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 codeName="{00000000-0000-0000-0000-000000000000}"/>
  <workbookPr filterPrivacy="1" codeName="ThisWorkbook"/>
  <xr:revisionPtr revIDLastSave="0" documentId="8_{969B28A1-7AAB-4ECC-A1D2-FABD46366898}" xr6:coauthVersionLast="47" xr6:coauthVersionMax="47" xr10:uidLastSave="{00000000-0000-0000-0000-000000000000}"/>
  <bookViews>
    <workbookView xWindow="-120" yWindow="-120" windowWidth="20730" windowHeight="11040" firstSheet="4" activeTab="4" xr2:uid="{00000000-000D-0000-FFFF-FFFF00000000}"/>
  </bookViews>
  <sheets>
    <sheet name="Index" sheetId="16" r:id="rId1"/>
    <sheet name="AFS" sheetId="20" r:id="rId2"/>
    <sheet name="QFS" sheetId="19" r:id="rId3"/>
    <sheet name="Inputs" sheetId="7" r:id="rId4"/>
    <sheet name="Summary" sheetId="17" r:id="rId5"/>
    <sheet name="Calculations" sheetId="9" r:id="rId6"/>
    <sheet name="Timeline" sheetId="69" r:id="rId7"/>
    <sheet name="Capex" sheetId="23" r:id="rId8"/>
    <sheet name="Construction Labor" sheetId="52" r:id="rId9"/>
    <sheet name="OpEx" sheetId="43" r:id="rId10"/>
    <sheet name="Payroll" sheetId="42" r:id="rId11"/>
    <sheet name="Hourly Production" sheetId="70" r:id="rId12"/>
    <sheet name="Production Forecast" sheetId="35" r:id="rId13"/>
    <sheet name="Detailed Production Projections" sheetId="58" r:id="rId14"/>
    <sheet name="Demand Forecast" sheetId="65" r:id="rId15"/>
  </sheets>
  <definedNames>
    <definedName name="_xleta.INDEX" hidden="1" xlm="1">#NAME?</definedName>
    <definedName name="_xleta.PMT" hidden="1" xlm="1">#NAME?</definedName>
    <definedName name="Debt_Copy">Calculations!#REF!</definedName>
    <definedName name="Debt_Paste">Calculations!#REF!</definedName>
    <definedName name="FeeIDC_Copy">Calculations!$I$138:$IT$139</definedName>
    <definedName name="FeeIDC_Paste">Calculations!#REF!</definedName>
    <definedName name="LLCR">Inputs!$E$176</definedName>
    <definedName name="Macro_Test">Inputs!#REF!</definedName>
    <definedName name="Max_Leverage">Inputs!#REF!</definedName>
    <definedName name="Max_Sculpt_Leverage_Copy">Inputs!#REF!</definedName>
    <definedName name="Max_Sculpt_Leverage_Paste">Inputs!#REF!</definedName>
    <definedName name="Sculpt_DSCR_Paste">Inputs!#REF!</definedName>
    <definedName name="Target_DSCR">Inputs!#REF!</definedName>
    <definedName name="TPC_Copy">Calculations!$H$80</definedName>
    <definedName name="TPC_Paste">Inputs!$E$156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25" i="9" l="1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E81" i="7" l="1"/>
  <c r="AB90" i="52"/>
  <c r="E54" i="7"/>
  <c r="E76" i="7" l="1"/>
  <c r="A1" i="52" l="1"/>
  <c r="B34" i="52"/>
  <c r="B18" i="52"/>
  <c r="B12" i="52"/>
  <c r="E12" i="52" s="1"/>
  <c r="G12" i="52" s="1"/>
  <c r="B9" i="52"/>
  <c r="E9" i="52" s="1"/>
  <c r="AY93" i="52"/>
  <c r="AX93" i="52"/>
  <c r="AW93" i="52"/>
  <c r="AV93" i="52"/>
  <c r="AU93" i="52"/>
  <c r="AT93" i="52"/>
  <c r="AS93" i="52"/>
  <c r="AR93" i="52"/>
  <c r="AQ93" i="52"/>
  <c r="AP93" i="52"/>
  <c r="AO93" i="52"/>
  <c r="AN93" i="52"/>
  <c r="J90" i="52"/>
  <c r="V87" i="52"/>
  <c r="H85" i="52"/>
  <c r="G85" i="52"/>
  <c r="H84" i="52"/>
  <c r="G84" i="52"/>
  <c r="W83" i="52"/>
  <c r="V83" i="52"/>
  <c r="O83" i="52"/>
  <c r="I83" i="52"/>
  <c r="AY82" i="52"/>
  <c r="AY81" i="52" s="1"/>
  <c r="AX82" i="52"/>
  <c r="AW82" i="52"/>
  <c r="AV82" i="52"/>
  <c r="AU82" i="52"/>
  <c r="AU80" i="52" s="1"/>
  <c r="AT82" i="52"/>
  <c r="AS82" i="52"/>
  <c r="AR82" i="52"/>
  <c r="AR81" i="52" s="1"/>
  <c r="AQ82" i="52"/>
  <c r="AQ81" i="52" s="1"/>
  <c r="AP82" i="52"/>
  <c r="AO82" i="52"/>
  <c r="AN82" i="52"/>
  <c r="AD82" i="52"/>
  <c r="AC82" i="52"/>
  <c r="AB82" i="52"/>
  <c r="W82" i="52"/>
  <c r="V82" i="52"/>
  <c r="U82" i="52"/>
  <c r="T82" i="52"/>
  <c r="T81" i="52" s="1"/>
  <c r="S82" i="52"/>
  <c r="S81" i="52" s="1"/>
  <c r="R82" i="52"/>
  <c r="Q82" i="52"/>
  <c r="P82" i="52"/>
  <c r="O82" i="52"/>
  <c r="O80" i="52" s="1"/>
  <c r="N82" i="52"/>
  <c r="M82" i="52"/>
  <c r="L82" i="52"/>
  <c r="L81" i="52" s="1"/>
  <c r="K82" i="52"/>
  <c r="K81" i="52" s="1"/>
  <c r="J82" i="52"/>
  <c r="AX81" i="52"/>
  <c r="AW81" i="52"/>
  <c r="AU81" i="52"/>
  <c r="AP81" i="52"/>
  <c r="AO81" i="52"/>
  <c r="AG81" i="52"/>
  <c r="AG82" i="52" s="1"/>
  <c r="AE81" i="52"/>
  <c r="AE82" i="52" s="1"/>
  <c r="AD81" i="52"/>
  <c r="AC81" i="52"/>
  <c r="Z81" i="52"/>
  <c r="Z82" i="52" s="1"/>
  <c r="Y81" i="52"/>
  <c r="Y82" i="52" s="1"/>
  <c r="W81" i="52"/>
  <c r="V81" i="52"/>
  <c r="R81" i="52"/>
  <c r="Q81" i="52"/>
  <c r="P81" i="52"/>
  <c r="J81" i="52"/>
  <c r="AY80" i="52"/>
  <c r="AX80" i="52"/>
  <c r="AW80" i="52"/>
  <c r="AQ80" i="52"/>
  <c r="AP80" i="52"/>
  <c r="AO80" i="52"/>
  <c r="AJ80" i="52"/>
  <c r="AI80" i="52"/>
  <c r="AI81" i="52" s="1"/>
  <c r="AI82" i="52" s="1"/>
  <c r="AH80" i="52"/>
  <c r="AH81" i="52" s="1"/>
  <c r="AH82" i="52" s="1"/>
  <c r="AG80" i="52"/>
  <c r="AF80" i="52"/>
  <c r="AF81" i="52" s="1"/>
  <c r="AF82" i="52" s="1"/>
  <c r="AE80" i="52"/>
  <c r="AD80" i="52"/>
  <c r="AC80" i="52"/>
  <c r="AB80" i="52"/>
  <c r="AB81" i="52" s="1"/>
  <c r="AA80" i="52"/>
  <c r="AA81" i="52" s="1"/>
  <c r="AA82" i="52" s="1"/>
  <c r="Z80" i="52"/>
  <c r="Y80" i="52"/>
  <c r="X80" i="52"/>
  <c r="X81" i="52" s="1"/>
  <c r="X82" i="52" s="1"/>
  <c r="W80" i="52"/>
  <c r="V80" i="52"/>
  <c r="S80" i="52"/>
  <c r="R80" i="52"/>
  <c r="Q80" i="52"/>
  <c r="P80" i="52"/>
  <c r="L80" i="52"/>
  <c r="K80" i="52"/>
  <c r="J80" i="52"/>
  <c r="E80" i="52"/>
  <c r="AY79" i="52"/>
  <c r="AX79" i="52"/>
  <c r="AW79" i="52"/>
  <c r="AV79" i="52"/>
  <c r="AU79" i="52"/>
  <c r="AT79" i="52"/>
  <c r="AT77" i="52" s="1"/>
  <c r="AS79" i="52"/>
  <c r="AR79" i="52"/>
  <c r="AQ79" i="52"/>
  <c r="AP79" i="52"/>
  <c r="AO79" i="52"/>
  <c r="AO78" i="52" s="1"/>
  <c r="AN79" i="52"/>
  <c r="AF79" i="52"/>
  <c r="AE79" i="52"/>
  <c r="X79" i="52"/>
  <c r="W79" i="52"/>
  <c r="U79" i="52"/>
  <c r="T79" i="52"/>
  <c r="S79" i="52"/>
  <c r="R79" i="52"/>
  <c r="Q79" i="52"/>
  <c r="P79" i="52"/>
  <c r="AY78" i="52"/>
  <c r="AX78" i="52"/>
  <c r="AT78" i="52"/>
  <c r="AS78" i="52"/>
  <c r="AR78" i="52"/>
  <c r="AQ78" i="52"/>
  <c r="AP78" i="52"/>
  <c r="AI78" i="52"/>
  <c r="AI79" i="52" s="1"/>
  <c r="AH78" i="52"/>
  <c r="AH79" i="52" s="1"/>
  <c r="AD78" i="52"/>
  <c r="AD79" i="52" s="1"/>
  <c r="Z78" i="52"/>
  <c r="Z79" i="52" s="1"/>
  <c r="X78" i="52"/>
  <c r="W78" i="52"/>
  <c r="V78" i="52"/>
  <c r="AY77" i="52"/>
  <c r="AX77" i="52"/>
  <c r="AS77" i="52"/>
  <c r="AR77" i="52"/>
  <c r="AQ77" i="52"/>
  <c r="AP77" i="52"/>
  <c r="AK77" i="52"/>
  <c r="AL77" i="52" s="1"/>
  <c r="AJ77" i="52"/>
  <c r="AJ78" i="52" s="1"/>
  <c r="AJ79" i="52" s="1"/>
  <c r="AI77" i="52"/>
  <c r="AH77" i="52"/>
  <c r="AG77" i="52"/>
  <c r="AG78" i="52" s="1"/>
  <c r="AG79" i="52" s="1"/>
  <c r="AF77" i="52"/>
  <c r="AF78" i="52" s="1"/>
  <c r="AE77" i="52"/>
  <c r="AE78" i="52" s="1"/>
  <c r="AD77" i="52"/>
  <c r="AC77" i="52"/>
  <c r="AC78" i="52" s="1"/>
  <c r="AC79" i="52" s="1"/>
  <c r="AB77" i="52"/>
  <c r="AB78" i="52" s="1"/>
  <c r="AB79" i="52" s="1"/>
  <c r="AA77" i="52"/>
  <c r="AA78" i="52" s="1"/>
  <c r="AA79" i="52" s="1"/>
  <c r="Z77" i="52"/>
  <c r="Y77" i="52"/>
  <c r="Y78" i="52" s="1"/>
  <c r="D77" i="52"/>
  <c r="AY76" i="52"/>
  <c r="AY74" i="52" s="1"/>
  <c r="AX76" i="52"/>
  <c r="AW76" i="52"/>
  <c r="AW74" i="52" s="1"/>
  <c r="AV76" i="52"/>
  <c r="AU76" i="52"/>
  <c r="AT76" i="52"/>
  <c r="AS76" i="52"/>
  <c r="AR76" i="52"/>
  <c r="AQ76" i="52"/>
  <c r="AP76" i="52"/>
  <c r="AO76" i="52"/>
  <c r="AN76" i="52"/>
  <c r="AN75" i="52" s="1"/>
  <c r="AM76" i="52"/>
  <c r="AL76" i="52"/>
  <c r="AK76" i="52"/>
  <c r="AJ76" i="52"/>
  <c r="AI76" i="52"/>
  <c r="AH76" i="52"/>
  <c r="Y76" i="52"/>
  <c r="X76" i="52"/>
  <c r="AY75" i="52"/>
  <c r="AX75" i="52"/>
  <c r="AW75" i="52"/>
  <c r="AU75" i="52"/>
  <c r="AT75" i="52"/>
  <c r="AS75" i="52"/>
  <c r="AP75" i="52"/>
  <c r="AO75" i="52"/>
  <c r="AI75" i="52"/>
  <c r="AH75" i="52"/>
  <c r="AE75" i="52"/>
  <c r="AE76" i="52" s="1"/>
  <c r="AA75" i="52"/>
  <c r="AA76" i="52" s="1"/>
  <c r="Z75" i="52"/>
  <c r="Z76" i="52" s="1"/>
  <c r="W75" i="52"/>
  <c r="W76" i="52" s="1"/>
  <c r="AX74" i="52"/>
  <c r="AU74" i="52"/>
  <c r="AT74" i="52"/>
  <c r="AS74" i="52"/>
  <c r="AP74" i="52"/>
  <c r="AO74" i="52"/>
  <c r="AN74" i="52"/>
  <c r="AM74" i="52"/>
  <c r="AM75" i="52" s="1"/>
  <c r="AL74" i="52"/>
  <c r="AL75" i="52" s="1"/>
  <c r="AK74" i="52"/>
  <c r="AK75" i="52" s="1"/>
  <c r="AJ74" i="52"/>
  <c r="AJ75" i="52" s="1"/>
  <c r="AI74" i="52"/>
  <c r="AH74" i="52"/>
  <c r="AG74" i="52"/>
  <c r="AG75" i="52" s="1"/>
  <c r="AG76" i="52" s="1"/>
  <c r="AF74" i="52"/>
  <c r="AF75" i="52" s="1"/>
  <c r="AF76" i="52" s="1"/>
  <c r="AE74" i="52"/>
  <c r="AD74" i="52"/>
  <c r="AD75" i="52" s="1"/>
  <c r="AD76" i="52" s="1"/>
  <c r="AC74" i="52"/>
  <c r="AC75" i="52" s="1"/>
  <c r="AC76" i="52" s="1"/>
  <c r="AB74" i="52"/>
  <c r="AB75" i="52" s="1"/>
  <c r="AB76" i="52" s="1"/>
  <c r="AA74" i="52"/>
  <c r="Z74" i="52"/>
  <c r="Y74" i="52"/>
  <c r="Y75" i="52" s="1"/>
  <c r="X74" i="52"/>
  <c r="X75" i="52" s="1"/>
  <c r="W74" i="52"/>
  <c r="V74" i="52"/>
  <c r="V75" i="52" s="1"/>
  <c r="D74" i="52"/>
  <c r="E74" i="52" s="1"/>
  <c r="AY73" i="52"/>
  <c r="AY71" i="52" s="1"/>
  <c r="AY72" i="52" s="1"/>
  <c r="AX73" i="52"/>
  <c r="AW73" i="52"/>
  <c r="AV73" i="52"/>
  <c r="AV71" i="52" s="1"/>
  <c r="AV72" i="52" s="1"/>
  <c r="AU73" i="52"/>
  <c r="AT73" i="52"/>
  <c r="AS73" i="52"/>
  <c r="AR73" i="52"/>
  <c r="AR71" i="52" s="1"/>
  <c r="AR72" i="52" s="1"/>
  <c r="AQ73" i="52"/>
  <c r="AQ71" i="52" s="1"/>
  <c r="AQ72" i="52" s="1"/>
  <c r="AP73" i="52"/>
  <c r="AO73" i="52"/>
  <c r="AN73" i="52"/>
  <c r="AN71" i="52" s="1"/>
  <c r="AN72" i="52" s="1"/>
  <c r="AM73" i="52"/>
  <c r="AL73" i="52"/>
  <c r="AK73" i="52"/>
  <c r="AJ73" i="52"/>
  <c r="AI73" i="52"/>
  <c r="AG73" i="52"/>
  <c r="AB73" i="52"/>
  <c r="AA73" i="52"/>
  <c r="Z73" i="52"/>
  <c r="U73" i="52"/>
  <c r="T73" i="52"/>
  <c r="T72" i="52" s="1"/>
  <c r="S73" i="52"/>
  <c r="R73" i="52"/>
  <c r="Q73" i="52"/>
  <c r="P73" i="52"/>
  <c r="O73" i="52"/>
  <c r="N73" i="52"/>
  <c r="M73" i="52"/>
  <c r="L73" i="52"/>
  <c r="L72" i="52" s="1"/>
  <c r="K73" i="52"/>
  <c r="J73" i="52"/>
  <c r="AU72" i="52"/>
  <c r="AS72" i="52"/>
  <c r="AL72" i="52"/>
  <c r="AK72" i="52"/>
  <c r="AJ72" i="52"/>
  <c r="AI72" i="52"/>
  <c r="AC72" i="52"/>
  <c r="AB72" i="52"/>
  <c r="AA72" i="52"/>
  <c r="X72" i="52"/>
  <c r="W72" i="52"/>
  <c r="V72" i="52"/>
  <c r="U72" i="52"/>
  <c r="S72" i="52"/>
  <c r="O72" i="52"/>
  <c r="N72" i="52"/>
  <c r="M72" i="52"/>
  <c r="K72" i="52"/>
  <c r="AX71" i="52"/>
  <c r="AX72" i="52" s="1"/>
  <c r="AW71" i="52"/>
  <c r="AW72" i="52" s="1"/>
  <c r="AU71" i="52"/>
  <c r="AT71" i="52"/>
  <c r="AT72" i="52" s="1"/>
  <c r="AS71" i="52"/>
  <c r="AP71" i="52"/>
  <c r="AP72" i="52" s="1"/>
  <c r="AO71" i="52"/>
  <c r="AO72" i="52" s="1"/>
  <c r="AM71" i="52"/>
  <c r="AL71" i="52"/>
  <c r="AK71" i="52"/>
  <c r="AJ71" i="52"/>
  <c r="AI71" i="52"/>
  <c r="AH71" i="52"/>
  <c r="AG71" i="52"/>
  <c r="AG72" i="52" s="1"/>
  <c r="AF71" i="52"/>
  <c r="AF72" i="52" s="1"/>
  <c r="AE71" i="52"/>
  <c r="AE72" i="52" s="1"/>
  <c r="AD71" i="52"/>
  <c r="AD72" i="52" s="1"/>
  <c r="AC71" i="52"/>
  <c r="AB71" i="52"/>
  <c r="AA71" i="52"/>
  <c r="Z71" i="52"/>
  <c r="Y71" i="52"/>
  <c r="Y72" i="52" s="1"/>
  <c r="U71" i="52"/>
  <c r="S71" i="52"/>
  <c r="O71" i="52"/>
  <c r="N71" i="52"/>
  <c r="M71" i="52"/>
  <c r="L71" i="52"/>
  <c r="K71" i="52"/>
  <c r="E71" i="52"/>
  <c r="AI70" i="52"/>
  <c r="AH70" i="52"/>
  <c r="AA70" i="52"/>
  <c r="U70" i="52"/>
  <c r="T70" i="52"/>
  <c r="S70" i="52"/>
  <c r="R70" i="52"/>
  <c r="R69" i="52" s="1"/>
  <c r="Q70" i="52"/>
  <c r="Q69" i="52" s="1"/>
  <c r="P70" i="52"/>
  <c r="O70" i="52"/>
  <c r="N70" i="52"/>
  <c r="M70" i="52"/>
  <c r="M68" i="52" s="1"/>
  <c r="L70" i="52"/>
  <c r="K70" i="52"/>
  <c r="J70" i="52"/>
  <c r="AG69" i="52"/>
  <c r="AG70" i="52" s="1"/>
  <c r="AF69" i="52"/>
  <c r="AF70" i="52" s="1"/>
  <c r="AE69" i="52"/>
  <c r="AE70" i="52" s="1"/>
  <c r="AD69" i="52"/>
  <c r="AD70" i="52" s="1"/>
  <c r="AC69" i="52"/>
  <c r="AC70" i="52" s="1"/>
  <c r="Y69" i="52"/>
  <c r="Y70" i="52" s="1"/>
  <c r="X69" i="52"/>
  <c r="X70" i="52" s="1"/>
  <c r="W69" i="52"/>
  <c r="W70" i="52" s="1"/>
  <c r="V69" i="52"/>
  <c r="V70" i="52" s="1"/>
  <c r="P69" i="52"/>
  <c r="O69" i="52"/>
  <c r="N69" i="52"/>
  <c r="M69" i="52"/>
  <c r="AJ68" i="52"/>
  <c r="AJ69" i="52" s="1"/>
  <c r="AJ70" i="52" s="1"/>
  <c r="AI68" i="52"/>
  <c r="AI69" i="52" s="1"/>
  <c r="AH68" i="52"/>
  <c r="AH69" i="52" s="1"/>
  <c r="AG68" i="52"/>
  <c r="AF68" i="52"/>
  <c r="AE68" i="52"/>
  <c r="AD68" i="52"/>
  <c r="AC68" i="52"/>
  <c r="AB68" i="52"/>
  <c r="AB69" i="52" s="1"/>
  <c r="AB70" i="52" s="1"/>
  <c r="AA68" i="52"/>
  <c r="AA69" i="52" s="1"/>
  <c r="Z68" i="52"/>
  <c r="Z69" i="52" s="1"/>
  <c r="Z70" i="52" s="1"/>
  <c r="Y68" i="52"/>
  <c r="R68" i="52"/>
  <c r="Q68" i="52"/>
  <c r="P68" i="52"/>
  <c r="O68" i="52"/>
  <c r="N68" i="52"/>
  <c r="G68" i="52"/>
  <c r="E68" i="52"/>
  <c r="AY67" i="52"/>
  <c r="AU67" i="52"/>
  <c r="AT67" i="52"/>
  <c r="AS67" i="52"/>
  <c r="AR67" i="52"/>
  <c r="AQ67" i="52"/>
  <c r="AK67" i="52"/>
  <c r="AI67" i="52"/>
  <c r="V67" i="52"/>
  <c r="AY66" i="52"/>
  <c r="AX66" i="52"/>
  <c r="AX67" i="52" s="1"/>
  <c r="AW66" i="52"/>
  <c r="AW67" i="52" s="1"/>
  <c r="AV66" i="52"/>
  <c r="AV67" i="52" s="1"/>
  <c r="AU66" i="52"/>
  <c r="AT66" i="52"/>
  <c r="AS66" i="52"/>
  <c r="AR66" i="52"/>
  <c r="AQ66" i="52"/>
  <c r="AP66" i="52"/>
  <c r="AP67" i="52" s="1"/>
  <c r="AO66" i="52"/>
  <c r="AO67" i="52" s="1"/>
  <c r="AN66" i="52"/>
  <c r="AN67" i="52" s="1"/>
  <c r="AM66" i="52"/>
  <c r="AM67" i="52" s="1"/>
  <c r="AL66" i="52"/>
  <c r="AL67" i="52" s="1"/>
  <c r="AK66" i="52"/>
  <c r="AH66" i="52"/>
  <c r="AH67" i="52" s="1"/>
  <c r="AG66" i="52"/>
  <c r="AG67" i="52" s="1"/>
  <c r="AF66" i="52"/>
  <c r="AF67" i="52" s="1"/>
  <c r="AD66" i="52"/>
  <c r="AD67" i="52" s="1"/>
  <c r="Y66" i="52"/>
  <c r="Y67" i="52" s="1"/>
  <c r="X66" i="52"/>
  <c r="X67" i="52" s="1"/>
  <c r="V66" i="52"/>
  <c r="R66" i="52"/>
  <c r="R67" i="52" s="1"/>
  <c r="Q66" i="52"/>
  <c r="Q67" i="52" s="1"/>
  <c r="O66" i="52"/>
  <c r="N66" i="52"/>
  <c r="AJ65" i="52"/>
  <c r="AJ66" i="52" s="1"/>
  <c r="AJ67" i="52" s="1"/>
  <c r="AI65" i="52"/>
  <c r="AI66" i="52" s="1"/>
  <c r="AH65" i="52"/>
  <c r="AG65" i="52"/>
  <c r="AF65" i="52"/>
  <c r="AE65" i="52"/>
  <c r="AE66" i="52" s="1"/>
  <c r="AE67" i="52" s="1"/>
  <c r="AD65" i="52"/>
  <c r="AC65" i="52"/>
  <c r="AC66" i="52" s="1"/>
  <c r="AC67" i="52" s="1"/>
  <c r="AB65" i="52"/>
  <c r="AB66" i="52" s="1"/>
  <c r="AB67" i="52" s="1"/>
  <c r="AA65" i="52"/>
  <c r="AA66" i="52" s="1"/>
  <c r="AA67" i="52" s="1"/>
  <c r="Z65" i="52"/>
  <c r="Z66" i="52" s="1"/>
  <c r="Z67" i="52" s="1"/>
  <c r="Y65" i="52"/>
  <c r="X65" i="52"/>
  <c r="W65" i="52"/>
  <c r="W66" i="52" s="1"/>
  <c r="W67" i="52" s="1"/>
  <c r="V65" i="52"/>
  <c r="U65" i="52"/>
  <c r="T65" i="52"/>
  <c r="S65" i="52"/>
  <c r="R65" i="52"/>
  <c r="Q65" i="52"/>
  <c r="P65" i="52"/>
  <c r="O65" i="52"/>
  <c r="N65" i="52"/>
  <c r="M65" i="52"/>
  <c r="L65" i="52"/>
  <c r="K65" i="52"/>
  <c r="J65" i="52"/>
  <c r="J66" i="52" s="1"/>
  <c r="J67" i="52" s="1"/>
  <c r="G65" i="52"/>
  <c r="E65" i="52"/>
  <c r="AW64" i="52"/>
  <c r="AV64" i="52"/>
  <c r="AU64" i="52"/>
  <c r="AT64" i="52"/>
  <c r="AR64" i="52"/>
  <c r="AN64" i="52"/>
  <c r="AM64" i="52"/>
  <c r="AL64" i="52"/>
  <c r="Z64" i="52"/>
  <c r="Z85" i="52" s="1"/>
  <c r="T64" i="52"/>
  <c r="N64" i="52"/>
  <c r="L64" i="52"/>
  <c r="J64" i="52"/>
  <c r="AY63" i="52"/>
  <c r="AY64" i="52" s="1"/>
  <c r="AX63" i="52"/>
  <c r="AX64" i="52" s="1"/>
  <c r="AW63" i="52"/>
  <c r="AV63" i="52"/>
  <c r="AU63" i="52"/>
  <c r="AT63" i="52"/>
  <c r="AS63" i="52"/>
  <c r="AS64" i="52" s="1"/>
  <c r="AR63" i="52"/>
  <c r="AQ63" i="52"/>
  <c r="AQ64" i="52" s="1"/>
  <c r="AP63" i="52"/>
  <c r="AP64" i="52" s="1"/>
  <c r="AO63" i="52"/>
  <c r="AO64" i="52" s="1"/>
  <c r="AN63" i="52"/>
  <c r="AM63" i="52"/>
  <c r="AL63" i="52"/>
  <c r="AK63" i="52"/>
  <c r="AK64" i="52" s="1"/>
  <c r="AI63" i="52"/>
  <c r="AH63" i="52"/>
  <c r="AH64" i="52" s="1"/>
  <c r="AH85" i="52" s="1"/>
  <c r="AE63" i="52"/>
  <c r="Z63" i="52"/>
  <c r="U63" i="52"/>
  <c r="T63" i="52"/>
  <c r="S63" i="52"/>
  <c r="R63" i="52"/>
  <c r="Q63" i="52"/>
  <c r="P63" i="52"/>
  <c r="P64" i="52" s="1"/>
  <c r="O63" i="52"/>
  <c r="O64" i="52" s="1"/>
  <c r="N63" i="52"/>
  <c r="M63" i="52"/>
  <c r="L63" i="52"/>
  <c r="K63" i="52"/>
  <c r="J63" i="52"/>
  <c r="AJ62" i="52"/>
  <c r="AI62" i="52"/>
  <c r="AH62" i="52"/>
  <c r="AH73" i="52" s="1"/>
  <c r="AG62" i="52"/>
  <c r="AF62" i="52"/>
  <c r="AE62" i="52"/>
  <c r="AD62" i="52"/>
  <c r="AC62" i="52"/>
  <c r="AB62" i="52"/>
  <c r="AA62" i="52"/>
  <c r="AA63" i="52" s="1"/>
  <c r="Z62" i="52"/>
  <c r="Y62" i="52"/>
  <c r="X62" i="52"/>
  <c r="W62" i="52"/>
  <c r="V62" i="52"/>
  <c r="G62" i="52"/>
  <c r="E62" i="52"/>
  <c r="AV58" i="52"/>
  <c r="AU58" i="52"/>
  <c r="AS58" i="52"/>
  <c r="AR58" i="52"/>
  <c r="S56" i="52"/>
  <c r="R56" i="52"/>
  <c r="M56" i="52"/>
  <c r="J56" i="52"/>
  <c r="AQ52" i="52"/>
  <c r="AP52" i="52"/>
  <c r="AO52" i="52"/>
  <c r="AN52" i="52"/>
  <c r="AB52" i="52"/>
  <c r="W52" i="52"/>
  <c r="V52" i="52"/>
  <c r="U52" i="52"/>
  <c r="T52" i="52"/>
  <c r="S52" i="52"/>
  <c r="R52" i="52"/>
  <c r="Q52" i="52"/>
  <c r="Q56" i="52" s="1"/>
  <c r="P52" i="52"/>
  <c r="P56" i="52" s="1"/>
  <c r="O52" i="52"/>
  <c r="O56" i="52" s="1"/>
  <c r="O87" i="52" s="1"/>
  <c r="N52" i="52"/>
  <c r="N56" i="52" s="1"/>
  <c r="M52" i="52"/>
  <c r="L52" i="52"/>
  <c r="L56" i="52" s="1"/>
  <c r="K52" i="52"/>
  <c r="K56" i="52" s="1"/>
  <c r="J52" i="52"/>
  <c r="AY51" i="52"/>
  <c r="AY58" i="52" s="1"/>
  <c r="AX51" i="52"/>
  <c r="AX58" i="52" s="1"/>
  <c r="AW51" i="52"/>
  <c r="AW58" i="52" s="1"/>
  <c r="AV51" i="52"/>
  <c r="AU51" i="52"/>
  <c r="AT51" i="52"/>
  <c r="AT58" i="52" s="1"/>
  <c r="AS51" i="52"/>
  <c r="AR51" i="52"/>
  <c r="AQ51" i="52"/>
  <c r="AQ58" i="52" s="1"/>
  <c r="AP51" i="52"/>
  <c r="AP58" i="52" s="1"/>
  <c r="AO51" i="52"/>
  <c r="AO58" i="52" s="1"/>
  <c r="AN51" i="52"/>
  <c r="AN58" i="52" s="1"/>
  <c r="AC51" i="52"/>
  <c r="V51" i="52"/>
  <c r="U51" i="52"/>
  <c r="T51" i="52"/>
  <c r="S51" i="52"/>
  <c r="R51" i="52"/>
  <c r="Q51" i="52"/>
  <c r="P51" i="52"/>
  <c r="O51" i="52"/>
  <c r="N51" i="52"/>
  <c r="M51" i="52"/>
  <c r="L51" i="52"/>
  <c r="K51" i="52"/>
  <c r="J51" i="52"/>
  <c r="AD50" i="52"/>
  <c r="AD51" i="52" s="1"/>
  <c r="AC50" i="52"/>
  <c r="AB50" i="52"/>
  <c r="AB51" i="52" s="1"/>
  <c r="V50" i="52"/>
  <c r="AD49" i="52"/>
  <c r="AE49" i="52" s="1"/>
  <c r="AC49" i="52"/>
  <c r="W49" i="52"/>
  <c r="W50" i="52" s="1"/>
  <c r="AY48" i="52"/>
  <c r="AX48" i="52"/>
  <c r="AV48" i="52"/>
  <c r="AU48" i="52"/>
  <c r="AQ48" i="52"/>
  <c r="AP48" i="52"/>
  <c r="AO48" i="52"/>
  <c r="AM48" i="52"/>
  <c r="V48" i="52"/>
  <c r="S48" i="52"/>
  <c r="O48" i="52"/>
  <c r="K48" i="52"/>
  <c r="J48" i="52"/>
  <c r="AY47" i="52"/>
  <c r="AX47" i="52"/>
  <c r="AW47" i="52"/>
  <c r="AW48" i="52" s="1"/>
  <c r="AV47" i="52"/>
  <c r="AU47" i="52"/>
  <c r="AT47" i="52"/>
  <c r="AT48" i="52" s="1"/>
  <c r="AS47" i="52"/>
  <c r="AS48" i="52" s="1"/>
  <c r="AR47" i="52"/>
  <c r="AR48" i="52" s="1"/>
  <c r="AQ47" i="52"/>
  <c r="AP47" i="52"/>
  <c r="AO47" i="52"/>
  <c r="AN47" i="52"/>
  <c r="AN48" i="52" s="1"/>
  <c r="AM47" i="52"/>
  <c r="AL47" i="52"/>
  <c r="AL48" i="52" s="1"/>
  <c r="AK47" i="52"/>
  <c r="AK48" i="52" s="1"/>
  <c r="AD47" i="52"/>
  <c r="AD48" i="52" s="1"/>
  <c r="AC47" i="52"/>
  <c r="AC48" i="52" s="1"/>
  <c r="AB47" i="52"/>
  <c r="AB48" i="52" s="1"/>
  <c r="V47" i="52"/>
  <c r="U47" i="52"/>
  <c r="U48" i="52" s="1"/>
  <c r="T47" i="52"/>
  <c r="T48" i="52" s="1"/>
  <c r="S47" i="52"/>
  <c r="R47" i="52"/>
  <c r="R48" i="52" s="1"/>
  <c r="Q47" i="52"/>
  <c r="Q48" i="52" s="1"/>
  <c r="P47" i="52"/>
  <c r="P48" i="52" s="1"/>
  <c r="O47" i="52"/>
  <c r="N47" i="52"/>
  <c r="N48" i="52" s="1"/>
  <c r="M47" i="52"/>
  <c r="M48" i="52" s="1"/>
  <c r="L47" i="52"/>
  <c r="L48" i="52" s="1"/>
  <c r="K47" i="52"/>
  <c r="J47" i="52"/>
  <c r="AG46" i="52"/>
  <c r="AF46" i="52"/>
  <c r="AF47" i="52" s="1"/>
  <c r="AF48" i="52" s="1"/>
  <c r="AD46" i="52"/>
  <c r="AE46" i="52" s="1"/>
  <c r="AE47" i="52" s="1"/>
  <c r="AE48" i="52" s="1"/>
  <c r="AC46" i="52"/>
  <c r="W46" i="52"/>
  <c r="AX45" i="52"/>
  <c r="AT45" i="52"/>
  <c r="AS45" i="52"/>
  <c r="AP45" i="52"/>
  <c r="AN45" i="52"/>
  <c r="AL45" i="52"/>
  <c r="AD45" i="52"/>
  <c r="Z45" i="52"/>
  <c r="Y45" i="52"/>
  <c r="V45" i="52"/>
  <c r="R45" i="52"/>
  <c r="Q45" i="52"/>
  <c r="N45" i="52"/>
  <c r="J45" i="52"/>
  <c r="AY44" i="52"/>
  <c r="AY45" i="52" s="1"/>
  <c r="AX44" i="52"/>
  <c r="AW44" i="52"/>
  <c r="AW45" i="52" s="1"/>
  <c r="AV44" i="52"/>
  <c r="AV45" i="52" s="1"/>
  <c r="AU44" i="52"/>
  <c r="AU45" i="52" s="1"/>
  <c r="AT44" i="52"/>
  <c r="AS44" i="52"/>
  <c r="AR44" i="52"/>
  <c r="AR45" i="52" s="1"/>
  <c r="AQ44" i="52"/>
  <c r="AQ45" i="52" s="1"/>
  <c r="AP44" i="52"/>
  <c r="AO44" i="52"/>
  <c r="AO45" i="52" s="1"/>
  <c r="AN44" i="52"/>
  <c r="AM44" i="52"/>
  <c r="AM45" i="52" s="1"/>
  <c r="AL44" i="52"/>
  <c r="AK44" i="52"/>
  <c r="AK45" i="52" s="1"/>
  <c r="AE44" i="52"/>
  <c r="AE45" i="52" s="1"/>
  <c r="AD44" i="52"/>
  <c r="AC44" i="52"/>
  <c r="AC45" i="52" s="1"/>
  <c r="AB44" i="52"/>
  <c r="AB45" i="52" s="1"/>
  <c r="AA44" i="52"/>
  <c r="AA45" i="52" s="1"/>
  <c r="Z44" i="52"/>
  <c r="Y44" i="52"/>
  <c r="X44" i="52"/>
  <c r="X45" i="52" s="1"/>
  <c r="W44" i="52"/>
  <c r="W45" i="52" s="1"/>
  <c r="V44" i="52"/>
  <c r="U44" i="52"/>
  <c r="U45" i="52" s="1"/>
  <c r="T44" i="52"/>
  <c r="T45" i="52" s="1"/>
  <c r="S44" i="52"/>
  <c r="S45" i="52" s="1"/>
  <c r="R44" i="52"/>
  <c r="Q44" i="52"/>
  <c r="P44" i="52"/>
  <c r="P45" i="52" s="1"/>
  <c r="O44" i="52"/>
  <c r="O45" i="52" s="1"/>
  <c r="N44" i="52"/>
  <c r="M44" i="52"/>
  <c r="M45" i="52" s="1"/>
  <c r="L44" i="52"/>
  <c r="L45" i="52" s="1"/>
  <c r="K44" i="52"/>
  <c r="K45" i="52" s="1"/>
  <c r="J44" i="52"/>
  <c r="AF43" i="52"/>
  <c r="AG43" i="52" s="1"/>
  <c r="E43" i="52"/>
  <c r="G43" i="52" s="1"/>
  <c r="AY41" i="52"/>
  <c r="AX41" i="52"/>
  <c r="AW41" i="52"/>
  <c r="AV41" i="52"/>
  <c r="AU41" i="52"/>
  <c r="AT41" i="52"/>
  <c r="AS41" i="52"/>
  <c r="AR41" i="52"/>
  <c r="AQ41" i="52"/>
  <c r="AP41" i="52"/>
  <c r="AO41" i="52"/>
  <c r="AN41" i="52"/>
  <c r="AM41" i="52"/>
  <c r="AL41" i="52"/>
  <c r="AK41" i="52"/>
  <c r="AJ41" i="52"/>
  <c r="AI41" i="52"/>
  <c r="AH41" i="52"/>
  <c r="AG41" i="52"/>
  <c r="AF41" i="52"/>
  <c r="AE41" i="52"/>
  <c r="AD41" i="52"/>
  <c r="AD42" i="52" s="1"/>
  <c r="AC41" i="52"/>
  <c r="AC42" i="52" s="1"/>
  <c r="AB41" i="52"/>
  <c r="AB42" i="52" s="1"/>
  <c r="AA41" i="52"/>
  <c r="Z41" i="52"/>
  <c r="Y41" i="52"/>
  <c r="X41" i="52"/>
  <c r="W41" i="52"/>
  <c r="V41" i="52"/>
  <c r="U41" i="52"/>
  <c r="T41" i="52"/>
  <c r="S41" i="52"/>
  <c r="R41" i="52"/>
  <c r="Q41" i="52"/>
  <c r="Q53" i="52" s="1"/>
  <c r="Q57" i="52" s="1"/>
  <c r="P41" i="52"/>
  <c r="O41" i="52"/>
  <c r="N41" i="52"/>
  <c r="I41" i="52" s="1"/>
  <c r="M41" i="52"/>
  <c r="L41" i="52"/>
  <c r="K41" i="52"/>
  <c r="J41" i="52"/>
  <c r="G40" i="52"/>
  <c r="AV39" i="52"/>
  <c r="AR39" i="52"/>
  <c r="AQ39" i="52"/>
  <c r="AN39" i="52"/>
  <c r="AM39" i="52"/>
  <c r="AB39" i="52"/>
  <c r="W39" i="52"/>
  <c r="V39" i="52"/>
  <c r="T39" i="52"/>
  <c r="S39" i="52"/>
  <c r="P39" i="52"/>
  <c r="N39" i="52"/>
  <c r="L39" i="52"/>
  <c r="AY38" i="52"/>
  <c r="AY39" i="52" s="1"/>
  <c r="AX38" i="52"/>
  <c r="AX39" i="52" s="1"/>
  <c r="AW38" i="52"/>
  <c r="AW39" i="52" s="1"/>
  <c r="AV38" i="52"/>
  <c r="AU38" i="52"/>
  <c r="AU39" i="52" s="1"/>
  <c r="AT38" i="52"/>
  <c r="AT39" i="52" s="1"/>
  <c r="AS38" i="52"/>
  <c r="AS39" i="52" s="1"/>
  <c r="AR38" i="52"/>
  <c r="AQ38" i="52"/>
  <c r="AP38" i="52"/>
  <c r="AO38" i="52"/>
  <c r="AO39" i="52" s="1"/>
  <c r="AN38" i="52"/>
  <c r="AM38" i="52"/>
  <c r="AL38" i="52"/>
  <c r="AK38" i="52"/>
  <c r="AK39" i="52" s="1"/>
  <c r="AB38" i="52"/>
  <c r="W38" i="52"/>
  <c r="V38" i="52"/>
  <c r="U38" i="52"/>
  <c r="U39" i="52" s="1"/>
  <c r="T38" i="52"/>
  <c r="S38" i="52"/>
  <c r="R38" i="52"/>
  <c r="R39" i="52" s="1"/>
  <c r="Q38" i="52"/>
  <c r="Q39" i="52" s="1"/>
  <c r="P38" i="52"/>
  <c r="O38" i="52"/>
  <c r="O39" i="52" s="1"/>
  <c r="N38" i="52"/>
  <c r="M38" i="52"/>
  <c r="M39" i="52" s="1"/>
  <c r="L38" i="52"/>
  <c r="K38" i="52"/>
  <c r="K53" i="52" s="1"/>
  <c r="K57" i="52" s="1"/>
  <c r="J38" i="52"/>
  <c r="AC37" i="52"/>
  <c r="X37" i="52"/>
  <c r="W37" i="52"/>
  <c r="E37" i="52"/>
  <c r="G37" i="52" s="1"/>
  <c r="AX36" i="52"/>
  <c r="AW36" i="52"/>
  <c r="AT36" i="52"/>
  <c r="AS36" i="52"/>
  <c r="AP36" i="52"/>
  <c r="AL36" i="52"/>
  <c r="AK36" i="52"/>
  <c r="AB36" i="52"/>
  <c r="V36" i="52"/>
  <c r="R36" i="52"/>
  <c r="Q36" i="52"/>
  <c r="Q54" i="52" s="1"/>
  <c r="N36" i="52"/>
  <c r="N54" i="52" s="1"/>
  <c r="J36" i="52"/>
  <c r="AY35" i="52"/>
  <c r="AY36" i="52" s="1"/>
  <c r="AX35" i="52"/>
  <c r="AW35" i="52"/>
  <c r="AV35" i="52"/>
  <c r="AV36" i="52" s="1"/>
  <c r="AU35" i="52"/>
  <c r="AU36" i="52" s="1"/>
  <c r="AT35" i="52"/>
  <c r="AS35" i="52"/>
  <c r="AR35" i="52"/>
  <c r="AR36" i="52" s="1"/>
  <c r="AQ35" i="52"/>
  <c r="AP35" i="52"/>
  <c r="AO35" i="52"/>
  <c r="AN35" i="52"/>
  <c r="AN53" i="52" s="1"/>
  <c r="AM35" i="52"/>
  <c r="AL35" i="52"/>
  <c r="AK35" i="52"/>
  <c r="AE35" i="52"/>
  <c r="AC35" i="52"/>
  <c r="AB35" i="52"/>
  <c r="W35" i="52"/>
  <c r="V35" i="52"/>
  <c r="U35" i="52"/>
  <c r="U36" i="52" s="1"/>
  <c r="T35" i="52"/>
  <c r="S35" i="52"/>
  <c r="R35" i="52"/>
  <c r="Q35" i="52"/>
  <c r="P35" i="52"/>
  <c r="P36" i="52" s="1"/>
  <c r="P54" i="52" s="1"/>
  <c r="P58" i="52" s="1"/>
  <c r="O35" i="52"/>
  <c r="N35" i="52"/>
  <c r="M35" i="52"/>
  <c r="L35" i="52"/>
  <c r="K35" i="52"/>
  <c r="K36" i="52" s="1"/>
  <c r="J35" i="52"/>
  <c r="AF34" i="52"/>
  <c r="AE34" i="52"/>
  <c r="AC34" i="52"/>
  <c r="AD34" i="52" s="1"/>
  <c r="W34" i="52"/>
  <c r="X34" i="52" s="1"/>
  <c r="E34" i="52"/>
  <c r="G34" i="52" s="1"/>
  <c r="AV30" i="52"/>
  <c r="AU30" i="52"/>
  <c r="AS30" i="52"/>
  <c r="AR30" i="52"/>
  <c r="AO30" i="52"/>
  <c r="AN30" i="52"/>
  <c r="AK30" i="52"/>
  <c r="P30" i="52"/>
  <c r="L30" i="52"/>
  <c r="K30" i="52"/>
  <c r="T29" i="52"/>
  <c r="AB28" i="52"/>
  <c r="AB56" i="52" s="1"/>
  <c r="V28" i="52"/>
  <c r="V56" i="52" s="1"/>
  <c r="U28" i="52"/>
  <c r="U56" i="52" s="1"/>
  <c r="T28" i="52"/>
  <c r="T56" i="52" s="1"/>
  <c r="S28" i="52"/>
  <c r="AY26" i="52"/>
  <c r="AV26" i="52"/>
  <c r="AR26" i="52"/>
  <c r="AP26" i="52"/>
  <c r="AN26" i="52"/>
  <c r="AB26" i="52"/>
  <c r="X26" i="52"/>
  <c r="W26" i="52"/>
  <c r="V26" i="52"/>
  <c r="T26" i="52"/>
  <c r="S26" i="52"/>
  <c r="P26" i="52"/>
  <c r="O26" i="52"/>
  <c r="N26" i="52"/>
  <c r="L26" i="52"/>
  <c r="J26" i="52"/>
  <c r="AY25" i="52"/>
  <c r="AX25" i="52"/>
  <c r="AX26" i="52" s="1"/>
  <c r="AW25" i="52"/>
  <c r="AW26" i="52" s="1"/>
  <c r="AV25" i="52"/>
  <c r="AU25" i="52"/>
  <c r="AU26" i="52" s="1"/>
  <c r="AT25" i="52"/>
  <c r="AT26" i="52" s="1"/>
  <c r="AS25" i="52"/>
  <c r="AS26" i="52" s="1"/>
  <c r="AR25" i="52"/>
  <c r="AQ25" i="52"/>
  <c r="AQ26" i="52" s="1"/>
  <c r="AP25" i="52"/>
  <c r="AO25" i="52"/>
  <c r="AO26" i="52" s="1"/>
  <c r="AN25" i="52"/>
  <c r="AM25" i="52"/>
  <c r="AM26" i="52" s="1"/>
  <c r="AL25" i="52"/>
  <c r="AL26" i="52" s="1"/>
  <c r="AK25" i="52"/>
  <c r="AK26" i="52" s="1"/>
  <c r="AC25" i="52"/>
  <c r="AC26" i="52" s="1"/>
  <c r="AB25" i="52"/>
  <c r="Z25" i="52"/>
  <c r="Z26" i="52" s="1"/>
  <c r="Y25" i="52"/>
  <c r="Y26" i="52" s="1"/>
  <c r="W25" i="52"/>
  <c r="V25" i="52"/>
  <c r="U25" i="52"/>
  <c r="U26" i="52" s="1"/>
  <c r="T25" i="52"/>
  <c r="S25" i="52"/>
  <c r="R25" i="52"/>
  <c r="R26" i="52" s="1"/>
  <c r="Q25" i="52"/>
  <c r="Q26" i="52" s="1"/>
  <c r="P25" i="52"/>
  <c r="O25" i="52"/>
  <c r="N25" i="52"/>
  <c r="M25" i="52"/>
  <c r="M26" i="52" s="1"/>
  <c r="L25" i="52"/>
  <c r="K25" i="52"/>
  <c r="K26" i="52" s="1"/>
  <c r="J25" i="52"/>
  <c r="AD24" i="52"/>
  <c r="AC24" i="52"/>
  <c r="Y24" i="52"/>
  <c r="Z24" i="52" s="1"/>
  <c r="AA24" i="52" s="1"/>
  <c r="AA25" i="52" s="1"/>
  <c r="AA26" i="52" s="1"/>
  <c r="X24" i="52"/>
  <c r="X25" i="52" s="1"/>
  <c r="W24" i="52"/>
  <c r="E24" i="52"/>
  <c r="G24" i="52" s="1"/>
  <c r="AB23" i="52"/>
  <c r="V23" i="52"/>
  <c r="T23" i="52"/>
  <c r="R23" i="52"/>
  <c r="AY22" i="52"/>
  <c r="AY30" i="52" s="1"/>
  <c r="AX22" i="52"/>
  <c r="AX30" i="52" s="1"/>
  <c r="AW22" i="52"/>
  <c r="AW30" i="52" s="1"/>
  <c r="AV22" i="52"/>
  <c r="AU22" i="52"/>
  <c r="AT22" i="52"/>
  <c r="AT30" i="52" s="1"/>
  <c r="AS22" i="52"/>
  <c r="AR22" i="52"/>
  <c r="AQ22" i="52"/>
  <c r="AQ30" i="52" s="1"/>
  <c r="AP22" i="52"/>
  <c r="AP30" i="52" s="1"/>
  <c r="AO22" i="52"/>
  <c r="AN22" i="52"/>
  <c r="AM22" i="52"/>
  <c r="AM30" i="52" s="1"/>
  <c r="AL22" i="52"/>
  <c r="AL30" i="52" s="1"/>
  <c r="AK22" i="52"/>
  <c r="AC22" i="52"/>
  <c r="AC23" i="52" s="1"/>
  <c r="AB22" i="52"/>
  <c r="W22" i="52"/>
  <c r="W23" i="52" s="1"/>
  <c r="V22" i="52"/>
  <c r="U22" i="52"/>
  <c r="U23" i="52" s="1"/>
  <c r="T22" i="52"/>
  <c r="S22" i="52"/>
  <c r="S23" i="52" s="1"/>
  <c r="R22" i="52"/>
  <c r="R30" i="52" s="1"/>
  <c r="Q22" i="52"/>
  <c r="Q23" i="52" s="1"/>
  <c r="P22" i="52"/>
  <c r="O22" i="52"/>
  <c r="O30" i="52" s="1"/>
  <c r="N22" i="52"/>
  <c r="N30" i="52" s="1"/>
  <c r="M22" i="52"/>
  <c r="L22" i="52"/>
  <c r="K22" i="52"/>
  <c r="J22" i="52"/>
  <c r="J30" i="52" s="1"/>
  <c r="AD21" i="52"/>
  <c r="AD22" i="52" s="1"/>
  <c r="AD23" i="52" s="1"/>
  <c r="AC21" i="52"/>
  <c r="X21" i="52"/>
  <c r="W21" i="52"/>
  <c r="E21" i="52"/>
  <c r="G21" i="52" s="1"/>
  <c r="D21" i="52"/>
  <c r="B21" i="52"/>
  <c r="AX20" i="52"/>
  <c r="AV20" i="52"/>
  <c r="AT20" i="52"/>
  <c r="AR20" i="52"/>
  <c r="AN20" i="52"/>
  <c r="AB20" i="52"/>
  <c r="X20" i="52"/>
  <c r="W20" i="52"/>
  <c r="T20" i="52"/>
  <c r="R20" i="52"/>
  <c r="P20" i="52"/>
  <c r="N20" i="52"/>
  <c r="L20" i="52"/>
  <c r="AY19" i="52"/>
  <c r="AY20" i="52" s="1"/>
  <c r="AX19" i="52"/>
  <c r="AW19" i="52"/>
  <c r="AW20" i="52" s="1"/>
  <c r="AV19" i="52"/>
  <c r="AU19" i="52"/>
  <c r="AU20" i="52" s="1"/>
  <c r="AT19" i="52"/>
  <c r="AS19" i="52"/>
  <c r="AS20" i="52" s="1"/>
  <c r="AR19" i="52"/>
  <c r="AQ19" i="52"/>
  <c r="AQ20" i="52" s="1"/>
  <c r="AP19" i="52"/>
  <c r="AP20" i="52" s="1"/>
  <c r="AO19" i="52"/>
  <c r="AO20" i="52" s="1"/>
  <c r="AN19" i="52"/>
  <c r="AM19" i="52"/>
  <c r="AM20" i="52" s="1"/>
  <c r="AL19" i="52"/>
  <c r="AL20" i="52" s="1"/>
  <c r="AK19" i="52"/>
  <c r="AK20" i="52" s="1"/>
  <c r="AB19" i="52"/>
  <c r="W19" i="52"/>
  <c r="V19" i="52"/>
  <c r="V20" i="52" s="1"/>
  <c r="U19" i="52"/>
  <c r="U20" i="52" s="1"/>
  <c r="T19" i="52"/>
  <c r="S19" i="52"/>
  <c r="R19" i="52"/>
  <c r="Q19" i="52"/>
  <c r="Q20" i="52" s="1"/>
  <c r="P19" i="52"/>
  <c r="O19" i="52"/>
  <c r="O20" i="52" s="1"/>
  <c r="N19" i="52"/>
  <c r="M19" i="52"/>
  <c r="M20" i="52" s="1"/>
  <c r="L19" i="52"/>
  <c r="K19" i="52"/>
  <c r="K20" i="52" s="1"/>
  <c r="J19" i="52"/>
  <c r="J20" i="52" s="1"/>
  <c r="AC18" i="52"/>
  <c r="AC19" i="52" s="1"/>
  <c r="AC20" i="52" s="1"/>
  <c r="X18" i="52"/>
  <c r="X19" i="52" s="1"/>
  <c r="W18" i="52"/>
  <c r="E18" i="52"/>
  <c r="G18" i="52" s="1"/>
  <c r="B24" i="52"/>
  <c r="AY17" i="52"/>
  <c r="AU17" i="52"/>
  <c r="AT17" i="52"/>
  <c r="AQ17" i="52"/>
  <c r="AP17" i="52"/>
  <c r="AM17" i="52"/>
  <c r="AK17" i="52"/>
  <c r="W17" i="52"/>
  <c r="V17" i="52"/>
  <c r="U17" i="52"/>
  <c r="S17" i="52"/>
  <c r="O17" i="52"/>
  <c r="N17" i="52"/>
  <c r="K17" i="52"/>
  <c r="AY16" i="52"/>
  <c r="AX16" i="52"/>
  <c r="AX17" i="52" s="1"/>
  <c r="AW16" i="52"/>
  <c r="AW17" i="52" s="1"/>
  <c r="AV16" i="52"/>
  <c r="AV17" i="52" s="1"/>
  <c r="AU16" i="52"/>
  <c r="AT16" i="52"/>
  <c r="AS16" i="52"/>
  <c r="AS17" i="52" s="1"/>
  <c r="AR16" i="52"/>
  <c r="AR17" i="52" s="1"/>
  <c r="AQ16" i="52"/>
  <c r="AP16" i="52"/>
  <c r="AO16" i="52"/>
  <c r="AO17" i="52" s="1"/>
  <c r="AN16" i="52"/>
  <c r="AN17" i="52" s="1"/>
  <c r="AM16" i="52"/>
  <c r="AL16" i="52"/>
  <c r="AL17" i="52" s="1"/>
  <c r="AK16" i="52"/>
  <c r="AB16" i="52"/>
  <c r="AB17" i="52" s="1"/>
  <c r="V16" i="52"/>
  <c r="U16" i="52"/>
  <c r="U29" i="52" s="1"/>
  <c r="T16" i="52"/>
  <c r="T17" i="52" s="1"/>
  <c r="S16" i="52"/>
  <c r="R16" i="52"/>
  <c r="R17" i="52" s="1"/>
  <c r="Q16" i="52"/>
  <c r="Q17" i="52" s="1"/>
  <c r="P16" i="52"/>
  <c r="P17" i="52" s="1"/>
  <c r="O16" i="52"/>
  <c r="N16" i="52"/>
  <c r="M16" i="52"/>
  <c r="M17" i="52" s="1"/>
  <c r="L16" i="52"/>
  <c r="L17" i="52" s="1"/>
  <c r="K16" i="52"/>
  <c r="J16" i="52"/>
  <c r="AD15" i="52"/>
  <c r="AE15" i="52" s="1"/>
  <c r="AE16" i="52" s="1"/>
  <c r="AE17" i="52" s="1"/>
  <c r="AC15" i="52"/>
  <c r="Y15" i="52"/>
  <c r="X15" i="52"/>
  <c r="X16" i="52" s="1"/>
  <c r="X17" i="52" s="1"/>
  <c r="W15" i="52"/>
  <c r="W16" i="52" s="1"/>
  <c r="B15" i="52"/>
  <c r="E15" i="52" s="1"/>
  <c r="G15" i="52" s="1"/>
  <c r="AX14" i="52"/>
  <c r="AV14" i="52"/>
  <c r="AT14" i="52"/>
  <c r="AP14" i="52"/>
  <c r="AO14" i="52"/>
  <c r="AN14" i="52"/>
  <c r="AL14" i="52"/>
  <c r="AK14" i="52"/>
  <c r="AD14" i="52"/>
  <c r="AB14" i="52"/>
  <c r="V14" i="52"/>
  <c r="U14" i="52"/>
  <c r="T14" i="52"/>
  <c r="R14" i="52"/>
  <c r="P14" i="52"/>
  <c r="N14" i="52"/>
  <c r="L14" i="52"/>
  <c r="J14" i="52"/>
  <c r="AY13" i="52"/>
  <c r="AY14" i="52" s="1"/>
  <c r="AX13" i="52"/>
  <c r="AW13" i="52"/>
  <c r="AW14" i="52" s="1"/>
  <c r="AV13" i="52"/>
  <c r="AU13" i="52"/>
  <c r="AU14" i="52" s="1"/>
  <c r="AT13" i="52"/>
  <c r="AS13" i="52"/>
  <c r="AS14" i="52" s="1"/>
  <c r="AR13" i="52"/>
  <c r="AR14" i="52" s="1"/>
  <c r="AQ13" i="52"/>
  <c r="AQ14" i="52" s="1"/>
  <c r="AP13" i="52"/>
  <c r="AO13" i="52"/>
  <c r="AN13" i="52"/>
  <c r="AM13" i="52"/>
  <c r="AM14" i="52" s="1"/>
  <c r="AL13" i="52"/>
  <c r="AK13" i="52"/>
  <c r="AB13" i="52"/>
  <c r="V13" i="52"/>
  <c r="U13" i="52"/>
  <c r="T13" i="52"/>
  <c r="S13" i="52"/>
  <c r="S14" i="52" s="1"/>
  <c r="R13" i="52"/>
  <c r="Q13" i="52"/>
  <c r="Q14" i="52" s="1"/>
  <c r="P13" i="52"/>
  <c r="O13" i="52"/>
  <c r="O14" i="52" s="1"/>
  <c r="N13" i="52"/>
  <c r="M13" i="52"/>
  <c r="M14" i="52" s="1"/>
  <c r="L13" i="52"/>
  <c r="K13" i="52"/>
  <c r="K14" i="52" s="1"/>
  <c r="J13" i="52"/>
  <c r="AC12" i="52"/>
  <c r="AD12" i="52" s="1"/>
  <c r="AD13" i="52" s="1"/>
  <c r="W12" i="52"/>
  <c r="AW11" i="52"/>
  <c r="AV11" i="52"/>
  <c r="AS11" i="52"/>
  <c r="AR11" i="52"/>
  <c r="AO11" i="52"/>
  <c r="AM11" i="52"/>
  <c r="AK11" i="52"/>
  <c r="AJ11" i="52"/>
  <c r="AI11" i="52"/>
  <c r="AG11" i="52"/>
  <c r="AC11" i="52"/>
  <c r="AB11" i="52"/>
  <c r="AB30" i="52" s="1"/>
  <c r="AA11" i="52"/>
  <c r="X11" i="52"/>
  <c r="W11" i="52"/>
  <c r="P11" i="52"/>
  <c r="M11" i="52"/>
  <c r="L11" i="52"/>
  <c r="AY10" i="52"/>
  <c r="AY11" i="52" s="1"/>
  <c r="AX10" i="52"/>
  <c r="AX11" i="52" s="1"/>
  <c r="AW10" i="52"/>
  <c r="AV10" i="52"/>
  <c r="AU10" i="52"/>
  <c r="AU11" i="52" s="1"/>
  <c r="AT10" i="52"/>
  <c r="AT11" i="52" s="1"/>
  <c r="AS10" i="52"/>
  <c r="AR10" i="52"/>
  <c r="AQ10" i="52"/>
  <c r="AQ11" i="52" s="1"/>
  <c r="AP10" i="52"/>
  <c r="AP11" i="52" s="1"/>
  <c r="AO10" i="52"/>
  <c r="AN10" i="52"/>
  <c r="AN11" i="52" s="1"/>
  <c r="AM10" i="52"/>
  <c r="AL10" i="52"/>
  <c r="AL11" i="52" s="1"/>
  <c r="AK10" i="52"/>
  <c r="AJ10" i="52"/>
  <c r="AI10" i="52"/>
  <c r="AH10" i="52"/>
  <c r="AG10" i="52"/>
  <c r="AF10" i="52"/>
  <c r="AF11" i="52" s="1"/>
  <c r="AE10" i="52"/>
  <c r="AE11" i="52" s="1"/>
  <c r="AD10" i="52"/>
  <c r="AC10" i="52"/>
  <c r="AB10" i="52"/>
  <c r="AA10" i="52"/>
  <c r="Z10" i="52"/>
  <c r="Y10" i="52"/>
  <c r="X10" i="52"/>
  <c r="W10" i="52"/>
  <c r="V10" i="52"/>
  <c r="U10" i="52"/>
  <c r="U11" i="52" s="1"/>
  <c r="U30" i="52" s="1"/>
  <c r="T10" i="52"/>
  <c r="T11" i="52" s="1"/>
  <c r="T30" i="52" s="1"/>
  <c r="S10" i="52"/>
  <c r="S11" i="52" s="1"/>
  <c r="R10" i="52"/>
  <c r="R11" i="52" s="1"/>
  <c r="Q10" i="52"/>
  <c r="Q11" i="52" s="1"/>
  <c r="P10" i="52"/>
  <c r="O10" i="52"/>
  <c r="O11" i="52" s="1"/>
  <c r="N10" i="52"/>
  <c r="N11" i="52" s="1"/>
  <c r="M10" i="52"/>
  <c r="L10" i="52"/>
  <c r="K10" i="52"/>
  <c r="K11" i="52" s="1"/>
  <c r="J10" i="52"/>
  <c r="Y34" i="52" l="1"/>
  <c r="X35" i="52"/>
  <c r="X52" i="52"/>
  <c r="U57" i="52"/>
  <c r="G29" i="52"/>
  <c r="T58" i="52"/>
  <c r="AH11" i="52"/>
  <c r="W28" i="52"/>
  <c r="X12" i="52"/>
  <c r="K39" i="52"/>
  <c r="V11" i="52"/>
  <c r="V30" i="52" s="1"/>
  <c r="V58" i="52" s="1"/>
  <c r="V29" i="52"/>
  <c r="AD11" i="52"/>
  <c r="W13" i="52"/>
  <c r="W14" i="52" s="1"/>
  <c r="AE36" i="52"/>
  <c r="AN36" i="52"/>
  <c r="AN54" i="52" s="1"/>
  <c r="X38" i="52"/>
  <c r="X39" i="52" s="1"/>
  <c r="Y37" i="52"/>
  <c r="AH43" i="52"/>
  <c r="AG44" i="52"/>
  <c r="AG45" i="52" s="1"/>
  <c r="AF44" i="52"/>
  <c r="AF45" i="52" s="1"/>
  <c r="W47" i="52"/>
  <c r="X46" i="52"/>
  <c r="P53" i="52"/>
  <c r="P57" i="52" s="1"/>
  <c r="K64" i="52"/>
  <c r="S64" i="52"/>
  <c r="W29" i="52"/>
  <c r="Z15" i="52"/>
  <c r="Y16" i="52"/>
  <c r="AD18" i="52"/>
  <c r="K58" i="52"/>
  <c r="L36" i="52"/>
  <c r="L53" i="52"/>
  <c r="L57" i="52" s="1"/>
  <c r="T36" i="52"/>
  <c r="T54" i="52" s="1"/>
  <c r="T53" i="52"/>
  <c r="T57" i="52" s="1"/>
  <c r="T88" i="52" s="1"/>
  <c r="AQ36" i="52"/>
  <c r="AQ54" i="52" s="1"/>
  <c r="AQ53" i="52"/>
  <c r="N53" i="52"/>
  <c r="N57" i="52" s="1"/>
  <c r="AL39" i="52"/>
  <c r="S87" i="52"/>
  <c r="W73" i="52"/>
  <c r="W63" i="52"/>
  <c r="AE73" i="52"/>
  <c r="AE83" i="52"/>
  <c r="T71" i="52"/>
  <c r="AM72" i="52"/>
  <c r="AQ74" i="52"/>
  <c r="AQ75" i="52"/>
  <c r="I75" i="52" s="1"/>
  <c r="AF35" i="52"/>
  <c r="AG34" i="52"/>
  <c r="W36" i="52"/>
  <c r="T69" i="52"/>
  <c r="T68" i="52"/>
  <c r="T83" i="52" s="1"/>
  <c r="T87" i="52" s="1"/>
  <c r="Z72" i="52"/>
  <c r="Z84" i="52" s="1"/>
  <c r="Z83" i="52"/>
  <c r="J53" i="52"/>
  <c r="J57" i="52" s="1"/>
  <c r="J39" i="52"/>
  <c r="AF49" i="52"/>
  <c r="AE50" i="52"/>
  <c r="AE51" i="52" s="1"/>
  <c r="R72" i="52"/>
  <c r="R71" i="52"/>
  <c r="J17" i="52"/>
  <c r="AE21" i="52"/>
  <c r="W30" i="52"/>
  <c r="M53" i="52"/>
  <c r="M57" i="52" s="1"/>
  <c r="U54" i="52"/>
  <c r="U58" i="52" s="1"/>
  <c r="AB54" i="52"/>
  <c r="AB58" i="52" s="1"/>
  <c r="AC38" i="52"/>
  <c r="AC39" i="52" s="1"/>
  <c r="AD37" i="52"/>
  <c r="AD52" i="52" s="1"/>
  <c r="AC52" i="52"/>
  <c r="U53" i="52"/>
  <c r="M64" i="52"/>
  <c r="U64" i="52"/>
  <c r="AN80" i="52"/>
  <c r="AN81" i="52"/>
  <c r="AV80" i="52"/>
  <c r="AV81" i="52"/>
  <c r="K90" i="52"/>
  <c r="J91" i="52"/>
  <c r="J11" i="52"/>
  <c r="H9" i="52"/>
  <c r="Z11" i="52"/>
  <c r="X22" i="52"/>
  <c r="X23" i="52" s="1"/>
  <c r="Y21" i="52"/>
  <c r="AD25" i="52"/>
  <c r="AD26" i="52" s="1"/>
  <c r="AE24" i="52"/>
  <c r="O53" i="52"/>
  <c r="O57" i="52" s="1"/>
  <c r="O36" i="52"/>
  <c r="O54" i="52" s="1"/>
  <c r="O58" i="52" s="1"/>
  <c r="AG47" i="52"/>
  <c r="AG48" i="52" s="1"/>
  <c r="AH46" i="52"/>
  <c r="AE64" i="52"/>
  <c r="AE84" i="52"/>
  <c r="M66" i="52"/>
  <c r="M67" i="52" s="1"/>
  <c r="U66" i="52"/>
  <c r="U67" i="52" s="1"/>
  <c r="L69" i="52"/>
  <c r="L84" i="52" s="1"/>
  <c r="L68" i="52"/>
  <c r="AH72" i="52"/>
  <c r="AH83" i="52"/>
  <c r="Q72" i="52"/>
  <c r="Q71" i="52"/>
  <c r="S30" i="52"/>
  <c r="AF15" i="52"/>
  <c r="S20" i="52"/>
  <c r="S29" i="52"/>
  <c r="AB29" i="52"/>
  <c r="AM36" i="52"/>
  <c r="AP53" i="52"/>
  <c r="AP39" i="52"/>
  <c r="AP54" i="52" s="1"/>
  <c r="AH84" i="52"/>
  <c r="J72" i="52"/>
  <c r="J71" i="52"/>
  <c r="N80" i="52"/>
  <c r="N83" i="52" s="1"/>
  <c r="N87" i="52" s="1"/>
  <c r="N81" i="52"/>
  <c r="N84" i="52" s="1"/>
  <c r="AD16" i="52"/>
  <c r="AD17" i="52" s="1"/>
  <c r="R54" i="52"/>
  <c r="R58" i="52" s="1"/>
  <c r="O67" i="52"/>
  <c r="AU77" i="52"/>
  <c r="AU78" i="52"/>
  <c r="I10" i="52"/>
  <c r="Y11" i="52"/>
  <c r="AC28" i="52"/>
  <c r="M30" i="52"/>
  <c r="M36" i="52"/>
  <c r="M54" i="52" s="1"/>
  <c r="AC36" i="52"/>
  <c r="Y73" i="52"/>
  <c r="Y63" i="52"/>
  <c r="Y83" i="52"/>
  <c r="AG83" i="52"/>
  <c r="AG63" i="52"/>
  <c r="L83" i="52"/>
  <c r="L66" i="52"/>
  <c r="L67" i="52" s="1"/>
  <c r="T66" i="52"/>
  <c r="T67" i="52" s="1"/>
  <c r="K69" i="52"/>
  <c r="K68" i="52"/>
  <c r="I70" i="52"/>
  <c r="S69" i="52"/>
  <c r="S84" i="52" s="1"/>
  <c r="S68" i="52"/>
  <c r="Y79" i="52"/>
  <c r="AC16" i="52"/>
  <c r="AC17" i="52" s="1"/>
  <c r="N58" i="52"/>
  <c r="V53" i="52"/>
  <c r="AO53" i="52"/>
  <c r="X63" i="52"/>
  <c r="X83" i="52"/>
  <c r="AF83" i="52"/>
  <c r="AF63" i="52"/>
  <c r="AF73" i="52"/>
  <c r="T84" i="52"/>
  <c r="AI84" i="52"/>
  <c r="AI64" i="52"/>
  <c r="AI85" i="52" s="1"/>
  <c r="U68" i="52"/>
  <c r="U69" i="52"/>
  <c r="AR74" i="52"/>
  <c r="AR75" i="52"/>
  <c r="E77" i="52"/>
  <c r="G77" i="52" s="1"/>
  <c r="D49" i="52"/>
  <c r="AN77" i="52"/>
  <c r="AN78" i="52"/>
  <c r="AV77" i="52"/>
  <c r="AV78" i="52"/>
  <c r="AO36" i="52"/>
  <c r="AO54" i="52" s="1"/>
  <c r="X49" i="52"/>
  <c r="L87" i="52"/>
  <c r="E83" i="52"/>
  <c r="AE12" i="52"/>
  <c r="AC13" i="52"/>
  <c r="Y18" i="52"/>
  <c r="Q30" i="52"/>
  <c r="Q58" i="52" s="1"/>
  <c r="R53" i="52"/>
  <c r="R57" i="52" s="1"/>
  <c r="W51" i="52"/>
  <c r="W53" i="52" s="1"/>
  <c r="AB83" i="52"/>
  <c r="AB87" i="52" s="1"/>
  <c r="AJ83" i="52"/>
  <c r="AJ63" i="52"/>
  <c r="AB63" i="52"/>
  <c r="N67" i="52"/>
  <c r="AK83" i="52"/>
  <c r="AV75" i="52"/>
  <c r="AV74" i="52"/>
  <c r="AT80" i="52"/>
  <c r="AT81" i="52"/>
  <c r="H40" i="52"/>
  <c r="P66" i="52"/>
  <c r="R83" i="52"/>
  <c r="R87" i="52" s="1"/>
  <c r="AA84" i="52"/>
  <c r="AA64" i="52"/>
  <c r="AA85" i="52" s="1"/>
  <c r="Q83" i="52"/>
  <c r="X73" i="52"/>
  <c r="AS81" i="52"/>
  <c r="AS80" i="52"/>
  <c r="AD35" i="52"/>
  <c r="K54" i="52"/>
  <c r="S53" i="52"/>
  <c r="S36" i="52"/>
  <c r="S54" i="52" s="1"/>
  <c r="AB53" i="52"/>
  <c r="V54" i="52"/>
  <c r="AC83" i="52"/>
  <c r="AC73" i="52"/>
  <c r="Q84" i="52"/>
  <c r="Q88" i="52" s="1"/>
  <c r="AC63" i="52"/>
  <c r="Q64" i="52"/>
  <c r="K83" i="52"/>
  <c r="K87" i="52" s="1"/>
  <c r="K66" i="52"/>
  <c r="S83" i="52"/>
  <c r="S66" i="52"/>
  <c r="S67" i="52" s="1"/>
  <c r="AM77" i="52"/>
  <c r="AM78" i="52" s="1"/>
  <c r="AM79" i="52" s="1"/>
  <c r="AL78" i="52"/>
  <c r="AK78" i="52"/>
  <c r="AK79" i="52" s="1"/>
  <c r="O81" i="52"/>
  <c r="O84" i="52" s="1"/>
  <c r="V73" i="52"/>
  <c r="I73" i="52" s="1"/>
  <c r="V63" i="52"/>
  <c r="AD73" i="52"/>
  <c r="AD83" i="52"/>
  <c r="AD63" i="52"/>
  <c r="J84" i="52"/>
  <c r="R84" i="52"/>
  <c r="R64" i="52"/>
  <c r="J69" i="52"/>
  <c r="J68" i="52"/>
  <c r="AO77" i="52"/>
  <c r="V79" i="52"/>
  <c r="T80" i="52"/>
  <c r="Q87" i="52"/>
  <c r="H74" i="52"/>
  <c r="G74" i="52" s="1"/>
  <c r="V76" i="52"/>
  <c r="I76" i="52" s="1"/>
  <c r="AW78" i="52"/>
  <c r="AW77" i="52"/>
  <c r="AR80" i="52"/>
  <c r="AA83" i="52"/>
  <c r="AI83" i="52"/>
  <c r="P72" i="52"/>
  <c r="P71" i="52"/>
  <c r="P83" i="52" s="1"/>
  <c r="P87" i="52" s="1"/>
  <c r="AJ81" i="52"/>
  <c r="AJ82" i="52" s="1"/>
  <c r="AK80" i="52"/>
  <c r="M81" i="52"/>
  <c r="M80" i="52"/>
  <c r="M83" i="52" s="1"/>
  <c r="M87" i="52" s="1"/>
  <c r="U81" i="52"/>
  <c r="U80" i="52"/>
  <c r="U83" i="52" s="1"/>
  <c r="U87" i="52" s="1"/>
  <c r="K67" i="52" l="1"/>
  <c r="I67" i="52" s="1"/>
  <c r="H65" i="52"/>
  <c r="I66" i="52"/>
  <c r="AJ84" i="52"/>
  <c r="AJ64" i="52"/>
  <c r="AJ85" i="52" s="1"/>
  <c r="AF50" i="52"/>
  <c r="AF51" i="52" s="1"/>
  <c r="AG49" i="52"/>
  <c r="P88" i="52"/>
  <c r="M58" i="52"/>
  <c r="X36" i="52"/>
  <c r="AC29" i="52"/>
  <c r="AC14" i="52"/>
  <c r="AC30" i="52" s="1"/>
  <c r="S58" i="52"/>
  <c r="J54" i="52"/>
  <c r="J58" i="52" s="1"/>
  <c r="W64" i="52"/>
  <c r="W85" i="52" s="1"/>
  <c r="W84" i="52"/>
  <c r="V57" i="52"/>
  <c r="Y35" i="52"/>
  <c r="Z34" i="52"/>
  <c r="AC84" i="52"/>
  <c r="AC64" i="52"/>
  <c r="AC85" i="52" s="1"/>
  <c r="Y84" i="52"/>
  <c r="Y64" i="52"/>
  <c r="Y85" i="52" s="1"/>
  <c r="R88" i="52"/>
  <c r="I78" i="52"/>
  <c r="I72" i="52"/>
  <c r="H71" i="52"/>
  <c r="G71" i="52" s="1"/>
  <c r="Z21" i="52"/>
  <c r="Y22" i="52"/>
  <c r="J93" i="52"/>
  <c r="AA15" i="52"/>
  <c r="AA16" i="52" s="1"/>
  <c r="AA17" i="52" s="1"/>
  <c r="Z16" i="52"/>
  <c r="J83" i="52"/>
  <c r="P67" i="52"/>
  <c r="P84" i="52"/>
  <c r="D46" i="52"/>
  <c r="E46" i="52" s="1"/>
  <c r="E49" i="52"/>
  <c r="G49" i="52" s="1"/>
  <c r="AC54" i="52"/>
  <c r="S57" i="52"/>
  <c r="S88" i="52" s="1"/>
  <c r="AE85" i="52"/>
  <c r="L90" i="52"/>
  <c r="K91" i="52"/>
  <c r="K93" i="52" s="1"/>
  <c r="M84" i="52"/>
  <c r="M88" i="52" s="1"/>
  <c r="AH34" i="52"/>
  <c r="AG35" i="52"/>
  <c r="L88" i="52"/>
  <c r="W57" i="52"/>
  <c r="W88" i="52" s="1"/>
  <c r="K84" i="52"/>
  <c r="K88" i="52" s="1"/>
  <c r="I69" i="52"/>
  <c r="H68" i="52"/>
  <c r="V84" i="52"/>
  <c r="V64" i="52"/>
  <c r="V85" i="52" s="1"/>
  <c r="AB84" i="52"/>
  <c r="AB64" i="52"/>
  <c r="AB85" i="52" s="1"/>
  <c r="AB89" i="52" s="1"/>
  <c r="Y49" i="52"/>
  <c r="X51" i="52"/>
  <c r="X50" i="52"/>
  <c r="X64" i="52"/>
  <c r="X85" i="52" s="1"/>
  <c r="X84" i="52"/>
  <c r="AI46" i="52"/>
  <c r="AH47" i="52"/>
  <c r="AH48" i="52" s="1"/>
  <c r="AF36" i="52"/>
  <c r="AC53" i="52"/>
  <c r="AG84" i="52"/>
  <c r="AG64" i="52"/>
  <c r="AG85" i="52" s="1"/>
  <c r="AG15" i="52"/>
  <c r="AF16" i="52"/>
  <c r="AF17" i="52" s="1"/>
  <c r="AF21" i="52"/>
  <c r="AE22" i="52"/>
  <c r="AE23" i="52" s="1"/>
  <c r="N88" i="52"/>
  <c r="AD38" i="52"/>
  <c r="AD39" i="52" s="1"/>
  <c r="AE37" i="52"/>
  <c r="Y38" i="52"/>
  <c r="Z37" i="52"/>
  <c r="Y12" i="52"/>
  <c r="X28" i="52"/>
  <c r="X56" i="52" s="1"/>
  <c r="X87" i="52" s="1"/>
  <c r="X13" i="52"/>
  <c r="L54" i="52"/>
  <c r="L58" i="52" s="1"/>
  <c r="AI43" i="52"/>
  <c r="AH44" i="52"/>
  <c r="Z18" i="52"/>
  <c r="Y19" i="52"/>
  <c r="AC56" i="52"/>
  <c r="AC87" i="52" s="1"/>
  <c r="O88" i="52"/>
  <c r="W56" i="52"/>
  <c r="AE13" i="52"/>
  <c r="AF12" i="52"/>
  <c r="AF24" i="52"/>
  <c r="AE25" i="52"/>
  <c r="AD19" i="52"/>
  <c r="AD20" i="52" s="1"/>
  <c r="AD30" i="52" s="1"/>
  <c r="AE18" i="52"/>
  <c r="H62" i="52"/>
  <c r="X47" i="52"/>
  <c r="Y46" i="52"/>
  <c r="V89" i="52"/>
  <c r="AK81" i="52"/>
  <c r="AL80" i="52"/>
  <c r="H77" i="52"/>
  <c r="AD64" i="52"/>
  <c r="AD85" i="52" s="1"/>
  <c r="AD84" i="52"/>
  <c r="AL79" i="52"/>
  <c r="AD36" i="52"/>
  <c r="AF64" i="52"/>
  <c r="AF85" i="52" s="1"/>
  <c r="AF84" i="52"/>
  <c r="AB57" i="52"/>
  <c r="I11" i="52"/>
  <c r="U84" i="52"/>
  <c r="U88" i="52" s="1"/>
  <c r="AD28" i="52"/>
  <c r="AD56" i="52" s="1"/>
  <c r="AD87" i="52" s="1"/>
  <c r="J88" i="52"/>
  <c r="Y17" i="52"/>
  <c r="I63" i="52"/>
  <c r="W48" i="52"/>
  <c r="Y51" i="52" l="1"/>
  <c r="Z49" i="52"/>
  <c r="Y50" i="52"/>
  <c r="M90" i="52"/>
  <c r="L91" i="52"/>
  <c r="L93" i="52" s="1"/>
  <c r="V88" i="52"/>
  <c r="I64" i="52"/>
  <c r="I79" i="52"/>
  <c r="AH45" i="52"/>
  <c r="Y39" i="52"/>
  <c r="AG36" i="52"/>
  <c r="Z17" i="52"/>
  <c r="AA21" i="52"/>
  <c r="AA22" i="52" s="1"/>
  <c r="AA23" i="52" s="1"/>
  <c r="Z22" i="52"/>
  <c r="I84" i="52"/>
  <c r="AE26" i="52"/>
  <c r="AI44" i="52"/>
  <c r="AI45" i="52" s="1"/>
  <c r="AJ43" i="52"/>
  <c r="AJ44" i="52" s="1"/>
  <c r="AJ45" i="52" s="1"/>
  <c r="AF37" i="52"/>
  <c r="AE38" i="52"/>
  <c r="AE52" i="52"/>
  <c r="AH35" i="52"/>
  <c r="AI34" i="52"/>
  <c r="Z46" i="52"/>
  <c r="Y47" i="52"/>
  <c r="Y48" i="52" s="1"/>
  <c r="AF25" i="52"/>
  <c r="AF26" i="52" s="1"/>
  <c r="AG24" i="52"/>
  <c r="AB88" i="52"/>
  <c r="X48" i="52"/>
  <c r="X54" i="52" s="1"/>
  <c r="AG12" i="52"/>
  <c r="AF13" i="52"/>
  <c r="AD58" i="52"/>
  <c r="AD89" i="52" s="1"/>
  <c r="Z52" i="52"/>
  <c r="Z35" i="52"/>
  <c r="AA34" i="52"/>
  <c r="W54" i="52"/>
  <c r="W58" i="52" s="1"/>
  <c r="W89" i="52" s="1"/>
  <c r="AE14" i="52"/>
  <c r="X14" i="52"/>
  <c r="X29" i="52"/>
  <c r="G46" i="52"/>
  <c r="E56" i="52"/>
  <c r="E87" i="52" s="1"/>
  <c r="E93" i="52" s="1"/>
  <c r="Y53" i="52"/>
  <c r="Y36" i="52"/>
  <c r="AC58" i="52"/>
  <c r="AC89" i="52" s="1"/>
  <c r="AG50" i="52"/>
  <c r="AG51" i="52" s="1"/>
  <c r="AH49" i="52"/>
  <c r="AM80" i="52"/>
  <c r="AL81" i="52"/>
  <c r="AL83" i="52"/>
  <c r="AF18" i="52"/>
  <c r="AE19" i="52"/>
  <c r="AE20" i="52" s="1"/>
  <c r="AE28" i="52"/>
  <c r="AE56" i="52" s="1"/>
  <c r="AE87" i="52" s="1"/>
  <c r="Y20" i="52"/>
  <c r="AF22" i="52"/>
  <c r="AF23" i="52" s="1"/>
  <c r="AG21" i="52"/>
  <c r="Y52" i="52"/>
  <c r="AC57" i="52"/>
  <c r="AC88" i="52" s="1"/>
  <c r="AD53" i="52"/>
  <c r="AK82" i="52"/>
  <c r="AK85" i="52" s="1"/>
  <c r="AK84" i="52"/>
  <c r="AA18" i="52"/>
  <c r="AA19" i="52" s="1"/>
  <c r="AA20" i="52" s="1"/>
  <c r="Z19" i="52"/>
  <c r="Z20" i="52" s="1"/>
  <c r="Y28" i="52"/>
  <c r="Y56" i="52" s="1"/>
  <c r="Y87" i="52" s="1"/>
  <c r="Z12" i="52"/>
  <c r="Y13" i="52"/>
  <c r="AD54" i="52"/>
  <c r="W87" i="52"/>
  <c r="AD29" i="52"/>
  <c r="AD57" i="52" s="1"/>
  <c r="AD88" i="52" s="1"/>
  <c r="AA37" i="52"/>
  <c r="AA38" i="52" s="1"/>
  <c r="AA39" i="52" s="1"/>
  <c r="Z38" i="52"/>
  <c r="Z39" i="52" s="1"/>
  <c r="AH15" i="52"/>
  <c r="AG16" i="52"/>
  <c r="AG17" i="52" s="1"/>
  <c r="AJ46" i="52"/>
  <c r="AJ47" i="52" s="1"/>
  <c r="AJ48" i="52" s="1"/>
  <c r="AI47" i="52"/>
  <c r="AI48" i="52" s="1"/>
  <c r="J87" i="52"/>
  <c r="Y23" i="52"/>
  <c r="X53" i="52"/>
  <c r="AH50" i="52" l="1"/>
  <c r="AH51" i="52" s="1"/>
  <c r="AI49" i="52"/>
  <c r="AA35" i="52"/>
  <c r="AF38" i="52"/>
  <c r="AG37" i="52"/>
  <c r="AF52" i="52"/>
  <c r="Z23" i="52"/>
  <c r="AI35" i="52"/>
  <c r="AJ34" i="52"/>
  <c r="H43" i="52"/>
  <c r="I45" i="52"/>
  <c r="AF19" i="52"/>
  <c r="AF20" i="52" s="1"/>
  <c r="AG18" i="52"/>
  <c r="AE29" i="52"/>
  <c r="AE57" i="52" s="1"/>
  <c r="AE88" i="52" s="1"/>
  <c r="AL82" i="52"/>
  <c r="AL85" i="52" s="1"/>
  <c r="AL84" i="52"/>
  <c r="AE30" i="52"/>
  <c r="AF28" i="52"/>
  <c r="AF56" i="52" s="1"/>
  <c r="AF87" i="52" s="1"/>
  <c r="AA46" i="52"/>
  <c r="AA47" i="52" s="1"/>
  <c r="AA48" i="52" s="1"/>
  <c r="I48" i="52" s="1"/>
  <c r="Z47" i="52"/>
  <c r="Z48" i="52" s="1"/>
  <c r="Y14" i="52"/>
  <c r="Y30" i="52" s="1"/>
  <c r="Y29" i="52"/>
  <c r="Y57" i="52" s="1"/>
  <c r="Y88" i="52" s="1"/>
  <c r="AM81" i="52"/>
  <c r="AM83" i="52"/>
  <c r="H80" i="52" s="1"/>
  <c r="AH12" i="52"/>
  <c r="AG13" i="52"/>
  <c r="I44" i="52"/>
  <c r="X57" i="52"/>
  <c r="Z36" i="52"/>
  <c r="AG25" i="52"/>
  <c r="AG26" i="52" s="1"/>
  <c r="AH24" i="52"/>
  <c r="M91" i="52"/>
  <c r="M93" i="52" s="1"/>
  <c r="N90" i="52"/>
  <c r="Y54" i="52"/>
  <c r="X30" i="52"/>
  <c r="AH36" i="52"/>
  <c r="AG22" i="52"/>
  <c r="AG23" i="52" s="1"/>
  <c r="AH21" i="52"/>
  <c r="AF14" i="52"/>
  <c r="AF30" i="52" s="1"/>
  <c r="AF29" i="52"/>
  <c r="Z50" i="52"/>
  <c r="AA49" i="52"/>
  <c r="Z51" i="52"/>
  <c r="AI15" i="52"/>
  <c r="AH16" i="52"/>
  <c r="Z13" i="52"/>
  <c r="Z28" i="52"/>
  <c r="Z56" i="52" s="1"/>
  <c r="Z87" i="52" s="1"/>
  <c r="AA12" i="52"/>
  <c r="AE39" i="52"/>
  <c r="AE54" i="52" s="1"/>
  <c r="AE53" i="52"/>
  <c r="G80" i="52" l="1"/>
  <c r="H83" i="52"/>
  <c r="AJ35" i="52"/>
  <c r="AM82" i="52"/>
  <c r="AM85" i="52" s="1"/>
  <c r="I85" i="52" s="1"/>
  <c r="AM84" i="52"/>
  <c r="AI36" i="52"/>
  <c r="AA52" i="52"/>
  <c r="AH18" i="52"/>
  <c r="AG19" i="52"/>
  <c r="AJ49" i="52"/>
  <c r="AI50" i="52"/>
  <c r="AI51" i="52" s="1"/>
  <c r="AH17" i="52"/>
  <c r="N91" i="52"/>
  <c r="O90" i="52"/>
  <c r="AI16" i="52"/>
  <c r="AJ15" i="52"/>
  <c r="AJ16" i="52" s="1"/>
  <c r="AJ17" i="52" s="1"/>
  <c r="AA28" i="52"/>
  <c r="AA56" i="52" s="1"/>
  <c r="AA87" i="52" s="1"/>
  <c r="AA13" i="52"/>
  <c r="X88" i="52"/>
  <c r="AF39" i="52"/>
  <c r="AF54" i="52" s="1"/>
  <c r="AF53" i="52"/>
  <c r="AF57" i="52" s="1"/>
  <c r="AF88" i="52" s="1"/>
  <c r="X58" i="52"/>
  <c r="AA36" i="52"/>
  <c r="Z14" i="52"/>
  <c r="Z29" i="52"/>
  <c r="Z57" i="52" s="1"/>
  <c r="Z88" i="52" s="1"/>
  <c r="AF58" i="52"/>
  <c r="AF89" i="52" s="1"/>
  <c r="AH22" i="52"/>
  <c r="AI21" i="52"/>
  <c r="Z54" i="52"/>
  <c r="AG14" i="52"/>
  <c r="Y58" i="52"/>
  <c r="Y89" i="52" s="1"/>
  <c r="AE58" i="52"/>
  <c r="AE89" i="52" s="1"/>
  <c r="H46" i="52"/>
  <c r="Z53" i="52"/>
  <c r="AG28" i="52"/>
  <c r="AI24" i="52"/>
  <c r="AH25" i="52"/>
  <c r="AH13" i="52"/>
  <c r="AI12" i="52"/>
  <c r="AA51" i="52"/>
  <c r="AA53" i="52" s="1"/>
  <c r="AA50" i="52"/>
  <c r="I47" i="52"/>
  <c r="AH37" i="52"/>
  <c r="AG38" i="52"/>
  <c r="AG52" i="52"/>
  <c r="AH26" i="52" l="1"/>
  <c r="AJ50" i="52"/>
  <c r="AJ51" i="52" s="1"/>
  <c r="AK49" i="52"/>
  <c r="AJ24" i="52"/>
  <c r="AJ25" i="52" s="1"/>
  <c r="AJ26" i="52" s="1"/>
  <c r="AI25" i="52"/>
  <c r="AI26" i="52" s="1"/>
  <c r="X89" i="52"/>
  <c r="I17" i="52"/>
  <c r="AG20" i="52"/>
  <c r="AG30" i="52" s="1"/>
  <c r="AG58" i="52" s="1"/>
  <c r="AG89" i="52" s="1"/>
  <c r="AI17" i="52"/>
  <c r="I16" i="52"/>
  <c r="AI18" i="52"/>
  <c r="AH19" i="52"/>
  <c r="AH20" i="52" s="1"/>
  <c r="AJ36" i="52"/>
  <c r="AG29" i="52"/>
  <c r="AG57" i="52" s="1"/>
  <c r="AG88" i="52" s="1"/>
  <c r="O91" i="52"/>
  <c r="O93" i="52" s="1"/>
  <c r="P90" i="52"/>
  <c r="AG39" i="52"/>
  <c r="AG54" i="52" s="1"/>
  <c r="AG53" i="52"/>
  <c r="AI28" i="52"/>
  <c r="AI13" i="52"/>
  <c r="AJ12" i="52"/>
  <c r="I28" i="52"/>
  <c r="N93" i="52"/>
  <c r="H34" i="52"/>
  <c r="AI37" i="52"/>
  <c r="AH38" i="52"/>
  <c r="AH52" i="52"/>
  <c r="AH28" i="52"/>
  <c r="AH56" i="52" s="1"/>
  <c r="AH87" i="52" s="1"/>
  <c r="Z30" i="52"/>
  <c r="H15" i="52"/>
  <c r="G83" i="52"/>
  <c r="G86" i="52"/>
  <c r="G93" i="52" s="1"/>
  <c r="AH14" i="52"/>
  <c r="AG56" i="52"/>
  <c r="AJ21" i="52"/>
  <c r="AJ22" i="52" s="1"/>
  <c r="AJ23" i="52" s="1"/>
  <c r="AI22" i="52"/>
  <c r="AA54" i="52"/>
  <c r="I35" i="52"/>
  <c r="AH23" i="52"/>
  <c r="I22" i="52"/>
  <c r="AA14" i="52"/>
  <c r="AA30" i="52" s="1"/>
  <c r="AA58" i="52" s="1"/>
  <c r="AA89" i="52" s="1"/>
  <c r="AA29" i="52"/>
  <c r="AA57" i="52" s="1"/>
  <c r="AA88" i="52" s="1"/>
  <c r="AH29" i="52" l="1"/>
  <c r="AH30" i="52"/>
  <c r="AG87" i="52"/>
  <c r="I56" i="52"/>
  <c r="Z58" i="52"/>
  <c r="AJ13" i="52"/>
  <c r="AH39" i="52"/>
  <c r="AH54" i="52" s="1"/>
  <c r="AH58" i="52" s="1"/>
  <c r="AH89" i="52" s="1"/>
  <c r="AH53" i="52"/>
  <c r="AH57" i="52" s="1"/>
  <c r="AH88" i="52" s="1"/>
  <c r="AI14" i="52"/>
  <c r="I13" i="52"/>
  <c r="H12" i="52"/>
  <c r="AK52" i="52"/>
  <c r="AK56" i="52" s="1"/>
  <c r="AK87" i="52" s="1"/>
  <c r="AK50" i="52"/>
  <c r="AL49" i="52"/>
  <c r="I36" i="52"/>
  <c r="AJ37" i="52"/>
  <c r="AI38" i="52"/>
  <c r="AI52" i="52"/>
  <c r="AI56" i="52"/>
  <c r="AI87" i="52" s="1"/>
  <c r="AJ18" i="52"/>
  <c r="AJ19" i="52" s="1"/>
  <c r="AJ20" i="52" s="1"/>
  <c r="AI19" i="52"/>
  <c r="AI29" i="52" s="1"/>
  <c r="I25" i="52"/>
  <c r="AI23" i="52"/>
  <c r="H21" i="52"/>
  <c r="H24" i="52"/>
  <c r="P91" i="52"/>
  <c r="P93" i="52" s="1"/>
  <c r="Q90" i="52"/>
  <c r="I26" i="52"/>
  <c r="AK51" i="52" l="1"/>
  <c r="AK54" i="52" s="1"/>
  <c r="AK58" i="52" s="1"/>
  <c r="AK89" i="52" s="1"/>
  <c r="AK53" i="52"/>
  <c r="AK57" i="52" s="1"/>
  <c r="AK88" i="52" s="1"/>
  <c r="Z89" i="52"/>
  <c r="R90" i="52"/>
  <c r="Q91" i="52"/>
  <c r="Q93" i="52" s="1"/>
  <c r="AJ28" i="52"/>
  <c r="AJ56" i="52" s="1"/>
  <c r="AJ87" i="52" s="1"/>
  <c r="AI39" i="52"/>
  <c r="AI54" i="52" s="1"/>
  <c r="AI53" i="52"/>
  <c r="AI57" i="52" s="1"/>
  <c r="AI88" i="52" s="1"/>
  <c r="AJ38" i="52"/>
  <c r="AJ52" i="52"/>
  <c r="AL50" i="52"/>
  <c r="AM49" i="52"/>
  <c r="AL52" i="52"/>
  <c r="AL56" i="52" s="1"/>
  <c r="AL87" i="52" s="1"/>
  <c r="AI20" i="52"/>
  <c r="AI30" i="52" s="1"/>
  <c r="I19" i="52"/>
  <c r="H18" i="52"/>
  <c r="H29" i="52" s="1"/>
  <c r="AJ29" i="52"/>
  <c r="I29" i="52" s="1"/>
  <c r="AJ14" i="52"/>
  <c r="AI58" i="52" l="1"/>
  <c r="AI89" i="52" s="1"/>
  <c r="I20" i="52"/>
  <c r="AJ30" i="52"/>
  <c r="I14" i="52"/>
  <c r="AL51" i="52"/>
  <c r="AL54" i="52" s="1"/>
  <c r="AL58" i="52" s="1"/>
  <c r="AL89" i="52" s="1"/>
  <c r="AL53" i="52"/>
  <c r="AL57" i="52" s="1"/>
  <c r="AL88" i="52" s="1"/>
  <c r="S90" i="52"/>
  <c r="R91" i="52"/>
  <c r="R93" i="52" s="1"/>
  <c r="AJ57" i="52"/>
  <c r="AJ88" i="52" s="1"/>
  <c r="AJ39" i="52"/>
  <c r="I38" i="52"/>
  <c r="AJ53" i="52"/>
  <c r="H37" i="52"/>
  <c r="AM52" i="52"/>
  <c r="AM56" i="52" s="1"/>
  <c r="AM87" i="52" s="1"/>
  <c r="I87" i="52" s="1"/>
  <c r="AM50" i="52"/>
  <c r="AJ58" i="52" l="1"/>
  <c r="AJ89" i="52" s="1"/>
  <c r="I30" i="52"/>
  <c r="T90" i="52"/>
  <c r="S91" i="52"/>
  <c r="S93" i="52" s="1"/>
  <c r="I39" i="52"/>
  <c r="AJ54" i="52"/>
  <c r="AM51" i="52"/>
  <c r="AM53" i="52"/>
  <c r="AM57" i="52" s="1"/>
  <c r="AM54" i="52" l="1"/>
  <c r="AM58" i="52" s="1"/>
  <c r="I51" i="52"/>
  <c r="H49" i="52"/>
  <c r="H86" i="52" s="1"/>
  <c r="H93" i="52" s="1"/>
  <c r="U90" i="52"/>
  <c r="T91" i="52"/>
  <c r="T93" i="52" s="1"/>
  <c r="AM88" i="52"/>
  <c r="I88" i="52" s="1"/>
  <c r="I57" i="52"/>
  <c r="U91" i="52" l="1"/>
  <c r="U93" i="52" s="1"/>
  <c r="AM89" i="52"/>
  <c r="I58" i="52"/>
  <c r="I89" i="52" l="1"/>
  <c r="V91" i="52"/>
  <c r="V93" i="52" s="1"/>
  <c r="W90" i="52"/>
  <c r="W91" i="52" l="1"/>
  <c r="W93" i="52" s="1"/>
  <c r="X91" i="52" l="1"/>
  <c r="X93" i="52" s="1"/>
  <c r="Y90" i="52"/>
  <c r="Z90" i="52" l="1"/>
  <c r="Y91" i="52"/>
  <c r="Y93" i="52" s="1"/>
  <c r="AA90" i="52" l="1"/>
  <c r="Z91" i="52"/>
  <c r="Z93" i="52" s="1"/>
  <c r="AA91" i="52" l="1"/>
  <c r="AA93" i="52" s="1"/>
  <c r="AC90" i="52" l="1"/>
  <c r="AB91" i="52"/>
  <c r="AB93" i="52" s="1"/>
  <c r="AC91" i="52" l="1"/>
  <c r="AC93" i="52" s="1"/>
  <c r="AD90" i="52"/>
  <c r="AD91" i="52" l="1"/>
  <c r="AD93" i="52" s="1"/>
  <c r="AE90" i="52"/>
  <c r="AE91" i="52" l="1"/>
  <c r="AE93" i="52" s="1"/>
  <c r="AF90" i="52"/>
  <c r="AF91" i="52" l="1"/>
  <c r="AF93" i="52" s="1"/>
  <c r="AG90" i="52"/>
  <c r="AH90" i="52" l="1"/>
  <c r="AG91" i="52"/>
  <c r="AG93" i="52" s="1"/>
  <c r="AI90" i="52" l="1"/>
  <c r="AH91" i="52"/>
  <c r="AH93" i="52" s="1"/>
  <c r="AJ90" i="52" l="1"/>
  <c r="AI91" i="52"/>
  <c r="AI93" i="52" s="1"/>
  <c r="AK90" i="52" l="1"/>
  <c r="AJ91" i="52"/>
  <c r="AJ93" i="52" s="1"/>
  <c r="AK91" i="52" l="1"/>
  <c r="AK93" i="52" s="1"/>
  <c r="AL90" i="52"/>
  <c r="AL91" i="52" l="1"/>
  <c r="AL93" i="52" s="1"/>
  <c r="AM90" i="52"/>
  <c r="AM91" i="52" s="1"/>
  <c r="I91" i="52" l="1"/>
  <c r="AM93" i="52"/>
  <c r="F33" i="7" l="1"/>
  <c r="B29" i="43" l="1"/>
  <c r="N24" i="35"/>
  <c r="N25" i="35" s="1"/>
  <c r="AC551" i="9" l="1"/>
  <c r="AB551" i="9"/>
  <c r="AA551" i="9"/>
  <c r="LT550" i="9"/>
  <c r="LS550" i="9"/>
  <c r="LR550" i="9"/>
  <c r="LQ550" i="9"/>
  <c r="LP550" i="9"/>
  <c r="LO550" i="9"/>
  <c r="LN550" i="9"/>
  <c r="LM550" i="9"/>
  <c r="LL550" i="9"/>
  <c r="LK550" i="9"/>
  <c r="LJ550" i="9"/>
  <c r="LI550" i="9"/>
  <c r="LH550" i="9"/>
  <c r="LG550" i="9"/>
  <c r="LF550" i="9"/>
  <c r="LE550" i="9"/>
  <c r="LD550" i="9"/>
  <c r="LC550" i="9"/>
  <c r="LB550" i="9"/>
  <c r="LA550" i="9"/>
  <c r="KZ550" i="9"/>
  <c r="KY550" i="9"/>
  <c r="KX550" i="9"/>
  <c r="KW550" i="9"/>
  <c r="KV550" i="9"/>
  <c r="KU550" i="9"/>
  <c r="KT550" i="9"/>
  <c r="KS550" i="9"/>
  <c r="KR550" i="9"/>
  <c r="KQ550" i="9"/>
  <c r="KP550" i="9"/>
  <c r="KO550" i="9"/>
  <c r="KN550" i="9"/>
  <c r="KM550" i="9"/>
  <c r="KL550" i="9"/>
  <c r="KK550" i="9"/>
  <c r="KJ550" i="9"/>
  <c r="KI550" i="9"/>
  <c r="KH550" i="9"/>
  <c r="KG550" i="9"/>
  <c r="KF550" i="9"/>
  <c r="KE550" i="9"/>
  <c r="KD550" i="9"/>
  <c r="KC550" i="9"/>
  <c r="KB550" i="9"/>
  <c r="KA550" i="9"/>
  <c r="JZ550" i="9"/>
  <c r="JY550" i="9"/>
  <c r="JX550" i="9"/>
  <c r="JW550" i="9"/>
  <c r="JV550" i="9"/>
  <c r="JU550" i="9"/>
  <c r="JT550" i="9"/>
  <c r="JS550" i="9"/>
  <c r="JR550" i="9"/>
  <c r="JQ550" i="9"/>
  <c r="JP550" i="9"/>
  <c r="JO550" i="9"/>
  <c r="JN550" i="9"/>
  <c r="JM550" i="9"/>
  <c r="JL550" i="9"/>
  <c r="JK550" i="9"/>
  <c r="JJ550" i="9"/>
  <c r="JI550" i="9"/>
  <c r="JH550" i="9"/>
  <c r="JG550" i="9"/>
  <c r="JF550" i="9"/>
  <c r="JE550" i="9"/>
  <c r="JD550" i="9"/>
  <c r="JC550" i="9"/>
  <c r="JB550" i="9"/>
  <c r="JA550" i="9"/>
  <c r="IZ550" i="9"/>
  <c r="IY550" i="9"/>
  <c r="IX550" i="9"/>
  <c r="IW550" i="9"/>
  <c r="IV550" i="9"/>
  <c r="IU550" i="9"/>
  <c r="IT550" i="9"/>
  <c r="IS550" i="9"/>
  <c r="IR550" i="9"/>
  <c r="IQ550" i="9"/>
  <c r="IP550" i="9"/>
  <c r="IN550" i="9"/>
  <c r="IM550" i="9"/>
  <c r="IL550" i="9"/>
  <c r="IK550" i="9"/>
  <c r="IJ550" i="9"/>
  <c r="II550" i="9"/>
  <c r="IH550" i="9"/>
  <c r="IG550" i="9"/>
  <c r="IF550" i="9"/>
  <c r="IE550" i="9"/>
  <c r="ID550" i="9"/>
  <c r="IC550" i="9"/>
  <c r="IB550" i="9"/>
  <c r="IA550" i="9"/>
  <c r="HZ550" i="9"/>
  <c r="HY550" i="9"/>
  <c r="HX550" i="9"/>
  <c r="HW550" i="9"/>
  <c r="HV550" i="9"/>
  <c r="HU550" i="9"/>
  <c r="HT550" i="9"/>
  <c r="HS550" i="9"/>
  <c r="HR550" i="9"/>
  <c r="HQ550" i="9"/>
  <c r="HP550" i="9"/>
  <c r="HO550" i="9"/>
  <c r="HN550" i="9"/>
  <c r="HM550" i="9"/>
  <c r="HL550" i="9"/>
  <c r="HK550" i="9"/>
  <c r="HJ550" i="9"/>
  <c r="HI550" i="9"/>
  <c r="HH550" i="9"/>
  <c r="HG550" i="9"/>
  <c r="HF550" i="9"/>
  <c r="HE550" i="9"/>
  <c r="HD550" i="9"/>
  <c r="HC550" i="9"/>
  <c r="HB550" i="9"/>
  <c r="HA550" i="9"/>
  <c r="GZ550" i="9"/>
  <c r="GY550" i="9"/>
  <c r="GX550" i="9"/>
  <c r="GW550" i="9"/>
  <c r="GV550" i="9"/>
  <c r="GU550" i="9"/>
  <c r="GT550" i="9"/>
  <c r="GS550" i="9"/>
  <c r="GR550" i="9"/>
  <c r="GQ550" i="9"/>
  <c r="GP550" i="9"/>
  <c r="GO550" i="9"/>
  <c r="GN550" i="9"/>
  <c r="GM550" i="9"/>
  <c r="GL550" i="9"/>
  <c r="GK550" i="9"/>
  <c r="GJ550" i="9"/>
  <c r="GI550" i="9"/>
  <c r="GH550" i="9"/>
  <c r="GG550" i="9"/>
  <c r="GF550" i="9"/>
  <c r="GE550" i="9"/>
  <c r="GD550" i="9"/>
  <c r="GC550" i="9"/>
  <c r="GB550" i="9"/>
  <c r="GA550" i="9"/>
  <c r="FZ550" i="9"/>
  <c r="FY550" i="9"/>
  <c r="FX550" i="9"/>
  <c r="FW550" i="9"/>
  <c r="FV550" i="9"/>
  <c r="FU550" i="9"/>
  <c r="FT550" i="9"/>
  <c r="FS550" i="9"/>
  <c r="FR550" i="9"/>
  <c r="FQ550" i="9"/>
  <c r="FP550" i="9"/>
  <c r="FO550" i="9"/>
  <c r="FN550" i="9"/>
  <c r="FM550" i="9"/>
  <c r="FL550" i="9"/>
  <c r="FK550" i="9"/>
  <c r="FJ550" i="9"/>
  <c r="FI550" i="9"/>
  <c r="FH550" i="9"/>
  <c r="FG550" i="9"/>
  <c r="FF550" i="9"/>
  <c r="FE550" i="9"/>
  <c r="FD550" i="9"/>
  <c r="FC550" i="9"/>
  <c r="FB550" i="9"/>
  <c r="FA550" i="9"/>
  <c r="EZ550" i="9"/>
  <c r="EY550" i="9"/>
  <c r="EX550" i="9"/>
  <c r="EW550" i="9"/>
  <c r="EV550" i="9"/>
  <c r="EU550" i="9"/>
  <c r="ET550" i="9"/>
  <c r="ES550" i="9"/>
  <c r="ER550" i="9"/>
  <c r="EQ550" i="9"/>
  <c r="EP550" i="9"/>
  <c r="EO550" i="9"/>
  <c r="EN550" i="9"/>
  <c r="EM550" i="9"/>
  <c r="EL550" i="9"/>
  <c r="EK550" i="9"/>
  <c r="EJ550" i="9"/>
  <c r="EI550" i="9"/>
  <c r="EH550" i="9"/>
  <c r="EG550" i="9"/>
  <c r="EF550" i="9"/>
  <c r="EE550" i="9"/>
  <c r="ED550" i="9"/>
  <c r="EC550" i="9"/>
  <c r="EB550" i="9"/>
  <c r="EA550" i="9"/>
  <c r="DZ550" i="9"/>
  <c r="DY550" i="9"/>
  <c r="DX550" i="9"/>
  <c r="DW550" i="9"/>
  <c r="DV550" i="9"/>
  <c r="DU550" i="9"/>
  <c r="DT550" i="9"/>
  <c r="DS550" i="9"/>
  <c r="DR550" i="9"/>
  <c r="DQ550" i="9"/>
  <c r="DP550" i="9"/>
  <c r="DO550" i="9"/>
  <c r="DN550" i="9"/>
  <c r="DM550" i="9"/>
  <c r="DL550" i="9"/>
  <c r="DK550" i="9"/>
  <c r="DJ550" i="9"/>
  <c r="DI550" i="9"/>
  <c r="DH550" i="9"/>
  <c r="DG550" i="9"/>
  <c r="DF550" i="9"/>
  <c r="DE550" i="9"/>
  <c r="DD550" i="9"/>
  <c r="DC550" i="9"/>
  <c r="DB550" i="9"/>
  <c r="DA550" i="9"/>
  <c r="CZ550" i="9"/>
  <c r="CY550" i="9"/>
  <c r="CX550" i="9"/>
  <c r="CW550" i="9"/>
  <c r="CV550" i="9"/>
  <c r="CU550" i="9"/>
  <c r="CT550" i="9"/>
  <c r="CS550" i="9"/>
  <c r="CR550" i="9"/>
  <c r="CQ550" i="9"/>
  <c r="CP550" i="9"/>
  <c r="CO550" i="9"/>
  <c r="CN550" i="9"/>
  <c r="CM550" i="9"/>
  <c r="CL550" i="9"/>
  <c r="CK550" i="9"/>
  <c r="CJ550" i="9"/>
  <c r="CI550" i="9"/>
  <c r="CH550" i="9"/>
  <c r="CG550" i="9"/>
  <c r="CF550" i="9"/>
  <c r="CE550" i="9"/>
  <c r="CD550" i="9"/>
  <c r="CC550" i="9"/>
  <c r="CB550" i="9"/>
  <c r="CA550" i="9"/>
  <c r="BZ550" i="9"/>
  <c r="BY550" i="9"/>
  <c r="BX550" i="9"/>
  <c r="BW550" i="9"/>
  <c r="BV550" i="9"/>
  <c r="BU550" i="9"/>
  <c r="BT550" i="9"/>
  <c r="BS550" i="9"/>
  <c r="BR550" i="9"/>
  <c r="BQ550" i="9"/>
  <c r="BP550" i="9"/>
  <c r="BO550" i="9"/>
  <c r="BN550" i="9"/>
  <c r="BM550" i="9"/>
  <c r="BL550" i="9"/>
  <c r="BK550" i="9"/>
  <c r="BJ550" i="9"/>
  <c r="BI550" i="9"/>
  <c r="BH550" i="9"/>
  <c r="BG550" i="9"/>
  <c r="BF550" i="9"/>
  <c r="BE550" i="9"/>
  <c r="BD550" i="9"/>
  <c r="BC550" i="9"/>
  <c r="BB550" i="9"/>
  <c r="BA550" i="9"/>
  <c r="AZ550" i="9"/>
  <c r="AY550" i="9"/>
  <c r="AX550" i="9"/>
  <c r="AW550" i="9"/>
  <c r="AV550" i="9"/>
  <c r="AU550" i="9"/>
  <c r="AT550" i="9"/>
  <c r="AS550" i="9"/>
  <c r="AR550" i="9"/>
  <c r="AQ550" i="9"/>
  <c r="AP550" i="9"/>
  <c r="AO550" i="9"/>
  <c r="AN550" i="9"/>
  <c r="AM550" i="9"/>
  <c r="AL550" i="9"/>
  <c r="AK550" i="9"/>
  <c r="AJ550" i="9"/>
  <c r="AI550" i="9"/>
  <c r="AH550" i="9"/>
  <c r="AG550" i="9"/>
  <c r="IK126" i="9" l="1"/>
  <c r="IJ126" i="9"/>
  <c r="IL125" i="9"/>
  <c r="IL126" i="9" s="1"/>
  <c r="IK125" i="9"/>
  <c r="IJ125" i="9"/>
  <c r="IL124" i="9"/>
  <c r="IK124" i="9"/>
  <c r="IJ124" i="9"/>
  <c r="IL123" i="9"/>
  <c r="IK123" i="9"/>
  <c r="IJ123" i="9"/>
  <c r="IL119" i="9"/>
  <c r="IK115" i="9"/>
  <c r="IJ115" i="9"/>
  <c r="II126" i="9"/>
  <c r="IH126" i="9"/>
  <c r="IG126" i="9"/>
  <c r="II125" i="9"/>
  <c r="IH125" i="9"/>
  <c r="IG125" i="9"/>
  <c r="II124" i="9"/>
  <c r="IH124" i="9"/>
  <c r="IG124" i="9"/>
  <c r="II123" i="9"/>
  <c r="IH123" i="9"/>
  <c r="IG123" i="9"/>
  <c r="IH115" i="9"/>
  <c r="IG115" i="9"/>
  <c r="K3" i="19"/>
  <c r="J3" i="19"/>
  <c r="F185" i="7" l="1"/>
  <c r="N44" i="42" l="1"/>
  <c r="AE227" i="9"/>
  <c r="AD227" i="9"/>
  <c r="AF226" i="9"/>
  <c r="AF227" i="9" s="1"/>
  <c r="AE226" i="9"/>
  <c r="AD226" i="9"/>
  <c r="AD3" i="65" l="1"/>
  <c r="R3" i="65"/>
  <c r="S3" i="65" s="1"/>
  <c r="T3" i="65" s="1"/>
  <c r="U3" i="65" s="1"/>
  <c r="V3" i="65" s="1"/>
  <c r="W3" i="65" s="1"/>
  <c r="X3" i="65" s="1"/>
  <c r="Y3" i="65" s="1"/>
  <c r="Z3" i="65" s="1"/>
  <c r="AA3" i="65" s="1"/>
  <c r="AB3" i="65" s="1"/>
  <c r="AC3" i="65" s="1"/>
  <c r="Q3" i="65"/>
  <c r="F6" i="65" l="1"/>
  <c r="F58" i="23"/>
  <c r="CX540" i="58" l="1"/>
  <c r="CW540" i="58"/>
  <c r="CV540" i="58"/>
  <c r="CU540" i="58"/>
  <c r="CT540" i="58"/>
  <c r="CS540" i="58"/>
  <c r="CR540" i="58"/>
  <c r="CQ540" i="58"/>
  <c r="CP540" i="58"/>
  <c r="CO540" i="58"/>
  <c r="CN540" i="58"/>
  <c r="CM540" i="58"/>
  <c r="CL540" i="58"/>
  <c r="CK540" i="58"/>
  <c r="CJ540" i="58"/>
  <c r="CI540" i="58"/>
  <c r="CH540" i="58"/>
  <c r="CG540" i="58"/>
  <c r="CF540" i="58"/>
  <c r="CE540" i="58"/>
  <c r="CD540" i="58"/>
  <c r="CC540" i="58"/>
  <c r="CB540" i="58"/>
  <c r="CA540" i="58"/>
  <c r="BZ540" i="58"/>
  <c r="BY540" i="58"/>
  <c r="BX540" i="58"/>
  <c r="BW540" i="58"/>
  <c r="BV540" i="58"/>
  <c r="BU540" i="58"/>
  <c r="BT540" i="58"/>
  <c r="BS540" i="58"/>
  <c r="BR540" i="58"/>
  <c r="BQ540" i="58"/>
  <c r="BP540" i="58"/>
  <c r="BO540" i="58"/>
  <c r="BN540" i="58"/>
  <c r="BM540" i="58"/>
  <c r="BL540" i="58"/>
  <c r="BK540" i="58"/>
  <c r="BJ540" i="58"/>
  <c r="BI540" i="58"/>
  <c r="BH540" i="58"/>
  <c r="BG540" i="58"/>
  <c r="BF540" i="58"/>
  <c r="BE540" i="58"/>
  <c r="BD540" i="58"/>
  <c r="BC540" i="58"/>
  <c r="BB540" i="58"/>
  <c r="BA540" i="58"/>
  <c r="AZ540" i="58"/>
  <c r="AY540" i="58"/>
  <c r="AX540" i="58"/>
  <c r="AW540" i="58"/>
  <c r="AV540" i="58"/>
  <c r="AU540" i="58"/>
  <c r="AT540" i="58"/>
  <c r="AS540" i="58"/>
  <c r="AR540" i="58"/>
  <c r="AQ540" i="58"/>
  <c r="AP540" i="58"/>
  <c r="AO540" i="58"/>
  <c r="AN540" i="58"/>
  <c r="AM540" i="58"/>
  <c r="AL540" i="58"/>
  <c r="AK540" i="58"/>
  <c r="AJ540" i="58"/>
  <c r="AI540" i="58"/>
  <c r="AH540" i="58"/>
  <c r="AG540" i="58"/>
  <c r="AF540" i="58"/>
  <c r="AE540" i="58"/>
  <c r="AD540" i="58"/>
  <c r="AC540" i="58"/>
  <c r="AB540" i="58"/>
  <c r="AA540" i="58"/>
  <c r="Z540" i="58"/>
  <c r="Y540" i="58"/>
  <c r="X540" i="58"/>
  <c r="W540" i="58"/>
  <c r="V540" i="58"/>
  <c r="U540" i="58"/>
  <c r="T540" i="58"/>
  <c r="S540" i="58"/>
  <c r="R540" i="58"/>
  <c r="Q540" i="58"/>
  <c r="P540" i="58"/>
  <c r="O540" i="58"/>
  <c r="N540" i="58"/>
  <c r="M540" i="58"/>
  <c r="L540" i="58"/>
  <c r="K540" i="58"/>
  <c r="J540" i="58"/>
  <c r="I540" i="58"/>
  <c r="H540" i="58"/>
  <c r="G540" i="58"/>
  <c r="F540" i="58"/>
  <c r="E540" i="58"/>
  <c r="D540" i="58"/>
  <c r="C540" i="58"/>
  <c r="B540" i="58"/>
  <c r="B16" i="43" l="1"/>
  <c r="B14" i="43"/>
  <c r="B30" i="43" l="1"/>
  <c r="B452" i="58" l="1"/>
  <c r="B496" i="58"/>
  <c r="B408" i="58"/>
  <c r="B364" i="58"/>
  <c r="B320" i="58"/>
  <c r="B276" i="58"/>
  <c r="B232" i="58"/>
  <c r="B188" i="58"/>
  <c r="B144" i="58"/>
  <c r="B100" i="58"/>
  <c r="B56" i="58"/>
  <c r="B12" i="58"/>
  <c r="BY497" i="58"/>
  <c r="BX497" i="58"/>
  <c r="BW497" i="58"/>
  <c r="BV497" i="58"/>
  <c r="BU497" i="58"/>
  <c r="BT497" i="58"/>
  <c r="BS497" i="58"/>
  <c r="BR497" i="58"/>
  <c r="BQ497" i="58"/>
  <c r="BP497" i="58"/>
  <c r="BO497" i="58"/>
  <c r="BN497" i="58"/>
  <c r="BM497" i="58"/>
  <c r="BL497" i="58"/>
  <c r="BK497" i="58"/>
  <c r="BJ497" i="58"/>
  <c r="BI497" i="58"/>
  <c r="BH497" i="58"/>
  <c r="BG497" i="58"/>
  <c r="BF497" i="58"/>
  <c r="BE497" i="58"/>
  <c r="BD497" i="58"/>
  <c r="BC497" i="58"/>
  <c r="BB497" i="58"/>
  <c r="AZ497" i="58"/>
  <c r="AY497" i="58"/>
  <c r="AX497" i="58"/>
  <c r="AW497" i="58"/>
  <c r="AV497" i="58"/>
  <c r="AU497" i="58"/>
  <c r="AT497" i="58"/>
  <c r="AS497" i="58"/>
  <c r="AR497" i="58"/>
  <c r="AQ497" i="58"/>
  <c r="AP497" i="58"/>
  <c r="AO497" i="58"/>
  <c r="AN497" i="58"/>
  <c r="AM497" i="58"/>
  <c r="AL497" i="58"/>
  <c r="AK497" i="58"/>
  <c r="AJ497" i="58"/>
  <c r="AI497" i="58"/>
  <c r="AH497" i="58"/>
  <c r="AG497" i="58"/>
  <c r="AF497" i="58"/>
  <c r="AE497" i="58"/>
  <c r="AD497" i="58"/>
  <c r="AC497" i="58"/>
  <c r="AA497" i="58"/>
  <c r="Z497" i="58"/>
  <c r="Y497" i="58"/>
  <c r="X497" i="58"/>
  <c r="W497" i="58"/>
  <c r="V497" i="58"/>
  <c r="U497" i="58"/>
  <c r="T497" i="58"/>
  <c r="S497" i="58"/>
  <c r="R497" i="58"/>
  <c r="Q497" i="58"/>
  <c r="P497" i="58"/>
  <c r="O497" i="58"/>
  <c r="N497" i="58"/>
  <c r="M497" i="58"/>
  <c r="L497" i="58"/>
  <c r="K497" i="58"/>
  <c r="J497" i="58"/>
  <c r="I497" i="58"/>
  <c r="H497" i="58"/>
  <c r="G497" i="58"/>
  <c r="F497" i="58"/>
  <c r="E497" i="58"/>
  <c r="D497" i="58"/>
  <c r="BY453" i="58"/>
  <c r="BX453" i="58"/>
  <c r="BW453" i="58"/>
  <c r="BV453" i="58"/>
  <c r="BU453" i="58"/>
  <c r="BT453" i="58"/>
  <c r="BS453" i="58"/>
  <c r="BR453" i="58"/>
  <c r="BQ453" i="58"/>
  <c r="BP453" i="58"/>
  <c r="BO453" i="58"/>
  <c r="BN453" i="58"/>
  <c r="BM453" i="58"/>
  <c r="BL453" i="58"/>
  <c r="BK453" i="58"/>
  <c r="BJ453" i="58"/>
  <c r="BI453" i="58"/>
  <c r="BH453" i="58"/>
  <c r="BG453" i="58"/>
  <c r="BF453" i="58"/>
  <c r="BE453" i="58"/>
  <c r="BD453" i="58"/>
  <c r="BC453" i="58"/>
  <c r="BB453" i="58"/>
  <c r="AZ453" i="58"/>
  <c r="AY453" i="58"/>
  <c r="AX453" i="58"/>
  <c r="AW453" i="58"/>
  <c r="AV453" i="58"/>
  <c r="AU453" i="58"/>
  <c r="AT453" i="58"/>
  <c r="AS453" i="58"/>
  <c r="AR453" i="58"/>
  <c r="AQ453" i="58"/>
  <c r="AP453" i="58"/>
  <c r="AO453" i="58"/>
  <c r="AN453" i="58"/>
  <c r="AM453" i="58"/>
  <c r="AL453" i="58"/>
  <c r="AK453" i="58"/>
  <c r="AJ453" i="58"/>
  <c r="AI453" i="58"/>
  <c r="AH453" i="58"/>
  <c r="AG453" i="58"/>
  <c r="AF453" i="58"/>
  <c r="AE453" i="58"/>
  <c r="AD453" i="58"/>
  <c r="AC453" i="58"/>
  <c r="AA453" i="58"/>
  <c r="Z453" i="58"/>
  <c r="Y453" i="58"/>
  <c r="X453" i="58"/>
  <c r="W453" i="58"/>
  <c r="V453" i="58"/>
  <c r="U453" i="58"/>
  <c r="T453" i="58"/>
  <c r="S453" i="58"/>
  <c r="R453" i="58"/>
  <c r="Q453" i="58"/>
  <c r="P453" i="58"/>
  <c r="O453" i="58"/>
  <c r="N453" i="58"/>
  <c r="M453" i="58"/>
  <c r="L453" i="58"/>
  <c r="K453" i="58"/>
  <c r="J453" i="58"/>
  <c r="I453" i="58"/>
  <c r="H453" i="58"/>
  <c r="G453" i="58"/>
  <c r="F453" i="58"/>
  <c r="E453" i="58"/>
  <c r="D453" i="58"/>
  <c r="BY409" i="58"/>
  <c r="BX409" i="58"/>
  <c r="BW409" i="58"/>
  <c r="BV409" i="58"/>
  <c r="BU409" i="58"/>
  <c r="BT409" i="58"/>
  <c r="BS409" i="58"/>
  <c r="BR409" i="58"/>
  <c r="BQ409" i="58"/>
  <c r="BP409" i="58"/>
  <c r="BO409" i="58"/>
  <c r="BN409" i="58"/>
  <c r="BM409" i="58"/>
  <c r="BL409" i="58"/>
  <c r="BK409" i="58"/>
  <c r="BJ409" i="58"/>
  <c r="BI409" i="58"/>
  <c r="BH409" i="58"/>
  <c r="BG409" i="58"/>
  <c r="BF409" i="58"/>
  <c r="BE409" i="58"/>
  <c r="BD409" i="58"/>
  <c r="BC409" i="58"/>
  <c r="BB409" i="58"/>
  <c r="AZ409" i="58"/>
  <c r="AY409" i="58"/>
  <c r="AX409" i="58"/>
  <c r="AW409" i="58"/>
  <c r="AV409" i="58"/>
  <c r="AU409" i="58"/>
  <c r="AT409" i="58"/>
  <c r="AS409" i="58"/>
  <c r="AR409" i="58"/>
  <c r="AQ409" i="58"/>
  <c r="AP409" i="58"/>
  <c r="AO409" i="58"/>
  <c r="AN409" i="58"/>
  <c r="AM409" i="58"/>
  <c r="AL409" i="58"/>
  <c r="AK409" i="58"/>
  <c r="AJ409" i="58"/>
  <c r="AI409" i="58"/>
  <c r="AH409" i="58"/>
  <c r="AG409" i="58"/>
  <c r="AF409" i="58"/>
  <c r="AE409" i="58"/>
  <c r="AD409" i="58"/>
  <c r="AC409" i="58"/>
  <c r="AA409" i="58"/>
  <c r="Z409" i="58"/>
  <c r="Y409" i="58"/>
  <c r="X409" i="58"/>
  <c r="W409" i="58"/>
  <c r="V409" i="58"/>
  <c r="U409" i="58"/>
  <c r="T409" i="58"/>
  <c r="S409" i="58"/>
  <c r="R409" i="58"/>
  <c r="Q409" i="58"/>
  <c r="P409" i="58"/>
  <c r="O409" i="58"/>
  <c r="N409" i="58"/>
  <c r="M409" i="58"/>
  <c r="L409" i="58"/>
  <c r="K409" i="58"/>
  <c r="J409" i="58"/>
  <c r="I409" i="58"/>
  <c r="H409" i="58"/>
  <c r="G409" i="58"/>
  <c r="F409" i="58"/>
  <c r="E409" i="58"/>
  <c r="D409" i="58"/>
  <c r="BY365" i="58"/>
  <c r="BX365" i="58"/>
  <c r="BW365" i="58"/>
  <c r="BV365" i="58"/>
  <c r="BU365" i="58"/>
  <c r="BT365" i="58"/>
  <c r="BS365" i="58"/>
  <c r="BR365" i="58"/>
  <c r="BQ365" i="58"/>
  <c r="BP365" i="58"/>
  <c r="BO365" i="58"/>
  <c r="BN365" i="58"/>
  <c r="BM365" i="58"/>
  <c r="BL365" i="58"/>
  <c r="BK365" i="58"/>
  <c r="BJ365" i="58"/>
  <c r="BI365" i="58"/>
  <c r="BH365" i="58"/>
  <c r="BG365" i="58"/>
  <c r="BF365" i="58"/>
  <c r="BE365" i="58"/>
  <c r="BD365" i="58"/>
  <c r="BC365" i="58"/>
  <c r="BB365" i="58"/>
  <c r="AZ365" i="58"/>
  <c r="AY365" i="58"/>
  <c r="AX365" i="58"/>
  <c r="AW365" i="58"/>
  <c r="AV365" i="58"/>
  <c r="AU365" i="58"/>
  <c r="AT365" i="58"/>
  <c r="AS365" i="58"/>
  <c r="AR365" i="58"/>
  <c r="AQ365" i="58"/>
  <c r="AP365" i="58"/>
  <c r="AO365" i="58"/>
  <c r="AN365" i="58"/>
  <c r="AM365" i="58"/>
  <c r="AL365" i="58"/>
  <c r="AK365" i="58"/>
  <c r="AJ365" i="58"/>
  <c r="AI365" i="58"/>
  <c r="AH365" i="58"/>
  <c r="AG365" i="58"/>
  <c r="AF365" i="58"/>
  <c r="AE365" i="58"/>
  <c r="AD365" i="58"/>
  <c r="AC365" i="58"/>
  <c r="AA365" i="58"/>
  <c r="Z365" i="58"/>
  <c r="Y365" i="58"/>
  <c r="X365" i="58"/>
  <c r="W365" i="58"/>
  <c r="V365" i="58"/>
  <c r="U365" i="58"/>
  <c r="T365" i="58"/>
  <c r="S365" i="58"/>
  <c r="R365" i="58"/>
  <c r="Q365" i="58"/>
  <c r="P365" i="58"/>
  <c r="O365" i="58"/>
  <c r="N365" i="58"/>
  <c r="M365" i="58"/>
  <c r="L365" i="58"/>
  <c r="K365" i="58"/>
  <c r="J365" i="58"/>
  <c r="I365" i="58"/>
  <c r="H365" i="58"/>
  <c r="G365" i="58"/>
  <c r="F365" i="58"/>
  <c r="E365" i="58"/>
  <c r="D365" i="58"/>
  <c r="BY321" i="58"/>
  <c r="BX321" i="58"/>
  <c r="BW321" i="58"/>
  <c r="BV321" i="58"/>
  <c r="BU321" i="58"/>
  <c r="BT321" i="58"/>
  <c r="BS321" i="58"/>
  <c r="BR321" i="58"/>
  <c r="BQ321" i="58"/>
  <c r="BP321" i="58"/>
  <c r="BO321" i="58"/>
  <c r="BN321" i="58"/>
  <c r="BM321" i="58"/>
  <c r="BL321" i="58"/>
  <c r="BK321" i="58"/>
  <c r="BJ321" i="58"/>
  <c r="BI321" i="58"/>
  <c r="BH321" i="58"/>
  <c r="BG321" i="58"/>
  <c r="BF321" i="58"/>
  <c r="BE321" i="58"/>
  <c r="BD321" i="58"/>
  <c r="BC321" i="58"/>
  <c r="BB321" i="58"/>
  <c r="AZ321" i="58"/>
  <c r="AY321" i="58"/>
  <c r="AX321" i="58"/>
  <c r="AW321" i="58"/>
  <c r="AV321" i="58"/>
  <c r="AU321" i="58"/>
  <c r="AT321" i="58"/>
  <c r="AS321" i="58"/>
  <c r="AR321" i="58"/>
  <c r="AQ321" i="58"/>
  <c r="AP321" i="58"/>
  <c r="AO321" i="58"/>
  <c r="AN321" i="58"/>
  <c r="AM321" i="58"/>
  <c r="AL321" i="58"/>
  <c r="AK321" i="58"/>
  <c r="AJ321" i="58"/>
  <c r="AI321" i="58"/>
  <c r="AH321" i="58"/>
  <c r="AG321" i="58"/>
  <c r="AF321" i="58"/>
  <c r="AE321" i="58"/>
  <c r="AD321" i="58"/>
  <c r="AC321" i="58"/>
  <c r="AA321" i="58"/>
  <c r="Z321" i="58"/>
  <c r="Y321" i="58"/>
  <c r="X321" i="58"/>
  <c r="W321" i="58"/>
  <c r="V321" i="58"/>
  <c r="U321" i="58"/>
  <c r="T321" i="58"/>
  <c r="S321" i="58"/>
  <c r="R321" i="58"/>
  <c r="Q321" i="58"/>
  <c r="P321" i="58"/>
  <c r="O321" i="58"/>
  <c r="N321" i="58"/>
  <c r="M321" i="58"/>
  <c r="L321" i="58"/>
  <c r="K321" i="58"/>
  <c r="J321" i="58"/>
  <c r="I321" i="58"/>
  <c r="H321" i="58"/>
  <c r="G321" i="58"/>
  <c r="F321" i="58"/>
  <c r="E321" i="58"/>
  <c r="D321" i="58"/>
  <c r="BY277" i="58"/>
  <c r="BX277" i="58"/>
  <c r="BW277" i="58"/>
  <c r="BV277" i="58"/>
  <c r="BU277" i="58"/>
  <c r="BT277" i="58"/>
  <c r="BS277" i="58"/>
  <c r="BR277" i="58"/>
  <c r="BQ277" i="58"/>
  <c r="BP277" i="58"/>
  <c r="BO277" i="58"/>
  <c r="BN277" i="58"/>
  <c r="BM277" i="58"/>
  <c r="BL277" i="58"/>
  <c r="BK277" i="58"/>
  <c r="BJ277" i="58"/>
  <c r="BI277" i="58"/>
  <c r="BH277" i="58"/>
  <c r="BG277" i="58"/>
  <c r="BF277" i="58"/>
  <c r="BE277" i="58"/>
  <c r="BD277" i="58"/>
  <c r="BC277" i="58"/>
  <c r="BB277" i="58"/>
  <c r="AZ277" i="58"/>
  <c r="AY277" i="58"/>
  <c r="AX277" i="58"/>
  <c r="AW277" i="58"/>
  <c r="AV277" i="58"/>
  <c r="AU277" i="58"/>
  <c r="AT277" i="58"/>
  <c r="AS277" i="58"/>
  <c r="AR277" i="58"/>
  <c r="AQ277" i="58"/>
  <c r="AP277" i="58"/>
  <c r="AO277" i="58"/>
  <c r="AN277" i="58"/>
  <c r="AM277" i="58"/>
  <c r="AL277" i="58"/>
  <c r="AK277" i="58"/>
  <c r="AJ277" i="58"/>
  <c r="AI277" i="58"/>
  <c r="AH277" i="58"/>
  <c r="AG277" i="58"/>
  <c r="AF277" i="58"/>
  <c r="AE277" i="58"/>
  <c r="AD277" i="58"/>
  <c r="AC277" i="58"/>
  <c r="AA277" i="58"/>
  <c r="Z277" i="58"/>
  <c r="Y277" i="58"/>
  <c r="X277" i="58"/>
  <c r="W277" i="58"/>
  <c r="V277" i="58"/>
  <c r="U277" i="58"/>
  <c r="T277" i="58"/>
  <c r="S277" i="58"/>
  <c r="R277" i="58"/>
  <c r="Q277" i="58"/>
  <c r="P277" i="58"/>
  <c r="O277" i="58"/>
  <c r="N277" i="58"/>
  <c r="M277" i="58"/>
  <c r="L277" i="58"/>
  <c r="K277" i="58"/>
  <c r="J277" i="58"/>
  <c r="I277" i="58"/>
  <c r="H277" i="58"/>
  <c r="G277" i="58"/>
  <c r="F277" i="58"/>
  <c r="E277" i="58"/>
  <c r="D277" i="58"/>
  <c r="BY233" i="58"/>
  <c r="BX233" i="58"/>
  <c r="BW233" i="58"/>
  <c r="BV233" i="58"/>
  <c r="BU233" i="58"/>
  <c r="BT233" i="58"/>
  <c r="BS233" i="58"/>
  <c r="BR233" i="58"/>
  <c r="BQ233" i="58"/>
  <c r="BP233" i="58"/>
  <c r="BO233" i="58"/>
  <c r="BN233" i="58"/>
  <c r="BM233" i="58"/>
  <c r="BL233" i="58"/>
  <c r="BK233" i="58"/>
  <c r="BJ233" i="58"/>
  <c r="BI233" i="58"/>
  <c r="BH233" i="58"/>
  <c r="BG233" i="58"/>
  <c r="BF233" i="58"/>
  <c r="BE233" i="58"/>
  <c r="BD233" i="58"/>
  <c r="BC233" i="58"/>
  <c r="BB233" i="58"/>
  <c r="AZ233" i="58"/>
  <c r="AY233" i="58"/>
  <c r="AX233" i="58"/>
  <c r="AW233" i="58"/>
  <c r="AV233" i="58"/>
  <c r="AU233" i="58"/>
  <c r="AT233" i="58"/>
  <c r="AS233" i="58"/>
  <c r="AR233" i="58"/>
  <c r="AQ233" i="58"/>
  <c r="AP233" i="58"/>
  <c r="AO233" i="58"/>
  <c r="AN233" i="58"/>
  <c r="AM233" i="58"/>
  <c r="AL233" i="58"/>
  <c r="AK233" i="58"/>
  <c r="AJ233" i="58"/>
  <c r="AI233" i="58"/>
  <c r="AH233" i="58"/>
  <c r="AG233" i="58"/>
  <c r="AF233" i="58"/>
  <c r="AE233" i="58"/>
  <c r="AD233" i="58"/>
  <c r="AC233" i="58"/>
  <c r="AA233" i="58"/>
  <c r="Z233" i="58"/>
  <c r="Y233" i="58"/>
  <c r="X233" i="58"/>
  <c r="W233" i="58"/>
  <c r="V233" i="58"/>
  <c r="U233" i="58"/>
  <c r="T233" i="58"/>
  <c r="S233" i="58"/>
  <c r="R233" i="58"/>
  <c r="Q233" i="58"/>
  <c r="P233" i="58"/>
  <c r="O233" i="58"/>
  <c r="N233" i="58"/>
  <c r="M233" i="58"/>
  <c r="L233" i="58"/>
  <c r="K233" i="58"/>
  <c r="J233" i="58"/>
  <c r="I233" i="58"/>
  <c r="H233" i="58"/>
  <c r="G233" i="58"/>
  <c r="F233" i="58"/>
  <c r="E233" i="58"/>
  <c r="D233" i="58"/>
  <c r="BY189" i="58"/>
  <c r="BX189" i="58"/>
  <c r="BW189" i="58"/>
  <c r="BV189" i="58"/>
  <c r="BU189" i="58"/>
  <c r="BT189" i="58"/>
  <c r="BS189" i="58"/>
  <c r="BR189" i="58"/>
  <c r="BQ189" i="58"/>
  <c r="BP189" i="58"/>
  <c r="BO189" i="58"/>
  <c r="BN189" i="58"/>
  <c r="BM189" i="58"/>
  <c r="BL189" i="58"/>
  <c r="BK189" i="58"/>
  <c r="BJ189" i="58"/>
  <c r="BI189" i="58"/>
  <c r="BH189" i="58"/>
  <c r="BG189" i="58"/>
  <c r="BF189" i="58"/>
  <c r="BE189" i="58"/>
  <c r="BD189" i="58"/>
  <c r="BC189" i="58"/>
  <c r="BB189" i="58"/>
  <c r="AZ189" i="58"/>
  <c r="AY189" i="58"/>
  <c r="AX189" i="58"/>
  <c r="AW189" i="58"/>
  <c r="AV189" i="58"/>
  <c r="AU189" i="58"/>
  <c r="AT189" i="58"/>
  <c r="AS189" i="58"/>
  <c r="AR189" i="58"/>
  <c r="AQ189" i="58"/>
  <c r="AP189" i="58"/>
  <c r="AO189" i="58"/>
  <c r="AN189" i="58"/>
  <c r="AM189" i="58"/>
  <c r="AL189" i="58"/>
  <c r="AK189" i="58"/>
  <c r="AJ189" i="58"/>
  <c r="AI189" i="58"/>
  <c r="AH189" i="58"/>
  <c r="AG189" i="58"/>
  <c r="AF189" i="58"/>
  <c r="AE189" i="58"/>
  <c r="AD189" i="58"/>
  <c r="AC189" i="58"/>
  <c r="AA189" i="58"/>
  <c r="Z189" i="58"/>
  <c r="Y189" i="58"/>
  <c r="X189" i="58"/>
  <c r="W189" i="58"/>
  <c r="V189" i="58"/>
  <c r="U189" i="58"/>
  <c r="T189" i="58"/>
  <c r="S189" i="58"/>
  <c r="R189" i="58"/>
  <c r="Q189" i="58"/>
  <c r="P189" i="58"/>
  <c r="O189" i="58"/>
  <c r="N189" i="58"/>
  <c r="M189" i="58"/>
  <c r="L189" i="58"/>
  <c r="K189" i="58"/>
  <c r="J189" i="58"/>
  <c r="I189" i="58"/>
  <c r="H189" i="58"/>
  <c r="G189" i="58"/>
  <c r="F189" i="58"/>
  <c r="E189" i="58"/>
  <c r="D189" i="58"/>
  <c r="BY145" i="58"/>
  <c r="BX145" i="58"/>
  <c r="BW145" i="58"/>
  <c r="BV145" i="58"/>
  <c r="BU145" i="58"/>
  <c r="BT145" i="58"/>
  <c r="BS145" i="58"/>
  <c r="BR145" i="58"/>
  <c r="BQ145" i="58"/>
  <c r="BP145" i="58"/>
  <c r="BO145" i="58"/>
  <c r="BN145" i="58"/>
  <c r="BM145" i="58"/>
  <c r="BL145" i="58"/>
  <c r="BK145" i="58"/>
  <c r="BJ145" i="58"/>
  <c r="BI145" i="58"/>
  <c r="BH145" i="58"/>
  <c r="BG145" i="58"/>
  <c r="BF145" i="58"/>
  <c r="BE145" i="58"/>
  <c r="BD145" i="58"/>
  <c r="BC145" i="58"/>
  <c r="BB145" i="58"/>
  <c r="AZ145" i="58"/>
  <c r="AY145" i="58"/>
  <c r="AX145" i="58"/>
  <c r="AW145" i="58"/>
  <c r="AV145" i="58"/>
  <c r="AU145" i="58"/>
  <c r="AT145" i="58"/>
  <c r="AS145" i="58"/>
  <c r="AR145" i="58"/>
  <c r="AQ145" i="58"/>
  <c r="AP145" i="58"/>
  <c r="AO145" i="58"/>
  <c r="AN145" i="58"/>
  <c r="AM145" i="58"/>
  <c r="AL145" i="58"/>
  <c r="AK145" i="58"/>
  <c r="AJ145" i="58"/>
  <c r="AI145" i="58"/>
  <c r="AH145" i="58"/>
  <c r="AG145" i="58"/>
  <c r="AF145" i="58"/>
  <c r="AE145" i="58"/>
  <c r="AD145" i="58"/>
  <c r="AC145" i="58"/>
  <c r="AA145" i="58"/>
  <c r="Z145" i="58"/>
  <c r="Y145" i="58"/>
  <c r="X145" i="58"/>
  <c r="W145" i="58"/>
  <c r="V145" i="58"/>
  <c r="U145" i="58"/>
  <c r="T145" i="58"/>
  <c r="S145" i="58"/>
  <c r="R145" i="58"/>
  <c r="Q145" i="58"/>
  <c r="P145" i="58"/>
  <c r="O145" i="58"/>
  <c r="N145" i="58"/>
  <c r="M145" i="58"/>
  <c r="L145" i="58"/>
  <c r="K145" i="58"/>
  <c r="J145" i="58"/>
  <c r="I145" i="58"/>
  <c r="H145" i="58"/>
  <c r="G145" i="58"/>
  <c r="F145" i="58"/>
  <c r="E145" i="58"/>
  <c r="D145" i="58"/>
  <c r="BY101" i="58"/>
  <c r="BX101" i="58"/>
  <c r="BW101" i="58"/>
  <c r="BV101" i="58"/>
  <c r="BU101" i="58"/>
  <c r="BT101" i="58"/>
  <c r="BS101" i="58"/>
  <c r="BR101" i="58"/>
  <c r="BQ101" i="58"/>
  <c r="BP101" i="58"/>
  <c r="BO101" i="58"/>
  <c r="BN101" i="58"/>
  <c r="BM101" i="58"/>
  <c r="BL101" i="58"/>
  <c r="BK101" i="58"/>
  <c r="BJ101" i="58"/>
  <c r="BI101" i="58"/>
  <c r="BH101" i="58"/>
  <c r="BG101" i="58"/>
  <c r="BF101" i="58"/>
  <c r="BE101" i="58"/>
  <c r="BD101" i="58"/>
  <c r="BC101" i="58"/>
  <c r="BB101" i="58"/>
  <c r="AZ101" i="58"/>
  <c r="AY101" i="58"/>
  <c r="AX101" i="58"/>
  <c r="AW101" i="58"/>
  <c r="AV101" i="58"/>
  <c r="AU101" i="58"/>
  <c r="AT101" i="58"/>
  <c r="AS101" i="58"/>
  <c r="AR101" i="58"/>
  <c r="AQ101" i="58"/>
  <c r="AP101" i="58"/>
  <c r="AO101" i="58"/>
  <c r="AN101" i="58"/>
  <c r="AM101" i="58"/>
  <c r="AL101" i="58"/>
  <c r="AK101" i="58"/>
  <c r="AJ101" i="58"/>
  <c r="AI101" i="58"/>
  <c r="AH101" i="58"/>
  <c r="AG101" i="58"/>
  <c r="AF101" i="58"/>
  <c r="AE101" i="58"/>
  <c r="AD101" i="58"/>
  <c r="AC101" i="58"/>
  <c r="AA101" i="58"/>
  <c r="Z101" i="58"/>
  <c r="Y101" i="58"/>
  <c r="X101" i="58"/>
  <c r="W101" i="58"/>
  <c r="V101" i="58"/>
  <c r="U101" i="58"/>
  <c r="T101" i="58"/>
  <c r="S101" i="58"/>
  <c r="R101" i="58"/>
  <c r="Q101" i="58"/>
  <c r="P101" i="58"/>
  <c r="O101" i="58"/>
  <c r="N101" i="58"/>
  <c r="M101" i="58"/>
  <c r="L101" i="58"/>
  <c r="K101" i="58"/>
  <c r="J101" i="58"/>
  <c r="I101" i="58"/>
  <c r="H101" i="58"/>
  <c r="G101" i="58"/>
  <c r="F101" i="58"/>
  <c r="E101" i="58"/>
  <c r="D101" i="58"/>
  <c r="BY57" i="58"/>
  <c r="BX57" i="58"/>
  <c r="BW57" i="58"/>
  <c r="BV57" i="58"/>
  <c r="BU57" i="58"/>
  <c r="BT57" i="58"/>
  <c r="BS57" i="58"/>
  <c r="BR57" i="58"/>
  <c r="BQ57" i="58"/>
  <c r="BP57" i="58"/>
  <c r="BO57" i="58"/>
  <c r="BN57" i="58"/>
  <c r="BM57" i="58"/>
  <c r="BL57" i="58"/>
  <c r="BK57" i="58"/>
  <c r="BJ57" i="58"/>
  <c r="BI57" i="58"/>
  <c r="BH57" i="58"/>
  <c r="BG57" i="58"/>
  <c r="BF57" i="58"/>
  <c r="BE57" i="58"/>
  <c r="BD57" i="58"/>
  <c r="BC57" i="58"/>
  <c r="BB57" i="58"/>
  <c r="AZ57" i="58"/>
  <c r="AY57" i="58"/>
  <c r="AX57" i="58"/>
  <c r="AW57" i="58"/>
  <c r="AV57" i="58"/>
  <c r="AU57" i="58"/>
  <c r="AT57" i="58"/>
  <c r="AS57" i="58"/>
  <c r="AR57" i="58"/>
  <c r="AQ57" i="58"/>
  <c r="AP57" i="58"/>
  <c r="AO57" i="58"/>
  <c r="AN57" i="58"/>
  <c r="AM57" i="58"/>
  <c r="AL57" i="58"/>
  <c r="AK57" i="58"/>
  <c r="AJ57" i="58"/>
  <c r="AI57" i="58"/>
  <c r="AH57" i="58"/>
  <c r="AG57" i="58"/>
  <c r="AF57" i="58"/>
  <c r="AE57" i="58"/>
  <c r="AD57" i="58"/>
  <c r="AC57" i="58"/>
  <c r="AA57" i="58"/>
  <c r="Z57" i="58"/>
  <c r="Y57" i="58"/>
  <c r="X57" i="58"/>
  <c r="W57" i="58"/>
  <c r="V57" i="58"/>
  <c r="U57" i="58"/>
  <c r="T57" i="58"/>
  <c r="S57" i="58"/>
  <c r="R57" i="58"/>
  <c r="Q57" i="58"/>
  <c r="P57" i="58"/>
  <c r="O57" i="58"/>
  <c r="N57" i="58"/>
  <c r="M57" i="58"/>
  <c r="L57" i="58"/>
  <c r="K57" i="58"/>
  <c r="J57" i="58"/>
  <c r="I57" i="58"/>
  <c r="H57" i="58"/>
  <c r="G57" i="58"/>
  <c r="F57" i="58"/>
  <c r="E57" i="58"/>
  <c r="D57" i="58"/>
  <c r="BY13" i="58"/>
  <c r="BX13" i="58"/>
  <c r="BW13" i="58"/>
  <c r="BV13" i="58"/>
  <c r="BU13" i="58"/>
  <c r="BT13" i="58"/>
  <c r="BS13" i="58"/>
  <c r="BR13" i="58"/>
  <c r="BQ13" i="58"/>
  <c r="BP13" i="58"/>
  <c r="BO13" i="58"/>
  <c r="BN13" i="58"/>
  <c r="BM13" i="58"/>
  <c r="BL13" i="58"/>
  <c r="BK13" i="58"/>
  <c r="BJ13" i="58"/>
  <c r="BI13" i="58"/>
  <c r="BH13" i="58"/>
  <c r="BG13" i="58"/>
  <c r="BF13" i="58"/>
  <c r="BE13" i="58"/>
  <c r="BD13" i="58"/>
  <c r="BC13" i="58"/>
  <c r="BB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G13" i="58"/>
  <c r="AF13" i="58"/>
  <c r="AE13" i="58"/>
  <c r="AD13" i="58"/>
  <c r="AC13" i="58"/>
  <c r="AA13" i="58"/>
  <c r="Z13" i="58"/>
  <c r="Y13" i="58"/>
  <c r="X13" i="58"/>
  <c r="W13" i="58"/>
  <c r="V13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H9" i="17" l="1"/>
  <c r="E51" i="7"/>
  <c r="G179" i="7" l="1"/>
  <c r="E173" i="7" s="1"/>
  <c r="H11" i="17"/>
  <c r="AR35" i="9"/>
  <c r="AQ35" i="9"/>
  <c r="AP35" i="9"/>
  <c r="AO35" i="9"/>
  <c r="AN35" i="9"/>
  <c r="AM35" i="9"/>
  <c r="AL35" i="9"/>
  <c r="AK35" i="9"/>
  <c r="AJ35" i="9"/>
  <c r="AI35" i="9"/>
  <c r="AH35" i="9"/>
  <c r="AG35" i="9"/>
  <c r="H35" i="9"/>
  <c r="H38" i="9"/>
  <c r="AW35" i="9" l="1"/>
  <c r="BI35" i="9" s="1"/>
  <c r="BU35" i="9" s="1"/>
  <c r="CG35" i="9" s="1"/>
  <c r="CS35" i="9" s="1"/>
  <c r="DE35" i="9" s="1"/>
  <c r="DQ35" i="9" s="1"/>
  <c r="EC35" i="9" s="1"/>
  <c r="EO35" i="9" s="1"/>
  <c r="FA35" i="9" s="1"/>
  <c r="FM35" i="9" s="1"/>
  <c r="FY35" i="9" s="1"/>
  <c r="GK35" i="9" s="1"/>
  <c r="GW35" i="9" s="1"/>
  <c r="HI35" i="9" s="1"/>
  <c r="HU35" i="9" s="1"/>
  <c r="IG35" i="9" s="1"/>
  <c r="IS35" i="9" s="1"/>
  <c r="JE35" i="9" s="1"/>
  <c r="JQ35" i="9" s="1"/>
  <c r="KC35" i="9" s="1"/>
  <c r="KO35" i="9" s="1"/>
  <c r="LA35" i="9" s="1"/>
  <c r="LM35" i="9" s="1"/>
  <c r="BD35" i="9"/>
  <c r="BP35" i="9" s="1"/>
  <c r="CB35" i="9" s="1"/>
  <c r="CN35" i="9" s="1"/>
  <c r="CZ35" i="9" s="1"/>
  <c r="DL35" i="9" s="1"/>
  <c r="DX35" i="9" s="1"/>
  <c r="EJ35" i="9" s="1"/>
  <c r="EV35" i="9" s="1"/>
  <c r="FH35" i="9" s="1"/>
  <c r="FT35" i="9" s="1"/>
  <c r="GF35" i="9" s="1"/>
  <c r="GR35" i="9" s="1"/>
  <c r="HD35" i="9" s="1"/>
  <c r="HP35" i="9" s="1"/>
  <c r="IB35" i="9" s="1"/>
  <c r="IN35" i="9" s="1"/>
  <c r="IZ35" i="9" s="1"/>
  <c r="JL35" i="9" s="1"/>
  <c r="JX35" i="9" s="1"/>
  <c r="KJ35" i="9" s="1"/>
  <c r="KV35" i="9" s="1"/>
  <c r="LH35" i="9" s="1"/>
  <c r="LT35" i="9" s="1"/>
  <c r="AV35" i="9"/>
  <c r="BH35" i="9" s="1"/>
  <c r="BT35" i="9" s="1"/>
  <c r="CF35" i="9" s="1"/>
  <c r="CR35" i="9" s="1"/>
  <c r="DD35" i="9" s="1"/>
  <c r="DP35" i="9" s="1"/>
  <c r="EB35" i="9" s="1"/>
  <c r="EN35" i="9" s="1"/>
  <c r="EZ35" i="9" s="1"/>
  <c r="FL35" i="9" s="1"/>
  <c r="FX35" i="9" s="1"/>
  <c r="GJ35" i="9" s="1"/>
  <c r="GV35" i="9" s="1"/>
  <c r="HH35" i="9" s="1"/>
  <c r="HT35" i="9" s="1"/>
  <c r="IF35" i="9" s="1"/>
  <c r="IR35" i="9" s="1"/>
  <c r="JD35" i="9" s="1"/>
  <c r="JP35" i="9" s="1"/>
  <c r="KB35" i="9" s="1"/>
  <c r="KN35" i="9" s="1"/>
  <c r="KZ35" i="9" s="1"/>
  <c r="LL35" i="9" s="1"/>
  <c r="BC35" i="9"/>
  <c r="BO35" i="9" s="1"/>
  <c r="CA35" i="9" s="1"/>
  <c r="CM35" i="9" s="1"/>
  <c r="CY35" i="9" s="1"/>
  <c r="DK35" i="9" s="1"/>
  <c r="DW35" i="9" s="1"/>
  <c r="EI35" i="9" s="1"/>
  <c r="EU35" i="9" s="1"/>
  <c r="FG35" i="9" s="1"/>
  <c r="FS35" i="9" s="1"/>
  <c r="GE35" i="9" s="1"/>
  <c r="GQ35" i="9" s="1"/>
  <c r="HC35" i="9" s="1"/>
  <c r="HO35" i="9" s="1"/>
  <c r="IA35" i="9" s="1"/>
  <c r="IM35" i="9" s="1"/>
  <c r="IY35" i="9" s="1"/>
  <c r="JK35" i="9" s="1"/>
  <c r="JW35" i="9" s="1"/>
  <c r="KI35" i="9" s="1"/>
  <c r="KU35" i="9" s="1"/>
  <c r="LG35" i="9" s="1"/>
  <c r="LS35" i="9" s="1"/>
  <c r="AU35" i="9"/>
  <c r="BG35" i="9" s="1"/>
  <c r="BS35" i="9" s="1"/>
  <c r="CE35" i="9" s="1"/>
  <c r="CQ35" i="9" s="1"/>
  <c r="DC35" i="9" s="1"/>
  <c r="DO35" i="9" s="1"/>
  <c r="EA35" i="9" s="1"/>
  <c r="EM35" i="9" s="1"/>
  <c r="EY35" i="9" s="1"/>
  <c r="FK35" i="9" s="1"/>
  <c r="FW35" i="9" s="1"/>
  <c r="GI35" i="9" s="1"/>
  <c r="GU35" i="9" s="1"/>
  <c r="HG35" i="9" s="1"/>
  <c r="HS35" i="9" s="1"/>
  <c r="IE35" i="9" s="1"/>
  <c r="IQ35" i="9" s="1"/>
  <c r="JC35" i="9" s="1"/>
  <c r="JO35" i="9" s="1"/>
  <c r="KA35" i="9" s="1"/>
  <c r="KM35" i="9" s="1"/>
  <c r="KY35" i="9" s="1"/>
  <c r="LK35" i="9" s="1"/>
  <c r="BB35" i="9"/>
  <c r="BN35" i="9" s="1"/>
  <c r="BZ35" i="9" s="1"/>
  <c r="CL35" i="9" s="1"/>
  <c r="CX35" i="9" s="1"/>
  <c r="DJ35" i="9" s="1"/>
  <c r="DV35" i="9" s="1"/>
  <c r="EH35" i="9" s="1"/>
  <c r="ET35" i="9" s="1"/>
  <c r="FF35" i="9" s="1"/>
  <c r="FR35" i="9" s="1"/>
  <c r="GD35" i="9" s="1"/>
  <c r="GP35" i="9" s="1"/>
  <c r="HB35" i="9" s="1"/>
  <c r="HN35" i="9" s="1"/>
  <c r="HZ35" i="9" s="1"/>
  <c r="IL35" i="9" s="1"/>
  <c r="IX35" i="9" s="1"/>
  <c r="JJ35" i="9" s="1"/>
  <c r="JV35" i="9" s="1"/>
  <c r="KH35" i="9" s="1"/>
  <c r="KT35" i="9" s="1"/>
  <c r="LF35" i="9" s="1"/>
  <c r="LR35" i="9" s="1"/>
  <c r="AT35" i="9"/>
  <c r="BF35" i="9" s="1"/>
  <c r="BR35" i="9" s="1"/>
  <c r="CD35" i="9" s="1"/>
  <c r="CP35" i="9" s="1"/>
  <c r="DB35" i="9" s="1"/>
  <c r="DN35" i="9" s="1"/>
  <c r="DZ35" i="9" s="1"/>
  <c r="EL35" i="9" s="1"/>
  <c r="EX35" i="9" s="1"/>
  <c r="FJ35" i="9" s="1"/>
  <c r="FV35" i="9" s="1"/>
  <c r="GH35" i="9" s="1"/>
  <c r="GT35" i="9" s="1"/>
  <c r="HF35" i="9" s="1"/>
  <c r="HR35" i="9" s="1"/>
  <c r="ID35" i="9" s="1"/>
  <c r="IP35" i="9" s="1"/>
  <c r="JB35" i="9" s="1"/>
  <c r="JN35" i="9" s="1"/>
  <c r="JZ35" i="9" s="1"/>
  <c r="KL35" i="9" s="1"/>
  <c r="KX35" i="9" s="1"/>
  <c r="LJ35" i="9" s="1"/>
  <c r="AS35" i="9"/>
  <c r="BE35" i="9" s="1"/>
  <c r="BQ35" i="9" s="1"/>
  <c r="CC35" i="9" s="1"/>
  <c r="CO35" i="9" s="1"/>
  <c r="DA35" i="9" s="1"/>
  <c r="DM35" i="9" s="1"/>
  <c r="DY35" i="9" s="1"/>
  <c r="EK35" i="9" s="1"/>
  <c r="EW35" i="9" s="1"/>
  <c r="FI35" i="9" s="1"/>
  <c r="FU35" i="9" s="1"/>
  <c r="GG35" i="9" s="1"/>
  <c r="GS35" i="9" s="1"/>
  <c r="HE35" i="9" s="1"/>
  <c r="HQ35" i="9" s="1"/>
  <c r="IC35" i="9" s="1"/>
  <c r="IO35" i="9" s="1"/>
  <c r="JA35" i="9" s="1"/>
  <c r="JM35" i="9" s="1"/>
  <c r="JY35" i="9" s="1"/>
  <c r="KK35" i="9" s="1"/>
  <c r="KW35" i="9" s="1"/>
  <c r="LI35" i="9" s="1"/>
  <c r="AZ35" i="9"/>
  <c r="BL35" i="9" s="1"/>
  <c r="BX35" i="9" s="1"/>
  <c r="CJ35" i="9" s="1"/>
  <c r="CV35" i="9" s="1"/>
  <c r="DH35" i="9" s="1"/>
  <c r="DT35" i="9" s="1"/>
  <c r="EF35" i="9" s="1"/>
  <c r="ER35" i="9" s="1"/>
  <c r="FD35" i="9" s="1"/>
  <c r="FP35" i="9" s="1"/>
  <c r="GB35" i="9" s="1"/>
  <c r="GN35" i="9" s="1"/>
  <c r="GZ35" i="9" s="1"/>
  <c r="HL35" i="9" s="1"/>
  <c r="HX35" i="9" s="1"/>
  <c r="IJ35" i="9" s="1"/>
  <c r="IV35" i="9" s="1"/>
  <c r="JH35" i="9" s="1"/>
  <c r="JT35" i="9" s="1"/>
  <c r="KF35" i="9" s="1"/>
  <c r="KR35" i="9" s="1"/>
  <c r="LD35" i="9" s="1"/>
  <c r="LP35" i="9" s="1"/>
  <c r="BA35" i="9"/>
  <c r="BM35" i="9" s="1"/>
  <c r="BY35" i="9" s="1"/>
  <c r="CK35" i="9" s="1"/>
  <c r="CW35" i="9" s="1"/>
  <c r="DI35" i="9" s="1"/>
  <c r="DU35" i="9" s="1"/>
  <c r="EG35" i="9" s="1"/>
  <c r="ES35" i="9" s="1"/>
  <c r="FE35" i="9" s="1"/>
  <c r="FQ35" i="9" s="1"/>
  <c r="GC35" i="9" s="1"/>
  <c r="GO35" i="9" s="1"/>
  <c r="HA35" i="9" s="1"/>
  <c r="HM35" i="9" s="1"/>
  <c r="HY35" i="9" s="1"/>
  <c r="IK35" i="9" s="1"/>
  <c r="IW35" i="9" s="1"/>
  <c r="JI35" i="9" s="1"/>
  <c r="JU35" i="9" s="1"/>
  <c r="KG35" i="9" s="1"/>
  <c r="KS35" i="9" s="1"/>
  <c r="LE35" i="9" s="1"/>
  <c r="LQ35" i="9" s="1"/>
  <c r="AY35" i="9"/>
  <c r="BK35" i="9" s="1"/>
  <c r="BW35" i="9" s="1"/>
  <c r="CI35" i="9" s="1"/>
  <c r="CU35" i="9" s="1"/>
  <c r="DG35" i="9" s="1"/>
  <c r="DS35" i="9" s="1"/>
  <c r="EE35" i="9" s="1"/>
  <c r="EQ35" i="9" s="1"/>
  <c r="FC35" i="9" s="1"/>
  <c r="FO35" i="9" s="1"/>
  <c r="GA35" i="9" s="1"/>
  <c r="GM35" i="9" s="1"/>
  <c r="GY35" i="9" s="1"/>
  <c r="HK35" i="9" s="1"/>
  <c r="HW35" i="9" s="1"/>
  <c r="II35" i="9" s="1"/>
  <c r="IU35" i="9" s="1"/>
  <c r="JG35" i="9" s="1"/>
  <c r="JS35" i="9" s="1"/>
  <c r="KE35" i="9" s="1"/>
  <c r="KQ35" i="9" s="1"/>
  <c r="LC35" i="9" s="1"/>
  <c r="LO35" i="9" s="1"/>
  <c r="AX35" i="9"/>
  <c r="BJ35" i="9" s="1"/>
  <c r="BV35" i="9" s="1"/>
  <c r="CH35" i="9" s="1"/>
  <c r="CT35" i="9" s="1"/>
  <c r="DF35" i="9" s="1"/>
  <c r="DR35" i="9" s="1"/>
  <c r="ED35" i="9" s="1"/>
  <c r="EP35" i="9" s="1"/>
  <c r="FB35" i="9" s="1"/>
  <c r="FN35" i="9" s="1"/>
  <c r="FZ35" i="9" s="1"/>
  <c r="GL35" i="9" s="1"/>
  <c r="GX35" i="9" s="1"/>
  <c r="HJ35" i="9" s="1"/>
  <c r="HV35" i="9" s="1"/>
  <c r="IH35" i="9" s="1"/>
  <c r="IT35" i="9" s="1"/>
  <c r="JF35" i="9" s="1"/>
  <c r="JR35" i="9" s="1"/>
  <c r="KD35" i="9" s="1"/>
  <c r="KP35" i="9" s="1"/>
  <c r="LB35" i="9" s="1"/>
  <c r="LN35" i="9" s="1"/>
  <c r="D105" i="20" l="1"/>
  <c r="D89" i="20"/>
  <c r="D88" i="20"/>
  <c r="D85" i="20"/>
  <c r="D84" i="20"/>
  <c r="D25" i="20"/>
  <c r="D20" i="20"/>
  <c r="D17" i="20"/>
  <c r="G199" i="7"/>
  <c r="G189" i="7"/>
  <c r="B281" i="58" l="1"/>
  <c r="B325" i="58"/>
  <c r="CX505" i="58" l="1"/>
  <c r="CW505" i="58"/>
  <c r="CV505" i="58"/>
  <c r="CU505" i="58"/>
  <c r="CT505" i="58"/>
  <c r="CS505" i="58"/>
  <c r="CR505" i="58"/>
  <c r="CQ505" i="58"/>
  <c r="CP505" i="58"/>
  <c r="CO505" i="58"/>
  <c r="CN505" i="58"/>
  <c r="CM505" i="58"/>
  <c r="CL505" i="58"/>
  <c r="CK505" i="58"/>
  <c r="CJ505" i="58"/>
  <c r="CI505" i="58"/>
  <c r="CH505" i="58"/>
  <c r="CG505" i="58"/>
  <c r="CF505" i="58"/>
  <c r="CE505" i="58"/>
  <c r="CD505" i="58"/>
  <c r="CC505" i="58"/>
  <c r="CB505" i="58"/>
  <c r="CA505" i="58"/>
  <c r="BY505" i="58"/>
  <c r="BX505" i="58"/>
  <c r="BW505" i="58"/>
  <c r="BV505" i="58"/>
  <c r="BU505" i="58"/>
  <c r="BT505" i="58"/>
  <c r="BS505" i="58"/>
  <c r="BR505" i="58"/>
  <c r="BQ505" i="58"/>
  <c r="BP505" i="58"/>
  <c r="BO505" i="58"/>
  <c r="BN505" i="58"/>
  <c r="BM505" i="58"/>
  <c r="BL505" i="58"/>
  <c r="BK505" i="58"/>
  <c r="BJ505" i="58"/>
  <c r="BI505" i="58"/>
  <c r="BH505" i="58"/>
  <c r="BG505" i="58"/>
  <c r="BF505" i="58"/>
  <c r="BE505" i="58"/>
  <c r="BD505" i="58"/>
  <c r="BC505" i="58"/>
  <c r="BB505" i="58"/>
  <c r="AZ505" i="58"/>
  <c r="AY505" i="58"/>
  <c r="AX505" i="58"/>
  <c r="AW505" i="58"/>
  <c r="AV505" i="58"/>
  <c r="AU505" i="58"/>
  <c r="AT505" i="58"/>
  <c r="AS505" i="58"/>
  <c r="AR505" i="58"/>
  <c r="AQ505" i="58"/>
  <c r="AP505" i="58"/>
  <c r="AO505" i="58"/>
  <c r="AN505" i="58"/>
  <c r="AM505" i="58"/>
  <c r="AL505" i="58"/>
  <c r="AK505" i="58"/>
  <c r="AJ505" i="58"/>
  <c r="AI505" i="58"/>
  <c r="AH505" i="58"/>
  <c r="AG505" i="58"/>
  <c r="AF505" i="58"/>
  <c r="AE505" i="58"/>
  <c r="AD505" i="58"/>
  <c r="AC505" i="58"/>
  <c r="AA505" i="58"/>
  <c r="Z505" i="58"/>
  <c r="Y505" i="58"/>
  <c r="X505" i="58"/>
  <c r="W505" i="58"/>
  <c r="V505" i="58"/>
  <c r="U505" i="58"/>
  <c r="T505" i="58"/>
  <c r="S505" i="58"/>
  <c r="R505" i="58"/>
  <c r="Q505" i="58"/>
  <c r="P505" i="58"/>
  <c r="O505" i="58"/>
  <c r="N505" i="58"/>
  <c r="M505" i="58"/>
  <c r="L505" i="58"/>
  <c r="K505" i="58"/>
  <c r="J505" i="58"/>
  <c r="I505" i="58"/>
  <c r="H505" i="58"/>
  <c r="G505" i="58"/>
  <c r="F505" i="58"/>
  <c r="E505" i="58"/>
  <c r="D505" i="58"/>
  <c r="CX461" i="58"/>
  <c r="CW461" i="58"/>
  <c r="CV461" i="58"/>
  <c r="CU461" i="58"/>
  <c r="CT461" i="58"/>
  <c r="CS461" i="58"/>
  <c r="CR461" i="58"/>
  <c r="CQ461" i="58"/>
  <c r="CP461" i="58"/>
  <c r="CO461" i="58"/>
  <c r="CN461" i="58"/>
  <c r="CM461" i="58"/>
  <c r="CL461" i="58"/>
  <c r="CK461" i="58"/>
  <c r="CJ461" i="58"/>
  <c r="CI461" i="58"/>
  <c r="CH461" i="58"/>
  <c r="CG461" i="58"/>
  <c r="CF461" i="58"/>
  <c r="CE461" i="58"/>
  <c r="CD461" i="58"/>
  <c r="CC461" i="58"/>
  <c r="CB461" i="58"/>
  <c r="CA461" i="58"/>
  <c r="BY461" i="58"/>
  <c r="BX461" i="58"/>
  <c r="BW461" i="58"/>
  <c r="BV461" i="58"/>
  <c r="BU461" i="58"/>
  <c r="BT461" i="58"/>
  <c r="BS461" i="58"/>
  <c r="BR461" i="58"/>
  <c r="BQ461" i="58"/>
  <c r="BP461" i="58"/>
  <c r="BO461" i="58"/>
  <c r="BN461" i="58"/>
  <c r="BM461" i="58"/>
  <c r="BL461" i="58"/>
  <c r="BK461" i="58"/>
  <c r="BJ461" i="58"/>
  <c r="BI461" i="58"/>
  <c r="BH461" i="58"/>
  <c r="BG461" i="58"/>
  <c r="BF461" i="58"/>
  <c r="BE461" i="58"/>
  <c r="BD461" i="58"/>
  <c r="BC461" i="58"/>
  <c r="BB461" i="58"/>
  <c r="AZ461" i="58"/>
  <c r="AY461" i="58"/>
  <c r="AX461" i="58"/>
  <c r="AW461" i="58"/>
  <c r="AV461" i="58"/>
  <c r="AU461" i="58"/>
  <c r="AT461" i="58"/>
  <c r="AS461" i="58"/>
  <c r="AR461" i="58"/>
  <c r="AQ461" i="58"/>
  <c r="AP461" i="58"/>
  <c r="AO461" i="58"/>
  <c r="AN461" i="58"/>
  <c r="AM461" i="58"/>
  <c r="AL461" i="58"/>
  <c r="AK461" i="58"/>
  <c r="AJ461" i="58"/>
  <c r="AI461" i="58"/>
  <c r="AH461" i="58"/>
  <c r="AG461" i="58"/>
  <c r="AF461" i="58"/>
  <c r="AE461" i="58"/>
  <c r="AD461" i="58"/>
  <c r="AC461" i="58"/>
  <c r="AA461" i="58"/>
  <c r="Z461" i="58"/>
  <c r="Y461" i="58"/>
  <c r="X461" i="58"/>
  <c r="W461" i="58"/>
  <c r="V461" i="58"/>
  <c r="U461" i="58"/>
  <c r="T461" i="58"/>
  <c r="S461" i="58"/>
  <c r="R461" i="58"/>
  <c r="Q461" i="58"/>
  <c r="P461" i="58"/>
  <c r="O461" i="58"/>
  <c r="N461" i="58"/>
  <c r="M461" i="58"/>
  <c r="L461" i="58"/>
  <c r="K461" i="58"/>
  <c r="J461" i="58"/>
  <c r="I461" i="58"/>
  <c r="H461" i="58"/>
  <c r="G461" i="58"/>
  <c r="F461" i="58"/>
  <c r="E461" i="58"/>
  <c r="D461" i="58"/>
  <c r="CX417" i="58"/>
  <c r="CW417" i="58"/>
  <c r="CV417" i="58"/>
  <c r="CU417" i="58"/>
  <c r="CT417" i="58"/>
  <c r="CS417" i="58"/>
  <c r="CR417" i="58"/>
  <c r="CQ417" i="58"/>
  <c r="CP417" i="58"/>
  <c r="CO417" i="58"/>
  <c r="CN417" i="58"/>
  <c r="CM417" i="58"/>
  <c r="CL417" i="58"/>
  <c r="CK417" i="58"/>
  <c r="CJ417" i="58"/>
  <c r="CI417" i="58"/>
  <c r="CH417" i="58"/>
  <c r="CG417" i="58"/>
  <c r="CF417" i="58"/>
  <c r="CE417" i="58"/>
  <c r="CD417" i="58"/>
  <c r="CC417" i="58"/>
  <c r="CB417" i="58"/>
  <c r="CA417" i="58"/>
  <c r="BY417" i="58"/>
  <c r="BX417" i="58"/>
  <c r="BW417" i="58"/>
  <c r="BV417" i="58"/>
  <c r="BU417" i="58"/>
  <c r="BT417" i="58"/>
  <c r="BS417" i="58"/>
  <c r="BR417" i="58"/>
  <c r="BQ417" i="58"/>
  <c r="BP417" i="58"/>
  <c r="BO417" i="58"/>
  <c r="BN417" i="58"/>
  <c r="BM417" i="58"/>
  <c r="BL417" i="58"/>
  <c r="BK417" i="58"/>
  <c r="BJ417" i="58"/>
  <c r="BI417" i="58"/>
  <c r="BH417" i="58"/>
  <c r="BG417" i="58"/>
  <c r="BF417" i="58"/>
  <c r="BE417" i="58"/>
  <c r="BD417" i="58"/>
  <c r="BC417" i="58"/>
  <c r="BB417" i="58"/>
  <c r="AZ417" i="58"/>
  <c r="AY417" i="58"/>
  <c r="AX417" i="58"/>
  <c r="AW417" i="58"/>
  <c r="AV417" i="58"/>
  <c r="AU417" i="58"/>
  <c r="AT417" i="58"/>
  <c r="AS417" i="58"/>
  <c r="AR417" i="58"/>
  <c r="AQ417" i="58"/>
  <c r="AP417" i="58"/>
  <c r="AO417" i="58"/>
  <c r="AN417" i="58"/>
  <c r="AM417" i="58"/>
  <c r="AL417" i="58"/>
  <c r="AK417" i="58"/>
  <c r="AJ417" i="58"/>
  <c r="AI417" i="58"/>
  <c r="AH417" i="58"/>
  <c r="AG417" i="58"/>
  <c r="AF417" i="58"/>
  <c r="AE417" i="58"/>
  <c r="AD417" i="58"/>
  <c r="AC417" i="58"/>
  <c r="AA417" i="58"/>
  <c r="Z417" i="58"/>
  <c r="Y417" i="58"/>
  <c r="X417" i="58"/>
  <c r="W417" i="58"/>
  <c r="V417" i="58"/>
  <c r="U417" i="58"/>
  <c r="T417" i="58"/>
  <c r="S417" i="58"/>
  <c r="R417" i="58"/>
  <c r="Q417" i="58"/>
  <c r="P417" i="58"/>
  <c r="O417" i="58"/>
  <c r="N417" i="58"/>
  <c r="M417" i="58"/>
  <c r="L417" i="58"/>
  <c r="K417" i="58"/>
  <c r="J417" i="58"/>
  <c r="I417" i="58"/>
  <c r="H417" i="58"/>
  <c r="G417" i="58"/>
  <c r="F417" i="58"/>
  <c r="E417" i="58"/>
  <c r="D417" i="58"/>
  <c r="CX373" i="58"/>
  <c r="CW373" i="58"/>
  <c r="CV373" i="58"/>
  <c r="CU373" i="58"/>
  <c r="CT373" i="58"/>
  <c r="CS373" i="58"/>
  <c r="CR373" i="58"/>
  <c r="CQ373" i="58"/>
  <c r="CP373" i="58"/>
  <c r="CO373" i="58"/>
  <c r="CN373" i="58"/>
  <c r="CM373" i="58"/>
  <c r="CL373" i="58"/>
  <c r="CK373" i="58"/>
  <c r="CJ373" i="58"/>
  <c r="CI373" i="58"/>
  <c r="CH373" i="58"/>
  <c r="CG373" i="58"/>
  <c r="CF373" i="58"/>
  <c r="CE373" i="58"/>
  <c r="CD373" i="58"/>
  <c r="CC373" i="58"/>
  <c r="CB373" i="58"/>
  <c r="CA373" i="58"/>
  <c r="BY373" i="58"/>
  <c r="BX373" i="58"/>
  <c r="BW373" i="58"/>
  <c r="BV373" i="58"/>
  <c r="BU373" i="58"/>
  <c r="BT373" i="58"/>
  <c r="BS373" i="58"/>
  <c r="BR373" i="58"/>
  <c r="BQ373" i="58"/>
  <c r="BP373" i="58"/>
  <c r="BO373" i="58"/>
  <c r="BN373" i="58"/>
  <c r="BM373" i="58"/>
  <c r="BL373" i="58"/>
  <c r="BK373" i="58"/>
  <c r="BJ373" i="58"/>
  <c r="BI373" i="58"/>
  <c r="BH373" i="58"/>
  <c r="BG373" i="58"/>
  <c r="BF373" i="58"/>
  <c r="BE373" i="58"/>
  <c r="BD373" i="58"/>
  <c r="BC373" i="58"/>
  <c r="BB373" i="58"/>
  <c r="AZ373" i="58"/>
  <c r="AY373" i="58"/>
  <c r="AX373" i="58"/>
  <c r="AW373" i="58"/>
  <c r="AV373" i="58"/>
  <c r="AU373" i="58"/>
  <c r="AT373" i="58"/>
  <c r="AS373" i="58"/>
  <c r="AR373" i="58"/>
  <c r="AQ373" i="58"/>
  <c r="AP373" i="58"/>
  <c r="AO373" i="58"/>
  <c r="AN373" i="58"/>
  <c r="AM373" i="58"/>
  <c r="AL373" i="58"/>
  <c r="AK373" i="58"/>
  <c r="AJ373" i="58"/>
  <c r="AI373" i="58"/>
  <c r="AH373" i="58"/>
  <c r="AG373" i="58"/>
  <c r="AF373" i="58"/>
  <c r="AE373" i="58"/>
  <c r="AD373" i="58"/>
  <c r="AC373" i="58"/>
  <c r="AA373" i="58"/>
  <c r="Z373" i="58"/>
  <c r="Y373" i="58"/>
  <c r="X373" i="58"/>
  <c r="W373" i="58"/>
  <c r="V373" i="58"/>
  <c r="U373" i="58"/>
  <c r="T373" i="58"/>
  <c r="S373" i="58"/>
  <c r="R373" i="58"/>
  <c r="Q373" i="58"/>
  <c r="P373" i="58"/>
  <c r="O373" i="58"/>
  <c r="N373" i="58"/>
  <c r="M373" i="58"/>
  <c r="L373" i="58"/>
  <c r="K373" i="58"/>
  <c r="J373" i="58"/>
  <c r="I373" i="58"/>
  <c r="H373" i="58"/>
  <c r="G373" i="58"/>
  <c r="F373" i="58"/>
  <c r="E373" i="58"/>
  <c r="D373" i="58"/>
  <c r="CX329" i="58"/>
  <c r="CW329" i="58"/>
  <c r="CV329" i="58"/>
  <c r="CU329" i="58"/>
  <c r="CT329" i="58"/>
  <c r="CS329" i="58"/>
  <c r="CR329" i="58"/>
  <c r="CQ329" i="58"/>
  <c r="CP329" i="58"/>
  <c r="CO329" i="58"/>
  <c r="CN329" i="58"/>
  <c r="CM329" i="58"/>
  <c r="CL329" i="58"/>
  <c r="CK329" i="58"/>
  <c r="CJ329" i="58"/>
  <c r="CI329" i="58"/>
  <c r="CH329" i="58"/>
  <c r="CG329" i="58"/>
  <c r="CF329" i="58"/>
  <c r="CE329" i="58"/>
  <c r="CD329" i="58"/>
  <c r="CC329" i="58"/>
  <c r="CB329" i="58"/>
  <c r="CA329" i="58"/>
  <c r="BY329" i="58"/>
  <c r="BX329" i="58"/>
  <c r="BW329" i="58"/>
  <c r="BV329" i="58"/>
  <c r="BU329" i="58"/>
  <c r="BT329" i="58"/>
  <c r="BS329" i="58"/>
  <c r="BR329" i="58"/>
  <c r="BQ329" i="58"/>
  <c r="BP329" i="58"/>
  <c r="BO329" i="58"/>
  <c r="BN329" i="58"/>
  <c r="BM329" i="58"/>
  <c r="BL329" i="58"/>
  <c r="BK329" i="58"/>
  <c r="BJ329" i="58"/>
  <c r="BI329" i="58"/>
  <c r="BH329" i="58"/>
  <c r="BG329" i="58"/>
  <c r="BF329" i="58"/>
  <c r="BE329" i="58"/>
  <c r="BD329" i="58"/>
  <c r="BC329" i="58"/>
  <c r="BB329" i="58"/>
  <c r="AZ329" i="58"/>
  <c r="AY329" i="58"/>
  <c r="AX329" i="58"/>
  <c r="AW329" i="58"/>
  <c r="AV329" i="58"/>
  <c r="AU329" i="58"/>
  <c r="AT329" i="58"/>
  <c r="AS329" i="58"/>
  <c r="AR329" i="58"/>
  <c r="AQ329" i="58"/>
  <c r="AP329" i="58"/>
  <c r="AO329" i="58"/>
  <c r="AN329" i="58"/>
  <c r="AM329" i="58"/>
  <c r="AL329" i="58"/>
  <c r="AK329" i="58"/>
  <c r="AJ329" i="58"/>
  <c r="AI329" i="58"/>
  <c r="AH329" i="58"/>
  <c r="AG329" i="58"/>
  <c r="AF329" i="58"/>
  <c r="AE329" i="58"/>
  <c r="AD329" i="58"/>
  <c r="AC329" i="58"/>
  <c r="AA329" i="58"/>
  <c r="Z329" i="58"/>
  <c r="Y329" i="58"/>
  <c r="X329" i="58"/>
  <c r="W329" i="58"/>
  <c r="V329" i="58"/>
  <c r="U329" i="58"/>
  <c r="T329" i="58"/>
  <c r="S329" i="58"/>
  <c r="R329" i="58"/>
  <c r="Q329" i="58"/>
  <c r="P329" i="58"/>
  <c r="O329" i="58"/>
  <c r="N329" i="58"/>
  <c r="M329" i="58"/>
  <c r="L329" i="58"/>
  <c r="K329" i="58"/>
  <c r="J329" i="58"/>
  <c r="I329" i="58"/>
  <c r="H329" i="58"/>
  <c r="G329" i="58"/>
  <c r="F329" i="58"/>
  <c r="E329" i="58"/>
  <c r="D329" i="58"/>
  <c r="CX285" i="58"/>
  <c r="CW285" i="58"/>
  <c r="CV285" i="58"/>
  <c r="CU285" i="58"/>
  <c r="CT285" i="58"/>
  <c r="CS285" i="58"/>
  <c r="CR285" i="58"/>
  <c r="CQ285" i="58"/>
  <c r="CP285" i="58"/>
  <c r="CO285" i="58"/>
  <c r="CN285" i="58"/>
  <c r="CM285" i="58"/>
  <c r="CL285" i="58"/>
  <c r="CK285" i="58"/>
  <c r="CJ285" i="58"/>
  <c r="CI285" i="58"/>
  <c r="CH285" i="58"/>
  <c r="CG285" i="58"/>
  <c r="CF285" i="58"/>
  <c r="CE285" i="58"/>
  <c r="CD285" i="58"/>
  <c r="CC285" i="58"/>
  <c r="CB285" i="58"/>
  <c r="CA285" i="58"/>
  <c r="BY285" i="58"/>
  <c r="BX285" i="58"/>
  <c r="BW285" i="58"/>
  <c r="BV285" i="58"/>
  <c r="BU285" i="58"/>
  <c r="BT285" i="58"/>
  <c r="BS285" i="58"/>
  <c r="BR285" i="58"/>
  <c r="BQ285" i="58"/>
  <c r="BP285" i="58"/>
  <c r="BO285" i="58"/>
  <c r="BN285" i="58"/>
  <c r="BM285" i="58"/>
  <c r="BL285" i="58"/>
  <c r="BK285" i="58"/>
  <c r="BJ285" i="58"/>
  <c r="BI285" i="58"/>
  <c r="BH285" i="58"/>
  <c r="BG285" i="58"/>
  <c r="BF285" i="58"/>
  <c r="BE285" i="58"/>
  <c r="BD285" i="58"/>
  <c r="BC285" i="58"/>
  <c r="BB285" i="58"/>
  <c r="AZ285" i="58"/>
  <c r="AY285" i="58"/>
  <c r="AX285" i="58"/>
  <c r="AW285" i="58"/>
  <c r="AV285" i="58"/>
  <c r="AU285" i="58"/>
  <c r="AT285" i="58"/>
  <c r="AS285" i="58"/>
  <c r="AR285" i="58"/>
  <c r="AQ285" i="58"/>
  <c r="AP285" i="58"/>
  <c r="AO285" i="58"/>
  <c r="AN285" i="58"/>
  <c r="AM285" i="58"/>
  <c r="AL285" i="58"/>
  <c r="AK285" i="58"/>
  <c r="AJ285" i="58"/>
  <c r="AI285" i="58"/>
  <c r="AH285" i="58"/>
  <c r="AG285" i="58"/>
  <c r="AF285" i="58"/>
  <c r="AE285" i="58"/>
  <c r="AD285" i="58"/>
  <c r="AC285" i="58"/>
  <c r="AA285" i="58"/>
  <c r="Z285" i="58"/>
  <c r="Y285" i="58"/>
  <c r="X285" i="58"/>
  <c r="W285" i="58"/>
  <c r="V285" i="58"/>
  <c r="U285" i="58"/>
  <c r="T285" i="58"/>
  <c r="S285" i="58"/>
  <c r="R285" i="58"/>
  <c r="Q285" i="58"/>
  <c r="P285" i="58"/>
  <c r="O285" i="58"/>
  <c r="N285" i="58"/>
  <c r="M285" i="58"/>
  <c r="L285" i="58"/>
  <c r="K285" i="58"/>
  <c r="J285" i="58"/>
  <c r="I285" i="58"/>
  <c r="H285" i="58"/>
  <c r="G285" i="58"/>
  <c r="F285" i="58"/>
  <c r="E285" i="58"/>
  <c r="D285" i="58"/>
  <c r="CX241" i="58"/>
  <c r="CW241" i="58"/>
  <c r="CV241" i="58"/>
  <c r="CU241" i="58"/>
  <c r="CT241" i="58"/>
  <c r="CS241" i="58"/>
  <c r="CR241" i="58"/>
  <c r="CQ241" i="58"/>
  <c r="CP241" i="58"/>
  <c r="CO241" i="58"/>
  <c r="CN241" i="58"/>
  <c r="CM241" i="58"/>
  <c r="CL241" i="58"/>
  <c r="CK241" i="58"/>
  <c r="CJ241" i="58"/>
  <c r="CI241" i="58"/>
  <c r="CH241" i="58"/>
  <c r="CG241" i="58"/>
  <c r="CF241" i="58"/>
  <c r="CE241" i="58"/>
  <c r="CD241" i="58"/>
  <c r="CC241" i="58"/>
  <c r="CB241" i="58"/>
  <c r="CA241" i="58"/>
  <c r="BY241" i="58"/>
  <c r="BX241" i="58"/>
  <c r="BW241" i="58"/>
  <c r="BV241" i="58"/>
  <c r="BU241" i="58"/>
  <c r="BT241" i="58"/>
  <c r="BS241" i="58"/>
  <c r="BR241" i="58"/>
  <c r="BQ241" i="58"/>
  <c r="BP241" i="58"/>
  <c r="BO241" i="58"/>
  <c r="BN241" i="58"/>
  <c r="BM241" i="58"/>
  <c r="BL241" i="58"/>
  <c r="BK241" i="58"/>
  <c r="BJ241" i="58"/>
  <c r="BI241" i="58"/>
  <c r="BH241" i="58"/>
  <c r="BG241" i="58"/>
  <c r="BF241" i="58"/>
  <c r="BE241" i="58"/>
  <c r="BD241" i="58"/>
  <c r="BC241" i="58"/>
  <c r="BB241" i="58"/>
  <c r="AZ241" i="58"/>
  <c r="AY241" i="58"/>
  <c r="AX241" i="58"/>
  <c r="AW241" i="58"/>
  <c r="AV241" i="58"/>
  <c r="AU241" i="58"/>
  <c r="AT241" i="58"/>
  <c r="AS241" i="58"/>
  <c r="AR241" i="58"/>
  <c r="AQ241" i="58"/>
  <c r="AP241" i="58"/>
  <c r="AO241" i="58"/>
  <c r="AN241" i="58"/>
  <c r="AM241" i="58"/>
  <c r="AL241" i="58"/>
  <c r="AK241" i="58"/>
  <c r="AJ241" i="58"/>
  <c r="AI241" i="58"/>
  <c r="AH241" i="58"/>
  <c r="AG241" i="58"/>
  <c r="AF241" i="58"/>
  <c r="AE241" i="58"/>
  <c r="AD241" i="58"/>
  <c r="AC241" i="58"/>
  <c r="AA241" i="58"/>
  <c r="Z241" i="58"/>
  <c r="Y241" i="58"/>
  <c r="X241" i="58"/>
  <c r="W241" i="58"/>
  <c r="V241" i="58"/>
  <c r="U241" i="58"/>
  <c r="T241" i="58"/>
  <c r="S241" i="58"/>
  <c r="R241" i="58"/>
  <c r="Q241" i="58"/>
  <c r="P241" i="58"/>
  <c r="O241" i="58"/>
  <c r="N241" i="58"/>
  <c r="M241" i="58"/>
  <c r="L241" i="58"/>
  <c r="K241" i="58"/>
  <c r="J241" i="58"/>
  <c r="I241" i="58"/>
  <c r="H241" i="58"/>
  <c r="G241" i="58"/>
  <c r="F241" i="58"/>
  <c r="E241" i="58"/>
  <c r="D241" i="58"/>
  <c r="CX197" i="58"/>
  <c r="CW197" i="58"/>
  <c r="CV197" i="58"/>
  <c r="CU197" i="58"/>
  <c r="CT197" i="58"/>
  <c r="CS197" i="58"/>
  <c r="CR197" i="58"/>
  <c r="CQ197" i="58"/>
  <c r="CP197" i="58"/>
  <c r="CO197" i="58"/>
  <c r="CN197" i="58"/>
  <c r="CM197" i="58"/>
  <c r="CL197" i="58"/>
  <c r="CK197" i="58"/>
  <c r="CJ197" i="58"/>
  <c r="CI197" i="58"/>
  <c r="CH197" i="58"/>
  <c r="CG197" i="58"/>
  <c r="CF197" i="58"/>
  <c r="CE197" i="58"/>
  <c r="CD197" i="58"/>
  <c r="CC197" i="58"/>
  <c r="CB197" i="58"/>
  <c r="CA197" i="58"/>
  <c r="BY197" i="58"/>
  <c r="BX197" i="58"/>
  <c r="BW197" i="58"/>
  <c r="BV197" i="58"/>
  <c r="BU197" i="58"/>
  <c r="BT197" i="58"/>
  <c r="BS197" i="58"/>
  <c r="BR197" i="58"/>
  <c r="BQ197" i="58"/>
  <c r="BP197" i="58"/>
  <c r="BO197" i="58"/>
  <c r="BN197" i="58"/>
  <c r="BM197" i="58"/>
  <c r="BL197" i="58"/>
  <c r="BK197" i="58"/>
  <c r="BJ197" i="58"/>
  <c r="BI197" i="58"/>
  <c r="BH197" i="58"/>
  <c r="BG197" i="58"/>
  <c r="BF197" i="58"/>
  <c r="BE197" i="58"/>
  <c r="BD197" i="58"/>
  <c r="BC197" i="58"/>
  <c r="BB197" i="58"/>
  <c r="AZ197" i="58"/>
  <c r="AY197" i="58"/>
  <c r="AX197" i="58"/>
  <c r="AW197" i="58"/>
  <c r="AV197" i="58"/>
  <c r="AU197" i="58"/>
  <c r="AT197" i="58"/>
  <c r="AS197" i="58"/>
  <c r="AR197" i="58"/>
  <c r="AQ197" i="58"/>
  <c r="AP197" i="58"/>
  <c r="AO197" i="58"/>
  <c r="AN197" i="58"/>
  <c r="AM197" i="58"/>
  <c r="AL197" i="58"/>
  <c r="AK197" i="58"/>
  <c r="AJ197" i="58"/>
  <c r="AI197" i="58"/>
  <c r="AH197" i="58"/>
  <c r="AG197" i="58"/>
  <c r="AF197" i="58"/>
  <c r="AE197" i="58"/>
  <c r="AD197" i="58"/>
  <c r="AC197" i="58"/>
  <c r="AA197" i="58"/>
  <c r="Z197" i="58"/>
  <c r="Y197" i="58"/>
  <c r="X197" i="58"/>
  <c r="W197" i="58"/>
  <c r="V197" i="58"/>
  <c r="U197" i="58"/>
  <c r="T197" i="58"/>
  <c r="S197" i="58"/>
  <c r="R197" i="58"/>
  <c r="Q197" i="58"/>
  <c r="P197" i="58"/>
  <c r="O197" i="58"/>
  <c r="N197" i="58"/>
  <c r="M197" i="58"/>
  <c r="L197" i="58"/>
  <c r="K197" i="58"/>
  <c r="J197" i="58"/>
  <c r="I197" i="58"/>
  <c r="H197" i="58"/>
  <c r="G197" i="58"/>
  <c r="F197" i="58"/>
  <c r="E197" i="58"/>
  <c r="D197" i="58"/>
  <c r="CX153" i="58"/>
  <c r="CW153" i="58"/>
  <c r="CV153" i="58"/>
  <c r="CU153" i="58"/>
  <c r="CT153" i="58"/>
  <c r="CS153" i="58"/>
  <c r="CR153" i="58"/>
  <c r="CQ153" i="58"/>
  <c r="CP153" i="58"/>
  <c r="CO153" i="58"/>
  <c r="CN153" i="58"/>
  <c r="CM153" i="58"/>
  <c r="CL153" i="58"/>
  <c r="CK153" i="58"/>
  <c r="CJ153" i="58"/>
  <c r="CI153" i="58"/>
  <c r="CH153" i="58"/>
  <c r="CG153" i="58"/>
  <c r="CF153" i="58"/>
  <c r="CE153" i="58"/>
  <c r="CD153" i="58"/>
  <c r="CC153" i="58"/>
  <c r="CB153" i="58"/>
  <c r="CA153" i="58"/>
  <c r="BY153" i="58"/>
  <c r="BX153" i="58"/>
  <c r="BW153" i="58"/>
  <c r="BV153" i="58"/>
  <c r="BU153" i="58"/>
  <c r="BT153" i="58"/>
  <c r="BS153" i="58"/>
  <c r="BR153" i="58"/>
  <c r="BQ153" i="58"/>
  <c r="BP153" i="58"/>
  <c r="BO153" i="58"/>
  <c r="BN153" i="58"/>
  <c r="BM153" i="58"/>
  <c r="BL153" i="58"/>
  <c r="BK153" i="58"/>
  <c r="BJ153" i="58"/>
  <c r="BI153" i="58"/>
  <c r="BH153" i="58"/>
  <c r="BG153" i="58"/>
  <c r="BF153" i="58"/>
  <c r="BE153" i="58"/>
  <c r="BD153" i="58"/>
  <c r="BC153" i="58"/>
  <c r="BB153" i="58"/>
  <c r="AZ153" i="58"/>
  <c r="AY153" i="58"/>
  <c r="AX153" i="58"/>
  <c r="AW153" i="58"/>
  <c r="AV153" i="58"/>
  <c r="AU153" i="58"/>
  <c r="AT153" i="58"/>
  <c r="AS153" i="58"/>
  <c r="AR153" i="58"/>
  <c r="AQ153" i="58"/>
  <c r="AP153" i="58"/>
  <c r="AO153" i="58"/>
  <c r="AN153" i="58"/>
  <c r="AM153" i="58"/>
  <c r="AL153" i="58"/>
  <c r="AK153" i="58"/>
  <c r="AJ153" i="58"/>
  <c r="AI153" i="58"/>
  <c r="AH153" i="58"/>
  <c r="AG153" i="58"/>
  <c r="AF153" i="58"/>
  <c r="AE153" i="58"/>
  <c r="AD153" i="58"/>
  <c r="AC153" i="58"/>
  <c r="AA153" i="58"/>
  <c r="Z153" i="58"/>
  <c r="Y153" i="58"/>
  <c r="X153" i="58"/>
  <c r="W153" i="58"/>
  <c r="V153" i="58"/>
  <c r="U153" i="58"/>
  <c r="T153" i="58"/>
  <c r="S153" i="58"/>
  <c r="R153" i="58"/>
  <c r="Q153" i="58"/>
  <c r="P153" i="58"/>
  <c r="O153" i="58"/>
  <c r="N153" i="58"/>
  <c r="M153" i="58"/>
  <c r="L153" i="58"/>
  <c r="K153" i="58"/>
  <c r="J153" i="58"/>
  <c r="I153" i="58"/>
  <c r="H153" i="58"/>
  <c r="G153" i="58"/>
  <c r="F153" i="58"/>
  <c r="E153" i="58"/>
  <c r="D153" i="58"/>
  <c r="CX109" i="58"/>
  <c r="CW109" i="58"/>
  <c r="CV109" i="58"/>
  <c r="CU109" i="58"/>
  <c r="CT109" i="58"/>
  <c r="CS109" i="58"/>
  <c r="CR109" i="58"/>
  <c r="CQ109" i="58"/>
  <c r="CP109" i="58"/>
  <c r="CO109" i="58"/>
  <c r="CN109" i="58"/>
  <c r="CM109" i="58"/>
  <c r="CL109" i="58"/>
  <c r="CK109" i="58"/>
  <c r="CJ109" i="58"/>
  <c r="CI109" i="58"/>
  <c r="CH109" i="58"/>
  <c r="CG109" i="58"/>
  <c r="CF109" i="58"/>
  <c r="CE109" i="58"/>
  <c r="CD109" i="58"/>
  <c r="CC109" i="58"/>
  <c r="CB109" i="58"/>
  <c r="CA109" i="58"/>
  <c r="BY109" i="58"/>
  <c r="BX109" i="58"/>
  <c r="BW109" i="58"/>
  <c r="BV109" i="58"/>
  <c r="BU109" i="58"/>
  <c r="BT109" i="58"/>
  <c r="BS109" i="58"/>
  <c r="BR109" i="58"/>
  <c r="BQ109" i="58"/>
  <c r="BP109" i="58"/>
  <c r="BO109" i="58"/>
  <c r="BN109" i="58"/>
  <c r="BM109" i="58"/>
  <c r="BL109" i="58"/>
  <c r="BK109" i="58"/>
  <c r="BJ109" i="58"/>
  <c r="BI109" i="58"/>
  <c r="BH109" i="58"/>
  <c r="BG109" i="58"/>
  <c r="BF109" i="58"/>
  <c r="BE109" i="58"/>
  <c r="BD109" i="58"/>
  <c r="BC109" i="58"/>
  <c r="BB109" i="58"/>
  <c r="AZ109" i="58"/>
  <c r="AY109" i="58"/>
  <c r="AX109" i="58"/>
  <c r="AW109" i="58"/>
  <c r="AV109" i="58"/>
  <c r="AU109" i="58"/>
  <c r="AT109" i="58"/>
  <c r="AS109" i="58"/>
  <c r="AR109" i="58"/>
  <c r="AQ109" i="58"/>
  <c r="AP109" i="58"/>
  <c r="AO109" i="58"/>
  <c r="AN109" i="58"/>
  <c r="AM109" i="58"/>
  <c r="AL109" i="58"/>
  <c r="AK109" i="58"/>
  <c r="AJ109" i="58"/>
  <c r="AI109" i="58"/>
  <c r="AH109" i="58"/>
  <c r="AG109" i="58"/>
  <c r="AF109" i="58"/>
  <c r="AE109" i="58"/>
  <c r="AD109" i="58"/>
  <c r="AC109" i="58"/>
  <c r="AA109" i="58"/>
  <c r="Z109" i="58"/>
  <c r="Y109" i="58"/>
  <c r="X109" i="58"/>
  <c r="W109" i="58"/>
  <c r="V109" i="58"/>
  <c r="U109" i="58"/>
  <c r="T109" i="58"/>
  <c r="S109" i="58"/>
  <c r="R109" i="58"/>
  <c r="Q109" i="58"/>
  <c r="P109" i="58"/>
  <c r="O109" i="58"/>
  <c r="N109" i="58"/>
  <c r="M109" i="58"/>
  <c r="L109" i="58"/>
  <c r="K109" i="58"/>
  <c r="J109" i="58"/>
  <c r="I109" i="58"/>
  <c r="H109" i="58"/>
  <c r="G109" i="58"/>
  <c r="F109" i="58"/>
  <c r="E109" i="58"/>
  <c r="D109" i="58"/>
  <c r="CX65" i="58"/>
  <c r="CW65" i="58"/>
  <c r="CV65" i="58"/>
  <c r="CU65" i="58"/>
  <c r="CT65" i="58"/>
  <c r="CS65" i="58"/>
  <c r="CR65" i="58"/>
  <c r="CQ65" i="58"/>
  <c r="CP65" i="58"/>
  <c r="CO65" i="58"/>
  <c r="CN65" i="58"/>
  <c r="CM65" i="58"/>
  <c r="CL65" i="58"/>
  <c r="CK65" i="58"/>
  <c r="CJ65" i="58"/>
  <c r="CI65" i="58"/>
  <c r="CH65" i="58"/>
  <c r="CG65" i="58"/>
  <c r="CF65" i="58"/>
  <c r="CE65" i="58"/>
  <c r="CD65" i="58"/>
  <c r="CC65" i="58"/>
  <c r="CB65" i="58"/>
  <c r="CA65" i="58"/>
  <c r="BY65" i="58"/>
  <c r="BX65" i="58"/>
  <c r="BW65" i="58"/>
  <c r="BV65" i="58"/>
  <c r="BU65" i="58"/>
  <c r="BT65" i="58"/>
  <c r="BS65" i="58"/>
  <c r="BR65" i="58"/>
  <c r="BQ65" i="58"/>
  <c r="BP65" i="58"/>
  <c r="BO65" i="58"/>
  <c r="BN65" i="58"/>
  <c r="BM65" i="58"/>
  <c r="BL65" i="58"/>
  <c r="BK65" i="58"/>
  <c r="BJ65" i="58"/>
  <c r="BI65" i="58"/>
  <c r="BH65" i="58"/>
  <c r="BG65" i="58"/>
  <c r="BF65" i="58"/>
  <c r="BE65" i="58"/>
  <c r="BD65" i="58"/>
  <c r="BC65" i="58"/>
  <c r="BB65" i="58"/>
  <c r="AZ65" i="58"/>
  <c r="AY65" i="58"/>
  <c r="AX65" i="58"/>
  <c r="AW65" i="58"/>
  <c r="AV65" i="58"/>
  <c r="AU65" i="58"/>
  <c r="AT65" i="58"/>
  <c r="AS65" i="58"/>
  <c r="AR65" i="58"/>
  <c r="AQ65" i="58"/>
  <c r="AP65" i="58"/>
  <c r="AO65" i="58"/>
  <c r="AN65" i="58"/>
  <c r="AM65" i="58"/>
  <c r="AL65" i="58"/>
  <c r="AK65" i="58"/>
  <c r="AJ65" i="58"/>
  <c r="AI65" i="58"/>
  <c r="AH65" i="58"/>
  <c r="AG65" i="58"/>
  <c r="AF65" i="58"/>
  <c r="AE65" i="58"/>
  <c r="AD65" i="58"/>
  <c r="AC65" i="58"/>
  <c r="AA65" i="58"/>
  <c r="Z65" i="58"/>
  <c r="Y65" i="58"/>
  <c r="X65" i="58"/>
  <c r="W65" i="58"/>
  <c r="V65" i="58"/>
  <c r="U65" i="58"/>
  <c r="T65" i="58"/>
  <c r="S65" i="58"/>
  <c r="R65" i="58"/>
  <c r="Q65" i="58"/>
  <c r="P65" i="58"/>
  <c r="O65" i="58"/>
  <c r="N65" i="58"/>
  <c r="M65" i="58"/>
  <c r="L65" i="58"/>
  <c r="K65" i="58"/>
  <c r="J65" i="58"/>
  <c r="I65" i="58"/>
  <c r="H65" i="58"/>
  <c r="G65" i="58"/>
  <c r="F65" i="58"/>
  <c r="E65" i="58"/>
  <c r="D65" i="58"/>
  <c r="BV21" i="58"/>
  <c r="BU21" i="58"/>
  <c r="BT21" i="58"/>
  <c r="BS21" i="58"/>
  <c r="BR21" i="58"/>
  <c r="BQ21" i="58"/>
  <c r="BP21" i="58"/>
  <c r="BO21" i="58"/>
  <c r="BN21" i="58"/>
  <c r="BM21" i="58"/>
  <c r="BL21" i="58"/>
  <c r="BK21" i="58"/>
  <c r="BJ21" i="58"/>
  <c r="BI21" i="58"/>
  <c r="BH21" i="58"/>
  <c r="CX21" i="58"/>
  <c r="CW21" i="58"/>
  <c r="CV21" i="58"/>
  <c r="CU21" i="58"/>
  <c r="CT21" i="58"/>
  <c r="CS21" i="58"/>
  <c r="CR21" i="58"/>
  <c r="CQ21" i="58"/>
  <c r="CP21" i="58"/>
  <c r="CO21" i="58"/>
  <c r="CN21" i="58"/>
  <c r="CM21" i="58"/>
  <c r="CL21" i="58"/>
  <c r="CK21" i="58"/>
  <c r="CJ21" i="58"/>
  <c r="CI21" i="58"/>
  <c r="CH21" i="58"/>
  <c r="CG21" i="58"/>
  <c r="CF21" i="58"/>
  <c r="CE21" i="58"/>
  <c r="CD21" i="58"/>
  <c r="CC21" i="58"/>
  <c r="CB21" i="58"/>
  <c r="CA21" i="58"/>
  <c r="BY21" i="58"/>
  <c r="BX21" i="58"/>
  <c r="BW21" i="58"/>
  <c r="BG21" i="58"/>
  <c r="BF21" i="58"/>
  <c r="BE21" i="58"/>
  <c r="BD21" i="58"/>
  <c r="BC21" i="58"/>
  <c r="BB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G21" i="58"/>
  <c r="AF21" i="58"/>
  <c r="AE21" i="58"/>
  <c r="AD21" i="58"/>
  <c r="AC21" i="58"/>
  <c r="AA21" i="58"/>
  <c r="Z21" i="58"/>
  <c r="Y21" i="58"/>
  <c r="X21" i="58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197" i="58" l="1"/>
  <c r="C461" i="58"/>
  <c r="BZ505" i="58"/>
  <c r="C373" i="58"/>
  <c r="AB329" i="58"/>
  <c r="AB417" i="58"/>
  <c r="BA417" i="58"/>
  <c r="C21" i="58"/>
  <c r="C65" i="58"/>
  <c r="C153" i="58"/>
  <c r="BA153" i="58"/>
  <c r="BZ153" i="58"/>
  <c r="C241" i="58"/>
  <c r="C285" i="58"/>
  <c r="C109" i="58"/>
  <c r="C329" i="58"/>
  <c r="C505" i="58"/>
  <c r="BA373" i="58"/>
  <c r="AB373" i="58"/>
  <c r="AB461" i="58"/>
  <c r="BZ417" i="58"/>
  <c r="AB21" i="58"/>
  <c r="AB109" i="58"/>
  <c r="BZ241" i="58"/>
  <c r="BA461" i="58"/>
  <c r="BZ461" i="58"/>
  <c r="BZ285" i="58"/>
  <c r="C417" i="58"/>
  <c r="BZ21" i="58"/>
  <c r="AB65" i="58"/>
  <c r="BA65" i="58"/>
  <c r="BZ65" i="58"/>
  <c r="BA197" i="58"/>
  <c r="BA285" i="58"/>
  <c r="BZ329" i="58"/>
  <c r="AB505" i="58"/>
  <c r="BA505" i="58"/>
  <c r="BA241" i="58"/>
  <c r="AB153" i="58"/>
  <c r="AB241" i="58"/>
  <c r="BZ197" i="58"/>
  <c r="BA109" i="58"/>
  <c r="BZ109" i="58"/>
  <c r="AB197" i="58"/>
  <c r="AB285" i="58"/>
  <c r="BA329" i="58"/>
  <c r="BZ373" i="58"/>
  <c r="BA21" i="58"/>
  <c r="AC396" i="35" l="1"/>
  <c r="AD396" i="35"/>
  <c r="AE396" i="35"/>
  <c r="BD396" i="35" s="1"/>
  <c r="CC396" i="35" s="1"/>
  <c r="AF396" i="35"/>
  <c r="AG396" i="35"/>
  <c r="BF396" i="35" s="1"/>
  <c r="CE396" i="35" s="1"/>
  <c r="AH396" i="35"/>
  <c r="AI396" i="35"/>
  <c r="BH396" i="35" s="1"/>
  <c r="CG396" i="35" s="1"/>
  <c r="AJ396" i="35"/>
  <c r="AK396" i="35"/>
  <c r="BJ396" i="35" s="1"/>
  <c r="CI396" i="35" s="1"/>
  <c r="AL396" i="35"/>
  <c r="AM396" i="35"/>
  <c r="AN396" i="35"/>
  <c r="AO396" i="35"/>
  <c r="AP396" i="35"/>
  <c r="AQ396" i="35"/>
  <c r="AR396" i="35"/>
  <c r="AS396" i="35"/>
  <c r="BR396" i="35" s="1"/>
  <c r="CQ396" i="35" s="1"/>
  <c r="AT396" i="35"/>
  <c r="BS396" i="35" s="1"/>
  <c r="CR396" i="35" s="1"/>
  <c r="AU396" i="35"/>
  <c r="BT396" i="35" s="1"/>
  <c r="CS396" i="35" s="1"/>
  <c r="AV396" i="35"/>
  <c r="AW396" i="35"/>
  <c r="BV396" i="35" s="1"/>
  <c r="CU396" i="35" s="1"/>
  <c r="AX396" i="35"/>
  <c r="AY396" i="35"/>
  <c r="BX396" i="35" s="1"/>
  <c r="CW396" i="35" s="1"/>
  <c r="AZ396" i="35"/>
  <c r="BA396" i="35"/>
  <c r="BZ396" i="35" s="1"/>
  <c r="CY396" i="35" s="1"/>
  <c r="BB396" i="35"/>
  <c r="CA396" i="35" s="1"/>
  <c r="BC396" i="35"/>
  <c r="CB396" i="35" s="1"/>
  <c r="BE396" i="35"/>
  <c r="BG396" i="35"/>
  <c r="CF396" i="35" s="1"/>
  <c r="BI396" i="35"/>
  <c r="CH396" i="35" s="1"/>
  <c r="BK396" i="35"/>
  <c r="CJ396" i="35" s="1"/>
  <c r="BL396" i="35"/>
  <c r="CK396" i="35" s="1"/>
  <c r="BM396" i="35"/>
  <c r="BN396" i="35"/>
  <c r="BO396" i="35"/>
  <c r="BP396" i="35"/>
  <c r="CO396" i="35" s="1"/>
  <c r="BQ396" i="35"/>
  <c r="CP396" i="35" s="1"/>
  <c r="BU396" i="35"/>
  <c r="CT396" i="35" s="1"/>
  <c r="BW396" i="35"/>
  <c r="BY396" i="35"/>
  <c r="CX396" i="35" s="1"/>
  <c r="CD396" i="35"/>
  <c r="CL396" i="35"/>
  <c r="CM396" i="35"/>
  <c r="CN396" i="35"/>
  <c r="CV396" i="35"/>
  <c r="AC348" i="35"/>
  <c r="AD348" i="35"/>
  <c r="BC348" i="35" s="1"/>
  <c r="CB348" i="35" s="1"/>
  <c r="AE348" i="35"/>
  <c r="BD348" i="35" s="1"/>
  <c r="CC348" i="35" s="1"/>
  <c r="AF348" i="35"/>
  <c r="BE348" i="35" s="1"/>
  <c r="CD348" i="35" s="1"/>
  <c r="AG348" i="35"/>
  <c r="AH348" i="35"/>
  <c r="BG348" i="35" s="1"/>
  <c r="AI348" i="35"/>
  <c r="BH348" i="35" s="1"/>
  <c r="CG348" i="35" s="1"/>
  <c r="AJ348" i="35"/>
  <c r="BI348" i="35" s="1"/>
  <c r="CH348" i="35" s="1"/>
  <c r="AK348" i="35"/>
  <c r="BJ348" i="35" s="1"/>
  <c r="CI348" i="35" s="1"/>
  <c r="AL348" i="35"/>
  <c r="BK348" i="35" s="1"/>
  <c r="CJ348" i="35" s="1"/>
  <c r="AM348" i="35"/>
  <c r="BL348" i="35" s="1"/>
  <c r="CK348" i="35" s="1"/>
  <c r="AN348" i="35"/>
  <c r="BM348" i="35" s="1"/>
  <c r="CL348" i="35" s="1"/>
  <c r="AO348" i="35"/>
  <c r="AP348" i="35"/>
  <c r="BO348" i="35" s="1"/>
  <c r="CN348" i="35" s="1"/>
  <c r="AQ348" i="35"/>
  <c r="AR348" i="35"/>
  <c r="BQ348" i="35" s="1"/>
  <c r="CP348" i="35" s="1"/>
  <c r="AS348" i="35"/>
  <c r="AT348" i="35"/>
  <c r="BS348" i="35" s="1"/>
  <c r="CR348" i="35" s="1"/>
  <c r="AU348" i="35"/>
  <c r="BT348" i="35" s="1"/>
  <c r="CS348" i="35" s="1"/>
  <c r="AV348" i="35"/>
  <c r="BU348" i="35" s="1"/>
  <c r="CT348" i="35" s="1"/>
  <c r="AW348" i="35"/>
  <c r="AX348" i="35"/>
  <c r="BW348" i="35" s="1"/>
  <c r="CV348" i="35" s="1"/>
  <c r="AY348" i="35"/>
  <c r="BX348" i="35" s="1"/>
  <c r="CW348" i="35" s="1"/>
  <c r="AZ348" i="35"/>
  <c r="BY348" i="35" s="1"/>
  <c r="CX348" i="35" s="1"/>
  <c r="BA348" i="35"/>
  <c r="BZ348" i="35" s="1"/>
  <c r="BB348" i="35"/>
  <c r="CA348" i="35" s="1"/>
  <c r="BF348" i="35"/>
  <c r="CE348" i="35" s="1"/>
  <c r="BN348" i="35"/>
  <c r="CM348" i="35" s="1"/>
  <c r="BP348" i="35"/>
  <c r="CO348" i="35" s="1"/>
  <c r="BR348" i="35"/>
  <c r="BV348" i="35"/>
  <c r="CU348" i="35" s="1"/>
  <c r="CF348" i="35"/>
  <c r="CQ348" i="35"/>
  <c r="AC300" i="35"/>
  <c r="BB300" i="35" s="1"/>
  <c r="CA300" i="35" s="1"/>
  <c r="AD300" i="35"/>
  <c r="AE300" i="35"/>
  <c r="BD300" i="35" s="1"/>
  <c r="CC300" i="35" s="1"/>
  <c r="AF300" i="35"/>
  <c r="BE300" i="35" s="1"/>
  <c r="CD300" i="35" s="1"/>
  <c r="AG300" i="35"/>
  <c r="AH300" i="35"/>
  <c r="BG300" i="35" s="1"/>
  <c r="CF300" i="35" s="1"/>
  <c r="AI300" i="35"/>
  <c r="BH300" i="35" s="1"/>
  <c r="CG300" i="35" s="1"/>
  <c r="AJ300" i="35"/>
  <c r="AK300" i="35"/>
  <c r="BJ300" i="35" s="1"/>
  <c r="CI300" i="35" s="1"/>
  <c r="AL300" i="35"/>
  <c r="AM300" i="35"/>
  <c r="BL300" i="35" s="1"/>
  <c r="CK300" i="35" s="1"/>
  <c r="AN300" i="35"/>
  <c r="AO300" i="35"/>
  <c r="BN300" i="35" s="1"/>
  <c r="CM300" i="35" s="1"/>
  <c r="AP300" i="35"/>
  <c r="BO300" i="35" s="1"/>
  <c r="CN300" i="35" s="1"/>
  <c r="AQ300" i="35"/>
  <c r="BP300" i="35" s="1"/>
  <c r="CO300" i="35" s="1"/>
  <c r="AR300" i="35"/>
  <c r="AS300" i="35"/>
  <c r="AT300" i="35"/>
  <c r="AU300" i="35"/>
  <c r="BT300" i="35" s="1"/>
  <c r="CS300" i="35" s="1"/>
  <c r="AV300" i="35"/>
  <c r="BU300" i="35" s="1"/>
  <c r="CT300" i="35" s="1"/>
  <c r="AW300" i="35"/>
  <c r="BV300" i="35" s="1"/>
  <c r="CU300" i="35" s="1"/>
  <c r="AX300" i="35"/>
  <c r="BW300" i="35" s="1"/>
  <c r="CV300" i="35" s="1"/>
  <c r="AY300" i="35"/>
  <c r="BX300" i="35" s="1"/>
  <c r="CW300" i="35" s="1"/>
  <c r="AZ300" i="35"/>
  <c r="BA300" i="35"/>
  <c r="BC300" i="35"/>
  <c r="CB300" i="35" s="1"/>
  <c r="BF300" i="35"/>
  <c r="CE300" i="35" s="1"/>
  <c r="BI300" i="35"/>
  <c r="CH300" i="35" s="1"/>
  <c r="BK300" i="35"/>
  <c r="CJ300" i="35" s="1"/>
  <c r="BM300" i="35"/>
  <c r="BQ300" i="35"/>
  <c r="CP300" i="35" s="1"/>
  <c r="BR300" i="35"/>
  <c r="CQ300" i="35" s="1"/>
  <c r="BS300" i="35"/>
  <c r="CR300" i="35" s="1"/>
  <c r="BY300" i="35"/>
  <c r="CX300" i="35" s="1"/>
  <c r="BZ300" i="35"/>
  <c r="CL300" i="35"/>
  <c r="AC252" i="35"/>
  <c r="AD252" i="35"/>
  <c r="BC252" i="35" s="1"/>
  <c r="CB252" i="35" s="1"/>
  <c r="AE252" i="35"/>
  <c r="AF252" i="35"/>
  <c r="BE252" i="35" s="1"/>
  <c r="CD252" i="35" s="1"/>
  <c r="AG252" i="35"/>
  <c r="AH252" i="35"/>
  <c r="BG252" i="35" s="1"/>
  <c r="CF252" i="35" s="1"/>
  <c r="AI252" i="35"/>
  <c r="AJ252" i="35"/>
  <c r="AK252" i="35"/>
  <c r="BJ252" i="35" s="1"/>
  <c r="CI252" i="35" s="1"/>
  <c r="AL252" i="35"/>
  <c r="BK252" i="35" s="1"/>
  <c r="CJ252" i="35" s="1"/>
  <c r="AM252" i="35"/>
  <c r="BL252" i="35" s="1"/>
  <c r="CK252" i="35" s="1"/>
  <c r="AN252" i="35"/>
  <c r="BM252" i="35" s="1"/>
  <c r="CL252" i="35" s="1"/>
  <c r="AO252" i="35"/>
  <c r="BN252" i="35" s="1"/>
  <c r="CM252" i="35" s="1"/>
  <c r="AP252" i="35"/>
  <c r="BO252" i="35" s="1"/>
  <c r="CN252" i="35" s="1"/>
  <c r="AQ252" i="35"/>
  <c r="BP252" i="35" s="1"/>
  <c r="CO252" i="35" s="1"/>
  <c r="AR252" i="35"/>
  <c r="AS252" i="35"/>
  <c r="AT252" i="35"/>
  <c r="BS252" i="35" s="1"/>
  <c r="CR252" i="35" s="1"/>
  <c r="AU252" i="35"/>
  <c r="AV252" i="35"/>
  <c r="BU252" i="35" s="1"/>
  <c r="AW252" i="35"/>
  <c r="AX252" i="35"/>
  <c r="BW252" i="35" s="1"/>
  <c r="CV252" i="35" s="1"/>
  <c r="AY252" i="35"/>
  <c r="BX252" i="35" s="1"/>
  <c r="CW252" i="35" s="1"/>
  <c r="AZ252" i="35"/>
  <c r="BA252" i="35"/>
  <c r="BZ252" i="35" s="1"/>
  <c r="BB252" i="35"/>
  <c r="CA252" i="35" s="1"/>
  <c r="BD252" i="35"/>
  <c r="CC252" i="35" s="1"/>
  <c r="BF252" i="35"/>
  <c r="CE252" i="35" s="1"/>
  <c r="BH252" i="35"/>
  <c r="CG252" i="35" s="1"/>
  <c r="BI252" i="35"/>
  <c r="CH252" i="35" s="1"/>
  <c r="BQ252" i="35"/>
  <c r="BR252" i="35"/>
  <c r="CQ252" i="35" s="1"/>
  <c r="BT252" i="35"/>
  <c r="CS252" i="35" s="1"/>
  <c r="BV252" i="35"/>
  <c r="BY252" i="35"/>
  <c r="CP252" i="35"/>
  <c r="CT252" i="35"/>
  <c r="CU252" i="35"/>
  <c r="CX252" i="35"/>
  <c r="AC204" i="35"/>
  <c r="AD204" i="35"/>
  <c r="BC204" i="35" s="1"/>
  <c r="CB204" i="35" s="1"/>
  <c r="AE204" i="35"/>
  <c r="BD204" i="35" s="1"/>
  <c r="CC204" i="35" s="1"/>
  <c r="AF204" i="35"/>
  <c r="BE204" i="35" s="1"/>
  <c r="CD204" i="35" s="1"/>
  <c r="AG204" i="35"/>
  <c r="BF204" i="35" s="1"/>
  <c r="CE204" i="35" s="1"/>
  <c r="AH204" i="35"/>
  <c r="BG204" i="35" s="1"/>
  <c r="CF204" i="35" s="1"/>
  <c r="AI204" i="35"/>
  <c r="AJ204" i="35"/>
  <c r="AK204" i="35"/>
  <c r="AL204" i="35"/>
  <c r="BK204" i="35" s="1"/>
  <c r="CJ204" i="35" s="1"/>
  <c r="AM204" i="35"/>
  <c r="AN204" i="35"/>
  <c r="BM204" i="35" s="1"/>
  <c r="CL204" i="35" s="1"/>
  <c r="AO204" i="35"/>
  <c r="BN204" i="35" s="1"/>
  <c r="CM204" i="35" s="1"/>
  <c r="AP204" i="35"/>
  <c r="BO204" i="35" s="1"/>
  <c r="CN204" i="35" s="1"/>
  <c r="AQ204" i="35"/>
  <c r="BP204" i="35" s="1"/>
  <c r="CO204" i="35" s="1"/>
  <c r="AR204" i="35"/>
  <c r="AS204" i="35"/>
  <c r="BR204" i="35" s="1"/>
  <c r="CQ204" i="35" s="1"/>
  <c r="AT204" i="35"/>
  <c r="BS204" i="35" s="1"/>
  <c r="CR204" i="35" s="1"/>
  <c r="AU204" i="35"/>
  <c r="AV204" i="35"/>
  <c r="AW204" i="35"/>
  <c r="BV204" i="35" s="1"/>
  <c r="CU204" i="35" s="1"/>
  <c r="AX204" i="35"/>
  <c r="BW204" i="35" s="1"/>
  <c r="CV204" i="35" s="1"/>
  <c r="AY204" i="35"/>
  <c r="AZ204" i="35"/>
  <c r="BY204" i="35" s="1"/>
  <c r="CX204" i="35" s="1"/>
  <c r="BA204" i="35"/>
  <c r="BZ204" i="35" s="1"/>
  <c r="BB204" i="35"/>
  <c r="CA204" i="35" s="1"/>
  <c r="BH204" i="35"/>
  <c r="CG204" i="35" s="1"/>
  <c r="BI204" i="35"/>
  <c r="CH204" i="35" s="1"/>
  <c r="BJ204" i="35"/>
  <c r="CI204" i="35" s="1"/>
  <c r="BL204" i="35"/>
  <c r="CK204" i="35" s="1"/>
  <c r="BQ204" i="35"/>
  <c r="CP204" i="35" s="1"/>
  <c r="BT204" i="35"/>
  <c r="CS204" i="35" s="1"/>
  <c r="BU204" i="35"/>
  <c r="CT204" i="35" s="1"/>
  <c r="BX204" i="35"/>
  <c r="CW204" i="35" s="1"/>
  <c r="AC156" i="35"/>
  <c r="BB156" i="35" s="1"/>
  <c r="CA156" i="35" s="1"/>
  <c r="AD156" i="35"/>
  <c r="BC156" i="35" s="1"/>
  <c r="CB156" i="35" s="1"/>
  <c r="AE156" i="35"/>
  <c r="BD156" i="35" s="1"/>
  <c r="CC156" i="35" s="1"/>
  <c r="AF156" i="35"/>
  <c r="AG156" i="35"/>
  <c r="AH156" i="35"/>
  <c r="AI156" i="35"/>
  <c r="AJ156" i="35"/>
  <c r="BI156" i="35" s="1"/>
  <c r="CH156" i="35" s="1"/>
  <c r="AK156" i="35"/>
  <c r="BJ156" i="35" s="1"/>
  <c r="CI156" i="35" s="1"/>
  <c r="AL156" i="35"/>
  <c r="BK156" i="35" s="1"/>
  <c r="AM156" i="35"/>
  <c r="BL156" i="35" s="1"/>
  <c r="CK156" i="35" s="1"/>
  <c r="AN156" i="35"/>
  <c r="BM156" i="35" s="1"/>
  <c r="CL156" i="35" s="1"/>
  <c r="AO156" i="35"/>
  <c r="BN156" i="35" s="1"/>
  <c r="CM156" i="35" s="1"/>
  <c r="AP156" i="35"/>
  <c r="BO156" i="35" s="1"/>
  <c r="CN156" i="35" s="1"/>
  <c r="AQ156" i="35"/>
  <c r="BP156" i="35" s="1"/>
  <c r="CO156" i="35" s="1"/>
  <c r="AR156" i="35"/>
  <c r="BQ156" i="35" s="1"/>
  <c r="CP156" i="35" s="1"/>
  <c r="AS156" i="35"/>
  <c r="AT156" i="35"/>
  <c r="BS156" i="35" s="1"/>
  <c r="AU156" i="35"/>
  <c r="AV156" i="35"/>
  <c r="BU156" i="35" s="1"/>
  <c r="CT156" i="35" s="1"/>
  <c r="AW156" i="35"/>
  <c r="BV156" i="35" s="1"/>
  <c r="CU156" i="35" s="1"/>
  <c r="AX156" i="35"/>
  <c r="BW156" i="35" s="1"/>
  <c r="CV156" i="35" s="1"/>
  <c r="AY156" i="35"/>
  <c r="BX156" i="35" s="1"/>
  <c r="CW156" i="35" s="1"/>
  <c r="AZ156" i="35"/>
  <c r="BY156" i="35" s="1"/>
  <c r="CX156" i="35" s="1"/>
  <c r="BA156" i="35"/>
  <c r="BE156" i="35"/>
  <c r="CD156" i="35" s="1"/>
  <c r="BF156" i="35"/>
  <c r="CE156" i="35" s="1"/>
  <c r="BG156" i="35"/>
  <c r="BH156" i="35"/>
  <c r="CG156" i="35" s="1"/>
  <c r="BR156" i="35"/>
  <c r="CQ156" i="35" s="1"/>
  <c r="BT156" i="35"/>
  <c r="CS156" i="35" s="1"/>
  <c r="BZ156" i="35"/>
  <c r="CF156" i="35"/>
  <c r="CJ156" i="35"/>
  <c r="CR156" i="35"/>
  <c r="AC108" i="35"/>
  <c r="AD108" i="35"/>
  <c r="BC108" i="35" s="1"/>
  <c r="CB108" i="35" s="1"/>
  <c r="AE108" i="35"/>
  <c r="BD108" i="35" s="1"/>
  <c r="CC108" i="35" s="1"/>
  <c r="AF108" i="35"/>
  <c r="AG108" i="35"/>
  <c r="BF108" i="35" s="1"/>
  <c r="CE108" i="35" s="1"/>
  <c r="AH108" i="35"/>
  <c r="AI108" i="35"/>
  <c r="AJ108" i="35"/>
  <c r="AK108" i="35"/>
  <c r="AL108" i="35"/>
  <c r="AM108" i="35"/>
  <c r="BL108" i="35" s="1"/>
  <c r="CK108" i="35" s="1"/>
  <c r="AN108" i="35"/>
  <c r="BM108" i="35" s="1"/>
  <c r="CL108" i="35" s="1"/>
  <c r="AO108" i="35"/>
  <c r="BN108" i="35" s="1"/>
  <c r="CM108" i="35" s="1"/>
  <c r="AP108" i="35"/>
  <c r="BO108" i="35" s="1"/>
  <c r="CN108" i="35" s="1"/>
  <c r="AQ108" i="35"/>
  <c r="BP108" i="35" s="1"/>
  <c r="CO108" i="35" s="1"/>
  <c r="AR108" i="35"/>
  <c r="AS108" i="35"/>
  <c r="AT108" i="35"/>
  <c r="BS108" i="35" s="1"/>
  <c r="CR108" i="35" s="1"/>
  <c r="AU108" i="35"/>
  <c r="BT108" i="35" s="1"/>
  <c r="CS108" i="35" s="1"/>
  <c r="AV108" i="35"/>
  <c r="BU108" i="35" s="1"/>
  <c r="CT108" i="35" s="1"/>
  <c r="AW108" i="35"/>
  <c r="BV108" i="35" s="1"/>
  <c r="CU108" i="35" s="1"/>
  <c r="AX108" i="35"/>
  <c r="BW108" i="35" s="1"/>
  <c r="CV108" i="35" s="1"/>
  <c r="AY108" i="35"/>
  <c r="BX108" i="35" s="1"/>
  <c r="CW108" i="35" s="1"/>
  <c r="AZ108" i="35"/>
  <c r="BA108" i="35"/>
  <c r="BB108" i="35"/>
  <c r="CA108" i="35" s="1"/>
  <c r="BE108" i="35"/>
  <c r="BG108" i="35"/>
  <c r="CF108" i="35" s="1"/>
  <c r="BH108" i="35"/>
  <c r="CG108" i="35" s="1"/>
  <c r="BI108" i="35"/>
  <c r="CH108" i="35" s="1"/>
  <c r="BJ108" i="35"/>
  <c r="BK108" i="35"/>
  <c r="CJ108" i="35" s="1"/>
  <c r="BQ108" i="35"/>
  <c r="BR108" i="35"/>
  <c r="BY108" i="35"/>
  <c r="CX108" i="35" s="1"/>
  <c r="BZ108" i="35"/>
  <c r="CD108" i="35"/>
  <c r="CI108" i="35"/>
  <c r="CP108" i="35"/>
  <c r="CQ108" i="35"/>
  <c r="AC60" i="35"/>
  <c r="BB60" i="35" s="1"/>
  <c r="CA60" i="35" s="1"/>
  <c r="AD60" i="35"/>
  <c r="BC60" i="35" s="1"/>
  <c r="CB60" i="35" s="1"/>
  <c r="AE60" i="35"/>
  <c r="BD60" i="35" s="1"/>
  <c r="CC60" i="35" s="1"/>
  <c r="AF60" i="35"/>
  <c r="BE60" i="35" s="1"/>
  <c r="CD60" i="35" s="1"/>
  <c r="AG60" i="35"/>
  <c r="BF60" i="35" s="1"/>
  <c r="CE60" i="35" s="1"/>
  <c r="AH60" i="35"/>
  <c r="BG60" i="35" s="1"/>
  <c r="CF60" i="35" s="1"/>
  <c r="AI60" i="35"/>
  <c r="AJ60" i="35"/>
  <c r="AK60" i="35"/>
  <c r="AL60" i="35"/>
  <c r="BK60" i="35" s="1"/>
  <c r="CJ60" i="35" s="1"/>
  <c r="AM60" i="35"/>
  <c r="BL60" i="35" s="1"/>
  <c r="CK60" i="35" s="1"/>
  <c r="AN60" i="35"/>
  <c r="BM60" i="35" s="1"/>
  <c r="CL60" i="35" s="1"/>
  <c r="AO60" i="35"/>
  <c r="BN60" i="35" s="1"/>
  <c r="CM60" i="35" s="1"/>
  <c r="AP60" i="35"/>
  <c r="AQ60" i="35"/>
  <c r="AR60" i="35"/>
  <c r="AS60" i="35"/>
  <c r="AT60" i="35"/>
  <c r="BS60" i="35" s="1"/>
  <c r="CR60" i="35" s="1"/>
  <c r="AU60" i="35"/>
  <c r="AV60" i="35"/>
  <c r="BU60" i="35" s="1"/>
  <c r="CT60" i="35" s="1"/>
  <c r="AW60" i="35"/>
  <c r="BV60" i="35" s="1"/>
  <c r="CU60" i="35" s="1"/>
  <c r="AX60" i="35"/>
  <c r="BW60" i="35" s="1"/>
  <c r="CV60" i="35" s="1"/>
  <c r="AY60" i="35"/>
  <c r="BX60" i="35" s="1"/>
  <c r="CW60" i="35" s="1"/>
  <c r="AZ60" i="35"/>
  <c r="BA60" i="35"/>
  <c r="BH60" i="35"/>
  <c r="CG60" i="35" s="1"/>
  <c r="BI60" i="35"/>
  <c r="CH60" i="35" s="1"/>
  <c r="BJ60" i="35"/>
  <c r="CI60" i="35" s="1"/>
  <c r="BO60" i="35"/>
  <c r="CN60" i="35" s="1"/>
  <c r="BP60" i="35"/>
  <c r="CO60" i="35" s="1"/>
  <c r="BQ60" i="35"/>
  <c r="CP60" i="35" s="1"/>
  <c r="BR60" i="35"/>
  <c r="CQ60" i="35" s="1"/>
  <c r="BT60" i="35"/>
  <c r="CS60" i="35" s="1"/>
  <c r="BY60" i="35"/>
  <c r="BZ60" i="35"/>
  <c r="CX60" i="35"/>
  <c r="AE12" i="35"/>
  <c r="BD12" i="35" s="1"/>
  <c r="CC12" i="35" s="1"/>
  <c r="AH12" i="35"/>
  <c r="BG12" i="35" s="1"/>
  <c r="CF12" i="35" s="1"/>
  <c r="AL12" i="35"/>
  <c r="BK12" i="35" s="1"/>
  <c r="CJ12" i="35" s="1"/>
  <c r="AN12" i="35"/>
  <c r="BM12" i="35" s="1"/>
  <c r="CL12" i="35" s="1"/>
  <c r="AO12" i="35"/>
  <c r="BN12" i="35" s="1"/>
  <c r="CM12" i="35" s="1"/>
  <c r="AP12" i="35"/>
  <c r="BO12" i="35" s="1"/>
  <c r="CN12" i="35" s="1"/>
  <c r="AQ12" i="35"/>
  <c r="BP12" i="35" s="1"/>
  <c r="CO12" i="35" s="1"/>
  <c r="AR12" i="35"/>
  <c r="BQ12" i="35" s="1"/>
  <c r="CP12" i="35" s="1"/>
  <c r="AS12" i="35"/>
  <c r="BR12" i="35" s="1"/>
  <c r="CQ12" i="35" s="1"/>
  <c r="AT12" i="35"/>
  <c r="BS12" i="35" s="1"/>
  <c r="CR12" i="35" s="1"/>
  <c r="AU12" i="35"/>
  <c r="BT12" i="35" s="1"/>
  <c r="CS12" i="35" s="1"/>
  <c r="AV12" i="35"/>
  <c r="BU12" i="35" s="1"/>
  <c r="CT12" i="35" s="1"/>
  <c r="AW12" i="35"/>
  <c r="BV12" i="35" s="1"/>
  <c r="CU12" i="35" s="1"/>
  <c r="AX12" i="35"/>
  <c r="BW12" i="35" s="1"/>
  <c r="CV12" i="35" s="1"/>
  <c r="AY12" i="35"/>
  <c r="BX12" i="35" s="1"/>
  <c r="CW12" i="35" s="1"/>
  <c r="AZ12" i="35"/>
  <c r="BY12" i="35" s="1"/>
  <c r="CX12" i="35" s="1"/>
  <c r="BA12" i="35"/>
  <c r="BZ12" i="35" s="1"/>
  <c r="B237" i="58" l="1"/>
  <c r="G165" i="7"/>
  <c r="G76" i="23" l="1"/>
  <c r="CW13" i="58" l="1"/>
  <c r="CV13" i="58"/>
  <c r="CU13" i="58"/>
  <c r="CT13" i="58"/>
  <c r="CS13" i="58"/>
  <c r="CR13" i="58"/>
  <c r="CO13" i="58"/>
  <c r="CN13" i="58"/>
  <c r="CM13" i="58"/>
  <c r="CL13" i="58"/>
  <c r="CK13" i="58"/>
  <c r="CJ13" i="58"/>
  <c r="CI13" i="58"/>
  <c r="CH13" i="58"/>
  <c r="CG13" i="58"/>
  <c r="CF13" i="58"/>
  <c r="CE13" i="58"/>
  <c r="CD13" i="58"/>
  <c r="CC13" i="58"/>
  <c r="CB13" i="58"/>
  <c r="CA13" i="58"/>
  <c r="CX57" i="58"/>
  <c r="CW57" i="58"/>
  <c r="CV57" i="58"/>
  <c r="CU57" i="58"/>
  <c r="CT57" i="58"/>
  <c r="CS57" i="58"/>
  <c r="CR57" i="58"/>
  <c r="CQ57" i="58"/>
  <c r="CP57" i="58"/>
  <c r="CO57" i="58"/>
  <c r="CN57" i="58"/>
  <c r="CM57" i="58"/>
  <c r="CL57" i="58"/>
  <c r="CK57" i="58"/>
  <c r="CJ57" i="58"/>
  <c r="CI57" i="58"/>
  <c r="CH57" i="58"/>
  <c r="CG57" i="58"/>
  <c r="CF57" i="58"/>
  <c r="CE57" i="58"/>
  <c r="CD57" i="58"/>
  <c r="CC57" i="58"/>
  <c r="CA57" i="58"/>
  <c r="CX101" i="58"/>
  <c r="CW101" i="58"/>
  <c r="CV101" i="58"/>
  <c r="CU101" i="58"/>
  <c r="CT101" i="58"/>
  <c r="CS101" i="58"/>
  <c r="CR101" i="58"/>
  <c r="CQ101" i="58"/>
  <c r="CP101" i="58"/>
  <c r="CO101" i="58"/>
  <c r="CN101" i="58"/>
  <c r="CM101" i="58"/>
  <c r="CL101" i="58"/>
  <c r="CK101" i="58"/>
  <c r="CJ101" i="58"/>
  <c r="CI101" i="58"/>
  <c r="CH101" i="58"/>
  <c r="CG101" i="58"/>
  <c r="CF101" i="58"/>
  <c r="CE101" i="58"/>
  <c r="CD101" i="58"/>
  <c r="CC101" i="58"/>
  <c r="CA101" i="58"/>
  <c r="CX145" i="58"/>
  <c r="CW145" i="58"/>
  <c r="CV145" i="58"/>
  <c r="CU145" i="58"/>
  <c r="CT145" i="58"/>
  <c r="CS145" i="58"/>
  <c r="CR145" i="58"/>
  <c r="CQ145" i="58"/>
  <c r="CP145" i="58"/>
  <c r="CO145" i="58"/>
  <c r="CN145" i="58"/>
  <c r="CM145" i="58"/>
  <c r="CL145" i="58"/>
  <c r="CK145" i="58"/>
  <c r="CJ145" i="58"/>
  <c r="CG145" i="58"/>
  <c r="CF145" i="58"/>
  <c r="CE145" i="58"/>
  <c r="CD145" i="58"/>
  <c r="CC145" i="58"/>
  <c r="CB145" i="58"/>
  <c r="CX189" i="58"/>
  <c r="CW189" i="58"/>
  <c r="CV189" i="58"/>
  <c r="CU189" i="58"/>
  <c r="CT189" i="58"/>
  <c r="CS189" i="58"/>
  <c r="CR189" i="58"/>
  <c r="CQ189" i="58"/>
  <c r="CP189" i="58"/>
  <c r="CN189" i="58"/>
  <c r="CM189" i="58"/>
  <c r="CL189" i="58"/>
  <c r="CK189" i="58"/>
  <c r="CJ189" i="58"/>
  <c r="CI189" i="58"/>
  <c r="CH189" i="58"/>
  <c r="CG189" i="58"/>
  <c r="CF189" i="58"/>
  <c r="CE189" i="58"/>
  <c r="CD189" i="58"/>
  <c r="CC189" i="58"/>
  <c r="CB189" i="58"/>
  <c r="CX233" i="58"/>
  <c r="CV233" i="58"/>
  <c r="CU233" i="58"/>
  <c r="CT233" i="58"/>
  <c r="CS233" i="58"/>
  <c r="CR233" i="58"/>
  <c r="CQ233" i="58"/>
  <c r="CP233" i="58"/>
  <c r="CO233" i="58"/>
  <c r="CN233" i="58"/>
  <c r="CM233" i="58"/>
  <c r="CL233" i="58"/>
  <c r="CK233" i="58"/>
  <c r="CJ233" i="58"/>
  <c r="CI233" i="58"/>
  <c r="CH233" i="58"/>
  <c r="CG233" i="58"/>
  <c r="CF233" i="58"/>
  <c r="CE233" i="58"/>
  <c r="CD233" i="58"/>
  <c r="CC233" i="58"/>
  <c r="CB233" i="58"/>
  <c r="CX277" i="58"/>
  <c r="CW277" i="58"/>
  <c r="CU277" i="58"/>
  <c r="CT277" i="58"/>
  <c r="CS277" i="58"/>
  <c r="CR277" i="58"/>
  <c r="CQ277" i="58"/>
  <c r="CP277" i="58"/>
  <c r="CO277" i="58"/>
  <c r="CN277" i="58"/>
  <c r="CM277" i="58"/>
  <c r="CL277" i="58"/>
  <c r="CK277" i="58"/>
  <c r="CJ277" i="58"/>
  <c r="CI277" i="58"/>
  <c r="CH277" i="58"/>
  <c r="CG277" i="58"/>
  <c r="CE277" i="58"/>
  <c r="CD277" i="58"/>
  <c r="CC277" i="58"/>
  <c r="CA277" i="58"/>
  <c r="CX321" i="58"/>
  <c r="CW321" i="58"/>
  <c r="CV321" i="58"/>
  <c r="CU321" i="58"/>
  <c r="CT321" i="58"/>
  <c r="CS321" i="58"/>
  <c r="CR321" i="58"/>
  <c r="CQ321" i="58"/>
  <c r="CP321" i="58"/>
  <c r="CO321" i="58"/>
  <c r="CN321" i="58"/>
  <c r="CM321" i="58"/>
  <c r="CL321" i="58"/>
  <c r="CK321" i="58"/>
  <c r="CJ321" i="58"/>
  <c r="CI321" i="58"/>
  <c r="CH321" i="58"/>
  <c r="CG321" i="58"/>
  <c r="CF321" i="58"/>
  <c r="CE321" i="58"/>
  <c r="CD321" i="58"/>
  <c r="CC321" i="58"/>
  <c r="CB321" i="58"/>
  <c r="CA321" i="58"/>
  <c r="CX365" i="58"/>
  <c r="CW365" i="58"/>
  <c r="CV365" i="58"/>
  <c r="CU365" i="58"/>
  <c r="CT365" i="58"/>
  <c r="CR365" i="58"/>
  <c r="CQ365" i="58"/>
  <c r="CP365" i="58"/>
  <c r="CO365" i="58"/>
  <c r="CN365" i="58"/>
  <c r="CM365" i="58"/>
  <c r="CL365" i="58"/>
  <c r="CJ365" i="58"/>
  <c r="CI365" i="58"/>
  <c r="CH365" i="58"/>
  <c r="CG365" i="58"/>
  <c r="CF365" i="58"/>
  <c r="CE365" i="58"/>
  <c r="CD365" i="58"/>
  <c r="CC365" i="58"/>
  <c r="CA365" i="58"/>
  <c r="CX409" i="58"/>
  <c r="CW409" i="58"/>
  <c r="CV409" i="58"/>
  <c r="CU409" i="58"/>
  <c r="CS409" i="58"/>
  <c r="CQ409" i="58"/>
  <c r="CP409" i="58"/>
  <c r="CO409" i="58"/>
  <c r="CN409" i="58"/>
  <c r="CM409" i="58"/>
  <c r="CL409" i="58"/>
  <c r="CK409" i="58"/>
  <c r="CI409" i="58"/>
  <c r="CH409" i="58"/>
  <c r="CG409" i="58"/>
  <c r="CF409" i="58"/>
  <c r="CE409" i="58"/>
  <c r="CC409" i="58"/>
  <c r="CA409" i="58"/>
  <c r="CX497" i="58"/>
  <c r="CW497" i="58"/>
  <c r="CV497" i="58"/>
  <c r="CU497" i="58"/>
  <c r="CT497" i="58"/>
  <c r="CS497" i="58"/>
  <c r="CR497" i="58"/>
  <c r="CQ497" i="58"/>
  <c r="CP497" i="58"/>
  <c r="CO497" i="58"/>
  <c r="CN497" i="58"/>
  <c r="CM497" i="58"/>
  <c r="CL497" i="58"/>
  <c r="CK497" i="58"/>
  <c r="CJ497" i="58"/>
  <c r="CI497" i="58"/>
  <c r="CH497" i="58"/>
  <c r="CG497" i="58"/>
  <c r="CF497" i="58"/>
  <c r="CE497" i="58"/>
  <c r="CD497" i="58"/>
  <c r="CC497" i="58"/>
  <c r="CB497" i="58"/>
  <c r="CA497" i="58"/>
  <c r="AK541" i="58"/>
  <c r="AD541" i="58" l="1"/>
  <c r="BB541" i="58"/>
  <c r="AB497" i="58"/>
  <c r="C497" i="58"/>
  <c r="BI541" i="58"/>
  <c r="AB13" i="58"/>
  <c r="BA145" i="58"/>
  <c r="BZ145" i="58" s="1"/>
  <c r="BJ541" i="58"/>
  <c r="K541" i="58"/>
  <c r="CH145" i="58"/>
  <c r="BA365" i="58"/>
  <c r="BZ365" i="58" s="1"/>
  <c r="C321" i="58"/>
  <c r="AB233" i="58"/>
  <c r="AI541" i="58"/>
  <c r="AB101" i="58"/>
  <c r="C233" i="58"/>
  <c r="C101" i="58"/>
  <c r="BA101" i="58"/>
  <c r="BZ101" i="58" s="1"/>
  <c r="C57" i="58"/>
  <c r="BA277" i="58"/>
  <c r="BZ277" i="58" s="1"/>
  <c r="BA189" i="58"/>
  <c r="BZ189" i="58" s="1"/>
  <c r="CA189" i="58"/>
  <c r="AB145" i="58"/>
  <c r="CI145" i="58"/>
  <c r="C13" i="58"/>
  <c r="T541" i="58"/>
  <c r="AR541" i="58"/>
  <c r="AZ541" i="58"/>
  <c r="BQ541" i="58"/>
  <c r="BY541" i="58"/>
  <c r="AA541" i="58"/>
  <c r="AY541" i="58"/>
  <c r="E541" i="58"/>
  <c r="AB321" i="58"/>
  <c r="AB277" i="58"/>
  <c r="C145" i="58"/>
  <c r="U541" i="58"/>
  <c r="AC541" i="58"/>
  <c r="AS541" i="58"/>
  <c r="BR541" i="58"/>
  <c r="CA145" i="58"/>
  <c r="BO541" i="58"/>
  <c r="C409" i="58"/>
  <c r="M541" i="58"/>
  <c r="C277" i="58"/>
  <c r="BA233" i="58"/>
  <c r="BZ233" i="58" s="1"/>
  <c r="CA233" i="58"/>
  <c r="V541" i="58"/>
  <c r="AB189" i="58"/>
  <c r="AB57" i="58"/>
  <c r="F541" i="58"/>
  <c r="N541" i="58"/>
  <c r="AL541" i="58"/>
  <c r="AT541" i="58"/>
  <c r="C365" i="58"/>
  <c r="AB365" i="58"/>
  <c r="C189" i="58"/>
  <c r="BA57" i="58"/>
  <c r="BZ57" i="58" s="1"/>
  <c r="BA13" i="58"/>
  <c r="BZ13" i="58" s="1"/>
  <c r="CP13" i="58"/>
  <c r="CX13" i="58"/>
  <c r="CQ13" i="58"/>
  <c r="BP541" i="58"/>
  <c r="D541" i="58"/>
  <c r="CB57" i="58"/>
  <c r="CB101" i="58"/>
  <c r="BX541" i="58"/>
  <c r="AJ541" i="58"/>
  <c r="L541" i="58"/>
  <c r="CO189" i="58"/>
  <c r="BH541" i="58"/>
  <c r="BG541" i="58"/>
  <c r="BW541" i="58"/>
  <c r="CW233" i="58"/>
  <c r="BE541" i="58"/>
  <c r="BU541" i="58"/>
  <c r="AQ541" i="58"/>
  <c r="AW541" i="58"/>
  <c r="Y541" i="58"/>
  <c r="AX541" i="58"/>
  <c r="J541" i="58"/>
  <c r="R541" i="58"/>
  <c r="Z541" i="58"/>
  <c r="S541" i="58"/>
  <c r="CF277" i="58"/>
  <c r="CV277" i="58"/>
  <c r="CB277" i="58"/>
  <c r="BL541" i="58"/>
  <c r="AO541" i="58"/>
  <c r="I541" i="58"/>
  <c r="AH541" i="58"/>
  <c r="BT541" i="58"/>
  <c r="AG541" i="58"/>
  <c r="Q541" i="58"/>
  <c r="AP541" i="58"/>
  <c r="BD541" i="58"/>
  <c r="BA321" i="58"/>
  <c r="BZ321" i="58" s="1"/>
  <c r="CB365" i="58"/>
  <c r="CK365" i="58"/>
  <c r="CS365" i="58"/>
  <c r="BC541" i="58"/>
  <c r="BK541" i="58"/>
  <c r="BS541" i="58"/>
  <c r="AE541" i="58"/>
  <c r="AM541" i="58"/>
  <c r="AU541" i="58"/>
  <c r="G541" i="58"/>
  <c r="O541" i="58"/>
  <c r="W541" i="58"/>
  <c r="AF541" i="58"/>
  <c r="AN541" i="58"/>
  <c r="AV541" i="58"/>
  <c r="H541" i="58"/>
  <c r="P541" i="58"/>
  <c r="X541" i="58"/>
  <c r="CB409" i="58"/>
  <c r="CJ409" i="58"/>
  <c r="CR409" i="58"/>
  <c r="BV541" i="58"/>
  <c r="BN541" i="58"/>
  <c r="BF541" i="58"/>
  <c r="CD409" i="58"/>
  <c r="AB409" i="58"/>
  <c r="CT409" i="58"/>
  <c r="BM541" i="58"/>
  <c r="BA409" i="58"/>
  <c r="BA497" i="58"/>
  <c r="BZ497" i="58" s="1"/>
  <c r="BZ409" i="58" l="1"/>
  <c r="F179" i="7" l="1"/>
  <c r="E189" i="7"/>
  <c r="E191" i="7" s="1"/>
  <c r="B499" i="58" l="1"/>
  <c r="B455" i="58"/>
  <c r="B411" i="58"/>
  <c r="B367" i="58"/>
  <c r="B323" i="58"/>
  <c r="B279" i="58"/>
  <c r="B235" i="58"/>
  <c r="B191" i="58"/>
  <c r="B147" i="58"/>
  <c r="B103" i="58"/>
  <c r="B59" i="58"/>
  <c r="F29" i="23" l="1"/>
  <c r="G29" i="23" s="1"/>
  <c r="F27" i="23"/>
  <c r="G27" i="23" s="1"/>
  <c r="F25" i="23"/>
  <c r="F23" i="23"/>
  <c r="F22" i="23"/>
  <c r="F21" i="23"/>
  <c r="F15" i="23"/>
  <c r="F14" i="23"/>
  <c r="F13" i="23"/>
  <c r="D11" i="23"/>
  <c r="B501" i="58"/>
  <c r="B457" i="58"/>
  <c r="B413" i="58"/>
  <c r="B369" i="58"/>
  <c r="B193" i="58"/>
  <c r="B149" i="58"/>
  <c r="B105" i="58"/>
  <c r="B61" i="58"/>
  <c r="B17" i="58"/>
  <c r="H15" i="23" l="1"/>
  <c r="H9" i="23" s="1"/>
  <c r="G15" i="23"/>
  <c r="G23" i="23"/>
  <c r="F11" i="23"/>
  <c r="E11" i="23" s="1"/>
  <c r="F19" i="23"/>
  <c r="G11" i="23" l="1"/>
  <c r="G19" i="23"/>
  <c r="G9" i="23" s="1"/>
  <c r="F9" i="23"/>
  <c r="AC549" i="58" l="1"/>
  <c r="AD549" i="58"/>
  <c r="AE549" i="58"/>
  <c r="AF549" i="58"/>
  <c r="AG549" i="58"/>
  <c r="AH549" i="58"/>
  <c r="AI549" i="58"/>
  <c r="AJ549" i="58"/>
  <c r="AK549" i="58"/>
  <c r="AL549" i="58"/>
  <c r="AM549" i="58"/>
  <c r="AN549" i="58"/>
  <c r="AO549" i="58"/>
  <c r="AP549" i="58"/>
  <c r="AQ549" i="58"/>
  <c r="AR549" i="58"/>
  <c r="AS549" i="58"/>
  <c r="AT549" i="58"/>
  <c r="AU549" i="58"/>
  <c r="AV549" i="58"/>
  <c r="AW549" i="58"/>
  <c r="AX549" i="58"/>
  <c r="AY549" i="58"/>
  <c r="AZ549" i="58"/>
  <c r="BA549" i="58"/>
  <c r="BB549" i="58"/>
  <c r="BC549" i="58"/>
  <c r="BD549" i="58"/>
  <c r="BE549" i="58"/>
  <c r="BF549" i="58"/>
  <c r="BG549" i="58"/>
  <c r="BH549" i="58"/>
  <c r="BI549" i="58"/>
  <c r="BJ549" i="58"/>
  <c r="BK549" i="58"/>
  <c r="BL549" i="58"/>
  <c r="BM549" i="58"/>
  <c r="BN549" i="58"/>
  <c r="BO549" i="58"/>
  <c r="BP549" i="58"/>
  <c r="BQ549" i="58"/>
  <c r="BR549" i="58"/>
  <c r="BS549" i="58"/>
  <c r="BT549" i="58"/>
  <c r="BU549" i="58"/>
  <c r="BV549" i="58"/>
  <c r="BW549" i="58"/>
  <c r="BX549" i="58"/>
  <c r="BY549" i="58"/>
  <c r="AB549" i="58"/>
  <c r="H83" i="23" l="1"/>
  <c r="H40" i="23"/>
  <c r="K33" i="35" l="1"/>
  <c r="K31" i="35"/>
  <c r="K28" i="35"/>
  <c r="K26" i="35"/>
  <c r="K24" i="35"/>
  <c r="K34" i="35"/>
  <c r="K32" i="35"/>
  <c r="K30" i="35"/>
  <c r="K29" i="35"/>
  <c r="K27" i="35"/>
  <c r="K25" i="35"/>
  <c r="K23" i="35"/>
  <c r="BY530" i="58"/>
  <c r="BX530" i="58"/>
  <c r="BW530" i="58"/>
  <c r="BV530" i="58"/>
  <c r="BU530" i="58"/>
  <c r="BT530" i="58"/>
  <c r="BS530" i="58"/>
  <c r="BR530" i="58"/>
  <c r="BQ530" i="58"/>
  <c r="BP530" i="58"/>
  <c r="BO530" i="58"/>
  <c r="BN530" i="58"/>
  <c r="BM530" i="58"/>
  <c r="BL530" i="58"/>
  <c r="BK530" i="58"/>
  <c r="BJ530" i="58"/>
  <c r="BI530" i="58"/>
  <c r="BH530" i="58"/>
  <c r="BB530" i="58"/>
  <c r="AZ530" i="58"/>
  <c r="AY530" i="58"/>
  <c r="AX530" i="58"/>
  <c r="AW530" i="58"/>
  <c r="AV530" i="58"/>
  <c r="AU530" i="58"/>
  <c r="AT530" i="58"/>
  <c r="AS530" i="58"/>
  <c r="AR530" i="58"/>
  <c r="AQ530" i="58"/>
  <c r="AP530" i="58"/>
  <c r="AO530" i="58"/>
  <c r="AN530" i="58"/>
  <c r="AM530" i="58"/>
  <c r="AL530" i="58"/>
  <c r="AK530" i="58"/>
  <c r="AJ530" i="58"/>
  <c r="AI530" i="58"/>
  <c r="AC530" i="58"/>
  <c r="AA530" i="58"/>
  <c r="Z530" i="58"/>
  <c r="Y530" i="58"/>
  <c r="X530" i="58"/>
  <c r="W530" i="58"/>
  <c r="V530" i="58"/>
  <c r="U530" i="58"/>
  <c r="T530" i="58"/>
  <c r="S530" i="58"/>
  <c r="R530" i="58"/>
  <c r="Q530" i="58"/>
  <c r="P530" i="58"/>
  <c r="O530" i="58"/>
  <c r="N530" i="58"/>
  <c r="M530" i="58"/>
  <c r="L530" i="58"/>
  <c r="K530" i="58"/>
  <c r="J530" i="58"/>
  <c r="D530" i="58"/>
  <c r="BG529" i="58"/>
  <c r="BF529" i="58"/>
  <c r="BE529" i="58"/>
  <c r="BD529" i="58"/>
  <c r="BC529" i="58"/>
  <c r="AY529" i="58"/>
  <c r="AX529" i="58"/>
  <c r="AW529" i="58"/>
  <c r="AV529" i="58"/>
  <c r="AU529" i="58"/>
  <c r="AT529" i="58"/>
  <c r="AS529" i="58"/>
  <c r="AR529" i="58"/>
  <c r="AO529" i="58"/>
  <c r="AN529" i="58"/>
  <c r="AM529" i="58"/>
  <c r="AH529" i="58"/>
  <c r="AG529" i="58"/>
  <c r="AF529" i="58"/>
  <c r="AE529" i="58"/>
  <c r="AD529" i="58"/>
  <c r="X529" i="58"/>
  <c r="W529" i="58"/>
  <c r="V529" i="58"/>
  <c r="U529" i="58"/>
  <c r="T529" i="58"/>
  <c r="S529" i="58"/>
  <c r="R529" i="58"/>
  <c r="Q529" i="58"/>
  <c r="P529" i="58"/>
  <c r="O529" i="58"/>
  <c r="N529" i="58"/>
  <c r="M529" i="58"/>
  <c r="L529" i="58"/>
  <c r="K529" i="58"/>
  <c r="J529" i="58"/>
  <c r="I529" i="58"/>
  <c r="H529" i="58"/>
  <c r="G529" i="58"/>
  <c r="F529" i="58"/>
  <c r="E529" i="58"/>
  <c r="BY528" i="58"/>
  <c r="BX528" i="58"/>
  <c r="BW528" i="58"/>
  <c r="BV528" i="58"/>
  <c r="BU528" i="58"/>
  <c r="BT528" i="58"/>
  <c r="BS528" i="58"/>
  <c r="BR528" i="58"/>
  <c r="BQ528" i="58"/>
  <c r="BP528" i="58"/>
  <c r="BO528" i="58"/>
  <c r="BN528" i="58"/>
  <c r="BM528" i="58"/>
  <c r="BL528" i="58"/>
  <c r="BK528" i="58"/>
  <c r="BJ528" i="58"/>
  <c r="BI528" i="58"/>
  <c r="BH528" i="58"/>
  <c r="BG528" i="58"/>
  <c r="BF528" i="58"/>
  <c r="BE528" i="58"/>
  <c r="BD528" i="58"/>
  <c r="BC528" i="58"/>
  <c r="BB528" i="58"/>
  <c r="AZ528" i="58"/>
  <c r="AQ528" i="58"/>
  <c r="AP528" i="58"/>
  <c r="AL528" i="58"/>
  <c r="AK528" i="58"/>
  <c r="AJ528" i="58"/>
  <c r="AI528" i="58"/>
  <c r="AH528" i="58"/>
  <c r="AG528" i="58"/>
  <c r="AF528" i="58"/>
  <c r="AE528" i="58"/>
  <c r="AD528" i="58"/>
  <c r="AC528" i="58"/>
  <c r="AA528" i="58"/>
  <c r="Z528" i="58"/>
  <c r="Y528" i="58"/>
  <c r="X528" i="58"/>
  <c r="W528" i="58"/>
  <c r="V528" i="58"/>
  <c r="U528" i="58"/>
  <c r="I528" i="58"/>
  <c r="H528" i="58"/>
  <c r="G528" i="58"/>
  <c r="F528" i="58"/>
  <c r="E528" i="58"/>
  <c r="D528" i="58"/>
  <c r="BY527" i="58"/>
  <c r="BX527" i="58"/>
  <c r="BW527" i="58"/>
  <c r="BV527" i="58"/>
  <c r="BU527" i="58"/>
  <c r="BT527" i="58"/>
  <c r="BS527" i="58"/>
  <c r="BR527" i="58"/>
  <c r="BQ527" i="58"/>
  <c r="BP527" i="58"/>
  <c r="BO527" i="58"/>
  <c r="BN527" i="58"/>
  <c r="BM527" i="58"/>
  <c r="BL527" i="58"/>
  <c r="BK527" i="58"/>
  <c r="BJ527" i="58"/>
  <c r="BI527" i="58"/>
  <c r="BH527" i="58"/>
  <c r="BG527" i="58"/>
  <c r="BF527" i="58"/>
  <c r="BE527" i="58"/>
  <c r="BD527" i="58"/>
  <c r="BC527" i="58"/>
  <c r="BB527" i="58"/>
  <c r="AZ527" i="58"/>
  <c r="AY527" i="58"/>
  <c r="AX527" i="58"/>
  <c r="AW527" i="58"/>
  <c r="AV527" i="58"/>
  <c r="AU527" i="58"/>
  <c r="AT527" i="58"/>
  <c r="AS527" i="58"/>
  <c r="AR527" i="58"/>
  <c r="AQ527" i="58"/>
  <c r="AP527" i="58"/>
  <c r="AO527" i="58"/>
  <c r="AN527" i="58"/>
  <c r="AM527" i="58"/>
  <c r="AL527" i="58"/>
  <c r="AK527" i="58"/>
  <c r="AJ527" i="58"/>
  <c r="AI527" i="58"/>
  <c r="AH527" i="58"/>
  <c r="AG527" i="58"/>
  <c r="AF527" i="58"/>
  <c r="AE527" i="58"/>
  <c r="AD527" i="58"/>
  <c r="AC527" i="58"/>
  <c r="AA527" i="58"/>
  <c r="Z527" i="58"/>
  <c r="Y527" i="58"/>
  <c r="T527" i="58"/>
  <c r="S527" i="58"/>
  <c r="R527" i="58"/>
  <c r="Q527" i="58"/>
  <c r="P527" i="58"/>
  <c r="O527" i="58"/>
  <c r="N527" i="58"/>
  <c r="M527" i="58"/>
  <c r="L527" i="58"/>
  <c r="K527" i="58"/>
  <c r="J527" i="58"/>
  <c r="I527" i="58"/>
  <c r="H527" i="58"/>
  <c r="G527" i="58"/>
  <c r="F527" i="58"/>
  <c r="E527" i="58"/>
  <c r="D527" i="58"/>
  <c r="BY486" i="58"/>
  <c r="BX486" i="58"/>
  <c r="BW486" i="58"/>
  <c r="BV486" i="58"/>
  <c r="BU486" i="58"/>
  <c r="BT486" i="58"/>
  <c r="BS486" i="58"/>
  <c r="BR486" i="58"/>
  <c r="BQ486" i="58"/>
  <c r="BP486" i="58"/>
  <c r="BO486" i="58"/>
  <c r="BN486" i="58"/>
  <c r="BM486" i="58"/>
  <c r="BL486" i="58"/>
  <c r="BK486" i="58"/>
  <c r="BJ486" i="58"/>
  <c r="BI486" i="58"/>
  <c r="BH486" i="58"/>
  <c r="BB486" i="58"/>
  <c r="AZ486" i="58"/>
  <c r="AY486" i="58"/>
  <c r="AX486" i="58"/>
  <c r="AW486" i="58"/>
  <c r="AV486" i="58"/>
  <c r="AU486" i="58"/>
  <c r="AT486" i="58"/>
  <c r="AS486" i="58"/>
  <c r="AR486" i="58"/>
  <c r="AQ486" i="58"/>
  <c r="AP486" i="58"/>
  <c r="AO486" i="58"/>
  <c r="AN486" i="58"/>
  <c r="AM486" i="58"/>
  <c r="AL486" i="58"/>
  <c r="AK486" i="58"/>
  <c r="AJ486" i="58"/>
  <c r="AI486" i="58"/>
  <c r="AC486" i="58"/>
  <c r="AA486" i="58"/>
  <c r="Z486" i="58"/>
  <c r="Y486" i="58"/>
  <c r="X486" i="58"/>
  <c r="W486" i="58"/>
  <c r="V486" i="58"/>
  <c r="U486" i="58"/>
  <c r="T486" i="58"/>
  <c r="S486" i="58"/>
  <c r="R486" i="58"/>
  <c r="Q486" i="58"/>
  <c r="P486" i="58"/>
  <c r="O486" i="58"/>
  <c r="N486" i="58"/>
  <c r="M486" i="58"/>
  <c r="L486" i="58"/>
  <c r="K486" i="58"/>
  <c r="J486" i="58"/>
  <c r="D486" i="58"/>
  <c r="BG485" i="58"/>
  <c r="BF485" i="58"/>
  <c r="BE485" i="58"/>
  <c r="BD485" i="58"/>
  <c r="BC485" i="58"/>
  <c r="AY485" i="58"/>
  <c r="AX485" i="58"/>
  <c r="AW485" i="58"/>
  <c r="AV485" i="58"/>
  <c r="AU485" i="58"/>
  <c r="AT485" i="58"/>
  <c r="AS485" i="58"/>
  <c r="AR485" i="58"/>
  <c r="AO485" i="58"/>
  <c r="AN485" i="58"/>
  <c r="AM485" i="58"/>
  <c r="AH485" i="58"/>
  <c r="AG485" i="58"/>
  <c r="AF485" i="58"/>
  <c r="AE485" i="58"/>
  <c r="AD485" i="58"/>
  <c r="X485" i="58"/>
  <c r="W485" i="58"/>
  <c r="V485" i="58"/>
  <c r="U485" i="58"/>
  <c r="T485" i="58"/>
  <c r="S485" i="58"/>
  <c r="R485" i="58"/>
  <c r="Q485" i="58"/>
  <c r="P485" i="58"/>
  <c r="O485" i="58"/>
  <c r="N485" i="58"/>
  <c r="M485" i="58"/>
  <c r="L485" i="58"/>
  <c r="K485" i="58"/>
  <c r="J485" i="58"/>
  <c r="I485" i="58"/>
  <c r="H485" i="58"/>
  <c r="G485" i="58"/>
  <c r="F485" i="58"/>
  <c r="E485" i="58"/>
  <c r="BY484" i="58"/>
  <c r="BX484" i="58"/>
  <c r="BW484" i="58"/>
  <c r="BV484" i="58"/>
  <c r="BU484" i="58"/>
  <c r="BT484" i="58"/>
  <c r="BS484" i="58"/>
  <c r="BR484" i="58"/>
  <c r="BQ484" i="58"/>
  <c r="BP484" i="58"/>
  <c r="BO484" i="58"/>
  <c r="BN484" i="58"/>
  <c r="BM484" i="58"/>
  <c r="BL484" i="58"/>
  <c r="BK484" i="58"/>
  <c r="BJ484" i="58"/>
  <c r="BI484" i="58"/>
  <c r="BH484" i="58"/>
  <c r="BG484" i="58"/>
  <c r="BF484" i="58"/>
  <c r="BE484" i="58"/>
  <c r="BD484" i="58"/>
  <c r="BC484" i="58"/>
  <c r="BB484" i="58"/>
  <c r="AZ484" i="58"/>
  <c r="AQ484" i="58"/>
  <c r="AP484" i="58"/>
  <c r="AL484" i="58"/>
  <c r="AK484" i="58"/>
  <c r="AJ484" i="58"/>
  <c r="AI484" i="58"/>
  <c r="AH484" i="58"/>
  <c r="AG484" i="58"/>
  <c r="AF484" i="58"/>
  <c r="AE484" i="58"/>
  <c r="AD484" i="58"/>
  <c r="AC484" i="58"/>
  <c r="AA484" i="58"/>
  <c r="Z484" i="58"/>
  <c r="Y484" i="58"/>
  <c r="X484" i="58"/>
  <c r="W484" i="58"/>
  <c r="V484" i="58"/>
  <c r="U484" i="58"/>
  <c r="I484" i="58"/>
  <c r="H484" i="58"/>
  <c r="G484" i="58"/>
  <c r="F484" i="58"/>
  <c r="E484" i="58"/>
  <c r="D484" i="58"/>
  <c r="BY483" i="58"/>
  <c r="BX483" i="58"/>
  <c r="BW483" i="58"/>
  <c r="BV483" i="58"/>
  <c r="BU483" i="58"/>
  <c r="BT483" i="58"/>
  <c r="BS483" i="58"/>
  <c r="BR483" i="58"/>
  <c r="BQ483" i="58"/>
  <c r="BP483" i="58"/>
  <c r="BO483" i="58"/>
  <c r="BN483" i="58"/>
  <c r="BM483" i="58"/>
  <c r="BL483" i="58"/>
  <c r="BK483" i="58"/>
  <c r="BJ483" i="58"/>
  <c r="BI483" i="58"/>
  <c r="BH483" i="58"/>
  <c r="BG483" i="58"/>
  <c r="BF483" i="58"/>
  <c r="BE483" i="58"/>
  <c r="BD483" i="58"/>
  <c r="BC483" i="58"/>
  <c r="BB483" i="58"/>
  <c r="AZ483" i="58"/>
  <c r="AY483" i="58"/>
  <c r="AX483" i="58"/>
  <c r="AW483" i="58"/>
  <c r="AV483" i="58"/>
  <c r="AU483" i="58"/>
  <c r="AT483" i="58"/>
  <c r="AS483" i="58"/>
  <c r="AR483" i="58"/>
  <c r="AQ483" i="58"/>
  <c r="AP483" i="58"/>
  <c r="AO483" i="58"/>
  <c r="AN483" i="58"/>
  <c r="AM483" i="58"/>
  <c r="AL483" i="58"/>
  <c r="AK483" i="58"/>
  <c r="AJ483" i="58"/>
  <c r="AI483" i="58"/>
  <c r="AH483" i="58"/>
  <c r="AG483" i="58"/>
  <c r="AF483" i="58"/>
  <c r="AE483" i="58"/>
  <c r="AD483" i="58"/>
  <c r="AC483" i="58"/>
  <c r="AA483" i="58"/>
  <c r="Z483" i="58"/>
  <c r="Y483" i="58"/>
  <c r="T483" i="58"/>
  <c r="S483" i="58"/>
  <c r="R483" i="58"/>
  <c r="Q483" i="58"/>
  <c r="P483" i="58"/>
  <c r="O483" i="58"/>
  <c r="N483" i="58"/>
  <c r="M483" i="58"/>
  <c r="L483" i="58"/>
  <c r="K483" i="58"/>
  <c r="J483" i="58"/>
  <c r="I483" i="58"/>
  <c r="H483" i="58"/>
  <c r="G483" i="58"/>
  <c r="F483" i="58"/>
  <c r="E483" i="58"/>
  <c r="D483" i="58"/>
  <c r="BY442" i="58"/>
  <c r="BX442" i="58"/>
  <c r="BW442" i="58"/>
  <c r="BV442" i="58"/>
  <c r="BU442" i="58"/>
  <c r="BT442" i="58"/>
  <c r="BS442" i="58"/>
  <c r="BR442" i="58"/>
  <c r="BQ442" i="58"/>
  <c r="BP442" i="58"/>
  <c r="BO442" i="58"/>
  <c r="BN442" i="58"/>
  <c r="BM442" i="58"/>
  <c r="BL442" i="58"/>
  <c r="BK442" i="58"/>
  <c r="BJ442" i="58"/>
  <c r="BI442" i="58"/>
  <c r="BH442" i="58"/>
  <c r="BB442" i="58"/>
  <c r="AZ442" i="58"/>
  <c r="AY442" i="58"/>
  <c r="AX442" i="58"/>
  <c r="AW442" i="58"/>
  <c r="AV442" i="58"/>
  <c r="AU442" i="58"/>
  <c r="AT442" i="58"/>
  <c r="AS442" i="58"/>
  <c r="AR442" i="58"/>
  <c r="AQ442" i="58"/>
  <c r="AP442" i="58"/>
  <c r="AO442" i="58"/>
  <c r="AN442" i="58"/>
  <c r="AM442" i="58"/>
  <c r="AL442" i="58"/>
  <c r="AK442" i="58"/>
  <c r="AJ442" i="58"/>
  <c r="AI442" i="58"/>
  <c r="AC442" i="58"/>
  <c r="AA442" i="58"/>
  <c r="Z442" i="58"/>
  <c r="Y442" i="58"/>
  <c r="X442" i="58"/>
  <c r="W442" i="58"/>
  <c r="V442" i="58"/>
  <c r="U442" i="58"/>
  <c r="T442" i="58"/>
  <c r="S442" i="58"/>
  <c r="R442" i="58"/>
  <c r="Q442" i="58"/>
  <c r="P442" i="58"/>
  <c r="O442" i="58"/>
  <c r="N442" i="58"/>
  <c r="M442" i="58"/>
  <c r="L442" i="58"/>
  <c r="K442" i="58"/>
  <c r="J442" i="58"/>
  <c r="D442" i="58"/>
  <c r="BG441" i="58"/>
  <c r="BF441" i="58"/>
  <c r="BE441" i="58"/>
  <c r="BD441" i="58"/>
  <c r="BC441" i="58"/>
  <c r="AY441" i="58"/>
  <c r="AX441" i="58"/>
  <c r="AW441" i="58"/>
  <c r="AV441" i="58"/>
  <c r="AU441" i="58"/>
  <c r="AT441" i="58"/>
  <c r="AS441" i="58"/>
  <c r="AR441" i="58"/>
  <c r="AQ441" i="58"/>
  <c r="AP441" i="58"/>
  <c r="AO441" i="58"/>
  <c r="AN441" i="58"/>
  <c r="AM441" i="58"/>
  <c r="AH441" i="58"/>
  <c r="AG441" i="58"/>
  <c r="AF441" i="58"/>
  <c r="AE441" i="58"/>
  <c r="AD441" i="58"/>
  <c r="Z441" i="58"/>
  <c r="Y441" i="58"/>
  <c r="X441" i="58"/>
  <c r="W441" i="58"/>
  <c r="V441" i="58"/>
  <c r="U441" i="58"/>
  <c r="T441" i="58"/>
  <c r="S441" i="58"/>
  <c r="R441" i="58"/>
  <c r="Q441" i="58"/>
  <c r="P441" i="58"/>
  <c r="O441" i="58"/>
  <c r="N441" i="58"/>
  <c r="M441" i="58"/>
  <c r="L441" i="58"/>
  <c r="K441" i="58"/>
  <c r="J441" i="58"/>
  <c r="I441" i="58"/>
  <c r="H441" i="58"/>
  <c r="G441" i="58"/>
  <c r="F441" i="58"/>
  <c r="E441" i="58"/>
  <c r="BY440" i="58"/>
  <c r="BX440" i="58"/>
  <c r="BW440" i="58"/>
  <c r="BV440" i="58"/>
  <c r="BU440" i="58"/>
  <c r="BT440" i="58"/>
  <c r="BS440" i="58"/>
  <c r="BR440" i="58"/>
  <c r="BQ440" i="58"/>
  <c r="BP440" i="58"/>
  <c r="BO440" i="58"/>
  <c r="BN440" i="58"/>
  <c r="BM440" i="58"/>
  <c r="BL440" i="58"/>
  <c r="BK440" i="58"/>
  <c r="BJ440" i="58"/>
  <c r="BI440" i="58"/>
  <c r="BH440" i="58"/>
  <c r="BG440" i="58"/>
  <c r="BF440" i="58"/>
  <c r="BE440" i="58"/>
  <c r="BD440" i="58"/>
  <c r="BC440" i="58"/>
  <c r="BB440" i="58"/>
  <c r="AZ440" i="58"/>
  <c r="AL440" i="58"/>
  <c r="AK440" i="58"/>
  <c r="AJ440" i="58"/>
  <c r="AI440" i="58"/>
  <c r="AH440" i="58"/>
  <c r="AG440" i="58"/>
  <c r="AF440" i="58"/>
  <c r="AE440" i="58"/>
  <c r="AD440" i="58"/>
  <c r="AC440" i="58"/>
  <c r="AA440" i="58"/>
  <c r="R440" i="58"/>
  <c r="Q440" i="58"/>
  <c r="P440" i="58"/>
  <c r="O440" i="58"/>
  <c r="N440" i="58"/>
  <c r="M440" i="58"/>
  <c r="I440" i="58"/>
  <c r="H440" i="58"/>
  <c r="G440" i="58"/>
  <c r="F440" i="58"/>
  <c r="E440" i="58"/>
  <c r="D440" i="58"/>
  <c r="BY439" i="58"/>
  <c r="BX439" i="58"/>
  <c r="BW439" i="58"/>
  <c r="BV439" i="58"/>
  <c r="BU439" i="58"/>
  <c r="BT439" i="58"/>
  <c r="BS439" i="58"/>
  <c r="BR439" i="58"/>
  <c r="BQ439" i="58"/>
  <c r="BP439" i="58"/>
  <c r="BO439" i="58"/>
  <c r="BN439" i="58"/>
  <c r="BM439" i="58"/>
  <c r="BL439" i="58"/>
  <c r="BK439" i="58"/>
  <c r="BJ439" i="58"/>
  <c r="BI439" i="58"/>
  <c r="BH439" i="58"/>
  <c r="BG439" i="58"/>
  <c r="BF439" i="58"/>
  <c r="BE439" i="58"/>
  <c r="BD439" i="58"/>
  <c r="BC439" i="58"/>
  <c r="BB439" i="58"/>
  <c r="AZ439" i="58"/>
  <c r="AY439" i="58"/>
  <c r="AX439" i="58"/>
  <c r="AW439" i="58"/>
  <c r="AV439" i="58"/>
  <c r="AU439" i="58"/>
  <c r="AT439" i="58"/>
  <c r="AS439" i="58"/>
  <c r="AR439" i="58"/>
  <c r="AQ439" i="58"/>
  <c r="AP439" i="58"/>
  <c r="AO439" i="58"/>
  <c r="AN439" i="58"/>
  <c r="AM439" i="58"/>
  <c r="AL439" i="58"/>
  <c r="AK439" i="58"/>
  <c r="AJ439" i="58"/>
  <c r="AI439" i="58"/>
  <c r="AH439" i="58"/>
  <c r="AG439" i="58"/>
  <c r="AF439" i="58"/>
  <c r="AE439" i="58"/>
  <c r="AD439" i="58"/>
  <c r="AC439" i="58"/>
  <c r="AA439" i="58"/>
  <c r="Z439" i="58"/>
  <c r="Y439" i="58"/>
  <c r="X439" i="58"/>
  <c r="W439" i="58"/>
  <c r="V439" i="58"/>
  <c r="U439" i="58"/>
  <c r="T439" i="58"/>
  <c r="S439" i="58"/>
  <c r="L439" i="58"/>
  <c r="K439" i="58"/>
  <c r="J439" i="58"/>
  <c r="I439" i="58"/>
  <c r="H439" i="58"/>
  <c r="G439" i="58"/>
  <c r="F439" i="58"/>
  <c r="E439" i="58"/>
  <c r="D439" i="58"/>
  <c r="BY398" i="58"/>
  <c r="BX398" i="58"/>
  <c r="BW398" i="58"/>
  <c r="BV398" i="58"/>
  <c r="BU398" i="58"/>
  <c r="BT398" i="58"/>
  <c r="BS398" i="58"/>
  <c r="BR398" i="58"/>
  <c r="BQ398" i="58"/>
  <c r="BP398" i="58"/>
  <c r="BO398" i="58"/>
  <c r="BN398" i="58"/>
  <c r="BM398" i="58"/>
  <c r="BL398" i="58"/>
  <c r="BK398" i="58"/>
  <c r="BJ398" i="58"/>
  <c r="BI398" i="58"/>
  <c r="BH398" i="58"/>
  <c r="BB398" i="58"/>
  <c r="AZ398" i="58"/>
  <c r="AY398" i="58"/>
  <c r="AX398" i="58"/>
  <c r="AW398" i="58"/>
  <c r="AV398" i="58"/>
  <c r="AU398" i="58"/>
  <c r="AT398" i="58"/>
  <c r="AS398" i="58"/>
  <c r="AR398" i="58"/>
  <c r="AQ398" i="58"/>
  <c r="AP398" i="58"/>
  <c r="AO398" i="58"/>
  <c r="AN398" i="58"/>
  <c r="AM398" i="58"/>
  <c r="AL398" i="58"/>
  <c r="AK398" i="58"/>
  <c r="AJ398" i="58"/>
  <c r="AI398" i="58"/>
  <c r="AC398" i="58"/>
  <c r="AA398" i="58"/>
  <c r="Z398" i="58"/>
  <c r="Y398" i="58"/>
  <c r="X398" i="58"/>
  <c r="W398" i="58"/>
  <c r="V398" i="58"/>
  <c r="U398" i="58"/>
  <c r="T398" i="58"/>
  <c r="S398" i="58"/>
  <c r="R398" i="58"/>
  <c r="Q398" i="58"/>
  <c r="P398" i="58"/>
  <c r="O398" i="58"/>
  <c r="N398" i="58"/>
  <c r="M398" i="58"/>
  <c r="L398" i="58"/>
  <c r="K398" i="58"/>
  <c r="J398" i="58"/>
  <c r="D398" i="58"/>
  <c r="BG397" i="58"/>
  <c r="BF397" i="58"/>
  <c r="BE397" i="58"/>
  <c r="BD397" i="58"/>
  <c r="BC397" i="58"/>
  <c r="AY397" i="58"/>
  <c r="AX397" i="58"/>
  <c r="AW397" i="58"/>
  <c r="AV397" i="58"/>
  <c r="AU397" i="58"/>
  <c r="AT397" i="58"/>
  <c r="AS397" i="58"/>
  <c r="AR397" i="58"/>
  <c r="AQ397" i="58"/>
  <c r="AP397" i="58"/>
  <c r="AO397" i="58"/>
  <c r="AN397" i="58"/>
  <c r="AM397" i="58"/>
  <c r="AH397" i="58"/>
  <c r="AG397" i="58"/>
  <c r="AF397" i="58"/>
  <c r="AE397" i="58"/>
  <c r="AD397" i="58"/>
  <c r="Z397" i="58"/>
  <c r="Y397" i="58"/>
  <c r="X397" i="58"/>
  <c r="W397" i="58"/>
  <c r="V397" i="58"/>
  <c r="U397" i="58"/>
  <c r="T397" i="58"/>
  <c r="S397" i="58"/>
  <c r="R397" i="58"/>
  <c r="Q397" i="58"/>
  <c r="P397" i="58"/>
  <c r="O397" i="58"/>
  <c r="N397" i="58"/>
  <c r="M397" i="58"/>
  <c r="L397" i="58"/>
  <c r="K397" i="58"/>
  <c r="J397" i="58"/>
  <c r="I397" i="58"/>
  <c r="H397" i="58"/>
  <c r="G397" i="58"/>
  <c r="F397" i="58"/>
  <c r="E397" i="58"/>
  <c r="BY396" i="58"/>
  <c r="BX396" i="58"/>
  <c r="BW396" i="58"/>
  <c r="BV396" i="58"/>
  <c r="BU396" i="58"/>
  <c r="BT396" i="58"/>
  <c r="BS396" i="58"/>
  <c r="BR396" i="58"/>
  <c r="BQ396" i="58"/>
  <c r="BP396" i="58"/>
  <c r="BO396" i="58"/>
  <c r="BN396" i="58"/>
  <c r="BM396" i="58"/>
  <c r="BL396" i="58"/>
  <c r="BK396" i="58"/>
  <c r="BJ396" i="58"/>
  <c r="BI396" i="58"/>
  <c r="BH396" i="58"/>
  <c r="BG396" i="58"/>
  <c r="BF396" i="58"/>
  <c r="BE396" i="58"/>
  <c r="BD396" i="58"/>
  <c r="BC396" i="58"/>
  <c r="BB396" i="58"/>
  <c r="AZ396" i="58"/>
  <c r="AL396" i="58"/>
  <c r="AK396" i="58"/>
  <c r="AJ396" i="58"/>
  <c r="AI396" i="58"/>
  <c r="AH396" i="58"/>
  <c r="AG396" i="58"/>
  <c r="AF396" i="58"/>
  <c r="AE396" i="58"/>
  <c r="AD396" i="58"/>
  <c r="AC396" i="58"/>
  <c r="AA396" i="58"/>
  <c r="R396" i="58"/>
  <c r="Q396" i="58"/>
  <c r="P396" i="58"/>
  <c r="O396" i="58"/>
  <c r="N396" i="58"/>
  <c r="M396" i="58"/>
  <c r="I396" i="58"/>
  <c r="H396" i="58"/>
  <c r="G396" i="58"/>
  <c r="F396" i="58"/>
  <c r="E396" i="58"/>
  <c r="D396" i="58"/>
  <c r="BY395" i="58"/>
  <c r="BX395" i="58"/>
  <c r="BW395" i="58"/>
  <c r="BV395" i="58"/>
  <c r="BU395" i="58"/>
  <c r="BT395" i="58"/>
  <c r="BS395" i="58"/>
  <c r="BR395" i="58"/>
  <c r="BQ395" i="58"/>
  <c r="BP395" i="58"/>
  <c r="BO395" i="58"/>
  <c r="BN395" i="58"/>
  <c r="BM395" i="58"/>
  <c r="BL395" i="58"/>
  <c r="BK395" i="58"/>
  <c r="BJ395" i="58"/>
  <c r="BI395" i="58"/>
  <c r="BH395" i="58"/>
  <c r="BG395" i="58"/>
  <c r="BF395" i="58"/>
  <c r="BE395" i="58"/>
  <c r="BD395" i="58"/>
  <c r="BC395" i="58"/>
  <c r="BB395" i="58"/>
  <c r="AZ395" i="58"/>
  <c r="AY395" i="58"/>
  <c r="AX395" i="58"/>
  <c r="AW395" i="58"/>
  <c r="AV395" i="58"/>
  <c r="AU395" i="58"/>
  <c r="AT395" i="58"/>
  <c r="AS395" i="58"/>
  <c r="AR395" i="58"/>
  <c r="AQ395" i="58"/>
  <c r="AP395" i="58"/>
  <c r="AO395" i="58"/>
  <c r="AN395" i="58"/>
  <c r="AM395" i="58"/>
  <c r="AL395" i="58"/>
  <c r="AK395" i="58"/>
  <c r="AJ395" i="58"/>
  <c r="AI395" i="58"/>
  <c r="AH395" i="58"/>
  <c r="AG395" i="58"/>
  <c r="AF395" i="58"/>
  <c r="AE395" i="58"/>
  <c r="AD395" i="58"/>
  <c r="AC395" i="58"/>
  <c r="AA395" i="58"/>
  <c r="Z395" i="58"/>
  <c r="Y395" i="58"/>
  <c r="X395" i="58"/>
  <c r="W395" i="58"/>
  <c r="V395" i="58"/>
  <c r="U395" i="58"/>
  <c r="T395" i="58"/>
  <c r="S395" i="58"/>
  <c r="L395" i="58"/>
  <c r="K395" i="58"/>
  <c r="J395" i="58"/>
  <c r="I395" i="58"/>
  <c r="H395" i="58"/>
  <c r="G395" i="58"/>
  <c r="F395" i="58"/>
  <c r="E395" i="58"/>
  <c r="D395" i="58"/>
  <c r="BY354" i="58"/>
  <c r="BX354" i="58"/>
  <c r="BW354" i="58"/>
  <c r="BV354" i="58"/>
  <c r="BU354" i="58"/>
  <c r="BT354" i="58"/>
  <c r="BS354" i="58"/>
  <c r="BR354" i="58"/>
  <c r="BQ354" i="58"/>
  <c r="BP354" i="58"/>
  <c r="BO354" i="58"/>
  <c r="BN354" i="58"/>
  <c r="BM354" i="58"/>
  <c r="BL354" i="58"/>
  <c r="BK354" i="58"/>
  <c r="BJ354" i="58"/>
  <c r="BI354" i="58"/>
  <c r="BH354" i="58"/>
  <c r="BB354" i="58"/>
  <c r="AZ354" i="58"/>
  <c r="AY354" i="58"/>
  <c r="AX354" i="58"/>
  <c r="AW354" i="58"/>
  <c r="AV354" i="58"/>
  <c r="AU354" i="58"/>
  <c r="AT354" i="58"/>
  <c r="AS354" i="58"/>
  <c r="AR354" i="58"/>
  <c r="AQ354" i="58"/>
  <c r="AP354" i="58"/>
  <c r="AO354" i="58"/>
  <c r="AN354" i="58"/>
  <c r="AM354" i="58"/>
  <c r="AL354" i="58"/>
  <c r="AK354" i="58"/>
  <c r="AJ354" i="58"/>
  <c r="AI354" i="58"/>
  <c r="AC354" i="58"/>
  <c r="AA354" i="58"/>
  <c r="Z354" i="58"/>
  <c r="Y354" i="58"/>
  <c r="X354" i="58"/>
  <c r="W354" i="58"/>
  <c r="V354" i="58"/>
  <c r="U354" i="58"/>
  <c r="T354" i="58"/>
  <c r="S354" i="58"/>
  <c r="R354" i="58"/>
  <c r="Q354" i="58"/>
  <c r="P354" i="58"/>
  <c r="O354" i="58"/>
  <c r="N354" i="58"/>
  <c r="M354" i="58"/>
  <c r="L354" i="58"/>
  <c r="K354" i="58"/>
  <c r="J354" i="58"/>
  <c r="D354" i="58"/>
  <c r="BG353" i="58"/>
  <c r="BF353" i="58"/>
  <c r="BE353" i="58"/>
  <c r="BD353" i="58"/>
  <c r="BC353" i="58"/>
  <c r="AY353" i="58"/>
  <c r="AX353" i="58"/>
  <c r="AW353" i="58"/>
  <c r="AV353" i="58"/>
  <c r="AU353" i="58"/>
  <c r="AT353" i="58"/>
  <c r="AS353" i="58"/>
  <c r="AR353" i="58"/>
  <c r="AQ353" i="58"/>
  <c r="AP353" i="58"/>
  <c r="AO353" i="58"/>
  <c r="AN353" i="58"/>
  <c r="AM353" i="58"/>
  <c r="AH353" i="58"/>
  <c r="AG353" i="58"/>
  <c r="AF353" i="58"/>
  <c r="AE353" i="58"/>
  <c r="AD353" i="58"/>
  <c r="Z353" i="58"/>
  <c r="Y353" i="58"/>
  <c r="X353" i="58"/>
  <c r="W353" i="58"/>
  <c r="V353" i="58"/>
  <c r="U353" i="58"/>
  <c r="T353" i="58"/>
  <c r="S353" i="58"/>
  <c r="R353" i="58"/>
  <c r="Q353" i="58"/>
  <c r="P353" i="58"/>
  <c r="O353" i="58"/>
  <c r="N353" i="58"/>
  <c r="M353" i="58"/>
  <c r="L353" i="58"/>
  <c r="K353" i="58"/>
  <c r="J353" i="58"/>
  <c r="I353" i="58"/>
  <c r="H353" i="58"/>
  <c r="G353" i="58"/>
  <c r="F353" i="58"/>
  <c r="E353" i="58"/>
  <c r="BY352" i="58"/>
  <c r="BX352" i="58"/>
  <c r="BW352" i="58"/>
  <c r="BV352" i="58"/>
  <c r="BU352" i="58"/>
  <c r="BT352" i="58"/>
  <c r="BS352" i="58"/>
  <c r="BR352" i="58"/>
  <c r="BQ352" i="58"/>
  <c r="BP352" i="58"/>
  <c r="BO352" i="58"/>
  <c r="BN352" i="58"/>
  <c r="BM352" i="58"/>
  <c r="BL352" i="58"/>
  <c r="BK352" i="58"/>
  <c r="BJ352" i="58"/>
  <c r="BI352" i="58"/>
  <c r="BH352" i="58"/>
  <c r="BG352" i="58"/>
  <c r="BF352" i="58"/>
  <c r="BE352" i="58"/>
  <c r="BD352" i="58"/>
  <c r="BC352" i="58"/>
  <c r="BB352" i="58"/>
  <c r="AZ352" i="58"/>
  <c r="AL352" i="58"/>
  <c r="AK352" i="58"/>
  <c r="AJ352" i="58"/>
  <c r="AI352" i="58"/>
  <c r="AH352" i="58"/>
  <c r="AG352" i="58"/>
  <c r="AF352" i="58"/>
  <c r="AE352" i="58"/>
  <c r="AD352" i="58"/>
  <c r="AC352" i="58"/>
  <c r="AA352" i="58"/>
  <c r="R352" i="58"/>
  <c r="Q352" i="58"/>
  <c r="P352" i="58"/>
  <c r="O352" i="58"/>
  <c r="N352" i="58"/>
  <c r="M352" i="58"/>
  <c r="I352" i="58"/>
  <c r="H352" i="58"/>
  <c r="G352" i="58"/>
  <c r="F352" i="58"/>
  <c r="E352" i="58"/>
  <c r="D352" i="58"/>
  <c r="BY351" i="58"/>
  <c r="BX351" i="58"/>
  <c r="BW351" i="58"/>
  <c r="BV351" i="58"/>
  <c r="BU351" i="58"/>
  <c r="BT351" i="58"/>
  <c r="BS351" i="58"/>
  <c r="BR351" i="58"/>
  <c r="BQ351" i="58"/>
  <c r="BP351" i="58"/>
  <c r="BO351" i="58"/>
  <c r="BN351" i="58"/>
  <c r="BM351" i="58"/>
  <c r="BL351" i="58"/>
  <c r="BK351" i="58"/>
  <c r="BJ351" i="58"/>
  <c r="BI351" i="58"/>
  <c r="BH351" i="58"/>
  <c r="BG351" i="58"/>
  <c r="BF351" i="58"/>
  <c r="BE351" i="58"/>
  <c r="BD351" i="58"/>
  <c r="BC351" i="58"/>
  <c r="BB351" i="58"/>
  <c r="AZ351" i="58"/>
  <c r="AY351" i="58"/>
  <c r="AX351" i="58"/>
  <c r="AW351" i="58"/>
  <c r="AV351" i="58"/>
  <c r="AU351" i="58"/>
  <c r="AT351" i="58"/>
  <c r="AS351" i="58"/>
  <c r="AR351" i="58"/>
  <c r="AQ351" i="58"/>
  <c r="AP351" i="58"/>
  <c r="AO351" i="58"/>
  <c r="AN351" i="58"/>
  <c r="AM351" i="58"/>
  <c r="AL351" i="58"/>
  <c r="AK351" i="58"/>
  <c r="AJ351" i="58"/>
  <c r="AI351" i="58"/>
  <c r="AH351" i="58"/>
  <c r="AG351" i="58"/>
  <c r="AF351" i="58"/>
  <c r="AE351" i="58"/>
  <c r="AD351" i="58"/>
  <c r="AC351" i="58"/>
  <c r="AA351" i="58"/>
  <c r="Z351" i="58"/>
  <c r="Y351" i="58"/>
  <c r="X351" i="58"/>
  <c r="W351" i="58"/>
  <c r="V351" i="58"/>
  <c r="U351" i="58"/>
  <c r="T351" i="58"/>
  <c r="S351" i="58"/>
  <c r="L351" i="58"/>
  <c r="K351" i="58"/>
  <c r="J351" i="58"/>
  <c r="I351" i="58"/>
  <c r="H351" i="58"/>
  <c r="G351" i="58"/>
  <c r="F351" i="58"/>
  <c r="E351" i="58"/>
  <c r="D351" i="58"/>
  <c r="BY310" i="58"/>
  <c r="BX310" i="58"/>
  <c r="BW310" i="58"/>
  <c r="BV310" i="58"/>
  <c r="BU310" i="58"/>
  <c r="BT310" i="58"/>
  <c r="BS310" i="58"/>
  <c r="BR310" i="58"/>
  <c r="BQ310" i="58"/>
  <c r="BP310" i="58"/>
  <c r="BO310" i="58"/>
  <c r="BN310" i="58"/>
  <c r="BM310" i="58"/>
  <c r="BL310" i="58"/>
  <c r="BK310" i="58"/>
  <c r="BJ310" i="58"/>
  <c r="BI310" i="58"/>
  <c r="BH310" i="58"/>
  <c r="BB310" i="58"/>
  <c r="AZ310" i="58"/>
  <c r="AY310" i="58"/>
  <c r="AX310" i="58"/>
  <c r="AW310" i="58"/>
  <c r="AV310" i="58"/>
  <c r="AU310" i="58"/>
  <c r="AT310" i="58"/>
  <c r="AS310" i="58"/>
  <c r="AR310" i="58"/>
  <c r="AQ310" i="58"/>
  <c r="AP310" i="58"/>
  <c r="AO310" i="58"/>
  <c r="AN310" i="58"/>
  <c r="AM310" i="58"/>
  <c r="AL310" i="58"/>
  <c r="AK310" i="58"/>
  <c r="AJ310" i="58"/>
  <c r="AI310" i="58"/>
  <c r="AC310" i="58"/>
  <c r="AA310" i="58"/>
  <c r="Z310" i="58"/>
  <c r="Y310" i="58"/>
  <c r="X310" i="58"/>
  <c r="W310" i="58"/>
  <c r="V310" i="58"/>
  <c r="U310" i="58"/>
  <c r="T310" i="58"/>
  <c r="S310" i="58"/>
  <c r="R310" i="58"/>
  <c r="Q310" i="58"/>
  <c r="P310" i="58"/>
  <c r="O310" i="58"/>
  <c r="N310" i="58"/>
  <c r="M310" i="58"/>
  <c r="L310" i="58"/>
  <c r="K310" i="58"/>
  <c r="J310" i="58"/>
  <c r="D310" i="58"/>
  <c r="BG309" i="58"/>
  <c r="BF309" i="58"/>
  <c r="BE309" i="58"/>
  <c r="BD309" i="58"/>
  <c r="BC309" i="58"/>
  <c r="AY309" i="58"/>
  <c r="AX309" i="58"/>
  <c r="AW309" i="58"/>
  <c r="AV309" i="58"/>
  <c r="AU309" i="58"/>
  <c r="AT309" i="58"/>
  <c r="AS309" i="58"/>
  <c r="AR309" i="58"/>
  <c r="AQ309" i="58"/>
  <c r="AP309" i="58"/>
  <c r="AO309" i="58"/>
  <c r="AN309" i="58"/>
  <c r="AM309" i="58"/>
  <c r="AH309" i="58"/>
  <c r="AG309" i="58"/>
  <c r="AF309" i="58"/>
  <c r="AE309" i="58"/>
  <c r="AD309" i="58"/>
  <c r="Z309" i="58"/>
  <c r="Y309" i="58"/>
  <c r="X309" i="58"/>
  <c r="W309" i="58"/>
  <c r="V309" i="58"/>
  <c r="U309" i="58"/>
  <c r="T309" i="58"/>
  <c r="S309" i="58"/>
  <c r="R309" i="58"/>
  <c r="Q309" i="58"/>
  <c r="P309" i="58"/>
  <c r="O309" i="58"/>
  <c r="N309" i="58"/>
  <c r="M309" i="58"/>
  <c r="L309" i="58"/>
  <c r="K309" i="58"/>
  <c r="J309" i="58"/>
  <c r="I309" i="58"/>
  <c r="H309" i="58"/>
  <c r="G309" i="58"/>
  <c r="F309" i="58"/>
  <c r="E309" i="58"/>
  <c r="BY308" i="58"/>
  <c r="BX308" i="58"/>
  <c r="BW308" i="58"/>
  <c r="BV308" i="58"/>
  <c r="BU308" i="58"/>
  <c r="BT308" i="58"/>
  <c r="BS308" i="58"/>
  <c r="BR308" i="58"/>
  <c r="BQ308" i="58"/>
  <c r="BP308" i="58"/>
  <c r="BO308" i="58"/>
  <c r="BN308" i="58"/>
  <c r="BM308" i="58"/>
  <c r="BL308" i="58"/>
  <c r="BK308" i="58"/>
  <c r="BJ308" i="58"/>
  <c r="BI308" i="58"/>
  <c r="BH308" i="58"/>
  <c r="BG308" i="58"/>
  <c r="BF308" i="58"/>
  <c r="BE308" i="58"/>
  <c r="BD308" i="58"/>
  <c r="BC308" i="58"/>
  <c r="BB308" i="58"/>
  <c r="AZ308" i="58"/>
  <c r="AL308" i="58"/>
  <c r="AK308" i="58"/>
  <c r="AJ308" i="58"/>
  <c r="AI308" i="58"/>
  <c r="AH308" i="58"/>
  <c r="AG308" i="58"/>
  <c r="AF308" i="58"/>
  <c r="AE308" i="58"/>
  <c r="AD308" i="58"/>
  <c r="AC308" i="58"/>
  <c r="AA308" i="58"/>
  <c r="R308" i="58"/>
  <c r="Q308" i="58"/>
  <c r="P308" i="58"/>
  <c r="O308" i="58"/>
  <c r="N308" i="58"/>
  <c r="M308" i="58"/>
  <c r="I308" i="58"/>
  <c r="H308" i="58"/>
  <c r="G308" i="58"/>
  <c r="F308" i="58"/>
  <c r="E308" i="58"/>
  <c r="D308" i="58"/>
  <c r="BY307" i="58"/>
  <c r="BX307" i="58"/>
  <c r="BW307" i="58"/>
  <c r="BV307" i="58"/>
  <c r="BU307" i="58"/>
  <c r="BT307" i="58"/>
  <c r="BS307" i="58"/>
  <c r="BR307" i="58"/>
  <c r="BQ307" i="58"/>
  <c r="BP307" i="58"/>
  <c r="BO307" i="58"/>
  <c r="BN307" i="58"/>
  <c r="BM307" i="58"/>
  <c r="BL307" i="58"/>
  <c r="BK307" i="58"/>
  <c r="BJ307" i="58"/>
  <c r="BI307" i="58"/>
  <c r="BH307" i="58"/>
  <c r="BG307" i="58"/>
  <c r="BF307" i="58"/>
  <c r="BE307" i="58"/>
  <c r="BD307" i="58"/>
  <c r="BC307" i="58"/>
  <c r="BB307" i="58"/>
  <c r="AZ307" i="58"/>
  <c r="AY307" i="58"/>
  <c r="AX307" i="58"/>
  <c r="AW307" i="58"/>
  <c r="AV307" i="58"/>
  <c r="AU307" i="58"/>
  <c r="AT307" i="58"/>
  <c r="AS307" i="58"/>
  <c r="AR307" i="58"/>
  <c r="AQ307" i="58"/>
  <c r="AP307" i="58"/>
  <c r="AO307" i="58"/>
  <c r="AN307" i="58"/>
  <c r="AM307" i="58"/>
  <c r="AL307" i="58"/>
  <c r="AK307" i="58"/>
  <c r="AJ307" i="58"/>
  <c r="AI307" i="58"/>
  <c r="AH307" i="58"/>
  <c r="AG307" i="58"/>
  <c r="AF307" i="58"/>
  <c r="AE307" i="58"/>
  <c r="AD307" i="58"/>
  <c r="AC307" i="58"/>
  <c r="AA307" i="58"/>
  <c r="Z307" i="58"/>
  <c r="Y307" i="58"/>
  <c r="X307" i="58"/>
  <c r="W307" i="58"/>
  <c r="V307" i="58"/>
  <c r="U307" i="58"/>
  <c r="T307" i="58"/>
  <c r="S307" i="58"/>
  <c r="L307" i="58"/>
  <c r="K307" i="58"/>
  <c r="J307" i="58"/>
  <c r="I307" i="58"/>
  <c r="H307" i="58"/>
  <c r="G307" i="58"/>
  <c r="F307" i="58"/>
  <c r="E307" i="58"/>
  <c r="D307" i="58"/>
  <c r="BY266" i="58"/>
  <c r="BX266" i="58"/>
  <c r="BW266" i="58"/>
  <c r="BV266" i="58"/>
  <c r="BU266" i="58"/>
  <c r="BT266" i="58"/>
  <c r="BS266" i="58"/>
  <c r="BR266" i="58"/>
  <c r="BQ266" i="58"/>
  <c r="BP266" i="58"/>
  <c r="BO266" i="58"/>
  <c r="BN266" i="58"/>
  <c r="BM266" i="58"/>
  <c r="BL266" i="58"/>
  <c r="BK266" i="58"/>
  <c r="BJ266" i="58"/>
  <c r="BI266" i="58"/>
  <c r="BH266" i="58"/>
  <c r="BB266" i="58"/>
  <c r="AZ266" i="58"/>
  <c r="AY266" i="58"/>
  <c r="AX266" i="58"/>
  <c r="AW266" i="58"/>
  <c r="AV266" i="58"/>
  <c r="AU266" i="58"/>
  <c r="AT266" i="58"/>
  <c r="AS266" i="58"/>
  <c r="AR266" i="58"/>
  <c r="AQ266" i="58"/>
  <c r="AP266" i="58"/>
  <c r="AO266" i="58"/>
  <c r="AN266" i="58"/>
  <c r="AM266" i="58"/>
  <c r="AL266" i="58"/>
  <c r="AK266" i="58"/>
  <c r="AJ266" i="58"/>
  <c r="AI266" i="58"/>
  <c r="AC266" i="58"/>
  <c r="AA266" i="58"/>
  <c r="Z266" i="58"/>
  <c r="Y266" i="58"/>
  <c r="X266" i="58"/>
  <c r="W266" i="58"/>
  <c r="V266" i="58"/>
  <c r="U266" i="58"/>
  <c r="T266" i="58"/>
  <c r="S266" i="58"/>
  <c r="R266" i="58"/>
  <c r="Q266" i="58"/>
  <c r="P266" i="58"/>
  <c r="O266" i="58"/>
  <c r="N266" i="58"/>
  <c r="M266" i="58"/>
  <c r="L266" i="58"/>
  <c r="K266" i="58"/>
  <c r="J266" i="58"/>
  <c r="D266" i="58"/>
  <c r="BG265" i="58"/>
  <c r="BF265" i="58"/>
  <c r="BE265" i="58"/>
  <c r="BD265" i="58"/>
  <c r="BC265" i="58"/>
  <c r="AY265" i="58"/>
  <c r="AX265" i="58"/>
  <c r="AW265" i="58"/>
  <c r="AV265" i="58"/>
  <c r="AU265" i="58"/>
  <c r="AT265" i="58"/>
  <c r="AS265" i="58"/>
  <c r="AR265" i="58"/>
  <c r="AQ265" i="58"/>
  <c r="AP265" i="58"/>
  <c r="AO265" i="58"/>
  <c r="AN265" i="58"/>
  <c r="AM265" i="58"/>
  <c r="AH265" i="58"/>
  <c r="AG265" i="58"/>
  <c r="AF265" i="58"/>
  <c r="AE265" i="58"/>
  <c r="AD265" i="58"/>
  <c r="Z265" i="58"/>
  <c r="Y265" i="58"/>
  <c r="X265" i="58"/>
  <c r="W265" i="58"/>
  <c r="V265" i="58"/>
  <c r="U265" i="58"/>
  <c r="T265" i="58"/>
  <c r="S265" i="58"/>
  <c r="R265" i="58"/>
  <c r="Q265" i="58"/>
  <c r="P265" i="58"/>
  <c r="O265" i="58"/>
  <c r="N265" i="58"/>
  <c r="M265" i="58"/>
  <c r="L265" i="58"/>
  <c r="K265" i="58"/>
  <c r="J265" i="58"/>
  <c r="I265" i="58"/>
  <c r="H265" i="58"/>
  <c r="G265" i="58"/>
  <c r="F265" i="58"/>
  <c r="E265" i="58"/>
  <c r="BY264" i="58"/>
  <c r="BX264" i="58"/>
  <c r="BW264" i="58"/>
  <c r="BV264" i="58"/>
  <c r="BU264" i="58"/>
  <c r="BT264" i="58"/>
  <c r="BS264" i="58"/>
  <c r="BR264" i="58"/>
  <c r="BQ264" i="58"/>
  <c r="BP264" i="58"/>
  <c r="BO264" i="58"/>
  <c r="BN264" i="58"/>
  <c r="BM264" i="58"/>
  <c r="BL264" i="58"/>
  <c r="BK264" i="58"/>
  <c r="BJ264" i="58"/>
  <c r="BI264" i="58"/>
  <c r="BH264" i="58"/>
  <c r="BG264" i="58"/>
  <c r="BF264" i="58"/>
  <c r="BE264" i="58"/>
  <c r="BD264" i="58"/>
  <c r="BC264" i="58"/>
  <c r="BB264" i="58"/>
  <c r="AZ264" i="58"/>
  <c r="AL264" i="58"/>
  <c r="AK264" i="58"/>
  <c r="AJ264" i="58"/>
  <c r="AI264" i="58"/>
  <c r="AH264" i="58"/>
  <c r="AG264" i="58"/>
  <c r="AF264" i="58"/>
  <c r="AE264" i="58"/>
  <c r="AD264" i="58"/>
  <c r="AC264" i="58"/>
  <c r="AA264" i="58"/>
  <c r="R264" i="58"/>
  <c r="Q264" i="58"/>
  <c r="P264" i="58"/>
  <c r="O264" i="58"/>
  <c r="N264" i="58"/>
  <c r="M264" i="58"/>
  <c r="I264" i="58"/>
  <c r="H264" i="58"/>
  <c r="G264" i="58"/>
  <c r="F264" i="58"/>
  <c r="E264" i="58"/>
  <c r="D264" i="58"/>
  <c r="BY263" i="58"/>
  <c r="BX263" i="58"/>
  <c r="BW263" i="58"/>
  <c r="BV263" i="58"/>
  <c r="BU263" i="58"/>
  <c r="BT263" i="58"/>
  <c r="BS263" i="58"/>
  <c r="BR263" i="58"/>
  <c r="BQ263" i="58"/>
  <c r="BP263" i="58"/>
  <c r="BO263" i="58"/>
  <c r="BN263" i="58"/>
  <c r="BM263" i="58"/>
  <c r="BL263" i="58"/>
  <c r="BK263" i="58"/>
  <c r="BJ263" i="58"/>
  <c r="BI263" i="58"/>
  <c r="BH263" i="58"/>
  <c r="BG263" i="58"/>
  <c r="BF263" i="58"/>
  <c r="BE263" i="58"/>
  <c r="BD263" i="58"/>
  <c r="BC263" i="58"/>
  <c r="BB263" i="58"/>
  <c r="AZ263" i="58"/>
  <c r="AY263" i="58"/>
  <c r="AX263" i="58"/>
  <c r="AW263" i="58"/>
  <c r="AV263" i="58"/>
  <c r="AU263" i="58"/>
  <c r="AT263" i="58"/>
  <c r="AS263" i="58"/>
  <c r="AR263" i="58"/>
  <c r="AQ263" i="58"/>
  <c r="AP263" i="58"/>
  <c r="AO263" i="58"/>
  <c r="AN263" i="58"/>
  <c r="AM263" i="58"/>
  <c r="AL263" i="58"/>
  <c r="AK263" i="58"/>
  <c r="AJ263" i="58"/>
  <c r="AI263" i="58"/>
  <c r="AH263" i="58"/>
  <c r="AG263" i="58"/>
  <c r="AF263" i="58"/>
  <c r="AE263" i="58"/>
  <c r="AD263" i="58"/>
  <c r="AC263" i="58"/>
  <c r="AA263" i="58"/>
  <c r="Z263" i="58"/>
  <c r="Y263" i="58"/>
  <c r="X263" i="58"/>
  <c r="W263" i="58"/>
  <c r="V263" i="58"/>
  <c r="U263" i="58"/>
  <c r="T263" i="58"/>
  <c r="S263" i="58"/>
  <c r="L263" i="58"/>
  <c r="K263" i="58"/>
  <c r="J263" i="58"/>
  <c r="I263" i="58"/>
  <c r="H263" i="58"/>
  <c r="G263" i="58"/>
  <c r="F263" i="58"/>
  <c r="E263" i="58"/>
  <c r="D263" i="58"/>
  <c r="BY222" i="58"/>
  <c r="BX222" i="58"/>
  <c r="BW222" i="58"/>
  <c r="BV222" i="58"/>
  <c r="BU222" i="58"/>
  <c r="BT222" i="58"/>
  <c r="BS222" i="58"/>
  <c r="BR222" i="58"/>
  <c r="BQ222" i="58"/>
  <c r="BP222" i="58"/>
  <c r="BO222" i="58"/>
  <c r="BN222" i="58"/>
  <c r="BM222" i="58"/>
  <c r="BL222" i="58"/>
  <c r="BK222" i="58"/>
  <c r="BJ222" i="58"/>
  <c r="BI222" i="58"/>
  <c r="BH222" i="58"/>
  <c r="BB222" i="58"/>
  <c r="AZ222" i="58"/>
  <c r="AY222" i="58"/>
  <c r="AX222" i="58"/>
  <c r="AW222" i="58"/>
  <c r="AV222" i="58"/>
  <c r="AU222" i="58"/>
  <c r="AT222" i="58"/>
  <c r="AS222" i="58"/>
  <c r="AR222" i="58"/>
  <c r="AQ222" i="58"/>
  <c r="AP222" i="58"/>
  <c r="AO222" i="58"/>
  <c r="AN222" i="58"/>
  <c r="AM222" i="58"/>
  <c r="AL222" i="58"/>
  <c r="AK222" i="58"/>
  <c r="AJ222" i="58"/>
  <c r="AI222" i="58"/>
  <c r="AC222" i="58"/>
  <c r="AA222" i="58"/>
  <c r="Z222" i="58"/>
  <c r="Y222" i="58"/>
  <c r="X222" i="58"/>
  <c r="W222" i="58"/>
  <c r="V222" i="58"/>
  <c r="U222" i="58"/>
  <c r="T222" i="58"/>
  <c r="S222" i="58"/>
  <c r="R222" i="58"/>
  <c r="Q222" i="58"/>
  <c r="P222" i="58"/>
  <c r="O222" i="58"/>
  <c r="N222" i="58"/>
  <c r="M222" i="58"/>
  <c r="L222" i="58"/>
  <c r="K222" i="58"/>
  <c r="J222" i="58"/>
  <c r="D222" i="58"/>
  <c r="BG221" i="58"/>
  <c r="BF221" i="58"/>
  <c r="BE221" i="58"/>
  <c r="BD221" i="58"/>
  <c r="BC221" i="58"/>
  <c r="AY221" i="58"/>
  <c r="AX221" i="58"/>
  <c r="AW221" i="58"/>
  <c r="AV221" i="58"/>
  <c r="AU221" i="58"/>
  <c r="AT221" i="58"/>
  <c r="AS221" i="58"/>
  <c r="AR221" i="58"/>
  <c r="AO221" i="58"/>
  <c r="AN221" i="58"/>
  <c r="AM221" i="58"/>
  <c r="AH221" i="58"/>
  <c r="AG221" i="58"/>
  <c r="AF221" i="58"/>
  <c r="AE221" i="58"/>
  <c r="AD221" i="58"/>
  <c r="X221" i="58"/>
  <c r="W221" i="58"/>
  <c r="V221" i="58"/>
  <c r="U221" i="58"/>
  <c r="T221" i="58"/>
  <c r="S221" i="58"/>
  <c r="R221" i="58"/>
  <c r="Q221" i="58"/>
  <c r="P221" i="58"/>
  <c r="O221" i="58"/>
  <c r="N221" i="58"/>
  <c r="M221" i="58"/>
  <c r="L221" i="58"/>
  <c r="K221" i="58"/>
  <c r="J221" i="58"/>
  <c r="I221" i="58"/>
  <c r="H221" i="58"/>
  <c r="G221" i="58"/>
  <c r="F221" i="58"/>
  <c r="E221" i="58"/>
  <c r="BY220" i="58"/>
  <c r="BX220" i="58"/>
  <c r="BW220" i="58"/>
  <c r="BV220" i="58"/>
  <c r="BU220" i="58"/>
  <c r="BT220" i="58"/>
  <c r="BS220" i="58"/>
  <c r="BR220" i="58"/>
  <c r="BQ220" i="58"/>
  <c r="BP220" i="58"/>
  <c r="BO220" i="58"/>
  <c r="BN220" i="58"/>
  <c r="BM220" i="58"/>
  <c r="BL220" i="58"/>
  <c r="BK220" i="58"/>
  <c r="BJ220" i="58"/>
  <c r="BI220" i="58"/>
  <c r="BH220" i="58"/>
  <c r="BG220" i="58"/>
  <c r="BF220" i="58"/>
  <c r="BE220" i="58"/>
  <c r="BD220" i="58"/>
  <c r="BC220" i="58"/>
  <c r="BB220" i="58"/>
  <c r="AZ220" i="58"/>
  <c r="AQ220" i="58"/>
  <c r="AP220" i="58"/>
  <c r="AL220" i="58"/>
  <c r="AK220" i="58"/>
  <c r="AJ220" i="58"/>
  <c r="AI220" i="58"/>
  <c r="AH220" i="58"/>
  <c r="AG220" i="58"/>
  <c r="AF220" i="58"/>
  <c r="AE220" i="58"/>
  <c r="AD220" i="58"/>
  <c r="AC220" i="58"/>
  <c r="AA220" i="58"/>
  <c r="Z220" i="58"/>
  <c r="Y220" i="58"/>
  <c r="X220" i="58"/>
  <c r="W220" i="58"/>
  <c r="V220" i="58"/>
  <c r="U220" i="58"/>
  <c r="I220" i="58"/>
  <c r="H220" i="58"/>
  <c r="G220" i="58"/>
  <c r="F220" i="58"/>
  <c r="E220" i="58"/>
  <c r="D220" i="58"/>
  <c r="BY219" i="58"/>
  <c r="BX219" i="58"/>
  <c r="BW219" i="58"/>
  <c r="BV219" i="58"/>
  <c r="BU219" i="58"/>
  <c r="BT219" i="58"/>
  <c r="BS219" i="58"/>
  <c r="BR219" i="58"/>
  <c r="BQ219" i="58"/>
  <c r="BP219" i="58"/>
  <c r="BO219" i="58"/>
  <c r="BN219" i="58"/>
  <c r="BM219" i="58"/>
  <c r="BL219" i="58"/>
  <c r="BK219" i="58"/>
  <c r="BJ219" i="58"/>
  <c r="BI219" i="58"/>
  <c r="BH219" i="58"/>
  <c r="BG219" i="58"/>
  <c r="BF219" i="58"/>
  <c r="BE219" i="58"/>
  <c r="BD219" i="58"/>
  <c r="BC219" i="58"/>
  <c r="BB219" i="58"/>
  <c r="AZ219" i="58"/>
  <c r="AY219" i="58"/>
  <c r="AX219" i="58"/>
  <c r="AW219" i="58"/>
  <c r="AV219" i="58"/>
  <c r="AU219" i="58"/>
  <c r="AT219" i="58"/>
  <c r="AS219" i="58"/>
  <c r="AR219" i="58"/>
  <c r="AQ219" i="58"/>
  <c r="AP219" i="58"/>
  <c r="AO219" i="58"/>
  <c r="AN219" i="58"/>
  <c r="AM219" i="58"/>
  <c r="AL219" i="58"/>
  <c r="AK219" i="58"/>
  <c r="AJ219" i="58"/>
  <c r="AI219" i="58"/>
  <c r="AH219" i="58"/>
  <c r="AG219" i="58"/>
  <c r="AF219" i="58"/>
  <c r="AE219" i="58"/>
  <c r="AD219" i="58"/>
  <c r="AC219" i="58"/>
  <c r="AA219" i="58"/>
  <c r="Z219" i="58"/>
  <c r="Y219" i="58"/>
  <c r="T219" i="58"/>
  <c r="S219" i="58"/>
  <c r="R219" i="58"/>
  <c r="Q219" i="58"/>
  <c r="P219" i="58"/>
  <c r="O219" i="58"/>
  <c r="N219" i="58"/>
  <c r="M219" i="58"/>
  <c r="L219" i="58"/>
  <c r="K219" i="58"/>
  <c r="J219" i="58"/>
  <c r="I219" i="58"/>
  <c r="H219" i="58"/>
  <c r="G219" i="58"/>
  <c r="F219" i="58"/>
  <c r="E219" i="58"/>
  <c r="D219" i="58"/>
  <c r="BY178" i="58"/>
  <c r="BX178" i="58"/>
  <c r="BW178" i="58"/>
  <c r="BV178" i="58"/>
  <c r="BU178" i="58"/>
  <c r="BT178" i="58"/>
  <c r="BS178" i="58"/>
  <c r="BR178" i="58"/>
  <c r="BQ178" i="58"/>
  <c r="BP178" i="58"/>
  <c r="BO178" i="58"/>
  <c r="BN178" i="58"/>
  <c r="BM178" i="58"/>
  <c r="BL178" i="58"/>
  <c r="BK178" i="58"/>
  <c r="BJ178" i="58"/>
  <c r="BI178" i="58"/>
  <c r="BH178" i="58"/>
  <c r="BB178" i="58"/>
  <c r="AZ178" i="58"/>
  <c r="AY178" i="58"/>
  <c r="AX178" i="58"/>
  <c r="AW178" i="58"/>
  <c r="AV178" i="58"/>
  <c r="AU178" i="58"/>
  <c r="AT178" i="58"/>
  <c r="AS178" i="58"/>
  <c r="AR178" i="58"/>
  <c r="AQ178" i="58"/>
  <c r="AP178" i="58"/>
  <c r="AO178" i="58"/>
  <c r="AN178" i="58"/>
  <c r="AM178" i="58"/>
  <c r="AL178" i="58"/>
  <c r="AK178" i="58"/>
  <c r="AJ178" i="58"/>
  <c r="AI178" i="58"/>
  <c r="AC178" i="58"/>
  <c r="AA178" i="58"/>
  <c r="Z178" i="58"/>
  <c r="Y178" i="58"/>
  <c r="X178" i="58"/>
  <c r="W178" i="58"/>
  <c r="V178" i="58"/>
  <c r="U178" i="58"/>
  <c r="T178" i="58"/>
  <c r="S178" i="58"/>
  <c r="R178" i="58"/>
  <c r="Q178" i="58"/>
  <c r="P178" i="58"/>
  <c r="O178" i="58"/>
  <c r="N178" i="58"/>
  <c r="M178" i="58"/>
  <c r="L178" i="58"/>
  <c r="K178" i="58"/>
  <c r="J178" i="58"/>
  <c r="D178" i="58"/>
  <c r="BG177" i="58"/>
  <c r="BF177" i="58"/>
  <c r="BE177" i="58"/>
  <c r="BD177" i="58"/>
  <c r="BC177" i="58"/>
  <c r="AY177" i="58"/>
  <c r="AX177" i="58"/>
  <c r="AW177" i="58"/>
  <c r="AV177" i="58"/>
  <c r="AU177" i="58"/>
  <c r="AT177" i="58"/>
  <c r="AS177" i="58"/>
  <c r="AR177" i="58"/>
  <c r="AO177" i="58"/>
  <c r="AN177" i="58"/>
  <c r="AM177" i="58"/>
  <c r="AH177" i="58"/>
  <c r="AG177" i="58"/>
  <c r="AF177" i="58"/>
  <c r="AE177" i="58"/>
  <c r="AD177" i="58"/>
  <c r="X177" i="58"/>
  <c r="W177" i="58"/>
  <c r="V177" i="58"/>
  <c r="U177" i="58"/>
  <c r="T177" i="58"/>
  <c r="S177" i="58"/>
  <c r="R177" i="58"/>
  <c r="Q177" i="58"/>
  <c r="P177" i="58"/>
  <c r="O177" i="58"/>
  <c r="N177" i="58"/>
  <c r="M177" i="58"/>
  <c r="L177" i="58"/>
  <c r="K177" i="58"/>
  <c r="J177" i="58"/>
  <c r="I177" i="58"/>
  <c r="H177" i="58"/>
  <c r="G177" i="58"/>
  <c r="F177" i="58"/>
  <c r="E177" i="58"/>
  <c r="BY176" i="58"/>
  <c r="BX176" i="58"/>
  <c r="BW176" i="58"/>
  <c r="BV176" i="58"/>
  <c r="BU176" i="58"/>
  <c r="BT176" i="58"/>
  <c r="BS176" i="58"/>
  <c r="BR176" i="58"/>
  <c r="BQ176" i="58"/>
  <c r="BP176" i="58"/>
  <c r="BO176" i="58"/>
  <c r="BN176" i="58"/>
  <c r="BM176" i="58"/>
  <c r="BL176" i="58"/>
  <c r="BK176" i="58"/>
  <c r="BJ176" i="58"/>
  <c r="BI176" i="58"/>
  <c r="BH176" i="58"/>
  <c r="BG176" i="58"/>
  <c r="BF176" i="58"/>
  <c r="BE176" i="58"/>
  <c r="BD176" i="58"/>
  <c r="BC176" i="58"/>
  <c r="BB176" i="58"/>
  <c r="AZ176" i="58"/>
  <c r="AQ176" i="58"/>
  <c r="AP176" i="58"/>
  <c r="AL176" i="58"/>
  <c r="AK176" i="58"/>
  <c r="AJ176" i="58"/>
  <c r="AI176" i="58"/>
  <c r="AH176" i="58"/>
  <c r="AG176" i="58"/>
  <c r="AF176" i="58"/>
  <c r="AE176" i="58"/>
  <c r="AD176" i="58"/>
  <c r="AC176" i="58"/>
  <c r="AA176" i="58"/>
  <c r="Z176" i="58"/>
  <c r="Y176" i="58"/>
  <c r="X176" i="58"/>
  <c r="W176" i="58"/>
  <c r="V176" i="58"/>
  <c r="U176" i="58"/>
  <c r="I176" i="58"/>
  <c r="H176" i="58"/>
  <c r="G176" i="58"/>
  <c r="F176" i="58"/>
  <c r="E176" i="58"/>
  <c r="D176" i="58"/>
  <c r="BY175" i="58"/>
  <c r="BX175" i="58"/>
  <c r="BW175" i="58"/>
  <c r="BV175" i="58"/>
  <c r="BU175" i="58"/>
  <c r="BT175" i="58"/>
  <c r="BS175" i="58"/>
  <c r="BR175" i="58"/>
  <c r="BQ175" i="58"/>
  <c r="BP175" i="58"/>
  <c r="BO175" i="58"/>
  <c r="BN175" i="58"/>
  <c r="BM175" i="58"/>
  <c r="BL175" i="58"/>
  <c r="BK175" i="58"/>
  <c r="BJ175" i="58"/>
  <c r="BI175" i="58"/>
  <c r="BH175" i="58"/>
  <c r="BG175" i="58"/>
  <c r="BF175" i="58"/>
  <c r="BE175" i="58"/>
  <c r="BD175" i="58"/>
  <c r="BC175" i="58"/>
  <c r="BB175" i="58"/>
  <c r="AZ175" i="58"/>
  <c r="AY175" i="58"/>
  <c r="AX175" i="58"/>
  <c r="AW175" i="58"/>
  <c r="AV175" i="58"/>
  <c r="AU175" i="58"/>
  <c r="AT175" i="58"/>
  <c r="AS175" i="58"/>
  <c r="AR175" i="58"/>
  <c r="AQ175" i="58"/>
  <c r="AP175" i="58"/>
  <c r="AO175" i="58"/>
  <c r="AN175" i="58"/>
  <c r="AM175" i="58"/>
  <c r="AL175" i="58"/>
  <c r="AK175" i="58"/>
  <c r="AJ175" i="58"/>
  <c r="AI175" i="58"/>
  <c r="AH175" i="58"/>
  <c r="AG175" i="58"/>
  <c r="AF175" i="58"/>
  <c r="AE175" i="58"/>
  <c r="AD175" i="58"/>
  <c r="AC175" i="58"/>
  <c r="AA175" i="58"/>
  <c r="Z175" i="58"/>
  <c r="Y175" i="58"/>
  <c r="T175" i="58"/>
  <c r="S175" i="58"/>
  <c r="R175" i="58"/>
  <c r="Q175" i="58"/>
  <c r="P175" i="58"/>
  <c r="O175" i="58"/>
  <c r="N175" i="58"/>
  <c r="M175" i="58"/>
  <c r="L175" i="58"/>
  <c r="K175" i="58"/>
  <c r="J175" i="58"/>
  <c r="I175" i="58"/>
  <c r="H175" i="58"/>
  <c r="G175" i="58"/>
  <c r="F175" i="58"/>
  <c r="E175" i="58"/>
  <c r="D175" i="58"/>
  <c r="BY134" i="58"/>
  <c r="BX134" i="58"/>
  <c r="BW134" i="58"/>
  <c r="BV134" i="58"/>
  <c r="BU134" i="58"/>
  <c r="BT134" i="58"/>
  <c r="BS134" i="58"/>
  <c r="BR134" i="58"/>
  <c r="BQ134" i="58"/>
  <c r="BP134" i="58"/>
  <c r="BO134" i="58"/>
  <c r="BN134" i="58"/>
  <c r="BM134" i="58"/>
  <c r="BL134" i="58"/>
  <c r="BK134" i="58"/>
  <c r="BJ134" i="58"/>
  <c r="BI134" i="58"/>
  <c r="BH134" i="58"/>
  <c r="BB134" i="58"/>
  <c r="AZ134" i="58"/>
  <c r="AY134" i="58"/>
  <c r="AX134" i="58"/>
  <c r="AW134" i="58"/>
  <c r="AV134" i="58"/>
  <c r="AU134" i="58"/>
  <c r="AT134" i="58"/>
  <c r="AS134" i="58"/>
  <c r="AR134" i="58"/>
  <c r="AQ134" i="58"/>
  <c r="AP134" i="58"/>
  <c r="AO134" i="58"/>
  <c r="AN134" i="58"/>
  <c r="AM134" i="58"/>
  <c r="AL134" i="58"/>
  <c r="AK134" i="58"/>
  <c r="AJ134" i="58"/>
  <c r="AI134" i="58"/>
  <c r="AC134" i="58"/>
  <c r="AA134" i="58"/>
  <c r="Z134" i="58"/>
  <c r="Y134" i="58"/>
  <c r="X134" i="58"/>
  <c r="W134" i="58"/>
  <c r="V134" i="58"/>
  <c r="U134" i="58"/>
  <c r="T134" i="58"/>
  <c r="S134" i="58"/>
  <c r="R134" i="58"/>
  <c r="Q134" i="58"/>
  <c r="P134" i="58"/>
  <c r="O134" i="58"/>
  <c r="N134" i="58"/>
  <c r="M134" i="58"/>
  <c r="L134" i="58"/>
  <c r="K134" i="58"/>
  <c r="J134" i="58"/>
  <c r="D134" i="58"/>
  <c r="BG133" i="58"/>
  <c r="BF133" i="58"/>
  <c r="BE133" i="58"/>
  <c r="BD133" i="58"/>
  <c r="BC133" i="58"/>
  <c r="AY133" i="58"/>
  <c r="AX133" i="58"/>
  <c r="AW133" i="58"/>
  <c r="AV133" i="58"/>
  <c r="AU133" i="58"/>
  <c r="AT133" i="58"/>
  <c r="AS133" i="58"/>
  <c r="AR133" i="58"/>
  <c r="AO133" i="58"/>
  <c r="AN133" i="58"/>
  <c r="AM133" i="58"/>
  <c r="AH133" i="58"/>
  <c r="AG133" i="58"/>
  <c r="AF133" i="58"/>
  <c r="AE133" i="58"/>
  <c r="AD133" i="58"/>
  <c r="X133" i="58"/>
  <c r="W133" i="58"/>
  <c r="V133" i="58"/>
  <c r="U133" i="58"/>
  <c r="T133" i="58"/>
  <c r="S133" i="58"/>
  <c r="R133" i="58"/>
  <c r="Q133" i="58"/>
  <c r="P133" i="58"/>
  <c r="O133" i="58"/>
  <c r="N133" i="58"/>
  <c r="M133" i="58"/>
  <c r="L133" i="58"/>
  <c r="K133" i="58"/>
  <c r="J133" i="58"/>
  <c r="I133" i="58"/>
  <c r="H133" i="58"/>
  <c r="G133" i="58"/>
  <c r="F133" i="58"/>
  <c r="E133" i="58"/>
  <c r="BY132" i="58"/>
  <c r="BX132" i="58"/>
  <c r="BW132" i="58"/>
  <c r="BV132" i="58"/>
  <c r="BU132" i="58"/>
  <c r="BT132" i="58"/>
  <c r="BS132" i="58"/>
  <c r="BR132" i="58"/>
  <c r="BQ132" i="58"/>
  <c r="BP132" i="58"/>
  <c r="BO132" i="58"/>
  <c r="BN132" i="58"/>
  <c r="BM132" i="58"/>
  <c r="BL132" i="58"/>
  <c r="BK132" i="58"/>
  <c r="BJ132" i="58"/>
  <c r="BI132" i="58"/>
  <c r="BH132" i="58"/>
  <c r="BG132" i="58"/>
  <c r="BF132" i="58"/>
  <c r="BE132" i="58"/>
  <c r="BD132" i="58"/>
  <c r="BC132" i="58"/>
  <c r="BB132" i="58"/>
  <c r="AZ132" i="58"/>
  <c r="AQ132" i="58"/>
  <c r="AP132" i="58"/>
  <c r="AL132" i="58"/>
  <c r="AK132" i="58"/>
  <c r="AJ132" i="58"/>
  <c r="AI132" i="58"/>
  <c r="AH132" i="58"/>
  <c r="AG132" i="58"/>
  <c r="AF132" i="58"/>
  <c r="AE132" i="58"/>
  <c r="AD132" i="58"/>
  <c r="AC132" i="58"/>
  <c r="AA132" i="58"/>
  <c r="Z132" i="58"/>
  <c r="Y132" i="58"/>
  <c r="X132" i="58"/>
  <c r="W132" i="58"/>
  <c r="V132" i="58"/>
  <c r="U132" i="58"/>
  <c r="I132" i="58"/>
  <c r="H132" i="58"/>
  <c r="G132" i="58"/>
  <c r="F132" i="58"/>
  <c r="E132" i="58"/>
  <c r="D132" i="58"/>
  <c r="BY131" i="58"/>
  <c r="BX131" i="58"/>
  <c r="BW131" i="58"/>
  <c r="BV131" i="58"/>
  <c r="BU131" i="58"/>
  <c r="BT131" i="58"/>
  <c r="BS131" i="58"/>
  <c r="BR131" i="58"/>
  <c r="BQ131" i="58"/>
  <c r="BP131" i="58"/>
  <c r="BO131" i="58"/>
  <c r="BN131" i="58"/>
  <c r="BM131" i="58"/>
  <c r="BL131" i="58"/>
  <c r="BK131" i="58"/>
  <c r="BJ131" i="58"/>
  <c r="BI131" i="58"/>
  <c r="BH131" i="58"/>
  <c r="BG131" i="58"/>
  <c r="BF131" i="58"/>
  <c r="BE131" i="58"/>
  <c r="BD131" i="58"/>
  <c r="BC131" i="58"/>
  <c r="BB131" i="58"/>
  <c r="AZ131" i="58"/>
  <c r="AY131" i="58"/>
  <c r="AX131" i="58"/>
  <c r="AW131" i="58"/>
  <c r="AV131" i="58"/>
  <c r="AU131" i="58"/>
  <c r="AT131" i="58"/>
  <c r="AS131" i="58"/>
  <c r="AR131" i="58"/>
  <c r="AQ131" i="58"/>
  <c r="AP131" i="58"/>
  <c r="AO131" i="58"/>
  <c r="AN131" i="58"/>
  <c r="AM131" i="58"/>
  <c r="AL131" i="58"/>
  <c r="AK131" i="58"/>
  <c r="AJ131" i="58"/>
  <c r="AI131" i="58"/>
  <c r="AH131" i="58"/>
  <c r="AG131" i="58"/>
  <c r="AF131" i="58"/>
  <c r="AE131" i="58"/>
  <c r="AD131" i="58"/>
  <c r="AC131" i="58"/>
  <c r="AA131" i="58"/>
  <c r="Z131" i="58"/>
  <c r="Y131" i="58"/>
  <c r="T131" i="58"/>
  <c r="S131" i="58"/>
  <c r="R131" i="58"/>
  <c r="Q131" i="58"/>
  <c r="P131" i="58"/>
  <c r="O131" i="58"/>
  <c r="N131" i="58"/>
  <c r="M131" i="58"/>
  <c r="L131" i="58"/>
  <c r="K131" i="58"/>
  <c r="J131" i="58"/>
  <c r="I131" i="58"/>
  <c r="H131" i="58"/>
  <c r="G131" i="58"/>
  <c r="F131" i="58"/>
  <c r="E131" i="58"/>
  <c r="D131" i="58"/>
  <c r="BY90" i="58"/>
  <c r="BX90" i="58"/>
  <c r="BW90" i="58"/>
  <c r="BV90" i="58"/>
  <c r="BU90" i="58"/>
  <c r="BT90" i="58"/>
  <c r="BS90" i="58"/>
  <c r="BR90" i="58"/>
  <c r="BQ90" i="58"/>
  <c r="BP90" i="58"/>
  <c r="BO90" i="58"/>
  <c r="BN90" i="58"/>
  <c r="BM90" i="58"/>
  <c r="BL90" i="58"/>
  <c r="BK90" i="58"/>
  <c r="BJ90" i="58"/>
  <c r="BI90" i="58"/>
  <c r="BH90" i="58"/>
  <c r="BB90" i="58"/>
  <c r="AZ90" i="58"/>
  <c r="AY90" i="58"/>
  <c r="AX90" i="58"/>
  <c r="AW90" i="58"/>
  <c r="AV90" i="58"/>
  <c r="AU90" i="58"/>
  <c r="AT90" i="58"/>
  <c r="AS90" i="58"/>
  <c r="AR90" i="58"/>
  <c r="AQ90" i="58"/>
  <c r="AP90" i="58"/>
  <c r="AO90" i="58"/>
  <c r="AN90" i="58"/>
  <c r="AM90" i="58"/>
  <c r="AL90" i="58"/>
  <c r="AK90" i="58"/>
  <c r="AJ90" i="58"/>
  <c r="AI90" i="58"/>
  <c r="AC90" i="58"/>
  <c r="AA90" i="58"/>
  <c r="Z90" i="58"/>
  <c r="Y90" i="58"/>
  <c r="X90" i="58"/>
  <c r="W90" i="58"/>
  <c r="V90" i="58"/>
  <c r="U90" i="58"/>
  <c r="T90" i="58"/>
  <c r="S90" i="58"/>
  <c r="R90" i="58"/>
  <c r="Q90" i="58"/>
  <c r="P90" i="58"/>
  <c r="O90" i="58"/>
  <c r="N90" i="58"/>
  <c r="M90" i="58"/>
  <c r="L90" i="58"/>
  <c r="K90" i="58"/>
  <c r="J90" i="58"/>
  <c r="D90" i="58"/>
  <c r="BG89" i="58"/>
  <c r="BF89" i="58"/>
  <c r="BE89" i="58"/>
  <c r="BD89" i="58"/>
  <c r="BC89" i="58"/>
  <c r="AY89" i="58"/>
  <c r="AX89" i="58"/>
  <c r="AW89" i="58"/>
  <c r="AV89" i="58"/>
  <c r="AU89" i="58"/>
  <c r="AT89" i="58"/>
  <c r="AS89" i="58"/>
  <c r="AR89" i="58"/>
  <c r="AO89" i="58"/>
  <c r="AN89" i="58"/>
  <c r="AM89" i="58"/>
  <c r="AH89" i="58"/>
  <c r="AG89" i="58"/>
  <c r="AF89" i="58"/>
  <c r="AE89" i="58"/>
  <c r="AD89" i="58"/>
  <c r="X89" i="58"/>
  <c r="W89" i="58"/>
  <c r="V89" i="58"/>
  <c r="U89" i="58"/>
  <c r="T89" i="58"/>
  <c r="S89" i="58"/>
  <c r="R89" i="58"/>
  <c r="Q89" i="58"/>
  <c r="P89" i="58"/>
  <c r="O89" i="58"/>
  <c r="N89" i="58"/>
  <c r="M89" i="58"/>
  <c r="L89" i="58"/>
  <c r="K89" i="58"/>
  <c r="J89" i="58"/>
  <c r="I89" i="58"/>
  <c r="H89" i="58"/>
  <c r="G89" i="58"/>
  <c r="F89" i="58"/>
  <c r="E89" i="58"/>
  <c r="BY88" i="58"/>
  <c r="BX88" i="58"/>
  <c r="BW88" i="58"/>
  <c r="BV88" i="58"/>
  <c r="BU88" i="58"/>
  <c r="BT88" i="58"/>
  <c r="BS88" i="58"/>
  <c r="BR88" i="58"/>
  <c r="BQ88" i="58"/>
  <c r="BP88" i="58"/>
  <c r="BO88" i="58"/>
  <c r="BN88" i="58"/>
  <c r="BM88" i="58"/>
  <c r="BL88" i="58"/>
  <c r="BK88" i="58"/>
  <c r="BJ88" i="58"/>
  <c r="BI88" i="58"/>
  <c r="BH88" i="58"/>
  <c r="BG88" i="58"/>
  <c r="BF88" i="58"/>
  <c r="BE88" i="58"/>
  <c r="BD88" i="58"/>
  <c r="BC88" i="58"/>
  <c r="BB88" i="58"/>
  <c r="AZ88" i="58"/>
  <c r="AQ88" i="58"/>
  <c r="AP88" i="58"/>
  <c r="AL88" i="58"/>
  <c r="AK88" i="58"/>
  <c r="AJ88" i="58"/>
  <c r="AI88" i="58"/>
  <c r="AH88" i="58"/>
  <c r="AG88" i="58"/>
  <c r="AF88" i="58"/>
  <c r="AE88" i="58"/>
  <c r="AD88" i="58"/>
  <c r="AC88" i="58"/>
  <c r="AA88" i="58"/>
  <c r="Z88" i="58"/>
  <c r="Y88" i="58"/>
  <c r="X88" i="58"/>
  <c r="W88" i="58"/>
  <c r="V88" i="58"/>
  <c r="U88" i="58"/>
  <c r="I88" i="58"/>
  <c r="H88" i="58"/>
  <c r="G88" i="58"/>
  <c r="F88" i="58"/>
  <c r="E88" i="58"/>
  <c r="D88" i="58"/>
  <c r="BY87" i="58"/>
  <c r="BX87" i="58"/>
  <c r="BW87" i="58"/>
  <c r="BV87" i="58"/>
  <c r="BU87" i="58"/>
  <c r="BT87" i="58"/>
  <c r="BS87" i="58"/>
  <c r="BR87" i="58"/>
  <c r="BQ87" i="58"/>
  <c r="BP87" i="58"/>
  <c r="BO87" i="58"/>
  <c r="BN87" i="58"/>
  <c r="BM87" i="58"/>
  <c r="BL87" i="58"/>
  <c r="BK87" i="58"/>
  <c r="BJ87" i="58"/>
  <c r="BI87" i="58"/>
  <c r="BH87" i="58"/>
  <c r="BG87" i="58"/>
  <c r="BF87" i="58"/>
  <c r="BE87" i="58"/>
  <c r="BD87" i="58"/>
  <c r="BC87" i="58"/>
  <c r="BB87" i="58"/>
  <c r="AZ87" i="58"/>
  <c r="AY87" i="58"/>
  <c r="AX87" i="58"/>
  <c r="AW87" i="58"/>
  <c r="AV87" i="58"/>
  <c r="AU87" i="58"/>
  <c r="AT87" i="58"/>
  <c r="AS87" i="58"/>
  <c r="AR87" i="58"/>
  <c r="AQ87" i="58"/>
  <c r="AP87" i="58"/>
  <c r="AO87" i="58"/>
  <c r="AN87" i="58"/>
  <c r="AM87" i="58"/>
  <c r="AL87" i="58"/>
  <c r="AK87" i="58"/>
  <c r="AJ87" i="58"/>
  <c r="AI87" i="58"/>
  <c r="AH87" i="58"/>
  <c r="AG87" i="58"/>
  <c r="AF87" i="58"/>
  <c r="AE87" i="58"/>
  <c r="AD87" i="58"/>
  <c r="AC87" i="58"/>
  <c r="AA87" i="58"/>
  <c r="Z87" i="58"/>
  <c r="Y87" i="58"/>
  <c r="T87" i="58"/>
  <c r="S87" i="58"/>
  <c r="R87" i="58"/>
  <c r="Q87" i="58"/>
  <c r="P87" i="58"/>
  <c r="O87" i="58"/>
  <c r="N87" i="58"/>
  <c r="M87" i="58"/>
  <c r="L87" i="58"/>
  <c r="K87" i="58"/>
  <c r="J87" i="58"/>
  <c r="I87" i="58"/>
  <c r="H87" i="58"/>
  <c r="G87" i="58"/>
  <c r="F87" i="58"/>
  <c r="E87" i="58"/>
  <c r="D87" i="58"/>
  <c r="BA527" i="58" l="1"/>
  <c r="BA176" i="58"/>
  <c r="BA219" i="58"/>
  <c r="BA528" i="58"/>
  <c r="BA484" i="58"/>
  <c r="AB395" i="58"/>
  <c r="BA439" i="58"/>
  <c r="BA263" i="58"/>
  <c r="AB263" i="58"/>
  <c r="BA220" i="58"/>
  <c r="BA132" i="58"/>
  <c r="BA131" i="58"/>
  <c r="BA308" i="58"/>
  <c r="BA440" i="58"/>
  <c r="AB131" i="58"/>
  <c r="AB483" i="58"/>
  <c r="BA483" i="58"/>
  <c r="BA88" i="58"/>
  <c r="AB527" i="58"/>
  <c r="BA87" i="58"/>
  <c r="AB175" i="58"/>
  <c r="BA264" i="58"/>
  <c r="AB87" i="58"/>
  <c r="AB219" i="58"/>
  <c r="BA175" i="58"/>
  <c r="AB307" i="58"/>
  <c r="BA307" i="58"/>
  <c r="BA351" i="58"/>
  <c r="BA352" i="58"/>
  <c r="AB351" i="58"/>
  <c r="BA395" i="58"/>
  <c r="BA396" i="58"/>
  <c r="AB439" i="58"/>
  <c r="B36" i="17" l="1"/>
  <c r="B27" i="17"/>
  <c r="LT159" i="9" l="1"/>
  <c r="LT160" i="9" s="1"/>
  <c r="LS159" i="9"/>
  <c r="LS160" i="9" s="1"/>
  <c r="LR159" i="9"/>
  <c r="LR160" i="9" s="1"/>
  <c r="LQ159" i="9"/>
  <c r="LQ160" i="9" s="1"/>
  <c r="LP159" i="9"/>
  <c r="LP160" i="9" s="1"/>
  <c r="LO159" i="9"/>
  <c r="LO160" i="9" s="1"/>
  <c r="LN159" i="9"/>
  <c r="LN160" i="9" s="1"/>
  <c r="LM159" i="9"/>
  <c r="LM160" i="9" s="1"/>
  <c r="LL159" i="9"/>
  <c r="LL160" i="9" s="1"/>
  <c r="LK159" i="9"/>
  <c r="LK160" i="9" s="1"/>
  <c r="LJ159" i="9"/>
  <c r="LJ160" i="9" s="1"/>
  <c r="LI159" i="9"/>
  <c r="LI160" i="9" s="1"/>
  <c r="LH159" i="9"/>
  <c r="LH160" i="9" s="1"/>
  <c r="LG159" i="9"/>
  <c r="LG160" i="9" s="1"/>
  <c r="LF159" i="9"/>
  <c r="LF160" i="9" s="1"/>
  <c r="LE159" i="9"/>
  <c r="LE160" i="9" s="1"/>
  <c r="LD159" i="9"/>
  <c r="LD160" i="9" s="1"/>
  <c r="LC159" i="9"/>
  <c r="LC160" i="9" s="1"/>
  <c r="LB159" i="9"/>
  <c r="LB160" i="9" s="1"/>
  <c r="LA159" i="9"/>
  <c r="LA160" i="9" s="1"/>
  <c r="KZ159" i="9"/>
  <c r="KZ160" i="9" s="1"/>
  <c r="KY159" i="9"/>
  <c r="KY160" i="9" s="1"/>
  <c r="KX159" i="9"/>
  <c r="KX160" i="9" s="1"/>
  <c r="KW159" i="9"/>
  <c r="KW160" i="9" s="1"/>
  <c r="KV159" i="9"/>
  <c r="KV160" i="9" s="1"/>
  <c r="KU159" i="9"/>
  <c r="KU160" i="9" s="1"/>
  <c r="KT159" i="9"/>
  <c r="KT160" i="9" s="1"/>
  <c r="KS159" i="9"/>
  <c r="KS160" i="9" s="1"/>
  <c r="KR159" i="9"/>
  <c r="KR160" i="9" s="1"/>
  <c r="KQ159" i="9"/>
  <c r="KQ160" i="9" s="1"/>
  <c r="KP159" i="9"/>
  <c r="KP160" i="9" s="1"/>
  <c r="KO159" i="9"/>
  <c r="KO160" i="9" s="1"/>
  <c r="KN159" i="9"/>
  <c r="KN160" i="9" s="1"/>
  <c r="KM159" i="9"/>
  <c r="KM160" i="9" s="1"/>
  <c r="KL159" i="9"/>
  <c r="KL160" i="9" s="1"/>
  <c r="KK159" i="9"/>
  <c r="KK160" i="9" s="1"/>
  <c r="KJ159" i="9"/>
  <c r="KJ160" i="9" s="1"/>
  <c r="KI159" i="9"/>
  <c r="KI160" i="9" s="1"/>
  <c r="KH159" i="9"/>
  <c r="KH160" i="9" s="1"/>
  <c r="KG159" i="9"/>
  <c r="KG160" i="9" s="1"/>
  <c r="KF159" i="9"/>
  <c r="KF160" i="9" s="1"/>
  <c r="KE159" i="9"/>
  <c r="KE160" i="9" s="1"/>
  <c r="KD159" i="9"/>
  <c r="KD160" i="9" s="1"/>
  <c r="KC159" i="9"/>
  <c r="KC160" i="9" s="1"/>
  <c r="KB159" i="9"/>
  <c r="KB160" i="9" s="1"/>
  <c r="KA159" i="9"/>
  <c r="KA160" i="9" s="1"/>
  <c r="JZ159" i="9"/>
  <c r="JZ160" i="9" s="1"/>
  <c r="JY159" i="9"/>
  <c r="JY160" i="9" s="1"/>
  <c r="JX159" i="9"/>
  <c r="JX160" i="9" s="1"/>
  <c r="JW159" i="9"/>
  <c r="JW160" i="9" s="1"/>
  <c r="JV159" i="9"/>
  <c r="JV160" i="9" s="1"/>
  <c r="JU159" i="9"/>
  <c r="JU160" i="9" s="1"/>
  <c r="JT159" i="9"/>
  <c r="JT160" i="9" s="1"/>
  <c r="JS159" i="9"/>
  <c r="JS160" i="9" s="1"/>
  <c r="JR159" i="9"/>
  <c r="JR160" i="9" s="1"/>
  <c r="JQ159" i="9"/>
  <c r="JQ160" i="9" s="1"/>
  <c r="JP159" i="9"/>
  <c r="JP160" i="9" s="1"/>
  <c r="JO159" i="9"/>
  <c r="JO160" i="9" s="1"/>
  <c r="JN159" i="9"/>
  <c r="JN160" i="9" s="1"/>
  <c r="JM159" i="9"/>
  <c r="JM160" i="9" s="1"/>
  <c r="JL159" i="9"/>
  <c r="JL160" i="9" s="1"/>
  <c r="JK159" i="9"/>
  <c r="JK160" i="9" s="1"/>
  <c r="JJ159" i="9"/>
  <c r="JJ160" i="9" s="1"/>
  <c r="JI159" i="9"/>
  <c r="JI160" i="9" s="1"/>
  <c r="JH159" i="9"/>
  <c r="JH160" i="9" s="1"/>
  <c r="JG159" i="9"/>
  <c r="JG160" i="9" s="1"/>
  <c r="JF159" i="9"/>
  <c r="JF160" i="9" s="1"/>
  <c r="JE159" i="9"/>
  <c r="JE160" i="9" s="1"/>
  <c r="JD159" i="9"/>
  <c r="JD160" i="9" s="1"/>
  <c r="JC159" i="9"/>
  <c r="JC160" i="9" s="1"/>
  <c r="JB159" i="9"/>
  <c r="JB160" i="9" s="1"/>
  <c r="JA159" i="9"/>
  <c r="JA160" i="9" s="1"/>
  <c r="IZ159" i="9"/>
  <c r="IZ160" i="9" s="1"/>
  <c r="IY159" i="9"/>
  <c r="IY160" i="9" s="1"/>
  <c r="IX159" i="9"/>
  <c r="IX160" i="9" s="1"/>
  <c r="IW159" i="9"/>
  <c r="IW160" i="9" s="1"/>
  <c r="IV159" i="9"/>
  <c r="IV160" i="9" s="1"/>
  <c r="IU159" i="9"/>
  <c r="IU160" i="9" s="1"/>
  <c r="IT159" i="9"/>
  <c r="IT160" i="9" s="1"/>
  <c r="IS159" i="9"/>
  <c r="IS160" i="9" s="1"/>
  <c r="IR159" i="9"/>
  <c r="IR160" i="9" s="1"/>
  <c r="IQ159" i="9"/>
  <c r="IQ160" i="9" s="1"/>
  <c r="IP159" i="9"/>
  <c r="IP160" i="9" s="1"/>
  <c r="IO159" i="9"/>
  <c r="IO160" i="9" s="1"/>
  <c r="IN159" i="9"/>
  <c r="IN160" i="9" s="1"/>
  <c r="IM159" i="9"/>
  <c r="IM160" i="9" s="1"/>
  <c r="IL159" i="9"/>
  <c r="IL160" i="9" s="1"/>
  <c r="IK159" i="9"/>
  <c r="IK160" i="9" s="1"/>
  <c r="IJ159" i="9"/>
  <c r="IJ160" i="9" s="1"/>
  <c r="II159" i="9"/>
  <c r="II160" i="9" s="1"/>
  <c r="IH159" i="9"/>
  <c r="IH160" i="9" s="1"/>
  <c r="IG159" i="9"/>
  <c r="IG160" i="9" s="1"/>
  <c r="IF159" i="9"/>
  <c r="IF160" i="9" s="1"/>
  <c r="IE159" i="9"/>
  <c r="IE160" i="9" s="1"/>
  <c r="ID159" i="9"/>
  <c r="ID160" i="9" s="1"/>
  <c r="IC159" i="9"/>
  <c r="IC160" i="9" s="1"/>
  <c r="IB159" i="9"/>
  <c r="IB160" i="9" s="1"/>
  <c r="IA159" i="9"/>
  <c r="IA160" i="9" s="1"/>
  <c r="HZ159" i="9"/>
  <c r="HZ160" i="9" s="1"/>
  <c r="HY159" i="9"/>
  <c r="HY160" i="9" s="1"/>
  <c r="HX159" i="9"/>
  <c r="HX160" i="9" s="1"/>
  <c r="HW159" i="9"/>
  <c r="HW160" i="9" s="1"/>
  <c r="HV159" i="9"/>
  <c r="HV160" i="9" s="1"/>
  <c r="HU159" i="9"/>
  <c r="HU160" i="9" s="1"/>
  <c r="HT159" i="9"/>
  <c r="HT160" i="9" s="1"/>
  <c r="HS159" i="9"/>
  <c r="HS160" i="9" s="1"/>
  <c r="HR159" i="9"/>
  <c r="HR160" i="9" s="1"/>
  <c r="HQ159" i="9"/>
  <c r="HQ160" i="9" s="1"/>
  <c r="HP159" i="9"/>
  <c r="HP160" i="9" s="1"/>
  <c r="HO159" i="9"/>
  <c r="HO160" i="9" s="1"/>
  <c r="HN159" i="9"/>
  <c r="HN160" i="9" s="1"/>
  <c r="HM159" i="9"/>
  <c r="HM160" i="9" s="1"/>
  <c r="HL159" i="9"/>
  <c r="HL160" i="9" s="1"/>
  <c r="HK159" i="9"/>
  <c r="HK160" i="9" s="1"/>
  <c r="HJ159" i="9"/>
  <c r="HJ160" i="9" s="1"/>
  <c r="HI159" i="9"/>
  <c r="HI160" i="9" s="1"/>
  <c r="HH159" i="9"/>
  <c r="HH160" i="9" s="1"/>
  <c r="HG159" i="9"/>
  <c r="HG160" i="9" s="1"/>
  <c r="HF159" i="9"/>
  <c r="HF160" i="9" s="1"/>
  <c r="HE159" i="9"/>
  <c r="HE160" i="9" s="1"/>
  <c r="HD159" i="9"/>
  <c r="HD160" i="9" s="1"/>
  <c r="HC159" i="9"/>
  <c r="HC160" i="9" s="1"/>
  <c r="HB159" i="9"/>
  <c r="HB160" i="9" s="1"/>
  <c r="HA159" i="9"/>
  <c r="HA160" i="9" s="1"/>
  <c r="GZ159" i="9"/>
  <c r="GZ160" i="9" s="1"/>
  <c r="GY159" i="9"/>
  <c r="GY160" i="9" s="1"/>
  <c r="GX159" i="9"/>
  <c r="GX160" i="9" s="1"/>
  <c r="GW159" i="9"/>
  <c r="GW160" i="9" s="1"/>
  <c r="GV159" i="9"/>
  <c r="GV160" i="9" s="1"/>
  <c r="GU159" i="9"/>
  <c r="GU160" i="9" s="1"/>
  <c r="GT159" i="9"/>
  <c r="GT160" i="9" s="1"/>
  <c r="GS159" i="9"/>
  <c r="GS160" i="9" s="1"/>
  <c r="GR159" i="9"/>
  <c r="GR160" i="9" s="1"/>
  <c r="GQ159" i="9"/>
  <c r="GQ160" i="9" s="1"/>
  <c r="GP159" i="9"/>
  <c r="GP160" i="9" s="1"/>
  <c r="GO159" i="9"/>
  <c r="GO160" i="9" s="1"/>
  <c r="GN159" i="9"/>
  <c r="GN160" i="9" s="1"/>
  <c r="GM159" i="9"/>
  <c r="GM160" i="9" s="1"/>
  <c r="GL159" i="9"/>
  <c r="GL160" i="9" s="1"/>
  <c r="GK159" i="9"/>
  <c r="GK160" i="9" s="1"/>
  <c r="GJ159" i="9"/>
  <c r="GJ160" i="9" s="1"/>
  <c r="GI159" i="9"/>
  <c r="GI160" i="9" s="1"/>
  <c r="GH159" i="9"/>
  <c r="GH160" i="9" s="1"/>
  <c r="GG159" i="9"/>
  <c r="GG160" i="9" s="1"/>
  <c r="GF159" i="9"/>
  <c r="GF160" i="9" s="1"/>
  <c r="GE159" i="9"/>
  <c r="GE160" i="9" s="1"/>
  <c r="GD159" i="9"/>
  <c r="GD160" i="9" s="1"/>
  <c r="GC159" i="9"/>
  <c r="GC160" i="9" s="1"/>
  <c r="GB159" i="9"/>
  <c r="GB160" i="9" s="1"/>
  <c r="GA159" i="9"/>
  <c r="GA160" i="9" s="1"/>
  <c r="FZ159" i="9"/>
  <c r="FZ160" i="9" s="1"/>
  <c r="FY159" i="9"/>
  <c r="FY160" i="9" s="1"/>
  <c r="FX159" i="9"/>
  <c r="FX160" i="9" s="1"/>
  <c r="FW159" i="9"/>
  <c r="FW160" i="9" s="1"/>
  <c r="FV159" i="9"/>
  <c r="FV160" i="9" s="1"/>
  <c r="FU159" i="9"/>
  <c r="FU160" i="9" s="1"/>
  <c r="FT159" i="9"/>
  <c r="FT160" i="9" s="1"/>
  <c r="FS159" i="9"/>
  <c r="FS160" i="9" s="1"/>
  <c r="FR159" i="9"/>
  <c r="FR160" i="9" s="1"/>
  <c r="FQ159" i="9"/>
  <c r="FQ160" i="9" s="1"/>
  <c r="FP159" i="9"/>
  <c r="FP160" i="9" s="1"/>
  <c r="FO159" i="9"/>
  <c r="FO160" i="9" s="1"/>
  <c r="FN159" i="9"/>
  <c r="FN160" i="9" s="1"/>
  <c r="FM159" i="9"/>
  <c r="FM160" i="9" s="1"/>
  <c r="FL159" i="9"/>
  <c r="FL160" i="9" s="1"/>
  <c r="FK159" i="9"/>
  <c r="FK160" i="9" s="1"/>
  <c r="FJ159" i="9"/>
  <c r="FJ160" i="9" s="1"/>
  <c r="FI159" i="9"/>
  <c r="FI160" i="9" s="1"/>
  <c r="FH159" i="9"/>
  <c r="FH160" i="9" s="1"/>
  <c r="FG159" i="9"/>
  <c r="FG160" i="9" s="1"/>
  <c r="FF159" i="9"/>
  <c r="FF160" i="9" s="1"/>
  <c r="FE159" i="9"/>
  <c r="FE160" i="9" s="1"/>
  <c r="FD159" i="9"/>
  <c r="FD160" i="9" s="1"/>
  <c r="FC159" i="9"/>
  <c r="FC160" i="9" s="1"/>
  <c r="FB159" i="9"/>
  <c r="FB160" i="9" s="1"/>
  <c r="FA159" i="9"/>
  <c r="FA160" i="9" s="1"/>
  <c r="EZ159" i="9"/>
  <c r="EZ160" i="9" s="1"/>
  <c r="EY159" i="9"/>
  <c r="EY160" i="9" s="1"/>
  <c r="EX159" i="9"/>
  <c r="EX160" i="9" s="1"/>
  <c r="EW159" i="9"/>
  <c r="EW160" i="9" s="1"/>
  <c r="EV159" i="9"/>
  <c r="EV160" i="9" s="1"/>
  <c r="EU159" i="9"/>
  <c r="EU160" i="9" s="1"/>
  <c r="ET159" i="9"/>
  <c r="ET160" i="9" s="1"/>
  <c r="ES159" i="9"/>
  <c r="ES160" i="9" s="1"/>
  <c r="ER159" i="9"/>
  <c r="ER160" i="9" s="1"/>
  <c r="EQ159" i="9"/>
  <c r="EQ160" i="9" s="1"/>
  <c r="EP159" i="9"/>
  <c r="EP160" i="9" s="1"/>
  <c r="EO159" i="9"/>
  <c r="EO160" i="9" s="1"/>
  <c r="EN159" i="9"/>
  <c r="EN160" i="9" s="1"/>
  <c r="EM159" i="9"/>
  <c r="EM160" i="9" s="1"/>
  <c r="EL159" i="9"/>
  <c r="EL160" i="9" s="1"/>
  <c r="EK159" i="9"/>
  <c r="EK160" i="9" s="1"/>
  <c r="EJ159" i="9"/>
  <c r="EJ160" i="9" s="1"/>
  <c r="EI159" i="9"/>
  <c r="EI160" i="9" s="1"/>
  <c r="EH159" i="9"/>
  <c r="EH160" i="9" s="1"/>
  <c r="EG159" i="9"/>
  <c r="EG160" i="9" s="1"/>
  <c r="EF159" i="9"/>
  <c r="EF160" i="9" s="1"/>
  <c r="EE159" i="9"/>
  <c r="EE160" i="9" s="1"/>
  <c r="ED159" i="9"/>
  <c r="ED160" i="9" s="1"/>
  <c r="EC159" i="9"/>
  <c r="EC160" i="9" s="1"/>
  <c r="EB159" i="9"/>
  <c r="EB160" i="9" s="1"/>
  <c r="EA159" i="9"/>
  <c r="EA160" i="9" s="1"/>
  <c r="DZ159" i="9"/>
  <c r="DZ160" i="9" s="1"/>
  <c r="DY159" i="9"/>
  <c r="DY160" i="9" s="1"/>
  <c r="DX159" i="9"/>
  <c r="DX160" i="9" s="1"/>
  <c r="DW159" i="9"/>
  <c r="DW160" i="9" s="1"/>
  <c r="DV159" i="9"/>
  <c r="DV160" i="9" s="1"/>
  <c r="DU159" i="9"/>
  <c r="DU160" i="9" s="1"/>
  <c r="DT159" i="9"/>
  <c r="DT160" i="9" s="1"/>
  <c r="DS159" i="9"/>
  <c r="DS160" i="9" s="1"/>
  <c r="DR159" i="9"/>
  <c r="DR160" i="9" s="1"/>
  <c r="DQ159" i="9"/>
  <c r="DQ160" i="9" s="1"/>
  <c r="DP159" i="9"/>
  <c r="DP160" i="9" s="1"/>
  <c r="DO159" i="9"/>
  <c r="DO160" i="9" s="1"/>
  <c r="DN159" i="9"/>
  <c r="DN160" i="9" s="1"/>
  <c r="DM159" i="9"/>
  <c r="DM160" i="9" s="1"/>
  <c r="DL159" i="9"/>
  <c r="DL160" i="9" s="1"/>
  <c r="DK159" i="9"/>
  <c r="DK160" i="9" s="1"/>
  <c r="DJ159" i="9"/>
  <c r="DJ160" i="9" s="1"/>
  <c r="DI159" i="9"/>
  <c r="DI160" i="9" s="1"/>
  <c r="DH159" i="9"/>
  <c r="DH160" i="9" s="1"/>
  <c r="DG159" i="9"/>
  <c r="DG160" i="9" s="1"/>
  <c r="DF159" i="9"/>
  <c r="DF160" i="9" s="1"/>
  <c r="DE159" i="9"/>
  <c r="DE160" i="9" s="1"/>
  <c r="DD159" i="9"/>
  <c r="DD160" i="9" s="1"/>
  <c r="DC159" i="9"/>
  <c r="DC160" i="9" s="1"/>
  <c r="DB159" i="9"/>
  <c r="DB160" i="9" s="1"/>
  <c r="DA159" i="9"/>
  <c r="DA160" i="9" s="1"/>
  <c r="CZ159" i="9"/>
  <c r="CZ160" i="9" s="1"/>
  <c r="CY159" i="9"/>
  <c r="CY160" i="9" s="1"/>
  <c r="CX159" i="9"/>
  <c r="CX160" i="9" s="1"/>
  <c r="CW159" i="9"/>
  <c r="CW160" i="9" s="1"/>
  <c r="CV159" i="9"/>
  <c r="CV160" i="9" s="1"/>
  <c r="CU159" i="9"/>
  <c r="CU160" i="9" s="1"/>
  <c r="CT159" i="9"/>
  <c r="CT160" i="9" s="1"/>
  <c r="CS159" i="9"/>
  <c r="CS160" i="9" s="1"/>
  <c r="CR159" i="9"/>
  <c r="CR160" i="9" s="1"/>
  <c r="CQ159" i="9"/>
  <c r="CQ160" i="9" s="1"/>
  <c r="CP159" i="9"/>
  <c r="CP160" i="9" s="1"/>
  <c r="CO159" i="9"/>
  <c r="CO160" i="9" s="1"/>
  <c r="CN159" i="9"/>
  <c r="CN160" i="9" s="1"/>
  <c r="CM159" i="9"/>
  <c r="CM160" i="9" s="1"/>
  <c r="CL159" i="9"/>
  <c r="CL160" i="9" s="1"/>
  <c r="CK159" i="9"/>
  <c r="CK160" i="9" s="1"/>
  <c r="CJ159" i="9"/>
  <c r="CJ160" i="9" s="1"/>
  <c r="CI159" i="9"/>
  <c r="CI160" i="9" s="1"/>
  <c r="CH159" i="9"/>
  <c r="CH160" i="9" s="1"/>
  <c r="CG159" i="9"/>
  <c r="CG160" i="9" s="1"/>
  <c r="CF159" i="9"/>
  <c r="CF160" i="9" s="1"/>
  <c r="CE159" i="9"/>
  <c r="CE160" i="9" s="1"/>
  <c r="CD159" i="9"/>
  <c r="CD160" i="9" s="1"/>
  <c r="CC159" i="9"/>
  <c r="CC160" i="9" s="1"/>
  <c r="CB159" i="9"/>
  <c r="CB160" i="9" s="1"/>
  <c r="CA159" i="9"/>
  <c r="CA160" i="9" s="1"/>
  <c r="BZ159" i="9"/>
  <c r="BZ160" i="9" s="1"/>
  <c r="BY159" i="9"/>
  <c r="BY160" i="9" s="1"/>
  <c r="BX159" i="9"/>
  <c r="BX160" i="9" s="1"/>
  <c r="BW159" i="9"/>
  <c r="BW160" i="9" s="1"/>
  <c r="BV159" i="9"/>
  <c r="BV160" i="9" s="1"/>
  <c r="BU159" i="9"/>
  <c r="BU160" i="9" s="1"/>
  <c r="BT159" i="9"/>
  <c r="BT160" i="9" s="1"/>
  <c r="BS159" i="9"/>
  <c r="BS160" i="9" s="1"/>
  <c r="BR159" i="9"/>
  <c r="BR160" i="9" s="1"/>
  <c r="BQ159" i="9"/>
  <c r="BQ160" i="9" s="1"/>
  <c r="BP159" i="9"/>
  <c r="BP160" i="9" s="1"/>
  <c r="BO159" i="9"/>
  <c r="BO160" i="9" s="1"/>
  <c r="BN159" i="9"/>
  <c r="BN160" i="9" s="1"/>
  <c r="BM159" i="9"/>
  <c r="BM160" i="9" s="1"/>
  <c r="BL159" i="9"/>
  <c r="BL160" i="9" s="1"/>
  <c r="BK159" i="9"/>
  <c r="BK160" i="9" s="1"/>
  <c r="BJ159" i="9"/>
  <c r="BJ160" i="9" s="1"/>
  <c r="BI159" i="9"/>
  <c r="BI160" i="9" s="1"/>
  <c r="BH159" i="9"/>
  <c r="BH160" i="9" s="1"/>
  <c r="BG159" i="9"/>
  <c r="BG160" i="9" s="1"/>
  <c r="BF159" i="9"/>
  <c r="BF160" i="9" s="1"/>
  <c r="BE159" i="9"/>
  <c r="BE160" i="9" s="1"/>
  <c r="BD159" i="9"/>
  <c r="BD160" i="9" s="1"/>
  <c r="BC159" i="9"/>
  <c r="BC160" i="9" s="1"/>
  <c r="BB159" i="9"/>
  <c r="BB160" i="9" s="1"/>
  <c r="BA159" i="9"/>
  <c r="BA160" i="9" s="1"/>
  <c r="AZ159" i="9"/>
  <c r="AZ160" i="9" s="1"/>
  <c r="AY159" i="9"/>
  <c r="AY160" i="9" s="1"/>
  <c r="AX159" i="9"/>
  <c r="AX160" i="9" s="1"/>
  <c r="AW159" i="9"/>
  <c r="AW160" i="9" s="1"/>
  <c r="AV159" i="9"/>
  <c r="AV160" i="9" s="1"/>
  <c r="AU159" i="9"/>
  <c r="AU160" i="9" s="1"/>
  <c r="AT159" i="9"/>
  <c r="AT160" i="9" s="1"/>
  <c r="AS159" i="9"/>
  <c r="AS160" i="9" s="1"/>
  <c r="AR159" i="9"/>
  <c r="AR160" i="9" s="1"/>
  <c r="AQ159" i="9"/>
  <c r="AQ160" i="9" s="1"/>
  <c r="AP159" i="9"/>
  <c r="AP160" i="9" s="1"/>
  <c r="AO159" i="9"/>
  <c r="AO160" i="9" s="1"/>
  <c r="AN159" i="9"/>
  <c r="AN160" i="9" s="1"/>
  <c r="AM159" i="9"/>
  <c r="AM160" i="9" s="1"/>
  <c r="AL159" i="9"/>
  <c r="AL160" i="9" s="1"/>
  <c r="AK159" i="9"/>
  <c r="AK160" i="9" s="1"/>
  <c r="AJ159" i="9"/>
  <c r="AJ160" i="9" s="1"/>
  <c r="AI159" i="9"/>
  <c r="AI160" i="9" s="1"/>
  <c r="AH159" i="9"/>
  <c r="AH160" i="9" s="1"/>
  <c r="AG159" i="9"/>
  <c r="AG160" i="9" s="1"/>
  <c r="IF124" i="9"/>
  <c r="IE124" i="9"/>
  <c r="ID124" i="9"/>
  <c r="IC124" i="9"/>
  <c r="IB124" i="9"/>
  <c r="IA124" i="9"/>
  <c r="HZ124" i="9"/>
  <c r="HY124" i="9"/>
  <c r="HX124" i="9"/>
  <c r="HW124" i="9"/>
  <c r="HV124" i="9"/>
  <c r="HU124" i="9"/>
  <c r="HT124" i="9"/>
  <c r="HS124" i="9"/>
  <c r="HR124" i="9"/>
  <c r="HQ124" i="9"/>
  <c r="HP124" i="9"/>
  <c r="HO124" i="9"/>
  <c r="HN124" i="9"/>
  <c r="HM124" i="9"/>
  <c r="HL124" i="9"/>
  <c r="HK124" i="9"/>
  <c r="HJ124" i="9"/>
  <c r="HI124" i="9"/>
  <c r="HH124" i="9"/>
  <c r="HG124" i="9"/>
  <c r="HF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IF123" i="9"/>
  <c r="IE123" i="9"/>
  <c r="ID123" i="9"/>
  <c r="IC123" i="9"/>
  <c r="IB123" i="9"/>
  <c r="IA123" i="9"/>
  <c r="HZ123" i="9"/>
  <c r="HY123" i="9"/>
  <c r="HX123" i="9"/>
  <c r="HW123" i="9"/>
  <c r="HV123" i="9"/>
  <c r="HU123" i="9"/>
  <c r="HT123" i="9"/>
  <c r="HS123" i="9"/>
  <c r="HR123" i="9"/>
  <c r="HQ123" i="9"/>
  <c r="HP123" i="9"/>
  <c r="HO123" i="9"/>
  <c r="HN123" i="9"/>
  <c r="HM123" i="9"/>
  <c r="HL123" i="9"/>
  <c r="HK123" i="9"/>
  <c r="HJ123" i="9"/>
  <c r="HI123" i="9"/>
  <c r="HH123" i="9"/>
  <c r="HG123" i="9"/>
  <c r="HF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JR151" i="9"/>
  <c r="JO151" i="9"/>
  <c r="JN151" i="9"/>
  <c r="JL151" i="9"/>
  <c r="JK151" i="9"/>
  <c r="JI151" i="9"/>
  <c r="JH151" i="9"/>
  <c r="JF151" i="9"/>
  <c r="JE151" i="9"/>
  <c r="JC151" i="9"/>
  <c r="JB151" i="9"/>
  <c r="IZ151" i="9"/>
  <c r="IY151" i="9"/>
  <c r="IW151" i="9"/>
  <c r="IV151" i="9"/>
  <c r="IT151" i="9"/>
  <c r="IS151" i="9"/>
  <c r="IQ151" i="9"/>
  <c r="IP151" i="9"/>
  <c r="IN151" i="9"/>
  <c r="IM151" i="9"/>
  <c r="IK151" i="9"/>
  <c r="IJ151" i="9"/>
  <c r="IH151" i="9"/>
  <c r="IG151" i="9"/>
  <c r="IE151" i="9"/>
  <c r="ID151" i="9"/>
  <c r="IB151" i="9"/>
  <c r="IA151" i="9"/>
  <c r="HY151" i="9"/>
  <c r="HX151" i="9"/>
  <c r="HV151" i="9"/>
  <c r="HU151" i="9"/>
  <c r="HS151" i="9"/>
  <c r="HR151" i="9"/>
  <c r="HP151" i="9"/>
  <c r="HO151" i="9"/>
  <c r="HM151" i="9"/>
  <c r="HL151" i="9"/>
  <c r="HJ151" i="9"/>
  <c r="HI151" i="9"/>
  <c r="HG151" i="9"/>
  <c r="HF151" i="9"/>
  <c r="HD151" i="9"/>
  <c r="HC151" i="9"/>
  <c r="HA151" i="9"/>
  <c r="GZ151" i="9"/>
  <c r="GX151" i="9"/>
  <c r="GW151" i="9"/>
  <c r="GU151" i="9"/>
  <c r="GT151" i="9"/>
  <c r="GR151" i="9"/>
  <c r="GQ151" i="9"/>
  <c r="GO151" i="9"/>
  <c r="GN151" i="9"/>
  <c r="GL151" i="9"/>
  <c r="GK151" i="9"/>
  <c r="GI151" i="9"/>
  <c r="GH151" i="9"/>
  <c r="GF151" i="9"/>
  <c r="GE151" i="9"/>
  <c r="GC151" i="9"/>
  <c r="GB151" i="9"/>
  <c r="FZ151" i="9"/>
  <c r="FY151" i="9"/>
  <c r="FW151" i="9"/>
  <c r="FV151" i="9"/>
  <c r="FT151" i="9"/>
  <c r="FS151" i="9"/>
  <c r="FQ151" i="9"/>
  <c r="FP151" i="9"/>
  <c r="FN151" i="9"/>
  <c r="FM151" i="9"/>
  <c r="FK151" i="9"/>
  <c r="FJ151" i="9"/>
  <c r="FH151" i="9"/>
  <c r="FG151" i="9"/>
  <c r="FE151" i="9"/>
  <c r="FD151" i="9"/>
  <c r="FB151" i="9"/>
  <c r="FA151" i="9"/>
  <c r="EY151" i="9"/>
  <c r="EX151" i="9"/>
  <c r="EV151" i="9"/>
  <c r="EU151" i="9"/>
  <c r="ES151" i="9"/>
  <c r="ER151" i="9"/>
  <c r="EP151" i="9"/>
  <c r="EO151" i="9"/>
  <c r="EM151" i="9"/>
  <c r="EL151" i="9"/>
  <c r="EJ151" i="9"/>
  <c r="EI151" i="9"/>
  <c r="EG151" i="9"/>
  <c r="EF151" i="9"/>
  <c r="ED151" i="9"/>
  <c r="EC151" i="9"/>
  <c r="EA151" i="9"/>
  <c r="DZ151" i="9"/>
  <c r="DX151" i="9"/>
  <c r="DW151" i="9"/>
  <c r="DU151" i="9"/>
  <c r="DT151" i="9"/>
  <c r="DR151" i="9"/>
  <c r="DQ151" i="9"/>
  <c r="DO151" i="9"/>
  <c r="DN151" i="9"/>
  <c r="DL151" i="9"/>
  <c r="DK151" i="9"/>
  <c r="DI151" i="9"/>
  <c r="DH151" i="9"/>
  <c r="DF151" i="9"/>
  <c r="DE151" i="9"/>
  <c r="DC151" i="9"/>
  <c r="DB151" i="9"/>
  <c r="CZ151" i="9"/>
  <c r="CY151" i="9"/>
  <c r="CW151" i="9"/>
  <c r="CV151" i="9"/>
  <c r="CT151" i="9"/>
  <c r="CS151" i="9"/>
  <c r="CQ151" i="9"/>
  <c r="CP151" i="9"/>
  <c r="CN151" i="9"/>
  <c r="CM151" i="9"/>
  <c r="CK151" i="9"/>
  <c r="CJ151" i="9"/>
  <c r="CH151" i="9"/>
  <c r="CG151" i="9"/>
  <c r="CE151" i="9"/>
  <c r="CD151" i="9"/>
  <c r="CB151" i="9"/>
  <c r="CA151" i="9"/>
  <c r="BY151" i="9"/>
  <c r="BX151" i="9"/>
  <c r="BV151" i="9"/>
  <c r="BU151" i="9"/>
  <c r="BS151" i="9"/>
  <c r="BR151" i="9"/>
  <c r="BP151" i="9"/>
  <c r="BO151" i="9"/>
  <c r="BM151" i="9"/>
  <c r="BL151" i="9"/>
  <c r="BJ151" i="9"/>
  <c r="BI151" i="9"/>
  <c r="BG151" i="9"/>
  <c r="BF151" i="9"/>
  <c r="BD151" i="9"/>
  <c r="BC151" i="9"/>
  <c r="BA151" i="9"/>
  <c r="AZ151" i="9"/>
  <c r="AX151" i="9"/>
  <c r="AW151" i="9"/>
  <c r="AU151" i="9"/>
  <c r="AT151" i="9"/>
  <c r="AR151" i="9"/>
  <c r="AQ151" i="9"/>
  <c r="AO151" i="9"/>
  <c r="AN151" i="9"/>
  <c r="AL151" i="9"/>
  <c r="AK151" i="9"/>
  <c r="AI151" i="9"/>
  <c r="AH151" i="9"/>
  <c r="AG151" i="9"/>
  <c r="IE115" i="9"/>
  <c r="ID115" i="9"/>
  <c r="IB115" i="9"/>
  <c r="IA115" i="9"/>
  <c r="HY115" i="9"/>
  <c r="HX115" i="9"/>
  <c r="HV115" i="9"/>
  <c r="HU115" i="9"/>
  <c r="HS115" i="9"/>
  <c r="HR115" i="9"/>
  <c r="HP115" i="9"/>
  <c r="HO115" i="9"/>
  <c r="HM115" i="9"/>
  <c r="HL115" i="9"/>
  <c r="HJ115" i="9"/>
  <c r="HI115" i="9"/>
  <c r="HG115" i="9"/>
  <c r="HF115" i="9"/>
  <c r="HD115" i="9"/>
  <c r="HC115" i="9"/>
  <c r="HA115" i="9"/>
  <c r="GZ115" i="9"/>
  <c r="GX115" i="9"/>
  <c r="GW115" i="9"/>
  <c r="GU115" i="9"/>
  <c r="GT115" i="9"/>
  <c r="GR115" i="9"/>
  <c r="GQ115" i="9"/>
  <c r="GO115" i="9"/>
  <c r="GN115" i="9"/>
  <c r="GL115" i="9"/>
  <c r="GK115" i="9"/>
  <c r="GI115" i="9"/>
  <c r="GH115" i="9"/>
  <c r="GF115" i="9"/>
  <c r="GE115" i="9"/>
  <c r="GC115" i="9"/>
  <c r="GB115" i="9"/>
  <c r="FZ115" i="9"/>
  <c r="FY115" i="9"/>
  <c r="FW115" i="9"/>
  <c r="FV115" i="9"/>
  <c r="FT115" i="9"/>
  <c r="FS115" i="9"/>
  <c r="FQ115" i="9"/>
  <c r="FP115" i="9"/>
  <c r="FN115" i="9"/>
  <c r="FM115" i="9"/>
  <c r="FK115" i="9"/>
  <c r="FJ115" i="9"/>
  <c r="FH115" i="9"/>
  <c r="FG115" i="9"/>
  <c r="FE115" i="9"/>
  <c r="FD115" i="9"/>
  <c r="FB115" i="9"/>
  <c r="FA115" i="9"/>
  <c r="EY115" i="9"/>
  <c r="EX115" i="9"/>
  <c r="EV115" i="9"/>
  <c r="EU115" i="9"/>
  <c r="ES115" i="9"/>
  <c r="ER115" i="9"/>
  <c r="EP115" i="9"/>
  <c r="EO115" i="9"/>
  <c r="EM115" i="9"/>
  <c r="EL115" i="9"/>
  <c r="EJ115" i="9"/>
  <c r="EI115" i="9"/>
  <c r="EG115" i="9"/>
  <c r="EF115" i="9"/>
  <c r="ED115" i="9"/>
  <c r="EC115" i="9"/>
  <c r="EA115" i="9"/>
  <c r="DZ115" i="9"/>
  <c r="DX115" i="9"/>
  <c r="DW115" i="9"/>
  <c r="DU115" i="9"/>
  <c r="DT115" i="9"/>
  <c r="DR115" i="9"/>
  <c r="DQ115" i="9"/>
  <c r="DO115" i="9"/>
  <c r="DN115" i="9"/>
  <c r="DL115" i="9"/>
  <c r="DK115" i="9"/>
  <c r="DI115" i="9"/>
  <c r="DH115" i="9"/>
  <c r="DF115" i="9"/>
  <c r="DE115" i="9"/>
  <c r="DC115" i="9"/>
  <c r="DB115" i="9"/>
  <c r="CZ115" i="9"/>
  <c r="CY115" i="9"/>
  <c r="CW115" i="9"/>
  <c r="CV115" i="9"/>
  <c r="CT115" i="9"/>
  <c r="CS115" i="9"/>
  <c r="CQ115" i="9"/>
  <c r="CP115" i="9"/>
  <c r="CN115" i="9"/>
  <c r="CM115" i="9"/>
  <c r="CK115" i="9"/>
  <c r="CJ115" i="9"/>
  <c r="CH115" i="9"/>
  <c r="CG115" i="9"/>
  <c r="CE115" i="9"/>
  <c r="CD115" i="9"/>
  <c r="CB115" i="9"/>
  <c r="CA115" i="9"/>
  <c r="BY115" i="9"/>
  <c r="BX115" i="9"/>
  <c r="BV115" i="9"/>
  <c r="BU115" i="9"/>
  <c r="BS115" i="9"/>
  <c r="BR115" i="9"/>
  <c r="BP115" i="9"/>
  <c r="BO115" i="9"/>
  <c r="BM115" i="9"/>
  <c r="BL115" i="9"/>
  <c r="BJ115" i="9"/>
  <c r="BI115" i="9"/>
  <c r="BG115" i="9"/>
  <c r="BF115" i="9"/>
  <c r="BD115" i="9"/>
  <c r="BC115" i="9"/>
  <c r="BA115" i="9"/>
  <c r="AZ115" i="9"/>
  <c r="AX115" i="9"/>
  <c r="AW115" i="9"/>
  <c r="AU115" i="9"/>
  <c r="AT115" i="9"/>
  <c r="AR115" i="9"/>
  <c r="AQ115" i="9"/>
  <c r="AO115" i="9"/>
  <c r="AN115" i="9"/>
  <c r="AL115" i="9"/>
  <c r="AK115" i="9"/>
  <c r="AI115" i="9"/>
  <c r="AH115" i="9"/>
  <c r="AG115" i="9"/>
  <c r="QL28" i="43"/>
  <c r="QK28" i="43"/>
  <c r="QJ28" i="43"/>
  <c r="QI28" i="43"/>
  <c r="QH28" i="43"/>
  <c r="QG28" i="43"/>
  <c r="QF28" i="43"/>
  <c r="QE28" i="43"/>
  <c r="QD28" i="43"/>
  <c r="QC28" i="43"/>
  <c r="QB28" i="43"/>
  <c r="QA28" i="43"/>
  <c r="PZ28" i="43"/>
  <c r="PY28" i="43"/>
  <c r="PX28" i="43"/>
  <c r="PW28" i="43"/>
  <c r="PV28" i="43"/>
  <c r="PU28" i="43"/>
  <c r="PT28" i="43"/>
  <c r="PS28" i="43"/>
  <c r="PR28" i="43"/>
  <c r="PQ28" i="43"/>
  <c r="PP28" i="43"/>
  <c r="PO28" i="43"/>
  <c r="PN28" i="43"/>
  <c r="PM28" i="43"/>
  <c r="PL28" i="43"/>
  <c r="PK28" i="43"/>
  <c r="PJ28" i="43"/>
  <c r="PI28" i="43"/>
  <c r="PH28" i="43"/>
  <c r="PG28" i="43"/>
  <c r="PF28" i="43"/>
  <c r="PE28" i="43"/>
  <c r="PD28" i="43"/>
  <c r="PC28" i="43"/>
  <c r="PB28" i="43"/>
  <c r="PA28" i="43"/>
  <c r="OZ28" i="43"/>
  <c r="OY28" i="43"/>
  <c r="OX28" i="43"/>
  <c r="OW28" i="43"/>
  <c r="OV28" i="43"/>
  <c r="OU28" i="43"/>
  <c r="OT28" i="43"/>
  <c r="OS28" i="43"/>
  <c r="OR28" i="43"/>
  <c r="OQ28" i="43"/>
  <c r="OP28" i="43"/>
  <c r="OO28" i="43"/>
  <c r="ON28" i="43"/>
  <c r="OM28" i="43"/>
  <c r="OL28" i="43"/>
  <c r="OK28" i="43"/>
  <c r="OJ28" i="43"/>
  <c r="OI28" i="43"/>
  <c r="OH28" i="43"/>
  <c r="OG28" i="43"/>
  <c r="OF28" i="43"/>
  <c r="OE28" i="43"/>
  <c r="OD28" i="43"/>
  <c r="OC28" i="43"/>
  <c r="OB28" i="43"/>
  <c r="OA28" i="43"/>
  <c r="NZ28" i="43"/>
  <c r="NY28" i="43"/>
  <c r="NX28" i="43"/>
  <c r="NW28" i="43"/>
  <c r="NV28" i="43"/>
  <c r="NU28" i="43"/>
  <c r="NT28" i="43"/>
  <c r="NS28" i="43"/>
  <c r="NR28" i="43"/>
  <c r="NQ28" i="43"/>
  <c r="NP28" i="43"/>
  <c r="NO28" i="43"/>
  <c r="NN28" i="43"/>
  <c r="NM28" i="43"/>
  <c r="NL28" i="43"/>
  <c r="NK28" i="43"/>
  <c r="NJ28" i="43"/>
  <c r="NI28" i="43"/>
  <c r="NH28" i="43"/>
  <c r="NG28" i="43"/>
  <c r="NF28" i="43"/>
  <c r="NE28" i="43"/>
  <c r="ND28" i="43"/>
  <c r="NC28" i="43"/>
  <c r="NB28" i="43"/>
  <c r="NA28" i="43"/>
  <c r="MZ28" i="43"/>
  <c r="MY28" i="43"/>
  <c r="MX28" i="43"/>
  <c r="MW28" i="43"/>
  <c r="MV28" i="43"/>
  <c r="MU28" i="43"/>
  <c r="MT28" i="43"/>
  <c r="MS28" i="43"/>
  <c r="MR28" i="43"/>
  <c r="MQ28" i="43"/>
  <c r="MP28" i="43"/>
  <c r="MO28" i="43"/>
  <c r="MN28" i="43"/>
  <c r="MM28" i="43"/>
  <c r="ML28" i="43"/>
  <c r="MK28" i="43"/>
  <c r="MJ28" i="43"/>
  <c r="MI28" i="43"/>
  <c r="MH28" i="43"/>
  <c r="MG28" i="43"/>
  <c r="MF28" i="43"/>
  <c r="ME28" i="43"/>
  <c r="MD28" i="43"/>
  <c r="MC28" i="43"/>
  <c r="MB28" i="43"/>
  <c r="MA28" i="43"/>
  <c r="LZ28" i="43"/>
  <c r="LY28" i="43"/>
  <c r="LX28" i="43"/>
  <c r="LW28" i="43"/>
  <c r="LV28" i="43"/>
  <c r="LU28" i="43"/>
  <c r="LT28" i="43"/>
  <c r="LS28" i="43"/>
  <c r="LR28" i="43"/>
  <c r="LQ28" i="43"/>
  <c r="LP28" i="43"/>
  <c r="LO28" i="43"/>
  <c r="LN28" i="43"/>
  <c r="LM28" i="43"/>
  <c r="LL28" i="43"/>
  <c r="LK28" i="43"/>
  <c r="LJ28" i="43"/>
  <c r="LI28" i="43"/>
  <c r="LH28" i="43"/>
  <c r="LG28" i="43"/>
  <c r="LF28" i="43"/>
  <c r="LE28" i="43"/>
  <c r="LD28" i="43"/>
  <c r="LC28" i="43"/>
  <c r="LB28" i="43"/>
  <c r="LA28" i="43"/>
  <c r="KZ28" i="43"/>
  <c r="KY28" i="43"/>
  <c r="KX28" i="43"/>
  <c r="KW28" i="43"/>
  <c r="KV28" i="43"/>
  <c r="KU28" i="43"/>
  <c r="KT28" i="43"/>
  <c r="KS28" i="43"/>
  <c r="KR28" i="43"/>
  <c r="KQ28" i="43"/>
  <c r="KP28" i="43"/>
  <c r="KO28" i="43"/>
  <c r="KN28" i="43"/>
  <c r="KM28" i="43"/>
  <c r="KL28" i="43"/>
  <c r="KK28" i="43"/>
  <c r="KJ28" i="43"/>
  <c r="KI28" i="43"/>
  <c r="KH28" i="43"/>
  <c r="KG28" i="43"/>
  <c r="KF28" i="43"/>
  <c r="KE28" i="43"/>
  <c r="KD28" i="43"/>
  <c r="KC28" i="43"/>
  <c r="KB28" i="43"/>
  <c r="KA28" i="43"/>
  <c r="JZ28" i="43"/>
  <c r="JY28" i="43"/>
  <c r="JX28" i="43"/>
  <c r="JW28" i="43"/>
  <c r="JV28" i="43"/>
  <c r="JU28" i="43"/>
  <c r="JT28" i="43"/>
  <c r="JS28" i="43"/>
  <c r="JR28" i="43"/>
  <c r="JQ28" i="43"/>
  <c r="JP28" i="43"/>
  <c r="JO28" i="43"/>
  <c r="JN28" i="43"/>
  <c r="JM28" i="43"/>
  <c r="JL28" i="43"/>
  <c r="JK28" i="43"/>
  <c r="JJ28" i="43"/>
  <c r="JI28" i="43"/>
  <c r="JH28" i="43"/>
  <c r="JG28" i="43"/>
  <c r="JF28" i="43"/>
  <c r="JE28" i="43"/>
  <c r="JD28" i="43"/>
  <c r="JC28" i="43"/>
  <c r="JB28" i="43"/>
  <c r="JA28" i="43"/>
  <c r="IZ28" i="43"/>
  <c r="IY28" i="43"/>
  <c r="IX28" i="43"/>
  <c r="IW28" i="43"/>
  <c r="IV28" i="43"/>
  <c r="IU28" i="43"/>
  <c r="IT28" i="43"/>
  <c r="IS28" i="43"/>
  <c r="IR28" i="43"/>
  <c r="IQ28" i="43"/>
  <c r="IP28" i="43"/>
  <c r="IO28" i="43"/>
  <c r="IN28" i="43"/>
  <c r="IM28" i="43"/>
  <c r="IL28" i="43"/>
  <c r="IK28" i="43"/>
  <c r="IJ28" i="43"/>
  <c r="II28" i="43"/>
  <c r="IH28" i="43"/>
  <c r="IG28" i="43"/>
  <c r="IF28" i="43"/>
  <c r="IE28" i="43"/>
  <c r="ID28" i="43"/>
  <c r="IC28" i="43"/>
  <c r="IB28" i="43"/>
  <c r="IA28" i="43"/>
  <c r="HZ28" i="43"/>
  <c r="HY28" i="43"/>
  <c r="HX28" i="43"/>
  <c r="HW28" i="43"/>
  <c r="HV28" i="43"/>
  <c r="HU28" i="43"/>
  <c r="HT28" i="43"/>
  <c r="HS28" i="43"/>
  <c r="HR28" i="43"/>
  <c r="HQ28" i="43"/>
  <c r="HP28" i="43"/>
  <c r="HO28" i="43"/>
  <c r="HN28" i="43"/>
  <c r="HM28" i="43"/>
  <c r="HL28" i="43"/>
  <c r="HK28" i="43"/>
  <c r="HJ28" i="43"/>
  <c r="HI28" i="43"/>
  <c r="HH28" i="43"/>
  <c r="HG28" i="43"/>
  <c r="HF28" i="43"/>
  <c r="HE28" i="43"/>
  <c r="HD28" i="43"/>
  <c r="HC28" i="43"/>
  <c r="HB28" i="43"/>
  <c r="HA28" i="43"/>
  <c r="GZ28" i="43"/>
  <c r="GY28" i="43"/>
  <c r="GX28" i="43"/>
  <c r="GW28" i="43"/>
  <c r="GV28" i="43"/>
  <c r="GU28" i="43"/>
  <c r="GT28" i="43"/>
  <c r="GS28" i="43"/>
  <c r="GR28" i="43"/>
  <c r="GQ28" i="43"/>
  <c r="GP28" i="43"/>
  <c r="GO28" i="43"/>
  <c r="GN28" i="43"/>
  <c r="GM28" i="43"/>
  <c r="GL28" i="43"/>
  <c r="GK28" i="43"/>
  <c r="GJ28" i="43"/>
  <c r="GI28" i="43"/>
  <c r="GH28" i="43"/>
  <c r="GG28" i="43"/>
  <c r="GF28" i="43"/>
  <c r="GE28" i="43"/>
  <c r="GD28" i="43"/>
  <c r="GC28" i="43"/>
  <c r="GB28" i="43"/>
  <c r="GA28" i="43"/>
  <c r="FZ28" i="43"/>
  <c r="FY28" i="43"/>
  <c r="FX28" i="43"/>
  <c r="FW28" i="43"/>
  <c r="FV28" i="43"/>
  <c r="FU28" i="43"/>
  <c r="FT28" i="43"/>
  <c r="FS28" i="43"/>
  <c r="FR28" i="43"/>
  <c r="FQ28" i="43"/>
  <c r="FP28" i="43"/>
  <c r="FO28" i="43"/>
  <c r="FN28" i="43"/>
  <c r="FM28" i="43"/>
  <c r="FL28" i="43"/>
  <c r="FK28" i="43"/>
  <c r="FJ28" i="43"/>
  <c r="FI28" i="43"/>
  <c r="FH28" i="43"/>
  <c r="FG28" i="43"/>
  <c r="FF28" i="43"/>
  <c r="FE28" i="43"/>
  <c r="FD28" i="43"/>
  <c r="FC28" i="43"/>
  <c r="FB28" i="43"/>
  <c r="FA28" i="43"/>
  <c r="EZ28" i="43"/>
  <c r="EY28" i="43"/>
  <c r="EX28" i="43"/>
  <c r="EW28" i="43"/>
  <c r="EV28" i="43"/>
  <c r="EU28" i="43"/>
  <c r="ET28" i="43"/>
  <c r="ES28" i="43"/>
  <c r="ER28" i="43"/>
  <c r="EQ28" i="43"/>
  <c r="EP28" i="43"/>
  <c r="EO28" i="43"/>
  <c r="EN28" i="43"/>
  <c r="EM28" i="43"/>
  <c r="EL28" i="43"/>
  <c r="EK28" i="43"/>
  <c r="EJ28" i="43"/>
  <c r="EI28" i="43"/>
  <c r="EH28" i="43"/>
  <c r="EG28" i="43"/>
  <c r="EF28" i="43"/>
  <c r="EE28" i="43"/>
  <c r="ED28" i="43"/>
  <c r="EC28" i="43"/>
  <c r="EB28" i="43"/>
  <c r="EA28" i="43"/>
  <c r="DZ28" i="43"/>
  <c r="DY28" i="43"/>
  <c r="DX28" i="43"/>
  <c r="DW28" i="43"/>
  <c r="DV28" i="43"/>
  <c r="DU28" i="43"/>
  <c r="DT28" i="43"/>
  <c r="DS28" i="43"/>
  <c r="DR28" i="43"/>
  <c r="DQ28" i="43"/>
  <c r="DP28" i="43"/>
  <c r="DO28" i="43"/>
  <c r="DN28" i="43"/>
  <c r="DM28" i="43"/>
  <c r="DL28" i="43"/>
  <c r="DK28" i="43"/>
  <c r="DJ28" i="43"/>
  <c r="DI28" i="43"/>
  <c r="DH28" i="43"/>
  <c r="DG28" i="43"/>
  <c r="DF28" i="43"/>
  <c r="DE28" i="43"/>
  <c r="DD28" i="43"/>
  <c r="DC28" i="43"/>
  <c r="DB28" i="43"/>
  <c r="DA28" i="43"/>
  <c r="CZ28" i="43"/>
  <c r="CY28" i="43"/>
  <c r="CX28" i="43"/>
  <c r="CW28" i="43"/>
  <c r="CV28" i="43"/>
  <c r="CU28" i="43"/>
  <c r="CT28" i="43"/>
  <c r="CS28" i="43"/>
  <c r="CR28" i="43"/>
  <c r="CQ28" i="43"/>
  <c r="CP28" i="43"/>
  <c r="CO28" i="43"/>
  <c r="CN28" i="43"/>
  <c r="CM28" i="43"/>
  <c r="CL28" i="43"/>
  <c r="CK28" i="43"/>
  <c r="CJ28" i="43"/>
  <c r="CI28" i="43"/>
  <c r="CH28" i="43"/>
  <c r="CG28" i="43"/>
  <c r="CF28" i="43"/>
  <c r="CE28" i="43"/>
  <c r="CD28" i="43"/>
  <c r="CC28" i="43"/>
  <c r="CB28" i="43"/>
  <c r="CA28" i="43"/>
  <c r="BZ28" i="43"/>
  <c r="BY28" i="43"/>
  <c r="BX28" i="43"/>
  <c r="BW28" i="43"/>
  <c r="BV28" i="43"/>
  <c r="BU28" i="43"/>
  <c r="BT28" i="43"/>
  <c r="BS28" i="43"/>
  <c r="BR28" i="43"/>
  <c r="BQ28" i="43"/>
  <c r="BP28" i="43"/>
  <c r="BO28" i="43"/>
  <c r="BN28" i="43"/>
  <c r="BM28" i="43"/>
  <c r="BL28" i="43"/>
  <c r="BK28" i="43"/>
  <c r="BJ28" i="43"/>
  <c r="BI28" i="43"/>
  <c r="BH28" i="43"/>
  <c r="BG28" i="43"/>
  <c r="BF28" i="43"/>
  <c r="BE28" i="43"/>
  <c r="BD28" i="43"/>
  <c r="BC28" i="43"/>
  <c r="BB28" i="43"/>
  <c r="BA28" i="43"/>
  <c r="AZ28" i="43"/>
  <c r="AY28" i="43"/>
  <c r="AX28" i="43"/>
  <c r="AW28" i="43"/>
  <c r="AV28" i="43"/>
  <c r="AU28" i="43"/>
  <c r="AT28" i="43"/>
  <c r="AS28" i="43"/>
  <c r="AR28" i="43"/>
  <c r="AQ28" i="43"/>
  <c r="AP28" i="43"/>
  <c r="AO28" i="43"/>
  <c r="AN28" i="43"/>
  <c r="AM28" i="43"/>
  <c r="AL28" i="43"/>
  <c r="AK28" i="43"/>
  <c r="AJ28" i="43"/>
  <c r="AI28" i="43"/>
  <c r="V28" i="43"/>
  <c r="U28" i="43"/>
  <c r="T28" i="43"/>
  <c r="S28" i="43"/>
  <c r="R28" i="43"/>
  <c r="Q28" i="43"/>
  <c r="I3" i="9"/>
  <c r="G200" i="7"/>
  <c r="KQ170" i="9" l="1"/>
  <c r="KN170" i="9"/>
  <c r="KK170" i="9"/>
  <c r="KH170" i="9"/>
  <c r="KE170" i="9"/>
  <c r="KB170" i="9"/>
  <c r="JY170" i="9"/>
  <c r="JV170" i="9"/>
  <c r="JS170" i="9"/>
  <c r="JP170" i="9"/>
  <c r="JM170" i="9"/>
  <c r="JJ170" i="9"/>
  <c r="JG170" i="9"/>
  <c r="JD170" i="9"/>
  <c r="JA170" i="9"/>
  <c r="IX170" i="9"/>
  <c r="IU170" i="9"/>
  <c r="IR170" i="9"/>
  <c r="IO170" i="9"/>
  <c r="IL170" i="9"/>
  <c r="II170" i="9"/>
  <c r="IF170" i="9"/>
  <c r="IC170" i="9"/>
  <c r="HZ170" i="9"/>
  <c r="HW170" i="9"/>
  <c r="HT170" i="9"/>
  <c r="HQ170" i="9"/>
  <c r="HN170" i="9"/>
  <c r="HK170" i="9"/>
  <c r="HH170" i="9"/>
  <c r="HE170" i="9"/>
  <c r="HB170" i="9"/>
  <c r="GY170" i="9"/>
  <c r="GV170" i="9"/>
  <c r="GS170" i="9"/>
  <c r="GP170" i="9"/>
  <c r="GM170" i="9"/>
  <c r="GJ170" i="9"/>
  <c r="GG170" i="9"/>
  <c r="GD170" i="9"/>
  <c r="GA170" i="9"/>
  <c r="FX170" i="9"/>
  <c r="FU170" i="9"/>
  <c r="FR170" i="9"/>
  <c r="FO170" i="9"/>
  <c r="FL170" i="9"/>
  <c r="FI170" i="9"/>
  <c r="FF170" i="9"/>
  <c r="FC170" i="9"/>
  <c r="EZ170" i="9"/>
  <c r="EW170" i="9"/>
  <c r="ET170" i="9"/>
  <c r="EQ170" i="9"/>
  <c r="EN170" i="9"/>
  <c r="EK170" i="9"/>
  <c r="EH170" i="9"/>
  <c r="EE170" i="9"/>
  <c r="EB170" i="9"/>
  <c r="DY170" i="9"/>
  <c r="DV170" i="9"/>
  <c r="DS170" i="9"/>
  <c r="DP170" i="9"/>
  <c r="DM170" i="9"/>
  <c r="DJ170" i="9"/>
  <c r="DG170" i="9"/>
  <c r="DD170" i="9"/>
  <c r="DA170" i="9"/>
  <c r="CX170" i="9"/>
  <c r="CU170" i="9"/>
  <c r="CR170" i="9"/>
  <c r="CO170" i="9"/>
  <c r="CL170" i="9"/>
  <c r="CI170" i="9"/>
  <c r="CF170" i="9"/>
  <c r="CC170" i="9"/>
  <c r="BZ170" i="9"/>
  <c r="BW170" i="9"/>
  <c r="BT170" i="9"/>
  <c r="BQ170" i="9"/>
  <c r="BN170" i="9"/>
  <c r="BK170" i="9"/>
  <c r="BH170" i="9"/>
  <c r="BE170" i="9"/>
  <c r="BB170" i="9"/>
  <c r="AY170" i="9"/>
  <c r="AV170" i="9"/>
  <c r="AS170" i="9"/>
  <c r="AP170" i="9"/>
  <c r="AM170" i="9"/>
  <c r="O549" i="58" l="1"/>
  <c r="Q549" i="58"/>
  <c r="CQ549" i="58"/>
  <c r="CJ549" i="58"/>
  <c r="CK549" i="58"/>
  <c r="S549" i="58"/>
  <c r="CR549" i="58"/>
  <c r="CN549" i="58"/>
  <c r="R549" i="58"/>
  <c r="M549" i="58"/>
  <c r="U549" i="58"/>
  <c r="N549" i="58"/>
  <c r="CL549" i="58"/>
  <c r="CM549" i="58"/>
  <c r="T549" i="58"/>
  <c r="P549" i="58"/>
  <c r="CP549" i="58"/>
  <c r="CO549" i="58"/>
  <c r="H209" i="9" l="1"/>
  <c r="L209" i="9" l="1"/>
  <c r="I209" i="9"/>
  <c r="AF209" i="9"/>
  <c r="K209" i="9"/>
  <c r="J209" i="9"/>
  <c r="M209" i="9"/>
  <c r="N209" i="9"/>
  <c r="AE209" i="9"/>
  <c r="AD209" i="9"/>
  <c r="BY46" i="58" l="1"/>
  <c r="BX46" i="58"/>
  <c r="BW46" i="58"/>
  <c r="BV46" i="58"/>
  <c r="BU46" i="58"/>
  <c r="BT46" i="58"/>
  <c r="BS46" i="58"/>
  <c r="BR46" i="58"/>
  <c r="BQ46" i="58"/>
  <c r="BP46" i="58"/>
  <c r="BO46" i="58"/>
  <c r="BN46" i="58"/>
  <c r="BM46" i="58"/>
  <c r="BL46" i="58"/>
  <c r="BK46" i="58"/>
  <c r="BJ46" i="58"/>
  <c r="BI46" i="58"/>
  <c r="BH46" i="58"/>
  <c r="BB46" i="58"/>
  <c r="AZ46" i="58"/>
  <c r="AY46" i="58"/>
  <c r="AX46" i="58"/>
  <c r="AW46" i="58"/>
  <c r="AV46" i="58"/>
  <c r="AU46" i="58"/>
  <c r="AT46" i="58"/>
  <c r="AS46" i="58"/>
  <c r="AR46" i="58"/>
  <c r="AQ46" i="58"/>
  <c r="AP46" i="58"/>
  <c r="AO46" i="58"/>
  <c r="AN46" i="58"/>
  <c r="AM46" i="58"/>
  <c r="AL46" i="58"/>
  <c r="AK46" i="58"/>
  <c r="AJ46" i="58"/>
  <c r="AI46" i="58"/>
  <c r="AC46" i="58"/>
  <c r="AA46" i="58"/>
  <c r="Z46" i="58"/>
  <c r="Y46" i="58"/>
  <c r="X46" i="58"/>
  <c r="W46" i="58"/>
  <c r="V46" i="58"/>
  <c r="U46" i="58"/>
  <c r="T46" i="58"/>
  <c r="S46" i="58"/>
  <c r="R46" i="58"/>
  <c r="Q46" i="58"/>
  <c r="P46" i="58"/>
  <c r="O46" i="58"/>
  <c r="N46" i="58"/>
  <c r="M46" i="58"/>
  <c r="L46" i="58"/>
  <c r="K46" i="58"/>
  <c r="J46" i="58"/>
  <c r="D46" i="58"/>
  <c r="BG45" i="58"/>
  <c r="BF45" i="58"/>
  <c r="BE45" i="58"/>
  <c r="BD45" i="58"/>
  <c r="BC45" i="58"/>
  <c r="AY45" i="58"/>
  <c r="AX45" i="58"/>
  <c r="AW45" i="58"/>
  <c r="AV45" i="58"/>
  <c r="AU45" i="58"/>
  <c r="AT45" i="58"/>
  <c r="AS45" i="58"/>
  <c r="AR45" i="58"/>
  <c r="AO45" i="58"/>
  <c r="AN45" i="58"/>
  <c r="AM45" i="58"/>
  <c r="AH45" i="58"/>
  <c r="AG45" i="58"/>
  <c r="AF45" i="58"/>
  <c r="AE45" i="58"/>
  <c r="AD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BY44" i="58"/>
  <c r="BX44" i="58"/>
  <c r="BW44" i="58"/>
  <c r="BV44" i="58"/>
  <c r="BU44" i="58"/>
  <c r="BT44" i="58"/>
  <c r="BS44" i="58"/>
  <c r="BR44" i="58"/>
  <c r="BQ44" i="58"/>
  <c r="BP44" i="58"/>
  <c r="BO44" i="58"/>
  <c r="BN44" i="58"/>
  <c r="BM44" i="58"/>
  <c r="BL44" i="58"/>
  <c r="BK44" i="58"/>
  <c r="BJ44" i="58"/>
  <c r="BI44" i="58"/>
  <c r="BH44" i="58"/>
  <c r="BG44" i="58"/>
  <c r="BF44" i="58"/>
  <c r="BE44" i="58"/>
  <c r="BD44" i="58"/>
  <c r="BC44" i="58"/>
  <c r="BB44" i="58"/>
  <c r="AZ44" i="58"/>
  <c r="AQ44" i="58"/>
  <c r="AP44" i="58"/>
  <c r="AL44" i="58"/>
  <c r="AK44" i="58"/>
  <c r="AJ44" i="58"/>
  <c r="AI44" i="58"/>
  <c r="AH44" i="58"/>
  <c r="AG44" i="58"/>
  <c r="AF44" i="58"/>
  <c r="AE44" i="58"/>
  <c r="AD44" i="58"/>
  <c r="AC44" i="58"/>
  <c r="AA44" i="58"/>
  <c r="Z44" i="58"/>
  <c r="Y44" i="58"/>
  <c r="X44" i="58"/>
  <c r="W44" i="58"/>
  <c r="V44" i="58"/>
  <c r="U44" i="58"/>
  <c r="I44" i="58"/>
  <c r="H44" i="58"/>
  <c r="G44" i="58"/>
  <c r="F44" i="58"/>
  <c r="E44" i="58"/>
  <c r="D44" i="58"/>
  <c r="BY43" i="58"/>
  <c r="BX43" i="58"/>
  <c r="BW43" i="58"/>
  <c r="BV43" i="58"/>
  <c r="BU43" i="58"/>
  <c r="BT43" i="58"/>
  <c r="BS43" i="58"/>
  <c r="BR43" i="58"/>
  <c r="BQ43" i="58"/>
  <c r="BP43" i="58"/>
  <c r="BO43" i="58"/>
  <c r="BN43" i="58"/>
  <c r="BM43" i="58"/>
  <c r="BL43" i="58"/>
  <c r="BK43" i="58"/>
  <c r="BJ43" i="58"/>
  <c r="BI43" i="58"/>
  <c r="BH43" i="58"/>
  <c r="BG43" i="58"/>
  <c r="BF43" i="58"/>
  <c r="BE43" i="58"/>
  <c r="BD43" i="58"/>
  <c r="BC43" i="58"/>
  <c r="BB43" i="58"/>
  <c r="AZ43" i="58"/>
  <c r="AY43" i="58"/>
  <c r="AX43" i="58"/>
  <c r="AW43" i="58"/>
  <c r="AV43" i="58"/>
  <c r="AU43" i="58"/>
  <c r="AT43" i="58"/>
  <c r="AS43" i="58"/>
  <c r="AR43" i="58"/>
  <c r="AQ43" i="58"/>
  <c r="AP43" i="58"/>
  <c r="AO43" i="58"/>
  <c r="AN43" i="58"/>
  <c r="AM43" i="58"/>
  <c r="AL43" i="58"/>
  <c r="AK43" i="58"/>
  <c r="AJ43" i="58"/>
  <c r="AI43" i="58"/>
  <c r="AH43" i="58"/>
  <c r="AG43" i="58"/>
  <c r="AF43" i="58"/>
  <c r="AE43" i="58"/>
  <c r="AD43" i="58"/>
  <c r="AC43" i="58"/>
  <c r="AA43" i="58"/>
  <c r="Z43" i="58"/>
  <c r="Y43" i="58"/>
  <c r="T43" i="58"/>
  <c r="S43" i="58"/>
  <c r="R43" i="58"/>
  <c r="Q43" i="58"/>
  <c r="P43" i="58"/>
  <c r="O43" i="58"/>
  <c r="N43" i="58"/>
  <c r="M43" i="58"/>
  <c r="L43" i="58"/>
  <c r="K43" i="58"/>
  <c r="J43" i="58"/>
  <c r="I43" i="58"/>
  <c r="H43" i="58"/>
  <c r="G43" i="58"/>
  <c r="F43" i="58"/>
  <c r="E43" i="58"/>
  <c r="D43" i="58"/>
  <c r="AB43" i="58" l="1"/>
  <c r="BA43" i="58"/>
  <c r="BA44" i="58"/>
  <c r="D107" i="20"/>
  <c r="AX498" i="58"/>
  <c r="AW498" i="58"/>
  <c r="AU498" i="58"/>
  <c r="AT498" i="58"/>
  <c r="AP498" i="58"/>
  <c r="AO498" i="58"/>
  <c r="AM498" i="58"/>
  <c r="AL498" i="58"/>
  <c r="AH498" i="58"/>
  <c r="AG498" i="58"/>
  <c r="AE498" i="58"/>
  <c r="AD498" i="58"/>
  <c r="Z498" i="58"/>
  <c r="Y498" i="58"/>
  <c r="W498" i="58"/>
  <c r="V498" i="58"/>
  <c r="R498" i="58"/>
  <c r="Q498" i="58"/>
  <c r="O498" i="58"/>
  <c r="N498" i="58"/>
  <c r="J498" i="58"/>
  <c r="I498" i="58"/>
  <c r="G498" i="58"/>
  <c r="F498" i="58"/>
  <c r="CX453" i="58"/>
  <c r="CX541" i="58" s="1"/>
  <c r="CW453" i="58"/>
  <c r="CW541" i="58" s="1"/>
  <c r="CV453" i="58"/>
  <c r="CV541" i="58" s="1"/>
  <c r="CU453" i="58"/>
  <c r="CU541" i="58" s="1"/>
  <c r="CT453" i="58"/>
  <c r="CT541" i="58" s="1"/>
  <c r="CS453" i="58"/>
  <c r="CS541" i="58" s="1"/>
  <c r="CR453" i="58"/>
  <c r="CR541" i="58" s="1"/>
  <c r="CQ453" i="58"/>
  <c r="CQ541" i="58" s="1"/>
  <c r="CP453" i="58"/>
  <c r="CP541" i="58" s="1"/>
  <c r="CO453" i="58"/>
  <c r="CO541" i="58" s="1"/>
  <c r="CN453" i="58"/>
  <c r="CN541" i="58" s="1"/>
  <c r="CM453" i="58"/>
  <c r="CM541" i="58" s="1"/>
  <c r="CL453" i="58"/>
  <c r="CL541" i="58" s="1"/>
  <c r="CK453" i="58"/>
  <c r="CK541" i="58" s="1"/>
  <c r="CJ453" i="58"/>
  <c r="CJ541" i="58" s="1"/>
  <c r="CI453" i="58"/>
  <c r="CI541" i="58" s="1"/>
  <c r="CH453" i="58"/>
  <c r="CH541" i="58" s="1"/>
  <c r="CG453" i="58"/>
  <c r="CG541" i="58" s="1"/>
  <c r="AZ454" i="58"/>
  <c r="AV454" i="58"/>
  <c r="AU454" i="58"/>
  <c r="AS454" i="58"/>
  <c r="AR454" i="58"/>
  <c r="AN454" i="58"/>
  <c r="AM454" i="58"/>
  <c r="AK454" i="58"/>
  <c r="AJ454" i="58"/>
  <c r="AF454" i="58"/>
  <c r="AE454" i="58"/>
  <c r="AC454" i="58"/>
  <c r="X454" i="58"/>
  <c r="W454" i="58"/>
  <c r="U454" i="58"/>
  <c r="P454" i="58"/>
  <c r="O454" i="58"/>
  <c r="M454" i="58"/>
  <c r="H454" i="58"/>
  <c r="G454" i="58"/>
  <c r="E454" i="58"/>
  <c r="AY410" i="58"/>
  <c r="AX410" i="58"/>
  <c r="AT410" i="58"/>
  <c r="AS410" i="58"/>
  <c r="AQ410" i="58"/>
  <c r="AP410" i="58"/>
  <c r="AL410" i="58"/>
  <c r="AK410" i="58"/>
  <c r="AI410" i="58"/>
  <c r="AH410" i="58"/>
  <c r="AD410" i="58"/>
  <c r="AC410" i="58"/>
  <c r="AA410" i="58"/>
  <c r="Z410" i="58"/>
  <c r="V410" i="58"/>
  <c r="U410" i="58"/>
  <c r="S410" i="58"/>
  <c r="R410" i="58"/>
  <c r="N410" i="58"/>
  <c r="M410" i="58"/>
  <c r="K410" i="58"/>
  <c r="J410" i="58"/>
  <c r="F410" i="58"/>
  <c r="E410" i="58"/>
  <c r="AI366" i="58"/>
  <c r="AG366" i="58"/>
  <c r="AF366" i="58"/>
  <c r="I366" i="58"/>
  <c r="H366" i="58"/>
  <c r="D366" i="58"/>
  <c r="AH322" i="58"/>
  <c r="AG322" i="58"/>
  <c r="AD322" i="58"/>
  <c r="J322" i="58"/>
  <c r="I322" i="58"/>
  <c r="G322" i="58"/>
  <c r="AF278" i="58"/>
  <c r="AE278" i="58"/>
  <c r="AC278" i="58"/>
  <c r="AJ278" i="58"/>
  <c r="H278" i="58"/>
  <c r="E278" i="58"/>
  <c r="D278" i="58"/>
  <c r="AI234" i="58"/>
  <c r="AH234" i="58"/>
  <c r="AG234" i="58"/>
  <c r="AD234" i="58"/>
  <c r="AC234" i="58"/>
  <c r="J234" i="58"/>
  <c r="I234" i="58"/>
  <c r="F234" i="58"/>
  <c r="E234" i="58"/>
  <c r="D234" i="58"/>
  <c r="AI190" i="58"/>
  <c r="AG190" i="58"/>
  <c r="AF190" i="58"/>
  <c r="AE190" i="58"/>
  <c r="J190" i="58"/>
  <c r="I190" i="58"/>
  <c r="H190" i="58"/>
  <c r="G190" i="58"/>
  <c r="D190" i="58"/>
  <c r="AG146" i="58"/>
  <c r="AD146" i="58"/>
  <c r="AC146" i="58"/>
  <c r="J146" i="58"/>
  <c r="H146" i="58"/>
  <c r="E146" i="58"/>
  <c r="AI102" i="58"/>
  <c r="AF102" i="58"/>
  <c r="AE102" i="58"/>
  <c r="AD102" i="58"/>
  <c r="AC102" i="58"/>
  <c r="H102" i="58"/>
  <c r="G102" i="58"/>
  <c r="F102" i="58"/>
  <c r="E102" i="58"/>
  <c r="BH58" i="58"/>
  <c r="BG58" i="58"/>
  <c r="BF58" i="58"/>
  <c r="BE58" i="58"/>
  <c r="BB58" i="58"/>
  <c r="AG58" i="58"/>
  <c r="AD58" i="58"/>
  <c r="AC58" i="58"/>
  <c r="I58" i="58"/>
  <c r="F58" i="58"/>
  <c r="E58" i="58"/>
  <c r="D58" i="58"/>
  <c r="I159" i="9"/>
  <c r="J159" i="9" s="1"/>
  <c r="K159" i="9" s="1"/>
  <c r="L159" i="9" s="1"/>
  <c r="M159" i="9" s="1"/>
  <c r="N159" i="9" s="1"/>
  <c r="O159" i="9" s="1"/>
  <c r="P159" i="9" s="1"/>
  <c r="Q159" i="9" s="1"/>
  <c r="R159" i="9" s="1"/>
  <c r="S159" i="9" s="1"/>
  <c r="T159" i="9" s="1"/>
  <c r="U159" i="9" s="1"/>
  <c r="V159" i="9" s="1"/>
  <c r="W159" i="9" s="1"/>
  <c r="X159" i="9" s="1"/>
  <c r="Y159" i="9" s="1"/>
  <c r="Z159" i="9" s="1"/>
  <c r="AA159" i="9" s="1"/>
  <c r="AB159" i="9" s="1"/>
  <c r="AC159" i="9" s="1"/>
  <c r="AD159" i="9" s="1"/>
  <c r="AE159" i="9" s="1"/>
  <c r="AF159" i="9" s="1"/>
  <c r="AM278" i="58" l="1"/>
  <c r="AZ278" i="58"/>
  <c r="AT322" i="58"/>
  <c r="AK234" i="58"/>
  <c r="BV58" i="58"/>
  <c r="AO234" i="58"/>
  <c r="AW58" i="58"/>
  <c r="AL322" i="58"/>
  <c r="AV366" i="58"/>
  <c r="Q234" i="58"/>
  <c r="M58" i="58"/>
  <c r="U58" i="58"/>
  <c r="BU58" i="58"/>
  <c r="O190" i="58"/>
  <c r="W190" i="58"/>
  <c r="R234" i="58"/>
  <c r="Z234" i="58"/>
  <c r="P278" i="58"/>
  <c r="CM278" i="58"/>
  <c r="X278" i="58"/>
  <c r="CU278" i="58"/>
  <c r="AO322" i="58"/>
  <c r="K366" i="58"/>
  <c r="S366" i="58"/>
  <c r="AA366" i="58"/>
  <c r="T58" i="58"/>
  <c r="W322" i="58"/>
  <c r="CT322" i="58"/>
  <c r="N58" i="58"/>
  <c r="V58" i="58"/>
  <c r="K102" i="58"/>
  <c r="S102" i="58"/>
  <c r="AA102" i="58"/>
  <c r="M146" i="58"/>
  <c r="CJ146" i="58"/>
  <c r="U146" i="58"/>
  <c r="CR146" i="58"/>
  <c r="P190" i="58"/>
  <c r="X190" i="58"/>
  <c r="K234" i="58"/>
  <c r="AJ234" i="58"/>
  <c r="S234" i="58"/>
  <c r="CP234" i="58"/>
  <c r="AA234" i="58"/>
  <c r="CX234" i="58"/>
  <c r="Q322" i="58"/>
  <c r="Y322" i="58"/>
  <c r="L366" i="58"/>
  <c r="CI366" i="58"/>
  <c r="T366" i="58"/>
  <c r="CQ366" i="58"/>
  <c r="BM58" i="58"/>
  <c r="L102" i="58"/>
  <c r="T102" i="58"/>
  <c r="AY102" i="58"/>
  <c r="Q190" i="58"/>
  <c r="CN190" i="58"/>
  <c r="Y190" i="58"/>
  <c r="CV190" i="58"/>
  <c r="AM190" i="58"/>
  <c r="AN278" i="58"/>
  <c r="R322" i="58"/>
  <c r="CO322" i="58"/>
  <c r="Z322" i="58"/>
  <c r="CW322" i="58"/>
  <c r="CH146" i="58"/>
  <c r="O322" i="58"/>
  <c r="CL322" i="58"/>
  <c r="BN58" i="58"/>
  <c r="BX58" i="58"/>
  <c r="M102" i="58"/>
  <c r="U102" i="58"/>
  <c r="AK146" i="58"/>
  <c r="R190" i="58"/>
  <c r="Z190" i="58"/>
  <c r="M234" i="58"/>
  <c r="U234" i="58"/>
  <c r="CH278" i="58"/>
  <c r="AR278" i="58"/>
  <c r="CH322" i="58"/>
  <c r="AW322" i="58"/>
  <c r="AY366" i="58"/>
  <c r="Y58" i="58"/>
  <c r="N102" i="58"/>
  <c r="V102" i="58"/>
  <c r="AQ102" i="58"/>
  <c r="P146" i="58"/>
  <c r="X146" i="58"/>
  <c r="K190" i="58"/>
  <c r="S190" i="58"/>
  <c r="AA190" i="58"/>
  <c r="N234" i="58"/>
  <c r="CK234" i="58"/>
  <c r="V234" i="58"/>
  <c r="CS234" i="58"/>
  <c r="AS234" i="58"/>
  <c r="L278" i="58"/>
  <c r="T278" i="58"/>
  <c r="Y234" i="58"/>
  <c r="AQ366" i="58"/>
  <c r="Q58" i="58"/>
  <c r="AO58" i="58"/>
  <c r="BP58" i="58"/>
  <c r="O102" i="58"/>
  <c r="W102" i="58"/>
  <c r="AS146" i="58"/>
  <c r="L190" i="58"/>
  <c r="CI190" i="58"/>
  <c r="T190" i="58"/>
  <c r="CQ190" i="58"/>
  <c r="M278" i="58"/>
  <c r="CJ278" i="58"/>
  <c r="U278" i="58"/>
  <c r="CR278" i="58"/>
  <c r="AU278" i="58"/>
  <c r="P366" i="58"/>
  <c r="X366" i="58"/>
  <c r="AN366" i="58"/>
  <c r="L58" i="58"/>
  <c r="AU190" i="58"/>
  <c r="K58" i="58"/>
  <c r="S58" i="58"/>
  <c r="AA58" i="58"/>
  <c r="P102" i="58"/>
  <c r="CM102" i="58"/>
  <c r="X102" i="58"/>
  <c r="CU102" i="58"/>
  <c r="AV278" i="58"/>
  <c r="Q366" i="58"/>
  <c r="CN366" i="58"/>
  <c r="Y366" i="58"/>
  <c r="CV366" i="58"/>
  <c r="BA453" i="58"/>
  <c r="AB498" i="58"/>
  <c r="BA410" i="58"/>
  <c r="R146" i="58"/>
  <c r="N146" i="58"/>
  <c r="V146" i="58"/>
  <c r="AE146" i="58"/>
  <c r="AM146" i="58"/>
  <c r="AU146" i="58"/>
  <c r="G146" i="58"/>
  <c r="O146" i="58"/>
  <c r="W146" i="58"/>
  <c r="AF146" i="58"/>
  <c r="AN146" i="58"/>
  <c r="AV146" i="58"/>
  <c r="Z146" i="58"/>
  <c r="C453" i="58"/>
  <c r="C541" i="58" s="1"/>
  <c r="AB453" i="58"/>
  <c r="I146" i="58"/>
  <c r="Q146" i="58"/>
  <c r="Y146" i="58"/>
  <c r="AH146" i="58"/>
  <c r="AP146" i="58"/>
  <c r="AX146" i="58"/>
  <c r="G278" i="58"/>
  <c r="O278" i="58"/>
  <c r="W278" i="58"/>
  <c r="F322" i="58"/>
  <c r="N322" i="58"/>
  <c r="V322" i="58"/>
  <c r="AE322" i="58"/>
  <c r="AM322" i="58"/>
  <c r="AU322" i="58"/>
  <c r="B409" i="58"/>
  <c r="D454" i="58"/>
  <c r="L454" i="58"/>
  <c r="T454" i="58"/>
  <c r="F146" i="58"/>
  <c r="C146" i="58"/>
  <c r="AH58" i="58"/>
  <c r="D102" i="58"/>
  <c r="C102" i="58"/>
  <c r="J58" i="58"/>
  <c r="R58" i="58"/>
  <c r="Z58" i="58"/>
  <c r="AI58" i="58"/>
  <c r="AQ58" i="58"/>
  <c r="AY58" i="58"/>
  <c r="AH190" i="58"/>
  <c r="L234" i="58"/>
  <c r="T234" i="58"/>
  <c r="F278" i="58"/>
  <c r="N278" i="58"/>
  <c r="V278" i="58"/>
  <c r="AD278" i="58"/>
  <c r="H322" i="58"/>
  <c r="P322" i="58"/>
  <c r="X322" i="58"/>
  <c r="AF322" i="58"/>
  <c r="J366" i="58"/>
  <c r="R366" i="58"/>
  <c r="Z366" i="58"/>
  <c r="AH366" i="58"/>
  <c r="D410" i="58"/>
  <c r="L410" i="58"/>
  <c r="T410" i="58"/>
  <c r="AB410" i="58"/>
  <c r="AJ410" i="58"/>
  <c r="AR410" i="58"/>
  <c r="AZ410" i="58"/>
  <c r="F454" i="58"/>
  <c r="N454" i="58"/>
  <c r="V454" i="58"/>
  <c r="AD454" i="58"/>
  <c r="AL454" i="58"/>
  <c r="AT454" i="58"/>
  <c r="H498" i="58"/>
  <c r="P498" i="58"/>
  <c r="X498" i="58"/>
  <c r="AF498" i="58"/>
  <c r="AN498" i="58"/>
  <c r="AV498" i="58"/>
  <c r="G58" i="58"/>
  <c r="O58" i="58"/>
  <c r="W58" i="58"/>
  <c r="AE58" i="58"/>
  <c r="BC58" i="58"/>
  <c r="I102" i="58"/>
  <c r="Q102" i="58"/>
  <c r="Y102" i="58"/>
  <c r="AG102" i="58"/>
  <c r="K146" i="58"/>
  <c r="S146" i="58"/>
  <c r="AA146" i="58"/>
  <c r="AI146" i="58"/>
  <c r="AQ146" i="58"/>
  <c r="AY146" i="58"/>
  <c r="E190" i="58"/>
  <c r="M190" i="58"/>
  <c r="U190" i="58"/>
  <c r="AC190" i="58"/>
  <c r="G234" i="58"/>
  <c r="O234" i="58"/>
  <c r="W234" i="58"/>
  <c r="AE234" i="58"/>
  <c r="I278" i="58"/>
  <c r="Q278" i="58"/>
  <c r="Y278" i="58"/>
  <c r="AG278" i="58"/>
  <c r="K322" i="58"/>
  <c r="S322" i="58"/>
  <c r="AA322" i="58"/>
  <c r="AI322" i="58"/>
  <c r="E366" i="58"/>
  <c r="M366" i="58"/>
  <c r="U366" i="58"/>
  <c r="G410" i="58"/>
  <c r="O410" i="58"/>
  <c r="W410" i="58"/>
  <c r="AE410" i="58"/>
  <c r="AM410" i="58"/>
  <c r="AU410" i="58"/>
  <c r="I454" i="58"/>
  <c r="Q454" i="58"/>
  <c r="Y454" i="58"/>
  <c r="AG454" i="58"/>
  <c r="AO454" i="58"/>
  <c r="AW454" i="58"/>
  <c r="C498" i="58"/>
  <c r="K498" i="58"/>
  <c r="S498" i="58"/>
  <c r="AA498" i="58"/>
  <c r="AI498" i="58"/>
  <c r="AQ498" i="58"/>
  <c r="AY498" i="58"/>
  <c r="H58" i="58"/>
  <c r="P58" i="58"/>
  <c r="X58" i="58"/>
  <c r="AF58" i="58"/>
  <c r="AN58" i="58"/>
  <c r="AV58" i="58"/>
  <c r="BD58" i="58"/>
  <c r="J102" i="58"/>
  <c r="R102" i="58"/>
  <c r="Z102" i="58"/>
  <c r="AH102" i="58"/>
  <c r="AP102" i="58"/>
  <c r="AX102" i="58"/>
  <c r="D146" i="58"/>
  <c r="L146" i="58"/>
  <c r="T146" i="58"/>
  <c r="AJ146" i="58"/>
  <c r="AR146" i="58"/>
  <c r="AZ146" i="58"/>
  <c r="F190" i="58"/>
  <c r="N190" i="58"/>
  <c r="V190" i="58"/>
  <c r="AD190" i="58"/>
  <c r="AL190" i="58"/>
  <c r="AT190" i="58"/>
  <c r="H234" i="58"/>
  <c r="P234" i="58"/>
  <c r="X234" i="58"/>
  <c r="AF234" i="58"/>
  <c r="AN234" i="58"/>
  <c r="AV234" i="58"/>
  <c r="J278" i="58"/>
  <c r="R278" i="58"/>
  <c r="Z278" i="58"/>
  <c r="AH278" i="58"/>
  <c r="AP278" i="58"/>
  <c r="AX278" i="58"/>
  <c r="D322" i="58"/>
  <c r="L322" i="58"/>
  <c r="T322" i="58"/>
  <c r="AJ322" i="58"/>
  <c r="AR322" i="58"/>
  <c r="AZ322" i="58"/>
  <c r="F366" i="58"/>
  <c r="N366" i="58"/>
  <c r="V366" i="58"/>
  <c r="AD366" i="58"/>
  <c r="AL366" i="58"/>
  <c r="AT366" i="58"/>
  <c r="H410" i="58"/>
  <c r="P410" i="58"/>
  <c r="X410" i="58"/>
  <c r="AF410" i="58"/>
  <c r="AN410" i="58"/>
  <c r="AV410" i="58"/>
  <c r="J454" i="58"/>
  <c r="R454" i="58"/>
  <c r="Z454" i="58"/>
  <c r="AH454" i="58"/>
  <c r="AP454" i="58"/>
  <c r="AX454" i="58"/>
  <c r="D498" i="58"/>
  <c r="L498" i="58"/>
  <c r="T498" i="58"/>
  <c r="AJ498" i="58"/>
  <c r="AR498" i="58"/>
  <c r="AZ498" i="58"/>
  <c r="AW234" i="58"/>
  <c r="K278" i="58"/>
  <c r="S278" i="58"/>
  <c r="AA278" i="58"/>
  <c r="AI278" i="58"/>
  <c r="AQ278" i="58"/>
  <c r="AY278" i="58"/>
  <c r="E322" i="58"/>
  <c r="M322" i="58"/>
  <c r="U322" i="58"/>
  <c r="AC322" i="58"/>
  <c r="AK322" i="58"/>
  <c r="AS322" i="58"/>
  <c r="G366" i="58"/>
  <c r="O366" i="58"/>
  <c r="W366" i="58"/>
  <c r="AE366" i="58"/>
  <c r="AM366" i="58"/>
  <c r="AU366" i="58"/>
  <c r="I410" i="58"/>
  <c r="Q410" i="58"/>
  <c r="Y410" i="58"/>
  <c r="AG410" i="58"/>
  <c r="AO410" i="58"/>
  <c r="AW410" i="58"/>
  <c r="K454" i="58"/>
  <c r="S454" i="58"/>
  <c r="AA454" i="58"/>
  <c r="AI454" i="58"/>
  <c r="AQ454" i="58"/>
  <c r="AY454" i="58"/>
  <c r="E498" i="58"/>
  <c r="M498" i="58"/>
  <c r="U498" i="58"/>
  <c r="AC498" i="58"/>
  <c r="AK498" i="58"/>
  <c r="AS498" i="58"/>
  <c r="C234" i="58"/>
  <c r="C410" i="58"/>
  <c r="CA453" i="58"/>
  <c r="CA541" i="58" s="1"/>
  <c r="CB453" i="58"/>
  <c r="CB541" i="58" s="1"/>
  <c r="CC453" i="58"/>
  <c r="CC541" i="58" s="1"/>
  <c r="CD453" i="58"/>
  <c r="CD541" i="58" s="1"/>
  <c r="CE453" i="58"/>
  <c r="CE541" i="58" s="1"/>
  <c r="CF453" i="58"/>
  <c r="CF541" i="58" s="1"/>
  <c r="B101" i="58"/>
  <c r="B145" i="58"/>
  <c r="B189" i="58"/>
  <c r="B233" i="58"/>
  <c r="B277" i="58"/>
  <c r="BB498" i="58"/>
  <c r="BC498" i="58"/>
  <c r="BD498" i="58"/>
  <c r="BE498" i="58"/>
  <c r="BF498" i="58"/>
  <c r="BG498" i="58"/>
  <c r="BH498" i="58"/>
  <c r="CG498" i="58"/>
  <c r="BI498" i="58"/>
  <c r="CH498" i="58"/>
  <c r="BJ498" i="58"/>
  <c r="CI498" i="58"/>
  <c r="BK498" i="58"/>
  <c r="CJ498" i="58"/>
  <c r="BL498" i="58"/>
  <c r="CK498" i="58"/>
  <c r="BM498" i="58"/>
  <c r="CL498" i="58"/>
  <c r="BN498" i="58"/>
  <c r="CM498" i="58"/>
  <c r="BO498" i="58"/>
  <c r="CN498" i="58"/>
  <c r="BP498" i="58"/>
  <c r="CO498" i="58"/>
  <c r="BQ498" i="58"/>
  <c r="CP498" i="58"/>
  <c r="BR498" i="58"/>
  <c r="CQ498" i="58"/>
  <c r="BS498" i="58"/>
  <c r="CR498" i="58"/>
  <c r="BT498" i="58"/>
  <c r="CS498" i="58"/>
  <c r="BU498" i="58"/>
  <c r="CT498" i="58"/>
  <c r="BV498" i="58"/>
  <c r="CU498" i="58"/>
  <c r="BW498" i="58"/>
  <c r="CV498" i="58"/>
  <c r="BX498" i="58"/>
  <c r="CW498" i="58"/>
  <c r="BY498" i="58"/>
  <c r="CX498" i="58"/>
  <c r="BB454" i="58"/>
  <c r="BC454" i="58"/>
  <c r="BD454" i="58"/>
  <c r="BE454" i="58"/>
  <c r="BF454" i="58"/>
  <c r="BG454" i="58"/>
  <c r="BH454" i="58"/>
  <c r="CG454" i="58"/>
  <c r="BI454" i="58"/>
  <c r="CH454" i="58"/>
  <c r="BJ454" i="58"/>
  <c r="CI454" i="58"/>
  <c r="BK454" i="58"/>
  <c r="CJ454" i="58"/>
  <c r="BL454" i="58"/>
  <c r="CK454" i="58"/>
  <c r="BM454" i="58"/>
  <c r="CL454" i="58"/>
  <c r="BN454" i="58"/>
  <c r="CM454" i="58"/>
  <c r="BO454" i="58"/>
  <c r="CN454" i="58"/>
  <c r="BP454" i="58"/>
  <c r="CO454" i="58"/>
  <c r="BQ454" i="58"/>
  <c r="CP454" i="58"/>
  <c r="BR454" i="58"/>
  <c r="CQ454" i="58"/>
  <c r="BS454" i="58"/>
  <c r="CR454" i="58"/>
  <c r="BT454" i="58"/>
  <c r="CS454" i="58"/>
  <c r="BU454" i="58"/>
  <c r="CT454" i="58"/>
  <c r="BV454" i="58"/>
  <c r="CU454" i="58"/>
  <c r="BW454" i="58"/>
  <c r="CV454" i="58"/>
  <c r="BX454" i="58"/>
  <c r="CW454" i="58"/>
  <c r="BY454" i="58"/>
  <c r="CX454" i="58"/>
  <c r="BB410" i="58"/>
  <c r="BC410" i="58"/>
  <c r="BD410" i="58"/>
  <c r="BE410" i="58"/>
  <c r="CD410" i="58"/>
  <c r="BF410" i="58"/>
  <c r="BG410" i="58"/>
  <c r="CF410" i="58"/>
  <c r="BH410" i="58"/>
  <c r="CG410" i="58"/>
  <c r="BI410" i="58"/>
  <c r="CH410" i="58"/>
  <c r="BJ410" i="58"/>
  <c r="CI410" i="58"/>
  <c r="BK410" i="58"/>
  <c r="CJ410" i="58"/>
  <c r="BL410" i="58"/>
  <c r="CK410" i="58"/>
  <c r="BM410" i="58"/>
  <c r="CL410" i="58"/>
  <c r="BN410" i="58"/>
  <c r="CM410" i="58"/>
  <c r="BO410" i="58"/>
  <c r="CN410" i="58"/>
  <c r="BP410" i="58"/>
  <c r="CO410" i="58"/>
  <c r="BQ410" i="58"/>
  <c r="CP410" i="58"/>
  <c r="BR410" i="58"/>
  <c r="CQ410" i="58"/>
  <c r="BS410" i="58"/>
  <c r="CR410" i="58"/>
  <c r="BT410" i="58"/>
  <c r="CS410" i="58"/>
  <c r="BU410" i="58"/>
  <c r="CT410" i="58"/>
  <c r="BV410" i="58"/>
  <c r="CU410" i="58"/>
  <c r="BW410" i="58"/>
  <c r="CV410" i="58"/>
  <c r="BX410" i="58"/>
  <c r="CW410" i="58"/>
  <c r="BY410" i="58"/>
  <c r="CX410" i="58"/>
  <c r="BC366" i="58"/>
  <c r="BD366" i="58"/>
  <c r="BE366" i="58"/>
  <c r="CD366" i="58"/>
  <c r="BF366" i="58"/>
  <c r="CE366" i="58"/>
  <c r="BG366" i="58"/>
  <c r="BH366" i="58"/>
  <c r="CG366" i="58"/>
  <c r="BK366" i="58"/>
  <c r="CJ366" i="58"/>
  <c r="BL366" i="58"/>
  <c r="CK366" i="58"/>
  <c r="BM366" i="58"/>
  <c r="CL366" i="58"/>
  <c r="BP366" i="58"/>
  <c r="CO366" i="58"/>
  <c r="BS366" i="58"/>
  <c r="CR366" i="58"/>
  <c r="BT366" i="58"/>
  <c r="CS366" i="58"/>
  <c r="BU366" i="58"/>
  <c r="CT366" i="58"/>
  <c r="BX366" i="58"/>
  <c r="CW366" i="58"/>
  <c r="BB322" i="58"/>
  <c r="BC322" i="58"/>
  <c r="CB322" i="58"/>
  <c r="BD322" i="58"/>
  <c r="CC322" i="58"/>
  <c r="BE322" i="58"/>
  <c r="CD322" i="58"/>
  <c r="BF322" i="58"/>
  <c r="BG322" i="58"/>
  <c r="BH322" i="58"/>
  <c r="CG322" i="58"/>
  <c r="BJ322" i="58"/>
  <c r="CI322" i="58"/>
  <c r="BK322" i="58"/>
  <c r="CJ322" i="58"/>
  <c r="BL322" i="58"/>
  <c r="CK322" i="58"/>
  <c r="BN322" i="58"/>
  <c r="CM322" i="58"/>
  <c r="BQ322" i="58"/>
  <c r="CP322" i="58"/>
  <c r="BR322" i="58"/>
  <c r="CQ322" i="58"/>
  <c r="BS322" i="58"/>
  <c r="CR322" i="58"/>
  <c r="BT322" i="58"/>
  <c r="CS322" i="58"/>
  <c r="BV322" i="58"/>
  <c r="CU322" i="58"/>
  <c r="BY322" i="58"/>
  <c r="CX322" i="58"/>
  <c r="BB278" i="58"/>
  <c r="BC278" i="58"/>
  <c r="CB278" i="58"/>
  <c r="BD278" i="58"/>
  <c r="CC278" i="58"/>
  <c r="BE278" i="58"/>
  <c r="BF278" i="58"/>
  <c r="CE278" i="58"/>
  <c r="BG278" i="58"/>
  <c r="BH278" i="58"/>
  <c r="CG278" i="58"/>
  <c r="BL278" i="58"/>
  <c r="CK278" i="58"/>
  <c r="BM278" i="58"/>
  <c r="CL278" i="58"/>
  <c r="BO278" i="58"/>
  <c r="CN278" i="58"/>
  <c r="BP278" i="58"/>
  <c r="CO278" i="58"/>
  <c r="BQ278" i="58"/>
  <c r="CP278" i="58"/>
  <c r="BT278" i="58"/>
  <c r="CS278" i="58"/>
  <c r="BU278" i="58"/>
  <c r="CT278" i="58"/>
  <c r="BW278" i="58"/>
  <c r="CV278" i="58"/>
  <c r="BX278" i="58"/>
  <c r="CW278" i="58"/>
  <c r="BY278" i="58"/>
  <c r="CX278" i="58"/>
  <c r="BB234" i="58"/>
  <c r="CA234" i="58"/>
  <c r="BC234" i="58"/>
  <c r="BD234" i="58"/>
  <c r="CC234" i="58"/>
  <c r="BE234" i="58"/>
  <c r="CD234" i="58"/>
  <c r="BF234" i="58"/>
  <c r="CE234" i="58"/>
  <c r="BG234" i="58"/>
  <c r="BH234" i="58"/>
  <c r="CG234" i="58"/>
  <c r="BJ234" i="58"/>
  <c r="CI234" i="58"/>
  <c r="BM234" i="58"/>
  <c r="CL234" i="58"/>
  <c r="BN234" i="58"/>
  <c r="CM234" i="58"/>
  <c r="BR234" i="58"/>
  <c r="CQ234" i="58"/>
  <c r="BU234" i="58"/>
  <c r="CT234" i="58"/>
  <c r="BV234" i="58"/>
  <c r="CU234" i="58"/>
  <c r="BB190" i="58"/>
  <c r="CA190" i="58"/>
  <c r="BC190" i="58"/>
  <c r="BD190" i="58"/>
  <c r="CC190" i="58"/>
  <c r="BE190" i="58"/>
  <c r="CD190" i="58"/>
  <c r="BF190" i="58"/>
  <c r="CE190" i="58"/>
  <c r="BG190" i="58"/>
  <c r="BH190" i="58"/>
  <c r="CG190" i="58"/>
  <c r="BK190" i="58"/>
  <c r="CJ190" i="58"/>
  <c r="BL190" i="58"/>
  <c r="CK190" i="58"/>
  <c r="BS190" i="58"/>
  <c r="CR190" i="58"/>
  <c r="BT190" i="58"/>
  <c r="CS190" i="58"/>
  <c r="BB146" i="58"/>
  <c r="BC146" i="58"/>
  <c r="BD146" i="58"/>
  <c r="BE146" i="58"/>
  <c r="BF146" i="58"/>
  <c r="CE146" i="58"/>
  <c r="BG146" i="58"/>
  <c r="CF146" i="58"/>
  <c r="BH146" i="58"/>
  <c r="CG146" i="58"/>
  <c r="BJ146" i="58"/>
  <c r="CI146" i="58"/>
  <c r="BL146" i="58"/>
  <c r="CK146" i="58"/>
  <c r="BM146" i="58"/>
  <c r="CL146" i="58"/>
  <c r="BO146" i="58"/>
  <c r="CN146" i="58"/>
  <c r="BP146" i="58"/>
  <c r="CO146" i="58"/>
  <c r="BQ146" i="58"/>
  <c r="CP146" i="58"/>
  <c r="BR146" i="58"/>
  <c r="CQ146" i="58"/>
  <c r="BT146" i="58"/>
  <c r="CS146" i="58"/>
  <c r="BU146" i="58"/>
  <c r="CT146" i="58"/>
  <c r="BW146" i="58"/>
  <c r="CV146" i="58"/>
  <c r="BX146" i="58"/>
  <c r="CW146" i="58"/>
  <c r="BY146" i="58"/>
  <c r="CX146" i="58"/>
  <c r="BB102" i="58"/>
  <c r="CA102" i="58"/>
  <c r="BC102" i="58"/>
  <c r="BD102" i="58"/>
  <c r="CC102" i="58"/>
  <c r="BE102" i="58"/>
  <c r="CD102" i="58"/>
  <c r="BF102" i="58"/>
  <c r="CE102" i="58"/>
  <c r="BG102" i="58"/>
  <c r="CF102" i="58"/>
  <c r="BH102" i="58"/>
  <c r="CG102" i="58"/>
  <c r="BO102" i="58"/>
  <c r="CN102" i="58"/>
  <c r="BP102" i="58"/>
  <c r="CO102" i="58"/>
  <c r="BW102" i="58"/>
  <c r="CV102" i="58"/>
  <c r="BX102" i="58"/>
  <c r="CW102" i="58"/>
  <c r="C7" i="17"/>
  <c r="H58" i="23"/>
  <c r="F54" i="23"/>
  <c r="G54" i="23" s="1"/>
  <c r="BX322" i="58" l="1"/>
  <c r="AP58" i="58"/>
  <c r="AS190" i="58"/>
  <c r="AY322" i="58"/>
  <c r="BR190" i="58"/>
  <c r="BY234" i="58"/>
  <c r="BI322" i="58"/>
  <c r="BI146" i="58"/>
  <c r="BN102" i="58"/>
  <c r="BV278" i="58"/>
  <c r="AO102" i="58"/>
  <c r="AW278" i="58"/>
  <c r="BK146" i="58"/>
  <c r="AU58" i="58"/>
  <c r="BT58" i="58"/>
  <c r="BN278" i="58"/>
  <c r="AL146" i="58"/>
  <c r="AP190" i="58"/>
  <c r="BW366" i="58"/>
  <c r="BR366" i="58"/>
  <c r="AU234" i="58"/>
  <c r="AS366" i="58"/>
  <c r="BO190" i="58"/>
  <c r="BT234" i="58"/>
  <c r="AZ234" i="58"/>
  <c r="AM234" i="58"/>
  <c r="AP366" i="58"/>
  <c r="BO366" i="58"/>
  <c r="BZ410" i="58"/>
  <c r="BJ190" i="58"/>
  <c r="AK190" i="58"/>
  <c r="AO278" i="58"/>
  <c r="BL234" i="58"/>
  <c r="BI278" i="58"/>
  <c r="AX366" i="58"/>
  <c r="AW102" i="58"/>
  <c r="BM322" i="58"/>
  <c r="BK278" i="58"/>
  <c r="AL278" i="58"/>
  <c r="AN322" i="58"/>
  <c r="BV102" i="58"/>
  <c r="BA454" i="58"/>
  <c r="AK366" i="58"/>
  <c r="BU322" i="58"/>
  <c r="AV322" i="58"/>
  <c r="BJ366" i="58"/>
  <c r="AT146" i="58"/>
  <c r="BP322" i="58"/>
  <c r="BZ146" i="58"/>
  <c r="BS146" i="58"/>
  <c r="AQ322" i="58"/>
  <c r="AR234" i="58"/>
  <c r="AX58" i="58"/>
  <c r="BQ234" i="58"/>
  <c r="AX234" i="58"/>
  <c r="AM102" i="58"/>
  <c r="AW190" i="58"/>
  <c r="AZ102" i="58"/>
  <c r="AQ234" i="58"/>
  <c r="AM58" i="58"/>
  <c r="AJ58" i="58"/>
  <c r="AV102" i="58"/>
  <c r="AW146" i="58"/>
  <c r="AQ190" i="58"/>
  <c r="AL58" i="58"/>
  <c r="AT278" i="58"/>
  <c r="AS278" i="58"/>
  <c r="CV58" i="58"/>
  <c r="BW58" i="58"/>
  <c r="AO190" i="58"/>
  <c r="AR102" i="58"/>
  <c r="AV190" i="58"/>
  <c r="AW366" i="58"/>
  <c r="AN102" i="58"/>
  <c r="AZ190" i="58"/>
  <c r="AO146" i="58"/>
  <c r="AT234" i="58"/>
  <c r="AZ366" i="58"/>
  <c r="AK278" i="58"/>
  <c r="AT102" i="58"/>
  <c r="AJ102" i="58"/>
  <c r="AN190" i="58"/>
  <c r="BW190" i="58"/>
  <c r="AX190" i="58"/>
  <c r="AZ58" i="58"/>
  <c r="AO366" i="58"/>
  <c r="CN58" i="58"/>
  <c r="BO58" i="58"/>
  <c r="AR190" i="58"/>
  <c r="AL234" i="58"/>
  <c r="AS102" i="58"/>
  <c r="AR366" i="58"/>
  <c r="AP322" i="58"/>
  <c r="BL58" i="58"/>
  <c r="AK58" i="58"/>
  <c r="AU102" i="58"/>
  <c r="AL102" i="58"/>
  <c r="AX322" i="58"/>
  <c r="AY234" i="58"/>
  <c r="AP234" i="58"/>
  <c r="BS278" i="58"/>
  <c r="AR58" i="58"/>
  <c r="AJ190" i="58"/>
  <c r="AY190" i="58"/>
  <c r="AK102" i="58"/>
  <c r="AS58" i="58"/>
  <c r="AJ366" i="58"/>
  <c r="AT58" i="58"/>
  <c r="AB541" i="58"/>
  <c r="BZ453" i="58"/>
  <c r="BZ541" i="58" s="1"/>
  <c r="BA541" i="58"/>
  <c r="AK455" i="58"/>
  <c r="K103" i="58"/>
  <c r="J191" i="58"/>
  <c r="J235" i="58"/>
  <c r="J323" i="58"/>
  <c r="K367" i="58"/>
  <c r="K411" i="58"/>
  <c r="AB454" i="58"/>
  <c r="CE322" i="58"/>
  <c r="CC454" i="58"/>
  <c r="L455" i="58"/>
  <c r="J279" i="58"/>
  <c r="AJ411" i="58"/>
  <c r="L499" i="58"/>
  <c r="L59" i="58"/>
  <c r="BI411" i="58"/>
  <c r="BJ455" i="58"/>
  <c r="K147" i="58"/>
  <c r="CE498" i="58"/>
  <c r="CA278" i="58"/>
  <c r="CF366" i="58"/>
  <c r="BJ499" i="58"/>
  <c r="AK499" i="58"/>
  <c r="CF190" i="58"/>
  <c r="CB190" i="58"/>
  <c r="CD278" i="58"/>
  <c r="CC410" i="58"/>
  <c r="CD454" i="58"/>
  <c r="B57" i="58"/>
  <c r="CB410" i="58"/>
  <c r="CD498" i="58"/>
  <c r="B365" i="58"/>
  <c r="CB146" i="58"/>
  <c r="BA498" i="58"/>
  <c r="B497" i="58"/>
  <c r="B321" i="58"/>
  <c r="C454" i="58"/>
  <c r="C322" i="58"/>
  <c r="CA146" i="58"/>
  <c r="C278" i="58"/>
  <c r="C190" i="58"/>
  <c r="C366" i="58"/>
  <c r="CA410" i="58"/>
  <c r="CB454" i="58"/>
  <c r="CF322" i="58"/>
  <c r="CE454" i="58"/>
  <c r="CA454" i="58"/>
  <c r="CF498" i="58"/>
  <c r="CB498" i="58"/>
  <c r="C58" i="58"/>
  <c r="CF234" i="58"/>
  <c r="CB234" i="58"/>
  <c r="CF278" i="58"/>
  <c r="CE410" i="58"/>
  <c r="CF454" i="58"/>
  <c r="CC498" i="58"/>
  <c r="CC366" i="58"/>
  <c r="CD146" i="58"/>
  <c r="CA322" i="58"/>
  <c r="CB366" i="58"/>
  <c r="CA498" i="58"/>
  <c r="CB102" i="58"/>
  <c r="CC146" i="58"/>
  <c r="CW58" i="58"/>
  <c r="CU58" i="58"/>
  <c r="CT58" i="58"/>
  <c r="CS58" i="58"/>
  <c r="CO58" i="58"/>
  <c r="CM58" i="58"/>
  <c r="CL58" i="58"/>
  <c r="CK58" i="58"/>
  <c r="CG58" i="58"/>
  <c r="CF58" i="58"/>
  <c r="CE58" i="58"/>
  <c r="CD58" i="58"/>
  <c r="CC58" i="58"/>
  <c r="CB58" i="58"/>
  <c r="CA58" i="58"/>
  <c r="BZ498" i="58"/>
  <c r="AI279" i="58" l="1"/>
  <c r="AJ147" i="58"/>
  <c r="BZ454" i="58"/>
  <c r="AK59" i="58"/>
  <c r="AI323" i="58"/>
  <c r="BA146" i="58"/>
  <c r="AJ103" i="58"/>
  <c r="AI235" i="58"/>
  <c r="AB146" i="58"/>
  <c r="AJ367" i="58"/>
  <c r="AI191" i="58"/>
  <c r="CW234" i="58"/>
  <c r="BX234" i="58"/>
  <c r="CJ234" i="58"/>
  <c r="BK234" i="58"/>
  <c r="CH366" i="58"/>
  <c r="BI366" i="58"/>
  <c r="CH190" i="58"/>
  <c r="BI190" i="58"/>
  <c r="AB234" i="58"/>
  <c r="CS102" i="58"/>
  <c r="BT102" i="58"/>
  <c r="CR102" i="58"/>
  <c r="BS102" i="58"/>
  <c r="CR234" i="58"/>
  <c r="BS234" i="58"/>
  <c r="AB278" i="58"/>
  <c r="CU146" i="58"/>
  <c r="BV146" i="58"/>
  <c r="CK102" i="58"/>
  <c r="BL102" i="58"/>
  <c r="CH234" i="58"/>
  <c r="BI234" i="58"/>
  <c r="CN322" i="58"/>
  <c r="BO322" i="58"/>
  <c r="BH323" i="58" s="1"/>
  <c r="CP190" i="58"/>
  <c r="BQ190" i="58"/>
  <c r="BY58" i="58"/>
  <c r="CL190" i="58"/>
  <c r="BM190" i="58"/>
  <c r="CL102" i="58"/>
  <c r="BM102" i="58"/>
  <c r="CT190" i="58"/>
  <c r="BU190" i="58"/>
  <c r="BR58" i="58"/>
  <c r="BQ58" i="58"/>
  <c r="CI278" i="58"/>
  <c r="BJ278" i="58"/>
  <c r="CM146" i="58"/>
  <c r="BN146" i="58"/>
  <c r="BI147" i="58" s="1"/>
  <c r="BK58" i="58"/>
  <c r="CO234" i="58"/>
  <c r="BP234" i="58"/>
  <c r="CV234" i="58"/>
  <c r="BW234" i="58"/>
  <c r="CV322" i="58"/>
  <c r="BW322" i="58"/>
  <c r="BJ58" i="58"/>
  <c r="CP366" i="58"/>
  <c r="BQ366" i="58"/>
  <c r="AB102" i="58"/>
  <c r="CU366" i="58"/>
  <c r="BV366" i="58"/>
  <c r="CP102" i="58"/>
  <c r="BQ102" i="58"/>
  <c r="CI102" i="58"/>
  <c r="BJ102" i="58"/>
  <c r="CH102" i="58"/>
  <c r="BI102" i="58"/>
  <c r="CX366" i="58"/>
  <c r="BY366" i="58"/>
  <c r="CX190" i="58"/>
  <c r="BY190" i="58"/>
  <c r="CQ278" i="58"/>
  <c r="BR278" i="58"/>
  <c r="CT102" i="58"/>
  <c r="BU102" i="58"/>
  <c r="CX102" i="58"/>
  <c r="BY102" i="58"/>
  <c r="CN234" i="58"/>
  <c r="BO234" i="58"/>
  <c r="CJ102" i="58"/>
  <c r="BK102" i="58"/>
  <c r="CQ102" i="58"/>
  <c r="BR102" i="58"/>
  <c r="CM366" i="58"/>
  <c r="BN366" i="58"/>
  <c r="AB190" i="58"/>
  <c r="CM190" i="58"/>
  <c r="BN190" i="58"/>
  <c r="BI58" i="58"/>
  <c r="CR58" i="58"/>
  <c r="BS58" i="58"/>
  <c r="CW190" i="58"/>
  <c r="BX190" i="58"/>
  <c r="AB322" i="58"/>
  <c r="CO190" i="58"/>
  <c r="BP190" i="58"/>
  <c r="AB58" i="58"/>
  <c r="CU190" i="58"/>
  <c r="BV190" i="58"/>
  <c r="B453" i="58"/>
  <c r="C22" i="43"/>
  <c r="C21" i="43"/>
  <c r="CH58" i="58" l="1"/>
  <c r="CP58" i="58"/>
  <c r="CX58" i="58"/>
  <c r="BZ190" i="58"/>
  <c r="BA190" i="58"/>
  <c r="CJ58" i="58"/>
  <c r="BA278" i="58"/>
  <c r="BJ59" i="58"/>
  <c r="BZ234" i="58"/>
  <c r="BA234" i="58"/>
  <c r="BZ58" i="58"/>
  <c r="BA58" i="58"/>
  <c r="CI58" i="58"/>
  <c r="CQ58" i="58"/>
  <c r="BH191" i="58"/>
  <c r="BI103" i="58"/>
  <c r="BH279" i="58"/>
  <c r="BZ322" i="58"/>
  <c r="BA322" i="58"/>
  <c r="BH235" i="58"/>
  <c r="BI367" i="58"/>
  <c r="BA102" i="58"/>
  <c r="D74" i="23"/>
  <c r="BZ102" i="58" l="1"/>
  <c r="BZ278" i="58"/>
  <c r="I150" i="9"/>
  <c r="F52" i="23"/>
  <c r="G52" i="23" s="1"/>
  <c r="I114" i="9" l="1"/>
  <c r="U150" i="9"/>
  <c r="H33" i="9" l="1"/>
  <c r="AS33" i="9" s="1"/>
  <c r="AT33" i="9" s="1"/>
  <c r="AU33" i="9" s="1"/>
  <c r="AV33" i="9" s="1"/>
  <c r="AW33" i="9" s="1"/>
  <c r="AX33" i="9" s="1"/>
  <c r="AY33" i="9" s="1"/>
  <c r="AZ33" i="9" s="1"/>
  <c r="BA33" i="9" s="1"/>
  <c r="BB33" i="9" s="1"/>
  <c r="BC33" i="9" s="1"/>
  <c r="BD33" i="9" s="1"/>
  <c r="H34" i="9"/>
  <c r="F77" i="23" l="1"/>
  <c r="G78" i="23" s="1"/>
  <c r="F60" i="23"/>
  <c r="G60" i="23" s="1"/>
  <c r="K36" i="43"/>
  <c r="AF249" i="9"/>
  <c r="AE249" i="9"/>
  <c r="AD249" i="9"/>
  <c r="AF248" i="9"/>
  <c r="AE248" i="9"/>
  <c r="AD248" i="9"/>
  <c r="AF247" i="9"/>
  <c r="AE247" i="9"/>
  <c r="AD247" i="9"/>
  <c r="AF246" i="9"/>
  <c r="AE246" i="9"/>
  <c r="AD246" i="9"/>
  <c r="AF244" i="9"/>
  <c r="AE244" i="9"/>
  <c r="AD244" i="9"/>
  <c r="AF243" i="9"/>
  <c r="AE243" i="9"/>
  <c r="AD243" i="9"/>
  <c r="AF242" i="9"/>
  <c r="AE242" i="9"/>
  <c r="AD242" i="9"/>
  <c r="AF241" i="9"/>
  <c r="AE241" i="9"/>
  <c r="AD241" i="9"/>
  <c r="AF240" i="9"/>
  <c r="AE240" i="9"/>
  <c r="AF263" i="9"/>
  <c r="AE263" i="9"/>
  <c r="AD263" i="9"/>
  <c r="AF252" i="9"/>
  <c r="AE252" i="9"/>
  <c r="AD252" i="9"/>
  <c r="AF251" i="9"/>
  <c r="AE251" i="9"/>
  <c r="AD251" i="9"/>
  <c r="AD240" i="9"/>
  <c r="E103" i="7" l="1"/>
  <c r="F65" i="23"/>
  <c r="D68" i="23"/>
  <c r="D66" i="23"/>
  <c r="CX422" i="58"/>
  <c r="CW422" i="58"/>
  <c r="CV422" i="58"/>
  <c r="CU422" i="58"/>
  <c r="CT422" i="58"/>
  <c r="CS422" i="58"/>
  <c r="CR422" i="58"/>
  <c r="CQ422" i="58"/>
  <c r="CP422" i="58"/>
  <c r="CO422" i="58"/>
  <c r="CN422" i="58"/>
  <c r="CM422" i="58"/>
  <c r="CL422" i="58"/>
  <c r="CK422" i="58"/>
  <c r="CJ422" i="58"/>
  <c r="CI422" i="58"/>
  <c r="CH422" i="58"/>
  <c r="CG422" i="58"/>
  <c r="CF422" i="58"/>
  <c r="CE422" i="58"/>
  <c r="CD422" i="58"/>
  <c r="CC422" i="58"/>
  <c r="CB422" i="58"/>
  <c r="CA422" i="58"/>
  <c r="CX378" i="58"/>
  <c r="CW378" i="58"/>
  <c r="CV378" i="58"/>
  <c r="CU378" i="58"/>
  <c r="CT378" i="58"/>
  <c r="CS378" i="58"/>
  <c r="CR378" i="58"/>
  <c r="CQ378" i="58"/>
  <c r="CP378" i="58"/>
  <c r="CO378" i="58"/>
  <c r="CN378" i="58"/>
  <c r="CM378" i="58"/>
  <c r="CL378" i="58"/>
  <c r="CK378" i="58"/>
  <c r="CJ378" i="58"/>
  <c r="CI378" i="58"/>
  <c r="CH378" i="58"/>
  <c r="CG378" i="58"/>
  <c r="CF378" i="58"/>
  <c r="CE378" i="58"/>
  <c r="CD378" i="58"/>
  <c r="CC378" i="58"/>
  <c r="CB378" i="58"/>
  <c r="CA378" i="58"/>
  <c r="CX334" i="58"/>
  <c r="CW334" i="58"/>
  <c r="CV334" i="58"/>
  <c r="CU334" i="58"/>
  <c r="CT334" i="58"/>
  <c r="CS334" i="58"/>
  <c r="CR334" i="58"/>
  <c r="CQ334" i="58"/>
  <c r="CP334" i="58"/>
  <c r="CO334" i="58"/>
  <c r="CN334" i="58"/>
  <c r="CM334" i="58"/>
  <c r="CL334" i="58"/>
  <c r="CK334" i="58"/>
  <c r="CJ334" i="58"/>
  <c r="CI334" i="58"/>
  <c r="CH334" i="58"/>
  <c r="CG334" i="58"/>
  <c r="CF334" i="58"/>
  <c r="CE334" i="58"/>
  <c r="CD334" i="58"/>
  <c r="CC334" i="58"/>
  <c r="CB334" i="58"/>
  <c r="CA334" i="58"/>
  <c r="CX290" i="58"/>
  <c r="CW290" i="58"/>
  <c r="CV290" i="58"/>
  <c r="CU290" i="58"/>
  <c r="CT290" i="58"/>
  <c r="CS290" i="58"/>
  <c r="CR290" i="58"/>
  <c r="CQ290" i="58"/>
  <c r="CP290" i="58"/>
  <c r="CO290" i="58"/>
  <c r="CN290" i="58"/>
  <c r="CM290" i="58"/>
  <c r="CL290" i="58"/>
  <c r="CK290" i="58"/>
  <c r="CJ290" i="58"/>
  <c r="CI290" i="58"/>
  <c r="CH290" i="58"/>
  <c r="CG290" i="58"/>
  <c r="CF290" i="58"/>
  <c r="CE290" i="58"/>
  <c r="CD290" i="58"/>
  <c r="CC290" i="58"/>
  <c r="CB290" i="58"/>
  <c r="CA290" i="58"/>
  <c r="CX246" i="58"/>
  <c r="CW246" i="58"/>
  <c r="CV246" i="58"/>
  <c r="CU246" i="58"/>
  <c r="CT246" i="58"/>
  <c r="CS246" i="58"/>
  <c r="CR246" i="58"/>
  <c r="CQ246" i="58"/>
  <c r="CP246" i="58"/>
  <c r="CO246" i="58"/>
  <c r="CN246" i="58"/>
  <c r="CM246" i="58"/>
  <c r="CL246" i="58"/>
  <c r="CK246" i="58"/>
  <c r="CJ246" i="58"/>
  <c r="CI246" i="58"/>
  <c r="CH246" i="58"/>
  <c r="CG246" i="58"/>
  <c r="CF246" i="58"/>
  <c r="CE246" i="58"/>
  <c r="CD246" i="58"/>
  <c r="CC246" i="58"/>
  <c r="CB246" i="58"/>
  <c r="CA246" i="58"/>
  <c r="CX510" i="58"/>
  <c r="CW510" i="58"/>
  <c r="CV510" i="58"/>
  <c r="CU510" i="58"/>
  <c r="CT510" i="58"/>
  <c r="CS510" i="58"/>
  <c r="CR510" i="58"/>
  <c r="CQ510" i="58"/>
  <c r="CP510" i="58"/>
  <c r="CO510" i="58"/>
  <c r="CN510" i="58"/>
  <c r="CM510" i="58"/>
  <c r="CL510" i="58"/>
  <c r="CK510" i="58"/>
  <c r="CJ510" i="58"/>
  <c r="CI510" i="58"/>
  <c r="CH510" i="58"/>
  <c r="CG510" i="58"/>
  <c r="CF510" i="58"/>
  <c r="CE510" i="58"/>
  <c r="CD510" i="58"/>
  <c r="CC510" i="58"/>
  <c r="CB510" i="58"/>
  <c r="CA510" i="58"/>
  <c r="CX466" i="58"/>
  <c r="CW466" i="58"/>
  <c r="CV466" i="58"/>
  <c r="CU466" i="58"/>
  <c r="CT466" i="58"/>
  <c r="CS466" i="58"/>
  <c r="CR466" i="58"/>
  <c r="CQ466" i="58"/>
  <c r="CP466" i="58"/>
  <c r="CO466" i="58"/>
  <c r="CN466" i="58"/>
  <c r="CM466" i="58"/>
  <c r="CL466" i="58"/>
  <c r="CK466" i="58"/>
  <c r="CJ466" i="58"/>
  <c r="CI466" i="58"/>
  <c r="CH466" i="58"/>
  <c r="CG466" i="58"/>
  <c r="CF466" i="58"/>
  <c r="CE466" i="58"/>
  <c r="CD466" i="58"/>
  <c r="CC466" i="58"/>
  <c r="CB466" i="58"/>
  <c r="CA466" i="58"/>
  <c r="CX202" i="58"/>
  <c r="CW202" i="58"/>
  <c r="CV202" i="58"/>
  <c r="CU202" i="58"/>
  <c r="CT202" i="58"/>
  <c r="CS202" i="58"/>
  <c r="CR202" i="58"/>
  <c r="CQ202" i="58"/>
  <c r="CP202" i="58"/>
  <c r="CO202" i="58"/>
  <c r="CN202" i="58"/>
  <c r="CM202" i="58"/>
  <c r="CL202" i="58"/>
  <c r="CK202" i="58"/>
  <c r="CJ202" i="58"/>
  <c r="CI202" i="58"/>
  <c r="CH202" i="58"/>
  <c r="CG202" i="58"/>
  <c r="CF202" i="58"/>
  <c r="CE202" i="58"/>
  <c r="CD202" i="58"/>
  <c r="CC202" i="58"/>
  <c r="CB202" i="58"/>
  <c r="CA202" i="58"/>
  <c r="CX158" i="58"/>
  <c r="CW158" i="58"/>
  <c r="CV158" i="58"/>
  <c r="CU158" i="58"/>
  <c r="CT158" i="58"/>
  <c r="CS158" i="58"/>
  <c r="CR158" i="58"/>
  <c r="CQ158" i="58"/>
  <c r="CP158" i="58"/>
  <c r="CO158" i="58"/>
  <c r="CN158" i="58"/>
  <c r="CM158" i="58"/>
  <c r="CL158" i="58"/>
  <c r="CK158" i="58"/>
  <c r="CJ158" i="58"/>
  <c r="CI158" i="58"/>
  <c r="CH158" i="58"/>
  <c r="CG158" i="58"/>
  <c r="CF158" i="58"/>
  <c r="CE158" i="58"/>
  <c r="CD158" i="58"/>
  <c r="CC158" i="58"/>
  <c r="CB158" i="58"/>
  <c r="CA158" i="58"/>
  <c r="CX114" i="58"/>
  <c r="CW114" i="58"/>
  <c r="CV114" i="58"/>
  <c r="CU114" i="58"/>
  <c r="CT114" i="58"/>
  <c r="CS114" i="58"/>
  <c r="CR114" i="58"/>
  <c r="CQ114" i="58"/>
  <c r="CP114" i="58"/>
  <c r="CO114" i="58"/>
  <c r="CN114" i="58"/>
  <c r="CM114" i="58"/>
  <c r="CL114" i="58"/>
  <c r="CK114" i="58"/>
  <c r="CJ114" i="58"/>
  <c r="CI114" i="58"/>
  <c r="CH114" i="58"/>
  <c r="CG114" i="58"/>
  <c r="CF114" i="58"/>
  <c r="CE114" i="58"/>
  <c r="CD114" i="58"/>
  <c r="CC114" i="58"/>
  <c r="CB114" i="58"/>
  <c r="CA114" i="58"/>
  <c r="CX70" i="58"/>
  <c r="CW70" i="58"/>
  <c r="CV70" i="58"/>
  <c r="CU70" i="58"/>
  <c r="CT70" i="58"/>
  <c r="CS70" i="58"/>
  <c r="CR70" i="58"/>
  <c r="CQ70" i="58"/>
  <c r="CP70" i="58"/>
  <c r="CO70" i="58"/>
  <c r="CN70" i="58"/>
  <c r="CM70" i="58"/>
  <c r="CL70" i="58"/>
  <c r="CK70" i="58"/>
  <c r="CJ70" i="58"/>
  <c r="CI70" i="58"/>
  <c r="CH70" i="58"/>
  <c r="CG70" i="58"/>
  <c r="CF70" i="58"/>
  <c r="CE70" i="58"/>
  <c r="CD70" i="58"/>
  <c r="CC70" i="58"/>
  <c r="CB70" i="58"/>
  <c r="CA70" i="58"/>
  <c r="CX26" i="58"/>
  <c r="CW26" i="58"/>
  <c r="CV26" i="58"/>
  <c r="CU26" i="58"/>
  <c r="CT26" i="58"/>
  <c r="CS26" i="58"/>
  <c r="CR26" i="58"/>
  <c r="CQ26" i="58"/>
  <c r="CP26" i="58"/>
  <c r="CO26" i="58"/>
  <c r="CN26" i="58"/>
  <c r="CM26" i="58"/>
  <c r="CL26" i="58"/>
  <c r="CK26" i="58"/>
  <c r="CJ26" i="58"/>
  <c r="CI26" i="58"/>
  <c r="CH26" i="58"/>
  <c r="CG26" i="58"/>
  <c r="CF26" i="58"/>
  <c r="CE26" i="58"/>
  <c r="CD26" i="58"/>
  <c r="CC26" i="58"/>
  <c r="CB26" i="58"/>
  <c r="CA26" i="58"/>
  <c r="F70" i="23"/>
  <c r="CA134" i="58" l="1"/>
  <c r="CA132" i="58"/>
  <c r="CA131" i="58"/>
  <c r="CB133" i="58"/>
  <c r="CB132" i="58"/>
  <c r="CB131" i="58"/>
  <c r="CC133" i="58"/>
  <c r="CC132" i="58"/>
  <c r="CC131" i="58"/>
  <c r="CD133" i="58"/>
  <c r="CD132" i="58"/>
  <c r="CD131" i="58"/>
  <c r="CE133" i="58"/>
  <c r="CE132" i="58"/>
  <c r="CE131" i="58"/>
  <c r="CF133" i="58"/>
  <c r="CF132" i="58"/>
  <c r="CF131" i="58"/>
  <c r="CG134" i="58"/>
  <c r="CG133" i="58"/>
  <c r="CG131" i="58"/>
  <c r="CH134" i="58"/>
  <c r="CH133" i="58"/>
  <c r="CH131" i="58"/>
  <c r="CI134" i="58"/>
  <c r="CI133" i="58"/>
  <c r="CI131" i="58"/>
  <c r="CJ134" i="58"/>
  <c r="CJ133" i="58"/>
  <c r="CJ131" i="58"/>
  <c r="CK134" i="58"/>
  <c r="CK133" i="58"/>
  <c r="CK131" i="58"/>
  <c r="CL134" i="58"/>
  <c r="CL133" i="58"/>
  <c r="CL131" i="58"/>
  <c r="CM134" i="58"/>
  <c r="CM133" i="58"/>
  <c r="CM131" i="58"/>
  <c r="CN134" i="58"/>
  <c r="CN133" i="58"/>
  <c r="CN131" i="58"/>
  <c r="CO134" i="58"/>
  <c r="CO133" i="58"/>
  <c r="CO131" i="58"/>
  <c r="CP134" i="58"/>
  <c r="CP133" i="58"/>
  <c r="CP131" i="58"/>
  <c r="CQ134" i="58"/>
  <c r="CQ133" i="58"/>
  <c r="CQ131" i="58"/>
  <c r="CR134" i="58"/>
  <c r="CR133" i="58"/>
  <c r="CR132" i="58"/>
  <c r="CS134" i="58"/>
  <c r="CS133" i="58"/>
  <c r="CS132" i="58"/>
  <c r="CT134" i="58"/>
  <c r="CT133" i="58"/>
  <c r="CT132" i="58"/>
  <c r="CU134" i="58"/>
  <c r="CU133" i="58"/>
  <c r="CU132" i="58"/>
  <c r="CV134" i="58"/>
  <c r="CV132" i="58"/>
  <c r="CV131" i="58"/>
  <c r="CW134" i="58"/>
  <c r="CW132" i="58"/>
  <c r="CW131" i="58"/>
  <c r="CX134" i="58"/>
  <c r="CX132" i="58"/>
  <c r="CX131" i="58"/>
  <c r="CA178" i="58"/>
  <c r="CA176" i="58"/>
  <c r="CA175" i="58"/>
  <c r="CB177" i="58"/>
  <c r="CB176" i="58"/>
  <c r="CB175" i="58"/>
  <c r="CC177" i="58"/>
  <c r="CC176" i="58"/>
  <c r="CC175" i="58"/>
  <c r="CD177" i="58"/>
  <c r="CD176" i="58"/>
  <c r="CD175" i="58"/>
  <c r="CE177" i="58"/>
  <c r="CE176" i="58"/>
  <c r="CE175" i="58"/>
  <c r="CF177" i="58"/>
  <c r="CF176" i="58"/>
  <c r="CF175" i="58"/>
  <c r="CG178" i="58"/>
  <c r="CG177" i="58"/>
  <c r="CG175" i="58"/>
  <c r="CH178" i="58"/>
  <c r="CH177" i="58"/>
  <c r="CH175" i="58"/>
  <c r="CI178" i="58"/>
  <c r="CI177" i="58"/>
  <c r="CI175" i="58"/>
  <c r="CJ178" i="58"/>
  <c r="CJ177" i="58"/>
  <c r="CJ175" i="58"/>
  <c r="CK178" i="58"/>
  <c r="CK177" i="58"/>
  <c r="CK175" i="58"/>
  <c r="CL178" i="58"/>
  <c r="CL177" i="58"/>
  <c r="CL175" i="58"/>
  <c r="CM178" i="58"/>
  <c r="CM177" i="58"/>
  <c r="CM175" i="58"/>
  <c r="CN178" i="58"/>
  <c r="CN177" i="58"/>
  <c r="CN175" i="58"/>
  <c r="CO178" i="58"/>
  <c r="CO177" i="58"/>
  <c r="CO175" i="58"/>
  <c r="CP178" i="58"/>
  <c r="CP177" i="58"/>
  <c r="CP175" i="58"/>
  <c r="CQ178" i="58"/>
  <c r="CQ177" i="58"/>
  <c r="CQ175" i="58"/>
  <c r="CR178" i="58"/>
  <c r="CR177" i="58"/>
  <c r="CR176" i="58"/>
  <c r="CS178" i="58"/>
  <c r="CS177" i="58"/>
  <c r="CS176" i="58"/>
  <c r="CT178" i="58"/>
  <c r="CT177" i="58"/>
  <c r="CT176" i="58"/>
  <c r="CU178" i="58"/>
  <c r="CU177" i="58"/>
  <c r="CU176" i="58"/>
  <c r="CV178" i="58"/>
  <c r="CV176" i="58"/>
  <c r="CV175" i="58"/>
  <c r="CW178" i="58"/>
  <c r="CW176" i="58"/>
  <c r="CW175" i="58"/>
  <c r="CX178" i="58"/>
  <c r="CX176" i="58"/>
  <c r="CX175" i="58"/>
  <c r="CA222" i="58"/>
  <c r="CA220" i="58"/>
  <c r="CA219" i="58"/>
  <c r="CB221" i="58"/>
  <c r="CB220" i="58"/>
  <c r="CB219" i="58"/>
  <c r="CC221" i="58"/>
  <c r="CC220" i="58"/>
  <c r="CC219" i="58"/>
  <c r="CD221" i="58"/>
  <c r="CD220" i="58"/>
  <c r="CD219" i="58"/>
  <c r="CE221" i="58"/>
  <c r="CE220" i="58"/>
  <c r="CE219" i="58"/>
  <c r="CF221" i="58"/>
  <c r="CF220" i="58"/>
  <c r="CF219" i="58"/>
  <c r="CG222" i="58"/>
  <c r="CG221" i="58"/>
  <c r="CG219" i="58"/>
  <c r="CH222" i="58"/>
  <c r="CH221" i="58"/>
  <c r="CH219" i="58"/>
  <c r="CI222" i="58"/>
  <c r="CI221" i="58"/>
  <c r="CI219" i="58"/>
  <c r="CJ222" i="58"/>
  <c r="CJ221" i="58"/>
  <c r="CJ219" i="58"/>
  <c r="CK222" i="58"/>
  <c r="CK221" i="58"/>
  <c r="CK219" i="58"/>
  <c r="CL222" i="58"/>
  <c r="CL221" i="58"/>
  <c r="CL219" i="58"/>
  <c r="CM222" i="58"/>
  <c r="CM221" i="58"/>
  <c r="CM219" i="58"/>
  <c r="CN222" i="58"/>
  <c r="CN221" i="58"/>
  <c r="CN219" i="58"/>
  <c r="CO222" i="58"/>
  <c r="CO221" i="58"/>
  <c r="CO219" i="58"/>
  <c r="CP222" i="58"/>
  <c r="CP221" i="58"/>
  <c r="CP219" i="58"/>
  <c r="CQ222" i="58"/>
  <c r="CQ221" i="58"/>
  <c r="CQ219" i="58"/>
  <c r="CR222" i="58"/>
  <c r="CR221" i="58"/>
  <c r="CR220" i="58"/>
  <c r="CS222" i="58"/>
  <c r="CS221" i="58"/>
  <c r="CS220" i="58"/>
  <c r="CT222" i="58"/>
  <c r="CT221" i="58"/>
  <c r="CT220" i="58"/>
  <c r="CU222" i="58"/>
  <c r="CU221" i="58"/>
  <c r="CU220" i="58"/>
  <c r="CV222" i="58"/>
  <c r="CV220" i="58"/>
  <c r="CV219" i="58"/>
  <c r="CW222" i="58"/>
  <c r="CW220" i="58"/>
  <c r="CW219" i="58"/>
  <c r="CX222" i="58"/>
  <c r="CX220" i="58"/>
  <c r="CX219" i="58"/>
  <c r="CA486" i="58"/>
  <c r="CA484" i="58"/>
  <c r="CA483" i="58"/>
  <c r="CB485" i="58"/>
  <c r="CB484" i="58"/>
  <c r="CB483" i="58"/>
  <c r="CC485" i="58"/>
  <c r="CC484" i="58"/>
  <c r="CC483" i="58"/>
  <c r="CD485" i="58"/>
  <c r="CD484" i="58"/>
  <c r="CD483" i="58"/>
  <c r="CE485" i="58"/>
  <c r="CE484" i="58"/>
  <c r="CE483" i="58"/>
  <c r="CF485" i="58"/>
  <c r="CF484" i="58"/>
  <c r="CF483" i="58"/>
  <c r="CG486" i="58"/>
  <c r="CG485" i="58"/>
  <c r="CG483" i="58"/>
  <c r="CH486" i="58"/>
  <c r="CH485" i="58"/>
  <c r="CH483" i="58"/>
  <c r="CI486" i="58"/>
  <c r="CI485" i="58"/>
  <c r="CI483" i="58"/>
  <c r="CJ486" i="58"/>
  <c r="CJ485" i="58"/>
  <c r="CJ483" i="58"/>
  <c r="CK486" i="58"/>
  <c r="CK485" i="58"/>
  <c r="CK483" i="58"/>
  <c r="CL486" i="58"/>
  <c r="CL485" i="58"/>
  <c r="CL483" i="58"/>
  <c r="CM486" i="58"/>
  <c r="CM485" i="58"/>
  <c r="CM483" i="58"/>
  <c r="CN486" i="58"/>
  <c r="CN485" i="58"/>
  <c r="CN483" i="58"/>
  <c r="CO486" i="58"/>
  <c r="CO485" i="58"/>
  <c r="CO483" i="58"/>
  <c r="CP486" i="58"/>
  <c r="CP485" i="58"/>
  <c r="CP483" i="58"/>
  <c r="CQ486" i="58"/>
  <c r="CQ485" i="58"/>
  <c r="CQ483" i="58"/>
  <c r="CR486" i="58"/>
  <c r="CR485" i="58"/>
  <c r="CR484" i="58"/>
  <c r="CS486" i="58"/>
  <c r="CS485" i="58"/>
  <c r="CS484" i="58"/>
  <c r="CT486" i="58"/>
  <c r="CT485" i="58"/>
  <c r="CT484" i="58"/>
  <c r="CU486" i="58"/>
  <c r="CU485" i="58"/>
  <c r="CU484" i="58"/>
  <c r="CV486" i="58"/>
  <c r="CV484" i="58"/>
  <c r="CV483" i="58"/>
  <c r="CW486" i="58"/>
  <c r="CW484" i="58"/>
  <c r="CW483" i="58"/>
  <c r="CX486" i="58"/>
  <c r="CX484" i="58"/>
  <c r="CX483" i="58"/>
  <c r="CA530" i="58"/>
  <c r="CA528" i="58"/>
  <c r="CA527" i="58"/>
  <c r="CB529" i="58"/>
  <c r="CB528" i="58"/>
  <c r="CB527" i="58"/>
  <c r="CC529" i="58"/>
  <c r="CC528" i="58"/>
  <c r="CC527" i="58"/>
  <c r="CD529" i="58"/>
  <c r="CD528" i="58"/>
  <c r="CD527" i="58"/>
  <c r="CE529" i="58"/>
  <c r="CE528" i="58"/>
  <c r="CE527" i="58"/>
  <c r="CF529" i="58"/>
  <c r="CF528" i="58"/>
  <c r="CF527" i="58"/>
  <c r="CG530" i="58"/>
  <c r="CG529" i="58"/>
  <c r="CG527" i="58"/>
  <c r="CH530" i="58"/>
  <c r="CH529" i="58"/>
  <c r="CH527" i="58"/>
  <c r="CI530" i="58"/>
  <c r="CI529" i="58"/>
  <c r="CI527" i="58"/>
  <c r="CJ530" i="58"/>
  <c r="CJ529" i="58"/>
  <c r="CJ527" i="58"/>
  <c r="CK530" i="58"/>
  <c r="CK529" i="58"/>
  <c r="CK527" i="58"/>
  <c r="CL530" i="58"/>
  <c r="CL529" i="58"/>
  <c r="CL527" i="58"/>
  <c r="CM530" i="58"/>
  <c r="CM529" i="58"/>
  <c r="CM527" i="58"/>
  <c r="CN530" i="58"/>
  <c r="CN529" i="58"/>
  <c r="CN527" i="58"/>
  <c r="CO530" i="58"/>
  <c r="CO529" i="58"/>
  <c r="CO527" i="58"/>
  <c r="CP530" i="58"/>
  <c r="CP529" i="58"/>
  <c r="CP527" i="58"/>
  <c r="CQ530" i="58"/>
  <c r="CQ529" i="58"/>
  <c r="CQ527" i="58"/>
  <c r="CR530" i="58"/>
  <c r="CR529" i="58"/>
  <c r="CR528" i="58"/>
  <c r="CS530" i="58"/>
  <c r="CS529" i="58"/>
  <c r="CS528" i="58"/>
  <c r="CT530" i="58"/>
  <c r="CT529" i="58"/>
  <c r="CT528" i="58"/>
  <c r="CU530" i="58"/>
  <c r="CU529" i="58"/>
  <c r="CU528" i="58"/>
  <c r="CV530" i="58"/>
  <c r="CV528" i="58"/>
  <c r="CV527" i="58"/>
  <c r="CW530" i="58"/>
  <c r="CW528" i="58"/>
  <c r="CW527" i="58"/>
  <c r="CX530" i="58"/>
  <c r="CX528" i="58"/>
  <c r="CX527" i="58"/>
  <c r="CA266" i="58"/>
  <c r="CA264" i="58"/>
  <c r="CA263" i="58"/>
  <c r="CB265" i="58"/>
  <c r="CB264" i="58"/>
  <c r="CB263" i="58"/>
  <c r="CC265" i="58"/>
  <c r="CC264" i="58"/>
  <c r="CC263" i="58"/>
  <c r="CD265" i="58"/>
  <c r="CD264" i="58"/>
  <c r="CD263" i="58"/>
  <c r="CE265" i="58"/>
  <c r="CE264" i="58"/>
  <c r="CE263" i="58"/>
  <c r="CF265" i="58"/>
  <c r="CF264" i="58"/>
  <c r="CF263" i="58"/>
  <c r="CG266" i="58"/>
  <c r="CG265" i="58"/>
  <c r="CG263" i="58"/>
  <c r="CH266" i="58"/>
  <c r="CH265" i="58"/>
  <c r="CH263" i="58"/>
  <c r="CI266" i="58"/>
  <c r="CI265" i="58"/>
  <c r="CI263" i="58"/>
  <c r="CJ266" i="58"/>
  <c r="CJ265" i="58"/>
  <c r="CJ264" i="58"/>
  <c r="CK266" i="58"/>
  <c r="CK265" i="58"/>
  <c r="CK264" i="58"/>
  <c r="CL266" i="58"/>
  <c r="CL265" i="58"/>
  <c r="CL264" i="58"/>
  <c r="CM266" i="58"/>
  <c r="CM265" i="58"/>
  <c r="CM264" i="58"/>
  <c r="CN266" i="58"/>
  <c r="CN265" i="58"/>
  <c r="CN264" i="58"/>
  <c r="CO266" i="58"/>
  <c r="CO265" i="58"/>
  <c r="CO264" i="58"/>
  <c r="CP266" i="58"/>
  <c r="CP265" i="58"/>
  <c r="CP263" i="58"/>
  <c r="CQ266" i="58"/>
  <c r="CQ265" i="58"/>
  <c r="CQ263" i="58"/>
  <c r="CR266" i="58"/>
  <c r="CR265" i="58"/>
  <c r="CR263" i="58"/>
  <c r="CS266" i="58"/>
  <c r="CS265" i="58"/>
  <c r="CS263" i="58"/>
  <c r="CT266" i="58"/>
  <c r="CT265" i="58"/>
  <c r="CT263" i="58"/>
  <c r="CU266" i="58"/>
  <c r="CU265" i="58"/>
  <c r="CU263" i="58"/>
  <c r="CV266" i="58"/>
  <c r="CV265" i="58"/>
  <c r="CV263" i="58"/>
  <c r="CW266" i="58"/>
  <c r="CW265" i="58"/>
  <c r="CW263" i="58"/>
  <c r="CX266" i="58"/>
  <c r="CX264" i="58"/>
  <c r="CX263" i="58"/>
  <c r="CA310" i="58"/>
  <c r="CA308" i="58"/>
  <c r="CA307" i="58"/>
  <c r="CB309" i="58"/>
  <c r="CB308" i="58"/>
  <c r="CB307" i="58"/>
  <c r="CC309" i="58"/>
  <c r="CC308" i="58"/>
  <c r="CC307" i="58"/>
  <c r="CD309" i="58"/>
  <c r="CD308" i="58"/>
  <c r="CD307" i="58"/>
  <c r="CE309" i="58"/>
  <c r="CE308" i="58"/>
  <c r="CE307" i="58"/>
  <c r="CF309" i="58"/>
  <c r="CF308" i="58"/>
  <c r="CF307" i="58"/>
  <c r="CG310" i="58"/>
  <c r="CG309" i="58"/>
  <c r="CG307" i="58"/>
  <c r="CH310" i="58"/>
  <c r="CH309" i="58"/>
  <c r="CH307" i="58"/>
  <c r="CI310" i="58"/>
  <c r="CI309" i="58"/>
  <c r="CI307" i="58"/>
  <c r="CJ310" i="58"/>
  <c r="CJ309" i="58"/>
  <c r="CJ308" i="58"/>
  <c r="CK310" i="58"/>
  <c r="CK309" i="58"/>
  <c r="CK308" i="58"/>
  <c r="CL310" i="58"/>
  <c r="CL309" i="58"/>
  <c r="CL308" i="58"/>
  <c r="CM310" i="58"/>
  <c r="CM309" i="58"/>
  <c r="CM308" i="58"/>
  <c r="CN310" i="58"/>
  <c r="CN309" i="58"/>
  <c r="CN308" i="58"/>
  <c r="CO310" i="58"/>
  <c r="CO309" i="58"/>
  <c r="CO308" i="58"/>
  <c r="CP310" i="58"/>
  <c r="CP309" i="58"/>
  <c r="CP307" i="58"/>
  <c r="CQ310" i="58"/>
  <c r="CQ309" i="58"/>
  <c r="CQ307" i="58"/>
  <c r="CR310" i="58"/>
  <c r="CR309" i="58"/>
  <c r="CR307" i="58"/>
  <c r="CS310" i="58"/>
  <c r="CS309" i="58"/>
  <c r="CS307" i="58"/>
  <c r="CT310" i="58"/>
  <c r="CT309" i="58"/>
  <c r="CT307" i="58"/>
  <c r="CU310" i="58"/>
  <c r="CU309" i="58"/>
  <c r="CU307" i="58"/>
  <c r="CV310" i="58"/>
  <c r="CV309" i="58"/>
  <c r="CV307" i="58"/>
  <c r="CW310" i="58"/>
  <c r="CW309" i="58"/>
  <c r="CW307" i="58"/>
  <c r="CX310" i="58"/>
  <c r="CX308" i="58"/>
  <c r="CX307" i="58"/>
  <c r="CA354" i="58"/>
  <c r="CA352" i="58"/>
  <c r="CA351" i="58"/>
  <c r="CB353" i="58"/>
  <c r="CB352" i="58"/>
  <c r="CB351" i="58"/>
  <c r="CC353" i="58"/>
  <c r="CC352" i="58"/>
  <c r="CC351" i="58"/>
  <c r="CD353" i="58"/>
  <c r="CD352" i="58"/>
  <c r="CD351" i="58"/>
  <c r="CE353" i="58"/>
  <c r="CE352" i="58"/>
  <c r="CE351" i="58"/>
  <c r="CF353" i="58"/>
  <c r="CF352" i="58"/>
  <c r="CF351" i="58"/>
  <c r="CG354" i="58"/>
  <c r="CG353" i="58"/>
  <c r="CG351" i="58"/>
  <c r="CH354" i="58"/>
  <c r="CH353" i="58"/>
  <c r="CH351" i="58"/>
  <c r="CI354" i="58"/>
  <c r="CI353" i="58"/>
  <c r="CI351" i="58"/>
  <c r="CJ354" i="58"/>
  <c r="CJ353" i="58"/>
  <c r="CJ352" i="58"/>
  <c r="CK354" i="58"/>
  <c r="CK353" i="58"/>
  <c r="CK352" i="58"/>
  <c r="CL354" i="58"/>
  <c r="CL353" i="58"/>
  <c r="CL352" i="58"/>
  <c r="CM354" i="58"/>
  <c r="CM353" i="58"/>
  <c r="CM352" i="58"/>
  <c r="CN354" i="58"/>
  <c r="CN353" i="58"/>
  <c r="CN352" i="58"/>
  <c r="CO354" i="58"/>
  <c r="CO353" i="58"/>
  <c r="CO352" i="58"/>
  <c r="CP354" i="58"/>
  <c r="CP353" i="58"/>
  <c r="CP351" i="58"/>
  <c r="CQ354" i="58"/>
  <c r="CQ353" i="58"/>
  <c r="CQ351" i="58"/>
  <c r="CR354" i="58"/>
  <c r="CR353" i="58"/>
  <c r="CR351" i="58"/>
  <c r="CS354" i="58"/>
  <c r="CS353" i="58"/>
  <c r="CS351" i="58"/>
  <c r="CT354" i="58"/>
  <c r="CT353" i="58"/>
  <c r="CT351" i="58"/>
  <c r="CU354" i="58"/>
  <c r="CU353" i="58"/>
  <c r="CU351" i="58"/>
  <c r="CV354" i="58"/>
  <c r="CV353" i="58"/>
  <c r="CV351" i="58"/>
  <c r="CW354" i="58"/>
  <c r="CW353" i="58"/>
  <c r="CW351" i="58"/>
  <c r="CX354" i="58"/>
  <c r="CX352" i="58"/>
  <c r="CX351" i="58"/>
  <c r="CA398" i="58"/>
  <c r="CA396" i="58"/>
  <c r="CA395" i="58"/>
  <c r="CB397" i="58"/>
  <c r="CB396" i="58"/>
  <c r="CB395" i="58"/>
  <c r="CC397" i="58"/>
  <c r="CC396" i="58"/>
  <c r="CC395" i="58"/>
  <c r="CD397" i="58"/>
  <c r="CD396" i="58"/>
  <c r="CD395" i="58"/>
  <c r="CE397" i="58"/>
  <c r="CE396" i="58"/>
  <c r="CE395" i="58"/>
  <c r="CF397" i="58"/>
  <c r="CF396" i="58"/>
  <c r="CF395" i="58"/>
  <c r="CG398" i="58"/>
  <c r="CG397" i="58"/>
  <c r="CG395" i="58"/>
  <c r="CH398" i="58"/>
  <c r="CH397" i="58"/>
  <c r="CH395" i="58"/>
  <c r="CI398" i="58"/>
  <c r="CI397" i="58"/>
  <c r="CI395" i="58"/>
  <c r="CJ398" i="58"/>
  <c r="CJ397" i="58"/>
  <c r="CJ396" i="58"/>
  <c r="CK398" i="58"/>
  <c r="CK397" i="58"/>
  <c r="CK396" i="58"/>
  <c r="CL398" i="58"/>
  <c r="CL397" i="58"/>
  <c r="CL396" i="58"/>
  <c r="CM398" i="58"/>
  <c r="CM397" i="58"/>
  <c r="CM396" i="58"/>
  <c r="CN398" i="58"/>
  <c r="CN397" i="58"/>
  <c r="CN396" i="58"/>
  <c r="CO398" i="58"/>
  <c r="CO397" i="58"/>
  <c r="CO396" i="58"/>
  <c r="CP398" i="58"/>
  <c r="CP397" i="58"/>
  <c r="CP395" i="58"/>
  <c r="CQ398" i="58"/>
  <c r="CQ397" i="58"/>
  <c r="CQ395" i="58"/>
  <c r="CR398" i="58"/>
  <c r="CR397" i="58"/>
  <c r="CR395" i="58"/>
  <c r="CS398" i="58"/>
  <c r="CS397" i="58"/>
  <c r="CS395" i="58"/>
  <c r="CT398" i="58"/>
  <c r="CT397" i="58"/>
  <c r="CT395" i="58"/>
  <c r="CU398" i="58"/>
  <c r="CU397" i="58"/>
  <c r="CU395" i="58"/>
  <c r="CV398" i="58"/>
  <c r="CV397" i="58"/>
  <c r="CV395" i="58"/>
  <c r="CW398" i="58"/>
  <c r="CW397" i="58"/>
  <c r="CW395" i="58"/>
  <c r="CX398" i="58"/>
  <c r="CX396" i="58"/>
  <c r="CX395" i="58"/>
  <c r="CA442" i="58"/>
  <c r="CA440" i="58"/>
  <c r="CA439" i="58"/>
  <c r="CB441" i="58"/>
  <c r="CB440" i="58"/>
  <c r="CB439" i="58"/>
  <c r="CC441" i="58"/>
  <c r="CC440" i="58"/>
  <c r="CC439" i="58"/>
  <c r="CD441" i="58"/>
  <c r="CD440" i="58"/>
  <c r="CD439" i="58"/>
  <c r="CE441" i="58"/>
  <c r="CE440" i="58"/>
  <c r="CE439" i="58"/>
  <c r="CF441" i="58"/>
  <c r="CF440" i="58"/>
  <c r="CF439" i="58"/>
  <c r="CG442" i="58"/>
  <c r="CG441" i="58"/>
  <c r="CG439" i="58"/>
  <c r="CH442" i="58"/>
  <c r="CH441" i="58"/>
  <c r="CH439" i="58"/>
  <c r="CI442" i="58"/>
  <c r="CI441" i="58"/>
  <c r="CI439" i="58"/>
  <c r="CJ442" i="58"/>
  <c r="CJ441" i="58"/>
  <c r="CJ440" i="58"/>
  <c r="CK442" i="58"/>
  <c r="CK441" i="58"/>
  <c r="CK440" i="58"/>
  <c r="CL442" i="58"/>
  <c r="CL441" i="58"/>
  <c r="CL440" i="58"/>
  <c r="CM442" i="58"/>
  <c r="CM441" i="58"/>
  <c r="CM440" i="58"/>
  <c r="CN442" i="58"/>
  <c r="CN441" i="58"/>
  <c r="CN440" i="58"/>
  <c r="CO442" i="58"/>
  <c r="CO441" i="58"/>
  <c r="CO440" i="58"/>
  <c r="CP442" i="58"/>
  <c r="CP441" i="58"/>
  <c r="CP439" i="58"/>
  <c r="CQ442" i="58"/>
  <c r="CQ441" i="58"/>
  <c r="CQ439" i="58"/>
  <c r="CR442" i="58"/>
  <c r="CR441" i="58"/>
  <c r="CR439" i="58"/>
  <c r="CS442" i="58"/>
  <c r="CS441" i="58"/>
  <c r="CS439" i="58"/>
  <c r="CT442" i="58"/>
  <c r="CT441" i="58"/>
  <c r="CT439" i="58"/>
  <c r="CU442" i="58"/>
  <c r="CU441" i="58"/>
  <c r="CU439" i="58"/>
  <c r="CV442" i="58"/>
  <c r="CV441" i="58"/>
  <c r="CV439" i="58"/>
  <c r="CW442" i="58"/>
  <c r="CW441" i="58"/>
  <c r="CW439" i="58"/>
  <c r="CX442" i="58"/>
  <c r="CX440" i="58"/>
  <c r="CX439" i="58"/>
  <c r="CA90" i="58"/>
  <c r="CA88" i="58"/>
  <c r="CA87" i="58"/>
  <c r="CB89" i="58"/>
  <c r="CB88" i="58"/>
  <c r="CB87" i="58"/>
  <c r="CC89" i="58"/>
  <c r="CC88" i="58"/>
  <c r="CC87" i="58"/>
  <c r="CD89" i="58"/>
  <c r="CD88" i="58"/>
  <c r="CD87" i="58"/>
  <c r="CE89" i="58"/>
  <c r="CE88" i="58"/>
  <c r="CE87" i="58"/>
  <c r="CF89" i="58"/>
  <c r="CF88" i="58"/>
  <c r="CF87" i="58"/>
  <c r="CG90" i="58"/>
  <c r="CG89" i="58"/>
  <c r="CG87" i="58"/>
  <c r="CH90" i="58"/>
  <c r="CH89" i="58"/>
  <c r="CH87" i="58"/>
  <c r="CI90" i="58"/>
  <c r="CI89" i="58"/>
  <c r="CI87" i="58"/>
  <c r="CJ90" i="58"/>
  <c r="CJ89" i="58"/>
  <c r="CJ87" i="58"/>
  <c r="CK90" i="58"/>
  <c r="CK89" i="58"/>
  <c r="CK87" i="58"/>
  <c r="CL90" i="58"/>
  <c r="CL89" i="58"/>
  <c r="CL87" i="58"/>
  <c r="CM90" i="58"/>
  <c r="CM89" i="58"/>
  <c r="CM87" i="58"/>
  <c r="CN90" i="58"/>
  <c r="CN89" i="58"/>
  <c r="CN87" i="58"/>
  <c r="CO90" i="58"/>
  <c r="CO89" i="58"/>
  <c r="CO87" i="58"/>
  <c r="CP90" i="58"/>
  <c r="CP89" i="58"/>
  <c r="CP87" i="58"/>
  <c r="CQ90" i="58"/>
  <c r="CQ89" i="58"/>
  <c r="CQ87" i="58"/>
  <c r="CR90" i="58"/>
  <c r="CR89" i="58"/>
  <c r="CR88" i="58"/>
  <c r="CS90" i="58"/>
  <c r="CS89" i="58"/>
  <c r="CS88" i="58"/>
  <c r="CT90" i="58"/>
  <c r="CT89" i="58"/>
  <c r="CT88" i="58"/>
  <c r="CU90" i="58"/>
  <c r="CU89" i="58"/>
  <c r="CU88" i="58"/>
  <c r="CV90" i="58"/>
  <c r="CV88" i="58"/>
  <c r="CV87" i="58"/>
  <c r="CW90" i="58"/>
  <c r="CW88" i="58"/>
  <c r="CW87" i="58"/>
  <c r="CX90" i="58"/>
  <c r="CX88" i="58"/>
  <c r="CX87" i="58"/>
  <c r="CA46" i="58"/>
  <c r="CA44" i="58"/>
  <c r="CA43" i="58"/>
  <c r="CB45" i="58"/>
  <c r="CB44" i="58"/>
  <c r="CB43" i="58"/>
  <c r="CC45" i="58"/>
  <c r="CC44" i="58"/>
  <c r="CC43" i="58"/>
  <c r="CD45" i="58"/>
  <c r="CD44" i="58"/>
  <c r="CD43" i="58"/>
  <c r="CE45" i="58"/>
  <c r="CE44" i="58"/>
  <c r="CE43" i="58"/>
  <c r="CF45" i="58"/>
  <c r="CF44" i="58"/>
  <c r="CF43" i="58"/>
  <c r="CG46" i="58"/>
  <c r="CG45" i="58"/>
  <c r="CG43" i="58"/>
  <c r="CH46" i="58"/>
  <c r="CH45" i="58"/>
  <c r="CH43" i="58"/>
  <c r="CI46" i="58"/>
  <c r="CI45" i="58"/>
  <c r="CI43" i="58"/>
  <c r="CJ46" i="58"/>
  <c r="CJ45" i="58"/>
  <c r="CJ43" i="58"/>
  <c r="CK46" i="58"/>
  <c r="CK45" i="58"/>
  <c r="CK43" i="58"/>
  <c r="CL46" i="58"/>
  <c r="CL45" i="58"/>
  <c r="CL43" i="58"/>
  <c r="CM46" i="58"/>
  <c r="CM45" i="58"/>
  <c r="CM43" i="58"/>
  <c r="CN46" i="58"/>
  <c r="CN45" i="58"/>
  <c r="CN43" i="58"/>
  <c r="CO46" i="58"/>
  <c r="CO45" i="58"/>
  <c r="CO43" i="58"/>
  <c r="CP46" i="58"/>
  <c r="CP45" i="58"/>
  <c r="CP43" i="58"/>
  <c r="CQ46" i="58"/>
  <c r="CQ45" i="58"/>
  <c r="CQ43" i="58"/>
  <c r="CR46" i="58"/>
  <c r="CR45" i="58"/>
  <c r="CR44" i="58"/>
  <c r="CS46" i="58"/>
  <c r="CS45" i="58"/>
  <c r="CS44" i="58"/>
  <c r="CT46" i="58"/>
  <c r="CT45" i="58"/>
  <c r="CT44" i="58"/>
  <c r="CU46" i="58"/>
  <c r="CU45" i="58"/>
  <c r="CU44" i="58"/>
  <c r="CV46" i="58"/>
  <c r="CV44" i="58"/>
  <c r="CV43" i="58"/>
  <c r="CW46" i="58"/>
  <c r="CW44" i="58"/>
  <c r="CW43" i="58"/>
  <c r="CX46" i="58"/>
  <c r="CX44" i="58"/>
  <c r="CX43" i="58"/>
  <c r="D67" i="23"/>
  <c r="H42" i="9"/>
  <c r="F14" i="20"/>
  <c r="AZ578" i="58"/>
  <c r="BY578" i="58" s="1"/>
  <c r="CX578" i="58" s="1"/>
  <c r="AY578" i="58"/>
  <c r="BX578" i="58" s="1"/>
  <c r="CW578" i="58" s="1"/>
  <c r="AX578" i="58"/>
  <c r="BW578" i="58" s="1"/>
  <c r="CV578" i="58" s="1"/>
  <c r="AW578" i="58"/>
  <c r="BV578" i="58" s="1"/>
  <c r="CU578" i="58" s="1"/>
  <c r="AV578" i="58"/>
  <c r="BU578" i="58" s="1"/>
  <c r="CT578" i="58" s="1"/>
  <c r="AU578" i="58"/>
  <c r="BT578" i="58" s="1"/>
  <c r="CS578" i="58" s="1"/>
  <c r="AT578" i="58"/>
  <c r="BS578" i="58" s="1"/>
  <c r="CR578" i="58" s="1"/>
  <c r="AS578" i="58"/>
  <c r="BR578" i="58" s="1"/>
  <c r="CQ578" i="58" s="1"/>
  <c r="AR578" i="58"/>
  <c r="BQ578" i="58" s="1"/>
  <c r="CP578" i="58" s="1"/>
  <c r="AQ578" i="58"/>
  <c r="BP578" i="58" s="1"/>
  <c r="CO578" i="58" s="1"/>
  <c r="AP578" i="58"/>
  <c r="BO578" i="58" s="1"/>
  <c r="CN578" i="58" s="1"/>
  <c r="AO578" i="58"/>
  <c r="BN578" i="58" s="1"/>
  <c r="CM578" i="58" s="1"/>
  <c r="AN578" i="58"/>
  <c r="BM578" i="58" s="1"/>
  <c r="CL578" i="58" s="1"/>
  <c r="AM578" i="58"/>
  <c r="BL578" i="58" s="1"/>
  <c r="CK578" i="58" s="1"/>
  <c r="AL578" i="58"/>
  <c r="BK578" i="58" s="1"/>
  <c r="CJ578" i="58" s="1"/>
  <c r="AK578" i="58"/>
  <c r="BJ578" i="58" s="1"/>
  <c r="CI578" i="58" s="1"/>
  <c r="AJ578" i="58"/>
  <c r="BI578" i="58" s="1"/>
  <c r="CH578" i="58" s="1"/>
  <c r="AI578" i="58"/>
  <c r="BH578" i="58" s="1"/>
  <c r="CG578" i="58" s="1"/>
  <c r="AH578" i="58"/>
  <c r="BG578" i="58" s="1"/>
  <c r="CF578" i="58" s="1"/>
  <c r="AG578" i="58"/>
  <c r="BF578" i="58" s="1"/>
  <c r="CE578" i="58" s="1"/>
  <c r="AF578" i="58"/>
  <c r="BE578" i="58" s="1"/>
  <c r="CD578" i="58" s="1"/>
  <c r="AE578" i="58"/>
  <c r="BD578" i="58" s="1"/>
  <c r="CC578" i="58" s="1"/>
  <c r="AD578" i="58"/>
  <c r="BC578" i="58" s="1"/>
  <c r="CB578" i="58" s="1"/>
  <c r="AC578" i="58"/>
  <c r="F67" i="23" l="1"/>
  <c r="E12" i="20" l="1"/>
  <c r="E105" i="20"/>
  <c r="E89" i="20"/>
  <c r="E88" i="20"/>
  <c r="E85" i="20"/>
  <c r="E84" i="20"/>
  <c r="I38" i="23" l="1"/>
  <c r="F66" i="23" l="1"/>
  <c r="AF459" i="9" l="1"/>
  <c r="AA459" i="9"/>
  <c r="U459" i="9"/>
  <c r="T459" i="9"/>
  <c r="N459" i="9"/>
  <c r="L459" i="9"/>
  <c r="G116" i="7"/>
  <c r="LT66" i="9"/>
  <c r="LS66" i="9"/>
  <c r="LR66" i="9"/>
  <c r="LQ66" i="9"/>
  <c r="LP66" i="9"/>
  <c r="LO66" i="9"/>
  <c r="LN66" i="9"/>
  <c r="LM66" i="9"/>
  <c r="LL66" i="9"/>
  <c r="LK66" i="9"/>
  <c r="LJ66" i="9"/>
  <c r="LI66" i="9"/>
  <c r="LH66" i="9"/>
  <c r="LG66" i="9"/>
  <c r="LF66" i="9"/>
  <c r="LE66" i="9"/>
  <c r="LD66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AF92" i="9"/>
  <c r="AA92" i="9"/>
  <c r="S96" i="7"/>
  <c r="R96" i="7"/>
  <c r="P96" i="7"/>
  <c r="O96" i="7"/>
  <c r="N96" i="7"/>
  <c r="Q96" i="7" s="1"/>
  <c r="G80" i="9"/>
  <c r="G79" i="9"/>
  <c r="H58" i="9"/>
  <c r="H53" i="9"/>
  <c r="H49" i="9"/>
  <c r="G72" i="9"/>
  <c r="G71" i="9"/>
  <c r="G70" i="9"/>
  <c r="G69" i="9"/>
  <c r="G57" i="9"/>
  <c r="G68" i="9"/>
  <c r="G67" i="9"/>
  <c r="G61" i="9"/>
  <c r="G60" i="9"/>
  <c r="G58" i="9"/>
  <c r="G56" i="9"/>
  <c r="G53" i="9"/>
  <c r="G50" i="9"/>
  <c r="G49" i="9"/>
  <c r="G48" i="9"/>
  <c r="G47" i="9"/>
  <c r="AW16" i="42" l="1"/>
  <c r="AV16" i="42"/>
  <c r="AU16" i="42"/>
  <c r="AT16" i="42"/>
  <c r="AS16" i="42"/>
  <c r="AR16" i="42"/>
  <c r="AL261" i="9"/>
  <c r="AK261" i="9"/>
  <c r="AJ261" i="9"/>
  <c r="AI261" i="9"/>
  <c r="AH261" i="9"/>
  <c r="AG261" i="9"/>
  <c r="AL260" i="9"/>
  <c r="AK260" i="9"/>
  <c r="AJ260" i="9"/>
  <c r="AI260" i="9"/>
  <c r="AH260" i="9"/>
  <c r="AG260" i="9"/>
  <c r="LS249" i="9"/>
  <c r="LR249" i="9"/>
  <c r="LQ249" i="9"/>
  <c r="LP249" i="9"/>
  <c r="LO249" i="9"/>
  <c r="LN249" i="9"/>
  <c r="LM249" i="9"/>
  <c r="LL249" i="9"/>
  <c r="LK249" i="9"/>
  <c r="LJ249" i="9"/>
  <c r="LI249" i="9"/>
  <c r="LH249" i="9"/>
  <c r="LG249" i="9"/>
  <c r="LF249" i="9"/>
  <c r="LE249" i="9"/>
  <c r="LD249" i="9"/>
  <c r="LC249" i="9"/>
  <c r="LB249" i="9"/>
  <c r="LA249" i="9"/>
  <c r="KZ249" i="9"/>
  <c r="KY249" i="9"/>
  <c r="KX249" i="9"/>
  <c r="KW249" i="9"/>
  <c r="KV249" i="9"/>
  <c r="KU249" i="9"/>
  <c r="KT249" i="9"/>
  <c r="KS249" i="9"/>
  <c r="KR249" i="9"/>
  <c r="KQ249" i="9"/>
  <c r="KP249" i="9"/>
  <c r="KO249" i="9"/>
  <c r="KN249" i="9"/>
  <c r="KM249" i="9"/>
  <c r="KL249" i="9"/>
  <c r="KK249" i="9"/>
  <c r="KJ249" i="9"/>
  <c r="KI249" i="9"/>
  <c r="KH249" i="9"/>
  <c r="KG249" i="9"/>
  <c r="KF249" i="9"/>
  <c r="KE249" i="9"/>
  <c r="KD249" i="9"/>
  <c r="KC249" i="9"/>
  <c r="KB249" i="9"/>
  <c r="KA249" i="9"/>
  <c r="JZ249" i="9"/>
  <c r="JY249" i="9"/>
  <c r="JX249" i="9"/>
  <c r="JW249" i="9"/>
  <c r="JV249" i="9"/>
  <c r="JU249" i="9"/>
  <c r="JT249" i="9"/>
  <c r="JS249" i="9"/>
  <c r="JR249" i="9"/>
  <c r="JQ249" i="9"/>
  <c r="JP249" i="9"/>
  <c r="JO249" i="9"/>
  <c r="JN249" i="9"/>
  <c r="JM249" i="9"/>
  <c r="JL249" i="9"/>
  <c r="JK249" i="9"/>
  <c r="JJ249" i="9"/>
  <c r="JI249" i="9"/>
  <c r="JH249" i="9"/>
  <c r="JG249" i="9"/>
  <c r="JF249" i="9"/>
  <c r="JE249" i="9"/>
  <c r="JD249" i="9"/>
  <c r="JC249" i="9"/>
  <c r="JB249" i="9"/>
  <c r="JA249" i="9"/>
  <c r="IZ249" i="9"/>
  <c r="IY249" i="9"/>
  <c r="IX249" i="9"/>
  <c r="IW249" i="9"/>
  <c r="IV249" i="9"/>
  <c r="IU249" i="9"/>
  <c r="IT249" i="9"/>
  <c r="IS249" i="9"/>
  <c r="IR249" i="9"/>
  <c r="IQ249" i="9"/>
  <c r="IP249" i="9"/>
  <c r="IO249" i="9"/>
  <c r="IN249" i="9"/>
  <c r="IM249" i="9"/>
  <c r="IL249" i="9"/>
  <c r="IK249" i="9"/>
  <c r="IJ249" i="9"/>
  <c r="II249" i="9"/>
  <c r="IH249" i="9"/>
  <c r="IG249" i="9"/>
  <c r="IF249" i="9"/>
  <c r="IE249" i="9"/>
  <c r="ID249" i="9"/>
  <c r="IC249" i="9"/>
  <c r="IB249" i="9"/>
  <c r="IA249" i="9"/>
  <c r="HZ249" i="9"/>
  <c r="HY249" i="9"/>
  <c r="HX249" i="9"/>
  <c r="HW249" i="9"/>
  <c r="HV249" i="9"/>
  <c r="HU249" i="9"/>
  <c r="HT249" i="9"/>
  <c r="HS249" i="9"/>
  <c r="HR249" i="9"/>
  <c r="HQ249" i="9"/>
  <c r="HP249" i="9"/>
  <c r="HO249" i="9"/>
  <c r="HN249" i="9"/>
  <c r="HM249" i="9"/>
  <c r="HL249" i="9"/>
  <c r="HK249" i="9"/>
  <c r="HJ249" i="9"/>
  <c r="HI249" i="9"/>
  <c r="HH249" i="9"/>
  <c r="HG249" i="9"/>
  <c r="HF249" i="9"/>
  <c r="HE249" i="9"/>
  <c r="HD249" i="9"/>
  <c r="HC249" i="9"/>
  <c r="HB249" i="9"/>
  <c r="HA249" i="9"/>
  <c r="GZ249" i="9"/>
  <c r="GY249" i="9"/>
  <c r="GX249" i="9"/>
  <c r="GW249" i="9"/>
  <c r="GV249" i="9"/>
  <c r="GU249" i="9"/>
  <c r="GT249" i="9"/>
  <c r="GS249" i="9"/>
  <c r="GR249" i="9"/>
  <c r="GQ249" i="9"/>
  <c r="GP249" i="9"/>
  <c r="GO249" i="9"/>
  <c r="GN249" i="9"/>
  <c r="GM249" i="9"/>
  <c r="GL249" i="9"/>
  <c r="GK249" i="9"/>
  <c r="GJ249" i="9"/>
  <c r="GI249" i="9"/>
  <c r="GH249" i="9"/>
  <c r="GG249" i="9"/>
  <c r="GF249" i="9"/>
  <c r="GE249" i="9"/>
  <c r="GD249" i="9"/>
  <c r="GC249" i="9"/>
  <c r="GB249" i="9"/>
  <c r="GA249" i="9"/>
  <c r="FZ249" i="9"/>
  <c r="FY249" i="9"/>
  <c r="FX249" i="9"/>
  <c r="FW249" i="9"/>
  <c r="FV249" i="9"/>
  <c r="FU249" i="9"/>
  <c r="FT249" i="9"/>
  <c r="FS249" i="9"/>
  <c r="FR249" i="9"/>
  <c r="FQ249" i="9"/>
  <c r="FP249" i="9"/>
  <c r="FO249" i="9"/>
  <c r="FN249" i="9"/>
  <c r="FM249" i="9"/>
  <c r="FL249" i="9"/>
  <c r="FK249" i="9"/>
  <c r="FJ249" i="9"/>
  <c r="FI249" i="9"/>
  <c r="FH249" i="9"/>
  <c r="FG249" i="9"/>
  <c r="FF249" i="9"/>
  <c r="FE249" i="9"/>
  <c r="FD249" i="9"/>
  <c r="FC249" i="9"/>
  <c r="FB249" i="9"/>
  <c r="FA249" i="9"/>
  <c r="EZ249" i="9"/>
  <c r="EY249" i="9"/>
  <c r="EX249" i="9"/>
  <c r="EW249" i="9"/>
  <c r="EV249" i="9"/>
  <c r="EU249" i="9"/>
  <c r="ET249" i="9"/>
  <c r="ES249" i="9"/>
  <c r="ER249" i="9"/>
  <c r="EQ249" i="9"/>
  <c r="EP249" i="9"/>
  <c r="EO249" i="9"/>
  <c r="EN249" i="9"/>
  <c r="EM249" i="9"/>
  <c r="EL249" i="9"/>
  <c r="EK249" i="9"/>
  <c r="EJ249" i="9"/>
  <c r="EI249" i="9"/>
  <c r="EH249" i="9"/>
  <c r="EG249" i="9"/>
  <c r="EF249" i="9"/>
  <c r="EE249" i="9"/>
  <c r="ED249" i="9"/>
  <c r="EC249" i="9"/>
  <c r="EB249" i="9"/>
  <c r="EA249" i="9"/>
  <c r="DZ249" i="9"/>
  <c r="DY249" i="9"/>
  <c r="DX249" i="9"/>
  <c r="DW249" i="9"/>
  <c r="DV249" i="9"/>
  <c r="DU249" i="9"/>
  <c r="DT249" i="9"/>
  <c r="DS249" i="9"/>
  <c r="DR249" i="9"/>
  <c r="DQ249" i="9"/>
  <c r="DP249" i="9"/>
  <c r="DO249" i="9"/>
  <c r="DN249" i="9"/>
  <c r="DM249" i="9"/>
  <c r="DL249" i="9"/>
  <c r="DK249" i="9"/>
  <c r="DJ249" i="9"/>
  <c r="DI249" i="9"/>
  <c r="DH249" i="9"/>
  <c r="DG249" i="9"/>
  <c r="DF249" i="9"/>
  <c r="DE249" i="9"/>
  <c r="DD249" i="9"/>
  <c r="DC249" i="9"/>
  <c r="DB249" i="9"/>
  <c r="DA249" i="9"/>
  <c r="CZ249" i="9"/>
  <c r="CY249" i="9"/>
  <c r="CX249" i="9"/>
  <c r="CW249" i="9"/>
  <c r="CV249" i="9"/>
  <c r="CU249" i="9"/>
  <c r="CT249" i="9"/>
  <c r="CS249" i="9"/>
  <c r="CR249" i="9"/>
  <c r="CQ249" i="9"/>
  <c r="CP249" i="9"/>
  <c r="CO249" i="9"/>
  <c r="CN249" i="9"/>
  <c r="CM249" i="9"/>
  <c r="CL249" i="9"/>
  <c r="CK249" i="9"/>
  <c r="CJ249" i="9"/>
  <c r="CI249" i="9"/>
  <c r="CH249" i="9"/>
  <c r="CG249" i="9"/>
  <c r="CF249" i="9"/>
  <c r="CE249" i="9"/>
  <c r="CD249" i="9"/>
  <c r="CC249" i="9"/>
  <c r="CB249" i="9"/>
  <c r="CA249" i="9"/>
  <c r="BZ249" i="9"/>
  <c r="BY249" i="9"/>
  <c r="BX249" i="9"/>
  <c r="BW249" i="9"/>
  <c r="BV249" i="9"/>
  <c r="BU249" i="9"/>
  <c r="BT249" i="9"/>
  <c r="BS249" i="9"/>
  <c r="BR249" i="9"/>
  <c r="BQ249" i="9"/>
  <c r="BP249" i="9"/>
  <c r="BO249" i="9"/>
  <c r="BN249" i="9"/>
  <c r="BM249" i="9"/>
  <c r="BL249" i="9"/>
  <c r="BK249" i="9"/>
  <c r="BJ249" i="9"/>
  <c r="BI249" i="9"/>
  <c r="BH249" i="9"/>
  <c r="BG249" i="9"/>
  <c r="BF249" i="9"/>
  <c r="BE249" i="9"/>
  <c r="BD249" i="9"/>
  <c r="BC249" i="9"/>
  <c r="BB249" i="9"/>
  <c r="BA249" i="9"/>
  <c r="AZ249" i="9"/>
  <c r="AY249" i="9"/>
  <c r="AX249" i="9"/>
  <c r="AW249" i="9"/>
  <c r="AV249" i="9"/>
  <c r="AU249" i="9"/>
  <c r="AT249" i="9"/>
  <c r="AS249" i="9"/>
  <c r="AR249" i="9"/>
  <c r="AQ249" i="9"/>
  <c r="AP249" i="9"/>
  <c r="AO249" i="9"/>
  <c r="AN249" i="9"/>
  <c r="AM249" i="9"/>
  <c r="AL249" i="9"/>
  <c r="AK249" i="9"/>
  <c r="AJ249" i="9"/>
  <c r="AI249" i="9"/>
  <c r="AH249" i="9"/>
  <c r="AG249" i="9"/>
  <c r="AK248" i="9"/>
  <c r="AJ248" i="9"/>
  <c r="AI248" i="9"/>
  <c r="AH248" i="9"/>
  <c r="AG248" i="9"/>
  <c r="BV247" i="9"/>
  <c r="BU247" i="9"/>
  <c r="BT247" i="9"/>
  <c r="BS247" i="9"/>
  <c r="BR247" i="9"/>
  <c r="BQ247" i="9"/>
  <c r="BP247" i="9"/>
  <c r="BO247" i="9"/>
  <c r="BN247" i="9"/>
  <c r="BM247" i="9"/>
  <c r="BL247" i="9"/>
  <c r="BK247" i="9"/>
  <c r="BJ247" i="9"/>
  <c r="BI247" i="9"/>
  <c r="BH247" i="9"/>
  <c r="BG247" i="9"/>
  <c r="BF247" i="9"/>
  <c r="BE247" i="9"/>
  <c r="BD247" i="9"/>
  <c r="BC247" i="9"/>
  <c r="BB247" i="9"/>
  <c r="BA247" i="9"/>
  <c r="AZ247" i="9"/>
  <c r="AY247" i="9"/>
  <c r="AX247" i="9"/>
  <c r="AW247" i="9"/>
  <c r="AV247" i="9"/>
  <c r="AU247" i="9"/>
  <c r="AT247" i="9"/>
  <c r="AS247" i="9"/>
  <c r="AR247" i="9"/>
  <c r="AQ247" i="9"/>
  <c r="AP247" i="9"/>
  <c r="AO247" i="9"/>
  <c r="AN247" i="9"/>
  <c r="AM247" i="9"/>
  <c r="AL247" i="9"/>
  <c r="AK247" i="9"/>
  <c r="AJ247" i="9"/>
  <c r="AI247" i="9"/>
  <c r="AH247" i="9"/>
  <c r="AG247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R240" i="9"/>
  <c r="AQ240" i="9"/>
  <c r="AP240" i="9"/>
  <c r="AO240" i="9"/>
  <c r="AN240" i="9"/>
  <c r="AM240" i="9"/>
  <c r="AL240" i="9"/>
  <c r="AK240" i="9"/>
  <c r="AJ240" i="9"/>
  <c r="AI240" i="9"/>
  <c r="AH240" i="9"/>
  <c r="AG240" i="9"/>
  <c r="E25" i="20" l="1"/>
  <c r="E20" i="20"/>
  <c r="E17" i="20"/>
  <c r="AC96" i="9" l="1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CH96" i="9" l="1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B22" i="17" l="1"/>
  <c r="Z124" i="9" l="1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AB70" i="9" l="1"/>
  <c r="G119" i="7"/>
  <c r="E119" i="7"/>
  <c r="AC70" i="9" l="1"/>
  <c r="AD70" i="9" s="1"/>
  <c r="AE70" i="9" s="1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G183" i="7"/>
  <c r="H70" i="9" l="1"/>
  <c r="F70" i="9" s="1"/>
  <c r="BY14" i="58" l="1"/>
  <c r="BX14" i="58"/>
  <c r="BW14" i="58"/>
  <c r="BV14" i="58"/>
  <c r="BU14" i="58"/>
  <c r="BT14" i="58"/>
  <c r="BS14" i="58"/>
  <c r="BR14" i="58"/>
  <c r="BQ14" i="58"/>
  <c r="BP14" i="58"/>
  <c r="BO14" i="58"/>
  <c r="BN14" i="58"/>
  <c r="BM14" i="58"/>
  <c r="BL14" i="58"/>
  <c r="BK14" i="58"/>
  <c r="BJ14" i="58"/>
  <c r="BI14" i="58"/>
  <c r="BH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C14" i="58"/>
  <c r="AA14" i="58"/>
  <c r="Z14" i="58"/>
  <c r="Y14" i="58"/>
  <c r="X14" i="58"/>
  <c r="W14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M15" i="58" l="1"/>
  <c r="AL15" i="58"/>
  <c r="BK15" i="58"/>
  <c r="AD14" i="58"/>
  <c r="AE14" i="58"/>
  <c r="D14" i="58"/>
  <c r="E14" i="58"/>
  <c r="F14" i="58"/>
  <c r="G14" i="58"/>
  <c r="H14" i="58"/>
  <c r="I14" i="58"/>
  <c r="AF14" i="58"/>
  <c r="AG14" i="58"/>
  <c r="AH14" i="58"/>
  <c r="BB14" i="58"/>
  <c r="BC14" i="58"/>
  <c r="BD14" i="58"/>
  <c r="BE14" i="58"/>
  <c r="BF14" i="58"/>
  <c r="BG14" i="58"/>
  <c r="CU574" i="58"/>
  <c r="CT574" i="58"/>
  <c r="CS574" i="58"/>
  <c r="CR574" i="58"/>
  <c r="CQ574" i="58"/>
  <c r="CP574" i="58"/>
  <c r="CO574" i="58"/>
  <c r="CN574" i="58"/>
  <c r="CM574" i="58"/>
  <c r="CL574" i="58"/>
  <c r="CK574" i="58"/>
  <c r="CJ574" i="58"/>
  <c r="CI574" i="58"/>
  <c r="CH574" i="58"/>
  <c r="CG574" i="58"/>
  <c r="BI574" i="58"/>
  <c r="BH574" i="58"/>
  <c r="AY574" i="58"/>
  <c r="AX574" i="58"/>
  <c r="AW574" i="58"/>
  <c r="AV574" i="58"/>
  <c r="AU574" i="58"/>
  <c r="AT574" i="58"/>
  <c r="AS574" i="58"/>
  <c r="AR574" i="58"/>
  <c r="AO574" i="58"/>
  <c r="AN574" i="58"/>
  <c r="AM574" i="58"/>
  <c r="AJ574" i="58"/>
  <c r="AI574" i="58"/>
  <c r="X574" i="58"/>
  <c r="W574" i="58"/>
  <c r="V574" i="58"/>
  <c r="U574" i="58"/>
  <c r="T574" i="58"/>
  <c r="S574" i="58"/>
  <c r="R574" i="58"/>
  <c r="Q574" i="58"/>
  <c r="P574" i="58"/>
  <c r="O574" i="58"/>
  <c r="N574" i="58"/>
  <c r="M574" i="58"/>
  <c r="L574" i="58"/>
  <c r="K574" i="58"/>
  <c r="J574" i="58"/>
  <c r="CF573" i="58"/>
  <c r="CE573" i="58"/>
  <c r="CD573" i="58"/>
  <c r="CC573" i="58"/>
  <c r="CB573" i="58"/>
  <c r="BG573" i="58"/>
  <c r="BF573" i="58"/>
  <c r="BE573" i="58"/>
  <c r="BD573" i="58"/>
  <c r="BC573" i="58"/>
  <c r="AH573" i="58"/>
  <c r="AG573" i="58"/>
  <c r="AF573" i="58"/>
  <c r="AE573" i="58"/>
  <c r="AD573" i="58"/>
  <c r="I573" i="58"/>
  <c r="H573" i="58"/>
  <c r="G573" i="58"/>
  <c r="F573" i="58"/>
  <c r="E573" i="58"/>
  <c r="CF572" i="58"/>
  <c r="CE572" i="58"/>
  <c r="CD572" i="58"/>
  <c r="CC572" i="58"/>
  <c r="CB572" i="58"/>
  <c r="CA572" i="58"/>
  <c r="BY572" i="58"/>
  <c r="BX572" i="58"/>
  <c r="BV572" i="58"/>
  <c r="BU572" i="58"/>
  <c r="BL572" i="58"/>
  <c r="BK572" i="58"/>
  <c r="BJ572" i="58"/>
  <c r="BI572" i="58"/>
  <c r="BH572" i="58"/>
  <c r="BG572" i="58"/>
  <c r="BF572" i="58"/>
  <c r="BE572" i="58"/>
  <c r="BD572" i="58"/>
  <c r="BC572" i="58"/>
  <c r="BB572" i="58"/>
  <c r="AJ572" i="58"/>
  <c r="AI572" i="58"/>
  <c r="AH572" i="58"/>
  <c r="AG572" i="58"/>
  <c r="AF572" i="58"/>
  <c r="AE572" i="58"/>
  <c r="AD572" i="58"/>
  <c r="AC572" i="58"/>
  <c r="I572" i="58"/>
  <c r="H572" i="58"/>
  <c r="G572" i="58"/>
  <c r="F572" i="58"/>
  <c r="E572" i="58"/>
  <c r="D572" i="58"/>
  <c r="CH571" i="58"/>
  <c r="CG571" i="58"/>
  <c r="BI571" i="58"/>
  <c r="BH571" i="58"/>
  <c r="AJ571" i="58"/>
  <c r="AI571" i="58"/>
  <c r="K571" i="58"/>
  <c r="J571" i="58"/>
  <c r="AB57" i="9" l="1"/>
  <c r="G105" i="7"/>
  <c r="E104" i="23"/>
  <c r="AC57" i="9" l="1"/>
  <c r="AD57" i="9" s="1"/>
  <c r="AE57" i="9" s="1"/>
  <c r="BA14" i="58" l="1"/>
  <c r="AB14" i="58"/>
  <c r="C14" i="58"/>
  <c r="B11" i="58"/>
  <c r="BZ14" i="58" l="1"/>
  <c r="CA14" i="58"/>
  <c r="CG14" i="58"/>
  <c r="CH14" i="58"/>
  <c r="CI14" i="58"/>
  <c r="CJ14" i="58"/>
  <c r="CK14" i="58"/>
  <c r="CL14" i="58"/>
  <c r="CM14" i="58"/>
  <c r="CN14" i="58"/>
  <c r="CO14" i="58"/>
  <c r="CP14" i="58"/>
  <c r="CQ14" i="58"/>
  <c r="CR14" i="58"/>
  <c r="CS14" i="58"/>
  <c r="CT14" i="58"/>
  <c r="CU14" i="58"/>
  <c r="CV14" i="58"/>
  <c r="CW14" i="58"/>
  <c r="CX14" i="58"/>
  <c r="CC14" i="58" l="1"/>
  <c r="CB14" i="58"/>
  <c r="CF14" i="58"/>
  <c r="CE14" i="58"/>
  <c r="CD14" i="58"/>
  <c r="B13" i="58"/>
  <c r="B14" i="58" s="1"/>
  <c r="E855" i="35" l="1"/>
  <c r="E854" i="35"/>
  <c r="E853" i="35"/>
  <c r="E852" i="35"/>
  <c r="E851" i="35"/>
  <c r="E850" i="35"/>
  <c r="E849" i="35"/>
  <c r="E848" i="35"/>
  <c r="E847" i="35"/>
  <c r="E846" i="35"/>
  <c r="E845" i="35"/>
  <c r="E844" i="35"/>
  <c r="CX562" i="58" l="1"/>
  <c r="CW562" i="58"/>
  <c r="CV562" i="58"/>
  <c r="CU562" i="58"/>
  <c r="CT562" i="58"/>
  <c r="CS562" i="58"/>
  <c r="CR562" i="58"/>
  <c r="CQ562" i="58"/>
  <c r="CP562" i="58"/>
  <c r="CO562" i="58"/>
  <c r="CN562" i="58"/>
  <c r="CM562" i="58"/>
  <c r="CL562" i="58"/>
  <c r="CK562" i="58"/>
  <c r="CJ562" i="58"/>
  <c r="CI562" i="58"/>
  <c r="CH562" i="58"/>
  <c r="CG562" i="58"/>
  <c r="CF562" i="58"/>
  <c r="CE562" i="58"/>
  <c r="CD562" i="58"/>
  <c r="CC562" i="58"/>
  <c r="CB562" i="58"/>
  <c r="CA562" i="58"/>
  <c r="BZ562" i="58"/>
  <c r="BY562" i="58"/>
  <c r="BX562" i="58"/>
  <c r="BW562" i="58"/>
  <c r="BV562" i="58"/>
  <c r="BU562" i="58"/>
  <c r="BT562" i="58"/>
  <c r="BS562" i="58"/>
  <c r="BR562" i="58"/>
  <c r="BQ562" i="58"/>
  <c r="BP562" i="58"/>
  <c r="BO562" i="58"/>
  <c r="BN562" i="58"/>
  <c r="BM562" i="58"/>
  <c r="BL562" i="58"/>
  <c r="BK562" i="58"/>
  <c r="BJ562" i="58"/>
  <c r="BI562" i="58"/>
  <c r="BH562" i="58"/>
  <c r="BG562" i="58"/>
  <c r="BF562" i="58"/>
  <c r="BE562" i="58"/>
  <c r="BD562" i="58"/>
  <c r="BC562" i="58"/>
  <c r="BB562" i="58"/>
  <c r="BA562" i="58"/>
  <c r="AZ562" i="58"/>
  <c r="AY562" i="58"/>
  <c r="AX562" i="58"/>
  <c r="AW562" i="58"/>
  <c r="AV562" i="58"/>
  <c r="AU562" i="58"/>
  <c r="AT562" i="58"/>
  <c r="AS562" i="58"/>
  <c r="AR562" i="58"/>
  <c r="AQ562" i="58"/>
  <c r="AP562" i="58"/>
  <c r="AO562" i="58"/>
  <c r="AN562" i="58"/>
  <c r="AM562" i="58"/>
  <c r="AL562" i="58"/>
  <c r="AK562" i="58"/>
  <c r="AJ562" i="58"/>
  <c r="AI562" i="58"/>
  <c r="AH562" i="58"/>
  <c r="AG562" i="58"/>
  <c r="AF562" i="58"/>
  <c r="AE562" i="58"/>
  <c r="AD562" i="58"/>
  <c r="AC562" i="58"/>
  <c r="AB562" i="58"/>
  <c r="AA562" i="58"/>
  <c r="Z562" i="58"/>
  <c r="Y562" i="58"/>
  <c r="X562" i="58"/>
  <c r="W562" i="58"/>
  <c r="V562" i="58"/>
  <c r="T562" i="58"/>
  <c r="S562" i="58"/>
  <c r="R562" i="58"/>
  <c r="Q562" i="58"/>
  <c r="P562" i="58"/>
  <c r="O562" i="58"/>
  <c r="N562" i="58"/>
  <c r="M562" i="58"/>
  <c r="L562" i="58"/>
  <c r="K562" i="58"/>
  <c r="J562" i="58"/>
  <c r="I562" i="58"/>
  <c r="H562" i="58"/>
  <c r="G562" i="58"/>
  <c r="F562" i="58"/>
  <c r="E562" i="58"/>
  <c r="D562" i="58"/>
  <c r="C562" i="58"/>
  <c r="B562" i="58"/>
  <c r="B143" i="58"/>
  <c r="B146" i="58" s="1"/>
  <c r="E35" i="7" l="1"/>
  <c r="Z249" i="9" l="1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I118" i="7"/>
  <c r="B495" i="58"/>
  <c r="B498" i="58" s="1"/>
  <c r="G6" i="65"/>
  <c r="H6" i="65" s="1"/>
  <c r="I6" i="65" s="1"/>
  <c r="J6" i="65" s="1"/>
  <c r="K6" i="65" s="1"/>
  <c r="L6" i="65" s="1"/>
  <c r="M6" i="65" s="1"/>
  <c r="N6" i="65" s="1"/>
  <c r="O6" i="65" s="1"/>
  <c r="P6" i="65" s="1"/>
  <c r="Q6" i="65" s="1"/>
  <c r="R6" i="65" s="1"/>
  <c r="S6" i="65" s="1"/>
  <c r="T6" i="65" s="1"/>
  <c r="U6" i="65" s="1"/>
  <c r="V6" i="65" s="1"/>
  <c r="W6" i="65" s="1"/>
  <c r="X6" i="65" s="1"/>
  <c r="Y6" i="65" s="1"/>
  <c r="Z6" i="65" s="1"/>
  <c r="AA6" i="65" s="1"/>
  <c r="AB6" i="65" s="1"/>
  <c r="AC6" i="65" s="1"/>
  <c r="AD6" i="65" s="1"/>
  <c r="N3" i="19"/>
  <c r="R3" i="19" s="1"/>
  <c r="V3" i="19" s="1"/>
  <c r="Z3" i="19" s="1"/>
  <c r="AD3" i="19" s="1"/>
  <c r="AH3" i="19" s="1"/>
  <c r="AL3" i="19" s="1"/>
  <c r="AP3" i="19" s="1"/>
  <c r="AT3" i="19" s="1"/>
  <c r="AX3" i="19" s="1"/>
  <c r="BB3" i="19" s="1"/>
  <c r="BF3" i="19" s="1"/>
  <c r="BJ3" i="19" s="1"/>
  <c r="BN3" i="19" s="1"/>
  <c r="BR3" i="19" s="1"/>
  <c r="BV3" i="19" s="1"/>
  <c r="BZ3" i="19" s="1"/>
  <c r="CD3" i="19" s="1"/>
  <c r="CH3" i="19" s="1"/>
  <c r="CL3" i="19" s="1"/>
  <c r="CP3" i="19" s="1"/>
  <c r="CT3" i="19" s="1"/>
  <c r="CX3" i="19" s="1"/>
  <c r="DB3" i="19" s="1"/>
  <c r="DF3" i="19" s="1"/>
  <c r="DJ3" i="19" s="1"/>
  <c r="J3" i="20"/>
  <c r="I2" i="20"/>
  <c r="I79" i="9"/>
  <c r="H79" i="9" s="1"/>
  <c r="J2" i="20" l="1"/>
  <c r="K3" i="20"/>
  <c r="O3" i="19"/>
  <c r="S3" i="19" s="1"/>
  <c r="W3" i="19" s="1"/>
  <c r="AA3" i="19" s="1"/>
  <c r="AE3" i="19" s="1"/>
  <c r="AI3" i="19" s="1"/>
  <c r="AM3" i="19" s="1"/>
  <c r="AQ3" i="19" s="1"/>
  <c r="AU3" i="19" s="1"/>
  <c r="AY3" i="19" s="1"/>
  <c r="BC3" i="19" s="1"/>
  <c r="BG3" i="19" s="1"/>
  <c r="BK3" i="19" s="1"/>
  <c r="BO3" i="19" s="1"/>
  <c r="BS3" i="19" s="1"/>
  <c r="BW3" i="19" s="1"/>
  <c r="CA3" i="19" s="1"/>
  <c r="CE3" i="19" s="1"/>
  <c r="CI3" i="19" s="1"/>
  <c r="CM3" i="19" s="1"/>
  <c r="CQ3" i="19" s="1"/>
  <c r="CU3" i="19" s="1"/>
  <c r="CY3" i="19" s="1"/>
  <c r="DC3" i="19" s="1"/>
  <c r="DG3" i="19" s="1"/>
  <c r="DK3" i="19" s="1"/>
  <c r="K2" i="20" l="1"/>
  <c r="L3" i="20"/>
  <c r="L3" i="19"/>
  <c r="P3" i="19" s="1"/>
  <c r="T3" i="19" s="1"/>
  <c r="X3" i="19" s="1"/>
  <c r="AB3" i="19" s="1"/>
  <c r="AF3" i="19" s="1"/>
  <c r="AJ3" i="19" s="1"/>
  <c r="AN3" i="19" s="1"/>
  <c r="AR3" i="19" s="1"/>
  <c r="AV3" i="19" s="1"/>
  <c r="AZ3" i="19" s="1"/>
  <c r="BD3" i="19" s="1"/>
  <c r="BH3" i="19" s="1"/>
  <c r="BL3" i="19" s="1"/>
  <c r="BP3" i="19" s="1"/>
  <c r="BT3" i="19" s="1"/>
  <c r="BX3" i="19" s="1"/>
  <c r="CB3" i="19" s="1"/>
  <c r="CF3" i="19" s="1"/>
  <c r="CJ3" i="19" s="1"/>
  <c r="CN3" i="19" s="1"/>
  <c r="CR3" i="19" s="1"/>
  <c r="CV3" i="19" s="1"/>
  <c r="CZ3" i="19" s="1"/>
  <c r="DD3" i="19" s="1"/>
  <c r="DH3" i="19" s="1"/>
  <c r="I3" i="19"/>
  <c r="M3" i="19" s="1"/>
  <c r="Q3" i="19" s="1"/>
  <c r="U3" i="19" s="1"/>
  <c r="Y3" i="19" s="1"/>
  <c r="AC3" i="19" s="1"/>
  <c r="AG3" i="19" s="1"/>
  <c r="AK3" i="19" s="1"/>
  <c r="AO3" i="19" s="1"/>
  <c r="AS3" i="19" s="1"/>
  <c r="AW3" i="19" s="1"/>
  <c r="BA3" i="19" s="1"/>
  <c r="BE3" i="19" s="1"/>
  <c r="BI3" i="19" s="1"/>
  <c r="BM3" i="19" s="1"/>
  <c r="BQ3" i="19" s="1"/>
  <c r="BU3" i="19" s="1"/>
  <c r="BY3" i="19" s="1"/>
  <c r="CC3" i="19" s="1"/>
  <c r="CG3" i="19" s="1"/>
  <c r="CK3" i="19" s="1"/>
  <c r="CO3" i="19" s="1"/>
  <c r="CS3" i="19" s="1"/>
  <c r="CW3" i="19" s="1"/>
  <c r="DA3" i="19" s="1"/>
  <c r="DE3" i="19" s="1"/>
  <c r="DI3" i="19" s="1"/>
  <c r="L2" i="20" l="1"/>
  <c r="M3" i="20"/>
  <c r="E105" i="7"/>
  <c r="N3" i="20" l="1"/>
  <c r="M2" i="20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 l="1"/>
  <c r="E303" i="9" s="1"/>
  <c r="O3" i="20"/>
  <c r="N2" i="20"/>
  <c r="C22" i="17" l="1"/>
  <c r="F57" i="9"/>
  <c r="O2" i="20"/>
  <c r="P3" i="20"/>
  <c r="Z68" i="9"/>
  <c r="P2" i="20" l="1"/>
  <c r="Q3" i="20"/>
  <c r="B451" i="58"/>
  <c r="B454" i="58" s="1"/>
  <c r="B407" i="58"/>
  <c r="B410" i="58" s="1"/>
  <c r="B187" i="58"/>
  <c r="B190" i="58" s="1"/>
  <c r="B231" i="58"/>
  <c r="B234" i="58" s="1"/>
  <c r="B275" i="58"/>
  <c r="B278" i="58" s="1"/>
  <c r="B319" i="58"/>
  <c r="B322" i="58" s="1"/>
  <c r="B363" i="58"/>
  <c r="R3" i="20" l="1"/>
  <c r="Q2" i="20"/>
  <c r="S3" i="20" l="1"/>
  <c r="R2" i="20"/>
  <c r="S2" i="20" l="1"/>
  <c r="T3" i="20"/>
  <c r="AX539" i="58"/>
  <c r="T2" i="20" l="1"/>
  <c r="U3" i="20"/>
  <c r="V3" i="20" l="1"/>
  <c r="U2" i="20"/>
  <c r="W3" i="20" l="1"/>
  <c r="V2" i="20"/>
  <c r="I67" i="9"/>
  <c r="H67" i="9" s="1"/>
  <c r="W2" i="20" l="1"/>
  <c r="X3" i="20"/>
  <c r="J68" i="9"/>
  <c r="Z308" i="9"/>
  <c r="Z312" i="9" s="1"/>
  <c r="Y308" i="9"/>
  <c r="Y312" i="9" s="1"/>
  <c r="X308" i="9"/>
  <c r="X312" i="9" s="1"/>
  <c r="W308" i="9"/>
  <c r="W312" i="9" s="1"/>
  <c r="V308" i="9"/>
  <c r="V312" i="9" s="1"/>
  <c r="U308" i="9"/>
  <c r="U312" i="9" s="1"/>
  <c r="T308" i="9"/>
  <c r="T312" i="9" s="1"/>
  <c r="S308" i="9"/>
  <c r="S312" i="9" s="1"/>
  <c r="R308" i="9"/>
  <c r="R312" i="9" s="1"/>
  <c r="Q308" i="9"/>
  <c r="Q312" i="9" s="1"/>
  <c r="P308" i="9"/>
  <c r="P312" i="9" s="1"/>
  <c r="O308" i="9"/>
  <c r="O312" i="9" s="1"/>
  <c r="N308" i="9"/>
  <c r="N312" i="9" s="1"/>
  <c r="M308" i="9"/>
  <c r="M312" i="9" s="1"/>
  <c r="L308" i="9"/>
  <c r="L312" i="9" s="1"/>
  <c r="K308" i="9"/>
  <c r="K312" i="9" s="1"/>
  <c r="J308" i="9"/>
  <c r="J312" i="9" s="1"/>
  <c r="I308" i="9"/>
  <c r="I312" i="9" s="1"/>
  <c r="Z262" i="9"/>
  <c r="Y262" i="9"/>
  <c r="X262" i="9"/>
  <c r="H428" i="9"/>
  <c r="H282" i="9"/>
  <c r="H191" i="9"/>
  <c r="H190" i="9"/>
  <c r="K68" i="9" l="1"/>
  <c r="X2" i="20"/>
  <c r="Y3" i="20"/>
  <c r="B99" i="58"/>
  <c r="B102" i="58" s="1"/>
  <c r="B55" i="58"/>
  <c r="B58" i="58" s="1"/>
  <c r="L68" i="9" l="1"/>
  <c r="M68" i="9" s="1"/>
  <c r="N68" i="9" s="1"/>
  <c r="O68" i="9" s="1"/>
  <c r="P68" i="9" s="1"/>
  <c r="Q68" i="9" s="1"/>
  <c r="R68" i="9" s="1"/>
  <c r="S68" i="9" s="1"/>
  <c r="T68" i="9" s="1"/>
  <c r="U68" i="9" s="1"/>
  <c r="V68" i="9" s="1"/>
  <c r="Z3" i="20"/>
  <c r="Y2" i="20"/>
  <c r="H68" i="9" l="1"/>
  <c r="AA3" i="20"/>
  <c r="Z2" i="20"/>
  <c r="AA2" i="20" l="1"/>
  <c r="AB3" i="20"/>
  <c r="AB2" i="20" l="1"/>
  <c r="AC3" i="20"/>
  <c r="AD3" i="20" l="1"/>
  <c r="AC2" i="20"/>
  <c r="CW539" i="58"/>
  <c r="CV539" i="58"/>
  <c r="CE539" i="58"/>
  <c r="CD539" i="58"/>
  <c r="CC539" i="58"/>
  <c r="CB539" i="58"/>
  <c r="CA539" i="58"/>
  <c r="BX539" i="58"/>
  <c r="BW539" i="58"/>
  <c r="BF539" i="58"/>
  <c r="BE539" i="58"/>
  <c r="BD539" i="58"/>
  <c r="BC539" i="58"/>
  <c r="BB539" i="58"/>
  <c r="AY539" i="58"/>
  <c r="AG539" i="58"/>
  <c r="AF539" i="58"/>
  <c r="AE539" i="58"/>
  <c r="AD539" i="58"/>
  <c r="AC539" i="58"/>
  <c r="Z539" i="58"/>
  <c r="Y539" i="58"/>
  <c r="J539" i="58"/>
  <c r="I539" i="58"/>
  <c r="H539" i="58"/>
  <c r="G539" i="58"/>
  <c r="F539" i="58"/>
  <c r="E539" i="58"/>
  <c r="D539" i="58"/>
  <c r="B504" i="58"/>
  <c r="B460" i="58"/>
  <c r="B416" i="58"/>
  <c r="B372" i="58"/>
  <c r="B328" i="58"/>
  <c r="B284" i="58"/>
  <c r="B240" i="58"/>
  <c r="B196" i="58"/>
  <c r="B152" i="58"/>
  <c r="B108" i="58"/>
  <c r="B64" i="58"/>
  <c r="AE3" i="20" l="1"/>
  <c r="AD2" i="20"/>
  <c r="AE2" i="20" l="1"/>
  <c r="AF3" i="20"/>
  <c r="AF2" i="20" l="1"/>
  <c r="AG3" i="20"/>
  <c r="AH3" i="20" l="1"/>
  <c r="AG2" i="20"/>
  <c r="AI3" i="20" l="1"/>
  <c r="AH2" i="20"/>
  <c r="DG565" i="35"/>
  <c r="DF565" i="35"/>
  <c r="DE565" i="35"/>
  <c r="DD565" i="35"/>
  <c r="DC565" i="35"/>
  <c r="DB565" i="35"/>
  <c r="DA565" i="35"/>
  <c r="CZ565" i="35"/>
  <c r="CY565" i="35"/>
  <c r="CX565" i="35"/>
  <c r="CW565" i="35"/>
  <c r="CV565" i="35"/>
  <c r="CU565" i="35"/>
  <c r="CT565" i="35"/>
  <c r="CS565" i="35"/>
  <c r="CR565" i="35"/>
  <c r="CQ565" i="35"/>
  <c r="CP565" i="35"/>
  <c r="CO565" i="35"/>
  <c r="CN565" i="35"/>
  <c r="CM565" i="35"/>
  <c r="CL565" i="35"/>
  <c r="CK565" i="35"/>
  <c r="CJ565" i="35"/>
  <c r="CI565" i="35"/>
  <c r="CI572" i="35" s="1"/>
  <c r="CH565" i="35"/>
  <c r="CG565" i="35"/>
  <c r="CF565" i="35"/>
  <c r="CE565" i="35"/>
  <c r="CD565" i="35"/>
  <c r="CC565" i="35"/>
  <c r="CB565" i="35"/>
  <c r="CA565" i="35"/>
  <c r="BZ565" i="35"/>
  <c r="BY565" i="35"/>
  <c r="BX565" i="35"/>
  <c r="BW565" i="35"/>
  <c r="BV565" i="35"/>
  <c r="BU565" i="35"/>
  <c r="BT565" i="35"/>
  <c r="BS565" i="35"/>
  <c r="BR565" i="35"/>
  <c r="BQ565" i="35"/>
  <c r="BP565" i="35"/>
  <c r="BO565" i="35"/>
  <c r="BN565" i="35"/>
  <c r="BM565" i="35"/>
  <c r="BL565" i="35"/>
  <c r="BK565" i="35"/>
  <c r="BJ565" i="35"/>
  <c r="BJ572" i="35" s="1"/>
  <c r="BI565" i="35"/>
  <c r="BH565" i="35"/>
  <c r="BG565" i="35"/>
  <c r="BF565" i="35"/>
  <c r="BE565" i="35"/>
  <c r="BD565" i="35"/>
  <c r="BC565" i="35"/>
  <c r="BB565" i="35"/>
  <c r="BA565" i="35"/>
  <c r="AZ565" i="35"/>
  <c r="AY565" i="35"/>
  <c r="AX565" i="35"/>
  <c r="AW565" i="35"/>
  <c r="AV565" i="35"/>
  <c r="AU565" i="35"/>
  <c r="AT565" i="35"/>
  <c r="AS565" i="35"/>
  <c r="AR565" i="35"/>
  <c r="AQ565" i="35"/>
  <c r="AP565" i="35"/>
  <c r="AO565" i="35"/>
  <c r="AN565" i="35"/>
  <c r="AM565" i="35"/>
  <c r="AL565" i="35"/>
  <c r="AK565" i="35"/>
  <c r="AK572" i="35" s="1"/>
  <c r="AJ565" i="35"/>
  <c r="AI565" i="35"/>
  <c r="AH565" i="35"/>
  <c r="AG565" i="35"/>
  <c r="AF565" i="35"/>
  <c r="AE565" i="35"/>
  <c r="AD565" i="35"/>
  <c r="AC565" i="35"/>
  <c r="AB565" i="35"/>
  <c r="AA565" i="35"/>
  <c r="Z565" i="35"/>
  <c r="Y565" i="35"/>
  <c r="X565" i="35"/>
  <c r="W565" i="35"/>
  <c r="V565" i="35"/>
  <c r="U565" i="35"/>
  <c r="T565" i="35"/>
  <c r="S565" i="35"/>
  <c r="R565" i="35"/>
  <c r="Q565" i="35"/>
  <c r="P565" i="35"/>
  <c r="N565" i="35"/>
  <c r="G565" i="35"/>
  <c r="G572" i="35" s="1"/>
  <c r="G530" i="35"/>
  <c r="G488" i="35"/>
  <c r="G446" i="35"/>
  <c r="G404" i="35"/>
  <c r="G362" i="35"/>
  <c r="G320" i="35"/>
  <c r="G278" i="35"/>
  <c r="G236" i="35"/>
  <c r="G194" i="35"/>
  <c r="G152" i="35"/>
  <c r="G110" i="35"/>
  <c r="DG525" i="35"/>
  <c r="DF525" i="35"/>
  <c r="DE525" i="35"/>
  <c r="DD525" i="35"/>
  <c r="DC525" i="35"/>
  <c r="DB525" i="35"/>
  <c r="DA525" i="35"/>
  <c r="CZ525" i="35"/>
  <c r="CY525" i="35"/>
  <c r="CX525" i="35"/>
  <c r="CW525" i="35"/>
  <c r="CV525" i="35"/>
  <c r="CU525" i="35"/>
  <c r="CT525" i="35"/>
  <c r="CS525" i="35"/>
  <c r="CR525" i="35"/>
  <c r="CQ525" i="35"/>
  <c r="CP525" i="35"/>
  <c r="CO525" i="35"/>
  <c r="CN525" i="35"/>
  <c r="CM525" i="35"/>
  <c r="CL525" i="35"/>
  <c r="CK525" i="35"/>
  <c r="CJ525" i="35"/>
  <c r="CI525" i="35"/>
  <c r="CH525" i="35"/>
  <c r="CG525" i="35"/>
  <c r="CF525" i="35"/>
  <c r="CE525" i="35"/>
  <c r="CD525" i="35"/>
  <c r="CC525" i="35"/>
  <c r="CB525" i="35"/>
  <c r="CA525" i="35"/>
  <c r="BZ525" i="35"/>
  <c r="BY525" i="35"/>
  <c r="BX525" i="35"/>
  <c r="BW525" i="35"/>
  <c r="BV525" i="35"/>
  <c r="BU525" i="35"/>
  <c r="BT525" i="35"/>
  <c r="BS525" i="35"/>
  <c r="BR525" i="35"/>
  <c r="BQ525" i="35"/>
  <c r="BP525" i="35"/>
  <c r="BO525" i="35"/>
  <c r="BN525" i="35"/>
  <c r="BM525" i="35"/>
  <c r="BL525" i="35"/>
  <c r="BK525" i="35"/>
  <c r="BJ525" i="35"/>
  <c r="BI525" i="35"/>
  <c r="BH525" i="35"/>
  <c r="BG525" i="35"/>
  <c r="BF525" i="35"/>
  <c r="BE525" i="35"/>
  <c r="BD525" i="35"/>
  <c r="BC525" i="35"/>
  <c r="BB525" i="35"/>
  <c r="BA525" i="35"/>
  <c r="AZ525" i="35"/>
  <c r="AY525" i="35"/>
  <c r="AX525" i="35"/>
  <c r="AW525" i="35"/>
  <c r="AV525" i="35"/>
  <c r="AU525" i="35"/>
  <c r="AT525" i="35"/>
  <c r="AS525" i="35"/>
  <c r="AR525" i="35"/>
  <c r="AQ525" i="35"/>
  <c r="AP525" i="35"/>
  <c r="AO525" i="35"/>
  <c r="AN525" i="35"/>
  <c r="AM525" i="35"/>
  <c r="AL525" i="35"/>
  <c r="AK525" i="35"/>
  <c r="AJ525" i="35"/>
  <c r="AI525" i="35"/>
  <c r="AH525" i="35"/>
  <c r="AG525" i="35"/>
  <c r="AF525" i="35"/>
  <c r="AE525" i="35"/>
  <c r="AD525" i="35"/>
  <c r="AC525" i="35"/>
  <c r="AB525" i="35"/>
  <c r="AA525" i="35"/>
  <c r="Z525" i="35"/>
  <c r="Y525" i="35"/>
  <c r="X525" i="35"/>
  <c r="W525" i="35"/>
  <c r="V525" i="35"/>
  <c r="U525" i="35"/>
  <c r="T525" i="35"/>
  <c r="S525" i="35"/>
  <c r="R525" i="35"/>
  <c r="Q525" i="35"/>
  <c r="P525" i="35"/>
  <c r="N525" i="35"/>
  <c r="DG483" i="35"/>
  <c r="DF483" i="35"/>
  <c r="DE483" i="35"/>
  <c r="DD483" i="35"/>
  <c r="DC483" i="35"/>
  <c r="DB483" i="35"/>
  <c r="DA483" i="35"/>
  <c r="CZ483" i="35"/>
  <c r="CY483" i="35"/>
  <c r="CX483" i="35"/>
  <c r="CW483" i="35"/>
  <c r="CV483" i="35"/>
  <c r="CU483" i="35"/>
  <c r="CT483" i="35"/>
  <c r="CS483" i="35"/>
  <c r="CR483" i="35"/>
  <c r="CQ483" i="35"/>
  <c r="CP483" i="35"/>
  <c r="CO483" i="35"/>
  <c r="CN483" i="35"/>
  <c r="CM483" i="35"/>
  <c r="CL483" i="35"/>
  <c r="CK483" i="35"/>
  <c r="CJ483" i="35"/>
  <c r="CI483" i="35"/>
  <c r="CH483" i="35"/>
  <c r="CG483" i="35"/>
  <c r="CF483" i="35"/>
  <c r="CE483" i="35"/>
  <c r="CD483" i="35"/>
  <c r="CC483" i="35"/>
  <c r="CB483" i="35"/>
  <c r="CA483" i="35"/>
  <c r="BZ483" i="35"/>
  <c r="BY483" i="35"/>
  <c r="BX483" i="35"/>
  <c r="BW483" i="35"/>
  <c r="BV483" i="35"/>
  <c r="BU483" i="35"/>
  <c r="BT483" i="35"/>
  <c r="BS483" i="35"/>
  <c r="BR483" i="35"/>
  <c r="BQ483" i="35"/>
  <c r="BP483" i="35"/>
  <c r="BO483" i="35"/>
  <c r="BN483" i="35"/>
  <c r="BM483" i="35"/>
  <c r="BL483" i="35"/>
  <c r="BK483" i="35"/>
  <c r="BJ483" i="35"/>
  <c r="BI483" i="35"/>
  <c r="BH483" i="35"/>
  <c r="BG483" i="35"/>
  <c r="BF483" i="35"/>
  <c r="BE483" i="35"/>
  <c r="BD483" i="35"/>
  <c r="BC483" i="35"/>
  <c r="BB483" i="35"/>
  <c r="BA483" i="35"/>
  <c r="AZ483" i="35"/>
  <c r="AY483" i="35"/>
  <c r="AX483" i="35"/>
  <c r="AW483" i="35"/>
  <c r="AV483" i="35"/>
  <c r="AU483" i="35"/>
  <c r="AT483" i="35"/>
  <c r="AS483" i="35"/>
  <c r="AR483" i="35"/>
  <c r="AQ483" i="35"/>
  <c r="AP483" i="35"/>
  <c r="AO483" i="35"/>
  <c r="AN483" i="35"/>
  <c r="AM483" i="35"/>
  <c r="AL483" i="35"/>
  <c r="AK483" i="35"/>
  <c r="AJ483" i="35"/>
  <c r="AI483" i="35"/>
  <c r="AH483" i="35"/>
  <c r="AG483" i="35"/>
  <c r="AF483" i="35"/>
  <c r="AE483" i="35"/>
  <c r="AD483" i="35"/>
  <c r="AC483" i="35"/>
  <c r="AB483" i="35"/>
  <c r="AA483" i="35"/>
  <c r="Z483" i="35"/>
  <c r="Y483" i="35"/>
  <c r="X483" i="35"/>
  <c r="W483" i="35"/>
  <c r="V483" i="35"/>
  <c r="U483" i="35"/>
  <c r="T483" i="35"/>
  <c r="S483" i="35"/>
  <c r="R483" i="35"/>
  <c r="Q483" i="35"/>
  <c r="P483" i="35"/>
  <c r="N483" i="35"/>
  <c r="DG441" i="35"/>
  <c r="DF441" i="35"/>
  <c r="DE441" i="35"/>
  <c r="DD441" i="35"/>
  <c r="DC441" i="35"/>
  <c r="DB441" i="35"/>
  <c r="DA441" i="35"/>
  <c r="CZ441" i="35"/>
  <c r="CY441" i="35"/>
  <c r="CX441" i="35"/>
  <c r="CW441" i="35"/>
  <c r="CV441" i="35"/>
  <c r="CU441" i="35"/>
  <c r="CT441" i="35"/>
  <c r="CS441" i="35"/>
  <c r="CR441" i="35"/>
  <c r="CQ441" i="35"/>
  <c r="CP441" i="35"/>
  <c r="CO441" i="35"/>
  <c r="CN441" i="35"/>
  <c r="CM441" i="35"/>
  <c r="CL441" i="35"/>
  <c r="CK441" i="35"/>
  <c r="CJ441" i="35"/>
  <c r="CI441" i="35"/>
  <c r="CH441" i="35"/>
  <c r="CG441" i="35"/>
  <c r="CF441" i="35"/>
  <c r="CE441" i="35"/>
  <c r="CD441" i="35"/>
  <c r="CC441" i="35"/>
  <c r="CB441" i="35"/>
  <c r="CA441" i="35"/>
  <c r="BZ441" i="35"/>
  <c r="BY441" i="35"/>
  <c r="BX441" i="35"/>
  <c r="BW441" i="35"/>
  <c r="BV441" i="35"/>
  <c r="BU441" i="35"/>
  <c r="BT441" i="35"/>
  <c r="BS441" i="35"/>
  <c r="BR441" i="35"/>
  <c r="BQ441" i="35"/>
  <c r="BP441" i="35"/>
  <c r="BO441" i="35"/>
  <c r="BN441" i="35"/>
  <c r="BM441" i="35"/>
  <c r="BL441" i="35"/>
  <c r="BK441" i="35"/>
  <c r="BJ441" i="35"/>
  <c r="BI441" i="35"/>
  <c r="BH441" i="35"/>
  <c r="BG441" i="35"/>
  <c r="BF441" i="35"/>
  <c r="BE441" i="35"/>
  <c r="BD441" i="35"/>
  <c r="BC441" i="35"/>
  <c r="BB441" i="35"/>
  <c r="BA441" i="35"/>
  <c r="AZ441" i="35"/>
  <c r="AY441" i="35"/>
  <c r="AX441" i="35"/>
  <c r="AW441" i="35"/>
  <c r="AV441" i="35"/>
  <c r="AU441" i="35"/>
  <c r="AT441" i="35"/>
  <c r="AS441" i="35"/>
  <c r="AR441" i="35"/>
  <c r="AQ441" i="35"/>
  <c r="AP441" i="35"/>
  <c r="AO441" i="35"/>
  <c r="AN441" i="35"/>
  <c r="AM441" i="35"/>
  <c r="AL441" i="35"/>
  <c r="AK441" i="35"/>
  <c r="AJ441" i="35"/>
  <c r="AI441" i="35"/>
  <c r="AH441" i="35"/>
  <c r="AG441" i="35"/>
  <c r="AF441" i="35"/>
  <c r="AE441" i="35"/>
  <c r="AD441" i="35"/>
  <c r="AC441" i="35"/>
  <c r="AB441" i="35"/>
  <c r="AA441" i="35"/>
  <c r="Z441" i="35"/>
  <c r="Y441" i="35"/>
  <c r="X441" i="35"/>
  <c r="W441" i="35"/>
  <c r="V441" i="35"/>
  <c r="U441" i="35"/>
  <c r="T441" i="35"/>
  <c r="S441" i="35"/>
  <c r="R441" i="35"/>
  <c r="Q441" i="35"/>
  <c r="P441" i="35"/>
  <c r="N441" i="35"/>
  <c r="DG399" i="35"/>
  <c r="DF399" i="35"/>
  <c r="DE399" i="35"/>
  <c r="DD399" i="35"/>
  <c r="DC399" i="35"/>
  <c r="DB399" i="35"/>
  <c r="DA399" i="35"/>
  <c r="CZ399" i="35"/>
  <c r="CY399" i="35"/>
  <c r="CX399" i="35"/>
  <c r="CW399" i="35"/>
  <c r="CV399" i="35"/>
  <c r="CU399" i="35"/>
  <c r="CT399" i="35"/>
  <c r="CS399" i="35"/>
  <c r="CR399" i="35"/>
  <c r="CQ399" i="35"/>
  <c r="CP399" i="35"/>
  <c r="CO399" i="35"/>
  <c r="CN399" i="35"/>
  <c r="CM399" i="35"/>
  <c r="CL399" i="35"/>
  <c r="CK399" i="35"/>
  <c r="CJ399" i="35"/>
  <c r="CI399" i="35"/>
  <c r="CH399" i="35"/>
  <c r="CG399" i="35"/>
  <c r="CF399" i="35"/>
  <c r="CE399" i="35"/>
  <c r="CD399" i="35"/>
  <c r="CC399" i="35"/>
  <c r="CB399" i="35"/>
  <c r="CA399" i="35"/>
  <c r="BZ399" i="35"/>
  <c r="BY399" i="35"/>
  <c r="BX399" i="35"/>
  <c r="BW399" i="35"/>
  <c r="BV399" i="35"/>
  <c r="BU399" i="35"/>
  <c r="BT399" i="35"/>
  <c r="BS399" i="35"/>
  <c r="BR399" i="35"/>
  <c r="BQ399" i="35"/>
  <c r="BP399" i="35"/>
  <c r="BO399" i="35"/>
  <c r="BN399" i="35"/>
  <c r="BM399" i="35"/>
  <c r="BL399" i="35"/>
  <c r="BK399" i="35"/>
  <c r="BJ399" i="35"/>
  <c r="BI399" i="35"/>
  <c r="BH399" i="35"/>
  <c r="BG399" i="35"/>
  <c r="BF399" i="35"/>
  <c r="BE399" i="35"/>
  <c r="BD399" i="35"/>
  <c r="BC399" i="35"/>
  <c r="BB399" i="35"/>
  <c r="BA399" i="35"/>
  <c r="AZ399" i="35"/>
  <c r="AY399" i="35"/>
  <c r="AX399" i="35"/>
  <c r="AW399" i="35"/>
  <c r="AV399" i="35"/>
  <c r="AU399" i="35"/>
  <c r="AT399" i="35"/>
  <c r="AS399" i="35"/>
  <c r="AR399" i="35"/>
  <c r="AQ399" i="35"/>
  <c r="AP399" i="35"/>
  <c r="AO399" i="35"/>
  <c r="AN399" i="35"/>
  <c r="AM399" i="35"/>
  <c r="AL399" i="35"/>
  <c r="AK399" i="35"/>
  <c r="AJ399" i="35"/>
  <c r="AI399" i="35"/>
  <c r="AH399" i="35"/>
  <c r="AG399" i="35"/>
  <c r="AF399" i="35"/>
  <c r="AE399" i="35"/>
  <c r="AD399" i="35"/>
  <c r="AC399" i="35"/>
  <c r="AB399" i="35"/>
  <c r="AA399" i="35"/>
  <c r="Z399" i="35"/>
  <c r="Y399" i="35"/>
  <c r="X399" i="35"/>
  <c r="W399" i="35"/>
  <c r="V399" i="35"/>
  <c r="U399" i="35"/>
  <c r="T399" i="35"/>
  <c r="S399" i="35"/>
  <c r="R399" i="35"/>
  <c r="Q399" i="35"/>
  <c r="P399" i="35"/>
  <c r="N399" i="35"/>
  <c r="DG357" i="35"/>
  <c r="DF357" i="35"/>
  <c r="DE357" i="35"/>
  <c r="DD357" i="35"/>
  <c r="DC357" i="35"/>
  <c r="DB357" i="35"/>
  <c r="DA357" i="35"/>
  <c r="CZ357" i="35"/>
  <c r="CY357" i="35"/>
  <c r="CX357" i="35"/>
  <c r="CW357" i="35"/>
  <c r="CV357" i="35"/>
  <c r="CU357" i="35"/>
  <c r="CT357" i="35"/>
  <c r="CS357" i="35"/>
  <c r="CR357" i="35"/>
  <c r="CQ357" i="35"/>
  <c r="CP357" i="35"/>
  <c r="CO357" i="35"/>
  <c r="CN357" i="35"/>
  <c r="CM357" i="35"/>
  <c r="CL357" i="35"/>
  <c r="CK357" i="35"/>
  <c r="CJ357" i="35"/>
  <c r="CI357" i="35"/>
  <c r="CH357" i="35"/>
  <c r="CG357" i="35"/>
  <c r="CF357" i="35"/>
  <c r="CE357" i="35"/>
  <c r="CD357" i="35"/>
  <c r="CC357" i="35"/>
  <c r="CB357" i="35"/>
  <c r="CA357" i="35"/>
  <c r="BZ357" i="35"/>
  <c r="BY357" i="35"/>
  <c r="BX357" i="35"/>
  <c r="BW357" i="35"/>
  <c r="BV357" i="35"/>
  <c r="BU357" i="35"/>
  <c r="BT357" i="35"/>
  <c r="BS357" i="35"/>
  <c r="BR357" i="35"/>
  <c r="BQ357" i="35"/>
  <c r="BP357" i="35"/>
  <c r="BO357" i="35"/>
  <c r="BN357" i="35"/>
  <c r="BM357" i="35"/>
  <c r="BL357" i="35"/>
  <c r="BK357" i="35"/>
  <c r="BJ357" i="35"/>
  <c r="BI357" i="35"/>
  <c r="BH357" i="35"/>
  <c r="BG357" i="35"/>
  <c r="BF357" i="35"/>
  <c r="BE357" i="35"/>
  <c r="BD357" i="35"/>
  <c r="BC357" i="35"/>
  <c r="BB357" i="35"/>
  <c r="BA357" i="35"/>
  <c r="AZ357" i="35"/>
  <c r="AY357" i="35"/>
  <c r="AX357" i="35"/>
  <c r="AW357" i="35"/>
  <c r="AV357" i="35"/>
  <c r="AU357" i="35"/>
  <c r="AT357" i="35"/>
  <c r="AS357" i="35"/>
  <c r="AR357" i="35"/>
  <c r="AQ357" i="35"/>
  <c r="AP357" i="35"/>
  <c r="AO357" i="35"/>
  <c r="AN357" i="35"/>
  <c r="AM357" i="35"/>
  <c r="AL357" i="35"/>
  <c r="AK357" i="35"/>
  <c r="AJ357" i="35"/>
  <c r="AI357" i="35"/>
  <c r="AH357" i="35"/>
  <c r="AG357" i="35"/>
  <c r="AF357" i="35"/>
  <c r="AE357" i="35"/>
  <c r="AD357" i="35"/>
  <c r="AC357" i="35"/>
  <c r="AB357" i="35"/>
  <c r="AA357" i="35"/>
  <c r="Z357" i="35"/>
  <c r="Y357" i="35"/>
  <c r="X357" i="35"/>
  <c r="W357" i="35"/>
  <c r="V357" i="35"/>
  <c r="U357" i="35"/>
  <c r="T357" i="35"/>
  <c r="S357" i="35"/>
  <c r="R357" i="35"/>
  <c r="Q357" i="35"/>
  <c r="P357" i="35"/>
  <c r="N357" i="35"/>
  <c r="DG315" i="35"/>
  <c r="DF315" i="35"/>
  <c r="DE315" i="35"/>
  <c r="DD315" i="35"/>
  <c r="DC315" i="35"/>
  <c r="DB315" i="35"/>
  <c r="DA315" i="35"/>
  <c r="CZ315" i="35"/>
  <c r="CY315" i="35"/>
  <c r="CX315" i="35"/>
  <c r="CW315" i="35"/>
  <c r="CV315" i="35"/>
  <c r="CU315" i="35"/>
  <c r="CT315" i="35"/>
  <c r="CS315" i="35"/>
  <c r="CR315" i="35"/>
  <c r="CQ315" i="35"/>
  <c r="CP315" i="35"/>
  <c r="CO315" i="35"/>
  <c r="CN315" i="35"/>
  <c r="CM315" i="35"/>
  <c r="CL315" i="35"/>
  <c r="CK315" i="35"/>
  <c r="CJ315" i="35"/>
  <c r="CI315" i="35"/>
  <c r="CH315" i="35"/>
  <c r="CG315" i="35"/>
  <c r="CF315" i="35"/>
  <c r="CE315" i="35"/>
  <c r="CD315" i="35"/>
  <c r="CC315" i="35"/>
  <c r="CB315" i="35"/>
  <c r="CA315" i="35"/>
  <c r="BZ315" i="35"/>
  <c r="BY315" i="35"/>
  <c r="BX315" i="35"/>
  <c r="BW315" i="35"/>
  <c r="BV315" i="35"/>
  <c r="BU315" i="35"/>
  <c r="BT315" i="35"/>
  <c r="BS315" i="35"/>
  <c r="BR315" i="35"/>
  <c r="BQ315" i="35"/>
  <c r="BP315" i="35"/>
  <c r="BO315" i="35"/>
  <c r="BN315" i="35"/>
  <c r="BM315" i="35"/>
  <c r="BL315" i="35"/>
  <c r="BK315" i="35"/>
  <c r="BJ315" i="35"/>
  <c r="BI315" i="35"/>
  <c r="BH315" i="35"/>
  <c r="BG315" i="35"/>
  <c r="BF315" i="35"/>
  <c r="BE315" i="35"/>
  <c r="BD315" i="35"/>
  <c r="BC315" i="35"/>
  <c r="BB315" i="35"/>
  <c r="BA315" i="35"/>
  <c r="AZ315" i="35"/>
  <c r="AY315" i="35"/>
  <c r="AX315" i="35"/>
  <c r="AW315" i="35"/>
  <c r="AV315" i="35"/>
  <c r="AU315" i="35"/>
  <c r="AT315" i="35"/>
  <c r="AS315" i="35"/>
  <c r="AR315" i="35"/>
  <c r="AQ315" i="35"/>
  <c r="AP315" i="35"/>
  <c r="AO315" i="35"/>
  <c r="AN315" i="35"/>
  <c r="AM315" i="35"/>
  <c r="AL315" i="35"/>
  <c r="AK315" i="35"/>
  <c r="AJ315" i="35"/>
  <c r="AI315" i="35"/>
  <c r="AH315" i="35"/>
  <c r="AG315" i="35"/>
  <c r="AF315" i="35"/>
  <c r="AE315" i="35"/>
  <c r="AD315" i="35"/>
  <c r="AC315" i="35"/>
  <c r="AB315" i="35"/>
  <c r="AA315" i="35"/>
  <c r="Z315" i="35"/>
  <c r="Y315" i="35"/>
  <c r="X315" i="35"/>
  <c r="W315" i="35"/>
  <c r="V315" i="35"/>
  <c r="U315" i="35"/>
  <c r="T315" i="35"/>
  <c r="S315" i="35"/>
  <c r="R315" i="35"/>
  <c r="Q315" i="35"/>
  <c r="P315" i="35"/>
  <c r="N315" i="35"/>
  <c r="DG273" i="35"/>
  <c r="DF273" i="35"/>
  <c r="DE273" i="35"/>
  <c r="DD273" i="35"/>
  <c r="DC273" i="35"/>
  <c r="DB273" i="35"/>
  <c r="DA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V273" i="35"/>
  <c r="BU273" i="35"/>
  <c r="BT273" i="35"/>
  <c r="BS273" i="35"/>
  <c r="BR273" i="35"/>
  <c r="BQ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D273" i="35"/>
  <c r="BC273" i="35"/>
  <c r="BB273" i="35"/>
  <c r="BA273" i="35"/>
  <c r="AZ273" i="35"/>
  <c r="AY273" i="35"/>
  <c r="AX273" i="35"/>
  <c r="AW273" i="35"/>
  <c r="AV273" i="35"/>
  <c r="AU273" i="35"/>
  <c r="AT273" i="35"/>
  <c r="AS273" i="35"/>
  <c r="AR273" i="35"/>
  <c r="AQ273" i="35"/>
  <c r="AP273" i="35"/>
  <c r="AO273" i="35"/>
  <c r="AN273" i="35"/>
  <c r="AM273" i="35"/>
  <c r="AL273" i="35"/>
  <c r="AK273" i="35"/>
  <c r="AJ273" i="35"/>
  <c r="AI273" i="35"/>
  <c r="AH273" i="35"/>
  <c r="AG273" i="35"/>
  <c r="AF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N273" i="35"/>
  <c r="DG231" i="35"/>
  <c r="DF231" i="35"/>
  <c r="DE231" i="35"/>
  <c r="DD231" i="35"/>
  <c r="DC231" i="35"/>
  <c r="DB231" i="35"/>
  <c r="DA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V231" i="35"/>
  <c r="BU231" i="35"/>
  <c r="BT231" i="35"/>
  <c r="BS231" i="35"/>
  <c r="BR231" i="35"/>
  <c r="BQ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D231" i="35"/>
  <c r="BC231" i="35"/>
  <c r="BB231" i="35"/>
  <c r="BA231" i="35"/>
  <c r="AZ231" i="35"/>
  <c r="AY231" i="35"/>
  <c r="AX231" i="35"/>
  <c r="AW231" i="35"/>
  <c r="AV231" i="35"/>
  <c r="AU231" i="35"/>
  <c r="AT231" i="35"/>
  <c r="AS231" i="35"/>
  <c r="AR231" i="35"/>
  <c r="AQ231" i="35"/>
  <c r="AP231" i="35"/>
  <c r="AO231" i="35"/>
  <c r="AN231" i="35"/>
  <c r="AM231" i="35"/>
  <c r="AL231" i="35"/>
  <c r="AK231" i="35"/>
  <c r="AJ231" i="35"/>
  <c r="AI231" i="35"/>
  <c r="AH231" i="35"/>
  <c r="AG231" i="35"/>
  <c r="AF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N231" i="35"/>
  <c r="DG189" i="35"/>
  <c r="DF189" i="35"/>
  <c r="DE189" i="35"/>
  <c r="DD189" i="35"/>
  <c r="DC189" i="35"/>
  <c r="DB189" i="35"/>
  <c r="DA189" i="35"/>
  <c r="CZ189" i="35"/>
  <c r="CY189" i="35"/>
  <c r="CX189" i="35"/>
  <c r="CW189" i="35"/>
  <c r="CV189" i="35"/>
  <c r="CU189" i="35"/>
  <c r="CT189" i="35"/>
  <c r="CS189" i="35"/>
  <c r="CR189" i="35"/>
  <c r="CQ189" i="35"/>
  <c r="CP189" i="35"/>
  <c r="CO189" i="35"/>
  <c r="CN189" i="35"/>
  <c r="CM189" i="35"/>
  <c r="CL189" i="35"/>
  <c r="CK189" i="35"/>
  <c r="CJ189" i="35"/>
  <c r="CI189" i="35"/>
  <c r="CH189" i="35"/>
  <c r="CG189" i="35"/>
  <c r="CF189" i="35"/>
  <c r="CE189" i="35"/>
  <c r="CD189" i="35"/>
  <c r="CC189" i="35"/>
  <c r="CB189" i="35"/>
  <c r="CA189" i="35"/>
  <c r="BZ189" i="35"/>
  <c r="BY189" i="35"/>
  <c r="BX189" i="35"/>
  <c r="BW189" i="35"/>
  <c r="BV189" i="35"/>
  <c r="BU189" i="35"/>
  <c r="BT189" i="35"/>
  <c r="BS189" i="35"/>
  <c r="BR189" i="35"/>
  <c r="BQ189" i="35"/>
  <c r="BP189" i="35"/>
  <c r="BO189" i="35"/>
  <c r="BN189" i="35"/>
  <c r="BM189" i="35"/>
  <c r="BL189" i="35"/>
  <c r="BK189" i="35"/>
  <c r="BJ189" i="35"/>
  <c r="BI189" i="35"/>
  <c r="BH189" i="35"/>
  <c r="BG189" i="35"/>
  <c r="BF189" i="35"/>
  <c r="BE189" i="35"/>
  <c r="BD189" i="35"/>
  <c r="BC189" i="35"/>
  <c r="BB189" i="35"/>
  <c r="BA189" i="35"/>
  <c r="AZ189" i="35"/>
  <c r="AY189" i="35"/>
  <c r="AX189" i="35"/>
  <c r="AW189" i="35"/>
  <c r="AV189" i="35"/>
  <c r="AU189" i="35"/>
  <c r="AT189" i="35"/>
  <c r="AS189" i="35"/>
  <c r="AR189" i="35"/>
  <c r="AQ189" i="35"/>
  <c r="AP189" i="35"/>
  <c r="AO189" i="35"/>
  <c r="AN189" i="35"/>
  <c r="AM189" i="35"/>
  <c r="AL189" i="35"/>
  <c r="AK189" i="35"/>
  <c r="AJ189" i="35"/>
  <c r="AI189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W189" i="35"/>
  <c r="V189" i="35"/>
  <c r="U189" i="35"/>
  <c r="T189" i="35"/>
  <c r="S189" i="35"/>
  <c r="R189" i="35"/>
  <c r="Q189" i="35"/>
  <c r="P189" i="35"/>
  <c r="N189" i="35"/>
  <c r="DG147" i="35"/>
  <c r="DF147" i="35"/>
  <c r="DE147" i="35"/>
  <c r="DD147" i="35"/>
  <c r="DC147" i="35"/>
  <c r="DB147" i="35"/>
  <c r="DA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V147" i="35"/>
  <c r="BU147" i="35"/>
  <c r="BT147" i="35"/>
  <c r="BS147" i="35"/>
  <c r="BR147" i="35"/>
  <c r="BQ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D147" i="35"/>
  <c r="BC147" i="35"/>
  <c r="BB147" i="35"/>
  <c r="BA147" i="35"/>
  <c r="AZ147" i="35"/>
  <c r="AY147" i="35"/>
  <c r="AX147" i="35"/>
  <c r="AW147" i="35"/>
  <c r="AV147" i="35"/>
  <c r="AU147" i="35"/>
  <c r="AT147" i="35"/>
  <c r="AS147" i="35"/>
  <c r="AR147" i="35"/>
  <c r="AQ147" i="35"/>
  <c r="AP147" i="35"/>
  <c r="AO147" i="35"/>
  <c r="AN147" i="35"/>
  <c r="AM147" i="35"/>
  <c r="AL147" i="35"/>
  <c r="AK147" i="35"/>
  <c r="AJ147" i="35"/>
  <c r="AI147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N147" i="35"/>
  <c r="DG105" i="35"/>
  <c r="DF105" i="35"/>
  <c r="DE105" i="35"/>
  <c r="DD105" i="35"/>
  <c r="DC105" i="35"/>
  <c r="DB105" i="35"/>
  <c r="DA105" i="35"/>
  <c r="CZ105" i="35"/>
  <c r="CY105" i="35"/>
  <c r="CX105" i="35"/>
  <c r="CW105" i="35"/>
  <c r="CV105" i="35"/>
  <c r="CU105" i="35"/>
  <c r="CT105" i="35"/>
  <c r="CS105" i="35"/>
  <c r="CR105" i="35"/>
  <c r="CQ105" i="35"/>
  <c r="CP105" i="35"/>
  <c r="CO105" i="35"/>
  <c r="CN105" i="35"/>
  <c r="CM105" i="35"/>
  <c r="CL105" i="35"/>
  <c r="CK105" i="35"/>
  <c r="CJ105" i="35"/>
  <c r="CI105" i="35"/>
  <c r="CH105" i="35"/>
  <c r="CG105" i="35"/>
  <c r="CF105" i="35"/>
  <c r="CE105" i="35"/>
  <c r="CD105" i="35"/>
  <c r="CC105" i="35"/>
  <c r="CB105" i="35"/>
  <c r="CA105" i="35"/>
  <c r="BZ105" i="35"/>
  <c r="BY105" i="35"/>
  <c r="BX105" i="35"/>
  <c r="BW105" i="35"/>
  <c r="BV105" i="35"/>
  <c r="BU105" i="35"/>
  <c r="BT105" i="35"/>
  <c r="BS105" i="35"/>
  <c r="BR105" i="35"/>
  <c r="BQ105" i="35"/>
  <c r="BP105" i="35"/>
  <c r="BO105" i="35"/>
  <c r="BN105" i="35"/>
  <c r="BM105" i="35"/>
  <c r="BL105" i="35"/>
  <c r="BK105" i="35"/>
  <c r="BJ105" i="35"/>
  <c r="BI105" i="35"/>
  <c r="BH105" i="35"/>
  <c r="BG105" i="35"/>
  <c r="BF105" i="35"/>
  <c r="BE105" i="35"/>
  <c r="BD105" i="35"/>
  <c r="BC105" i="35"/>
  <c r="BB105" i="35"/>
  <c r="BA105" i="35"/>
  <c r="AZ105" i="35"/>
  <c r="AY105" i="35"/>
  <c r="AX105" i="35"/>
  <c r="AW105" i="35"/>
  <c r="AV105" i="35"/>
  <c r="AU105" i="35"/>
  <c r="AT105" i="35"/>
  <c r="AS105" i="35"/>
  <c r="AR105" i="35"/>
  <c r="AQ105" i="35"/>
  <c r="AP105" i="35"/>
  <c r="AO105" i="35"/>
  <c r="AN105" i="35"/>
  <c r="AM105" i="35"/>
  <c r="AL105" i="35"/>
  <c r="AK105" i="35"/>
  <c r="AJ105" i="35"/>
  <c r="AI105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W105" i="35"/>
  <c r="V105" i="35"/>
  <c r="U105" i="35"/>
  <c r="T105" i="35"/>
  <c r="S105" i="35"/>
  <c r="R105" i="35"/>
  <c r="Q105" i="35"/>
  <c r="P105" i="35"/>
  <c r="N105" i="35"/>
  <c r="DG63" i="35"/>
  <c r="DF63" i="35"/>
  <c r="DE63" i="35"/>
  <c r="DD63" i="35"/>
  <c r="DC63" i="35"/>
  <c r="DB63" i="35"/>
  <c r="DA63" i="35"/>
  <c r="CZ63" i="35"/>
  <c r="CY63" i="35"/>
  <c r="CX63" i="35"/>
  <c r="CW63" i="35"/>
  <c r="CV63" i="35"/>
  <c r="CU63" i="35"/>
  <c r="CT63" i="35"/>
  <c r="CS63" i="35"/>
  <c r="CR63" i="35"/>
  <c r="CQ63" i="35"/>
  <c r="CP63" i="35"/>
  <c r="CO63" i="35"/>
  <c r="CN63" i="35"/>
  <c r="CM63" i="35"/>
  <c r="CL63" i="35"/>
  <c r="CK63" i="35"/>
  <c r="CJ63" i="35"/>
  <c r="CI63" i="35"/>
  <c r="CH63" i="35"/>
  <c r="CG63" i="35"/>
  <c r="CF63" i="35"/>
  <c r="CE63" i="35"/>
  <c r="CD63" i="35"/>
  <c r="CC63" i="35"/>
  <c r="CB63" i="35"/>
  <c r="CA63" i="35"/>
  <c r="BZ63" i="35"/>
  <c r="BY63" i="35"/>
  <c r="BX63" i="35"/>
  <c r="BW63" i="35"/>
  <c r="BV63" i="35"/>
  <c r="BU63" i="35"/>
  <c r="BT63" i="35"/>
  <c r="BS63" i="35"/>
  <c r="BR63" i="35"/>
  <c r="BQ63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AZ63" i="35"/>
  <c r="AY63" i="35"/>
  <c r="AX63" i="35"/>
  <c r="AW63" i="35"/>
  <c r="AV63" i="35"/>
  <c r="AU63" i="35"/>
  <c r="AT63" i="35"/>
  <c r="AS63" i="35"/>
  <c r="AR63" i="35"/>
  <c r="AQ63" i="35"/>
  <c r="AP63" i="35"/>
  <c r="AO63" i="35"/>
  <c r="AN63" i="35"/>
  <c r="AM63" i="35"/>
  <c r="AL63" i="35"/>
  <c r="AK63" i="35"/>
  <c r="AJ63" i="35"/>
  <c r="AI63" i="35"/>
  <c r="AH63" i="35"/>
  <c r="AG63" i="35"/>
  <c r="AF63" i="35"/>
  <c r="AE63" i="35"/>
  <c r="AD63" i="35"/>
  <c r="AC63" i="35"/>
  <c r="AB63" i="35"/>
  <c r="AA63" i="35"/>
  <c r="Z63" i="35"/>
  <c r="Y63" i="35"/>
  <c r="X63" i="35"/>
  <c r="W63" i="35"/>
  <c r="V63" i="35"/>
  <c r="U63" i="35"/>
  <c r="T63" i="35"/>
  <c r="DG491" i="35"/>
  <c r="DF491" i="35"/>
  <c r="DE491" i="35"/>
  <c r="DD491" i="35"/>
  <c r="DC491" i="35"/>
  <c r="DB491" i="35"/>
  <c r="DA491" i="35"/>
  <c r="CZ491" i="35"/>
  <c r="CY491" i="35"/>
  <c r="CX491" i="35"/>
  <c r="CW491" i="35"/>
  <c r="CV491" i="35"/>
  <c r="CU491" i="35"/>
  <c r="CT491" i="35"/>
  <c r="CS491" i="35"/>
  <c r="CR491" i="35"/>
  <c r="CQ491" i="35"/>
  <c r="CP491" i="35"/>
  <c r="CO491" i="35"/>
  <c r="CN491" i="35"/>
  <c r="CM491" i="35"/>
  <c r="CL491" i="35"/>
  <c r="CK491" i="35"/>
  <c r="CJ491" i="35"/>
  <c r="CI491" i="35"/>
  <c r="CH491" i="35"/>
  <c r="CG491" i="35"/>
  <c r="CF491" i="35"/>
  <c r="CE491" i="35"/>
  <c r="CD491" i="35"/>
  <c r="CC491" i="35"/>
  <c r="CB491" i="35"/>
  <c r="CA491" i="35"/>
  <c r="BZ491" i="35"/>
  <c r="BY491" i="35"/>
  <c r="BX491" i="35"/>
  <c r="BW491" i="35"/>
  <c r="BV491" i="35"/>
  <c r="BU491" i="35"/>
  <c r="BT491" i="35"/>
  <c r="BS491" i="35"/>
  <c r="BR491" i="35"/>
  <c r="BQ491" i="35"/>
  <c r="BP491" i="35"/>
  <c r="BO491" i="35"/>
  <c r="BN491" i="35"/>
  <c r="BM491" i="35"/>
  <c r="BL491" i="35"/>
  <c r="BK491" i="35"/>
  <c r="BJ491" i="35"/>
  <c r="BI491" i="35"/>
  <c r="BH491" i="35"/>
  <c r="BG491" i="35"/>
  <c r="BF491" i="35"/>
  <c r="BE491" i="35"/>
  <c r="BD491" i="35"/>
  <c r="BC491" i="35"/>
  <c r="BB491" i="35"/>
  <c r="BA491" i="35"/>
  <c r="AZ491" i="35"/>
  <c r="AY491" i="35"/>
  <c r="AX491" i="35"/>
  <c r="AW491" i="35"/>
  <c r="AV491" i="35"/>
  <c r="AU491" i="35"/>
  <c r="AT491" i="35"/>
  <c r="AS491" i="35"/>
  <c r="AR491" i="35"/>
  <c r="AQ491" i="35"/>
  <c r="AP491" i="35"/>
  <c r="AO491" i="35"/>
  <c r="AN491" i="35"/>
  <c r="AM491" i="35"/>
  <c r="AL491" i="35"/>
  <c r="AK491" i="35"/>
  <c r="AJ491" i="35"/>
  <c r="AI491" i="35"/>
  <c r="AH491" i="35"/>
  <c r="AG491" i="35"/>
  <c r="AF491" i="35"/>
  <c r="AE491" i="35"/>
  <c r="AD491" i="35"/>
  <c r="AC491" i="35"/>
  <c r="AB491" i="35"/>
  <c r="AA491" i="35"/>
  <c r="Z491" i="35"/>
  <c r="Y491" i="35"/>
  <c r="X491" i="35"/>
  <c r="W491" i="35"/>
  <c r="V491" i="35"/>
  <c r="U491" i="35"/>
  <c r="T491" i="35"/>
  <c r="S491" i="35"/>
  <c r="R491" i="35"/>
  <c r="Q491" i="35"/>
  <c r="P491" i="35"/>
  <c r="N491" i="35"/>
  <c r="G491" i="35"/>
  <c r="DG449" i="35"/>
  <c r="DF449" i="35"/>
  <c r="DE449" i="35"/>
  <c r="DD449" i="35"/>
  <c r="DC449" i="35"/>
  <c r="DB449" i="35"/>
  <c r="DA449" i="35"/>
  <c r="CZ449" i="35"/>
  <c r="CY449" i="35"/>
  <c r="DG407" i="35"/>
  <c r="DF407" i="35"/>
  <c r="DE407" i="35"/>
  <c r="DD407" i="35"/>
  <c r="DC407" i="35"/>
  <c r="DB407" i="35"/>
  <c r="DA407" i="35"/>
  <c r="CZ407" i="35"/>
  <c r="CY407" i="35"/>
  <c r="CX407" i="35"/>
  <c r="CW407" i="35"/>
  <c r="CV407" i="35"/>
  <c r="CU407" i="35"/>
  <c r="CT407" i="35"/>
  <c r="CS407" i="35"/>
  <c r="CR407" i="35"/>
  <c r="CQ407" i="35"/>
  <c r="CP407" i="35"/>
  <c r="CO407" i="35"/>
  <c r="CN407" i="35"/>
  <c r="CM407" i="35"/>
  <c r="CL407" i="35"/>
  <c r="CK407" i="35"/>
  <c r="CJ407" i="35"/>
  <c r="CI407" i="35"/>
  <c r="CH407" i="35"/>
  <c r="CG407" i="35"/>
  <c r="CF407" i="35"/>
  <c r="CE407" i="35"/>
  <c r="CD407" i="35"/>
  <c r="CC407" i="35"/>
  <c r="CB407" i="35"/>
  <c r="CA407" i="35"/>
  <c r="BZ407" i="35"/>
  <c r="BY407" i="35"/>
  <c r="BX407" i="35"/>
  <c r="BW407" i="35"/>
  <c r="BV407" i="35"/>
  <c r="BU407" i="35"/>
  <c r="BT407" i="35"/>
  <c r="BS407" i="35"/>
  <c r="BR407" i="35"/>
  <c r="BQ407" i="35"/>
  <c r="BP407" i="35"/>
  <c r="BO407" i="35"/>
  <c r="BN407" i="35"/>
  <c r="BM407" i="35"/>
  <c r="BL407" i="35"/>
  <c r="BK407" i="35"/>
  <c r="BJ407" i="35"/>
  <c r="BI407" i="35"/>
  <c r="BH407" i="35"/>
  <c r="BG407" i="35"/>
  <c r="BF407" i="35"/>
  <c r="BE407" i="35"/>
  <c r="BD407" i="35"/>
  <c r="BC407" i="35"/>
  <c r="BB407" i="35"/>
  <c r="BA407" i="35"/>
  <c r="AZ407" i="35"/>
  <c r="AY407" i="35"/>
  <c r="AX407" i="35"/>
  <c r="AW407" i="35"/>
  <c r="AV407" i="35"/>
  <c r="AU407" i="35"/>
  <c r="AT407" i="35"/>
  <c r="AS407" i="35"/>
  <c r="AR407" i="35"/>
  <c r="AQ407" i="35"/>
  <c r="AP407" i="35"/>
  <c r="AO407" i="35"/>
  <c r="AN407" i="35"/>
  <c r="AM407" i="35"/>
  <c r="AL407" i="35"/>
  <c r="AK407" i="35"/>
  <c r="AJ407" i="35"/>
  <c r="AI407" i="35"/>
  <c r="AH407" i="35"/>
  <c r="AG407" i="35"/>
  <c r="AF407" i="35"/>
  <c r="AE407" i="35"/>
  <c r="AD407" i="35"/>
  <c r="AC407" i="35"/>
  <c r="AB407" i="35"/>
  <c r="AA407" i="35"/>
  <c r="Z407" i="35"/>
  <c r="Y407" i="35"/>
  <c r="X407" i="35"/>
  <c r="W407" i="35"/>
  <c r="V407" i="35"/>
  <c r="U407" i="35"/>
  <c r="T407" i="35"/>
  <c r="S407" i="35"/>
  <c r="R407" i="35"/>
  <c r="Q407" i="35"/>
  <c r="P407" i="35"/>
  <c r="N407" i="35"/>
  <c r="G407" i="35"/>
  <c r="DG365" i="35"/>
  <c r="DF365" i="35"/>
  <c r="DE365" i="35"/>
  <c r="DD365" i="35"/>
  <c r="DC365" i="35"/>
  <c r="DB365" i="35"/>
  <c r="DA365" i="35"/>
  <c r="CZ365" i="35"/>
  <c r="CY365" i="35"/>
  <c r="CX365" i="35"/>
  <c r="CW365" i="35"/>
  <c r="CV365" i="35"/>
  <c r="CU365" i="35"/>
  <c r="CT365" i="35"/>
  <c r="CS365" i="35"/>
  <c r="CR365" i="35"/>
  <c r="CQ365" i="35"/>
  <c r="CP365" i="35"/>
  <c r="CO365" i="35"/>
  <c r="CN365" i="35"/>
  <c r="CM365" i="35"/>
  <c r="CL365" i="35"/>
  <c r="CK365" i="35"/>
  <c r="CJ365" i="35"/>
  <c r="CI365" i="35"/>
  <c r="CH365" i="35"/>
  <c r="CG365" i="35"/>
  <c r="CF365" i="35"/>
  <c r="CE365" i="35"/>
  <c r="CD365" i="35"/>
  <c r="CC365" i="35"/>
  <c r="CB365" i="35"/>
  <c r="CA365" i="35"/>
  <c r="BZ365" i="35"/>
  <c r="BY365" i="35"/>
  <c r="BX365" i="35"/>
  <c r="BW365" i="35"/>
  <c r="BV365" i="35"/>
  <c r="BU365" i="35"/>
  <c r="BT365" i="35"/>
  <c r="BS365" i="35"/>
  <c r="BR365" i="35"/>
  <c r="BQ365" i="35"/>
  <c r="BP365" i="35"/>
  <c r="BO365" i="35"/>
  <c r="BN365" i="35"/>
  <c r="BM365" i="35"/>
  <c r="BL365" i="35"/>
  <c r="BK365" i="35"/>
  <c r="BJ365" i="35"/>
  <c r="BI365" i="35"/>
  <c r="BH365" i="35"/>
  <c r="BG365" i="35"/>
  <c r="BF365" i="35"/>
  <c r="BE365" i="35"/>
  <c r="BD365" i="35"/>
  <c r="BC365" i="35"/>
  <c r="BB365" i="35"/>
  <c r="BA365" i="35"/>
  <c r="AZ365" i="35"/>
  <c r="AY365" i="35"/>
  <c r="AX365" i="35"/>
  <c r="AW365" i="35"/>
  <c r="AV365" i="35"/>
  <c r="AU365" i="35"/>
  <c r="AT365" i="35"/>
  <c r="AS365" i="35"/>
  <c r="AR365" i="35"/>
  <c r="AQ365" i="35"/>
  <c r="AP365" i="35"/>
  <c r="AO365" i="35"/>
  <c r="AN365" i="35"/>
  <c r="AM365" i="35"/>
  <c r="AL365" i="35"/>
  <c r="AK365" i="35"/>
  <c r="AJ365" i="35"/>
  <c r="AI365" i="35"/>
  <c r="AH365" i="35"/>
  <c r="AG365" i="35"/>
  <c r="AF365" i="35"/>
  <c r="AE365" i="35"/>
  <c r="AD365" i="35"/>
  <c r="AC365" i="35"/>
  <c r="AB365" i="35"/>
  <c r="AA365" i="35"/>
  <c r="Z365" i="35"/>
  <c r="Y365" i="35"/>
  <c r="X365" i="35"/>
  <c r="W365" i="35"/>
  <c r="V365" i="35"/>
  <c r="U365" i="35"/>
  <c r="T365" i="35"/>
  <c r="S365" i="35"/>
  <c r="R365" i="35"/>
  <c r="Q365" i="35"/>
  <c r="P365" i="35"/>
  <c r="N365" i="35"/>
  <c r="G365" i="35"/>
  <c r="DG323" i="35"/>
  <c r="DF323" i="35"/>
  <c r="DE323" i="35"/>
  <c r="DD323" i="35"/>
  <c r="DC323" i="35"/>
  <c r="DB323" i="35"/>
  <c r="DA323" i="35"/>
  <c r="CZ323" i="35"/>
  <c r="CY323" i="35"/>
  <c r="CX323" i="35"/>
  <c r="CW323" i="35"/>
  <c r="CV323" i="35"/>
  <c r="CU323" i="35"/>
  <c r="CT323" i="35"/>
  <c r="CS323" i="35"/>
  <c r="CR323" i="35"/>
  <c r="CQ323" i="35"/>
  <c r="CP323" i="35"/>
  <c r="CO323" i="35"/>
  <c r="CN323" i="35"/>
  <c r="CM323" i="35"/>
  <c r="CL323" i="35"/>
  <c r="CK323" i="35"/>
  <c r="CJ323" i="35"/>
  <c r="CI323" i="35"/>
  <c r="CH323" i="35"/>
  <c r="CG323" i="35"/>
  <c r="CF323" i="35"/>
  <c r="CE323" i="35"/>
  <c r="CD323" i="35"/>
  <c r="CC323" i="35"/>
  <c r="CB323" i="35"/>
  <c r="CA323" i="35"/>
  <c r="BZ323" i="35"/>
  <c r="BY323" i="35"/>
  <c r="BX323" i="35"/>
  <c r="BW323" i="35"/>
  <c r="BV323" i="35"/>
  <c r="BU323" i="35"/>
  <c r="BT323" i="35"/>
  <c r="BS323" i="35"/>
  <c r="BR323" i="35"/>
  <c r="BQ323" i="35"/>
  <c r="BP323" i="35"/>
  <c r="BO323" i="35"/>
  <c r="BN323" i="35"/>
  <c r="BM323" i="35"/>
  <c r="BL323" i="35"/>
  <c r="BK323" i="35"/>
  <c r="BJ323" i="35"/>
  <c r="BI323" i="35"/>
  <c r="BH323" i="35"/>
  <c r="BG323" i="35"/>
  <c r="BF323" i="35"/>
  <c r="BE323" i="35"/>
  <c r="BD323" i="35"/>
  <c r="BC323" i="35"/>
  <c r="BB323" i="35"/>
  <c r="BA323" i="35"/>
  <c r="AZ323" i="35"/>
  <c r="AY323" i="35"/>
  <c r="AX323" i="35"/>
  <c r="AW323" i="35"/>
  <c r="AV323" i="35"/>
  <c r="AU323" i="35"/>
  <c r="AT323" i="35"/>
  <c r="AS323" i="35"/>
  <c r="AR323" i="35"/>
  <c r="AQ323" i="35"/>
  <c r="AP323" i="35"/>
  <c r="AO323" i="35"/>
  <c r="AN323" i="35"/>
  <c r="AM323" i="35"/>
  <c r="AL323" i="35"/>
  <c r="AK323" i="35"/>
  <c r="AJ323" i="35"/>
  <c r="AI323" i="35"/>
  <c r="AH323" i="35"/>
  <c r="AG323" i="35"/>
  <c r="AF323" i="35"/>
  <c r="AE323" i="35"/>
  <c r="AD323" i="35"/>
  <c r="AC323" i="35"/>
  <c r="AB323" i="35"/>
  <c r="AA323" i="35"/>
  <c r="Z323" i="35"/>
  <c r="Y323" i="35"/>
  <c r="X323" i="35"/>
  <c r="W323" i="35"/>
  <c r="V323" i="35"/>
  <c r="U323" i="35"/>
  <c r="T323" i="35"/>
  <c r="S323" i="35"/>
  <c r="R323" i="35"/>
  <c r="Q323" i="35"/>
  <c r="P323" i="35"/>
  <c r="N323" i="35"/>
  <c r="G323" i="35"/>
  <c r="DG281" i="35"/>
  <c r="DF281" i="35"/>
  <c r="DE281" i="35"/>
  <c r="DD281" i="35"/>
  <c r="DC281" i="35"/>
  <c r="DB281" i="35"/>
  <c r="DA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V281" i="35"/>
  <c r="BU281" i="35"/>
  <c r="BT281" i="35"/>
  <c r="BS281" i="35"/>
  <c r="BR281" i="35"/>
  <c r="BQ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D281" i="35"/>
  <c r="BC281" i="35"/>
  <c r="BB281" i="35"/>
  <c r="BA281" i="35"/>
  <c r="AZ281" i="35"/>
  <c r="AY281" i="35"/>
  <c r="AX281" i="35"/>
  <c r="AW281" i="35"/>
  <c r="AV281" i="35"/>
  <c r="AU281" i="35"/>
  <c r="AT281" i="35"/>
  <c r="AS281" i="35"/>
  <c r="AR281" i="35"/>
  <c r="AQ281" i="35"/>
  <c r="AP281" i="35"/>
  <c r="AO281" i="35"/>
  <c r="AN281" i="35"/>
  <c r="AM281" i="35"/>
  <c r="AL281" i="35"/>
  <c r="AK281" i="35"/>
  <c r="AJ281" i="35"/>
  <c r="AI281" i="35"/>
  <c r="AH281" i="35"/>
  <c r="AG281" i="35"/>
  <c r="AF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N281" i="35"/>
  <c r="G281" i="35"/>
  <c r="DG239" i="35"/>
  <c r="DF239" i="35"/>
  <c r="DE239" i="35"/>
  <c r="DD239" i="35"/>
  <c r="DC239" i="35"/>
  <c r="DB239" i="35"/>
  <c r="DA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V239" i="35"/>
  <c r="BU239" i="35"/>
  <c r="BT239" i="35"/>
  <c r="BS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Y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N239" i="35"/>
  <c r="G239" i="35"/>
  <c r="DG197" i="35"/>
  <c r="DF197" i="35"/>
  <c r="DE197" i="35"/>
  <c r="DD197" i="35"/>
  <c r="DC197" i="35"/>
  <c r="DB197" i="35"/>
  <c r="DA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V197" i="35"/>
  <c r="BU197" i="35"/>
  <c r="BT197" i="35"/>
  <c r="BS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Y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N197" i="35"/>
  <c r="G197" i="35"/>
  <c r="DG155" i="35"/>
  <c r="DF155" i="35"/>
  <c r="DE155" i="35"/>
  <c r="DD155" i="35"/>
  <c r="DC155" i="35"/>
  <c r="DB155" i="35"/>
  <c r="DA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V155" i="35"/>
  <c r="BU155" i="35"/>
  <c r="BT155" i="35"/>
  <c r="BS155" i="35"/>
  <c r="BR155" i="35"/>
  <c r="BQ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D155" i="35"/>
  <c r="BC155" i="35"/>
  <c r="BB155" i="35"/>
  <c r="BA155" i="35"/>
  <c r="AZ155" i="35"/>
  <c r="AY155" i="35"/>
  <c r="AX155" i="35"/>
  <c r="AW155" i="35"/>
  <c r="AV155" i="35"/>
  <c r="AU155" i="35"/>
  <c r="AT155" i="35"/>
  <c r="AS155" i="35"/>
  <c r="AR155" i="35"/>
  <c r="AQ155" i="35"/>
  <c r="AP155" i="35"/>
  <c r="AO155" i="35"/>
  <c r="AN155" i="35"/>
  <c r="AM155" i="35"/>
  <c r="AL155" i="35"/>
  <c r="AK155" i="35"/>
  <c r="AJ155" i="35"/>
  <c r="AI155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N155" i="35"/>
  <c r="G155" i="35"/>
  <c r="DG113" i="35"/>
  <c r="DF113" i="35"/>
  <c r="DE113" i="35"/>
  <c r="DD113" i="35"/>
  <c r="DC113" i="35"/>
  <c r="DB113" i="35"/>
  <c r="DA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V113" i="35"/>
  <c r="BU113" i="35"/>
  <c r="BT113" i="35"/>
  <c r="BS113" i="35"/>
  <c r="BR113" i="35"/>
  <c r="BQ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D113" i="35"/>
  <c r="BC113" i="35"/>
  <c r="BB113" i="35"/>
  <c r="BA113" i="35"/>
  <c r="AZ113" i="35"/>
  <c r="AY113" i="35"/>
  <c r="AX113" i="35"/>
  <c r="AW113" i="35"/>
  <c r="AV113" i="35"/>
  <c r="AU113" i="35"/>
  <c r="AT113" i="35"/>
  <c r="AS113" i="35"/>
  <c r="AR113" i="35"/>
  <c r="AQ113" i="35"/>
  <c r="AP113" i="35"/>
  <c r="AO113" i="35"/>
  <c r="AN113" i="35"/>
  <c r="AM113" i="35"/>
  <c r="AL113" i="35"/>
  <c r="AK113" i="35"/>
  <c r="AJ113" i="35"/>
  <c r="AI113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N113" i="35"/>
  <c r="DG71" i="35"/>
  <c r="DF71" i="35"/>
  <c r="DE71" i="35"/>
  <c r="DD71" i="35"/>
  <c r="DC71" i="35"/>
  <c r="DB71" i="35"/>
  <c r="DA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V71" i="35"/>
  <c r="BU71" i="35"/>
  <c r="BT71" i="35"/>
  <c r="BS71" i="35"/>
  <c r="BR71" i="35"/>
  <c r="BQ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AZ71" i="35"/>
  <c r="AY71" i="35"/>
  <c r="AX71" i="35"/>
  <c r="AW71" i="35"/>
  <c r="AV71" i="35"/>
  <c r="AU71" i="35"/>
  <c r="AT71" i="35"/>
  <c r="AS71" i="35"/>
  <c r="AR71" i="35"/>
  <c r="AQ71" i="35"/>
  <c r="AP71" i="35"/>
  <c r="AO71" i="35"/>
  <c r="AN71" i="35"/>
  <c r="AM71" i="35"/>
  <c r="AL71" i="35"/>
  <c r="AK71" i="35"/>
  <c r="AJ71" i="35"/>
  <c r="AI71" i="35"/>
  <c r="AH71" i="35"/>
  <c r="AG71" i="35"/>
  <c r="AF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AI2" i="20" l="1"/>
  <c r="N529" i="35"/>
  <c r="N527" i="35"/>
  <c r="P529" i="35"/>
  <c r="P527" i="35"/>
  <c r="Q529" i="35"/>
  <c r="Q527" i="35"/>
  <c r="R529" i="35"/>
  <c r="R527" i="35"/>
  <c r="S529" i="35"/>
  <c r="S527" i="35"/>
  <c r="T529" i="35"/>
  <c r="T527" i="35"/>
  <c r="U529" i="35"/>
  <c r="U527" i="35"/>
  <c r="V529" i="35"/>
  <c r="V527" i="35"/>
  <c r="W529" i="35"/>
  <c r="W527" i="35"/>
  <c r="X529" i="35"/>
  <c r="X527" i="35"/>
  <c r="Y529" i="35"/>
  <c r="Y527" i="35"/>
  <c r="Z529" i="35"/>
  <c r="Z527" i="35"/>
  <c r="AA529" i="35"/>
  <c r="AA527" i="35"/>
  <c r="AB529" i="35"/>
  <c r="AB527" i="35"/>
  <c r="AC529" i="35"/>
  <c r="AC527" i="35"/>
  <c r="AD529" i="35"/>
  <c r="AD527" i="35"/>
  <c r="AE529" i="35"/>
  <c r="AE527" i="35"/>
  <c r="AF529" i="35"/>
  <c r="AF527" i="35"/>
  <c r="AG529" i="35"/>
  <c r="AG527" i="35"/>
  <c r="AH529" i="35"/>
  <c r="AH527" i="35"/>
  <c r="AI529" i="35"/>
  <c r="AI527" i="35"/>
  <c r="AJ529" i="35"/>
  <c r="AJ527" i="35"/>
  <c r="AK529" i="35"/>
  <c r="AK530" i="35" s="1"/>
  <c r="AK527" i="35"/>
  <c r="AL529" i="35"/>
  <c r="AL527" i="35"/>
  <c r="AM529" i="35"/>
  <c r="AM527" i="35"/>
  <c r="AN529" i="35"/>
  <c r="AN527" i="35"/>
  <c r="AO529" i="35"/>
  <c r="AO527" i="35"/>
  <c r="AP529" i="35"/>
  <c r="AP527" i="35"/>
  <c r="AQ529" i="35"/>
  <c r="AQ527" i="35"/>
  <c r="AR529" i="35"/>
  <c r="AR527" i="35"/>
  <c r="AS529" i="35"/>
  <c r="AS527" i="35"/>
  <c r="AT529" i="35"/>
  <c r="AT527" i="35"/>
  <c r="AU529" i="35"/>
  <c r="AU527" i="35"/>
  <c r="AV529" i="35"/>
  <c r="AV527" i="35"/>
  <c r="AW529" i="35"/>
  <c r="AW527" i="35"/>
  <c r="AX529" i="35"/>
  <c r="AX527" i="35"/>
  <c r="AY529" i="35"/>
  <c r="AY527" i="35"/>
  <c r="AZ529" i="35"/>
  <c r="AZ527" i="35"/>
  <c r="BA529" i="35"/>
  <c r="BA527" i="35"/>
  <c r="BB529" i="35"/>
  <c r="BB527" i="35"/>
  <c r="BC529" i="35"/>
  <c r="BC527" i="35"/>
  <c r="BD529" i="35"/>
  <c r="BD527" i="35"/>
  <c r="BE529" i="35"/>
  <c r="BE527" i="35"/>
  <c r="BF529" i="35"/>
  <c r="BF527" i="35"/>
  <c r="BG529" i="35"/>
  <c r="BG527" i="35"/>
  <c r="BH529" i="35"/>
  <c r="BH527" i="35"/>
  <c r="BI529" i="35"/>
  <c r="BI527" i="35"/>
  <c r="BJ529" i="35"/>
  <c r="BJ530" i="35" s="1"/>
  <c r="BJ527" i="35"/>
  <c r="BK529" i="35"/>
  <c r="BK527" i="35"/>
  <c r="BL529" i="35"/>
  <c r="BL527" i="35"/>
  <c r="BM529" i="35"/>
  <c r="BM527" i="35"/>
  <c r="BN529" i="35"/>
  <c r="BN527" i="35"/>
  <c r="BO529" i="35"/>
  <c r="BO527" i="35"/>
  <c r="BP529" i="35"/>
  <c r="BP527" i="35"/>
  <c r="BQ529" i="35"/>
  <c r="BQ527" i="35"/>
  <c r="BR529" i="35"/>
  <c r="BR527" i="35"/>
  <c r="BS529" i="35"/>
  <c r="BS527" i="35"/>
  <c r="BT529" i="35"/>
  <c r="BT527" i="35"/>
  <c r="BU529" i="35"/>
  <c r="BU527" i="35"/>
  <c r="BV529" i="35"/>
  <c r="BV527" i="35"/>
  <c r="BW529" i="35"/>
  <c r="BW527" i="35"/>
  <c r="BX529" i="35"/>
  <c r="BX527" i="35"/>
  <c r="BY529" i="35"/>
  <c r="BY527" i="35"/>
  <c r="BZ529" i="35"/>
  <c r="BZ527" i="35"/>
  <c r="CA529" i="35"/>
  <c r="CA527" i="35"/>
  <c r="CB529" i="35"/>
  <c r="CB527" i="35"/>
  <c r="CC529" i="35"/>
  <c r="CC527" i="35"/>
  <c r="CD529" i="35"/>
  <c r="CD527" i="35"/>
  <c r="CE529" i="35"/>
  <c r="CE527" i="35"/>
  <c r="CF529" i="35"/>
  <c r="CF527" i="35"/>
  <c r="CG529" i="35"/>
  <c r="CG527" i="35"/>
  <c r="CH529" i="35"/>
  <c r="CH527" i="35"/>
  <c r="CI529" i="35"/>
  <c r="CI530" i="35" s="1"/>
  <c r="CI527" i="35"/>
  <c r="CJ529" i="35"/>
  <c r="CJ527" i="35"/>
  <c r="CK529" i="35"/>
  <c r="CK527" i="35"/>
  <c r="CL529" i="35"/>
  <c r="CL527" i="35"/>
  <c r="CM529" i="35"/>
  <c r="CM527" i="35"/>
  <c r="CN529" i="35"/>
  <c r="CN527" i="35"/>
  <c r="CO529" i="35"/>
  <c r="CO527" i="35"/>
  <c r="CP529" i="35"/>
  <c r="CP527" i="35"/>
  <c r="CQ529" i="35"/>
  <c r="CQ527" i="35"/>
  <c r="CR529" i="35"/>
  <c r="CR527" i="35"/>
  <c r="CS529" i="35"/>
  <c r="CS527" i="35"/>
  <c r="CT529" i="35"/>
  <c r="CT527" i="35"/>
  <c r="CU529" i="35"/>
  <c r="CU527" i="35"/>
  <c r="CV529" i="35"/>
  <c r="CV527" i="35"/>
  <c r="CW529" i="35"/>
  <c r="CW527" i="35"/>
  <c r="CX529" i="35"/>
  <c r="CX527" i="35"/>
  <c r="CY529" i="35"/>
  <c r="CY527" i="35"/>
  <c r="CZ529" i="35"/>
  <c r="CZ527" i="35"/>
  <c r="DA529" i="35"/>
  <c r="DA527" i="35"/>
  <c r="DB529" i="35"/>
  <c r="DB527" i="35"/>
  <c r="DC529" i="35"/>
  <c r="DC527" i="35"/>
  <c r="DD529" i="35"/>
  <c r="DD527" i="35"/>
  <c r="DE529" i="35"/>
  <c r="DE527" i="35"/>
  <c r="DF529" i="35"/>
  <c r="DF527" i="35"/>
  <c r="DG529" i="35"/>
  <c r="DG527" i="35"/>
  <c r="N487" i="35"/>
  <c r="N485" i="35"/>
  <c r="P487" i="35"/>
  <c r="P485" i="35"/>
  <c r="Q487" i="35"/>
  <c r="Q485" i="35"/>
  <c r="R487" i="35"/>
  <c r="R485" i="35"/>
  <c r="S487" i="35"/>
  <c r="S485" i="35"/>
  <c r="T487" i="35"/>
  <c r="T485" i="35"/>
  <c r="U487" i="35"/>
  <c r="U485" i="35"/>
  <c r="V487" i="35"/>
  <c r="V485" i="35"/>
  <c r="W487" i="35"/>
  <c r="W485" i="35"/>
  <c r="X487" i="35"/>
  <c r="X485" i="35"/>
  <c r="Y487" i="35"/>
  <c r="Y485" i="35"/>
  <c r="Z487" i="35"/>
  <c r="Z485" i="35"/>
  <c r="AA487" i="35"/>
  <c r="AA485" i="35"/>
  <c r="AB487" i="35"/>
  <c r="AB485" i="35"/>
  <c r="AC487" i="35"/>
  <c r="AC485" i="35"/>
  <c r="AD487" i="35"/>
  <c r="AD485" i="35"/>
  <c r="AE487" i="35"/>
  <c r="AE485" i="35"/>
  <c r="AF487" i="35"/>
  <c r="AF485" i="35"/>
  <c r="AG487" i="35"/>
  <c r="AG485" i="35"/>
  <c r="AH487" i="35"/>
  <c r="AH485" i="35"/>
  <c r="AI487" i="35"/>
  <c r="AI485" i="35"/>
  <c r="AJ487" i="35"/>
  <c r="AJ485" i="35"/>
  <c r="AK487" i="35"/>
  <c r="AK488" i="35" s="1"/>
  <c r="AK485" i="35"/>
  <c r="AL487" i="35"/>
  <c r="AL485" i="35"/>
  <c r="AM487" i="35"/>
  <c r="AM485" i="35"/>
  <c r="AN487" i="35"/>
  <c r="AN485" i="35"/>
  <c r="AO487" i="35"/>
  <c r="AO485" i="35"/>
  <c r="AP487" i="35"/>
  <c r="AP485" i="35"/>
  <c r="AQ487" i="35"/>
  <c r="AQ485" i="35"/>
  <c r="AR487" i="35"/>
  <c r="AR485" i="35"/>
  <c r="AS487" i="35"/>
  <c r="AS485" i="35"/>
  <c r="AT487" i="35"/>
  <c r="AT485" i="35"/>
  <c r="AU487" i="35"/>
  <c r="AU485" i="35"/>
  <c r="AV487" i="35"/>
  <c r="AV485" i="35"/>
  <c r="AW487" i="35"/>
  <c r="AW485" i="35"/>
  <c r="AX487" i="35"/>
  <c r="AX485" i="35"/>
  <c r="AY487" i="35"/>
  <c r="AY485" i="35"/>
  <c r="AZ487" i="35"/>
  <c r="AZ485" i="35"/>
  <c r="BA487" i="35"/>
  <c r="BA485" i="35"/>
  <c r="BB487" i="35"/>
  <c r="BB485" i="35"/>
  <c r="BC487" i="35"/>
  <c r="BC485" i="35"/>
  <c r="BD487" i="35"/>
  <c r="BD485" i="35"/>
  <c r="BE487" i="35"/>
  <c r="BE485" i="35"/>
  <c r="BF487" i="35"/>
  <c r="BF485" i="35"/>
  <c r="BG487" i="35"/>
  <c r="BG485" i="35"/>
  <c r="BH487" i="35"/>
  <c r="BH485" i="35"/>
  <c r="BI487" i="35"/>
  <c r="BI485" i="35"/>
  <c r="BJ487" i="35"/>
  <c r="BJ488" i="35" s="1"/>
  <c r="BJ485" i="35"/>
  <c r="BK487" i="35"/>
  <c r="BK485" i="35"/>
  <c r="BL487" i="35"/>
  <c r="BL485" i="35"/>
  <c r="BM487" i="35"/>
  <c r="BM485" i="35"/>
  <c r="BN487" i="35"/>
  <c r="BN485" i="35"/>
  <c r="BO487" i="35"/>
  <c r="BO485" i="35"/>
  <c r="BP487" i="35"/>
  <c r="BP485" i="35"/>
  <c r="BQ487" i="35"/>
  <c r="BQ485" i="35"/>
  <c r="BR487" i="35"/>
  <c r="BR485" i="35"/>
  <c r="BS487" i="35"/>
  <c r="BS485" i="35"/>
  <c r="BT487" i="35"/>
  <c r="BT485" i="35"/>
  <c r="BU487" i="35"/>
  <c r="BU485" i="35"/>
  <c r="BV487" i="35"/>
  <c r="BV485" i="35"/>
  <c r="BW487" i="35"/>
  <c r="BW485" i="35"/>
  <c r="BX487" i="35"/>
  <c r="BX485" i="35"/>
  <c r="BY487" i="35"/>
  <c r="BY485" i="35"/>
  <c r="BZ487" i="35"/>
  <c r="BZ485" i="35"/>
  <c r="CA487" i="35"/>
  <c r="CA485" i="35"/>
  <c r="CB487" i="35"/>
  <c r="CB485" i="35"/>
  <c r="CC487" i="35"/>
  <c r="CC485" i="35"/>
  <c r="CD487" i="35"/>
  <c r="CD485" i="35"/>
  <c r="CE487" i="35"/>
  <c r="CE485" i="35"/>
  <c r="CF487" i="35"/>
  <c r="CF485" i="35"/>
  <c r="CG487" i="35"/>
  <c r="CG485" i="35"/>
  <c r="CH487" i="35"/>
  <c r="CH485" i="35"/>
  <c r="CI487" i="35"/>
  <c r="CI488" i="35" s="1"/>
  <c r="CI485" i="35"/>
  <c r="CJ487" i="35"/>
  <c r="CJ485" i="35"/>
  <c r="CK487" i="35"/>
  <c r="CK485" i="35"/>
  <c r="CL487" i="35"/>
  <c r="CL485" i="35"/>
  <c r="CM487" i="35"/>
  <c r="CM485" i="35"/>
  <c r="CN487" i="35"/>
  <c r="CN485" i="35"/>
  <c r="CO487" i="35"/>
  <c r="CO485" i="35"/>
  <c r="CP487" i="35"/>
  <c r="CP485" i="35"/>
  <c r="CQ487" i="35"/>
  <c r="CQ485" i="35"/>
  <c r="CR487" i="35"/>
  <c r="CR485" i="35"/>
  <c r="CS487" i="35"/>
  <c r="CS485" i="35"/>
  <c r="CT487" i="35"/>
  <c r="CT485" i="35"/>
  <c r="CU487" i="35"/>
  <c r="CU485" i="35"/>
  <c r="CV487" i="35"/>
  <c r="CV485" i="35"/>
  <c r="CW487" i="35"/>
  <c r="CW485" i="35"/>
  <c r="CX487" i="35"/>
  <c r="CX485" i="35"/>
  <c r="CY487" i="35"/>
  <c r="CY485" i="35"/>
  <c r="CZ487" i="35"/>
  <c r="CZ485" i="35"/>
  <c r="DA487" i="35"/>
  <c r="DA485" i="35"/>
  <c r="DB487" i="35"/>
  <c r="DB485" i="35"/>
  <c r="DC487" i="35"/>
  <c r="DC485" i="35"/>
  <c r="DD487" i="35"/>
  <c r="DD485" i="35"/>
  <c r="DE487" i="35"/>
  <c r="DE485" i="35"/>
  <c r="DF487" i="35"/>
  <c r="DF485" i="35"/>
  <c r="DG487" i="35"/>
  <c r="DG485" i="35"/>
  <c r="N445" i="35"/>
  <c r="N443" i="35"/>
  <c r="P445" i="35"/>
  <c r="P443" i="35"/>
  <c r="Q445" i="35"/>
  <c r="Q443" i="35"/>
  <c r="R445" i="35"/>
  <c r="R443" i="35"/>
  <c r="S445" i="35"/>
  <c r="S443" i="35"/>
  <c r="T445" i="35"/>
  <c r="T443" i="35"/>
  <c r="U445" i="35"/>
  <c r="U443" i="35"/>
  <c r="V445" i="35"/>
  <c r="V443" i="35"/>
  <c r="W445" i="35"/>
  <c r="W443" i="35"/>
  <c r="X445" i="35"/>
  <c r="X443" i="35"/>
  <c r="Y445" i="35"/>
  <c r="Y443" i="35"/>
  <c r="Z445" i="35"/>
  <c r="Z443" i="35"/>
  <c r="AA445" i="35"/>
  <c r="AA443" i="35"/>
  <c r="AB445" i="35"/>
  <c r="AB443" i="35"/>
  <c r="AC445" i="35"/>
  <c r="AC443" i="35"/>
  <c r="AD445" i="35"/>
  <c r="AD443" i="35"/>
  <c r="AE445" i="35"/>
  <c r="AE443" i="35"/>
  <c r="AF445" i="35"/>
  <c r="AF443" i="35"/>
  <c r="AG445" i="35"/>
  <c r="AG443" i="35"/>
  <c r="AH445" i="35"/>
  <c r="AH443" i="35"/>
  <c r="AI445" i="35"/>
  <c r="AI443" i="35"/>
  <c r="AJ445" i="35"/>
  <c r="AJ443" i="35"/>
  <c r="AK445" i="35"/>
  <c r="AK446" i="35" s="1"/>
  <c r="AK443" i="35"/>
  <c r="AL445" i="35"/>
  <c r="AL443" i="35"/>
  <c r="AM445" i="35"/>
  <c r="AM443" i="35"/>
  <c r="AN445" i="35"/>
  <c r="AN443" i="35"/>
  <c r="AO445" i="35"/>
  <c r="AO443" i="35"/>
  <c r="AP445" i="35"/>
  <c r="AP443" i="35"/>
  <c r="AQ445" i="35"/>
  <c r="AQ443" i="35"/>
  <c r="AR445" i="35"/>
  <c r="AR443" i="35"/>
  <c r="AS445" i="35"/>
  <c r="AS443" i="35"/>
  <c r="AT445" i="35"/>
  <c r="AT443" i="35"/>
  <c r="AU445" i="35"/>
  <c r="AU443" i="35"/>
  <c r="AV445" i="35"/>
  <c r="AV443" i="35"/>
  <c r="AW445" i="35"/>
  <c r="AW443" i="35"/>
  <c r="AX445" i="35"/>
  <c r="AX443" i="35"/>
  <c r="AY445" i="35"/>
  <c r="AY443" i="35"/>
  <c r="AZ445" i="35"/>
  <c r="AZ443" i="35"/>
  <c r="BA445" i="35"/>
  <c r="BA443" i="35"/>
  <c r="BB445" i="35"/>
  <c r="BB443" i="35"/>
  <c r="BC445" i="35"/>
  <c r="BC443" i="35"/>
  <c r="BD445" i="35"/>
  <c r="BD443" i="35"/>
  <c r="BE445" i="35"/>
  <c r="BE443" i="35"/>
  <c r="BF445" i="35"/>
  <c r="BF443" i="35"/>
  <c r="BG445" i="35"/>
  <c r="BG443" i="35"/>
  <c r="BH445" i="35"/>
  <c r="BH443" i="35"/>
  <c r="BI445" i="35"/>
  <c r="BI443" i="35"/>
  <c r="BJ445" i="35"/>
  <c r="BJ446" i="35" s="1"/>
  <c r="BJ443" i="35"/>
  <c r="BK445" i="35"/>
  <c r="BK443" i="35"/>
  <c r="BL445" i="35"/>
  <c r="BL443" i="35"/>
  <c r="BM445" i="35"/>
  <c r="BM443" i="35"/>
  <c r="BN445" i="35"/>
  <c r="BN443" i="35"/>
  <c r="BO445" i="35"/>
  <c r="BO443" i="35"/>
  <c r="BP445" i="35"/>
  <c r="BP443" i="35"/>
  <c r="BQ445" i="35"/>
  <c r="BQ443" i="35"/>
  <c r="BR445" i="35"/>
  <c r="BR443" i="35"/>
  <c r="BS445" i="35"/>
  <c r="BS443" i="35"/>
  <c r="BT445" i="35"/>
  <c r="BT443" i="35"/>
  <c r="BU445" i="35"/>
  <c r="BU443" i="35"/>
  <c r="BV445" i="35"/>
  <c r="BV443" i="35"/>
  <c r="BW445" i="35"/>
  <c r="BW443" i="35"/>
  <c r="BX445" i="35"/>
  <c r="BX443" i="35"/>
  <c r="BY445" i="35"/>
  <c r="BY443" i="35"/>
  <c r="BZ445" i="35"/>
  <c r="BZ443" i="35"/>
  <c r="CA445" i="35"/>
  <c r="CA443" i="35"/>
  <c r="CB445" i="35"/>
  <c r="CB443" i="35"/>
  <c r="CC445" i="35"/>
  <c r="CC443" i="35"/>
  <c r="CD445" i="35"/>
  <c r="CD443" i="35"/>
  <c r="CE445" i="35"/>
  <c r="CE443" i="35"/>
  <c r="CF445" i="35"/>
  <c r="CF443" i="35"/>
  <c r="CG445" i="35"/>
  <c r="CG443" i="35"/>
  <c r="CH445" i="35"/>
  <c r="CH443" i="35"/>
  <c r="CI445" i="35"/>
  <c r="CI446" i="35" s="1"/>
  <c r="CI443" i="35"/>
  <c r="CJ445" i="35"/>
  <c r="CJ443" i="35"/>
  <c r="CK445" i="35"/>
  <c r="CK443" i="35"/>
  <c r="CL445" i="35"/>
  <c r="CL443" i="35"/>
  <c r="CM445" i="35"/>
  <c r="CM443" i="35"/>
  <c r="CN445" i="35"/>
  <c r="CN443" i="35"/>
  <c r="CO445" i="35"/>
  <c r="CO443" i="35"/>
  <c r="CP445" i="35"/>
  <c r="CP443" i="35"/>
  <c r="CQ445" i="35"/>
  <c r="CQ443" i="35"/>
  <c r="CR445" i="35"/>
  <c r="CR443" i="35"/>
  <c r="CS445" i="35"/>
  <c r="CS443" i="35"/>
  <c r="CT445" i="35"/>
  <c r="CT443" i="35"/>
  <c r="CU445" i="35"/>
  <c r="CU443" i="35"/>
  <c r="CV445" i="35"/>
  <c r="CV443" i="35"/>
  <c r="CW445" i="35"/>
  <c r="CW443" i="35"/>
  <c r="CX445" i="35"/>
  <c r="CX443" i="35"/>
  <c r="CY445" i="35"/>
  <c r="CY443" i="35"/>
  <c r="CZ445" i="35"/>
  <c r="CZ443" i="35"/>
  <c r="DA445" i="35"/>
  <c r="DA443" i="35"/>
  <c r="DB445" i="35"/>
  <c r="DB443" i="35"/>
  <c r="DC445" i="35"/>
  <c r="DC443" i="35"/>
  <c r="DD445" i="35"/>
  <c r="DD443" i="35"/>
  <c r="DE445" i="35"/>
  <c r="DE443" i="35"/>
  <c r="DF445" i="35"/>
  <c r="DF443" i="35"/>
  <c r="DG445" i="35"/>
  <c r="DG443" i="35"/>
  <c r="N403" i="35"/>
  <c r="P403" i="35"/>
  <c r="Q403" i="35"/>
  <c r="R403" i="35"/>
  <c r="S403" i="35"/>
  <c r="T403" i="35"/>
  <c r="U403" i="35"/>
  <c r="V403" i="35"/>
  <c r="W403" i="35"/>
  <c r="X403" i="35"/>
  <c r="Y403" i="35"/>
  <c r="Z403" i="35"/>
  <c r="AA403" i="35"/>
  <c r="AB403" i="35"/>
  <c r="AC403" i="35"/>
  <c r="AD403" i="35"/>
  <c r="AE403" i="35"/>
  <c r="AF403" i="35"/>
  <c r="AG403" i="35"/>
  <c r="AH403" i="35"/>
  <c r="AI403" i="35"/>
  <c r="AJ403" i="35"/>
  <c r="AK403" i="35"/>
  <c r="AK404" i="35" s="1"/>
  <c r="AL403" i="35"/>
  <c r="AM403" i="35"/>
  <c r="AN403" i="35"/>
  <c r="AO403" i="35"/>
  <c r="AP403" i="35"/>
  <c r="AQ403" i="35"/>
  <c r="AR403" i="35"/>
  <c r="AS403" i="35"/>
  <c r="AT403" i="35"/>
  <c r="AU403" i="35"/>
  <c r="AV403" i="35"/>
  <c r="AW403" i="35"/>
  <c r="AX403" i="35"/>
  <c r="AY403" i="35"/>
  <c r="AZ403" i="35"/>
  <c r="BA403" i="35"/>
  <c r="BB403" i="35"/>
  <c r="BC403" i="35"/>
  <c r="BD403" i="35"/>
  <c r="BE403" i="35"/>
  <c r="BF403" i="35"/>
  <c r="BG403" i="35"/>
  <c r="BH403" i="35"/>
  <c r="BI403" i="35"/>
  <c r="BJ403" i="35"/>
  <c r="BJ404" i="35" s="1"/>
  <c r="BK403" i="35"/>
  <c r="BL403" i="35"/>
  <c r="BM403" i="35"/>
  <c r="BN403" i="35"/>
  <c r="BO403" i="35"/>
  <c r="BP403" i="35"/>
  <c r="BQ403" i="35"/>
  <c r="BR403" i="35"/>
  <c r="BS403" i="35"/>
  <c r="BT403" i="35"/>
  <c r="BU403" i="35"/>
  <c r="BV403" i="35"/>
  <c r="BW403" i="35"/>
  <c r="BX403" i="35"/>
  <c r="BY403" i="35"/>
  <c r="BZ403" i="35"/>
  <c r="CA403" i="35"/>
  <c r="CB403" i="35"/>
  <c r="CC403" i="35"/>
  <c r="CD403" i="35"/>
  <c r="CE403" i="35"/>
  <c r="CF403" i="35"/>
  <c r="CG403" i="35"/>
  <c r="CH403" i="35"/>
  <c r="CI403" i="35"/>
  <c r="CI404" i="35" s="1"/>
  <c r="CJ403" i="35"/>
  <c r="CK403" i="35"/>
  <c r="CL403" i="35"/>
  <c r="CM403" i="35"/>
  <c r="CN403" i="35"/>
  <c r="CO403" i="35"/>
  <c r="CP403" i="35"/>
  <c r="CQ403" i="35"/>
  <c r="CR403" i="35"/>
  <c r="CS403" i="35"/>
  <c r="CT403" i="35"/>
  <c r="CU403" i="35"/>
  <c r="CV403" i="35"/>
  <c r="CW403" i="35"/>
  <c r="CX403" i="35"/>
  <c r="CY403" i="35"/>
  <c r="CY401" i="35"/>
  <c r="CZ403" i="35"/>
  <c r="CZ401" i="35"/>
  <c r="DA403" i="35"/>
  <c r="DA401" i="35"/>
  <c r="DB403" i="35"/>
  <c r="DB401" i="35"/>
  <c r="DC403" i="35"/>
  <c r="DC401" i="35"/>
  <c r="DD403" i="35"/>
  <c r="DD401" i="35"/>
  <c r="DE403" i="35"/>
  <c r="DE401" i="35"/>
  <c r="DF403" i="35"/>
  <c r="DF401" i="35"/>
  <c r="DG403" i="35"/>
  <c r="DG401" i="35"/>
  <c r="N361" i="35"/>
  <c r="N359" i="35"/>
  <c r="P361" i="35"/>
  <c r="P359" i="35"/>
  <c r="Q361" i="35"/>
  <c r="Q359" i="35"/>
  <c r="R361" i="35"/>
  <c r="R359" i="35"/>
  <c r="S361" i="35"/>
  <c r="S359" i="35"/>
  <c r="T361" i="35"/>
  <c r="T359" i="35"/>
  <c r="U361" i="35"/>
  <c r="U359" i="35"/>
  <c r="V361" i="35"/>
  <c r="V359" i="35"/>
  <c r="W361" i="35"/>
  <c r="W359" i="35"/>
  <c r="X361" i="35"/>
  <c r="X359" i="35"/>
  <c r="Y361" i="35"/>
  <c r="Y359" i="35"/>
  <c r="Z361" i="35"/>
  <c r="Z359" i="35"/>
  <c r="AA361" i="35"/>
  <c r="AA359" i="35"/>
  <c r="AB361" i="35"/>
  <c r="AB359" i="35"/>
  <c r="AC361" i="35"/>
  <c r="AC359" i="35"/>
  <c r="AD361" i="35"/>
  <c r="AD359" i="35"/>
  <c r="AE361" i="35"/>
  <c r="AE359" i="35"/>
  <c r="AF361" i="35"/>
  <c r="AF359" i="35"/>
  <c r="AG361" i="35"/>
  <c r="AG359" i="35"/>
  <c r="AH361" i="35"/>
  <c r="AH359" i="35"/>
  <c r="AI361" i="35"/>
  <c r="AI359" i="35"/>
  <c r="AJ361" i="35"/>
  <c r="AJ359" i="35"/>
  <c r="AK361" i="35"/>
  <c r="AK362" i="35" s="1"/>
  <c r="AK359" i="35"/>
  <c r="AL361" i="35"/>
  <c r="AL359" i="35"/>
  <c r="AM361" i="35"/>
  <c r="AM359" i="35"/>
  <c r="AN361" i="35"/>
  <c r="AN359" i="35"/>
  <c r="AO361" i="35"/>
  <c r="AO359" i="35"/>
  <c r="AP361" i="35"/>
  <c r="AP359" i="35"/>
  <c r="AQ361" i="35"/>
  <c r="AQ359" i="35"/>
  <c r="AR361" i="35"/>
  <c r="AR359" i="35"/>
  <c r="AS361" i="35"/>
  <c r="AS359" i="35"/>
  <c r="AT361" i="35"/>
  <c r="AT359" i="35"/>
  <c r="AU361" i="35"/>
  <c r="AU359" i="35"/>
  <c r="AV361" i="35"/>
  <c r="AV359" i="35"/>
  <c r="AW361" i="35"/>
  <c r="AW359" i="35"/>
  <c r="AX361" i="35"/>
  <c r="AX359" i="35"/>
  <c r="AY361" i="35"/>
  <c r="AY359" i="35"/>
  <c r="AZ361" i="35"/>
  <c r="AZ359" i="35"/>
  <c r="BA361" i="35"/>
  <c r="BA359" i="35"/>
  <c r="BB361" i="35"/>
  <c r="BB359" i="35"/>
  <c r="BC361" i="35"/>
  <c r="BC359" i="35"/>
  <c r="BD361" i="35"/>
  <c r="BD359" i="35"/>
  <c r="BE361" i="35"/>
  <c r="BE359" i="35"/>
  <c r="BF361" i="35"/>
  <c r="BF359" i="35"/>
  <c r="BG361" i="35"/>
  <c r="BG359" i="35"/>
  <c r="BH361" i="35"/>
  <c r="BH359" i="35"/>
  <c r="BI361" i="35"/>
  <c r="BI359" i="35"/>
  <c r="BJ361" i="35"/>
  <c r="BJ362" i="35" s="1"/>
  <c r="BJ359" i="35"/>
  <c r="BK361" i="35"/>
  <c r="BK359" i="35"/>
  <c r="BL361" i="35"/>
  <c r="BL359" i="35"/>
  <c r="BM361" i="35"/>
  <c r="BM359" i="35"/>
  <c r="BN361" i="35"/>
  <c r="BN359" i="35"/>
  <c r="BO361" i="35"/>
  <c r="BO359" i="35"/>
  <c r="BP361" i="35"/>
  <c r="BP359" i="35"/>
  <c r="BQ361" i="35"/>
  <c r="BQ359" i="35"/>
  <c r="BR361" i="35"/>
  <c r="BR359" i="35"/>
  <c r="BS361" i="35"/>
  <c r="BS359" i="35"/>
  <c r="BT361" i="35"/>
  <c r="BT359" i="35"/>
  <c r="BU361" i="35"/>
  <c r="BU359" i="35"/>
  <c r="BV361" i="35"/>
  <c r="BV359" i="35"/>
  <c r="BW361" i="35"/>
  <c r="BW359" i="35"/>
  <c r="BX361" i="35"/>
  <c r="BX359" i="35"/>
  <c r="BY361" i="35"/>
  <c r="BY359" i="35"/>
  <c r="BZ361" i="35"/>
  <c r="BZ359" i="35"/>
  <c r="CA361" i="35"/>
  <c r="CA359" i="35"/>
  <c r="CB361" i="35"/>
  <c r="CB359" i="35"/>
  <c r="CC361" i="35"/>
  <c r="CC359" i="35"/>
  <c r="CD361" i="35"/>
  <c r="CD359" i="35"/>
  <c r="CE361" i="35"/>
  <c r="CE359" i="35"/>
  <c r="CF361" i="35"/>
  <c r="CF359" i="35"/>
  <c r="CG361" i="35"/>
  <c r="CG359" i="35"/>
  <c r="CH361" i="35"/>
  <c r="CH359" i="35"/>
  <c r="CI361" i="35"/>
  <c r="CI362" i="35" s="1"/>
  <c r="CI359" i="35"/>
  <c r="CJ361" i="35"/>
  <c r="CJ359" i="35"/>
  <c r="CK361" i="35"/>
  <c r="CK359" i="35"/>
  <c r="CL361" i="35"/>
  <c r="CL359" i="35"/>
  <c r="CM361" i="35"/>
  <c r="CM359" i="35"/>
  <c r="CN361" i="35"/>
  <c r="CN359" i="35"/>
  <c r="CO361" i="35"/>
  <c r="CO359" i="35"/>
  <c r="CP361" i="35"/>
  <c r="CP359" i="35"/>
  <c r="CQ361" i="35"/>
  <c r="CQ359" i="35"/>
  <c r="CR361" i="35"/>
  <c r="CR359" i="35"/>
  <c r="CS361" i="35"/>
  <c r="CS359" i="35"/>
  <c r="CT361" i="35"/>
  <c r="CT359" i="35"/>
  <c r="CU361" i="35"/>
  <c r="CU359" i="35"/>
  <c r="CV361" i="35"/>
  <c r="CV359" i="35"/>
  <c r="CW361" i="35"/>
  <c r="CW359" i="35"/>
  <c r="CX361" i="35"/>
  <c r="CX359" i="35"/>
  <c r="CY361" i="35"/>
  <c r="CY359" i="35"/>
  <c r="CZ361" i="35"/>
  <c r="CZ359" i="35"/>
  <c r="DA361" i="35"/>
  <c r="DA359" i="35"/>
  <c r="DB361" i="35"/>
  <c r="DB359" i="35"/>
  <c r="DC361" i="35"/>
  <c r="DC359" i="35"/>
  <c r="DD361" i="35"/>
  <c r="DD359" i="35"/>
  <c r="DE361" i="35"/>
  <c r="DE359" i="35"/>
  <c r="DF361" i="35"/>
  <c r="DF359" i="35"/>
  <c r="DG361" i="35"/>
  <c r="DG359" i="35"/>
  <c r="N319" i="35"/>
  <c r="N317" i="35"/>
  <c r="P319" i="35"/>
  <c r="P317" i="35"/>
  <c r="Q319" i="35"/>
  <c r="Q317" i="35"/>
  <c r="R319" i="35"/>
  <c r="R317" i="35"/>
  <c r="S319" i="35"/>
  <c r="S317" i="35"/>
  <c r="T319" i="35"/>
  <c r="T317" i="35"/>
  <c r="U319" i="35"/>
  <c r="U317" i="35"/>
  <c r="V319" i="35"/>
  <c r="V317" i="35"/>
  <c r="W319" i="35"/>
  <c r="W317" i="35"/>
  <c r="X319" i="35"/>
  <c r="X317" i="35"/>
  <c r="Y319" i="35"/>
  <c r="Y317" i="35"/>
  <c r="Z319" i="35"/>
  <c r="Z317" i="35"/>
  <c r="AA319" i="35"/>
  <c r="AA317" i="35"/>
  <c r="AB319" i="35"/>
  <c r="AB317" i="35"/>
  <c r="AC319" i="35"/>
  <c r="AC317" i="35"/>
  <c r="AD319" i="35"/>
  <c r="AD317" i="35"/>
  <c r="AE319" i="35"/>
  <c r="AE317" i="35"/>
  <c r="AF319" i="35"/>
  <c r="AF317" i="35"/>
  <c r="AG319" i="35"/>
  <c r="AG317" i="35"/>
  <c r="AH319" i="35"/>
  <c r="AH317" i="35"/>
  <c r="AI319" i="35"/>
  <c r="AI317" i="35"/>
  <c r="AJ319" i="35"/>
  <c r="AJ317" i="35"/>
  <c r="AK319" i="35"/>
  <c r="AK320" i="35" s="1"/>
  <c r="AK317" i="35"/>
  <c r="AL319" i="35"/>
  <c r="AL317" i="35"/>
  <c r="AM319" i="35"/>
  <c r="AM317" i="35"/>
  <c r="AN319" i="35"/>
  <c r="AN317" i="35"/>
  <c r="AO319" i="35"/>
  <c r="AO317" i="35"/>
  <c r="AP319" i="35"/>
  <c r="AP317" i="35"/>
  <c r="AQ319" i="35"/>
  <c r="AQ317" i="35"/>
  <c r="AR319" i="35"/>
  <c r="AR317" i="35"/>
  <c r="AS319" i="35"/>
  <c r="AS317" i="35"/>
  <c r="AT319" i="35"/>
  <c r="AT317" i="35"/>
  <c r="AU319" i="35"/>
  <c r="AU317" i="35"/>
  <c r="AV319" i="35"/>
  <c r="AV317" i="35"/>
  <c r="AW319" i="35"/>
  <c r="AW317" i="35"/>
  <c r="AX319" i="35"/>
  <c r="AX317" i="35"/>
  <c r="AY319" i="35"/>
  <c r="AY317" i="35"/>
  <c r="AZ319" i="35"/>
  <c r="AZ317" i="35"/>
  <c r="BA319" i="35"/>
  <c r="BA317" i="35"/>
  <c r="BB319" i="35"/>
  <c r="BB317" i="35"/>
  <c r="BC319" i="35"/>
  <c r="BC317" i="35"/>
  <c r="BD319" i="35"/>
  <c r="BD317" i="35"/>
  <c r="BE319" i="35"/>
  <c r="BE317" i="35"/>
  <c r="BF319" i="35"/>
  <c r="BF317" i="35"/>
  <c r="BG319" i="35"/>
  <c r="BG317" i="35"/>
  <c r="BH319" i="35"/>
  <c r="BH317" i="35"/>
  <c r="BI319" i="35"/>
  <c r="BI317" i="35"/>
  <c r="BJ319" i="35"/>
  <c r="BJ320" i="35" s="1"/>
  <c r="BJ317" i="35"/>
  <c r="BK319" i="35"/>
  <c r="BK317" i="35"/>
  <c r="BL319" i="35"/>
  <c r="BL317" i="35"/>
  <c r="BM319" i="35"/>
  <c r="BM317" i="35"/>
  <c r="BN319" i="35"/>
  <c r="BN317" i="35"/>
  <c r="BO319" i="35"/>
  <c r="BO317" i="35"/>
  <c r="BP319" i="35"/>
  <c r="BP317" i="35"/>
  <c r="BQ319" i="35"/>
  <c r="BQ317" i="35"/>
  <c r="BR319" i="35"/>
  <c r="BR317" i="35"/>
  <c r="BS319" i="35"/>
  <c r="BS317" i="35"/>
  <c r="BT319" i="35"/>
  <c r="BT317" i="35"/>
  <c r="BU319" i="35"/>
  <c r="BU317" i="35"/>
  <c r="BV319" i="35"/>
  <c r="BV317" i="35"/>
  <c r="BW319" i="35"/>
  <c r="BW317" i="35"/>
  <c r="BX319" i="35"/>
  <c r="BX317" i="35"/>
  <c r="BY319" i="35"/>
  <c r="BY317" i="35"/>
  <c r="BZ319" i="35"/>
  <c r="BZ317" i="35"/>
  <c r="CA319" i="35"/>
  <c r="CA317" i="35"/>
  <c r="CB319" i="35"/>
  <c r="CB317" i="35"/>
  <c r="CC319" i="35"/>
  <c r="CC317" i="35"/>
  <c r="CD319" i="35"/>
  <c r="CD317" i="35"/>
  <c r="CE319" i="35"/>
  <c r="CE317" i="35"/>
  <c r="CF319" i="35"/>
  <c r="CF317" i="35"/>
  <c r="CG319" i="35"/>
  <c r="CG317" i="35"/>
  <c r="CH319" i="35"/>
  <c r="CH317" i="35"/>
  <c r="CI319" i="35"/>
  <c r="CI320" i="35" s="1"/>
  <c r="CI317" i="35"/>
  <c r="CJ319" i="35"/>
  <c r="CJ317" i="35"/>
  <c r="CK319" i="35"/>
  <c r="CK317" i="35"/>
  <c r="CL319" i="35"/>
  <c r="CL317" i="35"/>
  <c r="CM319" i="35"/>
  <c r="CM317" i="35"/>
  <c r="CN319" i="35"/>
  <c r="CN317" i="35"/>
  <c r="CO319" i="35"/>
  <c r="CO317" i="35"/>
  <c r="CP319" i="35"/>
  <c r="CP317" i="35"/>
  <c r="CQ319" i="35"/>
  <c r="CQ317" i="35"/>
  <c r="CR319" i="35"/>
  <c r="CR317" i="35"/>
  <c r="CS319" i="35"/>
  <c r="CS317" i="35"/>
  <c r="CT319" i="35"/>
  <c r="CT317" i="35"/>
  <c r="CU319" i="35"/>
  <c r="CU317" i="35"/>
  <c r="CV319" i="35"/>
  <c r="CV317" i="35"/>
  <c r="CW319" i="35"/>
  <c r="CW317" i="35"/>
  <c r="CX319" i="35"/>
  <c r="CX317" i="35"/>
  <c r="CY319" i="35"/>
  <c r="CY317" i="35"/>
  <c r="CZ319" i="35"/>
  <c r="CZ317" i="35"/>
  <c r="DA319" i="35"/>
  <c r="DA317" i="35"/>
  <c r="DB319" i="35"/>
  <c r="DB317" i="35"/>
  <c r="DC319" i="35"/>
  <c r="DC317" i="35"/>
  <c r="DD319" i="35"/>
  <c r="DD317" i="35"/>
  <c r="DE319" i="35"/>
  <c r="DE317" i="35"/>
  <c r="DF319" i="35"/>
  <c r="DF317" i="35"/>
  <c r="DG319" i="35"/>
  <c r="DG317" i="35"/>
  <c r="N277" i="35"/>
  <c r="N275" i="35"/>
  <c r="P277" i="35"/>
  <c r="P275" i="35"/>
  <c r="Q277" i="35"/>
  <c r="Q275" i="35"/>
  <c r="R277" i="35"/>
  <c r="R275" i="35"/>
  <c r="S277" i="35"/>
  <c r="S275" i="35"/>
  <c r="T277" i="35"/>
  <c r="T275" i="35"/>
  <c r="U277" i="35"/>
  <c r="U275" i="35"/>
  <c r="V277" i="35"/>
  <c r="V275" i="35"/>
  <c r="W277" i="35"/>
  <c r="W275" i="35"/>
  <c r="X277" i="35"/>
  <c r="X275" i="35"/>
  <c r="Y277" i="35"/>
  <c r="Y275" i="35"/>
  <c r="Z277" i="35"/>
  <c r="Z275" i="35"/>
  <c r="AA277" i="35"/>
  <c r="AA275" i="35"/>
  <c r="AB277" i="35"/>
  <c r="AB275" i="35"/>
  <c r="AC277" i="35"/>
  <c r="AC275" i="35"/>
  <c r="AD277" i="35"/>
  <c r="AD275" i="35"/>
  <c r="AE277" i="35"/>
  <c r="AE275" i="35"/>
  <c r="AF277" i="35"/>
  <c r="AF275" i="35"/>
  <c r="AG277" i="35"/>
  <c r="AG275" i="35"/>
  <c r="AH277" i="35"/>
  <c r="AH275" i="35"/>
  <c r="AI277" i="35"/>
  <c r="AI275" i="35"/>
  <c r="AJ277" i="35"/>
  <c r="AJ275" i="35"/>
  <c r="AK277" i="35"/>
  <c r="AK278" i="35" s="1"/>
  <c r="AK275" i="35"/>
  <c r="AL277" i="35"/>
  <c r="AL275" i="35"/>
  <c r="AM277" i="35"/>
  <c r="AM275" i="35"/>
  <c r="AN277" i="35"/>
  <c r="AN275" i="35"/>
  <c r="AO277" i="35"/>
  <c r="AO275" i="35"/>
  <c r="AP277" i="35"/>
  <c r="AP275" i="35"/>
  <c r="AQ277" i="35"/>
  <c r="AQ275" i="35"/>
  <c r="AR277" i="35"/>
  <c r="AR275" i="35"/>
  <c r="AS277" i="35"/>
  <c r="AS275" i="35"/>
  <c r="AT277" i="35"/>
  <c r="AT275" i="35"/>
  <c r="AU277" i="35"/>
  <c r="AU275" i="35"/>
  <c r="AV277" i="35"/>
  <c r="AV275" i="35"/>
  <c r="AW277" i="35"/>
  <c r="AW275" i="35"/>
  <c r="AX277" i="35"/>
  <c r="AX275" i="35"/>
  <c r="AY277" i="35"/>
  <c r="AY275" i="35"/>
  <c r="AZ277" i="35"/>
  <c r="AZ275" i="35"/>
  <c r="BA277" i="35"/>
  <c r="BA275" i="35"/>
  <c r="BB277" i="35"/>
  <c r="BB275" i="35"/>
  <c r="BC277" i="35"/>
  <c r="BC275" i="35"/>
  <c r="BD277" i="35"/>
  <c r="BD275" i="35"/>
  <c r="BE277" i="35"/>
  <c r="BE275" i="35"/>
  <c r="BF277" i="35"/>
  <c r="BF275" i="35"/>
  <c r="BG277" i="35"/>
  <c r="BG275" i="35"/>
  <c r="BH277" i="35"/>
  <c r="BH275" i="35"/>
  <c r="BI277" i="35"/>
  <c r="BI275" i="35"/>
  <c r="BJ277" i="35"/>
  <c r="BJ278" i="35" s="1"/>
  <c r="BJ275" i="35"/>
  <c r="BK277" i="35"/>
  <c r="BK275" i="35"/>
  <c r="BL277" i="35"/>
  <c r="BL275" i="35"/>
  <c r="BM277" i="35"/>
  <c r="BM275" i="35"/>
  <c r="BN277" i="35"/>
  <c r="BN275" i="35"/>
  <c r="BO277" i="35"/>
  <c r="BO275" i="35"/>
  <c r="BP277" i="35"/>
  <c r="BP275" i="35"/>
  <c r="BQ277" i="35"/>
  <c r="BQ275" i="35"/>
  <c r="BR277" i="35"/>
  <c r="BR275" i="35"/>
  <c r="BS277" i="35"/>
  <c r="BS275" i="35"/>
  <c r="BT277" i="35"/>
  <c r="BT275" i="35"/>
  <c r="BU277" i="35"/>
  <c r="BU275" i="35"/>
  <c r="BV277" i="35"/>
  <c r="BV275" i="35"/>
  <c r="BW277" i="35"/>
  <c r="BW275" i="35"/>
  <c r="BX277" i="35"/>
  <c r="BX275" i="35"/>
  <c r="BY277" i="35"/>
  <c r="BY275" i="35"/>
  <c r="BZ277" i="35"/>
  <c r="BZ275" i="35"/>
  <c r="CA277" i="35"/>
  <c r="CA275" i="35"/>
  <c r="CB277" i="35"/>
  <c r="CB275" i="35"/>
  <c r="CC277" i="35"/>
  <c r="CC275" i="35"/>
  <c r="CD277" i="35"/>
  <c r="CD275" i="35"/>
  <c r="CE277" i="35"/>
  <c r="CE275" i="35"/>
  <c r="CF277" i="35"/>
  <c r="CF275" i="35"/>
  <c r="CG277" i="35"/>
  <c r="CG275" i="35"/>
  <c r="CH277" i="35"/>
  <c r="CH275" i="35"/>
  <c r="CI277" i="35"/>
  <c r="CI278" i="35" s="1"/>
  <c r="CI275" i="35"/>
  <c r="CJ277" i="35"/>
  <c r="CJ275" i="35"/>
  <c r="CK277" i="35"/>
  <c r="CK275" i="35"/>
  <c r="CL277" i="35"/>
  <c r="CL275" i="35"/>
  <c r="CM277" i="35"/>
  <c r="CM275" i="35"/>
  <c r="CN277" i="35"/>
  <c r="CN275" i="35"/>
  <c r="CO277" i="35"/>
  <c r="CO275" i="35"/>
  <c r="CP277" i="35"/>
  <c r="CP275" i="35"/>
  <c r="CQ277" i="35"/>
  <c r="CQ275" i="35"/>
  <c r="CR277" i="35"/>
  <c r="CR275" i="35"/>
  <c r="CS277" i="35"/>
  <c r="CS275" i="35"/>
  <c r="CT277" i="35"/>
  <c r="CT275" i="35"/>
  <c r="CU277" i="35"/>
  <c r="CU275" i="35"/>
  <c r="CV277" i="35"/>
  <c r="CV275" i="35"/>
  <c r="CW277" i="35"/>
  <c r="CW275" i="35"/>
  <c r="CX277" i="35"/>
  <c r="CX275" i="35"/>
  <c r="CY277" i="35"/>
  <c r="CY275" i="35"/>
  <c r="CZ277" i="35"/>
  <c r="CZ275" i="35"/>
  <c r="DA277" i="35"/>
  <c r="DA275" i="35"/>
  <c r="DB277" i="35"/>
  <c r="DB275" i="35"/>
  <c r="DC277" i="35"/>
  <c r="DC275" i="35"/>
  <c r="DD277" i="35"/>
  <c r="DD275" i="35"/>
  <c r="DE277" i="35"/>
  <c r="DE275" i="35"/>
  <c r="DF277" i="35"/>
  <c r="DF275" i="35"/>
  <c r="DG277" i="35"/>
  <c r="DG275" i="35"/>
  <c r="N235" i="35"/>
  <c r="N233" i="35"/>
  <c r="P235" i="35"/>
  <c r="P233" i="35"/>
  <c r="Q235" i="35"/>
  <c r="Q233" i="35"/>
  <c r="R235" i="35"/>
  <c r="R233" i="35"/>
  <c r="S235" i="35"/>
  <c r="S233" i="35"/>
  <c r="T235" i="35"/>
  <c r="T233" i="35"/>
  <c r="U235" i="35"/>
  <c r="U233" i="35"/>
  <c r="V235" i="35"/>
  <c r="V233" i="35"/>
  <c r="W235" i="35"/>
  <c r="W233" i="35"/>
  <c r="X235" i="35"/>
  <c r="X233" i="35"/>
  <c r="Y235" i="35"/>
  <c r="Y233" i="35"/>
  <c r="Z235" i="35"/>
  <c r="Z233" i="35"/>
  <c r="AA235" i="35"/>
  <c r="AA233" i="35"/>
  <c r="AB235" i="35"/>
  <c r="AB233" i="35"/>
  <c r="AC235" i="35"/>
  <c r="AC233" i="35"/>
  <c r="AD235" i="35"/>
  <c r="AD233" i="35"/>
  <c r="AE235" i="35"/>
  <c r="AE233" i="35"/>
  <c r="AF235" i="35"/>
  <c r="AF233" i="35"/>
  <c r="AG235" i="35"/>
  <c r="AG233" i="35"/>
  <c r="AH235" i="35"/>
  <c r="AH233" i="35"/>
  <c r="AI235" i="35"/>
  <c r="AI233" i="35"/>
  <c r="AJ235" i="35"/>
  <c r="AJ233" i="35"/>
  <c r="AK235" i="35"/>
  <c r="AK236" i="35" s="1"/>
  <c r="AK233" i="35"/>
  <c r="AL235" i="35"/>
  <c r="AL233" i="35"/>
  <c r="AM235" i="35"/>
  <c r="AM233" i="35"/>
  <c r="AN235" i="35"/>
  <c r="AN233" i="35"/>
  <c r="AO235" i="35"/>
  <c r="AO233" i="35"/>
  <c r="AP235" i="35"/>
  <c r="AP233" i="35"/>
  <c r="AQ235" i="35"/>
  <c r="AQ233" i="35"/>
  <c r="AR235" i="35"/>
  <c r="AR233" i="35"/>
  <c r="AS235" i="35"/>
  <c r="AS233" i="35"/>
  <c r="AT235" i="35"/>
  <c r="AT233" i="35"/>
  <c r="AU235" i="35"/>
  <c r="AU233" i="35"/>
  <c r="AV235" i="35"/>
  <c r="AV233" i="35"/>
  <c r="AW235" i="35"/>
  <c r="AW233" i="35"/>
  <c r="AX235" i="35"/>
  <c r="AX233" i="35"/>
  <c r="AY235" i="35"/>
  <c r="AY233" i="35"/>
  <c r="AZ235" i="35"/>
  <c r="AZ233" i="35"/>
  <c r="BA235" i="35"/>
  <c r="BA233" i="35"/>
  <c r="BB235" i="35"/>
  <c r="BB233" i="35"/>
  <c r="BC235" i="35"/>
  <c r="BC233" i="35"/>
  <c r="BD235" i="35"/>
  <c r="BD233" i="35"/>
  <c r="BE235" i="35"/>
  <c r="BE233" i="35"/>
  <c r="BF235" i="35"/>
  <c r="BF233" i="35"/>
  <c r="BG235" i="35"/>
  <c r="BG233" i="35"/>
  <c r="BH235" i="35"/>
  <c r="BH233" i="35"/>
  <c r="BI235" i="35"/>
  <c r="BI233" i="35"/>
  <c r="BJ235" i="35"/>
  <c r="BJ236" i="35" s="1"/>
  <c r="BJ233" i="35"/>
  <c r="BK235" i="35"/>
  <c r="BK233" i="35"/>
  <c r="BL235" i="35"/>
  <c r="BL233" i="35"/>
  <c r="BM235" i="35"/>
  <c r="BM233" i="35"/>
  <c r="BN235" i="35"/>
  <c r="BN233" i="35"/>
  <c r="BO235" i="35"/>
  <c r="BO233" i="35"/>
  <c r="BP235" i="35"/>
  <c r="BP233" i="35"/>
  <c r="BQ235" i="35"/>
  <c r="BQ233" i="35"/>
  <c r="BR235" i="35"/>
  <c r="BR233" i="35"/>
  <c r="BS235" i="35"/>
  <c r="BS233" i="35"/>
  <c r="BT235" i="35"/>
  <c r="BT233" i="35"/>
  <c r="BU235" i="35"/>
  <c r="BU233" i="35"/>
  <c r="BV235" i="35"/>
  <c r="BV233" i="35"/>
  <c r="BW235" i="35"/>
  <c r="BW233" i="35"/>
  <c r="BX235" i="35"/>
  <c r="BX233" i="35"/>
  <c r="BY235" i="35"/>
  <c r="BY233" i="35"/>
  <c r="BZ235" i="35"/>
  <c r="BZ233" i="35"/>
  <c r="CA235" i="35"/>
  <c r="CA233" i="35"/>
  <c r="CB235" i="35"/>
  <c r="CB233" i="35"/>
  <c r="CC235" i="35"/>
  <c r="CC233" i="35"/>
  <c r="CD235" i="35"/>
  <c r="CD233" i="35"/>
  <c r="CE235" i="35"/>
  <c r="CE233" i="35"/>
  <c r="CF235" i="35"/>
  <c r="CF233" i="35"/>
  <c r="CG235" i="35"/>
  <c r="CG233" i="35"/>
  <c r="CH235" i="35"/>
  <c r="CH233" i="35"/>
  <c r="CI235" i="35"/>
  <c r="CI236" i="35" s="1"/>
  <c r="CI233" i="35"/>
  <c r="CJ235" i="35"/>
  <c r="CJ233" i="35"/>
  <c r="CK235" i="35"/>
  <c r="CK233" i="35"/>
  <c r="CL235" i="35"/>
  <c r="CL233" i="35"/>
  <c r="CM235" i="35"/>
  <c r="CM233" i="35"/>
  <c r="CN235" i="35"/>
  <c r="CN233" i="35"/>
  <c r="CO235" i="35"/>
  <c r="CO233" i="35"/>
  <c r="CP235" i="35"/>
  <c r="CP233" i="35"/>
  <c r="CQ235" i="35"/>
  <c r="CQ233" i="35"/>
  <c r="CR235" i="35"/>
  <c r="CR233" i="35"/>
  <c r="CS235" i="35"/>
  <c r="CS233" i="35"/>
  <c r="CT235" i="35"/>
  <c r="CT233" i="35"/>
  <c r="CU235" i="35"/>
  <c r="CU233" i="35"/>
  <c r="CV235" i="35"/>
  <c r="CV233" i="35"/>
  <c r="CW235" i="35"/>
  <c r="CW233" i="35"/>
  <c r="CX235" i="35"/>
  <c r="CX233" i="35"/>
  <c r="CY235" i="35"/>
  <c r="CY233" i="35"/>
  <c r="CZ235" i="35"/>
  <c r="CZ233" i="35"/>
  <c r="DA235" i="35"/>
  <c r="DA233" i="35"/>
  <c r="DB235" i="35"/>
  <c r="DB233" i="35"/>
  <c r="DC235" i="35"/>
  <c r="DC233" i="35"/>
  <c r="DD235" i="35"/>
  <c r="DD233" i="35"/>
  <c r="DE235" i="35"/>
  <c r="DE233" i="35"/>
  <c r="DF235" i="35"/>
  <c r="DF233" i="35"/>
  <c r="DG235" i="35"/>
  <c r="DG233" i="35"/>
  <c r="N193" i="35"/>
  <c r="N191" i="35"/>
  <c r="P193" i="35"/>
  <c r="P191" i="35"/>
  <c r="Q193" i="35"/>
  <c r="Q191" i="35"/>
  <c r="R193" i="35"/>
  <c r="R191" i="35"/>
  <c r="S193" i="35"/>
  <c r="S191" i="35"/>
  <c r="T193" i="35"/>
  <c r="T191" i="35"/>
  <c r="U193" i="35"/>
  <c r="U191" i="35"/>
  <c r="V193" i="35"/>
  <c r="V191" i="35"/>
  <c r="W193" i="35"/>
  <c r="W191" i="35"/>
  <c r="X193" i="35"/>
  <c r="X191" i="35"/>
  <c r="Y193" i="35"/>
  <c r="Y191" i="35"/>
  <c r="Z193" i="35"/>
  <c r="Z191" i="35"/>
  <c r="AA193" i="35"/>
  <c r="AA191" i="35"/>
  <c r="AB193" i="35"/>
  <c r="AB191" i="35"/>
  <c r="AC193" i="35"/>
  <c r="AC191" i="35"/>
  <c r="AD193" i="35"/>
  <c r="AD191" i="35"/>
  <c r="AE193" i="35"/>
  <c r="AE191" i="35"/>
  <c r="AF193" i="35"/>
  <c r="AF191" i="35"/>
  <c r="AG193" i="35"/>
  <c r="AG191" i="35"/>
  <c r="AH193" i="35"/>
  <c r="AH191" i="35"/>
  <c r="AI193" i="35"/>
  <c r="AI191" i="35"/>
  <c r="AJ193" i="35"/>
  <c r="AJ191" i="35"/>
  <c r="AK193" i="35"/>
  <c r="AK194" i="35" s="1"/>
  <c r="AK191" i="35"/>
  <c r="AL193" i="35"/>
  <c r="AL191" i="35"/>
  <c r="AM193" i="35"/>
  <c r="AM191" i="35"/>
  <c r="AN193" i="35"/>
  <c r="AN191" i="35"/>
  <c r="AO193" i="35"/>
  <c r="AO191" i="35"/>
  <c r="AP193" i="35"/>
  <c r="AP191" i="35"/>
  <c r="AQ193" i="35"/>
  <c r="AQ191" i="35"/>
  <c r="AR193" i="35"/>
  <c r="AR191" i="35"/>
  <c r="AS193" i="35"/>
  <c r="AS191" i="35"/>
  <c r="AT193" i="35"/>
  <c r="AT191" i="35"/>
  <c r="AU193" i="35"/>
  <c r="AU191" i="35"/>
  <c r="AV193" i="35"/>
  <c r="AV191" i="35"/>
  <c r="AW193" i="35"/>
  <c r="AW191" i="35"/>
  <c r="AX193" i="35"/>
  <c r="AX191" i="35"/>
  <c r="AY193" i="35"/>
  <c r="AY191" i="35"/>
  <c r="AZ193" i="35"/>
  <c r="AZ191" i="35"/>
  <c r="BA193" i="35"/>
  <c r="BA191" i="35"/>
  <c r="BB193" i="35"/>
  <c r="BB191" i="35"/>
  <c r="BC193" i="35"/>
  <c r="BC191" i="35"/>
  <c r="BD193" i="35"/>
  <c r="BD191" i="35"/>
  <c r="BE193" i="35"/>
  <c r="BE191" i="35"/>
  <c r="BF193" i="35"/>
  <c r="BF191" i="35"/>
  <c r="BG193" i="35"/>
  <c r="BG191" i="35"/>
  <c r="BH193" i="35"/>
  <c r="BH191" i="35"/>
  <c r="BI193" i="35"/>
  <c r="BI191" i="35"/>
  <c r="BJ193" i="35"/>
  <c r="BJ194" i="35" s="1"/>
  <c r="BJ191" i="35"/>
  <c r="BK193" i="35"/>
  <c r="BK191" i="35"/>
  <c r="BL193" i="35"/>
  <c r="BL191" i="35"/>
  <c r="BM193" i="35"/>
  <c r="BM191" i="35"/>
  <c r="BN193" i="35"/>
  <c r="BN191" i="35"/>
  <c r="BO193" i="35"/>
  <c r="BO191" i="35"/>
  <c r="BP193" i="35"/>
  <c r="BP191" i="35"/>
  <c r="BQ193" i="35"/>
  <c r="BQ191" i="35"/>
  <c r="BR193" i="35"/>
  <c r="BR191" i="35"/>
  <c r="BS193" i="35"/>
  <c r="BS191" i="35"/>
  <c r="BT193" i="35"/>
  <c r="BT191" i="35"/>
  <c r="BU193" i="35"/>
  <c r="BU191" i="35"/>
  <c r="BV193" i="35"/>
  <c r="BV191" i="35"/>
  <c r="BW193" i="35"/>
  <c r="BW191" i="35"/>
  <c r="BX193" i="35"/>
  <c r="BX191" i="35"/>
  <c r="BY193" i="35"/>
  <c r="BY191" i="35"/>
  <c r="BZ193" i="35"/>
  <c r="BZ191" i="35"/>
  <c r="CA193" i="35"/>
  <c r="CA191" i="35"/>
  <c r="CB193" i="35"/>
  <c r="CB191" i="35"/>
  <c r="CC193" i="35"/>
  <c r="CC191" i="35"/>
  <c r="CD193" i="35"/>
  <c r="CD191" i="35"/>
  <c r="CE193" i="35"/>
  <c r="CE191" i="35"/>
  <c r="CF193" i="35"/>
  <c r="CF191" i="35"/>
  <c r="CG193" i="35"/>
  <c r="CG191" i="35"/>
  <c r="CH193" i="35"/>
  <c r="CH191" i="35"/>
  <c r="CI193" i="35"/>
  <c r="CI194" i="35" s="1"/>
  <c r="CI191" i="35"/>
  <c r="CJ193" i="35"/>
  <c r="CJ191" i="35"/>
  <c r="CK193" i="35"/>
  <c r="CK191" i="35"/>
  <c r="CL193" i="35"/>
  <c r="CL191" i="35"/>
  <c r="CM193" i="35"/>
  <c r="CM191" i="35"/>
  <c r="CN193" i="35"/>
  <c r="CN191" i="35"/>
  <c r="CO193" i="35"/>
  <c r="CO191" i="35"/>
  <c r="CP193" i="35"/>
  <c r="CP191" i="35"/>
  <c r="CQ193" i="35"/>
  <c r="CQ191" i="35"/>
  <c r="CR193" i="35"/>
  <c r="CR191" i="35"/>
  <c r="CS193" i="35"/>
  <c r="CS191" i="35"/>
  <c r="CT193" i="35"/>
  <c r="CT191" i="35"/>
  <c r="CU193" i="35"/>
  <c r="CU191" i="35"/>
  <c r="CV193" i="35"/>
  <c r="CV191" i="35"/>
  <c r="CW193" i="35"/>
  <c r="CW191" i="35"/>
  <c r="CX193" i="35"/>
  <c r="CX191" i="35"/>
  <c r="CY193" i="35"/>
  <c r="CY191" i="35"/>
  <c r="CZ193" i="35"/>
  <c r="CZ191" i="35"/>
  <c r="DA193" i="35"/>
  <c r="DA191" i="35"/>
  <c r="DB193" i="35"/>
  <c r="DB191" i="35"/>
  <c r="DC193" i="35"/>
  <c r="DC191" i="35"/>
  <c r="DD193" i="35"/>
  <c r="DD191" i="35"/>
  <c r="DE193" i="35"/>
  <c r="DE191" i="35"/>
  <c r="DF193" i="35"/>
  <c r="DF191" i="35"/>
  <c r="DG193" i="35"/>
  <c r="DG191" i="35"/>
  <c r="N151" i="35"/>
  <c r="N149" i="35"/>
  <c r="P151" i="35"/>
  <c r="P149" i="35"/>
  <c r="Q151" i="35"/>
  <c r="Q149" i="35"/>
  <c r="R151" i="35"/>
  <c r="R149" i="35"/>
  <c r="S151" i="35"/>
  <c r="S149" i="35"/>
  <c r="T151" i="35"/>
  <c r="T149" i="35"/>
  <c r="U151" i="35"/>
  <c r="U149" i="35"/>
  <c r="V151" i="35"/>
  <c r="V149" i="35"/>
  <c r="W151" i="35"/>
  <c r="W149" i="35"/>
  <c r="X151" i="35"/>
  <c r="X149" i="35"/>
  <c r="Y151" i="35"/>
  <c r="Y149" i="35"/>
  <c r="Z151" i="35"/>
  <c r="Z149" i="35"/>
  <c r="AA151" i="35"/>
  <c r="AA149" i="35"/>
  <c r="AB151" i="35"/>
  <c r="AB149" i="35"/>
  <c r="AC151" i="35"/>
  <c r="AC149" i="35"/>
  <c r="AD151" i="35"/>
  <c r="AD149" i="35"/>
  <c r="AE151" i="35"/>
  <c r="AE149" i="35"/>
  <c r="AF151" i="35"/>
  <c r="AF149" i="35"/>
  <c r="AG151" i="35"/>
  <c r="AG149" i="35"/>
  <c r="AH151" i="35"/>
  <c r="AH149" i="35"/>
  <c r="AI151" i="35"/>
  <c r="AI149" i="35"/>
  <c r="AJ151" i="35"/>
  <c r="AJ149" i="35"/>
  <c r="AK151" i="35"/>
  <c r="AK152" i="35" s="1"/>
  <c r="AK149" i="35"/>
  <c r="AL151" i="35"/>
  <c r="AL149" i="35"/>
  <c r="AM151" i="35"/>
  <c r="AM149" i="35"/>
  <c r="AN151" i="35"/>
  <c r="AN149" i="35"/>
  <c r="AO151" i="35"/>
  <c r="AO149" i="35"/>
  <c r="AP151" i="35"/>
  <c r="AP149" i="35"/>
  <c r="AQ151" i="35"/>
  <c r="AQ149" i="35"/>
  <c r="AR151" i="35"/>
  <c r="AR149" i="35"/>
  <c r="AS151" i="35"/>
  <c r="AS149" i="35"/>
  <c r="AT151" i="35"/>
  <c r="AT149" i="35"/>
  <c r="AU151" i="35"/>
  <c r="AU149" i="35"/>
  <c r="AV151" i="35"/>
  <c r="AV149" i="35"/>
  <c r="AW151" i="35"/>
  <c r="AW149" i="35"/>
  <c r="AX151" i="35"/>
  <c r="AX149" i="35"/>
  <c r="AY151" i="35"/>
  <c r="AY149" i="35"/>
  <c r="AZ151" i="35"/>
  <c r="AZ149" i="35"/>
  <c r="BA151" i="35"/>
  <c r="BA149" i="35"/>
  <c r="BB151" i="35"/>
  <c r="BB149" i="35"/>
  <c r="BC151" i="35"/>
  <c r="BC149" i="35"/>
  <c r="BD151" i="35"/>
  <c r="BD149" i="35"/>
  <c r="BE151" i="35"/>
  <c r="BE149" i="35"/>
  <c r="BF151" i="35"/>
  <c r="BF149" i="35"/>
  <c r="BG151" i="35"/>
  <c r="BG149" i="35"/>
  <c r="BH151" i="35"/>
  <c r="BH149" i="35"/>
  <c r="BI151" i="35"/>
  <c r="BI149" i="35"/>
  <c r="BJ151" i="35"/>
  <c r="BJ152" i="35" s="1"/>
  <c r="BJ149" i="35"/>
  <c r="BK151" i="35"/>
  <c r="BK149" i="35"/>
  <c r="BL151" i="35"/>
  <c r="BL149" i="35"/>
  <c r="BM151" i="35"/>
  <c r="BM149" i="35"/>
  <c r="BN151" i="35"/>
  <c r="BN149" i="35"/>
  <c r="BO151" i="35"/>
  <c r="BO149" i="35"/>
  <c r="BP151" i="35"/>
  <c r="BP149" i="35"/>
  <c r="BQ151" i="35"/>
  <c r="BQ149" i="35"/>
  <c r="BR151" i="35"/>
  <c r="BR149" i="35"/>
  <c r="BS151" i="35"/>
  <c r="BS149" i="35"/>
  <c r="BT151" i="35"/>
  <c r="BT149" i="35"/>
  <c r="BU151" i="35"/>
  <c r="BU149" i="35"/>
  <c r="BV151" i="35"/>
  <c r="BV149" i="35"/>
  <c r="BW151" i="35"/>
  <c r="BW149" i="35"/>
  <c r="BX151" i="35"/>
  <c r="BX149" i="35"/>
  <c r="BY151" i="35"/>
  <c r="BY149" i="35"/>
  <c r="BZ151" i="35"/>
  <c r="BZ149" i="35"/>
  <c r="CA151" i="35"/>
  <c r="CA149" i="35"/>
  <c r="CB151" i="35"/>
  <c r="CB149" i="35"/>
  <c r="CC151" i="35"/>
  <c r="CC149" i="35"/>
  <c r="CD151" i="35"/>
  <c r="CD149" i="35"/>
  <c r="CE151" i="35"/>
  <c r="CE149" i="35"/>
  <c r="CF151" i="35"/>
  <c r="CF149" i="35"/>
  <c r="CG151" i="35"/>
  <c r="CG149" i="35"/>
  <c r="CH151" i="35"/>
  <c r="CH149" i="35"/>
  <c r="CI151" i="35"/>
  <c r="CI152" i="35" s="1"/>
  <c r="CI149" i="35"/>
  <c r="CJ151" i="35"/>
  <c r="CJ149" i="35"/>
  <c r="CK151" i="35"/>
  <c r="CK149" i="35"/>
  <c r="CL151" i="35"/>
  <c r="CL149" i="35"/>
  <c r="CM151" i="35"/>
  <c r="CM149" i="35"/>
  <c r="CN151" i="35"/>
  <c r="CN149" i="35"/>
  <c r="CO151" i="35"/>
  <c r="CO149" i="35"/>
  <c r="CP151" i="35"/>
  <c r="CP149" i="35"/>
  <c r="CQ151" i="35"/>
  <c r="CQ149" i="35"/>
  <c r="CR151" i="35"/>
  <c r="CR149" i="35"/>
  <c r="CS151" i="35"/>
  <c r="CS149" i="35"/>
  <c r="CT151" i="35"/>
  <c r="CT149" i="35"/>
  <c r="CU151" i="35"/>
  <c r="CU149" i="35"/>
  <c r="CV151" i="35"/>
  <c r="CV149" i="35"/>
  <c r="CW151" i="35"/>
  <c r="CW149" i="35"/>
  <c r="CX151" i="35"/>
  <c r="CX149" i="35"/>
  <c r="CY151" i="35"/>
  <c r="CY149" i="35"/>
  <c r="CZ151" i="35"/>
  <c r="CZ149" i="35"/>
  <c r="DA151" i="35"/>
  <c r="DA149" i="35"/>
  <c r="DB151" i="35"/>
  <c r="DB149" i="35"/>
  <c r="DC151" i="35"/>
  <c r="DC149" i="35"/>
  <c r="DD151" i="35"/>
  <c r="DD149" i="35"/>
  <c r="DE151" i="35"/>
  <c r="DE149" i="35"/>
  <c r="DF151" i="35"/>
  <c r="DF149" i="35"/>
  <c r="DG151" i="35"/>
  <c r="DG149" i="35"/>
  <c r="N109" i="35"/>
  <c r="N107" i="35"/>
  <c r="P109" i="35"/>
  <c r="P107" i="35"/>
  <c r="Q109" i="35"/>
  <c r="Q107" i="35"/>
  <c r="R109" i="35"/>
  <c r="R107" i="35"/>
  <c r="S109" i="35"/>
  <c r="S107" i="35"/>
  <c r="T109" i="35"/>
  <c r="T107" i="35"/>
  <c r="U109" i="35"/>
  <c r="U107" i="35"/>
  <c r="V109" i="35"/>
  <c r="V107" i="35"/>
  <c r="W109" i="35"/>
  <c r="W107" i="35"/>
  <c r="X109" i="35"/>
  <c r="X107" i="35"/>
  <c r="Y109" i="35"/>
  <c r="Y107" i="35"/>
  <c r="Z109" i="35"/>
  <c r="Z107" i="35"/>
  <c r="AA109" i="35"/>
  <c r="AA107" i="35"/>
  <c r="AB109" i="35"/>
  <c r="AB107" i="35"/>
  <c r="AC109" i="35"/>
  <c r="AC107" i="35"/>
  <c r="AD109" i="35"/>
  <c r="AD107" i="35"/>
  <c r="AE109" i="35"/>
  <c r="AE107" i="35"/>
  <c r="AF109" i="35"/>
  <c r="AF107" i="35"/>
  <c r="AG109" i="35"/>
  <c r="AG107" i="35"/>
  <c r="AH109" i="35"/>
  <c r="AH107" i="35"/>
  <c r="AI109" i="35"/>
  <c r="AI107" i="35"/>
  <c r="AJ109" i="35"/>
  <c r="AJ107" i="35"/>
  <c r="AK109" i="35"/>
  <c r="AK110" i="35" s="1"/>
  <c r="AK107" i="35"/>
  <c r="AL109" i="35"/>
  <c r="AL107" i="35"/>
  <c r="AM109" i="35"/>
  <c r="AM107" i="35"/>
  <c r="AN109" i="35"/>
  <c r="AN107" i="35"/>
  <c r="AO109" i="35"/>
  <c r="AO107" i="35"/>
  <c r="AP109" i="35"/>
  <c r="AP107" i="35"/>
  <c r="AQ109" i="35"/>
  <c r="AQ107" i="35"/>
  <c r="AR109" i="35"/>
  <c r="AR107" i="35"/>
  <c r="AS109" i="35"/>
  <c r="AS107" i="35"/>
  <c r="AT109" i="35"/>
  <c r="AT107" i="35"/>
  <c r="AU109" i="35"/>
  <c r="AU107" i="35"/>
  <c r="AV109" i="35"/>
  <c r="AV107" i="35"/>
  <c r="AW109" i="35"/>
  <c r="AW107" i="35"/>
  <c r="AX109" i="35"/>
  <c r="AX107" i="35"/>
  <c r="AY109" i="35"/>
  <c r="AY107" i="35"/>
  <c r="AZ109" i="35"/>
  <c r="AZ107" i="35"/>
  <c r="BA109" i="35"/>
  <c r="BA107" i="35"/>
  <c r="BB109" i="35"/>
  <c r="BB107" i="35"/>
  <c r="BC109" i="35"/>
  <c r="BC107" i="35"/>
  <c r="BD109" i="35"/>
  <c r="BD107" i="35"/>
  <c r="BE109" i="35"/>
  <c r="BE107" i="35"/>
  <c r="BF109" i="35"/>
  <c r="BF107" i="35"/>
  <c r="BG109" i="35"/>
  <c r="BG107" i="35"/>
  <c r="BH109" i="35"/>
  <c r="BH107" i="35"/>
  <c r="BI109" i="35"/>
  <c r="BI107" i="35"/>
  <c r="BJ109" i="35"/>
  <c r="BJ110" i="35" s="1"/>
  <c r="BJ107" i="35"/>
  <c r="BK109" i="35"/>
  <c r="BK107" i="35"/>
  <c r="BL109" i="35"/>
  <c r="BL107" i="35"/>
  <c r="BM109" i="35"/>
  <c r="BM107" i="35"/>
  <c r="BN109" i="35"/>
  <c r="BN107" i="35"/>
  <c r="BO109" i="35"/>
  <c r="BO107" i="35"/>
  <c r="BP109" i="35"/>
  <c r="BP107" i="35"/>
  <c r="BQ109" i="35"/>
  <c r="BQ107" i="35"/>
  <c r="BR109" i="35"/>
  <c r="BR107" i="35"/>
  <c r="BS109" i="35"/>
  <c r="BS107" i="35"/>
  <c r="BT109" i="35"/>
  <c r="BT107" i="35"/>
  <c r="BU109" i="35"/>
  <c r="BU107" i="35"/>
  <c r="BV109" i="35"/>
  <c r="BV107" i="35"/>
  <c r="BW109" i="35"/>
  <c r="BW107" i="35"/>
  <c r="BX109" i="35"/>
  <c r="BX107" i="35"/>
  <c r="BY109" i="35"/>
  <c r="BY107" i="35"/>
  <c r="BZ109" i="35"/>
  <c r="BZ107" i="35"/>
  <c r="CA109" i="35"/>
  <c r="CA107" i="35"/>
  <c r="CB109" i="35"/>
  <c r="CB107" i="35"/>
  <c r="CC109" i="35"/>
  <c r="CC107" i="35"/>
  <c r="CD109" i="35"/>
  <c r="CD107" i="35"/>
  <c r="CE109" i="35"/>
  <c r="CE107" i="35"/>
  <c r="CF109" i="35"/>
  <c r="CF107" i="35"/>
  <c r="CG109" i="35"/>
  <c r="CG107" i="35"/>
  <c r="CH109" i="35"/>
  <c r="CH107" i="35"/>
  <c r="CI109" i="35"/>
  <c r="CI110" i="35" s="1"/>
  <c r="CI111" i="35" s="1"/>
  <c r="CI107" i="35"/>
  <c r="CJ109" i="35"/>
  <c r="CJ107" i="35"/>
  <c r="CK109" i="35"/>
  <c r="CK107" i="35"/>
  <c r="CL109" i="35"/>
  <c r="CL107" i="35"/>
  <c r="CM109" i="35"/>
  <c r="CM107" i="35"/>
  <c r="CN109" i="35"/>
  <c r="CN107" i="35"/>
  <c r="CO109" i="35"/>
  <c r="CO107" i="35"/>
  <c r="CP109" i="35"/>
  <c r="CP107" i="35"/>
  <c r="CQ109" i="35"/>
  <c r="CQ107" i="35"/>
  <c r="CR109" i="35"/>
  <c r="CR107" i="35"/>
  <c r="CS109" i="35"/>
  <c r="CS107" i="35"/>
  <c r="CT109" i="35"/>
  <c r="CT107" i="35"/>
  <c r="CU109" i="35"/>
  <c r="CU107" i="35"/>
  <c r="CV109" i="35"/>
  <c r="CV107" i="35"/>
  <c r="CW109" i="35"/>
  <c r="CW107" i="35"/>
  <c r="CX109" i="35"/>
  <c r="CX107" i="35"/>
  <c r="CY109" i="35"/>
  <c r="CY107" i="35"/>
  <c r="CZ109" i="35"/>
  <c r="CZ107" i="35"/>
  <c r="DA109" i="35"/>
  <c r="DA107" i="35"/>
  <c r="DB109" i="35"/>
  <c r="DB107" i="35"/>
  <c r="DC109" i="35"/>
  <c r="DC107" i="35"/>
  <c r="DD109" i="35"/>
  <c r="DD107" i="35"/>
  <c r="DE109" i="35"/>
  <c r="DE107" i="35"/>
  <c r="DF109" i="35"/>
  <c r="DF107" i="35"/>
  <c r="DG109" i="35"/>
  <c r="DG107" i="35"/>
  <c r="AK111" i="35"/>
  <c r="BJ111" i="35"/>
  <c r="T67" i="35"/>
  <c r="T65" i="35"/>
  <c r="U67" i="35"/>
  <c r="U65" i="35"/>
  <c r="V67" i="35"/>
  <c r="V65" i="35"/>
  <c r="W67" i="35"/>
  <c r="W65" i="35"/>
  <c r="X67" i="35"/>
  <c r="X65" i="35"/>
  <c r="Y67" i="35"/>
  <c r="Y65" i="35"/>
  <c r="Z67" i="35"/>
  <c r="Z65" i="35"/>
  <c r="AA67" i="35"/>
  <c r="AA65" i="35"/>
  <c r="AB67" i="35"/>
  <c r="AB65" i="35"/>
  <c r="AC67" i="35"/>
  <c r="AC65" i="35"/>
  <c r="AD67" i="35"/>
  <c r="AD65" i="35"/>
  <c r="AE67" i="35"/>
  <c r="AE65" i="35"/>
  <c r="AF67" i="35"/>
  <c r="AF65" i="35"/>
  <c r="AG67" i="35"/>
  <c r="AG65" i="35"/>
  <c r="AH67" i="35"/>
  <c r="AH65" i="35"/>
  <c r="AI67" i="35"/>
  <c r="AI65" i="35"/>
  <c r="AJ67" i="35"/>
  <c r="AJ65" i="35"/>
  <c r="AK67" i="35"/>
  <c r="AK68" i="35" s="1"/>
  <c r="AK65" i="35"/>
  <c r="AL67" i="35"/>
  <c r="AL65" i="35"/>
  <c r="AM67" i="35"/>
  <c r="AM65" i="35"/>
  <c r="AN67" i="35"/>
  <c r="AN65" i="35"/>
  <c r="AO67" i="35"/>
  <c r="AO65" i="35"/>
  <c r="AP67" i="35"/>
  <c r="AP65" i="35"/>
  <c r="AQ67" i="35"/>
  <c r="AQ65" i="35"/>
  <c r="AR67" i="35"/>
  <c r="AR65" i="35"/>
  <c r="AS67" i="35"/>
  <c r="AS65" i="35"/>
  <c r="AT67" i="35"/>
  <c r="AT65" i="35"/>
  <c r="AU67" i="35"/>
  <c r="AU65" i="35"/>
  <c r="AV67" i="35"/>
  <c r="AV65" i="35"/>
  <c r="AW67" i="35"/>
  <c r="AW65" i="35"/>
  <c r="AX67" i="35"/>
  <c r="AX65" i="35"/>
  <c r="AY67" i="35"/>
  <c r="AY65" i="35"/>
  <c r="AZ67" i="35"/>
  <c r="AZ65" i="35"/>
  <c r="BA67" i="35"/>
  <c r="BA65" i="35"/>
  <c r="BB67" i="35"/>
  <c r="BB65" i="35"/>
  <c r="BC67" i="35"/>
  <c r="BC65" i="35"/>
  <c r="BD67" i="35"/>
  <c r="BD65" i="35"/>
  <c r="BE67" i="35"/>
  <c r="BE65" i="35"/>
  <c r="BF67" i="35"/>
  <c r="BF65" i="35"/>
  <c r="BG67" i="35"/>
  <c r="BG65" i="35"/>
  <c r="BH67" i="35"/>
  <c r="BH65" i="35"/>
  <c r="BI67" i="35"/>
  <c r="BI65" i="35"/>
  <c r="BJ67" i="35"/>
  <c r="BJ68" i="35" s="1"/>
  <c r="BJ65" i="35"/>
  <c r="BK67" i="35"/>
  <c r="BK65" i="35"/>
  <c r="BL67" i="35"/>
  <c r="BL65" i="35"/>
  <c r="BM67" i="35"/>
  <c r="BM65" i="35"/>
  <c r="BN67" i="35"/>
  <c r="BN65" i="35"/>
  <c r="BO67" i="35"/>
  <c r="BO65" i="35"/>
  <c r="BP67" i="35"/>
  <c r="BP65" i="35"/>
  <c r="BQ67" i="35"/>
  <c r="BQ65" i="35"/>
  <c r="BR67" i="35"/>
  <c r="BR65" i="35"/>
  <c r="BS67" i="35"/>
  <c r="BS65" i="35"/>
  <c r="BT67" i="35"/>
  <c r="BT65" i="35"/>
  <c r="BU67" i="35"/>
  <c r="BU65" i="35"/>
  <c r="BV67" i="35"/>
  <c r="BV65" i="35"/>
  <c r="BW67" i="35"/>
  <c r="BW65" i="35"/>
  <c r="BX67" i="35"/>
  <c r="BX65" i="35"/>
  <c r="BY67" i="35"/>
  <c r="BY65" i="35"/>
  <c r="BZ67" i="35"/>
  <c r="BZ65" i="35"/>
  <c r="CA67" i="35"/>
  <c r="CA65" i="35"/>
  <c r="CB67" i="35"/>
  <c r="CB65" i="35"/>
  <c r="CC67" i="35"/>
  <c r="CC65" i="35"/>
  <c r="CD67" i="35"/>
  <c r="CD65" i="35"/>
  <c r="CE67" i="35"/>
  <c r="CE65" i="35"/>
  <c r="CF67" i="35"/>
  <c r="CF65" i="35"/>
  <c r="CG67" i="35"/>
  <c r="CG65" i="35"/>
  <c r="CH67" i="35"/>
  <c r="CH65" i="35"/>
  <c r="CI67" i="35"/>
  <c r="CI68" i="35" s="1"/>
  <c r="CI65" i="35"/>
  <c r="CJ67" i="35"/>
  <c r="CJ65" i="35"/>
  <c r="CK67" i="35"/>
  <c r="CK65" i="35"/>
  <c r="CL67" i="35"/>
  <c r="CL65" i="35"/>
  <c r="CM67" i="35"/>
  <c r="CM65" i="35"/>
  <c r="CN67" i="35"/>
  <c r="CN65" i="35"/>
  <c r="CO67" i="35"/>
  <c r="CO65" i="35"/>
  <c r="CP67" i="35"/>
  <c r="CP65" i="35"/>
  <c r="CQ67" i="35"/>
  <c r="CQ65" i="35"/>
  <c r="CR67" i="35"/>
  <c r="CR65" i="35"/>
  <c r="CS67" i="35"/>
  <c r="CS65" i="35"/>
  <c r="CT67" i="35"/>
  <c r="CT65" i="35"/>
  <c r="CU67" i="35"/>
  <c r="CU65" i="35"/>
  <c r="CV67" i="35"/>
  <c r="CV65" i="35"/>
  <c r="CW67" i="35"/>
  <c r="CW65" i="35"/>
  <c r="CX67" i="35"/>
  <c r="CX65" i="35"/>
  <c r="CY67" i="35"/>
  <c r="CY65" i="35"/>
  <c r="CZ67" i="35"/>
  <c r="CZ65" i="35"/>
  <c r="DA67" i="35"/>
  <c r="DA65" i="35"/>
  <c r="DB67" i="35"/>
  <c r="DB65" i="35"/>
  <c r="DC67" i="35"/>
  <c r="DC65" i="35"/>
  <c r="DD67" i="35"/>
  <c r="DD65" i="35"/>
  <c r="DE67" i="35"/>
  <c r="DE65" i="35"/>
  <c r="DF67" i="35"/>
  <c r="DF65" i="35"/>
  <c r="DG67" i="35"/>
  <c r="DG65" i="35"/>
  <c r="F229" i="7" l="1"/>
  <c r="F228" i="7"/>
  <c r="W437" i="9" l="1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W262" i="9" l="1"/>
  <c r="V262" i="9"/>
  <c r="U262" i="9"/>
  <c r="T262" i="9"/>
  <c r="S262" i="9"/>
  <c r="R262" i="9"/>
  <c r="Q262" i="9"/>
  <c r="P262" i="9"/>
  <c r="O262" i="9"/>
  <c r="N262" i="9"/>
  <c r="M262" i="9"/>
  <c r="L262" i="9"/>
  <c r="K97" i="7"/>
  <c r="L97" i="7" s="1"/>
  <c r="M97" i="7" s="1"/>
  <c r="O97" i="7" s="1"/>
  <c r="P97" i="7" s="1"/>
  <c r="Q97" i="7" s="1"/>
  <c r="R97" i="7" s="1"/>
  <c r="S97" i="7" s="1"/>
  <c r="T97" i="7" s="1"/>
  <c r="U97" i="7" s="1"/>
  <c r="V97" i="7" s="1"/>
  <c r="W97" i="7" s="1"/>
  <c r="X97" i="7" s="1"/>
  <c r="Y97" i="7" s="1"/>
  <c r="RA16" i="42" l="1"/>
  <c r="QZ16" i="42"/>
  <c r="QY16" i="42"/>
  <c r="QX16" i="42"/>
  <c r="QW16" i="42"/>
  <c r="QV16" i="42"/>
  <c r="E39" i="19"/>
  <c r="C39" i="19"/>
  <c r="F41" i="20"/>
  <c r="C41" i="20"/>
  <c r="J183" i="9" l="1"/>
  <c r="I183" i="9"/>
  <c r="Z41" i="70" l="1"/>
  <c r="Y41" i="70"/>
  <c r="X41" i="70"/>
  <c r="W41" i="70"/>
  <c r="V41" i="70"/>
  <c r="U41" i="70"/>
  <c r="T41" i="70"/>
  <c r="S41" i="70"/>
  <c r="R41" i="70"/>
  <c r="Q41" i="70"/>
  <c r="P41" i="70"/>
  <c r="O41" i="70"/>
  <c r="N41" i="70"/>
  <c r="M41" i="70"/>
  <c r="L41" i="70"/>
  <c r="K41" i="70"/>
  <c r="J41" i="70"/>
  <c r="I41" i="70"/>
  <c r="H41" i="70"/>
  <c r="G41" i="70"/>
  <c r="F41" i="70"/>
  <c r="E41" i="70"/>
  <c r="D41" i="70"/>
  <c r="C41" i="70"/>
  <c r="B41" i="70"/>
  <c r="Z40" i="70"/>
  <c r="Y40" i="70"/>
  <c r="X40" i="70"/>
  <c r="W40" i="70"/>
  <c r="V40" i="70"/>
  <c r="U40" i="70"/>
  <c r="T40" i="70"/>
  <c r="S40" i="70"/>
  <c r="R40" i="70"/>
  <c r="Q40" i="70"/>
  <c r="P40" i="70"/>
  <c r="O40" i="70"/>
  <c r="N40" i="70"/>
  <c r="M40" i="70"/>
  <c r="L40" i="70"/>
  <c r="K40" i="70"/>
  <c r="J40" i="70"/>
  <c r="I40" i="70"/>
  <c r="H40" i="70"/>
  <c r="G40" i="70"/>
  <c r="F40" i="70"/>
  <c r="E40" i="70"/>
  <c r="D40" i="70"/>
  <c r="C40" i="70"/>
  <c r="B40" i="70"/>
  <c r="Z39" i="70"/>
  <c r="Y39" i="70"/>
  <c r="X39" i="70"/>
  <c r="W39" i="70"/>
  <c r="V39" i="70"/>
  <c r="U39" i="70"/>
  <c r="T39" i="70"/>
  <c r="S39" i="70"/>
  <c r="R39" i="70"/>
  <c r="Q39" i="70"/>
  <c r="P39" i="70"/>
  <c r="O39" i="70"/>
  <c r="N39" i="70"/>
  <c r="M39" i="70"/>
  <c r="L39" i="70"/>
  <c r="K39" i="70"/>
  <c r="J39" i="70"/>
  <c r="I39" i="70"/>
  <c r="H39" i="70"/>
  <c r="G39" i="70"/>
  <c r="F39" i="70"/>
  <c r="E39" i="70"/>
  <c r="D39" i="70"/>
  <c r="C39" i="70"/>
  <c r="B39" i="70"/>
  <c r="Z38" i="70"/>
  <c r="Y38" i="70"/>
  <c r="X38" i="70"/>
  <c r="W38" i="70"/>
  <c r="V38" i="70"/>
  <c r="U38" i="70"/>
  <c r="T38" i="70"/>
  <c r="S38" i="70"/>
  <c r="R38" i="70"/>
  <c r="Q38" i="70"/>
  <c r="P38" i="70"/>
  <c r="O38" i="70"/>
  <c r="N38" i="70"/>
  <c r="M38" i="70"/>
  <c r="L38" i="70"/>
  <c r="K38" i="70"/>
  <c r="J38" i="70"/>
  <c r="I38" i="70"/>
  <c r="H38" i="70"/>
  <c r="G38" i="70"/>
  <c r="F38" i="70"/>
  <c r="E38" i="70"/>
  <c r="D38" i="70"/>
  <c r="C38" i="70"/>
  <c r="B38" i="70"/>
  <c r="Z37" i="70"/>
  <c r="Y37" i="70"/>
  <c r="X37" i="70"/>
  <c r="W37" i="70"/>
  <c r="V37" i="70"/>
  <c r="U37" i="70"/>
  <c r="T37" i="70"/>
  <c r="S37" i="70"/>
  <c r="R37" i="70"/>
  <c r="Q37" i="70"/>
  <c r="P37" i="70"/>
  <c r="O37" i="70"/>
  <c r="N37" i="70"/>
  <c r="M37" i="70"/>
  <c r="L37" i="70"/>
  <c r="K37" i="70"/>
  <c r="J37" i="70"/>
  <c r="I37" i="70"/>
  <c r="H37" i="70"/>
  <c r="G37" i="70"/>
  <c r="F37" i="70"/>
  <c r="E37" i="70"/>
  <c r="D37" i="70"/>
  <c r="C37" i="70"/>
  <c r="B37" i="70"/>
  <c r="Z36" i="70"/>
  <c r="Y36" i="70"/>
  <c r="X36" i="70"/>
  <c r="W36" i="70"/>
  <c r="V36" i="70"/>
  <c r="U36" i="70"/>
  <c r="T36" i="70"/>
  <c r="S36" i="70"/>
  <c r="R36" i="70"/>
  <c r="Q36" i="70"/>
  <c r="P36" i="70"/>
  <c r="O36" i="70"/>
  <c r="N36" i="70"/>
  <c r="M36" i="70"/>
  <c r="L36" i="70"/>
  <c r="K36" i="70"/>
  <c r="J36" i="70"/>
  <c r="I36" i="70"/>
  <c r="H36" i="70"/>
  <c r="G36" i="70"/>
  <c r="F36" i="70"/>
  <c r="E36" i="70"/>
  <c r="D36" i="70"/>
  <c r="C36" i="70"/>
  <c r="B36" i="70"/>
  <c r="Z35" i="70"/>
  <c r="Y35" i="70"/>
  <c r="X35" i="70"/>
  <c r="W35" i="70"/>
  <c r="V35" i="70"/>
  <c r="U35" i="70"/>
  <c r="T35" i="70"/>
  <c r="S35" i="70"/>
  <c r="R35" i="70"/>
  <c r="Q35" i="70"/>
  <c r="P35" i="70"/>
  <c r="O35" i="70"/>
  <c r="N35" i="70"/>
  <c r="M35" i="70"/>
  <c r="L35" i="70"/>
  <c r="K35" i="70"/>
  <c r="J35" i="70"/>
  <c r="I35" i="70"/>
  <c r="H35" i="70"/>
  <c r="G35" i="70"/>
  <c r="F35" i="70"/>
  <c r="E35" i="70"/>
  <c r="D35" i="70"/>
  <c r="C35" i="70"/>
  <c r="B35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J34" i="70"/>
  <c r="I34" i="70"/>
  <c r="H34" i="70"/>
  <c r="G34" i="70"/>
  <c r="F34" i="70"/>
  <c r="E34" i="70"/>
  <c r="D34" i="70"/>
  <c r="C34" i="70"/>
  <c r="B34" i="70"/>
  <c r="Z33" i="70"/>
  <c r="Y33" i="70"/>
  <c r="X33" i="70"/>
  <c r="W33" i="70"/>
  <c r="V33" i="70"/>
  <c r="U33" i="70"/>
  <c r="T33" i="70"/>
  <c r="S33" i="70"/>
  <c r="R33" i="70"/>
  <c r="Q33" i="70"/>
  <c r="P33" i="70"/>
  <c r="O33" i="70"/>
  <c r="N33" i="70"/>
  <c r="M33" i="70"/>
  <c r="L33" i="70"/>
  <c r="K33" i="70"/>
  <c r="J33" i="70"/>
  <c r="I33" i="70"/>
  <c r="H33" i="70"/>
  <c r="G33" i="70"/>
  <c r="F33" i="70"/>
  <c r="E33" i="70"/>
  <c r="D33" i="70"/>
  <c r="C33" i="70"/>
  <c r="B33" i="70"/>
  <c r="Z32" i="70"/>
  <c r="Y32" i="70"/>
  <c r="X32" i="70"/>
  <c r="W32" i="70"/>
  <c r="V32" i="70"/>
  <c r="U32" i="70"/>
  <c r="T32" i="70"/>
  <c r="S32" i="70"/>
  <c r="R32" i="70"/>
  <c r="Q32" i="70"/>
  <c r="P32" i="70"/>
  <c r="O32" i="70"/>
  <c r="N32" i="70"/>
  <c r="M32" i="70"/>
  <c r="L32" i="70"/>
  <c r="K32" i="70"/>
  <c r="J32" i="70"/>
  <c r="I32" i="70"/>
  <c r="H32" i="70"/>
  <c r="G32" i="70"/>
  <c r="F32" i="70"/>
  <c r="E32" i="70"/>
  <c r="D32" i="70"/>
  <c r="C32" i="70"/>
  <c r="B32" i="70"/>
  <c r="Z31" i="70"/>
  <c r="Y31" i="70"/>
  <c r="X31" i="70"/>
  <c r="W31" i="70"/>
  <c r="V31" i="70"/>
  <c r="U31" i="70"/>
  <c r="T31" i="70"/>
  <c r="S31" i="70"/>
  <c r="R31" i="70"/>
  <c r="Q31" i="70"/>
  <c r="P31" i="70"/>
  <c r="O31" i="70"/>
  <c r="N31" i="70"/>
  <c r="M31" i="70"/>
  <c r="L31" i="70"/>
  <c r="K31" i="70"/>
  <c r="J31" i="70"/>
  <c r="I31" i="70"/>
  <c r="H31" i="70"/>
  <c r="G31" i="70"/>
  <c r="F31" i="70"/>
  <c r="E31" i="70"/>
  <c r="D31" i="70"/>
  <c r="C31" i="70"/>
  <c r="B31" i="70"/>
  <c r="Z30" i="70"/>
  <c r="Y30" i="70"/>
  <c r="X30" i="70"/>
  <c r="W30" i="70"/>
  <c r="V30" i="70"/>
  <c r="U30" i="70"/>
  <c r="T30" i="70"/>
  <c r="S30" i="70"/>
  <c r="R30" i="70"/>
  <c r="Q30" i="70"/>
  <c r="P30" i="70"/>
  <c r="O30" i="70"/>
  <c r="N30" i="70"/>
  <c r="M30" i="70"/>
  <c r="L30" i="70"/>
  <c r="K30" i="70"/>
  <c r="J30" i="70"/>
  <c r="I30" i="70"/>
  <c r="H30" i="70"/>
  <c r="G30" i="70"/>
  <c r="F30" i="70"/>
  <c r="E30" i="70"/>
  <c r="D30" i="70"/>
  <c r="C30" i="70"/>
  <c r="B30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I29" i="70"/>
  <c r="H29" i="70"/>
  <c r="G29" i="70"/>
  <c r="F29" i="70"/>
  <c r="E29" i="70"/>
  <c r="D29" i="70"/>
  <c r="C29" i="70"/>
  <c r="B29" i="70"/>
  <c r="Y26" i="70" l="1"/>
  <c r="AA513" i="58" s="1"/>
  <c r="X26" i="70"/>
  <c r="Z513" i="58" s="1"/>
  <c r="W26" i="70"/>
  <c r="Y513" i="58" s="1"/>
  <c r="V26" i="70"/>
  <c r="X513" i="58" s="1"/>
  <c r="U26" i="70"/>
  <c r="W513" i="58" s="1"/>
  <c r="T26" i="70"/>
  <c r="V513" i="58" s="1"/>
  <c r="S26" i="70"/>
  <c r="U513" i="58" s="1"/>
  <c r="R26" i="70"/>
  <c r="T513" i="58" s="1"/>
  <c r="Q26" i="70"/>
  <c r="S513" i="58" s="1"/>
  <c r="P26" i="70"/>
  <c r="R513" i="58" s="1"/>
  <c r="O26" i="70"/>
  <c r="Q513" i="58" s="1"/>
  <c r="N26" i="70"/>
  <c r="P513" i="58" s="1"/>
  <c r="M26" i="70"/>
  <c r="O513" i="58" s="1"/>
  <c r="L26" i="70"/>
  <c r="N513" i="58" s="1"/>
  <c r="K26" i="70"/>
  <c r="M513" i="58" s="1"/>
  <c r="J26" i="70"/>
  <c r="L513" i="58" s="1"/>
  <c r="I26" i="70"/>
  <c r="K513" i="58" s="1"/>
  <c r="H26" i="70"/>
  <c r="J513" i="58" s="1"/>
  <c r="G26" i="70"/>
  <c r="I513" i="58" s="1"/>
  <c r="F26" i="70"/>
  <c r="H513" i="58" s="1"/>
  <c r="E26" i="70"/>
  <c r="G513" i="58" s="1"/>
  <c r="D26" i="70"/>
  <c r="F513" i="58" s="1"/>
  <c r="C26" i="70"/>
  <c r="E513" i="58" s="1"/>
  <c r="B26" i="70"/>
  <c r="D513" i="58" s="1"/>
  <c r="Y25" i="70"/>
  <c r="AA469" i="58" s="1"/>
  <c r="X25" i="70"/>
  <c r="Z469" i="58" s="1"/>
  <c r="W25" i="70"/>
  <c r="Y469" i="58" s="1"/>
  <c r="V25" i="70"/>
  <c r="X469" i="58" s="1"/>
  <c r="U25" i="70"/>
  <c r="W469" i="58" s="1"/>
  <c r="T25" i="70"/>
  <c r="V469" i="58" s="1"/>
  <c r="S25" i="70"/>
  <c r="U469" i="58" s="1"/>
  <c r="R25" i="70"/>
  <c r="T469" i="58" s="1"/>
  <c r="Q25" i="70"/>
  <c r="S469" i="58" s="1"/>
  <c r="P25" i="70"/>
  <c r="R469" i="58" s="1"/>
  <c r="O25" i="70"/>
  <c r="Q469" i="58" s="1"/>
  <c r="N25" i="70"/>
  <c r="P469" i="58" s="1"/>
  <c r="M25" i="70"/>
  <c r="O469" i="58" s="1"/>
  <c r="L25" i="70"/>
  <c r="N469" i="58" s="1"/>
  <c r="K25" i="70"/>
  <c r="M469" i="58" s="1"/>
  <c r="J25" i="70"/>
  <c r="L469" i="58" s="1"/>
  <c r="I25" i="70"/>
  <c r="K469" i="58" s="1"/>
  <c r="H25" i="70"/>
  <c r="J469" i="58" s="1"/>
  <c r="G25" i="70"/>
  <c r="I469" i="58" s="1"/>
  <c r="F25" i="70"/>
  <c r="H469" i="58" s="1"/>
  <c r="E25" i="70"/>
  <c r="G469" i="58" s="1"/>
  <c r="D25" i="70"/>
  <c r="F469" i="58" s="1"/>
  <c r="C25" i="70"/>
  <c r="E469" i="58" s="1"/>
  <c r="B25" i="70"/>
  <c r="D469" i="58" s="1"/>
  <c r="Y24" i="70"/>
  <c r="AA425" i="58" s="1"/>
  <c r="X24" i="70"/>
  <c r="Z425" i="58" s="1"/>
  <c r="W24" i="70"/>
  <c r="Y425" i="58" s="1"/>
  <c r="V24" i="70"/>
  <c r="X425" i="58" s="1"/>
  <c r="U24" i="70"/>
  <c r="W425" i="58" s="1"/>
  <c r="T24" i="70"/>
  <c r="V425" i="58" s="1"/>
  <c r="S24" i="70"/>
  <c r="U425" i="58" s="1"/>
  <c r="R24" i="70"/>
  <c r="T425" i="58" s="1"/>
  <c r="Q24" i="70"/>
  <c r="S425" i="58" s="1"/>
  <c r="P24" i="70"/>
  <c r="R425" i="58" s="1"/>
  <c r="O24" i="70"/>
  <c r="Q425" i="58" s="1"/>
  <c r="N24" i="70"/>
  <c r="P425" i="58" s="1"/>
  <c r="M24" i="70"/>
  <c r="O425" i="58" s="1"/>
  <c r="L24" i="70"/>
  <c r="N425" i="58" s="1"/>
  <c r="K24" i="70"/>
  <c r="M425" i="58" s="1"/>
  <c r="J24" i="70"/>
  <c r="L425" i="58" s="1"/>
  <c r="I24" i="70"/>
  <c r="K425" i="58" s="1"/>
  <c r="H24" i="70"/>
  <c r="J425" i="58" s="1"/>
  <c r="G24" i="70"/>
  <c r="I425" i="58" s="1"/>
  <c r="F24" i="70"/>
  <c r="H425" i="58" s="1"/>
  <c r="E24" i="70"/>
  <c r="G425" i="58" s="1"/>
  <c r="D24" i="70"/>
  <c r="F425" i="58" s="1"/>
  <c r="C24" i="70"/>
  <c r="E425" i="58" s="1"/>
  <c r="B24" i="70"/>
  <c r="D425" i="58" s="1"/>
  <c r="Y23" i="70"/>
  <c r="AA381" i="58" s="1"/>
  <c r="X23" i="70"/>
  <c r="Z381" i="58" s="1"/>
  <c r="W23" i="70"/>
  <c r="Y381" i="58" s="1"/>
  <c r="V23" i="70"/>
  <c r="X381" i="58" s="1"/>
  <c r="U23" i="70"/>
  <c r="W381" i="58" s="1"/>
  <c r="T23" i="70"/>
  <c r="V381" i="58" s="1"/>
  <c r="S23" i="70"/>
  <c r="U381" i="58" s="1"/>
  <c r="R23" i="70"/>
  <c r="T381" i="58" s="1"/>
  <c r="Q23" i="70"/>
  <c r="S381" i="58" s="1"/>
  <c r="P23" i="70"/>
  <c r="R381" i="58" s="1"/>
  <c r="O23" i="70"/>
  <c r="Q381" i="58" s="1"/>
  <c r="N23" i="70"/>
  <c r="P381" i="58" s="1"/>
  <c r="M23" i="70"/>
  <c r="O381" i="58" s="1"/>
  <c r="L23" i="70"/>
  <c r="N381" i="58" s="1"/>
  <c r="K23" i="70"/>
  <c r="M381" i="58" s="1"/>
  <c r="J23" i="70"/>
  <c r="L381" i="58" s="1"/>
  <c r="I23" i="70"/>
  <c r="K381" i="58" s="1"/>
  <c r="H23" i="70"/>
  <c r="J381" i="58" s="1"/>
  <c r="G23" i="70"/>
  <c r="I381" i="58" s="1"/>
  <c r="F23" i="70"/>
  <c r="H381" i="58" s="1"/>
  <c r="E23" i="70"/>
  <c r="G381" i="58" s="1"/>
  <c r="D23" i="70"/>
  <c r="F381" i="58" s="1"/>
  <c r="C23" i="70"/>
  <c r="E381" i="58" s="1"/>
  <c r="B23" i="70"/>
  <c r="D381" i="58" s="1"/>
  <c r="Y22" i="70"/>
  <c r="AA337" i="58" s="1"/>
  <c r="X22" i="70"/>
  <c r="Z337" i="58" s="1"/>
  <c r="W22" i="70"/>
  <c r="Y337" i="58" s="1"/>
  <c r="V22" i="70"/>
  <c r="X337" i="58" s="1"/>
  <c r="U22" i="70"/>
  <c r="W337" i="58" s="1"/>
  <c r="T22" i="70"/>
  <c r="V337" i="58" s="1"/>
  <c r="S22" i="70"/>
  <c r="U337" i="58" s="1"/>
  <c r="R22" i="70"/>
  <c r="T337" i="58" s="1"/>
  <c r="Q22" i="70"/>
  <c r="S337" i="58" s="1"/>
  <c r="P22" i="70"/>
  <c r="R337" i="58" s="1"/>
  <c r="O22" i="70"/>
  <c r="Q337" i="58" s="1"/>
  <c r="N22" i="70"/>
  <c r="P337" i="58" s="1"/>
  <c r="M22" i="70"/>
  <c r="O337" i="58" s="1"/>
  <c r="L22" i="70"/>
  <c r="N337" i="58" s="1"/>
  <c r="K22" i="70"/>
  <c r="M337" i="58" s="1"/>
  <c r="J22" i="70"/>
  <c r="L337" i="58" s="1"/>
  <c r="I22" i="70"/>
  <c r="K337" i="58" s="1"/>
  <c r="H22" i="70"/>
  <c r="J337" i="58" s="1"/>
  <c r="G22" i="70"/>
  <c r="I337" i="58" s="1"/>
  <c r="F22" i="70"/>
  <c r="H337" i="58" s="1"/>
  <c r="E22" i="70"/>
  <c r="G337" i="58" s="1"/>
  <c r="D22" i="70"/>
  <c r="F337" i="58" s="1"/>
  <c r="C22" i="70"/>
  <c r="E337" i="58" s="1"/>
  <c r="B22" i="70"/>
  <c r="D337" i="58" s="1"/>
  <c r="Y21" i="70"/>
  <c r="AA293" i="58" s="1"/>
  <c r="X21" i="70"/>
  <c r="Z293" i="58" s="1"/>
  <c r="W21" i="70"/>
  <c r="Y293" i="58" s="1"/>
  <c r="V21" i="70"/>
  <c r="X293" i="58" s="1"/>
  <c r="U21" i="70"/>
  <c r="W293" i="58" s="1"/>
  <c r="T21" i="70"/>
  <c r="V293" i="58" s="1"/>
  <c r="S21" i="70"/>
  <c r="U293" i="58" s="1"/>
  <c r="R21" i="70"/>
  <c r="T293" i="58" s="1"/>
  <c r="Q21" i="70"/>
  <c r="S293" i="58" s="1"/>
  <c r="P21" i="70"/>
  <c r="R293" i="58" s="1"/>
  <c r="O21" i="70"/>
  <c r="Q293" i="58" s="1"/>
  <c r="N21" i="70"/>
  <c r="P293" i="58" s="1"/>
  <c r="M21" i="70"/>
  <c r="O293" i="58" s="1"/>
  <c r="L21" i="70"/>
  <c r="N293" i="58" s="1"/>
  <c r="K21" i="70"/>
  <c r="M293" i="58" s="1"/>
  <c r="J21" i="70"/>
  <c r="L293" i="58" s="1"/>
  <c r="I21" i="70"/>
  <c r="K293" i="58" s="1"/>
  <c r="H21" i="70"/>
  <c r="J293" i="58" s="1"/>
  <c r="G21" i="70"/>
  <c r="I293" i="58" s="1"/>
  <c r="F21" i="70"/>
  <c r="H293" i="58" s="1"/>
  <c r="E21" i="70"/>
  <c r="G293" i="58" s="1"/>
  <c r="D21" i="70"/>
  <c r="F293" i="58" s="1"/>
  <c r="C21" i="70"/>
  <c r="E293" i="58" s="1"/>
  <c r="B21" i="70"/>
  <c r="D293" i="58" s="1"/>
  <c r="Y20" i="70"/>
  <c r="AA249" i="58" s="1"/>
  <c r="X20" i="70"/>
  <c r="Z249" i="58" s="1"/>
  <c r="W20" i="70"/>
  <c r="Y249" i="58" s="1"/>
  <c r="V20" i="70"/>
  <c r="X249" i="58" s="1"/>
  <c r="U20" i="70"/>
  <c r="W249" i="58" s="1"/>
  <c r="T20" i="70"/>
  <c r="V249" i="58" s="1"/>
  <c r="S20" i="70"/>
  <c r="U249" i="58" s="1"/>
  <c r="R20" i="70"/>
  <c r="T249" i="58" s="1"/>
  <c r="Q20" i="70"/>
  <c r="S249" i="58" s="1"/>
  <c r="P20" i="70"/>
  <c r="R249" i="58" s="1"/>
  <c r="O20" i="70"/>
  <c r="Q249" i="58" s="1"/>
  <c r="N20" i="70"/>
  <c r="P249" i="58" s="1"/>
  <c r="M20" i="70"/>
  <c r="O249" i="58" s="1"/>
  <c r="L20" i="70"/>
  <c r="N249" i="58" s="1"/>
  <c r="K20" i="70"/>
  <c r="M249" i="58" s="1"/>
  <c r="J20" i="70"/>
  <c r="L249" i="58" s="1"/>
  <c r="I20" i="70"/>
  <c r="K249" i="58" s="1"/>
  <c r="H20" i="70"/>
  <c r="J249" i="58" s="1"/>
  <c r="G20" i="70"/>
  <c r="I249" i="58" s="1"/>
  <c r="F20" i="70"/>
  <c r="H249" i="58" s="1"/>
  <c r="E20" i="70"/>
  <c r="G249" i="58" s="1"/>
  <c r="D20" i="70"/>
  <c r="F249" i="58" s="1"/>
  <c r="C20" i="70"/>
  <c r="E249" i="58" s="1"/>
  <c r="B20" i="70"/>
  <c r="D249" i="58" s="1"/>
  <c r="Y19" i="70"/>
  <c r="AA205" i="58" s="1"/>
  <c r="X19" i="70"/>
  <c r="Z205" i="58" s="1"/>
  <c r="W19" i="70"/>
  <c r="Y205" i="58" s="1"/>
  <c r="V19" i="70"/>
  <c r="X205" i="58" s="1"/>
  <c r="U19" i="70"/>
  <c r="W205" i="58" s="1"/>
  <c r="T19" i="70"/>
  <c r="V205" i="58" s="1"/>
  <c r="S19" i="70"/>
  <c r="U205" i="58" s="1"/>
  <c r="R19" i="70"/>
  <c r="T205" i="58" s="1"/>
  <c r="Q19" i="70"/>
  <c r="S205" i="58" s="1"/>
  <c r="P19" i="70"/>
  <c r="R205" i="58" s="1"/>
  <c r="O19" i="70"/>
  <c r="Q205" i="58" s="1"/>
  <c r="N19" i="70"/>
  <c r="P205" i="58" s="1"/>
  <c r="M19" i="70"/>
  <c r="O205" i="58" s="1"/>
  <c r="L19" i="70"/>
  <c r="N205" i="58" s="1"/>
  <c r="K19" i="70"/>
  <c r="M205" i="58" s="1"/>
  <c r="J19" i="70"/>
  <c r="L205" i="58" s="1"/>
  <c r="I19" i="70"/>
  <c r="K205" i="58" s="1"/>
  <c r="H19" i="70"/>
  <c r="J205" i="58" s="1"/>
  <c r="G19" i="70"/>
  <c r="I205" i="58" s="1"/>
  <c r="F19" i="70"/>
  <c r="H205" i="58" s="1"/>
  <c r="E19" i="70"/>
  <c r="G205" i="58" s="1"/>
  <c r="D19" i="70"/>
  <c r="F205" i="58" s="1"/>
  <c r="C19" i="70"/>
  <c r="E205" i="58" s="1"/>
  <c r="B19" i="70"/>
  <c r="D205" i="58" s="1"/>
  <c r="Y18" i="70"/>
  <c r="AA161" i="58" s="1"/>
  <c r="X18" i="70"/>
  <c r="Z161" i="58" s="1"/>
  <c r="W18" i="70"/>
  <c r="Y161" i="58" s="1"/>
  <c r="V18" i="70"/>
  <c r="X161" i="58" s="1"/>
  <c r="U18" i="70"/>
  <c r="W161" i="58" s="1"/>
  <c r="T18" i="70"/>
  <c r="V161" i="58" s="1"/>
  <c r="S18" i="70"/>
  <c r="U161" i="58" s="1"/>
  <c r="R18" i="70"/>
  <c r="T161" i="58" s="1"/>
  <c r="Q18" i="70"/>
  <c r="S161" i="58" s="1"/>
  <c r="P18" i="70"/>
  <c r="R161" i="58" s="1"/>
  <c r="O18" i="70"/>
  <c r="Q161" i="58" s="1"/>
  <c r="N18" i="70"/>
  <c r="P161" i="58" s="1"/>
  <c r="M18" i="70"/>
  <c r="O161" i="58" s="1"/>
  <c r="L18" i="70"/>
  <c r="N161" i="58" s="1"/>
  <c r="K18" i="70"/>
  <c r="M161" i="58" s="1"/>
  <c r="J18" i="70"/>
  <c r="L161" i="58" s="1"/>
  <c r="I18" i="70"/>
  <c r="K161" i="58" s="1"/>
  <c r="H18" i="70"/>
  <c r="J161" i="58" s="1"/>
  <c r="G18" i="70"/>
  <c r="I161" i="58" s="1"/>
  <c r="F18" i="70"/>
  <c r="H161" i="58" s="1"/>
  <c r="E18" i="70"/>
  <c r="G161" i="58" s="1"/>
  <c r="D18" i="70"/>
  <c r="F161" i="58" s="1"/>
  <c r="C18" i="70"/>
  <c r="E161" i="58" s="1"/>
  <c r="B18" i="70"/>
  <c r="D161" i="58" s="1"/>
  <c r="Y17" i="70"/>
  <c r="AA117" i="58" s="1"/>
  <c r="X17" i="70"/>
  <c r="Z117" i="58" s="1"/>
  <c r="W17" i="70"/>
  <c r="Y117" i="58" s="1"/>
  <c r="V17" i="70"/>
  <c r="X117" i="58" s="1"/>
  <c r="U17" i="70"/>
  <c r="W117" i="58" s="1"/>
  <c r="T17" i="70"/>
  <c r="V117" i="58" s="1"/>
  <c r="S17" i="70"/>
  <c r="U117" i="58" s="1"/>
  <c r="R17" i="70"/>
  <c r="T117" i="58" s="1"/>
  <c r="Q17" i="70"/>
  <c r="S117" i="58" s="1"/>
  <c r="P17" i="70"/>
  <c r="R117" i="58" s="1"/>
  <c r="O17" i="70"/>
  <c r="Q117" i="58" s="1"/>
  <c r="N17" i="70"/>
  <c r="P117" i="58" s="1"/>
  <c r="M17" i="70"/>
  <c r="O117" i="58" s="1"/>
  <c r="L17" i="70"/>
  <c r="N117" i="58" s="1"/>
  <c r="K17" i="70"/>
  <c r="M117" i="58" s="1"/>
  <c r="J17" i="70"/>
  <c r="L117" i="58" s="1"/>
  <c r="I17" i="70"/>
  <c r="K117" i="58" s="1"/>
  <c r="H17" i="70"/>
  <c r="J117" i="58" s="1"/>
  <c r="G17" i="70"/>
  <c r="I117" i="58" s="1"/>
  <c r="F17" i="70"/>
  <c r="H117" i="58" s="1"/>
  <c r="E17" i="70"/>
  <c r="G117" i="58" s="1"/>
  <c r="D17" i="70"/>
  <c r="F117" i="58" s="1"/>
  <c r="C17" i="70"/>
  <c r="E117" i="58" s="1"/>
  <c r="B17" i="70"/>
  <c r="D117" i="58" s="1"/>
  <c r="Y16" i="70"/>
  <c r="AA73" i="58" s="1"/>
  <c r="X16" i="70"/>
  <c r="Z73" i="58" s="1"/>
  <c r="W16" i="70"/>
  <c r="Y73" i="58" s="1"/>
  <c r="V16" i="70"/>
  <c r="X73" i="58" s="1"/>
  <c r="U16" i="70"/>
  <c r="W73" i="58" s="1"/>
  <c r="T16" i="70"/>
  <c r="V73" i="58" s="1"/>
  <c r="S16" i="70"/>
  <c r="U73" i="58" s="1"/>
  <c r="R16" i="70"/>
  <c r="T73" i="58" s="1"/>
  <c r="Q16" i="70"/>
  <c r="S73" i="58" s="1"/>
  <c r="P16" i="70"/>
  <c r="R73" i="58" s="1"/>
  <c r="O16" i="70"/>
  <c r="Q73" i="58" s="1"/>
  <c r="N16" i="70"/>
  <c r="P73" i="58" s="1"/>
  <c r="M16" i="70"/>
  <c r="O73" i="58" s="1"/>
  <c r="L16" i="70"/>
  <c r="N73" i="58" s="1"/>
  <c r="K16" i="70"/>
  <c r="M73" i="58" s="1"/>
  <c r="J16" i="70"/>
  <c r="L73" i="58" s="1"/>
  <c r="I16" i="70"/>
  <c r="K73" i="58" s="1"/>
  <c r="H16" i="70"/>
  <c r="J73" i="58" s="1"/>
  <c r="G16" i="70"/>
  <c r="I73" i="58" s="1"/>
  <c r="F16" i="70"/>
  <c r="H73" i="58" s="1"/>
  <c r="E16" i="70"/>
  <c r="G73" i="58" s="1"/>
  <c r="D16" i="70"/>
  <c r="F73" i="58" s="1"/>
  <c r="C16" i="70"/>
  <c r="E73" i="58" s="1"/>
  <c r="B16" i="70"/>
  <c r="D73" i="58" s="1"/>
  <c r="Y15" i="70"/>
  <c r="AA29" i="58" s="1"/>
  <c r="X15" i="70"/>
  <c r="Z29" i="58" s="1"/>
  <c r="W15" i="70"/>
  <c r="Y29" i="58" s="1"/>
  <c r="V15" i="70"/>
  <c r="X29" i="58" s="1"/>
  <c r="U15" i="70"/>
  <c r="W29" i="58" s="1"/>
  <c r="T15" i="70"/>
  <c r="V29" i="58" s="1"/>
  <c r="S15" i="70"/>
  <c r="U29" i="58" s="1"/>
  <c r="R15" i="70"/>
  <c r="T29" i="58" s="1"/>
  <c r="Q15" i="70"/>
  <c r="S29" i="58" s="1"/>
  <c r="P15" i="70"/>
  <c r="R29" i="58" s="1"/>
  <c r="O15" i="70"/>
  <c r="Q29" i="58" s="1"/>
  <c r="N15" i="70"/>
  <c r="P29" i="58" s="1"/>
  <c r="M15" i="70"/>
  <c r="O29" i="58" s="1"/>
  <c r="L15" i="70"/>
  <c r="N29" i="58" s="1"/>
  <c r="K15" i="70"/>
  <c r="M29" i="58" s="1"/>
  <c r="J15" i="70"/>
  <c r="L29" i="58" s="1"/>
  <c r="I15" i="70"/>
  <c r="K29" i="58" s="1"/>
  <c r="H15" i="70"/>
  <c r="J29" i="58" s="1"/>
  <c r="G15" i="70"/>
  <c r="I29" i="58" s="1"/>
  <c r="F15" i="70"/>
  <c r="H29" i="58" s="1"/>
  <c r="E15" i="70"/>
  <c r="G29" i="58" s="1"/>
  <c r="D15" i="70"/>
  <c r="F29" i="58" s="1"/>
  <c r="C15" i="70"/>
  <c r="E29" i="58" s="1"/>
  <c r="B15" i="70"/>
  <c r="D29" i="58" s="1"/>
  <c r="AC29" i="58" l="1"/>
  <c r="BB29" i="58" s="1"/>
  <c r="D557" i="58"/>
  <c r="AD29" i="58"/>
  <c r="BC29" i="58" s="1"/>
  <c r="E557" i="58"/>
  <c r="AE29" i="58"/>
  <c r="BD29" i="58" s="1"/>
  <c r="F557" i="58"/>
  <c r="AF29" i="58"/>
  <c r="BE29" i="58" s="1"/>
  <c r="G557" i="58"/>
  <c r="AG29" i="58"/>
  <c r="BF29" i="58" s="1"/>
  <c r="H557" i="58"/>
  <c r="AH29" i="58"/>
  <c r="BG29" i="58" s="1"/>
  <c r="I557" i="58"/>
  <c r="AI29" i="58"/>
  <c r="BH29" i="58" s="1"/>
  <c r="J557" i="58"/>
  <c r="AJ29" i="58"/>
  <c r="BI29" i="58" s="1"/>
  <c r="K557" i="58"/>
  <c r="AK29" i="58"/>
  <c r="BJ29" i="58" s="1"/>
  <c r="L557" i="58"/>
  <c r="AL29" i="58"/>
  <c r="BK29" i="58" s="1"/>
  <c r="M557" i="58"/>
  <c r="AM29" i="58"/>
  <c r="BL29" i="58" s="1"/>
  <c r="N557" i="58"/>
  <c r="AN29" i="58"/>
  <c r="BM29" i="58" s="1"/>
  <c r="O557" i="58"/>
  <c r="AO29" i="58"/>
  <c r="BN29" i="58" s="1"/>
  <c r="P557" i="58"/>
  <c r="AP29" i="58"/>
  <c r="BO29" i="58" s="1"/>
  <c r="Q557" i="58"/>
  <c r="AQ29" i="58"/>
  <c r="BP29" i="58" s="1"/>
  <c r="R557" i="58"/>
  <c r="AR29" i="58"/>
  <c r="BQ29" i="58" s="1"/>
  <c r="S557" i="58"/>
  <c r="AS29" i="58"/>
  <c r="BR29" i="58" s="1"/>
  <c r="T557" i="58"/>
  <c r="AT29" i="58"/>
  <c r="BS29" i="58" s="1"/>
  <c r="U557" i="58"/>
  <c r="AU29" i="58"/>
  <c r="BT29" i="58" s="1"/>
  <c r="V557" i="58"/>
  <c r="AV29" i="58"/>
  <c r="BU29" i="58" s="1"/>
  <c r="W557" i="58"/>
  <c r="AW29" i="58"/>
  <c r="BV29" i="58" s="1"/>
  <c r="X557" i="58"/>
  <c r="AX29" i="58"/>
  <c r="BW29" i="58" s="1"/>
  <c r="Y557" i="58"/>
  <c r="AY29" i="58"/>
  <c r="BX29" i="58" s="1"/>
  <c r="Z557" i="58"/>
  <c r="AZ29" i="58"/>
  <c r="BY29" i="58" s="1"/>
  <c r="AA557" i="58"/>
  <c r="AC73" i="58"/>
  <c r="C73" i="58"/>
  <c r="AD73" i="58"/>
  <c r="AE73" i="58"/>
  <c r="AF73" i="58"/>
  <c r="AG73" i="58"/>
  <c r="AH73" i="58"/>
  <c r="AI73" i="58"/>
  <c r="AJ73" i="58"/>
  <c r="AK73" i="58"/>
  <c r="AL73" i="58"/>
  <c r="AM73" i="58"/>
  <c r="AN73" i="58"/>
  <c r="AO73" i="58"/>
  <c r="AP73" i="58"/>
  <c r="AQ73" i="58"/>
  <c r="AR73" i="58"/>
  <c r="AS73" i="58"/>
  <c r="AT73" i="58"/>
  <c r="AU73" i="58"/>
  <c r="AV73" i="58"/>
  <c r="AW73" i="58"/>
  <c r="AX73" i="58"/>
  <c r="AY73" i="58"/>
  <c r="AZ73" i="58"/>
  <c r="AX117" i="58"/>
  <c r="AX161" i="58"/>
  <c r="AX205" i="58"/>
  <c r="AX249" i="58"/>
  <c r="AX293" i="58"/>
  <c r="AX337" i="58"/>
  <c r="AX381" i="58"/>
  <c r="AX425" i="58"/>
  <c r="AX469" i="58"/>
  <c r="AX513" i="58"/>
  <c r="C29" i="58"/>
  <c r="C117" i="58"/>
  <c r="AC117" i="58"/>
  <c r="AD117" i="58"/>
  <c r="AE117" i="58"/>
  <c r="AF117" i="58"/>
  <c r="AG117" i="58"/>
  <c r="AH117" i="58"/>
  <c r="AI117" i="58"/>
  <c r="AJ117" i="58"/>
  <c r="AK117" i="58"/>
  <c r="AL117" i="58"/>
  <c r="AM117" i="58"/>
  <c r="AN117" i="58"/>
  <c r="AO117" i="58"/>
  <c r="AP117" i="58"/>
  <c r="AQ117" i="58"/>
  <c r="AR117" i="58"/>
  <c r="AS117" i="58"/>
  <c r="AT117" i="58"/>
  <c r="AU117" i="58"/>
  <c r="AV117" i="58"/>
  <c r="AW117" i="58"/>
  <c r="AY117" i="58"/>
  <c r="AZ117" i="58"/>
  <c r="C161" i="58"/>
  <c r="AC161" i="58"/>
  <c r="AD161" i="58"/>
  <c r="AE161" i="58"/>
  <c r="AF161" i="58"/>
  <c r="AG161" i="58"/>
  <c r="AH161" i="58"/>
  <c r="AI161" i="58"/>
  <c r="AJ161" i="58"/>
  <c r="AK161" i="58"/>
  <c r="AL161" i="58"/>
  <c r="AM161" i="58"/>
  <c r="AN161" i="58"/>
  <c r="AO161" i="58"/>
  <c r="AP161" i="58"/>
  <c r="AQ161" i="58"/>
  <c r="AR161" i="58"/>
  <c r="AS161" i="58"/>
  <c r="AT161" i="58"/>
  <c r="AU161" i="58"/>
  <c r="AV161" i="58"/>
  <c r="AW161" i="58"/>
  <c r="AY161" i="58"/>
  <c r="AZ161" i="58"/>
  <c r="C205" i="58"/>
  <c r="AC205" i="58"/>
  <c r="AD205" i="58"/>
  <c r="AE205" i="58"/>
  <c r="AF205" i="58"/>
  <c r="AG205" i="58"/>
  <c r="AH205" i="58"/>
  <c r="AI205" i="58"/>
  <c r="AJ205" i="58"/>
  <c r="AK205" i="58"/>
  <c r="AL205" i="58"/>
  <c r="AM205" i="58"/>
  <c r="AN205" i="58"/>
  <c r="AO205" i="58"/>
  <c r="AP205" i="58"/>
  <c r="AQ205" i="58"/>
  <c r="AR205" i="58"/>
  <c r="AS205" i="58"/>
  <c r="AT205" i="58"/>
  <c r="AU205" i="58"/>
  <c r="AV205" i="58"/>
  <c r="AW205" i="58"/>
  <c r="AY205" i="58"/>
  <c r="AZ205" i="58"/>
  <c r="C249" i="58"/>
  <c r="AC249" i="58"/>
  <c r="AD249" i="58"/>
  <c r="AE249" i="58"/>
  <c r="AF249" i="58"/>
  <c r="AG249" i="58"/>
  <c r="AH249" i="58"/>
  <c r="AI249" i="58"/>
  <c r="AJ249" i="58"/>
  <c r="AK249" i="58"/>
  <c r="AL249" i="58"/>
  <c r="AM249" i="58"/>
  <c r="AN249" i="58"/>
  <c r="AO249" i="58"/>
  <c r="AP249" i="58"/>
  <c r="AQ249" i="58"/>
  <c r="AR249" i="58"/>
  <c r="AS249" i="58"/>
  <c r="AT249" i="58"/>
  <c r="AU249" i="58"/>
  <c r="AV249" i="58"/>
  <c r="AW249" i="58"/>
  <c r="AY249" i="58"/>
  <c r="AZ249" i="58"/>
  <c r="C293" i="58"/>
  <c r="AC293" i="58"/>
  <c r="AD293" i="58"/>
  <c r="AE293" i="58"/>
  <c r="AF293" i="58"/>
  <c r="AG293" i="58"/>
  <c r="AH293" i="58"/>
  <c r="AI293" i="58"/>
  <c r="AJ293" i="58"/>
  <c r="AK293" i="58"/>
  <c r="AL293" i="58"/>
  <c r="AM293" i="58"/>
  <c r="AN293" i="58"/>
  <c r="AO293" i="58"/>
  <c r="AP293" i="58"/>
  <c r="AQ293" i="58"/>
  <c r="AR293" i="58"/>
  <c r="AS293" i="58"/>
  <c r="AT293" i="58"/>
  <c r="AU293" i="58"/>
  <c r="AV293" i="58"/>
  <c r="AW293" i="58"/>
  <c r="AY293" i="58"/>
  <c r="AZ293" i="58"/>
  <c r="C337" i="58"/>
  <c r="AC337" i="58"/>
  <c r="AD337" i="58"/>
  <c r="AE337" i="58"/>
  <c r="AF337" i="58"/>
  <c r="AG337" i="58"/>
  <c r="AH337" i="58"/>
  <c r="AI337" i="58"/>
  <c r="AJ337" i="58"/>
  <c r="AK337" i="58"/>
  <c r="AL337" i="58"/>
  <c r="AM337" i="58"/>
  <c r="AN337" i="58"/>
  <c r="AO337" i="58"/>
  <c r="AP337" i="58"/>
  <c r="AQ337" i="58"/>
  <c r="AR337" i="58"/>
  <c r="AS337" i="58"/>
  <c r="AT337" i="58"/>
  <c r="AU337" i="58"/>
  <c r="AV337" i="58"/>
  <c r="AW337" i="58"/>
  <c r="AY337" i="58"/>
  <c r="AZ337" i="58"/>
  <c r="C381" i="58"/>
  <c r="AC381" i="58"/>
  <c r="AD381" i="58"/>
  <c r="AE381" i="58"/>
  <c r="AF381" i="58"/>
  <c r="AG381" i="58"/>
  <c r="AH381" i="58"/>
  <c r="AI381" i="58"/>
  <c r="AJ381" i="58"/>
  <c r="AK381" i="58"/>
  <c r="AL381" i="58"/>
  <c r="AM381" i="58"/>
  <c r="AN381" i="58"/>
  <c r="AO381" i="58"/>
  <c r="AP381" i="58"/>
  <c r="AQ381" i="58"/>
  <c r="AR381" i="58"/>
  <c r="AS381" i="58"/>
  <c r="AT381" i="58"/>
  <c r="AU381" i="58"/>
  <c r="AV381" i="58"/>
  <c r="AW381" i="58"/>
  <c r="AY381" i="58"/>
  <c r="AZ381" i="58"/>
  <c r="C425" i="58"/>
  <c r="AC425" i="58"/>
  <c r="AD425" i="58"/>
  <c r="AE425" i="58"/>
  <c r="AF425" i="58"/>
  <c r="AG425" i="58"/>
  <c r="AH425" i="58"/>
  <c r="AI425" i="58"/>
  <c r="AJ425" i="58"/>
  <c r="AK425" i="58"/>
  <c r="AL425" i="58"/>
  <c r="AM425" i="58"/>
  <c r="AN425" i="58"/>
  <c r="AO425" i="58"/>
  <c r="AP425" i="58"/>
  <c r="AQ425" i="58"/>
  <c r="AR425" i="58"/>
  <c r="AS425" i="58"/>
  <c r="AT425" i="58"/>
  <c r="AU425" i="58"/>
  <c r="AV425" i="58"/>
  <c r="AW425" i="58"/>
  <c r="AY425" i="58"/>
  <c r="AZ425" i="58"/>
  <c r="C469" i="58"/>
  <c r="AC469" i="58"/>
  <c r="AD469" i="58"/>
  <c r="AE469" i="58"/>
  <c r="AF469" i="58"/>
  <c r="AG469" i="58"/>
  <c r="AH469" i="58"/>
  <c r="AI469" i="58"/>
  <c r="AJ469" i="58"/>
  <c r="AK469" i="58"/>
  <c r="AL469" i="58"/>
  <c r="AM469" i="58"/>
  <c r="AN469" i="58"/>
  <c r="AO469" i="58"/>
  <c r="AP469" i="58"/>
  <c r="AQ469" i="58"/>
  <c r="AR469" i="58"/>
  <c r="AS469" i="58"/>
  <c r="AT469" i="58"/>
  <c r="AU469" i="58"/>
  <c r="AV469" i="58"/>
  <c r="AW469" i="58"/>
  <c r="AY469" i="58"/>
  <c r="AZ469" i="58"/>
  <c r="C513" i="58"/>
  <c r="AC513" i="58"/>
  <c r="AD513" i="58"/>
  <c r="AE513" i="58"/>
  <c r="AF513" i="58"/>
  <c r="AG513" i="58"/>
  <c r="AH513" i="58"/>
  <c r="AI513" i="58"/>
  <c r="AJ513" i="58"/>
  <c r="AK513" i="58"/>
  <c r="AL513" i="58"/>
  <c r="AM513" i="58"/>
  <c r="AN513" i="58"/>
  <c r="AO513" i="58"/>
  <c r="AP513" i="58"/>
  <c r="AQ513" i="58"/>
  <c r="AR513" i="58"/>
  <c r="AS513" i="58"/>
  <c r="AT513" i="58"/>
  <c r="AU513" i="58"/>
  <c r="AV513" i="58"/>
  <c r="AW513" i="58"/>
  <c r="AY513" i="58"/>
  <c r="AZ513" i="58"/>
  <c r="I529" i="9"/>
  <c r="LT463" i="9"/>
  <c r="LS463" i="9"/>
  <c r="LR463" i="9"/>
  <c r="LQ463" i="9"/>
  <c r="LP463" i="9"/>
  <c r="LO463" i="9"/>
  <c r="LN463" i="9"/>
  <c r="LM463" i="9"/>
  <c r="LL463" i="9"/>
  <c r="LK463" i="9"/>
  <c r="LJ463" i="9"/>
  <c r="LI463" i="9"/>
  <c r="LH463" i="9"/>
  <c r="LG463" i="9"/>
  <c r="LF463" i="9"/>
  <c r="LE463" i="9"/>
  <c r="LD463" i="9"/>
  <c r="LC463" i="9"/>
  <c r="LB463" i="9"/>
  <c r="LA463" i="9"/>
  <c r="KY463" i="9"/>
  <c r="KX463" i="9"/>
  <c r="KW463" i="9"/>
  <c r="KV463" i="9"/>
  <c r="KU463" i="9"/>
  <c r="KT463" i="9"/>
  <c r="KS463" i="9"/>
  <c r="KR463" i="9"/>
  <c r="KQ463" i="9"/>
  <c r="KP463" i="9"/>
  <c r="KO463" i="9"/>
  <c r="KN463" i="9"/>
  <c r="KM463" i="9"/>
  <c r="KL463" i="9"/>
  <c r="KK463" i="9"/>
  <c r="KJ463" i="9"/>
  <c r="KI463" i="9"/>
  <c r="KH463" i="9"/>
  <c r="KG463" i="9"/>
  <c r="KF463" i="9"/>
  <c r="KE463" i="9"/>
  <c r="KD463" i="9"/>
  <c r="KC463" i="9"/>
  <c r="KB463" i="9"/>
  <c r="KA463" i="9"/>
  <c r="JZ463" i="9"/>
  <c r="JY463" i="9"/>
  <c r="JX463" i="9"/>
  <c r="JW463" i="9"/>
  <c r="JV463" i="9"/>
  <c r="JU463" i="9"/>
  <c r="JT463" i="9"/>
  <c r="JS463" i="9"/>
  <c r="JR463" i="9"/>
  <c r="JQ463" i="9"/>
  <c r="JP463" i="9"/>
  <c r="JO463" i="9"/>
  <c r="JN463" i="9"/>
  <c r="JM463" i="9"/>
  <c r="JL463" i="9"/>
  <c r="JK463" i="9"/>
  <c r="JJ463" i="9"/>
  <c r="JI463" i="9"/>
  <c r="JH463" i="9"/>
  <c r="JG463" i="9"/>
  <c r="JF463" i="9"/>
  <c r="JE463" i="9"/>
  <c r="JD463" i="9"/>
  <c r="JC463" i="9"/>
  <c r="JB463" i="9"/>
  <c r="JA463" i="9"/>
  <c r="IZ463" i="9"/>
  <c r="IY463" i="9"/>
  <c r="IX463" i="9"/>
  <c r="IW463" i="9"/>
  <c r="IV463" i="9"/>
  <c r="IU463" i="9"/>
  <c r="IT463" i="9"/>
  <c r="IS463" i="9"/>
  <c r="IR463" i="9"/>
  <c r="IQ463" i="9"/>
  <c r="IP463" i="9"/>
  <c r="IO463" i="9"/>
  <c r="IN463" i="9"/>
  <c r="IM463" i="9"/>
  <c r="IL463" i="9"/>
  <c r="IK463" i="9"/>
  <c r="IJ463" i="9"/>
  <c r="IH463" i="9"/>
  <c r="IG463" i="9"/>
  <c r="IF463" i="9"/>
  <c r="IE463" i="9"/>
  <c r="ID463" i="9"/>
  <c r="IC463" i="9"/>
  <c r="IB463" i="9"/>
  <c r="IA463" i="9"/>
  <c r="HZ463" i="9"/>
  <c r="HY463" i="9"/>
  <c r="HX463" i="9"/>
  <c r="HW463" i="9"/>
  <c r="HV463" i="9"/>
  <c r="HU463" i="9"/>
  <c r="HT463" i="9"/>
  <c r="HS463" i="9"/>
  <c r="HR463" i="9"/>
  <c r="HQ463" i="9"/>
  <c r="HP463" i="9"/>
  <c r="HO463" i="9"/>
  <c r="HN463" i="9"/>
  <c r="HM463" i="9"/>
  <c r="HL463" i="9"/>
  <c r="HK463" i="9"/>
  <c r="HI463" i="9"/>
  <c r="HH463" i="9"/>
  <c r="HG463" i="9"/>
  <c r="HF463" i="9"/>
  <c r="HE463" i="9"/>
  <c r="HD463" i="9"/>
  <c r="HC463" i="9"/>
  <c r="HB463" i="9"/>
  <c r="HA463" i="9"/>
  <c r="GZ463" i="9"/>
  <c r="GY463" i="9"/>
  <c r="GX463" i="9"/>
  <c r="GW463" i="9"/>
  <c r="GV463" i="9"/>
  <c r="GU463" i="9"/>
  <c r="GT463" i="9"/>
  <c r="GS463" i="9"/>
  <c r="GR463" i="9"/>
  <c r="GQ463" i="9"/>
  <c r="GP463" i="9"/>
  <c r="GO463" i="9"/>
  <c r="GN463" i="9"/>
  <c r="GM463" i="9"/>
  <c r="GL463" i="9"/>
  <c r="GK463" i="9"/>
  <c r="GJ463" i="9"/>
  <c r="GI463" i="9"/>
  <c r="GH463" i="9"/>
  <c r="GG463" i="9"/>
  <c r="GF463" i="9"/>
  <c r="GE463" i="9"/>
  <c r="GD463" i="9"/>
  <c r="GC463" i="9"/>
  <c r="GB463" i="9"/>
  <c r="GA463" i="9"/>
  <c r="FZ463" i="9"/>
  <c r="FY463" i="9"/>
  <c r="FX463" i="9"/>
  <c r="FW463" i="9"/>
  <c r="FV463" i="9"/>
  <c r="FU463" i="9"/>
  <c r="FT463" i="9"/>
  <c r="FS463" i="9"/>
  <c r="FR463" i="9"/>
  <c r="FP463" i="9"/>
  <c r="FO463" i="9"/>
  <c r="FN463" i="9"/>
  <c r="FM463" i="9"/>
  <c r="FL463" i="9"/>
  <c r="FK463" i="9"/>
  <c r="FJ463" i="9"/>
  <c r="FI463" i="9"/>
  <c r="FH463" i="9"/>
  <c r="FG463" i="9"/>
  <c r="FF463" i="9"/>
  <c r="FE463" i="9"/>
  <c r="FD463" i="9"/>
  <c r="FC463" i="9"/>
  <c r="FB463" i="9"/>
  <c r="FA463" i="9"/>
  <c r="EZ463" i="9"/>
  <c r="EY463" i="9"/>
  <c r="EX463" i="9"/>
  <c r="EW463" i="9"/>
  <c r="EV463" i="9"/>
  <c r="EU463" i="9"/>
  <c r="ET463" i="9"/>
  <c r="ES463" i="9"/>
  <c r="ER463" i="9"/>
  <c r="EQ463" i="9"/>
  <c r="EP463" i="9"/>
  <c r="EO463" i="9"/>
  <c r="EN463" i="9"/>
  <c r="EM463" i="9"/>
  <c r="EL463" i="9"/>
  <c r="EK463" i="9"/>
  <c r="EJ463" i="9"/>
  <c r="EI463" i="9"/>
  <c r="EH463" i="9"/>
  <c r="EG463" i="9"/>
  <c r="EF463" i="9"/>
  <c r="EE463" i="9"/>
  <c r="ED463" i="9"/>
  <c r="EC463" i="9"/>
  <c r="EB463" i="9"/>
  <c r="EA463" i="9"/>
  <c r="DZ463" i="9"/>
  <c r="DY463" i="9"/>
  <c r="DX463" i="9"/>
  <c r="DW463" i="9"/>
  <c r="DV463" i="9"/>
  <c r="DU463" i="9"/>
  <c r="DT463" i="9"/>
  <c r="DS463" i="9"/>
  <c r="DR463" i="9"/>
  <c r="DQ463" i="9"/>
  <c r="DP463" i="9"/>
  <c r="DO463" i="9"/>
  <c r="DN463" i="9"/>
  <c r="DM463" i="9"/>
  <c r="DL463" i="9"/>
  <c r="DK463" i="9"/>
  <c r="DJ463" i="9"/>
  <c r="DI463" i="9"/>
  <c r="DH463" i="9"/>
  <c r="DG463" i="9"/>
  <c r="DF463" i="9"/>
  <c r="DE463" i="9"/>
  <c r="DD463" i="9"/>
  <c r="DC463" i="9"/>
  <c r="DB463" i="9"/>
  <c r="DA463" i="9"/>
  <c r="CZ463" i="9"/>
  <c r="CY463" i="9"/>
  <c r="CX463" i="9"/>
  <c r="CW463" i="9"/>
  <c r="CV463" i="9"/>
  <c r="CU463" i="9"/>
  <c r="CT463" i="9"/>
  <c r="CS463" i="9"/>
  <c r="CR463" i="9"/>
  <c r="CQ463" i="9"/>
  <c r="CP463" i="9"/>
  <c r="CO463" i="9"/>
  <c r="CN463" i="9"/>
  <c r="CM463" i="9"/>
  <c r="CL463" i="9"/>
  <c r="CK463" i="9"/>
  <c r="CJ463" i="9"/>
  <c r="CI463" i="9"/>
  <c r="CH463" i="9"/>
  <c r="CG463" i="9"/>
  <c r="CF463" i="9"/>
  <c r="CE463" i="9"/>
  <c r="CD463" i="9"/>
  <c r="CC463" i="9"/>
  <c r="CB463" i="9"/>
  <c r="CA463" i="9"/>
  <c r="BZ463" i="9"/>
  <c r="BY463" i="9"/>
  <c r="BX463" i="9"/>
  <c r="BW463" i="9"/>
  <c r="BV463" i="9"/>
  <c r="BU463" i="9"/>
  <c r="BT463" i="9"/>
  <c r="BS463" i="9"/>
  <c r="BR463" i="9"/>
  <c r="BQ463" i="9"/>
  <c r="BP463" i="9"/>
  <c r="BO463" i="9"/>
  <c r="BN463" i="9"/>
  <c r="BM463" i="9"/>
  <c r="BL463" i="9"/>
  <c r="BK463" i="9"/>
  <c r="BJ463" i="9"/>
  <c r="BI463" i="9"/>
  <c r="BH463" i="9"/>
  <c r="BG463" i="9"/>
  <c r="BF463" i="9"/>
  <c r="BE463" i="9"/>
  <c r="BD463" i="9"/>
  <c r="BC463" i="9"/>
  <c r="BB463" i="9"/>
  <c r="BA463" i="9"/>
  <c r="AZ463" i="9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LT435" i="9"/>
  <c r="LS435" i="9"/>
  <c r="LR435" i="9"/>
  <c r="LQ435" i="9"/>
  <c r="LP435" i="9"/>
  <c r="LO435" i="9"/>
  <c r="LN435" i="9"/>
  <c r="LM435" i="9"/>
  <c r="LL435" i="9"/>
  <c r="LK435" i="9"/>
  <c r="LJ435" i="9"/>
  <c r="LI435" i="9"/>
  <c r="LH435" i="9"/>
  <c r="LG435" i="9"/>
  <c r="LF435" i="9"/>
  <c r="LE435" i="9"/>
  <c r="LD435" i="9"/>
  <c r="LC435" i="9"/>
  <c r="LB435" i="9"/>
  <c r="LA435" i="9"/>
  <c r="KY435" i="9"/>
  <c r="KX435" i="9"/>
  <c r="KW435" i="9"/>
  <c r="KV435" i="9"/>
  <c r="KU435" i="9"/>
  <c r="KT435" i="9"/>
  <c r="KS435" i="9"/>
  <c r="KR435" i="9"/>
  <c r="KQ435" i="9"/>
  <c r="KP435" i="9"/>
  <c r="KO435" i="9"/>
  <c r="KN435" i="9"/>
  <c r="KM435" i="9"/>
  <c r="KL435" i="9"/>
  <c r="KK435" i="9"/>
  <c r="KJ435" i="9"/>
  <c r="KI435" i="9"/>
  <c r="KH435" i="9"/>
  <c r="KG435" i="9"/>
  <c r="KF435" i="9"/>
  <c r="KE435" i="9"/>
  <c r="KD435" i="9"/>
  <c r="KC435" i="9"/>
  <c r="KB435" i="9"/>
  <c r="KA435" i="9"/>
  <c r="JZ435" i="9"/>
  <c r="JY435" i="9"/>
  <c r="JX435" i="9"/>
  <c r="JW435" i="9"/>
  <c r="JV435" i="9"/>
  <c r="JU435" i="9"/>
  <c r="JT435" i="9"/>
  <c r="JS435" i="9"/>
  <c r="JR435" i="9"/>
  <c r="JQ435" i="9"/>
  <c r="JP435" i="9"/>
  <c r="JO435" i="9"/>
  <c r="JN435" i="9"/>
  <c r="JM435" i="9"/>
  <c r="JL435" i="9"/>
  <c r="JK435" i="9"/>
  <c r="JJ435" i="9"/>
  <c r="JI435" i="9"/>
  <c r="JH435" i="9"/>
  <c r="JG435" i="9"/>
  <c r="JF435" i="9"/>
  <c r="JE435" i="9"/>
  <c r="JD435" i="9"/>
  <c r="JC435" i="9"/>
  <c r="JB435" i="9"/>
  <c r="JA435" i="9"/>
  <c r="IZ435" i="9"/>
  <c r="IY435" i="9"/>
  <c r="IX435" i="9"/>
  <c r="IW435" i="9"/>
  <c r="IV435" i="9"/>
  <c r="IU435" i="9"/>
  <c r="IT435" i="9"/>
  <c r="IS435" i="9"/>
  <c r="IR435" i="9"/>
  <c r="IQ435" i="9"/>
  <c r="IP435" i="9"/>
  <c r="IO435" i="9"/>
  <c r="IN435" i="9"/>
  <c r="IM435" i="9"/>
  <c r="IL435" i="9"/>
  <c r="IK435" i="9"/>
  <c r="IJ435" i="9"/>
  <c r="IH435" i="9"/>
  <c r="IG435" i="9"/>
  <c r="IF435" i="9"/>
  <c r="IE435" i="9"/>
  <c r="ID435" i="9"/>
  <c r="IC435" i="9"/>
  <c r="IB435" i="9"/>
  <c r="IA435" i="9"/>
  <c r="HZ435" i="9"/>
  <c r="HY435" i="9"/>
  <c r="HX435" i="9"/>
  <c r="HW435" i="9"/>
  <c r="HV435" i="9"/>
  <c r="HU435" i="9"/>
  <c r="HT435" i="9"/>
  <c r="HS435" i="9"/>
  <c r="HR435" i="9"/>
  <c r="HQ435" i="9"/>
  <c r="HP435" i="9"/>
  <c r="HO435" i="9"/>
  <c r="HN435" i="9"/>
  <c r="HM435" i="9"/>
  <c r="HL435" i="9"/>
  <c r="HK435" i="9"/>
  <c r="HI435" i="9"/>
  <c r="HH435" i="9"/>
  <c r="HG435" i="9"/>
  <c r="HF435" i="9"/>
  <c r="HE435" i="9"/>
  <c r="HD435" i="9"/>
  <c r="HC435" i="9"/>
  <c r="HB435" i="9"/>
  <c r="HA435" i="9"/>
  <c r="GZ435" i="9"/>
  <c r="GY435" i="9"/>
  <c r="GX435" i="9"/>
  <c r="GW435" i="9"/>
  <c r="GV435" i="9"/>
  <c r="GU435" i="9"/>
  <c r="GT435" i="9"/>
  <c r="GS435" i="9"/>
  <c r="GR435" i="9"/>
  <c r="GQ435" i="9"/>
  <c r="GP435" i="9"/>
  <c r="GO435" i="9"/>
  <c r="GN435" i="9"/>
  <c r="GM435" i="9"/>
  <c r="GL435" i="9"/>
  <c r="GK435" i="9"/>
  <c r="GJ435" i="9"/>
  <c r="GI435" i="9"/>
  <c r="GH435" i="9"/>
  <c r="GG435" i="9"/>
  <c r="GF435" i="9"/>
  <c r="GE435" i="9"/>
  <c r="GD435" i="9"/>
  <c r="GC435" i="9"/>
  <c r="GB435" i="9"/>
  <c r="GA435" i="9"/>
  <c r="FZ435" i="9"/>
  <c r="FY435" i="9"/>
  <c r="FX435" i="9"/>
  <c r="FW435" i="9"/>
  <c r="FV435" i="9"/>
  <c r="FU435" i="9"/>
  <c r="FT435" i="9"/>
  <c r="FS435" i="9"/>
  <c r="FR435" i="9"/>
  <c r="FP435" i="9"/>
  <c r="FO435" i="9"/>
  <c r="FN435" i="9"/>
  <c r="FM435" i="9"/>
  <c r="FL435" i="9"/>
  <c r="FK435" i="9"/>
  <c r="FJ435" i="9"/>
  <c r="FI435" i="9"/>
  <c r="FH435" i="9"/>
  <c r="FG435" i="9"/>
  <c r="FF435" i="9"/>
  <c r="FE435" i="9"/>
  <c r="FD435" i="9"/>
  <c r="FC435" i="9"/>
  <c r="FB435" i="9"/>
  <c r="FA435" i="9"/>
  <c r="EZ435" i="9"/>
  <c r="EY435" i="9"/>
  <c r="EX435" i="9"/>
  <c r="EW435" i="9"/>
  <c r="EV435" i="9"/>
  <c r="EU435" i="9"/>
  <c r="ET435" i="9"/>
  <c r="ES435" i="9"/>
  <c r="ER435" i="9"/>
  <c r="EQ435" i="9"/>
  <c r="EP435" i="9"/>
  <c r="EO435" i="9"/>
  <c r="EN435" i="9"/>
  <c r="EM435" i="9"/>
  <c r="EL435" i="9"/>
  <c r="EK435" i="9"/>
  <c r="EJ435" i="9"/>
  <c r="EI435" i="9"/>
  <c r="EH435" i="9"/>
  <c r="EG435" i="9"/>
  <c r="EF435" i="9"/>
  <c r="EE435" i="9"/>
  <c r="ED435" i="9"/>
  <c r="EC435" i="9"/>
  <c r="EB435" i="9"/>
  <c r="EA435" i="9"/>
  <c r="DZ435" i="9"/>
  <c r="DY435" i="9"/>
  <c r="DX435" i="9"/>
  <c r="DW435" i="9"/>
  <c r="DV435" i="9"/>
  <c r="DU435" i="9"/>
  <c r="DT435" i="9"/>
  <c r="DS435" i="9"/>
  <c r="DR435" i="9"/>
  <c r="DQ435" i="9"/>
  <c r="DP435" i="9"/>
  <c r="DO435" i="9"/>
  <c r="DN435" i="9"/>
  <c r="DM435" i="9"/>
  <c r="DL435" i="9"/>
  <c r="DK435" i="9"/>
  <c r="DJ435" i="9"/>
  <c r="DI435" i="9"/>
  <c r="DH435" i="9"/>
  <c r="DG435" i="9"/>
  <c r="DF435" i="9"/>
  <c r="DE435" i="9"/>
  <c r="DD435" i="9"/>
  <c r="DC435" i="9"/>
  <c r="DB435" i="9"/>
  <c r="DA435" i="9"/>
  <c r="CZ435" i="9"/>
  <c r="CY435" i="9"/>
  <c r="CX435" i="9"/>
  <c r="CW435" i="9"/>
  <c r="CV435" i="9"/>
  <c r="CU435" i="9"/>
  <c r="CT435" i="9"/>
  <c r="CS435" i="9"/>
  <c r="CR435" i="9"/>
  <c r="CQ435" i="9"/>
  <c r="CP435" i="9"/>
  <c r="CO435" i="9"/>
  <c r="CN435" i="9"/>
  <c r="CM435" i="9"/>
  <c r="CL435" i="9"/>
  <c r="CK435" i="9"/>
  <c r="CJ435" i="9"/>
  <c r="CI435" i="9"/>
  <c r="CH435" i="9"/>
  <c r="CG435" i="9"/>
  <c r="CF435" i="9"/>
  <c r="CE435" i="9"/>
  <c r="CD435" i="9"/>
  <c r="CC435" i="9"/>
  <c r="CB435" i="9"/>
  <c r="CA435" i="9"/>
  <c r="BZ435" i="9"/>
  <c r="BY435" i="9"/>
  <c r="BX435" i="9"/>
  <c r="BW435" i="9"/>
  <c r="BV435" i="9"/>
  <c r="BU435" i="9"/>
  <c r="BT435" i="9"/>
  <c r="BS435" i="9"/>
  <c r="BR435" i="9"/>
  <c r="BQ435" i="9"/>
  <c r="BP435" i="9"/>
  <c r="BO435" i="9"/>
  <c r="BN435" i="9"/>
  <c r="BM435" i="9"/>
  <c r="BL435" i="9"/>
  <c r="BK435" i="9"/>
  <c r="BJ435" i="9"/>
  <c r="BI435" i="9"/>
  <c r="BH435" i="9"/>
  <c r="BG435" i="9"/>
  <c r="BF435" i="9"/>
  <c r="BE435" i="9"/>
  <c r="BD435" i="9"/>
  <c r="BC435" i="9"/>
  <c r="BB435" i="9"/>
  <c r="BA435" i="9"/>
  <c r="AZ435" i="9"/>
  <c r="AY435" i="9"/>
  <c r="AX435" i="9"/>
  <c r="AW435" i="9"/>
  <c r="AV435" i="9"/>
  <c r="AU435" i="9"/>
  <c r="AT435" i="9"/>
  <c r="AS435" i="9"/>
  <c r="AR435" i="9"/>
  <c r="AQ435" i="9"/>
  <c r="AP435" i="9"/>
  <c r="AO435" i="9"/>
  <c r="AN435" i="9"/>
  <c r="AM435" i="9"/>
  <c r="AL435" i="9"/>
  <c r="AK435" i="9"/>
  <c r="AJ435" i="9"/>
  <c r="AI435" i="9"/>
  <c r="C557" i="58" l="1"/>
  <c r="AZ557" i="58"/>
  <c r="AY557" i="58"/>
  <c r="AX557" i="58"/>
  <c r="AW557" i="58"/>
  <c r="AV557" i="58"/>
  <c r="AU557" i="58"/>
  <c r="AT557" i="58"/>
  <c r="AS557" i="58"/>
  <c r="AR557" i="58"/>
  <c r="AQ557" i="58"/>
  <c r="AP557" i="58"/>
  <c r="AO557" i="58"/>
  <c r="AN557" i="58"/>
  <c r="AM557" i="58"/>
  <c r="AL557" i="58"/>
  <c r="AK557" i="58"/>
  <c r="AJ557" i="58"/>
  <c r="AI557" i="58"/>
  <c r="AH557" i="58"/>
  <c r="AG557" i="58"/>
  <c r="AF557" i="58"/>
  <c r="AE557" i="58"/>
  <c r="AD557" i="58"/>
  <c r="AC557" i="58"/>
  <c r="CX29" i="58"/>
  <c r="CW29" i="58"/>
  <c r="CV29" i="58"/>
  <c r="CU29" i="58"/>
  <c r="CT29" i="58"/>
  <c r="CS29" i="58"/>
  <c r="CR29" i="58"/>
  <c r="CQ29" i="58"/>
  <c r="CP29" i="58"/>
  <c r="CO29" i="58"/>
  <c r="CN29" i="58"/>
  <c r="CM29" i="58"/>
  <c r="CL29" i="58"/>
  <c r="CK29" i="58"/>
  <c r="CJ29" i="58"/>
  <c r="CI29" i="58"/>
  <c r="CH29" i="58"/>
  <c r="CG29" i="58"/>
  <c r="CF29" i="58"/>
  <c r="CE29" i="58"/>
  <c r="CD29" i="58"/>
  <c r="CC29" i="58"/>
  <c r="CB29" i="58"/>
  <c r="CA29" i="58"/>
  <c r="BY73" i="58"/>
  <c r="BX73" i="58"/>
  <c r="BW73" i="58"/>
  <c r="BV73" i="58"/>
  <c r="BU73" i="58"/>
  <c r="BT73" i="58"/>
  <c r="BS73" i="58"/>
  <c r="BR73" i="58"/>
  <c r="BQ73" i="58"/>
  <c r="BP73" i="58"/>
  <c r="BO73" i="58"/>
  <c r="BN73" i="58"/>
  <c r="BM73" i="58"/>
  <c r="BL73" i="58"/>
  <c r="BK73" i="58"/>
  <c r="BJ73" i="58"/>
  <c r="BI73" i="58"/>
  <c r="BH73" i="58"/>
  <c r="BG73" i="58"/>
  <c r="BF73" i="58"/>
  <c r="BE73" i="58"/>
  <c r="BD73" i="58"/>
  <c r="BC73" i="58"/>
  <c r="BB73" i="58"/>
  <c r="AB73" i="58"/>
  <c r="BY513" i="58"/>
  <c r="BX513" i="58"/>
  <c r="BW513" i="58"/>
  <c r="BV513" i="58"/>
  <c r="BU513" i="58"/>
  <c r="BT513" i="58"/>
  <c r="BS513" i="58"/>
  <c r="BR513" i="58"/>
  <c r="BQ513" i="58"/>
  <c r="BP513" i="58"/>
  <c r="BO513" i="58"/>
  <c r="BN513" i="58"/>
  <c r="BM513" i="58"/>
  <c r="BL513" i="58"/>
  <c r="BK513" i="58"/>
  <c r="BJ513" i="58"/>
  <c r="BI513" i="58"/>
  <c r="BH513" i="58"/>
  <c r="BG513" i="58"/>
  <c r="BF513" i="58"/>
  <c r="BE513" i="58"/>
  <c r="BD513" i="58"/>
  <c r="BC513" i="58"/>
  <c r="BB513" i="58"/>
  <c r="AB513" i="58"/>
  <c r="BY469" i="58"/>
  <c r="BX469" i="58"/>
  <c r="BW469" i="58"/>
  <c r="BV469" i="58"/>
  <c r="BU469" i="58"/>
  <c r="BT469" i="58"/>
  <c r="BS469" i="58"/>
  <c r="BR469" i="58"/>
  <c r="BQ469" i="58"/>
  <c r="BP469" i="58"/>
  <c r="BO469" i="58"/>
  <c r="BN469" i="58"/>
  <c r="BM469" i="58"/>
  <c r="BL469" i="58"/>
  <c r="BK469" i="58"/>
  <c r="BJ469" i="58"/>
  <c r="BI469" i="58"/>
  <c r="BH469" i="58"/>
  <c r="BG469" i="58"/>
  <c r="BF469" i="58"/>
  <c r="BE469" i="58"/>
  <c r="BD469" i="58"/>
  <c r="BC469" i="58"/>
  <c r="BB469" i="58"/>
  <c r="AB469" i="58"/>
  <c r="BY425" i="58"/>
  <c r="BX425" i="58"/>
  <c r="BW425" i="58"/>
  <c r="BV425" i="58"/>
  <c r="BU425" i="58"/>
  <c r="BT425" i="58"/>
  <c r="BS425" i="58"/>
  <c r="BR425" i="58"/>
  <c r="BQ425" i="58"/>
  <c r="BP425" i="58"/>
  <c r="BO425" i="58"/>
  <c r="BN425" i="58"/>
  <c r="BM425" i="58"/>
  <c r="BL425" i="58"/>
  <c r="BK425" i="58"/>
  <c r="BJ425" i="58"/>
  <c r="BI425" i="58"/>
  <c r="BH425" i="58"/>
  <c r="BG425" i="58"/>
  <c r="BF425" i="58"/>
  <c r="BE425" i="58"/>
  <c r="BD425" i="58"/>
  <c r="BC425" i="58"/>
  <c r="BB425" i="58"/>
  <c r="AB425" i="58"/>
  <c r="BY381" i="58"/>
  <c r="BX381" i="58"/>
  <c r="BW381" i="58"/>
  <c r="BV381" i="58"/>
  <c r="BU381" i="58"/>
  <c r="BT381" i="58"/>
  <c r="BS381" i="58"/>
  <c r="BR381" i="58"/>
  <c r="BQ381" i="58"/>
  <c r="BP381" i="58"/>
  <c r="BO381" i="58"/>
  <c r="BN381" i="58"/>
  <c r="BM381" i="58"/>
  <c r="BL381" i="58"/>
  <c r="BK381" i="58"/>
  <c r="BJ381" i="58"/>
  <c r="BI381" i="58"/>
  <c r="BH381" i="58"/>
  <c r="BG381" i="58"/>
  <c r="BF381" i="58"/>
  <c r="BE381" i="58"/>
  <c r="BD381" i="58"/>
  <c r="BC381" i="58"/>
  <c r="BB381" i="58"/>
  <c r="AB381" i="58"/>
  <c r="BY337" i="58"/>
  <c r="BX337" i="58"/>
  <c r="BW337" i="58"/>
  <c r="BV337" i="58"/>
  <c r="BU337" i="58"/>
  <c r="BT337" i="58"/>
  <c r="BS337" i="58"/>
  <c r="BR337" i="58"/>
  <c r="BQ337" i="58"/>
  <c r="BP337" i="58"/>
  <c r="BO337" i="58"/>
  <c r="BN337" i="58"/>
  <c r="BM337" i="58"/>
  <c r="BL337" i="58"/>
  <c r="BK337" i="58"/>
  <c r="BJ337" i="58"/>
  <c r="BI337" i="58"/>
  <c r="BH337" i="58"/>
  <c r="BG337" i="58"/>
  <c r="BF337" i="58"/>
  <c r="BE337" i="58"/>
  <c r="BD337" i="58"/>
  <c r="BC337" i="58"/>
  <c r="BB337" i="58"/>
  <c r="AB337" i="58"/>
  <c r="BY293" i="58"/>
  <c r="BX293" i="58"/>
  <c r="BW293" i="58"/>
  <c r="BV293" i="58"/>
  <c r="BU293" i="58"/>
  <c r="BT293" i="58"/>
  <c r="BS293" i="58"/>
  <c r="BR293" i="58"/>
  <c r="BQ293" i="58"/>
  <c r="BP293" i="58"/>
  <c r="BO293" i="58"/>
  <c r="BN293" i="58"/>
  <c r="BM293" i="58"/>
  <c r="BL293" i="58"/>
  <c r="BK293" i="58"/>
  <c r="BJ293" i="58"/>
  <c r="BI293" i="58"/>
  <c r="BH293" i="58"/>
  <c r="BG293" i="58"/>
  <c r="BF293" i="58"/>
  <c r="BE293" i="58"/>
  <c r="BD293" i="58"/>
  <c r="BC293" i="58"/>
  <c r="BB293" i="58"/>
  <c r="AB293" i="58"/>
  <c r="BY249" i="58"/>
  <c r="BX249" i="58"/>
  <c r="BW249" i="58"/>
  <c r="BV249" i="58"/>
  <c r="BU249" i="58"/>
  <c r="BT249" i="58"/>
  <c r="BS249" i="58"/>
  <c r="BR249" i="58"/>
  <c r="BQ249" i="58"/>
  <c r="BP249" i="58"/>
  <c r="BO249" i="58"/>
  <c r="BN249" i="58"/>
  <c r="BM249" i="58"/>
  <c r="BL249" i="58"/>
  <c r="BK249" i="58"/>
  <c r="BJ249" i="58"/>
  <c r="BI249" i="58"/>
  <c r="BH249" i="58"/>
  <c r="BG249" i="58"/>
  <c r="BF249" i="58"/>
  <c r="BE249" i="58"/>
  <c r="BD249" i="58"/>
  <c r="BC249" i="58"/>
  <c r="BB249" i="58"/>
  <c r="AB249" i="58"/>
  <c r="BY205" i="58"/>
  <c r="BX205" i="58"/>
  <c r="BW205" i="58"/>
  <c r="BV205" i="58"/>
  <c r="BU205" i="58"/>
  <c r="BT205" i="58"/>
  <c r="BS205" i="58"/>
  <c r="BR205" i="58"/>
  <c r="BQ205" i="58"/>
  <c r="BP205" i="58"/>
  <c r="BO205" i="58"/>
  <c r="BN205" i="58"/>
  <c r="BM205" i="58"/>
  <c r="BL205" i="58"/>
  <c r="BK205" i="58"/>
  <c r="BJ205" i="58"/>
  <c r="BI205" i="58"/>
  <c r="BH205" i="58"/>
  <c r="BG205" i="58"/>
  <c r="BF205" i="58"/>
  <c r="BE205" i="58"/>
  <c r="BD205" i="58"/>
  <c r="BC205" i="58"/>
  <c r="BB205" i="58"/>
  <c r="AB205" i="58"/>
  <c r="BY161" i="58"/>
  <c r="BX161" i="58"/>
  <c r="BW161" i="58"/>
  <c r="BV161" i="58"/>
  <c r="BU161" i="58"/>
  <c r="BT161" i="58"/>
  <c r="BS161" i="58"/>
  <c r="BR161" i="58"/>
  <c r="BQ161" i="58"/>
  <c r="BP161" i="58"/>
  <c r="BO161" i="58"/>
  <c r="BN161" i="58"/>
  <c r="BM161" i="58"/>
  <c r="BL161" i="58"/>
  <c r="BK161" i="58"/>
  <c r="BJ161" i="58"/>
  <c r="BI161" i="58"/>
  <c r="BH161" i="58"/>
  <c r="BG161" i="58"/>
  <c r="BF161" i="58"/>
  <c r="BE161" i="58"/>
  <c r="BD161" i="58"/>
  <c r="BC161" i="58"/>
  <c r="BB161" i="58"/>
  <c r="AB161" i="58"/>
  <c r="BY117" i="58"/>
  <c r="BX117" i="58"/>
  <c r="BW117" i="58"/>
  <c r="BV117" i="58"/>
  <c r="BU117" i="58"/>
  <c r="BT117" i="58"/>
  <c r="BS117" i="58"/>
  <c r="BR117" i="58"/>
  <c r="BQ117" i="58"/>
  <c r="BP117" i="58"/>
  <c r="BO117" i="58"/>
  <c r="BN117" i="58"/>
  <c r="BM117" i="58"/>
  <c r="BL117" i="58"/>
  <c r="BK117" i="58"/>
  <c r="BJ117" i="58"/>
  <c r="BI117" i="58"/>
  <c r="BH117" i="58"/>
  <c r="BG117" i="58"/>
  <c r="BF117" i="58"/>
  <c r="BE117" i="58"/>
  <c r="BD117" i="58"/>
  <c r="BC117" i="58"/>
  <c r="BB117" i="58"/>
  <c r="AB117" i="58"/>
  <c r="AB29" i="58"/>
  <c r="F189" i="7"/>
  <c r="AB557" i="58" l="1"/>
  <c r="IF125" i="9"/>
  <c r="IF126" i="9" s="1"/>
  <c r="IE125" i="9"/>
  <c r="IE126" i="9" s="1"/>
  <c r="ID125" i="9"/>
  <c r="ID126" i="9" s="1"/>
  <c r="IC125" i="9"/>
  <c r="IC126" i="9" s="1"/>
  <c r="IB125" i="9"/>
  <c r="IB126" i="9" s="1"/>
  <c r="IA125" i="9"/>
  <c r="IA126" i="9" s="1"/>
  <c r="HZ125" i="9"/>
  <c r="HZ126" i="9" s="1"/>
  <c r="HY125" i="9"/>
  <c r="HY126" i="9" s="1"/>
  <c r="HX125" i="9"/>
  <c r="HX126" i="9" s="1"/>
  <c r="HW125" i="9"/>
  <c r="HW126" i="9" s="1"/>
  <c r="HV125" i="9"/>
  <c r="HV126" i="9" s="1"/>
  <c r="HU125" i="9"/>
  <c r="HU126" i="9" s="1"/>
  <c r="HT125" i="9"/>
  <c r="HT126" i="9" s="1"/>
  <c r="HS125" i="9"/>
  <c r="HS126" i="9" s="1"/>
  <c r="HR125" i="9"/>
  <c r="HR126" i="9" s="1"/>
  <c r="HQ125" i="9"/>
  <c r="HQ126" i="9" s="1"/>
  <c r="HP125" i="9"/>
  <c r="HP126" i="9" s="1"/>
  <c r="HO125" i="9"/>
  <c r="HO126" i="9" s="1"/>
  <c r="HN125" i="9"/>
  <c r="HN126" i="9" s="1"/>
  <c r="HM125" i="9"/>
  <c r="HM126" i="9" s="1"/>
  <c r="HL125" i="9"/>
  <c r="HL126" i="9" s="1"/>
  <c r="HK125" i="9"/>
  <c r="HK126" i="9" s="1"/>
  <c r="HJ125" i="9"/>
  <c r="HJ126" i="9" s="1"/>
  <c r="HI125" i="9"/>
  <c r="HI126" i="9" s="1"/>
  <c r="HH125" i="9"/>
  <c r="HH126" i="9" s="1"/>
  <c r="HG125" i="9"/>
  <c r="HG126" i="9" s="1"/>
  <c r="HF125" i="9"/>
  <c r="HF126" i="9" s="1"/>
  <c r="HE125" i="9"/>
  <c r="HE126" i="9" s="1"/>
  <c r="HD125" i="9"/>
  <c r="HD126" i="9" s="1"/>
  <c r="HC125" i="9"/>
  <c r="HC126" i="9" s="1"/>
  <c r="HB125" i="9"/>
  <c r="HB126" i="9" s="1"/>
  <c r="HA125" i="9"/>
  <c r="HA126" i="9" s="1"/>
  <c r="GZ125" i="9"/>
  <c r="GZ126" i="9" s="1"/>
  <c r="GY125" i="9"/>
  <c r="GY126" i="9" s="1"/>
  <c r="GX125" i="9"/>
  <c r="GX126" i="9" s="1"/>
  <c r="GW125" i="9"/>
  <c r="GW126" i="9" s="1"/>
  <c r="GV125" i="9"/>
  <c r="GV126" i="9" s="1"/>
  <c r="GU125" i="9"/>
  <c r="GU126" i="9" s="1"/>
  <c r="GT125" i="9"/>
  <c r="GT126" i="9" s="1"/>
  <c r="GS125" i="9"/>
  <c r="GS126" i="9" s="1"/>
  <c r="GR125" i="9"/>
  <c r="GR126" i="9" s="1"/>
  <c r="GQ125" i="9"/>
  <c r="GQ126" i="9" s="1"/>
  <c r="GP125" i="9"/>
  <c r="GP126" i="9" s="1"/>
  <c r="GO125" i="9"/>
  <c r="GO126" i="9" s="1"/>
  <c r="GN125" i="9"/>
  <c r="GN126" i="9" s="1"/>
  <c r="GM125" i="9"/>
  <c r="GM126" i="9" s="1"/>
  <c r="GL125" i="9"/>
  <c r="GL126" i="9" s="1"/>
  <c r="GK125" i="9"/>
  <c r="GK126" i="9" s="1"/>
  <c r="GJ125" i="9"/>
  <c r="GJ126" i="9" s="1"/>
  <c r="GI125" i="9"/>
  <c r="GI126" i="9" s="1"/>
  <c r="GH125" i="9"/>
  <c r="GH126" i="9" s="1"/>
  <c r="GG125" i="9"/>
  <c r="GG126" i="9" s="1"/>
  <c r="GF125" i="9"/>
  <c r="GF126" i="9" s="1"/>
  <c r="GE125" i="9"/>
  <c r="GE126" i="9" s="1"/>
  <c r="GD125" i="9"/>
  <c r="GD126" i="9" s="1"/>
  <c r="GC125" i="9"/>
  <c r="GC126" i="9" s="1"/>
  <c r="GB125" i="9"/>
  <c r="GB126" i="9" s="1"/>
  <c r="GA125" i="9"/>
  <c r="GA126" i="9" s="1"/>
  <c r="FZ125" i="9"/>
  <c r="FZ126" i="9" s="1"/>
  <c r="FY125" i="9"/>
  <c r="FY126" i="9" s="1"/>
  <c r="FX125" i="9"/>
  <c r="FX126" i="9" s="1"/>
  <c r="FW125" i="9"/>
  <c r="FW126" i="9" s="1"/>
  <c r="FV125" i="9"/>
  <c r="FV126" i="9" s="1"/>
  <c r="FU125" i="9"/>
  <c r="FU126" i="9" s="1"/>
  <c r="FT125" i="9"/>
  <c r="FT126" i="9" s="1"/>
  <c r="FS125" i="9"/>
  <c r="FS126" i="9" s="1"/>
  <c r="FR125" i="9"/>
  <c r="FR126" i="9" s="1"/>
  <c r="FQ125" i="9"/>
  <c r="FQ126" i="9" s="1"/>
  <c r="FP125" i="9"/>
  <c r="FP126" i="9" s="1"/>
  <c r="FO125" i="9"/>
  <c r="FO126" i="9" s="1"/>
  <c r="FN125" i="9"/>
  <c r="FN126" i="9" s="1"/>
  <c r="FM125" i="9"/>
  <c r="FM126" i="9" s="1"/>
  <c r="FL125" i="9"/>
  <c r="FL126" i="9" s="1"/>
  <c r="FK125" i="9"/>
  <c r="FK126" i="9" s="1"/>
  <c r="FJ125" i="9"/>
  <c r="FJ126" i="9" s="1"/>
  <c r="FI125" i="9"/>
  <c r="FI126" i="9" s="1"/>
  <c r="FH125" i="9"/>
  <c r="FH126" i="9" s="1"/>
  <c r="FG125" i="9"/>
  <c r="FG126" i="9" s="1"/>
  <c r="FF125" i="9"/>
  <c r="FF126" i="9" s="1"/>
  <c r="FE125" i="9"/>
  <c r="FE126" i="9" s="1"/>
  <c r="FD125" i="9"/>
  <c r="FD126" i="9" s="1"/>
  <c r="FC125" i="9"/>
  <c r="FC126" i="9" s="1"/>
  <c r="FB125" i="9"/>
  <c r="FB126" i="9" s="1"/>
  <c r="FA125" i="9"/>
  <c r="FA126" i="9" s="1"/>
  <c r="EZ125" i="9"/>
  <c r="EZ126" i="9" s="1"/>
  <c r="EY125" i="9"/>
  <c r="EY126" i="9" s="1"/>
  <c r="EX125" i="9"/>
  <c r="EX126" i="9" s="1"/>
  <c r="EW125" i="9"/>
  <c r="EW126" i="9" s="1"/>
  <c r="EV125" i="9"/>
  <c r="EV126" i="9" s="1"/>
  <c r="EU125" i="9"/>
  <c r="EU126" i="9" s="1"/>
  <c r="ET125" i="9"/>
  <c r="ET126" i="9" s="1"/>
  <c r="ES125" i="9"/>
  <c r="ES126" i="9" s="1"/>
  <c r="ER125" i="9"/>
  <c r="ER126" i="9" s="1"/>
  <c r="EQ125" i="9"/>
  <c r="EQ126" i="9" s="1"/>
  <c r="EP125" i="9"/>
  <c r="EP126" i="9" s="1"/>
  <c r="EO125" i="9"/>
  <c r="EO126" i="9" s="1"/>
  <c r="EN125" i="9"/>
  <c r="EN126" i="9" s="1"/>
  <c r="EM125" i="9"/>
  <c r="EM126" i="9" s="1"/>
  <c r="EL125" i="9"/>
  <c r="EL126" i="9" s="1"/>
  <c r="EK125" i="9"/>
  <c r="EK126" i="9" s="1"/>
  <c r="EJ125" i="9"/>
  <c r="EJ126" i="9" s="1"/>
  <c r="EI125" i="9"/>
  <c r="EI126" i="9" s="1"/>
  <c r="EH125" i="9"/>
  <c r="EH126" i="9" s="1"/>
  <c r="EG125" i="9"/>
  <c r="EG126" i="9" s="1"/>
  <c r="EF125" i="9"/>
  <c r="EF126" i="9" s="1"/>
  <c r="EE125" i="9"/>
  <c r="EE126" i="9" s="1"/>
  <c r="ED125" i="9"/>
  <c r="ED126" i="9" s="1"/>
  <c r="EC125" i="9"/>
  <c r="EC126" i="9" s="1"/>
  <c r="EB125" i="9"/>
  <c r="EB126" i="9" s="1"/>
  <c r="EA125" i="9"/>
  <c r="EA126" i="9" s="1"/>
  <c r="DZ125" i="9"/>
  <c r="DZ126" i="9" s="1"/>
  <c r="DY125" i="9"/>
  <c r="DY126" i="9" s="1"/>
  <c r="DX125" i="9"/>
  <c r="DX126" i="9" s="1"/>
  <c r="DW125" i="9"/>
  <c r="DW126" i="9" s="1"/>
  <c r="DV125" i="9"/>
  <c r="DV126" i="9" s="1"/>
  <c r="DU125" i="9"/>
  <c r="DU126" i="9" s="1"/>
  <c r="DT125" i="9"/>
  <c r="DT126" i="9" s="1"/>
  <c r="DS125" i="9"/>
  <c r="DS126" i="9" s="1"/>
  <c r="DR125" i="9"/>
  <c r="DR126" i="9" s="1"/>
  <c r="DQ125" i="9"/>
  <c r="DQ126" i="9" s="1"/>
  <c r="DP125" i="9"/>
  <c r="DP126" i="9" s="1"/>
  <c r="DO125" i="9"/>
  <c r="DO126" i="9" s="1"/>
  <c r="DN125" i="9"/>
  <c r="DN126" i="9" s="1"/>
  <c r="DM125" i="9"/>
  <c r="DM126" i="9" s="1"/>
  <c r="DL125" i="9"/>
  <c r="DL126" i="9" s="1"/>
  <c r="DK125" i="9"/>
  <c r="DK126" i="9" s="1"/>
  <c r="DJ125" i="9"/>
  <c r="DJ126" i="9" s="1"/>
  <c r="DI125" i="9"/>
  <c r="DI126" i="9" s="1"/>
  <c r="DH125" i="9"/>
  <c r="DH126" i="9" s="1"/>
  <c r="DG125" i="9"/>
  <c r="DG126" i="9" s="1"/>
  <c r="DF125" i="9"/>
  <c r="DF126" i="9" s="1"/>
  <c r="DE125" i="9"/>
  <c r="DE126" i="9" s="1"/>
  <c r="DD125" i="9"/>
  <c r="DD126" i="9" s="1"/>
  <c r="DC125" i="9"/>
  <c r="DC126" i="9" s="1"/>
  <c r="DB125" i="9"/>
  <c r="DB126" i="9" s="1"/>
  <c r="DA125" i="9"/>
  <c r="DA126" i="9" s="1"/>
  <c r="CZ125" i="9"/>
  <c r="CZ126" i="9" s="1"/>
  <c r="CY125" i="9"/>
  <c r="CY126" i="9" s="1"/>
  <c r="CX125" i="9"/>
  <c r="CX126" i="9" s="1"/>
  <c r="CW125" i="9"/>
  <c r="CW126" i="9" s="1"/>
  <c r="CV125" i="9"/>
  <c r="CV126" i="9" s="1"/>
  <c r="CU125" i="9"/>
  <c r="CU126" i="9" s="1"/>
  <c r="CT125" i="9"/>
  <c r="CT126" i="9" s="1"/>
  <c r="CS125" i="9"/>
  <c r="CS126" i="9" s="1"/>
  <c r="CR125" i="9"/>
  <c r="CR126" i="9" s="1"/>
  <c r="CQ125" i="9"/>
  <c r="CQ126" i="9" s="1"/>
  <c r="CP125" i="9"/>
  <c r="CP126" i="9" s="1"/>
  <c r="CO125" i="9"/>
  <c r="CO126" i="9" s="1"/>
  <c r="CN125" i="9"/>
  <c r="CN126" i="9" s="1"/>
  <c r="CM125" i="9"/>
  <c r="CM126" i="9" s="1"/>
  <c r="CL125" i="9"/>
  <c r="CL126" i="9" s="1"/>
  <c r="CK125" i="9"/>
  <c r="CK126" i="9" s="1"/>
  <c r="CJ125" i="9"/>
  <c r="CJ126" i="9" s="1"/>
  <c r="CI125" i="9"/>
  <c r="CI126" i="9" s="1"/>
  <c r="CH125" i="9"/>
  <c r="CH126" i="9" s="1"/>
  <c r="CG125" i="9"/>
  <c r="CG126" i="9" s="1"/>
  <c r="CF125" i="9"/>
  <c r="CF126" i="9" s="1"/>
  <c r="CE125" i="9"/>
  <c r="CE126" i="9" s="1"/>
  <c r="CD125" i="9"/>
  <c r="CD126" i="9" s="1"/>
  <c r="CC125" i="9"/>
  <c r="CC126" i="9" s="1"/>
  <c r="CB125" i="9"/>
  <c r="CB126" i="9" s="1"/>
  <c r="CA125" i="9"/>
  <c r="CA126" i="9" s="1"/>
  <c r="BZ125" i="9"/>
  <c r="BZ126" i="9" s="1"/>
  <c r="BY125" i="9"/>
  <c r="BY126" i="9" s="1"/>
  <c r="BX125" i="9"/>
  <c r="BX126" i="9" s="1"/>
  <c r="BW125" i="9"/>
  <c r="BW126" i="9" s="1"/>
  <c r="BV125" i="9"/>
  <c r="BV126" i="9" s="1"/>
  <c r="BU125" i="9"/>
  <c r="BU126" i="9" s="1"/>
  <c r="BT125" i="9"/>
  <c r="BT126" i="9" s="1"/>
  <c r="BS125" i="9"/>
  <c r="BS126" i="9" s="1"/>
  <c r="BR125" i="9"/>
  <c r="BR126" i="9" s="1"/>
  <c r="BQ125" i="9"/>
  <c r="BQ126" i="9" s="1"/>
  <c r="BP125" i="9"/>
  <c r="BP126" i="9" s="1"/>
  <c r="BO125" i="9"/>
  <c r="BO126" i="9" s="1"/>
  <c r="BN125" i="9"/>
  <c r="BN126" i="9" s="1"/>
  <c r="BM125" i="9"/>
  <c r="BM126" i="9" s="1"/>
  <c r="BL125" i="9"/>
  <c r="BL126" i="9" s="1"/>
  <c r="BK125" i="9"/>
  <c r="BK126" i="9" s="1"/>
  <c r="BJ125" i="9"/>
  <c r="BJ126" i="9" s="1"/>
  <c r="BI125" i="9"/>
  <c r="BI126" i="9" s="1"/>
  <c r="BH125" i="9"/>
  <c r="BH126" i="9" s="1"/>
  <c r="BG125" i="9"/>
  <c r="BG126" i="9" s="1"/>
  <c r="BF125" i="9"/>
  <c r="BF126" i="9" s="1"/>
  <c r="BE125" i="9"/>
  <c r="BE126" i="9" s="1"/>
  <c r="BD125" i="9"/>
  <c r="BD126" i="9" s="1"/>
  <c r="BC125" i="9"/>
  <c r="BC126" i="9" s="1"/>
  <c r="BB125" i="9"/>
  <c r="BB126" i="9" s="1"/>
  <c r="BA125" i="9"/>
  <c r="BA126" i="9" s="1"/>
  <c r="AZ125" i="9"/>
  <c r="AZ126" i="9" s="1"/>
  <c r="AY125" i="9"/>
  <c r="AY126" i="9" s="1"/>
  <c r="AX125" i="9"/>
  <c r="AX126" i="9" s="1"/>
  <c r="AW125" i="9"/>
  <c r="AW126" i="9" s="1"/>
  <c r="AV125" i="9"/>
  <c r="AV126" i="9" s="1"/>
  <c r="AU125" i="9"/>
  <c r="AU126" i="9" s="1"/>
  <c r="AT125" i="9"/>
  <c r="AT126" i="9" s="1"/>
  <c r="AS125" i="9"/>
  <c r="AS126" i="9" s="1"/>
  <c r="AR125" i="9"/>
  <c r="AR126" i="9" s="1"/>
  <c r="AQ125" i="9"/>
  <c r="AQ126" i="9" s="1"/>
  <c r="AP125" i="9"/>
  <c r="AP126" i="9" s="1"/>
  <c r="AO125" i="9"/>
  <c r="AO126" i="9" s="1"/>
  <c r="AN125" i="9"/>
  <c r="AN126" i="9" s="1"/>
  <c r="AM125" i="9"/>
  <c r="AM126" i="9" s="1"/>
  <c r="AL125" i="9"/>
  <c r="AL126" i="9" s="1"/>
  <c r="AK125" i="9"/>
  <c r="AK126" i="9" s="1"/>
  <c r="AJ125" i="9"/>
  <c r="AJ126" i="9" s="1"/>
  <c r="AI125" i="9"/>
  <c r="AI126" i="9" s="1"/>
  <c r="AH125" i="9"/>
  <c r="AH126" i="9" s="1"/>
  <c r="AG125" i="9"/>
  <c r="AG126" i="9" s="1"/>
  <c r="AV4" i="17"/>
  <c r="BB557" i="58"/>
  <c r="BC557" i="58"/>
  <c r="BD557" i="58"/>
  <c r="BE557" i="58"/>
  <c r="BF557" i="58"/>
  <c r="BG557" i="58"/>
  <c r="BH557" i="58"/>
  <c r="BI557" i="58"/>
  <c r="BJ557" i="58"/>
  <c r="BK557" i="58"/>
  <c r="BL557" i="58"/>
  <c r="BM557" i="58"/>
  <c r="BN557" i="58"/>
  <c r="BO557" i="58"/>
  <c r="BP557" i="58"/>
  <c r="BQ557" i="58"/>
  <c r="BR557" i="58"/>
  <c r="BS557" i="58"/>
  <c r="BT557" i="58"/>
  <c r="BU557" i="58"/>
  <c r="BV557" i="58"/>
  <c r="BW557" i="58"/>
  <c r="BX557" i="58"/>
  <c r="BY557" i="58"/>
  <c r="CA73" i="58"/>
  <c r="BA73" i="58"/>
  <c r="CB73" i="58"/>
  <c r="CC73" i="58"/>
  <c r="CD73" i="58"/>
  <c r="CE73" i="58"/>
  <c r="CF73" i="58"/>
  <c r="CG73" i="58"/>
  <c r="CH73" i="58"/>
  <c r="CI73" i="58"/>
  <c r="CJ73" i="58"/>
  <c r="CK73" i="58"/>
  <c r="CL73" i="58"/>
  <c r="CM73" i="58"/>
  <c r="CN73" i="58"/>
  <c r="CO73" i="58"/>
  <c r="CP73" i="58"/>
  <c r="CQ73" i="58"/>
  <c r="CR73" i="58"/>
  <c r="CS73" i="58"/>
  <c r="CT73" i="58"/>
  <c r="CU73" i="58"/>
  <c r="CV73" i="58"/>
  <c r="CW73" i="58"/>
  <c r="CX73" i="58"/>
  <c r="BA29" i="58"/>
  <c r="CA117" i="58"/>
  <c r="BA117" i="58"/>
  <c r="CB117" i="58"/>
  <c r="CC117" i="58"/>
  <c r="CD117" i="58"/>
  <c r="CE117" i="58"/>
  <c r="CF117" i="58"/>
  <c r="CG117" i="58"/>
  <c r="CH117" i="58"/>
  <c r="CI117" i="58"/>
  <c r="CJ117" i="58"/>
  <c r="CK117" i="58"/>
  <c r="CL117" i="58"/>
  <c r="CM117" i="58"/>
  <c r="CN117" i="58"/>
  <c r="CO117" i="58"/>
  <c r="CP117" i="58"/>
  <c r="CQ117" i="58"/>
  <c r="CR117" i="58"/>
  <c r="CS117" i="58"/>
  <c r="CT117" i="58"/>
  <c r="CU117" i="58"/>
  <c r="CV117" i="58"/>
  <c r="CW117" i="58"/>
  <c r="CX117" i="58"/>
  <c r="CA161" i="58"/>
  <c r="BA161" i="58"/>
  <c r="CB161" i="58"/>
  <c r="CC161" i="58"/>
  <c r="CD161" i="58"/>
  <c r="CE161" i="58"/>
  <c r="CF161" i="58"/>
  <c r="CG161" i="58"/>
  <c r="CH161" i="58"/>
  <c r="CI161" i="58"/>
  <c r="CJ161" i="58"/>
  <c r="CK161" i="58"/>
  <c r="CL161" i="58"/>
  <c r="CM161" i="58"/>
  <c r="CN161" i="58"/>
  <c r="CO161" i="58"/>
  <c r="CP161" i="58"/>
  <c r="CQ161" i="58"/>
  <c r="CR161" i="58"/>
  <c r="CS161" i="58"/>
  <c r="CT161" i="58"/>
  <c r="CU161" i="58"/>
  <c r="CV161" i="58"/>
  <c r="CW161" i="58"/>
  <c r="CX161" i="58"/>
  <c r="CA205" i="58"/>
  <c r="BA205" i="58"/>
  <c r="CB205" i="58"/>
  <c r="CC205" i="58"/>
  <c r="CD205" i="58"/>
  <c r="CE205" i="58"/>
  <c r="CF205" i="58"/>
  <c r="CG205" i="58"/>
  <c r="CH205" i="58"/>
  <c r="CI205" i="58"/>
  <c r="CJ205" i="58"/>
  <c r="CK205" i="58"/>
  <c r="CL205" i="58"/>
  <c r="CM205" i="58"/>
  <c r="CN205" i="58"/>
  <c r="CO205" i="58"/>
  <c r="CP205" i="58"/>
  <c r="CQ205" i="58"/>
  <c r="CR205" i="58"/>
  <c r="CS205" i="58"/>
  <c r="CT205" i="58"/>
  <c r="CU205" i="58"/>
  <c r="CV205" i="58"/>
  <c r="CW205" i="58"/>
  <c r="CX205" i="58"/>
  <c r="CA249" i="58"/>
  <c r="BA249" i="58"/>
  <c r="CB249" i="58"/>
  <c r="CC249" i="58"/>
  <c r="CD249" i="58"/>
  <c r="CE249" i="58"/>
  <c r="CF249" i="58"/>
  <c r="CG249" i="58"/>
  <c r="CH249" i="58"/>
  <c r="CI249" i="58"/>
  <c r="CJ249" i="58"/>
  <c r="CK249" i="58"/>
  <c r="CL249" i="58"/>
  <c r="CM249" i="58"/>
  <c r="CN249" i="58"/>
  <c r="CO249" i="58"/>
  <c r="CP249" i="58"/>
  <c r="CQ249" i="58"/>
  <c r="CR249" i="58"/>
  <c r="CS249" i="58"/>
  <c r="CT249" i="58"/>
  <c r="CU249" i="58"/>
  <c r="CV249" i="58"/>
  <c r="CW249" i="58"/>
  <c r="CX249" i="58"/>
  <c r="CA293" i="58"/>
  <c r="BA293" i="58"/>
  <c r="CB293" i="58"/>
  <c r="CC293" i="58"/>
  <c r="CD293" i="58"/>
  <c r="CE293" i="58"/>
  <c r="CF293" i="58"/>
  <c r="CG293" i="58"/>
  <c r="CH293" i="58"/>
  <c r="CI293" i="58"/>
  <c r="CJ293" i="58"/>
  <c r="CK293" i="58"/>
  <c r="CL293" i="58"/>
  <c r="CM293" i="58"/>
  <c r="CN293" i="58"/>
  <c r="CO293" i="58"/>
  <c r="CP293" i="58"/>
  <c r="CQ293" i="58"/>
  <c r="CR293" i="58"/>
  <c r="CS293" i="58"/>
  <c r="CT293" i="58"/>
  <c r="CU293" i="58"/>
  <c r="CV293" i="58"/>
  <c r="CW293" i="58"/>
  <c r="CX293" i="58"/>
  <c r="CA337" i="58"/>
  <c r="BA337" i="58"/>
  <c r="CB337" i="58"/>
  <c r="CC337" i="58"/>
  <c r="CD337" i="58"/>
  <c r="CE337" i="58"/>
  <c r="CF337" i="58"/>
  <c r="CG337" i="58"/>
  <c r="CH337" i="58"/>
  <c r="CI337" i="58"/>
  <c r="CJ337" i="58"/>
  <c r="CK337" i="58"/>
  <c r="CL337" i="58"/>
  <c r="CM337" i="58"/>
  <c r="CN337" i="58"/>
  <c r="CO337" i="58"/>
  <c r="CP337" i="58"/>
  <c r="CQ337" i="58"/>
  <c r="CR337" i="58"/>
  <c r="CS337" i="58"/>
  <c r="CT337" i="58"/>
  <c r="CU337" i="58"/>
  <c r="CV337" i="58"/>
  <c r="CW337" i="58"/>
  <c r="CX337" i="58"/>
  <c r="CA381" i="58"/>
  <c r="BA381" i="58"/>
  <c r="CB381" i="58"/>
  <c r="CC381" i="58"/>
  <c r="CD381" i="58"/>
  <c r="CE381" i="58"/>
  <c r="CF381" i="58"/>
  <c r="CG381" i="58"/>
  <c r="CH381" i="58"/>
  <c r="CI381" i="58"/>
  <c r="CJ381" i="58"/>
  <c r="CK381" i="58"/>
  <c r="CL381" i="58"/>
  <c r="CM381" i="58"/>
  <c r="CN381" i="58"/>
  <c r="CO381" i="58"/>
  <c r="CP381" i="58"/>
  <c r="CQ381" i="58"/>
  <c r="CR381" i="58"/>
  <c r="CS381" i="58"/>
  <c r="CT381" i="58"/>
  <c r="CU381" i="58"/>
  <c r="CV381" i="58"/>
  <c r="CW381" i="58"/>
  <c r="CX381" i="58"/>
  <c r="CA425" i="58"/>
  <c r="BA425" i="58"/>
  <c r="CB425" i="58"/>
  <c r="CC425" i="58"/>
  <c r="CD425" i="58"/>
  <c r="CE425" i="58"/>
  <c r="CF425" i="58"/>
  <c r="CG425" i="58"/>
  <c r="CH425" i="58"/>
  <c r="CI425" i="58"/>
  <c r="CJ425" i="58"/>
  <c r="CK425" i="58"/>
  <c r="CL425" i="58"/>
  <c r="CM425" i="58"/>
  <c r="CN425" i="58"/>
  <c r="CO425" i="58"/>
  <c r="CP425" i="58"/>
  <c r="CQ425" i="58"/>
  <c r="CR425" i="58"/>
  <c r="CS425" i="58"/>
  <c r="CT425" i="58"/>
  <c r="CU425" i="58"/>
  <c r="CV425" i="58"/>
  <c r="CW425" i="58"/>
  <c r="CX425" i="58"/>
  <c r="CA469" i="58"/>
  <c r="BA469" i="58"/>
  <c r="CB469" i="58"/>
  <c r="CC469" i="58"/>
  <c r="CD469" i="58"/>
  <c r="CE469" i="58"/>
  <c r="CF469" i="58"/>
  <c r="CG469" i="58"/>
  <c r="CH469" i="58"/>
  <c r="CI469" i="58"/>
  <c r="CJ469" i="58"/>
  <c r="CK469" i="58"/>
  <c r="CL469" i="58"/>
  <c r="CM469" i="58"/>
  <c r="CN469" i="58"/>
  <c r="CO469" i="58"/>
  <c r="CP469" i="58"/>
  <c r="CQ469" i="58"/>
  <c r="CR469" i="58"/>
  <c r="CS469" i="58"/>
  <c r="CT469" i="58"/>
  <c r="CU469" i="58"/>
  <c r="CV469" i="58"/>
  <c r="CW469" i="58"/>
  <c r="CX469" i="58"/>
  <c r="CA513" i="58"/>
  <c r="BA513" i="58"/>
  <c r="CB513" i="58"/>
  <c r="CC513" i="58"/>
  <c r="CD513" i="58"/>
  <c r="CE513" i="58"/>
  <c r="CF513" i="58"/>
  <c r="CG513" i="58"/>
  <c r="CH513" i="58"/>
  <c r="CI513" i="58"/>
  <c r="CJ513" i="58"/>
  <c r="CK513" i="58"/>
  <c r="CL513" i="58"/>
  <c r="CM513" i="58"/>
  <c r="CN513" i="58"/>
  <c r="CO513" i="58"/>
  <c r="CP513" i="58"/>
  <c r="CQ513" i="58"/>
  <c r="CR513" i="58"/>
  <c r="CS513" i="58"/>
  <c r="CT513" i="58"/>
  <c r="CU513" i="58"/>
  <c r="CV513" i="58"/>
  <c r="CW513" i="58"/>
  <c r="CX513" i="58"/>
  <c r="NR134" i="19"/>
  <c r="BA557" i="58" l="1"/>
  <c r="CX557" i="58"/>
  <c r="CW557" i="58"/>
  <c r="CV557" i="58"/>
  <c r="CU557" i="58"/>
  <c r="CT557" i="58"/>
  <c r="CS557" i="58"/>
  <c r="CR557" i="58"/>
  <c r="CQ557" i="58"/>
  <c r="CP557" i="58"/>
  <c r="CO557" i="58"/>
  <c r="CN557" i="58"/>
  <c r="CM557" i="58"/>
  <c r="CL557" i="58"/>
  <c r="CK557" i="58"/>
  <c r="CJ557" i="58"/>
  <c r="CI557" i="58"/>
  <c r="CH557" i="58"/>
  <c r="CG557" i="58"/>
  <c r="CF557" i="58"/>
  <c r="CE557" i="58"/>
  <c r="CD557" i="58"/>
  <c r="CC557" i="58"/>
  <c r="CB557" i="58"/>
  <c r="CA557" i="58"/>
  <c r="BZ73" i="58"/>
  <c r="BZ513" i="58"/>
  <c r="BZ469" i="58"/>
  <c r="BZ425" i="58"/>
  <c r="BZ381" i="58"/>
  <c r="BZ337" i="58"/>
  <c r="BZ293" i="58"/>
  <c r="BZ249" i="58"/>
  <c r="BZ205" i="58"/>
  <c r="BZ161" i="58"/>
  <c r="BZ117" i="58"/>
  <c r="BZ29" i="58"/>
  <c r="BZ557" i="58" l="1"/>
  <c r="B73" i="58"/>
  <c r="B29" i="58"/>
  <c r="B117" i="58"/>
  <c r="B161" i="58"/>
  <c r="B205" i="58"/>
  <c r="B249" i="58"/>
  <c r="B293" i="58"/>
  <c r="B337" i="58"/>
  <c r="B381" i="58"/>
  <c r="B425" i="58"/>
  <c r="B469" i="58"/>
  <c r="B513" i="58"/>
  <c r="B557" i="58" l="1"/>
  <c r="H24" i="17" l="1"/>
  <c r="Y68" i="70" l="1"/>
  <c r="X68" i="70"/>
  <c r="W68" i="70"/>
  <c r="V68" i="70"/>
  <c r="U68" i="70"/>
  <c r="T68" i="70"/>
  <c r="S68" i="70"/>
  <c r="R68" i="70"/>
  <c r="Q68" i="70"/>
  <c r="P68" i="70"/>
  <c r="O68" i="70"/>
  <c r="N68" i="70"/>
  <c r="M68" i="70"/>
  <c r="L68" i="70"/>
  <c r="K68" i="70"/>
  <c r="J68" i="70"/>
  <c r="I68" i="70"/>
  <c r="H68" i="70"/>
  <c r="G68" i="70"/>
  <c r="F68" i="70"/>
  <c r="E68" i="70"/>
  <c r="D68" i="70"/>
  <c r="C68" i="70"/>
  <c r="B68" i="70"/>
  <c r="Y67" i="70"/>
  <c r="X67" i="70"/>
  <c r="W67" i="70"/>
  <c r="V67" i="70"/>
  <c r="U67" i="70"/>
  <c r="T67" i="70"/>
  <c r="S67" i="70"/>
  <c r="R67" i="70"/>
  <c r="Q67" i="70"/>
  <c r="P67" i="70"/>
  <c r="O67" i="70"/>
  <c r="N67" i="70"/>
  <c r="M67" i="70"/>
  <c r="L67" i="70"/>
  <c r="K67" i="70"/>
  <c r="J67" i="70"/>
  <c r="I67" i="70"/>
  <c r="H67" i="70"/>
  <c r="G67" i="70"/>
  <c r="F67" i="70"/>
  <c r="E67" i="70"/>
  <c r="D67" i="70"/>
  <c r="C67" i="70"/>
  <c r="B67" i="70"/>
  <c r="Y66" i="70"/>
  <c r="X66" i="70"/>
  <c r="W66" i="70"/>
  <c r="V66" i="70"/>
  <c r="U66" i="70"/>
  <c r="T66" i="70"/>
  <c r="S66" i="70"/>
  <c r="R66" i="70"/>
  <c r="Q66" i="70"/>
  <c r="P66" i="70"/>
  <c r="O66" i="70"/>
  <c r="N66" i="70"/>
  <c r="M66" i="70"/>
  <c r="L66" i="70"/>
  <c r="K66" i="70"/>
  <c r="J66" i="70"/>
  <c r="I66" i="70"/>
  <c r="H66" i="70"/>
  <c r="G66" i="70"/>
  <c r="F66" i="70"/>
  <c r="E66" i="70"/>
  <c r="D66" i="70"/>
  <c r="C66" i="70"/>
  <c r="B66" i="70"/>
  <c r="Y65" i="70"/>
  <c r="X65" i="70"/>
  <c r="W65" i="70"/>
  <c r="V65" i="70"/>
  <c r="U65" i="70"/>
  <c r="T65" i="70"/>
  <c r="S65" i="70"/>
  <c r="R65" i="70"/>
  <c r="Q65" i="70"/>
  <c r="P65" i="70"/>
  <c r="O65" i="70"/>
  <c r="N65" i="70"/>
  <c r="M65" i="70"/>
  <c r="L65" i="70"/>
  <c r="K65" i="70"/>
  <c r="J65" i="70"/>
  <c r="I65" i="70"/>
  <c r="H65" i="70"/>
  <c r="G65" i="70"/>
  <c r="F65" i="70"/>
  <c r="E65" i="70"/>
  <c r="D65" i="70"/>
  <c r="C65" i="70"/>
  <c r="B65" i="70"/>
  <c r="Y64" i="70"/>
  <c r="X64" i="70"/>
  <c r="W64" i="70"/>
  <c r="V64" i="70"/>
  <c r="U64" i="70"/>
  <c r="T64" i="70"/>
  <c r="S64" i="70"/>
  <c r="R64" i="70"/>
  <c r="Q64" i="70"/>
  <c r="P64" i="70"/>
  <c r="O64" i="70"/>
  <c r="N64" i="70"/>
  <c r="M64" i="70"/>
  <c r="L64" i="70"/>
  <c r="K64" i="70"/>
  <c r="J64" i="70"/>
  <c r="I64" i="70"/>
  <c r="H64" i="70"/>
  <c r="G64" i="70"/>
  <c r="F64" i="70"/>
  <c r="E64" i="70"/>
  <c r="D64" i="70"/>
  <c r="C64" i="70"/>
  <c r="B64" i="70"/>
  <c r="Y63" i="70"/>
  <c r="X63" i="70"/>
  <c r="W63" i="70"/>
  <c r="V63" i="70"/>
  <c r="U63" i="70"/>
  <c r="T63" i="70"/>
  <c r="S63" i="70"/>
  <c r="R63" i="70"/>
  <c r="Q63" i="70"/>
  <c r="P63" i="70"/>
  <c r="O63" i="70"/>
  <c r="N63" i="70"/>
  <c r="M63" i="70"/>
  <c r="L63" i="70"/>
  <c r="K63" i="70"/>
  <c r="J63" i="70"/>
  <c r="I63" i="70"/>
  <c r="H63" i="70"/>
  <c r="G63" i="70"/>
  <c r="F63" i="70"/>
  <c r="E63" i="70"/>
  <c r="D63" i="70"/>
  <c r="C63" i="70"/>
  <c r="B63" i="70"/>
  <c r="Y62" i="70"/>
  <c r="X62" i="70"/>
  <c r="W62" i="70"/>
  <c r="V62" i="70"/>
  <c r="U62" i="70"/>
  <c r="T62" i="70"/>
  <c r="S62" i="70"/>
  <c r="R62" i="70"/>
  <c r="Q62" i="70"/>
  <c r="P62" i="70"/>
  <c r="O62" i="70"/>
  <c r="N62" i="70"/>
  <c r="M62" i="70"/>
  <c r="L62" i="70"/>
  <c r="K62" i="70"/>
  <c r="J62" i="70"/>
  <c r="I62" i="70"/>
  <c r="H62" i="70"/>
  <c r="G62" i="70"/>
  <c r="F62" i="70"/>
  <c r="E62" i="70"/>
  <c r="D62" i="70"/>
  <c r="C62" i="70"/>
  <c r="B62" i="70"/>
  <c r="Y61" i="70"/>
  <c r="X61" i="70"/>
  <c r="W61" i="70"/>
  <c r="V61" i="70"/>
  <c r="U61" i="70"/>
  <c r="T61" i="70"/>
  <c r="S61" i="70"/>
  <c r="R61" i="70"/>
  <c r="Q61" i="70"/>
  <c r="P61" i="70"/>
  <c r="O61" i="70"/>
  <c r="N61" i="70"/>
  <c r="M61" i="70"/>
  <c r="L61" i="70"/>
  <c r="K61" i="70"/>
  <c r="J61" i="70"/>
  <c r="I61" i="70"/>
  <c r="H61" i="70"/>
  <c r="G61" i="70"/>
  <c r="F61" i="70"/>
  <c r="E61" i="70"/>
  <c r="D61" i="70"/>
  <c r="C61" i="70"/>
  <c r="B61" i="70"/>
  <c r="Y60" i="70"/>
  <c r="X60" i="70"/>
  <c r="W60" i="70"/>
  <c r="V60" i="70"/>
  <c r="U60" i="70"/>
  <c r="T60" i="70"/>
  <c r="S60" i="70"/>
  <c r="R60" i="70"/>
  <c r="Q60" i="70"/>
  <c r="P60" i="70"/>
  <c r="O60" i="70"/>
  <c r="N60" i="70"/>
  <c r="M60" i="70"/>
  <c r="L60" i="70"/>
  <c r="K60" i="70"/>
  <c r="J60" i="70"/>
  <c r="I60" i="70"/>
  <c r="H60" i="70"/>
  <c r="G60" i="70"/>
  <c r="F60" i="70"/>
  <c r="E60" i="70"/>
  <c r="D60" i="70"/>
  <c r="C60" i="70"/>
  <c r="B60" i="70"/>
  <c r="Y59" i="70"/>
  <c r="X59" i="70"/>
  <c r="W59" i="70"/>
  <c r="V59" i="70"/>
  <c r="U59" i="70"/>
  <c r="T59" i="70"/>
  <c r="S59" i="70"/>
  <c r="R59" i="70"/>
  <c r="Q59" i="70"/>
  <c r="P59" i="70"/>
  <c r="O59" i="70"/>
  <c r="N59" i="70"/>
  <c r="M59" i="70"/>
  <c r="L59" i="70"/>
  <c r="K59" i="70"/>
  <c r="J59" i="70"/>
  <c r="I59" i="70"/>
  <c r="H59" i="70"/>
  <c r="G59" i="70"/>
  <c r="F59" i="70"/>
  <c r="E59" i="70"/>
  <c r="D59" i="70"/>
  <c r="C59" i="70"/>
  <c r="B59" i="70"/>
  <c r="Y58" i="70"/>
  <c r="X58" i="70"/>
  <c r="W58" i="70"/>
  <c r="V58" i="70"/>
  <c r="U58" i="70"/>
  <c r="T58" i="70"/>
  <c r="S58" i="70"/>
  <c r="R58" i="70"/>
  <c r="Q58" i="70"/>
  <c r="P58" i="70"/>
  <c r="O58" i="70"/>
  <c r="N58" i="70"/>
  <c r="M58" i="70"/>
  <c r="L58" i="70"/>
  <c r="K58" i="70"/>
  <c r="J58" i="70"/>
  <c r="I58" i="70"/>
  <c r="H58" i="70"/>
  <c r="G58" i="70"/>
  <c r="F58" i="70"/>
  <c r="E58" i="70"/>
  <c r="D58" i="70"/>
  <c r="C58" i="70"/>
  <c r="B58" i="70"/>
  <c r="Y57" i="70"/>
  <c r="X57" i="70"/>
  <c r="W57" i="70"/>
  <c r="V57" i="70"/>
  <c r="U57" i="70"/>
  <c r="T57" i="70"/>
  <c r="S57" i="70"/>
  <c r="R57" i="70"/>
  <c r="Q57" i="70"/>
  <c r="P57" i="70"/>
  <c r="O57" i="70"/>
  <c r="N57" i="70"/>
  <c r="M57" i="70"/>
  <c r="L57" i="70"/>
  <c r="K57" i="70"/>
  <c r="J57" i="70"/>
  <c r="I57" i="70"/>
  <c r="H57" i="70"/>
  <c r="G57" i="70"/>
  <c r="F57" i="70"/>
  <c r="E57" i="70"/>
  <c r="D57" i="70"/>
  <c r="C57" i="70"/>
  <c r="B57" i="70"/>
  <c r="Y81" i="70"/>
  <c r="X81" i="70"/>
  <c r="W81" i="70"/>
  <c r="V81" i="70"/>
  <c r="U81" i="70"/>
  <c r="T81" i="70"/>
  <c r="S81" i="70"/>
  <c r="R81" i="70"/>
  <c r="Q81" i="70"/>
  <c r="P81" i="70"/>
  <c r="O81" i="70"/>
  <c r="N81" i="70"/>
  <c r="M81" i="70"/>
  <c r="L81" i="70"/>
  <c r="K81" i="70"/>
  <c r="J81" i="70"/>
  <c r="I81" i="70"/>
  <c r="H81" i="70"/>
  <c r="G81" i="70"/>
  <c r="F81" i="70"/>
  <c r="E81" i="70"/>
  <c r="D81" i="70"/>
  <c r="C81" i="70"/>
  <c r="B81" i="70"/>
  <c r="Y80" i="70"/>
  <c r="X80" i="70"/>
  <c r="W80" i="70"/>
  <c r="V80" i="70"/>
  <c r="U80" i="70"/>
  <c r="T80" i="70"/>
  <c r="S80" i="70"/>
  <c r="R80" i="70"/>
  <c r="Q80" i="70"/>
  <c r="P80" i="70"/>
  <c r="O80" i="70"/>
  <c r="N80" i="70"/>
  <c r="M80" i="70"/>
  <c r="L80" i="70"/>
  <c r="K80" i="70"/>
  <c r="J80" i="70"/>
  <c r="I80" i="70"/>
  <c r="H80" i="70"/>
  <c r="G80" i="70"/>
  <c r="F80" i="70"/>
  <c r="E80" i="70"/>
  <c r="D80" i="70"/>
  <c r="C80" i="70"/>
  <c r="B80" i="70"/>
  <c r="Y79" i="70"/>
  <c r="X79" i="70"/>
  <c r="W79" i="70"/>
  <c r="V79" i="70"/>
  <c r="U79" i="70"/>
  <c r="T79" i="70"/>
  <c r="S79" i="70"/>
  <c r="R79" i="70"/>
  <c r="Q79" i="70"/>
  <c r="P79" i="70"/>
  <c r="O79" i="70"/>
  <c r="N79" i="70"/>
  <c r="M79" i="70"/>
  <c r="L79" i="70"/>
  <c r="K79" i="70"/>
  <c r="J79" i="70"/>
  <c r="I79" i="70"/>
  <c r="H79" i="70"/>
  <c r="G79" i="70"/>
  <c r="F79" i="70"/>
  <c r="E79" i="70"/>
  <c r="D79" i="70"/>
  <c r="C79" i="70"/>
  <c r="B79" i="70"/>
  <c r="Y78" i="70"/>
  <c r="X78" i="70"/>
  <c r="W78" i="70"/>
  <c r="V78" i="70"/>
  <c r="U78" i="70"/>
  <c r="T78" i="70"/>
  <c r="S78" i="70"/>
  <c r="R78" i="70"/>
  <c r="Q78" i="70"/>
  <c r="P78" i="70"/>
  <c r="O78" i="70"/>
  <c r="N78" i="70"/>
  <c r="M78" i="70"/>
  <c r="L78" i="70"/>
  <c r="K78" i="70"/>
  <c r="J78" i="70"/>
  <c r="I78" i="70"/>
  <c r="H78" i="70"/>
  <c r="G78" i="70"/>
  <c r="F78" i="70"/>
  <c r="E78" i="70"/>
  <c r="D78" i="70"/>
  <c r="C78" i="70"/>
  <c r="B78" i="70"/>
  <c r="Y77" i="70"/>
  <c r="X77" i="70"/>
  <c r="W77" i="70"/>
  <c r="V77" i="70"/>
  <c r="U77" i="70"/>
  <c r="T77" i="70"/>
  <c r="S77" i="70"/>
  <c r="R77" i="70"/>
  <c r="Q77" i="70"/>
  <c r="P77" i="70"/>
  <c r="O77" i="70"/>
  <c r="N77" i="70"/>
  <c r="M77" i="70"/>
  <c r="L77" i="70"/>
  <c r="K77" i="70"/>
  <c r="J77" i="70"/>
  <c r="I77" i="70"/>
  <c r="H77" i="70"/>
  <c r="G77" i="70"/>
  <c r="F77" i="70"/>
  <c r="E77" i="70"/>
  <c r="D77" i="70"/>
  <c r="C77" i="70"/>
  <c r="B77" i="70"/>
  <c r="Y76" i="70"/>
  <c r="X76" i="70"/>
  <c r="W76" i="70"/>
  <c r="V76" i="70"/>
  <c r="U76" i="70"/>
  <c r="T76" i="70"/>
  <c r="S76" i="70"/>
  <c r="R76" i="70"/>
  <c r="Q76" i="70"/>
  <c r="P76" i="70"/>
  <c r="O76" i="70"/>
  <c r="N76" i="70"/>
  <c r="M76" i="70"/>
  <c r="L76" i="70"/>
  <c r="K76" i="70"/>
  <c r="J76" i="70"/>
  <c r="I76" i="70"/>
  <c r="H76" i="70"/>
  <c r="G76" i="70"/>
  <c r="F76" i="70"/>
  <c r="E76" i="70"/>
  <c r="D76" i="70"/>
  <c r="C76" i="70"/>
  <c r="B76" i="70"/>
  <c r="Y75" i="70"/>
  <c r="X75" i="70"/>
  <c r="W75" i="70"/>
  <c r="V75" i="70"/>
  <c r="U75" i="70"/>
  <c r="T75" i="70"/>
  <c r="S75" i="70"/>
  <c r="R75" i="70"/>
  <c r="Q75" i="70"/>
  <c r="P75" i="70"/>
  <c r="O75" i="70"/>
  <c r="N75" i="70"/>
  <c r="M75" i="70"/>
  <c r="L75" i="70"/>
  <c r="K75" i="70"/>
  <c r="J75" i="70"/>
  <c r="I75" i="70"/>
  <c r="H75" i="70"/>
  <c r="G75" i="70"/>
  <c r="F75" i="70"/>
  <c r="E75" i="70"/>
  <c r="D75" i="70"/>
  <c r="C75" i="70"/>
  <c r="B75" i="70"/>
  <c r="Y74" i="70"/>
  <c r="X74" i="70"/>
  <c r="W74" i="70"/>
  <c r="V74" i="70"/>
  <c r="U74" i="70"/>
  <c r="T74" i="70"/>
  <c r="S74" i="70"/>
  <c r="R74" i="70"/>
  <c r="Q74" i="70"/>
  <c r="P74" i="70"/>
  <c r="O74" i="70"/>
  <c r="N74" i="70"/>
  <c r="M74" i="70"/>
  <c r="L74" i="70"/>
  <c r="K74" i="70"/>
  <c r="J74" i="70"/>
  <c r="I74" i="70"/>
  <c r="H74" i="70"/>
  <c r="G74" i="70"/>
  <c r="F74" i="70"/>
  <c r="E74" i="70"/>
  <c r="D74" i="70"/>
  <c r="C74" i="70"/>
  <c r="B74" i="70"/>
  <c r="Y73" i="70"/>
  <c r="X73" i="70"/>
  <c r="W73" i="70"/>
  <c r="V73" i="70"/>
  <c r="U73" i="70"/>
  <c r="T73" i="70"/>
  <c r="S73" i="70"/>
  <c r="R73" i="70"/>
  <c r="Q73" i="70"/>
  <c r="P73" i="70"/>
  <c r="O73" i="70"/>
  <c r="N73" i="70"/>
  <c r="M73" i="70"/>
  <c r="L73" i="70"/>
  <c r="K73" i="70"/>
  <c r="J73" i="70"/>
  <c r="I73" i="70"/>
  <c r="H73" i="70"/>
  <c r="G73" i="70"/>
  <c r="F73" i="70"/>
  <c r="E73" i="70"/>
  <c r="D73" i="70"/>
  <c r="C73" i="70"/>
  <c r="B73" i="70"/>
  <c r="Y72" i="70"/>
  <c r="X72" i="70"/>
  <c r="W72" i="70"/>
  <c r="V72" i="70"/>
  <c r="U72" i="70"/>
  <c r="T72" i="70"/>
  <c r="S72" i="70"/>
  <c r="R72" i="70"/>
  <c r="Q72" i="70"/>
  <c r="P72" i="70"/>
  <c r="O72" i="70"/>
  <c r="N72" i="70"/>
  <c r="M72" i="70"/>
  <c r="L72" i="70"/>
  <c r="K72" i="70"/>
  <c r="J72" i="70"/>
  <c r="I72" i="70"/>
  <c r="H72" i="70"/>
  <c r="G72" i="70"/>
  <c r="F72" i="70"/>
  <c r="E72" i="70"/>
  <c r="D72" i="70"/>
  <c r="C72" i="70"/>
  <c r="B72" i="70"/>
  <c r="Y71" i="70"/>
  <c r="X71" i="70"/>
  <c r="W71" i="70"/>
  <c r="V71" i="70"/>
  <c r="U71" i="70"/>
  <c r="T71" i="70"/>
  <c r="S71" i="70"/>
  <c r="R71" i="70"/>
  <c r="Q71" i="70"/>
  <c r="P71" i="70"/>
  <c r="O71" i="70"/>
  <c r="N71" i="70"/>
  <c r="M71" i="70"/>
  <c r="L71" i="70"/>
  <c r="K71" i="70"/>
  <c r="J71" i="70"/>
  <c r="I71" i="70"/>
  <c r="H71" i="70"/>
  <c r="G71" i="70"/>
  <c r="F71" i="70"/>
  <c r="E71" i="70"/>
  <c r="D71" i="70"/>
  <c r="C71" i="70"/>
  <c r="B71" i="70"/>
  <c r="Y70" i="70"/>
  <c r="X70" i="70"/>
  <c r="W70" i="70"/>
  <c r="V70" i="70"/>
  <c r="U70" i="70"/>
  <c r="T70" i="70"/>
  <c r="S70" i="70"/>
  <c r="R70" i="70"/>
  <c r="Q70" i="70"/>
  <c r="P70" i="70"/>
  <c r="O70" i="70"/>
  <c r="N70" i="70"/>
  <c r="M70" i="70"/>
  <c r="L70" i="70"/>
  <c r="K70" i="70"/>
  <c r="J70" i="70"/>
  <c r="I70" i="70"/>
  <c r="H70" i="70"/>
  <c r="G70" i="70"/>
  <c r="F70" i="70"/>
  <c r="E70" i="70"/>
  <c r="D70" i="70"/>
  <c r="C70" i="70"/>
  <c r="B70" i="70"/>
  <c r="F81" i="23"/>
  <c r="G81" i="23" s="1"/>
  <c r="B27" i="70" l="1"/>
  <c r="C27" i="70"/>
  <c r="D27" i="70"/>
  <c r="E27" i="70"/>
  <c r="F27" i="70"/>
  <c r="G27" i="70"/>
  <c r="H27" i="70"/>
  <c r="I27" i="70"/>
  <c r="J27" i="70"/>
  <c r="K27" i="70"/>
  <c r="L27" i="70"/>
  <c r="M27" i="70"/>
  <c r="N27" i="70"/>
  <c r="O27" i="70"/>
  <c r="P27" i="70"/>
  <c r="Q27" i="70"/>
  <c r="R27" i="70"/>
  <c r="S27" i="70"/>
  <c r="T27" i="70"/>
  <c r="U27" i="70"/>
  <c r="V27" i="70"/>
  <c r="W27" i="70"/>
  <c r="X27" i="70"/>
  <c r="Y27" i="70"/>
  <c r="Z27" i="70" l="1"/>
  <c r="Y82" i="70"/>
  <c r="X82" i="70"/>
  <c r="W82" i="70"/>
  <c r="V82" i="70"/>
  <c r="U82" i="70"/>
  <c r="T82" i="70"/>
  <c r="S82" i="70"/>
  <c r="R82" i="70"/>
  <c r="Q82" i="70"/>
  <c r="P82" i="70"/>
  <c r="O82" i="70"/>
  <c r="N82" i="70"/>
  <c r="M82" i="70"/>
  <c r="L82" i="70"/>
  <c r="K82" i="70"/>
  <c r="J82" i="70"/>
  <c r="I82" i="70"/>
  <c r="H82" i="70"/>
  <c r="G82" i="70"/>
  <c r="F82" i="70"/>
  <c r="E82" i="70"/>
  <c r="D82" i="70"/>
  <c r="C82" i="70"/>
  <c r="B82" i="70"/>
  <c r="Z82" i="70" l="1"/>
  <c r="F71" i="23"/>
  <c r="H71" i="23" s="1"/>
  <c r="F69" i="23"/>
  <c r="F64" i="23"/>
  <c r="F117" i="23" l="1"/>
  <c r="C61" i="42"/>
  <c r="N11" i="42"/>
  <c r="E31" i="7"/>
  <c r="E10" i="7" s="1"/>
  <c r="C24" i="43" s="1"/>
  <c r="E37" i="7"/>
  <c r="RA11" i="42" l="1"/>
  <c r="QZ11" i="42"/>
  <c r="QY11" i="42"/>
  <c r="QX11" i="42"/>
  <c r="QW11" i="42"/>
  <c r="QV11" i="42"/>
  <c r="QU11" i="42"/>
  <c r="QT11" i="42"/>
  <c r="QS11" i="42"/>
  <c r="QR11" i="42"/>
  <c r="QQ11" i="42"/>
  <c r="QP11" i="42"/>
  <c r="QO11" i="42"/>
  <c r="QN11" i="42"/>
  <c r="QM11" i="42"/>
  <c r="QL11" i="42"/>
  <c r="QK11" i="42"/>
  <c r="QJ11" i="42"/>
  <c r="QI11" i="42"/>
  <c r="QH11" i="42"/>
  <c r="QG11" i="42"/>
  <c r="QF11" i="42"/>
  <c r="QE11" i="42"/>
  <c r="QD11" i="42"/>
  <c r="QC11" i="42"/>
  <c r="QB11" i="42"/>
  <c r="QA11" i="42"/>
  <c r="PZ11" i="42"/>
  <c r="PY11" i="42"/>
  <c r="PX11" i="42"/>
  <c r="PW11" i="42"/>
  <c r="PV11" i="42"/>
  <c r="PU11" i="42"/>
  <c r="PT11" i="42"/>
  <c r="PS11" i="42"/>
  <c r="PR11" i="42"/>
  <c r="PQ11" i="42"/>
  <c r="PP11" i="42"/>
  <c r="PO11" i="42"/>
  <c r="PN11" i="42"/>
  <c r="PM11" i="42"/>
  <c r="PL11" i="42"/>
  <c r="PK11" i="42"/>
  <c r="PJ11" i="42"/>
  <c r="PI11" i="42"/>
  <c r="PH11" i="42"/>
  <c r="PG11" i="42"/>
  <c r="PF11" i="42"/>
  <c r="PE11" i="42"/>
  <c r="PD11" i="42"/>
  <c r="PC11" i="42"/>
  <c r="PB11" i="42"/>
  <c r="PA11" i="42"/>
  <c r="OZ11" i="42"/>
  <c r="OY11" i="42"/>
  <c r="OX11" i="42"/>
  <c r="OW11" i="42"/>
  <c r="OV11" i="42"/>
  <c r="OU11" i="42"/>
  <c r="OT11" i="42"/>
  <c r="OS11" i="42"/>
  <c r="OR11" i="42"/>
  <c r="OQ11" i="42"/>
  <c r="OP11" i="42"/>
  <c r="OO11" i="42"/>
  <c r="ON11" i="42"/>
  <c r="OM11" i="42"/>
  <c r="OL11" i="42"/>
  <c r="OK11" i="42"/>
  <c r="OJ11" i="42"/>
  <c r="OI11" i="42"/>
  <c r="OH11" i="42"/>
  <c r="OG11" i="42"/>
  <c r="OF11" i="42"/>
  <c r="OE11" i="42"/>
  <c r="OD11" i="42"/>
  <c r="OC11" i="42"/>
  <c r="OB11" i="42"/>
  <c r="OA11" i="42"/>
  <c r="NZ11" i="42"/>
  <c r="NY11" i="42"/>
  <c r="NX11" i="42"/>
  <c r="NW11" i="42"/>
  <c r="NV11" i="42"/>
  <c r="NU11" i="42"/>
  <c r="NT11" i="42"/>
  <c r="NS11" i="42"/>
  <c r="NR11" i="42"/>
  <c r="NQ11" i="42"/>
  <c r="NP11" i="42"/>
  <c r="NO11" i="42"/>
  <c r="NN11" i="42"/>
  <c r="NM11" i="42"/>
  <c r="NL11" i="42"/>
  <c r="NK11" i="42"/>
  <c r="NJ11" i="42"/>
  <c r="NI11" i="42"/>
  <c r="NH11" i="42"/>
  <c r="NG11" i="42"/>
  <c r="NF11" i="42"/>
  <c r="NE11" i="42"/>
  <c r="ND11" i="42"/>
  <c r="NC11" i="42"/>
  <c r="NB11" i="42"/>
  <c r="NA11" i="42"/>
  <c r="MZ11" i="42"/>
  <c r="MY11" i="42"/>
  <c r="MX11" i="42"/>
  <c r="MW11" i="42"/>
  <c r="MV11" i="42"/>
  <c r="MU11" i="42"/>
  <c r="MT11" i="42"/>
  <c r="MS11" i="42"/>
  <c r="MR11" i="42"/>
  <c r="MQ11" i="42"/>
  <c r="MP11" i="42"/>
  <c r="MO11" i="42"/>
  <c r="MN11" i="42"/>
  <c r="MM11" i="42"/>
  <c r="ML11" i="42"/>
  <c r="MK11" i="42"/>
  <c r="MJ11" i="42"/>
  <c r="MI11" i="42"/>
  <c r="MH11" i="42"/>
  <c r="MG11" i="42"/>
  <c r="MF11" i="42"/>
  <c r="ME11" i="42"/>
  <c r="MD11" i="42"/>
  <c r="MC11" i="42"/>
  <c r="MB11" i="42"/>
  <c r="MA11" i="42"/>
  <c r="LZ11" i="42"/>
  <c r="LY11" i="42"/>
  <c r="LX11" i="42"/>
  <c r="LW11" i="42"/>
  <c r="LV11" i="42"/>
  <c r="LU11" i="42"/>
  <c r="LT11" i="42"/>
  <c r="LS11" i="42"/>
  <c r="LR11" i="42"/>
  <c r="LQ11" i="42"/>
  <c r="LP11" i="42"/>
  <c r="LO11" i="42"/>
  <c r="LN11" i="42"/>
  <c r="LM11" i="42"/>
  <c r="LL11" i="42"/>
  <c r="LK11" i="42"/>
  <c r="LJ11" i="42"/>
  <c r="LI11" i="42"/>
  <c r="LH11" i="42"/>
  <c r="LG11" i="42"/>
  <c r="LF11" i="42"/>
  <c r="LE11" i="42"/>
  <c r="LD11" i="42"/>
  <c r="LC11" i="42"/>
  <c r="LB11" i="42"/>
  <c r="LA11" i="42"/>
  <c r="KZ11" i="42"/>
  <c r="KY11" i="42"/>
  <c r="KX11" i="42"/>
  <c r="KW11" i="42"/>
  <c r="KV11" i="42"/>
  <c r="KU11" i="42"/>
  <c r="KT11" i="42"/>
  <c r="KS11" i="42"/>
  <c r="KR11" i="42"/>
  <c r="KQ11" i="42"/>
  <c r="KP11" i="42"/>
  <c r="KO11" i="42"/>
  <c r="KN11" i="42"/>
  <c r="KM11" i="42"/>
  <c r="KL11" i="42"/>
  <c r="KK11" i="42"/>
  <c r="KJ11" i="42"/>
  <c r="KI11" i="42"/>
  <c r="KH11" i="42"/>
  <c r="KG11" i="42"/>
  <c r="KF11" i="42"/>
  <c r="KE11" i="42"/>
  <c r="KD11" i="42"/>
  <c r="KC11" i="42"/>
  <c r="KB11" i="42"/>
  <c r="KA11" i="42"/>
  <c r="JZ11" i="42"/>
  <c r="JY11" i="42"/>
  <c r="JX11" i="42"/>
  <c r="JW11" i="42"/>
  <c r="JV11" i="42"/>
  <c r="JU11" i="42"/>
  <c r="JT11" i="42"/>
  <c r="JS11" i="42"/>
  <c r="JR11" i="42"/>
  <c r="JQ11" i="42"/>
  <c r="JP11" i="42"/>
  <c r="JO11" i="42"/>
  <c r="JN11" i="42"/>
  <c r="JM11" i="42"/>
  <c r="JL11" i="42"/>
  <c r="JK11" i="42"/>
  <c r="JJ11" i="42"/>
  <c r="JI11" i="42"/>
  <c r="JH11" i="42"/>
  <c r="JG11" i="42"/>
  <c r="JF11" i="42"/>
  <c r="JE11" i="42"/>
  <c r="JD11" i="42"/>
  <c r="JC11" i="42"/>
  <c r="JB11" i="42"/>
  <c r="JA11" i="42"/>
  <c r="IZ11" i="42"/>
  <c r="IY11" i="42"/>
  <c r="IX11" i="42"/>
  <c r="IW11" i="42"/>
  <c r="IV11" i="42"/>
  <c r="IU11" i="42"/>
  <c r="IT11" i="42"/>
  <c r="IS11" i="42"/>
  <c r="IR11" i="42"/>
  <c r="IQ11" i="42"/>
  <c r="IP11" i="42"/>
  <c r="IO11" i="42"/>
  <c r="IN11" i="42"/>
  <c r="IM11" i="42"/>
  <c r="IL11" i="42"/>
  <c r="IK11" i="42"/>
  <c r="IJ11" i="42"/>
  <c r="II11" i="42"/>
  <c r="IH11" i="42"/>
  <c r="IG11" i="42"/>
  <c r="IF11" i="42"/>
  <c r="IE11" i="42"/>
  <c r="ID11" i="42"/>
  <c r="IC11" i="42"/>
  <c r="IB11" i="42"/>
  <c r="IA11" i="42"/>
  <c r="HZ11" i="42"/>
  <c r="HY11" i="42"/>
  <c r="HX11" i="42"/>
  <c r="HW11" i="42"/>
  <c r="HV11" i="42"/>
  <c r="HU11" i="42"/>
  <c r="HT11" i="42"/>
  <c r="HS11" i="42"/>
  <c r="HR11" i="42"/>
  <c r="HQ11" i="42"/>
  <c r="HP11" i="42"/>
  <c r="HO11" i="42"/>
  <c r="HN11" i="42"/>
  <c r="HM11" i="42"/>
  <c r="HL11" i="42"/>
  <c r="HK11" i="42"/>
  <c r="HJ11" i="42"/>
  <c r="HI11" i="42"/>
  <c r="HH11" i="42"/>
  <c r="HG11" i="42"/>
  <c r="HF11" i="42"/>
  <c r="HE11" i="42"/>
  <c r="HD11" i="42"/>
  <c r="HC11" i="42"/>
  <c r="HB11" i="42"/>
  <c r="HA11" i="42"/>
  <c r="GZ11" i="42"/>
  <c r="GY11" i="42"/>
  <c r="GX11" i="42"/>
  <c r="GW11" i="42"/>
  <c r="GV11" i="42"/>
  <c r="GU11" i="42"/>
  <c r="GT11" i="42"/>
  <c r="GS11" i="42"/>
  <c r="GR11" i="42"/>
  <c r="GQ11" i="42"/>
  <c r="GP11" i="42"/>
  <c r="GO11" i="42"/>
  <c r="GN11" i="42"/>
  <c r="GM11" i="42"/>
  <c r="GL11" i="42"/>
  <c r="GK11" i="42"/>
  <c r="GJ11" i="42"/>
  <c r="GI11" i="42"/>
  <c r="GH11" i="42"/>
  <c r="GG11" i="42"/>
  <c r="GF11" i="42"/>
  <c r="GE11" i="42"/>
  <c r="GD11" i="42"/>
  <c r="GC11" i="42"/>
  <c r="GB11" i="42"/>
  <c r="GA11" i="42"/>
  <c r="FZ11" i="42"/>
  <c r="FY11" i="42"/>
  <c r="FX11" i="42"/>
  <c r="FW11" i="42"/>
  <c r="FV11" i="42"/>
  <c r="FU11" i="42"/>
  <c r="FT11" i="42"/>
  <c r="FS11" i="42"/>
  <c r="FR11" i="42"/>
  <c r="FQ11" i="42"/>
  <c r="FP11" i="42"/>
  <c r="FO11" i="42"/>
  <c r="FN11" i="42"/>
  <c r="FM11" i="42"/>
  <c r="FL11" i="42"/>
  <c r="FK11" i="42"/>
  <c r="FJ11" i="42"/>
  <c r="FI11" i="42"/>
  <c r="FH11" i="42"/>
  <c r="FG11" i="42"/>
  <c r="FF11" i="42"/>
  <c r="FE11" i="42"/>
  <c r="FD11" i="42"/>
  <c r="FC11" i="42"/>
  <c r="FB11" i="42"/>
  <c r="FA11" i="42"/>
  <c r="EZ11" i="42"/>
  <c r="EY11" i="42"/>
  <c r="EX11" i="42"/>
  <c r="EW11" i="42"/>
  <c r="EV11" i="42"/>
  <c r="EU11" i="42"/>
  <c r="ET11" i="42"/>
  <c r="ES11" i="42"/>
  <c r="ER11" i="42"/>
  <c r="EQ11" i="42"/>
  <c r="EP11" i="42"/>
  <c r="EO11" i="42"/>
  <c r="EN11" i="42"/>
  <c r="EM11" i="42"/>
  <c r="EL11" i="42"/>
  <c r="EK11" i="42"/>
  <c r="EJ11" i="42"/>
  <c r="EI11" i="42"/>
  <c r="EH11" i="42"/>
  <c r="EG11" i="42"/>
  <c r="EF11" i="42"/>
  <c r="EE11" i="42"/>
  <c r="ED11" i="42"/>
  <c r="EC11" i="42"/>
  <c r="EB11" i="42"/>
  <c r="EA11" i="42"/>
  <c r="DZ11" i="42"/>
  <c r="DY11" i="42"/>
  <c r="DX11" i="42"/>
  <c r="DW11" i="42"/>
  <c r="DV11" i="42"/>
  <c r="DU11" i="42"/>
  <c r="DT11" i="42"/>
  <c r="DS11" i="42"/>
  <c r="DR11" i="42"/>
  <c r="DQ11" i="42"/>
  <c r="DP11" i="42"/>
  <c r="DO11" i="42"/>
  <c r="DN11" i="42"/>
  <c r="DM11" i="42"/>
  <c r="DL11" i="42"/>
  <c r="DK11" i="42"/>
  <c r="DJ11" i="42"/>
  <c r="DI11" i="42"/>
  <c r="DH11" i="42"/>
  <c r="DG11" i="42"/>
  <c r="DF11" i="42"/>
  <c r="DE11" i="42"/>
  <c r="DD11" i="42"/>
  <c r="DC11" i="42"/>
  <c r="DB11" i="42"/>
  <c r="DA11" i="42"/>
  <c r="CZ11" i="42"/>
  <c r="CY11" i="42"/>
  <c r="CX11" i="42"/>
  <c r="CW11" i="42"/>
  <c r="CV11" i="42"/>
  <c r="CU11" i="42"/>
  <c r="CT11" i="42"/>
  <c r="CS11" i="42"/>
  <c r="CR11" i="42"/>
  <c r="CQ11" i="42"/>
  <c r="CP11" i="42"/>
  <c r="CO11" i="42"/>
  <c r="CN11" i="42"/>
  <c r="CM11" i="42"/>
  <c r="CL11" i="42"/>
  <c r="CK11" i="42"/>
  <c r="CJ11" i="42"/>
  <c r="CI11" i="42"/>
  <c r="CH11" i="42"/>
  <c r="CG11" i="42"/>
  <c r="CF11" i="42"/>
  <c r="CE11" i="42"/>
  <c r="CD11" i="42"/>
  <c r="CC11" i="42"/>
  <c r="CB11" i="42"/>
  <c r="CA11" i="42"/>
  <c r="BZ11" i="42"/>
  <c r="BY11" i="42"/>
  <c r="BX11" i="42"/>
  <c r="BW11" i="42"/>
  <c r="BV11" i="42"/>
  <c r="BU11" i="42"/>
  <c r="BT11" i="42"/>
  <c r="BS11" i="42"/>
  <c r="BR11" i="42"/>
  <c r="BQ11" i="42"/>
  <c r="BP11" i="42"/>
  <c r="BO11" i="42"/>
  <c r="BN11" i="42"/>
  <c r="BM11" i="42"/>
  <c r="BL11" i="42"/>
  <c r="BK11" i="42"/>
  <c r="BJ11" i="42"/>
  <c r="BI11" i="42"/>
  <c r="BH11" i="42"/>
  <c r="BG11" i="42"/>
  <c r="BF11" i="42"/>
  <c r="BE11" i="42"/>
  <c r="BD11" i="42"/>
  <c r="BC11" i="42"/>
  <c r="BB11" i="42"/>
  <c r="BA11" i="42"/>
  <c r="AZ11" i="42"/>
  <c r="AY11" i="42"/>
  <c r="AX11" i="42"/>
  <c r="AW11" i="42"/>
  <c r="AV11" i="42"/>
  <c r="AU11" i="42"/>
  <c r="AT11" i="42"/>
  <c r="AS11" i="42"/>
  <c r="AR11" i="42"/>
  <c r="AA502" i="58"/>
  <c r="Z502" i="58"/>
  <c r="Y502" i="58"/>
  <c r="X502" i="58"/>
  <c r="W502" i="58"/>
  <c r="V502" i="58"/>
  <c r="U502" i="58"/>
  <c r="T502" i="58"/>
  <c r="S502" i="58"/>
  <c r="R502" i="58"/>
  <c r="Q502" i="58"/>
  <c r="P502" i="58"/>
  <c r="O502" i="58"/>
  <c r="N502" i="58"/>
  <c r="M502" i="58"/>
  <c r="L502" i="58"/>
  <c r="K502" i="58"/>
  <c r="J502" i="58"/>
  <c r="I502" i="58"/>
  <c r="H502" i="58"/>
  <c r="G502" i="58"/>
  <c r="F502" i="58"/>
  <c r="E502" i="58"/>
  <c r="D502" i="58"/>
  <c r="AA458" i="58"/>
  <c r="Z458" i="58"/>
  <c r="Y458" i="58"/>
  <c r="X458" i="58"/>
  <c r="W458" i="58"/>
  <c r="V458" i="58"/>
  <c r="U458" i="58"/>
  <c r="T458" i="58"/>
  <c r="S458" i="58"/>
  <c r="R458" i="58"/>
  <c r="Q458" i="58"/>
  <c r="P458" i="58"/>
  <c r="O458" i="58"/>
  <c r="N458" i="58"/>
  <c r="M458" i="58"/>
  <c r="L458" i="58"/>
  <c r="K458" i="58"/>
  <c r="J458" i="58"/>
  <c r="I458" i="58"/>
  <c r="H458" i="58"/>
  <c r="G458" i="58"/>
  <c r="F458" i="58"/>
  <c r="E458" i="58"/>
  <c r="D458" i="58"/>
  <c r="AA414" i="58"/>
  <c r="Z414" i="58"/>
  <c r="Y414" i="58"/>
  <c r="X414" i="58"/>
  <c r="W414" i="58"/>
  <c r="V414" i="58"/>
  <c r="U414" i="58"/>
  <c r="T414" i="58"/>
  <c r="S414" i="58"/>
  <c r="R414" i="58"/>
  <c r="Q414" i="58"/>
  <c r="P414" i="58"/>
  <c r="O414" i="58"/>
  <c r="N414" i="58"/>
  <c r="M414" i="58"/>
  <c r="L414" i="58"/>
  <c r="K414" i="58"/>
  <c r="J414" i="58"/>
  <c r="I414" i="58"/>
  <c r="H414" i="58"/>
  <c r="G414" i="58"/>
  <c r="F414" i="58"/>
  <c r="E414" i="58"/>
  <c r="D414" i="58"/>
  <c r="AA370" i="58"/>
  <c r="Z370" i="58"/>
  <c r="Y370" i="58"/>
  <c r="X370" i="58"/>
  <c r="W370" i="58"/>
  <c r="V370" i="58"/>
  <c r="U370" i="58"/>
  <c r="T370" i="58"/>
  <c r="S370" i="58"/>
  <c r="R370" i="58"/>
  <c r="Q370" i="58"/>
  <c r="P370" i="58"/>
  <c r="O370" i="58"/>
  <c r="N370" i="58"/>
  <c r="M370" i="58"/>
  <c r="L370" i="58"/>
  <c r="K370" i="58"/>
  <c r="J370" i="58"/>
  <c r="I370" i="58"/>
  <c r="H370" i="58"/>
  <c r="G370" i="58"/>
  <c r="F370" i="58"/>
  <c r="E370" i="58"/>
  <c r="D370" i="58"/>
  <c r="AA326" i="58"/>
  <c r="Z326" i="58"/>
  <c r="Y326" i="58"/>
  <c r="X326" i="58"/>
  <c r="W326" i="58"/>
  <c r="V326" i="58"/>
  <c r="U326" i="58"/>
  <c r="T326" i="58"/>
  <c r="S326" i="58"/>
  <c r="R326" i="58"/>
  <c r="Q326" i="58"/>
  <c r="P326" i="58"/>
  <c r="O326" i="58"/>
  <c r="N326" i="58"/>
  <c r="M326" i="58"/>
  <c r="L326" i="58"/>
  <c r="K326" i="58"/>
  <c r="J326" i="58"/>
  <c r="I326" i="58"/>
  <c r="H326" i="58"/>
  <c r="G326" i="58"/>
  <c r="F326" i="58"/>
  <c r="E326" i="58"/>
  <c r="D326" i="58"/>
  <c r="AA282" i="58"/>
  <c r="Z282" i="58"/>
  <c r="Y282" i="58"/>
  <c r="X282" i="58"/>
  <c r="W282" i="58"/>
  <c r="V282" i="58"/>
  <c r="U282" i="58"/>
  <c r="T282" i="58"/>
  <c r="S282" i="58"/>
  <c r="R282" i="58"/>
  <c r="Q282" i="58"/>
  <c r="P282" i="58"/>
  <c r="O282" i="58"/>
  <c r="N282" i="58"/>
  <c r="M282" i="58"/>
  <c r="L282" i="58"/>
  <c r="K282" i="58"/>
  <c r="J282" i="58"/>
  <c r="I282" i="58"/>
  <c r="H282" i="58"/>
  <c r="G282" i="58"/>
  <c r="F282" i="58"/>
  <c r="E282" i="58"/>
  <c r="D282" i="58"/>
  <c r="AA238" i="58"/>
  <c r="Z238" i="58"/>
  <c r="Y238" i="58"/>
  <c r="X238" i="58"/>
  <c r="W238" i="58"/>
  <c r="V238" i="58"/>
  <c r="U238" i="58"/>
  <c r="T238" i="58"/>
  <c r="S238" i="58"/>
  <c r="R238" i="58"/>
  <c r="Q238" i="58"/>
  <c r="P238" i="58"/>
  <c r="O238" i="58"/>
  <c r="N238" i="58"/>
  <c r="M238" i="58"/>
  <c r="L238" i="58"/>
  <c r="K238" i="58"/>
  <c r="J238" i="58"/>
  <c r="I238" i="58"/>
  <c r="H238" i="58"/>
  <c r="G238" i="58"/>
  <c r="F238" i="58"/>
  <c r="E238" i="58"/>
  <c r="D238" i="58"/>
  <c r="AA194" i="58"/>
  <c r="Z194" i="58"/>
  <c r="Y194" i="58"/>
  <c r="X194" i="58"/>
  <c r="W194" i="58"/>
  <c r="V194" i="58"/>
  <c r="U194" i="58"/>
  <c r="T194" i="58"/>
  <c r="S194" i="58"/>
  <c r="R194" i="58"/>
  <c r="Q194" i="58"/>
  <c r="P194" i="58"/>
  <c r="O194" i="58"/>
  <c r="N194" i="58"/>
  <c r="M194" i="58"/>
  <c r="L194" i="58"/>
  <c r="K194" i="58"/>
  <c r="J194" i="58"/>
  <c r="I194" i="58"/>
  <c r="H194" i="58"/>
  <c r="G194" i="58"/>
  <c r="F194" i="58"/>
  <c r="E194" i="58"/>
  <c r="D194" i="58"/>
  <c r="AA150" i="58"/>
  <c r="Z150" i="58"/>
  <c r="Y150" i="58"/>
  <c r="X150" i="58"/>
  <c r="W150" i="58"/>
  <c r="V150" i="58"/>
  <c r="U150" i="58"/>
  <c r="T150" i="58"/>
  <c r="S150" i="58"/>
  <c r="R150" i="58"/>
  <c r="Q150" i="58"/>
  <c r="P150" i="58"/>
  <c r="O150" i="58"/>
  <c r="N150" i="58"/>
  <c r="M150" i="58"/>
  <c r="L150" i="58"/>
  <c r="K150" i="58"/>
  <c r="J150" i="58"/>
  <c r="I150" i="58"/>
  <c r="H150" i="58"/>
  <c r="G150" i="58"/>
  <c r="F150" i="58"/>
  <c r="E150" i="58"/>
  <c r="D150" i="58"/>
  <c r="AA106" i="58"/>
  <c r="Z106" i="58"/>
  <c r="Y106" i="58"/>
  <c r="X106" i="58"/>
  <c r="W106" i="58"/>
  <c r="V106" i="58"/>
  <c r="U106" i="58"/>
  <c r="T106" i="58"/>
  <c r="S106" i="58"/>
  <c r="R106" i="58"/>
  <c r="Q106" i="58"/>
  <c r="P106" i="58"/>
  <c r="O106" i="58"/>
  <c r="N106" i="58"/>
  <c r="M106" i="58"/>
  <c r="L106" i="58"/>
  <c r="K106" i="58"/>
  <c r="J106" i="58"/>
  <c r="I106" i="58"/>
  <c r="H106" i="58"/>
  <c r="G106" i="58"/>
  <c r="F106" i="58"/>
  <c r="E106" i="58"/>
  <c r="D106" i="58"/>
  <c r="AA62" i="58"/>
  <c r="Z62" i="58"/>
  <c r="Y62" i="58"/>
  <c r="X62" i="58"/>
  <c r="W62" i="58"/>
  <c r="V62" i="58"/>
  <c r="U62" i="58"/>
  <c r="T62" i="58"/>
  <c r="S62" i="58"/>
  <c r="R62" i="58"/>
  <c r="Q62" i="58"/>
  <c r="P62" i="58"/>
  <c r="O62" i="58"/>
  <c r="N62" i="58"/>
  <c r="M62" i="58"/>
  <c r="L62" i="58"/>
  <c r="K62" i="58"/>
  <c r="J62" i="58"/>
  <c r="I62" i="58"/>
  <c r="H62" i="58"/>
  <c r="G62" i="58"/>
  <c r="F62" i="58"/>
  <c r="E62" i="58"/>
  <c r="D62" i="58"/>
  <c r="AA18" i="58"/>
  <c r="Z18" i="58"/>
  <c r="Y18" i="58"/>
  <c r="X18" i="58"/>
  <c r="W18" i="58"/>
  <c r="V18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D44" i="23"/>
  <c r="F44" i="23" s="1"/>
  <c r="G44" i="23" s="1"/>
  <c r="D104" i="23"/>
  <c r="F104" i="23" s="1"/>
  <c r="I104" i="23" s="1"/>
  <c r="D62" i="23"/>
  <c r="B55" i="42"/>
  <c r="H10" i="17"/>
  <c r="E9" i="23" l="1"/>
  <c r="E118" i="7"/>
  <c r="F68" i="23"/>
  <c r="F62" i="23" s="1"/>
  <c r="G63" i="23" s="1"/>
  <c r="I149" i="9"/>
  <c r="I154" i="9" s="1"/>
  <c r="I104" i="9"/>
  <c r="I105" i="9" s="1"/>
  <c r="D546" i="58"/>
  <c r="AC18" i="58"/>
  <c r="D19" i="58"/>
  <c r="C18" i="58"/>
  <c r="E546" i="58"/>
  <c r="AD18" i="58"/>
  <c r="E19" i="58"/>
  <c r="F546" i="58"/>
  <c r="AE18" i="58"/>
  <c r="F19" i="58"/>
  <c r="G546" i="58"/>
  <c r="AF18" i="58"/>
  <c r="G19" i="58"/>
  <c r="H546" i="58"/>
  <c r="AG18" i="58"/>
  <c r="H19" i="58"/>
  <c r="I546" i="58"/>
  <c r="AH18" i="58"/>
  <c r="I19" i="58"/>
  <c r="J546" i="58"/>
  <c r="AI18" i="58"/>
  <c r="J19" i="58"/>
  <c r="K546" i="58"/>
  <c r="AJ18" i="58"/>
  <c r="K19" i="58"/>
  <c r="L546" i="58"/>
  <c r="AK18" i="58"/>
  <c r="L19" i="58"/>
  <c r="M546" i="58"/>
  <c r="AL18" i="58"/>
  <c r="M19" i="58"/>
  <c r="N546" i="58"/>
  <c r="AM18" i="58"/>
  <c r="N19" i="58"/>
  <c r="O546" i="58"/>
  <c r="AN18" i="58"/>
  <c r="O19" i="58"/>
  <c r="P546" i="58"/>
  <c r="AO18" i="58"/>
  <c r="P19" i="58"/>
  <c r="Q546" i="58"/>
  <c r="AP18" i="58"/>
  <c r="Q19" i="58"/>
  <c r="R546" i="58"/>
  <c r="AQ18" i="58"/>
  <c r="R19" i="58"/>
  <c r="S546" i="58"/>
  <c r="AR18" i="58"/>
  <c r="S19" i="58"/>
  <c r="T546" i="58"/>
  <c r="AS18" i="58"/>
  <c r="T19" i="58"/>
  <c r="U546" i="58"/>
  <c r="AT18" i="58"/>
  <c r="U19" i="58"/>
  <c r="V546" i="58"/>
  <c r="AU18" i="58"/>
  <c r="V19" i="58"/>
  <c r="W546" i="58"/>
  <c r="AV18" i="58"/>
  <c r="W19" i="58"/>
  <c r="X546" i="58"/>
  <c r="AW18" i="58"/>
  <c r="X19" i="58"/>
  <c r="Y546" i="58"/>
  <c r="AX18" i="58"/>
  <c r="Y19" i="58"/>
  <c r="Z546" i="58"/>
  <c r="AY18" i="58"/>
  <c r="Z19" i="58"/>
  <c r="AA546" i="58"/>
  <c r="AZ18" i="58"/>
  <c r="AA19" i="58"/>
  <c r="AC62" i="58"/>
  <c r="C62" i="58"/>
  <c r="D63" i="58"/>
  <c r="D66" i="58" s="1"/>
  <c r="AD62" i="58"/>
  <c r="E63" i="58"/>
  <c r="E66" i="58" s="1"/>
  <c r="AE62" i="58"/>
  <c r="F63" i="58"/>
  <c r="F66" i="58" s="1"/>
  <c r="AF62" i="58"/>
  <c r="G63" i="58"/>
  <c r="G66" i="58" s="1"/>
  <c r="AG62" i="58"/>
  <c r="H63" i="58"/>
  <c r="H66" i="58" s="1"/>
  <c r="AH62" i="58"/>
  <c r="I63" i="58"/>
  <c r="I66" i="58" s="1"/>
  <c r="AI62" i="58"/>
  <c r="J63" i="58"/>
  <c r="J66" i="58" s="1"/>
  <c r="AJ62" i="58"/>
  <c r="K63" i="58"/>
  <c r="K66" i="58" s="1"/>
  <c r="AK62" i="58"/>
  <c r="L63" i="58"/>
  <c r="L66" i="58" s="1"/>
  <c r="AL62" i="58"/>
  <c r="M63" i="58"/>
  <c r="M66" i="58" s="1"/>
  <c r="AM62" i="58"/>
  <c r="N63" i="58"/>
  <c r="N66" i="58" s="1"/>
  <c r="AN62" i="58"/>
  <c r="O63" i="58"/>
  <c r="O66" i="58" s="1"/>
  <c r="AO62" i="58"/>
  <c r="P63" i="58"/>
  <c r="P66" i="58" s="1"/>
  <c r="AP62" i="58"/>
  <c r="Q63" i="58"/>
  <c r="Q66" i="58" s="1"/>
  <c r="AQ62" i="58"/>
  <c r="R63" i="58"/>
  <c r="R66" i="58" s="1"/>
  <c r="AR62" i="58"/>
  <c r="S63" i="58"/>
  <c r="S66" i="58" s="1"/>
  <c r="AS62" i="58"/>
  <c r="T63" i="58"/>
  <c r="T66" i="58" s="1"/>
  <c r="AT62" i="58"/>
  <c r="U63" i="58"/>
  <c r="U66" i="58" s="1"/>
  <c r="AU62" i="58"/>
  <c r="V63" i="58"/>
  <c r="V66" i="58" s="1"/>
  <c r="AV62" i="58"/>
  <c r="W63" i="58"/>
  <c r="W66" i="58" s="1"/>
  <c r="AW62" i="58"/>
  <c r="X63" i="58"/>
  <c r="X66" i="58" s="1"/>
  <c r="AX62" i="58"/>
  <c r="Y63" i="58"/>
  <c r="Y66" i="58" s="1"/>
  <c r="AY62" i="58"/>
  <c r="Z63" i="58"/>
  <c r="Z66" i="58" s="1"/>
  <c r="AZ62" i="58"/>
  <c r="AA63" i="58"/>
  <c r="AA66" i="58" s="1"/>
  <c r="AC106" i="58"/>
  <c r="C106" i="58"/>
  <c r="D107" i="58"/>
  <c r="D110" i="58" s="1"/>
  <c r="AD106" i="58"/>
  <c r="E107" i="58"/>
  <c r="E110" i="58" s="1"/>
  <c r="AE106" i="58"/>
  <c r="F107" i="58"/>
  <c r="F110" i="58" s="1"/>
  <c r="AF106" i="58"/>
  <c r="G107" i="58"/>
  <c r="G110" i="58" s="1"/>
  <c r="AG106" i="58"/>
  <c r="H107" i="58"/>
  <c r="H110" i="58" s="1"/>
  <c r="AH106" i="58"/>
  <c r="I107" i="58"/>
  <c r="I110" i="58" s="1"/>
  <c r="AI106" i="58"/>
  <c r="J107" i="58"/>
  <c r="J110" i="58" s="1"/>
  <c r="AJ106" i="58"/>
  <c r="K107" i="58"/>
  <c r="K110" i="58" s="1"/>
  <c r="AK106" i="58"/>
  <c r="L107" i="58"/>
  <c r="L110" i="58" s="1"/>
  <c r="AL106" i="58"/>
  <c r="M107" i="58"/>
  <c r="M110" i="58" s="1"/>
  <c r="AM106" i="58"/>
  <c r="N107" i="58"/>
  <c r="N110" i="58" s="1"/>
  <c r="AN106" i="58"/>
  <c r="O107" i="58"/>
  <c r="O110" i="58" s="1"/>
  <c r="AO106" i="58"/>
  <c r="P107" i="58"/>
  <c r="P110" i="58" s="1"/>
  <c r="AP106" i="58"/>
  <c r="Q107" i="58"/>
  <c r="Q110" i="58" s="1"/>
  <c r="AQ106" i="58"/>
  <c r="R107" i="58"/>
  <c r="R110" i="58" s="1"/>
  <c r="AR106" i="58"/>
  <c r="S107" i="58"/>
  <c r="S110" i="58" s="1"/>
  <c r="AS106" i="58"/>
  <c r="T107" i="58"/>
  <c r="T110" i="58" s="1"/>
  <c r="AT106" i="58"/>
  <c r="U107" i="58"/>
  <c r="U110" i="58" s="1"/>
  <c r="AU106" i="58"/>
  <c r="V107" i="58"/>
  <c r="V110" i="58" s="1"/>
  <c r="AV106" i="58"/>
  <c r="W107" i="58"/>
  <c r="W110" i="58" s="1"/>
  <c r="AW106" i="58"/>
  <c r="X107" i="58"/>
  <c r="X110" i="58" s="1"/>
  <c r="AX106" i="58"/>
  <c r="Y107" i="58"/>
  <c r="Y110" i="58" s="1"/>
  <c r="AY106" i="58"/>
  <c r="Z107" i="58"/>
  <c r="Z110" i="58" s="1"/>
  <c r="AZ106" i="58"/>
  <c r="AA107" i="58"/>
  <c r="AA110" i="58" s="1"/>
  <c r="AC150" i="58"/>
  <c r="C150" i="58"/>
  <c r="D151" i="58"/>
  <c r="D154" i="58" s="1"/>
  <c r="AD150" i="58"/>
  <c r="E151" i="58"/>
  <c r="E154" i="58" s="1"/>
  <c r="AE150" i="58"/>
  <c r="F151" i="58"/>
  <c r="F154" i="58" s="1"/>
  <c r="AF150" i="58"/>
  <c r="G151" i="58"/>
  <c r="G154" i="58" s="1"/>
  <c r="AG150" i="58"/>
  <c r="H151" i="58"/>
  <c r="H154" i="58" s="1"/>
  <c r="AH150" i="58"/>
  <c r="I151" i="58"/>
  <c r="I154" i="58" s="1"/>
  <c r="AI150" i="58"/>
  <c r="J151" i="58"/>
  <c r="J154" i="58" s="1"/>
  <c r="AJ150" i="58"/>
  <c r="K151" i="58"/>
  <c r="K154" i="58" s="1"/>
  <c r="AK150" i="58"/>
  <c r="L151" i="58"/>
  <c r="L154" i="58" s="1"/>
  <c r="AL150" i="58"/>
  <c r="M151" i="58"/>
  <c r="M154" i="58" s="1"/>
  <c r="AM150" i="58"/>
  <c r="N151" i="58"/>
  <c r="N154" i="58" s="1"/>
  <c r="AN150" i="58"/>
  <c r="O151" i="58"/>
  <c r="O154" i="58" s="1"/>
  <c r="AO150" i="58"/>
  <c r="P151" i="58"/>
  <c r="P154" i="58" s="1"/>
  <c r="AP150" i="58"/>
  <c r="Q151" i="58"/>
  <c r="Q154" i="58" s="1"/>
  <c r="AQ150" i="58"/>
  <c r="R151" i="58"/>
  <c r="R154" i="58" s="1"/>
  <c r="AR150" i="58"/>
  <c r="S151" i="58"/>
  <c r="S154" i="58" s="1"/>
  <c r="AS150" i="58"/>
  <c r="T151" i="58"/>
  <c r="T154" i="58" s="1"/>
  <c r="AT150" i="58"/>
  <c r="U151" i="58"/>
  <c r="U154" i="58" s="1"/>
  <c r="AU150" i="58"/>
  <c r="V151" i="58"/>
  <c r="V154" i="58" s="1"/>
  <c r="AV150" i="58"/>
  <c r="W151" i="58"/>
  <c r="W154" i="58" s="1"/>
  <c r="AW150" i="58"/>
  <c r="X151" i="58"/>
  <c r="X154" i="58" s="1"/>
  <c r="AX150" i="58"/>
  <c r="Y151" i="58"/>
  <c r="Y154" i="58" s="1"/>
  <c r="AY150" i="58"/>
  <c r="Z151" i="58"/>
  <c r="Z154" i="58" s="1"/>
  <c r="AZ150" i="58"/>
  <c r="AA151" i="58"/>
  <c r="AA154" i="58" s="1"/>
  <c r="AC194" i="58"/>
  <c r="C194" i="58"/>
  <c r="D195" i="58"/>
  <c r="D198" i="58" s="1"/>
  <c r="AD194" i="58"/>
  <c r="E195" i="58"/>
  <c r="E198" i="58" s="1"/>
  <c r="AE194" i="58"/>
  <c r="F195" i="58"/>
  <c r="F198" i="58" s="1"/>
  <c r="AF194" i="58"/>
  <c r="G195" i="58"/>
  <c r="G198" i="58" s="1"/>
  <c r="AG194" i="58"/>
  <c r="H195" i="58"/>
  <c r="H198" i="58" s="1"/>
  <c r="AH194" i="58"/>
  <c r="I195" i="58"/>
  <c r="I198" i="58" s="1"/>
  <c r="AI194" i="58"/>
  <c r="J195" i="58"/>
  <c r="J198" i="58" s="1"/>
  <c r="AJ194" i="58"/>
  <c r="K195" i="58"/>
  <c r="K198" i="58" s="1"/>
  <c r="AK194" i="58"/>
  <c r="L195" i="58"/>
  <c r="L198" i="58" s="1"/>
  <c r="AL194" i="58"/>
  <c r="M195" i="58"/>
  <c r="M198" i="58" s="1"/>
  <c r="AM194" i="58"/>
  <c r="N195" i="58"/>
  <c r="N198" i="58" s="1"/>
  <c r="AN194" i="58"/>
  <c r="O195" i="58"/>
  <c r="O198" i="58" s="1"/>
  <c r="AO194" i="58"/>
  <c r="P195" i="58"/>
  <c r="P198" i="58" s="1"/>
  <c r="AP194" i="58"/>
  <c r="Q195" i="58"/>
  <c r="Q198" i="58" s="1"/>
  <c r="AQ194" i="58"/>
  <c r="R195" i="58"/>
  <c r="R198" i="58" s="1"/>
  <c r="AR194" i="58"/>
  <c r="S195" i="58"/>
  <c r="S198" i="58" s="1"/>
  <c r="AS194" i="58"/>
  <c r="T195" i="58"/>
  <c r="T198" i="58" s="1"/>
  <c r="AT194" i="58"/>
  <c r="U195" i="58"/>
  <c r="U198" i="58" s="1"/>
  <c r="AU194" i="58"/>
  <c r="V195" i="58"/>
  <c r="V198" i="58" s="1"/>
  <c r="AV194" i="58"/>
  <c r="W195" i="58"/>
  <c r="W198" i="58" s="1"/>
  <c r="AW194" i="58"/>
  <c r="X195" i="58"/>
  <c r="X198" i="58" s="1"/>
  <c r="AX194" i="58"/>
  <c r="Y195" i="58"/>
  <c r="Y198" i="58" s="1"/>
  <c r="AY194" i="58"/>
  <c r="Z195" i="58"/>
  <c r="Z198" i="58" s="1"/>
  <c r="AZ194" i="58"/>
  <c r="AA195" i="58"/>
  <c r="AA198" i="58" s="1"/>
  <c r="AC238" i="58"/>
  <c r="C238" i="58"/>
  <c r="D239" i="58"/>
  <c r="D242" i="58" s="1"/>
  <c r="AD238" i="58"/>
  <c r="E239" i="58"/>
  <c r="E242" i="58" s="1"/>
  <c r="AE238" i="58"/>
  <c r="F239" i="58"/>
  <c r="F242" i="58" s="1"/>
  <c r="AF238" i="58"/>
  <c r="G239" i="58"/>
  <c r="G242" i="58" s="1"/>
  <c r="AG238" i="58"/>
  <c r="H239" i="58"/>
  <c r="H242" i="58" s="1"/>
  <c r="AH238" i="58"/>
  <c r="I239" i="58"/>
  <c r="I242" i="58" s="1"/>
  <c r="AI238" i="58"/>
  <c r="J239" i="58"/>
  <c r="J242" i="58" s="1"/>
  <c r="AJ238" i="58"/>
  <c r="K239" i="58"/>
  <c r="K242" i="58" s="1"/>
  <c r="AK238" i="58"/>
  <c r="L239" i="58"/>
  <c r="L242" i="58" s="1"/>
  <c r="AL238" i="58"/>
  <c r="M239" i="58"/>
  <c r="M242" i="58" s="1"/>
  <c r="AM238" i="58"/>
  <c r="N239" i="58"/>
  <c r="N242" i="58" s="1"/>
  <c r="AN238" i="58"/>
  <c r="O239" i="58"/>
  <c r="O242" i="58" s="1"/>
  <c r="AO238" i="58"/>
  <c r="P239" i="58"/>
  <c r="P242" i="58" s="1"/>
  <c r="AP238" i="58"/>
  <c r="Q239" i="58"/>
  <c r="Q242" i="58" s="1"/>
  <c r="AQ238" i="58"/>
  <c r="R239" i="58"/>
  <c r="R242" i="58" s="1"/>
  <c r="AR238" i="58"/>
  <c r="S239" i="58"/>
  <c r="S242" i="58" s="1"/>
  <c r="AS238" i="58"/>
  <c r="T239" i="58"/>
  <c r="T242" i="58" s="1"/>
  <c r="AT238" i="58"/>
  <c r="U239" i="58"/>
  <c r="U242" i="58" s="1"/>
  <c r="AU238" i="58"/>
  <c r="V239" i="58"/>
  <c r="V242" i="58" s="1"/>
  <c r="AV238" i="58"/>
  <c r="W239" i="58"/>
  <c r="W242" i="58" s="1"/>
  <c r="AW238" i="58"/>
  <c r="X239" i="58"/>
  <c r="X242" i="58" s="1"/>
  <c r="AX238" i="58"/>
  <c r="Y239" i="58"/>
  <c r="Y242" i="58" s="1"/>
  <c r="AY238" i="58"/>
  <c r="Z239" i="58"/>
  <c r="Z242" i="58" s="1"/>
  <c r="AZ238" i="58"/>
  <c r="AA239" i="58"/>
  <c r="AA242" i="58" s="1"/>
  <c r="AC282" i="58"/>
  <c r="C282" i="58"/>
  <c r="D283" i="58"/>
  <c r="D286" i="58" s="1"/>
  <c r="AD282" i="58"/>
  <c r="E283" i="58"/>
  <c r="E286" i="58" s="1"/>
  <c r="AE282" i="58"/>
  <c r="F283" i="58"/>
  <c r="F286" i="58" s="1"/>
  <c r="AF282" i="58"/>
  <c r="G283" i="58"/>
  <c r="G286" i="58" s="1"/>
  <c r="AG282" i="58"/>
  <c r="H283" i="58"/>
  <c r="H286" i="58" s="1"/>
  <c r="AH282" i="58"/>
  <c r="I283" i="58"/>
  <c r="I286" i="58" s="1"/>
  <c r="AI282" i="58"/>
  <c r="J283" i="58"/>
  <c r="J286" i="58" s="1"/>
  <c r="AJ282" i="58"/>
  <c r="K283" i="58"/>
  <c r="K286" i="58" s="1"/>
  <c r="AK282" i="58"/>
  <c r="L283" i="58"/>
  <c r="L286" i="58" s="1"/>
  <c r="AL282" i="58"/>
  <c r="M283" i="58"/>
  <c r="M286" i="58" s="1"/>
  <c r="AM282" i="58"/>
  <c r="N283" i="58"/>
  <c r="N286" i="58" s="1"/>
  <c r="AN282" i="58"/>
  <c r="O283" i="58"/>
  <c r="O286" i="58" s="1"/>
  <c r="AO282" i="58"/>
  <c r="P283" i="58"/>
  <c r="P286" i="58" s="1"/>
  <c r="AP282" i="58"/>
  <c r="Q283" i="58"/>
  <c r="Q286" i="58" s="1"/>
  <c r="AQ282" i="58"/>
  <c r="R283" i="58"/>
  <c r="R286" i="58" s="1"/>
  <c r="AR282" i="58"/>
  <c r="S283" i="58"/>
  <c r="S286" i="58" s="1"/>
  <c r="AS282" i="58"/>
  <c r="T283" i="58"/>
  <c r="T286" i="58" s="1"/>
  <c r="AT282" i="58"/>
  <c r="U283" i="58"/>
  <c r="U286" i="58" s="1"/>
  <c r="AU282" i="58"/>
  <c r="V283" i="58"/>
  <c r="V286" i="58" s="1"/>
  <c r="AV282" i="58"/>
  <c r="W283" i="58"/>
  <c r="W286" i="58" s="1"/>
  <c r="AW282" i="58"/>
  <c r="X283" i="58"/>
  <c r="X286" i="58" s="1"/>
  <c r="AX282" i="58"/>
  <c r="Y283" i="58"/>
  <c r="Y286" i="58" s="1"/>
  <c r="AY282" i="58"/>
  <c r="Z283" i="58"/>
  <c r="Z286" i="58" s="1"/>
  <c r="AZ282" i="58"/>
  <c r="AA283" i="58"/>
  <c r="AA286" i="58" s="1"/>
  <c r="AC326" i="58"/>
  <c r="C326" i="58"/>
  <c r="D327" i="58"/>
  <c r="D330" i="58" s="1"/>
  <c r="AD326" i="58"/>
  <c r="E327" i="58"/>
  <c r="E330" i="58" s="1"/>
  <c r="AE326" i="58"/>
  <c r="F327" i="58"/>
  <c r="F330" i="58" s="1"/>
  <c r="AF326" i="58"/>
  <c r="G327" i="58"/>
  <c r="G330" i="58" s="1"/>
  <c r="AG326" i="58"/>
  <c r="H327" i="58"/>
  <c r="H330" i="58" s="1"/>
  <c r="AH326" i="58"/>
  <c r="I327" i="58"/>
  <c r="I330" i="58" s="1"/>
  <c r="AI326" i="58"/>
  <c r="J327" i="58"/>
  <c r="J330" i="58" s="1"/>
  <c r="AJ326" i="58"/>
  <c r="K327" i="58"/>
  <c r="K330" i="58" s="1"/>
  <c r="AK326" i="58"/>
  <c r="L327" i="58"/>
  <c r="L330" i="58" s="1"/>
  <c r="AL326" i="58"/>
  <c r="M327" i="58"/>
  <c r="M330" i="58" s="1"/>
  <c r="AM326" i="58"/>
  <c r="N327" i="58"/>
  <c r="N330" i="58" s="1"/>
  <c r="AN326" i="58"/>
  <c r="O327" i="58"/>
  <c r="O330" i="58" s="1"/>
  <c r="AO326" i="58"/>
  <c r="P327" i="58"/>
  <c r="P330" i="58" s="1"/>
  <c r="AP326" i="58"/>
  <c r="Q327" i="58"/>
  <c r="Q330" i="58" s="1"/>
  <c r="AQ326" i="58"/>
  <c r="R327" i="58"/>
  <c r="R330" i="58" s="1"/>
  <c r="AR326" i="58"/>
  <c r="S327" i="58"/>
  <c r="S330" i="58" s="1"/>
  <c r="AS326" i="58"/>
  <c r="T327" i="58"/>
  <c r="T330" i="58" s="1"/>
  <c r="AT326" i="58"/>
  <c r="U327" i="58"/>
  <c r="U330" i="58" s="1"/>
  <c r="AU326" i="58"/>
  <c r="V327" i="58"/>
  <c r="V330" i="58" s="1"/>
  <c r="AV326" i="58"/>
  <c r="W327" i="58"/>
  <c r="W330" i="58" s="1"/>
  <c r="AW326" i="58"/>
  <c r="X327" i="58"/>
  <c r="X330" i="58" s="1"/>
  <c r="AX326" i="58"/>
  <c r="Y327" i="58"/>
  <c r="Y330" i="58" s="1"/>
  <c r="AY326" i="58"/>
  <c r="Z327" i="58"/>
  <c r="Z330" i="58" s="1"/>
  <c r="AZ326" i="58"/>
  <c r="AA327" i="58"/>
  <c r="AA330" i="58" s="1"/>
  <c r="AC370" i="58"/>
  <c r="C370" i="58"/>
  <c r="D371" i="58"/>
  <c r="D374" i="58" s="1"/>
  <c r="AD370" i="58"/>
  <c r="E371" i="58"/>
  <c r="E374" i="58" s="1"/>
  <c r="AE370" i="58"/>
  <c r="F371" i="58"/>
  <c r="F374" i="58" s="1"/>
  <c r="AF370" i="58"/>
  <c r="G371" i="58"/>
  <c r="G374" i="58" s="1"/>
  <c r="AG370" i="58"/>
  <c r="H371" i="58"/>
  <c r="H374" i="58" s="1"/>
  <c r="AH370" i="58"/>
  <c r="I371" i="58"/>
  <c r="I374" i="58" s="1"/>
  <c r="AI370" i="58"/>
  <c r="J371" i="58"/>
  <c r="J374" i="58" s="1"/>
  <c r="AJ370" i="58"/>
  <c r="K371" i="58"/>
  <c r="K374" i="58" s="1"/>
  <c r="AK370" i="58"/>
  <c r="L371" i="58"/>
  <c r="L374" i="58" s="1"/>
  <c r="AL370" i="58"/>
  <c r="M371" i="58"/>
  <c r="M374" i="58" s="1"/>
  <c r="AM370" i="58"/>
  <c r="N371" i="58"/>
  <c r="N374" i="58" s="1"/>
  <c r="AN370" i="58"/>
  <c r="O371" i="58"/>
  <c r="O374" i="58" s="1"/>
  <c r="AO370" i="58"/>
  <c r="P371" i="58"/>
  <c r="P374" i="58" s="1"/>
  <c r="AP370" i="58"/>
  <c r="Q371" i="58"/>
  <c r="Q374" i="58" s="1"/>
  <c r="AQ370" i="58"/>
  <c r="R371" i="58"/>
  <c r="R374" i="58" s="1"/>
  <c r="AR370" i="58"/>
  <c r="S371" i="58"/>
  <c r="S374" i="58" s="1"/>
  <c r="AS370" i="58"/>
  <c r="T371" i="58"/>
  <c r="T374" i="58" s="1"/>
  <c r="AT370" i="58"/>
  <c r="U371" i="58"/>
  <c r="U374" i="58" s="1"/>
  <c r="AU370" i="58"/>
  <c r="V371" i="58"/>
  <c r="V374" i="58" s="1"/>
  <c r="AV370" i="58"/>
  <c r="W371" i="58"/>
  <c r="W374" i="58" s="1"/>
  <c r="AW370" i="58"/>
  <c r="X371" i="58"/>
  <c r="X374" i="58" s="1"/>
  <c r="AX370" i="58"/>
  <c r="Y371" i="58"/>
  <c r="Y374" i="58" s="1"/>
  <c r="AY370" i="58"/>
  <c r="Z371" i="58"/>
  <c r="Z374" i="58" s="1"/>
  <c r="AZ370" i="58"/>
  <c r="AA371" i="58"/>
  <c r="AA374" i="58" s="1"/>
  <c r="AC414" i="58"/>
  <c r="C414" i="58"/>
  <c r="D415" i="58"/>
  <c r="D418" i="58" s="1"/>
  <c r="AD414" i="58"/>
  <c r="E415" i="58"/>
  <c r="E418" i="58" s="1"/>
  <c r="AE414" i="58"/>
  <c r="F415" i="58"/>
  <c r="F418" i="58" s="1"/>
  <c r="AF414" i="58"/>
  <c r="G415" i="58"/>
  <c r="G418" i="58" s="1"/>
  <c r="AG414" i="58"/>
  <c r="H415" i="58"/>
  <c r="H418" i="58" s="1"/>
  <c r="AH414" i="58"/>
  <c r="I415" i="58"/>
  <c r="I418" i="58" s="1"/>
  <c r="AI414" i="58"/>
  <c r="J415" i="58"/>
  <c r="J418" i="58" s="1"/>
  <c r="AJ414" i="58"/>
  <c r="K415" i="58"/>
  <c r="K418" i="58" s="1"/>
  <c r="AK414" i="58"/>
  <c r="L415" i="58"/>
  <c r="L418" i="58" s="1"/>
  <c r="AL414" i="58"/>
  <c r="M415" i="58"/>
  <c r="M418" i="58" s="1"/>
  <c r="AM414" i="58"/>
  <c r="N415" i="58"/>
  <c r="N418" i="58" s="1"/>
  <c r="AN414" i="58"/>
  <c r="O415" i="58"/>
  <c r="O418" i="58" s="1"/>
  <c r="AO414" i="58"/>
  <c r="P415" i="58"/>
  <c r="P418" i="58" s="1"/>
  <c r="AP414" i="58"/>
  <c r="Q415" i="58"/>
  <c r="Q418" i="58" s="1"/>
  <c r="AQ414" i="58"/>
  <c r="R415" i="58"/>
  <c r="R418" i="58" s="1"/>
  <c r="AR414" i="58"/>
  <c r="S415" i="58"/>
  <c r="S418" i="58" s="1"/>
  <c r="AS414" i="58"/>
  <c r="T415" i="58"/>
  <c r="T418" i="58" s="1"/>
  <c r="AT414" i="58"/>
  <c r="U415" i="58"/>
  <c r="U418" i="58" s="1"/>
  <c r="AU414" i="58"/>
  <c r="V415" i="58"/>
  <c r="V418" i="58" s="1"/>
  <c r="AV414" i="58"/>
  <c r="W415" i="58"/>
  <c r="W418" i="58" s="1"/>
  <c r="AW414" i="58"/>
  <c r="X415" i="58"/>
  <c r="X418" i="58" s="1"/>
  <c r="AX414" i="58"/>
  <c r="Y415" i="58"/>
  <c r="Y418" i="58" s="1"/>
  <c r="AY414" i="58"/>
  <c r="Z415" i="58"/>
  <c r="Z418" i="58" s="1"/>
  <c r="AZ414" i="58"/>
  <c r="AA415" i="58"/>
  <c r="AA418" i="58" s="1"/>
  <c r="AC458" i="58"/>
  <c r="C458" i="58"/>
  <c r="D459" i="58"/>
  <c r="D462" i="58" s="1"/>
  <c r="AD458" i="58"/>
  <c r="E459" i="58"/>
  <c r="E462" i="58" s="1"/>
  <c r="AE458" i="58"/>
  <c r="F459" i="58"/>
  <c r="F462" i="58" s="1"/>
  <c r="AF458" i="58"/>
  <c r="G459" i="58"/>
  <c r="G462" i="58" s="1"/>
  <c r="AG458" i="58"/>
  <c r="H459" i="58"/>
  <c r="H462" i="58" s="1"/>
  <c r="AH458" i="58"/>
  <c r="I459" i="58"/>
  <c r="I462" i="58" s="1"/>
  <c r="AI458" i="58"/>
  <c r="J459" i="58"/>
  <c r="J462" i="58" s="1"/>
  <c r="AJ458" i="58"/>
  <c r="K459" i="58"/>
  <c r="K462" i="58" s="1"/>
  <c r="AK458" i="58"/>
  <c r="L459" i="58"/>
  <c r="L462" i="58" s="1"/>
  <c r="AL458" i="58"/>
  <c r="M459" i="58"/>
  <c r="M462" i="58" s="1"/>
  <c r="AM458" i="58"/>
  <c r="N459" i="58"/>
  <c r="N462" i="58" s="1"/>
  <c r="AN458" i="58"/>
  <c r="O459" i="58"/>
  <c r="O462" i="58" s="1"/>
  <c r="AO458" i="58"/>
  <c r="P459" i="58"/>
  <c r="P462" i="58" s="1"/>
  <c r="AP458" i="58"/>
  <c r="Q459" i="58"/>
  <c r="Q462" i="58" s="1"/>
  <c r="AQ458" i="58"/>
  <c r="R459" i="58"/>
  <c r="R462" i="58" s="1"/>
  <c r="AR458" i="58"/>
  <c r="S459" i="58"/>
  <c r="S462" i="58" s="1"/>
  <c r="AS458" i="58"/>
  <c r="T459" i="58"/>
  <c r="T462" i="58" s="1"/>
  <c r="AT458" i="58"/>
  <c r="U459" i="58"/>
  <c r="U462" i="58" s="1"/>
  <c r="AU458" i="58"/>
  <c r="V459" i="58"/>
  <c r="V462" i="58" s="1"/>
  <c r="AV458" i="58"/>
  <c r="W459" i="58"/>
  <c r="W462" i="58" s="1"/>
  <c r="AW458" i="58"/>
  <c r="X459" i="58"/>
  <c r="X462" i="58" s="1"/>
  <c r="AX458" i="58"/>
  <c r="Y459" i="58"/>
  <c r="Y462" i="58" s="1"/>
  <c r="AY458" i="58"/>
  <c r="Z459" i="58"/>
  <c r="Z462" i="58" s="1"/>
  <c r="AZ458" i="58"/>
  <c r="AA459" i="58"/>
  <c r="AA462" i="58" s="1"/>
  <c r="AC502" i="58"/>
  <c r="C502" i="58"/>
  <c r="D503" i="58"/>
  <c r="D506" i="58" s="1"/>
  <c r="AD502" i="58"/>
  <c r="E503" i="58"/>
  <c r="E506" i="58" s="1"/>
  <c r="AE502" i="58"/>
  <c r="F503" i="58"/>
  <c r="F506" i="58" s="1"/>
  <c r="AF502" i="58"/>
  <c r="G503" i="58"/>
  <c r="G506" i="58" s="1"/>
  <c r="AG502" i="58"/>
  <c r="H503" i="58"/>
  <c r="H506" i="58" s="1"/>
  <c r="AH502" i="58"/>
  <c r="I503" i="58"/>
  <c r="I506" i="58" s="1"/>
  <c r="AI502" i="58"/>
  <c r="J503" i="58"/>
  <c r="J506" i="58" s="1"/>
  <c r="AJ502" i="58"/>
  <c r="K503" i="58"/>
  <c r="K506" i="58" s="1"/>
  <c r="AK502" i="58"/>
  <c r="L503" i="58"/>
  <c r="L506" i="58" s="1"/>
  <c r="AL502" i="58"/>
  <c r="M503" i="58"/>
  <c r="M506" i="58" s="1"/>
  <c r="AM502" i="58"/>
  <c r="N503" i="58"/>
  <c r="N506" i="58" s="1"/>
  <c r="AN502" i="58"/>
  <c r="O503" i="58"/>
  <c r="O506" i="58" s="1"/>
  <c r="AO502" i="58"/>
  <c r="P503" i="58"/>
  <c r="P506" i="58" s="1"/>
  <c r="AP502" i="58"/>
  <c r="Q503" i="58"/>
  <c r="Q506" i="58" s="1"/>
  <c r="AQ502" i="58"/>
  <c r="R503" i="58"/>
  <c r="R506" i="58" s="1"/>
  <c r="AR502" i="58"/>
  <c r="S503" i="58"/>
  <c r="S506" i="58" s="1"/>
  <c r="AS502" i="58"/>
  <c r="T503" i="58"/>
  <c r="T506" i="58" s="1"/>
  <c r="AT502" i="58"/>
  <c r="U503" i="58"/>
  <c r="U506" i="58" s="1"/>
  <c r="AU502" i="58"/>
  <c r="V503" i="58"/>
  <c r="V506" i="58" s="1"/>
  <c r="AV502" i="58"/>
  <c r="W503" i="58"/>
  <c r="W506" i="58" s="1"/>
  <c r="AW502" i="58"/>
  <c r="X503" i="58"/>
  <c r="X506" i="58" s="1"/>
  <c r="AX502" i="58"/>
  <c r="Y503" i="58"/>
  <c r="Y506" i="58" s="1"/>
  <c r="AY502" i="58"/>
  <c r="Z503" i="58"/>
  <c r="Z506" i="58" s="1"/>
  <c r="AZ502" i="58"/>
  <c r="AA503" i="58"/>
  <c r="AA506" i="58" s="1"/>
  <c r="C462" i="58" l="1"/>
  <c r="C374" i="58"/>
  <c r="C198" i="58"/>
  <c r="C330" i="58"/>
  <c r="C66" i="58"/>
  <c r="C286" i="58"/>
  <c r="C506" i="58"/>
  <c r="C110" i="58"/>
  <c r="C418" i="58"/>
  <c r="C242" i="58"/>
  <c r="C154" i="58"/>
  <c r="AA549" i="58"/>
  <c r="Z549" i="58"/>
  <c r="X549" i="58"/>
  <c r="W549" i="58"/>
  <c r="V549" i="58"/>
  <c r="L549" i="58"/>
  <c r="K549" i="58"/>
  <c r="J549" i="58"/>
  <c r="I549" i="58"/>
  <c r="H549" i="58"/>
  <c r="G549" i="58"/>
  <c r="F549" i="58"/>
  <c r="E549" i="58"/>
  <c r="D549" i="58"/>
  <c r="AB194" i="58"/>
  <c r="AA199" i="58"/>
  <c r="Z199" i="58"/>
  <c r="Y199" i="58"/>
  <c r="X199" i="58"/>
  <c r="W199" i="58"/>
  <c r="V199" i="58"/>
  <c r="U199" i="58"/>
  <c r="T199" i="58"/>
  <c r="S199" i="58"/>
  <c r="R199" i="58"/>
  <c r="Q199" i="58"/>
  <c r="P199" i="58"/>
  <c r="O199" i="58"/>
  <c r="N199" i="58"/>
  <c r="M199" i="58"/>
  <c r="L199" i="58"/>
  <c r="K199" i="58"/>
  <c r="J199" i="58"/>
  <c r="I199" i="58"/>
  <c r="H199" i="58"/>
  <c r="G199" i="58"/>
  <c r="F199" i="58"/>
  <c r="E199" i="58"/>
  <c r="AA22" i="58"/>
  <c r="Z22" i="58"/>
  <c r="Y22" i="58"/>
  <c r="Y549" i="58"/>
  <c r="X22" i="58"/>
  <c r="W22" i="58"/>
  <c r="V22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E62" i="23"/>
  <c r="M107" i="9"/>
  <c r="L107" i="9"/>
  <c r="K107" i="9"/>
  <c r="J107" i="9"/>
  <c r="I107" i="9"/>
  <c r="BY502" i="58"/>
  <c r="AZ503" i="58"/>
  <c r="AZ506" i="58" s="1"/>
  <c r="BX502" i="58"/>
  <c r="AY503" i="58"/>
  <c r="AY506" i="58" s="1"/>
  <c r="BW502" i="58"/>
  <c r="AX503" i="58"/>
  <c r="AX506" i="58" s="1"/>
  <c r="BV502" i="58"/>
  <c r="AW503" i="58"/>
  <c r="AW506" i="58" s="1"/>
  <c r="BU502" i="58"/>
  <c r="AV503" i="58"/>
  <c r="AV506" i="58" s="1"/>
  <c r="BT502" i="58"/>
  <c r="AU503" i="58"/>
  <c r="AU506" i="58" s="1"/>
  <c r="BS502" i="58"/>
  <c r="AT503" i="58"/>
  <c r="AT506" i="58" s="1"/>
  <c r="BR502" i="58"/>
  <c r="AS503" i="58"/>
  <c r="AS506" i="58" s="1"/>
  <c r="BQ502" i="58"/>
  <c r="AR503" i="58"/>
  <c r="AR506" i="58" s="1"/>
  <c r="BP502" i="58"/>
  <c r="AQ503" i="58"/>
  <c r="AQ506" i="58" s="1"/>
  <c r="BO502" i="58"/>
  <c r="AP503" i="58"/>
  <c r="AP506" i="58" s="1"/>
  <c r="BN502" i="58"/>
  <c r="AO503" i="58"/>
  <c r="AO506" i="58" s="1"/>
  <c r="BM502" i="58"/>
  <c r="AN503" i="58"/>
  <c r="AN506" i="58" s="1"/>
  <c r="BL502" i="58"/>
  <c r="AM503" i="58"/>
  <c r="AM506" i="58" s="1"/>
  <c r="BK502" i="58"/>
  <c r="AL503" i="58"/>
  <c r="AL506" i="58" s="1"/>
  <c r="BJ502" i="58"/>
  <c r="AK503" i="58"/>
  <c r="AK506" i="58" s="1"/>
  <c r="BI502" i="58"/>
  <c r="AJ503" i="58"/>
  <c r="AJ506" i="58" s="1"/>
  <c r="BH502" i="58"/>
  <c r="AI503" i="58"/>
  <c r="AI506" i="58" s="1"/>
  <c r="BG502" i="58"/>
  <c r="AH503" i="58"/>
  <c r="AH506" i="58" s="1"/>
  <c r="BF502" i="58"/>
  <c r="AG503" i="58"/>
  <c r="AG506" i="58" s="1"/>
  <c r="BE502" i="58"/>
  <c r="AF503" i="58"/>
  <c r="AF506" i="58" s="1"/>
  <c r="BD502" i="58"/>
  <c r="AE503" i="58"/>
  <c r="AE506" i="58" s="1"/>
  <c r="BC502" i="58"/>
  <c r="AD503" i="58"/>
  <c r="AD506" i="58" s="1"/>
  <c r="AB502" i="58"/>
  <c r="C503" i="58"/>
  <c r="BB502" i="58"/>
  <c r="AC503" i="58"/>
  <c r="AC506" i="58" s="1"/>
  <c r="BY458" i="58"/>
  <c r="AZ459" i="58"/>
  <c r="AZ462" i="58" s="1"/>
  <c r="BX458" i="58"/>
  <c r="AY459" i="58"/>
  <c r="AY462" i="58" s="1"/>
  <c r="BW458" i="58"/>
  <c r="AX459" i="58"/>
  <c r="AX462" i="58" s="1"/>
  <c r="BV458" i="58"/>
  <c r="AW459" i="58"/>
  <c r="AW462" i="58" s="1"/>
  <c r="BU458" i="58"/>
  <c r="AV459" i="58"/>
  <c r="AV462" i="58" s="1"/>
  <c r="BT458" i="58"/>
  <c r="AU459" i="58"/>
  <c r="AU462" i="58" s="1"/>
  <c r="BS458" i="58"/>
  <c r="AT459" i="58"/>
  <c r="AT462" i="58" s="1"/>
  <c r="BR458" i="58"/>
  <c r="AS459" i="58"/>
  <c r="AS462" i="58" s="1"/>
  <c r="BQ458" i="58"/>
  <c r="AR459" i="58"/>
  <c r="AR462" i="58" s="1"/>
  <c r="BP458" i="58"/>
  <c r="AQ459" i="58"/>
  <c r="AQ462" i="58" s="1"/>
  <c r="BO458" i="58"/>
  <c r="AP459" i="58"/>
  <c r="AP462" i="58" s="1"/>
  <c r="BN458" i="58"/>
  <c r="AO459" i="58"/>
  <c r="AO462" i="58" s="1"/>
  <c r="BM458" i="58"/>
  <c r="AN459" i="58"/>
  <c r="AN462" i="58" s="1"/>
  <c r="BL458" i="58"/>
  <c r="AM459" i="58"/>
  <c r="AM462" i="58" s="1"/>
  <c r="BK458" i="58"/>
  <c r="AL459" i="58"/>
  <c r="AL462" i="58" s="1"/>
  <c r="BJ458" i="58"/>
  <c r="AK459" i="58"/>
  <c r="AK462" i="58" s="1"/>
  <c r="BI458" i="58"/>
  <c r="AJ459" i="58"/>
  <c r="AJ462" i="58" s="1"/>
  <c r="BH458" i="58"/>
  <c r="AI459" i="58"/>
  <c r="AI462" i="58" s="1"/>
  <c r="BG458" i="58"/>
  <c r="AH459" i="58"/>
  <c r="AH462" i="58" s="1"/>
  <c r="BF458" i="58"/>
  <c r="AG459" i="58"/>
  <c r="AG462" i="58" s="1"/>
  <c r="BE458" i="58"/>
  <c r="AF459" i="58"/>
  <c r="AF462" i="58" s="1"/>
  <c r="BD458" i="58"/>
  <c r="AE459" i="58"/>
  <c r="AE462" i="58" s="1"/>
  <c r="BC458" i="58"/>
  <c r="AD459" i="58"/>
  <c r="AD462" i="58" s="1"/>
  <c r="AB458" i="58"/>
  <c r="C459" i="58"/>
  <c r="BB458" i="58"/>
  <c r="AC459" i="58"/>
  <c r="AC462" i="58" s="1"/>
  <c r="BY414" i="58"/>
  <c r="AZ415" i="58"/>
  <c r="AZ418" i="58" s="1"/>
  <c r="BX414" i="58"/>
  <c r="AY415" i="58"/>
  <c r="AY418" i="58" s="1"/>
  <c r="BW414" i="58"/>
  <c r="AX415" i="58"/>
  <c r="AX418" i="58" s="1"/>
  <c r="BV414" i="58"/>
  <c r="AW415" i="58"/>
  <c r="AW418" i="58" s="1"/>
  <c r="BU414" i="58"/>
  <c r="AV415" i="58"/>
  <c r="AV418" i="58" s="1"/>
  <c r="BT414" i="58"/>
  <c r="AU415" i="58"/>
  <c r="AU418" i="58" s="1"/>
  <c r="BS414" i="58"/>
  <c r="AT415" i="58"/>
  <c r="AT418" i="58" s="1"/>
  <c r="BR414" i="58"/>
  <c r="AS415" i="58"/>
  <c r="AS418" i="58" s="1"/>
  <c r="BQ414" i="58"/>
  <c r="AR415" i="58"/>
  <c r="AR418" i="58" s="1"/>
  <c r="BP414" i="58"/>
  <c r="AQ415" i="58"/>
  <c r="AQ418" i="58" s="1"/>
  <c r="BO414" i="58"/>
  <c r="AP415" i="58"/>
  <c r="AP418" i="58" s="1"/>
  <c r="BN414" i="58"/>
  <c r="AO415" i="58"/>
  <c r="AO418" i="58" s="1"/>
  <c r="BM414" i="58"/>
  <c r="AN415" i="58"/>
  <c r="AN418" i="58" s="1"/>
  <c r="BL414" i="58"/>
  <c r="AM415" i="58"/>
  <c r="AM418" i="58" s="1"/>
  <c r="BK414" i="58"/>
  <c r="AL415" i="58"/>
  <c r="AL418" i="58" s="1"/>
  <c r="BJ414" i="58"/>
  <c r="AK415" i="58"/>
  <c r="AK418" i="58" s="1"/>
  <c r="BI414" i="58"/>
  <c r="AJ415" i="58"/>
  <c r="AJ418" i="58" s="1"/>
  <c r="BH414" i="58"/>
  <c r="AI415" i="58"/>
  <c r="AI418" i="58" s="1"/>
  <c r="BG414" i="58"/>
  <c r="AH415" i="58"/>
  <c r="AH418" i="58" s="1"/>
  <c r="BF414" i="58"/>
  <c r="AG415" i="58"/>
  <c r="AG418" i="58" s="1"/>
  <c r="BE414" i="58"/>
  <c r="AF415" i="58"/>
  <c r="AF418" i="58" s="1"/>
  <c r="BD414" i="58"/>
  <c r="AE415" i="58"/>
  <c r="AE418" i="58" s="1"/>
  <c r="BC414" i="58"/>
  <c r="AD415" i="58"/>
  <c r="AD418" i="58" s="1"/>
  <c r="AB414" i="58"/>
  <c r="C415" i="58"/>
  <c r="BB414" i="58"/>
  <c r="AC415" i="58"/>
  <c r="AC418" i="58" s="1"/>
  <c r="BY370" i="58"/>
  <c r="AZ371" i="58"/>
  <c r="AZ374" i="58" s="1"/>
  <c r="BX370" i="58"/>
  <c r="AY371" i="58"/>
  <c r="AY374" i="58" s="1"/>
  <c r="BW370" i="58"/>
  <c r="AX371" i="58"/>
  <c r="AX374" i="58" s="1"/>
  <c r="BV370" i="58"/>
  <c r="AW371" i="58"/>
  <c r="AW374" i="58" s="1"/>
  <c r="BU370" i="58"/>
  <c r="AV371" i="58"/>
  <c r="AV374" i="58" s="1"/>
  <c r="BT370" i="58"/>
  <c r="AU371" i="58"/>
  <c r="AU374" i="58" s="1"/>
  <c r="BS370" i="58"/>
  <c r="AT371" i="58"/>
  <c r="AT374" i="58" s="1"/>
  <c r="BR370" i="58"/>
  <c r="AS371" i="58"/>
  <c r="AS374" i="58" s="1"/>
  <c r="BQ370" i="58"/>
  <c r="AR371" i="58"/>
  <c r="AR374" i="58" s="1"/>
  <c r="BP370" i="58"/>
  <c r="AQ371" i="58"/>
  <c r="AQ374" i="58" s="1"/>
  <c r="BO370" i="58"/>
  <c r="AP371" i="58"/>
  <c r="AP374" i="58" s="1"/>
  <c r="BN370" i="58"/>
  <c r="AO371" i="58"/>
  <c r="AO374" i="58" s="1"/>
  <c r="BM370" i="58"/>
  <c r="AN371" i="58"/>
  <c r="AN374" i="58" s="1"/>
  <c r="BL370" i="58"/>
  <c r="AM371" i="58"/>
  <c r="AM374" i="58" s="1"/>
  <c r="BK370" i="58"/>
  <c r="AL371" i="58"/>
  <c r="AL374" i="58" s="1"/>
  <c r="BJ370" i="58"/>
  <c r="AK371" i="58"/>
  <c r="AK374" i="58" s="1"/>
  <c r="BI370" i="58"/>
  <c r="AJ371" i="58"/>
  <c r="AJ374" i="58" s="1"/>
  <c r="BH370" i="58"/>
  <c r="AI371" i="58"/>
  <c r="AI374" i="58" s="1"/>
  <c r="BG370" i="58"/>
  <c r="AH371" i="58"/>
  <c r="AH374" i="58" s="1"/>
  <c r="BF370" i="58"/>
  <c r="AG371" i="58"/>
  <c r="AG374" i="58" s="1"/>
  <c r="BE370" i="58"/>
  <c r="AF371" i="58"/>
  <c r="AF374" i="58" s="1"/>
  <c r="BD370" i="58"/>
  <c r="AE371" i="58"/>
  <c r="AE374" i="58" s="1"/>
  <c r="BC370" i="58"/>
  <c r="AD371" i="58"/>
  <c r="AD374" i="58" s="1"/>
  <c r="AB370" i="58"/>
  <c r="C371" i="58"/>
  <c r="BB370" i="58"/>
  <c r="AC371" i="58"/>
  <c r="AC374" i="58" s="1"/>
  <c r="BY326" i="58"/>
  <c r="AZ327" i="58"/>
  <c r="AZ330" i="58" s="1"/>
  <c r="BX326" i="58"/>
  <c r="AY327" i="58"/>
  <c r="AY330" i="58" s="1"/>
  <c r="BW326" i="58"/>
  <c r="AX327" i="58"/>
  <c r="AX330" i="58" s="1"/>
  <c r="BV326" i="58"/>
  <c r="AW327" i="58"/>
  <c r="AW330" i="58" s="1"/>
  <c r="BU326" i="58"/>
  <c r="AV327" i="58"/>
  <c r="AV330" i="58" s="1"/>
  <c r="BT326" i="58"/>
  <c r="AU327" i="58"/>
  <c r="AU330" i="58" s="1"/>
  <c r="BS326" i="58"/>
  <c r="AT327" i="58"/>
  <c r="AT330" i="58" s="1"/>
  <c r="BR326" i="58"/>
  <c r="AS327" i="58"/>
  <c r="AS330" i="58" s="1"/>
  <c r="BQ326" i="58"/>
  <c r="AR327" i="58"/>
  <c r="AR330" i="58" s="1"/>
  <c r="BP326" i="58"/>
  <c r="AQ327" i="58"/>
  <c r="AQ330" i="58" s="1"/>
  <c r="BO326" i="58"/>
  <c r="AP327" i="58"/>
  <c r="AP330" i="58" s="1"/>
  <c r="BN326" i="58"/>
  <c r="AO327" i="58"/>
  <c r="AO330" i="58" s="1"/>
  <c r="BM326" i="58"/>
  <c r="AN327" i="58"/>
  <c r="AN330" i="58" s="1"/>
  <c r="BL326" i="58"/>
  <c r="AM327" i="58"/>
  <c r="AM330" i="58" s="1"/>
  <c r="BK326" i="58"/>
  <c r="AL327" i="58"/>
  <c r="AL330" i="58" s="1"/>
  <c r="BJ326" i="58"/>
  <c r="AK327" i="58"/>
  <c r="AK330" i="58" s="1"/>
  <c r="BI326" i="58"/>
  <c r="AJ327" i="58"/>
  <c r="AJ330" i="58" s="1"/>
  <c r="BH326" i="58"/>
  <c r="AI327" i="58"/>
  <c r="AI330" i="58" s="1"/>
  <c r="BG326" i="58"/>
  <c r="AH327" i="58"/>
  <c r="AH330" i="58" s="1"/>
  <c r="BF326" i="58"/>
  <c r="AG327" i="58"/>
  <c r="AG330" i="58" s="1"/>
  <c r="BE326" i="58"/>
  <c r="AF327" i="58"/>
  <c r="AF330" i="58" s="1"/>
  <c r="BD326" i="58"/>
  <c r="AE327" i="58"/>
  <c r="AE330" i="58" s="1"/>
  <c r="BC326" i="58"/>
  <c r="AD327" i="58"/>
  <c r="AD330" i="58" s="1"/>
  <c r="AB326" i="58"/>
  <c r="C327" i="58"/>
  <c r="BB326" i="58"/>
  <c r="AC327" i="58"/>
  <c r="AC330" i="58" s="1"/>
  <c r="BY282" i="58"/>
  <c r="AZ283" i="58"/>
  <c r="AZ286" i="58" s="1"/>
  <c r="BX282" i="58"/>
  <c r="AY283" i="58"/>
  <c r="AY286" i="58" s="1"/>
  <c r="BW282" i="58"/>
  <c r="AX283" i="58"/>
  <c r="AX286" i="58" s="1"/>
  <c r="BV282" i="58"/>
  <c r="AW283" i="58"/>
  <c r="AW286" i="58" s="1"/>
  <c r="BU282" i="58"/>
  <c r="AV283" i="58"/>
  <c r="AV286" i="58" s="1"/>
  <c r="BT282" i="58"/>
  <c r="AU283" i="58"/>
  <c r="AU286" i="58" s="1"/>
  <c r="BS282" i="58"/>
  <c r="AT283" i="58"/>
  <c r="AT286" i="58" s="1"/>
  <c r="BR282" i="58"/>
  <c r="AS283" i="58"/>
  <c r="AS286" i="58" s="1"/>
  <c r="BQ282" i="58"/>
  <c r="AR283" i="58"/>
  <c r="AR286" i="58" s="1"/>
  <c r="BP282" i="58"/>
  <c r="AQ283" i="58"/>
  <c r="AQ286" i="58" s="1"/>
  <c r="BO282" i="58"/>
  <c r="AP283" i="58"/>
  <c r="AP286" i="58" s="1"/>
  <c r="BN282" i="58"/>
  <c r="AO283" i="58"/>
  <c r="AO286" i="58" s="1"/>
  <c r="BM282" i="58"/>
  <c r="AN283" i="58"/>
  <c r="AN286" i="58" s="1"/>
  <c r="BL282" i="58"/>
  <c r="AM283" i="58"/>
  <c r="AM286" i="58" s="1"/>
  <c r="BK282" i="58"/>
  <c r="AL283" i="58"/>
  <c r="AL286" i="58" s="1"/>
  <c r="BJ282" i="58"/>
  <c r="AK283" i="58"/>
  <c r="AK286" i="58" s="1"/>
  <c r="BI282" i="58"/>
  <c r="AJ283" i="58"/>
  <c r="AJ286" i="58" s="1"/>
  <c r="BH282" i="58"/>
  <c r="AI283" i="58"/>
  <c r="AI286" i="58" s="1"/>
  <c r="BG282" i="58"/>
  <c r="AH283" i="58"/>
  <c r="AH286" i="58" s="1"/>
  <c r="BF282" i="58"/>
  <c r="AG283" i="58"/>
  <c r="AG286" i="58" s="1"/>
  <c r="BE282" i="58"/>
  <c r="AF283" i="58"/>
  <c r="AF286" i="58" s="1"/>
  <c r="BD282" i="58"/>
  <c r="AE283" i="58"/>
  <c r="AE286" i="58" s="1"/>
  <c r="BC282" i="58"/>
  <c r="AD283" i="58"/>
  <c r="AD286" i="58" s="1"/>
  <c r="AB282" i="58"/>
  <c r="C283" i="58"/>
  <c r="BB282" i="58"/>
  <c r="AC283" i="58"/>
  <c r="AC286" i="58" s="1"/>
  <c r="BY238" i="58"/>
  <c r="AZ239" i="58"/>
  <c r="AZ242" i="58" s="1"/>
  <c r="BX238" i="58"/>
  <c r="AY239" i="58"/>
  <c r="AY242" i="58" s="1"/>
  <c r="BW238" i="58"/>
  <c r="AX239" i="58"/>
  <c r="AX242" i="58" s="1"/>
  <c r="BV238" i="58"/>
  <c r="AW239" i="58"/>
  <c r="AW242" i="58" s="1"/>
  <c r="BU238" i="58"/>
  <c r="AV239" i="58"/>
  <c r="AV242" i="58" s="1"/>
  <c r="BT238" i="58"/>
  <c r="AU239" i="58"/>
  <c r="AU242" i="58" s="1"/>
  <c r="BS238" i="58"/>
  <c r="AT239" i="58"/>
  <c r="AT242" i="58" s="1"/>
  <c r="BR238" i="58"/>
  <c r="AS239" i="58"/>
  <c r="AS242" i="58" s="1"/>
  <c r="BQ238" i="58"/>
  <c r="AR239" i="58"/>
  <c r="AR242" i="58" s="1"/>
  <c r="BP238" i="58"/>
  <c r="AQ239" i="58"/>
  <c r="AQ242" i="58" s="1"/>
  <c r="BO238" i="58"/>
  <c r="AP239" i="58"/>
  <c r="AP242" i="58" s="1"/>
  <c r="BN238" i="58"/>
  <c r="AO239" i="58"/>
  <c r="AO242" i="58" s="1"/>
  <c r="BM238" i="58"/>
  <c r="AN239" i="58"/>
  <c r="AN242" i="58" s="1"/>
  <c r="BL238" i="58"/>
  <c r="AM239" i="58"/>
  <c r="AM242" i="58" s="1"/>
  <c r="BK238" i="58"/>
  <c r="AL239" i="58"/>
  <c r="AL242" i="58" s="1"/>
  <c r="BJ238" i="58"/>
  <c r="AK239" i="58"/>
  <c r="AK242" i="58" s="1"/>
  <c r="BI238" i="58"/>
  <c r="AJ239" i="58"/>
  <c r="AJ242" i="58" s="1"/>
  <c r="BH238" i="58"/>
  <c r="AI239" i="58"/>
  <c r="AI242" i="58" s="1"/>
  <c r="BG238" i="58"/>
  <c r="AH239" i="58"/>
  <c r="AH242" i="58" s="1"/>
  <c r="BF238" i="58"/>
  <c r="AG239" i="58"/>
  <c r="AG242" i="58" s="1"/>
  <c r="BE238" i="58"/>
  <c r="AF239" i="58"/>
  <c r="AF242" i="58" s="1"/>
  <c r="BD238" i="58"/>
  <c r="AE239" i="58"/>
  <c r="AE242" i="58" s="1"/>
  <c r="BC238" i="58"/>
  <c r="AD239" i="58"/>
  <c r="AD242" i="58" s="1"/>
  <c r="AB238" i="58"/>
  <c r="C239" i="58"/>
  <c r="BB238" i="58"/>
  <c r="AC239" i="58"/>
  <c r="AC242" i="58" s="1"/>
  <c r="BY194" i="58"/>
  <c r="AZ195" i="58"/>
  <c r="AZ198" i="58" s="1"/>
  <c r="BX194" i="58"/>
  <c r="AY195" i="58"/>
  <c r="AY198" i="58" s="1"/>
  <c r="BW194" i="58"/>
  <c r="AX195" i="58"/>
  <c r="AX198" i="58" s="1"/>
  <c r="BV194" i="58"/>
  <c r="AW195" i="58"/>
  <c r="AW198" i="58" s="1"/>
  <c r="BU194" i="58"/>
  <c r="AV195" i="58"/>
  <c r="AV198" i="58" s="1"/>
  <c r="BT194" i="58"/>
  <c r="AU195" i="58"/>
  <c r="AU198" i="58" s="1"/>
  <c r="BS194" i="58"/>
  <c r="AT195" i="58"/>
  <c r="AT198" i="58" s="1"/>
  <c r="BR194" i="58"/>
  <c r="AS195" i="58"/>
  <c r="AS198" i="58" s="1"/>
  <c r="BQ194" i="58"/>
  <c r="AR195" i="58"/>
  <c r="AR198" i="58" s="1"/>
  <c r="BP194" i="58"/>
  <c r="AQ195" i="58"/>
  <c r="AQ198" i="58" s="1"/>
  <c r="BO194" i="58"/>
  <c r="AP195" i="58"/>
  <c r="AP198" i="58" s="1"/>
  <c r="BN194" i="58"/>
  <c r="AO195" i="58"/>
  <c r="AO198" i="58" s="1"/>
  <c r="BM194" i="58"/>
  <c r="AN195" i="58"/>
  <c r="AN198" i="58" s="1"/>
  <c r="BL194" i="58"/>
  <c r="AM195" i="58"/>
  <c r="AM198" i="58" s="1"/>
  <c r="BK194" i="58"/>
  <c r="AL195" i="58"/>
  <c r="AL198" i="58" s="1"/>
  <c r="BJ194" i="58"/>
  <c r="AK195" i="58"/>
  <c r="AK198" i="58" s="1"/>
  <c r="BI194" i="58"/>
  <c r="AJ195" i="58"/>
  <c r="AJ198" i="58" s="1"/>
  <c r="BH194" i="58"/>
  <c r="AI195" i="58"/>
  <c r="AI198" i="58" s="1"/>
  <c r="BG194" i="58"/>
  <c r="AH195" i="58"/>
  <c r="AH198" i="58" s="1"/>
  <c r="BF194" i="58"/>
  <c r="AG195" i="58"/>
  <c r="AG198" i="58" s="1"/>
  <c r="BE194" i="58"/>
  <c r="AF195" i="58"/>
  <c r="AF198" i="58" s="1"/>
  <c r="BD194" i="58"/>
  <c r="AE195" i="58"/>
  <c r="AE198" i="58" s="1"/>
  <c r="BC194" i="58"/>
  <c r="AD195" i="58"/>
  <c r="AD198" i="58" s="1"/>
  <c r="C195" i="58"/>
  <c r="BB194" i="58"/>
  <c r="AC195" i="58"/>
  <c r="AC198" i="58" s="1"/>
  <c r="BY150" i="58"/>
  <c r="AZ151" i="58"/>
  <c r="AZ154" i="58" s="1"/>
  <c r="BX150" i="58"/>
  <c r="AY151" i="58"/>
  <c r="AY154" i="58" s="1"/>
  <c r="BW150" i="58"/>
  <c r="AX151" i="58"/>
  <c r="AX154" i="58" s="1"/>
  <c r="BV150" i="58"/>
  <c r="AW151" i="58"/>
  <c r="AW154" i="58" s="1"/>
  <c r="BU150" i="58"/>
  <c r="AV151" i="58"/>
  <c r="AV154" i="58" s="1"/>
  <c r="BT150" i="58"/>
  <c r="AU151" i="58"/>
  <c r="AU154" i="58" s="1"/>
  <c r="BS150" i="58"/>
  <c r="AT151" i="58"/>
  <c r="AT154" i="58" s="1"/>
  <c r="BR150" i="58"/>
  <c r="AS151" i="58"/>
  <c r="AS154" i="58" s="1"/>
  <c r="BQ150" i="58"/>
  <c r="AR151" i="58"/>
  <c r="AR154" i="58" s="1"/>
  <c r="BP150" i="58"/>
  <c r="AQ151" i="58"/>
  <c r="AQ154" i="58" s="1"/>
  <c r="BO150" i="58"/>
  <c r="AP151" i="58"/>
  <c r="AP154" i="58" s="1"/>
  <c r="BN150" i="58"/>
  <c r="AO151" i="58"/>
  <c r="AO154" i="58" s="1"/>
  <c r="BM150" i="58"/>
  <c r="AN151" i="58"/>
  <c r="AN154" i="58" s="1"/>
  <c r="BL150" i="58"/>
  <c r="AM151" i="58"/>
  <c r="AM154" i="58" s="1"/>
  <c r="BK150" i="58"/>
  <c r="AL151" i="58"/>
  <c r="AL154" i="58" s="1"/>
  <c r="BJ150" i="58"/>
  <c r="AK151" i="58"/>
  <c r="AK154" i="58" s="1"/>
  <c r="BI150" i="58"/>
  <c r="AJ151" i="58"/>
  <c r="AJ154" i="58" s="1"/>
  <c r="BH150" i="58"/>
  <c r="AI151" i="58"/>
  <c r="AI154" i="58" s="1"/>
  <c r="BG150" i="58"/>
  <c r="AH151" i="58"/>
  <c r="AH154" i="58" s="1"/>
  <c r="BF150" i="58"/>
  <c r="AG151" i="58"/>
  <c r="AG154" i="58" s="1"/>
  <c r="BE150" i="58"/>
  <c r="AF151" i="58"/>
  <c r="AF154" i="58" s="1"/>
  <c r="BD150" i="58"/>
  <c r="AE151" i="58"/>
  <c r="AE154" i="58" s="1"/>
  <c r="BC150" i="58"/>
  <c r="AD151" i="58"/>
  <c r="AD154" i="58" s="1"/>
  <c r="AB150" i="58"/>
  <c r="C151" i="58"/>
  <c r="BB150" i="58"/>
  <c r="AC151" i="58"/>
  <c r="AC154" i="58" s="1"/>
  <c r="BY106" i="58"/>
  <c r="AZ107" i="58"/>
  <c r="AZ110" i="58" s="1"/>
  <c r="BX106" i="58"/>
  <c r="AY107" i="58"/>
  <c r="AY110" i="58" s="1"/>
  <c r="BW106" i="58"/>
  <c r="AX107" i="58"/>
  <c r="AX110" i="58" s="1"/>
  <c r="BV106" i="58"/>
  <c r="AW107" i="58"/>
  <c r="AW110" i="58" s="1"/>
  <c r="BU106" i="58"/>
  <c r="AV107" i="58"/>
  <c r="AV110" i="58" s="1"/>
  <c r="BT106" i="58"/>
  <c r="AU107" i="58"/>
  <c r="AU110" i="58" s="1"/>
  <c r="BS106" i="58"/>
  <c r="AT107" i="58"/>
  <c r="AT110" i="58" s="1"/>
  <c r="BR106" i="58"/>
  <c r="AS107" i="58"/>
  <c r="AS110" i="58" s="1"/>
  <c r="BQ106" i="58"/>
  <c r="AR107" i="58"/>
  <c r="AR110" i="58" s="1"/>
  <c r="BP106" i="58"/>
  <c r="AQ107" i="58"/>
  <c r="AQ110" i="58" s="1"/>
  <c r="BO106" i="58"/>
  <c r="AP107" i="58"/>
  <c r="AP110" i="58" s="1"/>
  <c r="BN106" i="58"/>
  <c r="AO107" i="58"/>
  <c r="AO110" i="58" s="1"/>
  <c r="BM106" i="58"/>
  <c r="AN107" i="58"/>
  <c r="AN110" i="58" s="1"/>
  <c r="BL106" i="58"/>
  <c r="AM107" i="58"/>
  <c r="AM110" i="58" s="1"/>
  <c r="BK106" i="58"/>
  <c r="AL107" i="58"/>
  <c r="AL110" i="58" s="1"/>
  <c r="BJ106" i="58"/>
  <c r="AK107" i="58"/>
  <c r="AK110" i="58" s="1"/>
  <c r="BI106" i="58"/>
  <c r="AJ107" i="58"/>
  <c r="AJ110" i="58" s="1"/>
  <c r="BH106" i="58"/>
  <c r="AI107" i="58"/>
  <c r="AI110" i="58" s="1"/>
  <c r="BG106" i="58"/>
  <c r="AH107" i="58"/>
  <c r="AH110" i="58" s="1"/>
  <c r="BF106" i="58"/>
  <c r="AG107" i="58"/>
  <c r="AG110" i="58" s="1"/>
  <c r="BE106" i="58"/>
  <c r="AF107" i="58"/>
  <c r="AF110" i="58" s="1"/>
  <c r="BD106" i="58"/>
  <c r="AE107" i="58"/>
  <c r="AE110" i="58" s="1"/>
  <c r="BC106" i="58"/>
  <c r="AD107" i="58"/>
  <c r="AD110" i="58" s="1"/>
  <c r="AB106" i="58"/>
  <c r="C107" i="58"/>
  <c r="BB106" i="58"/>
  <c r="AC107" i="58"/>
  <c r="AC110" i="58" s="1"/>
  <c r="BY62" i="58"/>
  <c r="AZ63" i="58"/>
  <c r="AZ66" i="58" s="1"/>
  <c r="BX62" i="58"/>
  <c r="AY63" i="58"/>
  <c r="AY66" i="58" s="1"/>
  <c r="BW62" i="58"/>
  <c r="AX63" i="58"/>
  <c r="AX66" i="58" s="1"/>
  <c r="BV62" i="58"/>
  <c r="AW63" i="58"/>
  <c r="AW66" i="58" s="1"/>
  <c r="BU62" i="58"/>
  <c r="AV63" i="58"/>
  <c r="AV66" i="58" s="1"/>
  <c r="BT62" i="58"/>
  <c r="AU63" i="58"/>
  <c r="AU66" i="58" s="1"/>
  <c r="BS62" i="58"/>
  <c r="AT63" i="58"/>
  <c r="AT66" i="58" s="1"/>
  <c r="BR62" i="58"/>
  <c r="AS63" i="58"/>
  <c r="AS66" i="58" s="1"/>
  <c r="BQ62" i="58"/>
  <c r="AR63" i="58"/>
  <c r="AR66" i="58" s="1"/>
  <c r="BP62" i="58"/>
  <c r="AQ63" i="58"/>
  <c r="AQ66" i="58" s="1"/>
  <c r="BO62" i="58"/>
  <c r="AP63" i="58"/>
  <c r="AP66" i="58" s="1"/>
  <c r="BN62" i="58"/>
  <c r="AO63" i="58"/>
  <c r="AO66" i="58" s="1"/>
  <c r="BM62" i="58"/>
  <c r="AN63" i="58"/>
  <c r="AN66" i="58" s="1"/>
  <c r="BL62" i="58"/>
  <c r="AM63" i="58"/>
  <c r="AM66" i="58" s="1"/>
  <c r="BK62" i="58"/>
  <c r="AL63" i="58"/>
  <c r="AL66" i="58" s="1"/>
  <c r="BJ62" i="58"/>
  <c r="AK63" i="58"/>
  <c r="AK66" i="58" s="1"/>
  <c r="BI62" i="58"/>
  <c r="AJ63" i="58"/>
  <c r="AJ66" i="58" s="1"/>
  <c r="BH62" i="58"/>
  <c r="AI63" i="58"/>
  <c r="AI66" i="58" s="1"/>
  <c r="BG62" i="58"/>
  <c r="AH63" i="58"/>
  <c r="AH66" i="58" s="1"/>
  <c r="BF62" i="58"/>
  <c r="AG63" i="58"/>
  <c r="AG66" i="58" s="1"/>
  <c r="BE62" i="58"/>
  <c r="AF63" i="58"/>
  <c r="AF66" i="58" s="1"/>
  <c r="BD62" i="58"/>
  <c r="AE63" i="58"/>
  <c r="AE66" i="58" s="1"/>
  <c r="BC62" i="58"/>
  <c r="AD63" i="58"/>
  <c r="AD66" i="58" s="1"/>
  <c r="AB62" i="58"/>
  <c r="C63" i="58"/>
  <c r="BB62" i="58"/>
  <c r="AC63" i="58"/>
  <c r="AC66" i="58" s="1"/>
  <c r="BY18" i="58"/>
  <c r="AZ546" i="58"/>
  <c r="AZ19" i="58"/>
  <c r="AZ22" i="58" s="1"/>
  <c r="BX18" i="58"/>
  <c r="AY546" i="58"/>
  <c r="AY19" i="58"/>
  <c r="AY22" i="58" s="1"/>
  <c r="BW18" i="58"/>
  <c r="AX546" i="58"/>
  <c r="AX19" i="58"/>
  <c r="AX22" i="58" s="1"/>
  <c r="BV18" i="58"/>
  <c r="AW546" i="58"/>
  <c r="AW19" i="58"/>
  <c r="AW22" i="58" s="1"/>
  <c r="BU18" i="58"/>
  <c r="AV546" i="58"/>
  <c r="AV19" i="58"/>
  <c r="AV22" i="58" s="1"/>
  <c r="BT18" i="58"/>
  <c r="AU546" i="58"/>
  <c r="AU19" i="58"/>
  <c r="AU22" i="58" s="1"/>
  <c r="BS18" i="58"/>
  <c r="AT546" i="58"/>
  <c r="AT19" i="58"/>
  <c r="AT22" i="58" s="1"/>
  <c r="BR18" i="58"/>
  <c r="AS546" i="58"/>
  <c r="AS19" i="58"/>
  <c r="AS22" i="58" s="1"/>
  <c r="BQ18" i="58"/>
  <c r="AR546" i="58"/>
  <c r="AR19" i="58"/>
  <c r="AR22" i="58" s="1"/>
  <c r="BP18" i="58"/>
  <c r="AQ546" i="58"/>
  <c r="AQ19" i="58"/>
  <c r="AQ22" i="58" s="1"/>
  <c r="BO18" i="58"/>
  <c r="AP546" i="58"/>
  <c r="AP19" i="58"/>
  <c r="AP22" i="58" s="1"/>
  <c r="BN18" i="58"/>
  <c r="AO546" i="58"/>
  <c r="AO19" i="58"/>
  <c r="AO22" i="58" s="1"/>
  <c r="BM18" i="58"/>
  <c r="AN546" i="58"/>
  <c r="AN19" i="58"/>
  <c r="AN22" i="58" s="1"/>
  <c r="BL18" i="58"/>
  <c r="AM546" i="58"/>
  <c r="AM19" i="58"/>
  <c r="AM22" i="58" s="1"/>
  <c r="BK18" i="58"/>
  <c r="AL546" i="58"/>
  <c r="AL19" i="58"/>
  <c r="AL22" i="58" s="1"/>
  <c r="BJ18" i="58"/>
  <c r="AK546" i="58"/>
  <c r="AK19" i="58"/>
  <c r="AK22" i="58" s="1"/>
  <c r="BI18" i="58"/>
  <c r="AJ546" i="58"/>
  <c r="AJ19" i="58"/>
  <c r="AJ22" i="58" s="1"/>
  <c r="BH18" i="58"/>
  <c r="AI546" i="58"/>
  <c r="AI19" i="58"/>
  <c r="AI22" i="58" s="1"/>
  <c r="BG18" i="58"/>
  <c r="AH546" i="58"/>
  <c r="AH19" i="58"/>
  <c r="AH22" i="58" s="1"/>
  <c r="BF18" i="58"/>
  <c r="AG546" i="58"/>
  <c r="AG19" i="58"/>
  <c r="AG22" i="58" s="1"/>
  <c r="BE18" i="58"/>
  <c r="AF546" i="58"/>
  <c r="AF19" i="58"/>
  <c r="AF22" i="58" s="1"/>
  <c r="BD18" i="58"/>
  <c r="AE546" i="58"/>
  <c r="AE19" i="58"/>
  <c r="AE22" i="58" s="1"/>
  <c r="BC18" i="58"/>
  <c r="AD546" i="58"/>
  <c r="AD19" i="58"/>
  <c r="AD22" i="58" s="1"/>
  <c r="C546" i="58"/>
  <c r="AB18" i="58"/>
  <c r="C19" i="58"/>
  <c r="BB18" i="58"/>
  <c r="AC546" i="58"/>
  <c r="AC19" i="58"/>
  <c r="AC22" i="58" s="1"/>
  <c r="AB198" i="58" l="1"/>
  <c r="AB286" i="58"/>
  <c r="AB462" i="58"/>
  <c r="AB110" i="58"/>
  <c r="AB154" i="58"/>
  <c r="AB330" i="58"/>
  <c r="AB374" i="58"/>
  <c r="AB506" i="58"/>
  <c r="C22" i="58"/>
  <c r="AB22" i="58"/>
  <c r="AB242" i="58"/>
  <c r="AB418" i="58"/>
  <c r="AB66" i="58"/>
  <c r="AA550" i="58"/>
  <c r="N550" i="58"/>
  <c r="G550" i="58"/>
  <c r="M550" i="58"/>
  <c r="F550" i="58"/>
  <c r="V550" i="58"/>
  <c r="O550" i="58"/>
  <c r="W550" i="58"/>
  <c r="H550" i="58"/>
  <c r="P550" i="58"/>
  <c r="Y550" i="58"/>
  <c r="E550" i="58"/>
  <c r="U550" i="58"/>
  <c r="X550" i="58"/>
  <c r="D550" i="58"/>
  <c r="L550" i="58"/>
  <c r="T550" i="58"/>
  <c r="J550" i="58"/>
  <c r="Z550" i="58"/>
  <c r="I550" i="58"/>
  <c r="Q550" i="58"/>
  <c r="K550" i="58"/>
  <c r="R550" i="58"/>
  <c r="S550" i="58"/>
  <c r="BA194" i="58"/>
  <c r="D199" i="58"/>
  <c r="AD199" i="58"/>
  <c r="AE199" i="58"/>
  <c r="AF199" i="58"/>
  <c r="AG199" i="58"/>
  <c r="AH199" i="58"/>
  <c r="AI199" i="58"/>
  <c r="AJ199" i="58"/>
  <c r="AK199" i="58"/>
  <c r="AL199" i="58"/>
  <c r="AM199" i="58"/>
  <c r="AN199" i="58"/>
  <c r="AO199" i="58"/>
  <c r="AP199" i="58"/>
  <c r="AQ199" i="58"/>
  <c r="AR199" i="58"/>
  <c r="AS199" i="58"/>
  <c r="AT199" i="58"/>
  <c r="AU199" i="58"/>
  <c r="AV199" i="58"/>
  <c r="AW199" i="58"/>
  <c r="AX199" i="58"/>
  <c r="AY199" i="58"/>
  <c r="AZ199" i="58"/>
  <c r="CA18" i="58"/>
  <c r="BB546" i="58"/>
  <c r="BB19" i="58"/>
  <c r="BB22" i="58" s="1"/>
  <c r="AB546" i="58"/>
  <c r="BA18" i="58"/>
  <c r="AB19" i="58"/>
  <c r="CB18" i="58"/>
  <c r="BC546" i="58"/>
  <c r="BC19" i="58"/>
  <c r="BC22" i="58" s="1"/>
  <c r="CC18" i="58"/>
  <c r="BD546" i="58"/>
  <c r="BD19" i="58"/>
  <c r="BD22" i="58" s="1"/>
  <c r="CD18" i="58"/>
  <c r="BE546" i="58"/>
  <c r="BE19" i="58"/>
  <c r="BE22" i="58" s="1"/>
  <c r="CE18" i="58"/>
  <c r="BF546" i="58"/>
  <c r="BF19" i="58"/>
  <c r="BF22" i="58" s="1"/>
  <c r="CF18" i="58"/>
  <c r="BG546" i="58"/>
  <c r="BG19" i="58"/>
  <c r="BG22" i="58" s="1"/>
  <c r="CG18" i="58"/>
  <c r="BH546" i="58"/>
  <c r="BH19" i="58"/>
  <c r="BH22" i="58" s="1"/>
  <c r="CH18" i="58"/>
  <c r="BI546" i="58"/>
  <c r="BI19" i="58"/>
  <c r="BI22" i="58" s="1"/>
  <c r="CI18" i="58"/>
  <c r="BJ546" i="58"/>
  <c r="BJ19" i="58"/>
  <c r="BJ22" i="58" s="1"/>
  <c r="CJ18" i="58"/>
  <c r="BK546" i="58"/>
  <c r="BK19" i="58"/>
  <c r="BK22" i="58" s="1"/>
  <c r="CK18" i="58"/>
  <c r="BL546" i="58"/>
  <c r="BL19" i="58"/>
  <c r="BL22" i="58" s="1"/>
  <c r="CL18" i="58"/>
  <c r="BM546" i="58"/>
  <c r="BM19" i="58"/>
  <c r="BM22" i="58" s="1"/>
  <c r="CM18" i="58"/>
  <c r="BN546" i="58"/>
  <c r="BN19" i="58"/>
  <c r="BN22" i="58" s="1"/>
  <c r="CN18" i="58"/>
  <c r="BO546" i="58"/>
  <c r="BO19" i="58"/>
  <c r="BO22" i="58" s="1"/>
  <c r="CO18" i="58"/>
  <c r="BP546" i="58"/>
  <c r="BP19" i="58"/>
  <c r="BP22" i="58" s="1"/>
  <c r="CP18" i="58"/>
  <c r="BQ546" i="58"/>
  <c r="BQ19" i="58"/>
  <c r="BQ22" i="58" s="1"/>
  <c r="CQ18" i="58"/>
  <c r="BR546" i="58"/>
  <c r="BR19" i="58"/>
  <c r="BR22" i="58" s="1"/>
  <c r="CR18" i="58"/>
  <c r="BS546" i="58"/>
  <c r="BS19" i="58"/>
  <c r="BS22" i="58" s="1"/>
  <c r="CS18" i="58"/>
  <c r="BT546" i="58"/>
  <c r="BT19" i="58"/>
  <c r="BT22" i="58" s="1"/>
  <c r="CT18" i="58"/>
  <c r="BU546" i="58"/>
  <c r="BU19" i="58"/>
  <c r="BU22" i="58" s="1"/>
  <c r="CU18" i="58"/>
  <c r="BV546" i="58"/>
  <c r="BV19" i="58"/>
  <c r="BV22" i="58" s="1"/>
  <c r="CV18" i="58"/>
  <c r="BW546" i="58"/>
  <c r="BW19" i="58"/>
  <c r="BW22" i="58" s="1"/>
  <c r="CW18" i="58"/>
  <c r="BX546" i="58"/>
  <c r="BX19" i="58"/>
  <c r="BX22" i="58" s="1"/>
  <c r="CX18" i="58"/>
  <c r="BY546" i="58"/>
  <c r="BY19" i="58"/>
  <c r="BY22" i="58" s="1"/>
  <c r="CA62" i="58"/>
  <c r="CA63" i="58" s="1"/>
  <c r="CA66" i="58" s="1"/>
  <c r="BB63" i="58"/>
  <c r="BB66" i="58" s="1"/>
  <c r="BA62" i="58"/>
  <c r="AB63" i="58"/>
  <c r="CB62" i="58"/>
  <c r="CB63" i="58" s="1"/>
  <c r="CB66" i="58" s="1"/>
  <c r="BC63" i="58"/>
  <c r="BC66" i="58" s="1"/>
  <c r="CC62" i="58"/>
  <c r="CC63" i="58" s="1"/>
  <c r="CC66" i="58" s="1"/>
  <c r="BD63" i="58"/>
  <c r="BD66" i="58" s="1"/>
  <c r="CD62" i="58"/>
  <c r="CD63" i="58" s="1"/>
  <c r="CD66" i="58" s="1"/>
  <c r="BE63" i="58"/>
  <c r="BE66" i="58" s="1"/>
  <c r="CE62" i="58"/>
  <c r="CE63" i="58" s="1"/>
  <c r="CE66" i="58" s="1"/>
  <c r="BF63" i="58"/>
  <c r="BF66" i="58" s="1"/>
  <c r="CF62" i="58"/>
  <c r="CF63" i="58" s="1"/>
  <c r="CF66" i="58" s="1"/>
  <c r="BG63" i="58"/>
  <c r="BG66" i="58" s="1"/>
  <c r="CG62" i="58"/>
  <c r="CG63" i="58" s="1"/>
  <c r="CG66" i="58" s="1"/>
  <c r="BH63" i="58"/>
  <c r="BH66" i="58" s="1"/>
  <c r="CH62" i="58"/>
  <c r="CH63" i="58" s="1"/>
  <c r="CH66" i="58" s="1"/>
  <c r="BI63" i="58"/>
  <c r="BI66" i="58" s="1"/>
  <c r="CI62" i="58"/>
  <c r="CI63" i="58" s="1"/>
  <c r="CI66" i="58" s="1"/>
  <c r="BJ63" i="58"/>
  <c r="BJ66" i="58" s="1"/>
  <c r="CJ62" i="58"/>
  <c r="CJ63" i="58" s="1"/>
  <c r="CJ66" i="58" s="1"/>
  <c r="BK63" i="58"/>
  <c r="BK66" i="58" s="1"/>
  <c r="CK62" i="58"/>
  <c r="CK63" i="58" s="1"/>
  <c r="CK66" i="58" s="1"/>
  <c r="BL63" i="58"/>
  <c r="BL66" i="58" s="1"/>
  <c r="CL62" i="58"/>
  <c r="CL63" i="58" s="1"/>
  <c r="CL66" i="58" s="1"/>
  <c r="BM63" i="58"/>
  <c r="BM66" i="58" s="1"/>
  <c r="CM62" i="58"/>
  <c r="CM63" i="58" s="1"/>
  <c r="CM66" i="58" s="1"/>
  <c r="BN63" i="58"/>
  <c r="BN66" i="58" s="1"/>
  <c r="CN62" i="58"/>
  <c r="CN63" i="58" s="1"/>
  <c r="CN66" i="58" s="1"/>
  <c r="BO63" i="58"/>
  <c r="BO66" i="58" s="1"/>
  <c r="CO62" i="58"/>
  <c r="CO63" i="58" s="1"/>
  <c r="CO66" i="58" s="1"/>
  <c r="BP63" i="58"/>
  <c r="BP66" i="58" s="1"/>
  <c r="CP62" i="58"/>
  <c r="CP63" i="58" s="1"/>
  <c r="CP66" i="58" s="1"/>
  <c r="BQ63" i="58"/>
  <c r="BQ66" i="58" s="1"/>
  <c r="CQ62" i="58"/>
  <c r="CQ63" i="58" s="1"/>
  <c r="CQ66" i="58" s="1"/>
  <c r="BR63" i="58"/>
  <c r="BR66" i="58" s="1"/>
  <c r="CR62" i="58"/>
  <c r="CR63" i="58" s="1"/>
  <c r="CR66" i="58" s="1"/>
  <c r="BS63" i="58"/>
  <c r="BS66" i="58" s="1"/>
  <c r="CS62" i="58"/>
  <c r="CS63" i="58" s="1"/>
  <c r="CS66" i="58" s="1"/>
  <c r="BT63" i="58"/>
  <c r="BT66" i="58" s="1"/>
  <c r="CT62" i="58"/>
  <c r="CT63" i="58" s="1"/>
  <c r="CT66" i="58" s="1"/>
  <c r="BU63" i="58"/>
  <c r="BU66" i="58" s="1"/>
  <c r="CU62" i="58"/>
  <c r="CU63" i="58" s="1"/>
  <c r="CU66" i="58" s="1"/>
  <c r="BV63" i="58"/>
  <c r="BV66" i="58" s="1"/>
  <c r="CV62" i="58"/>
  <c r="CV63" i="58" s="1"/>
  <c r="CV66" i="58" s="1"/>
  <c r="BW63" i="58"/>
  <c r="BW66" i="58" s="1"/>
  <c r="CW62" i="58"/>
  <c r="CW63" i="58" s="1"/>
  <c r="CW66" i="58" s="1"/>
  <c r="BX63" i="58"/>
  <c r="BX66" i="58" s="1"/>
  <c r="CX62" i="58"/>
  <c r="CX63" i="58" s="1"/>
  <c r="CX66" i="58" s="1"/>
  <c r="BY63" i="58"/>
  <c r="BY66" i="58" s="1"/>
  <c r="CA106" i="58"/>
  <c r="CA107" i="58" s="1"/>
  <c r="CA110" i="58" s="1"/>
  <c r="BB107" i="58"/>
  <c r="BB110" i="58" s="1"/>
  <c r="BA106" i="58"/>
  <c r="AB107" i="58"/>
  <c r="CB106" i="58"/>
  <c r="CB107" i="58" s="1"/>
  <c r="CB110" i="58" s="1"/>
  <c r="BC107" i="58"/>
  <c r="BC110" i="58" s="1"/>
  <c r="CC106" i="58"/>
  <c r="CC107" i="58" s="1"/>
  <c r="CC110" i="58" s="1"/>
  <c r="BD107" i="58"/>
  <c r="BD110" i="58" s="1"/>
  <c r="CD106" i="58"/>
  <c r="CD107" i="58" s="1"/>
  <c r="CD110" i="58" s="1"/>
  <c r="BE107" i="58"/>
  <c r="BE110" i="58" s="1"/>
  <c r="CE106" i="58"/>
  <c r="CE107" i="58" s="1"/>
  <c r="CE110" i="58" s="1"/>
  <c r="BF107" i="58"/>
  <c r="BF110" i="58" s="1"/>
  <c r="CF106" i="58"/>
  <c r="CF107" i="58" s="1"/>
  <c r="CF110" i="58" s="1"/>
  <c r="BG107" i="58"/>
  <c r="BG110" i="58" s="1"/>
  <c r="CG106" i="58"/>
  <c r="CG107" i="58" s="1"/>
  <c r="CG110" i="58" s="1"/>
  <c r="BH107" i="58"/>
  <c r="BH110" i="58" s="1"/>
  <c r="CH106" i="58"/>
  <c r="CH107" i="58" s="1"/>
  <c r="CH110" i="58" s="1"/>
  <c r="BI107" i="58"/>
  <c r="BI110" i="58" s="1"/>
  <c r="CI106" i="58"/>
  <c r="CI107" i="58" s="1"/>
  <c r="CI110" i="58" s="1"/>
  <c r="BJ107" i="58"/>
  <c r="BJ110" i="58" s="1"/>
  <c r="CJ106" i="58"/>
  <c r="CJ107" i="58" s="1"/>
  <c r="CJ110" i="58" s="1"/>
  <c r="BK107" i="58"/>
  <c r="BK110" i="58" s="1"/>
  <c r="CK106" i="58"/>
  <c r="CK107" i="58" s="1"/>
  <c r="CK110" i="58" s="1"/>
  <c r="BL107" i="58"/>
  <c r="BL110" i="58" s="1"/>
  <c r="CL106" i="58"/>
  <c r="CL107" i="58" s="1"/>
  <c r="CL110" i="58" s="1"/>
  <c r="BM107" i="58"/>
  <c r="BM110" i="58" s="1"/>
  <c r="CM106" i="58"/>
  <c r="CM107" i="58" s="1"/>
  <c r="CM110" i="58" s="1"/>
  <c r="BN107" i="58"/>
  <c r="BN110" i="58" s="1"/>
  <c r="CN106" i="58"/>
  <c r="CN107" i="58" s="1"/>
  <c r="CN110" i="58" s="1"/>
  <c r="BO107" i="58"/>
  <c r="BO110" i="58" s="1"/>
  <c r="CO106" i="58"/>
  <c r="CO107" i="58" s="1"/>
  <c r="CO110" i="58" s="1"/>
  <c r="BP107" i="58"/>
  <c r="BP110" i="58" s="1"/>
  <c r="CP106" i="58"/>
  <c r="CP107" i="58" s="1"/>
  <c r="CP110" i="58" s="1"/>
  <c r="BQ107" i="58"/>
  <c r="BQ110" i="58" s="1"/>
  <c r="CQ106" i="58"/>
  <c r="CQ107" i="58" s="1"/>
  <c r="CQ110" i="58" s="1"/>
  <c r="BR107" i="58"/>
  <c r="BR110" i="58" s="1"/>
  <c r="CR106" i="58"/>
  <c r="CR107" i="58" s="1"/>
  <c r="CR110" i="58" s="1"/>
  <c r="BS107" i="58"/>
  <c r="BS110" i="58" s="1"/>
  <c r="CS106" i="58"/>
  <c r="CS107" i="58" s="1"/>
  <c r="CS110" i="58" s="1"/>
  <c r="BT107" i="58"/>
  <c r="BT110" i="58" s="1"/>
  <c r="CT106" i="58"/>
  <c r="CT107" i="58" s="1"/>
  <c r="CT110" i="58" s="1"/>
  <c r="BU107" i="58"/>
  <c r="BU110" i="58" s="1"/>
  <c r="CU106" i="58"/>
  <c r="CU107" i="58" s="1"/>
  <c r="CU110" i="58" s="1"/>
  <c r="BV107" i="58"/>
  <c r="BV110" i="58" s="1"/>
  <c r="CV106" i="58"/>
  <c r="CV107" i="58" s="1"/>
  <c r="CV110" i="58" s="1"/>
  <c r="BW107" i="58"/>
  <c r="BW110" i="58" s="1"/>
  <c r="CW106" i="58"/>
  <c r="CW107" i="58" s="1"/>
  <c r="CW110" i="58" s="1"/>
  <c r="BX107" i="58"/>
  <c r="BX110" i="58" s="1"/>
  <c r="CX106" i="58"/>
  <c r="CX107" i="58" s="1"/>
  <c r="CX110" i="58" s="1"/>
  <c r="BY107" i="58"/>
  <c r="BY110" i="58" s="1"/>
  <c r="CA150" i="58"/>
  <c r="CA151" i="58" s="1"/>
  <c r="CA154" i="58" s="1"/>
  <c r="BB151" i="58"/>
  <c r="BB154" i="58" s="1"/>
  <c r="BA150" i="58"/>
  <c r="AB151" i="58"/>
  <c r="CB150" i="58"/>
  <c r="CB151" i="58" s="1"/>
  <c r="CB154" i="58" s="1"/>
  <c r="BC151" i="58"/>
  <c r="BC154" i="58" s="1"/>
  <c r="CC150" i="58"/>
  <c r="CC151" i="58" s="1"/>
  <c r="CC154" i="58" s="1"/>
  <c r="BD151" i="58"/>
  <c r="BD154" i="58" s="1"/>
  <c r="CD150" i="58"/>
  <c r="CD151" i="58" s="1"/>
  <c r="CD154" i="58" s="1"/>
  <c r="BE151" i="58"/>
  <c r="BE154" i="58" s="1"/>
  <c r="CE150" i="58"/>
  <c r="CE151" i="58" s="1"/>
  <c r="CE154" i="58" s="1"/>
  <c r="BF151" i="58"/>
  <c r="BF154" i="58" s="1"/>
  <c r="CF150" i="58"/>
  <c r="CF151" i="58" s="1"/>
  <c r="CF154" i="58" s="1"/>
  <c r="BG151" i="58"/>
  <c r="BG154" i="58" s="1"/>
  <c r="CG150" i="58"/>
  <c r="CG151" i="58" s="1"/>
  <c r="CG154" i="58" s="1"/>
  <c r="BH151" i="58"/>
  <c r="BH154" i="58" s="1"/>
  <c r="CH150" i="58"/>
  <c r="CH151" i="58" s="1"/>
  <c r="CH154" i="58" s="1"/>
  <c r="BI151" i="58"/>
  <c r="BI154" i="58" s="1"/>
  <c r="CI150" i="58"/>
  <c r="CI151" i="58" s="1"/>
  <c r="CI154" i="58" s="1"/>
  <c r="BJ151" i="58"/>
  <c r="BJ154" i="58" s="1"/>
  <c r="CJ150" i="58"/>
  <c r="CJ151" i="58" s="1"/>
  <c r="CJ154" i="58" s="1"/>
  <c r="BK151" i="58"/>
  <c r="BK154" i="58" s="1"/>
  <c r="CK150" i="58"/>
  <c r="CK151" i="58" s="1"/>
  <c r="CK154" i="58" s="1"/>
  <c r="BL151" i="58"/>
  <c r="BL154" i="58" s="1"/>
  <c r="CL150" i="58"/>
  <c r="CL151" i="58" s="1"/>
  <c r="CL154" i="58" s="1"/>
  <c r="BM151" i="58"/>
  <c r="BM154" i="58" s="1"/>
  <c r="CM150" i="58"/>
  <c r="CM151" i="58" s="1"/>
  <c r="CM154" i="58" s="1"/>
  <c r="BN151" i="58"/>
  <c r="BN154" i="58" s="1"/>
  <c r="CN150" i="58"/>
  <c r="CN151" i="58" s="1"/>
  <c r="CN154" i="58" s="1"/>
  <c r="BO151" i="58"/>
  <c r="BO154" i="58" s="1"/>
  <c r="CO150" i="58"/>
  <c r="CO151" i="58" s="1"/>
  <c r="CO154" i="58" s="1"/>
  <c r="BP151" i="58"/>
  <c r="BP154" i="58" s="1"/>
  <c r="CP150" i="58"/>
  <c r="CP151" i="58" s="1"/>
  <c r="CP154" i="58" s="1"/>
  <c r="BQ151" i="58"/>
  <c r="BQ154" i="58" s="1"/>
  <c r="CQ150" i="58"/>
  <c r="CQ151" i="58" s="1"/>
  <c r="CQ154" i="58" s="1"/>
  <c r="BR151" i="58"/>
  <c r="BR154" i="58" s="1"/>
  <c r="CR150" i="58"/>
  <c r="CR151" i="58" s="1"/>
  <c r="CR154" i="58" s="1"/>
  <c r="BS151" i="58"/>
  <c r="BS154" i="58" s="1"/>
  <c r="CS150" i="58"/>
  <c r="CS151" i="58" s="1"/>
  <c r="CS154" i="58" s="1"/>
  <c r="BT151" i="58"/>
  <c r="BT154" i="58" s="1"/>
  <c r="CT150" i="58"/>
  <c r="CT151" i="58" s="1"/>
  <c r="CT154" i="58" s="1"/>
  <c r="BU151" i="58"/>
  <c r="BU154" i="58" s="1"/>
  <c r="CU150" i="58"/>
  <c r="CU151" i="58" s="1"/>
  <c r="CU154" i="58" s="1"/>
  <c r="BV151" i="58"/>
  <c r="BV154" i="58" s="1"/>
  <c r="CV150" i="58"/>
  <c r="CV151" i="58" s="1"/>
  <c r="CV154" i="58" s="1"/>
  <c r="BW151" i="58"/>
  <c r="BW154" i="58" s="1"/>
  <c r="CW150" i="58"/>
  <c r="CW151" i="58" s="1"/>
  <c r="CW154" i="58" s="1"/>
  <c r="BX151" i="58"/>
  <c r="BX154" i="58" s="1"/>
  <c r="CX150" i="58"/>
  <c r="CX151" i="58" s="1"/>
  <c r="CX154" i="58" s="1"/>
  <c r="BY151" i="58"/>
  <c r="BY154" i="58" s="1"/>
  <c r="CA194" i="58"/>
  <c r="CA195" i="58" s="1"/>
  <c r="CA198" i="58" s="1"/>
  <c r="BB195" i="58"/>
  <c r="BB198" i="58" s="1"/>
  <c r="AB195" i="58"/>
  <c r="CB194" i="58"/>
  <c r="CB195" i="58" s="1"/>
  <c r="CB198" i="58" s="1"/>
  <c r="BC195" i="58"/>
  <c r="BC198" i="58" s="1"/>
  <c r="CC194" i="58"/>
  <c r="CC195" i="58" s="1"/>
  <c r="CC198" i="58" s="1"/>
  <c r="BD195" i="58"/>
  <c r="BD198" i="58" s="1"/>
  <c r="CD194" i="58"/>
  <c r="CD195" i="58" s="1"/>
  <c r="CD198" i="58" s="1"/>
  <c r="BE195" i="58"/>
  <c r="BE198" i="58" s="1"/>
  <c r="CE194" i="58"/>
  <c r="CE195" i="58" s="1"/>
  <c r="CE198" i="58" s="1"/>
  <c r="BF195" i="58"/>
  <c r="BF198" i="58" s="1"/>
  <c r="CF194" i="58"/>
  <c r="CF195" i="58" s="1"/>
  <c r="CF198" i="58" s="1"/>
  <c r="BG195" i="58"/>
  <c r="BG198" i="58" s="1"/>
  <c r="CG194" i="58"/>
  <c r="CG195" i="58" s="1"/>
  <c r="CG198" i="58" s="1"/>
  <c r="BH195" i="58"/>
  <c r="BH198" i="58" s="1"/>
  <c r="CH194" i="58"/>
  <c r="CH195" i="58" s="1"/>
  <c r="CH198" i="58" s="1"/>
  <c r="BI195" i="58"/>
  <c r="BI198" i="58" s="1"/>
  <c r="CI194" i="58"/>
  <c r="CI195" i="58" s="1"/>
  <c r="CI198" i="58" s="1"/>
  <c r="BJ195" i="58"/>
  <c r="BJ198" i="58" s="1"/>
  <c r="CJ194" i="58"/>
  <c r="CJ195" i="58" s="1"/>
  <c r="CJ198" i="58" s="1"/>
  <c r="BK195" i="58"/>
  <c r="BK198" i="58" s="1"/>
  <c r="CK194" i="58"/>
  <c r="CK195" i="58" s="1"/>
  <c r="CK198" i="58" s="1"/>
  <c r="BL195" i="58"/>
  <c r="BL198" i="58" s="1"/>
  <c r="CL194" i="58"/>
  <c r="CL195" i="58" s="1"/>
  <c r="CL198" i="58" s="1"/>
  <c r="BM195" i="58"/>
  <c r="BM198" i="58" s="1"/>
  <c r="CM194" i="58"/>
  <c r="CM195" i="58" s="1"/>
  <c r="CM198" i="58" s="1"/>
  <c r="BN195" i="58"/>
  <c r="BN198" i="58" s="1"/>
  <c r="CN194" i="58"/>
  <c r="CN195" i="58" s="1"/>
  <c r="CN198" i="58" s="1"/>
  <c r="BO195" i="58"/>
  <c r="BO198" i="58" s="1"/>
  <c r="CO194" i="58"/>
  <c r="CO195" i="58" s="1"/>
  <c r="CO198" i="58" s="1"/>
  <c r="BP195" i="58"/>
  <c r="BP198" i="58" s="1"/>
  <c r="CP194" i="58"/>
  <c r="CP195" i="58" s="1"/>
  <c r="CP198" i="58" s="1"/>
  <c r="BQ195" i="58"/>
  <c r="BQ198" i="58" s="1"/>
  <c r="CQ194" i="58"/>
  <c r="CQ195" i="58" s="1"/>
  <c r="CQ198" i="58" s="1"/>
  <c r="BR195" i="58"/>
  <c r="BR198" i="58" s="1"/>
  <c r="CR194" i="58"/>
  <c r="CR195" i="58" s="1"/>
  <c r="CR198" i="58" s="1"/>
  <c r="BS195" i="58"/>
  <c r="BS198" i="58" s="1"/>
  <c r="CS194" i="58"/>
  <c r="CS195" i="58" s="1"/>
  <c r="CS198" i="58" s="1"/>
  <c r="BT195" i="58"/>
  <c r="BT198" i="58" s="1"/>
  <c r="CT194" i="58"/>
  <c r="CT195" i="58" s="1"/>
  <c r="CT198" i="58" s="1"/>
  <c r="BU195" i="58"/>
  <c r="BU198" i="58" s="1"/>
  <c r="CU194" i="58"/>
  <c r="CU195" i="58" s="1"/>
  <c r="CU198" i="58" s="1"/>
  <c r="BV195" i="58"/>
  <c r="BV198" i="58" s="1"/>
  <c r="CV194" i="58"/>
  <c r="CV195" i="58" s="1"/>
  <c r="CV198" i="58" s="1"/>
  <c r="BW195" i="58"/>
  <c r="BW198" i="58" s="1"/>
  <c r="CW194" i="58"/>
  <c r="CW195" i="58" s="1"/>
  <c r="CW198" i="58" s="1"/>
  <c r="BX195" i="58"/>
  <c r="BX198" i="58" s="1"/>
  <c r="CX194" i="58"/>
  <c r="CX195" i="58" s="1"/>
  <c r="CX198" i="58" s="1"/>
  <c r="BY195" i="58"/>
  <c r="BY198" i="58" s="1"/>
  <c r="CA238" i="58"/>
  <c r="CA239" i="58" s="1"/>
  <c r="CA242" i="58" s="1"/>
  <c r="BB239" i="58"/>
  <c r="BB242" i="58" s="1"/>
  <c r="BA238" i="58"/>
  <c r="AB239" i="58"/>
  <c r="CB238" i="58"/>
  <c r="CB239" i="58" s="1"/>
  <c r="CB242" i="58" s="1"/>
  <c r="BC239" i="58"/>
  <c r="BC242" i="58" s="1"/>
  <c r="CC238" i="58"/>
  <c r="CC239" i="58" s="1"/>
  <c r="CC242" i="58" s="1"/>
  <c r="BD239" i="58"/>
  <c r="BD242" i="58" s="1"/>
  <c r="CD238" i="58"/>
  <c r="CD239" i="58" s="1"/>
  <c r="CD242" i="58" s="1"/>
  <c r="BE239" i="58"/>
  <c r="BE242" i="58" s="1"/>
  <c r="CE238" i="58"/>
  <c r="CE239" i="58" s="1"/>
  <c r="CE242" i="58" s="1"/>
  <c r="BF239" i="58"/>
  <c r="BF242" i="58" s="1"/>
  <c r="CF238" i="58"/>
  <c r="CF239" i="58" s="1"/>
  <c r="CF242" i="58" s="1"/>
  <c r="BG239" i="58"/>
  <c r="BG242" i="58" s="1"/>
  <c r="CG238" i="58"/>
  <c r="CG239" i="58" s="1"/>
  <c r="CG242" i="58" s="1"/>
  <c r="BH239" i="58"/>
  <c r="BH242" i="58" s="1"/>
  <c r="CH238" i="58"/>
  <c r="CH239" i="58" s="1"/>
  <c r="CH242" i="58" s="1"/>
  <c r="BI239" i="58"/>
  <c r="BI242" i="58" s="1"/>
  <c r="CI238" i="58"/>
  <c r="CI239" i="58" s="1"/>
  <c r="CI242" i="58" s="1"/>
  <c r="BJ239" i="58"/>
  <c r="BJ242" i="58" s="1"/>
  <c r="CJ238" i="58"/>
  <c r="CJ239" i="58" s="1"/>
  <c r="CJ242" i="58" s="1"/>
  <c r="BK239" i="58"/>
  <c r="BK242" i="58" s="1"/>
  <c r="CK238" i="58"/>
  <c r="CK239" i="58" s="1"/>
  <c r="CK242" i="58" s="1"/>
  <c r="BL239" i="58"/>
  <c r="BL242" i="58" s="1"/>
  <c r="CL238" i="58"/>
  <c r="CL239" i="58" s="1"/>
  <c r="CL242" i="58" s="1"/>
  <c r="BM239" i="58"/>
  <c r="BM242" i="58" s="1"/>
  <c r="CM238" i="58"/>
  <c r="CM239" i="58" s="1"/>
  <c r="CM242" i="58" s="1"/>
  <c r="BN239" i="58"/>
  <c r="BN242" i="58" s="1"/>
  <c r="CN238" i="58"/>
  <c r="CN239" i="58" s="1"/>
  <c r="CN242" i="58" s="1"/>
  <c r="BO239" i="58"/>
  <c r="BO242" i="58" s="1"/>
  <c r="CO238" i="58"/>
  <c r="CO239" i="58" s="1"/>
  <c r="CO242" i="58" s="1"/>
  <c r="BP239" i="58"/>
  <c r="BP242" i="58" s="1"/>
  <c r="CP238" i="58"/>
  <c r="CP239" i="58" s="1"/>
  <c r="CP242" i="58" s="1"/>
  <c r="BQ239" i="58"/>
  <c r="BQ242" i="58" s="1"/>
  <c r="CQ238" i="58"/>
  <c r="CQ239" i="58" s="1"/>
  <c r="CQ242" i="58" s="1"/>
  <c r="BR239" i="58"/>
  <c r="BR242" i="58" s="1"/>
  <c r="CR238" i="58"/>
  <c r="CR239" i="58" s="1"/>
  <c r="CR242" i="58" s="1"/>
  <c r="BS239" i="58"/>
  <c r="BS242" i="58" s="1"/>
  <c r="CS238" i="58"/>
  <c r="CS239" i="58" s="1"/>
  <c r="CS242" i="58" s="1"/>
  <c r="BT239" i="58"/>
  <c r="BT242" i="58" s="1"/>
  <c r="CT238" i="58"/>
  <c r="CT239" i="58" s="1"/>
  <c r="CT242" i="58" s="1"/>
  <c r="BU239" i="58"/>
  <c r="BU242" i="58" s="1"/>
  <c r="CU238" i="58"/>
  <c r="CU239" i="58" s="1"/>
  <c r="CU242" i="58" s="1"/>
  <c r="BV239" i="58"/>
  <c r="BV242" i="58" s="1"/>
  <c r="CV238" i="58"/>
  <c r="CV239" i="58" s="1"/>
  <c r="CV242" i="58" s="1"/>
  <c r="BW239" i="58"/>
  <c r="BW242" i="58" s="1"/>
  <c r="CW238" i="58"/>
  <c r="CW239" i="58" s="1"/>
  <c r="CW242" i="58" s="1"/>
  <c r="BX239" i="58"/>
  <c r="BX242" i="58" s="1"/>
  <c r="CX238" i="58"/>
  <c r="CX239" i="58" s="1"/>
  <c r="CX242" i="58" s="1"/>
  <c r="BY239" i="58"/>
  <c r="BY242" i="58" s="1"/>
  <c r="CA282" i="58"/>
  <c r="CA283" i="58" s="1"/>
  <c r="CA286" i="58" s="1"/>
  <c r="BB283" i="58"/>
  <c r="BB286" i="58" s="1"/>
  <c r="BA282" i="58"/>
  <c r="AB283" i="58"/>
  <c r="CB282" i="58"/>
  <c r="CB283" i="58" s="1"/>
  <c r="CB286" i="58" s="1"/>
  <c r="BC283" i="58"/>
  <c r="BC286" i="58" s="1"/>
  <c r="CC282" i="58"/>
  <c r="CC283" i="58" s="1"/>
  <c r="CC286" i="58" s="1"/>
  <c r="BD283" i="58"/>
  <c r="BD286" i="58" s="1"/>
  <c r="CD282" i="58"/>
  <c r="CD283" i="58" s="1"/>
  <c r="CD286" i="58" s="1"/>
  <c r="BE283" i="58"/>
  <c r="BE286" i="58" s="1"/>
  <c r="CE282" i="58"/>
  <c r="CE283" i="58" s="1"/>
  <c r="CE286" i="58" s="1"/>
  <c r="BF283" i="58"/>
  <c r="BF286" i="58" s="1"/>
  <c r="CF282" i="58"/>
  <c r="CF283" i="58" s="1"/>
  <c r="CF286" i="58" s="1"/>
  <c r="BG283" i="58"/>
  <c r="BG286" i="58" s="1"/>
  <c r="CG282" i="58"/>
  <c r="CG283" i="58" s="1"/>
  <c r="CG286" i="58" s="1"/>
  <c r="BH283" i="58"/>
  <c r="BH286" i="58" s="1"/>
  <c r="CH282" i="58"/>
  <c r="CH283" i="58" s="1"/>
  <c r="CH286" i="58" s="1"/>
  <c r="BI283" i="58"/>
  <c r="BI286" i="58" s="1"/>
  <c r="CI282" i="58"/>
  <c r="CI283" i="58" s="1"/>
  <c r="CI286" i="58" s="1"/>
  <c r="BJ283" i="58"/>
  <c r="BJ286" i="58" s="1"/>
  <c r="CJ282" i="58"/>
  <c r="CJ283" i="58" s="1"/>
  <c r="CJ286" i="58" s="1"/>
  <c r="BK283" i="58"/>
  <c r="BK286" i="58" s="1"/>
  <c r="CK282" i="58"/>
  <c r="CK283" i="58" s="1"/>
  <c r="CK286" i="58" s="1"/>
  <c r="BL283" i="58"/>
  <c r="BL286" i="58" s="1"/>
  <c r="CL282" i="58"/>
  <c r="CL283" i="58" s="1"/>
  <c r="CL286" i="58" s="1"/>
  <c r="BM283" i="58"/>
  <c r="BM286" i="58" s="1"/>
  <c r="CM282" i="58"/>
  <c r="CM283" i="58" s="1"/>
  <c r="CM286" i="58" s="1"/>
  <c r="BN283" i="58"/>
  <c r="BN286" i="58" s="1"/>
  <c r="CN282" i="58"/>
  <c r="CN283" i="58" s="1"/>
  <c r="CN286" i="58" s="1"/>
  <c r="BO283" i="58"/>
  <c r="BO286" i="58" s="1"/>
  <c r="CO282" i="58"/>
  <c r="CO283" i="58" s="1"/>
  <c r="CO286" i="58" s="1"/>
  <c r="BP283" i="58"/>
  <c r="BP286" i="58" s="1"/>
  <c r="CP282" i="58"/>
  <c r="CP283" i="58" s="1"/>
  <c r="CP286" i="58" s="1"/>
  <c r="BQ283" i="58"/>
  <c r="BQ286" i="58" s="1"/>
  <c r="CQ282" i="58"/>
  <c r="CQ283" i="58" s="1"/>
  <c r="CQ286" i="58" s="1"/>
  <c r="BR283" i="58"/>
  <c r="BR286" i="58" s="1"/>
  <c r="CR282" i="58"/>
  <c r="CR283" i="58" s="1"/>
  <c r="CR286" i="58" s="1"/>
  <c r="BS283" i="58"/>
  <c r="BS286" i="58" s="1"/>
  <c r="CS282" i="58"/>
  <c r="CS283" i="58" s="1"/>
  <c r="CS286" i="58" s="1"/>
  <c r="BT283" i="58"/>
  <c r="BT286" i="58" s="1"/>
  <c r="CT282" i="58"/>
  <c r="CT283" i="58" s="1"/>
  <c r="CT286" i="58" s="1"/>
  <c r="BU283" i="58"/>
  <c r="BU286" i="58" s="1"/>
  <c r="CU282" i="58"/>
  <c r="CU283" i="58" s="1"/>
  <c r="CU286" i="58" s="1"/>
  <c r="BV283" i="58"/>
  <c r="BV286" i="58" s="1"/>
  <c r="CV282" i="58"/>
  <c r="CV283" i="58" s="1"/>
  <c r="CV286" i="58" s="1"/>
  <c r="BW283" i="58"/>
  <c r="BW286" i="58" s="1"/>
  <c r="CW282" i="58"/>
  <c r="CW283" i="58" s="1"/>
  <c r="CW286" i="58" s="1"/>
  <c r="BX283" i="58"/>
  <c r="BX286" i="58" s="1"/>
  <c r="CX282" i="58"/>
  <c r="CX283" i="58" s="1"/>
  <c r="CX286" i="58" s="1"/>
  <c r="BY283" i="58"/>
  <c r="BY286" i="58" s="1"/>
  <c r="CA326" i="58"/>
  <c r="CA327" i="58" s="1"/>
  <c r="CA330" i="58" s="1"/>
  <c r="BB327" i="58"/>
  <c r="BB330" i="58" s="1"/>
  <c r="BA326" i="58"/>
  <c r="AB327" i="58"/>
  <c r="CB326" i="58"/>
  <c r="CB327" i="58" s="1"/>
  <c r="CB330" i="58" s="1"/>
  <c r="BC327" i="58"/>
  <c r="BC330" i="58" s="1"/>
  <c r="CC326" i="58"/>
  <c r="CC327" i="58" s="1"/>
  <c r="CC330" i="58" s="1"/>
  <c r="BD327" i="58"/>
  <c r="BD330" i="58" s="1"/>
  <c r="CD326" i="58"/>
  <c r="CD327" i="58" s="1"/>
  <c r="CD330" i="58" s="1"/>
  <c r="BE327" i="58"/>
  <c r="BE330" i="58" s="1"/>
  <c r="CE326" i="58"/>
  <c r="CE327" i="58" s="1"/>
  <c r="CE330" i="58" s="1"/>
  <c r="BF327" i="58"/>
  <c r="BF330" i="58" s="1"/>
  <c r="CF326" i="58"/>
  <c r="CF327" i="58" s="1"/>
  <c r="CF330" i="58" s="1"/>
  <c r="BG327" i="58"/>
  <c r="BG330" i="58" s="1"/>
  <c r="CG326" i="58"/>
  <c r="CG327" i="58" s="1"/>
  <c r="CG330" i="58" s="1"/>
  <c r="BH327" i="58"/>
  <c r="BH330" i="58" s="1"/>
  <c r="CH326" i="58"/>
  <c r="CH327" i="58" s="1"/>
  <c r="CH330" i="58" s="1"/>
  <c r="BI327" i="58"/>
  <c r="BI330" i="58" s="1"/>
  <c r="CI326" i="58"/>
  <c r="CI327" i="58" s="1"/>
  <c r="CI330" i="58" s="1"/>
  <c r="BJ327" i="58"/>
  <c r="BJ330" i="58" s="1"/>
  <c r="CJ326" i="58"/>
  <c r="CJ327" i="58" s="1"/>
  <c r="CJ330" i="58" s="1"/>
  <c r="BK327" i="58"/>
  <c r="BK330" i="58" s="1"/>
  <c r="CK326" i="58"/>
  <c r="CK327" i="58" s="1"/>
  <c r="CK330" i="58" s="1"/>
  <c r="BL327" i="58"/>
  <c r="BL330" i="58" s="1"/>
  <c r="CL326" i="58"/>
  <c r="CL327" i="58" s="1"/>
  <c r="CL330" i="58" s="1"/>
  <c r="BM327" i="58"/>
  <c r="BM330" i="58" s="1"/>
  <c r="CM326" i="58"/>
  <c r="CM327" i="58" s="1"/>
  <c r="CM330" i="58" s="1"/>
  <c r="BN327" i="58"/>
  <c r="BN330" i="58" s="1"/>
  <c r="CN326" i="58"/>
  <c r="CN327" i="58" s="1"/>
  <c r="CN330" i="58" s="1"/>
  <c r="BO327" i="58"/>
  <c r="BO330" i="58" s="1"/>
  <c r="CO326" i="58"/>
  <c r="CO327" i="58" s="1"/>
  <c r="CO330" i="58" s="1"/>
  <c r="BP327" i="58"/>
  <c r="BP330" i="58" s="1"/>
  <c r="CP326" i="58"/>
  <c r="CP327" i="58" s="1"/>
  <c r="CP330" i="58" s="1"/>
  <c r="BQ327" i="58"/>
  <c r="BQ330" i="58" s="1"/>
  <c r="CQ326" i="58"/>
  <c r="CQ327" i="58" s="1"/>
  <c r="CQ330" i="58" s="1"/>
  <c r="BR327" i="58"/>
  <c r="BR330" i="58" s="1"/>
  <c r="CR326" i="58"/>
  <c r="CR327" i="58" s="1"/>
  <c r="CR330" i="58" s="1"/>
  <c r="BS327" i="58"/>
  <c r="BS330" i="58" s="1"/>
  <c r="CS326" i="58"/>
  <c r="CS327" i="58" s="1"/>
  <c r="CS330" i="58" s="1"/>
  <c r="BT327" i="58"/>
  <c r="BT330" i="58" s="1"/>
  <c r="CT326" i="58"/>
  <c r="CT327" i="58" s="1"/>
  <c r="CT330" i="58" s="1"/>
  <c r="BU327" i="58"/>
  <c r="BU330" i="58" s="1"/>
  <c r="CU326" i="58"/>
  <c r="CU327" i="58" s="1"/>
  <c r="CU330" i="58" s="1"/>
  <c r="BV327" i="58"/>
  <c r="BV330" i="58" s="1"/>
  <c r="CV326" i="58"/>
  <c r="CV327" i="58" s="1"/>
  <c r="CV330" i="58" s="1"/>
  <c r="BW327" i="58"/>
  <c r="BW330" i="58" s="1"/>
  <c r="CW326" i="58"/>
  <c r="CW327" i="58" s="1"/>
  <c r="CW330" i="58" s="1"/>
  <c r="BX327" i="58"/>
  <c r="BX330" i="58" s="1"/>
  <c r="CX326" i="58"/>
  <c r="CX327" i="58" s="1"/>
  <c r="CX330" i="58" s="1"/>
  <c r="BY327" i="58"/>
  <c r="BY330" i="58" s="1"/>
  <c r="CA370" i="58"/>
  <c r="CA371" i="58" s="1"/>
  <c r="CA374" i="58" s="1"/>
  <c r="BB371" i="58"/>
  <c r="BB374" i="58" s="1"/>
  <c r="BA370" i="58"/>
  <c r="AB371" i="58"/>
  <c r="CB370" i="58"/>
  <c r="CB371" i="58" s="1"/>
  <c r="CB374" i="58" s="1"/>
  <c r="BC371" i="58"/>
  <c r="BC374" i="58" s="1"/>
  <c r="CC370" i="58"/>
  <c r="CC371" i="58" s="1"/>
  <c r="CC374" i="58" s="1"/>
  <c r="BD371" i="58"/>
  <c r="BD374" i="58" s="1"/>
  <c r="CD370" i="58"/>
  <c r="CD371" i="58" s="1"/>
  <c r="CD374" i="58" s="1"/>
  <c r="BE371" i="58"/>
  <c r="BE374" i="58" s="1"/>
  <c r="CE370" i="58"/>
  <c r="CE371" i="58" s="1"/>
  <c r="CE374" i="58" s="1"/>
  <c r="BF371" i="58"/>
  <c r="BF374" i="58" s="1"/>
  <c r="CF370" i="58"/>
  <c r="CF371" i="58" s="1"/>
  <c r="CF374" i="58" s="1"/>
  <c r="BG371" i="58"/>
  <c r="BG374" i="58" s="1"/>
  <c r="CG370" i="58"/>
  <c r="CG371" i="58" s="1"/>
  <c r="CG374" i="58" s="1"/>
  <c r="BH371" i="58"/>
  <c r="BH374" i="58" s="1"/>
  <c r="CH370" i="58"/>
  <c r="CH371" i="58" s="1"/>
  <c r="CH374" i="58" s="1"/>
  <c r="BI371" i="58"/>
  <c r="BI374" i="58" s="1"/>
  <c r="CI370" i="58"/>
  <c r="CI371" i="58" s="1"/>
  <c r="CI374" i="58" s="1"/>
  <c r="BJ371" i="58"/>
  <c r="BJ374" i="58" s="1"/>
  <c r="CJ370" i="58"/>
  <c r="CJ371" i="58" s="1"/>
  <c r="CJ374" i="58" s="1"/>
  <c r="BK371" i="58"/>
  <c r="BK374" i="58" s="1"/>
  <c r="CK370" i="58"/>
  <c r="CK371" i="58" s="1"/>
  <c r="CK374" i="58" s="1"/>
  <c r="BL371" i="58"/>
  <c r="BL374" i="58" s="1"/>
  <c r="CL370" i="58"/>
  <c r="CL371" i="58" s="1"/>
  <c r="CL374" i="58" s="1"/>
  <c r="BM371" i="58"/>
  <c r="BM374" i="58" s="1"/>
  <c r="CM370" i="58"/>
  <c r="CM371" i="58" s="1"/>
  <c r="CM374" i="58" s="1"/>
  <c r="BN371" i="58"/>
  <c r="BN374" i="58" s="1"/>
  <c r="CN370" i="58"/>
  <c r="CN371" i="58" s="1"/>
  <c r="CN374" i="58" s="1"/>
  <c r="BO371" i="58"/>
  <c r="BO374" i="58" s="1"/>
  <c r="CO370" i="58"/>
  <c r="CO371" i="58" s="1"/>
  <c r="CO374" i="58" s="1"/>
  <c r="BP371" i="58"/>
  <c r="BP374" i="58" s="1"/>
  <c r="CP370" i="58"/>
  <c r="CP371" i="58" s="1"/>
  <c r="CP374" i="58" s="1"/>
  <c r="BQ371" i="58"/>
  <c r="BQ374" i="58" s="1"/>
  <c r="CQ370" i="58"/>
  <c r="CQ371" i="58" s="1"/>
  <c r="CQ374" i="58" s="1"/>
  <c r="BR371" i="58"/>
  <c r="BR374" i="58" s="1"/>
  <c r="CR370" i="58"/>
  <c r="CR371" i="58" s="1"/>
  <c r="CR374" i="58" s="1"/>
  <c r="BS371" i="58"/>
  <c r="BS374" i="58" s="1"/>
  <c r="CS370" i="58"/>
  <c r="CS371" i="58" s="1"/>
  <c r="CS374" i="58" s="1"/>
  <c r="BT371" i="58"/>
  <c r="BT374" i="58" s="1"/>
  <c r="CT370" i="58"/>
  <c r="CT371" i="58" s="1"/>
  <c r="CT374" i="58" s="1"/>
  <c r="BU371" i="58"/>
  <c r="BU374" i="58" s="1"/>
  <c r="CU370" i="58"/>
  <c r="CU371" i="58" s="1"/>
  <c r="CU374" i="58" s="1"/>
  <c r="BV371" i="58"/>
  <c r="BV374" i="58" s="1"/>
  <c r="CV370" i="58"/>
  <c r="CV371" i="58" s="1"/>
  <c r="CV374" i="58" s="1"/>
  <c r="BW371" i="58"/>
  <c r="BW374" i="58" s="1"/>
  <c r="CW370" i="58"/>
  <c r="CW371" i="58" s="1"/>
  <c r="CW374" i="58" s="1"/>
  <c r="BX371" i="58"/>
  <c r="BX374" i="58" s="1"/>
  <c r="CX370" i="58"/>
  <c r="CX371" i="58" s="1"/>
  <c r="CX374" i="58" s="1"/>
  <c r="BY371" i="58"/>
  <c r="BY374" i="58" s="1"/>
  <c r="CA414" i="58"/>
  <c r="CA415" i="58" s="1"/>
  <c r="CA418" i="58" s="1"/>
  <c r="BB415" i="58"/>
  <c r="BB418" i="58" s="1"/>
  <c r="BA414" i="58"/>
  <c r="AB415" i="58"/>
  <c r="CB414" i="58"/>
  <c r="CB415" i="58" s="1"/>
  <c r="CB418" i="58" s="1"/>
  <c r="BC415" i="58"/>
  <c r="BC418" i="58" s="1"/>
  <c r="CC414" i="58"/>
  <c r="CC415" i="58" s="1"/>
  <c r="CC418" i="58" s="1"/>
  <c r="BD415" i="58"/>
  <c r="BD418" i="58" s="1"/>
  <c r="CD414" i="58"/>
  <c r="CD415" i="58" s="1"/>
  <c r="CD418" i="58" s="1"/>
  <c r="BE415" i="58"/>
  <c r="BE418" i="58" s="1"/>
  <c r="CE414" i="58"/>
  <c r="CE415" i="58" s="1"/>
  <c r="CE418" i="58" s="1"/>
  <c r="BF415" i="58"/>
  <c r="BF418" i="58" s="1"/>
  <c r="CF414" i="58"/>
  <c r="CF415" i="58" s="1"/>
  <c r="CF418" i="58" s="1"/>
  <c r="BG415" i="58"/>
  <c r="BG418" i="58" s="1"/>
  <c r="CG414" i="58"/>
  <c r="CG415" i="58" s="1"/>
  <c r="CG418" i="58" s="1"/>
  <c r="BH415" i="58"/>
  <c r="BH418" i="58" s="1"/>
  <c r="CH414" i="58"/>
  <c r="CH415" i="58" s="1"/>
  <c r="CH418" i="58" s="1"/>
  <c r="BI415" i="58"/>
  <c r="BI418" i="58" s="1"/>
  <c r="CI414" i="58"/>
  <c r="CI415" i="58" s="1"/>
  <c r="CI418" i="58" s="1"/>
  <c r="BJ415" i="58"/>
  <c r="BJ418" i="58" s="1"/>
  <c r="CJ414" i="58"/>
  <c r="CJ415" i="58" s="1"/>
  <c r="CJ418" i="58" s="1"/>
  <c r="BK415" i="58"/>
  <c r="BK418" i="58" s="1"/>
  <c r="CK414" i="58"/>
  <c r="CK415" i="58" s="1"/>
  <c r="CK418" i="58" s="1"/>
  <c r="BL415" i="58"/>
  <c r="BL418" i="58" s="1"/>
  <c r="CL414" i="58"/>
  <c r="CL415" i="58" s="1"/>
  <c r="CL418" i="58" s="1"/>
  <c r="BM415" i="58"/>
  <c r="BM418" i="58" s="1"/>
  <c r="CM414" i="58"/>
  <c r="CM415" i="58" s="1"/>
  <c r="CM418" i="58" s="1"/>
  <c r="BN415" i="58"/>
  <c r="BN418" i="58" s="1"/>
  <c r="CN414" i="58"/>
  <c r="CN415" i="58" s="1"/>
  <c r="CN418" i="58" s="1"/>
  <c r="BO415" i="58"/>
  <c r="BO418" i="58" s="1"/>
  <c r="CO414" i="58"/>
  <c r="CO415" i="58" s="1"/>
  <c r="CO418" i="58" s="1"/>
  <c r="BP415" i="58"/>
  <c r="BP418" i="58" s="1"/>
  <c r="CP414" i="58"/>
  <c r="CP415" i="58" s="1"/>
  <c r="CP418" i="58" s="1"/>
  <c r="BQ415" i="58"/>
  <c r="BQ418" i="58" s="1"/>
  <c r="CQ414" i="58"/>
  <c r="CQ415" i="58" s="1"/>
  <c r="CQ418" i="58" s="1"/>
  <c r="BR415" i="58"/>
  <c r="BR418" i="58" s="1"/>
  <c r="CR414" i="58"/>
  <c r="CR415" i="58" s="1"/>
  <c r="CR418" i="58" s="1"/>
  <c r="BS415" i="58"/>
  <c r="BS418" i="58" s="1"/>
  <c r="CS414" i="58"/>
  <c r="CS415" i="58" s="1"/>
  <c r="CS418" i="58" s="1"/>
  <c r="BT415" i="58"/>
  <c r="BT418" i="58" s="1"/>
  <c r="CT414" i="58"/>
  <c r="CT415" i="58" s="1"/>
  <c r="CT418" i="58" s="1"/>
  <c r="BU415" i="58"/>
  <c r="BU418" i="58" s="1"/>
  <c r="CU414" i="58"/>
  <c r="CU415" i="58" s="1"/>
  <c r="CU418" i="58" s="1"/>
  <c r="BV415" i="58"/>
  <c r="BV418" i="58" s="1"/>
  <c r="CV414" i="58"/>
  <c r="CV415" i="58" s="1"/>
  <c r="CV418" i="58" s="1"/>
  <c r="BW415" i="58"/>
  <c r="BW418" i="58" s="1"/>
  <c r="CW414" i="58"/>
  <c r="CW415" i="58" s="1"/>
  <c r="CW418" i="58" s="1"/>
  <c r="BX415" i="58"/>
  <c r="BX418" i="58" s="1"/>
  <c r="CX414" i="58"/>
  <c r="CX415" i="58" s="1"/>
  <c r="CX418" i="58" s="1"/>
  <c r="BY415" i="58"/>
  <c r="BY418" i="58" s="1"/>
  <c r="CA458" i="58"/>
  <c r="CA459" i="58" s="1"/>
  <c r="CA462" i="58" s="1"/>
  <c r="BB459" i="58"/>
  <c r="BB462" i="58" s="1"/>
  <c r="BA458" i="58"/>
  <c r="AB459" i="58"/>
  <c r="CB458" i="58"/>
  <c r="CB459" i="58" s="1"/>
  <c r="CB462" i="58" s="1"/>
  <c r="BC459" i="58"/>
  <c r="BC462" i="58" s="1"/>
  <c r="CC458" i="58"/>
  <c r="CC459" i="58" s="1"/>
  <c r="CC462" i="58" s="1"/>
  <c r="BD459" i="58"/>
  <c r="BD462" i="58" s="1"/>
  <c r="CD458" i="58"/>
  <c r="CD459" i="58" s="1"/>
  <c r="CD462" i="58" s="1"/>
  <c r="BE459" i="58"/>
  <c r="BE462" i="58" s="1"/>
  <c r="CE458" i="58"/>
  <c r="CE459" i="58" s="1"/>
  <c r="CE462" i="58" s="1"/>
  <c r="BF459" i="58"/>
  <c r="BF462" i="58" s="1"/>
  <c r="CF458" i="58"/>
  <c r="CF459" i="58" s="1"/>
  <c r="CF462" i="58" s="1"/>
  <c r="BG459" i="58"/>
  <c r="BG462" i="58" s="1"/>
  <c r="CG458" i="58"/>
  <c r="CG459" i="58" s="1"/>
  <c r="CG462" i="58" s="1"/>
  <c r="BH459" i="58"/>
  <c r="BH462" i="58" s="1"/>
  <c r="CH458" i="58"/>
  <c r="CH459" i="58" s="1"/>
  <c r="CH462" i="58" s="1"/>
  <c r="BI459" i="58"/>
  <c r="BI462" i="58" s="1"/>
  <c r="CI458" i="58"/>
  <c r="CI459" i="58" s="1"/>
  <c r="CI462" i="58" s="1"/>
  <c r="BJ459" i="58"/>
  <c r="BJ462" i="58" s="1"/>
  <c r="CJ458" i="58"/>
  <c r="CJ459" i="58" s="1"/>
  <c r="CJ462" i="58" s="1"/>
  <c r="BK459" i="58"/>
  <c r="BK462" i="58" s="1"/>
  <c r="CK458" i="58"/>
  <c r="CK459" i="58" s="1"/>
  <c r="CK462" i="58" s="1"/>
  <c r="BL459" i="58"/>
  <c r="BL462" i="58" s="1"/>
  <c r="CL458" i="58"/>
  <c r="CL459" i="58" s="1"/>
  <c r="CL462" i="58" s="1"/>
  <c r="BM459" i="58"/>
  <c r="BM462" i="58" s="1"/>
  <c r="CM458" i="58"/>
  <c r="CM459" i="58" s="1"/>
  <c r="CM462" i="58" s="1"/>
  <c r="BN459" i="58"/>
  <c r="BN462" i="58" s="1"/>
  <c r="CN458" i="58"/>
  <c r="CN459" i="58" s="1"/>
  <c r="CN462" i="58" s="1"/>
  <c r="BO459" i="58"/>
  <c r="BO462" i="58" s="1"/>
  <c r="CO458" i="58"/>
  <c r="CO459" i="58" s="1"/>
  <c r="CO462" i="58" s="1"/>
  <c r="BP459" i="58"/>
  <c r="BP462" i="58" s="1"/>
  <c r="CP458" i="58"/>
  <c r="CP459" i="58" s="1"/>
  <c r="CP462" i="58" s="1"/>
  <c r="BQ459" i="58"/>
  <c r="BQ462" i="58" s="1"/>
  <c r="CQ458" i="58"/>
  <c r="CQ459" i="58" s="1"/>
  <c r="CQ462" i="58" s="1"/>
  <c r="BR459" i="58"/>
  <c r="BR462" i="58" s="1"/>
  <c r="CR458" i="58"/>
  <c r="CR459" i="58" s="1"/>
  <c r="CR462" i="58" s="1"/>
  <c r="BS459" i="58"/>
  <c r="BS462" i="58" s="1"/>
  <c r="CS458" i="58"/>
  <c r="CS459" i="58" s="1"/>
  <c r="CS462" i="58" s="1"/>
  <c r="BT459" i="58"/>
  <c r="BT462" i="58" s="1"/>
  <c r="CT458" i="58"/>
  <c r="CT459" i="58" s="1"/>
  <c r="CT462" i="58" s="1"/>
  <c r="BU459" i="58"/>
  <c r="BU462" i="58" s="1"/>
  <c r="CU458" i="58"/>
  <c r="CU459" i="58" s="1"/>
  <c r="CU462" i="58" s="1"/>
  <c r="BV459" i="58"/>
  <c r="BV462" i="58" s="1"/>
  <c r="CV458" i="58"/>
  <c r="CV459" i="58" s="1"/>
  <c r="CV462" i="58" s="1"/>
  <c r="BW459" i="58"/>
  <c r="BW462" i="58" s="1"/>
  <c r="CW458" i="58"/>
  <c r="CW459" i="58" s="1"/>
  <c r="CW462" i="58" s="1"/>
  <c r="BX459" i="58"/>
  <c r="BX462" i="58" s="1"/>
  <c r="CX458" i="58"/>
  <c r="CX459" i="58" s="1"/>
  <c r="CX462" i="58" s="1"/>
  <c r="BY459" i="58"/>
  <c r="BY462" i="58" s="1"/>
  <c r="CA502" i="58"/>
  <c r="CA503" i="58" s="1"/>
  <c r="CA506" i="58" s="1"/>
  <c r="BB503" i="58"/>
  <c r="BB506" i="58" s="1"/>
  <c r="BA502" i="58"/>
  <c r="AB503" i="58"/>
  <c r="CB502" i="58"/>
  <c r="CB503" i="58" s="1"/>
  <c r="CB506" i="58" s="1"/>
  <c r="BC503" i="58"/>
  <c r="BC506" i="58" s="1"/>
  <c r="CC502" i="58"/>
  <c r="CC503" i="58" s="1"/>
  <c r="CC506" i="58" s="1"/>
  <c r="BD503" i="58"/>
  <c r="BD506" i="58" s="1"/>
  <c r="CD502" i="58"/>
  <c r="CD503" i="58" s="1"/>
  <c r="CD506" i="58" s="1"/>
  <c r="BE503" i="58"/>
  <c r="BE506" i="58" s="1"/>
  <c r="CE502" i="58"/>
  <c r="CE503" i="58" s="1"/>
  <c r="CE506" i="58" s="1"/>
  <c r="BF503" i="58"/>
  <c r="BF506" i="58" s="1"/>
  <c r="CF502" i="58"/>
  <c r="CF503" i="58" s="1"/>
  <c r="CF506" i="58" s="1"/>
  <c r="BG503" i="58"/>
  <c r="BG506" i="58" s="1"/>
  <c r="CG502" i="58"/>
  <c r="CG503" i="58" s="1"/>
  <c r="CG506" i="58" s="1"/>
  <c r="BH503" i="58"/>
  <c r="BH506" i="58" s="1"/>
  <c r="CH502" i="58"/>
  <c r="CH503" i="58" s="1"/>
  <c r="CH506" i="58" s="1"/>
  <c r="BI503" i="58"/>
  <c r="BI506" i="58" s="1"/>
  <c r="CI502" i="58"/>
  <c r="CI503" i="58" s="1"/>
  <c r="CI506" i="58" s="1"/>
  <c r="BJ503" i="58"/>
  <c r="BJ506" i="58" s="1"/>
  <c r="CJ502" i="58"/>
  <c r="CJ503" i="58" s="1"/>
  <c r="CJ506" i="58" s="1"/>
  <c r="BK503" i="58"/>
  <c r="BK506" i="58" s="1"/>
  <c r="CK502" i="58"/>
  <c r="CK503" i="58" s="1"/>
  <c r="CK506" i="58" s="1"/>
  <c r="BL503" i="58"/>
  <c r="BL506" i="58" s="1"/>
  <c r="CL502" i="58"/>
  <c r="CL503" i="58" s="1"/>
  <c r="CL506" i="58" s="1"/>
  <c r="BM503" i="58"/>
  <c r="BM506" i="58" s="1"/>
  <c r="CM502" i="58"/>
  <c r="CM503" i="58" s="1"/>
  <c r="CM506" i="58" s="1"/>
  <c r="BN503" i="58"/>
  <c r="BN506" i="58" s="1"/>
  <c r="CN502" i="58"/>
  <c r="CN503" i="58" s="1"/>
  <c r="CN506" i="58" s="1"/>
  <c r="BO503" i="58"/>
  <c r="BO506" i="58" s="1"/>
  <c r="CO502" i="58"/>
  <c r="CO503" i="58" s="1"/>
  <c r="CO506" i="58" s="1"/>
  <c r="BP503" i="58"/>
  <c r="BP506" i="58" s="1"/>
  <c r="CP502" i="58"/>
  <c r="CP503" i="58" s="1"/>
  <c r="CP506" i="58" s="1"/>
  <c r="BQ503" i="58"/>
  <c r="BQ506" i="58" s="1"/>
  <c r="CQ502" i="58"/>
  <c r="CQ503" i="58" s="1"/>
  <c r="CQ506" i="58" s="1"/>
  <c r="BR503" i="58"/>
  <c r="BR506" i="58" s="1"/>
  <c r="CR502" i="58"/>
  <c r="CR503" i="58" s="1"/>
  <c r="CR506" i="58" s="1"/>
  <c r="BS503" i="58"/>
  <c r="BS506" i="58" s="1"/>
  <c r="CS502" i="58"/>
  <c r="CS503" i="58" s="1"/>
  <c r="CS506" i="58" s="1"/>
  <c r="BT503" i="58"/>
  <c r="BT506" i="58" s="1"/>
  <c r="CT502" i="58"/>
  <c r="CT503" i="58" s="1"/>
  <c r="CT506" i="58" s="1"/>
  <c r="BU503" i="58"/>
  <c r="BU506" i="58" s="1"/>
  <c r="CU502" i="58"/>
  <c r="CU503" i="58" s="1"/>
  <c r="CU506" i="58" s="1"/>
  <c r="BV503" i="58"/>
  <c r="BV506" i="58" s="1"/>
  <c r="CV502" i="58"/>
  <c r="CV503" i="58" s="1"/>
  <c r="CV506" i="58" s="1"/>
  <c r="BW503" i="58"/>
  <c r="BW506" i="58" s="1"/>
  <c r="CW502" i="58"/>
  <c r="CW503" i="58" s="1"/>
  <c r="CW506" i="58" s="1"/>
  <c r="BX503" i="58"/>
  <c r="BX506" i="58" s="1"/>
  <c r="CX502" i="58"/>
  <c r="CX503" i="58" s="1"/>
  <c r="CX506" i="58" s="1"/>
  <c r="BY503" i="58"/>
  <c r="BY506" i="58" s="1"/>
  <c r="BZ506" i="58" l="1"/>
  <c r="BZ418" i="58"/>
  <c r="BA462" i="58"/>
  <c r="BZ110" i="58"/>
  <c r="BZ462" i="58"/>
  <c r="BZ286" i="58"/>
  <c r="BA66" i="58"/>
  <c r="BA506" i="58"/>
  <c r="BA242" i="58"/>
  <c r="BZ66" i="58"/>
  <c r="BZ242" i="58"/>
  <c r="BA198" i="58"/>
  <c r="BA22" i="58"/>
  <c r="BZ330" i="58"/>
  <c r="BA110" i="58"/>
  <c r="BA418" i="58"/>
  <c r="BA374" i="58"/>
  <c r="BA286" i="58"/>
  <c r="BZ198" i="58"/>
  <c r="BZ374" i="58"/>
  <c r="BA154" i="58"/>
  <c r="BA330" i="58"/>
  <c r="BZ154" i="58"/>
  <c r="AB199" i="58"/>
  <c r="AC199" i="58"/>
  <c r="C550" i="58"/>
  <c r="C199" i="58"/>
  <c r="BY199" i="58"/>
  <c r="CX199" i="58"/>
  <c r="BX199" i="58"/>
  <c r="CW199" i="58"/>
  <c r="BW199" i="58"/>
  <c r="CV199" i="58"/>
  <c r="BV199" i="58"/>
  <c r="CU199" i="58"/>
  <c r="BU199" i="58"/>
  <c r="CT199" i="58"/>
  <c r="BT199" i="58"/>
  <c r="CS199" i="58"/>
  <c r="BS199" i="58"/>
  <c r="CR199" i="58"/>
  <c r="BR199" i="58"/>
  <c r="CQ199" i="58"/>
  <c r="BQ199" i="58"/>
  <c r="CP199" i="58"/>
  <c r="BP199" i="58"/>
  <c r="CO199" i="58"/>
  <c r="BO199" i="58"/>
  <c r="CN199" i="58"/>
  <c r="BN199" i="58"/>
  <c r="CM199" i="58"/>
  <c r="BM199" i="58"/>
  <c r="CL199" i="58"/>
  <c r="BL199" i="58"/>
  <c r="CK199" i="58"/>
  <c r="BK199" i="58"/>
  <c r="CJ199" i="58"/>
  <c r="BJ199" i="58"/>
  <c r="CI199" i="58"/>
  <c r="BI199" i="58"/>
  <c r="CH199" i="58"/>
  <c r="BH199" i="58"/>
  <c r="CG199" i="58"/>
  <c r="BG199" i="58"/>
  <c r="CF199" i="58"/>
  <c r="BF199" i="58"/>
  <c r="CE199" i="58"/>
  <c r="BE199" i="58"/>
  <c r="CD199" i="58"/>
  <c r="BD199" i="58"/>
  <c r="CC199" i="58"/>
  <c r="BC199" i="58"/>
  <c r="CB199" i="58"/>
  <c r="AZ550" i="58"/>
  <c r="AY550" i="58"/>
  <c r="AX550" i="58"/>
  <c r="AW550" i="58"/>
  <c r="AV550" i="58"/>
  <c r="AU550" i="58"/>
  <c r="AT550" i="58"/>
  <c r="AS550" i="58"/>
  <c r="AR550" i="58"/>
  <c r="AQ550" i="58"/>
  <c r="AP550" i="58"/>
  <c r="AO550" i="58"/>
  <c r="AN550" i="58"/>
  <c r="AM550" i="58"/>
  <c r="AL550" i="58"/>
  <c r="AK550" i="58"/>
  <c r="AJ550" i="58"/>
  <c r="AI550" i="58"/>
  <c r="AH550" i="58"/>
  <c r="AG550" i="58"/>
  <c r="AF550" i="58"/>
  <c r="AE550" i="58"/>
  <c r="AD550" i="58"/>
  <c r="AC550" i="58"/>
  <c r="BZ502" i="58"/>
  <c r="B502" i="58" s="1"/>
  <c r="BA503" i="58"/>
  <c r="BZ458" i="58"/>
  <c r="B458" i="58" s="1"/>
  <c r="BA459" i="58"/>
  <c r="BZ414" i="58"/>
  <c r="B414" i="58" s="1"/>
  <c r="BA415" i="58"/>
  <c r="BZ370" i="58"/>
  <c r="B370" i="58" s="1"/>
  <c r="BA371" i="58"/>
  <c r="BZ326" i="58"/>
  <c r="B326" i="58" s="1"/>
  <c r="BA327" i="58"/>
  <c r="BZ282" i="58"/>
  <c r="B282" i="58" s="1"/>
  <c r="BA283" i="58"/>
  <c r="BZ238" i="58"/>
  <c r="B238" i="58" s="1"/>
  <c r="BA239" i="58"/>
  <c r="BZ194" i="58"/>
  <c r="B194" i="58" s="1"/>
  <c r="BA195" i="58"/>
  <c r="BZ150" i="58"/>
  <c r="B150" i="58" s="1"/>
  <c r="BA151" i="58"/>
  <c r="BZ106" i="58"/>
  <c r="B106" i="58" s="1"/>
  <c r="BA107" i="58"/>
  <c r="BZ62" i="58"/>
  <c r="B62" i="58" s="1"/>
  <c r="BA63" i="58"/>
  <c r="CX546" i="58"/>
  <c r="CX19" i="58"/>
  <c r="CW546" i="58"/>
  <c r="CW19" i="58"/>
  <c r="CV546" i="58"/>
  <c r="CV19" i="58"/>
  <c r="CU546" i="58"/>
  <c r="CU19" i="58"/>
  <c r="CT546" i="58"/>
  <c r="CT19" i="58"/>
  <c r="CS546" i="58"/>
  <c r="CS19" i="58"/>
  <c r="CR546" i="58"/>
  <c r="CR19" i="58"/>
  <c r="CR22" i="58" s="1"/>
  <c r="CQ546" i="58"/>
  <c r="CQ19" i="58"/>
  <c r="CQ22" i="58" s="1"/>
  <c r="CP546" i="58"/>
  <c r="CP19" i="58"/>
  <c r="CP22" i="58" s="1"/>
  <c r="CO546" i="58"/>
  <c r="CO19" i="58"/>
  <c r="CO22" i="58" s="1"/>
  <c r="CN546" i="58"/>
  <c r="CN19" i="58"/>
  <c r="CN22" i="58" s="1"/>
  <c r="CM546" i="58"/>
  <c r="CM19" i="58"/>
  <c r="CM22" i="58" s="1"/>
  <c r="CL546" i="58"/>
  <c r="CL19" i="58"/>
  <c r="CL22" i="58" s="1"/>
  <c r="CK546" i="58"/>
  <c r="CK19" i="58"/>
  <c r="CK22" i="58" s="1"/>
  <c r="CJ546" i="58"/>
  <c r="CJ19" i="58"/>
  <c r="CJ22" i="58" s="1"/>
  <c r="CI546" i="58"/>
  <c r="CI19" i="58"/>
  <c r="CH546" i="58"/>
  <c r="CH19" i="58"/>
  <c r="CG546" i="58"/>
  <c r="CG19" i="58"/>
  <c r="CF546" i="58"/>
  <c r="CF19" i="58"/>
  <c r="CE546" i="58"/>
  <c r="CE19" i="58"/>
  <c r="CD546" i="58"/>
  <c r="CD19" i="58"/>
  <c r="CC546" i="58"/>
  <c r="CC19" i="58"/>
  <c r="CB546" i="58"/>
  <c r="CB19" i="58"/>
  <c r="BZ18" i="58"/>
  <c r="B18" i="58" s="1"/>
  <c r="BA546" i="58"/>
  <c r="BA19" i="58"/>
  <c r="CA546" i="58"/>
  <c r="CA19" i="58"/>
  <c r="CA22" i="58" s="1"/>
  <c r="CH549" i="58" l="1"/>
  <c r="CH22" i="58"/>
  <c r="CH550" i="58" s="1"/>
  <c r="CU549" i="58"/>
  <c r="CU22" i="58"/>
  <c r="CU550" i="58" s="1"/>
  <c r="CE549" i="58"/>
  <c r="CE22" i="58"/>
  <c r="CE550" i="58" s="1"/>
  <c r="CD549" i="58"/>
  <c r="CD22" i="58"/>
  <c r="CD550" i="58" s="1"/>
  <c r="CI549" i="58"/>
  <c r="CI22" i="58"/>
  <c r="CI550" i="58" s="1"/>
  <c r="CB549" i="58"/>
  <c r="CB22" i="58"/>
  <c r="CB550" i="58" s="1"/>
  <c r="CF549" i="58"/>
  <c r="CF22" i="58"/>
  <c r="CF550" i="58" s="1"/>
  <c r="CV549" i="58"/>
  <c r="CV22" i="58"/>
  <c r="CV550" i="58" s="1"/>
  <c r="CX549" i="58"/>
  <c r="CX22" i="58"/>
  <c r="CX550" i="58" s="1"/>
  <c r="CC549" i="58"/>
  <c r="CC22" i="58"/>
  <c r="CC550" i="58" s="1"/>
  <c r="CG549" i="58"/>
  <c r="CG22" i="58"/>
  <c r="CG550" i="58" s="1"/>
  <c r="CS549" i="58"/>
  <c r="CS22" i="58"/>
  <c r="CS550" i="58" s="1"/>
  <c r="CW549" i="58"/>
  <c r="CW22" i="58"/>
  <c r="CW550" i="58" s="1"/>
  <c r="CT549" i="58"/>
  <c r="CT22" i="58"/>
  <c r="CT550" i="58" s="1"/>
  <c r="BF550" i="58"/>
  <c r="BN550" i="58"/>
  <c r="BV550" i="58"/>
  <c r="BB550" i="58"/>
  <c r="BX550" i="58"/>
  <c r="BI550" i="58"/>
  <c r="BQ550" i="58"/>
  <c r="BY550" i="58"/>
  <c r="BD550" i="58"/>
  <c r="BH550" i="58"/>
  <c r="BL550" i="58"/>
  <c r="BP550" i="58"/>
  <c r="BT550" i="58"/>
  <c r="AB550" i="58"/>
  <c r="BJ550" i="58"/>
  <c r="BR550" i="58"/>
  <c r="BE550" i="58"/>
  <c r="BM550" i="58"/>
  <c r="BU550" i="58"/>
  <c r="BG550" i="58"/>
  <c r="BO550" i="58"/>
  <c r="BW550" i="58"/>
  <c r="BC550" i="58"/>
  <c r="BK550" i="58"/>
  <c r="BS550" i="58"/>
  <c r="CA199" i="58"/>
  <c r="BA199" i="58"/>
  <c r="BB199" i="58"/>
  <c r="B197" i="58"/>
  <c r="CA550" i="58"/>
  <c r="CJ550" i="58"/>
  <c r="CK550" i="58"/>
  <c r="CL550" i="58"/>
  <c r="CM550" i="58"/>
  <c r="CN550" i="58"/>
  <c r="CO550" i="58"/>
  <c r="CP550" i="58"/>
  <c r="CQ550" i="58"/>
  <c r="CR550" i="58"/>
  <c r="BZ546" i="58"/>
  <c r="BZ19" i="58"/>
  <c r="BZ63" i="58"/>
  <c r="B63" i="58"/>
  <c r="BZ107" i="58"/>
  <c r="B107" i="58"/>
  <c r="BZ151" i="58"/>
  <c r="B151" i="58"/>
  <c r="BZ195" i="58"/>
  <c r="B195" i="58"/>
  <c r="BZ239" i="58"/>
  <c r="B239" i="58"/>
  <c r="BZ283" i="58"/>
  <c r="B283" i="58"/>
  <c r="BZ327" i="58"/>
  <c r="B327" i="58"/>
  <c r="BZ371" i="58"/>
  <c r="B371" i="58"/>
  <c r="BZ415" i="58"/>
  <c r="B415" i="58"/>
  <c r="BZ459" i="58"/>
  <c r="B459" i="58"/>
  <c r="BZ503" i="58"/>
  <c r="B503" i="58"/>
  <c r="QU16" i="42"/>
  <c r="QT16" i="42"/>
  <c r="QS16" i="42"/>
  <c r="QR16" i="42"/>
  <c r="QQ16" i="42"/>
  <c r="QP16" i="42"/>
  <c r="QO16" i="42"/>
  <c r="QN16" i="42"/>
  <c r="QM16" i="42"/>
  <c r="QL16" i="42"/>
  <c r="QK16" i="42"/>
  <c r="QJ16" i="42"/>
  <c r="QI16" i="42"/>
  <c r="QH16" i="42"/>
  <c r="QG16" i="42"/>
  <c r="QF16" i="42"/>
  <c r="QE16" i="42"/>
  <c r="QD16" i="42"/>
  <c r="QC16" i="42"/>
  <c r="QB16" i="42"/>
  <c r="QA16" i="42"/>
  <c r="PZ16" i="42"/>
  <c r="PY16" i="42"/>
  <c r="PX16" i="42"/>
  <c r="PW16" i="42"/>
  <c r="PV16" i="42"/>
  <c r="PU16" i="42"/>
  <c r="PT16" i="42"/>
  <c r="PS16" i="42"/>
  <c r="PR16" i="42"/>
  <c r="PQ16" i="42"/>
  <c r="PP16" i="42"/>
  <c r="PO16" i="42"/>
  <c r="PN16" i="42"/>
  <c r="PM16" i="42"/>
  <c r="PL16" i="42"/>
  <c r="PK16" i="42"/>
  <c r="PJ16" i="42"/>
  <c r="PI16" i="42"/>
  <c r="PH16" i="42"/>
  <c r="PG16" i="42"/>
  <c r="PF16" i="42"/>
  <c r="PE16" i="42"/>
  <c r="PD16" i="42"/>
  <c r="PC16" i="42"/>
  <c r="PB16" i="42"/>
  <c r="PA16" i="42"/>
  <c r="OZ16" i="42"/>
  <c r="OY16" i="42"/>
  <c r="OX16" i="42"/>
  <c r="OW16" i="42"/>
  <c r="OV16" i="42"/>
  <c r="OU16" i="42"/>
  <c r="OT16" i="42"/>
  <c r="OS16" i="42"/>
  <c r="OR16" i="42"/>
  <c r="OQ16" i="42"/>
  <c r="OP16" i="42"/>
  <c r="OO16" i="42"/>
  <c r="ON16" i="42"/>
  <c r="BZ22" i="58" l="1"/>
  <c r="BA550" i="58"/>
  <c r="B506" i="58"/>
  <c r="B462" i="58"/>
  <c r="B418" i="58"/>
  <c r="B374" i="58"/>
  <c r="B330" i="58"/>
  <c r="B286" i="58"/>
  <c r="B242" i="58"/>
  <c r="B154" i="58"/>
  <c r="B110" i="58"/>
  <c r="B66" i="58"/>
  <c r="B19" i="58"/>
  <c r="B546" i="58"/>
  <c r="N10" i="35" s="1"/>
  <c r="AM12" i="35" s="1"/>
  <c r="BL12" i="35" s="1"/>
  <c r="CK12" i="35" s="1"/>
  <c r="BZ550" i="58" l="1"/>
  <c r="B22" i="58"/>
  <c r="B198" i="58"/>
  <c r="BZ199" i="58"/>
  <c r="B199" i="58" s="1"/>
  <c r="A1" i="35"/>
  <c r="B550" i="58" l="1"/>
  <c r="E66" i="7" l="1"/>
  <c r="G23" i="35" l="1"/>
  <c r="G30" i="35"/>
  <c r="G32" i="35"/>
  <c r="G27" i="35"/>
  <c r="G26" i="35"/>
  <c r="G25" i="35"/>
  <c r="G34" i="35"/>
  <c r="G28" i="35"/>
  <c r="G33" i="35"/>
  <c r="G31" i="35"/>
  <c r="G29" i="35"/>
  <c r="G24" i="35"/>
  <c r="N26" i="35"/>
  <c r="H12" i="17" l="1"/>
  <c r="H13" i="17"/>
  <c r="D202" i="23"/>
  <c r="AF124" i="9"/>
  <c r="AE124" i="9"/>
  <c r="AD124" i="9"/>
  <c r="AC124" i="9"/>
  <c r="AB124" i="9"/>
  <c r="AA124" i="9"/>
  <c r="AF123" i="9"/>
  <c r="AE123" i="9"/>
  <c r="AD123" i="9"/>
  <c r="AC123" i="9"/>
  <c r="AB123" i="9"/>
  <c r="AA123" i="9"/>
  <c r="Y121" i="7" l="1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Q32" i="42" l="1"/>
  <c r="O24" i="42"/>
  <c r="N24" i="42"/>
  <c r="O23" i="42"/>
  <c r="N23" i="42"/>
  <c r="O20" i="42"/>
  <c r="N20" i="42"/>
  <c r="O19" i="42"/>
  <c r="N19" i="42"/>
  <c r="O18" i="42"/>
  <c r="N18" i="42"/>
  <c r="O17" i="42"/>
  <c r="N17" i="42"/>
  <c r="N13" i="42"/>
  <c r="O12" i="42"/>
  <c r="N12" i="42"/>
  <c r="O11" i="42"/>
  <c r="AP24" i="42" l="1"/>
  <c r="AO24" i="42"/>
  <c r="AQ24" i="42"/>
  <c r="AW20" i="42"/>
  <c r="AV20" i="42"/>
  <c r="AU20" i="42"/>
  <c r="AT20" i="42"/>
  <c r="AS20" i="42"/>
  <c r="AR20" i="42"/>
  <c r="AU19" i="42"/>
  <c r="AT19" i="42"/>
  <c r="AS19" i="42"/>
  <c r="AR19" i="42"/>
  <c r="AV19" i="42"/>
  <c r="AW19" i="42"/>
  <c r="AW23" i="42"/>
  <c r="AV23" i="42"/>
  <c r="AU23" i="42"/>
  <c r="AT23" i="42"/>
  <c r="AS23" i="42"/>
  <c r="AR23" i="42"/>
  <c r="AW18" i="42"/>
  <c r="AV18" i="42"/>
  <c r="AU18" i="42"/>
  <c r="AT18" i="42"/>
  <c r="AS18" i="42"/>
  <c r="AR18" i="42"/>
  <c r="AW17" i="42"/>
  <c r="AV17" i="42"/>
  <c r="AU17" i="42"/>
  <c r="AT17" i="42"/>
  <c r="AS17" i="42"/>
  <c r="AR17" i="42"/>
  <c r="RA13" i="42"/>
  <c r="QZ13" i="42"/>
  <c r="QY13" i="42"/>
  <c r="QX13" i="42"/>
  <c r="QW13" i="42"/>
  <c r="QV13" i="42"/>
  <c r="QU13" i="42"/>
  <c r="QT13" i="42"/>
  <c r="QS13" i="42"/>
  <c r="QR13" i="42"/>
  <c r="QQ13" i="42"/>
  <c r="QP13" i="42"/>
  <c r="QO13" i="42"/>
  <c r="QN13" i="42"/>
  <c r="QM13" i="42"/>
  <c r="QL13" i="42"/>
  <c r="QK13" i="42"/>
  <c r="QJ13" i="42"/>
  <c r="QI13" i="42"/>
  <c r="QH13" i="42"/>
  <c r="QG13" i="42"/>
  <c r="QF13" i="42"/>
  <c r="QE13" i="42"/>
  <c r="QD13" i="42"/>
  <c r="QC13" i="42"/>
  <c r="QB13" i="42"/>
  <c r="QA13" i="42"/>
  <c r="PZ13" i="42"/>
  <c r="PY13" i="42"/>
  <c r="PX13" i="42"/>
  <c r="PW13" i="42"/>
  <c r="PV13" i="42"/>
  <c r="PU13" i="42"/>
  <c r="PT13" i="42"/>
  <c r="PS13" i="42"/>
  <c r="PR13" i="42"/>
  <c r="PQ13" i="42"/>
  <c r="PP13" i="42"/>
  <c r="PO13" i="42"/>
  <c r="PN13" i="42"/>
  <c r="PM13" i="42"/>
  <c r="PL13" i="42"/>
  <c r="PK13" i="42"/>
  <c r="PJ13" i="42"/>
  <c r="PI13" i="42"/>
  <c r="PH13" i="42"/>
  <c r="PG13" i="42"/>
  <c r="PF13" i="42"/>
  <c r="PE13" i="42"/>
  <c r="PD13" i="42"/>
  <c r="PC13" i="42"/>
  <c r="PB13" i="42"/>
  <c r="PA13" i="42"/>
  <c r="OZ13" i="42"/>
  <c r="OY13" i="42"/>
  <c r="OX13" i="42"/>
  <c r="OW13" i="42"/>
  <c r="OV13" i="42"/>
  <c r="OU13" i="42"/>
  <c r="OT13" i="42"/>
  <c r="OS13" i="42"/>
  <c r="OR13" i="42"/>
  <c r="OQ13" i="42"/>
  <c r="OP13" i="42"/>
  <c r="OO13" i="42"/>
  <c r="ON13" i="42"/>
  <c r="OM13" i="42"/>
  <c r="OL13" i="42"/>
  <c r="OK13" i="42"/>
  <c r="OJ13" i="42"/>
  <c r="OI13" i="42"/>
  <c r="OH13" i="42"/>
  <c r="OG13" i="42"/>
  <c r="OF13" i="42"/>
  <c r="OE13" i="42"/>
  <c r="OD13" i="42"/>
  <c r="OC13" i="42"/>
  <c r="OB13" i="42"/>
  <c r="OA13" i="42"/>
  <c r="NZ13" i="42"/>
  <c r="NY13" i="42"/>
  <c r="NX13" i="42"/>
  <c r="NW13" i="42"/>
  <c r="NV13" i="42"/>
  <c r="NU13" i="42"/>
  <c r="NT13" i="42"/>
  <c r="NS13" i="42"/>
  <c r="NR13" i="42"/>
  <c r="NQ13" i="42"/>
  <c r="NP13" i="42"/>
  <c r="NO13" i="42"/>
  <c r="NN13" i="42"/>
  <c r="NM13" i="42"/>
  <c r="NL13" i="42"/>
  <c r="NK13" i="42"/>
  <c r="NJ13" i="42"/>
  <c r="NI13" i="42"/>
  <c r="NH13" i="42"/>
  <c r="NG13" i="42"/>
  <c r="NF13" i="42"/>
  <c r="NE13" i="42"/>
  <c r="ND13" i="42"/>
  <c r="NC13" i="42"/>
  <c r="NB13" i="42"/>
  <c r="NA13" i="42"/>
  <c r="MZ13" i="42"/>
  <c r="MY13" i="42"/>
  <c r="MX13" i="42"/>
  <c r="MW13" i="42"/>
  <c r="MV13" i="42"/>
  <c r="MU13" i="42"/>
  <c r="MT13" i="42"/>
  <c r="MS13" i="42"/>
  <c r="MR13" i="42"/>
  <c r="MQ13" i="42"/>
  <c r="MP13" i="42"/>
  <c r="MO13" i="42"/>
  <c r="MN13" i="42"/>
  <c r="MM13" i="42"/>
  <c r="ML13" i="42"/>
  <c r="MK13" i="42"/>
  <c r="MJ13" i="42"/>
  <c r="MI13" i="42"/>
  <c r="MH13" i="42"/>
  <c r="MG13" i="42"/>
  <c r="MF13" i="42"/>
  <c r="ME13" i="42"/>
  <c r="MD13" i="42"/>
  <c r="MC13" i="42"/>
  <c r="MB13" i="42"/>
  <c r="MA13" i="42"/>
  <c r="LZ13" i="42"/>
  <c r="LY13" i="42"/>
  <c r="LX13" i="42"/>
  <c r="LW13" i="42"/>
  <c r="LV13" i="42"/>
  <c r="LU13" i="42"/>
  <c r="LT13" i="42"/>
  <c r="LS13" i="42"/>
  <c r="LR13" i="42"/>
  <c r="LQ13" i="42"/>
  <c r="LP13" i="42"/>
  <c r="LO13" i="42"/>
  <c r="LN13" i="42"/>
  <c r="LM13" i="42"/>
  <c r="LL13" i="42"/>
  <c r="LK13" i="42"/>
  <c r="LJ13" i="42"/>
  <c r="LI13" i="42"/>
  <c r="LH13" i="42"/>
  <c r="LG13" i="42"/>
  <c r="LF13" i="42"/>
  <c r="LE13" i="42"/>
  <c r="LD13" i="42"/>
  <c r="LC13" i="42"/>
  <c r="LB13" i="42"/>
  <c r="LA13" i="42"/>
  <c r="KZ13" i="42"/>
  <c r="KY13" i="42"/>
  <c r="KX13" i="42"/>
  <c r="KW13" i="42"/>
  <c r="KV13" i="42"/>
  <c r="KU13" i="42"/>
  <c r="KT13" i="42"/>
  <c r="KS13" i="42"/>
  <c r="KR13" i="42"/>
  <c r="KQ13" i="42"/>
  <c r="KP13" i="42"/>
  <c r="KO13" i="42"/>
  <c r="KN13" i="42"/>
  <c r="KM13" i="42"/>
  <c r="KL13" i="42"/>
  <c r="KK13" i="42"/>
  <c r="KJ13" i="42"/>
  <c r="KI13" i="42"/>
  <c r="KH13" i="42"/>
  <c r="KG13" i="42"/>
  <c r="KF13" i="42"/>
  <c r="KE13" i="42"/>
  <c r="KD13" i="42"/>
  <c r="KC13" i="42"/>
  <c r="KB13" i="42"/>
  <c r="KA13" i="42"/>
  <c r="JZ13" i="42"/>
  <c r="JY13" i="42"/>
  <c r="JX13" i="42"/>
  <c r="JW13" i="42"/>
  <c r="JV13" i="42"/>
  <c r="JU13" i="42"/>
  <c r="JT13" i="42"/>
  <c r="JS13" i="42"/>
  <c r="JR13" i="42"/>
  <c r="JQ13" i="42"/>
  <c r="JP13" i="42"/>
  <c r="JO13" i="42"/>
  <c r="JN13" i="42"/>
  <c r="JM13" i="42"/>
  <c r="JL13" i="42"/>
  <c r="JK13" i="42"/>
  <c r="JJ13" i="42"/>
  <c r="JI13" i="42"/>
  <c r="JH13" i="42"/>
  <c r="JG13" i="42"/>
  <c r="JF13" i="42"/>
  <c r="JE13" i="42"/>
  <c r="JD13" i="42"/>
  <c r="JC13" i="42"/>
  <c r="JB13" i="42"/>
  <c r="JA13" i="42"/>
  <c r="IZ13" i="42"/>
  <c r="IY13" i="42"/>
  <c r="IX13" i="42"/>
  <c r="IW13" i="42"/>
  <c r="IV13" i="42"/>
  <c r="IU13" i="42"/>
  <c r="IT13" i="42"/>
  <c r="IS13" i="42"/>
  <c r="IR13" i="42"/>
  <c r="IQ13" i="42"/>
  <c r="IP13" i="42"/>
  <c r="IO13" i="42"/>
  <c r="IN13" i="42"/>
  <c r="IM13" i="42"/>
  <c r="IL13" i="42"/>
  <c r="IK13" i="42"/>
  <c r="IJ13" i="42"/>
  <c r="II13" i="42"/>
  <c r="IH13" i="42"/>
  <c r="IG13" i="42"/>
  <c r="IF13" i="42"/>
  <c r="IE13" i="42"/>
  <c r="ID13" i="42"/>
  <c r="IC13" i="42"/>
  <c r="IB13" i="42"/>
  <c r="IA13" i="42"/>
  <c r="HZ13" i="42"/>
  <c r="HY13" i="42"/>
  <c r="HX13" i="42"/>
  <c r="HW13" i="42"/>
  <c r="HV13" i="42"/>
  <c r="HU13" i="42"/>
  <c r="HT13" i="42"/>
  <c r="HS13" i="42"/>
  <c r="HR13" i="42"/>
  <c r="HQ13" i="42"/>
  <c r="HP13" i="42"/>
  <c r="HO13" i="42"/>
  <c r="HN13" i="42"/>
  <c r="HM13" i="42"/>
  <c r="HL13" i="42"/>
  <c r="HK13" i="42"/>
  <c r="HJ13" i="42"/>
  <c r="HI13" i="42"/>
  <c r="HH13" i="42"/>
  <c r="HG13" i="42"/>
  <c r="HF13" i="42"/>
  <c r="HE13" i="42"/>
  <c r="HD13" i="42"/>
  <c r="HC13" i="42"/>
  <c r="HB13" i="42"/>
  <c r="HA13" i="42"/>
  <c r="GZ13" i="42"/>
  <c r="GY13" i="42"/>
  <c r="GX13" i="42"/>
  <c r="GW13" i="42"/>
  <c r="GV13" i="42"/>
  <c r="GU13" i="42"/>
  <c r="GT13" i="42"/>
  <c r="GS13" i="42"/>
  <c r="GR13" i="42"/>
  <c r="GQ13" i="42"/>
  <c r="GP13" i="42"/>
  <c r="GO13" i="42"/>
  <c r="GN13" i="42"/>
  <c r="GM13" i="42"/>
  <c r="GL13" i="42"/>
  <c r="GK13" i="42"/>
  <c r="GJ13" i="42"/>
  <c r="GI13" i="42"/>
  <c r="GH13" i="42"/>
  <c r="GG13" i="42"/>
  <c r="GF13" i="42"/>
  <c r="GE13" i="42"/>
  <c r="GD13" i="42"/>
  <c r="GC13" i="42"/>
  <c r="GB13" i="42"/>
  <c r="GA13" i="42"/>
  <c r="FZ13" i="42"/>
  <c r="FY13" i="42"/>
  <c r="FX13" i="42"/>
  <c r="FW13" i="42"/>
  <c r="FV13" i="42"/>
  <c r="FU13" i="42"/>
  <c r="FT13" i="42"/>
  <c r="FS13" i="42"/>
  <c r="FR13" i="42"/>
  <c r="FQ13" i="42"/>
  <c r="FP13" i="42"/>
  <c r="FO13" i="42"/>
  <c r="FN13" i="42"/>
  <c r="FM13" i="42"/>
  <c r="FL13" i="42"/>
  <c r="FK13" i="42"/>
  <c r="FJ13" i="42"/>
  <c r="FI13" i="42"/>
  <c r="FH13" i="42"/>
  <c r="FG13" i="42"/>
  <c r="FF13" i="42"/>
  <c r="FE13" i="42"/>
  <c r="FD13" i="42"/>
  <c r="FC13" i="42"/>
  <c r="FB13" i="42"/>
  <c r="FA13" i="42"/>
  <c r="EZ13" i="42"/>
  <c r="EY13" i="42"/>
  <c r="EX13" i="42"/>
  <c r="EW13" i="42"/>
  <c r="EV13" i="42"/>
  <c r="EU13" i="42"/>
  <c r="ET13" i="42"/>
  <c r="ES13" i="42"/>
  <c r="ER13" i="42"/>
  <c r="EQ13" i="42"/>
  <c r="EP13" i="42"/>
  <c r="EO13" i="42"/>
  <c r="EN13" i="42"/>
  <c r="EM13" i="42"/>
  <c r="EL13" i="42"/>
  <c r="EK13" i="42"/>
  <c r="EJ13" i="42"/>
  <c r="EI13" i="42"/>
  <c r="EH13" i="42"/>
  <c r="EG13" i="42"/>
  <c r="EF13" i="42"/>
  <c r="EE13" i="42"/>
  <c r="ED13" i="42"/>
  <c r="EC13" i="42"/>
  <c r="EB13" i="42"/>
  <c r="EA13" i="42"/>
  <c r="DZ13" i="42"/>
  <c r="DY13" i="42"/>
  <c r="DX13" i="42"/>
  <c r="DW13" i="42"/>
  <c r="DV13" i="42"/>
  <c r="DU13" i="42"/>
  <c r="DT13" i="42"/>
  <c r="DS13" i="42"/>
  <c r="DR13" i="42"/>
  <c r="DQ13" i="42"/>
  <c r="DP13" i="42"/>
  <c r="DO13" i="42"/>
  <c r="DN13" i="42"/>
  <c r="DM13" i="42"/>
  <c r="DL13" i="42"/>
  <c r="DK13" i="42"/>
  <c r="DJ13" i="42"/>
  <c r="DI13" i="42"/>
  <c r="DH13" i="42"/>
  <c r="DG13" i="42"/>
  <c r="DF13" i="42"/>
  <c r="DE13" i="42"/>
  <c r="DD13" i="42"/>
  <c r="DC13" i="42"/>
  <c r="DB13" i="42"/>
  <c r="DA13" i="42"/>
  <c r="CZ13" i="42"/>
  <c r="CY13" i="42"/>
  <c r="CX13" i="42"/>
  <c r="CW13" i="42"/>
  <c r="CV13" i="42"/>
  <c r="CU13" i="42"/>
  <c r="CT13" i="42"/>
  <c r="CS13" i="42"/>
  <c r="CR13" i="42"/>
  <c r="CQ13" i="42"/>
  <c r="CP13" i="42"/>
  <c r="CO13" i="42"/>
  <c r="CN13" i="42"/>
  <c r="CM13" i="42"/>
  <c r="CL13" i="42"/>
  <c r="CK13" i="42"/>
  <c r="CJ13" i="42"/>
  <c r="CI13" i="42"/>
  <c r="CH13" i="42"/>
  <c r="CG13" i="42"/>
  <c r="CF13" i="42"/>
  <c r="CE13" i="42"/>
  <c r="CD13" i="42"/>
  <c r="CC13" i="42"/>
  <c r="CB13" i="42"/>
  <c r="CA13" i="42"/>
  <c r="BZ13" i="42"/>
  <c r="BY13" i="42"/>
  <c r="BX13" i="42"/>
  <c r="BW13" i="42"/>
  <c r="BV13" i="42"/>
  <c r="BU13" i="42"/>
  <c r="BT13" i="42"/>
  <c r="BS13" i="42"/>
  <c r="BR13" i="42"/>
  <c r="BQ13" i="42"/>
  <c r="BP13" i="42"/>
  <c r="BO13" i="42"/>
  <c r="BN13" i="42"/>
  <c r="BM13" i="42"/>
  <c r="BL13" i="42"/>
  <c r="BK13" i="42"/>
  <c r="BJ13" i="42"/>
  <c r="BI13" i="42"/>
  <c r="BH13" i="42"/>
  <c r="BG13" i="42"/>
  <c r="BF13" i="42"/>
  <c r="BE13" i="42"/>
  <c r="BD13" i="42"/>
  <c r="BC13" i="42"/>
  <c r="BB13" i="42"/>
  <c r="BA13" i="42"/>
  <c r="AZ13" i="42"/>
  <c r="AY13" i="42"/>
  <c r="AX13" i="42"/>
  <c r="AW13" i="42"/>
  <c r="AV13" i="42"/>
  <c r="AU13" i="42"/>
  <c r="AT13" i="42"/>
  <c r="AS13" i="42"/>
  <c r="AR13" i="42"/>
  <c r="RA12" i="42"/>
  <c r="QZ12" i="42"/>
  <c r="QY12" i="42"/>
  <c r="QX12" i="42"/>
  <c r="QW12" i="42"/>
  <c r="QV12" i="42"/>
  <c r="QU12" i="42"/>
  <c r="QT12" i="42"/>
  <c r="QS12" i="42"/>
  <c r="QR12" i="42"/>
  <c r="QQ12" i="42"/>
  <c r="QP12" i="42"/>
  <c r="QO12" i="42"/>
  <c r="QN12" i="42"/>
  <c r="QM12" i="42"/>
  <c r="QL12" i="42"/>
  <c r="QK12" i="42"/>
  <c r="QJ12" i="42"/>
  <c r="QI12" i="42"/>
  <c r="QH12" i="42"/>
  <c r="QG12" i="42"/>
  <c r="QF12" i="42"/>
  <c r="QE12" i="42"/>
  <c r="QD12" i="42"/>
  <c r="QC12" i="42"/>
  <c r="QB12" i="42"/>
  <c r="QA12" i="42"/>
  <c r="PZ12" i="42"/>
  <c r="PY12" i="42"/>
  <c r="PX12" i="42"/>
  <c r="PW12" i="42"/>
  <c r="PV12" i="42"/>
  <c r="PU12" i="42"/>
  <c r="PT12" i="42"/>
  <c r="PS12" i="42"/>
  <c r="PR12" i="42"/>
  <c r="PQ12" i="42"/>
  <c r="PP12" i="42"/>
  <c r="PO12" i="42"/>
  <c r="PN12" i="42"/>
  <c r="PM12" i="42"/>
  <c r="PL12" i="42"/>
  <c r="PK12" i="42"/>
  <c r="PJ12" i="42"/>
  <c r="PI12" i="42"/>
  <c r="PH12" i="42"/>
  <c r="PG12" i="42"/>
  <c r="PF12" i="42"/>
  <c r="PE12" i="42"/>
  <c r="PD12" i="42"/>
  <c r="PC12" i="42"/>
  <c r="PB12" i="42"/>
  <c r="PA12" i="42"/>
  <c r="OZ12" i="42"/>
  <c r="OY12" i="42"/>
  <c r="OX12" i="42"/>
  <c r="OW12" i="42"/>
  <c r="OV12" i="42"/>
  <c r="OU12" i="42"/>
  <c r="OT12" i="42"/>
  <c r="OS12" i="42"/>
  <c r="OR12" i="42"/>
  <c r="OQ12" i="42"/>
  <c r="OP12" i="42"/>
  <c r="OO12" i="42"/>
  <c r="ON12" i="42"/>
  <c r="OM12" i="42"/>
  <c r="OL12" i="42"/>
  <c r="OK12" i="42"/>
  <c r="OJ12" i="42"/>
  <c r="OI12" i="42"/>
  <c r="OH12" i="42"/>
  <c r="OG12" i="42"/>
  <c r="OF12" i="42"/>
  <c r="OE12" i="42"/>
  <c r="OD12" i="42"/>
  <c r="OC12" i="42"/>
  <c r="OB12" i="42"/>
  <c r="OA12" i="42"/>
  <c r="NZ12" i="42"/>
  <c r="NY12" i="42"/>
  <c r="NX12" i="42"/>
  <c r="NW12" i="42"/>
  <c r="NV12" i="42"/>
  <c r="NU12" i="42"/>
  <c r="NT12" i="42"/>
  <c r="NS12" i="42"/>
  <c r="NR12" i="42"/>
  <c r="NQ12" i="42"/>
  <c r="NP12" i="42"/>
  <c r="NO12" i="42"/>
  <c r="NN12" i="42"/>
  <c r="NM12" i="42"/>
  <c r="NL12" i="42"/>
  <c r="NK12" i="42"/>
  <c r="NJ12" i="42"/>
  <c r="NI12" i="42"/>
  <c r="NH12" i="42"/>
  <c r="NG12" i="42"/>
  <c r="NF12" i="42"/>
  <c r="NE12" i="42"/>
  <c r="ND12" i="42"/>
  <c r="NC12" i="42"/>
  <c r="NB12" i="42"/>
  <c r="NA12" i="42"/>
  <c r="MZ12" i="42"/>
  <c r="MY12" i="42"/>
  <c r="MX12" i="42"/>
  <c r="MW12" i="42"/>
  <c r="MV12" i="42"/>
  <c r="MU12" i="42"/>
  <c r="MT12" i="42"/>
  <c r="MS12" i="42"/>
  <c r="MR12" i="42"/>
  <c r="MQ12" i="42"/>
  <c r="MP12" i="42"/>
  <c r="MO12" i="42"/>
  <c r="MN12" i="42"/>
  <c r="MM12" i="42"/>
  <c r="ML12" i="42"/>
  <c r="MK12" i="42"/>
  <c r="MJ12" i="42"/>
  <c r="MI12" i="42"/>
  <c r="MH12" i="42"/>
  <c r="MG12" i="42"/>
  <c r="MF12" i="42"/>
  <c r="ME12" i="42"/>
  <c r="MD12" i="42"/>
  <c r="MC12" i="42"/>
  <c r="MB12" i="42"/>
  <c r="MA12" i="42"/>
  <c r="LZ12" i="42"/>
  <c r="LY12" i="42"/>
  <c r="LX12" i="42"/>
  <c r="LW12" i="42"/>
  <c r="LV12" i="42"/>
  <c r="LU12" i="42"/>
  <c r="LT12" i="42"/>
  <c r="LS12" i="42"/>
  <c r="LR12" i="42"/>
  <c r="LQ12" i="42"/>
  <c r="LP12" i="42"/>
  <c r="LO12" i="42"/>
  <c r="LN12" i="42"/>
  <c r="LM12" i="42"/>
  <c r="LL12" i="42"/>
  <c r="LK12" i="42"/>
  <c r="LJ12" i="42"/>
  <c r="LI12" i="42"/>
  <c r="LH12" i="42"/>
  <c r="LG12" i="42"/>
  <c r="LF12" i="42"/>
  <c r="LE12" i="42"/>
  <c r="LD12" i="42"/>
  <c r="LC12" i="42"/>
  <c r="LB12" i="42"/>
  <c r="LA12" i="42"/>
  <c r="KZ12" i="42"/>
  <c r="KY12" i="42"/>
  <c r="KX12" i="42"/>
  <c r="KW12" i="42"/>
  <c r="KV12" i="42"/>
  <c r="KU12" i="42"/>
  <c r="KT12" i="42"/>
  <c r="KS12" i="42"/>
  <c r="KR12" i="42"/>
  <c r="KQ12" i="42"/>
  <c r="KP12" i="42"/>
  <c r="KO12" i="42"/>
  <c r="KN12" i="42"/>
  <c r="KM12" i="42"/>
  <c r="KL12" i="42"/>
  <c r="KK12" i="42"/>
  <c r="KJ12" i="42"/>
  <c r="KI12" i="42"/>
  <c r="KH12" i="42"/>
  <c r="KG12" i="42"/>
  <c r="KF12" i="42"/>
  <c r="KE12" i="42"/>
  <c r="KD12" i="42"/>
  <c r="KC12" i="42"/>
  <c r="KB12" i="42"/>
  <c r="KA12" i="42"/>
  <c r="JZ12" i="42"/>
  <c r="JY12" i="42"/>
  <c r="JX12" i="42"/>
  <c r="JW12" i="42"/>
  <c r="JV12" i="42"/>
  <c r="JU12" i="42"/>
  <c r="JT12" i="42"/>
  <c r="JS12" i="42"/>
  <c r="JR12" i="42"/>
  <c r="JQ12" i="42"/>
  <c r="JP12" i="42"/>
  <c r="JO12" i="42"/>
  <c r="JN12" i="42"/>
  <c r="JM12" i="42"/>
  <c r="JL12" i="42"/>
  <c r="JK12" i="42"/>
  <c r="JJ12" i="42"/>
  <c r="JI12" i="42"/>
  <c r="JH12" i="42"/>
  <c r="JG12" i="42"/>
  <c r="JF12" i="42"/>
  <c r="JE12" i="42"/>
  <c r="JD12" i="42"/>
  <c r="JC12" i="42"/>
  <c r="JB12" i="42"/>
  <c r="JA12" i="42"/>
  <c r="IZ12" i="42"/>
  <c r="IY12" i="42"/>
  <c r="IX12" i="42"/>
  <c r="IW12" i="42"/>
  <c r="IV12" i="42"/>
  <c r="IU12" i="42"/>
  <c r="IT12" i="42"/>
  <c r="IS12" i="42"/>
  <c r="IR12" i="42"/>
  <c r="IQ12" i="42"/>
  <c r="IP12" i="42"/>
  <c r="IO12" i="42"/>
  <c r="IN12" i="42"/>
  <c r="IM12" i="42"/>
  <c r="IL12" i="42"/>
  <c r="IK12" i="42"/>
  <c r="IJ12" i="42"/>
  <c r="II12" i="42"/>
  <c r="IH12" i="42"/>
  <c r="IG12" i="42"/>
  <c r="IF12" i="42"/>
  <c r="IE12" i="42"/>
  <c r="ID12" i="42"/>
  <c r="IC12" i="42"/>
  <c r="IB12" i="42"/>
  <c r="IA12" i="42"/>
  <c r="HZ12" i="42"/>
  <c r="HY12" i="42"/>
  <c r="HX12" i="42"/>
  <c r="HW12" i="42"/>
  <c r="HV12" i="42"/>
  <c r="HU12" i="42"/>
  <c r="HT12" i="42"/>
  <c r="HS12" i="42"/>
  <c r="HR12" i="42"/>
  <c r="HQ12" i="42"/>
  <c r="HP12" i="42"/>
  <c r="HO12" i="42"/>
  <c r="HN12" i="42"/>
  <c r="HM12" i="42"/>
  <c r="HL12" i="42"/>
  <c r="HK12" i="42"/>
  <c r="HJ12" i="42"/>
  <c r="HI12" i="42"/>
  <c r="HH12" i="42"/>
  <c r="HG12" i="42"/>
  <c r="HF12" i="42"/>
  <c r="HE12" i="42"/>
  <c r="HD12" i="42"/>
  <c r="HC12" i="42"/>
  <c r="HB12" i="42"/>
  <c r="HA12" i="42"/>
  <c r="GZ12" i="42"/>
  <c r="GY12" i="42"/>
  <c r="GX12" i="42"/>
  <c r="GW12" i="42"/>
  <c r="GV12" i="42"/>
  <c r="GU12" i="42"/>
  <c r="GT12" i="42"/>
  <c r="GS12" i="42"/>
  <c r="GR12" i="42"/>
  <c r="GQ12" i="42"/>
  <c r="GP12" i="42"/>
  <c r="GO12" i="42"/>
  <c r="GN12" i="42"/>
  <c r="GM12" i="42"/>
  <c r="GL12" i="42"/>
  <c r="GK12" i="42"/>
  <c r="GJ12" i="42"/>
  <c r="GI12" i="42"/>
  <c r="GH12" i="42"/>
  <c r="GG12" i="42"/>
  <c r="GF12" i="42"/>
  <c r="GE12" i="42"/>
  <c r="GD12" i="42"/>
  <c r="GC12" i="42"/>
  <c r="GB12" i="42"/>
  <c r="GA12" i="42"/>
  <c r="FZ12" i="42"/>
  <c r="FY12" i="42"/>
  <c r="FX12" i="42"/>
  <c r="FW12" i="42"/>
  <c r="FV12" i="42"/>
  <c r="FU12" i="42"/>
  <c r="FT12" i="42"/>
  <c r="FS12" i="42"/>
  <c r="FR12" i="42"/>
  <c r="FQ12" i="42"/>
  <c r="FP12" i="42"/>
  <c r="FO12" i="42"/>
  <c r="FN12" i="42"/>
  <c r="FM12" i="42"/>
  <c r="FL12" i="42"/>
  <c r="FK12" i="42"/>
  <c r="FJ12" i="42"/>
  <c r="FI12" i="42"/>
  <c r="FH12" i="42"/>
  <c r="FG12" i="42"/>
  <c r="FF12" i="42"/>
  <c r="FE12" i="42"/>
  <c r="FD12" i="42"/>
  <c r="FC12" i="42"/>
  <c r="FB12" i="42"/>
  <c r="FA12" i="42"/>
  <c r="EZ12" i="42"/>
  <c r="EY12" i="42"/>
  <c r="EX12" i="42"/>
  <c r="EW12" i="42"/>
  <c r="EV12" i="42"/>
  <c r="EU12" i="42"/>
  <c r="ET12" i="42"/>
  <c r="ES12" i="42"/>
  <c r="ER12" i="42"/>
  <c r="EQ12" i="42"/>
  <c r="EP12" i="42"/>
  <c r="EO12" i="42"/>
  <c r="EN12" i="42"/>
  <c r="EM12" i="42"/>
  <c r="EL12" i="42"/>
  <c r="EK12" i="42"/>
  <c r="EJ12" i="42"/>
  <c r="EI12" i="42"/>
  <c r="EH12" i="42"/>
  <c r="EG12" i="42"/>
  <c r="EF12" i="42"/>
  <c r="EE12" i="42"/>
  <c r="ED12" i="42"/>
  <c r="EC12" i="42"/>
  <c r="EB12" i="42"/>
  <c r="EA12" i="42"/>
  <c r="DZ12" i="42"/>
  <c r="DY12" i="42"/>
  <c r="DX12" i="42"/>
  <c r="DW12" i="42"/>
  <c r="DV12" i="42"/>
  <c r="DU12" i="42"/>
  <c r="DT12" i="42"/>
  <c r="DS12" i="42"/>
  <c r="DR12" i="42"/>
  <c r="DQ12" i="42"/>
  <c r="DP12" i="42"/>
  <c r="DO12" i="42"/>
  <c r="DN12" i="42"/>
  <c r="DM12" i="42"/>
  <c r="DL12" i="42"/>
  <c r="DK12" i="42"/>
  <c r="DJ12" i="42"/>
  <c r="DI12" i="42"/>
  <c r="DH12" i="42"/>
  <c r="DG12" i="42"/>
  <c r="DF12" i="42"/>
  <c r="DE12" i="42"/>
  <c r="DD12" i="42"/>
  <c r="DC12" i="42"/>
  <c r="DB12" i="42"/>
  <c r="DA12" i="42"/>
  <c r="CZ12" i="42"/>
  <c r="CY12" i="42"/>
  <c r="CX12" i="42"/>
  <c r="CW12" i="42"/>
  <c r="CV12" i="42"/>
  <c r="CU12" i="42"/>
  <c r="CT12" i="42"/>
  <c r="CS12" i="42"/>
  <c r="CR12" i="42"/>
  <c r="CQ12" i="42"/>
  <c r="CP12" i="42"/>
  <c r="CO12" i="42"/>
  <c r="CN12" i="42"/>
  <c r="CM12" i="42"/>
  <c r="CL12" i="42"/>
  <c r="CK12" i="42"/>
  <c r="CJ12" i="42"/>
  <c r="CI12" i="42"/>
  <c r="CH12" i="42"/>
  <c r="CG12" i="42"/>
  <c r="CF12" i="42"/>
  <c r="CE12" i="42"/>
  <c r="CD12" i="42"/>
  <c r="CC12" i="42"/>
  <c r="CB12" i="42"/>
  <c r="CA12" i="42"/>
  <c r="BZ12" i="42"/>
  <c r="BY12" i="42"/>
  <c r="BX12" i="42"/>
  <c r="BW12" i="42"/>
  <c r="BV12" i="42"/>
  <c r="BU12" i="42"/>
  <c r="BT12" i="42"/>
  <c r="BS12" i="42"/>
  <c r="BR12" i="42"/>
  <c r="BQ12" i="42"/>
  <c r="BP12" i="42"/>
  <c r="BO12" i="42"/>
  <c r="BN12" i="42"/>
  <c r="BM12" i="42"/>
  <c r="BL12" i="42"/>
  <c r="BK12" i="42"/>
  <c r="BJ12" i="42"/>
  <c r="BI12" i="42"/>
  <c r="BH12" i="42"/>
  <c r="BG12" i="42"/>
  <c r="BF12" i="42"/>
  <c r="BE12" i="42"/>
  <c r="BD12" i="42"/>
  <c r="BC12" i="42"/>
  <c r="BB12" i="42"/>
  <c r="BA12" i="42"/>
  <c r="AZ12" i="42"/>
  <c r="AY12" i="42"/>
  <c r="AX12" i="42"/>
  <c r="AW12" i="42"/>
  <c r="AV12" i="42"/>
  <c r="AU12" i="42"/>
  <c r="AT12" i="42"/>
  <c r="AS12" i="42"/>
  <c r="AR12" i="42"/>
  <c r="BI17" i="42"/>
  <c r="BH17" i="42"/>
  <c r="BG17" i="42"/>
  <c r="BF17" i="42"/>
  <c r="BE17" i="42"/>
  <c r="BD17" i="42"/>
  <c r="BC17" i="42"/>
  <c r="BB17" i="42"/>
  <c r="BA17" i="42"/>
  <c r="AZ17" i="42"/>
  <c r="AY17" i="42"/>
  <c r="AX17" i="42"/>
  <c r="RA17" i="42"/>
  <c r="QZ17" i="42"/>
  <c r="QY17" i="42"/>
  <c r="QX17" i="42"/>
  <c r="QW17" i="42"/>
  <c r="QV17" i="42"/>
  <c r="BI18" i="42"/>
  <c r="BH18" i="42"/>
  <c r="BG18" i="42"/>
  <c r="BF18" i="42"/>
  <c r="BE18" i="42"/>
  <c r="BD18" i="42"/>
  <c r="BC18" i="42"/>
  <c r="BB18" i="42"/>
  <c r="BA18" i="42"/>
  <c r="AZ18" i="42"/>
  <c r="AY18" i="42"/>
  <c r="AX18" i="42"/>
  <c r="RA18" i="42"/>
  <c r="QZ18" i="42"/>
  <c r="QY18" i="42"/>
  <c r="QX18" i="42"/>
  <c r="QW18" i="42"/>
  <c r="QV18" i="42"/>
  <c r="BI19" i="42"/>
  <c r="BH19" i="42"/>
  <c r="BG19" i="42"/>
  <c r="BF19" i="42"/>
  <c r="BE19" i="42"/>
  <c r="BD19" i="42"/>
  <c r="BC19" i="42"/>
  <c r="BB19" i="42"/>
  <c r="BA19" i="42"/>
  <c r="AZ19" i="42"/>
  <c r="AY19" i="42"/>
  <c r="AX19" i="42"/>
  <c r="RA19" i="42"/>
  <c r="QZ19" i="42"/>
  <c r="QY19" i="42"/>
  <c r="QX19" i="42"/>
  <c r="QW19" i="42"/>
  <c r="QV19" i="42"/>
  <c r="QU19" i="42"/>
  <c r="QT19" i="42"/>
  <c r="QS19" i="42"/>
  <c r="QR19" i="42"/>
  <c r="QQ19" i="42"/>
  <c r="QP19" i="42"/>
  <c r="QO19" i="42"/>
  <c r="QN19" i="42"/>
  <c r="QM19" i="42"/>
  <c r="QL19" i="42"/>
  <c r="QK19" i="42"/>
  <c r="QJ19" i="42"/>
  <c r="QI19" i="42"/>
  <c r="QH19" i="42"/>
  <c r="QG19" i="42"/>
  <c r="QF19" i="42"/>
  <c r="QE19" i="42"/>
  <c r="QD19" i="42"/>
  <c r="QC19" i="42"/>
  <c r="QB19" i="42"/>
  <c r="QA19" i="42"/>
  <c r="PZ19" i="42"/>
  <c r="PY19" i="42"/>
  <c r="PX19" i="42"/>
  <c r="PW19" i="42"/>
  <c r="PV19" i="42"/>
  <c r="PU19" i="42"/>
  <c r="PT19" i="42"/>
  <c r="PS19" i="42"/>
  <c r="PR19" i="42"/>
  <c r="PQ19" i="42"/>
  <c r="PP19" i="42"/>
  <c r="PO19" i="42"/>
  <c r="PN19" i="42"/>
  <c r="PM19" i="42"/>
  <c r="PL19" i="42"/>
  <c r="PK19" i="42"/>
  <c r="PJ19" i="42"/>
  <c r="PI19" i="42"/>
  <c r="PH19" i="42"/>
  <c r="PG19" i="42"/>
  <c r="PF19" i="42"/>
  <c r="PE19" i="42"/>
  <c r="PD19" i="42"/>
  <c r="PC19" i="42"/>
  <c r="PB19" i="42"/>
  <c r="PA19" i="42"/>
  <c r="OZ19" i="42"/>
  <c r="OY19" i="42"/>
  <c r="OX19" i="42"/>
  <c r="OW19" i="42"/>
  <c r="OV19" i="42"/>
  <c r="OU19" i="42"/>
  <c r="OT19" i="42"/>
  <c r="OS19" i="42"/>
  <c r="OR19" i="42"/>
  <c r="OQ19" i="42"/>
  <c r="OP19" i="42"/>
  <c r="OO19" i="42"/>
  <c r="ON19" i="42"/>
  <c r="BI20" i="42"/>
  <c r="BH20" i="42"/>
  <c r="BG20" i="42"/>
  <c r="BF20" i="42"/>
  <c r="BE20" i="42"/>
  <c r="BD20" i="42"/>
  <c r="BC20" i="42"/>
  <c r="BB20" i="42"/>
  <c r="BA20" i="42"/>
  <c r="AZ20" i="42"/>
  <c r="AY20" i="42"/>
  <c r="AX20" i="42"/>
  <c r="RA20" i="42"/>
  <c r="QZ20" i="42"/>
  <c r="QY20" i="42"/>
  <c r="QX20" i="42"/>
  <c r="QW20" i="42"/>
  <c r="QV20" i="42"/>
  <c r="QU20" i="42"/>
  <c r="QT20" i="42"/>
  <c r="QS20" i="42"/>
  <c r="QR20" i="42"/>
  <c r="QQ20" i="42"/>
  <c r="QP20" i="42"/>
  <c r="QO20" i="42"/>
  <c r="QN20" i="42"/>
  <c r="QM20" i="42"/>
  <c r="QL20" i="42"/>
  <c r="QK20" i="42"/>
  <c r="QJ20" i="42"/>
  <c r="QI20" i="42"/>
  <c r="QH20" i="42"/>
  <c r="QG20" i="42"/>
  <c r="QF20" i="42"/>
  <c r="QE20" i="42"/>
  <c r="QD20" i="42"/>
  <c r="QC20" i="42"/>
  <c r="QB20" i="42"/>
  <c r="QA20" i="42"/>
  <c r="PZ20" i="42"/>
  <c r="PY20" i="42"/>
  <c r="PX20" i="42"/>
  <c r="PW20" i="42"/>
  <c r="PV20" i="42"/>
  <c r="PU20" i="42"/>
  <c r="PT20" i="42"/>
  <c r="PS20" i="42"/>
  <c r="PR20" i="42"/>
  <c r="PQ20" i="42"/>
  <c r="PP20" i="42"/>
  <c r="PO20" i="42"/>
  <c r="PN20" i="42"/>
  <c r="PM20" i="42"/>
  <c r="PL20" i="42"/>
  <c r="PK20" i="42"/>
  <c r="PJ20" i="42"/>
  <c r="PI20" i="42"/>
  <c r="PH20" i="42"/>
  <c r="PG20" i="42"/>
  <c r="PF20" i="42"/>
  <c r="PE20" i="42"/>
  <c r="PD20" i="42"/>
  <c r="PC20" i="42"/>
  <c r="PB20" i="42"/>
  <c r="PA20" i="42"/>
  <c r="OZ20" i="42"/>
  <c r="OY20" i="42"/>
  <c r="OX20" i="42"/>
  <c r="OW20" i="42"/>
  <c r="OV20" i="42"/>
  <c r="OU20" i="42"/>
  <c r="OT20" i="42"/>
  <c r="OS20" i="42"/>
  <c r="OR20" i="42"/>
  <c r="OQ20" i="42"/>
  <c r="OP20" i="42"/>
  <c r="OO20" i="42"/>
  <c r="ON20" i="42"/>
  <c r="OM20" i="42"/>
  <c r="OL20" i="42"/>
  <c r="OK20" i="42"/>
  <c r="OJ20" i="42"/>
  <c r="OI20" i="42"/>
  <c r="OH20" i="42"/>
  <c r="OG20" i="42"/>
  <c r="OF20" i="42"/>
  <c r="OE20" i="42"/>
  <c r="OD20" i="42"/>
  <c r="OC20" i="42"/>
  <c r="OB20" i="42"/>
  <c r="OA20" i="42"/>
  <c r="NZ20" i="42"/>
  <c r="NY20" i="42"/>
  <c r="NX20" i="42"/>
  <c r="NW20" i="42"/>
  <c r="NV20" i="42"/>
  <c r="NU20" i="42"/>
  <c r="NT20" i="42"/>
  <c r="NS20" i="42"/>
  <c r="NR20" i="42"/>
  <c r="NQ20" i="42"/>
  <c r="NP20" i="42"/>
  <c r="NO20" i="42"/>
  <c r="NN20" i="42"/>
  <c r="NM20" i="42"/>
  <c r="NL20" i="42"/>
  <c r="NK20" i="42"/>
  <c r="NJ20" i="42"/>
  <c r="NI20" i="42"/>
  <c r="NH20" i="42"/>
  <c r="NG20" i="42"/>
  <c r="NF20" i="42"/>
  <c r="NE20" i="42"/>
  <c r="ND20" i="42"/>
  <c r="NC20" i="42"/>
  <c r="NB20" i="42"/>
  <c r="NA20" i="42"/>
  <c r="MZ20" i="42"/>
  <c r="MY20" i="42"/>
  <c r="MX20" i="42"/>
  <c r="MW20" i="42"/>
  <c r="MV20" i="42"/>
  <c r="MU20" i="42"/>
  <c r="MT20" i="42"/>
  <c r="MS20" i="42"/>
  <c r="MR20" i="42"/>
  <c r="MQ20" i="42"/>
  <c r="MP20" i="42"/>
  <c r="MO20" i="42"/>
  <c r="MN20" i="42"/>
  <c r="MM20" i="42"/>
  <c r="ML20" i="42"/>
  <c r="MK20" i="42"/>
  <c r="MJ20" i="42"/>
  <c r="MI20" i="42"/>
  <c r="MH20" i="42"/>
  <c r="MG20" i="42"/>
  <c r="MF20" i="42"/>
  <c r="ME20" i="42"/>
  <c r="MD20" i="42"/>
  <c r="MC20" i="42"/>
  <c r="MB20" i="42"/>
  <c r="MA20" i="42"/>
  <c r="LZ20" i="42"/>
  <c r="LY20" i="42"/>
  <c r="LX20" i="42"/>
  <c r="LW20" i="42"/>
  <c r="LV20" i="42"/>
  <c r="LU20" i="42"/>
  <c r="LT20" i="42"/>
  <c r="LS20" i="42"/>
  <c r="LR20" i="42"/>
  <c r="LQ20" i="42"/>
  <c r="LP20" i="42"/>
  <c r="LO20" i="42"/>
  <c r="LN20" i="42"/>
  <c r="LM20" i="42"/>
  <c r="LL20" i="42"/>
  <c r="LK20" i="42"/>
  <c r="LJ20" i="42"/>
  <c r="LI20" i="42"/>
  <c r="LH20" i="42"/>
  <c r="LG20" i="42"/>
  <c r="LF20" i="42"/>
  <c r="LE20" i="42"/>
  <c r="LD20" i="42"/>
  <c r="LC20" i="42"/>
  <c r="LB20" i="42"/>
  <c r="LA20" i="42"/>
  <c r="KZ20" i="42"/>
  <c r="KY20" i="42"/>
  <c r="KX20" i="42"/>
  <c r="KW20" i="42"/>
  <c r="KV20" i="42"/>
  <c r="KU20" i="42"/>
  <c r="KT20" i="42"/>
  <c r="KS20" i="42"/>
  <c r="KR20" i="42"/>
  <c r="KQ20" i="42"/>
  <c r="KP20" i="42"/>
  <c r="KO20" i="42"/>
  <c r="KN20" i="42"/>
  <c r="KM20" i="42"/>
  <c r="KL20" i="42"/>
  <c r="KK20" i="42"/>
  <c r="KJ20" i="42"/>
  <c r="KI20" i="42"/>
  <c r="KH20" i="42"/>
  <c r="KG20" i="42"/>
  <c r="KF20" i="42"/>
  <c r="KE20" i="42"/>
  <c r="KD20" i="42"/>
  <c r="KC20" i="42"/>
  <c r="KB20" i="42"/>
  <c r="KA20" i="42"/>
  <c r="JZ20" i="42"/>
  <c r="JY20" i="42"/>
  <c r="JX20" i="42"/>
  <c r="JW20" i="42"/>
  <c r="JV20" i="42"/>
  <c r="JU20" i="42"/>
  <c r="JT20" i="42"/>
  <c r="JS20" i="42"/>
  <c r="JR20" i="42"/>
  <c r="JQ20" i="42"/>
  <c r="JP20" i="42"/>
  <c r="JO20" i="42"/>
  <c r="JN20" i="42"/>
  <c r="JM20" i="42"/>
  <c r="JL20" i="42"/>
  <c r="JK20" i="42"/>
  <c r="JJ20" i="42"/>
  <c r="JI20" i="42"/>
  <c r="JH20" i="42"/>
  <c r="JG20" i="42"/>
  <c r="JF20" i="42"/>
  <c r="JE20" i="42"/>
  <c r="JD20" i="42"/>
  <c r="JC20" i="42"/>
  <c r="JB20" i="42"/>
  <c r="JA20" i="42"/>
  <c r="IZ20" i="42"/>
  <c r="IY20" i="42"/>
  <c r="IX20" i="42"/>
  <c r="IW20" i="42"/>
  <c r="IV20" i="42"/>
  <c r="IU20" i="42"/>
  <c r="IT20" i="42"/>
  <c r="IS20" i="42"/>
  <c r="IR20" i="42"/>
  <c r="IQ20" i="42"/>
  <c r="IP20" i="42"/>
  <c r="IO20" i="42"/>
  <c r="IN20" i="42"/>
  <c r="IM20" i="42"/>
  <c r="IL20" i="42"/>
  <c r="IK20" i="42"/>
  <c r="IJ20" i="42"/>
  <c r="II20" i="42"/>
  <c r="IH20" i="42"/>
  <c r="IG20" i="42"/>
  <c r="IF20" i="42"/>
  <c r="IE20" i="42"/>
  <c r="ID20" i="42"/>
  <c r="IC20" i="42"/>
  <c r="IB20" i="42"/>
  <c r="IA20" i="42"/>
  <c r="HZ20" i="42"/>
  <c r="HY20" i="42"/>
  <c r="HX20" i="42"/>
  <c r="HW20" i="42"/>
  <c r="HV20" i="42"/>
  <c r="HU20" i="42"/>
  <c r="HT20" i="42"/>
  <c r="HS20" i="42"/>
  <c r="HR20" i="42"/>
  <c r="HQ20" i="42"/>
  <c r="HP20" i="42"/>
  <c r="HO20" i="42"/>
  <c r="HN20" i="42"/>
  <c r="HM20" i="42"/>
  <c r="HL20" i="42"/>
  <c r="HK20" i="42"/>
  <c r="HJ20" i="42"/>
  <c r="HI20" i="42"/>
  <c r="HH20" i="42"/>
  <c r="HG20" i="42"/>
  <c r="HF20" i="42"/>
  <c r="HE20" i="42"/>
  <c r="HD20" i="42"/>
  <c r="HC20" i="42"/>
  <c r="HB20" i="42"/>
  <c r="HA20" i="42"/>
  <c r="GZ20" i="42"/>
  <c r="GY20" i="42"/>
  <c r="GX20" i="42"/>
  <c r="GW20" i="42"/>
  <c r="GV20" i="42"/>
  <c r="GU20" i="42"/>
  <c r="GT20" i="42"/>
  <c r="GS20" i="42"/>
  <c r="GR20" i="42"/>
  <c r="GQ20" i="42"/>
  <c r="GP20" i="42"/>
  <c r="GO20" i="42"/>
  <c r="GN20" i="42"/>
  <c r="GM20" i="42"/>
  <c r="GL20" i="42"/>
  <c r="GK20" i="42"/>
  <c r="GJ20" i="42"/>
  <c r="GI20" i="42"/>
  <c r="GH20" i="42"/>
  <c r="GG20" i="42"/>
  <c r="GF20" i="42"/>
  <c r="GE20" i="42"/>
  <c r="GD20" i="42"/>
  <c r="GC20" i="42"/>
  <c r="GB20" i="42"/>
  <c r="GA20" i="42"/>
  <c r="FZ20" i="42"/>
  <c r="FY20" i="42"/>
  <c r="FX20" i="42"/>
  <c r="FW20" i="42"/>
  <c r="FV20" i="42"/>
  <c r="FU20" i="42"/>
  <c r="FT20" i="42"/>
  <c r="FS20" i="42"/>
  <c r="FR20" i="42"/>
  <c r="FQ20" i="42"/>
  <c r="FP20" i="42"/>
  <c r="FO20" i="42"/>
  <c r="FN20" i="42"/>
  <c r="FM20" i="42"/>
  <c r="FL20" i="42"/>
  <c r="FK20" i="42"/>
  <c r="FJ20" i="42"/>
  <c r="FI20" i="42"/>
  <c r="FH20" i="42"/>
  <c r="FG20" i="42"/>
  <c r="FF20" i="42"/>
  <c r="FE20" i="42"/>
  <c r="FD20" i="42"/>
  <c r="FC20" i="42"/>
  <c r="FB20" i="42"/>
  <c r="FA20" i="42"/>
  <c r="EZ20" i="42"/>
  <c r="EY20" i="42"/>
  <c r="EX20" i="42"/>
  <c r="EW20" i="42"/>
  <c r="EV20" i="42"/>
  <c r="EU20" i="42"/>
  <c r="ET20" i="42"/>
  <c r="ES20" i="42"/>
  <c r="ER20" i="42"/>
  <c r="EQ20" i="42"/>
  <c r="EP20" i="42"/>
  <c r="EO20" i="42"/>
  <c r="EN20" i="42"/>
  <c r="EM20" i="42"/>
  <c r="EL20" i="42"/>
  <c r="EK20" i="42"/>
  <c r="EJ20" i="42"/>
  <c r="EI20" i="42"/>
  <c r="EH20" i="42"/>
  <c r="EG20" i="42"/>
  <c r="EF20" i="42"/>
  <c r="EE20" i="42"/>
  <c r="ED20" i="42"/>
  <c r="EC20" i="42"/>
  <c r="EB20" i="42"/>
  <c r="EA20" i="42"/>
  <c r="DZ20" i="42"/>
  <c r="DY20" i="42"/>
  <c r="DX20" i="42"/>
  <c r="DW20" i="42"/>
  <c r="DV20" i="42"/>
  <c r="DU20" i="42"/>
  <c r="DT20" i="42"/>
  <c r="DS20" i="42"/>
  <c r="DR20" i="42"/>
  <c r="DQ20" i="42"/>
  <c r="DP20" i="42"/>
  <c r="DO20" i="42"/>
  <c r="DN20" i="42"/>
  <c r="DM20" i="42"/>
  <c r="DL20" i="42"/>
  <c r="DK20" i="42"/>
  <c r="DJ20" i="42"/>
  <c r="DI20" i="42"/>
  <c r="DH20" i="42"/>
  <c r="DG20" i="42"/>
  <c r="DF20" i="42"/>
  <c r="DE20" i="42"/>
  <c r="DD20" i="42"/>
  <c r="DC20" i="42"/>
  <c r="DB20" i="42"/>
  <c r="DA20" i="42"/>
  <c r="CZ20" i="42"/>
  <c r="BI23" i="42"/>
  <c r="BH23" i="42"/>
  <c r="BG23" i="42"/>
  <c r="BF23" i="42"/>
  <c r="BE23" i="42"/>
  <c r="BD23" i="42"/>
  <c r="BC23" i="42"/>
  <c r="BB23" i="42"/>
  <c r="BA23" i="42"/>
  <c r="AZ23" i="42"/>
  <c r="AY23" i="42"/>
  <c r="AX23" i="42"/>
  <c r="RA23" i="42"/>
  <c r="QZ23" i="42"/>
  <c r="QY23" i="42"/>
  <c r="QX23" i="42"/>
  <c r="QW23" i="42"/>
  <c r="QV23" i="42"/>
  <c r="RA24" i="42"/>
  <c r="QZ24" i="42"/>
  <c r="QY24" i="42"/>
  <c r="QX24" i="42"/>
  <c r="QW24" i="42"/>
  <c r="QV24" i="42"/>
  <c r="QU23" i="42"/>
  <c r="QT23" i="42"/>
  <c r="QS23" i="42"/>
  <c r="QR23" i="42"/>
  <c r="QQ23" i="42"/>
  <c r="QP23" i="42"/>
  <c r="QO23" i="42"/>
  <c r="QN23" i="42"/>
  <c r="QM23" i="42"/>
  <c r="QL23" i="42"/>
  <c r="QK23" i="42"/>
  <c r="QJ23" i="42"/>
  <c r="QI23" i="42"/>
  <c r="QH23" i="42"/>
  <c r="QG23" i="42"/>
  <c r="QF23" i="42"/>
  <c r="QE23" i="42"/>
  <c r="QD23" i="42"/>
  <c r="QC23" i="42"/>
  <c r="QB23" i="42"/>
  <c r="QA23" i="42"/>
  <c r="PZ23" i="42"/>
  <c r="PY23" i="42"/>
  <c r="PX23" i="42"/>
  <c r="PW23" i="42"/>
  <c r="PV23" i="42"/>
  <c r="PU23" i="42"/>
  <c r="PT23" i="42"/>
  <c r="PS23" i="42"/>
  <c r="PR23" i="42"/>
  <c r="PQ23" i="42"/>
  <c r="PP23" i="42"/>
  <c r="PO23" i="42"/>
  <c r="PN23" i="42"/>
  <c r="PM23" i="42"/>
  <c r="PL23" i="42"/>
  <c r="PK23" i="42"/>
  <c r="PJ23" i="42"/>
  <c r="PI23" i="42"/>
  <c r="PH23" i="42"/>
  <c r="PG23" i="42"/>
  <c r="PF23" i="42"/>
  <c r="PE23" i="42"/>
  <c r="PD23" i="42"/>
  <c r="PC23" i="42"/>
  <c r="PB23" i="42"/>
  <c r="PA23" i="42"/>
  <c r="OZ23" i="42"/>
  <c r="OY23" i="42"/>
  <c r="OX23" i="42"/>
  <c r="OW23" i="42"/>
  <c r="OV23" i="42"/>
  <c r="OU23" i="42"/>
  <c r="OT23" i="42"/>
  <c r="OS23" i="42"/>
  <c r="OR23" i="42"/>
  <c r="OQ23" i="42"/>
  <c r="OP23" i="42"/>
  <c r="OO23" i="42"/>
  <c r="ON23" i="42"/>
  <c r="QU18" i="42"/>
  <c r="QT18" i="42"/>
  <c r="QS18" i="42"/>
  <c r="QR18" i="42"/>
  <c r="QQ18" i="42"/>
  <c r="QP18" i="42"/>
  <c r="QO18" i="42"/>
  <c r="QN18" i="42"/>
  <c r="QM18" i="42"/>
  <c r="QL18" i="42"/>
  <c r="QK18" i="42"/>
  <c r="QJ18" i="42"/>
  <c r="QI18" i="42"/>
  <c r="QH18" i="42"/>
  <c r="QG18" i="42"/>
  <c r="QF18" i="42"/>
  <c r="QE18" i="42"/>
  <c r="QD18" i="42"/>
  <c r="QC18" i="42"/>
  <c r="QB18" i="42"/>
  <c r="QA18" i="42"/>
  <c r="PZ18" i="42"/>
  <c r="PY18" i="42"/>
  <c r="PX18" i="42"/>
  <c r="PW18" i="42"/>
  <c r="PV18" i="42"/>
  <c r="PU18" i="42"/>
  <c r="PT18" i="42"/>
  <c r="PS18" i="42"/>
  <c r="PR18" i="42"/>
  <c r="PQ18" i="42"/>
  <c r="PP18" i="42"/>
  <c r="PO18" i="42"/>
  <c r="PN18" i="42"/>
  <c r="PM18" i="42"/>
  <c r="PL18" i="42"/>
  <c r="PK18" i="42"/>
  <c r="PJ18" i="42"/>
  <c r="PI18" i="42"/>
  <c r="PH18" i="42"/>
  <c r="PG18" i="42"/>
  <c r="PF18" i="42"/>
  <c r="PE18" i="42"/>
  <c r="PD18" i="42"/>
  <c r="PC18" i="42"/>
  <c r="PB18" i="42"/>
  <c r="PA18" i="42"/>
  <c r="OZ18" i="42"/>
  <c r="OY18" i="42"/>
  <c r="OX18" i="42"/>
  <c r="OW18" i="42"/>
  <c r="OV18" i="42"/>
  <c r="OU18" i="42"/>
  <c r="OT18" i="42"/>
  <c r="OS18" i="42"/>
  <c r="OR18" i="42"/>
  <c r="OQ18" i="42"/>
  <c r="OP18" i="42"/>
  <c r="OO18" i="42"/>
  <c r="ON18" i="42"/>
  <c r="QU17" i="42"/>
  <c r="QT17" i="42"/>
  <c r="QS17" i="42"/>
  <c r="QR17" i="42"/>
  <c r="QQ17" i="42"/>
  <c r="QP17" i="42"/>
  <c r="QO17" i="42"/>
  <c r="QN17" i="42"/>
  <c r="QM17" i="42"/>
  <c r="QL17" i="42"/>
  <c r="QK17" i="42"/>
  <c r="QJ17" i="42"/>
  <c r="QI17" i="42"/>
  <c r="QH17" i="42"/>
  <c r="QG17" i="42"/>
  <c r="QF17" i="42"/>
  <c r="QE17" i="42"/>
  <c r="QD17" i="42"/>
  <c r="QC17" i="42"/>
  <c r="QB17" i="42"/>
  <c r="QA17" i="42"/>
  <c r="PZ17" i="42"/>
  <c r="PY17" i="42"/>
  <c r="PX17" i="42"/>
  <c r="PW17" i="42"/>
  <c r="PV17" i="42"/>
  <c r="PU17" i="42"/>
  <c r="PT17" i="42"/>
  <c r="PS17" i="42"/>
  <c r="PR17" i="42"/>
  <c r="PQ17" i="42"/>
  <c r="PP17" i="42"/>
  <c r="PO17" i="42"/>
  <c r="PN17" i="42"/>
  <c r="PM17" i="42"/>
  <c r="PL17" i="42"/>
  <c r="PK17" i="42"/>
  <c r="PJ17" i="42"/>
  <c r="PI17" i="42"/>
  <c r="PH17" i="42"/>
  <c r="PG17" i="42"/>
  <c r="PF17" i="42"/>
  <c r="PE17" i="42"/>
  <c r="PD17" i="42"/>
  <c r="PC17" i="42"/>
  <c r="PB17" i="42"/>
  <c r="PA17" i="42"/>
  <c r="OZ17" i="42"/>
  <c r="OY17" i="42"/>
  <c r="OX17" i="42"/>
  <c r="OW17" i="42"/>
  <c r="OV17" i="42"/>
  <c r="OU17" i="42"/>
  <c r="OT17" i="42"/>
  <c r="OS17" i="42"/>
  <c r="OR17" i="42"/>
  <c r="OQ17" i="42"/>
  <c r="OP17" i="42"/>
  <c r="OO17" i="42"/>
  <c r="ON17" i="42"/>
  <c r="QU24" i="42"/>
  <c r="QT24" i="42"/>
  <c r="QS24" i="42"/>
  <c r="QR24" i="42"/>
  <c r="QQ24" i="42"/>
  <c r="QP24" i="42"/>
  <c r="QO24" i="42"/>
  <c r="QN24" i="42"/>
  <c r="QM24" i="42"/>
  <c r="QL24" i="42"/>
  <c r="QK24" i="42"/>
  <c r="QJ24" i="42"/>
  <c r="QI24" i="42"/>
  <c r="QH24" i="42"/>
  <c r="QG24" i="42"/>
  <c r="QF24" i="42"/>
  <c r="QE24" i="42"/>
  <c r="QD24" i="42"/>
  <c r="QC24" i="42"/>
  <c r="QB24" i="42"/>
  <c r="QA24" i="42"/>
  <c r="PZ24" i="42"/>
  <c r="PY24" i="42"/>
  <c r="PX24" i="42"/>
  <c r="PW24" i="42"/>
  <c r="PV24" i="42"/>
  <c r="PU24" i="42"/>
  <c r="PT24" i="42"/>
  <c r="PS24" i="42"/>
  <c r="PR24" i="42"/>
  <c r="PQ24" i="42"/>
  <c r="PP24" i="42"/>
  <c r="PO24" i="42"/>
  <c r="PN24" i="42"/>
  <c r="PM24" i="42"/>
  <c r="PL24" i="42"/>
  <c r="PK24" i="42"/>
  <c r="PJ24" i="42"/>
  <c r="PI24" i="42"/>
  <c r="PH24" i="42"/>
  <c r="PG24" i="42"/>
  <c r="PF24" i="42"/>
  <c r="PE24" i="42"/>
  <c r="PD24" i="42"/>
  <c r="PC24" i="42"/>
  <c r="PB24" i="42"/>
  <c r="PA24" i="42"/>
  <c r="OZ24" i="42"/>
  <c r="OY24" i="42"/>
  <c r="OX24" i="42"/>
  <c r="OW24" i="42"/>
  <c r="OV24" i="42"/>
  <c r="OU24" i="42"/>
  <c r="OT24" i="42"/>
  <c r="OS24" i="42"/>
  <c r="OR24" i="42"/>
  <c r="OQ24" i="42"/>
  <c r="OP24" i="42"/>
  <c r="OO24" i="42"/>
  <c r="ON24" i="42"/>
  <c r="E30" i="58" l="1"/>
  <c r="F30" i="58"/>
  <c r="G30" i="58"/>
  <c r="H30" i="58"/>
  <c r="I30" i="58"/>
  <c r="J30" i="58"/>
  <c r="K30" i="58"/>
  <c r="L30" i="58"/>
  <c r="M30" i="58"/>
  <c r="N30" i="58"/>
  <c r="O30" i="58"/>
  <c r="P30" i="58"/>
  <c r="Q30" i="58"/>
  <c r="R30" i="58"/>
  <c r="S30" i="58"/>
  <c r="T30" i="58"/>
  <c r="U30" i="58"/>
  <c r="V30" i="58"/>
  <c r="W30" i="58"/>
  <c r="X30" i="58"/>
  <c r="Y30" i="58"/>
  <c r="Z30" i="58"/>
  <c r="AA30" i="58"/>
  <c r="D74" i="58"/>
  <c r="E74" i="58"/>
  <c r="E75" i="58" s="1"/>
  <c r="E84" i="58" s="1"/>
  <c r="F74" i="58"/>
  <c r="F75" i="58" s="1"/>
  <c r="F84" i="58" s="1"/>
  <c r="G74" i="58"/>
  <c r="G75" i="58" s="1"/>
  <c r="G84" i="58" s="1"/>
  <c r="H74" i="58"/>
  <c r="H75" i="58" s="1"/>
  <c r="H84" i="58" s="1"/>
  <c r="I74" i="58"/>
  <c r="I75" i="58" s="1"/>
  <c r="I84" i="58" s="1"/>
  <c r="J74" i="58"/>
  <c r="J75" i="58" s="1"/>
  <c r="J84" i="58" s="1"/>
  <c r="K74" i="58"/>
  <c r="K75" i="58" s="1"/>
  <c r="K84" i="58" s="1"/>
  <c r="L74" i="58"/>
  <c r="L75" i="58" s="1"/>
  <c r="L84" i="58" s="1"/>
  <c r="M74" i="58"/>
  <c r="M75" i="58" s="1"/>
  <c r="M84" i="58" s="1"/>
  <c r="N74" i="58"/>
  <c r="N75" i="58" s="1"/>
  <c r="N84" i="58" s="1"/>
  <c r="O74" i="58"/>
  <c r="O75" i="58" s="1"/>
  <c r="O84" i="58" s="1"/>
  <c r="P74" i="58"/>
  <c r="P75" i="58" s="1"/>
  <c r="P84" i="58" s="1"/>
  <c r="Q74" i="58"/>
  <c r="Q75" i="58" s="1"/>
  <c r="Q84" i="58" s="1"/>
  <c r="R74" i="58"/>
  <c r="R75" i="58" s="1"/>
  <c r="R84" i="58" s="1"/>
  <c r="S74" i="58"/>
  <c r="S75" i="58" s="1"/>
  <c r="S84" i="58" s="1"/>
  <c r="T74" i="58"/>
  <c r="T75" i="58" s="1"/>
  <c r="T84" i="58" s="1"/>
  <c r="U74" i="58"/>
  <c r="U75" i="58" s="1"/>
  <c r="U84" i="58" s="1"/>
  <c r="V74" i="58"/>
  <c r="V75" i="58" s="1"/>
  <c r="V84" i="58" s="1"/>
  <c r="W74" i="58"/>
  <c r="W75" i="58" s="1"/>
  <c r="W84" i="58" s="1"/>
  <c r="X74" i="58"/>
  <c r="X75" i="58" s="1"/>
  <c r="X84" i="58" s="1"/>
  <c r="Y74" i="58"/>
  <c r="Y75" i="58" s="1"/>
  <c r="Y84" i="58" s="1"/>
  <c r="Z74" i="58"/>
  <c r="Z75" i="58" s="1"/>
  <c r="Z84" i="58" s="1"/>
  <c r="AA74" i="58"/>
  <c r="AA75" i="58" s="1"/>
  <c r="AA84" i="58" s="1"/>
  <c r="D118" i="58"/>
  <c r="E118" i="58"/>
  <c r="E119" i="58" s="1"/>
  <c r="E128" i="58" s="1"/>
  <c r="F118" i="58"/>
  <c r="F119" i="58" s="1"/>
  <c r="F128" i="58" s="1"/>
  <c r="G118" i="58"/>
  <c r="G119" i="58" s="1"/>
  <c r="G128" i="58" s="1"/>
  <c r="H118" i="58"/>
  <c r="H119" i="58" s="1"/>
  <c r="H128" i="58" s="1"/>
  <c r="I118" i="58"/>
  <c r="I119" i="58" s="1"/>
  <c r="I128" i="58" s="1"/>
  <c r="J118" i="58"/>
  <c r="J119" i="58" s="1"/>
  <c r="J128" i="58" s="1"/>
  <c r="K118" i="58"/>
  <c r="K119" i="58" s="1"/>
  <c r="K128" i="58" s="1"/>
  <c r="L118" i="58"/>
  <c r="L119" i="58" s="1"/>
  <c r="L128" i="58" s="1"/>
  <c r="M118" i="58"/>
  <c r="M119" i="58" s="1"/>
  <c r="M128" i="58" s="1"/>
  <c r="N118" i="58"/>
  <c r="N119" i="58" s="1"/>
  <c r="N128" i="58" s="1"/>
  <c r="O118" i="58"/>
  <c r="O119" i="58" s="1"/>
  <c r="O128" i="58" s="1"/>
  <c r="P118" i="58"/>
  <c r="P119" i="58" s="1"/>
  <c r="P128" i="58" s="1"/>
  <c r="Q118" i="58"/>
  <c r="Q119" i="58" s="1"/>
  <c r="Q128" i="58" s="1"/>
  <c r="R118" i="58"/>
  <c r="R119" i="58" s="1"/>
  <c r="R128" i="58" s="1"/>
  <c r="S118" i="58"/>
  <c r="S119" i="58" s="1"/>
  <c r="S128" i="58" s="1"/>
  <c r="T118" i="58"/>
  <c r="T119" i="58" s="1"/>
  <c r="T128" i="58" s="1"/>
  <c r="U118" i="58"/>
  <c r="U119" i="58" s="1"/>
  <c r="U128" i="58" s="1"/>
  <c r="V118" i="58"/>
  <c r="V119" i="58" s="1"/>
  <c r="V128" i="58" s="1"/>
  <c r="W118" i="58"/>
  <c r="W119" i="58" s="1"/>
  <c r="W128" i="58" s="1"/>
  <c r="X118" i="58"/>
  <c r="X119" i="58" s="1"/>
  <c r="X128" i="58" s="1"/>
  <c r="Y118" i="58"/>
  <c r="Y119" i="58" s="1"/>
  <c r="Y128" i="58" s="1"/>
  <c r="Z118" i="58"/>
  <c r="Z119" i="58" s="1"/>
  <c r="Z128" i="58" s="1"/>
  <c r="AA118" i="58"/>
  <c r="AA119" i="58" s="1"/>
  <c r="AA128" i="58" s="1"/>
  <c r="D162" i="58"/>
  <c r="E162" i="58"/>
  <c r="E163" i="58" s="1"/>
  <c r="E172" i="58" s="1"/>
  <c r="F162" i="58"/>
  <c r="F163" i="58" s="1"/>
  <c r="F172" i="58" s="1"/>
  <c r="G162" i="58"/>
  <c r="G163" i="58" s="1"/>
  <c r="G172" i="58" s="1"/>
  <c r="H162" i="58"/>
  <c r="H163" i="58" s="1"/>
  <c r="H172" i="58" s="1"/>
  <c r="I162" i="58"/>
  <c r="I163" i="58" s="1"/>
  <c r="I172" i="58" s="1"/>
  <c r="J162" i="58"/>
  <c r="J163" i="58" s="1"/>
  <c r="J172" i="58" s="1"/>
  <c r="K162" i="58"/>
  <c r="K163" i="58" s="1"/>
  <c r="K172" i="58" s="1"/>
  <c r="L162" i="58"/>
  <c r="L163" i="58" s="1"/>
  <c r="L172" i="58" s="1"/>
  <c r="M162" i="58"/>
  <c r="M163" i="58" s="1"/>
  <c r="M172" i="58" s="1"/>
  <c r="N162" i="58"/>
  <c r="N163" i="58" s="1"/>
  <c r="N172" i="58" s="1"/>
  <c r="O162" i="58"/>
  <c r="O163" i="58" s="1"/>
  <c r="O172" i="58" s="1"/>
  <c r="P162" i="58"/>
  <c r="P163" i="58" s="1"/>
  <c r="P172" i="58" s="1"/>
  <c r="Q162" i="58"/>
  <c r="Q163" i="58" s="1"/>
  <c r="Q172" i="58" s="1"/>
  <c r="R162" i="58"/>
  <c r="R163" i="58" s="1"/>
  <c r="R172" i="58" s="1"/>
  <c r="S162" i="58"/>
  <c r="S163" i="58" s="1"/>
  <c r="S172" i="58" s="1"/>
  <c r="T162" i="58"/>
  <c r="T163" i="58" s="1"/>
  <c r="T172" i="58" s="1"/>
  <c r="U162" i="58"/>
  <c r="U163" i="58" s="1"/>
  <c r="U172" i="58" s="1"/>
  <c r="V162" i="58"/>
  <c r="V163" i="58" s="1"/>
  <c r="V172" i="58" s="1"/>
  <c r="W162" i="58"/>
  <c r="W163" i="58" s="1"/>
  <c r="W172" i="58" s="1"/>
  <c r="X162" i="58"/>
  <c r="X163" i="58" s="1"/>
  <c r="X172" i="58" s="1"/>
  <c r="Y162" i="58"/>
  <c r="Y163" i="58" s="1"/>
  <c r="Y172" i="58" s="1"/>
  <c r="Z162" i="58"/>
  <c r="Z163" i="58" s="1"/>
  <c r="Z172" i="58" s="1"/>
  <c r="AA162" i="58"/>
  <c r="AA163" i="58" s="1"/>
  <c r="AA172" i="58" s="1"/>
  <c r="D206" i="58"/>
  <c r="E206" i="58"/>
  <c r="F206" i="58"/>
  <c r="G206" i="58"/>
  <c r="H206" i="58"/>
  <c r="I206" i="58"/>
  <c r="J206" i="58"/>
  <c r="K206" i="58"/>
  <c r="L206" i="58"/>
  <c r="M206" i="58"/>
  <c r="N206" i="58"/>
  <c r="O206" i="58"/>
  <c r="P206" i="58"/>
  <c r="Q206" i="58"/>
  <c r="R206" i="58"/>
  <c r="S206" i="58"/>
  <c r="T206" i="58"/>
  <c r="U206" i="58"/>
  <c r="V206" i="58"/>
  <c r="W206" i="58"/>
  <c r="X206" i="58"/>
  <c r="Y206" i="58"/>
  <c r="Z206" i="58"/>
  <c r="AA206" i="58"/>
  <c r="D250" i="58"/>
  <c r="E250" i="58"/>
  <c r="E251" i="58" s="1"/>
  <c r="E260" i="58" s="1"/>
  <c r="F250" i="58"/>
  <c r="F251" i="58" s="1"/>
  <c r="F260" i="58" s="1"/>
  <c r="G250" i="58"/>
  <c r="G251" i="58" s="1"/>
  <c r="G260" i="58" s="1"/>
  <c r="H250" i="58"/>
  <c r="H251" i="58" s="1"/>
  <c r="H260" i="58" s="1"/>
  <c r="I250" i="58"/>
  <c r="I251" i="58" s="1"/>
  <c r="I260" i="58" s="1"/>
  <c r="J250" i="58"/>
  <c r="J251" i="58" s="1"/>
  <c r="J260" i="58" s="1"/>
  <c r="K250" i="58"/>
  <c r="K251" i="58" s="1"/>
  <c r="K260" i="58" s="1"/>
  <c r="L250" i="58"/>
  <c r="L251" i="58" s="1"/>
  <c r="L260" i="58" s="1"/>
  <c r="M250" i="58"/>
  <c r="M251" i="58" s="1"/>
  <c r="M260" i="58" s="1"/>
  <c r="N250" i="58"/>
  <c r="N251" i="58" s="1"/>
  <c r="N260" i="58" s="1"/>
  <c r="O250" i="58"/>
  <c r="O251" i="58" s="1"/>
  <c r="O260" i="58" s="1"/>
  <c r="P250" i="58"/>
  <c r="P251" i="58" s="1"/>
  <c r="P260" i="58" s="1"/>
  <c r="Q250" i="58"/>
  <c r="Q251" i="58" s="1"/>
  <c r="Q260" i="58" s="1"/>
  <c r="R250" i="58"/>
  <c r="R251" i="58" s="1"/>
  <c r="R260" i="58" s="1"/>
  <c r="S250" i="58"/>
  <c r="S251" i="58" s="1"/>
  <c r="S260" i="58" s="1"/>
  <c r="T250" i="58"/>
  <c r="T251" i="58" s="1"/>
  <c r="T260" i="58" s="1"/>
  <c r="U250" i="58"/>
  <c r="U251" i="58" s="1"/>
  <c r="U260" i="58" s="1"/>
  <c r="V250" i="58"/>
  <c r="V251" i="58" s="1"/>
  <c r="V260" i="58" s="1"/>
  <c r="W250" i="58"/>
  <c r="W251" i="58" s="1"/>
  <c r="W260" i="58" s="1"/>
  <c r="X250" i="58"/>
  <c r="X251" i="58" s="1"/>
  <c r="X260" i="58" s="1"/>
  <c r="Y250" i="58"/>
  <c r="Y251" i="58" s="1"/>
  <c r="Y260" i="58" s="1"/>
  <c r="Z250" i="58"/>
  <c r="Z251" i="58" s="1"/>
  <c r="Z260" i="58" s="1"/>
  <c r="AA250" i="58"/>
  <c r="AA251" i="58" s="1"/>
  <c r="AA260" i="58" s="1"/>
  <c r="D294" i="58"/>
  <c r="E294" i="58"/>
  <c r="E295" i="58" s="1"/>
  <c r="E304" i="58" s="1"/>
  <c r="F294" i="58"/>
  <c r="F295" i="58" s="1"/>
  <c r="F304" i="58" s="1"/>
  <c r="G294" i="58"/>
  <c r="G295" i="58" s="1"/>
  <c r="G304" i="58" s="1"/>
  <c r="H294" i="58"/>
  <c r="H295" i="58" s="1"/>
  <c r="H304" i="58" s="1"/>
  <c r="I294" i="58"/>
  <c r="I295" i="58" s="1"/>
  <c r="I304" i="58" s="1"/>
  <c r="J294" i="58"/>
  <c r="J295" i="58" s="1"/>
  <c r="J304" i="58" s="1"/>
  <c r="K294" i="58"/>
  <c r="K295" i="58" s="1"/>
  <c r="K304" i="58" s="1"/>
  <c r="L294" i="58"/>
  <c r="L295" i="58" s="1"/>
  <c r="L304" i="58" s="1"/>
  <c r="M294" i="58"/>
  <c r="M295" i="58" s="1"/>
  <c r="M304" i="58" s="1"/>
  <c r="N294" i="58"/>
  <c r="N295" i="58" s="1"/>
  <c r="N304" i="58" s="1"/>
  <c r="O294" i="58"/>
  <c r="O295" i="58" s="1"/>
  <c r="O304" i="58" s="1"/>
  <c r="P294" i="58"/>
  <c r="P295" i="58" s="1"/>
  <c r="P304" i="58" s="1"/>
  <c r="Q294" i="58"/>
  <c r="Q295" i="58" s="1"/>
  <c r="Q304" i="58" s="1"/>
  <c r="R294" i="58"/>
  <c r="R295" i="58" s="1"/>
  <c r="R304" i="58" s="1"/>
  <c r="S294" i="58"/>
  <c r="S295" i="58" s="1"/>
  <c r="S304" i="58" s="1"/>
  <c r="T294" i="58"/>
  <c r="T295" i="58" s="1"/>
  <c r="T304" i="58" s="1"/>
  <c r="U294" i="58"/>
  <c r="U295" i="58" s="1"/>
  <c r="U304" i="58" s="1"/>
  <c r="V294" i="58"/>
  <c r="V295" i="58" s="1"/>
  <c r="V304" i="58" s="1"/>
  <c r="W294" i="58"/>
  <c r="W295" i="58" s="1"/>
  <c r="W304" i="58" s="1"/>
  <c r="X294" i="58"/>
  <c r="X295" i="58" s="1"/>
  <c r="X304" i="58" s="1"/>
  <c r="Y294" i="58"/>
  <c r="Y295" i="58" s="1"/>
  <c r="Y304" i="58" s="1"/>
  <c r="Z294" i="58"/>
  <c r="Z295" i="58" s="1"/>
  <c r="Z304" i="58" s="1"/>
  <c r="AA294" i="58"/>
  <c r="AA295" i="58" s="1"/>
  <c r="AA304" i="58" s="1"/>
  <c r="D338" i="58"/>
  <c r="E338" i="58"/>
  <c r="E339" i="58" s="1"/>
  <c r="E348" i="58" s="1"/>
  <c r="F338" i="58"/>
  <c r="F339" i="58" s="1"/>
  <c r="F348" i="58" s="1"/>
  <c r="G338" i="58"/>
  <c r="G339" i="58" s="1"/>
  <c r="G348" i="58" s="1"/>
  <c r="H338" i="58"/>
  <c r="H339" i="58" s="1"/>
  <c r="H348" i="58" s="1"/>
  <c r="I338" i="58"/>
  <c r="I339" i="58" s="1"/>
  <c r="I348" i="58" s="1"/>
  <c r="J338" i="58"/>
  <c r="J339" i="58" s="1"/>
  <c r="J348" i="58" s="1"/>
  <c r="K338" i="58"/>
  <c r="K339" i="58" s="1"/>
  <c r="K348" i="58" s="1"/>
  <c r="L338" i="58"/>
  <c r="L339" i="58" s="1"/>
  <c r="L348" i="58" s="1"/>
  <c r="M338" i="58"/>
  <c r="M339" i="58" s="1"/>
  <c r="M348" i="58" s="1"/>
  <c r="N338" i="58"/>
  <c r="N339" i="58" s="1"/>
  <c r="N348" i="58" s="1"/>
  <c r="O338" i="58"/>
  <c r="O339" i="58" s="1"/>
  <c r="O348" i="58" s="1"/>
  <c r="P338" i="58"/>
  <c r="P339" i="58" s="1"/>
  <c r="P348" i="58" s="1"/>
  <c r="Q338" i="58"/>
  <c r="Q339" i="58" s="1"/>
  <c r="Q348" i="58" s="1"/>
  <c r="R338" i="58"/>
  <c r="R339" i="58" s="1"/>
  <c r="R348" i="58" s="1"/>
  <c r="S338" i="58"/>
  <c r="S339" i="58" s="1"/>
  <c r="S348" i="58" s="1"/>
  <c r="T338" i="58"/>
  <c r="T339" i="58" s="1"/>
  <c r="T348" i="58" s="1"/>
  <c r="U338" i="58"/>
  <c r="U339" i="58" s="1"/>
  <c r="U348" i="58" s="1"/>
  <c r="V338" i="58"/>
  <c r="V339" i="58" s="1"/>
  <c r="V348" i="58" s="1"/>
  <c r="W338" i="58"/>
  <c r="W339" i="58" s="1"/>
  <c r="W348" i="58" s="1"/>
  <c r="X338" i="58"/>
  <c r="X339" i="58" s="1"/>
  <c r="X348" i="58" s="1"/>
  <c r="Y338" i="58"/>
  <c r="Y339" i="58" s="1"/>
  <c r="Y348" i="58" s="1"/>
  <c r="Z338" i="58"/>
  <c r="Z339" i="58" s="1"/>
  <c r="Z348" i="58" s="1"/>
  <c r="AA338" i="58"/>
  <c r="AA339" i="58" s="1"/>
  <c r="AA348" i="58" s="1"/>
  <c r="D382" i="58"/>
  <c r="E382" i="58"/>
  <c r="E383" i="58" s="1"/>
  <c r="E392" i="58" s="1"/>
  <c r="F382" i="58"/>
  <c r="F383" i="58" s="1"/>
  <c r="F392" i="58" s="1"/>
  <c r="G382" i="58"/>
  <c r="G383" i="58" s="1"/>
  <c r="G392" i="58" s="1"/>
  <c r="H382" i="58"/>
  <c r="H383" i="58" s="1"/>
  <c r="H392" i="58" s="1"/>
  <c r="I382" i="58"/>
  <c r="I383" i="58" s="1"/>
  <c r="I392" i="58" s="1"/>
  <c r="J382" i="58"/>
  <c r="J383" i="58" s="1"/>
  <c r="J392" i="58" s="1"/>
  <c r="K382" i="58"/>
  <c r="K383" i="58" s="1"/>
  <c r="K392" i="58" s="1"/>
  <c r="L382" i="58"/>
  <c r="L383" i="58" s="1"/>
  <c r="L392" i="58" s="1"/>
  <c r="M382" i="58"/>
  <c r="M383" i="58" s="1"/>
  <c r="M392" i="58" s="1"/>
  <c r="N382" i="58"/>
  <c r="N383" i="58" s="1"/>
  <c r="N392" i="58" s="1"/>
  <c r="O382" i="58"/>
  <c r="O383" i="58" s="1"/>
  <c r="O392" i="58" s="1"/>
  <c r="P382" i="58"/>
  <c r="P383" i="58" s="1"/>
  <c r="P392" i="58" s="1"/>
  <c r="Q382" i="58"/>
  <c r="Q383" i="58" s="1"/>
  <c r="Q392" i="58" s="1"/>
  <c r="R382" i="58"/>
  <c r="R383" i="58" s="1"/>
  <c r="R392" i="58" s="1"/>
  <c r="S382" i="58"/>
  <c r="S383" i="58" s="1"/>
  <c r="S392" i="58" s="1"/>
  <c r="T382" i="58"/>
  <c r="T383" i="58" s="1"/>
  <c r="T392" i="58" s="1"/>
  <c r="U382" i="58"/>
  <c r="U383" i="58" s="1"/>
  <c r="U392" i="58" s="1"/>
  <c r="V382" i="58"/>
  <c r="V383" i="58" s="1"/>
  <c r="V392" i="58" s="1"/>
  <c r="W382" i="58"/>
  <c r="W383" i="58" s="1"/>
  <c r="W392" i="58" s="1"/>
  <c r="X382" i="58"/>
  <c r="X383" i="58" s="1"/>
  <c r="X392" i="58" s="1"/>
  <c r="Y382" i="58"/>
  <c r="Y383" i="58" s="1"/>
  <c r="Y392" i="58" s="1"/>
  <c r="Z382" i="58"/>
  <c r="Z383" i="58" s="1"/>
  <c r="Z392" i="58" s="1"/>
  <c r="AA382" i="58"/>
  <c r="AA383" i="58" s="1"/>
  <c r="AA392" i="58" s="1"/>
  <c r="D426" i="58"/>
  <c r="E426" i="58"/>
  <c r="E427" i="58" s="1"/>
  <c r="E436" i="58" s="1"/>
  <c r="F426" i="58"/>
  <c r="F427" i="58" s="1"/>
  <c r="F436" i="58" s="1"/>
  <c r="G426" i="58"/>
  <c r="G427" i="58" s="1"/>
  <c r="G436" i="58" s="1"/>
  <c r="H426" i="58"/>
  <c r="H427" i="58" s="1"/>
  <c r="H436" i="58" s="1"/>
  <c r="I426" i="58"/>
  <c r="I427" i="58" s="1"/>
  <c r="I436" i="58" s="1"/>
  <c r="J426" i="58"/>
  <c r="J427" i="58" s="1"/>
  <c r="J436" i="58" s="1"/>
  <c r="K426" i="58"/>
  <c r="K427" i="58" s="1"/>
  <c r="K436" i="58" s="1"/>
  <c r="L426" i="58"/>
  <c r="L427" i="58" s="1"/>
  <c r="L436" i="58" s="1"/>
  <c r="M426" i="58"/>
  <c r="M427" i="58" s="1"/>
  <c r="M436" i="58" s="1"/>
  <c r="N426" i="58"/>
  <c r="N427" i="58" s="1"/>
  <c r="N436" i="58" s="1"/>
  <c r="O426" i="58"/>
  <c r="O427" i="58" s="1"/>
  <c r="O436" i="58" s="1"/>
  <c r="P426" i="58"/>
  <c r="P427" i="58" s="1"/>
  <c r="P436" i="58" s="1"/>
  <c r="Q426" i="58"/>
  <c r="Q427" i="58" s="1"/>
  <c r="Q436" i="58" s="1"/>
  <c r="R426" i="58"/>
  <c r="R427" i="58" s="1"/>
  <c r="R436" i="58" s="1"/>
  <c r="S426" i="58"/>
  <c r="S427" i="58" s="1"/>
  <c r="S436" i="58" s="1"/>
  <c r="T426" i="58"/>
  <c r="T427" i="58" s="1"/>
  <c r="T436" i="58" s="1"/>
  <c r="U426" i="58"/>
  <c r="U427" i="58" s="1"/>
  <c r="U436" i="58" s="1"/>
  <c r="V426" i="58"/>
  <c r="V427" i="58" s="1"/>
  <c r="V436" i="58" s="1"/>
  <c r="W426" i="58"/>
  <c r="W427" i="58" s="1"/>
  <c r="W436" i="58" s="1"/>
  <c r="X426" i="58"/>
  <c r="X427" i="58" s="1"/>
  <c r="X436" i="58" s="1"/>
  <c r="Y426" i="58"/>
  <c r="Y427" i="58" s="1"/>
  <c r="Y436" i="58" s="1"/>
  <c r="Z426" i="58"/>
  <c r="Z427" i="58" s="1"/>
  <c r="Z436" i="58" s="1"/>
  <c r="AA426" i="58"/>
  <c r="AA427" i="58" s="1"/>
  <c r="AA436" i="58" s="1"/>
  <c r="D470" i="58"/>
  <c r="E470" i="58"/>
  <c r="E471" i="58" s="1"/>
  <c r="E480" i="58" s="1"/>
  <c r="F470" i="58"/>
  <c r="F471" i="58" s="1"/>
  <c r="F480" i="58" s="1"/>
  <c r="G470" i="58"/>
  <c r="G471" i="58" s="1"/>
  <c r="G480" i="58" s="1"/>
  <c r="H470" i="58"/>
  <c r="H471" i="58" s="1"/>
  <c r="H480" i="58" s="1"/>
  <c r="I470" i="58"/>
  <c r="I471" i="58" s="1"/>
  <c r="I480" i="58" s="1"/>
  <c r="J470" i="58"/>
  <c r="J471" i="58" s="1"/>
  <c r="J480" i="58" s="1"/>
  <c r="K470" i="58"/>
  <c r="K471" i="58" s="1"/>
  <c r="K480" i="58" s="1"/>
  <c r="L470" i="58"/>
  <c r="L471" i="58" s="1"/>
  <c r="L480" i="58" s="1"/>
  <c r="M470" i="58"/>
  <c r="M471" i="58" s="1"/>
  <c r="M480" i="58" s="1"/>
  <c r="N470" i="58"/>
  <c r="N471" i="58" s="1"/>
  <c r="N480" i="58" s="1"/>
  <c r="O470" i="58"/>
  <c r="O471" i="58" s="1"/>
  <c r="O480" i="58" s="1"/>
  <c r="P470" i="58"/>
  <c r="P471" i="58" s="1"/>
  <c r="P480" i="58" s="1"/>
  <c r="Q470" i="58"/>
  <c r="Q471" i="58" s="1"/>
  <c r="Q480" i="58" s="1"/>
  <c r="R470" i="58"/>
  <c r="R471" i="58" s="1"/>
  <c r="R480" i="58" s="1"/>
  <c r="S470" i="58"/>
  <c r="S471" i="58" s="1"/>
  <c r="S480" i="58" s="1"/>
  <c r="T470" i="58"/>
  <c r="T471" i="58" s="1"/>
  <c r="T480" i="58" s="1"/>
  <c r="U470" i="58"/>
  <c r="U471" i="58" s="1"/>
  <c r="U480" i="58" s="1"/>
  <c r="V470" i="58"/>
  <c r="V471" i="58" s="1"/>
  <c r="V480" i="58" s="1"/>
  <c r="W470" i="58"/>
  <c r="W471" i="58" s="1"/>
  <c r="W480" i="58" s="1"/>
  <c r="X470" i="58"/>
  <c r="X471" i="58" s="1"/>
  <c r="X480" i="58" s="1"/>
  <c r="Y470" i="58"/>
  <c r="Y471" i="58" s="1"/>
  <c r="Y480" i="58" s="1"/>
  <c r="Z470" i="58"/>
  <c r="Z471" i="58" s="1"/>
  <c r="Z480" i="58" s="1"/>
  <c r="AA470" i="58"/>
  <c r="AA471" i="58" s="1"/>
  <c r="AA480" i="58" s="1"/>
  <c r="D514" i="58"/>
  <c r="E514" i="58"/>
  <c r="E515" i="58" s="1"/>
  <c r="E524" i="58" s="1"/>
  <c r="F514" i="58"/>
  <c r="F515" i="58" s="1"/>
  <c r="F524" i="58" s="1"/>
  <c r="G514" i="58"/>
  <c r="G515" i="58" s="1"/>
  <c r="G524" i="58" s="1"/>
  <c r="H514" i="58"/>
  <c r="H515" i="58" s="1"/>
  <c r="H524" i="58" s="1"/>
  <c r="I514" i="58"/>
  <c r="I515" i="58" s="1"/>
  <c r="I524" i="58" s="1"/>
  <c r="J514" i="58"/>
  <c r="J515" i="58" s="1"/>
  <c r="J524" i="58" s="1"/>
  <c r="K514" i="58"/>
  <c r="K515" i="58" s="1"/>
  <c r="K524" i="58" s="1"/>
  <c r="L514" i="58"/>
  <c r="L515" i="58" s="1"/>
  <c r="L524" i="58" s="1"/>
  <c r="M514" i="58"/>
  <c r="M515" i="58" s="1"/>
  <c r="M524" i="58" s="1"/>
  <c r="N514" i="58"/>
  <c r="N515" i="58" s="1"/>
  <c r="N524" i="58" s="1"/>
  <c r="O514" i="58"/>
  <c r="O515" i="58" s="1"/>
  <c r="O524" i="58" s="1"/>
  <c r="P514" i="58"/>
  <c r="P515" i="58" s="1"/>
  <c r="P524" i="58" s="1"/>
  <c r="Q514" i="58"/>
  <c r="Q515" i="58" s="1"/>
  <c r="Q524" i="58" s="1"/>
  <c r="R514" i="58"/>
  <c r="R515" i="58" s="1"/>
  <c r="R524" i="58" s="1"/>
  <c r="S514" i="58"/>
  <c r="S515" i="58" s="1"/>
  <c r="S524" i="58" s="1"/>
  <c r="T514" i="58"/>
  <c r="T515" i="58" s="1"/>
  <c r="T524" i="58" s="1"/>
  <c r="U514" i="58"/>
  <c r="U515" i="58" s="1"/>
  <c r="U524" i="58" s="1"/>
  <c r="V514" i="58"/>
  <c r="V515" i="58" s="1"/>
  <c r="V524" i="58" s="1"/>
  <c r="W514" i="58"/>
  <c r="W515" i="58" s="1"/>
  <c r="W524" i="58" s="1"/>
  <c r="X514" i="58"/>
  <c r="X515" i="58" s="1"/>
  <c r="X524" i="58" s="1"/>
  <c r="Y514" i="58"/>
  <c r="Y515" i="58" s="1"/>
  <c r="Y524" i="58" s="1"/>
  <c r="Z514" i="58"/>
  <c r="Z515" i="58" s="1"/>
  <c r="Z524" i="58" s="1"/>
  <c r="AA514" i="58"/>
  <c r="AA515" i="58" s="1"/>
  <c r="AA524" i="58" s="1"/>
  <c r="D30" i="58"/>
  <c r="AZ514" i="58"/>
  <c r="AZ515" i="58" s="1"/>
  <c r="AZ524" i="58" s="1"/>
  <c r="AY514" i="58"/>
  <c r="AY515" i="58" s="1"/>
  <c r="AY524" i="58" s="1"/>
  <c r="AW514" i="58"/>
  <c r="AW515" i="58" s="1"/>
  <c r="AW524" i="58" s="1"/>
  <c r="AV514" i="58"/>
  <c r="AV515" i="58" s="1"/>
  <c r="AV524" i="58" s="1"/>
  <c r="AU514" i="58"/>
  <c r="AU515" i="58" s="1"/>
  <c r="AU524" i="58" s="1"/>
  <c r="AT514" i="58"/>
  <c r="AT515" i="58" s="1"/>
  <c r="AT524" i="58" s="1"/>
  <c r="AS514" i="58"/>
  <c r="AS515" i="58" s="1"/>
  <c r="AS524" i="58" s="1"/>
  <c r="AR514" i="58"/>
  <c r="AR515" i="58" s="1"/>
  <c r="AR524" i="58" s="1"/>
  <c r="AQ514" i="58"/>
  <c r="AQ515" i="58" s="1"/>
  <c r="AQ524" i="58" s="1"/>
  <c r="AP514" i="58"/>
  <c r="AP515" i="58" s="1"/>
  <c r="AP524" i="58" s="1"/>
  <c r="AO514" i="58"/>
  <c r="AO515" i="58" s="1"/>
  <c r="AO524" i="58" s="1"/>
  <c r="AN514" i="58"/>
  <c r="AN515" i="58" s="1"/>
  <c r="AN524" i="58" s="1"/>
  <c r="AM514" i="58"/>
  <c r="AM515" i="58" s="1"/>
  <c r="AM524" i="58" s="1"/>
  <c r="AL514" i="58"/>
  <c r="AL515" i="58" s="1"/>
  <c r="AL524" i="58" s="1"/>
  <c r="AK514" i="58"/>
  <c r="AK515" i="58" s="1"/>
  <c r="AK524" i="58" s="1"/>
  <c r="AJ514" i="58"/>
  <c r="AJ515" i="58" s="1"/>
  <c r="AJ524" i="58" s="1"/>
  <c r="AI514" i="58"/>
  <c r="AI515" i="58" s="1"/>
  <c r="AI524" i="58" s="1"/>
  <c r="AH514" i="58"/>
  <c r="AH515" i="58" s="1"/>
  <c r="AH524" i="58" s="1"/>
  <c r="AG514" i="58"/>
  <c r="AG515" i="58" s="1"/>
  <c r="AG524" i="58" s="1"/>
  <c r="AF514" i="58"/>
  <c r="AF515" i="58" s="1"/>
  <c r="AF524" i="58" s="1"/>
  <c r="AE514" i="58"/>
  <c r="AE515" i="58" s="1"/>
  <c r="AE524" i="58" s="1"/>
  <c r="AD514" i="58"/>
  <c r="AD515" i="58" s="1"/>
  <c r="AD524" i="58" s="1"/>
  <c r="AC514" i="58"/>
  <c r="AZ470" i="58"/>
  <c r="AZ471" i="58" s="1"/>
  <c r="AZ480" i="58" s="1"/>
  <c r="AY470" i="58"/>
  <c r="AY471" i="58" s="1"/>
  <c r="AY480" i="58" s="1"/>
  <c r="AW470" i="58"/>
  <c r="AW471" i="58" s="1"/>
  <c r="AW480" i="58" s="1"/>
  <c r="AV470" i="58"/>
  <c r="AV471" i="58" s="1"/>
  <c r="AV480" i="58" s="1"/>
  <c r="AU470" i="58"/>
  <c r="AU471" i="58" s="1"/>
  <c r="AU480" i="58" s="1"/>
  <c r="AT470" i="58"/>
  <c r="AT471" i="58" s="1"/>
  <c r="AT480" i="58" s="1"/>
  <c r="AS470" i="58"/>
  <c r="AS471" i="58" s="1"/>
  <c r="AS480" i="58" s="1"/>
  <c r="AR470" i="58"/>
  <c r="AR471" i="58" s="1"/>
  <c r="AR480" i="58" s="1"/>
  <c r="AQ470" i="58"/>
  <c r="AQ471" i="58" s="1"/>
  <c r="AQ480" i="58" s="1"/>
  <c r="AP470" i="58"/>
  <c r="AP471" i="58" s="1"/>
  <c r="AP480" i="58" s="1"/>
  <c r="AO470" i="58"/>
  <c r="AO471" i="58" s="1"/>
  <c r="AO480" i="58" s="1"/>
  <c r="AN470" i="58"/>
  <c r="AN471" i="58" s="1"/>
  <c r="AN480" i="58" s="1"/>
  <c r="AM470" i="58"/>
  <c r="AM471" i="58" s="1"/>
  <c r="AM480" i="58" s="1"/>
  <c r="AL470" i="58"/>
  <c r="AL471" i="58" s="1"/>
  <c r="AL480" i="58" s="1"/>
  <c r="AK470" i="58"/>
  <c r="AK471" i="58" s="1"/>
  <c r="AK480" i="58" s="1"/>
  <c r="AJ470" i="58"/>
  <c r="AJ471" i="58" s="1"/>
  <c r="AJ480" i="58" s="1"/>
  <c r="AI470" i="58"/>
  <c r="AI471" i="58" s="1"/>
  <c r="AI480" i="58" s="1"/>
  <c r="AH470" i="58"/>
  <c r="AH471" i="58" s="1"/>
  <c r="AH480" i="58" s="1"/>
  <c r="AG470" i="58"/>
  <c r="AG471" i="58" s="1"/>
  <c r="AG480" i="58" s="1"/>
  <c r="AF470" i="58"/>
  <c r="AF471" i="58" s="1"/>
  <c r="AF480" i="58" s="1"/>
  <c r="AE470" i="58"/>
  <c r="AE471" i="58" s="1"/>
  <c r="AE480" i="58" s="1"/>
  <c r="AD470" i="58"/>
  <c r="AD471" i="58" s="1"/>
  <c r="AD480" i="58" s="1"/>
  <c r="AC470" i="58"/>
  <c r="AZ426" i="58"/>
  <c r="AZ427" i="58" s="1"/>
  <c r="AZ436" i="58" s="1"/>
  <c r="AY426" i="58"/>
  <c r="AY427" i="58" s="1"/>
  <c r="AY436" i="58" s="1"/>
  <c r="AW426" i="58"/>
  <c r="AW427" i="58" s="1"/>
  <c r="AW436" i="58" s="1"/>
  <c r="AV426" i="58"/>
  <c r="AV427" i="58" s="1"/>
  <c r="AV436" i="58" s="1"/>
  <c r="AU426" i="58"/>
  <c r="AU427" i="58" s="1"/>
  <c r="AU436" i="58" s="1"/>
  <c r="AT426" i="58"/>
  <c r="AT427" i="58" s="1"/>
  <c r="AT436" i="58" s="1"/>
  <c r="AS426" i="58"/>
  <c r="AS427" i="58" s="1"/>
  <c r="AS436" i="58" s="1"/>
  <c r="AR426" i="58"/>
  <c r="AR427" i="58" s="1"/>
  <c r="AR436" i="58" s="1"/>
  <c r="AQ426" i="58"/>
  <c r="AQ427" i="58" s="1"/>
  <c r="AQ436" i="58" s="1"/>
  <c r="AP426" i="58"/>
  <c r="AP427" i="58" s="1"/>
  <c r="AP436" i="58" s="1"/>
  <c r="AO426" i="58"/>
  <c r="AO427" i="58" s="1"/>
  <c r="AO436" i="58" s="1"/>
  <c r="AN426" i="58"/>
  <c r="AN427" i="58" s="1"/>
  <c r="AN436" i="58" s="1"/>
  <c r="AM426" i="58"/>
  <c r="AM427" i="58" s="1"/>
  <c r="AM436" i="58" s="1"/>
  <c r="AL426" i="58"/>
  <c r="AL427" i="58" s="1"/>
  <c r="AL436" i="58" s="1"/>
  <c r="AK426" i="58"/>
  <c r="AK427" i="58" s="1"/>
  <c r="AK436" i="58" s="1"/>
  <c r="AJ426" i="58"/>
  <c r="AJ427" i="58" s="1"/>
  <c r="AJ436" i="58" s="1"/>
  <c r="AI426" i="58"/>
  <c r="AI427" i="58" s="1"/>
  <c r="AI436" i="58" s="1"/>
  <c r="AH426" i="58"/>
  <c r="AH427" i="58" s="1"/>
  <c r="AH436" i="58" s="1"/>
  <c r="AG426" i="58"/>
  <c r="AG427" i="58" s="1"/>
  <c r="AG436" i="58" s="1"/>
  <c r="AF426" i="58"/>
  <c r="AF427" i="58" s="1"/>
  <c r="AF436" i="58" s="1"/>
  <c r="AE426" i="58"/>
  <c r="AE427" i="58" s="1"/>
  <c r="AE436" i="58" s="1"/>
  <c r="AD426" i="58"/>
  <c r="AD427" i="58" s="1"/>
  <c r="AD436" i="58" s="1"/>
  <c r="AC426" i="58"/>
  <c r="AZ382" i="58"/>
  <c r="AZ383" i="58" s="1"/>
  <c r="AZ392" i="58" s="1"/>
  <c r="AY382" i="58"/>
  <c r="AY383" i="58" s="1"/>
  <c r="AY392" i="58" s="1"/>
  <c r="AW382" i="58"/>
  <c r="AW383" i="58" s="1"/>
  <c r="AW392" i="58" s="1"/>
  <c r="AV382" i="58"/>
  <c r="AV383" i="58" s="1"/>
  <c r="AV392" i="58" s="1"/>
  <c r="AU382" i="58"/>
  <c r="AU383" i="58" s="1"/>
  <c r="AU392" i="58" s="1"/>
  <c r="AT382" i="58"/>
  <c r="AT383" i="58" s="1"/>
  <c r="AT392" i="58" s="1"/>
  <c r="AS382" i="58"/>
  <c r="AS383" i="58" s="1"/>
  <c r="AS392" i="58" s="1"/>
  <c r="AR382" i="58"/>
  <c r="AR383" i="58" s="1"/>
  <c r="AR392" i="58" s="1"/>
  <c r="AQ382" i="58"/>
  <c r="AQ383" i="58" s="1"/>
  <c r="AQ392" i="58" s="1"/>
  <c r="AP382" i="58"/>
  <c r="AP383" i="58" s="1"/>
  <c r="AP392" i="58" s="1"/>
  <c r="AO382" i="58"/>
  <c r="AO383" i="58" s="1"/>
  <c r="AO392" i="58" s="1"/>
  <c r="AN382" i="58"/>
  <c r="AN383" i="58" s="1"/>
  <c r="AN392" i="58" s="1"/>
  <c r="AM382" i="58"/>
  <c r="AM383" i="58" s="1"/>
  <c r="AM392" i="58" s="1"/>
  <c r="AL382" i="58"/>
  <c r="AL383" i="58" s="1"/>
  <c r="AL392" i="58" s="1"/>
  <c r="AK382" i="58"/>
  <c r="AK383" i="58" s="1"/>
  <c r="AK392" i="58" s="1"/>
  <c r="AJ382" i="58"/>
  <c r="AJ383" i="58" s="1"/>
  <c r="AJ392" i="58" s="1"/>
  <c r="AI382" i="58"/>
  <c r="AI383" i="58" s="1"/>
  <c r="AI392" i="58" s="1"/>
  <c r="AH382" i="58"/>
  <c r="AH383" i="58" s="1"/>
  <c r="AH392" i="58" s="1"/>
  <c r="AG382" i="58"/>
  <c r="AG383" i="58" s="1"/>
  <c r="AG392" i="58" s="1"/>
  <c r="AF382" i="58"/>
  <c r="AF383" i="58" s="1"/>
  <c r="AF392" i="58" s="1"/>
  <c r="AE382" i="58"/>
  <c r="AE383" i="58" s="1"/>
  <c r="AE392" i="58" s="1"/>
  <c r="AD382" i="58"/>
  <c r="AD383" i="58" s="1"/>
  <c r="AD392" i="58" s="1"/>
  <c r="AC382" i="58"/>
  <c r="AZ338" i="58"/>
  <c r="AZ339" i="58" s="1"/>
  <c r="AZ348" i="58" s="1"/>
  <c r="AY338" i="58"/>
  <c r="AY339" i="58" s="1"/>
  <c r="AY348" i="58" s="1"/>
  <c r="AW338" i="58"/>
  <c r="AW339" i="58" s="1"/>
  <c r="AW348" i="58" s="1"/>
  <c r="AV338" i="58"/>
  <c r="AV339" i="58" s="1"/>
  <c r="AV348" i="58" s="1"/>
  <c r="AU338" i="58"/>
  <c r="AU339" i="58" s="1"/>
  <c r="AU348" i="58" s="1"/>
  <c r="AT338" i="58"/>
  <c r="AT339" i="58" s="1"/>
  <c r="AT348" i="58" s="1"/>
  <c r="AS338" i="58"/>
  <c r="AS339" i="58" s="1"/>
  <c r="AS348" i="58" s="1"/>
  <c r="AR338" i="58"/>
  <c r="AR339" i="58" s="1"/>
  <c r="AR348" i="58" s="1"/>
  <c r="AQ338" i="58"/>
  <c r="AQ339" i="58" s="1"/>
  <c r="AQ348" i="58" s="1"/>
  <c r="AP338" i="58"/>
  <c r="AP339" i="58" s="1"/>
  <c r="AP348" i="58" s="1"/>
  <c r="AO338" i="58"/>
  <c r="AO339" i="58" s="1"/>
  <c r="AO348" i="58" s="1"/>
  <c r="AN338" i="58"/>
  <c r="AN339" i="58" s="1"/>
  <c r="AN348" i="58" s="1"/>
  <c r="AM338" i="58"/>
  <c r="AM339" i="58" s="1"/>
  <c r="AM348" i="58" s="1"/>
  <c r="AL338" i="58"/>
  <c r="AL339" i="58" s="1"/>
  <c r="AL348" i="58" s="1"/>
  <c r="AK338" i="58"/>
  <c r="AK339" i="58" s="1"/>
  <c r="AK348" i="58" s="1"/>
  <c r="AJ338" i="58"/>
  <c r="AJ339" i="58" s="1"/>
  <c r="AJ348" i="58" s="1"/>
  <c r="AI338" i="58"/>
  <c r="AI339" i="58" s="1"/>
  <c r="AI348" i="58" s="1"/>
  <c r="AH338" i="58"/>
  <c r="AH339" i="58" s="1"/>
  <c r="AH348" i="58" s="1"/>
  <c r="AG338" i="58"/>
  <c r="AG339" i="58" s="1"/>
  <c r="AG348" i="58" s="1"/>
  <c r="AF338" i="58"/>
  <c r="AF339" i="58" s="1"/>
  <c r="AF348" i="58" s="1"/>
  <c r="AE338" i="58"/>
  <c r="AE339" i="58" s="1"/>
  <c r="AE348" i="58" s="1"/>
  <c r="AD338" i="58"/>
  <c r="AD339" i="58" s="1"/>
  <c r="AD348" i="58" s="1"/>
  <c r="AC338" i="58"/>
  <c r="AZ294" i="58"/>
  <c r="AZ295" i="58" s="1"/>
  <c r="AZ304" i="58" s="1"/>
  <c r="AY294" i="58"/>
  <c r="AY295" i="58" s="1"/>
  <c r="AY304" i="58" s="1"/>
  <c r="AW294" i="58"/>
  <c r="AW295" i="58" s="1"/>
  <c r="AW304" i="58" s="1"/>
  <c r="AV294" i="58"/>
  <c r="AV295" i="58" s="1"/>
  <c r="AV304" i="58" s="1"/>
  <c r="AU294" i="58"/>
  <c r="AU295" i="58" s="1"/>
  <c r="AU304" i="58" s="1"/>
  <c r="AT294" i="58"/>
  <c r="AT295" i="58" s="1"/>
  <c r="AT304" i="58" s="1"/>
  <c r="AS294" i="58"/>
  <c r="AS295" i="58" s="1"/>
  <c r="AS304" i="58" s="1"/>
  <c r="AR294" i="58"/>
  <c r="AR295" i="58" s="1"/>
  <c r="AR304" i="58" s="1"/>
  <c r="AQ294" i="58"/>
  <c r="AQ295" i="58" s="1"/>
  <c r="AQ304" i="58" s="1"/>
  <c r="AP294" i="58"/>
  <c r="AP295" i="58" s="1"/>
  <c r="AP304" i="58" s="1"/>
  <c r="AO294" i="58"/>
  <c r="AO295" i="58" s="1"/>
  <c r="AO304" i="58" s="1"/>
  <c r="AN294" i="58"/>
  <c r="AN295" i="58" s="1"/>
  <c r="AN304" i="58" s="1"/>
  <c r="AM294" i="58"/>
  <c r="AM295" i="58" s="1"/>
  <c r="AM304" i="58" s="1"/>
  <c r="AL294" i="58"/>
  <c r="AL295" i="58" s="1"/>
  <c r="AL304" i="58" s="1"/>
  <c r="AK294" i="58"/>
  <c r="AK295" i="58" s="1"/>
  <c r="AK304" i="58" s="1"/>
  <c r="AJ294" i="58"/>
  <c r="AJ295" i="58" s="1"/>
  <c r="AJ304" i="58" s="1"/>
  <c r="AI294" i="58"/>
  <c r="AI295" i="58" s="1"/>
  <c r="AI304" i="58" s="1"/>
  <c r="AH294" i="58"/>
  <c r="AH295" i="58" s="1"/>
  <c r="AH304" i="58" s="1"/>
  <c r="AG294" i="58"/>
  <c r="AG295" i="58" s="1"/>
  <c r="AG304" i="58" s="1"/>
  <c r="AF294" i="58"/>
  <c r="AF295" i="58" s="1"/>
  <c r="AF304" i="58" s="1"/>
  <c r="AE294" i="58"/>
  <c r="AE295" i="58" s="1"/>
  <c r="AE304" i="58" s="1"/>
  <c r="AD294" i="58"/>
  <c r="AD295" i="58" s="1"/>
  <c r="AD304" i="58" s="1"/>
  <c r="AC294" i="58"/>
  <c r="AZ250" i="58"/>
  <c r="AZ251" i="58" s="1"/>
  <c r="AZ260" i="58" s="1"/>
  <c r="AY250" i="58"/>
  <c r="AY251" i="58" s="1"/>
  <c r="AY260" i="58" s="1"/>
  <c r="AW250" i="58"/>
  <c r="AW251" i="58" s="1"/>
  <c r="AW260" i="58" s="1"/>
  <c r="AV250" i="58"/>
  <c r="AV251" i="58" s="1"/>
  <c r="AV260" i="58" s="1"/>
  <c r="AU250" i="58"/>
  <c r="AU251" i="58" s="1"/>
  <c r="AU260" i="58" s="1"/>
  <c r="AT250" i="58"/>
  <c r="AT251" i="58" s="1"/>
  <c r="AT260" i="58" s="1"/>
  <c r="AS250" i="58"/>
  <c r="AS251" i="58" s="1"/>
  <c r="AS260" i="58" s="1"/>
  <c r="AR250" i="58"/>
  <c r="AR251" i="58" s="1"/>
  <c r="AR260" i="58" s="1"/>
  <c r="AQ250" i="58"/>
  <c r="AQ251" i="58" s="1"/>
  <c r="AQ260" i="58" s="1"/>
  <c r="AP250" i="58"/>
  <c r="AP251" i="58" s="1"/>
  <c r="AP260" i="58" s="1"/>
  <c r="AO250" i="58"/>
  <c r="AO251" i="58" s="1"/>
  <c r="AO260" i="58" s="1"/>
  <c r="AN250" i="58"/>
  <c r="AN251" i="58" s="1"/>
  <c r="AN260" i="58" s="1"/>
  <c r="AM250" i="58"/>
  <c r="AM251" i="58" s="1"/>
  <c r="AM260" i="58" s="1"/>
  <c r="AL250" i="58"/>
  <c r="AL251" i="58" s="1"/>
  <c r="AL260" i="58" s="1"/>
  <c r="AK250" i="58"/>
  <c r="AK251" i="58" s="1"/>
  <c r="AK260" i="58" s="1"/>
  <c r="AJ250" i="58"/>
  <c r="AJ251" i="58" s="1"/>
  <c r="AJ260" i="58" s="1"/>
  <c r="AI250" i="58"/>
  <c r="AI251" i="58" s="1"/>
  <c r="AI260" i="58" s="1"/>
  <c r="AH250" i="58"/>
  <c r="AH251" i="58" s="1"/>
  <c r="AH260" i="58" s="1"/>
  <c r="AG250" i="58"/>
  <c r="AG251" i="58" s="1"/>
  <c r="AG260" i="58" s="1"/>
  <c r="AF250" i="58"/>
  <c r="AF251" i="58" s="1"/>
  <c r="AF260" i="58" s="1"/>
  <c r="AE250" i="58"/>
  <c r="AE251" i="58" s="1"/>
  <c r="AE260" i="58" s="1"/>
  <c r="AD250" i="58"/>
  <c r="AD251" i="58" s="1"/>
  <c r="AD260" i="58" s="1"/>
  <c r="AC250" i="58"/>
  <c r="AZ206" i="58"/>
  <c r="AY206" i="58"/>
  <c r="AW206" i="58"/>
  <c r="AV206" i="58"/>
  <c r="AU206" i="58"/>
  <c r="AT206" i="58"/>
  <c r="AS206" i="58"/>
  <c r="AR206" i="58"/>
  <c r="AQ206" i="58"/>
  <c r="AP206" i="58"/>
  <c r="AO206" i="58"/>
  <c r="AN206" i="58"/>
  <c r="AM206" i="58"/>
  <c r="AL206" i="58"/>
  <c r="AK206" i="58"/>
  <c r="AJ206" i="58"/>
  <c r="AI206" i="58"/>
  <c r="AH206" i="58"/>
  <c r="AG206" i="58"/>
  <c r="AF206" i="58"/>
  <c r="AE206" i="58"/>
  <c r="AD206" i="58"/>
  <c r="AC206" i="58"/>
  <c r="AZ162" i="58"/>
  <c r="AZ163" i="58" s="1"/>
  <c r="AZ172" i="58" s="1"/>
  <c r="AY162" i="58"/>
  <c r="AY163" i="58" s="1"/>
  <c r="AY172" i="58" s="1"/>
  <c r="AW162" i="58"/>
  <c r="AW163" i="58" s="1"/>
  <c r="AW172" i="58" s="1"/>
  <c r="AV162" i="58"/>
  <c r="AV163" i="58" s="1"/>
  <c r="AV172" i="58" s="1"/>
  <c r="AU162" i="58"/>
  <c r="AU163" i="58" s="1"/>
  <c r="AU172" i="58" s="1"/>
  <c r="AT162" i="58"/>
  <c r="AT163" i="58" s="1"/>
  <c r="AT172" i="58" s="1"/>
  <c r="AS162" i="58"/>
  <c r="AS163" i="58" s="1"/>
  <c r="AS172" i="58" s="1"/>
  <c r="AR162" i="58"/>
  <c r="AR163" i="58" s="1"/>
  <c r="AR172" i="58" s="1"/>
  <c r="AQ162" i="58"/>
  <c r="AQ163" i="58" s="1"/>
  <c r="AQ172" i="58" s="1"/>
  <c r="AP162" i="58"/>
  <c r="AP163" i="58" s="1"/>
  <c r="AP172" i="58" s="1"/>
  <c r="AO162" i="58"/>
  <c r="AO163" i="58" s="1"/>
  <c r="AO172" i="58" s="1"/>
  <c r="AN162" i="58"/>
  <c r="AN163" i="58" s="1"/>
  <c r="AN172" i="58" s="1"/>
  <c r="AM162" i="58"/>
  <c r="AM163" i="58" s="1"/>
  <c r="AM172" i="58" s="1"/>
  <c r="AL162" i="58"/>
  <c r="AL163" i="58" s="1"/>
  <c r="AL172" i="58" s="1"/>
  <c r="AK162" i="58"/>
  <c r="AK163" i="58" s="1"/>
  <c r="AK172" i="58" s="1"/>
  <c r="AJ162" i="58"/>
  <c r="AJ163" i="58" s="1"/>
  <c r="AJ172" i="58" s="1"/>
  <c r="AI162" i="58"/>
  <c r="AI163" i="58" s="1"/>
  <c r="AI172" i="58" s="1"/>
  <c r="AH162" i="58"/>
  <c r="AH163" i="58" s="1"/>
  <c r="AH172" i="58" s="1"/>
  <c r="AG162" i="58"/>
  <c r="AG163" i="58" s="1"/>
  <c r="AG172" i="58" s="1"/>
  <c r="AF162" i="58"/>
  <c r="AF163" i="58" s="1"/>
  <c r="AF172" i="58" s="1"/>
  <c r="AE162" i="58"/>
  <c r="AE163" i="58" s="1"/>
  <c r="AE172" i="58" s="1"/>
  <c r="AD162" i="58"/>
  <c r="AD163" i="58" s="1"/>
  <c r="AD172" i="58" s="1"/>
  <c r="AC162" i="58"/>
  <c r="AZ118" i="58"/>
  <c r="AZ119" i="58" s="1"/>
  <c r="AZ128" i="58" s="1"/>
  <c r="AY118" i="58"/>
  <c r="AY119" i="58" s="1"/>
  <c r="AY128" i="58" s="1"/>
  <c r="AW118" i="58"/>
  <c r="AW119" i="58" s="1"/>
  <c r="AW128" i="58" s="1"/>
  <c r="AV118" i="58"/>
  <c r="AV119" i="58" s="1"/>
  <c r="AV128" i="58" s="1"/>
  <c r="AU118" i="58"/>
  <c r="AU119" i="58" s="1"/>
  <c r="AU128" i="58" s="1"/>
  <c r="AT118" i="58"/>
  <c r="AT119" i="58" s="1"/>
  <c r="AT128" i="58" s="1"/>
  <c r="AS118" i="58"/>
  <c r="AS119" i="58" s="1"/>
  <c r="AS128" i="58" s="1"/>
  <c r="AR118" i="58"/>
  <c r="AR119" i="58" s="1"/>
  <c r="AR128" i="58" s="1"/>
  <c r="AQ118" i="58"/>
  <c r="AQ119" i="58" s="1"/>
  <c r="AQ128" i="58" s="1"/>
  <c r="AP118" i="58"/>
  <c r="AP119" i="58" s="1"/>
  <c r="AP128" i="58" s="1"/>
  <c r="AO118" i="58"/>
  <c r="AO119" i="58" s="1"/>
  <c r="AO128" i="58" s="1"/>
  <c r="AN118" i="58"/>
  <c r="AN119" i="58" s="1"/>
  <c r="AN128" i="58" s="1"/>
  <c r="AM118" i="58"/>
  <c r="AM119" i="58" s="1"/>
  <c r="AM128" i="58" s="1"/>
  <c r="AL118" i="58"/>
  <c r="AL119" i="58" s="1"/>
  <c r="AL128" i="58" s="1"/>
  <c r="AK118" i="58"/>
  <c r="AK119" i="58" s="1"/>
  <c r="AK128" i="58" s="1"/>
  <c r="AJ118" i="58"/>
  <c r="AJ119" i="58" s="1"/>
  <c r="AJ128" i="58" s="1"/>
  <c r="AI118" i="58"/>
  <c r="AI119" i="58" s="1"/>
  <c r="AI128" i="58" s="1"/>
  <c r="AH118" i="58"/>
  <c r="AH119" i="58" s="1"/>
  <c r="AH128" i="58" s="1"/>
  <c r="AG118" i="58"/>
  <c r="AG119" i="58" s="1"/>
  <c r="AG128" i="58" s="1"/>
  <c r="AF118" i="58"/>
  <c r="AF119" i="58" s="1"/>
  <c r="AF128" i="58" s="1"/>
  <c r="AE118" i="58"/>
  <c r="AE119" i="58" s="1"/>
  <c r="AE128" i="58" s="1"/>
  <c r="AD118" i="58"/>
  <c r="AD119" i="58" s="1"/>
  <c r="AD128" i="58" s="1"/>
  <c r="AC118" i="58"/>
  <c r="AX514" i="58"/>
  <c r="AX515" i="58" s="1"/>
  <c r="AX524" i="58" s="1"/>
  <c r="AX470" i="58"/>
  <c r="AX471" i="58" s="1"/>
  <c r="AX480" i="58" s="1"/>
  <c r="AX426" i="58"/>
  <c r="AX427" i="58" s="1"/>
  <c r="AX436" i="58" s="1"/>
  <c r="AX382" i="58"/>
  <c r="AX383" i="58" s="1"/>
  <c r="AX392" i="58" s="1"/>
  <c r="AX338" i="58"/>
  <c r="AX339" i="58" s="1"/>
  <c r="AX348" i="58" s="1"/>
  <c r="AX294" i="58"/>
  <c r="AX295" i="58" s="1"/>
  <c r="AX304" i="58" s="1"/>
  <c r="AX250" i="58"/>
  <c r="AX251" i="58" s="1"/>
  <c r="AX260" i="58" s="1"/>
  <c r="AX206" i="58"/>
  <c r="AX162" i="58"/>
  <c r="AX163" i="58" s="1"/>
  <c r="AX172" i="58" s="1"/>
  <c r="AX118" i="58"/>
  <c r="AX119" i="58" s="1"/>
  <c r="AX128" i="58" s="1"/>
  <c r="AZ74" i="58"/>
  <c r="AZ75" i="58" s="1"/>
  <c r="AZ84" i="58" s="1"/>
  <c r="AY74" i="58"/>
  <c r="AY75" i="58" s="1"/>
  <c r="AY84" i="58" s="1"/>
  <c r="AX74" i="58"/>
  <c r="AX75" i="58" s="1"/>
  <c r="AX84" i="58" s="1"/>
  <c r="AW74" i="58"/>
  <c r="AW75" i="58" s="1"/>
  <c r="AW84" i="58" s="1"/>
  <c r="AV74" i="58"/>
  <c r="AV75" i="58" s="1"/>
  <c r="AV84" i="58" s="1"/>
  <c r="AU74" i="58"/>
  <c r="AU75" i="58" s="1"/>
  <c r="AU84" i="58" s="1"/>
  <c r="AT74" i="58"/>
  <c r="AT75" i="58" s="1"/>
  <c r="AT84" i="58" s="1"/>
  <c r="AS74" i="58"/>
  <c r="AS75" i="58" s="1"/>
  <c r="AS84" i="58" s="1"/>
  <c r="AR74" i="58"/>
  <c r="AR75" i="58" s="1"/>
  <c r="AR84" i="58" s="1"/>
  <c r="AQ74" i="58"/>
  <c r="AQ75" i="58" s="1"/>
  <c r="AQ84" i="58" s="1"/>
  <c r="AP74" i="58"/>
  <c r="AP75" i="58" s="1"/>
  <c r="AP84" i="58" s="1"/>
  <c r="AO74" i="58"/>
  <c r="AO75" i="58" s="1"/>
  <c r="AO84" i="58" s="1"/>
  <c r="AN74" i="58"/>
  <c r="AN75" i="58" s="1"/>
  <c r="AN84" i="58" s="1"/>
  <c r="AM74" i="58"/>
  <c r="AM75" i="58" s="1"/>
  <c r="AM84" i="58" s="1"/>
  <c r="AL74" i="58"/>
  <c r="AL75" i="58" s="1"/>
  <c r="AL84" i="58" s="1"/>
  <c r="AK74" i="58"/>
  <c r="AK75" i="58" s="1"/>
  <c r="AK84" i="58" s="1"/>
  <c r="AJ74" i="58"/>
  <c r="AJ75" i="58" s="1"/>
  <c r="AJ84" i="58" s="1"/>
  <c r="AI74" i="58"/>
  <c r="AI75" i="58" s="1"/>
  <c r="AI84" i="58" s="1"/>
  <c r="AH74" i="58"/>
  <c r="AH75" i="58" s="1"/>
  <c r="AH84" i="58" s="1"/>
  <c r="AG74" i="58"/>
  <c r="AG75" i="58" s="1"/>
  <c r="AG84" i="58" s="1"/>
  <c r="AF74" i="58"/>
  <c r="AF75" i="58" s="1"/>
  <c r="AF84" i="58" s="1"/>
  <c r="AE74" i="58"/>
  <c r="AE75" i="58" s="1"/>
  <c r="AE84" i="58" s="1"/>
  <c r="AD74" i="58"/>
  <c r="AD75" i="58" s="1"/>
  <c r="AD84" i="58" s="1"/>
  <c r="AC74" i="58"/>
  <c r="BY30" i="58"/>
  <c r="BX30" i="58"/>
  <c r="BW30" i="58"/>
  <c r="BV30" i="58"/>
  <c r="BU30" i="58"/>
  <c r="BT30" i="58"/>
  <c r="BS30" i="58"/>
  <c r="BR30" i="58"/>
  <c r="BQ30" i="58"/>
  <c r="BP30" i="58"/>
  <c r="BO30" i="58"/>
  <c r="BN30" i="58"/>
  <c r="BM30" i="58"/>
  <c r="BL30" i="58"/>
  <c r="BK30" i="58"/>
  <c r="BJ30" i="58"/>
  <c r="BI30" i="58"/>
  <c r="BH30" i="58"/>
  <c r="BG30" i="58"/>
  <c r="BF30" i="58"/>
  <c r="BE30" i="58"/>
  <c r="BD30" i="58"/>
  <c r="BC30" i="58"/>
  <c r="BB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AM30" i="58"/>
  <c r="AL30" i="58"/>
  <c r="AK30" i="58"/>
  <c r="AJ30" i="58"/>
  <c r="AI30" i="58"/>
  <c r="AH30" i="58"/>
  <c r="AG30" i="58"/>
  <c r="AF30" i="58"/>
  <c r="AE30" i="58"/>
  <c r="AD30" i="58"/>
  <c r="AC30" i="58"/>
  <c r="BB118" i="58"/>
  <c r="BC118" i="58"/>
  <c r="BC119" i="58" s="1"/>
  <c r="BC128" i="58" s="1"/>
  <c r="BD118" i="58"/>
  <c r="BD119" i="58" s="1"/>
  <c r="BD128" i="58" s="1"/>
  <c r="BE118" i="58"/>
  <c r="BE119" i="58" s="1"/>
  <c r="BE128" i="58" s="1"/>
  <c r="BF118" i="58"/>
  <c r="BF119" i="58" s="1"/>
  <c r="BF128" i="58" s="1"/>
  <c r="BG118" i="58"/>
  <c r="BG119" i="58" s="1"/>
  <c r="BG128" i="58" s="1"/>
  <c r="BH118" i="58"/>
  <c r="BH119" i="58" s="1"/>
  <c r="BH128" i="58" s="1"/>
  <c r="BI118" i="58"/>
  <c r="BI119" i="58" s="1"/>
  <c r="BI128" i="58" s="1"/>
  <c r="BJ118" i="58"/>
  <c r="BJ119" i="58" s="1"/>
  <c r="BJ128" i="58" s="1"/>
  <c r="BK118" i="58"/>
  <c r="BK119" i="58" s="1"/>
  <c r="BK128" i="58" s="1"/>
  <c r="BL118" i="58"/>
  <c r="BL119" i="58" s="1"/>
  <c r="BL128" i="58" s="1"/>
  <c r="BM118" i="58"/>
  <c r="BM119" i="58" s="1"/>
  <c r="BM128" i="58" s="1"/>
  <c r="BN118" i="58"/>
  <c r="BN119" i="58" s="1"/>
  <c r="BN128" i="58" s="1"/>
  <c r="BO118" i="58"/>
  <c r="BO119" i="58" s="1"/>
  <c r="BO128" i="58" s="1"/>
  <c r="BP118" i="58"/>
  <c r="BP119" i="58" s="1"/>
  <c r="BP128" i="58" s="1"/>
  <c r="BQ118" i="58"/>
  <c r="BQ119" i="58" s="1"/>
  <c r="BQ128" i="58" s="1"/>
  <c r="BR118" i="58"/>
  <c r="BR119" i="58" s="1"/>
  <c r="BR128" i="58" s="1"/>
  <c r="BS118" i="58"/>
  <c r="BS119" i="58" s="1"/>
  <c r="BS128" i="58" s="1"/>
  <c r="BT118" i="58"/>
  <c r="BT119" i="58" s="1"/>
  <c r="BT128" i="58" s="1"/>
  <c r="BU118" i="58"/>
  <c r="BU119" i="58" s="1"/>
  <c r="BU128" i="58" s="1"/>
  <c r="BV118" i="58"/>
  <c r="BV119" i="58" s="1"/>
  <c r="BV128" i="58" s="1"/>
  <c r="BW118" i="58"/>
  <c r="BW119" i="58" s="1"/>
  <c r="BW128" i="58" s="1"/>
  <c r="BX118" i="58"/>
  <c r="BX119" i="58" s="1"/>
  <c r="BX128" i="58" s="1"/>
  <c r="BY118" i="58"/>
  <c r="BY119" i="58" s="1"/>
  <c r="BY128" i="58" s="1"/>
  <c r="BB162" i="58"/>
  <c r="BC162" i="58"/>
  <c r="BC163" i="58" s="1"/>
  <c r="BC172" i="58" s="1"/>
  <c r="BD162" i="58"/>
  <c r="BD163" i="58" s="1"/>
  <c r="BD172" i="58" s="1"/>
  <c r="BE162" i="58"/>
  <c r="BE163" i="58" s="1"/>
  <c r="BE172" i="58" s="1"/>
  <c r="BF162" i="58"/>
  <c r="BF163" i="58" s="1"/>
  <c r="BF172" i="58" s="1"/>
  <c r="BG162" i="58"/>
  <c r="BG163" i="58" s="1"/>
  <c r="BG172" i="58" s="1"/>
  <c r="BH162" i="58"/>
  <c r="BH163" i="58" s="1"/>
  <c r="BH172" i="58" s="1"/>
  <c r="BI162" i="58"/>
  <c r="BI163" i="58" s="1"/>
  <c r="BI172" i="58" s="1"/>
  <c r="BJ162" i="58"/>
  <c r="BJ163" i="58" s="1"/>
  <c r="BJ172" i="58" s="1"/>
  <c r="BK162" i="58"/>
  <c r="BK163" i="58" s="1"/>
  <c r="BK172" i="58" s="1"/>
  <c r="BL162" i="58"/>
  <c r="BL163" i="58" s="1"/>
  <c r="BL172" i="58" s="1"/>
  <c r="BM162" i="58"/>
  <c r="BM163" i="58" s="1"/>
  <c r="BM172" i="58" s="1"/>
  <c r="BN162" i="58"/>
  <c r="BN163" i="58" s="1"/>
  <c r="BN172" i="58" s="1"/>
  <c r="BO162" i="58"/>
  <c r="BO163" i="58" s="1"/>
  <c r="BO172" i="58" s="1"/>
  <c r="BP162" i="58"/>
  <c r="BP163" i="58" s="1"/>
  <c r="BP172" i="58" s="1"/>
  <c r="BQ162" i="58"/>
  <c r="BQ163" i="58" s="1"/>
  <c r="BQ172" i="58" s="1"/>
  <c r="BR162" i="58"/>
  <c r="BR163" i="58" s="1"/>
  <c r="BR172" i="58" s="1"/>
  <c r="BS162" i="58"/>
  <c r="BS163" i="58" s="1"/>
  <c r="BS172" i="58" s="1"/>
  <c r="BT162" i="58"/>
  <c r="BT163" i="58" s="1"/>
  <c r="BT172" i="58" s="1"/>
  <c r="BU162" i="58"/>
  <c r="BU163" i="58" s="1"/>
  <c r="BU172" i="58" s="1"/>
  <c r="BV162" i="58"/>
  <c r="BV163" i="58" s="1"/>
  <c r="BV172" i="58" s="1"/>
  <c r="BW162" i="58"/>
  <c r="BW163" i="58" s="1"/>
  <c r="BW172" i="58" s="1"/>
  <c r="BX162" i="58"/>
  <c r="BX163" i="58" s="1"/>
  <c r="BX172" i="58" s="1"/>
  <c r="BY162" i="58"/>
  <c r="BY163" i="58" s="1"/>
  <c r="BY172" i="58" s="1"/>
  <c r="BB206" i="58"/>
  <c r="BC206" i="58"/>
  <c r="BD206" i="58"/>
  <c r="BE206" i="58"/>
  <c r="BF206" i="58"/>
  <c r="BG206" i="58"/>
  <c r="BH206" i="58"/>
  <c r="BI206" i="58"/>
  <c r="BJ206" i="58"/>
  <c r="BK206" i="58"/>
  <c r="BL206" i="58"/>
  <c r="BM206" i="58"/>
  <c r="BN206" i="58"/>
  <c r="BO206" i="58"/>
  <c r="BP206" i="58"/>
  <c r="BQ206" i="58"/>
  <c r="BR206" i="58"/>
  <c r="BS206" i="58"/>
  <c r="BT206" i="58"/>
  <c r="BU206" i="58"/>
  <c r="BV206" i="58"/>
  <c r="BW206" i="58"/>
  <c r="BX206" i="58"/>
  <c r="BY206" i="58"/>
  <c r="BB250" i="58"/>
  <c r="BC250" i="58"/>
  <c r="BC251" i="58" s="1"/>
  <c r="BC260" i="58" s="1"/>
  <c r="BD250" i="58"/>
  <c r="BD251" i="58" s="1"/>
  <c r="BD260" i="58" s="1"/>
  <c r="BE250" i="58"/>
  <c r="BE251" i="58" s="1"/>
  <c r="BE260" i="58" s="1"/>
  <c r="BF250" i="58"/>
  <c r="BF251" i="58" s="1"/>
  <c r="BF260" i="58" s="1"/>
  <c r="BG250" i="58"/>
  <c r="BG251" i="58" s="1"/>
  <c r="BG260" i="58" s="1"/>
  <c r="BH250" i="58"/>
  <c r="BH251" i="58" s="1"/>
  <c r="BH260" i="58" s="1"/>
  <c r="BI250" i="58"/>
  <c r="BI251" i="58" s="1"/>
  <c r="BI260" i="58" s="1"/>
  <c r="BJ250" i="58"/>
  <c r="BJ251" i="58" s="1"/>
  <c r="BJ260" i="58" s="1"/>
  <c r="BK250" i="58"/>
  <c r="BK251" i="58" s="1"/>
  <c r="BK260" i="58" s="1"/>
  <c r="BL250" i="58"/>
  <c r="BL251" i="58" s="1"/>
  <c r="BL260" i="58" s="1"/>
  <c r="BM250" i="58"/>
  <c r="BM251" i="58" s="1"/>
  <c r="BM260" i="58" s="1"/>
  <c r="BN250" i="58"/>
  <c r="BN251" i="58" s="1"/>
  <c r="BN260" i="58" s="1"/>
  <c r="BO250" i="58"/>
  <c r="BO251" i="58" s="1"/>
  <c r="BO260" i="58" s="1"/>
  <c r="BP250" i="58"/>
  <c r="BP251" i="58" s="1"/>
  <c r="BP260" i="58" s="1"/>
  <c r="BQ250" i="58"/>
  <c r="BQ251" i="58" s="1"/>
  <c r="BQ260" i="58" s="1"/>
  <c r="BR250" i="58"/>
  <c r="BR251" i="58" s="1"/>
  <c r="BR260" i="58" s="1"/>
  <c r="BS250" i="58"/>
  <c r="BS251" i="58" s="1"/>
  <c r="BS260" i="58" s="1"/>
  <c r="BT250" i="58"/>
  <c r="BT251" i="58" s="1"/>
  <c r="BT260" i="58" s="1"/>
  <c r="BU250" i="58"/>
  <c r="BU251" i="58" s="1"/>
  <c r="BU260" i="58" s="1"/>
  <c r="BV250" i="58"/>
  <c r="BV251" i="58" s="1"/>
  <c r="BV260" i="58" s="1"/>
  <c r="BW250" i="58"/>
  <c r="BW251" i="58" s="1"/>
  <c r="BW260" i="58" s="1"/>
  <c r="BX250" i="58"/>
  <c r="BX251" i="58" s="1"/>
  <c r="BX260" i="58" s="1"/>
  <c r="BY250" i="58"/>
  <c r="BY251" i="58" s="1"/>
  <c r="BY260" i="58" s="1"/>
  <c r="BB294" i="58"/>
  <c r="BC294" i="58"/>
  <c r="BC295" i="58" s="1"/>
  <c r="BC304" i="58" s="1"/>
  <c r="BD294" i="58"/>
  <c r="BD295" i="58" s="1"/>
  <c r="BD304" i="58" s="1"/>
  <c r="BE294" i="58"/>
  <c r="BE295" i="58" s="1"/>
  <c r="BE304" i="58" s="1"/>
  <c r="BF294" i="58"/>
  <c r="BF295" i="58" s="1"/>
  <c r="BF304" i="58" s="1"/>
  <c r="BG294" i="58"/>
  <c r="BG295" i="58" s="1"/>
  <c r="BG304" i="58" s="1"/>
  <c r="BH294" i="58"/>
  <c r="BH295" i="58" s="1"/>
  <c r="BH304" i="58" s="1"/>
  <c r="BI294" i="58"/>
  <c r="BI295" i="58" s="1"/>
  <c r="BI304" i="58" s="1"/>
  <c r="BJ294" i="58"/>
  <c r="BJ295" i="58" s="1"/>
  <c r="BJ304" i="58" s="1"/>
  <c r="BK294" i="58"/>
  <c r="BK295" i="58" s="1"/>
  <c r="BK304" i="58" s="1"/>
  <c r="BL294" i="58"/>
  <c r="BL295" i="58" s="1"/>
  <c r="BL304" i="58" s="1"/>
  <c r="BM294" i="58"/>
  <c r="BM295" i="58" s="1"/>
  <c r="BM304" i="58" s="1"/>
  <c r="BN294" i="58"/>
  <c r="BN295" i="58" s="1"/>
  <c r="BN304" i="58" s="1"/>
  <c r="BO294" i="58"/>
  <c r="BO295" i="58" s="1"/>
  <c r="BO304" i="58" s="1"/>
  <c r="BP294" i="58"/>
  <c r="BP295" i="58" s="1"/>
  <c r="BP304" i="58" s="1"/>
  <c r="BQ294" i="58"/>
  <c r="BQ295" i="58" s="1"/>
  <c r="BQ304" i="58" s="1"/>
  <c r="BR294" i="58"/>
  <c r="BR295" i="58" s="1"/>
  <c r="BR304" i="58" s="1"/>
  <c r="BS294" i="58"/>
  <c r="BS295" i="58" s="1"/>
  <c r="BS304" i="58" s="1"/>
  <c r="BT294" i="58"/>
  <c r="BT295" i="58" s="1"/>
  <c r="BT304" i="58" s="1"/>
  <c r="BU294" i="58"/>
  <c r="BU295" i="58" s="1"/>
  <c r="BU304" i="58" s="1"/>
  <c r="BV294" i="58"/>
  <c r="BV295" i="58" s="1"/>
  <c r="BV304" i="58" s="1"/>
  <c r="BW294" i="58"/>
  <c r="BW295" i="58" s="1"/>
  <c r="BW304" i="58" s="1"/>
  <c r="BX294" i="58"/>
  <c r="BX295" i="58" s="1"/>
  <c r="BX304" i="58" s="1"/>
  <c r="BY294" i="58"/>
  <c r="BY295" i="58" s="1"/>
  <c r="BY304" i="58" s="1"/>
  <c r="BB338" i="58"/>
  <c r="BC338" i="58"/>
  <c r="BC339" i="58" s="1"/>
  <c r="BC348" i="58" s="1"/>
  <c r="BD338" i="58"/>
  <c r="BD339" i="58" s="1"/>
  <c r="BD348" i="58" s="1"/>
  <c r="BE338" i="58"/>
  <c r="BE339" i="58" s="1"/>
  <c r="BE348" i="58" s="1"/>
  <c r="BF338" i="58"/>
  <c r="BF339" i="58" s="1"/>
  <c r="BF348" i="58" s="1"/>
  <c r="BG338" i="58"/>
  <c r="BG339" i="58" s="1"/>
  <c r="BG348" i="58" s="1"/>
  <c r="BH338" i="58"/>
  <c r="BH339" i="58" s="1"/>
  <c r="BH348" i="58" s="1"/>
  <c r="BI338" i="58"/>
  <c r="BI339" i="58" s="1"/>
  <c r="BI348" i="58" s="1"/>
  <c r="BJ338" i="58"/>
  <c r="BJ339" i="58" s="1"/>
  <c r="BJ348" i="58" s="1"/>
  <c r="BK338" i="58"/>
  <c r="BK339" i="58" s="1"/>
  <c r="BK348" i="58" s="1"/>
  <c r="BL338" i="58"/>
  <c r="BL339" i="58" s="1"/>
  <c r="BL348" i="58" s="1"/>
  <c r="BM338" i="58"/>
  <c r="BM339" i="58" s="1"/>
  <c r="BM348" i="58" s="1"/>
  <c r="BN338" i="58"/>
  <c r="BN339" i="58" s="1"/>
  <c r="BN348" i="58" s="1"/>
  <c r="BO338" i="58"/>
  <c r="BO339" i="58" s="1"/>
  <c r="BO348" i="58" s="1"/>
  <c r="BP338" i="58"/>
  <c r="BP339" i="58" s="1"/>
  <c r="BP348" i="58" s="1"/>
  <c r="BQ338" i="58"/>
  <c r="BQ339" i="58" s="1"/>
  <c r="BQ348" i="58" s="1"/>
  <c r="BR338" i="58"/>
  <c r="BR339" i="58" s="1"/>
  <c r="BR348" i="58" s="1"/>
  <c r="BS338" i="58"/>
  <c r="BS339" i="58" s="1"/>
  <c r="BS348" i="58" s="1"/>
  <c r="BT338" i="58"/>
  <c r="BT339" i="58" s="1"/>
  <c r="BT348" i="58" s="1"/>
  <c r="BU338" i="58"/>
  <c r="BU339" i="58" s="1"/>
  <c r="BU348" i="58" s="1"/>
  <c r="BV338" i="58"/>
  <c r="BV339" i="58" s="1"/>
  <c r="BV348" i="58" s="1"/>
  <c r="BW338" i="58"/>
  <c r="BW339" i="58" s="1"/>
  <c r="BW348" i="58" s="1"/>
  <c r="BX338" i="58"/>
  <c r="BX339" i="58" s="1"/>
  <c r="BX348" i="58" s="1"/>
  <c r="BY338" i="58"/>
  <c r="BY339" i="58" s="1"/>
  <c r="BY348" i="58" s="1"/>
  <c r="BB382" i="58"/>
  <c r="BC382" i="58"/>
  <c r="BC383" i="58" s="1"/>
  <c r="BC392" i="58" s="1"/>
  <c r="BD382" i="58"/>
  <c r="BD383" i="58" s="1"/>
  <c r="BD392" i="58" s="1"/>
  <c r="BE382" i="58"/>
  <c r="BE383" i="58" s="1"/>
  <c r="BE392" i="58" s="1"/>
  <c r="BF382" i="58"/>
  <c r="BF383" i="58" s="1"/>
  <c r="BF392" i="58" s="1"/>
  <c r="BG382" i="58"/>
  <c r="BG383" i="58" s="1"/>
  <c r="BG392" i="58" s="1"/>
  <c r="BH382" i="58"/>
  <c r="BH383" i="58" s="1"/>
  <c r="BH392" i="58" s="1"/>
  <c r="BI382" i="58"/>
  <c r="BI383" i="58" s="1"/>
  <c r="BI392" i="58" s="1"/>
  <c r="BJ382" i="58"/>
  <c r="BJ383" i="58" s="1"/>
  <c r="BJ392" i="58" s="1"/>
  <c r="BK382" i="58"/>
  <c r="BK383" i="58" s="1"/>
  <c r="BK392" i="58" s="1"/>
  <c r="BL382" i="58"/>
  <c r="BL383" i="58" s="1"/>
  <c r="BL392" i="58" s="1"/>
  <c r="BM382" i="58"/>
  <c r="BM383" i="58" s="1"/>
  <c r="BM392" i="58" s="1"/>
  <c r="BN382" i="58"/>
  <c r="BN383" i="58" s="1"/>
  <c r="BN392" i="58" s="1"/>
  <c r="BO382" i="58"/>
  <c r="BO383" i="58" s="1"/>
  <c r="BO392" i="58" s="1"/>
  <c r="BP382" i="58"/>
  <c r="BP383" i="58" s="1"/>
  <c r="BP392" i="58" s="1"/>
  <c r="BQ382" i="58"/>
  <c r="BQ383" i="58" s="1"/>
  <c r="BQ392" i="58" s="1"/>
  <c r="BR382" i="58"/>
  <c r="BR383" i="58" s="1"/>
  <c r="BR392" i="58" s="1"/>
  <c r="BS382" i="58"/>
  <c r="BS383" i="58" s="1"/>
  <c r="BS392" i="58" s="1"/>
  <c r="BT382" i="58"/>
  <c r="BT383" i="58" s="1"/>
  <c r="BT392" i="58" s="1"/>
  <c r="BU382" i="58"/>
  <c r="BU383" i="58" s="1"/>
  <c r="BU392" i="58" s="1"/>
  <c r="BV382" i="58"/>
  <c r="BV383" i="58" s="1"/>
  <c r="BV392" i="58" s="1"/>
  <c r="BW382" i="58"/>
  <c r="BW383" i="58" s="1"/>
  <c r="BW392" i="58" s="1"/>
  <c r="BX382" i="58"/>
  <c r="BX383" i="58" s="1"/>
  <c r="BX392" i="58" s="1"/>
  <c r="BY382" i="58"/>
  <c r="BY383" i="58" s="1"/>
  <c r="BY392" i="58" s="1"/>
  <c r="BB426" i="58"/>
  <c r="BC426" i="58"/>
  <c r="BC427" i="58" s="1"/>
  <c r="BC436" i="58" s="1"/>
  <c r="BD426" i="58"/>
  <c r="BD427" i="58" s="1"/>
  <c r="BD436" i="58" s="1"/>
  <c r="BE426" i="58"/>
  <c r="BE427" i="58" s="1"/>
  <c r="BE436" i="58" s="1"/>
  <c r="BF426" i="58"/>
  <c r="BF427" i="58" s="1"/>
  <c r="BF436" i="58" s="1"/>
  <c r="BG426" i="58"/>
  <c r="BG427" i="58" s="1"/>
  <c r="BG436" i="58" s="1"/>
  <c r="BH426" i="58"/>
  <c r="BH427" i="58" s="1"/>
  <c r="BH436" i="58" s="1"/>
  <c r="BI426" i="58"/>
  <c r="BI427" i="58" s="1"/>
  <c r="BI436" i="58" s="1"/>
  <c r="BJ426" i="58"/>
  <c r="BJ427" i="58" s="1"/>
  <c r="BJ436" i="58" s="1"/>
  <c r="BK426" i="58"/>
  <c r="BK427" i="58" s="1"/>
  <c r="BK436" i="58" s="1"/>
  <c r="BL426" i="58"/>
  <c r="BL427" i="58" s="1"/>
  <c r="BL436" i="58" s="1"/>
  <c r="BM426" i="58"/>
  <c r="BM427" i="58" s="1"/>
  <c r="BM436" i="58" s="1"/>
  <c r="BN426" i="58"/>
  <c r="BN427" i="58" s="1"/>
  <c r="BN436" i="58" s="1"/>
  <c r="BO426" i="58"/>
  <c r="BO427" i="58" s="1"/>
  <c r="BO436" i="58" s="1"/>
  <c r="BP426" i="58"/>
  <c r="BP427" i="58" s="1"/>
  <c r="BP436" i="58" s="1"/>
  <c r="BQ426" i="58"/>
  <c r="BQ427" i="58" s="1"/>
  <c r="BQ436" i="58" s="1"/>
  <c r="BR426" i="58"/>
  <c r="BR427" i="58" s="1"/>
  <c r="BR436" i="58" s="1"/>
  <c r="BS426" i="58"/>
  <c r="BS427" i="58" s="1"/>
  <c r="BS436" i="58" s="1"/>
  <c r="BT426" i="58"/>
  <c r="BT427" i="58" s="1"/>
  <c r="BT436" i="58" s="1"/>
  <c r="BU426" i="58"/>
  <c r="BU427" i="58" s="1"/>
  <c r="BU436" i="58" s="1"/>
  <c r="BV426" i="58"/>
  <c r="BV427" i="58" s="1"/>
  <c r="BV436" i="58" s="1"/>
  <c r="BW426" i="58"/>
  <c r="BW427" i="58" s="1"/>
  <c r="BW436" i="58" s="1"/>
  <c r="BX426" i="58"/>
  <c r="BX427" i="58" s="1"/>
  <c r="BX436" i="58" s="1"/>
  <c r="BY426" i="58"/>
  <c r="BY427" i="58" s="1"/>
  <c r="BY436" i="58" s="1"/>
  <c r="BB470" i="58"/>
  <c r="BC470" i="58"/>
  <c r="BC471" i="58" s="1"/>
  <c r="BC480" i="58" s="1"/>
  <c r="BD470" i="58"/>
  <c r="BD471" i="58" s="1"/>
  <c r="BD480" i="58" s="1"/>
  <c r="BE470" i="58"/>
  <c r="BE471" i="58" s="1"/>
  <c r="BE480" i="58" s="1"/>
  <c r="BF470" i="58"/>
  <c r="BF471" i="58" s="1"/>
  <c r="BF480" i="58" s="1"/>
  <c r="BG470" i="58"/>
  <c r="BG471" i="58" s="1"/>
  <c r="BG480" i="58" s="1"/>
  <c r="BH470" i="58"/>
  <c r="BH471" i="58" s="1"/>
  <c r="BH480" i="58" s="1"/>
  <c r="BI470" i="58"/>
  <c r="BI471" i="58" s="1"/>
  <c r="BI480" i="58" s="1"/>
  <c r="BJ470" i="58"/>
  <c r="BJ471" i="58" s="1"/>
  <c r="BJ480" i="58" s="1"/>
  <c r="BK470" i="58"/>
  <c r="BK471" i="58" s="1"/>
  <c r="BK480" i="58" s="1"/>
  <c r="BL470" i="58"/>
  <c r="BL471" i="58" s="1"/>
  <c r="BL480" i="58" s="1"/>
  <c r="BM470" i="58"/>
  <c r="BM471" i="58" s="1"/>
  <c r="BM480" i="58" s="1"/>
  <c r="BN470" i="58"/>
  <c r="BN471" i="58" s="1"/>
  <c r="BN480" i="58" s="1"/>
  <c r="BO470" i="58"/>
  <c r="BO471" i="58" s="1"/>
  <c r="BO480" i="58" s="1"/>
  <c r="BP470" i="58"/>
  <c r="BP471" i="58" s="1"/>
  <c r="BP480" i="58" s="1"/>
  <c r="BQ470" i="58"/>
  <c r="BQ471" i="58" s="1"/>
  <c r="BQ480" i="58" s="1"/>
  <c r="BR470" i="58"/>
  <c r="BR471" i="58" s="1"/>
  <c r="BR480" i="58" s="1"/>
  <c r="BS470" i="58"/>
  <c r="BS471" i="58" s="1"/>
  <c r="BS480" i="58" s="1"/>
  <c r="BT470" i="58"/>
  <c r="BT471" i="58" s="1"/>
  <c r="BT480" i="58" s="1"/>
  <c r="BU470" i="58"/>
  <c r="BU471" i="58" s="1"/>
  <c r="BU480" i="58" s="1"/>
  <c r="BV470" i="58"/>
  <c r="BV471" i="58" s="1"/>
  <c r="BV480" i="58" s="1"/>
  <c r="BW470" i="58"/>
  <c r="BW471" i="58" s="1"/>
  <c r="BW480" i="58" s="1"/>
  <c r="BX470" i="58"/>
  <c r="BX471" i="58" s="1"/>
  <c r="BX480" i="58" s="1"/>
  <c r="BY470" i="58"/>
  <c r="BY471" i="58" s="1"/>
  <c r="BY480" i="58" s="1"/>
  <c r="BB514" i="58"/>
  <c r="BC514" i="58"/>
  <c r="BC515" i="58" s="1"/>
  <c r="BC524" i="58" s="1"/>
  <c r="BD514" i="58"/>
  <c r="BD515" i="58" s="1"/>
  <c r="BD524" i="58" s="1"/>
  <c r="BE514" i="58"/>
  <c r="BE515" i="58" s="1"/>
  <c r="BE524" i="58" s="1"/>
  <c r="BF514" i="58"/>
  <c r="BF515" i="58" s="1"/>
  <c r="BF524" i="58" s="1"/>
  <c r="BG514" i="58"/>
  <c r="BG515" i="58" s="1"/>
  <c r="BG524" i="58" s="1"/>
  <c r="BH514" i="58"/>
  <c r="BH515" i="58" s="1"/>
  <c r="BH524" i="58" s="1"/>
  <c r="BI514" i="58"/>
  <c r="BI515" i="58" s="1"/>
  <c r="BI524" i="58" s="1"/>
  <c r="BJ514" i="58"/>
  <c r="BJ515" i="58" s="1"/>
  <c r="BJ524" i="58" s="1"/>
  <c r="BK514" i="58"/>
  <c r="BK515" i="58" s="1"/>
  <c r="BK524" i="58" s="1"/>
  <c r="BL514" i="58"/>
  <c r="BL515" i="58" s="1"/>
  <c r="BL524" i="58" s="1"/>
  <c r="BM514" i="58"/>
  <c r="BM515" i="58" s="1"/>
  <c r="BM524" i="58" s="1"/>
  <c r="BN514" i="58"/>
  <c r="BN515" i="58" s="1"/>
  <c r="BN524" i="58" s="1"/>
  <c r="BO514" i="58"/>
  <c r="BO515" i="58" s="1"/>
  <c r="BO524" i="58" s="1"/>
  <c r="BP514" i="58"/>
  <c r="BP515" i="58" s="1"/>
  <c r="BP524" i="58" s="1"/>
  <c r="BQ514" i="58"/>
  <c r="BQ515" i="58" s="1"/>
  <c r="BQ524" i="58" s="1"/>
  <c r="BR514" i="58"/>
  <c r="BR515" i="58" s="1"/>
  <c r="BR524" i="58" s="1"/>
  <c r="BS514" i="58"/>
  <c r="BS515" i="58" s="1"/>
  <c r="BS524" i="58" s="1"/>
  <c r="BT514" i="58"/>
  <c r="BT515" i="58" s="1"/>
  <c r="BT524" i="58" s="1"/>
  <c r="BU514" i="58"/>
  <c r="BU515" i="58" s="1"/>
  <c r="BU524" i="58" s="1"/>
  <c r="BV514" i="58"/>
  <c r="BV515" i="58" s="1"/>
  <c r="BV524" i="58" s="1"/>
  <c r="BW514" i="58"/>
  <c r="BW515" i="58" s="1"/>
  <c r="BW524" i="58" s="1"/>
  <c r="BX514" i="58"/>
  <c r="BX515" i="58" s="1"/>
  <c r="BX524" i="58" s="1"/>
  <c r="BY514" i="58"/>
  <c r="BY515" i="58" s="1"/>
  <c r="BY524" i="58" s="1"/>
  <c r="BB74" i="58"/>
  <c r="BC74" i="58"/>
  <c r="BC75" i="58" s="1"/>
  <c r="BC84" i="58" s="1"/>
  <c r="BD74" i="58"/>
  <c r="BD75" i="58" s="1"/>
  <c r="BD84" i="58" s="1"/>
  <c r="BE74" i="58"/>
  <c r="BE75" i="58" s="1"/>
  <c r="BE84" i="58" s="1"/>
  <c r="BF74" i="58"/>
  <c r="BF75" i="58" s="1"/>
  <c r="BF84" i="58" s="1"/>
  <c r="BG74" i="58"/>
  <c r="BG75" i="58" s="1"/>
  <c r="BG84" i="58" s="1"/>
  <c r="BH74" i="58"/>
  <c r="BH75" i="58" s="1"/>
  <c r="BH84" i="58" s="1"/>
  <c r="BI74" i="58"/>
  <c r="BI75" i="58" s="1"/>
  <c r="BI84" i="58" s="1"/>
  <c r="BJ74" i="58"/>
  <c r="BJ75" i="58" s="1"/>
  <c r="BJ84" i="58" s="1"/>
  <c r="BK74" i="58"/>
  <c r="BK75" i="58" s="1"/>
  <c r="BK84" i="58" s="1"/>
  <c r="BL74" i="58"/>
  <c r="BL75" i="58" s="1"/>
  <c r="BL84" i="58" s="1"/>
  <c r="BM74" i="58"/>
  <c r="BM75" i="58" s="1"/>
  <c r="BM84" i="58" s="1"/>
  <c r="BN74" i="58"/>
  <c r="BN75" i="58" s="1"/>
  <c r="BN84" i="58" s="1"/>
  <c r="BO74" i="58"/>
  <c r="BO75" i="58" s="1"/>
  <c r="BO84" i="58" s="1"/>
  <c r="BP74" i="58"/>
  <c r="BP75" i="58" s="1"/>
  <c r="BP84" i="58" s="1"/>
  <c r="BQ74" i="58"/>
  <c r="BQ75" i="58" s="1"/>
  <c r="BQ84" i="58" s="1"/>
  <c r="BR74" i="58"/>
  <c r="BR75" i="58" s="1"/>
  <c r="BR84" i="58" s="1"/>
  <c r="BS74" i="58"/>
  <c r="BS75" i="58" s="1"/>
  <c r="BS84" i="58" s="1"/>
  <c r="BT74" i="58"/>
  <c r="BT75" i="58" s="1"/>
  <c r="BT84" i="58" s="1"/>
  <c r="BU74" i="58"/>
  <c r="BU75" i="58" s="1"/>
  <c r="BU84" i="58" s="1"/>
  <c r="BV74" i="58"/>
  <c r="BV75" i="58" s="1"/>
  <c r="BV84" i="58" s="1"/>
  <c r="BW74" i="58"/>
  <c r="BW75" i="58" s="1"/>
  <c r="BW84" i="58" s="1"/>
  <c r="BX74" i="58"/>
  <c r="BX75" i="58" s="1"/>
  <c r="BX84" i="58" s="1"/>
  <c r="BY74" i="58"/>
  <c r="BY75" i="58" s="1"/>
  <c r="BY84" i="58" s="1"/>
  <c r="CA30" i="58"/>
  <c r="CB30" i="58"/>
  <c r="CC30" i="58"/>
  <c r="CD30" i="58"/>
  <c r="CE30" i="58"/>
  <c r="CF30" i="58"/>
  <c r="CG30" i="58"/>
  <c r="CH30" i="58"/>
  <c r="CI30" i="58"/>
  <c r="CJ30" i="58"/>
  <c r="CK30" i="58"/>
  <c r="CL30" i="58"/>
  <c r="CM30" i="58"/>
  <c r="CN30" i="58"/>
  <c r="CO30" i="58"/>
  <c r="CP30" i="58"/>
  <c r="CQ30" i="58"/>
  <c r="CR30" i="58"/>
  <c r="CS30" i="58"/>
  <c r="CT30" i="58"/>
  <c r="CU30" i="58"/>
  <c r="CV30" i="58"/>
  <c r="CW30" i="58"/>
  <c r="CX30" i="58"/>
  <c r="CX514" i="58"/>
  <c r="CX515" i="58" s="1"/>
  <c r="CX524" i="58" s="1"/>
  <c r="CW514" i="58"/>
  <c r="CW515" i="58" s="1"/>
  <c r="CW524" i="58" s="1"/>
  <c r="CV514" i="58"/>
  <c r="CV515" i="58" s="1"/>
  <c r="CV524" i="58" s="1"/>
  <c r="CU514" i="58"/>
  <c r="CU515" i="58" s="1"/>
  <c r="CU524" i="58" s="1"/>
  <c r="CT514" i="58"/>
  <c r="CT515" i="58" s="1"/>
  <c r="CT524" i="58" s="1"/>
  <c r="CS514" i="58"/>
  <c r="CS515" i="58" s="1"/>
  <c r="CS524" i="58" s="1"/>
  <c r="CR514" i="58"/>
  <c r="CR515" i="58" s="1"/>
  <c r="CR524" i="58" s="1"/>
  <c r="CQ514" i="58"/>
  <c r="CQ515" i="58" s="1"/>
  <c r="CQ524" i="58" s="1"/>
  <c r="CP514" i="58"/>
  <c r="CP515" i="58" s="1"/>
  <c r="CP524" i="58" s="1"/>
  <c r="CO514" i="58"/>
  <c r="CO515" i="58" s="1"/>
  <c r="CO524" i="58" s="1"/>
  <c r="CN514" i="58"/>
  <c r="CN515" i="58" s="1"/>
  <c r="CN524" i="58" s="1"/>
  <c r="CM514" i="58"/>
  <c r="CM515" i="58" s="1"/>
  <c r="CM524" i="58" s="1"/>
  <c r="CL514" i="58"/>
  <c r="CL515" i="58" s="1"/>
  <c r="CL524" i="58" s="1"/>
  <c r="CK514" i="58"/>
  <c r="CK515" i="58" s="1"/>
  <c r="CK524" i="58" s="1"/>
  <c r="CJ514" i="58"/>
  <c r="CJ515" i="58" s="1"/>
  <c r="CJ524" i="58" s="1"/>
  <c r="CI514" i="58"/>
  <c r="CI515" i="58" s="1"/>
  <c r="CI524" i="58" s="1"/>
  <c r="CH514" i="58"/>
  <c r="CH515" i="58" s="1"/>
  <c r="CH524" i="58" s="1"/>
  <c r="CG514" i="58"/>
  <c r="CG515" i="58" s="1"/>
  <c r="CG524" i="58" s="1"/>
  <c r="CF514" i="58"/>
  <c r="CF515" i="58" s="1"/>
  <c r="CF524" i="58" s="1"/>
  <c r="CE514" i="58"/>
  <c r="CE515" i="58" s="1"/>
  <c r="CE524" i="58" s="1"/>
  <c r="CD514" i="58"/>
  <c r="CD515" i="58" s="1"/>
  <c r="CD524" i="58" s="1"/>
  <c r="CC514" i="58"/>
  <c r="CC515" i="58" s="1"/>
  <c r="CC524" i="58" s="1"/>
  <c r="CB514" i="58"/>
  <c r="CB515" i="58" s="1"/>
  <c r="CB524" i="58" s="1"/>
  <c r="CA514" i="58"/>
  <c r="CX470" i="58"/>
  <c r="CX471" i="58" s="1"/>
  <c r="CX480" i="58" s="1"/>
  <c r="CW470" i="58"/>
  <c r="CW471" i="58" s="1"/>
  <c r="CW480" i="58" s="1"/>
  <c r="CV470" i="58"/>
  <c r="CV471" i="58" s="1"/>
  <c r="CV480" i="58" s="1"/>
  <c r="CU470" i="58"/>
  <c r="CU471" i="58" s="1"/>
  <c r="CU480" i="58" s="1"/>
  <c r="CT470" i="58"/>
  <c r="CT471" i="58" s="1"/>
  <c r="CT480" i="58" s="1"/>
  <c r="CS470" i="58"/>
  <c r="CS471" i="58" s="1"/>
  <c r="CS480" i="58" s="1"/>
  <c r="CR470" i="58"/>
  <c r="CR471" i="58" s="1"/>
  <c r="CR480" i="58" s="1"/>
  <c r="CQ470" i="58"/>
  <c r="CQ471" i="58" s="1"/>
  <c r="CQ480" i="58" s="1"/>
  <c r="CP470" i="58"/>
  <c r="CP471" i="58" s="1"/>
  <c r="CP480" i="58" s="1"/>
  <c r="CO470" i="58"/>
  <c r="CO471" i="58" s="1"/>
  <c r="CO480" i="58" s="1"/>
  <c r="CN470" i="58"/>
  <c r="CN471" i="58" s="1"/>
  <c r="CN480" i="58" s="1"/>
  <c r="CM470" i="58"/>
  <c r="CM471" i="58" s="1"/>
  <c r="CM480" i="58" s="1"/>
  <c r="CL470" i="58"/>
  <c r="CL471" i="58" s="1"/>
  <c r="CL480" i="58" s="1"/>
  <c r="CK470" i="58"/>
  <c r="CK471" i="58" s="1"/>
  <c r="CK480" i="58" s="1"/>
  <c r="CJ470" i="58"/>
  <c r="CJ471" i="58" s="1"/>
  <c r="CJ480" i="58" s="1"/>
  <c r="CI470" i="58"/>
  <c r="CI471" i="58" s="1"/>
  <c r="CI480" i="58" s="1"/>
  <c r="CH470" i="58"/>
  <c r="CH471" i="58" s="1"/>
  <c r="CH480" i="58" s="1"/>
  <c r="CG470" i="58"/>
  <c r="CG471" i="58" s="1"/>
  <c r="CG480" i="58" s="1"/>
  <c r="CF470" i="58"/>
  <c r="CF471" i="58" s="1"/>
  <c r="CF480" i="58" s="1"/>
  <c r="CE470" i="58"/>
  <c r="CE471" i="58" s="1"/>
  <c r="CE480" i="58" s="1"/>
  <c r="CD470" i="58"/>
  <c r="CD471" i="58" s="1"/>
  <c r="CD480" i="58" s="1"/>
  <c r="CC470" i="58"/>
  <c r="CC471" i="58" s="1"/>
  <c r="CC480" i="58" s="1"/>
  <c r="CB470" i="58"/>
  <c r="CB471" i="58" s="1"/>
  <c r="CB480" i="58" s="1"/>
  <c r="CA470" i="58"/>
  <c r="CX426" i="58"/>
  <c r="CX427" i="58" s="1"/>
  <c r="CX436" i="58" s="1"/>
  <c r="CW426" i="58"/>
  <c r="CW427" i="58" s="1"/>
  <c r="CW436" i="58" s="1"/>
  <c r="CV426" i="58"/>
  <c r="CV427" i="58" s="1"/>
  <c r="CV436" i="58" s="1"/>
  <c r="CU426" i="58"/>
  <c r="CU427" i="58" s="1"/>
  <c r="CU436" i="58" s="1"/>
  <c r="CT426" i="58"/>
  <c r="CT427" i="58" s="1"/>
  <c r="CT436" i="58" s="1"/>
  <c r="CS426" i="58"/>
  <c r="CS427" i="58" s="1"/>
  <c r="CS436" i="58" s="1"/>
  <c r="CR426" i="58"/>
  <c r="CR427" i="58" s="1"/>
  <c r="CR436" i="58" s="1"/>
  <c r="CQ426" i="58"/>
  <c r="CQ427" i="58" s="1"/>
  <c r="CQ436" i="58" s="1"/>
  <c r="CP426" i="58"/>
  <c r="CP427" i="58" s="1"/>
  <c r="CP436" i="58" s="1"/>
  <c r="CO426" i="58"/>
  <c r="CO427" i="58" s="1"/>
  <c r="CO436" i="58" s="1"/>
  <c r="CN426" i="58"/>
  <c r="CN427" i="58" s="1"/>
  <c r="CN436" i="58" s="1"/>
  <c r="CM426" i="58"/>
  <c r="CM427" i="58" s="1"/>
  <c r="CM436" i="58" s="1"/>
  <c r="CL426" i="58"/>
  <c r="CL427" i="58" s="1"/>
  <c r="CL436" i="58" s="1"/>
  <c r="CK426" i="58"/>
  <c r="CK427" i="58" s="1"/>
  <c r="CK436" i="58" s="1"/>
  <c r="CJ426" i="58"/>
  <c r="CJ427" i="58" s="1"/>
  <c r="CJ436" i="58" s="1"/>
  <c r="CI426" i="58"/>
  <c r="CI427" i="58" s="1"/>
  <c r="CI436" i="58" s="1"/>
  <c r="CH426" i="58"/>
  <c r="CH427" i="58" s="1"/>
  <c r="CH436" i="58" s="1"/>
  <c r="CG426" i="58"/>
  <c r="CG427" i="58" s="1"/>
  <c r="CG436" i="58" s="1"/>
  <c r="CF426" i="58"/>
  <c r="CF427" i="58" s="1"/>
  <c r="CF436" i="58" s="1"/>
  <c r="CE426" i="58"/>
  <c r="CE427" i="58" s="1"/>
  <c r="CE436" i="58" s="1"/>
  <c r="CD426" i="58"/>
  <c r="CD427" i="58" s="1"/>
  <c r="CD436" i="58" s="1"/>
  <c r="CC426" i="58"/>
  <c r="CC427" i="58" s="1"/>
  <c r="CC436" i="58" s="1"/>
  <c r="CB426" i="58"/>
  <c r="CB427" i="58" s="1"/>
  <c r="CB436" i="58" s="1"/>
  <c r="CA426" i="58"/>
  <c r="CX382" i="58"/>
  <c r="CX383" i="58" s="1"/>
  <c r="CX392" i="58" s="1"/>
  <c r="CW382" i="58"/>
  <c r="CW383" i="58" s="1"/>
  <c r="CW392" i="58" s="1"/>
  <c r="CV382" i="58"/>
  <c r="CV383" i="58" s="1"/>
  <c r="CV392" i="58" s="1"/>
  <c r="CU382" i="58"/>
  <c r="CU383" i="58" s="1"/>
  <c r="CU392" i="58" s="1"/>
  <c r="CT382" i="58"/>
  <c r="CT383" i="58" s="1"/>
  <c r="CT392" i="58" s="1"/>
  <c r="CS382" i="58"/>
  <c r="CS383" i="58" s="1"/>
  <c r="CS392" i="58" s="1"/>
  <c r="CR382" i="58"/>
  <c r="CR383" i="58" s="1"/>
  <c r="CR392" i="58" s="1"/>
  <c r="CQ382" i="58"/>
  <c r="CQ383" i="58" s="1"/>
  <c r="CQ392" i="58" s="1"/>
  <c r="CP382" i="58"/>
  <c r="CP383" i="58" s="1"/>
  <c r="CP392" i="58" s="1"/>
  <c r="CO382" i="58"/>
  <c r="CO383" i="58" s="1"/>
  <c r="CO392" i="58" s="1"/>
  <c r="CN382" i="58"/>
  <c r="CN383" i="58" s="1"/>
  <c r="CN392" i="58" s="1"/>
  <c r="CM382" i="58"/>
  <c r="CM383" i="58" s="1"/>
  <c r="CM392" i="58" s="1"/>
  <c r="CL382" i="58"/>
  <c r="CL383" i="58" s="1"/>
  <c r="CL392" i="58" s="1"/>
  <c r="CK382" i="58"/>
  <c r="CK383" i="58" s="1"/>
  <c r="CK392" i="58" s="1"/>
  <c r="CJ382" i="58"/>
  <c r="CJ383" i="58" s="1"/>
  <c r="CJ392" i="58" s="1"/>
  <c r="CI382" i="58"/>
  <c r="CI383" i="58" s="1"/>
  <c r="CI392" i="58" s="1"/>
  <c r="CH382" i="58"/>
  <c r="CH383" i="58" s="1"/>
  <c r="CH392" i="58" s="1"/>
  <c r="CG382" i="58"/>
  <c r="CG383" i="58" s="1"/>
  <c r="CG392" i="58" s="1"/>
  <c r="CF382" i="58"/>
  <c r="CF383" i="58" s="1"/>
  <c r="CF392" i="58" s="1"/>
  <c r="CE382" i="58"/>
  <c r="CE383" i="58" s="1"/>
  <c r="CE392" i="58" s="1"/>
  <c r="CD382" i="58"/>
  <c r="CD383" i="58" s="1"/>
  <c r="CD392" i="58" s="1"/>
  <c r="CC382" i="58"/>
  <c r="CC383" i="58" s="1"/>
  <c r="CC392" i="58" s="1"/>
  <c r="CB382" i="58"/>
  <c r="CB383" i="58" s="1"/>
  <c r="CB392" i="58" s="1"/>
  <c r="CA382" i="58"/>
  <c r="CX338" i="58"/>
  <c r="CX339" i="58" s="1"/>
  <c r="CX348" i="58" s="1"/>
  <c r="CW338" i="58"/>
  <c r="CW339" i="58" s="1"/>
  <c r="CW348" i="58" s="1"/>
  <c r="CV338" i="58"/>
  <c r="CV339" i="58" s="1"/>
  <c r="CV348" i="58" s="1"/>
  <c r="CU338" i="58"/>
  <c r="CU339" i="58" s="1"/>
  <c r="CU348" i="58" s="1"/>
  <c r="CT338" i="58"/>
  <c r="CT339" i="58" s="1"/>
  <c r="CT348" i="58" s="1"/>
  <c r="CS338" i="58"/>
  <c r="CS339" i="58" s="1"/>
  <c r="CS348" i="58" s="1"/>
  <c r="CR338" i="58"/>
  <c r="CR339" i="58" s="1"/>
  <c r="CR348" i="58" s="1"/>
  <c r="CQ338" i="58"/>
  <c r="CQ339" i="58" s="1"/>
  <c r="CQ348" i="58" s="1"/>
  <c r="CP338" i="58"/>
  <c r="CP339" i="58" s="1"/>
  <c r="CP348" i="58" s="1"/>
  <c r="CO338" i="58"/>
  <c r="CO339" i="58" s="1"/>
  <c r="CO348" i="58" s="1"/>
  <c r="CN338" i="58"/>
  <c r="CN339" i="58" s="1"/>
  <c r="CN348" i="58" s="1"/>
  <c r="CM338" i="58"/>
  <c r="CM339" i="58" s="1"/>
  <c r="CM348" i="58" s="1"/>
  <c r="CL338" i="58"/>
  <c r="CL339" i="58" s="1"/>
  <c r="CL348" i="58" s="1"/>
  <c r="CK338" i="58"/>
  <c r="CK339" i="58" s="1"/>
  <c r="CK348" i="58" s="1"/>
  <c r="CJ338" i="58"/>
  <c r="CJ339" i="58" s="1"/>
  <c r="CJ348" i="58" s="1"/>
  <c r="CI338" i="58"/>
  <c r="CI339" i="58" s="1"/>
  <c r="CI348" i="58" s="1"/>
  <c r="CH338" i="58"/>
  <c r="CH339" i="58" s="1"/>
  <c r="CH348" i="58" s="1"/>
  <c r="CG338" i="58"/>
  <c r="CG339" i="58" s="1"/>
  <c r="CG348" i="58" s="1"/>
  <c r="CF338" i="58"/>
  <c r="CF339" i="58" s="1"/>
  <c r="CF348" i="58" s="1"/>
  <c r="CE338" i="58"/>
  <c r="CE339" i="58" s="1"/>
  <c r="CE348" i="58" s="1"/>
  <c r="CD338" i="58"/>
  <c r="CD339" i="58" s="1"/>
  <c r="CD348" i="58" s="1"/>
  <c r="CC338" i="58"/>
  <c r="CC339" i="58" s="1"/>
  <c r="CC348" i="58" s="1"/>
  <c r="CB338" i="58"/>
  <c r="CB339" i="58" s="1"/>
  <c r="CB348" i="58" s="1"/>
  <c r="CA338" i="58"/>
  <c r="CX294" i="58"/>
  <c r="CX295" i="58" s="1"/>
  <c r="CX304" i="58" s="1"/>
  <c r="CW294" i="58"/>
  <c r="CW295" i="58" s="1"/>
  <c r="CW304" i="58" s="1"/>
  <c r="CV294" i="58"/>
  <c r="CV295" i="58" s="1"/>
  <c r="CV304" i="58" s="1"/>
  <c r="CU294" i="58"/>
  <c r="CU295" i="58" s="1"/>
  <c r="CU304" i="58" s="1"/>
  <c r="CT294" i="58"/>
  <c r="CT295" i="58" s="1"/>
  <c r="CT304" i="58" s="1"/>
  <c r="CS294" i="58"/>
  <c r="CS295" i="58" s="1"/>
  <c r="CS304" i="58" s="1"/>
  <c r="CR294" i="58"/>
  <c r="CR295" i="58" s="1"/>
  <c r="CR304" i="58" s="1"/>
  <c r="CQ294" i="58"/>
  <c r="CQ295" i="58" s="1"/>
  <c r="CQ304" i="58" s="1"/>
  <c r="CP294" i="58"/>
  <c r="CP295" i="58" s="1"/>
  <c r="CP304" i="58" s="1"/>
  <c r="CO294" i="58"/>
  <c r="CO295" i="58" s="1"/>
  <c r="CO304" i="58" s="1"/>
  <c r="CN294" i="58"/>
  <c r="CN295" i="58" s="1"/>
  <c r="CN304" i="58" s="1"/>
  <c r="CM294" i="58"/>
  <c r="CM295" i="58" s="1"/>
  <c r="CM304" i="58" s="1"/>
  <c r="CL294" i="58"/>
  <c r="CL295" i="58" s="1"/>
  <c r="CL304" i="58" s="1"/>
  <c r="CK294" i="58"/>
  <c r="CK295" i="58" s="1"/>
  <c r="CK304" i="58" s="1"/>
  <c r="CJ294" i="58"/>
  <c r="CJ295" i="58" s="1"/>
  <c r="CJ304" i="58" s="1"/>
  <c r="CI294" i="58"/>
  <c r="CI295" i="58" s="1"/>
  <c r="CI304" i="58" s="1"/>
  <c r="CH294" i="58"/>
  <c r="CH295" i="58" s="1"/>
  <c r="CH304" i="58" s="1"/>
  <c r="CG294" i="58"/>
  <c r="CG295" i="58" s="1"/>
  <c r="CG304" i="58" s="1"/>
  <c r="CF294" i="58"/>
  <c r="CF295" i="58" s="1"/>
  <c r="CF304" i="58" s="1"/>
  <c r="CE294" i="58"/>
  <c r="CE295" i="58" s="1"/>
  <c r="CE304" i="58" s="1"/>
  <c r="CD294" i="58"/>
  <c r="CD295" i="58" s="1"/>
  <c r="CD304" i="58" s="1"/>
  <c r="CC294" i="58"/>
  <c r="CC295" i="58" s="1"/>
  <c r="CC304" i="58" s="1"/>
  <c r="CB294" i="58"/>
  <c r="CB295" i="58" s="1"/>
  <c r="CB304" i="58" s="1"/>
  <c r="CA294" i="58"/>
  <c r="CX250" i="58"/>
  <c r="CX251" i="58" s="1"/>
  <c r="CX260" i="58" s="1"/>
  <c r="CW250" i="58"/>
  <c r="CW251" i="58" s="1"/>
  <c r="CW260" i="58" s="1"/>
  <c r="CV250" i="58"/>
  <c r="CV251" i="58" s="1"/>
  <c r="CV260" i="58" s="1"/>
  <c r="CU250" i="58"/>
  <c r="CU251" i="58" s="1"/>
  <c r="CU260" i="58" s="1"/>
  <c r="CT250" i="58"/>
  <c r="CT251" i="58" s="1"/>
  <c r="CT260" i="58" s="1"/>
  <c r="CS250" i="58"/>
  <c r="CS251" i="58" s="1"/>
  <c r="CS260" i="58" s="1"/>
  <c r="CR250" i="58"/>
  <c r="CR251" i="58" s="1"/>
  <c r="CR260" i="58" s="1"/>
  <c r="CQ250" i="58"/>
  <c r="CQ251" i="58" s="1"/>
  <c r="CQ260" i="58" s="1"/>
  <c r="CP250" i="58"/>
  <c r="CP251" i="58" s="1"/>
  <c r="CP260" i="58" s="1"/>
  <c r="CO250" i="58"/>
  <c r="CO251" i="58" s="1"/>
  <c r="CO260" i="58" s="1"/>
  <c r="CN250" i="58"/>
  <c r="CN251" i="58" s="1"/>
  <c r="CN260" i="58" s="1"/>
  <c r="CM250" i="58"/>
  <c r="CM251" i="58" s="1"/>
  <c r="CM260" i="58" s="1"/>
  <c r="CL250" i="58"/>
  <c r="CL251" i="58" s="1"/>
  <c r="CL260" i="58" s="1"/>
  <c r="CK250" i="58"/>
  <c r="CK251" i="58" s="1"/>
  <c r="CK260" i="58" s="1"/>
  <c r="CJ250" i="58"/>
  <c r="CJ251" i="58" s="1"/>
  <c r="CJ260" i="58" s="1"/>
  <c r="CI250" i="58"/>
  <c r="CI251" i="58" s="1"/>
  <c r="CI260" i="58" s="1"/>
  <c r="CH250" i="58"/>
  <c r="CH251" i="58" s="1"/>
  <c r="CH260" i="58" s="1"/>
  <c r="CG250" i="58"/>
  <c r="CG251" i="58" s="1"/>
  <c r="CG260" i="58" s="1"/>
  <c r="CF250" i="58"/>
  <c r="CF251" i="58" s="1"/>
  <c r="CF260" i="58" s="1"/>
  <c r="CE250" i="58"/>
  <c r="CE251" i="58" s="1"/>
  <c r="CE260" i="58" s="1"/>
  <c r="CD250" i="58"/>
  <c r="CD251" i="58" s="1"/>
  <c r="CD260" i="58" s="1"/>
  <c r="CC250" i="58"/>
  <c r="CC251" i="58" s="1"/>
  <c r="CC260" i="58" s="1"/>
  <c r="CB250" i="58"/>
  <c r="CB251" i="58" s="1"/>
  <c r="CB260" i="58" s="1"/>
  <c r="CA250" i="58"/>
  <c r="CX206" i="58"/>
  <c r="CW206" i="58"/>
  <c r="CV206" i="58"/>
  <c r="CU206" i="58"/>
  <c r="CT206" i="58"/>
  <c r="CS206" i="58"/>
  <c r="CR206" i="58"/>
  <c r="CQ206" i="58"/>
  <c r="CP206" i="58"/>
  <c r="CO206" i="58"/>
  <c r="CN206" i="58"/>
  <c r="CM206" i="58"/>
  <c r="CL206" i="58"/>
  <c r="CK206" i="58"/>
  <c r="CJ206" i="58"/>
  <c r="CI206" i="58"/>
  <c r="CH206" i="58"/>
  <c r="CG206" i="58"/>
  <c r="CF206" i="58"/>
  <c r="CE206" i="58"/>
  <c r="CD206" i="58"/>
  <c r="CC206" i="58"/>
  <c r="CB206" i="58"/>
  <c r="CA206" i="58"/>
  <c r="CX162" i="58"/>
  <c r="CX163" i="58" s="1"/>
  <c r="CX172" i="58" s="1"/>
  <c r="CW162" i="58"/>
  <c r="CW163" i="58" s="1"/>
  <c r="CW172" i="58" s="1"/>
  <c r="CV162" i="58"/>
  <c r="CV163" i="58" s="1"/>
  <c r="CV172" i="58" s="1"/>
  <c r="CU162" i="58"/>
  <c r="CU163" i="58" s="1"/>
  <c r="CU172" i="58" s="1"/>
  <c r="CT162" i="58"/>
  <c r="CT163" i="58" s="1"/>
  <c r="CT172" i="58" s="1"/>
  <c r="CS162" i="58"/>
  <c r="CS163" i="58" s="1"/>
  <c r="CS172" i="58" s="1"/>
  <c r="CR162" i="58"/>
  <c r="CR163" i="58" s="1"/>
  <c r="CR172" i="58" s="1"/>
  <c r="CQ162" i="58"/>
  <c r="CQ163" i="58" s="1"/>
  <c r="CQ172" i="58" s="1"/>
  <c r="CP162" i="58"/>
  <c r="CP163" i="58" s="1"/>
  <c r="CP172" i="58" s="1"/>
  <c r="CO162" i="58"/>
  <c r="CO163" i="58" s="1"/>
  <c r="CO172" i="58" s="1"/>
  <c r="CN162" i="58"/>
  <c r="CN163" i="58" s="1"/>
  <c r="CN172" i="58" s="1"/>
  <c r="CM162" i="58"/>
  <c r="CM163" i="58" s="1"/>
  <c r="CM172" i="58" s="1"/>
  <c r="CL162" i="58"/>
  <c r="CL163" i="58" s="1"/>
  <c r="CL172" i="58" s="1"/>
  <c r="CK162" i="58"/>
  <c r="CK163" i="58" s="1"/>
  <c r="CK172" i="58" s="1"/>
  <c r="CJ162" i="58"/>
  <c r="CJ163" i="58" s="1"/>
  <c r="CJ172" i="58" s="1"/>
  <c r="CI162" i="58"/>
  <c r="CI163" i="58" s="1"/>
  <c r="CI172" i="58" s="1"/>
  <c r="CH162" i="58"/>
  <c r="CH163" i="58" s="1"/>
  <c r="CH172" i="58" s="1"/>
  <c r="CG162" i="58"/>
  <c r="CG163" i="58" s="1"/>
  <c r="CG172" i="58" s="1"/>
  <c r="CF162" i="58"/>
  <c r="CF163" i="58" s="1"/>
  <c r="CF172" i="58" s="1"/>
  <c r="CE162" i="58"/>
  <c r="CE163" i="58" s="1"/>
  <c r="CE172" i="58" s="1"/>
  <c r="CD162" i="58"/>
  <c r="CD163" i="58" s="1"/>
  <c r="CD172" i="58" s="1"/>
  <c r="CC162" i="58"/>
  <c r="CC163" i="58" s="1"/>
  <c r="CC172" i="58" s="1"/>
  <c r="CB162" i="58"/>
  <c r="CB163" i="58" s="1"/>
  <c r="CB172" i="58" s="1"/>
  <c r="CA162" i="58"/>
  <c r="CX118" i="58"/>
  <c r="CX119" i="58" s="1"/>
  <c r="CX128" i="58" s="1"/>
  <c r="CW118" i="58"/>
  <c r="CW119" i="58" s="1"/>
  <c r="CW128" i="58" s="1"/>
  <c r="CV118" i="58"/>
  <c r="CV119" i="58" s="1"/>
  <c r="CV128" i="58" s="1"/>
  <c r="CU118" i="58"/>
  <c r="CU119" i="58" s="1"/>
  <c r="CU128" i="58" s="1"/>
  <c r="CT118" i="58"/>
  <c r="CT119" i="58" s="1"/>
  <c r="CT128" i="58" s="1"/>
  <c r="CS118" i="58"/>
  <c r="CS119" i="58" s="1"/>
  <c r="CS128" i="58" s="1"/>
  <c r="CR118" i="58"/>
  <c r="CR119" i="58" s="1"/>
  <c r="CR128" i="58" s="1"/>
  <c r="CQ118" i="58"/>
  <c r="CQ119" i="58" s="1"/>
  <c r="CQ128" i="58" s="1"/>
  <c r="CP118" i="58"/>
  <c r="CP119" i="58" s="1"/>
  <c r="CP128" i="58" s="1"/>
  <c r="CO118" i="58"/>
  <c r="CO119" i="58" s="1"/>
  <c r="CO128" i="58" s="1"/>
  <c r="CN118" i="58"/>
  <c r="CN119" i="58" s="1"/>
  <c r="CN128" i="58" s="1"/>
  <c r="CM118" i="58"/>
  <c r="CM119" i="58" s="1"/>
  <c r="CM128" i="58" s="1"/>
  <c r="CL118" i="58"/>
  <c r="CL119" i="58" s="1"/>
  <c r="CL128" i="58" s="1"/>
  <c r="CK118" i="58"/>
  <c r="CK119" i="58" s="1"/>
  <c r="CK128" i="58" s="1"/>
  <c r="CJ118" i="58"/>
  <c r="CJ119" i="58" s="1"/>
  <c r="CJ128" i="58" s="1"/>
  <c r="CI118" i="58"/>
  <c r="CI119" i="58" s="1"/>
  <c r="CI128" i="58" s="1"/>
  <c r="CH118" i="58"/>
  <c r="CH119" i="58" s="1"/>
  <c r="CH128" i="58" s="1"/>
  <c r="CG118" i="58"/>
  <c r="CG119" i="58" s="1"/>
  <c r="CG128" i="58" s="1"/>
  <c r="CF118" i="58"/>
  <c r="CF119" i="58" s="1"/>
  <c r="CF128" i="58" s="1"/>
  <c r="CE118" i="58"/>
  <c r="CE119" i="58" s="1"/>
  <c r="CE128" i="58" s="1"/>
  <c r="CD118" i="58"/>
  <c r="CD119" i="58" s="1"/>
  <c r="CD128" i="58" s="1"/>
  <c r="CC118" i="58"/>
  <c r="CC119" i="58" s="1"/>
  <c r="CC128" i="58" s="1"/>
  <c r="CB118" i="58"/>
  <c r="CB119" i="58" s="1"/>
  <c r="CB128" i="58" s="1"/>
  <c r="CA118" i="58"/>
  <c r="CX74" i="58"/>
  <c r="CX75" i="58" s="1"/>
  <c r="CX84" i="58" s="1"/>
  <c r="CW74" i="58"/>
  <c r="CW75" i="58" s="1"/>
  <c r="CW84" i="58" s="1"/>
  <c r="CV74" i="58"/>
  <c r="CV75" i="58" s="1"/>
  <c r="CV84" i="58" s="1"/>
  <c r="CU74" i="58"/>
  <c r="CU75" i="58" s="1"/>
  <c r="CU84" i="58" s="1"/>
  <c r="CT74" i="58"/>
  <c r="CT75" i="58" s="1"/>
  <c r="CT84" i="58" s="1"/>
  <c r="CS74" i="58"/>
  <c r="CS75" i="58" s="1"/>
  <c r="CS84" i="58" s="1"/>
  <c r="CR74" i="58"/>
  <c r="CR75" i="58" s="1"/>
  <c r="CR84" i="58" s="1"/>
  <c r="CQ74" i="58"/>
  <c r="CQ75" i="58" s="1"/>
  <c r="CQ84" i="58" s="1"/>
  <c r="CP74" i="58"/>
  <c r="CP75" i="58" s="1"/>
  <c r="CP84" i="58" s="1"/>
  <c r="CO74" i="58"/>
  <c r="CO75" i="58" s="1"/>
  <c r="CO84" i="58" s="1"/>
  <c r="CN74" i="58"/>
  <c r="CN75" i="58" s="1"/>
  <c r="CN84" i="58" s="1"/>
  <c r="CM74" i="58"/>
  <c r="CM75" i="58" s="1"/>
  <c r="CM84" i="58" s="1"/>
  <c r="CL74" i="58"/>
  <c r="CL75" i="58" s="1"/>
  <c r="CL84" i="58" s="1"/>
  <c r="CK74" i="58"/>
  <c r="CK75" i="58" s="1"/>
  <c r="CK84" i="58" s="1"/>
  <c r="CJ74" i="58"/>
  <c r="CJ75" i="58" s="1"/>
  <c r="CJ84" i="58" s="1"/>
  <c r="CI74" i="58"/>
  <c r="CI75" i="58" s="1"/>
  <c r="CI84" i="58" s="1"/>
  <c r="CH74" i="58"/>
  <c r="CH75" i="58" s="1"/>
  <c r="CH84" i="58" s="1"/>
  <c r="CG74" i="58"/>
  <c r="CG75" i="58" s="1"/>
  <c r="CG84" i="58" s="1"/>
  <c r="CF74" i="58"/>
  <c r="CF75" i="58" s="1"/>
  <c r="CF84" i="58" s="1"/>
  <c r="CE74" i="58"/>
  <c r="CE75" i="58" s="1"/>
  <c r="CE84" i="58" s="1"/>
  <c r="CD74" i="58"/>
  <c r="CD75" i="58" s="1"/>
  <c r="CD84" i="58" s="1"/>
  <c r="CC74" i="58"/>
  <c r="CC75" i="58" s="1"/>
  <c r="CC84" i="58" s="1"/>
  <c r="CB74" i="58"/>
  <c r="CB75" i="58" s="1"/>
  <c r="CB84" i="58" s="1"/>
  <c r="CA74" i="58"/>
  <c r="CB207" i="58" l="1"/>
  <c r="CB216" i="58" s="1"/>
  <c r="CC207" i="58"/>
  <c r="CC216" i="58" s="1"/>
  <c r="CD207" i="58"/>
  <c r="CD216" i="58" s="1"/>
  <c r="CE207" i="58"/>
  <c r="CE216" i="58" s="1"/>
  <c r="CF207" i="58"/>
  <c r="CF216" i="58" s="1"/>
  <c r="CG207" i="58"/>
  <c r="CG216" i="58" s="1"/>
  <c r="CH207" i="58"/>
  <c r="CH216" i="58" s="1"/>
  <c r="CI207" i="58"/>
  <c r="CI216" i="58" s="1"/>
  <c r="CJ207" i="58"/>
  <c r="CJ216" i="58" s="1"/>
  <c r="CK207" i="58"/>
  <c r="CK216" i="58" s="1"/>
  <c r="CL207" i="58"/>
  <c r="CL216" i="58" s="1"/>
  <c r="CM207" i="58"/>
  <c r="CM216" i="58" s="1"/>
  <c r="CN207" i="58"/>
  <c r="CN216" i="58" s="1"/>
  <c r="CO207" i="58"/>
  <c r="CO216" i="58" s="1"/>
  <c r="CP207" i="58"/>
  <c r="CP216" i="58" s="1"/>
  <c r="CQ207" i="58"/>
  <c r="CQ216" i="58" s="1"/>
  <c r="CR207" i="58"/>
  <c r="CR216" i="58" s="1"/>
  <c r="CS207" i="58"/>
  <c r="CS216" i="58" s="1"/>
  <c r="CT207" i="58"/>
  <c r="CT216" i="58" s="1"/>
  <c r="CU207" i="58"/>
  <c r="CU216" i="58" s="1"/>
  <c r="CV207" i="58"/>
  <c r="CV216" i="58" s="1"/>
  <c r="CW207" i="58"/>
  <c r="CW216" i="58" s="1"/>
  <c r="CX207" i="58"/>
  <c r="CX216" i="58" s="1"/>
  <c r="BY207" i="58"/>
  <c r="BY216" i="58" s="1"/>
  <c r="BX207" i="58"/>
  <c r="BX216" i="58" s="1"/>
  <c r="BW207" i="58"/>
  <c r="BW216" i="58" s="1"/>
  <c r="BV207" i="58"/>
  <c r="BV216" i="58" s="1"/>
  <c r="BU207" i="58"/>
  <c r="BU216" i="58" s="1"/>
  <c r="BT207" i="58"/>
  <c r="BT216" i="58" s="1"/>
  <c r="BS207" i="58"/>
  <c r="BS216" i="58" s="1"/>
  <c r="BR207" i="58"/>
  <c r="BR216" i="58" s="1"/>
  <c r="BQ207" i="58"/>
  <c r="BQ216" i="58" s="1"/>
  <c r="BP207" i="58"/>
  <c r="BP216" i="58" s="1"/>
  <c r="BO207" i="58"/>
  <c r="BO216" i="58" s="1"/>
  <c r="BN207" i="58"/>
  <c r="BN216" i="58" s="1"/>
  <c r="BM207" i="58"/>
  <c r="BM216" i="58" s="1"/>
  <c r="BL207" i="58"/>
  <c r="BL216" i="58" s="1"/>
  <c r="BK207" i="58"/>
  <c r="BK216" i="58" s="1"/>
  <c r="BJ207" i="58"/>
  <c r="BJ216" i="58" s="1"/>
  <c r="BI207" i="58"/>
  <c r="BI216" i="58" s="1"/>
  <c r="BH207" i="58"/>
  <c r="BH216" i="58" s="1"/>
  <c r="BG207" i="58"/>
  <c r="BG216" i="58" s="1"/>
  <c r="BF207" i="58"/>
  <c r="BF216" i="58" s="1"/>
  <c r="BE207" i="58"/>
  <c r="BE216" i="58" s="1"/>
  <c r="BD207" i="58"/>
  <c r="BD216" i="58" s="1"/>
  <c r="BC207" i="58"/>
  <c r="BC216" i="58" s="1"/>
  <c r="AX207" i="58"/>
  <c r="AX216" i="58" s="1"/>
  <c r="AD207" i="58"/>
  <c r="AD216" i="58" s="1"/>
  <c r="AE207" i="58"/>
  <c r="AE216" i="58" s="1"/>
  <c r="AF207" i="58"/>
  <c r="AF216" i="58" s="1"/>
  <c r="AG207" i="58"/>
  <c r="AG216" i="58" s="1"/>
  <c r="AH207" i="58"/>
  <c r="AH216" i="58" s="1"/>
  <c r="AI207" i="58"/>
  <c r="AI216" i="58" s="1"/>
  <c r="AJ207" i="58"/>
  <c r="AJ216" i="58" s="1"/>
  <c r="AK207" i="58"/>
  <c r="AK216" i="58" s="1"/>
  <c r="AL207" i="58"/>
  <c r="AL216" i="58" s="1"/>
  <c r="AM207" i="58"/>
  <c r="AM216" i="58" s="1"/>
  <c r="AN207" i="58"/>
  <c r="AN216" i="58" s="1"/>
  <c r="AO207" i="58"/>
  <c r="AO216" i="58" s="1"/>
  <c r="AP207" i="58"/>
  <c r="AP216" i="58" s="1"/>
  <c r="AQ207" i="58"/>
  <c r="AQ216" i="58" s="1"/>
  <c r="AR207" i="58"/>
  <c r="AR216" i="58" s="1"/>
  <c r="AS207" i="58"/>
  <c r="AS216" i="58" s="1"/>
  <c r="AT207" i="58"/>
  <c r="AT216" i="58" s="1"/>
  <c r="AU207" i="58"/>
  <c r="AU216" i="58" s="1"/>
  <c r="AV207" i="58"/>
  <c r="AV216" i="58" s="1"/>
  <c r="AW207" i="58"/>
  <c r="AW216" i="58" s="1"/>
  <c r="AY207" i="58"/>
  <c r="AY216" i="58" s="1"/>
  <c r="AZ207" i="58"/>
  <c r="AZ216" i="58" s="1"/>
  <c r="AA207" i="58"/>
  <c r="AA216" i="58" s="1"/>
  <c r="Z207" i="58"/>
  <c r="Z216" i="58" s="1"/>
  <c r="Y207" i="58"/>
  <c r="Y216" i="58" s="1"/>
  <c r="X207" i="58"/>
  <c r="X216" i="58" s="1"/>
  <c r="W207" i="58"/>
  <c r="W216" i="58" s="1"/>
  <c r="V207" i="58"/>
  <c r="V216" i="58" s="1"/>
  <c r="U207" i="58"/>
  <c r="U216" i="58" s="1"/>
  <c r="T207" i="58"/>
  <c r="T216" i="58" s="1"/>
  <c r="S207" i="58"/>
  <c r="S216" i="58" s="1"/>
  <c r="R207" i="58"/>
  <c r="R216" i="58" s="1"/>
  <c r="Q207" i="58"/>
  <c r="Q216" i="58" s="1"/>
  <c r="P207" i="58"/>
  <c r="P216" i="58" s="1"/>
  <c r="O207" i="58"/>
  <c r="O216" i="58" s="1"/>
  <c r="N207" i="58"/>
  <c r="N216" i="58" s="1"/>
  <c r="M207" i="58"/>
  <c r="M216" i="58" s="1"/>
  <c r="L207" i="58"/>
  <c r="L216" i="58" s="1"/>
  <c r="K207" i="58"/>
  <c r="K216" i="58" s="1"/>
  <c r="J207" i="58"/>
  <c r="J216" i="58" s="1"/>
  <c r="I207" i="58"/>
  <c r="I216" i="58" s="1"/>
  <c r="H207" i="58"/>
  <c r="H216" i="58" s="1"/>
  <c r="G207" i="58"/>
  <c r="G216" i="58" s="1"/>
  <c r="F207" i="58"/>
  <c r="F216" i="58" s="1"/>
  <c r="E207" i="58"/>
  <c r="E216" i="58" s="1"/>
  <c r="CA75" i="58"/>
  <c r="CA84" i="58" s="1"/>
  <c r="BZ74" i="58"/>
  <c r="CB76" i="58"/>
  <c r="CB85" i="58" s="1"/>
  <c r="CC76" i="58"/>
  <c r="CC85" i="58" s="1"/>
  <c r="CD76" i="58"/>
  <c r="CD85" i="58" s="1"/>
  <c r="CE76" i="58"/>
  <c r="CE85" i="58" s="1"/>
  <c r="CF76" i="58"/>
  <c r="CF85" i="58" s="1"/>
  <c r="CG76" i="58"/>
  <c r="CG85" i="58" s="1"/>
  <c r="CH76" i="58"/>
  <c r="CH85" i="58" s="1"/>
  <c r="CI76" i="58"/>
  <c r="CI85" i="58" s="1"/>
  <c r="CJ76" i="58"/>
  <c r="CJ85" i="58" s="1"/>
  <c r="CK76" i="58"/>
  <c r="CK85" i="58" s="1"/>
  <c r="CL76" i="58"/>
  <c r="CL85" i="58" s="1"/>
  <c r="CM76" i="58"/>
  <c r="CM85" i="58" s="1"/>
  <c r="CN76" i="58"/>
  <c r="CN85" i="58" s="1"/>
  <c r="CO76" i="58"/>
  <c r="CO85" i="58" s="1"/>
  <c r="CP76" i="58"/>
  <c r="CP85" i="58" s="1"/>
  <c r="CQ76" i="58"/>
  <c r="CQ85" i="58" s="1"/>
  <c r="CR76" i="58"/>
  <c r="CR85" i="58" s="1"/>
  <c r="CS76" i="58"/>
  <c r="CS85" i="58" s="1"/>
  <c r="CT76" i="58"/>
  <c r="CT85" i="58" s="1"/>
  <c r="CU76" i="58"/>
  <c r="CU85" i="58" s="1"/>
  <c r="CV76" i="58"/>
  <c r="CV85" i="58" s="1"/>
  <c r="CW76" i="58"/>
  <c r="CW85" i="58" s="1"/>
  <c r="CX76" i="58"/>
  <c r="CX85" i="58" s="1"/>
  <c r="CA119" i="58"/>
  <c r="CA128" i="58" s="1"/>
  <c r="BZ118" i="58"/>
  <c r="CB120" i="58"/>
  <c r="CB129" i="58" s="1"/>
  <c r="CC120" i="58"/>
  <c r="CC129" i="58" s="1"/>
  <c r="CD120" i="58"/>
  <c r="CD129" i="58" s="1"/>
  <c r="CE120" i="58"/>
  <c r="CE129" i="58" s="1"/>
  <c r="CF120" i="58"/>
  <c r="CF129" i="58" s="1"/>
  <c r="CG120" i="58"/>
  <c r="CG129" i="58" s="1"/>
  <c r="CH120" i="58"/>
  <c r="CH129" i="58" s="1"/>
  <c r="CI120" i="58"/>
  <c r="CI129" i="58" s="1"/>
  <c r="CJ120" i="58"/>
  <c r="CJ129" i="58" s="1"/>
  <c r="CK120" i="58"/>
  <c r="CK129" i="58" s="1"/>
  <c r="CL120" i="58"/>
  <c r="CL129" i="58" s="1"/>
  <c r="CM120" i="58"/>
  <c r="CM129" i="58" s="1"/>
  <c r="CN120" i="58"/>
  <c r="CN129" i="58" s="1"/>
  <c r="CO120" i="58"/>
  <c r="CO129" i="58" s="1"/>
  <c r="CP120" i="58"/>
  <c r="CP129" i="58" s="1"/>
  <c r="CQ120" i="58"/>
  <c r="CQ129" i="58" s="1"/>
  <c r="CR120" i="58"/>
  <c r="CR129" i="58" s="1"/>
  <c r="CS120" i="58"/>
  <c r="CS129" i="58" s="1"/>
  <c r="CT120" i="58"/>
  <c r="CT129" i="58" s="1"/>
  <c r="CU120" i="58"/>
  <c r="CU129" i="58" s="1"/>
  <c r="CV120" i="58"/>
  <c r="CV129" i="58" s="1"/>
  <c r="CW120" i="58"/>
  <c r="CW129" i="58" s="1"/>
  <c r="CX120" i="58"/>
  <c r="CX129" i="58" s="1"/>
  <c r="CA163" i="58"/>
  <c r="CA172" i="58" s="1"/>
  <c r="BZ162" i="58"/>
  <c r="CB164" i="58"/>
  <c r="CB173" i="58" s="1"/>
  <c r="CC164" i="58"/>
  <c r="CC173" i="58" s="1"/>
  <c r="CD164" i="58"/>
  <c r="CD173" i="58" s="1"/>
  <c r="CE164" i="58"/>
  <c r="CE173" i="58" s="1"/>
  <c r="CF164" i="58"/>
  <c r="CF173" i="58" s="1"/>
  <c r="CG164" i="58"/>
  <c r="CG173" i="58" s="1"/>
  <c r="CH164" i="58"/>
  <c r="CH173" i="58" s="1"/>
  <c r="CI164" i="58"/>
  <c r="CI173" i="58" s="1"/>
  <c r="CJ164" i="58"/>
  <c r="CJ173" i="58" s="1"/>
  <c r="CK164" i="58"/>
  <c r="CK173" i="58" s="1"/>
  <c r="CL164" i="58"/>
  <c r="CL173" i="58" s="1"/>
  <c r="CM164" i="58"/>
  <c r="CM173" i="58" s="1"/>
  <c r="CN164" i="58"/>
  <c r="CN173" i="58" s="1"/>
  <c r="CO164" i="58"/>
  <c r="CO173" i="58" s="1"/>
  <c r="CP164" i="58"/>
  <c r="CP173" i="58" s="1"/>
  <c r="CQ164" i="58"/>
  <c r="CQ173" i="58" s="1"/>
  <c r="CR164" i="58"/>
  <c r="CR173" i="58" s="1"/>
  <c r="CS164" i="58"/>
  <c r="CS173" i="58" s="1"/>
  <c r="CT164" i="58"/>
  <c r="CT173" i="58" s="1"/>
  <c r="CU164" i="58"/>
  <c r="CU173" i="58" s="1"/>
  <c r="CV164" i="58"/>
  <c r="CV173" i="58" s="1"/>
  <c r="CW164" i="58"/>
  <c r="CW173" i="58" s="1"/>
  <c r="CX164" i="58"/>
  <c r="CX173" i="58" s="1"/>
  <c r="CA207" i="58"/>
  <c r="CA216" i="58" s="1"/>
  <c r="BZ206" i="58"/>
  <c r="CR208" i="58"/>
  <c r="CR217" i="58" s="1"/>
  <c r="CA251" i="58"/>
  <c r="CA260" i="58" s="1"/>
  <c r="BZ250" i="58"/>
  <c r="CB252" i="58"/>
  <c r="CB261" i="58" s="1"/>
  <c r="CC252" i="58"/>
  <c r="CC261" i="58" s="1"/>
  <c r="CD252" i="58"/>
  <c r="CD261" i="58" s="1"/>
  <c r="CE252" i="58"/>
  <c r="CE261" i="58" s="1"/>
  <c r="CF252" i="58"/>
  <c r="CF261" i="58" s="1"/>
  <c r="CG252" i="58"/>
  <c r="CG261" i="58" s="1"/>
  <c r="CH252" i="58"/>
  <c r="CH261" i="58" s="1"/>
  <c r="CI252" i="58"/>
  <c r="CI261" i="58" s="1"/>
  <c r="CJ252" i="58"/>
  <c r="CJ261" i="58" s="1"/>
  <c r="CK252" i="58"/>
  <c r="CK261" i="58" s="1"/>
  <c r="CL252" i="58"/>
  <c r="CL261" i="58" s="1"/>
  <c r="CM252" i="58"/>
  <c r="CM261" i="58" s="1"/>
  <c r="CN252" i="58"/>
  <c r="CN261" i="58" s="1"/>
  <c r="CO252" i="58"/>
  <c r="CO261" i="58" s="1"/>
  <c r="CP252" i="58"/>
  <c r="CP261" i="58" s="1"/>
  <c r="CQ252" i="58"/>
  <c r="CQ261" i="58" s="1"/>
  <c r="CR252" i="58"/>
  <c r="CR261" i="58" s="1"/>
  <c r="CS252" i="58"/>
  <c r="CS261" i="58" s="1"/>
  <c r="CT252" i="58"/>
  <c r="CT261" i="58" s="1"/>
  <c r="CU252" i="58"/>
  <c r="CU261" i="58" s="1"/>
  <c r="CV252" i="58"/>
  <c r="CV261" i="58" s="1"/>
  <c r="CW252" i="58"/>
  <c r="CW261" i="58" s="1"/>
  <c r="CX252" i="58"/>
  <c r="CX261" i="58" s="1"/>
  <c r="CA295" i="58"/>
  <c r="CA304" i="58" s="1"/>
  <c r="BZ294" i="58"/>
  <c r="CB296" i="58"/>
  <c r="CB305" i="58" s="1"/>
  <c r="CC296" i="58"/>
  <c r="CC305" i="58" s="1"/>
  <c r="CD296" i="58"/>
  <c r="CD305" i="58" s="1"/>
  <c r="CE296" i="58"/>
  <c r="CE305" i="58" s="1"/>
  <c r="CF296" i="58"/>
  <c r="CF305" i="58" s="1"/>
  <c r="CG296" i="58"/>
  <c r="CG305" i="58" s="1"/>
  <c r="CH296" i="58"/>
  <c r="CH305" i="58" s="1"/>
  <c r="CI296" i="58"/>
  <c r="CI305" i="58" s="1"/>
  <c r="CJ296" i="58"/>
  <c r="CJ305" i="58" s="1"/>
  <c r="CK296" i="58"/>
  <c r="CK305" i="58" s="1"/>
  <c r="CL296" i="58"/>
  <c r="CL305" i="58" s="1"/>
  <c r="CM296" i="58"/>
  <c r="CM305" i="58" s="1"/>
  <c r="CN296" i="58"/>
  <c r="CN305" i="58" s="1"/>
  <c r="CO296" i="58"/>
  <c r="CO305" i="58" s="1"/>
  <c r="CP296" i="58"/>
  <c r="CP305" i="58" s="1"/>
  <c r="CQ296" i="58"/>
  <c r="CQ305" i="58" s="1"/>
  <c r="CR296" i="58"/>
  <c r="CR305" i="58" s="1"/>
  <c r="CS296" i="58"/>
  <c r="CS305" i="58" s="1"/>
  <c r="CT296" i="58"/>
  <c r="CT305" i="58" s="1"/>
  <c r="CU296" i="58"/>
  <c r="CU305" i="58" s="1"/>
  <c r="CV296" i="58"/>
  <c r="CV305" i="58" s="1"/>
  <c r="CW296" i="58"/>
  <c r="CW305" i="58" s="1"/>
  <c r="CX296" i="58"/>
  <c r="CX305" i="58" s="1"/>
  <c r="CA339" i="58"/>
  <c r="CA348" i="58" s="1"/>
  <c r="BZ338" i="58"/>
  <c r="CB340" i="58"/>
  <c r="CB349" i="58" s="1"/>
  <c r="CC340" i="58"/>
  <c r="CC349" i="58" s="1"/>
  <c r="CD340" i="58"/>
  <c r="CD349" i="58" s="1"/>
  <c r="CE340" i="58"/>
  <c r="CE349" i="58" s="1"/>
  <c r="CF340" i="58"/>
  <c r="CF349" i="58" s="1"/>
  <c r="CG340" i="58"/>
  <c r="CG349" i="58" s="1"/>
  <c r="CH340" i="58"/>
  <c r="CH349" i="58" s="1"/>
  <c r="CI340" i="58"/>
  <c r="CI349" i="58" s="1"/>
  <c r="CJ340" i="58"/>
  <c r="CJ349" i="58" s="1"/>
  <c r="CK340" i="58"/>
  <c r="CK349" i="58" s="1"/>
  <c r="CL340" i="58"/>
  <c r="CL349" i="58" s="1"/>
  <c r="CM340" i="58"/>
  <c r="CM349" i="58" s="1"/>
  <c r="CN340" i="58"/>
  <c r="CN349" i="58" s="1"/>
  <c r="CO340" i="58"/>
  <c r="CO349" i="58" s="1"/>
  <c r="CP340" i="58"/>
  <c r="CP349" i="58" s="1"/>
  <c r="CQ340" i="58"/>
  <c r="CQ349" i="58" s="1"/>
  <c r="CR340" i="58"/>
  <c r="CR349" i="58" s="1"/>
  <c r="CS340" i="58"/>
  <c r="CS349" i="58" s="1"/>
  <c r="CT340" i="58"/>
  <c r="CT349" i="58" s="1"/>
  <c r="CU340" i="58"/>
  <c r="CU349" i="58" s="1"/>
  <c r="CV340" i="58"/>
  <c r="CV349" i="58" s="1"/>
  <c r="CW340" i="58"/>
  <c r="CW349" i="58" s="1"/>
  <c r="CX340" i="58"/>
  <c r="CX349" i="58" s="1"/>
  <c r="CA383" i="58"/>
  <c r="CA392" i="58" s="1"/>
  <c r="BZ382" i="58"/>
  <c r="CB384" i="58"/>
  <c r="CB393" i="58" s="1"/>
  <c r="CC384" i="58"/>
  <c r="CC393" i="58" s="1"/>
  <c r="CD384" i="58"/>
  <c r="CD393" i="58" s="1"/>
  <c r="CE384" i="58"/>
  <c r="CE393" i="58" s="1"/>
  <c r="CF384" i="58"/>
  <c r="CF393" i="58" s="1"/>
  <c r="CG384" i="58"/>
  <c r="CG393" i="58" s="1"/>
  <c r="CH384" i="58"/>
  <c r="CH393" i="58" s="1"/>
  <c r="CI384" i="58"/>
  <c r="CI393" i="58" s="1"/>
  <c r="CJ384" i="58"/>
  <c r="CJ393" i="58" s="1"/>
  <c r="CK384" i="58"/>
  <c r="CK393" i="58" s="1"/>
  <c r="CL384" i="58"/>
  <c r="CL393" i="58" s="1"/>
  <c r="CM384" i="58"/>
  <c r="CM393" i="58" s="1"/>
  <c r="CN384" i="58"/>
  <c r="CN393" i="58" s="1"/>
  <c r="CO384" i="58"/>
  <c r="CO393" i="58" s="1"/>
  <c r="CP384" i="58"/>
  <c r="CP393" i="58" s="1"/>
  <c r="CQ384" i="58"/>
  <c r="CQ393" i="58" s="1"/>
  <c r="CR384" i="58"/>
  <c r="CR393" i="58" s="1"/>
  <c r="CS384" i="58"/>
  <c r="CS393" i="58" s="1"/>
  <c r="CT384" i="58"/>
  <c r="CT393" i="58" s="1"/>
  <c r="CU384" i="58"/>
  <c r="CU393" i="58" s="1"/>
  <c r="CV384" i="58"/>
  <c r="CV393" i="58" s="1"/>
  <c r="CW384" i="58"/>
  <c r="CW393" i="58" s="1"/>
  <c r="CX384" i="58"/>
  <c r="CX393" i="58" s="1"/>
  <c r="CA427" i="58"/>
  <c r="CA436" i="58" s="1"/>
  <c r="BZ426" i="58"/>
  <c r="CB428" i="58"/>
  <c r="CB437" i="58" s="1"/>
  <c r="CC428" i="58"/>
  <c r="CD428" i="58"/>
  <c r="CD437" i="58" s="1"/>
  <c r="CE428" i="58"/>
  <c r="CE437" i="58" s="1"/>
  <c r="CF428" i="58"/>
  <c r="CF437" i="58" s="1"/>
  <c r="CG428" i="58"/>
  <c r="CH428" i="58"/>
  <c r="CH437" i="58" s="1"/>
  <c r="CI428" i="58"/>
  <c r="CI437" i="58" s="1"/>
  <c r="CJ428" i="58"/>
  <c r="CJ437" i="58" s="1"/>
  <c r="CK428" i="58"/>
  <c r="CL428" i="58"/>
  <c r="CL437" i="58" s="1"/>
  <c r="CM428" i="58"/>
  <c r="CM437" i="58" s="1"/>
  <c r="CN428" i="58"/>
  <c r="CN437" i="58" s="1"/>
  <c r="CO428" i="58"/>
  <c r="CP428" i="58"/>
  <c r="CP437" i="58" s="1"/>
  <c r="CQ428" i="58"/>
  <c r="CQ437" i="58" s="1"/>
  <c r="CR428" i="58"/>
  <c r="CR437" i="58" s="1"/>
  <c r="CS428" i="58"/>
  <c r="CT428" i="58"/>
  <c r="CT437" i="58" s="1"/>
  <c r="CU428" i="58"/>
  <c r="CU437" i="58" s="1"/>
  <c r="CV428" i="58"/>
  <c r="CV437" i="58" s="1"/>
  <c r="CW428" i="58"/>
  <c r="CX428" i="58"/>
  <c r="CX437" i="58" s="1"/>
  <c r="CA471" i="58"/>
  <c r="CA480" i="58" s="1"/>
  <c r="BZ470" i="58"/>
  <c r="CB472" i="58"/>
  <c r="CB481" i="58" s="1"/>
  <c r="CC472" i="58"/>
  <c r="CD472" i="58"/>
  <c r="CD481" i="58" s="1"/>
  <c r="CE472" i="58"/>
  <c r="CE481" i="58" s="1"/>
  <c r="CF472" i="58"/>
  <c r="CF481" i="58" s="1"/>
  <c r="CG472" i="58"/>
  <c r="CH472" i="58"/>
  <c r="CH481" i="58" s="1"/>
  <c r="CI472" i="58"/>
  <c r="CI481" i="58" s="1"/>
  <c r="CJ472" i="58"/>
  <c r="CJ481" i="58" s="1"/>
  <c r="CK472" i="58"/>
  <c r="CL472" i="58"/>
  <c r="CL481" i="58" s="1"/>
  <c r="CM472" i="58"/>
  <c r="CM481" i="58" s="1"/>
  <c r="CN472" i="58"/>
  <c r="CN481" i="58" s="1"/>
  <c r="CO472" i="58"/>
  <c r="CP472" i="58"/>
  <c r="CP481" i="58" s="1"/>
  <c r="CQ472" i="58"/>
  <c r="CQ481" i="58" s="1"/>
  <c r="CR472" i="58"/>
  <c r="CR481" i="58" s="1"/>
  <c r="CS472" i="58"/>
  <c r="CT472" i="58"/>
  <c r="CT481" i="58" s="1"/>
  <c r="CU472" i="58"/>
  <c r="CU481" i="58" s="1"/>
  <c r="CV472" i="58"/>
  <c r="CV481" i="58" s="1"/>
  <c r="CW472" i="58"/>
  <c r="CX472" i="58"/>
  <c r="CX481" i="58" s="1"/>
  <c r="CA515" i="58"/>
  <c r="CA524" i="58" s="1"/>
  <c r="BZ514" i="58"/>
  <c r="CB516" i="58"/>
  <c r="CB525" i="58" s="1"/>
  <c r="CC516" i="58"/>
  <c r="CD516" i="58"/>
  <c r="CD525" i="58" s="1"/>
  <c r="CE516" i="58"/>
  <c r="CE525" i="58" s="1"/>
  <c r="CF516" i="58"/>
  <c r="CF525" i="58" s="1"/>
  <c r="CG516" i="58"/>
  <c r="CH516" i="58"/>
  <c r="CH525" i="58" s="1"/>
  <c r="CI516" i="58"/>
  <c r="CI525" i="58" s="1"/>
  <c r="CJ516" i="58"/>
  <c r="CJ525" i="58" s="1"/>
  <c r="CK516" i="58"/>
  <c r="CL516" i="58"/>
  <c r="CL525" i="58" s="1"/>
  <c r="CM516" i="58"/>
  <c r="CM525" i="58" s="1"/>
  <c r="CN516" i="58"/>
  <c r="CN525" i="58" s="1"/>
  <c r="CO516" i="58"/>
  <c r="CO525" i="58" s="1"/>
  <c r="CP516" i="58"/>
  <c r="CP525" i="58" s="1"/>
  <c r="CQ516" i="58"/>
  <c r="CQ525" i="58" s="1"/>
  <c r="CR516" i="58"/>
  <c r="CR525" i="58" s="1"/>
  <c r="CS516" i="58"/>
  <c r="CS525" i="58" s="1"/>
  <c r="CT516" i="58"/>
  <c r="CT525" i="58" s="1"/>
  <c r="CU516" i="58"/>
  <c r="CU525" i="58" s="1"/>
  <c r="CV516" i="58"/>
  <c r="CV525" i="58" s="1"/>
  <c r="CW516" i="58"/>
  <c r="CW525" i="58" s="1"/>
  <c r="CX516" i="58"/>
  <c r="CX525" i="58" s="1"/>
  <c r="CX31" i="58"/>
  <c r="CX558" i="58"/>
  <c r="CW31" i="58"/>
  <c r="CW558" i="58"/>
  <c r="CV31" i="58"/>
  <c r="CV558" i="58"/>
  <c r="CU31" i="58"/>
  <c r="CU558" i="58"/>
  <c r="CT31" i="58"/>
  <c r="CT558" i="58"/>
  <c r="CS31" i="58"/>
  <c r="CS558" i="58"/>
  <c r="CR31" i="58"/>
  <c r="CR558" i="58"/>
  <c r="CQ31" i="58"/>
  <c r="CQ558" i="58"/>
  <c r="CP31" i="58"/>
  <c r="CP558" i="58"/>
  <c r="CO31" i="58"/>
  <c r="CO558" i="58"/>
  <c r="CN31" i="58"/>
  <c r="CN558" i="58"/>
  <c r="CM31" i="58"/>
  <c r="CM558" i="58"/>
  <c r="CL31" i="58"/>
  <c r="CL558" i="58"/>
  <c r="CK31" i="58"/>
  <c r="CK558" i="58"/>
  <c r="CJ31" i="58"/>
  <c r="CJ558" i="58"/>
  <c r="CI31" i="58"/>
  <c r="CI558" i="58"/>
  <c r="CH31" i="58"/>
  <c r="CH558" i="58"/>
  <c r="CG31" i="58"/>
  <c r="CG558" i="58"/>
  <c r="CF31" i="58"/>
  <c r="CF558" i="58"/>
  <c r="CE31" i="58"/>
  <c r="CE558" i="58"/>
  <c r="CD31" i="58"/>
  <c r="CD558" i="58"/>
  <c r="CC31" i="58"/>
  <c r="CC558" i="58"/>
  <c r="CB31" i="58"/>
  <c r="CB558" i="58"/>
  <c r="CA31" i="58"/>
  <c r="CA558" i="58"/>
  <c r="BZ30" i="58"/>
  <c r="BY76" i="58"/>
  <c r="BY85" i="58" s="1"/>
  <c r="BX76" i="58"/>
  <c r="BX85" i="58" s="1"/>
  <c r="BW76" i="58"/>
  <c r="BV76" i="58"/>
  <c r="BV85" i="58" s="1"/>
  <c r="BU76" i="58"/>
  <c r="BU85" i="58" s="1"/>
  <c r="BT76" i="58"/>
  <c r="BT85" i="58" s="1"/>
  <c r="BS76" i="58"/>
  <c r="BR76" i="58"/>
  <c r="BR85" i="58" s="1"/>
  <c r="BQ76" i="58"/>
  <c r="BQ85" i="58" s="1"/>
  <c r="BP76" i="58"/>
  <c r="BP85" i="58" s="1"/>
  <c r="BO76" i="58"/>
  <c r="BN76" i="58"/>
  <c r="BN85" i="58" s="1"/>
  <c r="BM76" i="58"/>
  <c r="BM85" i="58" s="1"/>
  <c r="BL76" i="58"/>
  <c r="BL85" i="58" s="1"/>
  <c r="BK76" i="58"/>
  <c r="BJ76" i="58"/>
  <c r="BJ85" i="58" s="1"/>
  <c r="BI76" i="58"/>
  <c r="BI85" i="58" s="1"/>
  <c r="BH76" i="58"/>
  <c r="BH85" i="58" s="1"/>
  <c r="BG76" i="58"/>
  <c r="BF76" i="58"/>
  <c r="BF85" i="58" s="1"/>
  <c r="BE76" i="58"/>
  <c r="BE85" i="58" s="1"/>
  <c r="BD76" i="58"/>
  <c r="BD85" i="58" s="1"/>
  <c r="BC76" i="58"/>
  <c r="BB75" i="58"/>
  <c r="BB84" i="58" s="1"/>
  <c r="BA74" i="58"/>
  <c r="BY516" i="58"/>
  <c r="BY525" i="58" s="1"/>
  <c r="BX516" i="58"/>
  <c r="BX525" i="58" s="1"/>
  <c r="BW516" i="58"/>
  <c r="BV516" i="58"/>
  <c r="BV525" i="58" s="1"/>
  <c r="BU516" i="58"/>
  <c r="BU525" i="58" s="1"/>
  <c r="BT516" i="58"/>
  <c r="BT525" i="58" s="1"/>
  <c r="BS516" i="58"/>
  <c r="BR516" i="58"/>
  <c r="BR525" i="58" s="1"/>
  <c r="BQ516" i="58"/>
  <c r="BQ525" i="58" s="1"/>
  <c r="BP516" i="58"/>
  <c r="BP525" i="58" s="1"/>
  <c r="BO516" i="58"/>
  <c r="BN516" i="58"/>
  <c r="BN525" i="58" s="1"/>
  <c r="BM516" i="58"/>
  <c r="BM525" i="58" s="1"/>
  <c r="BL516" i="58"/>
  <c r="BL525" i="58" s="1"/>
  <c r="BK516" i="58"/>
  <c r="BJ516" i="58"/>
  <c r="BJ525" i="58" s="1"/>
  <c r="BI516" i="58"/>
  <c r="BI525" i="58" s="1"/>
  <c r="BH516" i="58"/>
  <c r="BH525" i="58" s="1"/>
  <c r="BG516" i="58"/>
  <c r="BF516" i="58"/>
  <c r="BF525" i="58" s="1"/>
  <c r="BE516" i="58"/>
  <c r="BE525" i="58" s="1"/>
  <c r="BD516" i="58"/>
  <c r="BD525" i="58" s="1"/>
  <c r="BC516" i="58"/>
  <c r="BB515" i="58"/>
  <c r="BB524" i="58" s="1"/>
  <c r="BA514" i="58"/>
  <c r="BY472" i="58"/>
  <c r="BY481" i="58" s="1"/>
  <c r="BX472" i="58"/>
  <c r="BX481" i="58" s="1"/>
  <c r="BW472" i="58"/>
  <c r="BV472" i="58"/>
  <c r="BV481" i="58" s="1"/>
  <c r="BU472" i="58"/>
  <c r="BU481" i="58" s="1"/>
  <c r="BT472" i="58"/>
  <c r="BT481" i="58" s="1"/>
  <c r="BS472" i="58"/>
  <c r="BR472" i="58"/>
  <c r="BR481" i="58" s="1"/>
  <c r="BQ472" i="58"/>
  <c r="BQ481" i="58" s="1"/>
  <c r="BP472" i="58"/>
  <c r="BP481" i="58" s="1"/>
  <c r="BO472" i="58"/>
  <c r="BN472" i="58"/>
  <c r="BN481" i="58" s="1"/>
  <c r="BM472" i="58"/>
  <c r="BM481" i="58" s="1"/>
  <c r="BL472" i="58"/>
  <c r="BL481" i="58" s="1"/>
  <c r="BK472" i="58"/>
  <c r="BJ472" i="58"/>
  <c r="BJ481" i="58" s="1"/>
  <c r="BI472" i="58"/>
  <c r="BI481" i="58" s="1"/>
  <c r="BH472" i="58"/>
  <c r="BH481" i="58" s="1"/>
  <c r="BG472" i="58"/>
  <c r="BF472" i="58"/>
  <c r="BF481" i="58" s="1"/>
  <c r="BE472" i="58"/>
  <c r="BE481" i="58" s="1"/>
  <c r="BD472" i="58"/>
  <c r="BD481" i="58" s="1"/>
  <c r="BC472" i="58"/>
  <c r="BB471" i="58"/>
  <c r="BB480" i="58" s="1"/>
  <c r="BA470" i="58"/>
  <c r="BY428" i="58"/>
  <c r="BY437" i="58" s="1"/>
  <c r="BX428" i="58"/>
  <c r="BX437" i="58" s="1"/>
  <c r="BW428" i="58"/>
  <c r="BV428" i="58"/>
  <c r="BV437" i="58" s="1"/>
  <c r="BU428" i="58"/>
  <c r="BU437" i="58" s="1"/>
  <c r="BT428" i="58"/>
  <c r="BT437" i="58" s="1"/>
  <c r="BS428" i="58"/>
  <c r="BR428" i="58"/>
  <c r="BR437" i="58" s="1"/>
  <c r="BQ428" i="58"/>
  <c r="BQ437" i="58" s="1"/>
  <c r="BP428" i="58"/>
  <c r="BP437" i="58" s="1"/>
  <c r="BO428" i="58"/>
  <c r="BN428" i="58"/>
  <c r="BN437" i="58" s="1"/>
  <c r="BM428" i="58"/>
  <c r="BM437" i="58" s="1"/>
  <c r="BL428" i="58"/>
  <c r="BL437" i="58" s="1"/>
  <c r="BK428" i="58"/>
  <c r="BJ428" i="58"/>
  <c r="BJ437" i="58" s="1"/>
  <c r="BI428" i="58"/>
  <c r="BI437" i="58" s="1"/>
  <c r="BH428" i="58"/>
  <c r="BH437" i="58" s="1"/>
  <c r="BG428" i="58"/>
  <c r="BF428" i="58"/>
  <c r="BF437" i="58" s="1"/>
  <c r="BE428" i="58"/>
  <c r="BE437" i="58" s="1"/>
  <c r="BD428" i="58"/>
  <c r="BD437" i="58" s="1"/>
  <c r="BC428" i="58"/>
  <c r="BB427" i="58"/>
  <c r="BB436" i="58" s="1"/>
  <c r="BA426" i="58"/>
  <c r="BY384" i="58"/>
  <c r="BY393" i="58" s="1"/>
  <c r="BX384" i="58"/>
  <c r="BX393" i="58" s="1"/>
  <c r="BW384" i="58"/>
  <c r="BV384" i="58"/>
  <c r="BV393" i="58" s="1"/>
  <c r="BU384" i="58"/>
  <c r="BU393" i="58" s="1"/>
  <c r="BT384" i="58"/>
  <c r="BT393" i="58" s="1"/>
  <c r="BS384" i="58"/>
  <c r="BR384" i="58"/>
  <c r="BR393" i="58" s="1"/>
  <c r="BQ384" i="58"/>
  <c r="BQ393" i="58" s="1"/>
  <c r="BP384" i="58"/>
  <c r="BP393" i="58" s="1"/>
  <c r="BO384" i="58"/>
  <c r="BN384" i="58"/>
  <c r="BN393" i="58" s="1"/>
  <c r="BM384" i="58"/>
  <c r="BM393" i="58" s="1"/>
  <c r="BL384" i="58"/>
  <c r="BL393" i="58" s="1"/>
  <c r="BK384" i="58"/>
  <c r="BJ384" i="58"/>
  <c r="BJ393" i="58" s="1"/>
  <c r="BI384" i="58"/>
  <c r="BI393" i="58" s="1"/>
  <c r="BH384" i="58"/>
  <c r="BH393" i="58" s="1"/>
  <c r="BG384" i="58"/>
  <c r="BF384" i="58"/>
  <c r="BF393" i="58" s="1"/>
  <c r="BE384" i="58"/>
  <c r="BE393" i="58" s="1"/>
  <c r="BD384" i="58"/>
  <c r="BD393" i="58" s="1"/>
  <c r="BC384" i="58"/>
  <c r="BB383" i="58"/>
  <c r="BB392" i="58" s="1"/>
  <c r="BA382" i="58"/>
  <c r="BY340" i="58"/>
  <c r="BY349" i="58" s="1"/>
  <c r="BX340" i="58"/>
  <c r="BX349" i="58" s="1"/>
  <c r="BW340" i="58"/>
  <c r="BV340" i="58"/>
  <c r="BV349" i="58" s="1"/>
  <c r="BU340" i="58"/>
  <c r="BU349" i="58" s="1"/>
  <c r="BT340" i="58"/>
  <c r="BT349" i="58" s="1"/>
  <c r="BS340" i="58"/>
  <c r="BR340" i="58"/>
  <c r="BR349" i="58" s="1"/>
  <c r="BQ340" i="58"/>
  <c r="BQ349" i="58" s="1"/>
  <c r="BP340" i="58"/>
  <c r="BP349" i="58" s="1"/>
  <c r="BO340" i="58"/>
  <c r="BN340" i="58"/>
  <c r="BN349" i="58" s="1"/>
  <c r="BM340" i="58"/>
  <c r="BM349" i="58" s="1"/>
  <c r="BL340" i="58"/>
  <c r="BL349" i="58" s="1"/>
  <c r="BK340" i="58"/>
  <c r="BJ340" i="58"/>
  <c r="BJ349" i="58" s="1"/>
  <c r="BI340" i="58"/>
  <c r="BI349" i="58" s="1"/>
  <c r="BH340" i="58"/>
  <c r="BH349" i="58" s="1"/>
  <c r="BG340" i="58"/>
  <c r="BF340" i="58"/>
  <c r="BF349" i="58" s="1"/>
  <c r="BE340" i="58"/>
  <c r="BE349" i="58" s="1"/>
  <c r="BD340" i="58"/>
  <c r="BD349" i="58" s="1"/>
  <c r="BC340" i="58"/>
  <c r="BB339" i="58"/>
  <c r="BB348" i="58" s="1"/>
  <c r="BA338" i="58"/>
  <c r="BY296" i="58"/>
  <c r="BY305" i="58" s="1"/>
  <c r="BX296" i="58"/>
  <c r="BX305" i="58" s="1"/>
  <c r="BW296" i="58"/>
  <c r="BV296" i="58"/>
  <c r="BV305" i="58" s="1"/>
  <c r="BU296" i="58"/>
  <c r="BU305" i="58" s="1"/>
  <c r="BT296" i="58"/>
  <c r="BT305" i="58" s="1"/>
  <c r="BS296" i="58"/>
  <c r="BR296" i="58"/>
  <c r="BR305" i="58" s="1"/>
  <c r="BQ296" i="58"/>
  <c r="BQ305" i="58" s="1"/>
  <c r="BP296" i="58"/>
  <c r="BP305" i="58" s="1"/>
  <c r="BO296" i="58"/>
  <c r="BN296" i="58"/>
  <c r="BN305" i="58" s="1"/>
  <c r="BM296" i="58"/>
  <c r="BM305" i="58" s="1"/>
  <c r="BL296" i="58"/>
  <c r="BL305" i="58" s="1"/>
  <c r="BK296" i="58"/>
  <c r="BJ296" i="58"/>
  <c r="BJ305" i="58" s="1"/>
  <c r="BI296" i="58"/>
  <c r="BI305" i="58" s="1"/>
  <c r="BH296" i="58"/>
  <c r="BH305" i="58" s="1"/>
  <c r="BG296" i="58"/>
  <c r="BF296" i="58"/>
  <c r="BF305" i="58" s="1"/>
  <c r="BE296" i="58"/>
  <c r="BE305" i="58" s="1"/>
  <c r="BD296" i="58"/>
  <c r="BD305" i="58" s="1"/>
  <c r="BC296" i="58"/>
  <c r="BB295" i="58"/>
  <c r="BB304" i="58" s="1"/>
  <c r="BA294" i="58"/>
  <c r="BY252" i="58"/>
  <c r="BY261" i="58" s="1"/>
  <c r="BX252" i="58"/>
  <c r="BX261" i="58" s="1"/>
  <c r="BW252" i="58"/>
  <c r="BV252" i="58"/>
  <c r="BV261" i="58" s="1"/>
  <c r="BU252" i="58"/>
  <c r="BU261" i="58" s="1"/>
  <c r="BT252" i="58"/>
  <c r="BT261" i="58" s="1"/>
  <c r="BS252" i="58"/>
  <c r="BR252" i="58"/>
  <c r="BR261" i="58" s="1"/>
  <c r="BQ252" i="58"/>
  <c r="BQ261" i="58" s="1"/>
  <c r="BP252" i="58"/>
  <c r="BP261" i="58" s="1"/>
  <c r="BO252" i="58"/>
  <c r="BN252" i="58"/>
  <c r="BN261" i="58" s="1"/>
  <c r="BM252" i="58"/>
  <c r="BM261" i="58" s="1"/>
  <c r="BL252" i="58"/>
  <c r="BL261" i="58" s="1"/>
  <c r="BK252" i="58"/>
  <c r="BJ252" i="58"/>
  <c r="BJ261" i="58" s="1"/>
  <c r="BI252" i="58"/>
  <c r="BI261" i="58" s="1"/>
  <c r="BH252" i="58"/>
  <c r="BH261" i="58" s="1"/>
  <c r="BG252" i="58"/>
  <c r="BF252" i="58"/>
  <c r="BF261" i="58" s="1"/>
  <c r="BE252" i="58"/>
  <c r="BE261" i="58" s="1"/>
  <c r="BD252" i="58"/>
  <c r="BD261" i="58" s="1"/>
  <c r="BC252" i="58"/>
  <c r="BB251" i="58"/>
  <c r="BB260" i="58" s="1"/>
  <c r="BA250" i="58"/>
  <c r="BX208" i="58"/>
  <c r="BX217" i="58" s="1"/>
  <c r="BP208" i="58"/>
  <c r="BP217" i="58" s="1"/>
  <c r="BH208" i="58"/>
  <c r="BH217" i="58" s="1"/>
  <c r="BB207" i="58"/>
  <c r="BB216" i="58" s="1"/>
  <c r="BA206" i="58"/>
  <c r="BY164" i="58"/>
  <c r="BY173" i="58" s="1"/>
  <c r="BX164" i="58"/>
  <c r="BX173" i="58" s="1"/>
  <c r="BW164" i="58"/>
  <c r="BV164" i="58"/>
  <c r="BV173" i="58" s="1"/>
  <c r="BU164" i="58"/>
  <c r="BU173" i="58" s="1"/>
  <c r="BT164" i="58"/>
  <c r="BT173" i="58" s="1"/>
  <c r="BS164" i="58"/>
  <c r="BR164" i="58"/>
  <c r="BR173" i="58" s="1"/>
  <c r="BQ164" i="58"/>
  <c r="BQ173" i="58" s="1"/>
  <c r="BP164" i="58"/>
  <c r="BP173" i="58" s="1"/>
  <c r="BO164" i="58"/>
  <c r="BN164" i="58"/>
  <c r="BN173" i="58" s="1"/>
  <c r="BM164" i="58"/>
  <c r="BM173" i="58" s="1"/>
  <c r="BL164" i="58"/>
  <c r="BL173" i="58" s="1"/>
  <c r="BK164" i="58"/>
  <c r="BJ164" i="58"/>
  <c r="BJ173" i="58" s="1"/>
  <c r="BI164" i="58"/>
  <c r="BI173" i="58" s="1"/>
  <c r="BH164" i="58"/>
  <c r="BH173" i="58" s="1"/>
  <c r="BG164" i="58"/>
  <c r="BF164" i="58"/>
  <c r="BF173" i="58" s="1"/>
  <c r="BE164" i="58"/>
  <c r="BE173" i="58" s="1"/>
  <c r="BD164" i="58"/>
  <c r="BD173" i="58" s="1"/>
  <c r="BC164" i="58"/>
  <c r="BB163" i="58"/>
  <c r="BB172" i="58" s="1"/>
  <c r="BA162" i="58"/>
  <c r="BY120" i="58"/>
  <c r="BY129" i="58" s="1"/>
  <c r="BX120" i="58"/>
  <c r="BX129" i="58" s="1"/>
  <c r="BW120" i="58"/>
  <c r="BV120" i="58"/>
  <c r="BV129" i="58" s="1"/>
  <c r="BU120" i="58"/>
  <c r="BU129" i="58" s="1"/>
  <c r="BT120" i="58"/>
  <c r="BT129" i="58" s="1"/>
  <c r="BS120" i="58"/>
  <c r="BR120" i="58"/>
  <c r="BR129" i="58" s="1"/>
  <c r="BQ120" i="58"/>
  <c r="BQ129" i="58" s="1"/>
  <c r="BP120" i="58"/>
  <c r="BP129" i="58" s="1"/>
  <c r="BO120" i="58"/>
  <c r="BN120" i="58"/>
  <c r="BN129" i="58" s="1"/>
  <c r="BM120" i="58"/>
  <c r="BM129" i="58" s="1"/>
  <c r="BL120" i="58"/>
  <c r="BL129" i="58" s="1"/>
  <c r="BK120" i="58"/>
  <c r="BJ120" i="58"/>
  <c r="BJ129" i="58" s="1"/>
  <c r="BI120" i="58"/>
  <c r="BI129" i="58" s="1"/>
  <c r="BH120" i="58"/>
  <c r="BH129" i="58" s="1"/>
  <c r="BG120" i="58"/>
  <c r="BF120" i="58"/>
  <c r="BF129" i="58" s="1"/>
  <c r="BE120" i="58"/>
  <c r="BE129" i="58" s="1"/>
  <c r="BD120" i="58"/>
  <c r="BD129" i="58" s="1"/>
  <c r="BC120" i="58"/>
  <c r="BB119" i="58"/>
  <c r="BB128" i="58" s="1"/>
  <c r="BA118" i="58"/>
  <c r="AC31" i="58"/>
  <c r="AC558" i="58"/>
  <c r="AB30" i="58"/>
  <c r="AD31" i="58"/>
  <c r="AD558" i="58"/>
  <c r="AE31" i="58"/>
  <c r="AE558" i="58"/>
  <c r="AF31" i="58"/>
  <c r="AF558" i="58"/>
  <c r="AG31" i="58"/>
  <c r="AG558" i="58"/>
  <c r="AH31" i="58"/>
  <c r="AH558" i="58"/>
  <c r="AI31" i="58"/>
  <c r="AI558" i="58"/>
  <c r="AJ31" i="58"/>
  <c r="AJ558" i="58"/>
  <c r="AK31" i="58"/>
  <c r="AK558" i="58"/>
  <c r="AL31" i="58"/>
  <c r="AL558" i="58"/>
  <c r="AM31" i="58"/>
  <c r="AM558" i="58"/>
  <c r="AN31" i="58"/>
  <c r="AN558" i="58"/>
  <c r="AO31" i="58"/>
  <c r="AO558" i="58"/>
  <c r="AP31" i="58"/>
  <c r="AP558" i="58"/>
  <c r="AQ31" i="58"/>
  <c r="AQ558" i="58"/>
  <c r="AR31" i="58"/>
  <c r="AR558" i="58"/>
  <c r="AS31" i="58"/>
  <c r="AS558" i="58"/>
  <c r="AT31" i="58"/>
  <c r="AT558" i="58"/>
  <c r="AU31" i="58"/>
  <c r="AU558" i="58"/>
  <c r="AV31" i="58"/>
  <c r="AV558" i="58"/>
  <c r="AW31" i="58"/>
  <c r="AW558" i="58"/>
  <c r="AX31" i="58"/>
  <c r="AX558" i="58"/>
  <c r="AY31" i="58"/>
  <c r="AY558" i="58"/>
  <c r="AZ31" i="58"/>
  <c r="AZ558" i="58"/>
  <c r="BB31" i="58"/>
  <c r="BA30" i="58"/>
  <c r="BB558" i="58"/>
  <c r="BC31" i="58"/>
  <c r="BC558" i="58"/>
  <c r="BD31" i="58"/>
  <c r="BD558" i="58"/>
  <c r="BE31" i="58"/>
  <c r="BE558" i="58"/>
  <c r="BF31" i="58"/>
  <c r="BF558" i="58"/>
  <c r="BG31" i="58"/>
  <c r="BG558" i="58"/>
  <c r="BH31" i="58"/>
  <c r="BH558" i="58"/>
  <c r="BI31" i="58"/>
  <c r="BI558" i="58"/>
  <c r="BJ31" i="58"/>
  <c r="BJ558" i="58"/>
  <c r="BK31" i="58"/>
  <c r="BK558" i="58"/>
  <c r="BL31" i="58"/>
  <c r="BL558" i="58"/>
  <c r="BM31" i="58"/>
  <c r="BM558" i="58"/>
  <c r="BN31" i="58"/>
  <c r="BN558" i="58"/>
  <c r="BO31" i="58"/>
  <c r="BO558" i="58"/>
  <c r="BP31" i="58"/>
  <c r="BP558" i="58"/>
  <c r="BQ31" i="58"/>
  <c r="BQ558" i="58"/>
  <c r="BR31" i="58"/>
  <c r="BR558" i="58"/>
  <c r="BS31" i="58"/>
  <c r="BS558" i="58"/>
  <c r="BT31" i="58"/>
  <c r="BT558" i="58"/>
  <c r="BU31" i="58"/>
  <c r="BU558" i="58"/>
  <c r="BV31" i="58"/>
  <c r="BV558" i="58"/>
  <c r="BW31" i="58"/>
  <c r="BW558" i="58"/>
  <c r="BX31" i="58"/>
  <c r="BX558" i="58"/>
  <c r="BY31" i="58"/>
  <c r="BY558" i="58"/>
  <c r="AC75" i="58"/>
  <c r="AC84" i="58" s="1"/>
  <c r="AB74" i="58"/>
  <c r="AD76" i="58"/>
  <c r="AE76" i="58"/>
  <c r="AE85" i="58" s="1"/>
  <c r="AF76" i="58"/>
  <c r="AF85" i="58" s="1"/>
  <c r="AG76" i="58"/>
  <c r="AG85" i="58" s="1"/>
  <c r="AH76" i="58"/>
  <c r="AI76" i="58"/>
  <c r="AI85" i="58" s="1"/>
  <c r="AJ76" i="58"/>
  <c r="AJ85" i="58" s="1"/>
  <c r="AK76" i="58"/>
  <c r="AK85" i="58" s="1"/>
  <c r="AL76" i="58"/>
  <c r="AM76" i="58"/>
  <c r="AM85" i="58" s="1"/>
  <c r="AN76" i="58"/>
  <c r="AN85" i="58" s="1"/>
  <c r="AO76" i="58"/>
  <c r="AO85" i="58" s="1"/>
  <c r="AP76" i="58"/>
  <c r="AQ76" i="58"/>
  <c r="AQ85" i="58" s="1"/>
  <c r="AR76" i="58"/>
  <c r="AR85" i="58" s="1"/>
  <c r="AS76" i="58"/>
  <c r="AS85" i="58" s="1"/>
  <c r="AT76" i="58"/>
  <c r="AU76" i="58"/>
  <c r="AU85" i="58" s="1"/>
  <c r="AV76" i="58"/>
  <c r="AV85" i="58" s="1"/>
  <c r="AW76" i="58"/>
  <c r="AW85" i="58" s="1"/>
  <c r="AX76" i="58"/>
  <c r="AY76" i="58"/>
  <c r="AY85" i="58" s="1"/>
  <c r="AZ76" i="58"/>
  <c r="AZ85" i="58" s="1"/>
  <c r="AX120" i="58"/>
  <c r="AX129" i="58" s="1"/>
  <c r="AX164" i="58"/>
  <c r="AX252" i="58"/>
  <c r="AX261" i="58" s="1"/>
  <c r="AX296" i="58"/>
  <c r="AX305" i="58" s="1"/>
  <c r="AX340" i="58"/>
  <c r="AX384" i="58"/>
  <c r="AX393" i="58" s="1"/>
  <c r="AX428" i="58"/>
  <c r="AX437" i="58" s="1"/>
  <c r="AX472" i="58"/>
  <c r="AX481" i="58" s="1"/>
  <c r="AX516" i="58"/>
  <c r="AC119" i="58"/>
  <c r="AC128" i="58" s="1"/>
  <c r="AB118" i="58"/>
  <c r="AD120" i="58"/>
  <c r="AD129" i="58" s="1"/>
  <c r="AE120" i="58"/>
  <c r="AE129" i="58" s="1"/>
  <c r="AF120" i="58"/>
  <c r="AG120" i="58"/>
  <c r="AG129" i="58" s="1"/>
  <c r="AH120" i="58"/>
  <c r="AH129" i="58" s="1"/>
  <c r="AI120" i="58"/>
  <c r="AI129" i="58" s="1"/>
  <c r="AJ120" i="58"/>
  <c r="AK120" i="58"/>
  <c r="AK129" i="58" s="1"/>
  <c r="AL120" i="58"/>
  <c r="AL129" i="58" s="1"/>
  <c r="AM120" i="58"/>
  <c r="AM129" i="58" s="1"/>
  <c r="AN120" i="58"/>
  <c r="AO120" i="58"/>
  <c r="AO129" i="58" s="1"/>
  <c r="AP120" i="58"/>
  <c r="AP129" i="58" s="1"/>
  <c r="AQ120" i="58"/>
  <c r="AQ129" i="58" s="1"/>
  <c r="AR120" i="58"/>
  <c r="AS120" i="58"/>
  <c r="AS129" i="58" s="1"/>
  <c r="AT120" i="58"/>
  <c r="AT129" i="58" s="1"/>
  <c r="AU120" i="58"/>
  <c r="AU129" i="58" s="1"/>
  <c r="AV120" i="58"/>
  <c r="AW120" i="58"/>
  <c r="AW129" i="58" s="1"/>
  <c r="AY120" i="58"/>
  <c r="AY129" i="58" s="1"/>
  <c r="AZ120" i="58"/>
  <c r="AZ129" i="58" s="1"/>
  <c r="AC163" i="58"/>
  <c r="AC172" i="58" s="1"/>
  <c r="AB162" i="58"/>
  <c r="AD164" i="58"/>
  <c r="AD173" i="58" s="1"/>
  <c r="AE164" i="58"/>
  <c r="AE173" i="58" s="1"/>
  <c r="AF164" i="58"/>
  <c r="AF173" i="58" s="1"/>
  <c r="AG164" i="58"/>
  <c r="AH164" i="58"/>
  <c r="AH173" i="58" s="1"/>
  <c r="AI164" i="58"/>
  <c r="AI173" i="58" s="1"/>
  <c r="AJ164" i="58"/>
  <c r="AJ173" i="58" s="1"/>
  <c r="AK164" i="58"/>
  <c r="AL164" i="58"/>
  <c r="AL173" i="58" s="1"/>
  <c r="AM164" i="58"/>
  <c r="AM173" i="58" s="1"/>
  <c r="AN164" i="58"/>
  <c r="AN173" i="58" s="1"/>
  <c r="AO164" i="58"/>
  <c r="AP164" i="58"/>
  <c r="AQ164" i="58"/>
  <c r="AQ173" i="58" s="1"/>
  <c r="AR164" i="58"/>
  <c r="AR173" i="58" s="1"/>
  <c r="AS164" i="58"/>
  <c r="AT164" i="58"/>
  <c r="AU164" i="58"/>
  <c r="AU173" i="58" s="1"/>
  <c r="AV164" i="58"/>
  <c r="AV173" i="58" s="1"/>
  <c r="AW164" i="58"/>
  <c r="AY164" i="58"/>
  <c r="AZ164" i="58"/>
  <c r="AZ173" i="58" s="1"/>
  <c r="AC207" i="58"/>
  <c r="AC216" i="58" s="1"/>
  <c r="AB206" i="58"/>
  <c r="AE208" i="58"/>
  <c r="AM208" i="58"/>
  <c r="AU208" i="58"/>
  <c r="AC251" i="58"/>
  <c r="AC260" i="58" s="1"/>
  <c r="AB250" i="58"/>
  <c r="AD252" i="58"/>
  <c r="AD261" i="58" s="1"/>
  <c r="AE252" i="58"/>
  <c r="AE261" i="58" s="1"/>
  <c r="AF252" i="58"/>
  <c r="AG252" i="58"/>
  <c r="AG261" i="58" s="1"/>
  <c r="AH252" i="58"/>
  <c r="AH261" i="58" s="1"/>
  <c r="AI252" i="58"/>
  <c r="AI261" i="58" s="1"/>
  <c r="AJ252" i="58"/>
  <c r="AK252" i="58"/>
  <c r="AK261" i="58" s="1"/>
  <c r="AL252" i="58"/>
  <c r="AL261" i="58" s="1"/>
  <c r="AM252" i="58"/>
  <c r="AM261" i="58" s="1"/>
  <c r="AN252" i="58"/>
  <c r="AN261" i="58" s="1"/>
  <c r="AO252" i="58"/>
  <c r="AO261" i="58" s="1"/>
  <c r="AP252" i="58"/>
  <c r="AP261" i="58" s="1"/>
  <c r="AQ252" i="58"/>
  <c r="AQ261" i="58" s="1"/>
  <c r="AR252" i="58"/>
  <c r="AR261" i="58" s="1"/>
  <c r="AS252" i="58"/>
  <c r="AS261" i="58" s="1"/>
  <c r="AT252" i="58"/>
  <c r="AT261" i="58" s="1"/>
  <c r="AU252" i="58"/>
  <c r="AU261" i="58" s="1"/>
  <c r="AV252" i="58"/>
  <c r="AV261" i="58" s="1"/>
  <c r="AW252" i="58"/>
  <c r="AW261" i="58" s="1"/>
  <c r="AY252" i="58"/>
  <c r="AY261" i="58" s="1"/>
  <c r="AZ252" i="58"/>
  <c r="AZ261" i="58" s="1"/>
  <c r="AC295" i="58"/>
  <c r="AC304" i="58" s="1"/>
  <c r="AB294" i="58"/>
  <c r="AD296" i="58"/>
  <c r="AD305" i="58" s="1"/>
  <c r="AE296" i="58"/>
  <c r="AE305" i="58" s="1"/>
  <c r="AF296" i="58"/>
  <c r="AF305" i="58" s="1"/>
  <c r="AG296" i="58"/>
  <c r="AG305" i="58" s="1"/>
  <c r="AH296" i="58"/>
  <c r="AH305" i="58" s="1"/>
  <c r="AI296" i="58"/>
  <c r="AI305" i="58" s="1"/>
  <c r="AJ296" i="58"/>
  <c r="AJ305" i="58" s="1"/>
  <c r="AK296" i="58"/>
  <c r="AK305" i="58" s="1"/>
  <c r="AL296" i="58"/>
  <c r="AL305" i="58" s="1"/>
  <c r="AM296" i="58"/>
  <c r="AM305" i="58" s="1"/>
  <c r="AN296" i="58"/>
  <c r="AN305" i="58" s="1"/>
  <c r="AO296" i="58"/>
  <c r="AO305" i="58" s="1"/>
  <c r="AP296" i="58"/>
  <c r="AP305" i="58" s="1"/>
  <c r="AQ296" i="58"/>
  <c r="AQ305" i="58" s="1"/>
  <c r="AR296" i="58"/>
  <c r="AR305" i="58" s="1"/>
  <c r="AS296" i="58"/>
  <c r="AS305" i="58" s="1"/>
  <c r="AT296" i="58"/>
  <c r="AT305" i="58" s="1"/>
  <c r="AU296" i="58"/>
  <c r="AU305" i="58" s="1"/>
  <c r="AV296" i="58"/>
  <c r="AV305" i="58" s="1"/>
  <c r="AW296" i="58"/>
  <c r="AW305" i="58" s="1"/>
  <c r="AY296" i="58"/>
  <c r="AY305" i="58" s="1"/>
  <c r="AZ296" i="58"/>
  <c r="AZ305" i="58" s="1"/>
  <c r="AC339" i="58"/>
  <c r="AC348" i="58" s="1"/>
  <c r="AB338" i="58"/>
  <c r="AD340" i="58"/>
  <c r="AD349" i="58" s="1"/>
  <c r="AE340" i="58"/>
  <c r="AE349" i="58" s="1"/>
  <c r="AF340" i="58"/>
  <c r="AF349" i="58" s="1"/>
  <c r="AG340" i="58"/>
  <c r="AG349" i="58" s="1"/>
  <c r="AH340" i="58"/>
  <c r="AH349" i="58" s="1"/>
  <c r="AI340" i="58"/>
  <c r="AI349" i="58" s="1"/>
  <c r="AJ340" i="58"/>
  <c r="AJ349" i="58" s="1"/>
  <c r="AK340" i="58"/>
  <c r="AK349" i="58" s="1"/>
  <c r="AL340" i="58"/>
  <c r="AL349" i="58" s="1"/>
  <c r="AM340" i="58"/>
  <c r="AM349" i="58" s="1"/>
  <c r="AN340" i="58"/>
  <c r="AN349" i="58" s="1"/>
  <c r="AO340" i="58"/>
  <c r="AO349" i="58" s="1"/>
  <c r="AP340" i="58"/>
  <c r="AP349" i="58" s="1"/>
  <c r="AQ340" i="58"/>
  <c r="AQ349" i="58" s="1"/>
  <c r="AR340" i="58"/>
  <c r="AR349" i="58" s="1"/>
  <c r="AS340" i="58"/>
  <c r="AS349" i="58" s="1"/>
  <c r="AT340" i="58"/>
  <c r="AT349" i="58" s="1"/>
  <c r="AU340" i="58"/>
  <c r="AU349" i="58" s="1"/>
  <c r="AV340" i="58"/>
  <c r="AV349" i="58" s="1"/>
  <c r="AW340" i="58"/>
  <c r="AW349" i="58" s="1"/>
  <c r="AY340" i="58"/>
  <c r="AY349" i="58" s="1"/>
  <c r="AZ340" i="58"/>
  <c r="AZ349" i="58" s="1"/>
  <c r="AC383" i="58"/>
  <c r="AC392" i="58" s="1"/>
  <c r="AB382" i="58"/>
  <c r="AD384" i="58"/>
  <c r="AD393" i="58" s="1"/>
  <c r="AE384" i="58"/>
  <c r="AE393" i="58" s="1"/>
  <c r="AF384" i="58"/>
  <c r="AF393" i="58" s="1"/>
  <c r="AG384" i="58"/>
  <c r="AG393" i="58" s="1"/>
  <c r="AH384" i="58"/>
  <c r="AH393" i="58" s="1"/>
  <c r="AI384" i="58"/>
  <c r="AI393" i="58" s="1"/>
  <c r="AJ384" i="58"/>
  <c r="AJ393" i="58" s="1"/>
  <c r="AK384" i="58"/>
  <c r="AK393" i="58" s="1"/>
  <c r="AL384" i="58"/>
  <c r="AL393" i="58" s="1"/>
  <c r="AM384" i="58"/>
  <c r="AM393" i="58" s="1"/>
  <c r="AN384" i="58"/>
  <c r="AN393" i="58" s="1"/>
  <c r="AO384" i="58"/>
  <c r="AO393" i="58" s="1"/>
  <c r="AP384" i="58"/>
  <c r="AP393" i="58" s="1"/>
  <c r="AQ384" i="58"/>
  <c r="AQ393" i="58" s="1"/>
  <c r="AR384" i="58"/>
  <c r="AR393" i="58" s="1"/>
  <c r="AS384" i="58"/>
  <c r="AS393" i="58" s="1"/>
  <c r="AT384" i="58"/>
  <c r="AT393" i="58" s="1"/>
  <c r="AU384" i="58"/>
  <c r="AU393" i="58" s="1"/>
  <c r="AV384" i="58"/>
  <c r="AV393" i="58" s="1"/>
  <c r="AW384" i="58"/>
  <c r="AW393" i="58" s="1"/>
  <c r="AY384" i="58"/>
  <c r="AY393" i="58" s="1"/>
  <c r="AZ384" i="58"/>
  <c r="AZ393" i="58" s="1"/>
  <c r="AC427" i="58"/>
  <c r="AC436" i="58" s="1"/>
  <c r="AB426" i="58"/>
  <c r="AD428" i="58"/>
  <c r="AD437" i="58" s="1"/>
  <c r="AE428" i="58"/>
  <c r="AE437" i="58" s="1"/>
  <c r="AF428" i="58"/>
  <c r="AF437" i="58" s="1"/>
  <c r="AG428" i="58"/>
  <c r="AG437" i="58" s="1"/>
  <c r="AH428" i="58"/>
  <c r="AH437" i="58" s="1"/>
  <c r="AI428" i="58"/>
  <c r="AI437" i="58" s="1"/>
  <c r="AJ428" i="58"/>
  <c r="AJ437" i="58" s="1"/>
  <c r="AK428" i="58"/>
  <c r="AK437" i="58" s="1"/>
  <c r="AL428" i="58"/>
  <c r="AL437" i="58" s="1"/>
  <c r="AM428" i="58"/>
  <c r="AM437" i="58" s="1"/>
  <c r="AN428" i="58"/>
  <c r="AN437" i="58" s="1"/>
  <c r="AO428" i="58"/>
  <c r="AO437" i="58" s="1"/>
  <c r="AP428" i="58"/>
  <c r="AP437" i="58" s="1"/>
  <c r="AQ428" i="58"/>
  <c r="AQ437" i="58" s="1"/>
  <c r="AR428" i="58"/>
  <c r="AR437" i="58" s="1"/>
  <c r="AS428" i="58"/>
  <c r="AS437" i="58" s="1"/>
  <c r="AT428" i="58"/>
  <c r="AT437" i="58" s="1"/>
  <c r="AU428" i="58"/>
  <c r="AU437" i="58" s="1"/>
  <c r="AV428" i="58"/>
  <c r="AV437" i="58" s="1"/>
  <c r="AW428" i="58"/>
  <c r="AW437" i="58" s="1"/>
  <c r="AY428" i="58"/>
  <c r="AY437" i="58" s="1"/>
  <c r="AZ428" i="58"/>
  <c r="AZ437" i="58" s="1"/>
  <c r="AC471" i="58"/>
  <c r="AC480" i="58" s="1"/>
  <c r="AB470" i="58"/>
  <c r="AD472" i="58"/>
  <c r="AD481" i="58" s="1"/>
  <c r="AE472" i="58"/>
  <c r="AE481" i="58" s="1"/>
  <c r="AF472" i="58"/>
  <c r="AF481" i="58" s="1"/>
  <c r="AG472" i="58"/>
  <c r="AG481" i="58" s="1"/>
  <c r="AH472" i="58"/>
  <c r="AH481" i="58" s="1"/>
  <c r="AI472" i="58"/>
  <c r="AI481" i="58" s="1"/>
  <c r="AJ472" i="58"/>
  <c r="AJ481" i="58" s="1"/>
  <c r="AK472" i="58"/>
  <c r="AK481" i="58" s="1"/>
  <c r="AL472" i="58"/>
  <c r="AL481" i="58" s="1"/>
  <c r="AM472" i="58"/>
  <c r="AM481" i="58" s="1"/>
  <c r="AN472" i="58"/>
  <c r="AN481" i="58" s="1"/>
  <c r="AO472" i="58"/>
  <c r="AO481" i="58" s="1"/>
  <c r="AP472" i="58"/>
  <c r="AP481" i="58" s="1"/>
  <c r="AQ472" i="58"/>
  <c r="AQ481" i="58" s="1"/>
  <c r="AR472" i="58"/>
  <c r="AR481" i="58" s="1"/>
  <c r="AS472" i="58"/>
  <c r="AS481" i="58" s="1"/>
  <c r="AT472" i="58"/>
  <c r="AT481" i="58" s="1"/>
  <c r="AU472" i="58"/>
  <c r="AU481" i="58" s="1"/>
  <c r="AV472" i="58"/>
  <c r="AV481" i="58" s="1"/>
  <c r="AW472" i="58"/>
  <c r="AW481" i="58" s="1"/>
  <c r="AY472" i="58"/>
  <c r="AY481" i="58" s="1"/>
  <c r="AZ472" i="58"/>
  <c r="AZ481" i="58" s="1"/>
  <c r="AC515" i="58"/>
  <c r="AC524" i="58" s="1"/>
  <c r="AB514" i="58"/>
  <c r="AD516" i="58"/>
  <c r="AD525" i="58" s="1"/>
  <c r="AE516" i="58"/>
  <c r="AE525" i="58" s="1"/>
  <c r="AF516" i="58"/>
  <c r="AF525" i="58" s="1"/>
  <c r="AG516" i="58"/>
  <c r="AG525" i="58" s="1"/>
  <c r="AH516" i="58"/>
  <c r="AH525" i="58" s="1"/>
  <c r="AI516" i="58"/>
  <c r="AI525" i="58" s="1"/>
  <c r="AJ516" i="58"/>
  <c r="AJ525" i="58" s="1"/>
  <c r="AK516" i="58"/>
  <c r="AK525" i="58" s="1"/>
  <c r="AL516" i="58"/>
  <c r="AL525" i="58" s="1"/>
  <c r="AM516" i="58"/>
  <c r="AM525" i="58" s="1"/>
  <c r="AN516" i="58"/>
  <c r="AN525" i="58" s="1"/>
  <c r="AO516" i="58"/>
  <c r="AO525" i="58" s="1"/>
  <c r="AP516" i="58"/>
  <c r="AP525" i="58" s="1"/>
  <c r="AQ516" i="58"/>
  <c r="AQ525" i="58" s="1"/>
  <c r="AR516" i="58"/>
  <c r="AR525" i="58" s="1"/>
  <c r="AS516" i="58"/>
  <c r="AS525" i="58" s="1"/>
  <c r="AT516" i="58"/>
  <c r="AT525" i="58" s="1"/>
  <c r="AU516" i="58"/>
  <c r="AU525" i="58" s="1"/>
  <c r="AV516" i="58"/>
  <c r="AV525" i="58" s="1"/>
  <c r="AW516" i="58"/>
  <c r="AW525" i="58" s="1"/>
  <c r="AY516" i="58"/>
  <c r="AY525" i="58" s="1"/>
  <c r="AZ516" i="58"/>
  <c r="AZ525" i="58" s="1"/>
  <c r="D31" i="58"/>
  <c r="C30" i="58"/>
  <c r="D558" i="58"/>
  <c r="AA516" i="58"/>
  <c r="AA525" i="58" s="1"/>
  <c r="Z516" i="58"/>
  <c r="Z525" i="58" s="1"/>
  <c r="Y516" i="58"/>
  <c r="Y525" i="58" s="1"/>
  <c r="X516" i="58"/>
  <c r="X525" i="58" s="1"/>
  <c r="W516" i="58"/>
  <c r="W525" i="58" s="1"/>
  <c r="V516" i="58"/>
  <c r="V525" i="58" s="1"/>
  <c r="U516" i="58"/>
  <c r="U525" i="58" s="1"/>
  <c r="T516" i="58"/>
  <c r="T525" i="58" s="1"/>
  <c r="S516" i="58"/>
  <c r="S525" i="58" s="1"/>
  <c r="R516" i="58"/>
  <c r="R525" i="58" s="1"/>
  <c r="Q516" i="58"/>
  <c r="Q525" i="58" s="1"/>
  <c r="P516" i="58"/>
  <c r="P525" i="58" s="1"/>
  <c r="O516" i="58"/>
  <c r="O525" i="58" s="1"/>
  <c r="N516" i="58"/>
  <c r="N525" i="58" s="1"/>
  <c r="M516" i="58"/>
  <c r="M525" i="58" s="1"/>
  <c r="L516" i="58"/>
  <c r="L525" i="58" s="1"/>
  <c r="K516" i="58"/>
  <c r="K525" i="58" s="1"/>
  <c r="J516" i="58"/>
  <c r="J525" i="58" s="1"/>
  <c r="I516" i="58"/>
  <c r="I525" i="58" s="1"/>
  <c r="H516" i="58"/>
  <c r="H525" i="58" s="1"/>
  <c r="G516" i="58"/>
  <c r="G525" i="58" s="1"/>
  <c r="F516" i="58"/>
  <c r="F525" i="58" s="1"/>
  <c r="E516" i="58"/>
  <c r="E525" i="58" s="1"/>
  <c r="D515" i="58"/>
  <c r="D524" i="58" s="1"/>
  <c r="C514" i="58"/>
  <c r="AA472" i="58"/>
  <c r="AA481" i="58" s="1"/>
  <c r="Z472" i="58"/>
  <c r="Z481" i="58" s="1"/>
  <c r="Y472" i="58"/>
  <c r="Y481" i="58" s="1"/>
  <c r="X472" i="58"/>
  <c r="X481" i="58" s="1"/>
  <c r="W472" i="58"/>
  <c r="W481" i="58" s="1"/>
  <c r="V472" i="58"/>
  <c r="V481" i="58" s="1"/>
  <c r="U472" i="58"/>
  <c r="U481" i="58" s="1"/>
  <c r="T472" i="58"/>
  <c r="T481" i="58" s="1"/>
  <c r="S472" i="58"/>
  <c r="S481" i="58" s="1"/>
  <c r="R472" i="58"/>
  <c r="R481" i="58" s="1"/>
  <c r="Q472" i="58"/>
  <c r="Q481" i="58" s="1"/>
  <c r="P472" i="58"/>
  <c r="P481" i="58" s="1"/>
  <c r="O472" i="58"/>
  <c r="O481" i="58" s="1"/>
  <c r="N472" i="58"/>
  <c r="N481" i="58" s="1"/>
  <c r="M472" i="58"/>
  <c r="M481" i="58" s="1"/>
  <c r="L472" i="58"/>
  <c r="L481" i="58" s="1"/>
  <c r="K472" i="58"/>
  <c r="K481" i="58" s="1"/>
  <c r="J472" i="58"/>
  <c r="J481" i="58" s="1"/>
  <c r="I472" i="58"/>
  <c r="I481" i="58" s="1"/>
  <c r="H472" i="58"/>
  <c r="H481" i="58" s="1"/>
  <c r="G472" i="58"/>
  <c r="G481" i="58" s="1"/>
  <c r="F472" i="58"/>
  <c r="F481" i="58" s="1"/>
  <c r="E472" i="58"/>
  <c r="E481" i="58" s="1"/>
  <c r="D471" i="58"/>
  <c r="D480" i="58" s="1"/>
  <c r="C470" i="58"/>
  <c r="AA428" i="58"/>
  <c r="AA437" i="58" s="1"/>
  <c r="Z428" i="58"/>
  <c r="Z437" i="58" s="1"/>
  <c r="Y428" i="58"/>
  <c r="Y437" i="58" s="1"/>
  <c r="X428" i="58"/>
  <c r="X437" i="58" s="1"/>
  <c r="W428" i="58"/>
  <c r="W437" i="58" s="1"/>
  <c r="V428" i="58"/>
  <c r="V437" i="58" s="1"/>
  <c r="U428" i="58"/>
  <c r="U437" i="58" s="1"/>
  <c r="T428" i="58"/>
  <c r="T437" i="58" s="1"/>
  <c r="S428" i="58"/>
  <c r="S437" i="58" s="1"/>
  <c r="R428" i="58"/>
  <c r="R437" i="58" s="1"/>
  <c r="Q428" i="58"/>
  <c r="Q437" i="58" s="1"/>
  <c r="P428" i="58"/>
  <c r="P437" i="58" s="1"/>
  <c r="O428" i="58"/>
  <c r="O437" i="58" s="1"/>
  <c r="N428" i="58"/>
  <c r="N437" i="58" s="1"/>
  <c r="M428" i="58"/>
  <c r="M437" i="58" s="1"/>
  <c r="L428" i="58"/>
  <c r="L437" i="58" s="1"/>
  <c r="K428" i="58"/>
  <c r="K437" i="58" s="1"/>
  <c r="J428" i="58"/>
  <c r="J437" i="58" s="1"/>
  <c r="I428" i="58"/>
  <c r="I437" i="58" s="1"/>
  <c r="H428" i="58"/>
  <c r="H437" i="58" s="1"/>
  <c r="G428" i="58"/>
  <c r="G437" i="58" s="1"/>
  <c r="F428" i="58"/>
  <c r="F437" i="58" s="1"/>
  <c r="E428" i="58"/>
  <c r="E437" i="58" s="1"/>
  <c r="D427" i="58"/>
  <c r="D436" i="58" s="1"/>
  <c r="C426" i="58"/>
  <c r="AA384" i="58"/>
  <c r="AA393" i="58" s="1"/>
  <c r="Z384" i="58"/>
  <c r="Z393" i="58" s="1"/>
  <c r="Y384" i="58"/>
  <c r="Y393" i="58" s="1"/>
  <c r="X384" i="58"/>
  <c r="X393" i="58" s="1"/>
  <c r="W384" i="58"/>
  <c r="W393" i="58" s="1"/>
  <c r="V384" i="58"/>
  <c r="V393" i="58" s="1"/>
  <c r="U384" i="58"/>
  <c r="U393" i="58" s="1"/>
  <c r="T384" i="58"/>
  <c r="T393" i="58" s="1"/>
  <c r="S384" i="58"/>
  <c r="S393" i="58" s="1"/>
  <c r="R384" i="58"/>
  <c r="R393" i="58" s="1"/>
  <c r="Q384" i="58"/>
  <c r="Q393" i="58" s="1"/>
  <c r="P384" i="58"/>
  <c r="P393" i="58" s="1"/>
  <c r="O384" i="58"/>
  <c r="O393" i="58" s="1"/>
  <c r="N384" i="58"/>
  <c r="N393" i="58" s="1"/>
  <c r="M384" i="58"/>
  <c r="M393" i="58" s="1"/>
  <c r="L384" i="58"/>
  <c r="L393" i="58" s="1"/>
  <c r="K384" i="58"/>
  <c r="K393" i="58" s="1"/>
  <c r="J384" i="58"/>
  <c r="J393" i="58" s="1"/>
  <c r="I384" i="58"/>
  <c r="I393" i="58" s="1"/>
  <c r="H384" i="58"/>
  <c r="H393" i="58" s="1"/>
  <c r="G384" i="58"/>
  <c r="G393" i="58" s="1"/>
  <c r="F384" i="58"/>
  <c r="F393" i="58" s="1"/>
  <c r="E384" i="58"/>
  <c r="E393" i="58" s="1"/>
  <c r="D383" i="58"/>
  <c r="D392" i="58" s="1"/>
  <c r="C382" i="58"/>
  <c r="AA340" i="58"/>
  <c r="AA349" i="58" s="1"/>
  <c r="Z340" i="58"/>
  <c r="Z349" i="58" s="1"/>
  <c r="Y340" i="58"/>
  <c r="Y349" i="58" s="1"/>
  <c r="X340" i="58"/>
  <c r="X349" i="58" s="1"/>
  <c r="W340" i="58"/>
  <c r="W349" i="58" s="1"/>
  <c r="V340" i="58"/>
  <c r="V349" i="58" s="1"/>
  <c r="U340" i="58"/>
  <c r="U349" i="58" s="1"/>
  <c r="T340" i="58"/>
  <c r="T349" i="58" s="1"/>
  <c r="S340" i="58"/>
  <c r="S349" i="58" s="1"/>
  <c r="R340" i="58"/>
  <c r="R349" i="58" s="1"/>
  <c r="Q340" i="58"/>
  <c r="Q349" i="58" s="1"/>
  <c r="P340" i="58"/>
  <c r="P349" i="58" s="1"/>
  <c r="O340" i="58"/>
  <c r="O349" i="58" s="1"/>
  <c r="N340" i="58"/>
  <c r="N349" i="58" s="1"/>
  <c r="M340" i="58"/>
  <c r="M349" i="58" s="1"/>
  <c r="L340" i="58"/>
  <c r="L349" i="58" s="1"/>
  <c r="K340" i="58"/>
  <c r="K349" i="58" s="1"/>
  <c r="J340" i="58"/>
  <c r="J349" i="58" s="1"/>
  <c r="I340" i="58"/>
  <c r="I349" i="58" s="1"/>
  <c r="H340" i="58"/>
  <c r="H349" i="58" s="1"/>
  <c r="G340" i="58"/>
  <c r="G349" i="58" s="1"/>
  <c r="F340" i="58"/>
  <c r="F349" i="58" s="1"/>
  <c r="E340" i="58"/>
  <c r="E349" i="58" s="1"/>
  <c r="D339" i="58"/>
  <c r="D348" i="58" s="1"/>
  <c r="C338" i="58"/>
  <c r="AA296" i="58"/>
  <c r="AA305" i="58" s="1"/>
  <c r="Z296" i="58"/>
  <c r="Z305" i="58" s="1"/>
  <c r="Y296" i="58"/>
  <c r="Y305" i="58" s="1"/>
  <c r="X296" i="58"/>
  <c r="X305" i="58" s="1"/>
  <c r="W296" i="58"/>
  <c r="W305" i="58" s="1"/>
  <c r="V296" i="58"/>
  <c r="V305" i="58" s="1"/>
  <c r="U296" i="58"/>
  <c r="U305" i="58" s="1"/>
  <c r="T296" i="58"/>
  <c r="T305" i="58" s="1"/>
  <c r="S296" i="58"/>
  <c r="S305" i="58" s="1"/>
  <c r="R296" i="58"/>
  <c r="R305" i="58" s="1"/>
  <c r="Q296" i="58"/>
  <c r="Q305" i="58" s="1"/>
  <c r="P296" i="58"/>
  <c r="P305" i="58" s="1"/>
  <c r="O296" i="58"/>
  <c r="O305" i="58" s="1"/>
  <c r="N296" i="58"/>
  <c r="N305" i="58" s="1"/>
  <c r="M296" i="58"/>
  <c r="M305" i="58" s="1"/>
  <c r="L296" i="58"/>
  <c r="L305" i="58" s="1"/>
  <c r="K296" i="58"/>
  <c r="K305" i="58" s="1"/>
  <c r="J296" i="58"/>
  <c r="J305" i="58" s="1"/>
  <c r="I296" i="58"/>
  <c r="I305" i="58" s="1"/>
  <c r="H296" i="58"/>
  <c r="H305" i="58" s="1"/>
  <c r="G296" i="58"/>
  <c r="G305" i="58" s="1"/>
  <c r="F296" i="58"/>
  <c r="F305" i="58" s="1"/>
  <c r="E296" i="58"/>
  <c r="E305" i="58" s="1"/>
  <c r="D295" i="58"/>
  <c r="D304" i="58" s="1"/>
  <c r="C294" i="58"/>
  <c r="AA252" i="58"/>
  <c r="AA261" i="58" s="1"/>
  <c r="Z252" i="58"/>
  <c r="Z261" i="58" s="1"/>
  <c r="Y252" i="58"/>
  <c r="Y261" i="58" s="1"/>
  <c r="X252" i="58"/>
  <c r="X261" i="58" s="1"/>
  <c r="W252" i="58"/>
  <c r="W261" i="58" s="1"/>
  <c r="V252" i="58"/>
  <c r="V261" i="58" s="1"/>
  <c r="U252" i="58"/>
  <c r="U261" i="58" s="1"/>
  <c r="T252" i="58"/>
  <c r="T261" i="58" s="1"/>
  <c r="S252" i="58"/>
  <c r="S261" i="58" s="1"/>
  <c r="R252" i="58"/>
  <c r="R261" i="58" s="1"/>
  <c r="Q252" i="58"/>
  <c r="Q261" i="58" s="1"/>
  <c r="P252" i="58"/>
  <c r="P261" i="58" s="1"/>
  <c r="O252" i="58"/>
  <c r="O261" i="58" s="1"/>
  <c r="N252" i="58"/>
  <c r="N261" i="58" s="1"/>
  <c r="M252" i="58"/>
  <c r="M261" i="58" s="1"/>
  <c r="L252" i="58"/>
  <c r="L261" i="58" s="1"/>
  <c r="K252" i="58"/>
  <c r="K261" i="58" s="1"/>
  <c r="J252" i="58"/>
  <c r="J261" i="58" s="1"/>
  <c r="I252" i="58"/>
  <c r="I261" i="58" s="1"/>
  <c r="H252" i="58"/>
  <c r="H261" i="58" s="1"/>
  <c r="G252" i="58"/>
  <c r="G261" i="58" s="1"/>
  <c r="F252" i="58"/>
  <c r="F261" i="58" s="1"/>
  <c r="E252" i="58"/>
  <c r="E261" i="58" s="1"/>
  <c r="D251" i="58"/>
  <c r="D260" i="58" s="1"/>
  <c r="C250" i="58"/>
  <c r="X208" i="58"/>
  <c r="X217" i="58" s="1"/>
  <c r="P208" i="58"/>
  <c r="P217" i="58" s="1"/>
  <c r="H208" i="58"/>
  <c r="H217" i="58" s="1"/>
  <c r="D207" i="58"/>
  <c r="D216" i="58" s="1"/>
  <c r="C206" i="58"/>
  <c r="AA164" i="58"/>
  <c r="AA173" i="58" s="1"/>
  <c r="Z164" i="58"/>
  <c r="Z173" i="58" s="1"/>
  <c r="Y164" i="58"/>
  <c r="Y173" i="58" s="1"/>
  <c r="X164" i="58"/>
  <c r="X173" i="58" s="1"/>
  <c r="W164" i="58"/>
  <c r="W173" i="58" s="1"/>
  <c r="V164" i="58"/>
  <c r="V173" i="58" s="1"/>
  <c r="U164" i="58"/>
  <c r="U173" i="58" s="1"/>
  <c r="T164" i="58"/>
  <c r="T173" i="58" s="1"/>
  <c r="S164" i="58"/>
  <c r="S173" i="58" s="1"/>
  <c r="R164" i="58"/>
  <c r="R173" i="58" s="1"/>
  <c r="Q164" i="58"/>
  <c r="Q173" i="58" s="1"/>
  <c r="P164" i="58"/>
  <c r="P173" i="58" s="1"/>
  <c r="O164" i="58"/>
  <c r="O173" i="58" s="1"/>
  <c r="N164" i="58"/>
  <c r="N173" i="58" s="1"/>
  <c r="M164" i="58"/>
  <c r="M173" i="58" s="1"/>
  <c r="L164" i="58"/>
  <c r="L173" i="58" s="1"/>
  <c r="K164" i="58"/>
  <c r="K173" i="58" s="1"/>
  <c r="J164" i="58"/>
  <c r="J173" i="58" s="1"/>
  <c r="I164" i="58"/>
  <c r="I173" i="58" s="1"/>
  <c r="H164" i="58"/>
  <c r="H173" i="58" s="1"/>
  <c r="G164" i="58"/>
  <c r="G173" i="58" s="1"/>
  <c r="F164" i="58"/>
  <c r="F173" i="58" s="1"/>
  <c r="E164" i="58"/>
  <c r="E173" i="58" s="1"/>
  <c r="D163" i="58"/>
  <c r="D172" i="58" s="1"/>
  <c r="C162" i="58"/>
  <c r="AA120" i="58"/>
  <c r="AA129" i="58" s="1"/>
  <c r="Z120" i="58"/>
  <c r="Z129" i="58" s="1"/>
  <c r="Y120" i="58"/>
  <c r="Y129" i="58" s="1"/>
  <c r="X120" i="58"/>
  <c r="X129" i="58" s="1"/>
  <c r="W120" i="58"/>
  <c r="W129" i="58" s="1"/>
  <c r="V120" i="58"/>
  <c r="V129" i="58" s="1"/>
  <c r="U120" i="58"/>
  <c r="U129" i="58" s="1"/>
  <c r="T120" i="58"/>
  <c r="T129" i="58" s="1"/>
  <c r="S120" i="58"/>
  <c r="S129" i="58" s="1"/>
  <c r="R120" i="58"/>
  <c r="R129" i="58" s="1"/>
  <c r="Q120" i="58"/>
  <c r="Q129" i="58" s="1"/>
  <c r="P120" i="58"/>
  <c r="P129" i="58" s="1"/>
  <c r="O120" i="58"/>
  <c r="O129" i="58" s="1"/>
  <c r="N120" i="58"/>
  <c r="N129" i="58" s="1"/>
  <c r="M120" i="58"/>
  <c r="M129" i="58" s="1"/>
  <c r="L120" i="58"/>
  <c r="L129" i="58" s="1"/>
  <c r="K120" i="58"/>
  <c r="K129" i="58" s="1"/>
  <c r="J120" i="58"/>
  <c r="J129" i="58" s="1"/>
  <c r="I120" i="58"/>
  <c r="I129" i="58" s="1"/>
  <c r="H120" i="58"/>
  <c r="H129" i="58" s="1"/>
  <c r="G120" i="58"/>
  <c r="G129" i="58" s="1"/>
  <c r="F120" i="58"/>
  <c r="F129" i="58" s="1"/>
  <c r="E120" i="58"/>
  <c r="E129" i="58" s="1"/>
  <c r="D119" i="58"/>
  <c r="D128" i="58" s="1"/>
  <c r="C118" i="58"/>
  <c r="AA76" i="58"/>
  <c r="AA85" i="58" s="1"/>
  <c r="Z76" i="58"/>
  <c r="Z85" i="58" s="1"/>
  <c r="Y76" i="58"/>
  <c r="Y85" i="58" s="1"/>
  <c r="X76" i="58"/>
  <c r="X85" i="58" s="1"/>
  <c r="W76" i="58"/>
  <c r="W85" i="58" s="1"/>
  <c r="V76" i="58"/>
  <c r="V85" i="58" s="1"/>
  <c r="U76" i="58"/>
  <c r="U85" i="58" s="1"/>
  <c r="T76" i="58"/>
  <c r="T85" i="58" s="1"/>
  <c r="S76" i="58"/>
  <c r="S85" i="58" s="1"/>
  <c r="R76" i="58"/>
  <c r="R85" i="58" s="1"/>
  <c r="Q76" i="58"/>
  <c r="Q85" i="58" s="1"/>
  <c r="P76" i="58"/>
  <c r="P85" i="58" s="1"/>
  <c r="O76" i="58"/>
  <c r="O85" i="58" s="1"/>
  <c r="N76" i="58"/>
  <c r="N85" i="58" s="1"/>
  <c r="M76" i="58"/>
  <c r="M85" i="58" s="1"/>
  <c r="L76" i="58"/>
  <c r="L85" i="58" s="1"/>
  <c r="K76" i="58"/>
  <c r="K85" i="58" s="1"/>
  <c r="J76" i="58"/>
  <c r="J85" i="58" s="1"/>
  <c r="I76" i="58"/>
  <c r="I85" i="58" s="1"/>
  <c r="H76" i="58"/>
  <c r="H85" i="58" s="1"/>
  <c r="G76" i="58"/>
  <c r="G85" i="58" s="1"/>
  <c r="F76" i="58"/>
  <c r="F85" i="58" s="1"/>
  <c r="E76" i="58"/>
  <c r="E85" i="58" s="1"/>
  <c r="D75" i="58"/>
  <c r="D84" i="58" s="1"/>
  <c r="C74" i="58"/>
  <c r="AA31" i="58"/>
  <c r="AA558" i="58"/>
  <c r="Z31" i="58"/>
  <c r="Z558" i="58"/>
  <c r="Y31" i="58"/>
  <c r="Y558" i="58"/>
  <c r="X31" i="58"/>
  <c r="X558" i="58"/>
  <c r="W31" i="58"/>
  <c r="W558" i="58"/>
  <c r="V31" i="58"/>
  <c r="V558" i="58"/>
  <c r="U31" i="58"/>
  <c r="U558" i="58"/>
  <c r="T31" i="58"/>
  <c r="T558" i="58"/>
  <c r="S31" i="58"/>
  <c r="S558" i="58"/>
  <c r="R31" i="58"/>
  <c r="R558" i="58"/>
  <c r="Q31" i="58"/>
  <c r="Q558" i="58"/>
  <c r="P31" i="58"/>
  <c r="P558" i="58"/>
  <c r="O31" i="58"/>
  <c r="O558" i="58"/>
  <c r="N31" i="58"/>
  <c r="N558" i="58"/>
  <c r="M31" i="58"/>
  <c r="M558" i="58"/>
  <c r="L31" i="58"/>
  <c r="L558" i="58"/>
  <c r="K31" i="58"/>
  <c r="K558" i="58"/>
  <c r="J31" i="58"/>
  <c r="J558" i="58"/>
  <c r="I31" i="58"/>
  <c r="I558" i="58"/>
  <c r="H31" i="58"/>
  <c r="H558" i="58"/>
  <c r="G31" i="58"/>
  <c r="G558" i="58"/>
  <c r="F31" i="58"/>
  <c r="F558" i="58"/>
  <c r="E31" i="58"/>
  <c r="E558" i="58"/>
  <c r="H208" i="9"/>
  <c r="H207" i="9"/>
  <c r="AO208" i="58" l="1"/>
  <c r="AO217" i="58" s="1"/>
  <c r="CJ208" i="58"/>
  <c r="CJ217" i="58" s="1"/>
  <c r="AW208" i="58"/>
  <c r="AW217" i="58" s="1"/>
  <c r="AV208" i="58"/>
  <c r="AV217" i="58" s="1"/>
  <c r="BO208" i="58"/>
  <c r="BO209" i="58" s="1"/>
  <c r="BO212" i="58" s="1"/>
  <c r="BO218" i="58" s="1"/>
  <c r="BO221" i="58" s="1"/>
  <c r="G208" i="58"/>
  <c r="G217" i="58" s="1"/>
  <c r="W208" i="58"/>
  <c r="W217" i="58" s="1"/>
  <c r="AN208" i="58"/>
  <c r="AN217" i="58" s="1"/>
  <c r="AF208" i="58"/>
  <c r="AF217" i="58" s="1"/>
  <c r="BW208" i="58"/>
  <c r="BW217" i="58" s="1"/>
  <c r="O208" i="58"/>
  <c r="O217" i="58" s="1"/>
  <c r="BG208" i="58"/>
  <c r="BG209" i="58" s="1"/>
  <c r="BG212" i="58" s="1"/>
  <c r="BG218" i="58" s="1"/>
  <c r="F208" i="58"/>
  <c r="F217" i="58" s="1"/>
  <c r="AY208" i="58"/>
  <c r="AY217" i="58" s="1"/>
  <c r="CK208" i="58"/>
  <c r="CK217" i="58" s="1"/>
  <c r="U208" i="58"/>
  <c r="U217" i="58" s="1"/>
  <c r="E208" i="58"/>
  <c r="E217" i="58" s="1"/>
  <c r="V208" i="58"/>
  <c r="V217" i="58" s="1"/>
  <c r="BM208" i="58"/>
  <c r="BM217" i="58" s="1"/>
  <c r="N208" i="58"/>
  <c r="N217" i="58" s="1"/>
  <c r="AG208" i="58"/>
  <c r="AG217" i="58" s="1"/>
  <c r="BN208" i="58"/>
  <c r="BN217" i="58" s="1"/>
  <c r="BE208" i="58"/>
  <c r="BE217" i="58" s="1"/>
  <c r="BS208" i="58"/>
  <c r="BS209" i="58" s="1"/>
  <c r="BS212" i="58" s="1"/>
  <c r="BS218" i="58" s="1"/>
  <c r="BS221" i="58" s="1"/>
  <c r="CE208" i="58"/>
  <c r="CE217" i="58" s="1"/>
  <c r="M208" i="58"/>
  <c r="M217" i="58" s="1"/>
  <c r="BF208" i="58"/>
  <c r="BF217" i="58" s="1"/>
  <c r="BU208" i="58"/>
  <c r="BU217" i="58" s="1"/>
  <c r="CB208" i="58"/>
  <c r="CB217" i="58" s="1"/>
  <c r="AH208" i="58"/>
  <c r="AH217" i="58" s="1"/>
  <c r="BV208" i="58"/>
  <c r="BV217" i="58" s="1"/>
  <c r="CD208" i="58"/>
  <c r="CD217" i="58" s="1"/>
  <c r="CC208" i="58"/>
  <c r="CC217" i="58" s="1"/>
  <c r="CU208" i="58"/>
  <c r="CU217" i="58" s="1"/>
  <c r="AP208" i="58"/>
  <c r="AP217" i="58" s="1"/>
  <c r="CM208" i="58"/>
  <c r="CM217" i="58" s="1"/>
  <c r="AR208" i="58"/>
  <c r="AR217" i="58" s="1"/>
  <c r="K208" i="58"/>
  <c r="K217" i="58" s="1"/>
  <c r="AA208" i="58"/>
  <c r="AA217" i="58" s="1"/>
  <c r="BK208" i="58"/>
  <c r="BK217" i="58" s="1"/>
  <c r="S208" i="58"/>
  <c r="S217" i="58" s="1"/>
  <c r="BC208" i="58"/>
  <c r="BC217" i="58" s="1"/>
  <c r="AJ208" i="58"/>
  <c r="AJ217" i="58" s="1"/>
  <c r="AD208" i="58"/>
  <c r="AD217" i="58" s="1"/>
  <c r="BI208" i="58"/>
  <c r="BI217" i="58" s="1"/>
  <c r="I208" i="58"/>
  <c r="I217" i="58" s="1"/>
  <c r="AL208" i="58"/>
  <c r="AL217" i="58" s="1"/>
  <c r="Y208" i="58"/>
  <c r="Y217" i="58" s="1"/>
  <c r="AT208" i="58"/>
  <c r="AT217" i="58" s="1"/>
  <c r="BY208" i="58"/>
  <c r="BY217" i="58" s="1"/>
  <c r="Q208" i="58"/>
  <c r="Q217" i="58" s="1"/>
  <c r="BQ208" i="58"/>
  <c r="BQ217" i="58" s="1"/>
  <c r="CQ208" i="58"/>
  <c r="CQ217" i="58" s="1"/>
  <c r="CL208" i="58"/>
  <c r="CL217" i="58" s="1"/>
  <c r="AI208" i="58"/>
  <c r="AI209" i="58" s="1"/>
  <c r="AI212" i="58" s="1"/>
  <c r="AI218" i="58" s="1"/>
  <c r="AI221" i="58" s="1"/>
  <c r="AQ208" i="58"/>
  <c r="AQ209" i="58" s="1"/>
  <c r="AQ212" i="58" s="1"/>
  <c r="AQ218" i="58" s="1"/>
  <c r="AQ221" i="58" s="1"/>
  <c r="L208" i="58"/>
  <c r="L217" i="58" s="1"/>
  <c r="AZ208" i="58"/>
  <c r="AZ217" i="58" s="1"/>
  <c r="CI208" i="58"/>
  <c r="CI217" i="58" s="1"/>
  <c r="T208" i="58"/>
  <c r="T217" i="58" s="1"/>
  <c r="CT208" i="58"/>
  <c r="CT217" i="58" s="1"/>
  <c r="P209" i="58"/>
  <c r="P212" i="58" s="1"/>
  <c r="P218" i="58" s="1"/>
  <c r="P220" i="58" s="1"/>
  <c r="BM77" i="58"/>
  <c r="BL121" i="58"/>
  <c r="Y473" i="58"/>
  <c r="BN165" i="58"/>
  <c r="BM429" i="58"/>
  <c r="BT517" i="58"/>
  <c r="P165" i="58"/>
  <c r="X517" i="58"/>
  <c r="BU121" i="58"/>
  <c r="CV208" i="58"/>
  <c r="CV217" i="58" s="1"/>
  <c r="CI121" i="58"/>
  <c r="P385" i="58"/>
  <c r="V429" i="58"/>
  <c r="AD121" i="58"/>
  <c r="AI77" i="58"/>
  <c r="BI253" i="58"/>
  <c r="BD385" i="58"/>
  <c r="CE121" i="58"/>
  <c r="X253" i="58"/>
  <c r="BE165" i="58"/>
  <c r="BR429" i="58"/>
  <c r="BN517" i="58"/>
  <c r="AM341" i="58"/>
  <c r="AO121" i="58"/>
  <c r="AX121" i="58"/>
  <c r="BT165" i="58"/>
  <c r="BT253" i="58"/>
  <c r="BP341" i="58"/>
  <c r="BQ473" i="58"/>
  <c r="H341" i="58"/>
  <c r="H517" i="58"/>
  <c r="AR385" i="58"/>
  <c r="AD165" i="58"/>
  <c r="AR77" i="58"/>
  <c r="BL297" i="58"/>
  <c r="AS253" i="58"/>
  <c r="BE121" i="58"/>
  <c r="BN77" i="58"/>
  <c r="CS208" i="58"/>
  <c r="CS217" i="58" s="1"/>
  <c r="X341" i="58"/>
  <c r="Z429" i="58"/>
  <c r="Z517" i="58"/>
  <c r="AG77" i="58"/>
  <c r="BD165" i="58"/>
  <c r="BE341" i="58"/>
  <c r="BL77" i="58"/>
  <c r="CN208" i="58"/>
  <c r="CN217" i="58" s="1"/>
  <c r="H165" i="58"/>
  <c r="I473" i="58"/>
  <c r="AY297" i="58"/>
  <c r="AQ165" i="58"/>
  <c r="AL121" i="58"/>
  <c r="AE121" i="58"/>
  <c r="BM253" i="58"/>
  <c r="BN385" i="58"/>
  <c r="BU385" i="58"/>
  <c r="BU473" i="58"/>
  <c r="BF77" i="58"/>
  <c r="BV341" i="58"/>
  <c r="BJ385" i="58"/>
  <c r="BV385" i="58"/>
  <c r="BE517" i="58"/>
  <c r="BL208" i="58"/>
  <c r="BL217" i="58" s="1"/>
  <c r="BT208" i="58"/>
  <c r="BT217" i="58" s="1"/>
  <c r="L385" i="58"/>
  <c r="R517" i="58"/>
  <c r="AU77" i="58"/>
  <c r="AO77" i="58"/>
  <c r="BD208" i="58"/>
  <c r="BD217" i="58" s="1"/>
  <c r="BF297" i="58"/>
  <c r="BL385" i="58"/>
  <c r="BD77" i="58"/>
  <c r="CF208" i="58"/>
  <c r="CF217" i="58" s="1"/>
  <c r="BR253" i="58"/>
  <c r="BY341" i="58"/>
  <c r="BE473" i="58"/>
  <c r="BX77" i="58"/>
  <c r="H297" i="58"/>
  <c r="H429" i="58"/>
  <c r="U473" i="58"/>
  <c r="AE341" i="58"/>
  <c r="AP297" i="58"/>
  <c r="AR165" i="58"/>
  <c r="AE165" i="58"/>
  <c r="AN77" i="58"/>
  <c r="BD517" i="58"/>
  <c r="H77" i="58"/>
  <c r="P297" i="58"/>
  <c r="T341" i="58"/>
  <c r="H385" i="58"/>
  <c r="N385" i="58"/>
  <c r="J473" i="58"/>
  <c r="P473" i="58"/>
  <c r="T517" i="58"/>
  <c r="AH297" i="58"/>
  <c r="BA558" i="58"/>
  <c r="BQ121" i="58"/>
  <c r="BP165" i="58"/>
  <c r="BV165" i="58"/>
  <c r="BD253" i="58"/>
  <c r="BU253" i="58"/>
  <c r="BH297" i="58"/>
  <c r="BN297" i="58"/>
  <c r="BT297" i="58"/>
  <c r="BF341" i="58"/>
  <c r="BM341" i="58"/>
  <c r="BE385" i="58"/>
  <c r="BD429" i="58"/>
  <c r="BI429" i="58"/>
  <c r="BN429" i="58"/>
  <c r="BT429" i="58"/>
  <c r="BF473" i="58"/>
  <c r="BL473" i="58"/>
  <c r="BP517" i="58"/>
  <c r="BV517" i="58"/>
  <c r="BT77" i="58"/>
  <c r="CG208" i="58"/>
  <c r="CG217" i="58" s="1"/>
  <c r="X77" i="58"/>
  <c r="X165" i="58"/>
  <c r="X429" i="58"/>
  <c r="I517" i="58"/>
  <c r="AG429" i="58"/>
  <c r="AV165" i="58"/>
  <c r="BF121" i="58"/>
  <c r="CO208" i="58"/>
  <c r="CO217" i="58" s="1"/>
  <c r="CQ121" i="58"/>
  <c r="AI341" i="58"/>
  <c r="AT297" i="58"/>
  <c r="AH253" i="58"/>
  <c r="AI165" i="58"/>
  <c r="AT121" i="58"/>
  <c r="AX253" i="58"/>
  <c r="AW77" i="58"/>
  <c r="AF77" i="58"/>
  <c r="BX209" i="58"/>
  <c r="BX212" i="58" s="1"/>
  <c r="BX218" i="58" s="1"/>
  <c r="BV253" i="58"/>
  <c r="BU297" i="58"/>
  <c r="BN341" i="58"/>
  <c r="BT341" i="58"/>
  <c r="BX385" i="58"/>
  <c r="BE429" i="58"/>
  <c r="BU429" i="58"/>
  <c r="BM473" i="58"/>
  <c r="BJ77" i="58"/>
  <c r="BU77" i="58"/>
  <c r="CW208" i="58"/>
  <c r="CW217" i="58" s="1"/>
  <c r="H121" i="58"/>
  <c r="L165" i="58"/>
  <c r="X209" i="58"/>
  <c r="X212" i="58" s="1"/>
  <c r="X218" i="58" s="1"/>
  <c r="P341" i="58"/>
  <c r="V341" i="58"/>
  <c r="Y429" i="58"/>
  <c r="L473" i="58"/>
  <c r="R473" i="58"/>
  <c r="X473" i="58"/>
  <c r="J517" i="58"/>
  <c r="Q517" i="58"/>
  <c r="AU165" i="58"/>
  <c r="AG121" i="58"/>
  <c r="BF165" i="58"/>
  <c r="BM165" i="58"/>
  <c r="BF253" i="58"/>
  <c r="BL253" i="58"/>
  <c r="BE297" i="58"/>
  <c r="BM385" i="58"/>
  <c r="BH473" i="58"/>
  <c r="BF517" i="58"/>
  <c r="BM517" i="58"/>
  <c r="BE77" i="58"/>
  <c r="CM165" i="58"/>
  <c r="P121" i="58"/>
  <c r="H253" i="58"/>
  <c r="X385" i="58"/>
  <c r="F429" i="58"/>
  <c r="F517" i="58"/>
  <c r="AK429" i="58"/>
  <c r="AG253" i="58"/>
  <c r="AS121" i="58"/>
  <c r="AE77" i="58"/>
  <c r="BH121" i="58"/>
  <c r="BN121" i="58"/>
  <c r="BT121" i="58"/>
  <c r="BY165" i="58"/>
  <c r="BQ297" i="58"/>
  <c r="BV297" i="58"/>
  <c r="BD341" i="58"/>
  <c r="BF429" i="58"/>
  <c r="BL429" i="58"/>
  <c r="BV429" i="58"/>
  <c r="BD473" i="58"/>
  <c r="BN473" i="58"/>
  <c r="BT473" i="58"/>
  <c r="BY517" i="58"/>
  <c r="BV77" i="58"/>
  <c r="L77" i="58"/>
  <c r="T121" i="58"/>
  <c r="J208" i="58"/>
  <c r="J217" i="58" s="1"/>
  <c r="L253" i="58"/>
  <c r="T297" i="58"/>
  <c r="N341" i="58"/>
  <c r="F385" i="58"/>
  <c r="V385" i="58"/>
  <c r="N429" i="58"/>
  <c r="T429" i="58"/>
  <c r="E473" i="58"/>
  <c r="N473" i="58"/>
  <c r="M517" i="58"/>
  <c r="V517" i="58"/>
  <c r="AW429" i="58"/>
  <c r="AN385" i="58"/>
  <c r="AZ341" i="58"/>
  <c r="AD297" i="58"/>
  <c r="AO253" i="58"/>
  <c r="AO209" i="58"/>
  <c r="AO212" i="58" s="1"/>
  <c r="AO218" i="58" s="1"/>
  <c r="AO220" i="58" s="1"/>
  <c r="AY121" i="58"/>
  <c r="AX429" i="58"/>
  <c r="AY77" i="58"/>
  <c r="AK77" i="58"/>
  <c r="BJ121" i="58"/>
  <c r="BX121" i="58"/>
  <c r="BI165" i="58"/>
  <c r="BR165" i="58"/>
  <c r="BH209" i="58"/>
  <c r="BH212" i="58" s="1"/>
  <c r="BH218" i="58" s="1"/>
  <c r="BH221" i="58" s="1"/>
  <c r="BP253" i="58"/>
  <c r="BY253" i="58"/>
  <c r="BJ297" i="58"/>
  <c r="BX297" i="58"/>
  <c r="BI341" i="58"/>
  <c r="BR341" i="58"/>
  <c r="BH385" i="58"/>
  <c r="BQ385" i="58"/>
  <c r="BP429" i="58"/>
  <c r="BY429" i="58"/>
  <c r="BJ473" i="58"/>
  <c r="BX473" i="58"/>
  <c r="BI517" i="58"/>
  <c r="BR517" i="58"/>
  <c r="BH77" i="58"/>
  <c r="BQ77" i="58"/>
  <c r="BZ558" i="58"/>
  <c r="CU121" i="58"/>
  <c r="CM77" i="58"/>
  <c r="CX208" i="58"/>
  <c r="CX217" i="58" s="1"/>
  <c r="CP208" i="58"/>
  <c r="CP217" i="58" s="1"/>
  <c r="CH208" i="58"/>
  <c r="CH217" i="58" s="1"/>
  <c r="T77" i="58"/>
  <c r="R208" i="58"/>
  <c r="R217" i="58" s="1"/>
  <c r="T253" i="58"/>
  <c r="J341" i="58"/>
  <c r="Z341" i="58"/>
  <c r="R385" i="58"/>
  <c r="J429" i="58"/>
  <c r="U429" i="58"/>
  <c r="F473" i="58"/>
  <c r="T473" i="58"/>
  <c r="E517" i="58"/>
  <c r="N517" i="58"/>
  <c r="AD473" i="58"/>
  <c r="AO429" i="58"/>
  <c r="AF385" i="58"/>
  <c r="AQ341" i="58"/>
  <c r="AS208" i="58"/>
  <c r="AS217" i="58" s="1"/>
  <c r="AW121" i="58"/>
  <c r="AM121" i="58"/>
  <c r="AH121" i="58"/>
  <c r="AX385" i="58"/>
  <c r="AX208" i="58"/>
  <c r="AX217" i="58" s="1"/>
  <c r="AS77" i="58"/>
  <c r="AJ77" i="58"/>
  <c r="BP121" i="58"/>
  <c r="BY121" i="58"/>
  <c r="BJ165" i="58"/>
  <c r="BX165" i="58"/>
  <c r="BH253" i="58"/>
  <c r="BQ253" i="58"/>
  <c r="BP297" i="58"/>
  <c r="BY297" i="58"/>
  <c r="BJ341" i="58"/>
  <c r="BX341" i="58"/>
  <c r="BI385" i="58"/>
  <c r="BR385" i="58"/>
  <c r="BH429" i="58"/>
  <c r="BQ429" i="58"/>
  <c r="BP473" i="58"/>
  <c r="BY473" i="58"/>
  <c r="BJ517" i="58"/>
  <c r="BX517" i="58"/>
  <c r="BI77" i="58"/>
  <c r="BR77" i="58"/>
  <c r="CM121" i="58"/>
  <c r="CE77" i="58"/>
  <c r="BR208" i="58"/>
  <c r="BR217" i="58" s="1"/>
  <c r="CQ77" i="58"/>
  <c r="Z208" i="58"/>
  <c r="Z217" i="58" s="1"/>
  <c r="P77" i="58"/>
  <c r="X121" i="58"/>
  <c r="H209" i="58"/>
  <c r="H212" i="58" s="1"/>
  <c r="H218" i="58" s="1"/>
  <c r="P253" i="58"/>
  <c r="X297" i="58"/>
  <c r="L341" i="58"/>
  <c r="T385" i="58"/>
  <c r="L429" i="58"/>
  <c r="R429" i="58"/>
  <c r="H473" i="58"/>
  <c r="Q473" i="58"/>
  <c r="Z473" i="58"/>
  <c r="P517" i="58"/>
  <c r="Y517" i="58"/>
  <c r="AS429" i="58"/>
  <c r="AJ385" i="58"/>
  <c r="AU341" i="58"/>
  <c r="AK253" i="58"/>
  <c r="AZ165" i="58"/>
  <c r="AH165" i="58"/>
  <c r="AU121" i="58"/>
  <c r="AP121" i="58"/>
  <c r="AX297" i="58"/>
  <c r="AV77" i="58"/>
  <c r="AM77" i="58"/>
  <c r="BD121" i="58"/>
  <c r="BM121" i="58"/>
  <c r="BV121" i="58"/>
  <c r="BL165" i="58"/>
  <c r="BU165" i="58"/>
  <c r="BJ208" i="58"/>
  <c r="BJ217" i="58" s="1"/>
  <c r="BE253" i="58"/>
  <c r="BN253" i="58"/>
  <c r="BD297" i="58"/>
  <c r="BM297" i="58"/>
  <c r="BL341" i="58"/>
  <c r="BU341" i="58"/>
  <c r="BF385" i="58"/>
  <c r="BT385" i="58"/>
  <c r="BV473" i="58"/>
  <c r="BL517" i="58"/>
  <c r="BU517" i="58"/>
  <c r="CI77" i="58"/>
  <c r="L121" i="58"/>
  <c r="T165" i="58"/>
  <c r="L297" i="58"/>
  <c r="R341" i="58"/>
  <c r="J385" i="58"/>
  <c r="Z385" i="58"/>
  <c r="M473" i="58"/>
  <c r="V473" i="58"/>
  <c r="L517" i="58"/>
  <c r="U517" i="58"/>
  <c r="AV385" i="58"/>
  <c r="AL297" i="58"/>
  <c r="AW253" i="58"/>
  <c r="AK208" i="58"/>
  <c r="AK217" i="58" s="1"/>
  <c r="AM165" i="58"/>
  <c r="AK121" i="58"/>
  <c r="AX473" i="58"/>
  <c r="AZ77" i="58"/>
  <c r="AQ77" i="58"/>
  <c r="BI121" i="58"/>
  <c r="BR121" i="58"/>
  <c r="BH165" i="58"/>
  <c r="BQ165" i="58"/>
  <c r="BP209" i="58"/>
  <c r="BP212" i="58" s="1"/>
  <c r="BP218" i="58" s="1"/>
  <c r="BP221" i="58" s="1"/>
  <c r="BJ253" i="58"/>
  <c r="BX253" i="58"/>
  <c r="BI297" i="58"/>
  <c r="BR297" i="58"/>
  <c r="BH341" i="58"/>
  <c r="BQ341" i="58"/>
  <c r="BP385" i="58"/>
  <c r="BY385" i="58"/>
  <c r="BJ429" i="58"/>
  <c r="BX429" i="58"/>
  <c r="BI473" i="58"/>
  <c r="BR473" i="58"/>
  <c r="BH517" i="58"/>
  <c r="BQ517" i="58"/>
  <c r="BP77" i="58"/>
  <c r="BY77" i="58"/>
  <c r="CS517" i="58"/>
  <c r="CE165" i="58"/>
  <c r="CU77" i="58"/>
  <c r="AY517" i="58"/>
  <c r="AT517" i="58"/>
  <c r="AP517" i="58"/>
  <c r="AL517" i="58"/>
  <c r="AH517" i="58"/>
  <c r="AD517" i="58"/>
  <c r="AW473" i="58"/>
  <c r="AS473" i="58"/>
  <c r="AO473" i="58"/>
  <c r="AK473" i="58"/>
  <c r="AG473" i="58"/>
  <c r="AV429" i="58"/>
  <c r="AR429" i="58"/>
  <c r="AN429" i="58"/>
  <c r="AJ429" i="58"/>
  <c r="AF429" i="58"/>
  <c r="AZ385" i="58"/>
  <c r="AU385" i="58"/>
  <c r="AQ385" i="58"/>
  <c r="AM385" i="58"/>
  <c r="AI385" i="58"/>
  <c r="AE385" i="58"/>
  <c r="AY341" i="58"/>
  <c r="AT341" i="58"/>
  <c r="AP341" i="58"/>
  <c r="AL341" i="58"/>
  <c r="AH341" i="58"/>
  <c r="AD341" i="58"/>
  <c r="AW297" i="58"/>
  <c r="AS297" i="58"/>
  <c r="AO297" i="58"/>
  <c r="AK297" i="58"/>
  <c r="AG297" i="58"/>
  <c r="AV253" i="58"/>
  <c r="AR253" i="58"/>
  <c r="AN253" i="58"/>
  <c r="AJ261" i="58"/>
  <c r="AJ253" i="58"/>
  <c r="AE253" i="58"/>
  <c r="AY173" i="58"/>
  <c r="AY165" i="58"/>
  <c r="AR129" i="58"/>
  <c r="AR121" i="58"/>
  <c r="AT85" i="58"/>
  <c r="AT77" i="58"/>
  <c r="BO129" i="58"/>
  <c r="BO121" i="58"/>
  <c r="BW173" i="58"/>
  <c r="BW165" i="58"/>
  <c r="BG261" i="58"/>
  <c r="BG253" i="58"/>
  <c r="BO305" i="58"/>
  <c r="BO297" i="58"/>
  <c r="BW349" i="58"/>
  <c r="BW341" i="58"/>
  <c r="BG437" i="58"/>
  <c r="BG429" i="58"/>
  <c r="BO481" i="58"/>
  <c r="BO473" i="58"/>
  <c r="BW525" i="58"/>
  <c r="BW517" i="58"/>
  <c r="CK525" i="58"/>
  <c r="CK517" i="58"/>
  <c r="CC525" i="58"/>
  <c r="CC517" i="58"/>
  <c r="G77" i="58"/>
  <c r="K77" i="58"/>
  <c r="O77" i="58"/>
  <c r="S77" i="58"/>
  <c r="W77" i="58"/>
  <c r="AA77" i="58"/>
  <c r="G121" i="58"/>
  <c r="K121" i="58"/>
  <c r="O121" i="58"/>
  <c r="S121" i="58"/>
  <c r="W121" i="58"/>
  <c r="AA121" i="58"/>
  <c r="G165" i="58"/>
  <c r="K165" i="58"/>
  <c r="O165" i="58"/>
  <c r="S165" i="58"/>
  <c r="W165" i="58"/>
  <c r="AA165" i="58"/>
  <c r="G253" i="58"/>
  <c r="K253" i="58"/>
  <c r="O253" i="58"/>
  <c r="S253" i="58"/>
  <c r="W253" i="58"/>
  <c r="AA253" i="58"/>
  <c r="G297" i="58"/>
  <c r="K297" i="58"/>
  <c r="O297" i="58"/>
  <c r="S297" i="58"/>
  <c r="W297" i="58"/>
  <c r="AA297" i="58"/>
  <c r="G341" i="58"/>
  <c r="K341" i="58"/>
  <c r="O341" i="58"/>
  <c r="S341" i="58"/>
  <c r="W341" i="58"/>
  <c r="AA341" i="58"/>
  <c r="G385" i="58"/>
  <c r="K385" i="58"/>
  <c r="O385" i="58"/>
  <c r="S385" i="58"/>
  <c r="W385" i="58"/>
  <c r="AA385" i="58"/>
  <c r="G429" i="58"/>
  <c r="K429" i="58"/>
  <c r="O429" i="58"/>
  <c r="S429" i="58"/>
  <c r="W429" i="58"/>
  <c r="AA429" i="58"/>
  <c r="G473" i="58"/>
  <c r="K473" i="58"/>
  <c r="O473" i="58"/>
  <c r="S473" i="58"/>
  <c r="W473" i="58"/>
  <c r="AA473" i="58"/>
  <c r="G517" i="58"/>
  <c r="K517" i="58"/>
  <c r="O517" i="58"/>
  <c r="S517" i="58"/>
  <c r="W517" i="58"/>
  <c r="AA517" i="58"/>
  <c r="AI253" i="58"/>
  <c r="AE217" i="58"/>
  <c r="AE209" i="58"/>
  <c r="AE212" i="58" s="1"/>
  <c r="AE218" i="58" s="1"/>
  <c r="AW173" i="58"/>
  <c r="AW165" i="58"/>
  <c r="AV129" i="58"/>
  <c r="AV121" i="58"/>
  <c r="AQ121" i="58"/>
  <c r="AX85" i="58"/>
  <c r="AX77" i="58"/>
  <c r="BK129" i="58"/>
  <c r="BK121" i="58"/>
  <c r="BS173" i="58"/>
  <c r="BS165" i="58"/>
  <c r="BC261" i="58"/>
  <c r="BC253" i="58"/>
  <c r="BK305" i="58"/>
  <c r="BK297" i="58"/>
  <c r="BS349" i="58"/>
  <c r="BS341" i="58"/>
  <c r="BC437" i="58"/>
  <c r="BC429" i="58"/>
  <c r="BK481" i="58"/>
  <c r="BK473" i="58"/>
  <c r="BS525" i="58"/>
  <c r="BS517" i="58"/>
  <c r="CW517" i="58"/>
  <c r="CS481" i="58"/>
  <c r="CS473" i="58"/>
  <c r="CK481" i="58"/>
  <c r="CK473" i="58"/>
  <c r="CC481" i="58"/>
  <c r="CC473" i="58"/>
  <c r="AW517" i="58"/>
  <c r="AS517" i="58"/>
  <c r="AO517" i="58"/>
  <c r="AK517" i="58"/>
  <c r="AG517" i="58"/>
  <c r="AV473" i="58"/>
  <c r="AR473" i="58"/>
  <c r="AN473" i="58"/>
  <c r="AJ473" i="58"/>
  <c r="AF473" i="58"/>
  <c r="AZ429" i="58"/>
  <c r="AU429" i="58"/>
  <c r="AQ429" i="58"/>
  <c r="AM429" i="58"/>
  <c r="AI429" i="58"/>
  <c r="AE429" i="58"/>
  <c r="AY385" i="58"/>
  <c r="AT385" i="58"/>
  <c r="AP385" i="58"/>
  <c r="AL385" i="58"/>
  <c r="AH385" i="58"/>
  <c r="AD385" i="58"/>
  <c r="AW341" i="58"/>
  <c r="AS341" i="58"/>
  <c r="AO341" i="58"/>
  <c r="AK341" i="58"/>
  <c r="AG341" i="58"/>
  <c r="AV297" i="58"/>
  <c r="AR297" i="58"/>
  <c r="AN297" i="58"/>
  <c r="AJ297" i="58"/>
  <c r="AF297" i="58"/>
  <c r="AZ253" i="58"/>
  <c r="AU253" i="58"/>
  <c r="AQ253" i="58"/>
  <c r="AM253" i="58"/>
  <c r="AD253" i="58"/>
  <c r="AG173" i="58"/>
  <c r="AG165" i="58"/>
  <c r="AX173" i="58"/>
  <c r="AX165" i="58"/>
  <c r="BG129" i="58"/>
  <c r="BG121" i="58"/>
  <c r="BO173" i="58"/>
  <c r="BO165" i="58"/>
  <c r="BG305" i="58"/>
  <c r="BG297" i="58"/>
  <c r="BO349" i="58"/>
  <c r="BO341" i="58"/>
  <c r="BW393" i="58"/>
  <c r="BW385" i="58"/>
  <c r="BG481" i="58"/>
  <c r="BG473" i="58"/>
  <c r="BO525" i="58"/>
  <c r="BO517" i="58"/>
  <c r="BW85" i="58"/>
  <c r="BW77" i="58"/>
  <c r="CS437" i="58"/>
  <c r="CS429" i="58"/>
  <c r="CK437" i="58"/>
  <c r="CK429" i="58"/>
  <c r="CC437" i="58"/>
  <c r="CC429" i="58"/>
  <c r="P429" i="58"/>
  <c r="AM217" i="58"/>
  <c r="AM209" i="58"/>
  <c r="AM212" i="58" s="1"/>
  <c r="AM218" i="58" s="1"/>
  <c r="AM220" i="58" s="1"/>
  <c r="AK173" i="58"/>
  <c r="AK165" i="58"/>
  <c r="AF165" i="58"/>
  <c r="AZ121" i="58"/>
  <c r="AX349" i="58"/>
  <c r="AX341" i="58"/>
  <c r="BC129" i="58"/>
  <c r="BC121" i="58"/>
  <c r="BK173" i="58"/>
  <c r="BK165" i="58"/>
  <c r="BC305" i="58"/>
  <c r="BC297" i="58"/>
  <c r="BK349" i="58"/>
  <c r="BK341" i="58"/>
  <c r="BS393" i="58"/>
  <c r="BS385" i="58"/>
  <c r="BC481" i="58"/>
  <c r="BC473" i="58"/>
  <c r="BK525" i="58"/>
  <c r="BK517" i="58"/>
  <c r="BS85" i="58"/>
  <c r="BS77" i="58"/>
  <c r="CO517" i="58"/>
  <c r="AV517" i="58"/>
  <c r="AR517" i="58"/>
  <c r="AN517" i="58"/>
  <c r="AJ517" i="58"/>
  <c r="AF517" i="58"/>
  <c r="AZ473" i="58"/>
  <c r="AU473" i="58"/>
  <c r="AQ473" i="58"/>
  <c r="AM473" i="58"/>
  <c r="AI473" i="58"/>
  <c r="AE473" i="58"/>
  <c r="AY429" i="58"/>
  <c r="AT429" i="58"/>
  <c r="AP429" i="58"/>
  <c r="AL429" i="58"/>
  <c r="AH429" i="58"/>
  <c r="AD429" i="58"/>
  <c r="AW385" i="58"/>
  <c r="AS385" i="58"/>
  <c r="AO385" i="58"/>
  <c r="AK385" i="58"/>
  <c r="AG385" i="58"/>
  <c r="AV341" i="58"/>
  <c r="AR341" i="58"/>
  <c r="AN341" i="58"/>
  <c r="AJ341" i="58"/>
  <c r="AF341" i="58"/>
  <c r="AZ297" i="58"/>
  <c r="AU297" i="58"/>
  <c r="AQ297" i="58"/>
  <c r="AM297" i="58"/>
  <c r="AI297" i="58"/>
  <c r="AE297" i="58"/>
  <c r="AY253" i="58"/>
  <c r="AT253" i="58"/>
  <c r="AP253" i="58"/>
  <c r="AL253" i="58"/>
  <c r="AP173" i="58"/>
  <c r="AP165" i="58"/>
  <c r="AJ165" i="58"/>
  <c r="AX525" i="58"/>
  <c r="AX517" i="58"/>
  <c r="AD85" i="58"/>
  <c r="AD77" i="58"/>
  <c r="BG173" i="58"/>
  <c r="BG165" i="58"/>
  <c r="BW261" i="58"/>
  <c r="BW253" i="58"/>
  <c r="BG349" i="58"/>
  <c r="BG341" i="58"/>
  <c r="BO393" i="58"/>
  <c r="BO385" i="58"/>
  <c r="BW437" i="58"/>
  <c r="BW429" i="58"/>
  <c r="BG525" i="58"/>
  <c r="BG517" i="58"/>
  <c r="BO85" i="58"/>
  <c r="BO77" i="58"/>
  <c r="CG525" i="58"/>
  <c r="CG517" i="58"/>
  <c r="E77" i="58"/>
  <c r="I77" i="58"/>
  <c r="M77" i="58"/>
  <c r="Q77" i="58"/>
  <c r="U77" i="58"/>
  <c r="Y77" i="58"/>
  <c r="E121" i="58"/>
  <c r="I121" i="58"/>
  <c r="M121" i="58"/>
  <c r="Q121" i="58"/>
  <c r="U121" i="58"/>
  <c r="Y121" i="58"/>
  <c r="E165" i="58"/>
  <c r="I165" i="58"/>
  <c r="M165" i="58"/>
  <c r="Q165" i="58"/>
  <c r="U165" i="58"/>
  <c r="Y165" i="58"/>
  <c r="E253" i="58"/>
  <c r="I253" i="58"/>
  <c r="M253" i="58"/>
  <c r="Q253" i="58"/>
  <c r="U253" i="58"/>
  <c r="Y253" i="58"/>
  <c r="E297" i="58"/>
  <c r="I297" i="58"/>
  <c r="M297" i="58"/>
  <c r="Q297" i="58"/>
  <c r="U297" i="58"/>
  <c r="Y297" i="58"/>
  <c r="E341" i="58"/>
  <c r="I341" i="58"/>
  <c r="M341" i="58"/>
  <c r="Q341" i="58"/>
  <c r="U341" i="58"/>
  <c r="Y341" i="58"/>
  <c r="E385" i="58"/>
  <c r="I385" i="58"/>
  <c r="M385" i="58"/>
  <c r="Q385" i="58"/>
  <c r="U385" i="58"/>
  <c r="Y385" i="58"/>
  <c r="E429" i="58"/>
  <c r="I429" i="58"/>
  <c r="M429" i="58"/>
  <c r="Q429" i="58"/>
  <c r="AU217" i="58"/>
  <c r="AU209" i="58"/>
  <c r="AU212" i="58" s="1"/>
  <c r="AU218" i="58" s="1"/>
  <c r="AU220" i="58" s="1"/>
  <c r="AO173" i="58"/>
  <c r="AO165" i="58"/>
  <c r="AF129" i="58"/>
  <c r="AF121" i="58"/>
  <c r="AH85" i="58"/>
  <c r="AH77" i="58"/>
  <c r="BC173" i="58"/>
  <c r="BC165" i="58"/>
  <c r="BS261" i="58"/>
  <c r="BS253" i="58"/>
  <c r="BC349" i="58"/>
  <c r="BC341" i="58"/>
  <c r="BK393" i="58"/>
  <c r="BK385" i="58"/>
  <c r="BS437" i="58"/>
  <c r="BS429" i="58"/>
  <c r="BC525" i="58"/>
  <c r="BC517" i="58"/>
  <c r="BK85" i="58"/>
  <c r="BK77" i="58"/>
  <c r="CW481" i="58"/>
  <c r="CW473" i="58"/>
  <c r="CO481" i="58"/>
  <c r="CO473" i="58"/>
  <c r="CG481" i="58"/>
  <c r="CG473" i="58"/>
  <c r="AZ517" i="58"/>
  <c r="AU517" i="58"/>
  <c r="AQ517" i="58"/>
  <c r="AM517" i="58"/>
  <c r="AI517" i="58"/>
  <c r="AE517" i="58"/>
  <c r="AY473" i="58"/>
  <c r="AT473" i="58"/>
  <c r="AP473" i="58"/>
  <c r="AL473" i="58"/>
  <c r="AH473" i="58"/>
  <c r="AT173" i="58"/>
  <c r="AT165" i="58"/>
  <c r="AN165" i="58"/>
  <c r="AJ129" i="58"/>
  <c r="AJ121" i="58"/>
  <c r="AL85" i="58"/>
  <c r="AL77" i="58"/>
  <c r="BW129" i="58"/>
  <c r="BW121" i="58"/>
  <c r="BO261" i="58"/>
  <c r="BO253" i="58"/>
  <c r="BW305" i="58"/>
  <c r="BW297" i="58"/>
  <c r="BG393" i="58"/>
  <c r="BG385" i="58"/>
  <c r="BO437" i="58"/>
  <c r="BO429" i="58"/>
  <c r="BW481" i="58"/>
  <c r="BW473" i="58"/>
  <c r="BG85" i="58"/>
  <c r="BG77" i="58"/>
  <c r="CW437" i="58"/>
  <c r="CW429" i="58"/>
  <c r="CO437" i="58"/>
  <c r="CO429" i="58"/>
  <c r="CG437" i="58"/>
  <c r="CG429" i="58"/>
  <c r="F77" i="58"/>
  <c r="J77" i="58"/>
  <c r="N77" i="58"/>
  <c r="R77" i="58"/>
  <c r="V77" i="58"/>
  <c r="Z77" i="58"/>
  <c r="F121" i="58"/>
  <c r="J121" i="58"/>
  <c r="N121" i="58"/>
  <c r="R121" i="58"/>
  <c r="V121" i="58"/>
  <c r="Z121" i="58"/>
  <c r="F165" i="58"/>
  <c r="J165" i="58"/>
  <c r="N165" i="58"/>
  <c r="R165" i="58"/>
  <c r="V165" i="58"/>
  <c r="Z165" i="58"/>
  <c r="F253" i="58"/>
  <c r="J253" i="58"/>
  <c r="N253" i="58"/>
  <c r="R253" i="58"/>
  <c r="V253" i="58"/>
  <c r="Z253" i="58"/>
  <c r="F297" i="58"/>
  <c r="J297" i="58"/>
  <c r="N297" i="58"/>
  <c r="R297" i="58"/>
  <c r="V297" i="58"/>
  <c r="Z297" i="58"/>
  <c r="F341" i="58"/>
  <c r="AF261" i="58"/>
  <c r="AF253" i="58"/>
  <c r="AS173" i="58"/>
  <c r="AS165" i="58"/>
  <c r="AN129" i="58"/>
  <c r="AN121" i="58"/>
  <c r="AI121" i="58"/>
  <c r="AP85" i="58"/>
  <c r="AP77" i="58"/>
  <c r="BS129" i="58"/>
  <c r="BS121" i="58"/>
  <c r="BK261" i="58"/>
  <c r="BK253" i="58"/>
  <c r="BS305" i="58"/>
  <c r="BS297" i="58"/>
  <c r="BC393" i="58"/>
  <c r="BC385" i="58"/>
  <c r="BK437" i="58"/>
  <c r="BK429" i="58"/>
  <c r="BS481" i="58"/>
  <c r="BS473" i="58"/>
  <c r="BC85" i="58"/>
  <c r="BC77" i="58"/>
  <c r="CU517" i="58"/>
  <c r="CQ517" i="58"/>
  <c r="CM517" i="58"/>
  <c r="CI517" i="58"/>
  <c r="CE517" i="58"/>
  <c r="CU473" i="58"/>
  <c r="CQ473" i="58"/>
  <c r="CM473" i="58"/>
  <c r="CI473" i="58"/>
  <c r="CE473" i="58"/>
  <c r="CU429" i="58"/>
  <c r="CQ429" i="58"/>
  <c r="CM429" i="58"/>
  <c r="CI429" i="58"/>
  <c r="CE429" i="58"/>
  <c r="CU385" i="58"/>
  <c r="CQ385" i="58"/>
  <c r="CM385" i="58"/>
  <c r="CI385" i="58"/>
  <c r="CE385" i="58"/>
  <c r="CU341" i="58"/>
  <c r="CQ341" i="58"/>
  <c r="CM341" i="58"/>
  <c r="CI341" i="58"/>
  <c r="CE341" i="58"/>
  <c r="CU297" i="58"/>
  <c r="CQ297" i="58"/>
  <c r="CM297" i="58"/>
  <c r="CI297" i="58"/>
  <c r="CE297" i="58"/>
  <c r="CU253" i="58"/>
  <c r="CQ253" i="58"/>
  <c r="CM253" i="58"/>
  <c r="CI253" i="58"/>
  <c r="CE253" i="58"/>
  <c r="CU165" i="58"/>
  <c r="CQ165" i="58"/>
  <c r="CI165" i="58"/>
  <c r="AL165" i="58"/>
  <c r="CX517" i="58"/>
  <c r="CT517" i="58"/>
  <c r="CP517" i="58"/>
  <c r="CL517" i="58"/>
  <c r="CH517" i="58"/>
  <c r="CD517" i="58"/>
  <c r="CX473" i="58"/>
  <c r="CT473" i="58"/>
  <c r="CP473" i="58"/>
  <c r="CL473" i="58"/>
  <c r="CH473" i="58"/>
  <c r="CD473" i="58"/>
  <c r="CX429" i="58"/>
  <c r="CT429" i="58"/>
  <c r="CP429" i="58"/>
  <c r="CL429" i="58"/>
  <c r="CH429" i="58"/>
  <c r="CD429" i="58"/>
  <c r="CX385" i="58"/>
  <c r="CT385" i="58"/>
  <c r="CP385" i="58"/>
  <c r="CL385" i="58"/>
  <c r="CH385" i="58"/>
  <c r="CD385" i="58"/>
  <c r="CX341" i="58"/>
  <c r="CT341" i="58"/>
  <c r="CP341" i="58"/>
  <c r="CL341" i="58"/>
  <c r="CH341" i="58"/>
  <c r="CD341" i="58"/>
  <c r="CX297" i="58"/>
  <c r="CT297" i="58"/>
  <c r="CP297" i="58"/>
  <c r="CL297" i="58"/>
  <c r="CH297" i="58"/>
  <c r="CD297" i="58"/>
  <c r="CX253" i="58"/>
  <c r="CT253" i="58"/>
  <c r="CP253" i="58"/>
  <c r="CL253" i="58"/>
  <c r="CH253" i="58"/>
  <c r="CD253" i="58"/>
  <c r="CX165" i="58"/>
  <c r="CT165" i="58"/>
  <c r="CP165" i="58"/>
  <c r="CL165" i="58"/>
  <c r="CH165" i="58"/>
  <c r="CD165" i="58"/>
  <c r="CX121" i="58"/>
  <c r="CT121" i="58"/>
  <c r="CP121" i="58"/>
  <c r="CL121" i="58"/>
  <c r="CH121" i="58"/>
  <c r="CD121" i="58"/>
  <c r="CX77" i="58"/>
  <c r="CT77" i="58"/>
  <c r="CP77" i="58"/>
  <c r="CL77" i="58"/>
  <c r="CH77" i="58"/>
  <c r="CD77" i="58"/>
  <c r="CW385" i="58"/>
  <c r="CS385" i="58"/>
  <c r="CO385" i="58"/>
  <c r="CK385" i="58"/>
  <c r="CG385" i="58"/>
  <c r="CC385" i="58"/>
  <c r="CW341" i="58"/>
  <c r="CS341" i="58"/>
  <c r="CO341" i="58"/>
  <c r="CK341" i="58"/>
  <c r="CG341" i="58"/>
  <c r="CC341" i="58"/>
  <c r="CW297" i="58"/>
  <c r="CS297" i="58"/>
  <c r="CO297" i="58"/>
  <c r="CK297" i="58"/>
  <c r="CG297" i="58"/>
  <c r="CC297" i="58"/>
  <c r="CW253" i="58"/>
  <c r="CS253" i="58"/>
  <c r="CO253" i="58"/>
  <c r="CK253" i="58"/>
  <c r="CG253" i="58"/>
  <c r="CC253" i="58"/>
  <c r="CW165" i="58"/>
  <c r="CS165" i="58"/>
  <c r="CO165" i="58"/>
  <c r="CK165" i="58"/>
  <c r="CG165" i="58"/>
  <c r="CC165" i="58"/>
  <c r="CW121" i="58"/>
  <c r="CS121" i="58"/>
  <c r="CO121" i="58"/>
  <c r="CK121" i="58"/>
  <c r="CG121" i="58"/>
  <c r="CC121" i="58"/>
  <c r="CW77" i="58"/>
  <c r="CS77" i="58"/>
  <c r="CO77" i="58"/>
  <c r="CK77" i="58"/>
  <c r="CG77" i="58"/>
  <c r="CC77" i="58"/>
  <c r="CV517" i="58"/>
  <c r="CR517" i="58"/>
  <c r="CN517" i="58"/>
  <c r="CJ517" i="58"/>
  <c r="CF517" i="58"/>
  <c r="CB517" i="58"/>
  <c r="CV473" i="58"/>
  <c r="CR473" i="58"/>
  <c r="CN473" i="58"/>
  <c r="CJ473" i="58"/>
  <c r="CF473" i="58"/>
  <c r="CB473" i="58"/>
  <c r="CV429" i="58"/>
  <c r="CR429" i="58"/>
  <c r="CN429" i="58"/>
  <c r="CJ429" i="58"/>
  <c r="CF429" i="58"/>
  <c r="CB429" i="58"/>
  <c r="CV385" i="58"/>
  <c r="CR385" i="58"/>
  <c r="CN385" i="58"/>
  <c r="CJ385" i="58"/>
  <c r="CF385" i="58"/>
  <c r="CB385" i="58"/>
  <c r="CV341" i="58"/>
  <c r="CR341" i="58"/>
  <c r="CN341" i="58"/>
  <c r="CJ341" i="58"/>
  <c r="CF341" i="58"/>
  <c r="CB341" i="58"/>
  <c r="CV297" i="58"/>
  <c r="CR297" i="58"/>
  <c r="CN297" i="58"/>
  <c r="CJ297" i="58"/>
  <c r="CF297" i="58"/>
  <c r="CB297" i="58"/>
  <c r="CV253" i="58"/>
  <c r="CR253" i="58"/>
  <c r="CN253" i="58"/>
  <c r="CJ253" i="58"/>
  <c r="CF253" i="58"/>
  <c r="CB253" i="58"/>
  <c r="CR209" i="58"/>
  <c r="CR212" i="58" s="1"/>
  <c r="CR218" i="58" s="1"/>
  <c r="CR219" i="58" s="1"/>
  <c r="CJ209" i="58"/>
  <c r="CJ212" i="58" s="1"/>
  <c r="CJ218" i="58" s="1"/>
  <c r="CJ220" i="58" s="1"/>
  <c r="CV165" i="58"/>
  <c r="CR165" i="58"/>
  <c r="CN165" i="58"/>
  <c r="CJ165" i="58"/>
  <c r="CF165" i="58"/>
  <c r="CB165" i="58"/>
  <c r="CV121" i="58"/>
  <c r="CR121" i="58"/>
  <c r="CN121" i="58"/>
  <c r="CJ121" i="58"/>
  <c r="CF121" i="58"/>
  <c r="CB121" i="58"/>
  <c r="CV77" i="58"/>
  <c r="CR77" i="58"/>
  <c r="CN77" i="58"/>
  <c r="CJ77" i="58"/>
  <c r="CF77" i="58"/>
  <c r="CB77" i="58"/>
  <c r="C128" i="58"/>
  <c r="C172" i="58"/>
  <c r="C216" i="58"/>
  <c r="C260" i="58"/>
  <c r="C304" i="58"/>
  <c r="C348" i="58"/>
  <c r="C392" i="58"/>
  <c r="C436" i="58"/>
  <c r="C480" i="58"/>
  <c r="C524" i="58"/>
  <c r="C84" i="58"/>
  <c r="E40" i="58"/>
  <c r="E32" i="58"/>
  <c r="E41" i="58" s="1"/>
  <c r="E559" i="58"/>
  <c r="F40" i="58"/>
  <c r="F32" i="58"/>
  <c r="F41" i="58" s="1"/>
  <c r="F559" i="58"/>
  <c r="G40" i="58"/>
  <c r="G32" i="58"/>
  <c r="G41" i="58" s="1"/>
  <c r="G559" i="58"/>
  <c r="H40" i="58"/>
  <c r="H32" i="58"/>
  <c r="H41" i="58" s="1"/>
  <c r="H559" i="58"/>
  <c r="I40" i="58"/>
  <c r="I32" i="58"/>
  <c r="I41" i="58" s="1"/>
  <c r="I559" i="58"/>
  <c r="J40" i="58"/>
  <c r="J32" i="58"/>
  <c r="J41" i="58" s="1"/>
  <c r="J559" i="58"/>
  <c r="K40" i="58"/>
  <c r="K32" i="58"/>
  <c r="K41" i="58" s="1"/>
  <c r="K559" i="58"/>
  <c r="L40" i="58"/>
  <c r="L32" i="58"/>
  <c r="L41" i="58" s="1"/>
  <c r="L559" i="58"/>
  <c r="M40" i="58"/>
  <c r="M32" i="58"/>
  <c r="M41" i="58" s="1"/>
  <c r="M559" i="58"/>
  <c r="N40" i="58"/>
  <c r="N32" i="58"/>
  <c r="N41" i="58" s="1"/>
  <c r="N559" i="58"/>
  <c r="O40" i="58"/>
  <c r="O32" i="58"/>
  <c r="O41" i="58" s="1"/>
  <c r="O559" i="58"/>
  <c r="P40" i="58"/>
  <c r="P32" i="58"/>
  <c r="P41" i="58" s="1"/>
  <c r="P559" i="58"/>
  <c r="Q40" i="58"/>
  <c r="Q32" i="58"/>
  <c r="Q41" i="58" s="1"/>
  <c r="Q559" i="58"/>
  <c r="R40" i="58"/>
  <c r="R32" i="58"/>
  <c r="R41" i="58" s="1"/>
  <c r="R559" i="58"/>
  <c r="S40" i="58"/>
  <c r="S32" i="58"/>
  <c r="S41" i="58" s="1"/>
  <c r="S559" i="58"/>
  <c r="T40" i="58"/>
  <c r="T32" i="58"/>
  <c r="T41" i="58" s="1"/>
  <c r="T559" i="58"/>
  <c r="U40" i="58"/>
  <c r="U32" i="58"/>
  <c r="U41" i="58" s="1"/>
  <c r="U559" i="58"/>
  <c r="V40" i="58"/>
  <c r="V32" i="58"/>
  <c r="V41" i="58" s="1"/>
  <c r="V559" i="58"/>
  <c r="W40" i="58"/>
  <c r="W32" i="58"/>
  <c r="W41" i="58" s="1"/>
  <c r="W559" i="58"/>
  <c r="X40" i="58"/>
  <c r="X32" i="58"/>
  <c r="X41" i="58" s="1"/>
  <c r="X559" i="58"/>
  <c r="Y40" i="58"/>
  <c r="Y32" i="58"/>
  <c r="Y41" i="58" s="1"/>
  <c r="Y559" i="58"/>
  <c r="Z40" i="58"/>
  <c r="Z32" i="58"/>
  <c r="Z41" i="58" s="1"/>
  <c r="Z559" i="58"/>
  <c r="AA40" i="58"/>
  <c r="AA32" i="58"/>
  <c r="AA41" i="58" s="1"/>
  <c r="AA559" i="58"/>
  <c r="C75" i="58"/>
  <c r="D76" i="58"/>
  <c r="D85" i="58" s="1"/>
  <c r="C119" i="58"/>
  <c r="D120" i="58"/>
  <c r="D129" i="58" s="1"/>
  <c r="C163" i="58"/>
  <c r="D164" i="58"/>
  <c r="D173" i="58" s="1"/>
  <c r="C207" i="58"/>
  <c r="D208" i="58"/>
  <c r="D217" i="58" s="1"/>
  <c r="C251" i="58"/>
  <c r="D252" i="58"/>
  <c r="D261" i="58" s="1"/>
  <c r="C295" i="58"/>
  <c r="D296" i="58"/>
  <c r="D305" i="58" s="1"/>
  <c r="C339" i="58"/>
  <c r="D340" i="58"/>
  <c r="D349" i="58" s="1"/>
  <c r="C383" i="58"/>
  <c r="D384" i="58"/>
  <c r="D393" i="58" s="1"/>
  <c r="C427" i="58"/>
  <c r="D428" i="58"/>
  <c r="D437" i="58" s="1"/>
  <c r="C471" i="58"/>
  <c r="D472" i="58"/>
  <c r="D481" i="58" s="1"/>
  <c r="C515" i="58"/>
  <c r="D516" i="58"/>
  <c r="D525" i="58" s="1"/>
  <c r="C558" i="58"/>
  <c r="D40" i="58"/>
  <c r="D32" i="58"/>
  <c r="D41" i="58" s="1"/>
  <c r="D559" i="58"/>
  <c r="C31" i="58"/>
  <c r="B514" i="58"/>
  <c r="AB515" i="58"/>
  <c r="AB524" i="58" s="1"/>
  <c r="AC516" i="58"/>
  <c r="AC525" i="58" s="1"/>
  <c r="B470" i="58"/>
  <c r="AB471" i="58"/>
  <c r="AB480" i="58" s="1"/>
  <c r="AC472" i="58"/>
  <c r="AC481" i="58" s="1"/>
  <c r="B426" i="58"/>
  <c r="AB427" i="58"/>
  <c r="AB436" i="58" s="1"/>
  <c r="AC428" i="58"/>
  <c r="AC437" i="58" s="1"/>
  <c r="B382" i="58"/>
  <c r="AB383" i="58"/>
  <c r="AB392" i="58" s="1"/>
  <c r="AC384" i="58"/>
  <c r="AC393" i="58" s="1"/>
  <c r="B338" i="58"/>
  <c r="AB339" i="58"/>
  <c r="AB348" i="58" s="1"/>
  <c r="AC340" i="58"/>
  <c r="AC349" i="58" s="1"/>
  <c r="B294" i="58"/>
  <c r="AB295" i="58"/>
  <c r="AB304" i="58" s="1"/>
  <c r="AC296" i="58"/>
  <c r="AC305" i="58" s="1"/>
  <c r="B250" i="58"/>
  <c r="AB251" i="58"/>
  <c r="AB260" i="58" s="1"/>
  <c r="AC252" i="58"/>
  <c r="AC261" i="58" s="1"/>
  <c r="B206" i="58"/>
  <c r="AB207" i="58"/>
  <c r="AB216" i="58" s="1"/>
  <c r="AC208" i="58"/>
  <c r="AC217" i="58" s="1"/>
  <c r="B162" i="58"/>
  <c r="AB163" i="58"/>
  <c r="AB172" i="58" s="1"/>
  <c r="AC164" i="58"/>
  <c r="AC173" i="58" s="1"/>
  <c r="B118" i="58"/>
  <c r="AB119" i="58"/>
  <c r="AB128" i="58" s="1"/>
  <c r="AC120" i="58"/>
  <c r="AC129" i="58" s="1"/>
  <c r="B74" i="58"/>
  <c r="AB75" i="58"/>
  <c r="AB84" i="58" s="1"/>
  <c r="AC76" i="58"/>
  <c r="AC85" i="58" s="1"/>
  <c r="BY40" i="58"/>
  <c r="BY32" i="58"/>
  <c r="BY41" i="58" s="1"/>
  <c r="BY559" i="58"/>
  <c r="BX40" i="58"/>
  <c r="BX32" i="58"/>
  <c r="BX41" i="58" s="1"/>
  <c r="BX559" i="58"/>
  <c r="BW40" i="58"/>
  <c r="BW32" i="58"/>
  <c r="BW41" i="58" s="1"/>
  <c r="BW559" i="58"/>
  <c r="BV40" i="58"/>
  <c r="BV32" i="58"/>
  <c r="BV41" i="58" s="1"/>
  <c r="BV559" i="58"/>
  <c r="BU40" i="58"/>
  <c r="BU32" i="58"/>
  <c r="BU41" i="58" s="1"/>
  <c r="BU559" i="58"/>
  <c r="BT40" i="58"/>
  <c r="BT32" i="58"/>
  <c r="BT41" i="58" s="1"/>
  <c r="BT559" i="58"/>
  <c r="BS40" i="58"/>
  <c r="BS32" i="58"/>
  <c r="BS41" i="58" s="1"/>
  <c r="BS559" i="58"/>
  <c r="BR40" i="58"/>
  <c r="BR32" i="58"/>
  <c r="BR41" i="58" s="1"/>
  <c r="BR559" i="58"/>
  <c r="BQ40" i="58"/>
  <c r="BQ32" i="58"/>
  <c r="BQ41" i="58" s="1"/>
  <c r="BQ559" i="58"/>
  <c r="BP40" i="58"/>
  <c r="BP32" i="58"/>
  <c r="BP41" i="58" s="1"/>
  <c r="BP559" i="58"/>
  <c r="BO40" i="58"/>
  <c r="BO32" i="58"/>
  <c r="BO41" i="58" s="1"/>
  <c r="BO559" i="58"/>
  <c r="BN40" i="58"/>
  <c r="BN32" i="58"/>
  <c r="BN41" i="58" s="1"/>
  <c r="BN559" i="58"/>
  <c r="BM40" i="58"/>
  <c r="BM32" i="58"/>
  <c r="BM41" i="58" s="1"/>
  <c r="BM559" i="58"/>
  <c r="BL40" i="58"/>
  <c r="BL32" i="58"/>
  <c r="BL41" i="58" s="1"/>
  <c r="BL559" i="58"/>
  <c r="BK40" i="58"/>
  <c r="BK32" i="58"/>
  <c r="BK41" i="58" s="1"/>
  <c r="BK559" i="58"/>
  <c r="BJ40" i="58"/>
  <c r="BJ32" i="58"/>
  <c r="BJ41" i="58" s="1"/>
  <c r="BJ559" i="58"/>
  <c r="BI40" i="58"/>
  <c r="BI32" i="58"/>
  <c r="BI41" i="58" s="1"/>
  <c r="BI559" i="58"/>
  <c r="BH40" i="58"/>
  <c r="BH32" i="58"/>
  <c r="BH41" i="58" s="1"/>
  <c r="BH559" i="58"/>
  <c r="BG40" i="58"/>
  <c r="BG32" i="58"/>
  <c r="BG41" i="58" s="1"/>
  <c r="BG559" i="58"/>
  <c r="BF40" i="58"/>
  <c r="BF32" i="58"/>
  <c r="BF41" i="58" s="1"/>
  <c r="BF559" i="58"/>
  <c r="BE40" i="58"/>
  <c r="BE32" i="58"/>
  <c r="BE41" i="58" s="1"/>
  <c r="BE559" i="58"/>
  <c r="BD40" i="58"/>
  <c r="BD32" i="58"/>
  <c r="BD41" i="58" s="1"/>
  <c r="BD559" i="58"/>
  <c r="BC40" i="58"/>
  <c r="BC32" i="58"/>
  <c r="BC41" i="58" s="1"/>
  <c r="BC559" i="58"/>
  <c r="BB40" i="58"/>
  <c r="BB32" i="58"/>
  <c r="BB41" i="58" s="1"/>
  <c r="BA31" i="58"/>
  <c r="BB559" i="58"/>
  <c r="AZ40" i="58"/>
  <c r="AZ32" i="58"/>
  <c r="AZ41" i="58" s="1"/>
  <c r="AZ559" i="58"/>
  <c r="AY40" i="58"/>
  <c r="AY32" i="58"/>
  <c r="AY41" i="58" s="1"/>
  <c r="AY559" i="58"/>
  <c r="AX40" i="58"/>
  <c r="AX32" i="58"/>
  <c r="AX41" i="58" s="1"/>
  <c r="AX559" i="58"/>
  <c r="AW40" i="58"/>
  <c r="AW32" i="58"/>
  <c r="AW41" i="58" s="1"/>
  <c r="AW559" i="58"/>
  <c r="AV40" i="58"/>
  <c r="AV32" i="58"/>
  <c r="AV41" i="58" s="1"/>
  <c r="AV559" i="58"/>
  <c r="AU40" i="58"/>
  <c r="AU32" i="58"/>
  <c r="AU41" i="58" s="1"/>
  <c r="AU559" i="58"/>
  <c r="AT40" i="58"/>
  <c r="AT32" i="58"/>
  <c r="AT41" i="58" s="1"/>
  <c r="AT559" i="58"/>
  <c r="AS40" i="58"/>
  <c r="AS32" i="58"/>
  <c r="AS41" i="58" s="1"/>
  <c r="AS559" i="58"/>
  <c r="AR40" i="58"/>
  <c r="AR32" i="58"/>
  <c r="AR41" i="58" s="1"/>
  <c r="AR559" i="58"/>
  <c r="AQ40" i="58"/>
  <c r="AQ32" i="58"/>
  <c r="AQ41" i="58" s="1"/>
  <c r="AQ559" i="58"/>
  <c r="AP40" i="58"/>
  <c r="AP32" i="58"/>
  <c r="AP41" i="58" s="1"/>
  <c r="AP559" i="58"/>
  <c r="AO40" i="58"/>
  <c r="AO32" i="58"/>
  <c r="AO41" i="58" s="1"/>
  <c r="AO559" i="58"/>
  <c r="AN40" i="58"/>
  <c r="AN32" i="58"/>
  <c r="AN41" i="58" s="1"/>
  <c r="AN559" i="58"/>
  <c r="AM40" i="58"/>
  <c r="AM32" i="58"/>
  <c r="AM41" i="58" s="1"/>
  <c r="AM559" i="58"/>
  <c r="AL40" i="58"/>
  <c r="AL32" i="58"/>
  <c r="AL41" i="58" s="1"/>
  <c r="AL559" i="58"/>
  <c r="AK40" i="58"/>
  <c r="AK32" i="58"/>
  <c r="AK41" i="58" s="1"/>
  <c r="AK559" i="58"/>
  <c r="AJ40" i="58"/>
  <c r="AJ32" i="58"/>
  <c r="AJ41" i="58" s="1"/>
  <c r="AJ559" i="58"/>
  <c r="AI40" i="58"/>
  <c r="AI32" i="58"/>
  <c r="AI41" i="58" s="1"/>
  <c r="AI559" i="58"/>
  <c r="AH40" i="58"/>
  <c r="AH32" i="58"/>
  <c r="AH41" i="58" s="1"/>
  <c r="AH559" i="58"/>
  <c r="AG40" i="58"/>
  <c r="AG32" i="58"/>
  <c r="AG41" i="58" s="1"/>
  <c r="AG559" i="58"/>
  <c r="AF40" i="58"/>
  <c r="AF32" i="58"/>
  <c r="AF41" i="58" s="1"/>
  <c r="AF559" i="58"/>
  <c r="AE40" i="58"/>
  <c r="AE32" i="58"/>
  <c r="AE41" i="58" s="1"/>
  <c r="AE559" i="58"/>
  <c r="AD40" i="58"/>
  <c r="AD32" i="58"/>
  <c r="AD41" i="58" s="1"/>
  <c r="AD559" i="58"/>
  <c r="AB558" i="58"/>
  <c r="B30" i="58"/>
  <c r="AC40" i="58"/>
  <c r="AC32" i="58"/>
  <c r="AC41" i="58" s="1"/>
  <c r="AB31" i="58"/>
  <c r="AC559" i="58"/>
  <c r="BA119" i="58"/>
  <c r="BA128" i="58" s="1"/>
  <c r="BB120" i="58"/>
  <c r="BB129" i="58" s="1"/>
  <c r="BA163" i="58"/>
  <c r="BA172" i="58" s="1"/>
  <c r="BB164" i="58"/>
  <c r="BB173" i="58" s="1"/>
  <c r="BA207" i="58"/>
  <c r="BA216" i="58" s="1"/>
  <c r="BB208" i="58"/>
  <c r="BB217" i="58" s="1"/>
  <c r="BA251" i="58"/>
  <c r="BA260" i="58" s="1"/>
  <c r="BB252" i="58"/>
  <c r="BB261" i="58" s="1"/>
  <c r="BA295" i="58"/>
  <c r="BA304" i="58" s="1"/>
  <c r="BB296" i="58"/>
  <c r="BB305" i="58" s="1"/>
  <c r="BA339" i="58"/>
  <c r="BA348" i="58" s="1"/>
  <c r="BB340" i="58"/>
  <c r="BB349" i="58" s="1"/>
  <c r="BA383" i="58"/>
  <c r="BA392" i="58" s="1"/>
  <c r="BB384" i="58"/>
  <c r="BB393" i="58" s="1"/>
  <c r="BA427" i="58"/>
  <c r="BA436" i="58" s="1"/>
  <c r="BB428" i="58"/>
  <c r="BB437" i="58" s="1"/>
  <c r="BA471" i="58"/>
  <c r="BA480" i="58" s="1"/>
  <c r="BB472" i="58"/>
  <c r="BB481" i="58" s="1"/>
  <c r="BA515" i="58"/>
  <c r="BA524" i="58" s="1"/>
  <c r="BB516" i="58"/>
  <c r="BB525" i="58" s="1"/>
  <c r="BA75" i="58"/>
  <c r="BA84" i="58" s="1"/>
  <c r="BB76" i="58"/>
  <c r="BB85" i="58" s="1"/>
  <c r="CA40" i="58"/>
  <c r="CA32" i="58"/>
  <c r="CA41" i="58" s="1"/>
  <c r="BZ31" i="58"/>
  <c r="CA559" i="58"/>
  <c r="CB40" i="58"/>
  <c r="CB32" i="58"/>
  <c r="CB41" i="58" s="1"/>
  <c r="CB559" i="58"/>
  <c r="CC40" i="58"/>
  <c r="CC32" i="58"/>
  <c r="CC41" i="58" s="1"/>
  <c r="CC559" i="58"/>
  <c r="CD40" i="58"/>
  <c r="CD32" i="58"/>
  <c r="CD41" i="58" s="1"/>
  <c r="CD559" i="58"/>
  <c r="CE40" i="58"/>
  <c r="CE32" i="58"/>
  <c r="CE41" i="58" s="1"/>
  <c r="CE559" i="58"/>
  <c r="CF40" i="58"/>
  <c r="CF32" i="58"/>
  <c r="CF41" i="58" s="1"/>
  <c r="CF559" i="58"/>
  <c r="CG40" i="58"/>
  <c r="CG32" i="58"/>
  <c r="CG41" i="58" s="1"/>
  <c r="CG559" i="58"/>
  <c r="CH40" i="58"/>
  <c r="CH32" i="58"/>
  <c r="CH41" i="58" s="1"/>
  <c r="CH559" i="58"/>
  <c r="CI40" i="58"/>
  <c r="CI32" i="58"/>
  <c r="CI41" i="58" s="1"/>
  <c r="CI559" i="58"/>
  <c r="CJ40" i="58"/>
  <c r="CJ32" i="58"/>
  <c r="CJ41" i="58" s="1"/>
  <c r="CJ559" i="58"/>
  <c r="CK40" i="58"/>
  <c r="CK32" i="58"/>
  <c r="CK41" i="58" s="1"/>
  <c r="CK559" i="58"/>
  <c r="CL40" i="58"/>
  <c r="CL32" i="58"/>
  <c r="CL41" i="58" s="1"/>
  <c r="CL559" i="58"/>
  <c r="CM40" i="58"/>
  <c r="CM32" i="58"/>
  <c r="CM41" i="58" s="1"/>
  <c r="CM559" i="58"/>
  <c r="CN40" i="58"/>
  <c r="CN32" i="58"/>
  <c r="CN41" i="58" s="1"/>
  <c r="CN559" i="58"/>
  <c r="CO40" i="58"/>
  <c r="CO32" i="58"/>
  <c r="CO41" i="58" s="1"/>
  <c r="CO559" i="58"/>
  <c r="CP40" i="58"/>
  <c r="CP32" i="58"/>
  <c r="CP41" i="58" s="1"/>
  <c r="CP559" i="58"/>
  <c r="CQ40" i="58"/>
  <c r="CQ32" i="58"/>
  <c r="CQ41" i="58" s="1"/>
  <c r="CQ559" i="58"/>
  <c r="CR40" i="58"/>
  <c r="CR32" i="58"/>
  <c r="CR41" i="58" s="1"/>
  <c r="CR559" i="58"/>
  <c r="CS40" i="58"/>
  <c r="CS32" i="58"/>
  <c r="CS41" i="58" s="1"/>
  <c r="CS559" i="58"/>
  <c r="CT40" i="58"/>
  <c r="CT32" i="58"/>
  <c r="CT41" i="58" s="1"/>
  <c r="CT559" i="58"/>
  <c r="CU40" i="58"/>
  <c r="CU32" i="58"/>
  <c r="CU41" i="58" s="1"/>
  <c r="CU559" i="58"/>
  <c r="CV40" i="58"/>
  <c r="CV32" i="58"/>
  <c r="CV41" i="58" s="1"/>
  <c r="CV559" i="58"/>
  <c r="CW40" i="58"/>
  <c r="CW32" i="58"/>
  <c r="CW41" i="58" s="1"/>
  <c r="CW559" i="58"/>
  <c r="CX40" i="58"/>
  <c r="CX32" i="58"/>
  <c r="CX41" i="58" s="1"/>
  <c r="CX559" i="58"/>
  <c r="BZ515" i="58"/>
  <c r="BZ524" i="58" s="1"/>
  <c r="CA516" i="58"/>
  <c r="CA525" i="58" s="1"/>
  <c r="BZ471" i="58"/>
  <c r="BZ480" i="58" s="1"/>
  <c r="CA472" i="58"/>
  <c r="CA481" i="58" s="1"/>
  <c r="BZ427" i="58"/>
  <c r="BZ436" i="58" s="1"/>
  <c r="CA428" i="58"/>
  <c r="CA437" i="58" s="1"/>
  <c r="BZ383" i="58"/>
  <c r="BZ392" i="58" s="1"/>
  <c r="CA384" i="58"/>
  <c r="CA393" i="58" s="1"/>
  <c r="BZ339" i="58"/>
  <c r="BZ348" i="58" s="1"/>
  <c r="CA340" i="58"/>
  <c r="CA349" i="58" s="1"/>
  <c r="BZ295" i="58"/>
  <c r="BZ304" i="58" s="1"/>
  <c r="CA296" i="58"/>
  <c r="CA305" i="58" s="1"/>
  <c r="BZ251" i="58"/>
  <c r="BZ260" i="58" s="1"/>
  <c r="CA252" i="58"/>
  <c r="CA261" i="58" s="1"/>
  <c r="BZ207" i="58"/>
  <c r="BZ216" i="58" s="1"/>
  <c r="CA208" i="58"/>
  <c r="CA217" i="58" s="1"/>
  <c r="BZ163" i="58"/>
  <c r="BZ172" i="58" s="1"/>
  <c r="CA164" i="58"/>
  <c r="CA173" i="58" s="1"/>
  <c r="BZ119" i="58"/>
  <c r="BZ128" i="58" s="1"/>
  <c r="CA120" i="58"/>
  <c r="CA129" i="58" s="1"/>
  <c r="BZ75" i="58"/>
  <c r="BZ84" i="58" s="1"/>
  <c r="CA76" i="58"/>
  <c r="CA85" i="58" s="1"/>
  <c r="AF207" i="9"/>
  <c r="AE207" i="9"/>
  <c r="AD207" i="9"/>
  <c r="N207" i="9"/>
  <c r="M207" i="9"/>
  <c r="L207" i="9"/>
  <c r="K207" i="9"/>
  <c r="J207" i="9"/>
  <c r="AF208" i="9"/>
  <c r="AE208" i="9"/>
  <c r="AD208" i="9"/>
  <c r="N208" i="9"/>
  <c r="M208" i="9"/>
  <c r="L208" i="9"/>
  <c r="K208" i="9"/>
  <c r="J208" i="9"/>
  <c r="BO217" i="58" l="1"/>
  <c r="AW209" i="58"/>
  <c r="AW212" i="58" s="1"/>
  <c r="AW218" i="58" s="1"/>
  <c r="AW220" i="58" s="1"/>
  <c r="AV209" i="58"/>
  <c r="AV212" i="58" s="1"/>
  <c r="AV218" i="58" s="1"/>
  <c r="AV220" i="58" s="1"/>
  <c r="G209" i="58"/>
  <c r="G212" i="58" s="1"/>
  <c r="G218" i="58" s="1"/>
  <c r="G223" i="58" s="1"/>
  <c r="G224" i="58" s="1"/>
  <c r="BW209" i="58"/>
  <c r="BW212" i="58" s="1"/>
  <c r="BW218" i="58" s="1"/>
  <c r="BW221" i="58" s="1"/>
  <c r="AN209" i="58"/>
  <c r="AN212" i="58" s="1"/>
  <c r="AN218" i="58" s="1"/>
  <c r="AN220" i="58" s="1"/>
  <c r="BG217" i="58"/>
  <c r="BG223" i="58" s="1"/>
  <c r="BG224" i="58" s="1"/>
  <c r="W209" i="58"/>
  <c r="W212" i="58" s="1"/>
  <c r="W218" i="58" s="1"/>
  <c r="W219" i="58" s="1"/>
  <c r="AF209" i="58"/>
  <c r="AF212" i="58" s="1"/>
  <c r="AF218" i="58" s="1"/>
  <c r="AF223" i="58" s="1"/>
  <c r="AF224" i="58" s="1"/>
  <c r="F209" i="58"/>
  <c r="F212" i="58" s="1"/>
  <c r="F218" i="58" s="1"/>
  <c r="F223" i="58" s="1"/>
  <c r="F224" i="58" s="1"/>
  <c r="O209" i="58"/>
  <c r="O212" i="58" s="1"/>
  <c r="O218" i="58" s="1"/>
  <c r="O220" i="58" s="1"/>
  <c r="CK209" i="58"/>
  <c r="CK212" i="58" s="1"/>
  <c r="CK218" i="58" s="1"/>
  <c r="CK220" i="58" s="1"/>
  <c r="BV209" i="58"/>
  <c r="BV212" i="58" s="1"/>
  <c r="BV218" i="58" s="1"/>
  <c r="BV223" i="58" s="1"/>
  <c r="BV224" i="58" s="1"/>
  <c r="AY209" i="58"/>
  <c r="AY212" i="58" s="1"/>
  <c r="AY218" i="58" s="1"/>
  <c r="AY223" i="58" s="1"/>
  <c r="AY224" i="58" s="1"/>
  <c r="CC209" i="58"/>
  <c r="CC212" i="58" s="1"/>
  <c r="CC218" i="58" s="1"/>
  <c r="CC223" i="58" s="1"/>
  <c r="CC224" i="58" s="1"/>
  <c r="BU209" i="58"/>
  <c r="BU212" i="58" s="1"/>
  <c r="BU218" i="58" s="1"/>
  <c r="BU221" i="58" s="1"/>
  <c r="CE209" i="58"/>
  <c r="CE212" i="58" s="1"/>
  <c r="CE218" i="58" s="1"/>
  <c r="CE223" i="58" s="1"/>
  <c r="CE224" i="58" s="1"/>
  <c r="U209" i="58"/>
  <c r="U212" i="58" s="1"/>
  <c r="U218" i="58" s="1"/>
  <c r="U219" i="58" s="1"/>
  <c r="E209" i="58"/>
  <c r="E212" i="58" s="1"/>
  <c r="E218" i="58" s="1"/>
  <c r="E222" i="58" s="1"/>
  <c r="BM209" i="58"/>
  <c r="BM212" i="58" s="1"/>
  <c r="BM218" i="58" s="1"/>
  <c r="BM221" i="58" s="1"/>
  <c r="BF209" i="58"/>
  <c r="BF212" i="58" s="1"/>
  <c r="BF218" i="58" s="1"/>
  <c r="BF222" i="58" s="1"/>
  <c r="CB209" i="58"/>
  <c r="CB212" i="58" s="1"/>
  <c r="CB218" i="58" s="1"/>
  <c r="CB222" i="58" s="1"/>
  <c r="AG209" i="58"/>
  <c r="AG212" i="58" s="1"/>
  <c r="AG218" i="58" s="1"/>
  <c r="AG223" i="58" s="1"/>
  <c r="AG224" i="58" s="1"/>
  <c r="V209" i="58"/>
  <c r="V212" i="58" s="1"/>
  <c r="V218" i="58" s="1"/>
  <c r="V219" i="58" s="1"/>
  <c r="BS217" i="58"/>
  <c r="BS223" i="58" s="1"/>
  <c r="BS224" i="58" s="1"/>
  <c r="BE209" i="58"/>
  <c r="BE212" i="58" s="1"/>
  <c r="BE218" i="58" s="1"/>
  <c r="BE222" i="58" s="1"/>
  <c r="CD209" i="58"/>
  <c r="CD212" i="58" s="1"/>
  <c r="CD218" i="58" s="1"/>
  <c r="CD223" i="58" s="1"/>
  <c r="CD224" i="58" s="1"/>
  <c r="N209" i="58"/>
  <c r="N212" i="58" s="1"/>
  <c r="N218" i="58" s="1"/>
  <c r="N220" i="58" s="1"/>
  <c r="BN209" i="58"/>
  <c r="BN212" i="58" s="1"/>
  <c r="BN218" i="58" s="1"/>
  <c r="BN221" i="58" s="1"/>
  <c r="AH209" i="58"/>
  <c r="AH212" i="58" s="1"/>
  <c r="AH218" i="58" s="1"/>
  <c r="AH222" i="58" s="1"/>
  <c r="AO223" i="58"/>
  <c r="AO224" i="58" s="1"/>
  <c r="CU209" i="58"/>
  <c r="CU212" i="58" s="1"/>
  <c r="CU218" i="58" s="1"/>
  <c r="CU219" i="58" s="1"/>
  <c r="BC209" i="58"/>
  <c r="BC212" i="58" s="1"/>
  <c r="BC218" i="58" s="1"/>
  <c r="BC223" i="58" s="1"/>
  <c r="BC224" i="58" s="1"/>
  <c r="M209" i="58"/>
  <c r="M212" i="58" s="1"/>
  <c r="M218" i="58" s="1"/>
  <c r="M220" i="58" s="1"/>
  <c r="AP209" i="58"/>
  <c r="AP212" i="58" s="1"/>
  <c r="AP218" i="58" s="1"/>
  <c r="AP221" i="58" s="1"/>
  <c r="CH209" i="58"/>
  <c r="CH212" i="58" s="1"/>
  <c r="CH218" i="58" s="1"/>
  <c r="CH220" i="58" s="1"/>
  <c r="CM209" i="58"/>
  <c r="CM212" i="58" s="1"/>
  <c r="CM218" i="58" s="1"/>
  <c r="CM220" i="58" s="1"/>
  <c r="CQ209" i="58"/>
  <c r="CQ212" i="58" s="1"/>
  <c r="CQ218" i="58" s="1"/>
  <c r="CQ220" i="58" s="1"/>
  <c r="CN209" i="58"/>
  <c r="CN212" i="58" s="1"/>
  <c r="CN218" i="58" s="1"/>
  <c r="CN220" i="58" s="1"/>
  <c r="CO209" i="58"/>
  <c r="CO212" i="58" s="1"/>
  <c r="CO218" i="58" s="1"/>
  <c r="CO220" i="58" s="1"/>
  <c r="AI217" i="58"/>
  <c r="AI223" i="58" s="1"/>
  <c r="AI224" i="58" s="1"/>
  <c r="K209" i="58"/>
  <c r="K212" i="58" s="1"/>
  <c r="K218" i="58" s="1"/>
  <c r="K220" i="58" s="1"/>
  <c r="CG209" i="58"/>
  <c r="CG212" i="58" s="1"/>
  <c r="CG218" i="58" s="1"/>
  <c r="CG220" i="58" s="1"/>
  <c r="AK209" i="58"/>
  <c r="AK212" i="58" s="1"/>
  <c r="AK218" i="58" s="1"/>
  <c r="AK221" i="58" s="1"/>
  <c r="S209" i="58"/>
  <c r="S212" i="58" s="1"/>
  <c r="S218" i="58" s="1"/>
  <c r="S220" i="58" s="1"/>
  <c r="CS209" i="58"/>
  <c r="CS212" i="58" s="1"/>
  <c r="CS218" i="58" s="1"/>
  <c r="CS219" i="58" s="1"/>
  <c r="AL209" i="58"/>
  <c r="AL212" i="58" s="1"/>
  <c r="AL218" i="58" s="1"/>
  <c r="AL221" i="58" s="1"/>
  <c r="L209" i="58"/>
  <c r="L212" i="58" s="1"/>
  <c r="L218" i="58" s="1"/>
  <c r="L220" i="58" s="1"/>
  <c r="BK209" i="58"/>
  <c r="BK212" i="58" s="1"/>
  <c r="BK218" i="58" s="1"/>
  <c r="BK221" i="58" s="1"/>
  <c r="AQ217" i="58"/>
  <c r="AQ223" i="58" s="1"/>
  <c r="AQ224" i="58" s="1"/>
  <c r="AR209" i="58"/>
  <c r="AR212" i="58" s="1"/>
  <c r="AR218" i="58" s="1"/>
  <c r="AR220" i="58" s="1"/>
  <c r="AT209" i="58"/>
  <c r="AT212" i="58" s="1"/>
  <c r="AT218" i="58" s="1"/>
  <c r="AT220" i="58" s="1"/>
  <c r="AA209" i="58"/>
  <c r="AA212" i="58" s="1"/>
  <c r="AA218" i="58" s="1"/>
  <c r="AA221" i="58" s="1"/>
  <c r="Y209" i="58"/>
  <c r="Y212" i="58" s="1"/>
  <c r="Y218" i="58" s="1"/>
  <c r="Y221" i="58" s="1"/>
  <c r="BL209" i="58"/>
  <c r="BL212" i="58" s="1"/>
  <c r="BL218" i="58" s="1"/>
  <c r="BL221" i="58" s="1"/>
  <c r="BQ209" i="58"/>
  <c r="BQ212" i="58" s="1"/>
  <c r="BQ218" i="58" s="1"/>
  <c r="BQ221" i="58" s="1"/>
  <c r="AD209" i="58"/>
  <c r="AD212" i="58" s="1"/>
  <c r="AD218" i="58" s="1"/>
  <c r="AD222" i="58" s="1"/>
  <c r="AJ209" i="58"/>
  <c r="AJ212" i="58" s="1"/>
  <c r="AJ218" i="58" s="1"/>
  <c r="AJ223" i="58" s="1"/>
  <c r="AJ224" i="58" s="1"/>
  <c r="CL209" i="58"/>
  <c r="CL212" i="58" s="1"/>
  <c r="CL218" i="58" s="1"/>
  <c r="CL220" i="58" s="1"/>
  <c r="P223" i="58"/>
  <c r="P224" i="58" s="1"/>
  <c r="CT209" i="58"/>
  <c r="CT212" i="58" s="1"/>
  <c r="CT218" i="58" s="1"/>
  <c r="CT219" i="58" s="1"/>
  <c r="I209" i="58"/>
  <c r="I212" i="58" s="1"/>
  <c r="I218" i="58" s="1"/>
  <c r="I222" i="58" s="1"/>
  <c r="BI209" i="58"/>
  <c r="BI212" i="58" s="1"/>
  <c r="BI218" i="58" s="1"/>
  <c r="BY209" i="58"/>
  <c r="BY212" i="58" s="1"/>
  <c r="BY218" i="58" s="1"/>
  <c r="BY223" i="58" s="1"/>
  <c r="BY224" i="58" s="1"/>
  <c r="CI209" i="58"/>
  <c r="CI212" i="58" s="1"/>
  <c r="CI218" i="58" s="1"/>
  <c r="CI220" i="58" s="1"/>
  <c r="Q209" i="58"/>
  <c r="Q212" i="58" s="1"/>
  <c r="Q218" i="58" s="1"/>
  <c r="Q220" i="58" s="1"/>
  <c r="AS209" i="58"/>
  <c r="AS212" i="58" s="1"/>
  <c r="AS218" i="58" s="1"/>
  <c r="AS220" i="58" s="1"/>
  <c r="BD209" i="58"/>
  <c r="BD212" i="58" s="1"/>
  <c r="BD218" i="58" s="1"/>
  <c r="BD223" i="58" s="1"/>
  <c r="BD224" i="58" s="1"/>
  <c r="T209" i="58"/>
  <c r="T212" i="58" s="1"/>
  <c r="T218" i="58" s="1"/>
  <c r="BH583" i="58"/>
  <c r="CV209" i="58"/>
  <c r="CV212" i="58" s="1"/>
  <c r="CV218" i="58" s="1"/>
  <c r="CV221" i="58" s="1"/>
  <c r="AZ209" i="58"/>
  <c r="AZ212" i="58" s="1"/>
  <c r="AZ218" i="58" s="1"/>
  <c r="AZ221" i="58" s="1"/>
  <c r="BT209" i="58"/>
  <c r="BT212" i="58" s="1"/>
  <c r="BT218" i="58" s="1"/>
  <c r="BT221" i="58" s="1"/>
  <c r="CF209" i="58"/>
  <c r="CF212" i="58" s="1"/>
  <c r="CF218" i="58" s="1"/>
  <c r="CF222" i="58" s="1"/>
  <c r="AC121" i="58"/>
  <c r="AB121" i="58" s="1"/>
  <c r="AR33" i="58"/>
  <c r="CM33" i="58"/>
  <c r="AX33" i="58"/>
  <c r="AH33" i="58"/>
  <c r="AP33" i="58"/>
  <c r="AL33" i="58"/>
  <c r="AC385" i="58"/>
  <c r="AB385" i="58" s="1"/>
  <c r="AC297" i="58"/>
  <c r="AB297" i="58" s="1"/>
  <c r="AN33" i="58"/>
  <c r="AC209" i="58"/>
  <c r="AC212" i="58" s="1"/>
  <c r="AC218" i="58" s="1"/>
  <c r="AC221" i="58" s="1"/>
  <c r="AJ33" i="58"/>
  <c r="AZ33" i="58"/>
  <c r="AF33" i="58"/>
  <c r="AV33" i="58"/>
  <c r="BB253" i="58"/>
  <c r="BA253" i="58" s="1"/>
  <c r="AD33" i="58"/>
  <c r="AT33" i="58"/>
  <c r="AC473" i="58"/>
  <c r="AB473" i="58" s="1"/>
  <c r="AE33" i="58"/>
  <c r="AE561" i="58" s="1"/>
  <c r="AG33" i="58"/>
  <c r="AI33" i="58"/>
  <c r="AI561" i="58" s="1"/>
  <c r="AK33" i="58"/>
  <c r="AM33" i="58"/>
  <c r="AM561" i="58" s="1"/>
  <c r="AO33" i="58"/>
  <c r="AO561" i="58" s="1"/>
  <c r="AQ33" i="58"/>
  <c r="AQ561" i="58" s="1"/>
  <c r="AS33" i="58"/>
  <c r="AU33" i="58"/>
  <c r="AU561" i="58" s="1"/>
  <c r="AW33" i="58"/>
  <c r="AW561" i="58" s="1"/>
  <c r="AY33" i="58"/>
  <c r="AC77" i="58"/>
  <c r="AB77" i="58" s="1"/>
  <c r="AC165" i="58"/>
  <c r="AB165" i="58" s="1"/>
  <c r="AC253" i="58"/>
  <c r="AB253" i="58" s="1"/>
  <c r="AC341" i="58"/>
  <c r="AB341" i="58" s="1"/>
  <c r="AC429" i="58"/>
  <c r="AB429" i="58" s="1"/>
  <c r="AC517" i="58"/>
  <c r="AB517" i="58" s="1"/>
  <c r="CO33" i="58"/>
  <c r="CE33" i="58"/>
  <c r="AU223" i="58"/>
  <c r="AU224" i="58" s="1"/>
  <c r="CA121" i="58"/>
  <c r="BZ121" i="58" s="1"/>
  <c r="CW33" i="58"/>
  <c r="BB429" i="58"/>
  <c r="BA429" i="58" s="1"/>
  <c r="D121" i="58"/>
  <c r="C121" i="58" s="1"/>
  <c r="BR209" i="58"/>
  <c r="BR212" i="58" s="1"/>
  <c r="BR218" i="58" s="1"/>
  <c r="BR221" i="58" s="1"/>
  <c r="CQ33" i="58"/>
  <c r="CJ223" i="58"/>
  <c r="CJ224" i="58" s="1"/>
  <c r="BH223" i="58"/>
  <c r="BH224" i="58" s="1"/>
  <c r="Z209" i="58"/>
  <c r="Z212" i="58" s="1"/>
  <c r="Z218" i="58" s="1"/>
  <c r="Z223" i="58" s="1"/>
  <c r="Z224" i="58" s="1"/>
  <c r="D253" i="58"/>
  <c r="C253" i="58" s="1"/>
  <c r="AI583" i="58"/>
  <c r="CP209" i="58"/>
  <c r="CP212" i="58" s="1"/>
  <c r="CP218" i="58" s="1"/>
  <c r="CP220" i="58" s="1"/>
  <c r="CA297" i="58"/>
  <c r="BZ297" i="58" s="1"/>
  <c r="CG33" i="58"/>
  <c r="BP223" i="58"/>
  <c r="BP224" i="58" s="1"/>
  <c r="CU33" i="58"/>
  <c r="CI33" i="58"/>
  <c r="CW209" i="58"/>
  <c r="CW212" i="58" s="1"/>
  <c r="CW218" i="58" s="1"/>
  <c r="CW221" i="58" s="1"/>
  <c r="CX209" i="58"/>
  <c r="CX212" i="58" s="1"/>
  <c r="CX218" i="58" s="1"/>
  <c r="CX221" i="58" s="1"/>
  <c r="J209" i="58"/>
  <c r="J212" i="58" s="1"/>
  <c r="J218" i="58" s="1"/>
  <c r="J220" i="58" s="1"/>
  <c r="CA517" i="58"/>
  <c r="BZ517" i="58" s="1"/>
  <c r="AM223" i="58"/>
  <c r="AM224" i="58" s="1"/>
  <c r="C559" i="58"/>
  <c r="CK33" i="58"/>
  <c r="BB385" i="58"/>
  <c r="BA385" i="58" s="1"/>
  <c r="D429" i="58"/>
  <c r="C429" i="58" s="1"/>
  <c r="AA33" i="58"/>
  <c r="Y33" i="58"/>
  <c r="W33" i="58"/>
  <c r="U33" i="58"/>
  <c r="S33" i="58"/>
  <c r="Q33" i="58"/>
  <c r="O33" i="58"/>
  <c r="M33" i="58"/>
  <c r="K33" i="58"/>
  <c r="I33" i="58"/>
  <c r="G33" i="58"/>
  <c r="E33" i="58"/>
  <c r="BJ209" i="58"/>
  <c r="BJ212" i="58" s="1"/>
  <c r="BJ218" i="58" s="1"/>
  <c r="R209" i="58"/>
  <c r="R212" i="58" s="1"/>
  <c r="R218" i="58" s="1"/>
  <c r="AX209" i="58"/>
  <c r="AX212" i="58" s="1"/>
  <c r="AX218" i="58" s="1"/>
  <c r="AX220" i="58" s="1"/>
  <c r="CA165" i="58"/>
  <c r="BZ165" i="58" s="1"/>
  <c r="CA473" i="58"/>
  <c r="BZ473" i="58" s="1"/>
  <c r="CS33" i="58"/>
  <c r="CC33" i="58"/>
  <c r="CA33" i="58"/>
  <c r="D209" i="58"/>
  <c r="D212" i="58" s="1"/>
  <c r="D77" i="58"/>
  <c r="C77" i="58" s="1"/>
  <c r="Z33" i="58"/>
  <c r="X33" i="58"/>
  <c r="X561" i="58" s="1"/>
  <c r="V33" i="58"/>
  <c r="T33" i="58"/>
  <c r="R33" i="58"/>
  <c r="P33" i="58"/>
  <c r="P561" i="58" s="1"/>
  <c r="N33" i="58"/>
  <c r="L33" i="58"/>
  <c r="J33" i="58"/>
  <c r="H33" i="58"/>
  <c r="H561" i="58" s="1"/>
  <c r="F33" i="58"/>
  <c r="CR223" i="58"/>
  <c r="CR224" i="58" s="1"/>
  <c r="CA253" i="58"/>
  <c r="BZ253" i="58" s="1"/>
  <c r="BB297" i="58"/>
  <c r="BA297" i="58" s="1"/>
  <c r="BC33" i="58"/>
  <c r="BE33" i="58"/>
  <c r="BG33" i="58"/>
  <c r="BG561" i="58" s="1"/>
  <c r="BI33" i="58"/>
  <c r="BK33" i="58"/>
  <c r="BM33" i="58"/>
  <c r="BO33" i="58"/>
  <c r="BO561" i="58" s="1"/>
  <c r="BQ33" i="58"/>
  <c r="BS33" i="58"/>
  <c r="BS561" i="58" s="1"/>
  <c r="BU33" i="58"/>
  <c r="BW33" i="58"/>
  <c r="BY33" i="58"/>
  <c r="D473" i="58"/>
  <c r="C473" i="58" s="1"/>
  <c r="CA385" i="58"/>
  <c r="BZ385" i="58" s="1"/>
  <c r="BB517" i="58"/>
  <c r="BA517" i="58" s="1"/>
  <c r="BB165" i="58"/>
  <c r="BA165" i="58" s="1"/>
  <c r="AC33" i="58"/>
  <c r="D33" i="58"/>
  <c r="D341" i="58"/>
  <c r="C341" i="58" s="1"/>
  <c r="BO223" i="58"/>
  <c r="BO224" i="58" s="1"/>
  <c r="CA77" i="58"/>
  <c r="BZ77" i="58" s="1"/>
  <c r="CA429" i="58"/>
  <c r="BZ429" i="58" s="1"/>
  <c r="BB473" i="58"/>
  <c r="BA473" i="58" s="1"/>
  <c r="BB121" i="58"/>
  <c r="BA121" i="58" s="1"/>
  <c r="BB33" i="58"/>
  <c r="BD33" i="58"/>
  <c r="BF33" i="58"/>
  <c r="BH33" i="58"/>
  <c r="BH561" i="58" s="1"/>
  <c r="BJ33" i="58"/>
  <c r="BL33" i="58"/>
  <c r="BN33" i="58"/>
  <c r="BP33" i="58"/>
  <c r="BP561" i="58" s="1"/>
  <c r="BR33" i="58"/>
  <c r="BT33" i="58"/>
  <c r="BV33" i="58"/>
  <c r="BX33" i="58"/>
  <c r="BX561" i="58" s="1"/>
  <c r="D297" i="58"/>
  <c r="C297" i="58" s="1"/>
  <c r="CA209" i="58"/>
  <c r="CA212" i="58" s="1"/>
  <c r="BB341" i="58"/>
  <c r="BA341" i="58" s="1"/>
  <c r="D517" i="58"/>
  <c r="C517" i="58" s="1"/>
  <c r="D165" i="58"/>
  <c r="C165" i="58" s="1"/>
  <c r="CA341" i="58"/>
  <c r="BZ341" i="58" s="1"/>
  <c r="CX33" i="58"/>
  <c r="CV33" i="58"/>
  <c r="CT33" i="58"/>
  <c r="CR33" i="58"/>
  <c r="CR561" i="58" s="1"/>
  <c r="CP33" i="58"/>
  <c r="CN33" i="58"/>
  <c r="CL33" i="58"/>
  <c r="CJ33" i="58"/>
  <c r="CJ561" i="58" s="1"/>
  <c r="CH33" i="58"/>
  <c r="CF33" i="58"/>
  <c r="CD33" i="58"/>
  <c r="CB33" i="58"/>
  <c r="BB77" i="58"/>
  <c r="BA77" i="58" s="1"/>
  <c r="BB209" i="58"/>
  <c r="BB212" i="58" s="1"/>
  <c r="D385" i="58"/>
  <c r="C385" i="58" s="1"/>
  <c r="BX221" i="58"/>
  <c r="BX223" i="58"/>
  <c r="BX224" i="58" s="1"/>
  <c r="BG222" i="58"/>
  <c r="AE222" i="58"/>
  <c r="AE223" i="58"/>
  <c r="AE224" i="58" s="1"/>
  <c r="AW223" i="58"/>
  <c r="AW224" i="58" s="1"/>
  <c r="X219" i="58"/>
  <c r="X223" i="58"/>
  <c r="X224" i="58" s="1"/>
  <c r="H222" i="58"/>
  <c r="H223" i="58"/>
  <c r="H224" i="58" s="1"/>
  <c r="CX568" i="58"/>
  <c r="CW568" i="58"/>
  <c r="CV568" i="58"/>
  <c r="CU568" i="58"/>
  <c r="CT568" i="58"/>
  <c r="CS568" i="58"/>
  <c r="CR568" i="58"/>
  <c r="CQ568" i="58"/>
  <c r="CP568" i="58"/>
  <c r="CO568" i="58"/>
  <c r="CN568" i="58"/>
  <c r="CM568" i="58"/>
  <c r="CL568" i="58"/>
  <c r="CK568" i="58"/>
  <c r="CJ568" i="58"/>
  <c r="CI568" i="58"/>
  <c r="CH568" i="58"/>
  <c r="CG568" i="58"/>
  <c r="CF568" i="58"/>
  <c r="CE568" i="58"/>
  <c r="CD568" i="58"/>
  <c r="CC568" i="58"/>
  <c r="CB568" i="58"/>
  <c r="AC568" i="58"/>
  <c r="AD568" i="58"/>
  <c r="AE568" i="58"/>
  <c r="AF568" i="58"/>
  <c r="AG568" i="58"/>
  <c r="AH568" i="58"/>
  <c r="AJ568" i="58"/>
  <c r="AK568" i="58"/>
  <c r="AL568" i="58"/>
  <c r="AM568" i="58"/>
  <c r="AN568" i="58"/>
  <c r="AO568" i="58"/>
  <c r="AP568" i="58"/>
  <c r="AQ568" i="58"/>
  <c r="AR568" i="58"/>
  <c r="AS568" i="58"/>
  <c r="AT568" i="58"/>
  <c r="AU568" i="58"/>
  <c r="AV568" i="58"/>
  <c r="AW568" i="58"/>
  <c r="AX568" i="58"/>
  <c r="AY568" i="58"/>
  <c r="AZ568" i="58"/>
  <c r="BC568" i="58"/>
  <c r="BD568" i="58"/>
  <c r="BE568" i="58"/>
  <c r="BF568" i="58"/>
  <c r="BG568" i="58"/>
  <c r="BH568" i="58"/>
  <c r="BI568" i="58"/>
  <c r="BJ568" i="58"/>
  <c r="BK568" i="58"/>
  <c r="BL568" i="58"/>
  <c r="BM568" i="58"/>
  <c r="BN568" i="58"/>
  <c r="BO568" i="58"/>
  <c r="BP568" i="58"/>
  <c r="BQ568" i="58"/>
  <c r="BR568" i="58"/>
  <c r="BS568" i="58"/>
  <c r="BT568" i="58"/>
  <c r="BU568" i="58"/>
  <c r="BV568" i="58"/>
  <c r="BW568" i="58"/>
  <c r="BX568" i="58"/>
  <c r="BY568" i="58"/>
  <c r="AA568" i="58"/>
  <c r="Z568" i="58"/>
  <c r="Y568" i="58"/>
  <c r="X568" i="58"/>
  <c r="W568" i="58"/>
  <c r="V568" i="58"/>
  <c r="U568" i="58"/>
  <c r="T568" i="58"/>
  <c r="S568" i="58"/>
  <c r="R568" i="58"/>
  <c r="Q568" i="58"/>
  <c r="P568" i="58"/>
  <c r="O568" i="58"/>
  <c r="N568" i="58"/>
  <c r="M568" i="58"/>
  <c r="L568" i="58"/>
  <c r="K568" i="58"/>
  <c r="J568" i="58"/>
  <c r="I568" i="58"/>
  <c r="H568" i="58"/>
  <c r="G568" i="58"/>
  <c r="F568" i="58"/>
  <c r="E568" i="58"/>
  <c r="BZ76" i="58"/>
  <c r="BZ85" i="58" s="1"/>
  <c r="BZ120" i="58"/>
  <c r="BZ129" i="58" s="1"/>
  <c r="BZ164" i="58"/>
  <c r="BZ173" i="58" s="1"/>
  <c r="BZ208" i="58"/>
  <c r="BZ217" i="58" s="1"/>
  <c r="BZ252" i="58"/>
  <c r="BZ261" i="58" s="1"/>
  <c r="BZ296" i="58"/>
  <c r="BZ305" i="58" s="1"/>
  <c r="BZ340" i="58"/>
  <c r="BZ349" i="58" s="1"/>
  <c r="BZ384" i="58"/>
  <c r="BZ393" i="58" s="1"/>
  <c r="BZ428" i="58"/>
  <c r="BZ437" i="58" s="1"/>
  <c r="BZ472" i="58"/>
  <c r="BZ481" i="58" s="1"/>
  <c r="BZ516" i="58"/>
  <c r="BZ525" i="58" s="1"/>
  <c r="CX560" i="58"/>
  <c r="CW560" i="58"/>
  <c r="CV560" i="58"/>
  <c r="CU560" i="58"/>
  <c r="CT560" i="58"/>
  <c r="CS560" i="58"/>
  <c r="CR560" i="58"/>
  <c r="CQ560" i="58"/>
  <c r="CP560" i="58"/>
  <c r="CO560" i="58"/>
  <c r="CN560" i="58"/>
  <c r="CM560" i="58"/>
  <c r="CL560" i="58"/>
  <c r="CK560" i="58"/>
  <c r="CJ560" i="58"/>
  <c r="CI560" i="58"/>
  <c r="CH560" i="58"/>
  <c r="CG560" i="58"/>
  <c r="CF560" i="58"/>
  <c r="CE560" i="58"/>
  <c r="CD560" i="58"/>
  <c r="CC560" i="58"/>
  <c r="CB560" i="58"/>
  <c r="BZ40" i="58"/>
  <c r="BZ559" i="58"/>
  <c r="BZ32" i="58"/>
  <c r="CA560" i="58"/>
  <c r="CA568" i="58"/>
  <c r="BA76" i="58"/>
  <c r="BA85" i="58" s="1"/>
  <c r="BA516" i="58"/>
  <c r="BA525" i="58" s="1"/>
  <c r="BA472" i="58"/>
  <c r="BA481" i="58" s="1"/>
  <c r="BA428" i="58"/>
  <c r="BA437" i="58" s="1"/>
  <c r="BA384" i="58"/>
  <c r="BA393" i="58" s="1"/>
  <c r="BA340" i="58"/>
  <c r="BA349" i="58" s="1"/>
  <c r="BA296" i="58"/>
  <c r="BA305" i="58" s="1"/>
  <c r="BA252" i="58"/>
  <c r="BA261" i="58" s="1"/>
  <c r="BA208" i="58"/>
  <c r="BA217" i="58" s="1"/>
  <c r="BA164" i="58"/>
  <c r="BA173" i="58" s="1"/>
  <c r="BA120" i="58"/>
  <c r="BA129" i="58" s="1"/>
  <c r="AB40" i="58"/>
  <c r="AB559" i="58"/>
  <c r="B31" i="58"/>
  <c r="AB32" i="58"/>
  <c r="AB41" i="58" s="1"/>
  <c r="AC560" i="58"/>
  <c r="B558" i="58"/>
  <c r="AD560" i="58"/>
  <c r="AE560" i="58"/>
  <c r="AF560" i="58"/>
  <c r="AG560" i="58"/>
  <c r="AH560" i="58"/>
  <c r="AI560" i="58"/>
  <c r="AI568" i="58"/>
  <c r="AJ560" i="58"/>
  <c r="AK560" i="58"/>
  <c r="AL560" i="58"/>
  <c r="AM560" i="58"/>
  <c r="AN560" i="58"/>
  <c r="AO560" i="58"/>
  <c r="AP560" i="58"/>
  <c r="AQ560" i="58"/>
  <c r="AR560" i="58"/>
  <c r="AS560" i="58"/>
  <c r="AT560" i="58"/>
  <c r="AU560" i="58"/>
  <c r="AV560" i="58"/>
  <c r="AW560" i="58"/>
  <c r="AX560" i="58"/>
  <c r="AY560" i="58"/>
  <c r="AZ560" i="58"/>
  <c r="BA40" i="58"/>
  <c r="BA559" i="58"/>
  <c r="BA32" i="58"/>
  <c r="BB560" i="58"/>
  <c r="BB568" i="58"/>
  <c r="BC560" i="58"/>
  <c r="BD560" i="58"/>
  <c r="BE560" i="58"/>
  <c r="BF560" i="58"/>
  <c r="BG560" i="58"/>
  <c r="BH560" i="58"/>
  <c r="BI560" i="58"/>
  <c r="BJ560" i="58"/>
  <c r="BK560" i="58"/>
  <c r="BL560" i="58"/>
  <c r="BM560" i="58"/>
  <c r="BN560" i="58"/>
  <c r="BO560" i="58"/>
  <c r="BP560" i="58"/>
  <c r="BQ560" i="58"/>
  <c r="BR560" i="58"/>
  <c r="BS560" i="58"/>
  <c r="BT560" i="58"/>
  <c r="BU560" i="58"/>
  <c r="BV560" i="58"/>
  <c r="BW560" i="58"/>
  <c r="BX560" i="58"/>
  <c r="BY560" i="58"/>
  <c r="AB76" i="58"/>
  <c r="AB85" i="58" s="1"/>
  <c r="B75" i="58"/>
  <c r="AB120" i="58"/>
  <c r="AB129" i="58" s="1"/>
  <c r="B119" i="58"/>
  <c r="AB164" i="58"/>
  <c r="AB173" i="58" s="1"/>
  <c r="B163" i="58"/>
  <c r="AB208" i="58"/>
  <c r="AB217" i="58" s="1"/>
  <c r="B207" i="58"/>
  <c r="AB252" i="58"/>
  <c r="AB261" i="58" s="1"/>
  <c r="B251" i="58"/>
  <c r="AB296" i="58"/>
  <c r="AB305" i="58" s="1"/>
  <c r="B295" i="58"/>
  <c r="AB340" i="58"/>
  <c r="AB349" i="58" s="1"/>
  <c r="B339" i="58"/>
  <c r="AB384" i="58"/>
  <c r="AB393" i="58" s="1"/>
  <c r="B383" i="58"/>
  <c r="AB428" i="58"/>
  <c r="AB437" i="58" s="1"/>
  <c r="B427" i="58"/>
  <c r="AB472" i="58"/>
  <c r="AB481" i="58" s="1"/>
  <c r="B471" i="58"/>
  <c r="AB516" i="58"/>
  <c r="AB525" i="58" s="1"/>
  <c r="B515" i="58"/>
  <c r="C32" i="58"/>
  <c r="C41" i="58" s="1"/>
  <c r="D560" i="58"/>
  <c r="C40" i="58"/>
  <c r="C568" i="58" s="1"/>
  <c r="D568" i="58"/>
  <c r="C516" i="58"/>
  <c r="C525" i="58" s="1"/>
  <c r="C472" i="58"/>
  <c r="C481" i="58" s="1"/>
  <c r="C428" i="58"/>
  <c r="C437" i="58" s="1"/>
  <c r="C384" i="58"/>
  <c r="C393" i="58" s="1"/>
  <c r="C340" i="58"/>
  <c r="C349" i="58" s="1"/>
  <c r="C296" i="58"/>
  <c r="C305" i="58" s="1"/>
  <c r="C252" i="58"/>
  <c r="C261" i="58" s="1"/>
  <c r="C208" i="58"/>
  <c r="C217" i="58" s="1"/>
  <c r="C164" i="58"/>
  <c r="C173" i="58" s="1"/>
  <c r="C120" i="58"/>
  <c r="C129" i="58" s="1"/>
  <c r="C76" i="58"/>
  <c r="C85" i="58" s="1"/>
  <c r="AA560" i="58"/>
  <c r="Z560" i="58"/>
  <c r="Y560" i="58"/>
  <c r="X560" i="58"/>
  <c r="W560" i="58"/>
  <c r="V560" i="58"/>
  <c r="U560" i="58"/>
  <c r="T560" i="58"/>
  <c r="S560" i="58"/>
  <c r="R560" i="58"/>
  <c r="Q560" i="58"/>
  <c r="P560" i="58"/>
  <c r="O560" i="58"/>
  <c r="N560" i="58"/>
  <c r="M560" i="58"/>
  <c r="L560" i="58"/>
  <c r="K560" i="58"/>
  <c r="J560" i="58"/>
  <c r="I560" i="58"/>
  <c r="H560" i="58"/>
  <c r="G560" i="58"/>
  <c r="F560" i="58"/>
  <c r="E560" i="58"/>
  <c r="AV561" i="58" l="1"/>
  <c r="BW561" i="58"/>
  <c r="AV223" i="58"/>
  <c r="AV224" i="58" s="1"/>
  <c r="BW223" i="58"/>
  <c r="BW224" i="58" s="1"/>
  <c r="G222" i="58"/>
  <c r="G561" i="58"/>
  <c r="AY561" i="58"/>
  <c r="W223" i="58"/>
  <c r="W224" i="58" s="1"/>
  <c r="AF222" i="58"/>
  <c r="AN561" i="58"/>
  <c r="AN223" i="58"/>
  <c r="AN224" i="58" s="1"/>
  <c r="W561" i="58"/>
  <c r="AF561" i="58"/>
  <c r="F222" i="58"/>
  <c r="F561" i="58"/>
  <c r="O561" i="58"/>
  <c r="O223" i="58"/>
  <c r="O224" i="58" s="1"/>
  <c r="BV561" i="58"/>
  <c r="CK561" i="58"/>
  <c r="BV221" i="58"/>
  <c r="CK223" i="58"/>
  <c r="CK224" i="58" s="1"/>
  <c r="AY220" i="58"/>
  <c r="AB220" i="58" s="1"/>
  <c r="CC222" i="58"/>
  <c r="BU561" i="58"/>
  <c r="CC561" i="58"/>
  <c r="U561" i="58"/>
  <c r="M223" i="58"/>
  <c r="M224" i="58" s="1"/>
  <c r="BE223" i="58"/>
  <c r="BE224" i="58" s="1"/>
  <c r="BU223" i="58"/>
  <c r="BU224" i="58" s="1"/>
  <c r="CE222" i="58"/>
  <c r="BE561" i="58"/>
  <c r="BC561" i="58"/>
  <c r="CE561" i="58"/>
  <c r="E223" i="58"/>
  <c r="E224" i="58" s="1"/>
  <c r="BF561" i="58"/>
  <c r="BF223" i="58"/>
  <c r="BF224" i="58" s="1"/>
  <c r="CB223" i="58"/>
  <c r="CB224" i="58" s="1"/>
  <c r="CN223" i="58"/>
  <c r="CN224" i="58" s="1"/>
  <c r="CB561" i="58"/>
  <c r="AG222" i="58"/>
  <c r="BM561" i="58"/>
  <c r="E561" i="58"/>
  <c r="CO223" i="58"/>
  <c r="CO224" i="58" s="1"/>
  <c r="BM223" i="58"/>
  <c r="BM224" i="58" s="1"/>
  <c r="AH223" i="58"/>
  <c r="AH224" i="58" s="1"/>
  <c r="K561" i="58"/>
  <c r="V223" i="58"/>
  <c r="V224" i="58" s="1"/>
  <c r="AG561" i="58"/>
  <c r="CD222" i="58"/>
  <c r="BC222" i="58"/>
  <c r="V561" i="58"/>
  <c r="N561" i="58"/>
  <c r="CH223" i="58"/>
  <c r="CH224" i="58" s="1"/>
  <c r="CQ561" i="58"/>
  <c r="U210" i="58"/>
  <c r="U562" i="58" s="1"/>
  <c r="BN561" i="58"/>
  <c r="CD561" i="58"/>
  <c r="BN223" i="58"/>
  <c r="BN224" i="58" s="1"/>
  <c r="N223" i="58"/>
  <c r="N224" i="58" s="1"/>
  <c r="L223" i="58"/>
  <c r="L224" i="58" s="1"/>
  <c r="BD222" i="58"/>
  <c r="AH561" i="58"/>
  <c r="CU561" i="58"/>
  <c r="U223" i="58"/>
  <c r="U224" i="58" s="1"/>
  <c r="CG583" i="58"/>
  <c r="M561" i="58"/>
  <c r="C219" i="58"/>
  <c r="AP223" i="58"/>
  <c r="AP224" i="58" s="1"/>
  <c r="CM561" i="58"/>
  <c r="CQ223" i="58"/>
  <c r="CQ224" i="58" s="1"/>
  <c r="CM223" i="58"/>
  <c r="CM224" i="58" s="1"/>
  <c r="CH583" i="58"/>
  <c r="CU223" i="58"/>
  <c r="CU224" i="58" s="1"/>
  <c r="CH561" i="58"/>
  <c r="AP561" i="58"/>
  <c r="CG561" i="58"/>
  <c r="BL561" i="58"/>
  <c r="AL223" i="58"/>
  <c r="AL224" i="58" s="1"/>
  <c r="AL561" i="58"/>
  <c r="CN561" i="58"/>
  <c r="BK561" i="58"/>
  <c r="CO561" i="58"/>
  <c r="K583" i="58"/>
  <c r="AK561" i="58"/>
  <c r="BK223" i="58"/>
  <c r="BK224" i="58" s="1"/>
  <c r="AD223" i="58"/>
  <c r="AD224" i="58" s="1"/>
  <c r="AK223" i="58"/>
  <c r="AK224" i="58" s="1"/>
  <c r="CG223" i="58"/>
  <c r="CG224" i="58" s="1"/>
  <c r="S561" i="58"/>
  <c r="BY221" i="58"/>
  <c r="CS223" i="58"/>
  <c r="CS224" i="58" s="1"/>
  <c r="Y223" i="58"/>
  <c r="Y224" i="58" s="1"/>
  <c r="CP561" i="58"/>
  <c r="BL223" i="58"/>
  <c r="BL224" i="58" s="1"/>
  <c r="S223" i="58"/>
  <c r="S224" i="58" s="1"/>
  <c r="K223" i="58"/>
  <c r="K224" i="58" s="1"/>
  <c r="Y561" i="58"/>
  <c r="CX561" i="58"/>
  <c r="CS561" i="58"/>
  <c r="T561" i="58"/>
  <c r="AJ583" i="58"/>
  <c r="AD561" i="58"/>
  <c r="AJ561" i="58"/>
  <c r="BD561" i="58"/>
  <c r="AA223" i="58"/>
  <c r="AA224" i="58" s="1"/>
  <c r="BQ561" i="58"/>
  <c r="AR223" i="58"/>
  <c r="AR224" i="58" s="1"/>
  <c r="AJ221" i="58"/>
  <c r="AB221" i="58" s="1"/>
  <c r="AT561" i="58"/>
  <c r="I223" i="58"/>
  <c r="I224" i="58" s="1"/>
  <c r="AZ223" i="58"/>
  <c r="AZ224" i="58" s="1"/>
  <c r="I561" i="58"/>
  <c r="AR561" i="58"/>
  <c r="AA561" i="58"/>
  <c r="AT223" i="58"/>
  <c r="AT224" i="58" s="1"/>
  <c r="CI561" i="58"/>
  <c r="BI561" i="58"/>
  <c r="CX223" i="58"/>
  <c r="CX224" i="58" s="1"/>
  <c r="BQ223" i="58"/>
  <c r="BQ224" i="58" s="1"/>
  <c r="AS561" i="58"/>
  <c r="CT561" i="58"/>
  <c r="BZ219" i="58"/>
  <c r="CL223" i="58"/>
  <c r="CL224" i="58" s="1"/>
  <c r="CL561" i="58"/>
  <c r="BY561" i="58"/>
  <c r="BI221" i="58"/>
  <c r="BI583" i="58"/>
  <c r="CT223" i="58"/>
  <c r="CT224" i="58" s="1"/>
  <c r="BI223" i="58"/>
  <c r="BI224" i="58" s="1"/>
  <c r="BR561" i="58"/>
  <c r="CF223" i="58"/>
  <c r="CF224" i="58" s="1"/>
  <c r="CF561" i="58"/>
  <c r="CV561" i="58"/>
  <c r="Q223" i="58"/>
  <c r="Q224" i="58" s="1"/>
  <c r="BZ220" i="58"/>
  <c r="CV223" i="58"/>
  <c r="CV224" i="58" s="1"/>
  <c r="AS223" i="58"/>
  <c r="AS224" i="58" s="1"/>
  <c r="BT223" i="58"/>
  <c r="BT224" i="58" s="1"/>
  <c r="BT561" i="58"/>
  <c r="Q561" i="58"/>
  <c r="Z561" i="58"/>
  <c r="Z221" i="58"/>
  <c r="CI223" i="58"/>
  <c r="CI224" i="58" s="1"/>
  <c r="AX561" i="58"/>
  <c r="T220" i="58"/>
  <c r="T223" i="58"/>
  <c r="T224" i="58" s="1"/>
  <c r="AZ561" i="58"/>
  <c r="AB33" i="58"/>
  <c r="J561" i="58"/>
  <c r="BR223" i="58"/>
  <c r="BR224" i="58" s="1"/>
  <c r="J223" i="58"/>
  <c r="J224" i="58" s="1"/>
  <c r="BZ212" i="58"/>
  <c r="BZ218" i="58" s="1"/>
  <c r="BZ223" i="58" s="1"/>
  <c r="BZ224" i="58" s="1"/>
  <c r="BA212" i="58"/>
  <c r="BA218" i="58" s="1"/>
  <c r="BA223" i="58" s="1"/>
  <c r="CW223" i="58"/>
  <c r="CW224" i="58" s="1"/>
  <c r="BB218" i="58"/>
  <c r="BB221" i="58" s="1"/>
  <c r="BZ209" i="58"/>
  <c r="C33" i="58"/>
  <c r="CA561" i="58"/>
  <c r="C212" i="58"/>
  <c r="AC561" i="58"/>
  <c r="CA218" i="58"/>
  <c r="CA221" i="58" s="1"/>
  <c r="BZ221" i="58" s="1"/>
  <c r="CW561" i="58"/>
  <c r="J583" i="58"/>
  <c r="CP223" i="58"/>
  <c r="CP224" i="58" s="1"/>
  <c r="BJ221" i="58"/>
  <c r="BJ223" i="58"/>
  <c r="BJ224" i="58" s="1"/>
  <c r="D218" i="58"/>
  <c r="D223" i="58" s="1"/>
  <c r="D224" i="58" s="1"/>
  <c r="BA33" i="58"/>
  <c r="R561" i="58"/>
  <c r="AX223" i="58"/>
  <c r="AX224" i="58" s="1"/>
  <c r="R220" i="58"/>
  <c r="R223" i="58"/>
  <c r="R224" i="58" s="1"/>
  <c r="D561" i="58"/>
  <c r="BA209" i="58"/>
  <c r="AB212" i="58"/>
  <c r="AB218" i="58" s="1"/>
  <c r="AB223" i="58" s="1"/>
  <c r="C209" i="58"/>
  <c r="L561" i="58"/>
  <c r="AB209" i="58"/>
  <c r="BJ561" i="58"/>
  <c r="BZ33" i="58"/>
  <c r="BB561" i="58"/>
  <c r="AC223" i="58"/>
  <c r="AC224" i="58" s="1"/>
  <c r="BA560" i="58"/>
  <c r="BA41" i="58"/>
  <c r="BA568" i="58"/>
  <c r="BZ560" i="58"/>
  <c r="BZ41" i="58"/>
  <c r="BZ568" i="58"/>
  <c r="B524" i="58"/>
  <c r="G18" i="35" s="1"/>
  <c r="B516" i="58"/>
  <c r="B480" i="58"/>
  <c r="G17" i="35" s="1"/>
  <c r="B472" i="58"/>
  <c r="B436" i="58"/>
  <c r="G16" i="35" s="1"/>
  <c r="B428" i="58"/>
  <c r="B392" i="58"/>
  <c r="G15" i="35" s="1"/>
  <c r="B384" i="58"/>
  <c r="B348" i="58"/>
  <c r="G14" i="35" s="1"/>
  <c r="B340" i="58"/>
  <c r="B304" i="58"/>
  <c r="G13" i="35" s="1"/>
  <c r="B296" i="58"/>
  <c r="B260" i="58"/>
  <c r="G12" i="35" s="1"/>
  <c r="B252" i="58"/>
  <c r="H12" i="35" s="1"/>
  <c r="AG12" i="35" s="1"/>
  <c r="BF12" i="35" s="1"/>
  <c r="CE12" i="35" s="1"/>
  <c r="B216" i="58"/>
  <c r="G11" i="35" s="1"/>
  <c r="B208" i="58"/>
  <c r="B172" i="58"/>
  <c r="G10" i="35" s="1"/>
  <c r="B164" i="58"/>
  <c r="B128" i="58"/>
  <c r="G9" i="35" s="1"/>
  <c r="B120" i="58"/>
  <c r="B121" i="58"/>
  <c r="B84" i="58"/>
  <c r="G8" i="35" s="1"/>
  <c r="B76" i="58"/>
  <c r="B32" i="58"/>
  <c r="AB560" i="58"/>
  <c r="B40" i="58"/>
  <c r="G7" i="35" s="1"/>
  <c r="B559" i="58"/>
  <c r="N13" i="35" s="1"/>
  <c r="AB568" i="58"/>
  <c r="B517" i="58"/>
  <c r="B473" i="58"/>
  <c r="B429" i="58"/>
  <c r="B385" i="58"/>
  <c r="B341" i="58"/>
  <c r="B297" i="58"/>
  <c r="B253" i="58"/>
  <c r="B165" i="58"/>
  <c r="B77" i="58"/>
  <c r="C222" i="58" l="1"/>
  <c r="AB222" i="58"/>
  <c r="BZ222" i="58"/>
  <c r="E12" i="35"/>
  <c r="AF12" i="35"/>
  <c r="BE12" i="35" s="1"/>
  <c r="CD12" i="35" s="1"/>
  <c r="BA222" i="58"/>
  <c r="AB224" i="58"/>
  <c r="BA224" i="58"/>
  <c r="C220" i="58"/>
  <c r="D221" i="58"/>
  <c r="C221" i="58" s="1"/>
  <c r="BA221" i="58"/>
  <c r="C223" i="58"/>
  <c r="BB223" i="58"/>
  <c r="BB224" i="58" s="1"/>
  <c r="CA223" i="58"/>
  <c r="CA224" i="58" s="1"/>
  <c r="C218" i="58"/>
  <c r="B209" i="58"/>
  <c r="B568" i="58"/>
  <c r="H8" i="35"/>
  <c r="J24" i="35" s="1"/>
  <c r="B85" i="58"/>
  <c r="H9" i="35"/>
  <c r="J25" i="35" s="1"/>
  <c r="B129" i="58"/>
  <c r="H10" i="35"/>
  <c r="J26" i="35" s="1"/>
  <c r="B173" i="58"/>
  <c r="H11" i="35"/>
  <c r="J27" i="35" s="1"/>
  <c r="B217" i="58"/>
  <c r="J28" i="35"/>
  <c r="B261" i="58"/>
  <c r="H13" i="35"/>
  <c r="J29" i="35" s="1"/>
  <c r="B305" i="58"/>
  <c r="H14" i="35"/>
  <c r="J30" i="35" s="1"/>
  <c r="B349" i="58"/>
  <c r="H15" i="35"/>
  <c r="J31" i="35" s="1"/>
  <c r="B393" i="58"/>
  <c r="H16" i="35"/>
  <c r="J32" i="35" s="1"/>
  <c r="B437" i="58"/>
  <c r="H17" i="35"/>
  <c r="J33" i="35" s="1"/>
  <c r="B481" i="58"/>
  <c r="H18" i="35"/>
  <c r="J34" i="35" s="1"/>
  <c r="B525" i="58"/>
  <c r="H7" i="35"/>
  <c r="J23" i="35" s="1"/>
  <c r="B41" i="58"/>
  <c r="D12" i="35" l="1"/>
  <c r="AC12" i="35" s="1"/>
  <c r="BB12" i="35" s="1"/>
  <c r="CA12" i="35" s="1"/>
  <c r="AD12" i="35"/>
  <c r="BC12" i="35" s="1"/>
  <c r="CB12" i="35" s="1"/>
  <c r="C224" i="58"/>
  <c r="J35" i="35"/>
  <c r="I34" i="35"/>
  <c r="F34" i="35"/>
  <c r="I30" i="35"/>
  <c r="F30" i="35"/>
  <c r="I26" i="35"/>
  <c r="F26" i="35"/>
  <c r="I33" i="35"/>
  <c r="F33" i="35"/>
  <c r="I29" i="35"/>
  <c r="F29" i="35"/>
  <c r="I25" i="35"/>
  <c r="F25" i="35"/>
  <c r="H19" i="35"/>
  <c r="I32" i="35"/>
  <c r="F32" i="35"/>
  <c r="I28" i="35"/>
  <c r="F28" i="35"/>
  <c r="I24" i="35"/>
  <c r="F24" i="35"/>
  <c r="B569" i="58"/>
  <c r="I23" i="35"/>
  <c r="F23" i="35"/>
  <c r="I31" i="35"/>
  <c r="F31" i="35"/>
  <c r="I27" i="35"/>
  <c r="F27" i="35"/>
  <c r="E9" i="35"/>
  <c r="E8" i="35"/>
  <c r="E7" i="35"/>
  <c r="D7" i="35" s="1"/>
  <c r="F87" i="23" l="1"/>
  <c r="G87" i="23" s="1"/>
  <c r="H347" i="9" l="1"/>
  <c r="H333" i="9"/>
  <c r="F307" i="9" l="1"/>
  <c r="Z314" i="9" l="1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I321" i="9" s="1"/>
  <c r="F306" i="9"/>
  <c r="F304" i="9"/>
  <c r="F305" i="9"/>
  <c r="F302" i="9"/>
  <c r="F301" i="9"/>
  <c r="F300" i="9"/>
  <c r="F299" i="9"/>
  <c r="F298" i="9"/>
  <c r="F297" i="9"/>
  <c r="CU507" i="58" l="1"/>
  <c r="CT507" i="58"/>
  <c r="CS507" i="58"/>
  <c r="CR507" i="58"/>
  <c r="CQ507" i="58"/>
  <c r="CP507" i="58"/>
  <c r="CO507" i="58"/>
  <c r="CN507" i="58"/>
  <c r="CM507" i="58"/>
  <c r="CL507" i="58"/>
  <c r="CK507" i="58"/>
  <c r="CJ507" i="58"/>
  <c r="CI507" i="58"/>
  <c r="CH507" i="58"/>
  <c r="CG507" i="58"/>
  <c r="CF507" i="58"/>
  <c r="BV507" i="58"/>
  <c r="BU507" i="58"/>
  <c r="BT507" i="58"/>
  <c r="BS507" i="58"/>
  <c r="BR507" i="58"/>
  <c r="BQ507" i="58"/>
  <c r="BP507" i="58"/>
  <c r="BO507" i="58"/>
  <c r="BN507" i="58"/>
  <c r="BM507" i="58"/>
  <c r="BL507" i="58"/>
  <c r="BK507" i="58"/>
  <c r="BJ507" i="58"/>
  <c r="BI507" i="58"/>
  <c r="BH507" i="58"/>
  <c r="BG507" i="58"/>
  <c r="AW507" i="58"/>
  <c r="AV507" i="58"/>
  <c r="AU507" i="58"/>
  <c r="AT507" i="58"/>
  <c r="AS507" i="58"/>
  <c r="AR507" i="58"/>
  <c r="AQ507" i="58"/>
  <c r="AP507" i="58"/>
  <c r="AO507" i="58"/>
  <c r="AN507" i="58"/>
  <c r="AM507" i="58"/>
  <c r="AL507" i="58"/>
  <c r="AK507" i="58"/>
  <c r="AJ507" i="58"/>
  <c r="AI507" i="58"/>
  <c r="AH507" i="58"/>
  <c r="X507" i="58"/>
  <c r="W507" i="58"/>
  <c r="V507" i="58"/>
  <c r="U507" i="58"/>
  <c r="T507" i="58"/>
  <c r="S507" i="58"/>
  <c r="R507" i="58"/>
  <c r="Q507" i="58"/>
  <c r="P507" i="58"/>
  <c r="O507" i="58"/>
  <c r="N507" i="58"/>
  <c r="M507" i="58"/>
  <c r="L507" i="58"/>
  <c r="K507" i="58"/>
  <c r="J507" i="58"/>
  <c r="I507" i="58"/>
  <c r="CU463" i="58"/>
  <c r="CU476" i="58" s="1"/>
  <c r="CU482" i="58" s="1"/>
  <c r="CT463" i="58"/>
  <c r="CT476" i="58" s="1"/>
  <c r="CT482" i="58" s="1"/>
  <c r="CS463" i="58"/>
  <c r="CS476" i="58" s="1"/>
  <c r="CS482" i="58" s="1"/>
  <c r="CR463" i="58"/>
  <c r="CR476" i="58" s="1"/>
  <c r="CR482" i="58" s="1"/>
  <c r="CQ463" i="58"/>
  <c r="CQ476" i="58" s="1"/>
  <c r="CQ482" i="58" s="1"/>
  <c r="CP463" i="58"/>
  <c r="CP476" i="58" s="1"/>
  <c r="CP482" i="58" s="1"/>
  <c r="CO463" i="58"/>
  <c r="CO476" i="58" s="1"/>
  <c r="CO482" i="58" s="1"/>
  <c r="CN463" i="58"/>
  <c r="CN476" i="58" s="1"/>
  <c r="CN482" i="58" s="1"/>
  <c r="CM463" i="58"/>
  <c r="CM476" i="58" s="1"/>
  <c r="CM482" i="58" s="1"/>
  <c r="CL463" i="58"/>
  <c r="CL476" i="58" s="1"/>
  <c r="CL482" i="58" s="1"/>
  <c r="CK463" i="58"/>
  <c r="CK476" i="58" s="1"/>
  <c r="CK482" i="58" s="1"/>
  <c r="CJ463" i="58"/>
  <c r="CJ476" i="58" s="1"/>
  <c r="CJ482" i="58" s="1"/>
  <c r="CI463" i="58"/>
  <c r="CI476" i="58" s="1"/>
  <c r="CI482" i="58" s="1"/>
  <c r="CH463" i="58"/>
  <c r="CG463" i="58"/>
  <c r="CF463" i="58"/>
  <c r="CF476" i="58" s="1"/>
  <c r="CF482" i="58" s="1"/>
  <c r="BV463" i="58"/>
  <c r="BV476" i="58" s="1"/>
  <c r="BV482" i="58" s="1"/>
  <c r="BU463" i="58"/>
  <c r="BU476" i="58" s="1"/>
  <c r="BU482" i="58" s="1"/>
  <c r="BT463" i="58"/>
  <c r="BT476" i="58" s="1"/>
  <c r="BT482" i="58" s="1"/>
  <c r="BS463" i="58"/>
  <c r="BS476" i="58" s="1"/>
  <c r="BS482" i="58" s="1"/>
  <c r="BR463" i="58"/>
  <c r="BR476" i="58" s="1"/>
  <c r="BR482" i="58" s="1"/>
  <c r="BQ463" i="58"/>
  <c r="BQ476" i="58" s="1"/>
  <c r="BQ482" i="58" s="1"/>
  <c r="BP463" i="58"/>
  <c r="BP476" i="58" s="1"/>
  <c r="BP482" i="58" s="1"/>
  <c r="BO463" i="58"/>
  <c r="BO476" i="58" s="1"/>
  <c r="BO482" i="58" s="1"/>
  <c r="BN463" i="58"/>
  <c r="BN476" i="58" s="1"/>
  <c r="BN482" i="58" s="1"/>
  <c r="BM463" i="58"/>
  <c r="BM476" i="58" s="1"/>
  <c r="BM482" i="58" s="1"/>
  <c r="BL463" i="58"/>
  <c r="BL476" i="58" s="1"/>
  <c r="BL482" i="58" s="1"/>
  <c r="BK463" i="58"/>
  <c r="BK476" i="58" s="1"/>
  <c r="BK482" i="58" s="1"/>
  <c r="BJ463" i="58"/>
  <c r="BJ476" i="58" s="1"/>
  <c r="BJ482" i="58" s="1"/>
  <c r="BI463" i="58"/>
  <c r="BH463" i="58"/>
  <c r="BG463" i="58"/>
  <c r="BG476" i="58" s="1"/>
  <c r="BG482" i="58" s="1"/>
  <c r="AW463" i="58"/>
  <c r="AW476" i="58" s="1"/>
  <c r="AW482" i="58" s="1"/>
  <c r="AV463" i="58"/>
  <c r="AV476" i="58" s="1"/>
  <c r="AV482" i="58" s="1"/>
  <c r="AU463" i="58"/>
  <c r="AU476" i="58" s="1"/>
  <c r="AU482" i="58" s="1"/>
  <c r="AT463" i="58"/>
  <c r="AT476" i="58" s="1"/>
  <c r="AT482" i="58" s="1"/>
  <c r="AS463" i="58"/>
  <c r="AS476" i="58" s="1"/>
  <c r="AS482" i="58" s="1"/>
  <c r="AR463" i="58"/>
  <c r="AR476" i="58" s="1"/>
  <c r="AR482" i="58" s="1"/>
  <c r="AQ463" i="58"/>
  <c r="AQ476" i="58" s="1"/>
  <c r="AQ482" i="58" s="1"/>
  <c r="AP463" i="58"/>
  <c r="AP476" i="58" s="1"/>
  <c r="AP482" i="58" s="1"/>
  <c r="AO463" i="58"/>
  <c r="AO476" i="58" s="1"/>
  <c r="AO482" i="58" s="1"/>
  <c r="AN463" i="58"/>
  <c r="AN476" i="58" s="1"/>
  <c r="AN482" i="58" s="1"/>
  <c r="AM463" i="58"/>
  <c r="AM476" i="58" s="1"/>
  <c r="AM482" i="58" s="1"/>
  <c r="AL463" i="58"/>
  <c r="AL476" i="58" s="1"/>
  <c r="AL482" i="58" s="1"/>
  <c r="AK463" i="58"/>
  <c r="AK476" i="58" s="1"/>
  <c r="AK482" i="58" s="1"/>
  <c r="AJ463" i="58"/>
  <c r="AI463" i="58"/>
  <c r="AH463" i="58"/>
  <c r="AH476" i="58" s="1"/>
  <c r="AH482" i="58" s="1"/>
  <c r="X463" i="58"/>
  <c r="X476" i="58" s="1"/>
  <c r="X482" i="58" s="1"/>
  <c r="W463" i="58"/>
  <c r="W476" i="58" s="1"/>
  <c r="W482" i="58" s="1"/>
  <c r="V463" i="58"/>
  <c r="V476" i="58" s="1"/>
  <c r="V482" i="58" s="1"/>
  <c r="U463" i="58"/>
  <c r="U476" i="58" s="1"/>
  <c r="U482" i="58" s="1"/>
  <c r="T463" i="58"/>
  <c r="T476" i="58" s="1"/>
  <c r="T482" i="58" s="1"/>
  <c r="S463" i="58"/>
  <c r="S476" i="58" s="1"/>
  <c r="S482" i="58" s="1"/>
  <c r="R463" i="58"/>
  <c r="R476" i="58" s="1"/>
  <c r="R482" i="58" s="1"/>
  <c r="Q463" i="58"/>
  <c r="Q476" i="58" s="1"/>
  <c r="Q482" i="58" s="1"/>
  <c r="P463" i="58"/>
  <c r="P476" i="58" s="1"/>
  <c r="P482" i="58" s="1"/>
  <c r="O463" i="58"/>
  <c r="O476" i="58" s="1"/>
  <c r="O482" i="58" s="1"/>
  <c r="N463" i="58"/>
  <c r="N476" i="58" s="1"/>
  <c r="N482" i="58" s="1"/>
  <c r="M463" i="58"/>
  <c r="M476" i="58" s="1"/>
  <c r="M482" i="58" s="1"/>
  <c r="L463" i="58"/>
  <c r="L476" i="58" s="1"/>
  <c r="L482" i="58" s="1"/>
  <c r="K463" i="58"/>
  <c r="J463" i="58"/>
  <c r="I463" i="58"/>
  <c r="I476" i="58" s="1"/>
  <c r="I482" i="58" s="1"/>
  <c r="CU419" i="58"/>
  <c r="CU432" i="58" s="1"/>
  <c r="CU438" i="58" s="1"/>
  <c r="CT419" i="58"/>
  <c r="CT432" i="58" s="1"/>
  <c r="CT438" i="58" s="1"/>
  <c r="CS419" i="58"/>
  <c r="CS432" i="58" s="1"/>
  <c r="CS438" i="58" s="1"/>
  <c r="CR419" i="58"/>
  <c r="CR432" i="58" s="1"/>
  <c r="CR438" i="58" s="1"/>
  <c r="CQ419" i="58"/>
  <c r="CQ432" i="58" s="1"/>
  <c r="CQ438" i="58" s="1"/>
  <c r="CP419" i="58"/>
  <c r="CP432" i="58" s="1"/>
  <c r="CP438" i="58" s="1"/>
  <c r="CO419" i="58"/>
  <c r="CO432" i="58" s="1"/>
  <c r="CO438" i="58" s="1"/>
  <c r="CN419" i="58"/>
  <c r="CN432" i="58" s="1"/>
  <c r="CN438" i="58" s="1"/>
  <c r="CM419" i="58"/>
  <c r="CM432" i="58" s="1"/>
  <c r="CM438" i="58" s="1"/>
  <c r="CL419" i="58"/>
  <c r="CL432" i="58" s="1"/>
  <c r="CL438" i="58" s="1"/>
  <c r="CK419" i="58"/>
  <c r="CK432" i="58" s="1"/>
  <c r="CK438" i="58" s="1"/>
  <c r="CJ419" i="58"/>
  <c r="CJ432" i="58" s="1"/>
  <c r="CJ438" i="58" s="1"/>
  <c r="CI419" i="58"/>
  <c r="CI432" i="58" s="1"/>
  <c r="CI438" i="58" s="1"/>
  <c r="CH419" i="58"/>
  <c r="CG419" i="58"/>
  <c r="CF419" i="58"/>
  <c r="CF432" i="58" s="1"/>
  <c r="CF438" i="58" s="1"/>
  <c r="BV419" i="58"/>
  <c r="BV432" i="58" s="1"/>
  <c r="BV438" i="58" s="1"/>
  <c r="BU419" i="58"/>
  <c r="BU432" i="58" s="1"/>
  <c r="BU438" i="58" s="1"/>
  <c r="BT419" i="58"/>
  <c r="BT432" i="58" s="1"/>
  <c r="BT438" i="58" s="1"/>
  <c r="BS419" i="58"/>
  <c r="BS432" i="58" s="1"/>
  <c r="BS438" i="58" s="1"/>
  <c r="BR419" i="58"/>
  <c r="BR432" i="58" s="1"/>
  <c r="BR438" i="58" s="1"/>
  <c r="BQ419" i="58"/>
  <c r="BQ432" i="58" s="1"/>
  <c r="BQ438" i="58" s="1"/>
  <c r="BP419" i="58"/>
  <c r="BP432" i="58" s="1"/>
  <c r="BP438" i="58" s="1"/>
  <c r="BO419" i="58"/>
  <c r="BO432" i="58" s="1"/>
  <c r="BO438" i="58" s="1"/>
  <c r="BN419" i="58"/>
  <c r="BN432" i="58" s="1"/>
  <c r="BN438" i="58" s="1"/>
  <c r="BM419" i="58"/>
  <c r="BM432" i="58" s="1"/>
  <c r="BM438" i="58" s="1"/>
  <c r="BL419" i="58"/>
  <c r="BL432" i="58" s="1"/>
  <c r="BL438" i="58" s="1"/>
  <c r="BK419" i="58"/>
  <c r="BK432" i="58" s="1"/>
  <c r="BK438" i="58" s="1"/>
  <c r="BJ419" i="58"/>
  <c r="BJ432" i="58" s="1"/>
  <c r="BJ438" i="58" s="1"/>
  <c r="BI419" i="58"/>
  <c r="BH419" i="58"/>
  <c r="BG419" i="58"/>
  <c r="BG432" i="58" s="1"/>
  <c r="BG438" i="58" s="1"/>
  <c r="AW419" i="58"/>
  <c r="AW432" i="58" s="1"/>
  <c r="AW438" i="58" s="1"/>
  <c r="AV419" i="58"/>
  <c r="AV432" i="58" s="1"/>
  <c r="AV438" i="58" s="1"/>
  <c r="AU419" i="58"/>
  <c r="AU432" i="58" s="1"/>
  <c r="AU438" i="58" s="1"/>
  <c r="AT419" i="58"/>
  <c r="AT432" i="58" s="1"/>
  <c r="AT438" i="58" s="1"/>
  <c r="AS419" i="58"/>
  <c r="AS432" i="58" s="1"/>
  <c r="AS438" i="58" s="1"/>
  <c r="AR419" i="58"/>
  <c r="AR432" i="58" s="1"/>
  <c r="AR438" i="58" s="1"/>
  <c r="AQ419" i="58"/>
  <c r="AQ432" i="58" s="1"/>
  <c r="AQ438" i="58" s="1"/>
  <c r="AP419" i="58"/>
  <c r="AP432" i="58" s="1"/>
  <c r="AP438" i="58" s="1"/>
  <c r="AO419" i="58"/>
  <c r="AO432" i="58" s="1"/>
  <c r="AO438" i="58" s="1"/>
  <c r="AN419" i="58"/>
  <c r="AN432" i="58" s="1"/>
  <c r="AN438" i="58" s="1"/>
  <c r="AM419" i="58"/>
  <c r="AM432" i="58" s="1"/>
  <c r="AM438" i="58" s="1"/>
  <c r="AL419" i="58"/>
  <c r="AL432" i="58" s="1"/>
  <c r="AL438" i="58" s="1"/>
  <c r="AK419" i="58"/>
  <c r="AK432" i="58" s="1"/>
  <c r="AK438" i="58" s="1"/>
  <c r="AJ419" i="58"/>
  <c r="AI419" i="58"/>
  <c r="AH419" i="58"/>
  <c r="AH432" i="58" s="1"/>
  <c r="AH438" i="58" s="1"/>
  <c r="X419" i="58"/>
  <c r="X432" i="58" s="1"/>
  <c r="X438" i="58" s="1"/>
  <c r="W419" i="58"/>
  <c r="W432" i="58" s="1"/>
  <c r="W438" i="58" s="1"/>
  <c r="V419" i="58"/>
  <c r="V432" i="58" s="1"/>
  <c r="V438" i="58" s="1"/>
  <c r="U419" i="58"/>
  <c r="U432" i="58" s="1"/>
  <c r="U438" i="58" s="1"/>
  <c r="T419" i="58"/>
  <c r="T432" i="58" s="1"/>
  <c r="T438" i="58" s="1"/>
  <c r="S419" i="58"/>
  <c r="S432" i="58" s="1"/>
  <c r="S438" i="58" s="1"/>
  <c r="R419" i="58"/>
  <c r="R432" i="58" s="1"/>
  <c r="R438" i="58" s="1"/>
  <c r="Q419" i="58"/>
  <c r="Q432" i="58" s="1"/>
  <c r="Q438" i="58" s="1"/>
  <c r="P419" i="58"/>
  <c r="P432" i="58" s="1"/>
  <c r="P438" i="58" s="1"/>
  <c r="O419" i="58"/>
  <c r="O432" i="58" s="1"/>
  <c r="O438" i="58" s="1"/>
  <c r="N419" i="58"/>
  <c r="N432" i="58" s="1"/>
  <c r="N438" i="58" s="1"/>
  <c r="M419" i="58"/>
  <c r="M432" i="58" s="1"/>
  <c r="M438" i="58" s="1"/>
  <c r="L419" i="58"/>
  <c r="L432" i="58" s="1"/>
  <c r="L438" i="58" s="1"/>
  <c r="K419" i="58"/>
  <c r="J419" i="58"/>
  <c r="I419" i="58"/>
  <c r="I432" i="58" s="1"/>
  <c r="I438" i="58" s="1"/>
  <c r="CU375" i="58"/>
  <c r="CU388" i="58" s="1"/>
  <c r="CU394" i="58" s="1"/>
  <c r="CT375" i="58"/>
  <c r="CT388" i="58" s="1"/>
  <c r="CT394" i="58" s="1"/>
  <c r="CS375" i="58"/>
  <c r="CS388" i="58" s="1"/>
  <c r="CS394" i="58" s="1"/>
  <c r="CR375" i="58"/>
  <c r="CR388" i="58" s="1"/>
  <c r="CR394" i="58" s="1"/>
  <c r="CQ375" i="58"/>
  <c r="CQ388" i="58" s="1"/>
  <c r="CQ394" i="58" s="1"/>
  <c r="CP375" i="58"/>
  <c r="CP388" i="58" s="1"/>
  <c r="CP394" i="58" s="1"/>
  <c r="CO375" i="58"/>
  <c r="CO388" i="58" s="1"/>
  <c r="CO394" i="58" s="1"/>
  <c r="CN375" i="58"/>
  <c r="CN388" i="58" s="1"/>
  <c r="CN394" i="58" s="1"/>
  <c r="CM375" i="58"/>
  <c r="CM388" i="58" s="1"/>
  <c r="CM394" i="58" s="1"/>
  <c r="CL375" i="58"/>
  <c r="CL388" i="58" s="1"/>
  <c r="CL394" i="58" s="1"/>
  <c r="CK375" i="58"/>
  <c r="CK388" i="58" s="1"/>
  <c r="CK394" i="58" s="1"/>
  <c r="CJ375" i="58"/>
  <c r="CJ388" i="58" s="1"/>
  <c r="CJ394" i="58" s="1"/>
  <c r="CI375" i="58"/>
  <c r="CI388" i="58" s="1"/>
  <c r="CI394" i="58" s="1"/>
  <c r="CH375" i="58"/>
  <c r="CG375" i="58"/>
  <c r="CF375" i="58"/>
  <c r="CF388" i="58" s="1"/>
  <c r="CF394" i="58" s="1"/>
  <c r="BV375" i="58"/>
  <c r="BV388" i="58" s="1"/>
  <c r="BV394" i="58" s="1"/>
  <c r="BU375" i="58"/>
  <c r="BU388" i="58" s="1"/>
  <c r="BU394" i="58" s="1"/>
  <c r="BT375" i="58"/>
  <c r="BT388" i="58" s="1"/>
  <c r="BT394" i="58" s="1"/>
  <c r="BS375" i="58"/>
  <c r="BS388" i="58" s="1"/>
  <c r="BS394" i="58" s="1"/>
  <c r="BR375" i="58"/>
  <c r="BR388" i="58" s="1"/>
  <c r="BR394" i="58" s="1"/>
  <c r="BQ375" i="58"/>
  <c r="BQ388" i="58" s="1"/>
  <c r="BQ394" i="58" s="1"/>
  <c r="BP375" i="58"/>
  <c r="BP388" i="58" s="1"/>
  <c r="BP394" i="58" s="1"/>
  <c r="BO375" i="58"/>
  <c r="BO388" i="58" s="1"/>
  <c r="BO394" i="58" s="1"/>
  <c r="BN375" i="58"/>
  <c r="BN388" i="58" s="1"/>
  <c r="BN394" i="58" s="1"/>
  <c r="BM375" i="58"/>
  <c r="BM388" i="58" s="1"/>
  <c r="BM394" i="58" s="1"/>
  <c r="BL375" i="58"/>
  <c r="BL388" i="58" s="1"/>
  <c r="BL394" i="58" s="1"/>
  <c r="BK375" i="58"/>
  <c r="BK388" i="58" s="1"/>
  <c r="BK394" i="58" s="1"/>
  <c r="BJ375" i="58"/>
  <c r="BJ388" i="58" s="1"/>
  <c r="BJ394" i="58" s="1"/>
  <c r="BI375" i="58"/>
  <c r="BH375" i="58"/>
  <c r="BG375" i="58"/>
  <c r="BG388" i="58" s="1"/>
  <c r="BG394" i="58" s="1"/>
  <c r="AW375" i="58"/>
  <c r="AW388" i="58" s="1"/>
  <c r="AW394" i="58" s="1"/>
  <c r="AV375" i="58"/>
  <c r="AV388" i="58" s="1"/>
  <c r="AV394" i="58" s="1"/>
  <c r="AU375" i="58"/>
  <c r="AU388" i="58" s="1"/>
  <c r="AU394" i="58" s="1"/>
  <c r="AT375" i="58"/>
  <c r="AT388" i="58" s="1"/>
  <c r="AT394" i="58" s="1"/>
  <c r="AS375" i="58"/>
  <c r="AS388" i="58" s="1"/>
  <c r="AS394" i="58" s="1"/>
  <c r="AR375" i="58"/>
  <c r="AR388" i="58" s="1"/>
  <c r="AR394" i="58" s="1"/>
  <c r="AQ375" i="58"/>
  <c r="AQ388" i="58" s="1"/>
  <c r="AQ394" i="58" s="1"/>
  <c r="AP375" i="58"/>
  <c r="AP388" i="58" s="1"/>
  <c r="AP394" i="58" s="1"/>
  <c r="AO375" i="58"/>
  <c r="AO388" i="58" s="1"/>
  <c r="AO394" i="58" s="1"/>
  <c r="AN375" i="58"/>
  <c r="AN388" i="58" s="1"/>
  <c r="AN394" i="58" s="1"/>
  <c r="AM375" i="58"/>
  <c r="AM388" i="58" s="1"/>
  <c r="AM394" i="58" s="1"/>
  <c r="AL375" i="58"/>
  <c r="AL388" i="58" s="1"/>
  <c r="AL394" i="58" s="1"/>
  <c r="AK375" i="58"/>
  <c r="AK388" i="58" s="1"/>
  <c r="AK394" i="58" s="1"/>
  <c r="AJ375" i="58"/>
  <c r="AI375" i="58"/>
  <c r="AH375" i="58"/>
  <c r="AH388" i="58" s="1"/>
  <c r="AH394" i="58" s="1"/>
  <c r="X375" i="58"/>
  <c r="X388" i="58" s="1"/>
  <c r="X394" i="58" s="1"/>
  <c r="W375" i="58"/>
  <c r="W388" i="58" s="1"/>
  <c r="W394" i="58" s="1"/>
  <c r="V375" i="58"/>
  <c r="V388" i="58" s="1"/>
  <c r="V394" i="58" s="1"/>
  <c r="U375" i="58"/>
  <c r="U388" i="58" s="1"/>
  <c r="U394" i="58" s="1"/>
  <c r="T375" i="58"/>
  <c r="T388" i="58" s="1"/>
  <c r="T394" i="58" s="1"/>
  <c r="S375" i="58"/>
  <c r="S388" i="58" s="1"/>
  <c r="S394" i="58" s="1"/>
  <c r="R375" i="58"/>
  <c r="R388" i="58" s="1"/>
  <c r="R394" i="58" s="1"/>
  <c r="Q375" i="58"/>
  <c r="Q388" i="58" s="1"/>
  <c r="Q394" i="58" s="1"/>
  <c r="P375" i="58"/>
  <c r="P388" i="58" s="1"/>
  <c r="P394" i="58" s="1"/>
  <c r="O375" i="58"/>
  <c r="O388" i="58" s="1"/>
  <c r="O394" i="58" s="1"/>
  <c r="N375" i="58"/>
  <c r="N388" i="58" s="1"/>
  <c r="N394" i="58" s="1"/>
  <c r="M375" i="58"/>
  <c r="M388" i="58" s="1"/>
  <c r="M394" i="58" s="1"/>
  <c r="L375" i="58"/>
  <c r="L388" i="58" s="1"/>
  <c r="L394" i="58" s="1"/>
  <c r="K375" i="58"/>
  <c r="J375" i="58"/>
  <c r="I375" i="58"/>
  <c r="I388" i="58" s="1"/>
  <c r="I394" i="58" s="1"/>
  <c r="CU331" i="58"/>
  <c r="CU344" i="58" s="1"/>
  <c r="CU350" i="58" s="1"/>
  <c r="CT331" i="58"/>
  <c r="CT344" i="58" s="1"/>
  <c r="CT350" i="58" s="1"/>
  <c r="CS331" i="58"/>
  <c r="CS344" i="58" s="1"/>
  <c r="CS350" i="58" s="1"/>
  <c r="CR331" i="58"/>
  <c r="CR344" i="58" s="1"/>
  <c r="CR350" i="58" s="1"/>
  <c r="CQ331" i="58"/>
  <c r="CQ344" i="58" s="1"/>
  <c r="CQ350" i="58" s="1"/>
  <c r="CP331" i="58"/>
  <c r="CP344" i="58" s="1"/>
  <c r="CP350" i="58" s="1"/>
  <c r="CO331" i="58"/>
  <c r="CO344" i="58" s="1"/>
  <c r="CO350" i="58" s="1"/>
  <c r="CN331" i="58"/>
  <c r="CN344" i="58" s="1"/>
  <c r="CN350" i="58" s="1"/>
  <c r="CM331" i="58"/>
  <c r="CM344" i="58" s="1"/>
  <c r="CM350" i="58" s="1"/>
  <c r="CL331" i="58"/>
  <c r="CL344" i="58" s="1"/>
  <c r="CL350" i="58" s="1"/>
  <c r="CK331" i="58"/>
  <c r="CK344" i="58" s="1"/>
  <c r="CK350" i="58" s="1"/>
  <c r="CJ331" i="58"/>
  <c r="CJ344" i="58" s="1"/>
  <c r="CJ350" i="58" s="1"/>
  <c r="CI331" i="58"/>
  <c r="CI344" i="58" s="1"/>
  <c r="CI350" i="58" s="1"/>
  <c r="CH331" i="58"/>
  <c r="CG331" i="58"/>
  <c r="CF331" i="58"/>
  <c r="CF344" i="58" s="1"/>
  <c r="CF350" i="58" s="1"/>
  <c r="BV331" i="58"/>
  <c r="BV344" i="58" s="1"/>
  <c r="BV350" i="58" s="1"/>
  <c r="BU331" i="58"/>
  <c r="BU344" i="58" s="1"/>
  <c r="BU350" i="58" s="1"/>
  <c r="BT331" i="58"/>
  <c r="BT344" i="58" s="1"/>
  <c r="BT350" i="58" s="1"/>
  <c r="BS331" i="58"/>
  <c r="BS344" i="58" s="1"/>
  <c r="BS350" i="58" s="1"/>
  <c r="BR331" i="58"/>
  <c r="BR344" i="58" s="1"/>
  <c r="BR350" i="58" s="1"/>
  <c r="BQ331" i="58"/>
  <c r="BQ344" i="58" s="1"/>
  <c r="BQ350" i="58" s="1"/>
  <c r="BP331" i="58"/>
  <c r="BP344" i="58" s="1"/>
  <c r="BP350" i="58" s="1"/>
  <c r="BO331" i="58"/>
  <c r="BO344" i="58" s="1"/>
  <c r="BO350" i="58" s="1"/>
  <c r="BN331" i="58"/>
  <c r="BN344" i="58" s="1"/>
  <c r="BN350" i="58" s="1"/>
  <c r="BM331" i="58"/>
  <c r="BM344" i="58" s="1"/>
  <c r="BM350" i="58" s="1"/>
  <c r="BL331" i="58"/>
  <c r="BL344" i="58" s="1"/>
  <c r="BL350" i="58" s="1"/>
  <c r="BK331" i="58"/>
  <c r="BK344" i="58" s="1"/>
  <c r="BK350" i="58" s="1"/>
  <c r="BJ331" i="58"/>
  <c r="BJ344" i="58" s="1"/>
  <c r="BJ350" i="58" s="1"/>
  <c r="BI331" i="58"/>
  <c r="BH331" i="58"/>
  <c r="BG331" i="58"/>
  <c r="BG344" i="58" s="1"/>
  <c r="BG350" i="58" s="1"/>
  <c r="AW331" i="58"/>
  <c r="AW344" i="58" s="1"/>
  <c r="AW350" i="58" s="1"/>
  <c r="AV331" i="58"/>
  <c r="AV344" i="58" s="1"/>
  <c r="AV350" i="58" s="1"/>
  <c r="AU331" i="58"/>
  <c r="AU344" i="58" s="1"/>
  <c r="AU350" i="58" s="1"/>
  <c r="AT331" i="58"/>
  <c r="AT344" i="58" s="1"/>
  <c r="AT350" i="58" s="1"/>
  <c r="AS331" i="58"/>
  <c r="AS344" i="58" s="1"/>
  <c r="AS350" i="58" s="1"/>
  <c r="AR331" i="58"/>
  <c r="AR344" i="58" s="1"/>
  <c r="AR350" i="58" s="1"/>
  <c r="AQ331" i="58"/>
  <c r="AQ344" i="58" s="1"/>
  <c r="AQ350" i="58" s="1"/>
  <c r="AP331" i="58"/>
  <c r="AP344" i="58" s="1"/>
  <c r="AP350" i="58" s="1"/>
  <c r="AO331" i="58"/>
  <c r="AO344" i="58" s="1"/>
  <c r="AO350" i="58" s="1"/>
  <c r="AN331" i="58"/>
  <c r="AN344" i="58" s="1"/>
  <c r="AN350" i="58" s="1"/>
  <c r="AM331" i="58"/>
  <c r="AM344" i="58" s="1"/>
  <c r="AM350" i="58" s="1"/>
  <c r="AL331" i="58"/>
  <c r="AL344" i="58" s="1"/>
  <c r="AL350" i="58" s="1"/>
  <c r="AK331" i="58"/>
  <c r="AK344" i="58" s="1"/>
  <c r="AK350" i="58" s="1"/>
  <c r="AJ331" i="58"/>
  <c r="AI331" i="58"/>
  <c r="AH331" i="58"/>
  <c r="AH344" i="58" s="1"/>
  <c r="AH350" i="58" s="1"/>
  <c r="X331" i="58"/>
  <c r="X344" i="58" s="1"/>
  <c r="X350" i="58" s="1"/>
  <c r="W331" i="58"/>
  <c r="W344" i="58" s="1"/>
  <c r="W350" i="58" s="1"/>
  <c r="V331" i="58"/>
  <c r="V344" i="58" s="1"/>
  <c r="V350" i="58" s="1"/>
  <c r="U331" i="58"/>
  <c r="U344" i="58" s="1"/>
  <c r="U350" i="58" s="1"/>
  <c r="T331" i="58"/>
  <c r="T344" i="58" s="1"/>
  <c r="T350" i="58" s="1"/>
  <c r="S331" i="58"/>
  <c r="S344" i="58" s="1"/>
  <c r="S350" i="58" s="1"/>
  <c r="R331" i="58"/>
  <c r="R344" i="58" s="1"/>
  <c r="R350" i="58" s="1"/>
  <c r="Q331" i="58"/>
  <c r="Q344" i="58" s="1"/>
  <c r="Q350" i="58" s="1"/>
  <c r="P331" i="58"/>
  <c r="P344" i="58" s="1"/>
  <c r="P350" i="58" s="1"/>
  <c r="O331" i="58"/>
  <c r="O344" i="58" s="1"/>
  <c r="O350" i="58" s="1"/>
  <c r="N331" i="58"/>
  <c r="N344" i="58" s="1"/>
  <c r="N350" i="58" s="1"/>
  <c r="M331" i="58"/>
  <c r="M344" i="58" s="1"/>
  <c r="M350" i="58" s="1"/>
  <c r="L331" i="58"/>
  <c r="L344" i="58" s="1"/>
  <c r="L350" i="58" s="1"/>
  <c r="K331" i="58"/>
  <c r="J331" i="58"/>
  <c r="I331" i="58"/>
  <c r="I344" i="58" s="1"/>
  <c r="I350" i="58" s="1"/>
  <c r="CU287" i="58"/>
  <c r="CU300" i="58" s="1"/>
  <c r="CU306" i="58" s="1"/>
  <c r="CT287" i="58"/>
  <c r="CT300" i="58" s="1"/>
  <c r="CT306" i="58" s="1"/>
  <c r="CS287" i="58"/>
  <c r="CS300" i="58" s="1"/>
  <c r="CS306" i="58" s="1"/>
  <c r="CR287" i="58"/>
  <c r="CR300" i="58" s="1"/>
  <c r="CR306" i="58" s="1"/>
  <c r="CQ287" i="58"/>
  <c r="CQ300" i="58" s="1"/>
  <c r="CQ306" i="58" s="1"/>
  <c r="CP287" i="58"/>
  <c r="CP300" i="58" s="1"/>
  <c r="CP306" i="58" s="1"/>
  <c r="CO287" i="58"/>
  <c r="CO300" i="58" s="1"/>
  <c r="CO306" i="58" s="1"/>
  <c r="CN287" i="58"/>
  <c r="CN300" i="58" s="1"/>
  <c r="CN306" i="58" s="1"/>
  <c r="CM287" i="58"/>
  <c r="CM300" i="58" s="1"/>
  <c r="CM306" i="58" s="1"/>
  <c r="CL287" i="58"/>
  <c r="CL300" i="58" s="1"/>
  <c r="CL306" i="58" s="1"/>
  <c r="CK287" i="58"/>
  <c r="CK300" i="58" s="1"/>
  <c r="CK306" i="58" s="1"/>
  <c r="CJ287" i="58"/>
  <c r="CJ300" i="58" s="1"/>
  <c r="CJ306" i="58" s="1"/>
  <c r="CI287" i="58"/>
  <c r="CI300" i="58" s="1"/>
  <c r="CI306" i="58" s="1"/>
  <c r="CH287" i="58"/>
  <c r="CG287" i="58"/>
  <c r="CF287" i="58"/>
  <c r="CF300" i="58" s="1"/>
  <c r="CF306" i="58" s="1"/>
  <c r="BV287" i="58"/>
  <c r="BV300" i="58" s="1"/>
  <c r="BV306" i="58" s="1"/>
  <c r="BU287" i="58"/>
  <c r="BU300" i="58" s="1"/>
  <c r="BU306" i="58" s="1"/>
  <c r="BT287" i="58"/>
  <c r="BT300" i="58" s="1"/>
  <c r="BT306" i="58" s="1"/>
  <c r="BS287" i="58"/>
  <c r="BS300" i="58" s="1"/>
  <c r="BS306" i="58" s="1"/>
  <c r="BR287" i="58"/>
  <c r="BR300" i="58" s="1"/>
  <c r="BR306" i="58" s="1"/>
  <c r="BQ287" i="58"/>
  <c r="BQ300" i="58" s="1"/>
  <c r="BQ306" i="58" s="1"/>
  <c r="BP287" i="58"/>
  <c r="BP300" i="58" s="1"/>
  <c r="BP306" i="58" s="1"/>
  <c r="BO287" i="58"/>
  <c r="BO300" i="58" s="1"/>
  <c r="BO306" i="58" s="1"/>
  <c r="BN287" i="58"/>
  <c r="BN300" i="58" s="1"/>
  <c r="BN306" i="58" s="1"/>
  <c r="BM287" i="58"/>
  <c r="BM300" i="58" s="1"/>
  <c r="BM306" i="58" s="1"/>
  <c r="BL287" i="58"/>
  <c r="BL300" i="58" s="1"/>
  <c r="BL306" i="58" s="1"/>
  <c r="BK287" i="58"/>
  <c r="BK300" i="58" s="1"/>
  <c r="BK306" i="58" s="1"/>
  <c r="BJ287" i="58"/>
  <c r="BJ300" i="58" s="1"/>
  <c r="BJ306" i="58" s="1"/>
  <c r="BI287" i="58"/>
  <c r="BH287" i="58"/>
  <c r="BG287" i="58"/>
  <c r="BG300" i="58" s="1"/>
  <c r="BG306" i="58" s="1"/>
  <c r="AW287" i="58"/>
  <c r="AW300" i="58" s="1"/>
  <c r="AW306" i="58" s="1"/>
  <c r="AV287" i="58"/>
  <c r="AV300" i="58" s="1"/>
  <c r="AV306" i="58" s="1"/>
  <c r="AU287" i="58"/>
  <c r="AU300" i="58" s="1"/>
  <c r="AU306" i="58" s="1"/>
  <c r="AT287" i="58"/>
  <c r="AT300" i="58" s="1"/>
  <c r="AT306" i="58" s="1"/>
  <c r="AS287" i="58"/>
  <c r="AS300" i="58" s="1"/>
  <c r="AS306" i="58" s="1"/>
  <c r="AR287" i="58"/>
  <c r="AR300" i="58" s="1"/>
  <c r="AR306" i="58" s="1"/>
  <c r="AQ287" i="58"/>
  <c r="AQ300" i="58" s="1"/>
  <c r="AQ306" i="58" s="1"/>
  <c r="AP287" i="58"/>
  <c r="AP300" i="58" s="1"/>
  <c r="AP306" i="58" s="1"/>
  <c r="AO287" i="58"/>
  <c r="AO300" i="58" s="1"/>
  <c r="AO306" i="58" s="1"/>
  <c r="AN287" i="58"/>
  <c r="AN300" i="58" s="1"/>
  <c r="AN306" i="58" s="1"/>
  <c r="AM287" i="58"/>
  <c r="AM300" i="58" s="1"/>
  <c r="AM306" i="58" s="1"/>
  <c r="AL287" i="58"/>
  <c r="AL300" i="58" s="1"/>
  <c r="AL306" i="58" s="1"/>
  <c r="AK287" i="58"/>
  <c r="AK300" i="58" s="1"/>
  <c r="AK306" i="58" s="1"/>
  <c r="AJ287" i="58"/>
  <c r="AI287" i="58"/>
  <c r="AH287" i="58"/>
  <c r="AH300" i="58" s="1"/>
  <c r="AH306" i="58" s="1"/>
  <c r="X287" i="58"/>
  <c r="X300" i="58" s="1"/>
  <c r="X306" i="58" s="1"/>
  <c r="W287" i="58"/>
  <c r="W300" i="58" s="1"/>
  <c r="W306" i="58" s="1"/>
  <c r="V287" i="58"/>
  <c r="V300" i="58" s="1"/>
  <c r="V306" i="58" s="1"/>
  <c r="U287" i="58"/>
  <c r="U300" i="58" s="1"/>
  <c r="U306" i="58" s="1"/>
  <c r="T287" i="58"/>
  <c r="T300" i="58" s="1"/>
  <c r="T306" i="58" s="1"/>
  <c r="S287" i="58"/>
  <c r="S300" i="58" s="1"/>
  <c r="S306" i="58" s="1"/>
  <c r="R287" i="58"/>
  <c r="R300" i="58" s="1"/>
  <c r="R306" i="58" s="1"/>
  <c r="Q287" i="58"/>
  <c r="Q300" i="58" s="1"/>
  <c r="Q306" i="58" s="1"/>
  <c r="P287" i="58"/>
  <c r="P300" i="58" s="1"/>
  <c r="P306" i="58" s="1"/>
  <c r="O287" i="58"/>
  <c r="O300" i="58" s="1"/>
  <c r="O306" i="58" s="1"/>
  <c r="N287" i="58"/>
  <c r="N300" i="58" s="1"/>
  <c r="N306" i="58" s="1"/>
  <c r="M287" i="58"/>
  <c r="M300" i="58" s="1"/>
  <c r="M306" i="58" s="1"/>
  <c r="L287" i="58"/>
  <c r="L300" i="58" s="1"/>
  <c r="L306" i="58" s="1"/>
  <c r="K287" i="58"/>
  <c r="J287" i="58"/>
  <c r="I287" i="58"/>
  <c r="I300" i="58" s="1"/>
  <c r="I306" i="58" s="1"/>
  <c r="CU243" i="58"/>
  <c r="CU256" i="58" s="1"/>
  <c r="CU262" i="58" s="1"/>
  <c r="CT243" i="58"/>
  <c r="CT256" i="58" s="1"/>
  <c r="CT262" i="58" s="1"/>
  <c r="CS243" i="58"/>
  <c r="CS256" i="58" s="1"/>
  <c r="CS262" i="58" s="1"/>
  <c r="CR243" i="58"/>
  <c r="CR256" i="58" s="1"/>
  <c r="CR262" i="58" s="1"/>
  <c r="CQ243" i="58"/>
  <c r="CQ256" i="58" s="1"/>
  <c r="CQ262" i="58" s="1"/>
  <c r="CP243" i="58"/>
  <c r="CP256" i="58" s="1"/>
  <c r="CP262" i="58" s="1"/>
  <c r="CO243" i="58"/>
  <c r="CO256" i="58" s="1"/>
  <c r="CO262" i="58" s="1"/>
  <c r="CN243" i="58"/>
  <c r="CN256" i="58" s="1"/>
  <c r="CN262" i="58" s="1"/>
  <c r="CM243" i="58"/>
  <c r="CM256" i="58" s="1"/>
  <c r="CM262" i="58" s="1"/>
  <c r="CL243" i="58"/>
  <c r="CL256" i="58" s="1"/>
  <c r="CL262" i="58" s="1"/>
  <c r="CK243" i="58"/>
  <c r="CK256" i="58" s="1"/>
  <c r="CK262" i="58" s="1"/>
  <c r="CJ243" i="58"/>
  <c r="CJ256" i="58" s="1"/>
  <c r="CJ262" i="58" s="1"/>
  <c r="CI243" i="58"/>
  <c r="CI256" i="58" s="1"/>
  <c r="CI262" i="58" s="1"/>
  <c r="CH243" i="58"/>
  <c r="CG243" i="58"/>
  <c r="CF243" i="58"/>
  <c r="CF256" i="58" s="1"/>
  <c r="CF262" i="58" s="1"/>
  <c r="BV243" i="58"/>
  <c r="BV256" i="58" s="1"/>
  <c r="BV262" i="58" s="1"/>
  <c r="BU243" i="58"/>
  <c r="BU256" i="58" s="1"/>
  <c r="BU262" i="58" s="1"/>
  <c r="BT243" i="58"/>
  <c r="BT256" i="58" s="1"/>
  <c r="BT262" i="58" s="1"/>
  <c r="BS243" i="58"/>
  <c r="BS256" i="58" s="1"/>
  <c r="BS262" i="58" s="1"/>
  <c r="BR243" i="58"/>
  <c r="BR256" i="58" s="1"/>
  <c r="BR262" i="58" s="1"/>
  <c r="BQ243" i="58"/>
  <c r="BQ256" i="58" s="1"/>
  <c r="BQ262" i="58" s="1"/>
  <c r="BP243" i="58"/>
  <c r="BP256" i="58" s="1"/>
  <c r="BP262" i="58" s="1"/>
  <c r="BO243" i="58"/>
  <c r="BO256" i="58" s="1"/>
  <c r="BO262" i="58" s="1"/>
  <c r="BN243" i="58"/>
  <c r="BN256" i="58" s="1"/>
  <c r="BN262" i="58" s="1"/>
  <c r="BM243" i="58"/>
  <c r="BM256" i="58" s="1"/>
  <c r="BM262" i="58" s="1"/>
  <c r="BL243" i="58"/>
  <c r="BL256" i="58" s="1"/>
  <c r="BL262" i="58" s="1"/>
  <c r="BK243" i="58"/>
  <c r="BK256" i="58" s="1"/>
  <c r="BK262" i="58" s="1"/>
  <c r="BJ243" i="58"/>
  <c r="BJ256" i="58" s="1"/>
  <c r="BJ262" i="58" s="1"/>
  <c r="BI243" i="58"/>
  <c r="BH243" i="58"/>
  <c r="BG243" i="58"/>
  <c r="BG256" i="58" s="1"/>
  <c r="BG262" i="58" s="1"/>
  <c r="AW243" i="58"/>
  <c r="AW256" i="58" s="1"/>
  <c r="AW262" i="58" s="1"/>
  <c r="AV243" i="58"/>
  <c r="AV256" i="58" s="1"/>
  <c r="AV262" i="58" s="1"/>
  <c r="AU243" i="58"/>
  <c r="AU256" i="58" s="1"/>
  <c r="AU262" i="58" s="1"/>
  <c r="AT243" i="58"/>
  <c r="AT256" i="58" s="1"/>
  <c r="AT262" i="58" s="1"/>
  <c r="AS243" i="58"/>
  <c r="AS256" i="58" s="1"/>
  <c r="AS262" i="58" s="1"/>
  <c r="AR243" i="58"/>
  <c r="AR256" i="58" s="1"/>
  <c r="AR262" i="58" s="1"/>
  <c r="AQ243" i="58"/>
  <c r="AQ256" i="58" s="1"/>
  <c r="AQ262" i="58" s="1"/>
  <c r="AP243" i="58"/>
  <c r="AP256" i="58" s="1"/>
  <c r="AP262" i="58" s="1"/>
  <c r="AO243" i="58"/>
  <c r="AO256" i="58" s="1"/>
  <c r="AO262" i="58" s="1"/>
  <c r="AN243" i="58"/>
  <c r="AN256" i="58" s="1"/>
  <c r="AN262" i="58" s="1"/>
  <c r="AM243" i="58"/>
  <c r="AM256" i="58" s="1"/>
  <c r="AM262" i="58" s="1"/>
  <c r="AL243" i="58"/>
  <c r="AL256" i="58" s="1"/>
  <c r="AL262" i="58" s="1"/>
  <c r="AK243" i="58"/>
  <c r="AK256" i="58" s="1"/>
  <c r="AK262" i="58" s="1"/>
  <c r="AJ243" i="58"/>
  <c r="AI243" i="58"/>
  <c r="AH243" i="58"/>
  <c r="AH256" i="58" s="1"/>
  <c r="AH262" i="58" s="1"/>
  <c r="X243" i="58"/>
  <c r="X256" i="58" s="1"/>
  <c r="X262" i="58" s="1"/>
  <c r="W243" i="58"/>
  <c r="W256" i="58" s="1"/>
  <c r="W262" i="58" s="1"/>
  <c r="V243" i="58"/>
  <c r="V256" i="58" s="1"/>
  <c r="V262" i="58" s="1"/>
  <c r="U243" i="58"/>
  <c r="U256" i="58" s="1"/>
  <c r="U262" i="58" s="1"/>
  <c r="T243" i="58"/>
  <c r="T256" i="58" s="1"/>
  <c r="T262" i="58" s="1"/>
  <c r="S243" i="58"/>
  <c r="S256" i="58" s="1"/>
  <c r="S262" i="58" s="1"/>
  <c r="R243" i="58"/>
  <c r="R256" i="58" s="1"/>
  <c r="R262" i="58" s="1"/>
  <c r="Q243" i="58"/>
  <c r="Q256" i="58" s="1"/>
  <c r="Q262" i="58" s="1"/>
  <c r="P243" i="58"/>
  <c r="P256" i="58" s="1"/>
  <c r="P262" i="58" s="1"/>
  <c r="O243" i="58"/>
  <c r="O256" i="58" s="1"/>
  <c r="O262" i="58" s="1"/>
  <c r="N243" i="58"/>
  <c r="N256" i="58" s="1"/>
  <c r="N262" i="58" s="1"/>
  <c r="M243" i="58"/>
  <c r="M256" i="58" s="1"/>
  <c r="M262" i="58" s="1"/>
  <c r="L243" i="58"/>
  <c r="L256" i="58" s="1"/>
  <c r="L262" i="58" s="1"/>
  <c r="K243" i="58"/>
  <c r="J243" i="58"/>
  <c r="I243" i="58"/>
  <c r="I256" i="58" s="1"/>
  <c r="I262" i="58" s="1"/>
  <c r="CH213" i="58"/>
  <c r="CG213" i="58"/>
  <c r="BI213" i="58"/>
  <c r="BH213" i="58"/>
  <c r="AJ213" i="58"/>
  <c r="AI213" i="58"/>
  <c r="K213" i="58"/>
  <c r="J213" i="58"/>
  <c r="CU155" i="58"/>
  <c r="CU168" i="58" s="1"/>
  <c r="CU174" i="58" s="1"/>
  <c r="CT155" i="58"/>
  <c r="CT168" i="58" s="1"/>
  <c r="CT174" i="58" s="1"/>
  <c r="CS155" i="58"/>
  <c r="CS168" i="58" s="1"/>
  <c r="CS174" i="58" s="1"/>
  <c r="CR155" i="58"/>
  <c r="CR168" i="58" s="1"/>
  <c r="CR174" i="58" s="1"/>
  <c r="CQ155" i="58"/>
  <c r="CQ168" i="58" s="1"/>
  <c r="CQ174" i="58" s="1"/>
  <c r="CP155" i="58"/>
  <c r="CP168" i="58" s="1"/>
  <c r="CP174" i="58" s="1"/>
  <c r="CO155" i="58"/>
  <c r="CO168" i="58" s="1"/>
  <c r="CO174" i="58" s="1"/>
  <c r="CN155" i="58"/>
  <c r="CN168" i="58" s="1"/>
  <c r="CN174" i="58" s="1"/>
  <c r="CM155" i="58"/>
  <c r="CM168" i="58" s="1"/>
  <c r="CM174" i="58" s="1"/>
  <c r="CL155" i="58"/>
  <c r="CL168" i="58" s="1"/>
  <c r="CL174" i="58" s="1"/>
  <c r="CK155" i="58"/>
  <c r="CK168" i="58" s="1"/>
  <c r="CK174" i="58" s="1"/>
  <c r="CJ155" i="58"/>
  <c r="CJ168" i="58" s="1"/>
  <c r="CJ174" i="58" s="1"/>
  <c r="CI155" i="58"/>
  <c r="CI168" i="58" s="1"/>
  <c r="CI174" i="58" s="1"/>
  <c r="CH155" i="58"/>
  <c r="CG155" i="58"/>
  <c r="CF155" i="58"/>
  <c r="CF168" i="58" s="1"/>
  <c r="CF174" i="58" s="1"/>
  <c r="BV155" i="58"/>
  <c r="BV168" i="58" s="1"/>
  <c r="BV174" i="58" s="1"/>
  <c r="BU155" i="58"/>
  <c r="BU168" i="58" s="1"/>
  <c r="BU174" i="58" s="1"/>
  <c r="BT155" i="58"/>
  <c r="BT168" i="58" s="1"/>
  <c r="BT174" i="58" s="1"/>
  <c r="BS155" i="58"/>
  <c r="BS168" i="58" s="1"/>
  <c r="BS174" i="58" s="1"/>
  <c r="BR155" i="58"/>
  <c r="BR168" i="58" s="1"/>
  <c r="BR174" i="58" s="1"/>
  <c r="BQ155" i="58"/>
  <c r="BQ168" i="58" s="1"/>
  <c r="BQ174" i="58" s="1"/>
  <c r="BP155" i="58"/>
  <c r="BP168" i="58" s="1"/>
  <c r="BP174" i="58" s="1"/>
  <c r="BO155" i="58"/>
  <c r="BO168" i="58" s="1"/>
  <c r="BO174" i="58" s="1"/>
  <c r="BN155" i="58"/>
  <c r="BN168" i="58" s="1"/>
  <c r="BN174" i="58" s="1"/>
  <c r="BM155" i="58"/>
  <c r="BM168" i="58" s="1"/>
  <c r="BM174" i="58" s="1"/>
  <c r="BL155" i="58"/>
  <c r="BL168" i="58" s="1"/>
  <c r="BL174" i="58" s="1"/>
  <c r="BK155" i="58"/>
  <c r="BK168" i="58" s="1"/>
  <c r="BK174" i="58" s="1"/>
  <c r="BJ155" i="58"/>
  <c r="BJ168" i="58" s="1"/>
  <c r="BJ174" i="58" s="1"/>
  <c r="BI155" i="58"/>
  <c r="BH155" i="58"/>
  <c r="BG155" i="58"/>
  <c r="BG168" i="58" s="1"/>
  <c r="BG174" i="58" s="1"/>
  <c r="AW155" i="58"/>
  <c r="AW168" i="58" s="1"/>
  <c r="AW174" i="58" s="1"/>
  <c r="AV155" i="58"/>
  <c r="AV168" i="58" s="1"/>
  <c r="AV174" i="58" s="1"/>
  <c r="AU155" i="58"/>
  <c r="AU168" i="58" s="1"/>
  <c r="AU174" i="58" s="1"/>
  <c r="AT155" i="58"/>
  <c r="AT168" i="58" s="1"/>
  <c r="AT174" i="58" s="1"/>
  <c r="AS155" i="58"/>
  <c r="AS168" i="58" s="1"/>
  <c r="AS174" i="58" s="1"/>
  <c r="AR155" i="58"/>
  <c r="AR168" i="58" s="1"/>
  <c r="AR174" i="58" s="1"/>
  <c r="AQ155" i="58"/>
  <c r="AQ168" i="58" s="1"/>
  <c r="AQ174" i="58" s="1"/>
  <c r="AP155" i="58"/>
  <c r="AP168" i="58" s="1"/>
  <c r="AP174" i="58" s="1"/>
  <c r="AO155" i="58"/>
  <c r="AO168" i="58" s="1"/>
  <c r="AO174" i="58" s="1"/>
  <c r="AN155" i="58"/>
  <c r="AN168" i="58" s="1"/>
  <c r="AN174" i="58" s="1"/>
  <c r="AM155" i="58"/>
  <c r="AM168" i="58" s="1"/>
  <c r="AM174" i="58" s="1"/>
  <c r="AL155" i="58"/>
  <c r="AL168" i="58" s="1"/>
  <c r="AL174" i="58" s="1"/>
  <c r="AK155" i="58"/>
  <c r="AK168" i="58" s="1"/>
  <c r="AK174" i="58" s="1"/>
  <c r="AJ155" i="58"/>
  <c r="AI155" i="58"/>
  <c r="AH155" i="58"/>
  <c r="AH168" i="58" s="1"/>
  <c r="AH174" i="58" s="1"/>
  <c r="X155" i="58"/>
  <c r="X168" i="58" s="1"/>
  <c r="X174" i="58" s="1"/>
  <c r="W155" i="58"/>
  <c r="W168" i="58" s="1"/>
  <c r="W174" i="58" s="1"/>
  <c r="V155" i="58"/>
  <c r="V168" i="58" s="1"/>
  <c r="V174" i="58" s="1"/>
  <c r="U155" i="58"/>
  <c r="U168" i="58" s="1"/>
  <c r="U174" i="58" s="1"/>
  <c r="T155" i="58"/>
  <c r="T168" i="58" s="1"/>
  <c r="T174" i="58" s="1"/>
  <c r="S155" i="58"/>
  <c r="S168" i="58" s="1"/>
  <c r="S174" i="58" s="1"/>
  <c r="R155" i="58"/>
  <c r="R168" i="58" s="1"/>
  <c r="R174" i="58" s="1"/>
  <c r="Q155" i="58"/>
  <c r="Q168" i="58" s="1"/>
  <c r="Q174" i="58" s="1"/>
  <c r="P155" i="58"/>
  <c r="P168" i="58" s="1"/>
  <c r="P174" i="58" s="1"/>
  <c r="O155" i="58"/>
  <c r="O168" i="58" s="1"/>
  <c r="O174" i="58" s="1"/>
  <c r="N155" i="58"/>
  <c r="N168" i="58" s="1"/>
  <c r="N174" i="58" s="1"/>
  <c r="M155" i="58"/>
  <c r="M168" i="58" s="1"/>
  <c r="M174" i="58" s="1"/>
  <c r="L155" i="58"/>
  <c r="L168" i="58" s="1"/>
  <c r="L174" i="58" s="1"/>
  <c r="K155" i="58"/>
  <c r="J155" i="58"/>
  <c r="I155" i="58"/>
  <c r="I168" i="58" s="1"/>
  <c r="I174" i="58" s="1"/>
  <c r="CU111" i="58"/>
  <c r="CU124" i="58" s="1"/>
  <c r="CU130" i="58" s="1"/>
  <c r="CT111" i="58"/>
  <c r="CT124" i="58" s="1"/>
  <c r="CT130" i="58" s="1"/>
  <c r="CS111" i="58"/>
  <c r="CS124" i="58" s="1"/>
  <c r="CS130" i="58" s="1"/>
  <c r="CR111" i="58"/>
  <c r="CR124" i="58" s="1"/>
  <c r="CR130" i="58" s="1"/>
  <c r="CQ111" i="58"/>
  <c r="CQ124" i="58" s="1"/>
  <c r="CQ130" i="58" s="1"/>
  <c r="CP111" i="58"/>
  <c r="CP124" i="58" s="1"/>
  <c r="CP130" i="58" s="1"/>
  <c r="CO111" i="58"/>
  <c r="CO124" i="58" s="1"/>
  <c r="CO130" i="58" s="1"/>
  <c r="CN111" i="58"/>
  <c r="CN124" i="58" s="1"/>
  <c r="CN130" i="58" s="1"/>
  <c r="CM111" i="58"/>
  <c r="CM124" i="58" s="1"/>
  <c r="CM130" i="58" s="1"/>
  <c r="CL111" i="58"/>
  <c r="CL124" i="58" s="1"/>
  <c r="CL130" i="58" s="1"/>
  <c r="CK111" i="58"/>
  <c r="CK124" i="58" s="1"/>
  <c r="CK130" i="58" s="1"/>
  <c r="CJ111" i="58"/>
  <c r="CJ124" i="58" s="1"/>
  <c r="CJ130" i="58" s="1"/>
  <c r="CI111" i="58"/>
  <c r="CI124" i="58" s="1"/>
  <c r="CI130" i="58" s="1"/>
  <c r="CH111" i="58"/>
  <c r="CG111" i="58"/>
  <c r="CF111" i="58"/>
  <c r="CF124" i="58" s="1"/>
  <c r="CF130" i="58" s="1"/>
  <c r="BV111" i="58"/>
  <c r="BV124" i="58" s="1"/>
  <c r="BV130" i="58" s="1"/>
  <c r="BU111" i="58"/>
  <c r="BU124" i="58" s="1"/>
  <c r="BU130" i="58" s="1"/>
  <c r="BT111" i="58"/>
  <c r="BT124" i="58" s="1"/>
  <c r="BT130" i="58" s="1"/>
  <c r="BS111" i="58"/>
  <c r="BS124" i="58" s="1"/>
  <c r="BS130" i="58" s="1"/>
  <c r="BR111" i="58"/>
  <c r="BR124" i="58" s="1"/>
  <c r="BR130" i="58" s="1"/>
  <c r="BQ111" i="58"/>
  <c r="BQ124" i="58" s="1"/>
  <c r="BQ130" i="58" s="1"/>
  <c r="BP111" i="58"/>
  <c r="BP124" i="58" s="1"/>
  <c r="BP130" i="58" s="1"/>
  <c r="BO111" i="58"/>
  <c r="BO124" i="58" s="1"/>
  <c r="BO130" i="58" s="1"/>
  <c r="BN111" i="58"/>
  <c r="BN124" i="58" s="1"/>
  <c r="BN130" i="58" s="1"/>
  <c r="BM111" i="58"/>
  <c r="BM124" i="58" s="1"/>
  <c r="BM130" i="58" s="1"/>
  <c r="BL111" i="58"/>
  <c r="BL124" i="58" s="1"/>
  <c r="BL130" i="58" s="1"/>
  <c r="BK111" i="58"/>
  <c r="BK124" i="58" s="1"/>
  <c r="BK130" i="58" s="1"/>
  <c r="BJ111" i="58"/>
  <c r="BJ124" i="58" s="1"/>
  <c r="BJ130" i="58" s="1"/>
  <c r="BI111" i="58"/>
  <c r="BH111" i="58"/>
  <c r="BG111" i="58"/>
  <c r="BG124" i="58" s="1"/>
  <c r="BG130" i="58" s="1"/>
  <c r="AW111" i="58"/>
  <c r="AW124" i="58" s="1"/>
  <c r="AW130" i="58" s="1"/>
  <c r="AV111" i="58"/>
  <c r="AV124" i="58" s="1"/>
  <c r="AV130" i="58" s="1"/>
  <c r="AU111" i="58"/>
  <c r="AU124" i="58" s="1"/>
  <c r="AU130" i="58" s="1"/>
  <c r="AT111" i="58"/>
  <c r="AT124" i="58" s="1"/>
  <c r="AT130" i="58" s="1"/>
  <c r="AS111" i="58"/>
  <c r="AS124" i="58" s="1"/>
  <c r="AS130" i="58" s="1"/>
  <c r="AR111" i="58"/>
  <c r="AR124" i="58" s="1"/>
  <c r="AR130" i="58" s="1"/>
  <c r="AQ111" i="58"/>
  <c r="AQ124" i="58" s="1"/>
  <c r="AQ130" i="58" s="1"/>
  <c r="AP111" i="58"/>
  <c r="AP124" i="58" s="1"/>
  <c r="AP130" i="58" s="1"/>
  <c r="AO111" i="58"/>
  <c r="AO124" i="58" s="1"/>
  <c r="AO130" i="58" s="1"/>
  <c r="AN111" i="58"/>
  <c r="AN124" i="58" s="1"/>
  <c r="AN130" i="58" s="1"/>
  <c r="AM111" i="58"/>
  <c r="AM124" i="58" s="1"/>
  <c r="AM130" i="58" s="1"/>
  <c r="AL111" i="58"/>
  <c r="AL124" i="58" s="1"/>
  <c r="AL130" i="58" s="1"/>
  <c r="AK111" i="58"/>
  <c r="AK124" i="58" s="1"/>
  <c r="AK130" i="58" s="1"/>
  <c r="AJ111" i="58"/>
  <c r="AI111" i="58"/>
  <c r="AH111" i="58"/>
  <c r="AH124" i="58" s="1"/>
  <c r="AH130" i="58" s="1"/>
  <c r="X111" i="58"/>
  <c r="X124" i="58" s="1"/>
  <c r="X130" i="58" s="1"/>
  <c r="W111" i="58"/>
  <c r="W124" i="58" s="1"/>
  <c r="W130" i="58" s="1"/>
  <c r="V111" i="58"/>
  <c r="V124" i="58" s="1"/>
  <c r="V130" i="58" s="1"/>
  <c r="U111" i="58"/>
  <c r="U124" i="58" s="1"/>
  <c r="U130" i="58" s="1"/>
  <c r="T111" i="58"/>
  <c r="T124" i="58" s="1"/>
  <c r="T130" i="58" s="1"/>
  <c r="S111" i="58"/>
  <c r="S124" i="58" s="1"/>
  <c r="S130" i="58" s="1"/>
  <c r="R111" i="58"/>
  <c r="R124" i="58" s="1"/>
  <c r="R130" i="58" s="1"/>
  <c r="Q111" i="58"/>
  <c r="Q124" i="58" s="1"/>
  <c r="Q130" i="58" s="1"/>
  <c r="P111" i="58"/>
  <c r="P124" i="58" s="1"/>
  <c r="P130" i="58" s="1"/>
  <c r="O111" i="58"/>
  <c r="O124" i="58" s="1"/>
  <c r="O130" i="58" s="1"/>
  <c r="N111" i="58"/>
  <c r="N124" i="58" s="1"/>
  <c r="N130" i="58" s="1"/>
  <c r="M111" i="58"/>
  <c r="M124" i="58" s="1"/>
  <c r="M130" i="58" s="1"/>
  <c r="L111" i="58"/>
  <c r="L124" i="58" s="1"/>
  <c r="L130" i="58" s="1"/>
  <c r="K111" i="58"/>
  <c r="J111" i="58"/>
  <c r="I111" i="58"/>
  <c r="I124" i="58" s="1"/>
  <c r="I130" i="58" s="1"/>
  <c r="CU67" i="58"/>
  <c r="CU80" i="58" s="1"/>
  <c r="CU86" i="58" s="1"/>
  <c r="CT67" i="58"/>
  <c r="CT80" i="58" s="1"/>
  <c r="CT86" i="58" s="1"/>
  <c r="CS67" i="58"/>
  <c r="CS80" i="58" s="1"/>
  <c r="CS86" i="58" s="1"/>
  <c r="CR67" i="58"/>
  <c r="CR80" i="58" s="1"/>
  <c r="CR86" i="58" s="1"/>
  <c r="CQ67" i="58"/>
  <c r="CQ80" i="58" s="1"/>
  <c r="CQ86" i="58" s="1"/>
  <c r="CP67" i="58"/>
  <c r="CP80" i="58" s="1"/>
  <c r="CP86" i="58" s="1"/>
  <c r="CO67" i="58"/>
  <c r="CO80" i="58" s="1"/>
  <c r="CO86" i="58" s="1"/>
  <c r="CN67" i="58"/>
  <c r="CN80" i="58" s="1"/>
  <c r="CN86" i="58" s="1"/>
  <c r="CM67" i="58"/>
  <c r="CM80" i="58" s="1"/>
  <c r="CM86" i="58" s="1"/>
  <c r="CL67" i="58"/>
  <c r="CL80" i="58" s="1"/>
  <c r="CL86" i="58" s="1"/>
  <c r="CK67" i="58"/>
  <c r="CK80" i="58" s="1"/>
  <c r="CK86" i="58" s="1"/>
  <c r="CJ67" i="58"/>
  <c r="CJ80" i="58" s="1"/>
  <c r="CJ86" i="58" s="1"/>
  <c r="CI67" i="58"/>
  <c r="CI80" i="58" s="1"/>
  <c r="CI86" i="58" s="1"/>
  <c r="CH67" i="58"/>
  <c r="CG67" i="58"/>
  <c r="CF67" i="58"/>
  <c r="CF80" i="58" s="1"/>
  <c r="CF86" i="58" s="1"/>
  <c r="BV67" i="58"/>
  <c r="BV80" i="58" s="1"/>
  <c r="BV86" i="58" s="1"/>
  <c r="BU67" i="58"/>
  <c r="BU80" i="58" s="1"/>
  <c r="BU86" i="58" s="1"/>
  <c r="BT67" i="58"/>
  <c r="BT80" i="58" s="1"/>
  <c r="BT86" i="58" s="1"/>
  <c r="BS67" i="58"/>
  <c r="BS80" i="58" s="1"/>
  <c r="BS86" i="58" s="1"/>
  <c r="BR67" i="58"/>
  <c r="BR80" i="58" s="1"/>
  <c r="BR86" i="58" s="1"/>
  <c r="BQ67" i="58"/>
  <c r="BQ80" i="58" s="1"/>
  <c r="BQ86" i="58" s="1"/>
  <c r="BP67" i="58"/>
  <c r="BP80" i="58" s="1"/>
  <c r="BP86" i="58" s="1"/>
  <c r="BO67" i="58"/>
  <c r="BO80" i="58" s="1"/>
  <c r="BO86" i="58" s="1"/>
  <c r="BN67" i="58"/>
  <c r="BN80" i="58" s="1"/>
  <c r="BN86" i="58" s="1"/>
  <c r="BM67" i="58"/>
  <c r="BM80" i="58" s="1"/>
  <c r="BM86" i="58" s="1"/>
  <c r="BL67" i="58"/>
  <c r="BL80" i="58" s="1"/>
  <c r="BL86" i="58" s="1"/>
  <c r="BK67" i="58"/>
  <c r="BK80" i="58" s="1"/>
  <c r="BK86" i="58" s="1"/>
  <c r="BJ67" i="58"/>
  <c r="BJ80" i="58" s="1"/>
  <c r="BJ86" i="58" s="1"/>
  <c r="BI67" i="58"/>
  <c r="BH67" i="58"/>
  <c r="BG67" i="58"/>
  <c r="BG80" i="58" s="1"/>
  <c r="BG86" i="58" s="1"/>
  <c r="AW67" i="58"/>
  <c r="AW80" i="58" s="1"/>
  <c r="AW86" i="58" s="1"/>
  <c r="AV67" i="58"/>
  <c r="AV80" i="58" s="1"/>
  <c r="AV86" i="58" s="1"/>
  <c r="AU67" i="58"/>
  <c r="AU80" i="58" s="1"/>
  <c r="AU86" i="58" s="1"/>
  <c r="AT67" i="58"/>
  <c r="AT80" i="58" s="1"/>
  <c r="AT86" i="58" s="1"/>
  <c r="AS67" i="58"/>
  <c r="AS80" i="58" s="1"/>
  <c r="AS86" i="58" s="1"/>
  <c r="AR67" i="58"/>
  <c r="AR80" i="58" s="1"/>
  <c r="AR86" i="58" s="1"/>
  <c r="AQ67" i="58"/>
  <c r="AQ80" i="58" s="1"/>
  <c r="AQ86" i="58" s="1"/>
  <c r="AP67" i="58"/>
  <c r="AP80" i="58" s="1"/>
  <c r="AP86" i="58" s="1"/>
  <c r="AO67" i="58"/>
  <c r="AO80" i="58" s="1"/>
  <c r="AO86" i="58" s="1"/>
  <c r="AN67" i="58"/>
  <c r="AN80" i="58" s="1"/>
  <c r="AN86" i="58" s="1"/>
  <c r="AM67" i="58"/>
  <c r="AM80" i="58" s="1"/>
  <c r="AM86" i="58" s="1"/>
  <c r="AL67" i="58"/>
  <c r="AL80" i="58" s="1"/>
  <c r="AL86" i="58" s="1"/>
  <c r="AK67" i="58"/>
  <c r="AK80" i="58" s="1"/>
  <c r="AK86" i="58" s="1"/>
  <c r="AJ67" i="58"/>
  <c r="AI67" i="58"/>
  <c r="AH67" i="58"/>
  <c r="AH80" i="58" s="1"/>
  <c r="AH86" i="58" s="1"/>
  <c r="X67" i="58"/>
  <c r="X80" i="58" s="1"/>
  <c r="X86" i="58" s="1"/>
  <c r="W67" i="58"/>
  <c r="W80" i="58" s="1"/>
  <c r="W86" i="58" s="1"/>
  <c r="V67" i="58"/>
  <c r="V80" i="58" s="1"/>
  <c r="V86" i="58" s="1"/>
  <c r="U67" i="58"/>
  <c r="U80" i="58" s="1"/>
  <c r="U86" i="58" s="1"/>
  <c r="T67" i="58"/>
  <c r="T80" i="58" s="1"/>
  <c r="T86" i="58" s="1"/>
  <c r="S67" i="58"/>
  <c r="S80" i="58" s="1"/>
  <c r="S86" i="58" s="1"/>
  <c r="R67" i="58"/>
  <c r="R80" i="58" s="1"/>
  <c r="R86" i="58" s="1"/>
  <c r="Q67" i="58"/>
  <c r="Q80" i="58" s="1"/>
  <c r="Q86" i="58" s="1"/>
  <c r="P67" i="58"/>
  <c r="P80" i="58" s="1"/>
  <c r="P86" i="58" s="1"/>
  <c r="O67" i="58"/>
  <c r="O80" i="58" s="1"/>
  <c r="O86" i="58" s="1"/>
  <c r="N67" i="58"/>
  <c r="N80" i="58" s="1"/>
  <c r="N86" i="58" s="1"/>
  <c r="M67" i="58"/>
  <c r="M80" i="58" s="1"/>
  <c r="M86" i="58" s="1"/>
  <c r="L67" i="58"/>
  <c r="L80" i="58" s="1"/>
  <c r="L86" i="58" s="1"/>
  <c r="K67" i="58"/>
  <c r="J67" i="58"/>
  <c r="I67" i="58"/>
  <c r="I80" i="58" s="1"/>
  <c r="I86" i="58" s="1"/>
  <c r="CX507" i="58"/>
  <c r="CW507" i="58"/>
  <c r="CV507" i="58"/>
  <c r="CE507" i="58"/>
  <c r="CD507" i="58"/>
  <c r="CC507" i="58"/>
  <c r="CB507" i="58"/>
  <c r="BY507" i="58"/>
  <c r="BX507" i="58"/>
  <c r="BW507" i="58"/>
  <c r="BF507" i="58"/>
  <c r="BE507" i="58"/>
  <c r="BD507" i="58"/>
  <c r="BC507" i="58"/>
  <c r="AZ507" i="58"/>
  <c r="AY507" i="58"/>
  <c r="AX507" i="58"/>
  <c r="AG507" i="58"/>
  <c r="AF507" i="58"/>
  <c r="AE507" i="58"/>
  <c r="AD507" i="58"/>
  <c r="AA507" i="58"/>
  <c r="Z507" i="58"/>
  <c r="Y507" i="58"/>
  <c r="H507" i="58"/>
  <c r="G507" i="58"/>
  <c r="F507" i="58"/>
  <c r="E507" i="58"/>
  <c r="CX463" i="58"/>
  <c r="CX476" i="58" s="1"/>
  <c r="CX482" i="58" s="1"/>
  <c r="CW463" i="58"/>
  <c r="CW476" i="58" s="1"/>
  <c r="CW482" i="58" s="1"/>
  <c r="CV463" i="58"/>
  <c r="CV476" i="58" s="1"/>
  <c r="CV482" i="58" s="1"/>
  <c r="CE463" i="58"/>
  <c r="CE476" i="58" s="1"/>
  <c r="CE482" i="58" s="1"/>
  <c r="CD463" i="58"/>
  <c r="CD476" i="58" s="1"/>
  <c r="CD482" i="58" s="1"/>
  <c r="CC463" i="58"/>
  <c r="CC476" i="58" s="1"/>
  <c r="CC482" i="58" s="1"/>
  <c r="CB463" i="58"/>
  <c r="CB476" i="58" s="1"/>
  <c r="CB482" i="58" s="1"/>
  <c r="BY463" i="58"/>
  <c r="BY476" i="58" s="1"/>
  <c r="BY482" i="58" s="1"/>
  <c r="BX463" i="58"/>
  <c r="BX476" i="58" s="1"/>
  <c r="BX482" i="58" s="1"/>
  <c r="BW463" i="58"/>
  <c r="BW476" i="58" s="1"/>
  <c r="BW482" i="58" s="1"/>
  <c r="BF463" i="58"/>
  <c r="BF476" i="58" s="1"/>
  <c r="BF482" i="58" s="1"/>
  <c r="BE463" i="58"/>
  <c r="BE476" i="58" s="1"/>
  <c r="BE482" i="58" s="1"/>
  <c r="BD463" i="58"/>
  <c r="BD476" i="58" s="1"/>
  <c r="BD482" i="58" s="1"/>
  <c r="BC463" i="58"/>
  <c r="BC476" i="58" s="1"/>
  <c r="BC482" i="58" s="1"/>
  <c r="AZ463" i="58"/>
  <c r="AZ476" i="58" s="1"/>
  <c r="AZ482" i="58" s="1"/>
  <c r="AY463" i="58"/>
  <c r="AY476" i="58" s="1"/>
  <c r="AY482" i="58" s="1"/>
  <c r="AX463" i="58"/>
  <c r="AX476" i="58" s="1"/>
  <c r="AX482" i="58" s="1"/>
  <c r="AG463" i="58"/>
  <c r="AG476" i="58" s="1"/>
  <c r="AG482" i="58" s="1"/>
  <c r="AF463" i="58"/>
  <c r="AF476" i="58" s="1"/>
  <c r="AF482" i="58" s="1"/>
  <c r="AE463" i="58"/>
  <c r="AE476" i="58" s="1"/>
  <c r="AE482" i="58" s="1"/>
  <c r="AD463" i="58"/>
  <c r="AD476" i="58" s="1"/>
  <c r="AD482" i="58" s="1"/>
  <c r="AA463" i="58"/>
  <c r="AA476" i="58" s="1"/>
  <c r="AA482" i="58" s="1"/>
  <c r="Z463" i="58"/>
  <c r="Z476" i="58" s="1"/>
  <c r="Z482" i="58" s="1"/>
  <c r="Y463" i="58"/>
  <c r="Y476" i="58" s="1"/>
  <c r="Y482" i="58" s="1"/>
  <c r="H463" i="58"/>
  <c r="H476" i="58" s="1"/>
  <c r="H482" i="58" s="1"/>
  <c r="G463" i="58"/>
  <c r="G476" i="58" s="1"/>
  <c r="G482" i="58" s="1"/>
  <c r="F463" i="58"/>
  <c r="F476" i="58" s="1"/>
  <c r="F482" i="58" s="1"/>
  <c r="E463" i="58"/>
  <c r="E476" i="58" s="1"/>
  <c r="E482" i="58" s="1"/>
  <c r="CX419" i="58"/>
  <c r="CX432" i="58" s="1"/>
  <c r="CX438" i="58" s="1"/>
  <c r="CW419" i="58"/>
  <c r="CW432" i="58" s="1"/>
  <c r="CW438" i="58" s="1"/>
  <c r="CV419" i="58"/>
  <c r="CV432" i="58" s="1"/>
  <c r="CV438" i="58" s="1"/>
  <c r="CE419" i="58"/>
  <c r="CE432" i="58" s="1"/>
  <c r="CE438" i="58" s="1"/>
  <c r="CD419" i="58"/>
  <c r="CD432" i="58" s="1"/>
  <c r="CD438" i="58" s="1"/>
  <c r="CC419" i="58"/>
  <c r="CC432" i="58" s="1"/>
  <c r="CC438" i="58" s="1"/>
  <c r="CB419" i="58"/>
  <c r="CB432" i="58" s="1"/>
  <c r="CB438" i="58" s="1"/>
  <c r="BY419" i="58"/>
  <c r="BY432" i="58" s="1"/>
  <c r="BY438" i="58" s="1"/>
  <c r="BX419" i="58"/>
  <c r="BX432" i="58" s="1"/>
  <c r="BX438" i="58" s="1"/>
  <c r="BW419" i="58"/>
  <c r="BW432" i="58" s="1"/>
  <c r="BW438" i="58" s="1"/>
  <c r="BF419" i="58"/>
  <c r="BF432" i="58" s="1"/>
  <c r="BF438" i="58" s="1"/>
  <c r="BE419" i="58"/>
  <c r="BE432" i="58" s="1"/>
  <c r="BE438" i="58" s="1"/>
  <c r="BD419" i="58"/>
  <c r="BD432" i="58" s="1"/>
  <c r="BD438" i="58" s="1"/>
  <c r="BC419" i="58"/>
  <c r="BC432" i="58" s="1"/>
  <c r="BC438" i="58" s="1"/>
  <c r="AZ419" i="58"/>
  <c r="AZ432" i="58" s="1"/>
  <c r="AZ438" i="58" s="1"/>
  <c r="AY419" i="58"/>
  <c r="AY432" i="58" s="1"/>
  <c r="AY438" i="58" s="1"/>
  <c r="AX419" i="58"/>
  <c r="AX432" i="58" s="1"/>
  <c r="AX438" i="58" s="1"/>
  <c r="AG419" i="58"/>
  <c r="AG432" i="58" s="1"/>
  <c r="AG438" i="58" s="1"/>
  <c r="AF419" i="58"/>
  <c r="AF432" i="58" s="1"/>
  <c r="AF438" i="58" s="1"/>
  <c r="AE419" i="58"/>
  <c r="AE432" i="58" s="1"/>
  <c r="AE438" i="58" s="1"/>
  <c r="AD419" i="58"/>
  <c r="AD432" i="58" s="1"/>
  <c r="AD438" i="58" s="1"/>
  <c r="AA419" i="58"/>
  <c r="AA432" i="58" s="1"/>
  <c r="AA438" i="58" s="1"/>
  <c r="Z419" i="58"/>
  <c r="Z432" i="58" s="1"/>
  <c r="Z438" i="58" s="1"/>
  <c r="Y419" i="58"/>
  <c r="Y432" i="58" s="1"/>
  <c r="Y438" i="58" s="1"/>
  <c r="H419" i="58"/>
  <c r="H432" i="58" s="1"/>
  <c r="H438" i="58" s="1"/>
  <c r="G419" i="58"/>
  <c r="G432" i="58" s="1"/>
  <c r="G438" i="58" s="1"/>
  <c r="F419" i="58"/>
  <c r="F432" i="58" s="1"/>
  <c r="F438" i="58" s="1"/>
  <c r="E419" i="58"/>
  <c r="E432" i="58" s="1"/>
  <c r="E438" i="58" s="1"/>
  <c r="CX375" i="58"/>
  <c r="CX388" i="58" s="1"/>
  <c r="CX394" i="58" s="1"/>
  <c r="CW375" i="58"/>
  <c r="CW388" i="58" s="1"/>
  <c r="CW394" i="58" s="1"/>
  <c r="CV375" i="58"/>
  <c r="CV388" i="58" s="1"/>
  <c r="CV394" i="58" s="1"/>
  <c r="CE375" i="58"/>
  <c r="CE388" i="58" s="1"/>
  <c r="CE394" i="58" s="1"/>
  <c r="CD375" i="58"/>
  <c r="CD388" i="58" s="1"/>
  <c r="CD394" i="58" s="1"/>
  <c r="CC375" i="58"/>
  <c r="CC388" i="58" s="1"/>
  <c r="CC394" i="58" s="1"/>
  <c r="CB375" i="58"/>
  <c r="CB388" i="58" s="1"/>
  <c r="CB394" i="58" s="1"/>
  <c r="BY375" i="58"/>
  <c r="BY388" i="58" s="1"/>
  <c r="BY394" i="58" s="1"/>
  <c r="BX375" i="58"/>
  <c r="BX388" i="58" s="1"/>
  <c r="BX394" i="58" s="1"/>
  <c r="BW375" i="58"/>
  <c r="BW388" i="58" s="1"/>
  <c r="BW394" i="58" s="1"/>
  <c r="BF375" i="58"/>
  <c r="BF388" i="58" s="1"/>
  <c r="BF394" i="58" s="1"/>
  <c r="BE375" i="58"/>
  <c r="BE388" i="58" s="1"/>
  <c r="BE394" i="58" s="1"/>
  <c r="BD375" i="58"/>
  <c r="BD388" i="58" s="1"/>
  <c r="BD394" i="58" s="1"/>
  <c r="BC375" i="58"/>
  <c r="BC388" i="58" s="1"/>
  <c r="BC394" i="58" s="1"/>
  <c r="AZ375" i="58"/>
  <c r="AZ388" i="58" s="1"/>
  <c r="AZ394" i="58" s="1"/>
  <c r="AY375" i="58"/>
  <c r="AY388" i="58" s="1"/>
  <c r="AY394" i="58" s="1"/>
  <c r="AX375" i="58"/>
  <c r="AX388" i="58" s="1"/>
  <c r="AX394" i="58" s="1"/>
  <c r="AG375" i="58"/>
  <c r="AG388" i="58" s="1"/>
  <c r="AG394" i="58" s="1"/>
  <c r="AF375" i="58"/>
  <c r="AF388" i="58" s="1"/>
  <c r="AF394" i="58" s="1"/>
  <c r="AE375" i="58"/>
  <c r="AE388" i="58" s="1"/>
  <c r="AE394" i="58" s="1"/>
  <c r="AD375" i="58"/>
  <c r="AD388" i="58" s="1"/>
  <c r="AD394" i="58" s="1"/>
  <c r="AA375" i="58"/>
  <c r="AA388" i="58" s="1"/>
  <c r="AA394" i="58" s="1"/>
  <c r="Z375" i="58"/>
  <c r="Z388" i="58" s="1"/>
  <c r="Z394" i="58" s="1"/>
  <c r="Y375" i="58"/>
  <c r="Y388" i="58" s="1"/>
  <c r="Y394" i="58" s="1"/>
  <c r="H375" i="58"/>
  <c r="H388" i="58" s="1"/>
  <c r="H394" i="58" s="1"/>
  <c r="G375" i="58"/>
  <c r="G388" i="58" s="1"/>
  <c r="G394" i="58" s="1"/>
  <c r="F375" i="58"/>
  <c r="F388" i="58" s="1"/>
  <c r="F394" i="58" s="1"/>
  <c r="E375" i="58"/>
  <c r="E388" i="58" s="1"/>
  <c r="E394" i="58" s="1"/>
  <c r="CX331" i="58"/>
  <c r="CX344" i="58" s="1"/>
  <c r="CX350" i="58" s="1"/>
  <c r="CW331" i="58"/>
  <c r="CW344" i="58" s="1"/>
  <c r="CW350" i="58" s="1"/>
  <c r="CV331" i="58"/>
  <c r="CV344" i="58" s="1"/>
  <c r="CV350" i="58" s="1"/>
  <c r="CE331" i="58"/>
  <c r="CE344" i="58" s="1"/>
  <c r="CE350" i="58" s="1"/>
  <c r="CD331" i="58"/>
  <c r="CD344" i="58" s="1"/>
  <c r="CD350" i="58" s="1"/>
  <c r="CC331" i="58"/>
  <c r="CC344" i="58" s="1"/>
  <c r="CC350" i="58" s="1"/>
  <c r="CB331" i="58"/>
  <c r="CB344" i="58" s="1"/>
  <c r="CB350" i="58" s="1"/>
  <c r="BY331" i="58"/>
  <c r="BY344" i="58" s="1"/>
  <c r="BY350" i="58" s="1"/>
  <c r="BX331" i="58"/>
  <c r="BX344" i="58" s="1"/>
  <c r="BX350" i="58" s="1"/>
  <c r="BW331" i="58"/>
  <c r="BW344" i="58" s="1"/>
  <c r="BW350" i="58" s="1"/>
  <c r="BF331" i="58"/>
  <c r="BF344" i="58" s="1"/>
  <c r="BF350" i="58" s="1"/>
  <c r="BE331" i="58"/>
  <c r="BE344" i="58" s="1"/>
  <c r="BE350" i="58" s="1"/>
  <c r="BD331" i="58"/>
  <c r="BD344" i="58" s="1"/>
  <c r="BD350" i="58" s="1"/>
  <c r="BC331" i="58"/>
  <c r="BC344" i="58" s="1"/>
  <c r="BC350" i="58" s="1"/>
  <c r="AZ331" i="58"/>
  <c r="AZ344" i="58" s="1"/>
  <c r="AZ350" i="58" s="1"/>
  <c r="AY331" i="58"/>
  <c r="AY344" i="58" s="1"/>
  <c r="AY350" i="58" s="1"/>
  <c r="AX331" i="58"/>
  <c r="AX344" i="58" s="1"/>
  <c r="AX350" i="58" s="1"/>
  <c r="AG331" i="58"/>
  <c r="AG344" i="58" s="1"/>
  <c r="AG350" i="58" s="1"/>
  <c r="AF331" i="58"/>
  <c r="AF344" i="58" s="1"/>
  <c r="AF350" i="58" s="1"/>
  <c r="AE331" i="58"/>
  <c r="AE344" i="58" s="1"/>
  <c r="AE350" i="58" s="1"/>
  <c r="AD331" i="58"/>
  <c r="AD344" i="58" s="1"/>
  <c r="AD350" i="58" s="1"/>
  <c r="AA331" i="58"/>
  <c r="AA344" i="58" s="1"/>
  <c r="AA350" i="58" s="1"/>
  <c r="Z331" i="58"/>
  <c r="Z344" i="58" s="1"/>
  <c r="Z350" i="58" s="1"/>
  <c r="Y331" i="58"/>
  <c r="Y344" i="58" s="1"/>
  <c r="Y350" i="58" s="1"/>
  <c r="H331" i="58"/>
  <c r="H344" i="58" s="1"/>
  <c r="H350" i="58" s="1"/>
  <c r="G331" i="58"/>
  <c r="G344" i="58" s="1"/>
  <c r="G350" i="58" s="1"/>
  <c r="F331" i="58"/>
  <c r="F344" i="58" s="1"/>
  <c r="F350" i="58" s="1"/>
  <c r="E331" i="58"/>
  <c r="E344" i="58" s="1"/>
  <c r="E350" i="58" s="1"/>
  <c r="CX287" i="58"/>
  <c r="CX300" i="58" s="1"/>
  <c r="CX306" i="58" s="1"/>
  <c r="CW287" i="58"/>
  <c r="CW300" i="58" s="1"/>
  <c r="CW306" i="58" s="1"/>
  <c r="CV287" i="58"/>
  <c r="CV300" i="58" s="1"/>
  <c r="CV306" i="58" s="1"/>
  <c r="CE287" i="58"/>
  <c r="CE300" i="58" s="1"/>
  <c r="CE306" i="58" s="1"/>
  <c r="CD287" i="58"/>
  <c r="CD300" i="58" s="1"/>
  <c r="CD306" i="58" s="1"/>
  <c r="CC287" i="58"/>
  <c r="CC300" i="58" s="1"/>
  <c r="CC306" i="58" s="1"/>
  <c r="CB287" i="58"/>
  <c r="CB300" i="58" s="1"/>
  <c r="CB306" i="58" s="1"/>
  <c r="BY287" i="58"/>
  <c r="BY300" i="58" s="1"/>
  <c r="BY306" i="58" s="1"/>
  <c r="BX287" i="58"/>
  <c r="BX300" i="58" s="1"/>
  <c r="BX306" i="58" s="1"/>
  <c r="BW287" i="58"/>
  <c r="BW300" i="58" s="1"/>
  <c r="BW306" i="58" s="1"/>
  <c r="BF287" i="58"/>
  <c r="BF300" i="58" s="1"/>
  <c r="BF306" i="58" s="1"/>
  <c r="BE287" i="58"/>
  <c r="BE300" i="58" s="1"/>
  <c r="BE306" i="58" s="1"/>
  <c r="BD287" i="58"/>
  <c r="BD300" i="58" s="1"/>
  <c r="BD306" i="58" s="1"/>
  <c r="BC287" i="58"/>
  <c r="BC300" i="58" s="1"/>
  <c r="BC306" i="58" s="1"/>
  <c r="AZ287" i="58"/>
  <c r="AZ300" i="58" s="1"/>
  <c r="AZ306" i="58" s="1"/>
  <c r="AY287" i="58"/>
  <c r="AY300" i="58" s="1"/>
  <c r="AY306" i="58" s="1"/>
  <c r="AX287" i="58"/>
  <c r="AX300" i="58" s="1"/>
  <c r="AX306" i="58" s="1"/>
  <c r="AG287" i="58"/>
  <c r="AG300" i="58" s="1"/>
  <c r="AG306" i="58" s="1"/>
  <c r="AF287" i="58"/>
  <c r="AF300" i="58" s="1"/>
  <c r="AF306" i="58" s="1"/>
  <c r="AE287" i="58"/>
  <c r="AE300" i="58" s="1"/>
  <c r="AE306" i="58" s="1"/>
  <c r="AD287" i="58"/>
  <c r="AD300" i="58" s="1"/>
  <c r="AD306" i="58" s="1"/>
  <c r="AA287" i="58"/>
  <c r="AA300" i="58" s="1"/>
  <c r="AA306" i="58" s="1"/>
  <c r="Z287" i="58"/>
  <c r="Z300" i="58" s="1"/>
  <c r="Z306" i="58" s="1"/>
  <c r="Y287" i="58"/>
  <c r="Y300" i="58" s="1"/>
  <c r="Y306" i="58" s="1"/>
  <c r="H287" i="58"/>
  <c r="H300" i="58" s="1"/>
  <c r="H306" i="58" s="1"/>
  <c r="G287" i="58"/>
  <c r="G300" i="58" s="1"/>
  <c r="G306" i="58" s="1"/>
  <c r="F287" i="58"/>
  <c r="F300" i="58" s="1"/>
  <c r="F306" i="58" s="1"/>
  <c r="E287" i="58"/>
  <c r="E300" i="58" s="1"/>
  <c r="E306" i="58" s="1"/>
  <c r="CX243" i="58"/>
  <c r="CX256" i="58" s="1"/>
  <c r="CX262" i="58" s="1"/>
  <c r="CW243" i="58"/>
  <c r="CW256" i="58" s="1"/>
  <c r="CW262" i="58" s="1"/>
  <c r="CV243" i="58"/>
  <c r="CV256" i="58" s="1"/>
  <c r="CV262" i="58" s="1"/>
  <c r="CE243" i="58"/>
  <c r="CE256" i="58" s="1"/>
  <c r="CE262" i="58" s="1"/>
  <c r="CD243" i="58"/>
  <c r="CD256" i="58" s="1"/>
  <c r="CD262" i="58" s="1"/>
  <c r="CC243" i="58"/>
  <c r="CC256" i="58" s="1"/>
  <c r="CC262" i="58" s="1"/>
  <c r="CB243" i="58"/>
  <c r="CB256" i="58" s="1"/>
  <c r="CB262" i="58" s="1"/>
  <c r="BY243" i="58"/>
  <c r="BY256" i="58" s="1"/>
  <c r="BY262" i="58" s="1"/>
  <c r="BX243" i="58"/>
  <c r="BX256" i="58" s="1"/>
  <c r="BX262" i="58" s="1"/>
  <c r="BW243" i="58"/>
  <c r="BW256" i="58" s="1"/>
  <c r="BW262" i="58" s="1"/>
  <c r="BF243" i="58"/>
  <c r="BF256" i="58" s="1"/>
  <c r="BF262" i="58" s="1"/>
  <c r="BE243" i="58"/>
  <c r="BE256" i="58" s="1"/>
  <c r="BE262" i="58" s="1"/>
  <c r="BD243" i="58"/>
  <c r="BD256" i="58" s="1"/>
  <c r="BD262" i="58" s="1"/>
  <c r="BC243" i="58"/>
  <c r="BC256" i="58" s="1"/>
  <c r="BC262" i="58" s="1"/>
  <c r="AZ243" i="58"/>
  <c r="AZ256" i="58" s="1"/>
  <c r="AZ262" i="58" s="1"/>
  <c r="AY243" i="58"/>
  <c r="AY256" i="58" s="1"/>
  <c r="AY262" i="58" s="1"/>
  <c r="AX243" i="58"/>
  <c r="AX256" i="58" s="1"/>
  <c r="AX262" i="58" s="1"/>
  <c r="AG243" i="58"/>
  <c r="AG256" i="58" s="1"/>
  <c r="AG262" i="58" s="1"/>
  <c r="AF243" i="58"/>
  <c r="AF256" i="58" s="1"/>
  <c r="AF262" i="58" s="1"/>
  <c r="AE243" i="58"/>
  <c r="AE256" i="58" s="1"/>
  <c r="AE262" i="58" s="1"/>
  <c r="AD243" i="58"/>
  <c r="AD256" i="58" s="1"/>
  <c r="AD262" i="58" s="1"/>
  <c r="AA243" i="58"/>
  <c r="AA256" i="58" s="1"/>
  <c r="AA262" i="58" s="1"/>
  <c r="Z243" i="58"/>
  <c r="Z256" i="58" s="1"/>
  <c r="Z262" i="58" s="1"/>
  <c r="Y243" i="58"/>
  <c r="Y256" i="58" s="1"/>
  <c r="Y262" i="58" s="1"/>
  <c r="H243" i="58"/>
  <c r="H256" i="58" s="1"/>
  <c r="H262" i="58" s="1"/>
  <c r="G243" i="58"/>
  <c r="G256" i="58" s="1"/>
  <c r="G262" i="58" s="1"/>
  <c r="F243" i="58"/>
  <c r="F256" i="58" s="1"/>
  <c r="F262" i="58" s="1"/>
  <c r="E243" i="58"/>
  <c r="E256" i="58" s="1"/>
  <c r="E262" i="58" s="1"/>
  <c r="CX155" i="58"/>
  <c r="CX168" i="58" s="1"/>
  <c r="CX174" i="58" s="1"/>
  <c r="CW155" i="58"/>
  <c r="CW168" i="58" s="1"/>
  <c r="CW174" i="58" s="1"/>
  <c r="CV155" i="58"/>
  <c r="CV168" i="58" s="1"/>
  <c r="CV174" i="58" s="1"/>
  <c r="CE155" i="58"/>
  <c r="CE168" i="58" s="1"/>
  <c r="CE174" i="58" s="1"/>
  <c r="CD155" i="58"/>
  <c r="CD168" i="58" s="1"/>
  <c r="CD174" i="58" s="1"/>
  <c r="CC155" i="58"/>
  <c r="CC168" i="58" s="1"/>
  <c r="CC174" i="58" s="1"/>
  <c r="CB155" i="58"/>
  <c r="CB168" i="58" s="1"/>
  <c r="CB174" i="58" s="1"/>
  <c r="BY155" i="58"/>
  <c r="BY168" i="58" s="1"/>
  <c r="BY174" i="58" s="1"/>
  <c r="BX155" i="58"/>
  <c r="BX168" i="58" s="1"/>
  <c r="BX174" i="58" s="1"/>
  <c r="BW155" i="58"/>
  <c r="BW168" i="58" s="1"/>
  <c r="BW174" i="58" s="1"/>
  <c r="BF155" i="58"/>
  <c r="BF168" i="58" s="1"/>
  <c r="BF174" i="58" s="1"/>
  <c r="BE155" i="58"/>
  <c r="BE168" i="58" s="1"/>
  <c r="BE174" i="58" s="1"/>
  <c r="BD155" i="58"/>
  <c r="BD168" i="58" s="1"/>
  <c r="BD174" i="58" s="1"/>
  <c r="BC155" i="58"/>
  <c r="BC168" i="58" s="1"/>
  <c r="BC174" i="58" s="1"/>
  <c r="AZ155" i="58"/>
  <c r="AZ168" i="58" s="1"/>
  <c r="AZ174" i="58" s="1"/>
  <c r="AY155" i="58"/>
  <c r="AY168" i="58" s="1"/>
  <c r="AY174" i="58" s="1"/>
  <c r="AX155" i="58"/>
  <c r="AX168" i="58" s="1"/>
  <c r="AX174" i="58" s="1"/>
  <c r="AG155" i="58"/>
  <c r="AG168" i="58" s="1"/>
  <c r="AG174" i="58" s="1"/>
  <c r="AF155" i="58"/>
  <c r="AF168" i="58" s="1"/>
  <c r="AF174" i="58" s="1"/>
  <c r="AE155" i="58"/>
  <c r="AE168" i="58" s="1"/>
  <c r="AE174" i="58" s="1"/>
  <c r="AD155" i="58"/>
  <c r="AD168" i="58" s="1"/>
  <c r="AD174" i="58" s="1"/>
  <c r="AA155" i="58"/>
  <c r="AA168" i="58" s="1"/>
  <c r="AA174" i="58" s="1"/>
  <c r="Z155" i="58"/>
  <c r="Z168" i="58" s="1"/>
  <c r="Z174" i="58" s="1"/>
  <c r="Y155" i="58"/>
  <c r="Y168" i="58" s="1"/>
  <c r="Y174" i="58" s="1"/>
  <c r="H155" i="58"/>
  <c r="H168" i="58" s="1"/>
  <c r="H174" i="58" s="1"/>
  <c r="G155" i="58"/>
  <c r="G168" i="58" s="1"/>
  <c r="G174" i="58" s="1"/>
  <c r="F155" i="58"/>
  <c r="F168" i="58" s="1"/>
  <c r="F174" i="58" s="1"/>
  <c r="E155" i="58"/>
  <c r="E168" i="58" s="1"/>
  <c r="E174" i="58" s="1"/>
  <c r="CX111" i="58"/>
  <c r="CX124" i="58" s="1"/>
  <c r="CX130" i="58" s="1"/>
  <c r="CW111" i="58"/>
  <c r="CW124" i="58" s="1"/>
  <c r="CW130" i="58" s="1"/>
  <c r="CV111" i="58"/>
  <c r="CV124" i="58" s="1"/>
  <c r="CV130" i="58" s="1"/>
  <c r="CE111" i="58"/>
  <c r="CE124" i="58" s="1"/>
  <c r="CE130" i="58" s="1"/>
  <c r="CD111" i="58"/>
  <c r="CD124" i="58" s="1"/>
  <c r="CD130" i="58" s="1"/>
  <c r="CC111" i="58"/>
  <c r="CC124" i="58" s="1"/>
  <c r="CC130" i="58" s="1"/>
  <c r="CB111" i="58"/>
  <c r="CB124" i="58" s="1"/>
  <c r="CB130" i="58" s="1"/>
  <c r="BY111" i="58"/>
  <c r="BY124" i="58" s="1"/>
  <c r="BY130" i="58" s="1"/>
  <c r="BX111" i="58"/>
  <c r="BX124" i="58" s="1"/>
  <c r="BX130" i="58" s="1"/>
  <c r="BW111" i="58"/>
  <c r="BW124" i="58" s="1"/>
  <c r="BW130" i="58" s="1"/>
  <c r="BF111" i="58"/>
  <c r="BF124" i="58" s="1"/>
  <c r="BF130" i="58" s="1"/>
  <c r="BE111" i="58"/>
  <c r="BE124" i="58" s="1"/>
  <c r="BE130" i="58" s="1"/>
  <c r="BD111" i="58"/>
  <c r="BD124" i="58" s="1"/>
  <c r="BD130" i="58" s="1"/>
  <c r="BC111" i="58"/>
  <c r="BC124" i="58" s="1"/>
  <c r="BC130" i="58" s="1"/>
  <c r="AZ111" i="58"/>
  <c r="AZ124" i="58" s="1"/>
  <c r="AZ130" i="58" s="1"/>
  <c r="AY111" i="58"/>
  <c r="AY124" i="58" s="1"/>
  <c r="AY130" i="58" s="1"/>
  <c r="AX111" i="58"/>
  <c r="AX124" i="58" s="1"/>
  <c r="AX130" i="58" s="1"/>
  <c r="AG111" i="58"/>
  <c r="AG124" i="58" s="1"/>
  <c r="AG130" i="58" s="1"/>
  <c r="AF111" i="58"/>
  <c r="AF124" i="58" s="1"/>
  <c r="AF130" i="58" s="1"/>
  <c r="AE111" i="58"/>
  <c r="AE124" i="58" s="1"/>
  <c r="AE130" i="58" s="1"/>
  <c r="AD111" i="58"/>
  <c r="AD124" i="58" s="1"/>
  <c r="AD130" i="58" s="1"/>
  <c r="AA111" i="58"/>
  <c r="AA124" i="58" s="1"/>
  <c r="AA130" i="58" s="1"/>
  <c r="Z111" i="58"/>
  <c r="Z124" i="58" s="1"/>
  <c r="Z130" i="58" s="1"/>
  <c r="Y111" i="58"/>
  <c r="Y124" i="58" s="1"/>
  <c r="Y130" i="58" s="1"/>
  <c r="H111" i="58"/>
  <c r="H124" i="58" s="1"/>
  <c r="H130" i="58" s="1"/>
  <c r="G111" i="58"/>
  <c r="G124" i="58" s="1"/>
  <c r="G130" i="58" s="1"/>
  <c r="F111" i="58"/>
  <c r="F124" i="58" s="1"/>
  <c r="F130" i="58" s="1"/>
  <c r="E111" i="58"/>
  <c r="E124" i="58" s="1"/>
  <c r="E130" i="58" s="1"/>
  <c r="CX67" i="58"/>
  <c r="CX80" i="58" s="1"/>
  <c r="CX86" i="58" s="1"/>
  <c r="CW67" i="58"/>
  <c r="CW80" i="58" s="1"/>
  <c r="CW86" i="58" s="1"/>
  <c r="CV67" i="58"/>
  <c r="CV80" i="58" s="1"/>
  <c r="CV86" i="58" s="1"/>
  <c r="CE67" i="58"/>
  <c r="CE80" i="58" s="1"/>
  <c r="CE86" i="58" s="1"/>
  <c r="CD67" i="58"/>
  <c r="CD80" i="58" s="1"/>
  <c r="CD86" i="58" s="1"/>
  <c r="CC67" i="58"/>
  <c r="CC80" i="58" s="1"/>
  <c r="CC86" i="58" s="1"/>
  <c r="CB67" i="58"/>
  <c r="CB80" i="58" s="1"/>
  <c r="CB86" i="58" s="1"/>
  <c r="BY67" i="58"/>
  <c r="BY80" i="58" s="1"/>
  <c r="BY86" i="58" s="1"/>
  <c r="BX67" i="58"/>
  <c r="BX80" i="58" s="1"/>
  <c r="BX86" i="58" s="1"/>
  <c r="BW67" i="58"/>
  <c r="BW80" i="58" s="1"/>
  <c r="BW86" i="58" s="1"/>
  <c r="BF67" i="58"/>
  <c r="BF80" i="58" s="1"/>
  <c r="BF86" i="58" s="1"/>
  <c r="BE67" i="58"/>
  <c r="BE80" i="58" s="1"/>
  <c r="BE86" i="58" s="1"/>
  <c r="BD67" i="58"/>
  <c r="BD80" i="58" s="1"/>
  <c r="BD86" i="58" s="1"/>
  <c r="BC67" i="58"/>
  <c r="BC80" i="58" s="1"/>
  <c r="BC86" i="58" s="1"/>
  <c r="AZ67" i="58"/>
  <c r="AZ80" i="58" s="1"/>
  <c r="AZ86" i="58" s="1"/>
  <c r="AY67" i="58"/>
  <c r="AY80" i="58" s="1"/>
  <c r="AY86" i="58" s="1"/>
  <c r="AX67" i="58"/>
  <c r="AX80" i="58" s="1"/>
  <c r="AX86" i="58" s="1"/>
  <c r="AG67" i="58"/>
  <c r="AG80" i="58" s="1"/>
  <c r="AG86" i="58" s="1"/>
  <c r="AF67" i="58"/>
  <c r="AF80" i="58" s="1"/>
  <c r="AF86" i="58" s="1"/>
  <c r="AE67" i="58"/>
  <c r="AE80" i="58" s="1"/>
  <c r="AE86" i="58" s="1"/>
  <c r="AD67" i="58"/>
  <c r="AD80" i="58" s="1"/>
  <c r="AD86" i="58" s="1"/>
  <c r="AA67" i="58"/>
  <c r="AA80" i="58" s="1"/>
  <c r="AA86" i="58" s="1"/>
  <c r="Z67" i="58"/>
  <c r="Z80" i="58" s="1"/>
  <c r="Z86" i="58" s="1"/>
  <c r="Y67" i="58"/>
  <c r="Y80" i="58" s="1"/>
  <c r="Y86" i="58" s="1"/>
  <c r="H67" i="58"/>
  <c r="H80" i="58" s="1"/>
  <c r="H86" i="58" s="1"/>
  <c r="G67" i="58"/>
  <c r="G80" i="58" s="1"/>
  <c r="G86" i="58" s="1"/>
  <c r="F67" i="58"/>
  <c r="F80" i="58" s="1"/>
  <c r="F86" i="58" s="1"/>
  <c r="E67" i="58"/>
  <c r="E80" i="58" s="1"/>
  <c r="E86" i="58" s="1"/>
  <c r="E134" i="58" l="1"/>
  <c r="E135" i="58"/>
  <c r="E136" i="58" s="1"/>
  <c r="F134" i="58"/>
  <c r="F135" i="58"/>
  <c r="F136" i="58" s="1"/>
  <c r="G134" i="58"/>
  <c r="G135" i="58"/>
  <c r="G136" i="58" s="1"/>
  <c r="H134" i="58"/>
  <c r="H135" i="58"/>
  <c r="H136" i="58" s="1"/>
  <c r="Y133" i="58"/>
  <c r="Y135" i="58"/>
  <c r="Y136" i="58" s="1"/>
  <c r="Z133" i="58"/>
  <c r="Z135" i="58"/>
  <c r="Z136" i="58" s="1"/>
  <c r="AA133" i="58"/>
  <c r="AA135" i="58"/>
  <c r="AA136" i="58" s="1"/>
  <c r="AD134" i="58"/>
  <c r="AD135" i="58"/>
  <c r="AD136" i="58" s="1"/>
  <c r="AE134" i="58"/>
  <c r="AE135" i="58"/>
  <c r="AE136" i="58" s="1"/>
  <c r="AF134" i="58"/>
  <c r="AF135" i="58"/>
  <c r="AF136" i="58" s="1"/>
  <c r="AG134" i="58"/>
  <c r="AG135" i="58"/>
  <c r="AG136" i="58" s="1"/>
  <c r="AX132" i="58"/>
  <c r="AX135" i="58"/>
  <c r="AX136" i="58" s="1"/>
  <c r="AY132" i="58"/>
  <c r="AY135" i="58"/>
  <c r="AY136" i="58" s="1"/>
  <c r="AZ133" i="58"/>
  <c r="AZ135" i="58"/>
  <c r="AZ136" i="58" s="1"/>
  <c r="BC134" i="58"/>
  <c r="BC135" i="58"/>
  <c r="BC136" i="58" s="1"/>
  <c r="BD134" i="58"/>
  <c r="BD135" i="58"/>
  <c r="BD136" i="58" s="1"/>
  <c r="BE134" i="58"/>
  <c r="BE135" i="58"/>
  <c r="BE136" i="58" s="1"/>
  <c r="BF134" i="58"/>
  <c r="BF135" i="58"/>
  <c r="BF136" i="58" s="1"/>
  <c r="BW133" i="58"/>
  <c r="BW135" i="58"/>
  <c r="BW136" i="58" s="1"/>
  <c r="BX133" i="58"/>
  <c r="BX135" i="58"/>
  <c r="BX136" i="58" s="1"/>
  <c r="BY133" i="58"/>
  <c r="BY135" i="58"/>
  <c r="BY136" i="58" s="1"/>
  <c r="CB134" i="58"/>
  <c r="CB135" i="58"/>
  <c r="CB136" i="58" s="1"/>
  <c r="CC134" i="58"/>
  <c r="CC135" i="58"/>
  <c r="CC136" i="58" s="1"/>
  <c r="CD134" i="58"/>
  <c r="CD135" i="58"/>
  <c r="CD136" i="58" s="1"/>
  <c r="CE134" i="58"/>
  <c r="CE135" i="58"/>
  <c r="CE136" i="58" s="1"/>
  <c r="CV133" i="58"/>
  <c r="CV135" i="58"/>
  <c r="CV136" i="58" s="1"/>
  <c r="CW133" i="58"/>
  <c r="CW135" i="58"/>
  <c r="CW136" i="58" s="1"/>
  <c r="CX133" i="58"/>
  <c r="CX135" i="58"/>
  <c r="CX136" i="58" s="1"/>
  <c r="E178" i="58"/>
  <c r="E179" i="58"/>
  <c r="E180" i="58" s="1"/>
  <c r="F178" i="58"/>
  <c r="F179" i="58"/>
  <c r="F180" i="58" s="1"/>
  <c r="G178" i="58"/>
  <c r="G179" i="58"/>
  <c r="G180" i="58" s="1"/>
  <c r="H178" i="58"/>
  <c r="H179" i="58"/>
  <c r="H180" i="58" s="1"/>
  <c r="Y177" i="58"/>
  <c r="Y179" i="58"/>
  <c r="Y180" i="58" s="1"/>
  <c r="Z177" i="58"/>
  <c r="Z179" i="58"/>
  <c r="Z180" i="58" s="1"/>
  <c r="AA177" i="58"/>
  <c r="AA179" i="58"/>
  <c r="AA180" i="58" s="1"/>
  <c r="AD178" i="58"/>
  <c r="AD179" i="58"/>
  <c r="AD180" i="58" s="1"/>
  <c r="AE178" i="58"/>
  <c r="AE179" i="58"/>
  <c r="AE180" i="58" s="1"/>
  <c r="AF178" i="58"/>
  <c r="AF179" i="58"/>
  <c r="AF180" i="58" s="1"/>
  <c r="AG178" i="58"/>
  <c r="AG179" i="58"/>
  <c r="AG180" i="58" s="1"/>
  <c r="AX176" i="58"/>
  <c r="AX179" i="58"/>
  <c r="AX180" i="58" s="1"/>
  <c r="AY176" i="58"/>
  <c r="AY179" i="58"/>
  <c r="AY180" i="58" s="1"/>
  <c r="AZ177" i="58"/>
  <c r="AZ179" i="58"/>
  <c r="AZ180" i="58" s="1"/>
  <c r="BC178" i="58"/>
  <c r="BC179" i="58"/>
  <c r="BC180" i="58" s="1"/>
  <c r="BD178" i="58"/>
  <c r="BD179" i="58"/>
  <c r="BD180" i="58" s="1"/>
  <c r="BE178" i="58"/>
  <c r="BE179" i="58"/>
  <c r="BE180" i="58" s="1"/>
  <c r="BF178" i="58"/>
  <c r="BF179" i="58"/>
  <c r="BF180" i="58" s="1"/>
  <c r="BW177" i="58"/>
  <c r="BW179" i="58"/>
  <c r="BW180" i="58" s="1"/>
  <c r="BX177" i="58"/>
  <c r="BX179" i="58"/>
  <c r="BX180" i="58" s="1"/>
  <c r="BY177" i="58"/>
  <c r="BY179" i="58"/>
  <c r="BY180" i="58" s="1"/>
  <c r="CB178" i="58"/>
  <c r="CB179" i="58"/>
  <c r="CB180" i="58" s="1"/>
  <c r="CC178" i="58"/>
  <c r="CC179" i="58"/>
  <c r="CC180" i="58" s="1"/>
  <c r="CD178" i="58"/>
  <c r="CD179" i="58"/>
  <c r="CD180" i="58" s="1"/>
  <c r="CE178" i="58"/>
  <c r="CE179" i="58"/>
  <c r="CE180" i="58" s="1"/>
  <c r="CV177" i="58"/>
  <c r="CV179" i="58"/>
  <c r="CV180" i="58" s="1"/>
  <c r="CW177" i="58"/>
  <c r="CW179" i="58"/>
  <c r="CW180" i="58" s="1"/>
  <c r="CX177" i="58"/>
  <c r="CX179" i="58"/>
  <c r="CX180" i="58" s="1"/>
  <c r="E266" i="58"/>
  <c r="E267" i="58"/>
  <c r="E268" i="58" s="1"/>
  <c r="F266" i="58"/>
  <c r="F267" i="58"/>
  <c r="F268" i="58" s="1"/>
  <c r="G266" i="58"/>
  <c r="G267" i="58"/>
  <c r="G268" i="58" s="1"/>
  <c r="H266" i="58"/>
  <c r="H267" i="58"/>
  <c r="H268" i="58" s="1"/>
  <c r="Y264" i="58"/>
  <c r="Y267" i="58"/>
  <c r="Y268" i="58" s="1"/>
  <c r="Z264" i="58"/>
  <c r="Z267" i="58"/>
  <c r="Z268" i="58" s="1"/>
  <c r="AA265" i="58"/>
  <c r="AA267" i="58"/>
  <c r="AA268" i="58" s="1"/>
  <c r="AD266" i="58"/>
  <c r="AD267" i="58"/>
  <c r="AD268" i="58" s="1"/>
  <c r="AE266" i="58"/>
  <c r="AE267" i="58"/>
  <c r="AE268" i="58" s="1"/>
  <c r="AF266" i="58"/>
  <c r="AF267" i="58"/>
  <c r="AF268" i="58" s="1"/>
  <c r="AG266" i="58"/>
  <c r="AG267" i="58"/>
  <c r="AG268" i="58" s="1"/>
  <c r="AX264" i="58"/>
  <c r="AX267" i="58"/>
  <c r="AX268" i="58" s="1"/>
  <c r="AY264" i="58"/>
  <c r="AY267" i="58"/>
  <c r="AY268" i="58" s="1"/>
  <c r="AZ265" i="58"/>
  <c r="AZ267" i="58"/>
  <c r="AZ268" i="58" s="1"/>
  <c r="BC266" i="58"/>
  <c r="BC267" i="58"/>
  <c r="BC268" i="58" s="1"/>
  <c r="BD266" i="58"/>
  <c r="BD267" i="58"/>
  <c r="BD268" i="58" s="1"/>
  <c r="BE266" i="58"/>
  <c r="BE267" i="58"/>
  <c r="BE268" i="58" s="1"/>
  <c r="BF266" i="58"/>
  <c r="BF267" i="58"/>
  <c r="BF268" i="58" s="1"/>
  <c r="BW265" i="58"/>
  <c r="BW267" i="58"/>
  <c r="BW268" i="58" s="1"/>
  <c r="BX265" i="58"/>
  <c r="BX267" i="58"/>
  <c r="BX268" i="58" s="1"/>
  <c r="BY265" i="58"/>
  <c r="BY267" i="58"/>
  <c r="BY268" i="58" s="1"/>
  <c r="CB266" i="58"/>
  <c r="CB267" i="58"/>
  <c r="CB268" i="58" s="1"/>
  <c r="CC266" i="58"/>
  <c r="CC267" i="58"/>
  <c r="CC268" i="58" s="1"/>
  <c r="CD266" i="58"/>
  <c r="CD267" i="58"/>
  <c r="CD268" i="58" s="1"/>
  <c r="CE266" i="58"/>
  <c r="CE267" i="58"/>
  <c r="CE268" i="58" s="1"/>
  <c r="CV264" i="58"/>
  <c r="CV267" i="58"/>
  <c r="CV268" i="58" s="1"/>
  <c r="CW264" i="58"/>
  <c r="CW267" i="58"/>
  <c r="CW268" i="58" s="1"/>
  <c r="CX265" i="58"/>
  <c r="CX267" i="58"/>
  <c r="CX268" i="58" s="1"/>
  <c r="E310" i="58"/>
  <c r="E311" i="58"/>
  <c r="E312" i="58" s="1"/>
  <c r="F310" i="58"/>
  <c r="F311" i="58"/>
  <c r="F312" i="58" s="1"/>
  <c r="G310" i="58"/>
  <c r="G311" i="58"/>
  <c r="G312" i="58" s="1"/>
  <c r="H310" i="58"/>
  <c r="H311" i="58"/>
  <c r="H312" i="58" s="1"/>
  <c r="Y308" i="58"/>
  <c r="Y311" i="58"/>
  <c r="Y312" i="58" s="1"/>
  <c r="Z308" i="58"/>
  <c r="Z311" i="58"/>
  <c r="Z312" i="58" s="1"/>
  <c r="AA309" i="58"/>
  <c r="AA311" i="58"/>
  <c r="AA312" i="58" s="1"/>
  <c r="AD310" i="58"/>
  <c r="AD311" i="58"/>
  <c r="AD312" i="58" s="1"/>
  <c r="AE310" i="58"/>
  <c r="AE311" i="58"/>
  <c r="AE312" i="58" s="1"/>
  <c r="AF310" i="58"/>
  <c r="AF311" i="58"/>
  <c r="AF312" i="58" s="1"/>
  <c r="AG310" i="58"/>
  <c r="AG311" i="58"/>
  <c r="AG312" i="58" s="1"/>
  <c r="AX308" i="58"/>
  <c r="AX311" i="58"/>
  <c r="AX312" i="58" s="1"/>
  <c r="AY308" i="58"/>
  <c r="AY311" i="58"/>
  <c r="AY312" i="58" s="1"/>
  <c r="AZ309" i="58"/>
  <c r="AZ311" i="58"/>
  <c r="AZ312" i="58" s="1"/>
  <c r="BC310" i="58"/>
  <c r="BC311" i="58"/>
  <c r="BC312" i="58" s="1"/>
  <c r="BD310" i="58"/>
  <c r="BD311" i="58"/>
  <c r="BD312" i="58" s="1"/>
  <c r="BE310" i="58"/>
  <c r="BE311" i="58"/>
  <c r="BE312" i="58" s="1"/>
  <c r="BF310" i="58"/>
  <c r="BF311" i="58"/>
  <c r="BF312" i="58" s="1"/>
  <c r="BW309" i="58"/>
  <c r="BW311" i="58"/>
  <c r="BW312" i="58" s="1"/>
  <c r="BX309" i="58"/>
  <c r="BX311" i="58"/>
  <c r="BX312" i="58" s="1"/>
  <c r="BY309" i="58"/>
  <c r="BY311" i="58"/>
  <c r="BY312" i="58" s="1"/>
  <c r="CB310" i="58"/>
  <c r="CB311" i="58"/>
  <c r="CB312" i="58" s="1"/>
  <c r="CC310" i="58"/>
  <c r="CC311" i="58"/>
  <c r="CC312" i="58" s="1"/>
  <c r="CD310" i="58"/>
  <c r="CD311" i="58"/>
  <c r="CD312" i="58" s="1"/>
  <c r="CE310" i="58"/>
  <c r="CE311" i="58"/>
  <c r="CE312" i="58" s="1"/>
  <c r="CV308" i="58"/>
  <c r="CV311" i="58"/>
  <c r="CV312" i="58" s="1"/>
  <c r="CW308" i="58"/>
  <c r="CW311" i="58"/>
  <c r="CW312" i="58" s="1"/>
  <c r="CX309" i="58"/>
  <c r="CX311" i="58"/>
  <c r="CX312" i="58" s="1"/>
  <c r="E354" i="58"/>
  <c r="E355" i="58"/>
  <c r="E356" i="58" s="1"/>
  <c r="F354" i="58"/>
  <c r="F355" i="58"/>
  <c r="F356" i="58" s="1"/>
  <c r="G354" i="58"/>
  <c r="G355" i="58"/>
  <c r="G356" i="58" s="1"/>
  <c r="H354" i="58"/>
  <c r="H355" i="58"/>
  <c r="H356" i="58" s="1"/>
  <c r="Y352" i="58"/>
  <c r="Y355" i="58"/>
  <c r="Y356" i="58" s="1"/>
  <c r="Z352" i="58"/>
  <c r="Z355" i="58"/>
  <c r="Z356" i="58" s="1"/>
  <c r="AA353" i="58"/>
  <c r="AA355" i="58"/>
  <c r="AA356" i="58" s="1"/>
  <c r="AD354" i="58"/>
  <c r="AD355" i="58"/>
  <c r="AD356" i="58" s="1"/>
  <c r="AE354" i="58"/>
  <c r="AE355" i="58"/>
  <c r="AE356" i="58" s="1"/>
  <c r="AF354" i="58"/>
  <c r="AF355" i="58"/>
  <c r="AF356" i="58" s="1"/>
  <c r="AG354" i="58"/>
  <c r="AG355" i="58"/>
  <c r="AG356" i="58" s="1"/>
  <c r="AX352" i="58"/>
  <c r="AX355" i="58"/>
  <c r="AX356" i="58" s="1"/>
  <c r="AY352" i="58"/>
  <c r="AY355" i="58"/>
  <c r="AY356" i="58" s="1"/>
  <c r="AZ353" i="58"/>
  <c r="AZ355" i="58"/>
  <c r="AZ356" i="58" s="1"/>
  <c r="BC354" i="58"/>
  <c r="BC355" i="58"/>
  <c r="BC356" i="58" s="1"/>
  <c r="BD354" i="58"/>
  <c r="BD355" i="58"/>
  <c r="BD356" i="58" s="1"/>
  <c r="BE354" i="58"/>
  <c r="BE355" i="58"/>
  <c r="BE356" i="58" s="1"/>
  <c r="BF354" i="58"/>
  <c r="BF355" i="58"/>
  <c r="BF356" i="58" s="1"/>
  <c r="BW353" i="58"/>
  <c r="BW355" i="58"/>
  <c r="BW356" i="58" s="1"/>
  <c r="BX353" i="58"/>
  <c r="BX355" i="58"/>
  <c r="BX356" i="58" s="1"/>
  <c r="BY353" i="58"/>
  <c r="BY355" i="58"/>
  <c r="BY356" i="58" s="1"/>
  <c r="CB354" i="58"/>
  <c r="CB355" i="58"/>
  <c r="CB356" i="58" s="1"/>
  <c r="CC354" i="58"/>
  <c r="CC355" i="58"/>
  <c r="CC356" i="58" s="1"/>
  <c r="CD354" i="58"/>
  <c r="CD355" i="58"/>
  <c r="CD356" i="58" s="1"/>
  <c r="CE354" i="58"/>
  <c r="CE355" i="58"/>
  <c r="CE356" i="58" s="1"/>
  <c r="CV352" i="58"/>
  <c r="CV355" i="58"/>
  <c r="CV356" i="58" s="1"/>
  <c r="CW352" i="58"/>
  <c r="CW355" i="58"/>
  <c r="CW356" i="58" s="1"/>
  <c r="CX353" i="58"/>
  <c r="CX355" i="58"/>
  <c r="CX356" i="58" s="1"/>
  <c r="E398" i="58"/>
  <c r="E399" i="58"/>
  <c r="E400" i="58" s="1"/>
  <c r="F398" i="58"/>
  <c r="F399" i="58"/>
  <c r="F400" i="58" s="1"/>
  <c r="G398" i="58"/>
  <c r="G399" i="58"/>
  <c r="G400" i="58" s="1"/>
  <c r="H398" i="58"/>
  <c r="H399" i="58"/>
  <c r="H400" i="58" s="1"/>
  <c r="Y396" i="58"/>
  <c r="Y399" i="58"/>
  <c r="Y400" i="58" s="1"/>
  <c r="Z396" i="58"/>
  <c r="Z399" i="58"/>
  <c r="Z400" i="58" s="1"/>
  <c r="AA397" i="58"/>
  <c r="AA399" i="58"/>
  <c r="AA400" i="58" s="1"/>
  <c r="AD398" i="58"/>
  <c r="AD399" i="58"/>
  <c r="AD400" i="58" s="1"/>
  <c r="AE398" i="58"/>
  <c r="AE399" i="58"/>
  <c r="AE400" i="58" s="1"/>
  <c r="AF398" i="58"/>
  <c r="AF399" i="58"/>
  <c r="AF400" i="58" s="1"/>
  <c r="AG398" i="58"/>
  <c r="AG399" i="58"/>
  <c r="AG400" i="58" s="1"/>
  <c r="AX396" i="58"/>
  <c r="AX399" i="58"/>
  <c r="AX400" i="58" s="1"/>
  <c r="AY396" i="58"/>
  <c r="AY399" i="58"/>
  <c r="AY400" i="58" s="1"/>
  <c r="AZ397" i="58"/>
  <c r="AZ399" i="58"/>
  <c r="AZ400" i="58" s="1"/>
  <c r="BC398" i="58"/>
  <c r="BC399" i="58"/>
  <c r="BC400" i="58" s="1"/>
  <c r="BD398" i="58"/>
  <c r="BD399" i="58"/>
  <c r="BD400" i="58" s="1"/>
  <c r="BE398" i="58"/>
  <c r="BE399" i="58"/>
  <c r="BE400" i="58" s="1"/>
  <c r="BF398" i="58"/>
  <c r="BF399" i="58"/>
  <c r="BF400" i="58" s="1"/>
  <c r="BW397" i="58"/>
  <c r="BW399" i="58"/>
  <c r="BW400" i="58" s="1"/>
  <c r="BX397" i="58"/>
  <c r="BX399" i="58"/>
  <c r="BX400" i="58" s="1"/>
  <c r="BY397" i="58"/>
  <c r="BY399" i="58"/>
  <c r="BY400" i="58" s="1"/>
  <c r="CB398" i="58"/>
  <c r="CB399" i="58"/>
  <c r="CB400" i="58" s="1"/>
  <c r="CC398" i="58"/>
  <c r="CC399" i="58"/>
  <c r="CC400" i="58" s="1"/>
  <c r="CD398" i="58"/>
  <c r="CD399" i="58"/>
  <c r="CD400" i="58" s="1"/>
  <c r="CE398" i="58"/>
  <c r="CE399" i="58"/>
  <c r="CE400" i="58" s="1"/>
  <c r="CV396" i="58"/>
  <c r="CV399" i="58"/>
  <c r="CV400" i="58" s="1"/>
  <c r="CW396" i="58"/>
  <c r="CW399" i="58"/>
  <c r="CW400" i="58" s="1"/>
  <c r="CX397" i="58"/>
  <c r="CX399" i="58"/>
  <c r="CX400" i="58" s="1"/>
  <c r="E442" i="58"/>
  <c r="E443" i="58"/>
  <c r="E444" i="58" s="1"/>
  <c r="F442" i="58"/>
  <c r="F443" i="58"/>
  <c r="F444" i="58" s="1"/>
  <c r="G442" i="58"/>
  <c r="G443" i="58"/>
  <c r="G444" i="58" s="1"/>
  <c r="H442" i="58"/>
  <c r="H443" i="58"/>
  <c r="H444" i="58" s="1"/>
  <c r="Y440" i="58"/>
  <c r="Y443" i="58"/>
  <c r="Y444" i="58" s="1"/>
  <c r="Z440" i="58"/>
  <c r="Z443" i="58"/>
  <c r="Z444" i="58" s="1"/>
  <c r="AA441" i="58"/>
  <c r="AA443" i="58"/>
  <c r="AA444" i="58" s="1"/>
  <c r="AD442" i="58"/>
  <c r="AD443" i="58"/>
  <c r="AD444" i="58" s="1"/>
  <c r="AE442" i="58"/>
  <c r="AE443" i="58"/>
  <c r="AE444" i="58" s="1"/>
  <c r="AF442" i="58"/>
  <c r="AF443" i="58"/>
  <c r="AF444" i="58" s="1"/>
  <c r="AG442" i="58"/>
  <c r="AG443" i="58"/>
  <c r="AG444" i="58" s="1"/>
  <c r="AX440" i="58"/>
  <c r="AX443" i="58"/>
  <c r="AX444" i="58" s="1"/>
  <c r="AY440" i="58"/>
  <c r="AY443" i="58"/>
  <c r="AY444" i="58" s="1"/>
  <c r="AZ441" i="58"/>
  <c r="AZ443" i="58"/>
  <c r="AZ444" i="58" s="1"/>
  <c r="BC442" i="58"/>
  <c r="BC443" i="58"/>
  <c r="BC444" i="58" s="1"/>
  <c r="BD442" i="58"/>
  <c r="BD443" i="58"/>
  <c r="BD444" i="58" s="1"/>
  <c r="BE442" i="58"/>
  <c r="BE443" i="58"/>
  <c r="BE444" i="58" s="1"/>
  <c r="BF442" i="58"/>
  <c r="BF443" i="58"/>
  <c r="BF444" i="58" s="1"/>
  <c r="BW441" i="58"/>
  <c r="BW443" i="58"/>
  <c r="BW444" i="58" s="1"/>
  <c r="BX441" i="58"/>
  <c r="BX443" i="58"/>
  <c r="BX444" i="58" s="1"/>
  <c r="BY441" i="58"/>
  <c r="BY443" i="58"/>
  <c r="BY444" i="58" s="1"/>
  <c r="CB442" i="58"/>
  <c r="CB443" i="58"/>
  <c r="CB444" i="58" s="1"/>
  <c r="CC442" i="58"/>
  <c r="CC443" i="58"/>
  <c r="CC444" i="58" s="1"/>
  <c r="CD442" i="58"/>
  <c r="CD443" i="58"/>
  <c r="CD444" i="58" s="1"/>
  <c r="CE442" i="58"/>
  <c r="CE443" i="58"/>
  <c r="CE444" i="58" s="1"/>
  <c r="CV440" i="58"/>
  <c r="CV443" i="58"/>
  <c r="CV444" i="58" s="1"/>
  <c r="CW440" i="58"/>
  <c r="CW443" i="58"/>
  <c r="CW444" i="58" s="1"/>
  <c r="CX441" i="58"/>
  <c r="CX443" i="58"/>
  <c r="CX444" i="58" s="1"/>
  <c r="E486" i="58"/>
  <c r="E487" i="58"/>
  <c r="E488" i="58" s="1"/>
  <c r="F486" i="58"/>
  <c r="F487" i="58"/>
  <c r="F488" i="58" s="1"/>
  <c r="G486" i="58"/>
  <c r="G487" i="58"/>
  <c r="G488" i="58" s="1"/>
  <c r="H486" i="58"/>
  <c r="H487" i="58"/>
  <c r="H488" i="58" s="1"/>
  <c r="Y485" i="58"/>
  <c r="Y487" i="58"/>
  <c r="Y488" i="58" s="1"/>
  <c r="Z485" i="58"/>
  <c r="Z487" i="58"/>
  <c r="Z488" i="58" s="1"/>
  <c r="AA485" i="58"/>
  <c r="AA487" i="58"/>
  <c r="AA488" i="58" s="1"/>
  <c r="AD486" i="58"/>
  <c r="AD487" i="58"/>
  <c r="AD488" i="58" s="1"/>
  <c r="AE486" i="58"/>
  <c r="AE487" i="58"/>
  <c r="AE488" i="58" s="1"/>
  <c r="AF486" i="58"/>
  <c r="AF487" i="58"/>
  <c r="AF488" i="58" s="1"/>
  <c r="AG486" i="58"/>
  <c r="AG487" i="58"/>
  <c r="AG488" i="58" s="1"/>
  <c r="AX484" i="58"/>
  <c r="AX487" i="58"/>
  <c r="AX488" i="58" s="1"/>
  <c r="AY484" i="58"/>
  <c r="AY487" i="58"/>
  <c r="AY488" i="58" s="1"/>
  <c r="AZ485" i="58"/>
  <c r="AZ487" i="58"/>
  <c r="AZ488" i="58" s="1"/>
  <c r="BC486" i="58"/>
  <c r="BC487" i="58"/>
  <c r="BC488" i="58" s="1"/>
  <c r="BD486" i="58"/>
  <c r="BD487" i="58"/>
  <c r="BD488" i="58" s="1"/>
  <c r="BE486" i="58"/>
  <c r="BE487" i="58"/>
  <c r="BE488" i="58" s="1"/>
  <c r="BF486" i="58"/>
  <c r="BF487" i="58"/>
  <c r="BF488" i="58" s="1"/>
  <c r="BW485" i="58"/>
  <c r="BW487" i="58"/>
  <c r="BW488" i="58" s="1"/>
  <c r="BX485" i="58"/>
  <c r="BX487" i="58"/>
  <c r="BX488" i="58" s="1"/>
  <c r="BY485" i="58"/>
  <c r="BY487" i="58"/>
  <c r="BY488" i="58" s="1"/>
  <c r="CB486" i="58"/>
  <c r="CB487" i="58"/>
  <c r="CB488" i="58" s="1"/>
  <c r="CC486" i="58"/>
  <c r="CC487" i="58"/>
  <c r="CC488" i="58" s="1"/>
  <c r="CD486" i="58"/>
  <c r="CD487" i="58"/>
  <c r="CD488" i="58" s="1"/>
  <c r="CE486" i="58"/>
  <c r="CE487" i="58"/>
  <c r="CE488" i="58" s="1"/>
  <c r="CV485" i="58"/>
  <c r="CV487" i="58"/>
  <c r="CV488" i="58" s="1"/>
  <c r="CW485" i="58"/>
  <c r="CW487" i="58"/>
  <c r="CW488" i="58" s="1"/>
  <c r="CX485" i="58"/>
  <c r="CX487" i="58"/>
  <c r="CX488" i="58" s="1"/>
  <c r="I134" i="58"/>
  <c r="I135" i="58"/>
  <c r="I136" i="58" s="1"/>
  <c r="L132" i="58"/>
  <c r="L135" i="58"/>
  <c r="L136" i="58" s="1"/>
  <c r="M132" i="58"/>
  <c r="M135" i="58"/>
  <c r="M136" i="58" s="1"/>
  <c r="N132" i="58"/>
  <c r="N135" i="58"/>
  <c r="N136" i="58" s="1"/>
  <c r="O132" i="58"/>
  <c r="O135" i="58"/>
  <c r="O136" i="58" s="1"/>
  <c r="P132" i="58"/>
  <c r="P135" i="58"/>
  <c r="P136" i="58" s="1"/>
  <c r="Q132" i="58"/>
  <c r="Q135" i="58"/>
  <c r="Q136" i="58" s="1"/>
  <c r="R132" i="58"/>
  <c r="R135" i="58"/>
  <c r="R136" i="58" s="1"/>
  <c r="S132" i="58"/>
  <c r="S135" i="58"/>
  <c r="S136" i="58" s="1"/>
  <c r="T132" i="58"/>
  <c r="T135" i="58"/>
  <c r="T136" i="58" s="1"/>
  <c r="U131" i="58"/>
  <c r="U135" i="58"/>
  <c r="U136" i="58" s="1"/>
  <c r="V131" i="58"/>
  <c r="V135" i="58"/>
  <c r="V136" i="58" s="1"/>
  <c r="W131" i="58"/>
  <c r="W135" i="58"/>
  <c r="W136" i="58" s="1"/>
  <c r="X131" i="58"/>
  <c r="X135" i="58"/>
  <c r="X136" i="58" s="1"/>
  <c r="AH134" i="58"/>
  <c r="AH135" i="58"/>
  <c r="AH136" i="58" s="1"/>
  <c r="AK133" i="58"/>
  <c r="AK135" i="58"/>
  <c r="AK136" i="58" s="1"/>
  <c r="AL133" i="58"/>
  <c r="AL135" i="58"/>
  <c r="AL136" i="58" s="1"/>
  <c r="AM132" i="58"/>
  <c r="AM135" i="58"/>
  <c r="AM136" i="58" s="1"/>
  <c r="AN132" i="58"/>
  <c r="AN135" i="58"/>
  <c r="AN136" i="58" s="1"/>
  <c r="AO132" i="58"/>
  <c r="AO135" i="58"/>
  <c r="AO136" i="58" s="1"/>
  <c r="AP133" i="58"/>
  <c r="AP135" i="58"/>
  <c r="AP136" i="58" s="1"/>
  <c r="AQ133" i="58"/>
  <c r="AQ135" i="58"/>
  <c r="AQ136" i="58" s="1"/>
  <c r="AR132" i="58"/>
  <c r="AR135" i="58"/>
  <c r="AR136" i="58" s="1"/>
  <c r="AS132" i="58"/>
  <c r="AS135" i="58"/>
  <c r="AS136" i="58" s="1"/>
  <c r="AT132" i="58"/>
  <c r="AT135" i="58"/>
  <c r="AT136" i="58" s="1"/>
  <c r="AU132" i="58"/>
  <c r="AU135" i="58"/>
  <c r="AU136" i="58" s="1"/>
  <c r="AV132" i="58"/>
  <c r="AV135" i="58"/>
  <c r="AV136" i="58" s="1"/>
  <c r="AW132" i="58"/>
  <c r="AW135" i="58"/>
  <c r="AW136" i="58" s="1"/>
  <c r="BG134" i="58"/>
  <c r="BG135" i="58"/>
  <c r="BG136" i="58" s="1"/>
  <c r="BJ133" i="58"/>
  <c r="BJ135" i="58"/>
  <c r="BJ136" i="58" s="1"/>
  <c r="BK133" i="58"/>
  <c r="BK135" i="58"/>
  <c r="BK136" i="58" s="1"/>
  <c r="BL133" i="58"/>
  <c r="BL135" i="58"/>
  <c r="BL136" i="58" s="1"/>
  <c r="BM133" i="58"/>
  <c r="BM135" i="58"/>
  <c r="BM136" i="58" s="1"/>
  <c r="BN133" i="58"/>
  <c r="BN135" i="58"/>
  <c r="BN136" i="58" s="1"/>
  <c r="BO133" i="58"/>
  <c r="BO135" i="58"/>
  <c r="BO136" i="58" s="1"/>
  <c r="BP133" i="58"/>
  <c r="BP135" i="58"/>
  <c r="BP136" i="58" s="1"/>
  <c r="BQ133" i="58"/>
  <c r="BQ135" i="58"/>
  <c r="BQ136" i="58" s="1"/>
  <c r="BR133" i="58"/>
  <c r="BR135" i="58"/>
  <c r="BR136" i="58" s="1"/>
  <c r="BS133" i="58"/>
  <c r="BS135" i="58"/>
  <c r="BS136" i="58" s="1"/>
  <c r="BT133" i="58"/>
  <c r="BT135" i="58"/>
  <c r="BT136" i="58" s="1"/>
  <c r="BU133" i="58"/>
  <c r="BU135" i="58"/>
  <c r="BU136" i="58" s="1"/>
  <c r="BV133" i="58"/>
  <c r="BV135" i="58"/>
  <c r="BV136" i="58" s="1"/>
  <c r="CF134" i="58"/>
  <c r="CF135" i="58"/>
  <c r="CF136" i="58" s="1"/>
  <c r="CI132" i="58"/>
  <c r="CI135" i="58"/>
  <c r="CJ132" i="58"/>
  <c r="CJ135" i="58"/>
  <c r="CJ136" i="58" s="1"/>
  <c r="CK132" i="58"/>
  <c r="CK135" i="58"/>
  <c r="CK136" i="58" s="1"/>
  <c r="CL132" i="58"/>
  <c r="CL135" i="58"/>
  <c r="CL136" i="58" s="1"/>
  <c r="CM132" i="58"/>
  <c r="CM135" i="58"/>
  <c r="CM136" i="58" s="1"/>
  <c r="CN132" i="58"/>
  <c r="CN135" i="58"/>
  <c r="CN136" i="58" s="1"/>
  <c r="CO132" i="58"/>
  <c r="CO135" i="58"/>
  <c r="CO136" i="58" s="1"/>
  <c r="CP132" i="58"/>
  <c r="CP135" i="58"/>
  <c r="CP136" i="58" s="1"/>
  <c r="CQ132" i="58"/>
  <c r="CQ135" i="58"/>
  <c r="CQ136" i="58" s="1"/>
  <c r="CR131" i="58"/>
  <c r="CR135" i="58"/>
  <c r="CR136" i="58" s="1"/>
  <c r="CS131" i="58"/>
  <c r="CS135" i="58"/>
  <c r="CS136" i="58" s="1"/>
  <c r="CT131" i="58"/>
  <c r="CT135" i="58"/>
  <c r="CT136" i="58" s="1"/>
  <c r="CU131" i="58"/>
  <c r="CU135" i="58"/>
  <c r="CU136" i="58" s="1"/>
  <c r="I178" i="58"/>
  <c r="I179" i="58"/>
  <c r="I180" i="58" s="1"/>
  <c r="L176" i="58"/>
  <c r="L179" i="58"/>
  <c r="L180" i="58" s="1"/>
  <c r="M176" i="58"/>
  <c r="M179" i="58"/>
  <c r="M180" i="58" s="1"/>
  <c r="N176" i="58"/>
  <c r="N179" i="58"/>
  <c r="N180" i="58" s="1"/>
  <c r="O176" i="58"/>
  <c r="O179" i="58"/>
  <c r="O180" i="58" s="1"/>
  <c r="P176" i="58"/>
  <c r="P179" i="58"/>
  <c r="P180" i="58" s="1"/>
  <c r="Q176" i="58"/>
  <c r="Q179" i="58"/>
  <c r="Q180" i="58" s="1"/>
  <c r="R176" i="58"/>
  <c r="R179" i="58"/>
  <c r="R180" i="58" s="1"/>
  <c r="S176" i="58"/>
  <c r="S179" i="58"/>
  <c r="S180" i="58" s="1"/>
  <c r="T176" i="58"/>
  <c r="T179" i="58"/>
  <c r="T180" i="58" s="1"/>
  <c r="U175" i="58"/>
  <c r="U179" i="58"/>
  <c r="U180" i="58" s="1"/>
  <c r="V175" i="58"/>
  <c r="V179" i="58"/>
  <c r="V180" i="58" s="1"/>
  <c r="W175" i="58"/>
  <c r="W179" i="58"/>
  <c r="W180" i="58" s="1"/>
  <c r="X175" i="58"/>
  <c r="X179" i="58"/>
  <c r="X180" i="58" s="1"/>
  <c r="AH178" i="58"/>
  <c r="AH179" i="58"/>
  <c r="AH180" i="58" s="1"/>
  <c r="AK177" i="58"/>
  <c r="AK179" i="58"/>
  <c r="AK180" i="58" s="1"/>
  <c r="AL177" i="58"/>
  <c r="AL179" i="58"/>
  <c r="AL180" i="58" s="1"/>
  <c r="AM176" i="58"/>
  <c r="AM179" i="58"/>
  <c r="AM180" i="58" s="1"/>
  <c r="AN176" i="58"/>
  <c r="AN179" i="58"/>
  <c r="AN180" i="58" s="1"/>
  <c r="AO176" i="58"/>
  <c r="AO179" i="58"/>
  <c r="AO180" i="58" s="1"/>
  <c r="AP177" i="58"/>
  <c r="AP179" i="58"/>
  <c r="AP180" i="58" s="1"/>
  <c r="AQ177" i="58"/>
  <c r="AQ179" i="58"/>
  <c r="AQ180" i="58" s="1"/>
  <c r="AR176" i="58"/>
  <c r="AR179" i="58"/>
  <c r="AR180" i="58" s="1"/>
  <c r="AS176" i="58"/>
  <c r="AS179" i="58"/>
  <c r="AS180" i="58" s="1"/>
  <c r="AT176" i="58"/>
  <c r="AT179" i="58"/>
  <c r="AT180" i="58" s="1"/>
  <c r="AU176" i="58"/>
  <c r="AU179" i="58"/>
  <c r="AU180" i="58" s="1"/>
  <c r="AV176" i="58"/>
  <c r="AV179" i="58"/>
  <c r="AV180" i="58" s="1"/>
  <c r="AW176" i="58"/>
  <c r="AW179" i="58"/>
  <c r="AW180" i="58" s="1"/>
  <c r="BG178" i="58"/>
  <c r="BG179" i="58"/>
  <c r="BG180" i="58" s="1"/>
  <c r="BJ177" i="58"/>
  <c r="BJ179" i="58"/>
  <c r="BJ180" i="58" s="1"/>
  <c r="BK177" i="58"/>
  <c r="BK179" i="58"/>
  <c r="BK180" i="58" s="1"/>
  <c r="BL177" i="58"/>
  <c r="BL179" i="58"/>
  <c r="BL180" i="58" s="1"/>
  <c r="BM177" i="58"/>
  <c r="BM179" i="58"/>
  <c r="BM180" i="58" s="1"/>
  <c r="BN177" i="58"/>
  <c r="BN179" i="58"/>
  <c r="BN180" i="58" s="1"/>
  <c r="BO177" i="58"/>
  <c r="BO179" i="58"/>
  <c r="BO180" i="58" s="1"/>
  <c r="BP177" i="58"/>
  <c r="BP179" i="58"/>
  <c r="BP180" i="58" s="1"/>
  <c r="BQ177" i="58"/>
  <c r="BQ179" i="58"/>
  <c r="BQ180" i="58" s="1"/>
  <c r="BR177" i="58"/>
  <c r="BR179" i="58"/>
  <c r="BR180" i="58" s="1"/>
  <c r="BS177" i="58"/>
  <c r="BS179" i="58"/>
  <c r="BS180" i="58" s="1"/>
  <c r="BT177" i="58"/>
  <c r="BT179" i="58"/>
  <c r="BT180" i="58" s="1"/>
  <c r="BU177" i="58"/>
  <c r="BU179" i="58"/>
  <c r="BU180" i="58" s="1"/>
  <c r="BV177" i="58"/>
  <c r="BV179" i="58"/>
  <c r="BV180" i="58" s="1"/>
  <c r="CF178" i="58"/>
  <c r="CF179" i="58"/>
  <c r="CF180" i="58" s="1"/>
  <c r="CI176" i="58"/>
  <c r="CI179" i="58"/>
  <c r="CI180" i="58" s="1"/>
  <c r="CJ176" i="58"/>
  <c r="CJ179" i="58"/>
  <c r="CJ180" i="58" s="1"/>
  <c r="CK176" i="58"/>
  <c r="CK179" i="58"/>
  <c r="CK180" i="58" s="1"/>
  <c r="CL176" i="58"/>
  <c r="CL179" i="58"/>
  <c r="CL180" i="58" s="1"/>
  <c r="CM176" i="58"/>
  <c r="CM179" i="58"/>
  <c r="CM180" i="58" s="1"/>
  <c r="CN176" i="58"/>
  <c r="CN179" i="58"/>
  <c r="CN180" i="58" s="1"/>
  <c r="CO176" i="58"/>
  <c r="CO179" i="58"/>
  <c r="CO180" i="58" s="1"/>
  <c r="CP176" i="58"/>
  <c r="CP179" i="58"/>
  <c r="CP180" i="58" s="1"/>
  <c r="CQ176" i="58"/>
  <c r="CQ179" i="58"/>
  <c r="CQ180" i="58" s="1"/>
  <c r="CR175" i="58"/>
  <c r="CR179" i="58"/>
  <c r="CR180" i="58" s="1"/>
  <c r="CS175" i="58"/>
  <c r="CS179" i="58"/>
  <c r="CS180" i="58" s="1"/>
  <c r="CT175" i="58"/>
  <c r="CT179" i="58"/>
  <c r="CT180" i="58" s="1"/>
  <c r="CU175" i="58"/>
  <c r="CU179" i="58"/>
  <c r="CU180" i="58" s="1"/>
  <c r="I266" i="58"/>
  <c r="I267" i="58"/>
  <c r="I268" i="58" s="1"/>
  <c r="L264" i="58"/>
  <c r="L267" i="58"/>
  <c r="L268" i="58" s="1"/>
  <c r="M263" i="58"/>
  <c r="M267" i="58"/>
  <c r="M268" i="58" s="1"/>
  <c r="N263" i="58"/>
  <c r="N267" i="58"/>
  <c r="N268" i="58" s="1"/>
  <c r="O263" i="58"/>
  <c r="O267" i="58"/>
  <c r="O268" i="58" s="1"/>
  <c r="P263" i="58"/>
  <c r="P267" i="58"/>
  <c r="P268" i="58" s="1"/>
  <c r="Q263" i="58"/>
  <c r="Q267" i="58"/>
  <c r="Q268" i="58" s="1"/>
  <c r="R263" i="58"/>
  <c r="R267" i="58"/>
  <c r="R268" i="58" s="1"/>
  <c r="S264" i="58"/>
  <c r="S267" i="58"/>
  <c r="S268" i="58" s="1"/>
  <c r="T264" i="58"/>
  <c r="T267" i="58"/>
  <c r="T268" i="58" s="1"/>
  <c r="U264" i="58"/>
  <c r="U267" i="58"/>
  <c r="U268" i="58" s="1"/>
  <c r="V264" i="58"/>
  <c r="V267" i="58"/>
  <c r="V268" i="58" s="1"/>
  <c r="W264" i="58"/>
  <c r="W267" i="58"/>
  <c r="W268" i="58" s="1"/>
  <c r="X264" i="58"/>
  <c r="X267" i="58"/>
  <c r="X268" i="58" s="1"/>
  <c r="AH266" i="58"/>
  <c r="AH267" i="58"/>
  <c r="AH268" i="58" s="1"/>
  <c r="AK265" i="58"/>
  <c r="AK267" i="58"/>
  <c r="AK268" i="58" s="1"/>
  <c r="AL265" i="58"/>
  <c r="AL267" i="58"/>
  <c r="AL268" i="58" s="1"/>
  <c r="AM264" i="58"/>
  <c r="AM267" i="58"/>
  <c r="AM268" i="58" s="1"/>
  <c r="AN264" i="58"/>
  <c r="AN267" i="58"/>
  <c r="AN268" i="58" s="1"/>
  <c r="AO264" i="58"/>
  <c r="AO267" i="58"/>
  <c r="AO268" i="58" s="1"/>
  <c r="AP264" i="58"/>
  <c r="AP267" i="58"/>
  <c r="AP268" i="58" s="1"/>
  <c r="AQ264" i="58"/>
  <c r="AQ267" i="58"/>
  <c r="AQ268" i="58" s="1"/>
  <c r="AR264" i="58"/>
  <c r="AR267" i="58"/>
  <c r="AR268" i="58" s="1"/>
  <c r="AS264" i="58"/>
  <c r="AS267" i="58"/>
  <c r="AS268" i="58" s="1"/>
  <c r="AT264" i="58"/>
  <c r="AT267" i="58"/>
  <c r="AT268" i="58" s="1"/>
  <c r="AU264" i="58"/>
  <c r="AU267" i="58"/>
  <c r="AU268" i="58" s="1"/>
  <c r="AV264" i="58"/>
  <c r="AV267" i="58"/>
  <c r="AV268" i="58" s="1"/>
  <c r="AW264" i="58"/>
  <c r="AW267" i="58"/>
  <c r="AW268" i="58" s="1"/>
  <c r="BG266" i="58"/>
  <c r="BG267" i="58"/>
  <c r="BG268" i="58" s="1"/>
  <c r="BJ265" i="58"/>
  <c r="BJ267" i="58"/>
  <c r="BJ268" i="58" s="1"/>
  <c r="BK265" i="58"/>
  <c r="BK267" i="58"/>
  <c r="BK268" i="58" s="1"/>
  <c r="BL265" i="58"/>
  <c r="BL267" i="58"/>
  <c r="BL268" i="58" s="1"/>
  <c r="BM265" i="58"/>
  <c r="BM267" i="58"/>
  <c r="BM268" i="58" s="1"/>
  <c r="BN265" i="58"/>
  <c r="BN267" i="58"/>
  <c r="BN268" i="58" s="1"/>
  <c r="BO265" i="58"/>
  <c r="BO267" i="58"/>
  <c r="BO268" i="58" s="1"/>
  <c r="BP265" i="58"/>
  <c r="BP267" i="58"/>
  <c r="BP268" i="58" s="1"/>
  <c r="BQ265" i="58"/>
  <c r="BQ267" i="58"/>
  <c r="BQ268" i="58" s="1"/>
  <c r="BR265" i="58"/>
  <c r="BR267" i="58"/>
  <c r="BR268" i="58" s="1"/>
  <c r="BS265" i="58"/>
  <c r="BS267" i="58"/>
  <c r="BS268" i="58" s="1"/>
  <c r="BT265" i="58"/>
  <c r="BT267" i="58"/>
  <c r="BT268" i="58" s="1"/>
  <c r="BU265" i="58"/>
  <c r="BU267" i="58"/>
  <c r="BU268" i="58" s="1"/>
  <c r="BV265" i="58"/>
  <c r="BV267" i="58"/>
  <c r="BV268" i="58" s="1"/>
  <c r="CF266" i="58"/>
  <c r="CF267" i="58"/>
  <c r="CF268" i="58" s="1"/>
  <c r="CI264" i="58"/>
  <c r="CI267" i="58"/>
  <c r="CI268" i="58" s="1"/>
  <c r="CJ263" i="58"/>
  <c r="CJ267" i="58"/>
  <c r="CJ268" i="58" s="1"/>
  <c r="CK263" i="58"/>
  <c r="CK267" i="58"/>
  <c r="CK268" i="58" s="1"/>
  <c r="CL263" i="58"/>
  <c r="CL267" i="58"/>
  <c r="CL268" i="58" s="1"/>
  <c r="CM263" i="58"/>
  <c r="CM267" i="58"/>
  <c r="CM268" i="58" s="1"/>
  <c r="CN263" i="58"/>
  <c r="CN267" i="58"/>
  <c r="CN268" i="58" s="1"/>
  <c r="CO263" i="58"/>
  <c r="CO267" i="58"/>
  <c r="CO268" i="58" s="1"/>
  <c r="CP264" i="58"/>
  <c r="CP267" i="58"/>
  <c r="CP268" i="58" s="1"/>
  <c r="CQ264" i="58"/>
  <c r="CQ267" i="58"/>
  <c r="CQ268" i="58" s="1"/>
  <c r="CR264" i="58"/>
  <c r="CR267" i="58"/>
  <c r="CR268" i="58" s="1"/>
  <c r="CS264" i="58"/>
  <c r="CS267" i="58"/>
  <c r="CS268" i="58" s="1"/>
  <c r="CT264" i="58"/>
  <c r="CT267" i="58"/>
  <c r="CT268" i="58" s="1"/>
  <c r="CU264" i="58"/>
  <c r="CU267" i="58"/>
  <c r="CU268" i="58" s="1"/>
  <c r="I310" i="58"/>
  <c r="I311" i="58"/>
  <c r="I312" i="58" s="1"/>
  <c r="L308" i="58"/>
  <c r="L311" i="58"/>
  <c r="L312" i="58" s="1"/>
  <c r="M307" i="58"/>
  <c r="M311" i="58"/>
  <c r="M312" i="58" s="1"/>
  <c r="N307" i="58"/>
  <c r="N311" i="58"/>
  <c r="N312" i="58" s="1"/>
  <c r="O307" i="58"/>
  <c r="O311" i="58"/>
  <c r="O312" i="58" s="1"/>
  <c r="P307" i="58"/>
  <c r="P311" i="58"/>
  <c r="P312" i="58" s="1"/>
  <c r="Q307" i="58"/>
  <c r="Q311" i="58"/>
  <c r="Q312" i="58" s="1"/>
  <c r="R307" i="58"/>
  <c r="R311" i="58"/>
  <c r="R312" i="58" s="1"/>
  <c r="S308" i="58"/>
  <c r="S311" i="58"/>
  <c r="S312" i="58" s="1"/>
  <c r="T308" i="58"/>
  <c r="T311" i="58"/>
  <c r="T312" i="58" s="1"/>
  <c r="U308" i="58"/>
  <c r="U311" i="58"/>
  <c r="U312" i="58" s="1"/>
  <c r="V308" i="58"/>
  <c r="V311" i="58"/>
  <c r="V312" i="58" s="1"/>
  <c r="W308" i="58"/>
  <c r="W311" i="58"/>
  <c r="W312" i="58" s="1"/>
  <c r="X308" i="58"/>
  <c r="X311" i="58"/>
  <c r="X312" i="58" s="1"/>
  <c r="AH310" i="58"/>
  <c r="AH311" i="58"/>
  <c r="AH312" i="58" s="1"/>
  <c r="AK309" i="58"/>
  <c r="AK311" i="58"/>
  <c r="AK312" i="58" s="1"/>
  <c r="AL309" i="58"/>
  <c r="AL311" i="58"/>
  <c r="AL312" i="58" s="1"/>
  <c r="AM308" i="58"/>
  <c r="AM311" i="58"/>
  <c r="AM312" i="58" s="1"/>
  <c r="AN308" i="58"/>
  <c r="AN311" i="58"/>
  <c r="AN312" i="58" s="1"/>
  <c r="AO308" i="58"/>
  <c r="AO311" i="58"/>
  <c r="AO312" i="58" s="1"/>
  <c r="AP308" i="58"/>
  <c r="AP311" i="58"/>
  <c r="AP312" i="58" s="1"/>
  <c r="AQ308" i="58"/>
  <c r="AQ311" i="58"/>
  <c r="AQ312" i="58" s="1"/>
  <c r="AR308" i="58"/>
  <c r="AR311" i="58"/>
  <c r="AR312" i="58" s="1"/>
  <c r="AS308" i="58"/>
  <c r="AS311" i="58"/>
  <c r="AS312" i="58" s="1"/>
  <c r="AT308" i="58"/>
  <c r="AT311" i="58"/>
  <c r="AT312" i="58" s="1"/>
  <c r="AU308" i="58"/>
  <c r="AU311" i="58"/>
  <c r="AU312" i="58" s="1"/>
  <c r="AV308" i="58"/>
  <c r="AV311" i="58"/>
  <c r="AV312" i="58" s="1"/>
  <c r="AW308" i="58"/>
  <c r="AW311" i="58"/>
  <c r="AW312" i="58" s="1"/>
  <c r="BG310" i="58"/>
  <c r="BG311" i="58"/>
  <c r="BG312" i="58" s="1"/>
  <c r="BJ309" i="58"/>
  <c r="BJ311" i="58"/>
  <c r="BJ312" i="58" s="1"/>
  <c r="BK309" i="58"/>
  <c r="BK311" i="58"/>
  <c r="BK312" i="58" s="1"/>
  <c r="BL309" i="58"/>
  <c r="BL311" i="58"/>
  <c r="BL312" i="58" s="1"/>
  <c r="BM309" i="58"/>
  <c r="BM311" i="58"/>
  <c r="BM312" i="58" s="1"/>
  <c r="BN309" i="58"/>
  <c r="BN311" i="58"/>
  <c r="BN312" i="58" s="1"/>
  <c r="BO309" i="58"/>
  <c r="BO311" i="58"/>
  <c r="BO312" i="58" s="1"/>
  <c r="BP309" i="58"/>
  <c r="BP311" i="58"/>
  <c r="BP312" i="58" s="1"/>
  <c r="BQ309" i="58"/>
  <c r="BQ311" i="58"/>
  <c r="BQ312" i="58" s="1"/>
  <c r="BR309" i="58"/>
  <c r="BR311" i="58"/>
  <c r="BR312" i="58" s="1"/>
  <c r="BS309" i="58"/>
  <c r="BS311" i="58"/>
  <c r="BS312" i="58" s="1"/>
  <c r="BT309" i="58"/>
  <c r="BT311" i="58"/>
  <c r="BT312" i="58" s="1"/>
  <c r="BU309" i="58"/>
  <c r="BU311" i="58"/>
  <c r="BU312" i="58" s="1"/>
  <c r="BV309" i="58"/>
  <c r="BV311" i="58"/>
  <c r="BV312" i="58" s="1"/>
  <c r="CF310" i="58"/>
  <c r="CF311" i="58"/>
  <c r="CF312" i="58" s="1"/>
  <c r="CI308" i="58"/>
  <c r="CI311" i="58"/>
  <c r="CI312" i="58" s="1"/>
  <c r="CJ307" i="58"/>
  <c r="CJ311" i="58"/>
  <c r="CJ312" i="58" s="1"/>
  <c r="CK307" i="58"/>
  <c r="CK311" i="58"/>
  <c r="CK312" i="58" s="1"/>
  <c r="CL307" i="58"/>
  <c r="CL311" i="58"/>
  <c r="CL312" i="58" s="1"/>
  <c r="CM307" i="58"/>
  <c r="CM311" i="58"/>
  <c r="CM312" i="58" s="1"/>
  <c r="CN307" i="58"/>
  <c r="CN311" i="58"/>
  <c r="CN312" i="58" s="1"/>
  <c r="CO307" i="58"/>
  <c r="CO311" i="58"/>
  <c r="CO312" i="58" s="1"/>
  <c r="CP308" i="58"/>
  <c r="CP311" i="58"/>
  <c r="CP312" i="58" s="1"/>
  <c r="CQ308" i="58"/>
  <c r="CQ311" i="58"/>
  <c r="CQ312" i="58" s="1"/>
  <c r="CR308" i="58"/>
  <c r="CR311" i="58"/>
  <c r="CR312" i="58" s="1"/>
  <c r="CS308" i="58"/>
  <c r="CS311" i="58"/>
  <c r="CS312" i="58" s="1"/>
  <c r="CT308" i="58"/>
  <c r="CT311" i="58"/>
  <c r="CT312" i="58" s="1"/>
  <c r="CU308" i="58"/>
  <c r="CU311" i="58"/>
  <c r="CU312" i="58" s="1"/>
  <c r="I354" i="58"/>
  <c r="I355" i="58"/>
  <c r="I356" i="58" s="1"/>
  <c r="L352" i="58"/>
  <c r="L355" i="58"/>
  <c r="L356" i="58" s="1"/>
  <c r="M351" i="58"/>
  <c r="M355" i="58"/>
  <c r="M356" i="58" s="1"/>
  <c r="N351" i="58"/>
  <c r="N355" i="58"/>
  <c r="N356" i="58" s="1"/>
  <c r="O351" i="58"/>
  <c r="O355" i="58"/>
  <c r="O356" i="58" s="1"/>
  <c r="P351" i="58"/>
  <c r="P355" i="58"/>
  <c r="P356" i="58" s="1"/>
  <c r="Q351" i="58"/>
  <c r="Q355" i="58"/>
  <c r="Q356" i="58" s="1"/>
  <c r="R351" i="58"/>
  <c r="R355" i="58"/>
  <c r="R356" i="58" s="1"/>
  <c r="S352" i="58"/>
  <c r="S355" i="58"/>
  <c r="S356" i="58" s="1"/>
  <c r="T352" i="58"/>
  <c r="T355" i="58"/>
  <c r="T356" i="58" s="1"/>
  <c r="U352" i="58"/>
  <c r="U355" i="58"/>
  <c r="U356" i="58" s="1"/>
  <c r="V352" i="58"/>
  <c r="V355" i="58"/>
  <c r="V356" i="58" s="1"/>
  <c r="W352" i="58"/>
  <c r="W355" i="58"/>
  <c r="W356" i="58" s="1"/>
  <c r="X352" i="58"/>
  <c r="X355" i="58"/>
  <c r="X356" i="58" s="1"/>
  <c r="AH354" i="58"/>
  <c r="AH355" i="58"/>
  <c r="AH356" i="58" s="1"/>
  <c r="AK353" i="58"/>
  <c r="AK355" i="58"/>
  <c r="AK356" i="58" s="1"/>
  <c r="AL353" i="58"/>
  <c r="AL355" i="58"/>
  <c r="AL356" i="58" s="1"/>
  <c r="AM352" i="58"/>
  <c r="AM355" i="58"/>
  <c r="AM356" i="58" s="1"/>
  <c r="AN352" i="58"/>
  <c r="AN355" i="58"/>
  <c r="AN356" i="58" s="1"/>
  <c r="AO352" i="58"/>
  <c r="AO355" i="58"/>
  <c r="AO356" i="58" s="1"/>
  <c r="AP352" i="58"/>
  <c r="AP355" i="58"/>
  <c r="AP356" i="58" s="1"/>
  <c r="AQ352" i="58"/>
  <c r="AQ355" i="58"/>
  <c r="AQ356" i="58" s="1"/>
  <c r="AR352" i="58"/>
  <c r="AR355" i="58"/>
  <c r="AR356" i="58" s="1"/>
  <c r="AS352" i="58"/>
  <c r="AS355" i="58"/>
  <c r="AS356" i="58" s="1"/>
  <c r="AT352" i="58"/>
  <c r="AT355" i="58"/>
  <c r="AT356" i="58" s="1"/>
  <c r="AU352" i="58"/>
  <c r="AU355" i="58"/>
  <c r="AU356" i="58" s="1"/>
  <c r="AV352" i="58"/>
  <c r="AV355" i="58"/>
  <c r="AV356" i="58" s="1"/>
  <c r="AW352" i="58"/>
  <c r="AW355" i="58"/>
  <c r="AW356" i="58" s="1"/>
  <c r="BG354" i="58"/>
  <c r="BG355" i="58"/>
  <c r="BG356" i="58" s="1"/>
  <c r="BJ353" i="58"/>
  <c r="BJ355" i="58"/>
  <c r="BJ356" i="58" s="1"/>
  <c r="BK353" i="58"/>
  <c r="BK355" i="58"/>
  <c r="BK356" i="58" s="1"/>
  <c r="BL353" i="58"/>
  <c r="BL355" i="58"/>
  <c r="BL356" i="58" s="1"/>
  <c r="BM353" i="58"/>
  <c r="BM355" i="58"/>
  <c r="BM356" i="58" s="1"/>
  <c r="BN353" i="58"/>
  <c r="BN355" i="58"/>
  <c r="BN356" i="58" s="1"/>
  <c r="BO353" i="58"/>
  <c r="BO355" i="58"/>
  <c r="BO356" i="58" s="1"/>
  <c r="BP353" i="58"/>
  <c r="BP355" i="58"/>
  <c r="BP356" i="58" s="1"/>
  <c r="BQ353" i="58"/>
  <c r="BQ355" i="58"/>
  <c r="BQ356" i="58" s="1"/>
  <c r="BR353" i="58"/>
  <c r="BR355" i="58"/>
  <c r="BR356" i="58" s="1"/>
  <c r="BS353" i="58"/>
  <c r="BS355" i="58"/>
  <c r="BS356" i="58" s="1"/>
  <c r="BT353" i="58"/>
  <c r="BT355" i="58"/>
  <c r="BT356" i="58" s="1"/>
  <c r="BU353" i="58"/>
  <c r="BU355" i="58"/>
  <c r="BU356" i="58" s="1"/>
  <c r="BV353" i="58"/>
  <c r="BV355" i="58"/>
  <c r="BV356" i="58" s="1"/>
  <c r="CF354" i="58"/>
  <c r="CF355" i="58"/>
  <c r="CF356" i="58" s="1"/>
  <c r="CI352" i="58"/>
  <c r="CI355" i="58"/>
  <c r="CI356" i="58" s="1"/>
  <c r="CJ351" i="58"/>
  <c r="CJ355" i="58"/>
  <c r="CJ356" i="58" s="1"/>
  <c r="CK351" i="58"/>
  <c r="CK355" i="58"/>
  <c r="CK356" i="58" s="1"/>
  <c r="CL351" i="58"/>
  <c r="CL355" i="58"/>
  <c r="CL356" i="58" s="1"/>
  <c r="CM351" i="58"/>
  <c r="CM355" i="58"/>
  <c r="CM356" i="58" s="1"/>
  <c r="CN351" i="58"/>
  <c r="CN355" i="58"/>
  <c r="CN356" i="58" s="1"/>
  <c r="CO351" i="58"/>
  <c r="CO355" i="58"/>
  <c r="CO356" i="58" s="1"/>
  <c r="CP352" i="58"/>
  <c r="CP355" i="58"/>
  <c r="CP356" i="58" s="1"/>
  <c r="CQ352" i="58"/>
  <c r="CQ355" i="58"/>
  <c r="CQ356" i="58" s="1"/>
  <c r="CR352" i="58"/>
  <c r="CR355" i="58"/>
  <c r="CR356" i="58" s="1"/>
  <c r="CS352" i="58"/>
  <c r="CS355" i="58"/>
  <c r="CS356" i="58" s="1"/>
  <c r="CT352" i="58"/>
  <c r="CT355" i="58"/>
  <c r="CT356" i="58" s="1"/>
  <c r="CU352" i="58"/>
  <c r="CU355" i="58"/>
  <c r="CU356" i="58" s="1"/>
  <c r="I398" i="58"/>
  <c r="I399" i="58"/>
  <c r="I400" i="58" s="1"/>
  <c r="L396" i="58"/>
  <c r="L399" i="58"/>
  <c r="L400" i="58" s="1"/>
  <c r="M395" i="58"/>
  <c r="M399" i="58"/>
  <c r="M400" i="58" s="1"/>
  <c r="N395" i="58"/>
  <c r="N399" i="58"/>
  <c r="N400" i="58" s="1"/>
  <c r="O395" i="58"/>
  <c r="O399" i="58"/>
  <c r="O400" i="58" s="1"/>
  <c r="P395" i="58"/>
  <c r="P399" i="58"/>
  <c r="P400" i="58" s="1"/>
  <c r="Q395" i="58"/>
  <c r="Q399" i="58"/>
  <c r="Q400" i="58" s="1"/>
  <c r="R395" i="58"/>
  <c r="R399" i="58"/>
  <c r="R400" i="58" s="1"/>
  <c r="S396" i="58"/>
  <c r="S399" i="58"/>
  <c r="S400" i="58" s="1"/>
  <c r="T396" i="58"/>
  <c r="T399" i="58"/>
  <c r="T400" i="58" s="1"/>
  <c r="U396" i="58"/>
  <c r="U399" i="58"/>
  <c r="U400" i="58" s="1"/>
  <c r="V396" i="58"/>
  <c r="V399" i="58"/>
  <c r="V400" i="58" s="1"/>
  <c r="W396" i="58"/>
  <c r="W399" i="58"/>
  <c r="W400" i="58" s="1"/>
  <c r="X396" i="58"/>
  <c r="X399" i="58"/>
  <c r="X400" i="58" s="1"/>
  <c r="AH398" i="58"/>
  <c r="AH399" i="58"/>
  <c r="AH400" i="58" s="1"/>
  <c r="AK397" i="58"/>
  <c r="AK399" i="58"/>
  <c r="AK400" i="58" s="1"/>
  <c r="AL397" i="58"/>
  <c r="AL399" i="58"/>
  <c r="AL400" i="58" s="1"/>
  <c r="AM396" i="58"/>
  <c r="AM399" i="58"/>
  <c r="AM400" i="58" s="1"/>
  <c r="AN396" i="58"/>
  <c r="AN399" i="58"/>
  <c r="AN400" i="58" s="1"/>
  <c r="AO396" i="58"/>
  <c r="AO399" i="58"/>
  <c r="AO400" i="58" s="1"/>
  <c r="AP396" i="58"/>
  <c r="AP399" i="58"/>
  <c r="AP400" i="58" s="1"/>
  <c r="AQ396" i="58"/>
  <c r="AQ399" i="58"/>
  <c r="AQ400" i="58" s="1"/>
  <c r="AR396" i="58"/>
  <c r="AR399" i="58"/>
  <c r="AR400" i="58" s="1"/>
  <c r="AS396" i="58"/>
  <c r="AS399" i="58"/>
  <c r="AS400" i="58" s="1"/>
  <c r="AT396" i="58"/>
  <c r="AT399" i="58"/>
  <c r="AT400" i="58" s="1"/>
  <c r="AU396" i="58"/>
  <c r="AU399" i="58"/>
  <c r="AU400" i="58" s="1"/>
  <c r="AV396" i="58"/>
  <c r="AV399" i="58"/>
  <c r="AV400" i="58" s="1"/>
  <c r="AW396" i="58"/>
  <c r="AW399" i="58"/>
  <c r="AW400" i="58" s="1"/>
  <c r="BG398" i="58"/>
  <c r="BG399" i="58"/>
  <c r="BG400" i="58" s="1"/>
  <c r="BJ397" i="58"/>
  <c r="BJ399" i="58"/>
  <c r="BJ400" i="58" s="1"/>
  <c r="BK397" i="58"/>
  <c r="BK399" i="58"/>
  <c r="BK400" i="58" s="1"/>
  <c r="BL397" i="58"/>
  <c r="BL399" i="58"/>
  <c r="BL400" i="58" s="1"/>
  <c r="BM397" i="58"/>
  <c r="BM399" i="58"/>
  <c r="BM400" i="58" s="1"/>
  <c r="BN397" i="58"/>
  <c r="BN399" i="58"/>
  <c r="BN400" i="58" s="1"/>
  <c r="BO397" i="58"/>
  <c r="BO399" i="58"/>
  <c r="BO400" i="58" s="1"/>
  <c r="BP397" i="58"/>
  <c r="BP399" i="58"/>
  <c r="BP400" i="58" s="1"/>
  <c r="BQ397" i="58"/>
  <c r="BQ399" i="58"/>
  <c r="BQ400" i="58" s="1"/>
  <c r="BR397" i="58"/>
  <c r="BR399" i="58"/>
  <c r="BR400" i="58" s="1"/>
  <c r="BS397" i="58"/>
  <c r="BS399" i="58"/>
  <c r="BS400" i="58" s="1"/>
  <c r="BT397" i="58"/>
  <c r="BT399" i="58"/>
  <c r="BT400" i="58" s="1"/>
  <c r="BU397" i="58"/>
  <c r="BU399" i="58"/>
  <c r="BU400" i="58" s="1"/>
  <c r="BV397" i="58"/>
  <c r="BV399" i="58"/>
  <c r="BV400" i="58" s="1"/>
  <c r="CF398" i="58"/>
  <c r="CF399" i="58"/>
  <c r="CF400" i="58" s="1"/>
  <c r="CI396" i="58"/>
  <c r="CI399" i="58"/>
  <c r="CI400" i="58" s="1"/>
  <c r="CJ395" i="58"/>
  <c r="CJ399" i="58"/>
  <c r="CJ400" i="58" s="1"/>
  <c r="CK395" i="58"/>
  <c r="CK399" i="58"/>
  <c r="CK400" i="58" s="1"/>
  <c r="CL395" i="58"/>
  <c r="CL399" i="58"/>
  <c r="CL400" i="58" s="1"/>
  <c r="CM395" i="58"/>
  <c r="CM399" i="58"/>
  <c r="CM400" i="58" s="1"/>
  <c r="CN395" i="58"/>
  <c r="CN399" i="58"/>
  <c r="CN400" i="58" s="1"/>
  <c r="CO395" i="58"/>
  <c r="CO399" i="58"/>
  <c r="CO400" i="58" s="1"/>
  <c r="CP396" i="58"/>
  <c r="CP399" i="58"/>
  <c r="CP400" i="58" s="1"/>
  <c r="CQ396" i="58"/>
  <c r="CQ399" i="58"/>
  <c r="CQ400" i="58" s="1"/>
  <c r="CR396" i="58"/>
  <c r="CR399" i="58"/>
  <c r="CR400" i="58" s="1"/>
  <c r="CS396" i="58"/>
  <c r="CS399" i="58"/>
  <c r="CS400" i="58" s="1"/>
  <c r="CT396" i="58"/>
  <c r="CT399" i="58"/>
  <c r="CT400" i="58" s="1"/>
  <c r="CU396" i="58"/>
  <c r="CU399" i="58"/>
  <c r="CU400" i="58" s="1"/>
  <c r="I442" i="58"/>
  <c r="I443" i="58"/>
  <c r="I444" i="58" s="1"/>
  <c r="L440" i="58"/>
  <c r="L443" i="58"/>
  <c r="L444" i="58" s="1"/>
  <c r="M439" i="58"/>
  <c r="M443" i="58"/>
  <c r="M444" i="58" s="1"/>
  <c r="N439" i="58"/>
  <c r="N443" i="58"/>
  <c r="N444" i="58" s="1"/>
  <c r="O439" i="58"/>
  <c r="O443" i="58"/>
  <c r="O444" i="58" s="1"/>
  <c r="P439" i="58"/>
  <c r="P443" i="58"/>
  <c r="P444" i="58" s="1"/>
  <c r="Q439" i="58"/>
  <c r="Q443" i="58"/>
  <c r="Q444" i="58" s="1"/>
  <c r="R439" i="58"/>
  <c r="R443" i="58"/>
  <c r="R444" i="58" s="1"/>
  <c r="S440" i="58"/>
  <c r="S443" i="58"/>
  <c r="S444" i="58" s="1"/>
  <c r="T440" i="58"/>
  <c r="T443" i="58"/>
  <c r="T444" i="58" s="1"/>
  <c r="U440" i="58"/>
  <c r="U443" i="58"/>
  <c r="U444" i="58" s="1"/>
  <c r="V440" i="58"/>
  <c r="V443" i="58"/>
  <c r="V444" i="58" s="1"/>
  <c r="W440" i="58"/>
  <c r="W443" i="58"/>
  <c r="W444" i="58" s="1"/>
  <c r="X440" i="58"/>
  <c r="X443" i="58"/>
  <c r="X444" i="58" s="1"/>
  <c r="AH442" i="58"/>
  <c r="AH443" i="58"/>
  <c r="AH444" i="58" s="1"/>
  <c r="AK441" i="58"/>
  <c r="AK443" i="58"/>
  <c r="AK444" i="58" s="1"/>
  <c r="AL441" i="58"/>
  <c r="AL443" i="58"/>
  <c r="AL444" i="58" s="1"/>
  <c r="AM440" i="58"/>
  <c r="AM443" i="58"/>
  <c r="AM444" i="58" s="1"/>
  <c r="AN440" i="58"/>
  <c r="AN443" i="58"/>
  <c r="AN444" i="58" s="1"/>
  <c r="AO440" i="58"/>
  <c r="AO443" i="58"/>
  <c r="AO444" i="58" s="1"/>
  <c r="AP440" i="58"/>
  <c r="AP443" i="58"/>
  <c r="AP444" i="58" s="1"/>
  <c r="AQ440" i="58"/>
  <c r="AQ443" i="58"/>
  <c r="AQ444" i="58" s="1"/>
  <c r="AR440" i="58"/>
  <c r="AR443" i="58"/>
  <c r="AR444" i="58" s="1"/>
  <c r="AS440" i="58"/>
  <c r="AS443" i="58"/>
  <c r="AS444" i="58" s="1"/>
  <c r="AT440" i="58"/>
  <c r="AT443" i="58"/>
  <c r="AT444" i="58" s="1"/>
  <c r="AU440" i="58"/>
  <c r="AU443" i="58"/>
  <c r="AU444" i="58" s="1"/>
  <c r="AV440" i="58"/>
  <c r="AV443" i="58"/>
  <c r="AV444" i="58" s="1"/>
  <c r="AW440" i="58"/>
  <c r="AW443" i="58"/>
  <c r="AW444" i="58" s="1"/>
  <c r="BG442" i="58"/>
  <c r="BG443" i="58"/>
  <c r="BG444" i="58" s="1"/>
  <c r="BJ441" i="58"/>
  <c r="BJ443" i="58"/>
  <c r="BJ444" i="58" s="1"/>
  <c r="BK441" i="58"/>
  <c r="BK443" i="58"/>
  <c r="BK444" i="58" s="1"/>
  <c r="BL441" i="58"/>
  <c r="BL443" i="58"/>
  <c r="BL444" i="58" s="1"/>
  <c r="BM441" i="58"/>
  <c r="BM443" i="58"/>
  <c r="BM444" i="58" s="1"/>
  <c r="BN441" i="58"/>
  <c r="BN443" i="58"/>
  <c r="BN444" i="58" s="1"/>
  <c r="BO441" i="58"/>
  <c r="BO443" i="58"/>
  <c r="BO444" i="58" s="1"/>
  <c r="BP441" i="58"/>
  <c r="BP443" i="58"/>
  <c r="BP444" i="58" s="1"/>
  <c r="BQ441" i="58"/>
  <c r="BQ443" i="58"/>
  <c r="BQ444" i="58" s="1"/>
  <c r="BR441" i="58"/>
  <c r="BR443" i="58"/>
  <c r="BR444" i="58" s="1"/>
  <c r="BS441" i="58"/>
  <c r="BS443" i="58"/>
  <c r="BS444" i="58" s="1"/>
  <c r="BT441" i="58"/>
  <c r="BT443" i="58"/>
  <c r="BT444" i="58" s="1"/>
  <c r="BU441" i="58"/>
  <c r="BU443" i="58"/>
  <c r="BU444" i="58" s="1"/>
  <c r="BV441" i="58"/>
  <c r="BV443" i="58"/>
  <c r="BV444" i="58" s="1"/>
  <c r="CF442" i="58"/>
  <c r="CF443" i="58"/>
  <c r="CF444" i="58" s="1"/>
  <c r="CI440" i="58"/>
  <c r="CI443" i="58"/>
  <c r="CI444" i="58" s="1"/>
  <c r="CJ439" i="58"/>
  <c r="CJ443" i="58"/>
  <c r="CJ444" i="58" s="1"/>
  <c r="CK439" i="58"/>
  <c r="CK443" i="58"/>
  <c r="CK444" i="58" s="1"/>
  <c r="CL439" i="58"/>
  <c r="CL443" i="58"/>
  <c r="CL444" i="58" s="1"/>
  <c r="CM439" i="58"/>
  <c r="CM443" i="58"/>
  <c r="CM444" i="58" s="1"/>
  <c r="CN439" i="58"/>
  <c r="CN443" i="58"/>
  <c r="CN444" i="58" s="1"/>
  <c r="CO439" i="58"/>
  <c r="CO443" i="58"/>
  <c r="CO444" i="58" s="1"/>
  <c r="CP440" i="58"/>
  <c r="CP443" i="58"/>
  <c r="CP444" i="58" s="1"/>
  <c r="CQ440" i="58"/>
  <c r="CQ443" i="58"/>
  <c r="CQ444" i="58" s="1"/>
  <c r="CR440" i="58"/>
  <c r="CR443" i="58"/>
  <c r="CR444" i="58" s="1"/>
  <c r="CS440" i="58"/>
  <c r="CS443" i="58"/>
  <c r="CS444" i="58" s="1"/>
  <c r="CT440" i="58"/>
  <c r="CT443" i="58"/>
  <c r="CT444" i="58" s="1"/>
  <c r="CU440" i="58"/>
  <c r="CU443" i="58"/>
  <c r="CU444" i="58" s="1"/>
  <c r="I486" i="58"/>
  <c r="I487" i="58"/>
  <c r="I488" i="58" s="1"/>
  <c r="L484" i="58"/>
  <c r="L487" i="58"/>
  <c r="L488" i="58" s="1"/>
  <c r="M484" i="58"/>
  <c r="M487" i="58"/>
  <c r="M488" i="58" s="1"/>
  <c r="N484" i="58"/>
  <c r="N487" i="58"/>
  <c r="N488" i="58" s="1"/>
  <c r="O484" i="58"/>
  <c r="O487" i="58"/>
  <c r="O488" i="58" s="1"/>
  <c r="P484" i="58"/>
  <c r="P487" i="58"/>
  <c r="P488" i="58" s="1"/>
  <c r="Q484" i="58"/>
  <c r="Q487" i="58"/>
  <c r="Q488" i="58" s="1"/>
  <c r="R484" i="58"/>
  <c r="R487" i="58"/>
  <c r="R488" i="58" s="1"/>
  <c r="S484" i="58"/>
  <c r="S487" i="58"/>
  <c r="S488" i="58" s="1"/>
  <c r="T484" i="58"/>
  <c r="T487" i="58"/>
  <c r="T488" i="58" s="1"/>
  <c r="U483" i="58"/>
  <c r="U487" i="58"/>
  <c r="U488" i="58" s="1"/>
  <c r="V483" i="58"/>
  <c r="V487" i="58"/>
  <c r="V488" i="58" s="1"/>
  <c r="W483" i="58"/>
  <c r="W487" i="58"/>
  <c r="W488" i="58" s="1"/>
  <c r="X483" i="58"/>
  <c r="X487" i="58"/>
  <c r="X488" i="58" s="1"/>
  <c r="AH486" i="58"/>
  <c r="AH487" i="58"/>
  <c r="AH488" i="58" s="1"/>
  <c r="AK485" i="58"/>
  <c r="AK487" i="58"/>
  <c r="AK488" i="58" s="1"/>
  <c r="AL485" i="58"/>
  <c r="AL487" i="58"/>
  <c r="AL488" i="58" s="1"/>
  <c r="AM484" i="58"/>
  <c r="AM487" i="58"/>
  <c r="AM488" i="58" s="1"/>
  <c r="AN484" i="58"/>
  <c r="AN487" i="58"/>
  <c r="AN488" i="58" s="1"/>
  <c r="AO484" i="58"/>
  <c r="AO487" i="58"/>
  <c r="AO488" i="58" s="1"/>
  <c r="AP485" i="58"/>
  <c r="AP487" i="58"/>
  <c r="AP488" i="58" s="1"/>
  <c r="AQ485" i="58"/>
  <c r="AQ487" i="58"/>
  <c r="AQ488" i="58" s="1"/>
  <c r="AR484" i="58"/>
  <c r="AR487" i="58"/>
  <c r="AR488" i="58" s="1"/>
  <c r="AS484" i="58"/>
  <c r="AS487" i="58"/>
  <c r="AS488" i="58" s="1"/>
  <c r="AT484" i="58"/>
  <c r="AT487" i="58"/>
  <c r="AT488" i="58" s="1"/>
  <c r="AU484" i="58"/>
  <c r="AU487" i="58"/>
  <c r="AU488" i="58" s="1"/>
  <c r="AV484" i="58"/>
  <c r="AV487" i="58"/>
  <c r="AV488" i="58" s="1"/>
  <c r="AW484" i="58"/>
  <c r="AW487" i="58"/>
  <c r="AW488" i="58" s="1"/>
  <c r="BG486" i="58"/>
  <c r="BG487" i="58"/>
  <c r="BG488" i="58" s="1"/>
  <c r="BJ485" i="58"/>
  <c r="BJ487" i="58"/>
  <c r="BJ488" i="58" s="1"/>
  <c r="BK485" i="58"/>
  <c r="BK487" i="58"/>
  <c r="BK488" i="58" s="1"/>
  <c r="BL485" i="58"/>
  <c r="BL487" i="58"/>
  <c r="BL488" i="58" s="1"/>
  <c r="BM485" i="58"/>
  <c r="BM487" i="58"/>
  <c r="BM488" i="58" s="1"/>
  <c r="BN485" i="58"/>
  <c r="BN487" i="58"/>
  <c r="BN488" i="58" s="1"/>
  <c r="BO485" i="58"/>
  <c r="BO487" i="58"/>
  <c r="BO488" i="58" s="1"/>
  <c r="BP485" i="58"/>
  <c r="BP487" i="58"/>
  <c r="BP488" i="58" s="1"/>
  <c r="BQ485" i="58"/>
  <c r="BQ487" i="58"/>
  <c r="BQ488" i="58" s="1"/>
  <c r="BR485" i="58"/>
  <c r="BR487" i="58"/>
  <c r="BR488" i="58" s="1"/>
  <c r="BS485" i="58"/>
  <c r="BS487" i="58"/>
  <c r="BS488" i="58" s="1"/>
  <c r="BT485" i="58"/>
  <c r="BT487" i="58"/>
  <c r="BT488" i="58" s="1"/>
  <c r="BU485" i="58"/>
  <c r="BU487" i="58"/>
  <c r="BU488" i="58" s="1"/>
  <c r="BV485" i="58"/>
  <c r="BV487" i="58"/>
  <c r="BV488" i="58" s="1"/>
  <c r="CF486" i="58"/>
  <c r="CF487" i="58"/>
  <c r="CF488" i="58" s="1"/>
  <c r="CI484" i="58"/>
  <c r="CI487" i="58"/>
  <c r="CI488" i="58" s="1"/>
  <c r="CJ484" i="58"/>
  <c r="CJ487" i="58"/>
  <c r="CJ488" i="58" s="1"/>
  <c r="CK484" i="58"/>
  <c r="CK487" i="58"/>
  <c r="CK488" i="58" s="1"/>
  <c r="CL484" i="58"/>
  <c r="CL487" i="58"/>
  <c r="CL488" i="58" s="1"/>
  <c r="CM484" i="58"/>
  <c r="CM487" i="58"/>
  <c r="CM488" i="58" s="1"/>
  <c r="CN484" i="58"/>
  <c r="CN487" i="58"/>
  <c r="CN488" i="58" s="1"/>
  <c r="CO484" i="58"/>
  <c r="CO487" i="58"/>
  <c r="CO488" i="58" s="1"/>
  <c r="CP484" i="58"/>
  <c r="CP487" i="58"/>
  <c r="CP488" i="58" s="1"/>
  <c r="CQ484" i="58"/>
  <c r="CQ487" i="58"/>
  <c r="CQ488" i="58" s="1"/>
  <c r="CR483" i="58"/>
  <c r="CR487" i="58"/>
  <c r="CR488" i="58" s="1"/>
  <c r="CS483" i="58"/>
  <c r="CS487" i="58"/>
  <c r="CS488" i="58" s="1"/>
  <c r="CT483" i="58"/>
  <c r="CT487" i="58"/>
  <c r="CT488" i="58" s="1"/>
  <c r="CU483" i="58"/>
  <c r="CU487" i="58"/>
  <c r="CU488" i="58" s="1"/>
  <c r="E90" i="58"/>
  <c r="E91" i="58"/>
  <c r="E92" i="58" s="1"/>
  <c r="F90" i="58"/>
  <c r="F91" i="58"/>
  <c r="F92" i="58" s="1"/>
  <c r="G90" i="58"/>
  <c r="G91" i="58"/>
  <c r="G92" i="58" s="1"/>
  <c r="H90" i="58"/>
  <c r="H91" i="58"/>
  <c r="H92" i="58" s="1"/>
  <c r="Y89" i="58"/>
  <c r="Y91" i="58"/>
  <c r="Y92" i="58" s="1"/>
  <c r="Z89" i="58"/>
  <c r="Z91" i="58"/>
  <c r="Z92" i="58" s="1"/>
  <c r="AA89" i="58"/>
  <c r="AA91" i="58"/>
  <c r="AA92" i="58" s="1"/>
  <c r="AD90" i="58"/>
  <c r="AD91" i="58"/>
  <c r="AD92" i="58" s="1"/>
  <c r="AE90" i="58"/>
  <c r="AE91" i="58"/>
  <c r="AE92" i="58" s="1"/>
  <c r="AF90" i="58"/>
  <c r="AF91" i="58"/>
  <c r="AF92" i="58" s="1"/>
  <c r="AG90" i="58"/>
  <c r="AG91" i="58"/>
  <c r="AG92" i="58" s="1"/>
  <c r="AX88" i="58"/>
  <c r="AX91" i="58"/>
  <c r="AX92" i="58" s="1"/>
  <c r="AY88" i="58"/>
  <c r="AY91" i="58"/>
  <c r="AY92" i="58" s="1"/>
  <c r="AZ89" i="58"/>
  <c r="AZ91" i="58"/>
  <c r="AZ92" i="58" s="1"/>
  <c r="BC90" i="58"/>
  <c r="BC91" i="58"/>
  <c r="BC92" i="58" s="1"/>
  <c r="BD90" i="58"/>
  <c r="BD91" i="58"/>
  <c r="BD92" i="58" s="1"/>
  <c r="BE90" i="58"/>
  <c r="BE91" i="58"/>
  <c r="BE92" i="58" s="1"/>
  <c r="BF90" i="58"/>
  <c r="BF91" i="58"/>
  <c r="BF92" i="58" s="1"/>
  <c r="BW89" i="58"/>
  <c r="BW91" i="58"/>
  <c r="BW92" i="58" s="1"/>
  <c r="BX89" i="58"/>
  <c r="BX91" i="58"/>
  <c r="BX92" i="58" s="1"/>
  <c r="BY89" i="58"/>
  <c r="BY91" i="58"/>
  <c r="BY92" i="58" s="1"/>
  <c r="CB90" i="58"/>
  <c r="CB91" i="58"/>
  <c r="CB92" i="58" s="1"/>
  <c r="CC90" i="58"/>
  <c r="CC91" i="58"/>
  <c r="CC92" i="58" s="1"/>
  <c r="CD90" i="58"/>
  <c r="CD91" i="58"/>
  <c r="CD92" i="58" s="1"/>
  <c r="CE90" i="58"/>
  <c r="CE91" i="58"/>
  <c r="CE92" i="58" s="1"/>
  <c r="CV89" i="58"/>
  <c r="CV91" i="58"/>
  <c r="CV92" i="58" s="1"/>
  <c r="CW89" i="58"/>
  <c r="CW91" i="58"/>
  <c r="CW92" i="58" s="1"/>
  <c r="CX89" i="58"/>
  <c r="CX91" i="58"/>
  <c r="CX92" i="58" s="1"/>
  <c r="I90" i="58"/>
  <c r="I91" i="58"/>
  <c r="I92" i="58" s="1"/>
  <c r="L88" i="58"/>
  <c r="L91" i="58"/>
  <c r="L92" i="58" s="1"/>
  <c r="M88" i="58"/>
  <c r="M91" i="58"/>
  <c r="M92" i="58" s="1"/>
  <c r="N88" i="58"/>
  <c r="N91" i="58"/>
  <c r="N92" i="58" s="1"/>
  <c r="O88" i="58"/>
  <c r="O91" i="58"/>
  <c r="O92" i="58" s="1"/>
  <c r="P88" i="58"/>
  <c r="P91" i="58"/>
  <c r="P92" i="58" s="1"/>
  <c r="Q88" i="58"/>
  <c r="Q91" i="58"/>
  <c r="Q92" i="58" s="1"/>
  <c r="R88" i="58"/>
  <c r="R91" i="58"/>
  <c r="R92" i="58" s="1"/>
  <c r="S88" i="58"/>
  <c r="S91" i="58"/>
  <c r="S92" i="58" s="1"/>
  <c r="T88" i="58"/>
  <c r="T91" i="58"/>
  <c r="T92" i="58" s="1"/>
  <c r="U87" i="58"/>
  <c r="U91" i="58"/>
  <c r="U92" i="58" s="1"/>
  <c r="V87" i="58"/>
  <c r="V91" i="58"/>
  <c r="V92" i="58" s="1"/>
  <c r="W87" i="58"/>
  <c r="W91" i="58"/>
  <c r="W92" i="58" s="1"/>
  <c r="X87" i="58"/>
  <c r="X91" i="58"/>
  <c r="X92" i="58" s="1"/>
  <c r="AH90" i="58"/>
  <c r="AH91" i="58"/>
  <c r="AH92" i="58" s="1"/>
  <c r="AK89" i="58"/>
  <c r="AK91" i="58"/>
  <c r="AK92" i="58" s="1"/>
  <c r="AL89" i="58"/>
  <c r="AL91" i="58"/>
  <c r="AL92" i="58" s="1"/>
  <c r="AM88" i="58"/>
  <c r="AM91" i="58"/>
  <c r="AM92" i="58" s="1"/>
  <c r="AN88" i="58"/>
  <c r="AN91" i="58"/>
  <c r="AN92" i="58" s="1"/>
  <c r="AO88" i="58"/>
  <c r="AO91" i="58"/>
  <c r="AO92" i="58" s="1"/>
  <c r="AP89" i="58"/>
  <c r="AP91" i="58"/>
  <c r="AP92" i="58" s="1"/>
  <c r="AQ89" i="58"/>
  <c r="AQ91" i="58"/>
  <c r="AQ92" i="58" s="1"/>
  <c r="AR88" i="58"/>
  <c r="AR91" i="58"/>
  <c r="AR92" i="58" s="1"/>
  <c r="AS88" i="58"/>
  <c r="AS91" i="58"/>
  <c r="AS92" i="58" s="1"/>
  <c r="AT88" i="58"/>
  <c r="AT91" i="58"/>
  <c r="AT92" i="58" s="1"/>
  <c r="AU88" i="58"/>
  <c r="AU91" i="58"/>
  <c r="AU92" i="58" s="1"/>
  <c r="AV88" i="58"/>
  <c r="AV91" i="58"/>
  <c r="AV92" i="58" s="1"/>
  <c r="AW88" i="58"/>
  <c r="AW91" i="58"/>
  <c r="AW92" i="58" s="1"/>
  <c r="BG90" i="58"/>
  <c r="BG91" i="58"/>
  <c r="BG92" i="58" s="1"/>
  <c r="BJ89" i="58"/>
  <c r="BJ91" i="58"/>
  <c r="BJ92" i="58" s="1"/>
  <c r="BK89" i="58"/>
  <c r="BK91" i="58"/>
  <c r="BK92" i="58" s="1"/>
  <c r="BL89" i="58"/>
  <c r="BL91" i="58"/>
  <c r="BL92" i="58" s="1"/>
  <c r="BM89" i="58"/>
  <c r="BM91" i="58"/>
  <c r="BM92" i="58" s="1"/>
  <c r="BN89" i="58"/>
  <c r="BN91" i="58"/>
  <c r="BN92" i="58" s="1"/>
  <c r="BO89" i="58"/>
  <c r="BO91" i="58"/>
  <c r="BO92" i="58" s="1"/>
  <c r="BP89" i="58"/>
  <c r="BP91" i="58"/>
  <c r="BP92" i="58" s="1"/>
  <c r="BQ89" i="58"/>
  <c r="BQ91" i="58"/>
  <c r="BQ92" i="58" s="1"/>
  <c r="BR89" i="58"/>
  <c r="BR91" i="58"/>
  <c r="BR92" i="58" s="1"/>
  <c r="BS89" i="58"/>
  <c r="BS91" i="58"/>
  <c r="BS92" i="58" s="1"/>
  <c r="BT89" i="58"/>
  <c r="BT91" i="58"/>
  <c r="BT92" i="58" s="1"/>
  <c r="BU89" i="58"/>
  <c r="BU91" i="58"/>
  <c r="BU92" i="58" s="1"/>
  <c r="BV89" i="58"/>
  <c r="BV91" i="58"/>
  <c r="BV92" i="58" s="1"/>
  <c r="CF90" i="58"/>
  <c r="CF91" i="58"/>
  <c r="CF92" i="58" s="1"/>
  <c r="CI88" i="58"/>
  <c r="CI91" i="58"/>
  <c r="CI92" i="58" s="1"/>
  <c r="CJ88" i="58"/>
  <c r="CJ91" i="58"/>
  <c r="CJ92" i="58" s="1"/>
  <c r="CK88" i="58"/>
  <c r="CK91" i="58"/>
  <c r="CK92" i="58" s="1"/>
  <c r="CL88" i="58"/>
  <c r="CL91" i="58"/>
  <c r="CL92" i="58" s="1"/>
  <c r="CM88" i="58"/>
  <c r="CM91" i="58"/>
  <c r="CM92" i="58" s="1"/>
  <c r="CN88" i="58"/>
  <c r="CN91" i="58"/>
  <c r="CN92" i="58" s="1"/>
  <c r="CO88" i="58"/>
  <c r="CO91" i="58"/>
  <c r="CO92" i="58" s="1"/>
  <c r="CP88" i="58"/>
  <c r="CP91" i="58"/>
  <c r="CP92" i="58" s="1"/>
  <c r="CQ88" i="58"/>
  <c r="CQ91" i="58"/>
  <c r="CQ92" i="58" s="1"/>
  <c r="CR87" i="58"/>
  <c r="CR91" i="58"/>
  <c r="CR92" i="58" s="1"/>
  <c r="CS87" i="58"/>
  <c r="CS91" i="58"/>
  <c r="CS92" i="58" s="1"/>
  <c r="CT87" i="58"/>
  <c r="CT91" i="58"/>
  <c r="CT92" i="58" s="1"/>
  <c r="CU87" i="58"/>
  <c r="CU91" i="58"/>
  <c r="CU92" i="58" s="1"/>
  <c r="E520" i="58"/>
  <c r="E526" i="58" s="1"/>
  <c r="F520" i="58"/>
  <c r="F526" i="58" s="1"/>
  <c r="G520" i="58"/>
  <c r="G526" i="58" s="1"/>
  <c r="H520" i="58"/>
  <c r="H526" i="58" s="1"/>
  <c r="Y520" i="58"/>
  <c r="Y526" i="58" s="1"/>
  <c r="Z520" i="58"/>
  <c r="Z526" i="58" s="1"/>
  <c r="AA520" i="58"/>
  <c r="AA526" i="58" s="1"/>
  <c r="AD520" i="58"/>
  <c r="AD526" i="58" s="1"/>
  <c r="AE520" i="58"/>
  <c r="AE526" i="58" s="1"/>
  <c r="AF520" i="58"/>
  <c r="AF526" i="58" s="1"/>
  <c r="AG520" i="58"/>
  <c r="AG526" i="58" s="1"/>
  <c r="AX520" i="58"/>
  <c r="AX526" i="58" s="1"/>
  <c r="AY520" i="58"/>
  <c r="AY526" i="58" s="1"/>
  <c r="AZ520" i="58"/>
  <c r="AZ526" i="58" s="1"/>
  <c r="BC520" i="58"/>
  <c r="BC526" i="58" s="1"/>
  <c r="BD520" i="58"/>
  <c r="BD526" i="58" s="1"/>
  <c r="BE520" i="58"/>
  <c r="BE526" i="58" s="1"/>
  <c r="BF520" i="58"/>
  <c r="BF526" i="58" s="1"/>
  <c r="BW520" i="58"/>
  <c r="BW526" i="58" s="1"/>
  <c r="BX520" i="58"/>
  <c r="BX526" i="58" s="1"/>
  <c r="BY520" i="58"/>
  <c r="BY526" i="58" s="1"/>
  <c r="CB520" i="58"/>
  <c r="CB526" i="58" s="1"/>
  <c r="CC520" i="58"/>
  <c r="CC526" i="58" s="1"/>
  <c r="CD520" i="58"/>
  <c r="CD526" i="58" s="1"/>
  <c r="CE520" i="58"/>
  <c r="CE526" i="58" s="1"/>
  <c r="CV520" i="58"/>
  <c r="CV526" i="58" s="1"/>
  <c r="CW520" i="58"/>
  <c r="CW526" i="58" s="1"/>
  <c r="CX520" i="58"/>
  <c r="CX526" i="58" s="1"/>
  <c r="J80" i="58"/>
  <c r="J86" i="58" s="1"/>
  <c r="K80" i="58"/>
  <c r="K86" i="58" s="1"/>
  <c r="AI80" i="58"/>
  <c r="AI86" i="58" s="1"/>
  <c r="AJ80" i="58"/>
  <c r="AJ86" i="58" s="1"/>
  <c r="BH80" i="58"/>
  <c r="BH86" i="58" s="1"/>
  <c r="BI80" i="58"/>
  <c r="BI86" i="58" s="1"/>
  <c r="CG80" i="58"/>
  <c r="CG86" i="58" s="1"/>
  <c r="CH80" i="58"/>
  <c r="CH86" i="58" s="1"/>
  <c r="J124" i="58"/>
  <c r="J130" i="58" s="1"/>
  <c r="K124" i="58"/>
  <c r="K130" i="58" s="1"/>
  <c r="AI124" i="58"/>
  <c r="AI130" i="58" s="1"/>
  <c r="AJ124" i="58"/>
  <c r="AJ130" i="58" s="1"/>
  <c r="BH124" i="58"/>
  <c r="BH130" i="58" s="1"/>
  <c r="BI124" i="58"/>
  <c r="BI130" i="58" s="1"/>
  <c r="CG124" i="58"/>
  <c r="CG130" i="58" s="1"/>
  <c r="CH124" i="58"/>
  <c r="CH130" i="58" s="1"/>
  <c r="J168" i="58"/>
  <c r="J174" i="58" s="1"/>
  <c r="K168" i="58"/>
  <c r="K174" i="58" s="1"/>
  <c r="AI168" i="58"/>
  <c r="AI174" i="58" s="1"/>
  <c r="AJ168" i="58"/>
  <c r="AJ174" i="58" s="1"/>
  <c r="BH168" i="58"/>
  <c r="BH174" i="58" s="1"/>
  <c r="BI168" i="58"/>
  <c r="BI174" i="58" s="1"/>
  <c r="CG168" i="58"/>
  <c r="CG174" i="58" s="1"/>
  <c r="CH168" i="58"/>
  <c r="CH174" i="58" s="1"/>
  <c r="J256" i="58"/>
  <c r="J262" i="58" s="1"/>
  <c r="K256" i="58"/>
  <c r="K262" i="58" s="1"/>
  <c r="AI256" i="58"/>
  <c r="AI262" i="58" s="1"/>
  <c r="AJ256" i="58"/>
  <c r="AJ262" i="58" s="1"/>
  <c r="BH256" i="58"/>
  <c r="BH262" i="58" s="1"/>
  <c r="BI256" i="58"/>
  <c r="BI262" i="58" s="1"/>
  <c r="CG256" i="58"/>
  <c r="CG262" i="58" s="1"/>
  <c r="CH256" i="58"/>
  <c r="CH262" i="58" s="1"/>
  <c r="J300" i="58"/>
  <c r="J306" i="58" s="1"/>
  <c r="K300" i="58"/>
  <c r="K306" i="58" s="1"/>
  <c r="AI300" i="58"/>
  <c r="AI306" i="58" s="1"/>
  <c r="AJ300" i="58"/>
  <c r="AJ306" i="58" s="1"/>
  <c r="BH300" i="58"/>
  <c r="BH306" i="58" s="1"/>
  <c r="BI300" i="58"/>
  <c r="BI306" i="58" s="1"/>
  <c r="CG300" i="58"/>
  <c r="CG306" i="58" s="1"/>
  <c r="CH300" i="58"/>
  <c r="CH306" i="58" s="1"/>
  <c r="J344" i="58"/>
  <c r="J350" i="58" s="1"/>
  <c r="K344" i="58"/>
  <c r="K350" i="58" s="1"/>
  <c r="AI344" i="58"/>
  <c r="AI350" i="58" s="1"/>
  <c r="AJ344" i="58"/>
  <c r="AJ350" i="58" s="1"/>
  <c r="BH344" i="58"/>
  <c r="BH350" i="58" s="1"/>
  <c r="BI344" i="58"/>
  <c r="BI350" i="58" s="1"/>
  <c r="CG344" i="58"/>
  <c r="CG350" i="58" s="1"/>
  <c r="CH344" i="58"/>
  <c r="CH350" i="58" s="1"/>
  <c r="J388" i="58"/>
  <c r="J394" i="58" s="1"/>
  <c r="K388" i="58"/>
  <c r="K394" i="58" s="1"/>
  <c r="AI388" i="58"/>
  <c r="AI394" i="58" s="1"/>
  <c r="AJ388" i="58"/>
  <c r="AJ394" i="58" s="1"/>
  <c r="BH388" i="58"/>
  <c r="BH394" i="58" s="1"/>
  <c r="BI388" i="58"/>
  <c r="BI394" i="58" s="1"/>
  <c r="CG388" i="58"/>
  <c r="CG394" i="58" s="1"/>
  <c r="CH388" i="58"/>
  <c r="CH394" i="58" s="1"/>
  <c r="J432" i="58"/>
  <c r="J438" i="58" s="1"/>
  <c r="K432" i="58"/>
  <c r="K438" i="58" s="1"/>
  <c r="AI432" i="58"/>
  <c r="AJ432" i="58"/>
  <c r="BH432" i="58"/>
  <c r="BI432" i="58"/>
  <c r="CG432" i="58"/>
  <c r="CH432" i="58"/>
  <c r="J476" i="58"/>
  <c r="J482" i="58" s="1"/>
  <c r="K476" i="58"/>
  <c r="K482" i="58" s="1"/>
  <c r="AI476" i="58"/>
  <c r="AI482" i="58" s="1"/>
  <c r="AJ476" i="58"/>
  <c r="AJ482" i="58" s="1"/>
  <c r="BH476" i="58"/>
  <c r="BH482" i="58" s="1"/>
  <c r="BI476" i="58"/>
  <c r="BI482" i="58" s="1"/>
  <c r="CG476" i="58"/>
  <c r="CG482" i="58" s="1"/>
  <c r="CH476" i="58"/>
  <c r="CH482" i="58" s="1"/>
  <c r="I520" i="58"/>
  <c r="I526" i="58" s="1"/>
  <c r="J520" i="58"/>
  <c r="J526" i="58" s="1"/>
  <c r="K520" i="58"/>
  <c r="K526" i="58" s="1"/>
  <c r="L520" i="58"/>
  <c r="L526" i="58" s="1"/>
  <c r="M520" i="58"/>
  <c r="M526" i="58" s="1"/>
  <c r="N520" i="58"/>
  <c r="N526" i="58" s="1"/>
  <c r="O520" i="58"/>
  <c r="O526" i="58" s="1"/>
  <c r="P520" i="58"/>
  <c r="P526" i="58" s="1"/>
  <c r="Q520" i="58"/>
  <c r="Q526" i="58" s="1"/>
  <c r="R520" i="58"/>
  <c r="R526" i="58" s="1"/>
  <c r="S520" i="58"/>
  <c r="S526" i="58" s="1"/>
  <c r="T520" i="58"/>
  <c r="T526" i="58" s="1"/>
  <c r="U520" i="58"/>
  <c r="U526" i="58" s="1"/>
  <c r="V520" i="58"/>
  <c r="V526" i="58" s="1"/>
  <c r="W520" i="58"/>
  <c r="W526" i="58" s="1"/>
  <c r="X520" i="58"/>
  <c r="X526" i="58" s="1"/>
  <c r="AH520" i="58"/>
  <c r="AH526" i="58" s="1"/>
  <c r="AI520" i="58"/>
  <c r="AI526" i="58" s="1"/>
  <c r="AJ520" i="58"/>
  <c r="AJ526" i="58" s="1"/>
  <c r="AK520" i="58"/>
  <c r="AK526" i="58" s="1"/>
  <c r="AL520" i="58"/>
  <c r="AL526" i="58" s="1"/>
  <c r="AM520" i="58"/>
  <c r="AM526" i="58" s="1"/>
  <c r="AN520" i="58"/>
  <c r="AN526" i="58" s="1"/>
  <c r="AO520" i="58"/>
  <c r="AO526" i="58" s="1"/>
  <c r="AP520" i="58"/>
  <c r="AP526" i="58" s="1"/>
  <c r="AQ520" i="58"/>
  <c r="AQ526" i="58" s="1"/>
  <c r="AR520" i="58"/>
  <c r="AR526" i="58" s="1"/>
  <c r="AS520" i="58"/>
  <c r="AS526" i="58" s="1"/>
  <c r="AT520" i="58"/>
  <c r="AT526" i="58" s="1"/>
  <c r="AU520" i="58"/>
  <c r="AU526" i="58" s="1"/>
  <c r="AV520" i="58"/>
  <c r="AV526" i="58" s="1"/>
  <c r="AW520" i="58"/>
  <c r="AW526" i="58" s="1"/>
  <c r="BG520" i="58"/>
  <c r="BG526" i="58" s="1"/>
  <c r="BH520" i="58"/>
  <c r="BH526" i="58" s="1"/>
  <c r="BI520" i="58"/>
  <c r="BI526" i="58" s="1"/>
  <c r="BJ520" i="58"/>
  <c r="BJ526" i="58" s="1"/>
  <c r="BK520" i="58"/>
  <c r="BK526" i="58" s="1"/>
  <c r="BL520" i="58"/>
  <c r="BL526" i="58" s="1"/>
  <c r="BM520" i="58"/>
  <c r="BM526" i="58" s="1"/>
  <c r="BN520" i="58"/>
  <c r="BN526" i="58" s="1"/>
  <c r="BO520" i="58"/>
  <c r="BO526" i="58" s="1"/>
  <c r="BP520" i="58"/>
  <c r="BP526" i="58" s="1"/>
  <c r="BQ520" i="58"/>
  <c r="BQ526" i="58" s="1"/>
  <c r="BR520" i="58"/>
  <c r="BR526" i="58" s="1"/>
  <c r="BS520" i="58"/>
  <c r="BS526" i="58" s="1"/>
  <c r="BT520" i="58"/>
  <c r="BT526" i="58" s="1"/>
  <c r="BU520" i="58"/>
  <c r="BU526" i="58" s="1"/>
  <c r="BV520" i="58"/>
  <c r="BV526" i="58" s="1"/>
  <c r="CF520" i="58"/>
  <c r="CF526" i="58" s="1"/>
  <c r="CG520" i="58"/>
  <c r="CG526" i="58" s="1"/>
  <c r="CH520" i="58"/>
  <c r="CH526" i="58" s="1"/>
  <c r="CI520" i="58"/>
  <c r="CI526" i="58" s="1"/>
  <c r="CJ520" i="58"/>
  <c r="CJ526" i="58" s="1"/>
  <c r="CK520" i="58"/>
  <c r="CK526" i="58" s="1"/>
  <c r="CL520" i="58"/>
  <c r="CL526" i="58" s="1"/>
  <c r="CM520" i="58"/>
  <c r="CM526" i="58" s="1"/>
  <c r="CN520" i="58"/>
  <c r="CN526" i="58" s="1"/>
  <c r="CO520" i="58"/>
  <c r="CO526" i="58" s="1"/>
  <c r="CP520" i="58"/>
  <c r="CP526" i="58" s="1"/>
  <c r="CQ520" i="58"/>
  <c r="CQ526" i="58" s="1"/>
  <c r="CR520" i="58"/>
  <c r="CR526" i="58" s="1"/>
  <c r="CS520" i="58"/>
  <c r="CS526" i="58" s="1"/>
  <c r="CT520" i="58"/>
  <c r="CT526" i="58" s="1"/>
  <c r="CU520" i="58"/>
  <c r="CU526" i="58" s="1"/>
  <c r="E81" i="58"/>
  <c r="F81" i="58"/>
  <c r="G81" i="58"/>
  <c r="H81" i="58"/>
  <c r="Y81" i="58"/>
  <c r="Z81" i="58"/>
  <c r="AA81" i="58"/>
  <c r="AD81" i="58"/>
  <c r="AE81" i="58"/>
  <c r="AF81" i="58"/>
  <c r="AG81" i="58"/>
  <c r="AX81" i="58"/>
  <c r="AY81" i="58"/>
  <c r="AZ81" i="58"/>
  <c r="BC81" i="58"/>
  <c r="BD81" i="58"/>
  <c r="BE81" i="58"/>
  <c r="BF81" i="58"/>
  <c r="BW81" i="58"/>
  <c r="BX81" i="58"/>
  <c r="BY81" i="58"/>
  <c r="CB81" i="58"/>
  <c r="CC81" i="58"/>
  <c r="CD81" i="58"/>
  <c r="CE81" i="58"/>
  <c r="CV81" i="58"/>
  <c r="CW81" i="58"/>
  <c r="CX81" i="58"/>
  <c r="E125" i="58"/>
  <c r="F125" i="58"/>
  <c r="G125" i="58"/>
  <c r="H125" i="58"/>
  <c r="Y125" i="58"/>
  <c r="Z125" i="58"/>
  <c r="AA125" i="58"/>
  <c r="AD125" i="58"/>
  <c r="AE125" i="58"/>
  <c r="AF125" i="58"/>
  <c r="AG125" i="58"/>
  <c r="AX125" i="58"/>
  <c r="AY125" i="58"/>
  <c r="AZ125" i="58"/>
  <c r="BC125" i="58"/>
  <c r="BD125" i="58"/>
  <c r="BE125" i="58"/>
  <c r="BF125" i="58"/>
  <c r="BW125" i="58"/>
  <c r="BX125" i="58"/>
  <c r="BY125" i="58"/>
  <c r="CB125" i="58"/>
  <c r="CC125" i="58"/>
  <c r="CD125" i="58"/>
  <c r="CE125" i="58"/>
  <c r="CV125" i="58"/>
  <c r="CW125" i="58"/>
  <c r="CX125" i="58"/>
  <c r="E169" i="58"/>
  <c r="F169" i="58"/>
  <c r="G169" i="58"/>
  <c r="H169" i="58"/>
  <c r="Y169" i="58"/>
  <c r="Z169" i="58"/>
  <c r="AA169" i="58"/>
  <c r="AD169" i="58"/>
  <c r="AE169" i="58"/>
  <c r="AF169" i="58"/>
  <c r="AG169" i="58"/>
  <c r="AX169" i="58"/>
  <c r="AY169" i="58"/>
  <c r="AZ169" i="58"/>
  <c r="BC169" i="58"/>
  <c r="BD169" i="58"/>
  <c r="BE169" i="58"/>
  <c r="BF169" i="58"/>
  <c r="BW169" i="58"/>
  <c r="BX169" i="58"/>
  <c r="BY169" i="58"/>
  <c r="CB169" i="58"/>
  <c r="CC169" i="58"/>
  <c r="CD169" i="58"/>
  <c r="CE169" i="58"/>
  <c r="CV169" i="58"/>
  <c r="CW169" i="58"/>
  <c r="CX169" i="58"/>
  <c r="E213" i="58"/>
  <c r="F213" i="58"/>
  <c r="G213" i="58"/>
  <c r="H213" i="58"/>
  <c r="Y213" i="58"/>
  <c r="Z213" i="58"/>
  <c r="AA213" i="58"/>
  <c r="AD213" i="58"/>
  <c r="AE213" i="58"/>
  <c r="AF213" i="58"/>
  <c r="AG213" i="58"/>
  <c r="AX213" i="58"/>
  <c r="AY213" i="58"/>
  <c r="AZ213" i="58"/>
  <c r="BC213" i="58"/>
  <c r="BD213" i="58"/>
  <c r="BE213" i="58"/>
  <c r="BF213" i="58"/>
  <c r="BW213" i="58"/>
  <c r="BX213" i="58"/>
  <c r="BY213" i="58"/>
  <c r="CB213" i="58"/>
  <c r="CC213" i="58"/>
  <c r="CD213" i="58"/>
  <c r="CE213" i="58"/>
  <c r="CV213" i="58"/>
  <c r="CW213" i="58"/>
  <c r="CX213" i="58"/>
  <c r="E257" i="58"/>
  <c r="F257" i="58"/>
  <c r="G257" i="58"/>
  <c r="H257" i="58"/>
  <c r="Y257" i="58"/>
  <c r="Z257" i="58"/>
  <c r="AA257" i="58"/>
  <c r="AD257" i="58"/>
  <c r="AE257" i="58"/>
  <c r="AF257" i="58"/>
  <c r="AG257" i="58"/>
  <c r="AX257" i="58"/>
  <c r="AY257" i="58"/>
  <c r="AZ257" i="58"/>
  <c r="BC257" i="58"/>
  <c r="BD257" i="58"/>
  <c r="BE257" i="58"/>
  <c r="BF257" i="58"/>
  <c r="BW257" i="58"/>
  <c r="BX257" i="58"/>
  <c r="BY257" i="58"/>
  <c r="CB257" i="58"/>
  <c r="CC257" i="58"/>
  <c r="CD257" i="58"/>
  <c r="CE257" i="58"/>
  <c r="CV257" i="58"/>
  <c r="CW257" i="58"/>
  <c r="CX257" i="58"/>
  <c r="I81" i="58"/>
  <c r="L81" i="58"/>
  <c r="W81" i="58"/>
  <c r="X81" i="58"/>
  <c r="AH81" i="58"/>
  <c r="AK81" i="58"/>
  <c r="AV81" i="58"/>
  <c r="AW81" i="58"/>
  <c r="BG81" i="58"/>
  <c r="BJ81" i="58"/>
  <c r="BU81" i="58"/>
  <c r="BV81" i="58"/>
  <c r="CF81" i="58"/>
  <c r="CI81" i="58"/>
  <c r="CT81" i="58"/>
  <c r="CU81" i="58"/>
  <c r="I125" i="58"/>
  <c r="L125" i="58"/>
  <c r="W125" i="58"/>
  <c r="X125" i="58"/>
  <c r="AH125" i="58"/>
  <c r="AK125" i="58"/>
  <c r="AV125" i="58"/>
  <c r="AW125" i="58"/>
  <c r="BG125" i="58"/>
  <c r="BJ125" i="58"/>
  <c r="BU125" i="58"/>
  <c r="BV125" i="58"/>
  <c r="CF125" i="58"/>
  <c r="CI125" i="58"/>
  <c r="CT125" i="58"/>
  <c r="CU125" i="58"/>
  <c r="I169" i="58"/>
  <c r="L169" i="58"/>
  <c r="X169" i="58"/>
  <c r="AH169" i="58"/>
  <c r="AK169" i="58"/>
  <c r="AW169" i="58"/>
  <c r="BG169" i="58"/>
  <c r="BJ169" i="58"/>
  <c r="BV169" i="58"/>
  <c r="CF169" i="58"/>
  <c r="CI169" i="58"/>
  <c r="CU169" i="58"/>
  <c r="I213" i="58"/>
  <c r="L213" i="58"/>
  <c r="X213" i="58"/>
  <c r="AH213" i="58"/>
  <c r="AK213" i="58"/>
  <c r="AW213" i="58"/>
  <c r="BG213" i="58"/>
  <c r="BJ213" i="58"/>
  <c r="BV213" i="58"/>
  <c r="CF213" i="58"/>
  <c r="CI213" i="58"/>
  <c r="CU213" i="58"/>
  <c r="I257" i="58"/>
  <c r="L257" i="58"/>
  <c r="X257" i="58"/>
  <c r="AH257" i="58"/>
  <c r="AK257" i="58"/>
  <c r="AW257" i="58"/>
  <c r="BG257" i="58"/>
  <c r="BJ257" i="58"/>
  <c r="BV257" i="58"/>
  <c r="CF257" i="58"/>
  <c r="CI257" i="58"/>
  <c r="CU257" i="58"/>
  <c r="E301" i="58"/>
  <c r="F301" i="58"/>
  <c r="G301" i="58"/>
  <c r="H301" i="58"/>
  <c r="Y301" i="58"/>
  <c r="Z301" i="58"/>
  <c r="AA301" i="58"/>
  <c r="AD301" i="58"/>
  <c r="AE301" i="58"/>
  <c r="AF301" i="58"/>
  <c r="AG301" i="58"/>
  <c r="AX301" i="58"/>
  <c r="AY301" i="58"/>
  <c r="AZ301" i="58"/>
  <c r="BC301" i="58"/>
  <c r="BD301" i="58"/>
  <c r="BE301" i="58"/>
  <c r="BF301" i="58"/>
  <c r="BW301" i="58"/>
  <c r="BX301" i="58"/>
  <c r="BY301" i="58"/>
  <c r="CB301" i="58"/>
  <c r="CC301" i="58"/>
  <c r="CD301" i="58"/>
  <c r="CE301" i="58"/>
  <c r="CV301" i="58"/>
  <c r="CW301" i="58"/>
  <c r="CX301" i="58"/>
  <c r="E345" i="58"/>
  <c r="F345" i="58"/>
  <c r="G345" i="58"/>
  <c r="H345" i="58"/>
  <c r="Y345" i="58"/>
  <c r="Z345" i="58"/>
  <c r="AA345" i="58"/>
  <c r="AD345" i="58"/>
  <c r="AE345" i="58"/>
  <c r="AF345" i="58"/>
  <c r="AG345" i="58"/>
  <c r="AX345" i="58"/>
  <c r="AY345" i="58"/>
  <c r="AZ345" i="58"/>
  <c r="BC345" i="58"/>
  <c r="BD345" i="58"/>
  <c r="BE345" i="58"/>
  <c r="BF345" i="58"/>
  <c r="BW345" i="58"/>
  <c r="BX345" i="58"/>
  <c r="BY345" i="58"/>
  <c r="CB345" i="58"/>
  <c r="CC345" i="58"/>
  <c r="CD345" i="58"/>
  <c r="CE345" i="58"/>
  <c r="CV345" i="58"/>
  <c r="CW345" i="58"/>
  <c r="CX345" i="58"/>
  <c r="E389" i="58"/>
  <c r="F389" i="58"/>
  <c r="G389" i="58"/>
  <c r="H389" i="58"/>
  <c r="Y389" i="58"/>
  <c r="Z389" i="58"/>
  <c r="AA389" i="58"/>
  <c r="AD389" i="58"/>
  <c r="AE389" i="58"/>
  <c r="AF389" i="58"/>
  <c r="AG389" i="58"/>
  <c r="AX389" i="58"/>
  <c r="AY389" i="58"/>
  <c r="AZ389" i="58"/>
  <c r="BC389" i="58"/>
  <c r="BD389" i="58"/>
  <c r="BE389" i="58"/>
  <c r="BF389" i="58"/>
  <c r="BW389" i="58"/>
  <c r="BX389" i="58"/>
  <c r="BY389" i="58"/>
  <c r="CB389" i="58"/>
  <c r="CC389" i="58"/>
  <c r="CD389" i="58"/>
  <c r="CE389" i="58"/>
  <c r="CV389" i="58"/>
  <c r="CW389" i="58"/>
  <c r="CX389" i="58"/>
  <c r="E433" i="58"/>
  <c r="F433" i="58"/>
  <c r="G433" i="58"/>
  <c r="H433" i="58"/>
  <c r="Y433" i="58"/>
  <c r="Z433" i="58"/>
  <c r="AA433" i="58"/>
  <c r="AD433" i="58"/>
  <c r="AE433" i="58"/>
  <c r="AF433" i="58"/>
  <c r="AG433" i="58"/>
  <c r="AX433" i="58"/>
  <c r="AY433" i="58"/>
  <c r="AZ433" i="58"/>
  <c r="BC433" i="58"/>
  <c r="BD433" i="58"/>
  <c r="BE433" i="58"/>
  <c r="BF433" i="58"/>
  <c r="BW433" i="58"/>
  <c r="BX433" i="58"/>
  <c r="BY433" i="58"/>
  <c r="CB433" i="58"/>
  <c r="CC433" i="58"/>
  <c r="CD433" i="58"/>
  <c r="CE433" i="58"/>
  <c r="CV433" i="58"/>
  <c r="CW433" i="58"/>
  <c r="CX433" i="58"/>
  <c r="E477" i="58"/>
  <c r="F477" i="58"/>
  <c r="G477" i="58"/>
  <c r="H477" i="58"/>
  <c r="Y477" i="58"/>
  <c r="Z477" i="58"/>
  <c r="AA477" i="58"/>
  <c r="AD477" i="58"/>
  <c r="AE477" i="58"/>
  <c r="AF477" i="58"/>
  <c r="AG477" i="58"/>
  <c r="AX477" i="58"/>
  <c r="AY477" i="58"/>
  <c r="AZ477" i="58"/>
  <c r="BC477" i="58"/>
  <c r="BD477" i="58"/>
  <c r="BE477" i="58"/>
  <c r="BF477" i="58"/>
  <c r="BW477" i="58"/>
  <c r="BX477" i="58"/>
  <c r="BY477" i="58"/>
  <c r="CB477" i="58"/>
  <c r="CC477" i="58"/>
  <c r="CD477" i="58"/>
  <c r="CE477" i="58"/>
  <c r="CV477" i="58"/>
  <c r="CW477" i="58"/>
  <c r="CX477" i="58"/>
  <c r="I301" i="58"/>
  <c r="L301" i="58"/>
  <c r="X301" i="58"/>
  <c r="AH301" i="58"/>
  <c r="AW301" i="58"/>
  <c r="BG301" i="58"/>
  <c r="BV301" i="58"/>
  <c r="CF301" i="58"/>
  <c r="CU301" i="58"/>
  <c r="I345" i="58"/>
  <c r="L345" i="58"/>
  <c r="X345" i="58"/>
  <c r="AH345" i="58"/>
  <c r="AW345" i="58"/>
  <c r="BG345" i="58"/>
  <c r="BV345" i="58"/>
  <c r="CF345" i="58"/>
  <c r="CU345" i="58"/>
  <c r="I389" i="58"/>
  <c r="L389" i="58"/>
  <c r="W389" i="58"/>
  <c r="X389" i="58"/>
  <c r="AH389" i="58"/>
  <c r="AK389" i="58"/>
  <c r="AV389" i="58"/>
  <c r="AW389" i="58"/>
  <c r="BG389" i="58"/>
  <c r="BJ389" i="58"/>
  <c r="BU389" i="58"/>
  <c r="BV389" i="58"/>
  <c r="CF389" i="58"/>
  <c r="CI389" i="58"/>
  <c r="CT389" i="58"/>
  <c r="CU389" i="58"/>
  <c r="I433" i="58"/>
  <c r="L433" i="58"/>
  <c r="W433" i="58"/>
  <c r="X433" i="58"/>
  <c r="AH433" i="58"/>
  <c r="AV433" i="58"/>
  <c r="AW433" i="58"/>
  <c r="BG433" i="58"/>
  <c r="BU433" i="58"/>
  <c r="BV433" i="58"/>
  <c r="CF433" i="58"/>
  <c r="CT433" i="58"/>
  <c r="CU433" i="58"/>
  <c r="I477" i="58"/>
  <c r="L477" i="58"/>
  <c r="V477" i="58"/>
  <c r="W477" i="58"/>
  <c r="X477" i="58"/>
  <c r="AH477" i="58"/>
  <c r="AK477" i="58"/>
  <c r="AU477" i="58"/>
  <c r="AV477" i="58"/>
  <c r="AW477" i="58"/>
  <c r="BG477" i="58"/>
  <c r="BJ477" i="58"/>
  <c r="BT477" i="58"/>
  <c r="BU477" i="58"/>
  <c r="BV477" i="58"/>
  <c r="CF477" i="58"/>
  <c r="CI477" i="58"/>
  <c r="CS477" i="58"/>
  <c r="CT477" i="58"/>
  <c r="CU477" i="58"/>
  <c r="I23" i="58"/>
  <c r="I36" i="58" s="1"/>
  <c r="I42" i="58" s="1"/>
  <c r="I47" i="58" s="1"/>
  <c r="J23" i="58"/>
  <c r="K23" i="58"/>
  <c r="L23" i="58"/>
  <c r="L36" i="58" s="1"/>
  <c r="L42" i="58" s="1"/>
  <c r="L47" i="58" s="1"/>
  <c r="M23" i="58"/>
  <c r="M36" i="58" s="1"/>
  <c r="M42" i="58" s="1"/>
  <c r="M47" i="58" s="1"/>
  <c r="N23" i="58"/>
  <c r="N36" i="58" s="1"/>
  <c r="N42" i="58" s="1"/>
  <c r="N47" i="58" s="1"/>
  <c r="O23" i="58"/>
  <c r="O36" i="58" s="1"/>
  <c r="O42" i="58" s="1"/>
  <c r="O47" i="58" s="1"/>
  <c r="P23" i="58"/>
  <c r="P36" i="58" s="1"/>
  <c r="P42" i="58" s="1"/>
  <c r="P47" i="58" s="1"/>
  <c r="Q23" i="58"/>
  <c r="Q36" i="58" s="1"/>
  <c r="Q42" i="58" s="1"/>
  <c r="Q47" i="58" s="1"/>
  <c r="R23" i="58"/>
  <c r="R36" i="58" s="1"/>
  <c r="R42" i="58" s="1"/>
  <c r="R47" i="58" s="1"/>
  <c r="S23" i="58"/>
  <c r="S36" i="58" s="1"/>
  <c r="S42" i="58" s="1"/>
  <c r="S47" i="58" s="1"/>
  <c r="T23" i="58"/>
  <c r="T36" i="58" s="1"/>
  <c r="T42" i="58" s="1"/>
  <c r="T47" i="58" s="1"/>
  <c r="U23" i="58"/>
  <c r="U36" i="58" s="1"/>
  <c r="U42" i="58" s="1"/>
  <c r="U47" i="58" s="1"/>
  <c r="V23" i="58"/>
  <c r="V36" i="58" s="1"/>
  <c r="V42" i="58" s="1"/>
  <c r="V47" i="58" s="1"/>
  <c r="W23" i="58"/>
  <c r="W36" i="58" s="1"/>
  <c r="W42" i="58" s="1"/>
  <c r="W47" i="58" s="1"/>
  <c r="X23" i="58"/>
  <c r="X36" i="58" s="1"/>
  <c r="X42" i="58" s="1"/>
  <c r="X47" i="58" s="1"/>
  <c r="AH23" i="58"/>
  <c r="AH36" i="58" s="1"/>
  <c r="AH42" i="58" s="1"/>
  <c r="AH47" i="58" s="1"/>
  <c r="AI23" i="58"/>
  <c r="AJ23" i="58"/>
  <c r="AK23" i="58"/>
  <c r="AK36" i="58" s="1"/>
  <c r="AK42" i="58" s="1"/>
  <c r="AK47" i="58" s="1"/>
  <c r="AL23" i="58"/>
  <c r="AL36" i="58" s="1"/>
  <c r="AL42" i="58" s="1"/>
  <c r="AL47" i="58" s="1"/>
  <c r="AM23" i="58"/>
  <c r="AM36" i="58" s="1"/>
  <c r="AM42" i="58" s="1"/>
  <c r="AM47" i="58" s="1"/>
  <c r="AN23" i="58"/>
  <c r="AN36" i="58" s="1"/>
  <c r="AN42" i="58" s="1"/>
  <c r="AN47" i="58" s="1"/>
  <c r="AO23" i="58"/>
  <c r="AO36" i="58" s="1"/>
  <c r="AO42" i="58" s="1"/>
  <c r="AO47" i="58" s="1"/>
  <c r="AP23" i="58"/>
  <c r="AP36" i="58" s="1"/>
  <c r="AP42" i="58" s="1"/>
  <c r="AP47" i="58" s="1"/>
  <c r="AQ23" i="58"/>
  <c r="AQ36" i="58" s="1"/>
  <c r="AQ42" i="58" s="1"/>
  <c r="AQ47" i="58" s="1"/>
  <c r="AR23" i="58"/>
  <c r="AR36" i="58" s="1"/>
  <c r="AR42" i="58" s="1"/>
  <c r="AR47" i="58" s="1"/>
  <c r="AS23" i="58"/>
  <c r="AS36" i="58" s="1"/>
  <c r="AS42" i="58" s="1"/>
  <c r="AS47" i="58" s="1"/>
  <c r="AT23" i="58"/>
  <c r="AT36" i="58" s="1"/>
  <c r="AT42" i="58" s="1"/>
  <c r="AT47" i="58" s="1"/>
  <c r="AU23" i="58"/>
  <c r="AU36" i="58" s="1"/>
  <c r="AU42" i="58" s="1"/>
  <c r="AU47" i="58" s="1"/>
  <c r="AV23" i="58"/>
  <c r="AV36" i="58" s="1"/>
  <c r="AV42" i="58" s="1"/>
  <c r="AV47" i="58" s="1"/>
  <c r="AW23" i="58"/>
  <c r="AW36" i="58" s="1"/>
  <c r="AW42" i="58" s="1"/>
  <c r="AW47" i="58" s="1"/>
  <c r="BG23" i="58"/>
  <c r="BG36" i="58" s="1"/>
  <c r="BG42" i="58" s="1"/>
  <c r="BG47" i="58" s="1"/>
  <c r="BH23" i="58"/>
  <c r="BI23" i="58"/>
  <c r="BJ23" i="58"/>
  <c r="BJ36" i="58" s="1"/>
  <c r="BJ42" i="58" s="1"/>
  <c r="BJ47" i="58" s="1"/>
  <c r="BK23" i="58"/>
  <c r="BK36" i="58" s="1"/>
  <c r="BK42" i="58" s="1"/>
  <c r="BK47" i="58" s="1"/>
  <c r="BL23" i="58"/>
  <c r="BL36" i="58" s="1"/>
  <c r="BL42" i="58" s="1"/>
  <c r="BL47" i="58" s="1"/>
  <c r="BM23" i="58"/>
  <c r="BM36" i="58" s="1"/>
  <c r="BM42" i="58" s="1"/>
  <c r="BM47" i="58" s="1"/>
  <c r="BN23" i="58"/>
  <c r="BN36" i="58" s="1"/>
  <c r="BN42" i="58" s="1"/>
  <c r="BN47" i="58" s="1"/>
  <c r="BO23" i="58"/>
  <c r="BO36" i="58" s="1"/>
  <c r="BO42" i="58" s="1"/>
  <c r="BO47" i="58" s="1"/>
  <c r="BP23" i="58"/>
  <c r="BP36" i="58" s="1"/>
  <c r="BP42" i="58" s="1"/>
  <c r="BP47" i="58" s="1"/>
  <c r="BQ23" i="58"/>
  <c r="BQ36" i="58" s="1"/>
  <c r="BQ42" i="58" s="1"/>
  <c r="BQ47" i="58" s="1"/>
  <c r="BR23" i="58"/>
  <c r="BR36" i="58" s="1"/>
  <c r="BR42" i="58" s="1"/>
  <c r="BR47" i="58" s="1"/>
  <c r="BS23" i="58"/>
  <c r="BS36" i="58" s="1"/>
  <c r="BS42" i="58" s="1"/>
  <c r="BS47" i="58" s="1"/>
  <c r="BT23" i="58"/>
  <c r="BT36" i="58" s="1"/>
  <c r="BT42" i="58" s="1"/>
  <c r="BT47" i="58" s="1"/>
  <c r="BU23" i="58"/>
  <c r="BU36" i="58" s="1"/>
  <c r="BU42" i="58" s="1"/>
  <c r="BU47" i="58" s="1"/>
  <c r="BV23" i="58"/>
  <c r="BV36" i="58" s="1"/>
  <c r="BV42" i="58" s="1"/>
  <c r="BV47" i="58" s="1"/>
  <c r="CF23" i="58"/>
  <c r="CF36" i="58" s="1"/>
  <c r="CF42" i="58" s="1"/>
  <c r="CF47" i="58" s="1"/>
  <c r="CG23" i="58"/>
  <c r="CH23" i="58"/>
  <c r="CI23" i="58"/>
  <c r="CI36" i="58" s="1"/>
  <c r="CI42" i="58" s="1"/>
  <c r="CI47" i="58" s="1"/>
  <c r="CJ23" i="58"/>
  <c r="CJ36" i="58" s="1"/>
  <c r="CJ42" i="58" s="1"/>
  <c r="CJ47" i="58" s="1"/>
  <c r="CK23" i="58"/>
  <c r="CK36" i="58" s="1"/>
  <c r="CK42" i="58" s="1"/>
  <c r="CK47" i="58" s="1"/>
  <c r="CL23" i="58"/>
  <c r="CL36" i="58" s="1"/>
  <c r="CL42" i="58" s="1"/>
  <c r="CL47" i="58" s="1"/>
  <c r="CM23" i="58"/>
  <c r="CM36" i="58" s="1"/>
  <c r="CM42" i="58" s="1"/>
  <c r="CM47" i="58" s="1"/>
  <c r="CN23" i="58"/>
  <c r="CN36" i="58" s="1"/>
  <c r="CN42" i="58" s="1"/>
  <c r="CN47" i="58" s="1"/>
  <c r="CO23" i="58"/>
  <c r="CO36" i="58" s="1"/>
  <c r="CO42" i="58" s="1"/>
  <c r="CO47" i="58" s="1"/>
  <c r="CP23" i="58"/>
  <c r="CP36" i="58" s="1"/>
  <c r="CP42" i="58" s="1"/>
  <c r="CP47" i="58" s="1"/>
  <c r="CQ23" i="58"/>
  <c r="CQ36" i="58" s="1"/>
  <c r="CQ42" i="58" s="1"/>
  <c r="CQ47" i="58" s="1"/>
  <c r="CR23" i="58"/>
  <c r="CR36" i="58" s="1"/>
  <c r="CR42" i="58" s="1"/>
  <c r="CR47" i="58" s="1"/>
  <c r="CS23" i="58"/>
  <c r="CS36" i="58" s="1"/>
  <c r="CS42" i="58" s="1"/>
  <c r="CS47" i="58" s="1"/>
  <c r="CT23" i="58"/>
  <c r="CT36" i="58" s="1"/>
  <c r="CT42" i="58" s="1"/>
  <c r="CT47" i="58" s="1"/>
  <c r="CU23" i="58"/>
  <c r="CU36" i="58" s="1"/>
  <c r="CU42" i="58" s="1"/>
  <c r="CU47" i="58" s="1"/>
  <c r="D23" i="58"/>
  <c r="D36" i="58" s="1"/>
  <c r="D42" i="58" s="1"/>
  <c r="D47" i="58" s="1"/>
  <c r="E23" i="58"/>
  <c r="E36" i="58" s="1"/>
  <c r="E42" i="58" s="1"/>
  <c r="E47" i="58" s="1"/>
  <c r="F23" i="58"/>
  <c r="F36" i="58" s="1"/>
  <c r="F42" i="58" s="1"/>
  <c r="F47" i="58" s="1"/>
  <c r="G23" i="58"/>
  <c r="G36" i="58" s="1"/>
  <c r="G42" i="58" s="1"/>
  <c r="G47" i="58" s="1"/>
  <c r="H23" i="58"/>
  <c r="H36" i="58" s="1"/>
  <c r="H42" i="58" s="1"/>
  <c r="H47" i="58" s="1"/>
  <c r="Y23" i="58"/>
  <c r="Y36" i="58" s="1"/>
  <c r="Y42" i="58" s="1"/>
  <c r="Y47" i="58" s="1"/>
  <c r="Z23" i="58"/>
  <c r="Z36" i="58" s="1"/>
  <c r="Z42" i="58" s="1"/>
  <c r="Z47" i="58" s="1"/>
  <c r="AA23" i="58"/>
  <c r="AA36" i="58" s="1"/>
  <c r="AA42" i="58" s="1"/>
  <c r="AA47" i="58" s="1"/>
  <c r="AC23" i="58"/>
  <c r="AC36" i="58" s="1"/>
  <c r="AC42" i="58" s="1"/>
  <c r="AC47" i="58" s="1"/>
  <c r="AD23" i="58"/>
  <c r="AD36" i="58" s="1"/>
  <c r="AD42" i="58" s="1"/>
  <c r="AD47" i="58" s="1"/>
  <c r="AE23" i="58"/>
  <c r="AE36" i="58" s="1"/>
  <c r="AE42" i="58" s="1"/>
  <c r="AE47" i="58" s="1"/>
  <c r="AF23" i="58"/>
  <c r="AF36" i="58" s="1"/>
  <c r="AF42" i="58" s="1"/>
  <c r="AF47" i="58" s="1"/>
  <c r="AG23" i="58"/>
  <c r="AG36" i="58" s="1"/>
  <c r="AG42" i="58" s="1"/>
  <c r="AG47" i="58" s="1"/>
  <c r="AX23" i="58"/>
  <c r="AX36" i="58" s="1"/>
  <c r="AX42" i="58" s="1"/>
  <c r="AX47" i="58" s="1"/>
  <c r="AY23" i="58"/>
  <c r="AY36" i="58" s="1"/>
  <c r="AY42" i="58" s="1"/>
  <c r="AY47" i="58" s="1"/>
  <c r="AZ23" i="58"/>
  <c r="AZ36" i="58" s="1"/>
  <c r="AZ42" i="58" s="1"/>
  <c r="AZ47" i="58" s="1"/>
  <c r="BB23" i="58"/>
  <c r="BB36" i="58" s="1"/>
  <c r="BC23" i="58"/>
  <c r="BC36" i="58" s="1"/>
  <c r="BC42" i="58" s="1"/>
  <c r="BC47" i="58" s="1"/>
  <c r="BD23" i="58"/>
  <c r="BD36" i="58" s="1"/>
  <c r="BD42" i="58" s="1"/>
  <c r="BD47" i="58" s="1"/>
  <c r="BE23" i="58"/>
  <c r="BE36" i="58" s="1"/>
  <c r="BE42" i="58" s="1"/>
  <c r="BE47" i="58" s="1"/>
  <c r="BF23" i="58"/>
  <c r="BF36" i="58" s="1"/>
  <c r="BF42" i="58" s="1"/>
  <c r="BF47" i="58" s="1"/>
  <c r="BW23" i="58"/>
  <c r="BW36" i="58" s="1"/>
  <c r="BW42" i="58" s="1"/>
  <c r="BW47" i="58" s="1"/>
  <c r="BX23" i="58"/>
  <c r="BX36" i="58" s="1"/>
  <c r="BX42" i="58" s="1"/>
  <c r="BX47" i="58" s="1"/>
  <c r="BY23" i="58"/>
  <c r="BY36" i="58" s="1"/>
  <c r="BY42" i="58" s="1"/>
  <c r="BY47" i="58" s="1"/>
  <c r="CA23" i="58"/>
  <c r="CA36" i="58" s="1"/>
  <c r="CA42" i="58" s="1"/>
  <c r="CA47" i="58" s="1"/>
  <c r="CB23" i="58"/>
  <c r="CB36" i="58" s="1"/>
  <c r="CB42" i="58" s="1"/>
  <c r="CB47" i="58" s="1"/>
  <c r="CC23" i="58"/>
  <c r="CC36" i="58" s="1"/>
  <c r="CC42" i="58" s="1"/>
  <c r="CC47" i="58" s="1"/>
  <c r="CD23" i="58"/>
  <c r="CD36" i="58" s="1"/>
  <c r="CD42" i="58" s="1"/>
  <c r="CD47" i="58" s="1"/>
  <c r="CE23" i="58"/>
  <c r="CE36" i="58" s="1"/>
  <c r="CE42" i="58" s="1"/>
  <c r="CE47" i="58" s="1"/>
  <c r="CV23" i="58"/>
  <c r="CV36" i="58" s="1"/>
  <c r="CV42" i="58" s="1"/>
  <c r="CV47" i="58" s="1"/>
  <c r="CW23" i="58"/>
  <c r="CW36" i="58" s="1"/>
  <c r="CW42" i="58" s="1"/>
  <c r="CW47" i="58" s="1"/>
  <c r="CX23" i="58"/>
  <c r="CX36" i="58" s="1"/>
  <c r="CX42" i="58" s="1"/>
  <c r="CX47" i="58" s="1"/>
  <c r="C67" i="58"/>
  <c r="D67" i="58"/>
  <c r="D80" i="58" s="1"/>
  <c r="AC67" i="58"/>
  <c r="AC80" i="58" s="1"/>
  <c r="BA67" i="58"/>
  <c r="BB67" i="58"/>
  <c r="BB80" i="58" s="1"/>
  <c r="BZ67" i="58"/>
  <c r="CA67" i="58"/>
  <c r="CA80" i="58" s="1"/>
  <c r="C111" i="58"/>
  <c r="D111" i="58"/>
  <c r="D124" i="58" s="1"/>
  <c r="D130" i="58" s="1"/>
  <c r="AC111" i="58"/>
  <c r="AC124" i="58" s="1"/>
  <c r="AC130" i="58" s="1"/>
  <c r="BA111" i="58"/>
  <c r="BB111" i="58"/>
  <c r="BB124" i="58" s="1"/>
  <c r="BB130" i="58" s="1"/>
  <c r="BZ111" i="58"/>
  <c r="CA111" i="58"/>
  <c r="CA124" i="58" s="1"/>
  <c r="CA130" i="58" s="1"/>
  <c r="C155" i="58"/>
  <c r="D155" i="58"/>
  <c r="D168" i="58" s="1"/>
  <c r="D174" i="58" s="1"/>
  <c r="AC155" i="58"/>
  <c r="AC168" i="58" s="1"/>
  <c r="AC174" i="58" s="1"/>
  <c r="BA155" i="58"/>
  <c r="BB155" i="58"/>
  <c r="BB168" i="58" s="1"/>
  <c r="BB174" i="58" s="1"/>
  <c r="BZ155" i="58"/>
  <c r="CA155" i="58"/>
  <c r="CA168" i="58" s="1"/>
  <c r="CA174" i="58" s="1"/>
  <c r="C243" i="58"/>
  <c r="D243" i="58"/>
  <c r="D256" i="58" s="1"/>
  <c r="AC243" i="58"/>
  <c r="AC256" i="58" s="1"/>
  <c r="BA243" i="58"/>
  <c r="BB243" i="58"/>
  <c r="BB256" i="58" s="1"/>
  <c r="BZ243" i="58"/>
  <c r="CA243" i="58"/>
  <c r="CA256" i="58" s="1"/>
  <c r="C287" i="58"/>
  <c r="D287" i="58"/>
  <c r="D300" i="58" s="1"/>
  <c r="AC287" i="58"/>
  <c r="AC300" i="58" s="1"/>
  <c r="BA287" i="58"/>
  <c r="BB287" i="58"/>
  <c r="BB300" i="58" s="1"/>
  <c r="BZ287" i="58"/>
  <c r="CA287" i="58"/>
  <c r="CA300" i="58" s="1"/>
  <c r="C331" i="58"/>
  <c r="D331" i="58"/>
  <c r="D344" i="58" s="1"/>
  <c r="AC331" i="58"/>
  <c r="AC344" i="58" s="1"/>
  <c r="BA331" i="58"/>
  <c r="BB331" i="58"/>
  <c r="BB344" i="58" s="1"/>
  <c r="BZ331" i="58"/>
  <c r="CA331" i="58"/>
  <c r="CA344" i="58" s="1"/>
  <c r="C375" i="58"/>
  <c r="D375" i="58"/>
  <c r="D388" i="58" s="1"/>
  <c r="C419" i="58"/>
  <c r="D419" i="58"/>
  <c r="D432" i="58" s="1"/>
  <c r="AC419" i="58"/>
  <c r="AC432" i="58" s="1"/>
  <c r="BA419" i="58"/>
  <c r="BB419" i="58"/>
  <c r="BB432" i="58" s="1"/>
  <c r="BZ419" i="58"/>
  <c r="CA419" i="58"/>
  <c r="CA432" i="58" s="1"/>
  <c r="C463" i="58"/>
  <c r="D463" i="58"/>
  <c r="D476" i="58" s="1"/>
  <c r="AC463" i="58"/>
  <c r="AC476" i="58" s="1"/>
  <c r="BA463" i="58"/>
  <c r="BB463" i="58"/>
  <c r="BB476" i="58" s="1"/>
  <c r="BZ463" i="58"/>
  <c r="CA463" i="58"/>
  <c r="CA476" i="58" s="1"/>
  <c r="C507" i="58"/>
  <c r="D507" i="58"/>
  <c r="AC507" i="58"/>
  <c r="BA507" i="58"/>
  <c r="BB507" i="58"/>
  <c r="BZ507" i="58"/>
  <c r="CA507" i="58"/>
  <c r="C549" i="58"/>
  <c r="G233" i="7"/>
  <c r="G232" i="7"/>
  <c r="D319" i="9" s="1"/>
  <c r="F232" i="7"/>
  <c r="F225" i="7"/>
  <c r="F224" i="7"/>
  <c r="F223" i="7"/>
  <c r="F222" i="7"/>
  <c r="F221" i="7"/>
  <c r="F220" i="7"/>
  <c r="F219" i="7"/>
  <c r="F218" i="7"/>
  <c r="F217" i="7"/>
  <c r="F216" i="7"/>
  <c r="F215" i="7"/>
  <c r="H206" i="7"/>
  <c r="E194" i="7"/>
  <c r="G184" i="7"/>
  <c r="H27" i="9" s="1"/>
  <c r="E521" i="58" l="1"/>
  <c r="F521" i="58"/>
  <c r="AF521" i="58"/>
  <c r="G521" i="58"/>
  <c r="W521" i="58"/>
  <c r="V521" i="58"/>
  <c r="O521" i="58"/>
  <c r="AT521" i="58"/>
  <c r="BT521" i="58"/>
  <c r="BM521" i="58"/>
  <c r="BL521" i="58"/>
  <c r="BK521" i="58"/>
  <c r="AL521" i="58"/>
  <c r="AN521" i="58"/>
  <c r="AH521" i="58"/>
  <c r="M521" i="58"/>
  <c r="BI521" i="58"/>
  <c r="CB521" i="58"/>
  <c r="CO521" i="58"/>
  <c r="CS521" i="58"/>
  <c r="CV521" i="58"/>
  <c r="CR521" i="58"/>
  <c r="CL521" i="58"/>
  <c r="CF521" i="58"/>
  <c r="AQ521" i="58"/>
  <c r="K521" i="58"/>
  <c r="CE521" i="58"/>
  <c r="BW521" i="58"/>
  <c r="AY521" i="58"/>
  <c r="AU521" i="58"/>
  <c r="CJ521" i="58"/>
  <c r="BU521" i="58"/>
  <c r="N521" i="58"/>
  <c r="BE521" i="58"/>
  <c r="AG521" i="58"/>
  <c r="CN521" i="58"/>
  <c r="BQ521" i="58"/>
  <c r="BH521" i="58"/>
  <c r="AP521" i="58"/>
  <c r="S521" i="58"/>
  <c r="J521" i="58"/>
  <c r="BY521" i="58"/>
  <c r="AA521" i="58"/>
  <c r="CH521" i="58"/>
  <c r="BP521" i="58"/>
  <c r="BG521" i="58"/>
  <c r="AJ521" i="58"/>
  <c r="R521" i="58"/>
  <c r="I521" i="58"/>
  <c r="BC521" i="58"/>
  <c r="Z521" i="58"/>
  <c r="CP521" i="58"/>
  <c r="CG521" i="58"/>
  <c r="BO521" i="58"/>
  <c r="AR521" i="58"/>
  <c r="AI521" i="58"/>
  <c r="Q521" i="58"/>
  <c r="CC521" i="58"/>
  <c r="AZ521" i="58"/>
  <c r="Y521" i="58"/>
  <c r="CT521" i="58"/>
  <c r="CK521" i="58"/>
  <c r="BS521" i="58"/>
  <c r="AV521" i="58"/>
  <c r="AM521" i="58"/>
  <c r="U521" i="58"/>
  <c r="CW521" i="58"/>
  <c r="BF521" i="58"/>
  <c r="AE521" i="58"/>
  <c r="CU521" i="58"/>
  <c r="CQ521" i="58"/>
  <c r="CM521" i="58"/>
  <c r="CI521" i="58"/>
  <c r="BV521" i="58"/>
  <c r="BR521" i="58"/>
  <c r="BN521" i="58"/>
  <c r="BJ521" i="58"/>
  <c r="AW521" i="58"/>
  <c r="AS521" i="58"/>
  <c r="AO521" i="58"/>
  <c r="AK521" i="58"/>
  <c r="X521" i="58"/>
  <c r="T521" i="58"/>
  <c r="P521" i="58"/>
  <c r="L521" i="58"/>
  <c r="CX521" i="58"/>
  <c r="CD521" i="58"/>
  <c r="BX521" i="58"/>
  <c r="BD521" i="58"/>
  <c r="AX521" i="58"/>
  <c r="AD521" i="58"/>
  <c r="H521" i="58"/>
  <c r="BZ476" i="58"/>
  <c r="BZ482" i="58" s="1"/>
  <c r="BZ487" i="58" s="1"/>
  <c r="BZ488" i="58" s="1"/>
  <c r="CA482" i="58"/>
  <c r="BA476" i="58"/>
  <c r="BA482" i="58" s="1"/>
  <c r="BA487" i="58" s="1"/>
  <c r="BB482" i="58"/>
  <c r="AB476" i="58"/>
  <c r="AB482" i="58" s="1"/>
  <c r="AB487" i="58" s="1"/>
  <c r="AC482" i="58"/>
  <c r="C476" i="58"/>
  <c r="D482" i="58"/>
  <c r="BZ432" i="58"/>
  <c r="BZ438" i="58" s="1"/>
  <c r="BZ443" i="58" s="1"/>
  <c r="BZ444" i="58" s="1"/>
  <c r="CA438" i="58"/>
  <c r="BA432" i="58"/>
  <c r="BA438" i="58" s="1"/>
  <c r="BA443" i="58" s="1"/>
  <c r="BB438" i="58"/>
  <c r="AB432" i="58"/>
  <c r="AB438" i="58" s="1"/>
  <c r="AB443" i="58" s="1"/>
  <c r="AC438" i="58"/>
  <c r="C432" i="58"/>
  <c r="D438" i="58"/>
  <c r="C388" i="58"/>
  <c r="D394" i="58"/>
  <c r="BZ344" i="58"/>
  <c r="BZ350" i="58" s="1"/>
  <c r="BZ355" i="58" s="1"/>
  <c r="BZ356" i="58" s="1"/>
  <c r="CA350" i="58"/>
  <c r="BA344" i="58"/>
  <c r="BA350" i="58" s="1"/>
  <c r="BA355" i="58" s="1"/>
  <c r="BB350" i="58"/>
  <c r="AB344" i="58"/>
  <c r="AB350" i="58" s="1"/>
  <c r="AB355" i="58" s="1"/>
  <c r="AC350" i="58"/>
  <c r="C344" i="58"/>
  <c r="D350" i="58"/>
  <c r="BZ300" i="58"/>
  <c r="BZ306" i="58" s="1"/>
  <c r="BZ311" i="58" s="1"/>
  <c r="BZ312" i="58" s="1"/>
  <c r="CA306" i="58"/>
  <c r="BA300" i="58"/>
  <c r="BA306" i="58" s="1"/>
  <c r="BA311" i="58" s="1"/>
  <c r="BA312" i="58" s="1"/>
  <c r="BB306" i="58"/>
  <c r="AB300" i="58"/>
  <c r="AB306" i="58" s="1"/>
  <c r="AB311" i="58" s="1"/>
  <c r="AB312" i="58" s="1"/>
  <c r="AC306" i="58"/>
  <c r="C300" i="58"/>
  <c r="D306" i="58"/>
  <c r="BZ256" i="58"/>
  <c r="BZ262" i="58" s="1"/>
  <c r="BZ267" i="58" s="1"/>
  <c r="BZ268" i="58" s="1"/>
  <c r="CA262" i="58"/>
  <c r="BA256" i="58"/>
  <c r="BA262" i="58" s="1"/>
  <c r="BA267" i="58" s="1"/>
  <c r="BB262" i="58"/>
  <c r="AB256" i="58"/>
  <c r="AB262" i="58" s="1"/>
  <c r="AB267" i="58" s="1"/>
  <c r="AC262" i="58"/>
  <c r="C256" i="58"/>
  <c r="D262" i="58"/>
  <c r="CA177" i="58"/>
  <c r="BZ177" i="58" s="1"/>
  <c r="CA179" i="58"/>
  <c r="CA180" i="58" s="1"/>
  <c r="BB177" i="58"/>
  <c r="BB179" i="58"/>
  <c r="BB180" i="58" s="1"/>
  <c r="AC177" i="58"/>
  <c r="AC179" i="58"/>
  <c r="AC180" i="58" s="1"/>
  <c r="D177" i="58"/>
  <c r="C177" i="58" s="1"/>
  <c r="C174" i="58"/>
  <c r="D179" i="58"/>
  <c r="CA133" i="58"/>
  <c r="BZ133" i="58" s="1"/>
  <c r="CA135" i="58"/>
  <c r="CA136" i="58" s="1"/>
  <c r="BB133" i="58"/>
  <c r="BB135" i="58"/>
  <c r="BB136" i="58" s="1"/>
  <c r="AC133" i="58"/>
  <c r="AC135" i="58"/>
  <c r="AC136" i="58" s="1"/>
  <c r="D133" i="58"/>
  <c r="C133" i="58" s="1"/>
  <c r="C130" i="58"/>
  <c r="D135" i="58"/>
  <c r="CU527" i="58"/>
  <c r="CU531" i="58"/>
  <c r="CU532" i="58" s="1"/>
  <c r="CT527" i="58"/>
  <c r="CT531" i="58"/>
  <c r="CT532" i="58" s="1"/>
  <c r="CS527" i="58"/>
  <c r="CS531" i="58"/>
  <c r="CS532" i="58" s="1"/>
  <c r="CR527" i="58"/>
  <c r="CR531" i="58"/>
  <c r="CR532" i="58" s="1"/>
  <c r="CQ528" i="58"/>
  <c r="CQ531" i="58"/>
  <c r="CQ532" i="58" s="1"/>
  <c r="CP528" i="58"/>
  <c r="CP531" i="58"/>
  <c r="CP532" i="58" s="1"/>
  <c r="CO528" i="58"/>
  <c r="CO531" i="58"/>
  <c r="CO532" i="58" s="1"/>
  <c r="CN528" i="58"/>
  <c r="CN531" i="58"/>
  <c r="CN532" i="58" s="1"/>
  <c r="CM528" i="58"/>
  <c r="CM531" i="58"/>
  <c r="CM532" i="58" s="1"/>
  <c r="CL528" i="58"/>
  <c r="CL531" i="58"/>
  <c r="CL532" i="58" s="1"/>
  <c r="CK528" i="58"/>
  <c r="CK531" i="58"/>
  <c r="CK532" i="58" s="1"/>
  <c r="CJ528" i="58"/>
  <c r="CJ531" i="58"/>
  <c r="CJ532" i="58" s="1"/>
  <c r="CI528" i="58"/>
  <c r="CI531" i="58"/>
  <c r="CI532" i="58" s="1"/>
  <c r="CH528" i="58"/>
  <c r="CH531" i="58"/>
  <c r="CH532" i="58" s="1"/>
  <c r="CG528" i="58"/>
  <c r="CG531" i="58"/>
  <c r="CG532" i="58" s="1"/>
  <c r="CF530" i="58"/>
  <c r="CF531" i="58"/>
  <c r="CF532" i="58" s="1"/>
  <c r="BV529" i="58"/>
  <c r="BV531" i="58"/>
  <c r="BV532" i="58" s="1"/>
  <c r="BU529" i="58"/>
  <c r="BU531" i="58"/>
  <c r="BU532" i="58" s="1"/>
  <c r="BT529" i="58"/>
  <c r="BT531" i="58"/>
  <c r="BT532" i="58" s="1"/>
  <c r="BS529" i="58"/>
  <c r="BS531" i="58"/>
  <c r="BS532" i="58" s="1"/>
  <c r="BR529" i="58"/>
  <c r="BR531" i="58"/>
  <c r="BR532" i="58" s="1"/>
  <c r="BQ529" i="58"/>
  <c r="BQ531" i="58"/>
  <c r="BQ532" i="58" s="1"/>
  <c r="BP529" i="58"/>
  <c r="BP531" i="58"/>
  <c r="BP532" i="58" s="1"/>
  <c r="BO529" i="58"/>
  <c r="BO531" i="58"/>
  <c r="BO532" i="58" s="1"/>
  <c r="BN529" i="58"/>
  <c r="BN531" i="58"/>
  <c r="BN532" i="58" s="1"/>
  <c r="BM529" i="58"/>
  <c r="BM531" i="58"/>
  <c r="BM532" i="58" s="1"/>
  <c r="BL529" i="58"/>
  <c r="BL531" i="58"/>
  <c r="BL532" i="58" s="1"/>
  <c r="BK529" i="58"/>
  <c r="BK531" i="58"/>
  <c r="BK532" i="58" s="1"/>
  <c r="BJ529" i="58"/>
  <c r="BJ531" i="58"/>
  <c r="BJ532" i="58" s="1"/>
  <c r="BI529" i="58"/>
  <c r="BI531" i="58"/>
  <c r="BI532" i="58" s="1"/>
  <c r="BH529" i="58"/>
  <c r="BH531" i="58"/>
  <c r="BH532" i="58" s="1"/>
  <c r="BG530" i="58"/>
  <c r="BG531" i="58"/>
  <c r="BG532" i="58" s="1"/>
  <c r="AW528" i="58"/>
  <c r="AW531" i="58"/>
  <c r="AW532" i="58" s="1"/>
  <c r="AV528" i="58"/>
  <c r="AV531" i="58"/>
  <c r="AV532" i="58" s="1"/>
  <c r="AU528" i="58"/>
  <c r="AU531" i="58"/>
  <c r="AU532" i="58" s="1"/>
  <c r="AT528" i="58"/>
  <c r="AT531" i="58"/>
  <c r="AT532" i="58" s="1"/>
  <c r="AS528" i="58"/>
  <c r="AS531" i="58"/>
  <c r="AS532" i="58" s="1"/>
  <c r="AR528" i="58"/>
  <c r="AR531" i="58"/>
  <c r="AR532" i="58" s="1"/>
  <c r="AQ529" i="58"/>
  <c r="AQ531" i="58"/>
  <c r="AQ532" i="58" s="1"/>
  <c r="AP529" i="58"/>
  <c r="AP531" i="58"/>
  <c r="AP532" i="58" s="1"/>
  <c r="AO528" i="58"/>
  <c r="AO531" i="58"/>
  <c r="AO532" i="58" s="1"/>
  <c r="AN528" i="58"/>
  <c r="AN531" i="58"/>
  <c r="AN532" i="58" s="1"/>
  <c r="AM528" i="58"/>
  <c r="AM531" i="58"/>
  <c r="AM532" i="58" s="1"/>
  <c r="AL529" i="58"/>
  <c r="AL531" i="58"/>
  <c r="AL532" i="58" s="1"/>
  <c r="AK529" i="58"/>
  <c r="AK531" i="58"/>
  <c r="AK532" i="58" s="1"/>
  <c r="AJ529" i="58"/>
  <c r="AJ531" i="58"/>
  <c r="AJ532" i="58" s="1"/>
  <c r="AI529" i="58"/>
  <c r="AI531" i="58"/>
  <c r="AI532" i="58" s="1"/>
  <c r="AH530" i="58"/>
  <c r="AH531" i="58"/>
  <c r="AH532" i="58" s="1"/>
  <c r="X527" i="58"/>
  <c r="X531" i="58"/>
  <c r="X532" i="58" s="1"/>
  <c r="W527" i="58"/>
  <c r="W531" i="58"/>
  <c r="W532" i="58" s="1"/>
  <c r="V527" i="58"/>
  <c r="V531" i="58"/>
  <c r="V532" i="58" s="1"/>
  <c r="U527" i="58"/>
  <c r="U531" i="58"/>
  <c r="U532" i="58" s="1"/>
  <c r="T528" i="58"/>
  <c r="T531" i="58"/>
  <c r="T532" i="58" s="1"/>
  <c r="S528" i="58"/>
  <c r="S531" i="58"/>
  <c r="S532" i="58" s="1"/>
  <c r="R528" i="58"/>
  <c r="R531" i="58"/>
  <c r="R532" i="58" s="1"/>
  <c r="Q528" i="58"/>
  <c r="Q531" i="58"/>
  <c r="Q532" i="58" s="1"/>
  <c r="P528" i="58"/>
  <c r="P531" i="58"/>
  <c r="P532" i="58" s="1"/>
  <c r="O528" i="58"/>
  <c r="O531" i="58"/>
  <c r="O532" i="58" s="1"/>
  <c r="N528" i="58"/>
  <c r="N531" i="58"/>
  <c r="N532" i="58" s="1"/>
  <c r="M528" i="58"/>
  <c r="M531" i="58"/>
  <c r="M532" i="58" s="1"/>
  <c r="L528" i="58"/>
  <c r="L531" i="58"/>
  <c r="L532" i="58" s="1"/>
  <c r="K528" i="58"/>
  <c r="K531" i="58"/>
  <c r="K532" i="58" s="1"/>
  <c r="J528" i="58"/>
  <c r="J531" i="58"/>
  <c r="J532" i="58" s="1"/>
  <c r="I530" i="58"/>
  <c r="I531" i="58"/>
  <c r="I532" i="58" s="1"/>
  <c r="CH484" i="58"/>
  <c r="CH487" i="58"/>
  <c r="CH488" i="58" s="1"/>
  <c r="CG484" i="58"/>
  <c r="CG487" i="58"/>
  <c r="CG488" i="58" s="1"/>
  <c r="BI485" i="58"/>
  <c r="BI487" i="58"/>
  <c r="BI488" i="58" s="1"/>
  <c r="BH485" i="58"/>
  <c r="BH487" i="58"/>
  <c r="BH488" i="58" s="1"/>
  <c r="AJ485" i="58"/>
  <c r="AJ487" i="58"/>
  <c r="AJ488" i="58" s="1"/>
  <c r="AI485" i="58"/>
  <c r="AI487" i="58"/>
  <c r="AI488" i="58" s="1"/>
  <c r="K484" i="58"/>
  <c r="K487" i="58"/>
  <c r="K488" i="58" s="1"/>
  <c r="J484" i="58"/>
  <c r="J487" i="58"/>
  <c r="J488" i="58" s="1"/>
  <c r="CH433" i="58"/>
  <c r="CH438" i="58"/>
  <c r="CG433" i="58"/>
  <c r="CG438" i="58"/>
  <c r="BI433" i="58"/>
  <c r="BI438" i="58"/>
  <c r="BH433" i="58"/>
  <c r="BH438" i="58"/>
  <c r="AJ433" i="58"/>
  <c r="AJ438" i="58"/>
  <c r="AI433" i="58"/>
  <c r="AI438" i="58"/>
  <c r="K440" i="58"/>
  <c r="K443" i="58"/>
  <c r="K444" i="58" s="1"/>
  <c r="J440" i="58"/>
  <c r="J443" i="58"/>
  <c r="J444" i="58" s="1"/>
  <c r="CH396" i="58"/>
  <c r="CH399" i="58"/>
  <c r="CH400" i="58" s="1"/>
  <c r="CG396" i="58"/>
  <c r="CG399" i="58"/>
  <c r="CG400" i="58" s="1"/>
  <c r="BI397" i="58"/>
  <c r="BI399" i="58"/>
  <c r="BI400" i="58" s="1"/>
  <c r="BH397" i="58"/>
  <c r="BH399" i="58"/>
  <c r="BH400" i="58" s="1"/>
  <c r="AJ397" i="58"/>
  <c r="AJ399" i="58"/>
  <c r="AJ400" i="58" s="1"/>
  <c r="AI397" i="58"/>
  <c r="AI399" i="58"/>
  <c r="AI400" i="58" s="1"/>
  <c r="K396" i="58"/>
  <c r="K399" i="58"/>
  <c r="K400" i="58" s="1"/>
  <c r="J396" i="58"/>
  <c r="J399" i="58"/>
  <c r="J400" i="58" s="1"/>
  <c r="CH352" i="58"/>
  <c r="CH355" i="58"/>
  <c r="CH356" i="58" s="1"/>
  <c r="CG352" i="58"/>
  <c r="CG355" i="58"/>
  <c r="CG356" i="58" s="1"/>
  <c r="BI353" i="58"/>
  <c r="BI355" i="58"/>
  <c r="BI356" i="58" s="1"/>
  <c r="BH353" i="58"/>
  <c r="BH355" i="58"/>
  <c r="BH356" i="58" s="1"/>
  <c r="AJ353" i="58"/>
  <c r="AJ355" i="58"/>
  <c r="AJ356" i="58" s="1"/>
  <c r="AI353" i="58"/>
  <c r="AI355" i="58"/>
  <c r="AI356" i="58" s="1"/>
  <c r="K352" i="58"/>
  <c r="K355" i="58"/>
  <c r="K356" i="58" s="1"/>
  <c r="J352" i="58"/>
  <c r="J355" i="58"/>
  <c r="J356" i="58" s="1"/>
  <c r="CH308" i="58"/>
  <c r="CH311" i="58"/>
  <c r="CH312" i="58" s="1"/>
  <c r="CG308" i="58"/>
  <c r="CG311" i="58"/>
  <c r="CG312" i="58" s="1"/>
  <c r="BI309" i="58"/>
  <c r="BI311" i="58"/>
  <c r="BI312" i="58" s="1"/>
  <c r="BH309" i="58"/>
  <c r="BH311" i="58"/>
  <c r="BH312" i="58" s="1"/>
  <c r="AJ309" i="58"/>
  <c r="AJ311" i="58"/>
  <c r="AJ312" i="58" s="1"/>
  <c r="AI309" i="58"/>
  <c r="AI311" i="58"/>
  <c r="AI312" i="58" s="1"/>
  <c r="K308" i="58"/>
  <c r="K311" i="58"/>
  <c r="K312" i="58" s="1"/>
  <c r="J308" i="58"/>
  <c r="J311" i="58"/>
  <c r="J312" i="58" s="1"/>
  <c r="CH264" i="58"/>
  <c r="CH267" i="58"/>
  <c r="CH268" i="58" s="1"/>
  <c r="CG264" i="58"/>
  <c r="CG267" i="58"/>
  <c r="CG268" i="58" s="1"/>
  <c r="BI265" i="58"/>
  <c r="BI267" i="58"/>
  <c r="BI268" i="58" s="1"/>
  <c r="BH265" i="58"/>
  <c r="BH267" i="58"/>
  <c r="BH268" i="58" s="1"/>
  <c r="AJ265" i="58"/>
  <c r="AJ267" i="58"/>
  <c r="AJ268" i="58" s="1"/>
  <c r="AI265" i="58"/>
  <c r="AI267" i="58"/>
  <c r="AI268" i="58" s="1"/>
  <c r="K264" i="58"/>
  <c r="K267" i="58"/>
  <c r="K268" i="58" s="1"/>
  <c r="J264" i="58"/>
  <c r="J267" i="58"/>
  <c r="J268" i="58" s="1"/>
  <c r="CH176" i="58"/>
  <c r="CH179" i="58"/>
  <c r="CH180" i="58" s="1"/>
  <c r="CG176" i="58"/>
  <c r="CG179" i="58"/>
  <c r="CG180" i="58" s="1"/>
  <c r="BI177" i="58"/>
  <c r="BI179" i="58"/>
  <c r="BI180" i="58" s="1"/>
  <c r="BH177" i="58"/>
  <c r="BH179" i="58"/>
  <c r="BH180" i="58" s="1"/>
  <c r="AJ177" i="58"/>
  <c r="AJ179" i="58"/>
  <c r="AJ180" i="58" s="1"/>
  <c r="AI177" i="58"/>
  <c r="AI179" i="58"/>
  <c r="AI180" i="58" s="1"/>
  <c r="K176" i="58"/>
  <c r="K179" i="58"/>
  <c r="K180" i="58" s="1"/>
  <c r="J176" i="58"/>
  <c r="J179" i="58"/>
  <c r="J180" i="58" s="1"/>
  <c r="CH132" i="58"/>
  <c r="CH135" i="58"/>
  <c r="CH136" i="58" s="1"/>
  <c r="CG132" i="58"/>
  <c r="CG135" i="58"/>
  <c r="CG136" i="58" s="1"/>
  <c r="BI133" i="58"/>
  <c r="BI135" i="58"/>
  <c r="BI136" i="58" s="1"/>
  <c r="BH133" i="58"/>
  <c r="BH135" i="58"/>
  <c r="BH136" i="58" s="1"/>
  <c r="AJ133" i="58"/>
  <c r="AJ135" i="58"/>
  <c r="AJ136" i="58" s="1"/>
  <c r="AI133" i="58"/>
  <c r="AI135" i="58"/>
  <c r="AI136" i="58" s="1"/>
  <c r="K132" i="58"/>
  <c r="K135" i="58"/>
  <c r="K136" i="58" s="1"/>
  <c r="J132" i="58"/>
  <c r="J135" i="58"/>
  <c r="J136" i="58" s="1"/>
  <c r="CX529" i="58"/>
  <c r="CX531" i="58"/>
  <c r="CX532" i="58" s="1"/>
  <c r="CW529" i="58"/>
  <c r="CW531" i="58"/>
  <c r="CW532" i="58" s="1"/>
  <c r="CV529" i="58"/>
  <c r="CV531" i="58"/>
  <c r="CV532" i="58" s="1"/>
  <c r="CE530" i="58"/>
  <c r="CE531" i="58"/>
  <c r="CE532" i="58" s="1"/>
  <c r="CD530" i="58"/>
  <c r="CD531" i="58"/>
  <c r="CD532" i="58" s="1"/>
  <c r="CC530" i="58"/>
  <c r="CC531" i="58"/>
  <c r="CC532" i="58" s="1"/>
  <c r="CB530" i="58"/>
  <c r="CB531" i="58"/>
  <c r="CB532" i="58" s="1"/>
  <c r="BY529" i="58"/>
  <c r="BY531" i="58"/>
  <c r="BY532" i="58" s="1"/>
  <c r="BX529" i="58"/>
  <c r="BX531" i="58"/>
  <c r="BX532" i="58" s="1"/>
  <c r="BW529" i="58"/>
  <c r="BW531" i="58"/>
  <c r="BW532" i="58" s="1"/>
  <c r="BF530" i="58"/>
  <c r="BF531" i="58"/>
  <c r="BF532" i="58" s="1"/>
  <c r="BE530" i="58"/>
  <c r="BE531" i="58"/>
  <c r="BE532" i="58" s="1"/>
  <c r="BD530" i="58"/>
  <c r="BD531" i="58"/>
  <c r="BD532" i="58" s="1"/>
  <c r="BC530" i="58"/>
  <c r="BC531" i="58"/>
  <c r="BC532" i="58" s="1"/>
  <c r="AZ529" i="58"/>
  <c r="AZ531" i="58"/>
  <c r="AZ532" i="58" s="1"/>
  <c r="AY528" i="58"/>
  <c r="AY531" i="58"/>
  <c r="AY532" i="58" s="1"/>
  <c r="AX528" i="58"/>
  <c r="AX531" i="58"/>
  <c r="AX532" i="58" s="1"/>
  <c r="AG530" i="58"/>
  <c r="AG531" i="58"/>
  <c r="AG532" i="58" s="1"/>
  <c r="AF530" i="58"/>
  <c r="AF531" i="58"/>
  <c r="AF532" i="58" s="1"/>
  <c r="AE530" i="58"/>
  <c r="AE531" i="58"/>
  <c r="AE532" i="58" s="1"/>
  <c r="AD530" i="58"/>
  <c r="AD531" i="58"/>
  <c r="AD532" i="58" s="1"/>
  <c r="AA529" i="58"/>
  <c r="AA531" i="58"/>
  <c r="AA532" i="58" s="1"/>
  <c r="Z529" i="58"/>
  <c r="Z531" i="58"/>
  <c r="Z532" i="58" s="1"/>
  <c r="Y529" i="58"/>
  <c r="Y531" i="58"/>
  <c r="Y532" i="58" s="1"/>
  <c r="H530" i="58"/>
  <c r="H531" i="58"/>
  <c r="H532" i="58" s="1"/>
  <c r="G530" i="58"/>
  <c r="G531" i="58"/>
  <c r="G532" i="58" s="1"/>
  <c r="F530" i="58"/>
  <c r="F531" i="58"/>
  <c r="F532" i="58" s="1"/>
  <c r="E530" i="58"/>
  <c r="E531" i="58"/>
  <c r="E532" i="58" s="1"/>
  <c r="BZ483" i="58"/>
  <c r="AB484" i="58"/>
  <c r="C483" i="58"/>
  <c r="BZ439" i="58"/>
  <c r="AB440" i="58"/>
  <c r="C439" i="58"/>
  <c r="BZ395" i="58"/>
  <c r="AB396" i="58"/>
  <c r="C395" i="58"/>
  <c r="BZ351" i="58"/>
  <c r="AB352" i="58"/>
  <c r="C351" i="58"/>
  <c r="BZ307" i="58"/>
  <c r="AB308" i="58"/>
  <c r="C307" i="58"/>
  <c r="BZ263" i="58"/>
  <c r="AB264" i="58"/>
  <c r="C263" i="58"/>
  <c r="BZ175" i="58"/>
  <c r="AB176" i="58"/>
  <c r="C175" i="58"/>
  <c r="BZ131" i="58"/>
  <c r="AB132" i="58"/>
  <c r="C131" i="58"/>
  <c r="BZ486" i="58"/>
  <c r="BA486" i="58"/>
  <c r="AB486" i="58"/>
  <c r="C486" i="58"/>
  <c r="BZ442" i="58"/>
  <c r="BA442" i="58"/>
  <c r="AB442" i="58"/>
  <c r="C442" i="58"/>
  <c r="BZ398" i="58"/>
  <c r="BA398" i="58"/>
  <c r="AB398" i="58"/>
  <c r="C398" i="58"/>
  <c r="BZ354" i="58"/>
  <c r="BA354" i="58"/>
  <c r="AB354" i="58"/>
  <c r="C354" i="58"/>
  <c r="BZ310" i="58"/>
  <c r="BA310" i="58"/>
  <c r="AB310" i="58"/>
  <c r="C310" i="58"/>
  <c r="BZ266" i="58"/>
  <c r="BA266" i="58"/>
  <c r="AB266" i="58"/>
  <c r="C266" i="58"/>
  <c r="BZ178" i="58"/>
  <c r="BA178" i="58"/>
  <c r="AB178" i="58"/>
  <c r="C178" i="58"/>
  <c r="BZ134" i="58"/>
  <c r="BA134" i="58"/>
  <c r="AB134" i="58"/>
  <c r="C134" i="58"/>
  <c r="BZ168" i="58"/>
  <c r="BZ174" i="58" s="1"/>
  <c r="BZ179" i="58" s="1"/>
  <c r="BZ180" i="58" s="1"/>
  <c r="BA168" i="58"/>
  <c r="BA174" i="58" s="1"/>
  <c r="BA179" i="58" s="1"/>
  <c r="AB168" i="58"/>
  <c r="AB174" i="58" s="1"/>
  <c r="AB179" i="58" s="1"/>
  <c r="C168" i="58"/>
  <c r="BZ124" i="58"/>
  <c r="BZ130" i="58" s="1"/>
  <c r="BZ135" i="58" s="1"/>
  <c r="BZ136" i="58" s="1"/>
  <c r="BA124" i="58"/>
  <c r="BA130" i="58" s="1"/>
  <c r="BA135" i="58" s="1"/>
  <c r="AB124" i="58"/>
  <c r="AB130" i="58" s="1"/>
  <c r="AB135" i="58" s="1"/>
  <c r="C124" i="58"/>
  <c r="BZ80" i="58"/>
  <c r="BZ86" i="58" s="1"/>
  <c r="BZ91" i="58" s="1"/>
  <c r="BZ92" i="58" s="1"/>
  <c r="CA86" i="58"/>
  <c r="BA80" i="58"/>
  <c r="BA86" i="58" s="1"/>
  <c r="BA91" i="58" s="1"/>
  <c r="BB86" i="58"/>
  <c r="AB80" i="58"/>
  <c r="AB86" i="58" s="1"/>
  <c r="AB91" i="58" s="1"/>
  <c r="AC86" i="58"/>
  <c r="C80" i="58"/>
  <c r="D86" i="58"/>
  <c r="CH88" i="58"/>
  <c r="CH91" i="58"/>
  <c r="CH92" i="58" s="1"/>
  <c r="CG88" i="58"/>
  <c r="CG91" i="58"/>
  <c r="CG92" i="58" s="1"/>
  <c r="BI89" i="58"/>
  <c r="BI91" i="58"/>
  <c r="BI92" i="58" s="1"/>
  <c r="BH89" i="58"/>
  <c r="BH91" i="58"/>
  <c r="BH92" i="58" s="1"/>
  <c r="AJ89" i="58"/>
  <c r="AJ91" i="58"/>
  <c r="AJ92" i="58" s="1"/>
  <c r="AI89" i="58"/>
  <c r="AI91" i="58"/>
  <c r="AI92" i="58" s="1"/>
  <c r="K88" i="58"/>
  <c r="K91" i="58"/>
  <c r="K92" i="58" s="1"/>
  <c r="J88" i="58"/>
  <c r="J91" i="58"/>
  <c r="J92" i="58" s="1"/>
  <c r="BZ87" i="58"/>
  <c r="AB88" i="58"/>
  <c r="C87" i="58"/>
  <c r="BZ90" i="58"/>
  <c r="BA90" i="58"/>
  <c r="AB90" i="58"/>
  <c r="C90" i="58"/>
  <c r="CA520" i="58"/>
  <c r="CA521" i="58" s="1"/>
  <c r="BB520" i="58"/>
  <c r="BB521" i="58" s="1"/>
  <c r="AC520" i="58"/>
  <c r="AC521" i="58" s="1"/>
  <c r="D520" i="58"/>
  <c r="D521" i="58" s="1"/>
  <c r="BB42" i="58"/>
  <c r="BB47" i="58" s="1"/>
  <c r="BB48" i="58" s="1"/>
  <c r="CH36" i="58"/>
  <c r="CG36" i="58"/>
  <c r="BI36" i="58"/>
  <c r="BH36" i="58"/>
  <c r="AJ36" i="58"/>
  <c r="AI36" i="58"/>
  <c r="K36" i="58"/>
  <c r="J36" i="58"/>
  <c r="CH590" i="58"/>
  <c r="CG590" i="58"/>
  <c r="BI590" i="58"/>
  <c r="BH590" i="58"/>
  <c r="AJ590" i="58"/>
  <c r="AI590" i="58"/>
  <c r="K590" i="58"/>
  <c r="J590" i="58"/>
  <c r="CH477" i="58"/>
  <c r="CG477" i="58"/>
  <c r="BI477" i="58"/>
  <c r="BH477" i="58"/>
  <c r="AJ477" i="58"/>
  <c r="AI477" i="58"/>
  <c r="K477" i="58"/>
  <c r="J477" i="58"/>
  <c r="K433" i="58"/>
  <c r="J433" i="58"/>
  <c r="CH389" i="58"/>
  <c r="CG389" i="58"/>
  <c r="BI389" i="58"/>
  <c r="BH389" i="58"/>
  <c r="AJ389" i="58"/>
  <c r="AI389" i="58"/>
  <c r="K389" i="58"/>
  <c r="J389" i="58"/>
  <c r="CH345" i="58"/>
  <c r="CG345" i="58"/>
  <c r="BI345" i="58"/>
  <c r="BH345" i="58"/>
  <c r="AJ345" i="58"/>
  <c r="AI345" i="58"/>
  <c r="K345" i="58"/>
  <c r="J345" i="58"/>
  <c r="CH301" i="58"/>
  <c r="CG301" i="58"/>
  <c r="BI301" i="58"/>
  <c r="BH301" i="58"/>
  <c r="AJ301" i="58"/>
  <c r="AI301" i="58"/>
  <c r="K301" i="58"/>
  <c r="J301" i="58"/>
  <c r="CH257" i="58"/>
  <c r="CG257" i="58"/>
  <c r="BI257" i="58"/>
  <c r="BH257" i="58"/>
  <c r="AJ257" i="58"/>
  <c r="AI257" i="58"/>
  <c r="K257" i="58"/>
  <c r="J257" i="58"/>
  <c r="CH169" i="58"/>
  <c r="CG169" i="58"/>
  <c r="BI169" i="58"/>
  <c r="BH169" i="58"/>
  <c r="AJ169" i="58"/>
  <c r="AI169" i="58"/>
  <c r="K169" i="58"/>
  <c r="J169" i="58"/>
  <c r="CH125" i="58"/>
  <c r="CG125" i="58"/>
  <c r="BI125" i="58"/>
  <c r="BH125" i="58"/>
  <c r="AJ125" i="58"/>
  <c r="AI125" i="58"/>
  <c r="K125" i="58"/>
  <c r="J125" i="58"/>
  <c r="CH81" i="58"/>
  <c r="CG81" i="58"/>
  <c r="BI81" i="58"/>
  <c r="BH81" i="58"/>
  <c r="AJ81" i="58"/>
  <c r="AI81" i="58"/>
  <c r="K81" i="58"/>
  <c r="J81" i="58"/>
  <c r="CA45" i="58"/>
  <c r="CA48" i="58"/>
  <c r="AC45" i="58"/>
  <c r="AC48" i="58"/>
  <c r="D45" i="58"/>
  <c r="D48" i="58"/>
  <c r="CA257" i="58"/>
  <c r="BB257" i="58"/>
  <c r="AC257" i="58"/>
  <c r="D257" i="58"/>
  <c r="CA213" i="58"/>
  <c r="BB213" i="58"/>
  <c r="AC213" i="58"/>
  <c r="D213" i="58"/>
  <c r="CA169" i="58"/>
  <c r="BB169" i="58"/>
  <c r="AC169" i="58"/>
  <c r="D169" i="58"/>
  <c r="CA125" i="58"/>
  <c r="BB125" i="58"/>
  <c r="AC125" i="58"/>
  <c r="D125" i="58"/>
  <c r="CA81" i="58"/>
  <c r="BB81" i="58"/>
  <c r="AC81" i="58"/>
  <c r="D81" i="58"/>
  <c r="CX37" i="58"/>
  <c r="CW37" i="58"/>
  <c r="CV37" i="58"/>
  <c r="CE37" i="58"/>
  <c r="CD37" i="58"/>
  <c r="CC37" i="58"/>
  <c r="CB37" i="58"/>
  <c r="CA37" i="58"/>
  <c r="BY37" i="58"/>
  <c r="BX37" i="58"/>
  <c r="BW37" i="58"/>
  <c r="BF37" i="58"/>
  <c r="BE37" i="58"/>
  <c r="BD37" i="58"/>
  <c r="BC37" i="58"/>
  <c r="BB37" i="58"/>
  <c r="AZ37" i="58"/>
  <c r="AY37" i="58"/>
  <c r="AX37" i="58"/>
  <c r="AG37" i="58"/>
  <c r="AF37" i="58"/>
  <c r="AE37" i="58"/>
  <c r="AD37" i="58"/>
  <c r="AC37" i="58"/>
  <c r="AA37" i="58"/>
  <c r="Z37" i="58"/>
  <c r="Y37" i="58"/>
  <c r="H37" i="58"/>
  <c r="G37" i="58"/>
  <c r="F37" i="58"/>
  <c r="E37" i="58"/>
  <c r="D37" i="58"/>
  <c r="CU37" i="58"/>
  <c r="CT37" i="58"/>
  <c r="CS37" i="58"/>
  <c r="CI37" i="58"/>
  <c r="CF37" i="58"/>
  <c r="BV37" i="58"/>
  <c r="BU37" i="58"/>
  <c r="BT37" i="58"/>
  <c r="BJ37" i="58"/>
  <c r="BG37" i="58"/>
  <c r="AW37" i="58"/>
  <c r="AV37" i="58"/>
  <c r="AU37" i="58"/>
  <c r="AK37" i="58"/>
  <c r="AH37" i="58"/>
  <c r="X37" i="58"/>
  <c r="W37" i="58"/>
  <c r="V37" i="58"/>
  <c r="L37" i="58"/>
  <c r="I37" i="58"/>
  <c r="CA477" i="58"/>
  <c r="BB477" i="58"/>
  <c r="AC477" i="58"/>
  <c r="D477" i="58"/>
  <c r="CA433" i="58"/>
  <c r="BB433" i="58"/>
  <c r="AC433" i="58"/>
  <c r="D433" i="58"/>
  <c r="D389" i="58"/>
  <c r="CA345" i="58"/>
  <c r="BB345" i="58"/>
  <c r="AC345" i="58"/>
  <c r="D345" i="58"/>
  <c r="CA301" i="58"/>
  <c r="BB301" i="58"/>
  <c r="AC301" i="58"/>
  <c r="D301" i="58"/>
  <c r="CI590" i="58"/>
  <c r="CF590" i="58"/>
  <c r="BJ590" i="58"/>
  <c r="BG590" i="58"/>
  <c r="AK590" i="58"/>
  <c r="AH590" i="58"/>
  <c r="L590" i="58"/>
  <c r="I590" i="58"/>
  <c r="CI589" i="58"/>
  <c r="CF589" i="58"/>
  <c r="BJ589" i="58"/>
  <c r="BG589" i="58"/>
  <c r="AK589" i="58"/>
  <c r="AH589" i="58"/>
  <c r="L589" i="58"/>
  <c r="I589" i="58"/>
  <c r="I588" i="58"/>
  <c r="CI587" i="58"/>
  <c r="CF587" i="58"/>
  <c r="BJ587" i="58"/>
  <c r="BG587" i="58"/>
  <c r="AK587" i="58"/>
  <c r="AH587" i="58"/>
  <c r="L587" i="58"/>
  <c r="I587" i="58"/>
  <c r="CF586" i="58"/>
  <c r="BG586" i="58"/>
  <c r="AH586" i="58"/>
  <c r="L586" i="58"/>
  <c r="I586" i="58"/>
  <c r="CF585" i="58"/>
  <c r="BG585" i="58"/>
  <c r="AH585" i="58"/>
  <c r="L585" i="58"/>
  <c r="I585" i="58"/>
  <c r="CF583" i="58"/>
  <c r="BG583" i="58"/>
  <c r="AH583" i="58"/>
  <c r="L583" i="58"/>
  <c r="I583" i="58"/>
  <c r="CI582" i="58"/>
  <c r="CF582" i="58"/>
  <c r="BJ582" i="58"/>
  <c r="BG582" i="58"/>
  <c r="AK582" i="58"/>
  <c r="AH582" i="58"/>
  <c r="L582" i="58"/>
  <c r="I582" i="58"/>
  <c r="CI581" i="58"/>
  <c r="CF581" i="58"/>
  <c r="BJ581" i="58"/>
  <c r="BG581" i="58"/>
  <c r="AK581" i="58"/>
  <c r="AH581" i="58"/>
  <c r="L581" i="58"/>
  <c r="I581" i="58"/>
  <c r="CF580" i="58"/>
  <c r="BG580" i="58"/>
  <c r="AH580" i="58"/>
  <c r="L580" i="58"/>
  <c r="I580" i="58"/>
  <c r="CE590" i="58"/>
  <c r="CD590" i="58"/>
  <c r="CC590" i="58"/>
  <c r="CB590" i="58"/>
  <c r="BF590" i="58"/>
  <c r="BE590" i="58"/>
  <c r="BD590" i="58"/>
  <c r="BC590" i="58"/>
  <c r="AG590" i="58"/>
  <c r="AF590" i="58"/>
  <c r="AE590" i="58"/>
  <c r="AD590" i="58"/>
  <c r="H590" i="58"/>
  <c r="G590" i="58"/>
  <c r="F590" i="58"/>
  <c r="E590" i="58"/>
  <c r="CE589" i="58"/>
  <c r="CD589" i="58"/>
  <c r="CC589" i="58"/>
  <c r="CB589" i="58"/>
  <c r="BF589" i="58"/>
  <c r="BE589" i="58"/>
  <c r="BD589" i="58"/>
  <c r="BC589" i="58"/>
  <c r="AG589" i="58"/>
  <c r="AF589" i="58"/>
  <c r="AE589" i="58"/>
  <c r="AD589" i="58"/>
  <c r="H589" i="58"/>
  <c r="G589" i="58"/>
  <c r="F589" i="58"/>
  <c r="E589" i="58"/>
  <c r="CD588" i="58"/>
  <c r="CC588" i="58"/>
  <c r="CB588" i="58"/>
  <c r="BE588" i="58"/>
  <c r="BD588" i="58"/>
  <c r="BC588" i="58"/>
  <c r="AF588" i="58"/>
  <c r="AE588" i="58"/>
  <c r="AD588" i="58"/>
  <c r="H588" i="58"/>
  <c r="G588" i="58"/>
  <c r="F588" i="58"/>
  <c r="E588" i="58"/>
  <c r="CE587" i="58"/>
  <c r="CD587" i="58"/>
  <c r="CC587" i="58"/>
  <c r="CB587" i="58"/>
  <c r="BF587" i="58"/>
  <c r="BE587" i="58"/>
  <c r="BD587" i="58"/>
  <c r="BC587" i="58"/>
  <c r="AG587" i="58"/>
  <c r="AF587" i="58"/>
  <c r="AE587" i="58"/>
  <c r="AD587" i="58"/>
  <c r="H587" i="58"/>
  <c r="G587" i="58"/>
  <c r="F587" i="58"/>
  <c r="E587" i="58"/>
  <c r="CE586" i="58"/>
  <c r="CD586" i="58"/>
  <c r="CC586" i="58"/>
  <c r="CB586" i="58"/>
  <c r="BF586" i="58"/>
  <c r="BE586" i="58"/>
  <c r="BD586" i="58"/>
  <c r="BC586" i="58"/>
  <c r="AG586" i="58"/>
  <c r="AF586" i="58"/>
  <c r="AE586" i="58"/>
  <c r="AD586" i="58"/>
  <c r="H586" i="58"/>
  <c r="G586" i="58"/>
  <c r="F586" i="58"/>
  <c r="E586" i="58"/>
  <c r="CE585" i="58"/>
  <c r="CD585" i="58"/>
  <c r="CC585" i="58"/>
  <c r="CB585" i="58"/>
  <c r="BF585" i="58"/>
  <c r="BE585" i="58"/>
  <c r="BD585" i="58"/>
  <c r="BC585" i="58"/>
  <c r="AG585" i="58"/>
  <c r="AF585" i="58"/>
  <c r="AE585" i="58"/>
  <c r="AD585" i="58"/>
  <c r="H585" i="58"/>
  <c r="G585" i="58"/>
  <c r="F585" i="58"/>
  <c r="E585" i="58"/>
  <c r="CE583" i="58"/>
  <c r="CD583" i="58"/>
  <c r="CC583" i="58"/>
  <c r="CB583" i="58"/>
  <c r="BF583" i="58"/>
  <c r="BE583" i="58"/>
  <c r="BD583" i="58"/>
  <c r="BC583" i="58"/>
  <c r="AG583" i="58"/>
  <c r="AF583" i="58"/>
  <c r="AE583" i="58"/>
  <c r="AD583" i="58"/>
  <c r="H583" i="58"/>
  <c r="G583" i="58"/>
  <c r="F583" i="58"/>
  <c r="E583" i="58"/>
  <c r="CE582" i="58"/>
  <c r="CD582" i="58"/>
  <c r="CC582" i="58"/>
  <c r="CB582" i="58"/>
  <c r="BF582" i="58"/>
  <c r="BE582" i="58"/>
  <c r="BD582" i="58"/>
  <c r="BC582" i="58"/>
  <c r="AG582" i="58"/>
  <c r="AF582" i="58"/>
  <c r="AE582" i="58"/>
  <c r="AD582" i="58"/>
  <c r="H582" i="58"/>
  <c r="G582" i="58"/>
  <c r="F582" i="58"/>
  <c r="E582" i="58"/>
  <c r="CE581" i="58"/>
  <c r="CD581" i="58"/>
  <c r="CC581" i="58"/>
  <c r="CB581" i="58"/>
  <c r="BF581" i="58"/>
  <c r="BE581" i="58"/>
  <c r="BD581" i="58"/>
  <c r="BC581" i="58"/>
  <c r="AG581" i="58"/>
  <c r="AF581" i="58"/>
  <c r="AE581" i="58"/>
  <c r="AD581" i="58"/>
  <c r="H581" i="58"/>
  <c r="G581" i="58"/>
  <c r="F581" i="58"/>
  <c r="E581" i="58"/>
  <c r="CE580" i="58"/>
  <c r="CD580" i="58"/>
  <c r="CC580" i="58"/>
  <c r="CB580" i="58"/>
  <c r="BF580" i="58"/>
  <c r="BE580" i="58"/>
  <c r="BD580" i="58"/>
  <c r="BC580" i="58"/>
  <c r="AG580" i="58"/>
  <c r="AF580" i="58"/>
  <c r="AE580" i="58"/>
  <c r="AD580" i="58"/>
  <c r="H580" i="58"/>
  <c r="G580" i="58"/>
  <c r="F580" i="58"/>
  <c r="E580" i="58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AF160" i="9"/>
  <c r="AE160" i="9"/>
  <c r="AD160" i="9"/>
  <c r="AC160" i="9"/>
  <c r="AB160" i="9"/>
  <c r="AA160" i="9"/>
  <c r="Z160" i="9"/>
  <c r="Y160" i="9"/>
  <c r="X160" i="9"/>
  <c r="W160" i="9"/>
  <c r="V160" i="9"/>
  <c r="BZ23" i="58"/>
  <c r="BA23" i="58"/>
  <c r="AB23" i="58"/>
  <c r="C23" i="58"/>
  <c r="B505" i="58"/>
  <c r="AB507" i="58"/>
  <c r="B461" i="58"/>
  <c r="AB463" i="58"/>
  <c r="B417" i="58"/>
  <c r="AB419" i="58"/>
  <c r="B329" i="58"/>
  <c r="AB331" i="58"/>
  <c r="B285" i="58"/>
  <c r="AB287" i="58"/>
  <c r="B241" i="58"/>
  <c r="AB243" i="58"/>
  <c r="B243" i="58" s="1"/>
  <c r="B153" i="58"/>
  <c r="AB155" i="58"/>
  <c r="B109" i="58"/>
  <c r="AB111" i="58"/>
  <c r="B65" i="58"/>
  <c r="AB67" i="58"/>
  <c r="B21" i="58"/>
  <c r="AF125" i="9"/>
  <c r="AF126" i="9" s="1"/>
  <c r="AE125" i="9"/>
  <c r="AE126" i="9" s="1"/>
  <c r="AD125" i="9"/>
  <c r="AD126" i="9" s="1"/>
  <c r="AC125" i="9"/>
  <c r="AC126" i="9" s="1"/>
  <c r="AB125" i="9"/>
  <c r="AB126" i="9" s="1"/>
  <c r="AA125" i="9"/>
  <c r="AA126" i="9" s="1"/>
  <c r="H204" i="7"/>
  <c r="F204" i="7"/>
  <c r="E565" i="58" l="1"/>
  <c r="AF565" i="58"/>
  <c r="F565" i="58"/>
  <c r="BD565" i="58"/>
  <c r="AD565" i="58"/>
  <c r="AG565" i="58"/>
  <c r="CE565" i="58"/>
  <c r="G565" i="58"/>
  <c r="AB180" i="58"/>
  <c r="AB444" i="58"/>
  <c r="BA180" i="58"/>
  <c r="AB356" i="58"/>
  <c r="BA268" i="58"/>
  <c r="BA356" i="58"/>
  <c r="BA444" i="58"/>
  <c r="BA488" i="58"/>
  <c r="AB136" i="58"/>
  <c r="BA92" i="58"/>
  <c r="AB488" i="58"/>
  <c r="BA136" i="58"/>
  <c r="AB92" i="58"/>
  <c r="AB268" i="58"/>
  <c r="BG565" i="58"/>
  <c r="AH565" i="58"/>
  <c r="CC565" i="58"/>
  <c r="BE565" i="58"/>
  <c r="CD565" i="58"/>
  <c r="BC565" i="58"/>
  <c r="CB565" i="58"/>
  <c r="CF565" i="58"/>
  <c r="BB45" i="58"/>
  <c r="H565" i="58"/>
  <c r="BF565" i="58"/>
  <c r="AE565" i="58"/>
  <c r="BZ132" i="58"/>
  <c r="BZ176" i="58"/>
  <c r="BZ264" i="58"/>
  <c r="BZ308" i="58"/>
  <c r="BZ352" i="58"/>
  <c r="BZ396" i="58"/>
  <c r="C88" i="58"/>
  <c r="C132" i="58"/>
  <c r="C176" i="58"/>
  <c r="C264" i="58"/>
  <c r="C308" i="58"/>
  <c r="C352" i="58"/>
  <c r="C396" i="58"/>
  <c r="C440" i="58"/>
  <c r="C484" i="58"/>
  <c r="BZ88" i="58"/>
  <c r="BA530" i="58"/>
  <c r="BZ484" i="58"/>
  <c r="I565" i="58"/>
  <c r="BZ530" i="58"/>
  <c r="C528" i="58"/>
  <c r="BZ528" i="58"/>
  <c r="AB530" i="58"/>
  <c r="C530" i="58"/>
  <c r="C527" i="58"/>
  <c r="BZ527" i="58"/>
  <c r="C520" i="58"/>
  <c r="C521" i="58" s="1"/>
  <c r="D526" i="58"/>
  <c r="AB520" i="58"/>
  <c r="AC526" i="58"/>
  <c r="BA520" i="58"/>
  <c r="BB526" i="58"/>
  <c r="BZ520" i="58"/>
  <c r="CA526" i="58"/>
  <c r="AI441" i="58"/>
  <c r="AI443" i="58"/>
  <c r="AI444" i="58" s="1"/>
  <c r="AJ441" i="58"/>
  <c r="AJ443" i="58"/>
  <c r="AJ444" i="58" s="1"/>
  <c r="BH441" i="58"/>
  <c r="BH443" i="58"/>
  <c r="BH444" i="58" s="1"/>
  <c r="BI441" i="58"/>
  <c r="BI443" i="58"/>
  <c r="BI444" i="58" s="1"/>
  <c r="CG440" i="58"/>
  <c r="CG443" i="58"/>
  <c r="CG444" i="58" s="1"/>
  <c r="CH440" i="58"/>
  <c r="CH443" i="58"/>
  <c r="CH444" i="58" s="1"/>
  <c r="AB528" i="58"/>
  <c r="D136" i="58"/>
  <c r="C135" i="58"/>
  <c r="AB133" i="58"/>
  <c r="BA133" i="58"/>
  <c r="D180" i="58"/>
  <c r="C179" i="58"/>
  <c r="AB177" i="58"/>
  <c r="BA177" i="58"/>
  <c r="D265" i="58"/>
  <c r="C265" i="58" s="1"/>
  <c r="C262" i="58"/>
  <c r="D267" i="58"/>
  <c r="AC265" i="58"/>
  <c r="AB265" i="58" s="1"/>
  <c r="AC267" i="58"/>
  <c r="AC268" i="58" s="1"/>
  <c r="BB265" i="58"/>
  <c r="BA265" i="58" s="1"/>
  <c r="BB267" i="58"/>
  <c r="BB268" i="58" s="1"/>
  <c r="CA265" i="58"/>
  <c r="BZ265" i="58" s="1"/>
  <c r="CA267" i="58"/>
  <c r="CA268" i="58" s="1"/>
  <c r="D309" i="58"/>
  <c r="C309" i="58" s="1"/>
  <c r="C306" i="58"/>
  <c r="D311" i="58"/>
  <c r="AC309" i="58"/>
  <c r="AB309" i="58" s="1"/>
  <c r="AC311" i="58"/>
  <c r="AC312" i="58" s="1"/>
  <c r="BB309" i="58"/>
  <c r="BA309" i="58" s="1"/>
  <c r="BB311" i="58"/>
  <c r="BB312" i="58" s="1"/>
  <c r="CA309" i="58"/>
  <c r="BZ309" i="58" s="1"/>
  <c r="CA311" i="58"/>
  <c r="CA312" i="58" s="1"/>
  <c r="D353" i="58"/>
  <c r="C353" i="58" s="1"/>
  <c r="C350" i="58"/>
  <c r="D355" i="58"/>
  <c r="AC353" i="58"/>
  <c r="AB353" i="58" s="1"/>
  <c r="AC355" i="58"/>
  <c r="AC356" i="58" s="1"/>
  <c r="BB353" i="58"/>
  <c r="BA353" i="58" s="1"/>
  <c r="BB355" i="58"/>
  <c r="BB356" i="58" s="1"/>
  <c r="CA353" i="58"/>
  <c r="BZ353" i="58" s="1"/>
  <c r="CA355" i="58"/>
  <c r="CA356" i="58" s="1"/>
  <c r="D397" i="58"/>
  <c r="C397" i="58" s="1"/>
  <c r="C394" i="58"/>
  <c r="D399" i="58"/>
  <c r="D441" i="58"/>
  <c r="C441" i="58" s="1"/>
  <c r="C438" i="58"/>
  <c r="D443" i="58"/>
  <c r="AC441" i="58"/>
  <c r="AC443" i="58"/>
  <c r="AC444" i="58" s="1"/>
  <c r="BB441" i="58"/>
  <c r="BB443" i="58"/>
  <c r="BB444" i="58" s="1"/>
  <c r="CA441" i="58"/>
  <c r="BZ441" i="58" s="1"/>
  <c r="CA443" i="58"/>
  <c r="CA444" i="58" s="1"/>
  <c r="D485" i="58"/>
  <c r="C485" i="58" s="1"/>
  <c r="C482" i="58"/>
  <c r="D487" i="58"/>
  <c r="AC485" i="58"/>
  <c r="AB485" i="58" s="1"/>
  <c r="AC487" i="58"/>
  <c r="AC488" i="58" s="1"/>
  <c r="BB485" i="58"/>
  <c r="BA485" i="58" s="1"/>
  <c r="BB487" i="58"/>
  <c r="BB488" i="58" s="1"/>
  <c r="CA485" i="58"/>
  <c r="BZ485" i="58" s="1"/>
  <c r="CA487" i="58"/>
  <c r="CA488" i="58" s="1"/>
  <c r="D89" i="58"/>
  <c r="C89" i="58" s="1"/>
  <c r="C86" i="58"/>
  <c r="D91" i="58"/>
  <c r="AC89" i="58"/>
  <c r="AB89" i="58" s="1"/>
  <c r="AC91" i="58"/>
  <c r="AC92" i="58" s="1"/>
  <c r="BB89" i="58"/>
  <c r="BA89" i="58" s="1"/>
  <c r="BB91" i="58"/>
  <c r="BB92" i="58" s="1"/>
  <c r="CA89" i="58"/>
  <c r="BZ89" i="58" s="1"/>
  <c r="CA91" i="58"/>
  <c r="CA92" i="58" s="1"/>
  <c r="J580" i="58"/>
  <c r="K580" i="58"/>
  <c r="AI580" i="58"/>
  <c r="AJ580" i="58"/>
  <c r="BH580" i="58"/>
  <c r="BI580" i="58"/>
  <c r="CG580" i="58"/>
  <c r="CH580" i="58"/>
  <c r="J581" i="58"/>
  <c r="K581" i="58"/>
  <c r="AI581" i="58"/>
  <c r="AJ581" i="58"/>
  <c r="BH581" i="58"/>
  <c r="BI581" i="58"/>
  <c r="CG581" i="58"/>
  <c r="CH581" i="58"/>
  <c r="J582" i="58"/>
  <c r="K582" i="58"/>
  <c r="AI582" i="58"/>
  <c r="AJ582" i="58"/>
  <c r="BH582" i="58"/>
  <c r="BI582" i="58"/>
  <c r="CG582" i="58"/>
  <c r="CH582" i="58"/>
  <c r="J585" i="58"/>
  <c r="K585" i="58"/>
  <c r="AI585" i="58"/>
  <c r="AJ585" i="58"/>
  <c r="BH585" i="58"/>
  <c r="BI585" i="58"/>
  <c r="CG585" i="58"/>
  <c r="CH585" i="58"/>
  <c r="J586" i="58"/>
  <c r="K586" i="58"/>
  <c r="AI586" i="58"/>
  <c r="AJ586" i="58"/>
  <c r="BH586" i="58"/>
  <c r="BI586" i="58"/>
  <c r="CG586" i="58"/>
  <c r="CH586" i="58"/>
  <c r="J587" i="58"/>
  <c r="K587" i="58"/>
  <c r="AI587" i="58"/>
  <c r="AJ587" i="58"/>
  <c r="BH587" i="58"/>
  <c r="BI587" i="58"/>
  <c r="CG587" i="58"/>
  <c r="CH587" i="58"/>
  <c r="J588" i="58"/>
  <c r="K588" i="58"/>
  <c r="J589" i="58"/>
  <c r="K589" i="58"/>
  <c r="AI589" i="58"/>
  <c r="AJ589" i="58"/>
  <c r="BH589" i="58"/>
  <c r="BI589" i="58"/>
  <c r="CG589" i="58"/>
  <c r="CH589" i="58"/>
  <c r="J42" i="58"/>
  <c r="J564" i="58"/>
  <c r="J37" i="58"/>
  <c r="J565" i="58" s="1"/>
  <c r="K42" i="58"/>
  <c r="K564" i="58"/>
  <c r="K37" i="58"/>
  <c r="K565" i="58" s="1"/>
  <c r="AI42" i="58"/>
  <c r="AI564" i="58"/>
  <c r="AI37" i="58"/>
  <c r="AI565" i="58" s="1"/>
  <c r="AJ42" i="58"/>
  <c r="AJ564" i="58"/>
  <c r="AJ37" i="58"/>
  <c r="AJ565" i="58" s="1"/>
  <c r="BH42" i="58"/>
  <c r="BH564" i="58"/>
  <c r="BA36" i="58"/>
  <c r="BA42" i="58" s="1"/>
  <c r="BA47" i="58" s="1"/>
  <c r="BH37" i="58"/>
  <c r="BH565" i="58" s="1"/>
  <c r="BI42" i="58"/>
  <c r="BI564" i="58"/>
  <c r="BI37" i="58"/>
  <c r="BI565" i="58" s="1"/>
  <c r="CG42" i="58"/>
  <c r="CG564" i="58"/>
  <c r="CG37" i="58"/>
  <c r="CG565" i="58" s="1"/>
  <c r="CH42" i="58"/>
  <c r="CH564" i="58"/>
  <c r="CH37" i="58"/>
  <c r="CH565" i="58" s="1"/>
  <c r="B90" i="58"/>
  <c r="B310" i="58"/>
  <c r="B354" i="58"/>
  <c r="B134" i="58"/>
  <c r="B222" i="58"/>
  <c r="I46" i="58"/>
  <c r="I48" i="58"/>
  <c r="L44" i="58"/>
  <c r="L48" i="58"/>
  <c r="AH46" i="58"/>
  <c r="AH48" i="58"/>
  <c r="AK45" i="58"/>
  <c r="AK48" i="58"/>
  <c r="BG46" i="58"/>
  <c r="BG48" i="58"/>
  <c r="BJ45" i="58"/>
  <c r="BJ48" i="58"/>
  <c r="CF46" i="58"/>
  <c r="CF48" i="58"/>
  <c r="CI44" i="58"/>
  <c r="CI48" i="58"/>
  <c r="E46" i="58"/>
  <c r="E48" i="58"/>
  <c r="F46" i="58"/>
  <c r="F48" i="58"/>
  <c r="G46" i="58"/>
  <c r="G48" i="58"/>
  <c r="H46" i="58"/>
  <c r="H48" i="58"/>
  <c r="AD46" i="58"/>
  <c r="AD48" i="58"/>
  <c r="AE46" i="58"/>
  <c r="AE48" i="58"/>
  <c r="AF46" i="58"/>
  <c r="AF48" i="58"/>
  <c r="AG46" i="58"/>
  <c r="AG48" i="58"/>
  <c r="BC46" i="58"/>
  <c r="BC48" i="58"/>
  <c r="BD46" i="58"/>
  <c r="BD48" i="58"/>
  <c r="BE46" i="58"/>
  <c r="BE48" i="58"/>
  <c r="BF46" i="58"/>
  <c r="BF48" i="58"/>
  <c r="CB46" i="58"/>
  <c r="CB48" i="58"/>
  <c r="CC46" i="58"/>
  <c r="CC48" i="58"/>
  <c r="CD46" i="58"/>
  <c r="CD48" i="58"/>
  <c r="CE46" i="58"/>
  <c r="CE48" i="58"/>
  <c r="B178" i="58"/>
  <c r="B266" i="58"/>
  <c r="L573" i="58"/>
  <c r="M573" i="58"/>
  <c r="N573" i="58"/>
  <c r="O573" i="58"/>
  <c r="P573" i="58"/>
  <c r="Q573" i="58"/>
  <c r="AK574" i="58"/>
  <c r="AL574" i="58"/>
  <c r="AM573" i="58"/>
  <c r="AN573" i="58"/>
  <c r="AN571" i="58"/>
  <c r="AO573" i="58"/>
  <c r="AO571" i="58"/>
  <c r="AP571" i="58"/>
  <c r="BJ574" i="58"/>
  <c r="BK574" i="58"/>
  <c r="BL574" i="58"/>
  <c r="BM574" i="58"/>
  <c r="BM571" i="58"/>
  <c r="BN574" i="58"/>
  <c r="BN571" i="58"/>
  <c r="BO571" i="58"/>
  <c r="CI573" i="58"/>
  <c r="CJ573" i="58"/>
  <c r="CK573" i="58"/>
  <c r="CL573" i="58"/>
  <c r="CM573" i="58"/>
  <c r="E571" i="58"/>
  <c r="F571" i="58"/>
  <c r="G571" i="58"/>
  <c r="H571" i="58"/>
  <c r="AD571" i="58"/>
  <c r="AE571" i="58"/>
  <c r="AF571" i="58"/>
  <c r="AG571" i="58"/>
  <c r="BC571" i="58"/>
  <c r="BD571" i="58"/>
  <c r="BE571" i="58"/>
  <c r="BF571" i="58"/>
  <c r="CB571" i="58"/>
  <c r="CC571" i="58"/>
  <c r="CD571" i="58"/>
  <c r="CE571" i="58"/>
  <c r="X565" i="58"/>
  <c r="AW565" i="58"/>
  <c r="BV565" i="58"/>
  <c r="CU565" i="58"/>
  <c r="Y565" i="58"/>
  <c r="Z565" i="58"/>
  <c r="AA565" i="58"/>
  <c r="AX565" i="58"/>
  <c r="AY565" i="58"/>
  <c r="AZ565" i="58"/>
  <c r="BW565" i="58"/>
  <c r="BX565" i="58"/>
  <c r="BY565" i="58"/>
  <c r="CV565" i="58"/>
  <c r="CW565" i="58"/>
  <c r="CX565" i="58"/>
  <c r="BV564" i="58"/>
  <c r="BW564" i="58"/>
  <c r="BX564" i="58"/>
  <c r="BY564" i="58"/>
  <c r="X564" i="58"/>
  <c r="AW564" i="58"/>
  <c r="CU564" i="58"/>
  <c r="Y564" i="58"/>
  <c r="Z564" i="58"/>
  <c r="AA564" i="58"/>
  <c r="AX564" i="58"/>
  <c r="AY564" i="58"/>
  <c r="AZ564" i="58"/>
  <c r="CV564" i="58"/>
  <c r="CW564" i="58"/>
  <c r="CX564" i="58"/>
  <c r="B67" i="58"/>
  <c r="B111" i="58"/>
  <c r="B155" i="58"/>
  <c r="B287" i="58"/>
  <c r="B331" i="58"/>
  <c r="B419" i="58"/>
  <c r="B463" i="58"/>
  <c r="B507" i="58"/>
  <c r="B398" i="58"/>
  <c r="B486" i="58"/>
  <c r="I564" i="58"/>
  <c r="AH564" i="58"/>
  <c r="BG564" i="58"/>
  <c r="CF564" i="58"/>
  <c r="D565" i="58"/>
  <c r="D564" i="58"/>
  <c r="E564" i="58"/>
  <c r="F564" i="58"/>
  <c r="G564" i="58"/>
  <c r="H564" i="58"/>
  <c r="AD564" i="58"/>
  <c r="AE564" i="58"/>
  <c r="AF564" i="58"/>
  <c r="AG564" i="58"/>
  <c r="BC564" i="58"/>
  <c r="BD564" i="58"/>
  <c r="BE564" i="58"/>
  <c r="BF564" i="58"/>
  <c r="CB564" i="58"/>
  <c r="CC564" i="58"/>
  <c r="CD564" i="58"/>
  <c r="CE564" i="58"/>
  <c r="F115" i="19"/>
  <c r="G57" i="19"/>
  <c r="F57" i="19"/>
  <c r="C180" i="58" l="1"/>
  <c r="C136" i="58"/>
  <c r="AB441" i="58"/>
  <c r="B530" i="58"/>
  <c r="BA441" i="58"/>
  <c r="D488" i="58"/>
  <c r="C487" i="58"/>
  <c r="D444" i="58"/>
  <c r="C443" i="58"/>
  <c r="D400" i="58"/>
  <c r="C399" i="58"/>
  <c r="D356" i="58"/>
  <c r="C355" i="58"/>
  <c r="D312" i="58"/>
  <c r="C311" i="58"/>
  <c r="C312" i="58" s="1"/>
  <c r="D268" i="58"/>
  <c r="C267" i="58"/>
  <c r="BZ440" i="58"/>
  <c r="CA529" i="58"/>
  <c r="BZ529" i="58" s="1"/>
  <c r="CA531" i="58"/>
  <c r="CA532" i="58" s="1"/>
  <c r="BZ526" i="58"/>
  <c r="BZ531" i="58" s="1"/>
  <c r="BZ532" i="58" s="1"/>
  <c r="BZ521" i="58"/>
  <c r="BB529" i="58"/>
  <c r="BA529" i="58" s="1"/>
  <c r="BB531" i="58"/>
  <c r="BB532" i="58" s="1"/>
  <c r="BA526" i="58"/>
  <c r="BA531" i="58" s="1"/>
  <c r="BA521" i="58"/>
  <c r="AC529" i="58"/>
  <c r="AB529" i="58" s="1"/>
  <c r="AC531" i="58"/>
  <c r="AC532" i="58" s="1"/>
  <c r="AB526" i="58"/>
  <c r="AB531" i="58" s="1"/>
  <c r="AB521" i="58"/>
  <c r="D529" i="58"/>
  <c r="C529" i="58" s="1"/>
  <c r="C526" i="58"/>
  <c r="D531" i="58"/>
  <c r="D92" i="58"/>
  <c r="C91" i="58"/>
  <c r="CH44" i="58"/>
  <c r="CH579" i="58"/>
  <c r="CH47" i="58"/>
  <c r="CH48" i="58" s="1"/>
  <c r="CG44" i="58"/>
  <c r="CG579" i="58"/>
  <c r="CG47" i="58"/>
  <c r="CG48" i="58" s="1"/>
  <c r="BI45" i="58"/>
  <c r="BI579" i="58"/>
  <c r="BI47" i="58"/>
  <c r="BI48" i="58" s="1"/>
  <c r="BH45" i="58"/>
  <c r="BH579" i="58"/>
  <c r="BH47" i="58"/>
  <c r="BH48" i="58" s="1"/>
  <c r="AJ45" i="58"/>
  <c r="AJ579" i="58"/>
  <c r="AJ47" i="58"/>
  <c r="AJ48" i="58" s="1"/>
  <c r="AI45" i="58"/>
  <c r="AI579" i="58"/>
  <c r="AI47" i="58"/>
  <c r="AI48" i="58" s="1"/>
  <c r="K44" i="58"/>
  <c r="K579" i="58"/>
  <c r="K47" i="58"/>
  <c r="K48" i="58" s="1"/>
  <c r="J44" i="58"/>
  <c r="J579" i="58"/>
  <c r="J47" i="58"/>
  <c r="BZ46" i="58"/>
  <c r="BA46" i="58"/>
  <c r="AB46" i="58"/>
  <c r="C46" i="58"/>
  <c r="CA571" i="58"/>
  <c r="BB571" i="58"/>
  <c r="AC571" i="58"/>
  <c r="D571" i="58"/>
  <c r="CA574" i="58"/>
  <c r="BB574" i="58"/>
  <c r="AC574" i="58"/>
  <c r="D574" i="58"/>
  <c r="CF571" i="58"/>
  <c r="BG571" i="58"/>
  <c r="AH571" i="58"/>
  <c r="I571" i="58"/>
  <c r="BO574" i="58"/>
  <c r="AP574" i="58"/>
  <c r="BK477" i="58"/>
  <c r="AL477" i="58"/>
  <c r="CJ477" i="58"/>
  <c r="L588" i="58"/>
  <c r="BJ345" i="58"/>
  <c r="AK345" i="58"/>
  <c r="CI345" i="58"/>
  <c r="BJ301" i="58"/>
  <c r="AK301" i="58"/>
  <c r="CI301" i="58"/>
  <c r="CA590" i="58"/>
  <c r="BB590" i="58"/>
  <c r="AC590" i="58"/>
  <c r="D590" i="58"/>
  <c r="CA589" i="58"/>
  <c r="BB589" i="58"/>
  <c r="AC589" i="58"/>
  <c r="D589" i="58"/>
  <c r="CA588" i="58"/>
  <c r="BB588" i="58"/>
  <c r="AC588" i="58"/>
  <c r="D588" i="58"/>
  <c r="D587" i="58"/>
  <c r="CA586" i="58"/>
  <c r="BB586" i="58"/>
  <c r="AC586" i="58"/>
  <c r="D586" i="58"/>
  <c r="CA585" i="58"/>
  <c r="BB585" i="58"/>
  <c r="AC585" i="58"/>
  <c r="D585" i="58"/>
  <c r="CA583" i="58"/>
  <c r="BB583" i="58"/>
  <c r="AC583" i="58"/>
  <c r="D583" i="58"/>
  <c r="CA582" i="58"/>
  <c r="BB582" i="58"/>
  <c r="AC582" i="58"/>
  <c r="D582" i="58"/>
  <c r="CA581" i="58"/>
  <c r="BB581" i="58"/>
  <c r="AC581" i="58"/>
  <c r="D581" i="58"/>
  <c r="CA580" i="58"/>
  <c r="BB580" i="58"/>
  <c r="AC580" i="58"/>
  <c r="D580" i="58"/>
  <c r="CE579" i="58"/>
  <c r="CD579" i="58"/>
  <c r="CC579" i="58"/>
  <c r="CB579" i="58"/>
  <c r="CA579" i="58"/>
  <c r="BF579" i="58"/>
  <c r="BE579" i="58"/>
  <c r="BD579" i="58"/>
  <c r="BC579" i="58"/>
  <c r="BB579" i="58"/>
  <c r="AG579" i="58"/>
  <c r="AF579" i="58"/>
  <c r="AE579" i="58"/>
  <c r="AD579" i="58"/>
  <c r="AC579" i="58"/>
  <c r="H579" i="58"/>
  <c r="G579" i="58"/>
  <c r="F579" i="58"/>
  <c r="E579" i="58"/>
  <c r="D579" i="58"/>
  <c r="CI579" i="58"/>
  <c r="CF579" i="58"/>
  <c r="BJ579" i="58"/>
  <c r="BG579" i="58"/>
  <c r="AL572" i="58"/>
  <c r="AK579" i="58"/>
  <c r="AK572" i="58"/>
  <c r="AH579" i="58"/>
  <c r="L579" i="58"/>
  <c r="I579" i="58"/>
  <c r="C356" i="58" l="1"/>
  <c r="C92" i="58"/>
  <c r="C400" i="58"/>
  <c r="BA532" i="58"/>
  <c r="C268" i="58"/>
  <c r="C444" i="58"/>
  <c r="AB532" i="58"/>
  <c r="C488" i="58"/>
  <c r="D532" i="58"/>
  <c r="C531" i="58"/>
  <c r="J48" i="58"/>
  <c r="C47" i="58"/>
  <c r="M81" i="58"/>
  <c r="M125" i="58"/>
  <c r="M169" i="58"/>
  <c r="M213" i="58"/>
  <c r="M257" i="58"/>
  <c r="M301" i="58"/>
  <c r="M345" i="58"/>
  <c r="M389" i="58"/>
  <c r="M477" i="58"/>
  <c r="M37" i="58"/>
  <c r="M48" i="58"/>
  <c r="AL257" i="58"/>
  <c r="AL213" i="58"/>
  <c r="AL169" i="58"/>
  <c r="AL125" i="58"/>
  <c r="AL81" i="58"/>
  <c r="BK37" i="58"/>
  <c r="BK48" i="58"/>
  <c r="AL37" i="58"/>
  <c r="AL48" i="58"/>
  <c r="BK125" i="58"/>
  <c r="BK169" i="58"/>
  <c r="BK213" i="58"/>
  <c r="BK257" i="58"/>
  <c r="BK81" i="58"/>
  <c r="CJ37" i="58"/>
  <c r="CJ48" i="58"/>
  <c r="CJ257" i="58"/>
  <c r="CJ213" i="58"/>
  <c r="CJ169" i="58"/>
  <c r="CJ125" i="58"/>
  <c r="CJ81" i="58"/>
  <c r="B46" i="58"/>
  <c r="CN573" i="58"/>
  <c r="CJ589" i="58"/>
  <c r="AL589" i="58"/>
  <c r="BK589" i="58"/>
  <c r="CE588" i="58"/>
  <c r="AG588" i="58"/>
  <c r="BF588" i="58"/>
  <c r="M433" i="58"/>
  <c r="CI586" i="58"/>
  <c r="AK586" i="58"/>
  <c r="BJ586" i="58"/>
  <c r="CI585" i="58"/>
  <c r="AK585" i="58"/>
  <c r="BJ585" i="58"/>
  <c r="CI583" i="58"/>
  <c r="AK583" i="58"/>
  <c r="BJ583" i="58"/>
  <c r="A1" i="7"/>
  <c r="KQ73" i="9"/>
  <c r="KR73" i="9"/>
  <c r="KS73" i="9"/>
  <c r="KT73" i="9"/>
  <c r="KU73" i="9"/>
  <c r="KV73" i="9"/>
  <c r="KW73" i="9"/>
  <c r="KX73" i="9"/>
  <c r="KY73" i="9"/>
  <c r="KZ73" i="9"/>
  <c r="LA73" i="9"/>
  <c r="LB73" i="9"/>
  <c r="LC73" i="9"/>
  <c r="LD73" i="9"/>
  <c r="LE73" i="9"/>
  <c r="LF73" i="9"/>
  <c r="LG73" i="9"/>
  <c r="LH73" i="9"/>
  <c r="LI73" i="9"/>
  <c r="LJ73" i="9"/>
  <c r="LK73" i="9"/>
  <c r="LL73" i="9"/>
  <c r="LM73" i="9"/>
  <c r="LN73" i="9"/>
  <c r="LO73" i="9"/>
  <c r="LP73" i="9"/>
  <c r="LQ73" i="9"/>
  <c r="LR73" i="9"/>
  <c r="LS73" i="9"/>
  <c r="LT73" i="9"/>
  <c r="KQ81" i="9"/>
  <c r="KR81" i="9"/>
  <c r="KS81" i="9"/>
  <c r="KT81" i="9"/>
  <c r="KU81" i="9"/>
  <c r="KV81" i="9"/>
  <c r="KW81" i="9"/>
  <c r="KX81" i="9"/>
  <c r="KY81" i="9"/>
  <c r="KZ81" i="9"/>
  <c r="LA81" i="9"/>
  <c r="LB81" i="9"/>
  <c r="LC81" i="9"/>
  <c r="LD81" i="9"/>
  <c r="LE81" i="9"/>
  <c r="LF81" i="9"/>
  <c r="LG81" i="9"/>
  <c r="LH81" i="9"/>
  <c r="LI81" i="9"/>
  <c r="LJ81" i="9"/>
  <c r="LK81" i="9"/>
  <c r="LL81" i="9"/>
  <c r="LM81" i="9"/>
  <c r="LN81" i="9"/>
  <c r="LO81" i="9"/>
  <c r="LP81" i="9"/>
  <c r="LQ81" i="9"/>
  <c r="LR81" i="9"/>
  <c r="LS81" i="9"/>
  <c r="LT81" i="9"/>
  <c r="KQ91" i="9"/>
  <c r="KR91" i="9"/>
  <c r="KS91" i="9"/>
  <c r="KT91" i="9"/>
  <c r="KU91" i="9"/>
  <c r="KV91" i="9"/>
  <c r="KW91" i="9"/>
  <c r="KX91" i="9"/>
  <c r="KY91" i="9"/>
  <c r="KZ91" i="9"/>
  <c r="LA91" i="9"/>
  <c r="LB91" i="9"/>
  <c r="LC91" i="9"/>
  <c r="LD91" i="9"/>
  <c r="LE91" i="9"/>
  <c r="LF91" i="9"/>
  <c r="LG91" i="9"/>
  <c r="LH91" i="9"/>
  <c r="LI91" i="9"/>
  <c r="LJ91" i="9"/>
  <c r="LK91" i="9"/>
  <c r="LL91" i="9"/>
  <c r="LM91" i="9"/>
  <c r="LN91" i="9"/>
  <c r="LO91" i="9"/>
  <c r="LP91" i="9"/>
  <c r="LQ91" i="9"/>
  <c r="LR91" i="9"/>
  <c r="LS91" i="9"/>
  <c r="LT91" i="9"/>
  <c r="KQ94" i="9"/>
  <c r="KR94" i="9"/>
  <c r="KS94" i="9"/>
  <c r="KT94" i="9"/>
  <c r="KU94" i="9"/>
  <c r="KV94" i="9"/>
  <c r="KW94" i="9"/>
  <c r="KX94" i="9"/>
  <c r="KY94" i="9"/>
  <c r="KZ94" i="9"/>
  <c r="LA94" i="9"/>
  <c r="LB94" i="9"/>
  <c r="LC94" i="9"/>
  <c r="LD94" i="9"/>
  <c r="LE94" i="9"/>
  <c r="LF94" i="9"/>
  <c r="LG94" i="9"/>
  <c r="LH94" i="9"/>
  <c r="LI94" i="9"/>
  <c r="LJ94" i="9"/>
  <c r="LK94" i="9"/>
  <c r="LL94" i="9"/>
  <c r="LM94" i="9"/>
  <c r="LN94" i="9"/>
  <c r="LO94" i="9"/>
  <c r="LP94" i="9"/>
  <c r="LQ94" i="9"/>
  <c r="LR94" i="9"/>
  <c r="LS94" i="9"/>
  <c r="LT94" i="9"/>
  <c r="KQ273" i="9"/>
  <c r="KR273" i="9"/>
  <c r="KS273" i="9"/>
  <c r="KT273" i="9"/>
  <c r="KU273" i="9"/>
  <c r="KV273" i="9"/>
  <c r="KW273" i="9"/>
  <c r="KX273" i="9"/>
  <c r="KY273" i="9"/>
  <c r="KZ273" i="9"/>
  <c r="LA273" i="9"/>
  <c r="LB273" i="9"/>
  <c r="LC273" i="9"/>
  <c r="LD273" i="9"/>
  <c r="LE273" i="9"/>
  <c r="LF273" i="9"/>
  <c r="LG273" i="9"/>
  <c r="LH273" i="9"/>
  <c r="LI273" i="9"/>
  <c r="LJ273" i="9"/>
  <c r="LK273" i="9"/>
  <c r="LL273" i="9"/>
  <c r="LM273" i="9"/>
  <c r="LN273" i="9"/>
  <c r="LO273" i="9"/>
  <c r="LP273" i="9"/>
  <c r="LQ273" i="9"/>
  <c r="LR273" i="9"/>
  <c r="LS273" i="9"/>
  <c r="LT273" i="9"/>
  <c r="KQ432" i="9"/>
  <c r="KR432" i="9"/>
  <c r="KS432" i="9"/>
  <c r="KT432" i="9"/>
  <c r="KU432" i="9"/>
  <c r="KV432" i="9"/>
  <c r="KW432" i="9"/>
  <c r="KX432" i="9"/>
  <c r="KY432" i="9"/>
  <c r="KZ432" i="9"/>
  <c r="LA432" i="9"/>
  <c r="LB432" i="9"/>
  <c r="LC432" i="9"/>
  <c r="LD432" i="9"/>
  <c r="LE432" i="9"/>
  <c r="LF432" i="9"/>
  <c r="LG432" i="9"/>
  <c r="LH432" i="9"/>
  <c r="LI432" i="9"/>
  <c r="LJ432" i="9"/>
  <c r="LK432" i="9"/>
  <c r="LL432" i="9"/>
  <c r="LM432" i="9"/>
  <c r="LN432" i="9"/>
  <c r="LO432" i="9"/>
  <c r="LP432" i="9"/>
  <c r="LQ432" i="9"/>
  <c r="LR432" i="9"/>
  <c r="LS432" i="9"/>
  <c r="LT432" i="9"/>
  <c r="KQ433" i="9"/>
  <c r="KR433" i="9"/>
  <c r="KS433" i="9"/>
  <c r="KT433" i="9"/>
  <c r="KU433" i="9"/>
  <c r="KV433" i="9"/>
  <c r="KW433" i="9"/>
  <c r="KX433" i="9"/>
  <c r="KY433" i="9"/>
  <c r="KZ433" i="9"/>
  <c r="LA433" i="9"/>
  <c r="LB433" i="9"/>
  <c r="LC433" i="9"/>
  <c r="LD433" i="9"/>
  <c r="LE433" i="9"/>
  <c r="LF433" i="9"/>
  <c r="LG433" i="9"/>
  <c r="LH433" i="9"/>
  <c r="LI433" i="9"/>
  <c r="LJ433" i="9"/>
  <c r="LK433" i="9"/>
  <c r="LL433" i="9"/>
  <c r="LM433" i="9"/>
  <c r="LN433" i="9"/>
  <c r="LO433" i="9"/>
  <c r="LP433" i="9"/>
  <c r="LQ433" i="9"/>
  <c r="LR433" i="9"/>
  <c r="LS433" i="9"/>
  <c r="LT433" i="9"/>
  <c r="KQ434" i="9"/>
  <c r="KR434" i="9"/>
  <c r="KS434" i="9"/>
  <c r="KT434" i="9"/>
  <c r="KU434" i="9"/>
  <c r="KV434" i="9"/>
  <c r="KW434" i="9"/>
  <c r="KX434" i="9"/>
  <c r="KY434" i="9"/>
  <c r="LA434" i="9"/>
  <c r="LB434" i="9"/>
  <c r="LC434" i="9"/>
  <c r="LD434" i="9"/>
  <c r="LE434" i="9"/>
  <c r="LF434" i="9"/>
  <c r="LG434" i="9"/>
  <c r="LH434" i="9"/>
  <c r="LI434" i="9"/>
  <c r="LJ434" i="9"/>
  <c r="LK434" i="9"/>
  <c r="LL434" i="9"/>
  <c r="LM434" i="9"/>
  <c r="LN434" i="9"/>
  <c r="LO434" i="9"/>
  <c r="LP434" i="9"/>
  <c r="LQ434" i="9"/>
  <c r="LR434" i="9"/>
  <c r="LS434" i="9"/>
  <c r="LT434" i="9"/>
  <c r="KQ444" i="9"/>
  <c r="KR444" i="9"/>
  <c r="KS444" i="9"/>
  <c r="KT444" i="9"/>
  <c r="KU444" i="9"/>
  <c r="KV444" i="9"/>
  <c r="KW444" i="9"/>
  <c r="KX444" i="9"/>
  <c r="KY444" i="9"/>
  <c r="KZ444" i="9"/>
  <c r="LA444" i="9"/>
  <c r="LB444" i="9"/>
  <c r="LC444" i="9"/>
  <c r="LD444" i="9"/>
  <c r="LE444" i="9"/>
  <c r="LF444" i="9"/>
  <c r="LG444" i="9"/>
  <c r="LH444" i="9"/>
  <c r="LI444" i="9"/>
  <c r="LJ444" i="9"/>
  <c r="LK444" i="9"/>
  <c r="LL444" i="9"/>
  <c r="LM444" i="9"/>
  <c r="LN444" i="9"/>
  <c r="LO444" i="9"/>
  <c r="LP444" i="9"/>
  <c r="LQ444" i="9"/>
  <c r="LR444" i="9"/>
  <c r="LS444" i="9"/>
  <c r="LT444" i="9"/>
  <c r="KQ491" i="9"/>
  <c r="KR491" i="9"/>
  <c r="KS491" i="9"/>
  <c r="KT491" i="9"/>
  <c r="KU491" i="9"/>
  <c r="KV491" i="9"/>
  <c r="KW491" i="9"/>
  <c r="KX491" i="9"/>
  <c r="KY491" i="9"/>
  <c r="KZ491" i="9"/>
  <c r="LA491" i="9"/>
  <c r="LB491" i="9"/>
  <c r="LC491" i="9"/>
  <c r="LD491" i="9"/>
  <c r="LE491" i="9"/>
  <c r="LF491" i="9"/>
  <c r="LG491" i="9"/>
  <c r="LH491" i="9"/>
  <c r="LI491" i="9"/>
  <c r="LJ491" i="9"/>
  <c r="LK491" i="9"/>
  <c r="LL491" i="9"/>
  <c r="LM491" i="9"/>
  <c r="LN491" i="9"/>
  <c r="LO491" i="9"/>
  <c r="LP491" i="9"/>
  <c r="LQ491" i="9"/>
  <c r="LR491" i="9"/>
  <c r="LS491" i="9"/>
  <c r="LT491" i="9"/>
  <c r="C532" i="58" l="1"/>
  <c r="CJ581" i="58"/>
  <c r="CJ590" i="58"/>
  <c r="CJ44" i="58"/>
  <c r="BK590" i="58"/>
  <c r="BK581" i="58"/>
  <c r="AL45" i="58"/>
  <c r="BK45" i="58"/>
  <c r="AL581" i="58"/>
  <c r="AL590" i="58"/>
  <c r="M44" i="58"/>
  <c r="M590" i="58"/>
  <c r="M589" i="58"/>
  <c r="M587" i="58"/>
  <c r="M586" i="58"/>
  <c r="M585" i="58"/>
  <c r="M583" i="58"/>
  <c r="M581" i="58"/>
  <c r="M580" i="58"/>
  <c r="BK389" i="58"/>
  <c r="AL389" i="58"/>
  <c r="CJ389" i="58"/>
  <c r="LT98" i="9"/>
  <c r="LS98" i="9"/>
  <c r="LR98" i="9"/>
  <c r="LQ98" i="9"/>
  <c r="LP98" i="9"/>
  <c r="LO98" i="9"/>
  <c r="LN98" i="9"/>
  <c r="LM98" i="9"/>
  <c r="LL98" i="9"/>
  <c r="LK98" i="9"/>
  <c r="LJ98" i="9"/>
  <c r="LI98" i="9"/>
  <c r="LH98" i="9"/>
  <c r="LG98" i="9"/>
  <c r="LF98" i="9"/>
  <c r="LE98" i="9"/>
  <c r="LD98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CK477" i="58" l="1"/>
  <c r="AM477" i="58"/>
  <c r="BL477" i="58"/>
  <c r="CJ587" i="58"/>
  <c r="AL587" i="58"/>
  <c r="BK587" i="58"/>
  <c r="CJ582" i="58"/>
  <c r="BK582" i="58"/>
  <c r="AL582" i="58"/>
  <c r="AH96" i="9"/>
  <c r="AH97" i="9" s="1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A91" i="9"/>
  <c r="R573" i="58" l="1"/>
  <c r="CA569" i="58"/>
  <c r="BB569" i="58"/>
  <c r="AC569" i="58"/>
  <c r="D569" i="58"/>
  <c r="BL589" i="58"/>
  <c r="AM589" i="58"/>
  <c r="CK589" i="58"/>
  <c r="M582" i="58"/>
  <c r="BK345" i="58"/>
  <c r="AL345" i="58"/>
  <c r="CJ345" i="58"/>
  <c r="BK301" i="58"/>
  <c r="AL301" i="58"/>
  <c r="CJ301" i="58"/>
  <c r="J118" i="7"/>
  <c r="K118" i="7" s="1"/>
  <c r="L118" i="7" s="1"/>
  <c r="M118" i="7" s="1"/>
  <c r="N118" i="7" s="1"/>
  <c r="O118" i="7" s="1"/>
  <c r="P118" i="7" s="1"/>
  <c r="Q118" i="7" s="1"/>
  <c r="R118" i="7" s="1"/>
  <c r="S118" i="7" s="1"/>
  <c r="T118" i="7" s="1"/>
  <c r="U118" i="7" s="1"/>
  <c r="V118" i="7" s="1"/>
  <c r="W118" i="7" s="1"/>
  <c r="X118" i="7" s="1"/>
  <c r="AB118" i="7" s="1"/>
  <c r="AC118" i="7" s="1"/>
  <c r="AD118" i="7" s="1"/>
  <c r="N81" i="58" l="1"/>
  <c r="N125" i="58"/>
  <c r="N169" i="58"/>
  <c r="N213" i="58"/>
  <c r="N257" i="58"/>
  <c r="N301" i="58"/>
  <c r="N345" i="58"/>
  <c r="N389" i="58"/>
  <c r="N477" i="58"/>
  <c r="N37" i="58"/>
  <c r="N48" i="58"/>
  <c r="AM257" i="58"/>
  <c r="AM213" i="58"/>
  <c r="AM169" i="58"/>
  <c r="AM125" i="58"/>
  <c r="AM81" i="58"/>
  <c r="BL37" i="58"/>
  <c r="BL48" i="58"/>
  <c r="AM37" i="58"/>
  <c r="AM48" i="58"/>
  <c r="BL125" i="58"/>
  <c r="BL169" i="58"/>
  <c r="BL213" i="58"/>
  <c r="BL257" i="58"/>
  <c r="BL81" i="58"/>
  <c r="CK37" i="58"/>
  <c r="CK48" i="58"/>
  <c r="CK257" i="58"/>
  <c r="CK213" i="58"/>
  <c r="CK169" i="58"/>
  <c r="CK125" i="58"/>
  <c r="CK81" i="58"/>
  <c r="AQ574" i="58"/>
  <c r="AQ571" i="58"/>
  <c r="BP574" i="58"/>
  <c r="BP571" i="58"/>
  <c r="M588" i="58"/>
  <c r="CJ586" i="58"/>
  <c r="AL586" i="58"/>
  <c r="BK586" i="58"/>
  <c r="CJ585" i="58"/>
  <c r="AL585" i="58"/>
  <c r="BK585" i="58"/>
  <c r="CJ583" i="58"/>
  <c r="AL583" i="58"/>
  <c r="BK583" i="58"/>
  <c r="CK582" i="58"/>
  <c r="BL582" i="58"/>
  <c r="AM582" i="58"/>
  <c r="C18" i="43"/>
  <c r="E22" i="17" l="1"/>
  <c r="CK581" i="58"/>
  <c r="CK590" i="58"/>
  <c r="CK44" i="58"/>
  <c r="BL590" i="58"/>
  <c r="BL581" i="58"/>
  <c r="AM44" i="58"/>
  <c r="BL45" i="58"/>
  <c r="AM581" i="58"/>
  <c r="AM590" i="58"/>
  <c r="N44" i="58"/>
  <c r="N590" i="58"/>
  <c r="N589" i="58"/>
  <c r="N587" i="58"/>
  <c r="N586" i="58"/>
  <c r="N585" i="58"/>
  <c r="N581" i="58"/>
  <c r="N580" i="58"/>
  <c r="CO573" i="58"/>
  <c r="BM477" i="58"/>
  <c r="AN477" i="58"/>
  <c r="CL477" i="58"/>
  <c r="BL389" i="58"/>
  <c r="AM389" i="58"/>
  <c r="CK389" i="58"/>
  <c r="N433" i="58"/>
  <c r="C41" i="43"/>
  <c r="C37" i="43"/>
  <c r="C35" i="43"/>
  <c r="C32" i="43"/>
  <c r="C31" i="43"/>
  <c r="C30" i="43"/>
  <c r="C29" i="43"/>
  <c r="C47" i="43" s="1"/>
  <c r="B47" i="43" s="1"/>
  <c r="C28" i="43"/>
  <c r="C27" i="43"/>
  <c r="C25" i="43"/>
  <c r="QL18" i="43"/>
  <c r="LT249" i="9" s="1"/>
  <c r="B10" i="43"/>
  <c r="C10" i="43" s="1"/>
  <c r="N22" i="35"/>
  <c r="B9" i="43"/>
  <c r="G32" i="42"/>
  <c r="O32" i="42" s="1"/>
  <c r="C32" i="42"/>
  <c r="C249" i="9"/>
  <c r="U573" i="58" l="1"/>
  <c r="CL589" i="58"/>
  <c r="AN589" i="58"/>
  <c r="BM589" i="58"/>
  <c r="CK587" i="58"/>
  <c r="AM587" i="58"/>
  <c r="BL587" i="58"/>
  <c r="C9" i="43"/>
  <c r="CA584" i="58"/>
  <c r="CB584" i="58"/>
  <c r="CB591" i="58" s="1"/>
  <c r="CB570" i="58"/>
  <c r="CC584" i="58"/>
  <c r="CC591" i="58" s="1"/>
  <c r="CC570" i="58"/>
  <c r="CD584" i="58"/>
  <c r="CD591" i="58" s="1"/>
  <c r="CD570" i="58"/>
  <c r="CE584" i="58"/>
  <c r="CE591" i="58" s="1"/>
  <c r="CE570" i="58"/>
  <c r="CF584" i="58"/>
  <c r="BG584" i="58"/>
  <c r="BF584" i="58"/>
  <c r="BF591" i="58" s="1"/>
  <c r="BF570" i="58"/>
  <c r="BE584" i="58"/>
  <c r="BE591" i="58" s="1"/>
  <c r="BE570" i="58"/>
  <c r="BD584" i="58"/>
  <c r="BD591" i="58" s="1"/>
  <c r="BD570" i="58"/>
  <c r="BC584" i="58"/>
  <c r="BC591" i="58" s="1"/>
  <c r="BC570" i="58"/>
  <c r="BB584" i="58"/>
  <c r="AC584" i="58"/>
  <c r="AD584" i="58"/>
  <c r="AD591" i="58" s="1"/>
  <c r="AD570" i="58"/>
  <c r="AE584" i="58"/>
  <c r="AE591" i="58" s="1"/>
  <c r="AE570" i="58"/>
  <c r="AF584" i="58"/>
  <c r="AF591" i="58" s="1"/>
  <c r="AF570" i="58"/>
  <c r="AG584" i="58"/>
  <c r="AG591" i="58" s="1"/>
  <c r="AG570" i="58"/>
  <c r="AH584" i="58"/>
  <c r="G584" i="58"/>
  <c r="G591" i="58" s="1"/>
  <c r="G570" i="58"/>
  <c r="F584" i="58"/>
  <c r="F591" i="58" s="1"/>
  <c r="F570" i="58"/>
  <c r="E584" i="58"/>
  <c r="E591" i="58" s="1"/>
  <c r="E570" i="58"/>
  <c r="D575" i="58"/>
  <c r="D576" i="58" s="1"/>
  <c r="D584" i="58"/>
  <c r="D591" i="58" s="1"/>
  <c r="D570" i="58"/>
  <c r="D32" i="42"/>
  <c r="E32" i="42"/>
  <c r="CB574" i="58"/>
  <c r="CC574" i="58"/>
  <c r="CD574" i="58"/>
  <c r="CE574" i="58"/>
  <c r="BF574" i="58"/>
  <c r="BE574" i="58"/>
  <c r="BD574" i="58"/>
  <c r="AD574" i="58"/>
  <c r="AE574" i="58"/>
  <c r="AF574" i="58"/>
  <c r="AG574" i="58"/>
  <c r="G574" i="58"/>
  <c r="F574" i="58"/>
  <c r="E574" i="58"/>
  <c r="D573" i="58"/>
  <c r="BZ547" i="58"/>
  <c r="BA547" i="58"/>
  <c r="AB547" i="58"/>
  <c r="C547" i="58"/>
  <c r="H32" i="42"/>
  <c r="P32" i="42" s="1"/>
  <c r="N582" i="58" l="1"/>
  <c r="BL345" i="58"/>
  <c r="AM345" i="58"/>
  <c r="CK345" i="58"/>
  <c r="BL301" i="58"/>
  <c r="AM301" i="58"/>
  <c r="CK301" i="58"/>
  <c r="BJ580" i="58"/>
  <c r="AK580" i="58"/>
  <c r="CI580" i="58"/>
  <c r="BC574" i="58"/>
  <c r="AX547" i="58"/>
  <c r="D547" i="58"/>
  <c r="E547" i="58"/>
  <c r="F547" i="58"/>
  <c r="G547" i="58"/>
  <c r="H547" i="58"/>
  <c r="I547" i="58"/>
  <c r="J547" i="58"/>
  <c r="K547" i="58"/>
  <c r="L547" i="58"/>
  <c r="M547" i="58"/>
  <c r="N547" i="58"/>
  <c r="O547" i="58"/>
  <c r="P547" i="58"/>
  <c r="Q547" i="58"/>
  <c r="R547" i="58"/>
  <c r="S547" i="58"/>
  <c r="T547" i="58"/>
  <c r="U547" i="58"/>
  <c r="V547" i="58"/>
  <c r="W547" i="58"/>
  <c r="X547" i="58"/>
  <c r="Y547" i="58"/>
  <c r="Z547" i="58"/>
  <c r="AA547" i="58"/>
  <c r="AZ547" i="58"/>
  <c r="AY547" i="58"/>
  <c r="AW547" i="58"/>
  <c r="AV547" i="58"/>
  <c r="AU547" i="58"/>
  <c r="AT547" i="58"/>
  <c r="AS547" i="58"/>
  <c r="AR547" i="58"/>
  <c r="AQ547" i="58"/>
  <c r="AP547" i="58"/>
  <c r="AO547" i="58"/>
  <c r="AN547" i="58"/>
  <c r="AM547" i="58"/>
  <c r="AL547" i="58"/>
  <c r="AK547" i="58"/>
  <c r="AJ547" i="58"/>
  <c r="AI547" i="58"/>
  <c r="AH547" i="58"/>
  <c r="AG547" i="58"/>
  <c r="AF547" i="58"/>
  <c r="AE547" i="58"/>
  <c r="AD547" i="58"/>
  <c r="AC547" i="58"/>
  <c r="B547" i="58"/>
  <c r="BB547" i="58"/>
  <c r="BC547" i="58"/>
  <c r="BD547" i="58"/>
  <c r="BE547" i="58"/>
  <c r="BF547" i="58"/>
  <c r="BG547" i="58"/>
  <c r="BH547" i="58"/>
  <c r="BI547" i="58"/>
  <c r="BJ547" i="58"/>
  <c r="BK547" i="58"/>
  <c r="BL547" i="58"/>
  <c r="BM547" i="58"/>
  <c r="BN547" i="58"/>
  <c r="BO547" i="58"/>
  <c r="BP547" i="58"/>
  <c r="BQ547" i="58"/>
  <c r="BR547" i="58"/>
  <c r="BS547" i="58"/>
  <c r="BT547" i="58"/>
  <c r="BU547" i="58"/>
  <c r="BV547" i="58"/>
  <c r="BW547" i="58"/>
  <c r="BX547" i="58"/>
  <c r="BY547" i="58"/>
  <c r="CX547" i="58"/>
  <c r="CW547" i="58"/>
  <c r="CV547" i="58"/>
  <c r="CU547" i="58"/>
  <c r="CT547" i="58"/>
  <c r="CS547" i="58"/>
  <c r="CR547" i="58"/>
  <c r="CQ547" i="58"/>
  <c r="CP547" i="58"/>
  <c r="CO547" i="58"/>
  <c r="CN547" i="58"/>
  <c r="CM547" i="58"/>
  <c r="CL547" i="58"/>
  <c r="CK547" i="58"/>
  <c r="CJ547" i="58"/>
  <c r="CI547" i="58"/>
  <c r="CH547" i="58"/>
  <c r="CG547" i="58"/>
  <c r="CF547" i="58"/>
  <c r="CE547" i="58"/>
  <c r="CD547" i="58"/>
  <c r="CC547" i="58"/>
  <c r="CB547" i="58"/>
  <c r="CA547" i="58"/>
  <c r="O81" i="58" l="1"/>
  <c r="O125" i="58"/>
  <c r="O169" i="58"/>
  <c r="O213" i="58"/>
  <c r="O257" i="58"/>
  <c r="O301" i="58"/>
  <c r="O345" i="58"/>
  <c r="O389" i="58"/>
  <c r="O477" i="58"/>
  <c r="O37" i="58"/>
  <c r="O48" i="58"/>
  <c r="AN257" i="58"/>
  <c r="AN213" i="58"/>
  <c r="AN169" i="58"/>
  <c r="AN125" i="58"/>
  <c r="AN81" i="58"/>
  <c r="BM37" i="58"/>
  <c r="BM48" i="58"/>
  <c r="AN37" i="58"/>
  <c r="AN48" i="58"/>
  <c r="BM125" i="58"/>
  <c r="BM169" i="58"/>
  <c r="BM213" i="58"/>
  <c r="BM257" i="58"/>
  <c r="BM81" i="58"/>
  <c r="CL37" i="58"/>
  <c r="CL48" i="58"/>
  <c r="CL257" i="58"/>
  <c r="CL213" i="58"/>
  <c r="CL169" i="58"/>
  <c r="CL125" i="58"/>
  <c r="CL81" i="58"/>
  <c r="S573" i="58"/>
  <c r="CF588" i="58"/>
  <c r="CF591" i="58" s="1"/>
  <c r="CF570" i="58"/>
  <c r="AH588" i="58"/>
  <c r="AH591" i="58" s="1"/>
  <c r="AH570" i="58"/>
  <c r="BG588" i="58"/>
  <c r="BG591" i="58" s="1"/>
  <c r="BG570" i="58"/>
  <c r="CK586" i="58"/>
  <c r="AM586" i="58"/>
  <c r="BL586" i="58"/>
  <c r="CK585" i="58"/>
  <c r="AM585" i="58"/>
  <c r="BL585" i="58"/>
  <c r="CK583" i="58"/>
  <c r="AM583" i="58"/>
  <c r="BL583" i="58"/>
  <c r="CL582" i="58"/>
  <c r="BM582" i="58"/>
  <c r="AN582" i="58"/>
  <c r="K573" i="58"/>
  <c r="N8" i="35"/>
  <c r="E8" i="65" s="1"/>
  <c r="CL581" i="58" l="1"/>
  <c r="CL590" i="58"/>
  <c r="CL44" i="58"/>
  <c r="BM590" i="58"/>
  <c r="BM581" i="58"/>
  <c r="AN44" i="58"/>
  <c r="BM45" i="58"/>
  <c r="AN581" i="58"/>
  <c r="AN590" i="58"/>
  <c r="O44" i="58"/>
  <c r="O590" i="58"/>
  <c r="O589" i="58"/>
  <c r="O587" i="58"/>
  <c r="O586" i="58"/>
  <c r="O585" i="58"/>
  <c r="O581" i="58"/>
  <c r="O580" i="58"/>
  <c r="BQ574" i="58"/>
  <c r="BQ571" i="58"/>
  <c r="AR573" i="58"/>
  <c r="AR571" i="58"/>
  <c r="CR573" i="58"/>
  <c r="BN477" i="58"/>
  <c r="AO477" i="58"/>
  <c r="CM477" i="58"/>
  <c r="BM389" i="58"/>
  <c r="AN389" i="58"/>
  <c r="CL389" i="58"/>
  <c r="N588" i="58"/>
  <c r="BG574" i="58"/>
  <c r="AH574" i="58"/>
  <c r="CF574" i="58"/>
  <c r="H584" i="58"/>
  <c r="H591" i="58" s="1"/>
  <c r="H570" i="58"/>
  <c r="H574" i="58"/>
  <c r="AB561" i="58"/>
  <c r="BZ561" i="58"/>
  <c r="B23" i="58"/>
  <c r="H5" i="17"/>
  <c r="B442" i="58" l="1"/>
  <c r="CP573" i="58"/>
  <c r="CM589" i="58"/>
  <c r="AO589" i="58"/>
  <c r="BN589" i="58"/>
  <c r="CL587" i="58"/>
  <c r="AN587" i="58"/>
  <c r="BM587" i="58"/>
  <c r="E569" i="58"/>
  <c r="AD569" i="58"/>
  <c r="BC569" i="58"/>
  <c r="CB569" i="58"/>
  <c r="O433" i="58"/>
  <c r="BA561" i="58"/>
  <c r="CB575" i="58" l="1"/>
  <c r="CB576" i="58" s="1"/>
  <c r="BC575" i="58"/>
  <c r="BC576" i="58" s="1"/>
  <c r="AD575" i="58"/>
  <c r="AD576" i="58" s="1"/>
  <c r="E575" i="58"/>
  <c r="E576" i="58" s="1"/>
  <c r="O582" i="58"/>
  <c r="BM345" i="58"/>
  <c r="AN345" i="58"/>
  <c r="CL345" i="58"/>
  <c r="BM301" i="58"/>
  <c r="AN301" i="58"/>
  <c r="CL301" i="58"/>
  <c r="D545" i="58"/>
  <c r="D542" i="58"/>
  <c r="P81" i="58" l="1"/>
  <c r="P125" i="58"/>
  <c r="P169" i="58"/>
  <c r="P213" i="58"/>
  <c r="P257" i="58"/>
  <c r="P301" i="58"/>
  <c r="P345" i="58"/>
  <c r="P389" i="58"/>
  <c r="P477" i="58"/>
  <c r="P37" i="58"/>
  <c r="P48" i="58"/>
  <c r="AO257" i="58"/>
  <c r="AO213" i="58"/>
  <c r="AO169" i="58"/>
  <c r="AO125" i="58"/>
  <c r="AO81" i="58"/>
  <c r="BN37" i="58"/>
  <c r="BN48" i="58"/>
  <c r="AO37" i="58"/>
  <c r="AO48" i="58"/>
  <c r="BN125" i="58"/>
  <c r="BN169" i="58"/>
  <c r="BN213" i="58"/>
  <c r="BN257" i="58"/>
  <c r="BN81" i="58"/>
  <c r="CM37" i="58"/>
  <c r="CM48" i="58"/>
  <c r="CM257" i="58"/>
  <c r="CM213" i="58"/>
  <c r="CM169" i="58"/>
  <c r="CM125" i="58"/>
  <c r="CM81" i="58"/>
  <c r="CM581" i="58"/>
  <c r="CL586" i="58"/>
  <c r="AN586" i="58"/>
  <c r="BM586" i="58"/>
  <c r="CL585" i="58"/>
  <c r="AN585" i="58"/>
  <c r="BM585" i="58"/>
  <c r="CL583" i="58"/>
  <c r="AN583" i="58"/>
  <c r="BM583" i="58"/>
  <c r="CM582" i="58"/>
  <c r="BN582" i="58"/>
  <c r="AO582" i="58"/>
  <c r="I584" i="58"/>
  <c r="I591" i="58" s="1"/>
  <c r="I570" i="58"/>
  <c r="D551" i="58"/>
  <c r="B28" i="17"/>
  <c r="B29" i="17"/>
  <c r="G118" i="7"/>
  <c r="G117" i="7"/>
  <c r="CM590" i="58" l="1"/>
  <c r="CM44" i="58"/>
  <c r="BN590" i="58"/>
  <c r="BN581" i="58"/>
  <c r="AO44" i="58"/>
  <c r="BN45" i="58"/>
  <c r="AO581" i="58"/>
  <c r="AO590" i="58"/>
  <c r="P44" i="58"/>
  <c r="P590" i="58"/>
  <c r="P589" i="58"/>
  <c r="P587" i="58"/>
  <c r="P586" i="58"/>
  <c r="P585" i="58"/>
  <c r="P581" i="58"/>
  <c r="P580" i="58"/>
  <c r="V573" i="58"/>
  <c r="T571" i="58"/>
  <c r="BO477" i="58"/>
  <c r="AP477" i="58"/>
  <c r="CN477" i="58"/>
  <c r="BN389" i="58"/>
  <c r="AO389" i="58"/>
  <c r="CM389" i="58"/>
  <c r="BH588" i="58"/>
  <c r="AI588" i="58"/>
  <c r="CG588" i="58"/>
  <c r="I574" i="58"/>
  <c r="L571" i="58"/>
  <c r="AS573" i="58" l="1"/>
  <c r="AS571" i="58"/>
  <c r="BR574" i="58"/>
  <c r="BR571" i="58"/>
  <c r="T573" i="58"/>
  <c r="CN589" i="58"/>
  <c r="AP589" i="58"/>
  <c r="BO589" i="58"/>
  <c r="CM587" i="58"/>
  <c r="AO587" i="58"/>
  <c r="BN587" i="58"/>
  <c r="O588" i="58"/>
  <c r="CJ580" i="58"/>
  <c r="AL580" i="58"/>
  <c r="BK580" i="58"/>
  <c r="E545" i="58"/>
  <c r="E542" i="58"/>
  <c r="B31" i="17"/>
  <c r="G115" i="7"/>
  <c r="CQ571" i="58" l="1"/>
  <c r="CC569" i="58"/>
  <c r="BD569" i="58"/>
  <c r="AE569" i="58"/>
  <c r="F569" i="58"/>
  <c r="P582" i="58"/>
  <c r="P433" i="58"/>
  <c r="BN345" i="58"/>
  <c r="AO345" i="58"/>
  <c r="CM345" i="58"/>
  <c r="BN301" i="58"/>
  <c r="AO301" i="58"/>
  <c r="CM301" i="58"/>
  <c r="J572" i="58"/>
  <c r="E551" i="58"/>
  <c r="OM16" i="42"/>
  <c r="OL16" i="42"/>
  <c r="OK16" i="42"/>
  <c r="OJ16" i="42"/>
  <c r="OI16" i="42"/>
  <c r="OH16" i="42"/>
  <c r="Q81" i="58" l="1"/>
  <c r="Q125" i="58"/>
  <c r="Q169" i="58"/>
  <c r="Q213" i="58"/>
  <c r="Q257" i="58"/>
  <c r="Q301" i="58"/>
  <c r="Q345" i="58"/>
  <c r="Q389" i="58"/>
  <c r="Q477" i="58"/>
  <c r="Q37" i="58"/>
  <c r="Q48" i="58"/>
  <c r="AP257" i="58"/>
  <c r="AP213" i="58"/>
  <c r="AP169" i="58"/>
  <c r="AP125" i="58"/>
  <c r="AP81" i="58"/>
  <c r="BO37" i="58"/>
  <c r="BO48" i="58"/>
  <c r="AP37" i="58"/>
  <c r="AP48" i="58"/>
  <c r="BO125" i="58"/>
  <c r="BO169" i="58"/>
  <c r="BO213" i="58"/>
  <c r="BO257" i="58"/>
  <c r="BO81" i="58"/>
  <c r="CN37" i="58"/>
  <c r="CN48" i="58"/>
  <c r="CN257" i="58"/>
  <c r="CN213" i="58"/>
  <c r="CN169" i="58"/>
  <c r="CN125" i="58"/>
  <c r="CN81" i="58"/>
  <c r="CS573" i="58"/>
  <c r="CQ573" i="58"/>
  <c r="F575" i="58"/>
  <c r="F576" i="58" s="1"/>
  <c r="AE575" i="58"/>
  <c r="AE576" i="58" s="1"/>
  <c r="BD575" i="58"/>
  <c r="BD576" i="58" s="1"/>
  <c r="CC575" i="58"/>
  <c r="CC576" i="58" s="1"/>
  <c r="CM586" i="58"/>
  <c r="AO586" i="58"/>
  <c r="BN586" i="58"/>
  <c r="CM585" i="58"/>
  <c r="AO585" i="58"/>
  <c r="BN585" i="58"/>
  <c r="CM583" i="58"/>
  <c r="AO583" i="58"/>
  <c r="BN583" i="58"/>
  <c r="CN582" i="58"/>
  <c r="BO582" i="58"/>
  <c r="AP582" i="58"/>
  <c r="J584" i="58"/>
  <c r="J591" i="58" s="1"/>
  <c r="J570" i="58"/>
  <c r="J573" i="58"/>
  <c r="H19" i="42"/>
  <c r="I19" i="42"/>
  <c r="L19" i="42"/>
  <c r="M19" i="42"/>
  <c r="BJ19" i="42"/>
  <c r="BK19" i="42"/>
  <c r="BL19" i="42"/>
  <c r="BM19" i="42"/>
  <c r="BN19" i="42"/>
  <c r="BO19" i="42"/>
  <c r="BP19" i="42"/>
  <c r="BQ19" i="42"/>
  <c r="BR19" i="42"/>
  <c r="BS19" i="42"/>
  <c r="BT19" i="42"/>
  <c r="BU19" i="42"/>
  <c r="BV19" i="42"/>
  <c r="BW19" i="42"/>
  <c r="BX19" i="42"/>
  <c r="BY19" i="42"/>
  <c r="BZ19" i="42"/>
  <c r="CA19" i="42"/>
  <c r="CB19" i="42"/>
  <c r="CC19" i="42"/>
  <c r="CD19" i="42"/>
  <c r="CE19" i="42"/>
  <c r="CF19" i="42"/>
  <c r="CG19" i="42"/>
  <c r="CH19" i="42"/>
  <c r="CI19" i="42"/>
  <c r="CJ19" i="42"/>
  <c r="CK19" i="42"/>
  <c r="CL19" i="42"/>
  <c r="CM19" i="42"/>
  <c r="CN19" i="42"/>
  <c r="CO19" i="42"/>
  <c r="CP19" i="42"/>
  <c r="CQ19" i="42"/>
  <c r="CR19" i="42"/>
  <c r="CS19" i="42"/>
  <c r="CT19" i="42"/>
  <c r="CU19" i="42"/>
  <c r="CV19" i="42"/>
  <c r="CW19" i="42"/>
  <c r="CX19" i="42"/>
  <c r="CY19" i="42"/>
  <c r="CZ19" i="42"/>
  <c r="DA19" i="42"/>
  <c r="DB19" i="42"/>
  <c r="DC19" i="42"/>
  <c r="DD19" i="42"/>
  <c r="DE19" i="42"/>
  <c r="DF19" i="42"/>
  <c r="DG19" i="42"/>
  <c r="DH19" i="42"/>
  <c r="DI19" i="42"/>
  <c r="DJ19" i="42"/>
  <c r="DK19" i="42"/>
  <c r="DL19" i="42"/>
  <c r="DM19" i="42"/>
  <c r="DN19" i="42"/>
  <c r="DO19" i="42"/>
  <c r="DP19" i="42"/>
  <c r="DQ19" i="42"/>
  <c r="DR19" i="42"/>
  <c r="DS19" i="42"/>
  <c r="DT19" i="42"/>
  <c r="DU19" i="42"/>
  <c r="DV19" i="42"/>
  <c r="DW19" i="42"/>
  <c r="DX19" i="42"/>
  <c r="DY19" i="42"/>
  <c r="DZ19" i="42"/>
  <c r="EA19" i="42"/>
  <c r="EB19" i="42"/>
  <c r="EC19" i="42"/>
  <c r="ED19" i="42"/>
  <c r="EE19" i="42"/>
  <c r="EF19" i="42"/>
  <c r="EG19" i="42"/>
  <c r="EH19" i="42"/>
  <c r="EI19" i="42"/>
  <c r="EJ19" i="42"/>
  <c r="EK19" i="42"/>
  <c r="EL19" i="42"/>
  <c r="EM19" i="42"/>
  <c r="EN19" i="42"/>
  <c r="EO19" i="42"/>
  <c r="EP19" i="42"/>
  <c r="EQ19" i="42"/>
  <c r="ER19" i="42"/>
  <c r="ES19" i="42"/>
  <c r="ET19" i="42"/>
  <c r="EU19" i="42"/>
  <c r="EV19" i="42"/>
  <c r="EW19" i="42"/>
  <c r="EX19" i="42"/>
  <c r="EY19" i="42"/>
  <c r="EZ19" i="42"/>
  <c r="FA19" i="42"/>
  <c r="FB19" i="42"/>
  <c r="FC19" i="42"/>
  <c r="FD19" i="42"/>
  <c r="FE19" i="42"/>
  <c r="FF19" i="42"/>
  <c r="FG19" i="42"/>
  <c r="FH19" i="42"/>
  <c r="FI19" i="42"/>
  <c r="FJ19" i="42"/>
  <c r="FK19" i="42"/>
  <c r="FL19" i="42"/>
  <c r="FM19" i="42"/>
  <c r="FN19" i="42"/>
  <c r="FO19" i="42"/>
  <c r="FP19" i="42"/>
  <c r="FQ19" i="42"/>
  <c r="FR19" i="42"/>
  <c r="FS19" i="42"/>
  <c r="FT19" i="42"/>
  <c r="FU19" i="42"/>
  <c r="FV19" i="42"/>
  <c r="FW19" i="42"/>
  <c r="FX19" i="42"/>
  <c r="FY19" i="42"/>
  <c r="FZ19" i="42"/>
  <c r="GA19" i="42"/>
  <c r="GB19" i="42"/>
  <c r="GC19" i="42"/>
  <c r="GD19" i="42"/>
  <c r="GE19" i="42"/>
  <c r="GF19" i="42"/>
  <c r="GG19" i="42"/>
  <c r="GH19" i="42"/>
  <c r="GI19" i="42"/>
  <c r="GJ19" i="42"/>
  <c r="GK19" i="42"/>
  <c r="GL19" i="42"/>
  <c r="GM19" i="42"/>
  <c r="GN19" i="42"/>
  <c r="GO19" i="42"/>
  <c r="GP19" i="42"/>
  <c r="GQ19" i="42"/>
  <c r="GR19" i="42"/>
  <c r="GS19" i="42"/>
  <c r="GT19" i="42"/>
  <c r="GU19" i="42"/>
  <c r="GV19" i="42"/>
  <c r="GW19" i="42"/>
  <c r="GX19" i="42"/>
  <c r="GY19" i="42"/>
  <c r="GZ19" i="42"/>
  <c r="HA19" i="42"/>
  <c r="HB19" i="42"/>
  <c r="HC19" i="42"/>
  <c r="HD19" i="42"/>
  <c r="HE19" i="42"/>
  <c r="HF19" i="42"/>
  <c r="HG19" i="42"/>
  <c r="HH19" i="42"/>
  <c r="HI19" i="42"/>
  <c r="HJ19" i="42"/>
  <c r="HK19" i="42"/>
  <c r="HL19" i="42"/>
  <c r="HM19" i="42"/>
  <c r="HN19" i="42"/>
  <c r="HO19" i="42"/>
  <c r="HP19" i="42"/>
  <c r="HQ19" i="42"/>
  <c r="HR19" i="42"/>
  <c r="HS19" i="42"/>
  <c r="HT19" i="42"/>
  <c r="HU19" i="42"/>
  <c r="HV19" i="42"/>
  <c r="HW19" i="42"/>
  <c r="HX19" i="42"/>
  <c r="HY19" i="42"/>
  <c r="HZ19" i="42"/>
  <c r="IA19" i="42"/>
  <c r="IB19" i="42"/>
  <c r="IC19" i="42"/>
  <c r="ID19" i="42"/>
  <c r="IE19" i="42"/>
  <c r="IF19" i="42"/>
  <c r="IG19" i="42"/>
  <c r="IH19" i="42"/>
  <c r="II19" i="42"/>
  <c r="IJ19" i="42"/>
  <c r="IK19" i="42"/>
  <c r="IL19" i="42"/>
  <c r="IM19" i="42"/>
  <c r="IN19" i="42"/>
  <c r="IO19" i="42"/>
  <c r="IP19" i="42"/>
  <c r="IQ19" i="42"/>
  <c r="IR19" i="42"/>
  <c r="IS19" i="42"/>
  <c r="IT19" i="42"/>
  <c r="IU19" i="42"/>
  <c r="IV19" i="42"/>
  <c r="IW19" i="42"/>
  <c r="IX19" i="42"/>
  <c r="IY19" i="42"/>
  <c r="IZ19" i="42"/>
  <c r="JA19" i="42"/>
  <c r="JB19" i="42"/>
  <c r="JC19" i="42"/>
  <c r="JD19" i="42"/>
  <c r="JE19" i="42"/>
  <c r="JF19" i="42"/>
  <c r="JG19" i="42"/>
  <c r="JH19" i="42"/>
  <c r="JI19" i="42"/>
  <c r="JJ19" i="42"/>
  <c r="JK19" i="42"/>
  <c r="JL19" i="42"/>
  <c r="JM19" i="42"/>
  <c r="JN19" i="42"/>
  <c r="JO19" i="42"/>
  <c r="JP19" i="42"/>
  <c r="JQ19" i="42"/>
  <c r="JR19" i="42"/>
  <c r="JS19" i="42"/>
  <c r="JT19" i="42"/>
  <c r="JU19" i="42"/>
  <c r="JV19" i="42"/>
  <c r="JW19" i="42"/>
  <c r="JX19" i="42"/>
  <c r="JY19" i="42"/>
  <c r="JZ19" i="42"/>
  <c r="KA19" i="42"/>
  <c r="KB19" i="42"/>
  <c r="KC19" i="42"/>
  <c r="KD19" i="42"/>
  <c r="KE19" i="42"/>
  <c r="KF19" i="42"/>
  <c r="KG19" i="42"/>
  <c r="KH19" i="42"/>
  <c r="KI19" i="42"/>
  <c r="KJ19" i="42"/>
  <c r="KK19" i="42"/>
  <c r="KL19" i="42"/>
  <c r="KM19" i="42"/>
  <c r="KN19" i="42"/>
  <c r="KO19" i="42"/>
  <c r="KP19" i="42"/>
  <c r="KQ19" i="42"/>
  <c r="KR19" i="42"/>
  <c r="KS19" i="42"/>
  <c r="KT19" i="42"/>
  <c r="KU19" i="42"/>
  <c r="KV19" i="42"/>
  <c r="KW19" i="42"/>
  <c r="KX19" i="42"/>
  <c r="KY19" i="42"/>
  <c r="KZ19" i="42"/>
  <c r="LA19" i="42"/>
  <c r="LB19" i="42"/>
  <c r="LC19" i="42"/>
  <c r="LD19" i="42"/>
  <c r="LE19" i="42"/>
  <c r="LF19" i="42"/>
  <c r="LG19" i="42"/>
  <c r="LH19" i="42"/>
  <c r="LI19" i="42"/>
  <c r="LJ19" i="42"/>
  <c r="LK19" i="42"/>
  <c r="LL19" i="42"/>
  <c r="LM19" i="42"/>
  <c r="LN19" i="42"/>
  <c r="LO19" i="42"/>
  <c r="LP19" i="42"/>
  <c r="LQ19" i="42"/>
  <c r="LR19" i="42"/>
  <c r="LS19" i="42"/>
  <c r="LT19" i="42"/>
  <c r="LU19" i="42"/>
  <c r="LV19" i="42"/>
  <c r="LW19" i="42"/>
  <c r="LX19" i="42"/>
  <c r="LY19" i="42"/>
  <c r="LZ19" i="42"/>
  <c r="MA19" i="42"/>
  <c r="MB19" i="42"/>
  <c r="MC19" i="42"/>
  <c r="MD19" i="42"/>
  <c r="ME19" i="42"/>
  <c r="MF19" i="42"/>
  <c r="MG19" i="42"/>
  <c r="MH19" i="42"/>
  <c r="MI19" i="42"/>
  <c r="MJ19" i="42"/>
  <c r="MK19" i="42"/>
  <c r="ML19" i="42"/>
  <c r="MM19" i="42"/>
  <c r="MN19" i="42"/>
  <c r="MO19" i="42"/>
  <c r="MP19" i="42"/>
  <c r="MQ19" i="42"/>
  <c r="MR19" i="42"/>
  <c r="MS19" i="42"/>
  <c r="MT19" i="42"/>
  <c r="MU19" i="42"/>
  <c r="MV19" i="42"/>
  <c r="MW19" i="42"/>
  <c r="MX19" i="42"/>
  <c r="MY19" i="42"/>
  <c r="MZ19" i="42"/>
  <c r="NA19" i="42"/>
  <c r="NB19" i="42"/>
  <c r="NC19" i="42"/>
  <c r="ND19" i="42"/>
  <c r="NE19" i="42"/>
  <c r="NF19" i="42"/>
  <c r="NG19" i="42"/>
  <c r="NH19" i="42"/>
  <c r="NI19" i="42"/>
  <c r="NJ19" i="42"/>
  <c r="NK19" i="42"/>
  <c r="NL19" i="42"/>
  <c r="NM19" i="42"/>
  <c r="NN19" i="42"/>
  <c r="NO19" i="42"/>
  <c r="NP19" i="42"/>
  <c r="NQ19" i="42"/>
  <c r="NR19" i="42"/>
  <c r="NS19" i="42"/>
  <c r="NT19" i="42"/>
  <c r="NU19" i="42"/>
  <c r="NV19" i="42"/>
  <c r="NW19" i="42"/>
  <c r="NX19" i="42"/>
  <c r="NY19" i="42"/>
  <c r="NZ19" i="42"/>
  <c r="OA19" i="42"/>
  <c r="OB19" i="42"/>
  <c r="OC19" i="42"/>
  <c r="OD19" i="42"/>
  <c r="OE19" i="42"/>
  <c r="OF19" i="42"/>
  <c r="OG19" i="42"/>
  <c r="CN590" i="58" l="1"/>
  <c r="CN44" i="58"/>
  <c r="BO590" i="58"/>
  <c r="AP45" i="58"/>
  <c r="BO45" i="58"/>
  <c r="AP581" i="58"/>
  <c r="AP590" i="58"/>
  <c r="Q44" i="58"/>
  <c r="Q590" i="58"/>
  <c r="Q589" i="58"/>
  <c r="Q587" i="58"/>
  <c r="Q586" i="58"/>
  <c r="Q585" i="58"/>
  <c r="Q581" i="58"/>
  <c r="Q580" i="58"/>
  <c r="BO581" i="58"/>
  <c r="BP477" i="58"/>
  <c r="AQ477" i="58"/>
  <c r="CO477" i="58"/>
  <c r="BO389" i="58"/>
  <c r="AP389" i="58"/>
  <c r="CN389" i="58"/>
  <c r="F545" i="58"/>
  <c r="F542" i="58"/>
  <c r="Q19" i="42"/>
  <c r="P19" i="42"/>
  <c r="OM19" i="42"/>
  <c r="OL19" i="42"/>
  <c r="OK19" i="42"/>
  <c r="OJ19" i="42"/>
  <c r="OI19" i="42"/>
  <c r="OH19" i="42"/>
  <c r="E94" i="19"/>
  <c r="C94" i="19"/>
  <c r="E93" i="19"/>
  <c r="C93" i="19"/>
  <c r="E92" i="19"/>
  <c r="C92" i="19"/>
  <c r="E91" i="19"/>
  <c r="C91" i="19"/>
  <c r="E90" i="19"/>
  <c r="C90" i="19"/>
  <c r="E89" i="19"/>
  <c r="C89" i="19"/>
  <c r="F96" i="20"/>
  <c r="C96" i="20"/>
  <c r="F95" i="20"/>
  <c r="C95" i="20"/>
  <c r="F94" i="20"/>
  <c r="C94" i="20"/>
  <c r="F93" i="20"/>
  <c r="C93" i="20"/>
  <c r="F92" i="20"/>
  <c r="C92" i="20"/>
  <c r="F91" i="20"/>
  <c r="C91" i="20"/>
  <c r="CN581" i="58" l="1"/>
  <c r="CO589" i="58"/>
  <c r="AQ589" i="58"/>
  <c r="BP589" i="58"/>
  <c r="CN587" i="58"/>
  <c r="AP587" i="58"/>
  <c r="BO587" i="58"/>
  <c r="Q582" i="58"/>
  <c r="P588" i="58"/>
  <c r="K572" i="58"/>
  <c r="F551" i="58"/>
  <c r="E316" i="9"/>
  <c r="W573" i="58" l="1"/>
  <c r="BS574" i="58"/>
  <c r="BS571" i="58"/>
  <c r="AT573" i="58"/>
  <c r="Q433" i="58"/>
  <c r="BO345" i="58"/>
  <c r="AP345" i="58"/>
  <c r="CN345" i="58"/>
  <c r="BO301" i="58"/>
  <c r="AP301" i="58"/>
  <c r="CN301" i="58"/>
  <c r="K584" i="58"/>
  <c r="K591" i="58" s="1"/>
  <c r="K570" i="58"/>
  <c r="R81" i="58" l="1"/>
  <c r="R125" i="58"/>
  <c r="R169" i="58"/>
  <c r="R213" i="58"/>
  <c r="R257" i="58"/>
  <c r="R301" i="58"/>
  <c r="R345" i="58"/>
  <c r="R389" i="58"/>
  <c r="R477" i="58"/>
  <c r="R37" i="58"/>
  <c r="R48" i="58"/>
  <c r="AQ257" i="58"/>
  <c r="AQ213" i="58"/>
  <c r="AQ169" i="58"/>
  <c r="AQ125" i="58"/>
  <c r="AQ81" i="58"/>
  <c r="BP37" i="58"/>
  <c r="BP48" i="58"/>
  <c r="AQ37" i="58"/>
  <c r="AQ48" i="58"/>
  <c r="BP125" i="58"/>
  <c r="BP169" i="58"/>
  <c r="BP213" i="58"/>
  <c r="BP257" i="58"/>
  <c r="BP81" i="58"/>
  <c r="CO37" i="58"/>
  <c r="CO48" i="58"/>
  <c r="CO257" i="58"/>
  <c r="CO213" i="58"/>
  <c r="CO169" i="58"/>
  <c r="CO125" i="58"/>
  <c r="CO81" i="58"/>
  <c r="G569" i="58"/>
  <c r="AF569" i="58"/>
  <c r="BE569" i="58"/>
  <c r="CD569" i="58"/>
  <c r="CH588" i="58"/>
  <c r="AJ588" i="58"/>
  <c r="BI588" i="58"/>
  <c r="CN586" i="58"/>
  <c r="AP586" i="58"/>
  <c r="BO586" i="58"/>
  <c r="CN585" i="58"/>
  <c r="AP585" i="58"/>
  <c r="BO585" i="58"/>
  <c r="CN583" i="58"/>
  <c r="AP583" i="58"/>
  <c r="BO583" i="58"/>
  <c r="CO582" i="58"/>
  <c r="BP582" i="58"/>
  <c r="AQ582" i="58"/>
  <c r="G545" i="58"/>
  <c r="G542" i="58"/>
  <c r="CO590" i="58" l="1"/>
  <c r="CO44" i="58"/>
  <c r="BP590" i="58"/>
  <c r="AQ45" i="58"/>
  <c r="BP45" i="58"/>
  <c r="AQ581" i="58"/>
  <c r="AQ590" i="58"/>
  <c r="R44" i="58"/>
  <c r="R590" i="58"/>
  <c r="R589" i="58"/>
  <c r="R587" i="58"/>
  <c r="R586" i="58"/>
  <c r="R585" i="58"/>
  <c r="B263" i="58"/>
  <c r="R581" i="58"/>
  <c r="R580" i="58"/>
  <c r="BQ477" i="58"/>
  <c r="AR477" i="58"/>
  <c r="CP477" i="58"/>
  <c r="BP389" i="58"/>
  <c r="AQ389" i="58"/>
  <c r="CO389" i="58"/>
  <c r="CD575" i="58"/>
  <c r="CD576" i="58" s="1"/>
  <c r="BE575" i="58"/>
  <c r="BE576" i="58" s="1"/>
  <c r="AF575" i="58"/>
  <c r="AF576" i="58" s="1"/>
  <c r="G575" i="58"/>
  <c r="G576" i="58" s="1"/>
  <c r="BL580" i="58"/>
  <c r="AM580" i="58"/>
  <c r="CK580" i="58"/>
  <c r="G551" i="58"/>
  <c r="OG16" i="42"/>
  <c r="OF16" i="42"/>
  <c r="OE16" i="42"/>
  <c r="OD16" i="42"/>
  <c r="OC16" i="42"/>
  <c r="OB16" i="42"/>
  <c r="OA16" i="42"/>
  <c r="NZ16" i="42"/>
  <c r="NY16" i="42"/>
  <c r="NX16" i="42"/>
  <c r="NW16" i="42"/>
  <c r="NV16" i="42"/>
  <c r="NU16" i="42"/>
  <c r="NT16" i="42"/>
  <c r="NS16" i="42"/>
  <c r="NR16" i="42"/>
  <c r="NQ16" i="42"/>
  <c r="NP16" i="42"/>
  <c r="NO16" i="42"/>
  <c r="NN16" i="42"/>
  <c r="NM16" i="42"/>
  <c r="NL16" i="42"/>
  <c r="NK16" i="42"/>
  <c r="NJ16" i="42"/>
  <c r="NI16" i="42"/>
  <c r="NH16" i="42"/>
  <c r="NG16" i="42"/>
  <c r="NF16" i="42"/>
  <c r="NE16" i="42"/>
  <c r="ND16" i="42"/>
  <c r="NC16" i="42"/>
  <c r="NB16" i="42"/>
  <c r="NA16" i="42"/>
  <c r="MZ16" i="42"/>
  <c r="MY16" i="42"/>
  <c r="MX16" i="42"/>
  <c r="MW16" i="42"/>
  <c r="MV16" i="42"/>
  <c r="MU16" i="42"/>
  <c r="MT16" i="42"/>
  <c r="MS16" i="42"/>
  <c r="MR16" i="42"/>
  <c r="MQ16" i="42"/>
  <c r="MP16" i="42"/>
  <c r="MO16" i="42"/>
  <c r="MN16" i="42"/>
  <c r="MM16" i="42"/>
  <c r="ML16" i="42"/>
  <c r="MK16" i="42"/>
  <c r="MJ16" i="42"/>
  <c r="MI16" i="42"/>
  <c r="MH16" i="42"/>
  <c r="MG16" i="42"/>
  <c r="MF16" i="42"/>
  <c r="ME16" i="42"/>
  <c r="MD16" i="42"/>
  <c r="MC16" i="42"/>
  <c r="MB16" i="42"/>
  <c r="MA16" i="42"/>
  <c r="LZ16" i="42"/>
  <c r="A1" i="17"/>
  <c r="A1" i="42"/>
  <c r="CT573" i="58" l="1"/>
  <c r="CP589" i="58"/>
  <c r="AR589" i="58"/>
  <c r="BQ589" i="58"/>
  <c r="CO587" i="58"/>
  <c r="AQ587" i="58"/>
  <c r="BP587" i="58"/>
  <c r="CI433" i="58"/>
  <c r="AK433" i="58"/>
  <c r="BJ433" i="58"/>
  <c r="E128" i="7"/>
  <c r="X573" i="58" l="1"/>
  <c r="BP581" i="58"/>
  <c r="R582" i="58"/>
  <c r="Q588" i="58"/>
  <c r="BP345" i="58"/>
  <c r="AQ345" i="58"/>
  <c r="CO345" i="58"/>
  <c r="BP301" i="58"/>
  <c r="AQ301" i="58"/>
  <c r="CO301" i="58"/>
  <c r="H545" i="58"/>
  <c r="H542" i="58"/>
  <c r="S81" i="58" l="1"/>
  <c r="S125" i="58"/>
  <c r="S169" i="58"/>
  <c r="S213" i="58"/>
  <c r="S257" i="58"/>
  <c r="S301" i="58"/>
  <c r="S345" i="58"/>
  <c r="S389" i="58"/>
  <c r="S477" i="58"/>
  <c r="S37" i="58"/>
  <c r="S48" i="58"/>
  <c r="AR257" i="58"/>
  <c r="AR213" i="58"/>
  <c r="AR169" i="58"/>
  <c r="AR125" i="58"/>
  <c r="AR81" i="58"/>
  <c r="BQ37" i="58"/>
  <c r="BQ48" i="58"/>
  <c r="AR37" i="58"/>
  <c r="AR48" i="58"/>
  <c r="BQ125" i="58"/>
  <c r="BQ169" i="58"/>
  <c r="BQ213" i="58"/>
  <c r="BQ257" i="58"/>
  <c r="BQ81" i="58"/>
  <c r="CP37" i="58"/>
  <c r="CP48" i="58"/>
  <c r="CP257" i="58"/>
  <c r="CP213" i="58"/>
  <c r="CP169" i="58"/>
  <c r="CP125" i="58"/>
  <c r="CP81" i="58"/>
  <c r="CO581" i="58"/>
  <c r="R433" i="58"/>
  <c r="CO586" i="58"/>
  <c r="AQ586" i="58"/>
  <c r="BP586" i="58"/>
  <c r="CO585" i="58"/>
  <c r="AQ585" i="58"/>
  <c r="BP585" i="58"/>
  <c r="CO583" i="58"/>
  <c r="AQ583" i="58"/>
  <c r="BP583" i="58"/>
  <c r="CP582" i="58"/>
  <c r="BQ582" i="58"/>
  <c r="AR582" i="58"/>
  <c r="H551" i="58"/>
  <c r="CP590" i="58" l="1"/>
  <c r="CP44" i="58"/>
  <c r="BQ590" i="58"/>
  <c r="AR44" i="58"/>
  <c r="BQ45" i="58"/>
  <c r="AR581" i="58"/>
  <c r="AR590" i="58"/>
  <c r="S44" i="58"/>
  <c r="S590" i="58"/>
  <c r="S589" i="58"/>
  <c r="S587" i="58"/>
  <c r="S586" i="58"/>
  <c r="S585" i="58"/>
  <c r="S581" i="58"/>
  <c r="S580" i="58"/>
  <c r="BR477" i="58"/>
  <c r="AS477" i="58"/>
  <c r="CQ477" i="58"/>
  <c r="BQ389" i="58"/>
  <c r="AR389" i="58"/>
  <c r="CP389" i="58"/>
  <c r="CE569" i="58"/>
  <c r="BF569" i="58"/>
  <c r="AG569" i="58"/>
  <c r="H569" i="58"/>
  <c r="AX44" i="58" l="1"/>
  <c r="AX48" i="58"/>
  <c r="Y45" i="58"/>
  <c r="Y48" i="58"/>
  <c r="CU573" i="58"/>
  <c r="CQ589" i="58"/>
  <c r="AS589" i="58"/>
  <c r="BR589" i="58"/>
  <c r="CP587" i="58"/>
  <c r="AR587" i="58"/>
  <c r="BQ587" i="58"/>
  <c r="H575" i="58"/>
  <c r="AG575" i="58"/>
  <c r="AG576" i="58" s="1"/>
  <c r="BF575" i="58"/>
  <c r="BF576" i="58" s="1"/>
  <c r="CE575" i="58"/>
  <c r="CE576" i="58" s="1"/>
  <c r="BW572" i="58"/>
  <c r="I545" i="58"/>
  <c r="I542" i="58"/>
  <c r="T37" i="42"/>
  <c r="T36" i="42"/>
  <c r="T35" i="42"/>
  <c r="G25" i="42"/>
  <c r="F25" i="42"/>
  <c r="I22" i="42"/>
  <c r="H22" i="42"/>
  <c r="G43" i="42"/>
  <c r="F43" i="42"/>
  <c r="I43" i="42" s="1"/>
  <c r="C43" i="42"/>
  <c r="M45" i="42"/>
  <c r="K44" i="42"/>
  <c r="J44" i="42"/>
  <c r="M44" i="42" s="1"/>
  <c r="K40" i="42"/>
  <c r="J40" i="42"/>
  <c r="M40" i="42" s="1"/>
  <c r="K39" i="42"/>
  <c r="J39" i="42"/>
  <c r="M39" i="42" s="1"/>
  <c r="K38" i="42"/>
  <c r="J38" i="42"/>
  <c r="M38" i="42" s="1"/>
  <c r="K34" i="42"/>
  <c r="J34" i="42"/>
  <c r="M34" i="42" s="1"/>
  <c r="K33" i="42"/>
  <c r="J33" i="42"/>
  <c r="M33" i="42" s="1"/>
  <c r="G45" i="42"/>
  <c r="O45" i="42" s="1"/>
  <c r="F45" i="42"/>
  <c r="G44" i="42"/>
  <c r="O44" i="42" s="1"/>
  <c r="G42" i="42"/>
  <c r="F42" i="42"/>
  <c r="I42" i="42" s="1"/>
  <c r="G41" i="42"/>
  <c r="O41" i="42" s="1"/>
  <c r="F41" i="42"/>
  <c r="I41" i="42" s="1"/>
  <c r="G40" i="42"/>
  <c r="O40" i="42" s="1"/>
  <c r="F40" i="42"/>
  <c r="G39" i="42"/>
  <c r="O39" i="42" s="1"/>
  <c r="G38" i="42"/>
  <c r="N38" i="42"/>
  <c r="G34" i="42"/>
  <c r="G33" i="42"/>
  <c r="I24" i="42"/>
  <c r="H24" i="42"/>
  <c r="I23" i="42"/>
  <c r="H23" i="42"/>
  <c r="I21" i="42"/>
  <c r="H21" i="42"/>
  <c r="I20" i="42"/>
  <c r="H20" i="42"/>
  <c r="I18" i="42"/>
  <c r="H18" i="42"/>
  <c r="I17" i="42"/>
  <c r="H17" i="42"/>
  <c r="G14" i="42"/>
  <c r="F14" i="42"/>
  <c r="I13" i="42"/>
  <c r="H13" i="42"/>
  <c r="I12" i="42"/>
  <c r="H12" i="42"/>
  <c r="I11" i="42"/>
  <c r="H11" i="42"/>
  <c r="C45" i="42"/>
  <c r="C44" i="42"/>
  <c r="C42" i="42"/>
  <c r="C41" i="42"/>
  <c r="C40" i="42"/>
  <c r="C39" i="42"/>
  <c r="C38" i="42"/>
  <c r="C34" i="42"/>
  <c r="C33" i="42"/>
  <c r="M18" i="42"/>
  <c r="H576" i="58" l="1"/>
  <c r="BW45" i="58"/>
  <c r="BW48" i="58"/>
  <c r="BT574" i="58"/>
  <c r="BT571" i="58"/>
  <c r="AU573" i="58"/>
  <c r="S582" i="58"/>
  <c r="BJ588" i="58"/>
  <c r="AK588" i="58"/>
  <c r="CI588" i="58"/>
  <c r="BQ345" i="58"/>
  <c r="AR345" i="58"/>
  <c r="CP345" i="58"/>
  <c r="BQ301" i="58"/>
  <c r="AR301" i="58"/>
  <c r="CP301" i="58"/>
  <c r="B395" i="58"/>
  <c r="B602" i="58" s="1"/>
  <c r="D33" i="42"/>
  <c r="E33" i="42"/>
  <c r="D34" i="42"/>
  <c r="E34" i="42"/>
  <c r="D38" i="42"/>
  <c r="E38" i="42" s="1"/>
  <c r="D39" i="42"/>
  <c r="E39" i="42"/>
  <c r="L39" i="42" s="1"/>
  <c r="D40" i="42"/>
  <c r="E40" i="42"/>
  <c r="D42" i="42"/>
  <c r="E42" i="42"/>
  <c r="D44" i="42"/>
  <c r="E44" i="42" s="1"/>
  <c r="D45" i="42"/>
  <c r="E45" i="42"/>
  <c r="T45" i="42" s="1"/>
  <c r="D43" i="42"/>
  <c r="E43" i="42"/>
  <c r="I551" i="58"/>
  <c r="D41" i="42"/>
  <c r="E41" i="42"/>
  <c r="T34" i="42"/>
  <c r="Q18" i="42"/>
  <c r="G35" i="42"/>
  <c r="O33" i="42"/>
  <c r="G46" i="42"/>
  <c r="O38" i="42"/>
  <c r="I40" i="42"/>
  <c r="Q40" i="42" s="1"/>
  <c r="N40" i="42"/>
  <c r="I44" i="42"/>
  <c r="Q44" i="42" s="1"/>
  <c r="I45" i="42"/>
  <c r="Q45" i="42" s="1"/>
  <c r="N45" i="42"/>
  <c r="M41" i="42"/>
  <c r="Q41" i="42" s="1"/>
  <c r="N41" i="42"/>
  <c r="I39" i="42"/>
  <c r="Q39" i="42" s="1"/>
  <c r="N39" i="42"/>
  <c r="I34" i="42"/>
  <c r="Q34" i="42" s="1"/>
  <c r="I14" i="42"/>
  <c r="H14" i="42"/>
  <c r="I33" i="42"/>
  <c r="F35" i="42"/>
  <c r="OM17" i="42"/>
  <c r="OL17" i="42"/>
  <c r="OK17" i="42"/>
  <c r="OJ17" i="42"/>
  <c r="OI17" i="42"/>
  <c r="OH17" i="42"/>
  <c r="OM18" i="42"/>
  <c r="OL18" i="42"/>
  <c r="OK18" i="42"/>
  <c r="OJ18" i="42"/>
  <c r="OI18" i="42"/>
  <c r="OH18" i="42"/>
  <c r="OM23" i="42"/>
  <c r="OL23" i="42"/>
  <c r="OK23" i="42"/>
  <c r="OJ23" i="42"/>
  <c r="OI23" i="42"/>
  <c r="OH23" i="42"/>
  <c r="OM24" i="42"/>
  <c r="OL24" i="42"/>
  <c r="OK24" i="42"/>
  <c r="OJ24" i="42"/>
  <c r="OI24" i="42"/>
  <c r="OH24" i="42"/>
  <c r="OG17" i="42"/>
  <c r="OF17" i="42"/>
  <c r="OE17" i="42"/>
  <c r="OD17" i="42"/>
  <c r="OC17" i="42"/>
  <c r="OB17" i="42"/>
  <c r="OA17" i="42"/>
  <c r="NZ17" i="42"/>
  <c r="NY17" i="42"/>
  <c r="NX17" i="42"/>
  <c r="NW17" i="42"/>
  <c r="NV17" i="42"/>
  <c r="NU17" i="42"/>
  <c r="NT17" i="42"/>
  <c r="NS17" i="42"/>
  <c r="NR17" i="42"/>
  <c r="NQ17" i="42"/>
  <c r="NP17" i="42"/>
  <c r="NO17" i="42"/>
  <c r="NN17" i="42"/>
  <c r="NM17" i="42"/>
  <c r="NL17" i="42"/>
  <c r="NK17" i="42"/>
  <c r="NJ17" i="42"/>
  <c r="NI17" i="42"/>
  <c r="NH17" i="42"/>
  <c r="NG17" i="42"/>
  <c r="NF17" i="42"/>
  <c r="NE17" i="42"/>
  <c r="ND17" i="42"/>
  <c r="NC17" i="42"/>
  <c r="NB17" i="42"/>
  <c r="NA17" i="42"/>
  <c r="MZ17" i="42"/>
  <c r="MY17" i="42"/>
  <c r="MX17" i="42"/>
  <c r="MW17" i="42"/>
  <c r="MV17" i="42"/>
  <c r="MU17" i="42"/>
  <c r="MT17" i="42"/>
  <c r="MS17" i="42"/>
  <c r="MR17" i="42"/>
  <c r="MQ17" i="42"/>
  <c r="MP17" i="42"/>
  <c r="MO17" i="42"/>
  <c r="MN17" i="42"/>
  <c r="MM17" i="42"/>
  <c r="ML17" i="42"/>
  <c r="MK17" i="42"/>
  <c r="MJ17" i="42"/>
  <c r="MI17" i="42"/>
  <c r="MH17" i="42"/>
  <c r="MG17" i="42"/>
  <c r="MF17" i="42"/>
  <c r="ME17" i="42"/>
  <c r="MD17" i="42"/>
  <c r="MC17" i="42"/>
  <c r="MB17" i="42"/>
  <c r="MA17" i="42"/>
  <c r="LZ17" i="42"/>
  <c r="FA18" i="42"/>
  <c r="OG18" i="42"/>
  <c r="OF18" i="42"/>
  <c r="OE18" i="42"/>
  <c r="OD18" i="42"/>
  <c r="OC18" i="42"/>
  <c r="OB18" i="42"/>
  <c r="OA18" i="42"/>
  <c r="NZ18" i="42"/>
  <c r="NY18" i="42"/>
  <c r="NX18" i="42"/>
  <c r="NW18" i="42"/>
  <c r="NV18" i="42"/>
  <c r="NU18" i="42"/>
  <c r="NT18" i="42"/>
  <c r="NS18" i="42"/>
  <c r="NR18" i="42"/>
  <c r="NQ18" i="42"/>
  <c r="NP18" i="42"/>
  <c r="NO18" i="42"/>
  <c r="NN18" i="42"/>
  <c r="NM18" i="42"/>
  <c r="NL18" i="42"/>
  <c r="NK18" i="42"/>
  <c r="NJ18" i="42"/>
  <c r="NI18" i="42"/>
  <c r="NH18" i="42"/>
  <c r="NG18" i="42"/>
  <c r="NF18" i="42"/>
  <c r="NE18" i="42"/>
  <c r="ND18" i="42"/>
  <c r="NC18" i="42"/>
  <c r="NB18" i="42"/>
  <c r="NA18" i="42"/>
  <c r="MZ18" i="42"/>
  <c r="MY18" i="42"/>
  <c r="MX18" i="42"/>
  <c r="MW18" i="42"/>
  <c r="MV18" i="42"/>
  <c r="MU18" i="42"/>
  <c r="MT18" i="42"/>
  <c r="MS18" i="42"/>
  <c r="MR18" i="42"/>
  <c r="MQ18" i="42"/>
  <c r="MP18" i="42"/>
  <c r="MO18" i="42"/>
  <c r="MN18" i="42"/>
  <c r="MM18" i="42"/>
  <c r="ML18" i="42"/>
  <c r="MK18" i="42"/>
  <c r="MJ18" i="42"/>
  <c r="MI18" i="42"/>
  <c r="MH18" i="42"/>
  <c r="MG18" i="42"/>
  <c r="MF18" i="42"/>
  <c r="ME18" i="42"/>
  <c r="MD18" i="42"/>
  <c r="MC18" i="42"/>
  <c r="MB18" i="42"/>
  <c r="MA18" i="42"/>
  <c r="LZ18" i="42"/>
  <c r="OG23" i="42"/>
  <c r="OF23" i="42"/>
  <c r="OE23" i="42"/>
  <c r="OD23" i="42"/>
  <c r="OC23" i="42"/>
  <c r="OB23" i="42"/>
  <c r="OA23" i="42"/>
  <c r="NZ23" i="42"/>
  <c r="NY23" i="42"/>
  <c r="NX23" i="42"/>
  <c r="NW23" i="42"/>
  <c r="NV23" i="42"/>
  <c r="NU23" i="42"/>
  <c r="NT23" i="42"/>
  <c r="NS23" i="42"/>
  <c r="NR23" i="42"/>
  <c r="NQ23" i="42"/>
  <c r="NP23" i="42"/>
  <c r="NO23" i="42"/>
  <c r="NN23" i="42"/>
  <c r="NM23" i="42"/>
  <c r="NL23" i="42"/>
  <c r="NK23" i="42"/>
  <c r="NJ23" i="42"/>
  <c r="NI23" i="42"/>
  <c r="NH23" i="42"/>
  <c r="NG23" i="42"/>
  <c r="NF23" i="42"/>
  <c r="NE23" i="42"/>
  <c r="ND23" i="42"/>
  <c r="NC23" i="42"/>
  <c r="NB23" i="42"/>
  <c r="NA23" i="42"/>
  <c r="MZ23" i="42"/>
  <c r="MY23" i="42"/>
  <c r="MX23" i="42"/>
  <c r="MW23" i="42"/>
  <c r="MV23" i="42"/>
  <c r="MU23" i="42"/>
  <c r="MT23" i="42"/>
  <c r="MS23" i="42"/>
  <c r="MR23" i="42"/>
  <c r="MQ23" i="42"/>
  <c r="MP23" i="42"/>
  <c r="MO23" i="42"/>
  <c r="MN23" i="42"/>
  <c r="MM23" i="42"/>
  <c r="ML23" i="42"/>
  <c r="MK23" i="42"/>
  <c r="MJ23" i="42"/>
  <c r="MI23" i="42"/>
  <c r="MH23" i="42"/>
  <c r="MG23" i="42"/>
  <c r="MF23" i="42"/>
  <c r="ME23" i="42"/>
  <c r="MD23" i="42"/>
  <c r="MC23" i="42"/>
  <c r="MB23" i="42"/>
  <c r="MA23" i="42"/>
  <c r="LZ23" i="42"/>
  <c r="OG24" i="42"/>
  <c r="OF24" i="42"/>
  <c r="OE24" i="42"/>
  <c r="OD24" i="42"/>
  <c r="OC24" i="42"/>
  <c r="OB24" i="42"/>
  <c r="OA24" i="42"/>
  <c r="NZ24" i="42"/>
  <c r="NY24" i="42"/>
  <c r="NX24" i="42"/>
  <c r="NW24" i="42"/>
  <c r="NV24" i="42"/>
  <c r="NU24" i="42"/>
  <c r="NT24" i="42"/>
  <c r="NS24" i="42"/>
  <c r="NR24" i="42"/>
  <c r="NQ24" i="42"/>
  <c r="NP24" i="42"/>
  <c r="NO24" i="42"/>
  <c r="NN24" i="42"/>
  <c r="NM24" i="42"/>
  <c r="NL24" i="42"/>
  <c r="NK24" i="42"/>
  <c r="NJ24" i="42"/>
  <c r="NI24" i="42"/>
  <c r="NH24" i="42"/>
  <c r="NG24" i="42"/>
  <c r="NF24" i="42"/>
  <c r="NE24" i="42"/>
  <c r="ND24" i="42"/>
  <c r="NC24" i="42"/>
  <c r="NB24" i="42"/>
  <c r="NA24" i="42"/>
  <c r="MZ24" i="42"/>
  <c r="MY24" i="42"/>
  <c r="MX24" i="42"/>
  <c r="MW24" i="42"/>
  <c r="MV24" i="42"/>
  <c r="MU24" i="42"/>
  <c r="MT24" i="42"/>
  <c r="MS24" i="42"/>
  <c r="MR24" i="42"/>
  <c r="MQ24" i="42"/>
  <c r="MP24" i="42"/>
  <c r="MO24" i="42"/>
  <c r="MN24" i="42"/>
  <c r="MM24" i="42"/>
  <c r="ML24" i="42"/>
  <c r="MK24" i="42"/>
  <c r="MJ24" i="42"/>
  <c r="MI24" i="42"/>
  <c r="MH24" i="42"/>
  <c r="MG24" i="42"/>
  <c r="MF24" i="42"/>
  <c r="ME24" i="42"/>
  <c r="MD24" i="42"/>
  <c r="MC24" i="42"/>
  <c r="MB24" i="42"/>
  <c r="MA24" i="42"/>
  <c r="LZ24" i="42"/>
  <c r="G27" i="42"/>
  <c r="F27" i="42"/>
  <c r="H43" i="42"/>
  <c r="F46" i="42"/>
  <c r="I38" i="42"/>
  <c r="H42" i="42"/>
  <c r="H41" i="42"/>
  <c r="H40" i="42"/>
  <c r="L40" i="42"/>
  <c r="L41" i="42"/>
  <c r="L33" i="42"/>
  <c r="L34" i="42"/>
  <c r="BM18" i="42"/>
  <c r="CC18" i="42"/>
  <c r="CS18" i="42"/>
  <c r="DI18" i="42"/>
  <c r="DY18" i="42"/>
  <c r="EO18" i="42"/>
  <c r="FQ18" i="42"/>
  <c r="BU18" i="42"/>
  <c r="CK18" i="42"/>
  <c r="DA18" i="42"/>
  <c r="DQ18" i="42"/>
  <c r="EG18" i="42"/>
  <c r="H25" i="42"/>
  <c r="H33" i="42"/>
  <c r="H34" i="42"/>
  <c r="P34" i="42" s="1"/>
  <c r="I25" i="42"/>
  <c r="FX18" i="42"/>
  <c r="FM18" i="42"/>
  <c r="FE18" i="42"/>
  <c r="EW18" i="42"/>
  <c r="BQ18" i="42"/>
  <c r="BY18" i="42"/>
  <c r="CG18" i="42"/>
  <c r="CO18" i="42"/>
  <c r="CW18" i="42"/>
  <c r="DE18" i="42"/>
  <c r="DM18" i="42"/>
  <c r="DU18" i="42"/>
  <c r="EC18" i="42"/>
  <c r="EK18" i="42"/>
  <c r="ES18" i="42"/>
  <c r="FI18" i="42"/>
  <c r="GF18" i="42"/>
  <c r="BK18" i="42"/>
  <c r="BO18" i="42"/>
  <c r="BS18" i="42"/>
  <c r="BW18" i="42"/>
  <c r="CA18" i="42"/>
  <c r="CE18" i="42"/>
  <c r="CI18" i="42"/>
  <c r="CM18" i="42"/>
  <c r="CQ18" i="42"/>
  <c r="CU18" i="42"/>
  <c r="CY18" i="42"/>
  <c r="DC18" i="42"/>
  <c r="DG18" i="42"/>
  <c r="DK18" i="42"/>
  <c r="DO18" i="42"/>
  <c r="DS18" i="42"/>
  <c r="DW18" i="42"/>
  <c r="EA18" i="42"/>
  <c r="EE18" i="42"/>
  <c r="EI18" i="42"/>
  <c r="EM18" i="42"/>
  <c r="EQ18" i="42"/>
  <c r="EU18" i="42"/>
  <c r="EY18" i="42"/>
  <c r="FC18" i="42"/>
  <c r="FG18" i="42"/>
  <c r="FK18" i="42"/>
  <c r="FO18" i="42"/>
  <c r="FT18" i="42"/>
  <c r="GB18" i="42"/>
  <c r="GJ18" i="42"/>
  <c r="GR18" i="42"/>
  <c r="GZ18" i="42"/>
  <c r="HH18" i="42"/>
  <c r="HP18" i="42"/>
  <c r="HX18" i="42"/>
  <c r="IF18" i="42"/>
  <c r="IN18" i="42"/>
  <c r="IV18" i="42"/>
  <c r="JD18" i="42"/>
  <c r="JL18" i="42"/>
  <c r="JT18" i="42"/>
  <c r="KB18" i="42"/>
  <c r="KJ18" i="42"/>
  <c r="KR18" i="42"/>
  <c r="KZ18" i="42"/>
  <c r="LH18" i="42"/>
  <c r="LP18" i="42"/>
  <c r="LX18" i="42"/>
  <c r="GN18" i="42"/>
  <c r="GV18" i="42"/>
  <c r="HD18" i="42"/>
  <c r="HL18" i="42"/>
  <c r="HT18" i="42"/>
  <c r="IB18" i="42"/>
  <c r="IJ18" i="42"/>
  <c r="IR18" i="42"/>
  <c r="IZ18" i="42"/>
  <c r="JH18" i="42"/>
  <c r="JP18" i="42"/>
  <c r="JX18" i="42"/>
  <c r="KF18" i="42"/>
  <c r="KN18" i="42"/>
  <c r="KV18" i="42"/>
  <c r="LD18" i="42"/>
  <c r="LL18" i="42"/>
  <c r="LT18" i="42"/>
  <c r="L18" i="42"/>
  <c r="P18" i="42" s="1"/>
  <c r="LY18" i="42"/>
  <c r="LW18" i="42"/>
  <c r="LU18" i="42"/>
  <c r="LS18" i="42"/>
  <c r="LQ18" i="42"/>
  <c r="LO18" i="42"/>
  <c r="LM18" i="42"/>
  <c r="LK18" i="42"/>
  <c r="LI18" i="42"/>
  <c r="LG18" i="42"/>
  <c r="LE18" i="42"/>
  <c r="LC18" i="42"/>
  <c r="LA18" i="42"/>
  <c r="KY18" i="42"/>
  <c r="KW18" i="42"/>
  <c r="KU18" i="42"/>
  <c r="KS18" i="42"/>
  <c r="KQ18" i="42"/>
  <c r="KO18" i="42"/>
  <c r="KM18" i="42"/>
  <c r="KK18" i="42"/>
  <c r="KI18" i="42"/>
  <c r="KG18" i="42"/>
  <c r="KE18" i="42"/>
  <c r="KC18" i="42"/>
  <c r="KA18" i="42"/>
  <c r="JY18" i="42"/>
  <c r="JW18" i="42"/>
  <c r="JU18" i="42"/>
  <c r="JS18" i="42"/>
  <c r="JQ18" i="42"/>
  <c r="JO18" i="42"/>
  <c r="JM18" i="42"/>
  <c r="JK18" i="42"/>
  <c r="JI18" i="42"/>
  <c r="JG18" i="42"/>
  <c r="JE18" i="42"/>
  <c r="JC18" i="42"/>
  <c r="JA18" i="42"/>
  <c r="IY18" i="42"/>
  <c r="IW18" i="42"/>
  <c r="IU18" i="42"/>
  <c r="IS18" i="42"/>
  <c r="IQ18" i="42"/>
  <c r="IO18" i="42"/>
  <c r="IM18" i="42"/>
  <c r="IK18" i="42"/>
  <c r="II18" i="42"/>
  <c r="IG18" i="42"/>
  <c r="IE18" i="42"/>
  <c r="IC18" i="42"/>
  <c r="IA18" i="42"/>
  <c r="HY18" i="42"/>
  <c r="HW18" i="42"/>
  <c r="HU18" i="42"/>
  <c r="HS18" i="42"/>
  <c r="HQ18" i="42"/>
  <c r="HO18" i="42"/>
  <c r="HM18" i="42"/>
  <c r="HK18" i="42"/>
  <c r="HI18" i="42"/>
  <c r="HG18" i="42"/>
  <c r="HE18" i="42"/>
  <c r="HC18" i="42"/>
  <c r="HA18" i="42"/>
  <c r="GY18" i="42"/>
  <c r="GW18" i="42"/>
  <c r="GU18" i="42"/>
  <c r="GS18" i="42"/>
  <c r="GQ18" i="42"/>
  <c r="GO18" i="42"/>
  <c r="GM18" i="42"/>
  <c r="GK18" i="42"/>
  <c r="GI18" i="42"/>
  <c r="GG18" i="42"/>
  <c r="GE18" i="42"/>
  <c r="GC18" i="42"/>
  <c r="GA18" i="42"/>
  <c r="FY18" i="42"/>
  <c r="FW18" i="42"/>
  <c r="FU18" i="42"/>
  <c r="FS18" i="42"/>
  <c r="BJ18" i="42"/>
  <c r="BL18" i="42"/>
  <c r="BN18" i="42"/>
  <c r="BP18" i="42"/>
  <c r="BR18" i="42"/>
  <c r="BT18" i="42"/>
  <c r="BV18" i="42"/>
  <c r="BX18" i="42"/>
  <c r="BZ18" i="42"/>
  <c r="CB18" i="42"/>
  <c r="CD18" i="42"/>
  <c r="CF18" i="42"/>
  <c r="CH18" i="42"/>
  <c r="CJ18" i="42"/>
  <c r="CL18" i="42"/>
  <c r="CN18" i="42"/>
  <c r="CP18" i="42"/>
  <c r="CR18" i="42"/>
  <c r="CT18" i="42"/>
  <c r="CV18" i="42"/>
  <c r="CX18" i="42"/>
  <c r="CZ18" i="42"/>
  <c r="DB18" i="42"/>
  <c r="DD18" i="42"/>
  <c r="DF18" i="42"/>
  <c r="DH18" i="42"/>
  <c r="DJ18" i="42"/>
  <c r="DL18" i="42"/>
  <c r="DN18" i="42"/>
  <c r="DP18" i="42"/>
  <c r="DR18" i="42"/>
  <c r="DT18" i="42"/>
  <c r="DV18" i="42"/>
  <c r="DX18" i="42"/>
  <c r="DZ18" i="42"/>
  <c r="EB18" i="42"/>
  <c r="ED18" i="42"/>
  <c r="EF18" i="42"/>
  <c r="EH18" i="42"/>
  <c r="EJ18" i="42"/>
  <c r="EL18" i="42"/>
  <c r="EN18" i="42"/>
  <c r="EP18" i="42"/>
  <c r="ER18" i="42"/>
  <c r="ET18" i="42"/>
  <c r="EV18" i="42"/>
  <c r="EX18" i="42"/>
  <c r="EZ18" i="42"/>
  <c r="FB18" i="42"/>
  <c r="FD18" i="42"/>
  <c r="FF18" i="42"/>
  <c r="FH18" i="42"/>
  <c r="FJ18" i="42"/>
  <c r="FL18" i="42"/>
  <c r="FN18" i="42"/>
  <c r="FP18" i="42"/>
  <c r="FR18" i="42"/>
  <c r="FV18" i="42"/>
  <c r="FZ18" i="42"/>
  <c r="GD18" i="42"/>
  <c r="GH18" i="42"/>
  <c r="GL18" i="42"/>
  <c r="GP18" i="42"/>
  <c r="GT18" i="42"/>
  <c r="GX18" i="42"/>
  <c r="HB18" i="42"/>
  <c r="HF18" i="42"/>
  <c r="HJ18" i="42"/>
  <c r="HN18" i="42"/>
  <c r="HR18" i="42"/>
  <c r="HV18" i="42"/>
  <c r="HZ18" i="42"/>
  <c r="ID18" i="42"/>
  <c r="IH18" i="42"/>
  <c r="IL18" i="42"/>
  <c r="IP18" i="42"/>
  <c r="IT18" i="42"/>
  <c r="IX18" i="42"/>
  <c r="JB18" i="42"/>
  <c r="JF18" i="42"/>
  <c r="JJ18" i="42"/>
  <c r="JN18" i="42"/>
  <c r="JR18" i="42"/>
  <c r="JV18" i="42"/>
  <c r="JZ18" i="42"/>
  <c r="KD18" i="42"/>
  <c r="KH18" i="42"/>
  <c r="KL18" i="42"/>
  <c r="KP18" i="42"/>
  <c r="KT18" i="42"/>
  <c r="KX18" i="42"/>
  <c r="LB18" i="42"/>
  <c r="LF18" i="42"/>
  <c r="LJ18" i="42"/>
  <c r="LN18" i="42"/>
  <c r="LR18" i="42"/>
  <c r="LV18" i="42"/>
  <c r="T44" i="42" l="1"/>
  <c r="H44" i="42"/>
  <c r="L44" i="42"/>
  <c r="L38" i="42"/>
  <c r="T38" i="42"/>
  <c r="L45" i="42"/>
  <c r="H45" i="42"/>
  <c r="P33" i="42"/>
  <c r="P35" i="42" s="1"/>
  <c r="B39" i="43" s="1"/>
  <c r="C39" i="43" s="1"/>
  <c r="H39" i="42"/>
  <c r="P41" i="42"/>
  <c r="I27" i="42"/>
  <c r="F50" i="42"/>
  <c r="H27" i="42"/>
  <c r="T81" i="58"/>
  <c r="T125" i="58"/>
  <c r="T169" i="58"/>
  <c r="T213" i="58"/>
  <c r="T257" i="58"/>
  <c r="T301" i="58"/>
  <c r="T345" i="58"/>
  <c r="T389" i="58"/>
  <c r="T477" i="58"/>
  <c r="T37" i="58"/>
  <c r="T48" i="58"/>
  <c r="AS257" i="58"/>
  <c r="AS213" i="58"/>
  <c r="AS169" i="58"/>
  <c r="AS125" i="58"/>
  <c r="AS81" i="58"/>
  <c r="BR37" i="58"/>
  <c r="BR48" i="58"/>
  <c r="AS37" i="58"/>
  <c r="AS48" i="58"/>
  <c r="BR125" i="58"/>
  <c r="BR169" i="58"/>
  <c r="BR213" i="58"/>
  <c r="BR257" i="58"/>
  <c r="BR81" i="58"/>
  <c r="CQ37" i="58"/>
  <c r="CQ48" i="58"/>
  <c r="CQ257" i="58"/>
  <c r="CQ213" i="58"/>
  <c r="CQ169" i="58"/>
  <c r="CQ125" i="58"/>
  <c r="CQ81" i="58"/>
  <c r="CV45" i="58"/>
  <c r="CV48" i="58"/>
  <c r="R588" i="58"/>
  <c r="CP586" i="58"/>
  <c r="AR586" i="58"/>
  <c r="BQ586" i="58"/>
  <c r="CP585" i="58"/>
  <c r="AR585" i="58"/>
  <c r="BQ585" i="58"/>
  <c r="CP583" i="58"/>
  <c r="AR583" i="58"/>
  <c r="BQ583" i="58"/>
  <c r="CQ582" i="58"/>
  <c r="BR582" i="58"/>
  <c r="AS582" i="58"/>
  <c r="CL580" i="58"/>
  <c r="AN580" i="58"/>
  <c r="BM580" i="58"/>
  <c r="T43" i="42"/>
  <c r="T42" i="42"/>
  <c r="T40" i="42"/>
  <c r="T39" i="42"/>
  <c r="H38" i="42"/>
  <c r="P38" i="42" s="1"/>
  <c r="T33" i="42"/>
  <c r="T41" i="42"/>
  <c r="P40" i="42"/>
  <c r="P45" i="42"/>
  <c r="P39" i="42"/>
  <c r="P44" i="42"/>
  <c r="G50" i="42"/>
  <c r="I46" i="42"/>
  <c r="Q38" i="42"/>
  <c r="I35" i="42"/>
  <c r="Q33" i="42"/>
  <c r="H35" i="42"/>
  <c r="N35" i="42"/>
  <c r="O35" i="42"/>
  <c r="T48" i="42" l="1"/>
  <c r="H46" i="42"/>
  <c r="H50" i="42"/>
  <c r="I50" i="42"/>
  <c r="CQ590" i="58"/>
  <c r="CQ44" i="58"/>
  <c r="BZ44" i="58" s="1"/>
  <c r="BR590" i="58"/>
  <c r="AS44" i="58"/>
  <c r="BR45" i="58"/>
  <c r="AS581" i="58"/>
  <c r="AS590" i="58"/>
  <c r="T44" i="58"/>
  <c r="C44" i="58" s="1"/>
  <c r="T590" i="58"/>
  <c r="T589" i="58"/>
  <c r="T587" i="58"/>
  <c r="T586" i="58"/>
  <c r="T585" i="58"/>
  <c r="T581" i="58"/>
  <c r="BQ581" i="58"/>
  <c r="BS477" i="58"/>
  <c r="BA477" i="58"/>
  <c r="AT477" i="58"/>
  <c r="CR477" i="58"/>
  <c r="BZ477" i="58"/>
  <c r="BR389" i="58"/>
  <c r="AS389" i="58"/>
  <c r="CQ389" i="58"/>
  <c r="S433" i="58"/>
  <c r="BK433" i="58"/>
  <c r="AL433" i="58"/>
  <c r="CJ433" i="58"/>
  <c r="AT571" i="58"/>
  <c r="AX581" i="58"/>
  <c r="Y581" i="58"/>
  <c r="J545" i="58"/>
  <c r="J542" i="58"/>
  <c r="C16" i="43"/>
  <c r="C244" i="9"/>
  <c r="B307" i="58" l="1"/>
  <c r="B600" i="58" s="1"/>
  <c r="B351" i="58"/>
  <c r="B601" i="58" s="1"/>
  <c r="AY44" i="58"/>
  <c r="AY48" i="58"/>
  <c r="Z45" i="58"/>
  <c r="Z48" i="58"/>
  <c r="CP581" i="58"/>
  <c r="CR589" i="58"/>
  <c r="AB477" i="58"/>
  <c r="AT589" i="58"/>
  <c r="BS589" i="58"/>
  <c r="CQ587" i="58"/>
  <c r="AS587" i="58"/>
  <c r="BR587" i="58"/>
  <c r="I569" i="58"/>
  <c r="AH569" i="58"/>
  <c r="BG569" i="58"/>
  <c r="CF569" i="58"/>
  <c r="CQ301" i="58"/>
  <c r="AS301" i="58"/>
  <c r="BR301" i="58"/>
  <c r="J551" i="58"/>
  <c r="BX45" i="58" l="1"/>
  <c r="BX48" i="58"/>
  <c r="BU574" i="58"/>
  <c r="AV573" i="58"/>
  <c r="T580" i="58"/>
  <c r="CF575" i="58"/>
  <c r="BG575" i="58"/>
  <c r="AH575" i="58"/>
  <c r="I575" i="58"/>
  <c r="T582" i="58"/>
  <c r="BR345" i="58"/>
  <c r="AS345" i="58"/>
  <c r="CQ345" i="58"/>
  <c r="BR585" i="58"/>
  <c r="AS585" i="58"/>
  <c r="CQ585" i="58"/>
  <c r="AY581" i="58"/>
  <c r="Z581" i="58"/>
  <c r="U81" i="58" l="1"/>
  <c r="U125" i="58"/>
  <c r="U169" i="58"/>
  <c r="U213" i="58"/>
  <c r="U257" i="58"/>
  <c r="U301" i="58"/>
  <c r="U345" i="58"/>
  <c r="U389" i="58"/>
  <c r="U477" i="58"/>
  <c r="U37" i="58"/>
  <c r="C36" i="58"/>
  <c r="C37" i="58" s="1"/>
  <c r="U48" i="58"/>
  <c r="AT257" i="58"/>
  <c r="AT213" i="58"/>
  <c r="AT169" i="58"/>
  <c r="AT125" i="58"/>
  <c r="AT81" i="58"/>
  <c r="BS37" i="58"/>
  <c r="BA37" i="58"/>
  <c r="BS48" i="58"/>
  <c r="AT37" i="58"/>
  <c r="AB36" i="58"/>
  <c r="AT48" i="58"/>
  <c r="BS125" i="58"/>
  <c r="BS169" i="58"/>
  <c r="BS213" i="58"/>
  <c r="BS257" i="58"/>
  <c r="BS81" i="58"/>
  <c r="CR37" i="58"/>
  <c r="BZ36" i="58"/>
  <c r="BZ42" i="58" s="1"/>
  <c r="BZ47" i="58" s="1"/>
  <c r="CR48" i="58"/>
  <c r="CR257" i="58"/>
  <c r="CR213" i="58"/>
  <c r="CR169" i="58"/>
  <c r="CR125" i="58"/>
  <c r="CR81" i="58"/>
  <c r="I576" i="58"/>
  <c r="AH576" i="58"/>
  <c r="BG576" i="58"/>
  <c r="CF576" i="58"/>
  <c r="CW45" i="58"/>
  <c r="CW48" i="58"/>
  <c r="CQ586" i="58"/>
  <c r="AS586" i="58"/>
  <c r="BR586" i="58"/>
  <c r="CQ583" i="58"/>
  <c r="AS583" i="58"/>
  <c r="BR583" i="58"/>
  <c r="CR582" i="58"/>
  <c r="BS582" i="58"/>
  <c r="AT582" i="58"/>
  <c r="R46" i="42"/>
  <c r="AB37" i="58" l="1"/>
  <c r="AB42" i="58"/>
  <c r="AB47" i="58" s="1"/>
  <c r="CR590" i="58"/>
  <c r="B36" i="58"/>
  <c r="J7" i="35" s="1"/>
  <c r="BZ37" i="58"/>
  <c r="CR43" i="58"/>
  <c r="BS590" i="58"/>
  <c r="AT44" i="58"/>
  <c r="BS45" i="58"/>
  <c r="AT581" i="58"/>
  <c r="B520" i="58"/>
  <c r="AT590" i="58"/>
  <c r="U43" i="58"/>
  <c r="U590" i="58"/>
  <c r="C477" i="58"/>
  <c r="B476" i="58"/>
  <c r="U589" i="58"/>
  <c r="U587" i="58"/>
  <c r="U586" i="58"/>
  <c r="U585" i="58"/>
  <c r="U581" i="58"/>
  <c r="BS389" i="58"/>
  <c r="AT389" i="58"/>
  <c r="CR389" i="58"/>
  <c r="S588" i="58"/>
  <c r="BS301" i="58"/>
  <c r="AT301" i="58"/>
  <c r="CR301" i="58"/>
  <c r="AZ581" i="58"/>
  <c r="AA581" i="58"/>
  <c r="F130" i="20"/>
  <c r="C130" i="20"/>
  <c r="F129" i="20"/>
  <c r="C129" i="20"/>
  <c r="F128" i="20"/>
  <c r="C128" i="20"/>
  <c r="F127" i="20"/>
  <c r="C127" i="20"/>
  <c r="F126" i="20"/>
  <c r="C126" i="20"/>
  <c r="F125" i="20"/>
  <c r="C125" i="20"/>
  <c r="F124" i="20"/>
  <c r="C124" i="20"/>
  <c r="F123" i="20"/>
  <c r="C123" i="20"/>
  <c r="F122" i="20"/>
  <c r="C122" i="20"/>
  <c r="F121" i="20"/>
  <c r="C121" i="20"/>
  <c r="F120" i="20"/>
  <c r="C120" i="20"/>
  <c r="F119" i="20"/>
  <c r="C119" i="20"/>
  <c r="F118" i="20"/>
  <c r="C118" i="20"/>
  <c r="F117" i="20"/>
  <c r="C117" i="20"/>
  <c r="F116" i="20"/>
  <c r="C116" i="20"/>
  <c r="F115" i="20"/>
  <c r="C115" i="20"/>
  <c r="F114" i="20"/>
  <c r="C114" i="20"/>
  <c r="F82" i="20"/>
  <c r="C82" i="20"/>
  <c r="F81" i="20"/>
  <c r="C81" i="20"/>
  <c r="F80" i="20"/>
  <c r="C80" i="20"/>
  <c r="F79" i="20"/>
  <c r="C79" i="20"/>
  <c r="F78" i="20"/>
  <c r="C78" i="20"/>
  <c r="F77" i="20"/>
  <c r="C77" i="20"/>
  <c r="E126" i="19"/>
  <c r="C126" i="19"/>
  <c r="E114" i="19"/>
  <c r="C114" i="19"/>
  <c r="E113" i="19"/>
  <c r="C113" i="19"/>
  <c r="E112" i="19"/>
  <c r="C112" i="19"/>
  <c r="E117" i="19"/>
  <c r="C117" i="19"/>
  <c r="E116" i="19"/>
  <c r="C116" i="19"/>
  <c r="E118" i="19"/>
  <c r="C118" i="19"/>
  <c r="E76" i="19"/>
  <c r="C76" i="19"/>
  <c r="G120" i="7"/>
  <c r="J17" i="35" l="1"/>
  <c r="B477" i="58"/>
  <c r="J18" i="35"/>
  <c r="B521" i="58"/>
  <c r="AZ45" i="58"/>
  <c r="AB45" i="58" s="1"/>
  <c r="AZ48" i="58"/>
  <c r="AA45" i="58"/>
  <c r="C45" i="58" s="1"/>
  <c r="AA48" i="58"/>
  <c r="CR587" i="58"/>
  <c r="AT587" i="58"/>
  <c r="BS587" i="58"/>
  <c r="CJ588" i="58"/>
  <c r="AL588" i="58"/>
  <c r="BK588" i="58"/>
  <c r="T433" i="58"/>
  <c r="CR585" i="58"/>
  <c r="AT585" i="58"/>
  <c r="BS585" i="58"/>
  <c r="K542" i="58"/>
  <c r="C261" i="9"/>
  <c r="C260" i="9"/>
  <c r="C259" i="9"/>
  <c r="C257" i="9"/>
  <c r="C256" i="9"/>
  <c r="C255" i="9"/>
  <c r="C254" i="9"/>
  <c r="C248" i="9"/>
  <c r="C247" i="9"/>
  <c r="C246" i="9"/>
  <c r="C243" i="9"/>
  <c r="C242" i="9"/>
  <c r="C241" i="9"/>
  <c r="R25" i="42"/>
  <c r="BY45" i="58" l="1"/>
  <c r="BY48" i="58"/>
  <c r="BV574" i="58"/>
  <c r="AW573" i="58"/>
  <c r="BR581" i="58"/>
  <c r="U582" i="58"/>
  <c r="BT589" i="58"/>
  <c r="AU589" i="58"/>
  <c r="CS589" i="58"/>
  <c r="BS345" i="58"/>
  <c r="AT345" i="58"/>
  <c r="CR345" i="58"/>
  <c r="BN580" i="58"/>
  <c r="AO580" i="58"/>
  <c r="CM580" i="58"/>
  <c r="AU571" i="58"/>
  <c r="K545" i="58"/>
  <c r="K539" i="58"/>
  <c r="K551" i="58"/>
  <c r="KP273" i="9"/>
  <c r="KO273" i="9"/>
  <c r="KN273" i="9"/>
  <c r="KM273" i="9"/>
  <c r="KL273" i="9"/>
  <c r="KK273" i="9"/>
  <c r="KJ273" i="9"/>
  <c r="KI273" i="9"/>
  <c r="KH273" i="9"/>
  <c r="KG273" i="9"/>
  <c r="KF273" i="9"/>
  <c r="KE273" i="9"/>
  <c r="KD273" i="9"/>
  <c r="KC273" i="9"/>
  <c r="KB273" i="9"/>
  <c r="KA273" i="9"/>
  <c r="JZ273" i="9"/>
  <c r="JY273" i="9"/>
  <c r="JX273" i="9"/>
  <c r="JW273" i="9"/>
  <c r="JV273" i="9"/>
  <c r="JU273" i="9"/>
  <c r="JT273" i="9"/>
  <c r="JS273" i="9"/>
  <c r="JR273" i="9"/>
  <c r="JQ273" i="9"/>
  <c r="JP273" i="9"/>
  <c r="JO273" i="9"/>
  <c r="JN273" i="9"/>
  <c r="JM273" i="9"/>
  <c r="JL273" i="9"/>
  <c r="JK273" i="9"/>
  <c r="JJ273" i="9"/>
  <c r="JI273" i="9"/>
  <c r="JH273" i="9"/>
  <c r="JG273" i="9"/>
  <c r="JF273" i="9"/>
  <c r="JE273" i="9"/>
  <c r="JD273" i="9"/>
  <c r="JC273" i="9"/>
  <c r="JB273" i="9"/>
  <c r="JA273" i="9"/>
  <c r="IZ273" i="9"/>
  <c r="IY273" i="9"/>
  <c r="IX273" i="9"/>
  <c r="IW273" i="9"/>
  <c r="IV273" i="9"/>
  <c r="IU273" i="9"/>
  <c r="IT273" i="9"/>
  <c r="IS273" i="9"/>
  <c r="IR273" i="9"/>
  <c r="IQ273" i="9"/>
  <c r="IP273" i="9"/>
  <c r="IO273" i="9"/>
  <c r="IN273" i="9"/>
  <c r="IM273" i="9"/>
  <c r="IL273" i="9"/>
  <c r="IK273" i="9"/>
  <c r="IJ273" i="9"/>
  <c r="II273" i="9"/>
  <c r="IH273" i="9"/>
  <c r="IG273" i="9"/>
  <c r="IF273" i="9"/>
  <c r="IE273" i="9"/>
  <c r="ID273" i="9"/>
  <c r="IC273" i="9"/>
  <c r="IB273" i="9"/>
  <c r="IA273" i="9"/>
  <c r="HZ273" i="9"/>
  <c r="HY273" i="9"/>
  <c r="HX273" i="9"/>
  <c r="HW273" i="9"/>
  <c r="HV273" i="9"/>
  <c r="HU273" i="9"/>
  <c r="HT273" i="9"/>
  <c r="HS273" i="9"/>
  <c r="HR273" i="9"/>
  <c r="HQ273" i="9"/>
  <c r="HP273" i="9"/>
  <c r="HO273" i="9"/>
  <c r="HN273" i="9"/>
  <c r="HM273" i="9"/>
  <c r="HL273" i="9"/>
  <c r="HK273" i="9"/>
  <c r="HJ273" i="9"/>
  <c r="HI273" i="9"/>
  <c r="HH273" i="9"/>
  <c r="HG273" i="9"/>
  <c r="HF273" i="9"/>
  <c r="HE273" i="9"/>
  <c r="HD273" i="9"/>
  <c r="HC273" i="9"/>
  <c r="HB273" i="9"/>
  <c r="HA273" i="9"/>
  <c r="GZ273" i="9"/>
  <c r="GY273" i="9"/>
  <c r="GX273" i="9"/>
  <c r="GW273" i="9"/>
  <c r="GV273" i="9"/>
  <c r="GU273" i="9"/>
  <c r="GT273" i="9"/>
  <c r="GS273" i="9"/>
  <c r="GR273" i="9"/>
  <c r="GQ273" i="9"/>
  <c r="GP273" i="9"/>
  <c r="GO273" i="9"/>
  <c r="GN273" i="9"/>
  <c r="GM273" i="9"/>
  <c r="GL273" i="9"/>
  <c r="GK273" i="9"/>
  <c r="GJ273" i="9"/>
  <c r="GI273" i="9"/>
  <c r="GH273" i="9"/>
  <c r="GG273" i="9"/>
  <c r="GF273" i="9"/>
  <c r="GE273" i="9"/>
  <c r="GD273" i="9"/>
  <c r="GC273" i="9"/>
  <c r="GB273" i="9"/>
  <c r="GA273" i="9"/>
  <c r="FZ273" i="9"/>
  <c r="FY273" i="9"/>
  <c r="FX273" i="9"/>
  <c r="FW273" i="9"/>
  <c r="FV273" i="9"/>
  <c r="FU273" i="9"/>
  <c r="FT273" i="9"/>
  <c r="FS273" i="9"/>
  <c r="FR273" i="9"/>
  <c r="FQ273" i="9"/>
  <c r="FP273" i="9"/>
  <c r="FO273" i="9"/>
  <c r="FN273" i="9"/>
  <c r="FM273" i="9"/>
  <c r="FL273" i="9"/>
  <c r="FK273" i="9"/>
  <c r="FJ273" i="9"/>
  <c r="FI273" i="9"/>
  <c r="FH273" i="9"/>
  <c r="FG273" i="9"/>
  <c r="FF273" i="9"/>
  <c r="FE273" i="9"/>
  <c r="FD273" i="9"/>
  <c r="FC273" i="9"/>
  <c r="FB273" i="9"/>
  <c r="FA273" i="9"/>
  <c r="EZ273" i="9"/>
  <c r="EY273" i="9"/>
  <c r="EX273" i="9"/>
  <c r="EW273" i="9"/>
  <c r="EV273" i="9"/>
  <c r="EU273" i="9"/>
  <c r="ET273" i="9"/>
  <c r="ES273" i="9"/>
  <c r="ER273" i="9"/>
  <c r="EQ273" i="9"/>
  <c r="EP273" i="9"/>
  <c r="EO273" i="9"/>
  <c r="EN273" i="9"/>
  <c r="EM273" i="9"/>
  <c r="EL273" i="9"/>
  <c r="EK273" i="9"/>
  <c r="EJ273" i="9"/>
  <c r="EI273" i="9"/>
  <c r="EH273" i="9"/>
  <c r="EG273" i="9"/>
  <c r="EF273" i="9"/>
  <c r="EE273" i="9"/>
  <c r="ED273" i="9"/>
  <c r="EC273" i="9"/>
  <c r="EB273" i="9"/>
  <c r="EA273" i="9"/>
  <c r="DZ273" i="9"/>
  <c r="DY273" i="9"/>
  <c r="DX273" i="9"/>
  <c r="DW273" i="9"/>
  <c r="DV273" i="9"/>
  <c r="DU273" i="9"/>
  <c r="DT273" i="9"/>
  <c r="DS273" i="9"/>
  <c r="DR273" i="9"/>
  <c r="DQ273" i="9"/>
  <c r="DP273" i="9"/>
  <c r="DO273" i="9"/>
  <c r="DN273" i="9"/>
  <c r="DM273" i="9"/>
  <c r="DL273" i="9"/>
  <c r="DK273" i="9"/>
  <c r="DJ273" i="9"/>
  <c r="DI273" i="9"/>
  <c r="DH273" i="9"/>
  <c r="DG273" i="9"/>
  <c r="DF273" i="9"/>
  <c r="DE273" i="9"/>
  <c r="DD273" i="9"/>
  <c r="DC273" i="9"/>
  <c r="DB273" i="9"/>
  <c r="DA273" i="9"/>
  <c r="CZ273" i="9"/>
  <c r="CY273" i="9"/>
  <c r="CX273" i="9"/>
  <c r="CW273" i="9"/>
  <c r="CV273" i="9"/>
  <c r="CU273" i="9"/>
  <c r="CT273" i="9"/>
  <c r="CS273" i="9"/>
  <c r="CR273" i="9"/>
  <c r="CQ273" i="9"/>
  <c r="CP273" i="9"/>
  <c r="CO273" i="9"/>
  <c r="CN273" i="9"/>
  <c r="CM273" i="9"/>
  <c r="CL273" i="9"/>
  <c r="CK273" i="9"/>
  <c r="CJ273" i="9"/>
  <c r="CI273" i="9"/>
  <c r="CH273" i="9"/>
  <c r="CG273" i="9"/>
  <c r="CF273" i="9"/>
  <c r="CE273" i="9"/>
  <c r="CD273" i="9"/>
  <c r="CC273" i="9"/>
  <c r="CB273" i="9"/>
  <c r="CA273" i="9"/>
  <c r="BZ273" i="9"/>
  <c r="BY273" i="9"/>
  <c r="BX273" i="9"/>
  <c r="BW273" i="9"/>
  <c r="BV273" i="9"/>
  <c r="BU273" i="9"/>
  <c r="BT273" i="9"/>
  <c r="BS273" i="9"/>
  <c r="BR273" i="9"/>
  <c r="BQ273" i="9"/>
  <c r="BP273" i="9"/>
  <c r="BO273" i="9"/>
  <c r="BN273" i="9"/>
  <c r="BM273" i="9"/>
  <c r="BL273" i="9"/>
  <c r="BK273" i="9"/>
  <c r="BJ273" i="9"/>
  <c r="BI273" i="9"/>
  <c r="BH273" i="9"/>
  <c r="BG273" i="9"/>
  <c r="BF273" i="9"/>
  <c r="BE273" i="9"/>
  <c r="BD273" i="9"/>
  <c r="BC273" i="9"/>
  <c r="BB273" i="9"/>
  <c r="BA273" i="9"/>
  <c r="AZ273" i="9"/>
  <c r="AY273" i="9"/>
  <c r="AX273" i="9"/>
  <c r="AW273" i="9"/>
  <c r="AV273" i="9"/>
  <c r="AU273" i="9"/>
  <c r="AT273" i="9"/>
  <c r="AS273" i="9"/>
  <c r="AR273" i="9"/>
  <c r="AQ273" i="9"/>
  <c r="AP273" i="9"/>
  <c r="AO273" i="9"/>
  <c r="AN273" i="9"/>
  <c r="AM273" i="9"/>
  <c r="AL273" i="9"/>
  <c r="AK273" i="9"/>
  <c r="AJ273" i="9"/>
  <c r="AI273" i="9"/>
  <c r="AH273" i="9"/>
  <c r="AG273" i="9"/>
  <c r="V81" i="58" l="1"/>
  <c r="C81" i="58"/>
  <c r="V125" i="58"/>
  <c r="C125" i="58"/>
  <c r="V169" i="58"/>
  <c r="V213" i="58"/>
  <c r="V257" i="58"/>
  <c r="V301" i="58"/>
  <c r="V345" i="58"/>
  <c r="V389" i="58"/>
  <c r="C389" i="58"/>
  <c r="AU257" i="58"/>
  <c r="AU213" i="58"/>
  <c r="AU169" i="58"/>
  <c r="AU125" i="58"/>
  <c r="AU81" i="58"/>
  <c r="BT125" i="58"/>
  <c r="BA125" i="58"/>
  <c r="BT169" i="58"/>
  <c r="BT213" i="58"/>
  <c r="BT257" i="58"/>
  <c r="BT81" i="58"/>
  <c r="BA81" i="58"/>
  <c r="CS257" i="58"/>
  <c r="CS213" i="58"/>
  <c r="CS169" i="58"/>
  <c r="CS125" i="58"/>
  <c r="BZ125" i="58"/>
  <c r="CS81" i="58"/>
  <c r="BZ81" i="58"/>
  <c r="CX45" i="58"/>
  <c r="BZ45" i="58" s="1"/>
  <c r="CX48" i="58"/>
  <c r="CQ581" i="58"/>
  <c r="CK433" i="58"/>
  <c r="AM433" i="58"/>
  <c r="BL433" i="58"/>
  <c r="CR586" i="58"/>
  <c r="AT586" i="58"/>
  <c r="BS586" i="58"/>
  <c r="CR583" i="58"/>
  <c r="AT583" i="58"/>
  <c r="BS583" i="58"/>
  <c r="F310" i="9"/>
  <c r="I289" i="9"/>
  <c r="AB81" i="58" l="1"/>
  <c r="B80" i="58"/>
  <c r="J8" i="35" s="1"/>
  <c r="AB125" i="58"/>
  <c r="B124" i="58"/>
  <c r="V590" i="58"/>
  <c r="V589" i="58"/>
  <c r="CG569" i="58"/>
  <c r="BH569" i="58"/>
  <c r="AI569" i="58"/>
  <c r="U580" i="58"/>
  <c r="J569" i="58"/>
  <c r="T588" i="58"/>
  <c r="BT389" i="58"/>
  <c r="AU389" i="58"/>
  <c r="CS389" i="58"/>
  <c r="L542" i="58"/>
  <c r="R35" i="42"/>
  <c r="K35" i="42"/>
  <c r="J35" i="42"/>
  <c r="M13" i="42"/>
  <c r="Q13" i="42" s="1"/>
  <c r="E63" i="42"/>
  <c r="V43" i="58" l="1"/>
  <c r="AU590" i="58"/>
  <c r="B125" i="58"/>
  <c r="J9" i="35"/>
  <c r="BT48" i="58"/>
  <c r="AU48" i="58"/>
  <c r="BT590" i="58"/>
  <c r="CS48" i="58"/>
  <c r="CS590" i="58"/>
  <c r="Y574" i="58"/>
  <c r="Y571" i="58"/>
  <c r="Y590" i="58"/>
  <c r="J575" i="58"/>
  <c r="U433" i="58"/>
  <c r="L545" i="58"/>
  <c r="L539" i="58"/>
  <c r="L551" i="58"/>
  <c r="CS43" i="58" l="1"/>
  <c r="AU44" i="58"/>
  <c r="BT45" i="58"/>
  <c r="AU581" i="58"/>
  <c r="V48" i="58"/>
  <c r="W590" i="58"/>
  <c r="W589" i="58"/>
  <c r="V587" i="58"/>
  <c r="V586" i="58"/>
  <c r="V585" i="58"/>
  <c r="V581" i="58"/>
  <c r="J576" i="58"/>
  <c r="BW574" i="58"/>
  <c r="BW571" i="58"/>
  <c r="AX573" i="58"/>
  <c r="AX571" i="58"/>
  <c r="BU590" i="58"/>
  <c r="AV590" i="58"/>
  <c r="CT590" i="58"/>
  <c r="BU589" i="58"/>
  <c r="AV589" i="58"/>
  <c r="CT589" i="58"/>
  <c r="BT301" i="58"/>
  <c r="AU301" i="58"/>
  <c r="CS301" i="58"/>
  <c r="K14" i="42"/>
  <c r="J14" i="42"/>
  <c r="C60" i="9"/>
  <c r="G109" i="7"/>
  <c r="LY16" i="42"/>
  <c r="LX16" i="42"/>
  <c r="LW16" i="42"/>
  <c r="LV16" i="42"/>
  <c r="LU16" i="42"/>
  <c r="LT16" i="42"/>
  <c r="LS16" i="42"/>
  <c r="LR16" i="42"/>
  <c r="LQ16" i="42"/>
  <c r="LP16" i="42"/>
  <c r="LO16" i="42"/>
  <c r="LN16" i="42"/>
  <c r="LM16" i="42"/>
  <c r="LL16" i="42"/>
  <c r="LK16" i="42"/>
  <c r="LJ16" i="42"/>
  <c r="LI16" i="42"/>
  <c r="LH16" i="42"/>
  <c r="LG16" i="42"/>
  <c r="LF16" i="42"/>
  <c r="LE16" i="42"/>
  <c r="LD16" i="42"/>
  <c r="LC16" i="42"/>
  <c r="LB16" i="42"/>
  <c r="LA16" i="42"/>
  <c r="KZ16" i="42"/>
  <c r="KY16" i="42"/>
  <c r="KX16" i="42"/>
  <c r="KW16" i="42"/>
  <c r="KV16" i="42"/>
  <c r="KU16" i="42"/>
  <c r="KT16" i="42"/>
  <c r="KS16" i="42"/>
  <c r="KR16" i="42"/>
  <c r="KQ16" i="42"/>
  <c r="KP16" i="42"/>
  <c r="KO16" i="42"/>
  <c r="KN16" i="42"/>
  <c r="KM16" i="42"/>
  <c r="KL16" i="42"/>
  <c r="KK16" i="42"/>
  <c r="KJ16" i="42"/>
  <c r="KI16" i="42"/>
  <c r="KH16" i="42"/>
  <c r="KG16" i="42"/>
  <c r="KF16" i="42"/>
  <c r="KE16" i="42"/>
  <c r="KD16" i="42"/>
  <c r="KC16" i="42"/>
  <c r="KB16" i="42"/>
  <c r="KA16" i="42"/>
  <c r="JZ16" i="42"/>
  <c r="JY16" i="42"/>
  <c r="JX16" i="42"/>
  <c r="JW16" i="42"/>
  <c r="JV16" i="42"/>
  <c r="JU16" i="42"/>
  <c r="JT16" i="42"/>
  <c r="JS16" i="42"/>
  <c r="JR16" i="42"/>
  <c r="JQ16" i="42"/>
  <c r="JP16" i="42"/>
  <c r="JO16" i="42"/>
  <c r="JN16" i="42"/>
  <c r="JM16" i="42"/>
  <c r="JL16" i="42"/>
  <c r="JK16" i="42"/>
  <c r="JJ16" i="42"/>
  <c r="JI16" i="42"/>
  <c r="JH16" i="42"/>
  <c r="JG16" i="42"/>
  <c r="JF16" i="42"/>
  <c r="JE16" i="42"/>
  <c r="JD16" i="42"/>
  <c r="JC16" i="42"/>
  <c r="JB16" i="42"/>
  <c r="JA16" i="42"/>
  <c r="IZ16" i="42"/>
  <c r="IY16" i="42"/>
  <c r="IX16" i="42"/>
  <c r="IW16" i="42"/>
  <c r="IV16" i="42"/>
  <c r="IU16" i="42"/>
  <c r="IT16" i="42"/>
  <c r="IS16" i="42"/>
  <c r="IR16" i="42"/>
  <c r="IQ16" i="42"/>
  <c r="IP16" i="42"/>
  <c r="IO16" i="42"/>
  <c r="IN16" i="42"/>
  <c r="IM16" i="42"/>
  <c r="IL16" i="42"/>
  <c r="IK16" i="42"/>
  <c r="IJ16" i="42"/>
  <c r="II16" i="42"/>
  <c r="IH16" i="42"/>
  <c r="IG16" i="42"/>
  <c r="IF16" i="42"/>
  <c r="IE16" i="42"/>
  <c r="ID16" i="42"/>
  <c r="IC16" i="42"/>
  <c r="IB16" i="42"/>
  <c r="IA16" i="42"/>
  <c r="HZ16" i="42"/>
  <c r="HY16" i="42"/>
  <c r="HX16" i="42"/>
  <c r="HW16" i="42"/>
  <c r="HV16" i="42"/>
  <c r="HU16" i="42"/>
  <c r="HT16" i="42"/>
  <c r="HS16" i="42"/>
  <c r="HR16" i="42"/>
  <c r="HQ16" i="42"/>
  <c r="HP16" i="42"/>
  <c r="HO16" i="42"/>
  <c r="HN16" i="42"/>
  <c r="HM16" i="42"/>
  <c r="HL16" i="42"/>
  <c r="HK16" i="42"/>
  <c r="HJ16" i="42"/>
  <c r="HI16" i="42"/>
  <c r="HH16" i="42"/>
  <c r="HG16" i="42"/>
  <c r="HF16" i="42"/>
  <c r="HE16" i="42"/>
  <c r="HD16" i="42"/>
  <c r="HC16" i="42"/>
  <c r="HB16" i="42"/>
  <c r="HA16" i="42"/>
  <c r="GZ16" i="42"/>
  <c r="GY16" i="42"/>
  <c r="GX16" i="42"/>
  <c r="GW16" i="42"/>
  <c r="GV16" i="42"/>
  <c r="GU16" i="42"/>
  <c r="GT16" i="42"/>
  <c r="GS16" i="42"/>
  <c r="GR16" i="42"/>
  <c r="GQ16" i="42"/>
  <c r="GP16" i="42"/>
  <c r="GO16" i="42"/>
  <c r="GN16" i="42"/>
  <c r="GM16" i="42"/>
  <c r="GL16" i="42"/>
  <c r="GK16" i="42"/>
  <c r="GJ16" i="42"/>
  <c r="GI16" i="42"/>
  <c r="GH16" i="42"/>
  <c r="GG16" i="42"/>
  <c r="GF16" i="42"/>
  <c r="GE16" i="42"/>
  <c r="GD16" i="42"/>
  <c r="GC16" i="42"/>
  <c r="GB16" i="42"/>
  <c r="GA16" i="42"/>
  <c r="FZ16" i="42"/>
  <c r="FY16" i="42"/>
  <c r="FX16" i="42"/>
  <c r="FW16" i="42"/>
  <c r="FV16" i="42"/>
  <c r="FU16" i="42"/>
  <c r="FT16" i="42"/>
  <c r="FS16" i="42"/>
  <c r="FR16" i="42"/>
  <c r="FQ16" i="42"/>
  <c r="FP16" i="42"/>
  <c r="FO16" i="42"/>
  <c r="FN16" i="42"/>
  <c r="FM16" i="42"/>
  <c r="FL16" i="42"/>
  <c r="FK16" i="42"/>
  <c r="FJ16" i="42"/>
  <c r="FI16" i="42"/>
  <c r="FH16" i="42"/>
  <c r="FG16" i="42"/>
  <c r="FF16" i="42"/>
  <c r="FE16" i="42"/>
  <c r="FD16" i="42"/>
  <c r="FC16" i="42"/>
  <c r="FB16" i="42"/>
  <c r="FA16" i="42"/>
  <c r="EZ16" i="42"/>
  <c r="EY16" i="42"/>
  <c r="EX16" i="42"/>
  <c r="EW16" i="42"/>
  <c r="EV16" i="42"/>
  <c r="EU16" i="42"/>
  <c r="ET16" i="42"/>
  <c r="ES16" i="42"/>
  <c r="ER16" i="42"/>
  <c r="EQ16" i="42"/>
  <c r="EP16" i="42"/>
  <c r="EO16" i="42"/>
  <c r="EN16" i="42"/>
  <c r="EM16" i="42"/>
  <c r="EL16" i="42"/>
  <c r="EK16" i="42"/>
  <c r="EJ16" i="42"/>
  <c r="EI16" i="42"/>
  <c r="EH16" i="42"/>
  <c r="EG16" i="42"/>
  <c r="EF16" i="42"/>
  <c r="EE16" i="42"/>
  <c r="ED16" i="42"/>
  <c r="EC16" i="42"/>
  <c r="EB16" i="42"/>
  <c r="EA16" i="42"/>
  <c r="DZ16" i="42"/>
  <c r="DY16" i="42"/>
  <c r="DX16" i="42"/>
  <c r="DW16" i="42"/>
  <c r="DV16" i="42"/>
  <c r="DU16" i="42"/>
  <c r="DT16" i="42"/>
  <c r="DS16" i="42"/>
  <c r="DR16" i="42"/>
  <c r="DQ16" i="42"/>
  <c r="DP16" i="42"/>
  <c r="DO16" i="42"/>
  <c r="DN16" i="42"/>
  <c r="DM16" i="42"/>
  <c r="DL16" i="42"/>
  <c r="DK16" i="42"/>
  <c r="DJ16" i="42"/>
  <c r="DI16" i="42"/>
  <c r="DH16" i="42"/>
  <c r="DG16" i="42"/>
  <c r="DF16" i="42"/>
  <c r="DE16" i="42"/>
  <c r="DD16" i="42"/>
  <c r="DC16" i="42"/>
  <c r="DB16" i="42"/>
  <c r="DA16" i="42"/>
  <c r="CZ16" i="42"/>
  <c r="CY16" i="42"/>
  <c r="CX16" i="42"/>
  <c r="CW16" i="42"/>
  <c r="CV16" i="42"/>
  <c r="CU16" i="42"/>
  <c r="CT16" i="42"/>
  <c r="CS16" i="42"/>
  <c r="CR16" i="42"/>
  <c r="CQ16" i="42"/>
  <c r="CP16" i="42"/>
  <c r="CO16" i="42"/>
  <c r="CN16" i="42"/>
  <c r="CM16" i="42"/>
  <c r="CL16" i="42"/>
  <c r="CK16" i="42"/>
  <c r="CJ16" i="42"/>
  <c r="CI16" i="42"/>
  <c r="CH16" i="42"/>
  <c r="CG16" i="42"/>
  <c r="CF16" i="42"/>
  <c r="CE16" i="42"/>
  <c r="CD16" i="42"/>
  <c r="CC16" i="42"/>
  <c r="CB16" i="42"/>
  <c r="CA16" i="42"/>
  <c r="BZ16" i="42"/>
  <c r="BY16" i="42"/>
  <c r="BX16" i="42"/>
  <c r="BW16" i="42"/>
  <c r="BV16" i="42"/>
  <c r="BU16" i="42"/>
  <c r="BT16" i="42"/>
  <c r="BS16" i="42"/>
  <c r="BR16" i="42"/>
  <c r="BQ16" i="42"/>
  <c r="BP16" i="42"/>
  <c r="BO16" i="42"/>
  <c r="BN16" i="42"/>
  <c r="BM16" i="42"/>
  <c r="BL16" i="42"/>
  <c r="BK16" i="42"/>
  <c r="BJ16" i="42"/>
  <c r="BI16" i="42"/>
  <c r="BH16" i="42"/>
  <c r="BG16" i="42"/>
  <c r="BF16" i="42"/>
  <c r="BE16" i="42"/>
  <c r="BD16" i="42"/>
  <c r="BC16" i="42"/>
  <c r="BB16" i="42"/>
  <c r="BA16" i="42"/>
  <c r="AZ16" i="42"/>
  <c r="AY16" i="42"/>
  <c r="AX16" i="42"/>
  <c r="R50" i="42"/>
  <c r="W169" i="58" l="1"/>
  <c r="C169" i="58"/>
  <c r="AV169" i="58"/>
  <c r="AB169" i="58"/>
  <c r="BU169" i="58"/>
  <c r="BA169" i="58"/>
  <c r="CT169" i="58"/>
  <c r="BZ169" i="58"/>
  <c r="W213" i="58"/>
  <c r="C213" i="58"/>
  <c r="W257" i="58"/>
  <c r="C257" i="58"/>
  <c r="W301" i="58"/>
  <c r="C301" i="58"/>
  <c r="W345" i="58"/>
  <c r="C345" i="58"/>
  <c r="AV257" i="58"/>
  <c r="AB257" i="58"/>
  <c r="AV213" i="58"/>
  <c r="BU213" i="58"/>
  <c r="BA213" i="58"/>
  <c r="BU257" i="58"/>
  <c r="BA257" i="58"/>
  <c r="CT257" i="58"/>
  <c r="BZ257" i="58"/>
  <c r="CT213" i="58"/>
  <c r="BZ213" i="58"/>
  <c r="CV574" i="58"/>
  <c r="CV571" i="58"/>
  <c r="Y589" i="58"/>
  <c r="M542" i="58"/>
  <c r="AS24" i="42"/>
  <c r="AM24" i="42"/>
  <c r="AT24" i="42"/>
  <c r="AR24" i="42"/>
  <c r="AN24" i="42"/>
  <c r="AL24" i="42"/>
  <c r="M35" i="42"/>
  <c r="O14" i="42"/>
  <c r="N14" i="42"/>
  <c r="T50" i="42"/>
  <c r="I71" i="9" s="1"/>
  <c r="AV581" i="58" l="1"/>
  <c r="AB213" i="58"/>
  <c r="B212" i="58"/>
  <c r="J11" i="35" s="1"/>
  <c r="W587" i="58"/>
  <c r="W581" i="58"/>
  <c r="BS581" i="58"/>
  <c r="Y587" i="58"/>
  <c r="V582" i="58"/>
  <c r="BL588" i="58"/>
  <c r="AM588" i="58"/>
  <c r="CK588" i="58"/>
  <c r="BT587" i="58"/>
  <c r="AU587" i="58"/>
  <c r="CS587" i="58"/>
  <c r="BT345" i="58"/>
  <c r="AU345" i="58"/>
  <c r="CS345" i="58"/>
  <c r="AU582" i="58"/>
  <c r="BT582" i="58"/>
  <c r="CS582" i="58"/>
  <c r="M545" i="58"/>
  <c r="M539" i="58"/>
  <c r="M551" i="58"/>
  <c r="Q35" i="42"/>
  <c r="X589" i="58" l="1"/>
  <c r="X590" i="58"/>
  <c r="W43" i="58"/>
  <c r="BU48" i="58"/>
  <c r="AV48" i="58"/>
  <c r="CT48" i="58"/>
  <c r="Z574" i="58"/>
  <c r="Z571" i="58"/>
  <c r="CR581" i="58"/>
  <c r="Y586" i="58"/>
  <c r="U588" i="58"/>
  <c r="CN580" i="58"/>
  <c r="AP580" i="58"/>
  <c r="BO580" i="58"/>
  <c r="L35" i="42"/>
  <c r="CT43" i="58" l="1"/>
  <c r="AV44" i="58"/>
  <c r="BU45" i="58"/>
  <c r="W48" i="58"/>
  <c r="W586" i="58"/>
  <c r="W585" i="58"/>
  <c r="BX574" i="58"/>
  <c r="BX571" i="58"/>
  <c r="AY571" i="58"/>
  <c r="Z590" i="58"/>
  <c r="BM433" i="58"/>
  <c r="AN433" i="58"/>
  <c r="CL433" i="58"/>
  <c r="BT585" i="58"/>
  <c r="AU585" i="58"/>
  <c r="CS585" i="58"/>
  <c r="N542" i="58"/>
  <c r="C52" i="9"/>
  <c r="G101" i="7"/>
  <c r="X581" i="58" l="1"/>
  <c r="C581" i="58"/>
  <c r="X587" i="58"/>
  <c r="B176" i="58"/>
  <c r="B132" i="58"/>
  <c r="AW581" i="58"/>
  <c r="B88" i="58"/>
  <c r="B133" i="58"/>
  <c r="B177" i="58"/>
  <c r="B175" i="58"/>
  <c r="B131" i="58"/>
  <c r="B87" i="58"/>
  <c r="AY573" i="58"/>
  <c r="CW574" i="58"/>
  <c r="CW571" i="58"/>
  <c r="AJ569" i="58"/>
  <c r="BI569" i="58"/>
  <c r="CH569" i="58"/>
  <c r="Y585" i="58"/>
  <c r="K569" i="58"/>
  <c r="W582" i="58"/>
  <c r="V433" i="58"/>
  <c r="C433" i="58"/>
  <c r="B168" i="58"/>
  <c r="J10" i="35" s="1"/>
  <c r="N545" i="58"/>
  <c r="N539" i="58"/>
  <c r="N551" i="58"/>
  <c r="G32" i="17"/>
  <c r="AB581" i="58" l="1"/>
  <c r="B130" i="58"/>
  <c r="B174" i="58"/>
  <c r="Z589" i="58"/>
  <c r="K575" i="58"/>
  <c r="BV590" i="58"/>
  <c r="AW590" i="58"/>
  <c r="CU590" i="58"/>
  <c r="BV589" i="58"/>
  <c r="AW589" i="58"/>
  <c r="CU589" i="58"/>
  <c r="B483" i="58"/>
  <c r="B604" i="58" s="1"/>
  <c r="BU587" i="58"/>
  <c r="AV587" i="58"/>
  <c r="CT587" i="58"/>
  <c r="BT586" i="58"/>
  <c r="AU586" i="58"/>
  <c r="CS586" i="58"/>
  <c r="BU301" i="58"/>
  <c r="AV301" i="58"/>
  <c r="CT301" i="58"/>
  <c r="BT583" i="58"/>
  <c r="AU583" i="58"/>
  <c r="CS583" i="58"/>
  <c r="B169" i="58"/>
  <c r="C14" i="43"/>
  <c r="X585" i="58" l="1"/>
  <c r="X586" i="58"/>
  <c r="X43" i="58"/>
  <c r="C43" i="58" s="1"/>
  <c r="C42" i="58"/>
  <c r="B220" i="58"/>
  <c r="B179" i="58"/>
  <c r="B180" i="58" s="1"/>
  <c r="B135" i="58"/>
  <c r="B136" i="58" s="1"/>
  <c r="BV48" i="58"/>
  <c r="AW48" i="58"/>
  <c r="B221" i="58"/>
  <c r="B265" i="58"/>
  <c r="CU48" i="58"/>
  <c r="B264" i="58"/>
  <c r="B219" i="58"/>
  <c r="B300" i="58"/>
  <c r="J13" i="35" s="1"/>
  <c r="B527" i="58"/>
  <c r="B605" i="58" s="1"/>
  <c r="K576" i="58"/>
  <c r="AA571" i="58"/>
  <c r="Z587" i="58"/>
  <c r="BZ301" i="58"/>
  <c r="AB301" i="58"/>
  <c r="BA301" i="58"/>
  <c r="O542" i="58"/>
  <c r="B17" i="43"/>
  <c r="C17" i="43" s="1"/>
  <c r="B262" i="58" l="1"/>
  <c r="CU43" i="58"/>
  <c r="BZ43" i="58" s="1"/>
  <c r="B43" i="58" s="1"/>
  <c r="AW44" i="58"/>
  <c r="AB44" i="58" s="1"/>
  <c r="B44" i="58" s="1"/>
  <c r="BV45" i="58"/>
  <c r="BA45" i="58" s="1"/>
  <c r="B45" i="58" s="1"/>
  <c r="B218" i="58"/>
  <c r="X48" i="58"/>
  <c r="C48" i="58"/>
  <c r="C574" i="58"/>
  <c r="AA574" i="58"/>
  <c r="BY571" i="58"/>
  <c r="AZ571" i="58"/>
  <c r="V580" i="58"/>
  <c r="Z586" i="58"/>
  <c r="X582" i="58"/>
  <c r="BU345" i="58"/>
  <c r="AV345" i="58"/>
  <c r="CT345" i="58"/>
  <c r="B301" i="58"/>
  <c r="AV582" i="58"/>
  <c r="BU582" i="58"/>
  <c r="CT582" i="58"/>
  <c r="O545" i="58"/>
  <c r="O539" i="58"/>
  <c r="O551" i="58"/>
  <c r="M17" i="42"/>
  <c r="Q17" i="42" s="1"/>
  <c r="BA48" i="58" l="1"/>
  <c r="B42" i="58"/>
  <c r="BZ48" i="58"/>
  <c r="B344" i="58"/>
  <c r="J14" i="35" s="1"/>
  <c r="AZ574" i="58"/>
  <c r="BA574" i="58"/>
  <c r="BY574" i="58"/>
  <c r="CX571" i="58"/>
  <c r="AA590" i="58"/>
  <c r="C590" i="58"/>
  <c r="CL588" i="58"/>
  <c r="AN588" i="58"/>
  <c r="BM588" i="58"/>
  <c r="V588" i="58"/>
  <c r="BZ345" i="58"/>
  <c r="AB345" i="58"/>
  <c r="BA345" i="58"/>
  <c r="LW17" i="42"/>
  <c r="LS17" i="42"/>
  <c r="LO17" i="42"/>
  <c r="LK17" i="42"/>
  <c r="LG17" i="42"/>
  <c r="LC17" i="42"/>
  <c r="KY17" i="42"/>
  <c r="KU17" i="42"/>
  <c r="KQ17" i="42"/>
  <c r="KM17" i="42"/>
  <c r="KI17" i="42"/>
  <c r="KE17" i="42"/>
  <c r="KA17" i="42"/>
  <c r="JW17" i="42"/>
  <c r="JS17" i="42"/>
  <c r="JO17" i="42"/>
  <c r="JK17" i="42"/>
  <c r="JG17" i="42"/>
  <c r="JC17" i="42"/>
  <c r="IY17" i="42"/>
  <c r="IU17" i="42"/>
  <c r="IQ17" i="42"/>
  <c r="IM17" i="42"/>
  <c r="II17" i="42"/>
  <c r="IE17" i="42"/>
  <c r="IA17" i="42"/>
  <c r="HW17" i="42"/>
  <c r="HS17" i="42"/>
  <c r="HO17" i="42"/>
  <c r="HK17" i="42"/>
  <c r="HG17" i="42"/>
  <c r="HC17" i="42"/>
  <c r="GY17" i="42"/>
  <c r="GU17" i="42"/>
  <c r="GQ17" i="42"/>
  <c r="GM17" i="42"/>
  <c r="GI17" i="42"/>
  <c r="GE17" i="42"/>
  <c r="GA17" i="42"/>
  <c r="FW17" i="42"/>
  <c r="FS17" i="42"/>
  <c r="FO17" i="42"/>
  <c r="FK17" i="42"/>
  <c r="FG17" i="42"/>
  <c r="FC17" i="42"/>
  <c r="EY17" i="42"/>
  <c r="EU17" i="42"/>
  <c r="EQ17" i="42"/>
  <c r="EM17" i="42"/>
  <c r="EI17" i="42"/>
  <c r="EE17" i="42"/>
  <c r="EA17" i="42"/>
  <c r="DW17" i="42"/>
  <c r="DS17" i="42"/>
  <c r="DO17" i="42"/>
  <c r="DK17" i="42"/>
  <c r="DG17" i="42"/>
  <c r="DC17" i="42"/>
  <c r="CY17" i="42"/>
  <c r="CU17" i="42"/>
  <c r="CQ17" i="42"/>
  <c r="CM17" i="42"/>
  <c r="CI17" i="42"/>
  <c r="CE17" i="42"/>
  <c r="CA17" i="42"/>
  <c r="BW17" i="42"/>
  <c r="BS17" i="42"/>
  <c r="BO17" i="42"/>
  <c r="BK17" i="42"/>
  <c r="LV17" i="42"/>
  <c r="LQ17" i="42"/>
  <c r="LL17" i="42"/>
  <c r="LF17" i="42"/>
  <c r="LA17" i="42"/>
  <c r="KV17" i="42"/>
  <c r="KP17" i="42"/>
  <c r="KK17" i="42"/>
  <c r="KF17" i="42"/>
  <c r="JZ17" i="42"/>
  <c r="JU17" i="42"/>
  <c r="JP17" i="42"/>
  <c r="JJ17" i="42"/>
  <c r="JE17" i="42"/>
  <c r="IZ17" i="42"/>
  <c r="IT17" i="42"/>
  <c r="IO17" i="42"/>
  <c r="IJ17" i="42"/>
  <c r="ID17" i="42"/>
  <c r="HY17" i="42"/>
  <c r="HT17" i="42"/>
  <c r="HN17" i="42"/>
  <c r="HI17" i="42"/>
  <c r="HD17" i="42"/>
  <c r="GX17" i="42"/>
  <c r="GS17" i="42"/>
  <c r="GN17" i="42"/>
  <c r="GH17" i="42"/>
  <c r="GC17" i="42"/>
  <c r="FX17" i="42"/>
  <c r="FR17" i="42"/>
  <c r="FM17" i="42"/>
  <c r="FH17" i="42"/>
  <c r="FB17" i="42"/>
  <c r="EW17" i="42"/>
  <c r="ER17" i="42"/>
  <c r="EL17" i="42"/>
  <c r="EG17" i="42"/>
  <c r="EB17" i="42"/>
  <c r="DV17" i="42"/>
  <c r="DQ17" i="42"/>
  <c r="DL17" i="42"/>
  <c r="DF17" i="42"/>
  <c r="DA17" i="42"/>
  <c r="CV17" i="42"/>
  <c r="CP17" i="42"/>
  <c r="CK17" i="42"/>
  <c r="CF17" i="42"/>
  <c r="BZ17" i="42"/>
  <c r="BU17" i="42"/>
  <c r="BP17" i="42"/>
  <c r="BJ17" i="42"/>
  <c r="LU17" i="42"/>
  <c r="LP17" i="42"/>
  <c r="LJ17" i="42"/>
  <c r="LE17" i="42"/>
  <c r="KZ17" i="42"/>
  <c r="KT17" i="42"/>
  <c r="KO17" i="42"/>
  <c r="KJ17" i="42"/>
  <c r="KD17" i="42"/>
  <c r="JY17" i="42"/>
  <c r="JT17" i="42"/>
  <c r="JN17" i="42"/>
  <c r="JI17" i="42"/>
  <c r="JD17" i="42"/>
  <c r="IX17" i="42"/>
  <c r="IS17" i="42"/>
  <c r="IN17" i="42"/>
  <c r="IH17" i="42"/>
  <c r="IC17" i="42"/>
  <c r="HX17" i="42"/>
  <c r="HR17" i="42"/>
  <c r="HM17" i="42"/>
  <c r="HH17" i="42"/>
  <c r="HB17" i="42"/>
  <c r="GW17" i="42"/>
  <c r="GR17" i="42"/>
  <c r="GL17" i="42"/>
  <c r="GG17" i="42"/>
  <c r="GB17" i="42"/>
  <c r="FV17" i="42"/>
  <c r="FQ17" i="42"/>
  <c r="FL17" i="42"/>
  <c r="FF17" i="42"/>
  <c r="FA17" i="42"/>
  <c r="EV17" i="42"/>
  <c r="EP17" i="42"/>
  <c r="EK17" i="42"/>
  <c r="EF17" i="42"/>
  <c r="DZ17" i="42"/>
  <c r="DU17" i="42"/>
  <c r="DP17" i="42"/>
  <c r="DJ17" i="42"/>
  <c r="DE17" i="42"/>
  <c r="CZ17" i="42"/>
  <c r="CT17" i="42"/>
  <c r="CO17" i="42"/>
  <c r="CJ17" i="42"/>
  <c r="CD17" i="42"/>
  <c r="BY17" i="42"/>
  <c r="BT17" i="42"/>
  <c r="BN17" i="42"/>
  <c r="LR17" i="42"/>
  <c r="LH17" i="42"/>
  <c r="KW17" i="42"/>
  <c r="KL17" i="42"/>
  <c r="KB17" i="42"/>
  <c r="JQ17" i="42"/>
  <c r="JF17" i="42"/>
  <c r="IV17" i="42"/>
  <c r="IK17" i="42"/>
  <c r="HZ17" i="42"/>
  <c r="HP17" i="42"/>
  <c r="HE17" i="42"/>
  <c r="GT17" i="42"/>
  <c r="GJ17" i="42"/>
  <c r="FY17" i="42"/>
  <c r="FN17" i="42"/>
  <c r="FD17" i="42"/>
  <c r="ES17" i="42"/>
  <c r="EH17" i="42"/>
  <c r="DX17" i="42"/>
  <c r="DM17" i="42"/>
  <c r="DB17" i="42"/>
  <c r="CR17" i="42"/>
  <c r="CG17" i="42"/>
  <c r="BV17" i="42"/>
  <c r="BL17" i="42"/>
  <c r="LY17" i="42"/>
  <c r="LN17" i="42"/>
  <c r="LD17" i="42"/>
  <c r="KS17" i="42"/>
  <c r="KH17" i="42"/>
  <c r="JX17" i="42"/>
  <c r="JM17" i="42"/>
  <c r="JB17" i="42"/>
  <c r="IR17" i="42"/>
  <c r="IG17" i="42"/>
  <c r="HV17" i="42"/>
  <c r="HL17" i="42"/>
  <c r="HA17" i="42"/>
  <c r="GP17" i="42"/>
  <c r="GF17" i="42"/>
  <c r="FU17" i="42"/>
  <c r="FJ17" i="42"/>
  <c r="EZ17" i="42"/>
  <c r="EO17" i="42"/>
  <c r="ED17" i="42"/>
  <c r="DT17" i="42"/>
  <c r="DI17" i="42"/>
  <c r="CX17" i="42"/>
  <c r="CN17" i="42"/>
  <c r="CC17" i="42"/>
  <c r="BR17" i="42"/>
  <c r="LT17" i="42"/>
  <c r="LI17" i="42"/>
  <c r="KX17" i="42"/>
  <c r="KN17" i="42"/>
  <c r="KC17" i="42"/>
  <c r="JR17" i="42"/>
  <c r="JH17" i="42"/>
  <c r="IW17" i="42"/>
  <c r="IL17" i="42"/>
  <c r="IB17" i="42"/>
  <c r="HQ17" i="42"/>
  <c r="HF17" i="42"/>
  <c r="GV17" i="42"/>
  <c r="GK17" i="42"/>
  <c r="FZ17" i="42"/>
  <c r="FP17" i="42"/>
  <c r="FE17" i="42"/>
  <c r="ET17" i="42"/>
  <c r="EJ17" i="42"/>
  <c r="DY17" i="42"/>
  <c r="DN17" i="42"/>
  <c r="DD17" i="42"/>
  <c r="CS17" i="42"/>
  <c r="CH17" i="42"/>
  <c r="BX17" i="42"/>
  <c r="BM17" i="42"/>
  <c r="LM17" i="42"/>
  <c r="JV17" i="42"/>
  <c r="IF17" i="42"/>
  <c r="GO17" i="42"/>
  <c r="EX17" i="42"/>
  <c r="DH17" i="42"/>
  <c r="BQ17" i="42"/>
  <c r="LB17" i="42"/>
  <c r="JL17" i="42"/>
  <c r="HU17" i="42"/>
  <c r="GD17" i="42"/>
  <c r="EN17" i="42"/>
  <c r="CW17" i="42"/>
  <c r="KR17" i="42"/>
  <c r="JA17" i="42"/>
  <c r="HJ17" i="42"/>
  <c r="FT17" i="42"/>
  <c r="EC17" i="42"/>
  <c r="CL17" i="42"/>
  <c r="LX17" i="42"/>
  <c r="KG17" i="42"/>
  <c r="IP17" i="42"/>
  <c r="GZ17" i="42"/>
  <c r="FI17" i="42"/>
  <c r="DR17" i="42"/>
  <c r="CB17" i="42"/>
  <c r="B35" i="17"/>
  <c r="B30" i="17"/>
  <c r="KP444" i="9"/>
  <c r="KO444" i="9"/>
  <c r="KN444" i="9"/>
  <c r="KM444" i="9"/>
  <c r="KL444" i="9"/>
  <c r="KK444" i="9"/>
  <c r="KJ444" i="9"/>
  <c r="KI444" i="9"/>
  <c r="KH444" i="9"/>
  <c r="KG444" i="9"/>
  <c r="KF444" i="9"/>
  <c r="KE444" i="9"/>
  <c r="KD444" i="9"/>
  <c r="KC444" i="9"/>
  <c r="KB444" i="9"/>
  <c r="KA444" i="9"/>
  <c r="JZ444" i="9"/>
  <c r="JY444" i="9"/>
  <c r="JX444" i="9"/>
  <c r="JW444" i="9"/>
  <c r="JV444" i="9"/>
  <c r="JU444" i="9"/>
  <c r="JT444" i="9"/>
  <c r="JS444" i="9"/>
  <c r="JR444" i="9"/>
  <c r="JQ444" i="9"/>
  <c r="JP444" i="9"/>
  <c r="JO444" i="9"/>
  <c r="JN444" i="9"/>
  <c r="JM444" i="9"/>
  <c r="JL444" i="9"/>
  <c r="JK444" i="9"/>
  <c r="JJ444" i="9"/>
  <c r="JI444" i="9"/>
  <c r="JH444" i="9"/>
  <c r="JG444" i="9"/>
  <c r="JF444" i="9"/>
  <c r="JE444" i="9"/>
  <c r="JD444" i="9"/>
  <c r="JC444" i="9"/>
  <c r="JB444" i="9"/>
  <c r="JA444" i="9"/>
  <c r="IZ444" i="9"/>
  <c r="IY444" i="9"/>
  <c r="IX444" i="9"/>
  <c r="IW444" i="9"/>
  <c r="IV444" i="9"/>
  <c r="IU444" i="9"/>
  <c r="IT444" i="9"/>
  <c r="IS444" i="9"/>
  <c r="IR444" i="9"/>
  <c r="IQ444" i="9"/>
  <c r="IP444" i="9"/>
  <c r="IO444" i="9"/>
  <c r="IN444" i="9"/>
  <c r="IM444" i="9"/>
  <c r="IL444" i="9"/>
  <c r="IK444" i="9"/>
  <c r="IJ444" i="9"/>
  <c r="II444" i="9"/>
  <c r="IH444" i="9"/>
  <c r="IG444" i="9"/>
  <c r="IF444" i="9"/>
  <c r="IE444" i="9"/>
  <c r="ID444" i="9"/>
  <c r="IC444" i="9"/>
  <c r="IB444" i="9"/>
  <c r="IA444" i="9"/>
  <c r="HZ444" i="9"/>
  <c r="HY444" i="9"/>
  <c r="HX444" i="9"/>
  <c r="HW444" i="9"/>
  <c r="HV444" i="9"/>
  <c r="HU444" i="9"/>
  <c r="HT444" i="9"/>
  <c r="HS444" i="9"/>
  <c r="HR444" i="9"/>
  <c r="HQ444" i="9"/>
  <c r="HP444" i="9"/>
  <c r="HO444" i="9"/>
  <c r="HN444" i="9"/>
  <c r="HM444" i="9"/>
  <c r="HL444" i="9"/>
  <c r="HK444" i="9"/>
  <c r="HJ444" i="9"/>
  <c r="HI444" i="9"/>
  <c r="HH444" i="9"/>
  <c r="HG444" i="9"/>
  <c r="HF444" i="9"/>
  <c r="HE444" i="9"/>
  <c r="HD444" i="9"/>
  <c r="HC444" i="9"/>
  <c r="HB444" i="9"/>
  <c r="HA444" i="9"/>
  <c r="GZ444" i="9"/>
  <c r="GY444" i="9"/>
  <c r="GX444" i="9"/>
  <c r="GW444" i="9"/>
  <c r="GV444" i="9"/>
  <c r="GU444" i="9"/>
  <c r="GT444" i="9"/>
  <c r="GS444" i="9"/>
  <c r="GR444" i="9"/>
  <c r="GQ444" i="9"/>
  <c r="GP444" i="9"/>
  <c r="GO444" i="9"/>
  <c r="GN444" i="9"/>
  <c r="GM444" i="9"/>
  <c r="GL444" i="9"/>
  <c r="GK444" i="9"/>
  <c r="GJ444" i="9"/>
  <c r="GI444" i="9"/>
  <c r="GH444" i="9"/>
  <c r="GG444" i="9"/>
  <c r="GF444" i="9"/>
  <c r="GE444" i="9"/>
  <c r="GD444" i="9"/>
  <c r="GC444" i="9"/>
  <c r="GB444" i="9"/>
  <c r="GA444" i="9"/>
  <c r="FZ444" i="9"/>
  <c r="FY444" i="9"/>
  <c r="FX444" i="9"/>
  <c r="FW444" i="9"/>
  <c r="FV444" i="9"/>
  <c r="FU444" i="9"/>
  <c r="FT444" i="9"/>
  <c r="FS444" i="9"/>
  <c r="FR444" i="9"/>
  <c r="FQ444" i="9"/>
  <c r="FP444" i="9"/>
  <c r="FO444" i="9"/>
  <c r="FN444" i="9"/>
  <c r="FM444" i="9"/>
  <c r="FL444" i="9"/>
  <c r="FK444" i="9"/>
  <c r="FJ444" i="9"/>
  <c r="FI444" i="9"/>
  <c r="FH444" i="9"/>
  <c r="FG444" i="9"/>
  <c r="FF444" i="9"/>
  <c r="FE444" i="9"/>
  <c r="FD444" i="9"/>
  <c r="FC444" i="9"/>
  <c r="FB444" i="9"/>
  <c r="FA444" i="9"/>
  <c r="EZ444" i="9"/>
  <c r="EY444" i="9"/>
  <c r="EX444" i="9"/>
  <c r="EW444" i="9"/>
  <c r="EV444" i="9"/>
  <c r="EU444" i="9"/>
  <c r="ET444" i="9"/>
  <c r="ES444" i="9"/>
  <c r="ER444" i="9"/>
  <c r="EQ444" i="9"/>
  <c r="EP444" i="9"/>
  <c r="EO444" i="9"/>
  <c r="EN444" i="9"/>
  <c r="EM444" i="9"/>
  <c r="EL444" i="9"/>
  <c r="EK444" i="9"/>
  <c r="EJ444" i="9"/>
  <c r="EI444" i="9"/>
  <c r="EH444" i="9"/>
  <c r="EG444" i="9"/>
  <c r="EF444" i="9"/>
  <c r="EE444" i="9"/>
  <c r="ED444" i="9"/>
  <c r="EC444" i="9"/>
  <c r="EB444" i="9"/>
  <c r="EA444" i="9"/>
  <c r="DZ444" i="9"/>
  <c r="DY444" i="9"/>
  <c r="DX444" i="9"/>
  <c r="DW444" i="9"/>
  <c r="DV444" i="9"/>
  <c r="DU444" i="9"/>
  <c r="DT444" i="9"/>
  <c r="DS444" i="9"/>
  <c r="DR444" i="9"/>
  <c r="DQ444" i="9"/>
  <c r="DP444" i="9"/>
  <c r="DO444" i="9"/>
  <c r="DN444" i="9"/>
  <c r="DM444" i="9"/>
  <c r="DL444" i="9"/>
  <c r="DK444" i="9"/>
  <c r="DJ444" i="9"/>
  <c r="DI444" i="9"/>
  <c r="DH444" i="9"/>
  <c r="DG444" i="9"/>
  <c r="DF444" i="9"/>
  <c r="DE444" i="9"/>
  <c r="DD444" i="9"/>
  <c r="DC444" i="9"/>
  <c r="DB444" i="9"/>
  <c r="DA444" i="9"/>
  <c r="CZ444" i="9"/>
  <c r="CY444" i="9"/>
  <c r="CX444" i="9"/>
  <c r="CW444" i="9"/>
  <c r="CV444" i="9"/>
  <c r="CU444" i="9"/>
  <c r="CT444" i="9"/>
  <c r="CS444" i="9"/>
  <c r="CR444" i="9"/>
  <c r="CQ444" i="9"/>
  <c r="CP444" i="9"/>
  <c r="CO444" i="9"/>
  <c r="CN444" i="9"/>
  <c r="CM444" i="9"/>
  <c r="CL444" i="9"/>
  <c r="CK444" i="9"/>
  <c r="CJ444" i="9"/>
  <c r="CI444" i="9"/>
  <c r="CH444" i="9"/>
  <c r="CG444" i="9"/>
  <c r="CF444" i="9"/>
  <c r="CE444" i="9"/>
  <c r="CD444" i="9"/>
  <c r="CC444" i="9"/>
  <c r="CB444" i="9"/>
  <c r="CA444" i="9"/>
  <c r="BZ444" i="9"/>
  <c r="BY444" i="9"/>
  <c r="BX444" i="9"/>
  <c r="BW444" i="9"/>
  <c r="BV444" i="9"/>
  <c r="BU444" i="9"/>
  <c r="BT444" i="9"/>
  <c r="BS444" i="9"/>
  <c r="BR444" i="9"/>
  <c r="BQ444" i="9"/>
  <c r="BP444" i="9"/>
  <c r="BO444" i="9"/>
  <c r="BN444" i="9"/>
  <c r="BM444" i="9"/>
  <c r="BL444" i="9"/>
  <c r="BK444" i="9"/>
  <c r="BJ444" i="9"/>
  <c r="BI444" i="9"/>
  <c r="BH444" i="9"/>
  <c r="BG444" i="9"/>
  <c r="BF444" i="9"/>
  <c r="BE444" i="9"/>
  <c r="BD444" i="9"/>
  <c r="BC444" i="9"/>
  <c r="BB444" i="9"/>
  <c r="BA444" i="9"/>
  <c r="AZ444" i="9"/>
  <c r="AY444" i="9"/>
  <c r="AX444" i="9"/>
  <c r="AW444" i="9"/>
  <c r="AV444" i="9"/>
  <c r="AU444" i="9"/>
  <c r="AT444" i="9"/>
  <c r="AS444" i="9"/>
  <c r="AR444" i="9"/>
  <c r="AQ444" i="9"/>
  <c r="AP444" i="9"/>
  <c r="AO444" i="9"/>
  <c r="AN444" i="9"/>
  <c r="AM444" i="9"/>
  <c r="AL444" i="9"/>
  <c r="AK444" i="9"/>
  <c r="AJ444" i="9"/>
  <c r="AI444" i="9"/>
  <c r="AH444" i="9"/>
  <c r="AG444" i="9"/>
  <c r="AF444" i="9"/>
  <c r="AE444" i="9"/>
  <c r="AD444" i="9"/>
  <c r="AC444" i="9"/>
  <c r="AB444" i="9"/>
  <c r="AA444" i="9"/>
  <c r="Z444" i="9"/>
  <c r="Y444" i="9"/>
  <c r="X444" i="9"/>
  <c r="W444" i="9"/>
  <c r="V444" i="9"/>
  <c r="T444" i="9"/>
  <c r="S444" i="9"/>
  <c r="R444" i="9"/>
  <c r="Q444" i="9"/>
  <c r="P444" i="9"/>
  <c r="O444" i="9"/>
  <c r="M444" i="9"/>
  <c r="L444" i="9"/>
  <c r="K444" i="9"/>
  <c r="J444" i="9"/>
  <c r="U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E81" i="9"/>
  <c r="AD81" i="9"/>
  <c r="AC81" i="9"/>
  <c r="AB81" i="9"/>
  <c r="AA81" i="9"/>
  <c r="Y81" i="9"/>
  <c r="X81" i="9"/>
  <c r="W81" i="9"/>
  <c r="V81" i="9"/>
  <c r="T81" i="9"/>
  <c r="S81" i="9"/>
  <c r="R81" i="9"/>
  <c r="Q81" i="9"/>
  <c r="P81" i="9"/>
  <c r="O81" i="9"/>
  <c r="M81" i="9"/>
  <c r="L81" i="9"/>
  <c r="K81" i="9"/>
  <c r="J81" i="9"/>
  <c r="C58" i="9"/>
  <c r="C53" i="9"/>
  <c r="C61" i="9"/>
  <c r="B23" i="17" s="1"/>
  <c r="C59" i="9"/>
  <c r="C56" i="9"/>
  <c r="B20" i="17" s="1"/>
  <c r="C55" i="9"/>
  <c r="B19" i="17" s="1"/>
  <c r="C54" i="9"/>
  <c r="B18" i="17" s="1"/>
  <c r="D62" i="9"/>
  <c r="C51" i="9"/>
  <c r="C50" i="9"/>
  <c r="C49" i="9"/>
  <c r="D48" i="9"/>
  <c r="C48" i="9"/>
  <c r="B15" i="17" s="1"/>
  <c r="D47" i="9"/>
  <c r="C47" i="9"/>
  <c r="B14" i="17" s="1"/>
  <c r="G81" i="9" l="1"/>
  <c r="AB48" i="58"/>
  <c r="B47" i="58"/>
  <c r="B48" i="58" s="1"/>
  <c r="B223" i="58"/>
  <c r="B224" i="58" s="1"/>
  <c r="B267" i="58"/>
  <c r="B268" i="58" s="1"/>
  <c r="BZ574" i="58"/>
  <c r="CX574" i="58"/>
  <c r="B574" i="58"/>
  <c r="AB574" i="58"/>
  <c r="K9" i="35"/>
  <c r="Z585" i="58"/>
  <c r="B345" i="58"/>
  <c r="BU585" i="58"/>
  <c r="AV585" i="58"/>
  <c r="CT585" i="58"/>
  <c r="BP580" i="58"/>
  <c r="AQ580" i="58"/>
  <c r="CO580" i="58"/>
  <c r="P542" i="58"/>
  <c r="L17" i="42"/>
  <c r="P17" i="42" s="1"/>
  <c r="U444" i="9"/>
  <c r="D25" i="35" l="1"/>
  <c r="E25" i="35"/>
  <c r="B89" i="58"/>
  <c r="B91" i="58"/>
  <c r="AA589" i="58"/>
  <c r="C589" i="58"/>
  <c r="Y582" i="58"/>
  <c r="CM433" i="58"/>
  <c r="AO433" i="58"/>
  <c r="BN433" i="58"/>
  <c r="Q542" i="58"/>
  <c r="P545" i="58"/>
  <c r="P539" i="58"/>
  <c r="P551" i="58"/>
  <c r="I169" i="9"/>
  <c r="J169" i="9"/>
  <c r="K169" i="9"/>
  <c r="L169" i="9"/>
  <c r="M169" i="9"/>
  <c r="O169" i="9"/>
  <c r="P169" i="9"/>
  <c r="Q169" i="9"/>
  <c r="R169" i="9"/>
  <c r="AY94" i="9"/>
  <c r="AY98" i="9" s="1"/>
  <c r="BG94" i="9"/>
  <c r="BG98" i="9" s="1"/>
  <c r="BK94" i="9"/>
  <c r="BK98" i="9" s="1"/>
  <c r="BO94" i="9"/>
  <c r="BO98" i="9" s="1"/>
  <c r="BQ94" i="9"/>
  <c r="BQ98" i="9" s="1"/>
  <c r="BM94" i="9"/>
  <c r="BM98" i="9" s="1"/>
  <c r="BI94" i="9"/>
  <c r="BI98" i="9" s="1"/>
  <c r="BE94" i="9"/>
  <c r="BE98" i="9" s="1"/>
  <c r="BA94" i="9"/>
  <c r="BA98" i="9" s="1"/>
  <c r="KP94" i="9"/>
  <c r="KP98" i="9" s="1"/>
  <c r="KO94" i="9"/>
  <c r="KO98" i="9" s="1"/>
  <c r="KN94" i="9"/>
  <c r="KN98" i="9" s="1"/>
  <c r="KM94" i="9"/>
  <c r="KM98" i="9" s="1"/>
  <c r="KL94" i="9"/>
  <c r="KL98" i="9" s="1"/>
  <c r="KK94" i="9"/>
  <c r="KK98" i="9" s="1"/>
  <c r="KJ94" i="9"/>
  <c r="KJ98" i="9" s="1"/>
  <c r="KI94" i="9"/>
  <c r="KI98" i="9" s="1"/>
  <c r="KH94" i="9"/>
  <c r="KH98" i="9" s="1"/>
  <c r="KG94" i="9"/>
  <c r="KG98" i="9" s="1"/>
  <c r="KF94" i="9"/>
  <c r="KF98" i="9" s="1"/>
  <c r="KE94" i="9"/>
  <c r="KE98" i="9" s="1"/>
  <c r="KD94" i="9"/>
  <c r="KD98" i="9" s="1"/>
  <c r="KC94" i="9"/>
  <c r="KC98" i="9" s="1"/>
  <c r="KB94" i="9"/>
  <c r="KB98" i="9" s="1"/>
  <c r="KA94" i="9"/>
  <c r="KA98" i="9" s="1"/>
  <c r="JZ94" i="9"/>
  <c r="JZ98" i="9" s="1"/>
  <c r="JY94" i="9"/>
  <c r="JY98" i="9" s="1"/>
  <c r="JX94" i="9"/>
  <c r="JX98" i="9" s="1"/>
  <c r="JW94" i="9"/>
  <c r="JW98" i="9" s="1"/>
  <c r="JV94" i="9"/>
  <c r="JV98" i="9" s="1"/>
  <c r="JU94" i="9"/>
  <c r="JU98" i="9" s="1"/>
  <c r="JT94" i="9"/>
  <c r="JT98" i="9" s="1"/>
  <c r="JS94" i="9"/>
  <c r="JS98" i="9" s="1"/>
  <c r="JR94" i="9"/>
  <c r="JR98" i="9" s="1"/>
  <c r="JQ94" i="9"/>
  <c r="JQ98" i="9" s="1"/>
  <c r="JP94" i="9"/>
  <c r="JP98" i="9" s="1"/>
  <c r="JO94" i="9"/>
  <c r="JO98" i="9" s="1"/>
  <c r="JN94" i="9"/>
  <c r="JN98" i="9" s="1"/>
  <c r="JM94" i="9"/>
  <c r="JM98" i="9" s="1"/>
  <c r="JL94" i="9"/>
  <c r="JL98" i="9" s="1"/>
  <c r="JK94" i="9"/>
  <c r="JK98" i="9" s="1"/>
  <c r="JJ94" i="9"/>
  <c r="JJ98" i="9" s="1"/>
  <c r="JI94" i="9"/>
  <c r="JI98" i="9" s="1"/>
  <c r="JH94" i="9"/>
  <c r="JH98" i="9" s="1"/>
  <c r="JG94" i="9"/>
  <c r="JG98" i="9" s="1"/>
  <c r="JF94" i="9"/>
  <c r="JF98" i="9" s="1"/>
  <c r="JE94" i="9"/>
  <c r="JE98" i="9" s="1"/>
  <c r="JD94" i="9"/>
  <c r="JD98" i="9" s="1"/>
  <c r="JC94" i="9"/>
  <c r="JC98" i="9" s="1"/>
  <c r="JB94" i="9"/>
  <c r="JB98" i="9" s="1"/>
  <c r="JA94" i="9"/>
  <c r="JA98" i="9" s="1"/>
  <c r="IZ94" i="9"/>
  <c r="IZ98" i="9" s="1"/>
  <c r="IY94" i="9"/>
  <c r="IY98" i="9" s="1"/>
  <c r="IX94" i="9"/>
  <c r="IX98" i="9" s="1"/>
  <c r="IW94" i="9"/>
  <c r="IW98" i="9" s="1"/>
  <c r="IV94" i="9"/>
  <c r="IV98" i="9" s="1"/>
  <c r="IU94" i="9"/>
  <c r="IU98" i="9" s="1"/>
  <c r="IT94" i="9"/>
  <c r="IT98" i="9" s="1"/>
  <c r="IS94" i="9"/>
  <c r="IS98" i="9" s="1"/>
  <c r="IR94" i="9"/>
  <c r="IR98" i="9" s="1"/>
  <c r="IQ94" i="9"/>
  <c r="IQ98" i="9" s="1"/>
  <c r="IP94" i="9"/>
  <c r="IP98" i="9" s="1"/>
  <c r="IO94" i="9"/>
  <c r="IO98" i="9" s="1"/>
  <c r="IN94" i="9"/>
  <c r="IN98" i="9" s="1"/>
  <c r="IM94" i="9"/>
  <c r="IM98" i="9" s="1"/>
  <c r="IL94" i="9"/>
  <c r="IL98" i="9" s="1"/>
  <c r="IK94" i="9"/>
  <c r="IK98" i="9" s="1"/>
  <c r="IJ94" i="9"/>
  <c r="IJ98" i="9" s="1"/>
  <c r="II94" i="9"/>
  <c r="II98" i="9" s="1"/>
  <c r="IH94" i="9"/>
  <c r="IH98" i="9" s="1"/>
  <c r="IG94" i="9"/>
  <c r="IG98" i="9" s="1"/>
  <c r="IF94" i="9"/>
  <c r="IF98" i="9" s="1"/>
  <c r="IE94" i="9"/>
  <c r="IE98" i="9" s="1"/>
  <c r="ID94" i="9"/>
  <c r="ID98" i="9" s="1"/>
  <c r="IC94" i="9"/>
  <c r="IC98" i="9" s="1"/>
  <c r="IB94" i="9"/>
  <c r="IB98" i="9" s="1"/>
  <c r="IA94" i="9"/>
  <c r="IA98" i="9" s="1"/>
  <c r="HZ94" i="9"/>
  <c r="HZ98" i="9" s="1"/>
  <c r="HY94" i="9"/>
  <c r="HY98" i="9" s="1"/>
  <c r="HX94" i="9"/>
  <c r="HX98" i="9" s="1"/>
  <c r="HW94" i="9"/>
  <c r="HW98" i="9" s="1"/>
  <c r="HV94" i="9"/>
  <c r="HV98" i="9" s="1"/>
  <c r="HU94" i="9"/>
  <c r="HU98" i="9" s="1"/>
  <c r="HT94" i="9"/>
  <c r="HT98" i="9" s="1"/>
  <c r="HS94" i="9"/>
  <c r="HS98" i="9" s="1"/>
  <c r="HR94" i="9"/>
  <c r="HR98" i="9" s="1"/>
  <c r="HQ94" i="9"/>
  <c r="HQ98" i="9" s="1"/>
  <c r="HP94" i="9"/>
  <c r="HP98" i="9" s="1"/>
  <c r="HO94" i="9"/>
  <c r="HO98" i="9" s="1"/>
  <c r="HN94" i="9"/>
  <c r="HN98" i="9" s="1"/>
  <c r="HM94" i="9"/>
  <c r="HM98" i="9" s="1"/>
  <c r="HL94" i="9"/>
  <c r="HL98" i="9" s="1"/>
  <c r="HK94" i="9"/>
  <c r="HK98" i="9" s="1"/>
  <c r="HJ94" i="9"/>
  <c r="HJ98" i="9" s="1"/>
  <c r="HI94" i="9"/>
  <c r="HI98" i="9" s="1"/>
  <c r="HH94" i="9"/>
  <c r="HH98" i="9" s="1"/>
  <c r="HG94" i="9"/>
  <c r="HG98" i="9" s="1"/>
  <c r="HF94" i="9"/>
  <c r="HF98" i="9" s="1"/>
  <c r="HE94" i="9"/>
  <c r="HE98" i="9" s="1"/>
  <c r="HD94" i="9"/>
  <c r="HD98" i="9" s="1"/>
  <c r="HC94" i="9"/>
  <c r="HC98" i="9" s="1"/>
  <c r="HB94" i="9"/>
  <c r="HB98" i="9" s="1"/>
  <c r="HA94" i="9"/>
  <c r="HA98" i="9" s="1"/>
  <c r="GZ94" i="9"/>
  <c r="GZ98" i="9" s="1"/>
  <c r="GY94" i="9"/>
  <c r="GY98" i="9" s="1"/>
  <c r="GX94" i="9"/>
  <c r="GX98" i="9" s="1"/>
  <c r="GW94" i="9"/>
  <c r="GW98" i="9" s="1"/>
  <c r="GV94" i="9"/>
  <c r="GV98" i="9" s="1"/>
  <c r="GU94" i="9"/>
  <c r="GU98" i="9" s="1"/>
  <c r="GT94" i="9"/>
  <c r="GT98" i="9" s="1"/>
  <c r="GS94" i="9"/>
  <c r="GS98" i="9" s="1"/>
  <c r="GR94" i="9"/>
  <c r="GR98" i="9" s="1"/>
  <c r="GQ94" i="9"/>
  <c r="GQ98" i="9" s="1"/>
  <c r="GP94" i="9"/>
  <c r="GP98" i="9" s="1"/>
  <c r="GO94" i="9"/>
  <c r="GO98" i="9" s="1"/>
  <c r="GN94" i="9"/>
  <c r="GN98" i="9" s="1"/>
  <c r="GM94" i="9"/>
  <c r="GM98" i="9" s="1"/>
  <c r="GL94" i="9"/>
  <c r="GL98" i="9" s="1"/>
  <c r="GK94" i="9"/>
  <c r="GK98" i="9" s="1"/>
  <c r="GJ94" i="9"/>
  <c r="GJ98" i="9" s="1"/>
  <c r="GI94" i="9"/>
  <c r="GI98" i="9" s="1"/>
  <c r="GH94" i="9"/>
  <c r="GH98" i="9" s="1"/>
  <c r="GG94" i="9"/>
  <c r="GG98" i="9" s="1"/>
  <c r="GF94" i="9"/>
  <c r="GF98" i="9" s="1"/>
  <c r="GE94" i="9"/>
  <c r="GE98" i="9" s="1"/>
  <c r="GD94" i="9"/>
  <c r="GD98" i="9" s="1"/>
  <c r="GC94" i="9"/>
  <c r="GC98" i="9" s="1"/>
  <c r="GB94" i="9"/>
  <c r="GB98" i="9" s="1"/>
  <c r="GA94" i="9"/>
  <c r="GA98" i="9" s="1"/>
  <c r="FZ94" i="9"/>
  <c r="FZ98" i="9" s="1"/>
  <c r="FY94" i="9"/>
  <c r="FY98" i="9" s="1"/>
  <c r="FX94" i="9"/>
  <c r="FX98" i="9" s="1"/>
  <c r="FW94" i="9"/>
  <c r="FW98" i="9" s="1"/>
  <c r="FV94" i="9"/>
  <c r="FV98" i="9" s="1"/>
  <c r="FU94" i="9"/>
  <c r="FU98" i="9" s="1"/>
  <c r="FT94" i="9"/>
  <c r="FT98" i="9" s="1"/>
  <c r="FS94" i="9"/>
  <c r="FS98" i="9" s="1"/>
  <c r="FR94" i="9"/>
  <c r="FR98" i="9" s="1"/>
  <c r="FQ94" i="9"/>
  <c r="FQ98" i="9" s="1"/>
  <c r="FP94" i="9"/>
  <c r="FP98" i="9" s="1"/>
  <c r="FO94" i="9"/>
  <c r="FO98" i="9" s="1"/>
  <c r="FN94" i="9"/>
  <c r="FN98" i="9" s="1"/>
  <c r="FM94" i="9"/>
  <c r="FM98" i="9" s="1"/>
  <c r="FL94" i="9"/>
  <c r="FL98" i="9" s="1"/>
  <c r="FK94" i="9"/>
  <c r="FK98" i="9" s="1"/>
  <c r="FJ94" i="9"/>
  <c r="FJ98" i="9" s="1"/>
  <c r="FI94" i="9"/>
  <c r="FI98" i="9" s="1"/>
  <c r="FH94" i="9"/>
  <c r="FH98" i="9" s="1"/>
  <c r="FG94" i="9"/>
  <c r="FG98" i="9" s="1"/>
  <c r="FF94" i="9"/>
  <c r="FF98" i="9" s="1"/>
  <c r="FE94" i="9"/>
  <c r="FE98" i="9" s="1"/>
  <c r="FD94" i="9"/>
  <c r="FD98" i="9" s="1"/>
  <c r="FC94" i="9"/>
  <c r="FC98" i="9" s="1"/>
  <c r="FB94" i="9"/>
  <c r="FB98" i="9" s="1"/>
  <c r="FA94" i="9"/>
  <c r="FA98" i="9" s="1"/>
  <c r="EZ94" i="9"/>
  <c r="EZ98" i="9" s="1"/>
  <c r="EY94" i="9"/>
  <c r="EY98" i="9" s="1"/>
  <c r="EX94" i="9"/>
  <c r="EX98" i="9" s="1"/>
  <c r="EW94" i="9"/>
  <c r="EW98" i="9" s="1"/>
  <c r="EV94" i="9"/>
  <c r="EV98" i="9" s="1"/>
  <c r="EU94" i="9"/>
  <c r="EU98" i="9" s="1"/>
  <c r="ET94" i="9"/>
  <c r="ET98" i="9" s="1"/>
  <c r="ES94" i="9"/>
  <c r="ES98" i="9" s="1"/>
  <c r="ER94" i="9"/>
  <c r="ER98" i="9" s="1"/>
  <c r="EQ94" i="9"/>
  <c r="EQ98" i="9" s="1"/>
  <c r="EP94" i="9"/>
  <c r="EP98" i="9" s="1"/>
  <c r="EO94" i="9"/>
  <c r="EO98" i="9" s="1"/>
  <c r="EN94" i="9"/>
  <c r="EN98" i="9" s="1"/>
  <c r="EM94" i="9"/>
  <c r="EM98" i="9" s="1"/>
  <c r="EL94" i="9"/>
  <c r="EL98" i="9" s="1"/>
  <c r="EK94" i="9"/>
  <c r="EK98" i="9" s="1"/>
  <c r="EJ94" i="9"/>
  <c r="EJ98" i="9" s="1"/>
  <c r="EI94" i="9"/>
  <c r="EI98" i="9" s="1"/>
  <c r="EH94" i="9"/>
  <c r="EH98" i="9" s="1"/>
  <c r="EG94" i="9"/>
  <c r="EG98" i="9" s="1"/>
  <c r="EF94" i="9"/>
  <c r="EF98" i="9" s="1"/>
  <c r="EE94" i="9"/>
  <c r="EE98" i="9" s="1"/>
  <c r="ED94" i="9"/>
  <c r="ED98" i="9" s="1"/>
  <c r="EC94" i="9"/>
  <c r="EC98" i="9" s="1"/>
  <c r="EB94" i="9"/>
  <c r="EB98" i="9" s="1"/>
  <c r="EA94" i="9"/>
  <c r="EA98" i="9" s="1"/>
  <c r="DZ94" i="9"/>
  <c r="DZ98" i="9" s="1"/>
  <c r="DY94" i="9"/>
  <c r="DY98" i="9" s="1"/>
  <c r="DX94" i="9"/>
  <c r="DX98" i="9" s="1"/>
  <c r="DW94" i="9"/>
  <c r="DW98" i="9" s="1"/>
  <c r="DV94" i="9"/>
  <c r="DV98" i="9" s="1"/>
  <c r="DU94" i="9"/>
  <c r="DU98" i="9" s="1"/>
  <c r="DT94" i="9"/>
  <c r="DT98" i="9" s="1"/>
  <c r="DS94" i="9"/>
  <c r="DS98" i="9" s="1"/>
  <c r="DR94" i="9"/>
  <c r="DR98" i="9" s="1"/>
  <c r="DQ94" i="9"/>
  <c r="DQ98" i="9" s="1"/>
  <c r="DP94" i="9"/>
  <c r="DP98" i="9" s="1"/>
  <c r="DO94" i="9"/>
  <c r="DO98" i="9" s="1"/>
  <c r="DN94" i="9"/>
  <c r="DN98" i="9" s="1"/>
  <c r="DM94" i="9"/>
  <c r="DM98" i="9" s="1"/>
  <c r="DL94" i="9"/>
  <c r="DL98" i="9" s="1"/>
  <c r="DK94" i="9"/>
  <c r="DK98" i="9" s="1"/>
  <c r="DJ94" i="9"/>
  <c r="DJ98" i="9" s="1"/>
  <c r="DI94" i="9"/>
  <c r="DI98" i="9" s="1"/>
  <c r="DH94" i="9"/>
  <c r="DH98" i="9" s="1"/>
  <c r="DG94" i="9"/>
  <c r="DG98" i="9" s="1"/>
  <c r="DF94" i="9"/>
  <c r="DF98" i="9" s="1"/>
  <c r="DE94" i="9"/>
  <c r="DE98" i="9" s="1"/>
  <c r="DD94" i="9"/>
  <c r="DD98" i="9" s="1"/>
  <c r="DC94" i="9"/>
  <c r="DC98" i="9" s="1"/>
  <c r="DB94" i="9"/>
  <c r="DB98" i="9" s="1"/>
  <c r="DA94" i="9"/>
  <c r="DA98" i="9" s="1"/>
  <c r="CZ94" i="9"/>
  <c r="CZ98" i="9" s="1"/>
  <c r="CY94" i="9"/>
  <c r="CY98" i="9" s="1"/>
  <c r="CX94" i="9"/>
  <c r="CX98" i="9" s="1"/>
  <c r="CW94" i="9"/>
  <c r="CW98" i="9" s="1"/>
  <c r="CV94" i="9"/>
  <c r="CV98" i="9" s="1"/>
  <c r="CU94" i="9"/>
  <c r="CU98" i="9" s="1"/>
  <c r="CT94" i="9"/>
  <c r="CT98" i="9" s="1"/>
  <c r="CS94" i="9"/>
  <c r="CS98" i="9" s="1"/>
  <c r="CR94" i="9"/>
  <c r="CR98" i="9" s="1"/>
  <c r="CQ94" i="9"/>
  <c r="CQ98" i="9" s="1"/>
  <c r="CP94" i="9"/>
  <c r="CP98" i="9" s="1"/>
  <c r="CO94" i="9"/>
  <c r="CO98" i="9" s="1"/>
  <c r="CN94" i="9"/>
  <c r="CN98" i="9" s="1"/>
  <c r="CM94" i="9"/>
  <c r="CM98" i="9" s="1"/>
  <c r="CL94" i="9"/>
  <c r="CL98" i="9" s="1"/>
  <c r="CK94" i="9"/>
  <c r="CK98" i="9" s="1"/>
  <c r="CJ94" i="9"/>
  <c r="CJ98" i="9" s="1"/>
  <c r="CI94" i="9"/>
  <c r="CI98" i="9" s="1"/>
  <c r="CH94" i="9"/>
  <c r="CH98" i="9" s="1"/>
  <c r="CG94" i="9"/>
  <c r="CG98" i="9" s="1"/>
  <c r="CF94" i="9"/>
  <c r="CF98" i="9" s="1"/>
  <c r="CE94" i="9"/>
  <c r="CE98" i="9" s="1"/>
  <c r="CD94" i="9"/>
  <c r="CD98" i="9" s="1"/>
  <c r="CC94" i="9"/>
  <c r="CC98" i="9" s="1"/>
  <c r="CB94" i="9"/>
  <c r="CB98" i="9" s="1"/>
  <c r="CA94" i="9"/>
  <c r="CA98" i="9" s="1"/>
  <c r="BZ94" i="9"/>
  <c r="BZ98" i="9" s="1"/>
  <c r="BY94" i="9"/>
  <c r="BY98" i="9" s="1"/>
  <c r="BX94" i="9"/>
  <c r="BX98" i="9" s="1"/>
  <c r="BW94" i="9"/>
  <c r="BW98" i="9" s="1"/>
  <c r="BV94" i="9"/>
  <c r="BV98" i="9" s="1"/>
  <c r="BU94" i="9"/>
  <c r="BU98" i="9" s="1"/>
  <c r="BT94" i="9"/>
  <c r="BT98" i="9" s="1"/>
  <c r="BS94" i="9"/>
  <c r="BS98" i="9" s="1"/>
  <c r="BR94" i="9"/>
  <c r="BR98" i="9" s="1"/>
  <c r="BP94" i="9"/>
  <c r="BP98" i="9" s="1"/>
  <c r="BN94" i="9"/>
  <c r="BN98" i="9" s="1"/>
  <c r="BL94" i="9"/>
  <c r="BL98" i="9" s="1"/>
  <c r="BJ94" i="9"/>
  <c r="BJ98" i="9" s="1"/>
  <c r="BH94" i="9"/>
  <c r="BH98" i="9" s="1"/>
  <c r="BF94" i="9"/>
  <c r="BF98" i="9" s="1"/>
  <c r="BD94" i="9"/>
  <c r="BD98" i="9" s="1"/>
  <c r="BC94" i="9"/>
  <c r="BC98" i="9" s="1"/>
  <c r="BB94" i="9"/>
  <c r="BB98" i="9" s="1"/>
  <c r="AZ94" i="9"/>
  <c r="AZ98" i="9" s="1"/>
  <c r="H25" i="35" l="1"/>
  <c r="B86" i="58"/>
  <c r="B92" i="58"/>
  <c r="BT581" i="58"/>
  <c r="AA587" i="58"/>
  <c r="C587" i="58"/>
  <c r="BW590" i="58"/>
  <c r="AX590" i="58"/>
  <c r="CV590" i="58"/>
  <c r="BW589" i="58"/>
  <c r="AX589" i="58"/>
  <c r="CV589" i="58"/>
  <c r="BV587" i="58"/>
  <c r="AW587" i="58"/>
  <c r="CU587" i="58"/>
  <c r="BU586" i="58"/>
  <c r="AV586" i="58"/>
  <c r="CT586" i="58"/>
  <c r="BU583" i="58"/>
  <c r="AV583" i="58"/>
  <c r="CT583" i="58"/>
  <c r="Q551" i="58"/>
  <c r="CS581" i="58" l="1"/>
  <c r="AA586" i="58"/>
  <c r="C586" i="58"/>
  <c r="W588" i="58"/>
  <c r="E204" i="7"/>
  <c r="G182" i="7"/>
  <c r="Q545" i="58"/>
  <c r="Q539" i="58"/>
  <c r="M24" i="42"/>
  <c r="Q24" i="42" s="1"/>
  <c r="M23" i="42"/>
  <c r="Q23" i="42" s="1"/>
  <c r="M20" i="42"/>
  <c r="Q20" i="42" s="1"/>
  <c r="M11" i="42"/>
  <c r="Q11" i="42" s="1"/>
  <c r="W580" i="58" l="1"/>
  <c r="Z582" i="58"/>
  <c r="AW582" i="58"/>
  <c r="BV582" i="58"/>
  <c r="CU582" i="58"/>
  <c r="B597" i="58"/>
  <c r="R542" i="58"/>
  <c r="LY23" i="42"/>
  <c r="LU23" i="42"/>
  <c r="LQ23" i="42"/>
  <c r="LM23" i="42"/>
  <c r="LI23" i="42"/>
  <c r="LE23" i="42"/>
  <c r="LA23" i="42"/>
  <c r="KW23" i="42"/>
  <c r="KS23" i="42"/>
  <c r="KO23" i="42"/>
  <c r="KK23" i="42"/>
  <c r="KG23" i="42"/>
  <c r="KC23" i="42"/>
  <c r="JY23" i="42"/>
  <c r="JU23" i="42"/>
  <c r="JQ23" i="42"/>
  <c r="JM23" i="42"/>
  <c r="JI23" i="42"/>
  <c r="JE23" i="42"/>
  <c r="JA23" i="42"/>
  <c r="IW23" i="42"/>
  <c r="IS23" i="42"/>
  <c r="IO23" i="42"/>
  <c r="IK23" i="42"/>
  <c r="IG23" i="42"/>
  <c r="IC23" i="42"/>
  <c r="HY23" i="42"/>
  <c r="HU23" i="42"/>
  <c r="HQ23" i="42"/>
  <c r="HM23" i="42"/>
  <c r="HI23" i="42"/>
  <c r="HE23" i="42"/>
  <c r="HA23" i="42"/>
  <c r="GW23" i="42"/>
  <c r="GS23" i="42"/>
  <c r="GO23" i="42"/>
  <c r="GK23" i="42"/>
  <c r="GG23" i="42"/>
  <c r="GC23" i="42"/>
  <c r="FY23" i="42"/>
  <c r="FU23" i="42"/>
  <c r="FQ23" i="42"/>
  <c r="FM23" i="42"/>
  <c r="FI23" i="42"/>
  <c r="FE23" i="42"/>
  <c r="FA23" i="42"/>
  <c r="EW23" i="42"/>
  <c r="ES23" i="42"/>
  <c r="EO23" i="42"/>
  <c r="EK23" i="42"/>
  <c r="EG23" i="42"/>
  <c r="EC23" i="42"/>
  <c r="DY23" i="42"/>
  <c r="DU23" i="42"/>
  <c r="DQ23" i="42"/>
  <c r="DM23" i="42"/>
  <c r="DI23" i="42"/>
  <c r="DE23" i="42"/>
  <c r="DA23" i="42"/>
  <c r="CW23" i="42"/>
  <c r="CS23" i="42"/>
  <c r="CO23" i="42"/>
  <c r="CK23" i="42"/>
  <c r="CG23" i="42"/>
  <c r="CC23" i="42"/>
  <c r="BY23" i="42"/>
  <c r="BU23" i="42"/>
  <c r="BQ23" i="42"/>
  <c r="BM23" i="42"/>
  <c r="LX23" i="42"/>
  <c r="LS23" i="42"/>
  <c r="LN23" i="42"/>
  <c r="LH23" i="42"/>
  <c r="LC23" i="42"/>
  <c r="KX23" i="42"/>
  <c r="KR23" i="42"/>
  <c r="KM23" i="42"/>
  <c r="KH23" i="42"/>
  <c r="KB23" i="42"/>
  <c r="JW23" i="42"/>
  <c r="JR23" i="42"/>
  <c r="JL23" i="42"/>
  <c r="JG23" i="42"/>
  <c r="JB23" i="42"/>
  <c r="IV23" i="42"/>
  <c r="IQ23" i="42"/>
  <c r="IL23" i="42"/>
  <c r="IF23" i="42"/>
  <c r="IA23" i="42"/>
  <c r="HV23" i="42"/>
  <c r="HP23" i="42"/>
  <c r="HK23" i="42"/>
  <c r="HF23" i="42"/>
  <c r="GZ23" i="42"/>
  <c r="GU23" i="42"/>
  <c r="GP23" i="42"/>
  <c r="GJ23" i="42"/>
  <c r="GE23" i="42"/>
  <c r="FZ23" i="42"/>
  <c r="FT23" i="42"/>
  <c r="FO23" i="42"/>
  <c r="FJ23" i="42"/>
  <c r="FD23" i="42"/>
  <c r="EY23" i="42"/>
  <c r="ET23" i="42"/>
  <c r="EN23" i="42"/>
  <c r="EI23" i="42"/>
  <c r="ED23" i="42"/>
  <c r="DX23" i="42"/>
  <c r="DS23" i="42"/>
  <c r="DN23" i="42"/>
  <c r="DH23" i="42"/>
  <c r="DC23" i="42"/>
  <c r="CX23" i="42"/>
  <c r="CR23" i="42"/>
  <c r="CM23" i="42"/>
  <c r="CH23" i="42"/>
  <c r="CB23" i="42"/>
  <c r="BW23" i="42"/>
  <c r="BR23" i="42"/>
  <c r="BL23" i="42"/>
  <c r="LW23" i="42"/>
  <c r="LR23" i="42"/>
  <c r="LL23" i="42"/>
  <c r="LG23" i="42"/>
  <c r="LB23" i="42"/>
  <c r="KV23" i="42"/>
  <c r="KQ23" i="42"/>
  <c r="KL23" i="42"/>
  <c r="KF23" i="42"/>
  <c r="KA23" i="42"/>
  <c r="JV23" i="42"/>
  <c r="JP23" i="42"/>
  <c r="JK23" i="42"/>
  <c r="JF23" i="42"/>
  <c r="IZ23" i="42"/>
  <c r="IU23" i="42"/>
  <c r="IP23" i="42"/>
  <c r="IJ23" i="42"/>
  <c r="IE23" i="42"/>
  <c r="HZ23" i="42"/>
  <c r="HT23" i="42"/>
  <c r="HO23" i="42"/>
  <c r="HJ23" i="42"/>
  <c r="HD23" i="42"/>
  <c r="GY23" i="42"/>
  <c r="GT23" i="42"/>
  <c r="GN23" i="42"/>
  <c r="GI23" i="42"/>
  <c r="GD23" i="42"/>
  <c r="FX23" i="42"/>
  <c r="FS23" i="42"/>
  <c r="FN23" i="42"/>
  <c r="FH23" i="42"/>
  <c r="FC23" i="42"/>
  <c r="EX23" i="42"/>
  <c r="ER23" i="42"/>
  <c r="EM23" i="42"/>
  <c r="EH23" i="42"/>
  <c r="EB23" i="42"/>
  <c r="DW23" i="42"/>
  <c r="DR23" i="42"/>
  <c r="DL23" i="42"/>
  <c r="DG23" i="42"/>
  <c r="DB23" i="42"/>
  <c r="CV23" i="42"/>
  <c r="CQ23" i="42"/>
  <c r="CL23" i="42"/>
  <c r="CF23" i="42"/>
  <c r="CA23" i="42"/>
  <c r="BV23" i="42"/>
  <c r="BP23" i="42"/>
  <c r="BK23" i="42"/>
  <c r="LV23" i="42"/>
  <c r="LP23" i="42"/>
  <c r="LK23" i="42"/>
  <c r="LF23" i="42"/>
  <c r="KZ23" i="42"/>
  <c r="KU23" i="42"/>
  <c r="KP23" i="42"/>
  <c r="KJ23" i="42"/>
  <c r="KE23" i="42"/>
  <c r="JZ23" i="42"/>
  <c r="JT23" i="42"/>
  <c r="JO23" i="42"/>
  <c r="JJ23" i="42"/>
  <c r="JD23" i="42"/>
  <c r="IY23" i="42"/>
  <c r="IT23" i="42"/>
  <c r="IN23" i="42"/>
  <c r="II23" i="42"/>
  <c r="ID23" i="42"/>
  <c r="HX23" i="42"/>
  <c r="HS23" i="42"/>
  <c r="HN23" i="42"/>
  <c r="HH23" i="42"/>
  <c r="HC23" i="42"/>
  <c r="GX23" i="42"/>
  <c r="GR23" i="42"/>
  <c r="GM23" i="42"/>
  <c r="GH23" i="42"/>
  <c r="GB23" i="42"/>
  <c r="FW23" i="42"/>
  <c r="FR23" i="42"/>
  <c r="FL23" i="42"/>
  <c r="FG23" i="42"/>
  <c r="FB23" i="42"/>
  <c r="EV23" i="42"/>
  <c r="EQ23" i="42"/>
  <c r="EL23" i="42"/>
  <c r="EF23" i="42"/>
  <c r="EA23" i="42"/>
  <c r="DV23" i="42"/>
  <c r="DP23" i="42"/>
  <c r="DK23" i="42"/>
  <c r="DF23" i="42"/>
  <c r="CZ23" i="42"/>
  <c r="CU23" i="42"/>
  <c r="CP23" i="42"/>
  <c r="CJ23" i="42"/>
  <c r="CE23" i="42"/>
  <c r="BZ23" i="42"/>
  <c r="BT23" i="42"/>
  <c r="BO23" i="42"/>
  <c r="BJ23" i="42"/>
  <c r="LD23" i="42"/>
  <c r="KI23" i="42"/>
  <c r="JN23" i="42"/>
  <c r="IR23" i="42"/>
  <c r="HW23" i="42"/>
  <c r="HB23" i="42"/>
  <c r="GF23" i="42"/>
  <c r="FK23" i="42"/>
  <c r="EP23" i="42"/>
  <c r="DT23" i="42"/>
  <c r="CY23" i="42"/>
  <c r="CD23" i="42"/>
  <c r="LT23" i="42"/>
  <c r="KY23" i="42"/>
  <c r="KD23" i="42"/>
  <c r="JH23" i="42"/>
  <c r="IM23" i="42"/>
  <c r="HR23" i="42"/>
  <c r="GV23" i="42"/>
  <c r="GA23" i="42"/>
  <c r="FF23" i="42"/>
  <c r="EJ23" i="42"/>
  <c r="DO23" i="42"/>
  <c r="CT23" i="42"/>
  <c r="BX23" i="42"/>
  <c r="LO23" i="42"/>
  <c r="KT23" i="42"/>
  <c r="JX23" i="42"/>
  <c r="JC23" i="42"/>
  <c r="IH23" i="42"/>
  <c r="HL23" i="42"/>
  <c r="GQ23" i="42"/>
  <c r="FV23" i="42"/>
  <c r="EZ23" i="42"/>
  <c r="EE23" i="42"/>
  <c r="DJ23" i="42"/>
  <c r="CN23" i="42"/>
  <c r="BS23" i="42"/>
  <c r="LJ23" i="42"/>
  <c r="IB23" i="42"/>
  <c r="EU23" i="42"/>
  <c r="BN23" i="42"/>
  <c r="KN23" i="42"/>
  <c r="HG23" i="42"/>
  <c r="DZ23" i="42"/>
  <c r="JS23" i="42"/>
  <c r="GL23" i="42"/>
  <c r="DD23" i="42"/>
  <c r="IX23" i="42"/>
  <c r="FP23" i="42"/>
  <c r="CI23" i="42"/>
  <c r="LV24" i="42"/>
  <c r="LR24" i="42"/>
  <c r="LN24" i="42"/>
  <c r="LJ24" i="42"/>
  <c r="LF24" i="42"/>
  <c r="LB24" i="42"/>
  <c r="KX24" i="42"/>
  <c r="KT24" i="42"/>
  <c r="KP24" i="42"/>
  <c r="KL24" i="42"/>
  <c r="KH24" i="42"/>
  <c r="KD24" i="42"/>
  <c r="JZ24" i="42"/>
  <c r="JV24" i="42"/>
  <c r="JR24" i="42"/>
  <c r="JN24" i="42"/>
  <c r="JJ24" i="42"/>
  <c r="JF24" i="42"/>
  <c r="JB24" i="42"/>
  <c r="IX24" i="42"/>
  <c r="IT24" i="42"/>
  <c r="IP24" i="42"/>
  <c r="IL24" i="42"/>
  <c r="IH24" i="42"/>
  <c r="ID24" i="42"/>
  <c r="HZ24" i="42"/>
  <c r="HV24" i="42"/>
  <c r="HR24" i="42"/>
  <c r="HN24" i="42"/>
  <c r="HJ24" i="42"/>
  <c r="HF24" i="42"/>
  <c r="HB24" i="42"/>
  <c r="GX24" i="42"/>
  <c r="GT24" i="42"/>
  <c r="GP24" i="42"/>
  <c r="GL24" i="42"/>
  <c r="GH24" i="42"/>
  <c r="GD24" i="42"/>
  <c r="FZ24" i="42"/>
  <c r="FV24" i="42"/>
  <c r="FR24" i="42"/>
  <c r="FN24" i="42"/>
  <c r="FJ24" i="42"/>
  <c r="FF24" i="42"/>
  <c r="FB24" i="42"/>
  <c r="EX24" i="42"/>
  <c r="ET24" i="42"/>
  <c r="EP24" i="42"/>
  <c r="EL24" i="42"/>
  <c r="EH24" i="42"/>
  <c r="ED24" i="42"/>
  <c r="DZ24" i="42"/>
  <c r="DV24" i="42"/>
  <c r="DR24" i="42"/>
  <c r="DN24" i="42"/>
  <c r="DJ24" i="42"/>
  <c r="DF24" i="42"/>
  <c r="DB24" i="42"/>
  <c r="CX24" i="42"/>
  <c r="CT24" i="42"/>
  <c r="CP24" i="42"/>
  <c r="CL24" i="42"/>
  <c r="CH24" i="42"/>
  <c r="CD24" i="42"/>
  <c r="BZ24" i="42"/>
  <c r="BV24" i="42"/>
  <c r="BR24" i="42"/>
  <c r="BN24" i="42"/>
  <c r="BJ24" i="42"/>
  <c r="BF24" i="42"/>
  <c r="BB24" i="42"/>
  <c r="AX24" i="42"/>
  <c r="LX24" i="42"/>
  <c r="LS24" i="42"/>
  <c r="LM24" i="42"/>
  <c r="LH24" i="42"/>
  <c r="LC24" i="42"/>
  <c r="KW24" i="42"/>
  <c r="KR24" i="42"/>
  <c r="KM24" i="42"/>
  <c r="KG24" i="42"/>
  <c r="KB24" i="42"/>
  <c r="JW24" i="42"/>
  <c r="JQ24" i="42"/>
  <c r="JL24" i="42"/>
  <c r="JG24" i="42"/>
  <c r="JA24" i="42"/>
  <c r="IV24" i="42"/>
  <c r="IQ24" i="42"/>
  <c r="IK24" i="42"/>
  <c r="IF24" i="42"/>
  <c r="IA24" i="42"/>
  <c r="HU24" i="42"/>
  <c r="HP24" i="42"/>
  <c r="HK24" i="42"/>
  <c r="HE24" i="42"/>
  <c r="GZ24" i="42"/>
  <c r="GU24" i="42"/>
  <c r="GO24" i="42"/>
  <c r="GJ24" i="42"/>
  <c r="GE24" i="42"/>
  <c r="FY24" i="42"/>
  <c r="FT24" i="42"/>
  <c r="FO24" i="42"/>
  <c r="FI24" i="42"/>
  <c r="FD24" i="42"/>
  <c r="EY24" i="42"/>
  <c r="ES24" i="42"/>
  <c r="EN24" i="42"/>
  <c r="EI24" i="42"/>
  <c r="EC24" i="42"/>
  <c r="DX24" i="42"/>
  <c r="DS24" i="42"/>
  <c r="DM24" i="42"/>
  <c r="DH24" i="42"/>
  <c r="DC24" i="42"/>
  <c r="CW24" i="42"/>
  <c r="CR24" i="42"/>
  <c r="CM24" i="42"/>
  <c r="CG24" i="42"/>
  <c r="CB24" i="42"/>
  <c r="BW24" i="42"/>
  <c r="BQ24" i="42"/>
  <c r="BL24" i="42"/>
  <c r="BG24" i="42"/>
  <c r="BA24" i="42"/>
  <c r="AV24" i="42"/>
  <c r="LU24" i="42"/>
  <c r="LO24" i="42"/>
  <c r="LG24" i="42"/>
  <c r="KZ24" i="42"/>
  <c r="KS24" i="42"/>
  <c r="KK24" i="42"/>
  <c r="KE24" i="42"/>
  <c r="JX24" i="42"/>
  <c r="JP24" i="42"/>
  <c r="JI24" i="42"/>
  <c r="JC24" i="42"/>
  <c r="IU24" i="42"/>
  <c r="IN24" i="42"/>
  <c r="IG24" i="42"/>
  <c r="HY24" i="42"/>
  <c r="HS24" i="42"/>
  <c r="HL24" i="42"/>
  <c r="HD24" i="42"/>
  <c r="GW24" i="42"/>
  <c r="GQ24" i="42"/>
  <c r="GI24" i="42"/>
  <c r="GB24" i="42"/>
  <c r="FU24" i="42"/>
  <c r="LT24" i="42"/>
  <c r="LY24" i="42"/>
  <c r="LQ24" i="42"/>
  <c r="LK24" i="42"/>
  <c r="LD24" i="42"/>
  <c r="KV24" i="42"/>
  <c r="KO24" i="42"/>
  <c r="KI24" i="42"/>
  <c r="KA24" i="42"/>
  <c r="JT24" i="42"/>
  <c r="JM24" i="42"/>
  <c r="JE24" i="42"/>
  <c r="IY24" i="42"/>
  <c r="IR24" i="42"/>
  <c r="IJ24" i="42"/>
  <c r="IC24" i="42"/>
  <c r="HW24" i="42"/>
  <c r="HO24" i="42"/>
  <c r="HH24" i="42"/>
  <c r="HA24" i="42"/>
  <c r="GS24" i="42"/>
  <c r="GM24" i="42"/>
  <c r="GF24" i="42"/>
  <c r="FX24" i="42"/>
  <c r="FQ24" i="42"/>
  <c r="FK24" i="42"/>
  <c r="FC24" i="42"/>
  <c r="EV24" i="42"/>
  <c r="EO24" i="42"/>
  <c r="EG24" i="42"/>
  <c r="EA24" i="42"/>
  <c r="DT24" i="42"/>
  <c r="DL24" i="42"/>
  <c r="DE24" i="42"/>
  <c r="CY24" i="42"/>
  <c r="CQ24" i="42"/>
  <c r="CJ24" i="42"/>
  <c r="CC24" i="42"/>
  <c r="BU24" i="42"/>
  <c r="BO24" i="42"/>
  <c r="BH24" i="42"/>
  <c r="AZ24" i="42"/>
  <c r="LL24" i="42"/>
  <c r="KY24" i="42"/>
  <c r="KJ24" i="42"/>
  <c r="JU24" i="42"/>
  <c r="JH24" i="42"/>
  <c r="IS24" i="42"/>
  <c r="IE24" i="42"/>
  <c r="HQ24" i="42"/>
  <c r="HC24" i="42"/>
  <c r="GN24" i="42"/>
  <c r="GA24" i="42"/>
  <c r="FM24" i="42"/>
  <c r="FE24" i="42"/>
  <c r="EU24" i="42"/>
  <c r="LI24" i="42"/>
  <c r="KU24" i="42"/>
  <c r="KF24" i="42"/>
  <c r="JS24" i="42"/>
  <c r="JD24" i="42"/>
  <c r="IO24" i="42"/>
  <c r="IB24" i="42"/>
  <c r="HM24" i="42"/>
  <c r="GY24" i="42"/>
  <c r="GK24" i="42"/>
  <c r="FW24" i="42"/>
  <c r="FL24" i="42"/>
  <c r="FA24" i="42"/>
  <c r="ER24" i="42"/>
  <c r="EJ24" i="42"/>
  <c r="DY24" i="42"/>
  <c r="DP24" i="42"/>
  <c r="DG24" i="42"/>
  <c r="CV24" i="42"/>
  <c r="CN24" i="42"/>
  <c r="CE24" i="42"/>
  <c r="BT24" i="42"/>
  <c r="BK24" i="42"/>
  <c r="BC24" i="42"/>
  <c r="LW24" i="42"/>
  <c r="LE24" i="42"/>
  <c r="KQ24" i="42"/>
  <c r="KC24" i="42"/>
  <c r="JO24" i="42"/>
  <c r="IZ24" i="42"/>
  <c r="IM24" i="42"/>
  <c r="HX24" i="42"/>
  <c r="HI24" i="42"/>
  <c r="GV24" i="42"/>
  <c r="GG24" i="42"/>
  <c r="FS24" i="42"/>
  <c r="FH24" i="42"/>
  <c r="EZ24" i="42"/>
  <c r="EQ24" i="42"/>
  <c r="EF24" i="42"/>
  <c r="DW24" i="42"/>
  <c r="DO24" i="42"/>
  <c r="DD24" i="42"/>
  <c r="CU24" i="42"/>
  <c r="CK24" i="42"/>
  <c r="CA24" i="42"/>
  <c r="BS24" i="42"/>
  <c r="BI24" i="42"/>
  <c r="AY24" i="42"/>
  <c r="LP24" i="42"/>
  <c r="JK24" i="42"/>
  <c r="HG24" i="42"/>
  <c r="FG24" i="42"/>
  <c r="EE24" i="42"/>
  <c r="DK24" i="42"/>
  <c r="CS24" i="42"/>
  <c r="BY24" i="42"/>
  <c r="BE24" i="42"/>
  <c r="KN24" i="42"/>
  <c r="II24" i="42"/>
  <c r="GC24" i="42"/>
  <c r="EM24" i="42"/>
  <c r="DU24" i="42"/>
  <c r="DA24" i="42"/>
  <c r="CI24" i="42"/>
  <c r="BP24" i="42"/>
  <c r="AW24" i="42"/>
  <c r="LA24" i="42"/>
  <c r="GR24" i="42"/>
  <c r="EB24" i="42"/>
  <c r="CO24" i="42"/>
  <c r="BD24" i="42"/>
  <c r="JY24" i="42"/>
  <c r="FP24" i="42"/>
  <c r="DQ24" i="42"/>
  <c r="CF24" i="42"/>
  <c r="AU24" i="42"/>
  <c r="IW24" i="42"/>
  <c r="EW24" i="42"/>
  <c r="DI24" i="42"/>
  <c r="BX24" i="42"/>
  <c r="HT24" i="42"/>
  <c r="EK24" i="42"/>
  <c r="CZ24" i="42"/>
  <c r="BM24" i="42"/>
  <c r="CX20" i="42"/>
  <c r="CT20" i="42"/>
  <c r="CP20" i="42"/>
  <c r="CL20" i="42"/>
  <c r="CH20" i="42"/>
  <c r="CD20" i="42"/>
  <c r="BZ20" i="42"/>
  <c r="BV20" i="42"/>
  <c r="BR20" i="42"/>
  <c r="BN20" i="42"/>
  <c r="BJ20" i="42"/>
  <c r="CV20" i="42"/>
  <c r="CR20" i="42"/>
  <c r="CN20" i="42"/>
  <c r="CJ20" i="42"/>
  <c r="CF20" i="42"/>
  <c r="CB20" i="42"/>
  <c r="BX20" i="42"/>
  <c r="BT20" i="42"/>
  <c r="BP20" i="42"/>
  <c r="BL20" i="42"/>
  <c r="CS20" i="42"/>
  <c r="CK20" i="42"/>
  <c r="CC20" i="42"/>
  <c r="BU20" i="42"/>
  <c r="BM20" i="42"/>
  <c r="CY20" i="42"/>
  <c r="CQ20" i="42"/>
  <c r="CI20" i="42"/>
  <c r="CA20" i="42"/>
  <c r="BS20" i="42"/>
  <c r="BK20" i="42"/>
  <c r="CM20" i="42"/>
  <c r="BW20" i="42"/>
  <c r="CW20" i="42"/>
  <c r="CG20" i="42"/>
  <c r="BQ20" i="42"/>
  <c r="CU20" i="42"/>
  <c r="CE20" i="42"/>
  <c r="BO20" i="42"/>
  <c r="CO20" i="42"/>
  <c r="BY20" i="42"/>
  <c r="M12" i="42"/>
  <c r="Q12" i="42" s="1"/>
  <c r="AA585" i="58" l="1"/>
  <c r="C585" i="58"/>
  <c r="CM588" i="58"/>
  <c r="AO588" i="58"/>
  <c r="BN588" i="58"/>
  <c r="R551" i="58"/>
  <c r="L13" i="42"/>
  <c r="P13" i="42" s="1"/>
  <c r="M14" i="42"/>
  <c r="Q14" i="42"/>
  <c r="L23" i="42"/>
  <c r="P23" i="42" s="1"/>
  <c r="L20" i="42"/>
  <c r="P20" i="42" s="1"/>
  <c r="L11" i="42"/>
  <c r="P11" i="42" s="1"/>
  <c r="L12" i="42"/>
  <c r="P12" i="42" s="1"/>
  <c r="L24" i="42"/>
  <c r="P24" i="42" s="1"/>
  <c r="BV585" i="58" l="1"/>
  <c r="AW585" i="58"/>
  <c r="CU585" i="58"/>
  <c r="R545" i="58"/>
  <c r="R539" i="58"/>
  <c r="L14" i="42"/>
  <c r="CP580" i="58" l="1"/>
  <c r="AR580" i="58"/>
  <c r="BQ580" i="58"/>
  <c r="S542" i="58"/>
  <c r="P14" i="42"/>
  <c r="BU581" i="58" l="1"/>
  <c r="BO433" i="58"/>
  <c r="AP433" i="58"/>
  <c r="CN433" i="58"/>
  <c r="BX590" i="58"/>
  <c r="AY590" i="58"/>
  <c r="CW590" i="58"/>
  <c r="BX589" i="58"/>
  <c r="AY589" i="58"/>
  <c r="B484" i="58"/>
  <c r="C604" i="58" s="1"/>
  <c r="CW589" i="58"/>
  <c r="BW587" i="58"/>
  <c r="AX587" i="58"/>
  <c r="CV587" i="58"/>
  <c r="BV586" i="58"/>
  <c r="AW586" i="58"/>
  <c r="CU586" i="58"/>
  <c r="BV583" i="58"/>
  <c r="AW583" i="58"/>
  <c r="CU583" i="58"/>
  <c r="S551" i="58"/>
  <c r="Z436" i="9"/>
  <c r="Y436" i="9"/>
  <c r="X436" i="9"/>
  <c r="W436" i="9"/>
  <c r="V436" i="9"/>
  <c r="U436" i="9"/>
  <c r="T436" i="9"/>
  <c r="S436" i="9"/>
  <c r="R436" i="9"/>
  <c r="Q436" i="9"/>
  <c r="P436" i="9"/>
  <c r="O436" i="9"/>
  <c r="M436" i="9"/>
  <c r="L436" i="9"/>
  <c r="K436" i="9"/>
  <c r="J436" i="9"/>
  <c r="I436" i="9"/>
  <c r="F57" i="20"/>
  <c r="C57" i="20"/>
  <c r="F52" i="20"/>
  <c r="C52" i="20"/>
  <c r="F22" i="20"/>
  <c r="C22" i="20"/>
  <c r="F102" i="20"/>
  <c r="C102" i="20"/>
  <c r="F101" i="20"/>
  <c r="C101" i="20"/>
  <c r="F100" i="20"/>
  <c r="C100" i="20"/>
  <c r="F98" i="20"/>
  <c r="C98" i="20"/>
  <c r="E55" i="19"/>
  <c r="C55" i="19"/>
  <c r="E50" i="19"/>
  <c r="C50" i="19"/>
  <c r="E125" i="19"/>
  <c r="C125" i="19"/>
  <c r="E124" i="19"/>
  <c r="C124" i="19"/>
  <c r="E123" i="19"/>
  <c r="C123" i="19"/>
  <c r="E100" i="19"/>
  <c r="C100" i="19"/>
  <c r="E99" i="19"/>
  <c r="C99" i="19"/>
  <c r="E98" i="19"/>
  <c r="C98" i="19"/>
  <c r="E96" i="19"/>
  <c r="C96" i="19"/>
  <c r="E79" i="19"/>
  <c r="C79" i="19"/>
  <c r="I440" i="9"/>
  <c r="CM434" i="9"/>
  <c r="CL434" i="9"/>
  <c r="CK434" i="9"/>
  <c r="CJ434" i="9"/>
  <c r="CI434" i="9"/>
  <c r="CH434" i="9"/>
  <c r="CG434" i="9"/>
  <c r="CF434" i="9"/>
  <c r="CE434" i="9"/>
  <c r="CD434" i="9"/>
  <c r="CC434" i="9"/>
  <c r="CB434" i="9"/>
  <c r="CA434" i="9"/>
  <c r="BZ434" i="9"/>
  <c r="BY434" i="9"/>
  <c r="BX434" i="9"/>
  <c r="BW434" i="9"/>
  <c r="BV434" i="9"/>
  <c r="BU434" i="9"/>
  <c r="BT434" i="9"/>
  <c r="BS434" i="9"/>
  <c r="BR434" i="9"/>
  <c r="BQ434" i="9"/>
  <c r="BP434" i="9"/>
  <c r="BO434" i="9"/>
  <c r="BN434" i="9"/>
  <c r="BM434" i="9"/>
  <c r="BL434" i="9"/>
  <c r="BK434" i="9"/>
  <c r="BJ434" i="9"/>
  <c r="BI434" i="9"/>
  <c r="BH434" i="9"/>
  <c r="BG434" i="9"/>
  <c r="BF434" i="9"/>
  <c r="BE434" i="9"/>
  <c r="BD434" i="9"/>
  <c r="BC434" i="9"/>
  <c r="BB434" i="9"/>
  <c r="BA434" i="9"/>
  <c r="AZ434" i="9"/>
  <c r="AY434" i="9"/>
  <c r="AX434" i="9"/>
  <c r="AW434" i="9"/>
  <c r="AV434" i="9"/>
  <c r="AU434" i="9"/>
  <c r="AT434" i="9"/>
  <c r="AS434" i="9"/>
  <c r="AR434" i="9"/>
  <c r="AQ434" i="9"/>
  <c r="AP434" i="9"/>
  <c r="AO434" i="9"/>
  <c r="AN434" i="9"/>
  <c r="AM434" i="9"/>
  <c r="AL434" i="9"/>
  <c r="AK434" i="9"/>
  <c r="AJ434" i="9"/>
  <c r="AI434" i="9"/>
  <c r="AH434" i="9"/>
  <c r="AG434" i="9"/>
  <c r="U5" i="42"/>
  <c r="T2" i="42"/>
  <c r="T3" i="42" s="1"/>
  <c r="U2" i="42" s="1"/>
  <c r="U3" i="42" s="1"/>
  <c r="V2" i="42" s="1"/>
  <c r="V3" i="42" s="1"/>
  <c r="W2" i="42" s="1"/>
  <c r="W3" i="42" s="1"/>
  <c r="X2" i="42" s="1"/>
  <c r="X3" i="42" s="1"/>
  <c r="Y2" i="42" s="1"/>
  <c r="Y3" i="42" s="1"/>
  <c r="Z2" i="42" s="1"/>
  <c r="Z3" i="42" s="1"/>
  <c r="AA2" i="42" s="1"/>
  <c r="AA3" i="42" s="1"/>
  <c r="AB2" i="42" s="1"/>
  <c r="AB3" i="42" s="1"/>
  <c r="AC2" i="42" s="1"/>
  <c r="AC3" i="42" s="1"/>
  <c r="AD2" i="42" s="1"/>
  <c r="AD3" i="42" s="1"/>
  <c r="AE2" i="42" s="1"/>
  <c r="AE3" i="42" s="1"/>
  <c r="AF2" i="42" s="1"/>
  <c r="AF3" i="42" s="1"/>
  <c r="AG2" i="42" s="1"/>
  <c r="AG3" i="42" s="1"/>
  <c r="AH2" i="42" s="1"/>
  <c r="AH3" i="42" s="1"/>
  <c r="AI2" i="42" s="1"/>
  <c r="AI3" i="42" s="1"/>
  <c r="AJ2" i="42" s="1"/>
  <c r="AJ3" i="42" s="1"/>
  <c r="AK2" i="42" s="1"/>
  <c r="AK3" i="42" s="1"/>
  <c r="AL2" i="42" s="1"/>
  <c r="AL3" i="42" s="1"/>
  <c r="AM2" i="42" s="1"/>
  <c r="AM3" i="42" s="1"/>
  <c r="AN2" i="42" s="1"/>
  <c r="AN3" i="42" s="1"/>
  <c r="AO2" i="42" s="1"/>
  <c r="AO3" i="42" s="1"/>
  <c r="AP2" i="42" s="1"/>
  <c r="AP3" i="42" s="1"/>
  <c r="AQ2" i="42" s="1"/>
  <c r="AQ3" i="42" s="1"/>
  <c r="AR2" i="42" s="1"/>
  <c r="AR3" i="42" s="1"/>
  <c r="AS2" i="42" s="1"/>
  <c r="AS3" i="42" s="1"/>
  <c r="AT2" i="42" s="1"/>
  <c r="AT3" i="42" s="1"/>
  <c r="AU2" i="42" s="1"/>
  <c r="AU3" i="42" s="1"/>
  <c r="AV2" i="42" s="1"/>
  <c r="AV3" i="42" s="1"/>
  <c r="AW2" i="42" s="1"/>
  <c r="AW3" i="42" s="1"/>
  <c r="AX2" i="42" s="1"/>
  <c r="AX3" i="42" s="1"/>
  <c r="AY2" i="42" s="1"/>
  <c r="AY3" i="42" s="1"/>
  <c r="AZ2" i="42" s="1"/>
  <c r="AZ3" i="42" s="1"/>
  <c r="BA2" i="42" s="1"/>
  <c r="BA3" i="42" s="1"/>
  <c r="BB2" i="42" s="1"/>
  <c r="BB3" i="42" s="1"/>
  <c r="BC2" i="42" s="1"/>
  <c r="BC3" i="42" s="1"/>
  <c r="BD2" i="42" s="1"/>
  <c r="BD3" i="42" s="1"/>
  <c r="BE2" i="42" s="1"/>
  <c r="BE3" i="42" s="1"/>
  <c r="BF2" i="42" s="1"/>
  <c r="BF3" i="42" s="1"/>
  <c r="BG2" i="42" s="1"/>
  <c r="BG3" i="42" s="1"/>
  <c r="BH2" i="42" s="1"/>
  <c r="BH3" i="42" s="1"/>
  <c r="BI2" i="42" s="1"/>
  <c r="BI3" i="42" s="1"/>
  <c r="BJ2" i="42" s="1"/>
  <c r="BJ3" i="42" s="1"/>
  <c r="BK2" i="42" s="1"/>
  <c r="BK3" i="42" s="1"/>
  <c r="BL2" i="42" s="1"/>
  <c r="BL3" i="42" s="1"/>
  <c r="BM2" i="42" s="1"/>
  <c r="BM3" i="42" s="1"/>
  <c r="BN2" i="42" s="1"/>
  <c r="BN3" i="42" s="1"/>
  <c r="BO2" i="42" s="1"/>
  <c r="BO3" i="42" s="1"/>
  <c r="BP2" i="42" s="1"/>
  <c r="BP3" i="42" s="1"/>
  <c r="BQ2" i="42" s="1"/>
  <c r="BQ3" i="42" s="1"/>
  <c r="BR2" i="42" s="1"/>
  <c r="BR3" i="42" s="1"/>
  <c r="BS2" i="42" s="1"/>
  <c r="BS3" i="42" s="1"/>
  <c r="BT2" i="42" s="1"/>
  <c r="BT3" i="42" s="1"/>
  <c r="BU2" i="42" s="1"/>
  <c r="BU3" i="42" s="1"/>
  <c r="BV2" i="42" s="1"/>
  <c r="BV3" i="42" s="1"/>
  <c r="BW2" i="42" s="1"/>
  <c r="BW3" i="42" s="1"/>
  <c r="BX2" i="42" s="1"/>
  <c r="BX3" i="42" s="1"/>
  <c r="BY2" i="42" s="1"/>
  <c r="BY3" i="42" s="1"/>
  <c r="BZ2" i="42" s="1"/>
  <c r="BZ3" i="42" s="1"/>
  <c r="CA2" i="42" s="1"/>
  <c r="CA3" i="42" s="1"/>
  <c r="CB2" i="42" s="1"/>
  <c r="CB3" i="42" s="1"/>
  <c r="CC2" i="42" s="1"/>
  <c r="CC3" i="42" s="1"/>
  <c r="CD2" i="42" s="1"/>
  <c r="CD3" i="42" s="1"/>
  <c r="CE2" i="42" s="1"/>
  <c r="CE3" i="42" s="1"/>
  <c r="CF2" i="42" s="1"/>
  <c r="CF3" i="42" s="1"/>
  <c r="CG2" i="42" s="1"/>
  <c r="CG3" i="42" s="1"/>
  <c r="CH2" i="42" s="1"/>
  <c r="CH3" i="42" s="1"/>
  <c r="CI2" i="42" s="1"/>
  <c r="CI3" i="42" s="1"/>
  <c r="CJ2" i="42" s="1"/>
  <c r="CJ3" i="42" s="1"/>
  <c r="CK2" i="42" s="1"/>
  <c r="CK3" i="42" s="1"/>
  <c r="CL2" i="42" s="1"/>
  <c r="CL3" i="42" s="1"/>
  <c r="CM2" i="42" s="1"/>
  <c r="CM3" i="42" s="1"/>
  <c r="CN2" i="42" s="1"/>
  <c r="CN3" i="42" s="1"/>
  <c r="CO2" i="42" s="1"/>
  <c r="CO3" i="42" s="1"/>
  <c r="CP2" i="42" s="1"/>
  <c r="CP3" i="42" s="1"/>
  <c r="CQ2" i="42" s="1"/>
  <c r="CQ3" i="42" s="1"/>
  <c r="CR2" i="42" s="1"/>
  <c r="CR3" i="42" s="1"/>
  <c r="CS2" i="42" s="1"/>
  <c r="CS3" i="42" s="1"/>
  <c r="CT2" i="42" s="1"/>
  <c r="CT3" i="42" s="1"/>
  <c r="CU2" i="42" s="1"/>
  <c r="CU3" i="42" s="1"/>
  <c r="CV2" i="42" s="1"/>
  <c r="CV3" i="42" s="1"/>
  <c r="CW2" i="42" s="1"/>
  <c r="CW3" i="42" s="1"/>
  <c r="CX2" i="42" s="1"/>
  <c r="CX3" i="42" s="1"/>
  <c r="CY2" i="42" s="1"/>
  <c r="CY3" i="42" s="1"/>
  <c r="CZ2" i="42" s="1"/>
  <c r="CZ3" i="42" s="1"/>
  <c r="DA2" i="42" s="1"/>
  <c r="DA3" i="42" s="1"/>
  <c r="DB2" i="42" s="1"/>
  <c r="DB3" i="42" s="1"/>
  <c r="DC2" i="42" s="1"/>
  <c r="DC3" i="42" s="1"/>
  <c r="DD2" i="42" s="1"/>
  <c r="DD3" i="42" s="1"/>
  <c r="DE2" i="42" s="1"/>
  <c r="DE3" i="42" s="1"/>
  <c r="DF2" i="42" s="1"/>
  <c r="DF3" i="42" s="1"/>
  <c r="DG2" i="42" s="1"/>
  <c r="DG3" i="42" s="1"/>
  <c r="DH2" i="42" s="1"/>
  <c r="DH3" i="42" s="1"/>
  <c r="DI2" i="42" s="1"/>
  <c r="DI3" i="42" s="1"/>
  <c r="DJ2" i="42" s="1"/>
  <c r="DJ3" i="42" s="1"/>
  <c r="DK2" i="42" s="1"/>
  <c r="DK3" i="42" s="1"/>
  <c r="DL2" i="42" s="1"/>
  <c r="DL3" i="42" s="1"/>
  <c r="DM2" i="42" s="1"/>
  <c r="DM3" i="42" s="1"/>
  <c r="DN2" i="42" s="1"/>
  <c r="DN3" i="42" s="1"/>
  <c r="DO2" i="42" s="1"/>
  <c r="DO3" i="42" s="1"/>
  <c r="DP2" i="42" s="1"/>
  <c r="DP3" i="42" s="1"/>
  <c r="DQ2" i="42" s="1"/>
  <c r="DQ3" i="42" s="1"/>
  <c r="DR2" i="42" s="1"/>
  <c r="DR3" i="42" s="1"/>
  <c r="DS2" i="42" s="1"/>
  <c r="DS3" i="42" s="1"/>
  <c r="DT2" i="42" s="1"/>
  <c r="DT3" i="42" s="1"/>
  <c r="DU2" i="42" s="1"/>
  <c r="DU3" i="42" s="1"/>
  <c r="DV2" i="42" s="1"/>
  <c r="DV3" i="42" s="1"/>
  <c r="DW2" i="42" s="1"/>
  <c r="DW3" i="42" s="1"/>
  <c r="DX2" i="42" s="1"/>
  <c r="DX3" i="42" s="1"/>
  <c r="DY2" i="42" s="1"/>
  <c r="DY3" i="42" s="1"/>
  <c r="DZ2" i="42" s="1"/>
  <c r="DZ3" i="42" s="1"/>
  <c r="EA2" i="42" s="1"/>
  <c r="EA3" i="42" s="1"/>
  <c r="EB2" i="42" s="1"/>
  <c r="EB3" i="42" s="1"/>
  <c r="EC2" i="42" s="1"/>
  <c r="EC3" i="42" s="1"/>
  <c r="ED2" i="42" s="1"/>
  <c r="ED3" i="42" s="1"/>
  <c r="EE2" i="42" s="1"/>
  <c r="EE3" i="42" s="1"/>
  <c r="EF2" i="42" s="1"/>
  <c r="EF3" i="42" s="1"/>
  <c r="EG2" i="42" s="1"/>
  <c r="EG3" i="42" s="1"/>
  <c r="EH2" i="42" s="1"/>
  <c r="EH3" i="42" s="1"/>
  <c r="EI2" i="42" s="1"/>
  <c r="EI3" i="42" s="1"/>
  <c r="EJ2" i="42" s="1"/>
  <c r="EJ3" i="42" s="1"/>
  <c r="EK2" i="42" s="1"/>
  <c r="EK3" i="42" s="1"/>
  <c r="EL2" i="42" s="1"/>
  <c r="EL3" i="42" s="1"/>
  <c r="EM2" i="42" s="1"/>
  <c r="EM3" i="42" s="1"/>
  <c r="EN2" i="42" s="1"/>
  <c r="EN3" i="42" s="1"/>
  <c r="EO2" i="42" s="1"/>
  <c r="EO3" i="42" s="1"/>
  <c r="EP2" i="42" s="1"/>
  <c r="EP3" i="42" s="1"/>
  <c r="EQ2" i="42" s="1"/>
  <c r="EQ3" i="42" s="1"/>
  <c r="ER2" i="42" s="1"/>
  <c r="ER3" i="42" s="1"/>
  <c r="ES2" i="42" s="1"/>
  <c r="ES3" i="42" s="1"/>
  <c r="ET2" i="42" s="1"/>
  <c r="ET3" i="42" s="1"/>
  <c r="EU2" i="42" s="1"/>
  <c r="EU3" i="42" s="1"/>
  <c r="EV2" i="42" s="1"/>
  <c r="EV3" i="42" s="1"/>
  <c r="EW2" i="42" s="1"/>
  <c r="EW3" i="42" s="1"/>
  <c r="EX2" i="42" s="1"/>
  <c r="EX3" i="42" s="1"/>
  <c r="EY2" i="42" s="1"/>
  <c r="EY3" i="42" s="1"/>
  <c r="EZ2" i="42" s="1"/>
  <c r="EZ3" i="42" s="1"/>
  <c r="FA2" i="42" s="1"/>
  <c r="FA3" i="42" s="1"/>
  <c r="FB2" i="42" s="1"/>
  <c r="FB3" i="42" s="1"/>
  <c r="FC2" i="42" s="1"/>
  <c r="FC3" i="42" s="1"/>
  <c r="FD2" i="42" s="1"/>
  <c r="FD3" i="42" s="1"/>
  <c r="FE2" i="42" s="1"/>
  <c r="FE3" i="42" s="1"/>
  <c r="FF2" i="42" s="1"/>
  <c r="FF3" i="42" s="1"/>
  <c r="FG2" i="42" s="1"/>
  <c r="FG3" i="42" s="1"/>
  <c r="FH2" i="42" s="1"/>
  <c r="FH3" i="42" s="1"/>
  <c r="FI2" i="42" s="1"/>
  <c r="FI3" i="42" s="1"/>
  <c r="FJ2" i="42" s="1"/>
  <c r="FJ3" i="42" s="1"/>
  <c r="FK2" i="42" s="1"/>
  <c r="FK3" i="42" s="1"/>
  <c r="FL2" i="42" s="1"/>
  <c r="FL3" i="42" s="1"/>
  <c r="FM2" i="42" s="1"/>
  <c r="FM3" i="42" s="1"/>
  <c r="FN2" i="42" s="1"/>
  <c r="FN3" i="42" s="1"/>
  <c r="FO2" i="42" s="1"/>
  <c r="FO3" i="42" s="1"/>
  <c r="FP2" i="42" s="1"/>
  <c r="FP3" i="42" s="1"/>
  <c r="FQ2" i="42" s="1"/>
  <c r="FQ3" i="42" s="1"/>
  <c r="FR2" i="42" s="1"/>
  <c r="FR3" i="42" s="1"/>
  <c r="FS2" i="42" s="1"/>
  <c r="FS3" i="42" s="1"/>
  <c r="FT2" i="42" s="1"/>
  <c r="FT3" i="42" s="1"/>
  <c r="FU2" i="42" s="1"/>
  <c r="FU3" i="42" s="1"/>
  <c r="FV2" i="42" s="1"/>
  <c r="FV3" i="42" s="1"/>
  <c r="FW2" i="42" s="1"/>
  <c r="FW3" i="42" s="1"/>
  <c r="FX2" i="42" s="1"/>
  <c r="FX3" i="42" s="1"/>
  <c r="FY2" i="42" s="1"/>
  <c r="FY3" i="42" s="1"/>
  <c r="FZ2" i="42" s="1"/>
  <c r="FZ3" i="42" s="1"/>
  <c r="GA2" i="42" s="1"/>
  <c r="GA3" i="42" s="1"/>
  <c r="GB2" i="42" s="1"/>
  <c r="GB3" i="42" s="1"/>
  <c r="GC2" i="42" s="1"/>
  <c r="GC3" i="42" s="1"/>
  <c r="GD2" i="42" s="1"/>
  <c r="GD3" i="42" s="1"/>
  <c r="GE2" i="42" s="1"/>
  <c r="GE3" i="42" s="1"/>
  <c r="GF2" i="42" s="1"/>
  <c r="GF3" i="42" s="1"/>
  <c r="GG2" i="42" s="1"/>
  <c r="GG3" i="42" s="1"/>
  <c r="GH2" i="42" s="1"/>
  <c r="GH3" i="42" s="1"/>
  <c r="GI2" i="42" s="1"/>
  <c r="GI3" i="42" s="1"/>
  <c r="GJ2" i="42" s="1"/>
  <c r="GJ3" i="42" s="1"/>
  <c r="GK2" i="42" s="1"/>
  <c r="GK3" i="42" s="1"/>
  <c r="GL2" i="42" s="1"/>
  <c r="GL3" i="42" s="1"/>
  <c r="GM2" i="42" s="1"/>
  <c r="GM3" i="42" s="1"/>
  <c r="GN2" i="42" s="1"/>
  <c r="GN3" i="42" s="1"/>
  <c r="GO2" i="42" s="1"/>
  <c r="GO3" i="42" s="1"/>
  <c r="GP2" i="42" s="1"/>
  <c r="GP3" i="42" s="1"/>
  <c r="GQ2" i="42" s="1"/>
  <c r="GQ3" i="42" s="1"/>
  <c r="GR2" i="42" s="1"/>
  <c r="GR3" i="42" s="1"/>
  <c r="GS2" i="42" s="1"/>
  <c r="GS3" i="42" s="1"/>
  <c r="GT2" i="42" s="1"/>
  <c r="GT3" i="42" s="1"/>
  <c r="GU2" i="42" s="1"/>
  <c r="GU3" i="42" s="1"/>
  <c r="GV2" i="42" s="1"/>
  <c r="GV3" i="42" s="1"/>
  <c r="GW2" i="42" s="1"/>
  <c r="GW3" i="42" s="1"/>
  <c r="GX2" i="42" s="1"/>
  <c r="GX3" i="42" s="1"/>
  <c r="GY2" i="42" s="1"/>
  <c r="GY3" i="42" s="1"/>
  <c r="GZ2" i="42" s="1"/>
  <c r="GZ3" i="42" s="1"/>
  <c r="HA2" i="42" s="1"/>
  <c r="HA3" i="42" s="1"/>
  <c r="HB2" i="42" s="1"/>
  <c r="HB3" i="42" s="1"/>
  <c r="HC2" i="42" s="1"/>
  <c r="HC3" i="42" s="1"/>
  <c r="HD2" i="42" s="1"/>
  <c r="HD3" i="42" s="1"/>
  <c r="HE2" i="42" s="1"/>
  <c r="HE3" i="42" s="1"/>
  <c r="HF2" i="42" s="1"/>
  <c r="HF3" i="42" s="1"/>
  <c r="HG2" i="42" s="1"/>
  <c r="HG3" i="42" s="1"/>
  <c r="HH2" i="42" s="1"/>
  <c r="HH3" i="42" s="1"/>
  <c r="HI2" i="42" s="1"/>
  <c r="HI3" i="42" s="1"/>
  <c r="HJ2" i="42" s="1"/>
  <c r="HJ3" i="42" s="1"/>
  <c r="HK2" i="42" s="1"/>
  <c r="HK3" i="42" s="1"/>
  <c r="HL2" i="42" s="1"/>
  <c r="HL3" i="42" s="1"/>
  <c r="HM2" i="42" s="1"/>
  <c r="HM3" i="42" s="1"/>
  <c r="HN2" i="42" s="1"/>
  <c r="HN3" i="42" s="1"/>
  <c r="HO2" i="42" s="1"/>
  <c r="HO3" i="42" s="1"/>
  <c r="HP2" i="42" s="1"/>
  <c r="HP3" i="42" s="1"/>
  <c r="HQ2" i="42" s="1"/>
  <c r="HQ3" i="42" s="1"/>
  <c r="HR2" i="42" s="1"/>
  <c r="HR3" i="42" s="1"/>
  <c r="HS2" i="42" s="1"/>
  <c r="HS3" i="42" s="1"/>
  <c r="HT2" i="42" s="1"/>
  <c r="HT3" i="42" s="1"/>
  <c r="HU2" i="42" s="1"/>
  <c r="HU3" i="42" s="1"/>
  <c r="HV2" i="42" s="1"/>
  <c r="HV3" i="42" s="1"/>
  <c r="HW2" i="42" s="1"/>
  <c r="HW3" i="42" s="1"/>
  <c r="HX2" i="42" s="1"/>
  <c r="HX3" i="42" s="1"/>
  <c r="HY2" i="42" s="1"/>
  <c r="HY3" i="42" s="1"/>
  <c r="HZ2" i="42" s="1"/>
  <c r="HZ3" i="42" s="1"/>
  <c r="IA2" i="42" s="1"/>
  <c r="IA3" i="42" s="1"/>
  <c r="IB2" i="42" s="1"/>
  <c r="IB3" i="42" s="1"/>
  <c r="IC2" i="42" s="1"/>
  <c r="IC3" i="42" s="1"/>
  <c r="ID2" i="42" s="1"/>
  <c r="ID3" i="42" s="1"/>
  <c r="IE2" i="42" s="1"/>
  <c r="IE3" i="42" s="1"/>
  <c r="IF2" i="42" s="1"/>
  <c r="IF3" i="42" s="1"/>
  <c r="IG2" i="42" s="1"/>
  <c r="IG3" i="42" s="1"/>
  <c r="IH2" i="42" s="1"/>
  <c r="IH3" i="42" s="1"/>
  <c r="II2" i="42" s="1"/>
  <c r="II3" i="42" s="1"/>
  <c r="IJ2" i="42" s="1"/>
  <c r="IJ3" i="42" s="1"/>
  <c r="IK2" i="42" s="1"/>
  <c r="IK3" i="42" s="1"/>
  <c r="IL2" i="42" s="1"/>
  <c r="IL3" i="42" s="1"/>
  <c r="IM2" i="42" s="1"/>
  <c r="IM3" i="42" s="1"/>
  <c r="IN2" i="42" s="1"/>
  <c r="IN3" i="42" s="1"/>
  <c r="IO2" i="42" s="1"/>
  <c r="IO3" i="42" s="1"/>
  <c r="IP2" i="42" s="1"/>
  <c r="IP3" i="42" s="1"/>
  <c r="IQ2" i="42" s="1"/>
  <c r="IQ3" i="42" s="1"/>
  <c r="IR2" i="42" s="1"/>
  <c r="IR3" i="42" s="1"/>
  <c r="IS2" i="42" s="1"/>
  <c r="IS3" i="42" s="1"/>
  <c r="IT2" i="42" s="1"/>
  <c r="IT3" i="42" s="1"/>
  <c r="IU2" i="42" s="1"/>
  <c r="IU3" i="42" s="1"/>
  <c r="IV2" i="42" s="1"/>
  <c r="IV3" i="42" s="1"/>
  <c r="IW2" i="42" s="1"/>
  <c r="IW3" i="42" s="1"/>
  <c r="IX2" i="42" s="1"/>
  <c r="IX3" i="42" s="1"/>
  <c r="IY2" i="42" s="1"/>
  <c r="IY3" i="42" s="1"/>
  <c r="IZ2" i="42" s="1"/>
  <c r="IZ3" i="42" s="1"/>
  <c r="JA2" i="42" s="1"/>
  <c r="JA3" i="42" s="1"/>
  <c r="JB2" i="42" s="1"/>
  <c r="JB3" i="42" s="1"/>
  <c r="JC2" i="42" s="1"/>
  <c r="JC3" i="42" s="1"/>
  <c r="JD2" i="42" s="1"/>
  <c r="JD3" i="42" s="1"/>
  <c r="JE2" i="42" s="1"/>
  <c r="JE3" i="42" s="1"/>
  <c r="JF2" i="42" s="1"/>
  <c r="JF3" i="42" s="1"/>
  <c r="JG2" i="42" s="1"/>
  <c r="JG3" i="42" s="1"/>
  <c r="JH2" i="42" s="1"/>
  <c r="JH3" i="42" s="1"/>
  <c r="JI2" i="42" s="1"/>
  <c r="JI3" i="42" s="1"/>
  <c r="JJ2" i="42" s="1"/>
  <c r="JJ3" i="42" s="1"/>
  <c r="JK2" i="42" s="1"/>
  <c r="JK3" i="42" s="1"/>
  <c r="JL2" i="42" s="1"/>
  <c r="JL3" i="42" s="1"/>
  <c r="JM2" i="42" s="1"/>
  <c r="JM3" i="42" s="1"/>
  <c r="JN2" i="42" s="1"/>
  <c r="JN3" i="42" s="1"/>
  <c r="JO2" i="42" s="1"/>
  <c r="JO3" i="42" s="1"/>
  <c r="JP2" i="42" s="1"/>
  <c r="JP3" i="42" s="1"/>
  <c r="JQ2" i="42" s="1"/>
  <c r="JQ3" i="42" s="1"/>
  <c r="JR2" i="42" s="1"/>
  <c r="JR3" i="42" s="1"/>
  <c r="JS2" i="42" s="1"/>
  <c r="JS3" i="42" s="1"/>
  <c r="JT2" i="42" s="1"/>
  <c r="JT3" i="42" s="1"/>
  <c r="JU2" i="42" s="1"/>
  <c r="JU3" i="42" s="1"/>
  <c r="JV2" i="42" s="1"/>
  <c r="JV3" i="42" s="1"/>
  <c r="JW2" i="42" s="1"/>
  <c r="JW3" i="42" s="1"/>
  <c r="JX2" i="42" s="1"/>
  <c r="JX3" i="42" s="1"/>
  <c r="JY2" i="42" s="1"/>
  <c r="JY3" i="42" s="1"/>
  <c r="JZ2" i="42" s="1"/>
  <c r="JZ3" i="42" s="1"/>
  <c r="KA2" i="42" s="1"/>
  <c r="KA3" i="42" s="1"/>
  <c r="KB2" i="42" s="1"/>
  <c r="KB3" i="42" s="1"/>
  <c r="KC2" i="42" s="1"/>
  <c r="KC3" i="42" s="1"/>
  <c r="KD2" i="42" s="1"/>
  <c r="KD3" i="42" s="1"/>
  <c r="KE2" i="42" s="1"/>
  <c r="KE3" i="42" s="1"/>
  <c r="KF2" i="42" s="1"/>
  <c r="KF3" i="42" s="1"/>
  <c r="KG2" i="42" s="1"/>
  <c r="KG3" i="42" s="1"/>
  <c r="KH2" i="42" s="1"/>
  <c r="KH3" i="42" s="1"/>
  <c r="KI2" i="42" s="1"/>
  <c r="KI3" i="42" s="1"/>
  <c r="KJ2" i="42" s="1"/>
  <c r="KJ3" i="42" s="1"/>
  <c r="KK2" i="42" s="1"/>
  <c r="KK3" i="42" s="1"/>
  <c r="KL2" i="42" s="1"/>
  <c r="KL3" i="42" s="1"/>
  <c r="KM2" i="42" s="1"/>
  <c r="KM3" i="42" s="1"/>
  <c r="KN2" i="42" s="1"/>
  <c r="KN3" i="42" s="1"/>
  <c r="KO2" i="42" s="1"/>
  <c r="KO3" i="42" s="1"/>
  <c r="KP2" i="42" s="1"/>
  <c r="KP3" i="42" s="1"/>
  <c r="KQ2" i="42" s="1"/>
  <c r="KQ3" i="42" s="1"/>
  <c r="KR2" i="42" s="1"/>
  <c r="KR3" i="42" s="1"/>
  <c r="KS2" i="42" s="1"/>
  <c r="KS3" i="42" s="1"/>
  <c r="KT2" i="42" s="1"/>
  <c r="KT3" i="42" s="1"/>
  <c r="KU2" i="42" s="1"/>
  <c r="KU3" i="42" s="1"/>
  <c r="KV2" i="42" s="1"/>
  <c r="KV3" i="42" s="1"/>
  <c r="KW2" i="42" s="1"/>
  <c r="KW3" i="42" s="1"/>
  <c r="KX2" i="42" s="1"/>
  <c r="KX3" i="42" s="1"/>
  <c r="KY2" i="42" s="1"/>
  <c r="KY3" i="42" s="1"/>
  <c r="KZ2" i="42" s="1"/>
  <c r="KZ3" i="42" s="1"/>
  <c r="LA2" i="42" s="1"/>
  <c r="LA3" i="42" s="1"/>
  <c r="LB2" i="42" s="1"/>
  <c r="LB3" i="42" s="1"/>
  <c r="LC2" i="42" s="1"/>
  <c r="LC3" i="42" s="1"/>
  <c r="LD2" i="42" s="1"/>
  <c r="LD3" i="42" s="1"/>
  <c r="LE2" i="42" s="1"/>
  <c r="LE3" i="42" s="1"/>
  <c r="LF2" i="42" s="1"/>
  <c r="LF3" i="42" s="1"/>
  <c r="LG2" i="42" s="1"/>
  <c r="LG3" i="42" s="1"/>
  <c r="LH2" i="42" s="1"/>
  <c r="LH3" i="42" s="1"/>
  <c r="LI2" i="42" s="1"/>
  <c r="LI3" i="42" s="1"/>
  <c r="LJ2" i="42" s="1"/>
  <c r="LJ3" i="42" s="1"/>
  <c r="LK2" i="42" s="1"/>
  <c r="LK3" i="42" s="1"/>
  <c r="LL2" i="42" s="1"/>
  <c r="LL3" i="42" s="1"/>
  <c r="LM2" i="42" s="1"/>
  <c r="LM3" i="42" s="1"/>
  <c r="LN2" i="42" s="1"/>
  <c r="LN3" i="42" s="1"/>
  <c r="LO2" i="42" s="1"/>
  <c r="LO3" i="42" s="1"/>
  <c r="LP2" i="42" s="1"/>
  <c r="LP3" i="42" s="1"/>
  <c r="LQ2" i="42" s="1"/>
  <c r="LQ3" i="42" s="1"/>
  <c r="LR2" i="42" s="1"/>
  <c r="LR3" i="42" s="1"/>
  <c r="LS2" i="42" s="1"/>
  <c r="LS3" i="42" s="1"/>
  <c r="LT2" i="42" s="1"/>
  <c r="LT3" i="42" s="1"/>
  <c r="LU2" i="42" s="1"/>
  <c r="LU3" i="42" s="1"/>
  <c r="LV2" i="42" s="1"/>
  <c r="LV3" i="42" s="1"/>
  <c r="LW2" i="42" s="1"/>
  <c r="LW3" i="42" s="1"/>
  <c r="LX2" i="42" s="1"/>
  <c r="LX3" i="42" s="1"/>
  <c r="LY2" i="42" s="1"/>
  <c r="LY3" i="42" s="1"/>
  <c r="LZ2" i="42" s="1"/>
  <c r="LZ3" i="42" s="1"/>
  <c r="MA2" i="42" s="1"/>
  <c r="MA3" i="42" s="1"/>
  <c r="MB2" i="42" s="1"/>
  <c r="MB3" i="42" s="1"/>
  <c r="MC2" i="42" s="1"/>
  <c r="MC3" i="42" s="1"/>
  <c r="MD2" i="42" s="1"/>
  <c r="MD3" i="42" s="1"/>
  <c r="ME2" i="42" s="1"/>
  <c r="ME3" i="42" s="1"/>
  <c r="MF2" i="42" s="1"/>
  <c r="MF3" i="42" s="1"/>
  <c r="MG2" i="42" s="1"/>
  <c r="MG3" i="42" s="1"/>
  <c r="MH2" i="42" s="1"/>
  <c r="MH3" i="42" s="1"/>
  <c r="MI2" i="42" s="1"/>
  <c r="MI3" i="42" s="1"/>
  <c r="MJ2" i="42" s="1"/>
  <c r="MJ3" i="42" s="1"/>
  <c r="MK2" i="42" s="1"/>
  <c r="MK3" i="42" s="1"/>
  <c r="ML2" i="42" s="1"/>
  <c r="ML3" i="42" s="1"/>
  <c r="MM2" i="42" s="1"/>
  <c r="MM3" i="42" s="1"/>
  <c r="MN2" i="42" s="1"/>
  <c r="MN3" i="42" s="1"/>
  <c r="MO2" i="42" s="1"/>
  <c r="MO3" i="42" s="1"/>
  <c r="MP2" i="42" s="1"/>
  <c r="MP3" i="42" s="1"/>
  <c r="MQ2" i="42" s="1"/>
  <c r="MQ3" i="42" s="1"/>
  <c r="MR2" i="42" s="1"/>
  <c r="MR3" i="42" s="1"/>
  <c r="MS2" i="42" s="1"/>
  <c r="MS3" i="42" s="1"/>
  <c r="MT2" i="42" s="1"/>
  <c r="MT3" i="42" s="1"/>
  <c r="MU2" i="42" s="1"/>
  <c r="MU3" i="42" s="1"/>
  <c r="MV2" i="42" s="1"/>
  <c r="MV3" i="42" s="1"/>
  <c r="MW2" i="42" s="1"/>
  <c r="MW3" i="42" s="1"/>
  <c r="MX2" i="42" s="1"/>
  <c r="MX3" i="42" s="1"/>
  <c r="MY2" i="42" s="1"/>
  <c r="MY3" i="42" s="1"/>
  <c r="MZ2" i="42" s="1"/>
  <c r="MZ3" i="42" s="1"/>
  <c r="NA2" i="42" s="1"/>
  <c r="NA3" i="42" s="1"/>
  <c r="NB2" i="42" s="1"/>
  <c r="NB3" i="42" s="1"/>
  <c r="NC2" i="42" s="1"/>
  <c r="NC3" i="42" s="1"/>
  <c r="ND2" i="42" s="1"/>
  <c r="ND3" i="42" s="1"/>
  <c r="NE2" i="42" s="1"/>
  <c r="NE3" i="42" s="1"/>
  <c r="NF2" i="42" s="1"/>
  <c r="NF3" i="42" s="1"/>
  <c r="NG2" i="42" s="1"/>
  <c r="NG3" i="42" s="1"/>
  <c r="NH2" i="42" s="1"/>
  <c r="NH3" i="42" s="1"/>
  <c r="NI2" i="42" s="1"/>
  <c r="NI3" i="42" s="1"/>
  <c r="NJ2" i="42" s="1"/>
  <c r="NJ3" i="42" s="1"/>
  <c r="NK2" i="42" s="1"/>
  <c r="NK3" i="42" s="1"/>
  <c r="NL2" i="42" s="1"/>
  <c r="NL3" i="42" s="1"/>
  <c r="NM2" i="42" s="1"/>
  <c r="NM3" i="42" s="1"/>
  <c r="NN2" i="42" s="1"/>
  <c r="NN3" i="42" s="1"/>
  <c r="NO2" i="42" s="1"/>
  <c r="NO3" i="42" s="1"/>
  <c r="NP2" i="42" s="1"/>
  <c r="NP3" i="42" s="1"/>
  <c r="NQ2" i="42" s="1"/>
  <c r="NQ3" i="42" s="1"/>
  <c r="NR2" i="42" s="1"/>
  <c r="NR3" i="42" s="1"/>
  <c r="NS2" i="42" s="1"/>
  <c r="NS3" i="42" s="1"/>
  <c r="NT2" i="42" s="1"/>
  <c r="NT3" i="42" s="1"/>
  <c r="NU2" i="42" s="1"/>
  <c r="NU3" i="42" s="1"/>
  <c r="NV2" i="42" s="1"/>
  <c r="NV3" i="42" s="1"/>
  <c r="NW2" i="42" s="1"/>
  <c r="NW3" i="42" s="1"/>
  <c r="NX2" i="42" s="1"/>
  <c r="NX3" i="42" s="1"/>
  <c r="NY2" i="42" s="1"/>
  <c r="NY3" i="42" s="1"/>
  <c r="NZ2" i="42" s="1"/>
  <c r="NZ3" i="42" s="1"/>
  <c r="OA2" i="42" s="1"/>
  <c r="OA3" i="42" s="1"/>
  <c r="OB2" i="42" s="1"/>
  <c r="OB3" i="42" s="1"/>
  <c r="OC2" i="42" s="1"/>
  <c r="OC3" i="42" s="1"/>
  <c r="OD2" i="42" s="1"/>
  <c r="OD3" i="42" s="1"/>
  <c r="OE2" i="42" s="1"/>
  <c r="OE3" i="42" s="1"/>
  <c r="OF2" i="42" s="1"/>
  <c r="OF3" i="42" s="1"/>
  <c r="OG2" i="42" s="1"/>
  <c r="OG3" i="42" s="1"/>
  <c r="OH2" i="42" s="1"/>
  <c r="OH3" i="42" s="1"/>
  <c r="OI2" i="42" s="1"/>
  <c r="OI3" i="42" s="1"/>
  <c r="OJ2" i="42" s="1"/>
  <c r="OJ3" i="42" s="1"/>
  <c r="OK2" i="42" s="1"/>
  <c r="OK3" i="42" s="1"/>
  <c r="OL2" i="42" s="1"/>
  <c r="OL3" i="42" s="1"/>
  <c r="OM2" i="42" s="1"/>
  <c r="OM3" i="42" s="1"/>
  <c r="ON2" i="42" s="1"/>
  <c r="ON3" i="42" s="1"/>
  <c r="OO2" i="42" s="1"/>
  <c r="OO3" i="42" s="1"/>
  <c r="OP2" i="42" s="1"/>
  <c r="OP3" i="42" s="1"/>
  <c r="OQ2" i="42" s="1"/>
  <c r="OQ3" i="42" s="1"/>
  <c r="OR2" i="42" s="1"/>
  <c r="OR3" i="42" s="1"/>
  <c r="OS2" i="42" s="1"/>
  <c r="OS3" i="42" s="1"/>
  <c r="OT2" i="42" s="1"/>
  <c r="OT3" i="42" s="1"/>
  <c r="OU2" i="42" s="1"/>
  <c r="OU3" i="42" s="1"/>
  <c r="OV2" i="42" s="1"/>
  <c r="OV3" i="42" s="1"/>
  <c r="OW2" i="42" s="1"/>
  <c r="OW3" i="42" s="1"/>
  <c r="OX2" i="42" s="1"/>
  <c r="OX3" i="42" s="1"/>
  <c r="OY2" i="42" s="1"/>
  <c r="OY3" i="42" s="1"/>
  <c r="OZ2" i="42" s="1"/>
  <c r="OZ3" i="42" s="1"/>
  <c r="PA2" i="42" s="1"/>
  <c r="PA3" i="42" s="1"/>
  <c r="PB2" i="42" s="1"/>
  <c r="PB3" i="42" s="1"/>
  <c r="PC2" i="42" s="1"/>
  <c r="PC3" i="42" s="1"/>
  <c r="PD2" i="42" s="1"/>
  <c r="PD3" i="42" s="1"/>
  <c r="PE2" i="42" s="1"/>
  <c r="PE3" i="42" s="1"/>
  <c r="PF2" i="42" s="1"/>
  <c r="PF3" i="42" s="1"/>
  <c r="PG2" i="42" s="1"/>
  <c r="PG3" i="42" s="1"/>
  <c r="PH2" i="42" s="1"/>
  <c r="PH3" i="42" s="1"/>
  <c r="PI2" i="42" s="1"/>
  <c r="PI3" i="42" s="1"/>
  <c r="PJ2" i="42" s="1"/>
  <c r="PJ3" i="42" s="1"/>
  <c r="PK2" i="42" s="1"/>
  <c r="PK3" i="42" s="1"/>
  <c r="PL2" i="42" s="1"/>
  <c r="PL3" i="42" s="1"/>
  <c r="PM2" i="42" s="1"/>
  <c r="PM3" i="42" s="1"/>
  <c r="PN2" i="42" s="1"/>
  <c r="PN3" i="42" s="1"/>
  <c r="PO2" i="42" s="1"/>
  <c r="PO3" i="42" s="1"/>
  <c r="PP2" i="42" s="1"/>
  <c r="PP3" i="42" s="1"/>
  <c r="PQ2" i="42" s="1"/>
  <c r="PQ3" i="42" s="1"/>
  <c r="PR2" i="42" s="1"/>
  <c r="PR3" i="42" s="1"/>
  <c r="PS2" i="42" s="1"/>
  <c r="PS3" i="42" s="1"/>
  <c r="PT2" i="42" s="1"/>
  <c r="PT3" i="42" s="1"/>
  <c r="PU2" i="42" s="1"/>
  <c r="PU3" i="42" s="1"/>
  <c r="PV2" i="42" s="1"/>
  <c r="PV3" i="42" s="1"/>
  <c r="PW2" i="42" s="1"/>
  <c r="PW3" i="42" s="1"/>
  <c r="PX2" i="42" s="1"/>
  <c r="PX3" i="42" s="1"/>
  <c r="PY2" i="42" s="1"/>
  <c r="PY3" i="42" s="1"/>
  <c r="PZ2" i="42" s="1"/>
  <c r="PZ3" i="42" s="1"/>
  <c r="QA2" i="42" s="1"/>
  <c r="QA3" i="42" s="1"/>
  <c r="QB2" i="42" s="1"/>
  <c r="QB3" i="42" s="1"/>
  <c r="QC2" i="42" s="1"/>
  <c r="QC3" i="42" s="1"/>
  <c r="QD2" i="42" s="1"/>
  <c r="QD3" i="42" s="1"/>
  <c r="QE2" i="42" s="1"/>
  <c r="QE3" i="42" s="1"/>
  <c r="QF2" i="42" s="1"/>
  <c r="QF3" i="42" s="1"/>
  <c r="QG2" i="42" s="1"/>
  <c r="QG3" i="42" s="1"/>
  <c r="QH2" i="42" s="1"/>
  <c r="QH3" i="42" s="1"/>
  <c r="QI2" i="42" s="1"/>
  <c r="QI3" i="42" s="1"/>
  <c r="QJ2" i="42" s="1"/>
  <c r="QJ3" i="42" s="1"/>
  <c r="QK2" i="42" s="1"/>
  <c r="QK3" i="42" s="1"/>
  <c r="QL2" i="42" s="1"/>
  <c r="QL3" i="42" s="1"/>
  <c r="QM2" i="42" s="1"/>
  <c r="QM3" i="42" s="1"/>
  <c r="QN2" i="42" s="1"/>
  <c r="QN3" i="42" s="1"/>
  <c r="QO2" i="42" s="1"/>
  <c r="QO3" i="42" s="1"/>
  <c r="QP2" i="42" s="1"/>
  <c r="QP3" i="42" s="1"/>
  <c r="QQ2" i="42" s="1"/>
  <c r="QQ3" i="42" s="1"/>
  <c r="QR2" i="42" s="1"/>
  <c r="QR3" i="42" s="1"/>
  <c r="QS2" i="42" s="1"/>
  <c r="QS3" i="42" s="1"/>
  <c r="QT2" i="42" s="1"/>
  <c r="QT3" i="42" s="1"/>
  <c r="QU2" i="42" s="1"/>
  <c r="QU3" i="42" s="1"/>
  <c r="QV2" i="42" s="1"/>
  <c r="QV3" i="42" s="1"/>
  <c r="QW2" i="42" s="1"/>
  <c r="QW3" i="42" s="1"/>
  <c r="QX2" i="42" s="1"/>
  <c r="QX3" i="42" s="1"/>
  <c r="QY2" i="42" s="1"/>
  <c r="QY3" i="42" s="1"/>
  <c r="QZ2" i="42" s="1"/>
  <c r="QZ3" i="42" s="1"/>
  <c r="RA2" i="42" s="1"/>
  <c r="RA3" i="42" s="1"/>
  <c r="B528" i="58" l="1"/>
  <c r="C605" i="58" s="1"/>
  <c r="CT581" i="58"/>
  <c r="AA582" i="58"/>
  <c r="C582" i="58"/>
  <c r="X588" i="58"/>
  <c r="S545" i="58"/>
  <c r="S539" i="58"/>
  <c r="U44" i="42"/>
  <c r="U43" i="42"/>
  <c r="U41" i="42"/>
  <c r="U45" i="42"/>
  <c r="U40" i="42"/>
  <c r="U38" i="42"/>
  <c r="U36" i="42"/>
  <c r="U39" i="42"/>
  <c r="U35" i="42"/>
  <c r="U33" i="42"/>
  <c r="U42" i="42"/>
  <c r="U37" i="42"/>
  <c r="U34" i="42"/>
  <c r="V5" i="42"/>
  <c r="FI434" i="9"/>
  <c r="X580" i="58" l="1"/>
  <c r="AX582" i="58"/>
  <c r="BW582" i="58"/>
  <c r="CV582" i="58"/>
  <c r="T542" i="58"/>
  <c r="U48" i="42"/>
  <c r="V45" i="42"/>
  <c r="V44" i="42"/>
  <c r="V42" i="42"/>
  <c r="V40" i="42"/>
  <c r="V43" i="42"/>
  <c r="V39" i="42"/>
  <c r="V37" i="42"/>
  <c r="V35" i="42"/>
  <c r="V41" i="42"/>
  <c r="V38" i="42"/>
  <c r="V34" i="42"/>
  <c r="V36" i="42"/>
  <c r="V33" i="42"/>
  <c r="W5" i="42"/>
  <c r="V48" i="42" l="1"/>
  <c r="T551" i="58"/>
  <c r="W45" i="42"/>
  <c r="W44" i="42"/>
  <c r="W43" i="42"/>
  <c r="W41" i="42"/>
  <c r="W42" i="42"/>
  <c r="W38" i="42"/>
  <c r="W36" i="42"/>
  <c r="W37" i="42"/>
  <c r="W33" i="42"/>
  <c r="W39" i="42"/>
  <c r="W34" i="42"/>
  <c r="W40" i="42"/>
  <c r="W35" i="42"/>
  <c r="X5" i="42"/>
  <c r="BW585" i="58" l="1"/>
  <c r="AX585" i="58"/>
  <c r="CV585" i="58"/>
  <c r="T545" i="58"/>
  <c r="T539" i="58"/>
  <c r="W48" i="42"/>
  <c r="X45" i="42"/>
  <c r="X42" i="42"/>
  <c r="X40" i="42"/>
  <c r="X41" i="42"/>
  <c r="X39" i="42"/>
  <c r="X37" i="42"/>
  <c r="X35" i="42"/>
  <c r="X44" i="42"/>
  <c r="X36" i="42"/>
  <c r="X34" i="42"/>
  <c r="X43" i="42"/>
  <c r="X33" i="42"/>
  <c r="X38" i="42"/>
  <c r="Y5" i="42"/>
  <c r="CN588" i="58" l="1"/>
  <c r="AP588" i="58"/>
  <c r="BO588" i="58"/>
  <c r="S571" i="58"/>
  <c r="U542" i="58"/>
  <c r="X48" i="42"/>
  <c r="Y44" i="42"/>
  <c r="Y45" i="42"/>
  <c r="Y43" i="42"/>
  <c r="Y41" i="42"/>
  <c r="Y40" i="42"/>
  <c r="Y38" i="42"/>
  <c r="Y36" i="42"/>
  <c r="Y42" i="42"/>
  <c r="Y39" i="42"/>
  <c r="Y35" i="42"/>
  <c r="Y33" i="42"/>
  <c r="Y37" i="42"/>
  <c r="Y34" i="42"/>
  <c r="Z5" i="42"/>
  <c r="F67" i="20"/>
  <c r="C67" i="20"/>
  <c r="F66" i="20"/>
  <c r="C66" i="20"/>
  <c r="F65" i="20"/>
  <c r="C65" i="20"/>
  <c r="E64" i="19"/>
  <c r="C64" i="19"/>
  <c r="E63" i="19"/>
  <c r="C63" i="19"/>
  <c r="E65" i="19"/>
  <c r="C65" i="19"/>
  <c r="A1" i="16"/>
  <c r="A1" i="23"/>
  <c r="E84" i="19"/>
  <c r="C84" i="19"/>
  <c r="C9" i="19"/>
  <c r="BV581" i="58" l="1"/>
  <c r="BY590" i="58"/>
  <c r="AZ590" i="58"/>
  <c r="CX590" i="58"/>
  <c r="BY589" i="58"/>
  <c r="AZ589" i="58"/>
  <c r="CX589" i="58"/>
  <c r="BX587" i="58"/>
  <c r="AY587" i="58"/>
  <c r="CW587" i="58"/>
  <c r="BW586" i="58"/>
  <c r="AX586" i="58"/>
  <c r="CV586" i="58"/>
  <c r="BW583" i="58"/>
  <c r="AX583" i="58"/>
  <c r="CV583" i="58"/>
  <c r="BR580" i="58"/>
  <c r="AS580" i="58"/>
  <c r="CQ580" i="58"/>
  <c r="U551" i="58"/>
  <c r="Y48" i="42"/>
  <c r="Z45" i="42"/>
  <c r="Z44" i="42"/>
  <c r="Z42" i="42"/>
  <c r="Z40" i="42"/>
  <c r="Z43" i="42"/>
  <c r="Z39" i="42"/>
  <c r="Z37" i="42"/>
  <c r="Z35" i="42"/>
  <c r="Z38" i="42"/>
  <c r="Z34" i="42"/>
  <c r="Z41" i="42"/>
  <c r="Z36" i="42"/>
  <c r="Z33" i="42"/>
  <c r="AA5" i="42"/>
  <c r="Z48" i="42" l="1"/>
  <c r="B526" i="58"/>
  <c r="B590" i="58" s="1"/>
  <c r="B529" i="58"/>
  <c r="D605" i="58" s="1"/>
  <c r="A605" i="58" s="1"/>
  <c r="B596" i="58"/>
  <c r="CU581" i="58"/>
  <c r="CO433" i="58"/>
  <c r="AQ433" i="58"/>
  <c r="BP433" i="58"/>
  <c r="Y588" i="58"/>
  <c r="BZ590" i="58"/>
  <c r="AB590" i="58"/>
  <c r="BA590" i="58"/>
  <c r="BZ589" i="58"/>
  <c r="AB589" i="58"/>
  <c r="B482" i="58"/>
  <c r="B589" i="58" s="1"/>
  <c r="BA589" i="58"/>
  <c r="B485" i="58"/>
  <c r="D604" i="58" s="1"/>
  <c r="A604" i="58" s="1"/>
  <c r="B396" i="58"/>
  <c r="C602" i="58" s="1"/>
  <c r="U545" i="58"/>
  <c r="U539" i="58"/>
  <c r="AA45" i="42"/>
  <c r="AA44" i="42"/>
  <c r="AA43" i="42"/>
  <c r="AA41" i="42"/>
  <c r="AA42" i="42"/>
  <c r="AA38" i="42"/>
  <c r="AA36" i="42"/>
  <c r="AA40" i="42"/>
  <c r="AA37" i="42"/>
  <c r="AA33" i="42"/>
  <c r="AA35" i="42"/>
  <c r="AA34" i="42"/>
  <c r="AA39" i="42"/>
  <c r="AB5" i="42"/>
  <c r="B531" i="58" l="1"/>
  <c r="B532" i="58" s="1"/>
  <c r="B487" i="58"/>
  <c r="B488" i="58" s="1"/>
  <c r="Y580" i="58"/>
  <c r="C597" i="58"/>
  <c r="AY582" i="58"/>
  <c r="BX582" i="58"/>
  <c r="CW582" i="58"/>
  <c r="AA48" i="42"/>
  <c r="AB45" i="42"/>
  <c r="AB42" i="42"/>
  <c r="AB40" i="42"/>
  <c r="AB44" i="42"/>
  <c r="AB41" i="42"/>
  <c r="AB39" i="42"/>
  <c r="AB37" i="42"/>
  <c r="AB35" i="42"/>
  <c r="AB43" i="42"/>
  <c r="AB36" i="42"/>
  <c r="AB34" i="42"/>
  <c r="AB38" i="42"/>
  <c r="AB33" i="42"/>
  <c r="AC5" i="42"/>
  <c r="C132" i="20"/>
  <c r="F132" i="20"/>
  <c r="I132" i="20"/>
  <c r="C133" i="20"/>
  <c r="F133" i="20"/>
  <c r="G127" i="7"/>
  <c r="AB48" i="42" l="1"/>
  <c r="AZ572" i="58"/>
  <c r="B560" i="58"/>
  <c r="C560" i="58"/>
  <c r="AC44" i="42"/>
  <c r="AC43" i="42"/>
  <c r="AC41" i="42"/>
  <c r="AC40" i="42"/>
  <c r="AC38" i="42"/>
  <c r="AC36" i="42"/>
  <c r="AC39" i="42"/>
  <c r="AC35" i="42"/>
  <c r="AC33" i="42"/>
  <c r="AC45" i="42"/>
  <c r="AC42" i="42"/>
  <c r="AC37" i="42"/>
  <c r="AC34" i="42"/>
  <c r="AD5" i="42"/>
  <c r="B16" i="17"/>
  <c r="G100" i="7"/>
  <c r="G128" i="7"/>
  <c r="BX585" i="58" l="1"/>
  <c r="AY585" i="58"/>
  <c r="CW585" i="58"/>
  <c r="V542" i="58"/>
  <c r="AC48" i="42"/>
  <c r="AD45" i="42"/>
  <c r="AD44" i="42"/>
  <c r="AD42" i="42"/>
  <c r="AD40" i="42"/>
  <c r="AD43" i="42"/>
  <c r="AD39" i="42"/>
  <c r="AD37" i="42"/>
  <c r="AD35" i="42"/>
  <c r="AD41" i="42"/>
  <c r="AD38" i="42"/>
  <c r="AD34" i="42"/>
  <c r="AD36" i="42"/>
  <c r="AD33" i="42"/>
  <c r="AE5" i="42"/>
  <c r="AD48" i="42" l="1"/>
  <c r="B308" i="58"/>
  <c r="C600" i="58" s="1"/>
  <c r="V545" i="58"/>
  <c r="V539" i="58"/>
  <c r="V551" i="58"/>
  <c r="AE45" i="42"/>
  <c r="AE44" i="42"/>
  <c r="AE43" i="42"/>
  <c r="AE41" i="42"/>
  <c r="AE42" i="42"/>
  <c r="AE38" i="42"/>
  <c r="AE36" i="42"/>
  <c r="AE37" i="42"/>
  <c r="AE33" i="42"/>
  <c r="AE40" i="42"/>
  <c r="AE39" i="42"/>
  <c r="AE34" i="42"/>
  <c r="AE35" i="42"/>
  <c r="AF5" i="42"/>
  <c r="BW581" i="58" l="1"/>
  <c r="Z588" i="58"/>
  <c r="BP588" i="58"/>
  <c r="AQ588" i="58"/>
  <c r="CO588" i="58"/>
  <c r="BY587" i="58"/>
  <c r="AZ587" i="58"/>
  <c r="CX587" i="58"/>
  <c r="BX586" i="58"/>
  <c r="AY586" i="58"/>
  <c r="CW586" i="58"/>
  <c r="BX583" i="58"/>
  <c r="AY583" i="58"/>
  <c r="CW583" i="58"/>
  <c r="AE48" i="42"/>
  <c r="AF45" i="42"/>
  <c r="AF42" i="42"/>
  <c r="AF40" i="42"/>
  <c r="AF41" i="42"/>
  <c r="AF39" i="42"/>
  <c r="AF37" i="42"/>
  <c r="AF35" i="42"/>
  <c r="AF36" i="42"/>
  <c r="AF34" i="42"/>
  <c r="AF44" i="42"/>
  <c r="AF43" i="42"/>
  <c r="AF33" i="42"/>
  <c r="AF38" i="42"/>
  <c r="AG5" i="42"/>
  <c r="B439" i="58" l="1"/>
  <c r="B603" i="58" s="1"/>
  <c r="CV581" i="58"/>
  <c r="B352" i="58"/>
  <c r="C601" i="58" s="1"/>
  <c r="CR580" i="58"/>
  <c r="AT580" i="58"/>
  <c r="BS580" i="58"/>
  <c r="W542" i="58"/>
  <c r="AF48" i="42"/>
  <c r="AG44" i="42"/>
  <c r="AG45" i="42"/>
  <c r="AG43" i="42"/>
  <c r="AG41" i="42"/>
  <c r="AG40" i="42"/>
  <c r="AG38" i="42"/>
  <c r="AG36" i="42"/>
  <c r="AG42" i="42"/>
  <c r="AG39" i="42"/>
  <c r="AG35" i="42"/>
  <c r="AG33" i="42"/>
  <c r="AG37" i="42"/>
  <c r="AG34" i="42"/>
  <c r="AH5" i="42"/>
  <c r="Z580" i="58" l="1"/>
  <c r="BQ433" i="58"/>
  <c r="AR433" i="58"/>
  <c r="CP433" i="58"/>
  <c r="AZ582" i="58"/>
  <c r="BY582" i="58"/>
  <c r="CX593" i="58"/>
  <c r="CX582" i="58"/>
  <c r="W545" i="58"/>
  <c r="W539" i="58"/>
  <c r="W551" i="58"/>
  <c r="AG48" i="42"/>
  <c r="AH45" i="42"/>
  <c r="AH44" i="42"/>
  <c r="AH42" i="42"/>
  <c r="AH40" i="42"/>
  <c r="AH43" i="42"/>
  <c r="AH39" i="42"/>
  <c r="AH37" i="42"/>
  <c r="AH35" i="42"/>
  <c r="AH38" i="42"/>
  <c r="AH34" i="42"/>
  <c r="AH41" i="42"/>
  <c r="AH36" i="42"/>
  <c r="AH33" i="42"/>
  <c r="AI5" i="42"/>
  <c r="G121" i="7"/>
  <c r="G103" i="7"/>
  <c r="C253" i="9"/>
  <c r="C252" i="9"/>
  <c r="C239" i="9"/>
  <c r="AH48" i="42" l="1"/>
  <c r="BZ582" i="58"/>
  <c r="BA582" i="58"/>
  <c r="AB582" i="58"/>
  <c r="B582" i="58"/>
  <c r="D597" i="58"/>
  <c r="A597" i="58" s="1"/>
  <c r="C596" i="58"/>
  <c r="AI45" i="42"/>
  <c r="AI44" i="42"/>
  <c r="AI41" i="42"/>
  <c r="AI38" i="42"/>
  <c r="AI36" i="42"/>
  <c r="AI40" i="42"/>
  <c r="AI37" i="42"/>
  <c r="AI33" i="42"/>
  <c r="AI35" i="42"/>
  <c r="AI34" i="42"/>
  <c r="AI39" i="42"/>
  <c r="AJ5" i="42"/>
  <c r="G108" i="7"/>
  <c r="L5" i="43"/>
  <c r="L29" i="43" s="1"/>
  <c r="B17" i="17"/>
  <c r="A1" i="43"/>
  <c r="K2" i="43"/>
  <c r="K3" i="43" s="1"/>
  <c r="L2" i="43" s="1"/>
  <c r="L3" i="43" s="1"/>
  <c r="M2" i="43" s="1"/>
  <c r="M3" i="43" s="1"/>
  <c r="N2" i="43" s="1"/>
  <c r="N3" i="43" s="1"/>
  <c r="O2" i="43" s="1"/>
  <c r="O3" i="43" s="1"/>
  <c r="P2" i="43" s="1"/>
  <c r="P3" i="43" s="1"/>
  <c r="Q2" i="43" s="1"/>
  <c r="Q3" i="43" s="1"/>
  <c r="R2" i="43" s="1"/>
  <c r="R3" i="43" s="1"/>
  <c r="S2" i="43" s="1"/>
  <c r="S3" i="43" s="1"/>
  <c r="T2" i="43" s="1"/>
  <c r="T3" i="43" s="1"/>
  <c r="U2" i="43" s="1"/>
  <c r="U3" i="43" s="1"/>
  <c r="V2" i="43" s="1"/>
  <c r="V3" i="43" s="1"/>
  <c r="W2" i="43" s="1"/>
  <c r="W3" i="43" s="1"/>
  <c r="X2" i="43" s="1"/>
  <c r="X3" i="43" s="1"/>
  <c r="Y2" i="43" s="1"/>
  <c r="Y3" i="43" s="1"/>
  <c r="Z2" i="43" s="1"/>
  <c r="Z3" i="43" s="1"/>
  <c r="AA2" i="43" s="1"/>
  <c r="AA3" i="43" s="1"/>
  <c r="AB2" i="43" s="1"/>
  <c r="AB3" i="43" s="1"/>
  <c r="BY585" i="58" l="1"/>
  <c r="AZ585" i="58"/>
  <c r="CX585" i="58"/>
  <c r="AC2" i="43"/>
  <c r="AC3" i="43" s="1"/>
  <c r="AD2" i="43" s="1"/>
  <c r="AD3" i="43" s="1"/>
  <c r="AE2" i="43" s="1"/>
  <c r="AE3" i="43" s="1"/>
  <c r="AF2" i="43" s="1"/>
  <c r="AF3" i="43" s="1"/>
  <c r="AG2" i="43" s="1"/>
  <c r="AG3" i="43" s="1"/>
  <c r="AH2" i="43" s="1"/>
  <c r="AH3" i="43" s="1"/>
  <c r="AI2" i="43" s="1"/>
  <c r="AI3" i="43" s="1"/>
  <c r="AJ2" i="43" s="1"/>
  <c r="AJ3" i="43" s="1"/>
  <c r="AK2" i="43" s="1"/>
  <c r="AK3" i="43" s="1"/>
  <c r="AL2" i="43" s="1"/>
  <c r="AL3" i="43" s="1"/>
  <c r="AM2" i="43" s="1"/>
  <c r="AM3" i="43" s="1"/>
  <c r="AN2" i="43" s="1"/>
  <c r="AN3" i="43" s="1"/>
  <c r="AO2" i="43" s="1"/>
  <c r="AO3" i="43" s="1"/>
  <c r="AP2" i="43" s="1"/>
  <c r="AP3" i="43" s="1"/>
  <c r="AQ2" i="43" s="1"/>
  <c r="AQ3" i="43" s="1"/>
  <c r="AR2" i="43" s="1"/>
  <c r="AR3" i="43" s="1"/>
  <c r="AS2" i="43" s="1"/>
  <c r="AS3" i="43" s="1"/>
  <c r="AT2" i="43" s="1"/>
  <c r="AT3" i="43" s="1"/>
  <c r="AU2" i="43" s="1"/>
  <c r="AU3" i="43" s="1"/>
  <c r="AV2" i="43" s="1"/>
  <c r="AV3" i="43" s="1"/>
  <c r="AW2" i="43" s="1"/>
  <c r="AW3" i="43" s="1"/>
  <c r="AX2" i="43" s="1"/>
  <c r="AX3" i="43" s="1"/>
  <c r="AY2" i="43" s="1"/>
  <c r="AY3" i="43" s="1"/>
  <c r="AZ2" i="43" s="1"/>
  <c r="AZ3" i="43" s="1"/>
  <c r="BA2" i="43" s="1"/>
  <c r="BA3" i="43" s="1"/>
  <c r="BB2" i="43" s="1"/>
  <c r="BB3" i="43" s="1"/>
  <c r="BC2" i="43" s="1"/>
  <c r="BC3" i="43" s="1"/>
  <c r="BD2" i="43" s="1"/>
  <c r="BD3" i="43" s="1"/>
  <c r="BE2" i="43" s="1"/>
  <c r="BE3" i="43" s="1"/>
  <c r="BF2" i="43" s="1"/>
  <c r="BF3" i="43" s="1"/>
  <c r="BG2" i="43" s="1"/>
  <c r="BG3" i="43" s="1"/>
  <c r="BH2" i="43" s="1"/>
  <c r="BH3" i="43" s="1"/>
  <c r="BI2" i="43" s="1"/>
  <c r="BI3" i="43" s="1"/>
  <c r="BJ2" i="43" s="1"/>
  <c r="BJ3" i="43" s="1"/>
  <c r="BK2" i="43" s="1"/>
  <c r="BK3" i="43" s="1"/>
  <c r="BL2" i="43" s="1"/>
  <c r="BL3" i="43" s="1"/>
  <c r="BM2" i="43" s="1"/>
  <c r="BM3" i="43" s="1"/>
  <c r="BN2" i="43" s="1"/>
  <c r="BN3" i="43" s="1"/>
  <c r="BO2" i="43" s="1"/>
  <c r="BO3" i="43" s="1"/>
  <c r="BP2" i="43" s="1"/>
  <c r="BP3" i="43" s="1"/>
  <c r="BQ2" i="43" s="1"/>
  <c r="BQ3" i="43" s="1"/>
  <c r="BR2" i="43" s="1"/>
  <c r="BR3" i="43" s="1"/>
  <c r="BS2" i="43" s="1"/>
  <c r="BS3" i="43" s="1"/>
  <c r="BT2" i="43" s="1"/>
  <c r="BT3" i="43" s="1"/>
  <c r="BU2" i="43" s="1"/>
  <c r="BU3" i="43" s="1"/>
  <c r="BV2" i="43" s="1"/>
  <c r="BV3" i="43" s="1"/>
  <c r="BW2" i="43" s="1"/>
  <c r="BW3" i="43" s="1"/>
  <c r="BX2" i="43" s="1"/>
  <c r="BX3" i="43" s="1"/>
  <c r="BY2" i="43" s="1"/>
  <c r="BY3" i="43" s="1"/>
  <c r="BZ2" i="43" s="1"/>
  <c r="BZ3" i="43" s="1"/>
  <c r="CA2" i="43" s="1"/>
  <c r="CA3" i="43" s="1"/>
  <c r="CB2" i="43" s="1"/>
  <c r="CB3" i="43" s="1"/>
  <c r="CC2" i="43" s="1"/>
  <c r="CC3" i="43" s="1"/>
  <c r="CD2" i="43" s="1"/>
  <c r="CD3" i="43" s="1"/>
  <c r="CE2" i="43" s="1"/>
  <c r="CE3" i="43" s="1"/>
  <c r="CF2" i="43" s="1"/>
  <c r="CF3" i="43" s="1"/>
  <c r="CG2" i="43" s="1"/>
  <c r="CG3" i="43" s="1"/>
  <c r="CH2" i="43" s="1"/>
  <c r="CH3" i="43" s="1"/>
  <c r="CI2" i="43" s="1"/>
  <c r="CI3" i="43" s="1"/>
  <c r="CJ2" i="43" s="1"/>
  <c r="CJ3" i="43" s="1"/>
  <c r="CK2" i="43" s="1"/>
  <c r="CK3" i="43" s="1"/>
  <c r="CL2" i="43" s="1"/>
  <c r="CL3" i="43" s="1"/>
  <c r="CM2" i="43" s="1"/>
  <c r="CM3" i="43" s="1"/>
  <c r="CN2" i="43" s="1"/>
  <c r="CN3" i="43" s="1"/>
  <c r="CO2" i="43" s="1"/>
  <c r="CO3" i="43" s="1"/>
  <c r="CP2" i="43" s="1"/>
  <c r="CP3" i="43" s="1"/>
  <c r="CQ2" i="43" s="1"/>
  <c r="CQ3" i="43" s="1"/>
  <c r="CR2" i="43" s="1"/>
  <c r="CR3" i="43" s="1"/>
  <c r="CS2" i="43" s="1"/>
  <c r="CS3" i="43" s="1"/>
  <c r="CT2" i="43" s="1"/>
  <c r="CT3" i="43" s="1"/>
  <c r="CU2" i="43" s="1"/>
  <c r="CU3" i="43" s="1"/>
  <c r="CV2" i="43" s="1"/>
  <c r="CV3" i="43" s="1"/>
  <c r="CW2" i="43" s="1"/>
  <c r="CW3" i="43" s="1"/>
  <c r="CX2" i="43" s="1"/>
  <c r="CX3" i="43" s="1"/>
  <c r="CY2" i="43" s="1"/>
  <c r="CY3" i="43" s="1"/>
  <c r="CZ2" i="43" s="1"/>
  <c r="CZ3" i="43" s="1"/>
  <c r="DA2" i="43" s="1"/>
  <c r="DA3" i="43" s="1"/>
  <c r="DB2" i="43" s="1"/>
  <c r="DB3" i="43" s="1"/>
  <c r="DC2" i="43" s="1"/>
  <c r="DC3" i="43" s="1"/>
  <c r="DD2" i="43" s="1"/>
  <c r="DD3" i="43" s="1"/>
  <c r="DE2" i="43" s="1"/>
  <c r="DE3" i="43" s="1"/>
  <c r="DF2" i="43" s="1"/>
  <c r="DF3" i="43" s="1"/>
  <c r="DG2" i="43" s="1"/>
  <c r="DG3" i="43" s="1"/>
  <c r="DH2" i="43" s="1"/>
  <c r="DH3" i="43" s="1"/>
  <c r="DI2" i="43" s="1"/>
  <c r="DI3" i="43" s="1"/>
  <c r="DJ2" i="43" s="1"/>
  <c r="DJ3" i="43" s="1"/>
  <c r="DK2" i="43" s="1"/>
  <c r="DK3" i="43" s="1"/>
  <c r="DL2" i="43" s="1"/>
  <c r="DL3" i="43" s="1"/>
  <c r="DM2" i="43" s="1"/>
  <c r="DM3" i="43" s="1"/>
  <c r="DN2" i="43" s="1"/>
  <c r="DN3" i="43" s="1"/>
  <c r="DO2" i="43" s="1"/>
  <c r="DO3" i="43" s="1"/>
  <c r="DP2" i="43" s="1"/>
  <c r="DP3" i="43" s="1"/>
  <c r="DQ2" i="43" s="1"/>
  <c r="DQ3" i="43" s="1"/>
  <c r="DR2" i="43" s="1"/>
  <c r="DR3" i="43" s="1"/>
  <c r="DS2" i="43" s="1"/>
  <c r="DS3" i="43" s="1"/>
  <c r="DT2" i="43" s="1"/>
  <c r="DT3" i="43" s="1"/>
  <c r="DU2" i="43" s="1"/>
  <c r="DU3" i="43" s="1"/>
  <c r="DV2" i="43" s="1"/>
  <c r="DV3" i="43" s="1"/>
  <c r="DW2" i="43" s="1"/>
  <c r="DW3" i="43" s="1"/>
  <c r="DX2" i="43" s="1"/>
  <c r="DX3" i="43" s="1"/>
  <c r="DY2" i="43" s="1"/>
  <c r="DY3" i="43" s="1"/>
  <c r="DZ2" i="43" s="1"/>
  <c r="DZ3" i="43" s="1"/>
  <c r="EA2" i="43" s="1"/>
  <c r="EA3" i="43" s="1"/>
  <c r="EB2" i="43" s="1"/>
  <c r="EB3" i="43" s="1"/>
  <c r="EC2" i="43" s="1"/>
  <c r="EC3" i="43" s="1"/>
  <c r="ED2" i="43" s="1"/>
  <c r="ED3" i="43" s="1"/>
  <c r="EE2" i="43" s="1"/>
  <c r="EE3" i="43" s="1"/>
  <c r="EF2" i="43" s="1"/>
  <c r="EF3" i="43" s="1"/>
  <c r="EG2" i="43" s="1"/>
  <c r="EG3" i="43" s="1"/>
  <c r="EH2" i="43" s="1"/>
  <c r="EH3" i="43" s="1"/>
  <c r="EI2" i="43" s="1"/>
  <c r="EI3" i="43" s="1"/>
  <c r="EJ2" i="43" s="1"/>
  <c r="EJ3" i="43" s="1"/>
  <c r="EK2" i="43" s="1"/>
  <c r="EK3" i="43" s="1"/>
  <c r="EL2" i="43" s="1"/>
  <c r="EL3" i="43" s="1"/>
  <c r="EM2" i="43" s="1"/>
  <c r="EM3" i="43" s="1"/>
  <c r="EN2" i="43" s="1"/>
  <c r="EN3" i="43" s="1"/>
  <c r="EO2" i="43" s="1"/>
  <c r="EO3" i="43" s="1"/>
  <c r="EP2" i="43" s="1"/>
  <c r="EP3" i="43" s="1"/>
  <c r="EQ2" i="43" s="1"/>
  <c r="EQ3" i="43" s="1"/>
  <c r="ER2" i="43" s="1"/>
  <c r="ER3" i="43" s="1"/>
  <c r="ES2" i="43" s="1"/>
  <c r="ES3" i="43" s="1"/>
  <c r="ET2" i="43" s="1"/>
  <c r="ET3" i="43" s="1"/>
  <c r="EU2" i="43" s="1"/>
  <c r="EU3" i="43" s="1"/>
  <c r="EV2" i="43" s="1"/>
  <c r="EV3" i="43" s="1"/>
  <c r="EW2" i="43" s="1"/>
  <c r="EW3" i="43" s="1"/>
  <c r="EX2" i="43" s="1"/>
  <c r="EX3" i="43" s="1"/>
  <c r="EY2" i="43" s="1"/>
  <c r="EY3" i="43" s="1"/>
  <c r="EZ2" i="43" s="1"/>
  <c r="EZ3" i="43" s="1"/>
  <c r="FA2" i="43" s="1"/>
  <c r="FA3" i="43" s="1"/>
  <c r="FB2" i="43" s="1"/>
  <c r="FB3" i="43" s="1"/>
  <c r="FC2" i="43" s="1"/>
  <c r="FC3" i="43" s="1"/>
  <c r="FD2" i="43" s="1"/>
  <c r="FD3" i="43" s="1"/>
  <c r="FE2" i="43" s="1"/>
  <c r="FE3" i="43" s="1"/>
  <c r="FF2" i="43" s="1"/>
  <c r="FF3" i="43" s="1"/>
  <c r="FG2" i="43" s="1"/>
  <c r="FG3" i="43" s="1"/>
  <c r="FH2" i="43" s="1"/>
  <c r="FH3" i="43" s="1"/>
  <c r="FI2" i="43" s="1"/>
  <c r="FI3" i="43" s="1"/>
  <c r="FJ2" i="43" s="1"/>
  <c r="FJ3" i="43" s="1"/>
  <c r="FK2" i="43" s="1"/>
  <c r="FK3" i="43" s="1"/>
  <c r="FL2" i="43" s="1"/>
  <c r="FL3" i="43" s="1"/>
  <c r="FM2" i="43" s="1"/>
  <c r="FM3" i="43" s="1"/>
  <c r="FN2" i="43" s="1"/>
  <c r="FN3" i="43" s="1"/>
  <c r="FO2" i="43" s="1"/>
  <c r="FO3" i="43" s="1"/>
  <c r="FP2" i="43" s="1"/>
  <c r="FP3" i="43" s="1"/>
  <c r="FQ2" i="43" s="1"/>
  <c r="FQ3" i="43" s="1"/>
  <c r="FR2" i="43" s="1"/>
  <c r="FR3" i="43" s="1"/>
  <c r="FS2" i="43" s="1"/>
  <c r="FS3" i="43" s="1"/>
  <c r="FT2" i="43" s="1"/>
  <c r="FT3" i="43" s="1"/>
  <c r="FU2" i="43" s="1"/>
  <c r="FU3" i="43" s="1"/>
  <c r="FV2" i="43" s="1"/>
  <c r="FV3" i="43" s="1"/>
  <c r="FW2" i="43" s="1"/>
  <c r="FW3" i="43" s="1"/>
  <c r="FX2" i="43" s="1"/>
  <c r="FX3" i="43" s="1"/>
  <c r="FY2" i="43" s="1"/>
  <c r="FY3" i="43" s="1"/>
  <c r="FZ2" i="43" s="1"/>
  <c r="FZ3" i="43" s="1"/>
  <c r="GA2" i="43" s="1"/>
  <c r="GA3" i="43" s="1"/>
  <c r="GB2" i="43" s="1"/>
  <c r="GB3" i="43" s="1"/>
  <c r="GC2" i="43" s="1"/>
  <c r="GC3" i="43" s="1"/>
  <c r="GD2" i="43" s="1"/>
  <c r="GD3" i="43" s="1"/>
  <c r="GE2" i="43" s="1"/>
  <c r="GE3" i="43" s="1"/>
  <c r="GF2" i="43" s="1"/>
  <c r="GF3" i="43" s="1"/>
  <c r="GG2" i="43" s="1"/>
  <c r="GG3" i="43" s="1"/>
  <c r="GH2" i="43" s="1"/>
  <c r="GH3" i="43" s="1"/>
  <c r="GI2" i="43" s="1"/>
  <c r="GI3" i="43" s="1"/>
  <c r="GJ2" i="43" s="1"/>
  <c r="GJ3" i="43" s="1"/>
  <c r="GK2" i="43" s="1"/>
  <c r="GK3" i="43" s="1"/>
  <c r="GL2" i="43" s="1"/>
  <c r="GL3" i="43" s="1"/>
  <c r="GM2" i="43" s="1"/>
  <c r="GM3" i="43" s="1"/>
  <c r="GN2" i="43" s="1"/>
  <c r="GN3" i="43" s="1"/>
  <c r="GO2" i="43" s="1"/>
  <c r="GO3" i="43" s="1"/>
  <c r="GP2" i="43" s="1"/>
  <c r="GP3" i="43" s="1"/>
  <c r="GQ2" i="43" s="1"/>
  <c r="GQ3" i="43" s="1"/>
  <c r="GR2" i="43" s="1"/>
  <c r="GR3" i="43" s="1"/>
  <c r="GS2" i="43" s="1"/>
  <c r="GS3" i="43" s="1"/>
  <c r="GT2" i="43" s="1"/>
  <c r="GT3" i="43" s="1"/>
  <c r="GU2" i="43" s="1"/>
  <c r="GU3" i="43" s="1"/>
  <c r="GV2" i="43" s="1"/>
  <c r="GV3" i="43" s="1"/>
  <c r="GW2" i="43" s="1"/>
  <c r="GW3" i="43" s="1"/>
  <c r="GX2" i="43" s="1"/>
  <c r="GX3" i="43" s="1"/>
  <c r="GY2" i="43" s="1"/>
  <c r="GY3" i="43" s="1"/>
  <c r="GZ2" i="43" s="1"/>
  <c r="GZ3" i="43" s="1"/>
  <c r="HA2" i="43" s="1"/>
  <c r="HA3" i="43" s="1"/>
  <c r="HB2" i="43" s="1"/>
  <c r="HB3" i="43" s="1"/>
  <c r="HC2" i="43" s="1"/>
  <c r="HC3" i="43" s="1"/>
  <c r="HD2" i="43" s="1"/>
  <c r="HD3" i="43" s="1"/>
  <c r="HE2" i="43" s="1"/>
  <c r="HE3" i="43" s="1"/>
  <c r="HF2" i="43" s="1"/>
  <c r="HF3" i="43" s="1"/>
  <c r="HG2" i="43" s="1"/>
  <c r="HG3" i="43" s="1"/>
  <c r="HH2" i="43" s="1"/>
  <c r="HH3" i="43" s="1"/>
  <c r="HI2" i="43" s="1"/>
  <c r="HI3" i="43" s="1"/>
  <c r="HJ2" i="43" s="1"/>
  <c r="HJ3" i="43" s="1"/>
  <c r="HK2" i="43" s="1"/>
  <c r="HK3" i="43" s="1"/>
  <c r="HL2" i="43" s="1"/>
  <c r="HL3" i="43" s="1"/>
  <c r="HM2" i="43" s="1"/>
  <c r="HM3" i="43" s="1"/>
  <c r="HN2" i="43" s="1"/>
  <c r="HN3" i="43" s="1"/>
  <c r="HO2" i="43" s="1"/>
  <c r="HO3" i="43" s="1"/>
  <c r="HP2" i="43" s="1"/>
  <c r="HP3" i="43" s="1"/>
  <c r="HQ2" i="43" s="1"/>
  <c r="HQ3" i="43" s="1"/>
  <c r="HR2" i="43" s="1"/>
  <c r="HR3" i="43" s="1"/>
  <c r="HS2" i="43" s="1"/>
  <c r="HS3" i="43" s="1"/>
  <c r="HT2" i="43" s="1"/>
  <c r="HT3" i="43" s="1"/>
  <c r="HU2" i="43" s="1"/>
  <c r="HU3" i="43" s="1"/>
  <c r="HV2" i="43" s="1"/>
  <c r="HV3" i="43" s="1"/>
  <c r="HW2" i="43" s="1"/>
  <c r="HW3" i="43" s="1"/>
  <c r="HX2" i="43" s="1"/>
  <c r="HX3" i="43" s="1"/>
  <c r="HY2" i="43" s="1"/>
  <c r="HY3" i="43" s="1"/>
  <c r="HZ2" i="43" s="1"/>
  <c r="HZ3" i="43" s="1"/>
  <c r="IA2" i="43" s="1"/>
  <c r="IA3" i="43" s="1"/>
  <c r="IB2" i="43" s="1"/>
  <c r="IB3" i="43" s="1"/>
  <c r="IC2" i="43" s="1"/>
  <c r="IC3" i="43" s="1"/>
  <c r="ID2" i="43" s="1"/>
  <c r="ID3" i="43" s="1"/>
  <c r="IE2" i="43" s="1"/>
  <c r="IE3" i="43" s="1"/>
  <c r="IF2" i="43" s="1"/>
  <c r="IF3" i="43" s="1"/>
  <c r="IG2" i="43" s="1"/>
  <c r="IG3" i="43" s="1"/>
  <c r="IH2" i="43" s="1"/>
  <c r="IH3" i="43" s="1"/>
  <c r="II2" i="43" s="1"/>
  <c r="II3" i="43" s="1"/>
  <c r="IJ2" i="43" s="1"/>
  <c r="IJ3" i="43" s="1"/>
  <c r="IK2" i="43" s="1"/>
  <c r="IK3" i="43" s="1"/>
  <c r="IL2" i="43" s="1"/>
  <c r="IL3" i="43" s="1"/>
  <c r="IM2" i="43" s="1"/>
  <c r="IM3" i="43" s="1"/>
  <c r="IN2" i="43" s="1"/>
  <c r="IN3" i="43" s="1"/>
  <c r="IO2" i="43" s="1"/>
  <c r="IO3" i="43" s="1"/>
  <c r="IP2" i="43" s="1"/>
  <c r="IP3" i="43" s="1"/>
  <c r="IQ2" i="43" s="1"/>
  <c r="IQ3" i="43" s="1"/>
  <c r="IR2" i="43" s="1"/>
  <c r="IR3" i="43" s="1"/>
  <c r="IS2" i="43" s="1"/>
  <c r="IS3" i="43" s="1"/>
  <c r="IT2" i="43" s="1"/>
  <c r="IT3" i="43" s="1"/>
  <c r="IU2" i="43" s="1"/>
  <c r="IU3" i="43" s="1"/>
  <c r="IV2" i="43" s="1"/>
  <c r="IV3" i="43" s="1"/>
  <c r="IW2" i="43" s="1"/>
  <c r="IW3" i="43" s="1"/>
  <c r="IX2" i="43" s="1"/>
  <c r="IX3" i="43" s="1"/>
  <c r="IY2" i="43" s="1"/>
  <c r="IY3" i="43" s="1"/>
  <c r="IZ2" i="43" s="1"/>
  <c r="IZ3" i="43" s="1"/>
  <c r="JA2" i="43" s="1"/>
  <c r="JA3" i="43" s="1"/>
  <c r="JB2" i="43" s="1"/>
  <c r="JB3" i="43" s="1"/>
  <c r="JC2" i="43" s="1"/>
  <c r="JC3" i="43" s="1"/>
  <c r="JD2" i="43" s="1"/>
  <c r="JD3" i="43" s="1"/>
  <c r="JE2" i="43" s="1"/>
  <c r="JE3" i="43" s="1"/>
  <c r="JF2" i="43" s="1"/>
  <c r="JF3" i="43" s="1"/>
  <c r="JG2" i="43" s="1"/>
  <c r="JG3" i="43" s="1"/>
  <c r="JH2" i="43" s="1"/>
  <c r="JH3" i="43" s="1"/>
  <c r="JI2" i="43" s="1"/>
  <c r="JI3" i="43" s="1"/>
  <c r="JJ2" i="43" s="1"/>
  <c r="JJ3" i="43" s="1"/>
  <c r="JK2" i="43" s="1"/>
  <c r="JK3" i="43" s="1"/>
  <c r="JL2" i="43" s="1"/>
  <c r="JL3" i="43" s="1"/>
  <c r="JM2" i="43" s="1"/>
  <c r="JM3" i="43" s="1"/>
  <c r="JN2" i="43" s="1"/>
  <c r="JN3" i="43" s="1"/>
  <c r="JO2" i="43" s="1"/>
  <c r="JO3" i="43" s="1"/>
  <c r="JP2" i="43" s="1"/>
  <c r="JP3" i="43" s="1"/>
  <c r="JQ2" i="43" s="1"/>
  <c r="JQ3" i="43" s="1"/>
  <c r="JR2" i="43" s="1"/>
  <c r="JR3" i="43" s="1"/>
  <c r="JS2" i="43" s="1"/>
  <c r="JS3" i="43" s="1"/>
  <c r="JT2" i="43" s="1"/>
  <c r="JT3" i="43" s="1"/>
  <c r="JU2" i="43" s="1"/>
  <c r="JU3" i="43" s="1"/>
  <c r="JV2" i="43" s="1"/>
  <c r="JV3" i="43" s="1"/>
  <c r="JW2" i="43" s="1"/>
  <c r="JW3" i="43" s="1"/>
  <c r="JX2" i="43" s="1"/>
  <c r="JX3" i="43" s="1"/>
  <c r="JY2" i="43" s="1"/>
  <c r="JY3" i="43" s="1"/>
  <c r="JZ2" i="43" s="1"/>
  <c r="JZ3" i="43" s="1"/>
  <c r="KA2" i="43" s="1"/>
  <c r="KA3" i="43" s="1"/>
  <c r="KB2" i="43" s="1"/>
  <c r="KB3" i="43" s="1"/>
  <c r="KC2" i="43" s="1"/>
  <c r="KC3" i="43" s="1"/>
  <c r="KD2" i="43" s="1"/>
  <c r="KD3" i="43" s="1"/>
  <c r="KE2" i="43" s="1"/>
  <c r="KE3" i="43" s="1"/>
  <c r="KF2" i="43" s="1"/>
  <c r="KF3" i="43" s="1"/>
  <c r="KG2" i="43" s="1"/>
  <c r="KG3" i="43" s="1"/>
  <c r="KH2" i="43" s="1"/>
  <c r="KH3" i="43" s="1"/>
  <c r="KI2" i="43" s="1"/>
  <c r="KI3" i="43" s="1"/>
  <c r="KJ2" i="43" s="1"/>
  <c r="KJ3" i="43" s="1"/>
  <c r="KK2" i="43" s="1"/>
  <c r="KK3" i="43" s="1"/>
  <c r="KL2" i="43" s="1"/>
  <c r="KL3" i="43" s="1"/>
  <c r="KM2" i="43" s="1"/>
  <c r="KM3" i="43" s="1"/>
  <c r="KN2" i="43" s="1"/>
  <c r="KN3" i="43" s="1"/>
  <c r="KO2" i="43" s="1"/>
  <c r="KO3" i="43" s="1"/>
  <c r="KP2" i="43" s="1"/>
  <c r="KP3" i="43" s="1"/>
  <c r="KQ2" i="43" s="1"/>
  <c r="KQ3" i="43" s="1"/>
  <c r="KR2" i="43" s="1"/>
  <c r="KR3" i="43" s="1"/>
  <c r="KS2" i="43" s="1"/>
  <c r="KS3" i="43" s="1"/>
  <c r="KT2" i="43" s="1"/>
  <c r="KT3" i="43" s="1"/>
  <c r="KU2" i="43" s="1"/>
  <c r="KU3" i="43" s="1"/>
  <c r="KV2" i="43" s="1"/>
  <c r="KV3" i="43" s="1"/>
  <c r="KW2" i="43" s="1"/>
  <c r="KW3" i="43" s="1"/>
  <c r="KX2" i="43" s="1"/>
  <c r="KX3" i="43" s="1"/>
  <c r="KY2" i="43" s="1"/>
  <c r="KY3" i="43" s="1"/>
  <c r="KZ2" i="43" s="1"/>
  <c r="KZ3" i="43" s="1"/>
  <c r="LA2" i="43" s="1"/>
  <c r="LA3" i="43" s="1"/>
  <c r="LB2" i="43" s="1"/>
  <c r="LB3" i="43" s="1"/>
  <c r="LC2" i="43" s="1"/>
  <c r="LC3" i="43" s="1"/>
  <c r="LD2" i="43" s="1"/>
  <c r="LD3" i="43" s="1"/>
  <c r="LE2" i="43" s="1"/>
  <c r="LE3" i="43" s="1"/>
  <c r="LF2" i="43" s="1"/>
  <c r="LF3" i="43" s="1"/>
  <c r="LG2" i="43" s="1"/>
  <c r="LG3" i="43" s="1"/>
  <c r="LH2" i="43" s="1"/>
  <c r="LH3" i="43" s="1"/>
  <c r="LI2" i="43" s="1"/>
  <c r="LI3" i="43" s="1"/>
  <c r="LJ2" i="43" s="1"/>
  <c r="LJ3" i="43" s="1"/>
  <c r="LK2" i="43" s="1"/>
  <c r="LK3" i="43" s="1"/>
  <c r="LL2" i="43" s="1"/>
  <c r="LL3" i="43" s="1"/>
  <c r="LM2" i="43" s="1"/>
  <c r="LM3" i="43" s="1"/>
  <c r="LN2" i="43" s="1"/>
  <c r="LN3" i="43" s="1"/>
  <c r="LO2" i="43" s="1"/>
  <c r="LO3" i="43" s="1"/>
  <c r="LP2" i="43" s="1"/>
  <c r="LP3" i="43" s="1"/>
  <c r="LQ2" i="43" s="1"/>
  <c r="LQ3" i="43" s="1"/>
  <c r="LR2" i="43" s="1"/>
  <c r="LR3" i="43" s="1"/>
  <c r="LS2" i="43" s="1"/>
  <c r="LS3" i="43" s="1"/>
  <c r="LT2" i="43" s="1"/>
  <c r="LT3" i="43" s="1"/>
  <c r="LU2" i="43" s="1"/>
  <c r="LU3" i="43" s="1"/>
  <c r="LV2" i="43" s="1"/>
  <c r="LV3" i="43" s="1"/>
  <c r="LW2" i="43" s="1"/>
  <c r="LW3" i="43" s="1"/>
  <c r="LX2" i="43" s="1"/>
  <c r="LX3" i="43" s="1"/>
  <c r="LY2" i="43" s="1"/>
  <c r="LY3" i="43" s="1"/>
  <c r="LZ2" i="43" s="1"/>
  <c r="LZ3" i="43" s="1"/>
  <c r="MA2" i="43" s="1"/>
  <c r="MA3" i="43" s="1"/>
  <c r="MB2" i="43" s="1"/>
  <c r="MB3" i="43" s="1"/>
  <c r="MC2" i="43" s="1"/>
  <c r="MC3" i="43" s="1"/>
  <c r="MD2" i="43" s="1"/>
  <c r="MD3" i="43" s="1"/>
  <c r="ME2" i="43" s="1"/>
  <c r="ME3" i="43" s="1"/>
  <c r="MF2" i="43" s="1"/>
  <c r="MF3" i="43" s="1"/>
  <c r="MG2" i="43" s="1"/>
  <c r="MG3" i="43" s="1"/>
  <c r="MH2" i="43" s="1"/>
  <c r="MH3" i="43" s="1"/>
  <c r="MI2" i="43" s="1"/>
  <c r="MI3" i="43" s="1"/>
  <c r="MJ2" i="43" s="1"/>
  <c r="MJ3" i="43" s="1"/>
  <c r="MK2" i="43" s="1"/>
  <c r="MK3" i="43" s="1"/>
  <c r="ML2" i="43" s="1"/>
  <c r="ML3" i="43" s="1"/>
  <c r="MM2" i="43" s="1"/>
  <c r="MM3" i="43" s="1"/>
  <c r="MN2" i="43" s="1"/>
  <c r="MN3" i="43" s="1"/>
  <c r="MO2" i="43" s="1"/>
  <c r="MO3" i="43" s="1"/>
  <c r="MP2" i="43" s="1"/>
  <c r="MP3" i="43" s="1"/>
  <c r="MQ2" i="43" s="1"/>
  <c r="MQ3" i="43" s="1"/>
  <c r="MR2" i="43" s="1"/>
  <c r="MR3" i="43" s="1"/>
  <c r="MS2" i="43" s="1"/>
  <c r="MS3" i="43" s="1"/>
  <c r="MT2" i="43" s="1"/>
  <c r="MT3" i="43" s="1"/>
  <c r="MU2" i="43" s="1"/>
  <c r="MU3" i="43" s="1"/>
  <c r="MV2" i="43" s="1"/>
  <c r="MV3" i="43" s="1"/>
  <c r="MW2" i="43" s="1"/>
  <c r="MW3" i="43" s="1"/>
  <c r="MX2" i="43" s="1"/>
  <c r="MX3" i="43" s="1"/>
  <c r="MY2" i="43" s="1"/>
  <c r="MY3" i="43" s="1"/>
  <c r="MZ2" i="43" s="1"/>
  <c r="MZ3" i="43" s="1"/>
  <c r="NA2" i="43" s="1"/>
  <c r="NA3" i="43" s="1"/>
  <c r="NB2" i="43" s="1"/>
  <c r="NB3" i="43" s="1"/>
  <c r="NC2" i="43" s="1"/>
  <c r="NC3" i="43" s="1"/>
  <c r="ND2" i="43" s="1"/>
  <c r="ND3" i="43" s="1"/>
  <c r="NE2" i="43" s="1"/>
  <c r="NE3" i="43" s="1"/>
  <c r="NF2" i="43" s="1"/>
  <c r="NF3" i="43" s="1"/>
  <c r="NG2" i="43" s="1"/>
  <c r="NG3" i="43" s="1"/>
  <c r="NH2" i="43" s="1"/>
  <c r="NH3" i="43" s="1"/>
  <c r="NI2" i="43" s="1"/>
  <c r="NI3" i="43" s="1"/>
  <c r="NJ2" i="43" s="1"/>
  <c r="NJ3" i="43" s="1"/>
  <c r="NK2" i="43" s="1"/>
  <c r="NK3" i="43" s="1"/>
  <c r="NL2" i="43" s="1"/>
  <c r="NL3" i="43" s="1"/>
  <c r="NM2" i="43" s="1"/>
  <c r="NM3" i="43" s="1"/>
  <c r="NN2" i="43" s="1"/>
  <c r="NN3" i="43" s="1"/>
  <c r="NO2" i="43" s="1"/>
  <c r="NO3" i="43" s="1"/>
  <c r="NP2" i="43" s="1"/>
  <c r="NP3" i="43" s="1"/>
  <c r="NQ2" i="43" s="1"/>
  <c r="NQ3" i="43" s="1"/>
  <c r="NR2" i="43" s="1"/>
  <c r="NR3" i="43" s="1"/>
  <c r="NS2" i="43" s="1"/>
  <c r="NS3" i="43" s="1"/>
  <c r="NT2" i="43" s="1"/>
  <c r="NT3" i="43" s="1"/>
  <c r="NU2" i="43" s="1"/>
  <c r="NU3" i="43" s="1"/>
  <c r="NV2" i="43" s="1"/>
  <c r="NV3" i="43" s="1"/>
  <c r="NW2" i="43" s="1"/>
  <c r="NW3" i="43" s="1"/>
  <c r="NX2" i="43" s="1"/>
  <c r="NX3" i="43" s="1"/>
  <c r="NY2" i="43" s="1"/>
  <c r="NY3" i="43" s="1"/>
  <c r="NZ2" i="43" s="1"/>
  <c r="NZ3" i="43" s="1"/>
  <c r="OA2" i="43" s="1"/>
  <c r="OA3" i="43" s="1"/>
  <c r="OB2" i="43" s="1"/>
  <c r="OB3" i="43" s="1"/>
  <c r="OC2" i="43" s="1"/>
  <c r="OC3" i="43" s="1"/>
  <c r="OD2" i="43" s="1"/>
  <c r="OD3" i="43" s="1"/>
  <c r="OE2" i="43" s="1"/>
  <c r="OE3" i="43" s="1"/>
  <c r="OF2" i="43" s="1"/>
  <c r="OF3" i="43" s="1"/>
  <c r="OG2" i="43" s="1"/>
  <c r="OG3" i="43" s="1"/>
  <c r="OH2" i="43" s="1"/>
  <c r="OH3" i="43" s="1"/>
  <c r="OI2" i="43" s="1"/>
  <c r="OI3" i="43" s="1"/>
  <c r="OJ2" i="43" s="1"/>
  <c r="OJ3" i="43" s="1"/>
  <c r="OK2" i="43" s="1"/>
  <c r="OK3" i="43" s="1"/>
  <c r="OL2" i="43" s="1"/>
  <c r="OL3" i="43" s="1"/>
  <c r="OM2" i="43" s="1"/>
  <c r="OM3" i="43" s="1"/>
  <c r="ON2" i="43" s="1"/>
  <c r="ON3" i="43" s="1"/>
  <c r="OO2" i="43" s="1"/>
  <c r="OO3" i="43" s="1"/>
  <c r="OP2" i="43" s="1"/>
  <c r="OP3" i="43" s="1"/>
  <c r="OQ2" i="43" s="1"/>
  <c r="OQ3" i="43" s="1"/>
  <c r="OR2" i="43" s="1"/>
  <c r="OR3" i="43" s="1"/>
  <c r="OS2" i="43" s="1"/>
  <c r="OS3" i="43" s="1"/>
  <c r="OT2" i="43" s="1"/>
  <c r="OT3" i="43" s="1"/>
  <c r="OU2" i="43" s="1"/>
  <c r="OU3" i="43" s="1"/>
  <c r="OV2" i="43" s="1"/>
  <c r="OV3" i="43" s="1"/>
  <c r="OW2" i="43" s="1"/>
  <c r="OW3" i="43" s="1"/>
  <c r="OX2" i="43" s="1"/>
  <c r="OX3" i="43" s="1"/>
  <c r="OY2" i="43" s="1"/>
  <c r="OY3" i="43" s="1"/>
  <c r="OZ2" i="43" s="1"/>
  <c r="OZ3" i="43" s="1"/>
  <c r="PA2" i="43" s="1"/>
  <c r="PA3" i="43" s="1"/>
  <c r="PB2" i="43" s="1"/>
  <c r="PB3" i="43" s="1"/>
  <c r="PC2" i="43" s="1"/>
  <c r="PC3" i="43" s="1"/>
  <c r="PD2" i="43" s="1"/>
  <c r="PD3" i="43" s="1"/>
  <c r="PE2" i="43" s="1"/>
  <c r="PE3" i="43" s="1"/>
  <c r="PF2" i="43" s="1"/>
  <c r="PF3" i="43" s="1"/>
  <c r="PG2" i="43" s="1"/>
  <c r="PG3" i="43" s="1"/>
  <c r="PH2" i="43" s="1"/>
  <c r="PH3" i="43" s="1"/>
  <c r="PI2" i="43" s="1"/>
  <c r="PI3" i="43" s="1"/>
  <c r="PJ2" i="43" s="1"/>
  <c r="PJ3" i="43" s="1"/>
  <c r="PK2" i="43" s="1"/>
  <c r="PK3" i="43" s="1"/>
  <c r="PL2" i="43" s="1"/>
  <c r="PL3" i="43" s="1"/>
  <c r="PM2" i="43" s="1"/>
  <c r="PM3" i="43" s="1"/>
  <c r="PN2" i="43" s="1"/>
  <c r="PN3" i="43" s="1"/>
  <c r="PO2" i="43" s="1"/>
  <c r="PO3" i="43" s="1"/>
  <c r="PP2" i="43" s="1"/>
  <c r="PP3" i="43" s="1"/>
  <c r="PQ2" i="43" s="1"/>
  <c r="PQ3" i="43" s="1"/>
  <c r="PR2" i="43" s="1"/>
  <c r="PR3" i="43" s="1"/>
  <c r="PS2" i="43" s="1"/>
  <c r="PS3" i="43" s="1"/>
  <c r="PT2" i="43" s="1"/>
  <c r="PT3" i="43" s="1"/>
  <c r="PU2" i="43" s="1"/>
  <c r="PU3" i="43" s="1"/>
  <c r="PV2" i="43" s="1"/>
  <c r="PV3" i="43" s="1"/>
  <c r="PW2" i="43" s="1"/>
  <c r="PW3" i="43" s="1"/>
  <c r="PX2" i="43" s="1"/>
  <c r="PX3" i="43" s="1"/>
  <c r="PY2" i="43" s="1"/>
  <c r="PY3" i="43" s="1"/>
  <c r="PZ2" i="43" s="1"/>
  <c r="PZ3" i="43" s="1"/>
  <c r="QA2" i="43" s="1"/>
  <c r="QA3" i="43" s="1"/>
  <c r="QB2" i="43" s="1"/>
  <c r="QB3" i="43" s="1"/>
  <c r="QC2" i="43" s="1"/>
  <c r="QC3" i="43" s="1"/>
  <c r="QD2" i="43" s="1"/>
  <c r="QD3" i="43" s="1"/>
  <c r="QE2" i="43" s="1"/>
  <c r="QE3" i="43" s="1"/>
  <c r="QF2" i="43" s="1"/>
  <c r="QF3" i="43" s="1"/>
  <c r="QG2" i="43" s="1"/>
  <c r="QG3" i="43" s="1"/>
  <c r="QH2" i="43" s="1"/>
  <c r="QH3" i="43" s="1"/>
  <c r="QI2" i="43" s="1"/>
  <c r="QI3" i="43" s="1"/>
  <c r="QJ2" i="43" s="1"/>
  <c r="QJ3" i="43" s="1"/>
  <c r="QK2" i="43" s="1"/>
  <c r="QK3" i="43" s="1"/>
  <c r="QL2" i="43" s="1"/>
  <c r="QL3" i="43" s="1"/>
  <c r="X542" i="58"/>
  <c r="M5" i="43"/>
  <c r="M29" i="43" s="1"/>
  <c r="M36" i="43" s="1"/>
  <c r="U50" i="42"/>
  <c r="AJ45" i="42"/>
  <c r="AJ40" i="42"/>
  <c r="AJ44" i="42"/>
  <c r="AJ41" i="42"/>
  <c r="AJ39" i="42"/>
  <c r="AJ37" i="42"/>
  <c r="AJ35" i="42"/>
  <c r="AJ36" i="42"/>
  <c r="AJ34" i="42"/>
  <c r="AJ38" i="42"/>
  <c r="AJ33" i="42"/>
  <c r="AK5" i="42"/>
  <c r="B306" i="58" l="1"/>
  <c r="B585" i="58" s="1"/>
  <c r="B309" i="58"/>
  <c r="D600" i="58" s="1"/>
  <c r="A600" i="58" s="1"/>
  <c r="AA588" i="58"/>
  <c r="C588" i="58"/>
  <c r="BZ585" i="58"/>
  <c r="AB585" i="58"/>
  <c r="BA585" i="58"/>
  <c r="X545" i="58"/>
  <c r="X539" i="58"/>
  <c r="X551" i="58"/>
  <c r="N5" i="43"/>
  <c r="N29" i="43" s="1"/>
  <c r="N36" i="43" s="1"/>
  <c r="V50" i="42"/>
  <c r="K71" i="9" s="1"/>
  <c r="AK44" i="42"/>
  <c r="AK41" i="42"/>
  <c r="AK45" i="42"/>
  <c r="AK40" i="42"/>
  <c r="AK38" i="42"/>
  <c r="AK36" i="42"/>
  <c r="AK39" i="42"/>
  <c r="AK35" i="42"/>
  <c r="AK33" i="42"/>
  <c r="AK37" i="42"/>
  <c r="AK34" i="42"/>
  <c r="AL5" i="42"/>
  <c r="B311" i="58" l="1"/>
  <c r="B312" i="58" s="1"/>
  <c r="BX581" i="58"/>
  <c r="BY586" i="58"/>
  <c r="AZ586" i="58"/>
  <c r="CX586" i="58"/>
  <c r="BY583" i="58"/>
  <c r="AZ583" i="58"/>
  <c r="CX583" i="58"/>
  <c r="Y545" i="58"/>
  <c r="Y542" i="58"/>
  <c r="O5" i="43"/>
  <c r="O29" i="43" s="1"/>
  <c r="O36" i="43" s="1"/>
  <c r="W50" i="42"/>
  <c r="L71" i="9" s="1"/>
  <c r="AL45" i="42"/>
  <c r="AL44" i="42"/>
  <c r="AL40" i="42"/>
  <c r="AL39" i="42"/>
  <c r="AL37" i="42"/>
  <c r="AL35" i="42"/>
  <c r="AL41" i="42"/>
  <c r="AL38" i="42"/>
  <c r="AL34" i="42"/>
  <c r="AL36" i="42"/>
  <c r="AL33" i="42"/>
  <c r="AM5" i="42"/>
  <c r="AM32" i="42" s="1"/>
  <c r="AA151" i="9"/>
  <c r="AA436" i="9" s="1"/>
  <c r="B350" i="58" l="1"/>
  <c r="B586" i="58" s="1"/>
  <c r="B353" i="58"/>
  <c r="D601" i="58" s="1"/>
  <c r="A601" i="58" s="1"/>
  <c r="CW581" i="58"/>
  <c r="CP588" i="58"/>
  <c r="AR588" i="58"/>
  <c r="BQ588" i="58"/>
  <c r="BZ586" i="58"/>
  <c r="AB586" i="58"/>
  <c r="BA586" i="58"/>
  <c r="BZ583" i="58"/>
  <c r="AB583" i="58"/>
  <c r="BA583" i="58"/>
  <c r="AI584" i="58"/>
  <c r="AI591" i="58" s="1"/>
  <c r="AI570" i="58"/>
  <c r="AI575" i="58"/>
  <c r="AI573" i="58"/>
  <c r="Y551" i="58"/>
  <c r="P5" i="43"/>
  <c r="P29" i="43" s="1"/>
  <c r="P36" i="43" s="1"/>
  <c r="X50" i="42"/>
  <c r="M71" i="9" s="1"/>
  <c r="AM45" i="42"/>
  <c r="AM44" i="42"/>
  <c r="AM41" i="42"/>
  <c r="AM38" i="42"/>
  <c r="AM36" i="42"/>
  <c r="AM37" i="42"/>
  <c r="AM33" i="42"/>
  <c r="AM39" i="42"/>
  <c r="AM34" i="42"/>
  <c r="AM40" i="42"/>
  <c r="AM35" i="42"/>
  <c r="AN5" i="42"/>
  <c r="AN32" i="42" s="1"/>
  <c r="B355" i="58" l="1"/>
  <c r="B356" i="58" s="1"/>
  <c r="AI576" i="58"/>
  <c r="AA580" i="58"/>
  <c r="C580" i="58"/>
  <c r="Q5" i="43"/>
  <c r="Q29" i="43" s="1"/>
  <c r="Y50" i="42"/>
  <c r="N71" i="9" s="1"/>
  <c r="AN45" i="42"/>
  <c r="AN40" i="42"/>
  <c r="AN41" i="42"/>
  <c r="AN39" i="42"/>
  <c r="AN37" i="42"/>
  <c r="AN35" i="42"/>
  <c r="AN44" i="42"/>
  <c r="AN36" i="42"/>
  <c r="AN34" i="42"/>
  <c r="AN33" i="42"/>
  <c r="AN38" i="42"/>
  <c r="AO5" i="42"/>
  <c r="AO38" i="42" l="1"/>
  <c r="AO35" i="42"/>
  <c r="AO34" i="42"/>
  <c r="AO36" i="42"/>
  <c r="AO33" i="42"/>
  <c r="AO32" i="42"/>
  <c r="AO37" i="42"/>
  <c r="CQ433" i="58"/>
  <c r="AS433" i="58"/>
  <c r="BR433" i="58"/>
  <c r="B81" i="58"/>
  <c r="K8" i="35"/>
  <c r="Z545" i="58"/>
  <c r="Z542" i="58"/>
  <c r="R5" i="43"/>
  <c r="R29" i="43" s="1"/>
  <c r="Z50" i="42"/>
  <c r="AO44" i="42"/>
  <c r="AO45" i="42"/>
  <c r="AO41" i="42"/>
  <c r="AO40" i="42"/>
  <c r="AO39" i="42"/>
  <c r="AP5" i="42"/>
  <c r="AP35" i="42" l="1"/>
  <c r="AP37" i="42"/>
  <c r="AP34" i="42"/>
  <c r="AP36" i="42"/>
  <c r="AP33" i="42"/>
  <c r="AP38" i="42"/>
  <c r="AP32" i="42"/>
  <c r="D24" i="35"/>
  <c r="E24" i="35"/>
  <c r="Z551" i="58"/>
  <c r="S5" i="43"/>
  <c r="S29" i="43" s="1"/>
  <c r="AA50" i="42"/>
  <c r="AP45" i="42"/>
  <c r="AP44" i="42"/>
  <c r="AP40" i="42"/>
  <c r="AP39" i="42"/>
  <c r="AP41" i="42"/>
  <c r="AQ5" i="42"/>
  <c r="AQ32" i="42" l="1"/>
  <c r="AQ37" i="42"/>
  <c r="AQ36" i="42"/>
  <c r="AQ33" i="42"/>
  <c r="AQ38" i="42"/>
  <c r="AQ35" i="42"/>
  <c r="AQ34" i="42"/>
  <c r="H24" i="35"/>
  <c r="AJ584" i="58"/>
  <c r="AJ591" i="58" s="1"/>
  <c r="AJ570" i="58"/>
  <c r="AJ573" i="58"/>
  <c r="T5" i="43"/>
  <c r="T29" i="43" s="1"/>
  <c r="AB50" i="42"/>
  <c r="AQ45" i="42"/>
  <c r="AQ44" i="42"/>
  <c r="AQ41" i="42"/>
  <c r="AQ40" i="42"/>
  <c r="AQ39" i="42"/>
  <c r="AR5" i="42"/>
  <c r="AR32" i="42" s="1"/>
  <c r="BY581" i="58" l="1"/>
  <c r="CX592" i="58"/>
  <c r="BT580" i="58"/>
  <c r="AU580" i="58"/>
  <c r="CS580" i="58"/>
  <c r="AJ575" i="58"/>
  <c r="U5" i="43"/>
  <c r="U29" i="43" s="1"/>
  <c r="AC50" i="42"/>
  <c r="AR45" i="42"/>
  <c r="AR40" i="42"/>
  <c r="AR44" i="42"/>
  <c r="AR41" i="42"/>
  <c r="AR39" i="42"/>
  <c r="AR37" i="42"/>
  <c r="AR35" i="42"/>
  <c r="AR36" i="42"/>
  <c r="AR34" i="42"/>
  <c r="AR38" i="42"/>
  <c r="AR33" i="42"/>
  <c r="AS5" i="42"/>
  <c r="AS32" i="42" s="1"/>
  <c r="G111" i="7"/>
  <c r="G110" i="7"/>
  <c r="AJ576" i="58" l="1"/>
  <c r="CX581" i="58"/>
  <c r="BA581" i="58"/>
  <c r="B581" i="58"/>
  <c r="D596" i="58"/>
  <c r="A596" i="58" s="1"/>
  <c r="CQ588" i="58"/>
  <c r="AS588" i="58"/>
  <c r="BR588" i="58"/>
  <c r="AA542" i="58"/>
  <c r="C542" i="58"/>
  <c r="AD50" i="42"/>
  <c r="V5" i="43"/>
  <c r="V29" i="43" s="1"/>
  <c r="AS44" i="42"/>
  <c r="AS41" i="42"/>
  <c r="AS40" i="42"/>
  <c r="AS38" i="42"/>
  <c r="AS36" i="42"/>
  <c r="AS45" i="42"/>
  <c r="AS39" i="42"/>
  <c r="AS35" i="42"/>
  <c r="AS33" i="42"/>
  <c r="AS37" i="42"/>
  <c r="AS34" i="42"/>
  <c r="AT5" i="42"/>
  <c r="AT32" i="42" s="1"/>
  <c r="BZ581" i="58" l="1"/>
  <c r="AK571" i="58"/>
  <c r="AC545" i="58"/>
  <c r="AA545" i="58"/>
  <c r="AA539" i="58"/>
  <c r="AA551" i="58"/>
  <c r="C551" i="58"/>
  <c r="AE50" i="42"/>
  <c r="W5" i="43"/>
  <c r="W29" i="43" s="1"/>
  <c r="AT45" i="42"/>
  <c r="AT44" i="42"/>
  <c r="AT40" i="42"/>
  <c r="AT39" i="42"/>
  <c r="AT37" i="42"/>
  <c r="AT35" i="42"/>
  <c r="AT41" i="42"/>
  <c r="AT38" i="42"/>
  <c r="AT34" i="42"/>
  <c r="AT36" i="42"/>
  <c r="AT33" i="42"/>
  <c r="AU5" i="42"/>
  <c r="AU32" i="42" s="1"/>
  <c r="C545" i="58" l="1"/>
  <c r="C539" i="58"/>
  <c r="AF50" i="42"/>
  <c r="X5" i="43"/>
  <c r="X29" i="43" s="1"/>
  <c r="AU45" i="42"/>
  <c r="AU44" i="42"/>
  <c r="AU41" i="42"/>
  <c r="AU38" i="42"/>
  <c r="AU36" i="42"/>
  <c r="AU37" i="42"/>
  <c r="AU33" i="42"/>
  <c r="AU40" i="42"/>
  <c r="AU39" i="42"/>
  <c r="AU34" i="42"/>
  <c r="AU35" i="42"/>
  <c r="AV5" i="42"/>
  <c r="AV32" i="42" s="1"/>
  <c r="BS433" i="58" l="1"/>
  <c r="AT433" i="58"/>
  <c r="CR433" i="58"/>
  <c r="AG50" i="42"/>
  <c r="Y5" i="43"/>
  <c r="Y29" i="43" s="1"/>
  <c r="AV45" i="42"/>
  <c r="AV40" i="42"/>
  <c r="AV41" i="42"/>
  <c r="AV39" i="42"/>
  <c r="AV37" i="42"/>
  <c r="AV35" i="42"/>
  <c r="AV36" i="42"/>
  <c r="AV34" i="42"/>
  <c r="AV44" i="42"/>
  <c r="AV33" i="42"/>
  <c r="AV38" i="42"/>
  <c r="AW5" i="42"/>
  <c r="AW32" i="42" s="1"/>
  <c r="CT580" i="58" l="1"/>
  <c r="AV580" i="58"/>
  <c r="BU580" i="58"/>
  <c r="AL571" i="58"/>
  <c r="AD545" i="58"/>
  <c r="AD542" i="58"/>
  <c r="AH50" i="42"/>
  <c r="Z5" i="43"/>
  <c r="Z29" i="43" s="1"/>
  <c r="AW44" i="42"/>
  <c r="AW45" i="42"/>
  <c r="AW41" i="42"/>
  <c r="AW40" i="42"/>
  <c r="AW38" i="42"/>
  <c r="AW36" i="42"/>
  <c r="AW39" i="42"/>
  <c r="AW35" i="42"/>
  <c r="AW33" i="42"/>
  <c r="AW37" i="42"/>
  <c r="AW34" i="42"/>
  <c r="AX5" i="42"/>
  <c r="AX32" i="42" s="1"/>
  <c r="AD551" i="58" l="1"/>
  <c r="AA5" i="43"/>
  <c r="AA29" i="43" s="1"/>
  <c r="AX45" i="42"/>
  <c r="AX44" i="42"/>
  <c r="AX40" i="42"/>
  <c r="AX39" i="42"/>
  <c r="AX37" i="42"/>
  <c r="AX35" i="42"/>
  <c r="AX38" i="42"/>
  <c r="AX34" i="42"/>
  <c r="AX41" i="42"/>
  <c r="AX36" i="42"/>
  <c r="AX33" i="42"/>
  <c r="AY5" i="42"/>
  <c r="AY32" i="42" s="1"/>
  <c r="AB5" i="43" l="1"/>
  <c r="AB29" i="43" s="1"/>
  <c r="AY45" i="42"/>
  <c r="AY44" i="42"/>
  <c r="AY41" i="42"/>
  <c r="AY38" i="42"/>
  <c r="AY36" i="42"/>
  <c r="AY40" i="42"/>
  <c r="AY37" i="42"/>
  <c r="AY33" i="42"/>
  <c r="AY35" i="42"/>
  <c r="AY34" i="42"/>
  <c r="AY39" i="42"/>
  <c r="AZ5" i="42"/>
  <c r="AZ32" i="42" s="1"/>
  <c r="AC5" i="43" l="1"/>
  <c r="AC29" i="43" s="1"/>
  <c r="AM571" i="58"/>
  <c r="AE545" i="58"/>
  <c r="AE542" i="58"/>
  <c r="AZ45" i="42"/>
  <c r="AZ40" i="42"/>
  <c r="AZ44" i="42"/>
  <c r="AZ41" i="42"/>
  <c r="AZ39" i="42"/>
  <c r="AZ37" i="42"/>
  <c r="AZ35" i="42"/>
  <c r="AZ36" i="42"/>
  <c r="AZ34" i="42"/>
  <c r="AZ38" i="42"/>
  <c r="AZ33" i="42"/>
  <c r="BA5" i="42"/>
  <c r="BA32" i="42" s="1"/>
  <c r="AD5" i="43" l="1"/>
  <c r="AD29" i="43" s="1"/>
  <c r="CR588" i="58"/>
  <c r="AT588" i="58"/>
  <c r="BS588" i="58"/>
  <c r="AE551" i="58"/>
  <c r="BA44" i="42"/>
  <c r="BA41" i="42"/>
  <c r="BA45" i="42"/>
  <c r="BA40" i="42"/>
  <c r="BA38" i="42"/>
  <c r="BA36" i="42"/>
  <c r="BA39" i="42"/>
  <c r="BA35" i="42"/>
  <c r="BA33" i="42"/>
  <c r="BA37" i="42"/>
  <c r="BA34" i="42"/>
  <c r="BB5" i="42"/>
  <c r="BB32" i="42" s="1"/>
  <c r="AE5" i="43" l="1"/>
  <c r="AE29" i="43" s="1"/>
  <c r="AH539" i="58"/>
  <c r="BB45" i="42"/>
  <c r="BB44" i="42"/>
  <c r="BB40" i="42"/>
  <c r="BB39" i="42"/>
  <c r="BB37" i="42"/>
  <c r="BB35" i="42"/>
  <c r="BB41" i="42"/>
  <c r="BB38" i="42"/>
  <c r="BB34" i="42"/>
  <c r="BB36" i="42"/>
  <c r="BB33" i="42"/>
  <c r="BC5" i="42"/>
  <c r="BC32" i="42" s="1"/>
  <c r="AF5" i="43" l="1"/>
  <c r="AF29" i="43" s="1"/>
  <c r="CS433" i="58"/>
  <c r="AU433" i="58"/>
  <c r="BT433" i="58"/>
  <c r="AF545" i="58"/>
  <c r="AF542" i="58"/>
  <c r="BC45" i="42"/>
  <c r="BC44" i="42"/>
  <c r="BC41" i="42"/>
  <c r="BC38" i="42"/>
  <c r="BC36" i="42"/>
  <c r="BC37" i="42"/>
  <c r="BC33" i="42"/>
  <c r="BC39" i="42"/>
  <c r="BC34" i="42"/>
  <c r="BC40" i="42"/>
  <c r="BC35" i="42"/>
  <c r="BD5" i="42"/>
  <c r="BD32" i="42" s="1"/>
  <c r="AG5" i="43" l="1"/>
  <c r="AG29" i="43" s="1"/>
  <c r="AF14" i="43"/>
  <c r="B432" i="58"/>
  <c r="J16" i="35" s="1"/>
  <c r="BA433" i="58"/>
  <c r="AB433" i="58"/>
  <c r="BZ433" i="58"/>
  <c r="BV580" i="58"/>
  <c r="AW580" i="58"/>
  <c r="CU580" i="58"/>
  <c r="B595" i="58"/>
  <c r="AF551" i="58"/>
  <c r="BD45" i="42"/>
  <c r="BD40" i="42"/>
  <c r="BD41" i="42"/>
  <c r="BD39" i="42"/>
  <c r="BD37" i="42"/>
  <c r="BD35" i="42"/>
  <c r="BD44" i="42"/>
  <c r="BD36" i="42"/>
  <c r="BD34" i="42"/>
  <c r="BD33" i="42"/>
  <c r="BD38" i="42"/>
  <c r="BE5" i="42"/>
  <c r="BE32" i="42" s="1"/>
  <c r="AH5" i="43" l="1"/>
  <c r="AH29" i="43" s="1"/>
  <c r="AG14" i="43"/>
  <c r="B433" i="58"/>
  <c r="BE44" i="42"/>
  <c r="BE45" i="42"/>
  <c r="BE41" i="42"/>
  <c r="BE40" i="42"/>
  <c r="BE38" i="42"/>
  <c r="BE36" i="42"/>
  <c r="BE39" i="42"/>
  <c r="BE35" i="42"/>
  <c r="BE33" i="42"/>
  <c r="BE37" i="42"/>
  <c r="BE34" i="42"/>
  <c r="BF5" i="42"/>
  <c r="BF32" i="42" s="1"/>
  <c r="AH14" i="43" l="1"/>
  <c r="AG545" i="58"/>
  <c r="AG542" i="58"/>
  <c r="AI539" i="58"/>
  <c r="AI5" i="43"/>
  <c r="BF45" i="42"/>
  <c r="BF44" i="42"/>
  <c r="BF40" i="42"/>
  <c r="BF39" i="42"/>
  <c r="BF37" i="42"/>
  <c r="BF35" i="42"/>
  <c r="BF38" i="42"/>
  <c r="BF34" i="42"/>
  <c r="BF41" i="42"/>
  <c r="BF36" i="42"/>
  <c r="BF33" i="42"/>
  <c r="BG5" i="42"/>
  <c r="BG32" i="42" s="1"/>
  <c r="H41" i="9"/>
  <c r="C240" i="9"/>
  <c r="AI29" i="43" l="1"/>
  <c r="AI27" i="43"/>
  <c r="AG257" i="9" s="1"/>
  <c r="AI14" i="43"/>
  <c r="AG246" i="9" s="1"/>
  <c r="AG551" i="58"/>
  <c r="AI25" i="43"/>
  <c r="AG255" i="9" s="1"/>
  <c r="AI24" i="43"/>
  <c r="AG254" i="9" s="1"/>
  <c r="AI30" i="43"/>
  <c r="AG259" i="9" s="1"/>
  <c r="AJ5" i="43"/>
  <c r="BG45" i="42"/>
  <c r="BG44" i="42"/>
  <c r="BG41" i="42"/>
  <c r="BG38" i="42"/>
  <c r="BG36" i="42"/>
  <c r="BG40" i="42"/>
  <c r="BG37" i="42"/>
  <c r="BG33" i="42"/>
  <c r="BG35" i="42"/>
  <c r="BG34" i="42"/>
  <c r="BG39" i="42"/>
  <c r="BH5" i="42"/>
  <c r="BH32" i="42" s="1"/>
  <c r="AJ29" i="43" l="1"/>
  <c r="AJ27" i="43"/>
  <c r="AH257" i="9" s="1"/>
  <c r="BT588" i="58"/>
  <c r="AU588" i="58"/>
  <c r="CS588" i="58"/>
  <c r="AJ14" i="43"/>
  <c r="AH246" i="9" s="1"/>
  <c r="AJ25" i="43"/>
  <c r="AH255" i="9" s="1"/>
  <c r="AJ24" i="43"/>
  <c r="AH254" i="9" s="1"/>
  <c r="AJ30" i="43"/>
  <c r="AH259" i="9" s="1"/>
  <c r="AK5" i="43"/>
  <c r="BH45" i="42"/>
  <c r="BH40" i="42"/>
  <c r="BH44" i="42"/>
  <c r="BH41" i="42"/>
  <c r="BH39" i="42"/>
  <c r="BH37" i="42"/>
  <c r="BH35" i="42"/>
  <c r="BH36" i="42"/>
  <c r="BH34" i="42"/>
  <c r="BH38" i="42"/>
  <c r="BH33" i="42"/>
  <c r="BI5" i="42"/>
  <c r="BI32" i="42" s="1"/>
  <c r="AK29" i="43" l="1"/>
  <c r="AK27" i="43"/>
  <c r="AK14" i="43"/>
  <c r="AI246" i="9" s="1"/>
  <c r="AH542" i="58"/>
  <c r="AH545" i="58"/>
  <c r="AK25" i="43"/>
  <c r="AI255" i="9" s="1"/>
  <c r="AI257" i="9"/>
  <c r="AK24" i="43"/>
  <c r="AI254" i="9" s="1"/>
  <c r="AK30" i="43"/>
  <c r="AI259" i="9" s="1"/>
  <c r="AL5" i="43"/>
  <c r="BI44" i="42"/>
  <c r="BI41" i="42"/>
  <c r="BI40" i="42"/>
  <c r="BI38" i="42"/>
  <c r="BI36" i="42"/>
  <c r="BI39" i="42"/>
  <c r="BI35" i="42"/>
  <c r="BI33" i="42"/>
  <c r="BI45" i="42"/>
  <c r="BI37" i="42"/>
  <c r="BI34" i="42"/>
  <c r="BJ5" i="42"/>
  <c r="BJ32" i="42" s="1"/>
  <c r="AL29" i="43" l="1"/>
  <c r="AL27" i="43"/>
  <c r="AJ257" i="9" s="1"/>
  <c r="AL14" i="43"/>
  <c r="AJ246" i="9" s="1"/>
  <c r="AH551" i="58"/>
  <c r="AL25" i="43"/>
  <c r="AJ255" i="9" s="1"/>
  <c r="AL24" i="43"/>
  <c r="AJ254" i="9" s="1"/>
  <c r="AL30" i="43"/>
  <c r="AJ259" i="9" s="1"/>
  <c r="AM5" i="43"/>
  <c r="BJ45" i="42"/>
  <c r="BJ44" i="42"/>
  <c r="BJ40" i="42"/>
  <c r="BJ39" i="42"/>
  <c r="BJ37" i="42"/>
  <c r="BJ35" i="42"/>
  <c r="BJ41" i="42"/>
  <c r="BJ38" i="42"/>
  <c r="BJ34" i="42"/>
  <c r="BJ36" i="42"/>
  <c r="BJ33" i="42"/>
  <c r="BK5" i="42"/>
  <c r="BK32" i="42" s="1"/>
  <c r="G104" i="7"/>
  <c r="G99" i="7"/>
  <c r="AM29" i="43" l="1"/>
  <c r="AM27" i="43"/>
  <c r="AK257" i="9" s="1"/>
  <c r="AM14" i="43"/>
  <c r="AK246" i="9" s="1"/>
  <c r="AM25" i="43"/>
  <c r="AK255" i="9" s="1"/>
  <c r="AM24" i="43"/>
  <c r="AK254" i="9" s="1"/>
  <c r="AM30" i="43"/>
  <c r="AK259" i="9" s="1"/>
  <c r="AN5" i="43"/>
  <c r="BK45" i="42"/>
  <c r="BK44" i="42"/>
  <c r="BK41" i="42"/>
  <c r="BK38" i="42"/>
  <c r="BK36" i="42"/>
  <c r="BK37" i="42"/>
  <c r="BK33" i="42"/>
  <c r="BK40" i="42"/>
  <c r="BK39" i="42"/>
  <c r="BK34" i="42"/>
  <c r="BK35" i="42"/>
  <c r="BL5" i="42"/>
  <c r="BL32" i="42" s="1"/>
  <c r="AN29" i="43" l="1"/>
  <c r="AN27" i="43"/>
  <c r="AL257" i="9" s="1"/>
  <c r="BW580" i="58"/>
  <c r="AX580" i="58"/>
  <c r="CV580" i="58"/>
  <c r="AN14" i="43"/>
  <c r="AL246" i="9" s="1"/>
  <c r="AI542" i="58"/>
  <c r="AI545" i="58"/>
  <c r="AN25" i="43"/>
  <c r="AL255" i="9" s="1"/>
  <c r="AN24" i="43"/>
  <c r="AL254" i="9" s="1"/>
  <c r="AN30" i="43"/>
  <c r="AL259" i="9" s="1"/>
  <c r="AN17" i="43"/>
  <c r="AL248" i="9" s="1"/>
  <c r="AO5" i="43"/>
  <c r="BL45" i="42"/>
  <c r="BL40" i="42"/>
  <c r="BL41" i="42"/>
  <c r="BL39" i="42"/>
  <c r="BL37" i="42"/>
  <c r="BL35" i="42"/>
  <c r="BL36" i="42"/>
  <c r="BL34" i="42"/>
  <c r="BL44" i="42"/>
  <c r="BL33" i="42"/>
  <c r="BL38" i="42"/>
  <c r="BM5" i="42"/>
  <c r="BM32" i="42" s="1"/>
  <c r="AO29" i="43" l="1"/>
  <c r="AO27" i="43"/>
  <c r="AM257" i="9" s="1"/>
  <c r="CT588" i="58"/>
  <c r="AV588" i="58"/>
  <c r="BU588" i="58"/>
  <c r="AI551" i="58"/>
  <c r="AO25" i="43"/>
  <c r="AM255" i="9" s="1"/>
  <c r="AO31" i="43"/>
  <c r="AM260" i="9" s="1"/>
  <c r="AO14" i="43"/>
  <c r="AM246" i="9" s="1"/>
  <c r="AO32" i="43"/>
  <c r="AM261" i="9" s="1"/>
  <c r="AO24" i="43"/>
  <c r="AM254" i="9" s="1"/>
  <c r="AP5" i="43"/>
  <c r="AO17" i="43"/>
  <c r="AM248" i="9" s="1"/>
  <c r="AO30" i="43"/>
  <c r="AM259" i="9" s="1"/>
  <c r="BM44" i="42"/>
  <c r="BM45" i="42"/>
  <c r="BM41" i="42"/>
  <c r="BM40" i="42"/>
  <c r="BM38" i="42"/>
  <c r="BM36" i="42"/>
  <c r="BM39" i="42"/>
  <c r="BM35" i="42"/>
  <c r="BM33" i="42"/>
  <c r="BM37" i="42"/>
  <c r="BM34" i="42"/>
  <c r="BN5" i="42"/>
  <c r="BN32" i="42" s="1"/>
  <c r="AP29" i="43" l="1"/>
  <c r="AP27" i="43"/>
  <c r="AN257" i="9" s="1"/>
  <c r="AP25" i="43"/>
  <c r="AN255" i="9" s="1"/>
  <c r="AP31" i="43"/>
  <c r="AN260" i="9" s="1"/>
  <c r="AP14" i="43"/>
  <c r="AN246" i="9" s="1"/>
  <c r="AP32" i="43"/>
  <c r="AN261" i="9" s="1"/>
  <c r="AP24" i="43"/>
  <c r="AN254" i="9" s="1"/>
  <c r="AP17" i="43"/>
  <c r="AN248" i="9" s="1"/>
  <c r="AQ5" i="43"/>
  <c r="AP30" i="43"/>
  <c r="AN259" i="9" s="1"/>
  <c r="BN45" i="42"/>
  <c r="BN44" i="42"/>
  <c r="BN40" i="42"/>
  <c r="BN39" i="42"/>
  <c r="BN37" i="42"/>
  <c r="BN35" i="42"/>
  <c r="BN38" i="42"/>
  <c r="BN34" i="42"/>
  <c r="BN41" i="42"/>
  <c r="BN36" i="42"/>
  <c r="BN33" i="42"/>
  <c r="BO5" i="42"/>
  <c r="BO32" i="42" s="1"/>
  <c r="AQ29" i="43" l="1"/>
  <c r="AQ27" i="43"/>
  <c r="AO257" i="9" s="1"/>
  <c r="AQ25" i="43"/>
  <c r="AO255" i="9" s="1"/>
  <c r="AQ31" i="43"/>
  <c r="AO260" i="9" s="1"/>
  <c r="AQ14" i="43"/>
  <c r="AO246" i="9" s="1"/>
  <c r="AQ32" i="43"/>
  <c r="AO261" i="9" s="1"/>
  <c r="AQ17" i="43"/>
  <c r="AO248" i="9" s="1"/>
  <c r="AR5" i="43"/>
  <c r="AQ24" i="43"/>
  <c r="AO254" i="9" s="1"/>
  <c r="AQ30" i="43"/>
  <c r="AO259" i="9" s="1"/>
  <c r="BO45" i="42"/>
  <c r="BO44" i="42"/>
  <c r="BO41" i="42"/>
  <c r="BO38" i="42"/>
  <c r="BO36" i="42"/>
  <c r="BO40" i="42"/>
  <c r="BO37" i="42"/>
  <c r="BO33" i="42"/>
  <c r="BO35" i="42"/>
  <c r="BO34" i="42"/>
  <c r="BO39" i="42"/>
  <c r="BP5" i="42"/>
  <c r="BP32" i="42" s="1"/>
  <c r="AR29" i="43" l="1"/>
  <c r="AR27" i="43"/>
  <c r="AP257" i="9" s="1"/>
  <c r="AR25" i="43"/>
  <c r="AP255" i="9" s="1"/>
  <c r="AR31" i="43"/>
  <c r="AP260" i="9" s="1"/>
  <c r="AR14" i="43"/>
  <c r="AP246" i="9" s="1"/>
  <c r="AR32" i="43"/>
  <c r="AP261" i="9" s="1"/>
  <c r="AR24" i="43"/>
  <c r="AP254" i="9" s="1"/>
  <c r="AR17" i="43"/>
  <c r="AP248" i="9" s="1"/>
  <c r="AS5" i="43"/>
  <c r="AR30" i="43"/>
  <c r="AP259" i="9" s="1"/>
  <c r="BP45" i="42"/>
  <c r="BP40" i="42"/>
  <c r="BP44" i="42"/>
  <c r="BP41" i="42"/>
  <c r="BP39" i="42"/>
  <c r="BP37" i="42"/>
  <c r="BP35" i="42"/>
  <c r="BP36" i="42"/>
  <c r="BP34" i="42"/>
  <c r="BP38" i="42"/>
  <c r="BP33" i="42"/>
  <c r="BQ5" i="42"/>
  <c r="BQ32" i="42" s="1"/>
  <c r="AS29" i="43" l="1"/>
  <c r="AS27" i="43"/>
  <c r="AQ257" i="9" s="1"/>
  <c r="AJ542" i="58"/>
  <c r="AS25" i="43"/>
  <c r="AQ255" i="9" s="1"/>
  <c r="AS31" i="43"/>
  <c r="AQ260" i="9" s="1"/>
  <c r="AS14" i="43"/>
  <c r="AQ246" i="9" s="1"/>
  <c r="AS32" i="43"/>
  <c r="AQ261" i="9" s="1"/>
  <c r="AS24" i="43"/>
  <c r="AQ254" i="9" s="1"/>
  <c r="AS17" i="43"/>
  <c r="AQ248" i="9" s="1"/>
  <c r="AT5" i="43"/>
  <c r="AS30" i="43"/>
  <c r="AQ259" i="9" s="1"/>
  <c r="BQ44" i="42"/>
  <c r="BQ41" i="42"/>
  <c r="BQ45" i="42"/>
  <c r="BQ40" i="42"/>
  <c r="BQ38" i="42"/>
  <c r="BQ36" i="42"/>
  <c r="BQ39" i="42"/>
  <c r="BQ35" i="42"/>
  <c r="BQ33" i="42"/>
  <c r="BQ37" i="42"/>
  <c r="BQ34" i="42"/>
  <c r="BR5" i="42"/>
  <c r="BR32" i="42" s="1"/>
  <c r="F51" i="20"/>
  <c r="C51" i="20"/>
  <c r="E49" i="19"/>
  <c r="C49" i="19"/>
  <c r="AT29" i="43" l="1"/>
  <c r="AT27" i="43"/>
  <c r="AR257" i="9" s="1"/>
  <c r="AJ545" i="58"/>
  <c r="AJ539" i="58"/>
  <c r="AJ551" i="58"/>
  <c r="AT25" i="43"/>
  <c r="AR255" i="9" s="1"/>
  <c r="AT31" i="43"/>
  <c r="AR260" i="9" s="1"/>
  <c r="AT14" i="43"/>
  <c r="AR246" i="9" s="1"/>
  <c r="AT30" i="43"/>
  <c r="AR259" i="9" s="1"/>
  <c r="AU5" i="43"/>
  <c r="AT17" i="43"/>
  <c r="AR248" i="9" s="1"/>
  <c r="AT24" i="43"/>
  <c r="AR254" i="9" s="1"/>
  <c r="AT32" i="43"/>
  <c r="AR261" i="9" s="1"/>
  <c r="BR45" i="42"/>
  <c r="BR44" i="42"/>
  <c r="BR40" i="42"/>
  <c r="BR39" i="42"/>
  <c r="BR37" i="42"/>
  <c r="BR35" i="42"/>
  <c r="BR41" i="42"/>
  <c r="BR38" i="42"/>
  <c r="BR34" i="42"/>
  <c r="BR36" i="42"/>
  <c r="BR33" i="42"/>
  <c r="BS5" i="42"/>
  <c r="BS32" i="42" s="1"/>
  <c r="E23" i="7"/>
  <c r="AU29" i="43" l="1"/>
  <c r="AU27" i="43"/>
  <c r="AS257" i="9" s="1"/>
  <c r="AU25" i="43"/>
  <c r="AS255" i="9" s="1"/>
  <c r="AU14" i="43"/>
  <c r="AS246" i="9" s="1"/>
  <c r="AU31" i="43"/>
  <c r="AS260" i="9" s="1"/>
  <c r="AU32" i="43"/>
  <c r="AS261" i="9" s="1"/>
  <c r="AU24" i="43"/>
  <c r="AS254" i="9" s="1"/>
  <c r="AV5" i="43"/>
  <c r="AU17" i="43"/>
  <c r="AS248" i="9" s="1"/>
  <c r="AU30" i="43"/>
  <c r="AS259" i="9" s="1"/>
  <c r="BS45" i="42"/>
  <c r="BS44" i="42"/>
  <c r="BS41" i="42"/>
  <c r="BS38" i="42"/>
  <c r="BS36" i="42"/>
  <c r="BS37" i="42"/>
  <c r="BS33" i="42"/>
  <c r="BS39" i="42"/>
  <c r="BS34" i="42"/>
  <c r="BS40" i="42"/>
  <c r="BS35" i="42"/>
  <c r="BT5" i="42"/>
  <c r="BT32" i="42" s="1"/>
  <c r="AV29" i="43" l="1"/>
  <c r="AV27" i="43"/>
  <c r="AT257" i="9" s="1"/>
  <c r="BV588" i="58"/>
  <c r="AW588" i="58"/>
  <c r="CU588" i="58"/>
  <c r="BX580" i="58"/>
  <c r="AY580" i="58"/>
  <c r="CW580" i="58"/>
  <c r="AK545" i="58"/>
  <c r="AK539" i="58"/>
  <c r="AK542" i="58"/>
  <c r="AV25" i="43"/>
  <c r="AT255" i="9" s="1"/>
  <c r="AV14" i="43"/>
  <c r="AT246" i="9" s="1"/>
  <c r="AV31" i="43"/>
  <c r="AT260" i="9" s="1"/>
  <c r="AV32" i="43"/>
  <c r="AT261" i="9" s="1"/>
  <c r="AV24" i="43"/>
  <c r="AT254" i="9" s="1"/>
  <c r="AV17" i="43"/>
  <c r="AT248" i="9" s="1"/>
  <c r="AW5" i="43"/>
  <c r="AV30" i="43"/>
  <c r="AT259" i="9" s="1"/>
  <c r="BT45" i="42"/>
  <c r="BT40" i="42"/>
  <c r="BT41" i="42"/>
  <c r="BT39" i="42"/>
  <c r="BT37" i="42"/>
  <c r="BT35" i="42"/>
  <c r="BT44" i="42"/>
  <c r="BT36" i="42"/>
  <c r="BT34" i="42"/>
  <c r="BT33" i="42"/>
  <c r="BT38" i="42"/>
  <c r="BU5" i="42"/>
  <c r="BU32" i="42" s="1"/>
  <c r="C6" i="20"/>
  <c r="C10" i="20"/>
  <c r="AW29" i="43" l="1"/>
  <c r="AW27" i="43"/>
  <c r="AU257" i="9" s="1"/>
  <c r="C595" i="58"/>
  <c r="AK551" i="58"/>
  <c r="AW25" i="43"/>
  <c r="AU255" i="9" s="1"/>
  <c r="AW14" i="43"/>
  <c r="AU246" i="9" s="1"/>
  <c r="AW31" i="43"/>
  <c r="AU260" i="9" s="1"/>
  <c r="AW17" i="43"/>
  <c r="AU248" i="9" s="1"/>
  <c r="AX5" i="43"/>
  <c r="AW32" i="43"/>
  <c r="AU261" i="9" s="1"/>
  <c r="AW24" i="43"/>
  <c r="AU254" i="9" s="1"/>
  <c r="AW30" i="43"/>
  <c r="AU259" i="9" s="1"/>
  <c r="BU44" i="42"/>
  <c r="BU45" i="42"/>
  <c r="BU41" i="42"/>
  <c r="BU40" i="42"/>
  <c r="BU38" i="42"/>
  <c r="BU36" i="42"/>
  <c r="BU39" i="42"/>
  <c r="BU35" i="42"/>
  <c r="BU33" i="42"/>
  <c r="BU37" i="42"/>
  <c r="BU34" i="42"/>
  <c r="BV5" i="42"/>
  <c r="BV32" i="42" s="1"/>
  <c r="AX29" i="43" l="1"/>
  <c r="AX27" i="43"/>
  <c r="AV257" i="9" s="1"/>
  <c r="AX25" i="43"/>
  <c r="AV255" i="9" s="1"/>
  <c r="AX14" i="43"/>
  <c r="AV246" i="9" s="1"/>
  <c r="AX31" i="43"/>
  <c r="AV260" i="9" s="1"/>
  <c r="AX32" i="43"/>
  <c r="AV261" i="9" s="1"/>
  <c r="AX24" i="43"/>
  <c r="AV254" i="9" s="1"/>
  <c r="AX17" i="43"/>
  <c r="AV248" i="9" s="1"/>
  <c r="AY5" i="43"/>
  <c r="AX30" i="43"/>
  <c r="AV259" i="9" s="1"/>
  <c r="BV45" i="42"/>
  <c r="BV44" i="42"/>
  <c r="BV40" i="42"/>
  <c r="BV39" i="42"/>
  <c r="BV37" i="42"/>
  <c r="BV35" i="42"/>
  <c r="BV38" i="42"/>
  <c r="BV34" i="42"/>
  <c r="BV41" i="42"/>
  <c r="BV36" i="42"/>
  <c r="BV33" i="42"/>
  <c r="BW5" i="42"/>
  <c r="BW32" i="42" s="1"/>
  <c r="AY29" i="43" l="1"/>
  <c r="AY27" i="43"/>
  <c r="AW257" i="9" s="1"/>
  <c r="AL545" i="58"/>
  <c r="AL539" i="58"/>
  <c r="AL542" i="58"/>
  <c r="AY25" i="43"/>
  <c r="AW255" i="9" s="1"/>
  <c r="AY14" i="43"/>
  <c r="AW246" i="9" s="1"/>
  <c r="AY31" i="43"/>
  <c r="AW260" i="9" s="1"/>
  <c r="AY24" i="43"/>
  <c r="AW254" i="9" s="1"/>
  <c r="AY17" i="43"/>
  <c r="AW248" i="9" s="1"/>
  <c r="AY32" i="43"/>
  <c r="AW261" i="9" s="1"/>
  <c r="AZ5" i="43"/>
  <c r="AY30" i="43"/>
  <c r="AW259" i="9" s="1"/>
  <c r="BW45" i="42"/>
  <c r="BW44" i="42"/>
  <c r="BW41" i="42"/>
  <c r="BW38" i="42"/>
  <c r="BW36" i="42"/>
  <c r="BW40" i="42"/>
  <c r="BW37" i="42"/>
  <c r="BW33" i="42"/>
  <c r="BW35" i="42"/>
  <c r="BW34" i="42"/>
  <c r="BW39" i="42"/>
  <c r="BX5" i="42"/>
  <c r="BX32" i="42" s="1"/>
  <c r="I114" i="7"/>
  <c r="AZ29" i="43" l="1"/>
  <c r="AZ27" i="43"/>
  <c r="AX257" i="9" s="1"/>
  <c r="AL551" i="58"/>
  <c r="AZ25" i="43"/>
  <c r="AX255" i="9" s="1"/>
  <c r="J114" i="7"/>
  <c r="AZ14" i="43"/>
  <c r="AX246" i="9" s="1"/>
  <c r="AZ31" i="43"/>
  <c r="AX260" i="9" s="1"/>
  <c r="BA5" i="43"/>
  <c r="AZ32" i="43"/>
  <c r="AX261" i="9" s="1"/>
  <c r="AZ24" i="43"/>
  <c r="AX254" i="9" s="1"/>
  <c r="AZ17" i="43"/>
  <c r="AX248" i="9" s="1"/>
  <c r="AZ30" i="43"/>
  <c r="AX259" i="9" s="1"/>
  <c r="BX45" i="42"/>
  <c r="BX40" i="42"/>
  <c r="BX44" i="42"/>
  <c r="BX41" i="42"/>
  <c r="BX39" i="42"/>
  <c r="BX37" i="42"/>
  <c r="BX35" i="42"/>
  <c r="BX36" i="42"/>
  <c r="BX34" i="42"/>
  <c r="BX38" i="42"/>
  <c r="BX33" i="42"/>
  <c r="BY5" i="42"/>
  <c r="BY32" i="42" s="1"/>
  <c r="BA29" i="43" l="1"/>
  <c r="BA27" i="43"/>
  <c r="AY257" i="9" s="1"/>
  <c r="BA25" i="43"/>
  <c r="AY255" i="9" s="1"/>
  <c r="K114" i="7"/>
  <c r="BA14" i="43"/>
  <c r="AY246" i="9" s="1"/>
  <c r="BA31" i="43"/>
  <c r="AY260" i="9" s="1"/>
  <c r="BB5" i="43"/>
  <c r="BA32" i="43"/>
  <c r="AY261" i="9" s="1"/>
  <c r="BA24" i="43"/>
  <c r="AY254" i="9" s="1"/>
  <c r="BA30" i="43"/>
  <c r="AY259" i="9" s="1"/>
  <c r="BA17" i="43"/>
  <c r="AY248" i="9" s="1"/>
  <c r="BY44" i="42"/>
  <c r="BY41" i="42"/>
  <c r="BY40" i="42"/>
  <c r="BY38" i="42"/>
  <c r="BY36" i="42"/>
  <c r="BY45" i="42"/>
  <c r="BY39" i="42"/>
  <c r="BY35" i="42"/>
  <c r="BY33" i="42"/>
  <c r="BY37" i="42"/>
  <c r="BY34" i="42"/>
  <c r="BZ5" i="42"/>
  <c r="BZ32" i="42" s="1"/>
  <c r="BB29" i="43" l="1"/>
  <c r="BB27" i="43"/>
  <c r="AZ257" i="9" s="1"/>
  <c r="AM545" i="58"/>
  <c r="AM539" i="58"/>
  <c r="AM542" i="58"/>
  <c r="BB25" i="43"/>
  <c r="AZ255" i="9" s="1"/>
  <c r="L114" i="7"/>
  <c r="BB14" i="43"/>
  <c r="AZ246" i="9" s="1"/>
  <c r="BB31" i="43"/>
  <c r="AZ260" i="9" s="1"/>
  <c r="BB30" i="43"/>
  <c r="AZ259" i="9" s="1"/>
  <c r="BC5" i="43"/>
  <c r="BB32" i="43"/>
  <c r="AZ261" i="9" s="1"/>
  <c r="BB17" i="43"/>
  <c r="AZ248" i="9" s="1"/>
  <c r="BB24" i="43"/>
  <c r="AZ254" i="9" s="1"/>
  <c r="BZ45" i="42"/>
  <c r="BZ44" i="42"/>
  <c r="BZ40" i="42"/>
  <c r="BZ39" i="42"/>
  <c r="BZ37" i="42"/>
  <c r="BZ35" i="42"/>
  <c r="BZ41" i="42"/>
  <c r="BZ38" i="42"/>
  <c r="BZ34" i="42"/>
  <c r="BZ36" i="42"/>
  <c r="BZ33" i="42"/>
  <c r="CA5" i="42"/>
  <c r="CA32" i="42" s="1"/>
  <c r="BC29" i="43" l="1"/>
  <c r="BC27" i="43"/>
  <c r="BA257" i="9" s="1"/>
  <c r="AM551" i="58"/>
  <c r="BC25" i="43"/>
  <c r="BA255" i="9" s="1"/>
  <c r="M114" i="7"/>
  <c r="BC14" i="43"/>
  <c r="BA246" i="9" s="1"/>
  <c r="BC31" i="43"/>
  <c r="BA260" i="9" s="1"/>
  <c r="BC24" i="43"/>
  <c r="BA254" i="9" s="1"/>
  <c r="BD5" i="43"/>
  <c r="BC17" i="43"/>
  <c r="BA248" i="9" s="1"/>
  <c r="BC32" i="43"/>
  <c r="BA261" i="9" s="1"/>
  <c r="BC30" i="43"/>
  <c r="BA259" i="9" s="1"/>
  <c r="CA45" i="42"/>
  <c r="CA44" i="42"/>
  <c r="CA41" i="42"/>
  <c r="CA38" i="42"/>
  <c r="CA36" i="42"/>
  <c r="CA37" i="42"/>
  <c r="CA33" i="42"/>
  <c r="CA40" i="42"/>
  <c r="CA39" i="42"/>
  <c r="CA34" i="42"/>
  <c r="CA35" i="42"/>
  <c r="CB5" i="42"/>
  <c r="CB32" i="42" s="1"/>
  <c r="E180" i="7"/>
  <c r="BD29" i="43" l="1"/>
  <c r="BD27" i="43"/>
  <c r="BB257" i="9" s="1"/>
  <c r="BW588" i="58"/>
  <c r="AX588" i="58"/>
  <c r="CV588" i="58"/>
  <c r="BY580" i="58"/>
  <c r="AZ580" i="58"/>
  <c r="CX580" i="58"/>
  <c r="AV571" i="58"/>
  <c r="G180" i="7"/>
  <c r="BD25" i="43"/>
  <c r="BB255" i="9" s="1"/>
  <c r="G204" i="7"/>
  <c r="H24" i="9"/>
  <c r="N114" i="7"/>
  <c r="BD14" i="43"/>
  <c r="BB246" i="9" s="1"/>
  <c r="BD31" i="43"/>
  <c r="BB260" i="9" s="1"/>
  <c r="BE5" i="43"/>
  <c r="BD30" i="43"/>
  <c r="BB259" i="9" s="1"/>
  <c r="BD17" i="43"/>
  <c r="BB248" i="9" s="1"/>
  <c r="BD24" i="43"/>
  <c r="BB254" i="9" s="1"/>
  <c r="BD32" i="43"/>
  <c r="BB261" i="9" s="1"/>
  <c r="CB45" i="42"/>
  <c r="CB40" i="42"/>
  <c r="CB41" i="42"/>
  <c r="CB39" i="42"/>
  <c r="CB37" i="42"/>
  <c r="CB35" i="42"/>
  <c r="CB36" i="42"/>
  <c r="CB34" i="42"/>
  <c r="CB44" i="42"/>
  <c r="CB33" i="42"/>
  <c r="CB38" i="42"/>
  <c r="CC5" i="42"/>
  <c r="CC32" i="42" s="1"/>
  <c r="E182" i="7"/>
  <c r="E183" i="7" s="1"/>
  <c r="BE29" i="43" l="1"/>
  <c r="BE27" i="43"/>
  <c r="BZ580" i="58"/>
  <c r="AB580" i="58"/>
  <c r="B580" i="58"/>
  <c r="BA580" i="58"/>
  <c r="D595" i="58"/>
  <c r="A595" i="58" s="1"/>
  <c r="AA572" i="58"/>
  <c r="AN545" i="58"/>
  <c r="AN539" i="58"/>
  <c r="AN542" i="58"/>
  <c r="BE25" i="43"/>
  <c r="BC255" i="9" s="1"/>
  <c r="LT27" i="9"/>
  <c r="LS27" i="9"/>
  <c r="LR27" i="9"/>
  <c r="LQ27" i="9"/>
  <c r="LP27" i="9"/>
  <c r="LO27" i="9"/>
  <c r="LN27" i="9"/>
  <c r="LM27" i="9"/>
  <c r="LL27" i="9"/>
  <c r="LK27" i="9"/>
  <c r="LJ27" i="9"/>
  <c r="LI27" i="9"/>
  <c r="LH27" i="9"/>
  <c r="LG27" i="9"/>
  <c r="LF27" i="9"/>
  <c r="LE27" i="9"/>
  <c r="LD27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LT26" i="9"/>
  <c r="LS26" i="9"/>
  <c r="LR26" i="9"/>
  <c r="LQ26" i="9"/>
  <c r="LP26" i="9"/>
  <c r="LO26" i="9"/>
  <c r="LN26" i="9"/>
  <c r="LM26" i="9"/>
  <c r="LL26" i="9"/>
  <c r="LK26" i="9"/>
  <c r="LJ26" i="9"/>
  <c r="LI26" i="9"/>
  <c r="LH26" i="9"/>
  <c r="LG26" i="9"/>
  <c r="LF26" i="9"/>
  <c r="LE26" i="9"/>
  <c r="LD26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I510" i="9" s="1"/>
  <c r="DH26" i="9"/>
  <c r="DH510" i="9" s="1"/>
  <c r="DG26" i="9"/>
  <c r="DF26" i="9"/>
  <c r="DF510" i="9" s="1"/>
  <c r="DE26" i="9"/>
  <c r="DE510" i="9" s="1"/>
  <c r="DD26" i="9"/>
  <c r="DC26" i="9"/>
  <c r="DC510" i="9" s="1"/>
  <c r="DB26" i="9"/>
  <c r="DB510" i="9" s="1"/>
  <c r="DA26" i="9"/>
  <c r="CZ26" i="9"/>
  <c r="CZ510" i="9" s="1"/>
  <c r="CY26" i="9"/>
  <c r="CY510" i="9" s="1"/>
  <c r="CX26" i="9"/>
  <c r="CW26" i="9"/>
  <c r="CW510" i="9" s="1"/>
  <c r="CV26" i="9"/>
  <c r="CV510" i="9" s="1"/>
  <c r="CU26" i="9"/>
  <c r="CT26" i="9"/>
  <c r="CT510" i="9" s="1"/>
  <c r="CS26" i="9"/>
  <c r="CS510" i="9" s="1"/>
  <c r="CR26" i="9"/>
  <c r="CQ26" i="9"/>
  <c r="CQ510" i="9" s="1"/>
  <c r="CP26" i="9"/>
  <c r="CP510" i="9" s="1"/>
  <c r="CO26" i="9"/>
  <c r="CN26" i="9"/>
  <c r="CN510" i="9" s="1"/>
  <c r="CM26" i="9"/>
  <c r="CM510" i="9" s="1"/>
  <c r="CL26" i="9"/>
  <c r="CK26" i="9"/>
  <c r="CK510" i="9" s="1"/>
  <c r="CJ26" i="9"/>
  <c r="CJ510" i="9" s="1"/>
  <c r="CI26" i="9"/>
  <c r="CH26" i="9"/>
  <c r="CH510" i="9" s="1"/>
  <c r="CG26" i="9"/>
  <c r="CG510" i="9" s="1"/>
  <c r="CF26" i="9"/>
  <c r="CE26" i="9"/>
  <c r="CE510" i="9" s="1"/>
  <c r="CD26" i="9"/>
  <c r="CD510" i="9" s="1"/>
  <c r="CC26" i="9"/>
  <c r="CB26" i="9"/>
  <c r="CB510" i="9" s="1"/>
  <c r="CA26" i="9"/>
  <c r="CA510" i="9" s="1"/>
  <c r="BZ26" i="9"/>
  <c r="BY26" i="9"/>
  <c r="BY510" i="9" s="1"/>
  <c r="BX26" i="9"/>
  <c r="BX510" i="9" s="1"/>
  <c r="BW26" i="9"/>
  <c r="BV26" i="9"/>
  <c r="BV510" i="9" s="1"/>
  <c r="BU26" i="9"/>
  <c r="BU510" i="9" s="1"/>
  <c r="BT26" i="9"/>
  <c r="BS26" i="9"/>
  <c r="BS510" i="9" s="1"/>
  <c r="BR26" i="9"/>
  <c r="BR510" i="9" s="1"/>
  <c r="BQ26" i="9"/>
  <c r="BP26" i="9"/>
  <c r="BP510" i="9" s="1"/>
  <c r="BO26" i="9"/>
  <c r="BO510" i="9" s="1"/>
  <c r="BN26" i="9"/>
  <c r="BM26" i="9"/>
  <c r="BM510" i="9" s="1"/>
  <c r="BL26" i="9"/>
  <c r="BL510" i="9" s="1"/>
  <c r="BK26" i="9"/>
  <c r="BJ26" i="9"/>
  <c r="BJ510" i="9" s="1"/>
  <c r="BI26" i="9"/>
  <c r="BI510" i="9" s="1"/>
  <c r="BH26" i="9"/>
  <c r="BG26" i="9"/>
  <c r="BG510" i="9" s="1"/>
  <c r="BF26" i="9"/>
  <c r="BF510" i="9" s="1"/>
  <c r="BE26" i="9"/>
  <c r="BD26" i="9"/>
  <c r="BD510" i="9" s="1"/>
  <c r="BC26" i="9"/>
  <c r="BC510" i="9" s="1"/>
  <c r="BB26" i="9"/>
  <c r="BA26" i="9"/>
  <c r="BA510" i="9" s="1"/>
  <c r="AZ26" i="9"/>
  <c r="AZ510" i="9" s="1"/>
  <c r="AY26" i="9"/>
  <c r="AX26" i="9"/>
  <c r="AX510" i="9" s="1"/>
  <c r="AW26" i="9"/>
  <c r="AW510" i="9" s="1"/>
  <c r="AV26" i="9"/>
  <c r="AU26" i="9"/>
  <c r="AU510" i="9" s="1"/>
  <c r="AT26" i="9"/>
  <c r="AT510" i="9" s="1"/>
  <c r="AS26" i="9"/>
  <c r="AR26" i="9"/>
  <c r="AR510" i="9" s="1"/>
  <c r="AQ26" i="9"/>
  <c r="AQ510" i="9" s="1"/>
  <c r="AP26" i="9"/>
  <c r="AO26" i="9"/>
  <c r="AO510" i="9" s="1"/>
  <c r="AN26" i="9"/>
  <c r="AN510" i="9" s="1"/>
  <c r="AM26" i="9"/>
  <c r="AL26" i="9"/>
  <c r="AL510" i="9" s="1"/>
  <c r="AK26" i="9"/>
  <c r="AK510" i="9" s="1"/>
  <c r="AJ26" i="9"/>
  <c r="AJ510" i="9" s="1"/>
  <c r="AI26" i="9"/>
  <c r="AI510" i="9" s="1"/>
  <c r="AH26" i="9"/>
  <c r="AH510" i="9" s="1"/>
  <c r="AG26" i="9"/>
  <c r="AG510" i="9" s="1"/>
  <c r="AF26" i="9"/>
  <c r="AF510" i="9" s="1"/>
  <c r="AE26" i="9"/>
  <c r="AE510" i="9" s="1"/>
  <c r="AD26" i="9"/>
  <c r="AD510" i="9" s="1"/>
  <c r="AC26" i="9"/>
  <c r="AC510" i="9" s="1"/>
  <c r="AB26" i="9"/>
  <c r="AB510" i="9" s="1"/>
  <c r="AA26" i="9"/>
  <c r="AA510" i="9" s="1"/>
  <c r="Z26" i="9"/>
  <c r="Z510" i="9" s="1"/>
  <c r="Y26" i="9"/>
  <c r="Y510" i="9" s="1"/>
  <c r="X26" i="9"/>
  <c r="X510" i="9" s="1"/>
  <c r="W26" i="9"/>
  <c r="W510" i="9" s="1"/>
  <c r="V26" i="9"/>
  <c r="V510" i="9" s="1"/>
  <c r="U26" i="9"/>
  <c r="U510" i="9" s="1"/>
  <c r="T26" i="9"/>
  <c r="T510" i="9" s="1"/>
  <c r="S26" i="9"/>
  <c r="S510" i="9" s="1"/>
  <c r="R26" i="9"/>
  <c r="R510" i="9" s="1"/>
  <c r="Q26" i="9"/>
  <c r="Q510" i="9" s="1"/>
  <c r="P26" i="9"/>
  <c r="P510" i="9" s="1"/>
  <c r="O26" i="9"/>
  <c r="O510" i="9" s="1"/>
  <c r="N26" i="9"/>
  <c r="N510" i="9" s="1"/>
  <c r="M26" i="9"/>
  <c r="M510" i="9" s="1"/>
  <c r="L26" i="9"/>
  <c r="L510" i="9" s="1"/>
  <c r="K26" i="9"/>
  <c r="K510" i="9" s="1"/>
  <c r="J26" i="9"/>
  <c r="J510" i="9" s="1"/>
  <c r="I26" i="9"/>
  <c r="I510" i="9" s="1"/>
  <c r="O114" i="7"/>
  <c r="I208" i="9"/>
  <c r="BE14" i="43"/>
  <c r="BC246" i="9" s="1"/>
  <c r="BE31" i="43"/>
  <c r="BC260" i="9" s="1"/>
  <c r="BF5" i="43"/>
  <c r="BE17" i="43"/>
  <c r="BC248" i="9" s="1"/>
  <c r="BE30" i="43"/>
  <c r="BC259" i="9" s="1"/>
  <c r="BE32" i="43"/>
  <c r="BC261" i="9" s="1"/>
  <c r="BE24" i="43"/>
  <c r="BC254" i="9" s="1"/>
  <c r="BC257" i="9"/>
  <c r="CC44" i="42"/>
  <c r="CC45" i="42"/>
  <c r="CC41" i="42"/>
  <c r="CC40" i="42"/>
  <c r="CC38" i="42"/>
  <c r="CC36" i="42"/>
  <c r="CC39" i="42"/>
  <c r="CC35" i="42"/>
  <c r="CC33" i="42"/>
  <c r="CC37" i="42"/>
  <c r="CC34" i="42"/>
  <c r="CD5" i="42"/>
  <c r="CD32" i="42" s="1"/>
  <c r="I207" i="9"/>
  <c r="BF29" i="43" l="1"/>
  <c r="BF27" i="43"/>
  <c r="EI510" i="9"/>
  <c r="IY510" i="9"/>
  <c r="DL510" i="9"/>
  <c r="DT510" i="9"/>
  <c r="EJ510" i="9"/>
  <c r="ER510" i="9"/>
  <c r="FH510" i="9"/>
  <c r="FP510" i="9"/>
  <c r="GF510" i="9"/>
  <c r="GN510" i="9"/>
  <c r="HD510" i="9"/>
  <c r="HL510" i="9"/>
  <c r="IB510" i="9"/>
  <c r="IJ510" i="9"/>
  <c r="IZ510" i="9"/>
  <c r="JH510" i="9"/>
  <c r="JX510" i="9"/>
  <c r="KF510" i="9"/>
  <c r="KV510" i="9"/>
  <c r="LD510" i="9"/>
  <c r="LT510" i="9"/>
  <c r="FG510" i="9"/>
  <c r="JO510" i="9"/>
  <c r="LK510" i="9"/>
  <c r="DU510" i="9"/>
  <c r="EC510" i="9"/>
  <c r="ES510" i="9"/>
  <c r="FA510" i="9"/>
  <c r="FQ510" i="9"/>
  <c r="FY510" i="9"/>
  <c r="GO510" i="9"/>
  <c r="GW510" i="9"/>
  <c r="HM510" i="9"/>
  <c r="HU510" i="9"/>
  <c r="IK510" i="9"/>
  <c r="IS510" i="9"/>
  <c r="JI510" i="9"/>
  <c r="JQ510" i="9"/>
  <c r="KG510" i="9"/>
  <c r="KO510" i="9"/>
  <c r="LE510" i="9"/>
  <c r="LM510" i="9"/>
  <c r="FW510" i="9"/>
  <c r="HS510" i="9"/>
  <c r="KM510" i="9"/>
  <c r="DN510" i="9"/>
  <c r="ED510" i="9"/>
  <c r="EL510" i="9"/>
  <c r="FB510" i="9"/>
  <c r="FJ510" i="9"/>
  <c r="FZ510" i="9"/>
  <c r="GH510" i="9"/>
  <c r="GX510" i="9"/>
  <c r="HF510" i="9"/>
  <c r="HV510" i="9"/>
  <c r="ID510" i="9"/>
  <c r="IT510" i="9"/>
  <c r="JB510" i="9"/>
  <c r="JR510" i="9"/>
  <c r="JZ510" i="9"/>
  <c r="KP510" i="9"/>
  <c r="KX510" i="9"/>
  <c r="LN510" i="9"/>
  <c r="EY510" i="9"/>
  <c r="HC510" i="9"/>
  <c r="LS510" i="9"/>
  <c r="DO510" i="9"/>
  <c r="DW510" i="9"/>
  <c r="EM510" i="9"/>
  <c r="EU510" i="9"/>
  <c r="FK510" i="9"/>
  <c r="FS510" i="9"/>
  <c r="GI510" i="9"/>
  <c r="GQ510" i="9"/>
  <c r="HG510" i="9"/>
  <c r="HO510" i="9"/>
  <c r="IE510" i="9"/>
  <c r="IM510" i="9"/>
  <c r="JC510" i="9"/>
  <c r="JK510" i="9"/>
  <c r="KA510" i="9"/>
  <c r="KI510" i="9"/>
  <c r="KY510" i="9"/>
  <c r="LG510" i="9"/>
  <c r="DK510" i="9"/>
  <c r="IA510" i="9"/>
  <c r="DX510" i="9"/>
  <c r="EF510" i="9"/>
  <c r="EV510" i="9"/>
  <c r="FD510" i="9"/>
  <c r="FT510" i="9"/>
  <c r="GB510" i="9"/>
  <c r="GR510" i="9"/>
  <c r="GZ510" i="9"/>
  <c r="HP510" i="9"/>
  <c r="HX510" i="9"/>
  <c r="IN510" i="9"/>
  <c r="IV510" i="9"/>
  <c r="JL510" i="9"/>
  <c r="JT510" i="9"/>
  <c r="KJ510" i="9"/>
  <c r="KR510" i="9"/>
  <c r="LH510" i="9"/>
  <c r="LP510" i="9"/>
  <c r="GU510" i="9"/>
  <c r="JW510" i="9"/>
  <c r="DQ510" i="9"/>
  <c r="EG510" i="9"/>
  <c r="EO510" i="9"/>
  <c r="FE510" i="9"/>
  <c r="FM510" i="9"/>
  <c r="GC510" i="9"/>
  <c r="GK510" i="9"/>
  <c r="HA510" i="9"/>
  <c r="HI510" i="9"/>
  <c r="HY510" i="9"/>
  <c r="IG510" i="9"/>
  <c r="IW510" i="9"/>
  <c r="JE510" i="9"/>
  <c r="JU510" i="9"/>
  <c r="KC510" i="9"/>
  <c r="KS510" i="9"/>
  <c r="LA510" i="9"/>
  <c r="LQ510" i="9"/>
  <c r="EA510" i="9"/>
  <c r="GE510" i="9"/>
  <c r="IQ510" i="9"/>
  <c r="KU510" i="9"/>
  <c r="DR510" i="9"/>
  <c r="DZ510" i="9"/>
  <c r="EP510" i="9"/>
  <c r="EX510" i="9"/>
  <c r="FN510" i="9"/>
  <c r="FV510" i="9"/>
  <c r="GL510" i="9"/>
  <c r="GT510" i="9"/>
  <c r="HJ510" i="9"/>
  <c r="HR510" i="9"/>
  <c r="IH510" i="9"/>
  <c r="IP510" i="9"/>
  <c r="JF510" i="9"/>
  <c r="JN510" i="9"/>
  <c r="KD510" i="9"/>
  <c r="KL510" i="9"/>
  <c r="LB510" i="9"/>
  <c r="LJ510" i="9"/>
  <c r="AN551" i="58"/>
  <c r="BF25" i="43"/>
  <c r="BD255" i="9" s="1"/>
  <c r="P114" i="7"/>
  <c r="BF14" i="43"/>
  <c r="BD246" i="9" s="1"/>
  <c r="BF31" i="43"/>
  <c r="BD260" i="9" s="1"/>
  <c r="BG5" i="43"/>
  <c r="BF30" i="43"/>
  <c r="BD259" i="9" s="1"/>
  <c r="BD257" i="9"/>
  <c r="BF32" i="43"/>
  <c r="BD261" i="9" s="1"/>
  <c r="BF24" i="43"/>
  <c r="BD254" i="9" s="1"/>
  <c r="BF17" i="43"/>
  <c r="BD248" i="9" s="1"/>
  <c r="CD45" i="42"/>
  <c r="CD44" i="42"/>
  <c r="CD40" i="42"/>
  <c r="CD39" i="42"/>
  <c r="CD37" i="42"/>
  <c r="CD35" i="42"/>
  <c r="CD38" i="42"/>
  <c r="CD34" i="42"/>
  <c r="CD41" i="42"/>
  <c r="CD36" i="42"/>
  <c r="CD33" i="42"/>
  <c r="CE5" i="42"/>
  <c r="CE32" i="42" s="1"/>
  <c r="BG29" i="43" l="1"/>
  <c r="BG27" i="43"/>
  <c r="BE257" i="9" s="1"/>
  <c r="BG25" i="43"/>
  <c r="BE255" i="9" s="1"/>
  <c r="Q114" i="7"/>
  <c r="BG14" i="43"/>
  <c r="BE246" i="9" s="1"/>
  <c r="BG31" i="43"/>
  <c r="BE260" i="9" s="1"/>
  <c r="BG17" i="43"/>
  <c r="BE248" i="9" s="1"/>
  <c r="BG30" i="43"/>
  <c r="BE259" i="9" s="1"/>
  <c r="BG32" i="43"/>
  <c r="BE261" i="9" s="1"/>
  <c r="BH5" i="43"/>
  <c r="BG24" i="43"/>
  <c r="BE254" i="9" s="1"/>
  <c r="CE45" i="42"/>
  <c r="CE44" i="42"/>
  <c r="CE41" i="42"/>
  <c r="CE38" i="42"/>
  <c r="CE36" i="42"/>
  <c r="CE40" i="42"/>
  <c r="CE37" i="42"/>
  <c r="CE33" i="42"/>
  <c r="CE35" i="42"/>
  <c r="CE34" i="42"/>
  <c r="CE39" i="42"/>
  <c r="CF5" i="42"/>
  <c r="CF32" i="42" s="1"/>
  <c r="BH29" i="43" l="1"/>
  <c r="BH27" i="43"/>
  <c r="BF257" i="9" s="1"/>
  <c r="AO545" i="58"/>
  <c r="AO539" i="58"/>
  <c r="AO542" i="58"/>
  <c r="BH25" i="43"/>
  <c r="BF255" i="9" s="1"/>
  <c r="R114" i="7"/>
  <c r="BH14" i="43"/>
  <c r="BF246" i="9" s="1"/>
  <c r="BH31" i="43"/>
  <c r="BF260" i="9" s="1"/>
  <c r="BH17" i="43"/>
  <c r="BF248" i="9" s="1"/>
  <c r="BH30" i="43"/>
  <c r="BF259" i="9" s="1"/>
  <c r="BI5" i="43"/>
  <c r="BH32" i="43"/>
  <c r="BF261" i="9" s="1"/>
  <c r="BH24" i="43"/>
  <c r="BF254" i="9" s="1"/>
  <c r="CF45" i="42"/>
  <c r="CF40" i="42"/>
  <c r="CF44" i="42"/>
  <c r="CF41" i="42"/>
  <c r="CF39" i="42"/>
  <c r="CF37" i="42"/>
  <c r="CF35" i="42"/>
  <c r="CF36" i="42"/>
  <c r="CF34" i="42"/>
  <c r="CF38" i="42"/>
  <c r="CF33" i="42"/>
  <c r="CG5" i="42"/>
  <c r="CG32" i="42" s="1"/>
  <c r="BI29" i="43" l="1"/>
  <c r="BI27" i="43"/>
  <c r="BG257" i="9" s="1"/>
  <c r="AB571" i="58"/>
  <c r="AW571" i="58"/>
  <c r="AO551" i="58"/>
  <c r="BI25" i="43"/>
  <c r="BG255" i="9" s="1"/>
  <c r="S114" i="7"/>
  <c r="BI14" i="43"/>
  <c r="BG246" i="9" s="1"/>
  <c r="BI31" i="43"/>
  <c r="BG260" i="9" s="1"/>
  <c r="BJ5" i="43"/>
  <c r="BI30" i="43"/>
  <c r="BG259" i="9" s="1"/>
  <c r="BI32" i="43"/>
  <c r="BG261" i="9" s="1"/>
  <c r="BI24" i="43"/>
  <c r="BG254" i="9" s="1"/>
  <c r="BI17" i="43"/>
  <c r="BG248" i="9" s="1"/>
  <c r="CG44" i="42"/>
  <c r="CG41" i="42"/>
  <c r="CG45" i="42"/>
  <c r="CG40" i="42"/>
  <c r="CG38" i="42"/>
  <c r="CG36" i="42"/>
  <c r="CG39" i="42"/>
  <c r="CG35" i="42"/>
  <c r="CG33" i="42"/>
  <c r="CG37" i="42"/>
  <c r="CG34" i="42"/>
  <c r="CH5" i="42"/>
  <c r="CH32" i="42" s="1"/>
  <c r="BJ29" i="43" l="1"/>
  <c r="BJ27" i="43"/>
  <c r="BH257" i="9" s="1"/>
  <c r="AP542" i="58"/>
  <c r="BJ25" i="43"/>
  <c r="BH255" i="9" s="1"/>
  <c r="T114" i="7"/>
  <c r="BJ14" i="43"/>
  <c r="BH246" i="9" s="1"/>
  <c r="BJ31" i="43"/>
  <c r="BH260" i="9" s="1"/>
  <c r="BK5" i="43"/>
  <c r="BJ17" i="43"/>
  <c r="BH248" i="9" s="1"/>
  <c r="BJ30" i="43"/>
  <c r="BH259" i="9" s="1"/>
  <c r="BJ32" i="43"/>
  <c r="BH261" i="9" s="1"/>
  <c r="BJ24" i="43"/>
  <c r="BH254" i="9" s="1"/>
  <c r="CH45" i="42"/>
  <c r="CH44" i="42"/>
  <c r="CH40" i="42"/>
  <c r="CH39" i="42"/>
  <c r="CH37" i="42"/>
  <c r="CH35" i="42"/>
  <c r="CH41" i="42"/>
  <c r="CH38" i="42"/>
  <c r="CH34" i="42"/>
  <c r="CH36" i="42"/>
  <c r="CH33" i="42"/>
  <c r="CI5" i="42"/>
  <c r="CI32" i="42" s="1"/>
  <c r="BK29" i="43" l="1"/>
  <c r="BK27" i="43"/>
  <c r="BI257" i="9" s="1"/>
  <c r="AP545" i="58"/>
  <c r="AP539" i="58"/>
  <c r="AP551" i="58"/>
  <c r="BK25" i="43"/>
  <c r="BI255" i="9" s="1"/>
  <c r="U114" i="7"/>
  <c r="BK14" i="43"/>
  <c r="BI246" i="9" s="1"/>
  <c r="BK31" i="43"/>
  <c r="BI260" i="9" s="1"/>
  <c r="BL5" i="43"/>
  <c r="BK30" i="43"/>
  <c r="BI259" i="9" s="1"/>
  <c r="BK32" i="43"/>
  <c r="BI261" i="9" s="1"/>
  <c r="BK24" i="43"/>
  <c r="BI254" i="9" s="1"/>
  <c r="BK17" i="43"/>
  <c r="BI248" i="9" s="1"/>
  <c r="CI45" i="42"/>
  <c r="CI44" i="42"/>
  <c r="CI41" i="42"/>
  <c r="CI38" i="42"/>
  <c r="CI36" i="42"/>
  <c r="CI37" i="42"/>
  <c r="CI33" i="42"/>
  <c r="CI39" i="42"/>
  <c r="CI34" i="42"/>
  <c r="CI40" i="42"/>
  <c r="CI35" i="42"/>
  <c r="CJ5" i="42"/>
  <c r="CJ32" i="42" s="1"/>
  <c r="BL29" i="43" l="1"/>
  <c r="BL27" i="43"/>
  <c r="BJ257" i="9" s="1"/>
  <c r="BX588" i="58"/>
  <c r="AY588" i="58"/>
  <c r="CW588" i="58"/>
  <c r="J490" i="9"/>
  <c r="K490" i="9" s="1"/>
  <c r="L490" i="9" s="1"/>
  <c r="M490" i="9" s="1"/>
  <c r="N490" i="9" s="1"/>
  <c r="O490" i="9" s="1"/>
  <c r="P490" i="9" s="1"/>
  <c r="Q490" i="9" s="1"/>
  <c r="R490" i="9" s="1"/>
  <c r="S490" i="9" s="1"/>
  <c r="T490" i="9" s="1"/>
  <c r="U490" i="9" s="1"/>
  <c r="V490" i="9" s="1"/>
  <c r="W490" i="9" s="1"/>
  <c r="X490" i="9" s="1"/>
  <c r="Y490" i="9" s="1"/>
  <c r="Z490" i="9" s="1"/>
  <c r="AA490" i="9" s="1"/>
  <c r="AB490" i="9" s="1"/>
  <c r="AC490" i="9" s="1"/>
  <c r="AD490" i="9" s="1"/>
  <c r="AE490" i="9" s="1"/>
  <c r="AF490" i="9" s="1"/>
  <c r="AG490" i="9" s="1"/>
  <c r="AH490" i="9" s="1"/>
  <c r="AI490" i="9" s="1"/>
  <c r="AJ490" i="9" s="1"/>
  <c r="AK490" i="9" s="1"/>
  <c r="AL490" i="9" s="1"/>
  <c r="AM490" i="9" s="1"/>
  <c r="AN490" i="9" s="1"/>
  <c r="AO490" i="9" s="1"/>
  <c r="AP490" i="9" s="1"/>
  <c r="AQ490" i="9" s="1"/>
  <c r="AR490" i="9" s="1"/>
  <c r="AS490" i="9" s="1"/>
  <c r="AT490" i="9" s="1"/>
  <c r="AU490" i="9" s="1"/>
  <c r="AV490" i="9" s="1"/>
  <c r="AW490" i="9" s="1"/>
  <c r="AX490" i="9" s="1"/>
  <c r="AY490" i="9" s="1"/>
  <c r="AZ490" i="9" s="1"/>
  <c r="BA490" i="9" s="1"/>
  <c r="BB490" i="9" s="1"/>
  <c r="BC490" i="9" s="1"/>
  <c r="BD490" i="9" s="1"/>
  <c r="BE490" i="9" s="1"/>
  <c r="BF490" i="9" s="1"/>
  <c r="BG490" i="9" s="1"/>
  <c r="BH490" i="9" s="1"/>
  <c r="BI490" i="9" s="1"/>
  <c r="BJ490" i="9" s="1"/>
  <c r="BK490" i="9" s="1"/>
  <c r="BL490" i="9" s="1"/>
  <c r="BM490" i="9" s="1"/>
  <c r="BN490" i="9" s="1"/>
  <c r="BO490" i="9" s="1"/>
  <c r="BP490" i="9" s="1"/>
  <c r="BQ490" i="9" s="1"/>
  <c r="BR490" i="9" s="1"/>
  <c r="BS490" i="9" s="1"/>
  <c r="BT490" i="9" s="1"/>
  <c r="BU490" i="9" s="1"/>
  <c r="BV490" i="9" s="1"/>
  <c r="BW490" i="9" s="1"/>
  <c r="BX490" i="9" s="1"/>
  <c r="BY490" i="9" s="1"/>
  <c r="BZ490" i="9" s="1"/>
  <c r="CA490" i="9" s="1"/>
  <c r="CB490" i="9" s="1"/>
  <c r="CC490" i="9" s="1"/>
  <c r="CD490" i="9" s="1"/>
  <c r="CE490" i="9" s="1"/>
  <c r="CF490" i="9" s="1"/>
  <c r="CG490" i="9" s="1"/>
  <c r="CH490" i="9" s="1"/>
  <c r="CI490" i="9" s="1"/>
  <c r="CJ490" i="9" s="1"/>
  <c r="CK490" i="9" s="1"/>
  <c r="CL490" i="9" s="1"/>
  <c r="CM490" i="9" s="1"/>
  <c r="CN490" i="9" s="1"/>
  <c r="CO490" i="9" s="1"/>
  <c r="CP490" i="9" s="1"/>
  <c r="CQ490" i="9" s="1"/>
  <c r="CR490" i="9" s="1"/>
  <c r="CS490" i="9" s="1"/>
  <c r="CT490" i="9" s="1"/>
  <c r="CU490" i="9" s="1"/>
  <c r="CV490" i="9" s="1"/>
  <c r="CW490" i="9" s="1"/>
  <c r="CX490" i="9" s="1"/>
  <c r="CY490" i="9" s="1"/>
  <c r="CZ490" i="9" s="1"/>
  <c r="DA490" i="9" s="1"/>
  <c r="DB490" i="9" s="1"/>
  <c r="DC490" i="9" s="1"/>
  <c r="DD490" i="9" s="1"/>
  <c r="DE490" i="9" s="1"/>
  <c r="DF490" i="9" s="1"/>
  <c r="DG490" i="9" s="1"/>
  <c r="DH490" i="9" s="1"/>
  <c r="DI490" i="9" s="1"/>
  <c r="DJ490" i="9" s="1"/>
  <c r="DK490" i="9" s="1"/>
  <c r="DL490" i="9" s="1"/>
  <c r="DM490" i="9" s="1"/>
  <c r="DN490" i="9" s="1"/>
  <c r="DO490" i="9" s="1"/>
  <c r="DP490" i="9" s="1"/>
  <c r="DQ490" i="9" s="1"/>
  <c r="DR490" i="9" s="1"/>
  <c r="DS490" i="9" s="1"/>
  <c r="DT490" i="9" s="1"/>
  <c r="DU490" i="9" s="1"/>
  <c r="DV490" i="9" s="1"/>
  <c r="DW490" i="9" s="1"/>
  <c r="DX490" i="9" s="1"/>
  <c r="DY490" i="9" s="1"/>
  <c r="DZ490" i="9" s="1"/>
  <c r="EA490" i="9" s="1"/>
  <c r="EB490" i="9" s="1"/>
  <c r="EC490" i="9" s="1"/>
  <c r="ED490" i="9" s="1"/>
  <c r="EE490" i="9" s="1"/>
  <c r="EF490" i="9" s="1"/>
  <c r="EG490" i="9" s="1"/>
  <c r="EH490" i="9" s="1"/>
  <c r="EI490" i="9" s="1"/>
  <c r="EJ490" i="9" s="1"/>
  <c r="EK490" i="9" s="1"/>
  <c r="EL490" i="9" s="1"/>
  <c r="EM490" i="9" s="1"/>
  <c r="EN490" i="9" s="1"/>
  <c r="EO490" i="9" s="1"/>
  <c r="EP490" i="9" s="1"/>
  <c r="EQ490" i="9" s="1"/>
  <c r="ER490" i="9" s="1"/>
  <c r="ES490" i="9" s="1"/>
  <c r="ET490" i="9" s="1"/>
  <c r="EU490" i="9" s="1"/>
  <c r="EV490" i="9" s="1"/>
  <c r="EW490" i="9" s="1"/>
  <c r="EX490" i="9" s="1"/>
  <c r="EY490" i="9" s="1"/>
  <c r="EZ490" i="9" s="1"/>
  <c r="FA490" i="9" s="1"/>
  <c r="FB490" i="9" s="1"/>
  <c r="FC490" i="9" s="1"/>
  <c r="FD490" i="9" s="1"/>
  <c r="FE490" i="9" s="1"/>
  <c r="FF490" i="9" s="1"/>
  <c r="FG490" i="9" s="1"/>
  <c r="FH490" i="9" s="1"/>
  <c r="FI490" i="9" s="1"/>
  <c r="FJ490" i="9" s="1"/>
  <c r="FK490" i="9" s="1"/>
  <c r="FL490" i="9" s="1"/>
  <c r="FM490" i="9" s="1"/>
  <c r="FN490" i="9" s="1"/>
  <c r="FO490" i="9" s="1"/>
  <c r="FP490" i="9" s="1"/>
  <c r="FQ490" i="9" s="1"/>
  <c r="FR490" i="9" s="1"/>
  <c r="FS490" i="9" s="1"/>
  <c r="FT490" i="9" s="1"/>
  <c r="FU490" i="9" s="1"/>
  <c r="FV490" i="9" s="1"/>
  <c r="FW490" i="9" s="1"/>
  <c r="FX490" i="9" s="1"/>
  <c r="FY490" i="9" s="1"/>
  <c r="FZ490" i="9" s="1"/>
  <c r="GA490" i="9" s="1"/>
  <c r="GB490" i="9" s="1"/>
  <c r="GC490" i="9" s="1"/>
  <c r="GD490" i="9" s="1"/>
  <c r="GE490" i="9" s="1"/>
  <c r="GF490" i="9" s="1"/>
  <c r="GG490" i="9" s="1"/>
  <c r="GH490" i="9" s="1"/>
  <c r="GI490" i="9" s="1"/>
  <c r="GJ490" i="9" s="1"/>
  <c r="GK490" i="9" s="1"/>
  <c r="GL490" i="9" s="1"/>
  <c r="GM490" i="9" s="1"/>
  <c r="GN490" i="9" s="1"/>
  <c r="GO490" i="9" s="1"/>
  <c r="GP490" i="9" s="1"/>
  <c r="GQ490" i="9" s="1"/>
  <c r="GR490" i="9" s="1"/>
  <c r="GS490" i="9" s="1"/>
  <c r="GT490" i="9" s="1"/>
  <c r="GU490" i="9" s="1"/>
  <c r="GV490" i="9" s="1"/>
  <c r="GW490" i="9" s="1"/>
  <c r="GX490" i="9" s="1"/>
  <c r="GY490" i="9" s="1"/>
  <c r="GZ490" i="9" s="1"/>
  <c r="HA490" i="9" s="1"/>
  <c r="HB490" i="9" s="1"/>
  <c r="HC490" i="9" s="1"/>
  <c r="HD490" i="9" s="1"/>
  <c r="HE490" i="9" s="1"/>
  <c r="HF490" i="9" s="1"/>
  <c r="HG490" i="9" s="1"/>
  <c r="HH490" i="9" s="1"/>
  <c r="HI490" i="9" s="1"/>
  <c r="HJ490" i="9" s="1"/>
  <c r="HK490" i="9" s="1"/>
  <c r="HL490" i="9" s="1"/>
  <c r="HM490" i="9" s="1"/>
  <c r="HN490" i="9" s="1"/>
  <c r="HO490" i="9" s="1"/>
  <c r="HP490" i="9" s="1"/>
  <c r="HQ490" i="9" s="1"/>
  <c r="HR490" i="9" s="1"/>
  <c r="HS490" i="9" s="1"/>
  <c r="HT490" i="9" s="1"/>
  <c r="HU490" i="9" s="1"/>
  <c r="HV490" i="9" s="1"/>
  <c r="HW490" i="9" s="1"/>
  <c r="HX490" i="9" s="1"/>
  <c r="HY490" i="9" s="1"/>
  <c r="HZ490" i="9" s="1"/>
  <c r="IA490" i="9" s="1"/>
  <c r="IB490" i="9" s="1"/>
  <c r="IC490" i="9" s="1"/>
  <c r="ID490" i="9" s="1"/>
  <c r="IE490" i="9" s="1"/>
  <c r="IF490" i="9" s="1"/>
  <c r="IG490" i="9" s="1"/>
  <c r="IH490" i="9" s="1"/>
  <c r="II490" i="9" s="1"/>
  <c r="IJ490" i="9" s="1"/>
  <c r="IK490" i="9" s="1"/>
  <c r="IL490" i="9" s="1"/>
  <c r="IM490" i="9" s="1"/>
  <c r="IN490" i="9" s="1"/>
  <c r="IO490" i="9" s="1"/>
  <c r="IP490" i="9" s="1"/>
  <c r="IQ490" i="9" s="1"/>
  <c r="IR490" i="9" s="1"/>
  <c r="IS490" i="9" s="1"/>
  <c r="IT490" i="9" s="1"/>
  <c r="IU490" i="9" s="1"/>
  <c r="IV490" i="9" s="1"/>
  <c r="IW490" i="9" s="1"/>
  <c r="IX490" i="9" s="1"/>
  <c r="IY490" i="9" s="1"/>
  <c r="IZ490" i="9" s="1"/>
  <c r="JA490" i="9" s="1"/>
  <c r="JB490" i="9" s="1"/>
  <c r="JC490" i="9" s="1"/>
  <c r="JD490" i="9" s="1"/>
  <c r="JE490" i="9" s="1"/>
  <c r="JF490" i="9" s="1"/>
  <c r="JG490" i="9" s="1"/>
  <c r="JH490" i="9" s="1"/>
  <c r="JI490" i="9" s="1"/>
  <c r="JJ490" i="9" s="1"/>
  <c r="JK490" i="9" s="1"/>
  <c r="JL490" i="9" s="1"/>
  <c r="JM490" i="9" s="1"/>
  <c r="JN490" i="9" s="1"/>
  <c r="JO490" i="9" s="1"/>
  <c r="JP490" i="9" s="1"/>
  <c r="JQ490" i="9" s="1"/>
  <c r="JR490" i="9" s="1"/>
  <c r="JS490" i="9" s="1"/>
  <c r="JT490" i="9" s="1"/>
  <c r="JU490" i="9" s="1"/>
  <c r="JV490" i="9" s="1"/>
  <c r="JW490" i="9" s="1"/>
  <c r="JX490" i="9" s="1"/>
  <c r="JY490" i="9" s="1"/>
  <c r="JZ490" i="9" s="1"/>
  <c r="KA490" i="9" s="1"/>
  <c r="KB490" i="9" s="1"/>
  <c r="KC490" i="9" s="1"/>
  <c r="KD490" i="9" s="1"/>
  <c r="KE490" i="9" s="1"/>
  <c r="KF490" i="9" s="1"/>
  <c r="KG490" i="9" s="1"/>
  <c r="KH490" i="9" s="1"/>
  <c r="KI490" i="9" s="1"/>
  <c r="KJ490" i="9" s="1"/>
  <c r="KK490" i="9" s="1"/>
  <c r="KL490" i="9" s="1"/>
  <c r="KM490" i="9" s="1"/>
  <c r="KN490" i="9" s="1"/>
  <c r="KO490" i="9" s="1"/>
  <c r="KP490" i="9" s="1"/>
  <c r="KQ490" i="9" s="1"/>
  <c r="KR490" i="9" s="1"/>
  <c r="KS490" i="9" s="1"/>
  <c r="KT490" i="9" s="1"/>
  <c r="KU490" i="9" s="1"/>
  <c r="KV490" i="9" s="1"/>
  <c r="KW490" i="9" s="1"/>
  <c r="KX490" i="9" s="1"/>
  <c r="KY490" i="9" s="1"/>
  <c r="KZ490" i="9" s="1"/>
  <c r="LA490" i="9" s="1"/>
  <c r="LB490" i="9" s="1"/>
  <c r="LC490" i="9" s="1"/>
  <c r="LD490" i="9" s="1"/>
  <c r="LE490" i="9" s="1"/>
  <c r="LF490" i="9" s="1"/>
  <c r="LG490" i="9" s="1"/>
  <c r="LH490" i="9" s="1"/>
  <c r="LI490" i="9" s="1"/>
  <c r="LJ490" i="9" s="1"/>
  <c r="LK490" i="9" s="1"/>
  <c r="LL490" i="9" s="1"/>
  <c r="LM490" i="9" s="1"/>
  <c r="LN490" i="9" s="1"/>
  <c r="LO490" i="9" s="1"/>
  <c r="LP490" i="9" s="1"/>
  <c r="LQ490" i="9" s="1"/>
  <c r="LR490" i="9" s="1"/>
  <c r="LS490" i="9" s="1"/>
  <c r="LT490" i="9" s="1"/>
  <c r="BL25" i="43"/>
  <c r="BJ255" i="9" s="1"/>
  <c r="V114" i="7"/>
  <c r="BL14" i="43"/>
  <c r="BJ246" i="9" s="1"/>
  <c r="BL31" i="43"/>
  <c r="BJ260" i="9" s="1"/>
  <c r="BL32" i="43"/>
  <c r="BJ261" i="9" s="1"/>
  <c r="BL24" i="43"/>
  <c r="BJ254" i="9" s="1"/>
  <c r="BL17" i="43"/>
  <c r="BJ248" i="9" s="1"/>
  <c r="BM5" i="43"/>
  <c r="BL30" i="43"/>
  <c r="BJ259" i="9" s="1"/>
  <c r="CJ45" i="42"/>
  <c r="CJ40" i="42"/>
  <c r="CJ41" i="42"/>
  <c r="CJ39" i="42"/>
  <c r="CJ37" i="42"/>
  <c r="CJ35" i="42"/>
  <c r="CJ44" i="42"/>
  <c r="CJ36" i="42"/>
  <c r="CJ34" i="42"/>
  <c r="CJ33" i="42"/>
  <c r="CJ38" i="42"/>
  <c r="CK5" i="42"/>
  <c r="CK32" i="42" s="1"/>
  <c r="BM29" i="43" l="1"/>
  <c r="BM27" i="43"/>
  <c r="BK257" i="9" s="1"/>
  <c r="B440" i="58"/>
  <c r="AQ542" i="58"/>
  <c r="BM25" i="43"/>
  <c r="BK255" i="9" s="1"/>
  <c r="W114" i="7"/>
  <c r="BM14" i="43"/>
  <c r="BK246" i="9" s="1"/>
  <c r="BM31" i="43"/>
  <c r="BK260" i="9" s="1"/>
  <c r="BM32" i="43"/>
  <c r="BK261" i="9" s="1"/>
  <c r="BM24" i="43"/>
  <c r="BK254" i="9" s="1"/>
  <c r="BM17" i="43"/>
  <c r="BK248" i="9" s="1"/>
  <c r="BM30" i="43"/>
  <c r="BK259" i="9" s="1"/>
  <c r="BN5" i="43"/>
  <c r="CK44" i="42"/>
  <c r="CK45" i="42"/>
  <c r="CK41" i="42"/>
  <c r="CK40" i="42"/>
  <c r="CK38" i="42"/>
  <c r="CK36" i="42"/>
  <c r="CK39" i="42"/>
  <c r="CK35" i="42"/>
  <c r="CK33" i="42"/>
  <c r="CK37" i="42"/>
  <c r="CK34" i="42"/>
  <c r="CL5" i="42"/>
  <c r="CL32" i="42" s="1"/>
  <c r="BN29" i="43" l="1"/>
  <c r="BN27" i="43"/>
  <c r="BL257" i="9" s="1"/>
  <c r="C603" i="58"/>
  <c r="AQ545" i="58"/>
  <c r="AQ539" i="58"/>
  <c r="AQ551" i="58"/>
  <c r="BN25" i="43"/>
  <c r="BL255" i="9" s="1"/>
  <c r="X114" i="7"/>
  <c r="BN14" i="43"/>
  <c r="BL246" i="9" s="1"/>
  <c r="BN31" i="43"/>
  <c r="BL260" i="9" s="1"/>
  <c r="BN32" i="43"/>
  <c r="BL261" i="9" s="1"/>
  <c r="BN17" i="43"/>
  <c r="BL248" i="9" s="1"/>
  <c r="BN24" i="43"/>
  <c r="BL254" i="9" s="1"/>
  <c r="BN30" i="43"/>
  <c r="BL259" i="9" s="1"/>
  <c r="BO5" i="43"/>
  <c r="CL45" i="42"/>
  <c r="CL44" i="42"/>
  <c r="CL40" i="42"/>
  <c r="CL39" i="42"/>
  <c r="CL37" i="42"/>
  <c r="CL35" i="42"/>
  <c r="CL38" i="42"/>
  <c r="CL34" i="42"/>
  <c r="CL41" i="42"/>
  <c r="CL36" i="42"/>
  <c r="CL33" i="42"/>
  <c r="CM5" i="42"/>
  <c r="CM32" i="42" s="1"/>
  <c r="BO29" i="43" l="1"/>
  <c r="BO27" i="43"/>
  <c r="BM257" i="9" s="1"/>
  <c r="BO25" i="43"/>
  <c r="BM255" i="9" s="1"/>
  <c r="Y114" i="7"/>
  <c r="BO14" i="43"/>
  <c r="BM246" i="9" s="1"/>
  <c r="BO31" i="43"/>
  <c r="BM260" i="9" s="1"/>
  <c r="BO17" i="43"/>
  <c r="BM248" i="9" s="1"/>
  <c r="BO30" i="43"/>
  <c r="BM259" i="9" s="1"/>
  <c r="BO24" i="43"/>
  <c r="BM254" i="9" s="1"/>
  <c r="BO32" i="43"/>
  <c r="BM261" i="9" s="1"/>
  <c r="BP5" i="43"/>
  <c r="CM45" i="42"/>
  <c r="CM44" i="42"/>
  <c r="CM41" i="42"/>
  <c r="CM38" i="42"/>
  <c r="CM36" i="42"/>
  <c r="CM40" i="42"/>
  <c r="CM37" i="42"/>
  <c r="CM33" i="42"/>
  <c r="CM35" i="42"/>
  <c r="CM34" i="42"/>
  <c r="CM39" i="42"/>
  <c r="CN5" i="42"/>
  <c r="CN32" i="42" s="1"/>
  <c r="BP29" i="43" l="1"/>
  <c r="BP27" i="43"/>
  <c r="BN257" i="9" s="1"/>
  <c r="AR542" i="58"/>
  <c r="BP25" i="43"/>
  <c r="BN255" i="9" s="1"/>
  <c r="Z114" i="7"/>
  <c r="BP14" i="43"/>
  <c r="BN246" i="9" s="1"/>
  <c r="BP31" i="43"/>
  <c r="BN260" i="9" s="1"/>
  <c r="BP32" i="43"/>
  <c r="BN261" i="9" s="1"/>
  <c r="BP24" i="43"/>
  <c r="BN254" i="9" s="1"/>
  <c r="BP30" i="43"/>
  <c r="BN259" i="9" s="1"/>
  <c r="BQ5" i="43"/>
  <c r="BP17" i="43"/>
  <c r="BN248" i="9" s="1"/>
  <c r="CN45" i="42"/>
  <c r="CN40" i="42"/>
  <c r="CN44" i="42"/>
  <c r="CN41" i="42"/>
  <c r="CN39" i="42"/>
  <c r="CN37" i="42"/>
  <c r="CN35" i="42"/>
  <c r="CN36" i="42"/>
  <c r="CN34" i="42"/>
  <c r="CN38" i="42"/>
  <c r="CN33" i="42"/>
  <c r="CO5" i="42"/>
  <c r="CO32" i="42" s="1"/>
  <c r="BQ29" i="43" l="1"/>
  <c r="BQ27" i="43"/>
  <c r="BO257" i="9" s="1"/>
  <c r="AR545" i="58"/>
  <c r="AR539" i="58"/>
  <c r="AR551" i="58"/>
  <c r="BQ25" i="43"/>
  <c r="BO255" i="9" s="1"/>
  <c r="AA114" i="7"/>
  <c r="BQ14" i="43"/>
  <c r="BO246" i="9" s="1"/>
  <c r="BQ31" i="43"/>
  <c r="BO260" i="9" s="1"/>
  <c r="BQ17" i="43"/>
  <c r="BO248" i="9" s="1"/>
  <c r="BQ30" i="43"/>
  <c r="BO259" i="9" s="1"/>
  <c r="BR5" i="43"/>
  <c r="BQ32" i="43"/>
  <c r="BO261" i="9" s="1"/>
  <c r="BQ24" i="43"/>
  <c r="BO254" i="9" s="1"/>
  <c r="CO44" i="42"/>
  <c r="CO41" i="42"/>
  <c r="CO40" i="42"/>
  <c r="CO38" i="42"/>
  <c r="CO36" i="42"/>
  <c r="CO39" i="42"/>
  <c r="CO35" i="42"/>
  <c r="CO33" i="42"/>
  <c r="CO45" i="42"/>
  <c r="CO37" i="42"/>
  <c r="CO34" i="42"/>
  <c r="CP5" i="42"/>
  <c r="CP32" i="42" s="1"/>
  <c r="BR29" i="43" l="1"/>
  <c r="BR27" i="43"/>
  <c r="BP257" i="9" s="1"/>
  <c r="BR25" i="43"/>
  <c r="BP255" i="9" s="1"/>
  <c r="AB114" i="7"/>
  <c r="BR14" i="43"/>
  <c r="BP246" i="9" s="1"/>
  <c r="BR31" i="43"/>
  <c r="BP260" i="9" s="1"/>
  <c r="BS5" i="43"/>
  <c r="BR32" i="43"/>
  <c r="BP261" i="9" s="1"/>
  <c r="BR30" i="43"/>
  <c r="BP259" i="9" s="1"/>
  <c r="BR24" i="43"/>
  <c r="BP254" i="9" s="1"/>
  <c r="BR17" i="43"/>
  <c r="BP248" i="9" s="1"/>
  <c r="CP45" i="42"/>
  <c r="CP44" i="42"/>
  <c r="CP40" i="42"/>
  <c r="CP39" i="42"/>
  <c r="CP37" i="42"/>
  <c r="CP35" i="42"/>
  <c r="CP41" i="42"/>
  <c r="CP38" i="42"/>
  <c r="CP34" i="42"/>
  <c r="CP36" i="42"/>
  <c r="CP33" i="42"/>
  <c r="CQ5" i="42"/>
  <c r="CQ32" i="42" s="1"/>
  <c r="BS29" i="43" l="1"/>
  <c r="BS27" i="43"/>
  <c r="BQ257" i="9" s="1"/>
  <c r="AX545" i="58"/>
  <c r="AX542" i="58"/>
  <c r="AS542" i="58"/>
  <c r="BS25" i="43"/>
  <c r="BQ255" i="9" s="1"/>
  <c r="AC114" i="7"/>
  <c r="BS14" i="43"/>
  <c r="BQ246" i="9" s="1"/>
  <c r="BS31" i="43"/>
  <c r="BQ260" i="9" s="1"/>
  <c r="BS17" i="43"/>
  <c r="BQ248" i="9" s="1"/>
  <c r="BS30" i="43"/>
  <c r="BQ259" i="9" s="1"/>
  <c r="BS32" i="43"/>
  <c r="BQ261" i="9" s="1"/>
  <c r="BS24" i="43"/>
  <c r="BQ254" i="9" s="1"/>
  <c r="BT5" i="43"/>
  <c r="CQ45" i="42"/>
  <c r="CQ44" i="42"/>
  <c r="CQ41" i="42"/>
  <c r="CQ38" i="42"/>
  <c r="CQ36" i="42"/>
  <c r="CQ37" i="42"/>
  <c r="CQ33" i="42"/>
  <c r="CQ40" i="42"/>
  <c r="CQ39" i="42"/>
  <c r="CQ34" i="42"/>
  <c r="CQ35" i="42"/>
  <c r="CR5" i="42"/>
  <c r="CR32" i="42" s="1"/>
  <c r="BT29" i="43" l="1"/>
  <c r="BT27" i="43"/>
  <c r="BR257" i="9" s="1"/>
  <c r="BY588" i="58"/>
  <c r="AZ588" i="58"/>
  <c r="CX588" i="58"/>
  <c r="AS545" i="58"/>
  <c r="AS539" i="58"/>
  <c r="AS551" i="58"/>
  <c r="BT25" i="43"/>
  <c r="BR255" i="9" s="1"/>
  <c r="AD114" i="7"/>
  <c r="BT14" i="43"/>
  <c r="BR246" i="9" s="1"/>
  <c r="BT31" i="43"/>
  <c r="BR260" i="9" s="1"/>
  <c r="BU5" i="43"/>
  <c r="BT32" i="43"/>
  <c r="BR261" i="9" s="1"/>
  <c r="BT30" i="43"/>
  <c r="BR259" i="9" s="1"/>
  <c r="BT24" i="43"/>
  <c r="BR254" i="9" s="1"/>
  <c r="BT17" i="43"/>
  <c r="BR248" i="9" s="1"/>
  <c r="CR45" i="42"/>
  <c r="CR40" i="42"/>
  <c r="CR41" i="42"/>
  <c r="CR39" i="42"/>
  <c r="CR37" i="42"/>
  <c r="CR35" i="42"/>
  <c r="CR36" i="42"/>
  <c r="CR34" i="42"/>
  <c r="CR44" i="42"/>
  <c r="CR33" i="42"/>
  <c r="CR38" i="42"/>
  <c r="CS5" i="42"/>
  <c r="CS32" i="42" s="1"/>
  <c r="BU29" i="43" l="1"/>
  <c r="BU27" i="43"/>
  <c r="BS257" i="9" s="1"/>
  <c r="B438" i="58"/>
  <c r="B441" i="58"/>
  <c r="D603" i="58" s="1"/>
  <c r="A603" i="58" s="1"/>
  <c r="B443" i="58"/>
  <c r="B444" i="58" s="1"/>
  <c r="BZ588" i="58"/>
  <c r="AB588" i="58"/>
  <c r="BA588" i="58"/>
  <c r="AY545" i="58"/>
  <c r="AY542" i="58"/>
  <c r="BU25" i="43"/>
  <c r="BS255" i="9" s="1"/>
  <c r="AE114" i="7"/>
  <c r="BU14" i="43"/>
  <c r="BS246" i="9" s="1"/>
  <c r="BU31" i="43"/>
  <c r="BS260" i="9" s="1"/>
  <c r="BU17" i="43"/>
  <c r="BS248" i="9" s="1"/>
  <c r="BU30" i="43"/>
  <c r="BS259" i="9" s="1"/>
  <c r="BV5" i="43"/>
  <c r="BU32" i="43"/>
  <c r="BS261" i="9" s="1"/>
  <c r="BU24" i="43"/>
  <c r="BS254" i="9" s="1"/>
  <c r="CS44" i="42"/>
  <c r="CS45" i="42"/>
  <c r="CS41" i="42"/>
  <c r="CS40" i="42"/>
  <c r="CS38" i="42"/>
  <c r="CS36" i="42"/>
  <c r="CS39" i="42"/>
  <c r="CS35" i="42"/>
  <c r="CS33" i="42"/>
  <c r="CS37" i="42"/>
  <c r="CS34" i="42"/>
  <c r="CT5" i="42"/>
  <c r="CT32" i="42" s="1"/>
  <c r="F79" i="23"/>
  <c r="G79" i="23" s="1"/>
  <c r="G48" i="23" s="1"/>
  <c r="BV29" i="43" l="1"/>
  <c r="BV27" i="43"/>
  <c r="BT257" i="9" s="1"/>
  <c r="B588" i="58"/>
  <c r="AT542" i="58"/>
  <c r="AY551" i="58"/>
  <c r="BV25" i="43"/>
  <c r="BT255" i="9" s="1"/>
  <c r="BV14" i="43"/>
  <c r="BT246" i="9" s="1"/>
  <c r="BV31" i="43"/>
  <c r="BT260" i="9" s="1"/>
  <c r="BW5" i="43"/>
  <c r="BV32" i="43"/>
  <c r="BT261" i="9" s="1"/>
  <c r="BV24" i="43"/>
  <c r="BT254" i="9" s="1"/>
  <c r="BV17" i="43"/>
  <c r="BT248" i="9" s="1"/>
  <c r="BV30" i="43"/>
  <c r="BT259" i="9" s="1"/>
  <c r="CT45" i="42"/>
  <c r="CT44" i="42"/>
  <c r="CT40" i="42"/>
  <c r="CT39" i="42"/>
  <c r="CT37" i="42"/>
  <c r="CT35" i="42"/>
  <c r="CT38" i="42"/>
  <c r="CT34" i="42"/>
  <c r="CT41" i="42"/>
  <c r="CT36" i="42"/>
  <c r="CT33" i="42"/>
  <c r="CU5" i="42"/>
  <c r="CU32" i="42" s="1"/>
  <c r="E96" i="7"/>
  <c r="BW29" i="43" l="1"/>
  <c r="BW27" i="43"/>
  <c r="BU257" i="9" s="1"/>
  <c r="AT545" i="58"/>
  <c r="AT539" i="58"/>
  <c r="AT551" i="58"/>
  <c r="BW25" i="43"/>
  <c r="BU255" i="9" s="1"/>
  <c r="BW14" i="43"/>
  <c r="BU246" i="9" s="1"/>
  <c r="BW31" i="43"/>
  <c r="BU260" i="9" s="1"/>
  <c r="BX5" i="43"/>
  <c r="BW17" i="43"/>
  <c r="BU248" i="9" s="1"/>
  <c r="BW32" i="43"/>
  <c r="BU261" i="9" s="1"/>
  <c r="BW24" i="43"/>
  <c r="BU254" i="9" s="1"/>
  <c r="BW30" i="43"/>
  <c r="BU259" i="9" s="1"/>
  <c r="CU45" i="42"/>
  <c r="CU44" i="42"/>
  <c r="CU41" i="42"/>
  <c r="CU38" i="42"/>
  <c r="CU36" i="42"/>
  <c r="CU40" i="42"/>
  <c r="CU37" i="42"/>
  <c r="CU33" i="42"/>
  <c r="CU35" i="42"/>
  <c r="CU34" i="42"/>
  <c r="CU39" i="42"/>
  <c r="CV5" i="42"/>
  <c r="CV32" i="42" s="1"/>
  <c r="BX29" i="43" l="1"/>
  <c r="BX27" i="43"/>
  <c r="BV257" i="9" s="1"/>
  <c r="BX25" i="43"/>
  <c r="BV255" i="9" s="1"/>
  <c r="BX14" i="43"/>
  <c r="BV246" i="9" s="1"/>
  <c r="BX31" i="43"/>
  <c r="BV260" i="9" s="1"/>
  <c r="BX24" i="43"/>
  <c r="BV254" i="9" s="1"/>
  <c r="BX17" i="43"/>
  <c r="BV248" i="9" s="1"/>
  <c r="BX30" i="43"/>
  <c r="BV259" i="9" s="1"/>
  <c r="BY5" i="43"/>
  <c r="BX32" i="43"/>
  <c r="BV261" i="9" s="1"/>
  <c r="CV45" i="42"/>
  <c r="CV40" i="42"/>
  <c r="CV44" i="42"/>
  <c r="CV41" i="42"/>
  <c r="CV39" i="42"/>
  <c r="CV37" i="42"/>
  <c r="CV35" i="42"/>
  <c r="CV36" i="42"/>
  <c r="CV34" i="42"/>
  <c r="CV38" i="42"/>
  <c r="CV33" i="42"/>
  <c r="CW5" i="42"/>
  <c r="CW32" i="42" s="1"/>
  <c r="BY29" i="43" l="1"/>
  <c r="BY27" i="43"/>
  <c r="BW257" i="9" s="1"/>
  <c r="BB545" i="58"/>
  <c r="BY25" i="43"/>
  <c r="BW255" i="9" s="1"/>
  <c r="BY16" i="43"/>
  <c r="BW247" i="9" s="1"/>
  <c r="BY14" i="43"/>
  <c r="BW246" i="9" s="1"/>
  <c r="BY31" i="43"/>
  <c r="BW260" i="9" s="1"/>
  <c r="BY17" i="43"/>
  <c r="BW248" i="9" s="1"/>
  <c r="BY24" i="43"/>
  <c r="BW254" i="9" s="1"/>
  <c r="BY30" i="43"/>
  <c r="BW259" i="9" s="1"/>
  <c r="BZ5" i="43"/>
  <c r="BY32" i="43"/>
  <c r="BW261" i="9" s="1"/>
  <c r="F85" i="23"/>
  <c r="G85" i="23" s="1"/>
  <c r="CW44" i="42"/>
  <c r="CW41" i="42"/>
  <c r="CW45" i="42"/>
  <c r="CW40" i="42"/>
  <c r="CW38" i="42"/>
  <c r="CW36" i="42"/>
  <c r="CW39" i="42"/>
  <c r="CW35" i="42"/>
  <c r="CW33" i="42"/>
  <c r="CW37" i="42"/>
  <c r="CW34" i="42"/>
  <c r="CX5" i="42"/>
  <c r="CX32" i="42" s="1"/>
  <c r="H32" i="9"/>
  <c r="BZ29" i="43" l="1"/>
  <c r="BZ27" i="43"/>
  <c r="BX257" i="9" s="1"/>
  <c r="BZ16" i="43"/>
  <c r="BX247" i="9" s="1"/>
  <c r="BZ25" i="43"/>
  <c r="BX255" i="9" s="1"/>
  <c r="E108" i="7"/>
  <c r="BZ14" i="43"/>
  <c r="BX246" i="9" s="1"/>
  <c r="BZ31" i="43"/>
  <c r="BX260" i="9" s="1"/>
  <c r="CA5" i="43"/>
  <c r="BZ17" i="43"/>
  <c r="BX248" i="9" s="1"/>
  <c r="BZ30" i="43"/>
  <c r="BX259" i="9" s="1"/>
  <c r="BZ32" i="43"/>
  <c r="BX261" i="9" s="1"/>
  <c r="BZ24" i="43"/>
  <c r="BX254" i="9" s="1"/>
  <c r="F88" i="23"/>
  <c r="G88" i="23" s="1"/>
  <c r="CX45" i="42"/>
  <c r="CX44" i="42"/>
  <c r="CX40" i="42"/>
  <c r="CX39" i="42"/>
  <c r="CX37" i="42"/>
  <c r="CX35" i="42"/>
  <c r="CX41" i="42"/>
  <c r="CX38" i="42"/>
  <c r="CX34" i="42"/>
  <c r="CX36" i="42"/>
  <c r="CX33" i="42"/>
  <c r="CY5" i="42"/>
  <c r="CY32" i="42" s="1"/>
  <c r="F90" i="23"/>
  <c r="G90" i="23" s="1"/>
  <c r="CA29" i="43" l="1"/>
  <c r="G83" i="23"/>
  <c r="CA27" i="43"/>
  <c r="BY257" i="9" s="1"/>
  <c r="CA16" i="43"/>
  <c r="BY247" i="9" s="1"/>
  <c r="BC545" i="58"/>
  <c r="BC542" i="58"/>
  <c r="AU542" i="58"/>
  <c r="E109" i="7"/>
  <c r="CA25" i="43"/>
  <c r="BY255" i="9" s="1"/>
  <c r="E110" i="7"/>
  <c r="CA14" i="43"/>
  <c r="BY246" i="9" s="1"/>
  <c r="CA31" i="43"/>
  <c r="BY260" i="9" s="1"/>
  <c r="CB5" i="43"/>
  <c r="CA32" i="43"/>
  <c r="BY261" i="9" s="1"/>
  <c r="CA30" i="43"/>
  <c r="BY259" i="9" s="1"/>
  <c r="CA17" i="43"/>
  <c r="BY248" i="9" s="1"/>
  <c r="CA24" i="43"/>
  <c r="BY254" i="9" s="1"/>
  <c r="CY45" i="42"/>
  <c r="CY44" i="42"/>
  <c r="CY41" i="42"/>
  <c r="CY38" i="42"/>
  <c r="CY36" i="42"/>
  <c r="CY37" i="42"/>
  <c r="CY33" i="42"/>
  <c r="CY39" i="42"/>
  <c r="CY34" i="42"/>
  <c r="CY40" i="42"/>
  <c r="CY35" i="42"/>
  <c r="CZ5" i="42"/>
  <c r="CZ32" i="42" s="1"/>
  <c r="CB29" i="43" l="1"/>
  <c r="CB27" i="43"/>
  <c r="BZ257" i="9" s="1"/>
  <c r="CB16" i="43"/>
  <c r="BZ247" i="9" s="1"/>
  <c r="AV542" i="58"/>
  <c r="AU545" i="58"/>
  <c r="AU539" i="58"/>
  <c r="AU551" i="58"/>
  <c r="BC551" i="58"/>
  <c r="CB25" i="43"/>
  <c r="BZ255" i="9" s="1"/>
  <c r="CB14" i="43"/>
  <c r="BZ246" i="9" s="1"/>
  <c r="CB31" i="43"/>
  <c r="BZ260" i="9" s="1"/>
  <c r="CB32" i="43"/>
  <c r="BZ261" i="9" s="1"/>
  <c r="CB24" i="43"/>
  <c r="BZ254" i="9" s="1"/>
  <c r="CB30" i="43"/>
  <c r="BZ259" i="9" s="1"/>
  <c r="CB17" i="43"/>
  <c r="BZ248" i="9" s="1"/>
  <c r="CC5" i="43"/>
  <c r="CZ45" i="42"/>
  <c r="CZ40" i="42"/>
  <c r="CZ41" i="42"/>
  <c r="CZ39" i="42"/>
  <c r="CZ37" i="42"/>
  <c r="CZ35" i="42"/>
  <c r="CZ44" i="42"/>
  <c r="CZ36" i="42"/>
  <c r="CZ34" i="42"/>
  <c r="CZ33" i="42"/>
  <c r="CZ38" i="42"/>
  <c r="DA5" i="42"/>
  <c r="DA32" i="42" s="1"/>
  <c r="F83" i="23"/>
  <c r="E83" i="23" s="1"/>
  <c r="CC29" i="43" l="1"/>
  <c r="CC27" i="43"/>
  <c r="CA257" i="9" s="1"/>
  <c r="CC16" i="43"/>
  <c r="CA247" i="9" s="1"/>
  <c r="BD545" i="58"/>
  <c r="BD542" i="58"/>
  <c r="AV545" i="58"/>
  <c r="AV539" i="58"/>
  <c r="AV551" i="58"/>
  <c r="CC25" i="43"/>
  <c r="CA255" i="9" s="1"/>
  <c r="CC14" i="43"/>
  <c r="CA246" i="9" s="1"/>
  <c r="CC31" i="43"/>
  <c r="CA260" i="9" s="1"/>
  <c r="CC17" i="43"/>
  <c r="CA248" i="9" s="1"/>
  <c r="CD5" i="43"/>
  <c r="CC32" i="43"/>
  <c r="CA261" i="9" s="1"/>
  <c r="CC24" i="43"/>
  <c r="CA254" i="9" s="1"/>
  <c r="CC30" i="43"/>
  <c r="CA259" i="9" s="1"/>
  <c r="DA44" i="42"/>
  <c r="DA45" i="42"/>
  <c r="DA41" i="42"/>
  <c r="DA40" i="42"/>
  <c r="DA38" i="42"/>
  <c r="DA36" i="42"/>
  <c r="DA39" i="42"/>
  <c r="DA35" i="42"/>
  <c r="DA33" i="42"/>
  <c r="DA37" i="42"/>
  <c r="DA34" i="42"/>
  <c r="DB5" i="42"/>
  <c r="DB32" i="42" s="1"/>
  <c r="D279" i="9"/>
  <c r="D271" i="9"/>
  <c r="CD29" i="43" l="1"/>
  <c r="CD27" i="43"/>
  <c r="CB257" i="9" s="1"/>
  <c r="CD16" i="43"/>
  <c r="CB247" i="9" s="1"/>
  <c r="AW542" i="58"/>
  <c r="BD551" i="58"/>
  <c r="CD25" i="43"/>
  <c r="CB255" i="9" s="1"/>
  <c r="CD14" i="43"/>
  <c r="CB246" i="9" s="1"/>
  <c r="CD31" i="43"/>
  <c r="CB260" i="9" s="1"/>
  <c r="CD32" i="43"/>
  <c r="CB261" i="9" s="1"/>
  <c r="CD24" i="43"/>
  <c r="CB254" i="9" s="1"/>
  <c r="CD17" i="43"/>
  <c r="CB248" i="9" s="1"/>
  <c r="CE5" i="43"/>
  <c r="CD30" i="43"/>
  <c r="CB259" i="9" s="1"/>
  <c r="DB45" i="42"/>
  <c r="DB44" i="42"/>
  <c r="DB40" i="42"/>
  <c r="DB39" i="42"/>
  <c r="DB37" i="42"/>
  <c r="DB35" i="42"/>
  <c r="DB38" i="42"/>
  <c r="DB34" i="42"/>
  <c r="DB41" i="42"/>
  <c r="DB36" i="42"/>
  <c r="DB33" i="42"/>
  <c r="DC5" i="42"/>
  <c r="DC32" i="42" s="1"/>
  <c r="CE29" i="43" l="1"/>
  <c r="CE27" i="43"/>
  <c r="CC257" i="9" s="1"/>
  <c r="CE16" i="43"/>
  <c r="CC247" i="9" s="1"/>
  <c r="BE545" i="58"/>
  <c r="BE542" i="58"/>
  <c r="AW545" i="58"/>
  <c r="AW539" i="58"/>
  <c r="AW551" i="58"/>
  <c r="CE25" i="43"/>
  <c r="CC255" i="9" s="1"/>
  <c r="CE14" i="43"/>
  <c r="CC246" i="9" s="1"/>
  <c r="CE31" i="43"/>
  <c r="CC260" i="9" s="1"/>
  <c r="CE17" i="43"/>
  <c r="CC248" i="9" s="1"/>
  <c r="CE24" i="43"/>
  <c r="CC254" i="9" s="1"/>
  <c r="CE32" i="43"/>
  <c r="CC261" i="9" s="1"/>
  <c r="CE30" i="43"/>
  <c r="CC259" i="9" s="1"/>
  <c r="CF5" i="43"/>
  <c r="DC45" i="42"/>
  <c r="DC44" i="42"/>
  <c r="DC41" i="42"/>
  <c r="DC38" i="42"/>
  <c r="DC36" i="42"/>
  <c r="DC40" i="42"/>
  <c r="DC37" i="42"/>
  <c r="DC33" i="42"/>
  <c r="DC35" i="42"/>
  <c r="DC34" i="42"/>
  <c r="DC39" i="42"/>
  <c r="DD5" i="42"/>
  <c r="DD32" i="42" s="1"/>
  <c r="A1" i="9"/>
  <c r="C32" i="9"/>
  <c r="H454" i="9"/>
  <c r="H500" i="9"/>
  <c r="D504" i="9"/>
  <c r="CF29" i="43" l="1"/>
  <c r="CF27" i="43"/>
  <c r="CF16" i="43"/>
  <c r="CD247" i="9" s="1"/>
  <c r="BE551" i="58"/>
  <c r="CF25" i="43"/>
  <c r="CD255" i="9" s="1"/>
  <c r="KQ500" i="9"/>
  <c r="KR500" i="9"/>
  <c r="KS500" i="9"/>
  <c r="KT500" i="9"/>
  <c r="KU500" i="9"/>
  <c r="KV500" i="9"/>
  <c r="KW500" i="9"/>
  <c r="KX500" i="9"/>
  <c r="KY500" i="9"/>
  <c r="KZ500" i="9"/>
  <c r="LA500" i="9"/>
  <c r="LB500" i="9"/>
  <c r="LC500" i="9"/>
  <c r="LD500" i="9"/>
  <c r="LE500" i="9"/>
  <c r="LF500" i="9"/>
  <c r="LG500" i="9"/>
  <c r="LH500" i="9"/>
  <c r="LI500" i="9"/>
  <c r="LJ500" i="9"/>
  <c r="LK500" i="9"/>
  <c r="LL500" i="9"/>
  <c r="LM500" i="9"/>
  <c r="LN500" i="9"/>
  <c r="LO500" i="9"/>
  <c r="LP500" i="9"/>
  <c r="LQ500" i="9"/>
  <c r="LR500" i="9"/>
  <c r="LS500" i="9"/>
  <c r="LT500" i="9"/>
  <c r="CF14" i="43"/>
  <c r="CD246" i="9" s="1"/>
  <c r="CF31" i="43"/>
  <c r="CD260" i="9" s="1"/>
  <c r="CD257" i="9"/>
  <c r="CF24" i="43"/>
  <c r="CD254" i="9" s="1"/>
  <c r="CF30" i="43"/>
  <c r="CD259" i="9" s="1"/>
  <c r="CG5" i="43"/>
  <c r="CF17" i="43"/>
  <c r="CD248" i="9" s="1"/>
  <c r="CF32" i="43"/>
  <c r="CD261" i="9" s="1"/>
  <c r="DD45" i="42"/>
  <c r="DD40" i="42"/>
  <c r="DD44" i="42"/>
  <c r="DD41" i="42"/>
  <c r="DD39" i="42"/>
  <c r="DD37" i="42"/>
  <c r="DD35" i="42"/>
  <c r="DD36" i="42"/>
  <c r="DD34" i="42"/>
  <c r="DD38" i="42"/>
  <c r="DD33" i="42"/>
  <c r="DE5" i="42"/>
  <c r="DE32" i="42" s="1"/>
  <c r="KM500" i="9"/>
  <c r="KI500" i="9"/>
  <c r="KE500" i="9"/>
  <c r="KA500" i="9"/>
  <c r="JW500" i="9"/>
  <c r="JS500" i="9"/>
  <c r="JO500" i="9"/>
  <c r="JK500" i="9"/>
  <c r="JG500" i="9"/>
  <c r="JC500" i="9"/>
  <c r="IY500" i="9"/>
  <c r="IU500" i="9"/>
  <c r="IQ500" i="9"/>
  <c r="IM500" i="9"/>
  <c r="II500" i="9"/>
  <c r="IE500" i="9"/>
  <c r="IA500" i="9"/>
  <c r="HW500" i="9"/>
  <c r="HS500" i="9"/>
  <c r="HO500" i="9"/>
  <c r="HK500" i="9"/>
  <c r="HG500" i="9"/>
  <c r="HC500" i="9"/>
  <c r="GY500" i="9"/>
  <c r="GU500" i="9"/>
  <c r="GQ500" i="9"/>
  <c r="GM500" i="9"/>
  <c r="GI500" i="9"/>
  <c r="GE500" i="9"/>
  <c r="GA500" i="9"/>
  <c r="FW500" i="9"/>
  <c r="FS500" i="9"/>
  <c r="FO500" i="9"/>
  <c r="FK500" i="9"/>
  <c r="FG500" i="9"/>
  <c r="FC500" i="9"/>
  <c r="EY500" i="9"/>
  <c r="EU500" i="9"/>
  <c r="EQ500" i="9"/>
  <c r="EM500" i="9"/>
  <c r="EI500" i="9"/>
  <c r="EE500" i="9"/>
  <c r="EA500" i="9"/>
  <c r="DW500" i="9"/>
  <c r="DS500" i="9"/>
  <c r="DO500" i="9"/>
  <c r="DK500" i="9"/>
  <c r="DG500" i="9"/>
  <c r="DC500" i="9"/>
  <c r="CY500" i="9"/>
  <c r="CU500" i="9"/>
  <c r="CQ500" i="9"/>
  <c r="CM500" i="9"/>
  <c r="CI500" i="9"/>
  <c r="CE500" i="9"/>
  <c r="CA500" i="9"/>
  <c r="BW500" i="9"/>
  <c r="BS500" i="9"/>
  <c r="BO500" i="9"/>
  <c r="BK500" i="9"/>
  <c r="BG500" i="9"/>
  <c r="BC500" i="9"/>
  <c r="AY500" i="9"/>
  <c r="AU500" i="9"/>
  <c r="AQ500" i="9"/>
  <c r="AM500" i="9"/>
  <c r="AI500" i="9"/>
  <c r="AE500" i="9"/>
  <c r="AA500" i="9"/>
  <c r="W500" i="9"/>
  <c r="S500" i="9"/>
  <c r="O500" i="9"/>
  <c r="K500" i="9"/>
  <c r="KP500" i="9"/>
  <c r="KL500" i="9"/>
  <c r="KH500" i="9"/>
  <c r="KD500" i="9"/>
  <c r="JZ500" i="9"/>
  <c r="JV500" i="9"/>
  <c r="JR500" i="9"/>
  <c r="JN500" i="9"/>
  <c r="JJ500" i="9"/>
  <c r="JF500" i="9"/>
  <c r="JB500" i="9"/>
  <c r="IX500" i="9"/>
  <c r="IT500" i="9"/>
  <c r="IP500" i="9"/>
  <c r="IL500" i="9"/>
  <c r="IH500" i="9"/>
  <c r="ID500" i="9"/>
  <c r="HZ500" i="9"/>
  <c r="HV500" i="9"/>
  <c r="HR500" i="9"/>
  <c r="HN500" i="9"/>
  <c r="HJ500" i="9"/>
  <c r="HF500" i="9"/>
  <c r="HB500" i="9"/>
  <c r="GX500" i="9"/>
  <c r="GT500" i="9"/>
  <c r="GP500" i="9"/>
  <c r="GL500" i="9"/>
  <c r="GH500" i="9"/>
  <c r="GD500" i="9"/>
  <c r="FZ500" i="9"/>
  <c r="FV500" i="9"/>
  <c r="FR500" i="9"/>
  <c r="FN500" i="9"/>
  <c r="FJ500" i="9"/>
  <c r="FF500" i="9"/>
  <c r="FB500" i="9"/>
  <c r="EX500" i="9"/>
  <c r="ET500" i="9"/>
  <c r="EP500" i="9"/>
  <c r="EL500" i="9"/>
  <c r="EH500" i="9"/>
  <c r="ED500" i="9"/>
  <c r="DZ500" i="9"/>
  <c r="DV500" i="9"/>
  <c r="DR500" i="9"/>
  <c r="DN500" i="9"/>
  <c r="DJ500" i="9"/>
  <c r="DF500" i="9"/>
  <c r="DB500" i="9"/>
  <c r="CX500" i="9"/>
  <c r="CT500" i="9"/>
  <c r="CP500" i="9"/>
  <c r="CL500" i="9"/>
  <c r="CH500" i="9"/>
  <c r="CD500" i="9"/>
  <c r="BZ500" i="9"/>
  <c r="BV500" i="9"/>
  <c r="BR500" i="9"/>
  <c r="BN500" i="9"/>
  <c r="BJ500" i="9"/>
  <c r="BF500" i="9"/>
  <c r="BB500" i="9"/>
  <c r="AX500" i="9"/>
  <c r="AT500" i="9"/>
  <c r="AP500" i="9"/>
  <c r="AL500" i="9"/>
  <c r="AH500" i="9"/>
  <c r="AD500" i="9"/>
  <c r="Z500" i="9"/>
  <c r="V500" i="9"/>
  <c r="R500" i="9"/>
  <c r="N500" i="9"/>
  <c r="J500" i="9"/>
  <c r="KO500" i="9"/>
  <c r="KK500" i="9"/>
  <c r="KG500" i="9"/>
  <c r="KC500" i="9"/>
  <c r="JY500" i="9"/>
  <c r="JU500" i="9"/>
  <c r="JQ500" i="9"/>
  <c r="JM500" i="9"/>
  <c r="JI500" i="9"/>
  <c r="JE500" i="9"/>
  <c r="JA500" i="9"/>
  <c r="IW500" i="9"/>
  <c r="IS500" i="9"/>
  <c r="IO500" i="9"/>
  <c r="IK500" i="9"/>
  <c r="IG500" i="9"/>
  <c r="IC500" i="9"/>
  <c r="HY500" i="9"/>
  <c r="HU500" i="9"/>
  <c r="HQ500" i="9"/>
  <c r="HM500" i="9"/>
  <c r="HI500" i="9"/>
  <c r="HE500" i="9"/>
  <c r="HA500" i="9"/>
  <c r="GW500" i="9"/>
  <c r="GS500" i="9"/>
  <c r="GO500" i="9"/>
  <c r="GK500" i="9"/>
  <c r="GG500" i="9"/>
  <c r="GC500" i="9"/>
  <c r="FY500" i="9"/>
  <c r="FU500" i="9"/>
  <c r="FQ500" i="9"/>
  <c r="FM500" i="9"/>
  <c r="FI500" i="9"/>
  <c r="FE500" i="9"/>
  <c r="FA500" i="9"/>
  <c r="EW500" i="9"/>
  <c r="ES500" i="9"/>
  <c r="EO500" i="9"/>
  <c r="EK500" i="9"/>
  <c r="EG500" i="9"/>
  <c r="EC500" i="9"/>
  <c r="DY500" i="9"/>
  <c r="DU500" i="9"/>
  <c r="DQ500" i="9"/>
  <c r="DM500" i="9"/>
  <c r="DI500" i="9"/>
  <c r="DE500" i="9"/>
  <c r="DA500" i="9"/>
  <c r="CW500" i="9"/>
  <c r="CS500" i="9"/>
  <c r="CO500" i="9"/>
  <c r="CK500" i="9"/>
  <c r="CG500" i="9"/>
  <c r="CC500" i="9"/>
  <c r="BY500" i="9"/>
  <c r="BU500" i="9"/>
  <c r="BQ500" i="9"/>
  <c r="BM500" i="9"/>
  <c r="BI500" i="9"/>
  <c r="BE500" i="9"/>
  <c r="BA500" i="9"/>
  <c r="AW500" i="9"/>
  <c r="AS500" i="9"/>
  <c r="AO500" i="9"/>
  <c r="AK500" i="9"/>
  <c r="AG500" i="9"/>
  <c r="AC500" i="9"/>
  <c r="Y500" i="9"/>
  <c r="U500" i="9"/>
  <c r="Q500" i="9"/>
  <c r="M500" i="9"/>
  <c r="I500" i="9"/>
  <c r="KN500" i="9"/>
  <c r="KJ500" i="9"/>
  <c r="KF500" i="9"/>
  <c r="KB500" i="9"/>
  <c r="JX500" i="9"/>
  <c r="JT500" i="9"/>
  <c r="JP500" i="9"/>
  <c r="JL500" i="9"/>
  <c r="JH500" i="9"/>
  <c r="JD500" i="9"/>
  <c r="IZ500" i="9"/>
  <c r="IV500" i="9"/>
  <c r="IR500" i="9"/>
  <c r="IN500" i="9"/>
  <c r="IJ500" i="9"/>
  <c r="IF500" i="9"/>
  <c r="IB500" i="9"/>
  <c r="HX500" i="9"/>
  <c r="HT500" i="9"/>
  <c r="HP500" i="9"/>
  <c r="HL500" i="9"/>
  <c r="HH500" i="9"/>
  <c r="HD500" i="9"/>
  <c r="GZ500" i="9"/>
  <c r="GV500" i="9"/>
  <c r="GR500" i="9"/>
  <c r="GN500" i="9"/>
  <c r="GJ500" i="9"/>
  <c r="GF500" i="9"/>
  <c r="GB500" i="9"/>
  <c r="FX500" i="9"/>
  <c r="FT500" i="9"/>
  <c r="FP500" i="9"/>
  <c r="FL500" i="9"/>
  <c r="FH500" i="9"/>
  <c r="FD500" i="9"/>
  <c r="EZ500" i="9"/>
  <c r="EV500" i="9"/>
  <c r="ER500" i="9"/>
  <c r="EN500" i="9"/>
  <c r="EJ500" i="9"/>
  <c r="EF500" i="9"/>
  <c r="EB500" i="9"/>
  <c r="DX500" i="9"/>
  <c r="DT500" i="9"/>
  <c r="DP500" i="9"/>
  <c r="DL500" i="9"/>
  <c r="DH500" i="9"/>
  <c r="DD500" i="9"/>
  <c r="CZ500" i="9"/>
  <c r="CV500" i="9"/>
  <c r="CR500" i="9"/>
  <c r="CN500" i="9"/>
  <c r="CJ500" i="9"/>
  <c r="CF500" i="9"/>
  <c r="CB500" i="9"/>
  <c r="BX500" i="9"/>
  <c r="BT500" i="9"/>
  <c r="BP500" i="9"/>
  <c r="BL500" i="9"/>
  <c r="BH500" i="9"/>
  <c r="BD500" i="9"/>
  <c r="AZ500" i="9"/>
  <c r="AV500" i="9"/>
  <c r="AR500" i="9"/>
  <c r="AN500" i="9"/>
  <c r="AJ500" i="9"/>
  <c r="AF500" i="9"/>
  <c r="AB500" i="9"/>
  <c r="X500" i="9"/>
  <c r="T500" i="9"/>
  <c r="P500" i="9"/>
  <c r="L500" i="9"/>
  <c r="D8" i="16"/>
  <c r="CG29" i="43" l="1"/>
  <c r="CG27" i="43"/>
  <c r="CE257" i="9" s="1"/>
  <c r="CG16" i="43"/>
  <c r="CE247" i="9" s="1"/>
  <c r="BH584" i="58"/>
  <c r="BH591" i="58" s="1"/>
  <c r="BH570" i="58"/>
  <c r="BH573" i="58"/>
  <c r="BF545" i="58"/>
  <c r="BF542" i="58"/>
  <c r="CG25" i="43"/>
  <c r="CE255" i="9" s="1"/>
  <c r="CG14" i="43"/>
  <c r="CE246" i="9" s="1"/>
  <c r="CG31" i="43"/>
  <c r="CE260" i="9" s="1"/>
  <c r="CG32" i="43"/>
  <c r="CE261" i="9" s="1"/>
  <c r="CG30" i="43"/>
  <c r="CE259" i="9" s="1"/>
  <c r="CG24" i="43"/>
  <c r="CE254" i="9" s="1"/>
  <c r="CG17" i="43"/>
  <c r="CE248" i="9" s="1"/>
  <c r="CH5" i="43"/>
  <c r="DE44" i="42"/>
  <c r="DE41" i="42"/>
  <c r="DE40" i="42"/>
  <c r="DE38" i="42"/>
  <c r="DE36" i="42"/>
  <c r="DE45" i="42"/>
  <c r="DE39" i="42"/>
  <c r="DE35" i="42"/>
  <c r="DE33" i="42"/>
  <c r="DE37" i="42"/>
  <c r="DE34" i="42"/>
  <c r="DF5" i="42"/>
  <c r="DF32" i="42" s="1"/>
  <c r="CH29" i="43" l="1"/>
  <c r="CH27" i="43"/>
  <c r="CF257" i="9" s="1"/>
  <c r="CH16" i="43"/>
  <c r="CF247" i="9" s="1"/>
  <c r="BH575" i="58"/>
  <c r="BF551" i="58"/>
  <c r="CH25" i="43"/>
  <c r="CF255" i="9" s="1"/>
  <c r="CH14" i="43"/>
  <c r="CF246" i="9" s="1"/>
  <c r="CH31" i="43"/>
  <c r="CF260" i="9" s="1"/>
  <c r="CH17" i="43"/>
  <c r="CF248" i="9" s="1"/>
  <c r="CH30" i="43"/>
  <c r="CF259" i="9" s="1"/>
  <c r="CI5" i="43"/>
  <c r="CH32" i="43"/>
  <c r="CF261" i="9" s="1"/>
  <c r="CH24" i="43"/>
  <c r="CF254" i="9" s="1"/>
  <c r="DF45" i="42"/>
  <c r="DF44" i="42"/>
  <c r="DF40" i="42"/>
  <c r="DF39" i="42"/>
  <c r="DF37" i="42"/>
  <c r="DF35" i="42"/>
  <c r="DF41" i="42"/>
  <c r="DF38" i="42"/>
  <c r="DF34" i="42"/>
  <c r="DF36" i="42"/>
  <c r="DF33" i="42"/>
  <c r="DG5" i="42"/>
  <c r="DG32" i="42" s="1"/>
  <c r="F23" i="20"/>
  <c r="C23" i="20"/>
  <c r="C21" i="19"/>
  <c r="E21" i="19"/>
  <c r="E20" i="19"/>
  <c r="E80" i="19"/>
  <c r="C80" i="19"/>
  <c r="CI29" i="43" l="1"/>
  <c r="CI27" i="43"/>
  <c r="CG257" i="9" s="1"/>
  <c r="CI16" i="43"/>
  <c r="CG247" i="9" s="1"/>
  <c r="BH576" i="58"/>
  <c r="BG542" i="58"/>
  <c r="CI25" i="43"/>
  <c r="CG255" i="9" s="1"/>
  <c r="CI14" i="43"/>
  <c r="CG246" i="9" s="1"/>
  <c r="CI31" i="43"/>
  <c r="CG260" i="9" s="1"/>
  <c r="CI24" i="43"/>
  <c r="CG254" i="9" s="1"/>
  <c r="CI30" i="43"/>
  <c r="CG259" i="9" s="1"/>
  <c r="CI17" i="43"/>
  <c r="CG248" i="9" s="1"/>
  <c r="CJ5" i="43"/>
  <c r="CI32" i="43"/>
  <c r="CG261" i="9" s="1"/>
  <c r="DG45" i="42"/>
  <c r="DG44" i="42"/>
  <c r="DG41" i="42"/>
  <c r="DG38" i="42"/>
  <c r="DG36" i="42"/>
  <c r="DG37" i="42"/>
  <c r="DG33" i="42"/>
  <c r="DG40" i="42"/>
  <c r="DG39" i="42"/>
  <c r="DG34" i="42"/>
  <c r="DG35" i="42"/>
  <c r="DH5" i="42"/>
  <c r="DH32" i="42" s="1"/>
  <c r="CJ29" i="43" l="1"/>
  <c r="CJ27" i="43"/>
  <c r="CH257" i="9" s="1"/>
  <c r="CJ16" i="43"/>
  <c r="CH247" i="9" s="1"/>
  <c r="AZ542" i="58"/>
  <c r="BG551" i="58"/>
  <c r="CJ25" i="43"/>
  <c r="CH255" i="9" s="1"/>
  <c r="CJ14" i="43"/>
  <c r="CH246" i="9" s="1"/>
  <c r="CJ31" i="43"/>
  <c r="CH260" i="9" s="1"/>
  <c r="CJ17" i="43"/>
  <c r="CH248" i="9" s="1"/>
  <c r="CJ24" i="43"/>
  <c r="CH254" i="9" s="1"/>
  <c r="CJ30" i="43"/>
  <c r="CH259" i="9" s="1"/>
  <c r="CK5" i="43"/>
  <c r="CJ32" i="43"/>
  <c r="CH261" i="9" s="1"/>
  <c r="DH45" i="42"/>
  <c r="DH40" i="42"/>
  <c r="DH41" i="42"/>
  <c r="DH39" i="42"/>
  <c r="DH37" i="42"/>
  <c r="DH35" i="42"/>
  <c r="DH36" i="42"/>
  <c r="DH34" i="42"/>
  <c r="DH44" i="42"/>
  <c r="DH33" i="42"/>
  <c r="DH38" i="42"/>
  <c r="DI5" i="42"/>
  <c r="DI32" i="42" s="1"/>
  <c r="CK29" i="43" l="1"/>
  <c r="CK27" i="43"/>
  <c r="CI257" i="9" s="1"/>
  <c r="CK16" i="43"/>
  <c r="CI247" i="9" s="1"/>
  <c r="BH542" i="58"/>
  <c r="AZ545" i="58"/>
  <c r="AZ539" i="58"/>
  <c r="AZ551" i="58"/>
  <c r="CK25" i="43"/>
  <c r="CI255" i="9" s="1"/>
  <c r="CK14" i="43"/>
  <c r="CI246" i="9" s="1"/>
  <c r="CK31" i="43"/>
  <c r="CI260" i="9" s="1"/>
  <c r="CL5" i="43"/>
  <c r="CK17" i="43"/>
  <c r="CI248" i="9" s="1"/>
  <c r="CK32" i="43"/>
  <c r="CI261" i="9" s="1"/>
  <c r="CK24" i="43"/>
  <c r="CI254" i="9" s="1"/>
  <c r="CK30" i="43"/>
  <c r="CI259" i="9" s="1"/>
  <c r="DI44" i="42"/>
  <c r="DI45" i="42"/>
  <c r="DI41" i="42"/>
  <c r="DI40" i="42"/>
  <c r="DI38" i="42"/>
  <c r="DI36" i="42"/>
  <c r="DI39" i="42"/>
  <c r="DI35" i="42"/>
  <c r="DI33" i="42"/>
  <c r="DI37" i="42"/>
  <c r="DI34" i="42"/>
  <c r="DJ5" i="42"/>
  <c r="DJ32" i="42" s="1"/>
  <c r="A1" i="19"/>
  <c r="CL29" i="43" l="1"/>
  <c r="CL27" i="43"/>
  <c r="CJ257" i="9" s="1"/>
  <c r="CL16" i="43"/>
  <c r="CJ247" i="9" s="1"/>
  <c r="AB539" i="58"/>
  <c r="AB545" i="58"/>
  <c r="BH551" i="58"/>
  <c r="CL25" i="43"/>
  <c r="CJ255" i="9" s="1"/>
  <c r="CL14" i="43"/>
  <c r="CJ246" i="9" s="1"/>
  <c r="CL31" i="43"/>
  <c r="CJ260" i="9" s="1"/>
  <c r="CL24" i="43"/>
  <c r="CJ254" i="9" s="1"/>
  <c r="CM5" i="43"/>
  <c r="CL32" i="43"/>
  <c r="CJ261" i="9" s="1"/>
  <c r="CL30" i="43"/>
  <c r="CJ259" i="9" s="1"/>
  <c r="CL17" i="43"/>
  <c r="CJ248" i="9" s="1"/>
  <c r="DJ45" i="42"/>
  <c r="DJ44" i="42"/>
  <c r="DJ40" i="42"/>
  <c r="DJ39" i="42"/>
  <c r="DJ37" i="42"/>
  <c r="DJ35" i="42"/>
  <c r="DJ38" i="42"/>
  <c r="DJ34" i="42"/>
  <c r="DJ41" i="42"/>
  <c r="DJ36" i="42"/>
  <c r="DJ33" i="42"/>
  <c r="DK5" i="42"/>
  <c r="DK32" i="42" s="1"/>
  <c r="CM29" i="43" l="1"/>
  <c r="CM27" i="43"/>
  <c r="CK257" i="9" s="1"/>
  <c r="CM16" i="43"/>
  <c r="CK247" i="9" s="1"/>
  <c r="BI573" i="58"/>
  <c r="BI584" i="58"/>
  <c r="BI591" i="58" s="1"/>
  <c r="BI570" i="58"/>
  <c r="BI575" i="58"/>
  <c r="CM25" i="43"/>
  <c r="CK255" i="9" s="1"/>
  <c r="CM14" i="43"/>
  <c r="CK246" i="9" s="1"/>
  <c r="CM31" i="43"/>
  <c r="CK260" i="9" s="1"/>
  <c r="CN5" i="43"/>
  <c r="CM17" i="43"/>
  <c r="CK248" i="9" s="1"/>
  <c r="CM32" i="43"/>
  <c r="CK261" i="9" s="1"/>
  <c r="CM24" i="43"/>
  <c r="CK254" i="9" s="1"/>
  <c r="CM30" i="43"/>
  <c r="CK259" i="9" s="1"/>
  <c r="DK45" i="42"/>
  <c r="DK44" i="42"/>
  <c r="DK41" i="42"/>
  <c r="DK38" i="42"/>
  <c r="DK36" i="42"/>
  <c r="DK40" i="42"/>
  <c r="DK37" i="42"/>
  <c r="DK33" i="42"/>
  <c r="DK35" i="42"/>
  <c r="DK34" i="42"/>
  <c r="DK39" i="42"/>
  <c r="DL5" i="42"/>
  <c r="DL32" i="42" s="1"/>
  <c r="CN29" i="43" l="1"/>
  <c r="CN27" i="43"/>
  <c r="CL257" i="9" s="1"/>
  <c r="CN16" i="43"/>
  <c r="CL247" i="9" s="1"/>
  <c r="BI576" i="58"/>
  <c r="CN25" i="43"/>
  <c r="CL255" i="9" s="1"/>
  <c r="CN14" i="43"/>
  <c r="CL246" i="9" s="1"/>
  <c r="CN31" i="43"/>
  <c r="CL260" i="9" s="1"/>
  <c r="CN17" i="43"/>
  <c r="CL248" i="9" s="1"/>
  <c r="CO5" i="43"/>
  <c r="CN24" i="43"/>
  <c r="CL254" i="9" s="1"/>
  <c r="CN30" i="43"/>
  <c r="CL259" i="9" s="1"/>
  <c r="CN32" i="43"/>
  <c r="CL261" i="9" s="1"/>
  <c r="DL45" i="42"/>
  <c r="DL40" i="42"/>
  <c r="DL44" i="42"/>
  <c r="DL41" i="42"/>
  <c r="DL39" i="42"/>
  <c r="DL37" i="42"/>
  <c r="DL35" i="42"/>
  <c r="DL36" i="42"/>
  <c r="DL34" i="42"/>
  <c r="DL38" i="42"/>
  <c r="DL33" i="42"/>
  <c r="DM5" i="42"/>
  <c r="DM32" i="42" s="1"/>
  <c r="G96" i="7"/>
  <c r="A1" i="20"/>
  <c r="F61" i="20"/>
  <c r="E59" i="19"/>
  <c r="G31" i="17"/>
  <c r="G33" i="17"/>
  <c r="G29" i="17"/>
  <c r="G30" i="17"/>
  <c r="H31" i="17"/>
  <c r="F110" i="20"/>
  <c r="F109" i="20"/>
  <c r="F106" i="20"/>
  <c r="F104" i="20"/>
  <c r="F103" i="20"/>
  <c r="F99" i="20"/>
  <c r="F97" i="20"/>
  <c r="F90" i="20"/>
  <c r="F87" i="20"/>
  <c r="F86" i="20"/>
  <c r="F83" i="20"/>
  <c r="F76" i="20"/>
  <c r="F69" i="20"/>
  <c r="F64" i="20"/>
  <c r="F59" i="20"/>
  <c r="F58" i="20"/>
  <c r="F54" i="20"/>
  <c r="F53" i="20"/>
  <c r="F50" i="20"/>
  <c r="F49" i="20"/>
  <c r="F48" i="20"/>
  <c r="F45" i="20"/>
  <c r="F43" i="20"/>
  <c r="F42" i="20"/>
  <c r="F40" i="20"/>
  <c r="F37" i="20"/>
  <c r="F36" i="20"/>
  <c r="F35" i="20"/>
  <c r="F34" i="20"/>
  <c r="F33" i="20"/>
  <c r="F28" i="20"/>
  <c r="F27" i="20"/>
  <c r="F26" i="20"/>
  <c r="F24" i="20"/>
  <c r="F21" i="20"/>
  <c r="F19" i="20"/>
  <c r="F18" i="20"/>
  <c r="F16" i="20"/>
  <c r="F15" i="20"/>
  <c r="F13" i="20"/>
  <c r="E108" i="19"/>
  <c r="E107" i="19"/>
  <c r="E104" i="19"/>
  <c r="E102" i="19"/>
  <c r="E101" i="19"/>
  <c r="E97" i="19"/>
  <c r="E95" i="19"/>
  <c r="E88" i="19"/>
  <c r="E85" i="19"/>
  <c r="E81" i="19"/>
  <c r="E78" i="19"/>
  <c r="E77" i="19"/>
  <c r="E75" i="19"/>
  <c r="E74" i="19"/>
  <c r="E67" i="19"/>
  <c r="E62" i="19"/>
  <c r="E57" i="19"/>
  <c r="E56" i="19"/>
  <c r="E52" i="19"/>
  <c r="E51" i="19"/>
  <c r="E48" i="19"/>
  <c r="E47" i="19"/>
  <c r="E46" i="19"/>
  <c r="E43" i="19"/>
  <c r="E41" i="19"/>
  <c r="E40" i="19"/>
  <c r="E38" i="19"/>
  <c r="E35" i="19"/>
  <c r="E34" i="19"/>
  <c r="E33" i="19"/>
  <c r="E32" i="19"/>
  <c r="E31" i="19"/>
  <c r="E26" i="19"/>
  <c r="E25" i="19"/>
  <c r="E24" i="19"/>
  <c r="E22" i="19"/>
  <c r="E19" i="19"/>
  <c r="E17" i="19"/>
  <c r="E16" i="19"/>
  <c r="E13" i="19"/>
  <c r="E132" i="19"/>
  <c r="E131" i="19"/>
  <c r="E129" i="19"/>
  <c r="E128" i="19"/>
  <c r="E127" i="19"/>
  <c r="E122" i="19"/>
  <c r="E121" i="19"/>
  <c r="E120" i="19"/>
  <c r="E119" i="19"/>
  <c r="E115" i="19"/>
  <c r="C110" i="20"/>
  <c r="C109" i="20"/>
  <c r="C108" i="19"/>
  <c r="C107" i="19"/>
  <c r="C132" i="19"/>
  <c r="C131" i="19"/>
  <c r="C129" i="19"/>
  <c r="C128" i="19"/>
  <c r="C127" i="19"/>
  <c r="C122" i="19"/>
  <c r="C121" i="19"/>
  <c r="C120" i="19"/>
  <c r="C119" i="19"/>
  <c r="C115" i="19"/>
  <c r="I109" i="20"/>
  <c r="C104" i="20"/>
  <c r="C103" i="20"/>
  <c r="C99" i="20"/>
  <c r="C97" i="20"/>
  <c r="C90" i="20"/>
  <c r="C87" i="20"/>
  <c r="C86" i="20"/>
  <c r="C83" i="20"/>
  <c r="C76" i="20"/>
  <c r="C64" i="20"/>
  <c r="C59" i="20"/>
  <c r="C58" i="20"/>
  <c r="C54" i="20"/>
  <c r="C53" i="20"/>
  <c r="C50" i="20"/>
  <c r="C49" i="20"/>
  <c r="C48" i="20"/>
  <c r="C43" i="20"/>
  <c r="C42" i="20"/>
  <c r="C40" i="20"/>
  <c r="C37" i="20"/>
  <c r="C36" i="20"/>
  <c r="C35" i="20"/>
  <c r="C34" i="20"/>
  <c r="C33" i="20"/>
  <c r="C28" i="20"/>
  <c r="C27" i="20"/>
  <c r="C26" i="20"/>
  <c r="C24" i="20"/>
  <c r="C21" i="20"/>
  <c r="C19" i="20"/>
  <c r="C18" i="20"/>
  <c r="C16" i="20"/>
  <c r="C15" i="20"/>
  <c r="C102" i="19"/>
  <c r="C101" i="19"/>
  <c r="C97" i="19"/>
  <c r="C95" i="19"/>
  <c r="C88" i="19"/>
  <c r="C85" i="19"/>
  <c r="C81" i="19"/>
  <c r="C78" i="19"/>
  <c r="C77" i="19"/>
  <c r="C75" i="19"/>
  <c r="C74" i="19"/>
  <c r="C62" i="19"/>
  <c r="C57" i="19"/>
  <c r="C56" i="19"/>
  <c r="C52" i="19"/>
  <c r="C51" i="19"/>
  <c r="C48" i="19"/>
  <c r="C47" i="19"/>
  <c r="C46" i="19"/>
  <c r="C41" i="19"/>
  <c r="C40" i="19"/>
  <c r="C38" i="19"/>
  <c r="C35" i="19"/>
  <c r="C34" i="19"/>
  <c r="C33" i="19"/>
  <c r="C32" i="19"/>
  <c r="C31" i="19"/>
  <c r="C26" i="19"/>
  <c r="C25" i="19"/>
  <c r="C24" i="19"/>
  <c r="C22" i="19"/>
  <c r="C20" i="19"/>
  <c r="C19" i="19"/>
  <c r="C17" i="19"/>
  <c r="C16" i="19"/>
  <c r="C14" i="19"/>
  <c r="C13" i="19"/>
  <c r="G106" i="7"/>
  <c r="I95" i="7"/>
  <c r="H32" i="17"/>
  <c r="CO29" i="43" l="1"/>
  <c r="CO27" i="43"/>
  <c r="CM257" i="9" s="1"/>
  <c r="CO16" i="43"/>
  <c r="CM247" i="9" s="1"/>
  <c r="CO25" i="43"/>
  <c r="CM255" i="9" s="1"/>
  <c r="CO14" i="43"/>
  <c r="CM246" i="9" s="1"/>
  <c r="CO31" i="43"/>
  <c r="CM260" i="9" s="1"/>
  <c r="CP5" i="43"/>
  <c r="CO30" i="43"/>
  <c r="CM259" i="9" s="1"/>
  <c r="CO32" i="43"/>
  <c r="CM261" i="9" s="1"/>
  <c r="CO24" i="43"/>
  <c r="CM254" i="9" s="1"/>
  <c r="CO17" i="43"/>
  <c r="CM248" i="9" s="1"/>
  <c r="DM44" i="42"/>
  <c r="DM41" i="42"/>
  <c r="DM45" i="42"/>
  <c r="DM40" i="42"/>
  <c r="DM38" i="42"/>
  <c r="DM36" i="42"/>
  <c r="DM39" i="42"/>
  <c r="DM35" i="42"/>
  <c r="DM33" i="42"/>
  <c r="DM37" i="42"/>
  <c r="DM34" i="42"/>
  <c r="DN5" i="42"/>
  <c r="DN32" i="42" s="1"/>
  <c r="J95" i="7"/>
  <c r="H29" i="17"/>
  <c r="H33" i="17"/>
  <c r="I4" i="19"/>
  <c r="CP29" i="43" l="1"/>
  <c r="CP27" i="43"/>
  <c r="CN257" i="9" s="1"/>
  <c r="CP16" i="43"/>
  <c r="CN247" i="9" s="1"/>
  <c r="BJ571" i="58"/>
  <c r="CP25" i="43"/>
  <c r="CN255" i="9" s="1"/>
  <c r="CP14" i="43"/>
  <c r="CN246" i="9" s="1"/>
  <c r="CP31" i="43"/>
  <c r="CN260" i="9" s="1"/>
  <c r="CP17" i="43"/>
  <c r="CN248" i="9" s="1"/>
  <c r="CQ5" i="43"/>
  <c r="CP32" i="43"/>
  <c r="CN261" i="9" s="1"/>
  <c r="CP24" i="43"/>
  <c r="CN254" i="9" s="1"/>
  <c r="CP30" i="43"/>
  <c r="CN259" i="9" s="1"/>
  <c r="DN45" i="42"/>
  <c r="DN44" i="42"/>
  <c r="DN40" i="42"/>
  <c r="DN39" i="42"/>
  <c r="DN37" i="42"/>
  <c r="DN35" i="42"/>
  <c r="DN41" i="42"/>
  <c r="DN38" i="42"/>
  <c r="DN34" i="42"/>
  <c r="DN36" i="42"/>
  <c r="DN33" i="42"/>
  <c r="DO5" i="42"/>
  <c r="DO32" i="42" s="1"/>
  <c r="K95" i="7"/>
  <c r="J4" i="19"/>
  <c r="CQ29" i="43" l="1"/>
  <c r="CQ27" i="43"/>
  <c r="CO257" i="9" s="1"/>
  <c r="CQ16" i="43"/>
  <c r="CO247" i="9" s="1"/>
  <c r="CQ25" i="43"/>
  <c r="CO255" i="9" s="1"/>
  <c r="L95" i="7"/>
  <c r="CQ14" i="43"/>
  <c r="CO246" i="9" s="1"/>
  <c r="CQ31" i="43"/>
  <c r="CO260" i="9" s="1"/>
  <c r="CQ17" i="43"/>
  <c r="CO248" i="9" s="1"/>
  <c r="CR5" i="43"/>
  <c r="CQ30" i="43"/>
  <c r="CO259" i="9" s="1"/>
  <c r="CQ32" i="43"/>
  <c r="CO261" i="9" s="1"/>
  <c r="CQ24" i="43"/>
  <c r="CO254" i="9" s="1"/>
  <c r="DO45" i="42"/>
  <c r="DO44" i="42"/>
  <c r="DO41" i="42"/>
  <c r="DO38" i="42"/>
  <c r="DO36" i="42"/>
  <c r="DO37" i="42"/>
  <c r="DO33" i="42"/>
  <c r="DO39" i="42"/>
  <c r="DO34" i="42"/>
  <c r="DO40" i="42"/>
  <c r="DO35" i="42"/>
  <c r="DP5" i="42"/>
  <c r="DP32" i="42" s="1"/>
  <c r="K4" i="19"/>
  <c r="CR29" i="43" l="1"/>
  <c r="CR27" i="43"/>
  <c r="CP257" i="9" s="1"/>
  <c r="CR16" i="43"/>
  <c r="CP247" i="9" s="1"/>
  <c r="CR25" i="43"/>
  <c r="CP255" i="9" s="1"/>
  <c r="M95" i="7"/>
  <c r="CR14" i="43"/>
  <c r="CP246" i="9" s="1"/>
  <c r="CR31" i="43"/>
  <c r="CP260" i="9" s="1"/>
  <c r="CS5" i="43"/>
  <c r="CR32" i="43"/>
  <c r="CP261" i="9" s="1"/>
  <c r="CR24" i="43"/>
  <c r="CP254" i="9" s="1"/>
  <c r="CR17" i="43"/>
  <c r="CP248" i="9" s="1"/>
  <c r="CR30" i="43"/>
  <c r="CP259" i="9" s="1"/>
  <c r="DP45" i="42"/>
  <c r="DP40" i="42"/>
  <c r="DP41" i="42"/>
  <c r="DP39" i="42"/>
  <c r="DP37" i="42"/>
  <c r="DP35" i="42"/>
  <c r="DP44" i="42"/>
  <c r="DP36" i="42"/>
  <c r="DP34" i="42"/>
  <c r="DP33" i="42"/>
  <c r="DP38" i="42"/>
  <c r="DQ5" i="42"/>
  <c r="DQ32" i="42" s="1"/>
  <c r="K4" i="17"/>
  <c r="L4" i="19"/>
  <c r="CS29" i="43" l="1"/>
  <c r="CS27" i="43"/>
  <c r="CQ257" i="9" s="1"/>
  <c r="CS16" i="43"/>
  <c r="CQ247" i="9" s="1"/>
  <c r="BK571" i="58"/>
  <c r="CS25" i="43"/>
  <c r="CQ255" i="9" s="1"/>
  <c r="N95" i="7"/>
  <c r="CS14" i="43"/>
  <c r="CQ246" i="9" s="1"/>
  <c r="CS31" i="43"/>
  <c r="CQ260" i="9" s="1"/>
  <c r="CS17" i="43"/>
  <c r="CQ248" i="9" s="1"/>
  <c r="CT5" i="43"/>
  <c r="CS32" i="43"/>
  <c r="CQ261" i="9" s="1"/>
  <c r="CS24" i="43"/>
  <c r="CQ254" i="9" s="1"/>
  <c r="CS30" i="43"/>
  <c r="CQ259" i="9" s="1"/>
  <c r="DQ44" i="42"/>
  <c r="DQ45" i="42"/>
  <c r="DQ41" i="42"/>
  <c r="DQ40" i="42"/>
  <c r="DQ38" i="42"/>
  <c r="DQ36" i="42"/>
  <c r="DQ39" i="42"/>
  <c r="DQ35" i="42"/>
  <c r="DQ33" i="42"/>
  <c r="DQ37" i="42"/>
  <c r="DQ34" i="42"/>
  <c r="DR5" i="42"/>
  <c r="DR32" i="42" s="1"/>
  <c r="L4" i="17"/>
  <c r="M4" i="19"/>
  <c r="CT29" i="43" l="1"/>
  <c r="CT27" i="43"/>
  <c r="CR257" i="9" s="1"/>
  <c r="CT16" i="43"/>
  <c r="CR247" i="9" s="1"/>
  <c r="CT25" i="43"/>
  <c r="CR255" i="9" s="1"/>
  <c r="O95" i="7"/>
  <c r="CT14" i="43"/>
  <c r="CR246" i="9" s="1"/>
  <c r="CT31" i="43"/>
  <c r="CR260" i="9" s="1"/>
  <c r="CU5" i="43"/>
  <c r="CT30" i="43"/>
  <c r="CR259" i="9" s="1"/>
  <c r="CT32" i="43"/>
  <c r="CR261" i="9" s="1"/>
  <c r="CT17" i="43"/>
  <c r="CR248" i="9" s="1"/>
  <c r="CT24" i="43"/>
  <c r="CR254" i="9" s="1"/>
  <c r="DR45" i="42"/>
  <c r="DR44" i="42"/>
  <c r="DR40" i="42"/>
  <c r="DR39" i="42"/>
  <c r="DR37" i="42"/>
  <c r="DR35" i="42"/>
  <c r="DR38" i="42"/>
  <c r="DR34" i="42"/>
  <c r="DR41" i="42"/>
  <c r="DR36" i="42"/>
  <c r="DR33" i="42"/>
  <c r="DS5" i="42"/>
  <c r="DS32" i="42" s="1"/>
  <c r="H5" i="19"/>
  <c r="N4" i="19"/>
  <c r="CU29" i="43" l="1"/>
  <c r="CU27" i="43"/>
  <c r="CS257" i="9" s="1"/>
  <c r="CU16" i="43"/>
  <c r="CS247" i="9" s="1"/>
  <c r="CU25" i="43"/>
  <c r="CS255" i="9" s="1"/>
  <c r="P95" i="7"/>
  <c r="CU14" i="43"/>
  <c r="CS246" i="9" s="1"/>
  <c r="CU31" i="43"/>
  <c r="CS260" i="9" s="1"/>
  <c r="CV5" i="43"/>
  <c r="CU24" i="43"/>
  <c r="CS254" i="9" s="1"/>
  <c r="CU17" i="43"/>
  <c r="CS248" i="9" s="1"/>
  <c r="CU32" i="43"/>
  <c r="CS261" i="9" s="1"/>
  <c r="CU30" i="43"/>
  <c r="CS259" i="9" s="1"/>
  <c r="DS45" i="42"/>
  <c r="DS44" i="42"/>
  <c r="DS41" i="42"/>
  <c r="DS38" i="42"/>
  <c r="DS36" i="42"/>
  <c r="DS40" i="42"/>
  <c r="DS37" i="42"/>
  <c r="DS33" i="42"/>
  <c r="DS35" i="42"/>
  <c r="DS34" i="42"/>
  <c r="DS39" i="42"/>
  <c r="DT5" i="42"/>
  <c r="DT32" i="42" s="1"/>
  <c r="I5" i="19"/>
  <c r="O4" i="19"/>
  <c r="CV29" i="43" l="1"/>
  <c r="CV27" i="43"/>
  <c r="CT257" i="9" s="1"/>
  <c r="CV16" i="43"/>
  <c r="CT247" i="9" s="1"/>
  <c r="BL571" i="58"/>
  <c r="CV25" i="43"/>
  <c r="CT255" i="9" s="1"/>
  <c r="Q95" i="7"/>
  <c r="CV14" i="43"/>
  <c r="CT246" i="9" s="1"/>
  <c r="CV31" i="43"/>
  <c r="CT260" i="9" s="1"/>
  <c r="CV24" i="43"/>
  <c r="CT254" i="9" s="1"/>
  <c r="CV30" i="43"/>
  <c r="CT259" i="9" s="1"/>
  <c r="CW5" i="43"/>
  <c r="CV17" i="43"/>
  <c r="CT248" i="9" s="1"/>
  <c r="CV32" i="43"/>
  <c r="CT261" i="9" s="1"/>
  <c r="DT45" i="42"/>
  <c r="DT40" i="42"/>
  <c r="DT44" i="42"/>
  <c r="DT41" i="42"/>
  <c r="DT39" i="42"/>
  <c r="DT37" i="42"/>
  <c r="DT35" i="42"/>
  <c r="DT36" i="42"/>
  <c r="DT34" i="42"/>
  <c r="DT38" i="42"/>
  <c r="DT33" i="42"/>
  <c r="DU5" i="42"/>
  <c r="DU32" i="42" s="1"/>
  <c r="J5" i="19"/>
  <c r="P4" i="19"/>
  <c r="CW29" i="43" l="1"/>
  <c r="CW27" i="43"/>
  <c r="CU257" i="9" s="1"/>
  <c r="CW16" i="43"/>
  <c r="CU247" i="9" s="1"/>
  <c r="BG539" i="58"/>
  <c r="BG545" i="58"/>
  <c r="CW25" i="43"/>
  <c r="CU255" i="9" s="1"/>
  <c r="R95" i="7"/>
  <c r="CW14" i="43"/>
  <c r="CU246" i="9" s="1"/>
  <c r="CW31" i="43"/>
  <c r="CU260" i="9" s="1"/>
  <c r="CW32" i="43"/>
  <c r="CU261" i="9" s="1"/>
  <c r="CW30" i="43"/>
  <c r="CU259" i="9" s="1"/>
  <c r="CW24" i="43"/>
  <c r="CU254" i="9" s="1"/>
  <c r="CW17" i="43"/>
  <c r="CU248" i="9" s="1"/>
  <c r="CX5" i="43"/>
  <c r="DU44" i="42"/>
  <c r="DU41" i="42"/>
  <c r="DU40" i="42"/>
  <c r="DU38" i="42"/>
  <c r="DU36" i="42"/>
  <c r="DU39" i="42"/>
  <c r="DU35" i="42"/>
  <c r="DU33" i="42"/>
  <c r="DU45" i="42"/>
  <c r="DU37" i="42"/>
  <c r="DU34" i="42"/>
  <c r="DV5" i="42"/>
  <c r="DV32" i="42" s="1"/>
  <c r="K5" i="19"/>
  <c r="Q4" i="19"/>
  <c r="CX29" i="43" l="1"/>
  <c r="CX27" i="43"/>
  <c r="CV257" i="9" s="1"/>
  <c r="CX16" i="43"/>
  <c r="CV247" i="9" s="1"/>
  <c r="CX25" i="43"/>
  <c r="CV255" i="9" s="1"/>
  <c r="S95" i="7"/>
  <c r="CX14" i="43"/>
  <c r="CV246" i="9" s="1"/>
  <c r="CX31" i="43"/>
  <c r="CV260" i="9" s="1"/>
  <c r="CX32" i="43"/>
  <c r="CV261" i="9" s="1"/>
  <c r="CX24" i="43"/>
  <c r="CV254" i="9" s="1"/>
  <c r="CX30" i="43"/>
  <c r="CV259" i="9" s="1"/>
  <c r="CX17" i="43"/>
  <c r="CV248" i="9" s="1"/>
  <c r="CY5" i="43"/>
  <c r="DV45" i="42"/>
  <c r="DV44" i="42"/>
  <c r="DV40" i="42"/>
  <c r="DV39" i="42"/>
  <c r="DV37" i="42"/>
  <c r="DV35" i="42"/>
  <c r="DV41" i="42"/>
  <c r="DV38" i="42"/>
  <c r="DV34" i="42"/>
  <c r="DV36" i="42"/>
  <c r="DV33" i="42"/>
  <c r="DW5" i="42"/>
  <c r="DW32" i="42" s="1"/>
  <c r="L5" i="19"/>
  <c r="R4" i="19"/>
  <c r="CY29" i="43" l="1"/>
  <c r="CY27" i="43"/>
  <c r="CW257" i="9" s="1"/>
  <c r="CY16" i="43"/>
  <c r="CW247" i="9" s="1"/>
  <c r="BM572" i="58"/>
  <c r="CY25" i="43"/>
  <c r="CW255" i="9" s="1"/>
  <c r="T95" i="7"/>
  <c r="CY14" i="43"/>
  <c r="CW246" i="9" s="1"/>
  <c r="CY31" i="43"/>
  <c r="CW260" i="9" s="1"/>
  <c r="CZ5" i="43"/>
  <c r="CY32" i="43"/>
  <c r="CW261" i="9" s="1"/>
  <c r="CY24" i="43"/>
  <c r="CW254" i="9" s="1"/>
  <c r="CY17" i="43"/>
  <c r="CW248" i="9" s="1"/>
  <c r="CY30" i="43"/>
  <c r="CW259" i="9" s="1"/>
  <c r="DW45" i="42"/>
  <c r="DW44" i="42"/>
  <c r="DW41" i="42"/>
  <c r="DW38" i="42"/>
  <c r="DW36" i="42"/>
  <c r="DW37" i="42"/>
  <c r="DW33" i="42"/>
  <c r="DW40" i="42"/>
  <c r="DW39" i="42"/>
  <c r="DW34" i="42"/>
  <c r="DW35" i="42"/>
  <c r="DX5" i="42"/>
  <c r="DX32" i="42" s="1"/>
  <c r="M5" i="19"/>
  <c r="S4" i="19"/>
  <c r="CZ29" i="43" l="1"/>
  <c r="CZ27" i="43"/>
  <c r="CX257" i="9" s="1"/>
  <c r="CZ16" i="43"/>
  <c r="CX247" i="9" s="1"/>
  <c r="AX551" i="58"/>
  <c r="CZ25" i="43"/>
  <c r="CX255" i="9" s="1"/>
  <c r="U95" i="7"/>
  <c r="CZ14" i="43"/>
  <c r="CX246" i="9" s="1"/>
  <c r="CZ31" i="43"/>
  <c r="CX260" i="9" s="1"/>
  <c r="CZ24" i="43"/>
  <c r="CX254" i="9" s="1"/>
  <c r="CZ17" i="43"/>
  <c r="CX248" i="9" s="1"/>
  <c r="DA5" i="43"/>
  <c r="CZ30" i="43"/>
  <c r="CX259" i="9" s="1"/>
  <c r="CZ32" i="43"/>
  <c r="CX261" i="9" s="1"/>
  <c r="DX45" i="42"/>
  <c r="DX40" i="42"/>
  <c r="DX41" i="42"/>
  <c r="DX39" i="42"/>
  <c r="DX37" i="42"/>
  <c r="DX35" i="42"/>
  <c r="DX36" i="42"/>
  <c r="DX34" i="42"/>
  <c r="DX44" i="42"/>
  <c r="DX33" i="42"/>
  <c r="DX38" i="42"/>
  <c r="DY5" i="42"/>
  <c r="DY32" i="42" s="1"/>
  <c r="N5" i="19"/>
  <c r="T4" i="19"/>
  <c r="DA29" i="43" l="1"/>
  <c r="DA27" i="43"/>
  <c r="CY257" i="9" s="1"/>
  <c r="DA16" i="43"/>
  <c r="CY247" i="9" s="1"/>
  <c r="BH539" i="58"/>
  <c r="BH545" i="58"/>
  <c r="DA25" i="43"/>
  <c r="CY255" i="9" s="1"/>
  <c r="V95" i="7"/>
  <c r="DA14" i="43"/>
  <c r="CY246" i="9" s="1"/>
  <c r="DA31" i="43"/>
  <c r="CY260" i="9" s="1"/>
  <c r="DB5" i="43"/>
  <c r="DA17" i="43"/>
  <c r="CY248" i="9" s="1"/>
  <c r="DA30" i="43"/>
  <c r="CY259" i="9" s="1"/>
  <c r="DA32" i="43"/>
  <c r="CY261" i="9" s="1"/>
  <c r="DA24" i="43"/>
  <c r="CY254" i="9" s="1"/>
  <c r="DY44" i="42"/>
  <c r="DY45" i="42"/>
  <c r="DY41" i="42"/>
  <c r="DY40" i="42"/>
  <c r="DY38" i="42"/>
  <c r="DY36" i="42"/>
  <c r="DY39" i="42"/>
  <c r="DY35" i="42"/>
  <c r="DY33" i="42"/>
  <c r="DY37" i="42"/>
  <c r="DY34" i="42"/>
  <c r="DZ5" i="42"/>
  <c r="DZ32" i="42" s="1"/>
  <c r="O5" i="19"/>
  <c r="U4" i="19"/>
  <c r="DB29" i="43" l="1"/>
  <c r="DB27" i="43"/>
  <c r="CZ257" i="9" s="1"/>
  <c r="DB16" i="43"/>
  <c r="CZ247" i="9" s="1"/>
  <c r="BN572" i="58"/>
  <c r="BO572" i="58"/>
  <c r="DB25" i="43"/>
  <c r="CZ255" i="9" s="1"/>
  <c r="W95" i="7"/>
  <c r="DB14" i="43"/>
  <c r="CZ246" i="9" s="1"/>
  <c r="DB31" i="43"/>
  <c r="CZ260" i="9" s="1"/>
  <c r="DB24" i="43"/>
  <c r="CZ254" i="9" s="1"/>
  <c r="DB17" i="43"/>
  <c r="CZ248" i="9" s="1"/>
  <c r="DB30" i="43"/>
  <c r="CZ259" i="9" s="1"/>
  <c r="DC5" i="43"/>
  <c r="DB32" i="43"/>
  <c r="CZ261" i="9" s="1"/>
  <c r="DZ45" i="42"/>
  <c r="DZ44" i="42"/>
  <c r="DZ40" i="42"/>
  <c r="DZ39" i="42"/>
  <c r="DZ37" i="42"/>
  <c r="DZ35" i="42"/>
  <c r="DZ38" i="42"/>
  <c r="DZ34" i="42"/>
  <c r="DZ41" i="42"/>
  <c r="DZ36" i="42"/>
  <c r="DZ33" i="42"/>
  <c r="EA5" i="42"/>
  <c r="EA32" i="42" s="1"/>
  <c r="P5" i="19"/>
  <c r="V4" i="19"/>
  <c r="DC29" i="43" l="1"/>
  <c r="DC27" i="43"/>
  <c r="DA257" i="9" s="1"/>
  <c r="DC16" i="43"/>
  <c r="DA247" i="9" s="1"/>
  <c r="DC25" i="43"/>
  <c r="DA255" i="9" s="1"/>
  <c r="X95" i="7"/>
  <c r="DC14" i="43"/>
  <c r="DA246" i="9" s="1"/>
  <c r="DC31" i="43"/>
  <c r="DA260" i="9" s="1"/>
  <c r="DC32" i="43"/>
  <c r="DA261" i="9" s="1"/>
  <c r="DC30" i="43"/>
  <c r="DA259" i="9" s="1"/>
  <c r="DC24" i="43"/>
  <c r="DA254" i="9" s="1"/>
  <c r="DD5" i="43"/>
  <c r="DC17" i="43"/>
  <c r="DA248" i="9" s="1"/>
  <c r="EA45" i="42"/>
  <c r="EA44" i="42"/>
  <c r="EA41" i="42"/>
  <c r="EA38" i="42"/>
  <c r="EA36" i="42"/>
  <c r="EA40" i="42"/>
  <c r="EA37" i="42"/>
  <c r="EA33" i="42"/>
  <c r="EA35" i="42"/>
  <c r="EA34" i="42"/>
  <c r="EA39" i="42"/>
  <c r="EB5" i="42"/>
  <c r="EB32" i="42" s="1"/>
  <c r="Q5" i="19"/>
  <c r="W4" i="19"/>
  <c r="DD29" i="43" l="1"/>
  <c r="DD27" i="43"/>
  <c r="DB257" i="9" s="1"/>
  <c r="DD16" i="43"/>
  <c r="DB247" i="9" s="1"/>
  <c r="BI545" i="58"/>
  <c r="BI539" i="58"/>
  <c r="BI542" i="58"/>
  <c r="DD25" i="43"/>
  <c r="DB255" i="9" s="1"/>
  <c r="Y95" i="7"/>
  <c r="DD14" i="43"/>
  <c r="DB246" i="9" s="1"/>
  <c r="DD31" i="43"/>
  <c r="DB260" i="9" s="1"/>
  <c r="DE5" i="43"/>
  <c r="DD32" i="43"/>
  <c r="DB261" i="9" s="1"/>
  <c r="DD24" i="43"/>
  <c r="DB254" i="9" s="1"/>
  <c r="DD30" i="43"/>
  <c r="DB259" i="9" s="1"/>
  <c r="DD17" i="43"/>
  <c r="DB248" i="9" s="1"/>
  <c r="EB45" i="42"/>
  <c r="EB40" i="42"/>
  <c r="EB44" i="42"/>
  <c r="EB41" i="42"/>
  <c r="EB39" i="42"/>
  <c r="EB37" i="42"/>
  <c r="EB35" i="42"/>
  <c r="EB36" i="42"/>
  <c r="EB34" i="42"/>
  <c r="EB38" i="42"/>
  <c r="EB33" i="42"/>
  <c r="EC5" i="42"/>
  <c r="EC32" i="42" s="1"/>
  <c r="R5" i="19"/>
  <c r="X4" i="19"/>
  <c r="DE29" i="43" l="1"/>
  <c r="DE27" i="43"/>
  <c r="DC257" i="9" s="1"/>
  <c r="DE16" i="43"/>
  <c r="DC247" i="9" s="1"/>
  <c r="BP572" i="58"/>
  <c r="BI551" i="58"/>
  <c r="DE25" i="43"/>
  <c r="DC255" i="9" s="1"/>
  <c r="Z95" i="7"/>
  <c r="DE14" i="43"/>
  <c r="DC246" i="9" s="1"/>
  <c r="DE31" i="43"/>
  <c r="DC260" i="9" s="1"/>
  <c r="DF5" i="43"/>
  <c r="DE32" i="43"/>
  <c r="DC261" i="9" s="1"/>
  <c r="DE17" i="43"/>
  <c r="DC248" i="9" s="1"/>
  <c r="DE24" i="43"/>
  <c r="DC254" i="9" s="1"/>
  <c r="DE30" i="43"/>
  <c r="DC259" i="9" s="1"/>
  <c r="EC44" i="42"/>
  <c r="EC41" i="42"/>
  <c r="EC45" i="42"/>
  <c r="EC40" i="42"/>
  <c r="EC38" i="42"/>
  <c r="EC36" i="42"/>
  <c r="EC39" i="42"/>
  <c r="EC35" i="42"/>
  <c r="EC33" i="42"/>
  <c r="EC37" i="42"/>
  <c r="EC34" i="42"/>
  <c r="ED5" i="42"/>
  <c r="ED32" i="42" s="1"/>
  <c r="S5" i="19"/>
  <c r="Y4" i="19"/>
  <c r="DF29" i="43" l="1"/>
  <c r="DF27" i="43"/>
  <c r="DD257" i="9" s="1"/>
  <c r="DF16" i="43"/>
  <c r="DD247" i="9" s="1"/>
  <c r="DF25" i="43"/>
  <c r="DD255" i="9" s="1"/>
  <c r="AA95" i="7"/>
  <c r="DF14" i="43"/>
  <c r="DD246" i="9" s="1"/>
  <c r="DF31" i="43"/>
  <c r="DD260" i="9" s="1"/>
  <c r="DF24" i="43"/>
  <c r="DD254" i="9" s="1"/>
  <c r="DF30" i="43"/>
  <c r="DD259" i="9" s="1"/>
  <c r="DG5" i="43"/>
  <c r="DF17" i="43"/>
  <c r="DD248" i="9" s="1"/>
  <c r="DF32" i="43"/>
  <c r="DD261" i="9" s="1"/>
  <c r="ED45" i="42"/>
  <c r="ED44" i="42"/>
  <c r="ED40" i="42"/>
  <c r="ED39" i="42"/>
  <c r="ED37" i="42"/>
  <c r="ED35" i="42"/>
  <c r="ED41" i="42"/>
  <c r="ED38" i="42"/>
  <c r="ED34" i="42"/>
  <c r="ED36" i="42"/>
  <c r="ED33" i="42"/>
  <c r="EE5" i="42"/>
  <c r="EE32" i="42" s="1"/>
  <c r="T5" i="19"/>
  <c r="Z4" i="19"/>
  <c r="DG29" i="43" l="1"/>
  <c r="DG27" i="43"/>
  <c r="DE257" i="9" s="1"/>
  <c r="DG16" i="43"/>
  <c r="DE247" i="9" s="1"/>
  <c r="BJ545" i="58"/>
  <c r="BJ539" i="58"/>
  <c r="BJ542" i="58"/>
  <c r="DG25" i="43"/>
  <c r="DE255" i="9" s="1"/>
  <c r="AB95" i="7"/>
  <c r="DG14" i="43"/>
  <c r="DE246" i="9" s="1"/>
  <c r="DG31" i="43"/>
  <c r="DE260" i="9" s="1"/>
  <c r="DG32" i="43"/>
  <c r="DE261" i="9" s="1"/>
  <c r="DG24" i="43"/>
  <c r="DE254" i="9" s="1"/>
  <c r="DG30" i="43"/>
  <c r="DE259" i="9" s="1"/>
  <c r="DG17" i="43"/>
  <c r="DE248" i="9" s="1"/>
  <c r="DH5" i="43"/>
  <c r="EE45" i="42"/>
  <c r="EE44" i="42"/>
  <c r="EE41" i="42"/>
  <c r="EE38" i="42"/>
  <c r="EE36" i="42"/>
  <c r="EE34" i="42"/>
  <c r="EE37" i="42"/>
  <c r="EE33" i="42"/>
  <c r="EE39" i="42"/>
  <c r="EE40" i="42"/>
  <c r="EE35" i="42"/>
  <c r="EF5" i="42"/>
  <c r="EF32" i="42" s="1"/>
  <c r="U5" i="19"/>
  <c r="AA4" i="19"/>
  <c r="DH29" i="43" l="1"/>
  <c r="DH27" i="43"/>
  <c r="DF257" i="9" s="1"/>
  <c r="DH16" i="43"/>
  <c r="DF247" i="9" s="1"/>
  <c r="BQ572" i="58"/>
  <c r="BJ551" i="58"/>
  <c r="DH25" i="43"/>
  <c r="DF255" i="9" s="1"/>
  <c r="AC95" i="7"/>
  <c r="DH14" i="43"/>
  <c r="DF246" i="9" s="1"/>
  <c r="DH31" i="43"/>
  <c r="DF260" i="9" s="1"/>
  <c r="DH17" i="43"/>
  <c r="DF248" i="9" s="1"/>
  <c r="DH30" i="43"/>
  <c r="DF259" i="9" s="1"/>
  <c r="DI5" i="43"/>
  <c r="DH32" i="43"/>
  <c r="DF261" i="9" s="1"/>
  <c r="DH24" i="43"/>
  <c r="DF254" i="9" s="1"/>
  <c r="EF45" i="42"/>
  <c r="EF40" i="42"/>
  <c r="EF41" i="42"/>
  <c r="EF39" i="42"/>
  <c r="EF37" i="42"/>
  <c r="EF35" i="42"/>
  <c r="EF44" i="42"/>
  <c r="EF36" i="42"/>
  <c r="EF34" i="42"/>
  <c r="EF33" i="42"/>
  <c r="EF38" i="42"/>
  <c r="EG5" i="42"/>
  <c r="EG32" i="42" s="1"/>
  <c r="V5" i="19"/>
  <c r="AB4" i="19"/>
  <c r="DI29" i="43" l="1"/>
  <c r="DI27" i="43"/>
  <c r="DG257" i="9" s="1"/>
  <c r="DI16" i="43"/>
  <c r="DG247" i="9" s="1"/>
  <c r="DI25" i="43"/>
  <c r="DG255" i="9" s="1"/>
  <c r="AD95" i="7"/>
  <c r="DI14" i="43"/>
  <c r="DG246" i="9" s="1"/>
  <c r="DI31" i="43"/>
  <c r="DG260" i="9" s="1"/>
  <c r="DI24" i="43"/>
  <c r="DG254" i="9" s="1"/>
  <c r="DI30" i="43"/>
  <c r="DG259" i="9" s="1"/>
  <c r="DI32" i="43"/>
  <c r="DG261" i="9" s="1"/>
  <c r="DI17" i="43"/>
  <c r="DG248" i="9" s="1"/>
  <c r="DJ5" i="43"/>
  <c r="EG44" i="42"/>
  <c r="EG45" i="42"/>
  <c r="EG41" i="42"/>
  <c r="EG40" i="42"/>
  <c r="EG38" i="42"/>
  <c r="EG36" i="42"/>
  <c r="EG34" i="42"/>
  <c r="EG39" i="42"/>
  <c r="EG35" i="42"/>
  <c r="EG33" i="42"/>
  <c r="EG37" i="42"/>
  <c r="EH5" i="42"/>
  <c r="EH32" i="42" s="1"/>
  <c r="W5" i="19"/>
  <c r="AC4" i="19"/>
  <c r="DJ29" i="43" l="1"/>
  <c r="DJ27" i="43"/>
  <c r="DH257" i="9" s="1"/>
  <c r="DJ16" i="43"/>
  <c r="DH247" i="9" s="1"/>
  <c r="BK545" i="58"/>
  <c r="BK539" i="58"/>
  <c r="BK542" i="58"/>
  <c r="DJ25" i="43"/>
  <c r="DH255" i="9" s="1"/>
  <c r="AE95" i="7"/>
  <c r="DJ14" i="43"/>
  <c r="DH246" i="9" s="1"/>
  <c r="DJ31" i="43"/>
  <c r="DH260" i="9" s="1"/>
  <c r="DJ24" i="43"/>
  <c r="DH254" i="9" s="1"/>
  <c r="DJ30" i="43"/>
  <c r="DH259" i="9" s="1"/>
  <c r="DJ17" i="43"/>
  <c r="DH248" i="9" s="1"/>
  <c r="DJ32" i="43"/>
  <c r="DH261" i="9" s="1"/>
  <c r="DK5" i="43"/>
  <c r="EH45" i="42"/>
  <c r="EH44" i="42"/>
  <c r="EH40" i="42"/>
  <c r="EH39" i="42"/>
  <c r="EH37" i="42"/>
  <c r="EH35" i="42"/>
  <c r="EH38" i="42"/>
  <c r="EH34" i="42"/>
  <c r="EH41" i="42"/>
  <c r="EH36" i="42"/>
  <c r="EH33" i="42"/>
  <c r="EI5" i="42"/>
  <c r="EI32" i="42" s="1"/>
  <c r="X5" i="19"/>
  <c r="AD4" i="19"/>
  <c r="DK29" i="43" l="1"/>
  <c r="DK27" i="43"/>
  <c r="DI257" i="9" s="1"/>
  <c r="DK16" i="43"/>
  <c r="DI247" i="9" s="1"/>
  <c r="BR572" i="58"/>
  <c r="BK551" i="58"/>
  <c r="DK25" i="43"/>
  <c r="DI255" i="9" s="1"/>
  <c r="DK14" i="43"/>
  <c r="DI246" i="9" s="1"/>
  <c r="DK31" i="43"/>
  <c r="DI260" i="9" s="1"/>
  <c r="DK17" i="43"/>
  <c r="DI248" i="9" s="1"/>
  <c r="DK30" i="43"/>
  <c r="DI259" i="9" s="1"/>
  <c r="DL5" i="43"/>
  <c r="DK32" i="43"/>
  <c r="DI261" i="9" s="1"/>
  <c r="DK24" i="43"/>
  <c r="DI254" i="9" s="1"/>
  <c r="EI45" i="42"/>
  <c r="EI44" i="42"/>
  <c r="EI41" i="42"/>
  <c r="EI38" i="42"/>
  <c r="EI36" i="42"/>
  <c r="EI34" i="42"/>
  <c r="EI40" i="42"/>
  <c r="EI37" i="42"/>
  <c r="EI33" i="42"/>
  <c r="EI35" i="42"/>
  <c r="EI39" i="42"/>
  <c r="EJ5" i="42"/>
  <c r="EJ32" i="42" s="1"/>
  <c r="Y5" i="19"/>
  <c r="AE4" i="19"/>
  <c r="DL29" i="43" l="1"/>
  <c r="DL27" i="43"/>
  <c r="DJ257" i="9" s="1"/>
  <c r="DL16" i="43"/>
  <c r="DJ247" i="9" s="1"/>
  <c r="DL25" i="43"/>
  <c r="DJ255" i="9" s="1"/>
  <c r="DL14" i="43"/>
  <c r="DJ246" i="9" s="1"/>
  <c r="DL31" i="43"/>
  <c r="DJ260" i="9" s="1"/>
  <c r="DL24" i="43"/>
  <c r="DJ254" i="9" s="1"/>
  <c r="DL32" i="43"/>
  <c r="DJ261" i="9" s="1"/>
  <c r="DL17" i="43"/>
  <c r="DJ248" i="9" s="1"/>
  <c r="DL30" i="43"/>
  <c r="DJ259" i="9" s="1"/>
  <c r="DM5" i="43"/>
  <c r="EJ45" i="42"/>
  <c r="EJ40" i="42"/>
  <c r="EJ44" i="42"/>
  <c r="EJ41" i="42"/>
  <c r="EJ39" i="42"/>
  <c r="EJ37" i="42"/>
  <c r="EJ35" i="42"/>
  <c r="EJ36" i="42"/>
  <c r="EJ38" i="42"/>
  <c r="EJ33" i="42"/>
  <c r="EJ34" i="42"/>
  <c r="EK5" i="42"/>
  <c r="EK32" i="42" s="1"/>
  <c r="Z5" i="19"/>
  <c r="AF4" i="19"/>
  <c r="DM29" i="43" l="1"/>
  <c r="DM27" i="43"/>
  <c r="DK257" i="9" s="1"/>
  <c r="DM16" i="43"/>
  <c r="DK247" i="9" s="1"/>
  <c r="BL545" i="58"/>
  <c r="BL539" i="58"/>
  <c r="BL542" i="58"/>
  <c r="DM25" i="43"/>
  <c r="DK255" i="9" s="1"/>
  <c r="DM14" i="43"/>
  <c r="DK246" i="9" s="1"/>
  <c r="DM31" i="43"/>
  <c r="DK260" i="9" s="1"/>
  <c r="DM32" i="43"/>
  <c r="DK261" i="9" s="1"/>
  <c r="DM24" i="43"/>
  <c r="DK254" i="9" s="1"/>
  <c r="DM30" i="43"/>
  <c r="DK259" i="9" s="1"/>
  <c r="DM17" i="43"/>
  <c r="DK248" i="9" s="1"/>
  <c r="DN5" i="43"/>
  <c r="EK44" i="42"/>
  <c r="EK41" i="42"/>
  <c r="EK40" i="42"/>
  <c r="EK38" i="42"/>
  <c r="EK36" i="42"/>
  <c r="EK34" i="42"/>
  <c r="EK45" i="42"/>
  <c r="EK39" i="42"/>
  <c r="EK35" i="42"/>
  <c r="EK33" i="42"/>
  <c r="EK37" i="42"/>
  <c r="EL5" i="42"/>
  <c r="EL32" i="42" s="1"/>
  <c r="AA5" i="19"/>
  <c r="AG4" i="19"/>
  <c r="DN29" i="43" l="1"/>
  <c r="DN27" i="43"/>
  <c r="DL257" i="9" s="1"/>
  <c r="DN16" i="43"/>
  <c r="DL247" i="9" s="1"/>
  <c r="BS572" i="58"/>
  <c r="BL551" i="58"/>
  <c r="DN25" i="43"/>
  <c r="DL255" i="9" s="1"/>
  <c r="DN14" i="43"/>
  <c r="DL246" i="9" s="1"/>
  <c r="DN31" i="43"/>
  <c r="DL260" i="9" s="1"/>
  <c r="DN32" i="43"/>
  <c r="DL261" i="9" s="1"/>
  <c r="DN24" i="43"/>
  <c r="DL254" i="9" s="1"/>
  <c r="DN30" i="43"/>
  <c r="DL259" i="9" s="1"/>
  <c r="DO5" i="43"/>
  <c r="DN17" i="43"/>
  <c r="DL248" i="9" s="1"/>
  <c r="EL45" i="42"/>
  <c r="EL44" i="42"/>
  <c r="EL40" i="42"/>
  <c r="EL39" i="42"/>
  <c r="EL37" i="42"/>
  <c r="EL35" i="42"/>
  <c r="EL41" i="42"/>
  <c r="EL38" i="42"/>
  <c r="EL34" i="42"/>
  <c r="EL36" i="42"/>
  <c r="EL33" i="42"/>
  <c r="EM5" i="42"/>
  <c r="EM32" i="42" s="1"/>
  <c r="AB5" i="19"/>
  <c r="AH4" i="19"/>
  <c r="DO29" i="43" l="1"/>
  <c r="DO27" i="43"/>
  <c r="DM257" i="9" s="1"/>
  <c r="DO16" i="43"/>
  <c r="DM247" i="9" s="1"/>
  <c r="BW545" i="58"/>
  <c r="BW542" i="58"/>
  <c r="DO25" i="43"/>
  <c r="DM255" i="9" s="1"/>
  <c r="DO14" i="43"/>
  <c r="DM246" i="9" s="1"/>
  <c r="DO31" i="43"/>
  <c r="DM260" i="9" s="1"/>
  <c r="DO17" i="43"/>
  <c r="DM248" i="9" s="1"/>
  <c r="DP5" i="43"/>
  <c r="DO32" i="43"/>
  <c r="DM261" i="9" s="1"/>
  <c r="DO30" i="43"/>
  <c r="DM259" i="9" s="1"/>
  <c r="DO24" i="43"/>
  <c r="DM254" i="9" s="1"/>
  <c r="EM45" i="42"/>
  <c r="EM44" i="42"/>
  <c r="EM41" i="42"/>
  <c r="EM38" i="42"/>
  <c r="EM36" i="42"/>
  <c r="EM34" i="42"/>
  <c r="EM37" i="42"/>
  <c r="EM33" i="42"/>
  <c r="EM40" i="42"/>
  <c r="EM39" i="42"/>
  <c r="EM35" i="42"/>
  <c r="EN5" i="42"/>
  <c r="EN32" i="42" s="1"/>
  <c r="AC5" i="19"/>
  <c r="AI4" i="19"/>
  <c r="DP29" i="43" l="1"/>
  <c r="DP27" i="43"/>
  <c r="DN257" i="9" s="1"/>
  <c r="DP16" i="43"/>
  <c r="DN247" i="9" s="1"/>
  <c r="BM545" i="58"/>
  <c r="BM539" i="58"/>
  <c r="BM542" i="58"/>
  <c r="DP25" i="43"/>
  <c r="DN255" i="9" s="1"/>
  <c r="DP14" i="43"/>
  <c r="DN246" i="9" s="1"/>
  <c r="DP31" i="43"/>
  <c r="DN260" i="9" s="1"/>
  <c r="DQ5" i="43"/>
  <c r="DP17" i="43"/>
  <c r="DN248" i="9" s="1"/>
  <c r="DP24" i="43"/>
  <c r="DN254" i="9" s="1"/>
  <c r="DP30" i="43"/>
  <c r="DN259" i="9" s="1"/>
  <c r="DP32" i="43"/>
  <c r="DN261" i="9" s="1"/>
  <c r="EN45" i="42"/>
  <c r="EN40" i="42"/>
  <c r="EN41" i="42"/>
  <c r="EN39" i="42"/>
  <c r="EN37" i="42"/>
  <c r="EN35" i="42"/>
  <c r="EN36" i="42"/>
  <c r="EN44" i="42"/>
  <c r="EN34" i="42"/>
  <c r="EN33" i="42"/>
  <c r="EN38" i="42"/>
  <c r="EO5" i="42"/>
  <c r="EO32" i="42" s="1"/>
  <c r="AD5" i="19"/>
  <c r="AJ4" i="19"/>
  <c r="DQ29" i="43" l="1"/>
  <c r="DQ27" i="43"/>
  <c r="DO257" i="9" s="1"/>
  <c r="DQ16" i="43"/>
  <c r="DO247" i="9" s="1"/>
  <c r="BX545" i="58"/>
  <c r="BX542" i="58"/>
  <c r="BM551" i="58"/>
  <c r="DQ25" i="43"/>
  <c r="DO255" i="9" s="1"/>
  <c r="DQ14" i="43"/>
  <c r="DO246" i="9" s="1"/>
  <c r="DQ31" i="43"/>
  <c r="DO260" i="9" s="1"/>
  <c r="DR5" i="43"/>
  <c r="DQ17" i="43"/>
  <c r="DO248" i="9" s="1"/>
  <c r="DQ30" i="43"/>
  <c r="DO259" i="9" s="1"/>
  <c r="DQ32" i="43"/>
  <c r="DO261" i="9" s="1"/>
  <c r="DQ24" i="43"/>
  <c r="DO254" i="9" s="1"/>
  <c r="EO44" i="42"/>
  <c r="EO45" i="42"/>
  <c r="EO41" i="42"/>
  <c r="EO40" i="42"/>
  <c r="EO38" i="42"/>
  <c r="EO36" i="42"/>
  <c r="EO34" i="42"/>
  <c r="EO39" i="42"/>
  <c r="EO35" i="42"/>
  <c r="EO33" i="42"/>
  <c r="EO37" i="42"/>
  <c r="EP5" i="42"/>
  <c r="EP32" i="42" s="1"/>
  <c r="AE5" i="19"/>
  <c r="AK4" i="19"/>
  <c r="DR29" i="43" l="1"/>
  <c r="DR27" i="43"/>
  <c r="DP257" i="9" s="1"/>
  <c r="DR16" i="43"/>
  <c r="DP247" i="9" s="1"/>
  <c r="BX551" i="58"/>
  <c r="BX552" i="58" s="1"/>
  <c r="DR25" i="43"/>
  <c r="DP255" i="9" s="1"/>
  <c r="DR14" i="43"/>
  <c r="DP246" i="9" s="1"/>
  <c r="DR31" i="43"/>
  <c r="DP260" i="9" s="1"/>
  <c r="DR24" i="43"/>
  <c r="DP254" i="9" s="1"/>
  <c r="DR17" i="43"/>
  <c r="DP248" i="9" s="1"/>
  <c r="DR30" i="43"/>
  <c r="DP259" i="9" s="1"/>
  <c r="DR32" i="43"/>
  <c r="DP261" i="9" s="1"/>
  <c r="DS5" i="43"/>
  <c r="EP45" i="42"/>
  <c r="EP44" i="42"/>
  <c r="EP40" i="42"/>
  <c r="EP39" i="42"/>
  <c r="EP37" i="42"/>
  <c r="EP35" i="42"/>
  <c r="EP38" i="42"/>
  <c r="EP34" i="42"/>
  <c r="EP41" i="42"/>
  <c r="EP36" i="42"/>
  <c r="EP33" i="42"/>
  <c r="EQ5" i="42"/>
  <c r="EQ32" i="42" s="1"/>
  <c r="AF5" i="19"/>
  <c r="AL4" i="19"/>
  <c r="DS29" i="43" l="1"/>
  <c r="DS27" i="43"/>
  <c r="DQ257" i="9" s="1"/>
  <c r="DS16" i="43"/>
  <c r="DQ247" i="9" s="1"/>
  <c r="BN545" i="58"/>
  <c r="BN539" i="58"/>
  <c r="BN542" i="58"/>
  <c r="DS25" i="43"/>
  <c r="DQ255" i="9" s="1"/>
  <c r="DS14" i="43"/>
  <c r="DQ246" i="9" s="1"/>
  <c r="DS31" i="43"/>
  <c r="DQ260" i="9" s="1"/>
  <c r="DS24" i="43"/>
  <c r="DQ254" i="9" s="1"/>
  <c r="DS30" i="43"/>
  <c r="DQ259" i="9" s="1"/>
  <c r="DS17" i="43"/>
  <c r="DQ248" i="9" s="1"/>
  <c r="DT5" i="43"/>
  <c r="DS32" i="43"/>
  <c r="DQ261" i="9" s="1"/>
  <c r="EQ45" i="42"/>
  <c r="EQ44" i="42"/>
  <c r="EQ41" i="42"/>
  <c r="EQ38" i="42"/>
  <c r="EQ36" i="42"/>
  <c r="EQ34" i="42"/>
  <c r="EQ40" i="42"/>
  <c r="EQ37" i="42"/>
  <c r="EQ33" i="42"/>
  <c r="EQ35" i="42"/>
  <c r="EQ39" i="42"/>
  <c r="ER5" i="42"/>
  <c r="ER32" i="42" s="1"/>
  <c r="AG5" i="19"/>
  <c r="AM4" i="19"/>
  <c r="DT29" i="43" l="1"/>
  <c r="DT27" i="43"/>
  <c r="DR257" i="9" s="1"/>
  <c r="DT16" i="43"/>
  <c r="DR247" i="9" s="1"/>
  <c r="BT572" i="58"/>
  <c r="BA572" i="58"/>
  <c r="BN551" i="58"/>
  <c r="DT25" i="43"/>
  <c r="DR255" i="9" s="1"/>
  <c r="DT14" i="43"/>
  <c r="DR246" i="9" s="1"/>
  <c r="DT31" i="43"/>
  <c r="DR260" i="9" s="1"/>
  <c r="DT24" i="43"/>
  <c r="DR254" i="9" s="1"/>
  <c r="DT17" i="43"/>
  <c r="DR248" i="9" s="1"/>
  <c r="DT30" i="43"/>
  <c r="DR259" i="9" s="1"/>
  <c r="DU5" i="43"/>
  <c r="DT32" i="43"/>
  <c r="DR261" i="9" s="1"/>
  <c r="ER45" i="42"/>
  <c r="ER40" i="42"/>
  <c r="ER44" i="42"/>
  <c r="ER41" i="42"/>
  <c r="ER39" i="42"/>
  <c r="ER37" i="42"/>
  <c r="ER35" i="42"/>
  <c r="ER36" i="42"/>
  <c r="ER38" i="42"/>
  <c r="ER33" i="42"/>
  <c r="ER34" i="42"/>
  <c r="ES5" i="42"/>
  <c r="ES32" i="42" s="1"/>
  <c r="AH5" i="19"/>
  <c r="AN4" i="19"/>
  <c r="DU29" i="43" l="1"/>
  <c r="DU27" i="43"/>
  <c r="DS257" i="9" s="1"/>
  <c r="DU16" i="43"/>
  <c r="DS247" i="9" s="1"/>
  <c r="CA545" i="58"/>
  <c r="BO542" i="58"/>
  <c r="DU25" i="43"/>
  <c r="DS255" i="9" s="1"/>
  <c r="DU14" i="43"/>
  <c r="DS246" i="9" s="1"/>
  <c r="DU31" i="43"/>
  <c r="DS260" i="9" s="1"/>
  <c r="DU17" i="43"/>
  <c r="DS248" i="9" s="1"/>
  <c r="DU30" i="43"/>
  <c r="DS259" i="9" s="1"/>
  <c r="DV5" i="43"/>
  <c r="DU32" i="43"/>
  <c r="DS261" i="9" s="1"/>
  <c r="DU24" i="43"/>
  <c r="DS254" i="9" s="1"/>
  <c r="ES44" i="42"/>
  <c r="ES41" i="42"/>
  <c r="ES45" i="42"/>
  <c r="ES40" i="42"/>
  <c r="ES38" i="42"/>
  <c r="ES36" i="42"/>
  <c r="ES34" i="42"/>
  <c r="ES39" i="42"/>
  <c r="ES35" i="42"/>
  <c r="ES33" i="42"/>
  <c r="ES37" i="42"/>
  <c r="ET5" i="42"/>
  <c r="ET32" i="42" s="1"/>
  <c r="AI5" i="19"/>
  <c r="AO4" i="19"/>
  <c r="DV29" i="43" l="1"/>
  <c r="DV27" i="43"/>
  <c r="DT257" i="9" s="1"/>
  <c r="DV16" i="43"/>
  <c r="DT247" i="9" s="1"/>
  <c r="BO545" i="58"/>
  <c r="BO539" i="58"/>
  <c r="BO551" i="58"/>
  <c r="DV25" i="43"/>
  <c r="DT255" i="9" s="1"/>
  <c r="DV14" i="43"/>
  <c r="DT246" i="9" s="1"/>
  <c r="DV31" i="43"/>
  <c r="DT260" i="9" s="1"/>
  <c r="DV24" i="43"/>
  <c r="DT254" i="9" s="1"/>
  <c r="DW5" i="43"/>
  <c r="DV17" i="43"/>
  <c r="DT248" i="9" s="1"/>
  <c r="DV30" i="43"/>
  <c r="DT259" i="9" s="1"/>
  <c r="DV32" i="43"/>
  <c r="DT261" i="9" s="1"/>
  <c r="ET45" i="42"/>
  <c r="ET44" i="42"/>
  <c r="ET40" i="42"/>
  <c r="ET39" i="42"/>
  <c r="ET37" i="42"/>
  <c r="ET35" i="42"/>
  <c r="ET41" i="42"/>
  <c r="ET38" i="42"/>
  <c r="ET34" i="42"/>
  <c r="ET36" i="42"/>
  <c r="ET33" i="42"/>
  <c r="EU5" i="42"/>
  <c r="EU32" i="42" s="1"/>
  <c r="AJ5" i="19"/>
  <c r="AP4" i="19"/>
  <c r="DW29" i="43" l="1"/>
  <c r="DW27" i="43"/>
  <c r="DU257" i="9" s="1"/>
  <c r="DW16" i="43"/>
  <c r="DU247" i="9" s="1"/>
  <c r="BU571" i="58"/>
  <c r="CB545" i="58"/>
  <c r="CB542" i="58"/>
  <c r="DW25" i="43"/>
  <c r="DU255" i="9" s="1"/>
  <c r="DW14" i="43"/>
  <c r="DU246" i="9" s="1"/>
  <c r="DW31" i="43"/>
  <c r="DU260" i="9" s="1"/>
  <c r="DX5" i="43"/>
  <c r="DW30" i="43"/>
  <c r="DU259" i="9" s="1"/>
  <c r="DW32" i="43"/>
  <c r="DU261" i="9" s="1"/>
  <c r="DW24" i="43"/>
  <c r="DU254" i="9" s="1"/>
  <c r="DW17" i="43"/>
  <c r="DU248" i="9" s="1"/>
  <c r="EU45" i="42"/>
  <c r="EU44" i="42"/>
  <c r="EU41" i="42"/>
  <c r="EU38" i="42"/>
  <c r="EU36" i="42"/>
  <c r="EU34" i="42"/>
  <c r="EU37" i="42"/>
  <c r="EU33" i="42"/>
  <c r="EU39" i="42"/>
  <c r="EU40" i="42"/>
  <c r="EU35" i="42"/>
  <c r="EV5" i="42"/>
  <c r="EV32" i="42" s="1"/>
  <c r="AK5" i="19"/>
  <c r="AQ4" i="19"/>
  <c r="DX29" i="43" l="1"/>
  <c r="DX27" i="43"/>
  <c r="DV257" i="9" s="1"/>
  <c r="DX16" i="43"/>
  <c r="DV247" i="9" s="1"/>
  <c r="BP542" i="58"/>
  <c r="CB551" i="58"/>
  <c r="DX25" i="43"/>
  <c r="DV255" i="9" s="1"/>
  <c r="DX14" i="43"/>
  <c r="DV246" i="9" s="1"/>
  <c r="DX31" i="43"/>
  <c r="DV260" i="9" s="1"/>
  <c r="DX17" i="43"/>
  <c r="DV248" i="9" s="1"/>
  <c r="DX30" i="43"/>
  <c r="DV259" i="9" s="1"/>
  <c r="DY5" i="43"/>
  <c r="DX32" i="43"/>
  <c r="DV261" i="9" s="1"/>
  <c r="DX24" i="43"/>
  <c r="DV254" i="9" s="1"/>
  <c r="EV45" i="42"/>
  <c r="EV40" i="42"/>
  <c r="EV41" i="42"/>
  <c r="EV39" i="42"/>
  <c r="EV37" i="42"/>
  <c r="EV35" i="42"/>
  <c r="EV44" i="42"/>
  <c r="EV36" i="42"/>
  <c r="EV34" i="42"/>
  <c r="EV33" i="42"/>
  <c r="EV38" i="42"/>
  <c r="EW5" i="42"/>
  <c r="EW32" i="42" s="1"/>
  <c r="AL5" i="19"/>
  <c r="AR4" i="19"/>
  <c r="DY29" i="43" l="1"/>
  <c r="DY27" i="43"/>
  <c r="DW257" i="9" s="1"/>
  <c r="DY16" i="43"/>
  <c r="DW247" i="9" s="1"/>
  <c r="CC545" i="58"/>
  <c r="CC542" i="58"/>
  <c r="BP545" i="58"/>
  <c r="BP539" i="58"/>
  <c r="BP551" i="58"/>
  <c r="DY25" i="43"/>
  <c r="DW255" i="9" s="1"/>
  <c r="DY14" i="43"/>
  <c r="DW246" i="9" s="1"/>
  <c r="DY31" i="43"/>
  <c r="DW260" i="9" s="1"/>
  <c r="DY24" i="43"/>
  <c r="DW254" i="9" s="1"/>
  <c r="DY30" i="43"/>
  <c r="DW259" i="9" s="1"/>
  <c r="DY17" i="43"/>
  <c r="DW248" i="9" s="1"/>
  <c r="DZ5" i="43"/>
  <c r="DY32" i="43"/>
  <c r="DW261" i="9" s="1"/>
  <c r="EW44" i="42"/>
  <c r="EW45" i="42"/>
  <c r="EW41" i="42"/>
  <c r="EW40" i="42"/>
  <c r="EW38" i="42"/>
  <c r="EW36" i="42"/>
  <c r="EW34" i="42"/>
  <c r="EW39" i="42"/>
  <c r="EW35" i="42"/>
  <c r="EW33" i="42"/>
  <c r="EW37" i="42"/>
  <c r="EX5" i="42"/>
  <c r="EX32" i="42" s="1"/>
  <c r="AM5" i="19"/>
  <c r="AS4" i="19"/>
  <c r="DZ29" i="43" l="1"/>
  <c r="DZ27" i="43"/>
  <c r="DX257" i="9" s="1"/>
  <c r="DZ16" i="43"/>
  <c r="DX247" i="9" s="1"/>
  <c r="CC551" i="58"/>
  <c r="DZ25" i="43"/>
  <c r="DX255" i="9" s="1"/>
  <c r="DZ14" i="43"/>
  <c r="DX246" i="9" s="1"/>
  <c r="DZ31" i="43"/>
  <c r="DX260" i="9" s="1"/>
  <c r="DZ24" i="43"/>
  <c r="DX254" i="9" s="1"/>
  <c r="DZ17" i="43"/>
  <c r="DX248" i="9" s="1"/>
  <c r="DZ30" i="43"/>
  <c r="DX259" i="9" s="1"/>
  <c r="EA5" i="43"/>
  <c r="DZ32" i="43"/>
  <c r="DX261" i="9" s="1"/>
  <c r="EX45" i="42"/>
  <c r="EX44" i="42"/>
  <c r="EX40" i="42"/>
  <c r="EX39" i="42"/>
  <c r="EX37" i="42"/>
  <c r="EX35" i="42"/>
  <c r="EX38" i="42"/>
  <c r="EX34" i="42"/>
  <c r="EX41" i="42"/>
  <c r="EX36" i="42"/>
  <c r="EX33" i="42"/>
  <c r="EY5" i="42"/>
  <c r="EY32" i="42" s="1"/>
  <c r="AN5" i="19"/>
  <c r="AT4" i="19"/>
  <c r="EA29" i="43" l="1"/>
  <c r="EA27" i="43"/>
  <c r="DY257" i="9" s="1"/>
  <c r="EA16" i="43"/>
  <c r="DY247" i="9" s="1"/>
  <c r="CD545" i="58"/>
  <c r="CD542" i="58"/>
  <c r="BQ542" i="58"/>
  <c r="EA25" i="43"/>
  <c r="DY255" i="9" s="1"/>
  <c r="EA14" i="43"/>
  <c r="DY246" i="9" s="1"/>
  <c r="EA31" i="43"/>
  <c r="DY260" i="9" s="1"/>
  <c r="EB5" i="43"/>
  <c r="EA32" i="43"/>
  <c r="DY261" i="9" s="1"/>
  <c r="EA24" i="43"/>
  <c r="DY254" i="9" s="1"/>
  <c r="EA17" i="43"/>
  <c r="DY248" i="9" s="1"/>
  <c r="EA30" i="43"/>
  <c r="DY259" i="9" s="1"/>
  <c r="EY45" i="42"/>
  <c r="EY44" i="42"/>
  <c r="EY41" i="42"/>
  <c r="EY38" i="42"/>
  <c r="EY36" i="42"/>
  <c r="EY34" i="42"/>
  <c r="EY40" i="42"/>
  <c r="EY37" i="42"/>
  <c r="EY33" i="42"/>
  <c r="EY35" i="42"/>
  <c r="EY39" i="42"/>
  <c r="EZ5" i="42"/>
  <c r="EZ32" i="42" s="1"/>
  <c r="AO5" i="19"/>
  <c r="AU4" i="19"/>
  <c r="EB29" i="43" l="1"/>
  <c r="EB27" i="43"/>
  <c r="DZ257" i="9" s="1"/>
  <c r="EB16" i="43"/>
  <c r="DZ247" i="9" s="1"/>
  <c r="BA571" i="58"/>
  <c r="BV571" i="58"/>
  <c r="BQ545" i="58"/>
  <c r="BQ539" i="58"/>
  <c r="BQ551" i="58"/>
  <c r="CD551" i="58"/>
  <c r="EB25" i="43"/>
  <c r="DZ255" i="9" s="1"/>
  <c r="EB14" i="43"/>
  <c r="DZ246" i="9" s="1"/>
  <c r="EB31" i="43"/>
  <c r="DZ260" i="9" s="1"/>
  <c r="EB32" i="43"/>
  <c r="DZ261" i="9" s="1"/>
  <c r="EB24" i="43"/>
  <c r="DZ254" i="9" s="1"/>
  <c r="EB30" i="43"/>
  <c r="DZ259" i="9" s="1"/>
  <c r="EC5" i="43"/>
  <c r="EB17" i="43"/>
  <c r="DZ248" i="9" s="1"/>
  <c r="EZ45" i="42"/>
  <c r="EZ40" i="42"/>
  <c r="EZ44" i="42"/>
  <c r="EZ41" i="42"/>
  <c r="EZ39" i="42"/>
  <c r="EZ37" i="42"/>
  <c r="EZ35" i="42"/>
  <c r="EZ36" i="42"/>
  <c r="EZ38" i="42"/>
  <c r="EZ33" i="42"/>
  <c r="EZ34" i="42"/>
  <c r="FA5" i="42"/>
  <c r="FA32" i="42" s="1"/>
  <c r="I10" i="9"/>
  <c r="I4" i="9"/>
  <c r="AP5" i="19"/>
  <c r="AV4" i="19"/>
  <c r="EC29" i="43" l="1"/>
  <c r="EC27" i="43"/>
  <c r="EA257" i="9" s="1"/>
  <c r="EC16" i="43"/>
  <c r="EA247" i="9" s="1"/>
  <c r="I13" i="9"/>
  <c r="CE545" i="58"/>
  <c r="CE542" i="58"/>
  <c r="EC25" i="43"/>
  <c r="EA255" i="9" s="1"/>
  <c r="I145" i="9"/>
  <c r="I24" i="9"/>
  <c r="I25" i="9"/>
  <c r="EC14" i="43"/>
  <c r="EA246" i="9" s="1"/>
  <c r="EC31" i="43"/>
  <c r="EA260" i="9" s="1"/>
  <c r="EC24" i="43"/>
  <c r="EA254" i="9" s="1"/>
  <c r="EC30" i="43"/>
  <c r="EA259" i="9" s="1"/>
  <c r="EC17" i="43"/>
  <c r="EA248" i="9" s="1"/>
  <c r="ED5" i="43"/>
  <c r="EC32" i="43"/>
  <c r="EA261" i="9" s="1"/>
  <c r="FA44" i="42"/>
  <c r="FA41" i="42"/>
  <c r="FA40" i="42"/>
  <c r="FA38" i="42"/>
  <c r="FA36" i="42"/>
  <c r="FA34" i="42"/>
  <c r="FA39" i="42"/>
  <c r="FA35" i="42"/>
  <c r="FA33" i="42"/>
  <c r="FA45" i="42"/>
  <c r="FA37" i="42"/>
  <c r="FB5" i="42"/>
  <c r="FB32" i="42" s="1"/>
  <c r="I17" i="9"/>
  <c r="I42" i="9" s="1"/>
  <c r="I22" i="9"/>
  <c r="J3" i="9"/>
  <c r="I9" i="9"/>
  <c r="I126" i="9" s="1"/>
  <c r="I140" i="9" s="1"/>
  <c r="I8" i="9"/>
  <c r="I189" i="9"/>
  <c r="AQ5" i="19"/>
  <c r="AW4" i="19"/>
  <c r="ED29" i="43" l="1"/>
  <c r="ED27" i="43"/>
  <c r="EB257" i="9" s="1"/>
  <c r="ED16" i="43"/>
  <c r="EB247" i="9" s="1"/>
  <c r="BR542" i="58"/>
  <c r="CE551" i="58"/>
  <c r="ED25" i="43"/>
  <c r="EB255" i="9" s="1"/>
  <c r="ED14" i="43"/>
  <c r="EB246" i="9" s="1"/>
  <c r="ED31" i="43"/>
  <c r="EB260" i="9" s="1"/>
  <c r="ED32" i="43"/>
  <c r="EB261" i="9" s="1"/>
  <c r="EE5" i="43"/>
  <c r="ED24" i="43"/>
  <c r="EB254" i="9" s="1"/>
  <c r="ED17" i="43"/>
  <c r="EB248" i="9" s="1"/>
  <c r="ED30" i="43"/>
  <c r="EB259" i="9" s="1"/>
  <c r="I19" i="9"/>
  <c r="FB45" i="42"/>
  <c r="FB44" i="42"/>
  <c r="FB40" i="42"/>
  <c r="FB39" i="42"/>
  <c r="FB37" i="42"/>
  <c r="FB35" i="42"/>
  <c r="FB41" i="42"/>
  <c r="FB38" i="42"/>
  <c r="FB34" i="42"/>
  <c r="FB36" i="42"/>
  <c r="FB33" i="42"/>
  <c r="FC5" i="42"/>
  <c r="FC32" i="42" s="1"/>
  <c r="I14" i="9"/>
  <c r="I23" i="9"/>
  <c r="I505" i="9"/>
  <c r="J10" i="9"/>
  <c r="J4" i="9"/>
  <c r="AR5" i="19"/>
  <c r="AX4" i="19"/>
  <c r="I215" i="9" l="1"/>
  <c r="I217" i="9" s="1"/>
  <c r="I222" i="9"/>
  <c r="EE29" i="43"/>
  <c r="EE27" i="43"/>
  <c r="EC257" i="9" s="1"/>
  <c r="EE16" i="43"/>
  <c r="EC247" i="9" s="1"/>
  <c r="J13" i="9"/>
  <c r="J14" i="9" s="1"/>
  <c r="CF542" i="58"/>
  <c r="BR545" i="58"/>
  <c r="BR539" i="58"/>
  <c r="BR551" i="58"/>
  <c r="I61" i="9"/>
  <c r="I60" i="9"/>
  <c r="I59" i="9"/>
  <c r="I54" i="9"/>
  <c r="I47" i="9"/>
  <c r="EE25" i="43"/>
  <c r="EC255" i="9" s="1"/>
  <c r="J145" i="9"/>
  <c r="J24" i="9"/>
  <c r="J25" i="9"/>
  <c r="EE14" i="43"/>
  <c r="EC246" i="9" s="1"/>
  <c r="EE31" i="43"/>
  <c r="EC260" i="9" s="1"/>
  <c r="EE17" i="43"/>
  <c r="EC248" i="9" s="1"/>
  <c r="EF5" i="43"/>
  <c r="EE32" i="43"/>
  <c r="EC261" i="9" s="1"/>
  <c r="EE24" i="43"/>
  <c r="EC254" i="9" s="1"/>
  <c r="EE30" i="43"/>
  <c r="EC259" i="9" s="1"/>
  <c r="FC45" i="42"/>
  <c r="FC44" i="42"/>
  <c r="FC41" i="42"/>
  <c r="FC38" i="42"/>
  <c r="FC36" i="42"/>
  <c r="FC34" i="42"/>
  <c r="FC37" i="42"/>
  <c r="FC33" i="42"/>
  <c r="FC40" i="42"/>
  <c r="FC39" i="42"/>
  <c r="FC35" i="42"/>
  <c r="FD5" i="42"/>
  <c r="FD32" i="42" s="1"/>
  <c r="J168" i="9"/>
  <c r="J17" i="9"/>
  <c r="J42" i="9" s="1"/>
  <c r="I176" i="9"/>
  <c r="I41" i="9"/>
  <c r="J8" i="9"/>
  <c r="J22" i="9"/>
  <c r="J23" i="9" s="1"/>
  <c r="J9" i="9"/>
  <c r="J126" i="9" s="1"/>
  <c r="J189" i="9"/>
  <c r="K3" i="9"/>
  <c r="AS5" i="19"/>
  <c r="AY4" i="19"/>
  <c r="I232" i="9" l="1"/>
  <c r="I226" i="9"/>
  <c r="I227" i="9" s="1"/>
  <c r="I219" i="9"/>
  <c r="EF29" i="43"/>
  <c r="EF27" i="43"/>
  <c r="ED257" i="9" s="1"/>
  <c r="EF16" i="43"/>
  <c r="ED247" i="9" s="1"/>
  <c r="J61" i="9"/>
  <c r="J60" i="9"/>
  <c r="J59" i="9"/>
  <c r="J54" i="9"/>
  <c r="J47" i="9"/>
  <c r="EF25" i="43"/>
  <c r="ED255" i="9" s="1"/>
  <c r="J170" i="9"/>
  <c r="EF14" i="43"/>
  <c r="ED246" i="9" s="1"/>
  <c r="EF31" i="43"/>
  <c r="ED260" i="9" s="1"/>
  <c r="EG5" i="43"/>
  <c r="EF32" i="43"/>
  <c r="ED261" i="9" s="1"/>
  <c r="EF24" i="43"/>
  <c r="ED254" i="9" s="1"/>
  <c r="EF17" i="43"/>
  <c r="ED248" i="9" s="1"/>
  <c r="EF30" i="43"/>
  <c r="ED259" i="9" s="1"/>
  <c r="J19" i="9"/>
  <c r="FD45" i="42"/>
  <c r="FD40" i="42"/>
  <c r="FD41" i="42"/>
  <c r="FD39" i="42"/>
  <c r="FD37" i="42"/>
  <c r="FD35" i="42"/>
  <c r="FD36" i="42"/>
  <c r="FD44" i="42"/>
  <c r="FD34" i="42"/>
  <c r="FD33" i="42"/>
  <c r="FD38" i="42"/>
  <c r="FE5" i="42"/>
  <c r="FE32" i="42" s="1"/>
  <c r="J505" i="9"/>
  <c r="K10" i="9"/>
  <c r="K4" i="9"/>
  <c r="AT5" i="19"/>
  <c r="AZ4" i="19"/>
  <c r="J215" i="9" l="1"/>
  <c r="J217" i="9" s="1"/>
  <c r="J222" i="9"/>
  <c r="I221" i="9"/>
  <c r="I223" i="9" s="1"/>
  <c r="I218" i="9"/>
  <c r="I229" i="9" s="1"/>
  <c r="EG29" i="43"/>
  <c r="EG27" i="43"/>
  <c r="EE257" i="9" s="1"/>
  <c r="EG16" i="43"/>
  <c r="EE247" i="9" s="1"/>
  <c r="K13" i="9"/>
  <c r="K14" i="9" s="1"/>
  <c r="CG542" i="58"/>
  <c r="BS542" i="58"/>
  <c r="EG25" i="43"/>
  <c r="EE255" i="9" s="1"/>
  <c r="K145" i="9"/>
  <c r="K24" i="9"/>
  <c r="K25" i="9"/>
  <c r="EG14" i="43"/>
  <c r="EE246" i="9" s="1"/>
  <c r="EG31" i="43"/>
  <c r="EE260" i="9" s="1"/>
  <c r="EH5" i="43"/>
  <c r="EG17" i="43"/>
  <c r="EE248" i="9" s="1"/>
  <c r="EG30" i="43"/>
  <c r="EE259" i="9" s="1"/>
  <c r="EG32" i="43"/>
  <c r="EE261" i="9" s="1"/>
  <c r="EG24" i="43"/>
  <c r="EE254" i="9" s="1"/>
  <c r="FE44" i="42"/>
  <c r="FE45" i="42"/>
  <c r="FE41" i="42"/>
  <c r="FE40" i="42"/>
  <c r="FE38" i="42"/>
  <c r="FE36" i="42"/>
  <c r="FE34" i="42"/>
  <c r="FE39" i="42"/>
  <c r="FE35" i="42"/>
  <c r="FE33" i="42"/>
  <c r="FE37" i="42"/>
  <c r="FF5" i="42"/>
  <c r="FF32" i="42" s="1"/>
  <c r="K168" i="9"/>
  <c r="K17" i="9"/>
  <c r="K42" i="9" s="1"/>
  <c r="J41" i="9"/>
  <c r="J176" i="9"/>
  <c r="L3" i="9"/>
  <c r="K9" i="9"/>
  <c r="K126" i="9" s="1"/>
  <c r="K8" i="9"/>
  <c r="K22" i="9"/>
  <c r="K23" i="9" s="1"/>
  <c r="K189" i="9"/>
  <c r="AU5" i="19"/>
  <c r="BA4" i="19"/>
  <c r="J232" i="9" l="1"/>
  <c r="J245" i="9" s="1"/>
  <c r="I231" i="9"/>
  <c r="I552" i="9" s="1"/>
  <c r="J226" i="9"/>
  <c r="J227" i="9" s="1"/>
  <c r="J219" i="9"/>
  <c r="EH29" i="43"/>
  <c r="EH27" i="43"/>
  <c r="EF257" i="9" s="1"/>
  <c r="EH16" i="43"/>
  <c r="EF247" i="9" s="1"/>
  <c r="BS545" i="58"/>
  <c r="BS539" i="58"/>
  <c r="BS551" i="58"/>
  <c r="K61" i="9"/>
  <c r="K60" i="9"/>
  <c r="K59" i="9"/>
  <c r="K54" i="9"/>
  <c r="K47" i="9"/>
  <c r="EH25" i="43"/>
  <c r="EF255" i="9" s="1"/>
  <c r="K170" i="9"/>
  <c r="EH14" i="43"/>
  <c r="EF246" i="9" s="1"/>
  <c r="EH31" i="43"/>
  <c r="EF260" i="9" s="1"/>
  <c r="EH32" i="43"/>
  <c r="EF261" i="9" s="1"/>
  <c r="EH24" i="43"/>
  <c r="EF254" i="9" s="1"/>
  <c r="EH17" i="43"/>
  <c r="EF248" i="9" s="1"/>
  <c r="EH30" i="43"/>
  <c r="EF259" i="9" s="1"/>
  <c r="EI5" i="43"/>
  <c r="K19" i="9"/>
  <c r="FF45" i="42"/>
  <c r="FF44" i="42"/>
  <c r="FF40" i="42"/>
  <c r="FF39" i="42"/>
  <c r="FF37" i="42"/>
  <c r="FF35" i="42"/>
  <c r="FF38" i="42"/>
  <c r="FF34" i="42"/>
  <c r="FF41" i="42"/>
  <c r="FF36" i="42"/>
  <c r="FF33" i="42"/>
  <c r="FG5" i="42"/>
  <c r="FG32" i="42" s="1"/>
  <c r="J179" i="9"/>
  <c r="K505" i="9"/>
  <c r="L10" i="9"/>
  <c r="L4" i="9"/>
  <c r="AV5" i="19"/>
  <c r="BB4" i="19"/>
  <c r="J221" i="9" l="1"/>
  <c r="J223" i="9" s="1"/>
  <c r="J228" i="9"/>
  <c r="I224" i="9"/>
  <c r="J218" i="9"/>
  <c r="J229" i="9" s="1"/>
  <c r="K215" i="9"/>
  <c r="K222" i="9"/>
  <c r="EI29" i="43"/>
  <c r="EI27" i="43"/>
  <c r="EG257" i="9" s="1"/>
  <c r="EI16" i="43"/>
  <c r="EG247" i="9" s="1"/>
  <c r="L13" i="9"/>
  <c r="L14" i="9" s="1"/>
  <c r="EI25" i="43"/>
  <c r="EG255" i="9" s="1"/>
  <c r="L145" i="9"/>
  <c r="L24" i="9"/>
  <c r="L25" i="9"/>
  <c r="EI14" i="43"/>
  <c r="EG246" i="9" s="1"/>
  <c r="EI31" i="43"/>
  <c r="EG260" i="9" s="1"/>
  <c r="EI24" i="43"/>
  <c r="EG254" i="9" s="1"/>
  <c r="EI30" i="43"/>
  <c r="EG259" i="9" s="1"/>
  <c r="EI17" i="43"/>
  <c r="EG248" i="9" s="1"/>
  <c r="EJ5" i="43"/>
  <c r="EI32" i="43"/>
  <c r="EG261" i="9" s="1"/>
  <c r="FG45" i="42"/>
  <c r="FG44" i="42"/>
  <c r="FG41" i="42"/>
  <c r="FG38" i="42"/>
  <c r="FG36" i="42"/>
  <c r="FG34" i="42"/>
  <c r="FG40" i="42"/>
  <c r="FG37" i="42"/>
  <c r="FG33" i="42"/>
  <c r="FG35" i="42"/>
  <c r="FG39" i="42"/>
  <c r="FH5" i="42"/>
  <c r="FH32" i="42" s="1"/>
  <c r="L17" i="9"/>
  <c r="L42" i="9" s="1"/>
  <c r="K41" i="9"/>
  <c r="K176" i="9"/>
  <c r="L9" i="9"/>
  <c r="L126" i="9" s="1"/>
  <c r="M3" i="9"/>
  <c r="L8" i="9"/>
  <c r="L22" i="9"/>
  <c r="L189" i="9"/>
  <c r="AW5" i="19"/>
  <c r="BC4" i="19"/>
  <c r="K226" i="9" l="1"/>
  <c r="K227" i="9" s="1"/>
  <c r="J231" i="9"/>
  <c r="J552" i="9" s="1"/>
  <c r="K232" i="9"/>
  <c r="EJ29" i="43"/>
  <c r="J354" i="9"/>
  <c r="EJ27" i="43"/>
  <c r="EH257" i="9" s="1"/>
  <c r="EJ16" i="43"/>
  <c r="EH247" i="9" s="1"/>
  <c r="L61" i="9"/>
  <c r="L60" i="9"/>
  <c r="L59" i="9"/>
  <c r="L54" i="9"/>
  <c r="L47" i="9"/>
  <c r="EJ25" i="43"/>
  <c r="EH255" i="9" s="1"/>
  <c r="EJ14" i="43"/>
  <c r="EH246" i="9" s="1"/>
  <c r="EJ31" i="43"/>
  <c r="EH260" i="9" s="1"/>
  <c r="EJ24" i="43"/>
  <c r="EH254" i="9" s="1"/>
  <c r="EJ30" i="43"/>
  <c r="EH259" i="9" s="1"/>
  <c r="EJ17" i="43"/>
  <c r="EH248" i="9" s="1"/>
  <c r="EK5" i="43"/>
  <c r="EJ32" i="43"/>
  <c r="EH261" i="9" s="1"/>
  <c r="L19" i="9"/>
  <c r="FH45" i="42"/>
  <c r="FH40" i="42"/>
  <c r="FH44" i="42"/>
  <c r="FH41" i="42"/>
  <c r="FH39" i="42"/>
  <c r="FH37" i="42"/>
  <c r="FH35" i="42"/>
  <c r="FH36" i="42"/>
  <c r="FH38" i="42"/>
  <c r="FH33" i="42"/>
  <c r="FH34" i="42"/>
  <c r="FI5" i="42"/>
  <c r="FI32" i="42" s="1"/>
  <c r="L23" i="9"/>
  <c r="L505" i="9"/>
  <c r="M10" i="9"/>
  <c r="M4" i="9"/>
  <c r="AX5" i="19"/>
  <c r="BD4" i="19"/>
  <c r="K228" i="9" l="1"/>
  <c r="J224" i="9"/>
  <c r="L215" i="9"/>
  <c r="L222" i="9"/>
  <c r="K245" i="9"/>
  <c r="EK29" i="43"/>
  <c r="EK27" i="43"/>
  <c r="EI257" i="9" s="1"/>
  <c r="EK16" i="43"/>
  <c r="EI247" i="9" s="1"/>
  <c r="M13" i="9"/>
  <c r="M14" i="9" s="1"/>
  <c r="EK25" i="43"/>
  <c r="EI255" i="9" s="1"/>
  <c r="M145" i="9"/>
  <c r="M24" i="9"/>
  <c r="M25" i="9"/>
  <c r="EK14" i="43"/>
  <c r="EI246" i="9" s="1"/>
  <c r="EK31" i="43"/>
  <c r="EI260" i="9" s="1"/>
  <c r="EK30" i="43"/>
  <c r="EI259" i="9" s="1"/>
  <c r="EL5" i="43"/>
  <c r="EK32" i="43"/>
  <c r="EI261" i="9" s="1"/>
  <c r="EK17" i="43"/>
  <c r="EI248" i="9" s="1"/>
  <c r="EK24" i="43"/>
  <c r="EI254" i="9" s="1"/>
  <c r="FI44" i="42"/>
  <c r="FI41" i="42"/>
  <c r="FI45" i="42"/>
  <c r="FI40" i="42"/>
  <c r="FI38" i="42"/>
  <c r="FI36" i="42"/>
  <c r="FI34" i="42"/>
  <c r="FI39" i="42"/>
  <c r="FI35" i="42"/>
  <c r="FI33" i="42"/>
  <c r="FI37" i="42"/>
  <c r="FJ5" i="42"/>
  <c r="FJ32" i="42" s="1"/>
  <c r="M168" i="9"/>
  <c r="M17" i="9"/>
  <c r="M42" i="9" s="1"/>
  <c r="L41" i="9"/>
  <c r="L176" i="9"/>
  <c r="M9" i="9"/>
  <c r="M126" i="9" s="1"/>
  <c r="N3" i="9"/>
  <c r="M22" i="9"/>
  <c r="M23" i="9" s="1"/>
  <c r="M189" i="9"/>
  <c r="M8" i="9"/>
  <c r="AY5" i="19"/>
  <c r="BE4" i="19"/>
  <c r="L226" i="9" l="1"/>
  <c r="L227" i="9" s="1"/>
  <c r="L217" i="9"/>
  <c r="L219" i="9" s="1"/>
  <c r="L232" i="9"/>
  <c r="L245" i="9" s="1"/>
  <c r="EL29" i="43"/>
  <c r="EL27" i="43"/>
  <c r="EJ257" i="9" s="1"/>
  <c r="EL16" i="43"/>
  <c r="EJ247" i="9" s="1"/>
  <c r="BT542" i="58"/>
  <c r="M61" i="9"/>
  <c r="M60" i="9"/>
  <c r="M59" i="9"/>
  <c r="M54" i="9"/>
  <c r="M47" i="9"/>
  <c r="EL25" i="43"/>
  <c r="EJ255" i="9" s="1"/>
  <c r="M170" i="9"/>
  <c r="EL14" i="43"/>
  <c r="EJ246" i="9" s="1"/>
  <c r="EL31" i="43"/>
  <c r="EJ260" i="9" s="1"/>
  <c r="EL32" i="43"/>
  <c r="EJ261" i="9" s="1"/>
  <c r="EL24" i="43"/>
  <c r="EJ254" i="9" s="1"/>
  <c r="EL30" i="43"/>
  <c r="EJ259" i="9" s="1"/>
  <c r="EM5" i="43"/>
  <c r="EL17" i="43"/>
  <c r="EJ248" i="9" s="1"/>
  <c r="M19" i="9"/>
  <c r="FJ45" i="42"/>
  <c r="FJ44" i="42"/>
  <c r="FJ40" i="42"/>
  <c r="FJ39" i="42"/>
  <c r="FJ37" i="42"/>
  <c r="FJ35" i="42"/>
  <c r="FJ41" i="42"/>
  <c r="FJ38" i="42"/>
  <c r="FJ34" i="42"/>
  <c r="FJ36" i="42"/>
  <c r="FJ33" i="42"/>
  <c r="FK5" i="42"/>
  <c r="FK32" i="42" s="1"/>
  <c r="M505" i="9"/>
  <c r="N10" i="9"/>
  <c r="N4" i="9"/>
  <c r="AZ5" i="19"/>
  <c r="BF4" i="19"/>
  <c r="L218" i="9" l="1"/>
  <c r="L229" i="9" s="1"/>
  <c r="M215" i="9"/>
  <c r="M217" i="9" s="1"/>
  <c r="M219" i="9" s="1"/>
  <c r="M222" i="9"/>
  <c r="L221" i="9"/>
  <c r="L223" i="9" s="1"/>
  <c r="EM29" i="43"/>
  <c r="EM27" i="43"/>
  <c r="EK257" i="9" s="1"/>
  <c r="EM16" i="43"/>
  <c r="EK247" i="9" s="1"/>
  <c r="N13" i="9"/>
  <c r="N14" i="9" s="1"/>
  <c r="BU542" i="58"/>
  <c r="BT545" i="58"/>
  <c r="BT539" i="58"/>
  <c r="BT551" i="58"/>
  <c r="EM25" i="43"/>
  <c r="EK255" i="9" s="1"/>
  <c r="N145" i="9"/>
  <c r="N24" i="9"/>
  <c r="N25" i="9"/>
  <c r="EM14" i="43"/>
  <c r="EK246" i="9" s="1"/>
  <c r="EM31" i="43"/>
  <c r="EK260" i="9" s="1"/>
  <c r="EM32" i="43"/>
  <c r="EK261" i="9" s="1"/>
  <c r="EN5" i="43"/>
  <c r="EM30" i="43"/>
  <c r="EK259" i="9" s="1"/>
  <c r="EM24" i="43"/>
  <c r="EK254" i="9" s="1"/>
  <c r="EM17" i="43"/>
  <c r="EK248" i="9" s="1"/>
  <c r="FK45" i="42"/>
  <c r="FK44" i="42"/>
  <c r="FK41" i="42"/>
  <c r="FK38" i="42"/>
  <c r="FK36" i="42"/>
  <c r="FK34" i="42"/>
  <c r="FK37" i="42"/>
  <c r="FK33" i="42"/>
  <c r="FK39" i="42"/>
  <c r="FK40" i="42"/>
  <c r="FK35" i="42"/>
  <c r="FL5" i="42"/>
  <c r="FL32" i="42" s="1"/>
  <c r="N17" i="9"/>
  <c r="N42" i="9" s="1"/>
  <c r="M41" i="9"/>
  <c r="M176" i="9"/>
  <c r="N8" i="9"/>
  <c r="N22" i="9"/>
  <c r="N23" i="9" s="1"/>
  <c r="O3" i="9"/>
  <c r="N189" i="9"/>
  <c r="N9" i="9"/>
  <c r="N126" i="9" s="1"/>
  <c r="BA5" i="19"/>
  <c r="BG4" i="19"/>
  <c r="M221" i="9" l="1"/>
  <c r="M223" i="9" s="1"/>
  <c r="M232" i="9"/>
  <c r="L231" i="9"/>
  <c r="L552" i="9" s="1"/>
  <c r="M226" i="9"/>
  <c r="M227" i="9" s="1"/>
  <c r="M218" i="9"/>
  <c r="M229" i="9" s="1"/>
  <c r="EN29" i="43"/>
  <c r="EN27" i="43"/>
  <c r="EL257" i="9" s="1"/>
  <c r="EN16" i="43"/>
  <c r="EL247" i="9" s="1"/>
  <c r="BU545" i="58"/>
  <c r="BU539" i="58"/>
  <c r="BU551" i="58"/>
  <c r="N61" i="9"/>
  <c r="N60" i="9"/>
  <c r="N59" i="9"/>
  <c r="N54" i="9"/>
  <c r="N47" i="9"/>
  <c r="EN25" i="43"/>
  <c r="EL255" i="9" s="1"/>
  <c r="EN14" i="43"/>
  <c r="EL246" i="9" s="1"/>
  <c r="EN31" i="43"/>
  <c r="EL260" i="9" s="1"/>
  <c r="EO5" i="43"/>
  <c r="EN32" i="43"/>
  <c r="EL261" i="9" s="1"/>
  <c r="EN24" i="43"/>
  <c r="EL254" i="9" s="1"/>
  <c r="EN30" i="43"/>
  <c r="EL259" i="9" s="1"/>
  <c r="EN17" i="43"/>
  <c r="EL248" i="9" s="1"/>
  <c r="N19" i="9"/>
  <c r="FL45" i="42"/>
  <c r="FL40" i="42"/>
  <c r="FL41" i="42"/>
  <c r="FL39" i="42"/>
  <c r="FL37" i="42"/>
  <c r="FL35" i="42"/>
  <c r="FL44" i="42"/>
  <c r="FL36" i="42"/>
  <c r="FL34" i="42"/>
  <c r="FL33" i="42"/>
  <c r="FL38" i="42"/>
  <c r="FM5" i="42"/>
  <c r="FM32" i="42" s="1"/>
  <c r="M179" i="9"/>
  <c r="N505" i="9"/>
  <c r="O4" i="9"/>
  <c r="O10" i="9"/>
  <c r="BB5" i="19"/>
  <c r="BH4" i="19"/>
  <c r="M228" i="9" l="1"/>
  <c r="L224" i="9"/>
  <c r="N215" i="9"/>
  <c r="N222" i="9"/>
  <c r="N232" i="9" s="1"/>
  <c r="M231" i="9"/>
  <c r="M552" i="9" s="1"/>
  <c r="EO29" i="43"/>
  <c r="EO27" i="43"/>
  <c r="EM257" i="9" s="1"/>
  <c r="EO16" i="43"/>
  <c r="EM247" i="9" s="1"/>
  <c r="BV542" i="58"/>
  <c r="EO25" i="43"/>
  <c r="EM255" i="9" s="1"/>
  <c r="O145" i="9"/>
  <c r="O24" i="9"/>
  <c r="O25" i="9"/>
  <c r="EO14" i="43"/>
  <c r="EM246" i="9" s="1"/>
  <c r="EO31" i="43"/>
  <c r="EM260" i="9" s="1"/>
  <c r="EO24" i="43"/>
  <c r="EM254" i="9" s="1"/>
  <c r="EO30" i="43"/>
  <c r="EM259" i="9" s="1"/>
  <c r="EO17" i="43"/>
  <c r="EM248" i="9" s="1"/>
  <c r="EP5" i="43"/>
  <c r="EO32" i="43"/>
  <c r="EM261" i="9" s="1"/>
  <c r="FM45" i="42"/>
  <c r="FM44" i="42"/>
  <c r="FM41" i="42"/>
  <c r="FM40" i="42"/>
  <c r="FM38" i="42"/>
  <c r="FM36" i="42"/>
  <c r="FM34" i="42"/>
  <c r="FM39" i="42"/>
  <c r="FM35" i="42"/>
  <c r="FM33" i="42"/>
  <c r="FM37" i="42"/>
  <c r="FN5" i="42"/>
  <c r="FN32" i="42" s="1"/>
  <c r="O17" i="9"/>
  <c r="O35" i="9" s="1"/>
  <c r="N176" i="9"/>
  <c r="N41" i="9"/>
  <c r="O13" i="9"/>
  <c r="P3" i="9"/>
  <c r="O9" i="9"/>
  <c r="O126" i="9" s="1"/>
  <c r="O22" i="9"/>
  <c r="O189" i="9"/>
  <c r="O8" i="9"/>
  <c r="BC5" i="19"/>
  <c r="BI4" i="19"/>
  <c r="L230" i="9" l="1"/>
  <c r="L233" i="9" s="1"/>
  <c r="L549" i="9"/>
  <c r="N226" i="9"/>
  <c r="N227" i="9" s="1"/>
  <c r="N228" i="9"/>
  <c r="M224" i="9"/>
  <c r="EP29" i="43"/>
  <c r="EP27" i="43"/>
  <c r="EN257" i="9" s="1"/>
  <c r="EP16" i="43"/>
  <c r="EN247" i="9" s="1"/>
  <c r="O42" i="9"/>
  <c r="O34" i="9"/>
  <c r="BV545" i="58"/>
  <c r="BV539" i="58"/>
  <c r="BV551" i="58"/>
  <c r="BV552" i="58" s="1"/>
  <c r="EP25" i="43"/>
  <c r="EN255" i="9" s="1"/>
  <c r="EP14" i="43"/>
  <c r="EN246" i="9" s="1"/>
  <c r="EP31" i="43"/>
  <c r="EN260" i="9" s="1"/>
  <c r="EP32" i="43"/>
  <c r="EN261" i="9" s="1"/>
  <c r="EP24" i="43"/>
  <c r="EN254" i="9" s="1"/>
  <c r="EP17" i="43"/>
  <c r="EN248" i="9" s="1"/>
  <c r="EQ5" i="43"/>
  <c r="EP30" i="43"/>
  <c r="EN259" i="9" s="1"/>
  <c r="O19" i="9"/>
  <c r="FN45" i="42"/>
  <c r="FN44" i="42"/>
  <c r="FN40" i="42"/>
  <c r="FN39" i="42"/>
  <c r="FN37" i="42"/>
  <c r="FN35" i="42"/>
  <c r="FN38" i="42"/>
  <c r="FN34" i="42"/>
  <c r="FN41" i="42"/>
  <c r="FN36" i="42"/>
  <c r="FN33" i="42"/>
  <c r="FO5" i="42"/>
  <c r="FO32" i="42" s="1"/>
  <c r="O23" i="9"/>
  <c r="O14" i="9"/>
  <c r="O505" i="9"/>
  <c r="P4" i="9"/>
  <c r="P10" i="9"/>
  <c r="BD5" i="19"/>
  <c r="BJ4" i="19"/>
  <c r="M230" i="9" l="1"/>
  <c r="M233" i="9" s="1"/>
  <c r="M549" i="9"/>
  <c r="O222" i="9"/>
  <c r="EQ29" i="43"/>
  <c r="EQ27" i="43"/>
  <c r="EO257" i="9" s="1"/>
  <c r="EQ16" i="43"/>
  <c r="EO247" i="9" s="1"/>
  <c r="O61" i="9"/>
  <c r="O60" i="9"/>
  <c r="O59" i="9"/>
  <c r="O54" i="9"/>
  <c r="O47" i="9"/>
  <c r="EQ25" i="43"/>
  <c r="EO255" i="9" s="1"/>
  <c r="P145" i="9"/>
  <c r="O33" i="9"/>
  <c r="O215" i="9" s="1"/>
  <c r="O38" i="9"/>
  <c r="P24" i="9"/>
  <c r="P25" i="9"/>
  <c r="EQ14" i="43"/>
  <c r="EO246" i="9" s="1"/>
  <c r="EQ31" i="43"/>
  <c r="EO260" i="9" s="1"/>
  <c r="ER5" i="43"/>
  <c r="EQ32" i="43"/>
  <c r="EO261" i="9" s="1"/>
  <c r="EQ24" i="43"/>
  <c r="EO254" i="9" s="1"/>
  <c r="EQ17" i="43"/>
  <c r="EO248" i="9" s="1"/>
  <c r="EQ30" i="43"/>
  <c r="EO259" i="9" s="1"/>
  <c r="FO45" i="42"/>
  <c r="FO44" i="42"/>
  <c r="FO41" i="42"/>
  <c r="FO38" i="42"/>
  <c r="FO36" i="42"/>
  <c r="FO34" i="42"/>
  <c r="FO40" i="42"/>
  <c r="FO37" i="42"/>
  <c r="FO33" i="42"/>
  <c r="FO35" i="42"/>
  <c r="FO39" i="42"/>
  <c r="FP5" i="42"/>
  <c r="FP32" i="42" s="1"/>
  <c r="P17" i="9"/>
  <c r="P35" i="9" s="1"/>
  <c r="O41" i="9"/>
  <c r="O32" i="9"/>
  <c r="O209" i="9" s="1"/>
  <c r="O176" i="9"/>
  <c r="Q3" i="9"/>
  <c r="P8" i="9"/>
  <c r="P22" i="9"/>
  <c r="P23" i="9" s="1"/>
  <c r="P9" i="9"/>
  <c r="P126" i="9" s="1"/>
  <c r="P189" i="9"/>
  <c r="P13" i="9"/>
  <c r="BE5" i="19"/>
  <c r="BK4" i="19"/>
  <c r="O217" i="9" l="1"/>
  <c r="O219" i="9" s="1"/>
  <c r="O226" i="9"/>
  <c r="O227" i="9" s="1"/>
  <c r="O232" i="9"/>
  <c r="ER29" i="43"/>
  <c r="ER27" i="43"/>
  <c r="EP257" i="9" s="1"/>
  <c r="ER16" i="43"/>
  <c r="EP247" i="9" s="1"/>
  <c r="O207" i="9"/>
  <c r="O208" i="9"/>
  <c r="P42" i="9"/>
  <c r="P34" i="9"/>
  <c r="ER25" i="43"/>
  <c r="EP255" i="9" s="1"/>
  <c r="ER14" i="43"/>
  <c r="EP246" i="9" s="1"/>
  <c r="ER31" i="43"/>
  <c r="EP260" i="9" s="1"/>
  <c r="ER32" i="43"/>
  <c r="EP261" i="9" s="1"/>
  <c r="ER30" i="43"/>
  <c r="EP259" i="9" s="1"/>
  <c r="ER24" i="43"/>
  <c r="EP254" i="9" s="1"/>
  <c r="ER17" i="43"/>
  <c r="EP248" i="9" s="1"/>
  <c r="ES5" i="43"/>
  <c r="P19" i="9"/>
  <c r="FP45" i="42"/>
  <c r="FP40" i="42"/>
  <c r="FP44" i="42"/>
  <c r="FP41" i="42"/>
  <c r="FP39" i="42"/>
  <c r="FP37" i="42"/>
  <c r="FP35" i="42"/>
  <c r="FP36" i="42"/>
  <c r="FP38" i="42"/>
  <c r="FP33" i="42"/>
  <c r="FP34" i="42"/>
  <c r="FQ5" i="42"/>
  <c r="FQ32" i="42" s="1"/>
  <c r="P505" i="9"/>
  <c r="Q4" i="9"/>
  <c r="Q10" i="9"/>
  <c r="P14" i="9"/>
  <c r="BF5" i="19"/>
  <c r="BL4" i="19"/>
  <c r="O221" i="9" l="1"/>
  <c r="O223" i="9" s="1"/>
  <c r="O224" i="9" s="1"/>
  <c r="O218" i="9"/>
  <c r="O229" i="9" s="1"/>
  <c r="P222" i="9"/>
  <c r="ES29" i="43"/>
  <c r="ES27" i="43"/>
  <c r="EQ257" i="9" s="1"/>
  <c r="ES16" i="43"/>
  <c r="EQ247" i="9" s="1"/>
  <c r="P61" i="9"/>
  <c r="P60" i="9"/>
  <c r="P59" i="9"/>
  <c r="P54" i="9"/>
  <c r="P47" i="9"/>
  <c r="ES25" i="43"/>
  <c r="EQ255" i="9" s="1"/>
  <c r="Q145" i="9"/>
  <c r="P33" i="9"/>
  <c r="P215" i="9" s="1"/>
  <c r="P38" i="9"/>
  <c r="Q24" i="9"/>
  <c r="Q25" i="9"/>
  <c r="ES14" i="43"/>
  <c r="EQ246" i="9" s="1"/>
  <c r="ES31" i="43"/>
  <c r="EQ260" i="9" s="1"/>
  <c r="ES17" i="43"/>
  <c r="EQ248" i="9" s="1"/>
  <c r="ET5" i="43"/>
  <c r="ES32" i="43"/>
  <c r="EQ261" i="9" s="1"/>
  <c r="ES24" i="43"/>
  <c r="EQ254" i="9" s="1"/>
  <c r="ES30" i="43"/>
  <c r="EQ259" i="9" s="1"/>
  <c r="FQ45" i="42"/>
  <c r="FQ44" i="42"/>
  <c r="FQ41" i="42"/>
  <c r="FQ40" i="42"/>
  <c r="FQ38" i="42"/>
  <c r="FQ36" i="42"/>
  <c r="FQ34" i="42"/>
  <c r="FQ39" i="42"/>
  <c r="FQ35" i="42"/>
  <c r="FQ33" i="42"/>
  <c r="FQ37" i="42"/>
  <c r="FR5" i="42"/>
  <c r="FR32" i="42" s="1"/>
  <c r="Q17" i="9"/>
  <c r="Q35" i="9" s="1"/>
  <c r="P32" i="9"/>
  <c r="P209" i="9" s="1"/>
  <c r="P41" i="9"/>
  <c r="P176" i="9"/>
  <c r="Q22" i="9"/>
  <c r="Q23" i="9" s="1"/>
  <c r="R3" i="9"/>
  <c r="Q189" i="9"/>
  <c r="Q8" i="9"/>
  <c r="Q9" i="9"/>
  <c r="Q126" i="9" s="1"/>
  <c r="Q13" i="9"/>
  <c r="BG5" i="19"/>
  <c r="BM4" i="19"/>
  <c r="O231" i="9" l="1"/>
  <c r="O552" i="9" s="1"/>
  <c r="O230" i="9"/>
  <c r="O233" i="9" s="1"/>
  <c r="P228" i="9"/>
  <c r="P217" i="9"/>
  <c r="P219" i="9" s="1"/>
  <c r="P226" i="9"/>
  <c r="P227" i="9" s="1"/>
  <c r="P232" i="9"/>
  <c r="ET29" i="43"/>
  <c r="ET27" i="43"/>
  <c r="ER257" i="9" s="1"/>
  <c r="ET16" i="43"/>
  <c r="ER247" i="9" s="1"/>
  <c r="P207" i="9"/>
  <c r="P208" i="9"/>
  <c r="Q42" i="9"/>
  <c r="Q34" i="9"/>
  <c r="ET25" i="43"/>
  <c r="ER255" i="9" s="1"/>
  <c r="ET14" i="43"/>
  <c r="ER246" i="9" s="1"/>
  <c r="ET31" i="43"/>
  <c r="ER260" i="9" s="1"/>
  <c r="EU5" i="43"/>
  <c r="ET30" i="43"/>
  <c r="ER259" i="9" s="1"/>
  <c r="ET32" i="43"/>
  <c r="ER261" i="9" s="1"/>
  <c r="ET24" i="43"/>
  <c r="ER254" i="9" s="1"/>
  <c r="ET17" i="43"/>
  <c r="ER248" i="9" s="1"/>
  <c r="Q19" i="9"/>
  <c r="FR45" i="42"/>
  <c r="FR44" i="42"/>
  <c r="FR40" i="42"/>
  <c r="FR39" i="42"/>
  <c r="FR37" i="42"/>
  <c r="FR35" i="42"/>
  <c r="FR41" i="42"/>
  <c r="FR38" i="42"/>
  <c r="FR34" i="42"/>
  <c r="FR36" i="42"/>
  <c r="FR33" i="42"/>
  <c r="FS5" i="42"/>
  <c r="FS32" i="42" s="1"/>
  <c r="Q14" i="9"/>
  <c r="Q505" i="9"/>
  <c r="R4" i="9"/>
  <c r="R10" i="9"/>
  <c r="BH5" i="19"/>
  <c r="BN4" i="19"/>
  <c r="O549" i="9" l="1"/>
  <c r="P218" i="9"/>
  <c r="P229" i="9" s="1"/>
  <c r="Q222" i="9"/>
  <c r="P221" i="9"/>
  <c r="P223" i="9" s="1"/>
  <c r="EU29" i="43"/>
  <c r="EU27" i="43"/>
  <c r="ES257" i="9" s="1"/>
  <c r="EU16" i="43"/>
  <c r="ES247" i="9" s="1"/>
  <c r="P245" i="9"/>
  <c r="BY542" i="58"/>
  <c r="Q61" i="9"/>
  <c r="Q60" i="9"/>
  <c r="Q59" i="9"/>
  <c r="Q54" i="9"/>
  <c r="Q47" i="9"/>
  <c r="EU25" i="43"/>
  <c r="ES255" i="9" s="1"/>
  <c r="R145" i="9"/>
  <c r="Q33" i="9"/>
  <c r="Q215" i="9" s="1"/>
  <c r="Q38" i="9"/>
  <c r="R24" i="9"/>
  <c r="EU14" i="43"/>
  <c r="ES246" i="9" s="1"/>
  <c r="EU31" i="43"/>
  <c r="ES260" i="9" s="1"/>
  <c r="EV5" i="43"/>
  <c r="EU32" i="43"/>
  <c r="ES261" i="9" s="1"/>
  <c r="EU24" i="43"/>
  <c r="ES254" i="9" s="1"/>
  <c r="EU30" i="43"/>
  <c r="ES259" i="9" s="1"/>
  <c r="EU17" i="43"/>
  <c r="ES248" i="9" s="1"/>
  <c r="FS45" i="42"/>
  <c r="FS44" i="42"/>
  <c r="FS41" i="42"/>
  <c r="FS38" i="42"/>
  <c r="FS36" i="42"/>
  <c r="FS34" i="42"/>
  <c r="FS37" i="42"/>
  <c r="FS33" i="42"/>
  <c r="FS40" i="42"/>
  <c r="FS39" i="42"/>
  <c r="FS35" i="42"/>
  <c r="FT5" i="42"/>
  <c r="FT32" i="42" s="1"/>
  <c r="R17" i="9"/>
  <c r="R35" i="9" s="1"/>
  <c r="Q41" i="9"/>
  <c r="Q32" i="9"/>
  <c r="Q209" i="9" s="1"/>
  <c r="R13" i="9"/>
  <c r="Q176" i="9"/>
  <c r="R8" i="9"/>
  <c r="R22" i="9"/>
  <c r="R189" i="9"/>
  <c r="R9" i="9"/>
  <c r="R126" i="9" s="1"/>
  <c r="S3" i="9"/>
  <c r="BI5" i="19"/>
  <c r="BO4" i="19"/>
  <c r="Q226" i="9" l="1"/>
  <c r="Q227" i="9" s="1"/>
  <c r="Q232" i="9"/>
  <c r="P231" i="9"/>
  <c r="P552" i="9" s="1"/>
  <c r="EV29" i="43"/>
  <c r="EV27" i="43"/>
  <c r="ET257" i="9" s="1"/>
  <c r="EV16" i="43"/>
  <c r="ET247" i="9" s="1"/>
  <c r="Q207" i="9"/>
  <c r="Q208" i="9"/>
  <c r="R42" i="9"/>
  <c r="R34" i="9"/>
  <c r="BY545" i="58"/>
  <c r="BY539" i="58"/>
  <c r="BY551" i="58"/>
  <c r="BY552" i="58" s="1"/>
  <c r="EV25" i="43"/>
  <c r="ET255" i="9" s="1"/>
  <c r="EV14" i="43"/>
  <c r="ET246" i="9" s="1"/>
  <c r="EV31" i="43"/>
  <c r="ET260" i="9" s="1"/>
  <c r="EV17" i="43"/>
  <c r="ET248" i="9" s="1"/>
  <c r="EV30" i="43"/>
  <c r="ET259" i="9" s="1"/>
  <c r="EW5" i="43"/>
  <c r="EV32" i="43"/>
  <c r="ET261" i="9" s="1"/>
  <c r="EV24" i="43"/>
  <c r="ET254" i="9" s="1"/>
  <c r="R19" i="9"/>
  <c r="FT45" i="42"/>
  <c r="FT40" i="42"/>
  <c r="FT41" i="42"/>
  <c r="FT39" i="42"/>
  <c r="FT37" i="42"/>
  <c r="FT35" i="42"/>
  <c r="FT36" i="42"/>
  <c r="FT44" i="42"/>
  <c r="FT34" i="42"/>
  <c r="FT33" i="42"/>
  <c r="FT38" i="42"/>
  <c r="FU5" i="42"/>
  <c r="FU32" i="42" s="1"/>
  <c r="R23" i="9"/>
  <c r="R14" i="9"/>
  <c r="R505" i="9"/>
  <c r="S4" i="9"/>
  <c r="S10" i="9"/>
  <c r="BJ5" i="19"/>
  <c r="BP4" i="19"/>
  <c r="Q228" i="9" l="1"/>
  <c r="P224" i="9"/>
  <c r="R222" i="9"/>
  <c r="EW29" i="43"/>
  <c r="EW27" i="43"/>
  <c r="EU257" i="9" s="1"/>
  <c r="EW16" i="43"/>
  <c r="EU247" i="9" s="1"/>
  <c r="Q245" i="9"/>
  <c r="BA539" i="58"/>
  <c r="BA545" i="58"/>
  <c r="R61" i="9"/>
  <c r="R60" i="9"/>
  <c r="R59" i="9"/>
  <c r="R54" i="9"/>
  <c r="R47" i="9"/>
  <c r="EW25" i="43"/>
  <c r="EU255" i="9" s="1"/>
  <c r="S145" i="9"/>
  <c r="R33" i="9"/>
  <c r="R215" i="9" s="1"/>
  <c r="R38" i="9"/>
  <c r="S24" i="9"/>
  <c r="EW14" i="43"/>
  <c r="EU246" i="9" s="1"/>
  <c r="EW31" i="43"/>
  <c r="EU260" i="9" s="1"/>
  <c r="EW32" i="43"/>
  <c r="EU261" i="9" s="1"/>
  <c r="EW24" i="43"/>
  <c r="EU254" i="9" s="1"/>
  <c r="EW30" i="43"/>
  <c r="EU259" i="9" s="1"/>
  <c r="EX5" i="43"/>
  <c r="EW17" i="43"/>
  <c r="EU248" i="9" s="1"/>
  <c r="FU45" i="42"/>
  <c r="FU44" i="42"/>
  <c r="FU41" i="42"/>
  <c r="FU40" i="42"/>
  <c r="FU38" i="42"/>
  <c r="FU36" i="42"/>
  <c r="FU34" i="42"/>
  <c r="FU39" i="42"/>
  <c r="FU35" i="42"/>
  <c r="FU33" i="42"/>
  <c r="FU37" i="42"/>
  <c r="FV5" i="42"/>
  <c r="FV32" i="42" s="1"/>
  <c r="S17" i="9"/>
  <c r="S35" i="9" s="1"/>
  <c r="R41" i="9"/>
  <c r="R32" i="9"/>
  <c r="R209" i="9" s="1"/>
  <c r="R176" i="9"/>
  <c r="T3" i="9"/>
  <c r="S9" i="9"/>
  <c r="S126" i="9" s="1"/>
  <c r="S8" i="9"/>
  <c r="S22" i="9"/>
  <c r="S23" i="9" s="1"/>
  <c r="S189" i="9"/>
  <c r="S13" i="9"/>
  <c r="BK5" i="19"/>
  <c r="BQ4" i="19"/>
  <c r="P230" i="9" l="1"/>
  <c r="P233" i="9" s="1"/>
  <c r="P549" i="9"/>
  <c r="R226" i="9"/>
  <c r="R227" i="9" s="1"/>
  <c r="R217" i="9"/>
  <c r="R219" i="9" s="1"/>
  <c r="R232" i="9"/>
  <c r="EX29" i="43"/>
  <c r="EX27" i="43"/>
  <c r="EV257" i="9" s="1"/>
  <c r="EX16" i="43"/>
  <c r="EV247" i="9" s="1"/>
  <c r="R207" i="9"/>
  <c r="R208" i="9"/>
  <c r="S42" i="9"/>
  <c r="S34" i="9"/>
  <c r="EX25" i="43"/>
  <c r="EV255" i="9" s="1"/>
  <c r="EX14" i="43"/>
  <c r="EV246" i="9" s="1"/>
  <c r="EX31" i="43"/>
  <c r="EV260" i="9" s="1"/>
  <c r="EX32" i="43"/>
  <c r="EV261" i="9" s="1"/>
  <c r="EX24" i="43"/>
  <c r="EV254" i="9" s="1"/>
  <c r="EX30" i="43"/>
  <c r="EV259" i="9" s="1"/>
  <c r="EX17" i="43"/>
  <c r="EV248" i="9" s="1"/>
  <c r="EY5" i="43"/>
  <c r="S19" i="9"/>
  <c r="FV44" i="42"/>
  <c r="FV40" i="42"/>
  <c r="FV39" i="42"/>
  <c r="FV37" i="42"/>
  <c r="FV35" i="42"/>
  <c r="FV45" i="42"/>
  <c r="FV38" i="42"/>
  <c r="FV34" i="42"/>
  <c r="FV41" i="42"/>
  <c r="FV36" i="42"/>
  <c r="FV33" i="42"/>
  <c r="FW5" i="42"/>
  <c r="FW32" i="42" s="1"/>
  <c r="R179" i="9"/>
  <c r="S14" i="9"/>
  <c r="S505" i="9"/>
  <c r="T10" i="9"/>
  <c r="T4" i="9"/>
  <c r="T222" i="9" s="1"/>
  <c r="BL5" i="19"/>
  <c r="BR4" i="19"/>
  <c r="S222" i="9" l="1"/>
  <c r="R221" i="9"/>
  <c r="R223" i="9" s="1"/>
  <c r="R218" i="9"/>
  <c r="R229" i="9" s="1"/>
  <c r="EY29" i="43"/>
  <c r="EY27" i="43"/>
  <c r="EW257" i="9" s="1"/>
  <c r="EY16" i="43"/>
  <c r="EW247" i="9" s="1"/>
  <c r="R245" i="9"/>
  <c r="CG572" i="58"/>
  <c r="S61" i="9"/>
  <c r="S60" i="9"/>
  <c r="S59" i="9"/>
  <c r="S54" i="9"/>
  <c r="S47" i="9"/>
  <c r="EY25" i="43"/>
  <c r="EW255" i="9" s="1"/>
  <c r="T145" i="9"/>
  <c r="S33" i="9"/>
  <c r="S215" i="9" s="1"/>
  <c r="S38" i="9"/>
  <c r="T24" i="9"/>
  <c r="EY14" i="43"/>
  <c r="EW246" i="9" s="1"/>
  <c r="EY31" i="43"/>
  <c r="EW260" i="9" s="1"/>
  <c r="EY24" i="43"/>
  <c r="EW254" i="9" s="1"/>
  <c r="EZ5" i="43"/>
  <c r="EY17" i="43"/>
  <c r="EW248" i="9" s="1"/>
  <c r="EY30" i="43"/>
  <c r="EW259" i="9" s="1"/>
  <c r="EY32" i="43"/>
  <c r="EW261" i="9" s="1"/>
  <c r="FW45" i="42"/>
  <c r="FW44" i="42"/>
  <c r="FW41" i="42"/>
  <c r="FW38" i="42"/>
  <c r="FW36" i="42"/>
  <c r="FW34" i="42"/>
  <c r="FW40" i="42"/>
  <c r="FW37" i="42"/>
  <c r="FW33" i="42"/>
  <c r="FW35" i="42"/>
  <c r="FW39" i="42"/>
  <c r="FX5" i="42"/>
  <c r="FX32" i="42" s="1"/>
  <c r="T13" i="9"/>
  <c r="T17" i="9"/>
  <c r="T35" i="9" s="1"/>
  <c r="S41" i="9"/>
  <c r="S32" i="9"/>
  <c r="S209" i="9" s="1"/>
  <c r="S176" i="9"/>
  <c r="T9" i="9"/>
  <c r="T126" i="9" s="1"/>
  <c r="U3" i="9"/>
  <c r="T8" i="9"/>
  <c r="T22" i="9"/>
  <c r="T23" i="9" s="1"/>
  <c r="T189" i="9"/>
  <c r="BM5" i="19"/>
  <c r="BS4" i="19"/>
  <c r="S226" i="9" l="1"/>
  <c r="S227" i="9" s="1"/>
  <c r="S217" i="9"/>
  <c r="S219" i="9" s="1"/>
  <c r="R231" i="9"/>
  <c r="R552" i="9" s="1"/>
  <c r="S232" i="9"/>
  <c r="EZ29" i="43"/>
  <c r="EZ27" i="43"/>
  <c r="EX257" i="9" s="1"/>
  <c r="EZ16" i="43"/>
  <c r="EX247" i="9" s="1"/>
  <c r="S207" i="9"/>
  <c r="S208" i="9"/>
  <c r="T42" i="9"/>
  <c r="T34" i="9"/>
  <c r="CG584" i="58"/>
  <c r="CG591" i="58" s="1"/>
  <c r="CG570" i="58"/>
  <c r="CG573" i="58"/>
  <c r="EZ25" i="43"/>
  <c r="EX255" i="9" s="1"/>
  <c r="EZ14" i="43"/>
  <c r="EX246" i="9" s="1"/>
  <c r="EZ31" i="43"/>
  <c r="EX260" i="9" s="1"/>
  <c r="FA5" i="43"/>
  <c r="EZ32" i="43"/>
  <c r="EX261" i="9" s="1"/>
  <c r="EZ24" i="43"/>
  <c r="EX254" i="9" s="1"/>
  <c r="EZ30" i="43"/>
  <c r="EX259" i="9" s="1"/>
  <c r="EZ17" i="43"/>
  <c r="EX248" i="9" s="1"/>
  <c r="FX45" i="42"/>
  <c r="FX40" i="42"/>
  <c r="FX44" i="42"/>
  <c r="FX41" i="42"/>
  <c r="FX39" i="42"/>
  <c r="FX37" i="42"/>
  <c r="FX35" i="42"/>
  <c r="FX36" i="42"/>
  <c r="FX38" i="42"/>
  <c r="FX33" i="42"/>
  <c r="FX34" i="42"/>
  <c r="FY5" i="42"/>
  <c r="FY32" i="42" s="1"/>
  <c r="T14" i="9"/>
  <c r="S179" i="9"/>
  <c r="T505" i="9"/>
  <c r="U10" i="9"/>
  <c r="U4" i="9"/>
  <c r="BN5" i="19"/>
  <c r="BT4" i="19"/>
  <c r="S228" i="9" l="1"/>
  <c r="R224" i="9"/>
  <c r="S221" i="9"/>
  <c r="S223" i="9" s="1"/>
  <c r="U222" i="9"/>
  <c r="S218" i="9"/>
  <c r="S229" i="9" s="1"/>
  <c r="FA29" i="43"/>
  <c r="FA27" i="43"/>
  <c r="EY257" i="9" s="1"/>
  <c r="FA16" i="43"/>
  <c r="EY247" i="9" s="1"/>
  <c r="CG575" i="58"/>
  <c r="T61" i="9"/>
  <c r="T60" i="9"/>
  <c r="T59" i="9"/>
  <c r="T54" i="9"/>
  <c r="T47" i="9"/>
  <c r="FA25" i="43"/>
  <c r="EY255" i="9" s="1"/>
  <c r="U145" i="9"/>
  <c r="T33" i="9"/>
  <c r="T215" i="9" s="1"/>
  <c r="T226" i="9" s="1"/>
  <c r="T227" i="9" s="1"/>
  <c r="T38" i="9"/>
  <c r="U24" i="9"/>
  <c r="FA14" i="43"/>
  <c r="EY246" i="9" s="1"/>
  <c r="FA31" i="43"/>
  <c r="EY260" i="9" s="1"/>
  <c r="FA32" i="43"/>
  <c r="EY261" i="9" s="1"/>
  <c r="FA17" i="43"/>
  <c r="EY248" i="9" s="1"/>
  <c r="FA24" i="43"/>
  <c r="EY254" i="9" s="1"/>
  <c r="FA30" i="43"/>
  <c r="EY259" i="9" s="1"/>
  <c r="FB5" i="43"/>
  <c r="FY45" i="42"/>
  <c r="FY44" i="42"/>
  <c r="FY41" i="42"/>
  <c r="FY40" i="42"/>
  <c r="FY38" i="42"/>
  <c r="FY36" i="42"/>
  <c r="FY34" i="42"/>
  <c r="FY39" i="42"/>
  <c r="FY35" i="42"/>
  <c r="FY33" i="42"/>
  <c r="FY37" i="42"/>
  <c r="FZ5" i="42"/>
  <c r="FZ32" i="42" s="1"/>
  <c r="U13" i="9"/>
  <c r="U17" i="9"/>
  <c r="U35" i="9" s="1"/>
  <c r="T41" i="9"/>
  <c r="T32" i="9"/>
  <c r="T209" i="9" s="1"/>
  <c r="T232" i="9" s="1"/>
  <c r="T176" i="9"/>
  <c r="U9" i="9"/>
  <c r="U126" i="9" s="1"/>
  <c r="V3" i="9"/>
  <c r="U22" i="9"/>
  <c r="U23" i="9" s="1"/>
  <c r="U8" i="9"/>
  <c r="U189" i="9"/>
  <c r="BO5" i="19"/>
  <c r="BU4" i="19"/>
  <c r="R230" i="9" l="1"/>
  <c r="R233" i="9" s="1"/>
  <c r="R549" i="9"/>
  <c r="S231" i="9"/>
  <c r="S552" i="9" s="1"/>
  <c r="FB29" i="43"/>
  <c r="FB27" i="43"/>
  <c r="EZ257" i="9" s="1"/>
  <c r="FB16" i="43"/>
  <c r="EZ247" i="9" s="1"/>
  <c r="T207" i="9"/>
  <c r="T208" i="9"/>
  <c r="CG576" i="58"/>
  <c r="U42" i="9"/>
  <c r="U34" i="9"/>
  <c r="FB25" i="43"/>
  <c r="EZ255" i="9" s="1"/>
  <c r="FB14" i="43"/>
  <c r="EZ246" i="9" s="1"/>
  <c r="FB31" i="43"/>
  <c r="EZ260" i="9" s="1"/>
  <c r="FB30" i="43"/>
  <c r="EZ259" i="9" s="1"/>
  <c r="FC5" i="43"/>
  <c r="FB17" i="43"/>
  <c r="EZ248" i="9" s="1"/>
  <c r="FB32" i="43"/>
  <c r="EZ261" i="9" s="1"/>
  <c r="FB24" i="43"/>
  <c r="EZ254" i="9" s="1"/>
  <c r="FZ45" i="42"/>
  <c r="FZ44" i="42"/>
  <c r="FZ40" i="42"/>
  <c r="FZ39" i="42"/>
  <c r="FZ37" i="42"/>
  <c r="FZ35" i="42"/>
  <c r="FZ41" i="42"/>
  <c r="FZ38" i="42"/>
  <c r="FZ34" i="42"/>
  <c r="FZ36" i="42"/>
  <c r="FZ33" i="42"/>
  <c r="GA5" i="42"/>
  <c r="GA32" i="42" s="1"/>
  <c r="U14" i="9"/>
  <c r="T179" i="9"/>
  <c r="U505" i="9"/>
  <c r="V10" i="9"/>
  <c r="V4" i="9"/>
  <c r="BP5" i="19"/>
  <c r="BV4" i="19"/>
  <c r="T228" i="9" l="1"/>
  <c r="S224" i="9"/>
  <c r="FC29" i="43"/>
  <c r="FC27" i="43"/>
  <c r="FA257" i="9" s="1"/>
  <c r="FC16" i="43"/>
  <c r="FA247" i="9" s="1"/>
  <c r="U61" i="9"/>
  <c r="U60" i="9"/>
  <c r="U59" i="9"/>
  <c r="U54" i="9"/>
  <c r="U47" i="9"/>
  <c r="FC25" i="43"/>
  <c r="FA255" i="9" s="1"/>
  <c r="V145" i="9"/>
  <c r="U33" i="9"/>
  <c r="U215" i="9" s="1"/>
  <c r="U38" i="9"/>
  <c r="V24" i="9"/>
  <c r="FC14" i="43"/>
  <c r="FA246" i="9" s="1"/>
  <c r="FC31" i="43"/>
  <c r="FA260" i="9" s="1"/>
  <c r="FC17" i="43"/>
  <c r="FA248" i="9" s="1"/>
  <c r="FD5" i="43"/>
  <c r="FC30" i="43"/>
  <c r="FA259" i="9" s="1"/>
  <c r="FC32" i="43"/>
  <c r="FA261" i="9" s="1"/>
  <c r="FC24" i="43"/>
  <c r="FA254" i="9" s="1"/>
  <c r="GA45" i="42"/>
  <c r="GA44" i="42"/>
  <c r="GA41" i="42"/>
  <c r="GA38" i="42"/>
  <c r="GA36" i="42"/>
  <c r="GA34" i="42"/>
  <c r="GA37" i="42"/>
  <c r="GA33" i="42"/>
  <c r="GA39" i="42"/>
  <c r="GA40" i="42"/>
  <c r="GA35" i="42"/>
  <c r="GB5" i="42"/>
  <c r="GB32" i="42" s="1"/>
  <c r="V17" i="9"/>
  <c r="V35" i="9" s="1"/>
  <c r="U41" i="9"/>
  <c r="V13" i="9"/>
  <c r="U176" i="9"/>
  <c r="U32" i="9"/>
  <c r="U209" i="9" s="1"/>
  <c r="V8" i="9"/>
  <c r="V9" i="9"/>
  <c r="V126" i="9" s="1"/>
  <c r="V189" i="9"/>
  <c r="V22" i="9"/>
  <c r="V23" i="9" s="1"/>
  <c r="W3" i="9"/>
  <c r="BQ5" i="19"/>
  <c r="BW4" i="19"/>
  <c r="S230" i="9" l="1"/>
  <c r="S233" i="9" s="1"/>
  <c r="S549" i="9"/>
  <c r="U217" i="9"/>
  <c r="U219" i="9" s="1"/>
  <c r="U226" i="9"/>
  <c r="U227" i="9" s="1"/>
  <c r="U232" i="9"/>
  <c r="FD29" i="43"/>
  <c r="FD27" i="43"/>
  <c r="FB257" i="9" s="1"/>
  <c r="FD16" i="43"/>
  <c r="FB247" i="9" s="1"/>
  <c r="U207" i="9"/>
  <c r="U208" i="9"/>
  <c r="V42" i="9"/>
  <c r="V34" i="9"/>
  <c r="FD25" i="43"/>
  <c r="FB255" i="9" s="1"/>
  <c r="FD14" i="43"/>
  <c r="FB246" i="9" s="1"/>
  <c r="FD31" i="43"/>
  <c r="FB260" i="9" s="1"/>
  <c r="FD17" i="43"/>
  <c r="FB248" i="9" s="1"/>
  <c r="FD30" i="43"/>
  <c r="FB259" i="9" s="1"/>
  <c r="FE5" i="43"/>
  <c r="FD32" i="43"/>
  <c r="FB261" i="9" s="1"/>
  <c r="FD24" i="43"/>
  <c r="FB254" i="9" s="1"/>
  <c r="GB45" i="42"/>
  <c r="GB40" i="42"/>
  <c r="GB41" i="42"/>
  <c r="GB39" i="42"/>
  <c r="GB37" i="42"/>
  <c r="GB35" i="42"/>
  <c r="GB44" i="42"/>
  <c r="GB36" i="42"/>
  <c r="GB34" i="42"/>
  <c r="GB33" i="42"/>
  <c r="GB38" i="42"/>
  <c r="GC5" i="42"/>
  <c r="GC32" i="42" s="1"/>
  <c r="V14" i="9"/>
  <c r="V505" i="9"/>
  <c r="W4" i="9"/>
  <c r="W10" i="9"/>
  <c r="V19" i="9"/>
  <c r="BR5" i="19"/>
  <c r="BX4" i="19"/>
  <c r="U218" i="9" l="1"/>
  <c r="U229" i="9" s="1"/>
  <c r="U221" i="9"/>
  <c r="U231" i="9" s="1"/>
  <c r="U552" i="9" s="1"/>
  <c r="V222" i="9"/>
  <c r="FE29" i="43"/>
  <c r="FE27" i="43"/>
  <c r="FC257" i="9" s="1"/>
  <c r="FE16" i="43"/>
  <c r="FC247" i="9" s="1"/>
  <c r="V61" i="9"/>
  <c r="V60" i="9"/>
  <c r="V59" i="9"/>
  <c r="V54" i="9"/>
  <c r="V47" i="9"/>
  <c r="FE25" i="43"/>
  <c r="FC255" i="9" s="1"/>
  <c r="W145" i="9"/>
  <c r="V33" i="9"/>
  <c r="V215" i="9" s="1"/>
  <c r="V38" i="9"/>
  <c r="W24" i="9"/>
  <c r="FE14" i="43"/>
  <c r="FC246" i="9" s="1"/>
  <c r="FE31" i="43"/>
  <c r="FC260" i="9" s="1"/>
  <c r="FE24" i="43"/>
  <c r="FC254" i="9" s="1"/>
  <c r="FE17" i="43"/>
  <c r="FC248" i="9" s="1"/>
  <c r="FE30" i="43"/>
  <c r="FC259" i="9" s="1"/>
  <c r="FF5" i="43"/>
  <c r="FE32" i="43"/>
  <c r="FC261" i="9" s="1"/>
  <c r="GC45" i="42"/>
  <c r="GC44" i="42"/>
  <c r="GC41" i="42"/>
  <c r="GC40" i="42"/>
  <c r="GC38" i="42"/>
  <c r="GC36" i="42"/>
  <c r="GC34" i="42"/>
  <c r="GC39" i="42"/>
  <c r="GC35" i="42"/>
  <c r="GC33" i="42"/>
  <c r="GC37" i="42"/>
  <c r="GD5" i="42"/>
  <c r="GD32" i="42" s="1"/>
  <c r="W13" i="9"/>
  <c r="W17" i="9"/>
  <c r="W35" i="9" s="1"/>
  <c r="V179" i="9"/>
  <c r="V41" i="9"/>
  <c r="V176" i="9"/>
  <c r="V32" i="9"/>
  <c r="V209" i="9" s="1"/>
  <c r="W189" i="9"/>
  <c r="W8" i="9"/>
  <c r="W22" i="9"/>
  <c r="W23" i="9" s="1"/>
  <c r="W9" i="9"/>
  <c r="W126" i="9" s="1"/>
  <c r="X3" i="9"/>
  <c r="BS5" i="19"/>
  <c r="BY4" i="19"/>
  <c r="U223" i="9" l="1"/>
  <c r="V226" i="9"/>
  <c r="V227" i="9" s="1"/>
  <c r="V217" i="9"/>
  <c r="V219" i="9" s="1"/>
  <c r="V232" i="9"/>
  <c r="FF29" i="43"/>
  <c r="FF27" i="43"/>
  <c r="FD257" i="9" s="1"/>
  <c r="FF16" i="43"/>
  <c r="FD247" i="9" s="1"/>
  <c r="V207" i="9"/>
  <c r="V208" i="9"/>
  <c r="W42" i="9"/>
  <c r="W34" i="9"/>
  <c r="CH573" i="58"/>
  <c r="CH584" i="58"/>
  <c r="CH591" i="58" s="1"/>
  <c r="CH570" i="58"/>
  <c r="CH572" i="58"/>
  <c r="CH575" i="58"/>
  <c r="FF25" i="43"/>
  <c r="FD255" i="9" s="1"/>
  <c r="FF14" i="43"/>
  <c r="FD246" i="9" s="1"/>
  <c r="FF31" i="43"/>
  <c r="FD260" i="9" s="1"/>
  <c r="FF32" i="43"/>
  <c r="FD261" i="9" s="1"/>
  <c r="FG5" i="43"/>
  <c r="FF30" i="43"/>
  <c r="FD259" i="9" s="1"/>
  <c r="FF17" i="43"/>
  <c r="FD248" i="9" s="1"/>
  <c r="FF24" i="43"/>
  <c r="FD254" i="9" s="1"/>
  <c r="GD45" i="42"/>
  <c r="GD44" i="42"/>
  <c r="GD40" i="42"/>
  <c r="GD39" i="42"/>
  <c r="GD37" i="42"/>
  <c r="GD35" i="42"/>
  <c r="GD38" i="42"/>
  <c r="GD34" i="42"/>
  <c r="GD41" i="42"/>
  <c r="GD36" i="42"/>
  <c r="GD33" i="42"/>
  <c r="GE5" i="42"/>
  <c r="GE32" i="42" s="1"/>
  <c r="W14" i="9"/>
  <c r="W505" i="9"/>
  <c r="X4" i="9"/>
  <c r="X10" i="9"/>
  <c r="W19" i="9"/>
  <c r="BT5" i="19"/>
  <c r="BZ4" i="19"/>
  <c r="U224" i="9" l="1"/>
  <c r="V228" i="9"/>
  <c r="V221" i="9"/>
  <c r="V223" i="9" s="1"/>
  <c r="W222" i="9"/>
  <c r="V218" i="9"/>
  <c r="V229" i="9" s="1"/>
  <c r="FG29" i="43"/>
  <c r="FG27" i="43"/>
  <c r="FE257" i="9" s="1"/>
  <c r="FG16" i="43"/>
  <c r="FE247" i="9" s="1"/>
  <c r="V245" i="9"/>
  <c r="CH576" i="58"/>
  <c r="W61" i="9"/>
  <c r="W60" i="9"/>
  <c r="W59" i="9"/>
  <c r="W54" i="9"/>
  <c r="W47" i="9"/>
  <c r="FG25" i="43"/>
  <c r="FE255" i="9" s="1"/>
  <c r="X145" i="9"/>
  <c r="W33" i="9"/>
  <c r="W215" i="9" s="1"/>
  <c r="W226" i="9" s="1"/>
  <c r="W227" i="9" s="1"/>
  <c r="W38" i="9"/>
  <c r="X24" i="9"/>
  <c r="FG14" i="43"/>
  <c r="FE246" i="9" s="1"/>
  <c r="FG31" i="43"/>
  <c r="FE260" i="9" s="1"/>
  <c r="FG32" i="43"/>
  <c r="FE261" i="9" s="1"/>
  <c r="FG24" i="43"/>
  <c r="FE254" i="9" s="1"/>
  <c r="FG30" i="43"/>
  <c r="FE259" i="9" s="1"/>
  <c r="FG17" i="43"/>
  <c r="FE248" i="9" s="1"/>
  <c r="FH5" i="43"/>
  <c r="GE45" i="42"/>
  <c r="GE44" i="42"/>
  <c r="GE41" i="42"/>
  <c r="GE38" i="42"/>
  <c r="GE36" i="42"/>
  <c r="GE34" i="42"/>
  <c r="GE40" i="42"/>
  <c r="GE37" i="42"/>
  <c r="GE33" i="42"/>
  <c r="GE35" i="42"/>
  <c r="GE39" i="42"/>
  <c r="GF5" i="42"/>
  <c r="GF32" i="42" s="1"/>
  <c r="X17" i="9"/>
  <c r="X35" i="9" s="1"/>
  <c r="W41" i="9"/>
  <c r="W32" i="9"/>
  <c r="W209" i="9" s="1"/>
  <c r="W176" i="9"/>
  <c r="X13" i="9"/>
  <c r="Y3" i="9"/>
  <c r="X22" i="9"/>
  <c r="X9" i="9"/>
  <c r="X126" i="9" s="1"/>
  <c r="X189" i="9"/>
  <c r="X8" i="9"/>
  <c r="BU5" i="19"/>
  <c r="CA4" i="19"/>
  <c r="W232" i="9" l="1"/>
  <c r="U230" i="9"/>
  <c r="U233" i="9" s="1"/>
  <c r="U549" i="9"/>
  <c r="V231" i="9"/>
  <c r="FH29" i="43"/>
  <c r="FH27" i="43"/>
  <c r="FF257" i="9" s="1"/>
  <c r="FH16" i="43"/>
  <c r="FF247" i="9" s="1"/>
  <c r="W207" i="9"/>
  <c r="W208" i="9"/>
  <c r="X42" i="9"/>
  <c r="X34" i="9"/>
  <c r="CF539" i="58"/>
  <c r="CF545" i="58"/>
  <c r="X23" i="9"/>
  <c r="FH25" i="43"/>
  <c r="FF255" i="9" s="1"/>
  <c r="FH14" i="43"/>
  <c r="FF246" i="9" s="1"/>
  <c r="FH31" i="43"/>
  <c r="FF260" i="9" s="1"/>
  <c r="FH30" i="43"/>
  <c r="FF259" i="9" s="1"/>
  <c r="FI5" i="43"/>
  <c r="FH17" i="43"/>
  <c r="FF248" i="9" s="1"/>
  <c r="FH32" i="43"/>
  <c r="FF261" i="9" s="1"/>
  <c r="FH24" i="43"/>
  <c r="FF254" i="9" s="1"/>
  <c r="GF45" i="42"/>
  <c r="GF40" i="42"/>
  <c r="GF44" i="42"/>
  <c r="GF41" i="42"/>
  <c r="GF39" i="42"/>
  <c r="GF37" i="42"/>
  <c r="GF35" i="42"/>
  <c r="GF36" i="42"/>
  <c r="GF38" i="42"/>
  <c r="GF33" i="42"/>
  <c r="GF34" i="42"/>
  <c r="GG5" i="42"/>
  <c r="GG32" i="42" s="1"/>
  <c r="X14" i="9"/>
  <c r="X505" i="9"/>
  <c r="X19" i="9"/>
  <c r="Y4" i="9"/>
  <c r="Y10" i="9"/>
  <c r="BV5" i="19"/>
  <c r="CB4" i="19"/>
  <c r="V354" i="9" l="1"/>
  <c r="V552" i="9"/>
  <c r="W228" i="9"/>
  <c r="V224" i="9"/>
  <c r="X222" i="9"/>
  <c r="FI29" i="43"/>
  <c r="FI27" i="43"/>
  <c r="FG257" i="9" s="1"/>
  <c r="FI16" i="43"/>
  <c r="FG247" i="9" s="1"/>
  <c r="W245" i="9"/>
  <c r="X61" i="9"/>
  <c r="X60" i="9"/>
  <c r="X59" i="9"/>
  <c r="X54" i="9"/>
  <c r="X47" i="9"/>
  <c r="FI25" i="43"/>
  <c r="FG255" i="9" s="1"/>
  <c r="Y145" i="9"/>
  <c r="X33" i="9"/>
  <c r="X215" i="9" s="1"/>
  <c r="X38" i="9"/>
  <c r="Y24" i="9"/>
  <c r="FI14" i="43"/>
  <c r="FG246" i="9" s="1"/>
  <c r="FI31" i="43"/>
  <c r="FG260" i="9" s="1"/>
  <c r="FJ5" i="43"/>
  <c r="FI32" i="43"/>
  <c r="FG261" i="9" s="1"/>
  <c r="FI24" i="43"/>
  <c r="FG254" i="9" s="1"/>
  <c r="FI30" i="43"/>
  <c r="FG259" i="9" s="1"/>
  <c r="FI17" i="43"/>
  <c r="FG248" i="9" s="1"/>
  <c r="GG45" i="42"/>
  <c r="GG44" i="42"/>
  <c r="GG41" i="42"/>
  <c r="GG40" i="42"/>
  <c r="GG38" i="42"/>
  <c r="GG36" i="42"/>
  <c r="GG34" i="42"/>
  <c r="GG39" i="42"/>
  <c r="GG35" i="42"/>
  <c r="GG33" i="42"/>
  <c r="GG37" i="42"/>
  <c r="GH5" i="42"/>
  <c r="GH32" i="42" s="1"/>
  <c r="Y17" i="9"/>
  <c r="Y35" i="9" s="1"/>
  <c r="X32" i="9"/>
  <c r="X209" i="9" s="1"/>
  <c r="X41" i="9"/>
  <c r="X176" i="9"/>
  <c r="Y13" i="9"/>
  <c r="Y22" i="9"/>
  <c r="Y23" i="9" s="1"/>
  <c r="Y9" i="9"/>
  <c r="Y126" i="9" s="1"/>
  <c r="Y8" i="9"/>
  <c r="Z3" i="9"/>
  <c r="Y189" i="9"/>
  <c r="BW5" i="19"/>
  <c r="CC4" i="19"/>
  <c r="V230" i="9" l="1"/>
  <c r="V233" i="9" s="1"/>
  <c r="V549" i="9"/>
  <c r="X226" i="9"/>
  <c r="X227" i="9" s="1"/>
  <c r="X217" i="9"/>
  <c r="X219" i="9" s="1"/>
  <c r="X232" i="9"/>
  <c r="FJ29" i="43"/>
  <c r="FJ27" i="43"/>
  <c r="FH257" i="9" s="1"/>
  <c r="FJ16" i="43"/>
  <c r="FH247" i="9" s="1"/>
  <c r="X207" i="9"/>
  <c r="X208" i="9"/>
  <c r="Y42" i="9"/>
  <c r="Y34" i="9"/>
  <c r="CI571" i="58"/>
  <c r="FJ25" i="43"/>
  <c r="FH255" i="9" s="1"/>
  <c r="FJ14" i="43"/>
  <c r="FH246" i="9" s="1"/>
  <c r="FJ31" i="43"/>
  <c r="FH260" i="9" s="1"/>
  <c r="FJ24" i="43"/>
  <c r="FH254" i="9" s="1"/>
  <c r="FJ30" i="43"/>
  <c r="FH259" i="9" s="1"/>
  <c r="FJ17" i="43"/>
  <c r="FH248" i="9" s="1"/>
  <c r="FK5" i="43"/>
  <c r="FJ32" i="43"/>
  <c r="FH261" i="9" s="1"/>
  <c r="GH45" i="42"/>
  <c r="GH44" i="42"/>
  <c r="GH40" i="42"/>
  <c r="GH39" i="42"/>
  <c r="GH37" i="42"/>
  <c r="GH35" i="42"/>
  <c r="GH41" i="42"/>
  <c r="GH38" i="42"/>
  <c r="GH34" i="42"/>
  <c r="GH36" i="42"/>
  <c r="GH33" i="42"/>
  <c r="GI5" i="42"/>
  <c r="GI32" i="42" s="1"/>
  <c r="Y14" i="9"/>
  <c r="Y505" i="9"/>
  <c r="Y19" i="9"/>
  <c r="Z10" i="9"/>
  <c r="Z4" i="9"/>
  <c r="BX5" i="19"/>
  <c r="CD4" i="19"/>
  <c r="X221" i="9" l="1"/>
  <c r="X223" i="9" s="1"/>
  <c r="X218" i="9"/>
  <c r="X229" i="9" s="1"/>
  <c r="Y215" i="9"/>
  <c r="Y222" i="9"/>
  <c r="FK29" i="43"/>
  <c r="FK27" i="43"/>
  <c r="FI257" i="9" s="1"/>
  <c r="FK16" i="43"/>
  <c r="FI247" i="9" s="1"/>
  <c r="X245" i="9"/>
  <c r="X250" i="9" s="1"/>
  <c r="X266" i="9" s="1"/>
  <c r="CV545" i="58"/>
  <c r="CV542" i="58"/>
  <c r="Y61" i="9"/>
  <c r="Y60" i="9"/>
  <c r="Y59" i="9"/>
  <c r="Y54" i="9"/>
  <c r="Y47" i="9"/>
  <c r="FK25" i="43"/>
  <c r="FI255" i="9" s="1"/>
  <c r="Z145" i="9"/>
  <c r="Y33" i="9"/>
  <c r="Y38" i="9"/>
  <c r="Z24" i="9"/>
  <c r="FK14" i="43"/>
  <c r="FI246" i="9" s="1"/>
  <c r="FK31" i="43"/>
  <c r="FI260" i="9" s="1"/>
  <c r="FK17" i="43"/>
  <c r="FI248" i="9" s="1"/>
  <c r="FK30" i="43"/>
  <c r="FI259" i="9" s="1"/>
  <c r="FK32" i="43"/>
  <c r="FI261" i="9" s="1"/>
  <c r="FK24" i="43"/>
  <c r="FI254" i="9" s="1"/>
  <c r="FL5" i="43"/>
  <c r="GI45" i="42"/>
  <c r="GI44" i="42"/>
  <c r="GI41" i="42"/>
  <c r="GI38" i="42"/>
  <c r="GI36" i="42"/>
  <c r="GI34" i="42"/>
  <c r="GI37" i="42"/>
  <c r="GI33" i="42"/>
  <c r="GI40" i="42"/>
  <c r="GI39" i="42"/>
  <c r="GI35" i="42"/>
  <c r="GJ5" i="42"/>
  <c r="GJ32" i="42" s="1"/>
  <c r="Z17" i="9"/>
  <c r="Z35" i="9" s="1"/>
  <c r="Y41" i="9"/>
  <c r="Y32" i="9"/>
  <c r="Y209" i="9" s="1"/>
  <c r="Z13" i="9"/>
  <c r="Y179" i="9"/>
  <c r="Y176" i="9"/>
  <c r="Z189" i="9"/>
  <c r="Z22" i="9"/>
  <c r="Z23" i="9" s="1"/>
  <c r="Z8" i="9"/>
  <c r="Z9" i="9"/>
  <c r="Z126" i="9" s="1"/>
  <c r="AA3" i="9"/>
  <c r="BY5" i="19"/>
  <c r="CE4" i="19"/>
  <c r="Y226" i="9" l="1"/>
  <c r="Y227" i="9" s="1"/>
  <c r="Y217" i="9"/>
  <c r="Y219" i="9" s="1"/>
  <c r="X231" i="9"/>
  <c r="X552" i="9" s="1"/>
  <c r="Y232" i="9"/>
  <c r="FL29" i="43"/>
  <c r="FL27" i="43"/>
  <c r="FJ257" i="9" s="1"/>
  <c r="FL16" i="43"/>
  <c r="FJ247" i="9" s="1"/>
  <c r="Y207" i="9"/>
  <c r="Y208" i="9"/>
  <c r="Z42" i="9"/>
  <c r="Z34" i="9"/>
  <c r="CG539" i="58"/>
  <c r="CG545" i="58"/>
  <c r="FL25" i="43"/>
  <c r="FJ255" i="9" s="1"/>
  <c r="FL14" i="43"/>
  <c r="FJ246" i="9" s="1"/>
  <c r="FL31" i="43"/>
  <c r="FJ260" i="9" s="1"/>
  <c r="FL32" i="43"/>
  <c r="FJ261" i="9" s="1"/>
  <c r="FL24" i="43"/>
  <c r="FJ254" i="9" s="1"/>
  <c r="FL17" i="43"/>
  <c r="FJ248" i="9" s="1"/>
  <c r="FM5" i="43"/>
  <c r="FL30" i="43"/>
  <c r="FJ259" i="9" s="1"/>
  <c r="GJ45" i="42"/>
  <c r="GJ40" i="42"/>
  <c r="GJ41" i="42"/>
  <c r="GJ39" i="42"/>
  <c r="GJ37" i="42"/>
  <c r="GJ35" i="42"/>
  <c r="GJ36" i="42"/>
  <c r="GJ44" i="42"/>
  <c r="GJ34" i="42"/>
  <c r="GJ33" i="42"/>
  <c r="GJ38" i="42"/>
  <c r="GK5" i="42"/>
  <c r="GK32" i="42" s="1"/>
  <c r="Z505" i="9"/>
  <c r="Z14" i="9"/>
  <c r="AA10" i="9"/>
  <c r="AA4" i="9"/>
  <c r="Z19" i="9"/>
  <c r="BZ5" i="19"/>
  <c r="CF4" i="19"/>
  <c r="Y228" i="9" l="1"/>
  <c r="X224" i="9"/>
  <c r="Y221" i="9"/>
  <c r="Y223" i="9" s="1"/>
  <c r="Y218" i="9"/>
  <c r="Y229" i="9" s="1"/>
  <c r="Z215" i="9"/>
  <c r="Z222" i="9"/>
  <c r="FM29" i="43"/>
  <c r="FM27" i="43"/>
  <c r="FK257" i="9" s="1"/>
  <c r="FM16" i="43"/>
  <c r="FK247" i="9" s="1"/>
  <c r="CW545" i="58"/>
  <c r="CW542" i="58"/>
  <c r="Z61" i="9"/>
  <c r="Z60" i="9"/>
  <c r="Z59" i="9"/>
  <c r="Z54" i="9"/>
  <c r="Z47" i="9"/>
  <c r="FM25" i="43"/>
  <c r="FK255" i="9" s="1"/>
  <c r="AA145" i="9"/>
  <c r="Z33" i="9"/>
  <c r="Z38" i="9"/>
  <c r="AA24" i="9"/>
  <c r="FM14" i="43"/>
  <c r="FK246" i="9" s="1"/>
  <c r="FM31" i="43"/>
  <c r="FK260" i="9" s="1"/>
  <c r="FM32" i="43"/>
  <c r="FK261" i="9" s="1"/>
  <c r="FM24" i="43"/>
  <c r="FK254" i="9" s="1"/>
  <c r="FN5" i="43"/>
  <c r="FM17" i="43"/>
  <c r="FK248" i="9" s="1"/>
  <c r="FM30" i="43"/>
  <c r="FK259" i="9" s="1"/>
  <c r="GK45" i="42"/>
  <c r="GK44" i="42"/>
  <c r="GK41" i="42"/>
  <c r="GK40" i="42"/>
  <c r="GK38" i="42"/>
  <c r="GK36" i="42"/>
  <c r="GK34" i="42"/>
  <c r="GK39" i="42"/>
  <c r="GK35" i="42"/>
  <c r="GK33" i="42"/>
  <c r="GK37" i="42"/>
  <c r="GL5" i="42"/>
  <c r="GL32" i="42" s="1"/>
  <c r="AA13" i="9"/>
  <c r="AA303" i="9" s="1"/>
  <c r="AA17" i="9"/>
  <c r="AA35" i="9" s="1"/>
  <c r="Z41" i="9"/>
  <c r="Z32" i="9"/>
  <c r="Z209" i="9" s="1"/>
  <c r="Z179" i="9"/>
  <c r="Z176" i="9"/>
  <c r="AA22" i="9"/>
  <c r="AA9" i="9"/>
  <c r="AA189" i="9"/>
  <c r="AA8" i="9"/>
  <c r="AB3" i="9"/>
  <c r="CA5" i="19"/>
  <c r="CG4" i="19"/>
  <c r="X230" i="9" l="1"/>
  <c r="X233" i="9" s="1"/>
  <c r="X549" i="9"/>
  <c r="Y231" i="9"/>
  <c r="Y552" i="9" s="1"/>
  <c r="Z226" i="9"/>
  <c r="Z227" i="9" s="1"/>
  <c r="Z232" i="9"/>
  <c r="FN29" i="43"/>
  <c r="FN27" i="43"/>
  <c r="FL257" i="9" s="1"/>
  <c r="FN16" i="43"/>
  <c r="FL247" i="9" s="1"/>
  <c r="Z207" i="9"/>
  <c r="Z208" i="9"/>
  <c r="AA42" i="9"/>
  <c r="AA34" i="9"/>
  <c r="CW551" i="58"/>
  <c r="AA23" i="9"/>
  <c r="FN25" i="43"/>
  <c r="FL255" i="9" s="1"/>
  <c r="FN14" i="43"/>
  <c r="FL246" i="9" s="1"/>
  <c r="FN31" i="43"/>
  <c r="FL260" i="9" s="1"/>
  <c r="FN17" i="43"/>
  <c r="FL248" i="9" s="1"/>
  <c r="FN30" i="43"/>
  <c r="FL259" i="9" s="1"/>
  <c r="FO5" i="43"/>
  <c r="FN32" i="43"/>
  <c r="FL261" i="9" s="1"/>
  <c r="FN24" i="43"/>
  <c r="FL254" i="9" s="1"/>
  <c r="GL44" i="42"/>
  <c r="GL40" i="42"/>
  <c r="GL45" i="42"/>
  <c r="GL39" i="42"/>
  <c r="GL37" i="42"/>
  <c r="GL35" i="42"/>
  <c r="GL38" i="42"/>
  <c r="GL34" i="42"/>
  <c r="GL41" i="42"/>
  <c r="GL36" i="42"/>
  <c r="GL33" i="42"/>
  <c r="GM5" i="42"/>
  <c r="GM32" i="42" s="1"/>
  <c r="AA14" i="9"/>
  <c r="AA19" i="9"/>
  <c r="AB4" i="9"/>
  <c r="AB10" i="9"/>
  <c r="CB5" i="19"/>
  <c r="CH4" i="19"/>
  <c r="Z228" i="9" l="1"/>
  <c r="Y224" i="9"/>
  <c r="AA222" i="9"/>
  <c r="FO29" i="43"/>
  <c r="FO27" i="43"/>
  <c r="FM257" i="9" s="1"/>
  <c r="FO16" i="43"/>
  <c r="FM247" i="9" s="1"/>
  <c r="CH545" i="58"/>
  <c r="CH539" i="58"/>
  <c r="CH542" i="58"/>
  <c r="AA61" i="9"/>
  <c r="AA60" i="9"/>
  <c r="AA59" i="9"/>
  <c r="AA54" i="9"/>
  <c r="AA47" i="9"/>
  <c r="FO25" i="43"/>
  <c r="FM255" i="9" s="1"/>
  <c r="AA38" i="9"/>
  <c r="AA505" i="9"/>
  <c r="AB145" i="9"/>
  <c r="AB24" i="9"/>
  <c r="FO14" i="43"/>
  <c r="FM246" i="9" s="1"/>
  <c r="FO31" i="43"/>
  <c r="FM260" i="9" s="1"/>
  <c r="FO24" i="43"/>
  <c r="FM254" i="9" s="1"/>
  <c r="FO17" i="43"/>
  <c r="FM248" i="9" s="1"/>
  <c r="FP5" i="43"/>
  <c r="FO30" i="43"/>
  <c r="FM259" i="9" s="1"/>
  <c r="FO32" i="43"/>
  <c r="FM261" i="9" s="1"/>
  <c r="GM45" i="42"/>
  <c r="GM44" i="42"/>
  <c r="GM41" i="42"/>
  <c r="GM38" i="42"/>
  <c r="GM36" i="42"/>
  <c r="GM34" i="42"/>
  <c r="GM40" i="42"/>
  <c r="GM37" i="42"/>
  <c r="GM33" i="42"/>
  <c r="GM35" i="42"/>
  <c r="GM39" i="42"/>
  <c r="GN5" i="42"/>
  <c r="GN32" i="42" s="1"/>
  <c r="AB13" i="9"/>
  <c r="AB303" i="9" s="1"/>
  <c r="AB17" i="9"/>
  <c r="AB35" i="9" s="1"/>
  <c r="AA41" i="9"/>
  <c r="AA32" i="9"/>
  <c r="AA209" i="9" s="1"/>
  <c r="AA176" i="9"/>
  <c r="AA33" i="9"/>
  <c r="AA215" i="9" s="1"/>
  <c r="AC3" i="9"/>
  <c r="AB189" i="9"/>
  <c r="AB22" i="9"/>
  <c r="AB23" i="9" s="1"/>
  <c r="AB8" i="9"/>
  <c r="AB9" i="9"/>
  <c r="CC5" i="19"/>
  <c r="CI4" i="19"/>
  <c r="Y230" i="9" l="1"/>
  <c r="Y233" i="9" s="1"/>
  <c r="Y549" i="9"/>
  <c r="AA217" i="9"/>
  <c r="AA219" i="9" s="1"/>
  <c r="AA226" i="9"/>
  <c r="AA227" i="9" s="1"/>
  <c r="AA232" i="9"/>
  <c r="FP29" i="43"/>
  <c r="FP27" i="43"/>
  <c r="FN257" i="9" s="1"/>
  <c r="FP16" i="43"/>
  <c r="FN247" i="9" s="1"/>
  <c r="AA207" i="9"/>
  <c r="AA208" i="9"/>
  <c r="AB42" i="9"/>
  <c r="AB34" i="9"/>
  <c r="CH551" i="58"/>
  <c r="FP25" i="43"/>
  <c r="FN255" i="9" s="1"/>
  <c r="FP14" i="43"/>
  <c r="FN246" i="9" s="1"/>
  <c r="FP31" i="43"/>
  <c r="FN260" i="9" s="1"/>
  <c r="FP24" i="43"/>
  <c r="FN254" i="9" s="1"/>
  <c r="FP30" i="43"/>
  <c r="FN259" i="9" s="1"/>
  <c r="FP17" i="43"/>
  <c r="FN248" i="9" s="1"/>
  <c r="FQ5" i="43"/>
  <c r="FP32" i="43"/>
  <c r="FN261" i="9" s="1"/>
  <c r="GN45" i="42"/>
  <c r="GN40" i="42"/>
  <c r="GN44" i="42"/>
  <c r="GN41" i="42"/>
  <c r="GN39" i="42"/>
  <c r="GN37" i="42"/>
  <c r="GN35" i="42"/>
  <c r="GN36" i="42"/>
  <c r="GN38" i="42"/>
  <c r="GN33" i="42"/>
  <c r="GN34" i="42"/>
  <c r="GO5" i="42"/>
  <c r="GO32" i="42" s="1"/>
  <c r="AB14" i="9"/>
  <c r="AB19" i="9"/>
  <c r="AC4" i="9"/>
  <c r="AC10" i="9"/>
  <c r="CD5" i="19"/>
  <c r="CJ4" i="19"/>
  <c r="AA218" i="9" l="1"/>
  <c r="AA229" i="9" s="1"/>
  <c r="AB222" i="9"/>
  <c r="AA221" i="9"/>
  <c r="AA223" i="9" s="1"/>
  <c r="FQ29" i="43"/>
  <c r="FQ27" i="43"/>
  <c r="FO257" i="9" s="1"/>
  <c r="FQ16" i="43"/>
  <c r="FO247" i="9" s="1"/>
  <c r="AB61" i="9"/>
  <c r="AB60" i="9"/>
  <c r="AB59" i="9"/>
  <c r="AB54" i="9"/>
  <c r="AB47" i="9"/>
  <c r="FQ25" i="43"/>
  <c r="FO255" i="9" s="1"/>
  <c r="AB38" i="9"/>
  <c r="AB505" i="9"/>
  <c r="AC145" i="9"/>
  <c r="AC24" i="9"/>
  <c r="FQ14" i="43"/>
  <c r="FO246" i="9" s="1"/>
  <c r="FQ31" i="43"/>
  <c r="FO260" i="9" s="1"/>
  <c r="FR5" i="43"/>
  <c r="FQ32" i="43"/>
  <c r="FO261" i="9" s="1"/>
  <c r="FQ17" i="43"/>
  <c r="FO248" i="9" s="1"/>
  <c r="FQ24" i="43"/>
  <c r="FO254" i="9" s="1"/>
  <c r="FQ30" i="43"/>
  <c r="FO259" i="9" s="1"/>
  <c r="GO45" i="42"/>
  <c r="GO44" i="42"/>
  <c r="GO41" i="42"/>
  <c r="GO40" i="42"/>
  <c r="GO38" i="42"/>
  <c r="GO36" i="42"/>
  <c r="GO34" i="42"/>
  <c r="GO39" i="42"/>
  <c r="GO35" i="42"/>
  <c r="GO33" i="42"/>
  <c r="GO37" i="42"/>
  <c r="GP5" i="42"/>
  <c r="GP32" i="42" s="1"/>
  <c r="AC13" i="9"/>
  <c r="AC303" i="9" s="1"/>
  <c r="AC17" i="9"/>
  <c r="AC35" i="9" s="1"/>
  <c r="AB41" i="9"/>
  <c r="AB33" i="9"/>
  <c r="AB215" i="9" s="1"/>
  <c r="AB32" i="9"/>
  <c r="AB209" i="9" s="1"/>
  <c r="AB179" i="9"/>
  <c r="AB176" i="9"/>
  <c r="AC189" i="9"/>
  <c r="AC8" i="9"/>
  <c r="AC22" i="9"/>
  <c r="AC23" i="9" s="1"/>
  <c r="AC9" i="9"/>
  <c r="AD3" i="9"/>
  <c r="AD217" i="9" s="1"/>
  <c r="CE5" i="19"/>
  <c r="CK4" i="19"/>
  <c r="AB217" i="9" l="1"/>
  <c r="AB219" i="9" s="1"/>
  <c r="AB226" i="9"/>
  <c r="AB227" i="9" s="1"/>
  <c r="AB232" i="9"/>
  <c r="AA231" i="9"/>
  <c r="AA552" i="9" s="1"/>
  <c r="FR29" i="43"/>
  <c r="FR27" i="43"/>
  <c r="FP257" i="9" s="1"/>
  <c r="FR16" i="43"/>
  <c r="FP247" i="9" s="1"/>
  <c r="AB207" i="9"/>
  <c r="AB208" i="9"/>
  <c r="AC42" i="9"/>
  <c r="AC34" i="9"/>
  <c r="CI545" i="58"/>
  <c r="CI539" i="58"/>
  <c r="CI542" i="58"/>
  <c r="FR25" i="43"/>
  <c r="FP255" i="9" s="1"/>
  <c r="FR14" i="43"/>
  <c r="FP246" i="9" s="1"/>
  <c r="FR31" i="43"/>
  <c r="FP260" i="9" s="1"/>
  <c r="FR24" i="43"/>
  <c r="FP254" i="9" s="1"/>
  <c r="FR30" i="43"/>
  <c r="FP259" i="9" s="1"/>
  <c r="FS5" i="43"/>
  <c r="FR32" i="43"/>
  <c r="FP261" i="9" s="1"/>
  <c r="FR17" i="43"/>
  <c r="FP248" i="9" s="1"/>
  <c r="GP45" i="42"/>
  <c r="GP44" i="42"/>
  <c r="GP40" i="42"/>
  <c r="GP39" i="42"/>
  <c r="GP37" i="42"/>
  <c r="GP35" i="42"/>
  <c r="GP41" i="42"/>
  <c r="GP38" i="42"/>
  <c r="GP34" i="42"/>
  <c r="GP36" i="42"/>
  <c r="GP33" i="42"/>
  <c r="GQ5" i="42"/>
  <c r="GQ32" i="42" s="1"/>
  <c r="AC14" i="9"/>
  <c r="AD10" i="9"/>
  <c r="AD4" i="9"/>
  <c r="AD219" i="9" s="1"/>
  <c r="AC19" i="9"/>
  <c r="CF5" i="19"/>
  <c r="CL4" i="19"/>
  <c r="AB218" i="9" l="1"/>
  <c r="AD218" i="9"/>
  <c r="AD229" i="9" s="1"/>
  <c r="AB228" i="9"/>
  <c r="AA224" i="9"/>
  <c r="AB229" i="9"/>
  <c r="AC222" i="9"/>
  <c r="AD222" i="9"/>
  <c r="AD232" i="9" s="1"/>
  <c r="AB221" i="9"/>
  <c r="AB223" i="9" s="1"/>
  <c r="FS29" i="43"/>
  <c r="FS27" i="43"/>
  <c r="FQ257" i="9" s="1"/>
  <c r="FS16" i="43"/>
  <c r="FQ247" i="9" s="1"/>
  <c r="AB245" i="9"/>
  <c r="CI551" i="58"/>
  <c r="AC61" i="9"/>
  <c r="AC60" i="9"/>
  <c r="AC59" i="9"/>
  <c r="AC54" i="9"/>
  <c r="AC47" i="9"/>
  <c r="FS25" i="43"/>
  <c r="FQ255" i="9" s="1"/>
  <c r="AC38" i="9"/>
  <c r="AC505" i="9"/>
  <c r="AD145" i="9"/>
  <c r="AD24" i="9"/>
  <c r="FS14" i="43"/>
  <c r="FQ246" i="9" s="1"/>
  <c r="FS31" i="43"/>
  <c r="FQ260" i="9" s="1"/>
  <c r="FS17" i="43"/>
  <c r="FQ248" i="9" s="1"/>
  <c r="FT5" i="43"/>
  <c r="FS32" i="43"/>
  <c r="FQ261" i="9" s="1"/>
  <c r="FS24" i="43"/>
  <c r="FQ254" i="9" s="1"/>
  <c r="FS30" i="43"/>
  <c r="FQ259" i="9" s="1"/>
  <c r="GQ45" i="42"/>
  <c r="GQ44" i="42"/>
  <c r="GQ41" i="42"/>
  <c r="GQ38" i="42"/>
  <c r="GQ36" i="42"/>
  <c r="GQ34" i="42"/>
  <c r="GQ37" i="42"/>
  <c r="GQ33" i="42"/>
  <c r="GQ39" i="42"/>
  <c r="GQ40" i="42"/>
  <c r="GQ35" i="42"/>
  <c r="GR5" i="42"/>
  <c r="GR32" i="42" s="1"/>
  <c r="AD17" i="9"/>
  <c r="AC176" i="9"/>
  <c r="AC32" i="9"/>
  <c r="AC209" i="9" s="1"/>
  <c r="AC41" i="9"/>
  <c r="AC179" i="9"/>
  <c r="AC33" i="9"/>
  <c r="AC215" i="9" s="1"/>
  <c r="AD13" i="9"/>
  <c r="AD303" i="9" s="1"/>
  <c r="AD189" i="9"/>
  <c r="AD22" i="9"/>
  <c r="AD23" i="9" s="1"/>
  <c r="AD8" i="9"/>
  <c r="AD9" i="9"/>
  <c r="AE3" i="9"/>
  <c r="AE217" i="9" s="1"/>
  <c r="CG5" i="19"/>
  <c r="CM4" i="19"/>
  <c r="AA230" i="9" l="1"/>
  <c r="AA233" i="9" s="1"/>
  <c r="AA549" i="9"/>
  <c r="AD221" i="9"/>
  <c r="AD223" i="9" s="1"/>
  <c r="AC226" i="9"/>
  <c r="AC227" i="9" s="1"/>
  <c r="AC232" i="9"/>
  <c r="AB231" i="9"/>
  <c r="AB552" i="9" s="1"/>
  <c r="FT29" i="43"/>
  <c r="AD245" i="9"/>
  <c r="AD250" i="9" s="1"/>
  <c r="FT27" i="43"/>
  <c r="FR257" i="9" s="1"/>
  <c r="FT16" i="43"/>
  <c r="FR247" i="9" s="1"/>
  <c r="AC207" i="9"/>
  <c r="AC208" i="9"/>
  <c r="AD42" i="9"/>
  <c r="FT25" i="43"/>
  <c r="FR255" i="9" s="1"/>
  <c r="FT14" i="43"/>
  <c r="FR246" i="9" s="1"/>
  <c r="FT31" i="43"/>
  <c r="FR260" i="9" s="1"/>
  <c r="FT17" i="43"/>
  <c r="FR248" i="9" s="1"/>
  <c r="FT30" i="43"/>
  <c r="FR259" i="9" s="1"/>
  <c r="FU5" i="43"/>
  <c r="FT32" i="43"/>
  <c r="FR261" i="9" s="1"/>
  <c r="FT24" i="43"/>
  <c r="FR254" i="9" s="1"/>
  <c r="GR45" i="42"/>
  <c r="GR40" i="42"/>
  <c r="GR41" i="42"/>
  <c r="GR39" i="42"/>
  <c r="GR37" i="42"/>
  <c r="GR35" i="42"/>
  <c r="GR44" i="42"/>
  <c r="GR36" i="42"/>
  <c r="GR34" i="42"/>
  <c r="GR33" i="42"/>
  <c r="GR38" i="42"/>
  <c r="GS5" i="42"/>
  <c r="GS32" i="42" s="1"/>
  <c r="AD14" i="9"/>
  <c r="AE4" i="9"/>
  <c r="AE219" i="9" s="1"/>
  <c r="AE10" i="9"/>
  <c r="CH5" i="19"/>
  <c r="CN4" i="19"/>
  <c r="AD231" i="9" l="1"/>
  <c r="AD552" i="9" s="1"/>
  <c r="AE218" i="9"/>
  <c r="AE229" i="9" s="1"/>
  <c r="AE222" i="9"/>
  <c r="AE232" i="9" s="1"/>
  <c r="AE221" i="9"/>
  <c r="AE223" i="9" s="1"/>
  <c r="AC228" i="9"/>
  <c r="AB224" i="9"/>
  <c r="AE228" i="9"/>
  <c r="AD224" i="9"/>
  <c r="FU29" i="43"/>
  <c r="FU27" i="43"/>
  <c r="FS257" i="9" s="1"/>
  <c r="FU16" i="43"/>
  <c r="FS247" i="9" s="1"/>
  <c r="AC245" i="9"/>
  <c r="CJ545" i="58"/>
  <c r="CJ539" i="58"/>
  <c r="CJ542" i="58"/>
  <c r="AD61" i="9"/>
  <c r="AD60" i="9"/>
  <c r="AD59" i="9"/>
  <c r="AD54" i="9"/>
  <c r="AD47" i="9"/>
  <c r="FU25" i="43"/>
  <c r="FS255" i="9" s="1"/>
  <c r="AD505" i="9"/>
  <c r="AE145" i="9"/>
  <c r="AE24" i="9"/>
  <c r="FU14" i="43"/>
  <c r="FS246" i="9" s="1"/>
  <c r="FU31" i="43"/>
  <c r="FS260" i="9" s="1"/>
  <c r="FU24" i="43"/>
  <c r="FS254" i="9" s="1"/>
  <c r="FU30" i="43"/>
  <c r="FS259" i="9" s="1"/>
  <c r="FU17" i="43"/>
  <c r="FS248" i="9" s="1"/>
  <c r="FV5" i="43"/>
  <c r="FU32" i="43"/>
  <c r="FS261" i="9" s="1"/>
  <c r="GS45" i="42"/>
  <c r="GS44" i="42"/>
  <c r="GS41" i="42"/>
  <c r="GS40" i="42"/>
  <c r="GS38" i="42"/>
  <c r="GS36" i="42"/>
  <c r="GS34" i="42"/>
  <c r="GS39" i="42"/>
  <c r="GS35" i="42"/>
  <c r="GS33" i="42"/>
  <c r="GS37" i="42"/>
  <c r="GT5" i="42"/>
  <c r="GT32" i="42" s="1"/>
  <c r="AE17" i="9"/>
  <c r="AD41" i="9"/>
  <c r="AD179" i="9"/>
  <c r="AD176" i="9"/>
  <c r="AE13" i="9"/>
  <c r="AE303" i="9" s="1"/>
  <c r="AF3" i="9"/>
  <c r="AE22" i="9"/>
  <c r="AE23" i="9" s="1"/>
  <c r="AE9" i="9"/>
  <c r="AE189" i="9"/>
  <c r="AE8" i="9"/>
  <c r="CI5" i="19"/>
  <c r="CO4" i="19"/>
  <c r="AD230" i="9" l="1"/>
  <c r="AD233" i="9" s="1"/>
  <c r="AD549" i="9"/>
  <c r="AB230" i="9"/>
  <c r="AB233" i="9" s="1"/>
  <c r="AB549" i="9"/>
  <c r="AE231" i="9"/>
  <c r="AE552" i="9" s="1"/>
  <c r="FV29" i="43"/>
  <c r="AD354" i="9"/>
  <c r="FV27" i="43"/>
  <c r="FT257" i="9" s="1"/>
  <c r="FV16" i="43"/>
  <c r="FT247" i="9" s="1"/>
  <c r="AE42" i="9"/>
  <c r="CJ551" i="58"/>
  <c r="FV25" i="43"/>
  <c r="FT255" i="9" s="1"/>
  <c r="FV14" i="43"/>
  <c r="FT246" i="9" s="1"/>
  <c r="FV31" i="43"/>
  <c r="FT260" i="9" s="1"/>
  <c r="FV17" i="43"/>
  <c r="FT248" i="9" s="1"/>
  <c r="FV24" i="43"/>
  <c r="FT254" i="9" s="1"/>
  <c r="FV30" i="43"/>
  <c r="FT259" i="9" s="1"/>
  <c r="FV32" i="43"/>
  <c r="FT261" i="9" s="1"/>
  <c r="FW5" i="43"/>
  <c r="GT45" i="42"/>
  <c r="GT44" i="42"/>
  <c r="GT40" i="42"/>
  <c r="GT39" i="42"/>
  <c r="GT37" i="42"/>
  <c r="GT35" i="42"/>
  <c r="GT38" i="42"/>
  <c r="GT34" i="42"/>
  <c r="GT41" i="42"/>
  <c r="GT36" i="42"/>
  <c r="GT33" i="42"/>
  <c r="GU5" i="42"/>
  <c r="GU32" i="42" s="1"/>
  <c r="AE14" i="9"/>
  <c r="AF4" i="9"/>
  <c r="AF222" i="9" s="1"/>
  <c r="AF232" i="9" s="1"/>
  <c r="AF10" i="9"/>
  <c r="CJ5" i="19"/>
  <c r="CP4" i="19"/>
  <c r="AF228" i="9" l="1"/>
  <c r="AE224" i="9"/>
  <c r="FW29" i="43"/>
  <c r="FW27" i="43"/>
  <c r="FU257" i="9" s="1"/>
  <c r="FW16" i="43"/>
  <c r="FU247" i="9" s="1"/>
  <c r="AE61" i="9"/>
  <c r="AE60" i="9"/>
  <c r="AE59" i="9"/>
  <c r="AE54" i="9"/>
  <c r="AE47" i="9"/>
  <c r="FW25" i="43"/>
  <c r="FU255" i="9" s="1"/>
  <c r="AE505" i="9"/>
  <c r="AF145" i="9"/>
  <c r="AF24" i="9"/>
  <c r="FW14" i="43"/>
  <c r="FU246" i="9" s="1"/>
  <c r="FW31" i="43"/>
  <c r="FU260" i="9" s="1"/>
  <c r="FX5" i="43"/>
  <c r="FW32" i="43"/>
  <c r="FU261" i="9" s="1"/>
  <c r="FW30" i="43"/>
  <c r="FU259" i="9" s="1"/>
  <c r="FW24" i="43"/>
  <c r="FU254" i="9" s="1"/>
  <c r="FW17" i="43"/>
  <c r="FU248" i="9" s="1"/>
  <c r="GU45" i="42"/>
  <c r="GU44" i="42"/>
  <c r="GU41" i="42"/>
  <c r="GU38" i="42"/>
  <c r="GU36" i="42"/>
  <c r="GU34" i="42"/>
  <c r="GU40" i="42"/>
  <c r="GU37" i="42"/>
  <c r="GU33" i="42"/>
  <c r="GU35" i="42"/>
  <c r="GU39" i="42"/>
  <c r="GV5" i="42"/>
  <c r="GV32" i="42" s="1"/>
  <c r="AF13" i="9"/>
  <c r="AF303" i="9" s="1"/>
  <c r="AF17" i="9"/>
  <c r="AE41" i="9"/>
  <c r="AE179" i="9"/>
  <c r="AE176" i="9"/>
  <c r="AG3" i="9"/>
  <c r="AF189" i="9"/>
  <c r="AF8" i="9"/>
  <c r="AF22" i="9"/>
  <c r="AF23" i="9" s="1"/>
  <c r="AF9" i="9"/>
  <c r="CK5" i="19"/>
  <c r="CQ4" i="19"/>
  <c r="AE230" i="9" l="1"/>
  <c r="AE233" i="9" s="1"/>
  <c r="AE549" i="9"/>
  <c r="FX29" i="43"/>
  <c r="FX27" i="43"/>
  <c r="FV257" i="9" s="1"/>
  <c r="FX16" i="43"/>
  <c r="FV247" i="9" s="1"/>
  <c r="AF42" i="9"/>
  <c r="CK545" i="58"/>
  <c r="CK539" i="58"/>
  <c r="CK542" i="58"/>
  <c r="FX25" i="43"/>
  <c r="FV255" i="9" s="1"/>
  <c r="FX14" i="43"/>
  <c r="FV246" i="9" s="1"/>
  <c r="FX31" i="43"/>
  <c r="FV260" i="9" s="1"/>
  <c r="FX32" i="43"/>
  <c r="FV261" i="9" s="1"/>
  <c r="FX17" i="43"/>
  <c r="FV248" i="9" s="1"/>
  <c r="FX24" i="43"/>
  <c r="FV254" i="9" s="1"/>
  <c r="FX30" i="43"/>
  <c r="FV259" i="9" s="1"/>
  <c r="FY5" i="43"/>
  <c r="GV45" i="42"/>
  <c r="GV40" i="42"/>
  <c r="GV44" i="42"/>
  <c r="GV41" i="42"/>
  <c r="GV39" i="42"/>
  <c r="GV37" i="42"/>
  <c r="GV35" i="42"/>
  <c r="GV36" i="42"/>
  <c r="GV38" i="42"/>
  <c r="GV33" i="42"/>
  <c r="GV34" i="42"/>
  <c r="GW5" i="42"/>
  <c r="GW32" i="42" s="1"/>
  <c r="AF14" i="9"/>
  <c r="AG4" i="9"/>
  <c r="AG10" i="9"/>
  <c r="CL5" i="19"/>
  <c r="CR4" i="19"/>
  <c r="FY29" i="43" l="1"/>
  <c r="AG145" i="9"/>
  <c r="FY27" i="43"/>
  <c r="FW257" i="9" s="1"/>
  <c r="FY16" i="43"/>
  <c r="FW247" i="9" s="1"/>
  <c r="CK551" i="58"/>
  <c r="AF61" i="9"/>
  <c r="H61" i="9" s="1"/>
  <c r="AF60" i="9"/>
  <c r="H60" i="9" s="1"/>
  <c r="AF59" i="9"/>
  <c r="H59" i="9" s="1"/>
  <c r="AF54" i="9"/>
  <c r="H54" i="9" s="1"/>
  <c r="IO54" i="9" s="1"/>
  <c r="AF47" i="9"/>
  <c r="H47" i="9" s="1"/>
  <c r="FY25" i="43"/>
  <c r="FW255" i="9" s="1"/>
  <c r="AF505" i="9"/>
  <c r="AG24" i="9"/>
  <c r="FY14" i="43"/>
  <c r="FW246" i="9" s="1"/>
  <c r="FY31" i="43"/>
  <c r="FW260" i="9" s="1"/>
  <c r="FY17" i="43"/>
  <c r="FW248" i="9" s="1"/>
  <c r="FZ5" i="43"/>
  <c r="FY32" i="43"/>
  <c r="FW261" i="9" s="1"/>
  <c r="FY30" i="43"/>
  <c r="FW259" i="9" s="1"/>
  <c r="FY24" i="43"/>
  <c r="FW254" i="9" s="1"/>
  <c r="GW45" i="42"/>
  <c r="GW44" i="42"/>
  <c r="GW41" i="42"/>
  <c r="GW40" i="42"/>
  <c r="GW38" i="42"/>
  <c r="GW36" i="42"/>
  <c r="GW34" i="42"/>
  <c r="GW39" i="42"/>
  <c r="GW35" i="42"/>
  <c r="GW33" i="42"/>
  <c r="GW37" i="42"/>
  <c r="GX5" i="42"/>
  <c r="GX32" i="42" s="1"/>
  <c r="AG17" i="9"/>
  <c r="AF41" i="9"/>
  <c r="AG13" i="9"/>
  <c r="AG303" i="9" s="1"/>
  <c r="AF179" i="9"/>
  <c r="AF176" i="9"/>
  <c r="AG8" i="9"/>
  <c r="AG22" i="9"/>
  <c r="AG189" i="9"/>
  <c r="AH3" i="9"/>
  <c r="AG9" i="9"/>
  <c r="CM5" i="19"/>
  <c r="CS4" i="19"/>
  <c r="FZ29" i="43" l="1"/>
  <c r="FZ27" i="43"/>
  <c r="FX257" i="9" s="1"/>
  <c r="FZ16" i="43"/>
  <c r="FX247" i="9" s="1"/>
  <c r="AA300" i="9"/>
  <c r="AB300" i="9"/>
  <c r="AC300" i="9"/>
  <c r="AD300" i="9"/>
  <c r="AE300" i="9"/>
  <c r="AF300" i="9"/>
  <c r="AA304" i="9"/>
  <c r="AB304" i="9"/>
  <c r="AC304" i="9"/>
  <c r="AD304" i="9"/>
  <c r="AE304" i="9"/>
  <c r="AF304" i="9"/>
  <c r="II59" i="9"/>
  <c r="G59" i="9" s="1"/>
  <c r="AG23" i="9"/>
  <c r="C21" i="17"/>
  <c r="E21" i="17" s="1"/>
  <c r="FZ25" i="43"/>
  <c r="FX255" i="9" s="1"/>
  <c r="FZ14" i="43"/>
  <c r="FX246" i="9" s="1"/>
  <c r="FZ31" i="43"/>
  <c r="FX260" i="9" s="1"/>
  <c r="FZ17" i="43"/>
  <c r="FX248" i="9" s="1"/>
  <c r="FZ24" i="43"/>
  <c r="FX254" i="9" s="1"/>
  <c r="FZ32" i="43"/>
  <c r="FX261" i="9" s="1"/>
  <c r="FZ30" i="43"/>
  <c r="FX259" i="9" s="1"/>
  <c r="GA5" i="43"/>
  <c r="GX45" i="42"/>
  <c r="GX44" i="42"/>
  <c r="GX40" i="42"/>
  <c r="GX39" i="42"/>
  <c r="GX37" i="42"/>
  <c r="GX35" i="42"/>
  <c r="GX41" i="42"/>
  <c r="GX38" i="42"/>
  <c r="GX34" i="42"/>
  <c r="GX36" i="42"/>
  <c r="GX33" i="42"/>
  <c r="GY5" i="42"/>
  <c r="GY32" i="42" s="1"/>
  <c r="AG14" i="9"/>
  <c r="AG18" i="9"/>
  <c r="AH10" i="9"/>
  <c r="AH4" i="9"/>
  <c r="AG19" i="9"/>
  <c r="CN5" i="19"/>
  <c r="CT4" i="19"/>
  <c r="AG215" i="9" l="1"/>
  <c r="AG222" i="9"/>
  <c r="GA29" i="43"/>
  <c r="AH145" i="9"/>
  <c r="GA27" i="43"/>
  <c r="FY257" i="9" s="1"/>
  <c r="GA16" i="43"/>
  <c r="FY247" i="9" s="1"/>
  <c r="G54" i="9"/>
  <c r="E300" i="9" s="1"/>
  <c r="AG42" i="9"/>
  <c r="AG34" i="9"/>
  <c r="AG36" i="9" s="1"/>
  <c r="AG37" i="9" s="1"/>
  <c r="E304" i="9"/>
  <c r="D9" i="35"/>
  <c r="CL545" i="58"/>
  <c r="CL539" i="58"/>
  <c r="CL542" i="58"/>
  <c r="AA305" i="9"/>
  <c r="AB305" i="9"/>
  <c r="AC305" i="9"/>
  <c r="AD305" i="9"/>
  <c r="AE305" i="9"/>
  <c r="AF305" i="9"/>
  <c r="E297" i="9"/>
  <c r="AA297" i="9"/>
  <c r="AB297" i="9"/>
  <c r="AC297" i="9"/>
  <c r="AD297" i="9"/>
  <c r="AE297" i="9"/>
  <c r="AF297" i="9"/>
  <c r="E305" i="9"/>
  <c r="GA25" i="43"/>
  <c r="FY255" i="9" s="1"/>
  <c r="AG38" i="9"/>
  <c r="AG505" i="9"/>
  <c r="AH24" i="9"/>
  <c r="GA14" i="43"/>
  <c r="FY246" i="9" s="1"/>
  <c r="GA31" i="43"/>
  <c r="FY260" i="9" s="1"/>
  <c r="GA17" i="43"/>
  <c r="FY248" i="9" s="1"/>
  <c r="GB5" i="43"/>
  <c r="GA30" i="43"/>
  <c r="FY259" i="9" s="1"/>
  <c r="GA32" i="43"/>
  <c r="FY261" i="9" s="1"/>
  <c r="GA24" i="43"/>
  <c r="FY254" i="9" s="1"/>
  <c r="GY45" i="42"/>
  <c r="GY44" i="42"/>
  <c r="GY41" i="42"/>
  <c r="GY38" i="42"/>
  <c r="GY36" i="42"/>
  <c r="GY34" i="42"/>
  <c r="GY37" i="42"/>
  <c r="GY33" i="42"/>
  <c r="GY40" i="42"/>
  <c r="GY39" i="42"/>
  <c r="GY35" i="42"/>
  <c r="GZ5" i="42"/>
  <c r="GZ32" i="42" s="1"/>
  <c r="AH17" i="9"/>
  <c r="AG176" i="9"/>
  <c r="AH13" i="9"/>
  <c r="AG32" i="9"/>
  <c r="AG209" i="9" s="1"/>
  <c r="AG41" i="9"/>
  <c r="AH189" i="9"/>
  <c r="AH22" i="9"/>
  <c r="AH23" i="9" s="1"/>
  <c r="AH8" i="9"/>
  <c r="AH9" i="9"/>
  <c r="AI3" i="9"/>
  <c r="CO5" i="19"/>
  <c r="CU4" i="19"/>
  <c r="AG232" i="9" l="1"/>
  <c r="AG216" i="9"/>
  <c r="AH303" i="9"/>
  <c r="GB29" i="43"/>
  <c r="GB27" i="43"/>
  <c r="FZ257" i="9" s="1"/>
  <c r="GB16" i="43"/>
  <c r="FZ247" i="9" s="1"/>
  <c r="AS38" i="9"/>
  <c r="BE38" i="9" s="1"/>
  <c r="BQ38" i="9" s="1"/>
  <c r="CC38" i="9" s="1"/>
  <c r="CO38" i="9" s="1"/>
  <c r="DA38" i="9" s="1"/>
  <c r="DM38" i="9" s="1"/>
  <c r="DY38" i="9" s="1"/>
  <c r="EK38" i="9" s="1"/>
  <c r="EW38" i="9" s="1"/>
  <c r="FI38" i="9" s="1"/>
  <c r="FU38" i="9" s="1"/>
  <c r="GG38" i="9" s="1"/>
  <c r="GS38" i="9" s="1"/>
  <c r="HE38" i="9" s="1"/>
  <c r="HQ38" i="9" s="1"/>
  <c r="IC38" i="9" s="1"/>
  <c r="IO38" i="9" s="1"/>
  <c r="JA38" i="9" s="1"/>
  <c r="JM38" i="9" s="1"/>
  <c r="JY38" i="9" s="1"/>
  <c r="KK38" i="9" s="1"/>
  <c r="KW38" i="9" s="1"/>
  <c r="LI38" i="9" s="1"/>
  <c r="AS32" i="9"/>
  <c r="AG207" i="9"/>
  <c r="AG208" i="9"/>
  <c r="AH34" i="9"/>
  <c r="AH36" i="9" s="1"/>
  <c r="AH37" i="9" s="1"/>
  <c r="CP571" i="58"/>
  <c r="CL551" i="58"/>
  <c r="GB25" i="43"/>
  <c r="FZ255" i="9" s="1"/>
  <c r="AG73" i="9"/>
  <c r="GB14" i="43"/>
  <c r="FZ246" i="9" s="1"/>
  <c r="GB31" i="43"/>
  <c r="FZ260" i="9" s="1"/>
  <c r="GB32" i="43"/>
  <c r="FZ261" i="9" s="1"/>
  <c r="GB24" i="43"/>
  <c r="FZ254" i="9" s="1"/>
  <c r="GC5" i="43"/>
  <c r="GB30" i="43"/>
  <c r="FZ259" i="9" s="1"/>
  <c r="GB17" i="43"/>
  <c r="FZ248" i="9" s="1"/>
  <c r="GZ45" i="42"/>
  <c r="GZ40" i="42"/>
  <c r="GZ41" i="42"/>
  <c r="GZ39" i="42"/>
  <c r="GZ37" i="42"/>
  <c r="GZ35" i="42"/>
  <c r="GZ36" i="42"/>
  <c r="GZ44" i="42"/>
  <c r="GZ34" i="42"/>
  <c r="GZ33" i="42"/>
  <c r="GZ38" i="42"/>
  <c r="HA5" i="42"/>
  <c r="HA32" i="42" s="1"/>
  <c r="AH14" i="9"/>
  <c r="AH18" i="9"/>
  <c r="AH19" i="9"/>
  <c r="AI10" i="9"/>
  <c r="AI4" i="9"/>
  <c r="CP5" i="19"/>
  <c r="CV4" i="19"/>
  <c r="AH215" i="9" l="1"/>
  <c r="AH222" i="9"/>
  <c r="AG217" i="9"/>
  <c r="AS209" i="9"/>
  <c r="BE32" i="9"/>
  <c r="BQ32" i="9" s="1"/>
  <c r="CC32" i="9" s="1"/>
  <c r="CO32" i="9" s="1"/>
  <c r="DA32" i="9" s="1"/>
  <c r="DM32" i="9" s="1"/>
  <c r="DY32" i="9" s="1"/>
  <c r="EK32" i="9" s="1"/>
  <c r="EW32" i="9" s="1"/>
  <c r="FI32" i="9" s="1"/>
  <c r="FU32" i="9" s="1"/>
  <c r="GG32" i="9" s="1"/>
  <c r="GS32" i="9" s="1"/>
  <c r="HE32" i="9" s="1"/>
  <c r="HQ32" i="9" s="1"/>
  <c r="IC32" i="9" s="1"/>
  <c r="IO32" i="9" s="1"/>
  <c r="JA32" i="9" s="1"/>
  <c r="JM32" i="9" s="1"/>
  <c r="JY32" i="9" s="1"/>
  <c r="KK32" i="9" s="1"/>
  <c r="KW32" i="9" s="1"/>
  <c r="LI32" i="9" s="1"/>
  <c r="GC29" i="43"/>
  <c r="AH42" i="9"/>
  <c r="AI34" i="9"/>
  <c r="AI36" i="9" s="1"/>
  <c r="AI37" i="9" s="1"/>
  <c r="AI145" i="9"/>
  <c r="GC27" i="43"/>
  <c r="GA257" i="9" s="1"/>
  <c r="GC16" i="43"/>
  <c r="GA247" i="9" s="1"/>
  <c r="AS207" i="9"/>
  <c r="AS208" i="9"/>
  <c r="GC25" i="43"/>
  <c r="GA255" i="9" s="1"/>
  <c r="AH38" i="9"/>
  <c r="AH505" i="9"/>
  <c r="AI24" i="9"/>
  <c r="GC14" i="43"/>
  <c r="GA246" i="9" s="1"/>
  <c r="GC31" i="43"/>
  <c r="GA260" i="9" s="1"/>
  <c r="GC17" i="43"/>
  <c r="GA248" i="9" s="1"/>
  <c r="GD5" i="43"/>
  <c r="GC30" i="43"/>
  <c r="GA259" i="9" s="1"/>
  <c r="GC32" i="43"/>
  <c r="GA261" i="9" s="1"/>
  <c r="GC24" i="43"/>
  <c r="GA254" i="9" s="1"/>
  <c r="HA45" i="42"/>
  <c r="HA44" i="42"/>
  <c r="HA41" i="42"/>
  <c r="HA40" i="42"/>
  <c r="HA38" i="42"/>
  <c r="HA36" i="42"/>
  <c r="HA34" i="42"/>
  <c r="HA39" i="42"/>
  <c r="HA35" i="42"/>
  <c r="HA33" i="42"/>
  <c r="HA37" i="42"/>
  <c r="HB5" i="42"/>
  <c r="HB32" i="42" s="1"/>
  <c r="AI17" i="9"/>
  <c r="AH32" i="9"/>
  <c r="AI13" i="9"/>
  <c r="AH41" i="9"/>
  <c r="AH179" i="9"/>
  <c r="AH176" i="9"/>
  <c r="AI8" i="9"/>
  <c r="AI189" i="9"/>
  <c r="AI22" i="9"/>
  <c r="AI23" i="9" s="1"/>
  <c r="AI9" i="9"/>
  <c r="AJ3" i="9"/>
  <c r="CQ5" i="19"/>
  <c r="CW4" i="19"/>
  <c r="AH216" i="9" l="1"/>
  <c r="AG218" i="9"/>
  <c r="AG219" i="9"/>
  <c r="BE209" i="9"/>
  <c r="AI303" i="9"/>
  <c r="AH209" i="9"/>
  <c r="AH232" i="9" s="1"/>
  <c r="AT32" i="9"/>
  <c r="BF32" i="9" s="1"/>
  <c r="BR32" i="9" s="1"/>
  <c r="CD32" i="9" s="1"/>
  <c r="CP32" i="9" s="1"/>
  <c r="DB32" i="9" s="1"/>
  <c r="DN32" i="9" s="1"/>
  <c r="DZ32" i="9" s="1"/>
  <c r="EL32" i="9" s="1"/>
  <c r="EX32" i="9" s="1"/>
  <c r="FJ32" i="9" s="1"/>
  <c r="FV32" i="9" s="1"/>
  <c r="GH32" i="9" s="1"/>
  <c r="GT32" i="9" s="1"/>
  <c r="HF32" i="9" s="1"/>
  <c r="HR32" i="9" s="1"/>
  <c r="ID32" i="9" s="1"/>
  <c r="IP32" i="9" s="1"/>
  <c r="JB32" i="9" s="1"/>
  <c r="JN32" i="9" s="1"/>
  <c r="JZ32" i="9" s="1"/>
  <c r="KL32" i="9" s="1"/>
  <c r="KX32" i="9" s="1"/>
  <c r="LJ32" i="9" s="1"/>
  <c r="GD29" i="43"/>
  <c r="AJ34" i="9"/>
  <c r="AJ36" i="9" s="1"/>
  <c r="AJ37" i="9" s="1"/>
  <c r="GD27" i="43"/>
  <c r="GB257" i="9" s="1"/>
  <c r="GD16" i="43"/>
  <c r="GB247" i="9" s="1"/>
  <c r="AT38" i="9"/>
  <c r="BF38" i="9" s="1"/>
  <c r="BR38" i="9" s="1"/>
  <c r="CD38" i="9" s="1"/>
  <c r="CP38" i="9" s="1"/>
  <c r="DB38" i="9" s="1"/>
  <c r="DN38" i="9" s="1"/>
  <c r="DZ38" i="9" s="1"/>
  <c r="EL38" i="9" s="1"/>
  <c r="EX38" i="9" s="1"/>
  <c r="FJ38" i="9" s="1"/>
  <c r="FV38" i="9" s="1"/>
  <c r="GH38" i="9" s="1"/>
  <c r="GT38" i="9" s="1"/>
  <c r="HF38" i="9" s="1"/>
  <c r="HR38" i="9" s="1"/>
  <c r="ID38" i="9" s="1"/>
  <c r="IP38" i="9" s="1"/>
  <c r="JB38" i="9" s="1"/>
  <c r="JN38" i="9" s="1"/>
  <c r="JZ38" i="9" s="1"/>
  <c r="KL38" i="9" s="1"/>
  <c r="KX38" i="9" s="1"/>
  <c r="LJ38" i="9" s="1"/>
  <c r="AH207" i="9"/>
  <c r="AH208" i="9"/>
  <c r="BQ209" i="9"/>
  <c r="BE207" i="9"/>
  <c r="BE208" i="9"/>
  <c r="CM545" i="58"/>
  <c r="CM539" i="58"/>
  <c r="CM542" i="58"/>
  <c r="GD25" i="43"/>
  <c r="GB255" i="9" s="1"/>
  <c r="AH73" i="9"/>
  <c r="GD14" i="43"/>
  <c r="GB246" i="9" s="1"/>
  <c r="GD31" i="43"/>
  <c r="GB260" i="9" s="1"/>
  <c r="GD17" i="43"/>
  <c r="GB248" i="9" s="1"/>
  <c r="GD30" i="43"/>
  <c r="GB259" i="9" s="1"/>
  <c r="GE5" i="43"/>
  <c r="GD32" i="43"/>
  <c r="GB261" i="9" s="1"/>
  <c r="GD24" i="43"/>
  <c r="GB254" i="9" s="1"/>
  <c r="HB44" i="42"/>
  <c r="HB40" i="42"/>
  <c r="HB39" i="42"/>
  <c r="HB37" i="42"/>
  <c r="HB35" i="42"/>
  <c r="HB38" i="42"/>
  <c r="HB34" i="42"/>
  <c r="HB45" i="42"/>
  <c r="HB41" i="42"/>
  <c r="HB36" i="42"/>
  <c r="HB33" i="42"/>
  <c r="HC5" i="42"/>
  <c r="HC32" i="42" s="1"/>
  <c r="AI14" i="9"/>
  <c r="AI18" i="9"/>
  <c r="AI19" i="9"/>
  <c r="AJ4" i="9"/>
  <c r="AJ10" i="9"/>
  <c r="CR5" i="19"/>
  <c r="CX4" i="19"/>
  <c r="AG220" i="9" l="1"/>
  <c r="AG221" i="9" s="1"/>
  <c r="AG223" i="9" s="1"/>
  <c r="AG229" i="9"/>
  <c r="AI215" i="9"/>
  <c r="AI222" i="9"/>
  <c r="AH217" i="9"/>
  <c r="AT209" i="9"/>
  <c r="GE29" i="43"/>
  <c r="AK34" i="9"/>
  <c r="AK36" i="9" s="1"/>
  <c r="AK37" i="9" s="1"/>
  <c r="AJ145" i="9"/>
  <c r="GE27" i="43"/>
  <c r="GC257" i="9" s="1"/>
  <c r="GE16" i="43"/>
  <c r="GC247" i="9" s="1"/>
  <c r="CC209" i="9"/>
  <c r="BQ207" i="9"/>
  <c r="BQ208" i="9"/>
  <c r="BF209" i="9"/>
  <c r="AT207" i="9"/>
  <c r="AT208" i="9"/>
  <c r="AI505" i="9"/>
  <c r="AI42" i="9"/>
  <c r="CM551" i="58"/>
  <c r="GE25" i="43"/>
  <c r="GC255" i="9" s="1"/>
  <c r="AI38" i="9"/>
  <c r="AJ24" i="9"/>
  <c r="GE14" i="43"/>
  <c r="GC246" i="9" s="1"/>
  <c r="GE31" i="43"/>
  <c r="GC260" i="9" s="1"/>
  <c r="GE24" i="43"/>
  <c r="GC254" i="9" s="1"/>
  <c r="GE30" i="43"/>
  <c r="GC259" i="9" s="1"/>
  <c r="GE32" i="43"/>
  <c r="GC261" i="9" s="1"/>
  <c r="GE17" i="43"/>
  <c r="GC248" i="9" s="1"/>
  <c r="GF5" i="43"/>
  <c r="HC45" i="42"/>
  <c r="HC44" i="42"/>
  <c r="HC41" i="42"/>
  <c r="HC38" i="42"/>
  <c r="HC36" i="42"/>
  <c r="HC34" i="42"/>
  <c r="HC40" i="42"/>
  <c r="HC37" i="42"/>
  <c r="HC33" i="42"/>
  <c r="HC35" i="42"/>
  <c r="HC39" i="42"/>
  <c r="HD5" i="42"/>
  <c r="HD32" i="42" s="1"/>
  <c r="AJ13" i="9"/>
  <c r="AJ17" i="9"/>
  <c r="AI41" i="9"/>
  <c r="AI32" i="9"/>
  <c r="AI179" i="9"/>
  <c r="AI176" i="9"/>
  <c r="AK3" i="9"/>
  <c r="AJ189" i="9"/>
  <c r="AJ22" i="9"/>
  <c r="AJ23" i="9" s="1"/>
  <c r="AJ8" i="9"/>
  <c r="AJ9" i="9"/>
  <c r="CS5" i="19"/>
  <c r="CY4" i="19"/>
  <c r="AG226" i="9" l="1"/>
  <c r="AG227" i="9" s="1"/>
  <c r="AH218" i="9"/>
  <c r="AH219" i="9"/>
  <c r="AI216" i="9"/>
  <c r="AG231" i="9"/>
  <c r="AG552" i="9" s="1"/>
  <c r="AJ303" i="9"/>
  <c r="AI209" i="9"/>
  <c r="AI232" i="9" s="1"/>
  <c r="AU32" i="9"/>
  <c r="BG32" i="9" s="1"/>
  <c r="BS32" i="9" s="1"/>
  <c r="CE32" i="9" s="1"/>
  <c r="CQ32" i="9" s="1"/>
  <c r="DC32" i="9" s="1"/>
  <c r="DO32" i="9" s="1"/>
  <c r="EA32" i="9" s="1"/>
  <c r="EM32" i="9" s="1"/>
  <c r="EY32" i="9" s="1"/>
  <c r="FK32" i="9" s="1"/>
  <c r="FW32" i="9" s="1"/>
  <c r="GI32" i="9" s="1"/>
  <c r="GU32" i="9" s="1"/>
  <c r="HG32" i="9" s="1"/>
  <c r="HS32" i="9" s="1"/>
  <c r="IE32" i="9" s="1"/>
  <c r="IQ32" i="9" s="1"/>
  <c r="JC32" i="9" s="1"/>
  <c r="JO32" i="9" s="1"/>
  <c r="KA32" i="9" s="1"/>
  <c r="KM32" i="9" s="1"/>
  <c r="KY32" i="9" s="1"/>
  <c r="LK32" i="9" s="1"/>
  <c r="GF29" i="43"/>
  <c r="AL34" i="9"/>
  <c r="AL36" i="9" s="1"/>
  <c r="AL37" i="9" s="1"/>
  <c r="GF27" i="43"/>
  <c r="GD257" i="9" s="1"/>
  <c r="GF16" i="43"/>
  <c r="GD247" i="9" s="1"/>
  <c r="AU38" i="9"/>
  <c r="BG38" i="9" s="1"/>
  <c r="BS38" i="9" s="1"/>
  <c r="CE38" i="9" s="1"/>
  <c r="CQ38" i="9" s="1"/>
  <c r="DC38" i="9" s="1"/>
  <c r="DO38" i="9" s="1"/>
  <c r="EA38" i="9" s="1"/>
  <c r="EM38" i="9" s="1"/>
  <c r="EY38" i="9" s="1"/>
  <c r="FK38" i="9" s="1"/>
  <c r="FW38" i="9" s="1"/>
  <c r="GI38" i="9" s="1"/>
  <c r="GU38" i="9" s="1"/>
  <c r="HG38" i="9" s="1"/>
  <c r="HS38" i="9" s="1"/>
  <c r="IE38" i="9" s="1"/>
  <c r="IQ38" i="9" s="1"/>
  <c r="JC38" i="9" s="1"/>
  <c r="JO38" i="9" s="1"/>
  <c r="KA38" i="9" s="1"/>
  <c r="KM38" i="9" s="1"/>
  <c r="KY38" i="9" s="1"/>
  <c r="LK38" i="9" s="1"/>
  <c r="AI207" i="9"/>
  <c r="AI208" i="9"/>
  <c r="BR209" i="9"/>
  <c r="BF207" i="9"/>
  <c r="BF208" i="9"/>
  <c r="CO209" i="9"/>
  <c r="CC207" i="9"/>
  <c r="CC208" i="9"/>
  <c r="CN542" i="58"/>
  <c r="GF25" i="43"/>
  <c r="GD255" i="9" s="1"/>
  <c r="AI73" i="9"/>
  <c r="GF14" i="43"/>
  <c r="GD246" i="9" s="1"/>
  <c r="GF31" i="43"/>
  <c r="GD260" i="9" s="1"/>
  <c r="GF32" i="43"/>
  <c r="GD261" i="9" s="1"/>
  <c r="GG5" i="43"/>
  <c r="GF24" i="43"/>
  <c r="GD254" i="9" s="1"/>
  <c r="GF30" i="43"/>
  <c r="GD259" i="9" s="1"/>
  <c r="GF17" i="43"/>
  <c r="GD248" i="9" s="1"/>
  <c r="HD45" i="42"/>
  <c r="HD40" i="42"/>
  <c r="HD44" i="42"/>
  <c r="HD41" i="42"/>
  <c r="HD39" i="42"/>
  <c r="HD37" i="42"/>
  <c r="HD35" i="42"/>
  <c r="HD36" i="42"/>
  <c r="HD38" i="42"/>
  <c r="HD33" i="42"/>
  <c r="HD34" i="42"/>
  <c r="HE5" i="42"/>
  <c r="HE32" i="42" s="1"/>
  <c r="AJ14" i="9"/>
  <c r="AJ18" i="9"/>
  <c r="AK4" i="9"/>
  <c r="AK10" i="9"/>
  <c r="AJ19" i="9"/>
  <c r="CT5" i="19"/>
  <c r="CZ4" i="19"/>
  <c r="AH220" i="9" l="1"/>
  <c r="AH221" i="9" s="1"/>
  <c r="AH223" i="9" s="1"/>
  <c r="AH229" i="9"/>
  <c r="AJ215" i="9"/>
  <c r="AJ222" i="9"/>
  <c r="AH228" i="9"/>
  <c r="AG224" i="9"/>
  <c r="AG225" i="9" s="1"/>
  <c r="AU209" i="9"/>
  <c r="GG29" i="43"/>
  <c r="AM34" i="9"/>
  <c r="AM36" i="9" s="1"/>
  <c r="AM37" i="9" s="1"/>
  <c r="AK145" i="9"/>
  <c r="BE33" i="9"/>
  <c r="GG27" i="43"/>
  <c r="GE257" i="9" s="1"/>
  <c r="GG16" i="43"/>
  <c r="GE247" i="9" s="1"/>
  <c r="AH245" i="9"/>
  <c r="DA209" i="9"/>
  <c r="CO207" i="9"/>
  <c r="CO208" i="9"/>
  <c r="CD209" i="9"/>
  <c r="BR207" i="9"/>
  <c r="BR208" i="9"/>
  <c r="BG209" i="9"/>
  <c r="AU207" i="9"/>
  <c r="AU208" i="9"/>
  <c r="AJ505" i="9"/>
  <c r="AJ42" i="9"/>
  <c r="CN545" i="58"/>
  <c r="CN539" i="58"/>
  <c r="CN551" i="58"/>
  <c r="GG25" i="43"/>
  <c r="GE255" i="9" s="1"/>
  <c r="AJ38" i="9"/>
  <c r="AK24" i="9"/>
  <c r="GG14" i="43"/>
  <c r="GE246" i="9" s="1"/>
  <c r="GG31" i="43"/>
  <c r="GE260" i="9" s="1"/>
  <c r="GH5" i="43"/>
  <c r="GG17" i="43"/>
  <c r="GE248" i="9" s="1"/>
  <c r="GG32" i="43"/>
  <c r="GE261" i="9" s="1"/>
  <c r="GG24" i="43"/>
  <c r="GE254" i="9" s="1"/>
  <c r="GG30" i="43"/>
  <c r="GE259" i="9" s="1"/>
  <c r="HE45" i="42"/>
  <c r="HE44" i="42"/>
  <c r="HE41" i="42"/>
  <c r="HE40" i="42"/>
  <c r="HE38" i="42"/>
  <c r="HE36" i="42"/>
  <c r="HE34" i="42"/>
  <c r="HE39" i="42"/>
  <c r="HE35" i="42"/>
  <c r="HE33" i="42"/>
  <c r="HE37" i="42"/>
  <c r="HF5" i="42"/>
  <c r="HF32" i="42" s="1"/>
  <c r="AK17" i="9"/>
  <c r="AK13" i="9"/>
  <c r="AJ179" i="9"/>
  <c r="AJ176" i="9"/>
  <c r="AJ41" i="9"/>
  <c r="AJ32" i="9"/>
  <c r="AL3" i="9"/>
  <c r="AK9" i="9"/>
  <c r="AK189" i="9"/>
  <c r="AK8" i="9"/>
  <c r="AK22" i="9"/>
  <c r="AK23" i="9" s="1"/>
  <c r="CU5" i="19"/>
  <c r="DA4" i="19"/>
  <c r="AH226" i="9" l="1"/>
  <c r="AH227" i="9" s="1"/>
  <c r="AG230" i="9"/>
  <c r="AG233" i="9" s="1"/>
  <c r="AG549" i="9"/>
  <c r="AH231" i="9"/>
  <c r="AH552" i="9" s="1"/>
  <c r="AJ216" i="9"/>
  <c r="AK303" i="9"/>
  <c r="AJ209" i="9"/>
  <c r="AJ232" i="9" s="1"/>
  <c r="AV32" i="9"/>
  <c r="BH32" i="9" s="1"/>
  <c r="BT32" i="9" s="1"/>
  <c r="CF32" i="9" s="1"/>
  <c r="CR32" i="9" s="1"/>
  <c r="DD32" i="9" s="1"/>
  <c r="DP32" i="9" s="1"/>
  <c r="EB32" i="9" s="1"/>
  <c r="EN32" i="9" s="1"/>
  <c r="EZ32" i="9" s="1"/>
  <c r="FL32" i="9" s="1"/>
  <c r="FX32" i="9" s="1"/>
  <c r="GJ32" i="9" s="1"/>
  <c r="GV32" i="9" s="1"/>
  <c r="HH32" i="9" s="1"/>
  <c r="HT32" i="9" s="1"/>
  <c r="IF32" i="9" s="1"/>
  <c r="IR32" i="9" s="1"/>
  <c r="JD32" i="9" s="1"/>
  <c r="JP32" i="9" s="1"/>
  <c r="KB32" i="9" s="1"/>
  <c r="KN32" i="9" s="1"/>
  <c r="KZ32" i="9" s="1"/>
  <c r="LL32" i="9" s="1"/>
  <c r="GH29" i="43"/>
  <c r="AN34" i="9"/>
  <c r="AN36" i="9" s="1"/>
  <c r="AN37" i="9" s="1"/>
  <c r="BF33" i="9"/>
  <c r="GH27" i="43"/>
  <c r="GF257" i="9" s="1"/>
  <c r="GH16" i="43"/>
  <c r="GF247" i="9" s="1"/>
  <c r="AV38" i="9"/>
  <c r="BH38" i="9" s="1"/>
  <c r="BT38" i="9" s="1"/>
  <c r="CF38" i="9" s="1"/>
  <c r="CR38" i="9" s="1"/>
  <c r="DD38" i="9" s="1"/>
  <c r="DP38" i="9" s="1"/>
  <c r="EB38" i="9" s="1"/>
  <c r="EN38" i="9" s="1"/>
  <c r="EZ38" i="9" s="1"/>
  <c r="FL38" i="9" s="1"/>
  <c r="FX38" i="9" s="1"/>
  <c r="GJ38" i="9" s="1"/>
  <c r="GV38" i="9" s="1"/>
  <c r="HH38" i="9" s="1"/>
  <c r="HT38" i="9" s="1"/>
  <c r="IF38" i="9" s="1"/>
  <c r="IR38" i="9" s="1"/>
  <c r="JD38" i="9" s="1"/>
  <c r="JP38" i="9" s="1"/>
  <c r="KB38" i="9" s="1"/>
  <c r="KN38" i="9" s="1"/>
  <c r="KZ38" i="9" s="1"/>
  <c r="LL38" i="9" s="1"/>
  <c r="AJ207" i="9"/>
  <c r="AJ208" i="9"/>
  <c r="BS209" i="9"/>
  <c r="BG207" i="9"/>
  <c r="BG208" i="9"/>
  <c r="CP209" i="9"/>
  <c r="CD207" i="9"/>
  <c r="CD208" i="9"/>
  <c r="DM209" i="9"/>
  <c r="DA207" i="9"/>
  <c r="DA208" i="9"/>
  <c r="GH25" i="43"/>
  <c r="GF255" i="9" s="1"/>
  <c r="AJ73" i="9"/>
  <c r="GH14" i="43"/>
  <c r="GF246" i="9" s="1"/>
  <c r="GH31" i="43"/>
  <c r="GF260" i="9" s="1"/>
  <c r="GH24" i="43"/>
  <c r="GF254" i="9" s="1"/>
  <c r="GH17" i="43"/>
  <c r="GF248" i="9" s="1"/>
  <c r="GH30" i="43"/>
  <c r="GF259" i="9" s="1"/>
  <c r="GH32" i="43"/>
  <c r="GF261" i="9" s="1"/>
  <c r="GI5" i="43"/>
  <c r="HF45" i="42"/>
  <c r="HF44" i="42"/>
  <c r="HF40" i="42"/>
  <c r="HF39" i="42"/>
  <c r="HF37" i="42"/>
  <c r="HF35" i="42"/>
  <c r="HF41" i="42"/>
  <c r="HF38" i="42"/>
  <c r="HF34" i="42"/>
  <c r="HF36" i="42"/>
  <c r="HF33" i="42"/>
  <c r="HG5" i="42"/>
  <c r="HG32" i="42" s="1"/>
  <c r="DB4" i="19"/>
  <c r="AK14" i="9"/>
  <c r="AK18" i="9"/>
  <c r="AK19" i="9"/>
  <c r="AL10" i="9"/>
  <c r="AL4" i="9"/>
  <c r="CV5" i="19"/>
  <c r="AH354" i="9" l="1"/>
  <c r="AK215" i="9"/>
  <c r="AK222" i="9"/>
  <c r="AI228" i="9"/>
  <c r="AH224" i="9"/>
  <c r="AH225" i="9" s="1"/>
  <c r="AJ217" i="9"/>
  <c r="AV209" i="9"/>
  <c r="GI29" i="43"/>
  <c r="AO34" i="9"/>
  <c r="AO36" i="9" s="1"/>
  <c r="AO37" i="9" s="1"/>
  <c r="AL145" i="9"/>
  <c r="BG33" i="9"/>
  <c r="GI27" i="43"/>
  <c r="GG257" i="9" s="1"/>
  <c r="GI16" i="43"/>
  <c r="GG247" i="9" s="1"/>
  <c r="AI245" i="9"/>
  <c r="DY209" i="9"/>
  <c r="DM207" i="9"/>
  <c r="DM208" i="9"/>
  <c r="DB209" i="9"/>
  <c r="CP207" i="9"/>
  <c r="CP208" i="9"/>
  <c r="CE209" i="9"/>
  <c r="BS207" i="9"/>
  <c r="BS208" i="9"/>
  <c r="BH209" i="9"/>
  <c r="AV207" i="9"/>
  <c r="AV208" i="9"/>
  <c r="AK505" i="9"/>
  <c r="AK42" i="9"/>
  <c r="CO542" i="58"/>
  <c r="GI25" i="43"/>
  <c r="GG255" i="9" s="1"/>
  <c r="AK38" i="9"/>
  <c r="AL24" i="9"/>
  <c r="GI14" i="43"/>
  <c r="GG246" i="9" s="1"/>
  <c r="GI31" i="43"/>
  <c r="GG260" i="9" s="1"/>
  <c r="GI17" i="43"/>
  <c r="GG248" i="9" s="1"/>
  <c r="GJ5" i="43"/>
  <c r="GI30" i="43"/>
  <c r="GG259" i="9" s="1"/>
  <c r="GI32" i="43"/>
  <c r="GG261" i="9" s="1"/>
  <c r="GI24" i="43"/>
  <c r="GG254" i="9" s="1"/>
  <c r="HG45" i="42"/>
  <c r="HG44" i="42"/>
  <c r="HG41" i="42"/>
  <c r="HG38" i="42"/>
  <c r="HG36" i="42"/>
  <c r="HG34" i="42"/>
  <c r="HG37" i="42"/>
  <c r="HG33" i="42"/>
  <c r="HG39" i="42"/>
  <c r="HG40" i="42"/>
  <c r="HG35" i="42"/>
  <c r="HH5" i="42"/>
  <c r="HH32" i="42" s="1"/>
  <c r="AL13" i="9"/>
  <c r="AL17" i="9"/>
  <c r="DC4" i="19"/>
  <c r="AK32" i="9"/>
  <c r="AK179" i="9"/>
  <c r="AK176" i="9"/>
  <c r="AK41" i="9"/>
  <c r="AL9" i="9"/>
  <c r="AL8" i="9"/>
  <c r="AL189" i="9"/>
  <c r="AM3" i="9"/>
  <c r="AL22" i="9"/>
  <c r="AL23" i="9" s="1"/>
  <c r="CW5" i="19"/>
  <c r="AH230" i="9" l="1"/>
  <c r="AH233" i="9" s="1"/>
  <c r="AH549" i="9"/>
  <c r="AK216" i="9"/>
  <c r="AJ218" i="9"/>
  <c r="AJ229" i="9" s="1"/>
  <c r="AJ219" i="9"/>
  <c r="AL303" i="9"/>
  <c r="AK209" i="9"/>
  <c r="AW32" i="9"/>
  <c r="BI32" i="9" s="1"/>
  <c r="BU32" i="9" s="1"/>
  <c r="CG32" i="9" s="1"/>
  <c r="CS32" i="9" s="1"/>
  <c r="DE32" i="9" s="1"/>
  <c r="DQ32" i="9" s="1"/>
  <c r="EC32" i="9" s="1"/>
  <c r="EO32" i="9" s="1"/>
  <c r="FA32" i="9" s="1"/>
  <c r="FM32" i="9" s="1"/>
  <c r="FY32" i="9" s="1"/>
  <c r="GK32" i="9" s="1"/>
  <c r="GW32" i="9" s="1"/>
  <c r="HI32" i="9" s="1"/>
  <c r="HU32" i="9" s="1"/>
  <c r="IG32" i="9" s="1"/>
  <c r="IS32" i="9" s="1"/>
  <c r="JE32" i="9" s="1"/>
  <c r="JQ32" i="9" s="1"/>
  <c r="KC32" i="9" s="1"/>
  <c r="KO32" i="9" s="1"/>
  <c r="LA32" i="9" s="1"/>
  <c r="LM32" i="9" s="1"/>
  <c r="GJ29" i="43"/>
  <c r="AP34" i="9"/>
  <c r="AP36" i="9" s="1"/>
  <c r="AP37" i="9" s="1"/>
  <c r="BH33" i="9"/>
  <c r="GJ27" i="43"/>
  <c r="GH257" i="9" s="1"/>
  <c r="GJ16" i="43"/>
  <c r="GH247" i="9" s="1"/>
  <c r="AW38" i="9"/>
  <c r="BI38" i="9" s="1"/>
  <c r="BU38" i="9" s="1"/>
  <c r="CG38" i="9" s="1"/>
  <c r="CS38" i="9" s="1"/>
  <c r="DE38" i="9" s="1"/>
  <c r="DQ38" i="9" s="1"/>
  <c r="EC38" i="9" s="1"/>
  <c r="EO38" i="9" s="1"/>
  <c r="FA38" i="9" s="1"/>
  <c r="FM38" i="9" s="1"/>
  <c r="FY38" i="9" s="1"/>
  <c r="GK38" i="9" s="1"/>
  <c r="GW38" i="9" s="1"/>
  <c r="HI38" i="9" s="1"/>
  <c r="HU38" i="9" s="1"/>
  <c r="IG38" i="9" s="1"/>
  <c r="IS38" i="9" s="1"/>
  <c r="JE38" i="9" s="1"/>
  <c r="JQ38" i="9" s="1"/>
  <c r="KC38" i="9" s="1"/>
  <c r="KO38" i="9" s="1"/>
  <c r="LA38" i="9" s="1"/>
  <c r="LM38" i="9" s="1"/>
  <c r="AK207" i="9"/>
  <c r="AK208" i="9"/>
  <c r="BT209" i="9"/>
  <c r="BH207" i="9"/>
  <c r="BH208" i="9"/>
  <c r="CQ209" i="9"/>
  <c r="CE207" i="9"/>
  <c r="CE208" i="9"/>
  <c r="DN209" i="9"/>
  <c r="DB207" i="9"/>
  <c r="DB208" i="9"/>
  <c r="EK209" i="9"/>
  <c r="DY207" i="9"/>
  <c r="DY208" i="9"/>
  <c r="CO545" i="58"/>
  <c r="CO539" i="58"/>
  <c r="CO551" i="58"/>
  <c r="GJ25" i="43"/>
  <c r="GH255" i="9" s="1"/>
  <c r="AK73" i="9"/>
  <c r="GJ14" i="43"/>
  <c r="GH246" i="9" s="1"/>
  <c r="GJ31" i="43"/>
  <c r="GH260" i="9" s="1"/>
  <c r="GJ32" i="43"/>
  <c r="GH261" i="9" s="1"/>
  <c r="GJ24" i="43"/>
  <c r="GH254" i="9" s="1"/>
  <c r="GJ17" i="43"/>
  <c r="GH248" i="9" s="1"/>
  <c r="GK5" i="43"/>
  <c r="GJ30" i="43"/>
  <c r="GH259" i="9" s="1"/>
  <c r="HH45" i="42"/>
  <c r="HH40" i="42"/>
  <c r="HH41" i="42"/>
  <c r="HH39" i="42"/>
  <c r="HH37" i="42"/>
  <c r="HH35" i="42"/>
  <c r="HH44" i="42"/>
  <c r="HH36" i="42"/>
  <c r="HH34" i="42"/>
  <c r="HH33" i="42"/>
  <c r="HH38" i="42"/>
  <c r="HI5" i="42"/>
  <c r="HI32" i="42" s="1"/>
  <c r="AL14" i="9"/>
  <c r="DD4" i="19"/>
  <c r="AL18" i="9"/>
  <c r="AM10" i="9"/>
  <c r="AM4" i="9"/>
  <c r="AL19" i="9"/>
  <c r="CX5" i="19"/>
  <c r="AL215" i="9" l="1"/>
  <c r="AL222" i="9"/>
  <c r="AL216" i="9" s="1"/>
  <c r="AJ220" i="9"/>
  <c r="AK232" i="9"/>
  <c r="AK217" i="9"/>
  <c r="AW209" i="9"/>
  <c r="GK29" i="43"/>
  <c r="AQ34" i="9"/>
  <c r="AQ36" i="9" s="1"/>
  <c r="AQ37" i="9" s="1"/>
  <c r="BI33" i="9"/>
  <c r="AM145" i="9"/>
  <c r="GK27" i="43"/>
  <c r="GI257" i="9" s="1"/>
  <c r="GK16" i="43"/>
  <c r="GI247" i="9" s="1"/>
  <c r="AJ245" i="9"/>
  <c r="EW209" i="9"/>
  <c r="EK207" i="9"/>
  <c r="EK208" i="9"/>
  <c r="DZ209" i="9"/>
  <c r="DN207" i="9"/>
  <c r="DN208" i="9"/>
  <c r="DC209" i="9"/>
  <c r="CQ207" i="9"/>
  <c r="CQ208" i="9"/>
  <c r="CF209" i="9"/>
  <c r="BT207" i="9"/>
  <c r="BT208" i="9"/>
  <c r="BI209" i="9"/>
  <c r="AW207" i="9"/>
  <c r="AW208" i="9"/>
  <c r="AL505" i="9"/>
  <c r="AL42" i="9"/>
  <c r="GK25" i="43"/>
  <c r="GI255" i="9" s="1"/>
  <c r="AL38" i="9"/>
  <c r="AM24" i="9"/>
  <c r="GK14" i="43"/>
  <c r="GI246" i="9" s="1"/>
  <c r="GK31" i="43"/>
  <c r="GI260" i="9" s="1"/>
  <c r="GK32" i="43"/>
  <c r="GI261" i="9" s="1"/>
  <c r="GK17" i="43"/>
  <c r="GI248" i="9" s="1"/>
  <c r="GK24" i="43"/>
  <c r="GI254" i="9" s="1"/>
  <c r="GK30" i="43"/>
  <c r="GI259" i="9" s="1"/>
  <c r="GL5" i="43"/>
  <c r="HI45" i="42"/>
  <c r="HI44" i="42"/>
  <c r="HI41" i="42"/>
  <c r="HI40" i="42"/>
  <c r="HI38" i="42"/>
  <c r="HI36" i="42"/>
  <c r="HI34" i="42"/>
  <c r="HI39" i="42"/>
  <c r="HI35" i="42"/>
  <c r="HI33" i="42"/>
  <c r="HI37" i="42"/>
  <c r="HJ5" i="42"/>
  <c r="HJ32" i="42" s="1"/>
  <c r="AL73" i="9"/>
  <c r="AM17" i="9"/>
  <c r="DE4" i="19"/>
  <c r="AL32" i="9"/>
  <c r="AL41" i="9"/>
  <c r="AL179" i="9"/>
  <c r="AL176" i="9"/>
  <c r="AN3" i="9"/>
  <c r="AM189" i="9"/>
  <c r="AM9" i="9"/>
  <c r="AM22" i="9"/>
  <c r="AM8" i="9"/>
  <c r="AM13" i="9"/>
  <c r="CY5" i="19"/>
  <c r="AK218" i="9" l="1"/>
  <c r="AK229" i="9" s="1"/>
  <c r="AK219" i="9"/>
  <c r="AM23" i="9"/>
  <c r="AJ221" i="9"/>
  <c r="AJ223" i="9" s="1"/>
  <c r="AJ226" i="9"/>
  <c r="AJ227" i="9" s="1"/>
  <c r="AM303" i="9"/>
  <c r="AL209" i="9"/>
  <c r="AX32" i="9"/>
  <c r="BJ32" i="9" s="1"/>
  <c r="BV32" i="9" s="1"/>
  <c r="CH32" i="9" s="1"/>
  <c r="CT32" i="9" s="1"/>
  <c r="DF32" i="9" s="1"/>
  <c r="DR32" i="9" s="1"/>
  <c r="ED32" i="9" s="1"/>
  <c r="EP32" i="9" s="1"/>
  <c r="FB32" i="9" s="1"/>
  <c r="FN32" i="9" s="1"/>
  <c r="FZ32" i="9" s="1"/>
  <c r="GL32" i="9" s="1"/>
  <c r="GX32" i="9" s="1"/>
  <c r="HJ32" i="9" s="1"/>
  <c r="HV32" i="9" s="1"/>
  <c r="IH32" i="9" s="1"/>
  <c r="IT32" i="9" s="1"/>
  <c r="JF32" i="9" s="1"/>
  <c r="JR32" i="9" s="1"/>
  <c r="KD32" i="9" s="1"/>
  <c r="KP32" i="9" s="1"/>
  <c r="LB32" i="9" s="1"/>
  <c r="LN32" i="9" s="1"/>
  <c r="GL29" i="43"/>
  <c r="AR34" i="9"/>
  <c r="AR36" i="9" s="1"/>
  <c r="AR37" i="9" s="1"/>
  <c r="BJ33" i="9"/>
  <c r="GL27" i="43"/>
  <c r="GJ257" i="9" s="1"/>
  <c r="GL16" i="43"/>
  <c r="GJ247" i="9" s="1"/>
  <c r="AX38" i="9"/>
  <c r="BJ38" i="9" s="1"/>
  <c r="BV38" i="9" s="1"/>
  <c r="CH38" i="9" s="1"/>
  <c r="CT38" i="9" s="1"/>
  <c r="DF38" i="9" s="1"/>
  <c r="DR38" i="9" s="1"/>
  <c r="ED38" i="9" s="1"/>
  <c r="EP38" i="9" s="1"/>
  <c r="FB38" i="9" s="1"/>
  <c r="FN38" i="9" s="1"/>
  <c r="FZ38" i="9" s="1"/>
  <c r="GL38" i="9" s="1"/>
  <c r="GX38" i="9" s="1"/>
  <c r="HJ38" i="9" s="1"/>
  <c r="HV38" i="9" s="1"/>
  <c r="IH38" i="9" s="1"/>
  <c r="IT38" i="9" s="1"/>
  <c r="JF38" i="9" s="1"/>
  <c r="JR38" i="9" s="1"/>
  <c r="KD38" i="9" s="1"/>
  <c r="KP38" i="9" s="1"/>
  <c r="LB38" i="9" s="1"/>
  <c r="LN38" i="9" s="1"/>
  <c r="AL207" i="9"/>
  <c r="AL208" i="9"/>
  <c r="BU209" i="9"/>
  <c r="BI207" i="9"/>
  <c r="BI208" i="9"/>
  <c r="CR209" i="9"/>
  <c r="CF207" i="9"/>
  <c r="CF208" i="9"/>
  <c r="DO209" i="9"/>
  <c r="DC207" i="9"/>
  <c r="DC208" i="9"/>
  <c r="EL209" i="9"/>
  <c r="DZ207" i="9"/>
  <c r="DZ208" i="9"/>
  <c r="FI209" i="9"/>
  <c r="EW207" i="9"/>
  <c r="EW208" i="9"/>
  <c r="CP542" i="58"/>
  <c r="GL25" i="43"/>
  <c r="GJ255" i="9" s="1"/>
  <c r="GL14" i="43"/>
  <c r="GJ246" i="9" s="1"/>
  <c r="GL31" i="43"/>
  <c r="GJ260" i="9" s="1"/>
  <c r="GL24" i="43"/>
  <c r="GJ254" i="9" s="1"/>
  <c r="GL30" i="43"/>
  <c r="GJ259" i="9" s="1"/>
  <c r="GL17" i="43"/>
  <c r="GJ248" i="9" s="1"/>
  <c r="GL32" i="43"/>
  <c r="GJ261" i="9" s="1"/>
  <c r="GM5" i="43"/>
  <c r="HJ45" i="42"/>
  <c r="HJ44" i="42"/>
  <c r="HJ40" i="42"/>
  <c r="HJ39" i="42"/>
  <c r="HJ37" i="42"/>
  <c r="HJ35" i="42"/>
  <c r="HJ38" i="42"/>
  <c r="HJ34" i="42"/>
  <c r="HJ41" i="42"/>
  <c r="HJ36" i="42"/>
  <c r="HJ33" i="42"/>
  <c r="HK5" i="42"/>
  <c r="HK32" i="42" s="1"/>
  <c r="DF4" i="19"/>
  <c r="AM14" i="9"/>
  <c r="AM18" i="9"/>
  <c r="AN4" i="9"/>
  <c r="AN10" i="9"/>
  <c r="AM19" i="9"/>
  <c r="CZ5" i="19"/>
  <c r="AK220" i="9" l="1"/>
  <c r="AK221" i="9" s="1"/>
  <c r="AK223" i="9" s="1"/>
  <c r="AL232" i="9"/>
  <c r="AM215" i="9"/>
  <c r="AM222" i="9"/>
  <c r="AM216" i="9" s="1"/>
  <c r="AJ231" i="9"/>
  <c r="AJ552" i="9" s="1"/>
  <c r="AX209" i="9"/>
  <c r="GM29" i="43"/>
  <c r="AM42" i="9"/>
  <c r="AS34" i="9"/>
  <c r="AS36" i="9" s="1"/>
  <c r="AS37" i="9" s="1"/>
  <c r="BK33" i="9"/>
  <c r="AN145" i="9"/>
  <c r="GM27" i="43"/>
  <c r="GK257" i="9" s="1"/>
  <c r="GM16" i="43"/>
  <c r="GK247" i="9" s="1"/>
  <c r="FU209" i="9"/>
  <c r="FI207" i="9"/>
  <c r="FI208" i="9"/>
  <c r="EX209" i="9"/>
  <c r="EL207" i="9"/>
  <c r="EL208" i="9"/>
  <c r="EA209" i="9"/>
  <c r="DO207" i="9"/>
  <c r="DO208" i="9"/>
  <c r="DD209" i="9"/>
  <c r="CR207" i="9"/>
  <c r="CR208" i="9"/>
  <c r="CG209" i="9"/>
  <c r="BU207" i="9"/>
  <c r="BU208" i="9"/>
  <c r="BJ209" i="9"/>
  <c r="AX207" i="9"/>
  <c r="AX208" i="9"/>
  <c r="AM505" i="9"/>
  <c r="AM38" i="9"/>
  <c r="CP545" i="58"/>
  <c r="CP539" i="58"/>
  <c r="CP551" i="58"/>
  <c r="GM25" i="43"/>
  <c r="GK255" i="9" s="1"/>
  <c r="AN24" i="9"/>
  <c r="GM14" i="43"/>
  <c r="GK246" i="9" s="1"/>
  <c r="GM31" i="43"/>
  <c r="GK260" i="9" s="1"/>
  <c r="GM17" i="43"/>
  <c r="GK248" i="9" s="1"/>
  <c r="GN5" i="43"/>
  <c r="GM32" i="43"/>
  <c r="GK261" i="9" s="1"/>
  <c r="GM30" i="43"/>
  <c r="GK259" i="9" s="1"/>
  <c r="GM24" i="43"/>
  <c r="GK254" i="9" s="1"/>
  <c r="HK45" i="42"/>
  <c r="HK44" i="42"/>
  <c r="HK41" i="42"/>
  <c r="HK38" i="42"/>
  <c r="HK36" i="42"/>
  <c r="HK34" i="42"/>
  <c r="HK40" i="42"/>
  <c r="HK37" i="42"/>
  <c r="HK33" i="42"/>
  <c r="HK35" i="42"/>
  <c r="HK39" i="42"/>
  <c r="HL5" i="42"/>
  <c r="HL32" i="42" s="1"/>
  <c r="AM73" i="9"/>
  <c r="AN17" i="9"/>
  <c r="DG4" i="19"/>
  <c r="AM32" i="9"/>
  <c r="AM41" i="9"/>
  <c r="AM176" i="9"/>
  <c r="AN13" i="9"/>
  <c r="AO3" i="9"/>
  <c r="AN8" i="9"/>
  <c r="AN9" i="9"/>
  <c r="AN189" i="9"/>
  <c r="AN22" i="9"/>
  <c r="AN23" i="9" s="1"/>
  <c r="DA5" i="19"/>
  <c r="AK226" i="9" l="1"/>
  <c r="AK227" i="9" s="1"/>
  <c r="AM217" i="9"/>
  <c r="AM218" i="9" s="1"/>
  <c r="AK231" i="9"/>
  <c r="AK552" i="9" s="1"/>
  <c r="AK228" i="9"/>
  <c r="AJ224" i="9"/>
  <c r="AJ225" i="9" s="1"/>
  <c r="AN303" i="9"/>
  <c r="AM209" i="9"/>
  <c r="AY32" i="9"/>
  <c r="BK32" i="9" s="1"/>
  <c r="BW32" i="9" s="1"/>
  <c r="CI32" i="9" s="1"/>
  <c r="CU32" i="9" s="1"/>
  <c r="DG32" i="9" s="1"/>
  <c r="DS32" i="9" s="1"/>
  <c r="EE32" i="9" s="1"/>
  <c r="EQ32" i="9" s="1"/>
  <c r="FC32" i="9" s="1"/>
  <c r="FO32" i="9" s="1"/>
  <c r="GA32" i="9" s="1"/>
  <c r="GM32" i="9" s="1"/>
  <c r="GY32" i="9" s="1"/>
  <c r="HK32" i="9" s="1"/>
  <c r="HW32" i="9" s="1"/>
  <c r="II32" i="9" s="1"/>
  <c r="IU32" i="9" s="1"/>
  <c r="JG32" i="9" s="1"/>
  <c r="JS32" i="9" s="1"/>
  <c r="KE32" i="9" s="1"/>
  <c r="KQ32" i="9" s="1"/>
  <c r="LC32" i="9" s="1"/>
  <c r="LO32" i="9" s="1"/>
  <c r="GN29" i="43"/>
  <c r="AT34" i="9"/>
  <c r="AT36" i="9" s="1"/>
  <c r="AT37" i="9" s="1"/>
  <c r="BL33" i="9"/>
  <c r="GN27" i="43"/>
  <c r="GL257" i="9" s="1"/>
  <c r="GN16" i="43"/>
  <c r="GL247" i="9" s="1"/>
  <c r="AY38" i="9"/>
  <c r="BK38" i="9" s="1"/>
  <c r="BW38" i="9" s="1"/>
  <c r="CI38" i="9" s="1"/>
  <c r="CU38" i="9" s="1"/>
  <c r="DG38" i="9" s="1"/>
  <c r="DS38" i="9" s="1"/>
  <c r="EE38" i="9" s="1"/>
  <c r="EQ38" i="9" s="1"/>
  <c r="FC38" i="9" s="1"/>
  <c r="FO38" i="9" s="1"/>
  <c r="GA38" i="9" s="1"/>
  <c r="GM38" i="9" s="1"/>
  <c r="GY38" i="9" s="1"/>
  <c r="HK38" i="9" s="1"/>
  <c r="HW38" i="9" s="1"/>
  <c r="II38" i="9" s="1"/>
  <c r="IU38" i="9" s="1"/>
  <c r="JG38" i="9" s="1"/>
  <c r="JS38" i="9" s="1"/>
  <c r="KE38" i="9" s="1"/>
  <c r="KQ38" i="9" s="1"/>
  <c r="LC38" i="9" s="1"/>
  <c r="LO38" i="9" s="1"/>
  <c r="AM207" i="9"/>
  <c r="AM208" i="9"/>
  <c r="BV209" i="9"/>
  <c r="BJ207" i="9"/>
  <c r="BJ208" i="9"/>
  <c r="CS209" i="9"/>
  <c r="CG207" i="9"/>
  <c r="CG208" i="9"/>
  <c r="DP209" i="9"/>
  <c r="DD207" i="9"/>
  <c r="DD208" i="9"/>
  <c r="EM209" i="9"/>
  <c r="EA207" i="9"/>
  <c r="EA208" i="9"/>
  <c r="FJ209" i="9"/>
  <c r="EX207" i="9"/>
  <c r="EX208" i="9"/>
  <c r="GG209" i="9"/>
  <c r="FU207" i="9"/>
  <c r="FU208" i="9"/>
  <c r="GN25" i="43"/>
  <c r="GL255" i="9" s="1"/>
  <c r="GN14" i="43"/>
  <c r="GL246" i="9" s="1"/>
  <c r="GN31" i="43"/>
  <c r="GL260" i="9" s="1"/>
  <c r="GN17" i="43"/>
  <c r="GL248" i="9" s="1"/>
  <c r="GN30" i="43"/>
  <c r="GL259" i="9" s="1"/>
  <c r="GN24" i="43"/>
  <c r="GL254" i="9" s="1"/>
  <c r="GO5" i="43"/>
  <c r="GN32" i="43"/>
  <c r="GL261" i="9" s="1"/>
  <c r="HL45" i="42"/>
  <c r="HL40" i="42"/>
  <c r="HL44" i="42"/>
  <c r="HL41" i="42"/>
  <c r="HL39" i="42"/>
  <c r="HL37" i="42"/>
  <c r="HL35" i="42"/>
  <c r="HL36" i="42"/>
  <c r="HL38" i="42"/>
  <c r="HL33" i="42"/>
  <c r="HL34" i="42"/>
  <c r="HM5" i="42"/>
  <c r="HM32" i="42" s="1"/>
  <c r="DH4" i="19"/>
  <c r="DB5" i="19"/>
  <c r="AN14" i="9"/>
  <c r="AN18" i="9"/>
  <c r="AO10" i="9"/>
  <c r="AO4" i="9"/>
  <c r="AN19" i="9"/>
  <c r="AM229" i="9" l="1"/>
  <c r="AM219" i="9"/>
  <c r="AJ230" i="9"/>
  <c r="AJ233" i="9" s="1"/>
  <c r="AJ549" i="9"/>
  <c r="AM232" i="9"/>
  <c r="AL228" i="9"/>
  <c r="AK224" i="9"/>
  <c r="AK225" i="9" s="1"/>
  <c r="AN215" i="9"/>
  <c r="AN222" i="9"/>
  <c r="AN216" i="9" s="1"/>
  <c r="AY209" i="9"/>
  <c r="GO29" i="43"/>
  <c r="AN42" i="9"/>
  <c r="AU34" i="9"/>
  <c r="AU36" i="9" s="1"/>
  <c r="AU37" i="9" s="1"/>
  <c r="BM33" i="9"/>
  <c r="AO145" i="9"/>
  <c r="GO27" i="43"/>
  <c r="GM257" i="9" s="1"/>
  <c r="GO16" i="43"/>
  <c r="GM247" i="9" s="1"/>
  <c r="GS209" i="9"/>
  <c r="GG207" i="9"/>
  <c r="GG208" i="9"/>
  <c r="FV209" i="9"/>
  <c r="FJ207" i="9"/>
  <c r="FJ208" i="9"/>
  <c r="EY209" i="9"/>
  <c r="EM207" i="9"/>
  <c r="EM208" i="9"/>
  <c r="EB209" i="9"/>
  <c r="DP207" i="9"/>
  <c r="DP208" i="9"/>
  <c r="DE209" i="9"/>
  <c r="CS207" i="9"/>
  <c r="CS208" i="9"/>
  <c r="CH209" i="9"/>
  <c r="BV207" i="9"/>
  <c r="BV208" i="9"/>
  <c r="BK209" i="9"/>
  <c r="AY207" i="9"/>
  <c r="AY208" i="9"/>
  <c r="AN505" i="9"/>
  <c r="AN38" i="9"/>
  <c r="CQ542" i="58"/>
  <c r="GO25" i="43"/>
  <c r="GM255" i="9" s="1"/>
  <c r="AO24" i="9"/>
  <c r="GO14" i="43"/>
  <c r="GM246" i="9" s="1"/>
  <c r="GO31" i="43"/>
  <c r="GM260" i="9" s="1"/>
  <c r="GO32" i="43"/>
  <c r="GM261" i="9" s="1"/>
  <c r="GO24" i="43"/>
  <c r="GM254" i="9" s="1"/>
  <c r="GO30" i="43"/>
  <c r="GM259" i="9" s="1"/>
  <c r="GP5" i="43"/>
  <c r="GO17" i="43"/>
  <c r="GM248" i="9" s="1"/>
  <c r="HM45" i="42"/>
  <c r="HM44" i="42"/>
  <c r="HM41" i="42"/>
  <c r="HM40" i="42"/>
  <c r="HM38" i="42"/>
  <c r="HM36" i="42"/>
  <c r="HM34" i="42"/>
  <c r="HM39" i="42"/>
  <c r="HM35" i="42"/>
  <c r="HM33" i="42"/>
  <c r="HM37" i="42"/>
  <c r="HN5" i="42"/>
  <c r="HN32" i="42" s="1"/>
  <c r="AN73" i="9"/>
  <c r="AO17" i="9"/>
  <c r="DC5" i="19"/>
  <c r="DI4" i="19"/>
  <c r="AN32" i="9"/>
  <c r="AN176" i="9"/>
  <c r="AN179" i="9"/>
  <c r="AN41" i="9"/>
  <c r="AP3" i="9"/>
  <c r="AO9" i="9"/>
  <c r="AO8" i="9"/>
  <c r="AO189" i="9"/>
  <c r="AO22" i="9"/>
  <c r="AO23" i="9" s="1"/>
  <c r="AO13" i="9"/>
  <c r="AM220" i="9" l="1"/>
  <c r="AM221" i="9" s="1"/>
  <c r="AM223" i="9" s="1"/>
  <c r="AK230" i="9"/>
  <c r="AK233" i="9" s="1"/>
  <c r="AK549" i="9"/>
  <c r="AN217" i="9"/>
  <c r="AN218" i="9" s="1"/>
  <c r="AO303" i="9"/>
  <c r="AN209" i="9"/>
  <c r="AZ32" i="9"/>
  <c r="BL32" i="9" s="1"/>
  <c r="BX32" i="9" s="1"/>
  <c r="CJ32" i="9" s="1"/>
  <c r="CV32" i="9" s="1"/>
  <c r="DH32" i="9" s="1"/>
  <c r="DT32" i="9" s="1"/>
  <c r="EF32" i="9" s="1"/>
  <c r="ER32" i="9" s="1"/>
  <c r="FD32" i="9" s="1"/>
  <c r="FP32" i="9" s="1"/>
  <c r="GB32" i="9" s="1"/>
  <c r="GN32" i="9" s="1"/>
  <c r="GZ32" i="9" s="1"/>
  <c r="HL32" i="9" s="1"/>
  <c r="HX32" i="9" s="1"/>
  <c r="IJ32" i="9" s="1"/>
  <c r="IV32" i="9" s="1"/>
  <c r="JH32" i="9" s="1"/>
  <c r="JT32" i="9" s="1"/>
  <c r="KF32" i="9" s="1"/>
  <c r="KR32" i="9" s="1"/>
  <c r="LD32" i="9" s="1"/>
  <c r="LP32" i="9" s="1"/>
  <c r="GP29" i="43"/>
  <c r="AV34" i="9"/>
  <c r="AV36" i="9" s="1"/>
  <c r="AV37" i="9" s="1"/>
  <c r="BN33" i="9"/>
  <c r="GP27" i="43"/>
  <c r="GN257" i="9" s="1"/>
  <c r="GP16" i="43"/>
  <c r="GN247" i="9" s="1"/>
  <c r="AZ38" i="9"/>
  <c r="BL38" i="9" s="1"/>
  <c r="BX38" i="9" s="1"/>
  <c r="CJ38" i="9" s="1"/>
  <c r="CV38" i="9" s="1"/>
  <c r="DH38" i="9" s="1"/>
  <c r="DT38" i="9" s="1"/>
  <c r="EF38" i="9" s="1"/>
  <c r="ER38" i="9" s="1"/>
  <c r="FD38" i="9" s="1"/>
  <c r="FP38" i="9" s="1"/>
  <c r="GB38" i="9" s="1"/>
  <c r="GN38" i="9" s="1"/>
  <c r="GZ38" i="9" s="1"/>
  <c r="HL38" i="9" s="1"/>
  <c r="HX38" i="9" s="1"/>
  <c r="IJ38" i="9" s="1"/>
  <c r="IV38" i="9" s="1"/>
  <c r="JH38" i="9" s="1"/>
  <c r="JT38" i="9" s="1"/>
  <c r="KF38" i="9" s="1"/>
  <c r="KR38" i="9" s="1"/>
  <c r="LD38" i="9" s="1"/>
  <c r="LP38" i="9" s="1"/>
  <c r="AN207" i="9"/>
  <c r="AN208" i="9"/>
  <c r="BW209" i="9"/>
  <c r="BK207" i="9"/>
  <c r="BK208" i="9"/>
  <c r="CT209" i="9"/>
  <c r="CH207" i="9"/>
  <c r="CH208" i="9"/>
  <c r="DQ209" i="9"/>
  <c r="DE207" i="9"/>
  <c r="DE208" i="9"/>
  <c r="EN209" i="9"/>
  <c r="EB207" i="9"/>
  <c r="EB208" i="9"/>
  <c r="FK209" i="9"/>
  <c r="EY207" i="9"/>
  <c r="EY208" i="9"/>
  <c r="GH209" i="9"/>
  <c r="FV207" i="9"/>
  <c r="FV208" i="9"/>
  <c r="HE209" i="9"/>
  <c r="GS207" i="9"/>
  <c r="GS208" i="9"/>
  <c r="CQ545" i="58"/>
  <c r="CQ539" i="58"/>
  <c r="CQ551" i="58"/>
  <c r="GP25" i="43"/>
  <c r="GN255" i="9" s="1"/>
  <c r="GP14" i="43"/>
  <c r="GN246" i="9" s="1"/>
  <c r="GP31" i="43"/>
  <c r="GN260" i="9" s="1"/>
  <c r="GP32" i="43"/>
  <c r="GN261" i="9" s="1"/>
  <c r="GP24" i="43"/>
  <c r="GN254" i="9" s="1"/>
  <c r="GP30" i="43"/>
  <c r="GN259" i="9" s="1"/>
  <c r="GQ5" i="43"/>
  <c r="GP17" i="43"/>
  <c r="GN248" i="9" s="1"/>
  <c r="DJ4" i="19"/>
  <c r="HN45" i="42"/>
  <c r="HN44" i="42"/>
  <c r="HN40" i="42"/>
  <c r="HN39" i="42"/>
  <c r="HN37" i="42"/>
  <c r="HN35" i="42"/>
  <c r="HN41" i="42"/>
  <c r="HN38" i="42"/>
  <c r="HN34" i="42"/>
  <c r="HN36" i="42"/>
  <c r="HN33" i="42"/>
  <c r="HO5" i="42"/>
  <c r="HO32" i="42" s="1"/>
  <c r="DD5" i="19"/>
  <c r="AO18" i="9"/>
  <c r="AO19" i="9"/>
  <c r="AP10" i="9"/>
  <c r="AP4" i="9"/>
  <c r="AO14" i="9"/>
  <c r="AM226" i="9" l="1"/>
  <c r="AM227" i="9" s="1"/>
  <c r="AN219" i="9"/>
  <c r="AN229" i="9"/>
  <c r="AN232" i="9"/>
  <c r="AM231" i="9"/>
  <c r="AM552" i="9" s="1"/>
  <c r="AO215" i="9"/>
  <c r="AO222" i="9"/>
  <c r="AO216" i="9" s="1"/>
  <c r="AZ209" i="9"/>
  <c r="GQ29" i="43"/>
  <c r="AO42" i="9"/>
  <c r="AW34" i="9"/>
  <c r="AW36" i="9" s="1"/>
  <c r="AW37" i="9" s="1"/>
  <c r="BO33" i="9"/>
  <c r="AP145" i="9"/>
  <c r="GQ27" i="43"/>
  <c r="GO257" i="9" s="1"/>
  <c r="GQ16" i="43"/>
  <c r="GO247" i="9" s="1"/>
  <c r="HQ209" i="9"/>
  <c r="HE207" i="9"/>
  <c r="HE208" i="9"/>
  <c r="GT209" i="9"/>
  <c r="GH207" i="9"/>
  <c r="GH208" i="9"/>
  <c r="FW209" i="9"/>
  <c r="FK207" i="9"/>
  <c r="FK208" i="9"/>
  <c r="EZ209" i="9"/>
  <c r="EN207" i="9"/>
  <c r="EN208" i="9"/>
  <c r="EC209" i="9"/>
  <c r="DQ207" i="9"/>
  <c r="DQ208" i="9"/>
  <c r="DF209" i="9"/>
  <c r="CT207" i="9"/>
  <c r="CT208" i="9"/>
  <c r="CI209" i="9"/>
  <c r="BW207" i="9"/>
  <c r="BW208" i="9"/>
  <c r="BL209" i="9"/>
  <c r="AZ207" i="9"/>
  <c r="AZ208" i="9"/>
  <c r="AO505" i="9"/>
  <c r="AO38" i="9"/>
  <c r="GQ25" i="43"/>
  <c r="GO255" i="9" s="1"/>
  <c r="AP24" i="9"/>
  <c r="GQ14" i="43"/>
  <c r="GO246" i="9" s="1"/>
  <c r="GQ31" i="43"/>
  <c r="GO260" i="9" s="1"/>
  <c r="GQ32" i="43"/>
  <c r="GO261" i="9" s="1"/>
  <c r="GQ24" i="43"/>
  <c r="GO254" i="9" s="1"/>
  <c r="GQ30" i="43"/>
  <c r="GO259" i="9" s="1"/>
  <c r="GQ17" i="43"/>
  <c r="GO248" i="9" s="1"/>
  <c r="GR5" i="43"/>
  <c r="DK4" i="19"/>
  <c r="HO45" i="42"/>
  <c r="HO44" i="42"/>
  <c r="HO41" i="42"/>
  <c r="HO38" i="42"/>
  <c r="HO36" i="42"/>
  <c r="HO34" i="42"/>
  <c r="HO37" i="42"/>
  <c r="HO33" i="42"/>
  <c r="HO40" i="42"/>
  <c r="HO39" i="42"/>
  <c r="HO35" i="42"/>
  <c r="HP5" i="42"/>
  <c r="HP32" i="42" s="1"/>
  <c r="AO73" i="9"/>
  <c r="AP17" i="9"/>
  <c r="DE5" i="19"/>
  <c r="AO32" i="9"/>
  <c r="AO41" i="9"/>
  <c r="AO176" i="9"/>
  <c r="AO179" i="9"/>
  <c r="AP9" i="9"/>
  <c r="AP8" i="9"/>
  <c r="AP189" i="9"/>
  <c r="AQ3" i="9"/>
  <c r="AP22" i="9"/>
  <c r="AP23" i="9" s="1"/>
  <c r="AP13" i="9"/>
  <c r="AN220" i="9" l="1"/>
  <c r="AN221" i="9" s="1"/>
  <c r="AN231" i="9" s="1"/>
  <c r="AN552" i="9" s="1"/>
  <c r="AN226" i="9"/>
  <c r="AN227" i="9" s="1"/>
  <c r="AN228" i="9"/>
  <c r="AM224" i="9"/>
  <c r="AM225" i="9" s="1"/>
  <c r="AP303" i="9"/>
  <c r="AO209" i="9"/>
  <c r="BA32" i="9"/>
  <c r="BM32" i="9" s="1"/>
  <c r="BY32" i="9" s="1"/>
  <c r="CK32" i="9" s="1"/>
  <c r="CW32" i="9" s="1"/>
  <c r="DI32" i="9" s="1"/>
  <c r="DU32" i="9" s="1"/>
  <c r="EG32" i="9" s="1"/>
  <c r="ES32" i="9" s="1"/>
  <c r="FE32" i="9" s="1"/>
  <c r="FQ32" i="9" s="1"/>
  <c r="GC32" i="9" s="1"/>
  <c r="GO32" i="9" s="1"/>
  <c r="HA32" i="9" s="1"/>
  <c r="HM32" i="9" s="1"/>
  <c r="HY32" i="9" s="1"/>
  <c r="IK32" i="9" s="1"/>
  <c r="IW32" i="9" s="1"/>
  <c r="JI32" i="9" s="1"/>
  <c r="JU32" i="9" s="1"/>
  <c r="KG32" i="9" s="1"/>
  <c r="KS32" i="9" s="1"/>
  <c r="LE32" i="9" s="1"/>
  <c r="LQ32" i="9" s="1"/>
  <c r="GR29" i="43"/>
  <c r="AX34" i="9"/>
  <c r="AX36" i="9" s="1"/>
  <c r="AX37" i="9" s="1"/>
  <c r="BP33" i="9"/>
  <c r="GR27" i="43"/>
  <c r="GP257" i="9" s="1"/>
  <c r="GR16" i="43"/>
  <c r="GP247" i="9" s="1"/>
  <c r="BA38" i="9"/>
  <c r="BM38" i="9" s="1"/>
  <c r="BY38" i="9" s="1"/>
  <c r="CK38" i="9" s="1"/>
  <c r="CW38" i="9" s="1"/>
  <c r="DI38" i="9" s="1"/>
  <c r="DU38" i="9" s="1"/>
  <c r="EG38" i="9" s="1"/>
  <c r="ES38" i="9" s="1"/>
  <c r="FE38" i="9" s="1"/>
  <c r="FQ38" i="9" s="1"/>
  <c r="GC38" i="9" s="1"/>
  <c r="GO38" i="9" s="1"/>
  <c r="HA38" i="9" s="1"/>
  <c r="HM38" i="9" s="1"/>
  <c r="HY38" i="9" s="1"/>
  <c r="IK38" i="9" s="1"/>
  <c r="IW38" i="9" s="1"/>
  <c r="JI38" i="9" s="1"/>
  <c r="JU38" i="9" s="1"/>
  <c r="KG38" i="9" s="1"/>
  <c r="KS38" i="9" s="1"/>
  <c r="LE38" i="9" s="1"/>
  <c r="LQ38" i="9" s="1"/>
  <c r="AO207" i="9"/>
  <c r="AO208" i="9"/>
  <c r="BX209" i="9"/>
  <c r="BL207" i="9"/>
  <c r="BL208" i="9"/>
  <c r="CU209" i="9"/>
  <c r="CI207" i="9"/>
  <c r="CI208" i="9"/>
  <c r="DR209" i="9"/>
  <c r="DF207" i="9"/>
  <c r="DF208" i="9"/>
  <c r="EO209" i="9"/>
  <c r="EC207" i="9"/>
  <c r="EC208" i="9"/>
  <c r="FL209" i="9"/>
  <c r="EZ207" i="9"/>
  <c r="EZ208" i="9"/>
  <c r="GI209" i="9"/>
  <c r="FW207" i="9"/>
  <c r="FW208" i="9"/>
  <c r="HF209" i="9"/>
  <c r="GT207" i="9"/>
  <c r="GT208" i="9"/>
  <c r="IC209" i="9"/>
  <c r="HQ207" i="9"/>
  <c r="HQ208" i="9"/>
  <c r="BW551" i="58"/>
  <c r="BW552" i="58" s="1"/>
  <c r="CR542" i="58"/>
  <c r="GR25" i="43"/>
  <c r="GP255" i="9" s="1"/>
  <c r="GR14" i="43"/>
  <c r="GP246" i="9" s="1"/>
  <c r="GR31" i="43"/>
  <c r="GP260" i="9" s="1"/>
  <c r="GR17" i="43"/>
  <c r="GP248" i="9" s="1"/>
  <c r="GR24" i="43"/>
  <c r="GP254" i="9" s="1"/>
  <c r="GR30" i="43"/>
  <c r="GP259" i="9" s="1"/>
  <c r="GS5" i="43"/>
  <c r="GR32" i="43"/>
  <c r="GP261" i="9" s="1"/>
  <c r="HP45" i="42"/>
  <c r="HP40" i="42"/>
  <c r="HP41" i="42"/>
  <c r="HP39" i="42"/>
  <c r="HP37" i="42"/>
  <c r="HP35" i="42"/>
  <c r="HP36" i="42"/>
  <c r="HP44" i="42"/>
  <c r="HP34" i="42"/>
  <c r="HP33" i="42"/>
  <c r="HP38" i="42"/>
  <c r="HQ5" i="42"/>
  <c r="HQ32" i="42" s="1"/>
  <c r="DF5" i="19"/>
  <c r="AP14" i="9"/>
  <c r="AP18" i="9"/>
  <c r="AP19" i="9"/>
  <c r="AQ10" i="9"/>
  <c r="AQ4" i="9"/>
  <c r="AN223" i="9" l="1"/>
  <c r="AM230" i="9"/>
  <c r="AM233" i="9" s="1"/>
  <c r="AM549" i="9"/>
  <c r="AO232" i="9"/>
  <c r="AP215" i="9"/>
  <c r="AP222" i="9"/>
  <c r="AP216" i="9" s="1"/>
  <c r="BA209" i="9"/>
  <c r="GS29" i="43"/>
  <c r="AP42" i="9"/>
  <c r="AY34" i="9"/>
  <c r="AY36" i="9" s="1"/>
  <c r="AY37" i="9" s="1"/>
  <c r="BQ33" i="9"/>
  <c r="AQ145" i="9"/>
  <c r="GS27" i="43"/>
  <c r="GQ257" i="9" s="1"/>
  <c r="GS16" i="43"/>
  <c r="GQ247" i="9" s="1"/>
  <c r="AN245" i="9"/>
  <c r="IC207" i="9"/>
  <c r="IC208" i="9"/>
  <c r="HR209" i="9"/>
  <c r="HF207" i="9"/>
  <c r="HF208" i="9"/>
  <c r="GU209" i="9"/>
  <c r="GI207" i="9"/>
  <c r="GI208" i="9"/>
  <c r="FX209" i="9"/>
  <c r="FL207" i="9"/>
  <c r="FL208" i="9"/>
  <c r="FA209" i="9"/>
  <c r="EO207" i="9"/>
  <c r="EO208" i="9"/>
  <c r="ED209" i="9"/>
  <c r="DR207" i="9"/>
  <c r="DR208" i="9"/>
  <c r="DG209" i="9"/>
  <c r="CU207" i="9"/>
  <c r="CU208" i="9"/>
  <c r="CJ209" i="9"/>
  <c r="BX207" i="9"/>
  <c r="BX208" i="9"/>
  <c r="BM209" i="9"/>
  <c r="BA207" i="9"/>
  <c r="BA208" i="9"/>
  <c r="AP505" i="9"/>
  <c r="AP38" i="9"/>
  <c r="CR545" i="58"/>
  <c r="CR539" i="58"/>
  <c r="CR551" i="58"/>
  <c r="GS25" i="43"/>
  <c r="GQ255" i="9" s="1"/>
  <c r="AQ24" i="9"/>
  <c r="GS14" i="43"/>
  <c r="GQ246" i="9" s="1"/>
  <c r="GS31" i="43"/>
  <c r="GQ260" i="9" s="1"/>
  <c r="GS24" i="43"/>
  <c r="GQ254" i="9" s="1"/>
  <c r="GT5" i="43"/>
  <c r="GS17" i="43"/>
  <c r="GQ248" i="9" s="1"/>
  <c r="GS30" i="43"/>
  <c r="GQ259" i="9" s="1"/>
  <c r="GS32" i="43"/>
  <c r="GQ261" i="9" s="1"/>
  <c r="HQ45" i="42"/>
  <c r="HQ44" i="42"/>
  <c r="HQ41" i="42"/>
  <c r="HQ40" i="42"/>
  <c r="HQ38" i="42"/>
  <c r="HQ36" i="42"/>
  <c r="HQ34" i="42"/>
  <c r="HQ39" i="42"/>
  <c r="HQ35" i="42"/>
  <c r="HQ33" i="42"/>
  <c r="HQ37" i="42"/>
  <c r="HR5" i="42"/>
  <c r="HR32" i="42" s="1"/>
  <c r="AP73" i="9"/>
  <c r="AQ13" i="9"/>
  <c r="AQ17" i="9"/>
  <c r="DG5" i="19"/>
  <c r="AP32" i="9"/>
  <c r="AP41" i="9"/>
  <c r="AP176" i="9"/>
  <c r="AP179" i="9"/>
  <c r="AR3" i="9"/>
  <c r="AQ22" i="9"/>
  <c r="AQ23" i="9" s="1"/>
  <c r="AQ189" i="9"/>
  <c r="AQ9" i="9"/>
  <c r="AQ8" i="9"/>
  <c r="AO228" i="9" l="1"/>
  <c r="AN224" i="9"/>
  <c r="AN225" i="9" s="1"/>
  <c r="AP217" i="9"/>
  <c r="AP218" i="9" s="1"/>
  <c r="AQ303" i="9"/>
  <c r="AP209" i="9"/>
  <c r="BB32" i="9"/>
  <c r="BN32" i="9" s="1"/>
  <c r="BZ32" i="9" s="1"/>
  <c r="CL32" i="9" s="1"/>
  <c r="CX32" i="9" s="1"/>
  <c r="DJ32" i="9" s="1"/>
  <c r="DV32" i="9" s="1"/>
  <c r="EH32" i="9" s="1"/>
  <c r="ET32" i="9" s="1"/>
  <c r="FF32" i="9" s="1"/>
  <c r="FR32" i="9" s="1"/>
  <c r="GD32" i="9" s="1"/>
  <c r="GP32" i="9" s="1"/>
  <c r="HB32" i="9" s="1"/>
  <c r="HN32" i="9" s="1"/>
  <c r="HZ32" i="9" s="1"/>
  <c r="IL32" i="9" s="1"/>
  <c r="IX32" i="9" s="1"/>
  <c r="JJ32" i="9" s="1"/>
  <c r="JV32" i="9" s="1"/>
  <c r="KH32" i="9" s="1"/>
  <c r="KT32" i="9" s="1"/>
  <c r="LF32" i="9" s="1"/>
  <c r="LR32" i="9" s="1"/>
  <c r="GT29" i="43"/>
  <c r="AZ34" i="9"/>
  <c r="AZ36" i="9" s="1"/>
  <c r="AZ37" i="9" s="1"/>
  <c r="BR33" i="9"/>
  <c r="GT27" i="43"/>
  <c r="GR257" i="9" s="1"/>
  <c r="GT16" i="43"/>
  <c r="GR247" i="9" s="1"/>
  <c r="BB38" i="9"/>
  <c r="BN38" i="9" s="1"/>
  <c r="BZ38" i="9" s="1"/>
  <c r="CL38" i="9" s="1"/>
  <c r="CX38" i="9" s="1"/>
  <c r="DJ38" i="9" s="1"/>
  <c r="DV38" i="9" s="1"/>
  <c r="EH38" i="9" s="1"/>
  <c r="ET38" i="9" s="1"/>
  <c r="FF38" i="9" s="1"/>
  <c r="FR38" i="9" s="1"/>
  <c r="GD38" i="9" s="1"/>
  <c r="GP38" i="9" s="1"/>
  <c r="HB38" i="9" s="1"/>
  <c r="HN38" i="9" s="1"/>
  <c r="HZ38" i="9" s="1"/>
  <c r="IL38" i="9" s="1"/>
  <c r="IX38" i="9" s="1"/>
  <c r="JJ38" i="9" s="1"/>
  <c r="JV38" i="9" s="1"/>
  <c r="KH38" i="9" s="1"/>
  <c r="KT38" i="9" s="1"/>
  <c r="LF38" i="9" s="1"/>
  <c r="LR38" i="9" s="1"/>
  <c r="AP207" i="9"/>
  <c r="AP208" i="9"/>
  <c r="BY209" i="9"/>
  <c r="BM207" i="9"/>
  <c r="BM208" i="9"/>
  <c r="CV209" i="9"/>
  <c r="CJ207" i="9"/>
  <c r="CJ208" i="9"/>
  <c r="DS209" i="9"/>
  <c r="DG207" i="9"/>
  <c r="DG208" i="9"/>
  <c r="EP209" i="9"/>
  <c r="ED207" i="9"/>
  <c r="ED208" i="9"/>
  <c r="FM209" i="9"/>
  <c r="FA207" i="9"/>
  <c r="FA208" i="9"/>
  <c r="GJ209" i="9"/>
  <c r="FX207" i="9"/>
  <c r="FX208" i="9"/>
  <c r="HG209" i="9"/>
  <c r="GU207" i="9"/>
  <c r="GU208" i="9"/>
  <c r="ID209" i="9"/>
  <c r="HR207" i="9"/>
  <c r="HR208" i="9"/>
  <c r="GT25" i="43"/>
  <c r="GR255" i="9" s="1"/>
  <c r="GT14" i="43"/>
  <c r="GR246" i="9" s="1"/>
  <c r="GT31" i="43"/>
  <c r="GR260" i="9" s="1"/>
  <c r="GT32" i="43"/>
  <c r="GR261" i="9" s="1"/>
  <c r="GT24" i="43"/>
  <c r="GR254" i="9" s="1"/>
  <c r="GT30" i="43"/>
  <c r="GR259" i="9" s="1"/>
  <c r="GU5" i="43"/>
  <c r="GT17" i="43"/>
  <c r="GR248" i="9" s="1"/>
  <c r="HR44" i="42"/>
  <c r="HR40" i="42"/>
  <c r="HR45" i="42"/>
  <c r="HR39" i="42"/>
  <c r="HR37" i="42"/>
  <c r="HR35" i="42"/>
  <c r="HR38" i="42"/>
  <c r="HR34" i="42"/>
  <c r="HR41" i="42"/>
  <c r="HR36" i="42"/>
  <c r="HR33" i="42"/>
  <c r="HS5" i="42"/>
  <c r="HS32" i="42" s="1"/>
  <c r="AQ14" i="9"/>
  <c r="DH5" i="19"/>
  <c r="AQ18" i="9"/>
  <c r="AR4" i="9"/>
  <c r="AR10" i="9"/>
  <c r="AQ19" i="9"/>
  <c r="AN549" i="9" l="1"/>
  <c r="AN230" i="9"/>
  <c r="AN233" i="9" s="1"/>
  <c r="AP229" i="9"/>
  <c r="AP219" i="9"/>
  <c r="AQ215" i="9"/>
  <c r="AQ222" i="9"/>
  <c r="AP232" i="9"/>
  <c r="BB209" i="9"/>
  <c r="GU29" i="43"/>
  <c r="AQ42" i="9"/>
  <c r="BA34" i="9"/>
  <c r="BA36" i="9" s="1"/>
  <c r="BA37" i="9" s="1"/>
  <c r="BS33" i="9"/>
  <c r="AR145" i="9"/>
  <c r="GU27" i="43"/>
  <c r="GS257" i="9" s="1"/>
  <c r="GU16" i="43"/>
  <c r="GS247" i="9" s="1"/>
  <c r="AO245" i="9"/>
  <c r="ID207" i="9"/>
  <c r="ID208" i="9"/>
  <c r="HS209" i="9"/>
  <c r="HG207" i="9"/>
  <c r="HG208" i="9"/>
  <c r="GV209" i="9"/>
  <c r="GJ207" i="9"/>
  <c r="GJ208" i="9"/>
  <c r="FY209" i="9"/>
  <c r="FM207" i="9"/>
  <c r="FM208" i="9"/>
  <c r="FB209" i="9"/>
  <c r="EP207" i="9"/>
  <c r="EP208" i="9"/>
  <c r="EE209" i="9"/>
  <c r="DS207" i="9"/>
  <c r="DS208" i="9"/>
  <c r="DH209" i="9"/>
  <c r="CV207" i="9"/>
  <c r="CV208" i="9"/>
  <c r="CK209" i="9"/>
  <c r="BY207" i="9"/>
  <c r="BY208" i="9"/>
  <c r="BN209" i="9"/>
  <c r="BB207" i="9"/>
  <c r="BB208" i="9"/>
  <c r="AQ505" i="9"/>
  <c r="AQ38" i="9"/>
  <c r="GU25" i="43"/>
  <c r="GS255" i="9" s="1"/>
  <c r="AR24" i="9"/>
  <c r="GU14" i="43"/>
  <c r="GS246" i="9" s="1"/>
  <c r="GU31" i="43"/>
  <c r="GS260" i="9" s="1"/>
  <c r="GU32" i="43"/>
  <c r="GS261" i="9" s="1"/>
  <c r="GU24" i="43"/>
  <c r="GS254" i="9" s="1"/>
  <c r="GV5" i="43"/>
  <c r="GU17" i="43"/>
  <c r="GS248" i="9" s="1"/>
  <c r="GU30" i="43"/>
  <c r="GS259" i="9" s="1"/>
  <c r="HS45" i="42"/>
  <c r="HS44" i="42"/>
  <c r="HS41" i="42"/>
  <c r="HS38" i="42"/>
  <c r="HS36" i="42"/>
  <c r="HS34" i="42"/>
  <c r="HS40" i="42"/>
  <c r="HS37" i="42"/>
  <c r="HS33" i="42"/>
  <c r="HS35" i="42"/>
  <c r="HS39" i="42"/>
  <c r="HT5" i="42"/>
  <c r="HT32" i="42" s="1"/>
  <c r="AQ73" i="9"/>
  <c r="AR17" i="9"/>
  <c r="DI5" i="19"/>
  <c r="AQ41" i="9"/>
  <c r="AQ32" i="9"/>
  <c r="AQ176" i="9"/>
  <c r="AQ179" i="9"/>
  <c r="AR8" i="9"/>
  <c r="AR22" i="9"/>
  <c r="AR23" i="9" s="1"/>
  <c r="AS3" i="9"/>
  <c r="AR189" i="9"/>
  <c r="AR9" i="9"/>
  <c r="AR13" i="9"/>
  <c r="AP220" i="9" l="1"/>
  <c r="AP221" i="9" s="1"/>
  <c r="AP223" i="9" s="1"/>
  <c r="AQ216" i="9"/>
  <c r="AQ217" i="9" s="1"/>
  <c r="AR303" i="9"/>
  <c r="AQ209" i="9"/>
  <c r="AQ232" i="9" s="1"/>
  <c r="BC32" i="9"/>
  <c r="BO32" i="9" s="1"/>
  <c r="CA32" i="9" s="1"/>
  <c r="CM32" i="9" s="1"/>
  <c r="CY32" i="9" s="1"/>
  <c r="DK32" i="9" s="1"/>
  <c r="DW32" i="9" s="1"/>
  <c r="EI32" i="9" s="1"/>
  <c r="EU32" i="9" s="1"/>
  <c r="FG32" i="9" s="1"/>
  <c r="FS32" i="9" s="1"/>
  <c r="GE32" i="9" s="1"/>
  <c r="GQ32" i="9" s="1"/>
  <c r="HC32" i="9" s="1"/>
  <c r="HO32" i="9" s="1"/>
  <c r="IA32" i="9" s="1"/>
  <c r="IM32" i="9" s="1"/>
  <c r="IY32" i="9" s="1"/>
  <c r="JK32" i="9" s="1"/>
  <c r="JW32" i="9" s="1"/>
  <c r="KI32" i="9" s="1"/>
  <c r="KU32" i="9" s="1"/>
  <c r="LG32" i="9" s="1"/>
  <c r="LS32" i="9" s="1"/>
  <c r="GV29" i="43"/>
  <c r="BB34" i="9"/>
  <c r="BB36" i="9" s="1"/>
  <c r="BB37" i="9" s="1"/>
  <c r="BT33" i="9"/>
  <c r="GV27" i="43"/>
  <c r="GT257" i="9" s="1"/>
  <c r="GV16" i="43"/>
  <c r="GT247" i="9" s="1"/>
  <c r="BC38" i="9"/>
  <c r="BO38" i="9" s="1"/>
  <c r="CA38" i="9" s="1"/>
  <c r="CM38" i="9" s="1"/>
  <c r="CY38" i="9" s="1"/>
  <c r="DK38" i="9" s="1"/>
  <c r="DW38" i="9" s="1"/>
  <c r="EI38" i="9" s="1"/>
  <c r="EU38" i="9" s="1"/>
  <c r="FG38" i="9" s="1"/>
  <c r="FS38" i="9" s="1"/>
  <c r="GE38" i="9" s="1"/>
  <c r="GQ38" i="9" s="1"/>
  <c r="HC38" i="9" s="1"/>
  <c r="HO38" i="9" s="1"/>
  <c r="IA38" i="9" s="1"/>
  <c r="IM38" i="9" s="1"/>
  <c r="IY38" i="9" s="1"/>
  <c r="JK38" i="9" s="1"/>
  <c r="JW38" i="9" s="1"/>
  <c r="KI38" i="9" s="1"/>
  <c r="KU38" i="9" s="1"/>
  <c r="LG38" i="9" s="1"/>
  <c r="LS38" i="9" s="1"/>
  <c r="AQ207" i="9"/>
  <c r="AQ208" i="9"/>
  <c r="BZ209" i="9"/>
  <c r="BN207" i="9"/>
  <c r="BN208" i="9"/>
  <c r="CW209" i="9"/>
  <c r="CK207" i="9"/>
  <c r="CK208" i="9"/>
  <c r="DT209" i="9"/>
  <c r="DH207" i="9"/>
  <c r="DH208" i="9"/>
  <c r="EQ209" i="9"/>
  <c r="EE207" i="9"/>
  <c r="EE208" i="9"/>
  <c r="FN209" i="9"/>
  <c r="FB207" i="9"/>
  <c r="FB208" i="9"/>
  <c r="GK209" i="9"/>
  <c r="FY207" i="9"/>
  <c r="FY208" i="9"/>
  <c r="HH209" i="9"/>
  <c r="GV207" i="9"/>
  <c r="GV208" i="9"/>
  <c r="IE209" i="9"/>
  <c r="HS207" i="9"/>
  <c r="HS208" i="9"/>
  <c r="GV25" i="43"/>
  <c r="GT255" i="9" s="1"/>
  <c r="GV14" i="43"/>
  <c r="GT246" i="9" s="1"/>
  <c r="GV31" i="43"/>
  <c r="GT260" i="9" s="1"/>
  <c r="GV32" i="43"/>
  <c r="GT261" i="9" s="1"/>
  <c r="GV24" i="43"/>
  <c r="GT254" i="9" s="1"/>
  <c r="GV17" i="43"/>
  <c r="GT248" i="9" s="1"/>
  <c r="GV30" i="43"/>
  <c r="GT259" i="9" s="1"/>
  <c r="GW5" i="43"/>
  <c r="DJ5" i="19"/>
  <c r="HT45" i="42"/>
  <c r="HT40" i="42"/>
  <c r="HT44" i="42"/>
  <c r="HT41" i="42"/>
  <c r="HT39" i="42"/>
  <c r="HT37" i="42"/>
  <c r="HT35" i="42"/>
  <c r="HT36" i="42"/>
  <c r="HT38" i="42"/>
  <c r="HT33" i="42"/>
  <c r="HT34" i="42"/>
  <c r="HU5" i="42"/>
  <c r="HU32" i="42" s="1"/>
  <c r="AR18" i="9"/>
  <c r="AS4" i="9"/>
  <c r="AS10" i="9"/>
  <c r="AR19" i="9"/>
  <c r="AR14" i="9"/>
  <c r="AP231" i="9" l="1"/>
  <c r="AP552" i="9" s="1"/>
  <c r="AP226" i="9"/>
  <c r="AP227" i="9" s="1"/>
  <c r="AQ228" i="9"/>
  <c r="AP224" i="9"/>
  <c r="AP225" i="9" s="1"/>
  <c r="AQ218" i="9"/>
  <c r="AQ229" i="9" s="1"/>
  <c r="AQ219" i="9"/>
  <c r="AR215" i="9"/>
  <c r="G215" i="9" s="1"/>
  <c r="AR222" i="9"/>
  <c r="BC209" i="9"/>
  <c r="GW29" i="43"/>
  <c r="AR42" i="9"/>
  <c r="BC34" i="9"/>
  <c r="BC36" i="9" s="1"/>
  <c r="BC37" i="9" s="1"/>
  <c r="BU33" i="9"/>
  <c r="AS145" i="9"/>
  <c r="GW27" i="43"/>
  <c r="GU257" i="9" s="1"/>
  <c r="GW16" i="43"/>
  <c r="GU247" i="9" s="1"/>
  <c r="AP245" i="9"/>
  <c r="IE207" i="9"/>
  <c r="IE208" i="9"/>
  <c r="HT209" i="9"/>
  <c r="HH207" i="9"/>
  <c r="HH208" i="9"/>
  <c r="GW209" i="9"/>
  <c r="GK207" i="9"/>
  <c r="GK208" i="9"/>
  <c r="FZ209" i="9"/>
  <c r="FN207" i="9"/>
  <c r="FN208" i="9"/>
  <c r="FC209" i="9"/>
  <c r="EQ207" i="9"/>
  <c r="EQ208" i="9"/>
  <c r="EF209" i="9"/>
  <c r="DT207" i="9"/>
  <c r="DT208" i="9"/>
  <c r="DI209" i="9"/>
  <c r="CW207" i="9"/>
  <c r="CW208" i="9"/>
  <c r="CL209" i="9"/>
  <c r="BZ207" i="9"/>
  <c r="BZ208" i="9"/>
  <c r="BO209" i="9"/>
  <c r="BC207" i="9"/>
  <c r="BC208" i="9"/>
  <c r="AR505" i="9"/>
  <c r="AR38" i="9"/>
  <c r="CS542" i="58"/>
  <c r="GW25" i="43"/>
  <c r="GU255" i="9" s="1"/>
  <c r="AS24" i="9"/>
  <c r="GW14" i="43"/>
  <c r="GU246" i="9" s="1"/>
  <c r="GW31" i="43"/>
  <c r="GU260" i="9" s="1"/>
  <c r="GW32" i="43"/>
  <c r="GU261" i="9" s="1"/>
  <c r="GW17" i="43"/>
  <c r="GU248" i="9" s="1"/>
  <c r="GW24" i="43"/>
  <c r="GU254" i="9" s="1"/>
  <c r="GW30" i="43"/>
  <c r="GU259" i="9" s="1"/>
  <c r="GX5" i="43"/>
  <c r="DK5" i="19"/>
  <c r="HU45" i="42"/>
  <c r="HU44" i="42"/>
  <c r="HU41" i="42"/>
  <c r="HU40" i="42"/>
  <c r="HU38" i="42"/>
  <c r="HU36" i="42"/>
  <c r="HU34" i="42"/>
  <c r="HU39" i="42"/>
  <c r="HU35" i="42"/>
  <c r="HU33" i="42"/>
  <c r="HU37" i="42"/>
  <c r="HV5" i="42"/>
  <c r="HV32" i="42" s="1"/>
  <c r="AR73" i="9"/>
  <c r="AS17" i="9"/>
  <c r="AR41" i="9"/>
  <c r="AS13" i="9"/>
  <c r="AR176" i="9"/>
  <c r="AR179" i="9"/>
  <c r="AR32" i="9"/>
  <c r="AS9" i="9"/>
  <c r="AS8" i="9"/>
  <c r="AS22" i="9"/>
  <c r="AS23" i="9" s="1"/>
  <c r="AT3" i="9"/>
  <c r="AS189" i="9"/>
  <c r="AP230" i="9" l="1"/>
  <c r="AP233" i="9" s="1"/>
  <c r="AP549" i="9"/>
  <c r="AQ220" i="9"/>
  <c r="AR216" i="9"/>
  <c r="G216" i="9" s="1"/>
  <c r="G222" i="9"/>
  <c r="AS303" i="9"/>
  <c r="AR209" i="9"/>
  <c r="AR232" i="9" s="1"/>
  <c r="G232" i="9" s="1"/>
  <c r="BD32" i="9"/>
  <c r="BP32" i="9" s="1"/>
  <c r="CB32" i="9" s="1"/>
  <c r="CN32" i="9" s="1"/>
  <c r="CZ32" i="9" s="1"/>
  <c r="DL32" i="9" s="1"/>
  <c r="DX32" i="9" s="1"/>
  <c r="EJ32" i="9" s="1"/>
  <c r="EV32" i="9" s="1"/>
  <c r="FH32" i="9" s="1"/>
  <c r="FT32" i="9" s="1"/>
  <c r="GF32" i="9" s="1"/>
  <c r="GR32" i="9" s="1"/>
  <c r="HD32" i="9" s="1"/>
  <c r="HP32" i="9" s="1"/>
  <c r="IB32" i="9" s="1"/>
  <c r="IN32" i="9" s="1"/>
  <c r="IZ32" i="9" s="1"/>
  <c r="JL32" i="9" s="1"/>
  <c r="JX32" i="9" s="1"/>
  <c r="KJ32" i="9" s="1"/>
  <c r="KV32" i="9" s="1"/>
  <c r="LH32" i="9" s="1"/>
  <c r="LT32" i="9" s="1"/>
  <c r="GX29" i="43"/>
  <c r="BD34" i="9"/>
  <c r="BD36" i="9" s="1"/>
  <c r="BD37" i="9" s="1"/>
  <c r="BV33" i="9"/>
  <c r="GX27" i="43"/>
  <c r="GV257" i="9" s="1"/>
  <c r="GX16" i="43"/>
  <c r="GV247" i="9" s="1"/>
  <c r="BD38" i="9"/>
  <c r="BP38" i="9" s="1"/>
  <c r="CB38" i="9" s="1"/>
  <c r="CN38" i="9" s="1"/>
  <c r="CZ38" i="9" s="1"/>
  <c r="DL38" i="9" s="1"/>
  <c r="DX38" i="9" s="1"/>
  <c r="EJ38" i="9" s="1"/>
  <c r="EV38" i="9" s="1"/>
  <c r="FH38" i="9" s="1"/>
  <c r="FT38" i="9" s="1"/>
  <c r="GF38" i="9" s="1"/>
  <c r="GR38" i="9" s="1"/>
  <c r="HD38" i="9" s="1"/>
  <c r="HP38" i="9" s="1"/>
  <c r="IB38" i="9" s="1"/>
  <c r="IN38" i="9" s="1"/>
  <c r="IZ38" i="9" s="1"/>
  <c r="JL38" i="9" s="1"/>
  <c r="JX38" i="9" s="1"/>
  <c r="KJ38" i="9" s="1"/>
  <c r="KV38" i="9" s="1"/>
  <c r="LH38" i="9" s="1"/>
  <c r="LT38" i="9" s="1"/>
  <c r="AR207" i="9"/>
  <c r="AR208" i="9"/>
  <c r="CA209" i="9"/>
  <c r="BO207" i="9"/>
  <c r="BO208" i="9"/>
  <c r="CX209" i="9"/>
  <c r="CL207" i="9"/>
  <c r="CL208" i="9"/>
  <c r="DU209" i="9"/>
  <c r="DI207" i="9"/>
  <c r="DI208" i="9"/>
  <c r="ER209" i="9"/>
  <c r="EF207" i="9"/>
  <c r="EF208" i="9"/>
  <c r="FO209" i="9"/>
  <c r="FC207" i="9"/>
  <c r="FC208" i="9"/>
  <c r="GL209" i="9"/>
  <c r="FZ207" i="9"/>
  <c r="FZ208" i="9"/>
  <c r="HI209" i="9"/>
  <c r="GW207" i="9"/>
  <c r="GW208" i="9"/>
  <c r="IF209" i="9"/>
  <c r="HT207" i="9"/>
  <c r="HT208" i="9"/>
  <c r="CT542" i="58"/>
  <c r="CS545" i="58"/>
  <c r="CS539" i="58"/>
  <c r="CS551" i="58"/>
  <c r="GX25" i="43"/>
  <c r="GV255" i="9" s="1"/>
  <c r="GX14" i="43"/>
  <c r="GV246" i="9" s="1"/>
  <c r="GX31" i="43"/>
  <c r="GV260" i="9" s="1"/>
  <c r="GX24" i="43"/>
  <c r="GV254" i="9" s="1"/>
  <c r="GX30" i="43"/>
  <c r="GV259" i="9" s="1"/>
  <c r="GY5" i="43"/>
  <c r="GX17" i="43"/>
  <c r="GV248" i="9" s="1"/>
  <c r="GX32" i="43"/>
  <c r="GV261" i="9" s="1"/>
  <c r="HV45" i="42"/>
  <c r="HV44" i="42"/>
  <c r="HV40" i="42"/>
  <c r="HV39" i="42"/>
  <c r="HV37" i="42"/>
  <c r="HV35" i="42"/>
  <c r="HV41" i="42"/>
  <c r="HV38" i="42"/>
  <c r="HV34" i="42"/>
  <c r="HV36" i="42"/>
  <c r="HV33" i="42"/>
  <c r="HW5" i="42"/>
  <c r="HW32" i="42" s="1"/>
  <c r="AS14" i="9"/>
  <c r="AS18" i="9"/>
  <c r="AS19" i="9"/>
  <c r="AT10" i="9"/>
  <c r="AT4" i="9"/>
  <c r="I230" i="9" l="1"/>
  <c r="I233" i="9" s="1"/>
  <c r="I549" i="9"/>
  <c r="AQ221" i="9"/>
  <c r="AQ223" i="9" s="1"/>
  <c r="AQ226" i="9"/>
  <c r="AQ227" i="9" s="1"/>
  <c r="AS215" i="9"/>
  <c r="AS222" i="9"/>
  <c r="BD209" i="9"/>
  <c r="GY29" i="43"/>
  <c r="BE34" i="9"/>
  <c r="BE36" i="9" s="1"/>
  <c r="BE37" i="9" s="1"/>
  <c r="BW33" i="9"/>
  <c r="AT145" i="9"/>
  <c r="GY27" i="43"/>
  <c r="GW257" i="9" s="1"/>
  <c r="GY16" i="43"/>
  <c r="GW247" i="9" s="1"/>
  <c r="IF207" i="9"/>
  <c r="IF208" i="9"/>
  <c r="HU209" i="9"/>
  <c r="HI207" i="9"/>
  <c r="HI208" i="9"/>
  <c r="GX209" i="9"/>
  <c r="GL207" i="9"/>
  <c r="GL208" i="9"/>
  <c r="GA209" i="9"/>
  <c r="FO207" i="9"/>
  <c r="FO208" i="9"/>
  <c r="FD209" i="9"/>
  <c r="ER207" i="9"/>
  <c r="ER208" i="9"/>
  <c r="EG209" i="9"/>
  <c r="DU207" i="9"/>
  <c r="DU208" i="9"/>
  <c r="DJ209" i="9"/>
  <c r="CX207" i="9"/>
  <c r="CX208" i="9"/>
  <c r="CM209" i="9"/>
  <c r="CA207" i="9"/>
  <c r="CA208" i="9"/>
  <c r="BP209" i="9"/>
  <c r="BD207" i="9"/>
  <c r="BD208" i="9"/>
  <c r="AS42" i="9"/>
  <c r="CT545" i="58"/>
  <c r="CT539" i="58"/>
  <c r="CT551" i="58"/>
  <c r="GY25" i="43"/>
  <c r="GW255" i="9" s="1"/>
  <c r="AS505" i="9"/>
  <c r="AT24" i="9"/>
  <c r="GY14" i="43"/>
  <c r="GW246" i="9" s="1"/>
  <c r="GY31" i="43"/>
  <c r="GW260" i="9" s="1"/>
  <c r="GY17" i="43"/>
  <c r="GW248" i="9" s="1"/>
  <c r="GZ5" i="43"/>
  <c r="GY30" i="43"/>
  <c r="GW259" i="9" s="1"/>
  <c r="GY32" i="43"/>
  <c r="GW261" i="9" s="1"/>
  <c r="GY24" i="43"/>
  <c r="GW254" i="9" s="1"/>
  <c r="HW45" i="42"/>
  <c r="HW44" i="42"/>
  <c r="HW41" i="42"/>
  <c r="HW38" i="42"/>
  <c r="HW36" i="42"/>
  <c r="HW34" i="42"/>
  <c r="HW37" i="42"/>
  <c r="HW33" i="42"/>
  <c r="HW39" i="42"/>
  <c r="HW40" i="42"/>
  <c r="HW35" i="42"/>
  <c r="HX5" i="42"/>
  <c r="HX32" i="42" s="1"/>
  <c r="AS73" i="9"/>
  <c r="AT17" i="9"/>
  <c r="AS41" i="9"/>
  <c r="AS176" i="9"/>
  <c r="AS179" i="9"/>
  <c r="AT9" i="9"/>
  <c r="AT8" i="9"/>
  <c r="AT22" i="9"/>
  <c r="AT23" i="9" s="1"/>
  <c r="AT189" i="9"/>
  <c r="AU3" i="9"/>
  <c r="AT13" i="9"/>
  <c r="AS232" i="9" l="1"/>
  <c r="AS216" i="9"/>
  <c r="AS217" i="9" s="1"/>
  <c r="AQ231" i="9"/>
  <c r="AQ552" i="9" s="1"/>
  <c r="AT303" i="9"/>
  <c r="GZ29" i="43"/>
  <c r="BF34" i="9"/>
  <c r="BF36" i="9" s="1"/>
  <c r="BF37" i="9" s="1"/>
  <c r="BX33" i="9"/>
  <c r="GZ27" i="43"/>
  <c r="GX257" i="9" s="1"/>
  <c r="GZ16" i="43"/>
  <c r="GX247" i="9" s="1"/>
  <c r="CB209" i="9"/>
  <c r="BP207" i="9"/>
  <c r="BP208" i="9"/>
  <c r="CY209" i="9"/>
  <c r="CM207" i="9"/>
  <c r="CM208" i="9"/>
  <c r="DV209" i="9"/>
  <c r="DJ207" i="9"/>
  <c r="DJ208" i="9"/>
  <c r="ES209" i="9"/>
  <c r="EG207" i="9"/>
  <c r="EG208" i="9"/>
  <c r="FP209" i="9"/>
  <c r="FD207" i="9"/>
  <c r="FD208" i="9"/>
  <c r="GM209" i="9"/>
  <c r="GA207" i="9"/>
  <c r="GA208" i="9"/>
  <c r="HJ209" i="9"/>
  <c r="GX207" i="9"/>
  <c r="GX208" i="9"/>
  <c r="IG209" i="9"/>
  <c r="HU207" i="9"/>
  <c r="HU208" i="9"/>
  <c r="CU542" i="58"/>
  <c r="GZ25" i="43"/>
  <c r="GX255" i="9" s="1"/>
  <c r="GZ14" i="43"/>
  <c r="GX246" i="9" s="1"/>
  <c r="GZ31" i="43"/>
  <c r="GX260" i="9" s="1"/>
  <c r="GZ32" i="43"/>
  <c r="GX261" i="9" s="1"/>
  <c r="GZ24" i="43"/>
  <c r="GX254" i="9" s="1"/>
  <c r="GZ30" i="43"/>
  <c r="GX259" i="9" s="1"/>
  <c r="GZ17" i="43"/>
  <c r="GX248" i="9" s="1"/>
  <c r="HA5" i="43"/>
  <c r="HX45" i="42"/>
  <c r="HX44" i="42"/>
  <c r="HX40" i="42"/>
  <c r="HX41" i="42"/>
  <c r="HX39" i="42"/>
  <c r="HX37" i="42"/>
  <c r="HX35" i="42"/>
  <c r="HX36" i="42"/>
  <c r="HX34" i="42"/>
  <c r="HX33" i="42"/>
  <c r="HX38" i="42"/>
  <c r="HY5" i="42"/>
  <c r="HY32" i="42" s="1"/>
  <c r="AT14" i="9"/>
  <c r="AT18" i="9"/>
  <c r="AU10" i="9"/>
  <c r="AU4" i="9"/>
  <c r="AT19" i="9"/>
  <c r="AS218" i="9" l="1"/>
  <c r="AR228" i="9"/>
  <c r="AQ224" i="9"/>
  <c r="AQ225" i="9" s="1"/>
  <c r="AT215" i="9"/>
  <c r="AT222" i="9"/>
  <c r="AS219" i="9"/>
  <c r="HA29" i="43"/>
  <c r="BG34" i="9"/>
  <c r="BG36" i="9" s="1"/>
  <c r="BG37" i="9" s="1"/>
  <c r="BY33" i="9"/>
  <c r="AU145" i="9"/>
  <c r="HA27" i="43"/>
  <c r="GY257" i="9" s="1"/>
  <c r="HA16" i="43"/>
  <c r="GY247" i="9" s="1"/>
  <c r="IG207" i="9"/>
  <c r="IG208" i="9"/>
  <c r="HV209" i="9"/>
  <c r="HJ207" i="9"/>
  <c r="HJ208" i="9"/>
  <c r="GY209" i="9"/>
  <c r="GM207" i="9"/>
  <c r="GM208" i="9"/>
  <c r="GB209" i="9"/>
  <c r="FP207" i="9"/>
  <c r="FP208" i="9"/>
  <c r="FE209" i="9"/>
  <c r="ES207" i="9"/>
  <c r="ES208" i="9"/>
  <c r="EH209" i="9"/>
  <c r="DV207" i="9"/>
  <c r="DV208" i="9"/>
  <c r="DK209" i="9"/>
  <c r="CY207" i="9"/>
  <c r="CY208" i="9"/>
  <c r="CN209" i="9"/>
  <c r="CB207" i="9"/>
  <c r="CB208" i="9"/>
  <c r="AT42" i="9"/>
  <c r="CU545" i="58"/>
  <c r="CU539" i="58"/>
  <c r="CU551" i="58"/>
  <c r="HA25" i="43"/>
  <c r="GY255" i="9" s="1"/>
  <c r="AT505" i="9"/>
  <c r="AU24" i="9"/>
  <c r="HA14" i="43"/>
  <c r="GY246" i="9" s="1"/>
  <c r="HA31" i="43"/>
  <c r="GY260" i="9" s="1"/>
  <c r="HB5" i="43"/>
  <c r="HA30" i="43"/>
  <c r="GY259" i="9" s="1"/>
  <c r="HA32" i="43"/>
  <c r="GY261" i="9" s="1"/>
  <c r="HA24" i="43"/>
  <c r="GY254" i="9" s="1"/>
  <c r="HA17" i="43"/>
  <c r="GY248" i="9" s="1"/>
  <c r="HY45" i="42"/>
  <c r="HY44" i="42"/>
  <c r="HY41" i="42"/>
  <c r="HY40" i="42"/>
  <c r="HY38" i="42"/>
  <c r="HY36" i="42"/>
  <c r="HY34" i="42"/>
  <c r="HY39" i="42"/>
  <c r="HY35" i="42"/>
  <c r="HY33" i="42"/>
  <c r="HY37" i="42"/>
  <c r="HZ5" i="42"/>
  <c r="HZ32" i="42" s="1"/>
  <c r="AT73" i="9"/>
  <c r="AU17" i="9"/>
  <c r="AT41" i="9"/>
  <c r="AU13" i="9"/>
  <c r="AT179" i="9"/>
  <c r="AT176" i="9"/>
  <c r="AV3" i="9"/>
  <c r="AU189" i="9"/>
  <c r="AU9" i="9"/>
  <c r="AU22" i="9"/>
  <c r="AU23" i="9" s="1"/>
  <c r="AU8" i="9"/>
  <c r="AQ230" i="9" l="1"/>
  <c r="AQ233" i="9" s="1"/>
  <c r="AQ549" i="9"/>
  <c r="AS229" i="9"/>
  <c r="AT216" i="9"/>
  <c r="AT217" i="9" s="1"/>
  <c r="AT218" i="9" s="1"/>
  <c r="AT229" i="9" s="1"/>
  <c r="AT232" i="9"/>
  <c r="AS220" i="9"/>
  <c r="AU303" i="9"/>
  <c r="HB29" i="43"/>
  <c r="BH34" i="9"/>
  <c r="BH36" i="9" s="1"/>
  <c r="BH37" i="9" s="1"/>
  <c r="BZ33" i="9"/>
  <c r="HB27" i="43"/>
  <c r="GZ257" i="9" s="1"/>
  <c r="HB16" i="43"/>
  <c r="GZ247" i="9" s="1"/>
  <c r="CZ209" i="9"/>
  <c r="CN207" i="9"/>
  <c r="CN208" i="9"/>
  <c r="DW209" i="9"/>
  <c r="DK207" i="9"/>
  <c r="DK208" i="9"/>
  <c r="ET209" i="9"/>
  <c r="EH207" i="9"/>
  <c r="EH208" i="9"/>
  <c r="FQ209" i="9"/>
  <c r="FE207" i="9"/>
  <c r="FE208" i="9"/>
  <c r="GN209" i="9"/>
  <c r="GB207" i="9"/>
  <c r="GB208" i="9"/>
  <c r="HK209" i="9"/>
  <c r="GY207" i="9"/>
  <c r="GY208" i="9"/>
  <c r="IH209" i="9"/>
  <c r="HV207" i="9"/>
  <c r="HV208" i="9"/>
  <c r="HB25" i="43"/>
  <c r="GZ255" i="9" s="1"/>
  <c r="HB14" i="43"/>
  <c r="GZ246" i="9" s="1"/>
  <c r="HB31" i="43"/>
  <c r="GZ260" i="9" s="1"/>
  <c r="HB24" i="43"/>
  <c r="GZ254" i="9" s="1"/>
  <c r="HB17" i="43"/>
  <c r="GZ248" i="9" s="1"/>
  <c r="HC5" i="43"/>
  <c r="HB32" i="43"/>
  <c r="GZ261" i="9" s="1"/>
  <c r="HB30" i="43"/>
  <c r="GZ259" i="9" s="1"/>
  <c r="HZ45" i="42"/>
  <c r="HZ40" i="42"/>
  <c r="HZ39" i="42"/>
  <c r="HZ37" i="42"/>
  <c r="HZ35" i="42"/>
  <c r="HZ44" i="42"/>
  <c r="HZ38" i="42"/>
  <c r="HZ34" i="42"/>
  <c r="HZ41" i="42"/>
  <c r="HZ36" i="42"/>
  <c r="HZ33" i="42"/>
  <c r="IA5" i="42"/>
  <c r="IA32" i="42" s="1"/>
  <c r="AU14" i="9"/>
  <c r="AU18" i="9"/>
  <c r="AU19" i="9"/>
  <c r="AV4" i="9"/>
  <c r="AV10" i="9"/>
  <c r="AT219" i="9" l="1"/>
  <c r="AU215" i="9"/>
  <c r="AU222" i="9"/>
  <c r="AS221" i="9"/>
  <c r="AS223" i="9" s="1"/>
  <c r="AS226" i="9"/>
  <c r="AS227" i="9" s="1"/>
  <c r="HC29" i="43"/>
  <c r="BI34" i="9"/>
  <c r="BI36" i="9" s="1"/>
  <c r="BI37" i="9" s="1"/>
  <c r="CA33" i="9"/>
  <c r="AV145" i="9"/>
  <c r="HC27" i="43"/>
  <c r="HA257" i="9" s="1"/>
  <c r="HC16" i="43"/>
  <c r="HA247" i="9" s="1"/>
  <c r="IH207" i="9"/>
  <c r="IH208" i="9"/>
  <c r="HW209" i="9"/>
  <c r="HK207" i="9"/>
  <c r="HK208" i="9"/>
  <c r="GZ209" i="9"/>
  <c r="GN207" i="9"/>
  <c r="GN208" i="9"/>
  <c r="GC209" i="9"/>
  <c r="FQ207" i="9"/>
  <c r="FQ208" i="9"/>
  <c r="FF209" i="9"/>
  <c r="ET207" i="9"/>
  <c r="ET208" i="9"/>
  <c r="EI209" i="9"/>
  <c r="DW207" i="9"/>
  <c r="DW208" i="9"/>
  <c r="DL209" i="9"/>
  <c r="CZ207" i="9"/>
  <c r="CZ208" i="9"/>
  <c r="AU42" i="9"/>
  <c r="HC25" i="43"/>
  <c r="HA255" i="9" s="1"/>
  <c r="AU505" i="9"/>
  <c r="AV24" i="9"/>
  <c r="HC14" i="43"/>
  <c r="HA246" i="9" s="1"/>
  <c r="HC31" i="43"/>
  <c r="HA260" i="9" s="1"/>
  <c r="HC24" i="43"/>
  <c r="HA254" i="9" s="1"/>
  <c r="HC17" i="43"/>
  <c r="HA248" i="9" s="1"/>
  <c r="HC30" i="43"/>
  <c r="HA259" i="9" s="1"/>
  <c r="HD5" i="43"/>
  <c r="HC32" i="43"/>
  <c r="HA261" i="9" s="1"/>
  <c r="IA45" i="42"/>
  <c r="IA44" i="42"/>
  <c r="IA41" i="42"/>
  <c r="IA38" i="42"/>
  <c r="IA36" i="42"/>
  <c r="IA34" i="42"/>
  <c r="IA40" i="42"/>
  <c r="IA37" i="42"/>
  <c r="IA33" i="42"/>
  <c r="IA35" i="42"/>
  <c r="IA39" i="42"/>
  <c r="IB5" i="42"/>
  <c r="IB32" i="42" s="1"/>
  <c r="AU73" i="9"/>
  <c r="AV17" i="9"/>
  <c r="AV13" i="9"/>
  <c r="AU41" i="9"/>
  <c r="AU179" i="9"/>
  <c r="AU176" i="9"/>
  <c r="AW3" i="9"/>
  <c r="AV8" i="9"/>
  <c r="AV22" i="9"/>
  <c r="AV23" i="9" s="1"/>
  <c r="AV189" i="9"/>
  <c r="AV9" i="9"/>
  <c r="AU216" i="9" l="1"/>
  <c r="AU232" i="9"/>
  <c r="AS231" i="9"/>
  <c r="AS552" i="9" s="1"/>
  <c r="AT220" i="9"/>
  <c r="AV303" i="9"/>
  <c r="HD29" i="43"/>
  <c r="BJ34" i="9"/>
  <c r="BJ36" i="9" s="1"/>
  <c r="BJ37" i="9" s="1"/>
  <c r="CB33" i="9"/>
  <c r="HD27" i="43"/>
  <c r="HB257" i="9" s="1"/>
  <c r="HD16" i="43"/>
  <c r="HB247" i="9" s="1"/>
  <c r="AT245" i="9"/>
  <c r="DX209" i="9"/>
  <c r="DL207" i="9"/>
  <c r="DL208" i="9"/>
  <c r="EU209" i="9"/>
  <c r="EI207" i="9"/>
  <c r="EI208" i="9"/>
  <c r="FR209" i="9"/>
  <c r="FF207" i="9"/>
  <c r="FF208" i="9"/>
  <c r="GO209" i="9"/>
  <c r="GC207" i="9"/>
  <c r="GC208" i="9"/>
  <c r="HL209" i="9"/>
  <c r="GZ207" i="9"/>
  <c r="GZ208" i="9"/>
  <c r="II209" i="9"/>
  <c r="HW207" i="9"/>
  <c r="HW208" i="9"/>
  <c r="HD25" i="43"/>
  <c r="HB255" i="9" s="1"/>
  <c r="HD14" i="43"/>
  <c r="HB246" i="9" s="1"/>
  <c r="HD31" i="43"/>
  <c r="HB260" i="9" s="1"/>
  <c r="HD17" i="43"/>
  <c r="HB248" i="9" s="1"/>
  <c r="HD30" i="43"/>
  <c r="HB259" i="9" s="1"/>
  <c r="HD24" i="43"/>
  <c r="HB254" i="9" s="1"/>
  <c r="HE5" i="43"/>
  <c r="HD32" i="43"/>
  <c r="HB261" i="9" s="1"/>
  <c r="IB45" i="42"/>
  <c r="IB44" i="42"/>
  <c r="IB40" i="42"/>
  <c r="IB41" i="42"/>
  <c r="IB39" i="42"/>
  <c r="IB37" i="42"/>
  <c r="IB35" i="42"/>
  <c r="IB36" i="42"/>
  <c r="IB38" i="42"/>
  <c r="IB33" i="42"/>
  <c r="IB34" i="42"/>
  <c r="IC5" i="42"/>
  <c r="IC32" i="42" s="1"/>
  <c r="AV14" i="9"/>
  <c r="AV18" i="9"/>
  <c r="AV19" i="9"/>
  <c r="AW4" i="9"/>
  <c r="AW10" i="9"/>
  <c r="AT228" i="9" l="1"/>
  <c r="AS224" i="9"/>
  <c r="AS225" i="9" s="1"/>
  <c r="AT221" i="9"/>
  <c r="AT223" i="9" s="1"/>
  <c r="AT226" i="9"/>
  <c r="AT227" i="9" s="1"/>
  <c r="AV215" i="9"/>
  <c r="AV222" i="9"/>
  <c r="HE29" i="43"/>
  <c r="BK34" i="9"/>
  <c r="BK36" i="9" s="1"/>
  <c r="BK37" i="9" s="1"/>
  <c r="CC33" i="9"/>
  <c r="AW145" i="9"/>
  <c r="HE27" i="43"/>
  <c r="HC257" i="9" s="1"/>
  <c r="HE16" i="43"/>
  <c r="HC247" i="9" s="1"/>
  <c r="II207" i="9"/>
  <c r="II208" i="9"/>
  <c r="HX209" i="9"/>
  <c r="HL207" i="9"/>
  <c r="HL208" i="9"/>
  <c r="HA209" i="9"/>
  <c r="GO207" i="9"/>
  <c r="GO208" i="9"/>
  <c r="GD209" i="9"/>
  <c r="FR207" i="9"/>
  <c r="FR208" i="9"/>
  <c r="FG209" i="9"/>
  <c r="EU207" i="9"/>
  <c r="EU208" i="9"/>
  <c r="EJ209" i="9"/>
  <c r="DX207" i="9"/>
  <c r="DX208" i="9"/>
  <c r="AV42" i="9"/>
  <c r="HE25" i="43"/>
  <c r="HC255" i="9" s="1"/>
  <c r="AV505" i="9"/>
  <c r="AW24" i="9"/>
  <c r="HE14" i="43"/>
  <c r="HC246" i="9" s="1"/>
  <c r="HE31" i="43"/>
  <c r="HC260" i="9" s="1"/>
  <c r="HE32" i="43"/>
  <c r="HC261" i="9" s="1"/>
  <c r="HE24" i="43"/>
  <c r="HC254" i="9" s="1"/>
  <c r="HE30" i="43"/>
  <c r="HC259" i="9" s="1"/>
  <c r="HE17" i="43"/>
  <c r="HC248" i="9" s="1"/>
  <c r="HF5" i="43"/>
  <c r="IC45" i="42"/>
  <c r="IC44" i="42"/>
  <c r="IC41" i="42"/>
  <c r="IC40" i="42"/>
  <c r="IC38" i="42"/>
  <c r="IC36" i="42"/>
  <c r="IC34" i="42"/>
  <c r="IC39" i="42"/>
  <c r="IC35" i="42"/>
  <c r="IC33" i="42"/>
  <c r="IC37" i="42"/>
  <c r="ID5" i="42"/>
  <c r="ID32" i="42" s="1"/>
  <c r="AV73" i="9"/>
  <c r="AW13" i="9"/>
  <c r="AW17" i="9"/>
  <c r="AV176" i="9"/>
  <c r="AV179" i="9"/>
  <c r="AV41" i="9"/>
  <c r="AX3" i="9"/>
  <c r="AW9" i="9"/>
  <c r="AW22" i="9"/>
  <c r="AW23" i="9" s="1"/>
  <c r="AW189" i="9"/>
  <c r="AW8" i="9"/>
  <c r="AS230" i="9" l="1"/>
  <c r="AS233" i="9" s="1"/>
  <c r="AS549" i="9"/>
  <c r="AV216" i="9"/>
  <c r="AV217" i="9" s="1"/>
  <c r="AV218" i="9" s="1"/>
  <c r="AV229" i="9" s="1"/>
  <c r="AV232" i="9"/>
  <c r="AT231" i="9"/>
  <c r="AW303" i="9"/>
  <c r="HF29" i="43"/>
  <c r="BL34" i="9"/>
  <c r="BL36" i="9" s="1"/>
  <c r="BL37" i="9" s="1"/>
  <c r="CD33" i="9"/>
  <c r="HF27" i="43"/>
  <c r="HD257" i="9" s="1"/>
  <c r="HF16" i="43"/>
  <c r="HD247" i="9" s="1"/>
  <c r="AU245" i="9"/>
  <c r="EV209" i="9"/>
  <c r="EJ207" i="9"/>
  <c r="EJ208" i="9"/>
  <c r="FS209" i="9"/>
  <c r="FG207" i="9"/>
  <c r="FG208" i="9"/>
  <c r="GP209" i="9"/>
  <c r="GD207" i="9"/>
  <c r="GD208" i="9"/>
  <c r="HM209" i="9"/>
  <c r="HA207" i="9"/>
  <c r="HA208" i="9"/>
  <c r="IJ209" i="9"/>
  <c r="HX207" i="9"/>
  <c r="HX208" i="9"/>
  <c r="CX542" i="58"/>
  <c r="HF25" i="43"/>
  <c r="HD255" i="9" s="1"/>
  <c r="HF14" i="43"/>
  <c r="HD246" i="9" s="1"/>
  <c r="HF31" i="43"/>
  <c r="HD260" i="9" s="1"/>
  <c r="HG5" i="43"/>
  <c r="HF32" i="43"/>
  <c r="HD261" i="9" s="1"/>
  <c r="HF30" i="43"/>
  <c r="HD259" i="9" s="1"/>
  <c r="HF24" i="43"/>
  <c r="HD254" i="9" s="1"/>
  <c r="HF17" i="43"/>
  <c r="HD248" i="9" s="1"/>
  <c r="ID45" i="42"/>
  <c r="ID44" i="42"/>
  <c r="ID40" i="42"/>
  <c r="ID39" i="42"/>
  <c r="ID37" i="42"/>
  <c r="ID35" i="42"/>
  <c r="ID41" i="42"/>
  <c r="ID38" i="42"/>
  <c r="ID34" i="42"/>
  <c r="ID36" i="42"/>
  <c r="ID33" i="42"/>
  <c r="IE5" i="42"/>
  <c r="IE32" i="42" s="1"/>
  <c r="AW14" i="9"/>
  <c r="AW18" i="9"/>
  <c r="AX10" i="9"/>
  <c r="AX4" i="9"/>
  <c r="AW19" i="9"/>
  <c r="AT354" i="9" l="1"/>
  <c r="AT552" i="9"/>
  <c r="AV219" i="9"/>
  <c r="AU228" i="9"/>
  <c r="AT224" i="9"/>
  <c r="AT225" i="9" s="1"/>
  <c r="AW215" i="9"/>
  <c r="AW222" i="9"/>
  <c r="HG29" i="43"/>
  <c r="BM34" i="9"/>
  <c r="BM36" i="9" s="1"/>
  <c r="BM37" i="9" s="1"/>
  <c r="CE33" i="9"/>
  <c r="AX145" i="9"/>
  <c r="HG27" i="43"/>
  <c r="HE257" i="9" s="1"/>
  <c r="HG16" i="43"/>
  <c r="HE247" i="9" s="1"/>
  <c r="IJ207" i="9"/>
  <c r="IJ208" i="9"/>
  <c r="HY209" i="9"/>
  <c r="HM207" i="9"/>
  <c r="HM208" i="9"/>
  <c r="HB209" i="9"/>
  <c r="GP207" i="9"/>
  <c r="GP208" i="9"/>
  <c r="GE209" i="9"/>
  <c r="FS207" i="9"/>
  <c r="FS208" i="9"/>
  <c r="FH209" i="9"/>
  <c r="EV207" i="9"/>
  <c r="EV208" i="9"/>
  <c r="AW42" i="9"/>
  <c r="CX572" i="58"/>
  <c r="CX545" i="58"/>
  <c r="CX539" i="58"/>
  <c r="CX551" i="58"/>
  <c r="HG25" i="43"/>
  <c r="HE255" i="9" s="1"/>
  <c r="AW505" i="9"/>
  <c r="AX24" i="9"/>
  <c r="HG14" i="43"/>
  <c r="HE246" i="9" s="1"/>
  <c r="HG31" i="43"/>
  <c r="HE260" i="9" s="1"/>
  <c r="HG24" i="43"/>
  <c r="HE254" i="9" s="1"/>
  <c r="HH5" i="43"/>
  <c r="HG17" i="43"/>
  <c r="HE248" i="9" s="1"/>
  <c r="HG30" i="43"/>
  <c r="HE259" i="9" s="1"/>
  <c r="HG32" i="43"/>
  <c r="HE261" i="9" s="1"/>
  <c r="IE45" i="42"/>
  <c r="IE44" i="42"/>
  <c r="IE41" i="42"/>
  <c r="IE38" i="42"/>
  <c r="IE36" i="42"/>
  <c r="IE34" i="42"/>
  <c r="IE37" i="42"/>
  <c r="IE33" i="42"/>
  <c r="IE40" i="42"/>
  <c r="IE39" i="42"/>
  <c r="IE35" i="42"/>
  <c r="IF5" i="42"/>
  <c r="IF32" i="42" s="1"/>
  <c r="AW73" i="9"/>
  <c r="AX17" i="9"/>
  <c r="AW41" i="9"/>
  <c r="AW176" i="9"/>
  <c r="AW179" i="9"/>
  <c r="AX189" i="9"/>
  <c r="AY3" i="9"/>
  <c r="AX8" i="9"/>
  <c r="AX9" i="9"/>
  <c r="AX22" i="9"/>
  <c r="AX23" i="9" s="1"/>
  <c r="AX13" i="9"/>
  <c r="AV220" i="9" l="1"/>
  <c r="AV221" i="9" s="1"/>
  <c r="AV223" i="9" s="1"/>
  <c r="AT230" i="9"/>
  <c r="AT233" i="9" s="1"/>
  <c r="AT549" i="9"/>
  <c r="AW216" i="9"/>
  <c r="AW217" i="9" s="1"/>
  <c r="AW218" i="9" s="1"/>
  <c r="AW229" i="9" s="1"/>
  <c r="AW232" i="9"/>
  <c r="AX303" i="9"/>
  <c r="HH29" i="43"/>
  <c r="BN34" i="9"/>
  <c r="BN36" i="9" s="1"/>
  <c r="BN37" i="9" s="1"/>
  <c r="CF33" i="9"/>
  <c r="HH27" i="43"/>
  <c r="HF257" i="9" s="1"/>
  <c r="HH16" i="43"/>
  <c r="HF247" i="9" s="1"/>
  <c r="AV245" i="9"/>
  <c r="FT209" i="9"/>
  <c r="FH207" i="9"/>
  <c r="FH208" i="9"/>
  <c r="GQ209" i="9"/>
  <c r="GE207" i="9"/>
  <c r="GE208" i="9"/>
  <c r="HN209" i="9"/>
  <c r="HB207" i="9"/>
  <c r="HB208" i="9"/>
  <c r="IK209" i="9"/>
  <c r="HY207" i="9"/>
  <c r="HY208" i="9"/>
  <c r="B541" i="58"/>
  <c r="BZ539" i="58"/>
  <c r="BZ545" i="58"/>
  <c r="B539" i="58"/>
  <c r="B545" i="58"/>
  <c r="N9" i="35" s="1"/>
  <c r="HH25" i="43"/>
  <c r="HF255" i="9" s="1"/>
  <c r="HH14" i="43"/>
  <c r="HF246" i="9" s="1"/>
  <c r="HH31" i="43"/>
  <c r="HF260" i="9" s="1"/>
  <c r="HH32" i="43"/>
  <c r="HF261" i="9" s="1"/>
  <c r="HH24" i="43"/>
  <c r="HF254" i="9" s="1"/>
  <c r="HH17" i="43"/>
  <c r="HF248" i="9" s="1"/>
  <c r="HH30" i="43"/>
  <c r="HF259" i="9" s="1"/>
  <c r="HI5" i="43"/>
  <c r="IF45" i="42"/>
  <c r="IF44" i="42"/>
  <c r="IF40" i="42"/>
  <c r="IF41" i="42"/>
  <c r="IF39" i="42"/>
  <c r="IF37" i="42"/>
  <c r="IF35" i="42"/>
  <c r="IF36" i="42"/>
  <c r="IF34" i="42"/>
  <c r="IF33" i="42"/>
  <c r="IF38" i="42"/>
  <c r="IG5" i="42"/>
  <c r="IG32" i="42" s="1"/>
  <c r="AX14" i="9"/>
  <c r="AX18" i="9"/>
  <c r="AY4" i="9"/>
  <c r="AY10" i="9"/>
  <c r="AX19" i="9"/>
  <c r="AV226" i="9" l="1"/>
  <c r="AV227" i="9" s="1"/>
  <c r="AW219" i="9"/>
  <c r="AX215" i="9"/>
  <c r="AX222" i="9"/>
  <c r="AV231" i="9"/>
  <c r="AV552" i="9" s="1"/>
  <c r="HI29" i="43"/>
  <c r="BO34" i="9"/>
  <c r="BO36" i="9" s="1"/>
  <c r="BO37" i="9" s="1"/>
  <c r="CG33" i="9"/>
  <c r="AY145" i="9"/>
  <c r="HI27" i="43"/>
  <c r="HG257" i="9" s="1"/>
  <c r="HI16" i="43"/>
  <c r="HG247" i="9" s="1"/>
  <c r="IK207" i="9"/>
  <c r="IK208" i="9"/>
  <c r="HZ209" i="9"/>
  <c r="HN207" i="9"/>
  <c r="HN208" i="9"/>
  <c r="HC209" i="9"/>
  <c r="GQ207" i="9"/>
  <c r="GQ208" i="9"/>
  <c r="GF209" i="9"/>
  <c r="FT207" i="9"/>
  <c r="FT208" i="9"/>
  <c r="AX42" i="9"/>
  <c r="HI25" i="43"/>
  <c r="HG255" i="9" s="1"/>
  <c r="AX505" i="9"/>
  <c r="AY24" i="9"/>
  <c r="HI14" i="43"/>
  <c r="HG246" i="9" s="1"/>
  <c r="HI31" i="43"/>
  <c r="HG260" i="9" s="1"/>
  <c r="HI32" i="43"/>
  <c r="HG261" i="9" s="1"/>
  <c r="HI24" i="43"/>
  <c r="HG254" i="9" s="1"/>
  <c r="HI30" i="43"/>
  <c r="HG259" i="9" s="1"/>
  <c r="HI17" i="43"/>
  <c r="HG248" i="9" s="1"/>
  <c r="HJ5" i="43"/>
  <c r="IG45" i="42"/>
  <c r="IG44" i="42"/>
  <c r="IG41" i="42"/>
  <c r="IG40" i="42"/>
  <c r="IG38" i="42"/>
  <c r="IG36" i="42"/>
  <c r="IG34" i="42"/>
  <c r="IG39" i="42"/>
  <c r="IG35" i="42"/>
  <c r="IG33" i="42"/>
  <c r="IG37" i="42"/>
  <c r="IH5" i="42"/>
  <c r="IH32" i="42" s="1"/>
  <c r="AX73" i="9"/>
  <c r="AY17" i="9"/>
  <c r="AX41" i="9"/>
  <c r="AX176" i="9"/>
  <c r="AX179" i="9"/>
  <c r="AZ3" i="9"/>
  <c r="AY22" i="9"/>
  <c r="AY23" i="9" s="1"/>
  <c r="AY189" i="9"/>
  <c r="AY9" i="9"/>
  <c r="AY8" i="9"/>
  <c r="AY13" i="9"/>
  <c r="AW220" i="9" l="1"/>
  <c r="AW228" i="9"/>
  <c r="AV224" i="9"/>
  <c r="AV225" i="9" s="1"/>
  <c r="AX216" i="9"/>
  <c r="AX232" i="9"/>
  <c r="AW221" i="9"/>
  <c r="AW223" i="9" s="1"/>
  <c r="AW226" i="9"/>
  <c r="AW227" i="9" s="1"/>
  <c r="AY303" i="9"/>
  <c r="HJ29" i="43"/>
  <c r="BP34" i="9"/>
  <c r="BP36" i="9" s="1"/>
  <c r="BP37" i="9" s="1"/>
  <c r="CH33" i="9"/>
  <c r="HJ27" i="43"/>
  <c r="HH257" i="9" s="1"/>
  <c r="HJ16" i="43"/>
  <c r="HH247" i="9" s="1"/>
  <c r="GR209" i="9"/>
  <c r="GF207" i="9"/>
  <c r="GF208" i="9"/>
  <c r="HO209" i="9"/>
  <c r="HC207" i="9"/>
  <c r="HC208" i="9"/>
  <c r="IL209" i="9"/>
  <c r="HZ207" i="9"/>
  <c r="HZ208" i="9"/>
  <c r="HJ25" i="43"/>
  <c r="HH255" i="9" s="1"/>
  <c r="HJ14" i="43"/>
  <c r="HH246" i="9" s="1"/>
  <c r="HJ31" i="43"/>
  <c r="HH260" i="9" s="1"/>
  <c r="HK5" i="43"/>
  <c r="HJ17" i="43"/>
  <c r="HH248" i="9" s="1"/>
  <c r="HJ32" i="43"/>
  <c r="HH261" i="9" s="1"/>
  <c r="HJ24" i="43"/>
  <c r="HH254" i="9" s="1"/>
  <c r="HJ30" i="43"/>
  <c r="HH259" i="9" s="1"/>
  <c r="IH40" i="42"/>
  <c r="IH44" i="42"/>
  <c r="IH39" i="42"/>
  <c r="IH37" i="42"/>
  <c r="IH35" i="42"/>
  <c r="IH45" i="42"/>
  <c r="IH38" i="42"/>
  <c r="IH34" i="42"/>
  <c r="IH41" i="42"/>
  <c r="IH36" i="42"/>
  <c r="IH33" i="42"/>
  <c r="II5" i="42"/>
  <c r="II32" i="42" s="1"/>
  <c r="AY18" i="9"/>
  <c r="AZ4" i="9"/>
  <c r="AZ10" i="9"/>
  <c r="AY19" i="9"/>
  <c r="AY14" i="9"/>
  <c r="AV230" i="9" l="1"/>
  <c r="AV233" i="9" s="1"/>
  <c r="AV549" i="9"/>
  <c r="AW231" i="9"/>
  <c r="AW552" i="9" s="1"/>
  <c r="AY215" i="9"/>
  <c r="AY222" i="9"/>
  <c r="HK29" i="43"/>
  <c r="BQ34" i="9"/>
  <c r="BQ36" i="9" s="1"/>
  <c r="BQ37" i="9" s="1"/>
  <c r="CI33" i="9"/>
  <c r="AZ145" i="9"/>
  <c r="HK27" i="43"/>
  <c r="HI257" i="9" s="1"/>
  <c r="HK16" i="43"/>
  <c r="HI247" i="9" s="1"/>
  <c r="K14" i="35"/>
  <c r="IL207" i="9"/>
  <c r="IL208" i="9"/>
  <c r="IA209" i="9"/>
  <c r="HO207" i="9"/>
  <c r="HO208" i="9"/>
  <c r="HD209" i="9"/>
  <c r="GR207" i="9"/>
  <c r="GR208" i="9"/>
  <c r="AY42" i="9"/>
  <c r="E14" i="35"/>
  <c r="D14" i="35" s="1"/>
  <c r="HK25" i="43"/>
  <c r="HI255" i="9" s="1"/>
  <c r="AY505" i="9"/>
  <c r="AZ24" i="9"/>
  <c r="HK14" i="43"/>
  <c r="HI246" i="9" s="1"/>
  <c r="HK31" i="43"/>
  <c r="HI260" i="9" s="1"/>
  <c r="HK24" i="43"/>
  <c r="HI254" i="9" s="1"/>
  <c r="HK30" i="43"/>
  <c r="HI259" i="9" s="1"/>
  <c r="HK17" i="43"/>
  <c r="HI248" i="9" s="1"/>
  <c r="HL5" i="43"/>
  <c r="HK32" i="43"/>
  <c r="HI261" i="9" s="1"/>
  <c r="II45" i="42"/>
  <c r="II44" i="42"/>
  <c r="II41" i="42"/>
  <c r="II38" i="42"/>
  <c r="II36" i="42"/>
  <c r="II34" i="42"/>
  <c r="II40" i="42"/>
  <c r="II37" i="42"/>
  <c r="II33" i="42"/>
  <c r="II35" i="42"/>
  <c r="II39" i="42"/>
  <c r="IJ5" i="42"/>
  <c r="IJ32" i="42" s="1"/>
  <c r="AY73" i="9"/>
  <c r="AZ17" i="9"/>
  <c r="AY176" i="9"/>
  <c r="AY41" i="9"/>
  <c r="AY179" i="9"/>
  <c r="AZ13" i="9"/>
  <c r="AZ8" i="9"/>
  <c r="AZ22" i="9"/>
  <c r="AZ23" i="9" s="1"/>
  <c r="AZ9" i="9"/>
  <c r="AZ189" i="9"/>
  <c r="BA3" i="9"/>
  <c r="AY232" i="9" l="1"/>
  <c r="AY216" i="9"/>
  <c r="AY217" i="9" s="1"/>
  <c r="AX228" i="9"/>
  <c r="AW224" i="9"/>
  <c r="AW225" i="9" s="1"/>
  <c r="AZ303" i="9"/>
  <c r="HL29" i="43"/>
  <c r="BR34" i="9"/>
  <c r="BR36" i="9" s="1"/>
  <c r="BR37" i="9" s="1"/>
  <c r="CJ33" i="9"/>
  <c r="D30" i="35"/>
  <c r="E30" i="35"/>
  <c r="HL27" i="43"/>
  <c r="HJ257" i="9" s="1"/>
  <c r="HL16" i="43"/>
  <c r="HJ247" i="9" s="1"/>
  <c r="HP209" i="9"/>
  <c r="HD207" i="9"/>
  <c r="HD208" i="9"/>
  <c r="IM209" i="9"/>
  <c r="IA207" i="9"/>
  <c r="IA208" i="9"/>
  <c r="CF551" i="58"/>
  <c r="HL25" i="43"/>
  <c r="HJ255" i="9" s="1"/>
  <c r="HL14" i="43"/>
  <c r="HJ246" i="9" s="1"/>
  <c r="HL31" i="43"/>
  <c r="HJ260" i="9" s="1"/>
  <c r="HL24" i="43"/>
  <c r="HJ254" i="9" s="1"/>
  <c r="HL30" i="43"/>
  <c r="HJ259" i="9" s="1"/>
  <c r="HL17" i="43"/>
  <c r="HJ248" i="9" s="1"/>
  <c r="HM5" i="43"/>
  <c r="HL32" i="43"/>
  <c r="HJ261" i="9" s="1"/>
  <c r="IJ45" i="42"/>
  <c r="IJ44" i="42"/>
  <c r="IJ40" i="42"/>
  <c r="IJ41" i="42"/>
  <c r="IJ39" i="42"/>
  <c r="IJ37" i="42"/>
  <c r="IJ35" i="42"/>
  <c r="IJ36" i="42"/>
  <c r="IJ38" i="42"/>
  <c r="IJ33" i="42"/>
  <c r="IJ34" i="42"/>
  <c r="IK5" i="42"/>
  <c r="IK32" i="42" s="1"/>
  <c r="AZ14" i="9"/>
  <c r="AZ18" i="9"/>
  <c r="BA10" i="9"/>
  <c r="BA4" i="9"/>
  <c r="AZ19" i="9"/>
  <c r="AW230" i="9" l="1"/>
  <c r="AW233" i="9" s="1"/>
  <c r="AW549" i="9"/>
  <c r="AY218" i="9"/>
  <c r="AY229" i="9" s="1"/>
  <c r="AZ215" i="9"/>
  <c r="AZ222" i="9"/>
  <c r="AY219" i="9"/>
  <c r="HM29" i="43"/>
  <c r="BS34" i="9"/>
  <c r="BS36" i="9" s="1"/>
  <c r="BS37" i="9" s="1"/>
  <c r="CK33" i="9"/>
  <c r="BA145" i="9"/>
  <c r="H30" i="35"/>
  <c r="HM27" i="43"/>
  <c r="HK257" i="9" s="1"/>
  <c r="HM16" i="43"/>
  <c r="HK247" i="9" s="1"/>
  <c r="IM207" i="9"/>
  <c r="IM208" i="9"/>
  <c r="IB209" i="9"/>
  <c r="HP207" i="9"/>
  <c r="HP208" i="9"/>
  <c r="AZ42" i="9"/>
  <c r="HM25" i="43"/>
  <c r="HK255" i="9" s="1"/>
  <c r="AZ505" i="9"/>
  <c r="BA24" i="9"/>
  <c r="HM14" i="43"/>
  <c r="HK246" i="9" s="1"/>
  <c r="HM31" i="43"/>
  <c r="HK260" i="9" s="1"/>
  <c r="HM24" i="43"/>
  <c r="HK254" i="9" s="1"/>
  <c r="HM30" i="43"/>
  <c r="HK259" i="9" s="1"/>
  <c r="HN5" i="43"/>
  <c r="HM17" i="43"/>
  <c r="HK248" i="9" s="1"/>
  <c r="HM32" i="43"/>
  <c r="HK261" i="9" s="1"/>
  <c r="IK45" i="42"/>
  <c r="IK44" i="42"/>
  <c r="IK41" i="42"/>
  <c r="IK40" i="42"/>
  <c r="IK38" i="42"/>
  <c r="IK36" i="42"/>
  <c r="IK34" i="42"/>
  <c r="IK39" i="42"/>
  <c r="IK35" i="42"/>
  <c r="IK33" i="42"/>
  <c r="IK37" i="42"/>
  <c r="IL5" i="42"/>
  <c r="IL32" i="42" s="1"/>
  <c r="AZ73" i="9"/>
  <c r="BA17" i="9"/>
  <c r="AZ41" i="9"/>
  <c r="AZ176" i="9"/>
  <c r="AZ179" i="9"/>
  <c r="BA22" i="9"/>
  <c r="BA23" i="9" s="1"/>
  <c r="BA189" i="9"/>
  <c r="BA8" i="9"/>
  <c r="BA9" i="9"/>
  <c r="BB3" i="9"/>
  <c r="BA13" i="9"/>
  <c r="AY220" i="9" l="1"/>
  <c r="AZ216" i="9"/>
  <c r="AZ217" i="9" s="1"/>
  <c r="AZ232" i="9"/>
  <c r="BA303" i="9"/>
  <c r="HN29" i="43"/>
  <c r="BT34" i="9"/>
  <c r="BT36" i="9" s="1"/>
  <c r="BT37" i="9" s="1"/>
  <c r="CL33" i="9"/>
  <c r="AB354" i="9"/>
  <c r="P354" i="9"/>
  <c r="HN27" i="43"/>
  <c r="HL257" i="9" s="1"/>
  <c r="HN16" i="43"/>
  <c r="HL247" i="9" s="1"/>
  <c r="IB207" i="9"/>
  <c r="IB208" i="9"/>
  <c r="HN25" i="43"/>
  <c r="HL255" i="9" s="1"/>
  <c r="HN14" i="43"/>
  <c r="HL246" i="9" s="1"/>
  <c r="HN31" i="43"/>
  <c r="HL260" i="9" s="1"/>
  <c r="HN24" i="43"/>
  <c r="HL254" i="9" s="1"/>
  <c r="HO5" i="43"/>
  <c r="HN17" i="43"/>
  <c r="HL248" i="9" s="1"/>
  <c r="HN30" i="43"/>
  <c r="HL259" i="9" s="1"/>
  <c r="HN32" i="43"/>
  <c r="HL261" i="9" s="1"/>
  <c r="IL45" i="42"/>
  <c r="IL44" i="42"/>
  <c r="IL40" i="42"/>
  <c r="IL39" i="42"/>
  <c r="IL37" i="42"/>
  <c r="IL35" i="42"/>
  <c r="IL41" i="42"/>
  <c r="IL38" i="42"/>
  <c r="IL34" i="42"/>
  <c r="IL36" i="42"/>
  <c r="IL33" i="42"/>
  <c r="IM5" i="42"/>
  <c r="IM32" i="42" s="1"/>
  <c r="BA18" i="9"/>
  <c r="BA14" i="9"/>
  <c r="BA19" i="9"/>
  <c r="BB4" i="9"/>
  <c r="BB10" i="9"/>
  <c r="AZ218" i="9" l="1"/>
  <c r="AZ229" i="9" s="1"/>
  <c r="AY221" i="9"/>
  <c r="AY223" i="9" s="1"/>
  <c r="AY226" i="9"/>
  <c r="AY227" i="9" s="1"/>
  <c r="AZ219" i="9"/>
  <c r="BA215" i="9"/>
  <c r="BA222" i="9"/>
  <c r="HO29" i="43"/>
  <c r="IN209" i="9"/>
  <c r="BU34" i="9"/>
  <c r="BU36" i="9" s="1"/>
  <c r="BU37" i="9" s="1"/>
  <c r="CM33" i="9"/>
  <c r="AN354" i="9"/>
  <c r="BB145" i="9"/>
  <c r="HO27" i="43"/>
  <c r="HM257" i="9" s="1"/>
  <c r="HO16" i="43"/>
  <c r="HM247" i="9" s="1"/>
  <c r="K13" i="35"/>
  <c r="IN207" i="9"/>
  <c r="IN208" i="9"/>
  <c r="BA42" i="9"/>
  <c r="E11" i="35"/>
  <c r="D11" i="35" s="1"/>
  <c r="E13" i="35"/>
  <c r="D13" i="35" s="1"/>
  <c r="E15" i="35"/>
  <c r="D15" i="35" s="1"/>
  <c r="HO25" i="43"/>
  <c r="HM255" i="9" s="1"/>
  <c r="BA505" i="9"/>
  <c r="BB24" i="9"/>
  <c r="HO14" i="43"/>
  <c r="HM246" i="9" s="1"/>
  <c r="HO31" i="43"/>
  <c r="HM260" i="9" s="1"/>
  <c r="HO17" i="43"/>
  <c r="HM248" i="9" s="1"/>
  <c r="HP5" i="43"/>
  <c r="HO32" i="43"/>
  <c r="HM261" i="9" s="1"/>
  <c r="HO30" i="43"/>
  <c r="HM259" i="9" s="1"/>
  <c r="HO24" i="43"/>
  <c r="HM254" i="9" s="1"/>
  <c r="IM45" i="42"/>
  <c r="IM44" i="42"/>
  <c r="IM41" i="42"/>
  <c r="IM38" i="42"/>
  <c r="IM36" i="42"/>
  <c r="IM34" i="42"/>
  <c r="IM37" i="42"/>
  <c r="IM33" i="42"/>
  <c r="IM39" i="42"/>
  <c r="IM40" i="42"/>
  <c r="IM35" i="42"/>
  <c r="IN5" i="42"/>
  <c r="IN32" i="42" s="1"/>
  <c r="BA73" i="9"/>
  <c r="BB13" i="9"/>
  <c r="BB17" i="9"/>
  <c r="BA41" i="9"/>
  <c r="BA176" i="9"/>
  <c r="BA179" i="9"/>
  <c r="BC3" i="9"/>
  <c r="BB22" i="9"/>
  <c r="BB23" i="9" s="1"/>
  <c r="BB8" i="9"/>
  <c r="BB9" i="9"/>
  <c r="BB189" i="9"/>
  <c r="AY231" i="9" l="1"/>
  <c r="AY552" i="9" s="1"/>
  <c r="BA232" i="9"/>
  <c r="BA216" i="9"/>
  <c r="AZ220" i="9"/>
  <c r="BB303" i="9"/>
  <c r="HP29" i="43"/>
  <c r="IO209" i="9"/>
  <c r="IO207" i="9"/>
  <c r="IO208" i="9"/>
  <c r="BV34" i="9"/>
  <c r="BV36" i="9" s="1"/>
  <c r="BV37" i="9" s="1"/>
  <c r="CN33" i="9"/>
  <c r="D29" i="35"/>
  <c r="E29" i="35"/>
  <c r="HP27" i="43"/>
  <c r="HN257" i="9" s="1"/>
  <c r="HP16" i="43"/>
  <c r="HN247" i="9" s="1"/>
  <c r="AZ245" i="9"/>
  <c r="HP25" i="43"/>
  <c r="HN255" i="9" s="1"/>
  <c r="HP14" i="43"/>
  <c r="HN246" i="9" s="1"/>
  <c r="HP31" i="43"/>
  <c r="HN260" i="9" s="1"/>
  <c r="HP24" i="43"/>
  <c r="HN254" i="9" s="1"/>
  <c r="HQ5" i="43"/>
  <c r="HP17" i="43"/>
  <c r="HN248" i="9" s="1"/>
  <c r="HP30" i="43"/>
  <c r="HN259" i="9" s="1"/>
  <c r="HP32" i="43"/>
  <c r="HN261" i="9" s="1"/>
  <c r="IN45" i="42"/>
  <c r="IN44" i="42"/>
  <c r="IN40" i="42"/>
  <c r="IN41" i="42"/>
  <c r="IN39" i="42"/>
  <c r="IN37" i="42"/>
  <c r="IN35" i="42"/>
  <c r="IN36" i="42"/>
  <c r="IN34" i="42"/>
  <c r="IN33" i="42"/>
  <c r="IN38" i="42"/>
  <c r="IO5" i="42"/>
  <c r="IO32" i="42" s="1"/>
  <c r="BB14" i="9"/>
  <c r="BB18" i="9"/>
  <c r="BB19" i="9"/>
  <c r="BC4" i="9"/>
  <c r="BC10" i="9"/>
  <c r="BB215" i="9" l="1"/>
  <c r="BB222" i="9"/>
  <c r="AZ221" i="9"/>
  <c r="AZ223" i="9" s="1"/>
  <c r="AZ226" i="9"/>
  <c r="AZ227" i="9" s="1"/>
  <c r="AZ228" i="9"/>
  <c r="AY224" i="9"/>
  <c r="AY225" i="9" s="1"/>
  <c r="HQ29" i="43"/>
  <c r="JA207" i="9"/>
  <c r="JA208" i="9"/>
  <c r="JA209" i="9"/>
  <c r="IP209" i="9"/>
  <c r="IP207" i="9"/>
  <c r="IP208" i="9"/>
  <c r="BW34" i="9"/>
  <c r="BW36" i="9" s="1"/>
  <c r="BW37" i="9" s="1"/>
  <c r="CO33" i="9"/>
  <c r="BC145" i="9"/>
  <c r="H29" i="35"/>
  <c r="HQ27" i="43"/>
  <c r="HO257" i="9" s="1"/>
  <c r="HQ16" i="43"/>
  <c r="HO247" i="9" s="1"/>
  <c r="BB42" i="9"/>
  <c r="CG551" i="58"/>
  <c r="HQ25" i="43"/>
  <c r="HO255" i="9" s="1"/>
  <c r="BB505" i="9"/>
  <c r="BC24" i="9"/>
  <c r="HQ14" i="43"/>
  <c r="HO246" i="9" s="1"/>
  <c r="HQ31" i="43"/>
  <c r="HO260" i="9" s="1"/>
  <c r="HQ17" i="43"/>
  <c r="HO248" i="9" s="1"/>
  <c r="HQ24" i="43"/>
  <c r="HO254" i="9" s="1"/>
  <c r="HQ30" i="43"/>
  <c r="HO259" i="9" s="1"/>
  <c r="HR5" i="43"/>
  <c r="HQ32" i="43"/>
  <c r="HO261" i="9" s="1"/>
  <c r="IO45" i="42"/>
  <c r="IO44" i="42"/>
  <c r="IO41" i="42"/>
  <c r="IO40" i="42"/>
  <c r="IO38" i="42"/>
  <c r="IO36" i="42"/>
  <c r="IO34" i="42"/>
  <c r="IO39" i="42"/>
  <c r="IO35" i="42"/>
  <c r="IO33" i="42"/>
  <c r="IO37" i="42"/>
  <c r="IP5" i="42"/>
  <c r="IP32" i="42" s="1"/>
  <c r="BB73" i="9"/>
  <c r="BC17" i="9"/>
  <c r="BB176" i="9"/>
  <c r="BB179" i="9"/>
  <c r="BB41" i="9"/>
  <c r="BC9" i="9"/>
  <c r="BC189" i="9"/>
  <c r="BC22" i="9"/>
  <c r="BC23" i="9" s="1"/>
  <c r="BD3" i="9"/>
  <c r="BC8" i="9"/>
  <c r="BC13" i="9"/>
  <c r="AY230" i="9" l="1"/>
  <c r="AY233" i="9" s="1"/>
  <c r="AY549" i="9"/>
  <c r="BB232" i="9"/>
  <c r="BB216" i="9"/>
  <c r="BB217" i="9" s="1"/>
  <c r="BB218" i="9" s="1"/>
  <c r="BB229" i="9" s="1"/>
  <c r="AZ231" i="9"/>
  <c r="BC303" i="9"/>
  <c r="HR29" i="43"/>
  <c r="IQ209" i="9"/>
  <c r="IQ207" i="9"/>
  <c r="IQ208" i="9"/>
  <c r="JB209" i="9"/>
  <c r="JB207" i="9"/>
  <c r="JB208" i="9"/>
  <c r="JM207" i="9"/>
  <c r="JM208" i="9"/>
  <c r="JM209" i="9"/>
  <c r="BX34" i="9"/>
  <c r="BX36" i="9" s="1"/>
  <c r="BX37" i="9" s="1"/>
  <c r="CP33" i="9"/>
  <c r="HR27" i="43"/>
  <c r="HP257" i="9" s="1"/>
  <c r="HR16" i="43"/>
  <c r="HP247" i="9" s="1"/>
  <c r="BA245" i="9"/>
  <c r="HR25" i="43"/>
  <c r="HP255" i="9" s="1"/>
  <c r="HR14" i="43"/>
  <c r="HP246" i="9" s="1"/>
  <c r="HR31" i="43"/>
  <c r="HP260" i="9" s="1"/>
  <c r="HR32" i="43"/>
  <c r="HP261" i="9" s="1"/>
  <c r="HR24" i="43"/>
  <c r="HP254" i="9" s="1"/>
  <c r="HS5" i="43"/>
  <c r="HR17" i="43"/>
  <c r="HP248" i="9" s="1"/>
  <c r="HR30" i="43"/>
  <c r="HP259" i="9" s="1"/>
  <c r="IP45" i="42"/>
  <c r="IP40" i="42"/>
  <c r="IP39" i="42"/>
  <c r="IP37" i="42"/>
  <c r="IP35" i="42"/>
  <c r="IP38" i="42"/>
  <c r="IP34" i="42"/>
  <c r="IP44" i="42"/>
  <c r="IP41" i="42"/>
  <c r="IP36" i="42"/>
  <c r="IP33" i="42"/>
  <c r="IQ5" i="42"/>
  <c r="IQ32" i="42" s="1"/>
  <c r="BC14" i="9"/>
  <c r="BC18" i="9"/>
  <c r="BD4" i="9"/>
  <c r="BD10" i="9"/>
  <c r="BC19" i="9"/>
  <c r="AZ354" i="9" l="1"/>
  <c r="AZ552" i="9"/>
  <c r="BA228" i="9"/>
  <c r="AZ224" i="9"/>
  <c r="AZ225" i="9" s="1"/>
  <c r="BB219" i="9"/>
  <c r="BC215" i="9"/>
  <c r="BC222" i="9"/>
  <c r="HS29" i="43"/>
  <c r="JN209" i="9"/>
  <c r="JN207" i="9"/>
  <c r="JN208" i="9"/>
  <c r="JC209" i="9"/>
  <c r="JC208" i="9"/>
  <c r="JC207" i="9"/>
  <c r="JY209" i="9"/>
  <c r="JY207" i="9"/>
  <c r="JY208" i="9"/>
  <c r="IR209" i="9"/>
  <c r="IR208" i="9"/>
  <c r="IR207" i="9"/>
  <c r="BY34" i="9"/>
  <c r="BY36" i="9" s="1"/>
  <c r="BY37" i="9" s="1"/>
  <c r="CQ33" i="9"/>
  <c r="BD145" i="9"/>
  <c r="HS27" i="43"/>
  <c r="HQ257" i="9" s="1"/>
  <c r="HS16" i="43"/>
  <c r="HQ247" i="9" s="1"/>
  <c r="BC42" i="9"/>
  <c r="HS25" i="43"/>
  <c r="HQ255" i="9" s="1"/>
  <c r="BC505" i="9"/>
  <c r="BD24" i="9"/>
  <c r="HS14" i="43"/>
  <c r="HQ246" i="9" s="1"/>
  <c r="HS31" i="43"/>
  <c r="HQ260" i="9" s="1"/>
  <c r="HS24" i="43"/>
  <c r="HQ254" i="9" s="1"/>
  <c r="HS30" i="43"/>
  <c r="HQ259" i="9" s="1"/>
  <c r="HS17" i="43"/>
  <c r="HQ248" i="9" s="1"/>
  <c r="HT5" i="43"/>
  <c r="HS32" i="43"/>
  <c r="HQ261" i="9" s="1"/>
  <c r="IQ45" i="42"/>
  <c r="IQ44" i="42"/>
  <c r="IQ41" i="42"/>
  <c r="IQ38" i="42"/>
  <c r="IQ36" i="42"/>
  <c r="IQ34" i="42"/>
  <c r="IQ40" i="42"/>
  <c r="IQ37" i="42"/>
  <c r="IQ33" i="42"/>
  <c r="IQ35" i="42"/>
  <c r="IQ39" i="42"/>
  <c r="IR5" i="42"/>
  <c r="IR32" i="42" s="1"/>
  <c r="BC73" i="9"/>
  <c r="BD17" i="9"/>
  <c r="BC179" i="9"/>
  <c r="BC176" i="9"/>
  <c r="BC41" i="9"/>
  <c r="BD13" i="9"/>
  <c r="BD9" i="9"/>
  <c r="BD189" i="9"/>
  <c r="BD22" i="9"/>
  <c r="BD23" i="9" s="1"/>
  <c r="BE3" i="9"/>
  <c r="BD8" i="9"/>
  <c r="AZ230" i="9" l="1"/>
  <c r="AZ233" i="9" s="1"/>
  <c r="AZ549" i="9"/>
  <c r="BC216" i="9"/>
  <c r="BC217" i="9" s="1"/>
  <c r="BC218" i="9" s="1"/>
  <c r="BC229" i="9" s="1"/>
  <c r="BC232" i="9"/>
  <c r="BB220" i="9"/>
  <c r="BD303" i="9"/>
  <c r="HT29" i="43"/>
  <c r="JD209" i="9"/>
  <c r="JD208" i="9"/>
  <c r="JD207" i="9"/>
  <c r="IS209" i="9"/>
  <c r="IS207" i="9"/>
  <c r="IS208" i="9"/>
  <c r="JO209" i="9"/>
  <c r="JO208" i="9"/>
  <c r="JO207" i="9"/>
  <c r="KK209" i="9"/>
  <c r="KK207" i="9"/>
  <c r="KK208" i="9"/>
  <c r="JZ209" i="9"/>
  <c r="JZ208" i="9"/>
  <c r="JZ207" i="9"/>
  <c r="BZ34" i="9"/>
  <c r="BZ36" i="9" s="1"/>
  <c r="BZ37" i="9" s="1"/>
  <c r="CR33" i="9"/>
  <c r="HT27" i="43"/>
  <c r="HT16" i="43"/>
  <c r="HR247" i="9" s="1"/>
  <c r="BB245" i="9"/>
  <c r="HT25" i="43"/>
  <c r="HR255" i="9" s="1"/>
  <c r="HT14" i="43"/>
  <c r="HR246" i="9" s="1"/>
  <c r="HT31" i="43"/>
  <c r="HR260" i="9" s="1"/>
  <c r="HT17" i="43"/>
  <c r="HR248" i="9" s="1"/>
  <c r="HR257" i="9"/>
  <c r="HU5" i="43"/>
  <c r="HT24" i="43"/>
  <c r="HR254" i="9" s="1"/>
  <c r="HT30" i="43"/>
  <c r="HR259" i="9" s="1"/>
  <c r="HT32" i="43"/>
  <c r="HR261" i="9" s="1"/>
  <c r="IR45" i="42"/>
  <c r="IR44" i="42"/>
  <c r="IR40" i="42"/>
  <c r="IR41" i="42"/>
  <c r="IR39" i="42"/>
  <c r="IR37" i="42"/>
  <c r="IR35" i="42"/>
  <c r="IR36" i="42"/>
  <c r="IR38" i="42"/>
  <c r="IR33" i="42"/>
  <c r="IR34" i="42"/>
  <c r="IS5" i="42"/>
  <c r="IS32" i="42" s="1"/>
  <c r="BD18" i="9"/>
  <c r="BD19" i="9"/>
  <c r="BE4" i="9"/>
  <c r="BE10" i="9"/>
  <c r="BD14" i="9"/>
  <c r="BC219" i="9" l="1"/>
  <c r="BD215" i="9"/>
  <c r="BD222" i="9"/>
  <c r="BB221" i="9"/>
  <c r="BB223" i="9" s="1"/>
  <c r="BB226" i="9"/>
  <c r="BB227" i="9" s="1"/>
  <c r="HU29" i="43"/>
  <c r="JE209" i="9"/>
  <c r="JE208" i="9"/>
  <c r="JE207" i="9"/>
  <c r="IT209" i="9"/>
  <c r="IT207" i="9"/>
  <c r="IT208" i="9"/>
  <c r="KW208" i="9"/>
  <c r="KW207" i="9"/>
  <c r="KW209" i="9"/>
  <c r="KL209" i="9"/>
  <c r="KL208" i="9"/>
  <c r="KL207" i="9"/>
  <c r="KA209" i="9"/>
  <c r="KA207" i="9"/>
  <c r="KA208" i="9"/>
  <c r="JP209" i="9"/>
  <c r="JP207" i="9"/>
  <c r="JP208" i="9"/>
  <c r="CA34" i="9"/>
  <c r="CA36" i="9" s="1"/>
  <c r="CA37" i="9" s="1"/>
  <c r="CS33" i="9"/>
  <c r="BE145" i="9"/>
  <c r="HU27" i="43"/>
  <c r="HS257" i="9" s="1"/>
  <c r="HU16" i="43"/>
  <c r="HS247" i="9" s="1"/>
  <c r="BD42" i="9"/>
  <c r="HU25" i="43"/>
  <c r="HS255" i="9" s="1"/>
  <c r="BD505" i="9"/>
  <c r="BE24" i="9"/>
  <c r="HU14" i="43"/>
  <c r="HS246" i="9" s="1"/>
  <c r="HU31" i="43"/>
  <c r="HS260" i="9" s="1"/>
  <c r="HU24" i="43"/>
  <c r="HS254" i="9" s="1"/>
  <c r="HU17" i="43"/>
  <c r="HS248" i="9" s="1"/>
  <c r="HU30" i="43"/>
  <c r="HS259" i="9" s="1"/>
  <c r="HV5" i="43"/>
  <c r="HU32" i="43"/>
  <c r="HS261" i="9" s="1"/>
  <c r="IS45" i="42"/>
  <c r="IS44" i="42"/>
  <c r="IS41" i="42"/>
  <c r="IS40" i="42"/>
  <c r="IS38" i="42"/>
  <c r="IS36" i="42"/>
  <c r="IS34" i="42"/>
  <c r="IS39" i="42"/>
  <c r="IS35" i="42"/>
  <c r="IS33" i="42"/>
  <c r="IS37" i="42"/>
  <c r="IT5" i="42"/>
  <c r="IT32" i="42" s="1"/>
  <c r="BD73" i="9"/>
  <c r="BE13" i="9"/>
  <c r="BE17" i="9"/>
  <c r="BD41" i="9"/>
  <c r="BD179" i="9"/>
  <c r="BD176" i="9"/>
  <c r="BE9" i="9"/>
  <c r="BE22" i="9"/>
  <c r="BE23" i="9" s="1"/>
  <c r="BE189" i="9"/>
  <c r="BF3" i="9"/>
  <c r="BE8" i="9"/>
  <c r="BC220" i="9" l="1"/>
  <c r="BB231" i="9"/>
  <c r="BB552" i="9" s="1"/>
  <c r="BD216" i="9"/>
  <c r="BD232" i="9"/>
  <c r="BE303" i="9"/>
  <c r="HV29" i="43"/>
  <c r="JF209" i="9"/>
  <c r="JF207" i="9"/>
  <c r="JF208" i="9"/>
  <c r="KB209" i="9"/>
  <c r="KB207" i="9"/>
  <c r="KB208" i="9"/>
  <c r="KX207" i="9"/>
  <c r="KX208" i="9"/>
  <c r="KX209" i="9"/>
  <c r="IU209" i="9"/>
  <c r="IU207" i="9"/>
  <c r="IU208" i="9"/>
  <c r="KM209" i="9"/>
  <c r="KM207" i="9"/>
  <c r="KM208" i="9"/>
  <c r="LI209" i="9"/>
  <c r="LI207" i="9"/>
  <c r="LI208" i="9"/>
  <c r="JQ209" i="9"/>
  <c r="JQ208" i="9"/>
  <c r="JQ207" i="9"/>
  <c r="CB34" i="9"/>
  <c r="CB36" i="9" s="1"/>
  <c r="CB37" i="9" s="1"/>
  <c r="CT33" i="9"/>
  <c r="HV27" i="43"/>
  <c r="HT257" i="9" s="1"/>
  <c r="HV16" i="43"/>
  <c r="HT247" i="9" s="1"/>
  <c r="K16" i="35"/>
  <c r="K18" i="35"/>
  <c r="E16" i="35"/>
  <c r="D16" i="35" s="1"/>
  <c r="E18" i="35"/>
  <c r="D18" i="35" s="1"/>
  <c r="HV25" i="43"/>
  <c r="HT255" i="9" s="1"/>
  <c r="HV14" i="43"/>
  <c r="HT246" i="9" s="1"/>
  <c r="HV31" i="43"/>
  <c r="HT260" i="9" s="1"/>
  <c r="HV24" i="43"/>
  <c r="HT254" i="9" s="1"/>
  <c r="HV30" i="43"/>
  <c r="HT259" i="9" s="1"/>
  <c r="HW5" i="43"/>
  <c r="HV17" i="43"/>
  <c r="HT248" i="9" s="1"/>
  <c r="HV32" i="43"/>
  <c r="HT261" i="9" s="1"/>
  <c r="IT45" i="42"/>
  <c r="IT44" i="42"/>
  <c r="IT40" i="42"/>
  <c r="IT39" i="42"/>
  <c r="IT37" i="42"/>
  <c r="IT35" i="42"/>
  <c r="IT41" i="42"/>
  <c r="IT38" i="42"/>
  <c r="IT34" i="42"/>
  <c r="IT36" i="42"/>
  <c r="IT33" i="42"/>
  <c r="IU5" i="42"/>
  <c r="IU32" i="42" s="1"/>
  <c r="BE14" i="9"/>
  <c r="BE18" i="9"/>
  <c r="BF4" i="9"/>
  <c r="BF10" i="9"/>
  <c r="BE19" i="9"/>
  <c r="BC221" i="9" l="1"/>
  <c r="BC226" i="9"/>
  <c r="BC227" i="9" s="1"/>
  <c r="BE215" i="9"/>
  <c r="BE222" i="9"/>
  <c r="BC228" i="9"/>
  <c r="BB224" i="9"/>
  <c r="BB225" i="9" s="1"/>
  <c r="HW29" i="43"/>
  <c r="IV209" i="9"/>
  <c r="IV207" i="9"/>
  <c r="IV208" i="9"/>
  <c r="KN209" i="9"/>
  <c r="KN207" i="9"/>
  <c r="KN208" i="9"/>
  <c r="JG209" i="9"/>
  <c r="JG207" i="9"/>
  <c r="JG208" i="9"/>
  <c r="KC209" i="9"/>
  <c r="KC208" i="9"/>
  <c r="KC207" i="9"/>
  <c r="KY207" i="9"/>
  <c r="KY209" i="9"/>
  <c r="KY208" i="9"/>
  <c r="LJ209" i="9"/>
  <c r="LJ208" i="9"/>
  <c r="LJ207" i="9"/>
  <c r="JR209" i="9"/>
  <c r="JR207" i="9"/>
  <c r="JR208" i="9"/>
  <c r="CC34" i="9"/>
  <c r="CC36" i="9" s="1"/>
  <c r="CC37" i="9" s="1"/>
  <c r="CU33" i="9"/>
  <c r="BF145" i="9"/>
  <c r="D34" i="35"/>
  <c r="E34" i="35"/>
  <c r="D32" i="35"/>
  <c r="E32" i="35"/>
  <c r="HW27" i="43"/>
  <c r="HU257" i="9" s="1"/>
  <c r="HW16" i="43"/>
  <c r="HU247" i="9" s="1"/>
  <c r="BE42" i="9"/>
  <c r="HW25" i="43"/>
  <c r="HU255" i="9" s="1"/>
  <c r="BE505" i="9"/>
  <c r="BF24" i="9"/>
  <c r="HW14" i="43"/>
  <c r="HU246" i="9" s="1"/>
  <c r="HW31" i="43"/>
  <c r="HU260" i="9" s="1"/>
  <c r="HW24" i="43"/>
  <c r="HU254" i="9" s="1"/>
  <c r="HW17" i="43"/>
  <c r="HU248" i="9" s="1"/>
  <c r="HX5" i="43"/>
  <c r="HW30" i="43"/>
  <c r="HU259" i="9" s="1"/>
  <c r="HW32" i="43"/>
  <c r="HU261" i="9" s="1"/>
  <c r="IU45" i="42"/>
  <c r="IU44" i="42"/>
  <c r="IU41" i="42"/>
  <c r="IU38" i="42"/>
  <c r="IU36" i="42"/>
  <c r="IU34" i="42"/>
  <c r="IU37" i="42"/>
  <c r="IU33" i="42"/>
  <c r="IU40" i="42"/>
  <c r="IU39" i="42"/>
  <c r="IU35" i="42"/>
  <c r="IV5" i="42"/>
  <c r="IV32" i="42" s="1"/>
  <c r="BE73" i="9"/>
  <c r="BF13" i="9"/>
  <c r="BF17" i="9"/>
  <c r="BE41" i="9"/>
  <c r="BE176" i="9"/>
  <c r="BE179" i="9"/>
  <c r="BF8" i="9"/>
  <c r="BG3" i="9"/>
  <c r="BF9" i="9"/>
  <c r="BF22" i="9"/>
  <c r="BF23" i="9" s="1"/>
  <c r="BF189" i="9"/>
  <c r="BC223" i="9" l="1"/>
  <c r="BC231" i="9"/>
  <c r="BC552" i="9" s="1"/>
  <c r="BB230" i="9"/>
  <c r="BB233" i="9" s="1"/>
  <c r="BB549" i="9"/>
  <c r="BE216" i="9"/>
  <c r="BE217" i="9" s="1"/>
  <c r="BE232" i="9"/>
  <c r="BF303" i="9"/>
  <c r="HX29" i="43"/>
  <c r="KZ208" i="9"/>
  <c r="KZ207" i="9"/>
  <c r="KZ209" i="9"/>
  <c r="KD209" i="9"/>
  <c r="KD207" i="9"/>
  <c r="KD208" i="9"/>
  <c r="JS209" i="9"/>
  <c r="JS208" i="9"/>
  <c r="JS207" i="9"/>
  <c r="KO209" i="9"/>
  <c r="KO207" i="9"/>
  <c r="KO208" i="9"/>
  <c r="JH209" i="9"/>
  <c r="JH207" i="9"/>
  <c r="JH208" i="9"/>
  <c r="LK208" i="9"/>
  <c r="LK209" i="9"/>
  <c r="LK207" i="9"/>
  <c r="IW209" i="9"/>
  <c r="IW208" i="9"/>
  <c r="IW207" i="9"/>
  <c r="CD34" i="9"/>
  <c r="CD36" i="9" s="1"/>
  <c r="CD37" i="9" s="1"/>
  <c r="CV33" i="9"/>
  <c r="H32" i="35"/>
  <c r="H34" i="35"/>
  <c r="HX27" i="43"/>
  <c r="HV257" i="9" s="1"/>
  <c r="HX16" i="43"/>
  <c r="HV247" i="9" s="1"/>
  <c r="HX25" i="43"/>
  <c r="HV255" i="9" s="1"/>
  <c r="HX14" i="43"/>
  <c r="HV246" i="9" s="1"/>
  <c r="HX31" i="43"/>
  <c r="HV260" i="9" s="1"/>
  <c r="HX17" i="43"/>
  <c r="HV248" i="9" s="1"/>
  <c r="HY5" i="43"/>
  <c r="HX24" i="43"/>
  <c r="HV254" i="9" s="1"/>
  <c r="HX32" i="43"/>
  <c r="HV261" i="9" s="1"/>
  <c r="HX30" i="43"/>
  <c r="HV259" i="9" s="1"/>
  <c r="IV45" i="42"/>
  <c r="IV44" i="42"/>
  <c r="IV40" i="42"/>
  <c r="IV41" i="42"/>
  <c r="IV39" i="42"/>
  <c r="IV37" i="42"/>
  <c r="IV35" i="42"/>
  <c r="IV36" i="42"/>
  <c r="IV34" i="42"/>
  <c r="IV33" i="42"/>
  <c r="IV38" i="42"/>
  <c r="IW5" i="42"/>
  <c r="IW32" i="42" s="1"/>
  <c r="BF14" i="9"/>
  <c r="BF18" i="9"/>
  <c r="BF19" i="9"/>
  <c r="BG4" i="9"/>
  <c r="BG10" i="9"/>
  <c r="BC224" i="9" l="1"/>
  <c r="BC225" i="9" s="1"/>
  <c r="BD228" i="9"/>
  <c r="BE218" i="9"/>
  <c r="BF215" i="9"/>
  <c r="BF222" i="9"/>
  <c r="BE219" i="9"/>
  <c r="HY29" i="43"/>
  <c r="KP209" i="9"/>
  <c r="KP207" i="9"/>
  <c r="KP208" i="9"/>
  <c r="JI209" i="9"/>
  <c r="JI207" i="9"/>
  <c r="JI208" i="9"/>
  <c r="IX209" i="9"/>
  <c r="IX207" i="9"/>
  <c r="IX208" i="9"/>
  <c r="JT209" i="9"/>
  <c r="JT207" i="9"/>
  <c r="JT208" i="9"/>
  <c r="LA208" i="9"/>
  <c r="LA209" i="9"/>
  <c r="LA207" i="9"/>
  <c r="KE207" i="9"/>
  <c r="KE208" i="9"/>
  <c r="KE209" i="9"/>
  <c r="LL209" i="9"/>
  <c r="LL207" i="9"/>
  <c r="LL208" i="9"/>
  <c r="CE34" i="9"/>
  <c r="CE36" i="9" s="1"/>
  <c r="CE37" i="9" s="1"/>
  <c r="CW33" i="9"/>
  <c r="R354" i="9"/>
  <c r="BG145" i="9"/>
  <c r="HY27" i="43"/>
  <c r="HW257" i="9" s="1"/>
  <c r="HY16" i="43"/>
  <c r="HW247" i="9" s="1"/>
  <c r="BF42" i="9"/>
  <c r="HY25" i="43"/>
  <c r="HW255" i="9" s="1"/>
  <c r="BF505" i="9"/>
  <c r="BG24" i="9"/>
  <c r="HY14" i="43"/>
  <c r="HW246" i="9" s="1"/>
  <c r="HY31" i="43"/>
  <c r="HW260" i="9" s="1"/>
  <c r="HZ5" i="43"/>
  <c r="HY17" i="43"/>
  <c r="HW248" i="9" s="1"/>
  <c r="HY24" i="43"/>
  <c r="HW254" i="9" s="1"/>
  <c r="HY32" i="43"/>
  <c r="HW261" i="9" s="1"/>
  <c r="HY30" i="43"/>
  <c r="HW259" i="9" s="1"/>
  <c r="IW45" i="42"/>
  <c r="IW44" i="42"/>
  <c r="IW41" i="42"/>
  <c r="IW40" i="42"/>
  <c r="IW38" i="42"/>
  <c r="IW36" i="42"/>
  <c r="IW34" i="42"/>
  <c r="IW39" i="42"/>
  <c r="IW35" i="42"/>
  <c r="IW33" i="42"/>
  <c r="IW37" i="42"/>
  <c r="IX5" i="42"/>
  <c r="IX32" i="42" s="1"/>
  <c r="BF73" i="9"/>
  <c r="BG17" i="9"/>
  <c r="BF41" i="9"/>
  <c r="BF176" i="9"/>
  <c r="BF179" i="9"/>
  <c r="BG189" i="9"/>
  <c r="BG8" i="9"/>
  <c r="BG9" i="9"/>
  <c r="BG22" i="9"/>
  <c r="BG23" i="9" s="1"/>
  <c r="BH3" i="9"/>
  <c r="BG13" i="9"/>
  <c r="BC549" i="9" l="1"/>
  <c r="BC230" i="9"/>
  <c r="BC233" i="9" s="1"/>
  <c r="BE229" i="9"/>
  <c r="BF216" i="9"/>
  <c r="BF217" i="9" s="1"/>
  <c r="BF232" i="9"/>
  <c r="BE220" i="9"/>
  <c r="BG303" i="9"/>
  <c r="HZ29" i="43"/>
  <c r="LM207" i="9"/>
  <c r="LM208" i="9"/>
  <c r="LM209" i="9"/>
  <c r="LB207" i="9"/>
  <c r="LB209" i="9"/>
  <c r="LB208" i="9"/>
  <c r="JJ209" i="9"/>
  <c r="JJ207" i="9"/>
  <c r="JJ208" i="9"/>
  <c r="IY209" i="9"/>
  <c r="IY208" i="9"/>
  <c r="IY207" i="9"/>
  <c r="KQ209" i="9"/>
  <c r="KQ207" i="9"/>
  <c r="KQ208" i="9"/>
  <c r="KF209" i="9"/>
  <c r="KF208" i="9"/>
  <c r="KF207" i="9"/>
  <c r="JU209" i="9"/>
  <c r="JU208" i="9"/>
  <c r="JU207" i="9"/>
  <c r="CF34" i="9"/>
  <c r="CF36" i="9" s="1"/>
  <c r="CF37" i="9" s="1"/>
  <c r="CX33" i="9"/>
  <c r="BB354" i="9"/>
  <c r="AP354" i="9"/>
  <c r="HZ27" i="43"/>
  <c r="HX257" i="9" s="1"/>
  <c r="HZ16" i="43"/>
  <c r="HX247" i="9" s="1"/>
  <c r="HZ25" i="43"/>
  <c r="HX255" i="9" s="1"/>
  <c r="HZ14" i="43"/>
  <c r="HX246" i="9" s="1"/>
  <c r="HZ31" i="43"/>
  <c r="HX260" i="9" s="1"/>
  <c r="HZ24" i="43"/>
  <c r="HX254" i="9" s="1"/>
  <c r="IA5" i="43"/>
  <c r="HZ17" i="43"/>
  <c r="HX248" i="9" s="1"/>
  <c r="HZ30" i="43"/>
  <c r="HX259" i="9" s="1"/>
  <c r="HZ32" i="43"/>
  <c r="HX261" i="9" s="1"/>
  <c r="IX40" i="42"/>
  <c r="IX45" i="42"/>
  <c r="IX44" i="42"/>
  <c r="IX39" i="42"/>
  <c r="IX37" i="42"/>
  <c r="IX35" i="42"/>
  <c r="IX38" i="42"/>
  <c r="IX34" i="42"/>
  <c r="IX41" i="42"/>
  <c r="IX36" i="42"/>
  <c r="IX33" i="42"/>
  <c r="IY5" i="42"/>
  <c r="IY32" i="42" s="1"/>
  <c r="BG14" i="9"/>
  <c r="BG18" i="9"/>
  <c r="BH10" i="9"/>
  <c r="BH4" i="9"/>
  <c r="BG19" i="9"/>
  <c r="BF218" i="9" l="1"/>
  <c r="BE221" i="9"/>
  <c r="BE223" i="9" s="1"/>
  <c r="BE226" i="9"/>
  <c r="BE227" i="9" s="1"/>
  <c r="BF219" i="9"/>
  <c r="BG215" i="9"/>
  <c r="BG222" i="9"/>
  <c r="IA29" i="43"/>
  <c r="LC209" i="9"/>
  <c r="LC207" i="9"/>
  <c r="LC208" i="9"/>
  <c r="KG209" i="9"/>
  <c r="KG207" i="9"/>
  <c r="KG208" i="9"/>
  <c r="JK209" i="9"/>
  <c r="JK207" i="9"/>
  <c r="JK208" i="9"/>
  <c r="JV209" i="9"/>
  <c r="JV207" i="9"/>
  <c r="JV208" i="9"/>
  <c r="KR209" i="9"/>
  <c r="KR207" i="9"/>
  <c r="KR208" i="9"/>
  <c r="IZ209" i="9"/>
  <c r="IZ208" i="9"/>
  <c r="IZ207" i="9"/>
  <c r="LN209" i="9"/>
  <c r="LN208" i="9"/>
  <c r="LN207" i="9"/>
  <c r="CG34" i="9"/>
  <c r="CG36" i="9" s="1"/>
  <c r="CG37" i="9" s="1"/>
  <c r="CY33" i="9"/>
  <c r="BH145" i="9"/>
  <c r="IA27" i="43"/>
  <c r="HY257" i="9" s="1"/>
  <c r="IA16" i="43"/>
  <c r="HY247" i="9" s="1"/>
  <c r="BG42" i="9"/>
  <c r="IA25" i="43"/>
  <c r="HY255" i="9" s="1"/>
  <c r="BG505" i="9"/>
  <c r="BH24" i="9"/>
  <c r="IA14" i="43"/>
  <c r="HY246" i="9" s="1"/>
  <c r="IA31" i="43"/>
  <c r="HY260" i="9" s="1"/>
  <c r="IA32" i="43"/>
  <c r="HY261" i="9" s="1"/>
  <c r="IA24" i="43"/>
  <c r="HY254" i="9" s="1"/>
  <c r="IA30" i="43"/>
  <c r="HY259" i="9" s="1"/>
  <c r="IA17" i="43"/>
  <c r="HY248" i="9" s="1"/>
  <c r="IB5" i="43"/>
  <c r="IY45" i="42"/>
  <c r="IY44" i="42"/>
  <c r="IY41" i="42"/>
  <c r="IY38" i="42"/>
  <c r="IY36" i="42"/>
  <c r="IY34" i="42"/>
  <c r="IY40" i="42"/>
  <c r="IY37" i="42"/>
  <c r="IY33" i="42"/>
  <c r="IY35" i="42"/>
  <c r="IY39" i="42"/>
  <c r="IZ5" i="42"/>
  <c r="IZ32" i="42" s="1"/>
  <c r="BG73" i="9"/>
  <c r="BH13" i="9"/>
  <c r="BH17" i="9"/>
  <c r="BG41" i="9"/>
  <c r="BG176" i="9"/>
  <c r="BG179" i="9"/>
  <c r="BH8" i="9"/>
  <c r="BH189" i="9"/>
  <c r="BH9" i="9"/>
  <c r="BI3" i="9"/>
  <c r="BH22" i="9"/>
  <c r="BH23" i="9" s="1"/>
  <c r="BF220" i="9" l="1"/>
  <c r="BF221" i="9" s="1"/>
  <c r="BF223" i="9" s="1"/>
  <c r="BF229" i="9"/>
  <c r="BE231" i="9"/>
  <c r="BE552" i="9" s="1"/>
  <c r="BG216" i="9"/>
  <c r="BG232" i="9"/>
  <c r="BH303" i="9"/>
  <c r="IB29" i="43"/>
  <c r="LD209" i="9"/>
  <c r="LD208" i="9"/>
  <c r="LD207" i="9"/>
  <c r="KH209" i="9"/>
  <c r="KH208" i="9"/>
  <c r="KH207" i="9"/>
  <c r="JW209" i="9"/>
  <c r="JW207" i="9"/>
  <c r="JW208" i="9"/>
  <c r="JL209" i="9"/>
  <c r="JL207" i="9"/>
  <c r="JL208" i="9"/>
  <c r="KS209" i="9"/>
  <c r="KS207" i="9"/>
  <c r="KS208" i="9"/>
  <c r="LO209" i="9"/>
  <c r="LO207" i="9"/>
  <c r="LO208" i="9"/>
  <c r="CH34" i="9"/>
  <c r="CH36" i="9" s="1"/>
  <c r="CH37" i="9" s="1"/>
  <c r="CZ33" i="9"/>
  <c r="IB27" i="43"/>
  <c r="HZ257" i="9" s="1"/>
  <c r="IB16" i="43"/>
  <c r="HZ247" i="9" s="1"/>
  <c r="BF245" i="9"/>
  <c r="IB25" i="43"/>
  <c r="HZ255" i="9" s="1"/>
  <c r="IB14" i="43"/>
  <c r="HZ246" i="9" s="1"/>
  <c r="IB31" i="43"/>
  <c r="HZ260" i="9" s="1"/>
  <c r="IB17" i="43"/>
  <c r="HZ248" i="9" s="1"/>
  <c r="IB24" i="43"/>
  <c r="HZ254" i="9" s="1"/>
  <c r="IB30" i="43"/>
  <c r="HZ259" i="9" s="1"/>
  <c r="IC5" i="43"/>
  <c r="IB32" i="43"/>
  <c r="HZ261" i="9" s="1"/>
  <c r="IZ45" i="42"/>
  <c r="IZ44" i="42"/>
  <c r="IZ40" i="42"/>
  <c r="IZ41" i="42"/>
  <c r="IZ39" i="42"/>
  <c r="IZ37" i="42"/>
  <c r="IZ35" i="42"/>
  <c r="IZ36" i="42"/>
  <c r="IZ38" i="42"/>
  <c r="IZ33" i="42"/>
  <c r="IZ34" i="42"/>
  <c r="JA5" i="42"/>
  <c r="JA32" i="42" s="1"/>
  <c r="BH14" i="9"/>
  <c r="BH18" i="9"/>
  <c r="BI10" i="9"/>
  <c r="BI4" i="9"/>
  <c r="BH19" i="9"/>
  <c r="BF226" i="9" l="1"/>
  <c r="BF227" i="9" s="1"/>
  <c r="BF228" i="9"/>
  <c r="BE224" i="9"/>
  <c r="BE225" i="9" s="1"/>
  <c r="BH215" i="9"/>
  <c r="BH222" i="9"/>
  <c r="BF231" i="9"/>
  <c r="IC29" i="43"/>
  <c r="KI209" i="9"/>
  <c r="KI208" i="9"/>
  <c r="KI207" i="9"/>
  <c r="LE209" i="9"/>
  <c r="LE207" i="9"/>
  <c r="LE208" i="9"/>
  <c r="JX209" i="9"/>
  <c r="JX207" i="9"/>
  <c r="JX208" i="9"/>
  <c r="LP209" i="9"/>
  <c r="LP208" i="9"/>
  <c r="LP207" i="9"/>
  <c r="KT209" i="9"/>
  <c r="KT208" i="9"/>
  <c r="KT207" i="9"/>
  <c r="CI34" i="9"/>
  <c r="CI36" i="9" s="1"/>
  <c r="CI37" i="9" s="1"/>
  <c r="DA33" i="9"/>
  <c r="BI145" i="9"/>
  <c r="IC27" i="43"/>
  <c r="IA257" i="9" s="1"/>
  <c r="IC16" i="43"/>
  <c r="IA247" i="9" s="1"/>
  <c r="BH42" i="9"/>
  <c r="IC25" i="43"/>
  <c r="IA255" i="9" s="1"/>
  <c r="BH505" i="9"/>
  <c r="BI24" i="9"/>
  <c r="IC14" i="43"/>
  <c r="IA246" i="9" s="1"/>
  <c r="IC31" i="43"/>
  <c r="IA260" i="9" s="1"/>
  <c r="IC32" i="43"/>
  <c r="IA261" i="9" s="1"/>
  <c r="IC17" i="43"/>
  <c r="IA248" i="9" s="1"/>
  <c r="IC24" i="43"/>
  <c r="IA254" i="9" s="1"/>
  <c r="ID5" i="43"/>
  <c r="IC30" i="43"/>
  <c r="IA259" i="9" s="1"/>
  <c r="JA45" i="42"/>
  <c r="JA44" i="42"/>
  <c r="JA41" i="42"/>
  <c r="JA40" i="42"/>
  <c r="JA38" i="42"/>
  <c r="JA36" i="42"/>
  <c r="JA34" i="42"/>
  <c r="JA39" i="42"/>
  <c r="JA35" i="42"/>
  <c r="JA33" i="42"/>
  <c r="JA37" i="42"/>
  <c r="JB5" i="42"/>
  <c r="JB32" i="42" s="1"/>
  <c r="BH73" i="9"/>
  <c r="BI17" i="9"/>
  <c r="BH41" i="9"/>
  <c r="BI13" i="9"/>
  <c r="BH176" i="9"/>
  <c r="BH179" i="9"/>
  <c r="BI22" i="9"/>
  <c r="BI23" i="9" s="1"/>
  <c r="BI189" i="9"/>
  <c r="BI9" i="9"/>
  <c r="BJ3" i="9"/>
  <c r="BI8" i="9"/>
  <c r="BE230" i="9" l="1"/>
  <c r="BE233" i="9" s="1"/>
  <c r="BE549" i="9"/>
  <c r="BF354" i="9"/>
  <c r="BF552" i="9"/>
  <c r="BG228" i="9"/>
  <c r="BF224" i="9"/>
  <c r="BF225" i="9" s="1"/>
  <c r="BH216" i="9"/>
  <c r="BH217" i="9" s="1"/>
  <c r="BH232" i="9"/>
  <c r="BI303" i="9"/>
  <c r="ID29" i="43"/>
  <c r="LQ209" i="9"/>
  <c r="LQ207" i="9"/>
  <c r="LQ208" i="9"/>
  <c r="KU209" i="9"/>
  <c r="KU208" i="9"/>
  <c r="KU207" i="9"/>
  <c r="KJ209" i="9"/>
  <c r="KJ207" i="9"/>
  <c r="KJ208" i="9"/>
  <c r="LF209" i="9"/>
  <c r="LF208" i="9"/>
  <c r="LF207" i="9"/>
  <c r="CJ34" i="9"/>
  <c r="CJ36" i="9" s="1"/>
  <c r="CJ37" i="9" s="1"/>
  <c r="DB33" i="9"/>
  <c r="ID27" i="43"/>
  <c r="IB257" i="9" s="1"/>
  <c r="ID16" i="43"/>
  <c r="IB247" i="9" s="1"/>
  <c r="BG245" i="9"/>
  <c r="ID25" i="43"/>
  <c r="IB255" i="9" s="1"/>
  <c r="ID14" i="43"/>
  <c r="IB246" i="9" s="1"/>
  <c r="ID31" i="43"/>
  <c r="IB260" i="9" s="1"/>
  <c r="ID32" i="43"/>
  <c r="IB261" i="9" s="1"/>
  <c r="ID24" i="43"/>
  <c r="IB254" i="9" s="1"/>
  <c r="ID30" i="43"/>
  <c r="IB259" i="9" s="1"/>
  <c r="IE5" i="43"/>
  <c r="ID17" i="43"/>
  <c r="IB248" i="9" s="1"/>
  <c r="JB45" i="42"/>
  <c r="JB44" i="42"/>
  <c r="JB40" i="42"/>
  <c r="JB39" i="42"/>
  <c r="JB37" i="42"/>
  <c r="JB35" i="42"/>
  <c r="JB41" i="42"/>
  <c r="JB38" i="42"/>
  <c r="JB34" i="42"/>
  <c r="JB36" i="42"/>
  <c r="JB33" i="42"/>
  <c r="JC5" i="42"/>
  <c r="JC32" i="42" s="1"/>
  <c r="BI14" i="9"/>
  <c r="BI18" i="9"/>
  <c r="BJ4" i="9"/>
  <c r="BJ10" i="9"/>
  <c r="BI19" i="9"/>
  <c r="BF230" i="9" l="1"/>
  <c r="BF233" i="9" s="1"/>
  <c r="BF549" i="9"/>
  <c r="BH218" i="9"/>
  <c r="BH229" i="9" s="1"/>
  <c r="BI215" i="9"/>
  <c r="BI222" i="9"/>
  <c r="BH219" i="9"/>
  <c r="IE29" i="43"/>
  <c r="LG209" i="9"/>
  <c r="LG208" i="9"/>
  <c r="LG207" i="9"/>
  <c r="LR209" i="9"/>
  <c r="LR208" i="9"/>
  <c r="LR207" i="9"/>
  <c r="KV209" i="9"/>
  <c r="KV208" i="9"/>
  <c r="KV207" i="9"/>
  <c r="CK34" i="9"/>
  <c r="CK36" i="9" s="1"/>
  <c r="CK37" i="9" s="1"/>
  <c r="DC33" i="9"/>
  <c r="BJ145" i="9"/>
  <c r="IE27" i="43"/>
  <c r="IC257" i="9" s="1"/>
  <c r="IE16" i="43"/>
  <c r="IC247" i="9" s="1"/>
  <c r="BI42" i="9"/>
  <c r="IE25" i="43"/>
  <c r="IC255" i="9" s="1"/>
  <c r="BI505" i="9"/>
  <c r="BJ24" i="9"/>
  <c r="IE14" i="43"/>
  <c r="IC246" i="9" s="1"/>
  <c r="IE31" i="43"/>
  <c r="IC260" i="9" s="1"/>
  <c r="IE17" i="43"/>
  <c r="IC248" i="9" s="1"/>
  <c r="IE32" i="43"/>
  <c r="IC261" i="9" s="1"/>
  <c r="IE24" i="43"/>
  <c r="IC254" i="9" s="1"/>
  <c r="IF5" i="43"/>
  <c r="IE30" i="43"/>
  <c r="IC259" i="9" s="1"/>
  <c r="JC45" i="42"/>
  <c r="JC44" i="42"/>
  <c r="JC41" i="42"/>
  <c r="JC38" i="42"/>
  <c r="JC36" i="42"/>
  <c r="JC34" i="42"/>
  <c r="JC37" i="42"/>
  <c r="JC33" i="42"/>
  <c r="JC39" i="42"/>
  <c r="JC40" i="42"/>
  <c r="JC35" i="42"/>
  <c r="JD5" i="42"/>
  <c r="JD32" i="42" s="1"/>
  <c r="BI73" i="9"/>
  <c r="BJ17" i="9"/>
  <c r="BI41" i="9"/>
  <c r="BI176" i="9"/>
  <c r="BI179" i="9"/>
  <c r="BK3" i="9"/>
  <c r="BJ22" i="9"/>
  <c r="BJ23" i="9" s="1"/>
  <c r="BJ8" i="9"/>
  <c r="BJ9" i="9"/>
  <c r="BJ189" i="9"/>
  <c r="BJ13" i="9"/>
  <c r="BH220" i="9" l="1"/>
  <c r="BH221" i="9" s="1"/>
  <c r="BH223" i="9" s="1"/>
  <c r="BI216" i="9"/>
  <c r="BI217" i="9" s="1"/>
  <c r="BI232" i="9"/>
  <c r="BJ303" i="9"/>
  <c r="IF29" i="43"/>
  <c r="LH209" i="9"/>
  <c r="LH207" i="9"/>
  <c r="LH208" i="9"/>
  <c r="LS209" i="9"/>
  <c r="LS208" i="9"/>
  <c r="LS207" i="9"/>
  <c r="CL34" i="9"/>
  <c r="CL36" i="9" s="1"/>
  <c r="CL37" i="9" s="1"/>
  <c r="DD33" i="9"/>
  <c r="IF27" i="43"/>
  <c r="ID257" i="9" s="1"/>
  <c r="IF16" i="43"/>
  <c r="ID247" i="9" s="1"/>
  <c r="BH245" i="9"/>
  <c r="IF25" i="43"/>
  <c r="ID255" i="9" s="1"/>
  <c r="IF14" i="43"/>
  <c r="ID246" i="9" s="1"/>
  <c r="IF31" i="43"/>
  <c r="ID260" i="9" s="1"/>
  <c r="IF32" i="43"/>
  <c r="ID261" i="9" s="1"/>
  <c r="IF24" i="43"/>
  <c r="ID254" i="9" s="1"/>
  <c r="IG5" i="43"/>
  <c r="IF17" i="43"/>
  <c r="ID248" i="9" s="1"/>
  <c r="IF30" i="43"/>
  <c r="ID259" i="9" s="1"/>
  <c r="JD45" i="42"/>
  <c r="JD44" i="42"/>
  <c r="JD40" i="42"/>
  <c r="JD41" i="42"/>
  <c r="JD39" i="42"/>
  <c r="JD37" i="42"/>
  <c r="JD35" i="42"/>
  <c r="JD36" i="42"/>
  <c r="JD34" i="42"/>
  <c r="JD33" i="42"/>
  <c r="JD38" i="42"/>
  <c r="JE5" i="42"/>
  <c r="JE32" i="42" s="1"/>
  <c r="BJ18" i="9"/>
  <c r="BJ19" i="9"/>
  <c r="BJ14" i="9"/>
  <c r="BK4" i="9"/>
  <c r="BK10" i="9"/>
  <c r="BH226" i="9" l="1"/>
  <c r="BH227" i="9" s="1"/>
  <c r="BI218" i="9"/>
  <c r="BI229" i="9" s="1"/>
  <c r="BJ215" i="9"/>
  <c r="BJ222" i="9"/>
  <c r="BH231" i="9"/>
  <c r="BH552" i="9" s="1"/>
  <c r="BI219" i="9"/>
  <c r="IG29" i="43"/>
  <c r="LT209" i="9"/>
  <c r="LT207" i="9"/>
  <c r="LT208" i="9"/>
  <c r="CM34" i="9"/>
  <c r="CM36" i="9" s="1"/>
  <c r="CM37" i="9" s="1"/>
  <c r="DE33" i="9"/>
  <c r="BK145" i="9"/>
  <c r="IG27" i="43"/>
  <c r="IE257" i="9" s="1"/>
  <c r="IG16" i="43"/>
  <c r="IE247" i="9" s="1"/>
  <c r="K17" i="35"/>
  <c r="BJ42" i="9"/>
  <c r="E17" i="35"/>
  <c r="D17" i="35" s="1"/>
  <c r="IG25" i="43"/>
  <c r="IE255" i="9" s="1"/>
  <c r="BJ505" i="9"/>
  <c r="BK24" i="9"/>
  <c r="IG14" i="43"/>
  <c r="IE246" i="9" s="1"/>
  <c r="IG31" i="43"/>
  <c r="IE260" i="9" s="1"/>
  <c r="IG32" i="43"/>
  <c r="IE261" i="9" s="1"/>
  <c r="IG17" i="43"/>
  <c r="IE248" i="9" s="1"/>
  <c r="IG24" i="43"/>
  <c r="IE254" i="9" s="1"/>
  <c r="IG30" i="43"/>
  <c r="IE259" i="9" s="1"/>
  <c r="IH5" i="43"/>
  <c r="JE45" i="42"/>
  <c r="JE44" i="42"/>
  <c r="JE41" i="42"/>
  <c r="JE40" i="42"/>
  <c r="JE38" i="42"/>
  <c r="JE36" i="42"/>
  <c r="JE34" i="42"/>
  <c r="JE39" i="42"/>
  <c r="JE35" i="42"/>
  <c r="JE33" i="42"/>
  <c r="JE37" i="42"/>
  <c r="JF5" i="42"/>
  <c r="JF32" i="42" s="1"/>
  <c r="BJ73" i="9"/>
  <c r="BK17" i="9"/>
  <c r="BJ41" i="9"/>
  <c r="BJ176" i="9"/>
  <c r="BJ179" i="9"/>
  <c r="BK9" i="9"/>
  <c r="BK189" i="9"/>
  <c r="BK22" i="9"/>
  <c r="BK23" i="9" s="1"/>
  <c r="BK8" i="9"/>
  <c r="BL3" i="9"/>
  <c r="BK13" i="9"/>
  <c r="BI228" i="9" l="1"/>
  <c r="BH224" i="9"/>
  <c r="BH225" i="9" s="1"/>
  <c r="BI220" i="9"/>
  <c r="BJ232" i="9"/>
  <c r="BJ216" i="9"/>
  <c r="BK303" i="9"/>
  <c r="IH29" i="43"/>
  <c r="CN34" i="9"/>
  <c r="CN36" i="9" s="1"/>
  <c r="CN37" i="9" s="1"/>
  <c r="DF33" i="9"/>
  <c r="D33" i="35"/>
  <c r="E33" i="35"/>
  <c r="IH27" i="43"/>
  <c r="IF257" i="9" s="1"/>
  <c r="IH16" i="43"/>
  <c r="IF247" i="9" s="1"/>
  <c r="IH25" i="43"/>
  <c r="IF255" i="9" s="1"/>
  <c r="IH14" i="43"/>
  <c r="IF246" i="9" s="1"/>
  <c r="IH31" i="43"/>
  <c r="IF260" i="9" s="1"/>
  <c r="IH17" i="43"/>
  <c r="IF248" i="9" s="1"/>
  <c r="IH24" i="43"/>
  <c r="IF254" i="9" s="1"/>
  <c r="IH30" i="43"/>
  <c r="IF259" i="9" s="1"/>
  <c r="II5" i="43"/>
  <c r="IH32" i="43"/>
  <c r="IF261" i="9" s="1"/>
  <c r="JF45" i="42"/>
  <c r="JF40" i="42"/>
  <c r="JF39" i="42"/>
  <c r="JF37" i="42"/>
  <c r="JF35" i="42"/>
  <c r="JF44" i="42"/>
  <c r="JF38" i="42"/>
  <c r="JF34" i="42"/>
  <c r="JF41" i="42"/>
  <c r="JF36" i="42"/>
  <c r="JF33" i="42"/>
  <c r="JG5" i="42"/>
  <c r="JG32" i="42" s="1"/>
  <c r="BK18" i="9"/>
  <c r="BL10" i="9"/>
  <c r="BL4" i="9"/>
  <c r="BK19" i="9"/>
  <c r="BK14" i="9"/>
  <c r="BH230" i="9" l="1"/>
  <c r="BH233" i="9" s="1"/>
  <c r="BH549" i="9"/>
  <c r="BK215" i="9"/>
  <c r="BK222" i="9"/>
  <c r="BI221" i="9"/>
  <c r="BI223" i="9" s="1"/>
  <c r="BI226" i="9"/>
  <c r="BI227" i="9" s="1"/>
  <c r="II29" i="43"/>
  <c r="CO34" i="9"/>
  <c r="CO36" i="9" s="1"/>
  <c r="CO37" i="9" s="1"/>
  <c r="DG33" i="9"/>
  <c r="BL145" i="9"/>
  <c r="H33" i="35"/>
  <c r="II27" i="43"/>
  <c r="IG257" i="9" s="1"/>
  <c r="II16" i="43"/>
  <c r="IG247" i="9" s="1"/>
  <c r="BK42" i="9"/>
  <c r="II25" i="43"/>
  <c r="IG255" i="9" s="1"/>
  <c r="BK505" i="9"/>
  <c r="BL24" i="9"/>
  <c r="II14" i="43"/>
  <c r="IG246" i="9" s="1"/>
  <c r="II31" i="43"/>
  <c r="IG260" i="9" s="1"/>
  <c r="II32" i="43"/>
  <c r="IG261" i="9" s="1"/>
  <c r="II24" i="43"/>
  <c r="IG254" i="9" s="1"/>
  <c r="II30" i="43"/>
  <c r="IG259" i="9" s="1"/>
  <c r="IJ5" i="43"/>
  <c r="II17" i="43"/>
  <c r="IG248" i="9" s="1"/>
  <c r="JG45" i="42"/>
  <c r="JG44" i="42"/>
  <c r="JG41" i="42"/>
  <c r="JG38" i="42"/>
  <c r="JG36" i="42"/>
  <c r="JG34" i="42"/>
  <c r="JG40" i="42"/>
  <c r="JG37" i="42"/>
  <c r="JG33" i="42"/>
  <c r="JG35" i="42"/>
  <c r="JG39" i="42"/>
  <c r="JH5" i="42"/>
  <c r="JH32" i="42" s="1"/>
  <c r="BK73" i="9"/>
  <c r="BL17" i="9"/>
  <c r="BK41" i="9"/>
  <c r="BK176" i="9"/>
  <c r="BK179" i="9"/>
  <c r="BL13" i="9"/>
  <c r="BL189" i="9"/>
  <c r="BL22" i="9"/>
  <c r="BL23" i="9" s="1"/>
  <c r="BL8" i="9"/>
  <c r="BL9" i="9"/>
  <c r="BM3" i="9"/>
  <c r="BK216" i="9" l="1"/>
  <c r="BK217" i="9" s="1"/>
  <c r="BK232" i="9"/>
  <c r="BI231" i="9"/>
  <c r="BI552" i="9" s="1"/>
  <c r="BL303" i="9"/>
  <c r="IJ29" i="43"/>
  <c r="CP34" i="9"/>
  <c r="CP36" i="9" s="1"/>
  <c r="CP37" i="9" s="1"/>
  <c r="DH33" i="9"/>
  <c r="IJ27" i="43"/>
  <c r="IH257" i="9" s="1"/>
  <c r="IJ16" i="43"/>
  <c r="IH247" i="9" s="1"/>
  <c r="IJ25" i="43"/>
  <c r="IH255" i="9" s="1"/>
  <c r="IJ14" i="43"/>
  <c r="IH246" i="9" s="1"/>
  <c r="IJ31" i="43"/>
  <c r="IH260" i="9" s="1"/>
  <c r="IJ32" i="43"/>
  <c r="IH261" i="9" s="1"/>
  <c r="IJ17" i="43"/>
  <c r="IH248" i="9" s="1"/>
  <c r="IK5" i="43"/>
  <c r="IJ24" i="43"/>
  <c r="IH254" i="9" s="1"/>
  <c r="IJ30" i="43"/>
  <c r="IH259" i="9" s="1"/>
  <c r="JH45" i="42"/>
  <c r="JH44" i="42"/>
  <c r="JH40" i="42"/>
  <c r="JH41" i="42"/>
  <c r="JH39" i="42"/>
  <c r="JH37" i="42"/>
  <c r="JH35" i="42"/>
  <c r="JH36" i="42"/>
  <c r="JH38" i="42"/>
  <c r="JH33" i="42"/>
  <c r="JH34" i="42"/>
  <c r="JI5" i="42"/>
  <c r="JI32" i="42" s="1"/>
  <c r="BL14" i="9"/>
  <c r="BL18" i="9"/>
  <c r="BL19" i="9"/>
  <c r="BM4" i="9"/>
  <c r="BM10" i="9"/>
  <c r="BK218" i="9" l="1"/>
  <c r="BK229" i="9" s="1"/>
  <c r="BK219" i="9"/>
  <c r="BL215" i="9"/>
  <c r="BL222" i="9"/>
  <c r="BJ228" i="9"/>
  <c r="BI224" i="9"/>
  <c r="BI225" i="9" s="1"/>
  <c r="IK29" i="43"/>
  <c r="CQ34" i="9"/>
  <c r="CQ36" i="9" s="1"/>
  <c r="CQ37" i="9" s="1"/>
  <c r="DI33" i="9"/>
  <c r="BM145" i="9"/>
  <c r="IK27" i="43"/>
  <c r="II257" i="9" s="1"/>
  <c r="IK16" i="43"/>
  <c r="II247" i="9" s="1"/>
  <c r="BL42" i="9"/>
  <c r="IK25" i="43"/>
  <c r="II255" i="9" s="1"/>
  <c r="BL505" i="9"/>
  <c r="BM24" i="9"/>
  <c r="IK14" i="43"/>
  <c r="II246" i="9" s="1"/>
  <c r="IK31" i="43"/>
  <c r="II260" i="9" s="1"/>
  <c r="IK17" i="43"/>
  <c r="II248" i="9" s="1"/>
  <c r="IK24" i="43"/>
  <c r="II254" i="9" s="1"/>
  <c r="IK30" i="43"/>
  <c r="II259" i="9" s="1"/>
  <c r="IL5" i="43"/>
  <c r="IK32" i="43"/>
  <c r="II261" i="9" s="1"/>
  <c r="JI45" i="42"/>
  <c r="JI44" i="42"/>
  <c r="JI41" i="42"/>
  <c r="JI40" i="42"/>
  <c r="JI38" i="42"/>
  <c r="JI36" i="42"/>
  <c r="JI34" i="42"/>
  <c r="JI39" i="42"/>
  <c r="JI35" i="42"/>
  <c r="JI33" i="42"/>
  <c r="JI37" i="42"/>
  <c r="JJ5" i="42"/>
  <c r="JJ32" i="42" s="1"/>
  <c r="BL73" i="9"/>
  <c r="BM17" i="9"/>
  <c r="BL179" i="9"/>
  <c r="BL176" i="9"/>
  <c r="BM13" i="9"/>
  <c r="BL41" i="9"/>
  <c r="BN3" i="9"/>
  <c r="BM189" i="9"/>
  <c r="BM8" i="9"/>
  <c r="BM22" i="9"/>
  <c r="BM23" i="9" s="1"/>
  <c r="BM9" i="9"/>
  <c r="BK220" i="9" l="1"/>
  <c r="BK221" i="9" s="1"/>
  <c r="BK223" i="9" s="1"/>
  <c r="BI230" i="9"/>
  <c r="BI233" i="9" s="1"/>
  <c r="BI549" i="9"/>
  <c r="BL216" i="9"/>
  <c r="BL217" i="9" s="1"/>
  <c r="BL232" i="9"/>
  <c r="BM303" i="9"/>
  <c r="IL29" i="43"/>
  <c r="CR34" i="9"/>
  <c r="CR36" i="9" s="1"/>
  <c r="CR37" i="9" s="1"/>
  <c r="DJ33" i="9"/>
  <c r="IL27" i="43"/>
  <c r="IJ257" i="9" s="1"/>
  <c r="IL16" i="43"/>
  <c r="IJ247" i="9" s="1"/>
  <c r="IL25" i="43"/>
  <c r="IJ255" i="9" s="1"/>
  <c r="IL14" i="43"/>
  <c r="IJ246" i="9" s="1"/>
  <c r="IL31" i="43"/>
  <c r="IJ260" i="9" s="1"/>
  <c r="IL24" i="43"/>
  <c r="IJ254" i="9" s="1"/>
  <c r="IM5" i="43"/>
  <c r="IL32" i="43"/>
  <c r="IJ261" i="9" s="1"/>
  <c r="IL30" i="43"/>
  <c r="IJ259" i="9" s="1"/>
  <c r="IL17" i="43"/>
  <c r="IJ248" i="9" s="1"/>
  <c r="JJ45" i="42"/>
  <c r="JJ44" i="42"/>
  <c r="JJ40" i="42"/>
  <c r="JJ39" i="42"/>
  <c r="JJ37" i="42"/>
  <c r="JJ35" i="42"/>
  <c r="JJ41" i="42"/>
  <c r="JJ38" i="42"/>
  <c r="JJ34" i="42"/>
  <c r="JJ36" i="42"/>
  <c r="JJ33" i="42"/>
  <c r="JK5" i="42"/>
  <c r="JK32" i="42" s="1"/>
  <c r="BM14" i="9"/>
  <c r="BM18" i="9"/>
  <c r="BN4" i="9"/>
  <c r="BN10" i="9"/>
  <c r="BM19" i="9"/>
  <c r="BK226" i="9" l="1"/>
  <c r="BK227" i="9" s="1"/>
  <c r="BL218" i="9"/>
  <c r="BL229" i="9" s="1"/>
  <c r="BL219" i="9"/>
  <c r="BK231" i="9"/>
  <c r="BK552" i="9" s="1"/>
  <c r="BM215" i="9"/>
  <c r="BM222" i="9"/>
  <c r="IM29" i="43"/>
  <c r="CS34" i="9"/>
  <c r="CS36" i="9" s="1"/>
  <c r="CS37" i="9" s="1"/>
  <c r="DK33" i="9"/>
  <c r="BN145" i="9"/>
  <c r="IM27" i="43"/>
  <c r="IK257" i="9" s="1"/>
  <c r="IM16" i="43"/>
  <c r="IK247" i="9" s="1"/>
  <c r="BM42" i="9"/>
  <c r="IM25" i="43"/>
  <c r="IK255" i="9" s="1"/>
  <c r="BM505" i="9"/>
  <c r="BN24" i="9"/>
  <c r="IM14" i="43"/>
  <c r="IK246" i="9" s="1"/>
  <c r="IM31" i="43"/>
  <c r="IK260" i="9" s="1"/>
  <c r="IM24" i="43"/>
  <c r="IK254" i="9" s="1"/>
  <c r="IM17" i="43"/>
  <c r="IK248" i="9" s="1"/>
  <c r="IN5" i="43"/>
  <c r="IM32" i="43"/>
  <c r="IK261" i="9" s="1"/>
  <c r="IM30" i="43"/>
  <c r="IK259" i="9" s="1"/>
  <c r="JK45" i="42"/>
  <c r="JK44" i="42"/>
  <c r="JK41" i="42"/>
  <c r="JK38" i="42"/>
  <c r="JK36" i="42"/>
  <c r="JK34" i="42"/>
  <c r="JK37" i="42"/>
  <c r="JK33" i="42"/>
  <c r="JK40" i="42"/>
  <c r="JK39" i="42"/>
  <c r="JK35" i="42"/>
  <c r="JL5" i="42"/>
  <c r="JL32" i="42" s="1"/>
  <c r="BM73" i="9"/>
  <c r="BN13" i="9"/>
  <c r="BN17" i="9"/>
  <c r="BM41" i="9"/>
  <c r="BM179" i="9"/>
  <c r="BM176" i="9"/>
  <c r="BO3" i="9"/>
  <c r="BN22" i="9"/>
  <c r="BN23" i="9" s="1"/>
  <c r="BN9" i="9"/>
  <c r="BN189" i="9"/>
  <c r="BN8" i="9"/>
  <c r="BL228" i="9" l="1"/>
  <c r="BK224" i="9"/>
  <c r="BK225" i="9" s="1"/>
  <c r="BL220" i="9"/>
  <c r="BM216" i="9"/>
  <c r="BM232" i="9"/>
  <c r="BN303" i="9"/>
  <c r="IN29" i="43"/>
  <c r="CT34" i="9"/>
  <c r="CT36" i="9" s="1"/>
  <c r="CT37" i="9" s="1"/>
  <c r="DL33" i="9"/>
  <c r="IN27" i="43"/>
  <c r="IL257" i="9" s="1"/>
  <c r="IN16" i="43"/>
  <c r="IL247" i="9" s="1"/>
  <c r="BL245" i="9"/>
  <c r="IN25" i="43"/>
  <c r="IL255" i="9" s="1"/>
  <c r="IN14" i="43"/>
  <c r="IL246" i="9" s="1"/>
  <c r="IN31" i="43"/>
  <c r="IL260" i="9" s="1"/>
  <c r="IN17" i="43"/>
  <c r="IL248" i="9" s="1"/>
  <c r="IN30" i="43"/>
  <c r="IL259" i="9" s="1"/>
  <c r="IO5" i="43"/>
  <c r="IN24" i="43"/>
  <c r="IL254" i="9" s="1"/>
  <c r="IN32" i="43"/>
  <c r="IL261" i="9" s="1"/>
  <c r="JL45" i="42"/>
  <c r="JL44" i="42"/>
  <c r="JL40" i="42"/>
  <c r="JL41" i="42"/>
  <c r="JL39" i="42"/>
  <c r="JL37" i="42"/>
  <c r="JL35" i="42"/>
  <c r="JL36" i="42"/>
  <c r="JL34" i="42"/>
  <c r="JL33" i="42"/>
  <c r="JL38" i="42"/>
  <c r="JM5" i="42"/>
  <c r="JM32" i="42" s="1"/>
  <c r="BN14" i="9"/>
  <c r="BN18" i="9"/>
  <c r="BN19" i="9"/>
  <c r="BO4" i="9"/>
  <c r="BO10" i="9"/>
  <c r="BK230" i="9" l="1"/>
  <c r="BK233" i="9" s="1"/>
  <c r="BK549" i="9"/>
  <c r="BN215" i="9"/>
  <c r="BN222" i="9"/>
  <c r="BL221" i="9"/>
  <c r="BL223" i="9" s="1"/>
  <c r="BL226" i="9"/>
  <c r="BL227" i="9" s="1"/>
  <c r="IO29" i="43"/>
  <c r="CU34" i="9"/>
  <c r="CU36" i="9" s="1"/>
  <c r="CU37" i="9" s="1"/>
  <c r="DM33" i="9"/>
  <c r="BO145" i="9"/>
  <c r="IO27" i="43"/>
  <c r="IM257" i="9" s="1"/>
  <c r="IO16" i="43"/>
  <c r="IM247" i="9" s="1"/>
  <c r="BN42" i="9"/>
  <c r="IO25" i="43"/>
  <c r="IM255" i="9" s="1"/>
  <c r="BN505" i="9"/>
  <c r="BO24" i="9"/>
  <c r="IO14" i="43"/>
  <c r="IM246" i="9" s="1"/>
  <c r="IO31" i="43"/>
  <c r="IM260" i="9" s="1"/>
  <c r="IO32" i="43"/>
  <c r="IM261" i="9" s="1"/>
  <c r="IO30" i="43"/>
  <c r="IM259" i="9" s="1"/>
  <c r="IO24" i="43"/>
  <c r="IM254" i="9" s="1"/>
  <c r="IP5" i="43"/>
  <c r="IO17" i="43"/>
  <c r="IM248" i="9" s="1"/>
  <c r="JM45" i="42"/>
  <c r="JM44" i="42"/>
  <c r="JM41" i="42"/>
  <c r="JM40" i="42"/>
  <c r="JM38" i="42"/>
  <c r="JM36" i="42"/>
  <c r="JM34" i="42"/>
  <c r="JM39" i="42"/>
  <c r="JM35" i="42"/>
  <c r="JM33" i="42"/>
  <c r="JM37" i="42"/>
  <c r="JN5" i="42"/>
  <c r="JN32" i="42" s="1"/>
  <c r="BN73" i="9"/>
  <c r="BO17" i="9"/>
  <c r="BN179" i="9"/>
  <c r="BN176" i="9"/>
  <c r="BO13" i="9"/>
  <c r="BN41" i="9"/>
  <c r="BP3" i="9"/>
  <c r="BO22" i="9"/>
  <c r="BO23" i="9" s="1"/>
  <c r="BO9" i="9"/>
  <c r="BO8" i="9"/>
  <c r="BO189" i="9"/>
  <c r="BN216" i="9" l="1"/>
  <c r="BN217" i="9" s="1"/>
  <c r="BN218" i="9" s="1"/>
  <c r="BN229" i="9" s="1"/>
  <c r="BN232" i="9"/>
  <c r="BL231" i="9"/>
  <c r="BO303" i="9"/>
  <c r="IP29" i="43"/>
  <c r="CV34" i="9"/>
  <c r="CV36" i="9" s="1"/>
  <c r="CV37" i="9" s="1"/>
  <c r="DN33" i="9"/>
  <c r="IP27" i="43"/>
  <c r="IN257" i="9" s="1"/>
  <c r="IP16" i="43"/>
  <c r="IN247" i="9" s="1"/>
  <c r="BM245" i="9"/>
  <c r="IP25" i="43"/>
  <c r="IN255" i="9" s="1"/>
  <c r="IP14" i="43"/>
  <c r="IN246" i="9" s="1"/>
  <c r="IP31" i="43"/>
  <c r="IN260" i="9" s="1"/>
  <c r="IP17" i="43"/>
  <c r="IN248" i="9" s="1"/>
  <c r="IP32" i="43"/>
  <c r="IN261" i="9" s="1"/>
  <c r="IP24" i="43"/>
  <c r="IN254" i="9" s="1"/>
  <c r="IQ5" i="43"/>
  <c r="IP30" i="43"/>
  <c r="IN259" i="9" s="1"/>
  <c r="JN40" i="42"/>
  <c r="JN44" i="42"/>
  <c r="JN39" i="42"/>
  <c r="JN37" i="42"/>
  <c r="JN35" i="42"/>
  <c r="JN38" i="42"/>
  <c r="JN34" i="42"/>
  <c r="JN45" i="42"/>
  <c r="JN41" i="42"/>
  <c r="JN36" i="42"/>
  <c r="JN33" i="42"/>
  <c r="JO5" i="42"/>
  <c r="JO32" i="42" s="1"/>
  <c r="BO14" i="9"/>
  <c r="BO18" i="9"/>
  <c r="BP4" i="9"/>
  <c r="BP10" i="9"/>
  <c r="BO19" i="9"/>
  <c r="BL354" i="9" l="1"/>
  <c r="BL552" i="9"/>
  <c r="BM228" i="9"/>
  <c r="BL224" i="9"/>
  <c r="BL225" i="9" s="1"/>
  <c r="BN219" i="9"/>
  <c r="BO215" i="9"/>
  <c r="BO222" i="9"/>
  <c r="IQ29" i="43"/>
  <c r="CW34" i="9"/>
  <c r="CW36" i="9" s="1"/>
  <c r="CW37" i="9" s="1"/>
  <c r="DO33" i="9"/>
  <c r="BP145" i="9"/>
  <c r="IQ27" i="43"/>
  <c r="IO257" i="9" s="1"/>
  <c r="IQ16" i="43"/>
  <c r="IO247" i="9" s="1"/>
  <c r="BO42" i="9"/>
  <c r="IQ25" i="43"/>
  <c r="IO255" i="9" s="1"/>
  <c r="BO505" i="9"/>
  <c r="BP24" i="9"/>
  <c r="IQ14" i="43"/>
  <c r="IO246" i="9" s="1"/>
  <c r="IQ31" i="43"/>
  <c r="IO260" i="9" s="1"/>
  <c r="IQ30" i="43"/>
  <c r="IO259" i="9" s="1"/>
  <c r="IQ17" i="43"/>
  <c r="IO248" i="9" s="1"/>
  <c r="IQ32" i="43"/>
  <c r="IO261" i="9" s="1"/>
  <c r="IR5" i="43"/>
  <c r="IQ24" i="43"/>
  <c r="IO254" i="9" s="1"/>
  <c r="JO45" i="42"/>
  <c r="JO44" i="42"/>
  <c r="JO41" i="42"/>
  <c r="JO38" i="42"/>
  <c r="JO36" i="42"/>
  <c r="JO34" i="42"/>
  <c r="JO40" i="42"/>
  <c r="JO37" i="42"/>
  <c r="JO33" i="42"/>
  <c r="JO35" i="42"/>
  <c r="JO39" i="42"/>
  <c r="JP5" i="42"/>
  <c r="JP32" i="42" s="1"/>
  <c r="BO73" i="9"/>
  <c r="BP13" i="9"/>
  <c r="BP17" i="9"/>
  <c r="BO179" i="9"/>
  <c r="BO176" i="9"/>
  <c r="BO41" i="9"/>
  <c r="BP22" i="9"/>
  <c r="BP23" i="9" s="1"/>
  <c r="BP189" i="9"/>
  <c r="BP8" i="9"/>
  <c r="BQ3" i="9"/>
  <c r="BP9" i="9"/>
  <c r="BN220" i="9" l="1"/>
  <c r="BN221" i="9" s="1"/>
  <c r="BN223" i="9" s="1"/>
  <c r="BL230" i="9"/>
  <c r="BL233" i="9" s="1"/>
  <c r="BL549" i="9"/>
  <c r="BO216" i="9"/>
  <c r="BO217" i="9" s="1"/>
  <c r="BO232" i="9"/>
  <c r="BP303" i="9"/>
  <c r="IR29" i="43"/>
  <c r="CX34" i="9"/>
  <c r="CX36" i="9" s="1"/>
  <c r="CX37" i="9" s="1"/>
  <c r="DP33" i="9"/>
  <c r="IR27" i="43"/>
  <c r="IP257" i="9" s="1"/>
  <c r="IR16" i="43"/>
  <c r="IP247" i="9" s="1"/>
  <c r="BN245" i="9"/>
  <c r="IR25" i="43"/>
  <c r="IP255" i="9" s="1"/>
  <c r="IR14" i="43"/>
  <c r="IP246" i="9" s="1"/>
  <c r="IR31" i="43"/>
  <c r="IP260" i="9" s="1"/>
  <c r="IS5" i="43"/>
  <c r="IR30" i="43"/>
  <c r="IP259" i="9" s="1"/>
  <c r="IR24" i="43"/>
  <c r="IP254" i="9" s="1"/>
  <c r="IR32" i="43"/>
  <c r="IP261" i="9" s="1"/>
  <c r="IR17" i="43"/>
  <c r="IP248" i="9" s="1"/>
  <c r="JP45" i="42"/>
  <c r="JP44" i="42"/>
  <c r="JP40" i="42"/>
  <c r="JP41" i="42"/>
  <c r="JP39" i="42"/>
  <c r="JP37" i="42"/>
  <c r="JP35" i="42"/>
  <c r="JP36" i="42"/>
  <c r="JP38" i="42"/>
  <c r="JP33" i="42"/>
  <c r="JP34" i="42"/>
  <c r="JQ5" i="42"/>
  <c r="JQ32" i="42" s="1"/>
  <c r="BP14" i="9"/>
  <c r="BP18" i="9"/>
  <c r="BQ4" i="9"/>
  <c r="BQ10" i="9"/>
  <c r="BP19" i="9"/>
  <c r="BN226" i="9" l="1"/>
  <c r="BN227" i="9" s="1"/>
  <c r="BO218" i="9"/>
  <c r="BO229" i="9" s="1"/>
  <c r="BO219" i="9"/>
  <c r="BP215" i="9"/>
  <c r="BP222" i="9"/>
  <c r="BN231" i="9"/>
  <c r="IS29" i="43"/>
  <c r="CY34" i="9"/>
  <c r="CY36" i="9" s="1"/>
  <c r="CY37" i="9" s="1"/>
  <c r="DQ33" i="9"/>
  <c r="BQ145" i="9"/>
  <c r="IS27" i="43"/>
  <c r="IQ257" i="9" s="1"/>
  <c r="IS16" i="43"/>
  <c r="IQ247" i="9" s="1"/>
  <c r="BP42" i="9"/>
  <c r="IS25" i="43"/>
  <c r="IQ255" i="9" s="1"/>
  <c r="BP505" i="9"/>
  <c r="BQ24" i="9"/>
  <c r="IS14" i="43"/>
  <c r="IQ246" i="9" s="1"/>
  <c r="IS31" i="43"/>
  <c r="IQ260" i="9" s="1"/>
  <c r="IS32" i="43"/>
  <c r="IQ261" i="9" s="1"/>
  <c r="IS17" i="43"/>
  <c r="IQ248" i="9" s="1"/>
  <c r="IS30" i="43"/>
  <c r="IQ259" i="9" s="1"/>
  <c r="IS24" i="43"/>
  <c r="IQ254" i="9" s="1"/>
  <c r="IT5" i="43"/>
  <c r="JQ45" i="42"/>
  <c r="JQ44" i="42"/>
  <c r="JQ41" i="42"/>
  <c r="JQ40" i="42"/>
  <c r="JQ38" i="42"/>
  <c r="JQ36" i="42"/>
  <c r="JQ34" i="42"/>
  <c r="JQ39" i="42"/>
  <c r="JQ35" i="42"/>
  <c r="JQ33" i="42"/>
  <c r="JQ37" i="42"/>
  <c r="JR5" i="42"/>
  <c r="JR32" i="42" s="1"/>
  <c r="BP73" i="9"/>
  <c r="BQ17" i="9"/>
  <c r="BP176" i="9"/>
  <c r="BP179" i="9"/>
  <c r="BP41" i="9"/>
  <c r="BQ8" i="9"/>
  <c r="BQ22" i="9"/>
  <c r="BQ23" i="9" s="1"/>
  <c r="BQ9" i="9"/>
  <c r="BR3" i="9"/>
  <c r="BQ189" i="9"/>
  <c r="BQ13" i="9"/>
  <c r="BO220" i="9" l="1"/>
  <c r="BO226" i="9" s="1"/>
  <c r="BO227" i="9" s="1"/>
  <c r="BN354" i="9"/>
  <c r="BN552" i="9"/>
  <c r="BO228" i="9"/>
  <c r="BN224" i="9"/>
  <c r="BN225" i="9" s="1"/>
  <c r="BP216" i="9"/>
  <c r="BP232" i="9"/>
  <c r="IT29" i="43"/>
  <c r="CZ34" i="9"/>
  <c r="CZ36" i="9" s="1"/>
  <c r="CZ37" i="9" s="1"/>
  <c r="DR33" i="9"/>
  <c r="IT27" i="43"/>
  <c r="IR257" i="9" s="1"/>
  <c r="IT16" i="43"/>
  <c r="IR247" i="9" s="1"/>
  <c r="BQ305" i="9"/>
  <c r="BQ303" i="9"/>
  <c r="IT25" i="43"/>
  <c r="IR255" i="9" s="1"/>
  <c r="IT14" i="43"/>
  <c r="IR246" i="9" s="1"/>
  <c r="IT31" i="43"/>
  <c r="IR260" i="9" s="1"/>
  <c r="IT24" i="43"/>
  <c r="IR254" i="9" s="1"/>
  <c r="IU5" i="43"/>
  <c r="IT17" i="43"/>
  <c r="IR248" i="9" s="1"/>
  <c r="IT32" i="43"/>
  <c r="IR261" i="9" s="1"/>
  <c r="IT30" i="43"/>
  <c r="IR259" i="9" s="1"/>
  <c r="JR45" i="42"/>
  <c r="JR44" i="42"/>
  <c r="JR40" i="42"/>
  <c r="JR39" i="42"/>
  <c r="JR37" i="42"/>
  <c r="JR35" i="42"/>
  <c r="JR41" i="42"/>
  <c r="JR38" i="42"/>
  <c r="JR34" i="42"/>
  <c r="JR36" i="42"/>
  <c r="JR33" i="42"/>
  <c r="JS5" i="42"/>
  <c r="JS32" i="42" s="1"/>
  <c r="BQ14" i="9"/>
  <c r="BQ18" i="9"/>
  <c r="BQ19" i="9"/>
  <c r="BR10" i="9"/>
  <c r="BR4" i="9"/>
  <c r="BO221" i="9" l="1"/>
  <c r="BO223" i="9" s="1"/>
  <c r="BN230" i="9"/>
  <c r="BN233" i="9" s="1"/>
  <c r="BN549" i="9"/>
  <c r="BQ215" i="9"/>
  <c r="BQ222" i="9"/>
  <c r="IU29" i="43"/>
  <c r="DA34" i="9"/>
  <c r="DA36" i="9" s="1"/>
  <c r="DA37" i="9" s="1"/>
  <c r="DS33" i="9"/>
  <c r="BR145" i="9"/>
  <c r="IU27" i="43"/>
  <c r="IS257" i="9" s="1"/>
  <c r="IU16" i="43"/>
  <c r="IS247" i="9" s="1"/>
  <c r="BQ42" i="9"/>
  <c r="IU25" i="43"/>
  <c r="IS255" i="9" s="1"/>
  <c r="BQ505" i="9"/>
  <c r="BR24" i="9"/>
  <c r="IU14" i="43"/>
  <c r="IS246" i="9" s="1"/>
  <c r="IU31" i="43"/>
  <c r="IS260" i="9" s="1"/>
  <c r="IU17" i="43"/>
  <c r="IS248" i="9" s="1"/>
  <c r="IV5" i="43"/>
  <c r="IU30" i="43"/>
  <c r="IS259" i="9" s="1"/>
  <c r="IU32" i="43"/>
  <c r="IS261" i="9" s="1"/>
  <c r="IU24" i="43"/>
  <c r="IS254" i="9" s="1"/>
  <c r="JS45" i="42"/>
  <c r="JS44" i="42"/>
  <c r="JS41" i="42"/>
  <c r="JS38" i="42"/>
  <c r="JS36" i="42"/>
  <c r="JS34" i="42"/>
  <c r="JS37" i="42"/>
  <c r="JS33" i="42"/>
  <c r="JS39" i="42"/>
  <c r="JS40" i="42"/>
  <c r="JS35" i="42"/>
  <c r="JT5" i="42"/>
  <c r="JT32" i="42" s="1"/>
  <c r="BQ73" i="9"/>
  <c r="BR13" i="9"/>
  <c r="BR17" i="9"/>
  <c r="BQ41" i="9"/>
  <c r="BQ179" i="9"/>
  <c r="BQ176" i="9"/>
  <c r="BR9" i="9"/>
  <c r="BR189" i="9"/>
  <c r="BR8" i="9"/>
  <c r="BR22" i="9"/>
  <c r="BR23" i="9" s="1"/>
  <c r="BS3" i="9"/>
  <c r="BO231" i="9" l="1"/>
  <c r="BO552" i="9" s="1"/>
  <c r="BP228" i="9"/>
  <c r="BO224" i="9"/>
  <c r="BO225" i="9" s="1"/>
  <c r="BQ216" i="9"/>
  <c r="BQ217" i="9" s="1"/>
  <c r="BQ232" i="9"/>
  <c r="IV29" i="43"/>
  <c r="DB34" i="9"/>
  <c r="DB36" i="9" s="1"/>
  <c r="DB37" i="9" s="1"/>
  <c r="DT33" i="9"/>
  <c r="IV27" i="43"/>
  <c r="IT257" i="9" s="1"/>
  <c r="IV16" i="43"/>
  <c r="IT247" i="9" s="1"/>
  <c r="BR305" i="9"/>
  <c r="BR303" i="9"/>
  <c r="IV25" i="43"/>
  <c r="IT255" i="9" s="1"/>
  <c r="IV14" i="43"/>
  <c r="IT246" i="9" s="1"/>
  <c r="IV31" i="43"/>
  <c r="IT260" i="9" s="1"/>
  <c r="IV32" i="43"/>
  <c r="IT261" i="9" s="1"/>
  <c r="IV30" i="43"/>
  <c r="IT259" i="9" s="1"/>
  <c r="IV17" i="43"/>
  <c r="IT248" i="9" s="1"/>
  <c r="IV24" i="43"/>
  <c r="IT254" i="9" s="1"/>
  <c r="IW5" i="43"/>
  <c r="JT45" i="42"/>
  <c r="JT44" i="42"/>
  <c r="JT40" i="42"/>
  <c r="JT41" i="42"/>
  <c r="JT39" i="42"/>
  <c r="JT37" i="42"/>
  <c r="JT35" i="42"/>
  <c r="JT36" i="42"/>
  <c r="JT34" i="42"/>
  <c r="JT33" i="42"/>
  <c r="JT38" i="42"/>
  <c r="JU5" i="42"/>
  <c r="JU32" i="42" s="1"/>
  <c r="BR14" i="9"/>
  <c r="BR18" i="9"/>
  <c r="BS4" i="9"/>
  <c r="BS10" i="9"/>
  <c r="BR19" i="9"/>
  <c r="BO230" i="9" l="1"/>
  <c r="BO233" i="9" s="1"/>
  <c r="BO549" i="9"/>
  <c r="BQ218" i="9"/>
  <c r="BR215" i="9"/>
  <c r="BR222" i="9"/>
  <c r="BQ219" i="9"/>
  <c r="IW29" i="43"/>
  <c r="DC34" i="9"/>
  <c r="DC36" i="9" s="1"/>
  <c r="DC37" i="9" s="1"/>
  <c r="DU33" i="9"/>
  <c r="BS145" i="9"/>
  <c r="IW27" i="43"/>
  <c r="IU257" i="9" s="1"/>
  <c r="IW16" i="43"/>
  <c r="IU247" i="9" s="1"/>
  <c r="BR42" i="9"/>
  <c r="IW25" i="43"/>
  <c r="IU255" i="9" s="1"/>
  <c r="BR505" i="9"/>
  <c r="BS24" i="9"/>
  <c r="IW14" i="43"/>
  <c r="IU246" i="9" s="1"/>
  <c r="IW31" i="43"/>
  <c r="IU260" i="9" s="1"/>
  <c r="IX5" i="43"/>
  <c r="IW32" i="43"/>
  <c r="IU261" i="9" s="1"/>
  <c r="IW17" i="43"/>
  <c r="IU248" i="9" s="1"/>
  <c r="IW24" i="43"/>
  <c r="IU254" i="9" s="1"/>
  <c r="IW30" i="43"/>
  <c r="IU259" i="9" s="1"/>
  <c r="JU45" i="42"/>
  <c r="JU44" i="42"/>
  <c r="JU41" i="42"/>
  <c r="JU40" i="42"/>
  <c r="JU38" i="42"/>
  <c r="JU36" i="42"/>
  <c r="JU34" i="42"/>
  <c r="JU39" i="42"/>
  <c r="JU35" i="42"/>
  <c r="JU33" i="42"/>
  <c r="JU37" i="42"/>
  <c r="JV5" i="42"/>
  <c r="JV32" i="42" s="1"/>
  <c r="BR73" i="9"/>
  <c r="BS17" i="9"/>
  <c r="BR41" i="9"/>
  <c r="BR176" i="9"/>
  <c r="BR179" i="9"/>
  <c r="BS13" i="9"/>
  <c r="BT3" i="9"/>
  <c r="BS9" i="9"/>
  <c r="BS8" i="9"/>
  <c r="BS189" i="9"/>
  <c r="BS22" i="9"/>
  <c r="BS23" i="9" s="1"/>
  <c r="BQ220" i="9" l="1"/>
  <c r="BQ226" i="9" s="1"/>
  <c r="BQ227" i="9" s="1"/>
  <c r="BQ229" i="9"/>
  <c r="BR216" i="9"/>
  <c r="BR217" i="9" s="1"/>
  <c r="BR232" i="9"/>
  <c r="IX29" i="43"/>
  <c r="DD34" i="9"/>
  <c r="DD36" i="9" s="1"/>
  <c r="DD37" i="9" s="1"/>
  <c r="DV33" i="9"/>
  <c r="IX27" i="43"/>
  <c r="IV257" i="9" s="1"/>
  <c r="IX16" i="43"/>
  <c r="IV247" i="9" s="1"/>
  <c r="BS305" i="9"/>
  <c r="BS303" i="9"/>
  <c r="IX25" i="43"/>
  <c r="IV255" i="9" s="1"/>
  <c r="IX14" i="43"/>
  <c r="IV246" i="9" s="1"/>
  <c r="IX31" i="43"/>
  <c r="IV260" i="9" s="1"/>
  <c r="IX17" i="43"/>
  <c r="IV248" i="9" s="1"/>
  <c r="IX24" i="43"/>
  <c r="IV254" i="9" s="1"/>
  <c r="IX30" i="43"/>
  <c r="IV259" i="9" s="1"/>
  <c r="IY5" i="43"/>
  <c r="IX32" i="43"/>
  <c r="IV261" i="9" s="1"/>
  <c r="JV45" i="42"/>
  <c r="JV40" i="42"/>
  <c r="JV39" i="42"/>
  <c r="JV37" i="42"/>
  <c r="JV35" i="42"/>
  <c r="JV38" i="42"/>
  <c r="JV34" i="42"/>
  <c r="JV44" i="42"/>
  <c r="JV41" i="42"/>
  <c r="JV36" i="42"/>
  <c r="JV33" i="42"/>
  <c r="JW5" i="42"/>
  <c r="JW32" i="42" s="1"/>
  <c r="BS14" i="9"/>
  <c r="BS18" i="9"/>
  <c r="BT10" i="9"/>
  <c r="BT4" i="9"/>
  <c r="BS19" i="9"/>
  <c r="BQ221" i="9" l="1"/>
  <c r="BQ223" i="9" s="1"/>
  <c r="BR218" i="9"/>
  <c r="BR219" i="9"/>
  <c r="BS215" i="9"/>
  <c r="BS222" i="9"/>
  <c r="IY29" i="43"/>
  <c r="DE34" i="9"/>
  <c r="DE36" i="9" s="1"/>
  <c r="DE37" i="9" s="1"/>
  <c r="DW33" i="9"/>
  <c r="BT145" i="9"/>
  <c r="IY27" i="43"/>
  <c r="IW257" i="9" s="1"/>
  <c r="IY16" i="43"/>
  <c r="IW247" i="9" s="1"/>
  <c r="K10" i="35"/>
  <c r="BS42" i="9"/>
  <c r="E10" i="35"/>
  <c r="D10" i="35" s="1"/>
  <c r="IY25" i="43"/>
  <c r="IW255" i="9" s="1"/>
  <c r="BS505" i="9"/>
  <c r="BT24" i="9"/>
  <c r="IY14" i="43"/>
  <c r="IW246" i="9" s="1"/>
  <c r="IY31" i="43"/>
  <c r="IW260" i="9" s="1"/>
  <c r="IY24" i="43"/>
  <c r="IW254" i="9" s="1"/>
  <c r="IY17" i="43"/>
  <c r="IW248" i="9" s="1"/>
  <c r="IZ5" i="43"/>
  <c r="IY30" i="43"/>
  <c r="IW259" i="9" s="1"/>
  <c r="IY32" i="43"/>
  <c r="IW261" i="9" s="1"/>
  <c r="JW45" i="42"/>
  <c r="JW44" i="42"/>
  <c r="JW41" i="42"/>
  <c r="JW38" i="42"/>
  <c r="JW36" i="42"/>
  <c r="JW34" i="42"/>
  <c r="JW40" i="42"/>
  <c r="JW37" i="42"/>
  <c r="JW33" i="42"/>
  <c r="JW35" i="42"/>
  <c r="JW39" i="42"/>
  <c r="JX5" i="42"/>
  <c r="JX32" i="42" s="1"/>
  <c r="BS73" i="9"/>
  <c r="BT17" i="9"/>
  <c r="BS41" i="9"/>
  <c r="BT13" i="9"/>
  <c r="BS176" i="9"/>
  <c r="BS179" i="9"/>
  <c r="BT9" i="9"/>
  <c r="BT22" i="9"/>
  <c r="BT23" i="9" s="1"/>
  <c r="BT189" i="9"/>
  <c r="BT8" i="9"/>
  <c r="BU3" i="9"/>
  <c r="BQ231" i="9" l="1"/>
  <c r="BQ552" i="9" s="1"/>
  <c r="BR229" i="9"/>
  <c r="BS216" i="9"/>
  <c r="BS232" i="9"/>
  <c r="BR220" i="9"/>
  <c r="BR228" i="9"/>
  <c r="BQ224" i="9"/>
  <c r="BQ225" i="9" s="1"/>
  <c r="IZ29" i="43"/>
  <c r="DF34" i="9"/>
  <c r="DF36" i="9" s="1"/>
  <c r="DF37" i="9" s="1"/>
  <c r="DX33" i="9"/>
  <c r="E19" i="35"/>
  <c r="D26" i="35"/>
  <c r="E26" i="35"/>
  <c r="IZ27" i="43"/>
  <c r="IX257" i="9" s="1"/>
  <c r="IZ16" i="43"/>
  <c r="IX247" i="9" s="1"/>
  <c r="BR245" i="9"/>
  <c r="BT305" i="9"/>
  <c r="BT303" i="9"/>
  <c r="IZ25" i="43"/>
  <c r="IX255" i="9" s="1"/>
  <c r="IZ14" i="43"/>
  <c r="IX246" i="9" s="1"/>
  <c r="IZ31" i="43"/>
  <c r="IX260" i="9" s="1"/>
  <c r="IZ32" i="43"/>
  <c r="IX261" i="9" s="1"/>
  <c r="IZ30" i="43"/>
  <c r="IX259" i="9" s="1"/>
  <c r="JA5" i="43"/>
  <c r="IZ17" i="43"/>
  <c r="IX248" i="9" s="1"/>
  <c r="IZ24" i="43"/>
  <c r="IX254" i="9" s="1"/>
  <c r="JX45" i="42"/>
  <c r="JX44" i="42"/>
  <c r="JX40" i="42"/>
  <c r="JX41" i="42"/>
  <c r="JX39" i="42"/>
  <c r="JX37" i="42"/>
  <c r="JX35" i="42"/>
  <c r="JX36" i="42"/>
  <c r="JX38" i="42"/>
  <c r="JX33" i="42"/>
  <c r="JX34" i="42"/>
  <c r="JY5" i="42"/>
  <c r="JY32" i="42" s="1"/>
  <c r="BT14" i="9"/>
  <c r="BT18" i="9"/>
  <c r="BT19" i="9"/>
  <c r="BU10" i="9"/>
  <c r="BU4" i="9"/>
  <c r="BQ230" i="9" l="1"/>
  <c r="BQ233" i="9" s="1"/>
  <c r="BQ549" i="9"/>
  <c r="BT215" i="9"/>
  <c r="BT222" i="9"/>
  <c r="BR221" i="9"/>
  <c r="BR223" i="9" s="1"/>
  <c r="BR226" i="9"/>
  <c r="BR227" i="9" s="1"/>
  <c r="JA29" i="43"/>
  <c r="DG34" i="9"/>
  <c r="DG36" i="9" s="1"/>
  <c r="DG37" i="9" s="1"/>
  <c r="DY33" i="9"/>
  <c r="BU145" i="9"/>
  <c r="H26" i="35"/>
  <c r="JA27" i="43"/>
  <c r="IY257" i="9" s="1"/>
  <c r="JA16" i="43"/>
  <c r="IY247" i="9" s="1"/>
  <c r="BT42" i="9"/>
  <c r="JA25" i="43"/>
  <c r="IY255" i="9" s="1"/>
  <c r="BT505" i="9"/>
  <c r="BU24" i="9"/>
  <c r="JA14" i="43"/>
  <c r="IY246" i="9" s="1"/>
  <c r="JA31" i="43"/>
  <c r="IY260" i="9" s="1"/>
  <c r="JB5" i="43"/>
  <c r="JA32" i="43"/>
  <c r="IY261" i="9" s="1"/>
  <c r="JA17" i="43"/>
  <c r="IY248" i="9" s="1"/>
  <c r="JA24" i="43"/>
  <c r="IY254" i="9" s="1"/>
  <c r="JA30" i="43"/>
  <c r="IY259" i="9" s="1"/>
  <c r="JY45" i="42"/>
  <c r="JY44" i="42"/>
  <c r="JY41" i="42"/>
  <c r="JY40" i="42"/>
  <c r="JY38" i="42"/>
  <c r="JY36" i="42"/>
  <c r="JY34" i="42"/>
  <c r="JY39" i="42"/>
  <c r="JY35" i="42"/>
  <c r="JY33" i="42"/>
  <c r="JY37" i="42"/>
  <c r="JZ5" i="42"/>
  <c r="JZ32" i="42" s="1"/>
  <c r="BT73" i="9"/>
  <c r="BU17" i="9"/>
  <c r="BT41" i="9"/>
  <c r="BT179" i="9"/>
  <c r="BT176" i="9"/>
  <c r="BU8" i="9"/>
  <c r="BU9" i="9"/>
  <c r="BU189" i="9"/>
  <c r="BV3" i="9"/>
  <c r="BU22" i="9"/>
  <c r="BU23" i="9" s="1"/>
  <c r="BU13" i="9"/>
  <c r="BR231" i="9" l="1"/>
  <c r="BT216" i="9"/>
  <c r="BT217" i="9" s="1"/>
  <c r="BT232" i="9"/>
  <c r="JB29" i="43"/>
  <c r="DH34" i="9"/>
  <c r="DH36" i="9" s="1"/>
  <c r="DH37" i="9" s="1"/>
  <c r="DZ33" i="9"/>
  <c r="X354" i="9"/>
  <c r="JB27" i="43"/>
  <c r="IZ257" i="9" s="1"/>
  <c r="JB16" i="43"/>
  <c r="IZ247" i="9" s="1"/>
  <c r="BS245" i="9"/>
  <c r="BU305" i="9"/>
  <c r="BU303" i="9"/>
  <c r="JB25" i="43"/>
  <c r="IZ255" i="9" s="1"/>
  <c r="JB14" i="43"/>
  <c r="IZ246" i="9" s="1"/>
  <c r="JB31" i="43"/>
  <c r="IZ260" i="9" s="1"/>
  <c r="JB17" i="43"/>
  <c r="IZ248" i="9" s="1"/>
  <c r="JB30" i="43"/>
  <c r="IZ259" i="9" s="1"/>
  <c r="JB32" i="43"/>
  <c r="IZ261" i="9" s="1"/>
  <c r="JB24" i="43"/>
  <c r="IZ254" i="9" s="1"/>
  <c r="JC5" i="43"/>
  <c r="JZ45" i="42"/>
  <c r="JZ44" i="42"/>
  <c r="JZ40" i="42"/>
  <c r="JZ39" i="42"/>
  <c r="JZ37" i="42"/>
  <c r="JZ35" i="42"/>
  <c r="JZ41" i="42"/>
  <c r="JZ38" i="42"/>
  <c r="JZ34" i="42"/>
  <c r="JZ36" i="42"/>
  <c r="JZ33" i="42"/>
  <c r="KA5" i="42"/>
  <c r="KA32" i="42" s="1"/>
  <c r="BU18" i="9"/>
  <c r="BU19" i="9"/>
  <c r="BU14" i="9"/>
  <c r="BV10" i="9"/>
  <c r="BV4" i="9"/>
  <c r="BR354" i="9" l="1"/>
  <c r="BR552" i="9"/>
  <c r="BT218" i="9"/>
  <c r="BT229" i="9" s="1"/>
  <c r="BT219" i="9"/>
  <c r="BS228" i="9"/>
  <c r="BR224" i="9"/>
  <c r="BR225" i="9" s="1"/>
  <c r="BU215" i="9"/>
  <c r="BU222" i="9"/>
  <c r="JC29" i="43"/>
  <c r="DI34" i="9"/>
  <c r="DI36" i="9" s="1"/>
  <c r="DI37" i="9" s="1"/>
  <c r="EA33" i="9"/>
  <c r="L354" i="9"/>
  <c r="BH354" i="9"/>
  <c r="AV354" i="9"/>
  <c r="BV145" i="9"/>
  <c r="JC27" i="43"/>
  <c r="JA257" i="9" s="1"/>
  <c r="JC16" i="43"/>
  <c r="JA247" i="9" s="1"/>
  <c r="BU42" i="9"/>
  <c r="JC25" i="43"/>
  <c r="JA255" i="9" s="1"/>
  <c r="BU505" i="9"/>
  <c r="BV24" i="9"/>
  <c r="JC14" i="43"/>
  <c r="JA246" i="9" s="1"/>
  <c r="JC31" i="43"/>
  <c r="JA260" i="9" s="1"/>
  <c r="JC32" i="43"/>
  <c r="JA261" i="9" s="1"/>
  <c r="JC24" i="43"/>
  <c r="JA254" i="9" s="1"/>
  <c r="JC17" i="43"/>
  <c r="JA248" i="9" s="1"/>
  <c r="JD5" i="43"/>
  <c r="JC30" i="43"/>
  <c r="JA259" i="9" s="1"/>
  <c r="KA45" i="42"/>
  <c r="KA44" i="42"/>
  <c r="KA41" i="42"/>
  <c r="KA38" i="42"/>
  <c r="KA36" i="42"/>
  <c r="KA34" i="42"/>
  <c r="KA37" i="42"/>
  <c r="KA33" i="42"/>
  <c r="KA40" i="42"/>
  <c r="KA39" i="42"/>
  <c r="KA35" i="42"/>
  <c r="KB5" i="42"/>
  <c r="KB32" i="42" s="1"/>
  <c r="BU73" i="9"/>
  <c r="BV13" i="9"/>
  <c r="BV17" i="9"/>
  <c r="BU41" i="9"/>
  <c r="BU176" i="9"/>
  <c r="BU179" i="9"/>
  <c r="BV189" i="9"/>
  <c r="BV9" i="9"/>
  <c r="BW3" i="9"/>
  <c r="BV8" i="9"/>
  <c r="BV22" i="9"/>
  <c r="BV23" i="9" s="1"/>
  <c r="BR230" i="9" l="1"/>
  <c r="BR233" i="9" s="1"/>
  <c r="BR549" i="9"/>
  <c r="BU216" i="9"/>
  <c r="BU217" i="9" s="1"/>
  <c r="BU218" i="9" s="1"/>
  <c r="BU229" i="9" s="1"/>
  <c r="BU232" i="9"/>
  <c r="BT220" i="9"/>
  <c r="JD29" i="43"/>
  <c r="DJ34" i="9"/>
  <c r="DJ36" i="9" s="1"/>
  <c r="DJ37" i="9" s="1"/>
  <c r="EB33" i="9"/>
  <c r="AJ354" i="9"/>
  <c r="JD27" i="43"/>
  <c r="JB257" i="9" s="1"/>
  <c r="JD16" i="43"/>
  <c r="JB247" i="9" s="1"/>
  <c r="BT245" i="9"/>
  <c r="BV305" i="9"/>
  <c r="BV303" i="9"/>
  <c r="JD25" i="43"/>
  <c r="JB255" i="9" s="1"/>
  <c r="JD14" i="43"/>
  <c r="JB246" i="9" s="1"/>
  <c r="JD31" i="43"/>
  <c r="JB260" i="9" s="1"/>
  <c r="JD32" i="43"/>
  <c r="JB261" i="9" s="1"/>
  <c r="JD17" i="43"/>
  <c r="JB248" i="9" s="1"/>
  <c r="JE5" i="43"/>
  <c r="JD24" i="43"/>
  <c r="JB254" i="9" s="1"/>
  <c r="JD30" i="43"/>
  <c r="JB259" i="9" s="1"/>
  <c r="KB45" i="42"/>
  <c r="KB44" i="42"/>
  <c r="KB40" i="42"/>
  <c r="KB41" i="42"/>
  <c r="KB39" i="42"/>
  <c r="KB37" i="42"/>
  <c r="KB35" i="42"/>
  <c r="KB36" i="42"/>
  <c r="KB34" i="42"/>
  <c r="KB33" i="42"/>
  <c r="KB38" i="42"/>
  <c r="KC5" i="42"/>
  <c r="KC32" i="42" s="1"/>
  <c r="BV14" i="9"/>
  <c r="BV18" i="9"/>
  <c r="BV19" i="9"/>
  <c r="BW4" i="9"/>
  <c r="BW10" i="9"/>
  <c r="BT221" i="9" l="1"/>
  <c r="BT223" i="9" s="1"/>
  <c r="BT226" i="9"/>
  <c r="BT227" i="9" s="1"/>
  <c r="BV215" i="9"/>
  <c r="BV222" i="9"/>
  <c r="BU219" i="9"/>
  <c r="JE29" i="43"/>
  <c r="DK34" i="9"/>
  <c r="DK36" i="9" s="1"/>
  <c r="DK37" i="9" s="1"/>
  <c r="EC33" i="9"/>
  <c r="BW145" i="9"/>
  <c r="JE27" i="43"/>
  <c r="JC257" i="9" s="1"/>
  <c r="JE16" i="43"/>
  <c r="JC247" i="9" s="1"/>
  <c r="BV42" i="9"/>
  <c r="JE25" i="43"/>
  <c r="JC255" i="9" s="1"/>
  <c r="BV505" i="9"/>
  <c r="BW24" i="9"/>
  <c r="JE14" i="43"/>
  <c r="JC246" i="9" s="1"/>
  <c r="JE31" i="43"/>
  <c r="JC260" i="9" s="1"/>
  <c r="JE17" i="43"/>
  <c r="JC248" i="9" s="1"/>
  <c r="JE24" i="43"/>
  <c r="JC254" i="9" s="1"/>
  <c r="JF5" i="43"/>
  <c r="JE30" i="43"/>
  <c r="JC259" i="9" s="1"/>
  <c r="JE32" i="43"/>
  <c r="JC261" i="9" s="1"/>
  <c r="KC45" i="42"/>
  <c r="KC44" i="42"/>
  <c r="KC41" i="42"/>
  <c r="KC40" i="42"/>
  <c r="KC38" i="42"/>
  <c r="KC36" i="42"/>
  <c r="KC34" i="42"/>
  <c r="KC39" i="42"/>
  <c r="KC35" i="42"/>
  <c r="KC33" i="42"/>
  <c r="KC37" i="42"/>
  <c r="KD5" i="42"/>
  <c r="KD32" i="42" s="1"/>
  <c r="BV73" i="9"/>
  <c r="BW17" i="9"/>
  <c r="BV41" i="9"/>
  <c r="BV176" i="9"/>
  <c r="BV179" i="9"/>
  <c r="BX3" i="9"/>
  <c r="BW189" i="9"/>
  <c r="BW22" i="9"/>
  <c r="BW23" i="9" s="1"/>
  <c r="BW9" i="9"/>
  <c r="BW8" i="9"/>
  <c r="BW13" i="9"/>
  <c r="BU220" i="9" l="1"/>
  <c r="BU221" i="9" s="1"/>
  <c r="BU223" i="9" s="1"/>
  <c r="BV216" i="9"/>
  <c r="BV232" i="9"/>
  <c r="BT231" i="9"/>
  <c r="JF29" i="43"/>
  <c r="DL34" i="9"/>
  <c r="DL36" i="9" s="1"/>
  <c r="DL37" i="9" s="1"/>
  <c r="ED33" i="9"/>
  <c r="JF27" i="43"/>
  <c r="JD257" i="9" s="1"/>
  <c r="JF16" i="43"/>
  <c r="JD247" i="9" s="1"/>
  <c r="BW305" i="9"/>
  <c r="BW303" i="9"/>
  <c r="JF25" i="43"/>
  <c r="JD255" i="9" s="1"/>
  <c r="JF14" i="43"/>
  <c r="JD246" i="9" s="1"/>
  <c r="JF31" i="43"/>
  <c r="JD260" i="9" s="1"/>
  <c r="JF32" i="43"/>
  <c r="JD261" i="9" s="1"/>
  <c r="JF24" i="43"/>
  <c r="JD254" i="9" s="1"/>
  <c r="JG5" i="43"/>
  <c r="JF30" i="43"/>
  <c r="JD259" i="9" s="1"/>
  <c r="JF17" i="43"/>
  <c r="JD248" i="9" s="1"/>
  <c r="KD40" i="42"/>
  <c r="KD45" i="42"/>
  <c r="KD44" i="42"/>
  <c r="KD39" i="42"/>
  <c r="KD37" i="42"/>
  <c r="KD35" i="42"/>
  <c r="KD38" i="42"/>
  <c r="KD34" i="42"/>
  <c r="KD41" i="42"/>
  <c r="KD36" i="42"/>
  <c r="KD33" i="42"/>
  <c r="KE5" i="42"/>
  <c r="KE32" i="42" s="1"/>
  <c r="BW14" i="9"/>
  <c r="BW18" i="9"/>
  <c r="BW19" i="9"/>
  <c r="BX4" i="9"/>
  <c r="BX10" i="9"/>
  <c r="BU226" i="9" l="1"/>
  <c r="BU227" i="9" s="1"/>
  <c r="BT354" i="9"/>
  <c r="BT552" i="9"/>
  <c r="BU231" i="9"/>
  <c r="BU552" i="9" s="1"/>
  <c r="BU228" i="9"/>
  <c r="BT224" i="9"/>
  <c r="BT225" i="9" s="1"/>
  <c r="BW215" i="9"/>
  <c r="BW222" i="9"/>
  <c r="JG29" i="43"/>
  <c r="DM34" i="9"/>
  <c r="DM36" i="9" s="1"/>
  <c r="DM37" i="9" s="1"/>
  <c r="EE33" i="9"/>
  <c r="BX145" i="9"/>
  <c r="JG27" i="43"/>
  <c r="JE257" i="9" s="1"/>
  <c r="JG16" i="43"/>
  <c r="JE247" i="9" s="1"/>
  <c r="BW42" i="9"/>
  <c r="JG25" i="43"/>
  <c r="JE255" i="9" s="1"/>
  <c r="BW505" i="9"/>
  <c r="BX24" i="9"/>
  <c r="JG14" i="43"/>
  <c r="JE246" i="9" s="1"/>
  <c r="JG31" i="43"/>
  <c r="JE260" i="9" s="1"/>
  <c r="JH5" i="43"/>
  <c r="JG30" i="43"/>
  <c r="JE259" i="9" s="1"/>
  <c r="JG32" i="43"/>
  <c r="JE261" i="9" s="1"/>
  <c r="JG24" i="43"/>
  <c r="JE254" i="9" s="1"/>
  <c r="JG17" i="43"/>
  <c r="JE248" i="9" s="1"/>
  <c r="KE45" i="42"/>
  <c r="KE44" i="42"/>
  <c r="KE41" i="42"/>
  <c r="KE38" i="42"/>
  <c r="KE36" i="42"/>
  <c r="KE34" i="42"/>
  <c r="KE40" i="42"/>
  <c r="KE37" i="42"/>
  <c r="KE33" i="42"/>
  <c r="KE35" i="42"/>
  <c r="KE39" i="42"/>
  <c r="KF5" i="42"/>
  <c r="KF32" i="42" s="1"/>
  <c r="BW73" i="9"/>
  <c r="BX13" i="9"/>
  <c r="BX17" i="9"/>
  <c r="BW41" i="9"/>
  <c r="BW179" i="9"/>
  <c r="BW176" i="9"/>
  <c r="BX22" i="9"/>
  <c r="BX23" i="9" s="1"/>
  <c r="BX189" i="9"/>
  <c r="BY3" i="9"/>
  <c r="BX8" i="9"/>
  <c r="BX9" i="9"/>
  <c r="BT230" i="9" l="1"/>
  <c r="BT233" i="9" s="1"/>
  <c r="BT549" i="9"/>
  <c r="BW216" i="9"/>
  <c r="BW217" i="9" s="1"/>
  <c r="BW232" i="9"/>
  <c r="BV228" i="9"/>
  <c r="BU224" i="9"/>
  <c r="BU225" i="9" s="1"/>
  <c r="JH29" i="43"/>
  <c r="DN34" i="9"/>
  <c r="DN36" i="9" s="1"/>
  <c r="DN37" i="9" s="1"/>
  <c r="EF33" i="9"/>
  <c r="JH27" i="43"/>
  <c r="JF257" i="9" s="1"/>
  <c r="JH16" i="43"/>
  <c r="JF247" i="9" s="1"/>
  <c r="BX305" i="9"/>
  <c r="BX303" i="9"/>
  <c r="JH25" i="43"/>
  <c r="JF255" i="9" s="1"/>
  <c r="JH14" i="43"/>
  <c r="JF246" i="9" s="1"/>
  <c r="JH31" i="43"/>
  <c r="JF260" i="9" s="1"/>
  <c r="JH24" i="43"/>
  <c r="JF254" i="9" s="1"/>
  <c r="JI5" i="43"/>
  <c r="JH30" i="43"/>
  <c r="JF259" i="9" s="1"/>
  <c r="JH32" i="43"/>
  <c r="JF261" i="9" s="1"/>
  <c r="JH17" i="43"/>
  <c r="JF248" i="9" s="1"/>
  <c r="KF45" i="42"/>
  <c r="KF44" i="42"/>
  <c r="KF40" i="42"/>
  <c r="KF41" i="42"/>
  <c r="KF39" i="42"/>
  <c r="KF37" i="42"/>
  <c r="KF35" i="42"/>
  <c r="KF36" i="42"/>
  <c r="KF38" i="42"/>
  <c r="KF33" i="42"/>
  <c r="KF34" i="42"/>
  <c r="KG5" i="42"/>
  <c r="KG32" i="42" s="1"/>
  <c r="BX14" i="9"/>
  <c r="BX18" i="9"/>
  <c r="BY4" i="9"/>
  <c r="BY10" i="9"/>
  <c r="BX19" i="9"/>
  <c r="BU230" i="9" l="1"/>
  <c r="BU233" i="9" s="1"/>
  <c r="BU549" i="9"/>
  <c r="BW218" i="9"/>
  <c r="BW229" i="9" s="1"/>
  <c r="BW219" i="9"/>
  <c r="BX215" i="9"/>
  <c r="BX222" i="9"/>
  <c r="JI29" i="43"/>
  <c r="DO34" i="9"/>
  <c r="DO36" i="9" s="1"/>
  <c r="DO37" i="9" s="1"/>
  <c r="EG33" i="9"/>
  <c r="BY145" i="9"/>
  <c r="JI27" i="43"/>
  <c r="JG257" i="9" s="1"/>
  <c r="JI16" i="43"/>
  <c r="JG247" i="9" s="1"/>
  <c r="BX42" i="9"/>
  <c r="JI25" i="43"/>
  <c r="JG255" i="9" s="1"/>
  <c r="BX505" i="9"/>
  <c r="BY24" i="9"/>
  <c r="JI14" i="43"/>
  <c r="JG246" i="9" s="1"/>
  <c r="JI31" i="43"/>
  <c r="JG260" i="9" s="1"/>
  <c r="JI24" i="43"/>
  <c r="JG254" i="9" s="1"/>
  <c r="JJ5" i="43"/>
  <c r="JI30" i="43"/>
  <c r="JG259" i="9" s="1"/>
  <c r="JI32" i="43"/>
  <c r="JG261" i="9" s="1"/>
  <c r="JI17" i="43"/>
  <c r="JG248" i="9" s="1"/>
  <c r="KG45" i="42"/>
  <c r="KG44" i="42"/>
  <c r="KG41" i="42"/>
  <c r="KG40" i="42"/>
  <c r="KG38" i="42"/>
  <c r="KG36" i="42"/>
  <c r="KG34" i="42"/>
  <c r="KG39" i="42"/>
  <c r="KG35" i="42"/>
  <c r="KG33" i="42"/>
  <c r="KG37" i="42"/>
  <c r="KH5" i="42"/>
  <c r="KH32" i="42" s="1"/>
  <c r="BX73" i="9"/>
  <c r="BY13" i="9"/>
  <c r="BY17" i="9"/>
  <c r="BX41" i="9"/>
  <c r="BX176" i="9"/>
  <c r="BX179" i="9"/>
  <c r="BY8" i="9"/>
  <c r="BY22" i="9"/>
  <c r="BY23" i="9" s="1"/>
  <c r="BZ3" i="9"/>
  <c r="BY189" i="9"/>
  <c r="BY9" i="9"/>
  <c r="BX216" i="9" l="1"/>
  <c r="BX217" i="9" s="1"/>
  <c r="BX232" i="9"/>
  <c r="BW220" i="9"/>
  <c r="JJ29" i="43"/>
  <c r="DP34" i="9"/>
  <c r="DP36" i="9" s="1"/>
  <c r="DP37" i="9" s="1"/>
  <c r="EH33" i="9"/>
  <c r="JJ27" i="43"/>
  <c r="JH257" i="9" s="1"/>
  <c r="JJ16" i="43"/>
  <c r="JH247" i="9" s="1"/>
  <c r="BY305" i="9"/>
  <c r="BY303" i="9"/>
  <c r="JJ25" i="43"/>
  <c r="JH255" i="9" s="1"/>
  <c r="JJ14" i="43"/>
  <c r="JH246" i="9" s="1"/>
  <c r="JJ31" i="43"/>
  <c r="JH260" i="9" s="1"/>
  <c r="JJ17" i="43"/>
  <c r="JH248" i="9" s="1"/>
  <c r="JJ24" i="43"/>
  <c r="JH254" i="9" s="1"/>
  <c r="JJ30" i="43"/>
  <c r="JH259" i="9" s="1"/>
  <c r="JK5" i="43"/>
  <c r="JJ32" i="43"/>
  <c r="JH261" i="9" s="1"/>
  <c r="KH45" i="42"/>
  <c r="KH44" i="42"/>
  <c r="KH40" i="42"/>
  <c r="KH39" i="42"/>
  <c r="KH37" i="42"/>
  <c r="KH35" i="42"/>
  <c r="KH41" i="42"/>
  <c r="KH38" i="42"/>
  <c r="KH34" i="42"/>
  <c r="KH36" i="42"/>
  <c r="KH33" i="42"/>
  <c r="KI5" i="42"/>
  <c r="KI32" i="42" s="1"/>
  <c r="BY14" i="9"/>
  <c r="BY18" i="9"/>
  <c r="BZ10" i="9"/>
  <c r="BZ4" i="9"/>
  <c r="BY19" i="9"/>
  <c r="BX218" i="9" l="1"/>
  <c r="BX229" i="9" s="1"/>
  <c r="BY215" i="9"/>
  <c r="BY222" i="9"/>
  <c r="BW221" i="9"/>
  <c r="BW223" i="9" s="1"/>
  <c r="BW226" i="9"/>
  <c r="BW227" i="9" s="1"/>
  <c r="BX219" i="9"/>
  <c r="JK29" i="43"/>
  <c r="DQ34" i="9"/>
  <c r="DQ36" i="9" s="1"/>
  <c r="DQ37" i="9" s="1"/>
  <c r="EI33" i="9"/>
  <c r="BZ145" i="9"/>
  <c r="JK27" i="43"/>
  <c r="JI257" i="9" s="1"/>
  <c r="JK16" i="43"/>
  <c r="JI247" i="9" s="1"/>
  <c r="BY42" i="9"/>
  <c r="JK25" i="43"/>
  <c r="JI255" i="9" s="1"/>
  <c r="BY505" i="9"/>
  <c r="BZ24" i="9"/>
  <c r="JK14" i="43"/>
  <c r="JI246" i="9" s="1"/>
  <c r="JK31" i="43"/>
  <c r="JI260" i="9" s="1"/>
  <c r="JK24" i="43"/>
  <c r="JI254" i="9" s="1"/>
  <c r="JL5" i="43"/>
  <c r="JK17" i="43"/>
  <c r="JI248" i="9" s="1"/>
  <c r="JK30" i="43"/>
  <c r="JI259" i="9" s="1"/>
  <c r="JK32" i="43"/>
  <c r="JI261" i="9" s="1"/>
  <c r="KI45" i="42"/>
  <c r="KI44" i="42"/>
  <c r="KI41" i="42"/>
  <c r="KI38" i="42"/>
  <c r="KI36" i="42"/>
  <c r="KI34" i="42"/>
  <c r="KI37" i="42"/>
  <c r="KI33" i="42"/>
  <c r="KI39" i="42"/>
  <c r="KI40" i="42"/>
  <c r="KI35" i="42"/>
  <c r="KJ5" i="42"/>
  <c r="KJ32" i="42" s="1"/>
  <c r="BY73" i="9"/>
  <c r="BZ13" i="9"/>
  <c r="BZ17" i="9"/>
  <c r="BY41" i="9"/>
  <c r="BY179" i="9"/>
  <c r="BY176" i="9"/>
  <c r="BZ9" i="9"/>
  <c r="BZ189" i="9"/>
  <c r="BZ8" i="9"/>
  <c r="BZ22" i="9"/>
  <c r="BZ23" i="9" s="1"/>
  <c r="CA3" i="9"/>
  <c r="BY216" i="9" l="1"/>
  <c r="BY232" i="9"/>
  <c r="BW231" i="9"/>
  <c r="BW552" i="9" s="1"/>
  <c r="BX220" i="9"/>
  <c r="JL29" i="43"/>
  <c r="DR34" i="9"/>
  <c r="DR36" i="9" s="1"/>
  <c r="DR37" i="9" s="1"/>
  <c r="EJ33" i="9"/>
  <c r="JL27" i="43"/>
  <c r="JJ257" i="9" s="1"/>
  <c r="JL16" i="43"/>
  <c r="JJ247" i="9" s="1"/>
  <c r="BX245" i="9"/>
  <c r="BZ305" i="9"/>
  <c r="BZ303" i="9"/>
  <c r="JL25" i="43"/>
  <c r="JJ255" i="9" s="1"/>
  <c r="JL14" i="43"/>
  <c r="JJ246" i="9" s="1"/>
  <c r="JL31" i="43"/>
  <c r="JJ260" i="9" s="1"/>
  <c r="JL17" i="43"/>
  <c r="JJ248" i="9" s="1"/>
  <c r="JL24" i="43"/>
  <c r="JJ254" i="9" s="1"/>
  <c r="JL30" i="43"/>
  <c r="JJ259" i="9" s="1"/>
  <c r="JM5" i="43"/>
  <c r="JL32" i="43"/>
  <c r="JJ261" i="9" s="1"/>
  <c r="KJ45" i="42"/>
  <c r="KJ44" i="42"/>
  <c r="KJ40" i="42"/>
  <c r="KJ41" i="42"/>
  <c r="KJ39" i="42"/>
  <c r="KJ37" i="42"/>
  <c r="KJ35" i="42"/>
  <c r="KJ36" i="42"/>
  <c r="KJ34" i="42"/>
  <c r="KJ33" i="42"/>
  <c r="KJ38" i="42"/>
  <c r="KK5" i="42"/>
  <c r="KK32" i="42" s="1"/>
  <c r="BZ14" i="9"/>
  <c r="BZ18" i="9"/>
  <c r="CA4" i="9"/>
  <c r="CA10" i="9"/>
  <c r="BZ19" i="9"/>
  <c r="BX228" i="9" l="1"/>
  <c r="BW224" i="9"/>
  <c r="BW225" i="9" s="1"/>
  <c r="BX221" i="9"/>
  <c r="BX223" i="9" s="1"/>
  <c r="BX226" i="9"/>
  <c r="BX227" i="9" s="1"/>
  <c r="BZ215" i="9"/>
  <c r="BZ222" i="9"/>
  <c r="JM29" i="43"/>
  <c r="DS34" i="9"/>
  <c r="DS36" i="9" s="1"/>
  <c r="DS37" i="9" s="1"/>
  <c r="EK33" i="9"/>
  <c r="CA145" i="9"/>
  <c r="JM27" i="43"/>
  <c r="JK257" i="9" s="1"/>
  <c r="JM16" i="43"/>
  <c r="JK247" i="9" s="1"/>
  <c r="BZ42" i="9"/>
  <c r="JM25" i="43"/>
  <c r="JK255" i="9" s="1"/>
  <c r="BZ505" i="9"/>
  <c r="CA24" i="9"/>
  <c r="JM14" i="43"/>
  <c r="JK246" i="9" s="1"/>
  <c r="JM31" i="43"/>
  <c r="JK260" i="9" s="1"/>
  <c r="JM17" i="43"/>
  <c r="JK248" i="9" s="1"/>
  <c r="JM24" i="43"/>
  <c r="JK254" i="9" s="1"/>
  <c r="JM30" i="43"/>
  <c r="JK259" i="9" s="1"/>
  <c r="JN5" i="43"/>
  <c r="JM32" i="43"/>
  <c r="JK261" i="9" s="1"/>
  <c r="KK45" i="42"/>
  <c r="KK44" i="42"/>
  <c r="KK41" i="42"/>
  <c r="KK40" i="42"/>
  <c r="KK38" i="42"/>
  <c r="KK36" i="42"/>
  <c r="KK34" i="42"/>
  <c r="KK39" i="42"/>
  <c r="KK35" i="42"/>
  <c r="KK33" i="42"/>
  <c r="KK37" i="42"/>
  <c r="KL5" i="42"/>
  <c r="KL32" i="42" s="1"/>
  <c r="BZ73" i="9"/>
  <c r="CA17" i="9"/>
  <c r="BZ41" i="9"/>
  <c r="BZ179" i="9"/>
  <c r="BZ176" i="9"/>
  <c r="CA13" i="9"/>
  <c r="CB3" i="9"/>
  <c r="CA9" i="9"/>
  <c r="CA8" i="9"/>
  <c r="CA189" i="9"/>
  <c r="CA22" i="9"/>
  <c r="CA23" i="9" s="1"/>
  <c r="BW230" i="9" l="1"/>
  <c r="BW233" i="9" s="1"/>
  <c r="BW549" i="9"/>
  <c r="BX231" i="9"/>
  <c r="BZ216" i="9"/>
  <c r="BZ217" i="9" s="1"/>
  <c r="BZ218" i="9" s="1"/>
  <c r="BZ229" i="9" s="1"/>
  <c r="BZ232" i="9"/>
  <c r="JN29" i="43"/>
  <c r="DT34" i="9"/>
  <c r="DT36" i="9" s="1"/>
  <c r="DT37" i="9" s="1"/>
  <c r="EL33" i="9"/>
  <c r="JN27" i="43"/>
  <c r="JL257" i="9" s="1"/>
  <c r="JN16" i="43"/>
  <c r="JL247" i="9" s="1"/>
  <c r="BY245" i="9"/>
  <c r="CA305" i="9"/>
  <c r="CA303" i="9"/>
  <c r="JN25" i="43"/>
  <c r="JL255" i="9" s="1"/>
  <c r="JN14" i="43"/>
  <c r="JL246" i="9" s="1"/>
  <c r="JN31" i="43"/>
  <c r="JL260" i="9" s="1"/>
  <c r="JO5" i="43"/>
  <c r="JN30" i="43"/>
  <c r="JL259" i="9" s="1"/>
  <c r="JN17" i="43"/>
  <c r="JL248" i="9" s="1"/>
  <c r="JN32" i="43"/>
  <c r="JL261" i="9" s="1"/>
  <c r="JN24" i="43"/>
  <c r="JL254" i="9" s="1"/>
  <c r="KL45" i="42"/>
  <c r="KL40" i="42"/>
  <c r="KL39" i="42"/>
  <c r="KL37" i="42"/>
  <c r="KL35" i="42"/>
  <c r="KL44" i="42"/>
  <c r="KL38" i="42"/>
  <c r="KL34" i="42"/>
  <c r="KL41" i="42"/>
  <c r="KL36" i="42"/>
  <c r="KL33" i="42"/>
  <c r="KM5" i="42"/>
  <c r="KM32" i="42" s="1"/>
  <c r="CA18" i="9"/>
  <c r="CA19" i="9"/>
  <c r="CA14" i="9"/>
  <c r="CB10" i="9"/>
  <c r="CB4" i="9"/>
  <c r="BX354" i="9" l="1"/>
  <c r="BX552" i="9"/>
  <c r="CA215" i="9"/>
  <c r="CA222" i="9"/>
  <c r="BZ219" i="9"/>
  <c r="BY228" i="9"/>
  <c r="BX224" i="9"/>
  <c r="BX225" i="9" s="1"/>
  <c r="JO29" i="43"/>
  <c r="JM258" i="9" s="1"/>
  <c r="DU34" i="9"/>
  <c r="DU36" i="9" s="1"/>
  <c r="DU37" i="9" s="1"/>
  <c r="EM33" i="9"/>
  <c r="CB145" i="9"/>
  <c r="JO27" i="43"/>
  <c r="JM257" i="9" s="1"/>
  <c r="JO16" i="43"/>
  <c r="JM247" i="9" s="1"/>
  <c r="CA42" i="9"/>
  <c r="JO25" i="43"/>
  <c r="JM255" i="9" s="1"/>
  <c r="CA505" i="9"/>
  <c r="CB24" i="9"/>
  <c r="JO14" i="43"/>
  <c r="JM246" i="9" s="1"/>
  <c r="JO31" i="43"/>
  <c r="JM260" i="9" s="1"/>
  <c r="JO30" i="43"/>
  <c r="JM259" i="9" s="1"/>
  <c r="JP5" i="43"/>
  <c r="JO24" i="43"/>
  <c r="JM254" i="9" s="1"/>
  <c r="JO17" i="43"/>
  <c r="JM248" i="9" s="1"/>
  <c r="JO32" i="43"/>
  <c r="JM261" i="9" s="1"/>
  <c r="KM45" i="42"/>
  <c r="KM44" i="42"/>
  <c r="KM41" i="42"/>
  <c r="KM38" i="42"/>
  <c r="KM36" i="42"/>
  <c r="KM34" i="42"/>
  <c r="KM40" i="42"/>
  <c r="KM37" i="42"/>
  <c r="KM33" i="42"/>
  <c r="KM35" i="42"/>
  <c r="KM39" i="42"/>
  <c r="KN5" i="42"/>
  <c r="KN32" i="42" s="1"/>
  <c r="CA73" i="9"/>
  <c r="CB17" i="9"/>
  <c r="CA41" i="9"/>
  <c r="CA176" i="9"/>
  <c r="CA179" i="9"/>
  <c r="CB9" i="9"/>
  <c r="CB22" i="9"/>
  <c r="CB23" i="9" s="1"/>
  <c r="CB189" i="9"/>
  <c r="CC3" i="9"/>
  <c r="CB8" i="9"/>
  <c r="CB13" i="9"/>
  <c r="BZ220" i="9" l="1"/>
  <c r="BZ221" i="9" s="1"/>
  <c r="BZ223" i="9" s="1"/>
  <c r="BX230" i="9"/>
  <c r="BX233" i="9" s="1"/>
  <c r="BX549" i="9"/>
  <c r="CA216" i="9"/>
  <c r="CA217" i="9" s="1"/>
  <c r="CA218" i="9" s="1"/>
  <c r="CA229" i="9" s="1"/>
  <c r="CA232" i="9"/>
  <c r="JP29" i="43"/>
  <c r="JN258" i="9" s="1"/>
  <c r="DV34" i="9"/>
  <c r="DV36" i="9" s="1"/>
  <c r="DV37" i="9" s="1"/>
  <c r="EN33" i="9"/>
  <c r="JP27" i="43"/>
  <c r="JN257" i="9" s="1"/>
  <c r="JP16" i="43"/>
  <c r="JN247" i="9" s="1"/>
  <c r="BZ245" i="9"/>
  <c r="CB305" i="9"/>
  <c r="CB303" i="9"/>
  <c r="JP25" i="43"/>
  <c r="JN255" i="9" s="1"/>
  <c r="JP14" i="43"/>
  <c r="JN246" i="9" s="1"/>
  <c r="JP31" i="43"/>
  <c r="JN260" i="9" s="1"/>
  <c r="JP17" i="43"/>
  <c r="JN248" i="9" s="1"/>
  <c r="JP30" i="43"/>
  <c r="JN259" i="9" s="1"/>
  <c r="JQ5" i="43"/>
  <c r="JP24" i="43"/>
  <c r="JN254" i="9" s="1"/>
  <c r="JP32" i="43"/>
  <c r="JN261" i="9" s="1"/>
  <c r="KN45" i="42"/>
  <c r="KN44" i="42"/>
  <c r="KN40" i="42"/>
  <c r="KN41" i="42"/>
  <c r="KN39" i="42"/>
  <c r="KN37" i="42"/>
  <c r="KN35" i="42"/>
  <c r="KN36" i="42"/>
  <c r="KN38" i="42"/>
  <c r="KN33" i="42"/>
  <c r="KN34" i="42"/>
  <c r="KO5" i="42"/>
  <c r="KO32" i="42" s="1"/>
  <c r="CB18" i="9"/>
  <c r="CC10" i="9"/>
  <c r="CC4" i="9"/>
  <c r="CB14" i="9"/>
  <c r="CB19" i="9"/>
  <c r="BZ226" i="9" l="1"/>
  <c r="BZ227" i="9" s="1"/>
  <c r="CA219" i="9"/>
  <c r="CB215" i="9"/>
  <c r="CB222" i="9"/>
  <c r="BZ231" i="9"/>
  <c r="JQ29" i="43"/>
  <c r="JO258" i="9" s="1"/>
  <c r="DW34" i="9"/>
  <c r="DW36" i="9" s="1"/>
  <c r="DW37" i="9" s="1"/>
  <c r="EO33" i="9"/>
  <c r="CC145" i="9"/>
  <c r="JQ27" i="43"/>
  <c r="JO257" i="9" s="1"/>
  <c r="JQ16" i="43"/>
  <c r="JO247" i="9" s="1"/>
  <c r="CB42" i="9"/>
  <c r="JQ25" i="43"/>
  <c r="JO255" i="9" s="1"/>
  <c r="CB505" i="9"/>
  <c r="CC24" i="9"/>
  <c r="JQ14" i="43"/>
  <c r="JO246" i="9" s="1"/>
  <c r="JQ31" i="43"/>
  <c r="JO260" i="9" s="1"/>
  <c r="JQ30" i="43"/>
  <c r="JO259" i="9" s="1"/>
  <c r="JQ24" i="43"/>
  <c r="JO254" i="9" s="1"/>
  <c r="JR5" i="43"/>
  <c r="JQ17" i="43"/>
  <c r="JO248" i="9" s="1"/>
  <c r="JQ32" i="43"/>
  <c r="JO261" i="9" s="1"/>
  <c r="KO45" i="42"/>
  <c r="KO44" i="42"/>
  <c r="KO41" i="42"/>
  <c r="KO40" i="42"/>
  <c r="KO38" i="42"/>
  <c r="KO36" i="42"/>
  <c r="KO34" i="42"/>
  <c r="KO39" i="42"/>
  <c r="KO35" i="42"/>
  <c r="KO33" i="42"/>
  <c r="KO37" i="42"/>
  <c r="KP5" i="42"/>
  <c r="KP32" i="42" s="1"/>
  <c r="CB73" i="9"/>
  <c r="CC17" i="9"/>
  <c r="CB41" i="9"/>
  <c r="CB176" i="9"/>
  <c r="CB179" i="9"/>
  <c r="CC8" i="9"/>
  <c r="CC22" i="9"/>
  <c r="CC23" i="9" s="1"/>
  <c r="CC9" i="9"/>
  <c r="CD3" i="9"/>
  <c r="CC189" i="9"/>
  <c r="CC13" i="9"/>
  <c r="BZ354" i="9" l="1"/>
  <c r="BZ552" i="9"/>
  <c r="CA220" i="9"/>
  <c r="CA228" i="9"/>
  <c r="BZ224" i="9"/>
  <c r="BZ225" i="9" s="1"/>
  <c r="CB216" i="9"/>
  <c r="CB232" i="9"/>
  <c r="JR29" i="43"/>
  <c r="JP258" i="9" s="1"/>
  <c r="DX34" i="9"/>
  <c r="DX36" i="9" s="1"/>
  <c r="DX37" i="9" s="1"/>
  <c r="EP33" i="9"/>
  <c r="JR27" i="43"/>
  <c r="JP257" i="9" s="1"/>
  <c r="JR16" i="43"/>
  <c r="JP247" i="9" s="1"/>
  <c r="CC305" i="9"/>
  <c r="CC303" i="9"/>
  <c r="JR25" i="43"/>
  <c r="JP255" i="9" s="1"/>
  <c r="JR14" i="43"/>
  <c r="JP246" i="9" s="1"/>
  <c r="JR31" i="43"/>
  <c r="JP260" i="9" s="1"/>
  <c r="JR17" i="43"/>
  <c r="JP248" i="9" s="1"/>
  <c r="JR30" i="43"/>
  <c r="JP259" i="9" s="1"/>
  <c r="JR24" i="43"/>
  <c r="JP254" i="9" s="1"/>
  <c r="JS5" i="43"/>
  <c r="JR32" i="43"/>
  <c r="JP261" i="9" s="1"/>
  <c r="KP45" i="42"/>
  <c r="KP44" i="42"/>
  <c r="KP40" i="42"/>
  <c r="KP39" i="42"/>
  <c r="KP37" i="42"/>
  <c r="KP35" i="42"/>
  <c r="KP41" i="42"/>
  <c r="KP38" i="42"/>
  <c r="KP34" i="42"/>
  <c r="KP36" i="42"/>
  <c r="KP33" i="42"/>
  <c r="KQ5" i="42"/>
  <c r="KQ32" i="42" s="1"/>
  <c r="CC14" i="9"/>
  <c r="CC18" i="9"/>
  <c r="CD4" i="9"/>
  <c r="CD10" i="9"/>
  <c r="CC19" i="9"/>
  <c r="BZ230" i="9" l="1"/>
  <c r="BZ233" i="9" s="1"/>
  <c r="BZ549" i="9"/>
  <c r="CC215" i="9"/>
  <c r="CC222" i="9"/>
  <c r="CA221" i="9"/>
  <c r="CA223" i="9" s="1"/>
  <c r="CA226" i="9"/>
  <c r="CA227" i="9" s="1"/>
  <c r="JS29" i="43"/>
  <c r="JQ258" i="9" s="1"/>
  <c r="DY34" i="9"/>
  <c r="DY36" i="9" s="1"/>
  <c r="DY37" i="9" s="1"/>
  <c r="EQ33" i="9"/>
  <c r="CD145" i="9"/>
  <c r="JS27" i="43"/>
  <c r="JQ257" i="9" s="1"/>
  <c r="JS16" i="43"/>
  <c r="JQ247" i="9" s="1"/>
  <c r="CC42" i="9"/>
  <c r="JS25" i="43"/>
  <c r="JQ255" i="9" s="1"/>
  <c r="CC505" i="9"/>
  <c r="CD24" i="9"/>
  <c r="JS14" i="43"/>
  <c r="JQ246" i="9" s="1"/>
  <c r="JS31" i="43"/>
  <c r="JQ260" i="9" s="1"/>
  <c r="JS17" i="43"/>
  <c r="JQ248" i="9" s="1"/>
  <c r="JT5" i="43"/>
  <c r="JS30" i="43"/>
  <c r="JQ259" i="9" s="1"/>
  <c r="JS32" i="43"/>
  <c r="JQ261" i="9" s="1"/>
  <c r="JS24" i="43"/>
  <c r="JQ254" i="9" s="1"/>
  <c r="KQ45" i="42"/>
  <c r="KQ44" i="42"/>
  <c r="KQ41" i="42"/>
  <c r="KQ38" i="42"/>
  <c r="KQ36" i="42"/>
  <c r="KQ34" i="42"/>
  <c r="KQ37" i="42"/>
  <c r="KQ33" i="42"/>
  <c r="KQ40" i="42"/>
  <c r="KQ39" i="42"/>
  <c r="KQ35" i="42"/>
  <c r="KR5" i="42"/>
  <c r="KR32" i="42" s="1"/>
  <c r="CC73" i="9"/>
  <c r="CD17" i="9"/>
  <c r="CC41" i="9"/>
  <c r="CD13" i="9"/>
  <c r="CC176" i="9"/>
  <c r="CC179" i="9"/>
  <c r="CE3" i="9"/>
  <c r="CD189" i="9"/>
  <c r="CD9" i="9"/>
  <c r="CD22" i="9"/>
  <c r="CD23" i="9" s="1"/>
  <c r="CD8" i="9"/>
  <c r="CA231" i="9" l="1"/>
  <c r="CA552" i="9" s="1"/>
  <c r="CC216" i="9"/>
  <c r="CC217" i="9" s="1"/>
  <c r="CC232" i="9"/>
  <c r="JT29" i="43"/>
  <c r="JR258" i="9" s="1"/>
  <c r="DZ34" i="9"/>
  <c r="DZ36" i="9" s="1"/>
  <c r="DZ37" i="9" s="1"/>
  <c r="ER33" i="9"/>
  <c r="JT27" i="43"/>
  <c r="JR257" i="9" s="1"/>
  <c r="JT16" i="43"/>
  <c r="JR247" i="9" s="1"/>
  <c r="CD305" i="9"/>
  <c r="CD303" i="9"/>
  <c r="JT25" i="43"/>
  <c r="JR255" i="9" s="1"/>
  <c r="JT14" i="43"/>
  <c r="JR246" i="9" s="1"/>
  <c r="JT31" i="43"/>
  <c r="JR260" i="9" s="1"/>
  <c r="JT32" i="43"/>
  <c r="JR261" i="9" s="1"/>
  <c r="JT17" i="43"/>
  <c r="JR248" i="9" s="1"/>
  <c r="JU5" i="43"/>
  <c r="JT24" i="43"/>
  <c r="JR254" i="9" s="1"/>
  <c r="JT30" i="43"/>
  <c r="JR259" i="9" s="1"/>
  <c r="KR45" i="42"/>
  <c r="KR44" i="42"/>
  <c r="KR40" i="42"/>
  <c r="KR41" i="42"/>
  <c r="KR39" i="42"/>
  <c r="KR37" i="42"/>
  <c r="KR35" i="42"/>
  <c r="KR36" i="42"/>
  <c r="KR34" i="42"/>
  <c r="KR33" i="42"/>
  <c r="KR38" i="42"/>
  <c r="KS5" i="42"/>
  <c r="KS32" i="42" s="1"/>
  <c r="CD14" i="9"/>
  <c r="CD18" i="9"/>
  <c r="CD19" i="9"/>
  <c r="CE4" i="9"/>
  <c r="CE10" i="9"/>
  <c r="CC218" i="9" l="1"/>
  <c r="CC219" i="9"/>
  <c r="CD215" i="9"/>
  <c r="CD222" i="9"/>
  <c r="CB228" i="9"/>
  <c r="CA224" i="9"/>
  <c r="CA225" i="9" s="1"/>
  <c r="JU29" i="43"/>
  <c r="JS258" i="9" s="1"/>
  <c r="EA34" i="9"/>
  <c r="EA36" i="9" s="1"/>
  <c r="EA37" i="9" s="1"/>
  <c r="ES33" i="9"/>
  <c r="CE145" i="9"/>
  <c r="JU27" i="43"/>
  <c r="JS257" i="9" s="1"/>
  <c r="JU16" i="43"/>
  <c r="JS247" i="9" s="1"/>
  <c r="CD42" i="9"/>
  <c r="D8" i="35"/>
  <c r="JU25" i="43"/>
  <c r="JS255" i="9" s="1"/>
  <c r="CD505" i="9"/>
  <c r="CE24" i="9"/>
  <c r="JU14" i="43"/>
  <c r="JS246" i="9" s="1"/>
  <c r="JU31" i="43"/>
  <c r="JS260" i="9" s="1"/>
  <c r="JV5" i="43"/>
  <c r="JU30" i="43"/>
  <c r="JS259" i="9" s="1"/>
  <c r="JU24" i="43"/>
  <c r="JS254" i="9" s="1"/>
  <c r="JU32" i="43"/>
  <c r="JS261" i="9" s="1"/>
  <c r="JU17" i="43"/>
  <c r="JS248" i="9" s="1"/>
  <c r="KS45" i="42"/>
  <c r="KS44" i="42"/>
  <c r="KS41" i="42"/>
  <c r="KS40" i="42"/>
  <c r="KS38" i="42"/>
  <c r="KS36" i="42"/>
  <c r="KS34" i="42"/>
  <c r="KS39" i="42"/>
  <c r="KS35" i="42"/>
  <c r="KS33" i="42"/>
  <c r="KS37" i="42"/>
  <c r="KT5" i="42"/>
  <c r="KT32" i="42" s="1"/>
  <c r="CD73" i="9"/>
  <c r="CE17" i="9"/>
  <c r="CD41" i="9"/>
  <c r="CE13" i="9"/>
  <c r="CD176" i="9"/>
  <c r="CD179" i="9"/>
  <c r="CE9" i="9"/>
  <c r="CE22" i="9"/>
  <c r="CE23" i="9" s="1"/>
  <c r="CE189" i="9"/>
  <c r="CF3" i="9"/>
  <c r="CE8" i="9"/>
  <c r="CC220" i="9" l="1"/>
  <c r="CC221" i="9" s="1"/>
  <c r="CC223" i="9" s="1"/>
  <c r="CA230" i="9"/>
  <c r="CA233" i="9" s="1"/>
  <c r="CA549" i="9"/>
  <c r="CC229" i="9"/>
  <c r="CD216" i="9"/>
  <c r="CD217" i="9" s="1"/>
  <c r="CD232" i="9"/>
  <c r="JV29" i="43"/>
  <c r="JT258" i="9" s="1"/>
  <c r="EB34" i="9"/>
  <c r="EB36" i="9" s="1"/>
  <c r="EB37" i="9" s="1"/>
  <c r="ET33" i="9"/>
  <c r="JV27" i="43"/>
  <c r="JT257" i="9" s="1"/>
  <c r="JV16" i="43"/>
  <c r="JT247" i="9" s="1"/>
  <c r="CE305" i="9"/>
  <c r="CE303" i="9"/>
  <c r="JV25" i="43"/>
  <c r="JT255" i="9" s="1"/>
  <c r="JV14" i="43"/>
  <c r="JT246" i="9" s="1"/>
  <c r="JV31" i="43"/>
  <c r="JT260" i="9" s="1"/>
  <c r="JV17" i="43"/>
  <c r="JT248" i="9" s="1"/>
  <c r="JV32" i="43"/>
  <c r="JT261" i="9" s="1"/>
  <c r="JV24" i="43"/>
  <c r="JT254" i="9" s="1"/>
  <c r="JV30" i="43"/>
  <c r="JT259" i="9" s="1"/>
  <c r="JW5" i="43"/>
  <c r="KT40" i="42"/>
  <c r="KT44" i="42"/>
  <c r="KT39" i="42"/>
  <c r="KT37" i="42"/>
  <c r="KT35" i="42"/>
  <c r="KT45" i="42"/>
  <c r="KT38" i="42"/>
  <c r="KT34" i="42"/>
  <c r="KT41" i="42"/>
  <c r="KT36" i="42"/>
  <c r="KT33" i="42"/>
  <c r="KU5" i="42"/>
  <c r="KU32" i="42" s="1"/>
  <c r="CE14" i="9"/>
  <c r="CE18" i="9"/>
  <c r="CF10" i="9"/>
  <c r="CF4" i="9"/>
  <c r="CE19" i="9"/>
  <c r="CC226" i="9" l="1"/>
  <c r="CC227" i="9" s="1"/>
  <c r="CD218" i="9"/>
  <c r="CE215" i="9"/>
  <c r="CE222" i="9"/>
  <c r="CC231" i="9"/>
  <c r="CC552" i="9" s="1"/>
  <c r="CD219" i="9"/>
  <c r="JW29" i="43"/>
  <c r="JU258" i="9" s="1"/>
  <c r="EC34" i="9"/>
  <c r="EC36" i="9" s="1"/>
  <c r="EC37" i="9" s="1"/>
  <c r="EU33" i="9"/>
  <c r="CF145" i="9"/>
  <c r="JW27" i="43"/>
  <c r="JU257" i="9" s="1"/>
  <c r="JW16" i="43"/>
  <c r="JU247" i="9" s="1"/>
  <c r="CE42" i="9"/>
  <c r="JW25" i="43"/>
  <c r="JU255" i="9" s="1"/>
  <c r="CE505" i="9"/>
  <c r="CF24" i="9"/>
  <c r="JW14" i="43"/>
  <c r="JU246" i="9" s="1"/>
  <c r="JW31" i="43"/>
  <c r="JU260" i="9" s="1"/>
  <c r="JW32" i="43"/>
  <c r="JU261" i="9" s="1"/>
  <c r="JW24" i="43"/>
  <c r="JU254" i="9" s="1"/>
  <c r="JW17" i="43"/>
  <c r="JU248" i="9" s="1"/>
  <c r="JX5" i="43"/>
  <c r="JW30" i="43"/>
  <c r="JU259" i="9" s="1"/>
  <c r="KU45" i="42"/>
  <c r="KU44" i="42"/>
  <c r="KU41" i="42"/>
  <c r="KU38" i="42"/>
  <c r="KU36" i="42"/>
  <c r="KU34" i="42"/>
  <c r="KU40" i="42"/>
  <c r="KU37" i="42"/>
  <c r="KU33" i="42"/>
  <c r="KU35" i="42"/>
  <c r="KU39" i="42"/>
  <c r="KV5" i="42"/>
  <c r="KV32" i="42" s="1"/>
  <c r="CE73" i="9"/>
  <c r="CF13" i="9"/>
  <c r="CF17" i="9"/>
  <c r="CE41" i="9"/>
  <c r="CE179" i="9"/>
  <c r="CE176" i="9"/>
  <c r="CF8" i="9"/>
  <c r="CF189" i="9"/>
  <c r="CG3" i="9"/>
  <c r="CF22" i="9"/>
  <c r="CF23" i="9" s="1"/>
  <c r="CF9" i="9"/>
  <c r="CD229" i="9" l="1"/>
  <c r="CD228" i="9"/>
  <c r="CC224" i="9"/>
  <c r="CC225" i="9" s="1"/>
  <c r="CE216" i="9"/>
  <c r="CE232" i="9"/>
  <c r="CD220" i="9"/>
  <c r="JX29" i="43"/>
  <c r="JV258" i="9" s="1"/>
  <c r="ED34" i="9"/>
  <c r="ED36" i="9" s="1"/>
  <c r="ED37" i="9" s="1"/>
  <c r="EV33" i="9"/>
  <c r="JX27" i="43"/>
  <c r="JV257" i="9" s="1"/>
  <c r="JX16" i="43"/>
  <c r="JV247" i="9" s="1"/>
  <c r="CD245" i="9"/>
  <c r="CF305" i="9"/>
  <c r="CF303" i="9"/>
  <c r="JX25" i="43"/>
  <c r="JV255" i="9" s="1"/>
  <c r="JX14" i="43"/>
  <c r="JV246" i="9" s="1"/>
  <c r="JX31" i="43"/>
  <c r="JV260" i="9" s="1"/>
  <c r="JY5" i="43"/>
  <c r="JX32" i="43"/>
  <c r="JV261" i="9" s="1"/>
  <c r="JX17" i="43"/>
  <c r="JV248" i="9" s="1"/>
  <c r="JX24" i="43"/>
  <c r="JV254" i="9" s="1"/>
  <c r="JX30" i="43"/>
  <c r="JV259" i="9" s="1"/>
  <c r="KV45" i="42"/>
  <c r="KV44" i="42"/>
  <c r="KV40" i="42"/>
  <c r="KV41" i="42"/>
  <c r="KV39" i="42"/>
  <c r="KV37" i="42"/>
  <c r="KV35" i="42"/>
  <c r="KV36" i="42"/>
  <c r="KV38" i="42"/>
  <c r="KV33" i="42"/>
  <c r="KV34" i="42"/>
  <c r="KW5" i="42"/>
  <c r="KW32" i="42" s="1"/>
  <c r="CF14" i="9"/>
  <c r="CF18" i="9"/>
  <c r="CG4" i="9"/>
  <c r="CG10" i="9"/>
  <c r="CF19" i="9"/>
  <c r="CC230" i="9" l="1"/>
  <c r="CC233" i="9" s="1"/>
  <c r="CC549" i="9"/>
  <c r="CD221" i="9"/>
  <c r="CD223" i="9" s="1"/>
  <c r="CD226" i="9"/>
  <c r="CD227" i="9" s="1"/>
  <c r="CF215" i="9"/>
  <c r="CF222" i="9"/>
  <c r="JY29" i="43"/>
  <c r="JW258" i="9" s="1"/>
  <c r="EE34" i="9"/>
  <c r="EE36" i="9" s="1"/>
  <c r="EE37" i="9" s="1"/>
  <c r="EW33" i="9"/>
  <c r="CG145" i="9"/>
  <c r="JY27" i="43"/>
  <c r="JW257" i="9" s="1"/>
  <c r="JY16" i="43"/>
  <c r="JW247" i="9" s="1"/>
  <c r="CF42" i="9"/>
  <c r="JY25" i="43"/>
  <c r="JW255" i="9" s="1"/>
  <c r="CF505" i="9"/>
  <c r="CG24" i="9"/>
  <c r="JY14" i="43"/>
  <c r="JW246" i="9" s="1"/>
  <c r="JY31" i="43"/>
  <c r="JW260" i="9" s="1"/>
  <c r="JY24" i="43"/>
  <c r="JW254" i="9" s="1"/>
  <c r="JZ5" i="43"/>
  <c r="JY32" i="43"/>
  <c r="JW261" i="9" s="1"/>
  <c r="JY30" i="43"/>
  <c r="JW259" i="9" s="1"/>
  <c r="JY17" i="43"/>
  <c r="JW248" i="9" s="1"/>
  <c r="KW45" i="42"/>
  <c r="KW44" i="42"/>
  <c r="KW41" i="42"/>
  <c r="KW40" i="42"/>
  <c r="KW38" i="42"/>
  <c r="KW36" i="42"/>
  <c r="KW34" i="42"/>
  <c r="KW39" i="42"/>
  <c r="KW35" i="42"/>
  <c r="KW33" i="42"/>
  <c r="KW37" i="42"/>
  <c r="KX5" i="42"/>
  <c r="KX32" i="42" s="1"/>
  <c r="CF73" i="9"/>
  <c r="CG13" i="9"/>
  <c r="CG17" i="9"/>
  <c r="CF41" i="9"/>
  <c r="CF176" i="9"/>
  <c r="CF179" i="9"/>
  <c r="CG9" i="9"/>
  <c r="CH3" i="9"/>
  <c r="CG8" i="9"/>
  <c r="CG22" i="9"/>
  <c r="CG23" i="9" s="1"/>
  <c r="CG189" i="9"/>
  <c r="CF216" i="9" l="1"/>
  <c r="CF232" i="9"/>
  <c r="CF217" i="9"/>
  <c r="CF218" i="9" s="1"/>
  <c r="CF229" i="9" s="1"/>
  <c r="CD231" i="9"/>
  <c r="JZ29" i="43"/>
  <c r="JX258" i="9" s="1"/>
  <c r="EF34" i="9"/>
  <c r="EF36" i="9" s="1"/>
  <c r="EF37" i="9" s="1"/>
  <c r="EX33" i="9"/>
  <c r="JZ27" i="43"/>
  <c r="JX257" i="9" s="1"/>
  <c r="JZ16" i="43"/>
  <c r="JX247" i="9" s="1"/>
  <c r="CE245" i="9"/>
  <c r="CG305" i="9"/>
  <c r="CG303" i="9"/>
  <c r="JZ25" i="43"/>
  <c r="JX255" i="9" s="1"/>
  <c r="JZ14" i="43"/>
  <c r="JX246" i="9" s="1"/>
  <c r="JZ31" i="43"/>
  <c r="JX260" i="9" s="1"/>
  <c r="JZ17" i="43"/>
  <c r="JX248" i="9" s="1"/>
  <c r="JZ24" i="43"/>
  <c r="JX254" i="9" s="1"/>
  <c r="JZ30" i="43"/>
  <c r="JX259" i="9" s="1"/>
  <c r="KA5" i="43"/>
  <c r="JZ32" i="43"/>
  <c r="JX261" i="9" s="1"/>
  <c r="KX45" i="42"/>
  <c r="KX44" i="42"/>
  <c r="KX40" i="42"/>
  <c r="KX39" i="42"/>
  <c r="KX37" i="42"/>
  <c r="KX35" i="42"/>
  <c r="KX41" i="42"/>
  <c r="KX38" i="42"/>
  <c r="KX34" i="42"/>
  <c r="KX36" i="42"/>
  <c r="KX33" i="42"/>
  <c r="KY5" i="42"/>
  <c r="KY32" i="42" s="1"/>
  <c r="CG14" i="9"/>
  <c r="CG18" i="9"/>
  <c r="CG19" i="9"/>
  <c r="CH4" i="9"/>
  <c r="CH10" i="9"/>
  <c r="CD354" i="9" l="1"/>
  <c r="CD552" i="9"/>
  <c r="CF219" i="9"/>
  <c r="CG215" i="9"/>
  <c r="CG222" i="9"/>
  <c r="CE228" i="9"/>
  <c r="CD224" i="9"/>
  <c r="CD225" i="9" s="1"/>
  <c r="KA29" i="43"/>
  <c r="JY258" i="9" s="1"/>
  <c r="EG34" i="9"/>
  <c r="EG36" i="9" s="1"/>
  <c r="EG37" i="9" s="1"/>
  <c r="EY33" i="9"/>
  <c r="CH145" i="9"/>
  <c r="KA27" i="43"/>
  <c r="JY257" i="9" s="1"/>
  <c r="KA16" i="43"/>
  <c r="JY247" i="9" s="1"/>
  <c r="CG42" i="9"/>
  <c r="KA25" i="43"/>
  <c r="JY255" i="9" s="1"/>
  <c r="CG505" i="9"/>
  <c r="CH24" i="9"/>
  <c r="KA14" i="43"/>
  <c r="JY246" i="9" s="1"/>
  <c r="KA31" i="43"/>
  <c r="JY260" i="9" s="1"/>
  <c r="KA24" i="43"/>
  <c r="JY254" i="9" s="1"/>
  <c r="KB5" i="43"/>
  <c r="KA30" i="43"/>
  <c r="JY259" i="9" s="1"/>
  <c r="KA17" i="43"/>
  <c r="JY248" i="9" s="1"/>
  <c r="KA32" i="43"/>
  <c r="JY261" i="9" s="1"/>
  <c r="KY45" i="42"/>
  <c r="KY44" i="42"/>
  <c r="KY41" i="42"/>
  <c r="KY38" i="42"/>
  <c r="KY36" i="42"/>
  <c r="KY34" i="42"/>
  <c r="KY37" i="42"/>
  <c r="KY33" i="42"/>
  <c r="KY39" i="42"/>
  <c r="KY40" i="42"/>
  <c r="KY35" i="42"/>
  <c r="KZ5" i="42"/>
  <c r="KZ32" i="42" s="1"/>
  <c r="CG73" i="9"/>
  <c r="CH17" i="9"/>
  <c r="CG41" i="9"/>
  <c r="CH13" i="9"/>
  <c r="CG176" i="9"/>
  <c r="CG179" i="9"/>
  <c r="CH8" i="9"/>
  <c r="CI3" i="9"/>
  <c r="CH189" i="9"/>
  <c r="CH9" i="9"/>
  <c r="CH22" i="9"/>
  <c r="CH23" i="9" s="1"/>
  <c r="CF220" i="9" l="1"/>
  <c r="CF226" i="9" s="1"/>
  <c r="CF227" i="9" s="1"/>
  <c r="CD230" i="9"/>
  <c r="CD233" i="9" s="1"/>
  <c r="CD549" i="9"/>
  <c r="CG216" i="9"/>
  <c r="CG217" i="9" s="1"/>
  <c r="CG218" i="9" s="1"/>
  <c r="CG229" i="9" s="1"/>
  <c r="CG232" i="9"/>
  <c r="KB29" i="43"/>
  <c r="JZ258" i="9" s="1"/>
  <c r="EH34" i="9"/>
  <c r="EH36" i="9" s="1"/>
  <c r="EH37" i="9" s="1"/>
  <c r="EZ33" i="9"/>
  <c r="KB27" i="43"/>
  <c r="JZ257" i="9" s="1"/>
  <c r="KB16" i="43"/>
  <c r="JZ247" i="9" s="1"/>
  <c r="CF245" i="9"/>
  <c r="CH305" i="9"/>
  <c r="CH303" i="9"/>
  <c r="KB25" i="43"/>
  <c r="JZ255" i="9" s="1"/>
  <c r="KB14" i="43"/>
  <c r="JZ246" i="9" s="1"/>
  <c r="KB31" i="43"/>
  <c r="JZ260" i="9" s="1"/>
  <c r="KB17" i="43"/>
  <c r="JZ248" i="9" s="1"/>
  <c r="KB24" i="43"/>
  <c r="JZ254" i="9" s="1"/>
  <c r="KB30" i="43"/>
  <c r="JZ259" i="9" s="1"/>
  <c r="KC5" i="43"/>
  <c r="KB32" i="43"/>
  <c r="JZ261" i="9" s="1"/>
  <c r="KZ45" i="42"/>
  <c r="KZ44" i="42"/>
  <c r="KZ40" i="42"/>
  <c r="KZ41" i="42"/>
  <c r="KZ39" i="42"/>
  <c r="KZ37" i="42"/>
  <c r="KZ35" i="42"/>
  <c r="KZ36" i="42"/>
  <c r="KZ34" i="42"/>
  <c r="KZ33" i="42"/>
  <c r="KZ38" i="42"/>
  <c r="LA5" i="42"/>
  <c r="LA32" i="42" s="1"/>
  <c r="CH14" i="9"/>
  <c r="CH18" i="9"/>
  <c r="CH19" i="9"/>
  <c r="CI4" i="9"/>
  <c r="CI10" i="9"/>
  <c r="CF221" i="9" l="1"/>
  <c r="CF223" i="9" s="1"/>
  <c r="CG219" i="9"/>
  <c r="CH215" i="9"/>
  <c r="CH222" i="9"/>
  <c r="CF231" i="9"/>
  <c r="KC29" i="43"/>
  <c r="KA258" i="9" s="1"/>
  <c r="EI34" i="9"/>
  <c r="EI36" i="9" s="1"/>
  <c r="EI37" i="9" s="1"/>
  <c r="FA33" i="9"/>
  <c r="CI145" i="9"/>
  <c r="KC27" i="43"/>
  <c r="KA257" i="9" s="1"/>
  <c r="KC16" i="43"/>
  <c r="KA247" i="9" s="1"/>
  <c r="CH42" i="9"/>
  <c r="KC25" i="43"/>
  <c r="KA255" i="9" s="1"/>
  <c r="CH505" i="9"/>
  <c r="CI24" i="9"/>
  <c r="KC14" i="43"/>
  <c r="KA246" i="9" s="1"/>
  <c r="KC31" i="43"/>
  <c r="KA260" i="9" s="1"/>
  <c r="KC17" i="43"/>
  <c r="KA248" i="9" s="1"/>
  <c r="KC30" i="43"/>
  <c r="KA259" i="9" s="1"/>
  <c r="KD5" i="43"/>
  <c r="KC24" i="43"/>
  <c r="KA254" i="9" s="1"/>
  <c r="KC32" i="43"/>
  <c r="KA261" i="9" s="1"/>
  <c r="LA45" i="42"/>
  <c r="LA44" i="42"/>
  <c r="LA41" i="42"/>
  <c r="LA40" i="42"/>
  <c r="LA38" i="42"/>
  <c r="LA36" i="42"/>
  <c r="LA34" i="42"/>
  <c r="LA39" i="42"/>
  <c r="LA35" i="42"/>
  <c r="LA33" i="42"/>
  <c r="LA37" i="42"/>
  <c r="LB5" i="42"/>
  <c r="LB32" i="42" s="1"/>
  <c r="CH73" i="9"/>
  <c r="CI13" i="9"/>
  <c r="CI17" i="9"/>
  <c r="CH41" i="9"/>
  <c r="CH179" i="9"/>
  <c r="CH176" i="9"/>
  <c r="CI9" i="9"/>
  <c r="CI189" i="9"/>
  <c r="CI8" i="9"/>
  <c r="CI22" i="9"/>
  <c r="CI23" i="9" s="1"/>
  <c r="CJ3" i="9"/>
  <c r="CF354" i="9" l="1"/>
  <c r="CF552" i="9"/>
  <c r="CH216" i="9"/>
  <c r="CH232" i="9"/>
  <c r="CG228" i="9"/>
  <c r="CF224" i="9"/>
  <c r="CF225" i="9" s="1"/>
  <c r="CG220" i="9"/>
  <c r="KD29" i="43"/>
  <c r="KB258" i="9" s="1"/>
  <c r="EJ34" i="9"/>
  <c r="EJ36" i="9" s="1"/>
  <c r="EJ37" i="9" s="1"/>
  <c r="FB33" i="9"/>
  <c r="KD27" i="43"/>
  <c r="KB257" i="9" s="1"/>
  <c r="KD16" i="43"/>
  <c r="KB247" i="9" s="1"/>
  <c r="CI305" i="9"/>
  <c r="CI303" i="9"/>
  <c r="KD25" i="43"/>
  <c r="KB255" i="9" s="1"/>
  <c r="KD14" i="43"/>
  <c r="KB246" i="9" s="1"/>
  <c r="KD31" i="43"/>
  <c r="KB260" i="9" s="1"/>
  <c r="KD17" i="43"/>
  <c r="KB248" i="9" s="1"/>
  <c r="KD30" i="43"/>
  <c r="KB259" i="9" s="1"/>
  <c r="KD24" i="43"/>
  <c r="KB254" i="9" s="1"/>
  <c r="KE5" i="43"/>
  <c r="KD32" i="43"/>
  <c r="KB261" i="9" s="1"/>
  <c r="LB45" i="42"/>
  <c r="LB40" i="42"/>
  <c r="LB39" i="42"/>
  <c r="LB37" i="42"/>
  <c r="LB35" i="42"/>
  <c r="LB38" i="42"/>
  <c r="LB34" i="42"/>
  <c r="LB44" i="42"/>
  <c r="LB41" i="42"/>
  <c r="LB36" i="42"/>
  <c r="LB33" i="42"/>
  <c r="LC5" i="42"/>
  <c r="LC32" i="42" s="1"/>
  <c r="CI14" i="9"/>
  <c r="CI18" i="9"/>
  <c r="CJ10" i="9"/>
  <c r="CJ4" i="9"/>
  <c r="CI19" i="9"/>
  <c r="CF230" i="9" l="1"/>
  <c r="CF233" i="9" s="1"/>
  <c r="CF549" i="9"/>
  <c r="CG221" i="9"/>
  <c r="CG223" i="9" s="1"/>
  <c r="CG226" i="9"/>
  <c r="CG227" i="9" s="1"/>
  <c r="CI215" i="9"/>
  <c r="CI222" i="9"/>
  <c r="KE29" i="43"/>
  <c r="KC258" i="9" s="1"/>
  <c r="EK34" i="9"/>
  <c r="EK36" i="9" s="1"/>
  <c r="EK37" i="9" s="1"/>
  <c r="FC33" i="9"/>
  <c r="CJ145" i="9"/>
  <c r="KE27" i="43"/>
  <c r="KC257" i="9" s="1"/>
  <c r="KE16" i="43"/>
  <c r="KC247" i="9" s="1"/>
  <c r="CI42" i="9"/>
  <c r="KE25" i="43"/>
  <c r="KC255" i="9" s="1"/>
  <c r="CI505" i="9"/>
  <c r="CJ24" i="9"/>
  <c r="KE14" i="43"/>
  <c r="KC246" i="9" s="1"/>
  <c r="KE31" i="43"/>
  <c r="KC260" i="9" s="1"/>
  <c r="KE17" i="43"/>
  <c r="KC248" i="9" s="1"/>
  <c r="KE30" i="43"/>
  <c r="KC259" i="9" s="1"/>
  <c r="KF5" i="43"/>
  <c r="KE32" i="43"/>
  <c r="KC261" i="9" s="1"/>
  <c r="KE24" i="43"/>
  <c r="KC254" i="9" s="1"/>
  <c r="LC45" i="42"/>
  <c r="LC44" i="42"/>
  <c r="LC41" i="42"/>
  <c r="LC38" i="42"/>
  <c r="LC36" i="42"/>
  <c r="LC34" i="42"/>
  <c r="LC40" i="42"/>
  <c r="LC37" i="42"/>
  <c r="LC33" i="42"/>
  <c r="LC35" i="42"/>
  <c r="LC39" i="42"/>
  <c r="LD5" i="42"/>
  <c r="LD32" i="42" s="1"/>
  <c r="CI73" i="9"/>
  <c r="CJ17" i="9"/>
  <c r="CI41" i="9"/>
  <c r="CJ13" i="9"/>
  <c r="CI176" i="9"/>
  <c r="CI179" i="9"/>
  <c r="CK3" i="9"/>
  <c r="CJ189" i="9"/>
  <c r="CJ9" i="9"/>
  <c r="CJ22" i="9"/>
  <c r="CJ23" i="9" s="1"/>
  <c r="CJ8" i="9"/>
  <c r="CI216" i="9" l="1"/>
  <c r="CI232" i="9"/>
  <c r="CI217" i="9"/>
  <c r="CI218" i="9" s="1"/>
  <c r="CI229" i="9" s="1"/>
  <c r="CG231" i="9"/>
  <c r="CG552" i="9" s="1"/>
  <c r="KF29" i="43"/>
  <c r="KD258" i="9" s="1"/>
  <c r="EL34" i="9"/>
  <c r="EL36" i="9" s="1"/>
  <c r="EL37" i="9" s="1"/>
  <c r="FD33" i="9"/>
  <c r="KF27" i="43"/>
  <c r="KD257" i="9" s="1"/>
  <c r="KF16" i="43"/>
  <c r="KD247" i="9" s="1"/>
  <c r="CJ305" i="9"/>
  <c r="CJ303" i="9"/>
  <c r="KF25" i="43"/>
  <c r="KD255" i="9" s="1"/>
  <c r="KF14" i="43"/>
  <c r="KD246" i="9" s="1"/>
  <c r="KF31" i="43"/>
  <c r="KD260" i="9" s="1"/>
  <c r="KG5" i="43"/>
  <c r="KF24" i="43"/>
  <c r="KD254" i="9" s="1"/>
  <c r="KF32" i="43"/>
  <c r="KD261" i="9" s="1"/>
  <c r="KF30" i="43"/>
  <c r="KD259" i="9" s="1"/>
  <c r="KF17" i="43"/>
  <c r="KD248" i="9" s="1"/>
  <c r="LD45" i="42"/>
  <c r="LD44" i="42"/>
  <c r="LD40" i="42"/>
  <c r="LD41" i="42"/>
  <c r="LD39" i="42"/>
  <c r="LD37" i="42"/>
  <c r="LD35" i="42"/>
  <c r="LD36" i="42"/>
  <c r="LD38" i="42"/>
  <c r="LD33" i="42"/>
  <c r="LD34" i="42"/>
  <c r="LE5" i="42"/>
  <c r="LE32" i="42" s="1"/>
  <c r="CJ14" i="9"/>
  <c r="CJ18" i="9"/>
  <c r="CK4" i="9"/>
  <c r="CK10" i="9"/>
  <c r="CJ19" i="9"/>
  <c r="CI219" i="9" l="1"/>
  <c r="CH228" i="9"/>
  <c r="CG224" i="9"/>
  <c r="CG225" i="9" s="1"/>
  <c r="CJ215" i="9"/>
  <c r="CJ222" i="9"/>
  <c r="KG29" i="43"/>
  <c r="KE258" i="9" s="1"/>
  <c r="EM34" i="9"/>
  <c r="EM36" i="9" s="1"/>
  <c r="EM37" i="9" s="1"/>
  <c r="FE33" i="9"/>
  <c r="CK145" i="9"/>
  <c r="KG27" i="43"/>
  <c r="KE257" i="9" s="1"/>
  <c r="KG16" i="43"/>
  <c r="KE247" i="9" s="1"/>
  <c r="CJ42" i="9"/>
  <c r="KG25" i="43"/>
  <c r="KE255" i="9" s="1"/>
  <c r="CJ505" i="9"/>
  <c r="CK24" i="9"/>
  <c r="KG14" i="43"/>
  <c r="KE246" i="9" s="1"/>
  <c r="KG31" i="43"/>
  <c r="KE260" i="9" s="1"/>
  <c r="KG32" i="43"/>
  <c r="KE261" i="9" s="1"/>
  <c r="KG30" i="43"/>
  <c r="KE259" i="9" s="1"/>
  <c r="KG17" i="43"/>
  <c r="KE248" i="9" s="1"/>
  <c r="KG24" i="43"/>
  <c r="KE254" i="9" s="1"/>
  <c r="KH5" i="43"/>
  <c r="LE45" i="42"/>
  <c r="LE44" i="42"/>
  <c r="LE41" i="42"/>
  <c r="LE40" i="42"/>
  <c r="LE38" i="42"/>
  <c r="LE36" i="42"/>
  <c r="LE34" i="42"/>
  <c r="LE39" i="42"/>
  <c r="LE35" i="42"/>
  <c r="LE33" i="42"/>
  <c r="LE37" i="42"/>
  <c r="LF5" i="42"/>
  <c r="LF32" i="42" s="1"/>
  <c r="CJ73" i="9"/>
  <c r="CK13" i="9"/>
  <c r="CK17" i="9"/>
  <c r="CJ41" i="9"/>
  <c r="CJ179" i="9"/>
  <c r="CJ176" i="9"/>
  <c r="CK22" i="9"/>
  <c r="CK23" i="9" s="1"/>
  <c r="CK9" i="9"/>
  <c r="CL3" i="9"/>
  <c r="CK189" i="9"/>
  <c r="CK8" i="9"/>
  <c r="CI220" i="9" l="1"/>
  <c r="CG230" i="9"/>
  <c r="CG233" i="9" s="1"/>
  <c r="CG549" i="9"/>
  <c r="CI221" i="9"/>
  <c r="CI223" i="9" s="1"/>
  <c r="CI226" i="9"/>
  <c r="CI227" i="9" s="1"/>
  <c r="CJ216" i="9"/>
  <c r="CJ217" i="9" s="1"/>
  <c r="CJ232" i="9"/>
  <c r="KH29" i="43"/>
  <c r="KF258" i="9" s="1"/>
  <c r="EN34" i="9"/>
  <c r="EN36" i="9" s="1"/>
  <c r="EN37" i="9" s="1"/>
  <c r="FF33" i="9"/>
  <c r="KH27" i="43"/>
  <c r="KF257" i="9" s="1"/>
  <c r="KH16" i="43"/>
  <c r="KF247" i="9" s="1"/>
  <c r="CK305" i="9"/>
  <c r="CK303" i="9"/>
  <c r="KH25" i="43"/>
  <c r="KF255" i="9" s="1"/>
  <c r="KH14" i="43"/>
  <c r="KF246" i="9" s="1"/>
  <c r="KH31" i="43"/>
  <c r="KF260" i="9" s="1"/>
  <c r="KH32" i="43"/>
  <c r="KF261" i="9" s="1"/>
  <c r="KH24" i="43"/>
  <c r="KF254" i="9" s="1"/>
  <c r="KH30" i="43"/>
  <c r="KF259" i="9" s="1"/>
  <c r="KI5" i="43"/>
  <c r="KH17" i="43"/>
  <c r="KF248" i="9" s="1"/>
  <c r="LF45" i="42"/>
  <c r="LF44" i="42"/>
  <c r="LF40" i="42"/>
  <c r="LF39" i="42"/>
  <c r="LF37" i="42"/>
  <c r="LF35" i="42"/>
  <c r="LF41" i="42"/>
  <c r="LF38" i="42"/>
  <c r="LF34" i="42"/>
  <c r="LF36" i="42"/>
  <c r="LF33" i="42"/>
  <c r="LG5" i="42"/>
  <c r="LG32" i="42" s="1"/>
  <c r="CK14" i="9"/>
  <c r="CK18" i="9"/>
  <c r="CL4" i="9"/>
  <c r="CL10" i="9"/>
  <c r="CK19" i="9"/>
  <c r="CJ218" i="9" l="1"/>
  <c r="CJ229" i="9" s="1"/>
  <c r="CK215" i="9"/>
  <c r="CK222" i="9"/>
  <c r="CJ219" i="9"/>
  <c r="CI231" i="9"/>
  <c r="CI552" i="9" s="1"/>
  <c r="KI29" i="43"/>
  <c r="KG258" i="9" s="1"/>
  <c r="EO34" i="9"/>
  <c r="EO36" i="9" s="1"/>
  <c r="EO37" i="9" s="1"/>
  <c r="FG33" i="9"/>
  <c r="CL145" i="9"/>
  <c r="KI27" i="43"/>
  <c r="KG257" i="9" s="1"/>
  <c r="KI16" i="43"/>
  <c r="KG247" i="9" s="1"/>
  <c r="CK42" i="9"/>
  <c r="CV551" i="58"/>
  <c r="KI25" i="43"/>
  <c r="KG255" i="9" s="1"/>
  <c r="CL24" i="9"/>
  <c r="KI14" i="43"/>
  <c r="KG246" i="9" s="1"/>
  <c r="KI31" i="43"/>
  <c r="KG260" i="9" s="1"/>
  <c r="KI32" i="43"/>
  <c r="KG261" i="9" s="1"/>
  <c r="KI24" i="43"/>
  <c r="KG254" i="9" s="1"/>
  <c r="KI17" i="43"/>
  <c r="KG248" i="9" s="1"/>
  <c r="KJ5" i="43"/>
  <c r="KI30" i="43"/>
  <c r="KG259" i="9" s="1"/>
  <c r="LG45" i="42"/>
  <c r="LG44" i="42"/>
  <c r="LG41" i="42"/>
  <c r="LG38" i="42"/>
  <c r="LG36" i="42"/>
  <c r="LG34" i="42"/>
  <c r="LG37" i="42"/>
  <c r="LG33" i="42"/>
  <c r="LG40" i="42"/>
  <c r="LG39" i="42"/>
  <c r="LG35" i="42"/>
  <c r="LH5" i="42"/>
  <c r="LH32" i="42" s="1"/>
  <c r="CK73" i="9"/>
  <c r="CL17" i="9"/>
  <c r="CK41" i="9"/>
  <c r="CL13" i="9"/>
  <c r="CK179" i="9"/>
  <c r="CK176" i="9"/>
  <c r="CL8" i="9"/>
  <c r="CL22" i="9"/>
  <c r="CL23" i="9" s="1"/>
  <c r="CL9" i="9"/>
  <c r="CM3" i="9"/>
  <c r="CL189" i="9"/>
  <c r="CK216" i="9" l="1"/>
  <c r="CK232" i="9"/>
  <c r="CJ228" i="9"/>
  <c r="CI224" i="9"/>
  <c r="CI225" i="9" s="1"/>
  <c r="CJ220" i="9"/>
  <c r="KJ29" i="43"/>
  <c r="KH258" i="9" s="1"/>
  <c r="EP34" i="9"/>
  <c r="EP36" i="9" s="1"/>
  <c r="EP37" i="9" s="1"/>
  <c r="FH33" i="9"/>
  <c r="KJ27" i="43"/>
  <c r="KH257" i="9" s="1"/>
  <c r="KJ16" i="43"/>
  <c r="KH247" i="9" s="1"/>
  <c r="CJ245" i="9"/>
  <c r="CL305" i="9"/>
  <c r="CL303" i="9"/>
  <c r="KJ25" i="43"/>
  <c r="KH255" i="9" s="1"/>
  <c r="KJ14" i="43"/>
  <c r="KH246" i="9" s="1"/>
  <c r="KJ31" i="43"/>
  <c r="KH260" i="9" s="1"/>
  <c r="KJ32" i="43"/>
  <c r="KH261" i="9" s="1"/>
  <c r="KJ17" i="43"/>
  <c r="KH248" i="9" s="1"/>
  <c r="KK5" i="43"/>
  <c r="KJ24" i="43"/>
  <c r="KH254" i="9" s="1"/>
  <c r="KJ30" i="43"/>
  <c r="KH259" i="9" s="1"/>
  <c r="LH45" i="42"/>
  <c r="LH44" i="42"/>
  <c r="LH40" i="42"/>
  <c r="LH41" i="42"/>
  <c r="LH39" i="42"/>
  <c r="LH37" i="42"/>
  <c r="LH35" i="42"/>
  <c r="LH36" i="42"/>
  <c r="LH34" i="42"/>
  <c r="LH33" i="42"/>
  <c r="LH38" i="42"/>
  <c r="LI5" i="42"/>
  <c r="LI32" i="42" s="1"/>
  <c r="CL14" i="9"/>
  <c r="CL18" i="9"/>
  <c r="CL19" i="9"/>
  <c r="CM4" i="9"/>
  <c r="CM10" i="9"/>
  <c r="CI230" i="9" l="1"/>
  <c r="CI233" i="9" s="1"/>
  <c r="CI549" i="9"/>
  <c r="CJ221" i="9"/>
  <c r="CJ223" i="9" s="1"/>
  <c r="CJ226" i="9"/>
  <c r="CJ227" i="9" s="1"/>
  <c r="CL215" i="9"/>
  <c r="CL222" i="9"/>
  <c r="KK29" i="43"/>
  <c r="KI258" i="9" s="1"/>
  <c r="EQ34" i="9"/>
  <c r="EQ36" i="9" s="1"/>
  <c r="EQ37" i="9" s="1"/>
  <c r="FI33" i="9"/>
  <c r="CM145" i="9"/>
  <c r="KK27" i="43"/>
  <c r="KI257" i="9" s="1"/>
  <c r="KK16" i="43"/>
  <c r="KI247" i="9" s="1"/>
  <c r="CL42" i="9"/>
  <c r="KK25" i="43"/>
  <c r="KI255" i="9" s="1"/>
  <c r="CM24" i="9"/>
  <c r="KK14" i="43"/>
  <c r="KI246" i="9" s="1"/>
  <c r="KK31" i="43"/>
  <c r="KI260" i="9" s="1"/>
  <c r="KL5" i="43"/>
  <c r="KK30" i="43"/>
  <c r="KI259" i="9" s="1"/>
  <c r="KK32" i="43"/>
  <c r="KI261" i="9" s="1"/>
  <c r="KK17" i="43"/>
  <c r="KI248" i="9" s="1"/>
  <c r="KK24" i="43"/>
  <c r="KI254" i="9" s="1"/>
  <c r="LI45" i="42"/>
  <c r="LI44" i="42"/>
  <c r="LI41" i="42"/>
  <c r="LI40" i="42"/>
  <c r="LI38" i="42"/>
  <c r="LI36" i="42"/>
  <c r="LI34" i="42"/>
  <c r="LI39" i="42"/>
  <c r="LI35" i="42"/>
  <c r="LI33" i="42"/>
  <c r="LI37" i="42"/>
  <c r="LJ5" i="42"/>
  <c r="LJ32" i="42" s="1"/>
  <c r="CL73" i="9"/>
  <c r="CM13" i="9"/>
  <c r="CM17" i="9"/>
  <c r="CL41" i="9"/>
  <c r="CL179" i="9"/>
  <c r="CL176" i="9"/>
  <c r="CM9" i="9"/>
  <c r="CM22" i="9"/>
  <c r="CM23" i="9" s="1"/>
  <c r="CM8" i="9"/>
  <c r="CM189" i="9"/>
  <c r="CN3" i="9"/>
  <c r="CJ231" i="9" l="1"/>
  <c r="CL216" i="9"/>
  <c r="CL217" i="9" s="1"/>
  <c r="CL232" i="9"/>
  <c r="KL29" i="43"/>
  <c r="KJ258" i="9" s="1"/>
  <c r="ER34" i="9"/>
  <c r="ER36" i="9" s="1"/>
  <c r="ER37" i="9" s="1"/>
  <c r="FJ33" i="9"/>
  <c r="KL27" i="43"/>
  <c r="KJ257" i="9" s="1"/>
  <c r="KL16" i="43"/>
  <c r="KJ247" i="9" s="1"/>
  <c r="CK245" i="9"/>
  <c r="CM305" i="9"/>
  <c r="CM303" i="9"/>
  <c r="KL25" i="43"/>
  <c r="KJ255" i="9" s="1"/>
  <c r="KL14" i="43"/>
  <c r="KJ246" i="9" s="1"/>
  <c r="KL31" i="43"/>
  <c r="KJ260" i="9" s="1"/>
  <c r="KM5" i="43"/>
  <c r="KL30" i="43"/>
  <c r="KJ259" i="9" s="1"/>
  <c r="KL17" i="43"/>
  <c r="KJ248" i="9" s="1"/>
  <c r="KL32" i="43"/>
  <c r="KJ261" i="9" s="1"/>
  <c r="KL24" i="43"/>
  <c r="KJ254" i="9" s="1"/>
  <c r="LJ40" i="42"/>
  <c r="LJ45" i="42"/>
  <c r="LJ44" i="42"/>
  <c r="LJ39" i="42"/>
  <c r="LJ37" i="42"/>
  <c r="LJ35" i="42"/>
  <c r="LJ38" i="42"/>
  <c r="LJ34" i="42"/>
  <c r="LJ41" i="42"/>
  <c r="LJ36" i="42"/>
  <c r="LJ33" i="42"/>
  <c r="LK5" i="42"/>
  <c r="LK32" i="42" s="1"/>
  <c r="CM14" i="9"/>
  <c r="CM18" i="9"/>
  <c r="CN10" i="9"/>
  <c r="CN4" i="9"/>
  <c r="CM19" i="9"/>
  <c r="CJ354" i="9" l="1"/>
  <c r="CJ552" i="9"/>
  <c r="CL218" i="9"/>
  <c r="CL229" i="9" s="1"/>
  <c r="CK228" i="9"/>
  <c r="CJ224" i="9"/>
  <c r="CJ225" i="9" s="1"/>
  <c r="CL219" i="9"/>
  <c r="CM215" i="9"/>
  <c r="CM222" i="9"/>
  <c r="KM29" i="43"/>
  <c r="KK258" i="9" s="1"/>
  <c r="ES34" i="9"/>
  <c r="ES36" i="9" s="1"/>
  <c r="ES37" i="9" s="1"/>
  <c r="FK33" i="9"/>
  <c r="CN145" i="9"/>
  <c r="KM27" i="43"/>
  <c r="KK257" i="9" s="1"/>
  <c r="KM16" i="43"/>
  <c r="KK247" i="9" s="1"/>
  <c r="CM42" i="9"/>
  <c r="KM25" i="43"/>
  <c r="KK255" i="9" s="1"/>
  <c r="CN24" i="9"/>
  <c r="KM14" i="43"/>
  <c r="KK246" i="9" s="1"/>
  <c r="KM31" i="43"/>
  <c r="KK260" i="9" s="1"/>
  <c r="KN5" i="43"/>
  <c r="KM17" i="43"/>
  <c r="KK248" i="9" s="1"/>
  <c r="KM32" i="43"/>
  <c r="KK261" i="9" s="1"/>
  <c r="KM24" i="43"/>
  <c r="KK254" i="9" s="1"/>
  <c r="KM30" i="43"/>
  <c r="KK259" i="9" s="1"/>
  <c r="LK45" i="42"/>
  <c r="LK44" i="42"/>
  <c r="LK41" i="42"/>
  <c r="LK38" i="42"/>
  <c r="LK36" i="42"/>
  <c r="LK34" i="42"/>
  <c r="LK40" i="42"/>
  <c r="LK37" i="42"/>
  <c r="LK33" i="42"/>
  <c r="LK35" i="42"/>
  <c r="LK39" i="42"/>
  <c r="LL5" i="42"/>
  <c r="LL32" i="42" s="1"/>
  <c r="CM73" i="9"/>
  <c r="CN17" i="9"/>
  <c r="CM41" i="9"/>
  <c r="CM179" i="9"/>
  <c r="CM176" i="9"/>
  <c r="CN8" i="9"/>
  <c r="CN22" i="9"/>
  <c r="CN23" i="9" s="1"/>
  <c r="CN9" i="9"/>
  <c r="CN189" i="9"/>
  <c r="CO3" i="9"/>
  <c r="CN13" i="9"/>
  <c r="CJ230" i="9" l="1"/>
  <c r="CJ233" i="9" s="1"/>
  <c r="CJ549" i="9"/>
  <c r="CM216" i="9"/>
  <c r="CM217" i="9" s="1"/>
  <c r="CM232" i="9"/>
  <c r="CL220" i="9"/>
  <c r="KN29" i="43"/>
  <c r="KL258" i="9" s="1"/>
  <c r="ET34" i="9"/>
  <c r="ET36" i="9" s="1"/>
  <c r="ET37" i="9" s="1"/>
  <c r="FL33" i="9"/>
  <c r="KN27" i="43"/>
  <c r="KL257" i="9" s="1"/>
  <c r="KN16" i="43"/>
  <c r="KL247" i="9" s="1"/>
  <c r="CL245" i="9"/>
  <c r="CN305" i="9"/>
  <c r="CN303" i="9"/>
  <c r="KN25" i="43"/>
  <c r="KL255" i="9" s="1"/>
  <c r="KN14" i="43"/>
  <c r="KL246" i="9" s="1"/>
  <c r="KN31" i="43"/>
  <c r="KL260" i="9" s="1"/>
  <c r="KN32" i="43"/>
  <c r="KL261" i="9" s="1"/>
  <c r="KN17" i="43"/>
  <c r="KL248" i="9" s="1"/>
  <c r="KN24" i="43"/>
  <c r="KL254" i="9" s="1"/>
  <c r="KO5" i="43"/>
  <c r="KN30" i="43"/>
  <c r="KL259" i="9" s="1"/>
  <c r="LL45" i="42"/>
  <c r="LL44" i="42"/>
  <c r="LL40" i="42"/>
  <c r="LL41" i="42"/>
  <c r="LL39" i="42"/>
  <c r="LL37" i="42"/>
  <c r="LL35" i="42"/>
  <c r="LL36" i="42"/>
  <c r="LL38" i="42"/>
  <c r="LL33" i="42"/>
  <c r="LL34" i="42"/>
  <c r="LM5" i="42"/>
  <c r="LM32" i="42" s="1"/>
  <c r="CN18" i="9"/>
  <c r="CN14" i="9"/>
  <c r="CN19" i="9"/>
  <c r="CO4" i="9"/>
  <c r="CO10" i="9"/>
  <c r="CM218" i="9" l="1"/>
  <c r="CM229" i="9" s="1"/>
  <c r="CM219" i="9"/>
  <c r="CL221" i="9"/>
  <c r="CL223" i="9" s="1"/>
  <c r="CL226" i="9"/>
  <c r="CL227" i="9" s="1"/>
  <c r="CN215" i="9"/>
  <c r="CN222" i="9"/>
  <c r="KO29" i="43"/>
  <c r="KM258" i="9" s="1"/>
  <c r="EU34" i="9"/>
  <c r="EU36" i="9" s="1"/>
  <c r="EU37" i="9" s="1"/>
  <c r="FM33" i="9"/>
  <c r="CO145" i="9"/>
  <c r="KO27" i="43"/>
  <c r="KM257" i="9" s="1"/>
  <c r="KO16" i="43"/>
  <c r="KM247" i="9" s="1"/>
  <c r="CN42" i="9"/>
  <c r="KO25" i="43"/>
  <c r="KM255" i="9" s="1"/>
  <c r="CO24" i="9"/>
  <c r="KO14" i="43"/>
  <c r="KM246" i="9" s="1"/>
  <c r="KO31" i="43"/>
  <c r="KM260" i="9" s="1"/>
  <c r="KO17" i="43"/>
  <c r="KM248" i="9" s="1"/>
  <c r="KO24" i="43"/>
  <c r="KM254" i="9" s="1"/>
  <c r="KP5" i="43"/>
  <c r="KO30" i="43"/>
  <c r="KM259" i="9" s="1"/>
  <c r="KO32" i="43"/>
  <c r="KM261" i="9" s="1"/>
  <c r="LM45" i="42"/>
  <c r="LM44" i="42"/>
  <c r="LM41" i="42"/>
  <c r="LM40" i="42"/>
  <c r="LM38" i="42"/>
  <c r="LM36" i="42"/>
  <c r="LM34" i="42"/>
  <c r="LM39" i="42"/>
  <c r="LM35" i="42"/>
  <c r="LM33" i="42"/>
  <c r="LM37" i="42"/>
  <c r="LN5" i="42"/>
  <c r="LN32" i="42" s="1"/>
  <c r="CN73" i="9"/>
  <c r="CO17" i="9"/>
  <c r="CN41" i="9"/>
  <c r="CN179" i="9"/>
  <c r="CN176" i="9"/>
  <c r="CO9" i="9"/>
  <c r="CO8" i="9"/>
  <c r="CO22" i="9"/>
  <c r="CO23" i="9" s="1"/>
  <c r="CO189" i="9"/>
  <c r="CP3" i="9"/>
  <c r="CO13" i="9"/>
  <c r="CM220" i="9" l="1"/>
  <c r="CL231" i="9"/>
  <c r="CN216" i="9"/>
  <c r="CN232" i="9"/>
  <c r="CM221" i="9"/>
  <c r="CM223" i="9" s="1"/>
  <c r="CM226" i="9"/>
  <c r="CM227" i="9" s="1"/>
  <c r="CO303" i="9"/>
  <c r="KP29" i="43"/>
  <c r="KN258" i="9" s="1"/>
  <c r="EV34" i="9"/>
  <c r="EV36" i="9" s="1"/>
  <c r="EV37" i="9" s="1"/>
  <c r="FN33" i="9"/>
  <c r="KP27" i="43"/>
  <c r="KN257" i="9" s="1"/>
  <c r="KP16" i="43"/>
  <c r="KN247" i="9" s="1"/>
  <c r="KP25" i="43"/>
  <c r="KN255" i="9" s="1"/>
  <c r="KP14" i="43"/>
  <c r="KN246" i="9" s="1"/>
  <c r="KP31" i="43"/>
  <c r="KN260" i="9" s="1"/>
  <c r="KQ5" i="43"/>
  <c r="KP32" i="43"/>
  <c r="KN261" i="9" s="1"/>
  <c r="KP17" i="43"/>
  <c r="KN248" i="9" s="1"/>
  <c r="KP24" i="43"/>
  <c r="KN254" i="9" s="1"/>
  <c r="KP30" i="43"/>
  <c r="KN259" i="9" s="1"/>
  <c r="LN45" i="42"/>
  <c r="LN44" i="42"/>
  <c r="LN40" i="42"/>
  <c r="LN39" i="42"/>
  <c r="LN37" i="42"/>
  <c r="LN35" i="42"/>
  <c r="LN41" i="42"/>
  <c r="LN38" i="42"/>
  <c r="LN34" i="42"/>
  <c r="LN36" i="42"/>
  <c r="LN33" i="42"/>
  <c r="LO5" i="42"/>
  <c r="LO32" i="42" s="1"/>
  <c r="CO18" i="9"/>
  <c r="CO14" i="9"/>
  <c r="CO19" i="9"/>
  <c r="CP4" i="9"/>
  <c r="CP10" i="9"/>
  <c r="CL354" i="9" l="1"/>
  <c r="CL552" i="9"/>
  <c r="CM231" i="9"/>
  <c r="CM552" i="9" s="1"/>
  <c r="CO215" i="9"/>
  <c r="CO222" i="9"/>
  <c r="CM228" i="9"/>
  <c r="CL224" i="9"/>
  <c r="CL225" i="9" s="1"/>
  <c r="KQ29" i="43"/>
  <c r="KO258" i="9" s="1"/>
  <c r="EW34" i="9"/>
  <c r="EW36" i="9" s="1"/>
  <c r="EW37" i="9" s="1"/>
  <c r="FO33" i="9"/>
  <c r="CP145" i="9"/>
  <c r="KQ27" i="43"/>
  <c r="KO257" i="9" s="1"/>
  <c r="KQ16" i="43"/>
  <c r="KO247" i="9" s="1"/>
  <c r="CO42" i="9"/>
  <c r="KQ25" i="43"/>
  <c r="KO255" i="9" s="1"/>
  <c r="CP24" i="9"/>
  <c r="KQ14" i="43"/>
  <c r="KO246" i="9" s="1"/>
  <c r="KQ31" i="43"/>
  <c r="KO260" i="9" s="1"/>
  <c r="KR5" i="43"/>
  <c r="KQ17" i="43"/>
  <c r="KO248" i="9" s="1"/>
  <c r="KQ32" i="43"/>
  <c r="KO261" i="9" s="1"/>
  <c r="KQ30" i="43"/>
  <c r="KO259" i="9" s="1"/>
  <c r="KQ24" i="43"/>
  <c r="KO254" i="9" s="1"/>
  <c r="LO45" i="42"/>
  <c r="LO44" i="42"/>
  <c r="LO41" i="42"/>
  <c r="LO38" i="42"/>
  <c r="LO36" i="42"/>
  <c r="LO34" i="42"/>
  <c r="LO37" i="42"/>
  <c r="LO33" i="42"/>
  <c r="LO39" i="42"/>
  <c r="LO40" i="42"/>
  <c r="LO35" i="42"/>
  <c r="LP5" i="42"/>
  <c r="LP32" i="42" s="1"/>
  <c r="CO73" i="9"/>
  <c r="CP17" i="9"/>
  <c r="CO41" i="9"/>
  <c r="CO176" i="9"/>
  <c r="CO179" i="9"/>
  <c r="CP8" i="9"/>
  <c r="CQ3" i="9"/>
  <c r="CP9" i="9"/>
  <c r="CP22" i="9"/>
  <c r="CP23" i="9" s="1"/>
  <c r="CP189" i="9"/>
  <c r="CP13" i="9"/>
  <c r="CL230" i="9" l="1"/>
  <c r="CL233" i="9" s="1"/>
  <c r="CL549" i="9"/>
  <c r="CO216" i="9"/>
  <c r="CO217" i="9" s="1"/>
  <c r="CO232" i="9"/>
  <c r="CN228" i="9"/>
  <c r="CM224" i="9"/>
  <c r="CM225" i="9" s="1"/>
  <c r="CP303" i="9"/>
  <c r="KR29" i="43"/>
  <c r="KP258" i="9" s="1"/>
  <c r="EX34" i="9"/>
  <c r="EX36" i="9" s="1"/>
  <c r="EX37" i="9" s="1"/>
  <c r="FP33" i="9"/>
  <c r="KR27" i="43"/>
  <c r="KP257" i="9" s="1"/>
  <c r="KR16" i="43"/>
  <c r="KP247" i="9" s="1"/>
  <c r="KR25" i="43"/>
  <c r="KP255" i="9" s="1"/>
  <c r="KR14" i="43"/>
  <c r="KP246" i="9" s="1"/>
  <c r="KR31" i="43"/>
  <c r="KP260" i="9" s="1"/>
  <c r="KR32" i="43"/>
  <c r="KP261" i="9" s="1"/>
  <c r="KR17" i="43"/>
  <c r="KP248" i="9" s="1"/>
  <c r="KR24" i="43"/>
  <c r="KP254" i="9" s="1"/>
  <c r="KS5" i="43"/>
  <c r="KR30" i="43"/>
  <c r="KP259" i="9" s="1"/>
  <c r="LP45" i="42"/>
  <c r="LP44" i="42"/>
  <c r="LP40" i="42"/>
  <c r="LP41" i="42"/>
  <c r="LP39" i="42"/>
  <c r="LP37" i="42"/>
  <c r="LP35" i="42"/>
  <c r="LP36" i="42"/>
  <c r="LP34" i="42"/>
  <c r="LP33" i="42"/>
  <c r="LP38" i="42"/>
  <c r="LQ5" i="42"/>
  <c r="LQ32" i="42" s="1"/>
  <c r="CP18" i="9"/>
  <c r="CP19" i="9"/>
  <c r="CQ4" i="9"/>
  <c r="CQ10" i="9"/>
  <c r="CP14" i="9"/>
  <c r="CM230" i="9" l="1"/>
  <c r="CM233" i="9" s="1"/>
  <c r="CM549" i="9"/>
  <c r="CO218" i="9"/>
  <c r="CO219" i="9"/>
  <c r="CP215" i="9"/>
  <c r="CP222" i="9"/>
  <c r="KS29" i="43"/>
  <c r="KQ258" i="9" s="1"/>
  <c r="EY34" i="9"/>
  <c r="EY36" i="9" s="1"/>
  <c r="EY37" i="9" s="1"/>
  <c r="FQ33" i="9"/>
  <c r="CQ145" i="9"/>
  <c r="KS27" i="43"/>
  <c r="KQ257" i="9" s="1"/>
  <c r="KS16" i="43"/>
  <c r="KQ247" i="9" s="1"/>
  <c r="CP42" i="9"/>
  <c r="KS25" i="43"/>
  <c r="KQ255" i="9" s="1"/>
  <c r="CQ24" i="9"/>
  <c r="KS14" i="43"/>
  <c r="KQ246" i="9" s="1"/>
  <c r="KS31" i="43"/>
  <c r="KQ260" i="9" s="1"/>
  <c r="KT5" i="43"/>
  <c r="KS32" i="43"/>
  <c r="KQ261" i="9" s="1"/>
  <c r="KS17" i="43"/>
  <c r="KQ248" i="9" s="1"/>
  <c r="KS24" i="43"/>
  <c r="KQ254" i="9" s="1"/>
  <c r="KS30" i="43"/>
  <c r="KQ259" i="9" s="1"/>
  <c r="LQ45" i="42"/>
  <c r="LQ44" i="42"/>
  <c r="LQ41" i="42"/>
  <c r="LQ40" i="42"/>
  <c r="LQ38" i="42"/>
  <c r="LQ36" i="42"/>
  <c r="LQ34" i="42"/>
  <c r="LQ39" i="42"/>
  <c r="LQ35" i="42"/>
  <c r="LQ33" i="42"/>
  <c r="LQ37" i="42"/>
  <c r="LR5" i="42"/>
  <c r="LR32" i="42" s="1"/>
  <c r="CP73" i="9"/>
  <c r="CQ17" i="9"/>
  <c r="CP41" i="9"/>
  <c r="CP176" i="9"/>
  <c r="CP179" i="9"/>
  <c r="CQ13" i="9"/>
  <c r="CQ9" i="9"/>
  <c r="CR3" i="9"/>
  <c r="CQ189" i="9"/>
  <c r="CQ8" i="9"/>
  <c r="CQ22" i="9"/>
  <c r="CQ23" i="9" s="1"/>
  <c r="CO229" i="9" l="1"/>
  <c r="CP216" i="9"/>
  <c r="CP217" i="9" s="1"/>
  <c r="CP218" i="9" s="1"/>
  <c r="CP229" i="9" s="1"/>
  <c r="CP232" i="9"/>
  <c r="CO220" i="9"/>
  <c r="CQ303" i="9"/>
  <c r="KT29" i="43"/>
  <c r="KR258" i="9" s="1"/>
  <c r="EZ34" i="9"/>
  <c r="EZ36" i="9" s="1"/>
  <c r="EZ37" i="9" s="1"/>
  <c r="FR33" i="9"/>
  <c r="KT27" i="43"/>
  <c r="KR257" i="9" s="1"/>
  <c r="KT16" i="43"/>
  <c r="KR247" i="9" s="1"/>
  <c r="KT25" i="43"/>
  <c r="KR255" i="9" s="1"/>
  <c r="KT14" i="43"/>
  <c r="KR246" i="9" s="1"/>
  <c r="KT31" i="43"/>
  <c r="KR260" i="9" s="1"/>
  <c r="KU5" i="43"/>
  <c r="KT32" i="43"/>
  <c r="KR261" i="9" s="1"/>
  <c r="KT17" i="43"/>
  <c r="KR248" i="9" s="1"/>
  <c r="KT24" i="43"/>
  <c r="KR254" i="9" s="1"/>
  <c r="KT30" i="43"/>
  <c r="KR259" i="9" s="1"/>
  <c r="LR45" i="42"/>
  <c r="LR40" i="42"/>
  <c r="LR39" i="42"/>
  <c r="LR37" i="42"/>
  <c r="LR35" i="42"/>
  <c r="LR44" i="42"/>
  <c r="LR38" i="42"/>
  <c r="LR34" i="42"/>
  <c r="LR41" i="42"/>
  <c r="LR36" i="42"/>
  <c r="LR33" i="42"/>
  <c r="LS5" i="42"/>
  <c r="LS32" i="42" s="1"/>
  <c r="CQ14" i="9"/>
  <c r="CQ18" i="9"/>
  <c r="CR10" i="9"/>
  <c r="CR4" i="9"/>
  <c r="CQ19" i="9"/>
  <c r="CP219" i="9" l="1"/>
  <c r="CQ215" i="9"/>
  <c r="CQ222" i="9"/>
  <c r="CO221" i="9"/>
  <c r="CO223" i="9" s="1"/>
  <c r="CO226" i="9"/>
  <c r="CO227" i="9" s="1"/>
  <c r="KU29" i="43"/>
  <c r="KS258" i="9" s="1"/>
  <c r="FA34" i="9"/>
  <c r="FA36" i="9" s="1"/>
  <c r="FA37" i="9" s="1"/>
  <c r="FS33" i="9"/>
  <c r="CR145" i="9"/>
  <c r="KU27" i="43"/>
  <c r="KS257" i="9" s="1"/>
  <c r="KU16" i="43"/>
  <c r="KS247" i="9" s="1"/>
  <c r="CQ42" i="9"/>
  <c r="KU25" i="43"/>
  <c r="KS255" i="9" s="1"/>
  <c r="CR24" i="9"/>
  <c r="KU14" i="43"/>
  <c r="KS246" i="9" s="1"/>
  <c r="KU31" i="43"/>
  <c r="KS260" i="9" s="1"/>
  <c r="KU32" i="43"/>
  <c r="KS261" i="9" s="1"/>
  <c r="KU30" i="43"/>
  <c r="KS259" i="9" s="1"/>
  <c r="KU24" i="43"/>
  <c r="KS254" i="9" s="1"/>
  <c r="KU17" i="43"/>
  <c r="KS248" i="9" s="1"/>
  <c r="KV5" i="43"/>
  <c r="LS45" i="42"/>
  <c r="LS44" i="42"/>
  <c r="LS41" i="42"/>
  <c r="LS38" i="42"/>
  <c r="LS36" i="42"/>
  <c r="LS34" i="42"/>
  <c r="LS40" i="42"/>
  <c r="LS37" i="42"/>
  <c r="LS33" i="42"/>
  <c r="LS35" i="42"/>
  <c r="LS39" i="42"/>
  <c r="LT5" i="42"/>
  <c r="LT32" i="42" s="1"/>
  <c r="CQ73" i="9"/>
  <c r="CR17" i="9"/>
  <c r="CQ41" i="9"/>
  <c r="CQ179" i="9"/>
  <c r="CQ176" i="9"/>
  <c r="CS3" i="9"/>
  <c r="CR189" i="9"/>
  <c r="CR9" i="9"/>
  <c r="CR22" i="9"/>
  <c r="CR23" i="9" s="1"/>
  <c r="CR8" i="9"/>
  <c r="CR13" i="9"/>
  <c r="CP220" i="9" l="1"/>
  <c r="CP221" i="9" s="1"/>
  <c r="CP223" i="9" s="1"/>
  <c r="CO231" i="9"/>
  <c r="CO552" i="9" s="1"/>
  <c r="CQ216" i="9"/>
  <c r="CQ232" i="9"/>
  <c r="CR303" i="9"/>
  <c r="KV29" i="43"/>
  <c r="KT258" i="9" s="1"/>
  <c r="FB34" i="9"/>
  <c r="FB36" i="9" s="1"/>
  <c r="FB37" i="9" s="1"/>
  <c r="FT33" i="9"/>
  <c r="KV27" i="43"/>
  <c r="KT257" i="9" s="1"/>
  <c r="KV16" i="43"/>
  <c r="KT247" i="9" s="1"/>
  <c r="CP245" i="9"/>
  <c r="KV25" i="43"/>
  <c r="KT255" i="9" s="1"/>
  <c r="KV14" i="43"/>
  <c r="KT246" i="9" s="1"/>
  <c r="KV31" i="43"/>
  <c r="KT260" i="9" s="1"/>
  <c r="KV17" i="43"/>
  <c r="KT248" i="9" s="1"/>
  <c r="KW5" i="43"/>
  <c r="KV24" i="43"/>
  <c r="KT254" i="9" s="1"/>
  <c r="KV32" i="43"/>
  <c r="KT261" i="9" s="1"/>
  <c r="KV30" i="43"/>
  <c r="KT259" i="9" s="1"/>
  <c r="LT45" i="42"/>
  <c r="LT44" i="42"/>
  <c r="LT40" i="42"/>
  <c r="LT41" i="42"/>
  <c r="LT39" i="42"/>
  <c r="LT37" i="42"/>
  <c r="LT35" i="42"/>
  <c r="LT36" i="42"/>
  <c r="LT38" i="42"/>
  <c r="LT33" i="42"/>
  <c r="LT34" i="42"/>
  <c r="LU5" i="42"/>
  <c r="LU32" i="42" s="1"/>
  <c r="CR14" i="9"/>
  <c r="CR18" i="9"/>
  <c r="CS4" i="9"/>
  <c r="CS10" i="9"/>
  <c r="CR19" i="9"/>
  <c r="CP226" i="9" l="1"/>
  <c r="CP227" i="9" s="1"/>
  <c r="CP231" i="9"/>
  <c r="CP552" i="9" s="1"/>
  <c r="CR215" i="9"/>
  <c r="CR222" i="9"/>
  <c r="CP228" i="9"/>
  <c r="CO224" i="9"/>
  <c r="CO225" i="9" s="1"/>
  <c r="KW29" i="43"/>
  <c r="KU258" i="9" s="1"/>
  <c r="FC34" i="9"/>
  <c r="FC36" i="9" s="1"/>
  <c r="FC37" i="9" s="1"/>
  <c r="FU33" i="9"/>
  <c r="CS145" i="9"/>
  <c r="KW27" i="43"/>
  <c r="KU257" i="9" s="1"/>
  <c r="KW16" i="43"/>
  <c r="KU247" i="9" s="1"/>
  <c r="CR42" i="9"/>
  <c r="KW25" i="43"/>
  <c r="KU255" i="9" s="1"/>
  <c r="CS24" i="9"/>
  <c r="KW14" i="43"/>
  <c r="KU246" i="9" s="1"/>
  <c r="KW31" i="43"/>
  <c r="KU260" i="9" s="1"/>
  <c r="KX5" i="43"/>
  <c r="KW32" i="43"/>
  <c r="KU261" i="9" s="1"/>
  <c r="KW30" i="43"/>
  <c r="KU259" i="9" s="1"/>
  <c r="KW17" i="43"/>
  <c r="KU248" i="9" s="1"/>
  <c r="KW24" i="43"/>
  <c r="KU254" i="9" s="1"/>
  <c r="LU45" i="42"/>
  <c r="LU44" i="42"/>
  <c r="LU41" i="42"/>
  <c r="LU40" i="42"/>
  <c r="LU38" i="42"/>
  <c r="LU36" i="42"/>
  <c r="LU34" i="42"/>
  <c r="LU39" i="42"/>
  <c r="LU35" i="42"/>
  <c r="LU33" i="42"/>
  <c r="LU37" i="42"/>
  <c r="LV5" i="42"/>
  <c r="LV32" i="42" s="1"/>
  <c r="CR73" i="9"/>
  <c r="CS17" i="9"/>
  <c r="CS13" i="9"/>
  <c r="CR176" i="9"/>
  <c r="CR179" i="9"/>
  <c r="CR41" i="9"/>
  <c r="CS22" i="9"/>
  <c r="CS23" i="9" s="1"/>
  <c r="CS8" i="9"/>
  <c r="CS189" i="9"/>
  <c r="CS9" i="9"/>
  <c r="CT3" i="9"/>
  <c r="CP354" i="9" l="1"/>
  <c r="CO230" i="9"/>
  <c r="CO233" i="9" s="1"/>
  <c r="CO549" i="9"/>
  <c r="CR216" i="9"/>
  <c r="CR217" i="9" s="1"/>
  <c r="CR232" i="9"/>
  <c r="CQ228" i="9"/>
  <c r="CP224" i="9"/>
  <c r="CP225" i="9" s="1"/>
  <c r="CS303" i="9"/>
  <c r="KX29" i="43"/>
  <c r="KV258" i="9" s="1"/>
  <c r="FD34" i="9"/>
  <c r="FD36" i="9" s="1"/>
  <c r="FD37" i="9" s="1"/>
  <c r="FV33" i="9"/>
  <c r="KX27" i="43"/>
  <c r="KV257" i="9" s="1"/>
  <c r="KX16" i="43"/>
  <c r="KV247" i="9" s="1"/>
  <c r="CQ245" i="9"/>
  <c r="KX25" i="43"/>
  <c r="KV255" i="9" s="1"/>
  <c r="KX14" i="43"/>
  <c r="KV246" i="9" s="1"/>
  <c r="KX31" i="43"/>
  <c r="KV260" i="9" s="1"/>
  <c r="KX17" i="43"/>
  <c r="KV248" i="9" s="1"/>
  <c r="KX24" i="43"/>
  <c r="KV254" i="9" s="1"/>
  <c r="KX30" i="43"/>
  <c r="KV259" i="9" s="1"/>
  <c r="KY5" i="43"/>
  <c r="KX32" i="43"/>
  <c r="KV261" i="9" s="1"/>
  <c r="LV45" i="42"/>
  <c r="LV44" i="42"/>
  <c r="LV40" i="42"/>
  <c r="LV39" i="42"/>
  <c r="LV37" i="42"/>
  <c r="LV35" i="42"/>
  <c r="LV41" i="42"/>
  <c r="LV38" i="42"/>
  <c r="LV34" i="42"/>
  <c r="LV36" i="42"/>
  <c r="LV33" i="42"/>
  <c r="LW5" i="42"/>
  <c r="LW32" i="42" s="1"/>
  <c r="CS14" i="9"/>
  <c r="CS18" i="9"/>
  <c r="CS19" i="9"/>
  <c r="CT10" i="9"/>
  <c r="CT4" i="9"/>
  <c r="CP230" i="9" l="1"/>
  <c r="CP233" i="9" s="1"/>
  <c r="CP549" i="9"/>
  <c r="CR218" i="9"/>
  <c r="CR229" i="9" s="1"/>
  <c r="CR219" i="9"/>
  <c r="CS215" i="9"/>
  <c r="CS222" i="9"/>
  <c r="KY29" i="43"/>
  <c r="KW258" i="9" s="1"/>
  <c r="FE34" i="9"/>
  <c r="FE36" i="9" s="1"/>
  <c r="FE37" i="9" s="1"/>
  <c r="FW33" i="9"/>
  <c r="CT145" i="9"/>
  <c r="LK5" i="43"/>
  <c r="KY27" i="43"/>
  <c r="KW257" i="9" s="1"/>
  <c r="KY16" i="43"/>
  <c r="KW247" i="9" s="1"/>
  <c r="CS42" i="9"/>
  <c r="KY25" i="43"/>
  <c r="KW255" i="9" s="1"/>
  <c r="CT24" i="9"/>
  <c r="KY14" i="43"/>
  <c r="KW246" i="9" s="1"/>
  <c r="KY31" i="43"/>
  <c r="KW260" i="9" s="1"/>
  <c r="KY32" i="43"/>
  <c r="KW261" i="9" s="1"/>
  <c r="KY24" i="43"/>
  <c r="KW254" i="9" s="1"/>
  <c r="KY30" i="43"/>
  <c r="KW259" i="9" s="1"/>
  <c r="KY17" i="43"/>
  <c r="KW248" i="9" s="1"/>
  <c r="KZ5" i="43"/>
  <c r="LW45" i="42"/>
  <c r="LW44" i="42"/>
  <c r="LW41" i="42"/>
  <c r="LW38" i="42"/>
  <c r="LW36" i="42"/>
  <c r="LW34" i="42"/>
  <c r="LW37" i="42"/>
  <c r="LW33" i="42"/>
  <c r="LW40" i="42"/>
  <c r="LW39" i="42"/>
  <c r="LW35" i="42"/>
  <c r="LX5" i="42"/>
  <c r="LX32" i="42" s="1"/>
  <c r="CS73" i="9"/>
  <c r="CT17" i="9"/>
  <c r="CS41" i="9"/>
  <c r="CT13" i="9"/>
  <c r="CS176" i="9"/>
  <c r="CS179" i="9"/>
  <c r="CT189" i="9"/>
  <c r="CT22" i="9"/>
  <c r="CT23" i="9" s="1"/>
  <c r="CT8" i="9"/>
  <c r="CT9" i="9"/>
  <c r="CU3" i="9"/>
  <c r="CS216" i="9" l="1"/>
  <c r="CS217" i="9" s="1"/>
  <c r="CS232" i="9"/>
  <c r="CR220" i="9"/>
  <c r="CT303" i="9"/>
  <c r="LK29" i="43"/>
  <c r="LI258" i="9" s="1"/>
  <c r="KZ29" i="43"/>
  <c r="KX258" i="9" s="1"/>
  <c r="FF34" i="9"/>
  <c r="FF36" i="9" s="1"/>
  <c r="FF37" i="9" s="1"/>
  <c r="FX33" i="9"/>
  <c r="LL5" i="43"/>
  <c r="KZ27" i="43"/>
  <c r="KX257" i="9" s="1"/>
  <c r="KZ16" i="43"/>
  <c r="KX247" i="9" s="1"/>
  <c r="LW5" i="43"/>
  <c r="LK27" i="43"/>
  <c r="LK16" i="43"/>
  <c r="CR245" i="9"/>
  <c r="KZ25" i="43"/>
  <c r="KX255" i="9" s="1"/>
  <c r="KZ14" i="43"/>
  <c r="KX246" i="9" s="1"/>
  <c r="KZ31" i="43"/>
  <c r="KX260" i="9" s="1"/>
  <c r="KZ17" i="43"/>
  <c r="KX248" i="9" s="1"/>
  <c r="KZ30" i="43"/>
  <c r="KX259" i="9" s="1"/>
  <c r="LA5" i="43"/>
  <c r="KZ24" i="43"/>
  <c r="KX254" i="9" s="1"/>
  <c r="KZ32" i="43"/>
  <c r="KX261" i="9" s="1"/>
  <c r="LX45" i="42"/>
  <c r="LX44" i="42"/>
  <c r="LX40" i="42"/>
  <c r="LX41" i="42"/>
  <c r="LX39" i="42"/>
  <c r="LX37" i="42"/>
  <c r="LX35" i="42"/>
  <c r="LX36" i="42"/>
  <c r="LX34" i="42"/>
  <c r="LX33" i="42"/>
  <c r="LX38" i="42"/>
  <c r="LY5" i="42"/>
  <c r="CT14" i="9"/>
  <c r="CT18" i="9"/>
  <c r="CU10" i="9"/>
  <c r="CU4" i="9"/>
  <c r="CT19" i="9"/>
  <c r="CS218" i="9" l="1"/>
  <c r="CS229" i="9" s="1"/>
  <c r="CS219" i="9"/>
  <c r="CT215" i="9"/>
  <c r="CT222" i="9"/>
  <c r="CR221" i="9"/>
  <c r="CR223" i="9" s="1"/>
  <c r="CR226" i="9"/>
  <c r="CR227" i="9" s="1"/>
  <c r="LL29" i="43"/>
  <c r="LJ258" i="9" s="1"/>
  <c r="LW29" i="43"/>
  <c r="LA29" i="43"/>
  <c r="KY258" i="9" s="1"/>
  <c r="FG34" i="9"/>
  <c r="FG36" i="9" s="1"/>
  <c r="FG37" i="9" s="1"/>
  <c r="FY33" i="9"/>
  <c r="CU145" i="9"/>
  <c r="LM5" i="43"/>
  <c r="LA27" i="43"/>
  <c r="KY257" i="9" s="1"/>
  <c r="LA16" i="43"/>
  <c r="KY247" i="9" s="1"/>
  <c r="MI5" i="43"/>
  <c r="LW27" i="43"/>
  <c r="LW16" i="43"/>
  <c r="LX5" i="43"/>
  <c r="LL27" i="43"/>
  <c r="LL16" i="43"/>
  <c r="CT42" i="9"/>
  <c r="LA25" i="43"/>
  <c r="KY255" i="9" s="1"/>
  <c r="LZ5" i="42"/>
  <c r="LZ32" i="42" s="1"/>
  <c r="LY32" i="42"/>
  <c r="CU24" i="9"/>
  <c r="LA14" i="43"/>
  <c r="KY246" i="9" s="1"/>
  <c r="LA31" i="43"/>
  <c r="KY260" i="9" s="1"/>
  <c r="LA32" i="43"/>
  <c r="KY261" i="9" s="1"/>
  <c r="LA30" i="43"/>
  <c r="KY259" i="9" s="1"/>
  <c r="LA24" i="43"/>
  <c r="KY254" i="9" s="1"/>
  <c r="LB5" i="43"/>
  <c r="LA17" i="43"/>
  <c r="KY248" i="9" s="1"/>
  <c r="LZ39" i="42"/>
  <c r="LZ35" i="42"/>
  <c r="LY45" i="42"/>
  <c r="LY44" i="42"/>
  <c r="LY41" i="42"/>
  <c r="LY40" i="42"/>
  <c r="LY38" i="42"/>
  <c r="LY36" i="42"/>
  <c r="LY34" i="42"/>
  <c r="LY39" i="42"/>
  <c r="LY35" i="42"/>
  <c r="LY33" i="42"/>
  <c r="LY37" i="42"/>
  <c r="CT73" i="9"/>
  <c r="CU17" i="9"/>
  <c r="CT41" i="9"/>
  <c r="CU13" i="9"/>
  <c r="CT176" i="9"/>
  <c r="CT179" i="9"/>
  <c r="CU22" i="9"/>
  <c r="CU23" i="9" s="1"/>
  <c r="CU9" i="9"/>
  <c r="CU189" i="9"/>
  <c r="CU8" i="9"/>
  <c r="CV3" i="9"/>
  <c r="CS220" i="9" l="1"/>
  <c r="CS226" i="9" s="1"/>
  <c r="CS227" i="9" s="1"/>
  <c r="CT216" i="9"/>
  <c r="CT232" i="9"/>
  <c r="CR231" i="9"/>
  <c r="CU303" i="9"/>
  <c r="MI29" i="43"/>
  <c r="LX29" i="43"/>
  <c r="LB29" i="43"/>
  <c r="KZ258" i="9" s="1"/>
  <c r="LM29" i="43"/>
  <c r="LK258" i="9" s="1"/>
  <c r="LZ41" i="42"/>
  <c r="LZ33" i="42"/>
  <c r="LZ44" i="42"/>
  <c r="LZ37" i="42"/>
  <c r="LZ40" i="42"/>
  <c r="LZ36" i="42"/>
  <c r="LZ45" i="42"/>
  <c r="MA5" i="42"/>
  <c r="MA32" i="42" s="1"/>
  <c r="LZ38" i="42"/>
  <c r="LZ34" i="42"/>
  <c r="FH34" i="9"/>
  <c r="FH36" i="9" s="1"/>
  <c r="FH37" i="9" s="1"/>
  <c r="FZ33" i="9"/>
  <c r="LN5" i="43"/>
  <c r="LB27" i="43"/>
  <c r="KZ257" i="9" s="1"/>
  <c r="LB16" i="43"/>
  <c r="KZ247" i="9" s="1"/>
  <c r="MJ5" i="43"/>
  <c r="LX27" i="43"/>
  <c r="LX16" i="43"/>
  <c r="MU5" i="43"/>
  <c r="MI27" i="43"/>
  <c r="MI16" i="43"/>
  <c r="LY5" i="43"/>
  <c r="LM27" i="43"/>
  <c r="LM16" i="43"/>
  <c r="LB25" i="43"/>
  <c r="KZ255" i="9" s="1"/>
  <c r="LB14" i="43"/>
  <c r="KZ246" i="9" s="1"/>
  <c r="LB31" i="43"/>
  <c r="KZ260" i="9" s="1"/>
  <c r="LC5" i="43"/>
  <c r="LB30" i="43"/>
  <c r="KZ259" i="9" s="1"/>
  <c r="LB17" i="43"/>
  <c r="KZ248" i="9" s="1"/>
  <c r="LB32" i="43"/>
  <c r="KZ261" i="9" s="1"/>
  <c r="LB24" i="43"/>
  <c r="KZ254" i="9" s="1"/>
  <c r="MA36" i="42"/>
  <c r="MA33" i="42"/>
  <c r="CU14" i="9"/>
  <c r="CU18" i="9"/>
  <c r="CU19" i="9"/>
  <c r="CV4" i="9"/>
  <c r="CV10" i="9"/>
  <c r="CS221" i="9" l="1"/>
  <c r="CS223" i="9" s="1"/>
  <c r="CR354" i="9"/>
  <c r="CR552" i="9"/>
  <c r="CU215" i="9"/>
  <c r="CU222" i="9"/>
  <c r="CS228" i="9"/>
  <c r="CR224" i="9"/>
  <c r="CR225" i="9" s="1"/>
  <c r="MJ29" i="43"/>
  <c r="LN29" i="43"/>
  <c r="LL258" i="9" s="1"/>
  <c r="MU29" i="43"/>
  <c r="LY29" i="43"/>
  <c r="LC29" i="43"/>
  <c r="LA258" i="9" s="1"/>
  <c r="MA45" i="42"/>
  <c r="MA38" i="42"/>
  <c r="MA40" i="42"/>
  <c r="MA44" i="42"/>
  <c r="MA39" i="42"/>
  <c r="MA35" i="42"/>
  <c r="MB5" i="42"/>
  <c r="MB32" i="42" s="1"/>
  <c r="MA37" i="42"/>
  <c r="MA41" i="42"/>
  <c r="MA34" i="42"/>
  <c r="FI34" i="9"/>
  <c r="FI36" i="9" s="1"/>
  <c r="FI37" i="9" s="1"/>
  <c r="GA33" i="9"/>
  <c r="CV145" i="9"/>
  <c r="LO5" i="43"/>
  <c r="LC27" i="43"/>
  <c r="LA257" i="9" s="1"/>
  <c r="LC16" i="43"/>
  <c r="LA247" i="9" s="1"/>
  <c r="MK5" i="43"/>
  <c r="LY27" i="43"/>
  <c r="LY16" i="43"/>
  <c r="NG5" i="43"/>
  <c r="MU27" i="43"/>
  <c r="MU16" i="43"/>
  <c r="MV5" i="43"/>
  <c r="MJ27" i="43"/>
  <c r="MJ16" i="43"/>
  <c r="LZ5" i="43"/>
  <c r="LN27" i="43"/>
  <c r="LN16" i="43"/>
  <c r="CU42" i="9"/>
  <c r="LC25" i="43"/>
  <c r="LA255" i="9" s="1"/>
  <c r="CV24" i="9"/>
  <c r="LC14" i="43"/>
  <c r="LA246" i="9" s="1"/>
  <c r="LC31" i="43"/>
  <c r="LA260" i="9" s="1"/>
  <c r="LC24" i="43"/>
  <c r="LA254" i="9" s="1"/>
  <c r="LC32" i="43"/>
  <c r="LA261" i="9" s="1"/>
  <c r="LC17" i="43"/>
  <c r="LA248" i="9" s="1"/>
  <c r="LC30" i="43"/>
  <c r="LA259" i="9" s="1"/>
  <c r="LD5" i="43"/>
  <c r="MB44" i="42"/>
  <c r="MB39" i="42"/>
  <c r="MB40" i="42"/>
  <c r="MB45" i="42"/>
  <c r="CU73" i="9"/>
  <c r="CV17" i="9"/>
  <c r="CU41" i="9"/>
  <c r="CU179" i="9"/>
  <c r="CU176" i="9"/>
  <c r="CV13" i="9"/>
  <c r="CW3" i="9"/>
  <c r="CV189" i="9"/>
  <c r="CV22" i="9"/>
  <c r="CV23" i="9" s="1"/>
  <c r="CV8" i="9"/>
  <c r="CV9" i="9"/>
  <c r="CS231" i="9" l="1"/>
  <c r="CS552" i="9" s="1"/>
  <c r="CR230" i="9"/>
  <c r="CR233" i="9" s="1"/>
  <c r="CR549" i="9"/>
  <c r="CU216" i="9"/>
  <c r="CU217" i="9" s="1"/>
  <c r="CU218" i="9" s="1"/>
  <c r="CU229" i="9" s="1"/>
  <c r="CU232" i="9"/>
  <c r="CT228" i="9"/>
  <c r="CS224" i="9"/>
  <c r="CS225" i="9" s="1"/>
  <c r="CV303" i="9"/>
  <c r="MV29" i="43"/>
  <c r="LO29" i="43"/>
  <c r="LM258" i="9" s="1"/>
  <c r="NG29" i="43"/>
  <c r="LD29" i="43"/>
  <c r="LB258" i="9" s="1"/>
  <c r="LZ29" i="43"/>
  <c r="MK29" i="43"/>
  <c r="MC5" i="42"/>
  <c r="MC32" i="42" s="1"/>
  <c r="MB38" i="42"/>
  <c r="MB36" i="42"/>
  <c r="MB41" i="42"/>
  <c r="MB34" i="42"/>
  <c r="MB35" i="42"/>
  <c r="MB33" i="42"/>
  <c r="MB37" i="42"/>
  <c r="FJ34" i="9"/>
  <c r="FJ36" i="9" s="1"/>
  <c r="FJ37" i="9" s="1"/>
  <c r="GB33" i="9"/>
  <c r="LP5" i="43"/>
  <c r="LD27" i="43"/>
  <c r="LB257" i="9" s="1"/>
  <c r="LD16" i="43"/>
  <c r="LB247" i="9" s="1"/>
  <c r="ML5" i="43"/>
  <c r="LZ27" i="43"/>
  <c r="LZ16" i="43"/>
  <c r="NH5" i="43"/>
  <c r="MV27" i="43"/>
  <c r="MV16" i="43"/>
  <c r="NS5" i="43"/>
  <c r="NG27" i="43"/>
  <c r="NG16" i="43"/>
  <c r="MW5" i="43"/>
  <c r="MK27" i="43"/>
  <c r="MK16" i="43"/>
  <c r="MA5" i="43"/>
  <c r="LO27" i="43"/>
  <c r="LO16" i="43"/>
  <c r="LD25" i="43"/>
  <c r="LB255" i="9" s="1"/>
  <c r="LD14" i="43"/>
  <c r="LB246" i="9" s="1"/>
  <c r="LD31" i="43"/>
  <c r="LB260" i="9" s="1"/>
  <c r="LD17" i="43"/>
  <c r="LB248" i="9" s="1"/>
  <c r="LD24" i="43"/>
  <c r="LB254" i="9" s="1"/>
  <c r="LE5" i="43"/>
  <c r="LD30" i="43"/>
  <c r="LB259" i="9" s="1"/>
  <c r="LD32" i="43"/>
  <c r="LB261" i="9" s="1"/>
  <c r="MC38" i="42"/>
  <c r="MC36" i="42"/>
  <c r="MC34" i="42"/>
  <c r="MC44" i="42"/>
  <c r="MC37" i="42"/>
  <c r="MD5" i="42"/>
  <c r="MD32" i="42" s="1"/>
  <c r="MC39" i="42"/>
  <c r="MC35" i="42"/>
  <c r="MC40" i="42"/>
  <c r="MC45" i="42"/>
  <c r="MC33" i="42"/>
  <c r="MC41" i="42"/>
  <c r="CV14" i="9"/>
  <c r="CV18" i="9"/>
  <c r="CV19" i="9"/>
  <c r="CW4" i="9"/>
  <c r="CW10" i="9"/>
  <c r="CS230" i="9" l="1"/>
  <c r="CS233" i="9" s="1"/>
  <c r="CS549" i="9"/>
  <c r="CU219" i="9"/>
  <c r="CV215" i="9"/>
  <c r="CV222" i="9"/>
  <c r="MA29" i="43"/>
  <c r="NH29" i="43"/>
  <c r="NS29" i="43"/>
  <c r="LP29" i="43"/>
  <c r="LN258" i="9" s="1"/>
  <c r="LE29" i="43"/>
  <c r="LC258" i="9" s="1"/>
  <c r="MW29" i="43"/>
  <c r="ML29" i="43"/>
  <c r="FK34" i="9"/>
  <c r="FK36" i="9" s="1"/>
  <c r="FK37" i="9" s="1"/>
  <c r="GC33" i="9"/>
  <c r="CW145" i="9"/>
  <c r="LQ5" i="43"/>
  <c r="LE27" i="43"/>
  <c r="LC257" i="9" s="1"/>
  <c r="LE16" i="43"/>
  <c r="LC247" i="9" s="1"/>
  <c r="MM5" i="43"/>
  <c r="MA27" i="43"/>
  <c r="MA16" i="43"/>
  <c r="NI5" i="43"/>
  <c r="MW27" i="43"/>
  <c r="MW16" i="43"/>
  <c r="OE5" i="43"/>
  <c r="NS27" i="43"/>
  <c r="NS16" i="43"/>
  <c r="NT5" i="43"/>
  <c r="NH27" i="43"/>
  <c r="NH16" i="43"/>
  <c r="MX5" i="43"/>
  <c r="ML27" i="43"/>
  <c r="ML16" i="43"/>
  <c r="MB5" i="43"/>
  <c r="LP27" i="43"/>
  <c r="LP16" i="43"/>
  <c r="CV42" i="9"/>
  <c r="LE25" i="43"/>
  <c r="LC255" i="9" s="1"/>
  <c r="CW24" i="9"/>
  <c r="LE14" i="43"/>
  <c r="LC246" i="9" s="1"/>
  <c r="LE31" i="43"/>
  <c r="LC260" i="9" s="1"/>
  <c r="LE32" i="43"/>
  <c r="LC261" i="9" s="1"/>
  <c r="LE17" i="43"/>
  <c r="LC248" i="9" s="1"/>
  <c r="LE24" i="43"/>
  <c r="LC254" i="9" s="1"/>
  <c r="LF5" i="43"/>
  <c r="LE30" i="43"/>
  <c r="LC259" i="9" s="1"/>
  <c r="MD44" i="42"/>
  <c r="MD39" i="42"/>
  <c r="MD37" i="42"/>
  <c r="MD35" i="42"/>
  <c r="MD38" i="42"/>
  <c r="MD34" i="42"/>
  <c r="MD36" i="42"/>
  <c r="ME5" i="42"/>
  <c r="ME32" i="42" s="1"/>
  <c r="MD40" i="42"/>
  <c r="MD45" i="42"/>
  <c r="MD33" i="42"/>
  <c r="MD41" i="42"/>
  <c r="CV73" i="9"/>
  <c r="CW17" i="9"/>
  <c r="CV41" i="9"/>
  <c r="CV176" i="9"/>
  <c r="CV179" i="9"/>
  <c r="CW13" i="9"/>
  <c r="CW189" i="9"/>
  <c r="CW8" i="9"/>
  <c r="CX3" i="9"/>
  <c r="CW22" i="9"/>
  <c r="CW23" i="9" s="1"/>
  <c r="CW9" i="9"/>
  <c r="CU220" i="9" l="1"/>
  <c r="CV232" i="9"/>
  <c r="CV216" i="9"/>
  <c r="CV217" i="9" s="1"/>
  <c r="CW303" i="9"/>
  <c r="MM29" i="43"/>
  <c r="LQ29" i="43"/>
  <c r="LO258" i="9" s="1"/>
  <c r="NI29" i="43"/>
  <c r="OE29" i="43"/>
  <c r="MB29" i="43"/>
  <c r="MX29" i="43"/>
  <c r="LF29" i="43"/>
  <c r="LD258" i="9" s="1"/>
  <c r="NT29" i="43"/>
  <c r="FL34" i="9"/>
  <c r="FL36" i="9" s="1"/>
  <c r="FL37" i="9" s="1"/>
  <c r="GD33" i="9"/>
  <c r="LR5" i="43"/>
  <c r="LF27" i="43"/>
  <c r="LD257" i="9" s="1"/>
  <c r="LF16" i="43"/>
  <c r="LD247" i="9" s="1"/>
  <c r="MN5" i="43"/>
  <c r="MB27" i="43"/>
  <c r="MB16" i="43"/>
  <c r="NJ5" i="43"/>
  <c r="MX27" i="43"/>
  <c r="MX16" i="43"/>
  <c r="OF5" i="43"/>
  <c r="NT27" i="43"/>
  <c r="NT16" i="43"/>
  <c r="OQ5" i="43"/>
  <c r="OE27" i="43"/>
  <c r="OE16" i="43"/>
  <c r="NU5" i="43"/>
  <c r="NI27" i="43"/>
  <c r="NI16" i="43"/>
  <c r="MY5" i="43"/>
  <c r="MM27" i="43"/>
  <c r="MM16" i="43"/>
  <c r="MC5" i="43"/>
  <c r="LQ27" i="43"/>
  <c r="LQ16" i="43"/>
  <c r="LF25" i="43"/>
  <c r="LD255" i="9" s="1"/>
  <c r="LF14" i="43"/>
  <c r="LD246" i="9" s="1"/>
  <c r="LF31" i="43"/>
  <c r="LD260" i="9" s="1"/>
  <c r="LF17" i="43"/>
  <c r="LD248" i="9" s="1"/>
  <c r="LF24" i="43"/>
  <c r="LD254" i="9" s="1"/>
  <c r="LG5" i="43"/>
  <c r="LF30" i="43"/>
  <c r="LD259" i="9" s="1"/>
  <c r="LF32" i="43"/>
  <c r="LD261" i="9" s="1"/>
  <c r="ME44" i="42"/>
  <c r="ME38" i="42"/>
  <c r="ME36" i="42"/>
  <c r="ME34" i="42"/>
  <c r="ME39" i="42"/>
  <c r="ME35" i="42"/>
  <c r="MF5" i="42"/>
  <c r="MF32" i="42" s="1"/>
  <c r="ME37" i="42"/>
  <c r="ME40" i="42"/>
  <c r="ME45" i="42"/>
  <c r="ME33" i="42"/>
  <c r="ME41" i="42"/>
  <c r="CW18" i="9"/>
  <c r="CW14" i="9"/>
  <c r="CX10" i="9"/>
  <c r="CX4" i="9"/>
  <c r="CW19" i="9"/>
  <c r="CV218" i="9" l="1"/>
  <c r="CV229" i="9" s="1"/>
  <c r="CV219" i="9"/>
  <c r="CW215" i="9"/>
  <c r="CW222" i="9"/>
  <c r="CU221" i="9"/>
  <c r="CU223" i="9" s="1"/>
  <c r="CU226" i="9"/>
  <c r="CU227" i="9" s="1"/>
  <c r="MY29" i="43"/>
  <c r="OF29" i="43"/>
  <c r="MC29" i="43"/>
  <c r="LR29" i="43"/>
  <c r="LP258" i="9" s="1"/>
  <c r="NU29" i="43"/>
  <c r="LG29" i="43"/>
  <c r="LE258" i="9" s="1"/>
  <c r="NJ29" i="43"/>
  <c r="OQ29" i="43"/>
  <c r="MN29" i="43"/>
  <c r="FM34" i="9"/>
  <c r="FM36" i="9" s="1"/>
  <c r="FM37" i="9" s="1"/>
  <c r="GE33" i="9"/>
  <c r="CX145" i="9"/>
  <c r="LS5" i="43"/>
  <c r="LG27" i="43"/>
  <c r="LE257" i="9" s="1"/>
  <c r="LG16" i="43"/>
  <c r="LE247" i="9" s="1"/>
  <c r="MO5" i="43"/>
  <c r="MC27" i="43"/>
  <c r="MC16" i="43"/>
  <c r="NK5" i="43"/>
  <c r="MY27" i="43"/>
  <c r="MY16" i="43"/>
  <c r="OG5" i="43"/>
  <c r="NU27" i="43"/>
  <c r="NU16" i="43"/>
  <c r="PC5" i="43"/>
  <c r="OQ27" i="43"/>
  <c r="OQ16" i="43"/>
  <c r="OR5" i="43"/>
  <c r="OF27" i="43"/>
  <c r="OF16" i="43"/>
  <c r="NV5" i="43"/>
  <c r="NJ27" i="43"/>
  <c r="NJ16" i="43"/>
  <c r="MZ5" i="43"/>
  <c r="MN27" i="43"/>
  <c r="MN16" i="43"/>
  <c r="MD5" i="43"/>
  <c r="LR27" i="43"/>
  <c r="LR16" i="43"/>
  <c r="CW42" i="9"/>
  <c r="LG25" i="43"/>
  <c r="LE255" i="9" s="1"/>
  <c r="CX24" i="9"/>
  <c r="LG14" i="43"/>
  <c r="LE246" i="9" s="1"/>
  <c r="LG31" i="43"/>
  <c r="LE260" i="9" s="1"/>
  <c r="LG32" i="43"/>
  <c r="LE261" i="9" s="1"/>
  <c r="LG24" i="43"/>
  <c r="LE254" i="9" s="1"/>
  <c r="LH5" i="43"/>
  <c r="LG17" i="43"/>
  <c r="LE248" i="9" s="1"/>
  <c r="LG30" i="43"/>
  <c r="LE259" i="9" s="1"/>
  <c r="MF44" i="42"/>
  <c r="MF39" i="42"/>
  <c r="MF37" i="42"/>
  <c r="MF35" i="42"/>
  <c r="MF36" i="42"/>
  <c r="MF38" i="42"/>
  <c r="MF34" i="42"/>
  <c r="MG5" i="42"/>
  <c r="MG32" i="42" s="1"/>
  <c r="MF40" i="42"/>
  <c r="MF45" i="42"/>
  <c r="MF33" i="42"/>
  <c r="MF41" i="42"/>
  <c r="CW73" i="9"/>
  <c r="CX17" i="9"/>
  <c r="CW179" i="9"/>
  <c r="CW41" i="9"/>
  <c r="CW176" i="9"/>
  <c r="CX13" i="9"/>
  <c r="CX189" i="9"/>
  <c r="CX22" i="9"/>
  <c r="CX23" i="9" s="1"/>
  <c r="CX8" i="9"/>
  <c r="CX9" i="9"/>
  <c r="CY3" i="9"/>
  <c r="CW232" i="9" l="1"/>
  <c r="CW216" i="9"/>
  <c r="CV220" i="9"/>
  <c r="CU231" i="9"/>
  <c r="CU552" i="9" s="1"/>
  <c r="CX303" i="9"/>
  <c r="LH29" i="43"/>
  <c r="LF258" i="9" s="1"/>
  <c r="MO29" i="43"/>
  <c r="NK29" i="43"/>
  <c r="MZ29" i="43"/>
  <c r="PC29" i="43"/>
  <c r="NV29" i="43"/>
  <c r="OG29" i="43"/>
  <c r="MD29" i="43"/>
  <c r="LS29" i="43"/>
  <c r="LQ258" i="9" s="1"/>
  <c r="OR29" i="43"/>
  <c r="FN34" i="9"/>
  <c r="FN36" i="9" s="1"/>
  <c r="FN37" i="9" s="1"/>
  <c r="GF33" i="9"/>
  <c r="LT5" i="43"/>
  <c r="LH27" i="43"/>
  <c r="LF257" i="9" s="1"/>
  <c r="LH16" i="43"/>
  <c r="LF247" i="9" s="1"/>
  <c r="MP5" i="43"/>
  <c r="MD27" i="43"/>
  <c r="MD16" i="43"/>
  <c r="NL5" i="43"/>
  <c r="MZ27" i="43"/>
  <c r="MZ16" i="43"/>
  <c r="OH5" i="43"/>
  <c r="NV27" i="43"/>
  <c r="NV16" i="43"/>
  <c r="PD5" i="43"/>
  <c r="OR27" i="43"/>
  <c r="OR16" i="43"/>
  <c r="PO5" i="43"/>
  <c r="PC27" i="43"/>
  <c r="PC16" i="43"/>
  <c r="OS5" i="43"/>
  <c r="OG27" i="43"/>
  <c r="OG16" i="43"/>
  <c r="NW5" i="43"/>
  <c r="NK27" i="43"/>
  <c r="NK16" i="43"/>
  <c r="NA5" i="43"/>
  <c r="MO27" i="43"/>
  <c r="MO16" i="43"/>
  <c r="ME5" i="43"/>
  <c r="LS27" i="43"/>
  <c r="LS16" i="43"/>
  <c r="CV245" i="9"/>
  <c r="LH25" i="43"/>
  <c r="LF255" i="9" s="1"/>
  <c r="LH14" i="43"/>
  <c r="LF246" i="9" s="1"/>
  <c r="LH31" i="43"/>
  <c r="LF260" i="9" s="1"/>
  <c r="LI5" i="43"/>
  <c r="LH24" i="43"/>
  <c r="LF254" i="9" s="1"/>
  <c r="LH32" i="43"/>
  <c r="LF261" i="9" s="1"/>
  <c r="LH17" i="43"/>
  <c r="LF248" i="9" s="1"/>
  <c r="LH30" i="43"/>
  <c r="LF259" i="9" s="1"/>
  <c r="MG38" i="42"/>
  <c r="MG36" i="42"/>
  <c r="MG34" i="42"/>
  <c r="MG37" i="42"/>
  <c r="MH5" i="42"/>
  <c r="MH32" i="42" s="1"/>
  <c r="MG44" i="42"/>
  <c r="MG39" i="42"/>
  <c r="MG35" i="42"/>
  <c r="MG40" i="42"/>
  <c r="MG45" i="42"/>
  <c r="MG33" i="42"/>
  <c r="MG41" i="42"/>
  <c r="CX14" i="9"/>
  <c r="CX18" i="9"/>
  <c r="CX19" i="9"/>
  <c r="CY4" i="9"/>
  <c r="CY10" i="9"/>
  <c r="CV228" i="9" l="1"/>
  <c r="CU224" i="9"/>
  <c r="CU225" i="9" s="1"/>
  <c r="CX215" i="9"/>
  <c r="CX222" i="9"/>
  <c r="CV221" i="9"/>
  <c r="CV223" i="9" s="1"/>
  <c r="CV226" i="9"/>
  <c r="CV227" i="9" s="1"/>
  <c r="NL29" i="43"/>
  <c r="NW29" i="43"/>
  <c r="ME29" i="43"/>
  <c r="MP29" i="43"/>
  <c r="NA29" i="43"/>
  <c r="LT29" i="43"/>
  <c r="LR258" i="9" s="1"/>
  <c r="PD29" i="43"/>
  <c r="LI29" i="43"/>
  <c r="LG258" i="9" s="1"/>
  <c r="OS29" i="43"/>
  <c r="PO29" i="43"/>
  <c r="OH29" i="43"/>
  <c r="FO34" i="9"/>
  <c r="FO36" i="9" s="1"/>
  <c r="FO37" i="9" s="1"/>
  <c r="GG33" i="9"/>
  <c r="CY145" i="9"/>
  <c r="LU5" i="43"/>
  <c r="LI27" i="43"/>
  <c r="LI16" i="43"/>
  <c r="LG247" i="9" s="1"/>
  <c r="MQ5" i="43"/>
  <c r="ME27" i="43"/>
  <c r="ME16" i="43"/>
  <c r="NM5" i="43"/>
  <c r="NA27" i="43"/>
  <c r="NA16" i="43"/>
  <c r="OI5" i="43"/>
  <c r="NW27" i="43"/>
  <c r="NW16" i="43"/>
  <c r="PE5" i="43"/>
  <c r="OS27" i="43"/>
  <c r="OS16" i="43"/>
  <c r="QA5" i="43"/>
  <c r="PO27" i="43"/>
  <c r="PO16" i="43"/>
  <c r="PP5" i="43"/>
  <c r="PD27" i="43"/>
  <c r="PD16" i="43"/>
  <c r="OT5" i="43"/>
  <c r="OH27" i="43"/>
  <c r="OH16" i="43"/>
  <c r="NX5" i="43"/>
  <c r="NL27" i="43"/>
  <c r="NL16" i="43"/>
  <c r="NB5" i="43"/>
  <c r="MP27" i="43"/>
  <c r="MP16" i="43"/>
  <c r="MF5" i="43"/>
  <c r="LT27" i="43"/>
  <c r="LT16" i="43"/>
  <c r="CX42" i="9"/>
  <c r="LI25" i="43"/>
  <c r="LG255" i="9" s="1"/>
  <c r="CY24" i="9"/>
  <c r="LI14" i="43"/>
  <c r="LG246" i="9" s="1"/>
  <c r="LI31" i="43"/>
  <c r="LG260" i="9" s="1"/>
  <c r="LI24" i="43"/>
  <c r="LG254" i="9" s="1"/>
  <c r="LI17" i="43"/>
  <c r="LG248" i="9" s="1"/>
  <c r="LJ5" i="43"/>
  <c r="LG257" i="9"/>
  <c r="LI30" i="43"/>
  <c r="LG259" i="9" s="1"/>
  <c r="LI32" i="43"/>
  <c r="LG261" i="9" s="1"/>
  <c r="MH44" i="42"/>
  <c r="MH39" i="42"/>
  <c r="MH37" i="42"/>
  <c r="MH35" i="42"/>
  <c r="MH38" i="42"/>
  <c r="MH34" i="42"/>
  <c r="MH36" i="42"/>
  <c r="MI5" i="42"/>
  <c r="MI32" i="42" s="1"/>
  <c r="MH40" i="42"/>
  <c r="MH45" i="42"/>
  <c r="MH33" i="42"/>
  <c r="MH41" i="42"/>
  <c r="CX73" i="9"/>
  <c r="CY17" i="9"/>
  <c r="CX41" i="9"/>
  <c r="CY13" i="9"/>
  <c r="CX179" i="9"/>
  <c r="CX176" i="9"/>
  <c r="CY22" i="9"/>
  <c r="CY23" i="9" s="1"/>
  <c r="CY8" i="9"/>
  <c r="CZ3" i="9"/>
  <c r="CY9" i="9"/>
  <c r="CY189" i="9"/>
  <c r="CU230" i="9" l="1"/>
  <c r="CU233" i="9" s="1"/>
  <c r="CU549" i="9"/>
  <c r="CX216" i="9"/>
  <c r="CX217" i="9" s="1"/>
  <c r="CX232" i="9"/>
  <c r="CV231" i="9"/>
  <c r="CY303" i="9"/>
  <c r="MQ29" i="43"/>
  <c r="OI29" i="43"/>
  <c r="NB29" i="43"/>
  <c r="QA29" i="43"/>
  <c r="PP29" i="43"/>
  <c r="MF29" i="43"/>
  <c r="NM29" i="43"/>
  <c r="PE29" i="43"/>
  <c r="LJ29" i="43"/>
  <c r="LH258" i="9" s="1"/>
  <c r="NX29" i="43"/>
  <c r="LU29" i="43"/>
  <c r="LS258" i="9" s="1"/>
  <c r="OT29" i="43"/>
  <c r="FP34" i="9"/>
  <c r="FP36" i="9" s="1"/>
  <c r="FP37" i="9" s="1"/>
  <c r="GH33" i="9"/>
  <c r="LV5" i="43"/>
  <c r="LJ27" i="43"/>
  <c r="LH257" i="9" s="1"/>
  <c r="LJ16" i="43"/>
  <c r="LH247" i="9" s="1"/>
  <c r="MR5" i="43"/>
  <c r="MF27" i="43"/>
  <c r="MF16" i="43"/>
  <c r="NN5" i="43"/>
  <c r="NB27" i="43"/>
  <c r="NB16" i="43"/>
  <c r="OJ5" i="43"/>
  <c r="NX27" i="43"/>
  <c r="NX16" i="43"/>
  <c r="PF5" i="43"/>
  <c r="OT27" i="43"/>
  <c r="OT16" i="43"/>
  <c r="QB5" i="43"/>
  <c r="PP27" i="43"/>
  <c r="PP16" i="43"/>
  <c r="QA27" i="43"/>
  <c r="QA16" i="43"/>
  <c r="PQ5" i="43"/>
  <c r="PE27" i="43"/>
  <c r="PE16" i="43"/>
  <c r="OU5" i="43"/>
  <c r="OI27" i="43"/>
  <c r="OI16" i="43"/>
  <c r="NY5" i="43"/>
  <c r="NM27" i="43"/>
  <c r="NM16" i="43"/>
  <c r="NC5" i="43"/>
  <c r="MQ27" i="43"/>
  <c r="MQ16" i="43"/>
  <c r="MG5" i="43"/>
  <c r="LU27" i="43"/>
  <c r="LU16" i="43"/>
  <c r="CW245" i="9"/>
  <c r="LJ25" i="43"/>
  <c r="LH255" i="9" s="1"/>
  <c r="LJ14" i="43"/>
  <c r="LH246" i="9" s="1"/>
  <c r="LJ31" i="43"/>
  <c r="LH260" i="9" s="1"/>
  <c r="LJ32" i="43"/>
  <c r="LH261" i="9" s="1"/>
  <c r="LJ24" i="43"/>
  <c r="LH254" i="9" s="1"/>
  <c r="LJ17" i="43"/>
  <c r="LH248" i="9" s="1"/>
  <c r="LJ30" i="43"/>
  <c r="LH259" i="9" s="1"/>
  <c r="MI44" i="42"/>
  <c r="MI38" i="42"/>
  <c r="MI36" i="42"/>
  <c r="MI34" i="42"/>
  <c r="MI39" i="42"/>
  <c r="MI35" i="42"/>
  <c r="MJ5" i="42"/>
  <c r="MJ32" i="42" s="1"/>
  <c r="MI37" i="42"/>
  <c r="MI40" i="42"/>
  <c r="MI45" i="42"/>
  <c r="MI33" i="42"/>
  <c r="MI41" i="42"/>
  <c r="CY14" i="9"/>
  <c r="CY18" i="9"/>
  <c r="CY19" i="9"/>
  <c r="CZ4" i="9"/>
  <c r="CZ10" i="9"/>
  <c r="CV354" i="9" l="1"/>
  <c r="CV552" i="9"/>
  <c r="CX218" i="9"/>
  <c r="CX229" i="9" s="1"/>
  <c r="CX219" i="9"/>
  <c r="CY215" i="9"/>
  <c r="CY222" i="9"/>
  <c r="CW228" i="9"/>
  <c r="CV224" i="9"/>
  <c r="CV225" i="9" s="1"/>
  <c r="OJ29" i="43"/>
  <c r="QB29" i="43"/>
  <c r="PF29" i="43"/>
  <c r="MR29" i="43"/>
  <c r="LV29" i="43"/>
  <c r="LT258" i="9" s="1"/>
  <c r="OU29" i="43"/>
  <c r="NN29" i="43"/>
  <c r="PQ29" i="43"/>
  <c r="NY29" i="43"/>
  <c r="MG29" i="43"/>
  <c r="NC29" i="43"/>
  <c r="FQ34" i="9"/>
  <c r="FQ36" i="9" s="1"/>
  <c r="FQ37" i="9" s="1"/>
  <c r="GI33" i="9"/>
  <c r="CZ145" i="9"/>
  <c r="MS5" i="43"/>
  <c r="MG27" i="43"/>
  <c r="MG16" i="43"/>
  <c r="NO5" i="43"/>
  <c r="NC27" i="43"/>
  <c r="NC16" i="43"/>
  <c r="OK5" i="43"/>
  <c r="NY27" i="43"/>
  <c r="NY16" i="43"/>
  <c r="PG5" i="43"/>
  <c r="OU27" i="43"/>
  <c r="OU16" i="43"/>
  <c r="QC5" i="43"/>
  <c r="PQ27" i="43"/>
  <c r="PQ16" i="43"/>
  <c r="QB27" i="43"/>
  <c r="QB16" i="43"/>
  <c r="PR5" i="43"/>
  <c r="PF27" i="43"/>
  <c r="PF16" i="43"/>
  <c r="OV5" i="43"/>
  <c r="OJ27" i="43"/>
  <c r="OJ16" i="43"/>
  <c r="NZ5" i="43"/>
  <c r="NN27" i="43"/>
  <c r="NN16" i="43"/>
  <c r="ND5" i="43"/>
  <c r="MR27" i="43"/>
  <c r="MR16" i="43"/>
  <c r="MH5" i="43"/>
  <c r="LV27" i="43"/>
  <c r="LV16" i="43"/>
  <c r="CY42" i="9"/>
  <c r="LK25" i="43"/>
  <c r="LI255" i="9" s="1"/>
  <c r="CZ24" i="9"/>
  <c r="LI247" i="9"/>
  <c r="LK14" i="43"/>
  <c r="LI246" i="9" s="1"/>
  <c r="LK31" i="43"/>
  <c r="LI260" i="9" s="1"/>
  <c r="LK32" i="43"/>
  <c r="LI261" i="9" s="1"/>
  <c r="LK30" i="43"/>
  <c r="LI259" i="9" s="1"/>
  <c r="LK17" i="43"/>
  <c r="LI248" i="9" s="1"/>
  <c r="LK24" i="43"/>
  <c r="LI254" i="9" s="1"/>
  <c r="LI257" i="9"/>
  <c r="MJ44" i="42"/>
  <c r="MJ39" i="42"/>
  <c r="MJ37" i="42"/>
  <c r="MJ35" i="42"/>
  <c r="MJ36" i="42"/>
  <c r="MJ38" i="42"/>
  <c r="MJ34" i="42"/>
  <c r="MK5" i="42"/>
  <c r="MK32" i="42" s="1"/>
  <c r="MJ40" i="42"/>
  <c r="MJ45" i="42"/>
  <c r="MJ33" i="42"/>
  <c r="MJ41" i="42"/>
  <c r="CY73" i="9"/>
  <c r="CZ17" i="9"/>
  <c r="CY41" i="9"/>
  <c r="CZ13" i="9"/>
  <c r="CY179" i="9"/>
  <c r="CY176" i="9"/>
  <c r="DA3" i="9"/>
  <c r="CZ189" i="9"/>
  <c r="CZ8" i="9"/>
  <c r="CZ22" i="9"/>
  <c r="CZ23" i="9" s="1"/>
  <c r="CZ9" i="9"/>
  <c r="CV230" i="9" l="1"/>
  <c r="CV233" i="9" s="1"/>
  <c r="CV549" i="9"/>
  <c r="CX220" i="9"/>
  <c r="CY216" i="9"/>
  <c r="CY217" i="9" s="1"/>
  <c r="CY232" i="9"/>
  <c r="CZ303" i="9"/>
  <c r="NO29" i="43"/>
  <c r="PR29" i="43"/>
  <c r="PG29" i="43"/>
  <c r="MS29" i="43"/>
  <c r="OK29" i="43"/>
  <c r="NZ29" i="43"/>
  <c r="MH29" i="43"/>
  <c r="ND29" i="43"/>
  <c r="OV29" i="43"/>
  <c r="QC29" i="43"/>
  <c r="FR34" i="9"/>
  <c r="FR36" i="9" s="1"/>
  <c r="FR37" i="9" s="1"/>
  <c r="GJ33" i="9"/>
  <c r="MT5" i="43"/>
  <c r="MH27" i="43"/>
  <c r="MH16" i="43"/>
  <c r="NP5" i="43"/>
  <c r="ND27" i="43"/>
  <c r="ND16" i="43"/>
  <c r="OL5" i="43"/>
  <c r="NZ27" i="43"/>
  <c r="NZ16" i="43"/>
  <c r="PH5" i="43"/>
  <c r="OV27" i="43"/>
  <c r="OV16" i="43"/>
  <c r="QD5" i="43"/>
  <c r="PR27" i="43"/>
  <c r="PR16" i="43"/>
  <c r="QC27" i="43"/>
  <c r="QC16" i="43"/>
  <c r="PS5" i="43"/>
  <c r="PG27" i="43"/>
  <c r="PG16" i="43"/>
  <c r="OW5" i="43"/>
  <c r="OK27" i="43"/>
  <c r="OK16" i="43"/>
  <c r="OA5" i="43"/>
  <c r="NO27" i="43"/>
  <c r="NO16" i="43"/>
  <c r="NE5" i="43"/>
  <c r="MS27" i="43"/>
  <c r="MS16" i="43"/>
  <c r="CX245" i="9"/>
  <c r="LL25" i="43"/>
  <c r="LJ255" i="9" s="1"/>
  <c r="LJ247" i="9"/>
  <c r="LL14" i="43"/>
  <c r="LJ246" i="9" s="1"/>
  <c r="LL31" i="43"/>
  <c r="LJ260" i="9" s="1"/>
  <c r="LL32" i="43"/>
  <c r="LJ261" i="9" s="1"/>
  <c r="LJ257" i="9"/>
  <c r="LL24" i="43"/>
  <c r="LJ254" i="9" s="1"/>
  <c r="LL30" i="43"/>
  <c r="LJ259" i="9" s="1"/>
  <c r="LL17" i="43"/>
  <c r="LJ248" i="9" s="1"/>
  <c r="MK38" i="42"/>
  <c r="MK36" i="42"/>
  <c r="MK34" i="42"/>
  <c r="MK44" i="42"/>
  <c r="MK37" i="42"/>
  <c r="ML5" i="42"/>
  <c r="ML32" i="42" s="1"/>
  <c r="MK39" i="42"/>
  <c r="MK35" i="42"/>
  <c r="MK40" i="42"/>
  <c r="MK45" i="42"/>
  <c r="MK33" i="42"/>
  <c r="MK41" i="42"/>
  <c r="CZ14" i="9"/>
  <c r="CZ18" i="9"/>
  <c r="CZ19" i="9"/>
  <c r="DA4" i="9"/>
  <c r="DA10" i="9"/>
  <c r="CY218" i="9" l="1"/>
  <c r="CY229" i="9" s="1"/>
  <c r="CZ215" i="9"/>
  <c r="CZ222" i="9"/>
  <c r="CX221" i="9"/>
  <c r="CX223" i="9" s="1"/>
  <c r="CX226" i="9"/>
  <c r="CX227" i="9" s="1"/>
  <c r="CY219" i="9"/>
  <c r="OL29" i="43"/>
  <c r="OW29" i="43"/>
  <c r="QD29" i="43"/>
  <c r="MT29" i="43"/>
  <c r="NP29" i="43"/>
  <c r="PS29" i="43"/>
  <c r="PH29" i="43"/>
  <c r="OA29" i="43"/>
  <c r="NE29" i="43"/>
  <c r="FS34" i="9"/>
  <c r="FS36" i="9" s="1"/>
  <c r="FS37" i="9" s="1"/>
  <c r="GK33" i="9"/>
  <c r="DA145" i="9"/>
  <c r="NQ5" i="43"/>
  <c r="NE27" i="43"/>
  <c r="NE16" i="43"/>
  <c r="OM5" i="43"/>
  <c r="OA27" i="43"/>
  <c r="OA16" i="43"/>
  <c r="PI5" i="43"/>
  <c r="OW27" i="43"/>
  <c r="OW16" i="43"/>
  <c r="QE5" i="43"/>
  <c r="PS27" i="43"/>
  <c r="PS16" i="43"/>
  <c r="QD27" i="43"/>
  <c r="QD16" i="43"/>
  <c r="PT5" i="43"/>
  <c r="PH27" i="43"/>
  <c r="PH16" i="43"/>
  <c r="OX5" i="43"/>
  <c r="OL27" i="43"/>
  <c r="OL16" i="43"/>
  <c r="OB5" i="43"/>
  <c r="NP27" i="43"/>
  <c r="NP16" i="43"/>
  <c r="NF5" i="43"/>
  <c r="MT27" i="43"/>
  <c r="MT16" i="43"/>
  <c r="CZ42" i="9"/>
  <c r="LM25" i="43"/>
  <c r="LK255" i="9" s="1"/>
  <c r="DA24" i="9"/>
  <c r="LK247" i="9"/>
  <c r="LM14" i="43"/>
  <c r="LK246" i="9" s="1"/>
  <c r="LM31" i="43"/>
  <c r="LK260" i="9" s="1"/>
  <c r="LM32" i="43"/>
  <c r="LK261" i="9" s="1"/>
  <c r="LM24" i="43"/>
  <c r="LK254" i="9" s="1"/>
  <c r="LM17" i="43"/>
  <c r="LK248" i="9" s="1"/>
  <c r="LK257" i="9"/>
  <c r="LM30" i="43"/>
  <c r="LK259" i="9" s="1"/>
  <c r="ML44" i="42"/>
  <c r="ML39" i="42"/>
  <c r="ML37" i="42"/>
  <c r="ML35" i="42"/>
  <c r="ML38" i="42"/>
  <c r="ML34" i="42"/>
  <c r="ML36" i="42"/>
  <c r="MM5" i="42"/>
  <c r="MM32" i="42" s="1"/>
  <c r="ML40" i="42"/>
  <c r="ML45" i="42"/>
  <c r="ML33" i="42"/>
  <c r="ML41" i="42"/>
  <c r="CZ73" i="9"/>
  <c r="DA17" i="9"/>
  <c r="CZ41" i="9"/>
  <c r="DA13" i="9"/>
  <c r="CZ179" i="9"/>
  <c r="CZ176" i="9"/>
  <c r="DA8" i="9"/>
  <c r="DA9" i="9"/>
  <c r="DA189" i="9"/>
  <c r="DB3" i="9"/>
  <c r="DA22" i="9"/>
  <c r="DA23" i="9" s="1"/>
  <c r="CX231" i="9" l="1"/>
  <c r="CZ216" i="9"/>
  <c r="CZ232" i="9"/>
  <c r="CY220" i="9"/>
  <c r="DA303" i="9"/>
  <c r="OX29" i="43"/>
  <c r="QE29" i="43"/>
  <c r="NQ29" i="43"/>
  <c r="PT29" i="43"/>
  <c r="PI29" i="43"/>
  <c r="NF29" i="43"/>
  <c r="OB29" i="43"/>
  <c r="OM29" i="43"/>
  <c r="FT34" i="9"/>
  <c r="FT36" i="9" s="1"/>
  <c r="FT37" i="9" s="1"/>
  <c r="GL33" i="9"/>
  <c r="NR5" i="43"/>
  <c r="NF27" i="43"/>
  <c r="NF16" i="43"/>
  <c r="ON5" i="43"/>
  <c r="OB27" i="43"/>
  <c r="OB16" i="43"/>
  <c r="PJ5" i="43"/>
  <c r="OX27" i="43"/>
  <c r="OX16" i="43"/>
  <c r="QF5" i="43"/>
  <c r="PT27" i="43"/>
  <c r="PT16" i="43"/>
  <c r="QE27" i="43"/>
  <c r="QE16" i="43"/>
  <c r="PU5" i="43"/>
  <c r="PI27" i="43"/>
  <c r="PI16" i="43"/>
  <c r="OY5" i="43"/>
  <c r="OM27" i="43"/>
  <c r="OM16" i="43"/>
  <c r="OC5" i="43"/>
  <c r="NQ27" i="43"/>
  <c r="NQ16" i="43"/>
  <c r="LN25" i="43"/>
  <c r="LL255" i="9" s="1"/>
  <c r="LL247" i="9"/>
  <c r="LN14" i="43"/>
  <c r="LL246" i="9" s="1"/>
  <c r="LN31" i="43"/>
  <c r="LL260" i="9" s="1"/>
  <c r="LN17" i="43"/>
  <c r="LL248" i="9" s="1"/>
  <c r="LN32" i="43"/>
  <c r="LL261" i="9" s="1"/>
  <c r="LL257" i="9"/>
  <c r="LN24" i="43"/>
  <c r="LL254" i="9" s="1"/>
  <c r="LN30" i="43"/>
  <c r="LL259" i="9" s="1"/>
  <c r="MM44" i="42"/>
  <c r="MM38" i="42"/>
  <c r="MM36" i="42"/>
  <c r="MM34" i="42"/>
  <c r="MM39" i="42"/>
  <c r="MM35" i="42"/>
  <c r="MN5" i="42"/>
  <c r="MN32" i="42" s="1"/>
  <c r="MM37" i="42"/>
  <c r="MM40" i="42"/>
  <c r="MM45" i="42"/>
  <c r="MM33" i="42"/>
  <c r="MM41" i="42"/>
  <c r="DA14" i="9"/>
  <c r="DA18" i="9"/>
  <c r="DB10" i="9"/>
  <c r="DB4" i="9"/>
  <c r="DA19" i="9"/>
  <c r="CX354" i="9" l="1"/>
  <c r="CX552" i="9"/>
  <c r="CY221" i="9"/>
  <c r="CY223" i="9" s="1"/>
  <c r="CY226" i="9"/>
  <c r="CY227" i="9" s="1"/>
  <c r="CY228" i="9"/>
  <c r="CX224" i="9"/>
  <c r="CX225" i="9" s="1"/>
  <c r="DA215" i="9"/>
  <c r="DA222" i="9"/>
  <c r="QF29" i="43"/>
  <c r="PU29" i="43"/>
  <c r="PJ29" i="43"/>
  <c r="OC29" i="43"/>
  <c r="NR29" i="43"/>
  <c r="ON29" i="43"/>
  <c r="OY29" i="43"/>
  <c r="FU34" i="9"/>
  <c r="FU36" i="9" s="1"/>
  <c r="FU37" i="9" s="1"/>
  <c r="GM33" i="9"/>
  <c r="DB145" i="9"/>
  <c r="OO5" i="43"/>
  <c r="OC27" i="43"/>
  <c r="OC16" i="43"/>
  <c r="PK5" i="43"/>
  <c r="OY27" i="43"/>
  <c r="OY16" i="43"/>
  <c r="QG5" i="43"/>
  <c r="PU27" i="43"/>
  <c r="PU16" i="43"/>
  <c r="QF27" i="43"/>
  <c r="QF16" i="43"/>
  <c r="PV5" i="43"/>
  <c r="PJ27" i="43"/>
  <c r="PJ16" i="43"/>
  <c r="OZ5" i="43"/>
  <c r="ON27" i="43"/>
  <c r="ON16" i="43"/>
  <c r="OD5" i="43"/>
  <c r="NR27" i="43"/>
  <c r="NR16" i="43"/>
  <c r="DA42" i="9"/>
  <c r="LO25" i="43"/>
  <c r="LM255" i="9" s="1"/>
  <c r="DB24" i="9"/>
  <c r="LM247" i="9"/>
  <c r="LO14" i="43"/>
  <c r="LM246" i="9" s="1"/>
  <c r="LO31" i="43"/>
  <c r="LM260" i="9" s="1"/>
  <c r="LO17" i="43"/>
  <c r="LM248" i="9" s="1"/>
  <c r="LO30" i="43"/>
  <c r="LM259" i="9" s="1"/>
  <c r="LM257" i="9"/>
  <c r="LO24" i="43"/>
  <c r="LM254" i="9" s="1"/>
  <c r="LO32" i="43"/>
  <c r="LM261" i="9" s="1"/>
  <c r="MN44" i="42"/>
  <c r="MN39" i="42"/>
  <c r="MN37" i="42"/>
  <c r="MN35" i="42"/>
  <c r="MN36" i="42"/>
  <c r="MN38" i="42"/>
  <c r="MN34" i="42"/>
  <c r="MO5" i="42"/>
  <c r="MO32" i="42" s="1"/>
  <c r="MN40" i="42"/>
  <c r="MN45" i="42"/>
  <c r="MN33" i="42"/>
  <c r="MN41" i="42"/>
  <c r="DA73" i="9"/>
  <c r="DB17" i="9"/>
  <c r="DA179" i="9"/>
  <c r="DA176" i="9"/>
  <c r="DB13" i="9"/>
  <c r="DA41" i="9"/>
  <c r="DB189" i="9"/>
  <c r="DB22" i="9"/>
  <c r="DB23" i="9" s="1"/>
  <c r="DB8" i="9"/>
  <c r="DB9" i="9"/>
  <c r="DC3" i="9"/>
  <c r="CX230" i="9" l="1"/>
  <c r="CX233" i="9" s="1"/>
  <c r="CX549" i="9"/>
  <c r="DA216" i="9"/>
  <c r="DA217" i="9" s="1"/>
  <c r="DA232" i="9"/>
  <c r="CY231" i="9"/>
  <c r="CY552" i="9" s="1"/>
  <c r="DB303" i="9"/>
  <c r="PV29" i="43"/>
  <c r="OO29" i="43"/>
  <c r="OZ29" i="43"/>
  <c r="QG29" i="43"/>
  <c r="PK29" i="43"/>
  <c r="OD29" i="43"/>
  <c r="FV34" i="9"/>
  <c r="FV36" i="9" s="1"/>
  <c r="FV37" i="9" s="1"/>
  <c r="GN33" i="9"/>
  <c r="OP5" i="43"/>
  <c r="OD27" i="43"/>
  <c r="OD16" i="43"/>
  <c r="PL5" i="43"/>
  <c r="OZ27" i="43"/>
  <c r="OZ16" i="43"/>
  <c r="QH5" i="43"/>
  <c r="PV27" i="43"/>
  <c r="PV16" i="43"/>
  <c r="QG27" i="43"/>
  <c r="QG16" i="43"/>
  <c r="PW5" i="43"/>
  <c r="PK27" i="43"/>
  <c r="PK16" i="43"/>
  <c r="PA5" i="43"/>
  <c r="OO27" i="43"/>
  <c r="OO16" i="43"/>
  <c r="LP25" i="43"/>
  <c r="LN255" i="9" s="1"/>
  <c r="LN247" i="9"/>
  <c r="LP14" i="43"/>
  <c r="LN246" i="9" s="1"/>
  <c r="LP31" i="43"/>
  <c r="LN260" i="9" s="1"/>
  <c r="LP32" i="43"/>
  <c r="LN261" i="9" s="1"/>
  <c r="LP17" i="43"/>
  <c r="LN248" i="9" s="1"/>
  <c r="LN257" i="9"/>
  <c r="LP30" i="43"/>
  <c r="LN259" i="9" s="1"/>
  <c r="LP24" i="43"/>
  <c r="LN254" i="9" s="1"/>
  <c r="MO38" i="42"/>
  <c r="MO36" i="42"/>
  <c r="MO34" i="42"/>
  <c r="MO37" i="42"/>
  <c r="MP5" i="42"/>
  <c r="MP32" i="42" s="1"/>
  <c r="MO44" i="42"/>
  <c r="MO39" i="42"/>
  <c r="MO35" i="42"/>
  <c r="MO40" i="42"/>
  <c r="MO45" i="42"/>
  <c r="MO33" i="42"/>
  <c r="MO41" i="42"/>
  <c r="DB14" i="9"/>
  <c r="DB18" i="9"/>
  <c r="DC10" i="9"/>
  <c r="DC4" i="9"/>
  <c r="DB19" i="9"/>
  <c r="DA218" i="9" l="1"/>
  <c r="CZ228" i="9"/>
  <c r="CY224" i="9"/>
  <c r="CY225" i="9" s="1"/>
  <c r="DB215" i="9"/>
  <c r="DB222" i="9"/>
  <c r="DA219" i="9"/>
  <c r="PW29" i="43"/>
  <c r="PL29" i="43"/>
  <c r="OP29" i="43"/>
  <c r="PA29" i="43"/>
  <c r="QH29" i="43"/>
  <c r="FW34" i="9"/>
  <c r="FW36" i="9" s="1"/>
  <c r="FW37" i="9" s="1"/>
  <c r="GO33" i="9"/>
  <c r="DC145" i="9"/>
  <c r="PM5" i="43"/>
  <c r="PA27" i="43"/>
  <c r="PA16" i="43"/>
  <c r="QI5" i="43"/>
  <c r="PW27" i="43"/>
  <c r="PW16" i="43"/>
  <c r="QH27" i="43"/>
  <c r="QH16" i="43"/>
  <c r="PX5" i="43"/>
  <c r="PL27" i="43"/>
  <c r="PL16" i="43"/>
  <c r="PB5" i="43"/>
  <c r="OP27" i="43"/>
  <c r="OP16" i="43"/>
  <c r="DB42" i="9"/>
  <c r="LQ25" i="43"/>
  <c r="LO255" i="9" s="1"/>
  <c r="DC24" i="9"/>
  <c r="LO247" i="9"/>
  <c r="LQ14" i="43"/>
  <c r="LO246" i="9" s="1"/>
  <c r="LQ31" i="43"/>
  <c r="LO260" i="9" s="1"/>
  <c r="LQ17" i="43"/>
  <c r="LO248" i="9" s="1"/>
  <c r="LQ30" i="43"/>
  <c r="LO259" i="9" s="1"/>
  <c r="LO257" i="9"/>
  <c r="LQ32" i="43"/>
  <c r="LO261" i="9" s="1"/>
  <c r="LQ24" i="43"/>
  <c r="LO254" i="9" s="1"/>
  <c r="MP44" i="42"/>
  <c r="MP39" i="42"/>
  <c r="MP37" i="42"/>
  <c r="MP35" i="42"/>
  <c r="MP38" i="42"/>
  <c r="MP34" i="42"/>
  <c r="MP36" i="42"/>
  <c r="MQ5" i="42"/>
  <c r="MQ32" i="42" s="1"/>
  <c r="MP40" i="42"/>
  <c r="MP45" i="42"/>
  <c r="MP33" i="42"/>
  <c r="MP41" i="42"/>
  <c r="DB73" i="9"/>
  <c r="DC13" i="9"/>
  <c r="DC17" i="9"/>
  <c r="DB179" i="9"/>
  <c r="DB176" i="9"/>
  <c r="DB41" i="9"/>
  <c r="DC22" i="9"/>
  <c r="DC23" i="9" s="1"/>
  <c r="DC8" i="9"/>
  <c r="DC9" i="9"/>
  <c r="DC189" i="9"/>
  <c r="DD3" i="9"/>
  <c r="CY230" i="9" l="1"/>
  <c r="CY233" i="9" s="1"/>
  <c r="CY549" i="9"/>
  <c r="DA229" i="9"/>
  <c r="DA220" i="9"/>
  <c r="DB216" i="9"/>
  <c r="DB217" i="9" s="1"/>
  <c r="DB218" i="9" s="1"/>
  <c r="DB229" i="9" s="1"/>
  <c r="DB232" i="9"/>
  <c r="DC303" i="9"/>
  <c r="PM29" i="43"/>
  <c r="QI29" i="43"/>
  <c r="PX29" i="43"/>
  <c r="PB29" i="43"/>
  <c r="FX34" i="9"/>
  <c r="FX36" i="9" s="1"/>
  <c r="FX37" i="9" s="1"/>
  <c r="GP33" i="9"/>
  <c r="PN5" i="43"/>
  <c r="PB27" i="43"/>
  <c r="PB16" i="43"/>
  <c r="QJ5" i="43"/>
  <c r="PX27" i="43"/>
  <c r="PX16" i="43"/>
  <c r="QI27" i="43"/>
  <c r="QI16" i="43"/>
  <c r="PY5" i="43"/>
  <c r="PM27" i="43"/>
  <c r="PM16" i="43"/>
  <c r="LR25" i="43"/>
  <c r="LP255" i="9" s="1"/>
  <c r="LP247" i="9"/>
  <c r="LR14" i="43"/>
  <c r="LP246" i="9" s="1"/>
  <c r="LR31" i="43"/>
  <c r="LP260" i="9" s="1"/>
  <c r="LP257" i="9"/>
  <c r="LR24" i="43"/>
  <c r="LP254" i="9" s="1"/>
  <c r="LR30" i="43"/>
  <c r="LP259" i="9" s="1"/>
  <c r="LR17" i="43"/>
  <c r="LP248" i="9" s="1"/>
  <c r="LR32" i="43"/>
  <c r="LP261" i="9" s="1"/>
  <c r="MQ44" i="42"/>
  <c r="MQ38" i="42"/>
  <c r="MQ36" i="42"/>
  <c r="MQ34" i="42"/>
  <c r="MQ39" i="42"/>
  <c r="MQ35" i="42"/>
  <c r="MR5" i="42"/>
  <c r="MR32" i="42" s="1"/>
  <c r="MQ37" i="42"/>
  <c r="MQ40" i="42"/>
  <c r="MQ45" i="42"/>
  <c r="MQ33" i="42"/>
  <c r="MQ41" i="42"/>
  <c r="DC14" i="9"/>
  <c r="DC18" i="9"/>
  <c r="DC19" i="9"/>
  <c r="DD4" i="9"/>
  <c r="DD10" i="9"/>
  <c r="DC215" i="9" l="1"/>
  <c r="DC222" i="9"/>
  <c r="DB219" i="9"/>
  <c r="DA221" i="9"/>
  <c r="DA223" i="9" s="1"/>
  <c r="DA226" i="9"/>
  <c r="DA227" i="9" s="1"/>
  <c r="PY29" i="43"/>
  <c r="PN29" i="43"/>
  <c r="QJ29" i="43"/>
  <c r="FY34" i="9"/>
  <c r="FY36" i="9" s="1"/>
  <c r="FY37" i="9" s="1"/>
  <c r="GQ33" i="9"/>
  <c r="DD145" i="9"/>
  <c r="QK5" i="43"/>
  <c r="PY27" i="43"/>
  <c r="PY16" i="43"/>
  <c r="QJ27" i="43"/>
  <c r="QJ16" i="43"/>
  <c r="PZ5" i="43"/>
  <c r="PN27" i="43"/>
  <c r="PN16" i="43"/>
  <c r="DC42" i="9"/>
  <c r="LS25" i="43"/>
  <c r="LQ255" i="9" s="1"/>
  <c r="DD24" i="9"/>
  <c r="LQ247" i="9"/>
  <c r="LS14" i="43"/>
  <c r="LQ246" i="9" s="1"/>
  <c r="LS31" i="43"/>
  <c r="LQ260" i="9" s="1"/>
  <c r="LS17" i="43"/>
  <c r="LQ248" i="9" s="1"/>
  <c r="LQ257" i="9"/>
  <c r="LS30" i="43"/>
  <c r="LQ259" i="9" s="1"/>
  <c r="LS24" i="43"/>
  <c r="LQ254" i="9" s="1"/>
  <c r="LS32" i="43"/>
  <c r="LQ261" i="9" s="1"/>
  <c r="MR44" i="42"/>
  <c r="MR39" i="42"/>
  <c r="MR37" i="42"/>
  <c r="MR35" i="42"/>
  <c r="MR36" i="42"/>
  <c r="MR38" i="42"/>
  <c r="MR34" i="42"/>
  <c r="MS5" i="42"/>
  <c r="MS32" i="42" s="1"/>
  <c r="MR40" i="42"/>
  <c r="MR45" i="42"/>
  <c r="MR33" i="42"/>
  <c r="MR41" i="42"/>
  <c r="DC73" i="9"/>
  <c r="DD17" i="9"/>
  <c r="DC176" i="9"/>
  <c r="DC179" i="9"/>
  <c r="DC41" i="9"/>
  <c r="DD13" i="9"/>
  <c r="DE3" i="9"/>
  <c r="DD189" i="9"/>
  <c r="DD22" i="9"/>
  <c r="DD23" i="9" s="1"/>
  <c r="DD8" i="9"/>
  <c r="DD9" i="9"/>
  <c r="DB220" i="9" l="1"/>
  <c r="DB221" i="9" s="1"/>
  <c r="DB223" i="9" s="1"/>
  <c r="DA231" i="9"/>
  <c r="DA552" i="9" s="1"/>
  <c r="DC216" i="9"/>
  <c r="DC232" i="9"/>
  <c r="DB226" i="9"/>
  <c r="DB227" i="9" s="1"/>
  <c r="DD303" i="9"/>
  <c r="QK29" i="43"/>
  <c r="PZ29" i="43"/>
  <c r="FZ34" i="9"/>
  <c r="FZ36" i="9" s="1"/>
  <c r="FZ37" i="9" s="1"/>
  <c r="GR33" i="9"/>
  <c r="QL5" i="43"/>
  <c r="PZ27" i="43"/>
  <c r="PZ16" i="43"/>
  <c r="QK27" i="43"/>
  <c r="QK16" i="43"/>
  <c r="DB245" i="9"/>
  <c r="LT25" i="43"/>
  <c r="LR255" i="9" s="1"/>
  <c r="LR247" i="9"/>
  <c r="LT14" i="43"/>
  <c r="LR246" i="9" s="1"/>
  <c r="LT31" i="43"/>
  <c r="LR260" i="9" s="1"/>
  <c r="LT32" i="43"/>
  <c r="LR261" i="9" s="1"/>
  <c r="LT17" i="43"/>
  <c r="LR248" i="9" s="1"/>
  <c r="LR257" i="9"/>
  <c r="LT24" i="43"/>
  <c r="LR254" i="9" s="1"/>
  <c r="LT30" i="43"/>
  <c r="LR259" i="9" s="1"/>
  <c r="MS38" i="42"/>
  <c r="MS36" i="42"/>
  <c r="MS34" i="42"/>
  <c r="MS44" i="42"/>
  <c r="MS37" i="42"/>
  <c r="MT5" i="42"/>
  <c r="MT32" i="42" s="1"/>
  <c r="MS39" i="42"/>
  <c r="MS35" i="42"/>
  <c r="MS40" i="42"/>
  <c r="MS45" i="42"/>
  <c r="MS33" i="42"/>
  <c r="MS41" i="42"/>
  <c r="DD14" i="9"/>
  <c r="DD18" i="9"/>
  <c r="DE4" i="9"/>
  <c r="DE10" i="9"/>
  <c r="DD19" i="9"/>
  <c r="DB231" i="9" l="1"/>
  <c r="DB552" i="9" s="1"/>
  <c r="DD215" i="9"/>
  <c r="DD222" i="9"/>
  <c r="DB228" i="9"/>
  <c r="DA224" i="9"/>
  <c r="DA225" i="9" s="1"/>
  <c r="QL29" i="43"/>
  <c r="GA34" i="9"/>
  <c r="GA36" i="9" s="1"/>
  <c r="GA37" i="9" s="1"/>
  <c r="GS33" i="9"/>
  <c r="DB354" i="9"/>
  <c r="DE145" i="9"/>
  <c r="QL27" i="43"/>
  <c r="QL16" i="43"/>
  <c r="DD42" i="9"/>
  <c r="LU25" i="43"/>
  <c r="LS255" i="9" s="1"/>
  <c r="DE24" i="9"/>
  <c r="LS247" i="9"/>
  <c r="LU14" i="43"/>
  <c r="LS246" i="9" s="1"/>
  <c r="LU31" i="43"/>
  <c r="LS260" i="9" s="1"/>
  <c r="LU17" i="43"/>
  <c r="LS248" i="9" s="1"/>
  <c r="LS257" i="9"/>
  <c r="LU32" i="43"/>
  <c r="LS261" i="9" s="1"/>
  <c r="LU30" i="43"/>
  <c r="LS259" i="9" s="1"/>
  <c r="LU24" i="43"/>
  <c r="LS254" i="9" s="1"/>
  <c r="MT44" i="42"/>
  <c r="MT39" i="42"/>
  <c r="MT37" i="42"/>
  <c r="MT35" i="42"/>
  <c r="MT38" i="42"/>
  <c r="MT34" i="42"/>
  <c r="MT36" i="42"/>
  <c r="MU5" i="42"/>
  <c r="MU32" i="42" s="1"/>
  <c r="MT40" i="42"/>
  <c r="MT45" i="42"/>
  <c r="MT33" i="42"/>
  <c r="MT41" i="42"/>
  <c r="DD73" i="9"/>
  <c r="DE13" i="9"/>
  <c r="DE17" i="9"/>
  <c r="DD179" i="9"/>
  <c r="DD176" i="9"/>
  <c r="DD41" i="9"/>
  <c r="DE22" i="9"/>
  <c r="DE23" i="9" s="1"/>
  <c r="DF3" i="9"/>
  <c r="DE189" i="9"/>
  <c r="DE8" i="9"/>
  <c r="DE9" i="9"/>
  <c r="DA230" i="9" l="1"/>
  <c r="DA233" i="9" s="1"/>
  <c r="DA549" i="9"/>
  <c r="DC228" i="9"/>
  <c r="DB224" i="9"/>
  <c r="DB225" i="9" s="1"/>
  <c r="DD232" i="9"/>
  <c r="DD216" i="9"/>
  <c r="DD217" i="9" s="1"/>
  <c r="DE303" i="9"/>
  <c r="GB34" i="9"/>
  <c r="GB36" i="9" s="1"/>
  <c r="GB37" i="9" s="1"/>
  <c r="GT33" i="9"/>
  <c r="DC245" i="9"/>
  <c r="LV25" i="43"/>
  <c r="LT255" i="9" s="1"/>
  <c r="LT247" i="9"/>
  <c r="LV14" i="43"/>
  <c r="LT246" i="9" s="1"/>
  <c r="LV31" i="43"/>
  <c r="LT260" i="9" s="1"/>
  <c r="LV32" i="43"/>
  <c r="LT261" i="9" s="1"/>
  <c r="LV17" i="43"/>
  <c r="LT248" i="9" s="1"/>
  <c r="LV30" i="43"/>
  <c r="LT259" i="9" s="1"/>
  <c r="LT257" i="9"/>
  <c r="LV24" i="43"/>
  <c r="LT254" i="9" s="1"/>
  <c r="MU44" i="42"/>
  <c r="MU38" i="42"/>
  <c r="MU36" i="42"/>
  <c r="MU34" i="42"/>
  <c r="MU39" i="42"/>
  <c r="MU35" i="42"/>
  <c r="MV5" i="42"/>
  <c r="MV32" i="42" s="1"/>
  <c r="MU37" i="42"/>
  <c r="MU40" i="42"/>
  <c r="MU45" i="42"/>
  <c r="MU33" i="42"/>
  <c r="MU41" i="42"/>
  <c r="DE14" i="9"/>
  <c r="DE18" i="9"/>
  <c r="DF10" i="9"/>
  <c r="DF4" i="9"/>
  <c r="DE19" i="9"/>
  <c r="DB230" i="9" l="1"/>
  <c r="DB233" i="9" s="1"/>
  <c r="DB549" i="9"/>
  <c r="DD218" i="9"/>
  <c r="DD229" i="9" s="1"/>
  <c r="DE215" i="9"/>
  <c r="DE222" i="9"/>
  <c r="DD219" i="9"/>
  <c r="GC34" i="9"/>
  <c r="GC36" i="9" s="1"/>
  <c r="GC37" i="9" s="1"/>
  <c r="GU33" i="9"/>
  <c r="DF145" i="9"/>
  <c r="DE42" i="9"/>
  <c r="LW25" i="43"/>
  <c r="DF24" i="9"/>
  <c r="LW30" i="43"/>
  <c r="LW32" i="43"/>
  <c r="LW24" i="43"/>
  <c r="LW17" i="43"/>
  <c r="LW14" i="43"/>
  <c r="LW31" i="43"/>
  <c r="MV44" i="42"/>
  <c r="MV39" i="42"/>
  <c r="MV37" i="42"/>
  <c r="MV35" i="42"/>
  <c r="MV36" i="42"/>
  <c r="MV38" i="42"/>
  <c r="MV34" i="42"/>
  <c r="MW5" i="42"/>
  <c r="MW32" i="42" s="1"/>
  <c r="MV40" i="42"/>
  <c r="MV45" i="42"/>
  <c r="MV33" i="42"/>
  <c r="MV41" i="42"/>
  <c r="DE73" i="9"/>
  <c r="DF13" i="9"/>
  <c r="DF17" i="9"/>
  <c r="DE41" i="9"/>
  <c r="DE179" i="9"/>
  <c r="DE176" i="9"/>
  <c r="DF189" i="9"/>
  <c r="DF22" i="9"/>
  <c r="DF23" i="9" s="1"/>
  <c r="DF8" i="9"/>
  <c r="DF9" i="9"/>
  <c r="DG3" i="9"/>
  <c r="DD220" i="9" l="1"/>
  <c r="DE232" i="9"/>
  <c r="DE216" i="9"/>
  <c r="DE217" i="9" s="1"/>
  <c r="DF303" i="9"/>
  <c r="GD34" i="9"/>
  <c r="GD36" i="9" s="1"/>
  <c r="GD37" i="9" s="1"/>
  <c r="GV33" i="9"/>
  <c r="DD245" i="9"/>
  <c r="LX25" i="43"/>
  <c r="LX32" i="43"/>
  <c r="LX30" i="43"/>
  <c r="LX17" i="43"/>
  <c r="LX14" i="43"/>
  <c r="LX31" i="43"/>
  <c r="LX24" i="43"/>
  <c r="MW38" i="42"/>
  <c r="MW36" i="42"/>
  <c r="MW34" i="42"/>
  <c r="MW37" i="42"/>
  <c r="MX5" i="42"/>
  <c r="MX32" i="42" s="1"/>
  <c r="MW44" i="42"/>
  <c r="MW39" i="42"/>
  <c r="MW35" i="42"/>
  <c r="MW40" i="42"/>
  <c r="MW45" i="42"/>
  <c r="MW33" i="42"/>
  <c r="MW41" i="42"/>
  <c r="DF14" i="9"/>
  <c r="DF18" i="9"/>
  <c r="DG4" i="9"/>
  <c r="DG10" i="9"/>
  <c r="DF19" i="9"/>
  <c r="DE218" i="9" l="1"/>
  <c r="DE229" i="9" s="1"/>
  <c r="DD221" i="9"/>
  <c r="DD223" i="9" s="1"/>
  <c r="DD226" i="9"/>
  <c r="DD227" i="9" s="1"/>
  <c r="DF215" i="9"/>
  <c r="DF222" i="9"/>
  <c r="DE219" i="9"/>
  <c r="GE34" i="9"/>
  <c r="GE36" i="9" s="1"/>
  <c r="GE37" i="9" s="1"/>
  <c r="GW33" i="9"/>
  <c r="DG145" i="9"/>
  <c r="DF42" i="9"/>
  <c r="LY25" i="43"/>
  <c r="DG24" i="9"/>
  <c r="LY31" i="43"/>
  <c r="LY24" i="43"/>
  <c r="LY32" i="43"/>
  <c r="LY30" i="43"/>
  <c r="LY17" i="43"/>
  <c r="LY14" i="43"/>
  <c r="MX44" i="42"/>
  <c r="MX39" i="42"/>
  <c r="MX37" i="42"/>
  <c r="MX35" i="42"/>
  <c r="MX38" i="42"/>
  <c r="MX34" i="42"/>
  <c r="MX36" i="42"/>
  <c r="MY5" i="42"/>
  <c r="MY32" i="42" s="1"/>
  <c r="MX40" i="42"/>
  <c r="MX45" i="42"/>
  <c r="MX33" i="42"/>
  <c r="MX41" i="42"/>
  <c r="DF73" i="9"/>
  <c r="DG17" i="9"/>
  <c r="DF176" i="9"/>
  <c r="DF41" i="9"/>
  <c r="DF179" i="9"/>
  <c r="DG13" i="9"/>
  <c r="DH3" i="9"/>
  <c r="DG8" i="9"/>
  <c r="DG22" i="9"/>
  <c r="DG23" i="9" s="1"/>
  <c r="DG189" i="9"/>
  <c r="DG9" i="9"/>
  <c r="DD231" i="9" l="1"/>
  <c r="DF232" i="9"/>
  <c r="DF216" i="9"/>
  <c r="DE220" i="9"/>
  <c r="DG303" i="9"/>
  <c r="GF34" i="9"/>
  <c r="GF36" i="9" s="1"/>
  <c r="GF37" i="9" s="1"/>
  <c r="GX33" i="9"/>
  <c r="LZ25" i="43"/>
  <c r="LZ31" i="43"/>
  <c r="LZ17" i="43"/>
  <c r="LZ14" i="43"/>
  <c r="LZ32" i="43"/>
  <c r="LZ30" i="43"/>
  <c r="LZ24" i="43"/>
  <c r="MY44" i="42"/>
  <c r="MY38" i="42"/>
  <c r="MY36" i="42"/>
  <c r="MY34" i="42"/>
  <c r="MY39" i="42"/>
  <c r="MY35" i="42"/>
  <c r="MZ5" i="42"/>
  <c r="MZ32" i="42" s="1"/>
  <c r="MY37" i="42"/>
  <c r="MY40" i="42"/>
  <c r="MY45" i="42"/>
  <c r="MY33" i="42"/>
  <c r="MY41" i="42"/>
  <c r="DG14" i="9"/>
  <c r="DG18" i="9"/>
  <c r="DH4" i="9"/>
  <c r="DH10" i="9"/>
  <c r="DG19" i="9"/>
  <c r="DD354" i="9" l="1"/>
  <c r="DD552" i="9"/>
  <c r="DE228" i="9"/>
  <c r="DD224" i="9"/>
  <c r="DD225" i="9" s="1"/>
  <c r="DE221" i="9"/>
  <c r="DE223" i="9" s="1"/>
  <c r="DE226" i="9"/>
  <c r="DE227" i="9" s="1"/>
  <c r="DG215" i="9"/>
  <c r="DG222" i="9"/>
  <c r="GG34" i="9"/>
  <c r="GG36" i="9" s="1"/>
  <c r="GG37" i="9" s="1"/>
  <c r="GY33" i="9"/>
  <c r="DH145" i="9"/>
  <c r="DG42" i="9"/>
  <c r="MA25" i="43"/>
  <c r="DH24" i="9"/>
  <c r="MA17" i="43"/>
  <c r="MA14" i="43"/>
  <c r="MA32" i="43"/>
  <c r="MA31" i="43"/>
  <c r="MA24" i="43"/>
  <c r="MA30" i="43"/>
  <c r="MZ44" i="42"/>
  <c r="MZ39" i="42"/>
  <c r="MZ37" i="42"/>
  <c r="MZ35" i="42"/>
  <c r="MZ36" i="42"/>
  <c r="MZ38" i="42"/>
  <c r="MZ34" i="42"/>
  <c r="NA5" i="42"/>
  <c r="NA32" i="42" s="1"/>
  <c r="MZ40" i="42"/>
  <c r="MZ45" i="42"/>
  <c r="MZ33" i="42"/>
  <c r="MZ41" i="42"/>
  <c r="DG73" i="9"/>
  <c r="DH17" i="9"/>
  <c r="DG41" i="9"/>
  <c r="DG179" i="9"/>
  <c r="DG176" i="9"/>
  <c r="DH13" i="9"/>
  <c r="DI3" i="9"/>
  <c r="DH22" i="9"/>
  <c r="DH23" i="9" s="1"/>
  <c r="DH9" i="9"/>
  <c r="DH189" i="9"/>
  <c r="DH8" i="9"/>
  <c r="DD230" i="9" l="1"/>
  <c r="DD233" i="9" s="1"/>
  <c r="DD549" i="9"/>
  <c r="DE231" i="9"/>
  <c r="DE552" i="9" s="1"/>
  <c r="DG216" i="9"/>
  <c r="DG217" i="9" s="1"/>
  <c r="DG232" i="9"/>
  <c r="DH303" i="9"/>
  <c r="GH34" i="9"/>
  <c r="GH36" i="9" s="1"/>
  <c r="GH37" i="9" s="1"/>
  <c r="GZ33" i="9"/>
  <c r="MB25" i="43"/>
  <c r="MB32" i="43"/>
  <c r="MB30" i="43"/>
  <c r="MB17" i="43"/>
  <c r="MB14" i="43"/>
  <c r="MB31" i="43"/>
  <c r="MB24" i="43"/>
  <c r="NA38" i="42"/>
  <c r="NA36" i="42"/>
  <c r="NA34" i="42"/>
  <c r="NA44" i="42"/>
  <c r="NA37" i="42"/>
  <c r="NB5" i="42"/>
  <c r="NB32" i="42" s="1"/>
  <c r="NA39" i="42"/>
  <c r="NA35" i="42"/>
  <c r="NA40" i="42"/>
  <c r="NA45" i="42"/>
  <c r="NA33" i="42"/>
  <c r="NA41" i="42"/>
  <c r="DH18" i="9"/>
  <c r="DH14" i="9"/>
  <c r="DH19" i="9"/>
  <c r="DI10" i="9"/>
  <c r="DI4" i="9"/>
  <c r="DG218" i="9" l="1"/>
  <c r="DG229" i="9" s="1"/>
  <c r="DG219" i="9"/>
  <c r="DF228" i="9"/>
  <c r="DE224" i="9"/>
  <c r="DE225" i="9" s="1"/>
  <c r="DH215" i="9"/>
  <c r="DH222" i="9"/>
  <c r="GI34" i="9"/>
  <c r="GI36" i="9" s="1"/>
  <c r="GI37" i="9" s="1"/>
  <c r="HA33" i="9"/>
  <c r="DI145" i="9"/>
  <c r="DH42" i="9"/>
  <c r="MC25" i="43"/>
  <c r="DI24" i="9"/>
  <c r="MC31" i="43"/>
  <c r="MC24" i="43"/>
  <c r="MC32" i="43"/>
  <c r="MC30" i="43"/>
  <c r="MC17" i="43"/>
  <c r="MC14" i="43"/>
  <c r="NB44" i="42"/>
  <c r="NB39" i="42"/>
  <c r="NB37" i="42"/>
  <c r="NB35" i="42"/>
  <c r="NB38" i="42"/>
  <c r="NB34" i="42"/>
  <c r="NB36" i="42"/>
  <c r="NC5" i="42"/>
  <c r="NC32" i="42" s="1"/>
  <c r="NB40" i="42"/>
  <c r="NB45" i="42"/>
  <c r="NB33" i="42"/>
  <c r="NB41" i="42"/>
  <c r="DH73" i="9"/>
  <c r="DI17" i="9"/>
  <c r="DH179" i="9"/>
  <c r="DH176" i="9"/>
  <c r="DH41" i="9"/>
  <c r="DI13" i="9"/>
  <c r="DI9" i="9"/>
  <c r="DJ3" i="9"/>
  <c r="DI8" i="9"/>
  <c r="DI22" i="9"/>
  <c r="DI23" i="9" s="1"/>
  <c r="DI189" i="9"/>
  <c r="DG220" i="9" l="1"/>
  <c r="DG221" i="9" s="1"/>
  <c r="DG223" i="9" s="1"/>
  <c r="DE230" i="9"/>
  <c r="DE233" i="9" s="1"/>
  <c r="DE549" i="9"/>
  <c r="DH216" i="9"/>
  <c r="DH217" i="9" s="1"/>
  <c r="DH232" i="9"/>
  <c r="DI303" i="9"/>
  <c r="GJ34" i="9"/>
  <c r="GJ36" i="9" s="1"/>
  <c r="GJ37" i="9" s="1"/>
  <c r="HB33" i="9"/>
  <c r="MD25" i="43"/>
  <c r="MD31" i="43"/>
  <c r="MD17" i="43"/>
  <c r="MD14" i="43"/>
  <c r="MD32" i="43"/>
  <c r="MD30" i="43"/>
  <c r="MD24" i="43"/>
  <c r="NC44" i="42"/>
  <c r="NC38" i="42"/>
  <c r="NC36" i="42"/>
  <c r="NC34" i="42"/>
  <c r="NC39" i="42"/>
  <c r="NC35" i="42"/>
  <c r="ND5" i="42"/>
  <c r="ND32" i="42" s="1"/>
  <c r="NC37" i="42"/>
  <c r="NC40" i="42"/>
  <c r="NC45" i="42"/>
  <c r="NC33" i="42"/>
  <c r="NC41" i="42"/>
  <c r="DI18" i="9"/>
  <c r="DI14" i="9"/>
  <c r="DI19" i="9"/>
  <c r="DJ4" i="9"/>
  <c r="DJ10" i="9"/>
  <c r="DG226" i="9" l="1"/>
  <c r="DG227" i="9" s="1"/>
  <c r="DH218" i="9"/>
  <c r="DH229" i="9" s="1"/>
  <c r="DI215" i="9"/>
  <c r="DI222" i="9"/>
  <c r="DG231" i="9"/>
  <c r="DG552" i="9" s="1"/>
  <c r="DH219" i="9"/>
  <c r="GK34" i="9"/>
  <c r="GK36" i="9" s="1"/>
  <c r="GK37" i="9" s="1"/>
  <c r="HC33" i="9"/>
  <c r="DJ145" i="9"/>
  <c r="DI42" i="9"/>
  <c r="ME25" i="43"/>
  <c r="DJ24" i="9"/>
  <c r="ME24" i="43"/>
  <c r="ME32" i="43"/>
  <c r="ME17" i="43"/>
  <c r="ME14" i="43"/>
  <c r="ME31" i="43"/>
  <c r="ME30" i="43"/>
  <c r="ND44" i="42"/>
  <c r="ND39" i="42"/>
  <c r="ND37" i="42"/>
  <c r="ND35" i="42"/>
  <c r="ND36" i="42"/>
  <c r="ND38" i="42"/>
  <c r="ND34" i="42"/>
  <c r="NE5" i="42"/>
  <c r="NE32" i="42" s="1"/>
  <c r="ND40" i="42"/>
  <c r="ND45" i="42"/>
  <c r="ND33" i="42"/>
  <c r="ND41" i="42"/>
  <c r="DI73" i="9"/>
  <c r="DJ17" i="9"/>
  <c r="DI41" i="9"/>
  <c r="DJ13" i="9"/>
  <c r="DI179" i="9"/>
  <c r="DI176" i="9"/>
  <c r="DJ189" i="9"/>
  <c r="DJ9" i="9"/>
  <c r="DK3" i="9"/>
  <c r="DJ22" i="9"/>
  <c r="DJ23" i="9" s="1"/>
  <c r="DJ8" i="9"/>
  <c r="DI216" i="9" l="1"/>
  <c r="DI232" i="9"/>
  <c r="DH220" i="9"/>
  <c r="DH228" i="9"/>
  <c r="DG224" i="9"/>
  <c r="DG225" i="9" s="1"/>
  <c r="DJ303" i="9"/>
  <c r="GL34" i="9"/>
  <c r="GL36" i="9" s="1"/>
  <c r="GL37" i="9" s="1"/>
  <c r="HD33" i="9"/>
  <c r="DH245" i="9"/>
  <c r="L18" i="35"/>
  <c r="MF25" i="43"/>
  <c r="MF31" i="43"/>
  <c r="MF24" i="43"/>
  <c r="MF32" i="43"/>
  <c r="MF30" i="43"/>
  <c r="MF17" i="43"/>
  <c r="MF14" i="43"/>
  <c r="NE38" i="42"/>
  <c r="NE36" i="42"/>
  <c r="NE34" i="42"/>
  <c r="NE37" i="42"/>
  <c r="NF5" i="42"/>
  <c r="NF32" i="42" s="1"/>
  <c r="NE44" i="42"/>
  <c r="NE39" i="42"/>
  <c r="NE35" i="42"/>
  <c r="NE40" i="42"/>
  <c r="NE45" i="42"/>
  <c r="NE33" i="42"/>
  <c r="NE41" i="42"/>
  <c r="DJ14" i="9"/>
  <c r="DJ18" i="9"/>
  <c r="DJ19" i="9"/>
  <c r="DK4" i="9"/>
  <c r="DK10" i="9"/>
  <c r="DG230" i="9" l="1"/>
  <c r="DG233" i="9" s="1"/>
  <c r="DG549" i="9"/>
  <c r="DJ215" i="9"/>
  <c r="DJ222" i="9"/>
  <c r="DH221" i="9"/>
  <c r="DH223" i="9" s="1"/>
  <c r="DH226" i="9"/>
  <c r="DH227" i="9" s="1"/>
  <c r="GM34" i="9"/>
  <c r="GM36" i="9" s="1"/>
  <c r="GM37" i="9" s="1"/>
  <c r="HE33" i="9"/>
  <c r="DK145" i="9"/>
  <c r="DJ42" i="9"/>
  <c r="MG25" i="43"/>
  <c r="DK24" i="9"/>
  <c r="MG31" i="43"/>
  <c r="MG24" i="43"/>
  <c r="MG32" i="43"/>
  <c r="MG30" i="43"/>
  <c r="MG17" i="43"/>
  <c r="MG14" i="43"/>
  <c r="NF44" i="42"/>
  <c r="NF39" i="42"/>
  <c r="NF37" i="42"/>
  <c r="NF35" i="42"/>
  <c r="NG5" i="42"/>
  <c r="NG32" i="42" s="1"/>
  <c r="NF38" i="42"/>
  <c r="NF34" i="42"/>
  <c r="NF36" i="42"/>
  <c r="NF40" i="42"/>
  <c r="NF45" i="42"/>
  <c r="NF33" i="42"/>
  <c r="NF41" i="42"/>
  <c r="DJ73" i="9"/>
  <c r="DK17" i="9"/>
  <c r="DJ41" i="9"/>
  <c r="DJ176" i="9"/>
  <c r="DJ179" i="9"/>
  <c r="DK13" i="9"/>
  <c r="DK9" i="9"/>
  <c r="DK189" i="9"/>
  <c r="DL3" i="9"/>
  <c r="DK22" i="9"/>
  <c r="DK23" i="9" s="1"/>
  <c r="DK8" i="9"/>
  <c r="DH231" i="9" l="1"/>
  <c r="DJ216" i="9"/>
  <c r="DJ217" i="9" s="1"/>
  <c r="DJ232" i="9"/>
  <c r="DK303" i="9"/>
  <c r="GN34" i="9"/>
  <c r="GN36" i="9" s="1"/>
  <c r="GN37" i="9" s="1"/>
  <c r="HF33" i="9"/>
  <c r="DI245" i="9"/>
  <c r="MH25" i="43"/>
  <c r="MH32" i="43"/>
  <c r="MH30" i="43"/>
  <c r="MH24" i="43"/>
  <c r="MH31" i="43"/>
  <c r="MH17" i="43"/>
  <c r="MH14" i="43"/>
  <c r="NG44" i="42"/>
  <c r="NG38" i="42"/>
  <c r="NG36" i="42"/>
  <c r="NG34" i="42"/>
  <c r="NG39" i="42"/>
  <c r="NG35" i="42"/>
  <c r="NG37" i="42"/>
  <c r="NH5" i="42"/>
  <c r="NH32" i="42" s="1"/>
  <c r="NG40" i="42"/>
  <c r="NG45" i="42"/>
  <c r="NG33" i="42"/>
  <c r="NG41" i="42"/>
  <c r="DK14" i="9"/>
  <c r="DK18" i="9"/>
  <c r="DK19" i="9"/>
  <c r="DL10" i="9"/>
  <c r="DL4" i="9"/>
  <c r="DH354" i="9" l="1"/>
  <c r="DH552" i="9"/>
  <c r="DJ218" i="9"/>
  <c r="DJ229" i="9" s="1"/>
  <c r="DJ219" i="9"/>
  <c r="DK215" i="9"/>
  <c r="DK222" i="9"/>
  <c r="DI228" i="9"/>
  <c r="DH224" i="9"/>
  <c r="DH225" i="9" s="1"/>
  <c r="GO34" i="9"/>
  <c r="GO36" i="9" s="1"/>
  <c r="GO37" i="9" s="1"/>
  <c r="HG33" i="9"/>
  <c r="DL145" i="9"/>
  <c r="DK42" i="9"/>
  <c r="MI25" i="43"/>
  <c r="DL24" i="9"/>
  <c r="MI17" i="43"/>
  <c r="MI14" i="43"/>
  <c r="MI32" i="43"/>
  <c r="MI31" i="43"/>
  <c r="MI24" i="43"/>
  <c r="MI30" i="43"/>
  <c r="NH44" i="42"/>
  <c r="NH39" i="42"/>
  <c r="NH37" i="42"/>
  <c r="NH35" i="42"/>
  <c r="NI5" i="42"/>
  <c r="NI32" i="42" s="1"/>
  <c r="NH36" i="42"/>
  <c r="NH38" i="42"/>
  <c r="NH34" i="42"/>
  <c r="NH40" i="42"/>
  <c r="NH45" i="42"/>
  <c r="NH33" i="42"/>
  <c r="NH41" i="42"/>
  <c r="DK73" i="9"/>
  <c r="DL13" i="9"/>
  <c r="DL17" i="9"/>
  <c r="DK41" i="9"/>
  <c r="DK179" i="9"/>
  <c r="DK176" i="9"/>
  <c r="DL9" i="9"/>
  <c r="DM3" i="9"/>
  <c r="DL22" i="9"/>
  <c r="DL23" i="9" s="1"/>
  <c r="DL189" i="9"/>
  <c r="DL8" i="9"/>
  <c r="DJ220" i="9" l="1"/>
  <c r="DJ221" i="9" s="1"/>
  <c r="DJ223" i="9" s="1"/>
  <c r="DH230" i="9"/>
  <c r="DH233" i="9" s="1"/>
  <c r="DH549" i="9"/>
  <c r="DK216" i="9"/>
  <c r="DK232" i="9"/>
  <c r="DK217" i="9"/>
  <c r="DK218" i="9" s="1"/>
  <c r="DK229" i="9" s="1"/>
  <c r="DL303" i="9"/>
  <c r="GP34" i="9"/>
  <c r="GP36" i="9" s="1"/>
  <c r="GP37" i="9" s="1"/>
  <c r="HH33" i="9"/>
  <c r="DJ245" i="9"/>
  <c r="MJ25" i="43"/>
  <c r="MJ32" i="43"/>
  <c r="MJ30" i="43"/>
  <c r="MJ17" i="43"/>
  <c r="MJ14" i="43"/>
  <c r="MJ31" i="43"/>
  <c r="MJ24" i="43"/>
  <c r="NI44" i="42"/>
  <c r="NI38" i="42"/>
  <c r="NI36" i="42"/>
  <c r="NI34" i="42"/>
  <c r="NI37" i="42"/>
  <c r="NJ5" i="42"/>
  <c r="NJ32" i="42" s="1"/>
  <c r="NI39" i="42"/>
  <c r="NI35" i="42"/>
  <c r="NI40" i="42"/>
  <c r="NI45" i="42"/>
  <c r="NI33" i="42"/>
  <c r="NI41" i="42"/>
  <c r="DL14" i="9"/>
  <c r="DL18" i="9"/>
  <c r="DL19" i="9"/>
  <c r="DM4" i="9"/>
  <c r="DM10" i="9"/>
  <c r="DJ226" i="9" l="1"/>
  <c r="DJ227" i="9" s="1"/>
  <c r="DL215" i="9"/>
  <c r="DL222" i="9"/>
  <c r="DK219" i="9"/>
  <c r="DJ231" i="9"/>
  <c r="GQ34" i="9"/>
  <c r="GQ36" i="9" s="1"/>
  <c r="GQ37" i="9" s="1"/>
  <c r="HI33" i="9"/>
  <c r="DM145" i="9"/>
  <c r="DL42" i="9"/>
  <c r="MK25" i="43"/>
  <c r="DM24" i="9"/>
  <c r="MK31" i="43"/>
  <c r="MK24" i="43"/>
  <c r="MK32" i="43"/>
  <c r="MK30" i="43"/>
  <c r="MK17" i="43"/>
  <c r="MK14" i="43"/>
  <c r="NJ39" i="42"/>
  <c r="NJ37" i="42"/>
  <c r="NJ35" i="42"/>
  <c r="NK5" i="42"/>
  <c r="NK32" i="42" s="1"/>
  <c r="NJ44" i="42"/>
  <c r="NJ38" i="42"/>
  <c r="NJ34" i="42"/>
  <c r="NJ36" i="42"/>
  <c r="NJ40" i="42"/>
  <c r="NJ45" i="42"/>
  <c r="NJ33" i="42"/>
  <c r="NJ41" i="42"/>
  <c r="DL73" i="9"/>
  <c r="DM13" i="9"/>
  <c r="DM17" i="9"/>
  <c r="DL176" i="9"/>
  <c r="DL41" i="9"/>
  <c r="DL179" i="9"/>
  <c r="DM22" i="9"/>
  <c r="DM23" i="9" s="1"/>
  <c r="DM8" i="9"/>
  <c r="DM189" i="9"/>
  <c r="DM9" i="9"/>
  <c r="DN3" i="9"/>
  <c r="DJ354" i="9" l="1"/>
  <c r="DJ552" i="9"/>
  <c r="DL216" i="9"/>
  <c r="DL232" i="9"/>
  <c r="DK228" i="9"/>
  <c r="DJ224" i="9"/>
  <c r="DJ225" i="9" s="1"/>
  <c r="DK220" i="9"/>
  <c r="DM303" i="9"/>
  <c r="GR34" i="9"/>
  <c r="GR36" i="9" s="1"/>
  <c r="GR37" i="9" s="1"/>
  <c r="HJ33" i="9"/>
  <c r="ML25" i="43"/>
  <c r="ML32" i="43"/>
  <c r="ML30" i="43"/>
  <c r="ML24" i="43"/>
  <c r="ML31" i="43"/>
  <c r="ML17" i="43"/>
  <c r="ML14" i="43"/>
  <c r="NK44" i="42"/>
  <c r="NK38" i="42"/>
  <c r="NK36" i="42"/>
  <c r="NK34" i="42"/>
  <c r="NK39" i="42"/>
  <c r="NK35" i="42"/>
  <c r="NK37" i="42"/>
  <c r="NL5" i="42"/>
  <c r="NL32" i="42" s="1"/>
  <c r="NK40" i="42"/>
  <c r="NK45" i="42"/>
  <c r="NK33" i="42"/>
  <c r="NK41" i="42"/>
  <c r="DM14" i="9"/>
  <c r="DM18" i="9"/>
  <c r="DM19" i="9"/>
  <c r="DN4" i="9"/>
  <c r="DN10" i="9"/>
  <c r="DJ230" i="9" l="1"/>
  <c r="DJ233" i="9" s="1"/>
  <c r="DJ549" i="9"/>
  <c r="DM215" i="9"/>
  <c r="DM222" i="9"/>
  <c r="DK221" i="9"/>
  <c r="DK223" i="9" s="1"/>
  <c r="DK226" i="9"/>
  <c r="DK227" i="9" s="1"/>
  <c r="GS34" i="9"/>
  <c r="GS36" i="9" s="1"/>
  <c r="GS37" i="9" s="1"/>
  <c r="HK33" i="9"/>
  <c r="DN145" i="9"/>
  <c r="DM42" i="9"/>
  <c r="MM25" i="43"/>
  <c r="DN24" i="9"/>
  <c r="MM17" i="43"/>
  <c r="MM14" i="43"/>
  <c r="MM31" i="43"/>
  <c r="MM30" i="43"/>
  <c r="MM24" i="43"/>
  <c r="MM32" i="43"/>
  <c r="NL44" i="42"/>
  <c r="NL39" i="42"/>
  <c r="NL37" i="42"/>
  <c r="NL35" i="42"/>
  <c r="NM5" i="42"/>
  <c r="NM32" i="42" s="1"/>
  <c r="NL36" i="42"/>
  <c r="NL38" i="42"/>
  <c r="NL34" i="42"/>
  <c r="NL40" i="42"/>
  <c r="NL45" i="42"/>
  <c r="NL33" i="42"/>
  <c r="NL41" i="42"/>
  <c r="DM73" i="9"/>
  <c r="DN17" i="9"/>
  <c r="DM41" i="9"/>
  <c r="DM179" i="9"/>
  <c r="DM176" i="9"/>
  <c r="DN8" i="9"/>
  <c r="DN189" i="9"/>
  <c r="DN9" i="9"/>
  <c r="DN22" i="9"/>
  <c r="DN23" i="9" s="1"/>
  <c r="DO3" i="9"/>
  <c r="DN13" i="9"/>
  <c r="DK231" i="9" l="1"/>
  <c r="DK552" i="9" s="1"/>
  <c r="DM232" i="9"/>
  <c r="DM216" i="9"/>
  <c r="DM217" i="9" s="1"/>
  <c r="DN303" i="9"/>
  <c r="GT34" i="9"/>
  <c r="GT36" i="9" s="1"/>
  <c r="GT37" i="9" s="1"/>
  <c r="HL33" i="9"/>
  <c r="MN25" i="43"/>
  <c r="MN31" i="43"/>
  <c r="MN24" i="43"/>
  <c r="MN32" i="43"/>
  <c r="MN30" i="43"/>
  <c r="MN17" i="43"/>
  <c r="MN14" i="43"/>
  <c r="NM44" i="42"/>
  <c r="NM38" i="42"/>
  <c r="NM36" i="42"/>
  <c r="NM34" i="42"/>
  <c r="NM37" i="42"/>
  <c r="NN5" i="42"/>
  <c r="NN32" i="42" s="1"/>
  <c r="NM39" i="42"/>
  <c r="NM35" i="42"/>
  <c r="NM40" i="42"/>
  <c r="NM45" i="42"/>
  <c r="NM33" i="42"/>
  <c r="NM41" i="42"/>
  <c r="DN18" i="9"/>
  <c r="DO4" i="9"/>
  <c r="DO10" i="9"/>
  <c r="DN14" i="9"/>
  <c r="DN19" i="9"/>
  <c r="DM218" i="9" l="1"/>
  <c r="DM219" i="9"/>
  <c r="DL228" i="9"/>
  <c r="DK224" i="9"/>
  <c r="DK225" i="9" s="1"/>
  <c r="DN215" i="9"/>
  <c r="DN222" i="9"/>
  <c r="GU34" i="9"/>
  <c r="GU36" i="9" s="1"/>
  <c r="GU37" i="9" s="1"/>
  <c r="HM33" i="9"/>
  <c r="DO145" i="9"/>
  <c r="DN42" i="9"/>
  <c r="MO25" i="43"/>
  <c r="DO24" i="9"/>
  <c r="MO32" i="43"/>
  <c r="MO30" i="43"/>
  <c r="MO17" i="43"/>
  <c r="MO14" i="43"/>
  <c r="MO31" i="43"/>
  <c r="MO24" i="43"/>
  <c r="NN44" i="42"/>
  <c r="NN39" i="42"/>
  <c r="NN37" i="42"/>
  <c r="NN35" i="42"/>
  <c r="NO5" i="42"/>
  <c r="NO32" i="42" s="1"/>
  <c r="NN38" i="42"/>
  <c r="NN34" i="42"/>
  <c r="NN36" i="42"/>
  <c r="NN40" i="42"/>
  <c r="NN45" i="42"/>
  <c r="NN33" i="42"/>
  <c r="NN41" i="42"/>
  <c r="DN73" i="9"/>
  <c r="DO17" i="9"/>
  <c r="DN41" i="9"/>
  <c r="DN179" i="9"/>
  <c r="DN176" i="9"/>
  <c r="DO9" i="9"/>
  <c r="DO22" i="9"/>
  <c r="DO23" i="9" s="1"/>
  <c r="DP3" i="9"/>
  <c r="DO189" i="9"/>
  <c r="DO8" i="9"/>
  <c r="DO13" i="9"/>
  <c r="DM220" i="9" l="1"/>
  <c r="DM221" i="9" s="1"/>
  <c r="DM223" i="9" s="1"/>
  <c r="DK230" i="9"/>
  <c r="DK233" i="9" s="1"/>
  <c r="DK549" i="9"/>
  <c r="DM229" i="9"/>
  <c r="DN232" i="9"/>
  <c r="DN216" i="9"/>
  <c r="DO303" i="9"/>
  <c r="GV34" i="9"/>
  <c r="GV36" i="9" s="1"/>
  <c r="GV37" i="9" s="1"/>
  <c r="HN33" i="9"/>
  <c r="MP25" i="43"/>
  <c r="MP32" i="43"/>
  <c r="MP30" i="43"/>
  <c r="MP24" i="43"/>
  <c r="MP31" i="43"/>
  <c r="MP17" i="43"/>
  <c r="MP14" i="43"/>
  <c r="NO44" i="42"/>
  <c r="NO38" i="42"/>
  <c r="NO36" i="42"/>
  <c r="NO34" i="42"/>
  <c r="NO39" i="42"/>
  <c r="NO35" i="42"/>
  <c r="NO37" i="42"/>
  <c r="NP5" i="42"/>
  <c r="NP32" i="42" s="1"/>
  <c r="NO40" i="42"/>
  <c r="NO45" i="42"/>
  <c r="NO33" i="42"/>
  <c r="NO41" i="42"/>
  <c r="DO14" i="9"/>
  <c r="DO18" i="9"/>
  <c r="DO19" i="9"/>
  <c r="DP10" i="9"/>
  <c r="DP4" i="9"/>
  <c r="DM226" i="9" l="1"/>
  <c r="DM227" i="9" s="1"/>
  <c r="DN217" i="9"/>
  <c r="DN218" i="9" s="1"/>
  <c r="DM231" i="9"/>
  <c r="DM552" i="9" s="1"/>
  <c r="DO215" i="9"/>
  <c r="DO222" i="9"/>
  <c r="GW34" i="9"/>
  <c r="GW36" i="9" s="1"/>
  <c r="GW37" i="9" s="1"/>
  <c r="HO33" i="9"/>
  <c r="DP145" i="9"/>
  <c r="DO42" i="9"/>
  <c r="MQ25" i="43"/>
  <c r="DP24" i="9"/>
  <c r="MQ24" i="43"/>
  <c r="MQ30" i="43"/>
  <c r="MQ17" i="43"/>
  <c r="MQ14" i="43"/>
  <c r="MQ32" i="43"/>
  <c r="MQ31" i="43"/>
  <c r="NP44" i="42"/>
  <c r="NP39" i="42"/>
  <c r="NP37" i="42"/>
  <c r="NP35" i="42"/>
  <c r="NQ5" i="42"/>
  <c r="NQ32" i="42" s="1"/>
  <c r="NP36" i="42"/>
  <c r="NP38" i="42"/>
  <c r="NP34" i="42"/>
  <c r="NP40" i="42"/>
  <c r="NP45" i="42"/>
  <c r="NP33" i="42"/>
  <c r="NP41" i="42"/>
  <c r="DO73" i="9"/>
  <c r="DP17" i="9"/>
  <c r="DO41" i="9"/>
  <c r="DP13" i="9"/>
  <c r="DO176" i="9"/>
  <c r="DO179" i="9"/>
  <c r="DP8" i="9"/>
  <c r="DP22" i="9"/>
  <c r="DP23" i="9" s="1"/>
  <c r="DQ3" i="9"/>
  <c r="DP189" i="9"/>
  <c r="DP9" i="9"/>
  <c r="DN229" i="9" l="1"/>
  <c r="DN219" i="9"/>
  <c r="DO216" i="9"/>
  <c r="DO232" i="9"/>
  <c r="DN228" i="9"/>
  <c r="DM224" i="9"/>
  <c r="DM225" i="9" s="1"/>
  <c r="DP303" i="9"/>
  <c r="GX34" i="9"/>
  <c r="GX36" i="9" s="1"/>
  <c r="GX37" i="9" s="1"/>
  <c r="HP33" i="9"/>
  <c r="DN245" i="9"/>
  <c r="L17" i="35"/>
  <c r="MR25" i="43"/>
  <c r="MR31" i="43"/>
  <c r="MR24" i="43"/>
  <c r="MR32" i="43"/>
  <c r="MR30" i="43"/>
  <c r="MR17" i="43"/>
  <c r="MR14" i="43"/>
  <c r="NQ44" i="42"/>
  <c r="NQ38" i="42"/>
  <c r="NQ36" i="42"/>
  <c r="NQ34" i="42"/>
  <c r="NQ37" i="42"/>
  <c r="NR5" i="42"/>
  <c r="NR32" i="42" s="1"/>
  <c r="NQ39" i="42"/>
  <c r="NQ35" i="42"/>
  <c r="NQ40" i="42"/>
  <c r="NQ45" i="42"/>
  <c r="NQ33" i="42"/>
  <c r="NQ41" i="42"/>
  <c r="DP14" i="9"/>
  <c r="DP18" i="9"/>
  <c r="DP19" i="9"/>
  <c r="DQ10" i="9"/>
  <c r="DQ4" i="9"/>
  <c r="DN220" i="9" l="1"/>
  <c r="DN226" i="9" s="1"/>
  <c r="DN227" i="9" s="1"/>
  <c r="DM230" i="9"/>
  <c r="DM233" i="9" s="1"/>
  <c r="DM549" i="9"/>
  <c r="DP215" i="9"/>
  <c r="DP222" i="9"/>
  <c r="GY34" i="9"/>
  <c r="GY36" i="9" s="1"/>
  <c r="GY37" i="9" s="1"/>
  <c r="HQ33" i="9"/>
  <c r="DQ145" i="9"/>
  <c r="DP42" i="9"/>
  <c r="MS25" i="43"/>
  <c r="DQ24" i="9"/>
  <c r="MS32" i="43"/>
  <c r="MS30" i="43"/>
  <c r="MS17" i="43"/>
  <c r="MS14" i="43"/>
  <c r="MS31" i="43"/>
  <c r="MS24" i="43"/>
  <c r="NR39" i="42"/>
  <c r="NR37" i="42"/>
  <c r="NR35" i="42"/>
  <c r="NS5" i="42"/>
  <c r="NS32" i="42" s="1"/>
  <c r="NR38" i="42"/>
  <c r="NR34" i="42"/>
  <c r="NR44" i="42"/>
  <c r="NR36" i="42"/>
  <c r="NR40" i="42"/>
  <c r="NR45" i="42"/>
  <c r="NR33" i="42"/>
  <c r="NR41" i="42"/>
  <c r="DP73" i="9"/>
  <c r="DQ17" i="9"/>
  <c r="DP41" i="9"/>
  <c r="DP179" i="9"/>
  <c r="DP176" i="9"/>
  <c r="DQ9" i="9"/>
  <c r="DQ22" i="9"/>
  <c r="DQ23" i="9" s="1"/>
  <c r="DQ8" i="9"/>
  <c r="DR3" i="9"/>
  <c r="DQ189" i="9"/>
  <c r="DQ13" i="9"/>
  <c r="DN221" i="9" l="1"/>
  <c r="DN223" i="9" s="1"/>
  <c r="DP216" i="9"/>
  <c r="DP217" i="9" s="1"/>
  <c r="DP232" i="9"/>
  <c r="DQ303" i="9"/>
  <c r="GZ34" i="9"/>
  <c r="GZ36" i="9" s="1"/>
  <c r="GZ37" i="9" s="1"/>
  <c r="HR33" i="9"/>
  <c r="DO245" i="9"/>
  <c r="MT25" i="43"/>
  <c r="MT32" i="43"/>
  <c r="MT30" i="43"/>
  <c r="MT24" i="43"/>
  <c r="MT31" i="43"/>
  <c r="MT17" i="43"/>
  <c r="MT14" i="43"/>
  <c r="NS44" i="42"/>
  <c r="NS38" i="42"/>
  <c r="NS36" i="42"/>
  <c r="NS34" i="42"/>
  <c r="NS39" i="42"/>
  <c r="NS35" i="42"/>
  <c r="NS37" i="42"/>
  <c r="NT5" i="42"/>
  <c r="NT32" i="42" s="1"/>
  <c r="NS40" i="42"/>
  <c r="NS45" i="42"/>
  <c r="NS33" i="42"/>
  <c r="NS41" i="42"/>
  <c r="DQ18" i="9"/>
  <c r="DQ19" i="9"/>
  <c r="DQ14" i="9"/>
  <c r="DR4" i="9"/>
  <c r="DR10" i="9"/>
  <c r="DN231" i="9" l="1"/>
  <c r="DN354" i="9" s="1"/>
  <c r="DO228" i="9"/>
  <c r="DN224" i="9"/>
  <c r="DN225" i="9" s="1"/>
  <c r="DP218" i="9"/>
  <c r="DP229" i="9" s="1"/>
  <c r="DP219" i="9"/>
  <c r="DQ215" i="9"/>
  <c r="DQ222" i="9"/>
  <c r="HA34" i="9"/>
  <c r="HA36" i="9" s="1"/>
  <c r="HA37" i="9" s="1"/>
  <c r="HS33" i="9"/>
  <c r="DR145" i="9"/>
  <c r="DQ42" i="9"/>
  <c r="MU25" i="43"/>
  <c r="DR24" i="9"/>
  <c r="MU24" i="43"/>
  <c r="MU31" i="43"/>
  <c r="MU32" i="43"/>
  <c r="MU17" i="43"/>
  <c r="MU14" i="43"/>
  <c r="MU30" i="43"/>
  <c r="NT44" i="42"/>
  <c r="NT39" i="42"/>
  <c r="NT37" i="42"/>
  <c r="NT35" i="42"/>
  <c r="NU5" i="42"/>
  <c r="NU32" i="42" s="1"/>
  <c r="NT36" i="42"/>
  <c r="NT38" i="42"/>
  <c r="NT34" i="42"/>
  <c r="NT40" i="42"/>
  <c r="NT45" i="42"/>
  <c r="NT33" i="42"/>
  <c r="NT41" i="42"/>
  <c r="DQ73" i="9"/>
  <c r="DR17" i="9"/>
  <c r="DQ41" i="9"/>
  <c r="DR13" i="9"/>
  <c r="DQ179" i="9"/>
  <c r="DQ176" i="9"/>
  <c r="DR189" i="9"/>
  <c r="DR22" i="9"/>
  <c r="DR23" i="9" s="1"/>
  <c r="DR8" i="9"/>
  <c r="DS3" i="9"/>
  <c r="DR9" i="9"/>
  <c r="DN552" i="9" l="1"/>
  <c r="DN230" i="9"/>
  <c r="DN233" i="9" s="1"/>
  <c r="DN549" i="9"/>
  <c r="DQ216" i="9"/>
  <c r="DQ217" i="9" s="1"/>
  <c r="DQ232" i="9"/>
  <c r="DP220" i="9"/>
  <c r="DR303" i="9"/>
  <c r="HB34" i="9"/>
  <c r="HB36" i="9" s="1"/>
  <c r="HB37" i="9" s="1"/>
  <c r="HT33" i="9"/>
  <c r="DP245" i="9"/>
  <c r="MV25" i="43"/>
  <c r="MV31" i="43"/>
  <c r="MV24" i="43"/>
  <c r="MV32" i="43"/>
  <c r="MV30" i="43"/>
  <c r="MV17" i="43"/>
  <c r="MV14" i="43"/>
  <c r="NU44" i="42"/>
  <c r="NU38" i="42"/>
  <c r="NU36" i="42"/>
  <c r="NU34" i="42"/>
  <c r="NU37" i="42"/>
  <c r="NV5" i="42"/>
  <c r="NV32" i="42" s="1"/>
  <c r="NU39" i="42"/>
  <c r="NU35" i="42"/>
  <c r="NU40" i="42"/>
  <c r="NU45" i="42"/>
  <c r="NU33" i="42"/>
  <c r="NU41" i="42"/>
  <c r="DR14" i="9"/>
  <c r="DR18" i="9"/>
  <c r="DS4" i="9"/>
  <c r="DS10" i="9"/>
  <c r="DR19" i="9"/>
  <c r="DQ218" i="9" l="1"/>
  <c r="DQ229" i="9" s="1"/>
  <c r="DP221" i="9"/>
  <c r="DP223" i="9" s="1"/>
  <c r="DP226" i="9"/>
  <c r="DP227" i="9" s="1"/>
  <c r="DQ219" i="9"/>
  <c r="DR215" i="9"/>
  <c r="DR222" i="9"/>
  <c r="HC34" i="9"/>
  <c r="HC36" i="9" s="1"/>
  <c r="HC37" i="9" s="1"/>
  <c r="HU33" i="9"/>
  <c r="DS145" i="9"/>
  <c r="DR42" i="9"/>
  <c r="MW25" i="43"/>
  <c r="DS24" i="9"/>
  <c r="MW32" i="43"/>
  <c r="MW30" i="43"/>
  <c r="MW17" i="43"/>
  <c r="MW14" i="43"/>
  <c r="MW31" i="43"/>
  <c r="MW24" i="43"/>
  <c r="NV44" i="42"/>
  <c r="NV39" i="42"/>
  <c r="NV37" i="42"/>
  <c r="NV35" i="42"/>
  <c r="NW5" i="42"/>
  <c r="NW32" i="42" s="1"/>
  <c r="NV38" i="42"/>
  <c r="NV34" i="42"/>
  <c r="NV36" i="42"/>
  <c r="NV40" i="42"/>
  <c r="NV45" i="42"/>
  <c r="NV33" i="42"/>
  <c r="NV41" i="42"/>
  <c r="DR73" i="9"/>
  <c r="DS13" i="9"/>
  <c r="DS17" i="9"/>
  <c r="DR41" i="9"/>
  <c r="DR176" i="9"/>
  <c r="DR179" i="9"/>
  <c r="DS8" i="9"/>
  <c r="DS22" i="9"/>
  <c r="DS23" i="9" s="1"/>
  <c r="DS9" i="9"/>
  <c r="DT3" i="9"/>
  <c r="DS189" i="9"/>
  <c r="DR216" i="9" l="1"/>
  <c r="DR232" i="9"/>
  <c r="DQ220" i="9"/>
  <c r="DP231" i="9"/>
  <c r="DS303" i="9"/>
  <c r="HD34" i="9"/>
  <c r="HD36" i="9" s="1"/>
  <c r="HD37" i="9" s="1"/>
  <c r="HV33" i="9"/>
  <c r="MX25" i="43"/>
  <c r="MX32" i="43"/>
  <c r="MX30" i="43"/>
  <c r="MX17" i="43"/>
  <c r="MX14" i="43"/>
  <c r="MX31" i="43"/>
  <c r="MX24" i="43"/>
  <c r="NW44" i="42"/>
  <c r="NW38" i="42"/>
  <c r="NW36" i="42"/>
  <c r="NW34" i="42"/>
  <c r="NW39" i="42"/>
  <c r="NW35" i="42"/>
  <c r="NW37" i="42"/>
  <c r="NX5" i="42"/>
  <c r="NX32" i="42" s="1"/>
  <c r="NW40" i="42"/>
  <c r="NW45" i="42"/>
  <c r="NW33" i="42"/>
  <c r="NW41" i="42"/>
  <c r="DS14" i="9"/>
  <c r="DS18" i="9"/>
  <c r="DT4" i="9"/>
  <c r="DT10" i="9"/>
  <c r="DS19" i="9"/>
  <c r="DP354" i="9" l="1"/>
  <c r="DP552" i="9"/>
  <c r="DQ221" i="9"/>
  <c r="DQ223" i="9" s="1"/>
  <c r="DQ226" i="9"/>
  <c r="DQ227" i="9" s="1"/>
  <c r="DS215" i="9"/>
  <c r="DS222" i="9"/>
  <c r="DQ228" i="9"/>
  <c r="DP224" i="9"/>
  <c r="DP225" i="9" s="1"/>
  <c r="HE34" i="9"/>
  <c r="HE36" i="9" s="1"/>
  <c r="HE37" i="9" s="1"/>
  <c r="HW33" i="9"/>
  <c r="DT145" i="9"/>
  <c r="DS42" i="9"/>
  <c r="MY25" i="43"/>
  <c r="DT24" i="9"/>
  <c r="MY31" i="43"/>
  <c r="MY32" i="43"/>
  <c r="MY17" i="43"/>
  <c r="MY24" i="43"/>
  <c r="MY14" i="43"/>
  <c r="MY30" i="43"/>
  <c r="NY5" i="42"/>
  <c r="NY32" i="42" s="1"/>
  <c r="NX44" i="42"/>
  <c r="NX39" i="42"/>
  <c r="NX37" i="42"/>
  <c r="NX35" i="42"/>
  <c r="NX36" i="42"/>
  <c r="NX38" i="42"/>
  <c r="NX34" i="42"/>
  <c r="NX40" i="42"/>
  <c r="NX45" i="42"/>
  <c r="NX33" i="42"/>
  <c r="NX41" i="42"/>
  <c r="DS73" i="9"/>
  <c r="DT13" i="9"/>
  <c r="DT17" i="9"/>
  <c r="DS41" i="9"/>
  <c r="DS179" i="9"/>
  <c r="DS176" i="9"/>
  <c r="DU3" i="9"/>
  <c r="DT9" i="9"/>
  <c r="DT189" i="9"/>
  <c r="DT22" i="9"/>
  <c r="DT23" i="9" s="1"/>
  <c r="DT8" i="9"/>
  <c r="DP230" i="9" l="1"/>
  <c r="DP233" i="9" s="1"/>
  <c r="DP549" i="9"/>
  <c r="DS216" i="9"/>
  <c r="DS217" i="9" s="1"/>
  <c r="DS232" i="9"/>
  <c r="DQ231" i="9"/>
  <c r="DQ552" i="9" s="1"/>
  <c r="DT303" i="9"/>
  <c r="HF34" i="9"/>
  <c r="HF36" i="9" s="1"/>
  <c r="HF37" i="9" s="1"/>
  <c r="HX33" i="9"/>
  <c r="MZ25" i="43"/>
  <c r="MZ30" i="43"/>
  <c r="MZ32" i="43"/>
  <c r="MZ31" i="43"/>
  <c r="MZ24" i="43"/>
  <c r="MZ14" i="43"/>
  <c r="MZ17" i="43"/>
  <c r="NY35" i="42"/>
  <c r="NZ5" i="42"/>
  <c r="NZ32" i="42" s="1"/>
  <c r="NY38" i="42"/>
  <c r="NY36" i="42"/>
  <c r="NY34" i="42"/>
  <c r="NY37" i="42"/>
  <c r="NY44" i="42"/>
  <c r="NY40" i="42"/>
  <c r="NY45" i="42"/>
  <c r="NY33" i="42"/>
  <c r="NY39" i="42"/>
  <c r="NY41" i="42"/>
  <c r="DT14" i="9"/>
  <c r="DT18" i="9"/>
  <c r="DT19" i="9"/>
  <c r="DU4" i="9"/>
  <c r="DU10" i="9"/>
  <c r="DS218" i="9" l="1"/>
  <c r="DS229" i="9" s="1"/>
  <c r="DS219" i="9"/>
  <c r="DT215" i="9"/>
  <c r="DT222" i="9"/>
  <c r="DR228" i="9"/>
  <c r="DQ224" i="9"/>
  <c r="DQ225" i="9" s="1"/>
  <c r="HG34" i="9"/>
  <c r="HG36" i="9" s="1"/>
  <c r="HG37" i="9" s="1"/>
  <c r="HY33" i="9"/>
  <c r="DU145" i="9"/>
  <c r="DT42" i="9"/>
  <c r="NA25" i="43"/>
  <c r="DU24" i="9"/>
  <c r="NA31" i="43"/>
  <c r="NA30" i="43"/>
  <c r="NA17" i="43"/>
  <c r="NA32" i="43"/>
  <c r="NA14" i="43"/>
  <c r="NA24" i="43"/>
  <c r="NZ44" i="42"/>
  <c r="NZ39" i="42"/>
  <c r="NZ37" i="42"/>
  <c r="NZ35" i="42"/>
  <c r="OA5" i="42"/>
  <c r="OA32" i="42" s="1"/>
  <c r="NZ36" i="42"/>
  <c r="NZ38" i="42"/>
  <c r="NZ34" i="42"/>
  <c r="NZ40" i="42"/>
  <c r="NZ45" i="42"/>
  <c r="NZ33" i="42"/>
  <c r="NZ41" i="42"/>
  <c r="DT73" i="9"/>
  <c r="DU17" i="9"/>
  <c r="DT41" i="9"/>
  <c r="DU13" i="9"/>
  <c r="DT179" i="9"/>
  <c r="DT176" i="9"/>
  <c r="DU22" i="9"/>
  <c r="DU23" i="9" s="1"/>
  <c r="DU9" i="9"/>
  <c r="DV3" i="9"/>
  <c r="DU8" i="9"/>
  <c r="DU189" i="9"/>
  <c r="DQ230" i="9" l="1"/>
  <c r="DQ233" i="9" s="1"/>
  <c r="DQ549" i="9"/>
  <c r="DT216" i="9"/>
  <c r="DT217" i="9" s="1"/>
  <c r="DT218" i="9" s="1"/>
  <c r="DT229" i="9" s="1"/>
  <c r="DT232" i="9"/>
  <c r="DS220" i="9"/>
  <c r="DU303" i="9"/>
  <c r="HH34" i="9"/>
  <c r="HH36" i="9" s="1"/>
  <c r="HH37" i="9" s="1"/>
  <c r="HZ33" i="9"/>
  <c r="NB25" i="43"/>
  <c r="NB30" i="43"/>
  <c r="NB31" i="43"/>
  <c r="NB32" i="43"/>
  <c r="NB24" i="43"/>
  <c r="NB17" i="43"/>
  <c r="NB14" i="43"/>
  <c r="OA38" i="42"/>
  <c r="OA36" i="42"/>
  <c r="OA34" i="42"/>
  <c r="OA39" i="42"/>
  <c r="OA35" i="42"/>
  <c r="OB5" i="42"/>
  <c r="OB32" i="42" s="1"/>
  <c r="OA44" i="42"/>
  <c r="OA37" i="42"/>
  <c r="OA40" i="42"/>
  <c r="OA45" i="42"/>
  <c r="OA33" i="42"/>
  <c r="OA41" i="42"/>
  <c r="DU18" i="9"/>
  <c r="DU14" i="9"/>
  <c r="DU19" i="9"/>
  <c r="DV4" i="9"/>
  <c r="DV10" i="9"/>
  <c r="DU215" i="9" l="1"/>
  <c r="DU222" i="9"/>
  <c r="DS221" i="9"/>
  <c r="DS223" i="9" s="1"/>
  <c r="DS226" i="9"/>
  <c r="DS227" i="9" s="1"/>
  <c r="DT219" i="9"/>
  <c r="HI34" i="9"/>
  <c r="HI36" i="9" s="1"/>
  <c r="HI37" i="9" s="1"/>
  <c r="IA33" i="9"/>
  <c r="DV145" i="9"/>
  <c r="DU42" i="9"/>
  <c r="NC25" i="43"/>
  <c r="DV24" i="9"/>
  <c r="NC31" i="43"/>
  <c r="NC32" i="43"/>
  <c r="NC17" i="43"/>
  <c r="NC30" i="43"/>
  <c r="NC14" i="43"/>
  <c r="NC24" i="43"/>
  <c r="OB44" i="42"/>
  <c r="OB39" i="42"/>
  <c r="OB37" i="42"/>
  <c r="OB35" i="42"/>
  <c r="OC5" i="42"/>
  <c r="OC32" i="42" s="1"/>
  <c r="OB38" i="42"/>
  <c r="OB34" i="42"/>
  <c r="OB36" i="42"/>
  <c r="OB40" i="42"/>
  <c r="OB45" i="42"/>
  <c r="OB33" i="42"/>
  <c r="OB41" i="42"/>
  <c r="DU73" i="9"/>
  <c r="DV17" i="9"/>
  <c r="DU41" i="9"/>
  <c r="DU176" i="9"/>
  <c r="DU179" i="9"/>
  <c r="DV13" i="9"/>
  <c r="DV8" i="9"/>
  <c r="DV189" i="9"/>
  <c r="DV9" i="9"/>
  <c r="DV22" i="9"/>
  <c r="DV23" i="9" s="1"/>
  <c r="DW3" i="9"/>
  <c r="DT220" i="9" l="1"/>
  <c r="DT221" i="9" s="1"/>
  <c r="DT223" i="9" s="1"/>
  <c r="DU216" i="9"/>
  <c r="DU232" i="9"/>
  <c r="DS231" i="9"/>
  <c r="DS552" i="9" s="1"/>
  <c r="DV303" i="9"/>
  <c r="HJ34" i="9"/>
  <c r="HJ36" i="9" s="1"/>
  <c r="HJ37" i="9" s="1"/>
  <c r="IB33" i="9"/>
  <c r="DT245" i="9"/>
  <c r="ND25" i="43"/>
  <c r="ND30" i="43"/>
  <c r="ND31" i="43"/>
  <c r="ND24" i="43"/>
  <c r="ND14" i="43"/>
  <c r="ND32" i="43"/>
  <c r="ND17" i="43"/>
  <c r="OC38" i="42"/>
  <c r="OC36" i="42"/>
  <c r="OC34" i="42"/>
  <c r="OC44" i="42"/>
  <c r="OC37" i="42"/>
  <c r="OC39" i="42"/>
  <c r="OC35" i="42"/>
  <c r="OD5" i="42"/>
  <c r="OD32" i="42" s="1"/>
  <c r="OC40" i="42"/>
  <c r="OC45" i="42"/>
  <c r="OC33" i="42"/>
  <c r="OC41" i="42"/>
  <c r="DV14" i="9"/>
  <c r="DV18" i="9"/>
  <c r="DW4" i="9"/>
  <c r="DW10" i="9"/>
  <c r="DV19" i="9"/>
  <c r="DT226" i="9" l="1"/>
  <c r="DT227" i="9" s="1"/>
  <c r="DV215" i="9"/>
  <c r="DV222" i="9"/>
  <c r="DT228" i="9"/>
  <c r="DS224" i="9"/>
  <c r="DS225" i="9" s="1"/>
  <c r="DT231" i="9"/>
  <c r="HK34" i="9"/>
  <c r="HK36" i="9" s="1"/>
  <c r="HK37" i="9" s="1"/>
  <c r="IC33" i="9"/>
  <c r="DW145" i="9"/>
  <c r="DV42" i="9"/>
  <c r="NE25" i="43"/>
  <c r="DW24" i="9"/>
  <c r="NE31" i="43"/>
  <c r="NE30" i="43"/>
  <c r="NE14" i="43"/>
  <c r="NE32" i="43"/>
  <c r="NE17" i="43"/>
  <c r="NE24" i="43"/>
  <c r="OD44" i="42"/>
  <c r="OD39" i="42"/>
  <c r="OD37" i="42"/>
  <c r="OD35" i="42"/>
  <c r="OE5" i="42"/>
  <c r="OE32" i="42" s="1"/>
  <c r="OD36" i="42"/>
  <c r="OD38" i="42"/>
  <c r="OD34" i="42"/>
  <c r="OD40" i="42"/>
  <c r="OD45" i="42"/>
  <c r="OD33" i="42"/>
  <c r="OD41" i="42"/>
  <c r="DV73" i="9"/>
  <c r="DW17" i="9"/>
  <c r="DV179" i="9"/>
  <c r="DV176" i="9"/>
  <c r="DV41" i="9"/>
  <c r="DW13" i="9"/>
  <c r="DW9" i="9"/>
  <c r="DW22" i="9"/>
  <c r="DW23" i="9" s="1"/>
  <c r="DX3" i="9"/>
  <c r="DW189" i="9"/>
  <c r="DW8" i="9"/>
  <c r="DT354" i="9" l="1"/>
  <c r="DT552" i="9"/>
  <c r="DS230" i="9"/>
  <c r="DS233" i="9" s="1"/>
  <c r="DS549" i="9"/>
  <c r="DV232" i="9"/>
  <c r="DV216" i="9"/>
  <c r="DV217" i="9" s="1"/>
  <c r="DV218" i="9" s="1"/>
  <c r="DV229" i="9" s="1"/>
  <c r="DU228" i="9"/>
  <c r="DT224" i="9"/>
  <c r="DT225" i="9" s="1"/>
  <c r="DW303" i="9"/>
  <c r="HL34" i="9"/>
  <c r="HL36" i="9" s="1"/>
  <c r="HL37" i="9" s="1"/>
  <c r="ID33" i="9"/>
  <c r="DU245" i="9"/>
  <c r="NF25" i="43"/>
  <c r="NF32" i="43"/>
  <c r="NF31" i="43"/>
  <c r="NF17" i="43"/>
  <c r="NF30" i="43"/>
  <c r="NF24" i="43"/>
  <c r="NF14" i="43"/>
  <c r="OE38" i="42"/>
  <c r="OE36" i="42"/>
  <c r="OE34" i="42"/>
  <c r="OE39" i="42"/>
  <c r="OE35" i="42"/>
  <c r="OF5" i="42"/>
  <c r="OF32" i="42" s="1"/>
  <c r="OE44" i="42"/>
  <c r="OE37" i="42"/>
  <c r="OE40" i="42"/>
  <c r="OE45" i="42"/>
  <c r="OE33" i="42"/>
  <c r="OE41" i="42"/>
  <c r="DW14" i="9"/>
  <c r="DW18" i="9"/>
  <c r="DW19" i="9"/>
  <c r="DX4" i="9"/>
  <c r="DX10" i="9"/>
  <c r="DT230" i="9" l="1"/>
  <c r="DT233" i="9" s="1"/>
  <c r="DT549" i="9"/>
  <c r="DV219" i="9"/>
  <c r="DW215" i="9"/>
  <c r="DW222" i="9"/>
  <c r="HM34" i="9"/>
  <c r="HM36" i="9" s="1"/>
  <c r="HM37" i="9" s="1"/>
  <c r="IE33" i="9"/>
  <c r="DX145" i="9"/>
  <c r="DW42" i="9"/>
  <c r="L8" i="35"/>
  <c r="NG25" i="43"/>
  <c r="DX24" i="9"/>
  <c r="NG31" i="43"/>
  <c r="NG32" i="43"/>
  <c r="NG17" i="43"/>
  <c r="NG24" i="43"/>
  <c r="NG30" i="43"/>
  <c r="NG14" i="43"/>
  <c r="OF44" i="42"/>
  <c r="OF39" i="42"/>
  <c r="OF37" i="42"/>
  <c r="OF35" i="42"/>
  <c r="OG5" i="42"/>
  <c r="OF38" i="42"/>
  <c r="OF34" i="42"/>
  <c r="OF36" i="42"/>
  <c r="OF40" i="42"/>
  <c r="OF45" i="42"/>
  <c r="OF33" i="42"/>
  <c r="OF41" i="42"/>
  <c r="DW73" i="9"/>
  <c r="DX17" i="9"/>
  <c r="DW41" i="9"/>
  <c r="DW176" i="9"/>
  <c r="DW179" i="9"/>
  <c r="DX13" i="9"/>
  <c r="DX9" i="9"/>
  <c r="DY3" i="9"/>
  <c r="DX189" i="9"/>
  <c r="DX22" i="9"/>
  <c r="DX23" i="9" s="1"/>
  <c r="DX8" i="9"/>
  <c r="DV220" i="9" l="1"/>
  <c r="DW216" i="9"/>
  <c r="DW232" i="9"/>
  <c r="DV221" i="9"/>
  <c r="DV223" i="9" s="1"/>
  <c r="DV226" i="9"/>
  <c r="DV227" i="9" s="1"/>
  <c r="DX303" i="9"/>
  <c r="HN34" i="9"/>
  <c r="HN36" i="9" s="1"/>
  <c r="HN37" i="9" s="1"/>
  <c r="IF33" i="9"/>
  <c r="DV245" i="9"/>
  <c r="NH25" i="43"/>
  <c r="OH5" i="42"/>
  <c r="OH32" i="42" s="1"/>
  <c r="OG32" i="42"/>
  <c r="NH30" i="43"/>
  <c r="NH31" i="43"/>
  <c r="NH24" i="43"/>
  <c r="NH32" i="43"/>
  <c r="NH14" i="43"/>
  <c r="NH17" i="43"/>
  <c r="OH45" i="42"/>
  <c r="OH44" i="42"/>
  <c r="OH41" i="42"/>
  <c r="OH40" i="42"/>
  <c r="OH39" i="42"/>
  <c r="OH38" i="42"/>
  <c r="OH37" i="42"/>
  <c r="OH36" i="42"/>
  <c r="OH35" i="42"/>
  <c r="OH34" i="42"/>
  <c r="OH33" i="42"/>
  <c r="OI5" i="42"/>
  <c r="OI32" i="42" s="1"/>
  <c r="OG38" i="42"/>
  <c r="OG36" i="42"/>
  <c r="OG34" i="42"/>
  <c r="OG44" i="42"/>
  <c r="OG37" i="42"/>
  <c r="OG39" i="42"/>
  <c r="OG35" i="42"/>
  <c r="OG40" i="42"/>
  <c r="OG45" i="42"/>
  <c r="OG33" i="42"/>
  <c r="OG41" i="42"/>
  <c r="DX14" i="9"/>
  <c r="DX18" i="9"/>
  <c r="DY10" i="9"/>
  <c r="DY4" i="9"/>
  <c r="DX19" i="9"/>
  <c r="DW217" i="9" l="1"/>
  <c r="DX215" i="9"/>
  <c r="DX222" i="9"/>
  <c r="DV231" i="9"/>
  <c r="HO34" i="9"/>
  <c r="HO36" i="9" s="1"/>
  <c r="HO37" i="9" s="1"/>
  <c r="IG33" i="9"/>
  <c r="DY145" i="9"/>
  <c r="DX42" i="9"/>
  <c r="NI25" i="43"/>
  <c r="DY24" i="9"/>
  <c r="NI17" i="43"/>
  <c r="NI32" i="43"/>
  <c r="NI24" i="43"/>
  <c r="NI31" i="43"/>
  <c r="NI30" i="43"/>
  <c r="NI14" i="43"/>
  <c r="OI45" i="42"/>
  <c r="OI44" i="42"/>
  <c r="OI41" i="42"/>
  <c r="OI40" i="42"/>
  <c r="OI39" i="42"/>
  <c r="OI38" i="42"/>
  <c r="OI37" i="42"/>
  <c r="OI36" i="42"/>
  <c r="OI35" i="42"/>
  <c r="OI34" i="42"/>
  <c r="OI33" i="42"/>
  <c r="OJ5" i="42"/>
  <c r="OJ32" i="42" s="1"/>
  <c r="DX73" i="9"/>
  <c r="DY13" i="9"/>
  <c r="DY17" i="9"/>
  <c r="DX176" i="9"/>
  <c r="DX41" i="9"/>
  <c r="DX179" i="9"/>
  <c r="DY189" i="9"/>
  <c r="DY9" i="9"/>
  <c r="DZ3" i="9"/>
  <c r="DY22" i="9"/>
  <c r="DY23" i="9" s="1"/>
  <c r="DY8" i="9"/>
  <c r="DV354" i="9" l="1"/>
  <c r="DV552" i="9"/>
  <c r="DX216" i="9"/>
  <c r="DX232" i="9"/>
  <c r="DW218" i="9"/>
  <c r="DW229" i="9" s="1"/>
  <c r="DW228" i="9"/>
  <c r="DV224" i="9"/>
  <c r="DV225" i="9" s="1"/>
  <c r="DW219" i="9"/>
  <c r="DY303" i="9"/>
  <c r="HP34" i="9"/>
  <c r="HP36" i="9" s="1"/>
  <c r="HP37" i="9" s="1"/>
  <c r="IH33" i="9"/>
  <c r="NJ25" i="43"/>
  <c r="NJ32" i="43"/>
  <c r="NJ17" i="43"/>
  <c r="NJ31" i="43"/>
  <c r="NJ30" i="43"/>
  <c r="NJ24" i="43"/>
  <c r="NJ14" i="43"/>
  <c r="OJ45" i="42"/>
  <c r="OJ44" i="42"/>
  <c r="OJ41" i="42"/>
  <c r="OJ40" i="42"/>
  <c r="OJ39" i="42"/>
  <c r="OJ38" i="42"/>
  <c r="OJ37" i="42"/>
  <c r="OJ36" i="42"/>
  <c r="OJ35" i="42"/>
  <c r="OJ34" i="42"/>
  <c r="OJ33" i="42"/>
  <c r="OK5" i="42"/>
  <c r="OK32" i="42" s="1"/>
  <c r="DY14" i="9"/>
  <c r="DY18" i="9"/>
  <c r="DY19" i="9"/>
  <c r="DZ10" i="9"/>
  <c r="DZ4" i="9"/>
  <c r="DW220" i="9" l="1"/>
  <c r="DW226" i="9" s="1"/>
  <c r="DW227" i="9" s="1"/>
  <c r="DV230" i="9"/>
  <c r="DV233" i="9" s="1"/>
  <c r="DV549" i="9"/>
  <c r="DY215" i="9"/>
  <c r="DY222" i="9"/>
  <c r="HQ34" i="9"/>
  <c r="HQ36" i="9" s="1"/>
  <c r="HQ37" i="9" s="1"/>
  <c r="II33" i="9"/>
  <c r="DZ145" i="9"/>
  <c r="DY42" i="9"/>
  <c r="NK25" i="43"/>
  <c r="DZ24" i="9"/>
  <c r="NK14" i="43"/>
  <c r="NK24" i="43"/>
  <c r="NK31" i="43"/>
  <c r="NK32" i="43"/>
  <c r="NK17" i="43"/>
  <c r="NK30" i="43"/>
  <c r="OK45" i="42"/>
  <c r="OK44" i="42"/>
  <c r="OK41" i="42"/>
  <c r="OK40" i="42"/>
  <c r="OK39" i="42"/>
  <c r="OK38" i="42"/>
  <c r="OK37" i="42"/>
  <c r="OK36" i="42"/>
  <c r="OK35" i="42"/>
  <c r="OK34" i="42"/>
  <c r="OK33" i="42"/>
  <c r="OL5" i="42"/>
  <c r="OL32" i="42" s="1"/>
  <c r="DY73" i="9"/>
  <c r="DZ17" i="9"/>
  <c r="DY41" i="9"/>
  <c r="DY176" i="9"/>
  <c r="DY179" i="9"/>
  <c r="DZ8" i="9"/>
  <c r="DZ189" i="9"/>
  <c r="DZ9" i="9"/>
  <c r="DZ22" i="9"/>
  <c r="DZ23" i="9" s="1"/>
  <c r="EA3" i="9"/>
  <c r="DZ13" i="9"/>
  <c r="DW221" i="9" l="1"/>
  <c r="DW223" i="9" s="1"/>
  <c r="DY216" i="9"/>
  <c r="DY217" i="9" s="1"/>
  <c r="DY232" i="9"/>
  <c r="DZ303" i="9"/>
  <c r="HR34" i="9"/>
  <c r="HR36" i="9" s="1"/>
  <c r="HR37" i="9" s="1"/>
  <c r="IJ33" i="9"/>
  <c r="NL25" i="43"/>
  <c r="NL32" i="43"/>
  <c r="NL14" i="43"/>
  <c r="NL17" i="43"/>
  <c r="NL30" i="43"/>
  <c r="NL31" i="43"/>
  <c r="NL24" i="43"/>
  <c r="OL45" i="42"/>
  <c r="OL44" i="42"/>
  <c r="OL41" i="42"/>
  <c r="OL40" i="42"/>
  <c r="OL39" i="42"/>
  <c r="OL38" i="42"/>
  <c r="OL37" i="42"/>
  <c r="OL36" i="42"/>
  <c r="OL35" i="42"/>
  <c r="OL34" i="42"/>
  <c r="OL33" i="42"/>
  <c r="OM5" i="42"/>
  <c r="DZ14" i="9"/>
  <c r="DZ18" i="9"/>
  <c r="DZ19" i="9"/>
  <c r="EA10" i="9"/>
  <c r="EA4" i="9"/>
  <c r="DW231" i="9" l="1"/>
  <c r="DW552" i="9" s="1"/>
  <c r="DY218" i="9"/>
  <c r="DX228" i="9"/>
  <c r="DW224" i="9"/>
  <c r="DW225" i="9" s="1"/>
  <c r="DY219" i="9"/>
  <c r="DZ215" i="9"/>
  <c r="DZ222" i="9"/>
  <c r="HS34" i="9"/>
  <c r="HS36" i="9" s="1"/>
  <c r="HS37" i="9" s="1"/>
  <c r="IK33" i="9"/>
  <c r="EA145" i="9"/>
  <c r="DZ42" i="9"/>
  <c r="OM32" i="42"/>
  <c r="ON5" i="42"/>
  <c r="NM25" i="43"/>
  <c r="EA24" i="9"/>
  <c r="NM17" i="43"/>
  <c r="NM24" i="43"/>
  <c r="NM31" i="43"/>
  <c r="NM30" i="43"/>
  <c r="NM14" i="43"/>
  <c r="NM32" i="43"/>
  <c r="OM45" i="42"/>
  <c r="OM44" i="42"/>
  <c r="OM41" i="42"/>
  <c r="OM40" i="42"/>
  <c r="OM39" i="42"/>
  <c r="OM38" i="42"/>
  <c r="OM37" i="42"/>
  <c r="OM36" i="42"/>
  <c r="OM35" i="42"/>
  <c r="OM34" i="42"/>
  <c r="OM33" i="42"/>
  <c r="DZ73" i="9"/>
  <c r="EA17" i="9"/>
  <c r="DZ41" i="9"/>
  <c r="EA13" i="9"/>
  <c r="DZ176" i="9"/>
  <c r="DZ179" i="9"/>
  <c r="EB3" i="9"/>
  <c r="EA8" i="9"/>
  <c r="EA9" i="9"/>
  <c r="EA189" i="9"/>
  <c r="EA22" i="9"/>
  <c r="EA23" i="9" s="1"/>
  <c r="DW230" i="9" l="1"/>
  <c r="DW233" i="9" s="1"/>
  <c r="DW549" i="9"/>
  <c r="DY229" i="9"/>
  <c r="DY220" i="9"/>
  <c r="DZ216" i="9"/>
  <c r="DZ232" i="9"/>
  <c r="DZ217" i="9"/>
  <c r="DZ218" i="9" s="1"/>
  <c r="DZ229" i="9" s="1"/>
  <c r="EA303" i="9"/>
  <c r="HT34" i="9"/>
  <c r="HT36" i="9" s="1"/>
  <c r="HT37" i="9" s="1"/>
  <c r="IL33" i="9"/>
  <c r="ON40" i="42"/>
  <c r="ON37" i="42"/>
  <c r="ON36" i="42"/>
  <c r="ON35" i="42"/>
  <c r="ON32" i="42"/>
  <c r="OO5" i="42"/>
  <c r="ON33" i="42"/>
  <c r="ON38" i="42"/>
  <c r="ON39" i="42"/>
  <c r="ON44" i="42"/>
  <c r="ON34" i="42"/>
  <c r="ON45" i="42"/>
  <c r="ON41" i="42"/>
  <c r="NN25" i="43"/>
  <c r="NN30" i="43"/>
  <c r="NN24" i="43"/>
  <c r="NN31" i="43"/>
  <c r="NN17" i="43"/>
  <c r="NN32" i="43"/>
  <c r="NN14" i="43"/>
  <c r="EA14" i="9"/>
  <c r="EA18" i="9"/>
  <c r="EA19" i="9"/>
  <c r="EB10" i="9"/>
  <c r="EB4" i="9"/>
  <c r="DZ219" i="9" l="1"/>
  <c r="EA215" i="9"/>
  <c r="EA222" i="9"/>
  <c r="DY221" i="9"/>
  <c r="DY223" i="9" s="1"/>
  <c r="DY226" i="9"/>
  <c r="DY227" i="9" s="1"/>
  <c r="HU34" i="9"/>
  <c r="HU36" i="9" s="1"/>
  <c r="HU37" i="9" s="1"/>
  <c r="IM33" i="9"/>
  <c r="EB145" i="9"/>
  <c r="EA42" i="9"/>
  <c r="OO40" i="42"/>
  <c r="OO37" i="42"/>
  <c r="OO36" i="42"/>
  <c r="OO35" i="42"/>
  <c r="OO32" i="42"/>
  <c r="OP5" i="42"/>
  <c r="OO33" i="42"/>
  <c r="OO38" i="42"/>
  <c r="OO39" i="42"/>
  <c r="OO44" i="42"/>
  <c r="OO34" i="42"/>
  <c r="OO45" i="42"/>
  <c r="OO41" i="42"/>
  <c r="NO25" i="43"/>
  <c r="EB24" i="9"/>
  <c r="NO31" i="43"/>
  <c r="NO32" i="43"/>
  <c r="NO17" i="43"/>
  <c r="NO24" i="43"/>
  <c r="NO30" i="43"/>
  <c r="NO14" i="43"/>
  <c r="EA73" i="9"/>
  <c r="EB13" i="9"/>
  <c r="EB17" i="9"/>
  <c r="EA41" i="9"/>
  <c r="EA176" i="9"/>
  <c r="EA179" i="9"/>
  <c r="EC3" i="9"/>
  <c r="EB8" i="9"/>
  <c r="EB189" i="9"/>
  <c r="EB22" i="9"/>
  <c r="EB23" i="9" s="1"/>
  <c r="EB9" i="9"/>
  <c r="DZ220" i="9" l="1"/>
  <c r="DZ221" i="9" s="1"/>
  <c r="DZ223" i="9" s="1"/>
  <c r="DY231" i="9"/>
  <c r="DY552" i="9" s="1"/>
  <c r="EA216" i="9"/>
  <c r="EA232" i="9"/>
  <c r="EB303" i="9"/>
  <c r="HV34" i="9"/>
  <c r="HV36" i="9" s="1"/>
  <c r="HV37" i="9" s="1"/>
  <c r="IN33" i="9"/>
  <c r="DZ245" i="9"/>
  <c r="OP40" i="42"/>
  <c r="OP37" i="42"/>
  <c r="OP36" i="42"/>
  <c r="OP35" i="42"/>
  <c r="OP32" i="42"/>
  <c r="OQ5" i="42"/>
  <c r="OP33" i="42"/>
  <c r="OP38" i="42"/>
  <c r="OP39" i="42"/>
  <c r="OP44" i="42"/>
  <c r="OP34" i="42"/>
  <c r="OP45" i="42"/>
  <c r="OP41" i="42"/>
  <c r="NP25" i="43"/>
  <c r="NP32" i="43"/>
  <c r="NP30" i="43"/>
  <c r="NP31" i="43"/>
  <c r="NP24" i="43"/>
  <c r="NP14" i="43"/>
  <c r="NP17" i="43"/>
  <c r="N444" i="9"/>
  <c r="H444" i="9" s="1"/>
  <c r="F79" i="9"/>
  <c r="EB14" i="9"/>
  <c r="EB18" i="9"/>
  <c r="EB19" i="9"/>
  <c r="EC10" i="9"/>
  <c r="EC4" i="9"/>
  <c r="DZ226" i="9" l="1"/>
  <c r="DZ227" i="9" s="1"/>
  <c r="DZ231" i="9"/>
  <c r="EB215" i="9"/>
  <c r="EB222" i="9"/>
  <c r="DZ228" i="9"/>
  <c r="DY224" i="9"/>
  <c r="DY225" i="9" s="1"/>
  <c r="HW34" i="9"/>
  <c r="HW36" i="9" s="1"/>
  <c r="HW37" i="9" s="1"/>
  <c r="IO33" i="9"/>
  <c r="EC145" i="9"/>
  <c r="EB42" i="9"/>
  <c r="OQ40" i="42"/>
  <c r="OQ37" i="42"/>
  <c r="OQ36" i="42"/>
  <c r="OQ35" i="42"/>
  <c r="OQ32" i="42"/>
  <c r="OR5" i="42"/>
  <c r="OQ33" i="42"/>
  <c r="OQ38" i="42"/>
  <c r="OQ39" i="42"/>
  <c r="OQ44" i="42"/>
  <c r="OQ34" i="42"/>
  <c r="OQ45" i="42"/>
  <c r="OQ41" i="42"/>
  <c r="NQ25" i="43"/>
  <c r="EC24" i="9"/>
  <c r="NQ17" i="43"/>
  <c r="NQ32" i="43"/>
  <c r="NQ24" i="43"/>
  <c r="NQ31" i="43"/>
  <c r="NQ30" i="43"/>
  <c r="NQ14" i="43"/>
  <c r="C35" i="17"/>
  <c r="E35" i="17" s="1"/>
  <c r="EB73" i="9"/>
  <c r="EC17" i="9"/>
  <c r="EB41" i="9"/>
  <c r="EB176" i="9"/>
  <c r="EB179" i="9"/>
  <c r="EC22" i="9"/>
  <c r="EC23" i="9" s="1"/>
  <c r="EC189" i="9"/>
  <c r="ED3" i="9"/>
  <c r="EC8" i="9"/>
  <c r="EC9" i="9"/>
  <c r="EC13" i="9"/>
  <c r="DY230" i="9" l="1"/>
  <c r="DY233" i="9" s="1"/>
  <c r="DY549" i="9"/>
  <c r="DZ354" i="9"/>
  <c r="DZ552" i="9"/>
  <c r="EB216" i="9"/>
  <c r="EB217" i="9" s="1"/>
  <c r="EB232" i="9"/>
  <c r="EA228" i="9"/>
  <c r="DZ224" i="9"/>
  <c r="DZ225" i="9" s="1"/>
  <c r="EC303" i="9"/>
  <c r="HX34" i="9"/>
  <c r="HX36" i="9" s="1"/>
  <c r="HX37" i="9" s="1"/>
  <c r="IP33" i="9"/>
  <c r="EA245" i="9"/>
  <c r="OR40" i="42"/>
  <c r="OR37" i="42"/>
  <c r="OR36" i="42"/>
  <c r="OR35" i="42"/>
  <c r="OR32" i="42"/>
  <c r="OS5" i="42"/>
  <c r="OR33" i="42"/>
  <c r="OR38" i="42"/>
  <c r="OR39" i="42"/>
  <c r="OR44" i="42"/>
  <c r="OR34" i="42"/>
  <c r="OR45" i="42"/>
  <c r="OR41" i="42"/>
  <c r="L16" i="35"/>
  <c r="NR25" i="43"/>
  <c r="NR30" i="43"/>
  <c r="NR24" i="43"/>
  <c r="NR31" i="43"/>
  <c r="NR14" i="43"/>
  <c r="NR32" i="43"/>
  <c r="NR17" i="43"/>
  <c r="EC18" i="9"/>
  <c r="ED10" i="9"/>
  <c r="ED4" i="9"/>
  <c r="EC14" i="9"/>
  <c r="EC19" i="9"/>
  <c r="DZ230" i="9" l="1"/>
  <c r="DZ233" i="9" s="1"/>
  <c r="DZ549" i="9"/>
  <c r="EB218" i="9"/>
  <c r="EB229" i="9" s="1"/>
  <c r="EB219" i="9"/>
  <c r="EC215" i="9"/>
  <c r="EC222" i="9"/>
  <c r="HY34" i="9"/>
  <c r="HY36" i="9" s="1"/>
  <c r="HY37" i="9" s="1"/>
  <c r="IQ33" i="9"/>
  <c r="ED145" i="9"/>
  <c r="EC42" i="9"/>
  <c r="OS40" i="42"/>
  <c r="OS37" i="42"/>
  <c r="OS36" i="42"/>
  <c r="OS35" i="42"/>
  <c r="OS32" i="42"/>
  <c r="OT5" i="42"/>
  <c r="OS33" i="42"/>
  <c r="OS38" i="42"/>
  <c r="OS39" i="42"/>
  <c r="OS44" i="42"/>
  <c r="OS34" i="42"/>
  <c r="OS45" i="42"/>
  <c r="OS41" i="42"/>
  <c r="L9" i="35"/>
  <c r="NS25" i="43"/>
  <c r="ED24" i="9"/>
  <c r="NS31" i="43"/>
  <c r="NS32" i="43"/>
  <c r="NS17" i="43"/>
  <c r="NS30" i="43"/>
  <c r="NS14" i="43"/>
  <c r="NS24" i="43"/>
  <c r="EC73" i="9"/>
  <c r="ED17" i="9"/>
  <c r="ED13" i="9"/>
  <c r="EC41" i="9"/>
  <c r="EC176" i="9"/>
  <c r="EC179" i="9"/>
  <c r="ED22" i="9"/>
  <c r="ED23" i="9" s="1"/>
  <c r="ED8" i="9"/>
  <c r="EE3" i="9"/>
  <c r="ED189" i="9"/>
  <c r="ED9" i="9"/>
  <c r="EB220" i="9" l="1"/>
  <c r="EC216" i="9"/>
  <c r="EC217" i="9" s="1"/>
  <c r="EC232" i="9"/>
  <c r="ED303" i="9"/>
  <c r="HZ34" i="9"/>
  <c r="HZ36" i="9" s="1"/>
  <c r="HZ37" i="9" s="1"/>
  <c r="IR33" i="9"/>
  <c r="EB245" i="9"/>
  <c r="OT40" i="42"/>
  <c r="OT37" i="42"/>
  <c r="OT36" i="42"/>
  <c r="OT35" i="42"/>
  <c r="OT32" i="42"/>
  <c r="OU5" i="42"/>
  <c r="OT33" i="42"/>
  <c r="OT38" i="42"/>
  <c r="OT39" i="42"/>
  <c r="OT44" i="42"/>
  <c r="OT34" i="42"/>
  <c r="OT45" i="42"/>
  <c r="OT41" i="42"/>
  <c r="NT25" i="43"/>
  <c r="NT30" i="43"/>
  <c r="NT31" i="43"/>
  <c r="NT24" i="43"/>
  <c r="NT17" i="43"/>
  <c r="NT32" i="43"/>
  <c r="NT14" i="43"/>
  <c r="ED14" i="9"/>
  <c r="ED18" i="9"/>
  <c r="ED19" i="9"/>
  <c r="EE10" i="9"/>
  <c r="EE4" i="9"/>
  <c r="EC218" i="9" l="1"/>
  <c r="EC229" i="9" s="1"/>
  <c r="EB221" i="9"/>
  <c r="EB223" i="9" s="1"/>
  <c r="EB226" i="9"/>
  <c r="EB227" i="9" s="1"/>
  <c r="ED215" i="9"/>
  <c r="ED222" i="9"/>
  <c r="EC219" i="9"/>
  <c r="IA34" i="9"/>
  <c r="IA36" i="9" s="1"/>
  <c r="IA37" i="9" s="1"/>
  <c r="IS33" i="9"/>
  <c r="EE145" i="9"/>
  <c r="ED42" i="9"/>
  <c r="OU40" i="42"/>
  <c r="OU37" i="42"/>
  <c r="OU36" i="42"/>
  <c r="OU35" i="42"/>
  <c r="OU32" i="42"/>
  <c r="OV5" i="42"/>
  <c r="OU33" i="42"/>
  <c r="OU38" i="42"/>
  <c r="OU39" i="42"/>
  <c r="OU44" i="42"/>
  <c r="OU34" i="42"/>
  <c r="OU45" i="42"/>
  <c r="OU41" i="42"/>
  <c r="NU25" i="43"/>
  <c r="ED505" i="9"/>
  <c r="EE24" i="9"/>
  <c r="NU31" i="43"/>
  <c r="NU30" i="43"/>
  <c r="NU14" i="43"/>
  <c r="NU24" i="43"/>
  <c r="NU17" i="43"/>
  <c r="NU32" i="43"/>
  <c r="ED73" i="9"/>
  <c r="EE17" i="9"/>
  <c r="EE13" i="9"/>
  <c r="ED41" i="9"/>
  <c r="ED179" i="9"/>
  <c r="ED176" i="9"/>
  <c r="EF3" i="9"/>
  <c r="EE9" i="9"/>
  <c r="EE22" i="9"/>
  <c r="EE23" i="9" s="1"/>
  <c r="EE8" i="9"/>
  <c r="EE189" i="9"/>
  <c r="EC220" i="9" l="1"/>
  <c r="EC221" i="9" s="1"/>
  <c r="EC223" i="9" s="1"/>
  <c r="EB231" i="9"/>
  <c r="ED216" i="9"/>
  <c r="ED232" i="9"/>
  <c r="EE303" i="9"/>
  <c r="IB34" i="9"/>
  <c r="IB36" i="9" s="1"/>
  <c r="IB37" i="9" s="1"/>
  <c r="IT33" i="9"/>
  <c r="OV40" i="42"/>
  <c r="OV37" i="42"/>
  <c r="OV36" i="42"/>
  <c r="OV35" i="42"/>
  <c r="OV32" i="42"/>
  <c r="OW5" i="42"/>
  <c r="OV33" i="42"/>
  <c r="OV38" i="42"/>
  <c r="OV39" i="42"/>
  <c r="OV44" i="42"/>
  <c r="OV34" i="42"/>
  <c r="OV45" i="42"/>
  <c r="OV41" i="42"/>
  <c r="NV25" i="43"/>
  <c r="NV32" i="43"/>
  <c r="NV14" i="43"/>
  <c r="NV30" i="43"/>
  <c r="NV24" i="43"/>
  <c r="NV31" i="43"/>
  <c r="NV17" i="43"/>
  <c r="EE14" i="9"/>
  <c r="EE18" i="9"/>
  <c r="EE19" i="9"/>
  <c r="EF4" i="9"/>
  <c r="EF10" i="9"/>
  <c r="EC226" i="9" l="1"/>
  <c r="EC227" i="9" s="1"/>
  <c r="EB354" i="9"/>
  <c r="EB552" i="9"/>
  <c r="EE215" i="9"/>
  <c r="EE222" i="9"/>
  <c r="EC228" i="9"/>
  <c r="EB224" i="9"/>
  <c r="EB225" i="9" s="1"/>
  <c r="EC231" i="9"/>
  <c r="EC552" i="9" s="1"/>
  <c r="IC34" i="9"/>
  <c r="IC36" i="9" s="1"/>
  <c r="IC37" i="9" s="1"/>
  <c r="IU33" i="9"/>
  <c r="EF145" i="9"/>
  <c r="EE42" i="9"/>
  <c r="OW40" i="42"/>
  <c r="OW37" i="42"/>
  <c r="OW36" i="42"/>
  <c r="OW35" i="42"/>
  <c r="OW32" i="42"/>
  <c r="OX5" i="42"/>
  <c r="OW33" i="42"/>
  <c r="OW38" i="42"/>
  <c r="OW39" i="42"/>
  <c r="OW44" i="42"/>
  <c r="OW34" i="42"/>
  <c r="OW45" i="42"/>
  <c r="OW41" i="42"/>
  <c r="NW25" i="43"/>
  <c r="EE505" i="9"/>
  <c r="EF24" i="9"/>
  <c r="NW14" i="43"/>
  <c r="NW30" i="43"/>
  <c r="NW31" i="43"/>
  <c r="NW32" i="43"/>
  <c r="NW17" i="43"/>
  <c r="NW24" i="43"/>
  <c r="EE73" i="9"/>
  <c r="EF17" i="9"/>
  <c r="EF13" i="9"/>
  <c r="EE41" i="9"/>
  <c r="EE176" i="9"/>
  <c r="EE179" i="9"/>
  <c r="EF9" i="9"/>
  <c r="EG3" i="9"/>
  <c r="EF22" i="9"/>
  <c r="EF23" i="9" s="1"/>
  <c r="EF189" i="9"/>
  <c r="EF8" i="9"/>
  <c r="EB230" i="9" l="1"/>
  <c r="EB233" i="9" s="1"/>
  <c r="EB549" i="9"/>
  <c r="EE216" i="9"/>
  <c r="EE217" i="9" s="1"/>
  <c r="EE218" i="9" s="1"/>
  <c r="EE229" i="9" s="1"/>
  <c r="EE232" i="9"/>
  <c r="ED228" i="9"/>
  <c r="EC224" i="9"/>
  <c r="EC225" i="9" s="1"/>
  <c r="EF303" i="9"/>
  <c r="ID34" i="9"/>
  <c r="ID36" i="9" s="1"/>
  <c r="ID37" i="9" s="1"/>
  <c r="IV33" i="9"/>
  <c r="OX40" i="42"/>
  <c r="OX37" i="42"/>
  <c r="OX36" i="42"/>
  <c r="OX35" i="42"/>
  <c r="OX32" i="42"/>
  <c r="OY5" i="42"/>
  <c r="OX33" i="42"/>
  <c r="OX38" i="42"/>
  <c r="OX39" i="42"/>
  <c r="OX44" i="42"/>
  <c r="OX34" i="42"/>
  <c r="OX45" i="42"/>
  <c r="OX41" i="42"/>
  <c r="NX25" i="43"/>
  <c r="NX30" i="43"/>
  <c r="NX31" i="43"/>
  <c r="NX24" i="43"/>
  <c r="NX14" i="43"/>
  <c r="NX32" i="43"/>
  <c r="NX17" i="43"/>
  <c r="EF14" i="9"/>
  <c r="EF18" i="9"/>
  <c r="EF19" i="9"/>
  <c r="EG4" i="9"/>
  <c r="EG10" i="9"/>
  <c r="EC230" i="9" l="1"/>
  <c r="EC233" i="9" s="1"/>
  <c r="EC549" i="9"/>
  <c r="EE219" i="9"/>
  <c r="EF215" i="9"/>
  <c r="EF222" i="9"/>
  <c r="IE34" i="9"/>
  <c r="IE36" i="9" s="1"/>
  <c r="IE37" i="9" s="1"/>
  <c r="IW33" i="9"/>
  <c r="EG145" i="9"/>
  <c r="EF42" i="9"/>
  <c r="OY44" i="42"/>
  <c r="OY40" i="42"/>
  <c r="OY39" i="42"/>
  <c r="OY38" i="42"/>
  <c r="OY37" i="42"/>
  <c r="OY36" i="42"/>
  <c r="OY35" i="42"/>
  <c r="OY33" i="42"/>
  <c r="OY32" i="42"/>
  <c r="OZ5" i="42"/>
  <c r="OY34" i="42"/>
  <c r="OY45" i="42"/>
  <c r="OY41" i="42"/>
  <c r="NY25" i="43"/>
  <c r="EF505" i="9"/>
  <c r="EG24" i="9"/>
  <c r="NY32" i="43"/>
  <c r="NY31" i="43"/>
  <c r="NY30" i="43"/>
  <c r="NY24" i="43"/>
  <c r="NY17" i="43"/>
  <c r="NY14" i="43"/>
  <c r="EF73" i="9"/>
  <c r="EG17" i="9"/>
  <c r="EF41" i="9"/>
  <c r="EG13" i="9"/>
  <c r="EF176" i="9"/>
  <c r="EF179" i="9"/>
  <c r="EG189" i="9"/>
  <c r="EG9" i="9"/>
  <c r="EH3" i="9"/>
  <c r="EG22" i="9"/>
  <c r="EG23" i="9" s="1"/>
  <c r="EG8" i="9"/>
  <c r="EE220" i="9" l="1"/>
  <c r="EE221" i="9" s="1"/>
  <c r="EF216" i="9"/>
  <c r="EF217" i="9" s="1"/>
  <c r="EF232" i="9"/>
  <c r="EG303" i="9"/>
  <c r="IF34" i="9"/>
  <c r="IF36" i="9" s="1"/>
  <c r="IF37" i="9" s="1"/>
  <c r="IX33" i="9"/>
  <c r="OZ44" i="42"/>
  <c r="OZ40" i="42"/>
  <c r="OZ39" i="42"/>
  <c r="OZ38" i="42"/>
  <c r="OZ37" i="42"/>
  <c r="OZ36" i="42"/>
  <c r="OZ35" i="42"/>
  <c r="OZ33" i="42"/>
  <c r="OZ32" i="42"/>
  <c r="PA5" i="42"/>
  <c r="OZ34" i="42"/>
  <c r="OZ45" i="42"/>
  <c r="OZ41" i="42"/>
  <c r="NZ25" i="43"/>
  <c r="NZ32" i="43"/>
  <c r="NZ31" i="43"/>
  <c r="NZ30" i="43"/>
  <c r="NZ24" i="43"/>
  <c r="NZ17" i="43"/>
  <c r="NZ14" i="43"/>
  <c r="EG14" i="9"/>
  <c r="EG18" i="9"/>
  <c r="EH4" i="9"/>
  <c r="EH10" i="9"/>
  <c r="EG19" i="9"/>
  <c r="EE226" i="9" l="1"/>
  <c r="EE227" i="9" s="1"/>
  <c r="EE231" i="9"/>
  <c r="EE552" i="9" s="1"/>
  <c r="EE223" i="9"/>
  <c r="EF218" i="9"/>
  <c r="EF229" i="9" s="1"/>
  <c r="EG215" i="9"/>
  <c r="EG222" i="9"/>
  <c r="EF219" i="9"/>
  <c r="IG34" i="9"/>
  <c r="IG36" i="9" s="1"/>
  <c r="IG37" i="9" s="1"/>
  <c r="IY33" i="9"/>
  <c r="EH145" i="9"/>
  <c r="EG42" i="9"/>
  <c r="PA44" i="42"/>
  <c r="PA40" i="42"/>
  <c r="PA39" i="42"/>
  <c r="PA38" i="42"/>
  <c r="PA37" i="42"/>
  <c r="PA36" i="42"/>
  <c r="PA35" i="42"/>
  <c r="PA33" i="42"/>
  <c r="PA32" i="42"/>
  <c r="PB5" i="42"/>
  <c r="PA34" i="42"/>
  <c r="PA45" i="42"/>
  <c r="PA41" i="42"/>
  <c r="OA25" i="43"/>
  <c r="EH24" i="9"/>
  <c r="OA32" i="43"/>
  <c r="OA31" i="43"/>
  <c r="OA30" i="43"/>
  <c r="OA24" i="43"/>
  <c r="OA17" i="43"/>
  <c r="OA14" i="43"/>
  <c r="EG73" i="9"/>
  <c r="EH17" i="9"/>
  <c r="EG41" i="9"/>
  <c r="EG176" i="9"/>
  <c r="EG179" i="9"/>
  <c r="EH8" i="9"/>
  <c r="EH9" i="9"/>
  <c r="EH22" i="9"/>
  <c r="EH23" i="9" s="1"/>
  <c r="EH189" i="9"/>
  <c r="EI3" i="9"/>
  <c r="EH13" i="9"/>
  <c r="EF220" i="9" l="1"/>
  <c r="EF221" i="9" s="1"/>
  <c r="EF223" i="9" s="1"/>
  <c r="EE224" i="9"/>
  <c r="EE225" i="9" s="1"/>
  <c r="EF228" i="9"/>
  <c r="EG216" i="9"/>
  <c r="EG232" i="9"/>
  <c r="EH303" i="9"/>
  <c r="IH34" i="9"/>
  <c r="IH36" i="9" s="1"/>
  <c r="IH37" i="9" s="1"/>
  <c r="IZ33" i="9"/>
  <c r="EF245" i="9"/>
  <c r="PB44" i="42"/>
  <c r="PB40" i="42"/>
  <c r="PB39" i="42"/>
  <c r="PB38" i="42"/>
  <c r="PB37" i="42"/>
  <c r="PB36" i="42"/>
  <c r="PB35" i="42"/>
  <c r="PB33" i="42"/>
  <c r="PB32" i="42"/>
  <c r="PC5" i="42"/>
  <c r="PB34" i="42"/>
  <c r="PB45" i="42"/>
  <c r="PB41" i="42"/>
  <c r="OB25" i="43"/>
  <c r="OB32" i="43"/>
  <c r="OB31" i="43"/>
  <c r="OB30" i="43"/>
  <c r="OB24" i="43"/>
  <c r="OB17" i="43"/>
  <c r="OB14" i="43"/>
  <c r="EH18" i="9"/>
  <c r="EI4" i="9"/>
  <c r="EI10" i="9"/>
  <c r="EH14" i="9"/>
  <c r="EH19" i="9"/>
  <c r="EF226" i="9" l="1"/>
  <c r="EF227" i="9" s="1"/>
  <c r="EE549" i="9"/>
  <c r="EE230" i="9"/>
  <c r="EE233" i="9" s="1"/>
  <c r="EF231" i="9"/>
  <c r="EH215" i="9"/>
  <c r="EH222" i="9"/>
  <c r="II34" i="9"/>
  <c r="II36" i="9" s="1"/>
  <c r="II37" i="9" s="1"/>
  <c r="JA33" i="9"/>
  <c r="EI145" i="9"/>
  <c r="EH42" i="9"/>
  <c r="PC44" i="42"/>
  <c r="PC40" i="42"/>
  <c r="PC39" i="42"/>
  <c r="PC38" i="42"/>
  <c r="PC37" i="42"/>
  <c r="PC36" i="42"/>
  <c r="PC35" i="42"/>
  <c r="PC33" i="42"/>
  <c r="PC32" i="42"/>
  <c r="PD5" i="42"/>
  <c r="PC34" i="42"/>
  <c r="PC45" i="42"/>
  <c r="PC41" i="42"/>
  <c r="OC25" i="43"/>
  <c r="EI24" i="9"/>
  <c r="OC32" i="43"/>
  <c r="OC31" i="43"/>
  <c r="OC30" i="43"/>
  <c r="OC24" i="43"/>
  <c r="OC17" i="43"/>
  <c r="OC14" i="43"/>
  <c r="EH73" i="9"/>
  <c r="EI17" i="9"/>
  <c r="EH41" i="9"/>
  <c r="EH176" i="9"/>
  <c r="EH179" i="9"/>
  <c r="EI13" i="9"/>
  <c r="EI22" i="9"/>
  <c r="EI23" i="9" s="1"/>
  <c r="EI9" i="9"/>
  <c r="EJ3" i="9"/>
  <c r="EI189" i="9"/>
  <c r="EI8" i="9"/>
  <c r="EF354" i="9" l="1"/>
  <c r="EF552" i="9"/>
  <c r="EG228" i="9"/>
  <c r="EF224" i="9"/>
  <c r="EF225" i="9" s="1"/>
  <c r="EH216" i="9"/>
  <c r="EH217" i="9" s="1"/>
  <c r="EH218" i="9" s="1"/>
  <c r="EH229" i="9" s="1"/>
  <c r="EH232" i="9"/>
  <c r="EI303" i="9"/>
  <c r="IJ34" i="9"/>
  <c r="IJ36" i="9" s="1"/>
  <c r="IJ37" i="9" s="1"/>
  <c r="JB33" i="9"/>
  <c r="EG245" i="9"/>
  <c r="PD44" i="42"/>
  <c r="PD40" i="42"/>
  <c r="PD39" i="42"/>
  <c r="PD38" i="42"/>
  <c r="PD37" i="42"/>
  <c r="PD36" i="42"/>
  <c r="PD35" i="42"/>
  <c r="PD33" i="42"/>
  <c r="PD32" i="42"/>
  <c r="PE5" i="42"/>
  <c r="PD34" i="42"/>
  <c r="PD45" i="42"/>
  <c r="PD41" i="42"/>
  <c r="L14" i="35"/>
  <c r="OD25" i="43"/>
  <c r="OD32" i="43"/>
  <c r="OD31" i="43"/>
  <c r="OD30" i="43"/>
  <c r="OD24" i="43"/>
  <c r="OD17" i="43"/>
  <c r="OD14" i="43"/>
  <c r="EI18" i="9"/>
  <c r="EI14" i="9"/>
  <c r="EI19" i="9"/>
  <c r="EJ10" i="9"/>
  <c r="EJ4" i="9"/>
  <c r="EF230" i="9" l="1"/>
  <c r="EF233" i="9" s="1"/>
  <c r="EF549" i="9"/>
  <c r="EI215" i="9"/>
  <c r="EI222" i="9"/>
  <c r="EH219" i="9"/>
  <c r="IK34" i="9"/>
  <c r="IK36" i="9" s="1"/>
  <c r="IK37" i="9" s="1"/>
  <c r="JC33" i="9"/>
  <c r="EJ145" i="9"/>
  <c r="EI42" i="9"/>
  <c r="PE44" i="42"/>
  <c r="PE40" i="42"/>
  <c r="PE39" i="42"/>
  <c r="PE38" i="42"/>
  <c r="PE37" i="42"/>
  <c r="PE36" i="42"/>
  <c r="PE35" i="42"/>
  <c r="PE33" i="42"/>
  <c r="PE32" i="42"/>
  <c r="PF5" i="42"/>
  <c r="PE34" i="42"/>
  <c r="PE45" i="42"/>
  <c r="PE41" i="42"/>
  <c r="L10" i="35"/>
  <c r="OE25" i="43"/>
  <c r="OE32" i="43"/>
  <c r="OE31" i="43"/>
  <c r="OE30" i="43"/>
  <c r="OE24" i="43"/>
  <c r="OE10" i="43"/>
  <c r="OE9" i="43"/>
  <c r="OE14" i="43"/>
  <c r="OE17" i="43"/>
  <c r="EJ24" i="9"/>
  <c r="EI73" i="9"/>
  <c r="EJ17" i="9"/>
  <c r="EI41" i="9"/>
  <c r="EI179" i="9"/>
  <c r="EI176" i="9"/>
  <c r="EJ13" i="9"/>
  <c r="EJ189" i="9"/>
  <c r="EJ22" i="9"/>
  <c r="EJ23" i="9" s="1"/>
  <c r="EJ8" i="9"/>
  <c r="EJ9" i="9"/>
  <c r="EK3" i="9"/>
  <c r="EH220" i="9" l="1"/>
  <c r="EH221" i="9" s="1"/>
  <c r="EH223" i="9" s="1"/>
  <c r="EI216" i="9"/>
  <c r="EI217" i="9" s="1"/>
  <c r="EI232" i="9"/>
  <c r="EJ303" i="9"/>
  <c r="IL34" i="9"/>
  <c r="IL36" i="9" s="1"/>
  <c r="IL37" i="9" s="1"/>
  <c r="JD33" i="9"/>
  <c r="EH245" i="9"/>
  <c r="PF44" i="42"/>
  <c r="PF40" i="42"/>
  <c r="PF39" i="42"/>
  <c r="PF38" i="42"/>
  <c r="PF37" i="42"/>
  <c r="PF36" i="42"/>
  <c r="PF35" i="42"/>
  <c r="PF33" i="42"/>
  <c r="PF32" i="42"/>
  <c r="PG5" i="42"/>
  <c r="PF34" i="42"/>
  <c r="PF45" i="42"/>
  <c r="PF41" i="42"/>
  <c r="OF25" i="43"/>
  <c r="OF32" i="43"/>
  <c r="OF31" i="43"/>
  <c r="OF30" i="43"/>
  <c r="OF24" i="43"/>
  <c r="OF10" i="43"/>
  <c r="OF9" i="43"/>
  <c r="OF14" i="43"/>
  <c r="OF17" i="43"/>
  <c r="EJ14" i="9"/>
  <c r="EJ18" i="9"/>
  <c r="EJ19" i="9"/>
  <c r="EK10" i="9"/>
  <c r="EK4" i="9"/>
  <c r="EH226" i="9" l="1"/>
  <c r="EH227" i="9" s="1"/>
  <c r="EI218" i="9"/>
  <c r="EI229" i="9" s="1"/>
  <c r="EH231" i="9"/>
  <c r="EJ215" i="9"/>
  <c r="EJ222" i="9"/>
  <c r="EI219" i="9"/>
  <c r="IM34" i="9"/>
  <c r="IM36" i="9" s="1"/>
  <c r="IM37" i="9" s="1"/>
  <c r="JE33" i="9"/>
  <c r="EK145" i="9"/>
  <c r="EJ42" i="9"/>
  <c r="PG44" i="42"/>
  <c r="PG40" i="42"/>
  <c r="PG39" i="42"/>
  <c r="PG38" i="42"/>
  <c r="PG37" i="42"/>
  <c r="PG36" i="42"/>
  <c r="PG35" i="42"/>
  <c r="PG33" i="42"/>
  <c r="PG32" i="42"/>
  <c r="PH5" i="42"/>
  <c r="PG34" i="42"/>
  <c r="PG45" i="42"/>
  <c r="PG41" i="42"/>
  <c r="OG25" i="43"/>
  <c r="OG32" i="43"/>
  <c r="OG31" i="43"/>
  <c r="OG30" i="43"/>
  <c r="OG24" i="43"/>
  <c r="OG10" i="43"/>
  <c r="OG9" i="43"/>
  <c r="OG14" i="43"/>
  <c r="OG17" i="43"/>
  <c r="EK24" i="9"/>
  <c r="EJ73" i="9"/>
  <c r="EK17" i="9"/>
  <c r="EJ41" i="9"/>
  <c r="EK13" i="9"/>
  <c r="EJ179" i="9"/>
  <c r="EJ176" i="9"/>
  <c r="EK22" i="9"/>
  <c r="EK23" i="9" s="1"/>
  <c r="EK8" i="9"/>
  <c r="EK189" i="9"/>
  <c r="EK9" i="9"/>
  <c r="EL3" i="9"/>
  <c r="EI220" i="9" l="1"/>
  <c r="EI221" i="9" s="1"/>
  <c r="EI223" i="9" s="1"/>
  <c r="EH354" i="9"/>
  <c r="EH552" i="9"/>
  <c r="EJ216" i="9"/>
  <c r="EJ232" i="9"/>
  <c r="EI228" i="9"/>
  <c r="EH224" i="9"/>
  <c r="EH225" i="9" s="1"/>
  <c r="EK303" i="9"/>
  <c r="IN34" i="9"/>
  <c r="IN36" i="9" s="1"/>
  <c r="IN37" i="9" s="1"/>
  <c r="JF33" i="9"/>
  <c r="PH44" i="42"/>
  <c r="PH40" i="42"/>
  <c r="PH39" i="42"/>
  <c r="PH38" i="42"/>
  <c r="PH37" i="42"/>
  <c r="PH36" i="42"/>
  <c r="PH35" i="42"/>
  <c r="PH33" i="42"/>
  <c r="PH32" i="42"/>
  <c r="PI5" i="42"/>
  <c r="PH34" i="42"/>
  <c r="PH45" i="42"/>
  <c r="PH41" i="42"/>
  <c r="OH25" i="43"/>
  <c r="OH32" i="43"/>
  <c r="OH31" i="43"/>
  <c r="OH30" i="43"/>
  <c r="OH24" i="43"/>
  <c r="OH10" i="43"/>
  <c r="OH9" i="43"/>
  <c r="OH14" i="43"/>
  <c r="OH17" i="43"/>
  <c r="EK14" i="9"/>
  <c r="EK18" i="9"/>
  <c r="EK19" i="9"/>
  <c r="EL4" i="9"/>
  <c r="EL10" i="9"/>
  <c r="EI226" i="9" l="1"/>
  <c r="EI227" i="9" s="1"/>
  <c r="EH230" i="9"/>
  <c r="EH233" i="9" s="1"/>
  <c r="EH549" i="9"/>
  <c r="EI231" i="9"/>
  <c r="EI552" i="9" s="1"/>
  <c r="EK215" i="9"/>
  <c r="EK222" i="9"/>
  <c r="IO34" i="9"/>
  <c r="IO36" i="9" s="1"/>
  <c r="IO37" i="9" s="1"/>
  <c r="JG33" i="9"/>
  <c r="EL145" i="9"/>
  <c r="EK42" i="9"/>
  <c r="PI44" i="42"/>
  <c r="PI40" i="42"/>
  <c r="PI39" i="42"/>
  <c r="PI38" i="42"/>
  <c r="PI37" i="42"/>
  <c r="PI36" i="42"/>
  <c r="PI35" i="42"/>
  <c r="PI33" i="42"/>
  <c r="PI32" i="42"/>
  <c r="PJ5" i="42"/>
  <c r="PI34" i="42"/>
  <c r="PI45" i="42"/>
  <c r="PI41" i="42"/>
  <c r="OI25" i="43"/>
  <c r="OI32" i="43"/>
  <c r="OI31" i="43"/>
  <c r="OI30" i="43"/>
  <c r="OI24" i="43"/>
  <c r="OI10" i="43"/>
  <c r="OI9" i="43"/>
  <c r="OI14" i="43"/>
  <c r="OI17" i="43"/>
  <c r="EL24" i="9"/>
  <c r="EK73" i="9"/>
  <c r="EL17" i="9"/>
  <c r="EK179" i="9"/>
  <c r="EK176" i="9"/>
  <c r="EK41" i="9"/>
  <c r="EL13" i="9"/>
  <c r="EM3" i="9"/>
  <c r="EL189" i="9"/>
  <c r="EL22" i="9"/>
  <c r="EL23" i="9" s="1"/>
  <c r="EL8" i="9"/>
  <c r="EL9" i="9"/>
  <c r="EK216" i="9" l="1"/>
  <c r="EK217" i="9" s="1"/>
  <c r="EK232" i="9"/>
  <c r="EJ228" i="9"/>
  <c r="EI224" i="9"/>
  <c r="EI225" i="9" s="1"/>
  <c r="EL303" i="9"/>
  <c r="IP34" i="9"/>
  <c r="IP36" i="9" s="1"/>
  <c r="IP37" i="9" s="1"/>
  <c r="JH33" i="9"/>
  <c r="PJ44" i="42"/>
  <c r="PJ40" i="42"/>
  <c r="PJ39" i="42"/>
  <c r="PJ38" i="42"/>
  <c r="PJ37" i="42"/>
  <c r="PJ36" i="42"/>
  <c r="PJ35" i="42"/>
  <c r="PJ33" i="42"/>
  <c r="PJ32" i="42"/>
  <c r="PK5" i="42"/>
  <c r="PJ34" i="42"/>
  <c r="PJ45" i="42"/>
  <c r="PJ41" i="42"/>
  <c r="L13" i="35"/>
  <c r="OJ25" i="43"/>
  <c r="OJ32" i="43"/>
  <c r="OJ31" i="43"/>
  <c r="OJ30" i="43"/>
  <c r="OJ24" i="43"/>
  <c r="OJ10" i="43"/>
  <c r="OJ9" i="43"/>
  <c r="OJ14" i="43"/>
  <c r="OJ17" i="43"/>
  <c r="EL14" i="9"/>
  <c r="EL18" i="9"/>
  <c r="EL19" i="9"/>
  <c r="EM4" i="9"/>
  <c r="EM10" i="9"/>
  <c r="EI230" i="9" l="1"/>
  <c r="EI233" i="9" s="1"/>
  <c r="EI549" i="9"/>
  <c r="EK218" i="9"/>
  <c r="EK219" i="9"/>
  <c r="EL215" i="9"/>
  <c r="EL222" i="9"/>
  <c r="IQ34" i="9"/>
  <c r="IQ36" i="9" s="1"/>
  <c r="IQ37" i="9" s="1"/>
  <c r="JI33" i="9"/>
  <c r="EM145" i="9"/>
  <c r="EL42" i="9"/>
  <c r="PK44" i="42"/>
  <c r="PK40" i="42"/>
  <c r="PK39" i="42"/>
  <c r="PK38" i="42"/>
  <c r="PK37" i="42"/>
  <c r="PK36" i="42"/>
  <c r="PK35" i="42"/>
  <c r="PK33" i="42"/>
  <c r="PK32" i="42"/>
  <c r="PL5" i="42"/>
  <c r="PK34" i="42"/>
  <c r="PK45" i="42"/>
  <c r="PK41" i="42"/>
  <c r="OK25" i="43"/>
  <c r="OK32" i="43"/>
  <c r="OK31" i="43"/>
  <c r="OK30" i="43"/>
  <c r="OK24" i="43"/>
  <c r="OK10" i="43"/>
  <c r="OK9" i="43"/>
  <c r="OK14" i="43"/>
  <c r="OK17" i="43"/>
  <c r="EM24" i="9"/>
  <c r="EL73" i="9"/>
  <c r="EM17" i="9"/>
  <c r="EL41" i="9"/>
  <c r="EL179" i="9"/>
  <c r="EL176" i="9"/>
  <c r="EM13" i="9"/>
  <c r="EM8" i="9"/>
  <c r="EM189" i="9"/>
  <c r="EM9" i="9"/>
  <c r="EN3" i="9"/>
  <c r="EM22" i="9"/>
  <c r="EM23" i="9" s="1"/>
  <c r="EK220" i="9" l="1"/>
  <c r="EK221" i="9" s="1"/>
  <c r="EK223" i="9" s="1"/>
  <c r="EK229" i="9"/>
  <c r="EL216" i="9"/>
  <c r="EL217" i="9" s="1"/>
  <c r="EL232" i="9"/>
  <c r="EM303" i="9"/>
  <c r="IR34" i="9"/>
  <c r="IR36" i="9" s="1"/>
  <c r="IR37" i="9" s="1"/>
  <c r="JJ33" i="9"/>
  <c r="PL44" i="42"/>
  <c r="PL40" i="42"/>
  <c r="PL39" i="42"/>
  <c r="PL38" i="42"/>
  <c r="PL37" i="42"/>
  <c r="PL36" i="42"/>
  <c r="PL35" i="42"/>
  <c r="PL33" i="42"/>
  <c r="PL32" i="42"/>
  <c r="PM5" i="42"/>
  <c r="PL34" i="42"/>
  <c r="PL45" i="42"/>
  <c r="PL41" i="42"/>
  <c r="OL25" i="43"/>
  <c r="OL32" i="43"/>
  <c r="OL31" i="43"/>
  <c r="OL30" i="43"/>
  <c r="OL24" i="43"/>
  <c r="OL10" i="43"/>
  <c r="OL9" i="43"/>
  <c r="OL14" i="43"/>
  <c r="OL17" i="43"/>
  <c r="EM14" i="9"/>
  <c r="EM18" i="9"/>
  <c r="EM19" i="9"/>
  <c r="EN4" i="9"/>
  <c r="EN10" i="9"/>
  <c r="EK226" i="9" l="1"/>
  <c r="EK227" i="9" s="1"/>
  <c r="EL218" i="9"/>
  <c r="EL219" i="9"/>
  <c r="EK231" i="9"/>
  <c r="EK552" i="9" s="1"/>
  <c r="EM215" i="9"/>
  <c r="EM222" i="9"/>
  <c r="IS34" i="9"/>
  <c r="IS36" i="9" s="1"/>
  <c r="IS37" i="9" s="1"/>
  <c r="JK33" i="9"/>
  <c r="EN145" i="9"/>
  <c r="EM42" i="9"/>
  <c r="PM44" i="42"/>
  <c r="PM40" i="42"/>
  <c r="PM39" i="42"/>
  <c r="PM38" i="42"/>
  <c r="PM37" i="42"/>
  <c r="PM36" i="42"/>
  <c r="PM35" i="42"/>
  <c r="PM33" i="42"/>
  <c r="PM32" i="42"/>
  <c r="PN5" i="42"/>
  <c r="PM34" i="42"/>
  <c r="PM45" i="42"/>
  <c r="PM41" i="42"/>
  <c r="OM25" i="43"/>
  <c r="OM32" i="43"/>
  <c r="OM31" i="43"/>
  <c r="OM30" i="43"/>
  <c r="OM24" i="43"/>
  <c r="OM10" i="43"/>
  <c r="OM9" i="43"/>
  <c r="OM14" i="43"/>
  <c r="OM17" i="43"/>
  <c r="EN24" i="9"/>
  <c r="EM73" i="9"/>
  <c r="EN17" i="9"/>
  <c r="EM41" i="9"/>
  <c r="EM176" i="9"/>
  <c r="EM179" i="9"/>
  <c r="EN13" i="9"/>
  <c r="EN8" i="9"/>
  <c r="EO3" i="9"/>
  <c r="EN9" i="9"/>
  <c r="EN22" i="9"/>
  <c r="EN23" i="9" s="1"/>
  <c r="EN189" i="9"/>
  <c r="EL229" i="9" l="1"/>
  <c r="EL228" i="9"/>
  <c r="EK224" i="9"/>
  <c r="EK225" i="9" s="1"/>
  <c r="EL220" i="9"/>
  <c r="EM216" i="9"/>
  <c r="EM232" i="9"/>
  <c r="EN303" i="9"/>
  <c r="IT34" i="9"/>
  <c r="IT36" i="9" s="1"/>
  <c r="IT37" i="9" s="1"/>
  <c r="JL33" i="9"/>
  <c r="EL245" i="9"/>
  <c r="PN44" i="42"/>
  <c r="PN40" i="42"/>
  <c r="PN39" i="42"/>
  <c r="PN38" i="42"/>
  <c r="PN37" i="42"/>
  <c r="PN36" i="42"/>
  <c r="PN35" i="42"/>
  <c r="PN33" i="42"/>
  <c r="PN32" i="42"/>
  <c r="PO5" i="42"/>
  <c r="PN34" i="42"/>
  <c r="PN45" i="42"/>
  <c r="PN41" i="42"/>
  <c r="ON25" i="43"/>
  <c r="ON32" i="43"/>
  <c r="ON31" i="43"/>
  <c r="ON30" i="43"/>
  <c r="ON24" i="43"/>
  <c r="ON10" i="43"/>
  <c r="ON9" i="43"/>
  <c r="ON14" i="43"/>
  <c r="ON17" i="43"/>
  <c r="EN14" i="9"/>
  <c r="EN18" i="9"/>
  <c r="EN19" i="9"/>
  <c r="EO4" i="9"/>
  <c r="EO10" i="9"/>
  <c r="EK230" i="9" l="1"/>
  <c r="EK233" i="9" s="1"/>
  <c r="EK549" i="9"/>
  <c r="EL221" i="9"/>
  <c r="EL223" i="9" s="1"/>
  <c r="EL226" i="9"/>
  <c r="EL227" i="9" s="1"/>
  <c r="EN215" i="9"/>
  <c r="EN222" i="9"/>
  <c r="IU34" i="9"/>
  <c r="IU36" i="9" s="1"/>
  <c r="IU37" i="9" s="1"/>
  <c r="JM33" i="9"/>
  <c r="EO145" i="9"/>
  <c r="EN42" i="9"/>
  <c r="PO44" i="42"/>
  <c r="PO40" i="42"/>
  <c r="PO39" i="42"/>
  <c r="PO38" i="42"/>
  <c r="PO37" i="42"/>
  <c r="PO36" i="42"/>
  <c r="PO35" i="42"/>
  <c r="PO33" i="42"/>
  <c r="PO32" i="42"/>
  <c r="PP5" i="42"/>
  <c r="PO34" i="42"/>
  <c r="PO45" i="42"/>
  <c r="PO41" i="42"/>
  <c r="OO25" i="43"/>
  <c r="OO32" i="43"/>
  <c r="OO31" i="43"/>
  <c r="OO30" i="43"/>
  <c r="OO24" i="43"/>
  <c r="OO10" i="43"/>
  <c r="OO9" i="43"/>
  <c r="OO14" i="43"/>
  <c r="OO17" i="43"/>
  <c r="EO24" i="9"/>
  <c r="EN73" i="9"/>
  <c r="EO17" i="9"/>
  <c r="EN41" i="9"/>
  <c r="EN179" i="9"/>
  <c r="EN176" i="9"/>
  <c r="EO22" i="9"/>
  <c r="EO23" i="9" s="1"/>
  <c r="EO8" i="9"/>
  <c r="EO189" i="9"/>
  <c r="EP3" i="9"/>
  <c r="EO9" i="9"/>
  <c r="EO13" i="9"/>
  <c r="EN216" i="9" l="1"/>
  <c r="EN232" i="9"/>
  <c r="EN217" i="9"/>
  <c r="EN218" i="9" s="1"/>
  <c r="EN229" i="9" s="1"/>
  <c r="EL231" i="9"/>
  <c r="EO303" i="9"/>
  <c r="IV34" i="9"/>
  <c r="IV36" i="9" s="1"/>
  <c r="IV37" i="9" s="1"/>
  <c r="JN33" i="9"/>
  <c r="EM245" i="9"/>
  <c r="PP44" i="42"/>
  <c r="PP40" i="42"/>
  <c r="PP39" i="42"/>
  <c r="PP38" i="42"/>
  <c r="PP37" i="42"/>
  <c r="PP36" i="42"/>
  <c r="PP35" i="42"/>
  <c r="PP33" i="42"/>
  <c r="PP32" i="42"/>
  <c r="PQ5" i="42"/>
  <c r="PP34" i="42"/>
  <c r="PP45" i="42"/>
  <c r="PP41" i="42"/>
  <c r="OP25" i="43"/>
  <c r="OP32" i="43"/>
  <c r="OP31" i="43"/>
  <c r="OP30" i="43"/>
  <c r="OP24" i="43"/>
  <c r="OP10" i="43"/>
  <c r="OP9" i="43"/>
  <c r="OP14" i="43"/>
  <c r="OP17" i="43"/>
  <c r="EO18" i="9"/>
  <c r="EP10" i="9"/>
  <c r="EP4" i="9"/>
  <c r="EO19" i="9"/>
  <c r="EO14" i="9"/>
  <c r="EL354" i="9" l="1"/>
  <c r="EL552" i="9"/>
  <c r="EN219" i="9"/>
  <c r="EO215" i="9"/>
  <c r="EO222" i="9"/>
  <c r="EM228" i="9"/>
  <c r="EL224" i="9"/>
  <c r="EL225" i="9" s="1"/>
  <c r="IW34" i="9"/>
  <c r="IW36" i="9" s="1"/>
  <c r="IW37" i="9" s="1"/>
  <c r="JO33" i="9"/>
  <c r="EP145" i="9"/>
  <c r="EO42" i="9"/>
  <c r="PQ44" i="42"/>
  <c r="PQ40" i="42"/>
  <c r="PQ39" i="42"/>
  <c r="PQ38" i="42"/>
  <c r="PQ37" i="42"/>
  <c r="PQ36" i="42"/>
  <c r="PQ35" i="42"/>
  <c r="PQ33" i="42"/>
  <c r="PQ32" i="42"/>
  <c r="PR5" i="42"/>
  <c r="PQ34" i="42"/>
  <c r="PQ45" i="42"/>
  <c r="PQ41" i="42"/>
  <c r="OQ25" i="43"/>
  <c r="OQ32" i="43"/>
  <c r="OQ31" i="43"/>
  <c r="OQ30" i="43"/>
  <c r="OQ24" i="43"/>
  <c r="OQ10" i="43"/>
  <c r="OQ9" i="43"/>
  <c r="OQ14" i="43"/>
  <c r="OQ17" i="43"/>
  <c r="EP24" i="9"/>
  <c r="EO73" i="9"/>
  <c r="EP17" i="9"/>
  <c r="EO41" i="9"/>
  <c r="EP13" i="9"/>
  <c r="EO176" i="9"/>
  <c r="EO179" i="9"/>
  <c r="EP8" i="9"/>
  <c r="EQ3" i="9"/>
  <c r="EP189" i="9"/>
  <c r="EP22" i="9"/>
  <c r="EP23" i="9" s="1"/>
  <c r="EP9" i="9"/>
  <c r="EN220" i="9" l="1"/>
  <c r="EN221" i="9" s="1"/>
  <c r="EN223" i="9" s="1"/>
  <c r="EL230" i="9"/>
  <c r="EL233" i="9" s="1"/>
  <c r="EL549" i="9"/>
  <c r="EO216" i="9"/>
  <c r="EO217" i="9" s="1"/>
  <c r="EO218" i="9" s="1"/>
  <c r="EO229" i="9" s="1"/>
  <c r="EO232" i="9"/>
  <c r="EN226" i="9"/>
  <c r="EN227" i="9" s="1"/>
  <c r="EP303" i="9"/>
  <c r="IX34" i="9"/>
  <c r="IX36" i="9" s="1"/>
  <c r="IX37" i="9" s="1"/>
  <c r="JP33" i="9"/>
  <c r="EN245" i="9"/>
  <c r="PR44" i="42"/>
  <c r="PR40" i="42"/>
  <c r="PR39" i="42"/>
  <c r="PR38" i="42"/>
  <c r="PR37" i="42"/>
  <c r="PR36" i="42"/>
  <c r="PR35" i="42"/>
  <c r="PR33" i="42"/>
  <c r="PR32" i="42"/>
  <c r="PS5" i="42"/>
  <c r="PR34" i="42"/>
  <c r="PR45" i="42"/>
  <c r="PR41" i="42"/>
  <c r="OR25" i="43"/>
  <c r="OR32" i="43"/>
  <c r="OR31" i="43"/>
  <c r="OR30" i="43"/>
  <c r="OR24" i="43"/>
  <c r="OR10" i="43"/>
  <c r="OR9" i="43"/>
  <c r="OR14" i="43"/>
  <c r="OR17" i="43"/>
  <c r="EP14" i="9"/>
  <c r="EP18" i="9"/>
  <c r="EQ4" i="9"/>
  <c r="EQ10" i="9"/>
  <c r="EP19" i="9"/>
  <c r="EO219" i="9" l="1"/>
  <c r="EP215" i="9"/>
  <c r="EP222" i="9"/>
  <c r="EN231" i="9"/>
  <c r="IY34" i="9"/>
  <c r="IY36" i="9" s="1"/>
  <c r="IY37" i="9" s="1"/>
  <c r="JQ33" i="9"/>
  <c r="EQ145" i="9"/>
  <c r="EP42" i="9"/>
  <c r="PS44" i="42"/>
  <c r="PS40" i="42"/>
  <c r="PS39" i="42"/>
  <c r="PS38" i="42"/>
  <c r="PS37" i="42"/>
  <c r="PS36" i="42"/>
  <c r="PS35" i="42"/>
  <c r="PS33" i="42"/>
  <c r="PS32" i="42"/>
  <c r="PT5" i="42"/>
  <c r="PS34" i="42"/>
  <c r="PS45" i="42"/>
  <c r="PS41" i="42"/>
  <c r="OS25" i="43"/>
  <c r="OS32" i="43"/>
  <c r="OS31" i="43"/>
  <c r="OS30" i="43"/>
  <c r="OS24" i="43"/>
  <c r="OS10" i="43"/>
  <c r="OS9" i="43"/>
  <c r="OS14" i="43"/>
  <c r="OS17" i="43"/>
  <c r="EQ24" i="9"/>
  <c r="EP73" i="9"/>
  <c r="EQ17" i="9"/>
  <c r="EP41" i="9"/>
  <c r="EP176" i="9"/>
  <c r="EP179" i="9"/>
  <c r="EQ9" i="9"/>
  <c r="ER3" i="9"/>
  <c r="EQ22" i="9"/>
  <c r="EQ23" i="9" s="1"/>
  <c r="EQ189" i="9"/>
  <c r="EQ8" i="9"/>
  <c r="EQ13" i="9"/>
  <c r="EO220" i="9" l="1"/>
  <c r="EO226" i="9" s="1"/>
  <c r="EO227" i="9" s="1"/>
  <c r="EO221" i="9"/>
  <c r="EO223" i="9" s="1"/>
  <c r="EN354" i="9"/>
  <c r="EN552" i="9"/>
  <c r="EP216" i="9"/>
  <c r="EP232" i="9"/>
  <c r="EO228" i="9"/>
  <c r="EN224" i="9"/>
  <c r="EN225" i="9" s="1"/>
  <c r="IZ34" i="9"/>
  <c r="IZ36" i="9" s="1"/>
  <c r="IZ37" i="9" s="1"/>
  <c r="JR33" i="9"/>
  <c r="EQ300" i="9"/>
  <c r="EQ303" i="9"/>
  <c r="PT44" i="42"/>
  <c r="PT40" i="42"/>
  <c r="PT39" i="42"/>
  <c r="PT38" i="42"/>
  <c r="PT37" i="42"/>
  <c r="PT36" i="42"/>
  <c r="PT35" i="42"/>
  <c r="PT33" i="42"/>
  <c r="PT32" i="42"/>
  <c r="PU5" i="42"/>
  <c r="PT34" i="42"/>
  <c r="PT45" i="42"/>
  <c r="PT41" i="42"/>
  <c r="EQ297" i="9"/>
  <c r="OT25" i="43"/>
  <c r="OT32" i="43"/>
  <c r="OT31" i="43"/>
  <c r="OT30" i="43"/>
  <c r="OT24" i="43"/>
  <c r="OT10" i="43"/>
  <c r="OT9" i="43"/>
  <c r="OT14" i="43"/>
  <c r="OT17" i="43"/>
  <c r="EQ18" i="9"/>
  <c r="EQ14" i="9"/>
  <c r="EQ19" i="9"/>
  <c r="ER4" i="9"/>
  <c r="ER10" i="9"/>
  <c r="EO231" i="9" l="1"/>
  <c r="EO552" i="9" s="1"/>
  <c r="EN230" i="9"/>
  <c r="EN233" i="9" s="1"/>
  <c r="EN549" i="9"/>
  <c r="EP228" i="9"/>
  <c r="EO224" i="9"/>
  <c r="EO225" i="9" s="1"/>
  <c r="EQ215" i="9"/>
  <c r="EQ222" i="9"/>
  <c r="JA34" i="9"/>
  <c r="JA36" i="9" s="1"/>
  <c r="JA37" i="9" s="1"/>
  <c r="JS33" i="9"/>
  <c r="ER145" i="9"/>
  <c r="EQ42" i="9"/>
  <c r="PU44" i="42"/>
  <c r="PU40" i="42"/>
  <c r="PU39" i="42"/>
  <c r="PU38" i="42"/>
  <c r="PU37" i="42"/>
  <c r="PU36" i="42"/>
  <c r="PU35" i="42"/>
  <c r="PU33" i="42"/>
  <c r="PU32" i="42"/>
  <c r="PV5" i="42"/>
  <c r="PU34" i="42"/>
  <c r="PU45" i="42"/>
  <c r="PU41" i="42"/>
  <c r="OU25" i="43"/>
  <c r="OU32" i="43"/>
  <c r="OU31" i="43"/>
  <c r="OU30" i="43"/>
  <c r="OU24" i="43"/>
  <c r="OU10" i="43"/>
  <c r="OU9" i="43"/>
  <c r="OU14" i="43"/>
  <c r="OU17" i="43"/>
  <c r="ER24" i="9"/>
  <c r="EQ73" i="9"/>
  <c r="ER17" i="9"/>
  <c r="EQ41" i="9"/>
  <c r="ER13" i="9"/>
  <c r="EQ179" i="9"/>
  <c r="EQ176" i="9"/>
  <c r="ER8" i="9"/>
  <c r="ER9" i="9"/>
  <c r="ES3" i="9"/>
  <c r="ER22" i="9"/>
  <c r="ER23" i="9" s="1"/>
  <c r="ER189" i="9"/>
  <c r="EO230" i="9" l="1"/>
  <c r="EO233" i="9" s="1"/>
  <c r="EO549" i="9"/>
  <c r="EQ216" i="9"/>
  <c r="EQ217" i="9" s="1"/>
  <c r="EQ232" i="9"/>
  <c r="JB34" i="9"/>
  <c r="JB36" i="9" s="1"/>
  <c r="JB37" i="9" s="1"/>
  <c r="JT33" i="9"/>
  <c r="ER300" i="9"/>
  <c r="ER303" i="9"/>
  <c r="PV44" i="42"/>
  <c r="PV40" i="42"/>
  <c r="PV39" i="42"/>
  <c r="PV38" i="42"/>
  <c r="PV37" i="42"/>
  <c r="PV36" i="42"/>
  <c r="PV35" i="42"/>
  <c r="PV33" i="42"/>
  <c r="PV32" i="42"/>
  <c r="PW5" i="42"/>
  <c r="PV34" i="42"/>
  <c r="PV45" i="42"/>
  <c r="PV41" i="42"/>
  <c r="ER297" i="9"/>
  <c r="OV25" i="43"/>
  <c r="OV32" i="43"/>
  <c r="OV31" i="43"/>
  <c r="OV30" i="43"/>
  <c r="OV24" i="43"/>
  <c r="OV10" i="43"/>
  <c r="OV9" i="43"/>
  <c r="OV14" i="43"/>
  <c r="OV17" i="43"/>
  <c r="ER14" i="9"/>
  <c r="ER18" i="9"/>
  <c r="ES10" i="9"/>
  <c r="ES4" i="9"/>
  <c r="ER19" i="9"/>
  <c r="EQ218" i="9" l="1"/>
  <c r="EQ229" i="9" s="1"/>
  <c r="EQ219" i="9"/>
  <c r="ER215" i="9"/>
  <c r="ER222" i="9"/>
  <c r="JC34" i="9"/>
  <c r="JC36" i="9" s="1"/>
  <c r="JC37" i="9" s="1"/>
  <c r="JU33" i="9"/>
  <c r="ES145" i="9"/>
  <c r="ER42" i="9"/>
  <c r="PW44" i="42"/>
  <c r="PW40" i="42"/>
  <c r="PW39" i="42"/>
  <c r="PW38" i="42"/>
  <c r="PW37" i="42"/>
  <c r="PW36" i="42"/>
  <c r="PW35" i="42"/>
  <c r="PW33" i="42"/>
  <c r="PW32" i="42"/>
  <c r="PX5" i="42"/>
  <c r="PW34" i="42"/>
  <c r="PW45" i="42"/>
  <c r="PW41" i="42"/>
  <c r="OW25" i="43"/>
  <c r="OW32" i="43"/>
  <c r="OW31" i="43"/>
  <c r="OW30" i="43"/>
  <c r="OW24" i="43"/>
  <c r="OW10" i="43"/>
  <c r="OW9" i="43"/>
  <c r="OW14" i="43"/>
  <c r="OW17" i="43"/>
  <c r="ES24" i="9"/>
  <c r="ER73" i="9"/>
  <c r="ES13" i="9"/>
  <c r="ES17" i="9"/>
  <c r="ER41" i="9"/>
  <c r="ER176" i="9"/>
  <c r="ER179" i="9"/>
  <c r="ES9" i="9"/>
  <c r="ES22" i="9"/>
  <c r="ES23" i="9" s="1"/>
  <c r="ES189" i="9"/>
  <c r="ET3" i="9"/>
  <c r="ES8" i="9"/>
  <c r="EQ220" i="9" l="1"/>
  <c r="ER216" i="9"/>
  <c r="ER217" i="9" s="1"/>
  <c r="ER232" i="9"/>
  <c r="JD34" i="9"/>
  <c r="JD36" i="9" s="1"/>
  <c r="JD37" i="9" s="1"/>
  <c r="JV33" i="9"/>
  <c r="ES300" i="9"/>
  <c r="ES303" i="9"/>
  <c r="PX44" i="42"/>
  <c r="PX40" i="42"/>
  <c r="PX39" i="42"/>
  <c r="PX38" i="42"/>
  <c r="PX37" i="42"/>
  <c r="PX36" i="42"/>
  <c r="PX35" i="42"/>
  <c r="PX33" i="42"/>
  <c r="PX32" i="42"/>
  <c r="PY5" i="42"/>
  <c r="PX34" i="42"/>
  <c r="PX45" i="42"/>
  <c r="PX41" i="42"/>
  <c r="ES297" i="9"/>
  <c r="OX25" i="43"/>
  <c r="OX32" i="43"/>
  <c r="OX31" i="43"/>
  <c r="OX30" i="43"/>
  <c r="OX24" i="43"/>
  <c r="OX10" i="43"/>
  <c r="OX9" i="43"/>
  <c r="OX14" i="43"/>
  <c r="OX17" i="43"/>
  <c r="ES14" i="9"/>
  <c r="ES18" i="9"/>
  <c r="ES19" i="9"/>
  <c r="ET10" i="9"/>
  <c r="ET4" i="9"/>
  <c r="ER218" i="9" l="1"/>
  <c r="ER229" i="9" s="1"/>
  <c r="EQ221" i="9"/>
  <c r="EQ223" i="9" s="1"/>
  <c r="EQ226" i="9"/>
  <c r="EQ227" i="9" s="1"/>
  <c r="ER219" i="9"/>
  <c r="ES215" i="9"/>
  <c r="ES222" i="9"/>
  <c r="JE34" i="9"/>
  <c r="JE36" i="9" s="1"/>
  <c r="JE37" i="9" s="1"/>
  <c r="JW33" i="9"/>
  <c r="ET145" i="9"/>
  <c r="ES42" i="9"/>
  <c r="PY44" i="42"/>
  <c r="PY40" i="42"/>
  <c r="PY39" i="42"/>
  <c r="PY38" i="42"/>
  <c r="PY37" i="42"/>
  <c r="PY36" i="42"/>
  <c r="PY35" i="42"/>
  <c r="PY33" i="42"/>
  <c r="PY32" i="42"/>
  <c r="PZ5" i="42"/>
  <c r="PY34" i="42"/>
  <c r="PY45" i="42"/>
  <c r="PY41" i="42"/>
  <c r="OY25" i="43"/>
  <c r="OY32" i="43"/>
  <c r="OY31" i="43"/>
  <c r="OY30" i="43"/>
  <c r="OY24" i="43"/>
  <c r="OY10" i="43"/>
  <c r="OY9" i="43"/>
  <c r="OY14" i="43"/>
  <c r="OY17" i="43"/>
  <c r="ET24" i="9"/>
  <c r="ES73" i="9"/>
  <c r="ET17" i="9"/>
  <c r="ES41" i="9"/>
  <c r="ES176" i="9"/>
  <c r="ES179" i="9"/>
  <c r="ET189" i="9"/>
  <c r="ET8" i="9"/>
  <c r="ET9" i="9"/>
  <c r="ET22" i="9"/>
  <c r="ET23" i="9" s="1"/>
  <c r="EU3" i="9"/>
  <c r="ET13" i="9"/>
  <c r="ER220" i="9" l="1"/>
  <c r="ES216" i="9"/>
  <c r="ES232" i="9"/>
  <c r="EQ231" i="9"/>
  <c r="EQ552" i="9" s="1"/>
  <c r="JF34" i="9"/>
  <c r="JF36" i="9" s="1"/>
  <c r="JF37" i="9" s="1"/>
  <c r="JX33" i="9"/>
  <c r="ER245" i="9"/>
  <c r="ET300" i="9"/>
  <c r="ET303" i="9"/>
  <c r="PZ44" i="42"/>
  <c r="PZ40" i="42"/>
  <c r="PZ39" i="42"/>
  <c r="PZ38" i="42"/>
  <c r="PZ37" i="42"/>
  <c r="PZ36" i="42"/>
  <c r="PZ35" i="42"/>
  <c r="PZ33" i="42"/>
  <c r="PZ32" i="42"/>
  <c r="QA5" i="42"/>
  <c r="PZ34" i="42"/>
  <c r="PZ45" i="42"/>
  <c r="PZ41" i="42"/>
  <c r="ET297" i="9"/>
  <c r="OZ25" i="43"/>
  <c r="OZ32" i="43"/>
  <c r="OZ31" i="43"/>
  <c r="OZ30" i="43"/>
  <c r="OZ24" i="43"/>
  <c r="OZ10" i="43"/>
  <c r="OZ9" i="43"/>
  <c r="OZ14" i="43"/>
  <c r="OZ17" i="43"/>
  <c r="ET14" i="9"/>
  <c r="ET18" i="9"/>
  <c r="ET19" i="9"/>
  <c r="EU4" i="9"/>
  <c r="EU10" i="9"/>
  <c r="ET215" i="9" l="1"/>
  <c r="ET222" i="9"/>
  <c r="ER221" i="9"/>
  <c r="ER223" i="9" s="1"/>
  <c r="ER226" i="9"/>
  <c r="ER227" i="9" s="1"/>
  <c r="ER228" i="9"/>
  <c r="EQ224" i="9"/>
  <c r="EQ225" i="9" s="1"/>
  <c r="JG34" i="9"/>
  <c r="JG36" i="9" s="1"/>
  <c r="JG37" i="9" s="1"/>
  <c r="JY33" i="9"/>
  <c r="EU145" i="9"/>
  <c r="ET42" i="9"/>
  <c r="QA44" i="42"/>
  <c r="QA40" i="42"/>
  <c r="QA39" i="42"/>
  <c r="QA38" i="42"/>
  <c r="QA37" i="42"/>
  <c r="QA36" i="42"/>
  <c r="QA35" i="42"/>
  <c r="QA33" i="42"/>
  <c r="QA32" i="42"/>
  <c r="QB5" i="42"/>
  <c r="QA34" i="42"/>
  <c r="QA45" i="42"/>
  <c r="QA41" i="42"/>
  <c r="PA25" i="43"/>
  <c r="PA32" i="43"/>
  <c r="PA31" i="43"/>
  <c r="PA30" i="43"/>
  <c r="PA24" i="43"/>
  <c r="PA10" i="43"/>
  <c r="PA9" i="43"/>
  <c r="PA14" i="43"/>
  <c r="PA17" i="43"/>
  <c r="EU24" i="9"/>
  <c r="ET73" i="9"/>
  <c r="EU17" i="9"/>
  <c r="ET41" i="9"/>
  <c r="EU13" i="9"/>
  <c r="ET179" i="9"/>
  <c r="ET176" i="9"/>
  <c r="EU189" i="9"/>
  <c r="EV3" i="9"/>
  <c r="EU8" i="9"/>
  <c r="EU9" i="9"/>
  <c r="EU22" i="9"/>
  <c r="EU23" i="9" s="1"/>
  <c r="EQ230" i="9" l="1"/>
  <c r="EQ233" i="9" s="1"/>
  <c r="EQ549" i="9"/>
  <c r="ER231" i="9"/>
  <c r="ET216" i="9"/>
  <c r="ET217" i="9" s="1"/>
  <c r="ET218" i="9" s="1"/>
  <c r="ET229" i="9" s="1"/>
  <c r="ET232" i="9"/>
  <c r="JH34" i="9"/>
  <c r="JH36" i="9" s="1"/>
  <c r="JH37" i="9" s="1"/>
  <c r="JZ33" i="9"/>
  <c r="ES245" i="9"/>
  <c r="EU300" i="9"/>
  <c r="EU303" i="9"/>
  <c r="QB44" i="42"/>
  <c r="QB40" i="42"/>
  <c r="QB39" i="42"/>
  <c r="QB38" i="42"/>
  <c r="QB37" i="42"/>
  <c r="QB36" i="42"/>
  <c r="QB35" i="42"/>
  <c r="QB33" i="42"/>
  <c r="QB32" i="42"/>
  <c r="QC5" i="42"/>
  <c r="QB34" i="42"/>
  <c r="QB45" i="42"/>
  <c r="QB41" i="42"/>
  <c r="EU297" i="9"/>
  <c r="PB25" i="43"/>
  <c r="PB32" i="43"/>
  <c r="PB31" i="43"/>
  <c r="PB30" i="43"/>
  <c r="PB24" i="43"/>
  <c r="PB10" i="43"/>
  <c r="PB9" i="43"/>
  <c r="PB14" i="43"/>
  <c r="PB17" i="43"/>
  <c r="EU14" i="9"/>
  <c r="EU18" i="9"/>
  <c r="EV4" i="9"/>
  <c r="EV10" i="9"/>
  <c r="EU19" i="9"/>
  <c r="ER354" i="9" l="1"/>
  <c r="ER552" i="9"/>
  <c r="ET219" i="9"/>
  <c r="ES228" i="9"/>
  <c r="ER224" i="9"/>
  <c r="ER225" i="9" s="1"/>
  <c r="EU215" i="9"/>
  <c r="EU222" i="9"/>
  <c r="JI34" i="9"/>
  <c r="JI36" i="9" s="1"/>
  <c r="JI37" i="9" s="1"/>
  <c r="KA33" i="9"/>
  <c r="EV145" i="9"/>
  <c r="EU42" i="9"/>
  <c r="QC44" i="42"/>
  <c r="QC40" i="42"/>
  <c r="QC39" i="42"/>
  <c r="QC38" i="42"/>
  <c r="QC37" i="42"/>
  <c r="QC36" i="42"/>
  <c r="QC35" i="42"/>
  <c r="QC33" i="42"/>
  <c r="QC32" i="42"/>
  <c r="QD5" i="42"/>
  <c r="QC34" i="42"/>
  <c r="QC45" i="42"/>
  <c r="QC41" i="42"/>
  <c r="PC25" i="43"/>
  <c r="PC32" i="43"/>
  <c r="PC31" i="43"/>
  <c r="PC30" i="43"/>
  <c r="PC24" i="43"/>
  <c r="PC10" i="43"/>
  <c r="PC9" i="43"/>
  <c r="PC14" i="43"/>
  <c r="PC17" i="43"/>
  <c r="EV24" i="9"/>
  <c r="EU73" i="9"/>
  <c r="EV17" i="9"/>
  <c r="EU41" i="9"/>
  <c r="EU176" i="9"/>
  <c r="EU179" i="9"/>
  <c r="EV13" i="9"/>
  <c r="EW3" i="9"/>
  <c r="EV189" i="9"/>
  <c r="EV8" i="9"/>
  <c r="EV9" i="9"/>
  <c r="EV22" i="9"/>
  <c r="EV23" i="9" s="1"/>
  <c r="ET220" i="9" l="1"/>
  <c r="ET221" i="9" s="1"/>
  <c r="ET223" i="9" s="1"/>
  <c r="ER230" i="9"/>
  <c r="ER233" i="9" s="1"/>
  <c r="ER549" i="9"/>
  <c r="ET226" i="9"/>
  <c r="ET227" i="9" s="1"/>
  <c r="EU216" i="9"/>
  <c r="EU217" i="9" s="1"/>
  <c r="EU218" i="9" s="1"/>
  <c r="EU229" i="9" s="1"/>
  <c r="EU232" i="9"/>
  <c r="JJ34" i="9"/>
  <c r="JJ36" i="9" s="1"/>
  <c r="JJ37" i="9" s="1"/>
  <c r="KB33" i="9"/>
  <c r="ET245" i="9"/>
  <c r="EV300" i="9"/>
  <c r="EV303" i="9"/>
  <c r="QD44" i="42"/>
  <c r="QD40" i="42"/>
  <c r="QD39" i="42"/>
  <c r="QD38" i="42"/>
  <c r="QD37" i="42"/>
  <c r="QD36" i="42"/>
  <c r="QD35" i="42"/>
  <c r="QD33" i="42"/>
  <c r="QD32" i="42"/>
  <c r="QE5" i="42"/>
  <c r="QD34" i="42"/>
  <c r="QD45" i="42"/>
  <c r="QD41" i="42"/>
  <c r="EV297" i="9"/>
  <c r="PD25" i="43"/>
  <c r="PD32" i="43"/>
  <c r="PD31" i="43"/>
  <c r="PD30" i="43"/>
  <c r="PD24" i="43"/>
  <c r="PD10" i="43"/>
  <c r="PD9" i="43"/>
  <c r="PD14" i="43"/>
  <c r="PD17" i="43"/>
  <c r="EV14" i="9"/>
  <c r="EV18" i="9"/>
  <c r="EV19" i="9"/>
  <c r="EW4" i="9"/>
  <c r="EW10" i="9"/>
  <c r="EU219" i="9" l="1"/>
  <c r="EV215" i="9"/>
  <c r="EV222" i="9"/>
  <c r="ET231" i="9"/>
  <c r="JK34" i="9"/>
  <c r="JK36" i="9" s="1"/>
  <c r="JK37" i="9" s="1"/>
  <c r="KC33" i="9"/>
  <c r="EW145" i="9"/>
  <c r="EV42" i="9"/>
  <c r="QE44" i="42"/>
  <c r="QE40" i="42"/>
  <c r="QE39" i="42"/>
  <c r="QE38" i="42"/>
  <c r="QE37" i="42"/>
  <c r="QE36" i="42"/>
  <c r="QE35" i="42"/>
  <c r="QE33" i="42"/>
  <c r="QE32" i="42"/>
  <c r="QF5" i="42"/>
  <c r="QE34" i="42"/>
  <c r="QE45" i="42"/>
  <c r="QE41" i="42"/>
  <c r="PE25" i="43"/>
  <c r="PE32" i="43"/>
  <c r="PE31" i="43"/>
  <c r="PE30" i="43"/>
  <c r="PE24" i="43"/>
  <c r="PE10" i="43"/>
  <c r="PE9" i="43"/>
  <c r="PE14" i="43"/>
  <c r="PE17" i="43"/>
  <c r="EW24" i="9"/>
  <c r="EV73" i="9"/>
  <c r="EW17" i="9"/>
  <c r="EV179" i="9"/>
  <c r="EV176" i="9"/>
  <c r="EV41" i="9"/>
  <c r="EW8" i="9"/>
  <c r="EW22" i="9"/>
  <c r="EW23" i="9" s="1"/>
  <c r="EX3" i="9"/>
  <c r="EW189" i="9"/>
  <c r="EW9" i="9"/>
  <c r="EW13" i="9"/>
  <c r="ET354" i="9" l="1"/>
  <c r="ET552" i="9"/>
  <c r="EU220" i="9"/>
  <c r="EV216" i="9"/>
  <c r="EV232" i="9"/>
  <c r="EU228" i="9"/>
  <c r="ET224" i="9"/>
  <c r="ET225" i="9" s="1"/>
  <c r="EW303" i="9"/>
  <c r="JL34" i="9"/>
  <c r="JL36" i="9" s="1"/>
  <c r="JL37" i="9" s="1"/>
  <c r="KD33" i="9"/>
  <c r="QF44" i="42"/>
  <c r="QF40" i="42"/>
  <c r="QF39" i="42"/>
  <c r="QF38" i="42"/>
  <c r="QF37" i="42"/>
  <c r="QF36" i="42"/>
  <c r="QF35" i="42"/>
  <c r="QF33" i="42"/>
  <c r="QF32" i="42"/>
  <c r="QG5" i="42"/>
  <c r="QF34" i="42"/>
  <c r="QF45" i="42"/>
  <c r="QF41" i="42"/>
  <c r="PF25" i="43"/>
  <c r="PF32" i="43"/>
  <c r="PF31" i="43"/>
  <c r="PF30" i="43"/>
  <c r="PF24" i="43"/>
  <c r="PF10" i="43"/>
  <c r="PF9" i="43"/>
  <c r="PF14" i="43"/>
  <c r="PF17" i="43"/>
  <c r="EW18" i="9"/>
  <c r="EW14" i="9"/>
  <c r="EW19" i="9"/>
  <c r="EX4" i="9"/>
  <c r="EX10" i="9"/>
  <c r="ET230" i="9" l="1"/>
  <c r="ET233" i="9" s="1"/>
  <c r="ET549" i="9"/>
  <c r="EW215" i="9"/>
  <c r="EW222" i="9"/>
  <c r="EU221" i="9"/>
  <c r="EU223" i="9" s="1"/>
  <c r="EU226" i="9"/>
  <c r="EU227" i="9" s="1"/>
  <c r="JM34" i="9"/>
  <c r="JM36" i="9" s="1"/>
  <c r="JM37" i="9" s="1"/>
  <c r="KE33" i="9"/>
  <c r="EX145" i="9"/>
  <c r="EW42" i="9"/>
  <c r="QG44" i="42"/>
  <c r="QG40" i="42"/>
  <c r="QG39" i="42"/>
  <c r="QG38" i="42"/>
  <c r="QG37" i="42"/>
  <c r="QG36" i="42"/>
  <c r="QG35" i="42"/>
  <c r="QG33" i="42"/>
  <c r="QG32" i="42"/>
  <c r="QH5" i="42"/>
  <c r="QG34" i="42"/>
  <c r="QG45" i="42"/>
  <c r="QG41" i="42"/>
  <c r="PG25" i="43"/>
  <c r="PG32" i="43"/>
  <c r="PG31" i="43"/>
  <c r="PG30" i="43"/>
  <c r="PG24" i="43"/>
  <c r="PG10" i="43"/>
  <c r="PG9" i="43"/>
  <c r="PG14" i="43"/>
  <c r="PG17" i="43"/>
  <c r="EX24" i="9"/>
  <c r="EW73" i="9"/>
  <c r="EX13" i="9"/>
  <c r="EX17" i="9"/>
  <c r="EW41" i="9"/>
  <c r="EW179" i="9"/>
  <c r="EW176" i="9"/>
  <c r="EX8" i="9"/>
  <c r="EX189" i="9"/>
  <c r="EX22" i="9"/>
  <c r="EX23" i="9" s="1"/>
  <c r="EY3" i="9"/>
  <c r="EX9" i="9"/>
  <c r="EU231" i="9" l="1"/>
  <c r="EU552" i="9" s="1"/>
  <c r="EW216" i="9"/>
  <c r="EW217" i="9" s="1"/>
  <c r="EW232" i="9"/>
  <c r="EX303" i="9"/>
  <c r="JN34" i="9"/>
  <c r="JN36" i="9" s="1"/>
  <c r="JN37" i="9" s="1"/>
  <c r="KF33" i="9"/>
  <c r="QH44" i="42"/>
  <c r="QH40" i="42"/>
  <c r="QH39" i="42"/>
  <c r="QH38" i="42"/>
  <c r="QH37" i="42"/>
  <c r="QH36" i="42"/>
  <c r="QH35" i="42"/>
  <c r="QH33" i="42"/>
  <c r="QH32" i="42"/>
  <c r="QI5" i="42"/>
  <c r="QH34" i="42"/>
  <c r="QH45" i="42"/>
  <c r="QH41" i="42"/>
  <c r="PH25" i="43"/>
  <c r="PH32" i="43"/>
  <c r="PH31" i="43"/>
  <c r="PH30" i="43"/>
  <c r="PH24" i="43"/>
  <c r="PH10" i="43"/>
  <c r="PH9" i="43"/>
  <c r="PH14" i="43"/>
  <c r="PH17" i="43"/>
  <c r="EX14" i="9"/>
  <c r="EX18" i="9"/>
  <c r="EX19" i="9"/>
  <c r="EY4" i="9"/>
  <c r="EY10" i="9"/>
  <c r="EW218" i="9" l="1"/>
  <c r="EW219" i="9"/>
  <c r="EV228" i="9"/>
  <c r="EU224" i="9"/>
  <c r="EU225" i="9" s="1"/>
  <c r="EX215" i="9"/>
  <c r="EX222" i="9"/>
  <c r="JO34" i="9"/>
  <c r="JO36" i="9" s="1"/>
  <c r="JO37" i="9" s="1"/>
  <c r="KG33" i="9"/>
  <c r="EY145" i="9"/>
  <c r="EX42" i="9"/>
  <c r="QI44" i="42"/>
  <c r="QI40" i="42"/>
  <c r="QI39" i="42"/>
  <c r="QI38" i="42"/>
  <c r="QI37" i="42"/>
  <c r="QI36" i="42"/>
  <c r="QI35" i="42"/>
  <c r="QI33" i="42"/>
  <c r="QI32" i="42"/>
  <c r="QJ5" i="42"/>
  <c r="QI34" i="42"/>
  <c r="QI45" i="42"/>
  <c r="QI41" i="42"/>
  <c r="PI25" i="43"/>
  <c r="PI32" i="43"/>
  <c r="PI31" i="43"/>
  <c r="PI30" i="43"/>
  <c r="PI24" i="43"/>
  <c r="PI10" i="43"/>
  <c r="PI9" i="43"/>
  <c r="PI14" i="43"/>
  <c r="PI17" i="43"/>
  <c r="EY24" i="9"/>
  <c r="EX73" i="9"/>
  <c r="EY17" i="9"/>
  <c r="EX176" i="9"/>
  <c r="EX179" i="9"/>
  <c r="EX41" i="9"/>
  <c r="EY9" i="9"/>
  <c r="EY8" i="9"/>
  <c r="EY22" i="9"/>
  <c r="EY23" i="9" s="1"/>
  <c r="EY189" i="9"/>
  <c r="EZ3" i="9"/>
  <c r="EY13" i="9"/>
  <c r="EU230" i="9" l="1"/>
  <c r="EU233" i="9" s="1"/>
  <c r="EU549" i="9"/>
  <c r="EW229" i="9"/>
  <c r="EX216" i="9"/>
  <c r="EX232" i="9"/>
  <c r="EW220" i="9"/>
  <c r="EX217" i="9"/>
  <c r="EX218" i="9" s="1"/>
  <c r="EX229" i="9" s="1"/>
  <c r="EY303" i="9"/>
  <c r="JP34" i="9"/>
  <c r="JP36" i="9" s="1"/>
  <c r="JP37" i="9" s="1"/>
  <c r="KH33" i="9"/>
  <c r="QK5" i="42"/>
  <c r="QJ44" i="42"/>
  <c r="QJ40" i="42"/>
  <c r="QJ39" i="42"/>
  <c r="QJ38" i="42"/>
  <c r="QJ37" i="42"/>
  <c r="QJ36" i="42"/>
  <c r="QJ35" i="42"/>
  <c r="QJ33" i="42"/>
  <c r="QJ32" i="42"/>
  <c r="QJ34" i="42"/>
  <c r="QJ45" i="42"/>
  <c r="QJ41" i="42"/>
  <c r="PJ25" i="43"/>
  <c r="PJ32" i="43"/>
  <c r="PJ31" i="43"/>
  <c r="PJ30" i="43"/>
  <c r="PJ24" i="43"/>
  <c r="PJ10" i="43"/>
  <c r="PJ9" i="43"/>
  <c r="PJ14" i="43"/>
  <c r="PJ17" i="43"/>
  <c r="EY14" i="9"/>
  <c r="EY18" i="9"/>
  <c r="EZ4" i="9"/>
  <c r="EZ10" i="9"/>
  <c r="EY19" i="9"/>
  <c r="EW221" i="9" l="1"/>
  <c r="EW223" i="9" s="1"/>
  <c r="EW226" i="9"/>
  <c r="EW227" i="9" s="1"/>
  <c r="EX219" i="9"/>
  <c r="EY215" i="9"/>
  <c r="EY222" i="9"/>
  <c r="JQ34" i="9"/>
  <c r="JQ36" i="9" s="1"/>
  <c r="JQ37" i="9" s="1"/>
  <c r="KI33" i="9"/>
  <c r="EZ145" i="9"/>
  <c r="EY42" i="9"/>
  <c r="QK40" i="42"/>
  <c r="QK37" i="42"/>
  <c r="QK36" i="42"/>
  <c r="QK35" i="42"/>
  <c r="QK32" i="42"/>
  <c r="QL5" i="42"/>
  <c r="QK33" i="42"/>
  <c r="QK38" i="42"/>
  <c r="QK39" i="42"/>
  <c r="QK44" i="42"/>
  <c r="QK34" i="42"/>
  <c r="QK45" i="42"/>
  <c r="QK41" i="42"/>
  <c r="PK25" i="43"/>
  <c r="PK32" i="43"/>
  <c r="PK31" i="43"/>
  <c r="PK30" i="43"/>
  <c r="PK24" i="43"/>
  <c r="PK10" i="43"/>
  <c r="PK9" i="43"/>
  <c r="PK14" i="43"/>
  <c r="PK17" i="43"/>
  <c r="EZ24" i="9"/>
  <c r="EY73" i="9"/>
  <c r="EZ17" i="9"/>
  <c r="EZ13" i="9"/>
  <c r="EY41" i="9"/>
  <c r="EY176" i="9"/>
  <c r="EY179" i="9"/>
  <c r="EZ9" i="9"/>
  <c r="EZ8" i="9"/>
  <c r="FA3" i="9"/>
  <c r="EZ189" i="9"/>
  <c r="EZ22" i="9"/>
  <c r="EZ23" i="9" s="1"/>
  <c r="EY216" i="9" l="1"/>
  <c r="EY232" i="9"/>
  <c r="EX220" i="9"/>
  <c r="EW231" i="9"/>
  <c r="EW552" i="9" s="1"/>
  <c r="EZ303" i="9"/>
  <c r="JR34" i="9"/>
  <c r="JR36" i="9" s="1"/>
  <c r="JR37" i="9" s="1"/>
  <c r="KJ33" i="9"/>
  <c r="EX245" i="9"/>
  <c r="QL40" i="42"/>
  <c r="QL37" i="42"/>
  <c r="QL36" i="42"/>
  <c r="QL35" i="42"/>
  <c r="QL32" i="42"/>
  <c r="QM5" i="42"/>
  <c r="QL33" i="42"/>
  <c r="QL38" i="42"/>
  <c r="QL39" i="42"/>
  <c r="QL44" i="42"/>
  <c r="QL34" i="42"/>
  <c r="QL45" i="42"/>
  <c r="QL41" i="42"/>
  <c r="PL25" i="43"/>
  <c r="PL32" i="43"/>
  <c r="PL31" i="43"/>
  <c r="PL30" i="43"/>
  <c r="PL24" i="43"/>
  <c r="PL10" i="43"/>
  <c r="PL9" i="43"/>
  <c r="PL14" i="43"/>
  <c r="PL17" i="43"/>
  <c r="EZ14" i="9"/>
  <c r="EZ18" i="9"/>
  <c r="FA10" i="9"/>
  <c r="FA4" i="9"/>
  <c r="EZ19" i="9"/>
  <c r="EX228" i="9" l="1"/>
  <c r="EW224" i="9"/>
  <c r="EW225" i="9" s="1"/>
  <c r="EX221" i="9"/>
  <c r="EX223" i="9" s="1"/>
  <c r="EX226" i="9"/>
  <c r="EX227" i="9" s="1"/>
  <c r="EZ215" i="9"/>
  <c r="EZ222" i="9"/>
  <c r="JS34" i="9"/>
  <c r="JS36" i="9" s="1"/>
  <c r="JS37" i="9" s="1"/>
  <c r="KK33" i="9"/>
  <c r="FA145" i="9"/>
  <c r="EZ42" i="9"/>
  <c r="QM40" i="42"/>
  <c r="QM37" i="42"/>
  <c r="QM36" i="42"/>
  <c r="QM35" i="42"/>
  <c r="QM32" i="42"/>
  <c r="QN5" i="42"/>
  <c r="QM33" i="42"/>
  <c r="QM38" i="42"/>
  <c r="QM39" i="42"/>
  <c r="QM44" i="42"/>
  <c r="QM34" i="42"/>
  <c r="QM45" i="42"/>
  <c r="QM41" i="42"/>
  <c r="PM25" i="43"/>
  <c r="PM32" i="43"/>
  <c r="PM31" i="43"/>
  <c r="PM30" i="43"/>
  <c r="PM24" i="43"/>
  <c r="PM10" i="43"/>
  <c r="PM9" i="43"/>
  <c r="PM14" i="43"/>
  <c r="PM17" i="43"/>
  <c r="FA24" i="9"/>
  <c r="EZ73" i="9"/>
  <c r="FA13" i="9"/>
  <c r="FA17" i="9"/>
  <c r="EZ41" i="9"/>
  <c r="EZ179" i="9"/>
  <c r="EZ176" i="9"/>
  <c r="FA9" i="9"/>
  <c r="FB3" i="9"/>
  <c r="FA22" i="9"/>
  <c r="FA23" i="9" s="1"/>
  <c r="FA8" i="9"/>
  <c r="FA189" i="9"/>
  <c r="EW230" i="9" l="1"/>
  <c r="EW233" i="9" s="1"/>
  <c r="EW549" i="9"/>
  <c r="EX231" i="9"/>
  <c r="EZ216" i="9"/>
  <c r="EZ217" i="9" s="1"/>
  <c r="EZ218" i="9" s="1"/>
  <c r="EZ229" i="9" s="1"/>
  <c r="EZ232" i="9"/>
  <c r="FA303" i="9"/>
  <c r="JT34" i="9"/>
  <c r="JT36" i="9" s="1"/>
  <c r="JT37" i="9" s="1"/>
  <c r="KL33" i="9"/>
  <c r="EY245" i="9"/>
  <c r="QN40" i="42"/>
  <c r="QN37" i="42"/>
  <c r="QN36" i="42"/>
  <c r="QN35" i="42"/>
  <c r="QN32" i="42"/>
  <c r="QO5" i="42"/>
  <c r="QN33" i="42"/>
  <c r="QN38" i="42"/>
  <c r="QN39" i="42"/>
  <c r="QN44" i="42"/>
  <c r="QN34" i="42"/>
  <c r="QN45" i="42"/>
  <c r="QN41" i="42"/>
  <c r="PN25" i="43"/>
  <c r="PN32" i="43"/>
  <c r="PN31" i="43"/>
  <c r="PN30" i="43"/>
  <c r="PN24" i="43"/>
  <c r="PN10" i="43"/>
  <c r="PN9" i="43"/>
  <c r="PN14" i="43"/>
  <c r="PN17" i="43"/>
  <c r="FA14" i="9"/>
  <c r="FA18" i="9"/>
  <c r="FB10" i="9"/>
  <c r="FB4" i="9"/>
  <c r="FA19" i="9"/>
  <c r="EX354" i="9" l="1"/>
  <c r="EX552" i="9"/>
  <c r="FA215" i="9"/>
  <c r="FA222" i="9"/>
  <c r="EY228" i="9"/>
  <c r="EX224" i="9"/>
  <c r="EX225" i="9" s="1"/>
  <c r="EZ219" i="9"/>
  <c r="JU34" i="9"/>
  <c r="JU36" i="9" s="1"/>
  <c r="JU37" i="9" s="1"/>
  <c r="KM33" i="9"/>
  <c r="FB145" i="9"/>
  <c r="FA42" i="9"/>
  <c r="QO40" i="42"/>
  <c r="QO37" i="42"/>
  <c r="QO36" i="42"/>
  <c r="QO35" i="42"/>
  <c r="QO32" i="42"/>
  <c r="QP5" i="42"/>
  <c r="QO33" i="42"/>
  <c r="QO38" i="42"/>
  <c r="QO39" i="42"/>
  <c r="QO44" i="42"/>
  <c r="QO34" i="42"/>
  <c r="QO45" i="42"/>
  <c r="QO41" i="42"/>
  <c r="PO25" i="43"/>
  <c r="PO32" i="43"/>
  <c r="PO31" i="43"/>
  <c r="PO30" i="43"/>
  <c r="PO24" i="43"/>
  <c r="PO10" i="43"/>
  <c r="PO9" i="43"/>
  <c r="PO14" i="43"/>
  <c r="PO17" i="43"/>
  <c r="FB24" i="9"/>
  <c r="FA73" i="9"/>
  <c r="FB13" i="9"/>
  <c r="FB17" i="9"/>
  <c r="FA41" i="9"/>
  <c r="FA179" i="9"/>
  <c r="FA176" i="9"/>
  <c r="FB8" i="9"/>
  <c r="FB189" i="9"/>
  <c r="FB9" i="9"/>
  <c r="FB22" i="9"/>
  <c r="FB23" i="9" s="1"/>
  <c r="FC3" i="9"/>
  <c r="EX230" i="9" l="1"/>
  <c r="EX233" i="9" s="1"/>
  <c r="EX549" i="9"/>
  <c r="FA216" i="9"/>
  <c r="FA217" i="9" s="1"/>
  <c r="FA232" i="9"/>
  <c r="EZ220" i="9"/>
  <c r="FB303" i="9"/>
  <c r="JV34" i="9"/>
  <c r="JV36" i="9" s="1"/>
  <c r="JV37" i="9" s="1"/>
  <c r="KN33" i="9"/>
  <c r="EZ245" i="9"/>
  <c r="QP40" i="42"/>
  <c r="QP37" i="42"/>
  <c r="QP36" i="42"/>
  <c r="QP35" i="42"/>
  <c r="QP32" i="42"/>
  <c r="QQ5" i="42"/>
  <c r="QP33" i="42"/>
  <c r="QP38" i="42"/>
  <c r="QP39" i="42"/>
  <c r="QP44" i="42"/>
  <c r="QP34" i="42"/>
  <c r="QP45" i="42"/>
  <c r="QP41" i="42"/>
  <c r="PP25" i="43"/>
  <c r="PP32" i="43"/>
  <c r="PP31" i="43"/>
  <c r="PP30" i="43"/>
  <c r="PP24" i="43"/>
  <c r="PP10" i="43"/>
  <c r="PP9" i="43"/>
  <c r="PP14" i="43"/>
  <c r="PP17" i="43"/>
  <c r="FB14" i="9"/>
  <c r="FB18" i="9"/>
  <c r="FB19" i="9"/>
  <c r="FC4" i="9"/>
  <c r="FC10" i="9"/>
  <c r="FA218" i="9" l="1"/>
  <c r="FA229" i="9" s="1"/>
  <c r="FA219" i="9"/>
  <c r="EZ221" i="9"/>
  <c r="EZ223" i="9" s="1"/>
  <c r="EZ226" i="9"/>
  <c r="EZ227" i="9" s="1"/>
  <c r="FB215" i="9"/>
  <c r="FB222" i="9"/>
  <c r="JW34" i="9"/>
  <c r="JW36" i="9" s="1"/>
  <c r="JW37" i="9" s="1"/>
  <c r="KO33" i="9"/>
  <c r="FC145" i="9"/>
  <c r="FB42" i="9"/>
  <c r="QQ40" i="42"/>
  <c r="QQ37" i="42"/>
  <c r="QQ36" i="42"/>
  <c r="QQ35" i="42"/>
  <c r="QQ32" i="42"/>
  <c r="QR5" i="42"/>
  <c r="QQ33" i="42"/>
  <c r="QQ38" i="42"/>
  <c r="QQ39" i="42"/>
  <c r="QQ44" i="42"/>
  <c r="QQ34" i="42"/>
  <c r="QQ45" i="42"/>
  <c r="QQ41" i="42"/>
  <c r="PQ25" i="43"/>
  <c r="PQ32" i="43"/>
  <c r="PQ31" i="43"/>
  <c r="PQ30" i="43"/>
  <c r="PQ24" i="43"/>
  <c r="PQ10" i="43"/>
  <c r="PQ9" i="43"/>
  <c r="PQ14" i="43"/>
  <c r="PQ17" i="43"/>
  <c r="FC24" i="9"/>
  <c r="FB73" i="9"/>
  <c r="FC17" i="9"/>
  <c r="FB41" i="9"/>
  <c r="FB179" i="9"/>
  <c r="FB176" i="9"/>
  <c r="FC13" i="9"/>
  <c r="FC8" i="9"/>
  <c r="FD3" i="9"/>
  <c r="FC22" i="9"/>
  <c r="FC23" i="9" s="1"/>
  <c r="FC9" i="9"/>
  <c r="FC189" i="9"/>
  <c r="EZ231" i="9" l="1"/>
  <c r="FA220" i="9"/>
  <c r="FB216" i="9"/>
  <c r="FB232" i="9"/>
  <c r="FC303" i="9"/>
  <c r="JX34" i="9"/>
  <c r="JX36" i="9" s="1"/>
  <c r="JX37" i="9" s="1"/>
  <c r="KP33" i="9"/>
  <c r="QR40" i="42"/>
  <c r="QR37" i="42"/>
  <c r="QR36" i="42"/>
  <c r="QR35" i="42"/>
  <c r="QR32" i="42"/>
  <c r="QS5" i="42"/>
  <c r="QR33" i="42"/>
  <c r="QR38" i="42"/>
  <c r="QR39" i="42"/>
  <c r="QR44" i="42"/>
  <c r="QR34" i="42"/>
  <c r="QR45" i="42"/>
  <c r="QR41" i="42"/>
  <c r="PR25" i="43"/>
  <c r="PR32" i="43"/>
  <c r="PR31" i="43"/>
  <c r="PR30" i="43"/>
  <c r="PR24" i="43"/>
  <c r="PR10" i="43"/>
  <c r="PR9" i="43"/>
  <c r="PR14" i="43"/>
  <c r="PR17" i="43"/>
  <c r="FC14" i="9"/>
  <c r="FC18" i="9"/>
  <c r="FD10" i="9"/>
  <c r="FD4" i="9"/>
  <c r="FC19" i="9"/>
  <c r="EZ354" i="9" l="1"/>
  <c r="EZ552" i="9"/>
  <c r="FA228" i="9"/>
  <c r="EZ224" i="9"/>
  <c r="EZ225" i="9" s="1"/>
  <c r="FC215" i="9"/>
  <c r="FC222" i="9"/>
  <c r="FA221" i="9"/>
  <c r="FA223" i="9" s="1"/>
  <c r="FA226" i="9"/>
  <c r="FA227" i="9" s="1"/>
  <c r="JY34" i="9"/>
  <c r="JY36" i="9" s="1"/>
  <c r="JY37" i="9" s="1"/>
  <c r="KQ33" i="9"/>
  <c r="FD145" i="9"/>
  <c r="FC42" i="9"/>
  <c r="QS40" i="42"/>
  <c r="QS37" i="42"/>
  <c r="QS36" i="42"/>
  <c r="QS35" i="42"/>
  <c r="QS32" i="42"/>
  <c r="QT5" i="42"/>
  <c r="QS33" i="42"/>
  <c r="QS38" i="42"/>
  <c r="QS39" i="42"/>
  <c r="QS44" i="42"/>
  <c r="QS34" i="42"/>
  <c r="QS45" i="42"/>
  <c r="QS41" i="42"/>
  <c r="PS25" i="43"/>
  <c r="PS32" i="43"/>
  <c r="PS31" i="43"/>
  <c r="PS30" i="43"/>
  <c r="PS24" i="43"/>
  <c r="PS10" i="43"/>
  <c r="PS9" i="43"/>
  <c r="PS14" i="43"/>
  <c r="PS17" i="43"/>
  <c r="FD24" i="9"/>
  <c r="FC73" i="9"/>
  <c r="FD17" i="9"/>
  <c r="FC41" i="9"/>
  <c r="FC179" i="9"/>
  <c r="FC176" i="9"/>
  <c r="FD13" i="9"/>
  <c r="FE3" i="9"/>
  <c r="FD8" i="9"/>
  <c r="FD9" i="9"/>
  <c r="FD189" i="9"/>
  <c r="FD22" i="9"/>
  <c r="FD23" i="9" s="1"/>
  <c r="EZ230" i="9" l="1"/>
  <c r="EZ233" i="9" s="1"/>
  <c r="EZ549" i="9"/>
  <c r="FA231" i="9"/>
  <c r="FA552" i="9" s="1"/>
  <c r="FC216" i="9"/>
  <c r="FC217" i="9" s="1"/>
  <c r="FC232" i="9"/>
  <c r="FD303" i="9"/>
  <c r="JZ34" i="9"/>
  <c r="JZ36" i="9" s="1"/>
  <c r="JZ37" i="9" s="1"/>
  <c r="KR33" i="9"/>
  <c r="QT40" i="42"/>
  <c r="QT37" i="42"/>
  <c r="QT36" i="42"/>
  <c r="QT35" i="42"/>
  <c r="QT32" i="42"/>
  <c r="QU5" i="42"/>
  <c r="QT33" i="42"/>
  <c r="QT38" i="42"/>
  <c r="QT39" i="42"/>
  <c r="QT44" i="42"/>
  <c r="QT34" i="42"/>
  <c r="QT45" i="42"/>
  <c r="QT41" i="42"/>
  <c r="PT25" i="43"/>
  <c r="PT32" i="43"/>
  <c r="PT31" i="43"/>
  <c r="PT30" i="43"/>
  <c r="PT24" i="43"/>
  <c r="PT10" i="43"/>
  <c r="PT9" i="43"/>
  <c r="PT14" i="43"/>
  <c r="PT17" i="43"/>
  <c r="FD14" i="9"/>
  <c r="FD18" i="9"/>
  <c r="FE4" i="9"/>
  <c r="FE10" i="9"/>
  <c r="FD19" i="9"/>
  <c r="FC218" i="9" l="1"/>
  <c r="FC229" i="9" s="1"/>
  <c r="FC219" i="9"/>
  <c r="FB228" i="9"/>
  <c r="FA224" i="9"/>
  <c r="FA225" i="9" s="1"/>
  <c r="FD215" i="9"/>
  <c r="FD222" i="9"/>
  <c r="KA34" i="9"/>
  <c r="KA36" i="9" s="1"/>
  <c r="KA37" i="9" s="1"/>
  <c r="KS33" i="9"/>
  <c r="FE145" i="9"/>
  <c r="FD42" i="9"/>
  <c r="QV5" i="42"/>
  <c r="QU40" i="42"/>
  <c r="QU37" i="42"/>
  <c r="QU36" i="42"/>
  <c r="QU35" i="42"/>
  <c r="QU32" i="42"/>
  <c r="QU33" i="42"/>
  <c r="QU38" i="42"/>
  <c r="QU39" i="42"/>
  <c r="QU44" i="42"/>
  <c r="QU34" i="42"/>
  <c r="QU45" i="42"/>
  <c r="QU41" i="42"/>
  <c r="PU25" i="43"/>
  <c r="PU32" i="43"/>
  <c r="PU31" i="43"/>
  <c r="PU30" i="43"/>
  <c r="PU24" i="43"/>
  <c r="PU10" i="43"/>
  <c r="PU9" i="43"/>
  <c r="PU14" i="43"/>
  <c r="PU17" i="43"/>
  <c r="FE24" i="9"/>
  <c r="FD73" i="9"/>
  <c r="FE17" i="9"/>
  <c r="FD41" i="9"/>
  <c r="FD179" i="9"/>
  <c r="FD176" i="9"/>
  <c r="FE22" i="9"/>
  <c r="FE23" i="9" s="1"/>
  <c r="FF3" i="9"/>
  <c r="FE8" i="9"/>
  <c r="FE9" i="9"/>
  <c r="FE189" i="9"/>
  <c r="FE13" i="9"/>
  <c r="FA230" i="9" l="1"/>
  <c r="FA233" i="9" s="1"/>
  <c r="FA549" i="9"/>
  <c r="FC220" i="9"/>
  <c r="FD216" i="9"/>
  <c r="FD217" i="9" s="1"/>
  <c r="FD232" i="9"/>
  <c r="FE303" i="9"/>
  <c r="KB34" i="9"/>
  <c r="KB36" i="9" s="1"/>
  <c r="KB37" i="9" s="1"/>
  <c r="KT33" i="9"/>
  <c r="QV45" i="42"/>
  <c r="QV44" i="42"/>
  <c r="QV41" i="42"/>
  <c r="QV40" i="42"/>
  <c r="QV39" i="42"/>
  <c r="QV38" i="42"/>
  <c r="QV37" i="42"/>
  <c r="QV36" i="42"/>
  <c r="QV35" i="42"/>
  <c r="QV34" i="42"/>
  <c r="QV33" i="42"/>
  <c r="QV32" i="42"/>
  <c r="QW5" i="42"/>
  <c r="PV25" i="43"/>
  <c r="PV32" i="43"/>
  <c r="PV31" i="43"/>
  <c r="PV30" i="43"/>
  <c r="PV24" i="43"/>
  <c r="PV10" i="43"/>
  <c r="PV9" i="43"/>
  <c r="PV14" i="43"/>
  <c r="PV17" i="43"/>
  <c r="FE14" i="9"/>
  <c r="FE18" i="9"/>
  <c r="FE19" i="9"/>
  <c r="FF10" i="9"/>
  <c r="FF4" i="9"/>
  <c r="FD218" i="9" l="1"/>
  <c r="FD229" i="9" s="1"/>
  <c r="FD219" i="9"/>
  <c r="FC221" i="9"/>
  <c r="FC223" i="9" s="1"/>
  <c r="FC226" i="9"/>
  <c r="FC227" i="9" s="1"/>
  <c r="FE215" i="9"/>
  <c r="FE222" i="9"/>
  <c r="KC34" i="9"/>
  <c r="KC36" i="9" s="1"/>
  <c r="KC37" i="9" s="1"/>
  <c r="KU33" i="9"/>
  <c r="FF145" i="9"/>
  <c r="FE42" i="9"/>
  <c r="QW45" i="42"/>
  <c r="QW44" i="42"/>
  <c r="QW41" i="42"/>
  <c r="QW40" i="42"/>
  <c r="QW39" i="42"/>
  <c r="QW38" i="42"/>
  <c r="QW37" i="42"/>
  <c r="QW36" i="42"/>
  <c r="QW35" i="42"/>
  <c r="QW34" i="42"/>
  <c r="QW33" i="42"/>
  <c r="QW32" i="42"/>
  <c r="QX5" i="42"/>
  <c r="PW25" i="43"/>
  <c r="PW32" i="43"/>
  <c r="PW31" i="43"/>
  <c r="PW30" i="43"/>
  <c r="PW24" i="43"/>
  <c r="PW10" i="43"/>
  <c r="PW9" i="43"/>
  <c r="PW14" i="43"/>
  <c r="PW17" i="43"/>
  <c r="FF24" i="9"/>
  <c r="FE73" i="9"/>
  <c r="FF17" i="9"/>
  <c r="FE41" i="9"/>
  <c r="FF13" i="9"/>
  <c r="FE179" i="9"/>
  <c r="FE176" i="9"/>
  <c r="FF22" i="9"/>
  <c r="FF23" i="9" s="1"/>
  <c r="FF189" i="9"/>
  <c r="FF9" i="9"/>
  <c r="FF8" i="9"/>
  <c r="FG3" i="9"/>
  <c r="FD220" i="9" l="1"/>
  <c r="FD221" i="9" s="1"/>
  <c r="FD223" i="9" s="1"/>
  <c r="FC231" i="9"/>
  <c r="FC552" i="9" s="1"/>
  <c r="FE216" i="9"/>
  <c r="FE232" i="9"/>
  <c r="FF303" i="9"/>
  <c r="KD34" i="9"/>
  <c r="KD36" i="9" s="1"/>
  <c r="KD37" i="9" s="1"/>
  <c r="KV33" i="9"/>
  <c r="FD245" i="9"/>
  <c r="QY5" i="42"/>
  <c r="QX45" i="42"/>
  <c r="QX44" i="42"/>
  <c r="QX41" i="42"/>
  <c r="QX40" i="42"/>
  <c r="QX39" i="42"/>
  <c r="QX38" i="42"/>
  <c r="QX37" i="42"/>
  <c r="QX36" i="42"/>
  <c r="QX35" i="42"/>
  <c r="QX34" i="42"/>
  <c r="QX33" i="42"/>
  <c r="QX32" i="42"/>
  <c r="PX25" i="43"/>
  <c r="PX32" i="43"/>
  <c r="PX31" i="43"/>
  <c r="PX30" i="43"/>
  <c r="PX24" i="43"/>
  <c r="PX10" i="43"/>
  <c r="PX9" i="43"/>
  <c r="PX14" i="43"/>
  <c r="PX17" i="43"/>
  <c r="FF14" i="9"/>
  <c r="FF18" i="9"/>
  <c r="FG4" i="9"/>
  <c r="FG10" i="9"/>
  <c r="FF19" i="9"/>
  <c r="FD226" i="9" l="1"/>
  <c r="FD227" i="9" s="1"/>
  <c r="FF215" i="9"/>
  <c r="FF222" i="9"/>
  <c r="FD231" i="9"/>
  <c r="FD228" i="9"/>
  <c r="FC224" i="9"/>
  <c r="FC225" i="9" s="1"/>
  <c r="KE34" i="9"/>
  <c r="KE36" i="9" s="1"/>
  <c r="KE37" i="9" s="1"/>
  <c r="KW33" i="9"/>
  <c r="FG145" i="9"/>
  <c r="FF42" i="9"/>
  <c r="QY45" i="42"/>
  <c r="QY44" i="42"/>
  <c r="QY41" i="42"/>
  <c r="QY40" i="42"/>
  <c r="QY39" i="42"/>
  <c r="QY38" i="42"/>
  <c r="QY37" i="42"/>
  <c r="QY36" i="42"/>
  <c r="QY35" i="42"/>
  <c r="QY34" i="42"/>
  <c r="QY33" i="42"/>
  <c r="QY32" i="42"/>
  <c r="QZ5" i="42"/>
  <c r="PY25" i="43"/>
  <c r="PY32" i="43"/>
  <c r="PY31" i="43"/>
  <c r="PY30" i="43"/>
  <c r="PY24" i="43"/>
  <c r="PY10" i="43"/>
  <c r="PY9" i="43"/>
  <c r="PY14" i="43"/>
  <c r="PY17" i="43"/>
  <c r="FG24" i="9"/>
  <c r="FF73" i="9"/>
  <c r="FG17" i="9"/>
  <c r="FF41" i="9"/>
  <c r="FG13" i="9"/>
  <c r="FF176" i="9"/>
  <c r="FF179" i="9"/>
  <c r="FG9" i="9"/>
  <c r="FG22" i="9"/>
  <c r="FG23" i="9" s="1"/>
  <c r="FG189" i="9"/>
  <c r="FH3" i="9"/>
  <c r="FG8" i="9"/>
  <c r="FD354" i="9" l="1"/>
  <c r="FD552" i="9"/>
  <c r="FC230" i="9"/>
  <c r="FC233" i="9" s="1"/>
  <c r="FC549" i="9"/>
  <c r="FE228" i="9"/>
  <c r="FD224" i="9"/>
  <c r="FD225" i="9" s="1"/>
  <c r="FF216" i="9"/>
  <c r="FF217" i="9" s="1"/>
  <c r="FF218" i="9" s="1"/>
  <c r="FF229" i="9" s="1"/>
  <c r="FF232" i="9"/>
  <c r="FG303" i="9"/>
  <c r="KF34" i="9"/>
  <c r="KF36" i="9" s="1"/>
  <c r="KF37" i="9" s="1"/>
  <c r="KX33" i="9"/>
  <c r="FE245" i="9"/>
  <c r="QZ45" i="42"/>
  <c r="QZ44" i="42"/>
  <c r="QZ41" i="42"/>
  <c r="QZ40" i="42"/>
  <c r="QZ39" i="42"/>
  <c r="QZ38" i="42"/>
  <c r="QZ37" i="42"/>
  <c r="QZ36" i="42"/>
  <c r="QZ35" i="42"/>
  <c r="QZ34" i="42"/>
  <c r="QZ33" i="42"/>
  <c r="QZ32" i="42"/>
  <c r="RA5" i="42"/>
  <c r="PZ25" i="43"/>
  <c r="PZ32" i="43"/>
  <c r="PZ31" i="43"/>
  <c r="PZ30" i="43"/>
  <c r="PZ24" i="43"/>
  <c r="PZ10" i="43"/>
  <c r="PZ9" i="43"/>
  <c r="PZ14" i="43"/>
  <c r="PZ17" i="43"/>
  <c r="FG14" i="9"/>
  <c r="FG18" i="9"/>
  <c r="FH10" i="9"/>
  <c r="FH4" i="9"/>
  <c r="FG19" i="9"/>
  <c r="FD230" i="9" l="1"/>
  <c r="FD233" i="9" s="1"/>
  <c r="FD549" i="9"/>
  <c r="FG215" i="9"/>
  <c r="FG222" i="9"/>
  <c r="FF219" i="9"/>
  <c r="KG34" i="9"/>
  <c r="KG36" i="9" s="1"/>
  <c r="KG37" i="9" s="1"/>
  <c r="KY33" i="9"/>
  <c r="FH145" i="9"/>
  <c r="FG42" i="9"/>
  <c r="RA45" i="42"/>
  <c r="RA44" i="42"/>
  <c r="RA41" i="42"/>
  <c r="RA40" i="42"/>
  <c r="RA39" i="42"/>
  <c r="RA38" i="42"/>
  <c r="RA37" i="42"/>
  <c r="RA36" i="42"/>
  <c r="RA35" i="42"/>
  <c r="RA34" i="42"/>
  <c r="RA33" i="42"/>
  <c r="RA32" i="42"/>
  <c r="QA25" i="43"/>
  <c r="QA32" i="43"/>
  <c r="QA31" i="43"/>
  <c r="QA30" i="43"/>
  <c r="QA24" i="43"/>
  <c r="QA10" i="43"/>
  <c r="QA9" i="43"/>
  <c r="QA14" i="43"/>
  <c r="QA17" i="43"/>
  <c r="FH24" i="9"/>
  <c r="FG73" i="9"/>
  <c r="FH17" i="9"/>
  <c r="FG41" i="9"/>
  <c r="FG176" i="9"/>
  <c r="FG179" i="9"/>
  <c r="FI3" i="9"/>
  <c r="FH9" i="9"/>
  <c r="FH22" i="9"/>
  <c r="FH23" i="9" s="1"/>
  <c r="FH189" i="9"/>
  <c r="FH8" i="9"/>
  <c r="FH13" i="9"/>
  <c r="FG216" i="9" l="1"/>
  <c r="FG217" i="9" s="1"/>
  <c r="FG232" i="9"/>
  <c r="FF220" i="9"/>
  <c r="FH303" i="9"/>
  <c r="KH34" i="9"/>
  <c r="KH36" i="9" s="1"/>
  <c r="KH37" i="9" s="1"/>
  <c r="KZ33" i="9"/>
  <c r="FF245" i="9"/>
  <c r="QB25" i="43"/>
  <c r="QB32" i="43"/>
  <c r="QB31" i="43"/>
  <c r="QB30" i="43"/>
  <c r="QB24" i="43"/>
  <c r="QB10" i="43"/>
  <c r="QB9" i="43"/>
  <c r="QB14" i="43"/>
  <c r="QB17" i="43"/>
  <c r="FH18" i="9"/>
  <c r="FH14" i="9"/>
  <c r="FH19" i="9"/>
  <c r="FI4" i="9"/>
  <c r="FI10" i="9"/>
  <c r="FG218" i="9" l="1"/>
  <c r="FG229" i="9" s="1"/>
  <c r="FG219" i="9"/>
  <c r="FF221" i="9"/>
  <c r="FF223" i="9" s="1"/>
  <c r="FF226" i="9"/>
  <c r="FF227" i="9" s="1"/>
  <c r="FH215" i="9"/>
  <c r="FH222" i="9"/>
  <c r="KI34" i="9"/>
  <c r="KI36" i="9" s="1"/>
  <c r="KI37" i="9" s="1"/>
  <c r="LA33" i="9"/>
  <c r="FI145" i="9"/>
  <c r="FH42" i="9"/>
  <c r="QC25" i="43"/>
  <c r="QC32" i="43"/>
  <c r="QC31" i="43"/>
  <c r="QC30" i="43"/>
  <c r="QC24" i="43"/>
  <c r="QC10" i="43"/>
  <c r="QC9" i="43"/>
  <c r="QC14" i="43"/>
  <c r="QC17" i="43"/>
  <c r="FI24" i="9"/>
  <c r="FH73" i="9"/>
  <c r="FI17" i="9"/>
  <c r="FH41" i="9"/>
  <c r="FH179" i="9"/>
  <c r="FH176" i="9"/>
  <c r="FJ3" i="9"/>
  <c r="FI9" i="9"/>
  <c r="FI8" i="9"/>
  <c r="FI189" i="9"/>
  <c r="FI22" i="9"/>
  <c r="FI23" i="9" s="1"/>
  <c r="FI13" i="9"/>
  <c r="FG220" i="9" l="1"/>
  <c r="FG221" i="9" s="1"/>
  <c r="FG223" i="9" s="1"/>
  <c r="FF231" i="9"/>
  <c r="FH232" i="9"/>
  <c r="FH216" i="9"/>
  <c r="FI303" i="9"/>
  <c r="KJ34" i="9"/>
  <c r="KJ36" i="9" s="1"/>
  <c r="KJ37" i="9" s="1"/>
  <c r="LB33" i="9"/>
  <c r="QD25" i="43"/>
  <c r="QD32" i="43"/>
  <c r="QD31" i="43"/>
  <c r="QD30" i="43"/>
  <c r="QD24" i="43"/>
  <c r="QD10" i="43"/>
  <c r="QD9" i="43"/>
  <c r="QD14" i="43"/>
  <c r="QD17" i="43"/>
  <c r="FI14" i="9"/>
  <c r="FI18" i="9"/>
  <c r="FI19" i="9"/>
  <c r="FJ10" i="9"/>
  <c r="FJ4" i="9"/>
  <c r="FG226" i="9" l="1"/>
  <c r="FG227" i="9" s="1"/>
  <c r="FF354" i="9"/>
  <c r="FF552" i="9"/>
  <c r="FI215" i="9"/>
  <c r="FI222" i="9"/>
  <c r="FG228" i="9"/>
  <c r="FF224" i="9"/>
  <c r="FF225" i="9" s="1"/>
  <c r="FG231" i="9"/>
  <c r="FG552" i="9" s="1"/>
  <c r="KK34" i="9"/>
  <c r="KK36" i="9" s="1"/>
  <c r="KK37" i="9" s="1"/>
  <c r="LC33" i="9"/>
  <c r="FJ145" i="9"/>
  <c r="FI42" i="9"/>
  <c r="QE25" i="43"/>
  <c r="QE32" i="43"/>
  <c r="QE31" i="43"/>
  <c r="QE30" i="43"/>
  <c r="QE24" i="43"/>
  <c r="QE10" i="43"/>
  <c r="QE9" i="43"/>
  <c r="QE14" i="43"/>
  <c r="QE17" i="43"/>
  <c r="FJ24" i="9"/>
  <c r="FI73" i="9"/>
  <c r="FJ17" i="9"/>
  <c r="FI41" i="9"/>
  <c r="FJ13" i="9"/>
  <c r="FI176" i="9"/>
  <c r="FI179" i="9"/>
  <c r="FJ8" i="9"/>
  <c r="FJ189" i="9"/>
  <c r="FK3" i="9"/>
  <c r="FJ22" i="9"/>
  <c r="FJ23" i="9" s="1"/>
  <c r="FJ9" i="9"/>
  <c r="FF230" i="9" l="1"/>
  <c r="FF233" i="9" s="1"/>
  <c r="FF549" i="9"/>
  <c r="FI216" i="9"/>
  <c r="FI217" i="9" s="1"/>
  <c r="FI218" i="9" s="1"/>
  <c r="FI232" i="9"/>
  <c r="FH228" i="9"/>
  <c r="FG224" i="9"/>
  <c r="FG225" i="9" s="1"/>
  <c r="FJ303" i="9"/>
  <c r="KL34" i="9"/>
  <c r="KL36" i="9" s="1"/>
  <c r="KL37" i="9" s="1"/>
  <c r="LD33" i="9"/>
  <c r="QF25" i="43"/>
  <c r="QF32" i="43"/>
  <c r="QF31" i="43"/>
  <c r="QF30" i="43"/>
  <c r="QF24" i="43"/>
  <c r="QF10" i="43"/>
  <c r="QF9" i="43"/>
  <c r="QF14" i="43"/>
  <c r="QF17" i="43"/>
  <c r="FJ14" i="9"/>
  <c r="FJ18" i="9"/>
  <c r="FJ19" i="9"/>
  <c r="FK4" i="9"/>
  <c r="FK10" i="9"/>
  <c r="FI219" i="9" l="1"/>
  <c r="FG230" i="9"/>
  <c r="FG233" i="9" s="1"/>
  <c r="FG549" i="9"/>
  <c r="FI229" i="9"/>
  <c r="FJ215" i="9"/>
  <c r="FJ222" i="9"/>
  <c r="KM34" i="9"/>
  <c r="KM36" i="9" s="1"/>
  <c r="KM37" i="9" s="1"/>
  <c r="LE33" i="9"/>
  <c r="FK145" i="9"/>
  <c r="FJ42" i="9"/>
  <c r="QG25" i="43"/>
  <c r="QG32" i="43"/>
  <c r="QG31" i="43"/>
  <c r="QG30" i="43"/>
  <c r="QG24" i="43"/>
  <c r="QG10" i="43"/>
  <c r="QG9" i="43"/>
  <c r="QG14" i="43"/>
  <c r="QG17" i="43"/>
  <c r="FK24" i="9"/>
  <c r="FJ73" i="9"/>
  <c r="FK17" i="9"/>
  <c r="FJ41" i="9"/>
  <c r="FJ179" i="9"/>
  <c r="FJ176" i="9"/>
  <c r="FK8" i="9"/>
  <c r="FK22" i="9"/>
  <c r="FK23" i="9" s="1"/>
  <c r="FK9" i="9"/>
  <c r="FK189" i="9"/>
  <c r="FL3" i="9"/>
  <c r="FK13" i="9"/>
  <c r="FI220" i="9" l="1"/>
  <c r="FI226" i="9" s="1"/>
  <c r="FI227" i="9" s="1"/>
  <c r="FJ216" i="9"/>
  <c r="FJ232" i="9"/>
  <c r="FJ217" i="9"/>
  <c r="FJ218" i="9" s="1"/>
  <c r="FK303" i="9"/>
  <c r="KN34" i="9"/>
  <c r="KN36" i="9" s="1"/>
  <c r="KN37" i="9" s="1"/>
  <c r="LF33" i="9"/>
  <c r="QH25" i="43"/>
  <c r="QH32" i="43"/>
  <c r="QH31" i="43"/>
  <c r="QH30" i="43"/>
  <c r="QH24" i="43"/>
  <c r="QH10" i="43"/>
  <c r="QH9" i="43"/>
  <c r="QH14" i="43"/>
  <c r="QH17" i="43"/>
  <c r="FK14" i="9"/>
  <c r="FK18" i="9"/>
  <c r="FL10" i="9"/>
  <c r="FL4" i="9"/>
  <c r="FK19" i="9"/>
  <c r="FI221" i="9" l="1"/>
  <c r="FI223" i="9" s="1"/>
  <c r="FJ228" i="9" s="1"/>
  <c r="FJ229" i="9"/>
  <c r="FJ219" i="9"/>
  <c r="FK215" i="9"/>
  <c r="FK222" i="9"/>
  <c r="KO34" i="9"/>
  <c r="KO36" i="9" s="1"/>
  <c r="KO37" i="9" s="1"/>
  <c r="LG33" i="9"/>
  <c r="FL145" i="9"/>
  <c r="FK42" i="9"/>
  <c r="QI25" i="43"/>
  <c r="QI32" i="43"/>
  <c r="QI31" i="43"/>
  <c r="QI30" i="43"/>
  <c r="QI24" i="43"/>
  <c r="QI10" i="43"/>
  <c r="QI9" i="43"/>
  <c r="QI14" i="43"/>
  <c r="QI17" i="43"/>
  <c r="FL24" i="9"/>
  <c r="FK73" i="9"/>
  <c r="FL13" i="9"/>
  <c r="FL17" i="9"/>
  <c r="FK41" i="9"/>
  <c r="FK179" i="9"/>
  <c r="FK176" i="9"/>
  <c r="FL8" i="9"/>
  <c r="FL9" i="9"/>
  <c r="FL189" i="9"/>
  <c r="FL22" i="9"/>
  <c r="FL23" i="9" s="1"/>
  <c r="FM3" i="9"/>
  <c r="FI224" i="9" l="1"/>
  <c r="FI225" i="9"/>
  <c r="FI231" i="9"/>
  <c r="FI552" i="9" s="1"/>
  <c r="FJ220" i="9"/>
  <c r="FJ221" i="9" s="1"/>
  <c r="FJ223" i="9" s="1"/>
  <c r="FI230" i="9"/>
  <c r="FI233" i="9" s="1"/>
  <c r="FI549" i="9"/>
  <c r="FK216" i="9"/>
  <c r="FK232" i="9"/>
  <c r="FL303" i="9"/>
  <c r="KP34" i="9"/>
  <c r="KP36" i="9" s="1"/>
  <c r="KP37" i="9" s="1"/>
  <c r="LH33" i="9"/>
  <c r="FJ245" i="9"/>
  <c r="QJ25" i="43"/>
  <c r="QJ32" i="43"/>
  <c r="QJ31" i="43"/>
  <c r="QJ30" i="43"/>
  <c r="QJ24" i="43"/>
  <c r="QJ10" i="43"/>
  <c r="QJ9" i="43"/>
  <c r="QJ14" i="43"/>
  <c r="QJ17" i="43"/>
  <c r="FL14" i="9"/>
  <c r="FL18" i="9"/>
  <c r="FL19" i="9"/>
  <c r="FM4" i="9"/>
  <c r="FM10" i="9"/>
  <c r="FJ226" i="9" l="1"/>
  <c r="FJ227" i="9" s="1"/>
  <c r="FJ231" i="9"/>
  <c r="FL215" i="9"/>
  <c r="FL222" i="9"/>
  <c r="KQ34" i="9"/>
  <c r="KQ36" i="9" s="1"/>
  <c r="KQ37" i="9" s="1"/>
  <c r="LI33" i="9"/>
  <c r="FM145" i="9"/>
  <c r="FL42" i="9"/>
  <c r="QK25" i="43"/>
  <c r="QK32" i="43"/>
  <c r="QK31" i="43"/>
  <c r="QK30" i="43"/>
  <c r="QK24" i="43"/>
  <c r="QK10" i="43"/>
  <c r="QK9" i="43"/>
  <c r="QK14" i="43"/>
  <c r="QK17" i="43"/>
  <c r="FM24" i="9"/>
  <c r="FL73" i="9"/>
  <c r="FM17" i="9"/>
  <c r="FL41" i="9"/>
  <c r="FL179" i="9"/>
  <c r="FL176" i="9"/>
  <c r="FM13" i="9"/>
  <c r="FM22" i="9"/>
  <c r="FM23" i="9" s="1"/>
  <c r="FM9" i="9"/>
  <c r="FM8" i="9"/>
  <c r="FM189" i="9"/>
  <c r="FN3" i="9"/>
  <c r="FJ354" i="9" l="1"/>
  <c r="FJ552" i="9"/>
  <c r="FL216" i="9"/>
  <c r="FL217" i="9" s="1"/>
  <c r="FL232" i="9"/>
  <c r="FK228" i="9"/>
  <c r="FJ224" i="9"/>
  <c r="FJ225" i="9" s="1"/>
  <c r="FM303" i="9"/>
  <c r="KR34" i="9"/>
  <c r="KR36" i="9" s="1"/>
  <c r="KR37" i="9" s="1"/>
  <c r="LJ33" i="9"/>
  <c r="FK245" i="9"/>
  <c r="QL25" i="43"/>
  <c r="QL32" i="43"/>
  <c r="QL31" i="43"/>
  <c r="QL30" i="43"/>
  <c r="QL24" i="43"/>
  <c r="QL10" i="43"/>
  <c r="QL9" i="43"/>
  <c r="QL14" i="43"/>
  <c r="QL17" i="43"/>
  <c r="FM14" i="9"/>
  <c r="FM18" i="9"/>
  <c r="FN10" i="9"/>
  <c r="FN4" i="9"/>
  <c r="FM19" i="9"/>
  <c r="FJ230" i="9" l="1"/>
  <c r="FJ233" i="9" s="1"/>
  <c r="FJ549" i="9"/>
  <c r="FL218" i="9"/>
  <c r="FL229" i="9" s="1"/>
  <c r="FL219" i="9"/>
  <c r="FM215" i="9"/>
  <c r="FM222" i="9"/>
  <c r="KS34" i="9"/>
  <c r="KS36" i="9" s="1"/>
  <c r="KS37" i="9" s="1"/>
  <c r="LK33" i="9"/>
  <c r="FN145" i="9"/>
  <c r="FM42" i="9"/>
  <c r="FN24" i="9"/>
  <c r="FM73" i="9"/>
  <c r="FN17" i="9"/>
  <c r="FM179" i="9"/>
  <c r="FM176" i="9"/>
  <c r="FN13" i="9"/>
  <c r="FM41" i="9"/>
  <c r="FN189" i="9"/>
  <c r="FN22" i="9"/>
  <c r="FN23" i="9" s="1"/>
  <c r="FN8" i="9"/>
  <c r="FN9" i="9"/>
  <c r="FO3" i="9"/>
  <c r="FL220" i="9" l="1"/>
  <c r="FL221" i="9" s="1"/>
  <c r="FL223" i="9" s="1"/>
  <c r="FM216" i="9"/>
  <c r="FM232" i="9"/>
  <c r="FM217" i="9"/>
  <c r="FM218" i="9" s="1"/>
  <c r="FM229" i="9" s="1"/>
  <c r="FN303" i="9"/>
  <c r="KT34" i="9"/>
  <c r="KT36" i="9" s="1"/>
  <c r="KT37" i="9" s="1"/>
  <c r="LL33" i="9"/>
  <c r="FL245" i="9"/>
  <c r="FN14" i="9"/>
  <c r="FN18" i="9"/>
  <c r="FN19" i="9"/>
  <c r="FO4" i="9"/>
  <c r="FO10" i="9"/>
  <c r="FL226" i="9" l="1"/>
  <c r="FL227" i="9" s="1"/>
  <c r="FL231" i="9"/>
  <c r="FL552" i="9" s="1"/>
  <c r="FM219" i="9"/>
  <c r="FN215" i="9"/>
  <c r="FN222" i="9"/>
  <c r="KU34" i="9"/>
  <c r="KU36" i="9" s="1"/>
  <c r="KU37" i="9" s="1"/>
  <c r="LM33" i="9"/>
  <c r="FO145" i="9"/>
  <c r="FN42" i="9"/>
  <c r="FO24" i="9"/>
  <c r="FN73" i="9"/>
  <c r="FO17" i="9"/>
  <c r="FN41" i="9"/>
  <c r="FO13" i="9"/>
  <c r="FN179" i="9"/>
  <c r="FN176" i="9"/>
  <c r="FP3" i="9"/>
  <c r="FO9" i="9"/>
  <c r="FO189" i="9"/>
  <c r="FO22" i="9"/>
  <c r="FO23" i="9" s="1"/>
  <c r="FO8" i="9"/>
  <c r="FL354" i="9" l="1"/>
  <c r="FM228" i="9"/>
  <c r="FL224" i="9"/>
  <c r="FL225" i="9" s="1"/>
  <c r="FN216" i="9"/>
  <c r="FN232" i="9"/>
  <c r="FM220" i="9"/>
  <c r="FO303" i="9"/>
  <c r="KV34" i="9"/>
  <c r="KV36" i="9" s="1"/>
  <c r="KV37" i="9" s="1"/>
  <c r="LN33" i="9"/>
  <c r="FO14" i="9"/>
  <c r="FO18" i="9"/>
  <c r="FO42" i="9" s="1"/>
  <c r="FO19" i="9"/>
  <c r="FP4" i="9"/>
  <c r="FP10" i="9"/>
  <c r="FL230" i="9" l="1"/>
  <c r="FL233" i="9" s="1"/>
  <c r="FL549" i="9"/>
  <c r="FO215" i="9"/>
  <c r="FO222" i="9"/>
  <c r="FM221" i="9"/>
  <c r="FM223" i="9" s="1"/>
  <c r="FM226" i="9"/>
  <c r="FM227" i="9" s="1"/>
  <c r="KW34" i="9"/>
  <c r="KW36" i="9" s="1"/>
  <c r="KW37" i="9" s="1"/>
  <c r="LO33" i="9"/>
  <c r="FP145" i="9"/>
  <c r="FP24" i="9"/>
  <c r="FO73" i="9"/>
  <c r="FP13" i="9"/>
  <c r="FP17" i="9"/>
  <c r="FO41" i="9"/>
  <c r="FO179" i="9"/>
  <c r="FO176" i="9"/>
  <c r="FQ3" i="9"/>
  <c r="FP189" i="9"/>
  <c r="FP8" i="9"/>
  <c r="FP22" i="9"/>
  <c r="FP23" i="9" s="1"/>
  <c r="FP9" i="9"/>
  <c r="FO216" i="9" l="1"/>
  <c r="FO217" i="9" s="1"/>
  <c r="FO232" i="9"/>
  <c r="FM231" i="9"/>
  <c r="FM552" i="9" s="1"/>
  <c r="FP303" i="9"/>
  <c r="KX34" i="9"/>
  <c r="KX36" i="9" s="1"/>
  <c r="KX37" i="9" s="1"/>
  <c r="LP33" i="9"/>
  <c r="FP14" i="9"/>
  <c r="FP18" i="9"/>
  <c r="FP42" i="9" s="1"/>
  <c r="FP19" i="9"/>
  <c r="FQ4" i="9"/>
  <c r="FQ10" i="9"/>
  <c r="FO218" i="9" l="1"/>
  <c r="FO229" i="9" s="1"/>
  <c r="FO219" i="9"/>
  <c r="FP215" i="9"/>
  <c r="FP222" i="9"/>
  <c r="FN228" i="9"/>
  <c r="FM224" i="9"/>
  <c r="FM225" i="9" s="1"/>
  <c r="KY34" i="9"/>
  <c r="KY36" i="9" s="1"/>
  <c r="KY37" i="9" s="1"/>
  <c r="LQ33" i="9"/>
  <c r="FQ145" i="9"/>
  <c r="FQ24" i="9"/>
  <c r="FP73" i="9"/>
  <c r="FQ17" i="9"/>
  <c r="FP41" i="9"/>
  <c r="FP179" i="9"/>
  <c r="FP176" i="9"/>
  <c r="FQ13" i="9"/>
  <c r="FQ22" i="9"/>
  <c r="FQ23" i="9" s="1"/>
  <c r="FQ189" i="9"/>
  <c r="FQ8" i="9"/>
  <c r="FQ9" i="9"/>
  <c r="FR3" i="9"/>
  <c r="FM230" i="9" l="1"/>
  <c r="FM233" i="9" s="1"/>
  <c r="FM549" i="9"/>
  <c r="FP232" i="9"/>
  <c r="FP216" i="9"/>
  <c r="FP217" i="9" s="1"/>
  <c r="FO220" i="9"/>
  <c r="KZ34" i="9"/>
  <c r="KZ36" i="9" s="1"/>
  <c r="KZ37" i="9" s="1"/>
  <c r="LR33" i="9"/>
  <c r="FQ303" i="9"/>
  <c r="FQ14" i="9"/>
  <c r="FQ18" i="9"/>
  <c r="FR10" i="9"/>
  <c r="FR4" i="9"/>
  <c r="FQ19" i="9"/>
  <c r="FP218" i="9" l="1"/>
  <c r="FP229" i="9" s="1"/>
  <c r="FP219" i="9"/>
  <c r="FQ215" i="9"/>
  <c r="FQ222" i="9"/>
  <c r="FO221" i="9"/>
  <c r="FO223" i="9" s="1"/>
  <c r="FO226" i="9"/>
  <c r="FO227" i="9" s="1"/>
  <c r="LA34" i="9"/>
  <c r="LA36" i="9" s="1"/>
  <c r="LA37" i="9" s="1"/>
  <c r="LS33" i="9"/>
  <c r="FR145" i="9"/>
  <c r="FQ42" i="9"/>
  <c r="FR24" i="9"/>
  <c r="FQ73" i="9"/>
  <c r="FR13" i="9"/>
  <c r="FR17" i="9"/>
  <c r="FQ179" i="9"/>
  <c r="FQ176" i="9"/>
  <c r="FQ41" i="9"/>
  <c r="FR189" i="9"/>
  <c r="FR22" i="9"/>
  <c r="FR23" i="9" s="1"/>
  <c r="FR8" i="9"/>
  <c r="FR9" i="9"/>
  <c r="FS3" i="9"/>
  <c r="FP220" i="9" l="1"/>
  <c r="FP226" i="9" s="1"/>
  <c r="FP227" i="9" s="1"/>
  <c r="FQ232" i="9"/>
  <c r="FQ216" i="9"/>
  <c r="FO231" i="9"/>
  <c r="FO552" i="9" s="1"/>
  <c r="FR303" i="9"/>
  <c r="LB34" i="9"/>
  <c r="LB36" i="9" s="1"/>
  <c r="LB37" i="9" s="1"/>
  <c r="LT33" i="9"/>
  <c r="FP245" i="9"/>
  <c r="FR14" i="9"/>
  <c r="FR18" i="9"/>
  <c r="FS10" i="9"/>
  <c r="FS4" i="9"/>
  <c r="FR19" i="9"/>
  <c r="FP221" i="9" l="1"/>
  <c r="FP223" i="9" s="1"/>
  <c r="FR215" i="9"/>
  <c r="FR222" i="9"/>
  <c r="FP228" i="9"/>
  <c r="FO224" i="9"/>
  <c r="FO225" i="9" s="1"/>
  <c r="LC34" i="9"/>
  <c r="LC36" i="9" s="1"/>
  <c r="LC37" i="9" s="1"/>
  <c r="FS145" i="9"/>
  <c r="FR42" i="9"/>
  <c r="FS24" i="9"/>
  <c r="FR73" i="9"/>
  <c r="FS17" i="9"/>
  <c r="FR41" i="9"/>
  <c r="FS13" i="9"/>
  <c r="FR179" i="9"/>
  <c r="FR176" i="9"/>
  <c r="FS9" i="9"/>
  <c r="FS189" i="9"/>
  <c r="FS22" i="9"/>
  <c r="FS23" i="9" s="1"/>
  <c r="FS8" i="9"/>
  <c r="FT3" i="9"/>
  <c r="FP231" i="9" l="1"/>
  <c r="FP354" i="9" s="1"/>
  <c r="FO230" i="9"/>
  <c r="FO233" i="9" s="1"/>
  <c r="FO549" i="9"/>
  <c r="FR232" i="9"/>
  <c r="FR216" i="9"/>
  <c r="FR217" i="9" s="1"/>
  <c r="FR218" i="9" s="1"/>
  <c r="FR229" i="9" s="1"/>
  <c r="FQ228" i="9"/>
  <c r="FP224" i="9"/>
  <c r="FP225" i="9" s="1"/>
  <c r="FS303" i="9"/>
  <c r="LD34" i="9"/>
  <c r="LD36" i="9" s="1"/>
  <c r="LD37" i="9" s="1"/>
  <c r="FQ245" i="9"/>
  <c r="FS14" i="9"/>
  <c r="FS18" i="9"/>
  <c r="FT4" i="9"/>
  <c r="FT10" i="9"/>
  <c r="FS19" i="9"/>
  <c r="FP552" i="9" l="1"/>
  <c r="FP230" i="9"/>
  <c r="FP233" i="9" s="1"/>
  <c r="FP549" i="9"/>
  <c r="FR219" i="9"/>
  <c r="FS215" i="9"/>
  <c r="FS222" i="9"/>
  <c r="LE34" i="9"/>
  <c r="LE36" i="9" s="1"/>
  <c r="LE37" i="9" s="1"/>
  <c r="FT145" i="9"/>
  <c r="FS42" i="9"/>
  <c r="FT24" i="9"/>
  <c r="FS73" i="9"/>
  <c r="FT17" i="9"/>
  <c r="FS41" i="9"/>
  <c r="FS179" i="9"/>
  <c r="FS176" i="9"/>
  <c r="FT13" i="9"/>
  <c r="FU3" i="9"/>
  <c r="FT189" i="9"/>
  <c r="FT22" i="9"/>
  <c r="FT23" i="9" s="1"/>
  <c r="FT8" i="9"/>
  <c r="FT9" i="9"/>
  <c r="FR220" i="9" l="1"/>
  <c r="FR221" i="9" s="1"/>
  <c r="FR223" i="9" s="1"/>
  <c r="FS216" i="9"/>
  <c r="FS217" i="9" s="1"/>
  <c r="FS232" i="9"/>
  <c r="FT303" i="9"/>
  <c r="LF34" i="9"/>
  <c r="LF36" i="9" s="1"/>
  <c r="LF37" i="9" s="1"/>
  <c r="FR245" i="9"/>
  <c r="FT14" i="9"/>
  <c r="FT18" i="9"/>
  <c r="FT19" i="9"/>
  <c r="FU4" i="9"/>
  <c r="FU10" i="9"/>
  <c r="FR231" i="9" l="1"/>
  <c r="FR552" i="9" s="1"/>
  <c r="FR226" i="9"/>
  <c r="FR227" i="9" s="1"/>
  <c r="FS218" i="9"/>
  <c r="FS229" i="9" s="1"/>
  <c r="FT215" i="9"/>
  <c r="FT222" i="9"/>
  <c r="FS228" i="9"/>
  <c r="FR224" i="9"/>
  <c r="FR225" i="9" s="1"/>
  <c r="FS219" i="9"/>
  <c r="LG34" i="9"/>
  <c r="LG36" i="9" s="1"/>
  <c r="LG37" i="9" s="1"/>
  <c r="FU145" i="9"/>
  <c r="FT42" i="9"/>
  <c r="FU24" i="9"/>
  <c r="FT73" i="9"/>
  <c r="FU17" i="9"/>
  <c r="FT41" i="9"/>
  <c r="FU13" i="9"/>
  <c r="FT179" i="9"/>
  <c r="FT176" i="9"/>
  <c r="FU189" i="9"/>
  <c r="FU8" i="9"/>
  <c r="FU9" i="9"/>
  <c r="FV3" i="9"/>
  <c r="FU22" i="9"/>
  <c r="FU23" i="9" s="1"/>
  <c r="FR354" i="9" l="1"/>
  <c r="FR230" i="9"/>
  <c r="FR233" i="9" s="1"/>
  <c r="FR549" i="9"/>
  <c r="FT216" i="9"/>
  <c r="FT232" i="9"/>
  <c r="FS220" i="9"/>
  <c r="FU303" i="9"/>
  <c r="LH34" i="9"/>
  <c r="LH36" i="9" s="1"/>
  <c r="LH37" i="9" s="1"/>
  <c r="H247" i="9"/>
  <c r="H246" i="9"/>
  <c r="H248" i="9"/>
  <c r="H254" i="9"/>
  <c r="H255" i="9"/>
  <c r="H257" i="9"/>
  <c r="H260" i="9"/>
  <c r="H261" i="9"/>
  <c r="FU14" i="9"/>
  <c r="FU18" i="9"/>
  <c r="FV10" i="9"/>
  <c r="FV4" i="9"/>
  <c r="FU19" i="9"/>
  <c r="FS221" i="9" l="1"/>
  <c r="FS223" i="9" s="1"/>
  <c r="FS226" i="9"/>
  <c r="FS227" i="9" s="1"/>
  <c r="FU215" i="9"/>
  <c r="FU222" i="9"/>
  <c r="LI34" i="9"/>
  <c r="LI36" i="9" s="1"/>
  <c r="LI37" i="9" s="1"/>
  <c r="FV145" i="9"/>
  <c r="FU42" i="9"/>
  <c r="FV24" i="9"/>
  <c r="FU73" i="9"/>
  <c r="FV17" i="9"/>
  <c r="FU41" i="9"/>
  <c r="FV13" i="9"/>
  <c r="FU179" i="9"/>
  <c r="FU176" i="9"/>
  <c r="FV189" i="9"/>
  <c r="FV22" i="9"/>
  <c r="FV23" i="9" s="1"/>
  <c r="FV8" i="9"/>
  <c r="FV9" i="9"/>
  <c r="FW3" i="9"/>
  <c r="FU216" i="9" l="1"/>
  <c r="FU217" i="9" s="1"/>
  <c r="FU218" i="9" s="1"/>
  <c r="FU232" i="9"/>
  <c r="FS231" i="9"/>
  <c r="FS552" i="9" s="1"/>
  <c r="FV303" i="9"/>
  <c r="LJ34" i="9"/>
  <c r="LJ36" i="9" s="1"/>
  <c r="LJ37" i="9" s="1"/>
  <c r="FV14" i="9"/>
  <c r="FV18" i="9"/>
  <c r="FW4" i="9"/>
  <c r="FW10" i="9"/>
  <c r="FV19" i="9"/>
  <c r="FU229" i="9" l="1"/>
  <c r="FV215" i="9"/>
  <c r="FV222" i="9"/>
  <c r="FU219" i="9"/>
  <c r="FT228" i="9"/>
  <c r="FS224" i="9"/>
  <c r="FS225" i="9" s="1"/>
  <c r="LK34" i="9"/>
  <c r="LK36" i="9" s="1"/>
  <c r="LK37" i="9" s="1"/>
  <c r="FW145" i="9"/>
  <c r="FV42" i="9"/>
  <c r="FW24" i="9"/>
  <c r="FV73" i="9"/>
  <c r="FW17" i="9"/>
  <c r="FV41" i="9"/>
  <c r="FW13" i="9"/>
  <c r="FV179" i="9"/>
  <c r="FV176" i="9"/>
  <c r="FW189" i="9"/>
  <c r="FW9" i="9"/>
  <c r="FX3" i="9"/>
  <c r="FW8" i="9"/>
  <c r="FW22" i="9"/>
  <c r="FW23" i="9" s="1"/>
  <c r="FS230" i="9" l="1"/>
  <c r="FS233" i="9" s="1"/>
  <c r="FS549" i="9"/>
  <c r="FV216" i="9"/>
  <c r="FV217" i="9" s="1"/>
  <c r="FV232" i="9"/>
  <c r="FU220" i="9"/>
  <c r="FW303" i="9"/>
  <c r="LL34" i="9"/>
  <c r="LL36" i="9" s="1"/>
  <c r="LL37" i="9" s="1"/>
  <c r="FW14" i="9"/>
  <c r="FW18" i="9"/>
  <c r="FW19" i="9"/>
  <c r="FX4" i="9"/>
  <c r="FX10" i="9"/>
  <c r="FV218" i="9" l="1"/>
  <c r="FV219" i="9"/>
  <c r="FU221" i="9"/>
  <c r="FU223" i="9" s="1"/>
  <c r="FU226" i="9"/>
  <c r="FU227" i="9" s="1"/>
  <c r="FW215" i="9"/>
  <c r="FW222" i="9"/>
  <c r="LM34" i="9"/>
  <c r="LM36" i="9" s="1"/>
  <c r="LM37" i="9" s="1"/>
  <c r="FX145" i="9"/>
  <c r="FW42" i="9"/>
  <c r="FX24" i="9"/>
  <c r="FW73" i="9"/>
  <c r="FX17" i="9"/>
  <c r="FX13" i="9"/>
  <c r="FW41" i="9"/>
  <c r="FW179" i="9"/>
  <c r="FW176" i="9"/>
  <c r="FY3" i="9"/>
  <c r="FX22" i="9"/>
  <c r="FX23" i="9" s="1"/>
  <c r="FX9" i="9"/>
  <c r="FX189" i="9"/>
  <c r="FX8" i="9"/>
  <c r="FV229" i="9" l="1"/>
  <c r="FU231" i="9"/>
  <c r="FU552" i="9" s="1"/>
  <c r="FV220" i="9"/>
  <c r="FW216" i="9"/>
  <c r="FW232" i="9"/>
  <c r="FX303" i="9"/>
  <c r="LN34" i="9"/>
  <c r="LN36" i="9" s="1"/>
  <c r="LN37" i="9" s="1"/>
  <c r="FV245" i="9"/>
  <c r="FX14" i="9"/>
  <c r="FX18" i="9"/>
  <c r="FX19" i="9"/>
  <c r="FY4" i="9"/>
  <c r="FY10" i="9"/>
  <c r="FX215" i="9" l="1"/>
  <c r="FX222" i="9"/>
  <c r="FV221" i="9"/>
  <c r="FV223" i="9" s="1"/>
  <c r="FV226" i="9"/>
  <c r="FV227" i="9" s="1"/>
  <c r="FV228" i="9"/>
  <c r="FU224" i="9"/>
  <c r="FU225" i="9" s="1"/>
  <c r="LO34" i="9"/>
  <c r="LO36" i="9" s="1"/>
  <c r="LO37" i="9" s="1"/>
  <c r="FY145" i="9"/>
  <c r="FX42" i="9"/>
  <c r="FY24" i="9"/>
  <c r="FX73" i="9"/>
  <c r="FY17" i="9"/>
  <c r="FX41" i="9"/>
  <c r="FY13" i="9"/>
  <c r="FX179" i="9"/>
  <c r="FX176" i="9"/>
  <c r="FY22" i="9"/>
  <c r="FY23" i="9" s="1"/>
  <c r="FY9" i="9"/>
  <c r="FZ3" i="9"/>
  <c r="FY8" i="9"/>
  <c r="FY189" i="9"/>
  <c r="FU230" i="9" l="1"/>
  <c r="FU233" i="9" s="1"/>
  <c r="FU549" i="9"/>
  <c r="FV231" i="9"/>
  <c r="FX216" i="9"/>
  <c r="FX217" i="9" s="1"/>
  <c r="FX218" i="9" s="1"/>
  <c r="FX229" i="9" s="1"/>
  <c r="FX232" i="9"/>
  <c r="FY303" i="9"/>
  <c r="LP34" i="9"/>
  <c r="LP36" i="9" s="1"/>
  <c r="LP37" i="9" s="1"/>
  <c r="FW245" i="9"/>
  <c r="FY14" i="9"/>
  <c r="FY18" i="9"/>
  <c r="FY19" i="9"/>
  <c r="FZ10" i="9"/>
  <c r="FZ4" i="9"/>
  <c r="FV354" i="9" l="1"/>
  <c r="FV552" i="9"/>
  <c r="FX219" i="9"/>
  <c r="FY215" i="9"/>
  <c r="FY222" i="9"/>
  <c r="FW228" i="9"/>
  <c r="FV224" i="9"/>
  <c r="FV225" i="9" s="1"/>
  <c r="LQ34" i="9"/>
  <c r="LQ36" i="9" s="1"/>
  <c r="LQ37" i="9" s="1"/>
  <c r="FZ145" i="9"/>
  <c r="FY42" i="9"/>
  <c r="FZ24" i="9"/>
  <c r="FY73" i="9"/>
  <c r="FZ17" i="9"/>
  <c r="FY179" i="9"/>
  <c r="FY176" i="9"/>
  <c r="FY41" i="9"/>
  <c r="FZ13" i="9"/>
  <c r="FZ189" i="9"/>
  <c r="FZ22" i="9"/>
  <c r="FZ23" i="9" s="1"/>
  <c r="FZ8" i="9"/>
  <c r="FZ9" i="9"/>
  <c r="GA3" i="9"/>
  <c r="FX220" i="9" l="1"/>
  <c r="FX221" i="9" s="1"/>
  <c r="FX223" i="9" s="1"/>
  <c r="FV230" i="9"/>
  <c r="FV233" i="9" s="1"/>
  <c r="FV549" i="9"/>
  <c r="FY232" i="9"/>
  <c r="FY216" i="9"/>
  <c r="FY217" i="9" s="1"/>
  <c r="FZ303" i="9"/>
  <c r="LR34" i="9"/>
  <c r="LR36" i="9" s="1"/>
  <c r="LR37" i="9" s="1"/>
  <c r="FX245" i="9"/>
  <c r="FZ14" i="9"/>
  <c r="FZ18" i="9"/>
  <c r="FZ19" i="9"/>
  <c r="GA10" i="9"/>
  <c r="GA4" i="9"/>
  <c r="FX226" i="9" l="1"/>
  <c r="FX227" i="9" s="1"/>
  <c r="FY218" i="9"/>
  <c r="FY229" i="9" s="1"/>
  <c r="FY219" i="9"/>
  <c r="FX231" i="9"/>
  <c r="FZ215" i="9"/>
  <c r="FZ222" i="9"/>
  <c r="LS34" i="9"/>
  <c r="LS36" i="9" s="1"/>
  <c r="LS37" i="9" s="1"/>
  <c r="GA145" i="9"/>
  <c r="FZ42" i="9"/>
  <c r="GA24" i="9"/>
  <c r="FZ73" i="9"/>
  <c r="GA17" i="9"/>
  <c r="FZ41" i="9"/>
  <c r="GA13" i="9"/>
  <c r="FZ179" i="9"/>
  <c r="FZ176" i="9"/>
  <c r="GB3" i="9"/>
  <c r="GA22" i="9"/>
  <c r="GA23" i="9" s="1"/>
  <c r="GA8" i="9"/>
  <c r="GA9" i="9"/>
  <c r="GA189" i="9"/>
  <c r="FY220" i="9" l="1"/>
  <c r="FY221" i="9" s="1"/>
  <c r="FY223" i="9" s="1"/>
  <c r="FX354" i="9"/>
  <c r="FX552" i="9"/>
  <c r="FZ232" i="9"/>
  <c r="FZ216" i="9"/>
  <c r="FY228" i="9"/>
  <c r="FX224" i="9"/>
  <c r="FX225" i="9" s="1"/>
  <c r="GA303" i="9"/>
  <c r="GA300" i="9"/>
  <c r="LT34" i="9"/>
  <c r="LT36" i="9" s="1"/>
  <c r="LT37" i="9" s="1"/>
  <c r="GA14" i="9"/>
  <c r="GA18" i="9"/>
  <c r="GB4" i="9"/>
  <c r="GB10" i="9"/>
  <c r="GA19" i="9"/>
  <c r="FY226" i="9" l="1"/>
  <c r="FY227" i="9" s="1"/>
  <c r="FX230" i="9"/>
  <c r="FX233" i="9" s="1"/>
  <c r="FX549" i="9"/>
  <c r="FY231" i="9"/>
  <c r="FY552" i="9" s="1"/>
  <c r="GA215" i="9"/>
  <c r="GA222" i="9"/>
  <c r="N27" i="35"/>
  <c r="H14" i="17" s="1"/>
  <c r="GB145" i="9"/>
  <c r="GA42" i="9"/>
  <c r="GB24" i="9"/>
  <c r="GA73" i="9"/>
  <c r="GB13" i="9"/>
  <c r="GB17" i="9"/>
  <c r="GA41" i="9"/>
  <c r="GA179" i="9"/>
  <c r="GA176" i="9"/>
  <c r="GB8" i="9"/>
  <c r="GB189" i="9"/>
  <c r="GB9" i="9"/>
  <c r="GB22" i="9"/>
  <c r="GB23" i="9" s="1"/>
  <c r="GC3" i="9"/>
  <c r="GA216" i="9" l="1"/>
  <c r="GA217" i="9" s="1"/>
  <c r="GA232" i="9"/>
  <c r="FZ228" i="9"/>
  <c r="FY224" i="9"/>
  <c r="FY225" i="9" s="1"/>
  <c r="GB303" i="9"/>
  <c r="GB300" i="9"/>
  <c r="GB14" i="9"/>
  <c r="GB18" i="9"/>
  <c r="GB19" i="9"/>
  <c r="GC10" i="9"/>
  <c r="GC4" i="9"/>
  <c r="FY230" i="9" l="1"/>
  <c r="FY233" i="9" s="1"/>
  <c r="FY549" i="9"/>
  <c r="GA218" i="9"/>
  <c r="GA229" i="9" s="1"/>
  <c r="GB215" i="9"/>
  <c r="GB222" i="9"/>
  <c r="GA219" i="9"/>
  <c r="GC145" i="9"/>
  <c r="GB42" i="9"/>
  <c r="GC24" i="9"/>
  <c r="GB73" i="9"/>
  <c r="GC17" i="9"/>
  <c r="GB41" i="9"/>
  <c r="GB176" i="9"/>
  <c r="GB179" i="9"/>
  <c r="GC13" i="9"/>
  <c r="GC8" i="9"/>
  <c r="GC9" i="9"/>
  <c r="GC189" i="9"/>
  <c r="GD3" i="9"/>
  <c r="GC22" i="9"/>
  <c r="GC23" i="9" s="1"/>
  <c r="GB216" i="9" l="1"/>
  <c r="GB217" i="9" s="1"/>
  <c r="GB218" i="9" s="1"/>
  <c r="GB229" i="9" s="1"/>
  <c r="GB232" i="9"/>
  <c r="GA220" i="9"/>
  <c r="GC303" i="9"/>
  <c r="GC300" i="9"/>
  <c r="GC14" i="9"/>
  <c r="GC18" i="9"/>
  <c r="GD10" i="9"/>
  <c r="GD4" i="9"/>
  <c r="GC19" i="9"/>
  <c r="GC215" i="9" l="1"/>
  <c r="GC222" i="9"/>
  <c r="GA221" i="9"/>
  <c r="GA223" i="9" s="1"/>
  <c r="GA226" i="9"/>
  <c r="GA227" i="9" s="1"/>
  <c r="GB219" i="9"/>
  <c r="GD145" i="9"/>
  <c r="GC42" i="9"/>
  <c r="GD24" i="9"/>
  <c r="GC73" i="9"/>
  <c r="GD17" i="9"/>
  <c r="GC41" i="9"/>
  <c r="GD13" i="9"/>
  <c r="GC179" i="9"/>
  <c r="GC176" i="9"/>
  <c r="GD189" i="9"/>
  <c r="GD8" i="9"/>
  <c r="GD9" i="9"/>
  <c r="GD22" i="9"/>
  <c r="GD23" i="9" s="1"/>
  <c r="GE3" i="9"/>
  <c r="GB220" i="9" l="1"/>
  <c r="GA231" i="9"/>
  <c r="GA552" i="9" s="1"/>
  <c r="GC216" i="9"/>
  <c r="GC232" i="9"/>
  <c r="GD303" i="9"/>
  <c r="GD300" i="9"/>
  <c r="GB245" i="9"/>
  <c r="GD14" i="9"/>
  <c r="GD18" i="9"/>
  <c r="GE10" i="9"/>
  <c r="GE4" i="9"/>
  <c r="GD19" i="9"/>
  <c r="GB228" i="9" l="1"/>
  <c r="GA224" i="9"/>
  <c r="GA225" i="9" s="1"/>
  <c r="GD215" i="9"/>
  <c r="GD222" i="9"/>
  <c r="GB221" i="9"/>
  <c r="GB223" i="9" s="1"/>
  <c r="GB226" i="9"/>
  <c r="GB227" i="9" s="1"/>
  <c r="GE145" i="9"/>
  <c r="GD42" i="9"/>
  <c r="GE24" i="9"/>
  <c r="GD73" i="9"/>
  <c r="GE17" i="9"/>
  <c r="GE13" i="9"/>
  <c r="GD176" i="9"/>
  <c r="GD179" i="9"/>
  <c r="GD41" i="9"/>
  <c r="GF3" i="9"/>
  <c r="GE8" i="9"/>
  <c r="GE22" i="9"/>
  <c r="GE23" i="9" s="1"/>
  <c r="GE189" i="9"/>
  <c r="GE9" i="9"/>
  <c r="GA230" i="9" l="1"/>
  <c r="GA233" i="9" s="1"/>
  <c r="GA549" i="9"/>
  <c r="GB231" i="9"/>
  <c r="GD216" i="9"/>
  <c r="GD217" i="9" s="1"/>
  <c r="GD232" i="9"/>
  <c r="GE303" i="9"/>
  <c r="GE300" i="9"/>
  <c r="GC245" i="9"/>
  <c r="GE14" i="9"/>
  <c r="GE18" i="9"/>
  <c r="GF4" i="9"/>
  <c r="GF10" i="9"/>
  <c r="GE19" i="9"/>
  <c r="GB354" i="9" l="1"/>
  <c r="GB552" i="9"/>
  <c r="GD218" i="9"/>
  <c r="GD229" i="9" s="1"/>
  <c r="GD219" i="9"/>
  <c r="GE215" i="9"/>
  <c r="GE222" i="9"/>
  <c r="GC228" i="9"/>
  <c r="GB224" i="9"/>
  <c r="GB225" i="9" s="1"/>
  <c r="GF145" i="9"/>
  <c r="GE42" i="9"/>
  <c r="GF24" i="9"/>
  <c r="GE73" i="9"/>
  <c r="GF13" i="9"/>
  <c r="GF17" i="9"/>
  <c r="GE176" i="9"/>
  <c r="GE41" i="9"/>
  <c r="GE179" i="9"/>
  <c r="GF9" i="9"/>
  <c r="GF22" i="9"/>
  <c r="GF23" i="9" s="1"/>
  <c r="GF189" i="9"/>
  <c r="GG3" i="9"/>
  <c r="GF8" i="9"/>
  <c r="GD220" i="9" l="1"/>
  <c r="GD221" i="9" s="1"/>
  <c r="GD223" i="9" s="1"/>
  <c r="GB230" i="9"/>
  <c r="GB233" i="9" s="1"/>
  <c r="GB549" i="9"/>
  <c r="GE216" i="9"/>
  <c r="GE217" i="9" s="1"/>
  <c r="GE232" i="9"/>
  <c r="GF303" i="9"/>
  <c r="GF300" i="9"/>
  <c r="GD245" i="9"/>
  <c r="GF14" i="9"/>
  <c r="GF18" i="9"/>
  <c r="GG10" i="9"/>
  <c r="GG4" i="9"/>
  <c r="GF19" i="9"/>
  <c r="GD226" i="9" l="1"/>
  <c r="GD227" i="9" s="1"/>
  <c r="GE218" i="9"/>
  <c r="GE229" i="9" s="1"/>
  <c r="GE219" i="9"/>
  <c r="GF215" i="9"/>
  <c r="GF222" i="9"/>
  <c r="GD231" i="9"/>
  <c r="GG145" i="9"/>
  <c r="GF42" i="9"/>
  <c r="GG24" i="9"/>
  <c r="GF73" i="9"/>
  <c r="GG13" i="9"/>
  <c r="GG17" i="9"/>
  <c r="GF176" i="9"/>
  <c r="GF41" i="9"/>
  <c r="GF179" i="9"/>
  <c r="GG8" i="9"/>
  <c r="GG22" i="9"/>
  <c r="GG23" i="9" s="1"/>
  <c r="GG9" i="9"/>
  <c r="GH3" i="9"/>
  <c r="GG189" i="9"/>
  <c r="GD354" i="9" l="1"/>
  <c r="GD552" i="9"/>
  <c r="GE228" i="9"/>
  <c r="GD224" i="9"/>
  <c r="GD225" i="9" s="1"/>
  <c r="GF216" i="9"/>
  <c r="GF232" i="9"/>
  <c r="GE220" i="9"/>
  <c r="GG303" i="9"/>
  <c r="GG300" i="9"/>
  <c r="GG14" i="9"/>
  <c r="GH4" i="9"/>
  <c r="GH10" i="9"/>
  <c r="GG19" i="9"/>
  <c r="GG18" i="9"/>
  <c r="GD230" i="9" l="1"/>
  <c r="GD233" i="9" s="1"/>
  <c r="GD549" i="9"/>
  <c r="GG215" i="9"/>
  <c r="GG222" i="9"/>
  <c r="GE221" i="9"/>
  <c r="GE223" i="9" s="1"/>
  <c r="GE226" i="9"/>
  <c r="GE227" i="9" s="1"/>
  <c r="GH145" i="9"/>
  <c r="GG42" i="9"/>
  <c r="GH24" i="9"/>
  <c r="GG73" i="9"/>
  <c r="GH17" i="9"/>
  <c r="GH9" i="9"/>
  <c r="GH8" i="9"/>
  <c r="GH22" i="9"/>
  <c r="GH23" i="9" s="1"/>
  <c r="GI3" i="9"/>
  <c r="GH189" i="9"/>
  <c r="GH13" i="9"/>
  <c r="GG179" i="9"/>
  <c r="GG176" i="9"/>
  <c r="GG41" i="9"/>
  <c r="GG216" i="9" l="1"/>
  <c r="GG217" i="9" s="1"/>
  <c r="GG218" i="9" s="1"/>
  <c r="GG232" i="9"/>
  <c r="GE231" i="9"/>
  <c r="GE552" i="9" s="1"/>
  <c r="GH303" i="9"/>
  <c r="GH300" i="9"/>
  <c r="GH14" i="9"/>
  <c r="GH18" i="9"/>
  <c r="GI4" i="9"/>
  <c r="GI10" i="9"/>
  <c r="GH19" i="9"/>
  <c r="GG229" i="9" l="1"/>
  <c r="GH215" i="9"/>
  <c r="GH222" i="9"/>
  <c r="GG219" i="9"/>
  <c r="GF228" i="9"/>
  <c r="GE224" i="9"/>
  <c r="GE225" i="9" s="1"/>
  <c r="GI145" i="9"/>
  <c r="GH42" i="9"/>
  <c r="GI24" i="9"/>
  <c r="GH73" i="9"/>
  <c r="GI13" i="9"/>
  <c r="GI17" i="9"/>
  <c r="GH41" i="9"/>
  <c r="GH176" i="9"/>
  <c r="GH179" i="9"/>
  <c r="GJ3" i="9"/>
  <c r="GI9" i="9"/>
  <c r="GI189" i="9"/>
  <c r="GI8" i="9"/>
  <c r="GI22" i="9"/>
  <c r="GI23" i="9" s="1"/>
  <c r="GG220" i="9" l="1"/>
  <c r="GE230" i="9"/>
  <c r="GE233" i="9" s="1"/>
  <c r="GE549" i="9"/>
  <c r="GH232" i="9"/>
  <c r="GH216" i="9"/>
  <c r="GH217" i="9" s="1"/>
  <c r="GG221" i="9"/>
  <c r="GG223" i="9" s="1"/>
  <c r="GG226" i="9"/>
  <c r="GG227" i="9" s="1"/>
  <c r="GI303" i="9"/>
  <c r="GI300" i="9"/>
  <c r="GI14" i="9"/>
  <c r="GI19" i="9"/>
  <c r="GI18" i="9"/>
  <c r="GJ10" i="9"/>
  <c r="GJ4" i="9"/>
  <c r="GH218" i="9" l="1"/>
  <c r="GG231" i="9"/>
  <c r="GG552" i="9" s="1"/>
  <c r="GI215" i="9"/>
  <c r="GI222" i="9"/>
  <c r="GH219" i="9"/>
  <c r="GJ145" i="9"/>
  <c r="GI42" i="9"/>
  <c r="GJ24" i="9"/>
  <c r="GI73" i="9"/>
  <c r="GJ17" i="9"/>
  <c r="GJ9" i="9"/>
  <c r="GJ8" i="9"/>
  <c r="GK3" i="9"/>
  <c r="GJ22" i="9"/>
  <c r="GJ23" i="9" s="1"/>
  <c r="GJ189" i="9"/>
  <c r="GI179" i="9"/>
  <c r="GI176" i="9"/>
  <c r="GI41" i="9"/>
  <c r="GJ13" i="9"/>
  <c r="GH229" i="9" l="1"/>
  <c r="GI216" i="9"/>
  <c r="GI232" i="9"/>
  <c r="GH228" i="9"/>
  <c r="GG224" i="9"/>
  <c r="GG225" i="9" s="1"/>
  <c r="GH220" i="9"/>
  <c r="GJ303" i="9"/>
  <c r="GJ300" i="9"/>
  <c r="GH245" i="9"/>
  <c r="GJ18" i="9"/>
  <c r="GJ14" i="9"/>
  <c r="GK10" i="9"/>
  <c r="GK4" i="9"/>
  <c r="GJ19" i="9"/>
  <c r="GG230" i="9" l="1"/>
  <c r="GG233" i="9" s="1"/>
  <c r="GG549" i="9"/>
  <c r="GH221" i="9"/>
  <c r="GH223" i="9" s="1"/>
  <c r="GH226" i="9"/>
  <c r="GH227" i="9" s="1"/>
  <c r="GJ215" i="9"/>
  <c r="GJ222" i="9"/>
  <c r="GK145" i="9"/>
  <c r="GJ42" i="9"/>
  <c r="GK24" i="9"/>
  <c r="GJ73" i="9"/>
  <c r="GK17" i="9"/>
  <c r="GJ176" i="9"/>
  <c r="GJ41" i="9"/>
  <c r="GJ179" i="9"/>
  <c r="GK8" i="9"/>
  <c r="GK189" i="9"/>
  <c r="GK9" i="9"/>
  <c r="GL3" i="9"/>
  <c r="GK22" i="9"/>
  <c r="GK23" i="9" s="1"/>
  <c r="GK13" i="9"/>
  <c r="GJ216" i="9" l="1"/>
  <c r="GJ217" i="9" s="1"/>
  <c r="GJ232" i="9"/>
  <c r="GH231" i="9"/>
  <c r="GK303" i="9"/>
  <c r="GK300" i="9"/>
  <c r="GI245" i="9"/>
  <c r="GL10" i="9"/>
  <c r="GL4" i="9"/>
  <c r="GK14" i="9"/>
  <c r="GK19" i="9"/>
  <c r="GK18" i="9"/>
  <c r="GH354" i="9" l="1"/>
  <c r="GH552" i="9"/>
  <c r="GJ218" i="9"/>
  <c r="GJ229" i="9" s="1"/>
  <c r="GI228" i="9"/>
  <c r="GH224" i="9"/>
  <c r="GH225" i="9" s="1"/>
  <c r="GK215" i="9"/>
  <c r="GK222" i="9"/>
  <c r="GJ219" i="9"/>
  <c r="GL145" i="9"/>
  <c r="GK42" i="9"/>
  <c r="GL24" i="9"/>
  <c r="GK73" i="9"/>
  <c r="GL13" i="9"/>
  <c r="GL17" i="9"/>
  <c r="GL8" i="9"/>
  <c r="GL9" i="9"/>
  <c r="GL189" i="9"/>
  <c r="GM3" i="9"/>
  <c r="GL22" i="9"/>
  <c r="GL23" i="9" s="1"/>
  <c r="GK176" i="9"/>
  <c r="GK179" i="9"/>
  <c r="GK41" i="9"/>
  <c r="GJ220" i="9" l="1"/>
  <c r="GH230" i="9"/>
  <c r="GH233" i="9" s="1"/>
  <c r="GH549" i="9"/>
  <c r="GJ221" i="9"/>
  <c r="GJ223" i="9" s="1"/>
  <c r="GJ226" i="9"/>
  <c r="GJ227" i="9" s="1"/>
  <c r="GK216" i="9"/>
  <c r="GK217" i="9" s="1"/>
  <c r="GK218" i="9" s="1"/>
  <c r="GK229" i="9" s="1"/>
  <c r="GK232" i="9"/>
  <c r="GL303" i="9"/>
  <c r="GL300" i="9"/>
  <c r="GJ245" i="9"/>
  <c r="GL14" i="9"/>
  <c r="GL19" i="9"/>
  <c r="GM4" i="9"/>
  <c r="GM10" i="9"/>
  <c r="GL18" i="9"/>
  <c r="GK219" i="9" l="1"/>
  <c r="GL215" i="9"/>
  <c r="GL222" i="9"/>
  <c r="GJ231" i="9"/>
  <c r="GM145" i="9"/>
  <c r="GL42" i="9"/>
  <c r="GM24" i="9"/>
  <c r="GL73" i="9"/>
  <c r="GM17" i="9"/>
  <c r="GM13" i="9"/>
  <c r="GN3" i="9"/>
  <c r="GM189" i="9"/>
  <c r="GM9" i="9"/>
  <c r="GM8" i="9"/>
  <c r="GM22" i="9"/>
  <c r="GM23" i="9" s="1"/>
  <c r="GL179" i="9"/>
  <c r="GL176" i="9"/>
  <c r="GL41" i="9"/>
  <c r="GK220" i="9" l="1"/>
  <c r="GK221" i="9" s="1"/>
  <c r="GK223" i="9" s="1"/>
  <c r="GJ354" i="9"/>
  <c r="GJ552" i="9"/>
  <c r="GL216" i="9"/>
  <c r="GL232" i="9"/>
  <c r="GK228" i="9"/>
  <c r="GJ224" i="9"/>
  <c r="GJ225" i="9" s="1"/>
  <c r="GM303" i="9"/>
  <c r="GM300" i="9"/>
  <c r="GM14" i="9"/>
  <c r="GM19" i="9"/>
  <c r="GM18" i="9"/>
  <c r="GN4" i="9"/>
  <c r="GN10" i="9"/>
  <c r="GK226" i="9" l="1"/>
  <c r="GK227" i="9" s="1"/>
  <c r="GJ230" i="9"/>
  <c r="GJ233" i="9" s="1"/>
  <c r="GJ549" i="9"/>
  <c r="GM215" i="9"/>
  <c r="GM222" i="9"/>
  <c r="GK231" i="9"/>
  <c r="GK552" i="9" s="1"/>
  <c r="GN145" i="9"/>
  <c r="GM42" i="9"/>
  <c r="GN24" i="9"/>
  <c r="GM73" i="9"/>
  <c r="GN13" i="9"/>
  <c r="GN17" i="9"/>
  <c r="GM176" i="9"/>
  <c r="GM179" i="9"/>
  <c r="GM41" i="9"/>
  <c r="GN8" i="9"/>
  <c r="GN189" i="9"/>
  <c r="GN22" i="9"/>
  <c r="GN23" i="9" s="1"/>
  <c r="GO3" i="9"/>
  <c r="GN9" i="9"/>
  <c r="GM216" i="9" l="1"/>
  <c r="GM217" i="9" s="1"/>
  <c r="GM218" i="9" s="1"/>
  <c r="GM229" i="9" s="1"/>
  <c r="GM232" i="9"/>
  <c r="GL228" i="9"/>
  <c r="GK224" i="9"/>
  <c r="GK225" i="9" s="1"/>
  <c r="GN303" i="9"/>
  <c r="GN300" i="9"/>
  <c r="GN14" i="9"/>
  <c r="GN19" i="9"/>
  <c r="GN18" i="9"/>
  <c r="GO10" i="9"/>
  <c r="GO4" i="9"/>
  <c r="GM219" i="9" l="1"/>
  <c r="GK230" i="9"/>
  <c r="GK233" i="9" s="1"/>
  <c r="GK549" i="9"/>
  <c r="GN215" i="9"/>
  <c r="GN222" i="9"/>
  <c r="GO145" i="9"/>
  <c r="GN42" i="9"/>
  <c r="GO24" i="9"/>
  <c r="GN73" i="9"/>
  <c r="GO13" i="9"/>
  <c r="GO17" i="9"/>
  <c r="GO8" i="9"/>
  <c r="GO22" i="9"/>
  <c r="GO23" i="9" s="1"/>
  <c r="GP3" i="9"/>
  <c r="GO189" i="9"/>
  <c r="GO9" i="9"/>
  <c r="GN176" i="9"/>
  <c r="GN179" i="9"/>
  <c r="GN41" i="9"/>
  <c r="GM220" i="9" l="1"/>
  <c r="GM226" i="9" s="1"/>
  <c r="GM227" i="9" s="1"/>
  <c r="GN216" i="9"/>
  <c r="GN217" i="9" s="1"/>
  <c r="GN232" i="9"/>
  <c r="GO303" i="9"/>
  <c r="GO300" i="9"/>
  <c r="GO14" i="9"/>
  <c r="GO19" i="9"/>
  <c r="GO18" i="9"/>
  <c r="GP10" i="9"/>
  <c r="GP4" i="9"/>
  <c r="GM221" i="9" l="1"/>
  <c r="GM223" i="9" s="1"/>
  <c r="GN218" i="9"/>
  <c r="GN229" i="9" s="1"/>
  <c r="GN219" i="9"/>
  <c r="GO215" i="9"/>
  <c r="GO222" i="9"/>
  <c r="GN228" i="9"/>
  <c r="GM224" i="9"/>
  <c r="GP145" i="9"/>
  <c r="GO42" i="9"/>
  <c r="GP24" i="9"/>
  <c r="GO73" i="9"/>
  <c r="GP17" i="9"/>
  <c r="GP13" i="9"/>
  <c r="GO176" i="9"/>
  <c r="GO179" i="9"/>
  <c r="GO41" i="9"/>
  <c r="GP9" i="9"/>
  <c r="GP8" i="9"/>
  <c r="GP22" i="9"/>
  <c r="GP23" i="9" s="1"/>
  <c r="GP189" i="9"/>
  <c r="GQ3" i="9"/>
  <c r="GM225" i="9" l="1"/>
  <c r="GM231" i="9"/>
  <c r="GM552" i="9" s="1"/>
  <c r="GM230" i="9"/>
  <c r="GM233" i="9" s="1"/>
  <c r="GM549" i="9"/>
  <c r="GO216" i="9"/>
  <c r="GO232" i="9"/>
  <c r="GN220" i="9"/>
  <c r="GP303" i="9"/>
  <c r="GP300" i="9"/>
  <c r="GN245" i="9"/>
  <c r="GP14" i="9"/>
  <c r="GQ4" i="9"/>
  <c r="GQ10" i="9"/>
  <c r="GP19" i="9"/>
  <c r="GP18" i="9"/>
  <c r="GP215" i="9" l="1"/>
  <c r="GP222" i="9"/>
  <c r="GN221" i="9"/>
  <c r="GN223" i="9" s="1"/>
  <c r="GN226" i="9"/>
  <c r="GN227" i="9" s="1"/>
  <c r="GQ145" i="9"/>
  <c r="GP42" i="9"/>
  <c r="GQ24" i="9"/>
  <c r="GP73" i="9"/>
  <c r="GQ17" i="9"/>
  <c r="GQ13" i="9"/>
  <c r="GP179" i="9"/>
  <c r="GP176" i="9"/>
  <c r="GP41" i="9"/>
  <c r="GR3" i="9"/>
  <c r="GQ9" i="9"/>
  <c r="GQ189" i="9"/>
  <c r="GQ8" i="9"/>
  <c r="GQ22" i="9"/>
  <c r="GQ23" i="9" s="1"/>
  <c r="GN231" i="9" l="1"/>
  <c r="GP216" i="9"/>
  <c r="GP232" i="9"/>
  <c r="GQ303" i="9"/>
  <c r="GQ300" i="9"/>
  <c r="GO245" i="9"/>
  <c r="GQ14" i="9"/>
  <c r="GQ18" i="9"/>
  <c r="GQ19" i="9"/>
  <c r="GR10" i="9"/>
  <c r="GR4" i="9"/>
  <c r="GN354" i="9" l="1"/>
  <c r="GN552" i="9"/>
  <c r="GO228" i="9"/>
  <c r="GN224" i="9"/>
  <c r="GN225" i="9" s="1"/>
  <c r="GP217" i="9"/>
  <c r="GQ215" i="9"/>
  <c r="GQ222" i="9"/>
  <c r="GR145" i="9"/>
  <c r="GQ42" i="9"/>
  <c r="GR24" i="9"/>
  <c r="GQ73" i="9"/>
  <c r="GR17" i="9"/>
  <c r="GQ41" i="9"/>
  <c r="GQ176" i="9"/>
  <c r="GQ179" i="9"/>
  <c r="GR13" i="9"/>
  <c r="GR9" i="9"/>
  <c r="GR22" i="9"/>
  <c r="GR23" i="9" s="1"/>
  <c r="GR189" i="9"/>
  <c r="GR8" i="9"/>
  <c r="GS3" i="9"/>
  <c r="GN230" i="9" l="1"/>
  <c r="GN233" i="9" s="1"/>
  <c r="GN549" i="9"/>
  <c r="GP218" i="9"/>
  <c r="GP229" i="9" s="1"/>
  <c r="GQ216" i="9"/>
  <c r="GQ217" i="9" s="1"/>
  <c r="GQ232" i="9"/>
  <c r="GP219" i="9"/>
  <c r="GR303" i="9"/>
  <c r="GR300" i="9"/>
  <c r="GP245" i="9"/>
  <c r="GR14" i="9"/>
  <c r="GR19" i="9"/>
  <c r="GR18" i="9"/>
  <c r="GS10" i="9"/>
  <c r="GS4" i="9"/>
  <c r="GQ218" i="9" l="1"/>
  <c r="GQ229" i="9" s="1"/>
  <c r="GQ219" i="9"/>
  <c r="GR215" i="9"/>
  <c r="GR222" i="9"/>
  <c r="GP220" i="9"/>
  <c r="GS145" i="9"/>
  <c r="GR42" i="9"/>
  <c r="GS24" i="9"/>
  <c r="GR73" i="9"/>
  <c r="GS17" i="9"/>
  <c r="GS22" i="9"/>
  <c r="GS23" i="9" s="1"/>
  <c r="GT3" i="9"/>
  <c r="GS9" i="9"/>
  <c r="GS189" i="9"/>
  <c r="GS8" i="9"/>
  <c r="GS13" i="9"/>
  <c r="GR176" i="9"/>
  <c r="GR179" i="9"/>
  <c r="GR41" i="9"/>
  <c r="GQ220" i="9" l="1"/>
  <c r="GQ221" i="9" s="1"/>
  <c r="GQ223" i="9" s="1"/>
  <c r="GP221" i="9"/>
  <c r="GP223" i="9" s="1"/>
  <c r="GP226" i="9"/>
  <c r="GP227" i="9" s="1"/>
  <c r="GR216" i="9"/>
  <c r="GR232" i="9"/>
  <c r="GS303" i="9"/>
  <c r="GS300" i="9"/>
  <c r="GS18" i="9"/>
  <c r="GS14" i="9"/>
  <c r="GS19" i="9"/>
  <c r="GT10" i="9"/>
  <c r="GT4" i="9"/>
  <c r="GQ226" i="9" l="1"/>
  <c r="GQ227" i="9" s="1"/>
  <c r="GP231" i="9"/>
  <c r="GS215" i="9"/>
  <c r="GS222" i="9"/>
  <c r="GQ231" i="9"/>
  <c r="GQ552" i="9" s="1"/>
  <c r="GT145" i="9"/>
  <c r="GS42" i="9"/>
  <c r="GT24" i="9"/>
  <c r="GS73" i="9"/>
  <c r="GT17" i="9"/>
  <c r="GS179" i="9"/>
  <c r="GS41" i="9"/>
  <c r="GS176" i="9"/>
  <c r="GT13" i="9"/>
  <c r="GT9" i="9"/>
  <c r="GU3" i="9"/>
  <c r="GT22" i="9"/>
  <c r="GT23" i="9" s="1"/>
  <c r="GT8" i="9"/>
  <c r="GT189" i="9"/>
  <c r="GP354" i="9" l="1"/>
  <c r="GP552" i="9"/>
  <c r="GQ228" i="9"/>
  <c r="GP224" i="9"/>
  <c r="GP225" i="9" s="1"/>
  <c r="GS216" i="9"/>
  <c r="GS232" i="9"/>
  <c r="GS217" i="9"/>
  <c r="GS218" i="9" s="1"/>
  <c r="GR228" i="9"/>
  <c r="GQ224" i="9"/>
  <c r="GQ225" i="9" s="1"/>
  <c r="GT303" i="9"/>
  <c r="GT300" i="9"/>
  <c r="GT14" i="9"/>
  <c r="GT19" i="9"/>
  <c r="GU4" i="9"/>
  <c r="GU10" i="9"/>
  <c r="GT18" i="9"/>
  <c r="GP230" i="9" l="1"/>
  <c r="GP233" i="9" s="1"/>
  <c r="GP549" i="9"/>
  <c r="GQ230" i="9"/>
  <c r="GQ233" i="9" s="1"/>
  <c r="GQ549" i="9"/>
  <c r="GS229" i="9"/>
  <c r="GS219" i="9"/>
  <c r="GT215" i="9"/>
  <c r="GT222" i="9"/>
  <c r="GU145" i="9"/>
  <c r="GT42" i="9"/>
  <c r="GU24" i="9"/>
  <c r="GT73" i="9"/>
  <c r="GU17" i="9"/>
  <c r="GU189" i="9"/>
  <c r="GU9" i="9"/>
  <c r="GU8" i="9"/>
  <c r="GV3" i="9"/>
  <c r="GU22" i="9"/>
  <c r="GU23" i="9" s="1"/>
  <c r="GT179" i="9"/>
  <c r="GT176" i="9"/>
  <c r="GT41" i="9"/>
  <c r="GU13" i="9"/>
  <c r="GS220" i="9" l="1"/>
  <c r="GS221" i="9" s="1"/>
  <c r="GS223" i="9" s="1"/>
  <c r="GT216" i="9"/>
  <c r="GT217" i="9" s="1"/>
  <c r="GT218" i="9" s="1"/>
  <c r="GT232" i="9"/>
  <c r="GU303" i="9"/>
  <c r="GU300" i="9"/>
  <c r="GU14" i="9"/>
  <c r="GU18" i="9"/>
  <c r="GU19" i="9"/>
  <c r="GV10" i="9"/>
  <c r="GV4" i="9"/>
  <c r="GS226" i="9" l="1"/>
  <c r="GS227" i="9" s="1"/>
  <c r="GT229" i="9"/>
  <c r="GT219" i="9"/>
  <c r="GU215" i="9"/>
  <c r="GU222" i="9"/>
  <c r="GS231" i="9"/>
  <c r="GS552" i="9" s="1"/>
  <c r="GV145" i="9"/>
  <c r="GU42" i="9"/>
  <c r="GV24" i="9"/>
  <c r="GU73" i="9"/>
  <c r="GV17" i="9"/>
  <c r="GU176" i="9"/>
  <c r="GU41" i="9"/>
  <c r="GU179" i="9"/>
  <c r="GV8" i="9"/>
  <c r="GV189" i="9"/>
  <c r="GV22" i="9"/>
  <c r="GV23" i="9" s="1"/>
  <c r="GV9" i="9"/>
  <c r="GW3" i="9"/>
  <c r="GV13" i="9"/>
  <c r="GT220" i="9" l="1"/>
  <c r="GT226" i="9" s="1"/>
  <c r="GT227" i="9" s="1"/>
  <c r="GT228" i="9"/>
  <c r="GS224" i="9"/>
  <c r="GS225" i="9" s="1"/>
  <c r="GU216" i="9"/>
  <c r="GU232" i="9"/>
  <c r="GV303" i="9"/>
  <c r="GV300" i="9"/>
  <c r="GT245" i="9"/>
  <c r="GV14" i="9"/>
  <c r="GV18" i="9"/>
  <c r="GV19" i="9"/>
  <c r="GW10" i="9"/>
  <c r="GW4" i="9"/>
  <c r="GT221" i="9" l="1"/>
  <c r="GT223" i="9" s="1"/>
  <c r="GS230" i="9"/>
  <c r="GS233" i="9" s="1"/>
  <c r="GS549" i="9"/>
  <c r="GV215" i="9"/>
  <c r="GV222" i="9"/>
  <c r="GW145" i="9"/>
  <c r="GV42" i="9"/>
  <c r="GW24" i="9"/>
  <c r="GV73" i="9"/>
  <c r="GW17" i="9"/>
  <c r="GV176" i="9"/>
  <c r="GV41" i="9"/>
  <c r="GV179" i="9"/>
  <c r="GW13" i="9"/>
  <c r="GW8" i="9"/>
  <c r="GW189" i="9"/>
  <c r="GW22" i="9"/>
  <c r="GW23" i="9" s="1"/>
  <c r="GX3" i="9"/>
  <c r="GW9" i="9"/>
  <c r="GT231" i="9" l="1"/>
  <c r="GT552" i="9" s="1"/>
  <c r="GU228" i="9"/>
  <c r="GT224" i="9"/>
  <c r="GT225" i="9" s="1"/>
  <c r="GV216" i="9"/>
  <c r="GV217" i="9" s="1"/>
  <c r="GV218" i="9" s="1"/>
  <c r="GV229" i="9" s="1"/>
  <c r="GV232" i="9"/>
  <c r="GW303" i="9"/>
  <c r="GW300" i="9"/>
  <c r="GU245" i="9"/>
  <c r="GW14" i="9"/>
  <c r="GW18" i="9"/>
  <c r="GX4" i="9"/>
  <c r="GX10" i="9"/>
  <c r="GW19" i="9"/>
  <c r="GT354" i="9" l="1"/>
  <c r="GT230" i="9"/>
  <c r="GT233" i="9" s="1"/>
  <c r="GT549" i="9"/>
  <c r="GW215" i="9"/>
  <c r="GW222" i="9"/>
  <c r="GV219" i="9"/>
  <c r="GX145" i="9"/>
  <c r="GW42" i="9"/>
  <c r="GX24" i="9"/>
  <c r="GW73" i="9"/>
  <c r="GX17" i="9"/>
  <c r="GW41" i="9"/>
  <c r="GW176" i="9"/>
  <c r="GW179" i="9"/>
  <c r="GY3" i="9"/>
  <c r="GX8" i="9"/>
  <c r="GX9" i="9"/>
  <c r="GX22" i="9"/>
  <c r="GX23" i="9" s="1"/>
  <c r="GX189" i="9"/>
  <c r="GX13" i="9"/>
  <c r="GV220" i="9" l="1"/>
  <c r="GV226" i="9" s="1"/>
  <c r="GV227" i="9" s="1"/>
  <c r="GW216" i="9"/>
  <c r="GW217" i="9" s="1"/>
  <c r="GW218" i="9" s="1"/>
  <c r="GW229" i="9" s="1"/>
  <c r="GW232" i="9"/>
  <c r="GX303" i="9"/>
  <c r="GX300" i="9"/>
  <c r="GV245" i="9"/>
  <c r="GX18" i="9"/>
  <c r="GX19" i="9"/>
  <c r="GY10" i="9"/>
  <c r="GY4" i="9"/>
  <c r="GX14" i="9"/>
  <c r="GV221" i="9" l="1"/>
  <c r="GV223" i="9" s="1"/>
  <c r="GW219" i="9"/>
  <c r="GX215" i="9"/>
  <c r="GX222" i="9"/>
  <c r="GY145" i="9"/>
  <c r="GX42" i="9"/>
  <c r="GY24" i="9"/>
  <c r="GX73" i="9"/>
  <c r="GY13" i="9"/>
  <c r="GY17" i="9"/>
  <c r="GX176" i="9"/>
  <c r="GX41" i="9"/>
  <c r="GX179" i="9"/>
  <c r="GY22" i="9"/>
  <c r="GY23" i="9" s="1"/>
  <c r="GY189" i="9"/>
  <c r="GY8" i="9"/>
  <c r="GY9" i="9"/>
  <c r="GZ3" i="9"/>
  <c r="GV231" i="9" l="1"/>
  <c r="GW220" i="9"/>
  <c r="GW221" i="9" s="1"/>
  <c r="GV354" i="9"/>
  <c r="GV552" i="9"/>
  <c r="GX216" i="9"/>
  <c r="GX232" i="9"/>
  <c r="GW228" i="9"/>
  <c r="GV224" i="9"/>
  <c r="GV225" i="9" s="1"/>
  <c r="GY303" i="9"/>
  <c r="GY300" i="9"/>
  <c r="GY14" i="9"/>
  <c r="GY18" i="9"/>
  <c r="GZ10" i="9"/>
  <c r="GZ4" i="9"/>
  <c r="GY19" i="9"/>
  <c r="GW226" i="9" l="1"/>
  <c r="GW227" i="9" s="1"/>
  <c r="GW231" i="9"/>
  <c r="GW552" i="9" s="1"/>
  <c r="GW223" i="9"/>
  <c r="GV230" i="9"/>
  <c r="GV233" i="9" s="1"/>
  <c r="GV549" i="9"/>
  <c r="GY215" i="9"/>
  <c r="GY222" i="9"/>
  <c r="GZ145" i="9"/>
  <c r="GY42" i="9"/>
  <c r="GZ24" i="9"/>
  <c r="GY73" i="9"/>
  <c r="GZ13" i="9"/>
  <c r="GZ17" i="9"/>
  <c r="GY41" i="9"/>
  <c r="GY179" i="9"/>
  <c r="GY176" i="9"/>
  <c r="GZ22" i="9"/>
  <c r="GZ23" i="9" s="1"/>
  <c r="GZ189" i="9"/>
  <c r="HA3" i="9"/>
  <c r="GZ8" i="9"/>
  <c r="GZ9" i="9"/>
  <c r="GW224" i="9" l="1"/>
  <c r="GW225" i="9" s="1"/>
  <c r="GX228" i="9"/>
  <c r="GY216" i="9"/>
  <c r="GY217" i="9" s="1"/>
  <c r="GY232" i="9"/>
  <c r="GZ303" i="9"/>
  <c r="GZ300" i="9"/>
  <c r="GZ14" i="9"/>
  <c r="GZ19" i="9"/>
  <c r="GZ18" i="9"/>
  <c r="HA10" i="9"/>
  <c r="HA4" i="9"/>
  <c r="GW230" i="9" l="1"/>
  <c r="GW233" i="9" s="1"/>
  <c r="GW549" i="9"/>
  <c r="GY218" i="9"/>
  <c r="GY229" i="9" s="1"/>
  <c r="GY219" i="9"/>
  <c r="GZ215" i="9"/>
  <c r="GZ222" i="9"/>
  <c r="HA145" i="9"/>
  <c r="GZ42" i="9"/>
  <c r="HA24" i="9"/>
  <c r="GZ73" i="9"/>
  <c r="HA17" i="9"/>
  <c r="HA13" i="9"/>
  <c r="HA9" i="9"/>
  <c r="HA22" i="9"/>
  <c r="HA23" i="9" s="1"/>
  <c r="HB3" i="9"/>
  <c r="HA8" i="9"/>
  <c r="HA189" i="9"/>
  <c r="GZ176" i="9"/>
  <c r="GZ179" i="9"/>
  <c r="GZ41" i="9"/>
  <c r="GZ216" i="9" l="1"/>
  <c r="GZ232" i="9"/>
  <c r="GY220" i="9"/>
  <c r="HA303" i="9"/>
  <c r="HA300" i="9"/>
  <c r="HA14" i="9"/>
  <c r="HA19" i="9"/>
  <c r="HA18" i="9"/>
  <c r="HB4" i="9"/>
  <c r="HB10" i="9"/>
  <c r="HA215" i="9" l="1"/>
  <c r="HA222" i="9"/>
  <c r="GZ217" i="9"/>
  <c r="GY221" i="9"/>
  <c r="GY223" i="9" s="1"/>
  <c r="GY226" i="9"/>
  <c r="GY227" i="9" s="1"/>
  <c r="HB145" i="9"/>
  <c r="HA42" i="9"/>
  <c r="HB24" i="9"/>
  <c r="HA73" i="9"/>
  <c r="HB17" i="9"/>
  <c r="HB13" i="9"/>
  <c r="HC3" i="9"/>
  <c r="HB9" i="9"/>
  <c r="HB8" i="9"/>
  <c r="HB189" i="9"/>
  <c r="HB22" i="9"/>
  <c r="HB23" i="9" s="1"/>
  <c r="HA176" i="9"/>
  <c r="HA179" i="9"/>
  <c r="HA41" i="9"/>
  <c r="HA216" i="9" l="1"/>
  <c r="HA232" i="9"/>
  <c r="GZ218" i="9"/>
  <c r="GZ229" i="9" s="1"/>
  <c r="GY231" i="9"/>
  <c r="GY552" i="9" s="1"/>
  <c r="GZ219" i="9"/>
  <c r="HB303" i="9"/>
  <c r="HB300" i="9"/>
  <c r="GZ245" i="9"/>
  <c r="HB14" i="9"/>
  <c r="HB19" i="9"/>
  <c r="HB18" i="9"/>
  <c r="HC4" i="9"/>
  <c r="HC10" i="9"/>
  <c r="GZ220" i="9" l="1"/>
  <c r="GZ221" i="9" s="1"/>
  <c r="GZ223" i="9" s="1"/>
  <c r="HB215" i="9"/>
  <c r="HB222" i="9"/>
  <c r="GZ228" i="9"/>
  <c r="GY224" i="9"/>
  <c r="GY225" i="9" s="1"/>
  <c r="HC145" i="9"/>
  <c r="HB42" i="9"/>
  <c r="HC24" i="9"/>
  <c r="HB73" i="9"/>
  <c r="HC17" i="9"/>
  <c r="HC13" i="9"/>
  <c r="HC189" i="9"/>
  <c r="HC9" i="9"/>
  <c r="HC8" i="9"/>
  <c r="HC22" i="9"/>
  <c r="HC23" i="9" s="1"/>
  <c r="HD3" i="9"/>
  <c r="HB176" i="9"/>
  <c r="HB179" i="9"/>
  <c r="HB41" i="9"/>
  <c r="GZ226" i="9" l="1"/>
  <c r="GZ227" i="9" s="1"/>
  <c r="GY230" i="9"/>
  <c r="GY233" i="9" s="1"/>
  <c r="GY549" i="9"/>
  <c r="GZ231" i="9"/>
  <c r="HB216" i="9"/>
  <c r="HB232" i="9"/>
  <c r="HC303" i="9"/>
  <c r="HC300" i="9"/>
  <c r="HA245" i="9"/>
  <c r="HC14" i="9"/>
  <c r="HC19" i="9"/>
  <c r="HC18" i="9"/>
  <c r="HD10" i="9"/>
  <c r="HD4" i="9"/>
  <c r="GZ354" i="9" l="1"/>
  <c r="GZ552" i="9"/>
  <c r="HA228" i="9"/>
  <c r="GZ224" i="9"/>
  <c r="GZ225" i="9" s="1"/>
  <c r="HB217" i="9"/>
  <c r="HC215" i="9"/>
  <c r="HC222" i="9"/>
  <c r="HD145" i="9"/>
  <c r="HC42" i="9"/>
  <c r="HD24" i="9"/>
  <c r="HC73" i="9"/>
  <c r="HD17" i="9"/>
  <c r="HD13" i="9"/>
  <c r="HD8" i="9"/>
  <c r="HD189" i="9"/>
  <c r="HD22" i="9"/>
  <c r="HD23" i="9" s="1"/>
  <c r="HD9" i="9"/>
  <c r="HE3" i="9"/>
  <c r="HC176" i="9"/>
  <c r="HC179" i="9"/>
  <c r="HC41" i="9"/>
  <c r="GZ230" i="9" l="1"/>
  <c r="GZ233" i="9" s="1"/>
  <c r="GZ549" i="9"/>
  <c r="HB218" i="9"/>
  <c r="HB229" i="9" s="1"/>
  <c r="HC216" i="9"/>
  <c r="HC232" i="9"/>
  <c r="HB219" i="9"/>
  <c r="HD303" i="9"/>
  <c r="HD300" i="9"/>
  <c r="HB245" i="9"/>
  <c r="HD14" i="9"/>
  <c r="HE10" i="9"/>
  <c r="HE4" i="9"/>
  <c r="HD19" i="9"/>
  <c r="HD18" i="9"/>
  <c r="HB220" i="9" l="1"/>
  <c r="HB221" i="9" s="1"/>
  <c r="HB223" i="9" s="1"/>
  <c r="HD215" i="9"/>
  <c r="HD222" i="9"/>
  <c r="HC217" i="9"/>
  <c r="HE145" i="9"/>
  <c r="HD42" i="9"/>
  <c r="HE24" i="9"/>
  <c r="HD73" i="9"/>
  <c r="HE17" i="9"/>
  <c r="HE13" i="9"/>
  <c r="HD179" i="9"/>
  <c r="HD176" i="9"/>
  <c r="HD41" i="9"/>
  <c r="HE8" i="9"/>
  <c r="HE189" i="9"/>
  <c r="HE22" i="9"/>
  <c r="HE23" i="9" s="1"/>
  <c r="HE9" i="9"/>
  <c r="HF3" i="9"/>
  <c r="HB226" i="9" l="1"/>
  <c r="HB227" i="9" s="1"/>
  <c r="HD216" i="9"/>
  <c r="HD232" i="9"/>
  <c r="HB231" i="9"/>
  <c r="HC218" i="9"/>
  <c r="HC229" i="9" s="1"/>
  <c r="HC219" i="9"/>
  <c r="HE303" i="9"/>
  <c r="HE300" i="9"/>
  <c r="HE14" i="9"/>
  <c r="HE18" i="9"/>
  <c r="HF4" i="9"/>
  <c r="HF10" i="9"/>
  <c r="HE19" i="9"/>
  <c r="HB354" i="9" l="1"/>
  <c r="HB552" i="9"/>
  <c r="HE215" i="9"/>
  <c r="HE222" i="9"/>
  <c r="HC228" i="9"/>
  <c r="HB224" i="9"/>
  <c r="HB225" i="9" s="1"/>
  <c r="HC220" i="9"/>
  <c r="HF145" i="9"/>
  <c r="HE42" i="9"/>
  <c r="HF24" i="9"/>
  <c r="HE73" i="9"/>
  <c r="HF17" i="9"/>
  <c r="HE179" i="9"/>
  <c r="HE41" i="9"/>
  <c r="HE176" i="9"/>
  <c r="HF13" i="9"/>
  <c r="HG3" i="9"/>
  <c r="HF189" i="9"/>
  <c r="HF22" i="9"/>
  <c r="HF23" i="9" s="1"/>
  <c r="HF8" i="9"/>
  <c r="HF9" i="9"/>
  <c r="HB230" i="9" l="1"/>
  <c r="HB233" i="9" s="1"/>
  <c r="HB549" i="9"/>
  <c r="HE216" i="9"/>
  <c r="HE217" i="9" s="1"/>
  <c r="HE218" i="9" s="1"/>
  <c r="HE232" i="9"/>
  <c r="HC221" i="9"/>
  <c r="HC223" i="9" s="1"/>
  <c r="HC226" i="9"/>
  <c r="HC227" i="9" s="1"/>
  <c r="HF303" i="9"/>
  <c r="HF300" i="9"/>
  <c r="HF14" i="9"/>
  <c r="HF19" i="9"/>
  <c r="HG4" i="9"/>
  <c r="HG10" i="9"/>
  <c r="HF18" i="9"/>
  <c r="HE229" i="9" l="1"/>
  <c r="HE219" i="9"/>
  <c r="HC231" i="9"/>
  <c r="HC552" i="9" s="1"/>
  <c r="HF215" i="9"/>
  <c r="HF222" i="9"/>
  <c r="HG145" i="9"/>
  <c r="HF42" i="9"/>
  <c r="HG24" i="9"/>
  <c r="HF73" i="9"/>
  <c r="HG13" i="9"/>
  <c r="HG17" i="9"/>
  <c r="HH3" i="9"/>
  <c r="HG22" i="9"/>
  <c r="HG23" i="9" s="1"/>
  <c r="HG9" i="9"/>
  <c r="HG189" i="9"/>
  <c r="HG8" i="9"/>
  <c r="HF179" i="9"/>
  <c r="HF176" i="9"/>
  <c r="HF41" i="9"/>
  <c r="HE220" i="9" l="1"/>
  <c r="HE226" i="9" s="1"/>
  <c r="HE227" i="9" s="1"/>
  <c r="HF216" i="9"/>
  <c r="HF217" i="9" s="1"/>
  <c r="HF232" i="9"/>
  <c r="HD228" i="9"/>
  <c r="HC224" i="9"/>
  <c r="HC225" i="9" s="1"/>
  <c r="HG303" i="9"/>
  <c r="HG300" i="9"/>
  <c r="HG14" i="9"/>
  <c r="HG18" i="9"/>
  <c r="HG19" i="9"/>
  <c r="HH10" i="9"/>
  <c r="HH4" i="9"/>
  <c r="HE221" i="9" l="1"/>
  <c r="HE223" i="9" s="1"/>
  <c r="HC230" i="9"/>
  <c r="HC233" i="9" s="1"/>
  <c r="HC549" i="9"/>
  <c r="HF218" i="9"/>
  <c r="HG215" i="9"/>
  <c r="HG222" i="9"/>
  <c r="HF219" i="9"/>
  <c r="HH145" i="9"/>
  <c r="HG42" i="9"/>
  <c r="HH24" i="9"/>
  <c r="HG73" i="9"/>
  <c r="HH13" i="9"/>
  <c r="HH17" i="9"/>
  <c r="HG179" i="9"/>
  <c r="HG41" i="9"/>
  <c r="HG176" i="9"/>
  <c r="HH189" i="9"/>
  <c r="HH22" i="9"/>
  <c r="HH23" i="9" s="1"/>
  <c r="HH8" i="9"/>
  <c r="HH9" i="9"/>
  <c r="HI3" i="9"/>
  <c r="HE231" i="9" l="1"/>
  <c r="HE552" i="9" s="1"/>
  <c r="HF229" i="9"/>
  <c r="HF228" i="9"/>
  <c r="HE224" i="9"/>
  <c r="HE225" i="9" s="1"/>
  <c r="HG216" i="9"/>
  <c r="HG232" i="9"/>
  <c r="HF220" i="9"/>
  <c r="HH303" i="9"/>
  <c r="HH300" i="9"/>
  <c r="HF245" i="9"/>
  <c r="HH14" i="9"/>
  <c r="HI4" i="9"/>
  <c r="HI10" i="9"/>
  <c r="HH19" i="9"/>
  <c r="HH18" i="9"/>
  <c r="HE230" i="9" l="1"/>
  <c r="HE233" i="9" s="1"/>
  <c r="HE549" i="9"/>
  <c r="HF221" i="9"/>
  <c r="HF223" i="9" s="1"/>
  <c r="HF226" i="9"/>
  <c r="HF227" i="9" s="1"/>
  <c r="HH215" i="9"/>
  <c r="HH222" i="9"/>
  <c r="HI145" i="9"/>
  <c r="HH42" i="9"/>
  <c r="HI24" i="9"/>
  <c r="HH73" i="9"/>
  <c r="HI17" i="9"/>
  <c r="HI13" i="9"/>
  <c r="HJ3" i="9"/>
  <c r="HI22" i="9"/>
  <c r="HI23" i="9" s="1"/>
  <c r="HI9" i="9"/>
  <c r="HI189" i="9"/>
  <c r="HI8" i="9"/>
  <c r="HH179" i="9"/>
  <c r="HH176" i="9"/>
  <c r="HH41" i="9"/>
  <c r="HH216" i="9" l="1"/>
  <c r="HH217" i="9" s="1"/>
  <c r="HH232" i="9"/>
  <c r="HF231" i="9"/>
  <c r="HI303" i="9"/>
  <c r="HI300" i="9"/>
  <c r="HG245" i="9"/>
  <c r="HI14" i="9"/>
  <c r="HI18" i="9"/>
  <c r="HI19" i="9"/>
  <c r="HJ4" i="9"/>
  <c r="HJ10" i="9"/>
  <c r="HF354" i="9" l="1"/>
  <c r="HF552" i="9"/>
  <c r="HH218" i="9"/>
  <c r="HH229" i="9" s="1"/>
  <c r="HI215" i="9"/>
  <c r="HI222" i="9"/>
  <c r="HH219" i="9"/>
  <c r="HG228" i="9"/>
  <c r="HF224" i="9"/>
  <c r="HF225" i="9" s="1"/>
  <c r="HJ145" i="9"/>
  <c r="HI42" i="9"/>
  <c r="HJ24" i="9"/>
  <c r="HI73" i="9"/>
  <c r="HJ17" i="9"/>
  <c r="HI176" i="9"/>
  <c r="HI41" i="9"/>
  <c r="HI179" i="9"/>
  <c r="HJ8" i="9"/>
  <c r="HJ22" i="9"/>
  <c r="HJ23" i="9" s="1"/>
  <c r="HK3" i="9"/>
  <c r="HJ189" i="9"/>
  <c r="HJ9" i="9"/>
  <c r="HJ13" i="9"/>
  <c r="HF230" i="9" l="1"/>
  <c r="HF233" i="9" s="1"/>
  <c r="HF549" i="9"/>
  <c r="HI216" i="9"/>
  <c r="HI217" i="9" s="1"/>
  <c r="HI218" i="9" s="1"/>
  <c r="HI229" i="9" s="1"/>
  <c r="HI232" i="9"/>
  <c r="HH220" i="9"/>
  <c r="HJ303" i="9"/>
  <c r="HJ300" i="9"/>
  <c r="HH245" i="9"/>
  <c r="HJ18" i="9"/>
  <c r="HK4" i="9"/>
  <c r="HK10" i="9"/>
  <c r="HJ19" i="9"/>
  <c r="HJ14" i="9"/>
  <c r="HI219" i="9" l="1"/>
  <c r="HH221" i="9"/>
  <c r="HH223" i="9" s="1"/>
  <c r="HH226" i="9"/>
  <c r="HH227" i="9" s="1"/>
  <c r="HJ215" i="9"/>
  <c r="HJ222" i="9"/>
  <c r="HK145" i="9"/>
  <c r="HJ42" i="9"/>
  <c r="HK24" i="9"/>
  <c r="HJ73" i="9"/>
  <c r="HK13" i="9"/>
  <c r="HK17" i="9"/>
  <c r="HJ41" i="9"/>
  <c r="HJ176" i="9"/>
  <c r="HJ179" i="9"/>
  <c r="HK9" i="9"/>
  <c r="HK8" i="9"/>
  <c r="HL3" i="9"/>
  <c r="HK22" i="9"/>
  <c r="HK23" i="9" s="1"/>
  <c r="HK189" i="9"/>
  <c r="HI220" i="9" l="1"/>
  <c r="HJ216" i="9"/>
  <c r="HJ232" i="9"/>
  <c r="HI221" i="9"/>
  <c r="HI223" i="9" s="1"/>
  <c r="HI226" i="9"/>
  <c r="HI227" i="9" s="1"/>
  <c r="HH231" i="9"/>
  <c r="HK303" i="9"/>
  <c r="HK300" i="9"/>
  <c r="HK304" i="9"/>
  <c r="HK14" i="9"/>
  <c r="HK18" i="9"/>
  <c r="HK19" i="9"/>
  <c r="HL10" i="9"/>
  <c r="HL4" i="9"/>
  <c r="HH354" i="9" l="1"/>
  <c r="HH552" i="9"/>
  <c r="HK215" i="9"/>
  <c r="HK222" i="9"/>
  <c r="HI231" i="9"/>
  <c r="HI552" i="9" s="1"/>
  <c r="HI228" i="9"/>
  <c r="HH224" i="9"/>
  <c r="HH225" i="9" s="1"/>
  <c r="HL145" i="9"/>
  <c r="HK42" i="9"/>
  <c r="HL24" i="9"/>
  <c r="HK73" i="9"/>
  <c r="HL13" i="9"/>
  <c r="HL17" i="9"/>
  <c r="HK179" i="9"/>
  <c r="HK41" i="9"/>
  <c r="HK176" i="9"/>
  <c r="HM3" i="9"/>
  <c r="HL8" i="9"/>
  <c r="HL9" i="9"/>
  <c r="HL22" i="9"/>
  <c r="HL23" i="9" s="1"/>
  <c r="HL189" i="9"/>
  <c r="HH230" i="9" l="1"/>
  <c r="HH233" i="9" s="1"/>
  <c r="HH549" i="9"/>
  <c r="HK216" i="9"/>
  <c r="HK217" i="9" s="1"/>
  <c r="HK232" i="9"/>
  <c r="HJ228" i="9"/>
  <c r="HI224" i="9"/>
  <c r="HI225" i="9" s="1"/>
  <c r="HL303" i="9"/>
  <c r="HL300" i="9"/>
  <c r="HL304" i="9"/>
  <c r="HL14" i="9"/>
  <c r="HL19" i="9"/>
  <c r="HM10" i="9"/>
  <c r="HM4" i="9"/>
  <c r="HL18" i="9"/>
  <c r="HI230" i="9" l="1"/>
  <c r="HI233" i="9" s="1"/>
  <c r="HI549" i="9"/>
  <c r="HK218" i="9"/>
  <c r="HK229" i="9" s="1"/>
  <c r="HK219" i="9"/>
  <c r="HL215" i="9"/>
  <c r="HL222" i="9"/>
  <c r="HM145" i="9"/>
  <c r="HL42" i="9"/>
  <c r="HM24" i="9"/>
  <c r="HL73" i="9"/>
  <c r="HM17" i="9"/>
  <c r="HM9" i="9"/>
  <c r="HM189" i="9"/>
  <c r="HM22" i="9"/>
  <c r="HM23" i="9" s="1"/>
  <c r="HN3" i="9"/>
  <c r="HM8" i="9"/>
  <c r="HL176" i="9"/>
  <c r="HL179" i="9"/>
  <c r="HL41" i="9"/>
  <c r="HM13" i="9"/>
  <c r="HK220" i="9" l="1"/>
  <c r="HK221" i="9" s="1"/>
  <c r="HK223" i="9" s="1"/>
  <c r="HL216" i="9"/>
  <c r="HL217" i="9" s="1"/>
  <c r="HL232" i="9"/>
  <c r="HM303" i="9"/>
  <c r="HM300" i="9"/>
  <c r="HM304" i="9"/>
  <c r="HM14" i="9"/>
  <c r="HM18" i="9"/>
  <c r="HM19" i="9"/>
  <c r="HN10" i="9"/>
  <c r="HN4" i="9"/>
  <c r="HK226" i="9" l="1"/>
  <c r="HK227" i="9" s="1"/>
  <c r="HL218" i="9"/>
  <c r="HL229" i="9" s="1"/>
  <c r="HL219" i="9"/>
  <c r="HK231" i="9"/>
  <c r="HK552" i="9" s="1"/>
  <c r="HM215" i="9"/>
  <c r="HM222" i="9"/>
  <c r="HN145" i="9"/>
  <c r="HM42" i="9"/>
  <c r="HN24" i="9"/>
  <c r="HM73" i="9"/>
  <c r="HN17" i="9"/>
  <c r="HM179" i="9"/>
  <c r="HM41" i="9"/>
  <c r="HM176" i="9"/>
  <c r="HN13" i="9"/>
  <c r="HN9" i="9"/>
  <c r="HN8" i="9"/>
  <c r="HN22" i="9"/>
  <c r="HN23" i="9" s="1"/>
  <c r="HO3" i="9"/>
  <c r="HN189" i="9"/>
  <c r="HM216" i="9" l="1"/>
  <c r="HM232" i="9"/>
  <c r="HL220" i="9"/>
  <c r="HL228" i="9"/>
  <c r="HK224" i="9"/>
  <c r="HK225" i="9" s="1"/>
  <c r="HN303" i="9"/>
  <c r="HN300" i="9"/>
  <c r="HL245" i="9"/>
  <c r="HN304" i="9"/>
  <c r="HN14" i="9"/>
  <c r="HO4" i="9"/>
  <c r="HO10" i="9"/>
  <c r="HN19" i="9"/>
  <c r="HN18" i="9"/>
  <c r="HK230" i="9" l="1"/>
  <c r="HK233" i="9" s="1"/>
  <c r="HK549" i="9"/>
  <c r="HN215" i="9"/>
  <c r="HN222" i="9"/>
  <c r="HL221" i="9"/>
  <c r="HL223" i="9" s="1"/>
  <c r="HL226" i="9"/>
  <c r="HL227" i="9" s="1"/>
  <c r="HO145" i="9"/>
  <c r="HN42" i="9"/>
  <c r="HO24" i="9"/>
  <c r="HN73" i="9"/>
  <c r="HO13" i="9"/>
  <c r="HO17" i="9"/>
  <c r="HN176" i="9"/>
  <c r="HN179" i="9"/>
  <c r="HN41" i="9"/>
  <c r="HP3" i="9"/>
  <c r="HO9" i="9"/>
  <c r="HO8" i="9"/>
  <c r="HO189" i="9"/>
  <c r="HO22" i="9"/>
  <c r="HO23" i="9" s="1"/>
  <c r="HN216" i="9" l="1"/>
  <c r="HN232" i="9"/>
  <c r="HN217" i="9"/>
  <c r="HN218" i="9" s="1"/>
  <c r="HN229" i="9" s="1"/>
  <c r="HL231" i="9"/>
  <c r="HO303" i="9"/>
  <c r="HO300" i="9"/>
  <c r="HM245" i="9"/>
  <c r="HO304" i="9"/>
  <c r="HO14" i="9"/>
  <c r="HO18" i="9"/>
  <c r="HO19" i="9"/>
  <c r="HP10" i="9"/>
  <c r="HP4" i="9"/>
  <c r="HL354" i="9" l="1"/>
  <c r="HL552" i="9"/>
  <c r="HM228" i="9"/>
  <c r="HL224" i="9"/>
  <c r="HL225" i="9" s="1"/>
  <c r="HN219" i="9"/>
  <c r="HO215" i="9"/>
  <c r="HO222" i="9"/>
  <c r="HP145" i="9"/>
  <c r="HO42" i="9"/>
  <c r="HP24" i="9"/>
  <c r="HO73" i="9"/>
  <c r="HP13" i="9"/>
  <c r="HP17" i="9"/>
  <c r="HO176" i="9"/>
  <c r="HO179" i="9"/>
  <c r="HO41" i="9"/>
  <c r="HQ3" i="9"/>
  <c r="HP9" i="9"/>
  <c r="HP8" i="9"/>
  <c r="HP189" i="9"/>
  <c r="HP22" i="9"/>
  <c r="HP23" i="9" s="1"/>
  <c r="HL230" i="9" l="1"/>
  <c r="HL233" i="9" s="1"/>
  <c r="HL549" i="9"/>
  <c r="HO216" i="9"/>
  <c r="HO217" i="9" s="1"/>
  <c r="HO232" i="9"/>
  <c r="HN220" i="9"/>
  <c r="HP303" i="9"/>
  <c r="HP300" i="9"/>
  <c r="HN245" i="9"/>
  <c r="HP304" i="9"/>
  <c r="HP14" i="9"/>
  <c r="HQ10" i="9"/>
  <c r="HQ4" i="9"/>
  <c r="HP19" i="9"/>
  <c r="HP18" i="9"/>
  <c r="HO218" i="9" l="1"/>
  <c r="HO229" i="9" s="1"/>
  <c r="HO219" i="9"/>
  <c r="HP215" i="9"/>
  <c r="HP222" i="9"/>
  <c r="HN221" i="9"/>
  <c r="HN223" i="9" s="1"/>
  <c r="HN226" i="9"/>
  <c r="HN227" i="9" s="1"/>
  <c r="HQ145" i="9"/>
  <c r="HP42" i="9"/>
  <c r="HQ24" i="9"/>
  <c r="HP73" i="9"/>
  <c r="HQ17" i="9"/>
  <c r="HQ13" i="9"/>
  <c r="HQ22" i="9"/>
  <c r="HQ23" i="9" s="1"/>
  <c r="HQ189" i="9"/>
  <c r="HQ9" i="9"/>
  <c r="HQ8" i="9"/>
  <c r="HR3" i="9"/>
  <c r="HP176" i="9"/>
  <c r="HP179" i="9"/>
  <c r="HP41" i="9"/>
  <c r="HN231" i="9" l="1"/>
  <c r="HO220" i="9"/>
  <c r="HP216" i="9"/>
  <c r="HP232" i="9"/>
  <c r="HQ303" i="9"/>
  <c r="HQ300" i="9"/>
  <c r="HQ304" i="9"/>
  <c r="HQ14" i="9"/>
  <c r="HQ18" i="9"/>
  <c r="HQ19" i="9"/>
  <c r="HR10" i="9"/>
  <c r="HR4" i="9"/>
  <c r="HN354" i="9" l="1"/>
  <c r="HN552" i="9"/>
  <c r="HO221" i="9"/>
  <c r="HO223" i="9" s="1"/>
  <c r="HO226" i="9"/>
  <c r="HO227" i="9" s="1"/>
  <c r="HO228" i="9"/>
  <c r="HN224" i="9"/>
  <c r="HN225" i="9" s="1"/>
  <c r="HQ215" i="9"/>
  <c r="HQ222" i="9"/>
  <c r="HR145" i="9"/>
  <c r="HQ42" i="9"/>
  <c r="HR24" i="9"/>
  <c r="HQ73" i="9"/>
  <c r="HR17" i="9"/>
  <c r="HQ179" i="9"/>
  <c r="HQ176" i="9"/>
  <c r="HQ41" i="9"/>
  <c r="HR8" i="9"/>
  <c r="HR22" i="9"/>
  <c r="HR23" i="9" s="1"/>
  <c r="HS3" i="9"/>
  <c r="HR189" i="9"/>
  <c r="HR9" i="9"/>
  <c r="HR13" i="9"/>
  <c r="HN230" i="9" l="1"/>
  <c r="HN233" i="9" s="1"/>
  <c r="HN549" i="9"/>
  <c r="HO231" i="9"/>
  <c r="HO552" i="9" s="1"/>
  <c r="HQ216" i="9"/>
  <c r="HQ217" i="9" s="1"/>
  <c r="HQ232" i="9"/>
  <c r="HR303" i="9"/>
  <c r="HR300" i="9"/>
  <c r="HR304" i="9"/>
  <c r="HR14" i="9"/>
  <c r="HS4" i="9"/>
  <c r="HS10" i="9"/>
  <c r="HR19" i="9"/>
  <c r="HR18" i="9"/>
  <c r="HQ218" i="9" l="1"/>
  <c r="HQ219" i="9"/>
  <c r="HR215" i="9"/>
  <c r="HR222" i="9"/>
  <c r="HP228" i="9"/>
  <c r="HO224" i="9"/>
  <c r="HO225" i="9" s="1"/>
  <c r="HS145" i="9"/>
  <c r="HR42" i="9"/>
  <c r="HS24" i="9"/>
  <c r="HR73" i="9"/>
  <c r="HS17" i="9"/>
  <c r="HS9" i="9"/>
  <c r="HT3" i="9"/>
  <c r="HS8" i="9"/>
  <c r="HS22" i="9"/>
  <c r="HS23" i="9" s="1"/>
  <c r="HS189" i="9"/>
  <c r="HS13" i="9"/>
  <c r="HR176" i="9"/>
  <c r="HR179" i="9"/>
  <c r="HR41" i="9"/>
  <c r="HO230" i="9" l="1"/>
  <c r="HO233" i="9" s="1"/>
  <c r="HO549" i="9"/>
  <c r="HQ229" i="9"/>
  <c r="HQ220" i="9"/>
  <c r="HR216" i="9"/>
  <c r="HR217" i="9" s="1"/>
  <c r="HR232" i="9"/>
  <c r="HS303" i="9"/>
  <c r="HS300" i="9"/>
  <c r="HS304" i="9"/>
  <c r="HS18" i="9"/>
  <c r="HT10" i="9"/>
  <c r="HT4" i="9"/>
  <c r="HS14" i="9"/>
  <c r="HS19" i="9"/>
  <c r="HR218" i="9" l="1"/>
  <c r="HR219" i="9"/>
  <c r="HQ221" i="9"/>
  <c r="HQ223" i="9" s="1"/>
  <c r="HQ226" i="9"/>
  <c r="HQ227" i="9" s="1"/>
  <c r="HS215" i="9"/>
  <c r="HS222" i="9"/>
  <c r="HT145" i="9"/>
  <c r="HS42" i="9"/>
  <c r="HT24" i="9"/>
  <c r="HS73" i="9"/>
  <c r="HT17" i="9"/>
  <c r="HS179" i="9"/>
  <c r="HS41" i="9"/>
  <c r="HS176" i="9"/>
  <c r="HT13" i="9"/>
  <c r="HU3" i="9"/>
  <c r="HT8" i="9"/>
  <c r="HT22" i="9"/>
  <c r="HT23" i="9" s="1"/>
  <c r="HT9" i="9"/>
  <c r="HT189" i="9"/>
  <c r="HR220" i="9" l="1"/>
  <c r="HR226" i="9" s="1"/>
  <c r="HR227" i="9" s="1"/>
  <c r="HR229" i="9"/>
  <c r="HS216" i="9"/>
  <c r="HS232" i="9"/>
  <c r="HQ231" i="9"/>
  <c r="HQ552" i="9" s="1"/>
  <c r="HT303" i="9"/>
  <c r="HT300" i="9"/>
  <c r="HR245" i="9"/>
  <c r="HT304" i="9"/>
  <c r="HT14" i="9"/>
  <c r="HT18" i="9"/>
  <c r="HU4" i="9"/>
  <c r="HU10" i="9"/>
  <c r="HT19" i="9"/>
  <c r="HR221" i="9" l="1"/>
  <c r="HR223" i="9" s="1"/>
  <c r="HR228" i="9"/>
  <c r="HQ224" i="9"/>
  <c r="HQ225" i="9" s="1"/>
  <c r="HT215" i="9"/>
  <c r="HT222" i="9"/>
  <c r="HU145" i="9"/>
  <c r="HT42" i="9"/>
  <c r="HU24" i="9"/>
  <c r="HT73" i="9"/>
  <c r="HU17" i="9"/>
  <c r="HT176" i="9"/>
  <c r="HT179" i="9"/>
  <c r="HT41" i="9"/>
  <c r="HU189" i="9"/>
  <c r="HU8" i="9"/>
  <c r="HV3" i="9"/>
  <c r="HU9" i="9"/>
  <c r="HU22" i="9"/>
  <c r="HU23" i="9" s="1"/>
  <c r="HU13" i="9"/>
  <c r="HR231" i="9" l="1"/>
  <c r="HR354" i="9" s="1"/>
  <c r="HQ230" i="9"/>
  <c r="HQ233" i="9" s="1"/>
  <c r="HQ549" i="9"/>
  <c r="HT232" i="9"/>
  <c r="HT216" i="9"/>
  <c r="HT217" i="9" s="1"/>
  <c r="HS228" i="9"/>
  <c r="HR224" i="9"/>
  <c r="HR225" i="9" s="1"/>
  <c r="HU303" i="9"/>
  <c r="HU300" i="9"/>
  <c r="HS245" i="9"/>
  <c r="HU304" i="9"/>
  <c r="HU19" i="9"/>
  <c r="HU18" i="9"/>
  <c r="HV10" i="9"/>
  <c r="HV4" i="9"/>
  <c r="HU14" i="9"/>
  <c r="HR552" i="9" l="1"/>
  <c r="HR230" i="9"/>
  <c r="HR233" i="9" s="1"/>
  <c r="HR549" i="9"/>
  <c r="HT218" i="9"/>
  <c r="HT229" i="9" s="1"/>
  <c r="HT219" i="9"/>
  <c r="HU215" i="9"/>
  <c r="HU222" i="9"/>
  <c r="HV145" i="9"/>
  <c r="HU42" i="9"/>
  <c r="HV24" i="9"/>
  <c r="HU73" i="9"/>
  <c r="HV17" i="9"/>
  <c r="HV13" i="9"/>
  <c r="HU179" i="9"/>
  <c r="HU176" i="9"/>
  <c r="HU41" i="9"/>
  <c r="HV9" i="9"/>
  <c r="HW3" i="9"/>
  <c r="HV189" i="9"/>
  <c r="HV8" i="9"/>
  <c r="HV22" i="9"/>
  <c r="HV23" i="9" s="1"/>
  <c r="HT220" i="9" l="1"/>
  <c r="HT221" i="9" s="1"/>
  <c r="HT223" i="9" s="1"/>
  <c r="HU216" i="9"/>
  <c r="HU217" i="9" s="1"/>
  <c r="HU218" i="9" s="1"/>
  <c r="HU229" i="9" s="1"/>
  <c r="HU232" i="9"/>
  <c r="HV303" i="9"/>
  <c r="HV300" i="9"/>
  <c r="HT245" i="9"/>
  <c r="HV304" i="9"/>
  <c r="HV14" i="9"/>
  <c r="HV19" i="9"/>
  <c r="HV18" i="9"/>
  <c r="HW4" i="9"/>
  <c r="HW10" i="9"/>
  <c r="HT226" i="9" l="1"/>
  <c r="HT227" i="9" s="1"/>
  <c r="HU219" i="9"/>
  <c r="HV215" i="9"/>
  <c r="HV222" i="9"/>
  <c r="HT231" i="9"/>
  <c r="HW145" i="9"/>
  <c r="HV42" i="9"/>
  <c r="HW24" i="9"/>
  <c r="HV73" i="9"/>
  <c r="HW17" i="9"/>
  <c r="HW13" i="9"/>
  <c r="HW9" i="9"/>
  <c r="HW189" i="9"/>
  <c r="HX3" i="9"/>
  <c r="HW8" i="9"/>
  <c r="HW22" i="9"/>
  <c r="HW23" i="9" s="1"/>
  <c r="HV179" i="9"/>
  <c r="HV176" i="9"/>
  <c r="HV41" i="9"/>
  <c r="HT354" i="9" l="1"/>
  <c r="HT552" i="9"/>
  <c r="HU228" i="9"/>
  <c r="HT224" i="9"/>
  <c r="HT225" i="9" s="1"/>
  <c r="HV232" i="9"/>
  <c r="HV216" i="9"/>
  <c r="HU220" i="9"/>
  <c r="HW303" i="9"/>
  <c r="HW300" i="9"/>
  <c r="HW304" i="9"/>
  <c r="HW14" i="9"/>
  <c r="HW19" i="9"/>
  <c r="HW18" i="9"/>
  <c r="HX4" i="9"/>
  <c r="HX10" i="9"/>
  <c r="HT230" i="9" l="1"/>
  <c r="HT233" i="9" s="1"/>
  <c r="HT549" i="9"/>
  <c r="HW215" i="9"/>
  <c r="HW222" i="9"/>
  <c r="HU221" i="9"/>
  <c r="HU223" i="9" s="1"/>
  <c r="HU226" i="9"/>
  <c r="HU227" i="9" s="1"/>
  <c r="HX145" i="9"/>
  <c r="HW42" i="9"/>
  <c r="HX24" i="9"/>
  <c r="HW73" i="9"/>
  <c r="HX17" i="9"/>
  <c r="HX9" i="9"/>
  <c r="HX22" i="9"/>
  <c r="HX23" i="9" s="1"/>
  <c r="HX189" i="9"/>
  <c r="HX8" i="9"/>
  <c r="HY3" i="9"/>
  <c r="HX13" i="9"/>
  <c r="HW176" i="9"/>
  <c r="HW179" i="9"/>
  <c r="HW41" i="9"/>
  <c r="HW216" i="9" l="1"/>
  <c r="HW217" i="9" s="1"/>
  <c r="HW218" i="9" s="1"/>
  <c r="HW229" i="9" s="1"/>
  <c r="HW232" i="9"/>
  <c r="HU231" i="9"/>
  <c r="HU552" i="9" s="1"/>
  <c r="HX303" i="9"/>
  <c r="HX300" i="9"/>
  <c r="HX304" i="9"/>
  <c r="HX18" i="9"/>
  <c r="HX14" i="9"/>
  <c r="HY4" i="9"/>
  <c r="HY10" i="9"/>
  <c r="HX19" i="9"/>
  <c r="HW219" i="9" l="1"/>
  <c r="HX215" i="9"/>
  <c r="HX222" i="9"/>
  <c r="HV228" i="9"/>
  <c r="HU224" i="9"/>
  <c r="HU225" i="9" s="1"/>
  <c r="HY145" i="9"/>
  <c r="HX42" i="9"/>
  <c r="HY24" i="9"/>
  <c r="HX73" i="9"/>
  <c r="HY13" i="9"/>
  <c r="HY17" i="9"/>
  <c r="HX176" i="9"/>
  <c r="HX41" i="9"/>
  <c r="HX179" i="9"/>
  <c r="HY9" i="9"/>
  <c r="HZ3" i="9"/>
  <c r="HY189" i="9"/>
  <c r="HY22" i="9"/>
  <c r="HY23" i="9" s="1"/>
  <c r="HY8" i="9"/>
  <c r="HW220" i="9" l="1"/>
  <c r="HW221" i="9" s="1"/>
  <c r="HW223" i="9" s="1"/>
  <c r="HU230" i="9"/>
  <c r="HU233" i="9" s="1"/>
  <c r="HU549" i="9"/>
  <c r="HX216" i="9"/>
  <c r="HX217" i="9" s="1"/>
  <c r="HX218" i="9" s="1"/>
  <c r="HX229" i="9" s="1"/>
  <c r="HX232" i="9"/>
  <c r="HY303" i="9"/>
  <c r="HY300" i="9"/>
  <c r="HY304" i="9"/>
  <c r="HY14" i="9"/>
  <c r="HZ4" i="9"/>
  <c r="HZ10" i="9"/>
  <c r="HY19" i="9"/>
  <c r="HY18" i="9"/>
  <c r="HW226" i="9" l="1"/>
  <c r="HW227" i="9" s="1"/>
  <c r="HW231" i="9"/>
  <c r="HW552" i="9" s="1"/>
  <c r="HX228" i="9"/>
  <c r="HW224" i="9"/>
  <c r="HW225" i="9" s="1"/>
  <c r="HX219" i="9"/>
  <c r="HY215" i="9"/>
  <c r="HY222" i="9"/>
  <c r="HZ145" i="9"/>
  <c r="HY42" i="9"/>
  <c r="HZ24" i="9"/>
  <c r="HY73" i="9"/>
  <c r="HZ17" i="9"/>
  <c r="HZ13" i="9"/>
  <c r="HY179" i="9"/>
  <c r="HY176" i="9"/>
  <c r="HY41" i="9"/>
  <c r="HZ9" i="9"/>
  <c r="HZ189" i="9"/>
  <c r="HZ22" i="9"/>
  <c r="HZ23" i="9" s="1"/>
  <c r="HZ8" i="9"/>
  <c r="IA3" i="9"/>
  <c r="HW230" i="9" l="1"/>
  <c r="HW233" i="9" s="1"/>
  <c r="HW549" i="9"/>
  <c r="HY216" i="9"/>
  <c r="HY232" i="9"/>
  <c r="HX220" i="9"/>
  <c r="HZ303" i="9"/>
  <c r="HZ300" i="9"/>
  <c r="HX245" i="9"/>
  <c r="HZ304" i="9"/>
  <c r="HZ14" i="9"/>
  <c r="HZ19" i="9"/>
  <c r="HZ18" i="9"/>
  <c r="IA4" i="9"/>
  <c r="IA10" i="9"/>
  <c r="HX221" i="9" l="1"/>
  <c r="HX223" i="9" s="1"/>
  <c r="HX226" i="9"/>
  <c r="HX227" i="9" s="1"/>
  <c r="HZ215" i="9"/>
  <c r="HZ222" i="9"/>
  <c r="IA145" i="9"/>
  <c r="HZ42" i="9"/>
  <c r="IA24" i="9"/>
  <c r="HZ73" i="9"/>
  <c r="IA17" i="9"/>
  <c r="IA13" i="9"/>
  <c r="IA9" i="9"/>
  <c r="IB3" i="9"/>
  <c r="IA22" i="9"/>
  <c r="IA23" i="9" s="1"/>
  <c r="IA189" i="9"/>
  <c r="IA8" i="9"/>
  <c r="HZ179" i="9"/>
  <c r="HZ176" i="9"/>
  <c r="HZ41" i="9"/>
  <c r="HX231" i="9" l="1"/>
  <c r="HZ216" i="9"/>
  <c r="HZ217" i="9" s="1"/>
  <c r="HZ218" i="9" s="1"/>
  <c r="HZ229" i="9" s="1"/>
  <c r="HZ232" i="9"/>
  <c r="IA303" i="9"/>
  <c r="IA300" i="9"/>
  <c r="HY245" i="9"/>
  <c r="IA304" i="9"/>
  <c r="IA14" i="9"/>
  <c r="IA18" i="9"/>
  <c r="IA19" i="9"/>
  <c r="IB4" i="9"/>
  <c r="IB10" i="9"/>
  <c r="HX354" i="9" l="1"/>
  <c r="HX552" i="9"/>
  <c r="HZ219" i="9"/>
  <c r="HY228" i="9"/>
  <c r="HX224" i="9"/>
  <c r="HX225" i="9" s="1"/>
  <c r="IA215" i="9"/>
  <c r="IA222" i="9"/>
  <c r="IB145" i="9"/>
  <c r="IA42" i="9"/>
  <c r="IB24" i="9"/>
  <c r="IA73" i="9"/>
  <c r="IB17" i="9"/>
  <c r="IA176" i="9"/>
  <c r="IA41" i="9"/>
  <c r="IA179" i="9"/>
  <c r="IB8" i="9"/>
  <c r="IB22" i="9"/>
  <c r="IB23" i="9" s="1"/>
  <c r="IC3" i="9"/>
  <c r="IB189" i="9"/>
  <c r="IB9" i="9"/>
  <c r="IB13" i="9"/>
  <c r="HZ220" i="9" l="1"/>
  <c r="HZ221" i="9" s="1"/>
  <c r="HZ223" i="9" s="1"/>
  <c r="HX230" i="9"/>
  <c r="HX233" i="9" s="1"/>
  <c r="HX549" i="9"/>
  <c r="HZ226" i="9"/>
  <c r="HZ227" i="9" s="1"/>
  <c r="IA216" i="9"/>
  <c r="IA217" i="9" s="1"/>
  <c r="IA232" i="9"/>
  <c r="IB303" i="9"/>
  <c r="IB300" i="9"/>
  <c r="HZ245" i="9"/>
  <c r="IB304" i="9"/>
  <c r="IB18" i="9"/>
  <c r="IC4" i="9"/>
  <c r="IC10" i="9"/>
  <c r="IB19" i="9"/>
  <c r="IB14" i="9"/>
  <c r="IA218" i="9" l="1"/>
  <c r="IA229" i="9" s="1"/>
  <c r="IA219" i="9"/>
  <c r="HZ231" i="9"/>
  <c r="IB215" i="9"/>
  <c r="IB222" i="9"/>
  <c r="IC145" i="9"/>
  <c r="IB42" i="9"/>
  <c r="IC24" i="9"/>
  <c r="IB73" i="9"/>
  <c r="IC13" i="9"/>
  <c r="IC17" i="9"/>
  <c r="IB176" i="9"/>
  <c r="IB179" i="9"/>
  <c r="IB41" i="9"/>
  <c r="ID3" i="9"/>
  <c r="IC8" i="9"/>
  <c r="IC22" i="9"/>
  <c r="IC23" i="9" s="1"/>
  <c r="IC189" i="9"/>
  <c r="IC9" i="9"/>
  <c r="HZ354" i="9" l="1"/>
  <c r="HZ552" i="9"/>
  <c r="IB232" i="9"/>
  <c r="IB216" i="9"/>
  <c r="IA228" i="9"/>
  <c r="HZ224" i="9"/>
  <c r="HZ225" i="9" s="1"/>
  <c r="IA220" i="9"/>
  <c r="IC303" i="9"/>
  <c r="IC300" i="9"/>
  <c r="IC304" i="9"/>
  <c r="IC14" i="9"/>
  <c r="IC18" i="9"/>
  <c r="IC42" i="9" s="1"/>
  <c r="IC19" i="9"/>
  <c r="ID10" i="9"/>
  <c r="ID4" i="9"/>
  <c r="HZ230" i="9" l="1"/>
  <c r="HZ233" i="9" s="1"/>
  <c r="HZ549" i="9"/>
  <c r="IA221" i="9"/>
  <c r="IA223" i="9" s="1"/>
  <c r="IA226" i="9"/>
  <c r="IA227" i="9" s="1"/>
  <c r="IC215" i="9"/>
  <c r="IC222" i="9"/>
  <c r="ID145" i="9"/>
  <c r="ID24" i="9"/>
  <c r="IC73" i="9"/>
  <c r="ID17" i="9"/>
  <c r="IC41" i="9"/>
  <c r="IC176" i="9"/>
  <c r="IC179" i="9"/>
  <c r="ID13" i="9"/>
  <c r="ID8" i="9"/>
  <c r="ID22" i="9"/>
  <c r="ID23" i="9" s="1"/>
  <c r="IE3" i="9"/>
  <c r="ID189" i="9"/>
  <c r="ID9" i="9"/>
  <c r="IC232" i="9" l="1"/>
  <c r="IC216" i="9"/>
  <c r="IC217" i="9" s="1"/>
  <c r="IA231" i="9"/>
  <c r="IA552" i="9" s="1"/>
  <c r="ID303" i="9"/>
  <c r="ID300" i="9"/>
  <c r="ID304" i="9"/>
  <c r="ID14" i="9"/>
  <c r="IE10" i="9"/>
  <c r="IE4" i="9"/>
  <c r="ID19" i="9"/>
  <c r="ID18" i="9"/>
  <c r="ID42" i="9" s="1"/>
  <c r="IC218" i="9" l="1"/>
  <c r="IC219" i="9"/>
  <c r="ID215" i="9"/>
  <c r="ID222" i="9"/>
  <c r="IB228" i="9"/>
  <c r="IA224" i="9"/>
  <c r="IA225" i="9" s="1"/>
  <c r="IE145" i="9"/>
  <c r="IE24" i="9"/>
  <c r="ID73" i="9"/>
  <c r="IE17" i="9"/>
  <c r="IE13" i="9"/>
  <c r="ID179" i="9"/>
  <c r="ID176" i="9"/>
  <c r="ID41" i="9"/>
  <c r="IE189" i="9"/>
  <c r="IE8" i="9"/>
  <c r="IE22" i="9"/>
  <c r="IE23" i="9" s="1"/>
  <c r="IF3" i="9"/>
  <c r="IE9" i="9"/>
  <c r="IC220" i="9" l="1"/>
  <c r="IC221" i="9" s="1"/>
  <c r="IC223" i="9" s="1"/>
  <c r="IA230" i="9"/>
  <c r="IA233" i="9" s="1"/>
  <c r="IA549" i="9"/>
  <c r="IC229" i="9"/>
  <c r="ID232" i="9"/>
  <c r="ID216" i="9"/>
  <c r="ID217" i="9"/>
  <c r="ID218" i="9" s="1"/>
  <c r="ID229" i="9" s="1"/>
  <c r="IE303" i="9"/>
  <c r="IE300" i="9"/>
  <c r="IE304" i="9"/>
  <c r="IE14" i="9"/>
  <c r="IE18" i="9"/>
  <c r="IF10" i="9"/>
  <c r="IF4" i="9"/>
  <c r="IE19" i="9"/>
  <c r="IC226" i="9" l="1"/>
  <c r="IC227" i="9" s="1"/>
  <c r="ID219" i="9"/>
  <c r="IC231" i="9"/>
  <c r="IC552" i="9" s="1"/>
  <c r="IE215" i="9"/>
  <c r="IE222" i="9"/>
  <c r="IF145" i="9"/>
  <c r="IE42" i="9"/>
  <c r="IF24" i="9"/>
  <c r="IE73" i="9"/>
  <c r="IF13" i="9"/>
  <c r="IF17" i="9"/>
  <c r="IE41" i="9"/>
  <c r="IE179" i="9"/>
  <c r="IE176" i="9"/>
  <c r="IG3" i="9"/>
  <c r="IF8" i="9"/>
  <c r="IF22" i="9"/>
  <c r="IF23" i="9" s="1"/>
  <c r="IF189" i="9"/>
  <c r="IF9" i="9"/>
  <c r="ID220" i="9" l="1"/>
  <c r="ID221" i="9" s="1"/>
  <c r="ID223" i="9" s="1"/>
  <c r="IE216" i="9"/>
  <c r="IE232" i="9"/>
  <c r="ID228" i="9"/>
  <c r="IC224" i="9"/>
  <c r="IC225" i="9" s="1"/>
  <c r="IF303" i="9"/>
  <c r="IF300" i="9"/>
  <c r="ID245" i="9"/>
  <c r="IF304" i="9"/>
  <c r="IF14" i="9"/>
  <c r="IF18" i="9"/>
  <c r="IF19" i="9"/>
  <c r="IG4" i="9"/>
  <c r="IG10" i="9"/>
  <c r="ID226" i="9" l="1"/>
  <c r="ID227" i="9" s="1"/>
  <c r="IC230" i="9"/>
  <c r="IC233" i="9" s="1"/>
  <c r="IC549" i="9"/>
  <c r="IF215" i="9"/>
  <c r="IF222" i="9"/>
  <c r="ID231" i="9"/>
  <c r="IG145" i="9"/>
  <c r="IF42" i="9"/>
  <c r="IG24" i="9"/>
  <c r="IF73" i="9"/>
  <c r="IG17" i="9"/>
  <c r="IF176" i="9"/>
  <c r="IF41" i="9"/>
  <c r="IF179" i="9"/>
  <c r="IG9" i="9"/>
  <c r="IH3" i="9"/>
  <c r="IG189" i="9"/>
  <c r="IG8" i="9"/>
  <c r="IG22" i="9"/>
  <c r="IG23" i="9" s="1"/>
  <c r="IG13" i="9"/>
  <c r="ID354" i="9" l="1"/>
  <c r="ID552" i="9"/>
  <c r="IE228" i="9"/>
  <c r="ID224" i="9"/>
  <c r="ID225" i="9" s="1"/>
  <c r="IF216" i="9"/>
  <c r="IF217" i="9" s="1"/>
  <c r="IF232" i="9"/>
  <c r="IG303" i="9"/>
  <c r="IG300" i="9"/>
  <c r="IE245" i="9"/>
  <c r="IG304" i="9"/>
  <c r="IH4" i="9"/>
  <c r="IH10" i="9"/>
  <c r="IG14" i="9"/>
  <c r="IG19" i="9"/>
  <c r="IG18" i="9"/>
  <c r="ID230" i="9" l="1"/>
  <c r="ID233" i="9" s="1"/>
  <c r="ID549" i="9"/>
  <c r="IF218" i="9"/>
  <c r="IF229" i="9" s="1"/>
  <c r="IF219" i="9"/>
  <c r="IG215" i="9"/>
  <c r="IG222" i="9"/>
  <c r="IH145" i="9"/>
  <c r="IG42" i="9"/>
  <c r="IH24" i="9"/>
  <c r="IG73" i="9"/>
  <c r="IH17" i="9"/>
  <c r="IH13" i="9"/>
  <c r="IG179" i="9"/>
  <c r="IG176" i="9"/>
  <c r="IG41" i="9"/>
  <c r="IH9" i="9"/>
  <c r="IH22" i="9"/>
  <c r="IH23" i="9" s="1"/>
  <c r="II3" i="9"/>
  <c r="IH8" i="9"/>
  <c r="IH189" i="9"/>
  <c r="IG216" i="9" l="1"/>
  <c r="IG217" i="9" s="1"/>
  <c r="IG232" i="9"/>
  <c r="IF220" i="9"/>
  <c r="IH303" i="9"/>
  <c r="IH300" i="9"/>
  <c r="IF245" i="9"/>
  <c r="IH304" i="9"/>
  <c r="IH14" i="9"/>
  <c r="IH18" i="9"/>
  <c r="IH19" i="9"/>
  <c r="II4" i="9"/>
  <c r="II10" i="9"/>
  <c r="IG218" i="9" l="1"/>
  <c r="IG229" i="9" s="1"/>
  <c r="IF221" i="9"/>
  <c r="IF223" i="9" s="1"/>
  <c r="IF226" i="9"/>
  <c r="IF227" i="9" s="1"/>
  <c r="IG219" i="9"/>
  <c r="IH215" i="9"/>
  <c r="IH222" i="9"/>
  <c r="II145" i="9"/>
  <c r="IH42" i="9"/>
  <c r="II24" i="9"/>
  <c r="IH73" i="9"/>
  <c r="II13" i="9"/>
  <c r="II17" i="9"/>
  <c r="IH176" i="9"/>
  <c r="IH41" i="9"/>
  <c r="IH179" i="9"/>
  <c r="II9" i="9"/>
  <c r="II22" i="9"/>
  <c r="II23" i="9" s="1"/>
  <c r="II8" i="9"/>
  <c r="II189" i="9"/>
  <c r="IJ3" i="9"/>
  <c r="IG220" i="9" l="1"/>
  <c r="IG221" i="9" s="1"/>
  <c r="IG223" i="9" s="1"/>
  <c r="IF231" i="9"/>
  <c r="IH216" i="9"/>
  <c r="IH232" i="9"/>
  <c r="II300" i="9"/>
  <c r="II303" i="9"/>
  <c r="II304" i="9"/>
  <c r="II14" i="9"/>
  <c r="IJ4" i="9"/>
  <c r="IJ10" i="9"/>
  <c r="II19" i="9"/>
  <c r="II18" i="9"/>
  <c r="IG226" i="9" l="1"/>
  <c r="IG227" i="9" s="1"/>
  <c r="IF354" i="9"/>
  <c r="IF552" i="9"/>
  <c r="IG228" i="9"/>
  <c r="IF224" i="9"/>
  <c r="IF225" i="9" s="1"/>
  <c r="II215" i="9"/>
  <c r="II222" i="9"/>
  <c r="IG231" i="9"/>
  <c r="IG552" i="9" s="1"/>
  <c r="IJ145" i="9"/>
  <c r="II42" i="9"/>
  <c r="IJ24" i="9"/>
  <c r="II73" i="9"/>
  <c r="IJ17" i="9"/>
  <c r="IJ13" i="9"/>
  <c r="II179" i="9"/>
  <c r="II176" i="9"/>
  <c r="II41" i="9"/>
  <c r="IK3" i="9"/>
  <c r="IJ189" i="9"/>
  <c r="IJ8" i="9"/>
  <c r="IJ22" i="9"/>
  <c r="IJ23" i="9" s="1"/>
  <c r="IJ9" i="9"/>
  <c r="IF230" i="9" l="1"/>
  <c r="IF233" i="9" s="1"/>
  <c r="IF549" i="9"/>
  <c r="IH228" i="9"/>
  <c r="IG224" i="9"/>
  <c r="IG225" i="9" s="1"/>
  <c r="II216" i="9"/>
  <c r="II232" i="9"/>
  <c r="IJ300" i="9"/>
  <c r="IJ303" i="9"/>
  <c r="IJ304" i="9"/>
  <c r="IJ14" i="9"/>
  <c r="IJ19" i="9"/>
  <c r="IJ18" i="9"/>
  <c r="IK4" i="9"/>
  <c r="IK10" i="9"/>
  <c r="IG230" i="9" l="1"/>
  <c r="IG233" i="9" s="1"/>
  <c r="IG549" i="9"/>
  <c r="IJ215" i="9"/>
  <c r="IJ222" i="9"/>
  <c r="II217" i="9"/>
  <c r="IK145" i="9"/>
  <c r="IJ42" i="9"/>
  <c r="IK24" i="9"/>
  <c r="IJ73" i="9"/>
  <c r="IK17" i="9"/>
  <c r="IK13" i="9"/>
  <c r="IK8" i="9"/>
  <c r="IK189" i="9"/>
  <c r="IL3" i="9"/>
  <c r="IK22" i="9"/>
  <c r="IK23" i="9" s="1"/>
  <c r="IK9" i="9"/>
  <c r="IJ179" i="9"/>
  <c r="IJ176" i="9"/>
  <c r="IJ41" i="9"/>
  <c r="IJ216" i="9" l="1"/>
  <c r="IJ217" i="9" s="1"/>
  <c r="IJ218" i="9" s="1"/>
  <c r="IJ229" i="9" s="1"/>
  <c r="IJ232" i="9"/>
  <c r="II218" i="9"/>
  <c r="II229" i="9" s="1"/>
  <c r="II219" i="9"/>
  <c r="IK300" i="9"/>
  <c r="IK303" i="9"/>
  <c r="IK304" i="9"/>
  <c r="IK18" i="9"/>
  <c r="IK14" i="9"/>
  <c r="IL10" i="9"/>
  <c r="IL4" i="9"/>
  <c r="IK19" i="9"/>
  <c r="IJ219" i="9" l="1"/>
  <c r="IK215" i="9"/>
  <c r="IK222" i="9"/>
  <c r="II220" i="9"/>
  <c r="IL145" i="9"/>
  <c r="IK42" i="9"/>
  <c r="IL24" i="9"/>
  <c r="IK73" i="9"/>
  <c r="IL17" i="9"/>
  <c r="IK179" i="9"/>
  <c r="IK176" i="9"/>
  <c r="IK41" i="9"/>
  <c r="IL13" i="9"/>
  <c r="IL189" i="9"/>
  <c r="IL22" i="9"/>
  <c r="IL23" i="9" s="1"/>
  <c r="IL8" i="9"/>
  <c r="IL9" i="9"/>
  <c r="IM3" i="9"/>
  <c r="IJ220" i="9" l="1"/>
  <c r="IJ221" i="9" s="1"/>
  <c r="IJ223" i="9" s="1"/>
  <c r="II221" i="9"/>
  <c r="II223" i="9" s="1"/>
  <c r="II226" i="9"/>
  <c r="II227" i="9" s="1"/>
  <c r="IK232" i="9"/>
  <c r="IK216" i="9"/>
  <c r="IL300" i="9"/>
  <c r="IJ245" i="9"/>
  <c r="IL303" i="9"/>
  <c r="IL304" i="9"/>
  <c r="IL14" i="9"/>
  <c r="IL19" i="9"/>
  <c r="IM10" i="9"/>
  <c r="IM4" i="9"/>
  <c r="IL18" i="9"/>
  <c r="IJ226" i="9" l="1"/>
  <c r="IJ227" i="9" s="1"/>
  <c r="IJ231" i="9"/>
  <c r="II231" i="9"/>
  <c r="II552" i="9" s="1"/>
  <c r="IL215" i="9"/>
  <c r="IL222" i="9"/>
  <c r="IM145" i="9"/>
  <c r="IL42" i="9"/>
  <c r="IM24" i="9"/>
  <c r="IL73" i="9"/>
  <c r="IM17" i="9"/>
  <c r="IM13" i="9"/>
  <c r="IL179" i="9"/>
  <c r="IL176" i="9"/>
  <c r="IL41" i="9"/>
  <c r="IN3" i="9"/>
  <c r="IM22" i="9"/>
  <c r="IM23" i="9" s="1"/>
  <c r="IM8" i="9"/>
  <c r="IM189" i="9"/>
  <c r="IM9" i="9"/>
  <c r="IJ354" i="9" l="1"/>
  <c r="IJ552" i="9"/>
  <c r="IK228" i="9"/>
  <c r="IJ224" i="9"/>
  <c r="IJ225" i="9" s="1"/>
  <c r="IL232" i="9"/>
  <c r="IL216" i="9"/>
  <c r="IL217" i="9" s="1"/>
  <c r="IL218" i="9" s="1"/>
  <c r="IL229" i="9" s="1"/>
  <c r="IJ228" i="9"/>
  <c r="II224" i="9"/>
  <c r="II225" i="9" s="1"/>
  <c r="IM300" i="9"/>
  <c r="IK245" i="9"/>
  <c r="IM303" i="9"/>
  <c r="IM304" i="9"/>
  <c r="IM18" i="9"/>
  <c r="IM14" i="9"/>
  <c r="IN4" i="9"/>
  <c r="IN10" i="9"/>
  <c r="IM19" i="9"/>
  <c r="II230" i="9" l="1"/>
  <c r="II233" i="9" s="1"/>
  <c r="II549" i="9"/>
  <c r="IJ230" i="9"/>
  <c r="IJ233" i="9" s="1"/>
  <c r="IJ549" i="9"/>
  <c r="IL219" i="9"/>
  <c r="IM215" i="9"/>
  <c r="IM222" i="9"/>
  <c r="IN145" i="9"/>
  <c r="IM42" i="9"/>
  <c r="IN24" i="9"/>
  <c r="IM73" i="9"/>
  <c r="IN17" i="9"/>
  <c r="IM41" i="9"/>
  <c r="IM179" i="9"/>
  <c r="IM176" i="9"/>
  <c r="IO3" i="9"/>
  <c r="IN8" i="9"/>
  <c r="IN9" i="9"/>
  <c r="IN22" i="9"/>
  <c r="IN23" i="9" s="1"/>
  <c r="IN189" i="9"/>
  <c r="IN13" i="9"/>
  <c r="IM216" i="9" l="1"/>
  <c r="IM217" i="9" s="1"/>
  <c r="IM232" i="9"/>
  <c r="IL220" i="9"/>
  <c r="IN300" i="9"/>
  <c r="IL245" i="9"/>
  <c r="IN303" i="9"/>
  <c r="IN304" i="9"/>
  <c r="IO4" i="9"/>
  <c r="IO10" i="9"/>
  <c r="IN19" i="9"/>
  <c r="IN14" i="9"/>
  <c r="IN18" i="9"/>
  <c r="IM218" i="9" l="1"/>
  <c r="IM229" i="9" s="1"/>
  <c r="IM219" i="9"/>
  <c r="IL221" i="9"/>
  <c r="IL223" i="9" s="1"/>
  <c r="IL226" i="9"/>
  <c r="IL227" i="9" s="1"/>
  <c r="IN215" i="9"/>
  <c r="IN222" i="9"/>
  <c r="IO145" i="9"/>
  <c r="IN42" i="9"/>
  <c r="IO24" i="9"/>
  <c r="IN73" i="9"/>
  <c r="IO17" i="9"/>
  <c r="IP3" i="9"/>
  <c r="IO9" i="9"/>
  <c r="IO8" i="9"/>
  <c r="IO189" i="9"/>
  <c r="IO22" i="9"/>
  <c r="IO23" i="9" s="1"/>
  <c r="IN179" i="9"/>
  <c r="IN176" i="9"/>
  <c r="IN41" i="9"/>
  <c r="IO13" i="9"/>
  <c r="IM220" i="9" l="1"/>
  <c r="IM221" i="9" s="1"/>
  <c r="IM223" i="9" s="1"/>
  <c r="IL231" i="9"/>
  <c r="IN216" i="9"/>
  <c r="IN232" i="9"/>
  <c r="IO300" i="9"/>
  <c r="IO303" i="9"/>
  <c r="IO304" i="9"/>
  <c r="IO19" i="9"/>
  <c r="IP4" i="9"/>
  <c r="IP10" i="9"/>
  <c r="IO14" i="9"/>
  <c r="IO18" i="9"/>
  <c r="IM226" i="9" l="1"/>
  <c r="IM227" i="9" s="1"/>
  <c r="IL354" i="9"/>
  <c r="IL552" i="9"/>
  <c r="IM228" i="9"/>
  <c r="IL224" i="9"/>
  <c r="IL225" i="9" s="1"/>
  <c r="IO215" i="9"/>
  <c r="IO222" i="9"/>
  <c r="IM231" i="9"/>
  <c r="IM552" i="9" s="1"/>
  <c r="IP145" i="9"/>
  <c r="IO42" i="9"/>
  <c r="IP24" i="9"/>
  <c r="IO73" i="9"/>
  <c r="IP17" i="9"/>
  <c r="IP13" i="9"/>
  <c r="IO176" i="9"/>
  <c r="IO179" i="9"/>
  <c r="IO41" i="9"/>
  <c r="IP8" i="9"/>
  <c r="IP22" i="9"/>
  <c r="IP23" i="9" s="1"/>
  <c r="IQ3" i="9"/>
  <c r="IP189" i="9"/>
  <c r="IP9" i="9"/>
  <c r="IL230" i="9" l="1"/>
  <c r="IL233" i="9" s="1"/>
  <c r="IL549" i="9"/>
  <c r="IO216" i="9"/>
  <c r="IO217" i="9" s="1"/>
  <c r="IO232" i="9"/>
  <c r="IN228" i="9"/>
  <c r="IM224" i="9"/>
  <c r="IM225" i="9" s="1"/>
  <c r="IP300" i="9"/>
  <c r="IP303" i="9"/>
  <c r="IP304" i="9"/>
  <c r="IP14" i="9"/>
  <c r="IP19" i="9"/>
  <c r="IP18" i="9"/>
  <c r="IQ4" i="9"/>
  <c r="IQ10" i="9"/>
  <c r="IM230" i="9" l="1"/>
  <c r="IM233" i="9" s="1"/>
  <c r="IM549" i="9"/>
  <c r="IO218" i="9"/>
  <c r="IO219" i="9"/>
  <c r="IP215" i="9"/>
  <c r="IP222" i="9"/>
  <c r="IQ145" i="9"/>
  <c r="IP42" i="9"/>
  <c r="IQ24" i="9"/>
  <c r="IP73" i="9"/>
  <c r="IQ17" i="9"/>
  <c r="IR3" i="9"/>
  <c r="IQ9" i="9"/>
  <c r="IQ8" i="9"/>
  <c r="IQ22" i="9"/>
  <c r="IQ23" i="9" s="1"/>
  <c r="IQ189" i="9"/>
  <c r="IQ13" i="9"/>
  <c r="IP176" i="9"/>
  <c r="IP179" i="9"/>
  <c r="IP41" i="9"/>
  <c r="IO220" i="9" l="1"/>
  <c r="IO221" i="9" s="1"/>
  <c r="IO223" i="9" s="1"/>
  <c r="IO229" i="9"/>
  <c r="IP216" i="9"/>
  <c r="IP217" i="9" s="1"/>
  <c r="IP232" i="9"/>
  <c r="IQ300" i="9"/>
  <c r="IQ303" i="9"/>
  <c r="IQ304" i="9"/>
  <c r="IR10" i="9"/>
  <c r="IR4" i="9"/>
  <c r="IQ14" i="9"/>
  <c r="IQ19" i="9"/>
  <c r="IQ18" i="9"/>
  <c r="IO226" i="9" l="1"/>
  <c r="IO227" i="9" s="1"/>
  <c r="IP218" i="9"/>
  <c r="IP219" i="9"/>
  <c r="IO231" i="9"/>
  <c r="IO552" i="9" s="1"/>
  <c r="IQ215" i="9"/>
  <c r="IQ222" i="9"/>
  <c r="IR145" i="9"/>
  <c r="IQ42" i="9"/>
  <c r="IR24" i="9"/>
  <c r="IQ73" i="9"/>
  <c r="IR13" i="9"/>
  <c r="IR17" i="9"/>
  <c r="IR9" i="9"/>
  <c r="IS3" i="9"/>
  <c r="IR8" i="9"/>
  <c r="IR22" i="9"/>
  <c r="IR23" i="9" s="1"/>
  <c r="IR189" i="9"/>
  <c r="IQ176" i="9"/>
  <c r="IQ179" i="9"/>
  <c r="IQ41" i="9"/>
  <c r="IP229" i="9" l="1"/>
  <c r="IP228" i="9"/>
  <c r="IO224" i="9"/>
  <c r="IO225" i="9" s="1"/>
  <c r="IP220" i="9"/>
  <c r="IQ216" i="9"/>
  <c r="IQ232" i="9"/>
  <c r="IR300" i="9"/>
  <c r="IP245" i="9"/>
  <c r="IR303" i="9"/>
  <c r="IR304" i="9"/>
  <c r="IR14" i="9"/>
  <c r="IR18" i="9"/>
  <c r="IS10" i="9"/>
  <c r="IS4" i="9"/>
  <c r="IR19" i="9"/>
  <c r="IO230" i="9" l="1"/>
  <c r="IO233" i="9" s="1"/>
  <c r="IO549" i="9"/>
  <c r="IR215" i="9"/>
  <c r="IR222" i="9"/>
  <c r="IP221" i="9"/>
  <c r="IP223" i="9" s="1"/>
  <c r="IP226" i="9"/>
  <c r="IP227" i="9" s="1"/>
  <c r="IS145" i="9"/>
  <c r="IR42" i="9"/>
  <c r="IS24" i="9"/>
  <c r="IR73" i="9"/>
  <c r="IT3" i="9"/>
  <c r="IS17" i="9"/>
  <c r="IR176" i="9"/>
  <c r="IR179" i="9"/>
  <c r="IR41" i="9"/>
  <c r="IS9" i="9"/>
  <c r="IS8" i="9"/>
  <c r="IS189" i="9"/>
  <c r="IS22" i="9"/>
  <c r="IS23" i="9" s="1"/>
  <c r="IS13" i="9"/>
  <c r="IP231" i="9" l="1"/>
  <c r="IR216" i="9"/>
  <c r="IR217" i="9" s="1"/>
  <c r="IR232" i="9"/>
  <c r="IS300" i="9"/>
  <c r="IQ245" i="9"/>
  <c r="IS303" i="9"/>
  <c r="IS304" i="9"/>
  <c r="IT4" i="9"/>
  <c r="IT10" i="9"/>
  <c r="IS14" i="9"/>
  <c r="IS19" i="9"/>
  <c r="IS18" i="9"/>
  <c r="IP354" i="9" l="1"/>
  <c r="IP552" i="9"/>
  <c r="IR218" i="9"/>
  <c r="IR229" i="9" s="1"/>
  <c r="IR219" i="9"/>
  <c r="IS215" i="9"/>
  <c r="IS222" i="9"/>
  <c r="IQ228" i="9"/>
  <c r="IP224" i="9"/>
  <c r="IP225" i="9" s="1"/>
  <c r="IT145" i="9"/>
  <c r="IS42" i="9"/>
  <c r="IT24" i="9"/>
  <c r="IS73" i="9"/>
  <c r="IT13" i="9"/>
  <c r="IT8" i="9"/>
  <c r="IU3" i="9"/>
  <c r="IT189" i="9"/>
  <c r="IT22" i="9"/>
  <c r="IT23" i="9" s="1"/>
  <c r="IT9" i="9"/>
  <c r="IT17" i="9"/>
  <c r="IS176" i="9"/>
  <c r="IS179" i="9"/>
  <c r="IS41" i="9"/>
  <c r="IP230" i="9" l="1"/>
  <c r="IP233" i="9" s="1"/>
  <c r="IP549" i="9"/>
  <c r="IS216" i="9"/>
  <c r="IS217" i="9" s="1"/>
  <c r="IS232" i="9"/>
  <c r="IR220" i="9"/>
  <c r="IT300" i="9"/>
  <c r="IR245" i="9"/>
  <c r="IT303" i="9"/>
  <c r="IT304" i="9"/>
  <c r="IT19" i="9"/>
  <c r="IU4" i="9"/>
  <c r="IU10" i="9"/>
  <c r="IT18" i="9"/>
  <c r="IT14" i="9"/>
  <c r="IS218" i="9" l="1"/>
  <c r="IS229" i="9" s="1"/>
  <c r="IS219" i="9"/>
  <c r="IR221" i="9"/>
  <c r="IR223" i="9" s="1"/>
  <c r="IR226" i="9"/>
  <c r="IR227" i="9" s="1"/>
  <c r="IT215" i="9"/>
  <c r="IT222" i="9"/>
  <c r="IU145" i="9"/>
  <c r="IT42" i="9"/>
  <c r="IU24" i="9"/>
  <c r="IT73" i="9"/>
  <c r="IU189" i="9"/>
  <c r="IU8" i="9"/>
  <c r="IU17" i="9"/>
  <c r="IU22" i="9"/>
  <c r="IU23" i="9" s="1"/>
  <c r="IU9" i="9"/>
  <c r="IU13" i="9"/>
  <c r="IT176" i="9"/>
  <c r="IT179" i="9"/>
  <c r="IT41" i="9"/>
  <c r="IV3" i="9"/>
  <c r="IS220" i="9" l="1"/>
  <c r="IS221" i="9" s="1"/>
  <c r="IS223" i="9" s="1"/>
  <c r="IR231" i="9"/>
  <c r="IT232" i="9"/>
  <c r="IT216" i="9"/>
  <c r="IU300" i="9"/>
  <c r="IU303" i="9"/>
  <c r="IU304" i="9"/>
  <c r="IU14" i="9"/>
  <c r="IU18" i="9"/>
  <c r="IU19" i="9"/>
  <c r="IV10" i="9"/>
  <c r="IV4" i="9"/>
  <c r="IS226" i="9" l="1"/>
  <c r="IS227" i="9" s="1"/>
  <c r="IR354" i="9"/>
  <c r="IR552" i="9"/>
  <c r="IS228" i="9"/>
  <c r="IR224" i="9"/>
  <c r="IR225" i="9" s="1"/>
  <c r="IU215" i="9"/>
  <c r="IU222" i="9"/>
  <c r="IS231" i="9"/>
  <c r="IS552" i="9" s="1"/>
  <c r="IV145" i="9"/>
  <c r="IU42" i="9"/>
  <c r="IV24" i="9"/>
  <c r="IU73" i="9"/>
  <c r="IU179" i="9"/>
  <c r="IU41" i="9"/>
  <c r="IU176" i="9"/>
  <c r="IV13" i="9"/>
  <c r="IV17" i="9"/>
  <c r="IV8" i="9"/>
  <c r="IV9" i="9"/>
  <c r="IV189" i="9"/>
  <c r="IW3" i="9"/>
  <c r="IV22" i="9"/>
  <c r="IV23" i="9" s="1"/>
  <c r="IR230" i="9" l="1"/>
  <c r="IR233" i="9" s="1"/>
  <c r="IR549" i="9"/>
  <c r="IT228" i="9"/>
  <c r="IS224" i="9"/>
  <c r="IS225" i="9" s="1"/>
  <c r="IU216" i="9"/>
  <c r="IU217" i="9" s="1"/>
  <c r="IU218" i="9" s="1"/>
  <c r="IU229" i="9" s="1"/>
  <c r="IU232" i="9"/>
  <c r="IV300" i="9"/>
  <c r="IV303" i="9"/>
  <c r="IV304" i="9"/>
  <c r="IV14" i="9"/>
  <c r="IV19" i="9"/>
  <c r="IW4" i="9"/>
  <c r="IW10" i="9"/>
  <c r="IV18" i="9"/>
  <c r="IS230" i="9" l="1"/>
  <c r="IS233" i="9" s="1"/>
  <c r="IS549" i="9"/>
  <c r="IV215" i="9"/>
  <c r="IV222" i="9"/>
  <c r="IU219" i="9"/>
  <c r="IW145" i="9"/>
  <c r="IV42" i="9"/>
  <c r="IW24" i="9"/>
  <c r="IV73" i="9"/>
  <c r="IW17" i="9"/>
  <c r="IV179" i="9"/>
  <c r="IV176" i="9"/>
  <c r="IV41" i="9"/>
  <c r="IW13" i="9"/>
  <c r="IW189" i="9"/>
  <c r="IW9" i="9"/>
  <c r="IW22" i="9"/>
  <c r="IW23" i="9" s="1"/>
  <c r="IX3" i="9"/>
  <c r="IW8" i="9"/>
  <c r="IU220" i="9" l="1"/>
  <c r="IU221" i="9" s="1"/>
  <c r="IU223" i="9" s="1"/>
  <c r="IV216" i="9"/>
  <c r="IV217" i="9" s="1"/>
  <c r="IV218" i="9" s="1"/>
  <c r="IV229" i="9" s="1"/>
  <c r="IV232" i="9"/>
  <c r="IW300" i="9"/>
  <c r="IW303" i="9"/>
  <c r="IW304" i="9"/>
  <c r="IX4" i="9"/>
  <c r="IX10" i="9"/>
  <c r="IW19" i="9"/>
  <c r="IW18" i="9"/>
  <c r="IW14" i="9"/>
  <c r="IU226" i="9" l="1"/>
  <c r="IU227" i="9" s="1"/>
  <c r="IV219" i="9"/>
  <c r="IW215" i="9"/>
  <c r="IW222" i="9"/>
  <c r="IU231" i="9"/>
  <c r="IU552" i="9" s="1"/>
  <c r="IX145" i="9"/>
  <c r="IW42" i="9"/>
  <c r="IX24" i="9"/>
  <c r="IW73" i="9"/>
  <c r="IX13" i="9"/>
  <c r="IX8" i="9"/>
  <c r="IX189" i="9"/>
  <c r="IY3" i="9"/>
  <c r="IX17" i="9"/>
  <c r="IX9" i="9"/>
  <c r="IX22" i="9"/>
  <c r="IX23" i="9" s="1"/>
  <c r="IW176" i="9"/>
  <c r="IW179" i="9"/>
  <c r="IW41" i="9"/>
  <c r="IV228" i="9" l="1"/>
  <c r="IU224" i="9"/>
  <c r="IU225" i="9" s="1"/>
  <c r="IW216" i="9"/>
  <c r="IW232" i="9"/>
  <c r="IV220" i="9"/>
  <c r="IX300" i="9"/>
  <c r="IV245" i="9"/>
  <c r="IX303" i="9"/>
  <c r="IX304" i="9"/>
  <c r="IX18" i="9"/>
  <c r="IX14" i="9"/>
  <c r="IX19" i="9"/>
  <c r="IY4" i="9"/>
  <c r="IY10" i="9"/>
  <c r="IU230" i="9" l="1"/>
  <c r="IU233" i="9" s="1"/>
  <c r="IU549" i="9"/>
  <c r="IV221" i="9"/>
  <c r="IV223" i="9" s="1"/>
  <c r="IV226" i="9"/>
  <c r="IV227" i="9" s="1"/>
  <c r="IX215" i="9"/>
  <c r="IX222" i="9"/>
  <c r="IY145" i="9"/>
  <c r="IX42" i="9"/>
  <c r="IY24" i="9"/>
  <c r="IX73" i="9"/>
  <c r="IX41" i="9"/>
  <c r="IX176" i="9"/>
  <c r="IX179" i="9"/>
  <c r="IY13" i="9"/>
  <c r="IY9" i="9"/>
  <c r="IY22" i="9"/>
  <c r="IY23" i="9" s="1"/>
  <c r="IZ3" i="9"/>
  <c r="IY8" i="9"/>
  <c r="IY189" i="9"/>
  <c r="IY17" i="9"/>
  <c r="IV231" i="9" l="1"/>
  <c r="IX216" i="9"/>
  <c r="IX232" i="9"/>
  <c r="IY300" i="9"/>
  <c r="IW245" i="9"/>
  <c r="IY303" i="9"/>
  <c r="IY304" i="9"/>
  <c r="IY14" i="9"/>
  <c r="IY18" i="9"/>
  <c r="IY19" i="9"/>
  <c r="IZ10" i="9"/>
  <c r="IZ4" i="9"/>
  <c r="IV354" i="9" l="1"/>
  <c r="IV552" i="9"/>
  <c r="IX217" i="9"/>
  <c r="IW228" i="9"/>
  <c r="IV224" i="9"/>
  <c r="IV225" i="9" s="1"/>
  <c r="IY215" i="9"/>
  <c r="IY222" i="9"/>
  <c r="IZ145" i="9"/>
  <c r="IY42" i="9"/>
  <c r="IZ24" i="9"/>
  <c r="IY73" i="9"/>
  <c r="IY179" i="9"/>
  <c r="IY176" i="9"/>
  <c r="IY41" i="9"/>
  <c r="IZ189" i="9"/>
  <c r="IZ9" i="9"/>
  <c r="IZ8" i="9"/>
  <c r="IZ17" i="9"/>
  <c r="IZ22" i="9"/>
  <c r="IZ23" i="9" s="1"/>
  <c r="JA3" i="9"/>
  <c r="IZ13" i="9"/>
  <c r="IV230" i="9" l="1"/>
  <c r="IV233" i="9" s="1"/>
  <c r="IV549" i="9"/>
  <c r="IY216" i="9"/>
  <c r="IY217" i="9" s="1"/>
  <c r="IY232" i="9"/>
  <c r="IX218" i="9"/>
  <c r="IX229" i="9" s="1"/>
  <c r="IX219" i="9"/>
  <c r="IZ300" i="9"/>
  <c r="IX245" i="9"/>
  <c r="IZ303" i="9"/>
  <c r="IZ304" i="9"/>
  <c r="IZ18" i="9"/>
  <c r="IZ14" i="9"/>
  <c r="JA10" i="9"/>
  <c r="JA4" i="9"/>
  <c r="IZ19" i="9"/>
  <c r="IY218" i="9" l="1"/>
  <c r="IY229" i="9" s="1"/>
  <c r="IY219" i="9"/>
  <c r="IZ215" i="9"/>
  <c r="IZ222" i="9"/>
  <c r="IX220" i="9"/>
  <c r="JA145" i="9"/>
  <c r="IZ42" i="9"/>
  <c r="JA24" i="9"/>
  <c r="IZ73" i="9"/>
  <c r="IZ179" i="9"/>
  <c r="IZ41" i="9"/>
  <c r="IZ176" i="9"/>
  <c r="JA17" i="9"/>
  <c r="JB3" i="9"/>
  <c r="JA8" i="9"/>
  <c r="JA9" i="9"/>
  <c r="JA22" i="9"/>
  <c r="JA23" i="9" s="1"/>
  <c r="JA189" i="9"/>
  <c r="JA13" i="9"/>
  <c r="IX221" i="9" l="1"/>
  <c r="IX223" i="9" s="1"/>
  <c r="IX226" i="9"/>
  <c r="IX227" i="9" s="1"/>
  <c r="IY220" i="9"/>
  <c r="IZ216" i="9"/>
  <c r="IZ232" i="9"/>
  <c r="JA300" i="9"/>
  <c r="JA303" i="9"/>
  <c r="JA304" i="9"/>
  <c r="JA18" i="9"/>
  <c r="JA14" i="9"/>
  <c r="JA19" i="9"/>
  <c r="JB10" i="9"/>
  <c r="JB4" i="9"/>
  <c r="JA215" i="9" l="1"/>
  <c r="JA222" i="9"/>
  <c r="IY221" i="9"/>
  <c r="IY223" i="9" s="1"/>
  <c r="IY226" i="9"/>
  <c r="IY227" i="9" s="1"/>
  <c r="IX231" i="9"/>
  <c r="JB145" i="9"/>
  <c r="JA42" i="9"/>
  <c r="JB24" i="9"/>
  <c r="JA73" i="9"/>
  <c r="JB17" i="9"/>
  <c r="JA41" i="9"/>
  <c r="JA176" i="9"/>
  <c r="JB13" i="9"/>
  <c r="JB189" i="9"/>
  <c r="JB22" i="9"/>
  <c r="JB23" i="9" s="1"/>
  <c r="JB9" i="9"/>
  <c r="JB8" i="9"/>
  <c r="JC3" i="9"/>
  <c r="IX354" i="9" l="1"/>
  <c r="IX552" i="9"/>
  <c r="JA216" i="9"/>
  <c r="JA217" i="9" s="1"/>
  <c r="JA218" i="9" s="1"/>
  <c r="JA232" i="9"/>
  <c r="IY231" i="9"/>
  <c r="IY552" i="9" s="1"/>
  <c r="IY228" i="9"/>
  <c r="IX224" i="9"/>
  <c r="IX225" i="9" s="1"/>
  <c r="JB300" i="9"/>
  <c r="JB303" i="9"/>
  <c r="JB304" i="9"/>
  <c r="JB18" i="9"/>
  <c r="JC4" i="9"/>
  <c r="JC10" i="9"/>
  <c r="JB14" i="9"/>
  <c r="JB19" i="9"/>
  <c r="JA219" i="9" l="1"/>
  <c r="IX230" i="9"/>
  <c r="IX233" i="9" s="1"/>
  <c r="IX549" i="9"/>
  <c r="JA229" i="9"/>
  <c r="IZ228" i="9"/>
  <c r="IY224" i="9"/>
  <c r="IY225" i="9" s="1"/>
  <c r="JB215" i="9"/>
  <c r="JB222" i="9"/>
  <c r="JC145" i="9"/>
  <c r="JB42" i="9"/>
  <c r="JC24" i="9"/>
  <c r="JB73" i="9"/>
  <c r="JB41" i="9"/>
  <c r="JB176" i="9"/>
  <c r="JB179" i="9"/>
  <c r="JC17" i="9"/>
  <c r="JC13" i="9"/>
  <c r="JD3" i="9"/>
  <c r="JC8" i="9"/>
  <c r="JC22" i="9"/>
  <c r="JC23" i="9" s="1"/>
  <c r="JC9" i="9"/>
  <c r="JC189" i="9"/>
  <c r="JA220" i="9" l="1"/>
  <c r="JA221" i="9" s="1"/>
  <c r="JA223" i="9" s="1"/>
  <c r="JA226" i="9"/>
  <c r="JA227" i="9" s="1"/>
  <c r="IY230" i="9"/>
  <c r="IY233" i="9" s="1"/>
  <c r="IY549" i="9"/>
  <c r="JB216" i="9"/>
  <c r="JB217" i="9" s="1"/>
  <c r="JB232" i="9"/>
  <c r="JC300" i="9"/>
  <c r="JC303" i="9"/>
  <c r="JC304" i="9"/>
  <c r="JC14" i="9"/>
  <c r="JC19" i="9"/>
  <c r="JC18" i="9"/>
  <c r="JD4" i="9"/>
  <c r="JD10" i="9"/>
  <c r="JA231" i="9" l="1"/>
  <c r="JA552" i="9" s="1"/>
  <c r="JB218" i="9"/>
  <c r="JB219" i="9"/>
  <c r="JB228" i="9"/>
  <c r="JA224" i="9"/>
  <c r="JA225" i="9" s="1"/>
  <c r="JC215" i="9"/>
  <c r="JC222" i="9"/>
  <c r="JD145" i="9"/>
  <c r="JC42" i="9"/>
  <c r="JD24" i="9"/>
  <c r="JC73" i="9"/>
  <c r="JD17" i="9"/>
  <c r="JD13" i="9"/>
  <c r="JD189" i="9"/>
  <c r="JE3" i="9"/>
  <c r="JD8" i="9"/>
  <c r="JD22" i="9"/>
  <c r="JD23" i="9" s="1"/>
  <c r="JD9" i="9"/>
  <c r="JC176" i="9"/>
  <c r="JC179" i="9"/>
  <c r="JC41" i="9"/>
  <c r="JA230" i="9" l="1"/>
  <c r="JA233" i="9" s="1"/>
  <c r="JA549" i="9"/>
  <c r="JB229" i="9"/>
  <c r="JC216" i="9"/>
  <c r="JC232" i="9"/>
  <c r="JB220" i="9"/>
  <c r="JD300" i="9"/>
  <c r="JB245" i="9"/>
  <c r="JD303" i="9"/>
  <c r="JD304" i="9"/>
  <c r="JD14" i="9"/>
  <c r="JD19" i="9"/>
  <c r="JD18" i="9"/>
  <c r="JE4" i="9"/>
  <c r="JE10" i="9"/>
  <c r="JB221" i="9" l="1"/>
  <c r="JB223" i="9" s="1"/>
  <c r="JB226" i="9"/>
  <c r="JB227" i="9" s="1"/>
  <c r="JD215" i="9"/>
  <c r="JD222" i="9"/>
  <c r="JE145" i="9"/>
  <c r="JD42" i="9"/>
  <c r="JE24" i="9"/>
  <c r="JD73" i="9"/>
  <c r="JE17" i="9"/>
  <c r="JE13" i="9"/>
  <c r="JD179" i="9"/>
  <c r="JD176" i="9"/>
  <c r="JD41" i="9"/>
  <c r="JE9" i="9"/>
  <c r="JE22" i="9"/>
  <c r="JE23" i="9" s="1"/>
  <c r="JE189" i="9"/>
  <c r="JF3" i="9"/>
  <c r="JE8" i="9"/>
  <c r="JD216" i="9" l="1"/>
  <c r="JD217" i="9" s="1"/>
  <c r="JD232" i="9"/>
  <c r="JB231" i="9"/>
  <c r="JE300" i="9"/>
  <c r="JC245" i="9"/>
  <c r="JE303" i="9"/>
  <c r="JE304" i="9"/>
  <c r="JE14" i="9"/>
  <c r="JE19" i="9"/>
  <c r="JE18" i="9"/>
  <c r="JF10" i="9"/>
  <c r="JF4" i="9"/>
  <c r="JB354" i="9" l="1"/>
  <c r="JB552" i="9"/>
  <c r="JD218" i="9"/>
  <c r="JD229" i="9" s="1"/>
  <c r="JD219" i="9"/>
  <c r="JC228" i="9"/>
  <c r="JB224" i="9"/>
  <c r="JB225" i="9" s="1"/>
  <c r="JE215" i="9"/>
  <c r="JE222" i="9"/>
  <c r="JF145" i="9"/>
  <c r="JE42" i="9"/>
  <c r="JF24" i="9"/>
  <c r="JE73" i="9"/>
  <c r="JF17" i="9"/>
  <c r="JF13" i="9"/>
  <c r="JF189" i="9"/>
  <c r="JG3" i="9"/>
  <c r="JF9" i="9"/>
  <c r="JF22" i="9"/>
  <c r="JF23" i="9" s="1"/>
  <c r="JF8" i="9"/>
  <c r="JE179" i="9"/>
  <c r="JE176" i="9"/>
  <c r="JE41" i="9"/>
  <c r="JB230" i="9" l="1"/>
  <c r="JB233" i="9" s="1"/>
  <c r="JB549" i="9"/>
  <c r="JE216" i="9"/>
  <c r="JE232" i="9"/>
  <c r="JD220" i="9"/>
  <c r="JF300" i="9"/>
  <c r="JD245" i="9"/>
  <c r="JF303" i="9"/>
  <c r="JF304" i="9"/>
  <c r="JF18" i="9"/>
  <c r="JF14" i="9"/>
  <c r="JF19" i="9"/>
  <c r="JG10" i="9"/>
  <c r="JG4" i="9"/>
  <c r="JD221" i="9" l="1"/>
  <c r="JD223" i="9" s="1"/>
  <c r="JD226" i="9"/>
  <c r="JD227" i="9" s="1"/>
  <c r="JF215" i="9"/>
  <c r="JF222" i="9"/>
  <c r="JE217" i="9"/>
  <c r="JG145" i="9"/>
  <c r="JF42" i="9"/>
  <c r="JG24" i="9"/>
  <c r="JF73" i="9"/>
  <c r="JF41" i="9"/>
  <c r="JF179" i="9"/>
  <c r="JF176" i="9"/>
  <c r="JG17" i="9"/>
  <c r="JG9" i="9"/>
  <c r="JG8" i="9"/>
  <c r="JG22" i="9"/>
  <c r="JG23" i="9" s="1"/>
  <c r="JH3" i="9"/>
  <c r="JG189" i="9"/>
  <c r="JG13" i="9"/>
  <c r="JF216" i="9" l="1"/>
  <c r="JF232" i="9"/>
  <c r="JE218" i="9"/>
  <c r="JE229" i="9" s="1"/>
  <c r="JD231" i="9"/>
  <c r="JE219" i="9"/>
  <c r="JG300" i="9"/>
  <c r="JG303" i="9"/>
  <c r="JG304" i="9"/>
  <c r="JG19" i="9"/>
  <c r="JG18" i="9"/>
  <c r="JG14" i="9"/>
  <c r="JH10" i="9"/>
  <c r="JH4" i="9"/>
  <c r="JE220" i="9" l="1"/>
  <c r="JE221" i="9" s="1"/>
  <c r="JE223" i="9" s="1"/>
  <c r="JD354" i="9"/>
  <c r="JD552" i="9"/>
  <c r="JG215" i="9"/>
  <c r="JG222" i="9"/>
  <c r="JE228" i="9"/>
  <c r="JD224" i="9"/>
  <c r="JD225" i="9" s="1"/>
  <c r="JH145" i="9"/>
  <c r="JG42" i="9"/>
  <c r="JH24" i="9"/>
  <c r="JG73" i="9"/>
  <c r="JH17" i="9"/>
  <c r="JH13" i="9"/>
  <c r="JH9" i="9"/>
  <c r="JH189" i="9"/>
  <c r="JI3" i="9"/>
  <c r="JH8" i="9"/>
  <c r="JH22" i="9"/>
  <c r="JH23" i="9" s="1"/>
  <c r="JG179" i="9"/>
  <c r="JG176" i="9"/>
  <c r="JG41" i="9"/>
  <c r="JE226" i="9" l="1"/>
  <c r="JE227" i="9" s="1"/>
  <c r="JD230" i="9"/>
  <c r="JD233" i="9" s="1"/>
  <c r="JD549" i="9"/>
  <c r="JE231" i="9"/>
  <c r="JE552" i="9" s="1"/>
  <c r="JG216" i="9"/>
  <c r="JG232" i="9"/>
  <c r="JH300" i="9"/>
  <c r="JH303" i="9"/>
  <c r="JH304" i="9"/>
  <c r="JH18" i="9"/>
  <c r="JH14" i="9"/>
  <c r="JH19" i="9"/>
  <c r="JI10" i="9"/>
  <c r="JI4" i="9"/>
  <c r="JH215" i="9" l="1"/>
  <c r="JH222" i="9"/>
  <c r="JG217" i="9"/>
  <c r="JF228" i="9"/>
  <c r="JE224" i="9"/>
  <c r="JE225" i="9" s="1"/>
  <c r="JI145" i="9"/>
  <c r="JH42" i="9"/>
  <c r="JH176" i="9"/>
  <c r="JI24" i="9"/>
  <c r="JH73" i="9"/>
  <c r="JH179" i="9"/>
  <c r="JH41" i="9"/>
  <c r="JI17" i="9"/>
  <c r="JI13" i="9"/>
  <c r="JJ3" i="9"/>
  <c r="JI8" i="9"/>
  <c r="JI9" i="9"/>
  <c r="JI189" i="9"/>
  <c r="JI22" i="9"/>
  <c r="JI23" i="9" s="1"/>
  <c r="JE230" i="9" l="1"/>
  <c r="JE233" i="9" s="1"/>
  <c r="JE549" i="9"/>
  <c r="JG218" i="9"/>
  <c r="JG229" i="9" s="1"/>
  <c r="JH216" i="9"/>
  <c r="JH217" i="9" s="1"/>
  <c r="JH232" i="9"/>
  <c r="JG219" i="9"/>
  <c r="JI300" i="9"/>
  <c r="JI303" i="9"/>
  <c r="JI304" i="9"/>
  <c r="JI18" i="9"/>
  <c r="JI19" i="9"/>
  <c r="JJ10" i="9"/>
  <c r="JJ4" i="9"/>
  <c r="JI14" i="9"/>
  <c r="JH218" i="9" l="1"/>
  <c r="JH229" i="9" s="1"/>
  <c r="JH219" i="9"/>
  <c r="JI215" i="9"/>
  <c r="JI222" i="9"/>
  <c r="JG220" i="9"/>
  <c r="JJ145" i="9"/>
  <c r="JI42" i="9"/>
  <c r="JJ24" i="9"/>
  <c r="JI73" i="9"/>
  <c r="JI179" i="9"/>
  <c r="JI41" i="9"/>
  <c r="JI176" i="9"/>
  <c r="JJ17" i="9"/>
  <c r="JJ13" i="9"/>
  <c r="JJ22" i="9"/>
  <c r="JJ23" i="9" s="1"/>
  <c r="JK3" i="9"/>
  <c r="JJ8" i="9"/>
  <c r="JJ189" i="9"/>
  <c r="JJ9" i="9"/>
  <c r="JI216" i="9" l="1"/>
  <c r="JI232" i="9"/>
  <c r="JG221" i="9"/>
  <c r="JG223" i="9" s="1"/>
  <c r="JG226" i="9"/>
  <c r="JG227" i="9" s="1"/>
  <c r="JH220" i="9"/>
  <c r="JJ300" i="9"/>
  <c r="JH245" i="9"/>
  <c r="JJ303" i="9"/>
  <c r="JJ304" i="9"/>
  <c r="JJ14" i="9"/>
  <c r="JJ19" i="9"/>
  <c r="JJ18" i="9"/>
  <c r="JK4" i="9"/>
  <c r="JK10" i="9"/>
  <c r="JG231" i="9" l="1"/>
  <c r="JG552" i="9" s="1"/>
  <c r="JJ215" i="9"/>
  <c r="JJ222" i="9"/>
  <c r="JH221" i="9"/>
  <c r="JH223" i="9" s="1"/>
  <c r="JH226" i="9"/>
  <c r="JH227" i="9" s="1"/>
  <c r="JK145" i="9"/>
  <c r="JJ42" i="9"/>
  <c r="JK24" i="9"/>
  <c r="JJ73" i="9"/>
  <c r="JK17" i="9"/>
  <c r="JJ179" i="9"/>
  <c r="JJ176" i="9"/>
  <c r="JJ41" i="9"/>
  <c r="JL3" i="9"/>
  <c r="JK8" i="9"/>
  <c r="JK22" i="9"/>
  <c r="JK23" i="9" s="1"/>
  <c r="JK9" i="9"/>
  <c r="JK189" i="9"/>
  <c r="JK13" i="9"/>
  <c r="JH228" i="9" l="1"/>
  <c r="JG224" i="9"/>
  <c r="JG225" i="9" s="1"/>
  <c r="JH231" i="9"/>
  <c r="JJ216" i="9"/>
  <c r="JJ217" i="9" s="1"/>
  <c r="JJ232" i="9"/>
  <c r="JK300" i="9"/>
  <c r="JI245" i="9"/>
  <c r="JK303" i="9"/>
  <c r="JK304" i="9"/>
  <c r="JK19" i="9"/>
  <c r="JK18" i="9"/>
  <c r="JL10" i="9"/>
  <c r="JL4" i="9"/>
  <c r="JK14" i="9"/>
  <c r="JH354" i="9" l="1"/>
  <c r="JH552" i="9"/>
  <c r="JG230" i="9"/>
  <c r="JG233" i="9" s="1"/>
  <c r="JG549" i="9"/>
  <c r="JJ218" i="9"/>
  <c r="JJ229" i="9" s="1"/>
  <c r="JI228" i="9"/>
  <c r="JH224" i="9"/>
  <c r="JH225" i="9" s="1"/>
  <c r="JK215" i="9"/>
  <c r="JK222" i="9"/>
  <c r="JJ219" i="9"/>
  <c r="JL145" i="9"/>
  <c r="JK42" i="9"/>
  <c r="JL24" i="9"/>
  <c r="JK73" i="9"/>
  <c r="JL17" i="9"/>
  <c r="JL8" i="9"/>
  <c r="JM3" i="9"/>
  <c r="JL189" i="9"/>
  <c r="JL9" i="9"/>
  <c r="JL22" i="9"/>
  <c r="JL23" i="9" s="1"/>
  <c r="JL13" i="9"/>
  <c r="JK176" i="9"/>
  <c r="JK179" i="9"/>
  <c r="JK41" i="9"/>
  <c r="JH230" i="9" l="1"/>
  <c r="JH233" i="9" s="1"/>
  <c r="JH549" i="9"/>
  <c r="JJ220" i="9"/>
  <c r="JK216" i="9"/>
  <c r="JK217" i="9" s="1"/>
  <c r="JK232" i="9"/>
  <c r="JL300" i="9"/>
  <c r="JJ245" i="9"/>
  <c r="JL303" i="9"/>
  <c r="JL304" i="9"/>
  <c r="JL14" i="9"/>
  <c r="JL19" i="9"/>
  <c r="JL18" i="9"/>
  <c r="JM10" i="9"/>
  <c r="JM4" i="9"/>
  <c r="JK218" i="9" l="1"/>
  <c r="JK229" i="9" s="1"/>
  <c r="JJ221" i="9"/>
  <c r="JJ223" i="9" s="1"/>
  <c r="JJ226" i="9"/>
  <c r="JJ227" i="9" s="1"/>
  <c r="JL215" i="9"/>
  <c r="JL222" i="9"/>
  <c r="JK219" i="9"/>
  <c r="JM145" i="9"/>
  <c r="JL42" i="9"/>
  <c r="JM24" i="9"/>
  <c r="JL73" i="9"/>
  <c r="JM17" i="9"/>
  <c r="JM13" i="9"/>
  <c r="JL179" i="9"/>
  <c r="JL176" i="9"/>
  <c r="JL41" i="9"/>
  <c r="JM189" i="9"/>
  <c r="JM9" i="9"/>
  <c r="JM22" i="9"/>
  <c r="JM23" i="9" s="1"/>
  <c r="JN3" i="9"/>
  <c r="JM8" i="9"/>
  <c r="JL216" i="9" l="1"/>
  <c r="JL232" i="9"/>
  <c r="JJ231" i="9"/>
  <c r="JK220" i="9"/>
  <c r="JM300" i="9"/>
  <c r="JM303" i="9"/>
  <c r="JM304" i="9"/>
  <c r="JM14" i="9"/>
  <c r="JM18" i="9"/>
  <c r="JM19" i="9"/>
  <c r="JN10" i="9"/>
  <c r="JN4" i="9"/>
  <c r="JJ354" i="9" l="1"/>
  <c r="JJ552" i="9"/>
  <c r="JK221" i="9"/>
  <c r="JK223" i="9" s="1"/>
  <c r="JK226" i="9"/>
  <c r="JK227" i="9" s="1"/>
  <c r="JM215" i="9"/>
  <c r="JM222" i="9"/>
  <c r="JK228" i="9"/>
  <c r="JJ224" i="9"/>
  <c r="JJ225" i="9" s="1"/>
  <c r="JN145" i="9"/>
  <c r="JM42" i="9"/>
  <c r="JN24" i="9"/>
  <c r="JM73" i="9"/>
  <c r="JN17" i="9"/>
  <c r="JN13" i="9"/>
  <c r="JN8" i="9"/>
  <c r="JN189" i="9"/>
  <c r="JO3" i="9"/>
  <c r="JN22" i="9"/>
  <c r="JN23" i="9" s="1"/>
  <c r="JN9" i="9"/>
  <c r="JM176" i="9"/>
  <c r="JM179" i="9"/>
  <c r="JM41" i="9"/>
  <c r="JJ230" i="9" l="1"/>
  <c r="JJ233" i="9" s="1"/>
  <c r="JJ549" i="9"/>
  <c r="JM216" i="9"/>
  <c r="JM217" i="9" s="1"/>
  <c r="JM232" i="9"/>
  <c r="JK231" i="9"/>
  <c r="JK552" i="9" s="1"/>
  <c r="JN300" i="9"/>
  <c r="JN303" i="9"/>
  <c r="JN304" i="9"/>
  <c r="JO10" i="9"/>
  <c r="JO4" i="9"/>
  <c r="JN14" i="9"/>
  <c r="JN19" i="9"/>
  <c r="JN18" i="9"/>
  <c r="JM218" i="9" l="1"/>
  <c r="JM219" i="9"/>
  <c r="JN215" i="9"/>
  <c r="JN222" i="9"/>
  <c r="JL228" i="9"/>
  <c r="JK224" i="9"/>
  <c r="JK225" i="9" s="1"/>
  <c r="JO145" i="9"/>
  <c r="JN42" i="9"/>
  <c r="JO24" i="9"/>
  <c r="JN73" i="9"/>
  <c r="JO17" i="9"/>
  <c r="JO13" i="9"/>
  <c r="JN179" i="9"/>
  <c r="JN176" i="9"/>
  <c r="JN41" i="9"/>
  <c r="JO8" i="9"/>
  <c r="JO189" i="9"/>
  <c r="JO9" i="9"/>
  <c r="JO22" i="9"/>
  <c r="JO23" i="9" s="1"/>
  <c r="JP3" i="9"/>
  <c r="JM220" i="9" l="1"/>
  <c r="JM226" i="9" s="1"/>
  <c r="JM227" i="9" s="1"/>
  <c r="JK230" i="9"/>
  <c r="JK233" i="9" s="1"/>
  <c r="JK549" i="9"/>
  <c r="JM229" i="9"/>
  <c r="JN216" i="9"/>
  <c r="JN232" i="9"/>
  <c r="JN217" i="9"/>
  <c r="JN218" i="9" s="1"/>
  <c r="JN229" i="9" s="1"/>
  <c r="JO300" i="9"/>
  <c r="JO303" i="9"/>
  <c r="JO304" i="9"/>
  <c r="JO18" i="9"/>
  <c r="JO14" i="9"/>
  <c r="JP10" i="9"/>
  <c r="JP4" i="9"/>
  <c r="JO19" i="9"/>
  <c r="JM221" i="9" l="1"/>
  <c r="JM223" i="9" s="1"/>
  <c r="JN219" i="9"/>
  <c r="JO215" i="9"/>
  <c r="JO222" i="9"/>
  <c r="JP145" i="9"/>
  <c r="JO42" i="9"/>
  <c r="JP24" i="9"/>
  <c r="JO73" i="9"/>
  <c r="JO41" i="9"/>
  <c r="JO179" i="9"/>
  <c r="JO176" i="9"/>
  <c r="JP17" i="9"/>
  <c r="JP13" i="9"/>
  <c r="JP189" i="9"/>
  <c r="JQ3" i="9"/>
  <c r="JP22" i="9"/>
  <c r="JP23" i="9" s="1"/>
  <c r="JP9" i="9"/>
  <c r="JP8" i="9"/>
  <c r="JM231" i="9" l="1"/>
  <c r="JM552" i="9" s="1"/>
  <c r="JN220" i="9"/>
  <c r="JN226" i="9" s="1"/>
  <c r="JN227" i="9" s="1"/>
  <c r="JO216" i="9"/>
  <c r="JO232" i="9"/>
  <c r="JN228" i="9"/>
  <c r="JM224" i="9"/>
  <c r="JM225" i="9" s="1"/>
  <c r="JP300" i="9"/>
  <c r="JN245" i="9"/>
  <c r="JP303" i="9"/>
  <c r="JP304" i="9"/>
  <c r="JQ10" i="9"/>
  <c r="JQ4" i="9"/>
  <c r="JP19" i="9"/>
  <c r="JP14" i="9"/>
  <c r="JP18" i="9"/>
  <c r="JN221" i="9" l="1"/>
  <c r="JN223" i="9" s="1"/>
  <c r="JM230" i="9"/>
  <c r="JM233" i="9" s="1"/>
  <c r="JM549" i="9"/>
  <c r="JP215" i="9"/>
  <c r="JP222" i="9"/>
  <c r="JQ145" i="9"/>
  <c r="JP42" i="9"/>
  <c r="JQ24" i="9"/>
  <c r="JP73" i="9"/>
  <c r="JQ17" i="9"/>
  <c r="JR3" i="9"/>
  <c r="JQ189" i="9"/>
  <c r="JQ9" i="9"/>
  <c r="JQ22" i="9"/>
  <c r="JQ23" i="9" s="1"/>
  <c r="JQ8" i="9"/>
  <c r="JQ13" i="9"/>
  <c r="JP176" i="9"/>
  <c r="JP179" i="9"/>
  <c r="JP41" i="9"/>
  <c r="JN231" i="9" l="1"/>
  <c r="JN354" i="9"/>
  <c r="JN552" i="9"/>
  <c r="JP216" i="9"/>
  <c r="JP217" i="9" s="1"/>
  <c r="JP232" i="9"/>
  <c r="JO228" i="9"/>
  <c r="JN224" i="9"/>
  <c r="JN225" i="9" s="1"/>
  <c r="JQ300" i="9"/>
  <c r="JO245" i="9"/>
  <c r="JQ303" i="9"/>
  <c r="JQ304" i="9"/>
  <c r="JQ14" i="9"/>
  <c r="JR4" i="9"/>
  <c r="JR10" i="9"/>
  <c r="JQ19" i="9"/>
  <c r="JQ18" i="9"/>
  <c r="JN230" i="9" l="1"/>
  <c r="JN233" i="9" s="1"/>
  <c r="JN549" i="9"/>
  <c r="JP218" i="9"/>
  <c r="JP229" i="9" s="1"/>
  <c r="JP219" i="9"/>
  <c r="JQ215" i="9"/>
  <c r="JQ222" i="9"/>
  <c r="JR145" i="9"/>
  <c r="JQ42" i="9"/>
  <c r="JR24" i="9"/>
  <c r="JQ73" i="9"/>
  <c r="JR17" i="9"/>
  <c r="JR189" i="9"/>
  <c r="JS3" i="9"/>
  <c r="JR8" i="9"/>
  <c r="JR9" i="9"/>
  <c r="JR22" i="9"/>
  <c r="JR23" i="9" s="1"/>
  <c r="JQ179" i="9"/>
  <c r="JQ41" i="9"/>
  <c r="JQ176" i="9"/>
  <c r="JR13" i="9"/>
  <c r="JQ216" i="9" l="1"/>
  <c r="JQ217" i="9" s="1"/>
  <c r="JQ218" i="9" s="1"/>
  <c r="JQ229" i="9" s="1"/>
  <c r="JQ232" i="9"/>
  <c r="JP220" i="9"/>
  <c r="JR300" i="9"/>
  <c r="JP245" i="9"/>
  <c r="JR303" i="9"/>
  <c r="JR304" i="9"/>
  <c r="JR18" i="9"/>
  <c r="JR19" i="9"/>
  <c r="JR14" i="9"/>
  <c r="JS10" i="9"/>
  <c r="JS4" i="9"/>
  <c r="JP221" i="9" l="1"/>
  <c r="JP223" i="9" s="1"/>
  <c r="JP226" i="9"/>
  <c r="JP227" i="9" s="1"/>
  <c r="JR215" i="9"/>
  <c r="JR222" i="9"/>
  <c r="JQ219" i="9"/>
  <c r="JS145" i="9"/>
  <c r="JR42" i="9"/>
  <c r="JS24" i="9"/>
  <c r="JR73" i="9"/>
  <c r="JR176" i="9"/>
  <c r="JR179" i="9"/>
  <c r="JR41" i="9"/>
  <c r="JS17" i="9"/>
  <c r="JS13" i="9"/>
  <c r="JS8" i="9"/>
  <c r="JS9" i="9"/>
  <c r="JT3" i="9"/>
  <c r="JS189" i="9"/>
  <c r="JS22" i="9"/>
  <c r="JS23" i="9" s="1"/>
  <c r="JQ220" i="9" l="1"/>
  <c r="JQ221" i="9" s="1"/>
  <c r="JQ223" i="9" s="1"/>
  <c r="JR216" i="9"/>
  <c r="JR232" i="9"/>
  <c r="JP231" i="9"/>
  <c r="JS300" i="9"/>
  <c r="JS303" i="9"/>
  <c r="JS304" i="9"/>
  <c r="JS18" i="9"/>
  <c r="JS14" i="9"/>
  <c r="JT10" i="9"/>
  <c r="JT4" i="9"/>
  <c r="JS19" i="9"/>
  <c r="JQ226" i="9" l="1"/>
  <c r="JQ227" i="9" s="1"/>
  <c r="JP354" i="9"/>
  <c r="JP552" i="9"/>
  <c r="JQ228" i="9"/>
  <c r="JP224" i="9"/>
  <c r="JP225" i="9" s="1"/>
  <c r="JQ231" i="9"/>
  <c r="JQ552" i="9" s="1"/>
  <c r="JS215" i="9"/>
  <c r="JS222" i="9"/>
  <c r="JT145" i="9"/>
  <c r="JS42" i="9"/>
  <c r="JT24" i="9"/>
  <c r="JS73" i="9"/>
  <c r="JT17" i="9"/>
  <c r="JS176" i="9"/>
  <c r="JS41" i="9"/>
  <c r="JS179" i="9"/>
  <c r="JT13" i="9"/>
  <c r="JT8" i="9"/>
  <c r="JT189" i="9"/>
  <c r="JT9" i="9"/>
  <c r="JT22" i="9"/>
  <c r="JT23" i="9" s="1"/>
  <c r="JU3" i="9"/>
  <c r="JP230" i="9" l="1"/>
  <c r="JP233" i="9" s="1"/>
  <c r="JP549" i="9"/>
  <c r="JR228" i="9"/>
  <c r="JQ224" i="9"/>
  <c r="JQ225" i="9" s="1"/>
  <c r="JS216" i="9"/>
  <c r="JS217" i="9" s="1"/>
  <c r="JS218" i="9" s="1"/>
  <c r="JS229" i="9" s="1"/>
  <c r="JS232" i="9"/>
  <c r="JT300" i="9"/>
  <c r="JT303" i="9"/>
  <c r="JT304" i="9"/>
  <c r="JT18" i="9"/>
  <c r="JT14" i="9"/>
  <c r="JU4" i="9"/>
  <c r="JU10" i="9"/>
  <c r="JT19" i="9"/>
  <c r="JQ230" i="9" l="1"/>
  <c r="JQ233" i="9" s="1"/>
  <c r="JQ549" i="9"/>
  <c r="JT215" i="9"/>
  <c r="JT222" i="9"/>
  <c r="JS219" i="9"/>
  <c r="JU145" i="9"/>
  <c r="JT42" i="9"/>
  <c r="JU24" i="9"/>
  <c r="D59" i="42"/>
  <c r="E59" i="42" s="1"/>
  <c r="JT73" i="9"/>
  <c r="JT176" i="9"/>
  <c r="JT41" i="9"/>
  <c r="JT179" i="9"/>
  <c r="JU17" i="9"/>
  <c r="JU189" i="9"/>
  <c r="JU8" i="9"/>
  <c r="JU9" i="9"/>
  <c r="JU22" i="9"/>
  <c r="JU23" i="9" s="1"/>
  <c r="JV3" i="9"/>
  <c r="JU13" i="9"/>
  <c r="JT216" i="9" l="1"/>
  <c r="JT217" i="9" s="1"/>
  <c r="JT232" i="9"/>
  <c r="JS220" i="9"/>
  <c r="JU300" i="9"/>
  <c r="JU303" i="9"/>
  <c r="JU304" i="9"/>
  <c r="JU14" i="9"/>
  <c r="JV10" i="9"/>
  <c r="JV4" i="9"/>
  <c r="JU19" i="9"/>
  <c r="JU18" i="9"/>
  <c r="JT218" i="9" l="1"/>
  <c r="JT229" i="9" s="1"/>
  <c r="JT219" i="9"/>
  <c r="JS221" i="9"/>
  <c r="JS223" i="9" s="1"/>
  <c r="JS226" i="9"/>
  <c r="JS227" i="9" s="1"/>
  <c r="JU215" i="9"/>
  <c r="JU222" i="9"/>
  <c r="JV145" i="9"/>
  <c r="JU42" i="9"/>
  <c r="JV24" i="9"/>
  <c r="JU73" i="9"/>
  <c r="JV17" i="9"/>
  <c r="JV13" i="9"/>
  <c r="JU176" i="9"/>
  <c r="JU179" i="9"/>
  <c r="JU41" i="9"/>
  <c r="JV189" i="9"/>
  <c r="JW3" i="9"/>
  <c r="JV22" i="9"/>
  <c r="JV23" i="9" s="1"/>
  <c r="JV9" i="9"/>
  <c r="JV8" i="9"/>
  <c r="JT220" i="9" l="1"/>
  <c r="JT221" i="9" s="1"/>
  <c r="JT223" i="9" s="1"/>
  <c r="JS231" i="9"/>
  <c r="JS552" i="9" s="1"/>
  <c r="JU216" i="9"/>
  <c r="JU232" i="9"/>
  <c r="JV300" i="9"/>
  <c r="JT245" i="9"/>
  <c r="JV303" i="9"/>
  <c r="JV304" i="9"/>
  <c r="JV18" i="9"/>
  <c r="JV14" i="9"/>
  <c r="JW10" i="9"/>
  <c r="JW4" i="9"/>
  <c r="JV19" i="9"/>
  <c r="JT226" i="9" l="1"/>
  <c r="JT227" i="9" s="1"/>
  <c r="JV215" i="9"/>
  <c r="JV222" i="9"/>
  <c r="JT228" i="9"/>
  <c r="JS224" i="9"/>
  <c r="JS225" i="9" s="1"/>
  <c r="JT231" i="9"/>
  <c r="JW145" i="9"/>
  <c r="JV42" i="9"/>
  <c r="JW24" i="9"/>
  <c r="JV73" i="9"/>
  <c r="JV176" i="9"/>
  <c r="JV179" i="9"/>
  <c r="JV41" i="9"/>
  <c r="JW17" i="9"/>
  <c r="JW13" i="9"/>
  <c r="JW189" i="9"/>
  <c r="JW8" i="9"/>
  <c r="JW9" i="9"/>
  <c r="JW22" i="9"/>
  <c r="JW23" i="9" s="1"/>
  <c r="JX3" i="9"/>
  <c r="JT354" i="9" l="1"/>
  <c r="JT552" i="9"/>
  <c r="JS230" i="9"/>
  <c r="JS233" i="9" s="1"/>
  <c r="JS549" i="9"/>
  <c r="JV216" i="9"/>
  <c r="JV217" i="9" s="1"/>
  <c r="JV232" i="9"/>
  <c r="JU228" i="9"/>
  <c r="JT224" i="9"/>
  <c r="JT225" i="9" s="1"/>
  <c r="JW300" i="9"/>
  <c r="JU245" i="9"/>
  <c r="JW303" i="9"/>
  <c r="JW304" i="9"/>
  <c r="JW14" i="9"/>
  <c r="JX10" i="9"/>
  <c r="JX4" i="9"/>
  <c r="JW19" i="9"/>
  <c r="JW18" i="9"/>
  <c r="JT230" i="9" l="1"/>
  <c r="JT233" i="9" s="1"/>
  <c r="JT549" i="9"/>
  <c r="JV218" i="9"/>
  <c r="JV229" i="9" s="1"/>
  <c r="JV219" i="9"/>
  <c r="JW215" i="9"/>
  <c r="JW222" i="9"/>
  <c r="JX145" i="9"/>
  <c r="JW42" i="9"/>
  <c r="JX24" i="9"/>
  <c r="JW73" i="9"/>
  <c r="JX17" i="9"/>
  <c r="JX13" i="9"/>
  <c r="JW179" i="9"/>
  <c r="JW41" i="9"/>
  <c r="JW176" i="9"/>
  <c r="JX22" i="9"/>
  <c r="JX23" i="9" s="1"/>
  <c r="JX8" i="9"/>
  <c r="JY3" i="9"/>
  <c r="JX189" i="9"/>
  <c r="JX9" i="9"/>
  <c r="JV220" i="9" l="1"/>
  <c r="JV221" i="9" s="1"/>
  <c r="JV223" i="9" s="1"/>
  <c r="JW216" i="9"/>
  <c r="JW232" i="9"/>
  <c r="JW217" i="9"/>
  <c r="JW218" i="9" s="1"/>
  <c r="JW229" i="9" s="1"/>
  <c r="JX300" i="9"/>
  <c r="JV245" i="9"/>
  <c r="JX303" i="9"/>
  <c r="JX304" i="9"/>
  <c r="JX14" i="9"/>
  <c r="JX18" i="9"/>
  <c r="JX19" i="9"/>
  <c r="JY10" i="9"/>
  <c r="JY4" i="9"/>
  <c r="JV226" i="9" l="1"/>
  <c r="JV227" i="9" s="1"/>
  <c r="JW219" i="9"/>
  <c r="JV231" i="9"/>
  <c r="JX215" i="9"/>
  <c r="JX222" i="9"/>
  <c r="JY145" i="9"/>
  <c r="JX42" i="9"/>
  <c r="JX179" i="9"/>
  <c r="JY24" i="9"/>
  <c r="JX73" i="9"/>
  <c r="JY17" i="9"/>
  <c r="JX41" i="9"/>
  <c r="JX176" i="9"/>
  <c r="JY13" i="9"/>
  <c r="JZ3" i="9"/>
  <c r="JY8" i="9"/>
  <c r="JY9" i="9"/>
  <c r="JY22" i="9"/>
  <c r="JY23" i="9" s="1"/>
  <c r="JY189" i="9"/>
  <c r="JW220" i="9" l="1"/>
  <c r="JW221" i="9" s="1"/>
  <c r="JW223" i="9" s="1"/>
  <c r="JV354" i="9"/>
  <c r="JV552" i="9"/>
  <c r="JW228" i="9"/>
  <c r="JV224" i="9"/>
  <c r="JV225" i="9" s="1"/>
  <c r="JX216" i="9"/>
  <c r="JX232" i="9"/>
  <c r="JY300" i="9"/>
  <c r="JY303" i="9"/>
  <c r="JY304" i="9"/>
  <c r="JY14" i="9"/>
  <c r="JY19" i="9"/>
  <c r="JY18" i="9"/>
  <c r="JZ4" i="9"/>
  <c r="JZ10" i="9"/>
  <c r="JW226" i="9" l="1"/>
  <c r="JW227" i="9" s="1"/>
  <c r="JV230" i="9"/>
  <c r="JV233" i="9" s="1"/>
  <c r="JV549" i="9"/>
  <c r="JY215" i="9"/>
  <c r="JY222" i="9"/>
  <c r="JW231" i="9"/>
  <c r="JW552" i="9" s="1"/>
  <c r="JZ145" i="9"/>
  <c r="JY42" i="9"/>
  <c r="JZ24" i="9"/>
  <c r="JY73" i="9"/>
  <c r="JZ17" i="9"/>
  <c r="JZ13" i="9"/>
  <c r="JZ8" i="9"/>
  <c r="JZ189" i="9"/>
  <c r="KA3" i="9"/>
  <c r="JZ9" i="9"/>
  <c r="JZ22" i="9"/>
  <c r="JZ23" i="9" s="1"/>
  <c r="JY179" i="9"/>
  <c r="JY41" i="9"/>
  <c r="JY176" i="9"/>
  <c r="JX228" i="9" l="1"/>
  <c r="JW224" i="9"/>
  <c r="JW225" i="9" s="1"/>
  <c r="JY216" i="9"/>
  <c r="JY217" i="9" s="1"/>
  <c r="JY232" i="9"/>
  <c r="JZ300" i="9"/>
  <c r="JZ303" i="9"/>
  <c r="JZ304" i="9"/>
  <c r="JZ18" i="9"/>
  <c r="JZ14" i="9"/>
  <c r="JZ19" i="9"/>
  <c r="KA10" i="9"/>
  <c r="KA4" i="9"/>
  <c r="JW230" i="9" l="1"/>
  <c r="JW233" i="9" s="1"/>
  <c r="JW549" i="9"/>
  <c r="JY218" i="9"/>
  <c r="JY219" i="9"/>
  <c r="JZ215" i="9"/>
  <c r="JZ222" i="9"/>
  <c r="KA145" i="9"/>
  <c r="JZ42" i="9"/>
  <c r="JZ176" i="9"/>
  <c r="KA24" i="9"/>
  <c r="JZ73" i="9"/>
  <c r="JZ179" i="9"/>
  <c r="JZ41" i="9"/>
  <c r="KA17" i="9"/>
  <c r="KB3" i="9"/>
  <c r="KA22" i="9"/>
  <c r="KA23" i="9" s="1"/>
  <c r="KA8" i="9"/>
  <c r="KA9" i="9"/>
  <c r="KA189" i="9"/>
  <c r="KA13" i="9"/>
  <c r="JY220" i="9" l="1"/>
  <c r="JY221" i="9" s="1"/>
  <c r="JY223" i="9" s="1"/>
  <c r="JY229" i="9"/>
  <c r="JZ216" i="9"/>
  <c r="JZ217" i="9" s="1"/>
  <c r="JZ232" i="9"/>
  <c r="KA300" i="9"/>
  <c r="KA303" i="9"/>
  <c r="KA304" i="9"/>
  <c r="KA18" i="9"/>
  <c r="KB4" i="9"/>
  <c r="KB10" i="9"/>
  <c r="KA14" i="9"/>
  <c r="KA19" i="9"/>
  <c r="JY226" i="9" l="1"/>
  <c r="JY227" i="9" s="1"/>
  <c r="JZ218" i="9"/>
  <c r="JZ219" i="9"/>
  <c r="JY231" i="9"/>
  <c r="JY552" i="9" s="1"/>
  <c r="KA215" i="9"/>
  <c r="KA222" i="9"/>
  <c r="KB145" i="9"/>
  <c r="KA42" i="9"/>
  <c r="KB24" i="9"/>
  <c r="KA73" i="9"/>
  <c r="KA41" i="9"/>
  <c r="KA176" i="9"/>
  <c r="KA179" i="9"/>
  <c r="KB17" i="9"/>
  <c r="KB13" i="9"/>
  <c r="KB189" i="9"/>
  <c r="KB9" i="9"/>
  <c r="KB22" i="9"/>
  <c r="KB23" i="9" s="1"/>
  <c r="KC3" i="9"/>
  <c r="KB8" i="9"/>
  <c r="JZ229" i="9" l="1"/>
  <c r="JZ228" i="9"/>
  <c r="JY224" i="9"/>
  <c r="JY225" i="9" s="1"/>
  <c r="JZ220" i="9"/>
  <c r="KA216" i="9"/>
  <c r="KA232" i="9"/>
  <c r="KB300" i="9"/>
  <c r="JZ245" i="9"/>
  <c r="KB303" i="9"/>
  <c r="KB304" i="9"/>
  <c r="KB14" i="9"/>
  <c r="KC4" i="9"/>
  <c r="KC10" i="9"/>
  <c r="KB19" i="9"/>
  <c r="KB18" i="9"/>
  <c r="JY230" i="9" l="1"/>
  <c r="JY233" i="9" s="1"/>
  <c r="JY549" i="9"/>
  <c r="KB215" i="9"/>
  <c r="KB222" i="9"/>
  <c r="JZ221" i="9"/>
  <c r="JZ223" i="9" s="1"/>
  <c r="JZ226" i="9"/>
  <c r="JZ227" i="9" s="1"/>
  <c r="KC145" i="9"/>
  <c r="KB42" i="9"/>
  <c r="KC24" i="9"/>
  <c r="KB73" i="9"/>
  <c r="KC17" i="9"/>
  <c r="KC13" i="9"/>
  <c r="KB176" i="9"/>
  <c r="KB179" i="9"/>
  <c r="KB41" i="9"/>
  <c r="KC189" i="9"/>
  <c r="KC9" i="9"/>
  <c r="KC22" i="9"/>
  <c r="KC23" i="9" s="1"/>
  <c r="KD3" i="9"/>
  <c r="KC8" i="9"/>
  <c r="KB216" i="9" l="1"/>
  <c r="KB217" i="9" s="1"/>
  <c r="KB218" i="9" s="1"/>
  <c r="KB229" i="9" s="1"/>
  <c r="KB232" i="9"/>
  <c r="JZ231" i="9"/>
  <c r="KC300" i="9"/>
  <c r="KA245" i="9"/>
  <c r="KC303" i="9"/>
  <c r="KC304" i="9"/>
  <c r="KC18" i="9"/>
  <c r="KC14" i="9"/>
  <c r="KD10" i="9"/>
  <c r="KD4" i="9"/>
  <c r="KC19" i="9"/>
  <c r="JZ354" i="9" l="1"/>
  <c r="JZ552" i="9"/>
  <c r="KB219" i="9"/>
  <c r="KC215" i="9"/>
  <c r="KC222" i="9"/>
  <c r="KA228" i="9"/>
  <c r="JZ224" i="9"/>
  <c r="JZ225" i="9" s="1"/>
  <c r="KD145" i="9"/>
  <c r="KC42" i="9"/>
  <c r="KD24" i="9"/>
  <c r="KC73" i="9"/>
  <c r="KD17" i="9"/>
  <c r="KC176" i="9"/>
  <c r="KC41" i="9"/>
  <c r="KC179" i="9"/>
  <c r="KD13" i="9"/>
  <c r="KD189" i="9"/>
  <c r="KE3" i="9"/>
  <c r="KD9" i="9"/>
  <c r="KD22" i="9"/>
  <c r="KD23" i="9" s="1"/>
  <c r="KD8" i="9"/>
  <c r="KB220" i="9" l="1"/>
  <c r="KB221" i="9" s="1"/>
  <c r="KB223" i="9" s="1"/>
  <c r="JZ230" i="9"/>
  <c r="JZ233" i="9" s="1"/>
  <c r="JZ549" i="9"/>
  <c r="KC216" i="9"/>
  <c r="KC217" i="9" s="1"/>
  <c r="KC232" i="9"/>
  <c r="KD300" i="9"/>
  <c r="KB245" i="9"/>
  <c r="KD303" i="9"/>
  <c r="KD304" i="9"/>
  <c r="KD14" i="9"/>
  <c r="KD18" i="9"/>
  <c r="KD19" i="9"/>
  <c r="KE4" i="9"/>
  <c r="KE10" i="9"/>
  <c r="KB226" i="9" l="1"/>
  <c r="KB227" i="9" s="1"/>
  <c r="KC218" i="9"/>
  <c r="KC229" i="9" s="1"/>
  <c r="KC219" i="9"/>
  <c r="KD215" i="9"/>
  <c r="KD222" i="9"/>
  <c r="KB231" i="9"/>
  <c r="KE145" i="9"/>
  <c r="KD42" i="9"/>
  <c r="KE24" i="9"/>
  <c r="KD73" i="9"/>
  <c r="KE17" i="9"/>
  <c r="KD176" i="9"/>
  <c r="KD179" i="9"/>
  <c r="KD41" i="9"/>
  <c r="KE13" i="9"/>
  <c r="KE9" i="9"/>
  <c r="KE22" i="9"/>
  <c r="KE23" i="9" s="1"/>
  <c r="KF3" i="9"/>
  <c r="KE8" i="9"/>
  <c r="KE189" i="9"/>
  <c r="KB354" i="9" l="1"/>
  <c r="KB552" i="9"/>
  <c r="KD216" i="9"/>
  <c r="KD232" i="9"/>
  <c r="KC220" i="9"/>
  <c r="KC228" i="9"/>
  <c r="KB224" i="9"/>
  <c r="KB225" i="9" s="1"/>
  <c r="KE300" i="9"/>
  <c r="KE303" i="9"/>
  <c r="KE304" i="9"/>
  <c r="KE14" i="9"/>
  <c r="KE18" i="9"/>
  <c r="KF10" i="9"/>
  <c r="KF4" i="9"/>
  <c r="KE19" i="9"/>
  <c r="KB230" i="9" l="1"/>
  <c r="KB233" i="9" s="1"/>
  <c r="KB549" i="9"/>
  <c r="KC221" i="9"/>
  <c r="KC223" i="9" s="1"/>
  <c r="KC226" i="9"/>
  <c r="KC227" i="9" s="1"/>
  <c r="KE215" i="9"/>
  <c r="KE222" i="9"/>
  <c r="KF145" i="9"/>
  <c r="KE42" i="9"/>
  <c r="KF24" i="9"/>
  <c r="KE73" i="9"/>
  <c r="KF17" i="9"/>
  <c r="KE41" i="9"/>
  <c r="KE179" i="9"/>
  <c r="KE176" i="9"/>
  <c r="KF8" i="9"/>
  <c r="KF22" i="9"/>
  <c r="KF23" i="9" s="1"/>
  <c r="KF189" i="9"/>
  <c r="KF9" i="9"/>
  <c r="KG3" i="9"/>
  <c r="KF13" i="9"/>
  <c r="KE216" i="9" l="1"/>
  <c r="KE217" i="9" s="1"/>
  <c r="KE232" i="9"/>
  <c r="KC231" i="9"/>
  <c r="KC552" i="9" s="1"/>
  <c r="KF300" i="9"/>
  <c r="KF303" i="9"/>
  <c r="KF304" i="9"/>
  <c r="KF18" i="9"/>
  <c r="KF19" i="9"/>
  <c r="KF14" i="9"/>
  <c r="KG4" i="9"/>
  <c r="KG10" i="9"/>
  <c r="KE218" i="9" l="1"/>
  <c r="KE229" i="9" s="1"/>
  <c r="KE219" i="9"/>
  <c r="KF215" i="9"/>
  <c r="KF222" i="9"/>
  <c r="KD228" i="9"/>
  <c r="KC224" i="9"/>
  <c r="KC225" i="9" s="1"/>
  <c r="KG145" i="9"/>
  <c r="KF42" i="9"/>
  <c r="KG24" i="9"/>
  <c r="KF73" i="9"/>
  <c r="KF41" i="9"/>
  <c r="KF176" i="9"/>
  <c r="KF179" i="9"/>
  <c r="KG17" i="9"/>
  <c r="KG13" i="9"/>
  <c r="KH3" i="9"/>
  <c r="KG8" i="9"/>
  <c r="KG9" i="9"/>
  <c r="KG189" i="9"/>
  <c r="KG22" i="9"/>
  <c r="KG23" i="9" s="1"/>
  <c r="KC230" i="9" l="1"/>
  <c r="KC233" i="9" s="1"/>
  <c r="KC549" i="9"/>
  <c r="KE220" i="9"/>
  <c r="KF232" i="9"/>
  <c r="KF216" i="9"/>
  <c r="KF217" i="9" s="1"/>
  <c r="KG300" i="9"/>
  <c r="KG303" i="9"/>
  <c r="KG304" i="9"/>
  <c r="KG14" i="9"/>
  <c r="KG19" i="9"/>
  <c r="KG18" i="9"/>
  <c r="KH10" i="9"/>
  <c r="KH4" i="9"/>
  <c r="KF218" i="9" l="1"/>
  <c r="KF229" i="9" s="1"/>
  <c r="KF219" i="9"/>
  <c r="KE221" i="9"/>
  <c r="KE223" i="9" s="1"/>
  <c r="KE226" i="9"/>
  <c r="KE227" i="9" s="1"/>
  <c r="KG215" i="9"/>
  <c r="KG222" i="9"/>
  <c r="KH145" i="9"/>
  <c r="KG42" i="9"/>
  <c r="KH24" i="9"/>
  <c r="KG73" i="9"/>
  <c r="KH17" i="9"/>
  <c r="KG179" i="9"/>
  <c r="KG41" i="9"/>
  <c r="KG176" i="9"/>
  <c r="KH9" i="9"/>
  <c r="KH189" i="9"/>
  <c r="KH22" i="9"/>
  <c r="KH23" i="9" s="1"/>
  <c r="KI3" i="9"/>
  <c r="KH8" i="9"/>
  <c r="KH13" i="9"/>
  <c r="KE231" i="9" l="1"/>
  <c r="KE552" i="9" s="1"/>
  <c r="KF220" i="9"/>
  <c r="KG216" i="9"/>
  <c r="KG232" i="9"/>
  <c r="KH300" i="9"/>
  <c r="KF245" i="9"/>
  <c r="KH303" i="9"/>
  <c r="KH304" i="9"/>
  <c r="KI10" i="9"/>
  <c r="KI4" i="9"/>
  <c r="KH14" i="9"/>
  <c r="KH19" i="9"/>
  <c r="KH18" i="9"/>
  <c r="KF221" i="9" l="1"/>
  <c r="KF223" i="9" s="1"/>
  <c r="KF226" i="9"/>
  <c r="KF227" i="9" s="1"/>
  <c r="KH215" i="9"/>
  <c r="KH222" i="9"/>
  <c r="KF228" i="9"/>
  <c r="KE224" i="9"/>
  <c r="KE225" i="9" s="1"/>
  <c r="KI145" i="9"/>
  <c r="KH42" i="9"/>
  <c r="KI24" i="9"/>
  <c r="KH73" i="9"/>
  <c r="KI13" i="9"/>
  <c r="KI17" i="9"/>
  <c r="KI8" i="9"/>
  <c r="KI9" i="9"/>
  <c r="KJ3" i="9"/>
  <c r="KI22" i="9"/>
  <c r="KI23" i="9" s="1"/>
  <c r="KI189" i="9"/>
  <c r="KH179" i="9"/>
  <c r="KH176" i="9"/>
  <c r="KH41" i="9"/>
  <c r="KE230" i="9" l="1"/>
  <c r="KE233" i="9" s="1"/>
  <c r="KE549" i="9"/>
  <c r="KH232" i="9"/>
  <c r="KH216" i="9"/>
  <c r="KH217" i="9"/>
  <c r="KH218" i="9" s="1"/>
  <c r="KH229" i="9" s="1"/>
  <c r="KF231" i="9"/>
  <c r="KI300" i="9"/>
  <c r="KG245" i="9"/>
  <c r="KI303" i="9"/>
  <c r="KI304" i="9"/>
  <c r="KI18" i="9"/>
  <c r="KI14" i="9"/>
  <c r="KJ10" i="9"/>
  <c r="KJ4" i="9"/>
  <c r="KI19" i="9"/>
  <c r="KF354" i="9" l="1"/>
  <c r="KF552" i="9"/>
  <c r="KI215" i="9"/>
  <c r="KI222" i="9"/>
  <c r="KH219" i="9"/>
  <c r="KG228" i="9"/>
  <c r="KF224" i="9"/>
  <c r="KF225" i="9" s="1"/>
  <c r="KJ145" i="9"/>
  <c r="KI42" i="9"/>
  <c r="KJ24" i="9"/>
  <c r="KI73" i="9"/>
  <c r="KI176" i="9"/>
  <c r="KI41" i="9"/>
  <c r="KI179" i="9"/>
  <c r="KJ17" i="9"/>
  <c r="KJ13" i="9"/>
  <c r="KJ8" i="9"/>
  <c r="KK3" i="9"/>
  <c r="KJ189" i="9"/>
  <c r="KJ22" i="9"/>
  <c r="KJ23" i="9" s="1"/>
  <c r="KJ9" i="9"/>
  <c r="KF230" i="9" l="1"/>
  <c r="KF233" i="9" s="1"/>
  <c r="KF549" i="9"/>
  <c r="KI216" i="9"/>
  <c r="KI217" i="9" s="1"/>
  <c r="KI218" i="9" s="1"/>
  <c r="KI229" i="9" s="1"/>
  <c r="KI232" i="9"/>
  <c r="KH220" i="9"/>
  <c r="KJ300" i="9"/>
  <c r="KH245" i="9"/>
  <c r="KJ303" i="9"/>
  <c r="KJ304" i="9"/>
  <c r="KJ14" i="9"/>
  <c r="KK10" i="9"/>
  <c r="KK4" i="9"/>
  <c r="KJ19" i="9"/>
  <c r="KJ18" i="9"/>
  <c r="KI219" i="9" l="1"/>
  <c r="KH221" i="9"/>
  <c r="KH223" i="9" s="1"/>
  <c r="KH226" i="9"/>
  <c r="KH227" i="9" s="1"/>
  <c r="KJ215" i="9"/>
  <c r="KJ222" i="9"/>
  <c r="KK145" i="9"/>
  <c r="KJ42" i="9"/>
  <c r="KK24" i="9"/>
  <c r="KJ73" i="9"/>
  <c r="KK17" i="9"/>
  <c r="KK13" i="9"/>
  <c r="KL3" i="9"/>
  <c r="KK8" i="9"/>
  <c r="KK189" i="9"/>
  <c r="KK9" i="9"/>
  <c r="KK22" i="9"/>
  <c r="KK23" i="9" s="1"/>
  <c r="KJ176" i="9"/>
  <c r="KJ179" i="9"/>
  <c r="KJ41" i="9"/>
  <c r="KI220" i="9" l="1"/>
  <c r="KH231" i="9"/>
  <c r="KJ216" i="9"/>
  <c r="KJ232" i="9"/>
  <c r="KK300" i="9"/>
  <c r="KK303" i="9"/>
  <c r="KK304" i="9"/>
  <c r="KK18" i="9"/>
  <c r="KK14" i="9"/>
  <c r="KK19" i="9"/>
  <c r="KL4" i="9"/>
  <c r="KL10" i="9"/>
  <c r="KI221" i="9" l="1"/>
  <c r="KI226" i="9"/>
  <c r="KI227" i="9" s="1"/>
  <c r="KH354" i="9"/>
  <c r="KH552" i="9"/>
  <c r="KK215" i="9"/>
  <c r="KK222" i="9"/>
  <c r="KI228" i="9"/>
  <c r="KH224" i="9"/>
  <c r="KH225" i="9" s="1"/>
  <c r="KL145" i="9"/>
  <c r="KK42" i="9"/>
  <c r="KK179" i="9"/>
  <c r="KL24" i="9"/>
  <c r="KK73" i="9"/>
  <c r="KK176" i="9"/>
  <c r="KK41" i="9"/>
  <c r="KL17" i="9"/>
  <c r="KL189" i="9"/>
  <c r="KM3" i="9"/>
  <c r="KL9" i="9"/>
  <c r="KL8" i="9"/>
  <c r="KL22" i="9"/>
  <c r="KL23" i="9" s="1"/>
  <c r="KL13" i="9"/>
  <c r="KI223" i="9" l="1"/>
  <c r="KI231" i="9"/>
  <c r="KI552" i="9" s="1"/>
  <c r="KH230" i="9"/>
  <c r="KH233" i="9" s="1"/>
  <c r="KH549" i="9"/>
  <c r="KK216" i="9"/>
  <c r="KK217" i="9" s="1"/>
  <c r="KK232" i="9"/>
  <c r="KL300" i="9"/>
  <c r="KL303" i="9"/>
  <c r="KL304" i="9"/>
  <c r="KL18" i="9"/>
  <c r="KL14" i="9"/>
  <c r="KL19" i="9"/>
  <c r="KM4" i="9"/>
  <c r="KM10" i="9"/>
  <c r="KJ228" i="9" l="1"/>
  <c r="KI224" i="9"/>
  <c r="KI225" i="9" s="1"/>
  <c r="KK218" i="9"/>
  <c r="KK219" i="9"/>
  <c r="KL215" i="9"/>
  <c r="KL222" i="9"/>
  <c r="KM145" i="9"/>
  <c r="KL42" i="9"/>
  <c r="KM24" i="9"/>
  <c r="KL73" i="9"/>
  <c r="KL176" i="9"/>
  <c r="KL179" i="9"/>
  <c r="KL41" i="9"/>
  <c r="KM17" i="9"/>
  <c r="KM13" i="9"/>
  <c r="KM189" i="9"/>
  <c r="KM8" i="9"/>
  <c r="KN3" i="9"/>
  <c r="KM22" i="9"/>
  <c r="KM23" i="9" s="1"/>
  <c r="KM9" i="9"/>
  <c r="KI230" i="9" l="1"/>
  <c r="KI233" i="9" s="1"/>
  <c r="KI549" i="9"/>
  <c r="KK220" i="9"/>
  <c r="KK221" i="9" s="1"/>
  <c r="KK223" i="9" s="1"/>
  <c r="KK229" i="9"/>
  <c r="KL216" i="9"/>
  <c r="KL217" i="9" s="1"/>
  <c r="KL218" i="9" s="1"/>
  <c r="KL229" i="9" s="1"/>
  <c r="KL232" i="9"/>
  <c r="KM300" i="9"/>
  <c r="KM303" i="9"/>
  <c r="KM304" i="9"/>
  <c r="KM14" i="9"/>
  <c r="KM19" i="9"/>
  <c r="KM18" i="9"/>
  <c r="KN4" i="9"/>
  <c r="KN10" i="9"/>
  <c r="KK226" i="9" l="1"/>
  <c r="KK227" i="9" s="1"/>
  <c r="KM215" i="9"/>
  <c r="KM222" i="9"/>
  <c r="KL219" i="9"/>
  <c r="KK231" i="9"/>
  <c r="KK552" i="9" s="1"/>
  <c r="KN145" i="9"/>
  <c r="KM42" i="9"/>
  <c r="KN24" i="9"/>
  <c r="KM73" i="9"/>
  <c r="KN17" i="9"/>
  <c r="KN13" i="9"/>
  <c r="KM41" i="9"/>
  <c r="KM176" i="9"/>
  <c r="KM179" i="9"/>
  <c r="KN189" i="9"/>
  <c r="KN9" i="9"/>
  <c r="KN8" i="9"/>
  <c r="KO3" i="9"/>
  <c r="KN22" i="9"/>
  <c r="KN23" i="9" s="1"/>
  <c r="KL228" i="9" l="1"/>
  <c r="KK224" i="9"/>
  <c r="KK225" i="9" s="1"/>
  <c r="KL220" i="9"/>
  <c r="KM216" i="9"/>
  <c r="KM232" i="9"/>
  <c r="KN300" i="9"/>
  <c r="KL245" i="9"/>
  <c r="KN303" i="9"/>
  <c r="KN304" i="9"/>
  <c r="KN14" i="9"/>
  <c r="KN19" i="9"/>
  <c r="KO10" i="9"/>
  <c r="KO4" i="9"/>
  <c r="KN18" i="9"/>
  <c r="KK230" i="9" l="1"/>
  <c r="KK233" i="9" s="1"/>
  <c r="KK549" i="9"/>
  <c r="KN215" i="9"/>
  <c r="KN222" i="9"/>
  <c r="KL221" i="9"/>
  <c r="KL223" i="9" s="1"/>
  <c r="KL226" i="9"/>
  <c r="KL227" i="9" s="1"/>
  <c r="KO145" i="9"/>
  <c r="KN42" i="9"/>
  <c r="KO24" i="9"/>
  <c r="KN73" i="9"/>
  <c r="KO13" i="9"/>
  <c r="KO17" i="9"/>
  <c r="KN176" i="9"/>
  <c r="KN179" i="9"/>
  <c r="KN41" i="9"/>
  <c r="KO189" i="9"/>
  <c r="KO9" i="9"/>
  <c r="KO22" i="9"/>
  <c r="KO23" i="9" s="1"/>
  <c r="KP3" i="9"/>
  <c r="KO8" i="9"/>
  <c r="KL231" i="9" l="1"/>
  <c r="KN232" i="9"/>
  <c r="KN216" i="9"/>
  <c r="KN217" i="9" s="1"/>
  <c r="KO300" i="9"/>
  <c r="KM245" i="9"/>
  <c r="KO303" i="9"/>
  <c r="KO304" i="9"/>
  <c r="KO18" i="9"/>
  <c r="KO14" i="9"/>
  <c r="KP10" i="9"/>
  <c r="KP4" i="9"/>
  <c r="KO19" i="9"/>
  <c r="KL354" i="9" l="1"/>
  <c r="KL552" i="9"/>
  <c r="KN218" i="9"/>
  <c r="KN229" i="9" s="1"/>
  <c r="KM228" i="9"/>
  <c r="KL224" i="9"/>
  <c r="KL225" i="9" s="1"/>
  <c r="KN219" i="9"/>
  <c r="KO215" i="9"/>
  <c r="KO222" i="9"/>
  <c r="KP145" i="9"/>
  <c r="KO42" i="9"/>
  <c r="KQ3" i="9"/>
  <c r="KQ4" i="9" s="1"/>
  <c r="KP24" i="9"/>
  <c r="KO73" i="9"/>
  <c r="KP17" i="9"/>
  <c r="KO179" i="9"/>
  <c r="KO41" i="9"/>
  <c r="KO176" i="9"/>
  <c r="KP8" i="9"/>
  <c r="KP189" i="9"/>
  <c r="KP22" i="9"/>
  <c r="KP23" i="9" s="1"/>
  <c r="KP9" i="9"/>
  <c r="KP13" i="9"/>
  <c r="KL230" i="9" l="1"/>
  <c r="KL233" i="9" s="1"/>
  <c r="KL549" i="9"/>
  <c r="KO232" i="9"/>
  <c r="KO216" i="9"/>
  <c r="KO217" i="9" s="1"/>
  <c r="KN220" i="9"/>
  <c r="KP300" i="9"/>
  <c r="KQ13" i="9"/>
  <c r="KQ10" i="9"/>
  <c r="KQ145" i="9"/>
  <c r="KN245" i="9"/>
  <c r="KP303" i="9"/>
  <c r="KP304" i="9"/>
  <c r="KQ24" i="9"/>
  <c r="KR3" i="9"/>
  <c r="KQ8" i="9"/>
  <c r="KQ9" i="9"/>
  <c r="KQ17" i="9"/>
  <c r="KQ22" i="9"/>
  <c r="KQ23" i="9" s="1"/>
  <c r="KQ189" i="9"/>
  <c r="G66" i="9"/>
  <c r="KP14" i="9"/>
  <c r="KP19" i="9"/>
  <c r="KP18" i="9"/>
  <c r="KO218" i="9" l="1"/>
  <c r="KO229" i="9" s="1"/>
  <c r="KN221" i="9"/>
  <c r="KN223" i="9" s="1"/>
  <c r="KN226" i="9"/>
  <c r="KN227" i="9" s="1"/>
  <c r="KO219" i="9"/>
  <c r="KP215" i="9"/>
  <c r="KP222" i="9"/>
  <c r="KQ304" i="9"/>
  <c r="KQ300" i="9"/>
  <c r="KQ303" i="9"/>
  <c r="KQ14" i="9"/>
  <c r="KP42" i="9"/>
  <c r="KQ18" i="9"/>
  <c r="KQ176" i="9" s="1"/>
  <c r="KQ19" i="9"/>
  <c r="KR4" i="9"/>
  <c r="KR10" i="9"/>
  <c r="KP73" i="9"/>
  <c r="G73" i="9" s="1"/>
  <c r="KP176" i="9"/>
  <c r="KP41" i="9"/>
  <c r="KP179" i="9"/>
  <c r="KO220" i="9" l="1"/>
  <c r="KO221" i="9" s="1"/>
  <c r="KO223" i="9" s="1"/>
  <c r="KN231" i="9"/>
  <c r="KQ215" i="9"/>
  <c r="KQ222" i="9"/>
  <c r="KP232" i="9"/>
  <c r="F232" i="9" s="1"/>
  <c r="KP216" i="9"/>
  <c r="KR13" i="9"/>
  <c r="KR145" i="9"/>
  <c r="KQ41" i="9"/>
  <c r="KQ179" i="9"/>
  <c r="KQ42" i="9"/>
  <c r="KR24" i="9"/>
  <c r="KS3" i="9"/>
  <c r="KR8" i="9"/>
  <c r="KR9" i="9"/>
  <c r="KR17" i="9"/>
  <c r="KR22" i="9"/>
  <c r="KR23" i="9" s="1"/>
  <c r="KR189" i="9"/>
  <c r="KO226" i="9" l="1"/>
  <c r="KO227" i="9" s="1"/>
  <c r="KN354" i="9"/>
  <c r="KN552" i="9"/>
  <c r="KQ216" i="9"/>
  <c r="KQ217" i="9" s="1"/>
  <c r="KQ218" i="9" s="1"/>
  <c r="KQ229" i="9" s="1"/>
  <c r="KQ232" i="9"/>
  <c r="KO228" i="9"/>
  <c r="KN224" i="9"/>
  <c r="KN225" i="9" s="1"/>
  <c r="KO231" i="9"/>
  <c r="KO552" i="9" s="1"/>
  <c r="KR14" i="9"/>
  <c r="KR300" i="9"/>
  <c r="KR304" i="9"/>
  <c r="KR303" i="9"/>
  <c r="KR19" i="9"/>
  <c r="KR18" i="9"/>
  <c r="KS4" i="9"/>
  <c r="KS10" i="9"/>
  <c r="KN230" i="9" l="1"/>
  <c r="KN233" i="9" s="1"/>
  <c r="KN549" i="9"/>
  <c r="KR215" i="9"/>
  <c r="KR222" i="9"/>
  <c r="KP228" i="9"/>
  <c r="KO224" i="9"/>
  <c r="KO225" i="9" s="1"/>
  <c r="KQ219" i="9"/>
  <c r="KS145" i="9"/>
  <c r="KS13" i="9"/>
  <c r="KR42" i="9"/>
  <c r="KS24" i="9"/>
  <c r="KT3" i="9"/>
  <c r="KS8" i="9"/>
  <c r="KS9" i="9"/>
  <c r="KS17" i="9"/>
  <c r="KS22" i="9"/>
  <c r="KS23" i="9" s="1"/>
  <c r="KS189" i="9"/>
  <c r="KR41" i="9"/>
  <c r="KR176" i="9"/>
  <c r="KR179" i="9"/>
  <c r="KO230" i="9" l="1"/>
  <c r="KO233" i="9" s="1"/>
  <c r="KO549" i="9"/>
  <c r="KQ220" i="9"/>
  <c r="KR216" i="9"/>
  <c r="KR217" i="9" s="1"/>
  <c r="KR232" i="9"/>
  <c r="KS300" i="9"/>
  <c r="KS14" i="9"/>
  <c r="KS304" i="9"/>
  <c r="KS303" i="9"/>
  <c r="KS19" i="9"/>
  <c r="KS18" i="9"/>
  <c r="KT4" i="9"/>
  <c r="KT10" i="9"/>
  <c r="KR218" i="9" l="1"/>
  <c r="KR229" i="9" s="1"/>
  <c r="KQ221" i="9"/>
  <c r="KQ223" i="9" s="1"/>
  <c r="KQ226" i="9"/>
  <c r="KQ227" i="9" s="1"/>
  <c r="KS215" i="9"/>
  <c r="KS222" i="9"/>
  <c r="KR219" i="9"/>
  <c r="KT145" i="9"/>
  <c r="KT13" i="9"/>
  <c r="KS42" i="9"/>
  <c r="KT24" i="9"/>
  <c r="KU3" i="9"/>
  <c r="KT8" i="9"/>
  <c r="KT9" i="9"/>
  <c r="KT17" i="9"/>
  <c r="KT22" i="9"/>
  <c r="KT23" i="9" s="1"/>
  <c r="KT189" i="9"/>
  <c r="KS41" i="9"/>
  <c r="KS176" i="9"/>
  <c r="KS179" i="9"/>
  <c r="KR220" i="9" l="1"/>
  <c r="KR221" i="9" s="1"/>
  <c r="KR223" i="9" s="1"/>
  <c r="KS216" i="9"/>
  <c r="KS232" i="9"/>
  <c r="KQ231" i="9"/>
  <c r="KQ552" i="9" s="1"/>
  <c r="KT303" i="9"/>
  <c r="KT300" i="9"/>
  <c r="KT14" i="9"/>
  <c r="KT304" i="9"/>
  <c r="KR245" i="9"/>
  <c r="KT19" i="9"/>
  <c r="KT18" i="9"/>
  <c r="KU4" i="9"/>
  <c r="KU10" i="9"/>
  <c r="KR226" i="9" l="1"/>
  <c r="KR227" i="9" s="1"/>
  <c r="KR228" i="9"/>
  <c r="KQ224" i="9"/>
  <c r="KQ225" i="9" s="1"/>
  <c r="KT215" i="9"/>
  <c r="KT222" i="9"/>
  <c r="KR231" i="9"/>
  <c r="KU13" i="9"/>
  <c r="KU145" i="9"/>
  <c r="KT42" i="9"/>
  <c r="KU24" i="9"/>
  <c r="KV3" i="9"/>
  <c r="KU8" i="9"/>
  <c r="KU9" i="9"/>
  <c r="KU17" i="9"/>
  <c r="KU22" i="9"/>
  <c r="KU23" i="9" s="1"/>
  <c r="KU189" i="9"/>
  <c r="KT41" i="9"/>
  <c r="KT176" i="9"/>
  <c r="KT179" i="9"/>
  <c r="KR354" i="9" l="1"/>
  <c r="KR552" i="9"/>
  <c r="KQ230" i="9"/>
  <c r="KQ233" i="9" s="1"/>
  <c r="KQ549" i="9"/>
  <c r="KS228" i="9"/>
  <c r="KR224" i="9"/>
  <c r="KR225" i="9" s="1"/>
  <c r="KT216" i="9"/>
  <c r="KT232" i="9"/>
  <c r="KU14" i="9"/>
  <c r="KU300" i="9"/>
  <c r="KU304" i="9"/>
  <c r="KU303" i="9"/>
  <c r="KS245" i="9"/>
  <c r="KU19" i="9"/>
  <c r="KU18" i="9"/>
  <c r="KV4" i="9"/>
  <c r="KV10" i="9"/>
  <c r="KR230" i="9" l="1"/>
  <c r="KR233" i="9" s="1"/>
  <c r="KR549" i="9"/>
  <c r="KU215" i="9"/>
  <c r="KU222" i="9"/>
  <c r="KT217" i="9"/>
  <c r="KV13" i="9"/>
  <c r="KV145" i="9"/>
  <c r="KU42" i="9"/>
  <c r="KV24" i="9"/>
  <c r="KW3" i="9"/>
  <c r="KV8" i="9"/>
  <c r="KV9" i="9"/>
  <c r="KV17" i="9"/>
  <c r="KV22" i="9"/>
  <c r="KV23" i="9" s="1"/>
  <c r="KV189" i="9"/>
  <c r="KU41" i="9"/>
  <c r="KU176" i="9"/>
  <c r="KU179" i="9"/>
  <c r="F60" i="9"/>
  <c r="F47" i="9"/>
  <c r="KT218" i="9" l="1"/>
  <c r="KT229" i="9" s="1"/>
  <c r="KU216" i="9"/>
  <c r="KU217" i="9" s="1"/>
  <c r="KU232" i="9"/>
  <c r="KT219" i="9"/>
  <c r="KV300" i="9"/>
  <c r="KV14" i="9"/>
  <c r="KV304" i="9"/>
  <c r="KV303" i="9"/>
  <c r="KT245" i="9"/>
  <c r="KV19" i="9"/>
  <c r="KV18" i="9"/>
  <c r="KW4" i="9"/>
  <c r="KW10" i="9"/>
  <c r="KU218" i="9" l="1"/>
  <c r="KU229" i="9" s="1"/>
  <c r="KT220" i="9"/>
  <c r="KV215" i="9"/>
  <c r="KV222" i="9"/>
  <c r="KU219" i="9"/>
  <c r="KW13" i="9"/>
  <c r="KW145" i="9"/>
  <c r="KV42" i="9"/>
  <c r="KW24" i="9"/>
  <c r="KX3" i="9"/>
  <c r="KW8" i="9"/>
  <c r="KW9" i="9"/>
  <c r="KW17" i="9"/>
  <c r="KW22" i="9"/>
  <c r="KW23" i="9" s="1"/>
  <c r="KW189" i="9"/>
  <c r="KV41" i="9"/>
  <c r="KV176" i="9"/>
  <c r="KV179" i="9"/>
  <c r="KT221" i="9" l="1"/>
  <c r="KT223" i="9" s="1"/>
  <c r="KT226" i="9"/>
  <c r="KT227" i="9" s="1"/>
  <c r="KU220" i="9"/>
  <c r="KV216" i="9"/>
  <c r="KV232" i="9"/>
  <c r="KW300" i="9"/>
  <c r="KW303" i="9"/>
  <c r="KW304" i="9"/>
  <c r="KW14" i="9"/>
  <c r="KW19" i="9"/>
  <c r="KW18" i="9"/>
  <c r="KX4" i="9"/>
  <c r="KX10" i="9"/>
  <c r="KW215" i="9" l="1"/>
  <c r="KW222" i="9"/>
  <c r="KU221" i="9"/>
  <c r="KU223" i="9" s="1"/>
  <c r="KU226" i="9"/>
  <c r="KU227" i="9" s="1"/>
  <c r="KT231" i="9"/>
  <c r="KX13" i="9"/>
  <c r="KX145" i="9"/>
  <c r="KW42" i="9"/>
  <c r="KX24" i="9"/>
  <c r="KY3" i="9"/>
  <c r="KX8" i="9"/>
  <c r="KX9" i="9"/>
  <c r="KX17" i="9"/>
  <c r="KX22" i="9"/>
  <c r="KX23" i="9" s="1"/>
  <c r="KX189" i="9"/>
  <c r="KW41" i="9"/>
  <c r="KW176" i="9"/>
  <c r="KW179" i="9"/>
  <c r="KT354" i="9" l="1"/>
  <c r="KT552" i="9"/>
  <c r="KU228" i="9"/>
  <c r="KT224" i="9"/>
  <c r="KT225" i="9" s="1"/>
  <c r="KU231" i="9"/>
  <c r="KU552" i="9" s="1"/>
  <c r="KW232" i="9"/>
  <c r="KW216" i="9"/>
  <c r="KW217" i="9" s="1"/>
  <c r="KX14" i="9"/>
  <c r="KX300" i="9"/>
  <c r="KX303" i="9"/>
  <c r="KX304" i="9"/>
  <c r="KX19" i="9"/>
  <c r="KX18" i="9"/>
  <c r="KY4" i="9"/>
  <c r="KY10" i="9"/>
  <c r="KT230" i="9" l="1"/>
  <c r="KT233" i="9" s="1"/>
  <c r="KT549" i="9"/>
  <c r="KW218" i="9"/>
  <c r="KW219" i="9"/>
  <c r="KV228" i="9"/>
  <c r="KU224" i="9"/>
  <c r="KU225" i="9" s="1"/>
  <c r="KX215" i="9"/>
  <c r="KX222" i="9"/>
  <c r="KY145" i="9"/>
  <c r="KY13" i="9"/>
  <c r="KX42" i="9"/>
  <c r="KY24" i="9"/>
  <c r="KZ3" i="9"/>
  <c r="KY8" i="9"/>
  <c r="KY9" i="9"/>
  <c r="KY17" i="9"/>
  <c r="KY22" i="9"/>
  <c r="KY23" i="9" s="1"/>
  <c r="KY189" i="9"/>
  <c r="KX41" i="9"/>
  <c r="KX176" i="9"/>
  <c r="KX179" i="9"/>
  <c r="H30" i="17"/>
  <c r="KU230" i="9" l="1"/>
  <c r="KU233" i="9" s="1"/>
  <c r="KU549" i="9"/>
  <c r="KW229" i="9"/>
  <c r="KW220" i="9"/>
  <c r="KX232" i="9"/>
  <c r="KX216" i="9"/>
  <c r="KX217" i="9" s="1"/>
  <c r="KY14" i="9"/>
  <c r="KY300" i="9"/>
  <c r="KY304" i="9"/>
  <c r="KY303" i="9"/>
  <c r="KY19" i="9"/>
  <c r="KY18" i="9"/>
  <c r="KZ4" i="9"/>
  <c r="KZ10" i="9"/>
  <c r="KX218" i="9" l="1"/>
  <c r="KY215" i="9"/>
  <c r="KY222" i="9"/>
  <c r="KW221" i="9"/>
  <c r="KW223" i="9" s="1"/>
  <c r="KW226" i="9"/>
  <c r="KW227" i="9" s="1"/>
  <c r="KX219" i="9"/>
  <c r="KZ13" i="9"/>
  <c r="KZ145" i="9"/>
  <c r="KY42" i="9"/>
  <c r="KZ24" i="9"/>
  <c r="LA3" i="9"/>
  <c r="KZ8" i="9"/>
  <c r="KZ9" i="9"/>
  <c r="KZ17" i="9"/>
  <c r="KZ22" i="9"/>
  <c r="KZ23" i="9" s="1"/>
  <c r="KZ189" i="9"/>
  <c r="KY41" i="9"/>
  <c r="KY176" i="9"/>
  <c r="KY179" i="9"/>
  <c r="C23" i="17"/>
  <c r="E23" i="17" s="1"/>
  <c r="F59" i="9"/>
  <c r="C14" i="17"/>
  <c r="E14" i="17" s="1"/>
  <c r="KX229" i="9" l="1"/>
  <c r="KW231" i="9"/>
  <c r="KW552" i="9" s="1"/>
  <c r="KY216" i="9"/>
  <c r="KY232" i="9"/>
  <c r="KX220" i="9"/>
  <c r="KZ14" i="9"/>
  <c r="KZ300" i="9"/>
  <c r="KZ304" i="9"/>
  <c r="KZ303" i="9"/>
  <c r="KX245" i="9"/>
  <c r="KZ19" i="9"/>
  <c r="KZ18" i="9"/>
  <c r="LA4" i="9"/>
  <c r="LA10" i="9"/>
  <c r="F61" i="9"/>
  <c r="KX221" i="9" l="1"/>
  <c r="KX223" i="9" s="1"/>
  <c r="KX226" i="9"/>
  <c r="KX227" i="9" s="1"/>
  <c r="KZ215" i="9"/>
  <c r="KZ222" i="9"/>
  <c r="KX228" i="9"/>
  <c r="KW224" i="9"/>
  <c r="KW225" i="9" s="1"/>
  <c r="LA13" i="9"/>
  <c r="LA145" i="9"/>
  <c r="KZ42" i="9"/>
  <c r="LA24" i="9"/>
  <c r="LB3" i="9"/>
  <c r="LA8" i="9"/>
  <c r="LA9" i="9"/>
  <c r="LA17" i="9"/>
  <c r="LA22" i="9"/>
  <c r="LA23" i="9" s="1"/>
  <c r="LA189" i="9"/>
  <c r="KZ41" i="9"/>
  <c r="KZ176" i="9"/>
  <c r="KZ179" i="9"/>
  <c r="KW230" i="9" l="1"/>
  <c r="KW233" i="9" s="1"/>
  <c r="KW549" i="9"/>
  <c r="KZ216" i="9"/>
  <c r="KZ217" i="9" s="1"/>
  <c r="KZ232" i="9"/>
  <c r="KX231" i="9"/>
  <c r="LA14" i="9"/>
  <c r="LA300" i="9"/>
  <c r="LA304" i="9"/>
  <c r="LA303" i="9"/>
  <c r="KY245" i="9"/>
  <c r="LA19" i="9"/>
  <c r="LA18" i="9"/>
  <c r="LB4" i="9"/>
  <c r="LB10" i="9"/>
  <c r="KX354" i="9" l="1"/>
  <c r="KX552" i="9"/>
  <c r="KZ218" i="9"/>
  <c r="KZ229" i="9" s="1"/>
  <c r="KZ219" i="9"/>
  <c r="KY228" i="9"/>
  <c r="KX224" i="9"/>
  <c r="KX225" i="9" s="1"/>
  <c r="LA215" i="9"/>
  <c r="LA222" i="9"/>
  <c r="LB145" i="9"/>
  <c r="LB13" i="9"/>
  <c r="LA42" i="9"/>
  <c r="LB24" i="9"/>
  <c r="LC3" i="9"/>
  <c r="LB8" i="9"/>
  <c r="LB9" i="9"/>
  <c r="LB17" i="9"/>
  <c r="LB22" i="9"/>
  <c r="LB23" i="9" s="1"/>
  <c r="LB189" i="9"/>
  <c r="LA41" i="9"/>
  <c r="LA176" i="9"/>
  <c r="LA179" i="9"/>
  <c r="KX230" i="9" l="1"/>
  <c r="KX233" i="9" s="1"/>
  <c r="KX549" i="9"/>
  <c r="LA216" i="9"/>
  <c r="LA232" i="9"/>
  <c r="KZ220" i="9"/>
  <c r="LA217" i="9"/>
  <c r="LA218" i="9" s="1"/>
  <c r="LA229" i="9" s="1"/>
  <c r="LB14" i="9"/>
  <c r="LB300" i="9"/>
  <c r="LB304" i="9"/>
  <c r="LB303" i="9"/>
  <c r="KZ245" i="9"/>
  <c r="LB19" i="9"/>
  <c r="LB18" i="9"/>
  <c r="LC4" i="9"/>
  <c r="LC10" i="9"/>
  <c r="LA219" i="9" l="1"/>
  <c r="KZ221" i="9"/>
  <c r="KZ223" i="9" s="1"/>
  <c r="KZ226" i="9"/>
  <c r="KZ227" i="9" s="1"/>
  <c r="LB215" i="9"/>
  <c r="LB222" i="9"/>
  <c r="LC145" i="9"/>
  <c r="LC13" i="9"/>
  <c r="LB42" i="9"/>
  <c r="LC24" i="9"/>
  <c r="LD3" i="9"/>
  <c r="LC8" i="9"/>
  <c r="LC9" i="9"/>
  <c r="LC17" i="9"/>
  <c r="LC22" i="9"/>
  <c r="LC23" i="9" s="1"/>
  <c r="LC189" i="9"/>
  <c r="LB41" i="9"/>
  <c r="LB176" i="9"/>
  <c r="LB179" i="9"/>
  <c r="LA220" i="9" l="1"/>
  <c r="KZ231" i="9"/>
  <c r="LB216" i="9"/>
  <c r="LB232" i="9"/>
  <c r="LA221" i="9"/>
  <c r="LA223" i="9" s="1"/>
  <c r="LA226" i="9"/>
  <c r="LA227" i="9" s="1"/>
  <c r="LC303" i="9"/>
  <c r="LC300" i="9"/>
  <c r="LC14" i="9"/>
  <c r="LC304" i="9"/>
  <c r="LC19" i="9"/>
  <c r="LC18" i="9"/>
  <c r="LD4" i="9"/>
  <c r="LD10" i="9"/>
  <c r="KZ354" i="9" l="1"/>
  <c r="KZ552" i="9"/>
  <c r="LC215" i="9"/>
  <c r="LC222" i="9"/>
  <c r="LA228" i="9"/>
  <c r="KZ224" i="9"/>
  <c r="KZ225" i="9" s="1"/>
  <c r="LA231" i="9"/>
  <c r="LA552" i="9" s="1"/>
  <c r="LD13" i="9"/>
  <c r="LD145" i="9"/>
  <c r="LC42" i="9"/>
  <c r="LD24" i="9"/>
  <c r="LE3" i="9"/>
  <c r="LD8" i="9"/>
  <c r="LD9" i="9"/>
  <c r="LD17" i="9"/>
  <c r="LD22" i="9"/>
  <c r="LD23" i="9" s="1"/>
  <c r="LD189" i="9"/>
  <c r="LC41" i="9"/>
  <c r="LC176" i="9"/>
  <c r="LC179" i="9"/>
  <c r="KZ230" i="9" l="1"/>
  <c r="KZ233" i="9" s="1"/>
  <c r="KZ549" i="9"/>
  <c r="LC216" i="9"/>
  <c r="LC217" i="9" s="1"/>
  <c r="LC232" i="9"/>
  <c r="LB228" i="9"/>
  <c r="LA224" i="9"/>
  <c r="LA225" i="9" s="1"/>
  <c r="LD14" i="9"/>
  <c r="LD300" i="9"/>
  <c r="LD303" i="9"/>
  <c r="LD304" i="9"/>
  <c r="LD19" i="9"/>
  <c r="LD18" i="9"/>
  <c r="LE4" i="9"/>
  <c r="LE10" i="9"/>
  <c r="LA230" i="9" l="1"/>
  <c r="LA233" i="9" s="1"/>
  <c r="LA549" i="9"/>
  <c r="LC218" i="9"/>
  <c r="LC229" i="9" s="1"/>
  <c r="LC219" i="9"/>
  <c r="LD215" i="9"/>
  <c r="LD222" i="9"/>
  <c r="LE13" i="9"/>
  <c r="LE145" i="9"/>
  <c r="LD42" i="9"/>
  <c r="LE24" i="9"/>
  <c r="LF3" i="9"/>
  <c r="LE8" i="9"/>
  <c r="LE9" i="9"/>
  <c r="LE17" i="9"/>
  <c r="LE22" i="9"/>
  <c r="LE23" i="9" s="1"/>
  <c r="LE189" i="9"/>
  <c r="LD41" i="9"/>
  <c r="LD176" i="9"/>
  <c r="LD179" i="9"/>
  <c r="LC220" i="9" l="1"/>
  <c r="LD216" i="9"/>
  <c r="LD217" i="9" s="1"/>
  <c r="LD232" i="9"/>
  <c r="LE14" i="9"/>
  <c r="LE300" i="9"/>
  <c r="LE304" i="9"/>
  <c r="LE303" i="9"/>
  <c r="LE19" i="9"/>
  <c r="LE18" i="9"/>
  <c r="LF4" i="9"/>
  <c r="LF10" i="9"/>
  <c r="LD218" i="9" l="1"/>
  <c r="LD229" i="9" s="1"/>
  <c r="LD219" i="9"/>
  <c r="LE215" i="9"/>
  <c r="LE222" i="9"/>
  <c r="LC221" i="9"/>
  <c r="LC223" i="9" s="1"/>
  <c r="LC226" i="9"/>
  <c r="LC227" i="9" s="1"/>
  <c r="LF13" i="9"/>
  <c r="LF145" i="9"/>
  <c r="LE42" i="9"/>
  <c r="LF24" i="9"/>
  <c r="LG3" i="9"/>
  <c r="LF8" i="9"/>
  <c r="LF9" i="9"/>
  <c r="LF17" i="9"/>
  <c r="LF22" i="9"/>
  <c r="LF23" i="9" s="1"/>
  <c r="LF189" i="9"/>
  <c r="LE41" i="9"/>
  <c r="LE176" i="9"/>
  <c r="LE179" i="9"/>
  <c r="LE216" i="9" l="1"/>
  <c r="LE232" i="9"/>
  <c r="LD220" i="9"/>
  <c r="LC231" i="9"/>
  <c r="LC552" i="9" s="1"/>
  <c r="LF14" i="9"/>
  <c r="LF300" i="9"/>
  <c r="LF304" i="9"/>
  <c r="LF303" i="9"/>
  <c r="LD245" i="9"/>
  <c r="LF19" i="9"/>
  <c r="LF18" i="9"/>
  <c r="LG4" i="9"/>
  <c r="LG10" i="9"/>
  <c r="LD228" i="9" l="1"/>
  <c r="LC224" i="9"/>
  <c r="LC225" i="9" s="1"/>
  <c r="LD221" i="9"/>
  <c r="LD223" i="9" s="1"/>
  <c r="LD226" i="9"/>
  <c r="LD227" i="9" s="1"/>
  <c r="LF215" i="9"/>
  <c r="LF222" i="9"/>
  <c r="LG13" i="9"/>
  <c r="LG304" i="9" s="1"/>
  <c r="LG145" i="9"/>
  <c r="LF42" i="9"/>
  <c r="LG24" i="9"/>
  <c r="LH3" i="9"/>
  <c r="LG8" i="9"/>
  <c r="LG9" i="9"/>
  <c r="LG17" i="9"/>
  <c r="LG22" i="9"/>
  <c r="LG23" i="9" s="1"/>
  <c r="LG189" i="9"/>
  <c r="LF41" i="9"/>
  <c r="LF176" i="9"/>
  <c r="LF179" i="9"/>
  <c r="LC230" i="9" l="1"/>
  <c r="LC233" i="9" s="1"/>
  <c r="LC549" i="9"/>
  <c r="LD231" i="9"/>
  <c r="LF232" i="9"/>
  <c r="LF216" i="9"/>
  <c r="LF217" i="9" s="1"/>
  <c r="LG303" i="9"/>
  <c r="LG300" i="9"/>
  <c r="LG14" i="9"/>
  <c r="LE245" i="9"/>
  <c r="LG19" i="9"/>
  <c r="LG18" i="9"/>
  <c r="LH4" i="9"/>
  <c r="LH10" i="9"/>
  <c r="LD354" i="9" l="1"/>
  <c r="LD552" i="9"/>
  <c r="LF218" i="9"/>
  <c r="LF229" i="9" s="1"/>
  <c r="LE228" i="9"/>
  <c r="LD224" i="9"/>
  <c r="LD225" i="9" s="1"/>
  <c r="LF219" i="9"/>
  <c r="LG215" i="9"/>
  <c r="LG222" i="9"/>
  <c r="LH13" i="9"/>
  <c r="LH145" i="9"/>
  <c r="LG42" i="9"/>
  <c r="LH24" i="9"/>
  <c r="LI3" i="9"/>
  <c r="LH8" i="9"/>
  <c r="LH9" i="9"/>
  <c r="LH17" i="9"/>
  <c r="LH22" i="9"/>
  <c r="LH23" i="9" s="1"/>
  <c r="LH189" i="9"/>
  <c r="LG41" i="9"/>
  <c r="LG176" i="9"/>
  <c r="LG179" i="9"/>
  <c r="LD230" i="9" l="1"/>
  <c r="LD233" i="9" s="1"/>
  <c r="LD549" i="9"/>
  <c r="LG216" i="9"/>
  <c r="LG217" i="9" s="1"/>
  <c r="LG232" i="9"/>
  <c r="LF220" i="9"/>
  <c r="LH300" i="9"/>
  <c r="LH14" i="9"/>
  <c r="LH304" i="9"/>
  <c r="LH303" i="9"/>
  <c r="LF245" i="9"/>
  <c r="LH19" i="9"/>
  <c r="LH18" i="9"/>
  <c r="LI4" i="9"/>
  <c r="LI10" i="9"/>
  <c r="LG218" i="9" l="1"/>
  <c r="LG229" i="9" s="1"/>
  <c r="LG219" i="9"/>
  <c r="LH215" i="9"/>
  <c r="LH222" i="9"/>
  <c r="LF221" i="9"/>
  <c r="LF223" i="9" s="1"/>
  <c r="LF226" i="9"/>
  <c r="LF227" i="9" s="1"/>
  <c r="LI145" i="9"/>
  <c r="LI13" i="9"/>
  <c r="LH42" i="9"/>
  <c r="LI24" i="9"/>
  <c r="LJ3" i="9"/>
  <c r="LI8" i="9"/>
  <c r="LI9" i="9"/>
  <c r="LI17" i="9"/>
  <c r="LI22" i="9"/>
  <c r="LI23" i="9" s="1"/>
  <c r="LI189" i="9"/>
  <c r="LH41" i="9"/>
  <c r="LH176" i="9"/>
  <c r="LH179" i="9"/>
  <c r="LF231" i="9" l="1"/>
  <c r="LG220" i="9"/>
  <c r="LH216" i="9"/>
  <c r="LH232" i="9"/>
  <c r="LI14" i="9"/>
  <c r="LI300" i="9"/>
  <c r="LI304" i="9"/>
  <c r="LI303" i="9"/>
  <c r="LI19" i="9"/>
  <c r="LI18" i="9"/>
  <c r="LJ4" i="9"/>
  <c r="LJ10" i="9"/>
  <c r="LF354" i="9" l="1"/>
  <c r="LF552" i="9"/>
  <c r="LG221" i="9"/>
  <c r="LG223" i="9" s="1"/>
  <c r="LG226" i="9"/>
  <c r="LG227" i="9" s="1"/>
  <c r="LG228" i="9"/>
  <c r="LF224" i="9"/>
  <c r="LF225" i="9" s="1"/>
  <c r="LI215" i="9"/>
  <c r="LI222" i="9"/>
  <c r="LJ145" i="9"/>
  <c r="LJ13" i="9"/>
  <c r="LI42" i="9"/>
  <c r="LJ24" i="9"/>
  <c r="LK3" i="9"/>
  <c r="LJ8" i="9"/>
  <c r="LJ9" i="9"/>
  <c r="LJ17" i="9"/>
  <c r="LJ22" i="9"/>
  <c r="LJ23" i="9" s="1"/>
  <c r="LJ189" i="9"/>
  <c r="LI41" i="9"/>
  <c r="LI176" i="9"/>
  <c r="LI179" i="9"/>
  <c r="LF230" i="9" l="1"/>
  <c r="LF233" i="9" s="1"/>
  <c r="LF549" i="9"/>
  <c r="LG231" i="9"/>
  <c r="LG552" i="9" s="1"/>
  <c r="LI216" i="9"/>
  <c r="LI217" i="9" s="1"/>
  <c r="LI232" i="9"/>
  <c r="LJ14" i="9"/>
  <c r="LJ300" i="9"/>
  <c r="LJ304" i="9"/>
  <c r="LJ303" i="9"/>
  <c r="LJ19" i="9"/>
  <c r="LJ18" i="9"/>
  <c r="LK4" i="9"/>
  <c r="LK10" i="9"/>
  <c r="LI218" i="9" l="1"/>
  <c r="LH228" i="9"/>
  <c r="LG224" i="9"/>
  <c r="LG225" i="9" s="1"/>
  <c r="LI219" i="9"/>
  <c r="LJ215" i="9"/>
  <c r="LJ222" i="9"/>
  <c r="LK13" i="9"/>
  <c r="LK145" i="9"/>
  <c r="LJ42" i="9"/>
  <c r="LK24" i="9"/>
  <c r="LL3" i="9"/>
  <c r="LK8" i="9"/>
  <c r="LK9" i="9"/>
  <c r="LK17" i="9"/>
  <c r="LK22" i="9"/>
  <c r="LK23" i="9" s="1"/>
  <c r="LK189" i="9"/>
  <c r="LJ41" i="9"/>
  <c r="LJ176" i="9"/>
  <c r="LJ179" i="9"/>
  <c r="LG230" i="9" l="1"/>
  <c r="LG233" i="9" s="1"/>
  <c r="LG549" i="9"/>
  <c r="LI229" i="9"/>
  <c r="LI220" i="9"/>
  <c r="LJ216" i="9"/>
  <c r="LJ217" i="9" s="1"/>
  <c r="LJ232" i="9"/>
  <c r="LK14" i="9"/>
  <c r="LK300" i="9"/>
  <c r="LK304" i="9"/>
  <c r="LK303" i="9"/>
  <c r="LK19" i="9"/>
  <c r="LK18" i="9"/>
  <c r="LL4" i="9"/>
  <c r="LL10" i="9"/>
  <c r="LJ218" i="9" l="1"/>
  <c r="LI221" i="9"/>
  <c r="LI223" i="9" s="1"/>
  <c r="LI226" i="9"/>
  <c r="LI227" i="9" s="1"/>
  <c r="LK215" i="9"/>
  <c r="LK222" i="9"/>
  <c r="LJ219" i="9"/>
  <c r="LL145" i="9"/>
  <c r="LL13" i="9"/>
  <c r="LK42" i="9"/>
  <c r="LL24" i="9"/>
  <c r="LM3" i="9"/>
  <c r="LL8" i="9"/>
  <c r="LL9" i="9"/>
  <c r="LL17" i="9"/>
  <c r="LL22" i="9"/>
  <c r="LL23" i="9" s="1"/>
  <c r="LL189" i="9"/>
  <c r="LK41" i="9"/>
  <c r="LK176" i="9"/>
  <c r="LK179" i="9"/>
  <c r="LJ229" i="9" l="1"/>
  <c r="LK216" i="9"/>
  <c r="LK232" i="9"/>
  <c r="LI231" i="9"/>
  <c r="LI552" i="9" s="1"/>
  <c r="LJ220" i="9"/>
  <c r="LL303" i="9"/>
  <c r="LL300" i="9"/>
  <c r="LL304" i="9"/>
  <c r="LL14" i="9"/>
  <c r="LJ245" i="9"/>
  <c r="LL19" i="9"/>
  <c r="LL18" i="9"/>
  <c r="LM4" i="9"/>
  <c r="LM10" i="9"/>
  <c r="LJ221" i="9" l="1"/>
  <c r="LJ223" i="9" s="1"/>
  <c r="LJ226" i="9"/>
  <c r="LJ227" i="9" s="1"/>
  <c r="LJ228" i="9"/>
  <c r="LI224" i="9"/>
  <c r="LI225" i="9" s="1"/>
  <c r="LL215" i="9"/>
  <c r="LL222" i="9"/>
  <c r="LM145" i="9"/>
  <c r="LM13" i="9"/>
  <c r="LL42" i="9"/>
  <c r="LM24" i="9"/>
  <c r="LN3" i="9"/>
  <c r="LM8" i="9"/>
  <c r="LM9" i="9"/>
  <c r="LM17" i="9"/>
  <c r="LM22" i="9"/>
  <c r="LM23" i="9" s="1"/>
  <c r="LM189" i="9"/>
  <c r="LL41" i="9"/>
  <c r="LL176" i="9"/>
  <c r="LL179" i="9"/>
  <c r="LI230" i="9" l="1"/>
  <c r="LI233" i="9" s="1"/>
  <c r="LI549" i="9"/>
  <c r="LL216" i="9"/>
  <c r="LL217" i="9" s="1"/>
  <c r="LL232" i="9"/>
  <c r="LJ231" i="9"/>
  <c r="LM303" i="9"/>
  <c r="LM300" i="9"/>
  <c r="LM304" i="9"/>
  <c r="LM14" i="9"/>
  <c r="LK245" i="9"/>
  <c r="LM19" i="9"/>
  <c r="LM18" i="9"/>
  <c r="LN4" i="9"/>
  <c r="LN10" i="9"/>
  <c r="LJ354" i="9" l="1"/>
  <c r="LJ552" i="9"/>
  <c r="LL218" i="9"/>
  <c r="LL229" i="9" s="1"/>
  <c r="LL219" i="9"/>
  <c r="LK228" i="9"/>
  <c r="LJ224" i="9"/>
  <c r="LJ225" i="9" s="1"/>
  <c r="LM215" i="9"/>
  <c r="LM222" i="9"/>
  <c r="LN145" i="9"/>
  <c r="LN13" i="9"/>
  <c r="LM42" i="9"/>
  <c r="LN24" i="9"/>
  <c r="LO3" i="9"/>
  <c r="LN8" i="9"/>
  <c r="LN9" i="9"/>
  <c r="LN17" i="9"/>
  <c r="LN22" i="9"/>
  <c r="LN23" i="9" s="1"/>
  <c r="LN189" i="9"/>
  <c r="LM41" i="9"/>
  <c r="LM176" i="9"/>
  <c r="LM179" i="9"/>
  <c r="LJ230" i="9" l="1"/>
  <c r="LJ233" i="9" s="1"/>
  <c r="LJ549" i="9"/>
  <c r="LM216" i="9"/>
  <c r="LM232" i="9"/>
  <c r="LL220" i="9"/>
  <c r="LN14" i="9"/>
  <c r="LN300" i="9"/>
  <c r="LN304" i="9"/>
  <c r="LN303" i="9"/>
  <c r="LL245" i="9"/>
  <c r="LN19" i="9"/>
  <c r="LN18" i="9"/>
  <c r="LO4" i="9"/>
  <c r="LO10" i="9"/>
  <c r="LL221" i="9" l="1"/>
  <c r="LL223" i="9" s="1"/>
  <c r="LL226" i="9"/>
  <c r="LL227" i="9" s="1"/>
  <c r="LM217" i="9"/>
  <c r="LN215" i="9"/>
  <c r="LN222" i="9"/>
  <c r="LO13" i="9"/>
  <c r="LO145" i="9"/>
  <c r="LN42" i="9"/>
  <c r="LO24" i="9"/>
  <c r="LP3" i="9"/>
  <c r="LO8" i="9"/>
  <c r="LO9" i="9"/>
  <c r="LO17" i="9"/>
  <c r="LO22" i="9"/>
  <c r="LO23" i="9" s="1"/>
  <c r="LO189" i="9"/>
  <c r="LN41" i="9"/>
  <c r="LN176" i="9"/>
  <c r="LN179" i="9"/>
  <c r="LL231" i="9" l="1"/>
  <c r="LM218" i="9"/>
  <c r="LM229" i="9" s="1"/>
  <c r="LN216" i="9"/>
  <c r="LN232" i="9"/>
  <c r="LM219" i="9"/>
  <c r="LO303" i="9"/>
  <c r="LO300" i="9"/>
  <c r="LO304" i="9"/>
  <c r="LO14" i="9"/>
  <c r="LO19" i="9"/>
  <c r="LO18" i="9"/>
  <c r="LP4" i="9"/>
  <c r="LP10" i="9"/>
  <c r="LM220" i="9" l="1"/>
  <c r="LL354" i="9"/>
  <c r="LL552" i="9"/>
  <c r="LM221" i="9"/>
  <c r="LM223" i="9" s="1"/>
  <c r="LM226" i="9"/>
  <c r="LM227" i="9" s="1"/>
  <c r="LM228" i="9"/>
  <c r="LL224" i="9"/>
  <c r="LL225" i="9" s="1"/>
  <c r="LO215" i="9"/>
  <c r="LO222" i="9"/>
  <c r="LP145" i="9"/>
  <c r="LP13" i="9"/>
  <c r="LO42" i="9"/>
  <c r="LP24" i="9"/>
  <c r="LQ3" i="9"/>
  <c r="LP8" i="9"/>
  <c r="LP9" i="9"/>
  <c r="LP17" i="9"/>
  <c r="LP22" i="9"/>
  <c r="LP23" i="9" s="1"/>
  <c r="LP189" i="9"/>
  <c r="LO41" i="9"/>
  <c r="LO176" i="9"/>
  <c r="LO179" i="9"/>
  <c r="LL230" i="9" l="1"/>
  <c r="LL233" i="9" s="1"/>
  <c r="LL549" i="9"/>
  <c r="LO216" i="9"/>
  <c r="LO232" i="9"/>
  <c r="LO217" i="9"/>
  <c r="LO218" i="9" s="1"/>
  <c r="LO229" i="9" s="1"/>
  <c r="LM231" i="9"/>
  <c r="LM552" i="9" s="1"/>
  <c r="LP303" i="9"/>
  <c r="LP300" i="9"/>
  <c r="LP14" i="9"/>
  <c r="LP304" i="9"/>
  <c r="LP19" i="9"/>
  <c r="LP18" i="9"/>
  <c r="LQ4" i="9"/>
  <c r="LQ10" i="9"/>
  <c r="LO219" i="9" l="1"/>
  <c r="LN228" i="9"/>
  <c r="LM224" i="9"/>
  <c r="LM225" i="9" s="1"/>
  <c r="LP215" i="9"/>
  <c r="LP222" i="9"/>
  <c r="LQ145" i="9"/>
  <c r="LQ13" i="9"/>
  <c r="LP42" i="9"/>
  <c r="LQ24" i="9"/>
  <c r="LR3" i="9"/>
  <c r="LQ8" i="9"/>
  <c r="LQ9" i="9"/>
  <c r="LQ17" i="9"/>
  <c r="LQ22" i="9"/>
  <c r="LQ23" i="9" s="1"/>
  <c r="LQ189" i="9"/>
  <c r="LP41" i="9"/>
  <c r="LP176" i="9"/>
  <c r="LP179" i="9"/>
  <c r="LM230" i="9" l="1"/>
  <c r="LM233" i="9" s="1"/>
  <c r="LM549" i="9"/>
  <c r="LP216" i="9"/>
  <c r="LP217" i="9" s="1"/>
  <c r="LP232" i="9"/>
  <c r="LO220" i="9"/>
  <c r="LQ303" i="9"/>
  <c r="LQ300" i="9"/>
  <c r="LQ14" i="9"/>
  <c r="LQ304" i="9"/>
  <c r="LQ19" i="9"/>
  <c r="LQ18" i="9"/>
  <c r="LR4" i="9"/>
  <c r="LR10" i="9"/>
  <c r="LP218" i="9" l="1"/>
  <c r="LP229" i="9" s="1"/>
  <c r="LP219" i="9"/>
  <c r="LQ215" i="9"/>
  <c r="LQ222" i="9"/>
  <c r="LO221" i="9"/>
  <c r="LO223" i="9" s="1"/>
  <c r="LO226" i="9"/>
  <c r="LO227" i="9" s="1"/>
  <c r="LR145" i="9"/>
  <c r="LR13" i="9"/>
  <c r="LQ42" i="9"/>
  <c r="LR24" i="9"/>
  <c r="LS3" i="9"/>
  <c r="LR8" i="9"/>
  <c r="LR9" i="9"/>
  <c r="LR17" i="9"/>
  <c r="LR22" i="9"/>
  <c r="LR23" i="9" s="1"/>
  <c r="LR189" i="9"/>
  <c r="LQ41" i="9"/>
  <c r="LQ176" i="9"/>
  <c r="LQ179" i="9"/>
  <c r="LQ216" i="9" l="1"/>
  <c r="LQ232" i="9"/>
  <c r="LO231" i="9"/>
  <c r="LO552" i="9" s="1"/>
  <c r="LP220" i="9"/>
  <c r="LR303" i="9"/>
  <c r="LR300" i="9"/>
  <c r="LR14" i="9"/>
  <c r="LR304" i="9"/>
  <c r="LP245" i="9"/>
  <c r="LR19" i="9"/>
  <c r="LR18" i="9"/>
  <c r="LS4" i="9"/>
  <c r="LS10" i="9"/>
  <c r="LP221" i="9" l="1"/>
  <c r="LP223" i="9" s="1"/>
  <c r="LP226" i="9"/>
  <c r="LP227" i="9" s="1"/>
  <c r="LP228" i="9"/>
  <c r="LO224" i="9"/>
  <c r="LO225" i="9" s="1"/>
  <c r="LR215" i="9"/>
  <c r="LR222" i="9"/>
  <c r="LS145" i="9"/>
  <c r="LS13" i="9"/>
  <c r="LR42" i="9"/>
  <c r="LS24" i="9"/>
  <c r="LT3" i="9"/>
  <c r="LS8" i="9"/>
  <c r="LS9" i="9"/>
  <c r="LS17" i="9"/>
  <c r="LS22" i="9"/>
  <c r="LS23" i="9" s="1"/>
  <c r="LS189" i="9"/>
  <c r="LR41" i="9"/>
  <c r="LR176" i="9"/>
  <c r="LR179" i="9"/>
  <c r="LO230" i="9" l="1"/>
  <c r="LO233" i="9" s="1"/>
  <c r="LO549" i="9"/>
  <c r="LP231" i="9"/>
  <c r="LR216" i="9"/>
  <c r="LR217" i="9" s="1"/>
  <c r="LR218" i="9" s="1"/>
  <c r="LR229" i="9" s="1"/>
  <c r="LR232" i="9"/>
  <c r="LS303" i="9"/>
  <c r="LS300" i="9"/>
  <c r="LS14" i="9"/>
  <c r="LS304" i="9"/>
  <c r="LQ245" i="9"/>
  <c r="LS19" i="9"/>
  <c r="LS18" i="9"/>
  <c r="LT4" i="9"/>
  <c r="LT10" i="9"/>
  <c r="LP354" i="9" l="1"/>
  <c r="LP552" i="9"/>
  <c r="LQ228" i="9"/>
  <c r="LP224" i="9"/>
  <c r="LP225" i="9" s="1"/>
  <c r="LS215" i="9"/>
  <c r="LS222" i="9"/>
  <c r="LR219" i="9"/>
  <c r="LT13" i="9"/>
  <c r="LT145" i="9"/>
  <c r="LS42" i="9"/>
  <c r="LT24" i="9"/>
  <c r="LT8" i="9"/>
  <c r="LT9" i="9"/>
  <c r="LT17" i="9"/>
  <c r="LT22" i="9"/>
  <c r="LT23" i="9" s="1"/>
  <c r="LT189" i="9"/>
  <c r="LS41" i="9"/>
  <c r="LS176" i="9"/>
  <c r="LS179" i="9"/>
  <c r="LP230" i="9" l="1"/>
  <c r="LP233" i="9" s="1"/>
  <c r="LP549" i="9"/>
  <c r="LR220" i="9"/>
  <c r="LS216" i="9"/>
  <c r="LS217" i="9" s="1"/>
  <c r="LS232" i="9"/>
  <c r="LT14" i="9"/>
  <c r="LT300" i="9"/>
  <c r="LT304" i="9"/>
  <c r="LT303" i="9"/>
  <c r="LR245" i="9"/>
  <c r="LT19" i="9"/>
  <c r="LT18" i="9"/>
  <c r="LT42" i="9" s="1"/>
  <c r="LS218" i="9" l="1"/>
  <c r="LS229" i="9" s="1"/>
  <c r="LS219" i="9"/>
  <c r="LT215" i="9"/>
  <c r="H215" i="9" s="1"/>
  <c r="LT222" i="9"/>
  <c r="LR221" i="9"/>
  <c r="LR223" i="9" s="1"/>
  <c r="LR226" i="9"/>
  <c r="LR227" i="9" s="1"/>
  <c r="LT41" i="9"/>
  <c r="LT176" i="9"/>
  <c r="LT179" i="9"/>
  <c r="LR231" i="9" l="1"/>
  <c r="LT216" i="9"/>
  <c r="H216" i="9" s="1"/>
  <c r="H222" i="9"/>
  <c r="LT232" i="9"/>
  <c r="H232" i="9" s="1"/>
  <c r="LS220" i="9"/>
  <c r="JA179" i="9"/>
  <c r="J230" i="9" l="1"/>
  <c r="J233" i="9" s="1"/>
  <c r="J549" i="9"/>
  <c r="LR354" i="9"/>
  <c r="LR552" i="9"/>
  <c r="LS221" i="9"/>
  <c r="LS223" i="9" s="1"/>
  <c r="LS226" i="9"/>
  <c r="LS227" i="9" s="1"/>
  <c r="LS228" i="9"/>
  <c r="LR224" i="9"/>
  <c r="LR225" i="9" s="1"/>
  <c r="U179" i="9"/>
  <c r="LR230" i="9" l="1"/>
  <c r="LR233" i="9" s="1"/>
  <c r="LR549" i="9"/>
  <c r="LS231" i="9"/>
  <c r="LS552" i="9" s="1"/>
  <c r="I445" i="9"/>
  <c r="I423" i="9"/>
  <c r="I364" i="9"/>
  <c r="LT228" i="9" l="1"/>
  <c r="LS224" i="9"/>
  <c r="LS225" i="9" s="1"/>
  <c r="I460" i="9"/>
  <c r="LS230" i="9" l="1"/>
  <c r="LS233" i="9" s="1"/>
  <c r="LS549" i="9"/>
  <c r="J445" i="9"/>
  <c r="J364" i="9"/>
  <c r="J423" i="9"/>
  <c r="J460" i="9" l="1"/>
  <c r="K364" i="9" l="1"/>
  <c r="K445" i="9"/>
  <c r="K423" i="9"/>
  <c r="K460" i="9" l="1"/>
  <c r="L423" i="9" l="1"/>
  <c r="L364" i="9"/>
  <c r="L445" i="9"/>
  <c r="L460" i="9" l="1"/>
  <c r="M445" i="9" l="1"/>
  <c r="M423" i="9"/>
  <c r="M364" i="9"/>
  <c r="M460" i="9" l="1"/>
  <c r="N445" i="9"/>
  <c r="N364" i="9"/>
  <c r="N423" i="9"/>
  <c r="N460" i="9" l="1"/>
  <c r="I471" i="9" l="1"/>
  <c r="J471" i="9" l="1"/>
  <c r="K471" i="9" l="1"/>
  <c r="L471" i="9" l="1"/>
  <c r="M471" i="9" l="1"/>
  <c r="O471" i="9" l="1"/>
  <c r="P471" i="9" l="1"/>
  <c r="Q471" i="9" l="1"/>
  <c r="R471" i="9" l="1"/>
  <c r="S471" i="9" l="1"/>
  <c r="T471" i="9" l="1"/>
  <c r="I192" i="9" l="1"/>
  <c r="I376" i="9" l="1"/>
  <c r="J188" i="9"/>
  <c r="I443" i="9" l="1"/>
  <c r="I467" i="9"/>
  <c r="J192" i="9"/>
  <c r="J197" i="9"/>
  <c r="J199" i="9" l="1"/>
  <c r="J200" i="9" s="1"/>
  <c r="J194" i="9"/>
  <c r="J376" i="9"/>
  <c r="K188" i="9"/>
  <c r="K192" i="9" l="1"/>
  <c r="K197" i="9"/>
  <c r="J443" i="9"/>
  <c r="J467" i="9"/>
  <c r="K199" i="9" l="1"/>
  <c r="K200" i="9" s="1"/>
  <c r="L188" i="9"/>
  <c r="L192" i="9" s="1"/>
  <c r="K376" i="9"/>
  <c r="K194" i="9"/>
  <c r="K467" i="9" l="1"/>
  <c r="K443" i="9"/>
  <c r="L197" i="9"/>
  <c r="L199" i="9" l="1"/>
  <c r="L200" i="9" s="1"/>
  <c r="U471" i="9" l="1"/>
  <c r="V471" i="9" l="1"/>
  <c r="W471" i="9" l="1"/>
  <c r="X471" i="9"/>
  <c r="Y471" i="9" l="1"/>
  <c r="Z471" i="9" l="1"/>
  <c r="I52" i="20" l="1"/>
  <c r="H50" i="19"/>
  <c r="I50" i="19"/>
  <c r="J50" i="19"/>
  <c r="K50" i="19"/>
  <c r="AA471" i="9"/>
  <c r="I469" i="9" l="1"/>
  <c r="AH433" i="9" l="1"/>
  <c r="AH94" i="9"/>
  <c r="AH98" i="9" s="1"/>
  <c r="AI433" i="9" l="1"/>
  <c r="AI94" i="9"/>
  <c r="AI98" i="9" s="1"/>
  <c r="AH470" i="9"/>
  <c r="AI470" i="9" l="1"/>
  <c r="AJ433" i="9" l="1"/>
  <c r="AJ94" i="9"/>
  <c r="AJ98" i="9" s="1"/>
  <c r="AK433" i="9" l="1"/>
  <c r="AK94" i="9"/>
  <c r="AK98" i="9" s="1"/>
  <c r="AJ470" i="9"/>
  <c r="AK470" i="9" l="1"/>
  <c r="AL94" i="9"/>
  <c r="AL98" i="9" s="1"/>
  <c r="AL433" i="9"/>
  <c r="AM94" i="9" l="1"/>
  <c r="AM98" i="9" s="1"/>
  <c r="AM433" i="9"/>
  <c r="AL470" i="9"/>
  <c r="AM470" i="9" l="1"/>
  <c r="AN94" i="9" l="1"/>
  <c r="AN98" i="9" s="1"/>
  <c r="AN433" i="9"/>
  <c r="AN470" i="9" l="1"/>
  <c r="AO94" i="9"/>
  <c r="AO98" i="9" s="1"/>
  <c r="AO433" i="9"/>
  <c r="AO470" i="9" l="1"/>
  <c r="AP94" i="9"/>
  <c r="AP98" i="9" s="1"/>
  <c r="AP433" i="9"/>
  <c r="AP470" i="9" l="1"/>
  <c r="AQ433" i="9"/>
  <c r="AQ94" i="9"/>
  <c r="AQ98" i="9" s="1"/>
  <c r="AQ470" i="9" l="1"/>
  <c r="AR433" i="9"/>
  <c r="AR94" i="9"/>
  <c r="AR98" i="9" s="1"/>
  <c r="AR470" i="9" l="1"/>
  <c r="AS94" i="9"/>
  <c r="AS98" i="9" s="1"/>
  <c r="AS433" i="9"/>
  <c r="AT433" i="9" l="1"/>
  <c r="AT94" i="9"/>
  <c r="AT98" i="9" s="1"/>
  <c r="AS470" i="9"/>
  <c r="AT470" i="9" l="1"/>
  <c r="I493" i="9"/>
  <c r="AU433" i="9" l="1"/>
  <c r="AU94" i="9"/>
  <c r="AU98" i="9" s="1"/>
  <c r="J493" i="9" l="1"/>
  <c r="AU470" i="9"/>
  <c r="AV94" i="9" l="1"/>
  <c r="AV98" i="9" s="1"/>
  <c r="AV433" i="9"/>
  <c r="AW433" i="9" l="1"/>
  <c r="AW94" i="9"/>
  <c r="AW98" i="9" s="1"/>
  <c r="AV470" i="9"/>
  <c r="AW470" i="9" l="1"/>
  <c r="K493" i="9" l="1"/>
  <c r="AX433" i="9"/>
  <c r="AX94" i="9" l="1"/>
  <c r="AX98" i="9" s="1"/>
  <c r="AX470" i="9"/>
  <c r="AY433" i="9"/>
  <c r="AY470" i="9" l="1"/>
  <c r="AZ433" i="9"/>
  <c r="AZ470" i="9" l="1"/>
  <c r="BA433" i="9"/>
  <c r="L493" i="9"/>
  <c r="BB433" i="9" l="1"/>
  <c r="BA470" i="9"/>
  <c r="BC433" i="9" l="1"/>
  <c r="M493" i="9"/>
  <c r="BB470" i="9"/>
  <c r="BC470" i="9" l="1"/>
  <c r="N493" i="9" l="1"/>
  <c r="BD433" i="9"/>
  <c r="BD470" i="9" l="1"/>
  <c r="BE433" i="9"/>
  <c r="BE470" i="9" l="1"/>
  <c r="O493" i="9" l="1"/>
  <c r="BF433" i="9"/>
  <c r="BF470" i="9" l="1"/>
  <c r="BG433" i="9"/>
  <c r="BG470" i="9" l="1"/>
  <c r="BH433" i="9"/>
  <c r="BI433" i="9" l="1"/>
  <c r="BH470" i="9"/>
  <c r="BJ433" i="9" l="1"/>
  <c r="BI470" i="9"/>
  <c r="BJ470" i="9" l="1"/>
  <c r="BK433" i="9"/>
  <c r="BK470" i="9" l="1"/>
  <c r="BL433" i="9"/>
  <c r="BL470" i="9" l="1"/>
  <c r="BM433" i="9"/>
  <c r="BM470" i="9" l="1"/>
  <c r="BN433" i="9"/>
  <c r="BN470" i="9" l="1"/>
  <c r="BO433" i="9"/>
  <c r="BO470" i="9" l="1"/>
  <c r="BP433" i="9"/>
  <c r="BP470" i="9" l="1"/>
  <c r="BQ433" i="9"/>
  <c r="BR433" i="9" l="1"/>
  <c r="BQ470" i="9"/>
  <c r="BR470" i="9" l="1"/>
  <c r="BS433" i="9"/>
  <c r="BT433" i="9" l="1"/>
  <c r="BS470" i="9"/>
  <c r="BT470" i="9" l="1"/>
  <c r="BU433" i="9"/>
  <c r="BU470" i="9" l="1"/>
  <c r="BV433" i="9"/>
  <c r="BV470" i="9" l="1"/>
  <c r="BW433" i="9"/>
  <c r="BW470" i="9" l="1"/>
  <c r="BX433" i="9"/>
  <c r="BY433" i="9" l="1"/>
  <c r="BX470" i="9"/>
  <c r="BY470" i="9" l="1"/>
  <c r="BZ433" i="9" l="1"/>
  <c r="CA433" i="9" l="1"/>
  <c r="BZ470" i="9"/>
  <c r="CA470" i="9" l="1"/>
  <c r="CB433" i="9" l="1"/>
  <c r="CB470" i="9" l="1"/>
  <c r="CC433" i="9"/>
  <c r="CC470" i="9" l="1"/>
  <c r="CD433" i="9" l="1"/>
  <c r="CE433" i="9" l="1"/>
  <c r="CD470" i="9"/>
  <c r="CE470" i="9" l="1"/>
  <c r="CF433" i="9" l="1"/>
  <c r="CF470" i="9" l="1"/>
  <c r="CG433" i="9" l="1"/>
  <c r="CG470" i="9" l="1"/>
  <c r="CH433" i="9" l="1"/>
  <c r="CH470" i="9" l="1"/>
  <c r="CI433" i="9" l="1"/>
  <c r="CI470" i="9" l="1"/>
  <c r="CJ433" i="9"/>
  <c r="CJ470" i="9" l="1"/>
  <c r="CK433" i="9"/>
  <c r="CL433" i="9" l="1"/>
  <c r="CK470" i="9"/>
  <c r="CL470" i="9" l="1"/>
  <c r="CM433" i="9"/>
  <c r="CM470" i="9" l="1"/>
  <c r="CN433" i="9"/>
  <c r="CN470" i="9" l="1"/>
  <c r="CO433" i="9"/>
  <c r="CO470" i="9" l="1"/>
  <c r="CP433" i="9" l="1"/>
  <c r="CP470" i="9" l="1"/>
  <c r="CQ433" i="9"/>
  <c r="CQ470" i="9" l="1"/>
  <c r="CR433" i="9"/>
  <c r="CS433" i="9" l="1"/>
  <c r="CR470" i="9"/>
  <c r="CS470" i="9" l="1"/>
  <c r="CT433" i="9" l="1"/>
  <c r="CT470" i="9" l="1"/>
  <c r="CU433" i="9" l="1"/>
  <c r="CV433" i="9" l="1"/>
  <c r="CU470" i="9"/>
  <c r="CW433" i="9" l="1"/>
  <c r="CV470" i="9"/>
  <c r="CW470" i="9" l="1"/>
  <c r="CX433" i="9" l="1"/>
  <c r="CX470" i="9" l="1"/>
  <c r="CY433" i="9" l="1"/>
  <c r="CZ433" i="9" l="1"/>
  <c r="CY470" i="9"/>
  <c r="CZ470" i="9" l="1"/>
  <c r="DA433" i="9" l="1"/>
  <c r="DA470" i="9" l="1"/>
  <c r="DB433" i="9"/>
  <c r="DB470" i="9" l="1"/>
  <c r="DC433" i="9"/>
  <c r="DC470" i="9" l="1"/>
  <c r="DD433" i="9"/>
  <c r="DD470" i="9" l="1"/>
  <c r="DE433" i="9"/>
  <c r="DE470" i="9" l="1"/>
  <c r="DF433" i="9"/>
  <c r="DF470" i="9" l="1"/>
  <c r="DG433" i="9"/>
  <c r="DG470" i="9" l="1"/>
  <c r="DH433" i="9"/>
  <c r="DI433" i="9" l="1"/>
  <c r="DH470" i="9"/>
  <c r="DJ433" i="9" l="1"/>
  <c r="DI470" i="9"/>
  <c r="DK433" i="9" l="1"/>
  <c r="DJ470" i="9"/>
  <c r="DL433" i="9" l="1"/>
  <c r="DK470" i="9"/>
  <c r="DL470" i="9" l="1"/>
  <c r="DM433" i="9"/>
  <c r="DM470" i="9" l="1"/>
  <c r="DN433" i="9"/>
  <c r="DN470" i="9" l="1"/>
  <c r="P493" i="9" l="1"/>
  <c r="DO433" i="9"/>
  <c r="DP433" i="9" l="1"/>
  <c r="DO470" i="9"/>
  <c r="Q493" i="9" l="1"/>
  <c r="DP470" i="9"/>
  <c r="DQ433" i="9" l="1"/>
  <c r="R493" i="9" l="1"/>
  <c r="DQ470" i="9"/>
  <c r="DR433" i="9" l="1"/>
  <c r="S493" i="9" l="1"/>
  <c r="DR470" i="9"/>
  <c r="DS433" i="9"/>
  <c r="DS470" i="9" l="1"/>
  <c r="DT433" i="9"/>
  <c r="T493" i="9" l="1"/>
  <c r="DT470" i="9"/>
  <c r="DU433" i="9" l="1"/>
  <c r="DU470" i="9" l="1"/>
  <c r="DV433" i="9"/>
  <c r="U493" i="9" l="1"/>
  <c r="DW433" i="9"/>
  <c r="DV470" i="9"/>
  <c r="DX433" i="9" l="1"/>
  <c r="V493" i="9" l="1"/>
  <c r="DY433" i="9"/>
  <c r="DZ433" i="9" l="1"/>
  <c r="EA433" i="9" l="1"/>
  <c r="W493" i="9" l="1"/>
  <c r="EB433" i="9"/>
  <c r="EC433" i="9" l="1"/>
  <c r="ED433" i="9" l="1"/>
  <c r="EE433" i="9" l="1"/>
  <c r="EF433" i="9" l="1"/>
  <c r="EG433" i="9" l="1"/>
  <c r="EH433" i="9" l="1"/>
  <c r="EI433" i="9" l="1"/>
  <c r="EJ433" i="9" l="1"/>
  <c r="EK433" i="9" l="1"/>
  <c r="EL433" i="9" l="1"/>
  <c r="EM433" i="9" l="1"/>
  <c r="EN433" i="9" l="1"/>
  <c r="EO433" i="9" l="1"/>
  <c r="EP433" i="9" l="1"/>
  <c r="EQ433" i="9" l="1"/>
  <c r="ER433" i="9" l="1"/>
  <c r="ES433" i="9" l="1"/>
  <c r="ET433" i="9" l="1"/>
  <c r="EU433" i="9" l="1"/>
  <c r="EV433" i="9" l="1"/>
  <c r="EW433" i="9" l="1"/>
  <c r="EX433" i="9" l="1"/>
  <c r="AG491" i="9" l="1"/>
  <c r="EY433" i="9"/>
  <c r="EZ433" i="9" l="1"/>
  <c r="AH491" i="9" l="1"/>
  <c r="FA433" i="9"/>
  <c r="FB433" i="9" l="1"/>
  <c r="FC433" i="9" l="1"/>
  <c r="FD433" i="9" l="1"/>
  <c r="AI491" i="9"/>
  <c r="FE433" i="9" l="1"/>
  <c r="AJ491" i="9" l="1"/>
  <c r="FF433" i="9"/>
  <c r="FG433" i="9" l="1"/>
  <c r="FI433" i="9" l="1"/>
  <c r="FH433" i="9"/>
  <c r="AK491" i="9" l="1"/>
  <c r="AL491" i="9" l="1"/>
  <c r="FJ433" i="9"/>
  <c r="FK433" i="9" l="1"/>
  <c r="FL433" i="9" l="1"/>
  <c r="AM491" i="9" l="1"/>
  <c r="FM433" i="9"/>
  <c r="FN433" i="9" l="1"/>
  <c r="FO433" i="9" l="1"/>
  <c r="AN491" i="9" l="1"/>
  <c r="FP433" i="9" l="1"/>
  <c r="AO491" i="9" l="1"/>
  <c r="FQ433" i="9"/>
  <c r="FR433" i="9" l="1"/>
  <c r="AP491" i="9" l="1"/>
  <c r="FS433" i="9"/>
  <c r="FT433" i="9" l="1"/>
  <c r="FU433" i="9" l="1"/>
  <c r="AQ491" i="9"/>
  <c r="FV433" i="9" l="1"/>
  <c r="AR491" i="9" l="1"/>
  <c r="FW433" i="9"/>
  <c r="FX433" i="9" l="1"/>
  <c r="FY433" i="9" l="1"/>
  <c r="FZ433" i="9" l="1"/>
  <c r="AS491" i="9"/>
  <c r="GA433" i="9" l="1"/>
  <c r="GB433" i="9" l="1"/>
  <c r="GC433" i="9" l="1"/>
  <c r="AT491" i="9"/>
  <c r="GD433" i="9" l="1"/>
  <c r="GE433" i="9" l="1"/>
  <c r="AU491" i="9"/>
  <c r="GF433" i="9" l="1"/>
  <c r="AV491" i="9" l="1"/>
  <c r="GG433" i="9" l="1"/>
  <c r="GH433" i="9" l="1"/>
  <c r="AW491" i="9" l="1"/>
  <c r="GI433" i="9"/>
  <c r="GJ433" i="9" l="1"/>
  <c r="AX491" i="9" l="1"/>
  <c r="GK433" i="9"/>
  <c r="GL433" i="9" l="1"/>
  <c r="AY491" i="9" l="1"/>
  <c r="GM433" i="9"/>
  <c r="GN433" i="9" l="1"/>
  <c r="AZ491" i="9" l="1"/>
  <c r="GO433" i="9"/>
  <c r="GP433" i="9" l="1"/>
  <c r="GQ433" i="9" l="1"/>
  <c r="BA491" i="9" l="1"/>
  <c r="GR433" i="9" l="1"/>
  <c r="BB491" i="9" l="1"/>
  <c r="GS433" i="9"/>
  <c r="GT433" i="9" l="1"/>
  <c r="BC491" i="9" l="1"/>
  <c r="GU433" i="9" l="1"/>
  <c r="H303" i="9" l="1"/>
  <c r="D303" i="9" s="1"/>
  <c r="J7" i="20"/>
  <c r="I7" i="20"/>
  <c r="M7" i="20"/>
  <c r="G10" i="65" s="1"/>
  <c r="L7" i="20"/>
  <c r="F10" i="65" s="1"/>
  <c r="K7" i="20"/>
  <c r="N7" i="20"/>
  <c r="H10" i="65" s="1"/>
  <c r="O7" i="20"/>
  <c r="I10" i="65" s="1"/>
  <c r="P7" i="20"/>
  <c r="J10" i="65" s="1"/>
  <c r="Q7" i="20"/>
  <c r="K10" i="65" s="1"/>
  <c r="R7" i="20"/>
  <c r="L10" i="65" s="1"/>
  <c r="S7" i="20"/>
  <c r="M10" i="65" s="1"/>
  <c r="T7" i="20"/>
  <c r="N10" i="65" s="1"/>
  <c r="U7" i="20"/>
  <c r="O10" i="65" s="1"/>
  <c r="V7" i="20"/>
  <c r="P10" i="65" s="1"/>
  <c r="W7" i="20"/>
  <c r="Q10" i="65" s="1"/>
  <c r="X7" i="20"/>
  <c r="R10" i="65" s="1"/>
  <c r="Y7" i="20"/>
  <c r="S10" i="65" s="1"/>
  <c r="Z7" i="20"/>
  <c r="T10" i="65" s="1"/>
  <c r="AA7" i="20"/>
  <c r="U10" i="65" s="1"/>
  <c r="AB7" i="20"/>
  <c r="V10" i="65" s="1"/>
  <c r="AC7" i="20"/>
  <c r="W10" i="65" s="1"/>
  <c r="AD7" i="20"/>
  <c r="X10" i="65" s="1"/>
  <c r="AE7" i="20"/>
  <c r="Y10" i="65" s="1"/>
  <c r="AF7" i="20"/>
  <c r="Z10" i="65" s="1"/>
  <c r="AG7" i="20"/>
  <c r="AA10" i="65" s="1"/>
  <c r="AH7" i="20"/>
  <c r="AB10" i="65" s="1"/>
  <c r="AI7" i="20"/>
  <c r="AC10" i="65" s="1"/>
  <c r="AD10" i="65"/>
  <c r="I102" i="20"/>
  <c r="J102" i="20"/>
  <c r="I100" i="19"/>
  <c r="K100" i="19"/>
  <c r="M100" i="19"/>
  <c r="O100" i="19"/>
  <c r="Q100" i="19"/>
  <c r="S100" i="19"/>
  <c r="U100" i="19"/>
  <c r="W100" i="19"/>
  <c r="Y100" i="19"/>
  <c r="AA100" i="19"/>
  <c r="AC100" i="19"/>
  <c r="AE100" i="19"/>
  <c r="AG100" i="19"/>
  <c r="AI100" i="19"/>
  <c r="AK100" i="19"/>
  <c r="AM100" i="19"/>
  <c r="AO100" i="19"/>
  <c r="AQ100" i="19"/>
  <c r="AS100" i="19"/>
  <c r="AU100" i="19"/>
  <c r="AW100" i="19"/>
  <c r="AY100" i="19"/>
  <c r="BA100" i="19"/>
  <c r="BC100" i="19"/>
  <c r="BE100" i="19"/>
  <c r="BG100" i="19"/>
  <c r="BI100" i="19"/>
  <c r="BK100" i="19"/>
  <c r="BM100" i="19"/>
  <c r="BO100" i="19"/>
  <c r="BQ100" i="19"/>
  <c r="BS100" i="19"/>
  <c r="BU100" i="19"/>
  <c r="BW100" i="19"/>
  <c r="BY100" i="19"/>
  <c r="CA100" i="19"/>
  <c r="CC100" i="19"/>
  <c r="CE100" i="19"/>
  <c r="CG100" i="19"/>
  <c r="CI100" i="19"/>
  <c r="CK100" i="19"/>
  <c r="CM100" i="19"/>
  <c r="CO100" i="19"/>
  <c r="CQ100" i="19"/>
  <c r="CS100" i="19"/>
  <c r="CU100" i="19"/>
  <c r="CW100" i="19"/>
  <c r="CY100" i="19"/>
  <c r="DA100" i="19"/>
  <c r="DB100" i="19"/>
  <c r="DC100" i="19"/>
  <c r="DD100" i="19"/>
  <c r="DE100" i="19"/>
  <c r="DF100" i="19"/>
  <c r="DG100" i="19"/>
  <c r="DH100" i="19"/>
  <c r="DI100" i="19"/>
  <c r="DJ100" i="19"/>
  <c r="DK100" i="19"/>
  <c r="CZ100" i="19"/>
  <c r="CX100" i="19"/>
  <c r="CV100" i="19"/>
  <c r="CT100" i="19"/>
  <c r="CR100" i="19"/>
  <c r="CP100" i="19"/>
  <c r="CN100" i="19"/>
  <c r="CL100" i="19"/>
  <c r="CJ100" i="19"/>
  <c r="CH100" i="19"/>
  <c r="CF100" i="19"/>
  <c r="CD100" i="19"/>
  <c r="CB100" i="19"/>
  <c r="BZ100" i="19"/>
  <c r="BX100" i="19"/>
  <c r="BV100" i="19"/>
  <c r="BT100" i="19"/>
  <c r="BR100" i="19"/>
  <c r="BP100" i="19"/>
  <c r="BN100" i="19"/>
  <c r="BL100" i="19"/>
  <c r="BJ100" i="19"/>
  <c r="BH100" i="19"/>
  <c r="BF100" i="19"/>
  <c r="BD100" i="19"/>
  <c r="BB100" i="19"/>
  <c r="AZ100" i="19"/>
  <c r="AX100" i="19"/>
  <c r="AV100" i="19"/>
  <c r="AT100" i="19"/>
  <c r="AR100" i="19"/>
  <c r="AP100" i="19"/>
  <c r="AN100" i="19"/>
  <c r="AL100" i="19"/>
  <c r="AJ100" i="19"/>
  <c r="AH100" i="19"/>
  <c r="AF100" i="19"/>
  <c r="AD100" i="19"/>
  <c r="AB100" i="19"/>
  <c r="Z100" i="19"/>
  <c r="X100" i="19"/>
  <c r="V100" i="19"/>
  <c r="T100" i="19"/>
  <c r="R100" i="19"/>
  <c r="P100" i="19"/>
  <c r="N100" i="19"/>
  <c r="L100" i="19"/>
  <c r="J100" i="19"/>
  <c r="H100" i="19"/>
  <c r="H189" i="9"/>
  <c r="GV433" i="9"/>
  <c r="E10" i="65" l="1"/>
  <c r="D7" i="20"/>
  <c r="G100" i="19"/>
  <c r="GW433" i="9"/>
  <c r="BD491" i="9"/>
  <c r="H7" i="20" l="1"/>
  <c r="E7" i="20" s="1"/>
  <c r="GX433" i="9"/>
  <c r="GY433" i="9" l="1"/>
  <c r="GZ433" i="9" l="1"/>
  <c r="BE491" i="9"/>
  <c r="HA433" i="9" l="1"/>
  <c r="HB433" i="9" l="1"/>
  <c r="HC433" i="9" l="1"/>
  <c r="HD433" i="9" l="1"/>
  <c r="HE433" i="9" l="1"/>
  <c r="HF433" i="9" l="1"/>
  <c r="BF491" i="9" l="1"/>
  <c r="HG433" i="9"/>
  <c r="HH433" i="9" l="1"/>
  <c r="HI433" i="9" l="1"/>
  <c r="BG491" i="9" l="1"/>
  <c r="HJ433" i="9"/>
  <c r="HK433" i="9" l="1"/>
  <c r="HL433" i="9" l="1"/>
  <c r="BH491" i="9" l="1"/>
  <c r="HM433" i="9"/>
  <c r="HN433" i="9" l="1"/>
  <c r="BI491" i="9" l="1"/>
  <c r="HO433" i="9"/>
  <c r="HP433" i="9" l="1"/>
  <c r="HQ433" i="9" l="1"/>
  <c r="BJ491" i="9" l="1"/>
  <c r="HR433" i="9"/>
  <c r="HS433" i="9" l="1"/>
  <c r="BK491" i="9" l="1"/>
  <c r="HT433" i="9" l="1"/>
  <c r="HU433" i="9" l="1"/>
  <c r="BL491" i="9" l="1"/>
  <c r="HV433" i="9"/>
  <c r="HW433" i="9" l="1"/>
  <c r="BM491" i="9" l="1"/>
  <c r="HX433" i="9" l="1"/>
  <c r="HY433" i="9" l="1"/>
  <c r="BN491" i="9" l="1"/>
  <c r="HZ433" i="9"/>
  <c r="IA433" i="9" l="1"/>
  <c r="BO491" i="9" l="1"/>
  <c r="IB433" i="9"/>
  <c r="IC433" i="9" l="1"/>
  <c r="BP491" i="9" l="1"/>
  <c r="ID433" i="9"/>
  <c r="BQ491" i="9" l="1"/>
  <c r="IE433" i="9" l="1"/>
  <c r="BR491" i="9" l="1"/>
  <c r="IF433" i="9"/>
  <c r="IG433" i="9" l="1"/>
  <c r="BS491" i="9" l="1"/>
  <c r="IH433" i="9" l="1"/>
  <c r="II433" i="9" l="1"/>
  <c r="IJ433" i="9" l="1"/>
  <c r="IK433" i="9" l="1"/>
  <c r="IL433" i="9" l="1"/>
  <c r="BU491" i="9" l="1"/>
  <c r="IM433" i="9"/>
  <c r="IN433" i="9" l="1"/>
  <c r="BV491" i="9" l="1"/>
  <c r="IO433" i="9"/>
  <c r="IP433" i="9" l="1"/>
  <c r="BT491" i="9" l="1"/>
  <c r="IQ433" i="9"/>
  <c r="BW491" i="9" l="1"/>
  <c r="IR433" i="9"/>
  <c r="BX491" i="9" l="1"/>
  <c r="IS433" i="9"/>
  <c r="IT433" i="9" l="1"/>
  <c r="IU433" i="9" l="1"/>
  <c r="BY491" i="9" l="1"/>
  <c r="IV433" i="9"/>
  <c r="IW433" i="9" l="1"/>
  <c r="IX433" i="9" l="1"/>
  <c r="BZ491" i="9" l="1"/>
  <c r="IY433" i="9"/>
  <c r="IZ433" i="9" l="1"/>
  <c r="JA433" i="9" l="1"/>
  <c r="JB433" i="9" l="1"/>
  <c r="CA491" i="9" l="1"/>
  <c r="JC433" i="9"/>
  <c r="JD433" i="9" l="1"/>
  <c r="JE433" i="9" l="1"/>
  <c r="CB491" i="9" l="1"/>
  <c r="JF433" i="9"/>
  <c r="JG433" i="9" l="1"/>
  <c r="JH433" i="9" l="1"/>
  <c r="CC491" i="9" l="1"/>
  <c r="JI433" i="9"/>
  <c r="JJ433" i="9" l="1"/>
  <c r="CD491" i="9" l="1"/>
  <c r="JK433" i="9"/>
  <c r="JL433" i="9" l="1"/>
  <c r="JM433" i="9" l="1"/>
  <c r="JN433" i="9" l="1"/>
  <c r="JO433" i="9" l="1"/>
  <c r="JP433" i="9" l="1"/>
  <c r="CF491" i="9" l="1"/>
  <c r="JQ433" i="9"/>
  <c r="JR433" i="9" l="1"/>
  <c r="JS433" i="9" l="1"/>
  <c r="CG491" i="9" l="1"/>
  <c r="JT433" i="9"/>
  <c r="JU433" i="9" l="1"/>
  <c r="JV433" i="9" l="1"/>
  <c r="JW433" i="9" l="1"/>
  <c r="JX433" i="9" l="1"/>
  <c r="CH491" i="9"/>
  <c r="JY433" i="9" l="1"/>
  <c r="JZ433" i="9" l="1"/>
  <c r="KA433" i="9" l="1"/>
  <c r="CI491" i="9" l="1"/>
  <c r="KB433" i="9"/>
  <c r="KC433" i="9" l="1"/>
  <c r="KD433" i="9" l="1"/>
  <c r="CJ491" i="9" l="1"/>
  <c r="CE491" i="9" l="1"/>
  <c r="KE433" i="9"/>
  <c r="KF433" i="9" l="1"/>
  <c r="KG433" i="9" l="1"/>
  <c r="KH433" i="9" l="1"/>
  <c r="CK491" i="9"/>
  <c r="KI433" i="9" l="1"/>
  <c r="KJ433" i="9" l="1"/>
  <c r="CL491" i="9" l="1"/>
  <c r="KK433" i="9"/>
  <c r="KL433" i="9" l="1"/>
  <c r="KM433" i="9" l="1"/>
  <c r="CM491" i="9" l="1"/>
  <c r="KN433" i="9" l="1"/>
  <c r="KO433" i="9" l="1"/>
  <c r="KP433" i="9" l="1"/>
  <c r="CN491" i="9" l="1"/>
  <c r="CO491" i="9" l="1"/>
  <c r="CP491" i="9" l="1"/>
  <c r="CQ491" i="9" l="1"/>
  <c r="CR491" i="9" l="1"/>
  <c r="CS491" i="9" l="1"/>
  <c r="CT491" i="9" l="1"/>
  <c r="CU491" i="9" l="1"/>
  <c r="CV491" i="9" l="1"/>
  <c r="CW491" i="9" l="1"/>
  <c r="CX491" i="9" l="1"/>
  <c r="CY491" i="9" l="1"/>
  <c r="CZ491" i="9" l="1"/>
  <c r="DA491" i="9" l="1"/>
  <c r="DB491" i="9" l="1"/>
  <c r="DC491" i="9" l="1"/>
  <c r="DD491" i="9" l="1"/>
  <c r="DE491" i="9" l="1"/>
  <c r="DF491" i="9" l="1"/>
  <c r="DG491" i="9" l="1"/>
  <c r="DH491" i="9" l="1"/>
  <c r="DI491" i="9" l="1"/>
  <c r="DJ491" i="9" l="1"/>
  <c r="DK491" i="9" l="1"/>
  <c r="DL491" i="9" l="1"/>
  <c r="DM491" i="9" l="1"/>
  <c r="DN491" i="9" l="1"/>
  <c r="DO491" i="9" l="1"/>
  <c r="DP491" i="9" l="1"/>
  <c r="DQ491" i="9" l="1"/>
  <c r="DR491" i="9" l="1"/>
  <c r="DS491" i="9" l="1"/>
  <c r="DT491" i="9" l="1"/>
  <c r="DU491" i="9" l="1"/>
  <c r="DV491" i="9" l="1"/>
  <c r="DW491" i="9" l="1"/>
  <c r="DX491" i="9" l="1"/>
  <c r="DY491" i="9" l="1"/>
  <c r="DZ491" i="9" l="1"/>
  <c r="EA491" i="9" l="1"/>
  <c r="EB491" i="9" l="1"/>
  <c r="EC491" i="9" l="1"/>
  <c r="ED491" i="9" l="1"/>
  <c r="EE491" i="9" l="1"/>
  <c r="EF491" i="9" l="1"/>
  <c r="EG491" i="9" l="1"/>
  <c r="EH491" i="9" l="1"/>
  <c r="EI491" i="9" l="1"/>
  <c r="EJ491" i="9" l="1"/>
  <c r="EK491" i="9" l="1"/>
  <c r="EL491" i="9" l="1"/>
  <c r="EM491" i="9" l="1"/>
  <c r="EN491" i="9" l="1"/>
  <c r="EO491" i="9" l="1"/>
  <c r="EP491" i="9" l="1"/>
  <c r="EQ491" i="9" l="1"/>
  <c r="ER491" i="9" l="1"/>
  <c r="ES491" i="9" l="1"/>
  <c r="ET491" i="9" l="1"/>
  <c r="EU491" i="9" l="1"/>
  <c r="EV491" i="9" l="1"/>
  <c r="EW491" i="9" l="1"/>
  <c r="EX491" i="9" l="1"/>
  <c r="EY491" i="9" l="1"/>
  <c r="EZ491" i="9" l="1"/>
  <c r="FA491" i="9" l="1"/>
  <c r="FB491" i="9" l="1"/>
  <c r="FC491" i="9" l="1"/>
  <c r="FD491" i="9" l="1"/>
  <c r="FE491" i="9" l="1"/>
  <c r="FF491" i="9" l="1"/>
  <c r="FG491" i="9" l="1"/>
  <c r="FH491" i="9" l="1"/>
  <c r="FI491" i="9" l="1"/>
  <c r="FJ491" i="9" l="1"/>
  <c r="FK491" i="9" l="1"/>
  <c r="FL491" i="9" l="1"/>
  <c r="FM491" i="9" l="1"/>
  <c r="FN491" i="9" l="1"/>
  <c r="FO491" i="9" l="1"/>
  <c r="FP491" i="9" l="1"/>
  <c r="FQ491" i="9" l="1"/>
  <c r="FR491" i="9" l="1"/>
  <c r="FS491" i="9" l="1"/>
  <c r="FT491" i="9" l="1"/>
  <c r="FU491" i="9" l="1"/>
  <c r="FV491" i="9" l="1"/>
  <c r="FW491" i="9" l="1"/>
  <c r="FX491" i="9" l="1"/>
  <c r="FY491" i="9" l="1"/>
  <c r="FZ491" i="9" l="1"/>
  <c r="GA491" i="9" l="1"/>
  <c r="GB491" i="9" l="1"/>
  <c r="GC491" i="9" l="1"/>
  <c r="GD491" i="9" l="1"/>
  <c r="GE491" i="9" l="1"/>
  <c r="GF491" i="9" l="1"/>
  <c r="GG491" i="9" l="1"/>
  <c r="GH491" i="9" l="1"/>
  <c r="GI491" i="9" l="1"/>
  <c r="GJ491" i="9" l="1"/>
  <c r="GK491" i="9" l="1"/>
  <c r="GL491" i="9" l="1"/>
  <c r="GM491" i="9" l="1"/>
  <c r="GN491" i="9" l="1"/>
  <c r="GO491" i="9" l="1"/>
  <c r="GP491" i="9" l="1"/>
  <c r="GQ491" i="9" l="1"/>
  <c r="GR491" i="9" l="1"/>
  <c r="GS491" i="9" l="1"/>
  <c r="GT491" i="9" l="1"/>
  <c r="GU491" i="9" l="1"/>
  <c r="GV491" i="9" l="1"/>
  <c r="GW491" i="9" l="1"/>
  <c r="GX491" i="9" l="1"/>
  <c r="GY491" i="9" l="1"/>
  <c r="GZ491" i="9" l="1"/>
  <c r="HA491" i="9" l="1"/>
  <c r="HB491" i="9" l="1"/>
  <c r="HC491" i="9" l="1"/>
  <c r="HD491" i="9" l="1"/>
  <c r="HE491" i="9" l="1"/>
  <c r="HF491" i="9" l="1"/>
  <c r="HG491" i="9" l="1"/>
  <c r="HH491" i="9" l="1"/>
  <c r="HI491" i="9" l="1"/>
  <c r="HJ491" i="9" l="1"/>
  <c r="HK491" i="9" l="1"/>
  <c r="HL491" i="9" l="1"/>
  <c r="HM491" i="9" l="1"/>
  <c r="HN491" i="9" l="1"/>
  <c r="HO491" i="9" l="1"/>
  <c r="HP491" i="9" l="1"/>
  <c r="HQ491" i="9" l="1"/>
  <c r="HR491" i="9" l="1"/>
  <c r="HS491" i="9" l="1"/>
  <c r="HT491" i="9" l="1"/>
  <c r="HU491" i="9" l="1"/>
  <c r="HV491" i="9" l="1"/>
  <c r="HW491" i="9" l="1"/>
  <c r="HX491" i="9" l="1"/>
  <c r="HY491" i="9" l="1"/>
  <c r="HZ491" i="9" l="1"/>
  <c r="IA491" i="9" l="1"/>
  <c r="IB491" i="9" l="1"/>
  <c r="IC491" i="9" l="1"/>
  <c r="ID491" i="9" l="1"/>
  <c r="IE491" i="9" l="1"/>
  <c r="IF491" i="9" l="1"/>
  <c r="IG491" i="9" l="1"/>
  <c r="IH491" i="9" l="1"/>
  <c r="II491" i="9" l="1"/>
  <c r="IJ491" i="9" l="1"/>
  <c r="IK491" i="9" l="1"/>
  <c r="IL491" i="9" l="1"/>
  <c r="IM491" i="9" l="1"/>
  <c r="IN491" i="9" l="1"/>
  <c r="IO491" i="9" l="1"/>
  <c r="IP491" i="9" l="1"/>
  <c r="IQ491" i="9" l="1"/>
  <c r="IR491" i="9" l="1"/>
  <c r="IS491" i="9" l="1"/>
  <c r="IT491" i="9" l="1"/>
  <c r="IU491" i="9" l="1"/>
  <c r="IV491" i="9" l="1"/>
  <c r="IW491" i="9" l="1"/>
  <c r="IX491" i="9" l="1"/>
  <c r="IY491" i="9" l="1"/>
  <c r="IZ491" i="9" l="1"/>
  <c r="JA491" i="9" l="1"/>
  <c r="JB491" i="9" l="1"/>
  <c r="JC491" i="9" l="1"/>
  <c r="JD491" i="9" l="1"/>
  <c r="JE491" i="9" l="1"/>
  <c r="JF491" i="9" l="1"/>
  <c r="JG491" i="9" l="1"/>
  <c r="JH491" i="9" l="1"/>
  <c r="JI491" i="9" l="1"/>
  <c r="JJ491" i="9" l="1"/>
  <c r="JK491" i="9" l="1"/>
  <c r="JL491" i="9" l="1"/>
  <c r="JM491" i="9" l="1"/>
  <c r="JN491" i="9" l="1"/>
  <c r="JO491" i="9" l="1"/>
  <c r="JP491" i="9" l="1"/>
  <c r="JQ491" i="9" l="1"/>
  <c r="JR491" i="9" l="1"/>
  <c r="JS491" i="9" l="1"/>
  <c r="JT491" i="9" l="1"/>
  <c r="JU491" i="9" l="1"/>
  <c r="JV491" i="9" l="1"/>
  <c r="JW491" i="9" l="1"/>
  <c r="JX491" i="9" l="1"/>
  <c r="JY491" i="9" l="1"/>
  <c r="JZ491" i="9" l="1"/>
  <c r="KA491" i="9" l="1"/>
  <c r="KB491" i="9" l="1"/>
  <c r="KC491" i="9" l="1"/>
  <c r="KD491" i="9" l="1"/>
  <c r="KE491" i="9" l="1"/>
  <c r="KF491" i="9" l="1"/>
  <c r="KG491" i="9" l="1"/>
  <c r="KH491" i="9" l="1"/>
  <c r="KI491" i="9" l="1"/>
  <c r="KJ491" i="9" l="1"/>
  <c r="KK491" i="9" l="1"/>
  <c r="KL491" i="9" l="1"/>
  <c r="KM491" i="9" l="1"/>
  <c r="KN491" i="9" l="1"/>
  <c r="KO491" i="9" l="1"/>
  <c r="KP491" i="9" l="1"/>
  <c r="N81" i="9" l="1"/>
  <c r="I170" i="9" l="1"/>
  <c r="L170" i="9" l="1"/>
  <c r="N169" i="9" l="1"/>
  <c r="N436" i="9"/>
  <c r="N471" i="9" l="1"/>
  <c r="CU434" i="9" l="1"/>
  <c r="CW434" i="9" l="1"/>
  <c r="DA434" i="9" l="1"/>
  <c r="DD434" i="9" l="1"/>
  <c r="DK434" i="9" l="1"/>
  <c r="DM434" i="9" l="1"/>
  <c r="DN434" i="9" l="1"/>
  <c r="DO434" i="9" l="1"/>
  <c r="EE434" i="9" l="1"/>
  <c r="EF434" i="9" l="1"/>
  <c r="EI434" i="9" l="1"/>
  <c r="EJ434" i="9" l="1"/>
  <c r="EL434" i="9" l="1"/>
  <c r="EM434" i="9" l="1"/>
  <c r="FF434" i="9" l="1"/>
  <c r="FO434" i="9" l="1"/>
  <c r="FR434" i="9" l="1"/>
  <c r="FU434" i="9" l="1"/>
  <c r="GE434" i="9" l="1"/>
  <c r="GG434" i="9" l="1"/>
  <c r="GK434" i="9" l="1"/>
  <c r="GT434" i="9" l="1"/>
  <c r="GX434" i="9" l="1"/>
  <c r="HF434" i="9" l="1"/>
  <c r="HO434" i="9" l="1"/>
  <c r="HS434" i="9" l="1"/>
  <c r="HT434" i="9" l="1"/>
  <c r="ID434" i="9" l="1"/>
  <c r="IL434" i="9" l="1"/>
  <c r="IN434" i="9" l="1"/>
  <c r="IP434" i="9" l="1"/>
  <c r="IS434" i="9" l="1"/>
  <c r="IU434" i="9" l="1"/>
  <c r="IX434" i="9" l="1"/>
  <c r="JD434" i="9" l="1"/>
  <c r="JJ434" i="9" l="1"/>
  <c r="JK434" i="9" l="1"/>
  <c r="JM434" i="9" l="1"/>
  <c r="JN434" i="9" l="1"/>
  <c r="JP434" i="9" l="1"/>
  <c r="JQ434" i="9" l="1"/>
  <c r="JS434" i="9" l="1"/>
  <c r="JX434" i="9" l="1"/>
  <c r="JY434" i="9"/>
  <c r="KA434" i="9" l="1"/>
  <c r="KC434" i="9" l="1"/>
  <c r="KD434" i="9" l="1"/>
  <c r="KE434" i="9"/>
  <c r="KF434" i="9" l="1"/>
  <c r="KJ434" i="9" l="1"/>
  <c r="KK434" i="9" l="1"/>
  <c r="KO434" i="9" l="1"/>
  <c r="AA440" i="9" l="1"/>
  <c r="AA469" i="9" l="1"/>
  <c r="KP434" i="9" l="1"/>
  <c r="KN434" i="9"/>
  <c r="KM434" i="9"/>
  <c r="KL434" i="9"/>
  <c r="KI434" i="9"/>
  <c r="KH434" i="9"/>
  <c r="KG434" i="9"/>
  <c r="JZ434" i="9"/>
  <c r="JW434" i="9"/>
  <c r="JV434" i="9"/>
  <c r="JT434" i="9"/>
  <c r="JR434" i="9"/>
  <c r="JO434" i="9"/>
  <c r="JL434" i="9"/>
  <c r="JI434" i="9"/>
  <c r="JH434" i="9"/>
  <c r="JG434" i="9"/>
  <c r="JF434" i="9"/>
  <c r="JE434" i="9"/>
  <c r="JC434" i="9"/>
  <c r="JB434" i="9"/>
  <c r="JA434" i="9"/>
  <c r="IZ434" i="9"/>
  <c r="IY434" i="9"/>
  <c r="IW434" i="9"/>
  <c r="IV434" i="9"/>
  <c r="IT434" i="9"/>
  <c r="IR434" i="9"/>
  <c r="IQ434" i="9"/>
  <c r="IO434" i="9"/>
  <c r="IM434" i="9"/>
  <c r="IK434" i="9"/>
  <c r="IJ434" i="9"/>
  <c r="IH434" i="9"/>
  <c r="IG434" i="9"/>
  <c r="IF434" i="9"/>
  <c r="IE434" i="9"/>
  <c r="IC434" i="9"/>
  <c r="IB434" i="9"/>
  <c r="IA434" i="9"/>
  <c r="HZ434" i="9"/>
  <c r="HY434" i="9"/>
  <c r="HX434" i="9"/>
  <c r="HW434" i="9"/>
  <c r="HV434" i="9"/>
  <c r="HU434" i="9"/>
  <c r="HR434" i="9"/>
  <c r="HQ434" i="9"/>
  <c r="HP434" i="9"/>
  <c r="HN434" i="9"/>
  <c r="HL434" i="9"/>
  <c r="HK434" i="9"/>
  <c r="HI434" i="9"/>
  <c r="HH434" i="9"/>
  <c r="HG434" i="9"/>
  <c r="HE434" i="9"/>
  <c r="HD434" i="9"/>
  <c r="HC434" i="9"/>
  <c r="HB434" i="9"/>
  <c r="HA434" i="9"/>
  <c r="GZ434" i="9"/>
  <c r="GY434" i="9"/>
  <c r="GW434" i="9"/>
  <c r="GV434" i="9"/>
  <c r="GU434" i="9"/>
  <c r="GS434" i="9"/>
  <c r="GR434" i="9"/>
  <c r="GQ434" i="9"/>
  <c r="GP434" i="9"/>
  <c r="GO434" i="9"/>
  <c r="GN434" i="9"/>
  <c r="GM434" i="9"/>
  <c r="GL434" i="9"/>
  <c r="GJ434" i="9"/>
  <c r="GI434" i="9"/>
  <c r="GH434" i="9"/>
  <c r="GF434" i="9"/>
  <c r="GD434" i="9"/>
  <c r="GC434" i="9"/>
  <c r="GB434" i="9"/>
  <c r="GA434" i="9"/>
  <c r="FZ434" i="9"/>
  <c r="FY434" i="9"/>
  <c r="FX434" i="9"/>
  <c r="FW434" i="9"/>
  <c r="FV434" i="9"/>
  <c r="FT434" i="9"/>
  <c r="FS434" i="9"/>
  <c r="FP434" i="9"/>
  <c r="FN434" i="9"/>
  <c r="FM434" i="9"/>
  <c r="FL434" i="9"/>
  <c r="FK434" i="9"/>
  <c r="FJ434" i="9"/>
  <c r="FH434" i="9"/>
  <c r="FG434" i="9"/>
  <c r="FE434" i="9"/>
  <c r="FD434" i="9"/>
  <c r="FC434" i="9"/>
  <c r="FB434" i="9"/>
  <c r="FA434" i="9"/>
  <c r="EZ434" i="9"/>
  <c r="EY434" i="9"/>
  <c r="EX434" i="9"/>
  <c r="EW434" i="9"/>
  <c r="EV434" i="9"/>
  <c r="EU434" i="9"/>
  <c r="ET434" i="9"/>
  <c r="ES434" i="9"/>
  <c r="EQ434" i="9"/>
  <c r="EP434" i="9"/>
  <c r="EO434" i="9"/>
  <c r="EN434" i="9"/>
  <c r="EK434" i="9"/>
  <c r="EH434" i="9"/>
  <c r="EG434" i="9"/>
  <c r="ED434" i="9"/>
  <c r="EC434" i="9"/>
  <c r="EB434" i="9"/>
  <c r="EA434" i="9"/>
  <c r="DZ434" i="9"/>
  <c r="DY434" i="9"/>
  <c r="DX434" i="9"/>
  <c r="DW434" i="9"/>
  <c r="DV434" i="9"/>
  <c r="DU434" i="9"/>
  <c r="DT434" i="9"/>
  <c r="DS434" i="9"/>
  <c r="DR434" i="9"/>
  <c r="DQ434" i="9"/>
  <c r="DP434" i="9"/>
  <c r="DL434" i="9"/>
  <c r="DJ434" i="9"/>
  <c r="DI434" i="9"/>
  <c r="DH434" i="9"/>
  <c r="DG434" i="9"/>
  <c r="DF434" i="9"/>
  <c r="DE434" i="9"/>
  <c r="DC434" i="9"/>
  <c r="DB434" i="9"/>
  <c r="CZ434" i="9"/>
  <c r="CY434" i="9"/>
  <c r="CX434" i="9"/>
  <c r="CV434" i="9"/>
  <c r="CT434" i="9"/>
  <c r="CS434" i="9"/>
  <c r="CR434" i="9"/>
  <c r="CQ434" i="9"/>
  <c r="CP434" i="9"/>
  <c r="CO434" i="9"/>
  <c r="CN434" i="9"/>
  <c r="P179" i="9" l="1"/>
  <c r="AS62" i="9" l="1"/>
  <c r="AQ62" i="9"/>
  <c r="AT62" i="9"/>
  <c r="AV62" i="9"/>
  <c r="AU62" i="9"/>
  <c r="AO62" i="9"/>
  <c r="AW62" i="9"/>
  <c r="AG62" i="9"/>
  <c r="AP62" i="9"/>
  <c r="AR62" i="9"/>
  <c r="AX62" i="9"/>
  <c r="HL62" i="9" l="1"/>
  <c r="DT62" i="9"/>
  <c r="FA62" i="9"/>
  <c r="CI62" i="9"/>
  <c r="ES62" i="9"/>
  <c r="BA62" i="9"/>
  <c r="DC62" i="9"/>
  <c r="HM62" i="9"/>
  <c r="CM62" i="9"/>
  <c r="FN62" i="9"/>
  <c r="AZ62" i="9"/>
  <c r="HH62" i="9"/>
  <c r="FO62" i="9"/>
  <c r="BU62" i="9"/>
  <c r="HI62" i="9"/>
  <c r="IB62" i="9"/>
  <c r="EP62" i="9"/>
  <c r="EE62" i="9"/>
  <c r="EA62" i="9"/>
  <c r="EG62" i="9"/>
  <c r="GM62" i="9"/>
  <c r="BD62" i="9"/>
  <c r="EZ62" i="9"/>
  <c r="BF62" i="9"/>
  <c r="HX62" i="9"/>
  <c r="CO62" i="9"/>
  <c r="BN62" i="9"/>
  <c r="EM62" i="9"/>
  <c r="HP62" i="9"/>
  <c r="BW62" i="9"/>
  <c r="FE62" i="9"/>
  <c r="FX62" i="9"/>
  <c r="EX62" i="9"/>
  <c r="BO62" i="9"/>
  <c r="ET62" i="9"/>
  <c r="FP62" i="9"/>
  <c r="CR62" i="9"/>
  <c r="DS62" i="9"/>
  <c r="FG62" i="9"/>
  <c r="AN62" i="9"/>
  <c r="HB62" i="9"/>
  <c r="FL62" i="9"/>
  <c r="DG62" i="9"/>
  <c r="GF62" i="9"/>
  <c r="AK62" i="9"/>
  <c r="HU62" i="9"/>
  <c r="DF62" i="9"/>
  <c r="FD62" i="9"/>
  <c r="BQ62" i="9"/>
  <c r="DK62" i="9"/>
  <c r="HN62" i="9"/>
  <c r="CZ62" i="9"/>
  <c r="EH62" i="9"/>
  <c r="AY62" i="9"/>
  <c r="FB62" i="9"/>
  <c r="BC62" i="9"/>
  <c r="DV62" i="9"/>
  <c r="GI62" i="9"/>
  <c r="CK62" i="9"/>
  <c r="GK62" i="9"/>
  <c r="GX62" i="9"/>
  <c r="CG62" i="9"/>
  <c r="DW62" i="9"/>
  <c r="GT62" i="9"/>
  <c r="GU62" i="9"/>
  <c r="CY62" i="9"/>
  <c r="CS62" i="9"/>
  <c r="HE62" i="9"/>
  <c r="CE62" i="9"/>
  <c r="FJ62" i="9"/>
  <c r="EO62" i="9"/>
  <c r="GQ62" i="9"/>
  <c r="CU62" i="9"/>
  <c r="HA62" i="9"/>
  <c r="CV62" i="9"/>
  <c r="DE62" i="9"/>
  <c r="BJ62" i="9"/>
  <c r="EU62" i="9"/>
  <c r="AL62" i="9"/>
  <c r="IF62" i="9"/>
  <c r="GA62" i="9"/>
  <c r="CB62" i="9"/>
  <c r="GN62" i="9"/>
  <c r="EQ62" i="9"/>
  <c r="CJ62" i="9"/>
  <c r="EN62" i="9"/>
  <c r="FM62" i="9"/>
  <c r="DD62" i="9"/>
  <c r="GL62" i="9"/>
  <c r="CP62" i="9"/>
  <c r="CA62" i="9"/>
  <c r="GO62" i="9"/>
  <c r="DB62" i="9"/>
  <c r="EY62" i="9"/>
  <c r="AJ62" i="9"/>
  <c r="GB62" i="9"/>
  <c r="HK62" i="9"/>
  <c r="DQ62" i="9"/>
  <c r="GC62" i="9"/>
  <c r="GV62" i="9"/>
  <c r="AI62" i="9"/>
  <c r="DM62" i="9"/>
  <c r="HV62" i="9"/>
  <c r="BI62" i="9"/>
  <c r="DJ62" i="9"/>
  <c r="BE62" i="9"/>
  <c r="DX62" i="9"/>
  <c r="FF62" i="9"/>
  <c r="BG62" i="9"/>
  <c r="GR62" i="9"/>
  <c r="HS62" i="9"/>
  <c r="CN62" i="9"/>
  <c r="GS62" i="9"/>
  <c r="DU62" i="9"/>
  <c r="BV62" i="9"/>
  <c r="ID62" i="9"/>
  <c r="CL62" i="9"/>
  <c r="DP62" i="9"/>
  <c r="DO62" i="9"/>
  <c r="GE62" i="9"/>
  <c r="CF62" i="9"/>
  <c r="EK62" i="9"/>
  <c r="FY62" i="9"/>
  <c r="IA62" i="9"/>
  <c r="DH62" i="9"/>
  <c r="BH62" i="9"/>
  <c r="DN62" i="9"/>
  <c r="GP62" i="9"/>
  <c r="GZ62" i="9"/>
  <c r="HW62" i="9"/>
  <c r="EB62" i="9"/>
  <c r="DZ62" i="9"/>
  <c r="FK62" i="9"/>
  <c r="BR62" i="9"/>
  <c r="CC62" i="9"/>
  <c r="FZ62" i="9"/>
  <c r="HG62" i="9"/>
  <c r="DL62" i="9"/>
  <c r="IG62" i="9"/>
  <c r="CH62" i="9"/>
  <c r="IC62" i="9"/>
  <c r="BX62" i="9"/>
  <c r="FV62" i="9"/>
  <c r="CX62" i="9"/>
  <c r="FW62" i="9"/>
  <c r="BZ62" i="9"/>
  <c r="HY62" i="9"/>
  <c r="HR62" i="9"/>
  <c r="FI62" i="9"/>
  <c r="CQ62" i="9"/>
  <c r="FS62" i="9"/>
  <c r="BB62" i="9"/>
  <c r="CW62" i="9"/>
  <c r="GH62" i="9"/>
  <c r="GJ62" i="9"/>
  <c r="HO62" i="9"/>
  <c r="HF62" i="9"/>
  <c r="AR75" i="9"/>
  <c r="DI62" i="9"/>
  <c r="GW62" i="9"/>
  <c r="HC62" i="9"/>
  <c r="BK62" i="9"/>
  <c r="BL62" i="9"/>
  <c r="FT62" i="9"/>
  <c r="EF62" i="9"/>
  <c r="BP62" i="9"/>
  <c r="CD62" i="9"/>
  <c r="AO75" i="9"/>
  <c r="AU75" i="9"/>
  <c r="AT75" i="9"/>
  <c r="DA62" i="9"/>
  <c r="BT62" i="9"/>
  <c r="EW62" i="9"/>
  <c r="FR62" i="9"/>
  <c r="GD62" i="9"/>
  <c r="AM62" i="9"/>
  <c r="AX75" i="9"/>
  <c r="AP75" i="9"/>
  <c r="EJ62" i="9"/>
  <c r="GY62" i="9"/>
  <c r="EC62" i="9"/>
  <c r="HT62" i="9"/>
  <c r="EI62" i="9"/>
  <c r="ED62" i="9"/>
  <c r="BY62" i="9"/>
  <c r="AH62" i="9"/>
  <c r="AG75" i="9"/>
  <c r="AW75" i="9"/>
  <c r="AV75" i="9"/>
  <c r="AQ75" i="9"/>
  <c r="HQ62" i="9"/>
  <c r="BS62" i="9"/>
  <c r="CT62" i="9"/>
  <c r="IE62" i="9"/>
  <c r="BM62" i="9"/>
  <c r="AS75" i="9"/>
  <c r="AS427" i="9" l="1"/>
  <c r="AS429" i="9" s="1"/>
  <c r="AS534" i="9" s="1"/>
  <c r="AQ427" i="9"/>
  <c r="AQ429" i="9" s="1"/>
  <c r="AQ534" i="9" s="1"/>
  <c r="AV427" i="9"/>
  <c r="AV429" i="9" s="1"/>
  <c r="AV534" i="9" s="1"/>
  <c r="AW427" i="9"/>
  <c r="AW429" i="9" s="1"/>
  <c r="AW534" i="9" s="1"/>
  <c r="AG427" i="9"/>
  <c r="AG429" i="9" s="1"/>
  <c r="AG534" i="9" s="1"/>
  <c r="AP427" i="9"/>
  <c r="AP429" i="9" s="1"/>
  <c r="AP534" i="9" s="1"/>
  <c r="AX427" i="9"/>
  <c r="AX429" i="9" s="1"/>
  <c r="AT427" i="9"/>
  <c r="AT429" i="9" s="1"/>
  <c r="AT534" i="9" s="1"/>
  <c r="AU427" i="9"/>
  <c r="AU429" i="9" s="1"/>
  <c r="AU534" i="9" s="1"/>
  <c r="AO427" i="9"/>
  <c r="AO429" i="9" s="1"/>
  <c r="AO534" i="9" s="1"/>
  <c r="AR427" i="9"/>
  <c r="AR429" i="9" s="1"/>
  <c r="BX75" i="9"/>
  <c r="CH75" i="9"/>
  <c r="DL75" i="9"/>
  <c r="GZ75" i="9"/>
  <c r="AY75" i="9"/>
  <c r="DN75" i="9"/>
  <c r="BU75" i="9"/>
  <c r="GJ75" i="9"/>
  <c r="CX75" i="9"/>
  <c r="DB75" i="9"/>
  <c r="CW75" i="9"/>
  <c r="CI75" i="9"/>
  <c r="DV75" i="9"/>
  <c r="FY75" i="9"/>
  <c r="HF75" i="9"/>
  <c r="BG75" i="9"/>
  <c r="BI75" i="9"/>
  <c r="BN75" i="9"/>
  <c r="IB75" i="9"/>
  <c r="EQ75" i="9"/>
  <c r="GA75" i="9"/>
  <c r="CV75" i="9"/>
  <c r="HY75" i="9"/>
  <c r="GK75" i="9"/>
  <c r="CZ75" i="9"/>
  <c r="BS75" i="9"/>
  <c r="AQ83" i="9"/>
  <c r="AV83" i="9"/>
  <c r="AW83" i="9"/>
  <c r="AG83" i="9"/>
  <c r="AJ75" i="9"/>
  <c r="AH75" i="9"/>
  <c r="FA75" i="9"/>
  <c r="BY75" i="9"/>
  <c r="HG75" i="9"/>
  <c r="FZ75" i="9"/>
  <c r="HT75" i="9"/>
  <c r="CS75" i="9"/>
  <c r="EG75" i="9"/>
  <c r="BF75" i="9"/>
  <c r="ES75" i="9"/>
  <c r="FS75" i="9"/>
  <c r="GR75" i="9"/>
  <c r="FO75" i="9"/>
  <c r="FJ75" i="9"/>
  <c r="CK75" i="9"/>
  <c r="EH75" i="9"/>
  <c r="DG75" i="9"/>
  <c r="AP83" i="9"/>
  <c r="AX83" i="9"/>
  <c r="AM75" i="9"/>
  <c r="FE75" i="9"/>
  <c r="DX75" i="9"/>
  <c r="EY75" i="9"/>
  <c r="AL75" i="9"/>
  <c r="IF75" i="9"/>
  <c r="GS75" i="9"/>
  <c r="BA75" i="9"/>
  <c r="CY75" i="9"/>
  <c r="HO75" i="9"/>
  <c r="EW75" i="9"/>
  <c r="EE75" i="9"/>
  <c r="HI75" i="9"/>
  <c r="FK75" i="9"/>
  <c r="BE75" i="9"/>
  <c r="HV75" i="9"/>
  <c r="HK75" i="9"/>
  <c r="EP75" i="9"/>
  <c r="DD75" i="9"/>
  <c r="HR75" i="9"/>
  <c r="GT75" i="9"/>
  <c r="IG75" i="9"/>
  <c r="CC75" i="9"/>
  <c r="EB75" i="9"/>
  <c r="GP75" i="9"/>
  <c r="HU75" i="9"/>
  <c r="AN75" i="9"/>
  <c r="DE75" i="9"/>
  <c r="AT83" i="9"/>
  <c r="AU83" i="9"/>
  <c r="AO83" i="9"/>
  <c r="BB75" i="9"/>
  <c r="CU75" i="9"/>
  <c r="CA75" i="9"/>
  <c r="DH75" i="9"/>
  <c r="CJ75" i="9"/>
  <c r="IA75" i="9"/>
  <c r="BO75" i="9"/>
  <c r="EA75" i="9"/>
  <c r="CE75" i="9"/>
  <c r="CR75" i="9"/>
  <c r="GL75" i="9"/>
  <c r="CL75" i="9"/>
  <c r="DS75" i="9"/>
  <c r="EU75" i="9"/>
  <c r="CN75" i="9"/>
  <c r="FX75" i="9"/>
  <c r="FT75" i="9"/>
  <c r="HX75" i="9"/>
  <c r="EZ75" i="9"/>
  <c r="AZ75" i="9"/>
  <c r="HA75" i="9"/>
  <c r="IC75" i="9"/>
  <c r="GI75" i="9"/>
  <c r="HC75" i="9"/>
  <c r="DU75" i="9"/>
  <c r="DI75" i="9"/>
  <c r="AR83" i="9"/>
  <c r="AS83" i="9"/>
  <c r="GV75" i="9"/>
  <c r="HB75" i="9"/>
  <c r="ID75" i="9"/>
  <c r="FP75" i="9"/>
  <c r="GX75" i="9"/>
  <c r="GO75" i="9"/>
  <c r="DO75" i="9"/>
  <c r="BM75" i="9"/>
  <c r="IE75" i="9"/>
  <c r="FM75" i="9"/>
  <c r="DT75" i="9"/>
  <c r="CT75" i="9"/>
  <c r="GU75" i="9"/>
  <c r="FW75" i="9"/>
  <c r="HW75" i="9"/>
  <c r="FL75" i="9"/>
  <c r="HQ75" i="9"/>
  <c r="BH75" i="9"/>
  <c r="DW75" i="9"/>
  <c r="CF75" i="9"/>
  <c r="ED75" i="9"/>
  <c r="ET75" i="9"/>
  <c r="AI75" i="9"/>
  <c r="BD75" i="9"/>
  <c r="EI75" i="9"/>
  <c r="GB75" i="9"/>
  <c r="DJ75" i="9"/>
  <c r="CP75" i="9"/>
  <c r="FI75" i="9"/>
  <c r="EC75" i="9"/>
  <c r="CQ75" i="9"/>
  <c r="DM75" i="9"/>
  <c r="EK75" i="9"/>
  <c r="HH75" i="9"/>
  <c r="GY75" i="9"/>
  <c r="HS75" i="9"/>
  <c r="GC75" i="9"/>
  <c r="GM75" i="9"/>
  <c r="EN75" i="9"/>
  <c r="GH75" i="9"/>
  <c r="CG75" i="9"/>
  <c r="EJ75" i="9"/>
  <c r="BC75" i="9"/>
  <c r="HN75" i="9"/>
  <c r="DP75" i="9"/>
  <c r="BV75" i="9"/>
  <c r="CM75" i="9"/>
  <c r="BJ75" i="9"/>
  <c r="HL75" i="9"/>
  <c r="BW75" i="9"/>
  <c r="FG75" i="9"/>
  <c r="GF75" i="9"/>
  <c r="GD75" i="9"/>
  <c r="FN75" i="9"/>
  <c r="FB75" i="9"/>
  <c r="GQ75" i="9"/>
  <c r="EX75" i="9"/>
  <c r="FR75" i="9"/>
  <c r="CB75" i="9"/>
  <c r="DZ75" i="9"/>
  <c r="HP75" i="9"/>
  <c r="BT75" i="9"/>
  <c r="GN75" i="9"/>
  <c r="HE75" i="9"/>
  <c r="DA75" i="9"/>
  <c r="DK75" i="9"/>
  <c r="DF75" i="9"/>
  <c r="GE75" i="9"/>
  <c r="DC75" i="9"/>
  <c r="BZ75" i="9"/>
  <c r="HM75" i="9"/>
  <c r="CD75" i="9"/>
  <c r="BP75" i="9"/>
  <c r="FD75" i="9"/>
  <c r="EF75" i="9"/>
  <c r="AK75" i="9"/>
  <c r="FF75" i="9"/>
  <c r="EM75" i="9"/>
  <c r="CO75" i="9"/>
  <c r="DQ75" i="9"/>
  <c r="BL75" i="9"/>
  <c r="EO75" i="9"/>
  <c r="FV75" i="9"/>
  <c r="BK75" i="9"/>
  <c r="BR75" i="9"/>
  <c r="BQ75" i="9"/>
  <c r="GW75" i="9"/>
  <c r="AP472" i="9" l="1"/>
  <c r="AG472" i="9"/>
  <c r="AV472" i="9"/>
  <c r="AS472" i="9"/>
  <c r="GW427" i="9"/>
  <c r="BQ427" i="9"/>
  <c r="BR427" i="9"/>
  <c r="BR429" i="9" s="1"/>
  <c r="BR534" i="9" s="1"/>
  <c r="BK427" i="9"/>
  <c r="BK429" i="9" s="1"/>
  <c r="BK534" i="9" s="1"/>
  <c r="FV427" i="9"/>
  <c r="FV429" i="9" s="1"/>
  <c r="EO427" i="9"/>
  <c r="EO429" i="9" s="1"/>
  <c r="EO534" i="9" s="1"/>
  <c r="BL427" i="9"/>
  <c r="BL429" i="9" s="1"/>
  <c r="BL534" i="9" s="1"/>
  <c r="DQ427" i="9"/>
  <c r="DQ429" i="9" s="1"/>
  <c r="DQ534" i="9" s="1"/>
  <c r="CO427" i="9"/>
  <c r="EM427" i="9"/>
  <c r="EM429" i="9" s="1"/>
  <c r="FF427" i="9"/>
  <c r="FF429" i="9" s="1"/>
  <c r="FF534" i="9" s="1"/>
  <c r="AK427" i="9"/>
  <c r="AK429" i="9" s="1"/>
  <c r="AK534" i="9" s="1"/>
  <c r="EF427" i="9"/>
  <c r="EF429" i="9" s="1"/>
  <c r="EF534" i="9" s="1"/>
  <c r="FD427" i="9"/>
  <c r="FD429" i="9" s="1"/>
  <c r="FD534" i="9" s="1"/>
  <c r="BP427" i="9"/>
  <c r="BP429" i="9" s="1"/>
  <c r="BP534" i="9" s="1"/>
  <c r="CD427" i="9"/>
  <c r="CD429" i="9" s="1"/>
  <c r="CD534" i="9" s="1"/>
  <c r="HM427" i="9"/>
  <c r="BZ427" i="9"/>
  <c r="BZ429" i="9" s="1"/>
  <c r="BZ534" i="9" s="1"/>
  <c r="DC427" i="9"/>
  <c r="DC429" i="9" s="1"/>
  <c r="GE427" i="9"/>
  <c r="GE429" i="9" s="1"/>
  <c r="GE534" i="9" s="1"/>
  <c r="DF427" i="9"/>
  <c r="DF429" i="9" s="1"/>
  <c r="DF534" i="9" s="1"/>
  <c r="DK427" i="9"/>
  <c r="DK429" i="9" s="1"/>
  <c r="DK534" i="9" s="1"/>
  <c r="DA427" i="9"/>
  <c r="DA429" i="9" s="1"/>
  <c r="DA534" i="9" s="1"/>
  <c r="HE427" i="9"/>
  <c r="HE429" i="9" s="1"/>
  <c r="HE534" i="9" s="1"/>
  <c r="GN427" i="9"/>
  <c r="GN429" i="9" s="1"/>
  <c r="BT427" i="9"/>
  <c r="BT429" i="9" s="1"/>
  <c r="BT534" i="9" s="1"/>
  <c r="HP427" i="9"/>
  <c r="HP429" i="9" s="1"/>
  <c r="DZ427" i="9"/>
  <c r="DZ429" i="9" s="1"/>
  <c r="DZ534" i="9" s="1"/>
  <c r="CB427" i="9"/>
  <c r="CB429" i="9" s="1"/>
  <c r="CB534" i="9" s="1"/>
  <c r="FR427" i="9"/>
  <c r="FR429" i="9" s="1"/>
  <c r="FR534" i="9" s="1"/>
  <c r="EX427" i="9"/>
  <c r="EX429" i="9" s="1"/>
  <c r="GQ427" i="9"/>
  <c r="GQ429" i="9" s="1"/>
  <c r="FB427" i="9"/>
  <c r="FB429" i="9" s="1"/>
  <c r="FB534" i="9" s="1"/>
  <c r="FN427" i="9"/>
  <c r="FN429" i="9" s="1"/>
  <c r="GD427" i="9"/>
  <c r="GD429" i="9" s="1"/>
  <c r="GD534" i="9" s="1"/>
  <c r="GF427" i="9"/>
  <c r="GF429" i="9" s="1"/>
  <c r="GF534" i="9" s="1"/>
  <c r="FG427" i="9"/>
  <c r="FG429" i="9" s="1"/>
  <c r="BW427" i="9"/>
  <c r="BW429" i="9" s="1"/>
  <c r="BW534" i="9" s="1"/>
  <c r="HL427" i="9"/>
  <c r="HL429" i="9" s="1"/>
  <c r="HL534" i="9" s="1"/>
  <c r="BJ427" i="9"/>
  <c r="BJ429" i="9" s="1"/>
  <c r="BJ534" i="9" s="1"/>
  <c r="CM427" i="9"/>
  <c r="CM429" i="9" s="1"/>
  <c r="CM534" i="9" s="1"/>
  <c r="BV427" i="9"/>
  <c r="BV429" i="9" s="1"/>
  <c r="BV534" i="9" s="1"/>
  <c r="DP427" i="9"/>
  <c r="DP429" i="9" s="1"/>
  <c r="DP534" i="9" s="1"/>
  <c r="HN427" i="9"/>
  <c r="HN429" i="9" s="1"/>
  <c r="HN534" i="9" s="1"/>
  <c r="BC427" i="9"/>
  <c r="BC429" i="9" s="1"/>
  <c r="BC534" i="9" s="1"/>
  <c r="EJ427" i="9"/>
  <c r="EJ429" i="9" s="1"/>
  <c r="EJ534" i="9" s="1"/>
  <c r="CG427" i="9"/>
  <c r="CG429" i="9" s="1"/>
  <c r="CG534" i="9" s="1"/>
  <c r="GH427" i="9"/>
  <c r="GH429" i="9" s="1"/>
  <c r="EN427" i="9"/>
  <c r="EN429" i="9" s="1"/>
  <c r="EN534" i="9" s="1"/>
  <c r="GM427" i="9"/>
  <c r="GM429" i="9" s="1"/>
  <c r="GM534" i="9" s="1"/>
  <c r="GC427" i="9"/>
  <c r="GC429" i="9" s="1"/>
  <c r="GC534" i="9" s="1"/>
  <c r="HS427" i="9"/>
  <c r="HS429" i="9" s="1"/>
  <c r="HS534" i="9" s="1"/>
  <c r="GY427" i="9"/>
  <c r="GY429" i="9" s="1"/>
  <c r="GY534" i="9" s="1"/>
  <c r="HH427" i="9"/>
  <c r="HH429" i="9" s="1"/>
  <c r="HH534" i="9" s="1"/>
  <c r="EK427" i="9"/>
  <c r="EK429" i="9" s="1"/>
  <c r="EK534" i="9" s="1"/>
  <c r="DM427" i="9"/>
  <c r="DM429" i="9" s="1"/>
  <c r="CQ427" i="9"/>
  <c r="CQ429" i="9" s="1"/>
  <c r="EC427" i="9"/>
  <c r="EC429" i="9" s="1"/>
  <c r="EC534" i="9" s="1"/>
  <c r="FI427" i="9"/>
  <c r="FI429" i="9" s="1"/>
  <c r="CP427" i="9"/>
  <c r="CP429" i="9" s="1"/>
  <c r="DJ427" i="9"/>
  <c r="DJ429" i="9" s="1"/>
  <c r="DJ534" i="9" s="1"/>
  <c r="GB427" i="9"/>
  <c r="GB429" i="9" s="1"/>
  <c r="EI427" i="9"/>
  <c r="EI429" i="9" s="1"/>
  <c r="EI534" i="9" s="1"/>
  <c r="BD427" i="9"/>
  <c r="BD429" i="9" s="1"/>
  <c r="BD534" i="9" s="1"/>
  <c r="AI427" i="9"/>
  <c r="AI429" i="9" s="1"/>
  <c r="ET427" i="9"/>
  <c r="ET429" i="9" s="1"/>
  <c r="ET534" i="9" s="1"/>
  <c r="ED427" i="9"/>
  <c r="ED429" i="9" s="1"/>
  <c r="ED534" i="9" s="1"/>
  <c r="CF427" i="9"/>
  <c r="CF429" i="9" s="1"/>
  <c r="CF534" i="9" s="1"/>
  <c r="DW427" i="9"/>
  <c r="DW429" i="9" s="1"/>
  <c r="BH427" i="9"/>
  <c r="BH429" i="9" s="1"/>
  <c r="BH534" i="9" s="1"/>
  <c r="HQ427" i="9"/>
  <c r="HQ429" i="9" s="1"/>
  <c r="HQ534" i="9" s="1"/>
  <c r="FL427" i="9"/>
  <c r="FL429" i="9" s="1"/>
  <c r="FL534" i="9" s="1"/>
  <c r="HW427" i="9"/>
  <c r="HW429" i="9" s="1"/>
  <c r="HW534" i="9" s="1"/>
  <c r="FW427" i="9"/>
  <c r="FW429" i="9" s="1"/>
  <c r="GU427" i="9"/>
  <c r="GU429" i="9" s="1"/>
  <c r="GU534" i="9" s="1"/>
  <c r="CT427" i="9"/>
  <c r="CT429" i="9" s="1"/>
  <c r="DT427" i="9"/>
  <c r="DT429" i="9" s="1"/>
  <c r="FM427" i="9"/>
  <c r="FM429" i="9" s="1"/>
  <c r="IE427" i="9"/>
  <c r="IE429" i="9" s="1"/>
  <c r="BM427" i="9"/>
  <c r="BM429" i="9" s="1"/>
  <c r="BM534" i="9" s="1"/>
  <c r="DO427" i="9"/>
  <c r="DO429" i="9" s="1"/>
  <c r="DO534" i="9" s="1"/>
  <c r="GO427" i="9"/>
  <c r="GO429" i="9" s="1"/>
  <c r="GX427" i="9"/>
  <c r="GX429" i="9" s="1"/>
  <c r="GX534" i="9" s="1"/>
  <c r="FP427" i="9"/>
  <c r="FP429" i="9" s="1"/>
  <c r="ID427" i="9"/>
  <c r="ID429" i="9" s="1"/>
  <c r="ID534" i="9" s="1"/>
  <c r="HB427" i="9"/>
  <c r="HB429" i="9" s="1"/>
  <c r="HB534" i="9" s="1"/>
  <c r="GV427" i="9"/>
  <c r="GV429" i="9" s="1"/>
  <c r="GV534" i="9" s="1"/>
  <c r="DI427" i="9"/>
  <c r="DI429" i="9" s="1"/>
  <c r="DI534" i="9" s="1"/>
  <c r="DU427" i="9"/>
  <c r="DU429" i="9" s="1"/>
  <c r="DU534" i="9" s="1"/>
  <c r="HC427" i="9"/>
  <c r="HC429" i="9" s="1"/>
  <c r="GI427" i="9"/>
  <c r="GI429" i="9" s="1"/>
  <c r="GI534" i="9" s="1"/>
  <c r="IC427" i="9"/>
  <c r="IC429" i="9" s="1"/>
  <c r="IC534" i="9" s="1"/>
  <c r="HA427" i="9"/>
  <c r="HA429" i="9" s="1"/>
  <c r="AZ427" i="9"/>
  <c r="AZ429" i="9" s="1"/>
  <c r="AZ534" i="9" s="1"/>
  <c r="EZ427" i="9"/>
  <c r="EZ429" i="9" s="1"/>
  <c r="EZ534" i="9" s="1"/>
  <c r="HX427" i="9"/>
  <c r="HX429" i="9" s="1"/>
  <c r="HX534" i="9" s="1"/>
  <c r="FT427" i="9"/>
  <c r="FT429" i="9" s="1"/>
  <c r="FX427" i="9"/>
  <c r="FX429" i="9" s="1"/>
  <c r="FX534" i="9" s="1"/>
  <c r="CN427" i="9"/>
  <c r="CN429" i="9" s="1"/>
  <c r="CN534" i="9" s="1"/>
  <c r="EU427" i="9"/>
  <c r="EU429" i="9" s="1"/>
  <c r="EU534" i="9" s="1"/>
  <c r="DS427" i="9"/>
  <c r="DS429" i="9" s="1"/>
  <c r="DS534" i="9" s="1"/>
  <c r="CL427" i="9"/>
  <c r="CL429" i="9" s="1"/>
  <c r="CL534" i="9" s="1"/>
  <c r="GL427" i="9"/>
  <c r="GL429" i="9" s="1"/>
  <c r="CR427" i="9"/>
  <c r="CR429" i="9" s="1"/>
  <c r="CR534" i="9" s="1"/>
  <c r="CE427" i="9"/>
  <c r="CE429" i="9" s="1"/>
  <c r="CE534" i="9" s="1"/>
  <c r="EA427" i="9"/>
  <c r="EA429" i="9" s="1"/>
  <c r="BO427" i="9"/>
  <c r="BO429" i="9" s="1"/>
  <c r="IA427" i="9"/>
  <c r="IA429" i="9" s="1"/>
  <c r="CJ427" i="9"/>
  <c r="CJ429" i="9" s="1"/>
  <c r="DH427" i="9"/>
  <c r="DH429" i="9" s="1"/>
  <c r="DH534" i="9" s="1"/>
  <c r="CA427" i="9"/>
  <c r="CA429" i="9" s="1"/>
  <c r="CA534" i="9" s="1"/>
  <c r="CU427" i="9"/>
  <c r="CU429" i="9" s="1"/>
  <c r="CU534" i="9" s="1"/>
  <c r="BB427" i="9"/>
  <c r="BB429" i="9" s="1"/>
  <c r="BB534" i="9" s="1"/>
  <c r="DE427" i="9"/>
  <c r="DE429" i="9" s="1"/>
  <c r="DE534" i="9" s="1"/>
  <c r="AN427" i="9"/>
  <c r="AN429" i="9" s="1"/>
  <c r="AN534" i="9" s="1"/>
  <c r="HU427" i="9"/>
  <c r="HU429" i="9" s="1"/>
  <c r="HU534" i="9" s="1"/>
  <c r="GP427" i="9"/>
  <c r="GP429" i="9" s="1"/>
  <c r="GP534" i="9" s="1"/>
  <c r="EB427" i="9"/>
  <c r="EB429" i="9" s="1"/>
  <c r="EB534" i="9" s="1"/>
  <c r="CC427" i="9"/>
  <c r="CC429" i="9" s="1"/>
  <c r="CC534" i="9" s="1"/>
  <c r="IG427" i="9"/>
  <c r="IG429" i="9" s="1"/>
  <c r="IG534" i="9" s="1"/>
  <c r="HR427" i="9"/>
  <c r="HR429" i="9" s="1"/>
  <c r="HR534" i="9" s="1"/>
  <c r="DD427" i="9"/>
  <c r="DD429" i="9" s="1"/>
  <c r="DD534" i="9" s="1"/>
  <c r="EP427" i="9"/>
  <c r="EP429" i="9" s="1"/>
  <c r="HK427" i="9"/>
  <c r="HK429" i="9" s="1"/>
  <c r="HK534" i="9" s="1"/>
  <c r="HV427" i="9"/>
  <c r="HV429" i="9" s="1"/>
  <c r="BE427" i="9"/>
  <c r="BE429" i="9" s="1"/>
  <c r="BE534" i="9" s="1"/>
  <c r="FK427" i="9"/>
  <c r="FK429" i="9" s="1"/>
  <c r="HI427" i="9"/>
  <c r="HI429" i="9" s="1"/>
  <c r="HI534" i="9" s="1"/>
  <c r="EE427" i="9"/>
  <c r="EE429" i="9" s="1"/>
  <c r="EE534" i="9" s="1"/>
  <c r="EW427" i="9"/>
  <c r="EW429" i="9" s="1"/>
  <c r="EW534" i="9" s="1"/>
  <c r="HO427" i="9"/>
  <c r="HO429" i="9" s="1"/>
  <c r="HO534" i="9" s="1"/>
  <c r="CY427" i="9"/>
  <c r="CY429" i="9" s="1"/>
  <c r="BA427" i="9"/>
  <c r="BA429" i="9" s="1"/>
  <c r="BA534" i="9" s="1"/>
  <c r="GS427" i="9"/>
  <c r="GS429" i="9" s="1"/>
  <c r="GS534" i="9" s="1"/>
  <c r="IF427" i="9"/>
  <c r="IF429" i="9" s="1"/>
  <c r="IF534" i="9" s="1"/>
  <c r="AL427" i="9"/>
  <c r="AL429" i="9" s="1"/>
  <c r="AL534" i="9" s="1"/>
  <c r="EY427" i="9"/>
  <c r="EY429" i="9" s="1"/>
  <c r="FE427" i="9"/>
  <c r="FE429" i="9" s="1"/>
  <c r="AM427" i="9"/>
  <c r="AM429" i="9" s="1"/>
  <c r="AM534" i="9" s="1"/>
  <c r="DG427" i="9"/>
  <c r="DG429" i="9" s="1"/>
  <c r="DG534" i="9" s="1"/>
  <c r="EH427" i="9"/>
  <c r="EH429" i="9" s="1"/>
  <c r="EH534" i="9" s="1"/>
  <c r="CK427" i="9"/>
  <c r="CK429" i="9" s="1"/>
  <c r="CK534" i="9" s="1"/>
  <c r="FJ427" i="9"/>
  <c r="FJ429" i="9" s="1"/>
  <c r="FO427" i="9"/>
  <c r="FO429" i="9" s="1"/>
  <c r="FO534" i="9" s="1"/>
  <c r="GR427" i="9"/>
  <c r="GR429" i="9" s="1"/>
  <c r="FS427" i="9"/>
  <c r="FS429" i="9" s="1"/>
  <c r="ES427" i="9"/>
  <c r="ES429" i="9" s="1"/>
  <c r="BF427" i="9"/>
  <c r="BF429" i="9" s="1"/>
  <c r="BF534" i="9" s="1"/>
  <c r="EG427" i="9"/>
  <c r="EG429" i="9" s="1"/>
  <c r="CS427" i="9"/>
  <c r="CS429" i="9" s="1"/>
  <c r="CS534" i="9" s="1"/>
  <c r="HT427" i="9"/>
  <c r="HT429" i="9" s="1"/>
  <c r="HT534" i="9" s="1"/>
  <c r="HG427" i="9"/>
  <c r="HG429" i="9" s="1"/>
  <c r="BY427" i="9"/>
  <c r="BY429" i="9" s="1"/>
  <c r="BY534" i="9" s="1"/>
  <c r="FA427" i="9"/>
  <c r="FA429" i="9" s="1"/>
  <c r="AH427" i="9"/>
  <c r="AH429" i="9" s="1"/>
  <c r="AH534" i="9" s="1"/>
  <c r="AJ427" i="9"/>
  <c r="AJ429" i="9" s="1"/>
  <c r="AJ534" i="9" s="1"/>
  <c r="BS427" i="9"/>
  <c r="BS429" i="9" s="1"/>
  <c r="BS534" i="9" s="1"/>
  <c r="CZ427" i="9"/>
  <c r="CZ429" i="9" s="1"/>
  <c r="CZ534" i="9" s="1"/>
  <c r="GK427" i="9"/>
  <c r="GK429" i="9" s="1"/>
  <c r="HY427" i="9"/>
  <c r="HY429" i="9" s="1"/>
  <c r="CV427" i="9"/>
  <c r="CV429" i="9" s="1"/>
  <c r="CV534" i="9" s="1"/>
  <c r="GA427" i="9"/>
  <c r="GA429" i="9" s="1"/>
  <c r="GA534" i="9" s="1"/>
  <c r="EQ427" i="9"/>
  <c r="EQ429" i="9" s="1"/>
  <c r="EQ534" i="9" s="1"/>
  <c r="IB427" i="9"/>
  <c r="IB429" i="9" s="1"/>
  <c r="IB534" i="9" s="1"/>
  <c r="BN427" i="9"/>
  <c r="BN429" i="9" s="1"/>
  <c r="BN534" i="9" s="1"/>
  <c r="BI427" i="9"/>
  <c r="BI429" i="9" s="1"/>
  <c r="BI534" i="9" s="1"/>
  <c r="BG427" i="9"/>
  <c r="BG429" i="9" s="1"/>
  <c r="BG534" i="9" s="1"/>
  <c r="HF427" i="9"/>
  <c r="HF429" i="9" s="1"/>
  <c r="FY427" i="9"/>
  <c r="FY429" i="9" s="1"/>
  <c r="DV427" i="9"/>
  <c r="DV429" i="9" s="1"/>
  <c r="DV534" i="9" s="1"/>
  <c r="CI427" i="9"/>
  <c r="CI429" i="9" s="1"/>
  <c r="CI534" i="9" s="1"/>
  <c r="CW427" i="9"/>
  <c r="CW429" i="9" s="1"/>
  <c r="DB427" i="9"/>
  <c r="DB429" i="9" s="1"/>
  <c r="DB534" i="9" s="1"/>
  <c r="CX427" i="9"/>
  <c r="CX429" i="9" s="1"/>
  <c r="CX534" i="9" s="1"/>
  <c r="GJ427" i="9"/>
  <c r="GJ429" i="9" s="1"/>
  <c r="GJ534" i="9" s="1"/>
  <c r="BU427" i="9"/>
  <c r="BU429" i="9" s="1"/>
  <c r="DN427" i="9"/>
  <c r="DN429" i="9" s="1"/>
  <c r="DN534" i="9" s="1"/>
  <c r="AY427" i="9"/>
  <c r="AY429" i="9" s="1"/>
  <c r="AY534" i="9" s="1"/>
  <c r="GZ427" i="9"/>
  <c r="GZ429" i="9" s="1"/>
  <c r="GZ534" i="9" s="1"/>
  <c r="DL427" i="9"/>
  <c r="DL429" i="9" s="1"/>
  <c r="DL534" i="9" s="1"/>
  <c r="CH427" i="9"/>
  <c r="CH429" i="9" s="1"/>
  <c r="CH534" i="9" s="1"/>
  <c r="BX427" i="9"/>
  <c r="BX429" i="9" s="1"/>
  <c r="AR534" i="9"/>
  <c r="AR542" i="9" s="1"/>
  <c r="AR472" i="9"/>
  <c r="AX534" i="9"/>
  <c r="AX472" i="9"/>
  <c r="AT542" i="9"/>
  <c r="AS542" i="9"/>
  <c r="AP542" i="9"/>
  <c r="AV542" i="9"/>
  <c r="AU542" i="9"/>
  <c r="AQ542" i="9"/>
  <c r="AX542" i="9"/>
  <c r="AW542" i="9"/>
  <c r="AO472" i="9"/>
  <c r="AU472" i="9"/>
  <c r="AT472" i="9"/>
  <c r="AW472" i="9"/>
  <c r="DX427" i="9"/>
  <c r="DX429" i="9" s="1"/>
  <c r="DX534" i="9" s="1"/>
  <c r="AQ472" i="9"/>
  <c r="GW429" i="9"/>
  <c r="GW534" i="9" s="1"/>
  <c r="BQ429" i="9"/>
  <c r="BQ534" i="9" s="1"/>
  <c r="CO429" i="9"/>
  <c r="CO534" i="9" s="1"/>
  <c r="HM429" i="9"/>
  <c r="HM534" i="9" s="1"/>
  <c r="FZ427" i="9"/>
  <c r="GT427" i="9"/>
  <c r="GT429" i="9" s="1"/>
  <c r="GT534" i="9" s="1"/>
  <c r="GW83" i="9"/>
  <c r="BK83" i="9"/>
  <c r="EO83" i="9"/>
  <c r="FD83" i="9"/>
  <c r="GF83" i="9"/>
  <c r="HL83" i="9"/>
  <c r="CM83" i="9"/>
  <c r="BV83" i="9"/>
  <c r="HN83" i="9"/>
  <c r="BC83" i="9"/>
  <c r="EJ83" i="9"/>
  <c r="BD83" i="9"/>
  <c r="AI83" i="9"/>
  <c r="ET83" i="9"/>
  <c r="CF83" i="9"/>
  <c r="DW83" i="9"/>
  <c r="BH83" i="9"/>
  <c r="HQ83" i="9"/>
  <c r="FL83" i="9"/>
  <c r="HW83" i="9"/>
  <c r="FW83" i="9"/>
  <c r="GU83" i="9"/>
  <c r="CT83" i="9"/>
  <c r="DT83" i="9"/>
  <c r="FM83" i="9"/>
  <c r="IE83" i="9"/>
  <c r="BM83" i="9"/>
  <c r="DO83" i="9"/>
  <c r="GO83" i="9"/>
  <c r="GX83" i="9"/>
  <c r="FP83" i="9"/>
  <c r="ID83" i="9"/>
  <c r="GV83" i="9"/>
  <c r="DI83" i="9"/>
  <c r="DU83" i="9"/>
  <c r="HC83" i="9"/>
  <c r="GI83" i="9"/>
  <c r="IC83" i="9"/>
  <c r="HA83" i="9"/>
  <c r="CN83" i="9"/>
  <c r="CL83" i="9"/>
  <c r="GL83" i="9"/>
  <c r="CR83" i="9"/>
  <c r="CE83" i="9"/>
  <c r="EA83" i="9"/>
  <c r="BO83" i="9"/>
  <c r="IA83" i="9"/>
  <c r="CA83" i="9"/>
  <c r="CU83" i="9"/>
  <c r="DE83" i="9"/>
  <c r="HU83" i="9"/>
  <c r="GP83" i="9"/>
  <c r="EB83" i="9"/>
  <c r="CC83" i="9"/>
  <c r="IG83" i="9"/>
  <c r="GT83" i="9"/>
  <c r="HR83" i="9"/>
  <c r="EP83" i="9"/>
  <c r="HK83" i="9"/>
  <c r="HV83" i="9"/>
  <c r="BE83" i="9"/>
  <c r="FK83" i="9"/>
  <c r="HI83" i="9"/>
  <c r="EE83" i="9"/>
  <c r="BA83" i="9"/>
  <c r="GS83" i="9"/>
  <c r="IF83" i="9"/>
  <c r="AM83" i="9"/>
  <c r="DG83" i="9"/>
  <c r="EH83" i="9"/>
  <c r="CK83" i="9"/>
  <c r="FJ83" i="9"/>
  <c r="FO83" i="9"/>
  <c r="GR83" i="9"/>
  <c r="FS83" i="9"/>
  <c r="ES83" i="9"/>
  <c r="FA83" i="9"/>
  <c r="AH83" i="9"/>
  <c r="BS83" i="9"/>
  <c r="CZ83" i="9"/>
  <c r="GK83" i="9"/>
  <c r="HY83" i="9"/>
  <c r="CV83" i="9"/>
  <c r="GA83" i="9"/>
  <c r="EQ83" i="9"/>
  <c r="IB83" i="9"/>
  <c r="BG83" i="9"/>
  <c r="HF83" i="9"/>
  <c r="FY83" i="9"/>
  <c r="DV83" i="9"/>
  <c r="DB83" i="9"/>
  <c r="GZ83" i="9"/>
  <c r="FV83" i="9"/>
  <c r="HM83" i="9"/>
  <c r="DF83" i="9"/>
  <c r="FR83" i="9"/>
  <c r="EX83" i="9"/>
  <c r="GQ83" i="9"/>
  <c r="FB83" i="9"/>
  <c r="FN83" i="9"/>
  <c r="GD83" i="9"/>
  <c r="FG83" i="9"/>
  <c r="BW83" i="9"/>
  <c r="BQ83" i="9"/>
  <c r="BR83" i="9"/>
  <c r="BL83" i="9"/>
  <c r="DQ83" i="9"/>
  <c r="CO83" i="9"/>
  <c r="EM83" i="9"/>
  <c r="FF83" i="9"/>
  <c r="AK83" i="9"/>
  <c r="EF83" i="9"/>
  <c r="BP83" i="9"/>
  <c r="CD83" i="9"/>
  <c r="BZ83" i="9"/>
  <c r="DC83" i="9"/>
  <c r="GE83" i="9"/>
  <c r="DK83" i="9"/>
  <c r="DA83" i="9"/>
  <c r="HE83" i="9"/>
  <c r="GN83" i="9"/>
  <c r="BT472" i="9"/>
  <c r="BT83" i="9"/>
  <c r="HP83" i="9"/>
  <c r="DZ83" i="9"/>
  <c r="CB83" i="9"/>
  <c r="BJ83" i="9"/>
  <c r="DP83" i="9"/>
  <c r="CG83" i="9"/>
  <c r="GH83" i="9"/>
  <c r="EN83" i="9"/>
  <c r="GM83" i="9"/>
  <c r="GC83" i="9"/>
  <c r="HS83" i="9"/>
  <c r="GY83" i="9"/>
  <c r="HH83" i="9"/>
  <c r="EK83" i="9"/>
  <c r="DM83" i="9"/>
  <c r="CQ83" i="9"/>
  <c r="EC83" i="9"/>
  <c r="FI83" i="9"/>
  <c r="CP83" i="9"/>
  <c r="DJ83" i="9"/>
  <c r="GB83" i="9"/>
  <c r="EI83" i="9"/>
  <c r="ED83" i="9"/>
  <c r="HW472" i="9"/>
  <c r="HB83" i="9"/>
  <c r="AZ83" i="9"/>
  <c r="EZ83" i="9"/>
  <c r="HX83" i="9"/>
  <c r="FT83" i="9"/>
  <c r="FX83" i="9"/>
  <c r="EU83" i="9"/>
  <c r="DS83" i="9"/>
  <c r="CJ83" i="9"/>
  <c r="DH83" i="9"/>
  <c r="BB83" i="9"/>
  <c r="AN83" i="9"/>
  <c r="DD83" i="9"/>
  <c r="EW83" i="9"/>
  <c r="HO83" i="9"/>
  <c r="CY83" i="9"/>
  <c r="AL83" i="9"/>
  <c r="EY83" i="9"/>
  <c r="DX83" i="9"/>
  <c r="FE83" i="9"/>
  <c r="BF83" i="9"/>
  <c r="EG83" i="9"/>
  <c r="CS83" i="9"/>
  <c r="HT83" i="9"/>
  <c r="FZ83" i="9"/>
  <c r="HG83" i="9"/>
  <c r="BY83" i="9"/>
  <c r="AJ83" i="9"/>
  <c r="BN83" i="9"/>
  <c r="BI83" i="9"/>
  <c r="CI83" i="9"/>
  <c r="CW83" i="9"/>
  <c r="CX83" i="9"/>
  <c r="GJ83" i="9"/>
  <c r="BU83" i="9"/>
  <c r="DN83" i="9"/>
  <c r="AY83" i="9"/>
  <c r="DL83" i="9"/>
  <c r="CH83" i="9"/>
  <c r="BX83" i="9"/>
  <c r="FO472" i="9" l="1"/>
  <c r="EE472" i="9"/>
  <c r="EN472" i="9"/>
  <c r="BB472" i="9"/>
  <c r="EW472" i="9"/>
  <c r="DD472" i="9"/>
  <c r="DA472" i="9"/>
  <c r="GV472" i="9"/>
  <c r="EK472" i="9"/>
  <c r="CX472" i="9"/>
  <c r="EB472" i="9"/>
  <c r="GS472" i="9"/>
  <c r="CO472" i="9"/>
  <c r="BN472" i="9"/>
  <c r="CL472" i="9"/>
  <c r="HH472" i="9"/>
  <c r="BE472" i="9"/>
  <c r="BW472" i="9"/>
  <c r="BH472" i="9"/>
  <c r="FR472" i="9"/>
  <c r="HB472" i="9"/>
  <c r="IF472" i="9"/>
  <c r="CC472" i="9"/>
  <c r="HQ472" i="9"/>
  <c r="AY472" i="9"/>
  <c r="CI472" i="9"/>
  <c r="CF472" i="9"/>
  <c r="EZ472" i="9"/>
  <c r="AJ472" i="9"/>
  <c r="DV472" i="9"/>
  <c r="HN472" i="9"/>
  <c r="EQ472" i="9"/>
  <c r="DS472" i="9"/>
  <c r="DG472" i="9"/>
  <c r="HK472" i="9"/>
  <c r="GP472" i="9"/>
  <c r="DJ472" i="9"/>
  <c r="IC472" i="9"/>
  <c r="EH472" i="9"/>
  <c r="BK472" i="9"/>
  <c r="GY472" i="9"/>
  <c r="FI534" i="9"/>
  <c r="FI472" i="9"/>
  <c r="GD472" i="9"/>
  <c r="BQ472" i="9"/>
  <c r="GA472" i="9"/>
  <c r="ET472" i="9"/>
  <c r="AM472" i="9"/>
  <c r="DP472" i="9"/>
  <c r="FF472" i="9"/>
  <c r="GM472" i="9"/>
  <c r="FX472" i="9"/>
  <c r="DM534" i="9"/>
  <c r="DM542" i="9" s="1"/>
  <c r="DM472" i="9"/>
  <c r="HT472" i="9"/>
  <c r="HE472" i="9"/>
  <c r="GJ472" i="9"/>
  <c r="CU472" i="9"/>
  <c r="FL472" i="9"/>
  <c r="CR472" i="9"/>
  <c r="BZ472" i="9"/>
  <c r="BX534" i="9"/>
  <c r="BX542" i="9" s="1"/>
  <c r="BX472" i="9"/>
  <c r="BU534" i="9"/>
  <c r="BU542" i="9" s="1"/>
  <c r="BU472" i="9"/>
  <c r="CW534" i="9"/>
  <c r="CW542" i="9" s="1"/>
  <c r="CW472" i="9"/>
  <c r="FY534" i="9"/>
  <c r="FY542" i="9" s="1"/>
  <c r="FY472" i="9"/>
  <c r="HF534" i="9"/>
  <c r="HF542" i="9" s="1"/>
  <c r="HF472" i="9"/>
  <c r="HY534" i="9"/>
  <c r="HY542" i="9" s="1"/>
  <c r="HY472" i="9"/>
  <c r="GK534" i="9"/>
  <c r="GK542" i="9" s="1"/>
  <c r="GK472" i="9"/>
  <c r="FA534" i="9"/>
  <c r="FA542" i="9" s="1"/>
  <c r="FA472" i="9"/>
  <c r="HG534" i="9"/>
  <c r="HG542" i="9" s="1"/>
  <c r="HG472" i="9"/>
  <c r="EG534" i="9"/>
  <c r="EG542" i="9" s="1"/>
  <c r="EG472" i="9"/>
  <c r="ES534" i="9"/>
  <c r="ES472" i="9"/>
  <c r="FS534" i="9"/>
  <c r="FS542" i="9" s="1"/>
  <c r="FS472" i="9"/>
  <c r="GR534" i="9"/>
  <c r="GR542" i="9" s="1"/>
  <c r="GR472" i="9"/>
  <c r="FJ534" i="9"/>
  <c r="FJ542" i="9" s="1"/>
  <c r="FJ472" i="9"/>
  <c r="FE534" i="9"/>
  <c r="FE542" i="9" s="1"/>
  <c r="FE472" i="9"/>
  <c r="EY534" i="9"/>
  <c r="EY542" i="9" s="1"/>
  <c r="EY472" i="9"/>
  <c r="CY534" i="9"/>
  <c r="CY542" i="9" s="1"/>
  <c r="CY472" i="9"/>
  <c r="FK534" i="9"/>
  <c r="FK542" i="9" s="1"/>
  <c r="FK472" i="9"/>
  <c r="HV534" i="9"/>
  <c r="HV542" i="9" s="1"/>
  <c r="HV472" i="9"/>
  <c r="EP534" i="9"/>
  <c r="EP542" i="9" s="1"/>
  <c r="EP472" i="9"/>
  <c r="CJ534" i="9"/>
  <c r="CJ542" i="9" s="1"/>
  <c r="CJ472" i="9"/>
  <c r="IA534" i="9"/>
  <c r="IA472" i="9"/>
  <c r="BO534" i="9"/>
  <c r="BO542" i="9" s="1"/>
  <c r="BO472" i="9"/>
  <c r="EA534" i="9"/>
  <c r="EA542" i="9" s="1"/>
  <c r="EA472" i="9"/>
  <c r="GL534" i="9"/>
  <c r="GL542" i="9" s="1"/>
  <c r="GL472" i="9"/>
  <c r="FT534" i="9"/>
  <c r="FT542" i="9" s="1"/>
  <c r="FT472" i="9"/>
  <c r="HA534" i="9"/>
  <c r="HA542" i="9" s="1"/>
  <c r="HA472" i="9"/>
  <c r="HC534" i="9"/>
  <c r="HC542" i="9" s="1"/>
  <c r="HC472" i="9"/>
  <c r="FP534" i="9"/>
  <c r="FP542" i="9" s="1"/>
  <c r="FP472" i="9"/>
  <c r="GO534" i="9"/>
  <c r="GO542" i="9" s="1"/>
  <c r="GO472" i="9"/>
  <c r="IE534" i="9"/>
  <c r="IE542" i="9" s="1"/>
  <c r="IE472" i="9"/>
  <c r="FM534" i="9"/>
  <c r="FM542" i="9" s="1"/>
  <c r="FM472" i="9"/>
  <c r="DT534" i="9"/>
  <c r="DT542" i="9" s="1"/>
  <c r="DT472" i="9"/>
  <c r="CT534" i="9"/>
  <c r="CT542" i="9" s="1"/>
  <c r="CT472" i="9"/>
  <c r="FW534" i="9"/>
  <c r="FW542" i="9" s="1"/>
  <c r="FW472" i="9"/>
  <c r="DW534" i="9"/>
  <c r="DW542" i="9" s="1"/>
  <c r="DW472" i="9"/>
  <c r="AI534" i="9"/>
  <c r="AI542" i="9" s="1"/>
  <c r="AI472" i="9"/>
  <c r="GB534" i="9"/>
  <c r="GB542" i="9" s="1"/>
  <c r="GB472" i="9"/>
  <c r="CP534" i="9"/>
  <c r="CP542" i="9" s="1"/>
  <c r="CP472" i="9"/>
  <c r="CQ534" i="9"/>
  <c r="CQ542" i="9" s="1"/>
  <c r="CQ472" i="9"/>
  <c r="GH534" i="9"/>
  <c r="GH472" i="9"/>
  <c r="FG534" i="9"/>
  <c r="FG542" i="9" s="1"/>
  <c r="FG472" i="9"/>
  <c r="FN534" i="9"/>
  <c r="FN542" i="9" s="1"/>
  <c r="FN472" i="9"/>
  <c r="GQ534" i="9"/>
  <c r="GQ542" i="9" s="1"/>
  <c r="GQ472" i="9"/>
  <c r="EX534" i="9"/>
  <c r="EX542" i="9" s="1"/>
  <c r="EX472" i="9"/>
  <c r="HP534" i="9"/>
  <c r="HP542" i="9" s="1"/>
  <c r="HP472" i="9"/>
  <c r="GN534" i="9"/>
  <c r="GN542" i="9" s="1"/>
  <c r="GN472" i="9"/>
  <c r="DC534" i="9"/>
  <c r="DC542" i="9" s="1"/>
  <c r="DC472" i="9"/>
  <c r="EM534" i="9"/>
  <c r="EM472" i="9"/>
  <c r="FV534" i="9"/>
  <c r="FV542" i="9" s="1"/>
  <c r="FV472" i="9"/>
  <c r="AY542" i="9"/>
  <c r="AH542" i="9"/>
  <c r="BY542" i="9"/>
  <c r="CI542" i="9"/>
  <c r="AZ542" i="9"/>
  <c r="DO542" i="9"/>
  <c r="BV542" i="9"/>
  <c r="CX542" i="9"/>
  <c r="BJ542" i="9"/>
  <c r="AK542" i="9"/>
  <c r="BZ542" i="9"/>
  <c r="HH542" i="9"/>
  <c r="GA542" i="9"/>
  <c r="HU542" i="9"/>
  <c r="EH542" i="9"/>
  <c r="BG542" i="9"/>
  <c r="FF542" i="9"/>
  <c r="EZ542" i="9"/>
  <c r="AM542" i="9"/>
  <c r="CZ542" i="9"/>
  <c r="DE542" i="9"/>
  <c r="AO542" i="9"/>
  <c r="BC542" i="9"/>
  <c r="DI542" i="9"/>
  <c r="CK542" i="9"/>
  <c r="BA542" i="9"/>
  <c r="EE542" i="9"/>
  <c r="EJ542" i="9"/>
  <c r="GC542" i="9"/>
  <c r="DK542" i="9"/>
  <c r="ED542" i="9"/>
  <c r="CR542" i="9"/>
  <c r="DN542" i="9"/>
  <c r="HI542" i="9"/>
  <c r="GZ542" i="9"/>
  <c r="HT542" i="9"/>
  <c r="GD542" i="9"/>
  <c r="EO542" i="9"/>
  <c r="GI542" i="9"/>
  <c r="CH542" i="9"/>
  <c r="DQ542" i="9"/>
  <c r="BK542" i="9"/>
  <c r="CC542" i="9"/>
  <c r="HQ542" i="9"/>
  <c r="DB542" i="9"/>
  <c r="DL542" i="9"/>
  <c r="GF542" i="9"/>
  <c r="DD542" i="9"/>
  <c r="CA542" i="9"/>
  <c r="CE542" i="9"/>
  <c r="BQ542" i="9"/>
  <c r="AL542" i="9"/>
  <c r="EN542" i="9"/>
  <c r="BM542" i="9"/>
  <c r="BS542" i="9"/>
  <c r="BR542" i="9"/>
  <c r="GE542" i="9"/>
  <c r="FO542" i="9"/>
  <c r="DG542" i="9"/>
  <c r="HN542" i="9"/>
  <c r="BH542" i="9"/>
  <c r="IC542" i="9"/>
  <c r="DA542" i="9"/>
  <c r="BT542" i="9"/>
  <c r="FB542" i="9"/>
  <c r="ET542" i="9"/>
  <c r="GS542" i="9"/>
  <c r="CL542" i="9"/>
  <c r="EI542" i="9"/>
  <c r="DH542" i="9"/>
  <c r="AN542" i="9"/>
  <c r="IG542" i="9"/>
  <c r="GT542" i="9"/>
  <c r="BB542" i="9"/>
  <c r="EF542" i="9"/>
  <c r="FL542" i="9"/>
  <c r="BF542" i="9"/>
  <c r="HW542" i="9"/>
  <c r="HL542" i="9"/>
  <c r="EQ542" i="9"/>
  <c r="HS542" i="9"/>
  <c r="GU542" i="9"/>
  <c r="CD542" i="9"/>
  <c r="EC542" i="9"/>
  <c r="DF542" i="9"/>
  <c r="CV542" i="9"/>
  <c r="CB542" i="9"/>
  <c r="IB542" i="9"/>
  <c r="BP542" i="9"/>
  <c r="EB542" i="9"/>
  <c r="CF542" i="9"/>
  <c r="CS542" i="9"/>
  <c r="GM542" i="9"/>
  <c r="CM542" i="9"/>
  <c r="CO542" i="9"/>
  <c r="HB542" i="9"/>
  <c r="ID542" i="9"/>
  <c r="GJ542" i="9"/>
  <c r="DV542" i="9"/>
  <c r="DJ542" i="9"/>
  <c r="GW542" i="9"/>
  <c r="GY542" i="9"/>
  <c r="GP542" i="9"/>
  <c r="DP542" i="9"/>
  <c r="BN542" i="9"/>
  <c r="IF542" i="9"/>
  <c r="DU542" i="9"/>
  <c r="CU542" i="9"/>
  <c r="GV542" i="9"/>
  <c r="FX542" i="9"/>
  <c r="HX542" i="9"/>
  <c r="HR542" i="9"/>
  <c r="BI542" i="9"/>
  <c r="DX542" i="9"/>
  <c r="CG542" i="9"/>
  <c r="EU542" i="9"/>
  <c r="AJ542" i="9"/>
  <c r="BE542" i="9"/>
  <c r="EK542" i="9"/>
  <c r="BD542" i="9"/>
  <c r="HO542" i="9"/>
  <c r="BW542" i="9"/>
  <c r="CN542" i="9"/>
  <c r="HM542" i="9"/>
  <c r="BL542" i="9"/>
  <c r="GX542" i="9"/>
  <c r="CH472" i="9"/>
  <c r="DL472" i="9"/>
  <c r="DN472" i="9"/>
  <c r="BG472" i="9"/>
  <c r="BS472" i="9"/>
  <c r="AL472" i="9"/>
  <c r="BA472" i="9"/>
  <c r="CA472" i="9"/>
  <c r="CE472" i="9"/>
  <c r="CN472" i="9"/>
  <c r="DI472" i="9"/>
  <c r="GX472" i="9"/>
  <c r="DO472" i="9"/>
  <c r="BM472" i="9"/>
  <c r="GU472" i="9"/>
  <c r="ED472" i="9"/>
  <c r="BD472" i="9"/>
  <c r="HS472" i="9"/>
  <c r="BJ472" i="9"/>
  <c r="GF472" i="9"/>
  <c r="CB472" i="9"/>
  <c r="DF472" i="9"/>
  <c r="HM472" i="9"/>
  <c r="FD472" i="9"/>
  <c r="BR472" i="9"/>
  <c r="IG472" i="9"/>
  <c r="EI472" i="9"/>
  <c r="DQ472" i="9"/>
  <c r="GZ472" i="9"/>
  <c r="DB472" i="9"/>
  <c r="BI472" i="9"/>
  <c r="CV472" i="9"/>
  <c r="CZ472" i="9"/>
  <c r="AH472" i="9"/>
  <c r="BY472" i="9"/>
  <c r="CS472" i="9"/>
  <c r="CK472" i="9"/>
  <c r="DX472" i="9"/>
  <c r="HO472" i="9"/>
  <c r="HI472" i="9"/>
  <c r="HR472" i="9"/>
  <c r="HU472" i="9"/>
  <c r="AN472" i="9"/>
  <c r="DE472" i="9"/>
  <c r="DH472" i="9"/>
  <c r="EU472" i="9"/>
  <c r="AZ472" i="9"/>
  <c r="GI472" i="9"/>
  <c r="DU472" i="9"/>
  <c r="ID472" i="9"/>
  <c r="EC472" i="9"/>
  <c r="GC472" i="9"/>
  <c r="CG472" i="9"/>
  <c r="BC472" i="9"/>
  <c r="CM472" i="9"/>
  <c r="HL472" i="9"/>
  <c r="FB472" i="9"/>
  <c r="DZ472" i="9"/>
  <c r="DK472" i="9"/>
  <c r="GE472" i="9"/>
  <c r="CD472" i="9"/>
  <c r="BP472" i="9"/>
  <c r="EF472" i="9"/>
  <c r="AK472" i="9"/>
  <c r="BL472" i="9"/>
  <c r="EO472" i="9"/>
  <c r="GW472" i="9"/>
  <c r="EJ472" i="9"/>
  <c r="FZ429" i="9"/>
  <c r="FZ534" i="9" s="1"/>
  <c r="IB472" i="9"/>
  <c r="BF472" i="9"/>
  <c r="HX472" i="9"/>
  <c r="BV472" i="9"/>
  <c r="GT472" i="9"/>
  <c r="FC62" i="9"/>
  <c r="FZ472" i="9" l="1"/>
  <c r="FZ542" i="9"/>
  <c r="FC75" i="9"/>
  <c r="FC427" i="9" l="1"/>
  <c r="FC429" i="9" s="1"/>
  <c r="FC534" i="9" s="1"/>
  <c r="FC83" i="9"/>
  <c r="FC472" i="9" l="1"/>
  <c r="FC542" i="9"/>
  <c r="FD542" i="9"/>
  <c r="I81" i="9"/>
  <c r="AH432" i="9" l="1"/>
  <c r="AI432" i="9" l="1"/>
  <c r="AJ432" i="9" l="1"/>
  <c r="AK432" i="9" l="1"/>
  <c r="AL432" i="9" l="1"/>
  <c r="AM459" i="9" l="1"/>
  <c r="AN432" i="9" l="1"/>
  <c r="AO432" i="9" l="1"/>
  <c r="AP432" i="9" l="1"/>
  <c r="AQ432" i="9" l="1"/>
  <c r="AR432" i="9" l="1"/>
  <c r="AS432" i="9" l="1"/>
  <c r="AT432" i="9" l="1"/>
  <c r="AU432" i="9" l="1"/>
  <c r="AV432" i="9" l="1"/>
  <c r="AW432" i="9" l="1"/>
  <c r="AX432" i="9" l="1"/>
  <c r="AY432" i="9" l="1"/>
  <c r="AZ432" i="9" l="1"/>
  <c r="BA432" i="9" l="1"/>
  <c r="BB432" i="9" l="1"/>
  <c r="BC432" i="9" l="1"/>
  <c r="BD432" i="9" l="1"/>
  <c r="BE432" i="9" l="1"/>
  <c r="BF432" i="9" l="1"/>
  <c r="BG432" i="9" l="1"/>
  <c r="BH432" i="9" l="1"/>
  <c r="BI432" i="9" l="1"/>
  <c r="BJ432" i="9" l="1"/>
  <c r="BK432" i="9" l="1"/>
  <c r="BL432" i="9" l="1"/>
  <c r="BM432" i="9" l="1"/>
  <c r="BN432" i="9" l="1"/>
  <c r="BO432" i="9" l="1"/>
  <c r="BP432" i="9" l="1"/>
  <c r="BQ432" i="9" l="1"/>
  <c r="BR432" i="9" l="1"/>
  <c r="BS432" i="9" l="1"/>
  <c r="BT432" i="9" l="1"/>
  <c r="BU432" i="9" l="1"/>
  <c r="BV432" i="9" l="1"/>
  <c r="BW432" i="9" l="1"/>
  <c r="BX432" i="9" l="1"/>
  <c r="BY432" i="9" l="1"/>
  <c r="BZ432" i="9" l="1"/>
  <c r="CA432" i="9" l="1"/>
  <c r="CB432" i="9" l="1"/>
  <c r="CC432" i="9" l="1"/>
  <c r="CD432" i="9" l="1"/>
  <c r="CE432" i="9" l="1"/>
  <c r="CF432" i="9" l="1"/>
  <c r="CG432" i="9" l="1"/>
  <c r="CH432" i="9" l="1"/>
  <c r="CI432" i="9" l="1"/>
  <c r="CJ432" i="9" l="1"/>
  <c r="CK432" i="9" l="1"/>
  <c r="CL432" i="9" l="1"/>
  <c r="CM432" i="9" l="1"/>
  <c r="CN432" i="9" l="1"/>
  <c r="CO432" i="9" l="1"/>
  <c r="CP432" i="9" l="1"/>
  <c r="CQ432" i="9" l="1"/>
  <c r="CR432" i="9" l="1"/>
  <c r="CS432" i="9" l="1"/>
  <c r="CT432" i="9" l="1"/>
  <c r="CU432" i="9" l="1"/>
  <c r="CV432" i="9" l="1"/>
  <c r="CW432" i="9" l="1"/>
  <c r="CX432" i="9" l="1"/>
  <c r="CY432" i="9" l="1"/>
  <c r="CZ432" i="9" l="1"/>
  <c r="DA432" i="9" l="1"/>
  <c r="DB432" i="9" l="1"/>
  <c r="DC432" i="9" l="1"/>
  <c r="DD432" i="9" l="1"/>
  <c r="DE432" i="9" l="1"/>
  <c r="DF432" i="9" l="1"/>
  <c r="DG432" i="9" l="1"/>
  <c r="DH432" i="9" l="1"/>
  <c r="DI432" i="9" l="1"/>
  <c r="DJ432" i="9" l="1"/>
  <c r="DK432" i="9" l="1"/>
  <c r="DL432" i="9" l="1"/>
  <c r="DM432" i="9" l="1"/>
  <c r="DN432" i="9" l="1"/>
  <c r="DO432" i="9" l="1"/>
  <c r="DP432" i="9" l="1"/>
  <c r="DQ432" i="9" l="1"/>
  <c r="DR432" i="9" l="1"/>
  <c r="DS432" i="9" l="1"/>
  <c r="DT432" i="9" l="1"/>
  <c r="DU432" i="9" l="1"/>
  <c r="DV432" i="9" l="1"/>
  <c r="DW432" i="9" l="1"/>
  <c r="DX432" i="9" l="1"/>
  <c r="DY432" i="9" l="1"/>
  <c r="DZ432" i="9" l="1"/>
  <c r="EA432" i="9" l="1"/>
  <c r="EB432" i="9" l="1"/>
  <c r="EC432" i="9" l="1"/>
  <c r="ED432" i="9" l="1"/>
  <c r="EE432" i="9" l="1"/>
  <c r="EF432" i="9" l="1"/>
  <c r="EG432" i="9" l="1"/>
  <c r="EH432" i="9" l="1"/>
  <c r="EI432" i="9" l="1"/>
  <c r="EJ432" i="9" l="1"/>
  <c r="EK432" i="9" l="1"/>
  <c r="EL432" i="9" l="1"/>
  <c r="EM432" i="9" l="1"/>
  <c r="EN432" i="9" l="1"/>
  <c r="EO432" i="9" l="1"/>
  <c r="EP432" i="9" l="1"/>
  <c r="EQ432" i="9" l="1"/>
  <c r="ER432" i="9" l="1"/>
  <c r="ES432" i="9" l="1"/>
  <c r="ET432" i="9" l="1"/>
  <c r="EU432" i="9" l="1"/>
  <c r="EV432" i="9" l="1"/>
  <c r="EW432" i="9" l="1"/>
  <c r="EX432" i="9" l="1"/>
  <c r="EY432" i="9" l="1"/>
  <c r="EZ432" i="9" l="1"/>
  <c r="FA432" i="9" l="1"/>
  <c r="FB432" i="9" l="1"/>
  <c r="FC432" i="9" l="1"/>
  <c r="FD432" i="9" l="1"/>
  <c r="FE432" i="9" l="1"/>
  <c r="FF432" i="9" l="1"/>
  <c r="FG432" i="9" l="1"/>
  <c r="FH432" i="9" l="1"/>
  <c r="FI432" i="9" l="1"/>
  <c r="FJ432" i="9" l="1"/>
  <c r="FK432" i="9" l="1"/>
  <c r="FL432" i="9" l="1"/>
  <c r="FM432" i="9" l="1"/>
  <c r="FN432" i="9" l="1"/>
  <c r="FO432" i="9" l="1"/>
  <c r="FP432" i="9" l="1"/>
  <c r="FQ432" i="9" l="1"/>
  <c r="FR432" i="9" l="1"/>
  <c r="FS432" i="9" l="1"/>
  <c r="FT432" i="9" l="1"/>
  <c r="FU432" i="9" l="1"/>
  <c r="FV432" i="9" l="1"/>
  <c r="FW432" i="9" l="1"/>
  <c r="FX432" i="9" l="1"/>
  <c r="FY432" i="9" l="1"/>
  <c r="FZ432" i="9" l="1"/>
  <c r="GA432" i="9" l="1"/>
  <c r="GB432" i="9" l="1"/>
  <c r="GC432" i="9" l="1"/>
  <c r="GD432" i="9" l="1"/>
  <c r="GE432" i="9" l="1"/>
  <c r="GF432" i="9" l="1"/>
  <c r="GG432" i="9" l="1"/>
  <c r="GH432" i="9" l="1"/>
  <c r="GI432" i="9" l="1"/>
  <c r="GJ432" i="9" l="1"/>
  <c r="GK432" i="9" l="1"/>
  <c r="GL432" i="9" l="1"/>
  <c r="GM432" i="9" l="1"/>
  <c r="GN432" i="9" l="1"/>
  <c r="GO432" i="9" l="1"/>
  <c r="GP432" i="9" l="1"/>
  <c r="GQ432" i="9" l="1"/>
  <c r="GR432" i="9" l="1"/>
  <c r="GS432" i="9" l="1"/>
  <c r="GT432" i="9" l="1"/>
  <c r="GU432" i="9" l="1"/>
  <c r="GV432" i="9" l="1"/>
  <c r="GW432" i="9" l="1"/>
  <c r="GX432" i="9" l="1"/>
  <c r="GY432" i="9" l="1"/>
  <c r="GZ432" i="9" l="1"/>
  <c r="HA432" i="9" l="1"/>
  <c r="HB432" i="9" l="1"/>
  <c r="HC432" i="9" l="1"/>
  <c r="HD432" i="9" l="1"/>
  <c r="HE432" i="9" l="1"/>
  <c r="HF432" i="9" l="1"/>
  <c r="HG432" i="9" l="1"/>
  <c r="HH432" i="9" l="1"/>
  <c r="HI432" i="9" l="1"/>
  <c r="HJ432" i="9" l="1"/>
  <c r="HK432" i="9" l="1"/>
  <c r="HL432" i="9" l="1"/>
  <c r="HM432" i="9" l="1"/>
  <c r="HN432" i="9" l="1"/>
  <c r="HO432" i="9" l="1"/>
  <c r="HP432" i="9" l="1"/>
  <c r="HQ432" i="9" l="1"/>
  <c r="HR432" i="9" l="1"/>
  <c r="HS432" i="9" l="1"/>
  <c r="HT432" i="9" l="1"/>
  <c r="HU432" i="9" l="1"/>
  <c r="HV432" i="9" l="1"/>
  <c r="HW432" i="9" l="1"/>
  <c r="HX432" i="9" l="1"/>
  <c r="HY432" i="9" l="1"/>
  <c r="HZ432" i="9" l="1"/>
  <c r="IA432" i="9" l="1"/>
  <c r="IB432" i="9" l="1"/>
  <c r="IC432" i="9" l="1"/>
  <c r="ID432" i="9" l="1"/>
  <c r="IE432" i="9" l="1"/>
  <c r="IF432" i="9" l="1"/>
  <c r="IG432" i="9" l="1"/>
  <c r="IH432" i="9" l="1"/>
  <c r="II432" i="9" l="1"/>
  <c r="IJ432" i="9" l="1"/>
  <c r="IK432" i="9" l="1"/>
  <c r="IL432" i="9" l="1"/>
  <c r="IM432" i="9" l="1"/>
  <c r="IN432" i="9" l="1"/>
  <c r="IO432" i="9" l="1"/>
  <c r="IP432" i="9" l="1"/>
  <c r="IQ432" i="9" l="1"/>
  <c r="IR432" i="9" l="1"/>
  <c r="IS432" i="9" l="1"/>
  <c r="IT432" i="9" l="1"/>
  <c r="IU432" i="9" l="1"/>
  <c r="IV432" i="9" l="1"/>
  <c r="IW432" i="9" l="1"/>
  <c r="IX432" i="9" l="1"/>
  <c r="IY432" i="9" l="1"/>
  <c r="IZ432" i="9" l="1"/>
  <c r="JA432" i="9" l="1"/>
  <c r="JB432" i="9" l="1"/>
  <c r="JC432" i="9" l="1"/>
  <c r="JD432" i="9" l="1"/>
  <c r="JE432" i="9" l="1"/>
  <c r="JF432" i="9" l="1"/>
  <c r="JG432" i="9" l="1"/>
  <c r="JH432" i="9" l="1"/>
  <c r="JI432" i="9" l="1"/>
  <c r="JJ432" i="9" l="1"/>
  <c r="JK432" i="9" l="1"/>
  <c r="JL432" i="9" l="1"/>
  <c r="JM432" i="9" l="1"/>
  <c r="JN432" i="9" l="1"/>
  <c r="JO432" i="9" l="1"/>
  <c r="JP432" i="9" l="1"/>
  <c r="JQ432" i="9" l="1"/>
  <c r="JR432" i="9" l="1"/>
  <c r="JS432" i="9" l="1"/>
  <c r="JT432" i="9" l="1"/>
  <c r="JU432" i="9" l="1"/>
  <c r="JV432" i="9" l="1"/>
  <c r="JW432" i="9" l="1"/>
  <c r="JX432" i="9" l="1"/>
  <c r="JY432" i="9" l="1"/>
  <c r="JZ432" i="9" l="1"/>
  <c r="KA432" i="9" l="1"/>
  <c r="KB432" i="9" l="1"/>
  <c r="KC432" i="9" l="1"/>
  <c r="KD432" i="9" l="1"/>
  <c r="KE432" i="9" l="1"/>
  <c r="KF432" i="9" l="1"/>
  <c r="KG432" i="9" l="1"/>
  <c r="KH432" i="9" l="1"/>
  <c r="KI432" i="9" l="1"/>
  <c r="KJ432" i="9" l="1"/>
  <c r="KK432" i="9" l="1"/>
  <c r="KL432" i="9" l="1"/>
  <c r="KM432" i="9" l="1"/>
  <c r="KN432" i="9" l="1"/>
  <c r="KO432" i="9" l="1"/>
  <c r="KP432" i="9" l="1"/>
  <c r="IH62" i="9" l="1"/>
  <c r="DR62" i="9"/>
  <c r="EV62" i="9"/>
  <c r="DR75" i="9" l="1"/>
  <c r="IH75" i="9"/>
  <c r="EV75" i="9"/>
  <c r="EV83" i="9" l="1"/>
  <c r="EW542" i="9"/>
  <c r="IH427" i="9"/>
  <c r="IH429" i="9" s="1"/>
  <c r="IH534" i="9" s="1"/>
  <c r="IH83" i="9"/>
  <c r="DR427" i="9"/>
  <c r="DR429" i="9" s="1"/>
  <c r="DR534" i="9" s="1"/>
  <c r="DR83" i="9"/>
  <c r="EV427" i="9"/>
  <c r="EV429" i="9" s="1"/>
  <c r="EV534" i="9" s="1"/>
  <c r="EV542" i="9" l="1"/>
  <c r="DR542" i="9"/>
  <c r="IH542" i="9"/>
  <c r="DS542" i="9"/>
  <c r="DR472" i="9"/>
  <c r="IH472" i="9"/>
  <c r="EV472" i="9"/>
  <c r="B11" i="43" l="1"/>
  <c r="BL11" i="43" s="1"/>
  <c r="BJ242" i="9" s="1"/>
  <c r="C11" i="43" l="1"/>
  <c r="QL11" i="43"/>
  <c r="OE11" i="43"/>
  <c r="OF11" i="43"/>
  <c r="OG11" i="43"/>
  <c r="OH11" i="43"/>
  <c r="OI11" i="43"/>
  <c r="OJ11" i="43"/>
  <c r="OK11" i="43"/>
  <c r="OL11" i="43"/>
  <c r="OM11" i="43"/>
  <c r="ON11" i="43"/>
  <c r="OO11" i="43"/>
  <c r="OP11" i="43"/>
  <c r="OQ11" i="43"/>
  <c r="OR11" i="43"/>
  <c r="OS11" i="43"/>
  <c r="OT11" i="43"/>
  <c r="OU11" i="43"/>
  <c r="OV11" i="43"/>
  <c r="OW11" i="43"/>
  <c r="OX11" i="43"/>
  <c r="OY11" i="43"/>
  <c r="OZ11" i="43"/>
  <c r="PA11" i="43"/>
  <c r="PB11" i="43"/>
  <c r="PC11" i="43"/>
  <c r="PD11" i="43"/>
  <c r="PE11" i="43"/>
  <c r="PF11" i="43"/>
  <c r="PG11" i="43"/>
  <c r="PH11" i="43"/>
  <c r="PI11" i="43"/>
  <c r="PJ11" i="43"/>
  <c r="PK11" i="43"/>
  <c r="PL11" i="43"/>
  <c r="PM11" i="43"/>
  <c r="PN11" i="43"/>
  <c r="PO11" i="43"/>
  <c r="PP11" i="43"/>
  <c r="PQ11" i="43"/>
  <c r="PR11" i="43"/>
  <c r="PS11" i="43"/>
  <c r="PT11" i="43"/>
  <c r="PU11" i="43"/>
  <c r="PV11" i="43"/>
  <c r="PW11" i="43"/>
  <c r="PX11" i="43"/>
  <c r="PY11" i="43"/>
  <c r="PZ11" i="43"/>
  <c r="QA11" i="43"/>
  <c r="QB11" i="43"/>
  <c r="QC11" i="43"/>
  <c r="QD11" i="43"/>
  <c r="QE11" i="43"/>
  <c r="QF11" i="43"/>
  <c r="QG11" i="43"/>
  <c r="QH11" i="43"/>
  <c r="QI11" i="43"/>
  <c r="QJ11" i="43"/>
  <c r="QK11" i="43"/>
  <c r="OD11" i="43"/>
  <c r="OC11" i="43"/>
  <c r="OB11" i="43"/>
  <c r="OA11" i="43"/>
  <c r="NZ11" i="43"/>
  <c r="NX11" i="43"/>
  <c r="NY11" i="43"/>
  <c r="NW11" i="43"/>
  <c r="NV11" i="43"/>
  <c r="NU11" i="43"/>
  <c r="NT11" i="43"/>
  <c r="NS11" i="43"/>
  <c r="NR11" i="43"/>
  <c r="NQ11" i="43"/>
  <c r="NP11" i="43"/>
  <c r="NO11" i="43"/>
  <c r="NN11" i="43"/>
  <c r="NM11" i="43"/>
  <c r="NL11" i="43"/>
  <c r="NK11" i="43"/>
  <c r="NJ11" i="43"/>
  <c r="NI11" i="43"/>
  <c r="NH11" i="43"/>
  <c r="NG11" i="43"/>
  <c r="NF11" i="43"/>
  <c r="NE11" i="43"/>
  <c r="ND11" i="43"/>
  <c r="NC11" i="43"/>
  <c r="NB11" i="43"/>
  <c r="NA11" i="43"/>
  <c r="MZ11" i="43"/>
  <c r="MY11" i="43"/>
  <c r="MX11" i="43"/>
  <c r="MW11" i="43"/>
  <c r="MV11" i="43"/>
  <c r="MU11" i="43"/>
  <c r="MT11" i="43"/>
  <c r="MS11" i="43"/>
  <c r="MR11" i="43"/>
  <c r="MQ11" i="43"/>
  <c r="MP11" i="43"/>
  <c r="MO11" i="43"/>
  <c r="MN11" i="43"/>
  <c r="MM11" i="43"/>
  <c r="ML11" i="43"/>
  <c r="MK11" i="43"/>
  <c r="MJ11" i="43"/>
  <c r="MI11" i="43"/>
  <c r="MH11" i="43"/>
  <c r="MG11" i="43"/>
  <c r="MF11" i="43"/>
  <c r="ME11" i="43"/>
  <c r="MD11" i="43"/>
  <c r="MC11" i="43"/>
  <c r="MB11" i="43"/>
  <c r="MA11" i="43"/>
  <c r="LZ11" i="43"/>
  <c r="LY11" i="43"/>
  <c r="LX11" i="43"/>
  <c r="LW11" i="43"/>
  <c r="LV11" i="43"/>
  <c r="LT242" i="9" s="1"/>
  <c r="LU11" i="43"/>
  <c r="LS242" i="9" s="1"/>
  <c r="LT11" i="43"/>
  <c r="LR242" i="9" s="1"/>
  <c r="LS11" i="43"/>
  <c r="LQ242" i="9" s="1"/>
  <c r="LR11" i="43"/>
  <c r="LP242" i="9" s="1"/>
  <c r="LQ11" i="43"/>
  <c r="LO242" i="9" s="1"/>
  <c r="LP11" i="43"/>
  <c r="LN242" i="9" s="1"/>
  <c r="LO11" i="43"/>
  <c r="LM242" i="9" s="1"/>
  <c r="LN11" i="43"/>
  <c r="LL242" i="9" s="1"/>
  <c r="LM11" i="43"/>
  <c r="LK242" i="9" s="1"/>
  <c r="LL11" i="43"/>
  <c r="LJ242" i="9" s="1"/>
  <c r="LK11" i="43"/>
  <c r="LI242" i="9" s="1"/>
  <c r="LJ11" i="43"/>
  <c r="LH242" i="9" s="1"/>
  <c r="LI11" i="43"/>
  <c r="LG242" i="9" s="1"/>
  <c r="LH11" i="43"/>
  <c r="LF242" i="9" s="1"/>
  <c r="LG11" i="43"/>
  <c r="LE242" i="9" s="1"/>
  <c r="LF11" i="43"/>
  <c r="LD242" i="9" s="1"/>
  <c r="LE11" i="43"/>
  <c r="LC242" i="9" s="1"/>
  <c r="LD11" i="43"/>
  <c r="LB242" i="9" s="1"/>
  <c r="LC11" i="43"/>
  <c r="LA242" i="9" s="1"/>
  <c r="LB11" i="43"/>
  <c r="KZ242" i="9" s="1"/>
  <c r="LA11" i="43"/>
  <c r="KY242" i="9" s="1"/>
  <c r="KZ11" i="43"/>
  <c r="KX242" i="9" s="1"/>
  <c r="KY11" i="43"/>
  <c r="KW242" i="9" s="1"/>
  <c r="KX11" i="43"/>
  <c r="KV242" i="9" s="1"/>
  <c r="KW11" i="43"/>
  <c r="KU242" i="9" s="1"/>
  <c r="KV11" i="43"/>
  <c r="KT242" i="9" s="1"/>
  <c r="KU11" i="43"/>
  <c r="KS242" i="9" s="1"/>
  <c r="KT11" i="43"/>
  <c r="KR242" i="9" s="1"/>
  <c r="KS11" i="43"/>
  <c r="KQ242" i="9" s="1"/>
  <c r="KR11" i="43"/>
  <c r="KP242" i="9" s="1"/>
  <c r="KQ11" i="43"/>
  <c r="KO242" i="9" s="1"/>
  <c r="KP11" i="43"/>
  <c r="KN242" i="9" s="1"/>
  <c r="KO11" i="43"/>
  <c r="KM242" i="9" s="1"/>
  <c r="KN11" i="43"/>
  <c r="KL242" i="9" s="1"/>
  <c r="KM11" i="43"/>
  <c r="KK242" i="9" s="1"/>
  <c r="KL11" i="43"/>
  <c r="KJ242" i="9" s="1"/>
  <c r="KK11" i="43"/>
  <c r="KI242" i="9" s="1"/>
  <c r="KJ11" i="43"/>
  <c r="KH242" i="9" s="1"/>
  <c r="KI11" i="43"/>
  <c r="KG242" i="9" s="1"/>
  <c r="KH11" i="43"/>
  <c r="KF242" i="9" s="1"/>
  <c r="KG11" i="43"/>
  <c r="KE242" i="9" s="1"/>
  <c r="KF11" i="43"/>
  <c r="KD242" i="9" s="1"/>
  <c r="KE11" i="43"/>
  <c r="KC242" i="9" s="1"/>
  <c r="KD11" i="43"/>
  <c r="KB242" i="9" s="1"/>
  <c r="KC11" i="43"/>
  <c r="KA242" i="9" s="1"/>
  <c r="KB11" i="43"/>
  <c r="JZ242" i="9" s="1"/>
  <c r="KA11" i="43"/>
  <c r="JY242" i="9" s="1"/>
  <c r="JZ11" i="43"/>
  <c r="JX242" i="9" s="1"/>
  <c r="JY11" i="43"/>
  <c r="JW242" i="9" s="1"/>
  <c r="JX11" i="43"/>
  <c r="JV242" i="9" s="1"/>
  <c r="JW11" i="43"/>
  <c r="JU242" i="9" s="1"/>
  <c r="JV11" i="43"/>
  <c r="JT242" i="9" s="1"/>
  <c r="JU11" i="43"/>
  <c r="JS242" i="9" s="1"/>
  <c r="JT11" i="43"/>
  <c r="JR242" i="9" s="1"/>
  <c r="JS11" i="43"/>
  <c r="JQ242" i="9" s="1"/>
  <c r="JR11" i="43"/>
  <c r="JP242" i="9" s="1"/>
  <c r="JQ11" i="43"/>
  <c r="JO242" i="9" s="1"/>
  <c r="JP11" i="43"/>
  <c r="JN242" i="9" s="1"/>
  <c r="JO11" i="43"/>
  <c r="JM242" i="9" s="1"/>
  <c r="JN11" i="43"/>
  <c r="JL242" i="9" s="1"/>
  <c r="JM11" i="43"/>
  <c r="JK242" i="9" s="1"/>
  <c r="JL11" i="43"/>
  <c r="JJ242" i="9" s="1"/>
  <c r="JK11" i="43"/>
  <c r="JI242" i="9" s="1"/>
  <c r="JJ11" i="43"/>
  <c r="JH242" i="9" s="1"/>
  <c r="JI11" i="43"/>
  <c r="JG242" i="9" s="1"/>
  <c r="JH11" i="43"/>
  <c r="JF242" i="9" s="1"/>
  <c r="JG11" i="43"/>
  <c r="JE242" i="9" s="1"/>
  <c r="JF11" i="43"/>
  <c r="JD242" i="9" s="1"/>
  <c r="JE11" i="43"/>
  <c r="JC242" i="9" s="1"/>
  <c r="JD11" i="43"/>
  <c r="JB242" i="9" s="1"/>
  <c r="JC11" i="43"/>
  <c r="JA242" i="9" s="1"/>
  <c r="JB11" i="43"/>
  <c r="IZ242" i="9" s="1"/>
  <c r="JA11" i="43"/>
  <c r="IY242" i="9" s="1"/>
  <c r="IZ11" i="43"/>
  <c r="IX242" i="9" s="1"/>
  <c r="IY11" i="43"/>
  <c r="IW242" i="9" s="1"/>
  <c r="IX11" i="43"/>
  <c r="IV242" i="9" s="1"/>
  <c r="IW11" i="43"/>
  <c r="IU242" i="9" s="1"/>
  <c r="IV11" i="43"/>
  <c r="IT242" i="9" s="1"/>
  <c r="IU11" i="43"/>
  <c r="IS242" i="9" s="1"/>
  <c r="IT11" i="43"/>
  <c r="IR242" i="9" s="1"/>
  <c r="IS11" i="43"/>
  <c r="IQ242" i="9" s="1"/>
  <c r="IR11" i="43"/>
  <c r="IP242" i="9" s="1"/>
  <c r="IQ11" i="43"/>
  <c r="IO242" i="9" s="1"/>
  <c r="IP11" i="43"/>
  <c r="IN242" i="9" s="1"/>
  <c r="IO11" i="43"/>
  <c r="IM242" i="9" s="1"/>
  <c r="IN11" i="43"/>
  <c r="IL242" i="9" s="1"/>
  <c r="IM11" i="43"/>
  <c r="IK242" i="9" s="1"/>
  <c r="IL11" i="43"/>
  <c r="IJ242" i="9" s="1"/>
  <c r="IK11" i="43"/>
  <c r="II242" i="9" s="1"/>
  <c r="IJ11" i="43"/>
  <c r="IH242" i="9" s="1"/>
  <c r="II11" i="43"/>
  <c r="IG242" i="9" s="1"/>
  <c r="IH11" i="43"/>
  <c r="IF242" i="9" s="1"/>
  <c r="IG11" i="43"/>
  <c r="IE242" i="9" s="1"/>
  <c r="IF11" i="43"/>
  <c r="ID242" i="9" s="1"/>
  <c r="IE11" i="43"/>
  <c r="IC242" i="9" s="1"/>
  <c r="ID11" i="43"/>
  <c r="IB242" i="9" s="1"/>
  <c r="IC11" i="43"/>
  <c r="IA242" i="9" s="1"/>
  <c r="IB11" i="43"/>
  <c r="HZ242" i="9" s="1"/>
  <c r="IA11" i="43"/>
  <c r="HY242" i="9" s="1"/>
  <c r="HZ11" i="43"/>
  <c r="HX242" i="9" s="1"/>
  <c r="HY11" i="43"/>
  <c r="HW242" i="9" s="1"/>
  <c r="HX11" i="43"/>
  <c r="HV242" i="9" s="1"/>
  <c r="HW11" i="43"/>
  <c r="HU242" i="9" s="1"/>
  <c r="HV11" i="43"/>
  <c r="HT242" i="9" s="1"/>
  <c r="HU11" i="43"/>
  <c r="HS242" i="9" s="1"/>
  <c r="HT11" i="43"/>
  <c r="HR242" i="9" s="1"/>
  <c r="HS11" i="43"/>
  <c r="HQ242" i="9" s="1"/>
  <c r="HR11" i="43"/>
  <c r="HP242" i="9" s="1"/>
  <c r="HQ11" i="43"/>
  <c r="HO242" i="9" s="1"/>
  <c r="HP11" i="43"/>
  <c r="HN242" i="9" s="1"/>
  <c r="HO11" i="43"/>
  <c r="HM242" i="9" s="1"/>
  <c r="HN11" i="43"/>
  <c r="HL242" i="9" s="1"/>
  <c r="HM11" i="43"/>
  <c r="HK242" i="9" s="1"/>
  <c r="HL11" i="43"/>
  <c r="HJ242" i="9" s="1"/>
  <c r="HK11" i="43"/>
  <c r="HI242" i="9" s="1"/>
  <c r="HJ11" i="43"/>
  <c r="HH242" i="9" s="1"/>
  <c r="HI11" i="43"/>
  <c r="HG242" i="9" s="1"/>
  <c r="HH11" i="43"/>
  <c r="HF242" i="9" s="1"/>
  <c r="HG11" i="43"/>
  <c r="HE242" i="9" s="1"/>
  <c r="HF11" i="43"/>
  <c r="HD242" i="9" s="1"/>
  <c r="HE11" i="43"/>
  <c r="HC242" i="9" s="1"/>
  <c r="HD11" i="43"/>
  <c r="HB242" i="9" s="1"/>
  <c r="HC11" i="43"/>
  <c r="HA242" i="9" s="1"/>
  <c r="HB11" i="43"/>
  <c r="GZ242" i="9" s="1"/>
  <c r="HA11" i="43"/>
  <c r="GY242" i="9" s="1"/>
  <c r="GZ11" i="43"/>
  <c r="GX242" i="9" s="1"/>
  <c r="GY11" i="43"/>
  <c r="GW242" i="9" s="1"/>
  <c r="GX11" i="43"/>
  <c r="GV242" i="9" s="1"/>
  <c r="GW11" i="43"/>
  <c r="GU242" i="9" s="1"/>
  <c r="GV11" i="43"/>
  <c r="GT242" i="9" s="1"/>
  <c r="GU11" i="43"/>
  <c r="GS242" i="9" s="1"/>
  <c r="GT11" i="43"/>
  <c r="GR242" i="9" s="1"/>
  <c r="GS11" i="43"/>
  <c r="GQ242" i="9" s="1"/>
  <c r="GR11" i="43"/>
  <c r="GP242" i="9" s="1"/>
  <c r="GQ11" i="43"/>
  <c r="GO242" i="9" s="1"/>
  <c r="GP11" i="43"/>
  <c r="GN242" i="9" s="1"/>
  <c r="GO11" i="43"/>
  <c r="GM242" i="9" s="1"/>
  <c r="GN11" i="43"/>
  <c r="GL242" i="9" s="1"/>
  <c r="GM11" i="43"/>
  <c r="GK242" i="9" s="1"/>
  <c r="GL11" i="43"/>
  <c r="GJ242" i="9" s="1"/>
  <c r="GK11" i="43"/>
  <c r="GI242" i="9" s="1"/>
  <c r="GJ11" i="43"/>
  <c r="GH242" i="9" s="1"/>
  <c r="GI11" i="43"/>
  <c r="GG242" i="9" s="1"/>
  <c r="GH11" i="43"/>
  <c r="GF242" i="9" s="1"/>
  <c r="GG11" i="43"/>
  <c r="GE242" i="9" s="1"/>
  <c r="GF11" i="43"/>
  <c r="GD242" i="9" s="1"/>
  <c r="GE11" i="43"/>
  <c r="GC242" i="9" s="1"/>
  <c r="GD11" i="43"/>
  <c r="GB242" i="9" s="1"/>
  <c r="GC11" i="43"/>
  <c r="GA242" i="9" s="1"/>
  <c r="GB11" i="43"/>
  <c r="FZ242" i="9" s="1"/>
  <c r="GA11" i="43"/>
  <c r="FY242" i="9" s="1"/>
  <c r="FZ11" i="43"/>
  <c r="FX242" i="9" s="1"/>
  <c r="FY11" i="43"/>
  <c r="FW242" i="9" s="1"/>
  <c r="FX11" i="43"/>
  <c r="FV242" i="9" s="1"/>
  <c r="FW11" i="43"/>
  <c r="FU242" i="9" s="1"/>
  <c r="FV11" i="43"/>
  <c r="FT242" i="9" s="1"/>
  <c r="FU11" i="43"/>
  <c r="FS242" i="9" s="1"/>
  <c r="FT11" i="43"/>
  <c r="FR242" i="9" s="1"/>
  <c r="FS11" i="43"/>
  <c r="FQ242" i="9" s="1"/>
  <c r="FR11" i="43"/>
  <c r="FP242" i="9" s="1"/>
  <c r="FQ11" i="43"/>
  <c r="FO242" i="9" s="1"/>
  <c r="FP11" i="43"/>
  <c r="FN242" i="9" s="1"/>
  <c r="FO11" i="43"/>
  <c r="FM242" i="9" s="1"/>
  <c r="FN11" i="43"/>
  <c r="FL242" i="9" s="1"/>
  <c r="FM11" i="43"/>
  <c r="FK242" i="9" s="1"/>
  <c r="FL11" i="43"/>
  <c r="FJ242" i="9" s="1"/>
  <c r="FK11" i="43"/>
  <c r="FI242" i="9" s="1"/>
  <c r="FJ11" i="43"/>
  <c r="FH242" i="9" s="1"/>
  <c r="FI11" i="43"/>
  <c r="FG242" i="9" s="1"/>
  <c r="FH11" i="43"/>
  <c r="FF242" i="9" s="1"/>
  <c r="FG11" i="43"/>
  <c r="FE242" i="9" s="1"/>
  <c r="FF11" i="43"/>
  <c r="FD242" i="9" s="1"/>
  <c r="FE11" i="43"/>
  <c r="FC242" i="9" s="1"/>
  <c r="FD11" i="43"/>
  <c r="FB242" i="9" s="1"/>
  <c r="FC11" i="43"/>
  <c r="FA242" i="9" s="1"/>
  <c r="FB11" i="43"/>
  <c r="EZ242" i="9" s="1"/>
  <c r="FA11" i="43"/>
  <c r="EY242" i="9" s="1"/>
  <c r="EZ11" i="43"/>
  <c r="EX242" i="9" s="1"/>
  <c r="EY11" i="43"/>
  <c r="EW242" i="9" s="1"/>
  <c r="EX11" i="43"/>
  <c r="EV242" i="9" s="1"/>
  <c r="EW11" i="43"/>
  <c r="EU242" i="9" s="1"/>
  <c r="EV11" i="43"/>
  <c r="ET242" i="9" s="1"/>
  <c r="EU11" i="43"/>
  <c r="ES242" i="9" s="1"/>
  <c r="ET11" i="43"/>
  <c r="ER242" i="9" s="1"/>
  <c r="ES11" i="43"/>
  <c r="EQ242" i="9" s="1"/>
  <c r="ER11" i="43"/>
  <c r="EP242" i="9" s="1"/>
  <c r="EQ11" i="43"/>
  <c r="EO242" i="9" s="1"/>
  <c r="EP11" i="43"/>
  <c r="EN242" i="9" s="1"/>
  <c r="EO11" i="43"/>
  <c r="EM242" i="9" s="1"/>
  <c r="EN11" i="43"/>
  <c r="EL242" i="9" s="1"/>
  <c r="EM11" i="43"/>
  <c r="EK242" i="9" s="1"/>
  <c r="EL11" i="43"/>
  <c r="EJ242" i="9" s="1"/>
  <c r="EK11" i="43"/>
  <c r="EI242" i="9" s="1"/>
  <c r="EJ11" i="43"/>
  <c r="EH242" i="9" s="1"/>
  <c r="EI11" i="43"/>
  <c r="EG242" i="9" s="1"/>
  <c r="EH11" i="43"/>
  <c r="EF242" i="9" s="1"/>
  <c r="EG11" i="43"/>
  <c r="EE242" i="9" s="1"/>
  <c r="EF11" i="43"/>
  <c r="ED242" i="9" s="1"/>
  <c r="EE11" i="43"/>
  <c r="EC242" i="9" s="1"/>
  <c r="ED11" i="43"/>
  <c r="EB242" i="9" s="1"/>
  <c r="EC11" i="43"/>
  <c r="EA242" i="9" s="1"/>
  <c r="EB11" i="43"/>
  <c r="DZ242" i="9" s="1"/>
  <c r="EA11" i="43"/>
  <c r="DY242" i="9" s="1"/>
  <c r="DZ11" i="43"/>
  <c r="DX242" i="9" s="1"/>
  <c r="DY11" i="43"/>
  <c r="DW242" i="9" s="1"/>
  <c r="DX11" i="43"/>
  <c r="DV242" i="9" s="1"/>
  <c r="DW11" i="43"/>
  <c r="DU242" i="9" s="1"/>
  <c r="DV11" i="43"/>
  <c r="DT242" i="9" s="1"/>
  <c r="DU11" i="43"/>
  <c r="DS242" i="9" s="1"/>
  <c r="DT11" i="43"/>
  <c r="DR242" i="9" s="1"/>
  <c r="DS11" i="43"/>
  <c r="DQ242" i="9" s="1"/>
  <c r="DR11" i="43"/>
  <c r="DP242" i="9" s="1"/>
  <c r="DQ11" i="43"/>
  <c r="DO242" i="9" s="1"/>
  <c r="DP11" i="43"/>
  <c r="DN242" i="9" s="1"/>
  <c r="DO11" i="43"/>
  <c r="DM242" i="9" s="1"/>
  <c r="DN11" i="43"/>
  <c r="DL242" i="9" s="1"/>
  <c r="DM11" i="43"/>
  <c r="DK242" i="9" s="1"/>
  <c r="DL11" i="43"/>
  <c r="DJ242" i="9" s="1"/>
  <c r="DK11" i="43"/>
  <c r="DI242" i="9" s="1"/>
  <c r="DJ11" i="43"/>
  <c r="DH242" i="9" s="1"/>
  <c r="DI11" i="43"/>
  <c r="DG242" i="9" s="1"/>
  <c r="DH11" i="43"/>
  <c r="DF242" i="9" s="1"/>
  <c r="DG11" i="43"/>
  <c r="DE242" i="9" s="1"/>
  <c r="DF11" i="43"/>
  <c r="DD242" i="9" s="1"/>
  <c r="DE11" i="43"/>
  <c r="DC242" i="9" s="1"/>
  <c r="DD11" i="43"/>
  <c r="DB242" i="9" s="1"/>
  <c r="DC11" i="43"/>
  <c r="DA242" i="9" s="1"/>
  <c r="DB11" i="43"/>
  <c r="CZ242" i="9" s="1"/>
  <c r="DA11" i="43"/>
  <c r="CY242" i="9" s="1"/>
  <c r="CZ11" i="43"/>
  <c r="CX242" i="9" s="1"/>
  <c r="CY11" i="43"/>
  <c r="CW242" i="9" s="1"/>
  <c r="CX11" i="43"/>
  <c r="CV242" i="9" s="1"/>
  <c r="CW11" i="43"/>
  <c r="CU242" i="9" s="1"/>
  <c r="CV11" i="43"/>
  <c r="CT242" i="9" s="1"/>
  <c r="CU11" i="43"/>
  <c r="CS242" i="9" s="1"/>
  <c r="CT11" i="43"/>
  <c r="CR242" i="9" s="1"/>
  <c r="CS11" i="43"/>
  <c r="CQ242" i="9" s="1"/>
  <c r="CR11" i="43"/>
  <c r="CP242" i="9" s="1"/>
  <c r="CQ11" i="43"/>
  <c r="CO242" i="9" s="1"/>
  <c r="CP11" i="43"/>
  <c r="CN242" i="9" s="1"/>
  <c r="CO11" i="43"/>
  <c r="CM242" i="9" s="1"/>
  <c r="CN11" i="43"/>
  <c r="CL242" i="9" s="1"/>
  <c r="CM11" i="43"/>
  <c r="CK242" i="9" s="1"/>
  <c r="CL11" i="43"/>
  <c r="CJ242" i="9" s="1"/>
  <c r="CK11" i="43"/>
  <c r="CI242" i="9" s="1"/>
  <c r="CJ11" i="43"/>
  <c r="CH242" i="9" s="1"/>
  <c r="CI11" i="43"/>
  <c r="CG242" i="9" s="1"/>
  <c r="CH11" i="43"/>
  <c r="CF242" i="9" s="1"/>
  <c r="CG11" i="43"/>
  <c r="CE242" i="9" s="1"/>
  <c r="CF11" i="43"/>
  <c r="CD242" i="9" s="1"/>
  <c r="CE11" i="43"/>
  <c r="CC242" i="9" s="1"/>
  <c r="CD11" i="43"/>
  <c r="CB242" i="9" s="1"/>
  <c r="CC11" i="43"/>
  <c r="CA242" i="9" s="1"/>
  <c r="CB11" i="43"/>
  <c r="BZ242" i="9" s="1"/>
  <c r="CA11" i="43"/>
  <c r="BY242" i="9" s="1"/>
  <c r="BZ11" i="43"/>
  <c r="BX242" i="9" s="1"/>
  <c r="BY11" i="43"/>
  <c r="BW242" i="9" s="1"/>
  <c r="BX11" i="43"/>
  <c r="BV242" i="9" s="1"/>
  <c r="BW11" i="43"/>
  <c r="BU242" i="9" s="1"/>
  <c r="BV11" i="43"/>
  <c r="BT242" i="9" s="1"/>
  <c r="BU11" i="43"/>
  <c r="BS242" i="9" s="1"/>
  <c r="BT11" i="43"/>
  <c r="BR242" i="9" s="1"/>
  <c r="BS11" i="43"/>
  <c r="BQ242" i="9" s="1"/>
  <c r="BR11" i="43"/>
  <c r="BP242" i="9" s="1"/>
  <c r="BQ11" i="43"/>
  <c r="BO242" i="9" s="1"/>
  <c r="BP11" i="43"/>
  <c r="BN242" i="9" s="1"/>
  <c r="BO11" i="43"/>
  <c r="BM242" i="9" s="1"/>
  <c r="BN11" i="43"/>
  <c r="BL242" i="9" s="1"/>
  <c r="BM11" i="43"/>
  <c r="BK242" i="9" s="1"/>
  <c r="BK11" i="43"/>
  <c r="BI242" i="9" s="1"/>
  <c r="BJ11" i="43"/>
  <c r="BH242" i="9" s="1"/>
  <c r="BI11" i="43"/>
  <c r="BG242" i="9" s="1"/>
  <c r="BH11" i="43"/>
  <c r="BF242" i="9" s="1"/>
  <c r="BG11" i="43"/>
  <c r="BE242" i="9" s="1"/>
  <c r="BF11" i="43"/>
  <c r="BD242" i="9" s="1"/>
  <c r="BE11" i="43"/>
  <c r="BC242" i="9" s="1"/>
  <c r="BD11" i="43"/>
  <c r="BB242" i="9" s="1"/>
  <c r="BC11" i="43"/>
  <c r="BA242" i="9" s="1"/>
  <c r="BB11" i="43"/>
  <c r="AZ242" i="9" s="1"/>
  <c r="BA11" i="43"/>
  <c r="AY242" i="9" s="1"/>
  <c r="AZ11" i="43"/>
  <c r="AX242" i="9" s="1"/>
  <c r="AY11" i="43"/>
  <c r="AW242" i="9" s="1"/>
  <c r="AX11" i="43"/>
  <c r="AV242" i="9" s="1"/>
  <c r="AW11" i="43"/>
  <c r="AU242" i="9" s="1"/>
  <c r="AV11" i="43"/>
  <c r="AT242" i="9" s="1"/>
  <c r="AU11" i="43"/>
  <c r="AS242" i="9" s="1"/>
  <c r="GM9" i="43"/>
  <c r="GK240" i="9" s="1"/>
  <c r="EA9" i="43"/>
  <c r="DY240" i="9" s="1"/>
  <c r="CY9" i="43"/>
  <c r="CW240" i="9" s="1"/>
  <c r="FE9" i="43"/>
  <c r="FC240" i="9" s="1"/>
  <c r="GV9" i="43"/>
  <c r="GT240" i="9" s="1"/>
  <c r="FM9" i="43"/>
  <c r="FK240" i="9" s="1"/>
  <c r="KM9" i="43"/>
  <c r="KK240" i="9" s="1"/>
  <c r="ER9" i="43"/>
  <c r="EP240" i="9" s="1"/>
  <c r="JH9" i="43"/>
  <c r="JF240" i="9" s="1"/>
  <c r="JF9" i="43"/>
  <c r="JD240" i="9" s="1"/>
  <c r="IE9" i="43"/>
  <c r="IC240" i="9" s="1"/>
  <c r="AZ9" i="43"/>
  <c r="AX240" i="9" s="1"/>
  <c r="BJ9" i="43"/>
  <c r="BH240" i="9" s="1"/>
  <c r="EL9" i="43"/>
  <c r="EJ240" i="9" s="1"/>
  <c r="LR9" i="43"/>
  <c r="LP240" i="9" s="1"/>
  <c r="IW9" i="43"/>
  <c r="IU240" i="9" s="1"/>
  <c r="IB9" i="43"/>
  <c r="HZ240" i="9" s="1"/>
  <c r="CO9" i="43"/>
  <c r="CM240" i="9" s="1"/>
  <c r="BS9" i="43"/>
  <c r="BQ240" i="9" s="1"/>
  <c r="HM9" i="43"/>
  <c r="HK240" i="9" s="1"/>
  <c r="DL9" i="43"/>
  <c r="DJ240" i="9" s="1"/>
  <c r="BV9" i="43"/>
  <c r="BT240" i="9" s="1"/>
  <c r="KR9" i="43"/>
  <c r="KP240" i="9" s="1"/>
  <c r="CM9" i="43"/>
  <c r="CK240" i="9" s="1"/>
  <c r="KA9" i="43"/>
  <c r="JY240" i="9" s="1"/>
  <c r="BZ9" i="43"/>
  <c r="BX240" i="9" s="1"/>
  <c r="JL9" i="43"/>
  <c r="JJ240" i="9" s="1"/>
  <c r="KE9" i="43"/>
  <c r="KC240" i="9" s="1"/>
  <c r="JA9" i="43"/>
  <c r="IY240" i="9" s="1"/>
  <c r="DR9" i="43"/>
  <c r="DP240" i="9" s="1"/>
  <c r="EO9" i="43"/>
  <c r="EM240" i="9" s="1"/>
  <c r="JS9" i="43"/>
  <c r="JQ240" i="9" s="1"/>
  <c r="BM9" i="43"/>
  <c r="BK240" i="9" s="1"/>
  <c r="DH9" i="43"/>
  <c r="DF240" i="9" s="1"/>
  <c r="JW9" i="43"/>
  <c r="JU240" i="9" s="1"/>
  <c r="FK9" i="43"/>
  <c r="FI240" i="9" s="1"/>
  <c r="HP9" i="43"/>
  <c r="HN240" i="9" s="1"/>
  <c r="HL9" i="43"/>
  <c r="HJ240" i="9" s="1"/>
  <c r="HA9" i="43"/>
  <c r="GY240" i="9" s="1"/>
  <c r="IH9" i="43"/>
  <c r="IF240" i="9" s="1"/>
  <c r="FN9" i="43"/>
  <c r="FL240" i="9" s="1"/>
  <c r="CF9" i="43"/>
  <c r="CD240" i="9" s="1"/>
  <c r="EP9" i="43"/>
  <c r="EN240" i="9" s="1"/>
  <c r="KY9" i="43"/>
  <c r="KW240" i="9" s="1"/>
  <c r="JY9" i="43"/>
  <c r="JW240" i="9" s="1"/>
  <c r="FR9" i="43"/>
  <c r="FP240" i="9" s="1"/>
  <c r="LF9" i="43"/>
  <c r="LD240" i="9" s="1"/>
  <c r="ID9" i="43"/>
  <c r="IB240" i="9" s="1"/>
  <c r="HI9" i="43"/>
  <c r="HG240" i="9" s="1"/>
  <c r="DI9" i="43"/>
  <c r="DG240" i="9" s="1"/>
  <c r="CN9" i="43"/>
  <c r="CL240" i="9" s="1"/>
  <c r="GB9" i="43"/>
  <c r="FZ240" i="9" s="1"/>
  <c r="BO9" i="43"/>
  <c r="BM240" i="9" s="1"/>
  <c r="KI9" i="43"/>
  <c r="KG240" i="9" s="1"/>
  <c r="HD9" i="43"/>
  <c r="HB240" i="9" s="1"/>
  <c r="CU9" i="43"/>
  <c r="CS240" i="9" s="1"/>
  <c r="JT9" i="43"/>
  <c r="JR240" i="9" s="1"/>
  <c r="IJ9" i="43"/>
  <c r="IH240" i="9" s="1"/>
  <c r="DO9" i="43"/>
  <c r="DM240" i="9" s="1"/>
  <c r="GE9" i="43"/>
  <c r="GC240" i="9" s="1"/>
  <c r="IN9" i="43"/>
  <c r="IL240" i="9" s="1"/>
  <c r="CA9" i="43"/>
  <c r="BY240" i="9" s="1"/>
  <c r="EX9" i="43"/>
  <c r="EV240" i="9" s="1"/>
  <c r="KJ9" i="43"/>
  <c r="KH240" i="9" s="1"/>
  <c r="HG9" i="43"/>
  <c r="HE240" i="9" s="1"/>
  <c r="DQ9" i="43"/>
  <c r="DO240" i="9" s="1"/>
  <c r="DE9" i="43"/>
  <c r="DC240" i="9" s="1"/>
  <c r="FQ9" i="43"/>
  <c r="FO240" i="9" s="1"/>
  <c r="GJ9" i="43"/>
  <c r="GH240" i="9" s="1"/>
  <c r="EC9" i="43"/>
  <c r="EA240" i="9" s="1"/>
  <c r="BK9" i="43"/>
  <c r="BI240" i="9" s="1"/>
  <c r="HT9" i="43"/>
  <c r="HR240" i="9" s="1"/>
  <c r="HX9" i="43"/>
  <c r="HV240" i="9" s="1"/>
  <c r="CD9" i="43"/>
  <c r="CB240" i="9" s="1"/>
  <c r="JJ9" i="43"/>
  <c r="JH240" i="9" s="1"/>
  <c r="JK9" i="43"/>
  <c r="JI240" i="9" s="1"/>
  <c r="LP9" i="43"/>
  <c r="LN240" i="9" s="1"/>
  <c r="KB9" i="43"/>
  <c r="JZ240" i="9" s="1"/>
  <c r="AY9" i="43"/>
  <c r="AW240" i="9" s="1"/>
  <c r="HF9" i="43"/>
  <c r="HD240" i="9" s="1"/>
  <c r="IX9" i="43"/>
  <c r="IV240" i="9" s="1"/>
  <c r="JU9" i="43"/>
  <c r="JS240" i="9" s="1"/>
  <c r="AX9" i="43"/>
  <c r="AV240" i="9" s="1"/>
  <c r="LJ9" i="43"/>
  <c r="LH240" i="9" s="1"/>
  <c r="LS9" i="43"/>
  <c r="LQ240" i="9" s="1"/>
  <c r="JD9" i="43"/>
  <c r="JB240" i="9" s="1"/>
  <c r="AV9" i="43"/>
  <c r="AT240" i="9" s="1"/>
  <c r="LB9" i="43"/>
  <c r="KZ240" i="9" s="1"/>
  <c r="BD9" i="43"/>
  <c r="BB240" i="9" s="1"/>
  <c r="DB9" i="43"/>
  <c r="CZ240" i="9" s="1"/>
  <c r="LK9" i="43"/>
  <c r="LI240" i="9" s="1"/>
  <c r="GL9" i="43"/>
  <c r="GJ240" i="9" s="1"/>
  <c r="IT9" i="43"/>
  <c r="IR240" i="9" s="1"/>
  <c r="HQ9" i="43"/>
  <c r="HO240" i="9" s="1"/>
  <c r="DK9" i="43"/>
  <c r="DI240" i="9" s="1"/>
  <c r="GP9" i="43"/>
  <c r="GN240" i="9" s="1"/>
  <c r="GC9" i="43"/>
  <c r="GA240" i="9" s="1"/>
  <c r="EY9" i="43"/>
  <c r="EW240" i="9" s="1"/>
  <c r="GK9" i="43"/>
  <c r="GI240" i="9" s="1"/>
  <c r="JC9" i="43"/>
  <c r="JA240" i="9" s="1"/>
  <c r="FG9" i="43"/>
  <c r="FE240" i="9" s="1"/>
  <c r="AU9" i="43"/>
  <c r="AS240" i="9" s="1"/>
  <c r="BH9" i="43"/>
  <c r="BF240" i="9" s="1"/>
  <c r="GY9" i="43"/>
  <c r="GW240" i="9" s="1"/>
  <c r="LD9" i="43"/>
  <c r="LB240" i="9" s="1"/>
  <c r="KX9" i="43"/>
  <c r="KV240" i="9" s="1"/>
  <c r="EB9" i="43"/>
  <c r="DZ240" i="9" s="1"/>
  <c r="JN9" i="43"/>
  <c r="JL240" i="9" s="1"/>
  <c r="FF9" i="43"/>
  <c r="FD240" i="9" s="1"/>
  <c r="EW9" i="43"/>
  <c r="EU240" i="9" s="1"/>
  <c r="CR9" i="43"/>
  <c r="CP240" i="9" s="1"/>
  <c r="ES9" i="43"/>
  <c r="EQ240" i="9" s="1"/>
  <c r="DW9" i="43"/>
  <c r="DU240" i="9" s="1"/>
  <c r="GD9" i="43"/>
  <c r="GB240" i="9" s="1"/>
  <c r="HZ9" i="43"/>
  <c r="HX240" i="9" s="1"/>
  <c r="DX9" i="43"/>
  <c r="DV240" i="9" s="1"/>
  <c r="HV9" i="43"/>
  <c r="HT240" i="9" s="1"/>
  <c r="CX9" i="43"/>
  <c r="CV240" i="9" s="1"/>
  <c r="CJ9" i="43"/>
  <c r="CH240" i="9" s="1"/>
  <c r="CV9" i="43"/>
  <c r="CT240" i="9" s="1"/>
  <c r="EZ9" i="43"/>
  <c r="EX240" i="9" s="1"/>
  <c r="BC9" i="43"/>
  <c r="BA240" i="9" s="1"/>
  <c r="FV9" i="43"/>
  <c r="FT240" i="9" s="1"/>
  <c r="ED9" i="43"/>
  <c r="EB240" i="9" s="1"/>
  <c r="FO9" i="43"/>
  <c r="FM240" i="9" s="1"/>
  <c r="DJ9" i="43"/>
  <c r="DH240" i="9" s="1"/>
  <c r="EQ9" i="43"/>
  <c r="EO240" i="9" s="1"/>
  <c r="GF9" i="43"/>
  <c r="GD240" i="9" s="1"/>
  <c r="IY9" i="43"/>
  <c r="IW240" i="9" s="1"/>
  <c r="LG9" i="43"/>
  <c r="LE240" i="9" s="1"/>
  <c r="JM9" i="43"/>
  <c r="JK240" i="9" s="1"/>
  <c r="CE9" i="43"/>
  <c r="CC240" i="9" s="1"/>
  <c r="DN9" i="43"/>
  <c r="DL240" i="9" s="1"/>
  <c r="GR9" i="43"/>
  <c r="GP240" i="9" s="1"/>
  <c r="KF9" i="43"/>
  <c r="KD240" i="9" s="1"/>
  <c r="IU9" i="43"/>
  <c r="IS240" i="9" s="1"/>
  <c r="CW9" i="43"/>
  <c r="CU240" i="9" s="1"/>
  <c r="IP9" i="43"/>
  <c r="IN240" i="9" s="1"/>
  <c r="CQ9" i="43"/>
  <c r="CO240" i="9" s="1"/>
  <c r="IC9" i="43"/>
  <c r="IA240" i="9" s="1"/>
  <c r="KW9" i="43"/>
  <c r="KU240" i="9" s="1"/>
  <c r="BA9" i="43"/>
  <c r="AY240" i="9" s="1"/>
  <c r="IQ9" i="43"/>
  <c r="IO240" i="9" s="1"/>
  <c r="CL9" i="43"/>
  <c r="CJ240" i="9" s="1"/>
  <c r="JG9" i="43"/>
  <c r="JE240" i="9" s="1"/>
  <c r="BB9" i="43"/>
  <c r="AZ240" i="9" s="1"/>
  <c r="DC9" i="43"/>
  <c r="DA240" i="9" s="1"/>
  <c r="JO9" i="43"/>
  <c r="JM240" i="9" s="1"/>
  <c r="IL9" i="43"/>
  <c r="IJ240" i="9" s="1"/>
  <c r="HY9" i="43"/>
  <c r="HW240" i="9" s="1"/>
  <c r="DS9" i="43"/>
  <c r="DQ240" i="9" s="1"/>
  <c r="LH9" i="43"/>
  <c r="LF240" i="9" s="1"/>
  <c r="CH9" i="43"/>
  <c r="CF240" i="9" s="1"/>
  <c r="LL9" i="43"/>
  <c r="LJ240" i="9" s="1"/>
  <c r="JQ9" i="43"/>
  <c r="JO240" i="9" s="1"/>
  <c r="IA9" i="43"/>
  <c r="HY240" i="9" s="1"/>
  <c r="FL9" i="43"/>
  <c r="FJ240" i="9" s="1"/>
  <c r="IK9" i="43"/>
  <c r="II240" i="9" s="1"/>
  <c r="FJ9" i="43"/>
  <c r="FH240" i="9" s="1"/>
  <c r="IM9" i="43"/>
  <c r="IK240" i="9" s="1"/>
  <c r="DF9" i="43"/>
  <c r="DD240" i="9" s="1"/>
  <c r="JR9" i="43"/>
  <c r="JP240" i="9" s="1"/>
  <c r="BI9" i="43"/>
  <c r="BG240" i="9" s="1"/>
  <c r="FP9" i="43"/>
  <c r="FN240" i="9" s="1"/>
  <c r="HS9" i="43"/>
  <c r="HQ240" i="9" s="1"/>
  <c r="KL9" i="43"/>
  <c r="KJ240" i="9" s="1"/>
  <c r="KN9" i="43"/>
  <c r="KL240" i="9" s="1"/>
  <c r="CT9" i="43"/>
  <c r="CR240" i="9" s="1"/>
  <c r="HW9" i="43"/>
  <c r="HU240" i="9" s="1"/>
  <c r="JB9" i="43"/>
  <c r="IZ240" i="9" s="1"/>
  <c r="FW9" i="43"/>
  <c r="FU240" i="9" s="1"/>
  <c r="BQ9" i="43"/>
  <c r="BO240" i="9" s="1"/>
  <c r="IV9" i="43"/>
  <c r="IT240" i="9" s="1"/>
  <c r="HJ9" i="43"/>
  <c r="HH240" i="9" s="1"/>
  <c r="IF9" i="43"/>
  <c r="ID240" i="9" s="1"/>
  <c r="EN9" i="43"/>
  <c r="EL240" i="9" s="1"/>
  <c r="LC9" i="43"/>
  <c r="LA240" i="9" s="1"/>
  <c r="EU9" i="43"/>
  <c r="ES240" i="9" s="1"/>
  <c r="DY9" i="43"/>
  <c r="DW240" i="9" s="1"/>
  <c r="EK9" i="43"/>
  <c r="EI240" i="9" s="1"/>
  <c r="FX9" i="43"/>
  <c r="FV240" i="9" s="1"/>
  <c r="CB9" i="43"/>
  <c r="BZ240" i="9" s="1"/>
  <c r="HH9" i="43"/>
  <c r="HF240" i="9" s="1"/>
  <c r="IS9" i="43"/>
  <c r="IQ240" i="9" s="1"/>
  <c r="BX9" i="43"/>
  <c r="BV240" i="9" s="1"/>
  <c r="CK9" i="43"/>
  <c r="CI240" i="9" s="1"/>
  <c r="CC9" i="43"/>
  <c r="CA240" i="9" s="1"/>
  <c r="JV9" i="43"/>
  <c r="JT240" i="9" s="1"/>
  <c r="FD9" i="43"/>
  <c r="FB240" i="9" s="1"/>
  <c r="CS9" i="43"/>
  <c r="CQ240" i="9" s="1"/>
  <c r="DA9" i="43"/>
  <c r="CY240" i="9" s="1"/>
  <c r="JX9" i="43"/>
  <c r="JV240" i="9" s="1"/>
  <c r="GZ9" i="43"/>
  <c r="GX240" i="9" s="1"/>
  <c r="FY9" i="43"/>
  <c r="FW240" i="9" s="1"/>
  <c r="FT9" i="43"/>
  <c r="FR240" i="9" s="1"/>
  <c r="KC9" i="43"/>
  <c r="KA240" i="9" s="1"/>
  <c r="GN9" i="43"/>
  <c r="GL240" i="9" s="1"/>
  <c r="LM9" i="43"/>
  <c r="LK240" i="9" s="1"/>
  <c r="EV9" i="43"/>
  <c r="ET240" i="9" s="1"/>
  <c r="BG9" i="43"/>
  <c r="BE240" i="9" s="1"/>
  <c r="KO9" i="43"/>
  <c r="KM240" i="9" s="1"/>
  <c r="GI9" i="43"/>
  <c r="GG240" i="9" s="1"/>
  <c r="DT9" i="43"/>
  <c r="DR240" i="9" s="1"/>
  <c r="AW9" i="43"/>
  <c r="AU240" i="9" s="1"/>
  <c r="EM9" i="43"/>
  <c r="EK240" i="9" s="1"/>
  <c r="BP9" i="43"/>
  <c r="BN240" i="9" s="1"/>
  <c r="BE9" i="43"/>
  <c r="BC240" i="9" s="1"/>
  <c r="BW9" i="43"/>
  <c r="BU240" i="9" s="1"/>
  <c r="EH9" i="43"/>
  <c r="EF240" i="9" s="1"/>
  <c r="FA9" i="43"/>
  <c r="EY240" i="9" s="1"/>
  <c r="LU9" i="43"/>
  <c r="LS240" i="9" s="1"/>
  <c r="ET9" i="43"/>
  <c r="ER240" i="9" s="1"/>
  <c r="LV9" i="43"/>
  <c r="LT240" i="9" s="1"/>
  <c r="FC9" i="43"/>
  <c r="FA240" i="9" s="1"/>
  <c r="KU9" i="43"/>
  <c r="KS240" i="9" s="1"/>
  <c r="CP9" i="43"/>
  <c r="CN240" i="9" s="1"/>
  <c r="DU9" i="43"/>
  <c r="DS240" i="9" s="1"/>
  <c r="JP9" i="43"/>
  <c r="JN240" i="9" s="1"/>
  <c r="FS9" i="43"/>
  <c r="FQ240" i="9" s="1"/>
  <c r="DZ9" i="43"/>
  <c r="DX240" i="9" s="1"/>
  <c r="GW9" i="43"/>
  <c r="GU240" i="9" s="1"/>
  <c r="HB9" i="43"/>
  <c r="GZ240" i="9" s="1"/>
  <c r="FI9" i="43"/>
  <c r="FG240" i="9" s="1"/>
  <c r="CI9" i="43"/>
  <c r="CG240" i="9" s="1"/>
  <c r="IR9" i="43"/>
  <c r="IP240" i="9" s="1"/>
  <c r="DM9" i="43"/>
  <c r="DK240" i="9" s="1"/>
  <c r="IZ9" i="43"/>
  <c r="IX240" i="9" s="1"/>
  <c r="DP9" i="43"/>
  <c r="DN240" i="9" s="1"/>
  <c r="FH9" i="43"/>
  <c r="FF240" i="9" s="1"/>
  <c r="GG9" i="43"/>
  <c r="GE240" i="9" s="1"/>
  <c r="BF9" i="43"/>
  <c r="BD240" i="9" s="1"/>
  <c r="IO9" i="43"/>
  <c r="IM240" i="9" s="1"/>
  <c r="HN9" i="43"/>
  <c r="HL240" i="9" s="1"/>
  <c r="KV9" i="43"/>
  <c r="KT240" i="9" s="1"/>
  <c r="JI9" i="43"/>
  <c r="JG240" i="9" s="1"/>
  <c r="JZ9" i="43"/>
  <c r="JX240" i="9" s="1"/>
  <c r="FZ9" i="43"/>
  <c r="FX240" i="9" s="1"/>
  <c r="HO9" i="43"/>
  <c r="HM240" i="9" s="1"/>
  <c r="DV9" i="43"/>
  <c r="DT240" i="9" s="1"/>
  <c r="BY9" i="43"/>
  <c r="BW240" i="9" s="1"/>
  <c r="GU9" i="43"/>
  <c r="GS240" i="9" s="1"/>
  <c r="KK9" i="43"/>
  <c r="KI240" i="9" s="1"/>
  <c r="LT9" i="43"/>
  <c r="LR240" i="9" s="1"/>
  <c r="KP9" i="43"/>
  <c r="KN240" i="9" s="1"/>
  <c r="HE9" i="43"/>
  <c r="HC240" i="9" s="1"/>
  <c r="LE9" i="43"/>
  <c r="LC240" i="9" s="1"/>
  <c r="EI9" i="43"/>
  <c r="EG240" i="9" s="1"/>
  <c r="BL9" i="43"/>
  <c r="BJ240" i="9" s="1"/>
  <c r="GH9" i="43"/>
  <c r="GF240" i="9" s="1"/>
  <c r="LA9" i="43"/>
  <c r="KY240" i="9" s="1"/>
  <c r="LQ9" i="43"/>
  <c r="LO240" i="9" s="1"/>
  <c r="FU9" i="43"/>
  <c r="FS240" i="9" s="1"/>
  <c r="KZ9" i="43"/>
  <c r="KX240" i="9" s="1"/>
  <c r="BN9" i="43"/>
  <c r="BL240" i="9" s="1"/>
  <c r="GA9" i="43"/>
  <c r="FY240" i="9" s="1"/>
  <c r="KD9" i="43"/>
  <c r="KB240" i="9" s="1"/>
  <c r="II9" i="43"/>
  <c r="IG240" i="9" s="1"/>
  <c r="GX9" i="43"/>
  <c r="GV240" i="9" s="1"/>
  <c r="KQ9" i="43"/>
  <c r="KO240" i="9" s="1"/>
  <c r="KT9" i="43"/>
  <c r="KR240" i="9" s="1"/>
  <c r="DG9" i="43"/>
  <c r="DE240" i="9" s="1"/>
  <c r="EJ9" i="43"/>
  <c r="EH240" i="9" s="1"/>
  <c r="FB9" i="43"/>
  <c r="EZ240" i="9" s="1"/>
  <c r="HK9" i="43"/>
  <c r="HI240" i="9" s="1"/>
  <c r="BR9" i="43"/>
  <c r="BP240" i="9" s="1"/>
  <c r="GT9" i="43"/>
  <c r="GR240" i="9" s="1"/>
  <c r="EF9" i="43"/>
  <c r="ED240" i="9" s="1"/>
  <c r="KH9" i="43"/>
  <c r="KF240" i="9" s="1"/>
  <c r="DD9" i="43"/>
  <c r="DB240" i="9" s="1"/>
  <c r="KG9" i="43"/>
  <c r="KE240" i="9" s="1"/>
  <c r="HR9" i="43"/>
  <c r="HP240" i="9" s="1"/>
  <c r="EE9" i="43"/>
  <c r="EC240" i="9" s="1"/>
  <c r="CZ9" i="43"/>
  <c r="CX240" i="9" s="1"/>
  <c r="BT9" i="43"/>
  <c r="BR240" i="9" s="1"/>
  <c r="JE9" i="43"/>
  <c r="JC240" i="9" s="1"/>
  <c r="GQ9" i="43"/>
  <c r="GO240" i="9" s="1"/>
  <c r="HC9" i="43"/>
  <c r="HA240" i="9" s="1"/>
  <c r="KS9" i="43"/>
  <c r="KQ240" i="9" s="1"/>
  <c r="LI9" i="43"/>
  <c r="LG240" i="9" s="1"/>
  <c r="IG9" i="43"/>
  <c r="IE240" i="9" s="1"/>
  <c r="LO9" i="43"/>
  <c r="LM240" i="9" s="1"/>
  <c r="CG9" i="43"/>
  <c r="CE240" i="9" s="1"/>
  <c r="GO9" i="43"/>
  <c r="GM240" i="9" s="1"/>
  <c r="EG9" i="43"/>
  <c r="EE240" i="9" s="1"/>
  <c r="GS9" i="43"/>
  <c r="GQ240" i="9" s="1"/>
  <c r="BU9" i="43"/>
  <c r="BS240" i="9" s="1"/>
  <c r="LN9" i="43"/>
  <c r="LL240" i="9" s="1"/>
  <c r="HU9" i="43"/>
  <c r="HS240" i="9" s="1"/>
  <c r="NX9" i="43"/>
  <c r="NW9" i="43"/>
  <c r="NV9" i="43"/>
  <c r="NU9" i="43"/>
  <c r="NT9" i="43"/>
  <c r="NS9" i="43"/>
  <c r="NR9" i="43"/>
  <c r="NQ9" i="43"/>
  <c r="NP9" i="43"/>
  <c r="NO9" i="43"/>
  <c r="NN9" i="43"/>
  <c r="NM9" i="43"/>
  <c r="NL9" i="43"/>
  <c r="NK9" i="43"/>
  <c r="NJ9" i="43"/>
  <c r="NI9" i="43"/>
  <c r="NH9" i="43"/>
  <c r="NG9" i="43"/>
  <c r="NF9" i="43"/>
  <c r="NE9" i="43"/>
  <c r="ND9" i="43"/>
  <c r="NC9" i="43"/>
  <c r="NB9" i="43"/>
  <c r="NA9" i="43"/>
  <c r="MZ9" i="43"/>
  <c r="MY9" i="43"/>
  <c r="MX9" i="43"/>
  <c r="MW9" i="43"/>
  <c r="MV9" i="43"/>
  <c r="MU9" i="43"/>
  <c r="MT9" i="43"/>
  <c r="MS9" i="43"/>
  <c r="MR9" i="43"/>
  <c r="MQ9" i="43"/>
  <c r="MP9" i="43"/>
  <c r="MO9" i="43"/>
  <c r="MN9" i="43"/>
  <c r="MM9" i="43"/>
  <c r="ML9" i="43"/>
  <c r="MK9" i="43"/>
  <c r="MJ9" i="43"/>
  <c r="MI9" i="43"/>
  <c r="MH9" i="43"/>
  <c r="MG9" i="43"/>
  <c r="MF9" i="43"/>
  <c r="ME9" i="43"/>
  <c r="MD9" i="43"/>
  <c r="MC9" i="43"/>
  <c r="MB9" i="43"/>
  <c r="MA9" i="43"/>
  <c r="LZ9" i="43"/>
  <c r="LY9" i="43"/>
  <c r="LX9" i="43"/>
  <c r="LW9" i="43"/>
  <c r="OD9" i="43"/>
  <c r="OC9" i="43"/>
  <c r="OB9" i="43"/>
  <c r="OA9" i="43"/>
  <c r="NZ9" i="43"/>
  <c r="NY9" i="43"/>
  <c r="H242" i="9" l="1"/>
  <c r="H240" i="9"/>
  <c r="E117" i="7"/>
  <c r="E115" i="7"/>
  <c r="AO10" i="43"/>
  <c r="AM241" i="9" s="1"/>
  <c r="AS10" i="43"/>
  <c r="AQ241" i="9" s="1"/>
  <c r="AK10" i="43"/>
  <c r="AI241" i="9" s="1"/>
  <c r="AR10" i="43"/>
  <c r="AP241" i="9" s="1"/>
  <c r="AJ10" i="43"/>
  <c r="AH241" i="9" s="1"/>
  <c r="AL10" i="43"/>
  <c r="AJ241" i="9" s="1"/>
  <c r="AI10" i="43"/>
  <c r="AG241" i="9" s="1"/>
  <c r="AP10" i="43"/>
  <c r="AN241" i="9" s="1"/>
  <c r="AM10" i="43"/>
  <c r="AK241" i="9" s="1"/>
  <c r="AQ10" i="43"/>
  <c r="AO241" i="9" s="1"/>
  <c r="AN10" i="43"/>
  <c r="AL241" i="9" s="1"/>
  <c r="AT10" i="43"/>
  <c r="AR241" i="9" s="1"/>
  <c r="OD10" i="43"/>
  <c r="OC10" i="43"/>
  <c r="OB10" i="43"/>
  <c r="OA10" i="43"/>
  <c r="NZ10" i="43"/>
  <c r="NX10" i="43"/>
  <c r="NY10" i="43"/>
  <c r="NW10" i="43"/>
  <c r="NV10" i="43"/>
  <c r="NU10" i="43"/>
  <c r="NT10" i="43"/>
  <c r="NS10" i="43"/>
  <c r="NR10" i="43"/>
  <c r="NQ10" i="43"/>
  <c r="NP10" i="43"/>
  <c r="NO10" i="43"/>
  <c r="NN10" i="43"/>
  <c r="NM10" i="43"/>
  <c r="NL10" i="43"/>
  <c r="NK10" i="43"/>
  <c r="NJ10" i="43"/>
  <c r="NI10" i="43"/>
  <c r="NH10" i="43"/>
  <c r="NG10" i="43"/>
  <c r="NF10" i="43"/>
  <c r="NE10" i="43"/>
  <c r="ND10" i="43"/>
  <c r="NC10" i="43"/>
  <c r="NB10" i="43"/>
  <c r="NA10" i="43"/>
  <c r="MZ10" i="43"/>
  <c r="MY10" i="43"/>
  <c r="MX10" i="43"/>
  <c r="MW10" i="43"/>
  <c r="MV10" i="43"/>
  <c r="MU10" i="43"/>
  <c r="MT10" i="43"/>
  <c r="MS10" i="43"/>
  <c r="MR10" i="43"/>
  <c r="MQ10" i="43"/>
  <c r="MP10" i="43"/>
  <c r="MO10" i="43"/>
  <c r="MN10" i="43"/>
  <c r="MM10" i="43"/>
  <c r="ML10" i="43"/>
  <c r="MK10" i="43"/>
  <c r="MJ10" i="43"/>
  <c r="MI10" i="43"/>
  <c r="MH10" i="43"/>
  <c r="MG10" i="43"/>
  <c r="MF10" i="43"/>
  <c r="ME10" i="43"/>
  <c r="MD10" i="43"/>
  <c r="MC10" i="43"/>
  <c r="MB10" i="43"/>
  <c r="MA10" i="43"/>
  <c r="LZ10" i="43"/>
  <c r="LY10" i="43"/>
  <c r="LX10" i="43"/>
  <c r="LW10" i="43"/>
  <c r="LV10" i="43"/>
  <c r="LT241" i="9" s="1"/>
  <c r="LU10" i="43"/>
  <c r="LS241" i="9" s="1"/>
  <c r="LT10" i="43"/>
  <c r="LR241" i="9" s="1"/>
  <c r="LS10" i="43"/>
  <c r="LQ241" i="9" s="1"/>
  <c r="LR10" i="43"/>
  <c r="LP241" i="9" s="1"/>
  <c r="LQ10" i="43"/>
  <c r="LO241" i="9" s="1"/>
  <c r="LP10" i="43"/>
  <c r="LN241" i="9" s="1"/>
  <c r="LO10" i="43"/>
  <c r="LM241" i="9" s="1"/>
  <c r="LN10" i="43"/>
  <c r="LL241" i="9" s="1"/>
  <c r="LM10" i="43"/>
  <c r="LK241" i="9" s="1"/>
  <c r="LL10" i="43"/>
  <c r="LJ241" i="9" s="1"/>
  <c r="LK10" i="43"/>
  <c r="LI241" i="9" s="1"/>
  <c r="LJ10" i="43"/>
  <c r="LH241" i="9" s="1"/>
  <c r="LI10" i="43"/>
  <c r="LG241" i="9" s="1"/>
  <c r="LH10" i="43"/>
  <c r="LF241" i="9" s="1"/>
  <c r="LG10" i="43"/>
  <c r="LE241" i="9" s="1"/>
  <c r="LF10" i="43"/>
  <c r="LD241" i="9" s="1"/>
  <c r="LE10" i="43"/>
  <c r="LC241" i="9" s="1"/>
  <c r="LD10" i="43"/>
  <c r="LB241" i="9" s="1"/>
  <c r="LC10" i="43"/>
  <c r="LA241" i="9" s="1"/>
  <c r="LB10" i="43"/>
  <c r="KZ241" i="9" s="1"/>
  <c r="LA10" i="43"/>
  <c r="KY241" i="9" s="1"/>
  <c r="KZ10" i="43"/>
  <c r="KX241" i="9" s="1"/>
  <c r="KY10" i="43"/>
  <c r="KW241" i="9" s="1"/>
  <c r="KX10" i="43"/>
  <c r="KV241" i="9" s="1"/>
  <c r="KW10" i="43"/>
  <c r="KU241" i="9" s="1"/>
  <c r="KV10" i="43"/>
  <c r="KT241" i="9" s="1"/>
  <c r="KU10" i="43"/>
  <c r="KS241" i="9" s="1"/>
  <c r="KT10" i="43"/>
  <c r="KR241" i="9" s="1"/>
  <c r="KS10" i="43"/>
  <c r="KQ241" i="9" s="1"/>
  <c r="KR10" i="43"/>
  <c r="KP241" i="9" s="1"/>
  <c r="KQ10" i="43"/>
  <c r="KO241" i="9" s="1"/>
  <c r="KP10" i="43"/>
  <c r="KN241" i="9" s="1"/>
  <c r="KO10" i="43"/>
  <c r="KM241" i="9" s="1"/>
  <c r="KN10" i="43"/>
  <c r="KL241" i="9" s="1"/>
  <c r="KM10" i="43"/>
  <c r="KK241" i="9" s="1"/>
  <c r="KL10" i="43"/>
  <c r="KJ241" i="9" s="1"/>
  <c r="KK10" i="43"/>
  <c r="KI241" i="9" s="1"/>
  <c r="KJ10" i="43"/>
  <c r="KH241" i="9" s="1"/>
  <c r="KI10" i="43"/>
  <c r="KG241" i="9" s="1"/>
  <c r="KH10" i="43"/>
  <c r="KF241" i="9" s="1"/>
  <c r="KG10" i="43"/>
  <c r="KE241" i="9" s="1"/>
  <c r="KF10" i="43"/>
  <c r="KD241" i="9" s="1"/>
  <c r="KE10" i="43"/>
  <c r="KC241" i="9" s="1"/>
  <c r="KD10" i="43"/>
  <c r="KB241" i="9" s="1"/>
  <c r="KC10" i="43"/>
  <c r="KA241" i="9" s="1"/>
  <c r="KB10" i="43"/>
  <c r="JZ241" i="9" s="1"/>
  <c r="KA10" i="43"/>
  <c r="JY241" i="9" s="1"/>
  <c r="JZ10" i="43"/>
  <c r="JX241" i="9" s="1"/>
  <c r="JY10" i="43"/>
  <c r="JW241" i="9" s="1"/>
  <c r="JX10" i="43"/>
  <c r="JV241" i="9" s="1"/>
  <c r="JW10" i="43"/>
  <c r="JU241" i="9" s="1"/>
  <c r="JV10" i="43"/>
  <c r="JT241" i="9" s="1"/>
  <c r="JU10" i="43"/>
  <c r="JS241" i="9" s="1"/>
  <c r="JT10" i="43"/>
  <c r="JR241" i="9" s="1"/>
  <c r="JS10" i="43"/>
  <c r="JQ241" i="9" s="1"/>
  <c r="JR10" i="43"/>
  <c r="JP241" i="9" s="1"/>
  <c r="JQ10" i="43"/>
  <c r="JO241" i="9" s="1"/>
  <c r="JP10" i="43"/>
  <c r="JN241" i="9" s="1"/>
  <c r="JO10" i="43"/>
  <c r="JM241" i="9" s="1"/>
  <c r="JN10" i="43"/>
  <c r="JL241" i="9" s="1"/>
  <c r="JM10" i="43"/>
  <c r="JK241" i="9" s="1"/>
  <c r="JL10" i="43"/>
  <c r="JJ241" i="9" s="1"/>
  <c r="JK10" i="43"/>
  <c r="JI241" i="9" s="1"/>
  <c r="JJ10" i="43"/>
  <c r="JH241" i="9" s="1"/>
  <c r="JI10" i="43"/>
  <c r="JG241" i="9" s="1"/>
  <c r="JH10" i="43"/>
  <c r="JF241" i="9" s="1"/>
  <c r="JG10" i="43"/>
  <c r="JE241" i="9" s="1"/>
  <c r="JF10" i="43"/>
  <c r="JD241" i="9" s="1"/>
  <c r="JE10" i="43"/>
  <c r="JC241" i="9" s="1"/>
  <c r="JD10" i="43"/>
  <c r="JB241" i="9" s="1"/>
  <c r="JC10" i="43"/>
  <c r="JA241" i="9" s="1"/>
  <c r="JB10" i="43"/>
  <c r="IZ241" i="9" s="1"/>
  <c r="JA10" i="43"/>
  <c r="IY241" i="9" s="1"/>
  <c r="IZ10" i="43"/>
  <c r="IX241" i="9" s="1"/>
  <c r="IY10" i="43"/>
  <c r="IW241" i="9" s="1"/>
  <c r="IX10" i="43"/>
  <c r="IV241" i="9" s="1"/>
  <c r="IW10" i="43"/>
  <c r="IU241" i="9" s="1"/>
  <c r="IV10" i="43"/>
  <c r="IT241" i="9" s="1"/>
  <c r="IU10" i="43"/>
  <c r="IS241" i="9" s="1"/>
  <c r="IT10" i="43"/>
  <c r="IR241" i="9" s="1"/>
  <c r="IS10" i="43"/>
  <c r="IQ241" i="9" s="1"/>
  <c r="IR10" i="43"/>
  <c r="IP241" i="9" s="1"/>
  <c r="IQ10" i="43"/>
  <c r="IO241" i="9" s="1"/>
  <c r="IP10" i="43"/>
  <c r="IN241" i="9" s="1"/>
  <c r="IO10" i="43"/>
  <c r="IM241" i="9" s="1"/>
  <c r="IN10" i="43"/>
  <c r="IL241" i="9" s="1"/>
  <c r="IM10" i="43"/>
  <c r="IK241" i="9" s="1"/>
  <c r="IL10" i="43"/>
  <c r="IJ241" i="9" s="1"/>
  <c r="IK10" i="43"/>
  <c r="II241" i="9" s="1"/>
  <c r="IJ10" i="43"/>
  <c r="IH241" i="9" s="1"/>
  <c r="II10" i="43"/>
  <c r="IG241" i="9" s="1"/>
  <c r="IH10" i="43"/>
  <c r="IF241" i="9" s="1"/>
  <c r="IG10" i="43"/>
  <c r="IE241" i="9" s="1"/>
  <c r="IF10" i="43"/>
  <c r="ID241" i="9" s="1"/>
  <c r="IE10" i="43"/>
  <c r="IC241" i="9" s="1"/>
  <c r="ID10" i="43"/>
  <c r="IB241" i="9" s="1"/>
  <c r="IC10" i="43"/>
  <c r="IA241" i="9" s="1"/>
  <c r="IB10" i="43"/>
  <c r="HZ241" i="9" s="1"/>
  <c r="IA10" i="43"/>
  <c r="HY241" i="9" s="1"/>
  <c r="HZ10" i="43"/>
  <c r="HX241" i="9" s="1"/>
  <c r="HY10" i="43"/>
  <c r="HW241" i="9" s="1"/>
  <c r="HX10" i="43"/>
  <c r="HV241" i="9" s="1"/>
  <c r="HW10" i="43"/>
  <c r="HU241" i="9" s="1"/>
  <c r="HV10" i="43"/>
  <c r="HT241" i="9" s="1"/>
  <c r="HU10" i="43"/>
  <c r="HS241" i="9" s="1"/>
  <c r="HT10" i="43"/>
  <c r="HR241" i="9" s="1"/>
  <c r="HS10" i="43"/>
  <c r="HQ241" i="9" s="1"/>
  <c r="HR10" i="43"/>
  <c r="HP241" i="9" s="1"/>
  <c r="HQ10" i="43"/>
  <c r="HO241" i="9" s="1"/>
  <c r="HP10" i="43"/>
  <c r="HN241" i="9" s="1"/>
  <c r="HO10" i="43"/>
  <c r="HM241" i="9" s="1"/>
  <c r="HN10" i="43"/>
  <c r="HL241" i="9" s="1"/>
  <c r="HM10" i="43"/>
  <c r="HK241" i="9" s="1"/>
  <c r="HL10" i="43"/>
  <c r="HJ241" i="9" s="1"/>
  <c r="HK10" i="43"/>
  <c r="HI241" i="9" s="1"/>
  <c r="HJ10" i="43"/>
  <c r="HH241" i="9" s="1"/>
  <c r="HI10" i="43"/>
  <c r="HG241" i="9" s="1"/>
  <c r="HH10" i="43"/>
  <c r="HF241" i="9" s="1"/>
  <c r="HG10" i="43"/>
  <c r="HE241" i="9" s="1"/>
  <c r="HF10" i="43"/>
  <c r="HD241" i="9" s="1"/>
  <c r="HE10" i="43"/>
  <c r="HC241" i="9" s="1"/>
  <c r="HD10" i="43"/>
  <c r="HB241" i="9" s="1"/>
  <c r="HC10" i="43"/>
  <c r="HA241" i="9" s="1"/>
  <c r="HB10" i="43"/>
  <c r="GZ241" i="9" s="1"/>
  <c r="HA10" i="43"/>
  <c r="GY241" i="9" s="1"/>
  <c r="GZ10" i="43"/>
  <c r="GX241" i="9" s="1"/>
  <c r="GY10" i="43"/>
  <c r="GW241" i="9" s="1"/>
  <c r="GX10" i="43"/>
  <c r="GV241" i="9" s="1"/>
  <c r="GW10" i="43"/>
  <c r="GU241" i="9" s="1"/>
  <c r="GV10" i="43"/>
  <c r="GT241" i="9" s="1"/>
  <c r="GU10" i="43"/>
  <c r="GS241" i="9" s="1"/>
  <c r="GT10" i="43"/>
  <c r="GR241" i="9" s="1"/>
  <c r="GS10" i="43"/>
  <c r="GQ241" i="9" s="1"/>
  <c r="GR10" i="43"/>
  <c r="GP241" i="9" s="1"/>
  <c r="GQ10" i="43"/>
  <c r="GO241" i="9" s="1"/>
  <c r="GP10" i="43"/>
  <c r="GN241" i="9" s="1"/>
  <c r="GO10" i="43"/>
  <c r="GM241" i="9" s="1"/>
  <c r="GN10" i="43"/>
  <c r="GL241" i="9" s="1"/>
  <c r="GM10" i="43"/>
  <c r="GK241" i="9" s="1"/>
  <c r="GL10" i="43"/>
  <c r="GJ241" i="9" s="1"/>
  <c r="GK10" i="43"/>
  <c r="GI241" i="9" s="1"/>
  <c r="GJ10" i="43"/>
  <c r="GH241" i="9" s="1"/>
  <c r="GI10" i="43"/>
  <c r="GG241" i="9" s="1"/>
  <c r="GH10" i="43"/>
  <c r="GF241" i="9" s="1"/>
  <c r="GG10" i="43"/>
  <c r="GE241" i="9" s="1"/>
  <c r="GF10" i="43"/>
  <c r="GD241" i="9" s="1"/>
  <c r="GE10" i="43"/>
  <c r="GC241" i="9" s="1"/>
  <c r="GD10" i="43"/>
  <c r="GB241" i="9" s="1"/>
  <c r="GC10" i="43"/>
  <c r="GA241" i="9" s="1"/>
  <c r="GB10" i="43"/>
  <c r="FZ241" i="9" s="1"/>
  <c r="GA10" i="43"/>
  <c r="FY241" i="9" s="1"/>
  <c r="FZ10" i="43"/>
  <c r="FX241" i="9" s="1"/>
  <c r="FY10" i="43"/>
  <c r="FW241" i="9" s="1"/>
  <c r="FX10" i="43"/>
  <c r="FV241" i="9" s="1"/>
  <c r="FW10" i="43"/>
  <c r="FU241" i="9" s="1"/>
  <c r="FV10" i="43"/>
  <c r="FT241" i="9" s="1"/>
  <c r="FU10" i="43"/>
  <c r="FS241" i="9" s="1"/>
  <c r="FT10" i="43"/>
  <c r="FR241" i="9" s="1"/>
  <c r="FS10" i="43"/>
  <c r="FQ241" i="9" s="1"/>
  <c r="FR10" i="43"/>
  <c r="FP241" i="9" s="1"/>
  <c r="FQ10" i="43"/>
  <c r="FO241" i="9" s="1"/>
  <c r="FP10" i="43"/>
  <c r="FN241" i="9" s="1"/>
  <c r="FO10" i="43"/>
  <c r="FM241" i="9" s="1"/>
  <c r="FN10" i="43"/>
  <c r="FL241" i="9" s="1"/>
  <c r="FM10" i="43"/>
  <c r="FK241" i="9" s="1"/>
  <c r="FL10" i="43"/>
  <c r="FJ241" i="9" s="1"/>
  <c r="FK10" i="43"/>
  <c r="FI241" i="9" s="1"/>
  <c r="FJ10" i="43"/>
  <c r="FH241" i="9" s="1"/>
  <c r="FI10" i="43"/>
  <c r="FG241" i="9" s="1"/>
  <c r="FH10" i="43"/>
  <c r="FF241" i="9" s="1"/>
  <c r="FG10" i="43"/>
  <c r="FE241" i="9" s="1"/>
  <c r="FF10" i="43"/>
  <c r="FD241" i="9" s="1"/>
  <c r="FE10" i="43"/>
  <c r="FC241" i="9" s="1"/>
  <c r="FD10" i="43"/>
  <c r="FB241" i="9" s="1"/>
  <c r="FC10" i="43"/>
  <c r="FA241" i="9" s="1"/>
  <c r="FB10" i="43"/>
  <c r="EZ241" i="9" s="1"/>
  <c r="FA10" i="43"/>
  <c r="EY241" i="9" s="1"/>
  <c r="EZ10" i="43"/>
  <c r="EX241" i="9" s="1"/>
  <c r="EY10" i="43"/>
  <c r="EW241" i="9" s="1"/>
  <c r="EX10" i="43"/>
  <c r="EV241" i="9" s="1"/>
  <c r="EW10" i="43"/>
  <c r="EU241" i="9" s="1"/>
  <c r="EV10" i="43"/>
  <c r="ET241" i="9" s="1"/>
  <c r="EU10" i="43"/>
  <c r="ES241" i="9" s="1"/>
  <c r="ET10" i="43"/>
  <c r="ER241" i="9" s="1"/>
  <c r="ES10" i="43"/>
  <c r="EQ241" i="9" s="1"/>
  <c r="ER10" i="43"/>
  <c r="EP241" i="9" s="1"/>
  <c r="EQ10" i="43"/>
  <c r="EO241" i="9" s="1"/>
  <c r="EP10" i="43"/>
  <c r="EN241" i="9" s="1"/>
  <c r="EO10" i="43"/>
  <c r="EM241" i="9" s="1"/>
  <c r="EN10" i="43"/>
  <c r="EL241" i="9" s="1"/>
  <c r="EM10" i="43"/>
  <c r="EK241" i="9" s="1"/>
  <c r="EL10" i="43"/>
  <c r="EJ241" i="9" s="1"/>
  <c r="EK10" i="43"/>
  <c r="EI241" i="9" s="1"/>
  <c r="EJ10" i="43"/>
  <c r="EH241" i="9" s="1"/>
  <c r="EI10" i="43"/>
  <c r="EG241" i="9" s="1"/>
  <c r="EH10" i="43"/>
  <c r="EF241" i="9" s="1"/>
  <c r="EG10" i="43"/>
  <c r="EE241" i="9" s="1"/>
  <c r="EF10" i="43"/>
  <c r="ED241" i="9" s="1"/>
  <c r="EE10" i="43"/>
  <c r="EC241" i="9" s="1"/>
  <c r="ED10" i="43"/>
  <c r="EB241" i="9" s="1"/>
  <c r="EC10" i="43"/>
  <c r="EA241" i="9" s="1"/>
  <c r="EB10" i="43"/>
  <c r="DZ241" i="9" s="1"/>
  <c r="EA10" i="43"/>
  <c r="DY241" i="9" s="1"/>
  <c r="DZ10" i="43"/>
  <c r="DX241" i="9" s="1"/>
  <c r="DY10" i="43"/>
  <c r="DW241" i="9" s="1"/>
  <c r="DX10" i="43"/>
  <c r="DV241" i="9" s="1"/>
  <c r="DW10" i="43"/>
  <c r="DU241" i="9" s="1"/>
  <c r="DV10" i="43"/>
  <c r="DT241" i="9" s="1"/>
  <c r="DU10" i="43"/>
  <c r="DS241" i="9" s="1"/>
  <c r="DT10" i="43"/>
  <c r="DR241" i="9" s="1"/>
  <c r="DS10" i="43"/>
  <c r="DQ241" i="9" s="1"/>
  <c r="DR10" i="43"/>
  <c r="DP241" i="9" s="1"/>
  <c r="DQ10" i="43"/>
  <c r="DO241" i="9" s="1"/>
  <c r="DP10" i="43"/>
  <c r="DN241" i="9" s="1"/>
  <c r="DO10" i="43"/>
  <c r="DM241" i="9" s="1"/>
  <c r="DN10" i="43"/>
  <c r="DL241" i="9" s="1"/>
  <c r="DM10" i="43"/>
  <c r="DK241" i="9" s="1"/>
  <c r="DL10" i="43"/>
  <c r="DJ241" i="9" s="1"/>
  <c r="DK10" i="43"/>
  <c r="DI241" i="9" s="1"/>
  <c r="DJ10" i="43"/>
  <c r="DH241" i="9" s="1"/>
  <c r="DI10" i="43"/>
  <c r="DG241" i="9" s="1"/>
  <c r="DH10" i="43"/>
  <c r="DF241" i="9" s="1"/>
  <c r="DG10" i="43"/>
  <c r="DE241" i="9" s="1"/>
  <c r="DF10" i="43"/>
  <c r="DD241" i="9" s="1"/>
  <c r="DE10" i="43"/>
  <c r="DC241" i="9" s="1"/>
  <c r="DD10" i="43"/>
  <c r="DB241" i="9" s="1"/>
  <c r="DC10" i="43"/>
  <c r="DA241" i="9" s="1"/>
  <c r="DB10" i="43"/>
  <c r="CZ241" i="9" s="1"/>
  <c r="DA10" i="43"/>
  <c r="CY241" i="9" s="1"/>
  <c r="CZ10" i="43"/>
  <c r="CX241" i="9" s="1"/>
  <c r="CY10" i="43"/>
  <c r="CW241" i="9" s="1"/>
  <c r="CX10" i="43"/>
  <c r="CV241" i="9" s="1"/>
  <c r="CW10" i="43"/>
  <c r="CU241" i="9" s="1"/>
  <c r="CV10" i="43"/>
  <c r="CT241" i="9" s="1"/>
  <c r="CU10" i="43"/>
  <c r="CS241" i="9" s="1"/>
  <c r="CT10" i="43"/>
  <c r="CR241" i="9" s="1"/>
  <c r="CS10" i="43"/>
  <c r="CQ241" i="9" s="1"/>
  <c r="CR10" i="43"/>
  <c r="CP241" i="9" s="1"/>
  <c r="CQ10" i="43"/>
  <c r="CO241" i="9" s="1"/>
  <c r="CP10" i="43"/>
  <c r="CN241" i="9" s="1"/>
  <c r="CO10" i="43"/>
  <c r="CM241" i="9" s="1"/>
  <c r="CN10" i="43"/>
  <c r="CL241" i="9" s="1"/>
  <c r="CM10" i="43"/>
  <c r="CK241" i="9" s="1"/>
  <c r="CL10" i="43"/>
  <c r="CJ241" i="9" s="1"/>
  <c r="CK10" i="43"/>
  <c r="CI241" i="9" s="1"/>
  <c r="CJ10" i="43"/>
  <c r="CH241" i="9" s="1"/>
  <c r="CI10" i="43"/>
  <c r="CG241" i="9" s="1"/>
  <c r="CH10" i="43"/>
  <c r="CF241" i="9" s="1"/>
  <c r="CG10" i="43"/>
  <c r="CE241" i="9" s="1"/>
  <c r="CF10" i="43"/>
  <c r="CD241" i="9" s="1"/>
  <c r="CE10" i="43"/>
  <c r="CC241" i="9" s="1"/>
  <c r="CD10" i="43"/>
  <c r="CB241" i="9" s="1"/>
  <c r="CC10" i="43"/>
  <c r="CA241" i="9" s="1"/>
  <c r="CB10" i="43"/>
  <c r="BZ241" i="9" s="1"/>
  <c r="CA10" i="43"/>
  <c r="BY241" i="9" s="1"/>
  <c r="BZ10" i="43"/>
  <c r="BX241" i="9" s="1"/>
  <c r="BY10" i="43"/>
  <c r="BW241" i="9" s="1"/>
  <c r="BX10" i="43"/>
  <c r="BV241" i="9" s="1"/>
  <c r="BW10" i="43"/>
  <c r="BU241" i="9" s="1"/>
  <c r="BV10" i="43"/>
  <c r="BT241" i="9" s="1"/>
  <c r="BU10" i="43"/>
  <c r="BS241" i="9" s="1"/>
  <c r="BT10" i="43"/>
  <c r="BR241" i="9" s="1"/>
  <c r="BS10" i="43"/>
  <c r="BQ241" i="9" s="1"/>
  <c r="BR10" i="43"/>
  <c r="BP241" i="9" s="1"/>
  <c r="BQ10" i="43"/>
  <c r="BO241" i="9" s="1"/>
  <c r="BP10" i="43"/>
  <c r="BN241" i="9" s="1"/>
  <c r="BO10" i="43"/>
  <c r="BM241" i="9" s="1"/>
  <c r="BN10" i="43"/>
  <c r="BL241" i="9" s="1"/>
  <c r="BM10" i="43"/>
  <c r="BK241" i="9" s="1"/>
  <c r="BK10" i="43"/>
  <c r="BI241" i="9" s="1"/>
  <c r="BJ10" i="43"/>
  <c r="BH241" i="9" s="1"/>
  <c r="BI10" i="43"/>
  <c r="BG241" i="9" s="1"/>
  <c r="BH10" i="43"/>
  <c r="BF241" i="9" s="1"/>
  <c r="BG10" i="43"/>
  <c r="BE241" i="9" s="1"/>
  <c r="BF10" i="43"/>
  <c r="BD241" i="9" s="1"/>
  <c r="BE10" i="43"/>
  <c r="BC241" i="9" s="1"/>
  <c r="BD10" i="43"/>
  <c r="BB241" i="9" s="1"/>
  <c r="BC10" i="43"/>
  <c r="BA241" i="9" s="1"/>
  <c r="BB10" i="43"/>
  <c r="AZ241" i="9" s="1"/>
  <c r="BA10" i="43"/>
  <c r="AY241" i="9" s="1"/>
  <c r="AZ10" i="43"/>
  <c r="AX241" i="9" s="1"/>
  <c r="AY10" i="43"/>
  <c r="AW241" i="9" s="1"/>
  <c r="AX10" i="43"/>
  <c r="AV241" i="9" s="1"/>
  <c r="AW10" i="43"/>
  <c r="AU241" i="9" s="1"/>
  <c r="AV10" i="43"/>
  <c r="AT241" i="9" s="1"/>
  <c r="AU10" i="43"/>
  <c r="AS241" i="9" s="1"/>
  <c r="BL10" i="43"/>
  <c r="BJ241" i="9" s="1"/>
  <c r="H241" i="9" l="1"/>
  <c r="C31" i="17"/>
  <c r="E31" i="17" s="1"/>
  <c r="F67" i="9"/>
  <c r="F74" i="23" l="1"/>
  <c r="I92" i="52" s="1"/>
  <c r="I93" i="52" s="1"/>
  <c r="D55" i="42"/>
  <c r="E55" i="42" s="1"/>
  <c r="B56" i="42"/>
  <c r="D42" i="23"/>
  <c r="F42" i="23" s="1"/>
  <c r="G42" i="23" s="1"/>
  <c r="G40" i="23" s="1"/>
  <c r="H35" i="23" l="1"/>
  <c r="B12" i="43"/>
  <c r="B13" i="43"/>
  <c r="AT13" i="43" s="1"/>
  <c r="AR244" i="9" s="1"/>
  <c r="H74" i="23"/>
  <c r="H48" i="23" s="1"/>
  <c r="F48" i="23"/>
  <c r="F68" i="9"/>
  <c r="J173" i="7"/>
  <c r="E99" i="7"/>
  <c r="B57" i="42"/>
  <c r="D57" i="42" s="1"/>
  <c r="E57" i="42" s="1"/>
  <c r="D56" i="42"/>
  <c r="E56" i="42" s="1"/>
  <c r="AK13" i="43" l="1"/>
  <c r="AI244" i="9" s="1"/>
  <c r="AS13" i="43"/>
  <c r="AQ244" i="9" s="1"/>
  <c r="AL13" i="43"/>
  <c r="AJ244" i="9" s="1"/>
  <c r="AP13" i="43"/>
  <c r="AN244" i="9" s="1"/>
  <c r="AM13" i="43"/>
  <c r="AK244" i="9" s="1"/>
  <c r="AI13" i="43"/>
  <c r="AG244" i="9" s="1"/>
  <c r="C12" i="43"/>
  <c r="AI12" i="43"/>
  <c r="AG243" i="9" s="1"/>
  <c r="AJ12" i="43"/>
  <c r="AH243" i="9" s="1"/>
  <c r="AK12" i="43"/>
  <c r="AI243" i="9" s="1"/>
  <c r="AL12" i="43"/>
  <c r="AJ243" i="9" s="1"/>
  <c r="AM12" i="43"/>
  <c r="AK243" i="9" s="1"/>
  <c r="AN12" i="43"/>
  <c r="AL243" i="9" s="1"/>
  <c r="AO12" i="43"/>
  <c r="AM243" i="9" s="1"/>
  <c r="AP12" i="43"/>
  <c r="AN243" i="9" s="1"/>
  <c r="AQ12" i="43"/>
  <c r="AO243" i="9" s="1"/>
  <c r="AR12" i="43"/>
  <c r="AP243" i="9" s="1"/>
  <c r="AS12" i="43"/>
  <c r="AQ243" i="9" s="1"/>
  <c r="AT12" i="43"/>
  <c r="AR243" i="9" s="1"/>
  <c r="AU12" i="43"/>
  <c r="AS243" i="9" s="1"/>
  <c r="AV12" i="43"/>
  <c r="AT243" i="9" s="1"/>
  <c r="AW12" i="43"/>
  <c r="AU243" i="9" s="1"/>
  <c r="AX12" i="43"/>
  <c r="AV243" i="9" s="1"/>
  <c r="AY12" i="43"/>
  <c r="AW243" i="9" s="1"/>
  <c r="AZ12" i="43"/>
  <c r="AX243" i="9" s="1"/>
  <c r="BA12" i="43"/>
  <c r="AY243" i="9" s="1"/>
  <c r="BB12" i="43"/>
  <c r="AZ243" i="9" s="1"/>
  <c r="BC12" i="43"/>
  <c r="BA243" i="9" s="1"/>
  <c r="BD12" i="43"/>
  <c r="BB243" i="9" s="1"/>
  <c r="BE12" i="43"/>
  <c r="BC243" i="9" s="1"/>
  <c r="BF12" i="43"/>
  <c r="BD243" i="9" s="1"/>
  <c r="BG12" i="43"/>
  <c r="BE243" i="9" s="1"/>
  <c r="BH12" i="43"/>
  <c r="BF243" i="9" s="1"/>
  <c r="BI12" i="43"/>
  <c r="BG243" i="9" s="1"/>
  <c r="BJ12" i="43"/>
  <c r="BH243" i="9" s="1"/>
  <c r="BK12" i="43"/>
  <c r="BI243" i="9" s="1"/>
  <c r="BL12" i="43"/>
  <c r="BJ243" i="9" s="1"/>
  <c r="BM12" i="43"/>
  <c r="BK243" i="9" s="1"/>
  <c r="BN12" i="43"/>
  <c r="BL243" i="9" s="1"/>
  <c r="BO12" i="43"/>
  <c r="BM243" i="9" s="1"/>
  <c r="BP12" i="43"/>
  <c r="BN243" i="9" s="1"/>
  <c r="BQ12" i="43"/>
  <c r="BO243" i="9" s="1"/>
  <c r="BR12" i="43"/>
  <c r="BP243" i="9" s="1"/>
  <c r="BS12" i="43"/>
  <c r="BQ243" i="9" s="1"/>
  <c r="BT12" i="43"/>
  <c r="BR243" i="9" s="1"/>
  <c r="BU12" i="43"/>
  <c r="BS243" i="9" s="1"/>
  <c r="BV12" i="43"/>
  <c r="BT243" i="9" s="1"/>
  <c r="BW12" i="43"/>
  <c r="BU243" i="9" s="1"/>
  <c r="BX12" i="43"/>
  <c r="BV243" i="9" s="1"/>
  <c r="BY12" i="43"/>
  <c r="BW243" i="9" s="1"/>
  <c r="BZ12" i="43"/>
  <c r="BX243" i="9" s="1"/>
  <c r="CA12" i="43"/>
  <c r="BY243" i="9" s="1"/>
  <c r="CB12" i="43"/>
  <c r="BZ243" i="9" s="1"/>
  <c r="CC12" i="43"/>
  <c r="CA243" i="9" s="1"/>
  <c r="CD12" i="43"/>
  <c r="CB243" i="9" s="1"/>
  <c r="CE12" i="43"/>
  <c r="CC243" i="9" s="1"/>
  <c r="CF12" i="43"/>
  <c r="CD243" i="9" s="1"/>
  <c r="CG12" i="43"/>
  <c r="CE243" i="9" s="1"/>
  <c r="CH12" i="43"/>
  <c r="CF243" i="9" s="1"/>
  <c r="CI12" i="43"/>
  <c r="CG243" i="9" s="1"/>
  <c r="CJ12" i="43"/>
  <c r="CH243" i="9" s="1"/>
  <c r="CK12" i="43"/>
  <c r="CI243" i="9" s="1"/>
  <c r="CL12" i="43"/>
  <c r="CJ243" i="9" s="1"/>
  <c r="CM12" i="43"/>
  <c r="CK243" i="9" s="1"/>
  <c r="CN12" i="43"/>
  <c r="CL243" i="9" s="1"/>
  <c r="CO12" i="43"/>
  <c r="CM243" i="9" s="1"/>
  <c r="CP12" i="43"/>
  <c r="CN243" i="9" s="1"/>
  <c r="CQ12" i="43"/>
  <c r="CO243" i="9" s="1"/>
  <c r="CR12" i="43"/>
  <c r="CP243" i="9" s="1"/>
  <c r="CS12" i="43"/>
  <c r="CQ243" i="9" s="1"/>
  <c r="CT12" i="43"/>
  <c r="CR243" i="9" s="1"/>
  <c r="CU12" i="43"/>
  <c r="CS243" i="9" s="1"/>
  <c r="CV12" i="43"/>
  <c r="CT243" i="9" s="1"/>
  <c r="CW12" i="43"/>
  <c r="CU243" i="9" s="1"/>
  <c r="CX12" i="43"/>
  <c r="CV243" i="9" s="1"/>
  <c r="CY12" i="43"/>
  <c r="CW243" i="9" s="1"/>
  <c r="CZ12" i="43"/>
  <c r="CX243" i="9" s="1"/>
  <c r="DA12" i="43"/>
  <c r="CY243" i="9" s="1"/>
  <c r="DB12" i="43"/>
  <c r="CZ243" i="9" s="1"/>
  <c r="DC12" i="43"/>
  <c r="DA243" i="9" s="1"/>
  <c r="DD12" i="43"/>
  <c r="DB243" i="9" s="1"/>
  <c r="DE12" i="43"/>
  <c r="DC243" i="9" s="1"/>
  <c r="DF12" i="43"/>
  <c r="DD243" i="9" s="1"/>
  <c r="DG12" i="43"/>
  <c r="DE243" i="9" s="1"/>
  <c r="DH12" i="43"/>
  <c r="DF243" i="9" s="1"/>
  <c r="DI12" i="43"/>
  <c r="DG243" i="9" s="1"/>
  <c r="DJ12" i="43"/>
  <c r="DH243" i="9" s="1"/>
  <c r="DK12" i="43"/>
  <c r="DI243" i="9" s="1"/>
  <c r="DL12" i="43"/>
  <c r="DJ243" i="9" s="1"/>
  <c r="DM12" i="43"/>
  <c r="DK243" i="9" s="1"/>
  <c r="DN12" i="43"/>
  <c r="DL243" i="9" s="1"/>
  <c r="DO12" i="43"/>
  <c r="DM243" i="9" s="1"/>
  <c r="DP12" i="43"/>
  <c r="DN243" i="9" s="1"/>
  <c r="DQ12" i="43"/>
  <c r="DO243" i="9" s="1"/>
  <c r="DR12" i="43"/>
  <c r="DP243" i="9" s="1"/>
  <c r="DS12" i="43"/>
  <c r="DQ243" i="9" s="1"/>
  <c r="DT12" i="43"/>
  <c r="DR243" i="9" s="1"/>
  <c r="DU12" i="43"/>
  <c r="DS243" i="9" s="1"/>
  <c r="DV12" i="43"/>
  <c r="DT243" i="9" s="1"/>
  <c r="DW12" i="43"/>
  <c r="DU243" i="9" s="1"/>
  <c r="DX12" i="43"/>
  <c r="DV243" i="9" s="1"/>
  <c r="DY12" i="43"/>
  <c r="DW243" i="9" s="1"/>
  <c r="DZ12" i="43"/>
  <c r="DX243" i="9" s="1"/>
  <c r="EA12" i="43"/>
  <c r="DY243" i="9" s="1"/>
  <c r="EB12" i="43"/>
  <c r="DZ243" i="9" s="1"/>
  <c r="EC12" i="43"/>
  <c r="EA243" i="9" s="1"/>
  <c r="ED12" i="43"/>
  <c r="EB243" i="9" s="1"/>
  <c r="EE12" i="43"/>
  <c r="EC243" i="9" s="1"/>
  <c r="EF12" i="43"/>
  <c r="ED243" i="9" s="1"/>
  <c r="EG12" i="43"/>
  <c r="EE243" i="9" s="1"/>
  <c r="EH12" i="43"/>
  <c r="EF243" i="9" s="1"/>
  <c r="EI12" i="43"/>
  <c r="EG243" i="9" s="1"/>
  <c r="EJ12" i="43"/>
  <c r="EH243" i="9" s="1"/>
  <c r="EK12" i="43"/>
  <c r="EI243" i="9" s="1"/>
  <c r="EL12" i="43"/>
  <c r="EJ243" i="9" s="1"/>
  <c r="EM12" i="43"/>
  <c r="EK243" i="9" s="1"/>
  <c r="EN12" i="43"/>
  <c r="EL243" i="9" s="1"/>
  <c r="EO12" i="43"/>
  <c r="EM243" i="9" s="1"/>
  <c r="EP12" i="43"/>
  <c r="EN243" i="9" s="1"/>
  <c r="EQ12" i="43"/>
  <c r="EO243" i="9" s="1"/>
  <c r="ER12" i="43"/>
  <c r="EP243" i="9" s="1"/>
  <c r="ES12" i="43"/>
  <c r="EQ243" i="9" s="1"/>
  <c r="ET12" i="43"/>
  <c r="ER243" i="9" s="1"/>
  <c r="EU12" i="43"/>
  <c r="ES243" i="9" s="1"/>
  <c r="EV12" i="43"/>
  <c r="ET243" i="9" s="1"/>
  <c r="EW12" i="43"/>
  <c r="EU243" i="9" s="1"/>
  <c r="EX12" i="43"/>
  <c r="EV243" i="9" s="1"/>
  <c r="EY12" i="43"/>
  <c r="EW243" i="9" s="1"/>
  <c r="EZ12" i="43"/>
  <c r="EX243" i="9" s="1"/>
  <c r="FA12" i="43"/>
  <c r="EY243" i="9" s="1"/>
  <c r="FB12" i="43"/>
  <c r="EZ243" i="9" s="1"/>
  <c r="FC12" i="43"/>
  <c r="FA243" i="9" s="1"/>
  <c r="FD12" i="43"/>
  <c r="FB243" i="9" s="1"/>
  <c r="FE12" i="43"/>
  <c r="FC243" i="9" s="1"/>
  <c r="FF12" i="43"/>
  <c r="FD243" i="9" s="1"/>
  <c r="FG12" i="43"/>
  <c r="FE243" i="9" s="1"/>
  <c r="FH12" i="43"/>
  <c r="FF243" i="9" s="1"/>
  <c r="FI12" i="43"/>
  <c r="FG243" i="9" s="1"/>
  <c r="FJ12" i="43"/>
  <c r="FH243" i="9" s="1"/>
  <c r="FK12" i="43"/>
  <c r="FI243" i="9" s="1"/>
  <c r="FL12" i="43"/>
  <c r="FJ243" i="9" s="1"/>
  <c r="FM12" i="43"/>
  <c r="FK243" i="9" s="1"/>
  <c r="FN12" i="43"/>
  <c r="FL243" i="9" s="1"/>
  <c r="FO12" i="43"/>
  <c r="FM243" i="9" s="1"/>
  <c r="FP12" i="43"/>
  <c r="FN243" i="9" s="1"/>
  <c r="FQ12" i="43"/>
  <c r="FO243" i="9" s="1"/>
  <c r="FR12" i="43"/>
  <c r="FP243" i="9" s="1"/>
  <c r="FS12" i="43"/>
  <c r="FQ243" i="9" s="1"/>
  <c r="FT12" i="43"/>
  <c r="FR243" i="9" s="1"/>
  <c r="FU12" i="43"/>
  <c r="FS243" i="9" s="1"/>
  <c r="FV12" i="43"/>
  <c r="FT243" i="9" s="1"/>
  <c r="FW12" i="43"/>
  <c r="FU243" i="9" s="1"/>
  <c r="FX12" i="43"/>
  <c r="FV243" i="9" s="1"/>
  <c r="FY12" i="43"/>
  <c r="FW243" i="9" s="1"/>
  <c r="FZ12" i="43"/>
  <c r="FX243" i="9" s="1"/>
  <c r="GA12" i="43"/>
  <c r="FY243" i="9" s="1"/>
  <c r="GB12" i="43"/>
  <c r="FZ243" i="9" s="1"/>
  <c r="GC12" i="43"/>
  <c r="GA243" i="9" s="1"/>
  <c r="GD12" i="43"/>
  <c r="GB243" i="9" s="1"/>
  <c r="GE12" i="43"/>
  <c r="GC243" i="9" s="1"/>
  <c r="GF12" i="43"/>
  <c r="GD243" i="9" s="1"/>
  <c r="GG12" i="43"/>
  <c r="GE243" i="9" s="1"/>
  <c r="GH12" i="43"/>
  <c r="GF243" i="9" s="1"/>
  <c r="GI12" i="43"/>
  <c r="GG243" i="9" s="1"/>
  <c r="GJ12" i="43"/>
  <c r="GH243" i="9" s="1"/>
  <c r="GK12" i="43"/>
  <c r="GI243" i="9" s="1"/>
  <c r="GL12" i="43"/>
  <c r="GJ243" i="9" s="1"/>
  <c r="GM12" i="43"/>
  <c r="GK243" i="9" s="1"/>
  <c r="GN12" i="43"/>
  <c r="GL243" i="9" s="1"/>
  <c r="GO12" i="43"/>
  <c r="GM243" i="9" s="1"/>
  <c r="GP12" i="43"/>
  <c r="GN243" i="9" s="1"/>
  <c r="GQ12" i="43"/>
  <c r="GO243" i="9" s="1"/>
  <c r="GR12" i="43"/>
  <c r="GP243" i="9" s="1"/>
  <c r="GS12" i="43"/>
  <c r="GQ243" i="9" s="1"/>
  <c r="GT12" i="43"/>
  <c r="GR243" i="9" s="1"/>
  <c r="GU12" i="43"/>
  <c r="GS243" i="9" s="1"/>
  <c r="GV12" i="43"/>
  <c r="GT243" i="9" s="1"/>
  <c r="GW12" i="43"/>
  <c r="GU243" i="9" s="1"/>
  <c r="GX12" i="43"/>
  <c r="GV243" i="9" s="1"/>
  <c r="GY12" i="43"/>
  <c r="GW243" i="9" s="1"/>
  <c r="GZ12" i="43"/>
  <c r="GX243" i="9" s="1"/>
  <c r="HA12" i="43"/>
  <c r="GY243" i="9" s="1"/>
  <c r="HB12" i="43"/>
  <c r="GZ243" i="9" s="1"/>
  <c r="HC12" i="43"/>
  <c r="HA243" i="9" s="1"/>
  <c r="HD12" i="43"/>
  <c r="HB243" i="9" s="1"/>
  <c r="HE12" i="43"/>
  <c r="HC243" i="9" s="1"/>
  <c r="HF12" i="43"/>
  <c r="HD243" i="9" s="1"/>
  <c r="HG12" i="43"/>
  <c r="HE243" i="9" s="1"/>
  <c r="HH12" i="43"/>
  <c r="HF243" i="9" s="1"/>
  <c r="HI12" i="43"/>
  <c r="HG243" i="9" s="1"/>
  <c r="HJ12" i="43"/>
  <c r="HH243" i="9" s="1"/>
  <c r="HK12" i="43"/>
  <c r="HI243" i="9" s="1"/>
  <c r="HL12" i="43"/>
  <c r="HJ243" i="9" s="1"/>
  <c r="HM12" i="43"/>
  <c r="HK243" i="9" s="1"/>
  <c r="HN12" i="43"/>
  <c r="HL243" i="9" s="1"/>
  <c r="HO12" i="43"/>
  <c r="HM243" i="9" s="1"/>
  <c r="HP12" i="43"/>
  <c r="HN243" i="9" s="1"/>
  <c r="HQ12" i="43"/>
  <c r="HO243" i="9" s="1"/>
  <c r="HR12" i="43"/>
  <c r="HP243" i="9" s="1"/>
  <c r="HS12" i="43"/>
  <c r="HQ243" i="9" s="1"/>
  <c r="HT12" i="43"/>
  <c r="HR243" i="9" s="1"/>
  <c r="HU12" i="43"/>
  <c r="HS243" i="9" s="1"/>
  <c r="HV12" i="43"/>
  <c r="HT243" i="9" s="1"/>
  <c r="HW12" i="43"/>
  <c r="HU243" i="9" s="1"/>
  <c r="HX12" i="43"/>
  <c r="HV243" i="9" s="1"/>
  <c r="HY12" i="43"/>
  <c r="HW243" i="9" s="1"/>
  <c r="HZ12" i="43"/>
  <c r="HX243" i="9" s="1"/>
  <c r="IA12" i="43"/>
  <c r="HY243" i="9" s="1"/>
  <c r="IB12" i="43"/>
  <c r="HZ243" i="9" s="1"/>
  <c r="IC12" i="43"/>
  <c r="IA243" i="9" s="1"/>
  <c r="ID12" i="43"/>
  <c r="IB243" i="9" s="1"/>
  <c r="IE12" i="43"/>
  <c r="IC243" i="9" s="1"/>
  <c r="IF12" i="43"/>
  <c r="ID243" i="9" s="1"/>
  <c r="IG12" i="43"/>
  <c r="IE243" i="9" s="1"/>
  <c r="IH12" i="43"/>
  <c r="IF243" i="9" s="1"/>
  <c r="II12" i="43"/>
  <c r="IG243" i="9" s="1"/>
  <c r="IJ12" i="43"/>
  <c r="IH243" i="9" s="1"/>
  <c r="IK12" i="43"/>
  <c r="II243" i="9" s="1"/>
  <c r="IL12" i="43"/>
  <c r="IJ243" i="9" s="1"/>
  <c r="IM12" i="43"/>
  <c r="IK243" i="9" s="1"/>
  <c r="IN12" i="43"/>
  <c r="IL243" i="9" s="1"/>
  <c r="IO12" i="43"/>
  <c r="IM243" i="9" s="1"/>
  <c r="IP12" i="43"/>
  <c r="IN243" i="9" s="1"/>
  <c r="IQ12" i="43"/>
  <c r="IO243" i="9" s="1"/>
  <c r="IR12" i="43"/>
  <c r="IP243" i="9" s="1"/>
  <c r="IS12" i="43"/>
  <c r="IQ243" i="9" s="1"/>
  <c r="IT12" i="43"/>
  <c r="IR243" i="9" s="1"/>
  <c r="IU12" i="43"/>
  <c r="IS243" i="9" s="1"/>
  <c r="IV12" i="43"/>
  <c r="IT243" i="9" s="1"/>
  <c r="IW12" i="43"/>
  <c r="IU243" i="9" s="1"/>
  <c r="IX12" i="43"/>
  <c r="IV243" i="9" s="1"/>
  <c r="IY12" i="43"/>
  <c r="IW243" i="9" s="1"/>
  <c r="IZ12" i="43"/>
  <c r="IX243" i="9" s="1"/>
  <c r="JA12" i="43"/>
  <c r="IY243" i="9" s="1"/>
  <c r="JB12" i="43"/>
  <c r="IZ243" i="9" s="1"/>
  <c r="JC12" i="43"/>
  <c r="JA243" i="9" s="1"/>
  <c r="JD12" i="43"/>
  <c r="JB243" i="9" s="1"/>
  <c r="JE12" i="43"/>
  <c r="JC243" i="9" s="1"/>
  <c r="JF12" i="43"/>
  <c r="JD243" i="9" s="1"/>
  <c r="JG12" i="43"/>
  <c r="JE243" i="9" s="1"/>
  <c r="JH12" i="43"/>
  <c r="JF243" i="9" s="1"/>
  <c r="JI12" i="43"/>
  <c r="JG243" i="9" s="1"/>
  <c r="JJ12" i="43"/>
  <c r="JH243" i="9" s="1"/>
  <c r="JK12" i="43"/>
  <c r="JI243" i="9" s="1"/>
  <c r="JL12" i="43"/>
  <c r="JJ243" i="9" s="1"/>
  <c r="JM12" i="43"/>
  <c r="JK243" i="9" s="1"/>
  <c r="JN12" i="43"/>
  <c r="JL243" i="9" s="1"/>
  <c r="JO12" i="43"/>
  <c r="JM243" i="9" s="1"/>
  <c r="JP12" i="43"/>
  <c r="JN243" i="9" s="1"/>
  <c r="JQ12" i="43"/>
  <c r="JO243" i="9" s="1"/>
  <c r="JR12" i="43"/>
  <c r="JP243" i="9" s="1"/>
  <c r="JS12" i="43"/>
  <c r="JQ243" i="9" s="1"/>
  <c r="JT12" i="43"/>
  <c r="JR243" i="9" s="1"/>
  <c r="JU12" i="43"/>
  <c r="JS243" i="9" s="1"/>
  <c r="JV12" i="43"/>
  <c r="JT243" i="9" s="1"/>
  <c r="JW12" i="43"/>
  <c r="JU243" i="9" s="1"/>
  <c r="JX12" i="43"/>
  <c r="JV243" i="9" s="1"/>
  <c r="JY12" i="43"/>
  <c r="JW243" i="9" s="1"/>
  <c r="JZ12" i="43"/>
  <c r="JX243" i="9" s="1"/>
  <c r="KA12" i="43"/>
  <c r="JY243" i="9" s="1"/>
  <c r="KB12" i="43"/>
  <c r="JZ243" i="9" s="1"/>
  <c r="KC12" i="43"/>
  <c r="KA243" i="9" s="1"/>
  <c r="KD12" i="43"/>
  <c r="KB243" i="9" s="1"/>
  <c r="KE12" i="43"/>
  <c r="KC243" i="9" s="1"/>
  <c r="KF12" i="43"/>
  <c r="KD243" i="9" s="1"/>
  <c r="KG12" i="43"/>
  <c r="KE243" i="9" s="1"/>
  <c r="KH12" i="43"/>
  <c r="KF243" i="9" s="1"/>
  <c r="KI12" i="43"/>
  <c r="KG243" i="9" s="1"/>
  <c r="KJ12" i="43"/>
  <c r="KH243" i="9" s="1"/>
  <c r="KK12" i="43"/>
  <c r="KI243" i="9" s="1"/>
  <c r="KL12" i="43"/>
  <c r="KJ243" i="9" s="1"/>
  <c r="KM12" i="43"/>
  <c r="KK243" i="9" s="1"/>
  <c r="KN12" i="43"/>
  <c r="KL243" i="9" s="1"/>
  <c r="KO12" i="43"/>
  <c r="KM243" i="9" s="1"/>
  <c r="KP12" i="43"/>
  <c r="KN243" i="9" s="1"/>
  <c r="KQ12" i="43"/>
  <c r="KO243" i="9" s="1"/>
  <c r="KR12" i="43"/>
  <c r="KP243" i="9" s="1"/>
  <c r="KS12" i="43"/>
  <c r="KQ243" i="9" s="1"/>
  <c r="KT12" i="43"/>
  <c r="KR243" i="9" s="1"/>
  <c r="KU12" i="43"/>
  <c r="KS243" i="9" s="1"/>
  <c r="KV12" i="43"/>
  <c r="KT243" i="9" s="1"/>
  <c r="KW12" i="43"/>
  <c r="KU243" i="9" s="1"/>
  <c r="KX12" i="43"/>
  <c r="KV243" i="9" s="1"/>
  <c r="KY12" i="43"/>
  <c r="KW243" i="9" s="1"/>
  <c r="LK12" i="43"/>
  <c r="LI243" i="9" s="1"/>
  <c r="KZ12" i="43"/>
  <c r="KX243" i="9" s="1"/>
  <c r="LL12" i="43"/>
  <c r="LJ243" i="9" s="1"/>
  <c r="LW12" i="43"/>
  <c r="LA12" i="43"/>
  <c r="KY243" i="9" s="1"/>
  <c r="MI12" i="43"/>
  <c r="LM12" i="43"/>
  <c r="LK243" i="9" s="1"/>
  <c r="LB12" i="43"/>
  <c r="KZ243" i="9" s="1"/>
  <c r="LX12" i="43"/>
  <c r="LN12" i="43"/>
  <c r="LL243" i="9" s="1"/>
  <c r="MU12" i="43"/>
  <c r="MJ12" i="43"/>
  <c r="LC12" i="43"/>
  <c r="LA243" i="9" s="1"/>
  <c r="LY12" i="43"/>
  <c r="MV12" i="43"/>
  <c r="LO12" i="43"/>
  <c r="LM243" i="9" s="1"/>
  <c r="MK12" i="43"/>
  <c r="LD12" i="43"/>
  <c r="LB243" i="9" s="1"/>
  <c r="LZ12" i="43"/>
  <c r="NG12" i="43"/>
  <c r="LE12" i="43"/>
  <c r="LC243" i="9" s="1"/>
  <c r="MA12" i="43"/>
  <c r="NH12" i="43"/>
  <c r="ML12" i="43"/>
  <c r="MW12" i="43"/>
  <c r="LP12" i="43"/>
  <c r="LN243" i="9" s="1"/>
  <c r="NS12" i="43"/>
  <c r="MB12" i="43"/>
  <c r="MM12" i="43"/>
  <c r="LQ12" i="43"/>
  <c r="LO243" i="9" s="1"/>
  <c r="MX12" i="43"/>
  <c r="NT12" i="43"/>
  <c r="NI12" i="43"/>
  <c r="LF12" i="43"/>
  <c r="LD243" i="9" s="1"/>
  <c r="OE12" i="43"/>
  <c r="MY12" i="43"/>
  <c r="OF12" i="43"/>
  <c r="NJ12" i="43"/>
  <c r="OQ12" i="43"/>
  <c r="NU12" i="43"/>
  <c r="MN12" i="43"/>
  <c r="LG12" i="43"/>
  <c r="LE243" i="9" s="1"/>
  <c r="LR12" i="43"/>
  <c r="LP243" i="9" s="1"/>
  <c r="MC12" i="43"/>
  <c r="LH12" i="43"/>
  <c r="LF243" i="9" s="1"/>
  <c r="PC12" i="43"/>
  <c r="LS12" i="43"/>
  <c r="LQ243" i="9" s="1"/>
  <c r="NV12" i="43"/>
  <c r="OR12" i="43"/>
  <c r="MZ12" i="43"/>
  <c r="MO12" i="43"/>
  <c r="MD12" i="43"/>
  <c r="NK12" i="43"/>
  <c r="OG12" i="43"/>
  <c r="NA12" i="43"/>
  <c r="OH12" i="43"/>
  <c r="LI12" i="43"/>
  <c r="LG243" i="9" s="1"/>
  <c r="NL12" i="43"/>
  <c r="OS12" i="43"/>
  <c r="PO12" i="43"/>
  <c r="LT12" i="43"/>
  <c r="LR243" i="9" s="1"/>
  <c r="NW12" i="43"/>
  <c r="MP12" i="43"/>
  <c r="ME12" i="43"/>
  <c r="PD12" i="43"/>
  <c r="QA12" i="43"/>
  <c r="MQ12" i="43"/>
  <c r="PP12" i="43"/>
  <c r="LJ12" i="43"/>
  <c r="LH243" i="9" s="1"/>
  <c r="NX12" i="43"/>
  <c r="OT12" i="43"/>
  <c r="OI12" i="43"/>
  <c r="MF12" i="43"/>
  <c r="PE12" i="43"/>
  <c r="NB12" i="43"/>
  <c r="NM12" i="43"/>
  <c r="LU12" i="43"/>
  <c r="LS243" i="9" s="1"/>
  <c r="LV12" i="43"/>
  <c r="LT243" i="9" s="1"/>
  <c r="NY12" i="43"/>
  <c r="OJ12" i="43"/>
  <c r="OU12" i="43"/>
  <c r="MG12" i="43"/>
  <c r="PQ12" i="43"/>
  <c r="MR12" i="43"/>
  <c r="QB12" i="43"/>
  <c r="PF12" i="43"/>
  <c r="NN12" i="43"/>
  <c r="NC12" i="43"/>
  <c r="OK12" i="43"/>
  <c r="MH12" i="43"/>
  <c r="NO12" i="43"/>
  <c r="OV12" i="43"/>
  <c r="PR12" i="43"/>
  <c r="NZ12" i="43"/>
  <c r="QC12" i="43"/>
  <c r="ND12" i="43"/>
  <c r="MS12" i="43"/>
  <c r="PG12" i="43"/>
  <c r="OL12" i="43"/>
  <c r="NE12" i="43"/>
  <c r="NP12" i="43"/>
  <c r="OW12" i="43"/>
  <c r="PS12" i="43"/>
  <c r="MT12" i="43"/>
  <c r="OA12" i="43"/>
  <c r="QD12" i="43"/>
  <c r="PH12" i="43"/>
  <c r="QE12" i="43"/>
  <c r="OX12" i="43"/>
  <c r="PI12" i="43"/>
  <c r="NF12" i="43"/>
  <c r="OB12" i="43"/>
  <c r="PT12" i="43"/>
  <c r="OM12" i="43"/>
  <c r="NQ12" i="43"/>
  <c r="QF12" i="43"/>
  <c r="PU12" i="43"/>
  <c r="ON12" i="43"/>
  <c r="NR12" i="43"/>
  <c r="PJ12" i="43"/>
  <c r="OY12" i="43"/>
  <c r="OC12" i="43"/>
  <c r="PV12" i="43"/>
  <c r="OD12" i="43"/>
  <c r="PK12" i="43"/>
  <c r="OO12" i="43"/>
  <c r="QG12" i="43"/>
  <c r="OZ12" i="43"/>
  <c r="PW12" i="43"/>
  <c r="PL12" i="43"/>
  <c r="PA12" i="43"/>
  <c r="QH12" i="43"/>
  <c r="OP12" i="43"/>
  <c r="PB12" i="43"/>
  <c r="PM12" i="43"/>
  <c r="QI12" i="43"/>
  <c r="PX12" i="43"/>
  <c r="PY12" i="43"/>
  <c r="PN12" i="43"/>
  <c r="QJ12" i="43"/>
  <c r="QK12" i="43"/>
  <c r="PZ12" i="43"/>
  <c r="QL12" i="43"/>
  <c r="AJ13" i="43"/>
  <c r="AH244" i="9" s="1"/>
  <c r="AR13" i="43"/>
  <c r="AP244" i="9" s="1"/>
  <c r="AN13" i="43"/>
  <c r="AL244" i="9" s="1"/>
  <c r="AO13" i="43"/>
  <c r="AM244" i="9" s="1"/>
  <c r="AQ13" i="43"/>
  <c r="AO244" i="9" s="1"/>
  <c r="H38" i="23"/>
  <c r="H36" i="23" s="1"/>
  <c r="QL13" i="43"/>
  <c r="QK13" i="43"/>
  <c r="QJ13" i="43"/>
  <c r="QI13" i="43"/>
  <c r="QH13" i="43"/>
  <c r="QG13" i="43"/>
  <c r="QF13" i="43"/>
  <c r="QE13" i="43"/>
  <c r="QD13" i="43"/>
  <c r="QC13" i="43"/>
  <c r="QB13" i="43"/>
  <c r="QA13" i="43"/>
  <c r="PZ13" i="43"/>
  <c r="PY13" i="43"/>
  <c r="PX13" i="43"/>
  <c r="PW13" i="43"/>
  <c r="PV13" i="43"/>
  <c r="PU13" i="43"/>
  <c r="PT13" i="43"/>
  <c r="PS13" i="43"/>
  <c r="PR13" i="43"/>
  <c r="PQ13" i="43"/>
  <c r="PP13" i="43"/>
  <c r="PO13" i="43"/>
  <c r="PN13" i="43"/>
  <c r="PM13" i="43"/>
  <c r="PL13" i="43"/>
  <c r="PK13" i="43"/>
  <c r="PJ13" i="43"/>
  <c r="PI13" i="43"/>
  <c r="PH13" i="43"/>
  <c r="PG13" i="43"/>
  <c r="PF13" i="43"/>
  <c r="PE13" i="43"/>
  <c r="PD13" i="43"/>
  <c r="PC13" i="43"/>
  <c r="PB13" i="43"/>
  <c r="PA13" i="43"/>
  <c r="OZ13" i="43"/>
  <c r="OY13" i="43"/>
  <c r="OX13" i="43"/>
  <c r="OW13" i="43"/>
  <c r="OV13" i="43"/>
  <c r="OU13" i="43"/>
  <c r="OT13" i="43"/>
  <c r="OS13" i="43"/>
  <c r="OR13" i="43"/>
  <c r="OQ13" i="43"/>
  <c r="OP13" i="43"/>
  <c r="OO13" i="43"/>
  <c r="ON13" i="43"/>
  <c r="OM13" i="43"/>
  <c r="OL13" i="43"/>
  <c r="OK13" i="43"/>
  <c r="OJ13" i="43"/>
  <c r="OI13" i="43"/>
  <c r="OH13" i="43"/>
  <c r="OG13" i="43"/>
  <c r="OF13" i="43"/>
  <c r="OE13" i="43"/>
  <c r="OD13" i="43"/>
  <c r="OC13" i="43"/>
  <c r="OB13" i="43"/>
  <c r="OA13" i="43"/>
  <c r="NZ13" i="43"/>
  <c r="NY13" i="43"/>
  <c r="NX13" i="43"/>
  <c r="NW13" i="43"/>
  <c r="NV13" i="43"/>
  <c r="NU13" i="43"/>
  <c r="NT13" i="43"/>
  <c r="NS13" i="43"/>
  <c r="NR13" i="43"/>
  <c r="NQ13" i="43"/>
  <c r="NP13" i="43"/>
  <c r="NO13" i="43"/>
  <c r="NN13" i="43"/>
  <c r="NM13" i="43"/>
  <c r="NL13" i="43"/>
  <c r="NK13" i="43"/>
  <c r="NJ13" i="43"/>
  <c r="NI13" i="43"/>
  <c r="NH13" i="43"/>
  <c r="NG13" i="43"/>
  <c r="NF13" i="43"/>
  <c r="NE13" i="43"/>
  <c r="ND13" i="43"/>
  <c r="NC13" i="43"/>
  <c r="NB13" i="43"/>
  <c r="NA13" i="43"/>
  <c r="MZ13" i="43"/>
  <c r="MY13" i="43"/>
  <c r="MX13" i="43"/>
  <c r="MW13" i="43"/>
  <c r="MV13" i="43"/>
  <c r="MU13" i="43"/>
  <c r="MT13" i="43"/>
  <c r="MS13" i="43"/>
  <c r="MR13" i="43"/>
  <c r="MQ13" i="43"/>
  <c r="MP13" i="43"/>
  <c r="MO13" i="43"/>
  <c r="MN13" i="43"/>
  <c r="MM13" i="43"/>
  <c r="ML13" i="43"/>
  <c r="MK13" i="43"/>
  <c r="MJ13" i="43"/>
  <c r="MI13" i="43"/>
  <c r="MH13" i="43"/>
  <c r="MG13" i="43"/>
  <c r="MF13" i="43"/>
  <c r="ME13" i="43"/>
  <c r="MD13" i="43"/>
  <c r="MC13" i="43"/>
  <c r="MB13" i="43"/>
  <c r="MA13" i="43"/>
  <c r="LZ13" i="43"/>
  <c r="LY13" i="43"/>
  <c r="LX13" i="43"/>
  <c r="LW13" i="43"/>
  <c r="LV13" i="43"/>
  <c r="LU13" i="43"/>
  <c r="LT13" i="43"/>
  <c r="LS13" i="43"/>
  <c r="LR13" i="43"/>
  <c r="LQ13" i="43"/>
  <c r="LP13" i="43"/>
  <c r="LO13" i="43"/>
  <c r="LN13" i="43"/>
  <c r="LM13" i="43"/>
  <c r="LL13" i="43"/>
  <c r="LK13" i="43"/>
  <c r="LJ13" i="43"/>
  <c r="LI13" i="43"/>
  <c r="LH13" i="43"/>
  <c r="LG13" i="43"/>
  <c r="LF13" i="43"/>
  <c r="LE13" i="43"/>
  <c r="LD13" i="43"/>
  <c r="LC13" i="43"/>
  <c r="LB13" i="43"/>
  <c r="LA13" i="43"/>
  <c r="KZ13" i="43"/>
  <c r="KY13" i="43"/>
  <c r="KX13" i="43"/>
  <c r="KW13" i="43"/>
  <c r="KV13" i="43"/>
  <c r="KU13" i="43"/>
  <c r="KT13" i="43"/>
  <c r="KS13" i="43"/>
  <c r="KR13" i="43"/>
  <c r="KQ13" i="43"/>
  <c r="KP13" i="43"/>
  <c r="KO13" i="43"/>
  <c r="KN13" i="43"/>
  <c r="KM13" i="43"/>
  <c r="KL13" i="43"/>
  <c r="KK13" i="43"/>
  <c r="KJ13" i="43"/>
  <c r="KI13" i="43"/>
  <c r="KH13" i="43"/>
  <c r="KG13" i="43"/>
  <c r="KF13" i="43"/>
  <c r="KE13" i="43"/>
  <c r="KD13" i="43"/>
  <c r="KC13" i="43"/>
  <c r="KB13" i="43"/>
  <c r="KA13" i="43"/>
  <c r="JZ13" i="43"/>
  <c r="JY13" i="43"/>
  <c r="JX13" i="43"/>
  <c r="JW13" i="43"/>
  <c r="JV13" i="43"/>
  <c r="JU13" i="43"/>
  <c r="JT13" i="43"/>
  <c r="JS13" i="43"/>
  <c r="JR13" i="43"/>
  <c r="JQ13" i="43"/>
  <c r="JP13" i="43"/>
  <c r="JO13" i="43"/>
  <c r="JN13" i="43"/>
  <c r="JM13" i="43"/>
  <c r="JL13" i="43"/>
  <c r="JK13" i="43"/>
  <c r="JJ13" i="43"/>
  <c r="JI13" i="43"/>
  <c r="JH13" i="43"/>
  <c r="JG13" i="43"/>
  <c r="JF13" i="43"/>
  <c r="JE13" i="43"/>
  <c r="JD13" i="43"/>
  <c r="JC13" i="43"/>
  <c r="JB13" i="43"/>
  <c r="JA13" i="43"/>
  <c r="IZ13" i="43"/>
  <c r="IY13" i="43"/>
  <c r="IX13" i="43"/>
  <c r="IW13" i="43"/>
  <c r="IV13" i="43"/>
  <c r="IU13" i="43"/>
  <c r="IT13" i="43"/>
  <c r="IS13" i="43"/>
  <c r="IR13" i="43"/>
  <c r="IQ13" i="43"/>
  <c r="IP13" i="43"/>
  <c r="IO13" i="43"/>
  <c r="IN13" i="43"/>
  <c r="IM13" i="43"/>
  <c r="IL13" i="43"/>
  <c r="IK13" i="43"/>
  <c r="IJ13" i="43"/>
  <c r="II13" i="43"/>
  <c r="IH13" i="43"/>
  <c r="IG13" i="43"/>
  <c r="IF13" i="43"/>
  <c r="IE13" i="43"/>
  <c r="ID13" i="43"/>
  <c r="IC13" i="43"/>
  <c r="IB13" i="43"/>
  <c r="IA13" i="43"/>
  <c r="HZ13" i="43"/>
  <c r="HY13" i="43"/>
  <c r="HX13" i="43"/>
  <c r="HW13" i="43"/>
  <c r="HV13" i="43"/>
  <c r="HU13" i="43"/>
  <c r="HT13" i="43"/>
  <c r="HS13" i="43"/>
  <c r="HR13" i="43"/>
  <c r="HQ13" i="43"/>
  <c r="HP13" i="43"/>
  <c r="HO13" i="43"/>
  <c r="HN13" i="43"/>
  <c r="HM13" i="43"/>
  <c r="HL13" i="43"/>
  <c r="HK13" i="43"/>
  <c r="HJ13" i="43"/>
  <c r="HI13" i="43"/>
  <c r="HH13" i="43"/>
  <c r="HG13" i="43"/>
  <c r="HF13" i="43"/>
  <c r="HE13" i="43"/>
  <c r="HD13" i="43"/>
  <c r="HC13" i="43"/>
  <c r="HB13" i="43"/>
  <c r="HA13" i="43"/>
  <c r="GZ13" i="43"/>
  <c r="GY13" i="43"/>
  <c r="GX13" i="43"/>
  <c r="GW13" i="43"/>
  <c r="GV13" i="43"/>
  <c r="GU13" i="43"/>
  <c r="GT13" i="43"/>
  <c r="GS13" i="43"/>
  <c r="GR13" i="43"/>
  <c r="GQ13" i="43"/>
  <c r="GP13" i="43"/>
  <c r="GO13" i="43"/>
  <c r="GN13" i="43"/>
  <c r="GM13" i="43"/>
  <c r="GL13" i="43"/>
  <c r="GK13" i="43"/>
  <c r="GJ13" i="43"/>
  <c r="GI13" i="43"/>
  <c r="GH13" i="43"/>
  <c r="GG13" i="43"/>
  <c r="GF13" i="43"/>
  <c r="GE13" i="43"/>
  <c r="GD13" i="43"/>
  <c r="GC13" i="43"/>
  <c r="GB13" i="43"/>
  <c r="GA13" i="43"/>
  <c r="FZ13" i="43"/>
  <c r="FY13" i="43"/>
  <c r="FX13" i="43"/>
  <c r="FW13" i="43"/>
  <c r="FV13" i="43"/>
  <c r="FU13" i="43"/>
  <c r="FT13" i="43"/>
  <c r="FS13" i="43"/>
  <c r="FR13" i="43"/>
  <c r="FQ13" i="43"/>
  <c r="FP13" i="43"/>
  <c r="FO13" i="43"/>
  <c r="FN13" i="43"/>
  <c r="FM13" i="43"/>
  <c r="FL13" i="43"/>
  <c r="FK13" i="43"/>
  <c r="FJ13" i="43"/>
  <c r="FI13" i="43"/>
  <c r="FH13" i="43"/>
  <c r="FG13" i="43"/>
  <c r="FF13" i="43"/>
  <c r="FE13" i="43"/>
  <c r="FD13" i="43"/>
  <c r="FC13" i="43"/>
  <c r="FB13" i="43"/>
  <c r="FA13" i="43"/>
  <c r="EZ13" i="43"/>
  <c r="EY13" i="43"/>
  <c r="EX13" i="43"/>
  <c r="EW13" i="43"/>
  <c r="EV13" i="43"/>
  <c r="EU13" i="43"/>
  <c r="ET13" i="43"/>
  <c r="ES13" i="43"/>
  <c r="ER13" i="43"/>
  <c r="EQ13" i="43"/>
  <c r="EP13" i="43"/>
  <c r="EO13" i="43"/>
  <c r="EN13" i="43"/>
  <c r="EM13" i="43"/>
  <c r="EL13" i="43"/>
  <c r="EK13" i="43"/>
  <c r="EJ13" i="43"/>
  <c r="EI13" i="43"/>
  <c r="EH13" i="43"/>
  <c r="EG13" i="43"/>
  <c r="EF13" i="43"/>
  <c r="EE13" i="43"/>
  <c r="ED13" i="43"/>
  <c r="EC13" i="43"/>
  <c r="EB13" i="43"/>
  <c r="EA13" i="43"/>
  <c r="DZ13" i="43"/>
  <c r="DY13" i="43"/>
  <c r="DX13" i="43"/>
  <c r="DW13" i="43"/>
  <c r="DV13" i="43"/>
  <c r="DU13" i="43"/>
  <c r="DT13" i="43"/>
  <c r="DS13" i="43"/>
  <c r="DR13" i="43"/>
  <c r="DQ13" i="43"/>
  <c r="DP13" i="43"/>
  <c r="DO13" i="43"/>
  <c r="DN13" i="43"/>
  <c r="DM13" i="43"/>
  <c r="DL13" i="43"/>
  <c r="DK13" i="43"/>
  <c r="DJ13" i="43"/>
  <c r="DI13" i="43"/>
  <c r="DH13" i="43"/>
  <c r="DG13" i="43"/>
  <c r="DF13" i="43"/>
  <c r="DE13" i="43"/>
  <c r="DD13" i="43"/>
  <c r="DC13" i="43"/>
  <c r="DB13" i="43"/>
  <c r="DA13" i="43"/>
  <c r="CZ13" i="43"/>
  <c r="CY13" i="43"/>
  <c r="CX13" i="43"/>
  <c r="CW13" i="43"/>
  <c r="CV13" i="43"/>
  <c r="CU13" i="43"/>
  <c r="CT13" i="43"/>
  <c r="CS13" i="43"/>
  <c r="CR13" i="43"/>
  <c r="CQ13" i="43"/>
  <c r="CP13" i="43"/>
  <c r="CO13" i="43"/>
  <c r="CN13" i="43"/>
  <c r="CM13" i="43"/>
  <c r="CL13" i="43"/>
  <c r="CK13" i="43"/>
  <c r="CJ13" i="43"/>
  <c r="CI13" i="43"/>
  <c r="CH13" i="43"/>
  <c r="CG13" i="43"/>
  <c r="CF13" i="43"/>
  <c r="CE13" i="43"/>
  <c r="CD13" i="43"/>
  <c r="CC13" i="43"/>
  <c r="CB13" i="43"/>
  <c r="CA13" i="43"/>
  <c r="BZ13" i="43"/>
  <c r="BY13" i="43"/>
  <c r="BX13" i="43"/>
  <c r="BW13" i="43"/>
  <c r="BV13" i="43"/>
  <c r="BU13" i="43"/>
  <c r="BT13" i="43"/>
  <c r="BS13" i="43"/>
  <c r="BR13" i="43"/>
  <c r="BQ13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C13" i="43"/>
  <c r="E104" i="7"/>
  <c r="X50" i="9"/>
  <c r="Y50" i="9"/>
  <c r="Z50" i="9"/>
  <c r="AA50" i="9"/>
  <c r="AB50" i="9"/>
  <c r="AC50" i="9"/>
  <c r="AD50" i="9"/>
  <c r="AE50" i="9"/>
  <c r="AF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E100" i="7"/>
  <c r="O21" i="42"/>
  <c r="H243" i="9" l="1"/>
  <c r="H32" i="23"/>
  <c r="H92" i="23" s="1"/>
  <c r="H94" i="23" s="1"/>
  <c r="H50" i="9"/>
  <c r="Z69" i="9"/>
  <c r="Y69" i="9"/>
  <c r="X69" i="9"/>
  <c r="W69" i="9"/>
  <c r="V69" i="9"/>
  <c r="U69" i="9"/>
  <c r="U92" i="9" s="1"/>
  <c r="U91" i="9" s="1"/>
  <c r="T69" i="9"/>
  <c r="T92" i="9" s="1"/>
  <c r="T91" i="9" s="1"/>
  <c r="S69" i="9"/>
  <c r="R69" i="9"/>
  <c r="Q69" i="9"/>
  <c r="P69" i="9"/>
  <c r="O69" i="9"/>
  <c r="N69" i="9"/>
  <c r="N92" i="9" s="1"/>
  <c r="N91" i="9" s="1"/>
  <c r="M69" i="9"/>
  <c r="L69" i="9"/>
  <c r="L92" i="9" s="1"/>
  <c r="K69" i="9"/>
  <c r="K92" i="9" s="1"/>
  <c r="J69" i="9"/>
  <c r="I69" i="9"/>
  <c r="X51" i="9"/>
  <c r="Y51" i="9"/>
  <c r="Z51" i="9"/>
  <c r="AA51" i="9"/>
  <c r="AB51" i="9"/>
  <c r="AC51" i="9"/>
  <c r="AD51" i="9"/>
  <c r="AE51" i="9"/>
  <c r="AF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O42" i="42"/>
  <c r="AK42" i="42"/>
  <c r="AI42" i="42"/>
  <c r="AJ42" i="42"/>
  <c r="O22" i="42"/>
  <c r="J432" i="9" l="1"/>
  <c r="J92" i="9"/>
  <c r="J91" i="9" s="1"/>
  <c r="M432" i="9"/>
  <c r="M459" i="9" s="1"/>
  <c r="M92" i="9"/>
  <c r="M91" i="9" s="1"/>
  <c r="O432" i="9"/>
  <c r="O459" i="9" s="1"/>
  <c r="O92" i="9"/>
  <c r="O91" i="9" s="1"/>
  <c r="P432" i="9"/>
  <c r="P459" i="9" s="1"/>
  <c r="P92" i="9"/>
  <c r="P91" i="9" s="1"/>
  <c r="Q432" i="9"/>
  <c r="Q459" i="9" s="1"/>
  <c r="Q92" i="9"/>
  <c r="Q91" i="9" s="1"/>
  <c r="R432" i="9"/>
  <c r="R459" i="9" s="1"/>
  <c r="R92" i="9"/>
  <c r="R91" i="9" s="1"/>
  <c r="S432" i="9"/>
  <c r="S459" i="9" s="1"/>
  <c r="S92" i="9"/>
  <c r="S91" i="9" s="1"/>
  <c r="V432" i="9"/>
  <c r="V459" i="9" s="1"/>
  <c r="V92" i="9"/>
  <c r="V91" i="9" s="1"/>
  <c r="W432" i="9"/>
  <c r="W459" i="9" s="1"/>
  <c r="W92" i="9"/>
  <c r="W91" i="9" s="1"/>
  <c r="X432" i="9"/>
  <c r="X459" i="9" s="1"/>
  <c r="X92" i="9"/>
  <c r="X91" i="9" s="1"/>
  <c r="Y432" i="9"/>
  <c r="Y459" i="9" s="1"/>
  <c r="Y92" i="9"/>
  <c r="Y91" i="9" s="1"/>
  <c r="Z432" i="9"/>
  <c r="Z459" i="9" s="1"/>
  <c r="Z92" i="9"/>
  <c r="Z91" i="9" s="1"/>
  <c r="H51" i="9"/>
  <c r="E298" i="9"/>
  <c r="EV298" i="9"/>
  <c r="EU298" i="9"/>
  <c r="ET298" i="9"/>
  <c r="ES298" i="9"/>
  <c r="ER298" i="9"/>
  <c r="EQ298" i="9"/>
  <c r="AF298" i="9"/>
  <c r="AE298" i="9"/>
  <c r="AD298" i="9"/>
  <c r="AC298" i="9"/>
  <c r="AB298" i="9"/>
  <c r="AA298" i="9"/>
  <c r="AJ43" i="42"/>
  <c r="AJ48" i="42" s="1"/>
  <c r="AK43" i="42"/>
  <c r="AK48" i="42" s="1"/>
  <c r="AI43" i="42"/>
  <c r="AI48" i="42" s="1"/>
  <c r="AI50" i="42" s="1"/>
  <c r="O43" i="42"/>
  <c r="K25" i="42"/>
  <c r="K27" i="42" s="1"/>
  <c r="AJ50" i="42"/>
  <c r="AK50" i="42"/>
  <c r="K46" i="42"/>
  <c r="K50" i="42" s="1"/>
  <c r="C16" i="17"/>
  <c r="E16" i="17" s="1"/>
  <c r="F50" i="9"/>
  <c r="J459" i="9" l="1"/>
  <c r="HZ75" i="9"/>
  <c r="HJ62" i="9"/>
  <c r="HJ75" i="9" s="1"/>
  <c r="C17" i="17"/>
  <c r="E17" i="17" s="1"/>
  <c r="GG62" i="9"/>
  <c r="C18" i="17"/>
  <c r="E18" i="17" s="1"/>
  <c r="G51" i="9" l="1"/>
  <c r="F51" i="9" s="1"/>
  <c r="AB69" i="9"/>
  <c r="HZ427" i="9"/>
  <c r="HZ429" i="9" s="1"/>
  <c r="HZ534" i="9" s="1"/>
  <c r="HZ83" i="9"/>
  <c r="HJ427" i="9"/>
  <c r="HJ429" i="9" s="1"/>
  <c r="HJ534" i="9" s="1"/>
  <c r="HJ83" i="9"/>
  <c r="GG75" i="9"/>
  <c r="F54" i="9"/>
  <c r="HD62" i="9"/>
  <c r="AB432" i="9" l="1"/>
  <c r="AB459" i="9" s="1"/>
  <c r="AB92" i="9"/>
  <c r="AB91" i="9" s="1"/>
  <c r="HJ542" i="9"/>
  <c r="HZ542" i="9"/>
  <c r="HK542" i="9"/>
  <c r="IA542" i="9"/>
  <c r="AC69" i="9"/>
  <c r="HZ472" i="9"/>
  <c r="HJ472" i="9"/>
  <c r="GG427" i="9"/>
  <c r="GG429" i="9" s="1"/>
  <c r="GG534" i="9" s="1"/>
  <c r="GG83" i="9"/>
  <c r="HD75" i="9"/>
  <c r="AC432" i="9" l="1"/>
  <c r="AC459" i="9" s="1"/>
  <c r="AC92" i="9"/>
  <c r="AC91" i="9" s="1"/>
  <c r="GG542" i="9"/>
  <c r="GH542" i="9"/>
  <c r="AD69" i="9"/>
  <c r="GG472" i="9"/>
  <c r="HD83" i="9"/>
  <c r="HD427" i="9"/>
  <c r="HD429" i="9" s="1"/>
  <c r="HD534" i="9" s="1"/>
  <c r="AD432" i="9" l="1"/>
  <c r="AD459" i="9" s="1"/>
  <c r="AD92" i="9"/>
  <c r="AD91" i="9" s="1"/>
  <c r="HD542" i="9"/>
  <c r="AE69" i="9"/>
  <c r="HD472" i="9"/>
  <c r="H69" i="9" l="1"/>
  <c r="C27" i="17" s="1"/>
  <c r="HE542" i="9"/>
  <c r="E27" i="17" l="1"/>
  <c r="AE432" i="9"/>
  <c r="AE459" i="9" s="1"/>
  <c r="AE92" i="9"/>
  <c r="AE91" i="9" s="1"/>
  <c r="F69" i="9"/>
  <c r="X55" i="9" l="1"/>
  <c r="Y55" i="9"/>
  <c r="Z55" i="9"/>
  <c r="AA55" i="9"/>
  <c r="AB55" i="9"/>
  <c r="AC55" i="9"/>
  <c r="AD55" i="9"/>
  <c r="AE55" i="9"/>
  <c r="AF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K250" i="9"/>
  <c r="J250" i="9"/>
  <c r="L250" i="9"/>
  <c r="L266" i="9" s="1"/>
  <c r="GK244" i="9"/>
  <c r="DY244" i="9"/>
  <c r="CW244" i="9"/>
  <c r="FC244" i="9"/>
  <c r="GT244" i="9"/>
  <c r="FK244" i="9"/>
  <c r="KK244" i="9"/>
  <c r="EP244" i="9"/>
  <c r="JF244" i="9"/>
  <c r="JD244" i="9"/>
  <c r="IC244" i="9"/>
  <c r="AX244" i="9"/>
  <c r="BH244" i="9"/>
  <c r="EJ244" i="9"/>
  <c r="LP244" i="9"/>
  <c r="IU244" i="9"/>
  <c r="HZ244" i="9"/>
  <c r="CM244" i="9"/>
  <c r="BQ244" i="9"/>
  <c r="HK244" i="9"/>
  <c r="DJ244" i="9"/>
  <c r="BT244" i="9"/>
  <c r="KP244" i="9"/>
  <c r="CK244" i="9"/>
  <c r="JY244" i="9"/>
  <c r="BX244" i="9"/>
  <c r="JJ244" i="9"/>
  <c r="KC244" i="9"/>
  <c r="IY244" i="9"/>
  <c r="DP244" i="9"/>
  <c r="EM244" i="9"/>
  <c r="JQ244" i="9"/>
  <c r="BK244" i="9"/>
  <c r="DF244" i="9"/>
  <c r="JU244" i="9"/>
  <c r="FI244" i="9"/>
  <c r="HN244" i="9"/>
  <c r="HJ244" i="9"/>
  <c r="GY244" i="9"/>
  <c r="IF244" i="9"/>
  <c r="FL244" i="9"/>
  <c r="CD244" i="9"/>
  <c r="EN244" i="9"/>
  <c r="KW244" i="9"/>
  <c r="JW244" i="9"/>
  <c r="FP244" i="9"/>
  <c r="LD244" i="9"/>
  <c r="IB244" i="9"/>
  <c r="HG244" i="9"/>
  <c r="DG244" i="9"/>
  <c r="CL244" i="9"/>
  <c r="FZ244" i="9"/>
  <c r="BM244" i="9"/>
  <c r="KG244" i="9"/>
  <c r="HB244" i="9"/>
  <c r="CS244" i="9"/>
  <c r="JR244" i="9"/>
  <c r="IH244" i="9"/>
  <c r="DM244" i="9"/>
  <c r="GC244" i="9"/>
  <c r="IL244" i="9"/>
  <c r="BY244" i="9"/>
  <c r="EV244" i="9"/>
  <c r="KH244" i="9"/>
  <c r="HE244" i="9"/>
  <c r="DO244" i="9"/>
  <c r="DC244" i="9"/>
  <c r="FO244" i="9"/>
  <c r="GH244" i="9"/>
  <c r="R250" i="9"/>
  <c r="R266" i="9" s="1"/>
  <c r="EA244" i="9"/>
  <c r="BI244" i="9"/>
  <c r="HR244" i="9"/>
  <c r="HV244" i="9"/>
  <c r="CB244" i="9"/>
  <c r="JH244" i="9"/>
  <c r="JI244" i="9"/>
  <c r="LN244" i="9"/>
  <c r="JZ244" i="9"/>
  <c r="AW244" i="9"/>
  <c r="HD244" i="9"/>
  <c r="IV244" i="9"/>
  <c r="JS244" i="9"/>
  <c r="AV244" i="9"/>
  <c r="LH244" i="9"/>
  <c r="LQ244" i="9"/>
  <c r="JB244" i="9"/>
  <c r="AT244" i="9"/>
  <c r="KZ244" i="9"/>
  <c r="BB244" i="9"/>
  <c r="CZ244" i="9"/>
  <c r="LI244" i="9"/>
  <c r="GJ244" i="9"/>
  <c r="IR244" i="9"/>
  <c r="HO244" i="9"/>
  <c r="DI244" i="9"/>
  <c r="GN244" i="9"/>
  <c r="GA244" i="9"/>
  <c r="EW244" i="9"/>
  <c r="GI244" i="9"/>
  <c r="JA244" i="9"/>
  <c r="FE244" i="9"/>
  <c r="AS244" i="9"/>
  <c r="BF244" i="9"/>
  <c r="GW244" i="9"/>
  <c r="LB244" i="9"/>
  <c r="KV244" i="9"/>
  <c r="DZ244" i="9"/>
  <c r="JL244" i="9"/>
  <c r="FD244" i="9"/>
  <c r="EU244" i="9"/>
  <c r="CP244" i="9"/>
  <c r="EQ244" i="9"/>
  <c r="DU244" i="9"/>
  <c r="GB244" i="9"/>
  <c r="HX244" i="9"/>
  <c r="DV244" i="9"/>
  <c r="HT244" i="9"/>
  <c r="CV244" i="9"/>
  <c r="CH244" i="9"/>
  <c r="CT244" i="9"/>
  <c r="EX244" i="9"/>
  <c r="BA244" i="9"/>
  <c r="FT244" i="9"/>
  <c r="EB244" i="9"/>
  <c r="FM244" i="9"/>
  <c r="DH244" i="9"/>
  <c r="EO244" i="9"/>
  <c r="GD244" i="9"/>
  <c r="IW244" i="9"/>
  <c r="LE244" i="9"/>
  <c r="JK244" i="9"/>
  <c r="CC244" i="9"/>
  <c r="DL244" i="9"/>
  <c r="GP244" i="9"/>
  <c r="KD244" i="9"/>
  <c r="IS244" i="9"/>
  <c r="CU244" i="9"/>
  <c r="IN244" i="9"/>
  <c r="CO244" i="9"/>
  <c r="IA244" i="9"/>
  <c r="KU244" i="9"/>
  <c r="AY244" i="9"/>
  <c r="IO244" i="9"/>
  <c r="CJ244" i="9"/>
  <c r="JE244" i="9"/>
  <c r="AZ244" i="9"/>
  <c r="DA244" i="9"/>
  <c r="JM244" i="9"/>
  <c r="IJ244" i="9"/>
  <c r="HW244" i="9"/>
  <c r="DQ244" i="9"/>
  <c r="LF244" i="9"/>
  <c r="CF244" i="9"/>
  <c r="LJ244" i="9"/>
  <c r="JO244" i="9"/>
  <c r="HY244" i="9"/>
  <c r="FJ244" i="9"/>
  <c r="II244" i="9"/>
  <c r="FH244" i="9"/>
  <c r="IK244" i="9"/>
  <c r="DD244" i="9"/>
  <c r="JP244" i="9"/>
  <c r="BG244" i="9"/>
  <c r="FN244" i="9"/>
  <c r="HQ244" i="9"/>
  <c r="KJ244" i="9"/>
  <c r="KL244" i="9"/>
  <c r="CR244" i="9"/>
  <c r="HU244" i="9"/>
  <c r="IZ244" i="9"/>
  <c r="FU244" i="9"/>
  <c r="BO244" i="9"/>
  <c r="IT244" i="9"/>
  <c r="HH244" i="9"/>
  <c r="ID244" i="9"/>
  <c r="EL244" i="9"/>
  <c r="LA244" i="9"/>
  <c r="ES244" i="9"/>
  <c r="DW244" i="9"/>
  <c r="EI244" i="9"/>
  <c r="FV244" i="9"/>
  <c r="BZ244" i="9"/>
  <c r="HF244" i="9"/>
  <c r="IQ244" i="9"/>
  <c r="BV244" i="9"/>
  <c r="CI244" i="9"/>
  <c r="CA244" i="9"/>
  <c r="JT244" i="9"/>
  <c r="FB244" i="9"/>
  <c r="CQ244" i="9"/>
  <c r="CY244" i="9"/>
  <c r="JV244" i="9"/>
  <c r="GX244" i="9"/>
  <c r="FW244" i="9"/>
  <c r="FR244" i="9"/>
  <c r="KA244" i="9"/>
  <c r="GL244" i="9"/>
  <c r="LK244" i="9"/>
  <c r="ET244" i="9"/>
  <c r="BE244" i="9"/>
  <c r="KM244" i="9"/>
  <c r="GG244" i="9"/>
  <c r="DR244" i="9"/>
  <c r="AU244" i="9"/>
  <c r="EK244" i="9"/>
  <c r="BN244" i="9"/>
  <c r="P250" i="9"/>
  <c r="P266" i="9" s="1"/>
  <c r="BC244" i="9"/>
  <c r="BU244" i="9"/>
  <c r="EF244" i="9"/>
  <c r="EY244" i="9"/>
  <c r="LS244" i="9"/>
  <c r="ER244" i="9"/>
  <c r="LT244" i="9"/>
  <c r="FA244" i="9"/>
  <c r="KS244" i="9"/>
  <c r="CN244" i="9"/>
  <c r="DS244" i="9"/>
  <c r="JN244" i="9"/>
  <c r="FQ244" i="9"/>
  <c r="DX244" i="9"/>
  <c r="GU244" i="9"/>
  <c r="GZ244" i="9"/>
  <c r="FG244" i="9"/>
  <c r="CG244" i="9"/>
  <c r="IP244" i="9"/>
  <c r="DK244" i="9"/>
  <c r="IX244" i="9"/>
  <c r="DN244" i="9"/>
  <c r="FF244" i="9"/>
  <c r="GE244" i="9"/>
  <c r="BD244" i="9"/>
  <c r="IM244" i="9"/>
  <c r="HL244" i="9"/>
  <c r="KT244" i="9"/>
  <c r="JG244" i="9"/>
  <c r="JX244" i="9"/>
  <c r="FX244" i="9"/>
  <c r="HM244" i="9"/>
  <c r="DT244" i="9"/>
  <c r="BW244" i="9"/>
  <c r="GS244" i="9"/>
  <c r="KI244" i="9"/>
  <c r="LR244" i="9"/>
  <c r="KN244" i="9"/>
  <c r="HC244" i="9"/>
  <c r="LC244" i="9"/>
  <c r="EG244" i="9"/>
  <c r="BJ244" i="9"/>
  <c r="GF244" i="9"/>
  <c r="KY244" i="9"/>
  <c r="LO244" i="9"/>
  <c r="FS244" i="9"/>
  <c r="KX244" i="9"/>
  <c r="BL244" i="9"/>
  <c r="FY244" i="9"/>
  <c r="KB244" i="9"/>
  <c r="IG244" i="9"/>
  <c r="GV244" i="9"/>
  <c r="KO244" i="9"/>
  <c r="KR244" i="9"/>
  <c r="DE244" i="9"/>
  <c r="EH244" i="9"/>
  <c r="EZ244" i="9"/>
  <c r="HI244" i="9"/>
  <c r="BP244" i="9"/>
  <c r="GR244" i="9"/>
  <c r="ED244" i="9"/>
  <c r="KF244" i="9"/>
  <c r="DB244" i="9"/>
  <c r="KE244" i="9"/>
  <c r="HP244" i="9"/>
  <c r="EC244" i="9"/>
  <c r="Q250" i="9"/>
  <c r="Q266" i="9" s="1"/>
  <c r="CX244" i="9"/>
  <c r="BR244" i="9"/>
  <c r="JC244" i="9"/>
  <c r="GO244" i="9"/>
  <c r="HA244" i="9"/>
  <c r="KQ244" i="9"/>
  <c r="LG244" i="9"/>
  <c r="IE244" i="9"/>
  <c r="LM244" i="9"/>
  <c r="CE244" i="9"/>
  <c r="GM244" i="9"/>
  <c r="EE244" i="9"/>
  <c r="GQ244" i="9"/>
  <c r="BS244" i="9"/>
  <c r="LL244" i="9"/>
  <c r="HS244" i="9"/>
  <c r="V250" i="9"/>
  <c r="V266" i="9" s="1"/>
  <c r="W250" i="9"/>
  <c r="W266" i="9" s="1"/>
  <c r="H55" i="9" l="1"/>
  <c r="AA301" i="9"/>
  <c r="AB301" i="9"/>
  <c r="AC301" i="9"/>
  <c r="AD301" i="9"/>
  <c r="AE301" i="9"/>
  <c r="AF301" i="9"/>
  <c r="H244" i="9"/>
  <c r="FH62" i="9"/>
  <c r="ER62" i="9"/>
  <c r="FU62" i="9" l="1"/>
  <c r="FU75" i="9" s="1"/>
  <c r="FU83" i="9" s="1"/>
  <c r="AH301" i="9"/>
  <c r="AI301" i="9"/>
  <c r="AJ301" i="9"/>
  <c r="AK301" i="9"/>
  <c r="AL301" i="9"/>
  <c r="AM301" i="9"/>
  <c r="AN301" i="9"/>
  <c r="AO301" i="9"/>
  <c r="AP301" i="9"/>
  <c r="AQ301" i="9"/>
  <c r="AR301" i="9"/>
  <c r="AS301" i="9"/>
  <c r="AT301" i="9"/>
  <c r="AU301" i="9"/>
  <c r="AV301" i="9"/>
  <c r="AW301" i="9"/>
  <c r="AX301" i="9"/>
  <c r="AY301" i="9"/>
  <c r="AZ301" i="9"/>
  <c r="BA301" i="9"/>
  <c r="BB301" i="9"/>
  <c r="BC301" i="9"/>
  <c r="BD301" i="9"/>
  <c r="BE301" i="9"/>
  <c r="BF301" i="9"/>
  <c r="BG301" i="9"/>
  <c r="BH301" i="9"/>
  <c r="BI301" i="9"/>
  <c r="BJ301" i="9"/>
  <c r="BK301" i="9"/>
  <c r="BL301" i="9"/>
  <c r="BM301" i="9"/>
  <c r="BN301" i="9"/>
  <c r="BO301" i="9"/>
  <c r="BP301" i="9"/>
  <c r="BQ301" i="9"/>
  <c r="BR301" i="9"/>
  <c r="BS301" i="9"/>
  <c r="BT301" i="9"/>
  <c r="BU301" i="9"/>
  <c r="BV301" i="9"/>
  <c r="BW301" i="9"/>
  <c r="BX301" i="9"/>
  <c r="BY301" i="9"/>
  <c r="BZ301" i="9"/>
  <c r="CA301" i="9"/>
  <c r="CB301" i="9"/>
  <c r="CC301" i="9"/>
  <c r="CD301" i="9"/>
  <c r="CE301" i="9"/>
  <c r="CF301" i="9"/>
  <c r="CG301" i="9"/>
  <c r="CH301" i="9"/>
  <c r="CI301" i="9"/>
  <c r="CJ301" i="9"/>
  <c r="CK301" i="9"/>
  <c r="CL301" i="9"/>
  <c r="CM301" i="9"/>
  <c r="CN301" i="9"/>
  <c r="CO301" i="9"/>
  <c r="CP301" i="9"/>
  <c r="CQ301" i="9"/>
  <c r="CR301" i="9"/>
  <c r="CS301" i="9"/>
  <c r="CT301" i="9"/>
  <c r="CU301" i="9"/>
  <c r="CV301" i="9"/>
  <c r="CW301" i="9"/>
  <c r="CX301" i="9"/>
  <c r="CY301" i="9"/>
  <c r="CZ301" i="9"/>
  <c r="DA301" i="9"/>
  <c r="DB301" i="9"/>
  <c r="DC301" i="9"/>
  <c r="DD301" i="9"/>
  <c r="DE301" i="9"/>
  <c r="DF301" i="9"/>
  <c r="DG301" i="9"/>
  <c r="DH301" i="9"/>
  <c r="DI301" i="9"/>
  <c r="DJ301" i="9"/>
  <c r="DK301" i="9"/>
  <c r="DL301" i="9"/>
  <c r="DM301" i="9"/>
  <c r="DN301" i="9"/>
  <c r="DO301" i="9"/>
  <c r="DP301" i="9"/>
  <c r="DQ301" i="9"/>
  <c r="DR301" i="9"/>
  <c r="DS301" i="9"/>
  <c r="DT301" i="9"/>
  <c r="DU301" i="9"/>
  <c r="DV301" i="9"/>
  <c r="DW301" i="9"/>
  <c r="DX301" i="9"/>
  <c r="DY301" i="9"/>
  <c r="DZ301" i="9"/>
  <c r="EA301" i="9"/>
  <c r="EB301" i="9"/>
  <c r="EC301" i="9"/>
  <c r="ED301" i="9"/>
  <c r="EE301" i="9"/>
  <c r="EF301" i="9"/>
  <c r="EG301" i="9"/>
  <c r="EH301" i="9"/>
  <c r="EI301" i="9"/>
  <c r="EJ301" i="9"/>
  <c r="EK301" i="9"/>
  <c r="EL301" i="9"/>
  <c r="EM301" i="9"/>
  <c r="EN301" i="9"/>
  <c r="EO301" i="9"/>
  <c r="EP301" i="9"/>
  <c r="EQ301" i="9"/>
  <c r="ER301" i="9"/>
  <c r="ES301" i="9"/>
  <c r="ET301" i="9"/>
  <c r="EU301" i="9"/>
  <c r="EV301" i="9"/>
  <c r="EW301" i="9"/>
  <c r="EX301" i="9"/>
  <c r="EY301" i="9"/>
  <c r="EZ301" i="9"/>
  <c r="FA301" i="9"/>
  <c r="FB301" i="9"/>
  <c r="FC301" i="9"/>
  <c r="FD301" i="9"/>
  <c r="FE301" i="9"/>
  <c r="FF301" i="9"/>
  <c r="FG301" i="9"/>
  <c r="FH301" i="9"/>
  <c r="FI301" i="9"/>
  <c r="FJ301" i="9"/>
  <c r="FK301" i="9"/>
  <c r="FL301" i="9"/>
  <c r="FM301" i="9"/>
  <c r="FN301" i="9"/>
  <c r="FO301" i="9"/>
  <c r="FP301" i="9"/>
  <c r="FQ301" i="9"/>
  <c r="FR301" i="9"/>
  <c r="FS301" i="9"/>
  <c r="FT301" i="9"/>
  <c r="FU301" i="9"/>
  <c r="FV301" i="9"/>
  <c r="FW301" i="9"/>
  <c r="FX301" i="9"/>
  <c r="FY301" i="9"/>
  <c r="FZ301" i="9"/>
  <c r="GA301" i="9"/>
  <c r="GB301" i="9"/>
  <c r="GC301" i="9"/>
  <c r="GD301" i="9"/>
  <c r="GE301" i="9"/>
  <c r="GF301" i="9"/>
  <c r="GG301" i="9"/>
  <c r="GH301" i="9"/>
  <c r="GI301" i="9"/>
  <c r="GJ301" i="9"/>
  <c r="GK301" i="9"/>
  <c r="GL301" i="9"/>
  <c r="GM301" i="9"/>
  <c r="GN301" i="9"/>
  <c r="GO301" i="9"/>
  <c r="GP301" i="9"/>
  <c r="GQ301" i="9"/>
  <c r="GR301" i="9"/>
  <c r="GS301" i="9"/>
  <c r="GT301" i="9"/>
  <c r="GU301" i="9"/>
  <c r="GV301" i="9"/>
  <c r="GW301" i="9"/>
  <c r="GX301" i="9"/>
  <c r="GY301" i="9"/>
  <c r="GZ301" i="9"/>
  <c r="HA301" i="9"/>
  <c r="HB301" i="9"/>
  <c r="HC301" i="9"/>
  <c r="HD301" i="9"/>
  <c r="HE301" i="9"/>
  <c r="HF301" i="9"/>
  <c r="HG301" i="9"/>
  <c r="HH301" i="9"/>
  <c r="HI301" i="9"/>
  <c r="HJ301" i="9"/>
  <c r="HK301" i="9"/>
  <c r="HL301" i="9"/>
  <c r="HM301" i="9"/>
  <c r="HN301" i="9"/>
  <c r="HO301" i="9"/>
  <c r="HP301" i="9"/>
  <c r="HQ301" i="9"/>
  <c r="HR301" i="9"/>
  <c r="HS301" i="9"/>
  <c r="HT301" i="9"/>
  <c r="HU301" i="9"/>
  <c r="HV301" i="9"/>
  <c r="HW301" i="9"/>
  <c r="HX301" i="9"/>
  <c r="HY301" i="9"/>
  <c r="HZ301" i="9"/>
  <c r="IA301" i="9"/>
  <c r="IB301" i="9"/>
  <c r="IC301" i="9"/>
  <c r="ID301" i="9"/>
  <c r="IE301" i="9"/>
  <c r="IF301" i="9"/>
  <c r="IG301" i="9"/>
  <c r="IH301" i="9"/>
  <c r="II301" i="9"/>
  <c r="IJ301" i="9"/>
  <c r="IK301" i="9"/>
  <c r="IL301" i="9"/>
  <c r="IM301" i="9"/>
  <c r="IN301" i="9"/>
  <c r="IO301" i="9"/>
  <c r="IP301" i="9"/>
  <c r="IQ301" i="9"/>
  <c r="IR301" i="9"/>
  <c r="IS301" i="9"/>
  <c r="IT301" i="9"/>
  <c r="IU301" i="9"/>
  <c r="IV301" i="9"/>
  <c r="IW301" i="9"/>
  <c r="IX301" i="9"/>
  <c r="IY301" i="9"/>
  <c r="IZ301" i="9"/>
  <c r="JA301" i="9"/>
  <c r="JB301" i="9"/>
  <c r="JC301" i="9"/>
  <c r="JD301" i="9"/>
  <c r="JE301" i="9"/>
  <c r="JF301" i="9"/>
  <c r="JG301" i="9"/>
  <c r="JH301" i="9"/>
  <c r="JI301" i="9"/>
  <c r="JJ301" i="9"/>
  <c r="JK301" i="9"/>
  <c r="JL301" i="9"/>
  <c r="JM301" i="9"/>
  <c r="JN301" i="9"/>
  <c r="JO301" i="9"/>
  <c r="JP301" i="9"/>
  <c r="JQ301" i="9"/>
  <c r="JR301" i="9"/>
  <c r="JS301" i="9"/>
  <c r="JT301" i="9"/>
  <c r="JU301" i="9"/>
  <c r="JV301" i="9"/>
  <c r="JW301" i="9"/>
  <c r="JX301" i="9"/>
  <c r="JY301" i="9"/>
  <c r="JZ301" i="9"/>
  <c r="KA301" i="9"/>
  <c r="KB301" i="9"/>
  <c r="KC301" i="9"/>
  <c r="KD301" i="9"/>
  <c r="KE301" i="9"/>
  <c r="KF301" i="9"/>
  <c r="KG301" i="9"/>
  <c r="KH301" i="9"/>
  <c r="KI301" i="9"/>
  <c r="KJ301" i="9"/>
  <c r="KK301" i="9"/>
  <c r="KL301" i="9"/>
  <c r="KM301" i="9"/>
  <c r="KN301" i="9"/>
  <c r="KO301" i="9"/>
  <c r="KP301" i="9"/>
  <c r="KQ301" i="9"/>
  <c r="KR301" i="9"/>
  <c r="KS301" i="9"/>
  <c r="KT301" i="9"/>
  <c r="KU301" i="9"/>
  <c r="KV301" i="9"/>
  <c r="KW301" i="9"/>
  <c r="KX301" i="9"/>
  <c r="KY301" i="9"/>
  <c r="KZ301" i="9"/>
  <c r="LA301" i="9"/>
  <c r="LB301" i="9"/>
  <c r="LC301" i="9"/>
  <c r="LD301" i="9"/>
  <c r="LE301" i="9"/>
  <c r="LF301" i="9"/>
  <c r="LG301" i="9"/>
  <c r="LH301" i="9"/>
  <c r="LI301" i="9"/>
  <c r="LJ301" i="9"/>
  <c r="LK301" i="9"/>
  <c r="LL301" i="9"/>
  <c r="LM301" i="9"/>
  <c r="LN301" i="9"/>
  <c r="LO301" i="9"/>
  <c r="LP301" i="9"/>
  <c r="LQ301" i="9"/>
  <c r="LR301" i="9"/>
  <c r="LS301" i="9"/>
  <c r="LT301" i="9"/>
  <c r="C19" i="17"/>
  <c r="E19" i="17" s="1"/>
  <c r="FH75" i="9"/>
  <c r="ER75" i="9"/>
  <c r="DY62" i="9"/>
  <c r="EL62" i="9"/>
  <c r="FU427" i="9" l="1"/>
  <c r="FU429" i="9" s="1"/>
  <c r="FU534" i="9"/>
  <c r="FU542" i="9" s="1"/>
  <c r="FU472" i="9"/>
  <c r="FH427" i="9"/>
  <c r="FH429" i="9" s="1"/>
  <c r="FH534" i="9" s="1"/>
  <c r="FH83" i="9"/>
  <c r="FQ62" i="9"/>
  <c r="II319" i="9" s="1"/>
  <c r="G55" i="9"/>
  <c r="F55" i="9" s="1"/>
  <c r="EX319" i="9"/>
  <c r="EW319" i="9"/>
  <c r="FC319" i="9"/>
  <c r="EY319" i="9"/>
  <c r="EZ319" i="9"/>
  <c r="FB319" i="9"/>
  <c r="FO319" i="9"/>
  <c r="FN319" i="9"/>
  <c r="FH319" i="9"/>
  <c r="FF319" i="9"/>
  <c r="FM319" i="9"/>
  <c r="FE319" i="9"/>
  <c r="FK319" i="9"/>
  <c r="FL319" i="9"/>
  <c r="FJ319" i="9"/>
  <c r="FG319" i="9"/>
  <c r="FI319" i="9"/>
  <c r="FA319" i="9"/>
  <c r="FD319" i="9"/>
  <c r="FP319" i="9"/>
  <c r="FQ319" i="9"/>
  <c r="FH542" i="9"/>
  <c r="FI542" i="9"/>
  <c r="FH472" i="9"/>
  <c r="ER427" i="9"/>
  <c r="ER429" i="9" s="1"/>
  <c r="ER534" i="9" s="1"/>
  <c r="ER83" i="9"/>
  <c r="DY75" i="9"/>
  <c r="EL75" i="9"/>
  <c r="GI319" i="9" l="1"/>
  <c r="FQ75" i="9"/>
  <c r="FW319" i="9"/>
  <c r="GV319" i="9"/>
  <c r="FS319" i="9"/>
  <c r="FX319" i="9"/>
  <c r="HU319" i="9"/>
  <c r="HY319" i="9"/>
  <c r="FV319" i="9"/>
  <c r="HR319" i="9"/>
  <c r="ID319" i="9"/>
  <c r="IG319" i="9"/>
  <c r="GH319" i="9"/>
  <c r="HS319" i="9"/>
  <c r="GM319" i="9"/>
  <c r="IA319" i="9"/>
  <c r="HO319" i="9"/>
  <c r="GR319" i="9"/>
  <c r="HB319" i="9"/>
  <c r="IB319" i="9"/>
  <c r="GF319" i="9"/>
  <c r="HE319" i="9"/>
  <c r="HA319" i="9"/>
  <c r="HD319" i="9"/>
  <c r="GD319" i="9"/>
  <c r="GB319" i="9"/>
  <c r="HC319" i="9"/>
  <c r="GE319" i="9"/>
  <c r="HP319" i="9"/>
  <c r="HI319" i="9"/>
  <c r="GZ319" i="9"/>
  <c r="IC319" i="9"/>
  <c r="IF319" i="9"/>
  <c r="GX319" i="9"/>
  <c r="GT319" i="9"/>
  <c r="GY319" i="9"/>
  <c r="HV319" i="9"/>
  <c r="FZ319" i="9"/>
  <c r="GA319" i="9"/>
  <c r="GG319" i="9"/>
  <c r="GW319" i="9"/>
  <c r="GL319" i="9"/>
  <c r="HH319" i="9"/>
  <c r="GU319" i="9"/>
  <c r="HT319" i="9"/>
  <c r="FY319" i="9"/>
  <c r="IE319" i="9"/>
  <c r="GN319" i="9"/>
  <c r="HG319" i="9"/>
  <c r="GK319" i="9"/>
  <c r="HK319" i="9"/>
  <c r="HF319" i="9"/>
  <c r="HZ319" i="9"/>
  <c r="FT319" i="9"/>
  <c r="HW319" i="9"/>
  <c r="HL319" i="9"/>
  <c r="GQ319" i="9"/>
  <c r="FU319" i="9"/>
  <c r="HX319" i="9"/>
  <c r="FR319" i="9"/>
  <c r="HN319" i="9"/>
  <c r="GO319" i="9"/>
  <c r="GP319" i="9"/>
  <c r="HQ319" i="9"/>
  <c r="HJ319" i="9"/>
  <c r="GC319" i="9"/>
  <c r="GJ319" i="9"/>
  <c r="IH319" i="9"/>
  <c r="GS319" i="9"/>
  <c r="HM319" i="9"/>
  <c r="E301" i="9"/>
  <c r="FQ83" i="9"/>
  <c r="FQ427" i="9"/>
  <c r="FQ429" i="9" s="1"/>
  <c r="FQ534" i="9" s="1"/>
  <c r="FQ542" i="9" s="1"/>
  <c r="ER542" i="9"/>
  <c r="FQ435" i="9"/>
  <c r="FR542" i="9"/>
  <c r="ER472" i="9"/>
  <c r="DY427" i="9"/>
  <c r="DY429" i="9" s="1"/>
  <c r="DY534" i="9" s="1"/>
  <c r="DY83" i="9"/>
  <c r="EL427" i="9"/>
  <c r="EL429" i="9" s="1"/>
  <c r="EL534" i="9" s="1"/>
  <c r="EL83" i="9"/>
  <c r="FQ472" i="9" l="1"/>
  <c r="EL542" i="9"/>
  <c r="DY542" i="9"/>
  <c r="FQ463" i="9"/>
  <c r="DZ542" i="9"/>
  <c r="ES542" i="9"/>
  <c r="DY472" i="9"/>
  <c r="EW328" i="9"/>
  <c r="EX328" i="9"/>
  <c r="EY328" i="9"/>
  <c r="EZ328" i="9"/>
  <c r="FA328" i="9"/>
  <c r="FB328" i="9"/>
  <c r="FC328" i="9"/>
  <c r="FD328" i="9"/>
  <c r="FE328" i="9"/>
  <c r="FF328" i="9"/>
  <c r="FG328" i="9"/>
  <c r="FH328" i="9"/>
  <c r="FI328" i="9"/>
  <c r="FJ328" i="9"/>
  <c r="FK328" i="9"/>
  <c r="FL328" i="9"/>
  <c r="FM328" i="9"/>
  <c r="FN328" i="9"/>
  <c r="FO328" i="9"/>
  <c r="FP328" i="9"/>
  <c r="FQ328" i="9"/>
  <c r="FR328" i="9"/>
  <c r="FS328" i="9"/>
  <c r="FT328" i="9"/>
  <c r="FU328" i="9"/>
  <c r="FV328" i="9"/>
  <c r="FW328" i="9"/>
  <c r="FX328" i="9"/>
  <c r="FY328" i="9"/>
  <c r="FZ328" i="9"/>
  <c r="GA328" i="9"/>
  <c r="GB328" i="9"/>
  <c r="GC328" i="9"/>
  <c r="GD328" i="9"/>
  <c r="GE328" i="9"/>
  <c r="GF328" i="9"/>
  <c r="GG328" i="9"/>
  <c r="GH328" i="9"/>
  <c r="GI328" i="9"/>
  <c r="GJ328" i="9"/>
  <c r="GK328" i="9"/>
  <c r="GL328" i="9"/>
  <c r="GM328" i="9"/>
  <c r="GN328" i="9"/>
  <c r="GO328" i="9"/>
  <c r="GP328" i="9"/>
  <c r="GQ328" i="9"/>
  <c r="GR328" i="9"/>
  <c r="GS328" i="9"/>
  <c r="GT328" i="9"/>
  <c r="GU328" i="9"/>
  <c r="GV328" i="9"/>
  <c r="GW328" i="9"/>
  <c r="GX328" i="9"/>
  <c r="GY328" i="9"/>
  <c r="GZ328" i="9"/>
  <c r="HA328" i="9"/>
  <c r="HB328" i="9"/>
  <c r="HC328" i="9"/>
  <c r="HD328" i="9"/>
  <c r="HE328" i="9"/>
  <c r="HF328" i="9"/>
  <c r="HG328" i="9"/>
  <c r="HH328" i="9"/>
  <c r="HI328" i="9"/>
  <c r="HJ328" i="9"/>
  <c r="HK328" i="9"/>
  <c r="HL328" i="9"/>
  <c r="HM328" i="9"/>
  <c r="HN328" i="9"/>
  <c r="HO328" i="9"/>
  <c r="HP328" i="9"/>
  <c r="HQ328" i="9"/>
  <c r="HR328" i="9"/>
  <c r="HS328" i="9"/>
  <c r="HT328" i="9"/>
  <c r="HU328" i="9"/>
  <c r="HV328" i="9"/>
  <c r="HW328" i="9"/>
  <c r="HX328" i="9"/>
  <c r="HY328" i="9"/>
  <c r="HZ328" i="9"/>
  <c r="IA328" i="9"/>
  <c r="IB328" i="9"/>
  <c r="IC328" i="9"/>
  <c r="ID328" i="9"/>
  <c r="IE328" i="9"/>
  <c r="IF328" i="9"/>
  <c r="IG328" i="9"/>
  <c r="IH328" i="9"/>
  <c r="II328" i="9"/>
  <c r="EL472" i="9"/>
  <c r="EM542" i="9" l="1"/>
  <c r="G97" i="7"/>
  <c r="O25" i="42" l="1"/>
  <c r="O27" i="42" s="1"/>
  <c r="O46" i="42" l="1"/>
  <c r="O50" i="42" s="1"/>
  <c r="B61" i="42" l="1"/>
  <c r="D61" i="42" s="1"/>
  <c r="E61" i="42" s="1"/>
  <c r="E62" i="42" s="1"/>
  <c r="E64" i="42" s="1"/>
  <c r="AW21" i="42" l="1"/>
  <c r="AW22" i="42" s="1"/>
  <c r="AV21" i="42"/>
  <c r="AV22" i="42" s="1"/>
  <c r="AU21" i="42"/>
  <c r="AU22" i="42" s="1"/>
  <c r="AT21" i="42"/>
  <c r="AT22" i="42" s="1"/>
  <c r="AS21" i="42"/>
  <c r="AS22" i="42" s="1"/>
  <c r="AR21" i="42"/>
  <c r="AR22" i="42" s="1"/>
  <c r="JL258" i="9"/>
  <c r="JK258" i="9"/>
  <c r="JJ258" i="9"/>
  <c r="JI258" i="9"/>
  <c r="JH258" i="9"/>
  <c r="JG258" i="9"/>
  <c r="JF258" i="9"/>
  <c r="JE258" i="9"/>
  <c r="JD258" i="9"/>
  <c r="JC258" i="9"/>
  <c r="JB258" i="9"/>
  <c r="JA258" i="9"/>
  <c r="IZ258" i="9"/>
  <c r="IY258" i="9"/>
  <c r="IX258" i="9"/>
  <c r="IW258" i="9"/>
  <c r="IV258" i="9"/>
  <c r="IU258" i="9"/>
  <c r="IT258" i="9"/>
  <c r="IS258" i="9"/>
  <c r="IR258" i="9"/>
  <c r="IQ258" i="9"/>
  <c r="IP258" i="9"/>
  <c r="IO258" i="9"/>
  <c r="IN258" i="9"/>
  <c r="IM258" i="9"/>
  <c r="IL258" i="9"/>
  <c r="IK258" i="9"/>
  <c r="IJ258" i="9"/>
  <c r="II258" i="9"/>
  <c r="IH258" i="9"/>
  <c r="IG258" i="9"/>
  <c r="IF258" i="9"/>
  <c r="IE258" i="9"/>
  <c r="ID258" i="9"/>
  <c r="IC258" i="9"/>
  <c r="IB258" i="9"/>
  <c r="IA258" i="9"/>
  <c r="HZ258" i="9"/>
  <c r="HY258" i="9"/>
  <c r="HX258" i="9"/>
  <c r="HW258" i="9"/>
  <c r="HV258" i="9"/>
  <c r="HU258" i="9"/>
  <c r="HT258" i="9"/>
  <c r="HS258" i="9"/>
  <c r="HR258" i="9"/>
  <c r="HQ258" i="9"/>
  <c r="HP258" i="9"/>
  <c r="HO258" i="9"/>
  <c r="HN258" i="9"/>
  <c r="HM258" i="9"/>
  <c r="HL258" i="9"/>
  <c r="HK258" i="9"/>
  <c r="HJ258" i="9"/>
  <c r="HI258" i="9"/>
  <c r="HH258" i="9"/>
  <c r="HG258" i="9"/>
  <c r="HF258" i="9"/>
  <c r="HE258" i="9"/>
  <c r="HD258" i="9"/>
  <c r="HC258" i="9"/>
  <c r="HB258" i="9"/>
  <c r="HA258" i="9"/>
  <c r="GZ258" i="9"/>
  <c r="GY258" i="9"/>
  <c r="GX258" i="9"/>
  <c r="GW258" i="9"/>
  <c r="GV258" i="9"/>
  <c r="GU258" i="9"/>
  <c r="GT258" i="9"/>
  <c r="GS258" i="9"/>
  <c r="GR258" i="9"/>
  <c r="GQ258" i="9"/>
  <c r="GP258" i="9"/>
  <c r="GO258" i="9"/>
  <c r="GN258" i="9"/>
  <c r="GM258" i="9"/>
  <c r="GL258" i="9"/>
  <c r="GK258" i="9"/>
  <c r="GJ258" i="9"/>
  <c r="GI258" i="9"/>
  <c r="GH258" i="9"/>
  <c r="GG258" i="9"/>
  <c r="GF258" i="9"/>
  <c r="GE258" i="9"/>
  <c r="GD258" i="9"/>
  <c r="GC258" i="9"/>
  <c r="GB258" i="9"/>
  <c r="GA258" i="9"/>
  <c r="FZ258" i="9"/>
  <c r="FY258" i="9"/>
  <c r="FX258" i="9"/>
  <c r="FW258" i="9"/>
  <c r="FV258" i="9"/>
  <c r="FU258" i="9"/>
  <c r="FT258" i="9"/>
  <c r="FS258" i="9"/>
  <c r="FR258" i="9"/>
  <c r="FQ258" i="9"/>
  <c r="FP258" i="9"/>
  <c r="FO258" i="9"/>
  <c r="FN258" i="9"/>
  <c r="FM258" i="9"/>
  <c r="FL258" i="9"/>
  <c r="FK258" i="9"/>
  <c r="FJ258" i="9"/>
  <c r="FI258" i="9"/>
  <c r="FH258" i="9"/>
  <c r="FG258" i="9"/>
  <c r="FF258" i="9"/>
  <c r="FE258" i="9"/>
  <c r="FD258" i="9"/>
  <c r="FC258" i="9"/>
  <c r="FB258" i="9"/>
  <c r="FA258" i="9"/>
  <c r="EZ258" i="9"/>
  <c r="EY258" i="9"/>
  <c r="EX258" i="9"/>
  <c r="EW258" i="9"/>
  <c r="EV258" i="9"/>
  <c r="EU258" i="9"/>
  <c r="ET258" i="9"/>
  <c r="ES258" i="9"/>
  <c r="ER258" i="9"/>
  <c r="EQ258" i="9"/>
  <c r="EP258" i="9"/>
  <c r="EO258" i="9"/>
  <c r="EN258" i="9"/>
  <c r="EM258" i="9"/>
  <c r="EL258" i="9"/>
  <c r="EK258" i="9"/>
  <c r="EJ258" i="9"/>
  <c r="EI258" i="9"/>
  <c r="EH258" i="9"/>
  <c r="EG258" i="9"/>
  <c r="EF258" i="9"/>
  <c r="EE258" i="9"/>
  <c r="ED258" i="9"/>
  <c r="EC258" i="9"/>
  <c r="EB258" i="9"/>
  <c r="EA258" i="9"/>
  <c r="DZ258" i="9"/>
  <c r="DY258" i="9"/>
  <c r="DX258" i="9"/>
  <c r="DW258" i="9"/>
  <c r="DV258" i="9"/>
  <c r="DU258" i="9"/>
  <c r="DT258" i="9"/>
  <c r="DS258" i="9"/>
  <c r="DR258" i="9"/>
  <c r="DQ258" i="9"/>
  <c r="DP258" i="9"/>
  <c r="DO258" i="9"/>
  <c r="DN258" i="9"/>
  <c r="DM258" i="9"/>
  <c r="DL258" i="9"/>
  <c r="DK258" i="9"/>
  <c r="DJ258" i="9"/>
  <c r="DI258" i="9"/>
  <c r="DH258" i="9"/>
  <c r="DG258" i="9"/>
  <c r="DF258" i="9"/>
  <c r="DE258" i="9"/>
  <c r="DD258" i="9"/>
  <c r="DC258" i="9"/>
  <c r="DB258" i="9"/>
  <c r="DA258" i="9"/>
  <c r="CZ258" i="9"/>
  <c r="CY258" i="9"/>
  <c r="CX258" i="9"/>
  <c r="CW258" i="9"/>
  <c r="CV258" i="9"/>
  <c r="CU258" i="9"/>
  <c r="CT258" i="9"/>
  <c r="CS258" i="9"/>
  <c r="CR258" i="9"/>
  <c r="CQ258" i="9"/>
  <c r="CP258" i="9"/>
  <c r="CO258" i="9"/>
  <c r="CN258" i="9"/>
  <c r="CM258" i="9"/>
  <c r="CL258" i="9"/>
  <c r="CK258" i="9"/>
  <c r="CJ258" i="9"/>
  <c r="CI258" i="9"/>
  <c r="CH258" i="9"/>
  <c r="CG258" i="9"/>
  <c r="CF258" i="9"/>
  <c r="CE258" i="9"/>
  <c r="CD258" i="9"/>
  <c r="CC258" i="9"/>
  <c r="CB258" i="9"/>
  <c r="CA258" i="9"/>
  <c r="BZ258" i="9"/>
  <c r="BY258" i="9"/>
  <c r="BX258" i="9"/>
  <c r="BW258" i="9"/>
  <c r="BV258" i="9"/>
  <c r="BU258" i="9"/>
  <c r="BT258" i="9"/>
  <c r="BS258" i="9"/>
  <c r="BR258" i="9"/>
  <c r="BQ258" i="9"/>
  <c r="BP258" i="9"/>
  <c r="BO258" i="9"/>
  <c r="BN258" i="9"/>
  <c r="BM258" i="9"/>
  <c r="BL258" i="9"/>
  <c r="BK258" i="9"/>
  <c r="BJ258" i="9"/>
  <c r="BI258" i="9"/>
  <c r="BH258" i="9"/>
  <c r="BG258" i="9"/>
  <c r="BF258" i="9"/>
  <c r="BE258" i="9"/>
  <c r="BD258" i="9"/>
  <c r="BC258" i="9"/>
  <c r="BB258" i="9"/>
  <c r="BA258" i="9"/>
  <c r="AZ258" i="9"/>
  <c r="AY258" i="9"/>
  <c r="AX258" i="9"/>
  <c r="AW258" i="9"/>
  <c r="AV258" i="9"/>
  <c r="AU258" i="9"/>
  <c r="AT258" i="9"/>
  <c r="AS258" i="9"/>
  <c r="AR258" i="9"/>
  <c r="AQ258" i="9"/>
  <c r="AP258" i="9"/>
  <c r="AO258" i="9"/>
  <c r="AN258" i="9"/>
  <c r="AM258" i="9"/>
  <c r="AL258" i="9"/>
  <c r="AK258" i="9"/>
  <c r="AJ258" i="9"/>
  <c r="AI258" i="9"/>
  <c r="AH258" i="9"/>
  <c r="AG258" i="9"/>
  <c r="R36" i="43"/>
  <c r="P71" i="9" s="1"/>
  <c r="BI21" i="42"/>
  <c r="BI22" i="42" s="1"/>
  <c r="BH21" i="42"/>
  <c r="BH22" i="42" s="1"/>
  <c r="BG21" i="42"/>
  <c r="BG22" i="42" s="1"/>
  <c r="BF21" i="42"/>
  <c r="BF22" i="42" s="1"/>
  <c r="BE21" i="42"/>
  <c r="BE22" i="42" s="1"/>
  <c r="BD21" i="42"/>
  <c r="BD22" i="42" s="1"/>
  <c r="BC21" i="42"/>
  <c r="BC22" i="42" s="1"/>
  <c r="BB21" i="42"/>
  <c r="BB22" i="42" s="1"/>
  <c r="BA21" i="42"/>
  <c r="BA22" i="42" s="1"/>
  <c r="AZ21" i="42"/>
  <c r="AZ22" i="42" s="1"/>
  <c r="AY21" i="42"/>
  <c r="AY22" i="42" s="1"/>
  <c r="AX21" i="42"/>
  <c r="AX22" i="42" s="1"/>
  <c r="J21" i="42"/>
  <c r="J42" i="42" s="1"/>
  <c r="BK21" i="42"/>
  <c r="BK22" i="42" s="1"/>
  <c r="RA21" i="42"/>
  <c r="QZ21" i="42"/>
  <c r="QY21" i="42"/>
  <c r="QX21" i="42"/>
  <c r="QW21" i="42"/>
  <c r="QV21" i="42"/>
  <c r="QU21" i="42"/>
  <c r="QT21" i="42"/>
  <c r="QS21" i="42"/>
  <c r="QR21" i="42"/>
  <c r="QQ21" i="42"/>
  <c r="QP21" i="42"/>
  <c r="QO21" i="42"/>
  <c r="QN21" i="42"/>
  <c r="QM21" i="42"/>
  <c r="QL21" i="42"/>
  <c r="QK21" i="42"/>
  <c r="QJ21" i="42"/>
  <c r="QI21" i="42"/>
  <c r="QH21" i="42"/>
  <c r="QG21" i="42"/>
  <c r="QF21" i="42"/>
  <c r="QE21" i="42"/>
  <c r="QD21" i="42"/>
  <c r="QC21" i="42"/>
  <c r="QB21" i="42"/>
  <c r="QA21" i="42"/>
  <c r="PZ21" i="42"/>
  <c r="PY21" i="42"/>
  <c r="PX21" i="42"/>
  <c r="PW21" i="42"/>
  <c r="PV21" i="42"/>
  <c r="PU21" i="42"/>
  <c r="PT21" i="42"/>
  <c r="PS21" i="42"/>
  <c r="PR21" i="42"/>
  <c r="PQ21" i="42"/>
  <c r="PP21" i="42"/>
  <c r="PO21" i="42"/>
  <c r="PN21" i="42"/>
  <c r="PM21" i="42"/>
  <c r="PL21" i="42"/>
  <c r="PK21" i="42"/>
  <c r="PJ21" i="42"/>
  <c r="PI21" i="42"/>
  <c r="PH21" i="42"/>
  <c r="PG21" i="42"/>
  <c r="PF21" i="42"/>
  <c r="PE21" i="42"/>
  <c r="PD21" i="42"/>
  <c r="PC21" i="42"/>
  <c r="PB21" i="42"/>
  <c r="PA21" i="42"/>
  <c r="OZ21" i="42"/>
  <c r="OY21" i="42"/>
  <c r="OX21" i="42"/>
  <c r="OW21" i="42"/>
  <c r="OV21" i="42"/>
  <c r="OU21" i="42"/>
  <c r="OT21" i="42"/>
  <c r="OS21" i="42"/>
  <c r="OR21" i="42"/>
  <c r="OQ21" i="42"/>
  <c r="OP21" i="42"/>
  <c r="OO21" i="42"/>
  <c r="ON21" i="42"/>
  <c r="OM21" i="42"/>
  <c r="OM22" i="42" s="1"/>
  <c r="OL21" i="42"/>
  <c r="OL22" i="42" s="1"/>
  <c r="OK21" i="42"/>
  <c r="OK22" i="42" s="1"/>
  <c r="OJ21" i="42"/>
  <c r="OJ22" i="42" s="1"/>
  <c r="OI21" i="42"/>
  <c r="OI22" i="42" s="1"/>
  <c r="OH21" i="42"/>
  <c r="OH22" i="42" s="1"/>
  <c r="OG21" i="42"/>
  <c r="OG22" i="42" s="1"/>
  <c r="OF21" i="42"/>
  <c r="OF22" i="42" s="1"/>
  <c r="OE21" i="42"/>
  <c r="OE22" i="42" s="1"/>
  <c r="OD21" i="42"/>
  <c r="OD22" i="42" s="1"/>
  <c r="OC21" i="42"/>
  <c r="OC22" i="42" s="1"/>
  <c r="OB21" i="42"/>
  <c r="OB22" i="42" s="1"/>
  <c r="OA21" i="42"/>
  <c r="OA22" i="42" s="1"/>
  <c r="NZ21" i="42"/>
  <c r="NZ22" i="42" s="1"/>
  <c r="NY21" i="42"/>
  <c r="NY22" i="42" s="1"/>
  <c r="NX21" i="42"/>
  <c r="NX22" i="42" s="1"/>
  <c r="NW21" i="42"/>
  <c r="NW22" i="42" s="1"/>
  <c r="NV21" i="42"/>
  <c r="NV22" i="42" s="1"/>
  <c r="NU21" i="42"/>
  <c r="NU22" i="42" s="1"/>
  <c r="NT21" i="42"/>
  <c r="NT22" i="42" s="1"/>
  <c r="NS21" i="42"/>
  <c r="NS22" i="42" s="1"/>
  <c r="NR21" i="42"/>
  <c r="NR22" i="42" s="1"/>
  <c r="NQ21" i="42"/>
  <c r="NQ22" i="42" s="1"/>
  <c r="NP21" i="42"/>
  <c r="NP22" i="42" s="1"/>
  <c r="NO21" i="42"/>
  <c r="NO22" i="42" s="1"/>
  <c r="NN21" i="42"/>
  <c r="NN22" i="42" s="1"/>
  <c r="NM21" i="42"/>
  <c r="NM22" i="42" s="1"/>
  <c r="NL21" i="42"/>
  <c r="NL22" i="42" s="1"/>
  <c r="NK21" i="42"/>
  <c r="NK22" i="42" s="1"/>
  <c r="NJ21" i="42"/>
  <c r="NJ22" i="42" s="1"/>
  <c r="NI21" i="42"/>
  <c r="NI22" i="42" s="1"/>
  <c r="NH21" i="42"/>
  <c r="NH22" i="42" s="1"/>
  <c r="NG21" i="42"/>
  <c r="NG22" i="42" s="1"/>
  <c r="NF21" i="42"/>
  <c r="NF22" i="42" s="1"/>
  <c r="NE21" i="42"/>
  <c r="NE22" i="42" s="1"/>
  <c r="ND21" i="42"/>
  <c r="ND22" i="42" s="1"/>
  <c r="NC21" i="42"/>
  <c r="NC22" i="42" s="1"/>
  <c r="NB21" i="42"/>
  <c r="NB22" i="42" s="1"/>
  <c r="NA21" i="42"/>
  <c r="NA22" i="42" s="1"/>
  <c r="MZ21" i="42"/>
  <c r="MZ22" i="42" s="1"/>
  <c r="MY21" i="42"/>
  <c r="MY22" i="42" s="1"/>
  <c r="MX21" i="42"/>
  <c r="MX22" i="42" s="1"/>
  <c r="MW21" i="42"/>
  <c r="MW22" i="42" s="1"/>
  <c r="MV21" i="42"/>
  <c r="MV22" i="42" s="1"/>
  <c r="MU21" i="42"/>
  <c r="MU22" i="42" s="1"/>
  <c r="MT21" i="42"/>
  <c r="MT22" i="42" s="1"/>
  <c r="MS21" i="42"/>
  <c r="MS22" i="42" s="1"/>
  <c r="MR21" i="42"/>
  <c r="MR22" i="42" s="1"/>
  <c r="MQ21" i="42"/>
  <c r="MQ22" i="42" s="1"/>
  <c r="MP21" i="42"/>
  <c r="MP22" i="42" s="1"/>
  <c r="MO21" i="42"/>
  <c r="MO22" i="42" s="1"/>
  <c r="MN21" i="42"/>
  <c r="MN22" i="42" s="1"/>
  <c r="MM21" i="42"/>
  <c r="MM22" i="42" s="1"/>
  <c r="ML21" i="42"/>
  <c r="ML22" i="42" s="1"/>
  <c r="MK21" i="42"/>
  <c r="MK22" i="42" s="1"/>
  <c r="MJ21" i="42"/>
  <c r="MJ22" i="42" s="1"/>
  <c r="MI21" i="42"/>
  <c r="MI22" i="42" s="1"/>
  <c r="MH21" i="42"/>
  <c r="MH22" i="42" s="1"/>
  <c r="MG21" i="42"/>
  <c r="MG22" i="42" s="1"/>
  <c r="MF21" i="42"/>
  <c r="MF22" i="42" s="1"/>
  <c r="ME21" i="42"/>
  <c r="ME22" i="42" s="1"/>
  <c r="MD21" i="42"/>
  <c r="MD22" i="42" s="1"/>
  <c r="MC21" i="42"/>
  <c r="MC22" i="42" s="1"/>
  <c r="MB21" i="42"/>
  <c r="MB22" i="42" s="1"/>
  <c r="MA21" i="42"/>
  <c r="MA22" i="42" s="1"/>
  <c r="LZ21" i="42"/>
  <c r="LZ22" i="42" s="1"/>
  <c r="LY21" i="42"/>
  <c r="LY22" i="42" s="1"/>
  <c r="LX21" i="42"/>
  <c r="LX22" i="42" s="1"/>
  <c r="LW21" i="42"/>
  <c r="LW22" i="42" s="1"/>
  <c r="LV21" i="42"/>
  <c r="LV22" i="42" s="1"/>
  <c r="LU21" i="42"/>
  <c r="LU22" i="42" s="1"/>
  <c r="LT21" i="42"/>
  <c r="LT22" i="42" s="1"/>
  <c r="LS21" i="42"/>
  <c r="LS22" i="42" s="1"/>
  <c r="LR21" i="42"/>
  <c r="LR22" i="42" s="1"/>
  <c r="LQ21" i="42"/>
  <c r="LQ22" i="42" s="1"/>
  <c r="LP21" i="42"/>
  <c r="LP22" i="42" s="1"/>
  <c r="LO21" i="42"/>
  <c r="LO22" i="42" s="1"/>
  <c r="LN21" i="42"/>
  <c r="LN22" i="42" s="1"/>
  <c r="LM21" i="42"/>
  <c r="LM22" i="42" s="1"/>
  <c r="LL21" i="42"/>
  <c r="LL22" i="42" s="1"/>
  <c r="LK21" i="42"/>
  <c r="LK22" i="42" s="1"/>
  <c r="LJ21" i="42"/>
  <c r="LJ22" i="42" s="1"/>
  <c r="LI21" i="42"/>
  <c r="LI22" i="42" s="1"/>
  <c r="LH21" i="42"/>
  <c r="LH22" i="42" s="1"/>
  <c r="LG21" i="42"/>
  <c r="LG22" i="42" s="1"/>
  <c r="LF21" i="42"/>
  <c r="LF22" i="42" s="1"/>
  <c r="LE21" i="42"/>
  <c r="LE22" i="42" s="1"/>
  <c r="LD21" i="42"/>
  <c r="LD22" i="42" s="1"/>
  <c r="LC21" i="42"/>
  <c r="LC22" i="42" s="1"/>
  <c r="LB21" i="42"/>
  <c r="LB22" i="42" s="1"/>
  <c r="LA21" i="42"/>
  <c r="LA22" i="42" s="1"/>
  <c r="KZ21" i="42"/>
  <c r="KZ22" i="42" s="1"/>
  <c r="KY21" i="42"/>
  <c r="KY22" i="42" s="1"/>
  <c r="KX21" i="42"/>
  <c r="KX22" i="42" s="1"/>
  <c r="KW21" i="42"/>
  <c r="KW22" i="42" s="1"/>
  <c r="KV21" i="42"/>
  <c r="KV22" i="42" s="1"/>
  <c r="KU21" i="42"/>
  <c r="KU22" i="42" s="1"/>
  <c r="KT21" i="42"/>
  <c r="KT22" i="42" s="1"/>
  <c r="KS21" i="42"/>
  <c r="KS22" i="42" s="1"/>
  <c r="KR21" i="42"/>
  <c r="KR22" i="42" s="1"/>
  <c r="KQ21" i="42"/>
  <c r="KQ22" i="42" s="1"/>
  <c r="KP21" i="42"/>
  <c r="KP22" i="42" s="1"/>
  <c r="KO21" i="42"/>
  <c r="KO22" i="42" s="1"/>
  <c r="KN21" i="42"/>
  <c r="KN22" i="42" s="1"/>
  <c r="KM21" i="42"/>
  <c r="KM22" i="42" s="1"/>
  <c r="KL21" i="42"/>
  <c r="KL22" i="42" s="1"/>
  <c r="KK21" i="42"/>
  <c r="KK22" i="42" s="1"/>
  <c r="KJ21" i="42"/>
  <c r="KJ22" i="42" s="1"/>
  <c r="KI21" i="42"/>
  <c r="KI22" i="42" s="1"/>
  <c r="KH21" i="42"/>
  <c r="KH22" i="42" s="1"/>
  <c r="KG21" i="42"/>
  <c r="KG22" i="42" s="1"/>
  <c r="KF21" i="42"/>
  <c r="KF22" i="42" s="1"/>
  <c r="KE21" i="42"/>
  <c r="KE22" i="42" s="1"/>
  <c r="KD21" i="42"/>
  <c r="KD22" i="42" s="1"/>
  <c r="KC21" i="42"/>
  <c r="KC22" i="42" s="1"/>
  <c r="KB21" i="42"/>
  <c r="KB22" i="42" s="1"/>
  <c r="KA21" i="42"/>
  <c r="KA22" i="42" s="1"/>
  <c r="JZ21" i="42"/>
  <c r="JZ22" i="42" s="1"/>
  <c r="JY21" i="42"/>
  <c r="JY22" i="42" s="1"/>
  <c r="JX21" i="42"/>
  <c r="JX22" i="42" s="1"/>
  <c r="JW21" i="42"/>
  <c r="JW22" i="42" s="1"/>
  <c r="JV21" i="42"/>
  <c r="JV22" i="42" s="1"/>
  <c r="JU21" i="42"/>
  <c r="JU22" i="42" s="1"/>
  <c r="JT21" i="42"/>
  <c r="JT22" i="42" s="1"/>
  <c r="JS21" i="42"/>
  <c r="JS22" i="42" s="1"/>
  <c r="JR21" i="42"/>
  <c r="JR22" i="42" s="1"/>
  <c r="JQ21" i="42"/>
  <c r="JQ22" i="42" s="1"/>
  <c r="JP21" i="42"/>
  <c r="JP22" i="42" s="1"/>
  <c r="JO21" i="42"/>
  <c r="JO22" i="42" s="1"/>
  <c r="JN21" i="42"/>
  <c r="JN22" i="42" s="1"/>
  <c r="JM21" i="42"/>
  <c r="JM22" i="42" s="1"/>
  <c r="JL21" i="42"/>
  <c r="JL22" i="42" s="1"/>
  <c r="JK21" i="42"/>
  <c r="JK22" i="42" s="1"/>
  <c r="JJ21" i="42"/>
  <c r="JJ22" i="42" s="1"/>
  <c r="JI21" i="42"/>
  <c r="JI22" i="42" s="1"/>
  <c r="JH21" i="42"/>
  <c r="JH22" i="42" s="1"/>
  <c r="JG21" i="42"/>
  <c r="JG22" i="42" s="1"/>
  <c r="JF21" i="42"/>
  <c r="JF22" i="42" s="1"/>
  <c r="JE21" i="42"/>
  <c r="JE22" i="42" s="1"/>
  <c r="JD21" i="42"/>
  <c r="JD22" i="42" s="1"/>
  <c r="JC21" i="42"/>
  <c r="JC22" i="42" s="1"/>
  <c r="JB21" i="42"/>
  <c r="JB22" i="42" s="1"/>
  <c r="JA21" i="42"/>
  <c r="JA22" i="42" s="1"/>
  <c r="IZ21" i="42"/>
  <c r="IZ22" i="42" s="1"/>
  <c r="IY21" i="42"/>
  <c r="IY22" i="42" s="1"/>
  <c r="IX21" i="42"/>
  <c r="IX22" i="42" s="1"/>
  <c r="IW21" i="42"/>
  <c r="IW22" i="42" s="1"/>
  <c r="IV21" i="42"/>
  <c r="IV22" i="42" s="1"/>
  <c r="IU21" i="42"/>
  <c r="IU22" i="42" s="1"/>
  <c r="IT21" i="42"/>
  <c r="IT22" i="42" s="1"/>
  <c r="IS21" i="42"/>
  <c r="IS22" i="42" s="1"/>
  <c r="IR21" i="42"/>
  <c r="IR22" i="42" s="1"/>
  <c r="IQ21" i="42"/>
  <c r="IQ22" i="42" s="1"/>
  <c r="IP21" i="42"/>
  <c r="IP22" i="42" s="1"/>
  <c r="IO21" i="42"/>
  <c r="IO22" i="42" s="1"/>
  <c r="IN21" i="42"/>
  <c r="IN22" i="42" s="1"/>
  <c r="IM21" i="42"/>
  <c r="IM22" i="42" s="1"/>
  <c r="IL21" i="42"/>
  <c r="IL22" i="42" s="1"/>
  <c r="IK21" i="42"/>
  <c r="IK22" i="42" s="1"/>
  <c r="IJ21" i="42"/>
  <c r="IJ22" i="42" s="1"/>
  <c r="II21" i="42"/>
  <c r="II22" i="42" s="1"/>
  <c r="IH21" i="42"/>
  <c r="IH22" i="42" s="1"/>
  <c r="IG21" i="42"/>
  <c r="IG22" i="42" s="1"/>
  <c r="IF21" i="42"/>
  <c r="IF22" i="42" s="1"/>
  <c r="IE21" i="42"/>
  <c r="IE22" i="42" s="1"/>
  <c r="ID21" i="42"/>
  <c r="ID22" i="42" s="1"/>
  <c r="IC21" i="42"/>
  <c r="IC22" i="42" s="1"/>
  <c r="IB21" i="42"/>
  <c r="IB22" i="42" s="1"/>
  <c r="IA21" i="42"/>
  <c r="IA22" i="42" s="1"/>
  <c r="HZ21" i="42"/>
  <c r="HZ22" i="42" s="1"/>
  <c r="HY21" i="42"/>
  <c r="HY22" i="42" s="1"/>
  <c r="HX21" i="42"/>
  <c r="HX22" i="42" s="1"/>
  <c r="HW21" i="42"/>
  <c r="HW22" i="42" s="1"/>
  <c r="HV21" i="42"/>
  <c r="HV22" i="42" s="1"/>
  <c r="HU21" i="42"/>
  <c r="HU22" i="42" s="1"/>
  <c r="HT21" i="42"/>
  <c r="HT22" i="42" s="1"/>
  <c r="HS21" i="42"/>
  <c r="HS22" i="42" s="1"/>
  <c r="HR21" i="42"/>
  <c r="HR22" i="42" s="1"/>
  <c r="HQ21" i="42"/>
  <c r="HQ22" i="42" s="1"/>
  <c r="HP21" i="42"/>
  <c r="HP22" i="42" s="1"/>
  <c r="HO21" i="42"/>
  <c r="HO22" i="42" s="1"/>
  <c r="HN21" i="42"/>
  <c r="HN22" i="42" s="1"/>
  <c r="HM21" i="42"/>
  <c r="HM22" i="42" s="1"/>
  <c r="HL21" i="42"/>
  <c r="HL22" i="42" s="1"/>
  <c r="HK21" i="42"/>
  <c r="HK22" i="42" s="1"/>
  <c r="HJ21" i="42"/>
  <c r="HJ22" i="42" s="1"/>
  <c r="HI21" i="42"/>
  <c r="HI22" i="42" s="1"/>
  <c r="HH21" i="42"/>
  <c r="HH22" i="42" s="1"/>
  <c r="HG21" i="42"/>
  <c r="HG22" i="42" s="1"/>
  <c r="HF21" i="42"/>
  <c r="HF22" i="42" s="1"/>
  <c r="HE21" i="42"/>
  <c r="HE22" i="42" s="1"/>
  <c r="HD21" i="42"/>
  <c r="HD22" i="42" s="1"/>
  <c r="HC21" i="42"/>
  <c r="HC22" i="42" s="1"/>
  <c r="HB21" i="42"/>
  <c r="HB22" i="42" s="1"/>
  <c r="HA21" i="42"/>
  <c r="HA22" i="42" s="1"/>
  <c r="GZ21" i="42"/>
  <c r="GZ22" i="42" s="1"/>
  <c r="GY21" i="42"/>
  <c r="GY22" i="42" s="1"/>
  <c r="GX21" i="42"/>
  <c r="GX22" i="42" s="1"/>
  <c r="GW21" i="42"/>
  <c r="GW22" i="42" s="1"/>
  <c r="GV21" i="42"/>
  <c r="GV22" i="42" s="1"/>
  <c r="GU21" i="42"/>
  <c r="GU22" i="42" s="1"/>
  <c r="GT21" i="42"/>
  <c r="GT22" i="42" s="1"/>
  <c r="GS21" i="42"/>
  <c r="GS22" i="42" s="1"/>
  <c r="GR21" i="42"/>
  <c r="GR22" i="42" s="1"/>
  <c r="GQ21" i="42"/>
  <c r="GQ22" i="42" s="1"/>
  <c r="GP21" i="42"/>
  <c r="GP22" i="42" s="1"/>
  <c r="GO21" i="42"/>
  <c r="GO22" i="42" s="1"/>
  <c r="GN21" i="42"/>
  <c r="GN22" i="42" s="1"/>
  <c r="GM21" i="42"/>
  <c r="GM22" i="42" s="1"/>
  <c r="GL21" i="42"/>
  <c r="GL22" i="42" s="1"/>
  <c r="GK21" i="42"/>
  <c r="GK22" i="42" s="1"/>
  <c r="GJ21" i="42"/>
  <c r="GJ22" i="42" s="1"/>
  <c r="GI21" i="42"/>
  <c r="GI22" i="42" s="1"/>
  <c r="GH21" i="42"/>
  <c r="GH22" i="42" s="1"/>
  <c r="GG21" i="42"/>
  <c r="GG22" i="42" s="1"/>
  <c r="GF21" i="42"/>
  <c r="GF22" i="42" s="1"/>
  <c r="GE21" i="42"/>
  <c r="GE22" i="42" s="1"/>
  <c r="GD21" i="42"/>
  <c r="GD22" i="42" s="1"/>
  <c r="GC21" i="42"/>
  <c r="GC22" i="42" s="1"/>
  <c r="GB21" i="42"/>
  <c r="GB22" i="42" s="1"/>
  <c r="GA21" i="42"/>
  <c r="GA22" i="42" s="1"/>
  <c r="FZ21" i="42"/>
  <c r="FZ22" i="42" s="1"/>
  <c r="FY21" i="42"/>
  <c r="FY22" i="42" s="1"/>
  <c r="FX21" i="42"/>
  <c r="FX22" i="42" s="1"/>
  <c r="FW21" i="42"/>
  <c r="FW22" i="42" s="1"/>
  <c r="FV21" i="42"/>
  <c r="FV22" i="42" s="1"/>
  <c r="FU21" i="42"/>
  <c r="FU22" i="42" s="1"/>
  <c r="FT21" i="42"/>
  <c r="FT22" i="42" s="1"/>
  <c r="FS21" i="42"/>
  <c r="FS22" i="42" s="1"/>
  <c r="FR21" i="42"/>
  <c r="FR22" i="42" s="1"/>
  <c r="FQ21" i="42"/>
  <c r="FQ22" i="42" s="1"/>
  <c r="FP21" i="42"/>
  <c r="FP22" i="42" s="1"/>
  <c r="FO21" i="42"/>
  <c r="FO22" i="42" s="1"/>
  <c r="FN21" i="42"/>
  <c r="FN22" i="42" s="1"/>
  <c r="FM21" i="42"/>
  <c r="FM22" i="42" s="1"/>
  <c r="FL21" i="42"/>
  <c r="FL22" i="42" s="1"/>
  <c r="FK21" i="42"/>
  <c r="FK22" i="42" s="1"/>
  <c r="FJ21" i="42"/>
  <c r="FJ22" i="42" s="1"/>
  <c r="FI21" i="42"/>
  <c r="FI22" i="42" s="1"/>
  <c r="FH21" i="42"/>
  <c r="FH22" i="42" s="1"/>
  <c r="FG21" i="42"/>
  <c r="FG22" i="42" s="1"/>
  <c r="FF21" i="42"/>
  <c r="FF22" i="42" s="1"/>
  <c r="FE21" i="42"/>
  <c r="FE22" i="42" s="1"/>
  <c r="FD21" i="42"/>
  <c r="FD22" i="42" s="1"/>
  <c r="FC21" i="42"/>
  <c r="FC22" i="42" s="1"/>
  <c r="FB21" i="42"/>
  <c r="FB22" i="42" s="1"/>
  <c r="FA21" i="42"/>
  <c r="FA22" i="42" s="1"/>
  <c r="EZ21" i="42"/>
  <c r="EZ22" i="42" s="1"/>
  <c r="EY21" i="42"/>
  <c r="EY22" i="42" s="1"/>
  <c r="EX21" i="42"/>
  <c r="EX22" i="42" s="1"/>
  <c r="EW21" i="42"/>
  <c r="EW22" i="42" s="1"/>
  <c r="EV21" i="42"/>
  <c r="EV22" i="42" s="1"/>
  <c r="EU21" i="42"/>
  <c r="EU22" i="42" s="1"/>
  <c r="ET21" i="42"/>
  <c r="ET22" i="42" s="1"/>
  <c r="ES21" i="42"/>
  <c r="ES22" i="42" s="1"/>
  <c r="ER21" i="42"/>
  <c r="ER22" i="42" s="1"/>
  <c r="EQ21" i="42"/>
  <c r="EQ22" i="42" s="1"/>
  <c r="EP21" i="42"/>
  <c r="EP22" i="42" s="1"/>
  <c r="EO21" i="42"/>
  <c r="EO22" i="42" s="1"/>
  <c r="EN21" i="42"/>
  <c r="EN22" i="42" s="1"/>
  <c r="EM21" i="42"/>
  <c r="EM22" i="42" s="1"/>
  <c r="EL21" i="42"/>
  <c r="EL22" i="42" s="1"/>
  <c r="EK21" i="42"/>
  <c r="EK22" i="42" s="1"/>
  <c r="EJ21" i="42"/>
  <c r="EJ22" i="42" s="1"/>
  <c r="EI21" i="42"/>
  <c r="EI22" i="42" s="1"/>
  <c r="EH21" i="42"/>
  <c r="EH22" i="42" s="1"/>
  <c r="EG21" i="42"/>
  <c r="EG22" i="42" s="1"/>
  <c r="EF21" i="42"/>
  <c r="EF22" i="42" s="1"/>
  <c r="EE21" i="42"/>
  <c r="EE22" i="42" s="1"/>
  <c r="ED21" i="42"/>
  <c r="ED22" i="42" s="1"/>
  <c r="EC21" i="42"/>
  <c r="EC22" i="42" s="1"/>
  <c r="EB21" i="42"/>
  <c r="EB22" i="42" s="1"/>
  <c r="EA21" i="42"/>
  <c r="EA22" i="42" s="1"/>
  <c r="DZ21" i="42"/>
  <c r="DZ22" i="42" s="1"/>
  <c r="DY21" i="42"/>
  <c r="DY22" i="42" s="1"/>
  <c r="DX21" i="42"/>
  <c r="DX22" i="42" s="1"/>
  <c r="DW21" i="42"/>
  <c r="DW22" i="42" s="1"/>
  <c r="DV21" i="42"/>
  <c r="DV22" i="42" s="1"/>
  <c r="DU21" i="42"/>
  <c r="DU22" i="42" s="1"/>
  <c r="DT21" i="42"/>
  <c r="DT22" i="42" s="1"/>
  <c r="DS21" i="42"/>
  <c r="DS22" i="42" s="1"/>
  <c r="DR21" i="42"/>
  <c r="DR22" i="42" s="1"/>
  <c r="DQ21" i="42"/>
  <c r="DQ22" i="42" s="1"/>
  <c r="DP21" i="42"/>
  <c r="DP22" i="42" s="1"/>
  <c r="DO21" i="42"/>
  <c r="DO22" i="42" s="1"/>
  <c r="DN21" i="42"/>
  <c r="DN22" i="42" s="1"/>
  <c r="DM21" i="42"/>
  <c r="DM22" i="42" s="1"/>
  <c r="DL21" i="42"/>
  <c r="DL22" i="42" s="1"/>
  <c r="DK21" i="42"/>
  <c r="DK22" i="42" s="1"/>
  <c r="DJ21" i="42"/>
  <c r="DJ22" i="42" s="1"/>
  <c r="DI21" i="42"/>
  <c r="DI22" i="42" s="1"/>
  <c r="DH21" i="42"/>
  <c r="DH22" i="42" s="1"/>
  <c r="DG21" i="42"/>
  <c r="DG22" i="42" s="1"/>
  <c r="DF21" i="42"/>
  <c r="DF22" i="42" s="1"/>
  <c r="DE21" i="42"/>
  <c r="DE22" i="42" s="1"/>
  <c r="DD21" i="42"/>
  <c r="DD22" i="42" s="1"/>
  <c r="DC21" i="42"/>
  <c r="DC22" i="42" s="1"/>
  <c r="DB21" i="42"/>
  <c r="DB22" i="42" s="1"/>
  <c r="DA21" i="42"/>
  <c r="DA22" i="42" s="1"/>
  <c r="CZ21" i="42"/>
  <c r="CZ22" i="42" s="1"/>
  <c r="CY21" i="42"/>
  <c r="CY22" i="42" s="1"/>
  <c r="CX21" i="42"/>
  <c r="CX22" i="42" s="1"/>
  <c r="CW21" i="42"/>
  <c r="CW22" i="42" s="1"/>
  <c r="CV21" i="42"/>
  <c r="CV22" i="42" s="1"/>
  <c r="CU21" i="42"/>
  <c r="CU22" i="42" s="1"/>
  <c r="CT21" i="42"/>
  <c r="CT22" i="42" s="1"/>
  <c r="CS21" i="42"/>
  <c r="CS22" i="42" s="1"/>
  <c r="CR21" i="42"/>
  <c r="CR22" i="42" s="1"/>
  <c r="CQ21" i="42"/>
  <c r="CQ22" i="42" s="1"/>
  <c r="CP21" i="42"/>
  <c r="CP22" i="42" s="1"/>
  <c r="CO21" i="42"/>
  <c r="CO22" i="42" s="1"/>
  <c r="CN21" i="42"/>
  <c r="CN22" i="42" s="1"/>
  <c r="CM21" i="42"/>
  <c r="CM22" i="42" s="1"/>
  <c r="CL21" i="42"/>
  <c r="CL22" i="42" s="1"/>
  <c r="CK21" i="42"/>
  <c r="CK22" i="42" s="1"/>
  <c r="CJ21" i="42"/>
  <c r="CJ22" i="42" s="1"/>
  <c r="CI21" i="42"/>
  <c r="CI22" i="42" s="1"/>
  <c r="CH21" i="42"/>
  <c r="CH22" i="42" s="1"/>
  <c r="CG21" i="42"/>
  <c r="CG22" i="42" s="1"/>
  <c r="CF21" i="42"/>
  <c r="CF22" i="42" s="1"/>
  <c r="CE21" i="42"/>
  <c r="CE22" i="42" s="1"/>
  <c r="CD21" i="42"/>
  <c r="CD22" i="42" s="1"/>
  <c r="CC21" i="42"/>
  <c r="CC22" i="42" s="1"/>
  <c r="CB21" i="42"/>
  <c r="CB22" i="42" s="1"/>
  <c r="CA21" i="42"/>
  <c r="CA22" i="42" s="1"/>
  <c r="BZ21" i="42"/>
  <c r="BZ22" i="42" s="1"/>
  <c r="BY21" i="42"/>
  <c r="BY22" i="42" s="1"/>
  <c r="BX21" i="42"/>
  <c r="BX22" i="42" s="1"/>
  <c r="BW21" i="42"/>
  <c r="BW22" i="42" s="1"/>
  <c r="BV21" i="42"/>
  <c r="BV22" i="42" s="1"/>
  <c r="BU21" i="42"/>
  <c r="BU22" i="42" s="1"/>
  <c r="BT21" i="42"/>
  <c r="BT22" i="42" s="1"/>
  <c r="BS21" i="42"/>
  <c r="BS22" i="42" s="1"/>
  <c r="BR21" i="42"/>
  <c r="BR22" i="42" s="1"/>
  <c r="BQ21" i="42"/>
  <c r="BQ22" i="42" s="1"/>
  <c r="BP21" i="42"/>
  <c r="BP22" i="42" s="1"/>
  <c r="BO21" i="42"/>
  <c r="BO22" i="42" s="1"/>
  <c r="BN21" i="42"/>
  <c r="BN22" i="42" s="1"/>
  <c r="BM21" i="42"/>
  <c r="BM22" i="42" s="1"/>
  <c r="BL21" i="42"/>
  <c r="BL22" i="42" s="1"/>
  <c r="BJ21" i="42"/>
  <c r="BJ22" i="42" s="1"/>
  <c r="N42" i="42" l="1"/>
  <c r="L42" i="42"/>
  <c r="M42" i="42"/>
  <c r="H259" i="9"/>
  <c r="ON22" i="42"/>
  <c r="ON43" i="42" s="1"/>
  <c r="ON42" i="42"/>
  <c r="OO22" i="42"/>
  <c r="OO43" i="42" s="1"/>
  <c r="OO42" i="42"/>
  <c r="OP22" i="42"/>
  <c r="OP43" i="42" s="1"/>
  <c r="OP42" i="42"/>
  <c r="OQ22" i="42"/>
  <c r="OQ43" i="42" s="1"/>
  <c r="OQ42" i="42"/>
  <c r="OR22" i="42"/>
  <c r="OR43" i="42" s="1"/>
  <c r="OR42" i="42"/>
  <c r="OS22" i="42"/>
  <c r="OS43" i="42" s="1"/>
  <c r="OS42" i="42"/>
  <c r="OT22" i="42"/>
  <c r="OT43" i="42" s="1"/>
  <c r="OT42" i="42"/>
  <c r="OU22" i="42"/>
  <c r="OU43" i="42" s="1"/>
  <c r="OU42" i="42"/>
  <c r="OV22" i="42"/>
  <c r="OV43" i="42" s="1"/>
  <c r="OV42" i="42"/>
  <c r="OW22" i="42"/>
  <c r="OW43" i="42" s="1"/>
  <c r="OW42" i="42"/>
  <c r="OX22" i="42"/>
  <c r="OX43" i="42" s="1"/>
  <c r="OX42" i="42"/>
  <c r="OY22" i="42"/>
  <c r="OY43" i="42" s="1"/>
  <c r="OY42" i="42"/>
  <c r="OZ22" i="42"/>
  <c r="OZ43" i="42" s="1"/>
  <c r="OZ42" i="42"/>
  <c r="PA22" i="42"/>
  <c r="PA43" i="42" s="1"/>
  <c r="PA42" i="42"/>
  <c r="PB22" i="42"/>
  <c r="PB43" i="42" s="1"/>
  <c r="PB42" i="42"/>
  <c r="PC22" i="42"/>
  <c r="PC43" i="42" s="1"/>
  <c r="PC42" i="42"/>
  <c r="PD22" i="42"/>
  <c r="PD43" i="42" s="1"/>
  <c r="PD42" i="42"/>
  <c r="PE22" i="42"/>
  <c r="PE43" i="42" s="1"/>
  <c r="PE42" i="42"/>
  <c r="PF22" i="42"/>
  <c r="PF43" i="42" s="1"/>
  <c r="PF42" i="42"/>
  <c r="PG22" i="42"/>
  <c r="PG43" i="42" s="1"/>
  <c r="PG42" i="42"/>
  <c r="PH22" i="42"/>
  <c r="PH43" i="42" s="1"/>
  <c r="PH42" i="42"/>
  <c r="PI22" i="42"/>
  <c r="PI43" i="42" s="1"/>
  <c r="PI42" i="42"/>
  <c r="PJ22" i="42"/>
  <c r="PJ43" i="42" s="1"/>
  <c r="PJ42" i="42"/>
  <c r="PK22" i="42"/>
  <c r="PK43" i="42" s="1"/>
  <c r="PK42" i="42"/>
  <c r="PL22" i="42"/>
  <c r="PL43" i="42" s="1"/>
  <c r="PL42" i="42"/>
  <c r="PM22" i="42"/>
  <c r="PM43" i="42" s="1"/>
  <c r="PM42" i="42"/>
  <c r="PN22" i="42"/>
  <c r="PN43" i="42" s="1"/>
  <c r="PN42" i="42"/>
  <c r="PO22" i="42"/>
  <c r="PO43" i="42" s="1"/>
  <c r="PO42" i="42"/>
  <c r="PP22" i="42"/>
  <c r="PP43" i="42" s="1"/>
  <c r="PP42" i="42"/>
  <c r="PQ22" i="42"/>
  <c r="PQ43" i="42" s="1"/>
  <c r="PQ42" i="42"/>
  <c r="PR22" i="42"/>
  <c r="PR43" i="42" s="1"/>
  <c r="PR42" i="42"/>
  <c r="PS22" i="42"/>
  <c r="PS43" i="42" s="1"/>
  <c r="PS42" i="42"/>
  <c r="PT22" i="42"/>
  <c r="PT43" i="42" s="1"/>
  <c r="PT42" i="42"/>
  <c r="PU22" i="42"/>
  <c r="PU43" i="42" s="1"/>
  <c r="PU42" i="42"/>
  <c r="PV22" i="42"/>
  <c r="PV43" i="42" s="1"/>
  <c r="PV42" i="42"/>
  <c r="PW22" i="42"/>
  <c r="PW43" i="42" s="1"/>
  <c r="PW42" i="42"/>
  <c r="PX22" i="42"/>
  <c r="PX43" i="42" s="1"/>
  <c r="PX42" i="42"/>
  <c r="PY22" i="42"/>
  <c r="PY43" i="42" s="1"/>
  <c r="PY42" i="42"/>
  <c r="PZ22" i="42"/>
  <c r="PZ43" i="42" s="1"/>
  <c r="PZ42" i="42"/>
  <c r="QA22" i="42"/>
  <c r="QA43" i="42" s="1"/>
  <c r="QA42" i="42"/>
  <c r="QB22" i="42"/>
  <c r="QB43" i="42" s="1"/>
  <c r="QB42" i="42"/>
  <c r="QC22" i="42"/>
  <c r="QC43" i="42" s="1"/>
  <c r="QC42" i="42"/>
  <c r="QD22" i="42"/>
  <c r="QD43" i="42" s="1"/>
  <c r="QD42" i="42"/>
  <c r="QE22" i="42"/>
  <c r="QE43" i="42" s="1"/>
  <c r="QE42" i="42"/>
  <c r="QF22" i="42"/>
  <c r="QF43" i="42" s="1"/>
  <c r="QF42" i="42"/>
  <c r="QG22" i="42"/>
  <c r="QG43" i="42" s="1"/>
  <c r="QG42" i="42"/>
  <c r="QH22" i="42"/>
  <c r="QH43" i="42" s="1"/>
  <c r="QH42" i="42"/>
  <c r="QI22" i="42"/>
  <c r="QI43" i="42" s="1"/>
  <c r="QI42" i="42"/>
  <c r="QJ22" i="42"/>
  <c r="QJ43" i="42" s="1"/>
  <c r="QJ42" i="42"/>
  <c r="QK22" i="42"/>
  <c r="QK43" i="42" s="1"/>
  <c r="QK42" i="42"/>
  <c r="QL22" i="42"/>
  <c r="QL43" i="42" s="1"/>
  <c r="QL42" i="42"/>
  <c r="QM22" i="42"/>
  <c r="QM43" i="42" s="1"/>
  <c r="QM42" i="42"/>
  <c r="QN22" i="42"/>
  <c r="QN43" i="42" s="1"/>
  <c r="QN42" i="42"/>
  <c r="QO22" i="42"/>
  <c r="QO43" i="42" s="1"/>
  <c r="QO42" i="42"/>
  <c r="QP22" i="42"/>
  <c r="QP43" i="42" s="1"/>
  <c r="QP42" i="42"/>
  <c r="QQ22" i="42"/>
  <c r="QQ43" i="42" s="1"/>
  <c r="QQ42" i="42"/>
  <c r="QR22" i="42"/>
  <c r="QR43" i="42" s="1"/>
  <c r="QR42" i="42"/>
  <c r="QS22" i="42"/>
  <c r="QS43" i="42" s="1"/>
  <c r="QS42" i="42"/>
  <c r="QT22" i="42"/>
  <c r="QT43" i="42" s="1"/>
  <c r="QT42" i="42"/>
  <c r="QU22" i="42"/>
  <c r="QU43" i="42" s="1"/>
  <c r="QU42" i="42"/>
  <c r="QV22" i="42"/>
  <c r="QV43" i="42" s="1"/>
  <c r="QV42" i="42"/>
  <c r="QW22" i="42"/>
  <c r="QW43" i="42" s="1"/>
  <c r="QW42" i="42"/>
  <c r="QX22" i="42"/>
  <c r="QX43" i="42" s="1"/>
  <c r="QX42" i="42"/>
  <c r="QY22" i="42"/>
  <c r="QY43" i="42" s="1"/>
  <c r="QY42" i="42"/>
  <c r="QZ22" i="42"/>
  <c r="QZ43" i="42" s="1"/>
  <c r="QZ42" i="42"/>
  <c r="RA22" i="42"/>
  <c r="RA43" i="42" s="1"/>
  <c r="RA42" i="42"/>
  <c r="J22" i="42"/>
  <c r="N21" i="42"/>
  <c r="M21" i="42"/>
  <c r="L21" i="42"/>
  <c r="Q42" i="42" l="1"/>
  <c r="P42" i="42"/>
  <c r="J25" i="42"/>
  <c r="J27" i="42" s="1"/>
  <c r="J43" i="42"/>
  <c r="QZ48" i="42"/>
  <c r="QZ50" i="42" s="1"/>
  <c r="QV48" i="42"/>
  <c r="QV50" i="42" s="1"/>
  <c r="QR48" i="42"/>
  <c r="QR50" i="42" s="1"/>
  <c r="QN48" i="42"/>
  <c r="QN50" i="42" s="1"/>
  <c r="QJ48" i="42"/>
  <c r="QJ50" i="42" s="1"/>
  <c r="QF48" i="42"/>
  <c r="QF50" i="42" s="1"/>
  <c r="QB48" i="42"/>
  <c r="QB50" i="42" s="1"/>
  <c r="PX48" i="42"/>
  <c r="PX50" i="42" s="1"/>
  <c r="PT48" i="42"/>
  <c r="PT50" i="42" s="1"/>
  <c r="PP48" i="42"/>
  <c r="PP50" i="42" s="1"/>
  <c r="PL48" i="42"/>
  <c r="PL50" i="42" s="1"/>
  <c r="PH48" i="42"/>
  <c r="PH50" i="42" s="1"/>
  <c r="PD48" i="42"/>
  <c r="PD50" i="42" s="1"/>
  <c r="OZ48" i="42"/>
  <c r="OZ50" i="42" s="1"/>
  <c r="RA48" i="42"/>
  <c r="RA50" i="42" s="1"/>
  <c r="QW48" i="42"/>
  <c r="QW50" i="42" s="1"/>
  <c r="QS48" i="42"/>
  <c r="QS50" i="42" s="1"/>
  <c r="QO48" i="42"/>
  <c r="QO50" i="42" s="1"/>
  <c r="QK48" i="42"/>
  <c r="QK50" i="42" s="1"/>
  <c r="QG48" i="42"/>
  <c r="QG50" i="42" s="1"/>
  <c r="QC48" i="42"/>
  <c r="QC50" i="42" s="1"/>
  <c r="PY48" i="42"/>
  <c r="PY50" i="42" s="1"/>
  <c r="PU48" i="42"/>
  <c r="PU50" i="42" s="1"/>
  <c r="PQ48" i="42"/>
  <c r="PQ50" i="42" s="1"/>
  <c r="PM48" i="42"/>
  <c r="PM50" i="42" s="1"/>
  <c r="PI48" i="42"/>
  <c r="PI50" i="42" s="1"/>
  <c r="PE48" i="42"/>
  <c r="PE50" i="42" s="1"/>
  <c r="PA48" i="42"/>
  <c r="PA50" i="42" s="1"/>
  <c r="OW48" i="42"/>
  <c r="OW50" i="42" s="1"/>
  <c r="OS48" i="42"/>
  <c r="OS50" i="42" s="1"/>
  <c r="OO48" i="42"/>
  <c r="OO50" i="42" s="1"/>
  <c r="OV48" i="42"/>
  <c r="OV50" i="42" s="1"/>
  <c r="OR48" i="42"/>
  <c r="OR50" i="42" s="1"/>
  <c r="ON48" i="42"/>
  <c r="ON50" i="42" s="1"/>
  <c r="QX48" i="42"/>
  <c r="QX50" i="42" s="1"/>
  <c r="QT48" i="42"/>
  <c r="QT50" i="42" s="1"/>
  <c r="QP48" i="42"/>
  <c r="QP50" i="42" s="1"/>
  <c r="QL48" i="42"/>
  <c r="QL50" i="42" s="1"/>
  <c r="QH48" i="42"/>
  <c r="QH50" i="42" s="1"/>
  <c r="QD48" i="42"/>
  <c r="QD50" i="42" s="1"/>
  <c r="PZ48" i="42"/>
  <c r="PZ50" i="42" s="1"/>
  <c r="PV48" i="42"/>
  <c r="PV50" i="42" s="1"/>
  <c r="PR48" i="42"/>
  <c r="PR50" i="42" s="1"/>
  <c r="PN48" i="42"/>
  <c r="PN50" i="42" s="1"/>
  <c r="PJ48" i="42"/>
  <c r="PJ50" i="42" s="1"/>
  <c r="PF48" i="42"/>
  <c r="PF50" i="42" s="1"/>
  <c r="PB48" i="42"/>
  <c r="PB50" i="42" s="1"/>
  <c r="OX48" i="42"/>
  <c r="OX50" i="42" s="1"/>
  <c r="OT48" i="42"/>
  <c r="OT50" i="42" s="1"/>
  <c r="OP48" i="42"/>
  <c r="OP50" i="42" s="1"/>
  <c r="QY48" i="42"/>
  <c r="QY50" i="42" s="1"/>
  <c r="QU48" i="42"/>
  <c r="QU50" i="42" s="1"/>
  <c r="QQ48" i="42"/>
  <c r="QQ50" i="42" s="1"/>
  <c r="QM48" i="42"/>
  <c r="QM50" i="42" s="1"/>
  <c r="QI48" i="42"/>
  <c r="QI50" i="42" s="1"/>
  <c r="QE48" i="42"/>
  <c r="QE50" i="42" s="1"/>
  <c r="QA48" i="42"/>
  <c r="QA50" i="42" s="1"/>
  <c r="PW48" i="42"/>
  <c r="PW50" i="42" s="1"/>
  <c r="PS48" i="42"/>
  <c r="PS50" i="42" s="1"/>
  <c r="PO48" i="42"/>
  <c r="PO50" i="42" s="1"/>
  <c r="PK48" i="42"/>
  <c r="PK50" i="42" s="1"/>
  <c r="PG48" i="42"/>
  <c r="PG50" i="42" s="1"/>
  <c r="PC48" i="42"/>
  <c r="PC50" i="42" s="1"/>
  <c r="OY48" i="42"/>
  <c r="OY50" i="42" s="1"/>
  <c r="OU48" i="42"/>
  <c r="OU50" i="42" s="1"/>
  <c r="OQ48" i="42"/>
  <c r="OQ50" i="42" s="1"/>
  <c r="P21" i="42"/>
  <c r="Q21" i="42"/>
  <c r="N22" i="42"/>
  <c r="L22" i="42"/>
  <c r="M22" i="42"/>
  <c r="H258" i="9"/>
  <c r="EF22" i="43"/>
  <c r="N43" i="42" l="1"/>
  <c r="M43" i="42"/>
  <c r="L43" i="42"/>
  <c r="J46" i="42"/>
  <c r="J50" i="42" s="1"/>
  <c r="Q22" i="42"/>
  <c r="Q25" i="42" s="1"/>
  <c r="Q27" i="42" s="1"/>
  <c r="M25" i="42"/>
  <c r="M27" i="42" s="1"/>
  <c r="P22" i="42"/>
  <c r="P25" i="42" s="1"/>
  <c r="P27" i="42" s="1"/>
  <c r="L25" i="42"/>
  <c r="L27" i="42" s="1"/>
  <c r="ES42" i="42"/>
  <c r="KZ42" i="42"/>
  <c r="DK42" i="42"/>
  <c r="KN42" i="42"/>
  <c r="DE42" i="42"/>
  <c r="HX42" i="42"/>
  <c r="BW42" i="42"/>
  <c r="BJ42" i="42"/>
  <c r="CR42" i="42"/>
  <c r="FD42" i="42"/>
  <c r="JN42" i="42"/>
  <c r="GY42" i="42"/>
  <c r="JK42" i="42"/>
  <c r="GF42" i="42"/>
  <c r="BA42" i="42"/>
  <c r="EQ42" i="42"/>
  <c r="EK42" i="42"/>
  <c r="KJ42" i="42"/>
  <c r="DC42" i="42"/>
  <c r="BB42" i="42"/>
  <c r="CH42" i="42"/>
  <c r="EN42" i="42"/>
  <c r="IH42" i="42"/>
  <c r="GI42" i="42"/>
  <c r="IU42" i="42"/>
  <c r="KQ42" i="42"/>
  <c r="LW42" i="42"/>
  <c r="JP42" i="42"/>
  <c r="HD42" i="42"/>
  <c r="FE42" i="42"/>
  <c r="DY42" i="42"/>
  <c r="CS42" i="42"/>
  <c r="BM42" i="42"/>
  <c r="LH42" i="42"/>
  <c r="GJ42" i="42"/>
  <c r="DO42" i="42"/>
  <c r="BC42" i="42"/>
  <c r="BD42" i="42"/>
  <c r="CJ42" i="42"/>
  <c r="ER42" i="42"/>
  <c r="IP42" i="42"/>
  <c r="GM42" i="42"/>
  <c r="IY42" i="42"/>
  <c r="LK42" i="42"/>
  <c r="DN42" i="42"/>
  <c r="ET42" i="42"/>
  <c r="GH42" i="42"/>
  <c r="IT42" i="42"/>
  <c r="LF42" i="42"/>
  <c r="GO42" i="42"/>
  <c r="HU42" i="42"/>
  <c r="JA42" i="42"/>
  <c r="KG42" i="42"/>
  <c r="LM42" i="42"/>
  <c r="HL42" i="42"/>
  <c r="EC42" i="42"/>
  <c r="BQ42" i="42"/>
  <c r="JT42" i="42"/>
  <c r="FG42" i="42"/>
  <c r="CU42" i="42"/>
  <c r="JH42" i="42"/>
  <c r="FA42" i="42"/>
  <c r="CO42" i="42"/>
  <c r="LP42" i="42"/>
  <c r="IR42" i="42"/>
  <c r="CG42" i="42"/>
  <c r="GB42" i="42"/>
  <c r="AY42" i="42"/>
  <c r="FQ42" i="42"/>
  <c r="AS42" i="42"/>
  <c r="EI42" i="42"/>
  <c r="AT42" i="42"/>
  <c r="BZ42" i="42"/>
  <c r="DX42" i="42"/>
  <c r="HB42" i="42"/>
  <c r="FS42" i="42"/>
  <c r="IE42" i="42"/>
  <c r="LD42" i="42"/>
  <c r="DM42" i="42"/>
  <c r="IN42" i="42"/>
  <c r="CE42" i="42"/>
  <c r="IB42" i="42"/>
  <c r="BY42" i="42"/>
  <c r="FO42" i="42"/>
  <c r="BR42" i="42"/>
  <c r="DH42" i="42"/>
  <c r="FV42" i="42"/>
  <c r="KT42" i="42"/>
  <c r="HO42" i="42"/>
  <c r="KA42" i="42"/>
  <c r="LG42" i="42"/>
  <c r="KV42" i="42"/>
  <c r="IJ42" i="42"/>
  <c r="FX42" i="42"/>
  <c r="EO42" i="42"/>
  <c r="DI42" i="42"/>
  <c r="CC42" i="42"/>
  <c r="AW42" i="42"/>
  <c r="IV42" i="42"/>
  <c r="EU42" i="42"/>
  <c r="CI42" i="42"/>
  <c r="BT42" i="42"/>
  <c r="DL42" i="42"/>
  <c r="GD42" i="42"/>
  <c r="LB42" i="42"/>
  <c r="HS42" i="42"/>
  <c r="KE42" i="42"/>
  <c r="CX42" i="42"/>
  <c r="ED42" i="42"/>
  <c r="FJ42" i="42"/>
  <c r="HN42" i="42"/>
  <c r="JZ42" i="42"/>
  <c r="FY42" i="42"/>
  <c r="HE42" i="42"/>
  <c r="IK42" i="42"/>
  <c r="JQ42" i="42"/>
  <c r="KW42" i="42"/>
  <c r="JX42" i="42"/>
  <c r="FI42" i="42"/>
  <c r="CW42" i="42"/>
  <c r="HH42" i="42"/>
  <c r="EA42" i="42"/>
  <c r="BO42" i="42"/>
  <c r="LT42" i="42"/>
  <c r="GV42" i="42"/>
  <c r="DU42" i="42"/>
  <c r="BI42" i="42"/>
  <c r="JD42" i="42"/>
  <c r="GR42" i="42"/>
  <c r="DS42" i="42"/>
  <c r="BG42" i="42"/>
  <c r="AX42" i="42"/>
  <c r="BN42" i="42"/>
  <c r="CD42" i="42"/>
  <c r="CZ42" i="42"/>
  <c r="EF42" i="42"/>
  <c r="FL42" i="42"/>
  <c r="HR42" i="42"/>
  <c r="KD42" i="42"/>
  <c r="GA42" i="42"/>
  <c r="HG42" i="42"/>
  <c r="IM42" i="42"/>
  <c r="JS42" i="42"/>
  <c r="KY42" i="42"/>
  <c r="LL42" i="42"/>
  <c r="IZ42" i="42"/>
  <c r="GN42" i="42"/>
  <c r="EW42" i="42"/>
  <c r="DQ42" i="42"/>
  <c r="CK42" i="42"/>
  <c r="BE42" i="42"/>
  <c r="KB42" i="42"/>
  <c r="FK42" i="42"/>
  <c r="CY42" i="42"/>
  <c r="BL42" i="42"/>
  <c r="CV42" i="42"/>
  <c r="FH42" i="42"/>
  <c r="JV42" i="42"/>
  <c r="HC42" i="42"/>
  <c r="JO42" i="42"/>
  <c r="CP42" i="42"/>
  <c r="DV42" i="42"/>
  <c r="FB42" i="42"/>
  <c r="GX42" i="42"/>
  <c r="JJ42" i="42"/>
  <c r="LV42" i="42"/>
  <c r="GW42" i="42"/>
  <c r="IC42" i="42"/>
  <c r="JI42" i="42"/>
  <c r="KO42" i="42"/>
  <c r="LU42" i="42"/>
  <c r="KR42" i="42"/>
  <c r="IF42" i="42"/>
  <c r="FT42" i="42"/>
  <c r="EM42" i="42"/>
  <c r="DG42" i="42"/>
  <c r="CA42" i="42"/>
  <c r="AU42" i="42"/>
  <c r="AR42" i="42"/>
  <c r="BH42" i="42"/>
  <c r="BX42" i="42"/>
  <c r="CN42" i="42"/>
  <c r="DT42" i="42"/>
  <c r="EZ42" i="42"/>
  <c r="GT42" i="42"/>
  <c r="JF42" i="42"/>
  <c r="LR42" i="42"/>
  <c r="GU42" i="42"/>
  <c r="IA42" i="42"/>
  <c r="JG42" i="42"/>
  <c r="KM42" i="42"/>
  <c r="LS42" i="42"/>
  <c r="DB42" i="42"/>
  <c r="DR42" i="42"/>
  <c r="EH42" i="42"/>
  <c r="EX42" i="42"/>
  <c r="FN42" i="42"/>
  <c r="GP42" i="42"/>
  <c r="HV42" i="42"/>
  <c r="JB42" i="42"/>
  <c r="KH42" i="42"/>
  <c r="LN42" i="42"/>
  <c r="GC42" i="42"/>
  <c r="GS42" i="42"/>
  <c r="HI42" i="42"/>
  <c r="HY42" i="42"/>
  <c r="IO42" i="42"/>
  <c r="JE42" i="42"/>
  <c r="JU42" i="42"/>
  <c r="KK42" i="42"/>
  <c r="LA42" i="42"/>
  <c r="LQ42" i="42"/>
  <c r="EY42" i="42"/>
  <c r="CM42" i="42"/>
  <c r="AL42" i="42"/>
  <c r="BF42" i="42"/>
  <c r="BV42" i="42"/>
  <c r="CL42" i="42"/>
  <c r="DP42" i="42"/>
  <c r="EV42" i="42"/>
  <c r="GL42" i="42"/>
  <c r="IX42" i="42"/>
  <c r="LJ42" i="42"/>
  <c r="GQ42" i="42"/>
  <c r="HW42" i="42"/>
  <c r="JC42" i="42"/>
  <c r="KI42" i="42"/>
  <c r="LO42" i="42"/>
  <c r="KF42" i="42"/>
  <c r="HT42" i="42"/>
  <c r="FM42" i="42"/>
  <c r="EG42" i="42"/>
  <c r="DA42" i="42"/>
  <c r="BU42" i="42"/>
  <c r="HP42" i="42"/>
  <c r="EE42" i="42"/>
  <c r="BS42" i="42"/>
  <c r="AV42" i="42"/>
  <c r="CB42" i="42"/>
  <c r="EB42" i="42"/>
  <c r="HJ42" i="42"/>
  <c r="FW42" i="42"/>
  <c r="II42" i="42"/>
  <c r="KU42" i="42"/>
  <c r="DF42" i="42"/>
  <c r="EL42" i="42"/>
  <c r="FR42" i="42"/>
  <c r="ID42" i="42"/>
  <c r="KP42" i="42"/>
  <c r="GG42" i="42"/>
  <c r="HM42" i="42"/>
  <c r="IS42" i="42"/>
  <c r="JY42" i="42"/>
  <c r="LE42" i="42"/>
  <c r="LX42" i="42"/>
  <c r="JL42" i="42"/>
  <c r="GZ42" i="42"/>
  <c r="FC42" i="42"/>
  <c r="DW42" i="42"/>
  <c r="CQ42" i="42"/>
  <c r="BK42" i="42"/>
  <c r="AZ42" i="42"/>
  <c r="BP42" i="42"/>
  <c r="CF42" i="42"/>
  <c r="DD42" i="42"/>
  <c r="EJ42" i="42"/>
  <c r="FP42" i="42"/>
  <c r="HZ42" i="42"/>
  <c r="KL42" i="42"/>
  <c r="GE42" i="42"/>
  <c r="HK42" i="42"/>
  <c r="IQ42" i="42"/>
  <c r="JW42" i="42"/>
  <c r="LC42" i="42"/>
  <c r="CT42" i="42"/>
  <c r="DJ42" i="42"/>
  <c r="DZ42" i="42"/>
  <c r="EP42" i="42"/>
  <c r="FF42" i="42"/>
  <c r="FZ42" i="42"/>
  <c r="HF42" i="42"/>
  <c r="IL42" i="42"/>
  <c r="JR42" i="42"/>
  <c r="KX42" i="42"/>
  <c r="FU42" i="42"/>
  <c r="GK42" i="42"/>
  <c r="HA42" i="42"/>
  <c r="HQ42" i="42"/>
  <c r="IG42" i="42"/>
  <c r="IW42" i="42"/>
  <c r="JM42" i="42"/>
  <c r="KC42" i="42"/>
  <c r="KS42" i="42"/>
  <c r="LI42" i="42"/>
  <c r="LY42" i="42"/>
  <c r="MA42" i="42"/>
  <c r="MC42" i="42"/>
  <c r="ME42" i="42"/>
  <c r="MG42" i="42"/>
  <c r="MI42" i="42"/>
  <c r="MK42" i="42"/>
  <c r="MM42" i="42"/>
  <c r="MO42" i="42"/>
  <c r="MQ42" i="42"/>
  <c r="MS42" i="42"/>
  <c r="MU42" i="42"/>
  <c r="MW42" i="42"/>
  <c r="MY42" i="42"/>
  <c r="NA42" i="42"/>
  <c r="NC42" i="42"/>
  <c r="NE42" i="42"/>
  <c r="NG42" i="42"/>
  <c r="NI42" i="42"/>
  <c r="NK42" i="42"/>
  <c r="NM42" i="42"/>
  <c r="NO42" i="42"/>
  <c r="NQ42" i="42"/>
  <c r="NS42" i="42"/>
  <c r="NU42" i="42"/>
  <c r="NW42" i="42"/>
  <c r="NZ42" i="42"/>
  <c r="OB42" i="42"/>
  <c r="OD42" i="42"/>
  <c r="OF42" i="42"/>
  <c r="LZ42" i="42"/>
  <c r="MB42" i="42"/>
  <c r="MD42" i="42"/>
  <c r="MF42" i="42"/>
  <c r="MH42" i="42"/>
  <c r="MJ42" i="42"/>
  <c r="ML42" i="42"/>
  <c r="MN42" i="42"/>
  <c r="MP42" i="42"/>
  <c r="MR42" i="42"/>
  <c r="MT42" i="42"/>
  <c r="MV42" i="42"/>
  <c r="MX42" i="42"/>
  <c r="MZ42" i="42"/>
  <c r="NB42" i="42"/>
  <c r="ND42" i="42"/>
  <c r="NF42" i="42"/>
  <c r="NH42" i="42"/>
  <c r="NJ42" i="42"/>
  <c r="NL42" i="42"/>
  <c r="NN42" i="42"/>
  <c r="NP42" i="42"/>
  <c r="NR42" i="42"/>
  <c r="NT42" i="42"/>
  <c r="NV42" i="42"/>
  <c r="NX42" i="42"/>
  <c r="NY42" i="42"/>
  <c r="OA42" i="42"/>
  <c r="OC42" i="42"/>
  <c r="OE42" i="42"/>
  <c r="OG42" i="42"/>
  <c r="OH42" i="42"/>
  <c r="OI42" i="42"/>
  <c r="OJ42" i="42"/>
  <c r="OK42" i="42"/>
  <c r="OL42" i="42"/>
  <c r="OM42" i="42"/>
  <c r="AO42" i="42"/>
  <c r="AM42" i="42"/>
  <c r="AN42" i="42"/>
  <c r="AQ42" i="42"/>
  <c r="AP42" i="42"/>
  <c r="N25" i="42"/>
  <c r="N27" i="42" s="1"/>
  <c r="P43" i="42" l="1"/>
  <c r="L46" i="42"/>
  <c r="L50" i="42" s="1"/>
  <c r="Q43" i="42"/>
  <c r="M46" i="42"/>
  <c r="M50" i="42" s="1"/>
  <c r="N46" i="42"/>
  <c r="N50" i="42" s="1"/>
  <c r="OM43" i="42"/>
  <c r="OL43" i="42"/>
  <c r="OK43" i="42"/>
  <c r="OJ43" i="42"/>
  <c r="OI43" i="42"/>
  <c r="OH43" i="42"/>
  <c r="OG43" i="42"/>
  <c r="OE43" i="42"/>
  <c r="OC43" i="42"/>
  <c r="OA43" i="42"/>
  <c r="NY43" i="42"/>
  <c r="NX43" i="42"/>
  <c r="NV43" i="42"/>
  <c r="NT43" i="42"/>
  <c r="NR43" i="42"/>
  <c r="NP43" i="42"/>
  <c r="NN43" i="42"/>
  <c r="NL43" i="42"/>
  <c r="NJ43" i="42"/>
  <c r="NH43" i="42"/>
  <c r="NF43" i="42"/>
  <c r="ND43" i="42"/>
  <c r="NB43" i="42"/>
  <c r="MZ43" i="42"/>
  <c r="MX43" i="42"/>
  <c r="MV43" i="42"/>
  <c r="MT43" i="42"/>
  <c r="MR43" i="42"/>
  <c r="MP43" i="42"/>
  <c r="MN43" i="42"/>
  <c r="ML43" i="42"/>
  <c r="MJ43" i="42"/>
  <c r="MH43" i="42"/>
  <c r="MF43" i="42"/>
  <c r="MD43" i="42"/>
  <c r="MB43" i="42"/>
  <c r="LZ43" i="42"/>
  <c r="OF43" i="42"/>
  <c r="OD43" i="42"/>
  <c r="OB43" i="42"/>
  <c r="NZ43" i="42"/>
  <c r="NW43" i="42"/>
  <c r="NU43" i="42"/>
  <c r="NS43" i="42"/>
  <c r="NQ43" i="42"/>
  <c r="NO43" i="42"/>
  <c r="NM43" i="42"/>
  <c r="NK43" i="42"/>
  <c r="NI43" i="42"/>
  <c r="NG43" i="42"/>
  <c r="NE43" i="42"/>
  <c r="NC43" i="42"/>
  <c r="NA43" i="42"/>
  <c r="MY43" i="42"/>
  <c r="MW43" i="42"/>
  <c r="MU43" i="42"/>
  <c r="MS43" i="42"/>
  <c r="MQ43" i="42"/>
  <c r="MO43" i="42"/>
  <c r="MM43" i="42"/>
  <c r="MK43" i="42"/>
  <c r="MI43" i="42"/>
  <c r="MG43" i="42"/>
  <c r="ME43" i="42"/>
  <c r="MC43" i="42"/>
  <c r="MA43" i="42"/>
  <c r="LY43" i="42"/>
  <c r="LI43" i="42"/>
  <c r="KS43" i="42"/>
  <c r="KC43" i="42"/>
  <c r="JM43" i="42"/>
  <c r="IW43" i="42"/>
  <c r="IG43" i="42"/>
  <c r="HQ43" i="42"/>
  <c r="HA43" i="42"/>
  <c r="GK43" i="42"/>
  <c r="FU43" i="42"/>
  <c r="KX43" i="42"/>
  <c r="JR43" i="42"/>
  <c r="IL43" i="42"/>
  <c r="HF43" i="42"/>
  <c r="FZ43" i="42"/>
  <c r="FF43" i="42"/>
  <c r="EP43" i="42"/>
  <c r="DZ43" i="42"/>
  <c r="DJ43" i="42"/>
  <c r="CT43" i="42"/>
  <c r="LC43" i="42"/>
  <c r="JW43" i="42"/>
  <c r="IQ43" i="42"/>
  <c r="HK43" i="42"/>
  <c r="GE43" i="42"/>
  <c r="KL43" i="42"/>
  <c r="HZ43" i="42"/>
  <c r="FP43" i="42"/>
  <c r="EJ43" i="42"/>
  <c r="DD43" i="42"/>
  <c r="CF43" i="42"/>
  <c r="BP43" i="42"/>
  <c r="AZ43" i="42"/>
  <c r="BK43" i="42"/>
  <c r="CQ43" i="42"/>
  <c r="DW43" i="42"/>
  <c r="FC43" i="42"/>
  <c r="GZ43" i="42"/>
  <c r="JL43" i="42"/>
  <c r="LX43" i="42"/>
  <c r="LE43" i="42"/>
  <c r="JY43" i="42"/>
  <c r="IS43" i="42"/>
  <c r="HM43" i="42"/>
  <c r="GG43" i="42"/>
  <c r="KP43" i="42"/>
  <c r="ID43" i="42"/>
  <c r="FR43" i="42"/>
  <c r="EL43" i="42"/>
  <c r="DF43" i="42"/>
  <c r="KU43" i="42"/>
  <c r="II43" i="42"/>
  <c r="FW43" i="42"/>
  <c r="HJ43" i="42"/>
  <c r="EB43" i="42"/>
  <c r="CB43" i="42"/>
  <c r="AV43" i="42"/>
  <c r="BS43" i="42"/>
  <c r="EE43" i="42"/>
  <c r="HP43" i="42"/>
  <c r="AO43" i="42"/>
  <c r="BU43" i="42"/>
  <c r="DA43" i="42"/>
  <c r="EG43" i="42"/>
  <c r="FM43" i="42"/>
  <c r="HT43" i="42"/>
  <c r="KF43" i="42"/>
  <c r="LO43" i="42"/>
  <c r="KI43" i="42"/>
  <c r="JC43" i="42"/>
  <c r="HW43" i="42"/>
  <c r="GQ43" i="42"/>
  <c r="LJ43" i="42"/>
  <c r="IX43" i="42"/>
  <c r="GL43" i="42"/>
  <c r="EV43" i="42"/>
  <c r="DP43" i="42"/>
  <c r="CL43" i="42"/>
  <c r="BV43" i="42"/>
  <c r="BF43" i="42"/>
  <c r="AL43" i="42"/>
  <c r="CM43" i="42"/>
  <c r="EY43" i="42"/>
  <c r="LQ43" i="42"/>
  <c r="LA43" i="42"/>
  <c r="KK43" i="42"/>
  <c r="JU43" i="42"/>
  <c r="JE43" i="42"/>
  <c r="IO43" i="42"/>
  <c r="HY43" i="42"/>
  <c r="HI43" i="42"/>
  <c r="GS43" i="42"/>
  <c r="GC43" i="42"/>
  <c r="LN43" i="42"/>
  <c r="KH43" i="42"/>
  <c r="JB43" i="42"/>
  <c r="HV43" i="42"/>
  <c r="GP43" i="42"/>
  <c r="FN43" i="42"/>
  <c r="EX43" i="42"/>
  <c r="EH43" i="42"/>
  <c r="DR43" i="42"/>
  <c r="DB43" i="42"/>
  <c r="LS43" i="42"/>
  <c r="KM43" i="42"/>
  <c r="JG43" i="42"/>
  <c r="IA43" i="42"/>
  <c r="GU43" i="42"/>
  <c r="LR43" i="42"/>
  <c r="JF43" i="42"/>
  <c r="GT43" i="42"/>
  <c r="EZ43" i="42"/>
  <c r="DT43" i="42"/>
  <c r="CN43" i="42"/>
  <c r="BX43" i="42"/>
  <c r="BH43" i="42"/>
  <c r="AR43" i="42"/>
  <c r="AU43" i="42"/>
  <c r="CA43" i="42"/>
  <c r="DG43" i="42"/>
  <c r="EM43" i="42"/>
  <c r="FT43" i="42"/>
  <c r="IF43" i="42"/>
  <c r="KR43" i="42"/>
  <c r="LU43" i="42"/>
  <c r="KO43" i="42"/>
  <c r="JI43" i="42"/>
  <c r="IC43" i="42"/>
  <c r="GW43" i="42"/>
  <c r="LV43" i="42"/>
  <c r="JJ43" i="42"/>
  <c r="GX43" i="42"/>
  <c r="FB43" i="42"/>
  <c r="DV43" i="42"/>
  <c r="CP43" i="42"/>
  <c r="JO43" i="42"/>
  <c r="HC43" i="42"/>
  <c r="JV43" i="42"/>
  <c r="FH43" i="42"/>
  <c r="CV43" i="42"/>
  <c r="BL43" i="42"/>
  <c r="AM43" i="42"/>
  <c r="CY43" i="42"/>
  <c r="FK43" i="42"/>
  <c r="KB43" i="42"/>
  <c r="BE43" i="42"/>
  <c r="CK43" i="42"/>
  <c r="DQ43" i="42"/>
  <c r="EW43" i="42"/>
  <c r="GN43" i="42"/>
  <c r="IZ43" i="42"/>
  <c r="LL43" i="42"/>
  <c r="KY43" i="42"/>
  <c r="JS43" i="42"/>
  <c r="IM43" i="42"/>
  <c r="HG43" i="42"/>
  <c r="GA43" i="42"/>
  <c r="KD43" i="42"/>
  <c r="HR43" i="42"/>
  <c r="FL43" i="42"/>
  <c r="EF43" i="42"/>
  <c r="CZ43" i="42"/>
  <c r="CD43" i="42"/>
  <c r="BN43" i="42"/>
  <c r="AX43" i="42"/>
  <c r="BG43" i="42"/>
  <c r="DS43" i="42"/>
  <c r="GR43" i="42"/>
  <c r="JD43" i="42"/>
  <c r="BI43" i="42"/>
  <c r="DU43" i="42"/>
  <c r="GV43" i="42"/>
  <c r="LT43" i="42"/>
  <c r="BO43" i="42"/>
  <c r="EA43" i="42"/>
  <c r="HH43" i="42"/>
  <c r="CW43" i="42"/>
  <c r="FI43" i="42"/>
  <c r="JX43" i="42"/>
  <c r="KW43" i="42"/>
  <c r="JQ43" i="42"/>
  <c r="IK43" i="42"/>
  <c r="HE43" i="42"/>
  <c r="FY43" i="42"/>
  <c r="JZ43" i="42"/>
  <c r="HN43" i="42"/>
  <c r="FJ43" i="42"/>
  <c r="ED43" i="42"/>
  <c r="CX43" i="42"/>
  <c r="KE43" i="42"/>
  <c r="HS43" i="42"/>
  <c r="LB43" i="42"/>
  <c r="GD43" i="42"/>
  <c r="DL43" i="42"/>
  <c r="BT43" i="42"/>
  <c r="AN43" i="42"/>
  <c r="CI43" i="42"/>
  <c r="EU43" i="42"/>
  <c r="IV43" i="42"/>
  <c r="AW43" i="42"/>
  <c r="CC43" i="42"/>
  <c r="DI43" i="42"/>
  <c r="EO43" i="42"/>
  <c r="FX43" i="42"/>
  <c r="IJ43" i="42"/>
  <c r="KV43" i="42"/>
  <c r="LG43" i="42"/>
  <c r="KA43" i="42"/>
  <c r="HO43" i="42"/>
  <c r="KT43" i="42"/>
  <c r="FV43" i="42"/>
  <c r="DH43" i="42"/>
  <c r="BR43" i="42"/>
  <c r="AQ43" i="42"/>
  <c r="FO43" i="42"/>
  <c r="BY43" i="42"/>
  <c r="IB43" i="42"/>
  <c r="CE43" i="42"/>
  <c r="IN43" i="42"/>
  <c r="DM43" i="42"/>
  <c r="LD43" i="42"/>
  <c r="IE43" i="42"/>
  <c r="FS43" i="42"/>
  <c r="HB43" i="42"/>
  <c r="DX43" i="42"/>
  <c r="BZ43" i="42"/>
  <c r="AT43" i="42"/>
  <c r="EI43" i="42"/>
  <c r="AS43" i="42"/>
  <c r="FQ43" i="42"/>
  <c r="AY43" i="42"/>
  <c r="GB43" i="42"/>
  <c r="CG43" i="42"/>
  <c r="IR43" i="42"/>
  <c r="LP43" i="42"/>
  <c r="CO43" i="42"/>
  <c r="FA43" i="42"/>
  <c r="JH43" i="42"/>
  <c r="CU43" i="42"/>
  <c r="FG43" i="42"/>
  <c r="JT43" i="42"/>
  <c r="BQ43" i="42"/>
  <c r="EC43" i="42"/>
  <c r="HL43" i="42"/>
  <c r="LM43" i="42"/>
  <c r="KG43" i="42"/>
  <c r="JA43" i="42"/>
  <c r="HU43" i="42"/>
  <c r="GO43" i="42"/>
  <c r="LF43" i="42"/>
  <c r="IT43" i="42"/>
  <c r="GH43" i="42"/>
  <c r="ET43" i="42"/>
  <c r="DN43" i="42"/>
  <c r="LK43" i="42"/>
  <c r="IY43" i="42"/>
  <c r="GM43" i="42"/>
  <c r="IP43" i="42"/>
  <c r="ER43" i="42"/>
  <c r="CJ43" i="42"/>
  <c r="BD43" i="42"/>
  <c r="BC43" i="42"/>
  <c r="DO43" i="42"/>
  <c r="GJ43" i="42"/>
  <c r="LH43" i="42"/>
  <c r="BM43" i="42"/>
  <c r="CS43" i="42"/>
  <c r="DY43" i="42"/>
  <c r="FE43" i="42"/>
  <c r="HD43" i="42"/>
  <c r="JP43" i="42"/>
  <c r="LW43" i="42"/>
  <c r="KQ43" i="42"/>
  <c r="IU43" i="42"/>
  <c r="GI43" i="42"/>
  <c r="IH43" i="42"/>
  <c r="EN43" i="42"/>
  <c r="CH43" i="42"/>
  <c r="BB43" i="42"/>
  <c r="DC43" i="42"/>
  <c r="KJ43" i="42"/>
  <c r="EK43" i="42"/>
  <c r="AP43" i="42"/>
  <c r="EQ43" i="42"/>
  <c r="BA43" i="42"/>
  <c r="GF43" i="42"/>
  <c r="JK43" i="42"/>
  <c r="GY43" i="42"/>
  <c r="JN43" i="42"/>
  <c r="FD43" i="42"/>
  <c r="CR43" i="42"/>
  <c r="BJ43" i="42"/>
  <c r="BW43" i="42"/>
  <c r="HX43" i="42"/>
  <c r="DE43" i="42"/>
  <c r="KN43" i="42"/>
  <c r="DK43" i="42"/>
  <c r="KZ43" i="42"/>
  <c r="ES43" i="42"/>
  <c r="Q46" i="42"/>
  <c r="Q50" i="42" s="1"/>
  <c r="P46" i="42"/>
  <c r="ES48" i="42" l="1"/>
  <c r="ES50" i="42" s="1"/>
  <c r="EH264" i="9" s="1"/>
  <c r="KZ48" i="42"/>
  <c r="KZ50" i="42" s="1"/>
  <c r="KO264" i="9" s="1"/>
  <c r="DK48" i="42"/>
  <c r="DK50" i="42" s="1"/>
  <c r="CZ264" i="9" s="1"/>
  <c r="KN48" i="42"/>
  <c r="KN50" i="42" s="1"/>
  <c r="KC264" i="9" s="1"/>
  <c r="DE48" i="42"/>
  <c r="DE50" i="42" s="1"/>
  <c r="CT264" i="9" s="1"/>
  <c r="HX48" i="42"/>
  <c r="HX50" i="42" s="1"/>
  <c r="HM264" i="9" s="1"/>
  <c r="BW48" i="42"/>
  <c r="BW50" i="42" s="1"/>
  <c r="BL264" i="9" s="1"/>
  <c r="BJ48" i="42"/>
  <c r="BJ50" i="42" s="1"/>
  <c r="AY264" i="9" s="1"/>
  <c r="CR48" i="42"/>
  <c r="CR50" i="42" s="1"/>
  <c r="CG264" i="9" s="1"/>
  <c r="FD48" i="42"/>
  <c r="FD50" i="42" s="1"/>
  <c r="ES264" i="9" s="1"/>
  <c r="JN48" i="42"/>
  <c r="JN50" i="42" s="1"/>
  <c r="JC264" i="9" s="1"/>
  <c r="GY48" i="42"/>
  <c r="GY50" i="42" s="1"/>
  <c r="GN264" i="9" s="1"/>
  <c r="JK48" i="42"/>
  <c r="JK50" i="42" s="1"/>
  <c r="IZ264" i="9" s="1"/>
  <c r="GF48" i="42"/>
  <c r="GF50" i="42" s="1"/>
  <c r="FU264" i="9" s="1"/>
  <c r="BA48" i="42"/>
  <c r="BA50" i="42" s="1"/>
  <c r="AP264" i="9" s="1"/>
  <c r="EQ48" i="42"/>
  <c r="EQ50" i="42" s="1"/>
  <c r="EF264" i="9" s="1"/>
  <c r="AP48" i="42"/>
  <c r="AP50" i="42" s="1"/>
  <c r="EK48" i="42"/>
  <c r="EK50" i="42" s="1"/>
  <c r="DZ264" i="9" s="1"/>
  <c r="KJ48" i="42"/>
  <c r="KJ50" i="42" s="1"/>
  <c r="JY264" i="9" s="1"/>
  <c r="DC48" i="42"/>
  <c r="DC50" i="42" s="1"/>
  <c r="CR264" i="9" s="1"/>
  <c r="BB48" i="42"/>
  <c r="BB50" i="42" s="1"/>
  <c r="AQ264" i="9" s="1"/>
  <c r="CH48" i="42"/>
  <c r="CH50" i="42" s="1"/>
  <c r="BW264" i="9" s="1"/>
  <c r="EN48" i="42"/>
  <c r="EN50" i="42" s="1"/>
  <c r="EC264" i="9" s="1"/>
  <c r="IH48" i="42"/>
  <c r="IH50" i="42" s="1"/>
  <c r="HW264" i="9" s="1"/>
  <c r="GI48" i="42"/>
  <c r="GI50" i="42" s="1"/>
  <c r="FX264" i="9" s="1"/>
  <c r="IU48" i="42"/>
  <c r="IU50" i="42" s="1"/>
  <c r="IJ264" i="9" s="1"/>
  <c r="KQ48" i="42"/>
  <c r="KQ50" i="42" s="1"/>
  <c r="KF264" i="9" s="1"/>
  <c r="LW48" i="42"/>
  <c r="LW50" i="42" s="1"/>
  <c r="LL264" i="9" s="1"/>
  <c r="LL283" i="9" s="1"/>
  <c r="JP48" i="42"/>
  <c r="JP50" i="42" s="1"/>
  <c r="JE264" i="9" s="1"/>
  <c r="HD48" i="42"/>
  <c r="HD50" i="42" s="1"/>
  <c r="GS264" i="9" s="1"/>
  <c r="FE48" i="42"/>
  <c r="FE50" i="42" s="1"/>
  <c r="ET264" i="9" s="1"/>
  <c r="DY48" i="42"/>
  <c r="DY50" i="42" s="1"/>
  <c r="DN264" i="9" s="1"/>
  <c r="CS48" i="42"/>
  <c r="CS50" i="42" s="1"/>
  <c r="CH264" i="9" s="1"/>
  <c r="BM48" i="42"/>
  <c r="BM50" i="42" s="1"/>
  <c r="BB264" i="9" s="1"/>
  <c r="LH48" i="42"/>
  <c r="LH50" i="42" s="1"/>
  <c r="KW264" i="9" s="1"/>
  <c r="KW283" i="9" s="1"/>
  <c r="GJ48" i="42"/>
  <c r="GJ50" i="42" s="1"/>
  <c r="FY264" i="9" s="1"/>
  <c r="DO48" i="42"/>
  <c r="DO50" i="42" s="1"/>
  <c r="DD264" i="9" s="1"/>
  <c r="BC48" i="42"/>
  <c r="BC50" i="42" s="1"/>
  <c r="AR264" i="9" s="1"/>
  <c r="BD48" i="42"/>
  <c r="BD50" i="42" s="1"/>
  <c r="AS264" i="9" s="1"/>
  <c r="CJ48" i="42"/>
  <c r="CJ50" i="42" s="1"/>
  <c r="BY264" i="9" s="1"/>
  <c r="ER48" i="42"/>
  <c r="ER50" i="42" s="1"/>
  <c r="EG264" i="9" s="1"/>
  <c r="IP48" i="42"/>
  <c r="IP50" i="42" s="1"/>
  <c r="IE264" i="9" s="1"/>
  <c r="GM48" i="42"/>
  <c r="GM50" i="42" s="1"/>
  <c r="GB264" i="9" s="1"/>
  <c r="IY48" i="42"/>
  <c r="IY50" i="42" s="1"/>
  <c r="IN264" i="9" s="1"/>
  <c r="LK48" i="42"/>
  <c r="LK50" i="42" s="1"/>
  <c r="KZ264" i="9" s="1"/>
  <c r="KZ283" i="9" s="1"/>
  <c r="DN48" i="42"/>
  <c r="DN50" i="42" s="1"/>
  <c r="DC264" i="9" s="1"/>
  <c r="ET48" i="42"/>
  <c r="ET50" i="42" s="1"/>
  <c r="EI264" i="9" s="1"/>
  <c r="GH48" i="42"/>
  <c r="GH50" i="42" s="1"/>
  <c r="FW264" i="9" s="1"/>
  <c r="IT48" i="42"/>
  <c r="IT50" i="42" s="1"/>
  <c r="II264" i="9" s="1"/>
  <c r="LF48" i="42"/>
  <c r="LF50" i="42" s="1"/>
  <c r="KU264" i="9" s="1"/>
  <c r="KU283" i="9" s="1"/>
  <c r="GO48" i="42"/>
  <c r="GO50" i="42" s="1"/>
  <c r="GD264" i="9" s="1"/>
  <c r="HU48" i="42"/>
  <c r="HU50" i="42" s="1"/>
  <c r="HJ264" i="9" s="1"/>
  <c r="JA48" i="42"/>
  <c r="JA50" i="42" s="1"/>
  <c r="IP264" i="9" s="1"/>
  <c r="KG48" i="42"/>
  <c r="KG50" i="42" s="1"/>
  <c r="JV264" i="9" s="1"/>
  <c r="LM48" i="42"/>
  <c r="LM50" i="42" s="1"/>
  <c r="LB264" i="9" s="1"/>
  <c r="LB283" i="9" s="1"/>
  <c r="HL48" i="42"/>
  <c r="HL50" i="42" s="1"/>
  <c r="HA264" i="9" s="1"/>
  <c r="EC48" i="42"/>
  <c r="EC50" i="42" s="1"/>
  <c r="DR264" i="9" s="1"/>
  <c r="BQ48" i="42"/>
  <c r="BQ50" i="42" s="1"/>
  <c r="BF264" i="9" s="1"/>
  <c r="JT48" i="42"/>
  <c r="JT50" i="42" s="1"/>
  <c r="JI264" i="9" s="1"/>
  <c r="FG48" i="42"/>
  <c r="FG50" i="42" s="1"/>
  <c r="EV264" i="9" s="1"/>
  <c r="CU48" i="42"/>
  <c r="CU50" i="42" s="1"/>
  <c r="CJ264" i="9" s="1"/>
  <c r="JH48" i="42"/>
  <c r="JH50" i="42" s="1"/>
  <c r="IW264" i="9" s="1"/>
  <c r="FA48" i="42"/>
  <c r="FA50" i="42" s="1"/>
  <c r="EP264" i="9" s="1"/>
  <c r="CO48" i="42"/>
  <c r="CO50" i="42" s="1"/>
  <c r="CD264" i="9" s="1"/>
  <c r="LP48" i="42"/>
  <c r="LP50" i="42" s="1"/>
  <c r="LE264" i="9" s="1"/>
  <c r="LE283" i="9" s="1"/>
  <c r="IR48" i="42"/>
  <c r="IR50" i="42" s="1"/>
  <c r="IG264" i="9" s="1"/>
  <c r="CG48" i="42"/>
  <c r="CG50" i="42" s="1"/>
  <c r="BV264" i="9" s="1"/>
  <c r="GB48" i="42"/>
  <c r="GB50" i="42" s="1"/>
  <c r="FQ264" i="9" s="1"/>
  <c r="AY48" i="42"/>
  <c r="AY50" i="42" s="1"/>
  <c r="AN264" i="9" s="1"/>
  <c r="FQ48" i="42"/>
  <c r="FQ50" i="42" s="1"/>
  <c r="FF264" i="9" s="1"/>
  <c r="AS48" i="42"/>
  <c r="AS50" i="42" s="1"/>
  <c r="AH264" i="9" s="1"/>
  <c r="EI48" i="42"/>
  <c r="EI50" i="42" s="1"/>
  <c r="DX264" i="9" s="1"/>
  <c r="AT48" i="42"/>
  <c r="AT50" i="42" s="1"/>
  <c r="AI264" i="9" s="1"/>
  <c r="BZ48" i="42"/>
  <c r="BZ50" i="42" s="1"/>
  <c r="BO264" i="9" s="1"/>
  <c r="DX48" i="42"/>
  <c r="DX50" i="42" s="1"/>
  <c r="DM264" i="9" s="1"/>
  <c r="HB48" i="42"/>
  <c r="HB50" i="42" s="1"/>
  <c r="GQ264" i="9" s="1"/>
  <c r="FS48" i="42"/>
  <c r="FS50" i="42" s="1"/>
  <c r="FH264" i="9" s="1"/>
  <c r="IE48" i="42"/>
  <c r="IE50" i="42" s="1"/>
  <c r="HT264" i="9" s="1"/>
  <c r="LD48" i="42"/>
  <c r="LD50" i="42" s="1"/>
  <c r="KS264" i="9" s="1"/>
  <c r="KS283" i="9" s="1"/>
  <c r="DM48" i="42"/>
  <c r="DM50" i="42" s="1"/>
  <c r="DB264" i="9" s="1"/>
  <c r="IN48" i="42"/>
  <c r="IN50" i="42" s="1"/>
  <c r="IC264" i="9" s="1"/>
  <c r="CE48" i="42"/>
  <c r="CE50" i="42" s="1"/>
  <c r="BT264" i="9" s="1"/>
  <c r="IB48" i="42"/>
  <c r="IB50" i="42" s="1"/>
  <c r="HQ264" i="9" s="1"/>
  <c r="BY48" i="42"/>
  <c r="BY50" i="42" s="1"/>
  <c r="BN264" i="9" s="1"/>
  <c r="FO48" i="42"/>
  <c r="FO50" i="42" s="1"/>
  <c r="FD264" i="9" s="1"/>
  <c r="AQ48" i="42"/>
  <c r="AQ50" i="42" s="1"/>
  <c r="BR48" i="42"/>
  <c r="BR50" i="42" s="1"/>
  <c r="BG264" i="9" s="1"/>
  <c r="DH48" i="42"/>
  <c r="DH50" i="42" s="1"/>
  <c r="CW264" i="9" s="1"/>
  <c r="FV48" i="42"/>
  <c r="FV50" i="42" s="1"/>
  <c r="FK264" i="9" s="1"/>
  <c r="KT48" i="42"/>
  <c r="KT50" i="42" s="1"/>
  <c r="KI264" i="9" s="1"/>
  <c r="HO48" i="42"/>
  <c r="HO50" i="42" s="1"/>
  <c r="HD264" i="9" s="1"/>
  <c r="KA48" i="42"/>
  <c r="KA50" i="42" s="1"/>
  <c r="JP264" i="9" s="1"/>
  <c r="LG48" i="42"/>
  <c r="LG50" i="42" s="1"/>
  <c r="KV264" i="9" s="1"/>
  <c r="KV283" i="9" s="1"/>
  <c r="KV48" i="42"/>
  <c r="KV50" i="42" s="1"/>
  <c r="KK264" i="9" s="1"/>
  <c r="IJ48" i="42"/>
  <c r="IJ50" i="42" s="1"/>
  <c r="HY264" i="9" s="1"/>
  <c r="FX48" i="42"/>
  <c r="FX50" i="42" s="1"/>
  <c r="FM264" i="9" s="1"/>
  <c r="EO48" i="42"/>
  <c r="EO50" i="42" s="1"/>
  <c r="ED264" i="9" s="1"/>
  <c r="DI48" i="42"/>
  <c r="DI50" i="42" s="1"/>
  <c r="CX264" i="9" s="1"/>
  <c r="CC48" i="42"/>
  <c r="CC50" i="42" s="1"/>
  <c r="BR264" i="9" s="1"/>
  <c r="AW48" i="42"/>
  <c r="AW50" i="42" s="1"/>
  <c r="AL264" i="9" s="1"/>
  <c r="IV48" i="42"/>
  <c r="IV50" i="42" s="1"/>
  <c r="IK264" i="9" s="1"/>
  <c r="EU48" i="42"/>
  <c r="EU50" i="42" s="1"/>
  <c r="EJ264" i="9" s="1"/>
  <c r="CI48" i="42"/>
  <c r="CI50" i="42" s="1"/>
  <c r="BX264" i="9" s="1"/>
  <c r="AN48" i="42"/>
  <c r="AN50" i="42" s="1"/>
  <c r="BT48" i="42"/>
  <c r="BT50" i="42" s="1"/>
  <c r="BI264" i="9" s="1"/>
  <c r="DL48" i="42"/>
  <c r="DL50" i="42" s="1"/>
  <c r="DA264" i="9" s="1"/>
  <c r="GD48" i="42"/>
  <c r="GD50" i="42" s="1"/>
  <c r="FS264" i="9" s="1"/>
  <c r="LB48" i="42"/>
  <c r="LB50" i="42" s="1"/>
  <c r="KQ264" i="9" s="1"/>
  <c r="KQ283" i="9" s="1"/>
  <c r="HS48" i="42"/>
  <c r="HS50" i="42" s="1"/>
  <c r="HH264" i="9" s="1"/>
  <c r="KE48" i="42"/>
  <c r="KE50" i="42" s="1"/>
  <c r="JT264" i="9" s="1"/>
  <c r="CX48" i="42"/>
  <c r="CX50" i="42" s="1"/>
  <c r="CM264" i="9" s="1"/>
  <c r="ED48" i="42"/>
  <c r="ED50" i="42" s="1"/>
  <c r="DS264" i="9" s="1"/>
  <c r="FJ48" i="42"/>
  <c r="FJ50" i="42" s="1"/>
  <c r="EY264" i="9" s="1"/>
  <c r="HN48" i="42"/>
  <c r="HN50" i="42" s="1"/>
  <c r="HC264" i="9" s="1"/>
  <c r="JZ48" i="42"/>
  <c r="JZ50" i="42" s="1"/>
  <c r="JO264" i="9" s="1"/>
  <c r="FY48" i="42"/>
  <c r="FY50" i="42" s="1"/>
  <c r="FN264" i="9" s="1"/>
  <c r="HE48" i="42"/>
  <c r="HE50" i="42" s="1"/>
  <c r="GT264" i="9" s="1"/>
  <c r="IK48" i="42"/>
  <c r="IK50" i="42" s="1"/>
  <c r="HZ264" i="9" s="1"/>
  <c r="JQ48" i="42"/>
  <c r="JQ50" i="42" s="1"/>
  <c r="JF264" i="9" s="1"/>
  <c r="KW48" i="42"/>
  <c r="KW50" i="42" s="1"/>
  <c r="KL264" i="9" s="1"/>
  <c r="JX48" i="42"/>
  <c r="JX50" i="42" s="1"/>
  <c r="JM264" i="9" s="1"/>
  <c r="FI48" i="42"/>
  <c r="FI50" i="42" s="1"/>
  <c r="EX264" i="9" s="1"/>
  <c r="CW48" i="42"/>
  <c r="CW50" i="42" s="1"/>
  <c r="CL264" i="9" s="1"/>
  <c r="HH48" i="42"/>
  <c r="HH50" i="42" s="1"/>
  <c r="GW264" i="9" s="1"/>
  <c r="EA48" i="42"/>
  <c r="EA50" i="42" s="1"/>
  <c r="DP264" i="9" s="1"/>
  <c r="BO48" i="42"/>
  <c r="BO50" i="42" s="1"/>
  <c r="BD264" i="9" s="1"/>
  <c r="LT48" i="42"/>
  <c r="LT50" i="42" s="1"/>
  <c r="LI264" i="9" s="1"/>
  <c r="LI283" i="9" s="1"/>
  <c r="GV48" i="42"/>
  <c r="GV50" i="42" s="1"/>
  <c r="GK264" i="9" s="1"/>
  <c r="DU48" i="42"/>
  <c r="DU50" i="42" s="1"/>
  <c r="DJ264" i="9" s="1"/>
  <c r="BI48" i="42"/>
  <c r="BI50" i="42" s="1"/>
  <c r="AX264" i="9" s="1"/>
  <c r="JD48" i="42"/>
  <c r="JD50" i="42" s="1"/>
  <c r="IS264" i="9" s="1"/>
  <c r="GR48" i="42"/>
  <c r="GR50" i="42" s="1"/>
  <c r="GG264" i="9" s="1"/>
  <c r="DS48" i="42"/>
  <c r="DS50" i="42" s="1"/>
  <c r="DH264" i="9" s="1"/>
  <c r="BG48" i="42"/>
  <c r="BG50" i="42" s="1"/>
  <c r="AV264" i="9" s="1"/>
  <c r="AX48" i="42"/>
  <c r="AX50" i="42" s="1"/>
  <c r="AM264" i="9" s="1"/>
  <c r="BN48" i="42"/>
  <c r="BN50" i="42" s="1"/>
  <c r="BC264" i="9" s="1"/>
  <c r="CD48" i="42"/>
  <c r="CD50" i="42" s="1"/>
  <c r="BS264" i="9" s="1"/>
  <c r="CZ48" i="42"/>
  <c r="CZ50" i="42" s="1"/>
  <c r="CO264" i="9" s="1"/>
  <c r="EF48" i="42"/>
  <c r="EF50" i="42" s="1"/>
  <c r="DU264" i="9" s="1"/>
  <c r="FL48" i="42"/>
  <c r="FL50" i="42" s="1"/>
  <c r="FA264" i="9" s="1"/>
  <c r="HR48" i="42"/>
  <c r="HR50" i="42" s="1"/>
  <c r="HG264" i="9" s="1"/>
  <c r="KD48" i="42"/>
  <c r="KD50" i="42" s="1"/>
  <c r="JS264" i="9" s="1"/>
  <c r="GA48" i="42"/>
  <c r="GA50" i="42" s="1"/>
  <c r="FP264" i="9" s="1"/>
  <c r="HG48" i="42"/>
  <c r="HG50" i="42" s="1"/>
  <c r="GV264" i="9" s="1"/>
  <c r="IM48" i="42"/>
  <c r="IM50" i="42" s="1"/>
  <c r="IB264" i="9" s="1"/>
  <c r="JS48" i="42"/>
  <c r="JS50" i="42" s="1"/>
  <c r="JH264" i="9" s="1"/>
  <c r="KY48" i="42"/>
  <c r="KY50" i="42" s="1"/>
  <c r="KN264" i="9" s="1"/>
  <c r="LL48" i="42"/>
  <c r="LL50" i="42" s="1"/>
  <c r="LA264" i="9" s="1"/>
  <c r="LA283" i="9" s="1"/>
  <c r="IZ48" i="42"/>
  <c r="IZ50" i="42" s="1"/>
  <c r="IO264" i="9" s="1"/>
  <c r="GN48" i="42"/>
  <c r="GN50" i="42" s="1"/>
  <c r="GC264" i="9" s="1"/>
  <c r="EW48" i="42"/>
  <c r="EW50" i="42" s="1"/>
  <c r="EL264" i="9" s="1"/>
  <c r="DQ48" i="42"/>
  <c r="DQ50" i="42" s="1"/>
  <c r="DF264" i="9" s="1"/>
  <c r="CK48" i="42"/>
  <c r="CK50" i="42" s="1"/>
  <c r="BZ264" i="9" s="1"/>
  <c r="BE48" i="42"/>
  <c r="BE50" i="42" s="1"/>
  <c r="AT264" i="9" s="1"/>
  <c r="KB48" i="42"/>
  <c r="KB50" i="42" s="1"/>
  <c r="JQ264" i="9" s="1"/>
  <c r="FK48" i="42"/>
  <c r="FK50" i="42" s="1"/>
  <c r="EZ264" i="9" s="1"/>
  <c r="CY48" i="42"/>
  <c r="CY50" i="42" s="1"/>
  <c r="CN264" i="9" s="1"/>
  <c r="AM48" i="42"/>
  <c r="AM50" i="42" s="1"/>
  <c r="BL48" i="42"/>
  <c r="BL50" i="42" s="1"/>
  <c r="BA264" i="9" s="1"/>
  <c r="CV48" i="42"/>
  <c r="CV50" i="42" s="1"/>
  <c r="CK264" i="9" s="1"/>
  <c r="FH48" i="42"/>
  <c r="FH50" i="42" s="1"/>
  <c r="EW264" i="9" s="1"/>
  <c r="JV48" i="42"/>
  <c r="JV50" i="42" s="1"/>
  <c r="JK264" i="9" s="1"/>
  <c r="HC48" i="42"/>
  <c r="HC50" i="42" s="1"/>
  <c r="GR264" i="9" s="1"/>
  <c r="JO48" i="42"/>
  <c r="JO50" i="42" s="1"/>
  <c r="JD264" i="9" s="1"/>
  <c r="CP48" i="42"/>
  <c r="CP50" i="42" s="1"/>
  <c r="CE264" i="9" s="1"/>
  <c r="DV48" i="42"/>
  <c r="DV50" i="42" s="1"/>
  <c r="DK264" i="9" s="1"/>
  <c r="FB48" i="42"/>
  <c r="FB50" i="42" s="1"/>
  <c r="EQ264" i="9" s="1"/>
  <c r="GX48" i="42"/>
  <c r="GX50" i="42" s="1"/>
  <c r="GM264" i="9" s="1"/>
  <c r="JJ48" i="42"/>
  <c r="JJ50" i="42" s="1"/>
  <c r="IY264" i="9" s="1"/>
  <c r="LV48" i="42"/>
  <c r="LV50" i="42" s="1"/>
  <c r="LK264" i="9" s="1"/>
  <c r="LK283" i="9" s="1"/>
  <c r="GW48" i="42"/>
  <c r="GW50" i="42" s="1"/>
  <c r="GL264" i="9" s="1"/>
  <c r="IC48" i="42"/>
  <c r="IC50" i="42" s="1"/>
  <c r="HR264" i="9" s="1"/>
  <c r="JI48" i="42"/>
  <c r="JI50" i="42" s="1"/>
  <c r="IX264" i="9" s="1"/>
  <c r="KO48" i="42"/>
  <c r="KO50" i="42" s="1"/>
  <c r="KD264" i="9" s="1"/>
  <c r="LU48" i="42"/>
  <c r="LU50" i="42" s="1"/>
  <c r="LJ264" i="9" s="1"/>
  <c r="LJ283" i="9" s="1"/>
  <c r="KR48" i="42"/>
  <c r="KR50" i="42" s="1"/>
  <c r="KG264" i="9" s="1"/>
  <c r="IF48" i="42"/>
  <c r="IF50" i="42" s="1"/>
  <c r="HU264" i="9" s="1"/>
  <c r="FT48" i="42"/>
  <c r="FT50" i="42" s="1"/>
  <c r="FI264" i="9" s="1"/>
  <c r="EM48" i="42"/>
  <c r="EM50" i="42" s="1"/>
  <c r="EB264" i="9" s="1"/>
  <c r="DG48" i="42"/>
  <c r="DG50" i="42" s="1"/>
  <c r="CV264" i="9" s="1"/>
  <c r="CA48" i="42"/>
  <c r="CA50" i="42" s="1"/>
  <c r="BP264" i="9" s="1"/>
  <c r="AU48" i="42"/>
  <c r="AU50" i="42" s="1"/>
  <c r="AJ264" i="9" s="1"/>
  <c r="AR48" i="42"/>
  <c r="AR50" i="42" s="1"/>
  <c r="AG264" i="9" s="1"/>
  <c r="BH48" i="42"/>
  <c r="BH50" i="42" s="1"/>
  <c r="AW264" i="9" s="1"/>
  <c r="BX48" i="42"/>
  <c r="BX50" i="42" s="1"/>
  <c r="BM264" i="9" s="1"/>
  <c r="CN48" i="42"/>
  <c r="CN50" i="42" s="1"/>
  <c r="CC264" i="9" s="1"/>
  <c r="DT48" i="42"/>
  <c r="DT50" i="42" s="1"/>
  <c r="DI264" i="9" s="1"/>
  <c r="EZ48" i="42"/>
  <c r="EZ50" i="42" s="1"/>
  <c r="EO264" i="9" s="1"/>
  <c r="GT48" i="42"/>
  <c r="GT50" i="42" s="1"/>
  <c r="GI264" i="9" s="1"/>
  <c r="JF48" i="42"/>
  <c r="JF50" i="42" s="1"/>
  <c r="IU264" i="9" s="1"/>
  <c r="LR48" i="42"/>
  <c r="LR50" i="42" s="1"/>
  <c r="LG264" i="9" s="1"/>
  <c r="LG283" i="9" s="1"/>
  <c r="GU48" i="42"/>
  <c r="GU50" i="42" s="1"/>
  <c r="GJ264" i="9" s="1"/>
  <c r="IA48" i="42"/>
  <c r="IA50" i="42" s="1"/>
  <c r="HP264" i="9" s="1"/>
  <c r="JG48" i="42"/>
  <c r="JG50" i="42" s="1"/>
  <c r="IV264" i="9" s="1"/>
  <c r="KM48" i="42"/>
  <c r="KM50" i="42" s="1"/>
  <c r="KB264" i="9" s="1"/>
  <c r="LS48" i="42"/>
  <c r="LS50" i="42" s="1"/>
  <c r="LH264" i="9" s="1"/>
  <c r="LH283" i="9" s="1"/>
  <c r="DB48" i="42"/>
  <c r="DB50" i="42" s="1"/>
  <c r="CQ264" i="9" s="1"/>
  <c r="DR48" i="42"/>
  <c r="DR50" i="42" s="1"/>
  <c r="DG264" i="9" s="1"/>
  <c r="EH48" i="42"/>
  <c r="EH50" i="42" s="1"/>
  <c r="DW264" i="9" s="1"/>
  <c r="EX48" i="42"/>
  <c r="EX50" i="42" s="1"/>
  <c r="EM264" i="9" s="1"/>
  <c r="FN48" i="42"/>
  <c r="FN50" i="42" s="1"/>
  <c r="FC264" i="9" s="1"/>
  <c r="GP48" i="42"/>
  <c r="GP50" i="42" s="1"/>
  <c r="GE264" i="9" s="1"/>
  <c r="HV48" i="42"/>
  <c r="HV50" i="42" s="1"/>
  <c r="HK264" i="9" s="1"/>
  <c r="JB48" i="42"/>
  <c r="JB50" i="42" s="1"/>
  <c r="IQ264" i="9" s="1"/>
  <c r="KH48" i="42"/>
  <c r="KH50" i="42" s="1"/>
  <c r="JW264" i="9" s="1"/>
  <c r="LN48" i="42"/>
  <c r="LN50" i="42" s="1"/>
  <c r="LC264" i="9" s="1"/>
  <c r="LC283" i="9" s="1"/>
  <c r="GC48" i="42"/>
  <c r="GC50" i="42" s="1"/>
  <c r="FR264" i="9" s="1"/>
  <c r="GS48" i="42"/>
  <c r="GS50" i="42" s="1"/>
  <c r="GH264" i="9" s="1"/>
  <c r="HI48" i="42"/>
  <c r="HI50" i="42" s="1"/>
  <c r="GX264" i="9" s="1"/>
  <c r="HY48" i="42"/>
  <c r="HY50" i="42" s="1"/>
  <c r="HN264" i="9" s="1"/>
  <c r="IO48" i="42"/>
  <c r="IO50" i="42" s="1"/>
  <c r="ID264" i="9" s="1"/>
  <c r="JE48" i="42"/>
  <c r="JE50" i="42" s="1"/>
  <c r="IT264" i="9" s="1"/>
  <c r="JU48" i="42"/>
  <c r="JU50" i="42" s="1"/>
  <c r="JJ264" i="9" s="1"/>
  <c r="KK48" i="42"/>
  <c r="KK50" i="42" s="1"/>
  <c r="JZ264" i="9" s="1"/>
  <c r="LA48" i="42"/>
  <c r="LA50" i="42" s="1"/>
  <c r="KP264" i="9" s="1"/>
  <c r="LQ48" i="42"/>
  <c r="LQ50" i="42" s="1"/>
  <c r="LF264" i="9" s="1"/>
  <c r="LF283" i="9" s="1"/>
  <c r="EY48" i="42"/>
  <c r="EY50" i="42" s="1"/>
  <c r="EN264" i="9" s="1"/>
  <c r="CM48" i="42"/>
  <c r="CM50" i="42" s="1"/>
  <c r="CB264" i="9" s="1"/>
  <c r="AL48" i="42"/>
  <c r="AL50" i="42" s="1"/>
  <c r="BF48" i="42"/>
  <c r="BF50" i="42" s="1"/>
  <c r="AU264" i="9" s="1"/>
  <c r="BV48" i="42"/>
  <c r="BV50" i="42" s="1"/>
  <c r="BK264" i="9" s="1"/>
  <c r="CL48" i="42"/>
  <c r="CL50" i="42" s="1"/>
  <c r="CA264" i="9" s="1"/>
  <c r="DP48" i="42"/>
  <c r="DP50" i="42" s="1"/>
  <c r="DE264" i="9" s="1"/>
  <c r="EV48" i="42"/>
  <c r="EV50" i="42" s="1"/>
  <c r="EK264" i="9" s="1"/>
  <c r="GL48" i="42"/>
  <c r="GL50" i="42" s="1"/>
  <c r="GA264" i="9" s="1"/>
  <c r="IX48" i="42"/>
  <c r="IX50" i="42" s="1"/>
  <c r="IM264" i="9" s="1"/>
  <c r="LJ48" i="42"/>
  <c r="LJ50" i="42" s="1"/>
  <c r="KY264" i="9" s="1"/>
  <c r="KY283" i="9" s="1"/>
  <c r="GQ48" i="42"/>
  <c r="GQ50" i="42" s="1"/>
  <c r="GF264" i="9" s="1"/>
  <c r="HW48" i="42"/>
  <c r="HW50" i="42" s="1"/>
  <c r="HL264" i="9" s="1"/>
  <c r="JC48" i="42"/>
  <c r="JC50" i="42" s="1"/>
  <c r="IR264" i="9" s="1"/>
  <c r="KI48" i="42"/>
  <c r="KI50" i="42" s="1"/>
  <c r="JX264" i="9" s="1"/>
  <c r="LO48" i="42"/>
  <c r="LO50" i="42" s="1"/>
  <c r="LD264" i="9" s="1"/>
  <c r="LD283" i="9" s="1"/>
  <c r="KF48" i="42"/>
  <c r="KF50" i="42" s="1"/>
  <c r="JU264" i="9" s="1"/>
  <c r="HT48" i="42"/>
  <c r="HT50" i="42" s="1"/>
  <c r="HI264" i="9" s="1"/>
  <c r="FM48" i="42"/>
  <c r="FM50" i="42" s="1"/>
  <c r="FB264" i="9" s="1"/>
  <c r="EG48" i="42"/>
  <c r="EG50" i="42" s="1"/>
  <c r="DV264" i="9" s="1"/>
  <c r="DA48" i="42"/>
  <c r="DA50" i="42" s="1"/>
  <c r="CP264" i="9" s="1"/>
  <c r="BU48" i="42"/>
  <c r="BU50" i="42" s="1"/>
  <c r="BJ264" i="9" s="1"/>
  <c r="AO48" i="42"/>
  <c r="AO50" i="42" s="1"/>
  <c r="HP48" i="42"/>
  <c r="HP50" i="42" s="1"/>
  <c r="HE264" i="9" s="1"/>
  <c r="EE48" i="42"/>
  <c r="EE50" i="42" s="1"/>
  <c r="DT264" i="9" s="1"/>
  <c r="BS48" i="42"/>
  <c r="BS50" i="42" s="1"/>
  <c r="BH264" i="9" s="1"/>
  <c r="AV48" i="42"/>
  <c r="AV50" i="42" s="1"/>
  <c r="AK264" i="9" s="1"/>
  <c r="CB48" i="42"/>
  <c r="CB50" i="42" s="1"/>
  <c r="BQ264" i="9" s="1"/>
  <c r="EB48" i="42"/>
  <c r="EB50" i="42" s="1"/>
  <c r="DQ264" i="9" s="1"/>
  <c r="HJ48" i="42"/>
  <c r="HJ50" i="42" s="1"/>
  <c r="GY264" i="9" s="1"/>
  <c r="FW48" i="42"/>
  <c r="FW50" i="42" s="1"/>
  <c r="FL264" i="9" s="1"/>
  <c r="II48" i="42"/>
  <c r="II50" i="42" s="1"/>
  <c r="HX264" i="9" s="1"/>
  <c r="KU48" i="42"/>
  <c r="KU50" i="42" s="1"/>
  <c r="KJ264" i="9" s="1"/>
  <c r="DF48" i="42"/>
  <c r="DF50" i="42" s="1"/>
  <c r="CU264" i="9" s="1"/>
  <c r="EL48" i="42"/>
  <c r="EL50" i="42" s="1"/>
  <c r="EA264" i="9" s="1"/>
  <c r="FR48" i="42"/>
  <c r="FR50" i="42" s="1"/>
  <c r="FG264" i="9" s="1"/>
  <c r="ID48" i="42"/>
  <c r="ID50" i="42" s="1"/>
  <c r="HS264" i="9" s="1"/>
  <c r="KP48" i="42"/>
  <c r="KP50" i="42" s="1"/>
  <c r="KE264" i="9" s="1"/>
  <c r="GG48" i="42"/>
  <c r="GG50" i="42" s="1"/>
  <c r="FV264" i="9" s="1"/>
  <c r="HM48" i="42"/>
  <c r="HM50" i="42" s="1"/>
  <c r="HB264" i="9" s="1"/>
  <c r="IS48" i="42"/>
  <c r="IS50" i="42" s="1"/>
  <c r="IH264" i="9" s="1"/>
  <c r="JY48" i="42"/>
  <c r="JY50" i="42" s="1"/>
  <c r="JN264" i="9" s="1"/>
  <c r="LE48" i="42"/>
  <c r="LE50" i="42" s="1"/>
  <c r="KT264" i="9" s="1"/>
  <c r="KT283" i="9" s="1"/>
  <c r="LX48" i="42"/>
  <c r="LX50" i="42" s="1"/>
  <c r="LM264" i="9" s="1"/>
  <c r="LM283" i="9" s="1"/>
  <c r="JL48" i="42"/>
  <c r="JL50" i="42" s="1"/>
  <c r="JA264" i="9" s="1"/>
  <c r="GZ48" i="42"/>
  <c r="GZ50" i="42" s="1"/>
  <c r="GO264" i="9" s="1"/>
  <c r="FC48" i="42"/>
  <c r="FC50" i="42" s="1"/>
  <c r="ER264" i="9" s="1"/>
  <c r="DW48" i="42"/>
  <c r="DW50" i="42" s="1"/>
  <c r="DL264" i="9" s="1"/>
  <c r="CQ48" i="42"/>
  <c r="CQ50" i="42" s="1"/>
  <c r="CF264" i="9" s="1"/>
  <c r="BK48" i="42"/>
  <c r="BK50" i="42" s="1"/>
  <c r="AZ264" i="9" s="1"/>
  <c r="AZ48" i="42"/>
  <c r="AZ50" i="42" s="1"/>
  <c r="AO264" i="9" s="1"/>
  <c r="BP48" i="42"/>
  <c r="BP50" i="42" s="1"/>
  <c r="BE264" i="9" s="1"/>
  <c r="CF48" i="42"/>
  <c r="CF50" i="42" s="1"/>
  <c r="BU264" i="9" s="1"/>
  <c r="DD48" i="42"/>
  <c r="DD50" i="42" s="1"/>
  <c r="CS264" i="9" s="1"/>
  <c r="EJ48" i="42"/>
  <c r="EJ50" i="42" s="1"/>
  <c r="DY264" i="9" s="1"/>
  <c r="FP48" i="42"/>
  <c r="FP50" i="42" s="1"/>
  <c r="FE264" i="9" s="1"/>
  <c r="HZ48" i="42"/>
  <c r="HZ50" i="42" s="1"/>
  <c r="HO264" i="9" s="1"/>
  <c r="KL48" i="42"/>
  <c r="KL50" i="42" s="1"/>
  <c r="KA264" i="9" s="1"/>
  <c r="GE48" i="42"/>
  <c r="GE50" i="42" s="1"/>
  <c r="FT264" i="9" s="1"/>
  <c r="HK48" i="42"/>
  <c r="HK50" i="42" s="1"/>
  <c r="GZ264" i="9" s="1"/>
  <c r="IQ48" i="42"/>
  <c r="IQ50" i="42" s="1"/>
  <c r="IF264" i="9" s="1"/>
  <c r="JW48" i="42"/>
  <c r="JW50" i="42" s="1"/>
  <c r="JL264" i="9" s="1"/>
  <c r="LC48" i="42"/>
  <c r="LC50" i="42" s="1"/>
  <c r="KR264" i="9" s="1"/>
  <c r="KR283" i="9" s="1"/>
  <c r="CT48" i="42"/>
  <c r="CT50" i="42" s="1"/>
  <c r="CI264" i="9" s="1"/>
  <c r="DJ48" i="42"/>
  <c r="DJ50" i="42" s="1"/>
  <c r="CY264" i="9" s="1"/>
  <c r="DZ48" i="42"/>
  <c r="DZ50" i="42" s="1"/>
  <c r="DO264" i="9" s="1"/>
  <c r="EP48" i="42"/>
  <c r="EP50" i="42" s="1"/>
  <c r="EE264" i="9" s="1"/>
  <c r="FF48" i="42"/>
  <c r="FF50" i="42" s="1"/>
  <c r="EU264" i="9" s="1"/>
  <c r="FZ48" i="42"/>
  <c r="FZ50" i="42" s="1"/>
  <c r="FO264" i="9" s="1"/>
  <c r="HF48" i="42"/>
  <c r="HF50" i="42" s="1"/>
  <c r="GU264" i="9" s="1"/>
  <c r="IL48" i="42"/>
  <c r="IL50" i="42" s="1"/>
  <c r="IA264" i="9" s="1"/>
  <c r="JR48" i="42"/>
  <c r="JR50" i="42" s="1"/>
  <c r="JG264" i="9" s="1"/>
  <c r="KX48" i="42"/>
  <c r="KX50" i="42" s="1"/>
  <c r="KM264" i="9" s="1"/>
  <c r="FU48" i="42"/>
  <c r="FU50" i="42" s="1"/>
  <c r="FJ264" i="9" s="1"/>
  <c r="GK48" i="42"/>
  <c r="GK50" i="42" s="1"/>
  <c r="FZ264" i="9" s="1"/>
  <c r="HA48" i="42"/>
  <c r="HA50" i="42" s="1"/>
  <c r="GP264" i="9" s="1"/>
  <c r="HQ48" i="42"/>
  <c r="HQ50" i="42" s="1"/>
  <c r="HF264" i="9" s="1"/>
  <c r="IG48" i="42"/>
  <c r="IG50" i="42" s="1"/>
  <c r="HV264" i="9" s="1"/>
  <c r="IW48" i="42"/>
  <c r="IW50" i="42" s="1"/>
  <c r="IL264" i="9" s="1"/>
  <c r="JM48" i="42"/>
  <c r="JM50" i="42" s="1"/>
  <c r="JB264" i="9" s="1"/>
  <c r="KC48" i="42"/>
  <c r="KC50" i="42" s="1"/>
  <c r="JR264" i="9" s="1"/>
  <c r="KS48" i="42"/>
  <c r="KS50" i="42" s="1"/>
  <c r="KH264" i="9" s="1"/>
  <c r="LI48" i="42"/>
  <c r="LI50" i="42" s="1"/>
  <c r="KX264" i="9" s="1"/>
  <c r="KX283" i="9" s="1"/>
  <c r="LY48" i="42"/>
  <c r="LY50" i="42" s="1"/>
  <c r="LN264" i="9" s="1"/>
  <c r="LN283" i="9" s="1"/>
  <c r="MA48" i="42"/>
  <c r="MA50" i="42" s="1"/>
  <c r="LP264" i="9" s="1"/>
  <c r="LP283" i="9" s="1"/>
  <c r="MC48" i="42"/>
  <c r="MC50" i="42" s="1"/>
  <c r="LR264" i="9" s="1"/>
  <c r="LR283" i="9" s="1"/>
  <c r="ME48" i="42"/>
  <c r="ME50" i="42" s="1"/>
  <c r="LT264" i="9" s="1"/>
  <c r="LT283" i="9" s="1"/>
  <c r="MG48" i="42"/>
  <c r="MG50" i="42" s="1"/>
  <c r="MI48" i="42"/>
  <c r="MI50" i="42" s="1"/>
  <c r="MK48" i="42"/>
  <c r="MK50" i="42" s="1"/>
  <c r="MM48" i="42"/>
  <c r="MM50" i="42" s="1"/>
  <c r="MO48" i="42"/>
  <c r="MO50" i="42" s="1"/>
  <c r="MQ48" i="42"/>
  <c r="MQ50" i="42" s="1"/>
  <c r="MS48" i="42"/>
  <c r="MS50" i="42" s="1"/>
  <c r="MU48" i="42"/>
  <c r="MU50" i="42" s="1"/>
  <c r="MW48" i="42"/>
  <c r="MW50" i="42" s="1"/>
  <c r="MY48" i="42"/>
  <c r="MY50" i="42" s="1"/>
  <c r="NA48" i="42"/>
  <c r="NA50" i="42" s="1"/>
  <c r="NC48" i="42"/>
  <c r="NC50" i="42" s="1"/>
  <c r="NE48" i="42"/>
  <c r="NE50" i="42" s="1"/>
  <c r="NG48" i="42"/>
  <c r="NG50" i="42" s="1"/>
  <c r="NI48" i="42"/>
  <c r="NI50" i="42" s="1"/>
  <c r="NK48" i="42"/>
  <c r="NK50" i="42" s="1"/>
  <c r="NM48" i="42"/>
  <c r="NM50" i="42" s="1"/>
  <c r="NO48" i="42"/>
  <c r="NO50" i="42" s="1"/>
  <c r="NQ48" i="42"/>
  <c r="NQ50" i="42" s="1"/>
  <c r="NS48" i="42"/>
  <c r="NS50" i="42" s="1"/>
  <c r="NU48" i="42"/>
  <c r="NU50" i="42" s="1"/>
  <c r="NW48" i="42"/>
  <c r="NW50" i="42" s="1"/>
  <c r="NZ48" i="42"/>
  <c r="NZ50" i="42" s="1"/>
  <c r="OB48" i="42"/>
  <c r="OB50" i="42" s="1"/>
  <c r="OD48" i="42"/>
  <c r="OD50" i="42" s="1"/>
  <c r="OF48" i="42"/>
  <c r="OF50" i="42" s="1"/>
  <c r="LZ48" i="42"/>
  <c r="LZ50" i="42" s="1"/>
  <c r="LO264" i="9" s="1"/>
  <c r="LO283" i="9" s="1"/>
  <c r="MB48" i="42"/>
  <c r="MB50" i="42" s="1"/>
  <c r="LQ264" i="9" s="1"/>
  <c r="LQ283" i="9" s="1"/>
  <c r="MD48" i="42"/>
  <c r="MD50" i="42" s="1"/>
  <c r="LS264" i="9" s="1"/>
  <c r="LS283" i="9" s="1"/>
  <c r="MF48" i="42"/>
  <c r="MF50" i="42" s="1"/>
  <c r="MH48" i="42"/>
  <c r="MH50" i="42" s="1"/>
  <c r="MJ48" i="42"/>
  <c r="MJ50" i="42" s="1"/>
  <c r="ML48" i="42"/>
  <c r="ML50" i="42" s="1"/>
  <c r="MN48" i="42"/>
  <c r="MN50" i="42" s="1"/>
  <c r="MP48" i="42"/>
  <c r="MP50" i="42" s="1"/>
  <c r="MR48" i="42"/>
  <c r="MR50" i="42" s="1"/>
  <c r="MT48" i="42"/>
  <c r="MT50" i="42" s="1"/>
  <c r="MV48" i="42"/>
  <c r="MV50" i="42" s="1"/>
  <c r="MX48" i="42"/>
  <c r="MX50" i="42" s="1"/>
  <c r="MZ48" i="42"/>
  <c r="MZ50" i="42" s="1"/>
  <c r="NB48" i="42"/>
  <c r="NB50" i="42" s="1"/>
  <c r="ND48" i="42"/>
  <c r="ND50" i="42" s="1"/>
  <c r="NF48" i="42"/>
  <c r="NF50" i="42" s="1"/>
  <c r="NH48" i="42"/>
  <c r="NH50" i="42" s="1"/>
  <c r="NJ48" i="42"/>
  <c r="NJ50" i="42" s="1"/>
  <c r="NL48" i="42"/>
  <c r="NL50" i="42" s="1"/>
  <c r="NN48" i="42"/>
  <c r="NN50" i="42" s="1"/>
  <c r="NP48" i="42"/>
  <c r="NP50" i="42" s="1"/>
  <c r="NR48" i="42"/>
  <c r="NR50" i="42" s="1"/>
  <c r="NT48" i="42"/>
  <c r="NT50" i="42" s="1"/>
  <c r="NV48" i="42"/>
  <c r="NV50" i="42" s="1"/>
  <c r="NX48" i="42"/>
  <c r="NX50" i="42" s="1"/>
  <c r="NY48" i="42"/>
  <c r="NY50" i="42" s="1"/>
  <c r="OA48" i="42"/>
  <c r="OA50" i="42" s="1"/>
  <c r="OC48" i="42"/>
  <c r="OC50" i="42" s="1"/>
  <c r="OE48" i="42"/>
  <c r="OE50" i="42" s="1"/>
  <c r="OG48" i="42"/>
  <c r="OG50" i="42" s="1"/>
  <c r="OH48" i="42"/>
  <c r="OH50" i="42" s="1"/>
  <c r="OI48" i="42"/>
  <c r="OI50" i="42" s="1"/>
  <c r="OJ48" i="42"/>
  <c r="OJ50" i="42" s="1"/>
  <c r="OK48" i="42"/>
  <c r="OK50" i="42" s="1"/>
  <c r="OL48" i="42"/>
  <c r="OL50" i="42" s="1"/>
  <c r="OM48" i="42"/>
  <c r="OM50" i="42" s="1"/>
  <c r="B40" i="43"/>
  <c r="C40" i="43" s="1"/>
  <c r="P50" i="42"/>
  <c r="B38" i="43" s="1"/>
  <c r="C38" i="43" s="1"/>
  <c r="H264" i="9" l="1"/>
  <c r="KP283" i="9"/>
  <c r="JZ283" i="9"/>
  <c r="JJ283" i="9"/>
  <c r="IT283" i="9"/>
  <c r="ID283" i="9"/>
  <c r="HN283" i="9"/>
  <c r="GX283" i="9"/>
  <c r="GH283" i="9"/>
  <c r="FR283" i="9"/>
  <c r="FB283" i="9"/>
  <c r="EL283" i="9"/>
  <c r="JO283" i="9"/>
  <c r="II283" i="9"/>
  <c r="HC283" i="9"/>
  <c r="FW283" i="9"/>
  <c r="EQ283" i="9"/>
  <c r="DW283" i="9"/>
  <c r="DG283" i="9"/>
  <c r="CQ283" i="9"/>
  <c r="CA283" i="9"/>
  <c r="BK283" i="9"/>
  <c r="JT283" i="9"/>
  <c r="IN283" i="9"/>
  <c r="HH283" i="9"/>
  <c r="GB283" i="9"/>
  <c r="EV283" i="9"/>
  <c r="JC283" i="9"/>
  <c r="GQ283" i="9"/>
  <c r="EG283" i="9"/>
  <c r="DA283" i="9"/>
  <c r="BU283" i="9"/>
  <c r="AW283" i="9"/>
  <c r="AG283" i="9"/>
  <c r="Q283" i="9"/>
  <c r="AB283" i="9"/>
  <c r="BH283" i="9"/>
  <c r="CN283" i="9"/>
  <c r="DT283" i="9"/>
  <c r="FQ283" i="9"/>
  <c r="IC283" i="9"/>
  <c r="KO283" i="9"/>
  <c r="JV283" i="9"/>
  <c r="IP283" i="9"/>
  <c r="HJ283" i="9"/>
  <c r="GD283" i="9"/>
  <c r="EX283" i="9"/>
  <c r="JG283" i="9"/>
  <c r="GU283" i="9"/>
  <c r="EI283" i="9"/>
  <c r="DC283" i="9"/>
  <c r="BW283" i="9"/>
  <c r="JL283" i="9"/>
  <c r="GZ283" i="9"/>
  <c r="EN283" i="9"/>
  <c r="GA283" i="9"/>
  <c r="CS283" i="9"/>
  <c r="AS283" i="9"/>
  <c r="M283" i="9"/>
  <c r="AJ283" i="9"/>
  <c r="CV283" i="9"/>
  <c r="GG283" i="9"/>
  <c r="AL283" i="9"/>
  <c r="BR283" i="9"/>
  <c r="CX283" i="9"/>
  <c r="ED283" i="9"/>
  <c r="GK283" i="9"/>
  <c r="IW283" i="9"/>
  <c r="KF283" i="9"/>
  <c r="IZ283" i="9"/>
  <c r="HT283" i="9"/>
  <c r="GN283" i="9"/>
  <c r="FH283" i="9"/>
  <c r="KA283" i="9"/>
  <c r="HO283" i="9"/>
  <c r="FC283" i="9"/>
  <c r="DM283" i="9"/>
  <c r="CG283" i="9"/>
  <c r="BC283" i="9"/>
  <c r="AM283" i="9"/>
  <c r="W283" i="9"/>
  <c r="BD283" i="9"/>
  <c r="DP283" i="9"/>
  <c r="KH283" i="9"/>
  <c r="JR283" i="9"/>
  <c r="JB283" i="9"/>
  <c r="IL283" i="9"/>
  <c r="HV283" i="9"/>
  <c r="HF283" i="9"/>
  <c r="GP283" i="9"/>
  <c r="FZ283" i="9"/>
  <c r="FJ283" i="9"/>
  <c r="ET283" i="9"/>
  <c r="KE283" i="9"/>
  <c r="IY283" i="9"/>
  <c r="HS283" i="9"/>
  <c r="GM283" i="9"/>
  <c r="FG283" i="9"/>
  <c r="EE283" i="9"/>
  <c r="DO283" i="9"/>
  <c r="CY283" i="9"/>
  <c r="CI283" i="9"/>
  <c r="BS283" i="9"/>
  <c r="KJ283" i="9"/>
  <c r="JD283" i="9"/>
  <c r="HX283" i="9"/>
  <c r="GR283" i="9"/>
  <c r="FL283" i="9"/>
  <c r="KI283" i="9"/>
  <c r="HW283" i="9"/>
  <c r="FK283" i="9"/>
  <c r="DQ283" i="9"/>
  <c r="CK283" i="9"/>
  <c r="BE283" i="9"/>
  <c r="AO283" i="9"/>
  <c r="Y283" i="9"/>
  <c r="I283" i="9"/>
  <c r="L283" i="9"/>
  <c r="AR283" i="9"/>
  <c r="BX283" i="9"/>
  <c r="DD283" i="9"/>
  <c r="EK283" i="9"/>
  <c r="GW283" i="9"/>
  <c r="JI283" i="9"/>
  <c r="KL283" i="9"/>
  <c r="JF283" i="9"/>
  <c r="HZ283" i="9"/>
  <c r="GT283" i="9"/>
  <c r="FN283" i="9"/>
  <c r="KM283" i="9"/>
  <c r="IA283" i="9"/>
  <c r="FO283" i="9"/>
  <c r="DS283" i="9"/>
  <c r="CM283" i="9"/>
  <c r="BG283" i="9"/>
  <c r="IF283" i="9"/>
  <c r="FT283" i="9"/>
  <c r="IM283" i="9"/>
  <c r="DY283" i="9"/>
  <c r="BM283" i="9"/>
  <c r="AC283" i="9"/>
  <c r="BP283" i="9"/>
  <c r="EB283" i="9"/>
  <c r="IS283" i="9"/>
  <c r="V283" i="9"/>
  <c r="BB283" i="9"/>
  <c r="CH283" i="9"/>
  <c r="DN283" i="9"/>
  <c r="FE283" i="9"/>
  <c r="HQ283" i="9"/>
  <c r="KC283" i="9"/>
  <c r="JP283" i="9"/>
  <c r="IJ283" i="9"/>
  <c r="HD283" i="9"/>
  <c r="FX283" i="9"/>
  <c r="ER283" i="9"/>
  <c r="IU283" i="9"/>
  <c r="GI283" i="9"/>
  <c r="EC283" i="9"/>
  <c r="CW283" i="9"/>
  <c r="BQ283" i="9"/>
  <c r="AU283" i="9"/>
  <c r="AE283" i="9"/>
  <c r="O283" i="9"/>
  <c r="X283" i="9"/>
  <c r="CJ283" i="9"/>
  <c r="FI283" i="9"/>
  <c r="HU283" i="9"/>
  <c r="Z283" i="9"/>
  <c r="CL283" i="9"/>
  <c r="FM283" i="9"/>
  <c r="KK283" i="9"/>
  <c r="AF283" i="9"/>
  <c r="CR283" i="9"/>
  <c r="FY283" i="9"/>
  <c r="BN283" i="9"/>
  <c r="DZ283" i="9"/>
  <c r="IO283" i="9"/>
  <c r="JN283" i="9"/>
  <c r="IH283" i="9"/>
  <c r="HB283" i="9"/>
  <c r="FV283" i="9"/>
  <c r="EP283" i="9"/>
  <c r="IQ283" i="9"/>
  <c r="GE283" i="9"/>
  <c r="EA283" i="9"/>
  <c r="CU283" i="9"/>
  <c r="BO283" i="9"/>
  <c r="IV283" i="9"/>
  <c r="GJ283" i="9"/>
  <c r="JS283" i="9"/>
  <c r="EU283" i="9"/>
  <c r="CC283" i="9"/>
  <c r="AK283" i="9"/>
  <c r="AZ283" i="9"/>
  <c r="DL283" i="9"/>
  <c r="HM283" i="9"/>
  <c r="N283" i="9"/>
  <c r="AT283" i="9"/>
  <c r="BZ283" i="9"/>
  <c r="DF283" i="9"/>
  <c r="EO283" i="9"/>
  <c r="HA283" i="9"/>
  <c r="JM283" i="9"/>
  <c r="JX283" i="9"/>
  <c r="IR283" i="9"/>
  <c r="GF283" i="9"/>
  <c r="JK283" i="9"/>
  <c r="EM283" i="9"/>
  <c r="BY283" i="9"/>
  <c r="AI283" i="9"/>
  <c r="EF283" i="9"/>
  <c r="AP283" i="9"/>
  <c r="GS283" i="9"/>
  <c r="AV283" i="9"/>
  <c r="HE283" i="9"/>
  <c r="CD283" i="9"/>
  <c r="JU283" i="9"/>
  <c r="GV283" i="9"/>
  <c r="EJ283" i="9"/>
  <c r="FS283" i="9"/>
  <c r="CO283" i="9"/>
  <c r="AQ283" i="9"/>
  <c r="K283" i="9"/>
  <c r="CZ283" i="9"/>
  <c r="J283" i="9"/>
  <c r="EH283" i="9"/>
  <c r="P283" i="9"/>
  <c r="ES283" i="9"/>
  <c r="AX283" i="9"/>
  <c r="HI283" i="9"/>
  <c r="KG283" i="9"/>
  <c r="BF283" i="9"/>
  <c r="DR283" i="9"/>
  <c r="HY283" i="9"/>
  <c r="BL283" i="9"/>
  <c r="DX283" i="9"/>
  <c r="IK283" i="9"/>
  <c r="AH283" i="9"/>
  <c r="CT283" i="9"/>
  <c r="GC283" i="9"/>
  <c r="KD283" i="9"/>
  <c r="IX283" i="9"/>
  <c r="HR283" i="9"/>
  <c r="GL283" i="9"/>
  <c r="FF283" i="9"/>
  <c r="JW283" i="9"/>
  <c r="HK283" i="9"/>
  <c r="EY283" i="9"/>
  <c r="DK283" i="9"/>
  <c r="CE283" i="9"/>
  <c r="KB283" i="9"/>
  <c r="HP283" i="9"/>
  <c r="FD283" i="9"/>
  <c r="HG283" i="9"/>
  <c r="DI283" i="9"/>
  <c r="BA283" i="9"/>
  <c r="U283" i="9"/>
  <c r="T283" i="9"/>
  <c r="CF283" i="9"/>
  <c r="FA283" i="9"/>
  <c r="JY283" i="9"/>
  <c r="AD283" i="9"/>
  <c r="BJ283" i="9"/>
  <c r="CP283" i="9"/>
  <c r="DV283" i="9"/>
  <c r="FU283" i="9"/>
  <c r="IG283" i="9"/>
  <c r="KN283" i="9"/>
  <c r="JH283" i="9"/>
  <c r="HL283" i="9"/>
  <c r="EZ283" i="9"/>
  <c r="GY283" i="9"/>
  <c r="DE283" i="9"/>
  <c r="AY283" i="9"/>
  <c r="S283" i="9"/>
  <c r="BT283" i="9"/>
  <c r="JA283" i="9"/>
  <c r="DB283" i="9"/>
  <c r="DH283" i="9"/>
  <c r="R283" i="9"/>
  <c r="EW283" i="9"/>
  <c r="IB283" i="9"/>
  <c r="FP283" i="9"/>
  <c r="IE283" i="9"/>
  <c r="DU283" i="9"/>
  <c r="BI283" i="9"/>
  <c r="AA283" i="9"/>
  <c r="AN283" i="9"/>
  <c r="GO283" i="9"/>
  <c r="BV283" i="9"/>
  <c r="JE283" i="9"/>
  <c r="CB283" i="9"/>
  <c r="JQ283" i="9"/>
  <c r="DJ283" i="9"/>
  <c r="H283" i="9" l="1"/>
  <c r="J511" i="9"/>
  <c r="K511" i="9"/>
  <c r="L511" i="9"/>
  <c r="M511" i="9"/>
  <c r="N511" i="9"/>
  <c r="O511" i="9"/>
  <c r="P511" i="9"/>
  <c r="Q511" i="9"/>
  <c r="N512" i="9" l="1"/>
  <c r="P512" i="9" l="1"/>
  <c r="O512" i="9" l="1"/>
  <c r="M512" i="9" l="1"/>
  <c r="J512" i="9" l="1"/>
  <c r="K512" i="9" l="1"/>
  <c r="L512" i="9" l="1"/>
  <c r="Q512" i="9" l="1"/>
  <c r="CD353" i="9" l="1"/>
  <c r="BR353" i="9"/>
  <c r="BF353" i="9"/>
  <c r="AT353" i="9"/>
  <c r="AH353" i="9"/>
  <c r="M212" i="9" l="1"/>
  <c r="Y212" i="9"/>
  <c r="AK212" i="9"/>
  <c r="AW212" i="9"/>
  <c r="BI212" i="9"/>
  <c r="BU212" i="9"/>
  <c r="CG212" i="9"/>
  <c r="CS212" i="9"/>
  <c r="DE212" i="9"/>
  <c r="DQ212" i="9"/>
  <c r="EC212" i="9"/>
  <c r="EO212" i="9"/>
  <c r="FA212" i="9"/>
  <c r="FM212" i="9"/>
  <c r="FY212" i="9"/>
  <c r="GK212" i="9"/>
  <c r="GW212" i="9"/>
  <c r="HI212" i="9"/>
  <c r="HU212" i="9"/>
  <c r="IG212" i="9"/>
  <c r="IS212" i="9"/>
  <c r="JE212" i="9"/>
  <c r="JQ212" i="9"/>
  <c r="KC212" i="9"/>
  <c r="KO212" i="9"/>
  <c r="LA212" i="9"/>
  <c r="LM212" i="9"/>
  <c r="M352" i="9" l="1"/>
  <c r="Y352" i="9" l="1"/>
  <c r="AK352" i="9"/>
  <c r="AW352" i="9"/>
  <c r="BI352" i="9"/>
  <c r="BU352" i="9"/>
  <c r="CG352" i="9"/>
  <c r="CS352" i="9"/>
  <c r="DE352" i="9"/>
  <c r="DQ352" i="9"/>
  <c r="EC352" i="9"/>
  <c r="EO352" i="9"/>
  <c r="FA352" i="9"/>
  <c r="FM352" i="9"/>
  <c r="FY352" i="9"/>
  <c r="GK352" i="9"/>
  <c r="GW352" i="9"/>
  <c r="HI352" i="9"/>
  <c r="HU352" i="9"/>
  <c r="IG352" i="9"/>
  <c r="IS352" i="9"/>
  <c r="JE352" i="9"/>
  <c r="JQ352" i="9"/>
  <c r="KC352" i="9"/>
  <c r="KO352" i="9"/>
  <c r="LA352" i="9"/>
  <c r="LM352" i="9"/>
  <c r="Q212" i="9" l="1"/>
  <c r="AC212" i="9"/>
  <c r="AO212" i="9"/>
  <c r="BA212" i="9"/>
  <c r="BM212" i="9"/>
  <c r="BY212" i="9"/>
  <c r="CK212" i="9"/>
  <c r="CW212" i="9"/>
  <c r="DI212" i="9"/>
  <c r="DU212" i="9"/>
  <c r="EG212" i="9"/>
  <c r="ES212" i="9"/>
  <c r="FE212" i="9"/>
  <c r="FQ212" i="9"/>
  <c r="GC212" i="9"/>
  <c r="GO212" i="9"/>
  <c r="HA212" i="9"/>
  <c r="HM212" i="9"/>
  <c r="HY212" i="9"/>
  <c r="IK212" i="9"/>
  <c r="IW212" i="9"/>
  <c r="JI212" i="9"/>
  <c r="JU212" i="9"/>
  <c r="KG212" i="9"/>
  <c r="KS212" i="9"/>
  <c r="LE212" i="9"/>
  <c r="LQ212" i="9"/>
  <c r="CL353" i="9" l="1"/>
  <c r="BZ353" i="9"/>
  <c r="BN353" i="9"/>
  <c r="BB353" i="9"/>
  <c r="AP353" i="9"/>
  <c r="AD353" i="9"/>
  <c r="R212" i="9" l="1"/>
  <c r="AD212" i="9"/>
  <c r="AP212" i="9"/>
  <c r="BB212" i="9"/>
  <c r="BN212" i="9"/>
  <c r="BZ212" i="9"/>
  <c r="CL212" i="9"/>
  <c r="CX212" i="9"/>
  <c r="DJ212" i="9"/>
  <c r="DV212" i="9"/>
  <c r="EH212" i="9"/>
  <c r="ET212" i="9"/>
  <c r="FF212" i="9"/>
  <c r="FR212" i="9"/>
  <c r="GD212" i="9"/>
  <c r="GP212" i="9"/>
  <c r="HB212" i="9"/>
  <c r="HN212" i="9"/>
  <c r="HZ212" i="9"/>
  <c r="IL212" i="9"/>
  <c r="IX212" i="9"/>
  <c r="JJ212" i="9"/>
  <c r="JV212" i="9"/>
  <c r="KH212" i="9"/>
  <c r="KT212" i="9"/>
  <c r="LF212" i="9"/>
  <c r="LR212" i="9"/>
  <c r="LR353" i="9" l="1"/>
  <c r="LF353" i="9"/>
  <c r="KT353" i="9"/>
  <c r="KH353" i="9"/>
  <c r="JV353" i="9"/>
  <c r="JJ353" i="9"/>
  <c r="IX353" i="9"/>
  <c r="IL353" i="9"/>
  <c r="HZ353" i="9"/>
  <c r="HN353" i="9"/>
  <c r="HB353" i="9"/>
  <c r="GP353" i="9"/>
  <c r="GD353" i="9"/>
  <c r="FR353" i="9"/>
  <c r="FF353" i="9"/>
  <c r="ET353" i="9"/>
  <c r="EH353" i="9"/>
  <c r="DV353" i="9"/>
  <c r="DJ353" i="9"/>
  <c r="CX353" i="9"/>
  <c r="R352" i="9" l="1"/>
  <c r="AD352" i="9"/>
  <c r="AP352" i="9"/>
  <c r="BB352" i="9"/>
  <c r="BN352" i="9"/>
  <c r="BZ352" i="9"/>
  <c r="CL352" i="9"/>
  <c r="CX352" i="9"/>
  <c r="DJ352" i="9"/>
  <c r="DV352" i="9"/>
  <c r="EH352" i="9"/>
  <c r="ET352" i="9"/>
  <c r="FF352" i="9"/>
  <c r="FR352" i="9"/>
  <c r="GD352" i="9"/>
  <c r="GP352" i="9"/>
  <c r="HB352" i="9"/>
  <c r="HN352" i="9"/>
  <c r="HZ352" i="9"/>
  <c r="IL352" i="9"/>
  <c r="IX352" i="9"/>
  <c r="JJ352" i="9"/>
  <c r="JV352" i="9"/>
  <c r="KH352" i="9"/>
  <c r="KT352" i="9"/>
  <c r="LF352" i="9"/>
  <c r="LR352" i="9"/>
  <c r="S212" i="9" l="1"/>
  <c r="AE212" i="9"/>
  <c r="AQ212" i="9"/>
  <c r="BC212" i="9"/>
  <c r="BO212" i="9"/>
  <c r="CA212" i="9"/>
  <c r="CM212" i="9"/>
  <c r="CY212" i="9"/>
  <c r="DK212" i="9"/>
  <c r="DW212" i="9"/>
  <c r="EI212" i="9"/>
  <c r="EU212" i="9"/>
  <c r="FG212" i="9"/>
  <c r="FS212" i="9"/>
  <c r="GE212" i="9"/>
  <c r="GQ212" i="9"/>
  <c r="HC212" i="9"/>
  <c r="HO212" i="9"/>
  <c r="IA212" i="9"/>
  <c r="IM212" i="9"/>
  <c r="IY212" i="9"/>
  <c r="JK212" i="9"/>
  <c r="JW212" i="9"/>
  <c r="KI212" i="9"/>
  <c r="KU212" i="9"/>
  <c r="LG212" i="9"/>
  <c r="LS212" i="9"/>
  <c r="S352" i="9" l="1"/>
  <c r="L212" i="9" l="1"/>
  <c r="X212" i="9"/>
  <c r="AJ212" i="9"/>
  <c r="AV212" i="9"/>
  <c r="BH212" i="9"/>
  <c r="BT212" i="9"/>
  <c r="CF212" i="9"/>
  <c r="CR212" i="9"/>
  <c r="DD212" i="9"/>
  <c r="DP212" i="9"/>
  <c r="EB212" i="9"/>
  <c r="EN212" i="9"/>
  <c r="EZ212" i="9"/>
  <c r="FL212" i="9"/>
  <c r="FX212" i="9"/>
  <c r="GJ212" i="9"/>
  <c r="GV212" i="9"/>
  <c r="HH212" i="9"/>
  <c r="HT212" i="9"/>
  <c r="IF212" i="9"/>
  <c r="IR212" i="9"/>
  <c r="JD212" i="9"/>
  <c r="JP212" i="9"/>
  <c r="KB212" i="9"/>
  <c r="KN212" i="9"/>
  <c r="KZ212" i="9"/>
  <c r="LL212" i="9"/>
  <c r="T212" i="9" l="1"/>
  <c r="AF212" i="9"/>
  <c r="AR212" i="9"/>
  <c r="BD212" i="9"/>
  <c r="BP212" i="9"/>
  <c r="CB212" i="9"/>
  <c r="CN212" i="9"/>
  <c r="CZ212" i="9"/>
  <c r="DL212" i="9"/>
  <c r="DX212" i="9"/>
  <c r="EJ212" i="9"/>
  <c r="EV212" i="9"/>
  <c r="FH212" i="9"/>
  <c r="FT212" i="9"/>
  <c r="GF212" i="9"/>
  <c r="GR212" i="9"/>
  <c r="HD212" i="9"/>
  <c r="HP212" i="9"/>
  <c r="IB212" i="9"/>
  <c r="IN212" i="9"/>
  <c r="IZ212" i="9"/>
  <c r="JL212" i="9"/>
  <c r="JX212" i="9"/>
  <c r="KJ212" i="9"/>
  <c r="KV212" i="9"/>
  <c r="LH212" i="9"/>
  <c r="LT212" i="9"/>
  <c r="I212" i="9" l="1"/>
  <c r="U212" i="9"/>
  <c r="AG212" i="9"/>
  <c r="AS212" i="9"/>
  <c r="BE212" i="9"/>
  <c r="BQ212" i="9"/>
  <c r="CC212" i="9"/>
  <c r="CO212" i="9"/>
  <c r="DA212" i="9"/>
  <c r="DM212" i="9"/>
  <c r="DY212" i="9"/>
  <c r="EK212" i="9"/>
  <c r="EW212" i="9"/>
  <c r="FI212" i="9"/>
  <c r="FU212" i="9"/>
  <c r="GG212" i="9"/>
  <c r="GS212" i="9"/>
  <c r="HE212" i="9"/>
  <c r="HQ212" i="9"/>
  <c r="IC212" i="9"/>
  <c r="IO212" i="9"/>
  <c r="JA212" i="9"/>
  <c r="JM212" i="9"/>
  <c r="JY212" i="9"/>
  <c r="KK212" i="9"/>
  <c r="KW212" i="9"/>
  <c r="LI212" i="9"/>
  <c r="I352" i="9" l="1"/>
  <c r="U352" i="9" l="1"/>
  <c r="AG352" i="9"/>
  <c r="AS352" i="9"/>
  <c r="BE352" i="9"/>
  <c r="BQ352" i="9"/>
  <c r="CC352" i="9"/>
  <c r="CO352" i="9"/>
  <c r="DA352" i="9"/>
  <c r="DM352" i="9"/>
  <c r="DY352" i="9"/>
  <c r="EK352" i="9"/>
  <c r="EW352" i="9"/>
  <c r="FI352" i="9"/>
  <c r="FU352" i="9"/>
  <c r="GG352" i="9"/>
  <c r="GS352" i="9"/>
  <c r="HE352" i="9"/>
  <c r="HQ352" i="9"/>
  <c r="IC352" i="9"/>
  <c r="IO352" i="9"/>
  <c r="JA352" i="9"/>
  <c r="JM352" i="9"/>
  <c r="JY352" i="9"/>
  <c r="KK352" i="9"/>
  <c r="KW352" i="9"/>
  <c r="LI352" i="9"/>
  <c r="J212" i="9" l="1"/>
  <c r="V212" i="9"/>
  <c r="AH212" i="9"/>
  <c r="AT212" i="9"/>
  <c r="BF212" i="9"/>
  <c r="BR212" i="9"/>
  <c r="CD212" i="9"/>
  <c r="CP212" i="9"/>
  <c r="DB212" i="9"/>
  <c r="DN212" i="9"/>
  <c r="DZ212" i="9"/>
  <c r="EL212" i="9"/>
  <c r="EX212" i="9"/>
  <c r="FJ212" i="9"/>
  <c r="FV212" i="9"/>
  <c r="GH212" i="9"/>
  <c r="GT212" i="9"/>
  <c r="HF212" i="9"/>
  <c r="HR212" i="9"/>
  <c r="ID212" i="9"/>
  <c r="IP212" i="9"/>
  <c r="JB212" i="9"/>
  <c r="JN212" i="9"/>
  <c r="JZ212" i="9"/>
  <c r="KL212" i="9"/>
  <c r="KX212" i="9"/>
  <c r="LJ212" i="9"/>
  <c r="LJ353" i="9" l="1"/>
  <c r="KX353" i="9"/>
  <c r="KL353" i="9"/>
  <c r="JZ353" i="9"/>
  <c r="JN353" i="9"/>
  <c r="JB353" i="9"/>
  <c r="IP353" i="9"/>
  <c r="ID353" i="9"/>
  <c r="HR353" i="9"/>
  <c r="HF353" i="9"/>
  <c r="GT353" i="9"/>
  <c r="GH353" i="9"/>
  <c r="FV353" i="9"/>
  <c r="FJ353" i="9"/>
  <c r="EX353" i="9"/>
  <c r="EL353" i="9"/>
  <c r="DZ353" i="9"/>
  <c r="DN353" i="9"/>
  <c r="DB353" i="9"/>
  <c r="CP353" i="9"/>
  <c r="J352" i="9"/>
  <c r="V352" i="9" l="1"/>
  <c r="AH352" i="9"/>
  <c r="AT352" i="9"/>
  <c r="BF352" i="9"/>
  <c r="BR352" i="9"/>
  <c r="CD352" i="9"/>
  <c r="CP352" i="9"/>
  <c r="DB352" i="9"/>
  <c r="DN352" i="9"/>
  <c r="DZ352" i="9"/>
  <c r="EL352" i="9"/>
  <c r="EX352" i="9"/>
  <c r="FJ352" i="9"/>
  <c r="FV352" i="9"/>
  <c r="GH352" i="9"/>
  <c r="GT352" i="9"/>
  <c r="HF352" i="9"/>
  <c r="HR352" i="9"/>
  <c r="ID352" i="9"/>
  <c r="IP352" i="9"/>
  <c r="JB352" i="9"/>
  <c r="JN352" i="9"/>
  <c r="JZ352" i="9"/>
  <c r="KL352" i="9"/>
  <c r="KX352" i="9"/>
  <c r="LJ352" i="9"/>
  <c r="K212" i="9" l="1"/>
  <c r="W212" i="9"/>
  <c r="AI212" i="9"/>
  <c r="AU212" i="9"/>
  <c r="BG212" i="9"/>
  <c r="BS212" i="9"/>
  <c r="CE212" i="9"/>
  <c r="CQ212" i="9"/>
  <c r="DC212" i="9"/>
  <c r="DO212" i="9"/>
  <c r="EA212" i="9"/>
  <c r="EM212" i="9"/>
  <c r="EY212" i="9"/>
  <c r="FK212" i="9"/>
  <c r="FW212" i="9"/>
  <c r="GI212" i="9"/>
  <c r="GU212" i="9"/>
  <c r="HG212" i="9"/>
  <c r="HS212" i="9"/>
  <c r="IE212" i="9"/>
  <c r="IQ212" i="9"/>
  <c r="JC212" i="9"/>
  <c r="JO212" i="9"/>
  <c r="KA212" i="9"/>
  <c r="KM212" i="9"/>
  <c r="KY212" i="9"/>
  <c r="LK212" i="9"/>
  <c r="O212" i="9" l="1"/>
  <c r="AA212" i="9"/>
  <c r="AM212" i="9"/>
  <c r="AY212" i="9"/>
  <c r="BK212" i="9"/>
  <c r="BW212" i="9"/>
  <c r="CI212" i="9"/>
  <c r="CU212" i="9"/>
  <c r="DG212" i="9"/>
  <c r="DS212" i="9"/>
  <c r="EE212" i="9"/>
  <c r="EQ212" i="9"/>
  <c r="FC212" i="9"/>
  <c r="FO212" i="9"/>
  <c r="GA212" i="9"/>
  <c r="GM212" i="9"/>
  <c r="GY212" i="9"/>
  <c r="HK212" i="9"/>
  <c r="HW212" i="9"/>
  <c r="II212" i="9"/>
  <c r="IU212" i="9"/>
  <c r="JG212" i="9"/>
  <c r="JS212" i="9"/>
  <c r="KE212" i="9"/>
  <c r="KQ212" i="9"/>
  <c r="LC212" i="9"/>
  <c r="LO212" i="9"/>
  <c r="I262" i="9" l="1"/>
  <c r="J262" i="9"/>
  <c r="J266" i="9" s="1"/>
  <c r="K262" i="9"/>
  <c r="K266" i="9" s="1"/>
  <c r="J356" i="9" l="1"/>
  <c r="J551" i="9" s="1"/>
  <c r="J280" i="9"/>
  <c r="K356" i="9"/>
  <c r="K551" i="9" s="1"/>
  <c r="K280" i="9"/>
  <c r="K93" i="19" l="1"/>
  <c r="J95" i="20"/>
  <c r="I93" i="19"/>
  <c r="M93" i="19"/>
  <c r="O93" i="19"/>
  <c r="Q93" i="19"/>
  <c r="S93" i="19"/>
  <c r="U93" i="19"/>
  <c r="W93" i="19"/>
  <c r="Y93" i="19"/>
  <c r="AA93" i="19"/>
  <c r="AC93" i="19"/>
  <c r="AE93" i="19"/>
  <c r="AG93" i="19"/>
  <c r="AI93" i="19"/>
  <c r="AK93" i="19"/>
  <c r="AM93" i="19"/>
  <c r="AO93" i="19"/>
  <c r="AQ93" i="19"/>
  <c r="AS93" i="19"/>
  <c r="AU93" i="19"/>
  <c r="AW93" i="19"/>
  <c r="AY93" i="19"/>
  <c r="BA93" i="19"/>
  <c r="BC93" i="19"/>
  <c r="BE93" i="19"/>
  <c r="BG93" i="19"/>
  <c r="BI93" i="19"/>
  <c r="BK93" i="19"/>
  <c r="BM93" i="19"/>
  <c r="BO93" i="19"/>
  <c r="BQ93" i="19"/>
  <c r="BS93" i="19"/>
  <c r="BU93" i="19"/>
  <c r="BW93" i="19"/>
  <c r="BY93" i="19"/>
  <c r="CA93" i="19"/>
  <c r="CC93" i="19"/>
  <c r="CE93" i="19"/>
  <c r="CG93" i="19"/>
  <c r="CI93" i="19"/>
  <c r="CK93" i="19"/>
  <c r="CM93" i="19"/>
  <c r="CO93" i="19"/>
  <c r="CQ93" i="19"/>
  <c r="CS93" i="19"/>
  <c r="CU93" i="19"/>
  <c r="CW93" i="19"/>
  <c r="CY93" i="19"/>
  <c r="DA93" i="19"/>
  <c r="DB93" i="19"/>
  <c r="DC93" i="19"/>
  <c r="DD93" i="19"/>
  <c r="DE93" i="19"/>
  <c r="DF93" i="19"/>
  <c r="DG93" i="19"/>
  <c r="DH93" i="19"/>
  <c r="DI93" i="19"/>
  <c r="DJ93" i="19"/>
  <c r="DK93" i="19"/>
  <c r="CZ93" i="19"/>
  <c r="CX93" i="19"/>
  <c r="CV93" i="19"/>
  <c r="CT93" i="19"/>
  <c r="CR93" i="19"/>
  <c r="CP93" i="19"/>
  <c r="CN93" i="19"/>
  <c r="CL93" i="19"/>
  <c r="CJ93" i="19"/>
  <c r="CH93" i="19"/>
  <c r="CF93" i="19"/>
  <c r="CD93" i="19"/>
  <c r="CB93" i="19"/>
  <c r="BZ93" i="19"/>
  <c r="BX93" i="19"/>
  <c r="BV93" i="19"/>
  <c r="BT93" i="19"/>
  <c r="BR93" i="19"/>
  <c r="BP93" i="19"/>
  <c r="BN93" i="19"/>
  <c r="BL93" i="19"/>
  <c r="BJ93" i="19"/>
  <c r="BH93" i="19"/>
  <c r="BF93" i="19"/>
  <c r="BD93" i="19"/>
  <c r="BB93" i="19"/>
  <c r="AZ93" i="19"/>
  <c r="AX93" i="19"/>
  <c r="AV93" i="19"/>
  <c r="AT93" i="19"/>
  <c r="AR93" i="19"/>
  <c r="AP93" i="19"/>
  <c r="AN93" i="19"/>
  <c r="AL93" i="19"/>
  <c r="AJ93" i="19"/>
  <c r="AH93" i="19"/>
  <c r="AF93" i="19"/>
  <c r="AD93" i="19"/>
  <c r="AB93" i="19"/>
  <c r="Z93" i="19"/>
  <c r="X93" i="19"/>
  <c r="V93" i="19"/>
  <c r="T93" i="19"/>
  <c r="R93" i="19"/>
  <c r="P93" i="19"/>
  <c r="N93" i="19"/>
  <c r="H93" i="19"/>
  <c r="I95" i="20"/>
  <c r="J93" i="19"/>
  <c r="H437" i="9"/>
  <c r="L93" i="19"/>
  <c r="G93" i="19" l="1"/>
  <c r="I530" i="9"/>
  <c r="I185" i="9" l="1"/>
  <c r="J185" i="9" l="1"/>
  <c r="J466" i="9" s="1"/>
  <c r="J442" i="9" l="1"/>
  <c r="I441" i="9"/>
  <c r="I484" i="9"/>
  <c r="I474" i="9"/>
  <c r="R25" i="9" l="1"/>
  <c r="R511" i="9" s="1"/>
  <c r="R512" i="9" l="1"/>
  <c r="J441" i="9"/>
  <c r="J474" i="9"/>
  <c r="J484" i="9"/>
  <c r="S25" i="9" l="1"/>
  <c r="S511" i="9" s="1"/>
  <c r="K441" i="9"/>
  <c r="K474" i="9"/>
  <c r="K484" i="9"/>
  <c r="S512" i="9" l="1"/>
  <c r="T25" i="9" l="1"/>
  <c r="T511" i="9" s="1"/>
  <c r="L441" i="9"/>
  <c r="L474" i="9"/>
  <c r="L484" i="9"/>
  <c r="T512" i="9" l="1"/>
  <c r="U25" i="9" l="1"/>
  <c r="U511" i="9" s="1"/>
  <c r="M441" i="9"/>
  <c r="M474" i="9"/>
  <c r="M484" i="9"/>
  <c r="U512" i="9" l="1"/>
  <c r="V25" i="9" l="1"/>
  <c r="V511" i="9" s="1"/>
  <c r="N441" i="9"/>
  <c r="N474" i="9"/>
  <c r="N484" i="9"/>
  <c r="V512" i="9" l="1"/>
  <c r="W25" i="9" l="1"/>
  <c r="W511" i="9" s="1"/>
  <c r="O474" i="9"/>
  <c r="O441" i="9"/>
  <c r="O484" i="9"/>
  <c r="W512" i="9" l="1"/>
  <c r="X25" i="9" l="1"/>
  <c r="X511" i="9" s="1"/>
  <c r="P441" i="9"/>
  <c r="P484" i="9"/>
  <c r="P474" i="9"/>
  <c r="X512" i="9" l="1"/>
  <c r="X493" i="9" l="1"/>
  <c r="Y493" i="9"/>
  <c r="Z493" i="9" l="1"/>
  <c r="AA493" i="9" l="1"/>
  <c r="AB493" i="9"/>
  <c r="Y25" i="9" l="1"/>
  <c r="Y511" i="9" s="1"/>
  <c r="Q441" i="9"/>
  <c r="Q484" i="9"/>
  <c r="Q474" i="9"/>
  <c r="Y512" i="9" l="1"/>
  <c r="Z25" i="9" l="1"/>
  <c r="Z511" i="9" s="1"/>
  <c r="R441" i="9"/>
  <c r="R484" i="9"/>
  <c r="R474" i="9"/>
  <c r="Z512" i="9" l="1"/>
  <c r="AA25" i="9" l="1"/>
  <c r="AA511" i="9" s="1"/>
  <c r="S441" i="9"/>
  <c r="S484" i="9"/>
  <c r="S474" i="9"/>
  <c r="AA512" i="9" l="1"/>
  <c r="AB25" i="9" l="1"/>
  <c r="AB511" i="9" s="1"/>
  <c r="T441" i="9"/>
  <c r="T484" i="9"/>
  <c r="T474" i="9"/>
  <c r="AB512" i="9" l="1"/>
  <c r="AC25" i="9" l="1"/>
  <c r="AC511" i="9" s="1"/>
  <c r="U441" i="9"/>
  <c r="U484" i="9"/>
  <c r="U474" i="9"/>
  <c r="AC512" i="9" l="1"/>
  <c r="AC493" i="9" s="1"/>
  <c r="AD25" i="9" l="1"/>
  <c r="AD511" i="9" s="1"/>
  <c r="V441" i="9"/>
  <c r="V484" i="9"/>
  <c r="V474" i="9"/>
  <c r="AD512" i="9" l="1"/>
  <c r="AD493" i="9" s="1"/>
  <c r="AE493" i="9" l="1"/>
  <c r="AF493" i="9" l="1"/>
  <c r="AG493" i="9" l="1"/>
  <c r="AH493" i="9" l="1"/>
  <c r="AI493" i="9"/>
  <c r="AE25" i="9" l="1"/>
  <c r="AE511" i="9" s="1"/>
  <c r="W441" i="9"/>
  <c r="W484" i="9"/>
  <c r="W474" i="9"/>
  <c r="AE512" i="9" l="1"/>
  <c r="AF25" i="9" l="1"/>
  <c r="AF511" i="9" s="1"/>
  <c r="X441" i="9"/>
  <c r="X484" i="9"/>
  <c r="X474" i="9"/>
  <c r="AF512" i="9" l="1"/>
  <c r="AG25" i="9" l="1"/>
  <c r="AG511" i="9" s="1"/>
  <c r="Y441" i="9"/>
  <c r="Y484" i="9"/>
  <c r="Y474" i="9"/>
  <c r="AG512" i="9" l="1"/>
  <c r="AH25" i="9" l="1"/>
  <c r="AH511" i="9" s="1"/>
  <c r="Z441" i="9"/>
  <c r="Z484" i="9"/>
  <c r="Z474" i="9"/>
  <c r="AH512" i="9" l="1"/>
  <c r="AI25" i="9" l="1"/>
  <c r="AI511" i="9" s="1"/>
  <c r="AA474" i="9"/>
  <c r="AA441" i="9"/>
  <c r="AA484" i="9"/>
  <c r="AI512" i="9" l="1"/>
  <c r="AJ25" i="9" l="1"/>
  <c r="AJ511" i="9" s="1"/>
  <c r="AB441" i="9"/>
  <c r="AB484" i="9"/>
  <c r="AB474" i="9"/>
  <c r="AJ512" i="9" l="1"/>
  <c r="AJ493" i="9" l="1"/>
  <c r="AK493" i="9" l="1"/>
  <c r="AL493" i="9" l="1"/>
  <c r="AM493" i="9" l="1"/>
  <c r="AN493" i="9"/>
  <c r="AK25" i="9" l="1"/>
  <c r="AK511" i="9" s="1"/>
  <c r="AC441" i="9"/>
  <c r="AC484" i="9"/>
  <c r="AC474" i="9"/>
  <c r="AK512" i="9" l="1"/>
  <c r="AL25" i="9" l="1"/>
  <c r="AL511" i="9" s="1"/>
  <c r="AD441" i="9"/>
  <c r="AD484" i="9"/>
  <c r="AD474" i="9"/>
  <c r="AL512" i="9" l="1"/>
  <c r="AM25" i="9" l="1"/>
  <c r="AE441" i="9"/>
  <c r="AE484" i="9"/>
  <c r="AE474" i="9"/>
  <c r="AM512" i="9" l="1"/>
  <c r="AN25" i="9" l="1"/>
  <c r="AN511" i="9" s="1"/>
  <c r="AF441" i="9"/>
  <c r="AF484" i="9"/>
  <c r="AF474" i="9"/>
  <c r="AN512" i="9" l="1"/>
  <c r="AO25" i="9" l="1"/>
  <c r="AO511" i="9" s="1"/>
  <c r="AG441" i="9"/>
  <c r="AG484" i="9"/>
  <c r="AG474" i="9"/>
  <c r="AO512" i="9" l="1"/>
  <c r="AO493" i="9"/>
  <c r="AP25" i="9" l="1"/>
  <c r="AH441" i="9"/>
  <c r="AH484" i="9"/>
  <c r="AH474" i="9"/>
  <c r="AP493" i="9" l="1"/>
  <c r="AQ493" i="9" l="1"/>
  <c r="AR493" i="9" l="1"/>
  <c r="AQ25" i="9" l="1"/>
  <c r="AQ511" i="9" s="1"/>
  <c r="AS493" i="9"/>
  <c r="AQ512" i="9" l="1"/>
  <c r="AT493" i="9"/>
  <c r="AI441" i="9"/>
  <c r="AI484" i="9"/>
  <c r="AI474" i="9"/>
  <c r="AU493" i="9" l="1"/>
  <c r="AV493" i="9" l="1"/>
  <c r="AW493" i="9" l="1"/>
  <c r="AX493" i="9" l="1"/>
  <c r="AR25" i="9" l="1"/>
  <c r="AR511" i="9" s="1"/>
  <c r="AY493" i="9"/>
  <c r="AZ493" i="9"/>
  <c r="AR512" i="9" l="1"/>
  <c r="AJ441" i="9"/>
  <c r="AJ484" i="9"/>
  <c r="AJ474" i="9"/>
  <c r="AS25" i="9" l="1"/>
  <c r="AK441" i="9" l="1"/>
  <c r="AK484" i="9"/>
  <c r="AK474" i="9"/>
  <c r="AT25" i="9" l="1"/>
  <c r="AT511" i="9" s="1"/>
  <c r="AT512" i="9" l="1"/>
  <c r="AL441" i="9"/>
  <c r="AL484" i="9"/>
  <c r="AL474" i="9"/>
  <c r="AU25" i="9" l="1"/>
  <c r="AU511" i="9" s="1"/>
  <c r="AU512" i="9" l="1"/>
  <c r="AM474" i="9"/>
  <c r="AM441" i="9"/>
  <c r="AM484" i="9"/>
  <c r="AV25" i="9" l="1"/>
  <c r="AN441" i="9" l="1"/>
  <c r="AN484" i="9"/>
  <c r="AN474" i="9"/>
  <c r="AW25" i="9" l="1"/>
  <c r="AW511" i="9" s="1"/>
  <c r="AW512" i="9" l="1"/>
  <c r="AO441" i="9"/>
  <c r="AO484" i="9"/>
  <c r="AO474" i="9"/>
  <c r="AX25" i="9" l="1"/>
  <c r="AX511" i="9" s="1"/>
  <c r="AX512" i="9" l="1"/>
  <c r="AP441" i="9"/>
  <c r="AP484" i="9"/>
  <c r="AP474" i="9"/>
  <c r="AY25" i="9" l="1"/>
  <c r="AQ441" i="9" l="1"/>
  <c r="AQ484" i="9"/>
  <c r="AQ474" i="9"/>
  <c r="AZ25" i="9" l="1"/>
  <c r="AZ511" i="9" s="1"/>
  <c r="AZ512" i="9" l="1"/>
  <c r="AR441" i="9"/>
  <c r="AR484" i="9"/>
  <c r="AR474" i="9"/>
  <c r="BA25" i="9" l="1"/>
  <c r="BA511" i="9" s="1"/>
  <c r="AS441" i="9"/>
  <c r="AS484" i="9"/>
  <c r="AS474" i="9"/>
  <c r="BA512" i="9" l="1"/>
  <c r="BA493" i="9"/>
  <c r="BB25" i="9" l="1"/>
  <c r="AT441" i="9"/>
  <c r="AT484" i="9"/>
  <c r="AT474" i="9"/>
  <c r="BB493" i="9" l="1"/>
  <c r="BC493" i="9" l="1"/>
  <c r="BD493" i="9" l="1"/>
  <c r="BE493" i="9" l="1"/>
  <c r="BC25" i="9" l="1"/>
  <c r="BC511" i="9" s="1"/>
  <c r="BF493" i="9"/>
  <c r="AU441" i="9"/>
  <c r="AU484" i="9"/>
  <c r="AU474" i="9"/>
  <c r="BC512" i="9" l="1"/>
  <c r="BG493" i="9"/>
  <c r="BH493" i="9" l="1"/>
  <c r="BI493" i="9" l="1"/>
  <c r="BJ493" i="9" l="1"/>
  <c r="BK493" i="9" l="1"/>
  <c r="BL493" i="9"/>
  <c r="BD25" i="9" l="1"/>
  <c r="BD511" i="9" s="1"/>
  <c r="AV441" i="9"/>
  <c r="AV484" i="9"/>
  <c r="AV474" i="9"/>
  <c r="BD512" i="9" l="1"/>
  <c r="BE25" i="9" l="1"/>
  <c r="AW441" i="9"/>
  <c r="AW484" i="9"/>
  <c r="AW474" i="9"/>
  <c r="BF25" i="9" l="1"/>
  <c r="BF511" i="9" s="1"/>
  <c r="AX441" i="9"/>
  <c r="AX484" i="9"/>
  <c r="AX474" i="9"/>
  <c r="BF512" i="9" l="1"/>
  <c r="BG25" i="9" l="1"/>
  <c r="BG511" i="9" s="1"/>
  <c r="AY474" i="9"/>
  <c r="AY441" i="9"/>
  <c r="AY484" i="9"/>
  <c r="BG512" i="9" l="1"/>
  <c r="BH25" i="9" l="1"/>
  <c r="AZ441" i="9"/>
  <c r="AZ484" i="9"/>
  <c r="AZ474" i="9"/>
  <c r="BI25" i="9" l="1"/>
  <c r="BI511" i="9" s="1"/>
  <c r="BA441" i="9"/>
  <c r="BA484" i="9"/>
  <c r="BA474" i="9"/>
  <c r="BI512" i="9" l="1"/>
  <c r="BJ25" i="9" l="1"/>
  <c r="BJ511" i="9" s="1"/>
  <c r="BB441" i="9"/>
  <c r="BB484" i="9"/>
  <c r="BB474" i="9"/>
  <c r="BJ512" i="9" l="1"/>
  <c r="BK25" i="9" l="1"/>
  <c r="BC441" i="9"/>
  <c r="BC484" i="9"/>
  <c r="BC474" i="9"/>
  <c r="BL25" i="9" l="1"/>
  <c r="BL511" i="9" s="1"/>
  <c r="BD441" i="9"/>
  <c r="BD484" i="9"/>
  <c r="BD474" i="9"/>
  <c r="BL512" i="9" l="1"/>
  <c r="BM25" i="9" l="1"/>
  <c r="BM511" i="9" s="1"/>
  <c r="BE441" i="9"/>
  <c r="BE484" i="9"/>
  <c r="BE474" i="9"/>
  <c r="BM512" i="9" l="1"/>
  <c r="BM493" i="9"/>
  <c r="BN25" i="9" l="1"/>
  <c r="BF441" i="9"/>
  <c r="BF484" i="9"/>
  <c r="BF474" i="9"/>
  <c r="BN493" i="9" l="1"/>
  <c r="BO493" i="9" l="1"/>
  <c r="BP493" i="9" l="1"/>
  <c r="BQ493" i="9" l="1"/>
  <c r="BO25" i="9" l="1"/>
  <c r="BO511" i="9" s="1"/>
  <c r="BR493" i="9"/>
  <c r="BG441" i="9"/>
  <c r="BG484" i="9"/>
  <c r="BG474" i="9"/>
  <c r="BO512" i="9" l="1"/>
  <c r="BS493" i="9"/>
  <c r="BT493" i="9" l="1"/>
  <c r="BU493" i="9" l="1"/>
  <c r="BV493" i="9" l="1"/>
  <c r="BW493" i="9" l="1"/>
  <c r="BX493" i="9"/>
  <c r="BP25" i="9" l="1"/>
  <c r="BP511" i="9" s="1"/>
  <c r="BH441" i="9"/>
  <c r="BH484" i="9"/>
  <c r="BH474" i="9"/>
  <c r="BP512" i="9" l="1"/>
  <c r="BQ25" i="9" l="1"/>
  <c r="BI441" i="9"/>
  <c r="BI484" i="9"/>
  <c r="BI474" i="9"/>
  <c r="BR25" i="9" l="1"/>
  <c r="BR511" i="9" s="1"/>
  <c r="BJ441" i="9"/>
  <c r="BJ484" i="9"/>
  <c r="BJ474" i="9"/>
  <c r="BR512" i="9" l="1"/>
  <c r="BS25" i="9" l="1"/>
  <c r="BS511" i="9" s="1"/>
  <c r="BK474" i="9"/>
  <c r="BK441" i="9"/>
  <c r="BK484" i="9"/>
  <c r="BS512" i="9" l="1"/>
  <c r="BT25" i="9" l="1"/>
  <c r="BL441" i="9"/>
  <c r="BL484" i="9"/>
  <c r="BL474" i="9"/>
  <c r="BU25" i="9" l="1"/>
  <c r="BU511" i="9" s="1"/>
  <c r="BM441" i="9"/>
  <c r="BM484" i="9"/>
  <c r="BM474" i="9"/>
  <c r="BU512" i="9" l="1"/>
  <c r="BV25" i="9" l="1"/>
  <c r="BV511" i="9" s="1"/>
  <c r="BN441" i="9"/>
  <c r="BN484" i="9"/>
  <c r="BN474" i="9"/>
  <c r="BV512" i="9" l="1"/>
  <c r="BW25" i="9" l="1"/>
  <c r="BO441" i="9"/>
  <c r="BO484" i="9"/>
  <c r="BO474" i="9"/>
  <c r="BX25" i="9" l="1"/>
  <c r="BX511" i="9" s="1"/>
  <c r="BP441" i="9"/>
  <c r="BP484" i="9"/>
  <c r="BP474" i="9"/>
  <c r="BX512" i="9" l="1"/>
  <c r="BY25" i="9" l="1"/>
  <c r="BY511" i="9" s="1"/>
  <c r="BQ441" i="9"/>
  <c r="BQ484" i="9"/>
  <c r="BQ474" i="9"/>
  <c r="BY512" i="9" l="1"/>
  <c r="BY493" i="9"/>
  <c r="BZ25" i="9" l="1"/>
  <c r="BR441" i="9"/>
  <c r="BR484" i="9"/>
  <c r="BR474" i="9"/>
  <c r="BZ493" i="9" l="1"/>
  <c r="CA493" i="9" l="1"/>
  <c r="CB493" i="9" l="1"/>
  <c r="CC493" i="9" l="1"/>
  <c r="CA25" i="9" l="1"/>
  <c r="CA511" i="9" s="1"/>
  <c r="CD493" i="9"/>
  <c r="BS441" i="9"/>
  <c r="BS484" i="9"/>
  <c r="BS474" i="9"/>
  <c r="CA512" i="9" l="1"/>
  <c r="CE493" i="9"/>
  <c r="CF493" i="9" l="1"/>
  <c r="CG493" i="9" l="1"/>
  <c r="CH493" i="9" l="1"/>
  <c r="CI493" i="9" l="1"/>
  <c r="CB25" i="9" l="1"/>
  <c r="CB511" i="9" s="1"/>
  <c r="CJ493" i="9"/>
  <c r="BT441" i="9"/>
  <c r="BT484" i="9"/>
  <c r="BT474" i="9"/>
  <c r="CB512" i="9" l="1"/>
  <c r="CK493" i="9"/>
  <c r="CL493" i="9" l="1"/>
  <c r="CM493" i="9" l="1"/>
  <c r="CN493" i="9" l="1"/>
  <c r="CO493" i="9" l="1"/>
  <c r="CC25" i="9" l="1"/>
  <c r="CP493" i="9"/>
  <c r="BU441" i="9"/>
  <c r="BU484" i="9"/>
  <c r="BU474" i="9"/>
  <c r="CQ493" i="9" l="1"/>
  <c r="CR493" i="9" l="1"/>
  <c r="CS493" i="9" l="1"/>
  <c r="CT493" i="9" l="1"/>
  <c r="CU493" i="9" l="1"/>
  <c r="CD25" i="9" l="1"/>
  <c r="CD511" i="9" s="1"/>
  <c r="CV493" i="9"/>
  <c r="BV441" i="9"/>
  <c r="BV484" i="9"/>
  <c r="BV474" i="9"/>
  <c r="CD512" i="9" l="1"/>
  <c r="CW493" i="9"/>
  <c r="CX493" i="9" l="1"/>
  <c r="CY493" i="9" l="1"/>
  <c r="CZ493" i="9" l="1"/>
  <c r="DA493" i="9" l="1"/>
  <c r="CE25" i="9" l="1"/>
  <c r="CE511" i="9" s="1"/>
  <c r="DB493" i="9"/>
  <c r="BW474" i="9"/>
  <c r="BW441" i="9"/>
  <c r="BW484" i="9"/>
  <c r="CE512" i="9" l="1"/>
  <c r="DC493" i="9"/>
  <c r="DD493" i="9" l="1"/>
  <c r="DE493" i="9" l="1"/>
  <c r="DF493" i="9" l="1"/>
  <c r="DG493" i="9" l="1"/>
  <c r="CF25" i="9" l="1"/>
  <c r="DH493" i="9"/>
  <c r="BX441" i="9"/>
  <c r="BX484" i="9"/>
  <c r="BX474" i="9"/>
  <c r="DI493" i="9" l="1"/>
  <c r="DJ493" i="9" l="1"/>
  <c r="DK493" i="9" l="1"/>
  <c r="DL493" i="9" l="1"/>
  <c r="DM493" i="9" l="1"/>
  <c r="CG25" i="9" l="1"/>
  <c r="CG511" i="9" s="1"/>
  <c r="DN493" i="9"/>
  <c r="BY441" i="9"/>
  <c r="BY484" i="9"/>
  <c r="BY474" i="9"/>
  <c r="CG512" i="9" l="1"/>
  <c r="DO493" i="9"/>
  <c r="DP493" i="9" l="1"/>
  <c r="DQ493" i="9" l="1"/>
  <c r="DR493" i="9" l="1"/>
  <c r="DS493" i="9" l="1"/>
  <c r="CH25" i="9" l="1"/>
  <c r="CH511" i="9" s="1"/>
  <c r="DT493" i="9"/>
  <c r="BZ441" i="9"/>
  <c r="BZ484" i="9"/>
  <c r="BZ474" i="9"/>
  <c r="CH512" i="9" l="1"/>
  <c r="DU493" i="9"/>
  <c r="DV493" i="9" l="1"/>
  <c r="DW493" i="9" l="1"/>
  <c r="DX493" i="9" l="1"/>
  <c r="DY493" i="9" l="1"/>
  <c r="CI25" i="9" l="1"/>
  <c r="DZ493" i="9"/>
  <c r="CA441" i="9"/>
  <c r="CA484" i="9"/>
  <c r="CA474" i="9"/>
  <c r="EA493" i="9" l="1"/>
  <c r="EB493" i="9" l="1"/>
  <c r="EC493" i="9" l="1"/>
  <c r="ED493" i="9" l="1"/>
  <c r="EE493" i="9" l="1"/>
  <c r="CJ25" i="9" l="1"/>
  <c r="CJ511" i="9" s="1"/>
  <c r="EF493" i="9"/>
  <c r="CB441" i="9"/>
  <c r="CB484" i="9"/>
  <c r="CB474" i="9"/>
  <c r="CJ512" i="9" l="1"/>
  <c r="EG493" i="9"/>
  <c r="EH493" i="9" l="1"/>
  <c r="EI493" i="9" l="1"/>
  <c r="EJ493" i="9" l="1"/>
  <c r="EK493" i="9" l="1"/>
  <c r="CK25" i="9" l="1"/>
  <c r="CK511" i="9" s="1"/>
  <c r="EL493" i="9"/>
  <c r="CC441" i="9"/>
  <c r="CC484" i="9"/>
  <c r="CC474" i="9"/>
  <c r="CK512" i="9" l="1"/>
  <c r="EM493" i="9"/>
  <c r="EN493" i="9" l="1"/>
  <c r="EO493" i="9" l="1"/>
  <c r="EP493" i="9" l="1"/>
  <c r="EQ493" i="9" l="1"/>
  <c r="CL25" i="9" l="1"/>
  <c r="ER493" i="9"/>
  <c r="CD441" i="9"/>
  <c r="CD484" i="9"/>
  <c r="CD474" i="9"/>
  <c r="ES493" i="9" l="1"/>
  <c r="ET493" i="9" l="1"/>
  <c r="EU493" i="9" l="1"/>
  <c r="EV493" i="9" l="1"/>
  <c r="EW493" i="9" l="1"/>
  <c r="CM25" i="9" l="1"/>
  <c r="CM511" i="9" s="1"/>
  <c r="EX493" i="9"/>
  <c r="CE441" i="9"/>
  <c r="CE484" i="9"/>
  <c r="CE474" i="9"/>
  <c r="CM512" i="9" l="1"/>
  <c r="EY493" i="9"/>
  <c r="EZ493" i="9" l="1"/>
  <c r="FA493" i="9" l="1"/>
  <c r="FB493" i="9" l="1"/>
  <c r="FC493" i="9" l="1"/>
  <c r="CN25" i="9" l="1"/>
  <c r="CN511" i="9" s="1"/>
  <c r="FD493" i="9"/>
  <c r="CF441" i="9"/>
  <c r="CF484" i="9"/>
  <c r="CF474" i="9"/>
  <c r="CN512" i="9" l="1"/>
  <c r="FE493" i="9"/>
  <c r="FF493" i="9" l="1"/>
  <c r="FG493" i="9" l="1"/>
  <c r="FH493" i="9" l="1"/>
  <c r="FI493" i="9" l="1"/>
  <c r="CO25" i="9" l="1"/>
  <c r="FJ493" i="9"/>
  <c r="CG441" i="9"/>
  <c r="CG484" i="9"/>
  <c r="CG474" i="9"/>
  <c r="FK493" i="9" l="1"/>
  <c r="FL493" i="9" l="1"/>
  <c r="FM493" i="9" l="1"/>
  <c r="FN493" i="9" l="1"/>
  <c r="FO493" i="9" l="1"/>
  <c r="CP25" i="9" l="1"/>
  <c r="CP511" i="9" s="1"/>
  <c r="FP493" i="9"/>
  <c r="CH441" i="9"/>
  <c r="CH484" i="9"/>
  <c r="CH474" i="9"/>
  <c r="CP512" i="9" l="1"/>
  <c r="FQ493" i="9"/>
  <c r="FR493" i="9" l="1"/>
  <c r="FS493" i="9" l="1"/>
  <c r="FT493" i="9" l="1"/>
  <c r="FU493" i="9" l="1"/>
  <c r="CQ25" i="9" l="1"/>
  <c r="CQ511" i="9" s="1"/>
  <c r="FV493" i="9"/>
  <c r="CI474" i="9"/>
  <c r="CI441" i="9"/>
  <c r="CI484" i="9"/>
  <c r="CQ512" i="9" l="1"/>
  <c r="FW493" i="9"/>
  <c r="FX493" i="9" l="1"/>
  <c r="FY493" i="9" l="1"/>
  <c r="FZ493" i="9" l="1"/>
  <c r="GA493" i="9" l="1"/>
  <c r="CR25" i="9" l="1"/>
  <c r="GB493" i="9"/>
  <c r="CJ441" i="9"/>
  <c r="CJ484" i="9"/>
  <c r="CJ474" i="9"/>
  <c r="GC493" i="9" l="1"/>
  <c r="GD493" i="9" l="1"/>
  <c r="GE493" i="9" l="1"/>
  <c r="GF493" i="9" l="1"/>
  <c r="GG493" i="9" l="1"/>
  <c r="CS25" i="9" l="1"/>
  <c r="CS511" i="9" s="1"/>
  <c r="GH493" i="9"/>
  <c r="CK441" i="9"/>
  <c r="CK484" i="9"/>
  <c r="CK474" i="9"/>
  <c r="CS512" i="9" l="1"/>
  <c r="GI493" i="9"/>
  <c r="GJ493" i="9" l="1"/>
  <c r="GK493" i="9" l="1"/>
  <c r="GL493" i="9" l="1"/>
  <c r="GM493" i="9" l="1"/>
  <c r="CT25" i="9" l="1"/>
  <c r="CT511" i="9" s="1"/>
  <c r="GN493" i="9"/>
  <c r="CL441" i="9"/>
  <c r="CL484" i="9"/>
  <c r="CL474" i="9"/>
  <c r="CT512" i="9" l="1"/>
  <c r="GO493" i="9"/>
  <c r="GP493" i="9" l="1"/>
  <c r="GQ493" i="9" l="1"/>
  <c r="GR493" i="9" l="1"/>
  <c r="GS493" i="9" l="1"/>
  <c r="CU25" i="9" l="1"/>
  <c r="GT493" i="9"/>
  <c r="CM441" i="9"/>
  <c r="CM484" i="9"/>
  <c r="CM474" i="9"/>
  <c r="GU493" i="9" l="1"/>
  <c r="GV493" i="9" l="1"/>
  <c r="GW493" i="9" l="1"/>
  <c r="GX493" i="9" l="1"/>
  <c r="GY493" i="9" l="1"/>
  <c r="CV25" i="9" l="1"/>
  <c r="CV511" i="9" s="1"/>
  <c r="GZ493" i="9"/>
  <c r="CN441" i="9"/>
  <c r="CN484" i="9"/>
  <c r="CN474" i="9"/>
  <c r="CV512" i="9" l="1"/>
  <c r="HA493" i="9"/>
  <c r="HB493" i="9" l="1"/>
  <c r="HC493" i="9" l="1"/>
  <c r="HD493" i="9" l="1"/>
  <c r="HE493" i="9" l="1"/>
  <c r="CW25" i="9" l="1"/>
  <c r="CW511" i="9" s="1"/>
  <c r="HF493" i="9"/>
  <c r="CO441" i="9"/>
  <c r="CO484" i="9"/>
  <c r="CO474" i="9"/>
  <c r="CW512" i="9" l="1"/>
  <c r="HG493" i="9"/>
  <c r="HH493" i="9" l="1"/>
  <c r="HI493" i="9" l="1"/>
  <c r="HJ493" i="9" l="1"/>
  <c r="HK493" i="9" l="1"/>
  <c r="CX25" i="9" l="1"/>
  <c r="HL493" i="9"/>
  <c r="CP441" i="9"/>
  <c r="CP484" i="9"/>
  <c r="CP474" i="9"/>
  <c r="HM493" i="9" l="1"/>
  <c r="HN493" i="9" l="1"/>
  <c r="HO493" i="9" l="1"/>
  <c r="HP493" i="9" l="1"/>
  <c r="HQ493" i="9" l="1"/>
  <c r="CY25" i="9" l="1"/>
  <c r="CY511" i="9" s="1"/>
  <c r="HR493" i="9"/>
  <c r="CQ441" i="9"/>
  <c r="CQ484" i="9"/>
  <c r="CQ474" i="9"/>
  <c r="CY512" i="9" l="1"/>
  <c r="HS493" i="9"/>
  <c r="HT493" i="9" l="1"/>
  <c r="HU493" i="9" l="1"/>
  <c r="HV493" i="9" l="1"/>
  <c r="HW493" i="9" l="1"/>
  <c r="CZ25" i="9" l="1"/>
  <c r="CZ511" i="9" s="1"/>
  <c r="HX493" i="9"/>
  <c r="CR441" i="9"/>
  <c r="CR484" i="9"/>
  <c r="CR474" i="9"/>
  <c r="CZ512" i="9" l="1"/>
  <c r="HY493" i="9"/>
  <c r="HZ493" i="9" l="1"/>
  <c r="IA493" i="9" l="1"/>
  <c r="IB493" i="9" l="1"/>
  <c r="IC493" i="9" l="1"/>
  <c r="DA25" i="9" l="1"/>
  <c r="ID493" i="9"/>
  <c r="CS441" i="9"/>
  <c r="CS484" i="9"/>
  <c r="CS474" i="9"/>
  <c r="IE493" i="9" l="1"/>
  <c r="IF493" i="9" l="1"/>
  <c r="IG493" i="9"/>
  <c r="DB25" i="9" l="1"/>
  <c r="DB511" i="9" s="1"/>
  <c r="CT441" i="9"/>
  <c r="CT484" i="9"/>
  <c r="CT474" i="9"/>
  <c r="DB512" i="9" l="1"/>
  <c r="DC25" i="9" l="1"/>
  <c r="DC511" i="9" s="1"/>
  <c r="CU474" i="9"/>
  <c r="CU441" i="9"/>
  <c r="CU484" i="9"/>
  <c r="DC512" i="9" l="1"/>
  <c r="CV505" i="9" l="1"/>
  <c r="DD25" i="9" l="1"/>
  <c r="CV441" i="9"/>
  <c r="CV484" i="9"/>
  <c r="CV474" i="9"/>
  <c r="CW505" i="9" l="1"/>
  <c r="DE25" i="9" l="1"/>
  <c r="DE511" i="9" s="1"/>
  <c r="CW441" i="9"/>
  <c r="CW484" i="9"/>
  <c r="CW474" i="9"/>
  <c r="DE512" i="9" l="1"/>
  <c r="CX505" i="9" l="1"/>
  <c r="DF25" i="9" l="1"/>
  <c r="DF511" i="9" s="1"/>
  <c r="CX441" i="9"/>
  <c r="CX484" i="9"/>
  <c r="CX474" i="9"/>
  <c r="DF512" i="9" l="1"/>
  <c r="CY505" i="9" l="1"/>
  <c r="DG25" i="9" l="1"/>
  <c r="CY441" i="9"/>
  <c r="CY484" i="9"/>
  <c r="CY474" i="9"/>
  <c r="CZ505" i="9" l="1"/>
  <c r="DH25" i="9" l="1"/>
  <c r="DH511" i="9" s="1"/>
  <c r="CZ441" i="9"/>
  <c r="CZ484" i="9"/>
  <c r="CZ474" i="9"/>
  <c r="DH512" i="9" l="1"/>
  <c r="DA505" i="9" l="1"/>
  <c r="DI25" i="9" l="1"/>
  <c r="DI511" i="9" s="1"/>
  <c r="DA441" i="9"/>
  <c r="DA484" i="9"/>
  <c r="DA474" i="9"/>
  <c r="DI512" i="9" l="1"/>
  <c r="DB505" i="9" l="1"/>
  <c r="DJ25" i="9" l="1"/>
  <c r="DB441" i="9"/>
  <c r="DB484" i="9"/>
  <c r="DB474" i="9"/>
  <c r="DC505" i="9" l="1"/>
  <c r="DK25" i="9" l="1"/>
  <c r="DK511" i="9" s="1"/>
  <c r="DK512" i="9" s="1"/>
  <c r="DC441" i="9"/>
  <c r="DC484" i="9"/>
  <c r="DC474" i="9"/>
  <c r="DD505" i="9" l="1"/>
  <c r="DL25" i="9" l="1"/>
  <c r="DL511" i="9" s="1"/>
  <c r="DL512" i="9" s="1"/>
  <c r="DD441" i="9"/>
  <c r="DD484" i="9"/>
  <c r="DD474" i="9"/>
  <c r="DE505" i="9" l="1"/>
  <c r="DM25" i="9"/>
  <c r="DE441" i="9"/>
  <c r="DE484" i="9"/>
  <c r="DE474" i="9"/>
  <c r="DF505" i="9" l="1"/>
  <c r="DN25" i="9"/>
  <c r="DN511" i="9" s="1"/>
  <c r="DN512" i="9" s="1"/>
  <c r="DF441" i="9"/>
  <c r="DF484" i="9"/>
  <c r="DF474" i="9"/>
  <c r="DG505" i="9" l="1"/>
  <c r="DO25" i="9"/>
  <c r="DO511" i="9" s="1"/>
  <c r="DO512" i="9" s="1"/>
  <c r="DG474" i="9"/>
  <c r="DG441" i="9"/>
  <c r="DG484" i="9"/>
  <c r="DH505" i="9" l="1"/>
  <c r="DP25" i="9"/>
  <c r="DH441" i="9"/>
  <c r="DH484" i="9"/>
  <c r="DH474" i="9"/>
  <c r="DI505" i="9" l="1"/>
  <c r="DQ25" i="9" l="1"/>
  <c r="DQ511" i="9" s="1"/>
  <c r="DQ512" i="9" s="1"/>
  <c r="DI441" i="9"/>
  <c r="DI484" i="9"/>
  <c r="DI474" i="9"/>
  <c r="DJ505" i="9" l="1"/>
  <c r="DR25" i="9" l="1"/>
  <c r="DR511" i="9" s="1"/>
  <c r="DR512" i="9" s="1"/>
  <c r="DJ441" i="9"/>
  <c r="DJ484" i="9"/>
  <c r="DJ474" i="9"/>
  <c r="DK505" i="9" l="1"/>
  <c r="DS25" i="9" l="1"/>
  <c r="DK441" i="9"/>
  <c r="DK484" i="9"/>
  <c r="DK474" i="9"/>
  <c r="DL505" i="9" l="1"/>
  <c r="DT25" i="9" l="1"/>
  <c r="DT511" i="9" s="1"/>
  <c r="DT512" i="9" s="1"/>
  <c r="DL441" i="9"/>
  <c r="DL484" i="9"/>
  <c r="DL474" i="9"/>
  <c r="DM505" i="9" l="1"/>
  <c r="DU25" i="9"/>
  <c r="DU511" i="9" s="1"/>
  <c r="DU512" i="9" s="1"/>
  <c r="DM441" i="9"/>
  <c r="DM484" i="9"/>
  <c r="DM474" i="9"/>
  <c r="DN505" i="9" l="1"/>
  <c r="DV25" i="9"/>
  <c r="DN441" i="9"/>
  <c r="DN484" i="9"/>
  <c r="DN474" i="9"/>
  <c r="DO505" i="9" l="1"/>
  <c r="DW25" i="9"/>
  <c r="DW511" i="9" s="1"/>
  <c r="DW512" i="9" s="1"/>
  <c r="DO441" i="9"/>
  <c r="DO484" i="9"/>
  <c r="DO474" i="9"/>
  <c r="DP505" i="9" l="1"/>
  <c r="DX25" i="9" l="1"/>
  <c r="DX511" i="9" s="1"/>
  <c r="DX512" i="9" s="1"/>
  <c r="DP441" i="9"/>
  <c r="DP484" i="9"/>
  <c r="DP474" i="9"/>
  <c r="DQ505" i="9" l="1"/>
  <c r="DY25" i="9" l="1"/>
  <c r="DQ441" i="9"/>
  <c r="DQ484" i="9"/>
  <c r="DQ474" i="9"/>
  <c r="DR505" i="9" l="1"/>
  <c r="DZ25" i="9" l="1"/>
  <c r="DZ511" i="9" s="1"/>
  <c r="DZ512" i="9" s="1"/>
  <c r="DR441" i="9"/>
  <c r="DR484" i="9"/>
  <c r="DR474" i="9"/>
  <c r="DT505" i="9" l="1"/>
  <c r="EB25" i="9"/>
  <c r="DT441" i="9"/>
  <c r="DT484" i="9"/>
  <c r="DT474" i="9"/>
  <c r="DU505" i="9" l="1"/>
  <c r="EC25" i="9"/>
  <c r="EC511" i="9" s="1"/>
  <c r="EC512" i="9" s="1"/>
  <c r="DU441" i="9"/>
  <c r="DU484" i="9"/>
  <c r="DU474" i="9"/>
  <c r="DV505" i="9" l="1"/>
  <c r="ED25" i="9"/>
  <c r="ED511" i="9" s="1"/>
  <c r="ED512" i="9" s="1"/>
  <c r="DV441" i="9"/>
  <c r="DV484" i="9"/>
  <c r="DV474" i="9"/>
  <c r="DY505" i="9" l="1"/>
  <c r="EG25" i="9"/>
  <c r="EG511" i="9" s="1"/>
  <c r="EG512" i="9" s="1"/>
  <c r="DY441" i="9"/>
  <c r="DY484" i="9"/>
  <c r="DY474" i="9"/>
  <c r="DZ505" i="9" l="1"/>
  <c r="EH25" i="9"/>
  <c r="DZ441" i="9"/>
  <c r="DZ484" i="9"/>
  <c r="DZ474" i="9"/>
  <c r="EB505" i="9" l="1"/>
  <c r="EJ25" i="9"/>
  <c r="EJ511" i="9" s="1"/>
  <c r="EJ512" i="9" s="1"/>
  <c r="EB441" i="9"/>
  <c r="EB484" i="9"/>
  <c r="EB474" i="9"/>
  <c r="EC505" i="9" l="1"/>
  <c r="EK25" i="9"/>
  <c r="EC441" i="9"/>
  <c r="EC484" i="9"/>
  <c r="EC474" i="9"/>
  <c r="EL25" i="9" l="1"/>
  <c r="EL511" i="9" s="1"/>
  <c r="EL512" i="9" s="1"/>
  <c r="ED441" i="9"/>
  <c r="ED484" i="9"/>
  <c r="ED474" i="9"/>
  <c r="EM25" i="9" l="1"/>
  <c r="EM511" i="9" s="1"/>
  <c r="EM512" i="9" s="1"/>
  <c r="EE474" i="9"/>
  <c r="EE441" i="9"/>
  <c r="EE484" i="9"/>
  <c r="EN25" i="9" l="1"/>
  <c r="EF441" i="9"/>
  <c r="EF484" i="9"/>
  <c r="EF474" i="9"/>
  <c r="LO493" i="9" l="1"/>
  <c r="LR493" i="9"/>
  <c r="LT493" i="9"/>
  <c r="LS493" i="9"/>
  <c r="LQ493" i="9"/>
  <c r="LP493" i="9"/>
  <c r="LC493" i="9"/>
  <c r="LL493" i="9"/>
  <c r="LN493" i="9"/>
  <c r="LM493" i="9"/>
  <c r="LI493" i="9"/>
  <c r="LK493" i="9"/>
  <c r="LJ493" i="9"/>
  <c r="LF493" i="9"/>
  <c r="LH493" i="9"/>
  <c r="LG493" i="9"/>
  <c r="LE493" i="9"/>
  <c r="LD493" i="9"/>
  <c r="KQ493" i="9"/>
  <c r="KZ493" i="9"/>
  <c r="LB493" i="9"/>
  <c r="LA493" i="9"/>
  <c r="KW493" i="9"/>
  <c r="KY493" i="9"/>
  <c r="KX493" i="9"/>
  <c r="KT493" i="9"/>
  <c r="KV493" i="9"/>
  <c r="KU493" i="9"/>
  <c r="KS493" i="9"/>
  <c r="KR493" i="9"/>
  <c r="KE493" i="9"/>
  <c r="KN493" i="9"/>
  <c r="KP493" i="9"/>
  <c r="KO493" i="9"/>
  <c r="KK493" i="9"/>
  <c r="KM493" i="9"/>
  <c r="KL493" i="9"/>
  <c r="KH493" i="9"/>
  <c r="KJ493" i="9"/>
  <c r="KI493" i="9"/>
  <c r="KG493" i="9"/>
  <c r="KF493" i="9"/>
  <c r="JS493" i="9"/>
  <c r="KB493" i="9"/>
  <c r="KD493" i="9"/>
  <c r="KC493" i="9"/>
  <c r="JY493" i="9"/>
  <c r="KA493" i="9"/>
  <c r="JZ493" i="9"/>
  <c r="JV493" i="9"/>
  <c r="JX493" i="9"/>
  <c r="JW493" i="9"/>
  <c r="JU493" i="9"/>
  <c r="JT493" i="9"/>
  <c r="JG493" i="9"/>
  <c r="JP493" i="9"/>
  <c r="JR493" i="9"/>
  <c r="JQ493" i="9"/>
  <c r="JM493" i="9"/>
  <c r="JO493" i="9"/>
  <c r="JN493" i="9"/>
  <c r="JJ493" i="9"/>
  <c r="JL493" i="9"/>
  <c r="JK493" i="9"/>
  <c r="JI493" i="9"/>
  <c r="JH493" i="9"/>
  <c r="IU493" i="9"/>
  <c r="JD493" i="9"/>
  <c r="JF493" i="9"/>
  <c r="JE493" i="9"/>
  <c r="JA493" i="9"/>
  <c r="JC493" i="9"/>
  <c r="JB493" i="9"/>
  <c r="IX493" i="9"/>
  <c r="IZ493" i="9"/>
  <c r="IY493" i="9"/>
  <c r="IW493" i="9"/>
  <c r="IV493" i="9"/>
  <c r="II493" i="9"/>
  <c r="IR493" i="9"/>
  <c r="IT493" i="9"/>
  <c r="IS493" i="9"/>
  <c r="IO493" i="9"/>
  <c r="IQ493" i="9"/>
  <c r="IP493" i="9"/>
  <c r="IL493" i="9"/>
  <c r="IN493" i="9"/>
  <c r="IM493" i="9"/>
  <c r="IK493" i="9"/>
  <c r="IJ493" i="9"/>
  <c r="IH493" i="9"/>
  <c r="CU505" i="9"/>
  <c r="CT505" i="9"/>
  <c r="CS505" i="9"/>
  <c r="CR505" i="9"/>
  <c r="CQ505" i="9"/>
  <c r="CP505" i="9"/>
  <c r="CO505" i="9"/>
  <c r="CN505" i="9"/>
  <c r="CM505" i="9"/>
  <c r="CL505" i="9"/>
  <c r="CK505" i="9"/>
  <c r="AB212" i="9" l="1"/>
  <c r="AN212" i="9"/>
  <c r="AZ212" i="9"/>
  <c r="BL212" i="9"/>
  <c r="BX212" i="9"/>
  <c r="CJ212" i="9"/>
  <c r="CV212" i="9"/>
  <c r="DH212" i="9"/>
  <c r="DT212" i="9"/>
  <c r="EF212" i="9"/>
  <c r="ER212" i="9"/>
  <c r="FD212" i="9"/>
  <c r="FP212" i="9"/>
  <c r="GB212" i="9"/>
  <c r="GN212" i="9"/>
  <c r="GZ212" i="9"/>
  <c r="HL212" i="9"/>
  <c r="HX212" i="9"/>
  <c r="IJ212" i="9"/>
  <c r="IV212" i="9"/>
  <c r="JH212" i="9"/>
  <c r="JT212" i="9"/>
  <c r="KF212" i="9"/>
  <c r="KR212" i="9"/>
  <c r="LD212" i="9"/>
  <c r="LP212" i="9"/>
  <c r="P212" i="9" l="1"/>
  <c r="M42" i="17" l="1"/>
  <c r="HJ304" i="9" l="1"/>
  <c r="HI304" i="9"/>
  <c r="HH304" i="9"/>
  <c r="HG304" i="9"/>
  <c r="HF304" i="9"/>
  <c r="HE304" i="9"/>
  <c r="HD304" i="9"/>
  <c r="HC304" i="9"/>
  <c r="HB304" i="9"/>
  <c r="HA304" i="9"/>
  <c r="GZ304" i="9"/>
  <c r="GY304" i="9"/>
  <c r="GX304" i="9"/>
  <c r="GW304" i="9"/>
  <c r="GV304" i="9"/>
  <c r="GU304" i="9"/>
  <c r="GT304" i="9"/>
  <c r="GS304" i="9"/>
  <c r="GR304" i="9"/>
  <c r="GQ304" i="9"/>
  <c r="GP304" i="9"/>
  <c r="GO304" i="9"/>
  <c r="GN304" i="9"/>
  <c r="GM304" i="9"/>
  <c r="GL304" i="9"/>
  <c r="GK304" i="9"/>
  <c r="GJ304" i="9"/>
  <c r="GI304" i="9"/>
  <c r="GH304" i="9"/>
  <c r="GG304" i="9"/>
  <c r="BP305" i="9"/>
  <c r="BO305" i="9"/>
  <c r="BN305" i="9"/>
  <c r="BM305" i="9"/>
  <c r="BL305" i="9"/>
  <c r="BK305" i="9"/>
  <c r="AG304" i="9"/>
  <c r="AH304" i="9"/>
  <c r="AI304" i="9"/>
  <c r="AJ304" i="9"/>
  <c r="AK304" i="9"/>
  <c r="AL304" i="9"/>
  <c r="AM304" i="9"/>
  <c r="AN304" i="9"/>
  <c r="AO304" i="9"/>
  <c r="AP304" i="9"/>
  <c r="AQ304" i="9"/>
  <c r="AR304" i="9"/>
  <c r="AS304" i="9"/>
  <c r="AT304" i="9"/>
  <c r="AU304" i="9"/>
  <c r="AV304" i="9"/>
  <c r="AW304" i="9"/>
  <c r="AX304" i="9"/>
  <c r="AY304" i="9"/>
  <c r="AZ304" i="9"/>
  <c r="BA304" i="9"/>
  <c r="BB304" i="9"/>
  <c r="BC304" i="9"/>
  <c r="BD304" i="9"/>
  <c r="BE304" i="9"/>
  <c r="BF304" i="9"/>
  <c r="BG304" i="9"/>
  <c r="BH304" i="9"/>
  <c r="BI304" i="9"/>
  <c r="BJ304" i="9"/>
  <c r="BK304" i="9"/>
  <c r="BL304" i="9"/>
  <c r="BM304" i="9"/>
  <c r="BN304" i="9"/>
  <c r="BO304" i="9"/>
  <c r="BP304" i="9"/>
  <c r="BQ304" i="9"/>
  <c r="BR304" i="9"/>
  <c r="BS304" i="9"/>
  <c r="BT304" i="9"/>
  <c r="BU304" i="9"/>
  <c r="BV304" i="9"/>
  <c r="BW304" i="9"/>
  <c r="BX304" i="9"/>
  <c r="BY304" i="9"/>
  <c r="BZ304" i="9"/>
  <c r="CA304" i="9"/>
  <c r="CB304" i="9"/>
  <c r="CC304" i="9"/>
  <c r="CD304" i="9"/>
  <c r="CE304" i="9"/>
  <c r="CF304" i="9"/>
  <c r="CG304" i="9"/>
  <c r="CH304" i="9"/>
  <c r="CI304" i="9"/>
  <c r="CJ304" i="9"/>
  <c r="CK304" i="9"/>
  <c r="CL304" i="9"/>
  <c r="CM304" i="9"/>
  <c r="CN304" i="9"/>
  <c r="CO304" i="9"/>
  <c r="CP304" i="9"/>
  <c r="CQ304" i="9"/>
  <c r="CR304" i="9"/>
  <c r="CS304" i="9"/>
  <c r="CT304" i="9"/>
  <c r="CU304" i="9"/>
  <c r="CV304" i="9"/>
  <c r="CW304" i="9"/>
  <c r="CX304" i="9"/>
  <c r="CY304" i="9"/>
  <c r="CZ304" i="9"/>
  <c r="DA304" i="9"/>
  <c r="DB304" i="9"/>
  <c r="DC304" i="9"/>
  <c r="DD304" i="9"/>
  <c r="DE304" i="9"/>
  <c r="DF304" i="9"/>
  <c r="DG304" i="9"/>
  <c r="DH304" i="9"/>
  <c r="DI304" i="9"/>
  <c r="DJ304" i="9"/>
  <c r="DK304" i="9"/>
  <c r="DL304" i="9"/>
  <c r="DM304" i="9"/>
  <c r="DN304" i="9"/>
  <c r="DO304" i="9"/>
  <c r="DP304" i="9"/>
  <c r="DQ304" i="9"/>
  <c r="DR304" i="9"/>
  <c r="DS304" i="9"/>
  <c r="DT304" i="9"/>
  <c r="DU304" i="9"/>
  <c r="DV304" i="9"/>
  <c r="DW304" i="9"/>
  <c r="DX304" i="9"/>
  <c r="DY304" i="9"/>
  <c r="DZ304" i="9"/>
  <c r="EA304" i="9"/>
  <c r="EB304" i="9"/>
  <c r="EC304" i="9"/>
  <c r="ED304" i="9"/>
  <c r="EE304" i="9"/>
  <c r="EF304" i="9"/>
  <c r="EG304" i="9"/>
  <c r="EH304" i="9"/>
  <c r="EI304" i="9"/>
  <c r="EJ304" i="9"/>
  <c r="EK304" i="9"/>
  <c r="EL304" i="9"/>
  <c r="EM304" i="9"/>
  <c r="EN304" i="9"/>
  <c r="EO304" i="9"/>
  <c r="EP304" i="9"/>
  <c r="EW304" i="9"/>
  <c r="EX304" i="9"/>
  <c r="EY304" i="9"/>
  <c r="EZ304" i="9"/>
  <c r="FA304" i="9"/>
  <c r="FB304" i="9"/>
  <c r="FC304" i="9"/>
  <c r="FD304" i="9"/>
  <c r="FE304" i="9"/>
  <c r="FF304" i="9"/>
  <c r="FG304" i="9"/>
  <c r="FH304" i="9"/>
  <c r="FI304" i="9"/>
  <c r="FJ304" i="9"/>
  <c r="FK304" i="9"/>
  <c r="FL304" i="9"/>
  <c r="FM304" i="9"/>
  <c r="FN304" i="9"/>
  <c r="FO304" i="9"/>
  <c r="FP304" i="9"/>
  <c r="FQ304" i="9"/>
  <c r="FR304" i="9"/>
  <c r="FS304" i="9"/>
  <c r="FT304" i="9"/>
  <c r="FU304" i="9"/>
  <c r="FV304" i="9"/>
  <c r="FW304" i="9"/>
  <c r="FX304" i="9"/>
  <c r="FY304" i="9"/>
  <c r="FZ304" i="9"/>
  <c r="GA304" i="9"/>
  <c r="GB304" i="9"/>
  <c r="GC304" i="9"/>
  <c r="GD304" i="9"/>
  <c r="GE304" i="9"/>
  <c r="GF304" i="9"/>
  <c r="AG305" i="9"/>
  <c r="AH305" i="9"/>
  <c r="AI305" i="9"/>
  <c r="AJ305" i="9"/>
  <c r="AK305" i="9"/>
  <c r="AL305" i="9"/>
  <c r="AM305" i="9"/>
  <c r="AN305" i="9"/>
  <c r="AO305" i="9"/>
  <c r="AP305" i="9"/>
  <c r="AQ305" i="9"/>
  <c r="AR305" i="9"/>
  <c r="AS305" i="9"/>
  <c r="AT305" i="9"/>
  <c r="AU305" i="9"/>
  <c r="AV305" i="9"/>
  <c r="AW305" i="9"/>
  <c r="AX305" i="9"/>
  <c r="AY305" i="9"/>
  <c r="AZ305" i="9"/>
  <c r="BA305" i="9"/>
  <c r="BB305" i="9"/>
  <c r="BC305" i="9"/>
  <c r="BD305" i="9"/>
  <c r="BE305" i="9"/>
  <c r="BF305" i="9"/>
  <c r="BG305" i="9"/>
  <c r="BH305" i="9"/>
  <c r="BI305" i="9"/>
  <c r="BJ305" i="9"/>
  <c r="AG300" i="9"/>
  <c r="AH300" i="9"/>
  <c r="AI300" i="9"/>
  <c r="AJ300" i="9"/>
  <c r="AK300" i="9"/>
  <c r="AL300" i="9"/>
  <c r="AM300" i="9"/>
  <c r="AN300" i="9"/>
  <c r="AO300" i="9"/>
  <c r="AP300" i="9"/>
  <c r="AQ300" i="9"/>
  <c r="AR300" i="9"/>
  <c r="AS300" i="9"/>
  <c r="AT300" i="9"/>
  <c r="AU300" i="9"/>
  <c r="AV300" i="9"/>
  <c r="AW300" i="9"/>
  <c r="AX300" i="9"/>
  <c r="AY300" i="9"/>
  <c r="AZ300" i="9"/>
  <c r="BA300" i="9"/>
  <c r="BB300" i="9"/>
  <c r="BC300" i="9"/>
  <c r="BD300" i="9"/>
  <c r="BE300" i="9"/>
  <c r="BF300" i="9"/>
  <c r="BG300" i="9"/>
  <c r="BH300" i="9"/>
  <c r="BI300" i="9"/>
  <c r="BJ300" i="9"/>
  <c r="BK300" i="9"/>
  <c r="BL300" i="9"/>
  <c r="BM300" i="9"/>
  <c r="BN300" i="9"/>
  <c r="BO300" i="9"/>
  <c r="BP300" i="9"/>
  <c r="BQ300" i="9"/>
  <c r="BR300" i="9"/>
  <c r="BS300" i="9"/>
  <c r="BT300" i="9"/>
  <c r="BU300" i="9"/>
  <c r="BV300" i="9"/>
  <c r="BW300" i="9"/>
  <c r="BX300" i="9"/>
  <c r="BY300" i="9"/>
  <c r="BZ300" i="9"/>
  <c r="CA300" i="9"/>
  <c r="CB300" i="9"/>
  <c r="CC300" i="9"/>
  <c r="CD300" i="9"/>
  <c r="CE300" i="9"/>
  <c r="CF300" i="9"/>
  <c r="CG300" i="9"/>
  <c r="CH300" i="9"/>
  <c r="CI300" i="9"/>
  <c r="CJ300" i="9"/>
  <c r="CK300" i="9"/>
  <c r="CL300" i="9"/>
  <c r="CM300" i="9"/>
  <c r="CN300" i="9"/>
  <c r="CO300" i="9"/>
  <c r="CP300" i="9"/>
  <c r="CQ300" i="9"/>
  <c r="CR300" i="9"/>
  <c r="CS300" i="9"/>
  <c r="CT300" i="9"/>
  <c r="CU300" i="9"/>
  <c r="CV300" i="9"/>
  <c r="CW300" i="9"/>
  <c r="CX300" i="9"/>
  <c r="CY300" i="9"/>
  <c r="CZ300" i="9"/>
  <c r="DA300" i="9"/>
  <c r="DB300" i="9"/>
  <c r="DC300" i="9"/>
  <c r="DD300" i="9"/>
  <c r="DE300" i="9"/>
  <c r="DF300" i="9"/>
  <c r="DG300" i="9"/>
  <c r="DH300" i="9"/>
  <c r="DI300" i="9"/>
  <c r="DJ300" i="9"/>
  <c r="DK300" i="9"/>
  <c r="DL300" i="9"/>
  <c r="DM300" i="9"/>
  <c r="DN300" i="9"/>
  <c r="DO300" i="9"/>
  <c r="DP300" i="9"/>
  <c r="DQ300" i="9"/>
  <c r="DR300" i="9"/>
  <c r="DS300" i="9"/>
  <c r="DT300" i="9"/>
  <c r="DU300" i="9"/>
  <c r="DV300" i="9"/>
  <c r="DW300" i="9"/>
  <c r="DX300" i="9"/>
  <c r="DY300" i="9"/>
  <c r="DZ300" i="9"/>
  <c r="EA300" i="9"/>
  <c r="EB300" i="9"/>
  <c r="EC300" i="9"/>
  <c r="ED300" i="9"/>
  <c r="EE300" i="9"/>
  <c r="EF300" i="9"/>
  <c r="EG300" i="9"/>
  <c r="EH300" i="9"/>
  <c r="EI300" i="9"/>
  <c r="EJ300" i="9"/>
  <c r="EK300" i="9"/>
  <c r="EL300" i="9"/>
  <c r="EM300" i="9"/>
  <c r="EN300" i="9"/>
  <c r="EO300" i="9"/>
  <c r="EP300" i="9"/>
  <c r="EW300" i="9"/>
  <c r="EX300" i="9"/>
  <c r="EY300" i="9"/>
  <c r="EZ300" i="9"/>
  <c r="FA300" i="9"/>
  <c r="FB300" i="9"/>
  <c r="FC300" i="9"/>
  <c r="FD300" i="9"/>
  <c r="FE300" i="9"/>
  <c r="FF300" i="9"/>
  <c r="FG300" i="9"/>
  <c r="FH300" i="9"/>
  <c r="FI300" i="9"/>
  <c r="FJ300" i="9"/>
  <c r="FK300" i="9"/>
  <c r="FL300" i="9"/>
  <c r="FM300" i="9"/>
  <c r="FN300" i="9"/>
  <c r="FO300" i="9"/>
  <c r="FP300" i="9"/>
  <c r="FQ300" i="9"/>
  <c r="FR300" i="9"/>
  <c r="FS300" i="9"/>
  <c r="FT300" i="9"/>
  <c r="FU300" i="9"/>
  <c r="FV300" i="9"/>
  <c r="FW300" i="9"/>
  <c r="FX300" i="9"/>
  <c r="FY300" i="9"/>
  <c r="FZ300" i="9"/>
  <c r="AG298" i="9"/>
  <c r="AH298" i="9"/>
  <c r="AI298" i="9"/>
  <c r="AJ298" i="9"/>
  <c r="AK298" i="9"/>
  <c r="AL298" i="9"/>
  <c r="AM298" i="9"/>
  <c r="AN298" i="9"/>
  <c r="AO298" i="9"/>
  <c r="AP298" i="9"/>
  <c r="AQ298" i="9"/>
  <c r="AR298" i="9"/>
  <c r="AS298" i="9"/>
  <c r="AT298" i="9"/>
  <c r="AU298" i="9"/>
  <c r="AV298" i="9"/>
  <c r="AW298" i="9"/>
  <c r="AX298" i="9"/>
  <c r="AY298" i="9"/>
  <c r="AZ298" i="9"/>
  <c r="BA298" i="9"/>
  <c r="BB298" i="9"/>
  <c r="BC298" i="9"/>
  <c r="BD298" i="9"/>
  <c r="BE298" i="9"/>
  <c r="BF298" i="9"/>
  <c r="BG298" i="9"/>
  <c r="BH298" i="9"/>
  <c r="BI298" i="9"/>
  <c r="BJ298" i="9"/>
  <c r="BK298" i="9"/>
  <c r="BL298" i="9"/>
  <c r="BM298" i="9"/>
  <c r="BN298" i="9"/>
  <c r="BO298" i="9"/>
  <c r="BP298" i="9"/>
  <c r="BQ298" i="9"/>
  <c r="BR298" i="9"/>
  <c r="BS298" i="9"/>
  <c r="BT298" i="9"/>
  <c r="BU298" i="9"/>
  <c r="BV298" i="9"/>
  <c r="BW298" i="9"/>
  <c r="BX298" i="9"/>
  <c r="BY298" i="9"/>
  <c r="BZ298" i="9"/>
  <c r="CA298" i="9"/>
  <c r="CB298" i="9"/>
  <c r="CC298" i="9"/>
  <c r="CD298" i="9"/>
  <c r="CE298" i="9"/>
  <c r="CF298" i="9"/>
  <c r="CG298" i="9"/>
  <c r="CH298" i="9"/>
  <c r="CI298" i="9"/>
  <c r="CJ298" i="9"/>
  <c r="CK298" i="9"/>
  <c r="CL298" i="9"/>
  <c r="CM298" i="9"/>
  <c r="CN298" i="9"/>
  <c r="CO298" i="9"/>
  <c r="CP298" i="9"/>
  <c r="CQ298" i="9"/>
  <c r="CR298" i="9"/>
  <c r="CS298" i="9"/>
  <c r="CT298" i="9"/>
  <c r="CU298" i="9"/>
  <c r="CV298" i="9"/>
  <c r="CW298" i="9"/>
  <c r="CX298" i="9"/>
  <c r="CY298" i="9"/>
  <c r="CZ298" i="9"/>
  <c r="DA298" i="9"/>
  <c r="DB298" i="9"/>
  <c r="DC298" i="9"/>
  <c r="DD298" i="9"/>
  <c r="DE298" i="9"/>
  <c r="DF298" i="9"/>
  <c r="DG298" i="9"/>
  <c r="DH298" i="9"/>
  <c r="DI298" i="9"/>
  <c r="DJ298" i="9"/>
  <c r="DK298" i="9"/>
  <c r="DL298" i="9"/>
  <c r="DM298" i="9"/>
  <c r="DN298" i="9"/>
  <c r="DO298" i="9"/>
  <c r="DP298" i="9"/>
  <c r="DQ298" i="9"/>
  <c r="DR298" i="9"/>
  <c r="DS298" i="9"/>
  <c r="DT298" i="9"/>
  <c r="DU298" i="9"/>
  <c r="DV298" i="9"/>
  <c r="DW298" i="9"/>
  <c r="DX298" i="9"/>
  <c r="DY298" i="9"/>
  <c r="DZ298" i="9"/>
  <c r="EA298" i="9"/>
  <c r="EB298" i="9"/>
  <c r="EC298" i="9"/>
  <c r="ED298" i="9"/>
  <c r="EE298" i="9"/>
  <c r="EF298" i="9"/>
  <c r="EG298" i="9"/>
  <c r="EH298" i="9"/>
  <c r="EI298" i="9"/>
  <c r="EJ298" i="9"/>
  <c r="EK298" i="9"/>
  <c r="EL298" i="9"/>
  <c r="EM298" i="9"/>
  <c r="EN298" i="9"/>
  <c r="EO298" i="9"/>
  <c r="EP298" i="9"/>
  <c r="EW298" i="9"/>
  <c r="EX298" i="9"/>
  <c r="EY298" i="9"/>
  <c r="EZ298" i="9"/>
  <c r="FA298" i="9"/>
  <c r="FB298" i="9"/>
  <c r="FC298" i="9"/>
  <c r="FD298" i="9"/>
  <c r="FE298" i="9"/>
  <c r="FF298" i="9"/>
  <c r="FG298" i="9"/>
  <c r="FH298" i="9"/>
  <c r="FI298" i="9"/>
  <c r="FJ298" i="9"/>
  <c r="FK298" i="9"/>
  <c r="FL298" i="9"/>
  <c r="FM298" i="9"/>
  <c r="FN298" i="9"/>
  <c r="FO298" i="9"/>
  <c r="FP298" i="9"/>
  <c r="FQ298" i="9"/>
  <c r="FR298" i="9"/>
  <c r="FS298" i="9"/>
  <c r="FT298" i="9"/>
  <c r="FU298" i="9"/>
  <c r="FV298" i="9"/>
  <c r="FW298" i="9"/>
  <c r="FX298" i="9"/>
  <c r="FY298" i="9"/>
  <c r="FZ298" i="9"/>
  <c r="GA298" i="9"/>
  <c r="GB298" i="9"/>
  <c r="GC298" i="9"/>
  <c r="GD298" i="9"/>
  <c r="GE298" i="9"/>
  <c r="GF298" i="9"/>
  <c r="GG298" i="9"/>
  <c r="GH298" i="9"/>
  <c r="GI298" i="9"/>
  <c r="GJ298" i="9"/>
  <c r="GK298" i="9"/>
  <c r="GL298" i="9"/>
  <c r="GM298" i="9"/>
  <c r="GN298" i="9"/>
  <c r="GO298" i="9"/>
  <c r="GP298" i="9"/>
  <c r="GQ298" i="9"/>
  <c r="GR298" i="9"/>
  <c r="GS298" i="9"/>
  <c r="GT298" i="9"/>
  <c r="GU298" i="9"/>
  <c r="GV298" i="9"/>
  <c r="GW298" i="9"/>
  <c r="GX298" i="9"/>
  <c r="GY298" i="9"/>
  <c r="GZ298" i="9"/>
  <c r="HA298" i="9"/>
  <c r="HB298" i="9"/>
  <c r="HC298" i="9"/>
  <c r="HD298" i="9"/>
  <c r="HE298" i="9"/>
  <c r="HF298" i="9"/>
  <c r="HG298" i="9"/>
  <c r="HH298" i="9"/>
  <c r="HI298" i="9"/>
  <c r="HJ298" i="9"/>
  <c r="HK298" i="9"/>
  <c r="HL298" i="9"/>
  <c r="HM298" i="9"/>
  <c r="HN298" i="9"/>
  <c r="HO298" i="9"/>
  <c r="HP298" i="9"/>
  <c r="HQ298" i="9"/>
  <c r="HR298" i="9"/>
  <c r="HS298" i="9"/>
  <c r="HT298" i="9"/>
  <c r="HU298" i="9"/>
  <c r="HV298" i="9"/>
  <c r="HW298" i="9"/>
  <c r="HX298" i="9"/>
  <c r="HY298" i="9"/>
  <c r="HZ298" i="9"/>
  <c r="IA298" i="9"/>
  <c r="IB298" i="9"/>
  <c r="IC298" i="9"/>
  <c r="ID298" i="9"/>
  <c r="IE298" i="9"/>
  <c r="IF298" i="9"/>
  <c r="IG298" i="9"/>
  <c r="IH298" i="9"/>
  <c r="II298" i="9"/>
  <c r="IJ298" i="9"/>
  <c r="IK298" i="9"/>
  <c r="IL298" i="9"/>
  <c r="IM298" i="9"/>
  <c r="IN298" i="9"/>
  <c r="IO298" i="9"/>
  <c r="IP298" i="9"/>
  <c r="IQ298" i="9"/>
  <c r="IR298" i="9"/>
  <c r="IS298" i="9"/>
  <c r="IT298" i="9"/>
  <c r="IU298" i="9"/>
  <c r="IV298" i="9"/>
  <c r="IW298" i="9"/>
  <c r="IX298" i="9"/>
  <c r="IY298" i="9"/>
  <c r="IZ298" i="9"/>
  <c r="JA298" i="9"/>
  <c r="JB298" i="9"/>
  <c r="JC298" i="9"/>
  <c r="JD298" i="9"/>
  <c r="JE298" i="9"/>
  <c r="JF298" i="9"/>
  <c r="JG298" i="9"/>
  <c r="JH298" i="9"/>
  <c r="JI298" i="9"/>
  <c r="JJ298" i="9"/>
  <c r="JK298" i="9"/>
  <c r="JL298" i="9"/>
  <c r="JM298" i="9"/>
  <c r="JN298" i="9"/>
  <c r="JO298" i="9"/>
  <c r="JP298" i="9"/>
  <c r="JQ298" i="9"/>
  <c r="JR298" i="9"/>
  <c r="JS298" i="9"/>
  <c r="JT298" i="9"/>
  <c r="JU298" i="9"/>
  <c r="JV298" i="9"/>
  <c r="JW298" i="9"/>
  <c r="JX298" i="9"/>
  <c r="JY298" i="9"/>
  <c r="JZ298" i="9"/>
  <c r="KA298" i="9"/>
  <c r="KB298" i="9"/>
  <c r="KC298" i="9"/>
  <c r="KD298" i="9"/>
  <c r="KE298" i="9"/>
  <c r="KF298" i="9"/>
  <c r="KG298" i="9"/>
  <c r="KH298" i="9"/>
  <c r="KI298" i="9"/>
  <c r="KJ298" i="9"/>
  <c r="KK298" i="9"/>
  <c r="KL298" i="9"/>
  <c r="KM298" i="9"/>
  <c r="KN298" i="9"/>
  <c r="KO298" i="9"/>
  <c r="KP298" i="9"/>
  <c r="KQ298" i="9"/>
  <c r="KR298" i="9"/>
  <c r="KS298" i="9"/>
  <c r="KT298" i="9"/>
  <c r="KU298" i="9"/>
  <c r="KV298" i="9"/>
  <c r="KW298" i="9"/>
  <c r="KX298" i="9"/>
  <c r="KY298" i="9"/>
  <c r="KZ298" i="9"/>
  <c r="LA298" i="9"/>
  <c r="LB298" i="9"/>
  <c r="LC298" i="9"/>
  <c r="LD298" i="9"/>
  <c r="LE298" i="9"/>
  <c r="LF298" i="9"/>
  <c r="LG298" i="9"/>
  <c r="LH298" i="9"/>
  <c r="LI298" i="9"/>
  <c r="LJ298" i="9"/>
  <c r="LK298" i="9"/>
  <c r="LL298" i="9"/>
  <c r="LM298" i="9"/>
  <c r="LN298" i="9"/>
  <c r="LO298" i="9"/>
  <c r="LP298" i="9"/>
  <c r="LQ298" i="9"/>
  <c r="LR298" i="9"/>
  <c r="LS298" i="9"/>
  <c r="LT298" i="9"/>
  <c r="AG301" i="9"/>
  <c r="AH297" i="9"/>
  <c r="AG297" i="9"/>
  <c r="AI297" i="9"/>
  <c r="AK297" i="9"/>
  <c r="AJ297" i="9"/>
  <c r="AL297" i="9"/>
  <c r="AO297" i="9"/>
  <c r="AQ297" i="9"/>
  <c r="AP297" i="9"/>
  <c r="AR297" i="9"/>
  <c r="AT297" i="9"/>
  <c r="AS297" i="9"/>
  <c r="AU297" i="9"/>
  <c r="AN297" i="9"/>
  <c r="AW297" i="9"/>
  <c r="AM297" i="9"/>
  <c r="AV297" i="9"/>
  <c r="AX297" i="9"/>
  <c r="BA297" i="9"/>
  <c r="BC297" i="9"/>
  <c r="BB297" i="9"/>
  <c r="BD297" i="9"/>
  <c r="BF297" i="9"/>
  <c r="BE297" i="9"/>
  <c r="BG297" i="9"/>
  <c r="AZ297" i="9"/>
  <c r="BI297" i="9"/>
  <c r="AY297" i="9"/>
  <c r="BH297" i="9"/>
  <c r="BJ297" i="9"/>
  <c r="BM297" i="9"/>
  <c r="BO297" i="9"/>
  <c r="BN297" i="9"/>
  <c r="BP297" i="9"/>
  <c r="BR297" i="9"/>
  <c r="BQ297" i="9"/>
  <c r="BS297" i="9"/>
  <c r="BL297" i="9"/>
  <c r="BU297" i="9"/>
  <c r="BK297" i="9"/>
  <c r="BT297" i="9"/>
  <c r="BV297" i="9"/>
  <c r="BY297" i="9"/>
  <c r="CA297" i="9"/>
  <c r="BZ297" i="9"/>
  <c r="CB297" i="9"/>
  <c r="CD297" i="9"/>
  <c r="CC297" i="9"/>
  <c r="CE297" i="9"/>
  <c r="BX297" i="9"/>
  <c r="CG297" i="9"/>
  <c r="BW297" i="9"/>
  <c r="CF297" i="9"/>
  <c r="CH297" i="9"/>
  <c r="CK297" i="9"/>
  <c r="CM297" i="9"/>
  <c r="CL297" i="9"/>
  <c r="CN297" i="9"/>
  <c r="CP297" i="9"/>
  <c r="CO297" i="9"/>
  <c r="CQ297" i="9"/>
  <c r="CJ297" i="9"/>
  <c r="CS297" i="9"/>
  <c r="CI297" i="9"/>
  <c r="CR297" i="9"/>
  <c r="CT297" i="9"/>
  <c r="CW297" i="9"/>
  <c r="CY297" i="9"/>
  <c r="CX297" i="9"/>
  <c r="CZ297" i="9"/>
  <c r="DB297" i="9"/>
  <c r="DA297" i="9"/>
  <c r="DC297" i="9"/>
  <c r="CV297" i="9"/>
  <c r="DE297" i="9"/>
  <c r="CU297" i="9"/>
  <c r="DD297" i="9"/>
  <c r="DF297" i="9"/>
  <c r="DI297" i="9"/>
  <c r="DK297" i="9"/>
  <c r="DJ297" i="9"/>
  <c r="DL297" i="9"/>
  <c r="DN297" i="9"/>
  <c r="DM297" i="9"/>
  <c r="DO297" i="9"/>
  <c r="DH297" i="9"/>
  <c r="DQ297" i="9"/>
  <c r="DG297" i="9"/>
  <c r="DP297" i="9"/>
  <c r="DR297" i="9"/>
  <c r="DU297" i="9"/>
  <c r="DW297" i="9"/>
  <c r="DV297" i="9"/>
  <c r="DX297" i="9"/>
  <c r="DZ297" i="9"/>
  <c r="DY297" i="9"/>
  <c r="EA297" i="9"/>
  <c r="DT297" i="9"/>
  <c r="EC297" i="9"/>
  <c r="DS297" i="9"/>
  <c r="EB297" i="9"/>
  <c r="ED297" i="9"/>
  <c r="EG297" i="9"/>
  <c r="EI297" i="9"/>
  <c r="EH297" i="9"/>
  <c r="EJ297" i="9"/>
  <c r="EL297" i="9"/>
  <c r="EK297" i="9"/>
  <c r="EM297" i="9"/>
  <c r="EF297" i="9"/>
  <c r="EO297" i="9"/>
  <c r="EE297" i="9"/>
  <c r="EN297" i="9"/>
  <c r="EP297" i="9"/>
  <c r="EX297" i="9"/>
  <c r="EW297" i="9"/>
  <c r="EY297" i="9"/>
  <c r="FA297" i="9"/>
  <c r="EZ297" i="9"/>
  <c r="FB297" i="9"/>
  <c r="FE297" i="9"/>
  <c r="FG297" i="9"/>
  <c r="FF297" i="9"/>
  <c r="FH297" i="9"/>
  <c r="FJ297" i="9"/>
  <c r="FI297" i="9"/>
  <c r="FK297" i="9"/>
  <c r="FD297" i="9"/>
  <c r="FM297" i="9"/>
  <c r="FC297" i="9"/>
  <c r="FL297" i="9"/>
  <c r="FN297" i="9"/>
  <c r="FQ297" i="9"/>
  <c r="FS297" i="9"/>
  <c r="FR297" i="9"/>
  <c r="FT297" i="9"/>
  <c r="FV297" i="9"/>
  <c r="FU297" i="9"/>
  <c r="FW297" i="9"/>
  <c r="FP297" i="9"/>
  <c r="FY297" i="9"/>
  <c r="FO297" i="9"/>
  <c r="FX297" i="9"/>
  <c r="FZ297" i="9"/>
  <c r="GC297" i="9"/>
  <c r="GE297" i="9"/>
  <c r="GD297" i="9"/>
  <c r="GF297" i="9"/>
  <c r="GH297" i="9"/>
  <c r="GG297" i="9"/>
  <c r="GI297" i="9"/>
  <c r="GB297" i="9"/>
  <c r="GK297" i="9"/>
  <c r="GA297" i="9"/>
  <c r="GJ297" i="9"/>
  <c r="GL297" i="9"/>
  <c r="GO297" i="9"/>
  <c r="GQ297" i="9"/>
  <c r="GP297" i="9"/>
  <c r="GR297" i="9"/>
  <c r="GT297" i="9"/>
  <c r="GS297" i="9"/>
  <c r="GU297" i="9"/>
  <c r="GN297" i="9"/>
  <c r="GW297" i="9"/>
  <c r="GM297" i="9"/>
  <c r="GV297" i="9"/>
  <c r="GX297" i="9"/>
  <c r="HA297" i="9"/>
  <c r="HC297" i="9"/>
  <c r="HB297" i="9"/>
  <c r="HD297" i="9"/>
  <c r="HF297" i="9"/>
  <c r="HE297" i="9"/>
  <c r="HG297" i="9"/>
  <c r="GZ297" i="9"/>
  <c r="HI297" i="9"/>
  <c r="GY297" i="9"/>
  <c r="HH297" i="9"/>
  <c r="HJ297" i="9"/>
  <c r="HM297" i="9"/>
  <c r="HO297" i="9"/>
  <c r="HN297" i="9"/>
  <c r="HP297" i="9"/>
  <c r="HR297" i="9"/>
  <c r="HQ297" i="9"/>
  <c r="HS297" i="9"/>
  <c r="HL297" i="9"/>
  <c r="HU297" i="9"/>
  <c r="HK297" i="9"/>
  <c r="HT297" i="9"/>
  <c r="HV297" i="9"/>
  <c r="HY297" i="9"/>
  <c r="IA297" i="9"/>
  <c r="HZ297" i="9"/>
  <c r="IB297" i="9"/>
  <c r="ID297" i="9"/>
  <c r="IC297" i="9"/>
  <c r="IE297" i="9"/>
  <c r="HX297" i="9"/>
  <c r="IG297" i="9"/>
  <c r="HW297" i="9"/>
  <c r="IF297" i="9"/>
  <c r="IH297" i="9"/>
  <c r="IK297" i="9"/>
  <c r="IM297" i="9"/>
  <c r="IL297" i="9"/>
  <c r="IN297" i="9"/>
  <c r="IP297" i="9"/>
  <c r="IO297" i="9"/>
  <c r="IQ297" i="9"/>
  <c r="IJ297" i="9"/>
  <c r="IS297" i="9"/>
  <c r="II297" i="9"/>
  <c r="IR297" i="9"/>
  <c r="IT297" i="9"/>
  <c r="IW297" i="9"/>
  <c r="IY297" i="9"/>
  <c r="IX297" i="9"/>
  <c r="IZ297" i="9"/>
  <c r="JB297" i="9"/>
  <c r="JA297" i="9"/>
  <c r="JC297" i="9"/>
  <c r="IV297" i="9"/>
  <c r="JE297" i="9"/>
  <c r="IU297" i="9"/>
  <c r="JD297" i="9"/>
  <c r="JF297" i="9"/>
  <c r="JI297" i="9"/>
  <c r="JK297" i="9"/>
  <c r="JJ297" i="9"/>
  <c r="JL297" i="9"/>
  <c r="JN297" i="9"/>
  <c r="JM297" i="9"/>
  <c r="JO297" i="9"/>
  <c r="JQ297" i="9"/>
  <c r="JH297" i="9"/>
  <c r="JG297" i="9"/>
  <c r="JP297" i="9"/>
  <c r="JR297" i="9"/>
  <c r="JU297" i="9"/>
  <c r="JW297" i="9"/>
  <c r="JV297" i="9"/>
  <c r="JX297" i="9"/>
  <c r="JZ297" i="9"/>
  <c r="JY297" i="9"/>
  <c r="KA297" i="9"/>
  <c r="KC297" i="9"/>
  <c r="JT297" i="9"/>
  <c r="JS297" i="9"/>
  <c r="KB297" i="9"/>
  <c r="KD297" i="9"/>
  <c r="KG297" i="9"/>
  <c r="KI297" i="9"/>
  <c r="KH297" i="9"/>
  <c r="KJ297" i="9"/>
  <c r="KL297" i="9"/>
  <c r="KK297" i="9"/>
  <c r="KM297" i="9"/>
  <c r="KO297" i="9"/>
  <c r="KF297" i="9"/>
  <c r="KE297" i="9"/>
  <c r="KN297" i="9"/>
  <c r="KP297" i="9"/>
  <c r="KS297" i="9"/>
  <c r="KU297" i="9"/>
  <c r="KT297" i="9"/>
  <c r="KV297" i="9"/>
  <c r="KX297" i="9"/>
  <c r="KW297" i="9"/>
  <c r="KY297" i="9"/>
  <c r="LA297" i="9"/>
  <c r="KR297" i="9"/>
  <c r="KQ297" i="9"/>
  <c r="KZ297" i="9"/>
  <c r="LB297" i="9"/>
  <c r="LE297" i="9"/>
  <c r="LG297" i="9"/>
  <c r="LF297" i="9"/>
  <c r="LH297" i="9"/>
  <c r="LJ297" i="9"/>
  <c r="LI297" i="9"/>
  <c r="LK297" i="9"/>
  <c r="LM297" i="9"/>
  <c r="LD297" i="9"/>
  <c r="LC297" i="9"/>
  <c r="LL297" i="9"/>
  <c r="LN297" i="9"/>
  <c r="LQ297" i="9"/>
  <c r="LS297" i="9"/>
  <c r="LR297" i="9"/>
  <c r="LT297" i="9"/>
  <c r="LP297" i="9"/>
  <c r="LO297" i="9"/>
  <c r="H297" i="9" l="1"/>
  <c r="D297" i="9" s="1"/>
  <c r="H304" i="9"/>
  <c r="D304" i="9" s="1"/>
  <c r="H305" i="9"/>
  <c r="D305" i="9" s="1"/>
  <c r="H300" i="9"/>
  <c r="D300" i="9" s="1"/>
  <c r="H298" i="9"/>
  <c r="D298" i="9" s="1"/>
  <c r="H301" i="9"/>
  <c r="D301" i="9" s="1"/>
  <c r="S36" i="43"/>
  <c r="Q71" i="9" s="1"/>
  <c r="Q36" i="43"/>
  <c r="O71" i="9" s="1"/>
  <c r="AB433" i="9" l="1"/>
  <c r="AB470" i="9" s="1"/>
  <c r="AC433" i="9"/>
  <c r="AC470" i="9" s="1"/>
  <c r="AD96" i="9"/>
  <c r="AD433" i="9"/>
  <c r="AD470" i="9" s="1"/>
  <c r="AE96" i="9"/>
  <c r="AE433" i="9"/>
  <c r="AE470" i="9" s="1"/>
  <c r="AG96" i="9"/>
  <c r="AG433" i="9"/>
  <c r="AG94" i="9" l="1"/>
  <c r="AG98" i="9" s="1"/>
  <c r="AG97" i="9"/>
  <c r="AE97" i="9"/>
  <c r="AD97" i="9"/>
  <c r="AC97" i="9"/>
  <c r="AB97" i="9"/>
  <c r="E146" i="7"/>
  <c r="AF81" i="9"/>
  <c r="AG470" i="9"/>
  <c r="P356" i="9"/>
  <c r="P551" i="9" s="1"/>
  <c r="Q356" i="9"/>
  <c r="Q551" i="9" s="1"/>
  <c r="R356" i="9"/>
  <c r="R551" i="9" s="1"/>
  <c r="V356" i="9"/>
  <c r="V551" i="9" s="1"/>
  <c r="W356" i="9"/>
  <c r="W551" i="9" s="1"/>
  <c r="X356" i="9"/>
  <c r="X551" i="9" s="1"/>
  <c r="J175" i="9"/>
  <c r="J177" i="9" s="1"/>
  <c r="I175" i="9"/>
  <c r="I177" i="9" s="1"/>
  <c r="N175" i="9"/>
  <c r="N177" i="9" s="1"/>
  <c r="K175" i="9"/>
  <c r="K177" i="9" s="1"/>
  <c r="K183" i="9" s="1"/>
  <c r="M175" i="9"/>
  <c r="M177" i="9" s="1"/>
  <c r="L175" i="9"/>
  <c r="L177" i="9" s="1"/>
  <c r="Z175" i="9"/>
  <c r="Z177" i="9" s="1"/>
  <c r="W177" i="9"/>
  <c r="T177" i="9"/>
  <c r="Q177" i="9"/>
  <c r="Q179" i="9" s="1"/>
  <c r="Y175" i="9"/>
  <c r="Y177" i="9" s="1"/>
  <c r="X175" i="9"/>
  <c r="X177" i="9" s="1"/>
  <c r="X179" i="9" s="1"/>
  <c r="X183" i="9" s="1"/>
  <c r="V177" i="9"/>
  <c r="U177" i="9"/>
  <c r="S177" i="9"/>
  <c r="R177" i="9"/>
  <c r="P175" i="9"/>
  <c r="P177" i="9" s="1"/>
  <c r="O175" i="9"/>
  <c r="O177" i="9" s="1"/>
  <c r="L356" i="9" l="1"/>
  <c r="L551" i="9" s="1"/>
  <c r="O182" i="9"/>
  <c r="O185" i="9" s="1"/>
  <c r="O442" i="9" s="1"/>
  <c r="R185" i="9"/>
  <c r="R442" i="9" s="1"/>
  <c r="U185" i="9"/>
  <c r="U466" i="9" s="1"/>
  <c r="X185" i="9"/>
  <c r="Y182" i="9"/>
  <c r="Y185" i="9" s="1"/>
  <c r="W182" i="9"/>
  <c r="W185" i="9" s="1"/>
  <c r="Z182" i="9"/>
  <c r="Z185" i="9" s="1"/>
  <c r="N182" i="9"/>
  <c r="L182" i="9"/>
  <c r="G201" i="7"/>
  <c r="P185" i="9"/>
  <c r="S185" i="9"/>
  <c r="V185" i="9"/>
  <c r="Q185" i="9"/>
  <c r="T185" i="9"/>
  <c r="M182" i="9"/>
  <c r="M185" i="9" s="1"/>
  <c r="K185" i="9"/>
  <c r="I197" i="9"/>
  <c r="O466" i="9" l="1"/>
  <c r="U442" i="9"/>
  <c r="R466" i="9"/>
  <c r="K432" i="9"/>
  <c r="K459" i="9" s="1"/>
  <c r="L185" i="9"/>
  <c r="L183" i="9"/>
  <c r="G206" i="7"/>
  <c r="I375" i="9"/>
  <c r="I199" i="9"/>
  <c r="I200" i="9" s="1"/>
  <c r="N185" i="9"/>
  <c r="K466" i="9"/>
  <c r="M442" i="9"/>
  <c r="M466" i="9"/>
  <c r="Z442" i="9"/>
  <c r="Z466" i="9"/>
  <c r="W442" i="9"/>
  <c r="W466" i="9"/>
  <c r="T442" i="9"/>
  <c r="T466" i="9"/>
  <c r="Q442" i="9"/>
  <c r="Q466" i="9"/>
  <c r="Y442" i="9"/>
  <c r="Y466" i="9"/>
  <c r="V442" i="9"/>
  <c r="V466" i="9"/>
  <c r="S442" i="9"/>
  <c r="S466" i="9"/>
  <c r="P442" i="9"/>
  <c r="H98" i="19" s="1"/>
  <c r="P466" i="9"/>
  <c r="J120" i="19" l="1"/>
  <c r="J98" i="19"/>
  <c r="K91" i="9"/>
  <c r="F206" i="7"/>
  <c r="E206" i="7"/>
  <c r="N442" i="9"/>
  <c r="N466" i="9"/>
  <c r="I466" i="9"/>
  <c r="J375" i="9"/>
  <c r="H120" i="19" l="1"/>
  <c r="M181" i="9"/>
  <c r="K375" i="9"/>
  <c r="M183" i="9" l="1"/>
  <c r="N181" i="9" s="1"/>
  <c r="L375" i="9"/>
  <c r="L442" i="9" s="1"/>
  <c r="I92" i="9" l="1"/>
  <c r="I432" i="9" s="1"/>
  <c r="I405" i="9" s="1"/>
  <c r="J405" i="9" s="1"/>
  <c r="K405" i="9" s="1"/>
  <c r="L405" i="9" s="1"/>
  <c r="M405" i="9" s="1"/>
  <c r="N405" i="9" s="1"/>
  <c r="O405" i="9" s="1"/>
  <c r="P405" i="9" s="1"/>
  <c r="Q405" i="9" s="1"/>
  <c r="R405" i="9" s="1"/>
  <c r="S405" i="9" s="1"/>
  <c r="T405" i="9" s="1"/>
  <c r="U405" i="9" s="1"/>
  <c r="V405" i="9" s="1"/>
  <c r="W405" i="9" s="1"/>
  <c r="X405" i="9" s="1"/>
  <c r="Y405" i="9" s="1"/>
  <c r="Z405" i="9" s="1"/>
  <c r="AA405" i="9" s="1"/>
  <c r="AB405" i="9" s="1"/>
  <c r="AC405" i="9" s="1"/>
  <c r="AD405" i="9" s="1"/>
  <c r="AE405" i="9" s="1"/>
  <c r="AF405" i="9" s="1"/>
  <c r="AG405" i="9" s="1"/>
  <c r="I98" i="19"/>
  <c r="I100" i="20"/>
  <c r="N183" i="9"/>
  <c r="O181" i="9" s="1"/>
  <c r="O183" i="9" s="1"/>
  <c r="P181" i="9" s="1"/>
  <c r="P183" i="9" s="1"/>
  <c r="Q181" i="9" s="1"/>
  <c r="Q183" i="9" s="1"/>
  <c r="R181" i="9" s="1"/>
  <c r="R183" i="9" s="1"/>
  <c r="S181" i="9" s="1"/>
  <c r="S183" i="9" s="1"/>
  <c r="T181" i="9" s="1"/>
  <c r="T183" i="9" s="1"/>
  <c r="U181" i="9" s="1"/>
  <c r="U183" i="9" s="1"/>
  <c r="V181" i="9" s="1"/>
  <c r="V183" i="9" s="1"/>
  <c r="W181" i="9" s="1"/>
  <c r="W183" i="9" s="1"/>
  <c r="Y181" i="9" s="1"/>
  <c r="Y183" i="9" s="1"/>
  <c r="Z181" i="9" s="1"/>
  <c r="Z183" i="9" s="1"/>
  <c r="AA181" i="9" s="1"/>
  <c r="L466" i="9"/>
  <c r="M375" i="9"/>
  <c r="I91" i="9" l="1"/>
  <c r="H92" i="9"/>
  <c r="I120" i="19"/>
  <c r="I121" i="20"/>
  <c r="M88" i="19"/>
  <c r="L88" i="19"/>
  <c r="DH88" i="19"/>
  <c r="DI88" i="19"/>
  <c r="DJ88" i="19"/>
  <c r="DK88" i="19"/>
  <c r="J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DE88" i="19"/>
  <c r="DF88" i="19"/>
  <c r="DG88" i="19"/>
  <c r="I90" i="20"/>
  <c r="H88" i="19"/>
  <c r="N88" i="19"/>
  <c r="I459" i="9"/>
  <c r="I433" i="9"/>
  <c r="I96" i="9"/>
  <c r="N375" i="9"/>
  <c r="I470" i="9" l="1"/>
  <c r="O375" i="9"/>
  <c r="L91" i="9" l="1"/>
  <c r="P375" i="9"/>
  <c r="AA433" i="9" l="1"/>
  <c r="Q375" i="9"/>
  <c r="AA97" i="9" l="1"/>
  <c r="AA470" i="9"/>
  <c r="R375" i="9"/>
  <c r="S375" i="9" l="1"/>
  <c r="T375" i="9" l="1"/>
  <c r="U375" i="9" l="1"/>
  <c r="V375" i="9" l="1"/>
  <c r="W375" i="9" l="1"/>
  <c r="X375" i="9" l="1"/>
  <c r="X442" i="9" s="1"/>
  <c r="K98" i="19" s="1"/>
  <c r="X466" i="9" l="1"/>
  <c r="K120" i="19" s="1"/>
  <c r="Y375" i="9"/>
  <c r="Z375" i="9" l="1"/>
  <c r="I72" i="9" l="1"/>
  <c r="K328" i="9" l="1"/>
  <c r="J328" i="9"/>
  <c r="I328" i="9"/>
  <c r="J321" i="9" l="1"/>
  <c r="J529" i="9" l="1"/>
  <c r="J530" i="9" s="1"/>
  <c r="J438" i="9"/>
  <c r="J115" i="9"/>
  <c r="K321" i="9"/>
  <c r="J464" i="9" l="1"/>
  <c r="K529" i="9" l="1"/>
  <c r="K530" i="9" s="1"/>
  <c r="K438" i="9"/>
  <c r="K115" i="9"/>
  <c r="K464" i="9" l="1"/>
  <c r="W328" i="9" l="1"/>
  <c r="V328" i="9"/>
  <c r="U328" i="9"/>
  <c r="T328" i="9"/>
  <c r="S328" i="9"/>
  <c r="R328" i="9"/>
  <c r="Q328" i="9"/>
  <c r="P328" i="9"/>
  <c r="O328" i="9"/>
  <c r="N328" i="9"/>
  <c r="M328" i="9"/>
  <c r="L328" i="9" l="1"/>
  <c r="L321" i="9"/>
  <c r="M321" i="9" l="1"/>
  <c r="N321" i="9" l="1"/>
  <c r="L529" i="9"/>
  <c r="L530" i="9" s="1"/>
  <c r="L438" i="9"/>
  <c r="L464" i="9" l="1"/>
  <c r="O321" i="9"/>
  <c r="P321" i="9" l="1"/>
  <c r="Q321" i="9" s="1"/>
  <c r="R321" i="9" s="1"/>
  <c r="S321" i="9" s="1"/>
  <c r="T321" i="9" s="1"/>
  <c r="U321" i="9" s="1"/>
  <c r="V321" i="9" s="1"/>
  <c r="W321" i="9" s="1"/>
  <c r="K92" i="19" l="1"/>
  <c r="I94" i="20"/>
  <c r="H92" i="19"/>
  <c r="I92" i="19"/>
  <c r="J92" i="19"/>
  <c r="K125" i="19" l="1"/>
  <c r="I126" i="20"/>
  <c r="H125" i="19"/>
  <c r="I125" i="19"/>
  <c r="J125" i="19"/>
  <c r="HJ435" i="9" l="1"/>
  <c r="HJ463" i="9"/>
  <c r="I93" i="20" l="1"/>
  <c r="J93" i="20"/>
  <c r="I91" i="19"/>
  <c r="K91" i="19"/>
  <c r="M91" i="19"/>
  <c r="O91" i="19"/>
  <c r="Q91" i="19"/>
  <c r="S91" i="19"/>
  <c r="U91" i="19"/>
  <c r="W91" i="19"/>
  <c r="Y91" i="19"/>
  <c r="AA91" i="19"/>
  <c r="AC91" i="19"/>
  <c r="AE91" i="19"/>
  <c r="AG91" i="19"/>
  <c r="AI91" i="19"/>
  <c r="AK91" i="19"/>
  <c r="AM91" i="19"/>
  <c r="AO91" i="19"/>
  <c r="AQ91" i="19"/>
  <c r="AS91" i="19"/>
  <c r="AU91" i="19"/>
  <c r="AW91" i="19"/>
  <c r="AY91" i="19"/>
  <c r="BA91" i="19"/>
  <c r="BC91" i="19"/>
  <c r="BE91" i="19"/>
  <c r="BG91" i="19"/>
  <c r="BI91" i="19"/>
  <c r="BK91" i="19"/>
  <c r="BM91" i="19"/>
  <c r="BO91" i="19"/>
  <c r="BQ91" i="19"/>
  <c r="BS91" i="19"/>
  <c r="BU91" i="19"/>
  <c r="BW91" i="19"/>
  <c r="BY91" i="19"/>
  <c r="CA91" i="19"/>
  <c r="CC91" i="19"/>
  <c r="CG91" i="19"/>
  <c r="CI91" i="19"/>
  <c r="CK91" i="19"/>
  <c r="CM91" i="19"/>
  <c r="CO91" i="19"/>
  <c r="CQ91" i="19"/>
  <c r="CS91" i="19"/>
  <c r="CU91" i="19"/>
  <c r="CW91" i="19"/>
  <c r="CY91" i="19"/>
  <c r="DA91" i="19"/>
  <c r="DB91" i="19"/>
  <c r="DD91" i="19"/>
  <c r="DF91" i="19"/>
  <c r="DG91" i="19"/>
  <c r="DH91" i="19"/>
  <c r="DI91" i="19"/>
  <c r="DJ91" i="19"/>
  <c r="DK91" i="19"/>
  <c r="CZ91" i="19"/>
  <c r="CX91" i="19"/>
  <c r="CV91" i="19"/>
  <c r="CT91" i="19"/>
  <c r="CR91" i="19"/>
  <c r="CP91" i="19"/>
  <c r="CN91" i="19"/>
  <c r="CL91" i="19"/>
  <c r="CJ91" i="19"/>
  <c r="CD91" i="19"/>
  <c r="CB91" i="19"/>
  <c r="BZ91" i="19"/>
  <c r="BX91" i="19"/>
  <c r="BV91" i="19"/>
  <c r="BT91" i="19"/>
  <c r="BR91" i="19"/>
  <c r="BP91" i="19"/>
  <c r="BN91" i="19"/>
  <c r="BL91" i="19"/>
  <c r="BJ91" i="19"/>
  <c r="BH91" i="19"/>
  <c r="BF91" i="19"/>
  <c r="BD91" i="19"/>
  <c r="BB91" i="19"/>
  <c r="AZ91" i="19"/>
  <c r="AX91" i="19"/>
  <c r="AV91" i="19"/>
  <c r="AT91" i="19"/>
  <c r="AR91" i="19"/>
  <c r="AP91" i="19"/>
  <c r="AN91" i="19"/>
  <c r="AL91" i="19"/>
  <c r="AJ91" i="19"/>
  <c r="AH91" i="19"/>
  <c r="AF91" i="19"/>
  <c r="AD91" i="19"/>
  <c r="AB91" i="19"/>
  <c r="Z91" i="19"/>
  <c r="X91" i="19"/>
  <c r="V91" i="19"/>
  <c r="T91" i="19"/>
  <c r="R91" i="19"/>
  <c r="P91" i="19"/>
  <c r="N91" i="19"/>
  <c r="J91" i="19"/>
  <c r="H91" i="19"/>
  <c r="L91" i="19"/>
  <c r="CE91" i="19"/>
  <c r="D19" i="35" l="1"/>
  <c r="N21" i="35" l="1"/>
  <c r="F19" i="35"/>
  <c r="H7" i="17"/>
  <c r="I8" i="20" l="1"/>
  <c r="AL212" i="9"/>
  <c r="AX212" i="9"/>
  <c r="BJ212" i="9"/>
  <c r="BV212" i="9"/>
  <c r="CH212" i="9"/>
  <c r="CT212" i="9"/>
  <c r="DF212" i="9"/>
  <c r="DR212" i="9"/>
  <c r="ED212" i="9"/>
  <c r="EP212" i="9"/>
  <c r="FB212" i="9"/>
  <c r="FN212" i="9"/>
  <c r="FZ212" i="9"/>
  <c r="GL212" i="9"/>
  <c r="GX212" i="9"/>
  <c r="HJ212" i="9"/>
  <c r="HV212" i="9"/>
  <c r="IH212" i="9"/>
  <c r="IT212" i="9"/>
  <c r="JF212" i="9"/>
  <c r="JR212" i="9"/>
  <c r="KD212" i="9"/>
  <c r="KP212" i="9"/>
  <c r="LB212" i="9"/>
  <c r="LN212" i="9"/>
  <c r="G19" i="35"/>
  <c r="E41" i="7" s="1"/>
  <c r="G212" i="9" l="1"/>
  <c r="Z212" i="9"/>
  <c r="J8" i="20"/>
  <c r="F8" i="65"/>
  <c r="N212" i="9"/>
  <c r="H212" i="9" l="1"/>
  <c r="G8" i="65"/>
  <c r="H8" i="65" l="1"/>
  <c r="I8" i="65" l="1"/>
  <c r="J8" i="65" l="1"/>
  <c r="K8" i="65" l="1"/>
  <c r="L8" i="65" l="1"/>
  <c r="M8" i="65" l="1"/>
  <c r="N8" i="65" l="1"/>
  <c r="O8" i="65" l="1"/>
  <c r="P8" i="65" l="1"/>
  <c r="Q8" i="65" l="1"/>
  <c r="R8" i="65" l="1"/>
  <c r="S8" i="65" l="1"/>
  <c r="T8" i="65" s="1"/>
  <c r="U8" i="65" l="1"/>
  <c r="EA25" i="9"/>
  <c r="EA511" i="9" s="1"/>
  <c r="EA512" i="9" s="1"/>
  <c r="DS505" i="9"/>
  <c r="DS484" i="9"/>
  <c r="DS474" i="9"/>
  <c r="DS441" i="9"/>
  <c r="V8" i="65" l="1"/>
  <c r="W8" i="65" l="1"/>
  <c r="EE25" i="9"/>
  <c r="DW474" i="9"/>
  <c r="DW484" i="9"/>
  <c r="DW505" i="9"/>
  <c r="DW441" i="9"/>
  <c r="X8" i="65" l="1"/>
  <c r="Y8" i="65" l="1"/>
  <c r="EF25" i="9"/>
  <c r="EF511" i="9" s="1"/>
  <c r="EF512" i="9" s="1"/>
  <c r="DX474" i="9"/>
  <c r="DX484" i="9"/>
  <c r="DX505" i="9"/>
  <c r="DX441" i="9"/>
  <c r="Z8" i="65" l="1"/>
  <c r="AA8" i="65" l="1"/>
  <c r="EI25" i="9"/>
  <c r="EI511" i="9" s="1"/>
  <c r="EI512" i="9" s="1"/>
  <c r="EA474" i="9"/>
  <c r="EA484" i="9"/>
  <c r="EA505" i="9"/>
  <c r="EA441" i="9"/>
  <c r="AB8" i="65" l="1"/>
  <c r="AC8" i="65" l="1"/>
  <c r="AD8" i="65" s="1"/>
  <c r="EO25" i="9"/>
  <c r="EO511" i="9" s="1"/>
  <c r="EO512" i="9" s="1"/>
  <c r="EG484" i="9"/>
  <c r="EG505" i="9"/>
  <c r="EG474" i="9"/>
  <c r="EG441" i="9"/>
  <c r="EP25" i="9" l="1"/>
  <c r="EP511" i="9" s="1"/>
  <c r="EP512" i="9" s="1"/>
  <c r="EH474" i="9"/>
  <c r="EH484" i="9"/>
  <c r="EH505" i="9"/>
  <c r="EH441" i="9"/>
  <c r="EI441" i="9" l="1"/>
  <c r="EI474" i="9"/>
  <c r="EI484" i="9"/>
  <c r="EI505" i="9"/>
  <c r="EQ25" i="9"/>
  <c r="EJ441" i="9" l="1"/>
  <c r="EJ474" i="9"/>
  <c r="EJ484" i="9"/>
  <c r="EJ505" i="9"/>
  <c r="ER25" i="9"/>
  <c r="ER511" i="9" s="1"/>
  <c r="ER512" i="9" s="1"/>
  <c r="C8" i="65" l="1"/>
  <c r="ES25" i="9"/>
  <c r="ES511" i="9" s="1"/>
  <c r="ES512" i="9" s="1"/>
  <c r="EK474" i="9"/>
  <c r="EK484" i="9"/>
  <c r="EK505" i="9"/>
  <c r="EK441" i="9"/>
  <c r="EL505" i="9" l="1"/>
  <c r="EL484" i="9"/>
  <c r="EL474" i="9"/>
  <c r="EL441" i="9"/>
  <c r="ET25" i="9"/>
  <c r="EM441" i="9" l="1"/>
  <c r="EM474" i="9"/>
  <c r="EM484" i="9"/>
  <c r="EM505" i="9"/>
  <c r="EU25" i="9"/>
  <c r="EU511" i="9" s="1"/>
  <c r="EU512" i="9" s="1"/>
  <c r="EV25" i="9" l="1"/>
  <c r="EV511" i="9" s="1"/>
  <c r="EV512" i="9" s="1"/>
  <c r="EN474" i="9"/>
  <c r="EN484" i="9"/>
  <c r="EN505" i="9"/>
  <c r="EN441" i="9"/>
  <c r="EO441" i="9" l="1"/>
  <c r="EO474" i="9"/>
  <c r="EO484" i="9"/>
  <c r="EO505" i="9"/>
  <c r="EW25" i="9"/>
  <c r="EP441" i="9" l="1"/>
  <c r="EP474" i="9"/>
  <c r="EP484" i="9"/>
  <c r="EP505" i="9"/>
  <c r="EX25" i="9"/>
  <c r="EX511" i="9" s="1"/>
  <c r="EX512" i="9" s="1"/>
  <c r="EY25" i="9" l="1"/>
  <c r="EY511" i="9" s="1"/>
  <c r="EY512" i="9" s="1"/>
  <c r="EQ484" i="9"/>
  <c r="EQ505" i="9"/>
  <c r="EQ474" i="9"/>
  <c r="EQ441" i="9"/>
  <c r="ER441" i="9" l="1"/>
  <c r="ER474" i="9"/>
  <c r="ER484" i="9"/>
  <c r="ER505" i="9"/>
  <c r="EZ25" i="9"/>
  <c r="ES441" i="9" l="1"/>
  <c r="ES474" i="9"/>
  <c r="ES484" i="9"/>
  <c r="ES505" i="9"/>
  <c r="FA25" i="9"/>
  <c r="FA511" i="9" s="1"/>
  <c r="FA512" i="9" s="1"/>
  <c r="FB25" i="9" l="1"/>
  <c r="FB511" i="9" s="1"/>
  <c r="FB512" i="9" s="1"/>
  <c r="ET474" i="9"/>
  <c r="ET484" i="9"/>
  <c r="ET505" i="9"/>
  <c r="ET441" i="9"/>
  <c r="EU441" i="9" l="1"/>
  <c r="EU474" i="9"/>
  <c r="EU484" i="9"/>
  <c r="EU505" i="9"/>
  <c r="FC25" i="9"/>
  <c r="EV441" i="9" l="1"/>
  <c r="EV474" i="9"/>
  <c r="EV484" i="9"/>
  <c r="EV505" i="9"/>
  <c r="FD25" i="9"/>
  <c r="FD511" i="9" s="1"/>
  <c r="FD512" i="9" s="1"/>
  <c r="FE25" i="9" l="1"/>
  <c r="FE511" i="9" s="1"/>
  <c r="FE512" i="9" s="1"/>
  <c r="EW474" i="9"/>
  <c r="EW484" i="9"/>
  <c r="EW505" i="9"/>
  <c r="EW441" i="9"/>
  <c r="EX441" i="9" l="1"/>
  <c r="EX474" i="9"/>
  <c r="EX484" i="9"/>
  <c r="EX505" i="9"/>
  <c r="FF25" i="9"/>
  <c r="EY441" i="9" l="1"/>
  <c r="EY474" i="9"/>
  <c r="EY484" i="9"/>
  <c r="EY505" i="9"/>
  <c r="FG25" i="9"/>
  <c r="FG511" i="9" s="1"/>
  <c r="FG512" i="9" s="1"/>
  <c r="FH25" i="9" l="1"/>
  <c r="FH511" i="9" s="1"/>
  <c r="FH512" i="9" s="1"/>
  <c r="EZ474" i="9"/>
  <c r="EZ484" i="9"/>
  <c r="EZ505" i="9"/>
  <c r="EZ441" i="9"/>
  <c r="FA441" i="9" l="1"/>
  <c r="FA474" i="9"/>
  <c r="FA484" i="9"/>
  <c r="FA505" i="9"/>
  <c r="FI25" i="9"/>
  <c r="FB441" i="9" l="1"/>
  <c r="FB474" i="9"/>
  <c r="FB484" i="9"/>
  <c r="FB505" i="9"/>
  <c r="FJ25" i="9"/>
  <c r="FJ511" i="9" s="1"/>
  <c r="FJ512" i="9" s="1"/>
  <c r="FK25" i="9" l="1"/>
  <c r="FK511" i="9" s="1"/>
  <c r="FK512" i="9" s="1"/>
  <c r="FC484" i="9"/>
  <c r="FC505" i="9"/>
  <c r="FC474" i="9"/>
  <c r="FC441" i="9"/>
  <c r="FD441" i="9" l="1"/>
  <c r="FD474" i="9"/>
  <c r="FD484" i="9"/>
  <c r="FD505" i="9"/>
  <c r="FL25" i="9"/>
  <c r="FE441" i="9" l="1"/>
  <c r="FE474" i="9"/>
  <c r="FE484" i="9"/>
  <c r="FE505" i="9"/>
  <c r="FM25" i="9"/>
  <c r="FM511" i="9" s="1"/>
  <c r="FM512" i="9" s="1"/>
  <c r="FN25" i="9" l="1"/>
  <c r="FN511" i="9" s="1"/>
  <c r="FN512" i="9" s="1"/>
  <c r="FF474" i="9"/>
  <c r="FF484" i="9"/>
  <c r="FF505" i="9"/>
  <c r="FF441" i="9"/>
  <c r="FG441" i="9" l="1"/>
  <c r="FG474" i="9"/>
  <c r="FG484" i="9"/>
  <c r="FG505" i="9"/>
  <c r="FO25" i="9"/>
  <c r="FH441" i="9" l="1"/>
  <c r="FH474" i="9"/>
  <c r="FH484" i="9"/>
  <c r="FH505" i="9"/>
  <c r="FP25" i="9"/>
  <c r="FP511" i="9" s="1"/>
  <c r="FP512" i="9" s="1"/>
  <c r="FQ25" i="9" l="1"/>
  <c r="FQ511" i="9" s="1"/>
  <c r="FQ512" i="9" s="1"/>
  <c r="FI474" i="9"/>
  <c r="FI484" i="9"/>
  <c r="FI505" i="9"/>
  <c r="FI441" i="9"/>
  <c r="FJ441" i="9" l="1"/>
  <c r="FJ474" i="9"/>
  <c r="FJ484" i="9"/>
  <c r="FJ505" i="9"/>
  <c r="FR25" i="9"/>
  <c r="FK441" i="9" l="1"/>
  <c r="FK474" i="9"/>
  <c r="FK484" i="9"/>
  <c r="FK505" i="9"/>
  <c r="FS25" i="9"/>
  <c r="FS511" i="9" s="1"/>
  <c r="FS512" i="9" s="1"/>
  <c r="FT25" i="9" l="1"/>
  <c r="FT511" i="9" s="1"/>
  <c r="FT512" i="9" s="1"/>
  <c r="FL474" i="9"/>
  <c r="FL484" i="9"/>
  <c r="FL505" i="9"/>
  <c r="FL441" i="9"/>
  <c r="FM441" i="9" l="1"/>
  <c r="FM474" i="9"/>
  <c r="FM484" i="9"/>
  <c r="FM505" i="9"/>
  <c r="FU25" i="9"/>
  <c r="FN441" i="9" l="1"/>
  <c r="FN474" i="9"/>
  <c r="FN484" i="9"/>
  <c r="FN505" i="9"/>
  <c r="FV25" i="9"/>
  <c r="FV511" i="9" s="1"/>
  <c r="FV512" i="9" s="1"/>
  <c r="FW25" i="9" l="1"/>
  <c r="FW511" i="9" s="1"/>
  <c r="FW512" i="9" s="1"/>
  <c r="FO484" i="9"/>
  <c r="FO505" i="9"/>
  <c r="FO474" i="9"/>
  <c r="FO441" i="9"/>
  <c r="FP441" i="9" l="1"/>
  <c r="FP474" i="9"/>
  <c r="FP484" i="9"/>
  <c r="FP505" i="9"/>
  <c r="FX25" i="9"/>
  <c r="FQ441" i="9" l="1"/>
  <c r="FQ474" i="9"/>
  <c r="FQ484" i="9"/>
  <c r="FQ505" i="9"/>
  <c r="FY25" i="9"/>
  <c r="FY511" i="9" s="1"/>
  <c r="FY512" i="9" s="1"/>
  <c r="FZ25" i="9" l="1"/>
  <c r="FZ511" i="9" s="1"/>
  <c r="FZ512" i="9" s="1"/>
  <c r="FR474" i="9"/>
  <c r="FR484" i="9"/>
  <c r="FR505" i="9"/>
  <c r="FR441" i="9"/>
  <c r="FS441" i="9" l="1"/>
  <c r="FS474" i="9"/>
  <c r="FS484" i="9"/>
  <c r="FS505" i="9"/>
  <c r="GA25" i="9"/>
  <c r="FT441" i="9" l="1"/>
  <c r="FT474" i="9"/>
  <c r="FT484" i="9"/>
  <c r="FT505" i="9"/>
  <c r="GB25" i="9"/>
  <c r="GB511" i="9" s="1"/>
  <c r="GB512" i="9" s="1"/>
  <c r="GC25" i="9" l="1"/>
  <c r="GC511" i="9" s="1"/>
  <c r="GC512" i="9" s="1"/>
  <c r="FU474" i="9"/>
  <c r="FU484" i="9"/>
  <c r="FU505" i="9"/>
  <c r="FU441" i="9"/>
  <c r="FV441" i="9" l="1"/>
  <c r="FV474" i="9"/>
  <c r="FV484" i="9"/>
  <c r="FV505" i="9"/>
  <c r="GD25" i="9"/>
  <c r="FW441" i="9" l="1"/>
  <c r="FW474" i="9"/>
  <c r="FW484" i="9"/>
  <c r="FW505" i="9"/>
  <c r="GE25" i="9"/>
  <c r="GE511" i="9" s="1"/>
  <c r="GE512" i="9" s="1"/>
  <c r="GF25" i="9" l="1"/>
  <c r="GF511" i="9" s="1"/>
  <c r="GF512" i="9" s="1"/>
  <c r="FX474" i="9"/>
  <c r="FX484" i="9"/>
  <c r="FX505" i="9"/>
  <c r="FX441" i="9"/>
  <c r="FY441" i="9" l="1"/>
  <c r="FY474" i="9"/>
  <c r="FY484" i="9"/>
  <c r="FY505" i="9"/>
  <c r="GG25" i="9"/>
  <c r="FZ441" i="9" l="1"/>
  <c r="FZ474" i="9"/>
  <c r="FZ484" i="9"/>
  <c r="FZ505" i="9"/>
  <c r="GH25" i="9"/>
  <c r="GH511" i="9" s="1"/>
  <c r="GH512" i="9" s="1"/>
  <c r="GI25" i="9" l="1"/>
  <c r="GI511" i="9" s="1"/>
  <c r="GI512" i="9" s="1"/>
  <c r="GA484" i="9"/>
  <c r="GA505" i="9"/>
  <c r="GA474" i="9"/>
  <c r="GA441" i="9"/>
  <c r="GB441" i="9" l="1"/>
  <c r="GB474" i="9"/>
  <c r="GB484" i="9"/>
  <c r="GB505" i="9"/>
  <c r="GJ25" i="9"/>
  <c r="GC441" i="9" l="1"/>
  <c r="GC474" i="9"/>
  <c r="GC484" i="9"/>
  <c r="GC505" i="9"/>
  <c r="GK25" i="9"/>
  <c r="GK511" i="9" s="1"/>
  <c r="GK512" i="9" s="1"/>
  <c r="GL25" i="9" l="1"/>
  <c r="GL511" i="9" s="1"/>
  <c r="GL512" i="9" s="1"/>
  <c r="GD474" i="9"/>
  <c r="GD484" i="9"/>
  <c r="GD505" i="9"/>
  <c r="GD441" i="9"/>
  <c r="GE441" i="9" l="1"/>
  <c r="GE474" i="9"/>
  <c r="GE484" i="9"/>
  <c r="GE505" i="9"/>
  <c r="GM25" i="9"/>
  <c r="GF441" i="9" l="1"/>
  <c r="GF474" i="9"/>
  <c r="GF484" i="9"/>
  <c r="GF505" i="9"/>
  <c r="GN25" i="9"/>
  <c r="GN511" i="9" s="1"/>
  <c r="GN512" i="9" s="1"/>
  <c r="GO25" i="9" l="1"/>
  <c r="GO511" i="9" s="1"/>
  <c r="GO512" i="9" s="1"/>
  <c r="GG474" i="9"/>
  <c r="GG484" i="9"/>
  <c r="GG505" i="9"/>
  <c r="GG441" i="9"/>
  <c r="GH441" i="9" l="1"/>
  <c r="GH474" i="9"/>
  <c r="GH484" i="9"/>
  <c r="GH505" i="9"/>
  <c r="GP25" i="9"/>
  <c r="GI441" i="9" l="1"/>
  <c r="GI474" i="9"/>
  <c r="GI484" i="9"/>
  <c r="GI505" i="9"/>
  <c r="GQ25" i="9"/>
  <c r="GQ511" i="9" s="1"/>
  <c r="GQ512" i="9" s="1"/>
  <c r="GR25" i="9" l="1"/>
  <c r="GR511" i="9" s="1"/>
  <c r="GR512" i="9" s="1"/>
  <c r="GJ474" i="9"/>
  <c r="GJ484" i="9"/>
  <c r="GJ505" i="9"/>
  <c r="GJ441" i="9"/>
  <c r="GK441" i="9" l="1"/>
  <c r="GK474" i="9"/>
  <c r="GK484" i="9"/>
  <c r="GK505" i="9"/>
  <c r="GS25" i="9"/>
  <c r="GL441" i="9" l="1"/>
  <c r="GL474" i="9"/>
  <c r="GL484" i="9"/>
  <c r="GL505" i="9"/>
  <c r="GT25" i="9"/>
  <c r="GT511" i="9" s="1"/>
  <c r="GT512" i="9" s="1"/>
  <c r="GU25" i="9" l="1"/>
  <c r="GU511" i="9" s="1"/>
  <c r="GU512" i="9" s="1"/>
  <c r="GM484" i="9"/>
  <c r="GM505" i="9"/>
  <c r="GM474" i="9"/>
  <c r="GM441" i="9"/>
  <c r="GN441" i="9" l="1"/>
  <c r="GN474" i="9"/>
  <c r="GN484" i="9"/>
  <c r="GN505" i="9"/>
  <c r="GV25" i="9"/>
  <c r="GO441" i="9" l="1"/>
  <c r="GO474" i="9"/>
  <c r="GO484" i="9"/>
  <c r="GO505" i="9"/>
  <c r="GW25" i="9"/>
  <c r="GW511" i="9" s="1"/>
  <c r="GW512" i="9" s="1"/>
  <c r="GX25" i="9" l="1"/>
  <c r="GX511" i="9" s="1"/>
  <c r="GX512" i="9" s="1"/>
  <c r="GP474" i="9"/>
  <c r="GP484" i="9"/>
  <c r="GP505" i="9"/>
  <c r="GP441" i="9"/>
  <c r="GQ441" i="9" l="1"/>
  <c r="GQ474" i="9"/>
  <c r="GQ484" i="9"/>
  <c r="GQ505" i="9"/>
  <c r="GY25" i="9"/>
  <c r="GR441" i="9" l="1"/>
  <c r="GR474" i="9"/>
  <c r="GR484" i="9"/>
  <c r="GR505" i="9"/>
  <c r="GZ25" i="9"/>
  <c r="GZ511" i="9" s="1"/>
  <c r="GZ512" i="9" s="1"/>
  <c r="HA25" i="9" l="1"/>
  <c r="HA511" i="9" s="1"/>
  <c r="HA512" i="9" s="1"/>
  <c r="GS474" i="9"/>
  <c r="GS484" i="9"/>
  <c r="GS505" i="9"/>
  <c r="GS441" i="9"/>
  <c r="GT441" i="9" l="1"/>
  <c r="GT474" i="9"/>
  <c r="GT484" i="9"/>
  <c r="GT505" i="9"/>
  <c r="HB25" i="9"/>
  <c r="GU441" i="9" l="1"/>
  <c r="GU474" i="9"/>
  <c r="GU484" i="9"/>
  <c r="GU505" i="9"/>
  <c r="HC25" i="9"/>
  <c r="HC511" i="9" s="1"/>
  <c r="HC512" i="9" s="1"/>
  <c r="HD25" i="9" l="1"/>
  <c r="HD511" i="9" s="1"/>
  <c r="HD512" i="9" s="1"/>
  <c r="GV474" i="9"/>
  <c r="GV484" i="9"/>
  <c r="GV505" i="9"/>
  <c r="GV441" i="9"/>
  <c r="GW441" i="9" l="1"/>
  <c r="GW474" i="9"/>
  <c r="GW484" i="9"/>
  <c r="GW505" i="9"/>
  <c r="HE25" i="9"/>
  <c r="GX441" i="9" l="1"/>
  <c r="GX474" i="9"/>
  <c r="GX484" i="9"/>
  <c r="GX505" i="9"/>
  <c r="HF25" i="9"/>
  <c r="HF511" i="9" s="1"/>
  <c r="HF512" i="9" s="1"/>
  <c r="HG25" i="9" l="1"/>
  <c r="HG511" i="9" s="1"/>
  <c r="HG512" i="9" s="1"/>
  <c r="GY484" i="9"/>
  <c r="GY505" i="9"/>
  <c r="GY474" i="9"/>
  <c r="GY441" i="9"/>
  <c r="GZ441" i="9" l="1"/>
  <c r="GZ474" i="9"/>
  <c r="GZ484" i="9"/>
  <c r="GZ505" i="9"/>
  <c r="HH25" i="9"/>
  <c r="HA441" i="9" l="1"/>
  <c r="HA474" i="9"/>
  <c r="HA484" i="9"/>
  <c r="HA505" i="9"/>
  <c r="HI25" i="9"/>
  <c r="HI511" i="9" s="1"/>
  <c r="HI512" i="9" s="1"/>
  <c r="HJ25" i="9" l="1"/>
  <c r="HJ511" i="9" s="1"/>
  <c r="HJ512" i="9" s="1"/>
  <c r="HB474" i="9"/>
  <c r="HB484" i="9"/>
  <c r="HB505" i="9"/>
  <c r="HB441" i="9"/>
  <c r="HC441" i="9" l="1"/>
  <c r="HC474" i="9"/>
  <c r="HC484" i="9"/>
  <c r="HC505" i="9"/>
  <c r="HK25" i="9"/>
  <c r="HD441" i="9" l="1"/>
  <c r="HD474" i="9"/>
  <c r="HD484" i="9"/>
  <c r="HD505" i="9"/>
  <c r="HL25" i="9"/>
  <c r="HL511" i="9" s="1"/>
  <c r="HL512" i="9" s="1"/>
  <c r="HM25" i="9" l="1"/>
  <c r="HM511" i="9" s="1"/>
  <c r="HM512" i="9" s="1"/>
  <c r="HE474" i="9"/>
  <c r="HE484" i="9"/>
  <c r="HE505" i="9"/>
  <c r="HE441" i="9"/>
  <c r="HF441" i="9" l="1"/>
  <c r="HF474" i="9"/>
  <c r="HF484" i="9"/>
  <c r="HF505" i="9"/>
  <c r="HN25" i="9"/>
  <c r="HG441" i="9" l="1"/>
  <c r="HG474" i="9"/>
  <c r="HG484" i="9"/>
  <c r="HG505" i="9"/>
  <c r="HO25" i="9"/>
  <c r="HO511" i="9" s="1"/>
  <c r="HO512" i="9" s="1"/>
  <c r="HP25" i="9" l="1"/>
  <c r="HP511" i="9" s="1"/>
  <c r="HP512" i="9" s="1"/>
  <c r="HH474" i="9"/>
  <c r="HH484" i="9"/>
  <c r="HH505" i="9"/>
  <c r="HH441" i="9"/>
  <c r="HI441" i="9" l="1"/>
  <c r="HI474" i="9"/>
  <c r="HI484" i="9"/>
  <c r="HI505" i="9"/>
  <c r="HQ25" i="9"/>
  <c r="HJ441" i="9" l="1"/>
  <c r="HJ474" i="9"/>
  <c r="HJ484" i="9"/>
  <c r="HJ505" i="9"/>
  <c r="HR25" i="9"/>
  <c r="HR511" i="9" s="1"/>
  <c r="HR512" i="9" s="1"/>
  <c r="HS25" i="9" l="1"/>
  <c r="HS511" i="9" s="1"/>
  <c r="HS512" i="9" s="1"/>
  <c r="HK484" i="9"/>
  <c r="HK505" i="9"/>
  <c r="HK474" i="9"/>
  <c r="HK441" i="9"/>
  <c r="HL441" i="9" l="1"/>
  <c r="HL474" i="9"/>
  <c r="HL484" i="9"/>
  <c r="HL505" i="9"/>
  <c r="HT25" i="9"/>
  <c r="HM441" i="9" l="1"/>
  <c r="HM474" i="9"/>
  <c r="HM484" i="9"/>
  <c r="HM505" i="9"/>
  <c r="HU25" i="9"/>
  <c r="HU511" i="9" s="1"/>
  <c r="HU512" i="9" s="1"/>
  <c r="HV25" i="9" l="1"/>
  <c r="HV511" i="9" s="1"/>
  <c r="HV512" i="9" s="1"/>
  <c r="HN474" i="9"/>
  <c r="HN484" i="9"/>
  <c r="HN505" i="9"/>
  <c r="HN441" i="9"/>
  <c r="HO441" i="9" l="1"/>
  <c r="HO474" i="9"/>
  <c r="HO484" i="9"/>
  <c r="HO505" i="9"/>
  <c r="HW25" i="9"/>
  <c r="HP441" i="9" l="1"/>
  <c r="HP474" i="9"/>
  <c r="HP484" i="9"/>
  <c r="HP505" i="9"/>
  <c r="HX25" i="9"/>
  <c r="HX511" i="9" s="1"/>
  <c r="HX512" i="9" s="1"/>
  <c r="HY25" i="9" l="1"/>
  <c r="HY511" i="9" s="1"/>
  <c r="HY512" i="9" s="1"/>
  <c r="HQ474" i="9"/>
  <c r="HQ484" i="9"/>
  <c r="HQ505" i="9"/>
  <c r="HQ441" i="9"/>
  <c r="HR441" i="9" l="1"/>
  <c r="HR474" i="9"/>
  <c r="HR484" i="9"/>
  <c r="HR505" i="9"/>
  <c r="HZ25" i="9"/>
  <c r="HS441" i="9" l="1"/>
  <c r="HS474" i="9"/>
  <c r="HS484" i="9"/>
  <c r="HS505" i="9"/>
  <c r="IA25" i="9"/>
  <c r="IA511" i="9" s="1"/>
  <c r="IA512" i="9" s="1"/>
  <c r="IB25" i="9" l="1"/>
  <c r="IB511" i="9" s="1"/>
  <c r="IB512" i="9" s="1"/>
  <c r="HT474" i="9"/>
  <c r="HT484" i="9"/>
  <c r="HT505" i="9"/>
  <c r="HT441" i="9"/>
  <c r="HU441" i="9" l="1"/>
  <c r="HU474" i="9"/>
  <c r="HU484" i="9"/>
  <c r="HU505" i="9"/>
  <c r="IC25" i="9"/>
  <c r="HV441" i="9" l="1"/>
  <c r="HV474" i="9"/>
  <c r="HV484" i="9"/>
  <c r="HV505" i="9"/>
  <c r="ID25" i="9"/>
  <c r="ID511" i="9" s="1"/>
  <c r="ID512" i="9" s="1"/>
  <c r="IE25" i="9" l="1"/>
  <c r="IE511" i="9" s="1"/>
  <c r="IE512" i="9" s="1"/>
  <c r="HW484" i="9"/>
  <c r="HW505" i="9"/>
  <c r="HW474" i="9"/>
  <c r="HW441" i="9"/>
  <c r="HX441" i="9" l="1"/>
  <c r="HX474" i="9"/>
  <c r="HX484" i="9"/>
  <c r="HX505" i="9"/>
  <c r="IF25" i="9"/>
  <c r="HY441" i="9" l="1"/>
  <c r="HY474" i="9"/>
  <c r="HY484" i="9"/>
  <c r="HY505" i="9"/>
  <c r="IG25" i="9"/>
  <c r="IG511" i="9" s="1"/>
  <c r="IG512" i="9" s="1"/>
  <c r="IH25" i="9" l="1"/>
  <c r="IH511" i="9" s="1"/>
  <c r="IH512" i="9" s="1"/>
  <c r="HZ474" i="9"/>
  <c r="HZ484" i="9"/>
  <c r="HZ505" i="9"/>
  <c r="HZ441" i="9"/>
  <c r="IA441" i="9" l="1"/>
  <c r="IA474" i="9"/>
  <c r="IA484" i="9"/>
  <c r="IA505" i="9"/>
  <c r="II25" i="9"/>
  <c r="IB441" i="9" l="1"/>
  <c r="IB474" i="9"/>
  <c r="IB484" i="9"/>
  <c r="IB505" i="9"/>
  <c r="IJ25" i="9"/>
  <c r="IJ511" i="9" s="1"/>
  <c r="IJ512" i="9" s="1"/>
  <c r="IK25" i="9" l="1"/>
  <c r="IK511" i="9" s="1"/>
  <c r="IK512" i="9" s="1"/>
  <c r="IC474" i="9"/>
  <c r="IC484" i="9"/>
  <c r="IC505" i="9"/>
  <c r="IC441" i="9"/>
  <c r="ID441" i="9" l="1"/>
  <c r="ID474" i="9"/>
  <c r="ID484" i="9"/>
  <c r="ID505" i="9"/>
  <c r="IL25" i="9"/>
  <c r="IE441" i="9" l="1"/>
  <c r="IE474" i="9"/>
  <c r="IE484" i="9"/>
  <c r="IE505" i="9"/>
  <c r="IM25" i="9"/>
  <c r="IM511" i="9" s="1"/>
  <c r="IM512" i="9" s="1"/>
  <c r="IN25" i="9" l="1"/>
  <c r="IN511" i="9" s="1"/>
  <c r="IN512" i="9" s="1"/>
  <c r="IF474" i="9"/>
  <c r="IF484" i="9"/>
  <c r="IF505" i="9"/>
  <c r="IF441" i="9"/>
  <c r="IG441" i="9" l="1"/>
  <c r="IG474" i="9"/>
  <c r="IG484" i="9"/>
  <c r="IG505" i="9"/>
  <c r="IO25" i="9"/>
  <c r="IH441" i="9" l="1"/>
  <c r="IH474" i="9"/>
  <c r="IH484" i="9"/>
  <c r="IH505" i="9"/>
  <c r="IP25" i="9"/>
  <c r="IP511" i="9" s="1"/>
  <c r="IP512" i="9" s="1"/>
  <c r="IQ25" i="9" l="1"/>
  <c r="IQ511" i="9" s="1"/>
  <c r="IQ512" i="9" s="1"/>
  <c r="II484" i="9"/>
  <c r="II505" i="9"/>
  <c r="II474" i="9"/>
  <c r="II441" i="9"/>
  <c r="IJ441" i="9" l="1"/>
  <c r="IJ474" i="9"/>
  <c r="IJ484" i="9"/>
  <c r="IJ505" i="9"/>
  <c r="IR25" i="9"/>
  <c r="IK441" i="9" l="1"/>
  <c r="IK474" i="9"/>
  <c r="IK484" i="9"/>
  <c r="IK505" i="9"/>
  <c r="IS25" i="9"/>
  <c r="IS511" i="9" s="1"/>
  <c r="IS512" i="9" s="1"/>
  <c r="IT25" i="9" l="1"/>
  <c r="IT511" i="9" s="1"/>
  <c r="IT512" i="9" s="1"/>
  <c r="IL474" i="9"/>
  <c r="IL484" i="9"/>
  <c r="IL505" i="9"/>
  <c r="IL441" i="9"/>
  <c r="IM441" i="9" l="1"/>
  <c r="IM474" i="9"/>
  <c r="IM484" i="9"/>
  <c r="IM505" i="9"/>
  <c r="IU25" i="9"/>
  <c r="IN441" i="9" l="1"/>
  <c r="IN474" i="9"/>
  <c r="IN484" i="9"/>
  <c r="IN505" i="9"/>
  <c r="IV25" i="9"/>
  <c r="IV511" i="9" s="1"/>
  <c r="IV512" i="9" s="1"/>
  <c r="IW25" i="9" l="1"/>
  <c r="IW511" i="9" s="1"/>
  <c r="IW512" i="9" s="1"/>
  <c r="IO474" i="9"/>
  <c r="IO484" i="9"/>
  <c r="IO505" i="9"/>
  <c r="IO441" i="9"/>
  <c r="IX25" i="9" l="1"/>
  <c r="IP474" i="9"/>
  <c r="IP484" i="9"/>
  <c r="IP505" i="9"/>
  <c r="IP441" i="9"/>
  <c r="IY25" i="9" l="1"/>
  <c r="IY511" i="9" s="1"/>
  <c r="IY512" i="9" s="1"/>
  <c r="IQ474" i="9"/>
  <c r="IQ484" i="9"/>
  <c r="IQ505" i="9"/>
  <c r="IQ441" i="9"/>
  <c r="IZ25" i="9" l="1"/>
  <c r="IZ511" i="9" s="1"/>
  <c r="IZ512" i="9" s="1"/>
  <c r="IR474" i="9"/>
  <c r="IR484" i="9"/>
  <c r="IR505" i="9"/>
  <c r="IR441" i="9"/>
  <c r="JA25" i="9" l="1"/>
  <c r="IS474" i="9"/>
  <c r="IS484" i="9"/>
  <c r="IS505" i="9"/>
  <c r="IS441" i="9"/>
  <c r="JB25" i="9" l="1"/>
  <c r="JB511" i="9" s="1"/>
  <c r="JB512" i="9" s="1"/>
  <c r="IT474" i="9"/>
  <c r="IT484" i="9"/>
  <c r="IT505" i="9"/>
  <c r="IT441" i="9"/>
  <c r="JC25" i="9" l="1"/>
  <c r="JC511" i="9" s="1"/>
  <c r="JC512" i="9" s="1"/>
  <c r="IU484" i="9"/>
  <c r="IU505" i="9"/>
  <c r="IU474" i="9"/>
  <c r="IU441" i="9"/>
  <c r="JD25" i="9" l="1"/>
  <c r="IV474" i="9"/>
  <c r="IV484" i="9"/>
  <c r="IV505" i="9"/>
  <c r="IV441" i="9"/>
  <c r="JE25" i="9" l="1"/>
  <c r="JE511" i="9" s="1"/>
  <c r="JE512" i="9" s="1"/>
  <c r="IW474" i="9"/>
  <c r="IW484" i="9"/>
  <c r="IW505" i="9"/>
  <c r="IW441" i="9"/>
  <c r="JF25" i="9" l="1"/>
  <c r="JF511" i="9" s="1"/>
  <c r="JF512" i="9" s="1"/>
  <c r="IX474" i="9"/>
  <c r="IX484" i="9"/>
  <c r="IX505" i="9"/>
  <c r="IX441" i="9"/>
  <c r="JG25" i="9" l="1"/>
  <c r="IY474" i="9"/>
  <c r="IY484" i="9"/>
  <c r="IY505" i="9"/>
  <c r="IY441" i="9"/>
  <c r="JH25" i="9" l="1"/>
  <c r="JH511" i="9" s="1"/>
  <c r="JH512" i="9" s="1"/>
  <c r="IZ474" i="9"/>
  <c r="IZ484" i="9"/>
  <c r="IZ505" i="9"/>
  <c r="IZ441" i="9"/>
  <c r="JI25" i="9" l="1"/>
  <c r="JI511" i="9" s="1"/>
  <c r="JI512" i="9" s="1"/>
  <c r="JA474" i="9"/>
  <c r="JA484" i="9"/>
  <c r="JA505" i="9"/>
  <c r="JA441" i="9"/>
  <c r="JJ25" i="9" l="1"/>
  <c r="JB474" i="9"/>
  <c r="JB484" i="9"/>
  <c r="JB505" i="9"/>
  <c r="JB441" i="9"/>
  <c r="JK25" i="9" l="1"/>
  <c r="JK511" i="9" s="1"/>
  <c r="JK512" i="9" s="1"/>
  <c r="JC474" i="9"/>
  <c r="JC484" i="9"/>
  <c r="JC505" i="9"/>
  <c r="JC441" i="9"/>
  <c r="JL25" i="9" l="1"/>
  <c r="JL511" i="9" s="1"/>
  <c r="JL512" i="9" s="1"/>
  <c r="JD474" i="9"/>
  <c r="JD484" i="9"/>
  <c r="JD505" i="9"/>
  <c r="JD441" i="9"/>
  <c r="JM25" i="9" l="1"/>
  <c r="JE474" i="9"/>
  <c r="JE484" i="9"/>
  <c r="JE505" i="9"/>
  <c r="JE441" i="9"/>
  <c r="JN25" i="9" l="1"/>
  <c r="JN511" i="9" s="1"/>
  <c r="JN512" i="9" s="1"/>
  <c r="JF474" i="9"/>
  <c r="JF484" i="9"/>
  <c r="JF505" i="9"/>
  <c r="JF441" i="9"/>
  <c r="JO25" i="9" l="1"/>
  <c r="JO511" i="9" s="1"/>
  <c r="JO512" i="9" s="1"/>
  <c r="JG484" i="9"/>
  <c r="JG505" i="9"/>
  <c r="JG474" i="9"/>
  <c r="JG441" i="9"/>
  <c r="JP25" i="9" l="1"/>
  <c r="JH474" i="9"/>
  <c r="JH484" i="9"/>
  <c r="JH505" i="9"/>
  <c r="JH441" i="9"/>
  <c r="JQ25" i="9" l="1"/>
  <c r="JQ511" i="9" s="1"/>
  <c r="JQ512" i="9" s="1"/>
  <c r="JI474" i="9"/>
  <c r="JI484" i="9"/>
  <c r="JI505" i="9"/>
  <c r="JI441" i="9"/>
  <c r="JR25" i="9" l="1"/>
  <c r="JR511" i="9" s="1"/>
  <c r="JR512" i="9" s="1"/>
  <c r="JJ474" i="9"/>
  <c r="JJ484" i="9"/>
  <c r="JJ505" i="9"/>
  <c r="JJ441" i="9"/>
  <c r="JS25" i="9" l="1"/>
  <c r="JK474" i="9"/>
  <c r="JK484" i="9"/>
  <c r="JK505" i="9"/>
  <c r="JK441" i="9"/>
  <c r="JT25" i="9" l="1"/>
  <c r="JT511" i="9" s="1"/>
  <c r="JT512" i="9" s="1"/>
  <c r="JL474" i="9"/>
  <c r="JL484" i="9"/>
  <c r="JL505" i="9"/>
  <c r="JL441" i="9"/>
  <c r="JU25" i="9" l="1"/>
  <c r="JU511" i="9" s="1"/>
  <c r="JU512" i="9" s="1"/>
  <c r="JM474" i="9"/>
  <c r="JM484" i="9"/>
  <c r="JM505" i="9"/>
  <c r="JM441" i="9"/>
  <c r="JV25" i="9" l="1"/>
  <c r="JN474" i="9"/>
  <c r="JN484" i="9"/>
  <c r="JN505" i="9"/>
  <c r="JN441" i="9"/>
  <c r="JW25" i="9" l="1"/>
  <c r="JW511" i="9" s="1"/>
  <c r="JW512" i="9" s="1"/>
  <c r="JO474" i="9"/>
  <c r="JO484" i="9"/>
  <c r="JO505" i="9"/>
  <c r="JO441" i="9"/>
  <c r="JX25" i="9" l="1"/>
  <c r="JX511" i="9" s="1"/>
  <c r="JX512" i="9" s="1"/>
  <c r="JP474" i="9"/>
  <c r="JP484" i="9"/>
  <c r="JP505" i="9"/>
  <c r="JP441" i="9"/>
  <c r="JY25" i="9" l="1"/>
  <c r="JQ474" i="9"/>
  <c r="JQ484" i="9"/>
  <c r="JQ505" i="9"/>
  <c r="JQ441" i="9"/>
  <c r="JZ25" i="9" l="1"/>
  <c r="JZ511" i="9" s="1"/>
  <c r="JZ512" i="9" s="1"/>
  <c r="JR474" i="9"/>
  <c r="JR484" i="9"/>
  <c r="JR505" i="9"/>
  <c r="JR441" i="9"/>
  <c r="KA25" i="9" l="1"/>
  <c r="KA511" i="9" s="1"/>
  <c r="KA512" i="9" s="1"/>
  <c r="JS484" i="9"/>
  <c r="JS505" i="9"/>
  <c r="JS474" i="9"/>
  <c r="JS441" i="9"/>
  <c r="KB25" i="9" l="1"/>
  <c r="JT474" i="9"/>
  <c r="JT484" i="9"/>
  <c r="JT505" i="9"/>
  <c r="JT441" i="9"/>
  <c r="KC25" i="9" l="1"/>
  <c r="KC511" i="9" s="1"/>
  <c r="KC512" i="9" s="1"/>
  <c r="JU474" i="9"/>
  <c r="JU484" i="9"/>
  <c r="JU505" i="9"/>
  <c r="JU441" i="9"/>
  <c r="KD25" i="9" l="1"/>
  <c r="KD511" i="9" s="1"/>
  <c r="KD512" i="9" s="1"/>
  <c r="JV474" i="9"/>
  <c r="JV484" i="9"/>
  <c r="JV505" i="9"/>
  <c r="JV441" i="9"/>
  <c r="KE25" i="9" l="1"/>
  <c r="JW474" i="9"/>
  <c r="JW484" i="9"/>
  <c r="JW505" i="9"/>
  <c r="JW441" i="9"/>
  <c r="KF25" i="9" l="1"/>
  <c r="KF511" i="9" s="1"/>
  <c r="KF512" i="9" s="1"/>
  <c r="JX474" i="9"/>
  <c r="JX484" i="9"/>
  <c r="JX505" i="9"/>
  <c r="JX441" i="9"/>
  <c r="KG25" i="9" l="1"/>
  <c r="KG511" i="9" s="1"/>
  <c r="KG512" i="9" s="1"/>
  <c r="JY474" i="9"/>
  <c r="JY484" i="9"/>
  <c r="JY505" i="9"/>
  <c r="JY441" i="9"/>
  <c r="KH25" i="9" l="1"/>
  <c r="JZ474" i="9"/>
  <c r="JZ484" i="9"/>
  <c r="JZ505" i="9"/>
  <c r="JZ441" i="9"/>
  <c r="KI25" i="9" l="1"/>
  <c r="KI511" i="9" s="1"/>
  <c r="KI512" i="9" s="1"/>
  <c r="KA474" i="9"/>
  <c r="KA484" i="9"/>
  <c r="KA505" i="9"/>
  <c r="KA441" i="9"/>
  <c r="KJ25" i="9" l="1"/>
  <c r="KJ511" i="9" s="1"/>
  <c r="KJ512" i="9" s="1"/>
  <c r="KB474" i="9"/>
  <c r="KB484" i="9"/>
  <c r="KB505" i="9"/>
  <c r="KB441" i="9"/>
  <c r="KK25" i="9" l="1"/>
  <c r="KC474" i="9"/>
  <c r="KC484" i="9"/>
  <c r="KC505" i="9"/>
  <c r="KC441" i="9"/>
  <c r="KL25" i="9" l="1"/>
  <c r="KL511" i="9" s="1"/>
  <c r="KL512" i="9" s="1"/>
  <c r="KD474" i="9"/>
  <c r="KD484" i="9"/>
  <c r="KD505" i="9"/>
  <c r="KD441" i="9"/>
  <c r="KM25" i="9" l="1"/>
  <c r="KM511" i="9" s="1"/>
  <c r="KM512" i="9" s="1"/>
  <c r="KE484" i="9"/>
  <c r="KE505" i="9"/>
  <c r="KE474" i="9"/>
  <c r="KE441" i="9"/>
  <c r="KN25" i="9" l="1"/>
  <c r="KF474" i="9"/>
  <c r="KF484" i="9"/>
  <c r="KF505" i="9"/>
  <c r="KF441" i="9"/>
  <c r="KO25" i="9" l="1"/>
  <c r="KO511" i="9" s="1"/>
  <c r="KO512" i="9" s="1"/>
  <c r="KG474" i="9"/>
  <c r="KG484" i="9"/>
  <c r="KG505" i="9"/>
  <c r="KG441" i="9"/>
  <c r="KP25" i="9" l="1"/>
  <c r="KP511" i="9" s="1"/>
  <c r="KP512" i="9" s="1"/>
  <c r="KH474" i="9"/>
  <c r="KH484" i="9"/>
  <c r="KH505" i="9"/>
  <c r="KH441" i="9"/>
  <c r="KQ25" i="9" l="1"/>
  <c r="KI474" i="9"/>
  <c r="KI484" i="9"/>
  <c r="KI505" i="9"/>
  <c r="KI441" i="9"/>
  <c r="KR25" i="9" l="1"/>
  <c r="KR511" i="9" s="1"/>
  <c r="KR512" i="9" s="1"/>
  <c r="KJ474" i="9"/>
  <c r="KJ484" i="9"/>
  <c r="KJ505" i="9"/>
  <c r="KJ441" i="9"/>
  <c r="KS25" i="9" l="1"/>
  <c r="KS511" i="9" s="1"/>
  <c r="KS512" i="9" s="1"/>
  <c r="KK474" i="9"/>
  <c r="KK484" i="9"/>
  <c r="KK505" i="9"/>
  <c r="KK441" i="9"/>
  <c r="KT25" i="9" l="1"/>
  <c r="KL474" i="9"/>
  <c r="KL484" i="9"/>
  <c r="KL505" i="9"/>
  <c r="KL441" i="9"/>
  <c r="KU25" i="9" l="1"/>
  <c r="KU511" i="9" s="1"/>
  <c r="KU512" i="9" s="1"/>
  <c r="KM474" i="9"/>
  <c r="KM484" i="9"/>
  <c r="KM505" i="9"/>
  <c r="KM441" i="9"/>
  <c r="KV25" i="9" l="1"/>
  <c r="KV511" i="9" s="1"/>
  <c r="KV512" i="9" s="1"/>
  <c r="KN474" i="9"/>
  <c r="KN484" i="9"/>
  <c r="KN505" i="9"/>
  <c r="KN441" i="9"/>
  <c r="KW25" i="9" l="1"/>
  <c r="KO474" i="9"/>
  <c r="KO484" i="9"/>
  <c r="KO505" i="9"/>
  <c r="KO441" i="9"/>
  <c r="KX25" i="9" l="1"/>
  <c r="KX511" i="9" s="1"/>
  <c r="KX512" i="9" s="1"/>
  <c r="KP474" i="9"/>
  <c r="KP484" i="9"/>
  <c r="KP505" i="9"/>
  <c r="KP441" i="9"/>
  <c r="KY25" i="9" l="1"/>
  <c r="KY511" i="9" s="1"/>
  <c r="KY512" i="9" s="1"/>
  <c r="KQ484" i="9"/>
  <c r="KQ505" i="9"/>
  <c r="KQ474" i="9"/>
  <c r="KQ441" i="9"/>
  <c r="KZ25" i="9" l="1"/>
  <c r="KR474" i="9"/>
  <c r="KR484" i="9"/>
  <c r="KR505" i="9"/>
  <c r="KR441" i="9"/>
  <c r="LA25" i="9" l="1"/>
  <c r="LA511" i="9" s="1"/>
  <c r="LA512" i="9" s="1"/>
  <c r="KS474" i="9"/>
  <c r="KS484" i="9"/>
  <c r="KS505" i="9"/>
  <c r="KS441" i="9"/>
  <c r="LB25" i="9" l="1"/>
  <c r="LB511" i="9" s="1"/>
  <c r="LB512" i="9" s="1"/>
  <c r="KT474" i="9"/>
  <c r="KT484" i="9"/>
  <c r="KT505" i="9"/>
  <c r="KT441" i="9"/>
  <c r="LC25" i="9" l="1"/>
  <c r="KU474" i="9"/>
  <c r="KU484" i="9"/>
  <c r="KU505" i="9"/>
  <c r="KU441" i="9"/>
  <c r="LD25" i="9" l="1"/>
  <c r="LD511" i="9" s="1"/>
  <c r="LD512" i="9" s="1"/>
  <c r="KV474" i="9"/>
  <c r="KV484" i="9"/>
  <c r="KV505" i="9"/>
  <c r="KV441" i="9"/>
  <c r="LE25" i="9" l="1"/>
  <c r="LE511" i="9" s="1"/>
  <c r="LE512" i="9" s="1"/>
  <c r="KW474" i="9"/>
  <c r="KW484" i="9"/>
  <c r="KW505" i="9"/>
  <c r="KW441" i="9"/>
  <c r="LF25" i="9" l="1"/>
  <c r="KX474" i="9"/>
  <c r="KX484" i="9"/>
  <c r="KX505" i="9"/>
  <c r="KX441" i="9"/>
  <c r="LG25" i="9" l="1"/>
  <c r="LG511" i="9" s="1"/>
  <c r="LG512" i="9" s="1"/>
  <c r="KY474" i="9"/>
  <c r="KY484" i="9"/>
  <c r="KY505" i="9"/>
  <c r="KY441" i="9"/>
  <c r="LH25" i="9" l="1"/>
  <c r="LH511" i="9" s="1"/>
  <c r="LH512" i="9" s="1"/>
  <c r="KZ474" i="9"/>
  <c r="KZ484" i="9"/>
  <c r="KZ505" i="9"/>
  <c r="KZ441" i="9"/>
  <c r="LI25" i="9" l="1"/>
  <c r="LA474" i="9"/>
  <c r="LA484" i="9"/>
  <c r="LA505" i="9"/>
  <c r="LA441" i="9"/>
  <c r="LJ25" i="9" l="1"/>
  <c r="LJ511" i="9" s="1"/>
  <c r="LJ512" i="9" s="1"/>
  <c r="LB474" i="9"/>
  <c r="LB484" i="9"/>
  <c r="LB505" i="9"/>
  <c r="LB441" i="9"/>
  <c r="LK25" i="9" l="1"/>
  <c r="LK511" i="9" s="1"/>
  <c r="LK512" i="9" s="1"/>
  <c r="LC484" i="9"/>
  <c r="LC505" i="9"/>
  <c r="LC474" i="9"/>
  <c r="LC441" i="9"/>
  <c r="LL25" i="9" l="1"/>
  <c r="LD474" i="9"/>
  <c r="LD484" i="9"/>
  <c r="LD505" i="9"/>
  <c r="LD441" i="9"/>
  <c r="LM25" i="9" l="1"/>
  <c r="LM511" i="9" s="1"/>
  <c r="LM512" i="9" s="1"/>
  <c r="LE474" i="9"/>
  <c r="LE484" i="9"/>
  <c r="LE505" i="9"/>
  <c r="LE441" i="9"/>
  <c r="LN25" i="9" l="1"/>
  <c r="LN511" i="9" s="1"/>
  <c r="LN512" i="9" s="1"/>
  <c r="LF474" i="9"/>
  <c r="LF484" i="9"/>
  <c r="LF505" i="9"/>
  <c r="LF441" i="9"/>
  <c r="LO25" i="9" l="1"/>
  <c r="LG474" i="9"/>
  <c r="LG484" i="9"/>
  <c r="LG505" i="9"/>
  <c r="LG441" i="9"/>
  <c r="LP25" i="9" l="1"/>
  <c r="LP511" i="9" s="1"/>
  <c r="LP512" i="9" s="1"/>
  <c r="LH474" i="9"/>
  <c r="LH484" i="9"/>
  <c r="LH505" i="9"/>
  <c r="LH441" i="9"/>
  <c r="LQ25" i="9" l="1"/>
  <c r="LQ511" i="9" s="1"/>
  <c r="LQ512" i="9" s="1"/>
  <c r="LI474" i="9"/>
  <c r="LI484" i="9"/>
  <c r="LI505" i="9"/>
  <c r="LI441" i="9"/>
  <c r="LR25" i="9" l="1"/>
  <c r="LJ474" i="9"/>
  <c r="LJ484" i="9"/>
  <c r="LJ505" i="9"/>
  <c r="LJ441" i="9"/>
  <c r="LS25" i="9" l="1"/>
  <c r="LS511" i="9" s="1"/>
  <c r="LS512" i="9" s="1"/>
  <c r="LK474" i="9"/>
  <c r="LK484" i="9"/>
  <c r="LK505" i="9"/>
  <c r="LK441" i="9"/>
  <c r="LT25" i="9" l="1"/>
  <c r="LT511" i="9" s="1"/>
  <c r="LT512" i="9" s="1"/>
  <c r="LL474" i="9"/>
  <c r="LL484" i="9"/>
  <c r="LL505" i="9"/>
  <c r="LL441" i="9"/>
  <c r="LM474" i="9" l="1"/>
  <c r="LM484" i="9"/>
  <c r="LM505" i="9"/>
  <c r="LM441" i="9"/>
  <c r="LN474" i="9" l="1"/>
  <c r="LN484" i="9"/>
  <c r="LN505" i="9"/>
  <c r="LN441" i="9"/>
  <c r="LO484" i="9" l="1"/>
  <c r="LO505" i="9"/>
  <c r="LO474" i="9"/>
  <c r="LO441" i="9"/>
  <c r="LP474" i="9" l="1"/>
  <c r="LP484" i="9"/>
  <c r="LP505" i="9"/>
  <c r="LP441" i="9"/>
  <c r="LQ474" i="9" l="1"/>
  <c r="LQ484" i="9"/>
  <c r="LQ505" i="9"/>
  <c r="LQ441" i="9"/>
  <c r="LR474" i="9" l="1"/>
  <c r="LR484" i="9"/>
  <c r="LR505" i="9"/>
  <c r="LR441" i="9"/>
  <c r="LS474" i="9" l="1"/>
  <c r="LS484" i="9"/>
  <c r="LS505" i="9"/>
  <c r="LS441" i="9"/>
  <c r="LT474" i="9" l="1"/>
  <c r="LT484" i="9"/>
  <c r="LT505" i="9"/>
  <c r="LT441" i="9"/>
  <c r="H505" i="9" l="1"/>
  <c r="I88" i="19" l="1"/>
  <c r="I20" i="19" l="1"/>
  <c r="I79" i="19"/>
  <c r="N89" i="19" l="1"/>
  <c r="V89" i="19"/>
  <c r="S89" i="19"/>
  <c r="Q89" i="19"/>
  <c r="P89" i="19"/>
  <c r="DH89" i="19"/>
  <c r="DI89" i="19"/>
  <c r="DJ89" i="19"/>
  <c r="DK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DE89" i="19"/>
  <c r="DF89" i="19"/>
  <c r="DG89" i="19"/>
  <c r="R89" i="19"/>
  <c r="T89" i="19"/>
  <c r="U89" i="19"/>
  <c r="N124" i="19" l="1"/>
  <c r="P124" i="19"/>
  <c r="Q124" i="19"/>
  <c r="S124" i="19"/>
  <c r="V124" i="19"/>
  <c r="BC124" i="19"/>
  <c r="BE124" i="19"/>
  <c r="BG124" i="19"/>
  <c r="BI124" i="19"/>
  <c r="BK124" i="19"/>
  <c r="BM124" i="19"/>
  <c r="BO124" i="19"/>
  <c r="BQ124" i="19"/>
  <c r="BS124" i="19"/>
  <c r="BU124" i="19"/>
  <c r="BW124" i="19"/>
  <c r="BY124" i="19"/>
  <c r="CA124" i="19"/>
  <c r="CC124" i="19"/>
  <c r="CE124" i="19"/>
  <c r="CG124" i="19"/>
  <c r="CI124" i="19"/>
  <c r="CK124" i="19"/>
  <c r="CM124" i="19"/>
  <c r="CO124" i="19"/>
  <c r="CQ124" i="19"/>
  <c r="CS124" i="19"/>
  <c r="CU124" i="19"/>
  <c r="CW124" i="19"/>
  <c r="CY124" i="19"/>
  <c r="DA124" i="19"/>
  <c r="DB124" i="19"/>
  <c r="DC124" i="19"/>
  <c r="DD124" i="19"/>
  <c r="DE124" i="19"/>
  <c r="DF124" i="19"/>
  <c r="DG124" i="19"/>
  <c r="DH124" i="19"/>
  <c r="DI124" i="19"/>
  <c r="DJ124" i="19"/>
  <c r="DK124" i="19"/>
  <c r="CZ124" i="19"/>
  <c r="CX124" i="19"/>
  <c r="CV124" i="19"/>
  <c r="CT124" i="19"/>
  <c r="CR124" i="19"/>
  <c r="CP124" i="19"/>
  <c r="CN124" i="19"/>
  <c r="CL124" i="19"/>
  <c r="CJ124" i="19"/>
  <c r="CH124" i="19"/>
  <c r="CF124" i="19"/>
  <c r="CD124" i="19"/>
  <c r="CB124" i="19"/>
  <c r="BZ124" i="19"/>
  <c r="BX124" i="19"/>
  <c r="BV124" i="19"/>
  <c r="BT124" i="19"/>
  <c r="BR124" i="19"/>
  <c r="BP124" i="19"/>
  <c r="BN124" i="19"/>
  <c r="BL124" i="19"/>
  <c r="BJ124" i="19"/>
  <c r="BH124" i="19"/>
  <c r="BF124" i="19"/>
  <c r="BD124" i="19"/>
  <c r="BB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R124" i="19"/>
  <c r="T124" i="19"/>
  <c r="U124" i="19"/>
  <c r="J469" i="9" l="1"/>
  <c r="K469" i="9" l="1"/>
  <c r="H96" i="19"/>
  <c r="L469" i="9" l="1"/>
  <c r="M469" i="9" l="1"/>
  <c r="N469" i="9" l="1"/>
  <c r="I96" i="19"/>
  <c r="I98" i="20"/>
  <c r="I439" i="9" l="1"/>
  <c r="M439" i="9"/>
  <c r="M421" i="9" s="1"/>
  <c r="L439" i="9"/>
  <c r="K439" i="9"/>
  <c r="K421" i="9" s="1"/>
  <c r="J439" i="9"/>
  <c r="J462" i="9" s="1"/>
  <c r="J421" i="9"/>
  <c r="M115" i="9"/>
  <c r="M462" i="9" l="1"/>
  <c r="M438" i="9"/>
  <c r="M529" i="9"/>
  <c r="I421" i="9"/>
  <c r="I131" i="9"/>
  <c r="K462" i="9"/>
  <c r="L421" i="9"/>
  <c r="L462" i="9"/>
  <c r="I462" i="9"/>
  <c r="J128" i="9" l="1"/>
  <c r="J131" i="9" s="1"/>
  <c r="I391" i="9"/>
  <c r="M530" i="9"/>
  <c r="M464" i="9"/>
  <c r="K128" i="9" l="1"/>
  <c r="K131" i="9" s="1"/>
  <c r="J391" i="9"/>
  <c r="L128" i="9" l="1"/>
  <c r="L131" i="9" s="1"/>
  <c r="K391" i="9"/>
  <c r="N439" i="9"/>
  <c r="N438" i="9" l="1"/>
  <c r="N529" i="9"/>
  <c r="N115" i="9"/>
  <c r="N462" i="9"/>
  <c r="N421" i="9"/>
  <c r="M128" i="9"/>
  <c r="M131" i="9" s="1"/>
  <c r="L391" i="9"/>
  <c r="N128" i="9" l="1"/>
  <c r="N131" i="9" s="1"/>
  <c r="M391" i="9"/>
  <c r="N530" i="9"/>
  <c r="N464" i="9"/>
  <c r="O128" i="9" l="1"/>
  <c r="N391" i="9"/>
  <c r="O439" i="9" l="1"/>
  <c r="O131" i="9" l="1"/>
  <c r="O438" i="9"/>
  <c r="O529" i="9"/>
  <c r="O462" i="9"/>
  <c r="O530" i="9" l="1"/>
  <c r="O464" i="9"/>
  <c r="P128" i="9"/>
  <c r="O391" i="9"/>
  <c r="O421" i="9"/>
  <c r="P439" i="9" l="1"/>
  <c r="P131" i="9" l="1"/>
  <c r="P438" i="9"/>
  <c r="P529" i="9"/>
  <c r="P115" i="9"/>
  <c r="P462" i="9"/>
  <c r="P530" i="9" l="1"/>
  <c r="P464" i="9"/>
  <c r="Q128" i="9"/>
  <c r="P391" i="9"/>
  <c r="P421" i="9"/>
  <c r="Q439" i="9" l="1"/>
  <c r="Q131" i="9" l="1"/>
  <c r="Q438" i="9"/>
  <c r="Q529" i="9"/>
  <c r="Q115" i="9"/>
  <c r="Q462" i="9"/>
  <c r="Q530" i="9" l="1"/>
  <c r="Q464" i="9"/>
  <c r="Q391" i="9"/>
  <c r="R128" i="9"/>
  <c r="Q421" i="9"/>
  <c r="R439" i="9" l="1"/>
  <c r="R131" i="9" l="1"/>
  <c r="R438" i="9"/>
  <c r="R529" i="9"/>
  <c r="R115" i="9"/>
  <c r="R462" i="9"/>
  <c r="R530" i="9" l="1"/>
  <c r="R464" i="9"/>
  <c r="S128" i="9"/>
  <c r="R391" i="9"/>
  <c r="R421" i="9"/>
  <c r="S439" i="9" l="1"/>
  <c r="S131" i="9" l="1"/>
  <c r="S438" i="9"/>
  <c r="S529" i="9"/>
  <c r="S115" i="9"/>
  <c r="S462" i="9"/>
  <c r="S530" i="9" l="1"/>
  <c r="S464" i="9"/>
  <c r="T128" i="9"/>
  <c r="S391" i="9"/>
  <c r="S421" i="9"/>
  <c r="T439" i="9" l="1"/>
  <c r="T131" i="9" l="1"/>
  <c r="T438" i="9"/>
  <c r="T529" i="9"/>
  <c r="T115" i="9"/>
  <c r="T462" i="9"/>
  <c r="T530" i="9" l="1"/>
  <c r="T464" i="9"/>
  <c r="T391" i="9"/>
  <c r="U128" i="9"/>
  <c r="T421" i="9"/>
  <c r="U439" i="9" l="1"/>
  <c r="U131" i="9" l="1"/>
  <c r="U438" i="9"/>
  <c r="U529" i="9"/>
  <c r="U115" i="9"/>
  <c r="U462" i="9"/>
  <c r="U530" i="9" l="1"/>
  <c r="U464" i="9"/>
  <c r="V128" i="9"/>
  <c r="U391" i="9"/>
  <c r="U421" i="9"/>
  <c r="V439" i="9" l="1"/>
  <c r="V131" i="9" l="1"/>
  <c r="V438" i="9"/>
  <c r="V529" i="9"/>
  <c r="V115" i="9"/>
  <c r="V462" i="9"/>
  <c r="V530" i="9" l="1"/>
  <c r="V464" i="9"/>
  <c r="W128" i="9"/>
  <c r="V391" i="9"/>
  <c r="V421" i="9"/>
  <c r="W439" i="9" l="1"/>
  <c r="W131" i="9" l="1"/>
  <c r="W438" i="9"/>
  <c r="W529" i="9"/>
  <c r="W115" i="9"/>
  <c r="W462" i="9"/>
  <c r="K359" i="9" l="1"/>
  <c r="K327" i="9"/>
  <c r="J359" i="9"/>
  <c r="J327" i="9"/>
  <c r="I327" i="9"/>
  <c r="I359" i="9"/>
  <c r="W530" i="9"/>
  <c r="W464" i="9"/>
  <c r="W391" i="9"/>
  <c r="X128" i="9"/>
  <c r="W421" i="9"/>
  <c r="I420" i="9" l="1"/>
  <c r="J420" i="9"/>
  <c r="K420" i="9"/>
  <c r="X328" i="9"/>
  <c r="X321" i="9"/>
  <c r="Y321" i="9" s="1"/>
  <c r="Z321" i="9" s="1"/>
  <c r="Z328" i="9"/>
  <c r="Y328" i="9"/>
  <c r="X362" i="9" l="1"/>
  <c r="X131" i="9"/>
  <c r="Y128" i="9" l="1"/>
  <c r="X391" i="9"/>
  <c r="X421" i="9"/>
  <c r="X439" i="9"/>
  <c r="I106" i="9"/>
  <c r="J103" i="9" s="1"/>
  <c r="J106" i="9" s="1"/>
  <c r="K103" i="9" s="1"/>
  <c r="K106" i="9" s="1"/>
  <c r="L103" i="9" s="1"/>
  <c r="L106" i="9" s="1"/>
  <c r="M103" i="9" s="1"/>
  <c r="M106" i="9" s="1"/>
  <c r="N103" i="9" s="1"/>
  <c r="AP90" i="19" l="1"/>
  <c r="AQ90" i="19"/>
  <c r="AS90" i="19"/>
  <c r="AT90" i="19"/>
  <c r="AU90" i="19"/>
  <c r="AW90" i="19"/>
  <c r="AY90" i="19"/>
  <c r="BA90" i="19"/>
  <c r="BB90" i="19"/>
  <c r="BC90" i="19"/>
  <c r="BE90" i="19"/>
  <c r="BF90" i="19"/>
  <c r="BG90" i="19"/>
  <c r="BI90" i="19"/>
  <c r="BJ90" i="19"/>
  <c r="BK90" i="19"/>
  <c r="BM90" i="19"/>
  <c r="BN90" i="19"/>
  <c r="BO90" i="19"/>
  <c r="BQ90" i="19"/>
  <c r="BR90" i="19"/>
  <c r="BS90" i="19"/>
  <c r="BU90" i="19"/>
  <c r="BV90" i="19"/>
  <c r="BW90" i="19"/>
  <c r="BY90" i="19"/>
  <c r="BZ90" i="19"/>
  <c r="CA90" i="19"/>
  <c r="CC90" i="19"/>
  <c r="CD90" i="19"/>
  <c r="CE90" i="19"/>
  <c r="CG90" i="19"/>
  <c r="CH90" i="19"/>
  <c r="CI90" i="19"/>
  <c r="CK90" i="19"/>
  <c r="CL90" i="19"/>
  <c r="CM90" i="19"/>
  <c r="CO90" i="19"/>
  <c r="CP90" i="19"/>
  <c r="CQ90" i="19"/>
  <c r="CS90" i="19"/>
  <c r="CT90" i="19"/>
  <c r="CU90" i="19"/>
  <c r="CW90" i="19"/>
  <c r="CX90" i="19"/>
  <c r="CY90" i="19"/>
  <c r="DA90" i="19"/>
  <c r="DB90" i="19"/>
  <c r="DE90" i="19"/>
  <c r="DF90" i="19"/>
  <c r="DG90" i="19"/>
  <c r="AO90" i="19"/>
  <c r="AR90" i="19"/>
  <c r="AV90" i="19"/>
  <c r="AZ90" i="19"/>
  <c r="BD90" i="19"/>
  <c r="BH90" i="19"/>
  <c r="BL90" i="19"/>
  <c r="BP90" i="19"/>
  <c r="BT90" i="19"/>
  <c r="BX90" i="19"/>
  <c r="CB90" i="19"/>
  <c r="CF90" i="19"/>
  <c r="CJ90" i="19"/>
  <c r="CN90" i="19"/>
  <c r="CR90" i="19"/>
  <c r="CV90" i="19"/>
  <c r="CZ90" i="19"/>
  <c r="DD90" i="19"/>
  <c r="Q90" i="19"/>
  <c r="U90" i="19"/>
  <c r="W90" i="19"/>
  <c r="Y90" i="19"/>
  <c r="AA90" i="19"/>
  <c r="AC90" i="19"/>
  <c r="AE90" i="19"/>
  <c r="AG90" i="19"/>
  <c r="AI90" i="19"/>
  <c r="AK90" i="19"/>
  <c r="AM90" i="19"/>
  <c r="DH90" i="19"/>
  <c r="DI90" i="19"/>
  <c r="DJ90" i="19"/>
  <c r="DK90" i="19"/>
  <c r="AN90" i="19"/>
  <c r="AL90" i="19"/>
  <c r="AJ90" i="19"/>
  <c r="AH90" i="19"/>
  <c r="AF90" i="19"/>
  <c r="AD90" i="19"/>
  <c r="AB90" i="19"/>
  <c r="Z90" i="19"/>
  <c r="X90" i="19"/>
  <c r="V90" i="19"/>
  <c r="T90" i="19"/>
  <c r="R90" i="19"/>
  <c r="P90" i="19"/>
  <c r="AX90" i="19"/>
  <c r="DC90" i="19"/>
  <c r="Q117" i="19"/>
  <c r="U117" i="19"/>
  <c r="W117" i="19"/>
  <c r="Y117" i="19"/>
  <c r="AA117" i="19"/>
  <c r="AC117" i="19"/>
  <c r="AE117" i="19"/>
  <c r="AG117" i="19"/>
  <c r="AI117" i="19"/>
  <c r="AK117" i="19"/>
  <c r="AM117" i="19"/>
  <c r="AO117" i="19"/>
  <c r="AQ117" i="19"/>
  <c r="AS117" i="19"/>
  <c r="AU117" i="19"/>
  <c r="AW117" i="19"/>
  <c r="AY117" i="19"/>
  <c r="BA117" i="19"/>
  <c r="BC117" i="19"/>
  <c r="BE117" i="19"/>
  <c r="BG117" i="19"/>
  <c r="BI117" i="19"/>
  <c r="BK117" i="19"/>
  <c r="BM117" i="19"/>
  <c r="BO117" i="19"/>
  <c r="BQ117" i="19"/>
  <c r="BS117" i="19"/>
  <c r="BU117" i="19"/>
  <c r="BW117" i="19"/>
  <c r="BY117" i="19"/>
  <c r="CA117" i="19"/>
  <c r="CC117" i="19"/>
  <c r="CG117" i="19"/>
  <c r="CI117" i="19"/>
  <c r="CK117" i="19"/>
  <c r="CM117" i="19"/>
  <c r="CO117" i="19"/>
  <c r="CQ117" i="19"/>
  <c r="CS117" i="19"/>
  <c r="CU117" i="19"/>
  <c r="CW117" i="19"/>
  <c r="CY117" i="19"/>
  <c r="DA117" i="19"/>
  <c r="DB117" i="19"/>
  <c r="DD117" i="19"/>
  <c r="DF117" i="19"/>
  <c r="DG117" i="19"/>
  <c r="DH117" i="19"/>
  <c r="DI117" i="19"/>
  <c r="DJ117" i="19"/>
  <c r="DK117" i="19"/>
  <c r="CZ117" i="19"/>
  <c r="CX117" i="19"/>
  <c r="CV117" i="19"/>
  <c r="CT117" i="19"/>
  <c r="CR117" i="19"/>
  <c r="CP117" i="19"/>
  <c r="CN117" i="19"/>
  <c r="CL117" i="19"/>
  <c r="CJ117" i="19"/>
  <c r="CD117" i="19"/>
  <c r="CB117" i="19"/>
  <c r="BZ117" i="19"/>
  <c r="BX117" i="19"/>
  <c r="BV117" i="19"/>
  <c r="BT117" i="19"/>
  <c r="BR117" i="19"/>
  <c r="BP117" i="19"/>
  <c r="BN117" i="19"/>
  <c r="BL117" i="19"/>
  <c r="BJ117" i="19"/>
  <c r="BH117" i="19"/>
  <c r="BF117" i="19"/>
  <c r="BD117" i="19"/>
  <c r="BB117" i="19"/>
  <c r="AZ117" i="19"/>
  <c r="AX117" i="19"/>
  <c r="AV117" i="19"/>
  <c r="AT117" i="19"/>
  <c r="AR117" i="19"/>
  <c r="AP117" i="19"/>
  <c r="AN117" i="19"/>
  <c r="AL117" i="19"/>
  <c r="AJ117" i="19"/>
  <c r="AH117" i="19"/>
  <c r="AF117" i="19"/>
  <c r="AD117" i="19"/>
  <c r="AB117" i="19"/>
  <c r="Z117" i="19"/>
  <c r="X117" i="19"/>
  <c r="V117" i="19"/>
  <c r="T117" i="19"/>
  <c r="R117" i="19"/>
  <c r="P117" i="19"/>
  <c r="CE117" i="19"/>
  <c r="S90" i="19"/>
  <c r="S117" i="19"/>
  <c r="H432" i="9"/>
  <c r="K88" i="19"/>
  <c r="J90" i="20"/>
  <c r="H91" i="9"/>
  <c r="X438" i="9"/>
  <c r="X529" i="9"/>
  <c r="X462" i="9"/>
  <c r="G88" i="19" l="1"/>
  <c r="X530" i="9"/>
  <c r="X464" i="9"/>
  <c r="Y362" i="9" l="1"/>
  <c r="Y131" i="9"/>
  <c r="M113" i="19" l="1"/>
  <c r="L113" i="19"/>
  <c r="Q113" i="19"/>
  <c r="S113" i="19"/>
  <c r="U113" i="19"/>
  <c r="W113" i="19"/>
  <c r="Y113" i="19"/>
  <c r="AA113" i="19"/>
  <c r="AC113" i="19"/>
  <c r="AE113" i="19"/>
  <c r="AG113" i="19"/>
  <c r="AI113" i="19"/>
  <c r="AK113" i="19"/>
  <c r="AM113" i="19"/>
  <c r="AO113" i="19"/>
  <c r="AQ113" i="19"/>
  <c r="AS113" i="19"/>
  <c r="AU113" i="19"/>
  <c r="AW113" i="19"/>
  <c r="AY113" i="19"/>
  <c r="BA113" i="19"/>
  <c r="BC113" i="19"/>
  <c r="BE113" i="19"/>
  <c r="BG113" i="19"/>
  <c r="BI113" i="19"/>
  <c r="BK113" i="19"/>
  <c r="BM113" i="19"/>
  <c r="BO113" i="19"/>
  <c r="BQ113" i="19"/>
  <c r="BS113" i="19"/>
  <c r="BU113" i="19"/>
  <c r="BW113" i="19"/>
  <c r="BY113" i="19"/>
  <c r="CA113" i="19"/>
  <c r="CC113" i="19"/>
  <c r="CE113" i="19"/>
  <c r="CG113" i="19"/>
  <c r="CI113" i="19"/>
  <c r="CK113" i="19"/>
  <c r="CM113" i="19"/>
  <c r="CO113" i="19"/>
  <c r="CQ113" i="19"/>
  <c r="CS113" i="19"/>
  <c r="CU113" i="19"/>
  <c r="CW113" i="19"/>
  <c r="CY113" i="19"/>
  <c r="DA113" i="19"/>
  <c r="DB113" i="19"/>
  <c r="DC113" i="19"/>
  <c r="DD113" i="19"/>
  <c r="DE113" i="19"/>
  <c r="DF113" i="19"/>
  <c r="DG113" i="19"/>
  <c r="DH113" i="19"/>
  <c r="DI113" i="19"/>
  <c r="DJ113" i="19"/>
  <c r="DK113" i="19"/>
  <c r="CZ113" i="19"/>
  <c r="CX113" i="19"/>
  <c r="CV113" i="19"/>
  <c r="CT113" i="19"/>
  <c r="CR113" i="19"/>
  <c r="CP113" i="19"/>
  <c r="CN113" i="19"/>
  <c r="CL113" i="19"/>
  <c r="CJ113" i="19"/>
  <c r="CH113" i="19"/>
  <c r="CF113" i="19"/>
  <c r="CD113" i="19"/>
  <c r="CB113" i="19"/>
  <c r="BZ113" i="19"/>
  <c r="BX113" i="19"/>
  <c r="BV113" i="19"/>
  <c r="BT113" i="19"/>
  <c r="BR113" i="19"/>
  <c r="BP113" i="19"/>
  <c r="BN113" i="19"/>
  <c r="BL113" i="19"/>
  <c r="BJ113" i="19"/>
  <c r="BH113" i="19"/>
  <c r="BF113" i="19"/>
  <c r="BD113" i="19"/>
  <c r="BB113" i="19"/>
  <c r="AZ113" i="19"/>
  <c r="AX113" i="19"/>
  <c r="AV113" i="19"/>
  <c r="AT113" i="19"/>
  <c r="AR113" i="19"/>
  <c r="AP113" i="19"/>
  <c r="AN113" i="19"/>
  <c r="AL113" i="19"/>
  <c r="AJ113" i="19"/>
  <c r="AH113" i="19"/>
  <c r="AF113" i="19"/>
  <c r="AD113" i="19"/>
  <c r="AB113" i="19"/>
  <c r="Z113" i="19"/>
  <c r="X113" i="19"/>
  <c r="V113" i="19"/>
  <c r="T113" i="19"/>
  <c r="R113" i="19"/>
  <c r="P113" i="19"/>
  <c r="I114" i="20"/>
  <c r="J113" i="19"/>
  <c r="H113" i="19"/>
  <c r="N113" i="19"/>
  <c r="I113" i="19"/>
  <c r="K113" i="19"/>
  <c r="J114" i="20"/>
  <c r="H459" i="9"/>
  <c r="O113" i="19"/>
  <c r="Z128" i="9"/>
  <c r="Y391" i="9"/>
  <c r="Y421" i="9"/>
  <c r="Y439" i="9"/>
  <c r="G113" i="19" l="1"/>
  <c r="Y438" i="9"/>
  <c r="Y529" i="9"/>
  <c r="Y115" i="9"/>
  <c r="Y462" i="9"/>
  <c r="M382" i="9"/>
  <c r="L382" i="9"/>
  <c r="L327" i="9" l="1"/>
  <c r="L359" i="9"/>
  <c r="Y530" i="9"/>
  <c r="Y464" i="9"/>
  <c r="M359" i="9" l="1"/>
  <c r="M327" i="9"/>
  <c r="N382" i="9"/>
  <c r="L420" i="9"/>
  <c r="N359" i="9" l="1"/>
  <c r="N327" i="9"/>
  <c r="P382" i="9"/>
  <c r="O382" i="9"/>
  <c r="M420" i="9"/>
  <c r="Z362" i="9"/>
  <c r="Z131" i="9"/>
  <c r="AA128" i="9" s="1"/>
  <c r="Z391" i="9" l="1"/>
  <c r="Z421" i="9"/>
  <c r="Z439" i="9"/>
  <c r="O359" i="9"/>
  <c r="O327" i="9"/>
  <c r="N420" i="9"/>
  <c r="P359" i="9" l="1"/>
  <c r="P327" i="9"/>
  <c r="R382" i="9"/>
  <c r="Q382" i="9"/>
  <c r="H39" i="19" s="1"/>
  <c r="O420" i="9"/>
  <c r="Z438" i="9"/>
  <c r="Z529" i="9"/>
  <c r="Z115" i="9"/>
  <c r="Z462" i="9"/>
  <c r="Z530" i="9" l="1"/>
  <c r="Z464" i="9"/>
  <c r="Q359" i="9"/>
  <c r="Q327" i="9"/>
  <c r="P420" i="9"/>
  <c r="H62" i="19" l="1"/>
  <c r="R359" i="9"/>
  <c r="R327" i="9"/>
  <c r="T382" i="9"/>
  <c r="S382" i="9"/>
  <c r="Q420" i="9"/>
  <c r="I39" i="19" l="1"/>
  <c r="I41" i="20"/>
  <c r="AA130" i="9"/>
  <c r="AA131" i="9" s="1"/>
  <c r="AB128" i="9" s="1"/>
  <c r="AA134" i="9"/>
  <c r="AA362" i="9"/>
  <c r="S359" i="9"/>
  <c r="S327" i="9"/>
  <c r="R420" i="9"/>
  <c r="T359" i="9" l="1"/>
  <c r="T327" i="9"/>
  <c r="V382" i="9"/>
  <c r="U382" i="9"/>
  <c r="S420" i="9"/>
  <c r="AA391" i="9"/>
  <c r="AA421" i="9"/>
  <c r="AA439" i="9"/>
  <c r="I64" i="20" l="1"/>
  <c r="I62" i="19"/>
  <c r="AA438" i="9"/>
  <c r="AA529" i="9"/>
  <c r="AA115" i="9"/>
  <c r="AA462" i="9"/>
  <c r="U359" i="9"/>
  <c r="U327" i="9"/>
  <c r="T420" i="9"/>
  <c r="V359" i="9" l="1"/>
  <c r="V327" i="9"/>
  <c r="X382" i="9"/>
  <c r="W382" i="9"/>
  <c r="J39" i="19" s="1"/>
  <c r="U420" i="9"/>
  <c r="AA530" i="9"/>
  <c r="AA464" i="9"/>
  <c r="W359" i="9" l="1"/>
  <c r="W327" i="9"/>
  <c r="V420" i="9"/>
  <c r="AB130" i="9" l="1"/>
  <c r="AB135" i="9"/>
  <c r="AB115" i="9" s="1"/>
  <c r="AB131" i="9"/>
  <c r="AC128" i="9" s="1"/>
  <c r="J62" i="19"/>
  <c r="X359" i="9"/>
  <c r="X327" i="9"/>
  <c r="Y382" i="9"/>
  <c r="W420" i="9"/>
  <c r="AB362" i="9"/>
  <c r="AB391" i="9" l="1"/>
  <c r="AB421" i="9"/>
  <c r="AB439" i="9"/>
  <c r="Y359" i="9"/>
  <c r="Y327" i="9"/>
  <c r="Z382" i="9"/>
  <c r="X420" i="9"/>
  <c r="K39" i="19" l="1"/>
  <c r="AC130" i="9"/>
  <c r="AC135" i="9"/>
  <c r="AC115" i="9" s="1"/>
  <c r="Z359" i="9"/>
  <c r="Z327" i="9"/>
  <c r="AB382" i="9"/>
  <c r="AA382" i="9"/>
  <c r="Y420" i="9"/>
  <c r="AB438" i="9"/>
  <c r="AB529" i="9"/>
  <c r="AB462" i="9"/>
  <c r="K62" i="19" l="1"/>
  <c r="AB530" i="9"/>
  <c r="AB464" i="9"/>
  <c r="Z420" i="9"/>
  <c r="L194" i="9" l="1"/>
  <c r="M188" i="9"/>
  <c r="M192" i="9" s="1"/>
  <c r="L376" i="9"/>
  <c r="AD382" i="9"/>
  <c r="AC382" i="9"/>
  <c r="L39" i="19" s="1"/>
  <c r="AC131" i="9" l="1"/>
  <c r="AD128" i="9" s="1"/>
  <c r="AC362" i="9"/>
  <c r="M197" i="9"/>
  <c r="L467" i="9"/>
  <c r="L443" i="9"/>
  <c r="L62" i="19" l="1"/>
  <c r="M199" i="9"/>
  <c r="M200" i="9" s="1"/>
  <c r="AF382" i="9"/>
  <c r="M39" i="19" s="1"/>
  <c r="AE382" i="9"/>
  <c r="AC391" i="9"/>
  <c r="AC421" i="9"/>
  <c r="AC439" i="9"/>
  <c r="AC438" i="9" l="1"/>
  <c r="AC529" i="9"/>
  <c r="AC462" i="9"/>
  <c r="AG310" i="9"/>
  <c r="M194" i="9"/>
  <c r="N188" i="9"/>
  <c r="N192" i="9" s="1"/>
  <c r="M376" i="9"/>
  <c r="M62" i="19" l="1"/>
  <c r="N197" i="9"/>
  <c r="M443" i="9"/>
  <c r="M467" i="9"/>
  <c r="AH310" i="9"/>
  <c r="AG382" i="9"/>
  <c r="AD130" i="9"/>
  <c r="AC530" i="9"/>
  <c r="AC464" i="9"/>
  <c r="AH382" i="9" l="1"/>
  <c r="AD135" i="9"/>
  <c r="AD115" i="9" s="1"/>
  <c r="AI310" i="9"/>
  <c r="N199" i="9"/>
  <c r="N200" i="9" s="1"/>
  <c r="AD131" i="9" l="1"/>
  <c r="AE128" i="9" s="1"/>
  <c r="N376" i="9"/>
  <c r="N194" i="9"/>
  <c r="O188" i="9"/>
  <c r="O192" i="9" s="1"/>
  <c r="AJ310" i="9"/>
  <c r="AI382" i="9"/>
  <c r="N39" i="19" s="1"/>
  <c r="AD362" i="9"/>
  <c r="AJ382" i="9" l="1"/>
  <c r="AD391" i="9"/>
  <c r="AD421" i="9"/>
  <c r="AD439" i="9"/>
  <c r="AK310" i="9"/>
  <c r="O197" i="9"/>
  <c r="N443" i="9"/>
  <c r="N467" i="9"/>
  <c r="O199" i="9" l="1"/>
  <c r="O200" i="9" s="1"/>
  <c r="O202" i="9" s="1"/>
  <c r="AL310" i="9"/>
  <c r="AK382" i="9"/>
  <c r="AD438" i="9"/>
  <c r="AD529" i="9"/>
  <c r="AD462" i="9"/>
  <c r="AE130" i="9" l="1"/>
  <c r="AD530" i="9"/>
  <c r="AD464" i="9"/>
  <c r="AM310" i="9"/>
  <c r="AL382" i="9"/>
  <c r="O423" i="9"/>
  <c r="O364" i="9"/>
  <c r="O445" i="9"/>
  <c r="O39" i="19" l="1"/>
  <c r="AE135" i="9"/>
  <c r="AE115" i="9" s="1"/>
  <c r="O460" i="9"/>
  <c r="AN310" i="9"/>
  <c r="AN382" i="9"/>
  <c r="AM382" i="9"/>
  <c r="AE131" i="9" l="1"/>
  <c r="AF128" i="9" s="1"/>
  <c r="AE362" i="9"/>
  <c r="AO310" i="9"/>
  <c r="AH405" i="9" l="1"/>
  <c r="AP310" i="9"/>
  <c r="AP382" i="9" s="1"/>
  <c r="AO382" i="9"/>
  <c r="P39" i="19" s="1"/>
  <c r="AE391" i="9"/>
  <c r="AE421" i="9"/>
  <c r="AE439" i="9"/>
  <c r="AE438" i="9" l="1"/>
  <c r="AE529" i="9"/>
  <c r="AE462" i="9"/>
  <c r="AQ310" i="9"/>
  <c r="AI405" i="9"/>
  <c r="N62" i="19" s="1"/>
  <c r="AJ405" i="9" l="1"/>
  <c r="AR310" i="9"/>
  <c r="AR382" i="9" s="1"/>
  <c r="Q39" i="19" s="1"/>
  <c r="AQ382" i="9"/>
  <c r="AE530" i="9"/>
  <c r="AE464" i="9"/>
  <c r="AS310" i="9" l="1"/>
  <c r="AK405" i="9"/>
  <c r="AF130" i="9" l="1"/>
  <c r="AF131" i="9" s="1"/>
  <c r="AG128" i="9" s="1"/>
  <c r="AF135" i="9"/>
  <c r="AF115" i="9" s="1"/>
  <c r="AL405" i="9"/>
  <c r="AT310" i="9"/>
  <c r="AT382" i="9"/>
  <c r="AS382" i="9"/>
  <c r="AF362" i="9"/>
  <c r="AM405" i="9" l="1"/>
  <c r="O62" i="19"/>
  <c r="AF391" i="9"/>
  <c r="AF421" i="9"/>
  <c r="AF439" i="9"/>
  <c r="AU310" i="9"/>
  <c r="AN405" i="9" l="1"/>
  <c r="AV310" i="9"/>
  <c r="AV382" i="9" s="1"/>
  <c r="AU382" i="9"/>
  <c r="R39" i="19" s="1"/>
  <c r="AF438" i="9"/>
  <c r="AF529" i="9"/>
  <c r="AF462" i="9"/>
  <c r="AF530" i="9" l="1"/>
  <c r="AF464" i="9"/>
  <c r="AW310" i="9"/>
  <c r="AO405" i="9"/>
  <c r="P62" i="19" s="1"/>
  <c r="AP405" i="9" l="1"/>
  <c r="AX310" i="9"/>
  <c r="AW382" i="9"/>
  <c r="AY310" i="9" l="1"/>
  <c r="AX382" i="9"/>
  <c r="AQ405" i="9"/>
  <c r="S39" i="19" l="1"/>
  <c r="H19" i="19"/>
  <c r="I19" i="19"/>
  <c r="J21" i="20"/>
  <c r="I21" i="20"/>
  <c r="K19" i="19"/>
  <c r="M19" i="19"/>
  <c r="L19" i="19"/>
  <c r="J19" i="19"/>
  <c r="AR405" i="9"/>
  <c r="Q62" i="19" s="1"/>
  <c r="AZ310" i="9"/>
  <c r="AZ382" i="9" s="1"/>
  <c r="AY382" i="9"/>
  <c r="K95" i="19" l="1"/>
  <c r="I95" i="19"/>
  <c r="I97" i="20"/>
  <c r="H95" i="19"/>
  <c r="J95" i="19"/>
  <c r="J97" i="20"/>
  <c r="L95" i="19"/>
  <c r="M95" i="19"/>
  <c r="I80" i="20"/>
  <c r="K78" i="19"/>
  <c r="J78" i="19"/>
  <c r="L78" i="19"/>
  <c r="M78" i="19"/>
  <c r="H78" i="19"/>
  <c r="I78" i="19"/>
  <c r="J80" i="20"/>
  <c r="BA310" i="9"/>
  <c r="AS405" i="9"/>
  <c r="I116" i="19" l="1"/>
  <c r="K116" i="19"/>
  <c r="I117" i="20"/>
  <c r="H116" i="19"/>
  <c r="J116" i="19"/>
  <c r="J117" i="20"/>
  <c r="L116" i="19"/>
  <c r="M116" i="19"/>
  <c r="AT405" i="9"/>
  <c r="O194" i="9"/>
  <c r="P188" i="9"/>
  <c r="P192" i="9" s="1"/>
  <c r="O376" i="9"/>
  <c r="BB310" i="9"/>
  <c r="BB382" i="9"/>
  <c r="BA382" i="9"/>
  <c r="T39" i="19" s="1"/>
  <c r="K38" i="17" l="1"/>
  <c r="L40" i="17"/>
  <c r="L38" i="17"/>
  <c r="L42" i="17" s="1"/>
  <c r="BC310" i="9"/>
  <c r="P197" i="9"/>
  <c r="O467" i="9"/>
  <c r="O443" i="9"/>
  <c r="AU405" i="9"/>
  <c r="R62" i="19" s="1"/>
  <c r="AV405" i="9" l="1"/>
  <c r="P199" i="9"/>
  <c r="P200" i="9" s="1"/>
  <c r="P202" i="9" s="1"/>
  <c r="BD310" i="9"/>
  <c r="BD382" i="9" s="1"/>
  <c r="U39" i="19" s="1"/>
  <c r="BC382" i="9"/>
  <c r="BE310" i="9" l="1"/>
  <c r="P445" i="9"/>
  <c r="P364" i="9"/>
  <c r="P423" i="9"/>
  <c r="AW405" i="9"/>
  <c r="AX405" i="9" l="1"/>
  <c r="P460" i="9"/>
  <c r="BF310" i="9"/>
  <c r="BF382" i="9" s="1"/>
  <c r="BE382" i="9"/>
  <c r="S62" i="19" l="1"/>
  <c r="I96" i="20"/>
  <c r="J96" i="20"/>
  <c r="I94" i="19"/>
  <c r="K94" i="19"/>
  <c r="M94" i="19"/>
  <c r="L94" i="19"/>
  <c r="J94" i="19"/>
  <c r="H94" i="19"/>
  <c r="BG310" i="9"/>
  <c r="AY405" i="9"/>
  <c r="K118" i="19" l="1"/>
  <c r="J119" i="20"/>
  <c r="L41" i="17" s="1"/>
  <c r="I118" i="19"/>
  <c r="H118" i="19"/>
  <c r="I119" i="20"/>
  <c r="J118" i="19"/>
  <c r="M118" i="19"/>
  <c r="L118" i="19"/>
  <c r="AZ405" i="9"/>
  <c r="BH310" i="9"/>
  <c r="BH382" i="9" s="1"/>
  <c r="BG382" i="9"/>
  <c r="V39" i="19" s="1"/>
  <c r="BI310" i="9" l="1"/>
  <c r="BA405" i="9"/>
  <c r="T62" i="19" s="1"/>
  <c r="BB405" i="9" l="1"/>
  <c r="BJ310" i="9"/>
  <c r="BI382" i="9"/>
  <c r="BK310" i="9" l="1"/>
  <c r="BJ382" i="9"/>
  <c r="BC405" i="9"/>
  <c r="W39" i="19" l="1"/>
  <c r="BD405" i="9"/>
  <c r="U62" i="19" s="1"/>
  <c r="BL310" i="9"/>
  <c r="BL382" i="9" s="1"/>
  <c r="BK382" i="9"/>
  <c r="BM310" i="9" l="1"/>
  <c r="BE405" i="9"/>
  <c r="BF405" i="9" l="1"/>
  <c r="BN310" i="9"/>
  <c r="BN382" i="9" s="1"/>
  <c r="BM382" i="9"/>
  <c r="X39" i="19" s="1"/>
  <c r="BO310" i="9" l="1"/>
  <c r="BG405" i="9"/>
  <c r="V62" i="19" s="1"/>
  <c r="BH405" i="9" l="1"/>
  <c r="BP310" i="9"/>
  <c r="BP382" i="9" s="1"/>
  <c r="Y39" i="19" s="1"/>
  <c r="BO382" i="9"/>
  <c r="BQ310" i="9" l="1"/>
  <c r="BI405" i="9"/>
  <c r="BJ405" i="9" l="1"/>
  <c r="BR310" i="9"/>
  <c r="BR382" i="9" s="1"/>
  <c r="BQ382" i="9"/>
  <c r="W62" i="19" l="1"/>
  <c r="BS310" i="9"/>
  <c r="BK405" i="9"/>
  <c r="BL405" i="9" l="1"/>
  <c r="P194" i="9"/>
  <c r="Q188" i="9"/>
  <c r="Q192" i="9" s="1"/>
  <c r="P376" i="9"/>
  <c r="BT310" i="9"/>
  <c r="BT382" i="9" s="1"/>
  <c r="BS382" i="9"/>
  <c r="Z39" i="19" s="1"/>
  <c r="BU310" i="9" l="1"/>
  <c r="Q197" i="9"/>
  <c r="P443" i="9"/>
  <c r="P467" i="9"/>
  <c r="BM405" i="9"/>
  <c r="X62" i="19" s="1"/>
  <c r="BN405" i="9" l="1"/>
  <c r="Q199" i="9"/>
  <c r="Q200" i="9" s="1"/>
  <c r="Q202" i="9" s="1"/>
  <c r="BV310" i="9"/>
  <c r="BU382" i="9"/>
  <c r="BW310" i="9" l="1"/>
  <c r="BV382" i="9"/>
  <c r="Q445" i="9"/>
  <c r="Q423" i="9"/>
  <c r="Q364" i="9"/>
  <c r="BO405" i="9"/>
  <c r="H21" i="19" l="1"/>
  <c r="H80" i="19"/>
  <c r="H101" i="19"/>
  <c r="AA39" i="19"/>
  <c r="BP405" i="9"/>
  <c r="Y62" i="19" s="1"/>
  <c r="Q460" i="9"/>
  <c r="BX310" i="9"/>
  <c r="BX382" i="9" s="1"/>
  <c r="BW382" i="9"/>
  <c r="H114" i="19" l="1"/>
  <c r="BY310" i="9"/>
  <c r="BQ405" i="9"/>
  <c r="BR405" i="9" l="1"/>
  <c r="BZ310" i="9"/>
  <c r="BZ382" i="9" s="1"/>
  <c r="BY382" i="9"/>
  <c r="AB39" i="19" s="1"/>
  <c r="CA310" i="9" l="1"/>
  <c r="BS405" i="9"/>
  <c r="Z62" i="19" s="1"/>
  <c r="BT405" i="9" l="1"/>
  <c r="CB310" i="9"/>
  <c r="CB382" i="9" s="1"/>
  <c r="AC39" i="19" s="1"/>
  <c r="CA382" i="9"/>
  <c r="CC310" i="9" l="1"/>
  <c r="BU405" i="9"/>
  <c r="BV405" i="9" l="1"/>
  <c r="CD310" i="9"/>
  <c r="CD382" i="9" s="1"/>
  <c r="CC382" i="9"/>
  <c r="AA62" i="19" l="1"/>
  <c r="CE310" i="9"/>
  <c r="BW405" i="9"/>
  <c r="BX405" i="9" l="1"/>
  <c r="CF310" i="9"/>
  <c r="CF382" i="9"/>
  <c r="CE382" i="9"/>
  <c r="AD39" i="19" s="1"/>
  <c r="CG310" i="9" l="1"/>
  <c r="BY405" i="9"/>
  <c r="AB62" i="19" s="1"/>
  <c r="BZ405" i="9" l="1"/>
  <c r="CH310" i="9"/>
  <c r="CG382" i="9"/>
  <c r="CI310" i="9" l="1"/>
  <c r="CH382" i="9"/>
  <c r="CA405" i="9"/>
  <c r="AE39" i="19" l="1"/>
  <c r="CB405" i="9"/>
  <c r="AC62" i="19" s="1"/>
  <c r="CJ310" i="9"/>
  <c r="CJ382" i="9" s="1"/>
  <c r="CI382" i="9"/>
  <c r="CK310" i="9" l="1"/>
  <c r="CC405" i="9"/>
  <c r="CD405" i="9" l="1"/>
  <c r="CL310" i="9"/>
  <c r="CL382" i="9"/>
  <c r="CK382" i="9"/>
  <c r="AF39" i="19" s="1"/>
  <c r="CM310" i="9" l="1"/>
  <c r="CE405" i="9"/>
  <c r="AD62" i="19" s="1"/>
  <c r="CF405" i="9" l="1"/>
  <c r="Q194" i="9"/>
  <c r="R188" i="9"/>
  <c r="R192" i="9" s="1"/>
  <c r="Q376" i="9"/>
  <c r="CN310" i="9"/>
  <c r="CN382" i="9" s="1"/>
  <c r="AG39" i="19" s="1"/>
  <c r="CM382" i="9"/>
  <c r="CO310" i="9" l="1"/>
  <c r="R197" i="9"/>
  <c r="Q443" i="9"/>
  <c r="Q467" i="9"/>
  <c r="CG405" i="9"/>
  <c r="H121" i="19" l="1"/>
  <c r="H99" i="19"/>
  <c r="CH405" i="9"/>
  <c r="R199" i="9"/>
  <c r="R200" i="9" s="1"/>
  <c r="R202" i="9" s="1"/>
  <c r="CP310" i="9"/>
  <c r="CP382" i="9" s="1"/>
  <c r="CO382" i="9"/>
  <c r="AE62" i="19" l="1"/>
  <c r="CQ310" i="9"/>
  <c r="R364" i="9"/>
  <c r="R423" i="9"/>
  <c r="R445" i="9"/>
  <c r="CI405" i="9"/>
  <c r="FN382" i="9" l="1"/>
  <c r="KD382" i="9"/>
  <c r="KP382" i="9"/>
  <c r="GX382" i="9"/>
  <c r="FB382" i="9"/>
  <c r="JF382" i="9"/>
  <c r="IH382" i="9"/>
  <c r="ED382" i="9"/>
  <c r="JR382" i="9"/>
  <c r="EP382" i="9"/>
  <c r="LN382" i="9"/>
  <c r="HV382" i="9"/>
  <c r="DR382" i="9"/>
  <c r="FZ382" i="9"/>
  <c r="IT382" i="9"/>
  <c r="LB382" i="9"/>
  <c r="HJ382" i="9"/>
  <c r="DF382" i="9"/>
  <c r="GL382" i="9"/>
  <c r="CT382" i="9"/>
  <c r="AI39" i="19" s="1"/>
  <c r="H310" i="9"/>
  <c r="CJ405" i="9"/>
  <c r="R460" i="9"/>
  <c r="CR382" i="9"/>
  <c r="CS382" i="9"/>
  <c r="CU382" i="9"/>
  <c r="CV382" i="9"/>
  <c r="CX382" i="9"/>
  <c r="CY382" i="9"/>
  <c r="DA382" i="9"/>
  <c r="DB382" i="9"/>
  <c r="DD382" i="9"/>
  <c r="DE382" i="9"/>
  <c r="DG382" i="9"/>
  <c r="DH382" i="9"/>
  <c r="DJ382" i="9"/>
  <c r="DK382" i="9"/>
  <c r="DM382" i="9"/>
  <c r="DN382" i="9"/>
  <c r="DP382" i="9"/>
  <c r="DQ382" i="9"/>
  <c r="DS382" i="9"/>
  <c r="DT382" i="9"/>
  <c r="DV382" i="9"/>
  <c r="DW382" i="9"/>
  <c r="DY382" i="9"/>
  <c r="DZ382" i="9"/>
  <c r="EB382" i="9"/>
  <c r="EC382" i="9"/>
  <c r="EE382" i="9"/>
  <c r="EF382" i="9"/>
  <c r="EH382" i="9"/>
  <c r="EI382" i="9"/>
  <c r="EK382" i="9"/>
  <c r="EL382" i="9"/>
  <c r="EN382" i="9"/>
  <c r="EO382" i="9"/>
  <c r="EQ382" i="9"/>
  <c r="ER382" i="9"/>
  <c r="ET382" i="9"/>
  <c r="EU382" i="9"/>
  <c r="EW382" i="9"/>
  <c r="EX382" i="9"/>
  <c r="EZ382" i="9"/>
  <c r="FA382" i="9"/>
  <c r="FC382" i="9"/>
  <c r="FD382" i="9"/>
  <c r="FF382" i="9"/>
  <c r="FG382" i="9"/>
  <c r="FI382" i="9"/>
  <c r="FJ382" i="9"/>
  <c r="FL382" i="9"/>
  <c r="FM382" i="9"/>
  <c r="FO382" i="9"/>
  <c r="FP382" i="9"/>
  <c r="FR382" i="9"/>
  <c r="FS382" i="9"/>
  <c r="FU382" i="9"/>
  <c r="FV382" i="9"/>
  <c r="FX382" i="9"/>
  <c r="FY382" i="9"/>
  <c r="GA382" i="9"/>
  <c r="GB382" i="9"/>
  <c r="GD382" i="9"/>
  <c r="GE382" i="9"/>
  <c r="GG382" i="9"/>
  <c r="GH382" i="9"/>
  <c r="GJ382" i="9"/>
  <c r="GK382" i="9"/>
  <c r="GM382" i="9"/>
  <c r="GN382" i="9"/>
  <c r="GP382" i="9"/>
  <c r="GQ382" i="9"/>
  <c r="GS382" i="9"/>
  <c r="GT382" i="9"/>
  <c r="GV382" i="9"/>
  <c r="GW382" i="9"/>
  <c r="GY382" i="9"/>
  <c r="GZ382" i="9"/>
  <c r="HB382" i="9"/>
  <c r="HC382" i="9"/>
  <c r="HE382" i="9"/>
  <c r="HF382" i="9"/>
  <c r="HH382" i="9"/>
  <c r="HI382" i="9"/>
  <c r="HK382" i="9"/>
  <c r="HL382" i="9"/>
  <c r="HN382" i="9"/>
  <c r="HO382" i="9"/>
  <c r="HQ382" i="9"/>
  <c r="HR382" i="9"/>
  <c r="HT382" i="9"/>
  <c r="HU382" i="9"/>
  <c r="HW382" i="9"/>
  <c r="HX382" i="9"/>
  <c r="HZ382" i="9"/>
  <c r="IA382" i="9"/>
  <c r="IC382" i="9"/>
  <c r="ID382" i="9"/>
  <c r="IF382" i="9"/>
  <c r="IG382" i="9"/>
  <c r="II382" i="9"/>
  <c r="IJ382" i="9"/>
  <c r="IL382" i="9"/>
  <c r="IM382" i="9"/>
  <c r="IO382" i="9"/>
  <c r="IP382" i="9"/>
  <c r="IR382" i="9"/>
  <c r="IS382" i="9"/>
  <c r="IU382" i="9"/>
  <c r="IV382" i="9"/>
  <c r="IX382" i="9"/>
  <c r="IY382" i="9"/>
  <c r="JA382" i="9"/>
  <c r="JB382" i="9"/>
  <c r="JD382" i="9"/>
  <c r="JE382" i="9"/>
  <c r="JG382" i="9"/>
  <c r="JH382" i="9"/>
  <c r="JJ382" i="9"/>
  <c r="JK382" i="9"/>
  <c r="JM382" i="9"/>
  <c r="JN382" i="9"/>
  <c r="JP382" i="9"/>
  <c r="JQ382" i="9"/>
  <c r="JS382" i="9"/>
  <c r="JT382" i="9"/>
  <c r="JV382" i="9"/>
  <c r="JW382" i="9"/>
  <c r="JY382" i="9"/>
  <c r="JZ382" i="9"/>
  <c r="KB382" i="9"/>
  <c r="KC382" i="9"/>
  <c r="KE382" i="9"/>
  <c r="KF382" i="9"/>
  <c r="KH382" i="9"/>
  <c r="KI382" i="9"/>
  <c r="KK382" i="9"/>
  <c r="KL382" i="9"/>
  <c r="KN382" i="9"/>
  <c r="KO382" i="9"/>
  <c r="KQ382" i="9"/>
  <c r="KR382" i="9"/>
  <c r="KT382" i="9"/>
  <c r="KU382" i="9"/>
  <c r="KW382" i="9"/>
  <c r="KX382" i="9"/>
  <c r="KZ382" i="9"/>
  <c r="LA382" i="9"/>
  <c r="LC382" i="9"/>
  <c r="LD382" i="9"/>
  <c r="LF382" i="9"/>
  <c r="LG382" i="9"/>
  <c r="LI382" i="9"/>
  <c r="LJ382" i="9"/>
  <c r="LL382" i="9"/>
  <c r="LM382" i="9"/>
  <c r="LO382" i="9"/>
  <c r="LP382" i="9"/>
  <c r="LR382" i="9"/>
  <c r="LS382" i="9"/>
  <c r="CQ382" i="9"/>
  <c r="AH39" i="19" s="1"/>
  <c r="CW382" i="9"/>
  <c r="CZ382" i="9"/>
  <c r="AK39" i="19" s="1"/>
  <c r="DC382" i="9"/>
  <c r="DI382" i="9"/>
  <c r="DL382" i="9"/>
  <c r="AO39" i="19" s="1"/>
  <c r="DO382" i="9"/>
  <c r="DU382" i="9"/>
  <c r="DX382" i="9"/>
  <c r="EA382" i="9"/>
  <c r="EG382" i="9"/>
  <c r="EJ382" i="9"/>
  <c r="EM382" i="9"/>
  <c r="ES382" i="9"/>
  <c r="EV382" i="9"/>
  <c r="EY382" i="9"/>
  <c r="FE382" i="9"/>
  <c r="FH382" i="9"/>
  <c r="FK382" i="9"/>
  <c r="FQ382" i="9"/>
  <c r="FT382" i="9"/>
  <c r="FW382" i="9"/>
  <c r="GC382" i="9"/>
  <c r="GF382" i="9"/>
  <c r="GI382" i="9"/>
  <c r="GO382" i="9"/>
  <c r="GR382" i="9"/>
  <c r="GU382" i="9"/>
  <c r="HA382" i="9"/>
  <c r="HD382" i="9"/>
  <c r="HG382" i="9"/>
  <c r="HM382" i="9"/>
  <c r="HP382" i="9"/>
  <c r="HS382" i="9"/>
  <c r="HY382" i="9"/>
  <c r="IB382" i="9"/>
  <c r="IE382" i="9"/>
  <c r="IK382" i="9"/>
  <c r="IN382" i="9"/>
  <c r="IQ382" i="9"/>
  <c r="IW382" i="9"/>
  <c r="IZ382" i="9"/>
  <c r="JC382" i="9"/>
  <c r="JI382" i="9"/>
  <c r="JL382" i="9"/>
  <c r="JO382" i="9"/>
  <c r="JU382" i="9"/>
  <c r="JX382" i="9"/>
  <c r="KA382" i="9"/>
  <c r="KG382" i="9"/>
  <c r="KJ382" i="9"/>
  <c r="KM382" i="9"/>
  <c r="KS382" i="9"/>
  <c r="KV382" i="9"/>
  <c r="KY382" i="9"/>
  <c r="LE382" i="9"/>
  <c r="LH382" i="9"/>
  <c r="LK382" i="9"/>
  <c r="LQ382" i="9"/>
  <c r="LT382" i="9"/>
  <c r="DK39" i="19" l="1"/>
  <c r="DG39" i="19"/>
  <c r="DJ39" i="19"/>
  <c r="DI39" i="19"/>
  <c r="DC39" i="19"/>
  <c r="DH39" i="19"/>
  <c r="DF39" i="19"/>
  <c r="DE39" i="19"/>
  <c r="CY39" i="19"/>
  <c r="DD39" i="19"/>
  <c r="DB39" i="19"/>
  <c r="DA39" i="19"/>
  <c r="CU39" i="19"/>
  <c r="CZ39" i="19"/>
  <c r="CX39" i="19"/>
  <c r="CW39" i="19"/>
  <c r="CQ39" i="19"/>
  <c r="CV39" i="19"/>
  <c r="CT39" i="19"/>
  <c r="CS39" i="19"/>
  <c r="CM39" i="19"/>
  <c r="CR39" i="19"/>
  <c r="CP39" i="19"/>
  <c r="CO39" i="19"/>
  <c r="CI39" i="19"/>
  <c r="CN39" i="19"/>
  <c r="CL39" i="19"/>
  <c r="CK39" i="19"/>
  <c r="CE39" i="19"/>
  <c r="CJ39" i="19"/>
  <c r="CH39" i="19"/>
  <c r="CG39" i="19"/>
  <c r="CA39" i="19"/>
  <c r="CF39" i="19"/>
  <c r="CD39" i="19"/>
  <c r="CC39" i="19"/>
  <c r="BW39" i="19"/>
  <c r="CB39" i="19"/>
  <c r="BZ39" i="19"/>
  <c r="BY39" i="19"/>
  <c r="BS39" i="19"/>
  <c r="BX39" i="19"/>
  <c r="BV39" i="19"/>
  <c r="BU39" i="19"/>
  <c r="BO39" i="19"/>
  <c r="BT39" i="19"/>
  <c r="BR39" i="19"/>
  <c r="BQ39" i="19"/>
  <c r="BK39" i="19"/>
  <c r="BP39" i="19"/>
  <c r="BN39" i="19"/>
  <c r="BM39" i="19"/>
  <c r="BG39" i="19"/>
  <c r="BL39" i="19"/>
  <c r="BJ39" i="19"/>
  <c r="BI39" i="19"/>
  <c r="BC39" i="19"/>
  <c r="BH39" i="19"/>
  <c r="BF39" i="19"/>
  <c r="BE39" i="19"/>
  <c r="AY39" i="19"/>
  <c r="BD39" i="19"/>
  <c r="BB39" i="19"/>
  <c r="BA39" i="19"/>
  <c r="AU39" i="19"/>
  <c r="AZ39" i="19"/>
  <c r="AX39" i="19"/>
  <c r="AW39" i="19"/>
  <c r="AQ39" i="19"/>
  <c r="AV39" i="19"/>
  <c r="AT39" i="19"/>
  <c r="AN39" i="19"/>
  <c r="AS39" i="19"/>
  <c r="AM39" i="19"/>
  <c r="AR39" i="19"/>
  <c r="AL39" i="19"/>
  <c r="AP39" i="19"/>
  <c r="AJ39" i="19"/>
  <c r="CK405" i="9"/>
  <c r="AF62" i="19" s="1"/>
  <c r="CL405" i="9" l="1"/>
  <c r="CM405" i="9" l="1"/>
  <c r="CN405" i="9" l="1"/>
  <c r="AG62" i="19" s="1"/>
  <c r="CO405" i="9" l="1"/>
  <c r="CP405" i="9" l="1"/>
  <c r="CQ405" i="9" l="1"/>
  <c r="AH62" i="19" s="1"/>
  <c r="CR405" i="9" l="1"/>
  <c r="CS405" i="9" l="1"/>
  <c r="CT405" i="9" l="1"/>
  <c r="AI62" i="19" l="1"/>
  <c r="CU405" i="9"/>
  <c r="CV405" i="9" l="1"/>
  <c r="CW405" i="9" l="1"/>
  <c r="AJ62" i="19" s="1"/>
  <c r="CX405" i="9" l="1"/>
  <c r="R194" i="9"/>
  <c r="S188" i="9"/>
  <c r="S192" i="9" s="1"/>
  <c r="R376" i="9"/>
  <c r="S197" i="9" l="1"/>
  <c r="R467" i="9"/>
  <c r="R443" i="9"/>
  <c r="CY405" i="9"/>
  <c r="CZ405" i="9" l="1"/>
  <c r="AK62" i="19" s="1"/>
  <c r="S199" i="9"/>
  <c r="S200" i="9" s="1"/>
  <c r="S202" i="9" s="1"/>
  <c r="S445" i="9" l="1"/>
  <c r="S364" i="9"/>
  <c r="S423" i="9"/>
  <c r="DA405" i="9"/>
  <c r="DB405" i="9" l="1"/>
  <c r="S460" i="9"/>
  <c r="DC405" i="9" l="1"/>
  <c r="AL62" i="19" s="1"/>
  <c r="DD405" i="9" l="1"/>
  <c r="DE405" i="9" l="1"/>
  <c r="DF405" i="9" l="1"/>
  <c r="AM62" i="19" l="1"/>
  <c r="DG405" i="9"/>
  <c r="DH405" i="9" l="1"/>
  <c r="DI405" i="9" l="1"/>
  <c r="AN62" i="19" s="1"/>
  <c r="DJ405" i="9" l="1"/>
  <c r="DK405" i="9" l="1"/>
  <c r="DL405" i="9" l="1"/>
  <c r="AO62" i="19" s="1"/>
  <c r="DM405" i="9" l="1"/>
  <c r="DN405" i="9" l="1"/>
  <c r="DO405" i="9" l="1"/>
  <c r="AP62" i="19" s="1"/>
  <c r="DP405" i="9" l="1"/>
  <c r="S194" i="9"/>
  <c r="T188" i="9"/>
  <c r="T192" i="9" s="1"/>
  <c r="S376" i="9"/>
  <c r="T197" i="9" l="1"/>
  <c r="S443" i="9"/>
  <c r="S467" i="9"/>
  <c r="DQ405" i="9"/>
  <c r="DR405" i="9" l="1"/>
  <c r="T199" i="9"/>
  <c r="T200" i="9" s="1"/>
  <c r="T202" i="9" s="1"/>
  <c r="AQ62" i="19" l="1"/>
  <c r="T445" i="9"/>
  <c r="T423" i="9"/>
  <c r="T364" i="9"/>
  <c r="DS405" i="9"/>
  <c r="I21" i="19" l="1"/>
  <c r="I23" i="20"/>
  <c r="I80" i="19"/>
  <c r="I82" i="20"/>
  <c r="I101" i="19"/>
  <c r="I103" i="20"/>
  <c r="DT405" i="9"/>
  <c r="T460" i="9"/>
  <c r="I114" i="19" l="1"/>
  <c r="I115" i="20"/>
  <c r="DU405" i="9"/>
  <c r="AR62" i="19" s="1"/>
  <c r="DV405" i="9" l="1"/>
  <c r="DW405" i="9" l="1"/>
  <c r="DX405" i="9" l="1"/>
  <c r="AS62" i="19" s="1"/>
  <c r="DY405" i="9" l="1"/>
  <c r="DZ405" i="9" l="1"/>
  <c r="EA405" i="9" l="1"/>
  <c r="AT62" i="19" s="1"/>
  <c r="EB405" i="9" l="1"/>
  <c r="EC405" i="9" l="1"/>
  <c r="ED405" i="9" l="1"/>
  <c r="AU62" i="19" l="1"/>
  <c r="EE405" i="9"/>
  <c r="EF405" i="9" l="1"/>
  <c r="EG405" i="9" l="1"/>
  <c r="AV62" i="19" s="1"/>
  <c r="EH405" i="9" l="1"/>
  <c r="EI405" i="9" l="1"/>
  <c r="EJ405" i="9" l="1"/>
  <c r="AW62" i="19" s="1"/>
  <c r="T194" i="9"/>
  <c r="U188" i="9"/>
  <c r="U192" i="9" s="1"/>
  <c r="T376" i="9"/>
  <c r="U197" i="9" l="1"/>
  <c r="T443" i="9"/>
  <c r="T467" i="9"/>
  <c r="EK405" i="9"/>
  <c r="I121" i="19" l="1"/>
  <c r="I122" i="20"/>
  <c r="I99" i="19"/>
  <c r="I101" i="20"/>
  <c r="EL405" i="9"/>
  <c r="U199" i="9"/>
  <c r="U200" i="9" s="1"/>
  <c r="U202" i="9" s="1"/>
  <c r="U423" i="9" l="1"/>
  <c r="U364" i="9"/>
  <c r="U445" i="9"/>
  <c r="EM405" i="9"/>
  <c r="AX62" i="19" s="1"/>
  <c r="EN405" i="9" l="1"/>
  <c r="U460" i="9"/>
  <c r="EO405" i="9" l="1"/>
  <c r="EP405" i="9" l="1"/>
  <c r="AY62" i="19" l="1"/>
  <c r="EQ405" i="9"/>
  <c r="ER405" i="9" l="1"/>
  <c r="ES405" i="9" l="1"/>
  <c r="AZ62" i="19" s="1"/>
  <c r="ET405" i="9" l="1"/>
  <c r="EU405" i="9" l="1"/>
  <c r="EV405" i="9" l="1"/>
  <c r="BA62" i="19" s="1"/>
  <c r="EW405" i="9" l="1"/>
  <c r="EX405" i="9" l="1"/>
  <c r="EY405" i="9" l="1"/>
  <c r="BB62" i="19" s="1"/>
  <c r="EZ405" i="9" l="1"/>
  <c r="FA405" i="9" l="1"/>
  <c r="FB405" i="9" l="1"/>
  <c r="U194" i="9"/>
  <c r="V188" i="9"/>
  <c r="V192" i="9" s="1"/>
  <c r="U376" i="9"/>
  <c r="BC62" i="19" l="1"/>
  <c r="V197" i="9"/>
  <c r="U467" i="9"/>
  <c r="U443" i="9"/>
  <c r="FC405" i="9"/>
  <c r="FD405" i="9" l="1"/>
  <c r="V199" i="9"/>
  <c r="V200" i="9" s="1"/>
  <c r="V202" i="9" s="1"/>
  <c r="V445" i="9" l="1"/>
  <c r="V423" i="9"/>
  <c r="V364" i="9"/>
  <c r="FE405" i="9"/>
  <c r="BD62" i="19" s="1"/>
  <c r="FF405" i="9" l="1"/>
  <c r="V460" i="9"/>
  <c r="FG405" i="9" l="1"/>
  <c r="FH405" i="9" l="1"/>
  <c r="BE62" i="19" s="1"/>
  <c r="FI405" i="9" l="1"/>
  <c r="FJ405" i="9" l="1"/>
  <c r="FK405" i="9" l="1"/>
  <c r="BF62" i="19" s="1"/>
  <c r="FL405" i="9" l="1"/>
  <c r="FM405" i="9" l="1"/>
  <c r="FN405" i="9" l="1"/>
  <c r="BG62" i="19" l="1"/>
  <c r="FO405" i="9"/>
  <c r="FP405" i="9" l="1"/>
  <c r="FQ405" i="9" l="1"/>
  <c r="BH62" i="19" s="1"/>
  <c r="FR405" i="9" l="1"/>
  <c r="FS405" i="9" l="1"/>
  <c r="FT405" i="9" l="1"/>
  <c r="BI62" i="19" s="1"/>
  <c r="V194" i="9"/>
  <c r="W188" i="9"/>
  <c r="W192" i="9" s="1"/>
  <c r="V376" i="9"/>
  <c r="W197" i="9" l="1"/>
  <c r="V443" i="9"/>
  <c r="V467" i="9"/>
  <c r="FU405" i="9"/>
  <c r="FV405" i="9" l="1"/>
  <c r="W199" i="9"/>
  <c r="W200" i="9" s="1"/>
  <c r="W202" i="9" s="1"/>
  <c r="W445" i="9" l="1"/>
  <c r="J101" i="19" s="1"/>
  <c r="W364" i="9"/>
  <c r="J21" i="19" s="1"/>
  <c r="W423" i="9"/>
  <c r="J80" i="19" s="1"/>
  <c r="FW405" i="9"/>
  <c r="BJ62" i="19" s="1"/>
  <c r="FX405" i="9" l="1"/>
  <c r="W460" i="9"/>
  <c r="J114" i="19" s="1"/>
  <c r="FY405" i="9" l="1"/>
  <c r="FZ405" i="9" l="1"/>
  <c r="BK62" i="19" l="1"/>
  <c r="GA405" i="9"/>
  <c r="GB405" i="9" l="1"/>
  <c r="GC405" i="9" l="1"/>
  <c r="BL62" i="19" s="1"/>
  <c r="GD405" i="9" l="1"/>
  <c r="GE405" i="9" l="1"/>
  <c r="GF405" i="9" l="1"/>
  <c r="BM62" i="19" s="1"/>
  <c r="GG405" i="9" l="1"/>
  <c r="GH405" i="9" l="1"/>
  <c r="GI405" i="9" l="1"/>
  <c r="BN62" i="19" s="1"/>
  <c r="GJ405" i="9" l="1"/>
  <c r="GK405" i="9" l="1"/>
  <c r="GL405" i="9" l="1"/>
  <c r="BO62" i="19" l="1"/>
  <c r="GM405" i="9"/>
  <c r="GN405" i="9" l="1"/>
  <c r="W194" i="9"/>
  <c r="X188" i="9"/>
  <c r="W376" i="9"/>
  <c r="X197" i="9" l="1"/>
  <c r="W443" i="9"/>
  <c r="J99" i="19" s="1"/>
  <c r="W467" i="9"/>
  <c r="J121" i="19" s="1"/>
  <c r="GO405" i="9"/>
  <c r="BP62" i="19" s="1"/>
  <c r="GP405" i="9" l="1"/>
  <c r="X199" i="9"/>
  <c r="X200" i="9" s="1"/>
  <c r="X202" i="9" s="1"/>
  <c r="X364" i="9" l="1"/>
  <c r="X423" i="9"/>
  <c r="X445" i="9"/>
  <c r="GQ405" i="9"/>
  <c r="GR405" i="9" l="1"/>
  <c r="BQ62" i="19" s="1"/>
  <c r="X460" i="9"/>
  <c r="GS405" i="9" l="1"/>
  <c r="GT405" i="9" l="1"/>
  <c r="GU405" i="9" l="1"/>
  <c r="BR62" i="19" s="1"/>
  <c r="GV405" i="9" l="1"/>
  <c r="GW405" i="9" l="1"/>
  <c r="GX405" i="9" l="1"/>
  <c r="BS62" i="19" l="1"/>
  <c r="GY405" i="9"/>
  <c r="GZ405" i="9" l="1"/>
  <c r="HA405" i="9" l="1"/>
  <c r="BT62" i="19" s="1"/>
  <c r="HB405" i="9" l="1"/>
  <c r="HC405" i="9" l="1"/>
  <c r="HD405" i="9" l="1"/>
  <c r="BU62" i="19" s="1"/>
  <c r="HE405" i="9" l="1"/>
  <c r="X192" i="9" l="1"/>
  <c r="X194" i="9" s="1"/>
  <c r="HF405" i="9"/>
  <c r="Y188" i="9" l="1"/>
  <c r="Y197" i="9" s="1"/>
  <c r="X376" i="9"/>
  <c r="X467" i="9"/>
  <c r="X443" i="9"/>
  <c r="HG405" i="9"/>
  <c r="BV62" i="19" s="1"/>
  <c r="HH405" i="9" l="1"/>
  <c r="Y199" i="9"/>
  <c r="Y200" i="9" s="1"/>
  <c r="Y202" i="9" s="1"/>
  <c r="Y445" i="9" l="1"/>
  <c r="Y364" i="9"/>
  <c r="Y423" i="9"/>
  <c r="HI405" i="9"/>
  <c r="HJ405" i="9" l="1"/>
  <c r="Y460" i="9"/>
  <c r="BW62" i="19" l="1"/>
  <c r="HK405" i="9"/>
  <c r="HL405" i="9" l="1"/>
  <c r="HM405" i="9" l="1"/>
  <c r="BX62" i="19" s="1"/>
  <c r="HN405" i="9" l="1"/>
  <c r="HO405" i="9" l="1"/>
  <c r="HP405" i="9" l="1"/>
  <c r="BY62" i="19" s="1"/>
  <c r="HQ405" i="9" l="1"/>
  <c r="HR405" i="9" l="1"/>
  <c r="HS405" i="9" l="1"/>
  <c r="BZ62" i="19" s="1"/>
  <c r="HT405" i="9" l="1"/>
  <c r="HU405" i="9" l="1"/>
  <c r="HV405" i="9" l="1"/>
  <c r="CA62" i="19" l="1"/>
  <c r="Y192" i="9"/>
  <c r="HW405" i="9"/>
  <c r="HX405" i="9" l="1"/>
  <c r="Y194" i="9"/>
  <c r="Z188" i="9"/>
  <c r="Y376" i="9"/>
  <c r="Z197" i="9" l="1"/>
  <c r="Y443" i="9"/>
  <c r="Y467" i="9"/>
  <c r="HY405" i="9"/>
  <c r="CB62" i="19" s="1"/>
  <c r="HZ405" i="9" l="1"/>
  <c r="Z199" i="9"/>
  <c r="Z200" i="9" s="1"/>
  <c r="Z202" i="9" s="1"/>
  <c r="Z445" i="9" l="1"/>
  <c r="K101" i="19" s="1"/>
  <c r="Z423" i="9"/>
  <c r="K80" i="19" s="1"/>
  <c r="Z364" i="9"/>
  <c r="K21" i="19" s="1"/>
  <c r="IA405" i="9"/>
  <c r="IB405" i="9" l="1"/>
  <c r="CC62" i="19" s="1"/>
  <c r="Z460" i="9"/>
  <c r="K114" i="19" s="1"/>
  <c r="IC405" i="9" l="1"/>
  <c r="ID405" i="9" l="1"/>
  <c r="IE405" i="9" l="1"/>
  <c r="IF405" i="9" l="1"/>
  <c r="IG405" i="9" l="1"/>
  <c r="IH405" i="9" l="1"/>
  <c r="II405" i="9" l="1"/>
  <c r="IJ405" i="9" l="1"/>
  <c r="IK405" i="9" l="1"/>
  <c r="IL405" i="9" l="1"/>
  <c r="IM405" i="9" l="1"/>
  <c r="IN405" i="9" l="1"/>
  <c r="IO405" i="9" l="1"/>
  <c r="IP405" i="9" l="1"/>
  <c r="Z192" i="9" l="1"/>
  <c r="IQ405" i="9"/>
  <c r="IR405" i="9" l="1"/>
  <c r="Z376" i="9"/>
  <c r="Z194" i="9"/>
  <c r="AA188" i="9"/>
  <c r="AA197" i="9" l="1"/>
  <c r="Z443" i="9"/>
  <c r="K99" i="19" s="1"/>
  <c r="Z467" i="9"/>
  <c r="K121" i="19" s="1"/>
  <c r="IS405" i="9"/>
  <c r="IT405" i="9" l="1"/>
  <c r="AA199" i="9"/>
  <c r="AA200" i="9" s="1"/>
  <c r="AA202" i="9" s="1"/>
  <c r="AA423" i="9" l="1"/>
  <c r="AA364" i="9"/>
  <c r="AA445" i="9"/>
  <c r="IU405" i="9"/>
  <c r="IV405" i="9" l="1"/>
  <c r="AA460" i="9"/>
  <c r="IW405" i="9" l="1"/>
  <c r="IX405" i="9" l="1"/>
  <c r="IY405" i="9" l="1"/>
  <c r="IZ405" i="9" l="1"/>
  <c r="JA405" i="9" l="1"/>
  <c r="JB405" i="9" l="1"/>
  <c r="JC405" i="9" l="1"/>
  <c r="JD405" i="9" l="1"/>
  <c r="JE405" i="9" l="1"/>
  <c r="JF405" i="9" l="1"/>
  <c r="JG405" i="9" l="1"/>
  <c r="JH405" i="9" l="1"/>
  <c r="AA192" i="9" l="1"/>
  <c r="JI405" i="9"/>
  <c r="JJ405" i="9" l="1"/>
  <c r="AA194" i="9"/>
  <c r="AB188" i="9"/>
  <c r="AA376" i="9"/>
  <c r="AA467" i="9" l="1"/>
  <c r="AA443" i="9"/>
  <c r="JK405" i="9"/>
  <c r="JL405" i="9" l="1"/>
  <c r="JM405" i="9" l="1"/>
  <c r="JN405" i="9" l="1"/>
  <c r="JO405" i="9" l="1"/>
  <c r="JP405" i="9" l="1"/>
  <c r="JQ405" i="9" l="1"/>
  <c r="JR405" i="9" l="1"/>
  <c r="JS405" i="9" l="1"/>
  <c r="JT405" i="9" l="1"/>
  <c r="JU405" i="9" l="1"/>
  <c r="JV405" i="9" l="1"/>
  <c r="JW405" i="9" l="1"/>
  <c r="JX405" i="9" l="1"/>
  <c r="JY405" i="9" l="1"/>
  <c r="JZ405" i="9" l="1"/>
  <c r="AB192" i="9" l="1"/>
  <c r="KA405" i="9"/>
  <c r="KB405" i="9" l="1"/>
  <c r="AB194" i="9"/>
  <c r="AC188" i="9"/>
  <c r="AB376" i="9"/>
  <c r="AB443" i="9" l="1"/>
  <c r="AB467" i="9"/>
  <c r="KC405" i="9"/>
  <c r="KD405" i="9" l="1"/>
  <c r="KE405" i="9" l="1"/>
  <c r="KF405" i="9" l="1"/>
  <c r="KG405" i="9" l="1"/>
  <c r="KH405" i="9" l="1"/>
  <c r="KI405" i="9" l="1"/>
  <c r="KJ405" i="9" l="1"/>
  <c r="KK405" i="9" l="1"/>
  <c r="KL405" i="9" l="1"/>
  <c r="KM405" i="9" l="1"/>
  <c r="KN405" i="9" l="1"/>
  <c r="KO405" i="9" l="1"/>
  <c r="KP405" i="9" l="1"/>
  <c r="KQ405" i="9" l="1"/>
  <c r="KR405" i="9" l="1"/>
  <c r="KS405" i="9" l="1"/>
  <c r="KT405" i="9" l="1"/>
  <c r="AC192" i="9" l="1"/>
  <c r="KU405" i="9"/>
  <c r="KV405" i="9" l="1"/>
  <c r="AC194" i="9"/>
  <c r="AD188" i="9"/>
  <c r="AC376" i="9"/>
  <c r="AC443" i="9" l="1"/>
  <c r="AC467" i="9"/>
  <c r="KW405" i="9"/>
  <c r="L121" i="19" l="1"/>
  <c r="L99" i="19"/>
  <c r="KX405" i="9"/>
  <c r="KY405" i="9" l="1"/>
  <c r="KZ405" i="9" l="1"/>
  <c r="LA405" i="9" l="1"/>
  <c r="LB405" i="9" l="1"/>
  <c r="LC405" i="9" l="1"/>
  <c r="LD405" i="9" l="1"/>
  <c r="LE405" i="9" l="1"/>
  <c r="LF405" i="9" l="1"/>
  <c r="LG405" i="9" l="1"/>
  <c r="LH405" i="9" l="1"/>
  <c r="LI405" i="9" l="1"/>
  <c r="LJ405" i="9" l="1"/>
  <c r="LK405" i="9" l="1"/>
  <c r="LL405" i="9" l="1"/>
  <c r="AD192" i="9" l="1"/>
  <c r="LM405" i="9"/>
  <c r="LN405" i="9" l="1"/>
  <c r="AD194" i="9"/>
  <c r="AE188" i="9"/>
  <c r="AD376" i="9"/>
  <c r="AD467" i="9" l="1"/>
  <c r="AD443" i="9"/>
  <c r="LO405" i="9"/>
  <c r="LP405" i="9" l="1"/>
  <c r="LQ405" i="9" l="1"/>
  <c r="LR405" i="9" l="1"/>
  <c r="LS405" i="9" l="1"/>
  <c r="LT405" i="9" l="1"/>
  <c r="AE192" i="9" l="1"/>
  <c r="AE194" i="9" l="1"/>
  <c r="AF188" i="9"/>
  <c r="AE376" i="9"/>
  <c r="AE443" i="9" l="1"/>
  <c r="AE467" i="9"/>
  <c r="AF192" i="9" l="1"/>
  <c r="AF194" i="9" l="1"/>
  <c r="AG188" i="9"/>
  <c r="AF376" i="9"/>
  <c r="AF443" i="9" l="1"/>
  <c r="J101" i="20" s="1"/>
  <c r="AF467" i="9"/>
  <c r="J122" i="20" s="1"/>
  <c r="M121" i="19" l="1"/>
  <c r="M99" i="19"/>
  <c r="AG192" i="9"/>
  <c r="AG194" i="9" l="1"/>
  <c r="AH188" i="9"/>
  <c r="AG376" i="9"/>
  <c r="AG467" i="9" l="1"/>
  <c r="AG443" i="9"/>
  <c r="AH192" i="9" l="1"/>
  <c r="AH194" i="9" l="1"/>
  <c r="AI188" i="9"/>
  <c r="AH376" i="9"/>
  <c r="AH443" i="9" l="1"/>
  <c r="AH467" i="9"/>
  <c r="AI192" i="9" l="1"/>
  <c r="AI194" i="9" l="1"/>
  <c r="AJ188" i="9"/>
  <c r="AI376" i="9"/>
  <c r="AI443" i="9" l="1"/>
  <c r="AI467" i="9"/>
  <c r="N121" i="19" l="1"/>
  <c r="N99" i="19"/>
  <c r="CD62" i="19" l="1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DE62" i="19"/>
  <c r="DF62" i="19"/>
  <c r="DG62" i="19"/>
  <c r="DH62" i="19"/>
  <c r="DI62" i="19"/>
  <c r="DJ62" i="19"/>
  <c r="DK62" i="19"/>
  <c r="AJ192" i="9" l="1"/>
  <c r="AJ194" i="9" s="1"/>
  <c r="AK188" i="9" l="1"/>
  <c r="AJ376" i="9"/>
  <c r="AJ467" i="9"/>
  <c r="AJ443" i="9"/>
  <c r="AK192" i="9" l="1"/>
  <c r="AK194" i="9" l="1"/>
  <c r="AL188" i="9"/>
  <c r="AK376" i="9"/>
  <c r="AK443" i="9" l="1"/>
  <c r="AK467" i="9"/>
  <c r="AL192" i="9" l="1"/>
  <c r="AL376" i="9" l="1"/>
  <c r="AL194" i="9"/>
  <c r="AM188" i="9"/>
  <c r="AL443" i="9" l="1"/>
  <c r="AL467" i="9"/>
  <c r="O121" i="19" l="1"/>
  <c r="O99" i="19"/>
  <c r="AM192" i="9"/>
  <c r="AM194" i="9" l="1"/>
  <c r="AN188" i="9"/>
  <c r="AM376" i="9"/>
  <c r="AM467" i="9" l="1"/>
  <c r="AM443" i="9"/>
  <c r="AN192" i="9" l="1"/>
  <c r="AN194" i="9" l="1"/>
  <c r="AO188" i="9"/>
  <c r="AN376" i="9"/>
  <c r="AN443" i="9" l="1"/>
  <c r="AN467" i="9"/>
  <c r="AO192" i="9" l="1"/>
  <c r="AO194" i="9" l="1"/>
  <c r="AP188" i="9"/>
  <c r="AO376" i="9"/>
  <c r="AO443" i="9" l="1"/>
  <c r="AO467" i="9"/>
  <c r="P121" i="19" l="1"/>
  <c r="P99" i="19"/>
  <c r="AP192" i="9"/>
  <c r="AP194" i="9" l="1"/>
  <c r="AQ188" i="9"/>
  <c r="AP376" i="9"/>
  <c r="AP467" i="9" l="1"/>
  <c r="AP443" i="9"/>
  <c r="AQ192" i="9" l="1"/>
  <c r="AQ194" i="9" l="1"/>
  <c r="AR188" i="9"/>
  <c r="AQ376" i="9"/>
  <c r="AQ443" i="9" l="1"/>
  <c r="AQ467" i="9"/>
  <c r="AR192" i="9" l="1"/>
  <c r="AR194" i="9" l="1"/>
  <c r="AS188" i="9"/>
  <c r="AR376" i="9"/>
  <c r="AR443" i="9" l="1"/>
  <c r="AR467" i="9"/>
  <c r="Q121" i="19" l="1"/>
  <c r="Q99" i="19"/>
  <c r="AS192" i="9"/>
  <c r="AS194" i="9" l="1"/>
  <c r="AT188" i="9"/>
  <c r="AS376" i="9"/>
  <c r="AS467" i="9" l="1"/>
  <c r="AS443" i="9"/>
  <c r="AT192" i="9" l="1"/>
  <c r="AT194" i="9" l="1"/>
  <c r="AU188" i="9"/>
  <c r="AT376" i="9"/>
  <c r="AT443" i="9" l="1"/>
  <c r="AT467" i="9"/>
  <c r="AU192" i="9" l="1"/>
  <c r="AU194" i="9" l="1"/>
  <c r="AV188" i="9"/>
  <c r="AU376" i="9"/>
  <c r="AU443" i="9" l="1"/>
  <c r="AU467" i="9"/>
  <c r="R121" i="19" l="1"/>
  <c r="R99" i="19"/>
  <c r="AV192" i="9"/>
  <c r="AV194" i="9" s="1"/>
  <c r="AW188" i="9" l="1"/>
  <c r="AV376" i="9"/>
  <c r="AV467" i="9"/>
  <c r="AV443" i="9"/>
  <c r="AW192" i="9" l="1"/>
  <c r="AW194" i="9" l="1"/>
  <c r="AX188" i="9"/>
  <c r="AW376" i="9"/>
  <c r="AW443" i="9" l="1"/>
  <c r="AW467" i="9"/>
  <c r="AX192" i="9" l="1"/>
  <c r="AX376" i="9" l="1"/>
  <c r="AX194" i="9"/>
  <c r="AY188" i="9"/>
  <c r="AX443" i="9" l="1"/>
  <c r="AX467" i="9"/>
  <c r="S121" i="19" l="1"/>
  <c r="S99" i="19"/>
  <c r="AY192" i="9"/>
  <c r="AY194" i="9" l="1"/>
  <c r="AZ188" i="9"/>
  <c r="AY376" i="9"/>
  <c r="AY467" i="9" l="1"/>
  <c r="AY443" i="9"/>
  <c r="AZ192" i="9" l="1"/>
  <c r="AZ194" i="9" l="1"/>
  <c r="BA188" i="9"/>
  <c r="AZ376" i="9"/>
  <c r="AZ443" i="9" l="1"/>
  <c r="AZ467" i="9"/>
  <c r="BA192" i="9" l="1"/>
  <c r="BA194" i="9" l="1"/>
  <c r="BB188" i="9"/>
  <c r="BA376" i="9"/>
  <c r="BA443" i="9" l="1"/>
  <c r="BA467" i="9"/>
  <c r="T121" i="19" l="1"/>
  <c r="T99" i="19"/>
  <c r="BB192" i="9"/>
  <c r="BB194" i="9" l="1"/>
  <c r="BC188" i="9"/>
  <c r="BB376" i="9"/>
  <c r="BB467" i="9" l="1"/>
  <c r="BB443" i="9"/>
  <c r="BC192" i="9" l="1"/>
  <c r="BC194" i="9" l="1"/>
  <c r="BD188" i="9"/>
  <c r="BC376" i="9"/>
  <c r="BC443" i="9" l="1"/>
  <c r="BC467" i="9"/>
  <c r="BD192" i="9" l="1"/>
  <c r="BD194" i="9" l="1"/>
  <c r="BE188" i="9"/>
  <c r="BD376" i="9"/>
  <c r="BD443" i="9" l="1"/>
  <c r="BD467" i="9"/>
  <c r="U121" i="19" l="1"/>
  <c r="U99" i="19"/>
  <c r="BE192" i="9"/>
  <c r="BE194" i="9" l="1"/>
  <c r="BF188" i="9"/>
  <c r="BE376" i="9"/>
  <c r="BE467" i="9" l="1"/>
  <c r="BE443" i="9"/>
  <c r="BF192" i="9" l="1"/>
  <c r="BF194" i="9" l="1"/>
  <c r="BG188" i="9"/>
  <c r="BF376" i="9"/>
  <c r="BF443" i="9" l="1"/>
  <c r="BF467" i="9"/>
  <c r="BG192" i="9" l="1"/>
  <c r="BG194" i="9" l="1"/>
  <c r="BH188" i="9"/>
  <c r="BG376" i="9"/>
  <c r="BG443" i="9" l="1"/>
  <c r="BG467" i="9"/>
  <c r="V121" i="19" l="1"/>
  <c r="V99" i="19"/>
  <c r="BH192" i="9"/>
  <c r="BH194" i="9" s="1"/>
  <c r="BH376" i="9" l="1"/>
  <c r="BI188" i="9"/>
  <c r="BH467" i="9"/>
  <c r="BH443" i="9"/>
  <c r="BI192" i="9" l="1"/>
  <c r="BI194" i="9" l="1"/>
  <c r="BJ188" i="9"/>
  <c r="BI376" i="9"/>
  <c r="BI443" i="9" l="1"/>
  <c r="BI467" i="9"/>
  <c r="BJ192" i="9" l="1"/>
  <c r="BJ376" i="9" l="1"/>
  <c r="BJ194" i="9"/>
  <c r="BK188" i="9"/>
  <c r="BJ443" i="9" l="1"/>
  <c r="BJ467" i="9"/>
  <c r="W121" i="19" l="1"/>
  <c r="W99" i="19"/>
  <c r="BK192" i="9"/>
  <c r="BK194" i="9" l="1"/>
  <c r="BL188" i="9"/>
  <c r="BK376" i="9"/>
  <c r="BK467" i="9" l="1"/>
  <c r="BK443" i="9"/>
  <c r="BL192" i="9" l="1"/>
  <c r="BL194" i="9" l="1"/>
  <c r="BM188" i="9"/>
  <c r="BL376" i="9"/>
  <c r="BL443" i="9" l="1"/>
  <c r="BL467" i="9"/>
  <c r="BM192" i="9" l="1"/>
  <c r="BM194" i="9" l="1"/>
  <c r="BN188" i="9"/>
  <c r="BM376" i="9"/>
  <c r="BM443" i="9" l="1"/>
  <c r="BM467" i="9"/>
  <c r="X121" i="19" l="1"/>
  <c r="X99" i="19"/>
  <c r="BN192" i="9"/>
  <c r="BN194" i="9" l="1"/>
  <c r="BO188" i="9"/>
  <c r="BN376" i="9"/>
  <c r="BN467" i="9" l="1"/>
  <c r="BN443" i="9"/>
  <c r="BO192" i="9" l="1"/>
  <c r="BO194" i="9" l="1"/>
  <c r="BP188" i="9"/>
  <c r="BO376" i="9"/>
  <c r="BO443" i="9" l="1"/>
  <c r="BO467" i="9"/>
  <c r="BP192" i="9" l="1"/>
  <c r="BP194" i="9" l="1"/>
  <c r="BQ188" i="9"/>
  <c r="BP376" i="9"/>
  <c r="BP443" i="9" l="1"/>
  <c r="BP467" i="9"/>
  <c r="Y121" i="19" l="1"/>
  <c r="Y99" i="19"/>
  <c r="II464" i="9"/>
  <c r="BQ192" i="9" l="1"/>
  <c r="BQ194" i="9" l="1"/>
  <c r="BR188" i="9"/>
  <c r="BQ376" i="9"/>
  <c r="BQ467" i="9" l="1"/>
  <c r="BQ443" i="9"/>
  <c r="BR192" i="9" l="1"/>
  <c r="BR194" i="9" l="1"/>
  <c r="BS188" i="9"/>
  <c r="BR376" i="9"/>
  <c r="BR443" i="9" l="1"/>
  <c r="BR467" i="9"/>
  <c r="BS192" i="9" l="1"/>
  <c r="BS194" i="9" l="1"/>
  <c r="BT188" i="9"/>
  <c r="BS376" i="9"/>
  <c r="BS443" i="9" l="1"/>
  <c r="BS467" i="9"/>
  <c r="Z121" i="19" l="1"/>
  <c r="Z99" i="19"/>
  <c r="BT192" i="9"/>
  <c r="BT194" i="9" s="1"/>
  <c r="BU188" i="9" l="1"/>
  <c r="BT376" i="9"/>
  <c r="BT467" i="9"/>
  <c r="BT443" i="9"/>
  <c r="BU192" i="9" l="1"/>
  <c r="BU194" i="9" l="1"/>
  <c r="BV188" i="9"/>
  <c r="BU376" i="9"/>
  <c r="BU443" i="9" l="1"/>
  <c r="BU467" i="9"/>
  <c r="BV192" i="9" l="1"/>
  <c r="BV376" i="9" l="1"/>
  <c r="BV194" i="9"/>
  <c r="BW188" i="9"/>
  <c r="BV443" i="9" l="1"/>
  <c r="BV467" i="9"/>
  <c r="AA121" i="19" l="1"/>
  <c r="AA99" i="19"/>
  <c r="BW192" i="9"/>
  <c r="BW194" i="9" l="1"/>
  <c r="BX188" i="9"/>
  <c r="BW376" i="9"/>
  <c r="BW467" i="9" l="1"/>
  <c r="BW443" i="9"/>
  <c r="BX192" i="9" l="1"/>
  <c r="BX194" i="9" l="1"/>
  <c r="BY188" i="9"/>
  <c r="BX376" i="9"/>
  <c r="BX443" i="9" l="1"/>
  <c r="BX467" i="9"/>
  <c r="BY192" i="9" l="1"/>
  <c r="BY194" i="9" l="1"/>
  <c r="BZ188" i="9"/>
  <c r="BY376" i="9"/>
  <c r="BY443" i="9" l="1"/>
  <c r="BY467" i="9"/>
  <c r="AB121" i="19" l="1"/>
  <c r="AB99" i="19"/>
  <c r="BZ192" i="9"/>
  <c r="BZ194" i="9" l="1"/>
  <c r="CA188" i="9"/>
  <c r="BZ376" i="9"/>
  <c r="BZ467" i="9" l="1"/>
  <c r="BZ443" i="9"/>
  <c r="CA192" i="9" l="1"/>
  <c r="CA194" i="9" l="1"/>
  <c r="CB188" i="9"/>
  <c r="CA376" i="9"/>
  <c r="CA443" i="9" l="1"/>
  <c r="CA467" i="9"/>
  <c r="CB192" i="9" l="1"/>
  <c r="CB194" i="9" l="1"/>
  <c r="CC188" i="9"/>
  <c r="CB376" i="9"/>
  <c r="CB443" i="9" l="1"/>
  <c r="CB467" i="9"/>
  <c r="AC121" i="19" l="1"/>
  <c r="AC99" i="19"/>
  <c r="CC192" i="9"/>
  <c r="CC194" i="9" l="1"/>
  <c r="CD188" i="9"/>
  <c r="CC376" i="9"/>
  <c r="CC467" i="9" l="1"/>
  <c r="CC443" i="9"/>
  <c r="CD192" i="9" l="1"/>
  <c r="CD194" i="9" l="1"/>
  <c r="CE188" i="9"/>
  <c r="CD376" i="9"/>
  <c r="CD443" i="9" l="1"/>
  <c r="CD467" i="9"/>
  <c r="CE192" i="9" l="1"/>
  <c r="CF188" i="9" l="1"/>
  <c r="CE194" i="9"/>
  <c r="CE376" i="9"/>
  <c r="CE443" i="9" l="1"/>
  <c r="CE467" i="9"/>
  <c r="AD121" i="19" l="1"/>
  <c r="AD99" i="19"/>
  <c r="CF192" i="9"/>
  <c r="CG188" i="9" s="1"/>
  <c r="CF376" i="9" l="1"/>
  <c r="CF194" i="9"/>
  <c r="CF467" i="9" s="1"/>
  <c r="CF443" i="9" l="1"/>
  <c r="CG192" i="9"/>
  <c r="CG194" i="9" l="1"/>
  <c r="CH188" i="9"/>
  <c r="CG376" i="9"/>
  <c r="CG443" i="9" l="1"/>
  <c r="CG467" i="9"/>
  <c r="CH192" i="9" l="1"/>
  <c r="CH376" i="9" l="1"/>
  <c r="CH194" i="9"/>
  <c r="CI188" i="9"/>
  <c r="CH443" i="9" l="1"/>
  <c r="CH467" i="9"/>
  <c r="AE121" i="19" l="1"/>
  <c r="AE99" i="19"/>
  <c r="CI192" i="9"/>
  <c r="CI194" i="9" l="1"/>
  <c r="CJ188" i="9"/>
  <c r="CI376" i="9"/>
  <c r="CI467" i="9" l="1"/>
  <c r="CI443" i="9"/>
  <c r="CJ192" i="9" l="1"/>
  <c r="CJ194" i="9" l="1"/>
  <c r="CK188" i="9"/>
  <c r="CJ376" i="9"/>
  <c r="CJ443" i="9" l="1"/>
  <c r="CJ467" i="9"/>
  <c r="CK192" i="9" l="1"/>
  <c r="CK194" i="9" l="1"/>
  <c r="CL188" i="9"/>
  <c r="CK376" i="9"/>
  <c r="CK443" i="9" l="1"/>
  <c r="CK467" i="9"/>
  <c r="AF121" i="19" l="1"/>
  <c r="AF99" i="19"/>
  <c r="CL192" i="9"/>
  <c r="CL194" i="9" l="1"/>
  <c r="CM188" i="9"/>
  <c r="CL376" i="9"/>
  <c r="CL467" i="9" l="1"/>
  <c r="CL443" i="9"/>
  <c r="CM192" i="9" l="1"/>
  <c r="CM194" i="9" l="1"/>
  <c r="CN188" i="9"/>
  <c r="CM376" i="9"/>
  <c r="CM443" i="9" l="1"/>
  <c r="CM467" i="9"/>
  <c r="CN192" i="9" l="1"/>
  <c r="CN194" i="9" l="1"/>
  <c r="CO188" i="9"/>
  <c r="CN376" i="9"/>
  <c r="CN443" i="9" l="1"/>
  <c r="CN467" i="9"/>
  <c r="AG121" i="19" l="1"/>
  <c r="AG99" i="19"/>
  <c r="CO192" i="9"/>
  <c r="CO194" i="9" l="1"/>
  <c r="CP188" i="9"/>
  <c r="CO376" i="9"/>
  <c r="CO467" i="9" l="1"/>
  <c r="CO443" i="9"/>
  <c r="CP192" i="9" l="1"/>
  <c r="CP194" i="9" l="1"/>
  <c r="CQ188" i="9"/>
  <c r="CP376" i="9"/>
  <c r="CP443" i="9" l="1"/>
  <c r="CP467" i="9"/>
  <c r="CQ192" i="9" l="1"/>
  <c r="CQ194" i="9" l="1"/>
  <c r="CR188" i="9"/>
  <c r="CQ376" i="9"/>
  <c r="CQ443" i="9" l="1"/>
  <c r="CQ467" i="9"/>
  <c r="AH121" i="19" l="1"/>
  <c r="AH99" i="19"/>
  <c r="CR192" i="9"/>
  <c r="CR194" i="9" s="1"/>
  <c r="CR376" i="9" l="1"/>
  <c r="CS188" i="9"/>
  <c r="CR467" i="9"/>
  <c r="CR443" i="9"/>
  <c r="CS192" i="9" l="1"/>
  <c r="CS194" i="9" l="1"/>
  <c r="CT188" i="9"/>
  <c r="CS376" i="9"/>
  <c r="CS443" i="9" l="1"/>
  <c r="CS467" i="9"/>
  <c r="CT192" i="9" l="1"/>
  <c r="CT376" i="9" l="1"/>
  <c r="CT194" i="9"/>
  <c r="CU188" i="9"/>
  <c r="CT443" i="9" l="1"/>
  <c r="CT467" i="9"/>
  <c r="AI121" i="19" l="1"/>
  <c r="AI99" i="19"/>
  <c r="CU192" i="9"/>
  <c r="CU194" i="9" l="1"/>
  <c r="CV188" i="9"/>
  <c r="CU376" i="9"/>
  <c r="CU467" i="9" l="1"/>
  <c r="CU443" i="9"/>
  <c r="CV192" i="9" l="1"/>
  <c r="CV194" i="9" l="1"/>
  <c r="CW188" i="9"/>
  <c r="CV376" i="9"/>
  <c r="CV443" i="9" l="1"/>
  <c r="CV467" i="9"/>
  <c r="CW192" i="9" l="1"/>
  <c r="CW194" i="9" l="1"/>
  <c r="CX188" i="9"/>
  <c r="CW376" i="9"/>
  <c r="CW443" i="9" l="1"/>
  <c r="CW467" i="9"/>
  <c r="AJ121" i="19" l="1"/>
  <c r="AJ99" i="19"/>
  <c r="CX192" i="9"/>
  <c r="CX194" i="9" l="1"/>
  <c r="CY188" i="9"/>
  <c r="CX376" i="9"/>
  <c r="CX467" i="9" l="1"/>
  <c r="CX443" i="9"/>
  <c r="CY192" i="9" l="1"/>
  <c r="CY194" i="9" l="1"/>
  <c r="CZ188" i="9"/>
  <c r="CY376" i="9"/>
  <c r="CY443" i="9" l="1"/>
  <c r="CY467" i="9"/>
  <c r="CZ192" i="9" l="1"/>
  <c r="CZ194" i="9" l="1"/>
  <c r="DA188" i="9"/>
  <c r="CZ376" i="9"/>
  <c r="CZ443" i="9" l="1"/>
  <c r="CZ467" i="9"/>
  <c r="AK121" i="19" l="1"/>
  <c r="AK99" i="19"/>
  <c r="DA192" i="9"/>
  <c r="DA194" i="9" l="1"/>
  <c r="DB188" i="9"/>
  <c r="DA376" i="9"/>
  <c r="DA467" i="9" l="1"/>
  <c r="DA443" i="9"/>
  <c r="DB192" i="9" l="1"/>
  <c r="DB194" i="9" l="1"/>
  <c r="DC188" i="9"/>
  <c r="DB376" i="9"/>
  <c r="DB443" i="9" l="1"/>
  <c r="DB467" i="9"/>
  <c r="DC192" i="9" l="1"/>
  <c r="DC194" i="9" l="1"/>
  <c r="DD188" i="9"/>
  <c r="DC376" i="9"/>
  <c r="DC443" i="9" l="1"/>
  <c r="DC467" i="9"/>
  <c r="AL121" i="19" l="1"/>
  <c r="AL99" i="19"/>
  <c r="DD192" i="9"/>
  <c r="DD194" i="9" s="1"/>
  <c r="DD376" i="9" l="1"/>
  <c r="DE188" i="9"/>
  <c r="DD467" i="9"/>
  <c r="DD443" i="9"/>
  <c r="H32" i="19" l="1"/>
  <c r="I32" i="19"/>
  <c r="I34" i="20"/>
  <c r="J32" i="19"/>
  <c r="K32" i="19"/>
  <c r="H48" i="19" l="1"/>
  <c r="I50" i="20"/>
  <c r="I48" i="19"/>
  <c r="J48" i="19"/>
  <c r="K48" i="19"/>
  <c r="L48" i="19"/>
  <c r="M48" i="19"/>
  <c r="DE192" i="9" l="1"/>
  <c r="DF188" i="9" l="1"/>
  <c r="DE194" i="9"/>
  <c r="DE376" i="9"/>
  <c r="DE443" i="9" l="1"/>
  <c r="DE467" i="9"/>
  <c r="DF192" i="9"/>
  <c r="DG188" i="9" l="1"/>
  <c r="DF376" i="9"/>
  <c r="DF194" i="9"/>
  <c r="DF443" i="9" l="1"/>
  <c r="DF467" i="9"/>
  <c r="DG192" i="9"/>
  <c r="AM121" i="19" l="1"/>
  <c r="AM99" i="19"/>
  <c r="DH188" i="9"/>
  <c r="DG194" i="9"/>
  <c r="DG376" i="9"/>
  <c r="DG467" i="9" l="1"/>
  <c r="DG443" i="9"/>
  <c r="DH192" i="9"/>
  <c r="DI188" i="9" l="1"/>
  <c r="DH194" i="9"/>
  <c r="DH376" i="9"/>
  <c r="DH443" i="9" l="1"/>
  <c r="DH467" i="9"/>
  <c r="DI192" i="9"/>
  <c r="DJ188" i="9" l="1"/>
  <c r="DI194" i="9"/>
  <c r="DI376" i="9"/>
  <c r="DI443" i="9" l="1"/>
  <c r="DI467" i="9"/>
  <c r="DJ192" i="9"/>
  <c r="AN121" i="19" l="1"/>
  <c r="AN99" i="19"/>
  <c r="DK188" i="9"/>
  <c r="DJ194" i="9"/>
  <c r="DJ376" i="9"/>
  <c r="DJ467" i="9" l="1"/>
  <c r="DJ443" i="9"/>
  <c r="DK192" i="9"/>
  <c r="DL188" i="9" l="1"/>
  <c r="DK194" i="9"/>
  <c r="DK376" i="9"/>
  <c r="DK443" i="9" l="1"/>
  <c r="DK467" i="9"/>
  <c r="DL192" i="9"/>
  <c r="DM188" i="9" l="1"/>
  <c r="DL194" i="9"/>
  <c r="DL376" i="9"/>
  <c r="DL443" i="9" l="1"/>
  <c r="DL467" i="9"/>
  <c r="DM192" i="9"/>
  <c r="AO121" i="19" l="1"/>
  <c r="AO99" i="19"/>
  <c r="DN188" i="9"/>
  <c r="DM194" i="9"/>
  <c r="DM376" i="9"/>
  <c r="DM467" i="9" l="1"/>
  <c r="DM443" i="9"/>
  <c r="DN192" i="9"/>
  <c r="DO188" i="9" l="1"/>
  <c r="DN194" i="9"/>
  <c r="DN376" i="9"/>
  <c r="DN443" i="9" l="1"/>
  <c r="DN467" i="9"/>
  <c r="DO192" i="9"/>
  <c r="DP188" i="9" l="1"/>
  <c r="DO194" i="9"/>
  <c r="DO376" i="9"/>
  <c r="DO443" i="9" l="1"/>
  <c r="DO467" i="9"/>
  <c r="DP192" i="9"/>
  <c r="AP121" i="19" l="1"/>
  <c r="AP99" i="19"/>
  <c r="DQ188" i="9"/>
  <c r="DP194" i="9"/>
  <c r="DP376" i="9"/>
  <c r="DP467" i="9" l="1"/>
  <c r="DP443" i="9"/>
  <c r="DQ192" i="9"/>
  <c r="DR188" i="9" l="1"/>
  <c r="DQ194" i="9"/>
  <c r="DQ376" i="9"/>
  <c r="DQ443" i="9" l="1"/>
  <c r="DQ467" i="9"/>
  <c r="DR192" i="9"/>
  <c r="DS188" i="9" l="1"/>
  <c r="DR376" i="9"/>
  <c r="DR194" i="9"/>
  <c r="DR443" i="9" l="1"/>
  <c r="DR467" i="9"/>
  <c r="DS192" i="9"/>
  <c r="AQ121" i="19" l="1"/>
  <c r="AQ99" i="19"/>
  <c r="DT188" i="9"/>
  <c r="DS194" i="9"/>
  <c r="DS376" i="9"/>
  <c r="DS467" i="9" l="1"/>
  <c r="DS443" i="9"/>
  <c r="DT192" i="9"/>
  <c r="DU188" i="9" l="1"/>
  <c r="DT194" i="9"/>
  <c r="DT376" i="9"/>
  <c r="DT443" i="9" l="1"/>
  <c r="DT467" i="9"/>
  <c r="DU192" i="9"/>
  <c r="DV188" i="9" l="1"/>
  <c r="DU194" i="9"/>
  <c r="DU376" i="9"/>
  <c r="DU443" i="9" l="1"/>
  <c r="DU467" i="9"/>
  <c r="DV192" i="9"/>
  <c r="AR121" i="19" l="1"/>
  <c r="AR99" i="19"/>
  <c r="DW188" i="9"/>
  <c r="DV194" i="9"/>
  <c r="DV376" i="9"/>
  <c r="DV467" i="9" l="1"/>
  <c r="DV443" i="9"/>
  <c r="DW192" i="9"/>
  <c r="DX188" i="9" l="1"/>
  <c r="DW194" i="9"/>
  <c r="DW376" i="9"/>
  <c r="DW443" i="9" l="1"/>
  <c r="DW467" i="9"/>
  <c r="DX192" i="9"/>
  <c r="DY188" i="9" l="1"/>
  <c r="DX194" i="9"/>
  <c r="DX376" i="9"/>
  <c r="DX443" i="9" l="1"/>
  <c r="DX467" i="9"/>
  <c r="DY192" i="9"/>
  <c r="AS121" i="19" l="1"/>
  <c r="AS99" i="19"/>
  <c r="DZ188" i="9"/>
  <c r="DY194" i="9"/>
  <c r="DY376" i="9"/>
  <c r="DY467" i="9" l="1"/>
  <c r="DY443" i="9"/>
  <c r="DZ192" i="9"/>
  <c r="EA188" i="9" l="1"/>
  <c r="DZ194" i="9"/>
  <c r="DZ376" i="9"/>
  <c r="DZ443" i="9" l="1"/>
  <c r="DZ467" i="9"/>
  <c r="EA192" i="9"/>
  <c r="EB188" i="9" l="1"/>
  <c r="EA194" i="9"/>
  <c r="EA376" i="9"/>
  <c r="EA443" i="9" l="1"/>
  <c r="EA467" i="9"/>
  <c r="EB192" i="9"/>
  <c r="AT121" i="19" l="1"/>
  <c r="AT99" i="19"/>
  <c r="EC188" i="9"/>
  <c r="EB194" i="9"/>
  <c r="EB376" i="9"/>
  <c r="EB467" i="9" l="1"/>
  <c r="EB443" i="9"/>
  <c r="EC192" i="9"/>
  <c r="ED188" i="9" l="1"/>
  <c r="EC194" i="9"/>
  <c r="EC376" i="9"/>
  <c r="EC443" i="9" l="1"/>
  <c r="EC467" i="9"/>
  <c r="ED192" i="9"/>
  <c r="EE188" i="9" l="1"/>
  <c r="ED376" i="9"/>
  <c r="ED194" i="9"/>
  <c r="ED443" i="9" l="1"/>
  <c r="ED467" i="9"/>
  <c r="EE192" i="9"/>
  <c r="AU121" i="19" l="1"/>
  <c r="AU99" i="19"/>
  <c r="EF188" i="9"/>
  <c r="EE194" i="9"/>
  <c r="EE376" i="9"/>
  <c r="EE467" i="9" l="1"/>
  <c r="EE443" i="9"/>
  <c r="EF192" i="9"/>
  <c r="EG188" i="9" l="1"/>
  <c r="EF194" i="9"/>
  <c r="EF376" i="9"/>
  <c r="EF443" i="9" l="1"/>
  <c r="EF467" i="9"/>
  <c r="EG192" i="9"/>
  <c r="EH188" i="9" l="1"/>
  <c r="EG194" i="9"/>
  <c r="EG376" i="9"/>
  <c r="EG443" i="9" l="1"/>
  <c r="EG467" i="9"/>
  <c r="EH192" i="9"/>
  <c r="AV121" i="19" l="1"/>
  <c r="AV99" i="19"/>
  <c r="EI188" i="9"/>
  <c r="EH194" i="9"/>
  <c r="EH376" i="9"/>
  <c r="EH467" i="9" l="1"/>
  <c r="EH443" i="9"/>
  <c r="EI192" i="9"/>
  <c r="EJ188" i="9" l="1"/>
  <c r="EI194" i="9"/>
  <c r="EI376" i="9"/>
  <c r="EI443" i="9" l="1"/>
  <c r="EI467" i="9"/>
  <c r="EJ192" i="9"/>
  <c r="EK188" i="9" l="1"/>
  <c r="EJ194" i="9"/>
  <c r="EJ376" i="9"/>
  <c r="EJ443" i="9" l="1"/>
  <c r="EJ467" i="9"/>
  <c r="EK192" i="9"/>
  <c r="AW121" i="19" l="1"/>
  <c r="AW99" i="19"/>
  <c r="EL188" i="9"/>
  <c r="EK194" i="9"/>
  <c r="EK376" i="9"/>
  <c r="EK467" i="9" l="1"/>
  <c r="EK443" i="9"/>
  <c r="EL192" i="9"/>
  <c r="EM188" i="9" l="1"/>
  <c r="EL194" i="9"/>
  <c r="EL376" i="9"/>
  <c r="EL443" i="9" l="1"/>
  <c r="EL467" i="9"/>
  <c r="EM192" i="9"/>
  <c r="EN188" i="9" l="1"/>
  <c r="EM194" i="9"/>
  <c r="EM376" i="9"/>
  <c r="EM443" i="9" l="1"/>
  <c r="EM467" i="9"/>
  <c r="EN192" i="9"/>
  <c r="AX121" i="19" l="1"/>
  <c r="AX99" i="19"/>
  <c r="EO188" i="9"/>
  <c r="EN194" i="9"/>
  <c r="EN376" i="9"/>
  <c r="EN467" i="9" l="1"/>
  <c r="EN443" i="9"/>
  <c r="EO192" i="9"/>
  <c r="EP188" i="9" l="1"/>
  <c r="EO194" i="9"/>
  <c r="EO376" i="9"/>
  <c r="EO443" i="9" l="1"/>
  <c r="EO467" i="9"/>
  <c r="EP192" i="9"/>
  <c r="EQ188" i="9" l="1"/>
  <c r="EP376" i="9"/>
  <c r="EP194" i="9"/>
  <c r="EP443" i="9" l="1"/>
  <c r="EP467" i="9"/>
  <c r="EQ192" i="9"/>
  <c r="AY121" i="19" l="1"/>
  <c r="AY99" i="19"/>
  <c r="ER188" i="9"/>
  <c r="EQ194" i="9"/>
  <c r="EQ376" i="9"/>
  <c r="EQ467" i="9" l="1"/>
  <c r="EQ443" i="9"/>
  <c r="ER192" i="9"/>
  <c r="ES188" i="9" l="1"/>
  <c r="ER194" i="9"/>
  <c r="ER376" i="9"/>
  <c r="ER443" i="9" l="1"/>
  <c r="ER467" i="9"/>
  <c r="ES192" i="9"/>
  <c r="ET188" i="9" l="1"/>
  <c r="ES194" i="9"/>
  <c r="ES376" i="9"/>
  <c r="ES443" i="9" l="1"/>
  <c r="ES467" i="9"/>
  <c r="ET192" i="9"/>
  <c r="AZ121" i="19" l="1"/>
  <c r="AZ99" i="19"/>
  <c r="EU188" i="9"/>
  <c r="ET194" i="9"/>
  <c r="ET376" i="9"/>
  <c r="ET467" i="9" l="1"/>
  <c r="ET443" i="9"/>
  <c r="EU192" i="9"/>
  <c r="EV188" i="9" l="1"/>
  <c r="EU194" i="9"/>
  <c r="EU376" i="9"/>
  <c r="EU443" i="9" l="1"/>
  <c r="EU467" i="9"/>
  <c r="EV192" i="9"/>
  <c r="EW188" i="9" l="1"/>
  <c r="EV194" i="9"/>
  <c r="EV376" i="9"/>
  <c r="EV443" i="9" l="1"/>
  <c r="EV467" i="9"/>
  <c r="EW192" i="9"/>
  <c r="BA121" i="19" l="1"/>
  <c r="BA99" i="19"/>
  <c r="EX188" i="9"/>
  <c r="EW194" i="9"/>
  <c r="EW376" i="9"/>
  <c r="EW467" i="9" l="1"/>
  <c r="EW443" i="9"/>
  <c r="EX192" i="9"/>
  <c r="EY188" i="9" l="1"/>
  <c r="EX194" i="9"/>
  <c r="EX376" i="9"/>
  <c r="EX443" i="9" l="1"/>
  <c r="EX467" i="9"/>
  <c r="EY192" i="9"/>
  <c r="EZ188" i="9" l="1"/>
  <c r="EY194" i="9"/>
  <c r="EY376" i="9"/>
  <c r="EY443" i="9" l="1"/>
  <c r="EY467" i="9"/>
  <c r="EZ192" i="9"/>
  <c r="BB121" i="19" l="1"/>
  <c r="BB99" i="19"/>
  <c r="FA188" i="9"/>
  <c r="EZ194" i="9"/>
  <c r="EZ376" i="9"/>
  <c r="EZ467" i="9" l="1"/>
  <c r="EZ443" i="9"/>
  <c r="FA192" i="9"/>
  <c r="FB188" i="9" l="1"/>
  <c r="FA194" i="9"/>
  <c r="FA376" i="9"/>
  <c r="FA443" i="9" l="1"/>
  <c r="FA467" i="9"/>
  <c r="FB192" i="9"/>
  <c r="FC188" i="9" l="1"/>
  <c r="FB376" i="9"/>
  <c r="FB194" i="9"/>
  <c r="FB443" i="9" l="1"/>
  <c r="FB467" i="9"/>
  <c r="FC192" i="9"/>
  <c r="BC121" i="19" l="1"/>
  <c r="BC99" i="19"/>
  <c r="FD188" i="9"/>
  <c r="FC194" i="9"/>
  <c r="FC376" i="9"/>
  <c r="FC467" i="9" l="1"/>
  <c r="FC443" i="9"/>
  <c r="FD192" i="9"/>
  <c r="FE188" i="9" l="1"/>
  <c r="FD194" i="9"/>
  <c r="FD376" i="9"/>
  <c r="FD443" i="9" l="1"/>
  <c r="FD467" i="9"/>
  <c r="FE192" i="9"/>
  <c r="FF188" i="9" l="1"/>
  <c r="FE194" i="9"/>
  <c r="FE376" i="9"/>
  <c r="FE443" i="9" l="1"/>
  <c r="FE467" i="9"/>
  <c r="FF192" i="9"/>
  <c r="BD121" i="19" l="1"/>
  <c r="BD99" i="19"/>
  <c r="FG188" i="9"/>
  <c r="FF194" i="9"/>
  <c r="FF376" i="9"/>
  <c r="FF467" i="9" l="1"/>
  <c r="FF443" i="9"/>
  <c r="FG192" i="9"/>
  <c r="FH188" i="9" l="1"/>
  <c r="FG194" i="9"/>
  <c r="FG376" i="9"/>
  <c r="FG443" i="9" l="1"/>
  <c r="FG467" i="9"/>
  <c r="FH192" i="9"/>
  <c r="FI188" i="9" l="1"/>
  <c r="FH194" i="9"/>
  <c r="FH376" i="9"/>
  <c r="FH443" i="9" l="1"/>
  <c r="FH467" i="9"/>
  <c r="FI192" i="9"/>
  <c r="BE121" i="19" l="1"/>
  <c r="BE99" i="19"/>
  <c r="FJ188" i="9"/>
  <c r="FI194" i="9"/>
  <c r="FI376" i="9"/>
  <c r="FI467" i="9" l="1"/>
  <c r="FI443" i="9"/>
  <c r="FJ192" i="9"/>
  <c r="FK188" i="9" l="1"/>
  <c r="FJ194" i="9"/>
  <c r="FJ376" i="9"/>
  <c r="FJ443" i="9" l="1"/>
  <c r="FJ467" i="9"/>
  <c r="FK192" i="9"/>
  <c r="FL188" i="9" l="1"/>
  <c r="FK194" i="9"/>
  <c r="FK376" i="9"/>
  <c r="FK443" i="9" l="1"/>
  <c r="FK467" i="9"/>
  <c r="FL192" i="9"/>
  <c r="BF121" i="19" l="1"/>
  <c r="BF99" i="19"/>
  <c r="FM188" i="9"/>
  <c r="FL194" i="9"/>
  <c r="FL376" i="9"/>
  <c r="FL467" i="9" l="1"/>
  <c r="FL443" i="9"/>
  <c r="FM192" i="9"/>
  <c r="FN188" i="9" l="1"/>
  <c r="FM194" i="9"/>
  <c r="FM376" i="9"/>
  <c r="FM443" i="9" l="1"/>
  <c r="FM467" i="9"/>
  <c r="FN192" i="9"/>
  <c r="FO188" i="9" l="1"/>
  <c r="FN376" i="9"/>
  <c r="FN194" i="9"/>
  <c r="FN443" i="9" l="1"/>
  <c r="FN467" i="9"/>
  <c r="FO192" i="9"/>
  <c r="BG121" i="19" l="1"/>
  <c r="BG99" i="19"/>
  <c r="FP188" i="9"/>
  <c r="FO194" i="9"/>
  <c r="FO376" i="9"/>
  <c r="FO467" i="9" l="1"/>
  <c r="FO443" i="9"/>
  <c r="FP192" i="9"/>
  <c r="FQ188" i="9" l="1"/>
  <c r="FP194" i="9"/>
  <c r="FP376" i="9"/>
  <c r="FP443" i="9" l="1"/>
  <c r="FP467" i="9"/>
  <c r="FQ192" i="9"/>
  <c r="FR188" i="9" l="1"/>
  <c r="FQ194" i="9"/>
  <c r="FQ376" i="9"/>
  <c r="FQ443" i="9" l="1"/>
  <c r="FQ467" i="9"/>
  <c r="FR192" i="9"/>
  <c r="BH121" i="19" l="1"/>
  <c r="BH99" i="19"/>
  <c r="FS188" i="9"/>
  <c r="FR194" i="9"/>
  <c r="FR376" i="9"/>
  <c r="FR467" i="9" l="1"/>
  <c r="FR443" i="9"/>
  <c r="FS192" i="9"/>
  <c r="FT188" i="9" l="1"/>
  <c r="FS194" i="9"/>
  <c r="FS376" i="9"/>
  <c r="FS443" i="9" l="1"/>
  <c r="FS467" i="9"/>
  <c r="FT192" i="9"/>
  <c r="FU188" i="9" l="1"/>
  <c r="FT194" i="9"/>
  <c r="FT376" i="9"/>
  <c r="FT443" i="9" l="1"/>
  <c r="FT467" i="9"/>
  <c r="FU192" i="9"/>
  <c r="BI121" i="19" l="1"/>
  <c r="BI99" i="19"/>
  <c r="FV188" i="9"/>
  <c r="FU194" i="9"/>
  <c r="FU376" i="9"/>
  <c r="FU467" i="9" l="1"/>
  <c r="FU443" i="9"/>
  <c r="FV192" i="9"/>
  <c r="FW188" i="9" l="1"/>
  <c r="FV194" i="9"/>
  <c r="FV376" i="9"/>
  <c r="FV443" i="9" l="1"/>
  <c r="FV467" i="9"/>
  <c r="FW192" i="9"/>
  <c r="FX188" i="9" l="1"/>
  <c r="FW194" i="9"/>
  <c r="FW376" i="9"/>
  <c r="FW443" i="9" l="1"/>
  <c r="FW467" i="9"/>
  <c r="FX192" i="9"/>
  <c r="BJ121" i="19" l="1"/>
  <c r="BJ99" i="19"/>
  <c r="FY188" i="9"/>
  <c r="FX194" i="9"/>
  <c r="FX376" i="9"/>
  <c r="FX467" i="9" l="1"/>
  <c r="FX443" i="9"/>
  <c r="FY192" i="9"/>
  <c r="FZ188" i="9" l="1"/>
  <c r="FY194" i="9"/>
  <c r="FY376" i="9"/>
  <c r="FY443" i="9" l="1"/>
  <c r="FY467" i="9"/>
  <c r="FZ192" i="9"/>
  <c r="GA188" i="9" l="1"/>
  <c r="FZ376" i="9"/>
  <c r="FZ194" i="9"/>
  <c r="FZ443" i="9" l="1"/>
  <c r="FZ467" i="9"/>
  <c r="GA192" i="9"/>
  <c r="BK121" i="19" l="1"/>
  <c r="BK99" i="19"/>
  <c r="GB188" i="9"/>
  <c r="GA194" i="9"/>
  <c r="GA376" i="9"/>
  <c r="GA467" i="9" l="1"/>
  <c r="GA443" i="9"/>
  <c r="GB192" i="9"/>
  <c r="GC188" i="9" l="1"/>
  <c r="GB194" i="9"/>
  <c r="GB376" i="9"/>
  <c r="GB443" i="9" l="1"/>
  <c r="GB467" i="9"/>
  <c r="GC192" i="9"/>
  <c r="GD188" i="9" l="1"/>
  <c r="GC194" i="9"/>
  <c r="GC376" i="9"/>
  <c r="GC443" i="9" l="1"/>
  <c r="GC467" i="9"/>
  <c r="GD192" i="9"/>
  <c r="BL121" i="19" l="1"/>
  <c r="BL99" i="19"/>
  <c r="GE188" i="9"/>
  <c r="GD194" i="9"/>
  <c r="GD376" i="9"/>
  <c r="GD467" i="9" l="1"/>
  <c r="GD443" i="9"/>
  <c r="GE192" i="9"/>
  <c r="GF188" i="9" l="1"/>
  <c r="GE194" i="9"/>
  <c r="GE376" i="9"/>
  <c r="GE443" i="9" l="1"/>
  <c r="GE467" i="9"/>
  <c r="GF192" i="9"/>
  <c r="GG188" i="9" l="1"/>
  <c r="GF194" i="9"/>
  <c r="GF376" i="9"/>
  <c r="GF443" i="9" l="1"/>
  <c r="GF467" i="9"/>
  <c r="GG192" i="9"/>
  <c r="BM121" i="19" l="1"/>
  <c r="BM99" i="19"/>
  <c r="GH188" i="9"/>
  <c r="GG194" i="9"/>
  <c r="GG376" i="9"/>
  <c r="GG467" i="9" l="1"/>
  <c r="GG443" i="9"/>
  <c r="GH192" i="9"/>
  <c r="GI188" i="9" l="1"/>
  <c r="GH194" i="9"/>
  <c r="GH376" i="9"/>
  <c r="GH443" i="9" l="1"/>
  <c r="GH467" i="9"/>
  <c r="GI192" i="9"/>
  <c r="GJ188" i="9" l="1"/>
  <c r="GI194" i="9"/>
  <c r="GI376" i="9"/>
  <c r="GI443" i="9" l="1"/>
  <c r="GI467" i="9"/>
  <c r="GJ192" i="9"/>
  <c r="BN121" i="19" l="1"/>
  <c r="BN99" i="19"/>
  <c r="GK188" i="9"/>
  <c r="GJ194" i="9"/>
  <c r="GJ376" i="9"/>
  <c r="GJ467" i="9" l="1"/>
  <c r="GJ443" i="9"/>
  <c r="GK192" i="9"/>
  <c r="GL188" i="9" l="1"/>
  <c r="GK194" i="9"/>
  <c r="GK376" i="9"/>
  <c r="GK443" i="9" l="1"/>
  <c r="GK467" i="9"/>
  <c r="GL192" i="9"/>
  <c r="GM188" i="9" l="1"/>
  <c r="GL376" i="9"/>
  <c r="GL194" i="9"/>
  <c r="GL443" i="9" l="1"/>
  <c r="GL467" i="9"/>
  <c r="GM192" i="9"/>
  <c r="BO121" i="19" l="1"/>
  <c r="BO99" i="19"/>
  <c r="GN188" i="9"/>
  <c r="GM194" i="9"/>
  <c r="GM376" i="9"/>
  <c r="GM467" i="9" l="1"/>
  <c r="GM443" i="9"/>
  <c r="GN192" i="9"/>
  <c r="GO188" i="9" l="1"/>
  <c r="GN194" i="9"/>
  <c r="GN376" i="9"/>
  <c r="GN443" i="9" l="1"/>
  <c r="GN467" i="9"/>
  <c r="GO192" i="9"/>
  <c r="GP188" i="9" l="1"/>
  <c r="GO194" i="9"/>
  <c r="GO376" i="9"/>
  <c r="GO443" i="9" l="1"/>
  <c r="GO467" i="9"/>
  <c r="GP192" i="9"/>
  <c r="BP121" i="19" l="1"/>
  <c r="BP99" i="19"/>
  <c r="GQ188" i="9"/>
  <c r="GP194" i="9"/>
  <c r="GP376" i="9"/>
  <c r="GP467" i="9" l="1"/>
  <c r="GP443" i="9"/>
  <c r="GQ192" i="9"/>
  <c r="GR188" i="9" l="1"/>
  <c r="GQ194" i="9"/>
  <c r="GQ376" i="9"/>
  <c r="GQ443" i="9" l="1"/>
  <c r="GQ467" i="9"/>
  <c r="GR192" i="9"/>
  <c r="GS188" i="9" l="1"/>
  <c r="GR194" i="9"/>
  <c r="GR376" i="9"/>
  <c r="GR443" i="9" l="1"/>
  <c r="GR467" i="9"/>
  <c r="GS192" i="9"/>
  <c r="BQ121" i="19" l="1"/>
  <c r="BQ99" i="19"/>
  <c r="GT188" i="9"/>
  <c r="GS194" i="9"/>
  <c r="GS376" i="9"/>
  <c r="GS467" i="9" l="1"/>
  <c r="GS443" i="9"/>
  <c r="GT192" i="9"/>
  <c r="GU188" i="9" l="1"/>
  <c r="GT194" i="9"/>
  <c r="GT376" i="9"/>
  <c r="GT443" i="9" l="1"/>
  <c r="GT467" i="9"/>
  <c r="GU192" i="9"/>
  <c r="GV188" i="9" l="1"/>
  <c r="GU194" i="9"/>
  <c r="GU376" i="9"/>
  <c r="GU443" i="9" l="1"/>
  <c r="GU467" i="9"/>
  <c r="GV192" i="9"/>
  <c r="BR121" i="19" l="1"/>
  <c r="BR99" i="19"/>
  <c r="GW188" i="9"/>
  <c r="GV194" i="9"/>
  <c r="GV376" i="9"/>
  <c r="GV467" i="9" l="1"/>
  <c r="GV443" i="9"/>
  <c r="GW192" i="9"/>
  <c r="GX188" i="9" l="1"/>
  <c r="GW194" i="9"/>
  <c r="GW376" i="9"/>
  <c r="GW443" i="9" l="1"/>
  <c r="GW467" i="9"/>
  <c r="GX192" i="9"/>
  <c r="GY188" i="9" l="1"/>
  <c r="GX376" i="9"/>
  <c r="GX194" i="9"/>
  <c r="GX443" i="9" l="1"/>
  <c r="GX467" i="9"/>
  <c r="GY192" i="9"/>
  <c r="BS121" i="19" l="1"/>
  <c r="BS99" i="19"/>
  <c r="GZ188" i="9"/>
  <c r="GY194" i="9"/>
  <c r="GY376" i="9"/>
  <c r="GY467" i="9" l="1"/>
  <c r="GY443" i="9"/>
  <c r="GZ192" i="9"/>
  <c r="HA188" i="9" l="1"/>
  <c r="GZ194" i="9"/>
  <c r="GZ376" i="9"/>
  <c r="GZ443" i="9" l="1"/>
  <c r="GZ467" i="9"/>
  <c r="HA192" i="9"/>
  <c r="HB188" i="9" l="1"/>
  <c r="HA194" i="9"/>
  <c r="HA376" i="9"/>
  <c r="HA443" i="9" l="1"/>
  <c r="HA467" i="9"/>
  <c r="HB192" i="9"/>
  <c r="BT121" i="19" l="1"/>
  <c r="BT99" i="19"/>
  <c r="HC188" i="9"/>
  <c r="HB194" i="9"/>
  <c r="HB376" i="9"/>
  <c r="HB467" i="9" l="1"/>
  <c r="HB443" i="9"/>
  <c r="HC192" i="9"/>
  <c r="HD188" i="9" l="1"/>
  <c r="HC194" i="9"/>
  <c r="HC376" i="9"/>
  <c r="HC443" i="9" l="1"/>
  <c r="HC467" i="9"/>
  <c r="HD192" i="9"/>
  <c r="HE188" i="9" l="1"/>
  <c r="HD194" i="9"/>
  <c r="HD376" i="9"/>
  <c r="HD443" i="9" l="1"/>
  <c r="HD467" i="9"/>
  <c r="HE192" i="9"/>
  <c r="BU121" i="19" l="1"/>
  <c r="BU99" i="19"/>
  <c r="HF188" i="9"/>
  <c r="HE194" i="9"/>
  <c r="HE376" i="9"/>
  <c r="HE467" i="9" l="1"/>
  <c r="HE443" i="9"/>
  <c r="HF192" i="9"/>
  <c r="HG188" i="9" l="1"/>
  <c r="HF194" i="9"/>
  <c r="HF376" i="9"/>
  <c r="HF443" i="9" l="1"/>
  <c r="HF467" i="9"/>
  <c r="HG192" i="9"/>
  <c r="HH188" i="9" l="1"/>
  <c r="HG194" i="9"/>
  <c r="HG376" i="9"/>
  <c r="HG443" i="9" l="1"/>
  <c r="HG467" i="9"/>
  <c r="HH192" i="9"/>
  <c r="BV121" i="19" l="1"/>
  <c r="BV99" i="19"/>
  <c r="HI188" i="9"/>
  <c r="HH194" i="9"/>
  <c r="HH376" i="9"/>
  <c r="HH467" i="9" l="1"/>
  <c r="HH443" i="9"/>
  <c r="HI192" i="9"/>
  <c r="HJ188" i="9" l="1"/>
  <c r="HI194" i="9"/>
  <c r="HI376" i="9"/>
  <c r="HI443" i="9" l="1"/>
  <c r="HI467" i="9"/>
  <c r="HJ192" i="9"/>
  <c r="HK188" i="9" l="1"/>
  <c r="HJ376" i="9"/>
  <c r="HJ194" i="9"/>
  <c r="HJ443" i="9" l="1"/>
  <c r="HJ467" i="9"/>
  <c r="HK192" i="9"/>
  <c r="BW121" i="19" l="1"/>
  <c r="BW99" i="19"/>
  <c r="HL188" i="9"/>
  <c r="HK194" i="9"/>
  <c r="HK376" i="9"/>
  <c r="HK467" i="9" l="1"/>
  <c r="HK443" i="9"/>
  <c r="HL192" i="9"/>
  <c r="HM188" i="9" l="1"/>
  <c r="HL194" i="9"/>
  <c r="HL376" i="9"/>
  <c r="HL443" i="9" l="1"/>
  <c r="HL467" i="9"/>
  <c r="HM192" i="9"/>
  <c r="HN188" i="9" l="1"/>
  <c r="HM194" i="9"/>
  <c r="HM376" i="9"/>
  <c r="HM443" i="9" l="1"/>
  <c r="HM467" i="9"/>
  <c r="HN192" i="9"/>
  <c r="BX121" i="19" l="1"/>
  <c r="BX99" i="19"/>
  <c r="HO188" i="9"/>
  <c r="HN194" i="9"/>
  <c r="HN376" i="9"/>
  <c r="HN467" i="9" l="1"/>
  <c r="HN443" i="9"/>
  <c r="HO192" i="9"/>
  <c r="HP188" i="9" l="1"/>
  <c r="HO194" i="9"/>
  <c r="HO376" i="9"/>
  <c r="HO443" i="9" l="1"/>
  <c r="HO467" i="9"/>
  <c r="HP192" i="9"/>
  <c r="HQ188" i="9" l="1"/>
  <c r="HP194" i="9"/>
  <c r="HP376" i="9"/>
  <c r="HP443" i="9" l="1"/>
  <c r="HP467" i="9"/>
  <c r="HQ192" i="9"/>
  <c r="BY121" i="19" l="1"/>
  <c r="BY99" i="19"/>
  <c r="HR188" i="9"/>
  <c r="HQ194" i="9"/>
  <c r="HQ376" i="9"/>
  <c r="HQ467" i="9" l="1"/>
  <c r="HQ443" i="9"/>
  <c r="HR192" i="9"/>
  <c r="HS188" i="9" l="1"/>
  <c r="HR194" i="9"/>
  <c r="HR376" i="9"/>
  <c r="HR443" i="9" l="1"/>
  <c r="HR467" i="9"/>
  <c r="HS192" i="9"/>
  <c r="HT188" i="9" l="1"/>
  <c r="HS194" i="9"/>
  <c r="HS376" i="9"/>
  <c r="HS443" i="9" l="1"/>
  <c r="HS467" i="9"/>
  <c r="HT192" i="9"/>
  <c r="BZ121" i="19" l="1"/>
  <c r="BZ99" i="19"/>
  <c r="HU188" i="9"/>
  <c r="HT194" i="9"/>
  <c r="HT376" i="9"/>
  <c r="HT467" i="9" l="1"/>
  <c r="HT443" i="9"/>
  <c r="HU192" i="9"/>
  <c r="HV188" i="9" l="1"/>
  <c r="HU194" i="9"/>
  <c r="HU376" i="9"/>
  <c r="HU443" i="9" l="1"/>
  <c r="HU467" i="9"/>
  <c r="HV192" i="9"/>
  <c r="HW188" i="9" l="1"/>
  <c r="HV376" i="9"/>
  <c r="HV194" i="9"/>
  <c r="HV443" i="9" l="1"/>
  <c r="HV467" i="9"/>
  <c r="HW192" i="9"/>
  <c r="CA121" i="19" l="1"/>
  <c r="CA99" i="19"/>
  <c r="HX188" i="9"/>
  <c r="HW194" i="9"/>
  <c r="HW376" i="9"/>
  <c r="HW467" i="9" l="1"/>
  <c r="HW443" i="9"/>
  <c r="HX192" i="9"/>
  <c r="HY188" i="9" l="1"/>
  <c r="HX194" i="9"/>
  <c r="HX376" i="9"/>
  <c r="HX443" i="9" l="1"/>
  <c r="HX467" i="9"/>
  <c r="HY192" i="9"/>
  <c r="HZ188" i="9" l="1"/>
  <c r="HY194" i="9"/>
  <c r="HY376" i="9"/>
  <c r="HY443" i="9" l="1"/>
  <c r="HY467" i="9"/>
  <c r="HZ192" i="9"/>
  <c r="CB121" i="19" l="1"/>
  <c r="CB99" i="19"/>
  <c r="IA188" i="9"/>
  <c r="HZ194" i="9"/>
  <c r="HZ376" i="9"/>
  <c r="HZ467" i="9" l="1"/>
  <c r="HZ443" i="9"/>
  <c r="IA192" i="9"/>
  <c r="IB188" i="9" l="1"/>
  <c r="IA194" i="9"/>
  <c r="IA376" i="9"/>
  <c r="IA443" i="9" l="1"/>
  <c r="IA467" i="9"/>
  <c r="IB192" i="9"/>
  <c r="IC188" i="9" l="1"/>
  <c r="IB194" i="9"/>
  <c r="IB376" i="9"/>
  <c r="IB443" i="9" l="1"/>
  <c r="IB467" i="9"/>
  <c r="IC192" i="9"/>
  <c r="CC121" i="19" l="1"/>
  <c r="CC99" i="19"/>
  <c r="ID188" i="9"/>
  <c r="IC194" i="9"/>
  <c r="IC376" i="9"/>
  <c r="IC467" i="9" l="1"/>
  <c r="IC443" i="9"/>
  <c r="ID192" i="9"/>
  <c r="IE188" i="9" l="1"/>
  <c r="ID194" i="9"/>
  <c r="ID376" i="9"/>
  <c r="ID443" i="9" l="1"/>
  <c r="ID467" i="9"/>
  <c r="IE192" i="9"/>
  <c r="IF188" i="9" l="1"/>
  <c r="IE194" i="9"/>
  <c r="IE376" i="9"/>
  <c r="IE443" i="9" l="1"/>
  <c r="IE467" i="9"/>
  <c r="IF192" i="9"/>
  <c r="CD121" i="19" l="1"/>
  <c r="CD99" i="19"/>
  <c r="IG188" i="9"/>
  <c r="IF194" i="9"/>
  <c r="IF376" i="9"/>
  <c r="IF467" i="9" l="1"/>
  <c r="IF443" i="9"/>
  <c r="IG192" i="9"/>
  <c r="IH188" i="9" l="1"/>
  <c r="IG194" i="9"/>
  <c r="IG376" i="9"/>
  <c r="IG443" i="9" l="1"/>
  <c r="IG467" i="9"/>
  <c r="IH192" i="9"/>
  <c r="II188" i="9" l="1"/>
  <c r="IH376" i="9"/>
  <c r="IH194" i="9"/>
  <c r="IH443" i="9" l="1"/>
  <c r="IH467" i="9"/>
  <c r="II192" i="9"/>
  <c r="CE121" i="19" l="1"/>
  <c r="CE99" i="19"/>
  <c r="IJ188" i="9"/>
  <c r="II194" i="9"/>
  <c r="II376" i="9"/>
  <c r="II467" i="9" l="1"/>
  <c r="II443" i="9"/>
  <c r="IJ192" i="9"/>
  <c r="IK188" i="9" l="1"/>
  <c r="IJ194" i="9"/>
  <c r="IJ376" i="9"/>
  <c r="IJ443" i="9" l="1"/>
  <c r="IJ467" i="9"/>
  <c r="IK192" i="9"/>
  <c r="IL188" i="9" l="1"/>
  <c r="IK194" i="9"/>
  <c r="IK376" i="9"/>
  <c r="IK443" i="9" l="1"/>
  <c r="IK467" i="9"/>
  <c r="IL192" i="9"/>
  <c r="CF121" i="19" l="1"/>
  <c r="CF99" i="19"/>
  <c r="IM188" i="9"/>
  <c r="IL194" i="9"/>
  <c r="IL376" i="9"/>
  <c r="IL467" i="9" l="1"/>
  <c r="IL443" i="9"/>
  <c r="IM192" i="9"/>
  <c r="IN188" i="9" l="1"/>
  <c r="IM194" i="9"/>
  <c r="IM376" i="9"/>
  <c r="IM443" i="9" l="1"/>
  <c r="IM467" i="9"/>
  <c r="IN192" i="9"/>
  <c r="IO188" i="9" l="1"/>
  <c r="IN194" i="9"/>
  <c r="IN376" i="9"/>
  <c r="IN443" i="9" l="1"/>
  <c r="IN467" i="9"/>
  <c r="IO192" i="9"/>
  <c r="CG121" i="19" l="1"/>
  <c r="CG99" i="19"/>
  <c r="IP188" i="9"/>
  <c r="IO194" i="9"/>
  <c r="IO376" i="9"/>
  <c r="IO467" i="9" l="1"/>
  <c r="IO443" i="9"/>
  <c r="IP192" i="9"/>
  <c r="IQ188" i="9" l="1"/>
  <c r="IP194" i="9"/>
  <c r="IP376" i="9"/>
  <c r="IP443" i="9" l="1"/>
  <c r="IP467" i="9"/>
  <c r="IQ192" i="9"/>
  <c r="IR188" i="9" l="1"/>
  <c r="IQ194" i="9"/>
  <c r="IQ376" i="9"/>
  <c r="IQ443" i="9" l="1"/>
  <c r="IQ467" i="9"/>
  <c r="IR192" i="9"/>
  <c r="CH121" i="19" l="1"/>
  <c r="CH99" i="19"/>
  <c r="IS188" i="9"/>
  <c r="IR194" i="9"/>
  <c r="IR376" i="9"/>
  <c r="IR467" i="9" l="1"/>
  <c r="IR443" i="9"/>
  <c r="IS192" i="9"/>
  <c r="IT188" i="9" l="1"/>
  <c r="IS194" i="9"/>
  <c r="IS376" i="9"/>
  <c r="IS443" i="9" l="1"/>
  <c r="IS467" i="9"/>
  <c r="IT192" i="9"/>
  <c r="IU188" i="9" l="1"/>
  <c r="IT376" i="9"/>
  <c r="IT194" i="9"/>
  <c r="IT443" i="9" l="1"/>
  <c r="IT467" i="9"/>
  <c r="IU192" i="9"/>
  <c r="CI121" i="19" l="1"/>
  <c r="CI99" i="19"/>
  <c r="IV188" i="9"/>
  <c r="IU194" i="9"/>
  <c r="IU376" i="9"/>
  <c r="IU467" i="9" l="1"/>
  <c r="IU443" i="9"/>
  <c r="IV192" i="9"/>
  <c r="IW188" i="9" l="1"/>
  <c r="IV194" i="9"/>
  <c r="IV376" i="9"/>
  <c r="IV443" i="9" l="1"/>
  <c r="IV467" i="9"/>
  <c r="IW192" i="9"/>
  <c r="IX188" i="9" l="1"/>
  <c r="IW194" i="9"/>
  <c r="IW376" i="9"/>
  <c r="IW443" i="9" l="1"/>
  <c r="IW467" i="9"/>
  <c r="IX192" i="9"/>
  <c r="CJ121" i="19" l="1"/>
  <c r="CJ99" i="19"/>
  <c r="IY188" i="9"/>
  <c r="IX194" i="9"/>
  <c r="IX376" i="9"/>
  <c r="IX467" i="9" l="1"/>
  <c r="IX443" i="9"/>
  <c r="IY192" i="9"/>
  <c r="IZ188" i="9" l="1"/>
  <c r="IY194" i="9"/>
  <c r="IY376" i="9"/>
  <c r="IY443" i="9" l="1"/>
  <c r="IY467" i="9"/>
  <c r="IZ192" i="9"/>
  <c r="JA188" i="9" l="1"/>
  <c r="IZ194" i="9"/>
  <c r="IZ376" i="9"/>
  <c r="IZ443" i="9" l="1"/>
  <c r="IZ467" i="9"/>
  <c r="JA192" i="9"/>
  <c r="CK121" i="19" l="1"/>
  <c r="CK99" i="19"/>
  <c r="JB188" i="9"/>
  <c r="JA194" i="9"/>
  <c r="JA376" i="9"/>
  <c r="JA467" i="9" l="1"/>
  <c r="JA443" i="9"/>
  <c r="JB192" i="9"/>
  <c r="JC188" i="9" l="1"/>
  <c r="JB194" i="9"/>
  <c r="JB376" i="9"/>
  <c r="JB443" i="9" l="1"/>
  <c r="JB467" i="9"/>
  <c r="JC192" i="9"/>
  <c r="JD188" i="9" l="1"/>
  <c r="JC194" i="9"/>
  <c r="JC376" i="9"/>
  <c r="JC443" i="9" l="1"/>
  <c r="JC467" i="9"/>
  <c r="JD192" i="9"/>
  <c r="CL121" i="19" l="1"/>
  <c r="CL99" i="19"/>
  <c r="JE188" i="9"/>
  <c r="JD194" i="9"/>
  <c r="JD376" i="9"/>
  <c r="JD467" i="9" l="1"/>
  <c r="JD443" i="9"/>
  <c r="JE192" i="9"/>
  <c r="JF188" i="9" l="1"/>
  <c r="JE194" i="9"/>
  <c r="JE376" i="9"/>
  <c r="JE443" i="9" l="1"/>
  <c r="JE467" i="9"/>
  <c r="JF192" i="9"/>
  <c r="JG188" i="9" l="1"/>
  <c r="JF376" i="9"/>
  <c r="JF194" i="9"/>
  <c r="JF443" i="9" l="1"/>
  <c r="JF467" i="9"/>
  <c r="JG192" i="9"/>
  <c r="CM121" i="19" l="1"/>
  <c r="CM99" i="19"/>
  <c r="JH188" i="9"/>
  <c r="JG194" i="9"/>
  <c r="JG376" i="9"/>
  <c r="JG467" i="9" l="1"/>
  <c r="JG443" i="9"/>
  <c r="JH192" i="9"/>
  <c r="JI188" i="9" l="1"/>
  <c r="JH194" i="9"/>
  <c r="JH376" i="9"/>
  <c r="JH443" i="9" l="1"/>
  <c r="JH467" i="9"/>
  <c r="JI192" i="9"/>
  <c r="JJ188" i="9" l="1"/>
  <c r="JI194" i="9"/>
  <c r="JI376" i="9"/>
  <c r="JI443" i="9" l="1"/>
  <c r="JI467" i="9"/>
  <c r="JJ192" i="9"/>
  <c r="CN121" i="19" l="1"/>
  <c r="CN99" i="19"/>
  <c r="JK188" i="9"/>
  <c r="JJ194" i="9"/>
  <c r="JJ376" i="9"/>
  <c r="JJ467" i="9" l="1"/>
  <c r="JJ443" i="9"/>
  <c r="JK192" i="9"/>
  <c r="JL188" i="9" l="1"/>
  <c r="JK194" i="9"/>
  <c r="JK376" i="9"/>
  <c r="JK443" i="9" l="1"/>
  <c r="JK467" i="9"/>
  <c r="JL192" i="9"/>
  <c r="JM188" i="9" l="1"/>
  <c r="JL194" i="9"/>
  <c r="JL376" i="9"/>
  <c r="JL443" i="9" l="1"/>
  <c r="JL467" i="9"/>
  <c r="JM192" i="9"/>
  <c r="CO121" i="19" l="1"/>
  <c r="CO99" i="19"/>
  <c r="JN188" i="9"/>
  <c r="JM194" i="9"/>
  <c r="JM376" i="9"/>
  <c r="JM467" i="9" l="1"/>
  <c r="JM443" i="9"/>
  <c r="JN192" i="9"/>
  <c r="JO188" i="9" l="1"/>
  <c r="JN194" i="9"/>
  <c r="JN376" i="9"/>
  <c r="JN443" i="9" l="1"/>
  <c r="JN467" i="9"/>
  <c r="JO192" i="9"/>
  <c r="JP188" i="9" l="1"/>
  <c r="JO194" i="9"/>
  <c r="JO376" i="9"/>
  <c r="JO443" i="9" l="1"/>
  <c r="JO467" i="9"/>
  <c r="JP192" i="9"/>
  <c r="CP121" i="19" l="1"/>
  <c r="CP99" i="19"/>
  <c r="JQ188" i="9"/>
  <c r="JP194" i="9"/>
  <c r="JP376" i="9"/>
  <c r="JP467" i="9" l="1"/>
  <c r="JP443" i="9"/>
  <c r="JQ192" i="9"/>
  <c r="JR188" i="9" l="1"/>
  <c r="JQ194" i="9"/>
  <c r="JQ376" i="9"/>
  <c r="JQ443" i="9" l="1"/>
  <c r="JQ467" i="9"/>
  <c r="JR192" i="9"/>
  <c r="JS188" i="9" l="1"/>
  <c r="JR376" i="9"/>
  <c r="JR194" i="9"/>
  <c r="JR443" i="9" l="1"/>
  <c r="JR467" i="9"/>
  <c r="JS192" i="9"/>
  <c r="CQ121" i="19" l="1"/>
  <c r="CQ99" i="19"/>
  <c r="JT188" i="9"/>
  <c r="JS194" i="9"/>
  <c r="JS376" i="9"/>
  <c r="JS467" i="9" l="1"/>
  <c r="JS443" i="9"/>
  <c r="JT192" i="9"/>
  <c r="JU188" i="9" l="1"/>
  <c r="JT194" i="9"/>
  <c r="JT376" i="9"/>
  <c r="JT443" i="9" l="1"/>
  <c r="JT467" i="9"/>
  <c r="JU192" i="9"/>
  <c r="JV188" i="9" l="1"/>
  <c r="JU194" i="9"/>
  <c r="JU376" i="9"/>
  <c r="JU443" i="9" l="1"/>
  <c r="JU467" i="9"/>
  <c r="JV192" i="9"/>
  <c r="CR121" i="19" l="1"/>
  <c r="CR99" i="19"/>
  <c r="JW188" i="9"/>
  <c r="JV194" i="9"/>
  <c r="JV376" i="9"/>
  <c r="JV467" i="9" l="1"/>
  <c r="JV443" i="9"/>
  <c r="JW192" i="9"/>
  <c r="JX188" i="9" l="1"/>
  <c r="JW194" i="9"/>
  <c r="JW376" i="9"/>
  <c r="JW443" i="9" l="1"/>
  <c r="JW467" i="9"/>
  <c r="JX192" i="9"/>
  <c r="JY188" i="9" l="1"/>
  <c r="JX194" i="9"/>
  <c r="JX376" i="9"/>
  <c r="JX443" i="9" l="1"/>
  <c r="JX467" i="9"/>
  <c r="JY192" i="9"/>
  <c r="CS121" i="19" l="1"/>
  <c r="CS99" i="19"/>
  <c r="JZ188" i="9"/>
  <c r="JY194" i="9"/>
  <c r="JY376" i="9"/>
  <c r="JY467" i="9" l="1"/>
  <c r="JY443" i="9"/>
  <c r="JZ192" i="9"/>
  <c r="KA188" i="9" l="1"/>
  <c r="JZ194" i="9"/>
  <c r="JZ376" i="9"/>
  <c r="JZ443" i="9" l="1"/>
  <c r="JZ467" i="9"/>
  <c r="KA192" i="9"/>
  <c r="KB188" i="9" l="1"/>
  <c r="KA194" i="9"/>
  <c r="KA376" i="9"/>
  <c r="KA443" i="9" l="1"/>
  <c r="KA467" i="9"/>
  <c r="KB192" i="9"/>
  <c r="CT121" i="19" l="1"/>
  <c r="CT99" i="19"/>
  <c r="KC188" i="9"/>
  <c r="KB194" i="9"/>
  <c r="KB376" i="9"/>
  <c r="KB467" i="9" l="1"/>
  <c r="KB443" i="9"/>
  <c r="KC192" i="9"/>
  <c r="KD188" i="9" l="1"/>
  <c r="KC194" i="9"/>
  <c r="KC376" i="9"/>
  <c r="KC443" i="9" l="1"/>
  <c r="KC467" i="9"/>
  <c r="KD192" i="9"/>
  <c r="KE188" i="9" l="1"/>
  <c r="KD376" i="9"/>
  <c r="KD194" i="9"/>
  <c r="KD443" i="9" l="1"/>
  <c r="KD467" i="9"/>
  <c r="KE192" i="9"/>
  <c r="CU121" i="19" l="1"/>
  <c r="CU99" i="19"/>
  <c r="KF188" i="9"/>
  <c r="KE194" i="9"/>
  <c r="KE376" i="9"/>
  <c r="KE467" i="9" l="1"/>
  <c r="KE443" i="9"/>
  <c r="KF192" i="9"/>
  <c r="KG188" i="9" l="1"/>
  <c r="KF194" i="9"/>
  <c r="KF376" i="9"/>
  <c r="KF443" i="9" l="1"/>
  <c r="KF467" i="9"/>
  <c r="KG192" i="9"/>
  <c r="KH188" i="9" l="1"/>
  <c r="KG194" i="9"/>
  <c r="KG376" i="9"/>
  <c r="KG443" i="9" l="1"/>
  <c r="KG467" i="9"/>
  <c r="KH192" i="9"/>
  <c r="CV121" i="19" l="1"/>
  <c r="CV99" i="19"/>
  <c r="KI188" i="9"/>
  <c r="KH194" i="9"/>
  <c r="KH376" i="9"/>
  <c r="KH467" i="9" l="1"/>
  <c r="KH443" i="9"/>
  <c r="KI192" i="9"/>
  <c r="KJ188" i="9" l="1"/>
  <c r="KI194" i="9"/>
  <c r="KI376" i="9"/>
  <c r="KI443" i="9" l="1"/>
  <c r="KI467" i="9"/>
  <c r="KJ192" i="9"/>
  <c r="KK188" i="9" l="1"/>
  <c r="KJ194" i="9"/>
  <c r="KJ376" i="9"/>
  <c r="KJ443" i="9" l="1"/>
  <c r="KJ467" i="9"/>
  <c r="KK192" i="9"/>
  <c r="CW121" i="19" l="1"/>
  <c r="CW99" i="19"/>
  <c r="KL188" i="9"/>
  <c r="KK194" i="9"/>
  <c r="KK376" i="9"/>
  <c r="KK467" i="9" l="1"/>
  <c r="KK443" i="9"/>
  <c r="KL192" i="9"/>
  <c r="KM188" i="9" l="1"/>
  <c r="KL194" i="9"/>
  <c r="KL376" i="9"/>
  <c r="KL443" i="9" l="1"/>
  <c r="KL467" i="9"/>
  <c r="KM192" i="9"/>
  <c r="KN188" i="9" l="1"/>
  <c r="KM194" i="9"/>
  <c r="KM376" i="9"/>
  <c r="KM443" i="9" l="1"/>
  <c r="KM467" i="9"/>
  <c r="KN192" i="9"/>
  <c r="CX121" i="19" l="1"/>
  <c r="CX99" i="19"/>
  <c r="KO188" i="9"/>
  <c r="KN194" i="9"/>
  <c r="KN376" i="9"/>
  <c r="KN467" i="9" l="1"/>
  <c r="KN443" i="9"/>
  <c r="KO192" i="9"/>
  <c r="KP188" i="9" l="1"/>
  <c r="KO194" i="9"/>
  <c r="KO376" i="9"/>
  <c r="KO443" i="9" l="1"/>
  <c r="KO467" i="9"/>
  <c r="KP192" i="9"/>
  <c r="KQ188" i="9" l="1"/>
  <c r="KP376" i="9"/>
  <c r="KP194" i="9"/>
  <c r="KP443" i="9" l="1"/>
  <c r="KP467" i="9"/>
  <c r="KQ192" i="9"/>
  <c r="CY121" i="19" l="1"/>
  <c r="CY99" i="19"/>
  <c r="KR188" i="9"/>
  <c r="KQ194" i="9"/>
  <c r="KQ376" i="9"/>
  <c r="KQ467" i="9" l="1"/>
  <c r="KQ443" i="9"/>
  <c r="KR192" i="9"/>
  <c r="KS188" i="9" l="1"/>
  <c r="KR194" i="9"/>
  <c r="KR376" i="9"/>
  <c r="KR443" i="9" l="1"/>
  <c r="KR467" i="9"/>
  <c r="KS192" i="9"/>
  <c r="KT188" i="9" l="1"/>
  <c r="KS194" i="9"/>
  <c r="KS376" i="9"/>
  <c r="KS443" i="9" l="1"/>
  <c r="KS467" i="9"/>
  <c r="KT192" i="9"/>
  <c r="CZ121" i="19" l="1"/>
  <c r="CZ99" i="19"/>
  <c r="KU188" i="9"/>
  <c r="KT194" i="9"/>
  <c r="KT376" i="9"/>
  <c r="KT467" i="9" l="1"/>
  <c r="KT443" i="9"/>
  <c r="KU192" i="9"/>
  <c r="KV188" i="9" l="1"/>
  <c r="KU194" i="9"/>
  <c r="KU376" i="9"/>
  <c r="KU443" i="9" l="1"/>
  <c r="KU467" i="9"/>
  <c r="KV192" i="9"/>
  <c r="KW188" i="9" l="1"/>
  <c r="KV194" i="9"/>
  <c r="KV376" i="9"/>
  <c r="KV443" i="9" l="1"/>
  <c r="KV467" i="9"/>
  <c r="KW192" i="9"/>
  <c r="DA121" i="19" l="1"/>
  <c r="DA99" i="19"/>
  <c r="KX188" i="9"/>
  <c r="KW194" i="9"/>
  <c r="KW376" i="9"/>
  <c r="KW467" i="9" l="1"/>
  <c r="KW443" i="9"/>
  <c r="KX192" i="9"/>
  <c r="KY188" i="9" l="1"/>
  <c r="KX194" i="9"/>
  <c r="KX376" i="9"/>
  <c r="KX443" i="9" l="1"/>
  <c r="KX467" i="9"/>
  <c r="KY192" i="9"/>
  <c r="KZ188" i="9" l="1"/>
  <c r="KY194" i="9"/>
  <c r="KY376" i="9"/>
  <c r="KY443" i="9" l="1"/>
  <c r="KY467" i="9"/>
  <c r="KZ192" i="9"/>
  <c r="DB121" i="19" l="1"/>
  <c r="DB99" i="19"/>
  <c r="LA188" i="9"/>
  <c r="KZ194" i="9"/>
  <c r="KZ376" i="9"/>
  <c r="KZ467" i="9" l="1"/>
  <c r="KZ443" i="9"/>
  <c r="LA192" i="9"/>
  <c r="LB188" i="9" l="1"/>
  <c r="LA194" i="9"/>
  <c r="LA376" i="9"/>
  <c r="LA443" i="9" l="1"/>
  <c r="LA467" i="9"/>
  <c r="LB192" i="9"/>
  <c r="LC188" i="9" l="1"/>
  <c r="LB376" i="9"/>
  <c r="LB194" i="9"/>
  <c r="LB443" i="9" l="1"/>
  <c r="LB467" i="9"/>
  <c r="LC192" i="9"/>
  <c r="DC121" i="19" l="1"/>
  <c r="DC99" i="19"/>
  <c r="LD188" i="9"/>
  <c r="LC194" i="9"/>
  <c r="LC376" i="9"/>
  <c r="LC467" i="9" l="1"/>
  <c r="LC443" i="9"/>
  <c r="LD192" i="9"/>
  <c r="LE188" i="9" l="1"/>
  <c r="LD194" i="9"/>
  <c r="LD376" i="9"/>
  <c r="LD443" i="9" l="1"/>
  <c r="LD467" i="9"/>
  <c r="LE192" i="9"/>
  <c r="LF188" i="9" l="1"/>
  <c r="LE194" i="9"/>
  <c r="LE376" i="9"/>
  <c r="LE443" i="9" l="1"/>
  <c r="LE467" i="9"/>
  <c r="LF192" i="9"/>
  <c r="DD121" i="19" l="1"/>
  <c r="DD99" i="19"/>
  <c r="LG188" i="9"/>
  <c r="LF194" i="9"/>
  <c r="LF376" i="9"/>
  <c r="LF467" i="9" l="1"/>
  <c r="LF443" i="9"/>
  <c r="LG192" i="9"/>
  <c r="LH188" i="9" l="1"/>
  <c r="LG194" i="9"/>
  <c r="LG376" i="9"/>
  <c r="LG443" i="9" l="1"/>
  <c r="LG467" i="9"/>
  <c r="LH192" i="9"/>
  <c r="LI188" i="9" l="1"/>
  <c r="LH194" i="9"/>
  <c r="LH376" i="9"/>
  <c r="LH443" i="9" l="1"/>
  <c r="LH467" i="9"/>
  <c r="LI192" i="9"/>
  <c r="DE121" i="19" l="1"/>
  <c r="DE99" i="19"/>
  <c r="LJ188" i="9"/>
  <c r="LI194" i="9"/>
  <c r="LI376" i="9"/>
  <c r="LI467" i="9" l="1"/>
  <c r="LI443" i="9"/>
  <c r="LJ192" i="9"/>
  <c r="LK188" i="9" l="1"/>
  <c r="LJ194" i="9"/>
  <c r="LJ376" i="9"/>
  <c r="LJ443" i="9" l="1"/>
  <c r="LJ467" i="9"/>
  <c r="LK192" i="9"/>
  <c r="LL188" i="9" l="1"/>
  <c r="LK194" i="9"/>
  <c r="LK376" i="9"/>
  <c r="LK443" i="9" l="1"/>
  <c r="LK467" i="9"/>
  <c r="LL192" i="9"/>
  <c r="DF121" i="19" l="1"/>
  <c r="DF99" i="19"/>
  <c r="LM188" i="9"/>
  <c r="LL194" i="9"/>
  <c r="LL376" i="9"/>
  <c r="LL467" i="9" l="1"/>
  <c r="LL443" i="9"/>
  <c r="LM192" i="9"/>
  <c r="LN188" i="9" l="1"/>
  <c r="LM194" i="9"/>
  <c r="LM376" i="9"/>
  <c r="LM443" i="9" l="1"/>
  <c r="LM467" i="9"/>
  <c r="LN192" i="9"/>
  <c r="LO188" i="9" l="1"/>
  <c r="LN376" i="9"/>
  <c r="LN194" i="9"/>
  <c r="LN443" i="9" l="1"/>
  <c r="LN467" i="9"/>
  <c r="LO192" i="9"/>
  <c r="DG121" i="19" l="1"/>
  <c r="DG99" i="19"/>
  <c r="LP188" i="9"/>
  <c r="LO194" i="9"/>
  <c r="LO376" i="9"/>
  <c r="LO467" i="9" l="1"/>
  <c r="LO443" i="9"/>
  <c r="LP192" i="9"/>
  <c r="LQ188" i="9" l="1"/>
  <c r="LP194" i="9"/>
  <c r="LP376" i="9"/>
  <c r="LP443" i="9" l="1"/>
  <c r="LP467" i="9"/>
  <c r="LQ192" i="9"/>
  <c r="LR188" i="9" l="1"/>
  <c r="LQ194" i="9"/>
  <c r="LQ376" i="9"/>
  <c r="LQ443" i="9" l="1"/>
  <c r="LQ467" i="9"/>
  <c r="LR192" i="9"/>
  <c r="DH121" i="19" l="1"/>
  <c r="DH99" i="19"/>
  <c r="LS188" i="9"/>
  <c r="LR194" i="9"/>
  <c r="LR376" i="9"/>
  <c r="LR467" i="9" l="1"/>
  <c r="LR443" i="9"/>
  <c r="LS192" i="9"/>
  <c r="LT188" i="9" l="1"/>
  <c r="LS194" i="9"/>
  <c r="LS376" i="9"/>
  <c r="LS443" i="9" l="1"/>
  <c r="LS467" i="9"/>
  <c r="LT192" i="9"/>
  <c r="LT194" i="9" l="1"/>
  <c r="LT376" i="9"/>
  <c r="LT443" i="9" l="1"/>
  <c r="LT467" i="9"/>
  <c r="DI121" i="19" l="1"/>
  <c r="DI99" i="19"/>
  <c r="DJ99" i="19" l="1"/>
  <c r="DJ121" i="19"/>
  <c r="DK99" i="19" l="1"/>
  <c r="DK121" i="19"/>
  <c r="H33" i="19" l="1"/>
  <c r="I35" i="20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DE33" i="19"/>
  <c r="DF33" i="19"/>
  <c r="DG33" i="19"/>
  <c r="DH33" i="19"/>
  <c r="DI33" i="19"/>
  <c r="DJ33" i="19"/>
  <c r="DK33" i="19"/>
  <c r="L352" i="9"/>
  <c r="LL352" i="9" l="1"/>
  <c r="KZ352" i="9"/>
  <c r="KN352" i="9"/>
  <c r="KB352" i="9"/>
  <c r="JP352" i="9"/>
  <c r="JD352" i="9"/>
  <c r="IR352" i="9"/>
  <c r="IF352" i="9"/>
  <c r="HT352" i="9"/>
  <c r="HH352" i="9"/>
  <c r="GV352" i="9"/>
  <c r="GJ352" i="9"/>
  <c r="FX352" i="9"/>
  <c r="FL352" i="9"/>
  <c r="EZ352" i="9"/>
  <c r="EN352" i="9"/>
  <c r="EB352" i="9"/>
  <c r="DP352" i="9"/>
  <c r="DD352" i="9"/>
  <c r="CR352" i="9"/>
  <c r="CF352" i="9"/>
  <c r="BT352" i="9"/>
  <c r="BH352" i="9"/>
  <c r="AV352" i="9"/>
  <c r="AJ352" i="9"/>
  <c r="X352" i="9" l="1"/>
  <c r="AJ353" i="9"/>
  <c r="AV353" i="9"/>
  <c r="BH353" i="9"/>
  <c r="BT353" i="9"/>
  <c r="CF353" i="9"/>
  <c r="CR353" i="9"/>
  <c r="DD353" i="9"/>
  <c r="DP353" i="9"/>
  <c r="EB353" i="9"/>
  <c r="EN353" i="9"/>
  <c r="EZ353" i="9"/>
  <c r="FL353" i="9"/>
  <c r="FX353" i="9"/>
  <c r="GJ353" i="9"/>
  <c r="GV353" i="9"/>
  <c r="HH353" i="9"/>
  <c r="HT353" i="9"/>
  <c r="IF353" i="9"/>
  <c r="IR353" i="9"/>
  <c r="JD353" i="9"/>
  <c r="JP353" i="9"/>
  <c r="KB353" i="9"/>
  <c r="KN353" i="9"/>
  <c r="KZ353" i="9"/>
  <c r="LL353" i="9"/>
  <c r="CD84" i="19" l="1"/>
  <c r="CD85" i="19" s="1"/>
  <c r="BQ84" i="19"/>
  <c r="BQ85" i="19" s="1"/>
  <c r="Y84" i="19"/>
  <c r="Y85" i="19" s="1"/>
  <c r="BX84" i="19"/>
  <c r="BX85" i="19" s="1"/>
  <c r="BO84" i="19"/>
  <c r="BO85" i="19" s="1"/>
  <c r="BY84" i="19"/>
  <c r="BY85" i="19" s="1"/>
  <c r="BJ84" i="19"/>
  <c r="BJ85" i="19" s="1"/>
  <c r="BR84" i="19"/>
  <c r="BR85" i="19" s="1"/>
  <c r="BW84" i="19"/>
  <c r="BW85" i="19" s="1"/>
  <c r="AA84" i="19"/>
  <c r="AA85" i="19" s="1"/>
  <c r="Z84" i="19"/>
  <c r="Z85" i="19" s="1"/>
  <c r="AT84" i="19"/>
  <c r="AT85" i="19" s="1"/>
  <c r="AE84" i="19"/>
  <c r="AE85" i="19" s="1"/>
  <c r="AS84" i="19"/>
  <c r="AS85" i="19" s="1"/>
  <c r="V84" i="19"/>
  <c r="V85" i="19" s="1"/>
  <c r="AQ84" i="19"/>
  <c r="AQ85" i="19" s="1"/>
  <c r="BA84" i="19"/>
  <c r="BA85" i="19" s="1"/>
  <c r="AU84" i="19"/>
  <c r="AU85" i="19" s="1"/>
  <c r="BE84" i="19"/>
  <c r="BE85" i="19" s="1"/>
  <c r="BN84" i="19"/>
  <c r="BN85" i="19" s="1"/>
  <c r="AI84" i="19"/>
  <c r="AI85" i="19" s="1"/>
  <c r="BK84" i="19"/>
  <c r="BK85" i="19" s="1"/>
  <c r="AG84" i="19"/>
  <c r="AG85" i="19" s="1"/>
  <c r="AP84" i="19"/>
  <c r="AP85" i="19" s="1"/>
  <c r="BG84" i="19"/>
  <c r="BG85" i="19" s="1"/>
  <c r="BZ84" i="19"/>
  <c r="BZ85" i="19" s="1"/>
  <c r="CB84" i="19"/>
  <c r="CB85" i="19" s="1"/>
  <c r="AR84" i="19"/>
  <c r="AR85" i="19" s="1"/>
  <c r="AJ84" i="19"/>
  <c r="AJ85" i="19" s="1"/>
  <c r="AD84" i="19"/>
  <c r="AD85" i="19" s="1"/>
  <c r="AN84" i="19"/>
  <c r="AN85" i="19" s="1"/>
  <c r="X84" i="19"/>
  <c r="X85" i="19" s="1"/>
  <c r="AV84" i="19"/>
  <c r="AV85" i="19" s="1"/>
  <c r="AB84" i="19"/>
  <c r="AB85" i="19" s="1"/>
  <c r="AZ84" i="19"/>
  <c r="AZ85" i="19" s="1"/>
  <c r="BC84" i="19"/>
  <c r="BC85" i="19" s="1"/>
  <c r="AX84" i="19"/>
  <c r="AX85" i="19" s="1"/>
  <c r="BT84" i="19"/>
  <c r="BT85" i="19" s="1"/>
  <c r="AM84" i="19"/>
  <c r="AM85" i="19" s="1"/>
  <c r="AC84" i="19"/>
  <c r="AC85" i="19" s="1"/>
  <c r="AO84" i="19"/>
  <c r="AO85" i="19" s="1"/>
  <c r="AW84" i="19"/>
  <c r="AW85" i="19" s="1"/>
  <c r="BU84" i="19"/>
  <c r="BU85" i="19" s="1"/>
  <c r="AK84" i="19"/>
  <c r="AK85" i="19" s="1"/>
  <c r="AL84" i="19"/>
  <c r="AL85" i="19" s="1"/>
  <c r="BD84" i="19"/>
  <c r="BD85" i="19" s="1"/>
  <c r="W84" i="19"/>
  <c r="W85" i="19" s="1"/>
  <c r="AF84" i="19"/>
  <c r="AF85" i="19" s="1"/>
  <c r="AH84" i="19"/>
  <c r="AH85" i="19" s="1"/>
  <c r="CA84" i="19"/>
  <c r="CA85" i="19" s="1"/>
  <c r="BS84" i="19"/>
  <c r="BS85" i="19" s="1"/>
  <c r="BL84" i="19"/>
  <c r="BL85" i="19" s="1"/>
  <c r="BI84" i="19"/>
  <c r="BI85" i="19" s="1"/>
  <c r="AY84" i="19"/>
  <c r="AY85" i="19" s="1"/>
  <c r="CE84" i="19"/>
  <c r="CE85" i="19" s="1"/>
  <c r="BV84" i="19"/>
  <c r="BV85" i="19" s="1"/>
  <c r="CC84" i="19"/>
  <c r="CC85" i="19" s="1"/>
  <c r="BM84" i="19"/>
  <c r="BM85" i="19" s="1"/>
  <c r="BH84" i="19"/>
  <c r="BH85" i="19" s="1"/>
  <c r="BP84" i="19"/>
  <c r="BP85" i="19" s="1"/>
  <c r="BF84" i="19"/>
  <c r="BF85" i="19" s="1"/>
  <c r="BB84" i="19"/>
  <c r="BB85" i="19" s="1"/>
  <c r="S84" i="19"/>
  <c r="S85" i="19" s="1"/>
  <c r="T84" i="19"/>
  <c r="T85" i="19" s="1"/>
  <c r="R84" i="19"/>
  <c r="R85" i="19" s="1"/>
  <c r="P84" i="19"/>
  <c r="P85" i="19" s="1"/>
  <c r="Q84" i="19"/>
  <c r="Q85" i="19" s="1"/>
  <c r="U84" i="19"/>
  <c r="U85" i="19" s="1"/>
  <c r="BR126" i="19" l="1"/>
  <c r="BY126" i="19"/>
  <c r="BQ126" i="19"/>
  <c r="AP126" i="19"/>
  <c r="BW126" i="19"/>
  <c r="BJ126" i="19"/>
  <c r="BO126" i="19"/>
  <c r="BN126" i="19"/>
  <c r="CD126" i="19"/>
  <c r="Y126" i="19"/>
  <c r="AA126" i="19"/>
  <c r="Z126" i="19"/>
  <c r="BX126" i="19"/>
  <c r="BS126" i="19"/>
  <c r="AI126" i="19"/>
  <c r="AD126" i="19"/>
  <c r="CA126" i="19"/>
  <c r="BG126" i="19"/>
  <c r="W126" i="19"/>
  <c r="AG126" i="19"/>
  <c r="AL126" i="19"/>
  <c r="BU126" i="19"/>
  <c r="AW126" i="19"/>
  <c r="BK126" i="19"/>
  <c r="AO126" i="19"/>
  <c r="AC126" i="19"/>
  <c r="AM126" i="19"/>
  <c r="BC126" i="19"/>
  <c r="AU126" i="19"/>
  <c r="BA126" i="19"/>
  <c r="AQ126" i="19"/>
  <c r="V126" i="19"/>
  <c r="AS126" i="19"/>
  <c r="AE126" i="19"/>
  <c r="AT126" i="19"/>
  <c r="AH126" i="19"/>
  <c r="BZ126" i="19"/>
  <c r="AF126" i="19"/>
  <c r="BD126" i="19"/>
  <c r="BT126" i="19"/>
  <c r="AZ126" i="19"/>
  <c r="AB126" i="19"/>
  <c r="AV126" i="19"/>
  <c r="X126" i="19"/>
  <c r="AN126" i="19"/>
  <c r="AJ126" i="19"/>
  <c r="AR126" i="19"/>
  <c r="CB126" i="19"/>
  <c r="BE126" i="19"/>
  <c r="AK126" i="19"/>
  <c r="AX126" i="19"/>
  <c r="BL126" i="19"/>
  <c r="BI126" i="19"/>
  <c r="AY126" i="19"/>
  <c r="CE126" i="19"/>
  <c r="BV126" i="19"/>
  <c r="CC126" i="19"/>
  <c r="BM126" i="19"/>
  <c r="BH126" i="19"/>
  <c r="BP126" i="19"/>
  <c r="BF126" i="19"/>
  <c r="BB126" i="19"/>
  <c r="T126" i="19"/>
  <c r="P126" i="19"/>
  <c r="R126" i="19"/>
  <c r="S126" i="19"/>
  <c r="Q126" i="19"/>
  <c r="U126" i="19"/>
  <c r="H16" i="19" l="1"/>
  <c r="I18" i="20"/>
  <c r="J16" i="19"/>
  <c r="I16" i="19"/>
  <c r="K16" i="19"/>
  <c r="H77" i="19" l="1"/>
  <c r="I79" i="20"/>
  <c r="J77" i="19"/>
  <c r="I77" i="19"/>
  <c r="K77" i="19"/>
  <c r="J129" i="20" l="1"/>
  <c r="K97" i="19"/>
  <c r="J99" i="20"/>
  <c r="H97" i="19"/>
  <c r="I97" i="19"/>
  <c r="J97" i="19"/>
  <c r="M97" i="19"/>
  <c r="L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BC97" i="19"/>
  <c r="AZ97" i="19"/>
  <c r="BA97" i="19"/>
  <c r="BB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DE97" i="19"/>
  <c r="DF97" i="19"/>
  <c r="DG97" i="19"/>
  <c r="DH97" i="19"/>
  <c r="DI97" i="19"/>
  <c r="DJ97" i="19"/>
  <c r="DK97" i="19"/>
  <c r="DK128" i="19" l="1"/>
  <c r="DJ128" i="19"/>
  <c r="DI128" i="19"/>
  <c r="DH128" i="19"/>
  <c r="DG128" i="19"/>
  <c r="DF128" i="19"/>
  <c r="DE128" i="19"/>
  <c r="DD128" i="19"/>
  <c r="DC128" i="19"/>
  <c r="DB128" i="19"/>
  <c r="DA128" i="19"/>
  <c r="CZ128" i="19"/>
  <c r="CY128" i="19"/>
  <c r="CX128" i="19"/>
  <c r="CW128" i="19"/>
  <c r="CV128" i="19"/>
  <c r="CU128" i="19"/>
  <c r="CT128" i="19"/>
  <c r="CS128" i="19"/>
  <c r="CR128" i="19"/>
  <c r="CQ128" i="19"/>
  <c r="CP128" i="19"/>
  <c r="CO128" i="19"/>
  <c r="CN128" i="19"/>
  <c r="CM128" i="19"/>
  <c r="CL128" i="19"/>
  <c r="CK128" i="19"/>
  <c r="CJ128" i="19"/>
  <c r="CI128" i="19"/>
  <c r="CH128" i="19"/>
  <c r="CG128" i="19"/>
  <c r="CF128" i="19"/>
  <c r="CE128" i="19"/>
  <c r="CD128" i="19"/>
  <c r="CC128" i="19"/>
  <c r="CB128" i="19"/>
  <c r="CA128" i="19"/>
  <c r="BZ128" i="19"/>
  <c r="BY128" i="19"/>
  <c r="BX128" i="19"/>
  <c r="BW128" i="19"/>
  <c r="BV128" i="19"/>
  <c r="BU128" i="19"/>
  <c r="BT128" i="19"/>
  <c r="BS128" i="19"/>
  <c r="BR128" i="19"/>
  <c r="BQ128" i="19"/>
  <c r="BP128" i="19"/>
  <c r="BO128" i="19"/>
  <c r="BN128" i="19"/>
  <c r="BM128" i="19"/>
  <c r="BL128" i="19"/>
  <c r="BK128" i="19"/>
  <c r="BJ128" i="19"/>
  <c r="BI128" i="19"/>
  <c r="BH128" i="19"/>
  <c r="BG128" i="19"/>
  <c r="BF128" i="19"/>
  <c r="BE128" i="19"/>
  <c r="BD128" i="19"/>
  <c r="BB128" i="19"/>
  <c r="BA128" i="19"/>
  <c r="AZ128" i="19"/>
  <c r="BC128" i="19"/>
  <c r="AY128" i="19"/>
  <c r="AX128" i="19"/>
  <c r="AW128" i="19"/>
  <c r="AV128" i="19"/>
  <c r="AU128" i="19"/>
  <c r="AT128" i="19"/>
  <c r="AS128" i="19"/>
  <c r="AR128" i="19"/>
  <c r="AQ128" i="19"/>
  <c r="AP128" i="19"/>
  <c r="AO128" i="19"/>
  <c r="AN128" i="19"/>
  <c r="AM128" i="19"/>
  <c r="AL128" i="19"/>
  <c r="AK128" i="19"/>
  <c r="AJ128" i="19"/>
  <c r="AI128" i="19"/>
  <c r="AH128" i="19"/>
  <c r="AG128" i="19"/>
  <c r="AF128" i="19"/>
  <c r="AE128" i="19"/>
  <c r="AD128" i="19"/>
  <c r="AC128" i="19"/>
  <c r="AB128" i="19"/>
  <c r="AA128" i="19"/>
  <c r="Z128" i="19"/>
  <c r="Y128" i="19"/>
  <c r="X128" i="19"/>
  <c r="W128" i="19"/>
  <c r="V128" i="19"/>
  <c r="U128" i="19"/>
  <c r="T128" i="19"/>
  <c r="S128" i="19"/>
  <c r="R128" i="19"/>
  <c r="Q128" i="19"/>
  <c r="P128" i="19"/>
  <c r="O128" i="19"/>
  <c r="N128" i="19"/>
  <c r="L128" i="19"/>
  <c r="M128" i="19"/>
  <c r="J128" i="19"/>
  <c r="I128" i="19"/>
  <c r="H128" i="19"/>
  <c r="K128" i="19"/>
  <c r="J64" i="20" l="1"/>
  <c r="J50" i="20"/>
  <c r="K102" i="20"/>
  <c r="J35" i="20"/>
  <c r="J41" i="20"/>
  <c r="K90" i="20" l="1"/>
  <c r="K129" i="20"/>
  <c r="K99" i="20"/>
  <c r="K122" i="20"/>
  <c r="K95" i="20"/>
  <c r="K101" i="20"/>
  <c r="K114" i="20"/>
  <c r="K93" i="20"/>
  <c r="M4" i="17"/>
  <c r="K64" i="20" l="1"/>
  <c r="L64" i="20"/>
  <c r="K35" i="20"/>
  <c r="L35" i="20"/>
  <c r="K41" i="20"/>
  <c r="L41" i="20"/>
  <c r="L129" i="20" l="1"/>
  <c r="L127" i="20"/>
  <c r="L122" i="20"/>
  <c r="L114" i="20"/>
  <c r="L118" i="20"/>
  <c r="L125" i="20"/>
  <c r="L102" i="20"/>
  <c r="L91" i="20"/>
  <c r="L93" i="20"/>
  <c r="L92" i="20"/>
  <c r="L95" i="20"/>
  <c r="L101" i="20"/>
  <c r="L86" i="20"/>
  <c r="L99" i="20"/>
  <c r="N4" i="17"/>
  <c r="L90" i="20"/>
  <c r="M102" i="20"/>
  <c r="M95" i="20"/>
  <c r="M93" i="20"/>
  <c r="M91" i="20"/>
  <c r="M92" i="20"/>
  <c r="M101" i="20"/>
  <c r="M86" i="20"/>
  <c r="M99" i="20"/>
  <c r="M90" i="20"/>
  <c r="O4" i="17"/>
  <c r="M125" i="20"/>
  <c r="M118" i="20"/>
  <c r="M114" i="20"/>
  <c r="M122" i="20"/>
  <c r="M127" i="20"/>
  <c r="M129" i="20"/>
  <c r="M87" i="20" l="1"/>
  <c r="L87" i="20"/>
  <c r="N33" i="17" l="1"/>
  <c r="O33" i="17"/>
  <c r="M64" i="20" l="1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N102" i="20" l="1"/>
  <c r="N93" i="20"/>
  <c r="N91" i="20"/>
  <c r="N92" i="20"/>
  <c r="N95" i="20"/>
  <c r="N101" i="20"/>
  <c r="N86" i="20"/>
  <c r="N99" i="20"/>
  <c r="N90" i="20"/>
  <c r="N125" i="20"/>
  <c r="N118" i="20"/>
  <c r="N114" i="20"/>
  <c r="N122" i="20"/>
  <c r="N127" i="20"/>
  <c r="N129" i="20"/>
  <c r="P4" i="17"/>
  <c r="AU4" i="17"/>
  <c r="AT4" i="17"/>
  <c r="AS4" i="17"/>
  <c r="AR4" i="17"/>
  <c r="AQ4" i="17"/>
  <c r="AP4" i="17"/>
  <c r="AO4" i="17"/>
  <c r="AN4" i="17"/>
  <c r="AM4" i="17"/>
  <c r="AL4" i="17"/>
  <c r="AI102" i="20"/>
  <c r="AI95" i="20"/>
  <c r="AI91" i="20"/>
  <c r="AI92" i="20"/>
  <c r="AI101" i="20"/>
  <c r="AI99" i="20"/>
  <c r="AI90" i="20"/>
  <c r="AK4" i="17"/>
  <c r="AI125" i="20"/>
  <c r="AI114" i="20"/>
  <c r="AI122" i="20"/>
  <c r="AI129" i="20"/>
  <c r="AH102" i="20"/>
  <c r="AH95" i="20"/>
  <c r="AH91" i="20"/>
  <c r="AH92" i="20"/>
  <c r="AH101" i="20"/>
  <c r="AH99" i="20"/>
  <c r="AH90" i="20"/>
  <c r="AJ4" i="17"/>
  <c r="AH125" i="20"/>
  <c r="AH114" i="20"/>
  <c r="AH122" i="20"/>
  <c r="AH129" i="20"/>
  <c r="AG102" i="20"/>
  <c r="AG95" i="20"/>
  <c r="AG93" i="20"/>
  <c r="AG91" i="20"/>
  <c r="AG92" i="20"/>
  <c r="AG101" i="20"/>
  <c r="AG99" i="20"/>
  <c r="AG90" i="20"/>
  <c r="AI4" i="17"/>
  <c r="AG125" i="20"/>
  <c r="AG118" i="20"/>
  <c r="AG114" i="20"/>
  <c r="AG122" i="20"/>
  <c r="AG129" i="20"/>
  <c r="AF102" i="20"/>
  <c r="AF95" i="20"/>
  <c r="AF93" i="20"/>
  <c r="AF91" i="20"/>
  <c r="AF92" i="20"/>
  <c r="AF101" i="20"/>
  <c r="AF99" i="20"/>
  <c r="AF90" i="20"/>
  <c r="AH4" i="17"/>
  <c r="AF125" i="20"/>
  <c r="AF118" i="20"/>
  <c r="AF114" i="20"/>
  <c r="AF122" i="20"/>
  <c r="AF129" i="20"/>
  <c r="AE102" i="20"/>
  <c r="AE95" i="20"/>
  <c r="AE93" i="20"/>
  <c r="AE91" i="20"/>
  <c r="AE92" i="20"/>
  <c r="AE101" i="20"/>
  <c r="AE99" i="20"/>
  <c r="AE90" i="20"/>
  <c r="AG4" i="17"/>
  <c r="AE125" i="20"/>
  <c r="AE118" i="20"/>
  <c r="AE114" i="20"/>
  <c r="AE122" i="20"/>
  <c r="AE129" i="20"/>
  <c r="AD102" i="20"/>
  <c r="AD95" i="20"/>
  <c r="AD93" i="20"/>
  <c r="AD91" i="20"/>
  <c r="AD92" i="20"/>
  <c r="AD101" i="20"/>
  <c r="AD99" i="20"/>
  <c r="AD90" i="20"/>
  <c r="AF4" i="17"/>
  <c r="AD125" i="20"/>
  <c r="AD118" i="20"/>
  <c r="AD114" i="20"/>
  <c r="AD122" i="20"/>
  <c r="AD129" i="20"/>
  <c r="AC102" i="20"/>
  <c r="AC95" i="20"/>
  <c r="AC91" i="20"/>
  <c r="AC92" i="20"/>
  <c r="AC101" i="20"/>
  <c r="AC99" i="20"/>
  <c r="AC90" i="20"/>
  <c r="AE4" i="17"/>
  <c r="AC125" i="20"/>
  <c r="AC114" i="20"/>
  <c r="AC122" i="20"/>
  <c r="AC129" i="20"/>
  <c r="AB102" i="20"/>
  <c r="AB95" i="20"/>
  <c r="AB91" i="20"/>
  <c r="AB92" i="20"/>
  <c r="AB101" i="20"/>
  <c r="AB99" i="20"/>
  <c r="AB90" i="20"/>
  <c r="AD4" i="17"/>
  <c r="AB125" i="20"/>
  <c r="AB114" i="20"/>
  <c r="AB122" i="20"/>
  <c r="AB129" i="20"/>
  <c r="AA102" i="20"/>
  <c r="AA95" i="20"/>
  <c r="AA93" i="20"/>
  <c r="AA91" i="20"/>
  <c r="AA92" i="20"/>
  <c r="AA101" i="20"/>
  <c r="AA86" i="20"/>
  <c r="AA99" i="20"/>
  <c r="AA90" i="20"/>
  <c r="AC4" i="17"/>
  <c r="AA125" i="20"/>
  <c r="AA118" i="20"/>
  <c r="AA114" i="20"/>
  <c r="AA122" i="20"/>
  <c r="AA127" i="20"/>
  <c r="AA129" i="20"/>
  <c r="Z102" i="20"/>
  <c r="Z95" i="20"/>
  <c r="Z93" i="20"/>
  <c r="Z91" i="20"/>
  <c r="Z92" i="20"/>
  <c r="Z101" i="20"/>
  <c r="Z86" i="20"/>
  <c r="Z99" i="20"/>
  <c r="Z90" i="20"/>
  <c r="AB4" i="17"/>
  <c r="Z125" i="20"/>
  <c r="Z118" i="20"/>
  <c r="Z114" i="20"/>
  <c r="Z122" i="20"/>
  <c r="Z127" i="20"/>
  <c r="Z129" i="20"/>
  <c r="Y102" i="20"/>
  <c r="Y95" i="20"/>
  <c r="Y93" i="20"/>
  <c r="Y91" i="20"/>
  <c r="Y92" i="20"/>
  <c r="Y101" i="20"/>
  <c r="Y86" i="20"/>
  <c r="Y99" i="20"/>
  <c r="Y90" i="20"/>
  <c r="AA4" i="17"/>
  <c r="Y125" i="20"/>
  <c r="Y118" i="20"/>
  <c r="Y114" i="20"/>
  <c r="Y122" i="20"/>
  <c r="Y127" i="20"/>
  <c r="Y129" i="20"/>
  <c r="X102" i="20"/>
  <c r="X95" i="20"/>
  <c r="X93" i="20"/>
  <c r="X91" i="20"/>
  <c r="X92" i="20"/>
  <c r="X101" i="20"/>
  <c r="X86" i="20"/>
  <c r="X99" i="20"/>
  <c r="X90" i="20"/>
  <c r="Z4" i="17"/>
  <c r="X125" i="20"/>
  <c r="X118" i="20"/>
  <c r="X114" i="20"/>
  <c r="X122" i="20"/>
  <c r="X127" i="20"/>
  <c r="X129" i="20"/>
  <c r="W102" i="20"/>
  <c r="W95" i="20"/>
  <c r="W93" i="20"/>
  <c r="W91" i="20"/>
  <c r="W92" i="20"/>
  <c r="W101" i="20"/>
  <c r="W86" i="20"/>
  <c r="W99" i="20"/>
  <c r="W90" i="20"/>
  <c r="Y4" i="17"/>
  <c r="W125" i="20"/>
  <c r="W118" i="20"/>
  <c r="W114" i="20"/>
  <c r="W122" i="20"/>
  <c r="W127" i="20"/>
  <c r="W129" i="20"/>
  <c r="V102" i="20"/>
  <c r="V95" i="20"/>
  <c r="V93" i="20"/>
  <c r="V91" i="20"/>
  <c r="V92" i="20"/>
  <c r="V101" i="20"/>
  <c r="V86" i="20"/>
  <c r="V99" i="20"/>
  <c r="V90" i="20"/>
  <c r="X4" i="17"/>
  <c r="V125" i="20"/>
  <c r="V118" i="20"/>
  <c r="V114" i="20"/>
  <c r="V122" i="20"/>
  <c r="V127" i="20"/>
  <c r="V129" i="20"/>
  <c r="U102" i="20"/>
  <c r="U95" i="20"/>
  <c r="U93" i="20"/>
  <c r="U91" i="20"/>
  <c r="U92" i="20"/>
  <c r="U101" i="20"/>
  <c r="U86" i="20"/>
  <c r="U99" i="20"/>
  <c r="U90" i="20"/>
  <c r="W4" i="17"/>
  <c r="U125" i="20"/>
  <c r="U118" i="20"/>
  <c r="U114" i="20"/>
  <c r="U122" i="20"/>
  <c r="U127" i="20"/>
  <c r="U129" i="20"/>
  <c r="T102" i="20"/>
  <c r="T95" i="20"/>
  <c r="T93" i="20"/>
  <c r="T91" i="20"/>
  <c r="T92" i="20"/>
  <c r="T101" i="20"/>
  <c r="T86" i="20"/>
  <c r="T99" i="20"/>
  <c r="T90" i="20"/>
  <c r="V4" i="17"/>
  <c r="T125" i="20"/>
  <c r="T118" i="20"/>
  <c r="T114" i="20"/>
  <c r="T122" i="20"/>
  <c r="T127" i="20"/>
  <c r="T129" i="20"/>
  <c r="S102" i="20"/>
  <c r="S95" i="20"/>
  <c r="S93" i="20"/>
  <c r="S91" i="20"/>
  <c r="S92" i="20"/>
  <c r="S101" i="20"/>
  <c r="S86" i="20"/>
  <c r="S99" i="20"/>
  <c r="S90" i="20"/>
  <c r="U4" i="17"/>
  <c r="S125" i="20"/>
  <c r="S118" i="20"/>
  <c r="S114" i="20"/>
  <c r="S122" i="20"/>
  <c r="S127" i="20"/>
  <c r="S129" i="20"/>
  <c r="R102" i="20"/>
  <c r="R95" i="20"/>
  <c r="R93" i="20"/>
  <c r="R91" i="20"/>
  <c r="R92" i="20"/>
  <c r="R101" i="20"/>
  <c r="R86" i="20"/>
  <c r="R99" i="20"/>
  <c r="R90" i="20"/>
  <c r="T4" i="17"/>
  <c r="R125" i="20"/>
  <c r="R118" i="20"/>
  <c r="R114" i="20"/>
  <c r="R122" i="20"/>
  <c r="R127" i="20"/>
  <c r="R129" i="20"/>
  <c r="Q102" i="20"/>
  <c r="Q95" i="20"/>
  <c r="Q93" i="20"/>
  <c r="Q91" i="20"/>
  <c r="Q92" i="20"/>
  <c r="Q101" i="20"/>
  <c r="Q86" i="20"/>
  <c r="Q99" i="20"/>
  <c r="Q90" i="20"/>
  <c r="S4" i="17"/>
  <c r="Q125" i="20"/>
  <c r="Q118" i="20"/>
  <c r="Q114" i="20"/>
  <c r="Q122" i="20"/>
  <c r="Q127" i="20"/>
  <c r="Q129" i="20"/>
  <c r="P102" i="20"/>
  <c r="P95" i="20"/>
  <c r="P93" i="20"/>
  <c r="P91" i="20"/>
  <c r="P92" i="20"/>
  <c r="P101" i="20"/>
  <c r="P86" i="20"/>
  <c r="P99" i="20"/>
  <c r="P90" i="20"/>
  <c r="R4" i="17"/>
  <c r="P125" i="20"/>
  <c r="P118" i="20"/>
  <c r="P114" i="20"/>
  <c r="P122" i="20"/>
  <c r="P127" i="20"/>
  <c r="P129" i="20"/>
  <c r="O102" i="20"/>
  <c r="O95" i="20"/>
  <c r="O93" i="20"/>
  <c r="O91" i="20"/>
  <c r="O92" i="20"/>
  <c r="O101" i="20"/>
  <c r="O86" i="20"/>
  <c r="O99" i="20"/>
  <c r="O90" i="20"/>
  <c r="Q4" i="17"/>
  <c r="O125" i="20"/>
  <c r="O118" i="20"/>
  <c r="O114" i="20"/>
  <c r="O122" i="20"/>
  <c r="O127" i="20"/>
  <c r="O129" i="20"/>
  <c r="D101" i="20" l="1"/>
  <c r="D99" i="20"/>
  <c r="D95" i="20"/>
  <c r="D90" i="20"/>
  <c r="D102" i="20"/>
  <c r="H114" i="20"/>
  <c r="H90" i="20"/>
  <c r="H95" i="20"/>
  <c r="H102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N87" i="20"/>
  <c r="E102" i="20" l="1"/>
  <c r="E95" i="20"/>
  <c r="E90" i="20"/>
  <c r="P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I99" i="20" l="1"/>
  <c r="I129" i="20"/>
  <c r="H129" i="20" s="1"/>
  <c r="G128" i="19"/>
  <c r="H474" i="9"/>
  <c r="H484" i="9"/>
  <c r="H441" i="9"/>
  <c r="H504" i="9"/>
  <c r="G97" i="19" l="1"/>
  <c r="H99" i="20"/>
  <c r="B33" i="58"/>
  <c r="B561" i="58" s="1"/>
  <c r="C561" i="58"/>
  <c r="E99" i="20" l="1"/>
  <c r="AZ352" i="9" l="1"/>
  <c r="AN352" i="9"/>
  <c r="AB352" i="9"/>
  <c r="O352" i="9"/>
  <c r="P352" i="9" l="1"/>
  <c r="BL352" i="9"/>
  <c r="BX352" i="9"/>
  <c r="CJ352" i="9"/>
  <c r="CV352" i="9"/>
  <c r="DH352" i="9"/>
  <c r="DT352" i="9"/>
  <c r="EF352" i="9"/>
  <c r="ER352" i="9"/>
  <c r="FD352" i="9"/>
  <c r="FP352" i="9"/>
  <c r="GB352" i="9"/>
  <c r="GN352" i="9"/>
  <c r="GZ352" i="9"/>
  <c r="HL352" i="9"/>
  <c r="HX352" i="9"/>
  <c r="IJ352" i="9"/>
  <c r="IV352" i="9"/>
  <c r="JH352" i="9"/>
  <c r="JT352" i="9"/>
  <c r="KF352" i="9"/>
  <c r="KR352" i="9"/>
  <c r="LD352" i="9"/>
  <c r="LP352" i="9"/>
  <c r="CV353" i="9"/>
  <c r="DH353" i="9"/>
  <c r="DT353" i="9"/>
  <c r="EF353" i="9"/>
  <c r="ER353" i="9"/>
  <c r="FD353" i="9"/>
  <c r="FP353" i="9"/>
  <c r="GB353" i="9"/>
  <c r="GN353" i="9"/>
  <c r="GZ353" i="9"/>
  <c r="HL353" i="9"/>
  <c r="HX353" i="9"/>
  <c r="IJ353" i="9"/>
  <c r="IV353" i="9"/>
  <c r="JH353" i="9"/>
  <c r="JT353" i="9"/>
  <c r="KF353" i="9"/>
  <c r="KR353" i="9"/>
  <c r="LD353" i="9"/>
  <c r="LP353" i="9"/>
  <c r="CJ353" i="9"/>
  <c r="BX353" i="9"/>
  <c r="BL353" i="9"/>
  <c r="AZ353" i="9"/>
  <c r="AN353" i="9"/>
  <c r="AB353" i="9"/>
  <c r="AC266" i="9" l="1"/>
  <c r="AB266" i="9"/>
  <c r="AA266" i="9"/>
  <c r="JF23" i="43" l="1"/>
  <c r="JD253" i="9" s="1"/>
  <c r="IN23" i="43"/>
  <c r="IL253" i="9" s="1"/>
  <c r="HB23" i="43"/>
  <c r="GZ253" i="9" s="1"/>
  <c r="GJ23" i="43"/>
  <c r="GH253" i="9" s="1"/>
  <c r="FN23" i="43"/>
  <c r="FL253" i="9" s="1"/>
  <c r="EV23" i="43"/>
  <c r="ET253" i="9" s="1"/>
  <c r="DJ23" i="43"/>
  <c r="DH253" i="9" s="1"/>
  <c r="CR23" i="43"/>
  <c r="CP253" i="9" s="1"/>
  <c r="BV23" i="43"/>
  <c r="BT253" i="9" s="1"/>
  <c r="BD23" i="43"/>
  <c r="BB253" i="9" s="1"/>
  <c r="AJ23" i="43"/>
  <c r="AH253" i="9" s="1"/>
  <c r="KP23" i="43"/>
  <c r="KN253" i="9" s="1"/>
  <c r="GX23" i="43"/>
  <c r="GV253" i="9" s="1"/>
  <c r="EB23" i="43"/>
  <c r="DZ253" i="9" s="1"/>
  <c r="JD23" i="43"/>
  <c r="JB253" i="9" s="1"/>
  <c r="GD23" i="43"/>
  <c r="GB253" i="9" s="1"/>
  <c r="FL23" i="43"/>
  <c r="FJ253" i="9" s="1"/>
  <c r="EP23" i="43"/>
  <c r="EN253" i="9" s="1"/>
  <c r="DX23" i="43"/>
  <c r="DV253" i="9" s="1"/>
  <c r="CL23" i="43"/>
  <c r="CJ253" i="9" s="1"/>
  <c r="BT23" i="43"/>
  <c r="BR253" i="9" s="1"/>
  <c r="AX23" i="43"/>
  <c r="AV253" i="9" s="1"/>
  <c r="HT23" i="43"/>
  <c r="HR253" i="9" s="1"/>
  <c r="JV23" i="43"/>
  <c r="JT253" i="9" s="1"/>
  <c r="LF23" i="43"/>
  <c r="LD253" i="9" s="1"/>
  <c r="GV23" i="43"/>
  <c r="GT253" i="9" s="1"/>
  <c r="CH23" i="43"/>
  <c r="CF253" i="9" s="1"/>
  <c r="KJ23" i="43"/>
  <c r="KH253" i="9" s="1"/>
  <c r="FF23" i="43"/>
  <c r="FD253" i="9" s="1"/>
  <c r="CZ23" i="43"/>
  <c r="CX253" i="9" s="1"/>
  <c r="BN23" i="43"/>
  <c r="BL253" i="9" s="1"/>
  <c r="AV23" i="43"/>
  <c r="AT253" i="9" s="1"/>
  <c r="KT23" i="43"/>
  <c r="KR253" i="9" s="1"/>
  <c r="JX23" i="43"/>
  <c r="JV253" i="9" s="1"/>
  <c r="GF23" i="43"/>
  <c r="GD253" i="9" s="1"/>
  <c r="CN23" i="43"/>
  <c r="CL253" i="9" s="1"/>
  <c r="KN23" i="43"/>
  <c r="KL253" i="9" s="1"/>
  <c r="FH23" i="43"/>
  <c r="FF253" i="9" s="1"/>
  <c r="DD23" i="43"/>
  <c r="DB253" i="9" s="1"/>
  <c r="BP23" i="43"/>
  <c r="BN253" i="9" s="1"/>
  <c r="IF23" i="43"/>
  <c r="ID253" i="9" s="1"/>
  <c r="EN23" i="43"/>
  <c r="EL253" i="9" s="1"/>
  <c r="LT23" i="43"/>
  <c r="LR253" i="9" s="1"/>
  <c r="KH23" i="43"/>
  <c r="KF253" i="9" s="1"/>
  <c r="JP23" i="43"/>
  <c r="JN253" i="9" s="1"/>
  <c r="IT23" i="43"/>
  <c r="IR253" i="9" s="1"/>
  <c r="IB23" i="43"/>
  <c r="HZ253" i="9" s="1"/>
  <c r="GP23" i="43"/>
  <c r="GN253" i="9" s="1"/>
  <c r="FX23" i="43"/>
  <c r="FV253" i="9" s="1"/>
  <c r="FB23" i="43"/>
  <c r="EZ253" i="9" s="1"/>
  <c r="EJ23" i="43"/>
  <c r="EH253" i="9" s="1"/>
  <c r="CX23" i="43"/>
  <c r="CV253" i="9" s="1"/>
  <c r="CF23" i="43"/>
  <c r="CD253" i="9" s="1"/>
  <c r="BJ23" i="43"/>
  <c r="BH253" i="9" s="1"/>
  <c r="AR23" i="43"/>
  <c r="AP253" i="9" s="1"/>
  <c r="LL23" i="43"/>
  <c r="LJ253" i="9" s="1"/>
  <c r="IL23" i="43"/>
  <c r="IJ253" i="9" s="1"/>
  <c r="ET23" i="43"/>
  <c r="ER253" i="9" s="1"/>
  <c r="DF23" i="43"/>
  <c r="DD253" i="9" s="1"/>
  <c r="LH23" i="43"/>
  <c r="LF253" i="9" s="1"/>
  <c r="HP23" i="43"/>
  <c r="HN253" i="9" s="1"/>
  <c r="IZ23" i="43"/>
  <c r="IX253" i="9" s="1"/>
  <c r="FZ23" i="43"/>
  <c r="FX253" i="9" s="1"/>
  <c r="DV23" i="43"/>
  <c r="DT253" i="9" s="1"/>
  <c r="DR23" i="43"/>
  <c r="DP253" i="9" s="1"/>
  <c r="LR23" i="43"/>
  <c r="LP253" i="9" s="1"/>
  <c r="KZ23" i="43"/>
  <c r="KX253" i="9" s="1"/>
  <c r="KD23" i="43"/>
  <c r="KB253" i="9" s="1"/>
  <c r="JL23" i="43"/>
  <c r="JJ253" i="9" s="1"/>
  <c r="HZ23" i="43"/>
  <c r="HX253" i="9" s="1"/>
  <c r="HH23" i="43"/>
  <c r="HF253" i="9" s="1"/>
  <c r="GL23" i="43"/>
  <c r="GJ253" i="9" s="1"/>
  <c r="FT23" i="43"/>
  <c r="FR253" i="9" s="1"/>
  <c r="EH23" i="43"/>
  <c r="EF253" i="9" s="1"/>
  <c r="DP23" i="43"/>
  <c r="DN253" i="9" s="1"/>
  <c r="CT23" i="43"/>
  <c r="CR253" i="9" s="1"/>
  <c r="CB23" i="43"/>
  <c r="BZ253" i="9" s="1"/>
  <c r="AP23" i="43"/>
  <c r="AN253" i="9" s="1"/>
  <c r="KB23" i="43"/>
  <c r="JZ253" i="9" s="1"/>
  <c r="BB23" i="43"/>
  <c r="AZ253" i="9" s="1"/>
  <c r="IH23" i="43"/>
  <c r="IF253" i="9" s="1"/>
  <c r="JR23" i="43"/>
  <c r="JP253" i="9" s="1"/>
  <c r="HN23" i="43"/>
  <c r="HL253" i="9" s="1"/>
  <c r="LB23" i="43"/>
  <c r="KZ253" i="9" s="1"/>
  <c r="IX23" i="43"/>
  <c r="IV253" i="9" s="1"/>
  <c r="HJ23" i="43"/>
  <c r="HH253" i="9" s="1"/>
  <c r="GR23" i="43"/>
  <c r="GP253" i="9" s="1"/>
  <c r="LN23" i="43"/>
  <c r="LL253" i="9" s="1"/>
  <c r="KV23" i="43"/>
  <c r="KT253" i="9" s="1"/>
  <c r="JJ23" i="43"/>
  <c r="JH253" i="9" s="1"/>
  <c r="IR23" i="43"/>
  <c r="IP253" i="9" s="1"/>
  <c r="HV23" i="43"/>
  <c r="HT253" i="9" s="1"/>
  <c r="HD23" i="43"/>
  <c r="HB253" i="9" s="1"/>
  <c r="FR23" i="43"/>
  <c r="FP253" i="9" s="1"/>
  <c r="EZ23" i="43"/>
  <c r="EX253" i="9" s="1"/>
  <c r="ED23" i="43"/>
  <c r="EB253" i="9" s="1"/>
  <c r="DL23" i="43"/>
  <c r="DJ253" i="9" s="1"/>
  <c r="BZ23" i="43"/>
  <c r="BX253" i="9" s="1"/>
  <c r="BH23" i="43"/>
  <c r="BF253" i="9" s="1"/>
  <c r="AL23" i="43"/>
  <c r="AJ253" i="9" s="1"/>
  <c r="AB356" i="9"/>
  <c r="AC356" i="9"/>
  <c r="LR355" i="9"/>
  <c r="LR274" i="9"/>
  <c r="LT275" i="9" s="1"/>
  <c r="LP355" i="9"/>
  <c r="LP274" i="9"/>
  <c r="LR275" i="9" s="1"/>
  <c r="LL355" i="9"/>
  <c r="LL274" i="9"/>
  <c r="LN275" i="9" s="1"/>
  <c r="LJ355" i="9"/>
  <c r="LJ274" i="9"/>
  <c r="LL275" i="9" s="1"/>
  <c r="LF355" i="9"/>
  <c r="LF274" i="9"/>
  <c r="LH275" i="9" s="1"/>
  <c r="LD355" i="9"/>
  <c r="LD274" i="9"/>
  <c r="LF275" i="9" s="1"/>
  <c r="KZ355" i="9"/>
  <c r="KZ274" i="9"/>
  <c r="LB275" i="9" s="1"/>
  <c r="KX355" i="9"/>
  <c r="KX274" i="9"/>
  <c r="KZ275" i="9" s="1"/>
  <c r="KT355" i="9"/>
  <c r="KT274" i="9"/>
  <c r="KV275" i="9" s="1"/>
  <c r="KR355" i="9"/>
  <c r="KR274" i="9"/>
  <c r="KT275" i="9" s="1"/>
  <c r="KN355" i="9"/>
  <c r="KN274" i="9"/>
  <c r="KP275" i="9" s="1"/>
  <c r="KL355" i="9"/>
  <c r="KL274" i="9"/>
  <c r="KN275" i="9" s="1"/>
  <c r="KH355" i="9"/>
  <c r="KH274" i="9"/>
  <c r="KJ275" i="9" s="1"/>
  <c r="KF355" i="9"/>
  <c r="KF274" i="9"/>
  <c r="KH275" i="9" s="1"/>
  <c r="KB355" i="9"/>
  <c r="KB274" i="9"/>
  <c r="KD275" i="9" s="1"/>
  <c r="JZ355" i="9"/>
  <c r="JZ274" i="9"/>
  <c r="KB275" i="9" s="1"/>
  <c r="JV355" i="9"/>
  <c r="JV274" i="9"/>
  <c r="JX275" i="9" s="1"/>
  <c r="JT355" i="9"/>
  <c r="JT274" i="9"/>
  <c r="JV275" i="9" s="1"/>
  <c r="JP355" i="9"/>
  <c r="JP274" i="9"/>
  <c r="JR275" i="9" s="1"/>
  <c r="JN355" i="9"/>
  <c r="JN274" i="9"/>
  <c r="JP275" i="9" s="1"/>
  <c r="JJ355" i="9"/>
  <c r="JJ274" i="9"/>
  <c r="JL275" i="9" s="1"/>
  <c r="JH355" i="9"/>
  <c r="JH274" i="9"/>
  <c r="JJ275" i="9" s="1"/>
  <c r="JD355" i="9"/>
  <c r="JD274" i="9"/>
  <c r="JF275" i="9" s="1"/>
  <c r="JB355" i="9"/>
  <c r="JB274" i="9"/>
  <c r="JD275" i="9" s="1"/>
  <c r="IX355" i="9"/>
  <c r="IX274" i="9"/>
  <c r="IZ275" i="9" s="1"/>
  <c r="IV355" i="9"/>
  <c r="IV274" i="9"/>
  <c r="IX275" i="9" s="1"/>
  <c r="IR355" i="9"/>
  <c r="IR274" i="9"/>
  <c r="IT275" i="9" s="1"/>
  <c r="IP355" i="9"/>
  <c r="IP274" i="9"/>
  <c r="IR275" i="9" s="1"/>
  <c r="IL355" i="9"/>
  <c r="IL274" i="9"/>
  <c r="IN275" i="9" s="1"/>
  <c r="IJ355" i="9"/>
  <c r="IJ274" i="9"/>
  <c r="IL275" i="9" s="1"/>
  <c r="IF355" i="9"/>
  <c r="IF274" i="9"/>
  <c r="IH275" i="9" s="1"/>
  <c r="ID355" i="9"/>
  <c r="ID274" i="9"/>
  <c r="IF275" i="9" s="1"/>
  <c r="HZ355" i="9"/>
  <c r="HZ274" i="9"/>
  <c r="IB275" i="9" s="1"/>
  <c r="HX355" i="9"/>
  <c r="HX274" i="9"/>
  <c r="HZ275" i="9" s="1"/>
  <c r="HT355" i="9"/>
  <c r="HT274" i="9"/>
  <c r="HV275" i="9" s="1"/>
  <c r="HR355" i="9"/>
  <c r="HR274" i="9"/>
  <c r="HT275" i="9" s="1"/>
  <c r="HN355" i="9"/>
  <c r="HN274" i="9"/>
  <c r="HP275" i="9" s="1"/>
  <c r="HL355" i="9"/>
  <c r="HL274" i="9"/>
  <c r="HN275" i="9" s="1"/>
  <c r="HH355" i="9"/>
  <c r="HH274" i="9"/>
  <c r="HJ275" i="9" s="1"/>
  <c r="HF355" i="9"/>
  <c r="HF274" i="9"/>
  <c r="HH275" i="9" s="1"/>
  <c r="HB355" i="9"/>
  <c r="HB274" i="9"/>
  <c r="HD275" i="9" s="1"/>
  <c r="GZ355" i="9"/>
  <c r="GZ274" i="9"/>
  <c r="HB275" i="9" s="1"/>
  <c r="GV355" i="9"/>
  <c r="GV274" i="9"/>
  <c r="GX275" i="9" s="1"/>
  <c r="GT355" i="9"/>
  <c r="GT274" i="9"/>
  <c r="GV275" i="9" s="1"/>
  <c r="GP355" i="9"/>
  <c r="GP274" i="9"/>
  <c r="GR275" i="9" s="1"/>
  <c r="GN355" i="9"/>
  <c r="GN274" i="9"/>
  <c r="GP275" i="9" s="1"/>
  <c r="GJ355" i="9"/>
  <c r="GJ274" i="9"/>
  <c r="GL275" i="9" s="1"/>
  <c r="GH355" i="9"/>
  <c r="GH274" i="9"/>
  <c r="GJ275" i="9" s="1"/>
  <c r="GD355" i="9"/>
  <c r="GD274" i="9"/>
  <c r="GF275" i="9" s="1"/>
  <c r="GB355" i="9"/>
  <c r="GB274" i="9"/>
  <c r="GD275" i="9" s="1"/>
  <c r="FX355" i="9"/>
  <c r="FX274" i="9"/>
  <c r="FZ275" i="9" s="1"/>
  <c r="FV355" i="9"/>
  <c r="FV274" i="9"/>
  <c r="FX275" i="9" s="1"/>
  <c r="FR355" i="9"/>
  <c r="FR274" i="9"/>
  <c r="FT275" i="9" s="1"/>
  <c r="FP355" i="9"/>
  <c r="FP274" i="9"/>
  <c r="FR275" i="9" s="1"/>
  <c r="FL355" i="9"/>
  <c r="FL274" i="9"/>
  <c r="FN275" i="9" s="1"/>
  <c r="FJ355" i="9"/>
  <c r="FJ274" i="9"/>
  <c r="FL275" i="9" s="1"/>
  <c r="FF355" i="9"/>
  <c r="FF274" i="9"/>
  <c r="FH275" i="9" s="1"/>
  <c r="FD355" i="9"/>
  <c r="FD274" i="9"/>
  <c r="FF275" i="9" s="1"/>
  <c r="EZ355" i="9"/>
  <c r="EZ274" i="9"/>
  <c r="FB275" i="9" s="1"/>
  <c r="EX355" i="9"/>
  <c r="EX274" i="9"/>
  <c r="EZ275" i="9" s="1"/>
  <c r="ET355" i="9"/>
  <c r="ET274" i="9"/>
  <c r="EV275" i="9" s="1"/>
  <c r="ER355" i="9"/>
  <c r="ER274" i="9"/>
  <c r="ET275" i="9" s="1"/>
  <c r="EN355" i="9"/>
  <c r="EN274" i="9"/>
  <c r="EP275" i="9" s="1"/>
  <c r="EL355" i="9"/>
  <c r="EL274" i="9"/>
  <c r="EN275" i="9" s="1"/>
  <c r="EH355" i="9"/>
  <c r="EH274" i="9"/>
  <c r="EJ275" i="9" s="1"/>
  <c r="EF355" i="9"/>
  <c r="EF274" i="9"/>
  <c r="EH275" i="9" s="1"/>
  <c r="EB355" i="9"/>
  <c r="EB274" i="9"/>
  <c r="ED275" i="9" s="1"/>
  <c r="DZ355" i="9"/>
  <c r="DZ274" i="9"/>
  <c r="EB275" i="9" s="1"/>
  <c r="DV355" i="9"/>
  <c r="DV274" i="9"/>
  <c r="DX275" i="9" s="1"/>
  <c r="DT355" i="9"/>
  <c r="DT274" i="9"/>
  <c r="DV275" i="9" s="1"/>
  <c r="DP355" i="9"/>
  <c r="DP274" i="9"/>
  <c r="DR275" i="9" s="1"/>
  <c r="DN355" i="9"/>
  <c r="DN274" i="9"/>
  <c r="DP275" i="9" s="1"/>
  <c r="DJ355" i="9"/>
  <c r="DJ274" i="9"/>
  <c r="DL275" i="9" s="1"/>
  <c r="DH355" i="9"/>
  <c r="DH274" i="9"/>
  <c r="DJ275" i="9" s="1"/>
  <c r="DD355" i="9"/>
  <c r="DD274" i="9"/>
  <c r="DF275" i="9" s="1"/>
  <c r="DB355" i="9"/>
  <c r="DB274" i="9"/>
  <c r="DD275" i="9" s="1"/>
  <c r="CX355" i="9"/>
  <c r="CX274" i="9"/>
  <c r="CZ275" i="9" s="1"/>
  <c r="CV355" i="9"/>
  <c r="CV274" i="9"/>
  <c r="CX275" i="9" s="1"/>
  <c r="CR355" i="9"/>
  <c r="CR274" i="9"/>
  <c r="CT275" i="9" s="1"/>
  <c r="CP355" i="9"/>
  <c r="CP274" i="9"/>
  <c r="CR275" i="9" s="1"/>
  <c r="CL355" i="9"/>
  <c r="CL274" i="9"/>
  <c r="CN275" i="9" s="1"/>
  <c r="CJ355" i="9"/>
  <c r="CJ274" i="9"/>
  <c r="CL275" i="9" s="1"/>
  <c r="CF355" i="9"/>
  <c r="CF274" i="9"/>
  <c r="CH275" i="9" s="1"/>
  <c r="CD355" i="9"/>
  <c r="CD274" i="9"/>
  <c r="CF275" i="9" s="1"/>
  <c r="BZ355" i="9"/>
  <c r="BZ274" i="9"/>
  <c r="CB275" i="9" s="1"/>
  <c r="BX355" i="9"/>
  <c r="BX274" i="9"/>
  <c r="BZ275" i="9" s="1"/>
  <c r="BT355" i="9"/>
  <c r="BT274" i="9"/>
  <c r="BV275" i="9" s="1"/>
  <c r="BR355" i="9"/>
  <c r="BR274" i="9"/>
  <c r="BT275" i="9" s="1"/>
  <c r="BN355" i="9"/>
  <c r="BN274" i="9"/>
  <c r="BP275" i="9" s="1"/>
  <c r="BL355" i="9"/>
  <c r="BL274" i="9"/>
  <c r="BN275" i="9" s="1"/>
  <c r="BH355" i="9"/>
  <c r="BH274" i="9"/>
  <c r="BJ275" i="9" s="1"/>
  <c r="BF355" i="9"/>
  <c r="BF274" i="9"/>
  <c r="BH275" i="9" s="1"/>
  <c r="BB355" i="9"/>
  <c r="BB274" i="9"/>
  <c r="BD275" i="9" s="1"/>
  <c r="AZ355" i="9"/>
  <c r="AZ274" i="9"/>
  <c r="BB275" i="9" s="1"/>
  <c r="AV355" i="9"/>
  <c r="AV274" i="9"/>
  <c r="AX275" i="9" s="1"/>
  <c r="AT355" i="9"/>
  <c r="AT274" i="9"/>
  <c r="AV275" i="9" s="1"/>
  <c r="AP355" i="9"/>
  <c r="AP274" i="9"/>
  <c r="AR275" i="9" s="1"/>
  <c r="AN355" i="9"/>
  <c r="AN274" i="9"/>
  <c r="AP275" i="9" s="1"/>
  <c r="AJ355" i="9"/>
  <c r="AJ274" i="9"/>
  <c r="AL275" i="9" s="1"/>
  <c r="AH355" i="9"/>
  <c r="AH274" i="9"/>
  <c r="AJ275" i="9" s="1"/>
  <c r="AD355" i="9"/>
  <c r="AD274" i="9"/>
  <c r="AF275" i="9" s="1"/>
  <c r="AB355" i="9"/>
  <c r="AB274" i="9"/>
  <c r="AD275" i="9" s="1"/>
  <c r="AA356" i="9"/>
  <c r="LX23" i="43" l="1"/>
  <c r="AB357" i="9"/>
  <c r="P353" i="9"/>
  <c r="R353" i="9"/>
  <c r="J353" i="9"/>
  <c r="V353" i="9"/>
  <c r="L353" i="9"/>
  <c r="X353" i="9"/>
  <c r="H194" i="9" l="1"/>
  <c r="LY23" i="43"/>
  <c r="X355" i="9"/>
  <c r="X357" i="9" s="1"/>
  <c r="X360" i="9" s="1"/>
  <c r="X274" i="9"/>
  <c r="Z275" i="9" s="1"/>
  <c r="L355" i="9"/>
  <c r="L357" i="9" s="1"/>
  <c r="L360" i="9" s="1"/>
  <c r="L365" i="9" s="1"/>
  <c r="L326" i="9" s="1"/>
  <c r="L329" i="9" s="1"/>
  <c r="L342" i="9" s="1"/>
  <c r="L274" i="9"/>
  <c r="N275" i="9" s="1"/>
  <c r="V355" i="9"/>
  <c r="V357" i="9" s="1"/>
  <c r="V360" i="9" s="1"/>
  <c r="V274" i="9"/>
  <c r="X275" i="9" s="1"/>
  <c r="J274" i="9"/>
  <c r="J355" i="9"/>
  <c r="J357" i="9" s="1"/>
  <c r="J360" i="9" s="1"/>
  <c r="J365" i="9" s="1"/>
  <c r="J326" i="9" s="1"/>
  <c r="J329" i="9" s="1"/>
  <c r="J342" i="9" s="1"/>
  <c r="R355" i="9"/>
  <c r="R357" i="9" s="1"/>
  <c r="R360" i="9" s="1"/>
  <c r="R274" i="9"/>
  <c r="T275" i="9" s="1"/>
  <c r="P355" i="9"/>
  <c r="P357" i="9" s="1"/>
  <c r="P360" i="9" s="1"/>
  <c r="P274" i="9"/>
  <c r="R275" i="9" s="1"/>
  <c r="H467" i="9" l="1"/>
  <c r="G121" i="19"/>
  <c r="H443" i="9"/>
  <c r="G99" i="19"/>
  <c r="LZ23" i="43"/>
  <c r="H101" i="20" l="1"/>
  <c r="E101" i="20" s="1"/>
  <c r="H122" i="20"/>
  <c r="MD23" i="43" l="1"/>
  <c r="MF23" i="43" l="1"/>
  <c r="MJ23" i="43" l="1"/>
  <c r="MK23" i="43" l="1"/>
  <c r="ML23" i="43" l="1"/>
  <c r="AG542" i="9" l="1"/>
  <c r="MP23" i="43" l="1"/>
  <c r="H105" i="9"/>
  <c r="I152" i="9" l="1"/>
  <c r="MR23" i="43" l="1"/>
  <c r="I156" i="9"/>
  <c r="I398" i="9" s="1"/>
  <c r="J148" i="9"/>
  <c r="O469" i="9" l="1"/>
  <c r="I422" i="9" l="1"/>
  <c r="I363" i="9"/>
  <c r="I165" i="9"/>
  <c r="MV23" i="43" l="1"/>
  <c r="J162" i="9"/>
  <c r="I390" i="9"/>
  <c r="H20" i="19"/>
  <c r="I22" i="20"/>
  <c r="H79" i="19"/>
  <c r="I81" i="20"/>
  <c r="P469" i="9"/>
  <c r="MW23" i="43" l="1"/>
  <c r="J164" i="9"/>
  <c r="J165" i="9" s="1"/>
  <c r="J79" i="19"/>
  <c r="MX23" i="43" l="1"/>
  <c r="J390" i="9"/>
  <c r="K162" i="9"/>
  <c r="J433" i="9"/>
  <c r="J154" i="9"/>
  <c r="J152" i="9"/>
  <c r="J156" i="9" l="1"/>
  <c r="J398" i="9" s="1"/>
  <c r="K148" i="9"/>
  <c r="J470" i="9"/>
  <c r="J97" i="9"/>
  <c r="Q469" i="9"/>
  <c r="J96" i="19"/>
  <c r="H123" i="19" l="1"/>
  <c r="K164" i="9"/>
  <c r="K165" i="9" l="1"/>
  <c r="I337" i="9"/>
  <c r="NB23" i="43" l="1"/>
  <c r="I368" i="9"/>
  <c r="L162" i="9"/>
  <c r="K390" i="9"/>
  <c r="K433" i="9"/>
  <c r="K154" i="9"/>
  <c r="K152" i="9"/>
  <c r="R469" i="9"/>
  <c r="K156" i="9" l="1"/>
  <c r="K398" i="9" s="1"/>
  <c r="L148" i="9"/>
  <c r="K470" i="9"/>
  <c r="K97" i="9"/>
  <c r="ND23" i="43" l="1"/>
  <c r="L164" i="9"/>
  <c r="L165" i="9" l="1"/>
  <c r="S469" i="9"/>
  <c r="M162" i="9" l="1"/>
  <c r="L390" i="9"/>
  <c r="L433" i="9"/>
  <c r="L154" i="9"/>
  <c r="L152" i="9"/>
  <c r="K79" i="19"/>
  <c r="L156" i="9" l="1"/>
  <c r="L398" i="9" s="1"/>
  <c r="M148" i="9"/>
  <c r="L97" i="9"/>
  <c r="L470" i="9"/>
  <c r="M284" i="9"/>
  <c r="I496" i="9"/>
  <c r="NH23" i="43" l="1"/>
  <c r="M164" i="9"/>
  <c r="T469" i="9"/>
  <c r="K96" i="19"/>
  <c r="NI23" i="43" l="1"/>
  <c r="I123" i="19"/>
  <c r="I124" i="20"/>
  <c r="M165" i="9"/>
  <c r="NJ23" i="43" l="1"/>
  <c r="N162" i="9"/>
  <c r="M390" i="9"/>
  <c r="M433" i="9"/>
  <c r="M154" i="9"/>
  <c r="M152" i="9"/>
  <c r="U469" i="9"/>
  <c r="M156" i="9" l="1"/>
  <c r="M398" i="9" s="1"/>
  <c r="N148" i="9"/>
  <c r="M470" i="9"/>
  <c r="M97" i="9"/>
  <c r="N164" i="9" l="1"/>
  <c r="V469" i="9"/>
  <c r="N168" i="9" l="1"/>
  <c r="N170" i="9" s="1"/>
  <c r="N165" i="9"/>
  <c r="P284" i="9"/>
  <c r="NN23" i="43" l="1"/>
  <c r="O162" i="9"/>
  <c r="N390" i="9"/>
  <c r="N433" i="9"/>
  <c r="N154" i="9"/>
  <c r="N152" i="9"/>
  <c r="W469" i="9"/>
  <c r="J123" i="19" s="1"/>
  <c r="N156" i="9" l="1"/>
  <c r="N398" i="9" s="1"/>
  <c r="O148" i="9"/>
  <c r="N470" i="9"/>
  <c r="N97" i="9"/>
  <c r="NP23" i="43" l="1"/>
  <c r="O164" i="9"/>
  <c r="O168" i="9"/>
  <c r="O170" i="9" s="1"/>
  <c r="X469" i="9"/>
  <c r="O165" i="9" l="1"/>
  <c r="P162" i="9" l="1"/>
  <c r="O390" i="9"/>
  <c r="O433" i="9"/>
  <c r="O154" i="9"/>
  <c r="O152" i="9"/>
  <c r="Y469" i="9"/>
  <c r="O156" i="9" l="1"/>
  <c r="O398" i="9" s="1"/>
  <c r="P148" i="9"/>
  <c r="O470" i="9"/>
  <c r="O97" i="9"/>
  <c r="NT23" i="43" l="1"/>
  <c r="P168" i="9"/>
  <c r="P170" i="9" s="1"/>
  <c r="P164" i="9"/>
  <c r="H149" i="9"/>
  <c r="Z469" i="9"/>
  <c r="K123" i="19" s="1"/>
  <c r="AA170" i="9"/>
  <c r="NU23" i="43" l="1"/>
  <c r="P165" i="9"/>
  <c r="P365" i="9"/>
  <c r="NV23" i="43" l="1"/>
  <c r="P326" i="9"/>
  <c r="P329" i="9" s="1"/>
  <c r="Q162" i="9"/>
  <c r="P390" i="9"/>
  <c r="P433" i="9"/>
  <c r="P154" i="9"/>
  <c r="P152" i="9"/>
  <c r="Q284" i="9" l="1"/>
  <c r="P156" i="9"/>
  <c r="P398" i="9" s="1"/>
  <c r="Q148" i="9"/>
  <c r="P470" i="9"/>
  <c r="P97" i="9"/>
  <c r="P342" i="9"/>
  <c r="AA363" i="9"/>
  <c r="AA422" i="9"/>
  <c r="Q164" i="9" l="1"/>
  <c r="Q168" i="9"/>
  <c r="Q170" i="9" s="1"/>
  <c r="J20" i="19" l="1"/>
  <c r="Q165" i="9"/>
  <c r="NZ23" i="43" l="1"/>
  <c r="R162" i="9"/>
  <c r="Q390" i="9"/>
  <c r="Q433" i="9"/>
  <c r="Q154" i="9"/>
  <c r="Q152" i="9"/>
  <c r="H89" i="19" l="1"/>
  <c r="H47" i="19"/>
  <c r="Q156" i="9"/>
  <c r="Q398" i="9" s="1"/>
  <c r="H55" i="19" s="1"/>
  <c r="R148" i="9"/>
  <c r="Q470" i="9"/>
  <c r="Q97" i="9"/>
  <c r="R284" i="9"/>
  <c r="OB23" i="43" l="1"/>
  <c r="H124" i="19"/>
  <c r="R164" i="9"/>
  <c r="R168" i="9"/>
  <c r="R170" i="9" s="1"/>
  <c r="R365" i="9" l="1"/>
  <c r="R165" i="9"/>
  <c r="S162" i="9" l="1"/>
  <c r="R390" i="9"/>
  <c r="R433" i="9"/>
  <c r="R154" i="9"/>
  <c r="R152" i="9"/>
  <c r="R326" i="9"/>
  <c r="R329" i="9" s="1"/>
  <c r="R342" i="9" l="1"/>
  <c r="R156" i="9"/>
  <c r="R398" i="9" s="1"/>
  <c r="S148" i="9"/>
  <c r="R470" i="9"/>
  <c r="R97" i="9"/>
  <c r="OF23" i="43" l="1"/>
  <c r="S164" i="9"/>
  <c r="S168" i="9"/>
  <c r="S170" i="9" s="1"/>
  <c r="S284" i="9"/>
  <c r="OG23" i="43" l="1"/>
  <c r="S165" i="9"/>
  <c r="OH23" i="43" l="1"/>
  <c r="S390" i="9"/>
  <c r="T162" i="9"/>
  <c r="S433" i="9"/>
  <c r="S154" i="9"/>
  <c r="S152" i="9"/>
  <c r="S156" i="9" l="1"/>
  <c r="S398" i="9" s="1"/>
  <c r="T148" i="9"/>
  <c r="S470" i="9"/>
  <c r="S97" i="9"/>
  <c r="T164" i="9" l="1"/>
  <c r="T168" i="9"/>
  <c r="T170" i="9" s="1"/>
  <c r="K20" i="19" l="1"/>
  <c r="T165" i="9"/>
  <c r="OL23" i="43" l="1"/>
  <c r="T390" i="9"/>
  <c r="I49" i="20" s="1"/>
  <c r="U162" i="9"/>
  <c r="T433" i="9"/>
  <c r="T154" i="9"/>
  <c r="T152" i="9"/>
  <c r="I89" i="19" l="1"/>
  <c r="I91" i="20"/>
  <c r="I47" i="19"/>
  <c r="U284" i="9"/>
  <c r="T156" i="9"/>
  <c r="T398" i="9" s="1"/>
  <c r="U148" i="9"/>
  <c r="T470" i="9"/>
  <c r="T97" i="9"/>
  <c r="ON23" i="43" l="1"/>
  <c r="I124" i="19"/>
  <c r="I125" i="20"/>
  <c r="I55" i="19"/>
  <c r="I57" i="20"/>
  <c r="U164" i="9"/>
  <c r="U168" i="9"/>
  <c r="U170" i="9" s="1"/>
  <c r="U165" i="9" l="1"/>
  <c r="U390" i="9" l="1"/>
  <c r="V162" i="9"/>
  <c r="U433" i="9"/>
  <c r="U154" i="9"/>
  <c r="U152" i="9"/>
  <c r="U156" i="9" l="1"/>
  <c r="U398" i="9" s="1"/>
  <c r="V148" i="9"/>
  <c r="U470" i="9"/>
  <c r="U97" i="9"/>
  <c r="OR23" i="43" l="1"/>
  <c r="V164" i="9"/>
  <c r="V168" i="9"/>
  <c r="V170" i="9" s="1"/>
  <c r="V284" i="9"/>
  <c r="OS23" i="43" l="1"/>
  <c r="V365" i="9"/>
  <c r="V165" i="9"/>
  <c r="OT23" i="43" l="1"/>
  <c r="V390" i="9"/>
  <c r="W162" i="9"/>
  <c r="V433" i="9"/>
  <c r="V154" i="9"/>
  <c r="V152" i="9"/>
  <c r="V326" i="9"/>
  <c r="V329" i="9" s="1"/>
  <c r="V342" i="9" l="1"/>
  <c r="V156" i="9"/>
  <c r="V398" i="9" s="1"/>
  <c r="W148" i="9"/>
  <c r="V470" i="9"/>
  <c r="V97" i="9"/>
  <c r="W164" i="9" l="1"/>
  <c r="W168" i="9"/>
  <c r="W170" i="9" s="1"/>
  <c r="W165" i="9" l="1"/>
  <c r="OX23" i="43" l="1"/>
  <c r="W390" i="9"/>
  <c r="X162" i="9"/>
  <c r="W433" i="9"/>
  <c r="J89" i="19" s="1"/>
  <c r="W154" i="9"/>
  <c r="W152" i="9"/>
  <c r="J47" i="19" l="1"/>
  <c r="X284" i="9"/>
  <c r="W156" i="9"/>
  <c r="W398" i="9" s="1"/>
  <c r="J55" i="19" s="1"/>
  <c r="X148" i="9"/>
  <c r="W470" i="9"/>
  <c r="J124" i="19" s="1"/>
  <c r="L89" i="19"/>
  <c r="W97" i="9"/>
  <c r="OZ23" i="43" l="1"/>
  <c r="L124" i="19"/>
  <c r="X164" i="9"/>
  <c r="X168" i="9"/>
  <c r="X170" i="9" s="1"/>
  <c r="X365" i="9" l="1"/>
  <c r="X165" i="9"/>
  <c r="X390" i="9" l="1"/>
  <c r="Y162" i="9"/>
  <c r="X433" i="9"/>
  <c r="X154" i="9"/>
  <c r="X152" i="9"/>
  <c r="X326" i="9"/>
  <c r="X329" i="9" s="1"/>
  <c r="X342" i="9" l="1"/>
  <c r="X156" i="9"/>
  <c r="X398" i="9" s="1"/>
  <c r="Y148" i="9"/>
  <c r="X470" i="9"/>
  <c r="X97" i="9"/>
  <c r="PD23" i="43" l="1"/>
  <c r="Y164" i="9"/>
  <c r="Y168" i="9"/>
  <c r="Y170" i="9" s="1"/>
  <c r="Y284" i="9"/>
  <c r="PE23" i="43" l="1"/>
  <c r="Y165" i="9"/>
  <c r="PF23" i="43" l="1"/>
  <c r="Y390" i="9"/>
  <c r="Z162" i="9"/>
  <c r="Y433" i="9"/>
  <c r="Y154" i="9"/>
  <c r="Y152" i="9"/>
  <c r="Y156" i="9" l="1"/>
  <c r="Y398" i="9" s="1"/>
  <c r="Z148" i="9"/>
  <c r="Y470" i="9"/>
  <c r="Y97" i="9"/>
  <c r="Z164" i="9" l="1"/>
  <c r="Z168" i="9"/>
  <c r="Z170" i="9" s="1"/>
  <c r="Z165" i="9" l="1"/>
  <c r="Z390" i="9" s="1"/>
  <c r="K47" i="19" s="1"/>
  <c r="PJ23" i="43" l="1"/>
  <c r="AA162" i="9"/>
  <c r="AA165" i="9" s="1"/>
  <c r="Z154" i="9"/>
  <c r="AA154" i="9" s="1"/>
  <c r="AB154" i="9" s="1"/>
  <c r="AC154" i="9" s="1"/>
  <c r="AD154" i="9" s="1"/>
  <c r="AE154" i="9" s="1"/>
  <c r="Z433" i="9"/>
  <c r="K89" i="19" s="1"/>
  <c r="Z152" i="9"/>
  <c r="AA390" i="9"/>
  <c r="AB162" i="9"/>
  <c r="Z156" i="9" l="1"/>
  <c r="Z398" i="9" s="1"/>
  <c r="K55" i="19" s="1"/>
  <c r="AA148" i="9"/>
  <c r="AA152" i="9" s="1"/>
  <c r="Z470" i="9"/>
  <c r="K124" i="19" s="1"/>
  <c r="Z97" i="9"/>
  <c r="AA284" i="9"/>
  <c r="PL23" i="43" l="1"/>
  <c r="AB148" i="9"/>
  <c r="AB164" i="9" l="1"/>
  <c r="AB422" i="9"/>
  <c r="AB363" i="9"/>
  <c r="M16" i="19" l="1"/>
  <c r="AB440" i="9"/>
  <c r="AB165" i="9"/>
  <c r="AB151" i="9"/>
  <c r="AB469" i="9" l="1"/>
  <c r="M77" i="19"/>
  <c r="AB390" i="9"/>
  <c r="AC162" i="9"/>
  <c r="PP23" i="43" l="1"/>
  <c r="L16" i="19"/>
  <c r="AB284" i="9"/>
  <c r="PQ23" i="43" l="1"/>
  <c r="L77" i="19"/>
  <c r="PR23" i="43" l="1"/>
  <c r="PV23" i="43" l="1"/>
  <c r="AC284" i="9"/>
  <c r="PX23" i="43" l="1"/>
  <c r="AB436" i="9" l="1"/>
  <c r="AB152" i="9"/>
  <c r="AC148" i="9" s="1"/>
  <c r="AC151" i="9" l="1"/>
  <c r="AC164" i="9"/>
  <c r="AC165" i="9" s="1"/>
  <c r="AB471" i="9"/>
  <c r="QB23" i="43" l="1"/>
  <c r="AC422" i="9"/>
  <c r="AC363" i="9"/>
  <c r="QC23" i="43" l="1"/>
  <c r="L79" i="19"/>
  <c r="L20" i="19"/>
  <c r="AC440" i="9"/>
  <c r="QD23" i="43" l="1"/>
  <c r="L96" i="19"/>
  <c r="AC390" i="9"/>
  <c r="L47" i="19" s="1"/>
  <c r="AD162" i="9"/>
  <c r="AC469" i="9"/>
  <c r="L123" i="19" l="1"/>
  <c r="AC436" i="9"/>
  <c r="AC152" i="9"/>
  <c r="L92" i="19" l="1"/>
  <c r="AD164" i="9"/>
  <c r="AD165" i="9" s="1"/>
  <c r="AD148" i="9"/>
  <c r="AC471" i="9"/>
  <c r="L125" i="19" l="1"/>
  <c r="AD169" i="9"/>
  <c r="AD151" i="9" s="1"/>
  <c r="AD422" i="9"/>
  <c r="AD363" i="9"/>
  <c r="QH23" i="43" l="1"/>
  <c r="AD390" i="9"/>
  <c r="AE162" i="9"/>
  <c r="AD440" i="9"/>
  <c r="AD469" i="9" l="1"/>
  <c r="QJ23" i="43" l="1"/>
  <c r="AD436" i="9"/>
  <c r="AD152" i="9"/>
  <c r="AE164" i="9" l="1"/>
  <c r="AE165" i="9" s="1"/>
  <c r="AE148" i="9"/>
  <c r="AD471" i="9"/>
  <c r="AE169" i="9" l="1"/>
  <c r="AE151" i="9" s="1"/>
  <c r="AE363" i="9"/>
  <c r="AE422" i="9"/>
  <c r="AE390" i="9" l="1"/>
  <c r="AF162" i="9"/>
  <c r="AE440" i="9"/>
  <c r="AE284" i="9" l="1"/>
  <c r="AE469" i="9"/>
  <c r="AE436" i="9" l="1"/>
  <c r="AE152" i="9"/>
  <c r="AF164" i="9" l="1"/>
  <c r="AF165" i="9" s="1"/>
  <c r="AG162" i="9" s="1"/>
  <c r="AF148" i="9"/>
  <c r="AE471" i="9"/>
  <c r="H150" i="9" l="1"/>
  <c r="AF96" i="9"/>
  <c r="AF433" i="9"/>
  <c r="AF154" i="9"/>
  <c r="AG154" i="9" s="1"/>
  <c r="AH154" i="9" s="1"/>
  <c r="AI154" i="9" s="1"/>
  <c r="AJ154" i="9" s="1"/>
  <c r="AK154" i="9" s="1"/>
  <c r="AL154" i="9" s="1"/>
  <c r="AM154" i="9" s="1"/>
  <c r="AN154" i="9" s="1"/>
  <c r="AO154" i="9" s="1"/>
  <c r="AP154" i="9" s="1"/>
  <c r="AQ154" i="9" s="1"/>
  <c r="AR154" i="9" s="1"/>
  <c r="AS154" i="9" s="1"/>
  <c r="AT154" i="9" s="1"/>
  <c r="AU154" i="9" s="1"/>
  <c r="AV154" i="9" s="1"/>
  <c r="AW154" i="9" s="1"/>
  <c r="AX154" i="9" s="1"/>
  <c r="AY154" i="9" s="1"/>
  <c r="AZ154" i="9" s="1"/>
  <c r="BA154" i="9" s="1"/>
  <c r="BB154" i="9" s="1"/>
  <c r="BC154" i="9" s="1"/>
  <c r="BD154" i="9" s="1"/>
  <c r="BE154" i="9" s="1"/>
  <c r="BF154" i="9" s="1"/>
  <c r="BG154" i="9" s="1"/>
  <c r="BH154" i="9" s="1"/>
  <c r="BI154" i="9" s="1"/>
  <c r="BJ154" i="9" s="1"/>
  <c r="BK154" i="9" s="1"/>
  <c r="BL154" i="9" s="1"/>
  <c r="BM154" i="9" s="1"/>
  <c r="BN154" i="9" s="1"/>
  <c r="BO154" i="9" s="1"/>
  <c r="BP154" i="9" s="1"/>
  <c r="BQ154" i="9" s="1"/>
  <c r="BR154" i="9" s="1"/>
  <c r="BS154" i="9" s="1"/>
  <c r="BT154" i="9" s="1"/>
  <c r="BU154" i="9" s="1"/>
  <c r="BV154" i="9" s="1"/>
  <c r="BW154" i="9" s="1"/>
  <c r="BX154" i="9" s="1"/>
  <c r="BY154" i="9" s="1"/>
  <c r="BZ154" i="9" s="1"/>
  <c r="CA154" i="9" s="1"/>
  <c r="CB154" i="9" s="1"/>
  <c r="CC154" i="9" s="1"/>
  <c r="CD154" i="9" s="1"/>
  <c r="CE154" i="9" s="1"/>
  <c r="CF154" i="9" s="1"/>
  <c r="CG154" i="9" s="1"/>
  <c r="CH154" i="9" s="1"/>
  <c r="CI154" i="9" s="1"/>
  <c r="CJ154" i="9" s="1"/>
  <c r="CK154" i="9" s="1"/>
  <c r="CL154" i="9" s="1"/>
  <c r="CM154" i="9" s="1"/>
  <c r="CN154" i="9" s="1"/>
  <c r="CO154" i="9" s="1"/>
  <c r="CP154" i="9" s="1"/>
  <c r="CQ154" i="9" s="1"/>
  <c r="CR154" i="9" s="1"/>
  <c r="CS154" i="9" s="1"/>
  <c r="CT154" i="9" s="1"/>
  <c r="CU154" i="9" s="1"/>
  <c r="CV154" i="9" s="1"/>
  <c r="CW154" i="9" s="1"/>
  <c r="CX154" i="9" s="1"/>
  <c r="CY154" i="9" s="1"/>
  <c r="CZ154" i="9" s="1"/>
  <c r="DA154" i="9" s="1"/>
  <c r="DB154" i="9" s="1"/>
  <c r="DC154" i="9" s="1"/>
  <c r="DD154" i="9" s="1"/>
  <c r="DE154" i="9" s="1"/>
  <c r="DF154" i="9" s="1"/>
  <c r="DG154" i="9" s="1"/>
  <c r="DH154" i="9" s="1"/>
  <c r="DI154" i="9" s="1"/>
  <c r="DJ154" i="9" s="1"/>
  <c r="DK154" i="9" s="1"/>
  <c r="DL154" i="9" s="1"/>
  <c r="DM154" i="9" s="1"/>
  <c r="DN154" i="9" s="1"/>
  <c r="DO154" i="9" s="1"/>
  <c r="DP154" i="9" s="1"/>
  <c r="DQ154" i="9" s="1"/>
  <c r="DR154" i="9" s="1"/>
  <c r="DS154" i="9" s="1"/>
  <c r="DT154" i="9" s="1"/>
  <c r="DU154" i="9" s="1"/>
  <c r="DV154" i="9" s="1"/>
  <c r="DW154" i="9" s="1"/>
  <c r="DX154" i="9" s="1"/>
  <c r="DY154" i="9" s="1"/>
  <c r="DZ154" i="9" s="1"/>
  <c r="EA154" i="9" s="1"/>
  <c r="EB154" i="9" s="1"/>
  <c r="EC154" i="9" s="1"/>
  <c r="ED154" i="9" s="1"/>
  <c r="EE154" i="9" s="1"/>
  <c r="EF154" i="9" s="1"/>
  <c r="EG154" i="9" s="1"/>
  <c r="EH154" i="9" s="1"/>
  <c r="EI154" i="9" s="1"/>
  <c r="EJ154" i="9" s="1"/>
  <c r="EK154" i="9" s="1"/>
  <c r="EL154" i="9" s="1"/>
  <c r="EM154" i="9" s="1"/>
  <c r="EN154" i="9" s="1"/>
  <c r="EO154" i="9" s="1"/>
  <c r="EP154" i="9" s="1"/>
  <c r="EQ154" i="9" s="1"/>
  <c r="ER154" i="9" s="1"/>
  <c r="ES154" i="9" s="1"/>
  <c r="ET154" i="9" s="1"/>
  <c r="EU154" i="9" s="1"/>
  <c r="EV154" i="9" s="1"/>
  <c r="EW154" i="9" s="1"/>
  <c r="EX154" i="9" s="1"/>
  <c r="EY154" i="9" s="1"/>
  <c r="EZ154" i="9" s="1"/>
  <c r="FA154" i="9" s="1"/>
  <c r="FB154" i="9" s="1"/>
  <c r="FC154" i="9" s="1"/>
  <c r="FD154" i="9" s="1"/>
  <c r="FE154" i="9" s="1"/>
  <c r="FF154" i="9" s="1"/>
  <c r="FG154" i="9" s="1"/>
  <c r="FH154" i="9" s="1"/>
  <c r="FI154" i="9" s="1"/>
  <c r="FJ154" i="9" s="1"/>
  <c r="FK154" i="9" s="1"/>
  <c r="FL154" i="9" s="1"/>
  <c r="FM154" i="9" s="1"/>
  <c r="FN154" i="9" s="1"/>
  <c r="FO154" i="9" s="1"/>
  <c r="FP154" i="9" s="1"/>
  <c r="FQ154" i="9" s="1"/>
  <c r="FR154" i="9" s="1"/>
  <c r="FS154" i="9" s="1"/>
  <c r="FT154" i="9" s="1"/>
  <c r="FU154" i="9" s="1"/>
  <c r="FV154" i="9" s="1"/>
  <c r="FW154" i="9" s="1"/>
  <c r="FX154" i="9" s="1"/>
  <c r="FY154" i="9" s="1"/>
  <c r="FZ154" i="9" s="1"/>
  <c r="GA154" i="9" s="1"/>
  <c r="GB154" i="9" s="1"/>
  <c r="GC154" i="9" s="1"/>
  <c r="GD154" i="9" s="1"/>
  <c r="GE154" i="9" s="1"/>
  <c r="GF154" i="9" s="1"/>
  <c r="GG154" i="9" s="1"/>
  <c r="GH154" i="9" s="1"/>
  <c r="GI154" i="9" s="1"/>
  <c r="GJ154" i="9" s="1"/>
  <c r="GK154" i="9" s="1"/>
  <c r="GL154" i="9" s="1"/>
  <c r="GM154" i="9" s="1"/>
  <c r="GN154" i="9" s="1"/>
  <c r="GO154" i="9" s="1"/>
  <c r="GP154" i="9" s="1"/>
  <c r="GQ154" i="9" s="1"/>
  <c r="GR154" i="9" s="1"/>
  <c r="GS154" i="9" s="1"/>
  <c r="GT154" i="9" s="1"/>
  <c r="GU154" i="9" s="1"/>
  <c r="GV154" i="9" s="1"/>
  <c r="GW154" i="9" s="1"/>
  <c r="GX154" i="9" s="1"/>
  <c r="GY154" i="9" s="1"/>
  <c r="GZ154" i="9" s="1"/>
  <c r="HA154" i="9" s="1"/>
  <c r="HB154" i="9" s="1"/>
  <c r="HC154" i="9" s="1"/>
  <c r="HD154" i="9" s="1"/>
  <c r="HE154" i="9" s="1"/>
  <c r="HF154" i="9" s="1"/>
  <c r="HG154" i="9" s="1"/>
  <c r="HH154" i="9" s="1"/>
  <c r="HI154" i="9" s="1"/>
  <c r="HJ154" i="9" s="1"/>
  <c r="HK154" i="9" s="1"/>
  <c r="HL154" i="9" s="1"/>
  <c r="HM154" i="9" s="1"/>
  <c r="HN154" i="9" s="1"/>
  <c r="HO154" i="9" s="1"/>
  <c r="HP154" i="9" s="1"/>
  <c r="HQ154" i="9" s="1"/>
  <c r="HR154" i="9" s="1"/>
  <c r="HS154" i="9" s="1"/>
  <c r="HT154" i="9" s="1"/>
  <c r="HU154" i="9" s="1"/>
  <c r="HV154" i="9" s="1"/>
  <c r="HW154" i="9" s="1"/>
  <c r="HX154" i="9" s="1"/>
  <c r="HY154" i="9" s="1"/>
  <c r="HZ154" i="9" s="1"/>
  <c r="IA154" i="9" s="1"/>
  <c r="IB154" i="9" s="1"/>
  <c r="IC154" i="9" s="1"/>
  <c r="ID154" i="9" s="1"/>
  <c r="IE154" i="9" s="1"/>
  <c r="IF154" i="9" s="1"/>
  <c r="IG154" i="9" s="1"/>
  <c r="IH154" i="9" s="1"/>
  <c r="II154" i="9" s="1"/>
  <c r="IJ154" i="9" s="1"/>
  <c r="IK154" i="9" s="1"/>
  <c r="IL154" i="9" s="1"/>
  <c r="IM154" i="9" s="1"/>
  <c r="IN154" i="9" s="1"/>
  <c r="IO154" i="9" s="1"/>
  <c r="IP154" i="9" s="1"/>
  <c r="IQ154" i="9" s="1"/>
  <c r="IR154" i="9" s="1"/>
  <c r="IS154" i="9" s="1"/>
  <c r="IT154" i="9" s="1"/>
  <c r="IU154" i="9" s="1"/>
  <c r="IV154" i="9" s="1"/>
  <c r="IW154" i="9" s="1"/>
  <c r="IX154" i="9" s="1"/>
  <c r="IY154" i="9" s="1"/>
  <c r="IZ154" i="9" s="1"/>
  <c r="JA154" i="9" s="1"/>
  <c r="JB154" i="9" s="1"/>
  <c r="JC154" i="9" s="1"/>
  <c r="JD154" i="9" s="1"/>
  <c r="JE154" i="9" s="1"/>
  <c r="JF154" i="9" s="1"/>
  <c r="JG154" i="9" s="1"/>
  <c r="JH154" i="9" s="1"/>
  <c r="JI154" i="9" s="1"/>
  <c r="JJ154" i="9" s="1"/>
  <c r="JK154" i="9" s="1"/>
  <c r="JL154" i="9" s="1"/>
  <c r="JM154" i="9" s="1"/>
  <c r="JN154" i="9" s="1"/>
  <c r="JO154" i="9" s="1"/>
  <c r="JP154" i="9" s="1"/>
  <c r="JQ154" i="9" s="1"/>
  <c r="JR154" i="9" s="1"/>
  <c r="JS154" i="9" s="1"/>
  <c r="JT154" i="9" s="1"/>
  <c r="JU154" i="9" s="1"/>
  <c r="JV154" i="9" s="1"/>
  <c r="JW154" i="9" s="1"/>
  <c r="JX154" i="9" s="1"/>
  <c r="JY154" i="9" s="1"/>
  <c r="JZ154" i="9" s="1"/>
  <c r="KA154" i="9" s="1"/>
  <c r="KB154" i="9" s="1"/>
  <c r="KC154" i="9" s="1"/>
  <c r="KD154" i="9" s="1"/>
  <c r="KE154" i="9" s="1"/>
  <c r="KF154" i="9" s="1"/>
  <c r="KG154" i="9" s="1"/>
  <c r="KH154" i="9" s="1"/>
  <c r="KI154" i="9" s="1"/>
  <c r="KJ154" i="9" s="1"/>
  <c r="KK154" i="9" s="1"/>
  <c r="KL154" i="9" s="1"/>
  <c r="KM154" i="9" s="1"/>
  <c r="KN154" i="9" s="1"/>
  <c r="KO154" i="9" s="1"/>
  <c r="KP154" i="9" s="1"/>
  <c r="KQ154" i="9" s="1"/>
  <c r="KR154" i="9" s="1"/>
  <c r="KS154" i="9" s="1"/>
  <c r="KT154" i="9" s="1"/>
  <c r="KU154" i="9" s="1"/>
  <c r="KV154" i="9" s="1"/>
  <c r="KW154" i="9" s="1"/>
  <c r="KX154" i="9" s="1"/>
  <c r="KY154" i="9" s="1"/>
  <c r="KZ154" i="9" s="1"/>
  <c r="LA154" i="9" s="1"/>
  <c r="LB154" i="9" s="1"/>
  <c r="LC154" i="9" s="1"/>
  <c r="LD154" i="9" s="1"/>
  <c r="LE154" i="9" s="1"/>
  <c r="LF154" i="9" s="1"/>
  <c r="LG154" i="9" s="1"/>
  <c r="LH154" i="9" s="1"/>
  <c r="LI154" i="9" s="1"/>
  <c r="LJ154" i="9" s="1"/>
  <c r="LK154" i="9" s="1"/>
  <c r="LL154" i="9" s="1"/>
  <c r="LM154" i="9" s="1"/>
  <c r="LN154" i="9" s="1"/>
  <c r="LO154" i="9" s="1"/>
  <c r="LP154" i="9" s="1"/>
  <c r="LQ154" i="9" s="1"/>
  <c r="LR154" i="9" s="1"/>
  <c r="LS154" i="9" s="1"/>
  <c r="LT154" i="9" s="1"/>
  <c r="AF169" i="9"/>
  <c r="AF151" i="9" s="1"/>
  <c r="AF363" i="9"/>
  <c r="AF422" i="9"/>
  <c r="M79" i="19" l="1"/>
  <c r="J81" i="20"/>
  <c r="M89" i="19"/>
  <c r="J91" i="20"/>
  <c r="M20" i="19"/>
  <c r="AF470" i="9"/>
  <c r="O89" i="19"/>
  <c r="K91" i="20"/>
  <c r="D91" i="20" s="1"/>
  <c r="H433" i="9"/>
  <c r="AF97" i="9"/>
  <c r="H96" i="9"/>
  <c r="AF284" i="9"/>
  <c r="AF390" i="9"/>
  <c r="AF440" i="9"/>
  <c r="G89" i="19" l="1"/>
  <c r="M96" i="19"/>
  <c r="J98" i="20"/>
  <c r="M47" i="19"/>
  <c r="J49" i="20"/>
  <c r="M124" i="19"/>
  <c r="J125" i="20"/>
  <c r="H91" i="20"/>
  <c r="C9" i="17"/>
  <c r="O124" i="19"/>
  <c r="K125" i="20"/>
  <c r="H470" i="9"/>
  <c r="AF469" i="9"/>
  <c r="G124" i="19" l="1"/>
  <c r="H125" i="20"/>
  <c r="M123" i="19"/>
  <c r="J124" i="20"/>
  <c r="E91" i="20"/>
  <c r="AF436" i="9"/>
  <c r="AF152" i="9"/>
  <c r="M92" i="19" l="1"/>
  <c r="J94" i="20"/>
  <c r="AG148" i="9"/>
  <c r="AG152" i="9" s="1"/>
  <c r="AG163" i="9"/>
  <c r="AG165" i="9" s="1"/>
  <c r="AH162" i="9" s="1"/>
  <c r="AF471" i="9"/>
  <c r="M125" i="19" l="1"/>
  <c r="J126" i="20"/>
  <c r="AH148" i="9"/>
  <c r="AH152" i="9" s="1"/>
  <c r="AH163" i="9"/>
  <c r="AH165" i="9" s="1"/>
  <c r="AI162" i="9" s="1"/>
  <c r="AG422" i="9"/>
  <c r="AG363" i="9"/>
  <c r="AI148" i="9" l="1"/>
  <c r="AI152" i="9" s="1"/>
  <c r="AI163" i="9"/>
  <c r="AG284" i="9"/>
  <c r="AG390" i="9"/>
  <c r="AG440" i="9"/>
  <c r="AJ170" i="9" l="1"/>
  <c r="AI165" i="9"/>
  <c r="AJ162" i="9" s="1"/>
  <c r="AJ148" i="9"/>
  <c r="AG469" i="9"/>
  <c r="AJ163" i="9" l="1"/>
  <c r="AJ164" i="9" s="1"/>
  <c r="AJ168" i="9" s="1"/>
  <c r="AJ169" i="9" s="1"/>
  <c r="AJ151" i="9" s="1"/>
  <c r="AG436" i="9"/>
  <c r="AJ165" i="9" l="1"/>
  <c r="AK162" i="9" s="1"/>
  <c r="AJ152" i="9"/>
  <c r="AG471" i="9"/>
  <c r="AK148" i="9" l="1"/>
  <c r="AK152" i="9" s="1"/>
  <c r="AK163" i="9"/>
  <c r="AK165" i="9" s="1"/>
  <c r="AL162" i="9" s="1"/>
  <c r="AH363" i="9"/>
  <c r="AH422" i="9"/>
  <c r="AL148" i="9" l="1"/>
  <c r="AL152" i="9" s="1"/>
  <c r="AL163" i="9"/>
  <c r="AL165" i="9" s="1"/>
  <c r="AM162" i="9" s="1"/>
  <c r="AH390" i="9"/>
  <c r="AH440" i="9"/>
  <c r="AM148" i="9" l="1"/>
  <c r="AM163" i="9"/>
  <c r="AH284" i="9"/>
  <c r="AH469" i="9"/>
  <c r="AM164" i="9" l="1"/>
  <c r="AM168" i="9" s="1"/>
  <c r="AM169" i="9" s="1"/>
  <c r="AM151" i="9" s="1"/>
  <c r="AM152" i="9" s="1"/>
  <c r="AH436" i="9"/>
  <c r="AM165" i="9" l="1"/>
  <c r="AN162" i="9" s="1"/>
  <c r="AN148" i="9"/>
  <c r="AN152" i="9" s="1"/>
  <c r="AH471" i="9"/>
  <c r="AN163" i="9" l="1"/>
  <c r="AN165" i="9" s="1"/>
  <c r="AO162" i="9" s="1"/>
  <c r="AO148" i="9"/>
  <c r="AO152" i="9" s="1"/>
  <c r="AI363" i="9"/>
  <c r="AI422" i="9"/>
  <c r="AO163" i="9" l="1"/>
  <c r="AO165" i="9" s="1"/>
  <c r="AP162" i="9" s="1"/>
  <c r="AP148" i="9"/>
  <c r="N79" i="19"/>
  <c r="N20" i="19"/>
  <c r="AI390" i="9"/>
  <c r="AI440" i="9"/>
  <c r="N96" i="19" s="1"/>
  <c r="AP163" i="9" l="1"/>
  <c r="AP164" i="9" s="1"/>
  <c r="AP168" i="9" s="1"/>
  <c r="AP169" i="9" s="1"/>
  <c r="AP151" i="9" s="1"/>
  <c r="AP152" i="9" s="1"/>
  <c r="N47" i="19"/>
  <c r="AI469" i="9"/>
  <c r="N123" i="19" s="1"/>
  <c r="AP165" i="9" l="1"/>
  <c r="AQ162" i="9" s="1"/>
  <c r="AQ148" i="9"/>
  <c r="AQ152" i="9" s="1"/>
  <c r="AI436" i="9"/>
  <c r="N92" i="19" s="1"/>
  <c r="AQ163" i="9" l="1"/>
  <c r="AQ165" i="9" s="1"/>
  <c r="AR162" i="9" s="1"/>
  <c r="AR148" i="9"/>
  <c r="AR152" i="9" s="1"/>
  <c r="AI471" i="9"/>
  <c r="N125" i="19" s="1"/>
  <c r="AR163" i="9" l="1"/>
  <c r="AR165" i="9" s="1"/>
  <c r="AS162" i="9" s="1"/>
  <c r="AS148" i="9"/>
  <c r="AJ422" i="9"/>
  <c r="AJ363" i="9"/>
  <c r="AS163" i="9" l="1"/>
  <c r="AS164" i="9" s="1"/>
  <c r="AS168" i="9" s="1"/>
  <c r="AS169" i="9" s="1"/>
  <c r="AS151" i="9" s="1"/>
  <c r="AS152" i="9" s="1"/>
  <c r="AJ390" i="9"/>
  <c r="AJ440" i="9"/>
  <c r="AS165" i="9" l="1"/>
  <c r="AT162" i="9" s="1"/>
  <c r="AT148" i="9"/>
  <c r="AT152" i="9" s="1"/>
  <c r="AI155" i="9"/>
  <c r="AI156" i="9" s="1"/>
  <c r="AG155" i="9"/>
  <c r="AG156" i="9" s="1"/>
  <c r="AH155" i="9"/>
  <c r="AH156" i="9" s="1"/>
  <c r="AJ469" i="9"/>
  <c r="AT163" i="9" l="1"/>
  <c r="AT165" i="9" s="1"/>
  <c r="AU162" i="9" s="1"/>
  <c r="AU148" i="9"/>
  <c r="AU152" i="9" s="1"/>
  <c r="AJ436" i="9"/>
  <c r="AU163" i="9" l="1"/>
  <c r="AU165" i="9" s="1"/>
  <c r="AV162" i="9" s="1"/>
  <c r="AV148" i="9"/>
  <c r="AJ471" i="9"/>
  <c r="AV163" i="9" l="1"/>
  <c r="AV164" i="9" s="1"/>
  <c r="AV168" i="9" s="1"/>
  <c r="AV169" i="9" s="1"/>
  <c r="AV151" i="9" s="1"/>
  <c r="AV152" i="9" s="1"/>
  <c r="AK363" i="9"/>
  <c r="AK422" i="9"/>
  <c r="AV165" i="9" l="1"/>
  <c r="AW162" i="9" s="1"/>
  <c r="AW148" i="9"/>
  <c r="AW152" i="9" s="1"/>
  <c r="AL155" i="9"/>
  <c r="AL156" i="9" s="1"/>
  <c r="AJ155" i="9"/>
  <c r="AJ156" i="9" s="1"/>
  <c r="AK155" i="9"/>
  <c r="AK156" i="9" s="1"/>
  <c r="AK390" i="9"/>
  <c r="AK440" i="9"/>
  <c r="AW163" i="9" l="1"/>
  <c r="AW165" i="9" s="1"/>
  <c r="AX162" i="9" s="1"/>
  <c r="AX148" i="9"/>
  <c r="AX152" i="9" s="1"/>
  <c r="AK469" i="9"/>
  <c r="AX163" i="9" l="1"/>
  <c r="AX165" i="9" s="1"/>
  <c r="AY162" i="9" s="1"/>
  <c r="AY148" i="9"/>
  <c r="AK436" i="9"/>
  <c r="AY163" i="9" l="1"/>
  <c r="AY164" i="9" s="1"/>
  <c r="AY168" i="9" s="1"/>
  <c r="AY169" i="9" s="1"/>
  <c r="AY151" i="9" s="1"/>
  <c r="AY152" i="9" s="1"/>
  <c r="AK471" i="9"/>
  <c r="AY165" i="9" l="1"/>
  <c r="AZ162" i="9" s="1"/>
  <c r="AZ148" i="9"/>
  <c r="AZ152" i="9" s="1"/>
  <c r="AO155" i="9"/>
  <c r="AO156" i="9" s="1"/>
  <c r="AM155" i="9"/>
  <c r="AM156" i="9" s="1"/>
  <c r="AN155" i="9"/>
  <c r="AN156" i="9" s="1"/>
  <c r="AL363" i="9"/>
  <c r="AL422" i="9"/>
  <c r="AZ163" i="9" l="1"/>
  <c r="AZ165" i="9" s="1"/>
  <c r="BA162" i="9" s="1"/>
  <c r="BA148" i="9"/>
  <c r="BA152" i="9" s="1"/>
  <c r="O79" i="19"/>
  <c r="O20" i="19"/>
  <c r="AL390" i="9"/>
  <c r="O47" i="19" s="1"/>
  <c r="AL440" i="9"/>
  <c r="O96" i="19" s="1"/>
  <c r="BA163" i="9" l="1"/>
  <c r="BA165" i="9" s="1"/>
  <c r="BB162" i="9" s="1"/>
  <c r="BB148" i="9"/>
  <c r="AL469" i="9"/>
  <c r="O123" i="19" s="1"/>
  <c r="BB163" i="9" l="1"/>
  <c r="BB164" i="9" s="1"/>
  <c r="BB168" i="9" s="1"/>
  <c r="BB169" i="9" s="1"/>
  <c r="BB151" i="9" s="1"/>
  <c r="BB152" i="9" s="1"/>
  <c r="AL436" i="9"/>
  <c r="O92" i="19" s="1"/>
  <c r="BB165" i="9" l="1"/>
  <c r="BC162" i="9" s="1"/>
  <c r="BC148" i="9"/>
  <c r="BC152" i="9" s="1"/>
  <c r="AR155" i="9"/>
  <c r="AR156" i="9" s="1"/>
  <c r="AP155" i="9"/>
  <c r="AP156" i="9" s="1"/>
  <c r="AQ155" i="9"/>
  <c r="AQ156" i="9" s="1"/>
  <c r="AL471" i="9"/>
  <c r="O125" i="19" s="1"/>
  <c r="BC163" i="9" l="1"/>
  <c r="BC165" i="9" s="1"/>
  <c r="BD162" i="9" s="1"/>
  <c r="BD148" i="9"/>
  <c r="BD152" i="9" s="1"/>
  <c r="AM422" i="9"/>
  <c r="AM363" i="9"/>
  <c r="BD163" i="9" l="1"/>
  <c r="BD165" i="9" s="1"/>
  <c r="BE162" i="9" s="1"/>
  <c r="BE148" i="9"/>
  <c r="AM390" i="9"/>
  <c r="AM440" i="9"/>
  <c r="BE163" i="9" l="1"/>
  <c r="BE164" i="9" s="1"/>
  <c r="BE168" i="9" s="1"/>
  <c r="BE169" i="9" s="1"/>
  <c r="BE151" i="9" s="1"/>
  <c r="BE152" i="9" s="1"/>
  <c r="AM469" i="9"/>
  <c r="BE165" i="9" l="1"/>
  <c r="BF162" i="9" s="1"/>
  <c r="BF148" i="9"/>
  <c r="BF152" i="9" s="1"/>
  <c r="AU155" i="9"/>
  <c r="AU156" i="9" s="1"/>
  <c r="AS155" i="9"/>
  <c r="AS156" i="9" s="1"/>
  <c r="AT155" i="9"/>
  <c r="AT156" i="9" s="1"/>
  <c r="AA155" i="9"/>
  <c r="AM436" i="9"/>
  <c r="BF163" i="9" l="1"/>
  <c r="BF165" i="9" s="1"/>
  <c r="BG162" i="9" s="1"/>
  <c r="BG148" i="9"/>
  <c r="BG152" i="9" s="1"/>
  <c r="AA393" i="9"/>
  <c r="AA156" i="9"/>
  <c r="AA398" i="9" s="1"/>
  <c r="AM471" i="9"/>
  <c r="BG163" i="9" l="1"/>
  <c r="BG165" i="9" s="1"/>
  <c r="BH162" i="9" s="1"/>
  <c r="BH148" i="9"/>
  <c r="AN363" i="9"/>
  <c r="AN422" i="9"/>
  <c r="BH163" i="9" l="1"/>
  <c r="BH164" i="9" s="1"/>
  <c r="BH168" i="9" s="1"/>
  <c r="BH169" i="9" s="1"/>
  <c r="BH151" i="9" s="1"/>
  <c r="BH152" i="9" s="1"/>
  <c r="AN390" i="9"/>
  <c r="AN440" i="9"/>
  <c r="BH165" i="9" l="1"/>
  <c r="BI162" i="9" s="1"/>
  <c r="BI148" i="9"/>
  <c r="BI152" i="9" s="1"/>
  <c r="AX155" i="9"/>
  <c r="AX156" i="9" s="1"/>
  <c r="AV155" i="9"/>
  <c r="AV156" i="9" s="1"/>
  <c r="AW155" i="9"/>
  <c r="AW156" i="9" s="1"/>
  <c r="AN469" i="9"/>
  <c r="BI163" i="9" l="1"/>
  <c r="BI165" i="9" s="1"/>
  <c r="BJ162" i="9" s="1"/>
  <c r="BJ148" i="9"/>
  <c r="BJ152" i="9" s="1"/>
  <c r="AB155" i="9"/>
  <c r="AN436" i="9"/>
  <c r="BJ163" i="9" l="1"/>
  <c r="BJ165" i="9" s="1"/>
  <c r="BK162" i="9" s="1"/>
  <c r="BK148" i="9"/>
  <c r="AB393" i="9"/>
  <c r="AB156" i="9"/>
  <c r="AB398" i="9" s="1"/>
  <c r="AN471" i="9"/>
  <c r="BK163" i="9" l="1"/>
  <c r="BK164" i="9" s="1"/>
  <c r="BK168" i="9" s="1"/>
  <c r="BK169" i="9" s="1"/>
  <c r="BK151" i="9" s="1"/>
  <c r="BK152" i="9" s="1"/>
  <c r="AO363" i="9"/>
  <c r="AO422" i="9"/>
  <c r="BK165" i="9" l="1"/>
  <c r="BL162" i="9" s="1"/>
  <c r="BL148" i="9"/>
  <c r="BL152" i="9" s="1"/>
  <c r="BA155" i="9"/>
  <c r="BA156" i="9" s="1"/>
  <c r="AY155" i="9"/>
  <c r="AY156" i="9" s="1"/>
  <c r="AZ155" i="9"/>
  <c r="AZ156" i="9" s="1"/>
  <c r="P79" i="19"/>
  <c r="P20" i="19"/>
  <c r="AO390" i="9"/>
  <c r="AO440" i="9"/>
  <c r="P96" i="19" s="1"/>
  <c r="BL163" i="9" l="1"/>
  <c r="BL165" i="9" s="1"/>
  <c r="BM162" i="9" s="1"/>
  <c r="BM148" i="9"/>
  <c r="BM152" i="9" s="1"/>
  <c r="P47" i="19"/>
  <c r="AO469" i="9"/>
  <c r="P123" i="19" s="1"/>
  <c r="BM163" i="9" l="1"/>
  <c r="BM165" i="9" s="1"/>
  <c r="BN162" i="9" s="1"/>
  <c r="BN148" i="9"/>
  <c r="AC155" i="9"/>
  <c r="AO436" i="9"/>
  <c r="P92" i="19" s="1"/>
  <c r="BN163" i="9" l="1"/>
  <c r="BN164" i="9" s="1"/>
  <c r="BN168" i="9" s="1"/>
  <c r="BN169" i="9" s="1"/>
  <c r="BN151" i="9" s="1"/>
  <c r="BN152" i="9" s="1"/>
  <c r="AC393" i="9"/>
  <c r="L50" i="19" s="1"/>
  <c r="AC156" i="9"/>
  <c r="AC398" i="9" s="1"/>
  <c r="L55" i="19" s="1"/>
  <c r="AO471" i="9"/>
  <c r="P125" i="19" s="1"/>
  <c r="BN165" i="9" l="1"/>
  <c r="BO162" i="9" s="1"/>
  <c r="BO148" i="9"/>
  <c r="BO152" i="9" s="1"/>
  <c r="BD155" i="9"/>
  <c r="BD156" i="9" s="1"/>
  <c r="BB155" i="9"/>
  <c r="BB156" i="9" s="1"/>
  <c r="BC155" i="9"/>
  <c r="BC156" i="9" s="1"/>
  <c r="AP422" i="9"/>
  <c r="AP363" i="9"/>
  <c r="BO163" i="9" l="1"/>
  <c r="BO165" i="9" s="1"/>
  <c r="BP162" i="9" s="1"/>
  <c r="BP148" i="9"/>
  <c r="BP152" i="9" s="1"/>
  <c r="AP390" i="9"/>
  <c r="AP440" i="9"/>
  <c r="BP163" i="9" l="1"/>
  <c r="BP165" i="9" s="1"/>
  <c r="BQ162" i="9" s="1"/>
  <c r="BQ148" i="9"/>
  <c r="AP469" i="9"/>
  <c r="BQ163" i="9" l="1"/>
  <c r="BQ164" i="9" s="1"/>
  <c r="BQ168" i="9" s="1"/>
  <c r="BQ169" i="9" s="1"/>
  <c r="BQ151" i="9" s="1"/>
  <c r="BQ152" i="9" s="1"/>
  <c r="AD155" i="9"/>
  <c r="AP436" i="9"/>
  <c r="BQ165" i="9" l="1"/>
  <c r="BR162" i="9" s="1"/>
  <c r="BR148" i="9"/>
  <c r="BR152" i="9" s="1"/>
  <c r="BG155" i="9"/>
  <c r="BG156" i="9" s="1"/>
  <c r="BE155" i="9"/>
  <c r="BE156" i="9" s="1"/>
  <c r="BF155" i="9"/>
  <c r="BF156" i="9" s="1"/>
  <c r="AD393" i="9"/>
  <c r="AD156" i="9"/>
  <c r="AD398" i="9" s="1"/>
  <c r="AP471" i="9"/>
  <c r="BR163" i="9" l="1"/>
  <c r="BR165" i="9" s="1"/>
  <c r="BS162" i="9" s="1"/>
  <c r="BS148" i="9"/>
  <c r="BS152" i="9" s="1"/>
  <c r="AQ363" i="9"/>
  <c r="AQ422" i="9"/>
  <c r="BS163" i="9" l="1"/>
  <c r="BS165" i="9" s="1"/>
  <c r="BT162" i="9" s="1"/>
  <c r="BT148" i="9"/>
  <c r="AQ390" i="9"/>
  <c r="K49" i="20" s="1"/>
  <c r="AQ440" i="9"/>
  <c r="BT163" i="9" l="1"/>
  <c r="BT164" i="9" s="1"/>
  <c r="BT168" i="9" s="1"/>
  <c r="BT169" i="9" s="1"/>
  <c r="BT151" i="9" s="1"/>
  <c r="BT152" i="9" s="1"/>
  <c r="AQ469" i="9"/>
  <c r="BT165" i="9" l="1"/>
  <c r="BU162" i="9" s="1"/>
  <c r="BU148" i="9"/>
  <c r="BU152" i="9" s="1"/>
  <c r="BJ155" i="9"/>
  <c r="BJ156" i="9" s="1"/>
  <c r="BH155" i="9"/>
  <c r="BH156" i="9" s="1"/>
  <c r="BI155" i="9"/>
  <c r="BI156" i="9" s="1"/>
  <c r="AE155" i="9"/>
  <c r="AQ436" i="9"/>
  <c r="BU163" i="9" l="1"/>
  <c r="BU165" i="9" s="1"/>
  <c r="BV162" i="9" s="1"/>
  <c r="BV148" i="9"/>
  <c r="BV152" i="9" s="1"/>
  <c r="AE393" i="9"/>
  <c r="AE156" i="9"/>
  <c r="AE398" i="9" s="1"/>
  <c r="AQ471" i="9"/>
  <c r="BV163" i="9" l="1"/>
  <c r="BV165" i="9" s="1"/>
  <c r="BW162" i="9" s="1"/>
  <c r="BW148" i="9"/>
  <c r="AR363" i="9"/>
  <c r="K22" i="20" s="1"/>
  <c r="AR422" i="9"/>
  <c r="K81" i="20" s="1"/>
  <c r="BW163" i="9" l="1"/>
  <c r="BW164" i="9" s="1"/>
  <c r="BW168" i="9" s="1"/>
  <c r="BW169" i="9" s="1"/>
  <c r="BW151" i="9" s="1"/>
  <c r="BW152" i="9" s="1"/>
  <c r="Q79" i="19"/>
  <c r="Q20" i="19"/>
  <c r="AR390" i="9"/>
  <c r="AR440" i="9"/>
  <c r="BW165" i="9" l="1"/>
  <c r="BX162" i="9" s="1"/>
  <c r="Q96" i="19"/>
  <c r="K98" i="20"/>
  <c r="BX148" i="9"/>
  <c r="BX152" i="9" s="1"/>
  <c r="BM155" i="9"/>
  <c r="BM156" i="9" s="1"/>
  <c r="BK155" i="9"/>
  <c r="BK156" i="9" s="1"/>
  <c r="BL155" i="9"/>
  <c r="BL156" i="9" s="1"/>
  <c r="Q47" i="19"/>
  <c r="AF155" i="9"/>
  <c r="AR469" i="9"/>
  <c r="BX163" i="9" l="1"/>
  <c r="BX165" i="9" s="1"/>
  <c r="BY162" i="9" s="1"/>
  <c r="Q123" i="19"/>
  <c r="K124" i="20"/>
  <c r="BY148" i="9"/>
  <c r="BY152" i="9" s="1"/>
  <c r="AF393" i="9"/>
  <c r="AF156" i="9"/>
  <c r="AF398" i="9" s="1"/>
  <c r="AR436" i="9"/>
  <c r="BY163" i="9" l="1"/>
  <c r="BY165" i="9" s="1"/>
  <c r="BZ162" i="9" s="1"/>
  <c r="Q92" i="19"/>
  <c r="K94" i="20"/>
  <c r="M55" i="19"/>
  <c r="J57" i="20"/>
  <c r="M50" i="19"/>
  <c r="J52" i="20"/>
  <c r="BZ148" i="9"/>
  <c r="BZ163" i="9"/>
  <c r="AR471" i="9"/>
  <c r="Q125" i="19" l="1"/>
  <c r="K126" i="20"/>
  <c r="BZ164" i="9"/>
  <c r="BZ168" i="9" s="1"/>
  <c r="BZ169" i="9" s="1"/>
  <c r="BZ151" i="9" s="1"/>
  <c r="BZ152" i="9" s="1"/>
  <c r="AS422" i="9"/>
  <c r="AS363" i="9"/>
  <c r="BZ165" i="9" l="1"/>
  <c r="CA162" i="9" s="1"/>
  <c r="CA148" i="9"/>
  <c r="CA152" i="9" s="1"/>
  <c r="BP155" i="9"/>
  <c r="BP156" i="9" s="1"/>
  <c r="BN155" i="9"/>
  <c r="BN156" i="9" s="1"/>
  <c r="BO155" i="9"/>
  <c r="BO156" i="9" s="1"/>
  <c r="AS390" i="9"/>
  <c r="AS440" i="9"/>
  <c r="CA163" i="9" l="1"/>
  <c r="CA165" i="9" s="1"/>
  <c r="CB162" i="9" s="1"/>
  <c r="CB148" i="9"/>
  <c r="CB152" i="9" s="1"/>
  <c r="AS469" i="9"/>
  <c r="CB163" i="9" l="1"/>
  <c r="CB165" i="9" s="1"/>
  <c r="CC162" i="9" s="1"/>
  <c r="CC148" i="9"/>
  <c r="AS436" i="9"/>
  <c r="CC163" i="9" l="1"/>
  <c r="CC164" i="9" s="1"/>
  <c r="CC168" i="9" s="1"/>
  <c r="CC169" i="9" s="1"/>
  <c r="CC151" i="9" s="1"/>
  <c r="CC152" i="9" s="1"/>
  <c r="AG398" i="9"/>
  <c r="AG393" i="9"/>
  <c r="AS471" i="9"/>
  <c r="CC165" i="9" l="1"/>
  <c r="CD162" i="9" s="1"/>
  <c r="CD148" i="9"/>
  <c r="CD152" i="9" s="1"/>
  <c r="BS155" i="9"/>
  <c r="BS156" i="9" s="1"/>
  <c r="BQ155" i="9"/>
  <c r="BQ156" i="9" s="1"/>
  <c r="BR155" i="9"/>
  <c r="BR156" i="9" s="1"/>
  <c r="AT363" i="9"/>
  <c r="AT422" i="9"/>
  <c r="CD163" i="9" l="1"/>
  <c r="CD165" i="9" s="1"/>
  <c r="CE162" i="9" s="1"/>
  <c r="CE148" i="9"/>
  <c r="CE152" i="9" s="1"/>
  <c r="AT390" i="9"/>
  <c r="AT440" i="9"/>
  <c r="CE163" i="9" l="1"/>
  <c r="CE165" i="9" s="1"/>
  <c r="CF162" i="9" s="1"/>
  <c r="CF148" i="9"/>
  <c r="AT469" i="9"/>
  <c r="CF163" i="9" l="1"/>
  <c r="CF164" i="9" s="1"/>
  <c r="CF168" i="9" s="1"/>
  <c r="CF169" i="9" s="1"/>
  <c r="CF151" i="9" s="1"/>
  <c r="CF152" i="9" s="1"/>
  <c r="AT436" i="9"/>
  <c r="CF165" i="9" l="1"/>
  <c r="CG162" i="9" s="1"/>
  <c r="CG148" i="9"/>
  <c r="CG152" i="9" s="1"/>
  <c r="BV155" i="9"/>
  <c r="BV156" i="9" s="1"/>
  <c r="BT155" i="9"/>
  <c r="BT156" i="9" s="1"/>
  <c r="BU155" i="9"/>
  <c r="BU156" i="9" s="1"/>
  <c r="AH398" i="9"/>
  <c r="AH393" i="9"/>
  <c r="AT471" i="9"/>
  <c r="CG163" i="9" l="1"/>
  <c r="CG165" i="9" s="1"/>
  <c r="CH162" i="9" s="1"/>
  <c r="CH148" i="9"/>
  <c r="CH152" i="9" s="1"/>
  <c r="AU363" i="9"/>
  <c r="AU422" i="9"/>
  <c r="CH163" i="9" l="1"/>
  <c r="CH165" i="9" s="1"/>
  <c r="CI162" i="9" s="1"/>
  <c r="CI148" i="9"/>
  <c r="R79" i="19"/>
  <c r="R20" i="19"/>
  <c r="AU390" i="9"/>
  <c r="AU440" i="9"/>
  <c r="R96" i="19" s="1"/>
  <c r="CI163" i="9" l="1"/>
  <c r="CI164" i="9" s="1"/>
  <c r="CI168" i="9" s="1"/>
  <c r="CI169" i="9" s="1"/>
  <c r="CI151" i="9" s="1"/>
  <c r="CI152" i="9" s="1"/>
  <c r="R47" i="19"/>
  <c r="AU469" i="9"/>
  <c r="R123" i="19" s="1"/>
  <c r="CI165" i="9" l="1"/>
  <c r="CJ162" i="9" s="1"/>
  <c r="CJ148" i="9"/>
  <c r="CJ152" i="9" s="1"/>
  <c r="BY155" i="9"/>
  <c r="BY156" i="9" s="1"/>
  <c r="BW155" i="9"/>
  <c r="BW156" i="9" s="1"/>
  <c r="BX155" i="9"/>
  <c r="BX156" i="9" s="1"/>
  <c r="AU436" i="9"/>
  <c r="R92" i="19" s="1"/>
  <c r="CJ163" i="9" l="1"/>
  <c r="CJ165" i="9" s="1"/>
  <c r="CK162" i="9" s="1"/>
  <c r="CK148" i="9"/>
  <c r="CK152" i="9" s="1"/>
  <c r="AI393" i="9"/>
  <c r="N50" i="19" s="1"/>
  <c r="AI398" i="9"/>
  <c r="N55" i="19" s="1"/>
  <c r="AU471" i="9"/>
  <c r="R125" i="19" s="1"/>
  <c r="CK163" i="9" l="1"/>
  <c r="CK165" i="9" s="1"/>
  <c r="CL162" i="9" s="1"/>
  <c r="CL148" i="9"/>
  <c r="AV422" i="9"/>
  <c r="AV363" i="9"/>
  <c r="CL163" i="9" l="1"/>
  <c r="CL164" i="9" s="1"/>
  <c r="CL168" i="9" s="1"/>
  <c r="CL169" i="9" s="1"/>
  <c r="CL151" i="9" s="1"/>
  <c r="CL152" i="9" s="1"/>
  <c r="AV390" i="9"/>
  <c r="AV440" i="9"/>
  <c r="CL165" i="9" l="1"/>
  <c r="CM162" i="9" s="1"/>
  <c r="CM148" i="9"/>
  <c r="CM152" i="9" s="1"/>
  <c r="CB155" i="9"/>
  <c r="CB156" i="9" s="1"/>
  <c r="BZ155" i="9"/>
  <c r="BZ156" i="9" s="1"/>
  <c r="CA155" i="9"/>
  <c r="CA156" i="9" s="1"/>
  <c r="AV469" i="9"/>
  <c r="CM163" i="9" l="1"/>
  <c r="CM165" i="9" s="1"/>
  <c r="CN162" i="9" s="1"/>
  <c r="CN148" i="9"/>
  <c r="CN152" i="9" s="1"/>
  <c r="AV436" i="9"/>
  <c r="CN163" i="9" l="1"/>
  <c r="CN165" i="9" s="1"/>
  <c r="CO162" i="9" s="1"/>
  <c r="CO148" i="9"/>
  <c r="AJ393" i="9"/>
  <c r="AJ398" i="9"/>
  <c r="AV471" i="9"/>
  <c r="CO163" i="9" l="1"/>
  <c r="CO164" i="9" s="1"/>
  <c r="CO168" i="9" s="1"/>
  <c r="CO169" i="9" s="1"/>
  <c r="CO151" i="9" s="1"/>
  <c r="CO152" i="9" s="1"/>
  <c r="AW363" i="9"/>
  <c r="AW422" i="9"/>
  <c r="CO165" i="9" l="1"/>
  <c r="CP162" i="9" s="1"/>
  <c r="CP148" i="9"/>
  <c r="CP152" i="9" s="1"/>
  <c r="CE155" i="9"/>
  <c r="CE156" i="9" s="1"/>
  <c r="CC155" i="9"/>
  <c r="CC156" i="9" s="1"/>
  <c r="CD155" i="9"/>
  <c r="CD156" i="9" s="1"/>
  <c r="AW390" i="9"/>
  <c r="AW440" i="9"/>
  <c r="CP163" i="9" l="1"/>
  <c r="CP165" i="9" s="1"/>
  <c r="CQ162" i="9" s="1"/>
  <c r="CQ148" i="9"/>
  <c r="CQ152" i="9" s="1"/>
  <c r="AW469" i="9"/>
  <c r="CQ163" i="9" l="1"/>
  <c r="CQ165" i="9" s="1"/>
  <c r="CR162" i="9" s="1"/>
  <c r="CR148" i="9"/>
  <c r="AW436" i="9"/>
  <c r="CR163" i="9" l="1"/>
  <c r="CR164" i="9" s="1"/>
  <c r="AK393" i="9"/>
  <c r="AK398" i="9"/>
  <c r="AW471" i="9"/>
  <c r="CR168" i="9" l="1"/>
  <c r="CR169" i="9" s="1"/>
  <c r="CR151" i="9" s="1"/>
  <c r="CR152" i="9" s="1"/>
  <c r="CS148" i="9" s="1"/>
  <c r="CS152" i="9" s="1"/>
  <c r="CR165" i="9"/>
  <c r="CS162" i="9" s="1"/>
  <c r="AX363" i="9"/>
  <c r="AX422" i="9"/>
  <c r="CG155" i="9" l="1"/>
  <c r="CG156" i="9" s="1"/>
  <c r="CH155" i="9"/>
  <c r="CH156" i="9" s="1"/>
  <c r="CF155" i="9"/>
  <c r="CF156" i="9" s="1"/>
  <c r="CS163" i="9"/>
  <c r="CS165" i="9" s="1"/>
  <c r="CT162" i="9" s="1"/>
  <c r="CT148" i="9"/>
  <c r="CT152" i="9" s="1"/>
  <c r="S79" i="19"/>
  <c r="S20" i="19"/>
  <c r="AX390" i="9"/>
  <c r="S47" i="19" s="1"/>
  <c r="AX440" i="9"/>
  <c r="S96" i="19" s="1"/>
  <c r="CT163" i="9" l="1"/>
  <c r="CT165" i="9" s="1"/>
  <c r="CU162" i="9" s="1"/>
  <c r="CU148" i="9"/>
  <c r="AX469" i="9"/>
  <c r="S123" i="19" s="1"/>
  <c r="CU163" i="9" l="1"/>
  <c r="CU164" i="9" s="1"/>
  <c r="CU168" i="9" s="1"/>
  <c r="CU169" i="9" s="1"/>
  <c r="CU151" i="9" s="1"/>
  <c r="CU152" i="9" s="1"/>
  <c r="AX436" i="9"/>
  <c r="S92" i="19" s="1"/>
  <c r="CU165" i="9" l="1"/>
  <c r="CV162" i="9" s="1"/>
  <c r="CV148" i="9"/>
  <c r="CV152" i="9" s="1"/>
  <c r="CK155" i="9"/>
  <c r="CK156" i="9" s="1"/>
  <c r="CI155" i="9"/>
  <c r="CI156" i="9" s="1"/>
  <c r="CJ155" i="9"/>
  <c r="CJ156" i="9" s="1"/>
  <c r="AL393" i="9"/>
  <c r="O50" i="19" s="1"/>
  <c r="AL398" i="9"/>
  <c r="O55" i="19" s="1"/>
  <c r="AX471" i="9"/>
  <c r="S125" i="19" s="1"/>
  <c r="CV163" i="9" l="1"/>
  <c r="CV165" i="9" s="1"/>
  <c r="CW162" i="9" s="1"/>
  <c r="CW148" i="9"/>
  <c r="CW152" i="9" s="1"/>
  <c r="AY422" i="9"/>
  <c r="AY363" i="9"/>
  <c r="CW163" i="9" l="1"/>
  <c r="CW165" i="9" s="1"/>
  <c r="CX162" i="9" s="1"/>
  <c r="CX148" i="9"/>
  <c r="AY390" i="9"/>
  <c r="AY440" i="9"/>
  <c r="CX163" i="9" l="1"/>
  <c r="CX164" i="9" s="1"/>
  <c r="AY469" i="9"/>
  <c r="CX168" i="9" l="1"/>
  <c r="CX169" i="9" s="1"/>
  <c r="CX151" i="9" s="1"/>
  <c r="CX152" i="9" s="1"/>
  <c r="CY148" i="9" s="1"/>
  <c r="CY152" i="9" s="1"/>
  <c r="CX165" i="9"/>
  <c r="CY162" i="9" s="1"/>
  <c r="AY436" i="9"/>
  <c r="CM155" i="9" l="1"/>
  <c r="CM156" i="9" s="1"/>
  <c r="CL155" i="9"/>
  <c r="CL156" i="9" s="1"/>
  <c r="CN155" i="9"/>
  <c r="CN156" i="9" s="1"/>
  <c r="CY163" i="9"/>
  <c r="CY165" i="9" s="1"/>
  <c r="CZ162" i="9" s="1"/>
  <c r="CZ148" i="9"/>
  <c r="CZ152" i="9" s="1"/>
  <c r="AM393" i="9"/>
  <c r="AM398" i="9"/>
  <c r="AY471" i="9"/>
  <c r="CZ163" i="9" l="1"/>
  <c r="CZ165" i="9" s="1"/>
  <c r="DA162" i="9" s="1"/>
  <c r="DA148" i="9"/>
  <c r="AZ363" i="9"/>
  <c r="AZ422" i="9"/>
  <c r="DA163" i="9" l="1"/>
  <c r="DA164" i="9" s="1"/>
  <c r="DA168" i="9" s="1"/>
  <c r="DA169" i="9" s="1"/>
  <c r="DA151" i="9" s="1"/>
  <c r="DA152" i="9" s="1"/>
  <c r="AZ390" i="9"/>
  <c r="AZ440" i="9"/>
  <c r="DA165" i="9" l="1"/>
  <c r="DB162" i="9" s="1"/>
  <c r="DB148" i="9"/>
  <c r="DB152" i="9" s="1"/>
  <c r="CQ155" i="9"/>
  <c r="CQ156" i="9" s="1"/>
  <c r="CO155" i="9"/>
  <c r="CO156" i="9" s="1"/>
  <c r="CP155" i="9"/>
  <c r="CP156" i="9" s="1"/>
  <c r="AZ469" i="9"/>
  <c r="DB163" i="9" l="1"/>
  <c r="DB165" i="9" s="1"/>
  <c r="DC162" i="9" s="1"/>
  <c r="DC148" i="9"/>
  <c r="DC152" i="9" s="1"/>
  <c r="AZ436" i="9"/>
  <c r="DC163" i="9" l="1"/>
  <c r="DC165" i="9" s="1"/>
  <c r="DD162" i="9" s="1"/>
  <c r="DD148" i="9"/>
  <c r="AN393" i="9"/>
  <c r="AN398" i="9"/>
  <c r="AZ471" i="9"/>
  <c r="DD163" i="9" l="1"/>
  <c r="DD164" i="9" s="1"/>
  <c r="DD168" i="9" s="1"/>
  <c r="DD169" i="9" s="1"/>
  <c r="DD151" i="9" s="1"/>
  <c r="DD152" i="9" s="1"/>
  <c r="BA363" i="9"/>
  <c r="BA422" i="9"/>
  <c r="DD165" i="9" l="1"/>
  <c r="DE162" i="9" s="1"/>
  <c r="DE148" i="9"/>
  <c r="DE152" i="9" s="1"/>
  <c r="CT155" i="9"/>
  <c r="CT156" i="9" s="1"/>
  <c r="CR155" i="9"/>
  <c r="CR156" i="9" s="1"/>
  <c r="CS155" i="9"/>
  <c r="CS156" i="9" s="1"/>
  <c r="T79" i="19"/>
  <c r="T20" i="19"/>
  <c r="BA390" i="9"/>
  <c r="BA440" i="9"/>
  <c r="T96" i="19" s="1"/>
  <c r="DE163" i="9" l="1"/>
  <c r="DE165" i="9" s="1"/>
  <c r="DF162" i="9" s="1"/>
  <c r="DF148" i="9"/>
  <c r="DF152" i="9" s="1"/>
  <c r="T47" i="19"/>
  <c r="BA469" i="9"/>
  <c r="T123" i="19" s="1"/>
  <c r="DF163" i="9" l="1"/>
  <c r="DF165" i="9" s="1"/>
  <c r="DG162" i="9" s="1"/>
  <c r="DG148" i="9"/>
  <c r="BA436" i="9"/>
  <c r="T92" i="19" s="1"/>
  <c r="DG163" i="9" l="1"/>
  <c r="DG164" i="9" s="1"/>
  <c r="DG168" i="9" s="1"/>
  <c r="DG169" i="9" s="1"/>
  <c r="DG151" i="9" s="1"/>
  <c r="DG152" i="9" s="1"/>
  <c r="AO393" i="9"/>
  <c r="P50" i="19" s="1"/>
  <c r="AO398" i="9"/>
  <c r="P55" i="19" s="1"/>
  <c r="BA471" i="9"/>
  <c r="T125" i="19" s="1"/>
  <c r="DG165" i="9" l="1"/>
  <c r="DH162" i="9" s="1"/>
  <c r="DH148" i="9"/>
  <c r="DH152" i="9" s="1"/>
  <c r="CW155" i="9"/>
  <c r="CW156" i="9" s="1"/>
  <c r="CU155" i="9"/>
  <c r="CU156" i="9" s="1"/>
  <c r="CV155" i="9"/>
  <c r="CV156" i="9" s="1"/>
  <c r="BB422" i="9"/>
  <c r="BB363" i="9"/>
  <c r="DH163" i="9" l="1"/>
  <c r="DH165" i="9" s="1"/>
  <c r="DI162" i="9" s="1"/>
  <c r="DI148" i="9"/>
  <c r="DI152" i="9" s="1"/>
  <c r="BB390" i="9"/>
  <c r="BB440" i="9"/>
  <c r="DI163" i="9" l="1"/>
  <c r="DI165" i="9" s="1"/>
  <c r="DJ162" i="9" s="1"/>
  <c r="DJ148" i="9"/>
  <c r="BB469" i="9"/>
  <c r="DJ163" i="9" l="1"/>
  <c r="DJ164" i="9" s="1"/>
  <c r="DJ168" i="9" s="1"/>
  <c r="DJ169" i="9" s="1"/>
  <c r="DJ151" i="9" s="1"/>
  <c r="DJ152" i="9" s="1"/>
  <c r="BB436" i="9"/>
  <c r="DJ165" i="9" l="1"/>
  <c r="DK162" i="9" s="1"/>
  <c r="DK148" i="9"/>
  <c r="DK152" i="9" s="1"/>
  <c r="CZ155" i="9"/>
  <c r="CZ156" i="9" s="1"/>
  <c r="CX155" i="9"/>
  <c r="CX156" i="9" s="1"/>
  <c r="CY155" i="9"/>
  <c r="CY156" i="9" s="1"/>
  <c r="AP393" i="9"/>
  <c r="AP398" i="9"/>
  <c r="BB471" i="9"/>
  <c r="DK163" i="9" l="1"/>
  <c r="DK165" i="9" s="1"/>
  <c r="DL162" i="9" s="1"/>
  <c r="DL148" i="9"/>
  <c r="DL152" i="9" s="1"/>
  <c r="BC363" i="9"/>
  <c r="BC422" i="9"/>
  <c r="DL163" i="9" l="1"/>
  <c r="DL165" i="9" s="1"/>
  <c r="DM162" i="9" s="1"/>
  <c r="DM148" i="9"/>
  <c r="BC390" i="9"/>
  <c r="BC440" i="9"/>
  <c r="DM163" i="9" l="1"/>
  <c r="DM164" i="9" s="1"/>
  <c r="DM168" i="9" s="1"/>
  <c r="DM169" i="9" s="1"/>
  <c r="DM151" i="9" s="1"/>
  <c r="DM152" i="9" s="1"/>
  <c r="BC469" i="9"/>
  <c r="DM165" i="9" l="1"/>
  <c r="DN162" i="9" s="1"/>
  <c r="DN148" i="9"/>
  <c r="DN152" i="9" s="1"/>
  <c r="DC155" i="9"/>
  <c r="DC156" i="9" s="1"/>
  <c r="DA155" i="9"/>
  <c r="DA156" i="9" s="1"/>
  <c r="DB155" i="9"/>
  <c r="DB156" i="9" s="1"/>
  <c r="BC436" i="9"/>
  <c r="DN163" i="9" l="1"/>
  <c r="DN165" i="9" s="1"/>
  <c r="DO162" i="9" s="1"/>
  <c r="DO148" i="9"/>
  <c r="DO152" i="9" s="1"/>
  <c r="AQ393" i="9"/>
  <c r="K52" i="20" s="1"/>
  <c r="AQ398" i="9"/>
  <c r="K57" i="20" s="1"/>
  <c r="BC471" i="9"/>
  <c r="DO163" i="9" l="1"/>
  <c r="DO165" i="9" s="1"/>
  <c r="DP162" i="9" s="1"/>
  <c r="DP148" i="9"/>
  <c r="BD363" i="9"/>
  <c r="L22" i="20" s="1"/>
  <c r="BD422" i="9"/>
  <c r="L81" i="20" s="1"/>
  <c r="DP163" i="9" l="1"/>
  <c r="DP164" i="9" s="1"/>
  <c r="DP168" i="9" s="1"/>
  <c r="DP169" i="9" s="1"/>
  <c r="DP151" i="9" s="1"/>
  <c r="DP152" i="9" s="1"/>
  <c r="U79" i="19"/>
  <c r="U20" i="19"/>
  <c r="BD390" i="9"/>
  <c r="L49" i="20" s="1"/>
  <c r="BD440" i="9"/>
  <c r="DP165" i="9" l="1"/>
  <c r="DQ162" i="9" s="1"/>
  <c r="U96" i="19"/>
  <c r="L98" i="20"/>
  <c r="DQ148" i="9"/>
  <c r="DQ152" i="9" s="1"/>
  <c r="DF155" i="9"/>
  <c r="DF156" i="9" s="1"/>
  <c r="DD155" i="9"/>
  <c r="DD156" i="9" s="1"/>
  <c r="DE155" i="9"/>
  <c r="DE156" i="9" s="1"/>
  <c r="U47" i="19"/>
  <c r="BD469" i="9"/>
  <c r="DQ163" i="9" l="1"/>
  <c r="DQ165" i="9" s="1"/>
  <c r="DR162" i="9" s="1"/>
  <c r="U123" i="19"/>
  <c r="L124" i="20"/>
  <c r="DR148" i="9"/>
  <c r="DR152" i="9" s="1"/>
  <c r="BD436" i="9"/>
  <c r="DR163" i="9" l="1"/>
  <c r="DR165" i="9" s="1"/>
  <c r="DS162" i="9" s="1"/>
  <c r="U92" i="19"/>
  <c r="L94" i="20"/>
  <c r="DS148" i="9"/>
  <c r="AR393" i="9"/>
  <c r="Q50" i="19" s="1"/>
  <c r="AR398" i="9"/>
  <c r="Q55" i="19" s="1"/>
  <c r="BD471" i="9"/>
  <c r="DS163" i="9" l="1"/>
  <c r="U125" i="19"/>
  <c r="L126" i="20"/>
  <c r="DS164" i="9"/>
  <c r="DS168" i="9" s="1"/>
  <c r="DS169" i="9" s="1"/>
  <c r="DS151" i="9" s="1"/>
  <c r="DS152" i="9" s="1"/>
  <c r="BE422" i="9"/>
  <c r="BE363" i="9"/>
  <c r="DS165" i="9" l="1"/>
  <c r="DT162" i="9" s="1"/>
  <c r="DT148" i="9"/>
  <c r="DT152" i="9" s="1"/>
  <c r="DI155" i="9"/>
  <c r="DI156" i="9" s="1"/>
  <c r="DG155" i="9"/>
  <c r="DG156" i="9" s="1"/>
  <c r="DH155" i="9"/>
  <c r="DH156" i="9" s="1"/>
  <c r="BE390" i="9"/>
  <c r="BE440" i="9"/>
  <c r="DT163" i="9" l="1"/>
  <c r="DT165" i="9" s="1"/>
  <c r="DU162" i="9" s="1"/>
  <c r="DU148" i="9"/>
  <c r="DU152" i="9" s="1"/>
  <c r="BE469" i="9"/>
  <c r="DU163" i="9" l="1"/>
  <c r="DU165" i="9" s="1"/>
  <c r="DV162" i="9" s="1"/>
  <c r="DV148" i="9"/>
  <c r="BE436" i="9"/>
  <c r="DV163" i="9" l="1"/>
  <c r="DV164" i="9" s="1"/>
  <c r="DV168" i="9" s="1"/>
  <c r="DV169" i="9" s="1"/>
  <c r="DV151" i="9" s="1"/>
  <c r="DV152" i="9" s="1"/>
  <c r="AS393" i="9"/>
  <c r="AS398" i="9"/>
  <c r="BE471" i="9"/>
  <c r="DV165" i="9" l="1"/>
  <c r="DW162" i="9" s="1"/>
  <c r="DW148" i="9"/>
  <c r="DW152" i="9" s="1"/>
  <c r="DL155" i="9"/>
  <c r="DL156" i="9" s="1"/>
  <c r="DJ155" i="9"/>
  <c r="DJ156" i="9" s="1"/>
  <c r="DK155" i="9"/>
  <c r="DK156" i="9" s="1"/>
  <c r="BF363" i="9"/>
  <c r="BF422" i="9"/>
  <c r="DW163" i="9" l="1"/>
  <c r="DW165" i="9" s="1"/>
  <c r="DX162" i="9" s="1"/>
  <c r="DX148" i="9"/>
  <c r="DX152" i="9" s="1"/>
  <c r="BF390" i="9"/>
  <c r="BF440" i="9"/>
  <c r="DX163" i="9" l="1"/>
  <c r="DX165" i="9" s="1"/>
  <c r="DY162" i="9" s="1"/>
  <c r="DY148" i="9"/>
  <c r="BF469" i="9"/>
  <c r="DY163" i="9" l="1"/>
  <c r="DY164" i="9" s="1"/>
  <c r="DY168" i="9" s="1"/>
  <c r="DY169" i="9" s="1"/>
  <c r="DY151" i="9" s="1"/>
  <c r="DY152" i="9" s="1"/>
  <c r="BF436" i="9"/>
  <c r="DY165" i="9" l="1"/>
  <c r="DZ162" i="9" s="1"/>
  <c r="DZ148" i="9"/>
  <c r="DZ152" i="9" s="1"/>
  <c r="DO155" i="9"/>
  <c r="DO156" i="9" s="1"/>
  <c r="DM155" i="9"/>
  <c r="DM156" i="9" s="1"/>
  <c r="DN155" i="9"/>
  <c r="DN156" i="9" s="1"/>
  <c r="AT393" i="9"/>
  <c r="AT398" i="9"/>
  <c r="BF471" i="9"/>
  <c r="DZ163" i="9" l="1"/>
  <c r="DZ165" i="9" s="1"/>
  <c r="EA162" i="9" s="1"/>
  <c r="EA148" i="9"/>
  <c r="EA152" i="9" s="1"/>
  <c r="BG363" i="9"/>
  <c r="BG422" i="9"/>
  <c r="EA163" i="9" l="1"/>
  <c r="EA165" i="9" s="1"/>
  <c r="EB162" i="9" s="1"/>
  <c r="EB148" i="9"/>
  <c r="V79" i="19"/>
  <c r="V20" i="19"/>
  <c r="BG390" i="9"/>
  <c r="BG440" i="9"/>
  <c r="V96" i="19" s="1"/>
  <c r="EB163" i="9" l="1"/>
  <c r="EB164" i="9" s="1"/>
  <c r="EB168" i="9" s="1"/>
  <c r="EB169" i="9" s="1"/>
  <c r="EB151" i="9" s="1"/>
  <c r="EB152" i="9" s="1"/>
  <c r="V47" i="19"/>
  <c r="BG469" i="9"/>
  <c r="V123" i="19" s="1"/>
  <c r="EB165" i="9" l="1"/>
  <c r="EC162" i="9" s="1"/>
  <c r="EC148" i="9"/>
  <c r="EC152" i="9" s="1"/>
  <c r="EC163" i="9"/>
  <c r="EC165" i="9" s="1"/>
  <c r="ED162" i="9" s="1"/>
  <c r="DR155" i="9"/>
  <c r="DR156" i="9" s="1"/>
  <c r="DP155" i="9"/>
  <c r="DP156" i="9" s="1"/>
  <c r="DQ155" i="9"/>
  <c r="DQ156" i="9" s="1"/>
  <c r="BG436" i="9"/>
  <c r="V92" i="19" s="1"/>
  <c r="ED148" i="9" l="1"/>
  <c r="ED152" i="9" s="1"/>
  <c r="ED163" i="9"/>
  <c r="ED165" i="9" s="1"/>
  <c r="EE162" i="9" s="1"/>
  <c r="AU393" i="9"/>
  <c r="R50" i="19" s="1"/>
  <c r="AU398" i="9"/>
  <c r="R55" i="19" s="1"/>
  <c r="BG471" i="9"/>
  <c r="V125" i="19" s="1"/>
  <c r="EE148" i="9" l="1"/>
  <c r="EE163" i="9"/>
  <c r="BH422" i="9"/>
  <c r="BH363" i="9"/>
  <c r="EE164" i="9" l="1"/>
  <c r="EE168" i="9" s="1"/>
  <c r="EE169" i="9" s="1"/>
  <c r="EE151" i="9" s="1"/>
  <c r="EE152" i="9" s="1"/>
  <c r="BH390" i="9"/>
  <c r="BH440" i="9"/>
  <c r="EE165" i="9" l="1"/>
  <c r="EF162" i="9" s="1"/>
  <c r="EF148" i="9"/>
  <c r="EF152" i="9" s="1"/>
  <c r="DU155" i="9"/>
  <c r="DU156" i="9" s="1"/>
  <c r="DS155" i="9"/>
  <c r="DS156" i="9" s="1"/>
  <c r="DT155" i="9"/>
  <c r="DT156" i="9" s="1"/>
  <c r="BH469" i="9"/>
  <c r="EF163" i="9" l="1"/>
  <c r="EF165" i="9" s="1"/>
  <c r="EG162" i="9" s="1"/>
  <c r="EG148" i="9"/>
  <c r="EG152" i="9" s="1"/>
  <c r="BH436" i="9"/>
  <c r="EG163" i="9" l="1"/>
  <c r="EG165" i="9" s="1"/>
  <c r="EH162" i="9" s="1"/>
  <c r="EH148" i="9"/>
  <c r="AV393" i="9"/>
  <c r="AV398" i="9"/>
  <c r="BH471" i="9"/>
  <c r="EH163" i="9" l="1"/>
  <c r="EH164" i="9" s="1"/>
  <c r="EH168" i="9" s="1"/>
  <c r="EH169" i="9" s="1"/>
  <c r="EH151" i="9" s="1"/>
  <c r="EH152" i="9" s="1"/>
  <c r="BI363" i="9"/>
  <c r="BI422" i="9"/>
  <c r="EH165" i="9" l="1"/>
  <c r="EI162" i="9" s="1"/>
  <c r="EI148" i="9"/>
  <c r="EI152" i="9" s="1"/>
  <c r="DX155" i="9"/>
  <c r="DX156" i="9" s="1"/>
  <c r="DV155" i="9"/>
  <c r="DV156" i="9" s="1"/>
  <c r="DW155" i="9"/>
  <c r="DW156" i="9" s="1"/>
  <c r="BI390" i="9"/>
  <c r="BI440" i="9"/>
  <c r="EI163" i="9" l="1"/>
  <c r="EI165" i="9" s="1"/>
  <c r="EJ162" i="9" s="1"/>
  <c r="EJ148" i="9"/>
  <c r="EJ152" i="9" s="1"/>
  <c r="BI469" i="9"/>
  <c r="EJ163" i="9" l="1"/>
  <c r="EJ165" i="9" s="1"/>
  <c r="EK162" i="9" s="1"/>
  <c r="EK148" i="9"/>
  <c r="BI436" i="9"/>
  <c r="EK163" i="9" l="1"/>
  <c r="EK164" i="9" s="1"/>
  <c r="EK168" i="9" s="1"/>
  <c r="EK169" i="9" s="1"/>
  <c r="EK151" i="9" s="1"/>
  <c r="EK152" i="9" s="1"/>
  <c r="AW393" i="9"/>
  <c r="AW398" i="9"/>
  <c r="BI471" i="9"/>
  <c r="EK165" i="9" l="1"/>
  <c r="EL162" i="9" s="1"/>
  <c r="EL148" i="9"/>
  <c r="EL152" i="9" s="1"/>
  <c r="EA155" i="9"/>
  <c r="EA156" i="9" s="1"/>
  <c r="DY155" i="9"/>
  <c r="DY156" i="9" s="1"/>
  <c r="DZ155" i="9"/>
  <c r="DZ156" i="9" s="1"/>
  <c r="BJ363" i="9"/>
  <c r="BJ422" i="9"/>
  <c r="EL163" i="9" l="1"/>
  <c r="EL165" i="9" s="1"/>
  <c r="EM162" i="9" s="1"/>
  <c r="EM148" i="9"/>
  <c r="EM152" i="9" s="1"/>
  <c r="W79" i="19"/>
  <c r="W20" i="19"/>
  <c r="BJ390" i="9"/>
  <c r="W47" i="19" s="1"/>
  <c r="BJ440" i="9"/>
  <c r="W96" i="19" s="1"/>
  <c r="EM163" i="9" l="1"/>
  <c r="EM165" i="9" s="1"/>
  <c r="EN162" i="9" s="1"/>
  <c r="EN148" i="9"/>
  <c r="BJ469" i="9"/>
  <c r="W123" i="19" s="1"/>
  <c r="EN163" i="9" l="1"/>
  <c r="EN164" i="9" s="1"/>
  <c r="EN168" i="9" s="1"/>
  <c r="EN169" i="9" s="1"/>
  <c r="EN151" i="9" s="1"/>
  <c r="EN152" i="9" s="1"/>
  <c r="BJ436" i="9"/>
  <c r="W92" i="19" s="1"/>
  <c r="EN165" i="9" l="1"/>
  <c r="EO162" i="9" s="1"/>
  <c r="EO148" i="9"/>
  <c r="EO152" i="9" s="1"/>
  <c r="ED155" i="9"/>
  <c r="ED156" i="9" s="1"/>
  <c r="EB155" i="9"/>
  <c r="EB156" i="9" s="1"/>
  <c r="EC155" i="9"/>
  <c r="EC156" i="9" s="1"/>
  <c r="AX393" i="9"/>
  <c r="S50" i="19" s="1"/>
  <c r="AX398" i="9"/>
  <c r="S55" i="19" s="1"/>
  <c r="BJ471" i="9"/>
  <c r="W125" i="19" s="1"/>
  <c r="EO163" i="9" l="1"/>
  <c r="EO165" i="9" s="1"/>
  <c r="EP162" i="9" s="1"/>
  <c r="EP148" i="9"/>
  <c r="EP152" i="9" s="1"/>
  <c r="BK422" i="9"/>
  <c r="BK363" i="9"/>
  <c r="EP163" i="9" l="1"/>
  <c r="EP165" i="9" s="1"/>
  <c r="EQ162" i="9" s="1"/>
  <c r="EQ148" i="9"/>
  <c r="BK390" i="9"/>
  <c r="BK440" i="9"/>
  <c r="EQ163" i="9" l="1"/>
  <c r="EQ164" i="9" s="1"/>
  <c r="EQ168" i="9" s="1"/>
  <c r="EQ169" i="9" s="1"/>
  <c r="EQ151" i="9" s="1"/>
  <c r="EQ152" i="9" s="1"/>
  <c r="BK469" i="9"/>
  <c r="EQ165" i="9" l="1"/>
  <c r="ER162" i="9" s="1"/>
  <c r="ER148" i="9"/>
  <c r="ER152" i="9" s="1"/>
  <c r="EG155" i="9"/>
  <c r="EG156" i="9" s="1"/>
  <c r="EE155" i="9"/>
  <c r="EE156" i="9" s="1"/>
  <c r="EF155" i="9"/>
  <c r="EF156" i="9" s="1"/>
  <c r="BK436" i="9"/>
  <c r="ER163" i="9" l="1"/>
  <c r="ER165" i="9" s="1"/>
  <c r="ES162" i="9" s="1"/>
  <c r="ES148" i="9"/>
  <c r="ES152" i="9" s="1"/>
  <c r="AY393" i="9"/>
  <c r="AY398" i="9"/>
  <c r="BK471" i="9"/>
  <c r="ES163" i="9" l="1"/>
  <c r="ES165" i="9" s="1"/>
  <c r="ET162" i="9" s="1"/>
  <c r="ET148" i="9"/>
  <c r="BL363" i="9"/>
  <c r="BL422" i="9"/>
  <c r="ET163" i="9" l="1"/>
  <c r="ET164" i="9" s="1"/>
  <c r="ET168" i="9" s="1"/>
  <c r="ET169" i="9" s="1"/>
  <c r="ET151" i="9" s="1"/>
  <c r="ET152" i="9" s="1"/>
  <c r="BL390" i="9"/>
  <c r="BL440" i="9"/>
  <c r="ET165" i="9" l="1"/>
  <c r="EU162" i="9" s="1"/>
  <c r="EU148" i="9"/>
  <c r="EU152" i="9" s="1"/>
  <c r="EJ155" i="9"/>
  <c r="EJ156" i="9" s="1"/>
  <c r="EH155" i="9"/>
  <c r="EH156" i="9" s="1"/>
  <c r="EI155" i="9"/>
  <c r="EI156" i="9" s="1"/>
  <c r="BL469" i="9"/>
  <c r="EU163" i="9" l="1"/>
  <c r="EU165" i="9" s="1"/>
  <c r="EV162" i="9" s="1"/>
  <c r="EV148" i="9"/>
  <c r="EV152" i="9" s="1"/>
  <c r="BL436" i="9"/>
  <c r="EV163" i="9" l="1"/>
  <c r="EV165" i="9" s="1"/>
  <c r="EW162" i="9" s="1"/>
  <c r="EW148" i="9"/>
  <c r="AZ393" i="9"/>
  <c r="AZ398" i="9"/>
  <c r="BL471" i="9"/>
  <c r="EW163" i="9" l="1"/>
  <c r="EW164" i="9" s="1"/>
  <c r="EW168" i="9" s="1"/>
  <c r="EW169" i="9" s="1"/>
  <c r="EW151" i="9" s="1"/>
  <c r="EW152" i="9" s="1"/>
  <c r="BM363" i="9"/>
  <c r="BM422" i="9"/>
  <c r="EW165" i="9" l="1"/>
  <c r="EX162" i="9" s="1"/>
  <c r="EX148" i="9"/>
  <c r="EX152" i="9" s="1"/>
  <c r="EM155" i="9"/>
  <c r="EM156" i="9" s="1"/>
  <c r="EK155" i="9"/>
  <c r="EK156" i="9" s="1"/>
  <c r="EL155" i="9"/>
  <c r="EL156" i="9" s="1"/>
  <c r="X79" i="19"/>
  <c r="X20" i="19"/>
  <c r="BM390" i="9"/>
  <c r="BM440" i="9"/>
  <c r="X96" i="19" s="1"/>
  <c r="EX163" i="9" l="1"/>
  <c r="EX165" i="9" s="1"/>
  <c r="EY162" i="9" s="1"/>
  <c r="EY148" i="9"/>
  <c r="EY152" i="9" s="1"/>
  <c r="X47" i="19"/>
  <c r="BM469" i="9"/>
  <c r="X123" i="19" s="1"/>
  <c r="EY163" i="9" l="1"/>
  <c r="EY165" i="9" s="1"/>
  <c r="EZ162" i="9" s="1"/>
  <c r="EZ148" i="9"/>
  <c r="BM436" i="9"/>
  <c r="X92" i="19" s="1"/>
  <c r="EZ163" i="9" l="1"/>
  <c r="EZ164" i="9" s="1"/>
  <c r="EZ168" i="9" s="1"/>
  <c r="EZ169" i="9" s="1"/>
  <c r="EZ151" i="9" s="1"/>
  <c r="EZ152" i="9" s="1"/>
  <c r="BA393" i="9"/>
  <c r="T50" i="19" s="1"/>
  <c r="BA398" i="9"/>
  <c r="T55" i="19" s="1"/>
  <c r="BM471" i="9"/>
  <c r="X125" i="19" s="1"/>
  <c r="EZ165" i="9" l="1"/>
  <c r="FA162" i="9" s="1"/>
  <c r="FA148" i="9"/>
  <c r="FA152" i="9" s="1"/>
  <c r="EP155" i="9"/>
  <c r="EP156" i="9" s="1"/>
  <c r="EN155" i="9"/>
  <c r="EN156" i="9" s="1"/>
  <c r="EO155" i="9"/>
  <c r="EO156" i="9" s="1"/>
  <c r="BN422" i="9"/>
  <c r="BN363" i="9"/>
  <c r="FA163" i="9" l="1"/>
  <c r="FA165" i="9" s="1"/>
  <c r="FB162" i="9" s="1"/>
  <c r="FB148" i="9"/>
  <c r="FB152" i="9" s="1"/>
  <c r="BN390" i="9"/>
  <c r="BN440" i="9"/>
  <c r="FB163" i="9" l="1"/>
  <c r="FB165" i="9" s="1"/>
  <c r="FC162" i="9" s="1"/>
  <c r="FC148" i="9"/>
  <c r="BN469" i="9"/>
  <c r="FC163" i="9" l="1"/>
  <c r="FC164" i="9" s="1"/>
  <c r="FC168" i="9" s="1"/>
  <c r="FC169" i="9" s="1"/>
  <c r="FC151" i="9" s="1"/>
  <c r="FC152" i="9" s="1"/>
  <c r="BN436" i="9"/>
  <c r="FC165" i="9" l="1"/>
  <c r="FD162" i="9" s="1"/>
  <c r="FD148" i="9"/>
  <c r="FD152" i="9" s="1"/>
  <c r="ES155" i="9"/>
  <c r="ES156" i="9" s="1"/>
  <c r="EQ155" i="9"/>
  <c r="EQ156" i="9" s="1"/>
  <c r="ER155" i="9"/>
  <c r="ER156" i="9" s="1"/>
  <c r="BB393" i="9"/>
  <c r="BB398" i="9"/>
  <c r="BN471" i="9"/>
  <c r="FD163" i="9" l="1"/>
  <c r="FD165" i="9" s="1"/>
  <c r="FE162" i="9" s="1"/>
  <c r="FE148" i="9"/>
  <c r="FE152" i="9" s="1"/>
  <c r="BO363" i="9"/>
  <c r="BO422" i="9"/>
  <c r="FE163" i="9" l="1"/>
  <c r="FE165" i="9" s="1"/>
  <c r="FF162" i="9" s="1"/>
  <c r="FF148" i="9"/>
  <c r="BO390" i="9"/>
  <c r="BO440" i="9"/>
  <c r="FF163" i="9" l="1"/>
  <c r="FF164" i="9" s="1"/>
  <c r="FF168" i="9" s="1"/>
  <c r="FF169" i="9" s="1"/>
  <c r="FF151" i="9" s="1"/>
  <c r="FF152" i="9" s="1"/>
  <c r="BO469" i="9"/>
  <c r="FF165" i="9" l="1"/>
  <c r="FG162" i="9" s="1"/>
  <c r="FG148" i="9"/>
  <c r="FG152" i="9" s="1"/>
  <c r="EV155" i="9"/>
  <c r="EV156" i="9" s="1"/>
  <c r="ET155" i="9"/>
  <c r="ET156" i="9" s="1"/>
  <c r="EU155" i="9"/>
  <c r="EU156" i="9" s="1"/>
  <c r="BO436" i="9"/>
  <c r="FG163" i="9" l="1"/>
  <c r="FG165" i="9" s="1"/>
  <c r="FH162" i="9" s="1"/>
  <c r="FH148" i="9"/>
  <c r="FH152" i="9" s="1"/>
  <c r="BC393" i="9"/>
  <c r="BC398" i="9"/>
  <c r="BO471" i="9"/>
  <c r="FH163" i="9" l="1"/>
  <c r="FH165" i="9" s="1"/>
  <c r="FI162" i="9" s="1"/>
  <c r="FI148" i="9"/>
  <c r="BP363" i="9"/>
  <c r="M22" i="20" s="1"/>
  <c r="BP422" i="9"/>
  <c r="M81" i="20" s="1"/>
  <c r="FI163" i="9" l="1"/>
  <c r="FI164" i="9" s="1"/>
  <c r="FI168" i="9" s="1"/>
  <c r="FI169" i="9" s="1"/>
  <c r="FI151" i="9" s="1"/>
  <c r="FI152" i="9" s="1"/>
  <c r="Y79" i="19"/>
  <c r="Y20" i="19"/>
  <c r="BP390" i="9"/>
  <c r="M49" i="20" s="1"/>
  <c r="BP440" i="9"/>
  <c r="FI165" i="9" l="1"/>
  <c r="FJ162" i="9" s="1"/>
  <c r="Y96" i="19"/>
  <c r="M98" i="20"/>
  <c r="FJ148" i="9"/>
  <c r="FJ152" i="9" s="1"/>
  <c r="EY155" i="9"/>
  <c r="EY156" i="9" s="1"/>
  <c r="EW155" i="9"/>
  <c r="EW156" i="9" s="1"/>
  <c r="EX155" i="9"/>
  <c r="EX156" i="9" s="1"/>
  <c r="Y47" i="19"/>
  <c r="BP469" i="9"/>
  <c r="FJ163" i="9" l="1"/>
  <c r="FJ165" i="9" s="1"/>
  <c r="FK162" i="9" s="1"/>
  <c r="Y123" i="19"/>
  <c r="M124" i="20"/>
  <c r="FK148" i="9"/>
  <c r="FK152" i="9" s="1"/>
  <c r="BP436" i="9"/>
  <c r="FK163" i="9" l="1"/>
  <c r="FK165" i="9" s="1"/>
  <c r="FL162" i="9" s="1"/>
  <c r="Y92" i="19"/>
  <c r="M94" i="20"/>
  <c r="FL148" i="9"/>
  <c r="BD393" i="9"/>
  <c r="BD398" i="9"/>
  <c r="BP471" i="9"/>
  <c r="FL163" i="9" l="1"/>
  <c r="Y125" i="19"/>
  <c r="M126" i="20"/>
  <c r="U55" i="19"/>
  <c r="L57" i="20"/>
  <c r="U50" i="19"/>
  <c r="L52" i="20"/>
  <c r="FL164" i="9"/>
  <c r="FL168" i="9" s="1"/>
  <c r="FL169" i="9" s="1"/>
  <c r="FL151" i="9" s="1"/>
  <c r="FL152" i="9" s="1"/>
  <c r="BQ422" i="9"/>
  <c r="BQ363" i="9"/>
  <c r="FL165" i="9" l="1"/>
  <c r="FM162" i="9" s="1"/>
  <c r="FM148" i="9"/>
  <c r="FM152" i="9" s="1"/>
  <c r="FB155" i="9"/>
  <c r="FB156" i="9" s="1"/>
  <c r="EZ155" i="9"/>
  <c r="EZ156" i="9" s="1"/>
  <c r="FA155" i="9"/>
  <c r="FA156" i="9" s="1"/>
  <c r="BQ390" i="9"/>
  <c r="BQ440" i="9"/>
  <c r="FM163" i="9" l="1"/>
  <c r="FM165" i="9" s="1"/>
  <c r="FN162" i="9" s="1"/>
  <c r="FN148" i="9"/>
  <c r="FN152" i="9" s="1"/>
  <c r="BQ469" i="9"/>
  <c r="FN163" i="9" l="1"/>
  <c r="FN165" i="9" s="1"/>
  <c r="FO162" i="9" s="1"/>
  <c r="FO148" i="9"/>
  <c r="BQ436" i="9"/>
  <c r="FO163" i="9" l="1"/>
  <c r="FO164" i="9" s="1"/>
  <c r="FO168" i="9" s="1"/>
  <c r="FO169" i="9" s="1"/>
  <c r="FO151" i="9" s="1"/>
  <c r="FO152" i="9" s="1"/>
  <c r="BE393" i="9"/>
  <c r="BE398" i="9"/>
  <c r="BQ471" i="9"/>
  <c r="FO165" i="9" l="1"/>
  <c r="FP162" i="9" s="1"/>
  <c r="FP148" i="9"/>
  <c r="FP152" i="9" s="1"/>
  <c r="FE155" i="9"/>
  <c r="FE156" i="9" s="1"/>
  <c r="FC155" i="9"/>
  <c r="FC156" i="9" s="1"/>
  <c r="FD155" i="9"/>
  <c r="FD156" i="9" s="1"/>
  <c r="BR363" i="9"/>
  <c r="BR422" i="9"/>
  <c r="FP163" i="9" l="1"/>
  <c r="FP165" i="9" s="1"/>
  <c r="FQ162" i="9" s="1"/>
  <c r="FQ148" i="9"/>
  <c r="FQ152" i="9" s="1"/>
  <c r="BR390" i="9"/>
  <c r="BR440" i="9"/>
  <c r="FQ163" i="9" l="1"/>
  <c r="FQ165" i="9" s="1"/>
  <c r="FR162" i="9" s="1"/>
  <c r="FR148" i="9"/>
  <c r="BR469" i="9"/>
  <c r="FR163" i="9" l="1"/>
  <c r="FR164" i="9" s="1"/>
  <c r="FR168" i="9" s="1"/>
  <c r="FR169" i="9" s="1"/>
  <c r="FR151" i="9" s="1"/>
  <c r="FR152" i="9" s="1"/>
  <c r="BR436" i="9"/>
  <c r="FR165" i="9" l="1"/>
  <c r="FS162" i="9" s="1"/>
  <c r="FS148" i="9"/>
  <c r="FS152" i="9" s="1"/>
  <c r="FH155" i="9"/>
  <c r="FH156" i="9" s="1"/>
  <c r="FF155" i="9"/>
  <c r="FF156" i="9" s="1"/>
  <c r="FG155" i="9"/>
  <c r="FG156" i="9" s="1"/>
  <c r="BF393" i="9"/>
  <c r="BF398" i="9"/>
  <c r="BR471" i="9"/>
  <c r="FS163" i="9" l="1"/>
  <c r="FS165" i="9" s="1"/>
  <c r="FT162" i="9" s="1"/>
  <c r="FT148" i="9"/>
  <c r="FT152" i="9" s="1"/>
  <c r="BS363" i="9"/>
  <c r="BS422" i="9"/>
  <c r="FT163" i="9" l="1"/>
  <c r="FT165" i="9" s="1"/>
  <c r="FU162" i="9" s="1"/>
  <c r="FU148" i="9"/>
  <c r="Z79" i="19"/>
  <c r="Z20" i="19"/>
  <c r="BS390" i="9"/>
  <c r="BS440" i="9"/>
  <c r="Z96" i="19" s="1"/>
  <c r="FU163" i="9" l="1"/>
  <c r="FU164" i="9" s="1"/>
  <c r="FU168" i="9" s="1"/>
  <c r="FU169" i="9" s="1"/>
  <c r="FU151" i="9" s="1"/>
  <c r="FU152" i="9" s="1"/>
  <c r="Z47" i="19"/>
  <c r="BS469" i="9"/>
  <c r="Z123" i="19" s="1"/>
  <c r="FU165" i="9" l="1"/>
  <c r="FV162" i="9" s="1"/>
  <c r="FV148" i="9"/>
  <c r="FV152" i="9" s="1"/>
  <c r="FK155" i="9"/>
  <c r="FK156" i="9" s="1"/>
  <c r="FI155" i="9"/>
  <c r="FI156" i="9" s="1"/>
  <c r="FJ155" i="9"/>
  <c r="FJ156" i="9" s="1"/>
  <c r="BS436" i="9"/>
  <c r="Z92" i="19" s="1"/>
  <c r="FV163" i="9" l="1"/>
  <c r="FV165" i="9" s="1"/>
  <c r="FW162" i="9" s="1"/>
  <c r="FW148" i="9"/>
  <c r="FW152" i="9" s="1"/>
  <c r="BG393" i="9"/>
  <c r="V50" i="19" s="1"/>
  <c r="BG398" i="9"/>
  <c r="V55" i="19" s="1"/>
  <c r="BS471" i="9"/>
  <c r="Z125" i="19" s="1"/>
  <c r="FW163" i="9" l="1"/>
  <c r="FW165" i="9" s="1"/>
  <c r="FX162" i="9" s="1"/>
  <c r="FX148" i="9"/>
  <c r="BT422" i="9"/>
  <c r="BT363" i="9"/>
  <c r="FX163" i="9" l="1"/>
  <c r="FX164" i="9" s="1"/>
  <c r="FX168" i="9" s="1"/>
  <c r="FX169" i="9" s="1"/>
  <c r="FX151" i="9" s="1"/>
  <c r="FX152" i="9" s="1"/>
  <c r="BT390" i="9"/>
  <c r="BT440" i="9"/>
  <c r="FX165" i="9" l="1"/>
  <c r="FY162" i="9" s="1"/>
  <c r="FY148" i="9"/>
  <c r="FY152" i="9" s="1"/>
  <c r="FN155" i="9"/>
  <c r="FN156" i="9" s="1"/>
  <c r="FL155" i="9"/>
  <c r="FL156" i="9" s="1"/>
  <c r="FM155" i="9"/>
  <c r="FM156" i="9" s="1"/>
  <c r="BT469" i="9"/>
  <c r="FY163" i="9" l="1"/>
  <c r="FY165" i="9" s="1"/>
  <c r="FZ162" i="9" s="1"/>
  <c r="FZ148" i="9"/>
  <c r="FZ152" i="9" s="1"/>
  <c r="BT436" i="9"/>
  <c r="FZ163" i="9" l="1"/>
  <c r="FZ165" i="9" s="1"/>
  <c r="GA162" i="9" s="1"/>
  <c r="GA148" i="9"/>
  <c r="BH393" i="9"/>
  <c r="BH398" i="9"/>
  <c r="BT471" i="9"/>
  <c r="GA163" i="9" l="1"/>
  <c r="GA164" i="9" s="1"/>
  <c r="GA168" i="9" s="1"/>
  <c r="GA169" i="9" s="1"/>
  <c r="GA151" i="9" s="1"/>
  <c r="GA152" i="9" s="1"/>
  <c r="BU363" i="9"/>
  <c r="BU422" i="9"/>
  <c r="GA165" i="9" l="1"/>
  <c r="GB162" i="9" s="1"/>
  <c r="GB148" i="9"/>
  <c r="GB152" i="9" s="1"/>
  <c r="FQ155" i="9"/>
  <c r="FQ156" i="9" s="1"/>
  <c r="FO155" i="9"/>
  <c r="FO156" i="9" s="1"/>
  <c r="FP155" i="9"/>
  <c r="FP156" i="9" s="1"/>
  <c r="BU390" i="9"/>
  <c r="BU440" i="9"/>
  <c r="GB163" i="9" l="1"/>
  <c r="GB165" i="9" s="1"/>
  <c r="GC162" i="9" s="1"/>
  <c r="GC148" i="9"/>
  <c r="GC152" i="9" s="1"/>
  <c r="BU469" i="9"/>
  <c r="GC163" i="9" l="1"/>
  <c r="GC165" i="9" s="1"/>
  <c r="GD162" i="9" s="1"/>
  <c r="GD148" i="9"/>
  <c r="BU436" i="9"/>
  <c r="GD163" i="9" l="1"/>
  <c r="GD164" i="9" s="1"/>
  <c r="GD168" i="9" s="1"/>
  <c r="GD169" i="9" s="1"/>
  <c r="GD151" i="9" s="1"/>
  <c r="GD152" i="9" s="1"/>
  <c r="BI393" i="9"/>
  <c r="BI398" i="9"/>
  <c r="BU471" i="9"/>
  <c r="GD165" i="9" l="1"/>
  <c r="GE162" i="9" s="1"/>
  <c r="GE148" i="9"/>
  <c r="GE152" i="9" s="1"/>
  <c r="FT155" i="9"/>
  <c r="FT156" i="9" s="1"/>
  <c r="FR155" i="9"/>
  <c r="FR156" i="9" s="1"/>
  <c r="FS155" i="9"/>
  <c r="FS156" i="9" s="1"/>
  <c r="BV363" i="9"/>
  <c r="BV422" i="9"/>
  <c r="GE163" i="9" l="1"/>
  <c r="GE165" i="9" s="1"/>
  <c r="GF162" i="9" s="1"/>
  <c r="GF148" i="9"/>
  <c r="GF152" i="9" s="1"/>
  <c r="AA79" i="19"/>
  <c r="AA20" i="19"/>
  <c r="BV390" i="9"/>
  <c r="AA47" i="19" s="1"/>
  <c r="BV440" i="9"/>
  <c r="AA96" i="19" s="1"/>
  <c r="GF163" i="9" l="1"/>
  <c r="GF165" i="9" s="1"/>
  <c r="GG162" i="9" s="1"/>
  <c r="GG148" i="9"/>
  <c r="BV469" i="9"/>
  <c r="AA123" i="19" s="1"/>
  <c r="GG163" i="9" l="1"/>
  <c r="GG164" i="9" s="1"/>
  <c r="GG168" i="9" s="1"/>
  <c r="GG169" i="9" s="1"/>
  <c r="GG151" i="9" s="1"/>
  <c r="GG152" i="9" s="1"/>
  <c r="BV436" i="9"/>
  <c r="AA92" i="19" s="1"/>
  <c r="GG165" i="9" l="1"/>
  <c r="GH162" i="9" s="1"/>
  <c r="GH148" i="9"/>
  <c r="GH152" i="9" s="1"/>
  <c r="FW155" i="9"/>
  <c r="FW156" i="9" s="1"/>
  <c r="FU155" i="9"/>
  <c r="FU156" i="9" s="1"/>
  <c r="FV155" i="9"/>
  <c r="FV156" i="9" s="1"/>
  <c r="BJ393" i="9"/>
  <c r="W50" i="19" s="1"/>
  <c r="BJ398" i="9"/>
  <c r="W55" i="19" s="1"/>
  <c r="BV471" i="9"/>
  <c r="AA125" i="19" s="1"/>
  <c r="GH163" i="9" l="1"/>
  <c r="GH165" i="9" s="1"/>
  <c r="GI162" i="9" s="1"/>
  <c r="GI148" i="9"/>
  <c r="GI152" i="9" s="1"/>
  <c r="BW422" i="9"/>
  <c r="BW363" i="9"/>
  <c r="GI163" i="9" l="1"/>
  <c r="GI165" i="9" s="1"/>
  <c r="GJ162" i="9" s="1"/>
  <c r="GJ148" i="9"/>
  <c r="BW390" i="9"/>
  <c r="BW440" i="9"/>
  <c r="GJ163" i="9" l="1"/>
  <c r="GJ164" i="9" s="1"/>
  <c r="GJ168" i="9" s="1"/>
  <c r="GJ169" i="9" s="1"/>
  <c r="GJ151" i="9" s="1"/>
  <c r="GJ152" i="9" s="1"/>
  <c r="BW469" i="9"/>
  <c r="GJ165" i="9" l="1"/>
  <c r="GK162" i="9" s="1"/>
  <c r="GK148" i="9"/>
  <c r="GK152" i="9" s="1"/>
  <c r="FZ155" i="9"/>
  <c r="FZ156" i="9" s="1"/>
  <c r="FX155" i="9"/>
  <c r="FX156" i="9" s="1"/>
  <c r="FY155" i="9"/>
  <c r="FY156" i="9" s="1"/>
  <c r="BW436" i="9"/>
  <c r="GK163" i="9" l="1"/>
  <c r="GK165" i="9" s="1"/>
  <c r="GL162" i="9" s="1"/>
  <c r="GL148" i="9"/>
  <c r="GL152" i="9" s="1"/>
  <c r="BK393" i="9"/>
  <c r="BK398" i="9"/>
  <c r="BW471" i="9"/>
  <c r="GL163" i="9" l="1"/>
  <c r="GL165" i="9" s="1"/>
  <c r="GM162" i="9" s="1"/>
  <c r="GM148" i="9"/>
  <c r="BX363" i="9"/>
  <c r="BX422" i="9"/>
  <c r="GM163" i="9" l="1"/>
  <c r="GM164" i="9" s="1"/>
  <c r="GM168" i="9" s="1"/>
  <c r="GM169" i="9" s="1"/>
  <c r="GM151" i="9" s="1"/>
  <c r="GM152" i="9" s="1"/>
  <c r="BX390" i="9"/>
  <c r="BX440" i="9"/>
  <c r="GM165" i="9" l="1"/>
  <c r="GN162" i="9" s="1"/>
  <c r="GN148" i="9"/>
  <c r="GN152" i="9" s="1"/>
  <c r="GC155" i="9"/>
  <c r="GC156" i="9" s="1"/>
  <c r="GA155" i="9"/>
  <c r="GA156" i="9" s="1"/>
  <c r="GB155" i="9"/>
  <c r="GB156" i="9" s="1"/>
  <c r="BX469" i="9"/>
  <c r="GN163" i="9" l="1"/>
  <c r="GN165" i="9" s="1"/>
  <c r="GO162" i="9" s="1"/>
  <c r="GO148" i="9"/>
  <c r="GO152" i="9" s="1"/>
  <c r="BX436" i="9"/>
  <c r="GO163" i="9" l="1"/>
  <c r="GO165" i="9" s="1"/>
  <c r="GP162" i="9" s="1"/>
  <c r="GP148" i="9"/>
  <c r="BL393" i="9"/>
  <c r="BL398" i="9"/>
  <c r="BX471" i="9"/>
  <c r="GP163" i="9" l="1"/>
  <c r="GP164" i="9" s="1"/>
  <c r="GP168" i="9" s="1"/>
  <c r="GP169" i="9" s="1"/>
  <c r="GP151" i="9" s="1"/>
  <c r="GP152" i="9" s="1"/>
  <c r="BY363" i="9"/>
  <c r="BY422" i="9"/>
  <c r="GP165" i="9" l="1"/>
  <c r="GQ162" i="9" s="1"/>
  <c r="GQ148" i="9"/>
  <c r="GQ152" i="9" s="1"/>
  <c r="GF155" i="9"/>
  <c r="GF156" i="9" s="1"/>
  <c r="GD155" i="9"/>
  <c r="GD156" i="9" s="1"/>
  <c r="GE155" i="9"/>
  <c r="GE156" i="9" s="1"/>
  <c r="AB79" i="19"/>
  <c r="AB20" i="19"/>
  <c r="BY390" i="9"/>
  <c r="BY440" i="9"/>
  <c r="AB96" i="19" s="1"/>
  <c r="GQ163" i="9" l="1"/>
  <c r="GQ165" i="9" s="1"/>
  <c r="GR162" i="9" s="1"/>
  <c r="GR148" i="9"/>
  <c r="GR152" i="9" s="1"/>
  <c r="AB47" i="19"/>
  <c r="BY469" i="9"/>
  <c r="AB123" i="19" s="1"/>
  <c r="GR163" i="9" l="1"/>
  <c r="GR165" i="9" s="1"/>
  <c r="GS162" i="9" s="1"/>
  <c r="GS148" i="9"/>
  <c r="BY436" i="9"/>
  <c r="AB92" i="19" s="1"/>
  <c r="GS163" i="9" l="1"/>
  <c r="GS164" i="9" s="1"/>
  <c r="GS168" i="9" s="1"/>
  <c r="GS169" i="9" s="1"/>
  <c r="GS151" i="9" s="1"/>
  <c r="GS152" i="9" s="1"/>
  <c r="BM393" i="9"/>
  <c r="X50" i="19" s="1"/>
  <c r="BM398" i="9"/>
  <c r="X55" i="19" s="1"/>
  <c r="BY471" i="9"/>
  <c r="AB125" i="19" s="1"/>
  <c r="GS165" i="9" l="1"/>
  <c r="GT162" i="9" s="1"/>
  <c r="GT148" i="9"/>
  <c r="GT152" i="9" s="1"/>
  <c r="GI155" i="9"/>
  <c r="GI156" i="9" s="1"/>
  <c r="GG155" i="9"/>
  <c r="GG156" i="9" s="1"/>
  <c r="GH155" i="9"/>
  <c r="GH156" i="9" s="1"/>
  <c r="BZ422" i="9"/>
  <c r="BZ363" i="9"/>
  <c r="GT163" i="9" l="1"/>
  <c r="GT165" i="9" s="1"/>
  <c r="GU162" i="9" s="1"/>
  <c r="GU148" i="9"/>
  <c r="GU152" i="9" s="1"/>
  <c r="BZ390" i="9"/>
  <c r="BZ440" i="9"/>
  <c r="GU163" i="9" l="1"/>
  <c r="GU165" i="9" s="1"/>
  <c r="GV162" i="9" s="1"/>
  <c r="GV148" i="9"/>
  <c r="BZ469" i="9"/>
  <c r="GV163" i="9" l="1"/>
  <c r="GV164" i="9" s="1"/>
  <c r="GV168" i="9" s="1"/>
  <c r="GV169" i="9" s="1"/>
  <c r="GV151" i="9" s="1"/>
  <c r="GV152" i="9" s="1"/>
  <c r="BZ436" i="9"/>
  <c r="GV165" i="9" l="1"/>
  <c r="GW162" i="9" s="1"/>
  <c r="GW148" i="9"/>
  <c r="GW152" i="9" s="1"/>
  <c r="GL155" i="9"/>
  <c r="GL156" i="9" s="1"/>
  <c r="GJ155" i="9"/>
  <c r="GJ156" i="9" s="1"/>
  <c r="GK155" i="9"/>
  <c r="GK156" i="9" s="1"/>
  <c r="BN393" i="9"/>
  <c r="BN398" i="9"/>
  <c r="BZ471" i="9"/>
  <c r="GW163" i="9" l="1"/>
  <c r="GW165" i="9" s="1"/>
  <c r="GX162" i="9" s="1"/>
  <c r="GX148" i="9"/>
  <c r="GX152" i="9" s="1"/>
  <c r="CA363" i="9"/>
  <c r="CA422" i="9"/>
  <c r="GX163" i="9" l="1"/>
  <c r="GX165" i="9" s="1"/>
  <c r="GY162" i="9" s="1"/>
  <c r="GY148" i="9"/>
  <c r="CA390" i="9"/>
  <c r="CA440" i="9"/>
  <c r="GY163" i="9" l="1"/>
  <c r="GY164" i="9" s="1"/>
  <c r="GY168" i="9" s="1"/>
  <c r="GY169" i="9" s="1"/>
  <c r="GY151" i="9" s="1"/>
  <c r="GY152" i="9" s="1"/>
  <c r="CA469" i="9"/>
  <c r="GY165" i="9" l="1"/>
  <c r="GZ162" i="9" s="1"/>
  <c r="GZ148" i="9"/>
  <c r="GZ152" i="9" s="1"/>
  <c r="GO155" i="9"/>
  <c r="GO156" i="9" s="1"/>
  <c r="GM155" i="9"/>
  <c r="GM156" i="9" s="1"/>
  <c r="GN155" i="9"/>
  <c r="GN156" i="9" s="1"/>
  <c r="CA436" i="9"/>
  <c r="GZ163" i="9" l="1"/>
  <c r="GZ165" i="9" s="1"/>
  <c r="HA162" i="9" s="1"/>
  <c r="HA148" i="9"/>
  <c r="HA152" i="9" s="1"/>
  <c r="BO393" i="9"/>
  <c r="BO398" i="9"/>
  <c r="CA471" i="9"/>
  <c r="HA163" i="9" l="1"/>
  <c r="HA165" i="9" s="1"/>
  <c r="HB162" i="9" s="1"/>
  <c r="HB148" i="9"/>
  <c r="CB363" i="9"/>
  <c r="N22" i="20" s="1"/>
  <c r="CB422" i="9"/>
  <c r="N81" i="20" s="1"/>
  <c r="HB163" i="9" l="1"/>
  <c r="HB164" i="9" s="1"/>
  <c r="HB168" i="9" s="1"/>
  <c r="HB169" i="9" s="1"/>
  <c r="HB151" i="9" s="1"/>
  <c r="HB152" i="9" s="1"/>
  <c r="AC79" i="19"/>
  <c r="AC20" i="19"/>
  <c r="CB390" i="9"/>
  <c r="N49" i="20" s="1"/>
  <c r="CB440" i="9"/>
  <c r="HB165" i="9" l="1"/>
  <c r="HC162" i="9" s="1"/>
  <c r="AC96" i="19"/>
  <c r="N98" i="20"/>
  <c r="HC148" i="9"/>
  <c r="HC152" i="9" s="1"/>
  <c r="GR155" i="9"/>
  <c r="GR156" i="9" s="1"/>
  <c r="GP155" i="9"/>
  <c r="GP156" i="9" s="1"/>
  <c r="GQ155" i="9"/>
  <c r="GQ156" i="9" s="1"/>
  <c r="AC47" i="19"/>
  <c r="CB469" i="9"/>
  <c r="HC163" i="9" l="1"/>
  <c r="HC165" i="9" s="1"/>
  <c r="HD162" i="9" s="1"/>
  <c r="AC123" i="19"/>
  <c r="N124" i="20"/>
  <c r="HD148" i="9"/>
  <c r="HD152" i="9" s="1"/>
  <c r="CB436" i="9"/>
  <c r="HD163" i="9" l="1"/>
  <c r="HD165" i="9" s="1"/>
  <c r="HE162" i="9" s="1"/>
  <c r="AC92" i="19"/>
  <c r="N94" i="20"/>
  <c r="HE148" i="9"/>
  <c r="BP393" i="9"/>
  <c r="BP398" i="9"/>
  <c r="CB471" i="9"/>
  <c r="HE163" i="9" l="1"/>
  <c r="HE164" i="9" s="1"/>
  <c r="HE168" i="9" s="1"/>
  <c r="HE169" i="9" s="1"/>
  <c r="HE151" i="9" s="1"/>
  <c r="HE152" i="9" s="1"/>
  <c r="AC125" i="19"/>
  <c r="N126" i="20"/>
  <c r="Y55" i="19"/>
  <c r="M57" i="20"/>
  <c r="Y50" i="19"/>
  <c r="M52" i="20"/>
  <c r="CC422" i="9"/>
  <c r="CC363" i="9"/>
  <c r="HE165" i="9" l="1"/>
  <c r="HF162" i="9" s="1"/>
  <c r="HF148" i="9"/>
  <c r="HF152" i="9" s="1"/>
  <c r="GU155" i="9"/>
  <c r="GU156" i="9" s="1"/>
  <c r="GS155" i="9"/>
  <c r="GS156" i="9" s="1"/>
  <c r="GT155" i="9"/>
  <c r="GT156" i="9" s="1"/>
  <c r="CC390" i="9"/>
  <c r="CC440" i="9"/>
  <c r="HF163" i="9" l="1"/>
  <c r="HF165" i="9" s="1"/>
  <c r="HG162" i="9" s="1"/>
  <c r="HG148" i="9"/>
  <c r="HG152" i="9" s="1"/>
  <c r="CC469" i="9"/>
  <c r="HG163" i="9" l="1"/>
  <c r="HG165" i="9" s="1"/>
  <c r="HH162" i="9" s="1"/>
  <c r="HH148" i="9"/>
  <c r="CC436" i="9"/>
  <c r="HH163" i="9" l="1"/>
  <c r="HH164" i="9" s="1"/>
  <c r="HH168" i="9" s="1"/>
  <c r="HH169" i="9" s="1"/>
  <c r="HH151" i="9" s="1"/>
  <c r="HH152" i="9" s="1"/>
  <c r="BQ393" i="9"/>
  <c r="BQ398" i="9"/>
  <c r="CC471" i="9"/>
  <c r="HH165" i="9" l="1"/>
  <c r="HI162" i="9" s="1"/>
  <c r="HI148" i="9"/>
  <c r="HI152" i="9" s="1"/>
  <c r="GX155" i="9"/>
  <c r="GX156" i="9" s="1"/>
  <c r="GV155" i="9"/>
  <c r="GV156" i="9" s="1"/>
  <c r="GW155" i="9"/>
  <c r="GW156" i="9" s="1"/>
  <c r="CD363" i="9"/>
  <c r="CD422" i="9"/>
  <c r="HI163" i="9" l="1"/>
  <c r="HI165" i="9" s="1"/>
  <c r="HJ162" i="9" s="1"/>
  <c r="HJ148" i="9"/>
  <c r="HJ152" i="9" s="1"/>
  <c r="CD390" i="9"/>
  <c r="CD440" i="9"/>
  <c r="HJ163" i="9" l="1"/>
  <c r="HJ165" i="9" s="1"/>
  <c r="HK162" i="9" s="1"/>
  <c r="HK148" i="9"/>
  <c r="CD469" i="9"/>
  <c r="HK163" i="9" l="1"/>
  <c r="HK164" i="9" s="1"/>
  <c r="HK168" i="9" s="1"/>
  <c r="HK169" i="9" s="1"/>
  <c r="HK151" i="9" s="1"/>
  <c r="HK152" i="9" s="1"/>
  <c r="CD436" i="9"/>
  <c r="HK165" i="9" l="1"/>
  <c r="HL162" i="9" s="1"/>
  <c r="HL148" i="9"/>
  <c r="HL152" i="9" s="1"/>
  <c r="HA155" i="9"/>
  <c r="HA156" i="9" s="1"/>
  <c r="GY155" i="9"/>
  <c r="GY156" i="9" s="1"/>
  <c r="GZ155" i="9"/>
  <c r="GZ156" i="9" s="1"/>
  <c r="BR393" i="9"/>
  <c r="BR398" i="9"/>
  <c r="CD471" i="9"/>
  <c r="HL163" i="9" l="1"/>
  <c r="HL165" i="9" s="1"/>
  <c r="HM162" i="9" s="1"/>
  <c r="HM148" i="9"/>
  <c r="HM152" i="9" s="1"/>
  <c r="CE363" i="9"/>
  <c r="CE422" i="9"/>
  <c r="HM163" i="9" l="1"/>
  <c r="HM165" i="9" s="1"/>
  <c r="HN162" i="9" s="1"/>
  <c r="HN148" i="9"/>
  <c r="AD79" i="19"/>
  <c r="AD20" i="19"/>
  <c r="CE390" i="9"/>
  <c r="CE440" i="9"/>
  <c r="AD96" i="19" s="1"/>
  <c r="HN163" i="9" l="1"/>
  <c r="HN164" i="9" s="1"/>
  <c r="HN168" i="9" s="1"/>
  <c r="HN169" i="9" s="1"/>
  <c r="HN151" i="9" s="1"/>
  <c r="HN152" i="9" s="1"/>
  <c r="AD47" i="19"/>
  <c r="CE469" i="9"/>
  <c r="AD123" i="19" s="1"/>
  <c r="HN165" i="9" l="1"/>
  <c r="HO162" i="9" s="1"/>
  <c r="HO148" i="9"/>
  <c r="HO152" i="9" s="1"/>
  <c r="HD155" i="9"/>
  <c r="HD156" i="9" s="1"/>
  <c r="HB155" i="9"/>
  <c r="HB156" i="9" s="1"/>
  <c r="HC155" i="9"/>
  <c r="HC156" i="9" s="1"/>
  <c r="CE436" i="9"/>
  <c r="AD92" i="19" s="1"/>
  <c r="HO163" i="9" l="1"/>
  <c r="HO165" i="9" s="1"/>
  <c r="HP162" i="9" s="1"/>
  <c r="HP148" i="9"/>
  <c r="HP152" i="9" s="1"/>
  <c r="BS393" i="9"/>
  <c r="Z50" i="19" s="1"/>
  <c r="BS398" i="9"/>
  <c r="Z55" i="19" s="1"/>
  <c r="CE471" i="9"/>
  <c r="AD125" i="19" s="1"/>
  <c r="HP163" i="9" l="1"/>
  <c r="HP165" i="9" s="1"/>
  <c r="HQ162" i="9" s="1"/>
  <c r="HQ148" i="9"/>
  <c r="CF422" i="9"/>
  <c r="CF363" i="9"/>
  <c r="HQ163" i="9" l="1"/>
  <c r="HQ164" i="9" s="1"/>
  <c r="HQ168" i="9" s="1"/>
  <c r="HQ169" i="9" s="1"/>
  <c r="HQ151" i="9" s="1"/>
  <c r="HQ152" i="9" s="1"/>
  <c r="CF390" i="9"/>
  <c r="CF440" i="9"/>
  <c r="HQ165" i="9" l="1"/>
  <c r="HR162" i="9" s="1"/>
  <c r="HR148" i="9"/>
  <c r="HR152" i="9" s="1"/>
  <c r="HG155" i="9"/>
  <c r="HG156" i="9" s="1"/>
  <c r="HE155" i="9"/>
  <c r="HE156" i="9" s="1"/>
  <c r="HF155" i="9"/>
  <c r="HF156" i="9" s="1"/>
  <c r="CF469" i="9"/>
  <c r="HR163" i="9" l="1"/>
  <c r="HR165" i="9" s="1"/>
  <c r="HS162" i="9" s="1"/>
  <c r="HS148" i="9"/>
  <c r="HS152" i="9" s="1"/>
  <c r="CF436" i="9"/>
  <c r="HS163" i="9" l="1"/>
  <c r="HS165" i="9" s="1"/>
  <c r="HT162" i="9" s="1"/>
  <c r="HT148" i="9"/>
  <c r="BT393" i="9"/>
  <c r="BT398" i="9"/>
  <c r="CF471" i="9"/>
  <c r="HT163" i="9" l="1"/>
  <c r="HT164" i="9" s="1"/>
  <c r="HT168" i="9" s="1"/>
  <c r="HT169" i="9" s="1"/>
  <c r="HT151" i="9" s="1"/>
  <c r="HT152" i="9" s="1"/>
  <c r="CG363" i="9"/>
  <c r="CG422" i="9"/>
  <c r="HT165" i="9" l="1"/>
  <c r="HU162" i="9" s="1"/>
  <c r="HU148" i="9"/>
  <c r="HU152" i="9" s="1"/>
  <c r="HJ155" i="9"/>
  <c r="HJ156" i="9" s="1"/>
  <c r="HH155" i="9"/>
  <c r="HH156" i="9" s="1"/>
  <c r="HI155" i="9"/>
  <c r="HI156" i="9" s="1"/>
  <c r="CG390" i="9"/>
  <c r="CG440" i="9"/>
  <c r="HU163" i="9" l="1"/>
  <c r="HU165" i="9" s="1"/>
  <c r="HV162" i="9" s="1"/>
  <c r="HV148" i="9"/>
  <c r="HV152" i="9" s="1"/>
  <c r="CG469" i="9"/>
  <c r="HV163" i="9" l="1"/>
  <c r="HV165" i="9" s="1"/>
  <c r="HW162" i="9" s="1"/>
  <c r="HW148" i="9"/>
  <c r="CG436" i="9"/>
  <c r="HW163" i="9" l="1"/>
  <c r="HW164" i="9" s="1"/>
  <c r="HW168" i="9" s="1"/>
  <c r="HW169" i="9" s="1"/>
  <c r="HW151" i="9" s="1"/>
  <c r="HW152" i="9" s="1"/>
  <c r="BU393" i="9"/>
  <c r="BU398" i="9"/>
  <c r="CG471" i="9"/>
  <c r="HW165" i="9" l="1"/>
  <c r="HX162" i="9" s="1"/>
  <c r="HX148" i="9"/>
  <c r="HX152" i="9" s="1"/>
  <c r="HM155" i="9"/>
  <c r="HM156" i="9" s="1"/>
  <c r="HK155" i="9"/>
  <c r="HK156" i="9" s="1"/>
  <c r="HL155" i="9"/>
  <c r="HL156" i="9" s="1"/>
  <c r="CH363" i="9"/>
  <c r="CH422" i="9"/>
  <c r="HX163" i="9" l="1"/>
  <c r="HX165" i="9" s="1"/>
  <c r="HY162" i="9" s="1"/>
  <c r="HY148" i="9"/>
  <c r="HY152" i="9" s="1"/>
  <c r="AE79" i="19"/>
  <c r="AE20" i="19"/>
  <c r="CH390" i="9"/>
  <c r="AE47" i="19" s="1"/>
  <c r="CH440" i="9"/>
  <c r="AE96" i="19" s="1"/>
  <c r="HY163" i="9" l="1"/>
  <c r="HY165" i="9" s="1"/>
  <c r="HZ162" i="9" s="1"/>
  <c r="HZ148" i="9"/>
  <c r="CH469" i="9"/>
  <c r="AE123" i="19" s="1"/>
  <c r="HZ163" i="9" l="1"/>
  <c r="HZ164" i="9" s="1"/>
  <c r="HZ168" i="9" s="1"/>
  <c r="HZ169" i="9" s="1"/>
  <c r="HZ151" i="9" s="1"/>
  <c r="HZ152" i="9" s="1"/>
  <c r="CH436" i="9"/>
  <c r="AE92" i="19" s="1"/>
  <c r="HZ165" i="9" l="1"/>
  <c r="IA162" i="9" s="1"/>
  <c r="IA148" i="9"/>
  <c r="IA152" i="9" s="1"/>
  <c r="HP155" i="9"/>
  <c r="HP156" i="9" s="1"/>
  <c r="HN155" i="9"/>
  <c r="HN156" i="9" s="1"/>
  <c r="HO155" i="9"/>
  <c r="HO156" i="9" s="1"/>
  <c r="BV393" i="9"/>
  <c r="AA50" i="19" s="1"/>
  <c r="BV398" i="9"/>
  <c r="AA55" i="19" s="1"/>
  <c r="CH471" i="9"/>
  <c r="AE125" i="19" s="1"/>
  <c r="IA163" i="9" l="1"/>
  <c r="IA165" i="9" s="1"/>
  <c r="IB162" i="9" s="1"/>
  <c r="IB148" i="9"/>
  <c r="IB152" i="9" s="1"/>
  <c r="CI422" i="9"/>
  <c r="CI363" i="9"/>
  <c r="IB163" i="9" l="1"/>
  <c r="IB165" i="9" s="1"/>
  <c r="IC162" i="9" s="1"/>
  <c r="IC148" i="9"/>
  <c r="CI390" i="9"/>
  <c r="CI440" i="9"/>
  <c r="IC163" i="9" l="1"/>
  <c r="IC164" i="9" s="1"/>
  <c r="IC168" i="9" s="1"/>
  <c r="IC169" i="9" s="1"/>
  <c r="IC151" i="9" s="1"/>
  <c r="IC152" i="9" s="1"/>
  <c r="CI469" i="9"/>
  <c r="IC165" i="9" l="1"/>
  <c r="ID162" i="9" s="1"/>
  <c r="ID148" i="9"/>
  <c r="ID152" i="9" s="1"/>
  <c r="HS155" i="9"/>
  <c r="HS156" i="9" s="1"/>
  <c r="HQ155" i="9"/>
  <c r="HQ156" i="9" s="1"/>
  <c r="HR155" i="9"/>
  <c r="HR156" i="9" s="1"/>
  <c r="CI436" i="9"/>
  <c r="ID163" i="9" l="1"/>
  <c r="ID165" i="9" s="1"/>
  <c r="IE162" i="9" s="1"/>
  <c r="IE148" i="9"/>
  <c r="IE152" i="9" s="1"/>
  <c r="BW393" i="9"/>
  <c r="BW398" i="9"/>
  <c r="CI471" i="9"/>
  <c r="IE163" i="9" l="1"/>
  <c r="IE165" i="9" s="1"/>
  <c r="IF162" i="9" s="1"/>
  <c r="IF148" i="9"/>
  <c r="CJ363" i="9"/>
  <c r="CJ422" i="9"/>
  <c r="IF163" i="9" l="1"/>
  <c r="IF164" i="9" s="1"/>
  <c r="IF168" i="9" s="1"/>
  <c r="IF169" i="9" s="1"/>
  <c r="IF151" i="9" s="1"/>
  <c r="IF152" i="9" s="1"/>
  <c r="CJ390" i="9"/>
  <c r="CJ440" i="9"/>
  <c r="IF165" i="9" l="1"/>
  <c r="IG162" i="9" s="1"/>
  <c r="IG148" i="9"/>
  <c r="IG152" i="9" s="1"/>
  <c r="HV155" i="9"/>
  <c r="HV156" i="9" s="1"/>
  <c r="HT155" i="9"/>
  <c r="HT156" i="9" s="1"/>
  <c r="HU155" i="9"/>
  <c r="HU156" i="9" s="1"/>
  <c r="CJ469" i="9"/>
  <c r="IG163" i="9" l="1"/>
  <c r="IG165" i="9" s="1"/>
  <c r="IH162" i="9" s="1"/>
  <c r="IH148" i="9"/>
  <c r="IH152" i="9" s="1"/>
  <c r="CJ436" i="9"/>
  <c r="IH163" i="9" l="1"/>
  <c r="IH165" i="9" s="1"/>
  <c r="II162" i="9" s="1"/>
  <c r="II148" i="9"/>
  <c r="BX393" i="9"/>
  <c r="BX398" i="9"/>
  <c r="CJ471" i="9"/>
  <c r="II163" i="9" l="1"/>
  <c r="II164" i="9" s="1"/>
  <c r="II168" i="9" s="1"/>
  <c r="II169" i="9" s="1"/>
  <c r="II151" i="9" s="1"/>
  <c r="II152" i="9" s="1"/>
  <c r="CK363" i="9"/>
  <c r="CK422" i="9"/>
  <c r="II165" i="9" l="1"/>
  <c r="IJ162" i="9" s="1"/>
  <c r="IJ148" i="9"/>
  <c r="IJ152" i="9" s="1"/>
  <c r="HY155" i="9"/>
  <c r="HY156" i="9" s="1"/>
  <c r="HW155" i="9"/>
  <c r="HW156" i="9" s="1"/>
  <c r="HX155" i="9"/>
  <c r="HX156" i="9" s="1"/>
  <c r="AF79" i="19"/>
  <c r="AF20" i="19"/>
  <c r="CK390" i="9"/>
  <c r="CK440" i="9"/>
  <c r="AF96" i="19" s="1"/>
  <c r="IJ163" i="9" l="1"/>
  <c r="IJ165" i="9" s="1"/>
  <c r="IK162" i="9" s="1"/>
  <c r="IK148" i="9"/>
  <c r="IK152" i="9" s="1"/>
  <c r="AF47" i="19"/>
  <c r="CK469" i="9"/>
  <c r="AF123" i="19" s="1"/>
  <c r="IK163" i="9" l="1"/>
  <c r="IK165" i="9" s="1"/>
  <c r="IL162" i="9" s="1"/>
  <c r="IL148" i="9"/>
  <c r="CK436" i="9"/>
  <c r="AF92" i="19" s="1"/>
  <c r="IL163" i="9" l="1"/>
  <c r="IL164" i="9" s="1"/>
  <c r="IL168" i="9" s="1"/>
  <c r="IL169" i="9" s="1"/>
  <c r="IL151" i="9" s="1"/>
  <c r="IL152" i="9" s="1"/>
  <c r="BY393" i="9"/>
  <c r="AB50" i="19" s="1"/>
  <c r="BY398" i="9"/>
  <c r="AB55" i="19" s="1"/>
  <c r="CK471" i="9"/>
  <c r="AF125" i="19" s="1"/>
  <c r="IL165" i="9" l="1"/>
  <c r="IM162" i="9" s="1"/>
  <c r="IM148" i="9"/>
  <c r="IM152" i="9" s="1"/>
  <c r="IB155" i="9"/>
  <c r="IB156" i="9" s="1"/>
  <c r="HZ155" i="9"/>
  <c r="HZ156" i="9" s="1"/>
  <c r="IA155" i="9"/>
  <c r="IA156" i="9" s="1"/>
  <c r="CL422" i="9"/>
  <c r="CL363" i="9"/>
  <c r="IM163" i="9" l="1"/>
  <c r="IM165" i="9" s="1"/>
  <c r="IN162" i="9" s="1"/>
  <c r="IN148" i="9"/>
  <c r="IN152" i="9" s="1"/>
  <c r="CL390" i="9"/>
  <c r="CL440" i="9"/>
  <c r="IN163" i="9" l="1"/>
  <c r="IN165" i="9" s="1"/>
  <c r="IO162" i="9" s="1"/>
  <c r="IO148" i="9"/>
  <c r="CL469" i="9"/>
  <c r="IO163" i="9" l="1"/>
  <c r="IO164" i="9" s="1"/>
  <c r="IO168" i="9" s="1"/>
  <c r="IO169" i="9" s="1"/>
  <c r="IO151" i="9" s="1"/>
  <c r="IO152" i="9" s="1"/>
  <c r="CL436" i="9"/>
  <c r="IO165" i="9" l="1"/>
  <c r="IP162" i="9" s="1"/>
  <c r="IP148" i="9"/>
  <c r="IP152" i="9" s="1"/>
  <c r="IE155" i="9"/>
  <c r="IE156" i="9" s="1"/>
  <c r="IC155" i="9"/>
  <c r="IC156" i="9" s="1"/>
  <c r="ID155" i="9"/>
  <c r="ID156" i="9" s="1"/>
  <c r="BZ393" i="9"/>
  <c r="BZ398" i="9"/>
  <c r="CL471" i="9"/>
  <c r="IP163" i="9" l="1"/>
  <c r="IP165" i="9" s="1"/>
  <c r="IQ162" i="9" s="1"/>
  <c r="IQ148" i="9"/>
  <c r="IQ152" i="9" s="1"/>
  <c r="CM363" i="9"/>
  <c r="CM422" i="9"/>
  <c r="IQ163" i="9" l="1"/>
  <c r="IQ165" i="9" s="1"/>
  <c r="IR162" i="9" s="1"/>
  <c r="IR148" i="9"/>
  <c r="CM390" i="9"/>
  <c r="O49" i="20" s="1"/>
  <c r="CM440" i="9"/>
  <c r="IR163" i="9" l="1"/>
  <c r="IR164" i="9" s="1"/>
  <c r="IR168" i="9" s="1"/>
  <c r="IR169" i="9" s="1"/>
  <c r="IR151" i="9" s="1"/>
  <c r="IR152" i="9" s="1"/>
  <c r="CM469" i="9"/>
  <c r="IR165" i="9" l="1"/>
  <c r="IS162" i="9" s="1"/>
  <c r="IS148" i="9"/>
  <c r="IS152" i="9" s="1"/>
  <c r="IH155" i="9"/>
  <c r="IH156" i="9" s="1"/>
  <c r="IF155" i="9"/>
  <c r="IF156" i="9" s="1"/>
  <c r="IG155" i="9"/>
  <c r="IG156" i="9" s="1"/>
  <c r="CM436" i="9"/>
  <c r="IS163" i="9" l="1"/>
  <c r="IS165" i="9" s="1"/>
  <c r="IT162" i="9" s="1"/>
  <c r="IT148" i="9"/>
  <c r="IT152" i="9" s="1"/>
  <c r="CA393" i="9"/>
  <c r="CA398" i="9"/>
  <c r="CM471" i="9"/>
  <c r="IT163" i="9" l="1"/>
  <c r="IT165" i="9" s="1"/>
  <c r="IU162" i="9" s="1"/>
  <c r="IU148" i="9"/>
  <c r="CN363" i="9"/>
  <c r="O22" i="20" s="1"/>
  <c r="CN422" i="9"/>
  <c r="O81" i="20" s="1"/>
  <c r="IU163" i="9" l="1"/>
  <c r="IU164" i="9" s="1"/>
  <c r="IU168" i="9" s="1"/>
  <c r="IU169" i="9" s="1"/>
  <c r="IU151" i="9" s="1"/>
  <c r="IU152" i="9" s="1"/>
  <c r="AG79" i="19"/>
  <c r="AG20" i="19"/>
  <c r="CN390" i="9"/>
  <c r="CN440" i="9"/>
  <c r="IU165" i="9" l="1"/>
  <c r="IV162" i="9" s="1"/>
  <c r="AG96" i="19"/>
  <c r="O98" i="20"/>
  <c r="IV148" i="9"/>
  <c r="IV152" i="9" s="1"/>
  <c r="IV163" i="9"/>
  <c r="IV165" i="9" s="1"/>
  <c r="IW162" i="9" s="1"/>
  <c r="IK155" i="9"/>
  <c r="IK156" i="9" s="1"/>
  <c r="II155" i="9"/>
  <c r="II156" i="9" s="1"/>
  <c r="IJ155" i="9"/>
  <c r="IJ156" i="9" s="1"/>
  <c r="AG47" i="19"/>
  <c r="CN469" i="9"/>
  <c r="AG123" i="19" l="1"/>
  <c r="O124" i="20"/>
  <c r="IW148" i="9"/>
  <c r="IW152" i="9" s="1"/>
  <c r="IW163" i="9"/>
  <c r="IW165" i="9" s="1"/>
  <c r="IX162" i="9" s="1"/>
  <c r="CN436" i="9"/>
  <c r="AG92" i="19" l="1"/>
  <c r="O94" i="20"/>
  <c r="IX148" i="9"/>
  <c r="IX163" i="9"/>
  <c r="CB393" i="9"/>
  <c r="CB398" i="9"/>
  <c r="CN471" i="9"/>
  <c r="AG125" i="19" l="1"/>
  <c r="O126" i="20"/>
  <c r="AC55" i="19"/>
  <c r="N57" i="20"/>
  <c r="AC50" i="19"/>
  <c r="N52" i="20"/>
  <c r="IX164" i="9"/>
  <c r="IX168" i="9" s="1"/>
  <c r="IX169" i="9" s="1"/>
  <c r="IX151" i="9" s="1"/>
  <c r="IX152" i="9" s="1"/>
  <c r="CO422" i="9"/>
  <c r="CO363" i="9"/>
  <c r="IX165" i="9" l="1"/>
  <c r="IY162" i="9" s="1"/>
  <c r="IY148" i="9"/>
  <c r="IY152" i="9" s="1"/>
  <c r="IN155" i="9"/>
  <c r="IN156" i="9" s="1"/>
  <c r="IL155" i="9"/>
  <c r="IL156" i="9" s="1"/>
  <c r="IM155" i="9"/>
  <c r="IM156" i="9" s="1"/>
  <c r="CO390" i="9"/>
  <c r="CO440" i="9"/>
  <c r="IY163" i="9" l="1"/>
  <c r="IY165" i="9" s="1"/>
  <c r="IZ162" i="9" s="1"/>
  <c r="IZ148" i="9"/>
  <c r="IZ152" i="9" s="1"/>
  <c r="CO469" i="9"/>
  <c r="IZ163" i="9" l="1"/>
  <c r="IZ165" i="9" s="1"/>
  <c r="JA162" i="9" s="1"/>
  <c r="JA148" i="9"/>
  <c r="CO436" i="9"/>
  <c r="JA163" i="9" l="1"/>
  <c r="JA164" i="9" s="1"/>
  <c r="JA168" i="9" s="1"/>
  <c r="JA169" i="9" s="1"/>
  <c r="JA151" i="9" s="1"/>
  <c r="JA152" i="9" s="1"/>
  <c r="CC393" i="9"/>
  <c r="CC398" i="9"/>
  <c r="CO471" i="9"/>
  <c r="JA165" i="9" l="1"/>
  <c r="JB162" i="9" s="1"/>
  <c r="JB148" i="9"/>
  <c r="JB152" i="9" s="1"/>
  <c r="IQ155" i="9"/>
  <c r="IQ156" i="9" s="1"/>
  <c r="IO155" i="9"/>
  <c r="IO156" i="9" s="1"/>
  <c r="IP155" i="9"/>
  <c r="IP156" i="9" s="1"/>
  <c r="CP363" i="9"/>
  <c r="CP422" i="9"/>
  <c r="JB163" i="9" l="1"/>
  <c r="JB165" i="9" s="1"/>
  <c r="JC162" i="9" s="1"/>
  <c r="JC148" i="9"/>
  <c r="JC152" i="9" s="1"/>
  <c r="CP390" i="9"/>
  <c r="CP440" i="9"/>
  <c r="JC163" i="9" l="1"/>
  <c r="JC165" i="9" s="1"/>
  <c r="JD162" i="9" s="1"/>
  <c r="JD148" i="9"/>
  <c r="CP469" i="9"/>
  <c r="JD163" i="9" l="1"/>
  <c r="JD164" i="9" s="1"/>
  <c r="JD168" i="9" s="1"/>
  <c r="JD169" i="9" s="1"/>
  <c r="JD151" i="9" s="1"/>
  <c r="JD152" i="9" s="1"/>
  <c r="CP436" i="9"/>
  <c r="JD165" i="9" l="1"/>
  <c r="JE162" i="9" s="1"/>
  <c r="JE148" i="9"/>
  <c r="JE152" i="9" s="1"/>
  <c r="IT155" i="9"/>
  <c r="IT156" i="9" s="1"/>
  <c r="IR155" i="9"/>
  <c r="IR156" i="9" s="1"/>
  <c r="IS155" i="9"/>
  <c r="IS156" i="9" s="1"/>
  <c r="CD393" i="9"/>
  <c r="CD398" i="9"/>
  <c r="CP471" i="9"/>
  <c r="JE163" i="9" l="1"/>
  <c r="JE165" i="9" s="1"/>
  <c r="JF162" i="9" s="1"/>
  <c r="JF148" i="9"/>
  <c r="JF152" i="9" s="1"/>
  <c r="CQ363" i="9"/>
  <c r="CQ422" i="9"/>
  <c r="JF163" i="9" l="1"/>
  <c r="JF165" i="9" s="1"/>
  <c r="JG162" i="9" s="1"/>
  <c r="JG148" i="9"/>
  <c r="AH79" i="19"/>
  <c r="AH20" i="19"/>
  <c r="CQ390" i="9"/>
  <c r="CQ440" i="9"/>
  <c r="AH96" i="19" s="1"/>
  <c r="JG163" i="9" l="1"/>
  <c r="JG164" i="9" s="1"/>
  <c r="JG168" i="9" s="1"/>
  <c r="JG169" i="9" s="1"/>
  <c r="JG151" i="9" s="1"/>
  <c r="JG152" i="9" s="1"/>
  <c r="AH47" i="19"/>
  <c r="CQ469" i="9"/>
  <c r="AH123" i="19" s="1"/>
  <c r="JG165" i="9" l="1"/>
  <c r="JH162" i="9" s="1"/>
  <c r="JH148" i="9"/>
  <c r="JH152" i="9" s="1"/>
  <c r="IW155" i="9"/>
  <c r="IW156" i="9" s="1"/>
  <c r="IU155" i="9"/>
  <c r="IU156" i="9" s="1"/>
  <c r="IV155" i="9"/>
  <c r="IV156" i="9" s="1"/>
  <c r="CQ436" i="9"/>
  <c r="AH92" i="19" s="1"/>
  <c r="JH163" i="9" l="1"/>
  <c r="JH165" i="9" s="1"/>
  <c r="JI162" i="9" s="1"/>
  <c r="JI148" i="9"/>
  <c r="JI152" i="9" s="1"/>
  <c r="CE393" i="9"/>
  <c r="AD50" i="19" s="1"/>
  <c r="CE398" i="9"/>
  <c r="AD55" i="19" s="1"/>
  <c r="CQ471" i="9"/>
  <c r="AH125" i="19" s="1"/>
  <c r="JI163" i="9" l="1"/>
  <c r="JI165" i="9" s="1"/>
  <c r="JJ162" i="9" s="1"/>
  <c r="JJ148" i="9"/>
  <c r="CR422" i="9"/>
  <c r="CR363" i="9"/>
  <c r="JJ163" i="9" l="1"/>
  <c r="JJ164" i="9" s="1"/>
  <c r="JJ168" i="9" s="1"/>
  <c r="JJ169" i="9" s="1"/>
  <c r="JJ151" i="9" s="1"/>
  <c r="JJ152" i="9" s="1"/>
  <c r="CR390" i="9"/>
  <c r="CR440" i="9"/>
  <c r="JJ165" i="9" l="1"/>
  <c r="JK162" i="9" s="1"/>
  <c r="JK148" i="9"/>
  <c r="JK152" i="9" s="1"/>
  <c r="IZ155" i="9"/>
  <c r="IZ156" i="9" s="1"/>
  <c r="IX155" i="9"/>
  <c r="IX156" i="9" s="1"/>
  <c r="IY155" i="9"/>
  <c r="IY156" i="9" s="1"/>
  <c r="CR469" i="9"/>
  <c r="JK163" i="9" l="1"/>
  <c r="JK165" i="9" s="1"/>
  <c r="JL162" i="9" s="1"/>
  <c r="JL148" i="9"/>
  <c r="JL152" i="9" s="1"/>
  <c r="CR436" i="9"/>
  <c r="JL163" i="9" l="1"/>
  <c r="JL165" i="9" s="1"/>
  <c r="JM162" i="9" s="1"/>
  <c r="JM148" i="9"/>
  <c r="CF393" i="9"/>
  <c r="CF398" i="9"/>
  <c r="CR471" i="9"/>
  <c r="JM163" i="9" l="1"/>
  <c r="JM164" i="9" s="1"/>
  <c r="JM168" i="9" s="1"/>
  <c r="JM169" i="9" s="1"/>
  <c r="JM151" i="9" s="1"/>
  <c r="JM152" i="9" s="1"/>
  <c r="CS363" i="9"/>
  <c r="CS422" i="9"/>
  <c r="JM165" i="9" l="1"/>
  <c r="JN162" i="9" s="1"/>
  <c r="JN148" i="9"/>
  <c r="JN152" i="9" s="1"/>
  <c r="JC155" i="9"/>
  <c r="JC156" i="9" s="1"/>
  <c r="JA155" i="9"/>
  <c r="JA156" i="9" s="1"/>
  <c r="JB155" i="9"/>
  <c r="JB156" i="9" s="1"/>
  <c r="CS390" i="9"/>
  <c r="CS440" i="9"/>
  <c r="JN163" i="9" l="1"/>
  <c r="JN165" i="9" s="1"/>
  <c r="JO162" i="9" s="1"/>
  <c r="JO148" i="9"/>
  <c r="JO152" i="9" s="1"/>
  <c r="CS469" i="9"/>
  <c r="JO163" i="9" l="1"/>
  <c r="JO165" i="9" s="1"/>
  <c r="JP162" i="9" s="1"/>
  <c r="JP148" i="9"/>
  <c r="CS436" i="9"/>
  <c r="JP163" i="9" l="1"/>
  <c r="JP164" i="9" s="1"/>
  <c r="JP168" i="9" s="1"/>
  <c r="JP169" i="9" s="1"/>
  <c r="JP151" i="9" s="1"/>
  <c r="JP152" i="9" s="1"/>
  <c r="CG393" i="9"/>
  <c r="CG398" i="9"/>
  <c r="CS471" i="9"/>
  <c r="JP165" i="9" l="1"/>
  <c r="JQ162" i="9" s="1"/>
  <c r="JQ148" i="9"/>
  <c r="JQ151" i="9"/>
  <c r="JF155" i="9" s="1"/>
  <c r="JF156" i="9" s="1"/>
  <c r="JD155" i="9"/>
  <c r="JD156" i="9" s="1"/>
  <c r="JE155" i="9"/>
  <c r="JE156" i="9" s="1"/>
  <c r="CT363" i="9"/>
  <c r="CT422" i="9"/>
  <c r="JQ163" i="9" l="1"/>
  <c r="JQ165" i="9" s="1"/>
  <c r="JR162" i="9" s="1"/>
  <c r="JQ152" i="9"/>
  <c r="AI79" i="19"/>
  <c r="AI20" i="19"/>
  <c r="CT390" i="9"/>
  <c r="AI47" i="19" s="1"/>
  <c r="CT440" i="9"/>
  <c r="AI96" i="19" s="1"/>
  <c r="JR163" i="9" l="1"/>
  <c r="JR165" i="9" s="1"/>
  <c r="JS162" i="9" s="1"/>
  <c r="JR148" i="9"/>
  <c r="JR152" i="9" s="1"/>
  <c r="CT469" i="9"/>
  <c r="AI123" i="19" s="1"/>
  <c r="JS163" i="9" l="1"/>
  <c r="JS164" i="9" s="1"/>
  <c r="JS148" i="9"/>
  <c r="CT436" i="9"/>
  <c r="AI92" i="19" s="1"/>
  <c r="JS168" i="9" l="1"/>
  <c r="JS169" i="9" s="1"/>
  <c r="JS151" i="9" s="1"/>
  <c r="JS152" i="9" s="1"/>
  <c r="JS165" i="9"/>
  <c r="JT162" i="9" s="1"/>
  <c r="CH393" i="9"/>
  <c r="AE50" i="19" s="1"/>
  <c r="CH398" i="9"/>
  <c r="AE55" i="19" s="1"/>
  <c r="CT471" i="9"/>
  <c r="AI125" i="19" s="1"/>
  <c r="JT163" i="9" l="1"/>
  <c r="JT165" i="9" s="1"/>
  <c r="JU162" i="9" s="1"/>
  <c r="JT148" i="9"/>
  <c r="JG155" i="9"/>
  <c r="JG156" i="9" s="1"/>
  <c r="CU422" i="9"/>
  <c r="CU363" i="9"/>
  <c r="JT151" i="9" l="1"/>
  <c r="JT152" i="9" s="1"/>
  <c r="JU163" i="9" s="1"/>
  <c r="JU165" i="9" s="1"/>
  <c r="JV162" i="9" s="1"/>
  <c r="CU390" i="9"/>
  <c r="CU440" i="9"/>
  <c r="JU148" i="9" l="1"/>
  <c r="JH155" i="9"/>
  <c r="JH156" i="9" s="1"/>
  <c r="CU469" i="9"/>
  <c r="JU151" i="9" l="1"/>
  <c r="JU152" i="9" s="1"/>
  <c r="JV163" i="9" s="1"/>
  <c r="CU436" i="9"/>
  <c r="JV164" i="9" l="1"/>
  <c r="JV148" i="9"/>
  <c r="JI155" i="9"/>
  <c r="JI156" i="9" s="1"/>
  <c r="CI393" i="9"/>
  <c r="CI398" i="9"/>
  <c r="CU471" i="9"/>
  <c r="JV168" i="9" l="1"/>
  <c r="JV169" i="9" s="1"/>
  <c r="JV151" i="9" s="1"/>
  <c r="JV152" i="9" s="1"/>
  <c r="JV165" i="9"/>
  <c r="JW162" i="9" s="1"/>
  <c r="CV363" i="9"/>
  <c r="CV422" i="9"/>
  <c r="JW163" i="9" l="1"/>
  <c r="JW165" i="9" s="1"/>
  <c r="JX162" i="9" s="1"/>
  <c r="JW148" i="9"/>
  <c r="JJ155" i="9"/>
  <c r="JJ156" i="9" s="1"/>
  <c r="CV390" i="9"/>
  <c r="CV440" i="9"/>
  <c r="JW151" i="9" l="1"/>
  <c r="JW152" i="9"/>
  <c r="JX163" i="9" s="1"/>
  <c r="JX165" i="9" s="1"/>
  <c r="JY162" i="9" s="1"/>
  <c r="CV469" i="9"/>
  <c r="JX148" i="9" l="1"/>
  <c r="JK155" i="9"/>
  <c r="JK156" i="9" s="1"/>
  <c r="CV436" i="9"/>
  <c r="JX151" i="9" l="1"/>
  <c r="JX152" i="9" s="1"/>
  <c r="JY163" i="9" s="1"/>
  <c r="CJ393" i="9"/>
  <c r="CJ398" i="9"/>
  <c r="CV471" i="9"/>
  <c r="JY164" i="9" l="1"/>
  <c r="JY148" i="9"/>
  <c r="JL155" i="9"/>
  <c r="JL156" i="9" s="1"/>
  <c r="CW363" i="9"/>
  <c r="CW422" i="9"/>
  <c r="JY168" i="9" l="1"/>
  <c r="JY169" i="9" s="1"/>
  <c r="JY151" i="9" s="1"/>
  <c r="JY152" i="9" s="1"/>
  <c r="JY165" i="9"/>
  <c r="JZ162" i="9" s="1"/>
  <c r="AJ79" i="19"/>
  <c r="AJ20" i="19"/>
  <c r="CW390" i="9"/>
  <c r="CW440" i="9"/>
  <c r="AJ96" i="19" s="1"/>
  <c r="JZ163" i="9" l="1"/>
  <c r="JZ165" i="9" s="1"/>
  <c r="KA162" i="9" s="1"/>
  <c r="JZ148" i="9"/>
  <c r="JM155" i="9"/>
  <c r="JM156" i="9" s="1"/>
  <c r="AJ47" i="19"/>
  <c r="CW469" i="9"/>
  <c r="AJ123" i="19" s="1"/>
  <c r="JZ151" i="9" l="1"/>
  <c r="JZ152" i="9" s="1"/>
  <c r="KA163" i="9" s="1"/>
  <c r="KA165" i="9" s="1"/>
  <c r="KB162" i="9" s="1"/>
  <c r="CW436" i="9"/>
  <c r="AJ92" i="19" s="1"/>
  <c r="KA148" i="9" l="1"/>
  <c r="JN155" i="9"/>
  <c r="JN156" i="9" s="1"/>
  <c r="CK393" i="9"/>
  <c r="AF50" i="19" s="1"/>
  <c r="CK398" i="9"/>
  <c r="AF55" i="19" s="1"/>
  <c r="CW471" i="9"/>
  <c r="AJ125" i="19" s="1"/>
  <c r="KA151" i="9" l="1"/>
  <c r="KA152" i="9" s="1"/>
  <c r="KB163" i="9" s="1"/>
  <c r="CX422" i="9"/>
  <c r="CX363" i="9"/>
  <c r="KB164" i="9" l="1"/>
  <c r="KB148" i="9"/>
  <c r="JO155" i="9"/>
  <c r="JO156" i="9" s="1"/>
  <c r="CX390" i="9"/>
  <c r="CX440" i="9"/>
  <c r="KB168" i="9" l="1"/>
  <c r="KB169" i="9" s="1"/>
  <c r="KB151" i="9" s="1"/>
  <c r="KB152" i="9" s="1"/>
  <c r="KB165" i="9"/>
  <c r="KC162" i="9" s="1"/>
  <c r="CX469" i="9"/>
  <c r="KC163" i="9" l="1"/>
  <c r="KC165" i="9" s="1"/>
  <c r="KD162" i="9" s="1"/>
  <c r="KC148" i="9"/>
  <c r="JP155" i="9"/>
  <c r="JP156" i="9" s="1"/>
  <c r="CX436" i="9"/>
  <c r="KC151" i="9" l="1"/>
  <c r="KC152" i="9" s="1"/>
  <c r="KD163" i="9" s="1"/>
  <c r="KD165" i="9" s="1"/>
  <c r="KE162" i="9" s="1"/>
  <c r="CL393" i="9"/>
  <c r="CL398" i="9"/>
  <c r="CX471" i="9"/>
  <c r="KD148" i="9" l="1"/>
  <c r="JQ155" i="9"/>
  <c r="JQ156" i="9" s="1"/>
  <c r="CY363" i="9"/>
  <c r="CY422" i="9"/>
  <c r="KD151" i="9" l="1"/>
  <c r="KD152" i="9" s="1"/>
  <c r="KE163" i="9" s="1"/>
  <c r="CY390" i="9"/>
  <c r="CY440" i="9"/>
  <c r="KE164" i="9" l="1"/>
  <c r="KE148" i="9"/>
  <c r="JR155" i="9"/>
  <c r="JR156" i="9" s="1"/>
  <c r="CY469" i="9"/>
  <c r="KE168" i="9" l="1"/>
  <c r="KE169" i="9" s="1"/>
  <c r="KE151" i="9" s="1"/>
  <c r="KE152" i="9" s="1"/>
  <c r="KE165" i="9"/>
  <c r="KF162" i="9" s="1"/>
  <c r="CY436" i="9"/>
  <c r="KF163" i="9" l="1"/>
  <c r="KF165" i="9" s="1"/>
  <c r="KG162" i="9" s="1"/>
  <c r="KF148" i="9"/>
  <c r="JS155" i="9"/>
  <c r="JS156" i="9" s="1"/>
  <c r="CM393" i="9"/>
  <c r="O52" i="20" s="1"/>
  <c r="CM398" i="9"/>
  <c r="O57" i="20" s="1"/>
  <c r="CY471" i="9"/>
  <c r="KF151" i="9" l="1"/>
  <c r="KF152" i="9" s="1"/>
  <c r="KG163" i="9" s="1"/>
  <c r="KG165" i="9" s="1"/>
  <c r="KH162" i="9" s="1"/>
  <c r="CZ363" i="9"/>
  <c r="P22" i="20" s="1"/>
  <c r="CZ422" i="9"/>
  <c r="P81" i="20" s="1"/>
  <c r="KG148" i="9" l="1"/>
  <c r="JT155" i="9"/>
  <c r="JT156" i="9" s="1"/>
  <c r="AK79" i="19"/>
  <c r="AK20" i="19"/>
  <c r="CZ390" i="9"/>
  <c r="P49" i="20" s="1"/>
  <c r="CZ440" i="9"/>
  <c r="AK96" i="19" l="1"/>
  <c r="P98" i="20"/>
  <c r="KG151" i="9"/>
  <c r="KG152" i="9" s="1"/>
  <c r="KH163" i="9" s="1"/>
  <c r="AK47" i="19"/>
  <c r="CZ469" i="9"/>
  <c r="KH164" i="9" l="1"/>
  <c r="AK123" i="19"/>
  <c r="P124" i="20"/>
  <c r="KH148" i="9"/>
  <c r="JU155" i="9"/>
  <c r="JU156" i="9" s="1"/>
  <c r="CZ436" i="9"/>
  <c r="KH168" i="9" l="1"/>
  <c r="KH169" i="9" s="1"/>
  <c r="KH151" i="9" s="1"/>
  <c r="KH152" i="9" s="1"/>
  <c r="KH165" i="9"/>
  <c r="KI162" i="9" s="1"/>
  <c r="AK92" i="19"/>
  <c r="P94" i="20"/>
  <c r="CN393" i="9"/>
  <c r="AG50" i="19" s="1"/>
  <c r="CN398" i="9"/>
  <c r="AG55" i="19" s="1"/>
  <c r="CZ471" i="9"/>
  <c r="KI163" i="9" l="1"/>
  <c r="KI165" i="9" s="1"/>
  <c r="KJ162" i="9" s="1"/>
  <c r="AK125" i="19"/>
  <c r="P126" i="20"/>
  <c r="KI148" i="9"/>
  <c r="JV155" i="9"/>
  <c r="JV156" i="9" s="1"/>
  <c r="DA422" i="9"/>
  <c r="DA363" i="9"/>
  <c r="KI151" i="9" l="1"/>
  <c r="KI152" i="9" s="1"/>
  <c r="KJ163" i="9" s="1"/>
  <c r="KJ165" i="9" s="1"/>
  <c r="KK162" i="9" s="1"/>
  <c r="DA390" i="9"/>
  <c r="DA440" i="9"/>
  <c r="KJ148" i="9" l="1"/>
  <c r="JW155" i="9"/>
  <c r="JW156" i="9" s="1"/>
  <c r="DA469" i="9"/>
  <c r="KJ151" i="9" l="1"/>
  <c r="KJ152" i="9" s="1"/>
  <c r="KK163" i="9" s="1"/>
  <c r="DA436" i="9"/>
  <c r="KK164" i="9" l="1"/>
  <c r="KK148" i="9"/>
  <c r="JX155" i="9"/>
  <c r="JX156" i="9" s="1"/>
  <c r="CO393" i="9"/>
  <c r="CO398" i="9"/>
  <c r="DA471" i="9"/>
  <c r="KK168" i="9" l="1"/>
  <c r="KK169" i="9" s="1"/>
  <c r="KK151" i="9" s="1"/>
  <c r="KK152" i="9" s="1"/>
  <c r="KK165" i="9"/>
  <c r="KL162" i="9" s="1"/>
  <c r="DB363" i="9"/>
  <c r="DB422" i="9"/>
  <c r="KL163" i="9" l="1"/>
  <c r="KL165" i="9" s="1"/>
  <c r="KM162" i="9" s="1"/>
  <c r="KL148" i="9"/>
  <c r="JY155" i="9"/>
  <c r="JY156" i="9" s="1"/>
  <c r="DB390" i="9"/>
  <c r="DB440" i="9"/>
  <c r="KL151" i="9" l="1"/>
  <c r="KL152" i="9" s="1"/>
  <c r="KM163" i="9" s="1"/>
  <c r="KM165" i="9" s="1"/>
  <c r="KN162" i="9" s="1"/>
  <c r="DB469" i="9"/>
  <c r="KM148" i="9" l="1"/>
  <c r="JZ155" i="9"/>
  <c r="JZ156" i="9" s="1"/>
  <c r="DB436" i="9"/>
  <c r="KM151" i="9" l="1"/>
  <c r="KM152" i="9" s="1"/>
  <c r="KN163" i="9" s="1"/>
  <c r="CP393" i="9"/>
  <c r="CP398" i="9"/>
  <c r="DB471" i="9"/>
  <c r="KN164" i="9" l="1"/>
  <c r="KN148" i="9"/>
  <c r="KA155" i="9"/>
  <c r="KA156" i="9" s="1"/>
  <c r="DC363" i="9"/>
  <c r="DC422" i="9"/>
  <c r="KN168" i="9" l="1"/>
  <c r="KN169" i="9" s="1"/>
  <c r="KN151" i="9" s="1"/>
  <c r="KN152" i="9" s="1"/>
  <c r="KN165" i="9"/>
  <c r="KO162" i="9" s="1"/>
  <c r="AL79" i="19"/>
  <c r="AL20" i="19"/>
  <c r="DC390" i="9"/>
  <c r="DC440" i="9"/>
  <c r="AL96" i="19" s="1"/>
  <c r="KO163" i="9" l="1"/>
  <c r="KO165" i="9" s="1"/>
  <c r="KP162" i="9" s="1"/>
  <c r="KO148" i="9"/>
  <c r="KB155" i="9"/>
  <c r="KB156" i="9" s="1"/>
  <c r="AL47" i="19"/>
  <c r="DC469" i="9"/>
  <c r="AL123" i="19" s="1"/>
  <c r="KO151" i="9" l="1"/>
  <c r="KO152" i="9" s="1"/>
  <c r="KP163" i="9" s="1"/>
  <c r="KP165" i="9" s="1"/>
  <c r="KQ162" i="9" s="1"/>
  <c r="DC436" i="9"/>
  <c r="AL92" i="19" s="1"/>
  <c r="KP148" i="9" l="1"/>
  <c r="KC155" i="9"/>
  <c r="KC156" i="9" s="1"/>
  <c r="CQ393" i="9"/>
  <c r="AH50" i="19" s="1"/>
  <c r="CQ398" i="9"/>
  <c r="AH55" i="19" s="1"/>
  <c r="DC471" i="9"/>
  <c r="AL125" i="19" s="1"/>
  <c r="KP151" i="9" l="1"/>
  <c r="KP152" i="9" s="1"/>
  <c r="KQ163" i="9" s="1"/>
  <c r="DD422" i="9"/>
  <c r="DD363" i="9"/>
  <c r="KQ164" i="9" l="1"/>
  <c r="KQ148" i="9"/>
  <c r="KD155" i="9"/>
  <c r="KD156" i="9" s="1"/>
  <c r="DD390" i="9"/>
  <c r="DD440" i="9"/>
  <c r="KQ168" i="9" l="1"/>
  <c r="KQ169" i="9" s="1"/>
  <c r="KQ151" i="9" s="1"/>
  <c r="KQ152" i="9" s="1"/>
  <c r="KQ165" i="9"/>
  <c r="KR162" i="9" s="1"/>
  <c r="DD469" i="9"/>
  <c r="KR163" i="9" l="1"/>
  <c r="KR165" i="9" s="1"/>
  <c r="KS162" i="9" s="1"/>
  <c r="KR148" i="9"/>
  <c r="KE155" i="9"/>
  <c r="KE156" i="9" s="1"/>
  <c r="DD436" i="9"/>
  <c r="KR151" i="9" l="1"/>
  <c r="KR152" i="9" s="1"/>
  <c r="KS163" i="9" s="1"/>
  <c r="KS165" i="9" s="1"/>
  <c r="KT162" i="9" s="1"/>
  <c r="CR393" i="9"/>
  <c r="CR398" i="9"/>
  <c r="DD471" i="9"/>
  <c r="KS148" i="9" l="1"/>
  <c r="KF155" i="9"/>
  <c r="KF156" i="9" s="1"/>
  <c r="DE363" i="9"/>
  <c r="DE422" i="9"/>
  <c r="KS151" i="9" l="1"/>
  <c r="KS152" i="9" s="1"/>
  <c r="DE390" i="9"/>
  <c r="DE440" i="9"/>
  <c r="KT163" i="9" l="1"/>
  <c r="KT170" i="9" s="1"/>
  <c r="KT148" i="9"/>
  <c r="KG155" i="9"/>
  <c r="KG156" i="9" s="1"/>
  <c r="DE469" i="9"/>
  <c r="KT164" i="9" l="1"/>
  <c r="KT168" i="9" s="1"/>
  <c r="KT169" i="9" s="1"/>
  <c r="KT151" i="9" s="1"/>
  <c r="KT152" i="9" s="1"/>
  <c r="DE436" i="9"/>
  <c r="KT165" i="9" l="1"/>
  <c r="KU162" i="9" s="1"/>
  <c r="KU148" i="9"/>
  <c r="KH155" i="9"/>
  <c r="KH156" i="9" s="1"/>
  <c r="CS393" i="9"/>
  <c r="CS398" i="9"/>
  <c r="DE471" i="9"/>
  <c r="KU163" i="9" l="1"/>
  <c r="KU168" i="9" s="1"/>
  <c r="KU169" i="9" s="1"/>
  <c r="KU151" i="9" s="1"/>
  <c r="KU152" i="9" s="1"/>
  <c r="DF363" i="9"/>
  <c r="DF422" i="9"/>
  <c r="KU164" i="9" l="1"/>
  <c r="KU165" i="9" s="1"/>
  <c r="KV162" i="9" s="1"/>
  <c r="KV148" i="9"/>
  <c r="KI155" i="9"/>
  <c r="KI156" i="9" s="1"/>
  <c r="AM79" i="19"/>
  <c r="AM20" i="19"/>
  <c r="DF390" i="9"/>
  <c r="AM47" i="19" s="1"/>
  <c r="DF440" i="9"/>
  <c r="AM96" i="19" s="1"/>
  <c r="KV163" i="9" l="1"/>
  <c r="KV168" i="9" s="1"/>
  <c r="KV169" i="9" s="1"/>
  <c r="KV151" i="9" s="1"/>
  <c r="KV152" i="9" s="1"/>
  <c r="DF469" i="9"/>
  <c r="AM123" i="19" s="1"/>
  <c r="KV164" i="9" l="1"/>
  <c r="KV165" i="9" s="1"/>
  <c r="KW162" i="9" s="1"/>
  <c r="KW148" i="9"/>
  <c r="KJ155" i="9"/>
  <c r="KJ156" i="9" s="1"/>
  <c r="DF436" i="9"/>
  <c r="AM92" i="19" s="1"/>
  <c r="KW163" i="9" l="1"/>
  <c r="KW164" i="9" s="1"/>
  <c r="KW165" i="9" s="1"/>
  <c r="KX162" i="9" s="1"/>
  <c r="CT393" i="9"/>
  <c r="AI50" i="19" s="1"/>
  <c r="CT398" i="9"/>
  <c r="AI55" i="19" s="1"/>
  <c r="DF471" i="9"/>
  <c r="AM125" i="19" s="1"/>
  <c r="KW168" i="9" l="1"/>
  <c r="KW169" i="9" s="1"/>
  <c r="KW151" i="9" s="1"/>
  <c r="KW152" i="9" s="1"/>
  <c r="KX148" i="9" s="1"/>
  <c r="DG422" i="9"/>
  <c r="DG363" i="9"/>
  <c r="KK155" i="9" l="1"/>
  <c r="KK156" i="9" s="1"/>
  <c r="KX163" i="9"/>
  <c r="KX168" i="9" s="1"/>
  <c r="KX169" i="9" s="1"/>
  <c r="KX151" i="9" s="1"/>
  <c r="KX152" i="9" s="1"/>
  <c r="DG390" i="9"/>
  <c r="DG440" i="9"/>
  <c r="KX164" i="9" l="1"/>
  <c r="KX165" i="9" s="1"/>
  <c r="KY162" i="9" s="1"/>
  <c r="KY148" i="9"/>
  <c r="KL155" i="9"/>
  <c r="KL156" i="9" s="1"/>
  <c r="DG469" i="9"/>
  <c r="KY163" i="9" l="1"/>
  <c r="KY168" i="9" s="1"/>
  <c r="KY169" i="9" s="1"/>
  <c r="KY151" i="9" s="1"/>
  <c r="KY152" i="9" s="1"/>
  <c r="DG436" i="9"/>
  <c r="KY164" i="9" l="1"/>
  <c r="KY165" i="9" s="1"/>
  <c r="KZ162" i="9" s="1"/>
  <c r="KZ148" i="9"/>
  <c r="KZ163" i="9"/>
  <c r="KM155" i="9"/>
  <c r="KM156" i="9" s="1"/>
  <c r="CU393" i="9"/>
  <c r="CU398" i="9"/>
  <c r="DG471" i="9"/>
  <c r="KZ168" i="9" l="1"/>
  <c r="KZ169" i="9" s="1"/>
  <c r="KZ151" i="9" s="1"/>
  <c r="KZ152" i="9" s="1"/>
  <c r="KZ164" i="9"/>
  <c r="KZ165" i="9" s="1"/>
  <c r="LA162" i="9" s="1"/>
  <c r="DH363" i="9"/>
  <c r="DH422" i="9"/>
  <c r="LA148" i="9" l="1"/>
  <c r="LA163" i="9"/>
  <c r="KN155" i="9"/>
  <c r="KN156" i="9" s="1"/>
  <c r="DH390" i="9"/>
  <c r="DH440" i="9"/>
  <c r="LA168" i="9" l="1"/>
  <c r="LA169" i="9" s="1"/>
  <c r="LA151" i="9" s="1"/>
  <c r="LA152" i="9" s="1"/>
  <c r="LA164" i="9"/>
  <c r="LA165" i="9" s="1"/>
  <c r="LB162" i="9" s="1"/>
  <c r="DH469" i="9"/>
  <c r="LB148" i="9" l="1"/>
  <c r="LB163" i="9"/>
  <c r="KO155" i="9"/>
  <c r="KO156" i="9" s="1"/>
  <c r="DH436" i="9"/>
  <c r="LB168" i="9" l="1"/>
  <c r="LB169" i="9" s="1"/>
  <c r="LB151" i="9" s="1"/>
  <c r="LB152" i="9" s="1"/>
  <c r="LB164" i="9"/>
  <c r="LB165" i="9" s="1"/>
  <c r="LC162" i="9" s="1"/>
  <c r="CV393" i="9"/>
  <c r="CV398" i="9"/>
  <c r="DH471" i="9"/>
  <c r="LC148" i="9" l="1"/>
  <c r="LC163" i="9"/>
  <c r="KP155" i="9"/>
  <c r="KP156" i="9" s="1"/>
  <c r="DI363" i="9"/>
  <c r="DI422" i="9"/>
  <c r="LC168" i="9" l="1"/>
  <c r="LC169" i="9" s="1"/>
  <c r="LC151" i="9" s="1"/>
  <c r="LC152" i="9" s="1"/>
  <c r="LC164" i="9"/>
  <c r="LC165" i="9" s="1"/>
  <c r="LD162" i="9" s="1"/>
  <c r="AN79" i="19"/>
  <c r="AN20" i="19"/>
  <c r="DI390" i="9"/>
  <c r="DI440" i="9"/>
  <c r="AN96" i="19" s="1"/>
  <c r="LD148" i="9" l="1"/>
  <c r="LD163" i="9"/>
  <c r="KQ155" i="9"/>
  <c r="KQ156" i="9" s="1"/>
  <c r="AN47" i="19"/>
  <c r="DI469" i="9"/>
  <c r="AN123" i="19" s="1"/>
  <c r="LD168" i="9" l="1"/>
  <c r="LD169" i="9" s="1"/>
  <c r="LD151" i="9" s="1"/>
  <c r="LD152" i="9" s="1"/>
  <c r="LD164" i="9"/>
  <c r="LD165" i="9" s="1"/>
  <c r="LE162" i="9" s="1"/>
  <c r="DI436" i="9"/>
  <c r="AN92" i="19" s="1"/>
  <c r="LE148" i="9" l="1"/>
  <c r="LE163" i="9"/>
  <c r="KR155" i="9"/>
  <c r="KR156" i="9" s="1"/>
  <c r="CW393" i="9"/>
  <c r="AJ50" i="19" s="1"/>
  <c r="CW398" i="9"/>
  <c r="AJ55" i="19" s="1"/>
  <c r="DI471" i="9"/>
  <c r="AN125" i="19" s="1"/>
  <c r="LE168" i="9" l="1"/>
  <c r="LE169" i="9" s="1"/>
  <c r="LE151" i="9" s="1"/>
  <c r="LE152" i="9" s="1"/>
  <c r="LE164" i="9"/>
  <c r="LE165" i="9" s="1"/>
  <c r="LF162" i="9" s="1"/>
  <c r="DJ422" i="9"/>
  <c r="DJ363" i="9"/>
  <c r="LF148" i="9" l="1"/>
  <c r="LF163" i="9"/>
  <c r="KS155" i="9"/>
  <c r="KS156" i="9" s="1"/>
  <c r="DJ390" i="9"/>
  <c r="DJ440" i="9"/>
  <c r="LF168" i="9" l="1"/>
  <c r="LF169" i="9" s="1"/>
  <c r="LF151" i="9" s="1"/>
  <c r="LF152" i="9" s="1"/>
  <c r="LF164" i="9"/>
  <c r="LF165" i="9" s="1"/>
  <c r="LG162" i="9" s="1"/>
  <c r="DJ469" i="9"/>
  <c r="LG148" i="9" l="1"/>
  <c r="LG163" i="9"/>
  <c r="KT155" i="9"/>
  <c r="KT156" i="9" s="1"/>
  <c r="DJ436" i="9"/>
  <c r="LG168" i="9" l="1"/>
  <c r="LG169" i="9" s="1"/>
  <c r="LG151" i="9" s="1"/>
  <c r="LG152" i="9" s="1"/>
  <c r="LG164" i="9"/>
  <c r="LG165" i="9" s="1"/>
  <c r="LH162" i="9" s="1"/>
  <c r="CX393" i="9"/>
  <c r="CX398" i="9"/>
  <c r="DJ471" i="9"/>
  <c r="LH148" i="9" l="1"/>
  <c r="LH163" i="9"/>
  <c r="KU155" i="9"/>
  <c r="KU156" i="9" s="1"/>
  <c r="DK363" i="9"/>
  <c r="DK422" i="9"/>
  <c r="LH168" i="9" l="1"/>
  <c r="LH169" i="9" s="1"/>
  <c r="LH151" i="9" s="1"/>
  <c r="LH152" i="9" s="1"/>
  <c r="LH164" i="9"/>
  <c r="LH165" i="9" s="1"/>
  <c r="LI162" i="9" s="1"/>
  <c r="DK390" i="9"/>
  <c r="DK440" i="9"/>
  <c r="LI148" i="9" l="1"/>
  <c r="LI163" i="9"/>
  <c r="KV155" i="9"/>
  <c r="KV156" i="9" s="1"/>
  <c r="DK469" i="9"/>
  <c r="LI168" i="9" l="1"/>
  <c r="LI169" i="9" s="1"/>
  <c r="LI151" i="9" s="1"/>
  <c r="LI152" i="9" s="1"/>
  <c r="LI164" i="9"/>
  <c r="LI165" i="9" s="1"/>
  <c r="LJ162" i="9" s="1"/>
  <c r="DK436" i="9"/>
  <c r="LJ148" i="9" l="1"/>
  <c r="LJ163" i="9"/>
  <c r="KW155" i="9"/>
  <c r="KW156" i="9" s="1"/>
  <c r="CY393" i="9"/>
  <c r="CY398" i="9"/>
  <c r="DK471" i="9"/>
  <c r="LJ168" i="9" l="1"/>
  <c r="LJ169" i="9" s="1"/>
  <c r="LJ151" i="9" s="1"/>
  <c r="LJ152" i="9" s="1"/>
  <c r="LJ164" i="9"/>
  <c r="LJ165" i="9" s="1"/>
  <c r="LK162" i="9" s="1"/>
  <c r="DL363" i="9"/>
  <c r="Q22" i="20" s="1"/>
  <c r="DL422" i="9"/>
  <c r="Q81" i="20" s="1"/>
  <c r="LK148" i="9" l="1"/>
  <c r="LK163" i="9"/>
  <c r="KX155" i="9"/>
  <c r="KX156" i="9" s="1"/>
  <c r="AO79" i="19"/>
  <c r="AO20" i="19"/>
  <c r="DL390" i="9"/>
  <c r="Q49" i="20" s="1"/>
  <c r="DL440" i="9"/>
  <c r="AO96" i="19" l="1"/>
  <c r="Q98" i="20"/>
  <c r="LK168" i="9"/>
  <c r="LK169" i="9" s="1"/>
  <c r="LK151" i="9" s="1"/>
  <c r="LK152" i="9" s="1"/>
  <c r="LK164" i="9"/>
  <c r="LK165" i="9" s="1"/>
  <c r="LL162" i="9" s="1"/>
  <c r="AO47" i="19"/>
  <c r="DL469" i="9"/>
  <c r="AO123" i="19" l="1"/>
  <c r="Q124" i="20"/>
  <c r="LL148" i="9"/>
  <c r="LL163" i="9"/>
  <c r="KY155" i="9"/>
  <c r="KY156" i="9" s="1"/>
  <c r="DL436" i="9"/>
  <c r="AO92" i="19" l="1"/>
  <c r="Q94" i="20"/>
  <c r="LL168" i="9"/>
  <c r="LL169" i="9" s="1"/>
  <c r="LL151" i="9" s="1"/>
  <c r="LL152" i="9" s="1"/>
  <c r="LL164" i="9"/>
  <c r="LL165" i="9" s="1"/>
  <c r="LM162" i="9" s="1"/>
  <c r="CZ393" i="9"/>
  <c r="CZ398" i="9"/>
  <c r="DL471" i="9"/>
  <c r="AO125" i="19" l="1"/>
  <c r="Q126" i="20"/>
  <c r="AK55" i="19"/>
  <c r="P57" i="20"/>
  <c r="AK50" i="19"/>
  <c r="P52" i="20"/>
  <c r="LM148" i="9"/>
  <c r="LM163" i="9"/>
  <c r="KZ155" i="9"/>
  <c r="KZ156" i="9" s="1"/>
  <c r="DM422" i="9"/>
  <c r="DM363" i="9"/>
  <c r="LM168" i="9" l="1"/>
  <c r="LM169" i="9" s="1"/>
  <c r="LM151" i="9" s="1"/>
  <c r="LM152" i="9" s="1"/>
  <c r="LM164" i="9"/>
  <c r="LM165" i="9" s="1"/>
  <c r="LN162" i="9" s="1"/>
  <c r="DM390" i="9"/>
  <c r="DM440" i="9"/>
  <c r="LN148" i="9" l="1"/>
  <c r="LN163" i="9"/>
  <c r="LA155" i="9"/>
  <c r="LA156" i="9" s="1"/>
  <c r="DM469" i="9"/>
  <c r="LN168" i="9" l="1"/>
  <c r="LN169" i="9" s="1"/>
  <c r="LN151" i="9" s="1"/>
  <c r="LN152" i="9" s="1"/>
  <c r="LN164" i="9"/>
  <c r="LN165" i="9" s="1"/>
  <c r="LO162" i="9" s="1"/>
  <c r="DM436" i="9"/>
  <c r="LO148" i="9" l="1"/>
  <c r="LO163" i="9"/>
  <c r="LB155" i="9"/>
  <c r="LB156" i="9" s="1"/>
  <c r="DA393" i="9"/>
  <c r="DA398" i="9"/>
  <c r="DM471" i="9"/>
  <c r="LO168" i="9" l="1"/>
  <c r="LO169" i="9" s="1"/>
  <c r="LO151" i="9" s="1"/>
  <c r="LO152" i="9" s="1"/>
  <c r="LO164" i="9"/>
  <c r="LO165" i="9" s="1"/>
  <c r="DN363" i="9"/>
  <c r="DN422" i="9"/>
  <c r="LP148" i="9" l="1"/>
  <c r="LP163" i="9"/>
  <c r="LC155" i="9"/>
  <c r="LC156" i="9" s="1"/>
  <c r="DN390" i="9"/>
  <c r="DN440" i="9"/>
  <c r="LP168" i="9" l="1"/>
  <c r="LP169" i="9" s="1"/>
  <c r="LP151" i="9" s="1"/>
  <c r="LP152" i="9" s="1"/>
  <c r="LP164" i="9"/>
  <c r="LP165" i="9" s="1"/>
  <c r="DN469" i="9"/>
  <c r="LQ148" i="9" l="1"/>
  <c r="LQ163" i="9"/>
  <c r="LD155" i="9"/>
  <c r="LD156" i="9" s="1"/>
  <c r="DN436" i="9"/>
  <c r="LQ168" i="9" l="1"/>
  <c r="LQ169" i="9" s="1"/>
  <c r="LQ151" i="9" s="1"/>
  <c r="LQ152" i="9" s="1"/>
  <c r="LQ164" i="9"/>
  <c r="LQ165" i="9" s="1"/>
  <c r="DB393" i="9"/>
  <c r="DB398" i="9"/>
  <c r="DN471" i="9"/>
  <c r="LR148" i="9" l="1"/>
  <c r="LR163" i="9"/>
  <c r="LE155" i="9"/>
  <c r="LE156" i="9" s="1"/>
  <c r="DO363" i="9"/>
  <c r="DO422" i="9"/>
  <c r="LR168" i="9" l="1"/>
  <c r="LR169" i="9" s="1"/>
  <c r="LR151" i="9" s="1"/>
  <c r="LR152" i="9" s="1"/>
  <c r="LR164" i="9"/>
  <c r="LR165" i="9" s="1"/>
  <c r="AP79" i="19"/>
  <c r="AP20" i="19"/>
  <c r="DO390" i="9"/>
  <c r="DO440" i="9"/>
  <c r="AP96" i="19" s="1"/>
  <c r="LS148" i="9" l="1"/>
  <c r="LS163" i="9"/>
  <c r="LF155" i="9"/>
  <c r="LF156" i="9" s="1"/>
  <c r="AP47" i="19"/>
  <c r="DO469" i="9"/>
  <c r="AP123" i="19" s="1"/>
  <c r="LS168" i="9" l="1"/>
  <c r="LS169" i="9" s="1"/>
  <c r="LS151" i="9" s="1"/>
  <c r="LS152" i="9" s="1"/>
  <c r="LS164" i="9"/>
  <c r="LS165" i="9" s="1"/>
  <c r="DO436" i="9"/>
  <c r="AP92" i="19" s="1"/>
  <c r="LT148" i="9" l="1"/>
  <c r="LT163" i="9"/>
  <c r="LG155" i="9"/>
  <c r="LG156" i="9" s="1"/>
  <c r="DC393" i="9"/>
  <c r="AL50" i="19" s="1"/>
  <c r="DC398" i="9"/>
  <c r="AL55" i="19" s="1"/>
  <c r="DO471" i="9"/>
  <c r="AP125" i="19" s="1"/>
  <c r="LT168" i="9" l="1"/>
  <c r="LT169" i="9" s="1"/>
  <c r="LT151" i="9" s="1"/>
  <c r="LT152" i="9" s="1"/>
  <c r="LT164" i="9"/>
  <c r="LT165" i="9" s="1"/>
  <c r="DP422" i="9"/>
  <c r="DP363" i="9"/>
  <c r="LH155" i="9" l="1"/>
  <c r="LH156" i="9" s="1"/>
  <c r="DP390" i="9"/>
  <c r="DP440" i="9"/>
  <c r="DP469" i="9" l="1"/>
  <c r="LI155" i="9" l="1"/>
  <c r="LI156" i="9" s="1"/>
  <c r="DP436" i="9"/>
  <c r="DD393" i="9" l="1"/>
  <c r="DD398" i="9"/>
  <c r="DP471" i="9"/>
  <c r="LJ155" i="9" l="1"/>
  <c r="LJ156" i="9" s="1"/>
  <c r="DQ363" i="9"/>
  <c r="DQ422" i="9"/>
  <c r="DQ390" i="9" l="1"/>
  <c r="DQ440" i="9"/>
  <c r="LK155" i="9" l="1"/>
  <c r="LK156" i="9" s="1"/>
  <c r="DQ469" i="9"/>
  <c r="DQ436" i="9" l="1"/>
  <c r="LL155" i="9" l="1"/>
  <c r="LL156" i="9" s="1"/>
  <c r="DE393" i="9"/>
  <c r="DE398" i="9"/>
  <c r="DQ471" i="9"/>
  <c r="DR363" i="9" l="1"/>
  <c r="DR422" i="9"/>
  <c r="LM155" i="9" l="1"/>
  <c r="LM156" i="9" s="1"/>
  <c r="AQ79" i="19"/>
  <c r="AQ20" i="19"/>
  <c r="DR390" i="9"/>
  <c r="AQ47" i="19" s="1"/>
  <c r="DR440" i="9"/>
  <c r="AQ96" i="19" s="1"/>
  <c r="DR469" i="9" l="1"/>
  <c r="AQ123" i="19" s="1"/>
  <c r="LN155" i="9" l="1"/>
  <c r="LN156" i="9" s="1"/>
  <c r="DR436" i="9"/>
  <c r="AQ92" i="19" s="1"/>
  <c r="DF393" i="9" l="1"/>
  <c r="AM50" i="19" s="1"/>
  <c r="DF398" i="9"/>
  <c r="AM55" i="19" s="1"/>
  <c r="DR471" i="9"/>
  <c r="AQ125" i="19" s="1"/>
  <c r="LO155" i="9" l="1"/>
  <c r="LO156" i="9" s="1"/>
  <c r="DS422" i="9"/>
  <c r="DS363" i="9"/>
  <c r="DS390" i="9" l="1"/>
  <c r="DS440" i="9"/>
  <c r="LP155" i="9" l="1"/>
  <c r="LP156" i="9" s="1"/>
  <c r="DS469" i="9"/>
  <c r="DS436" i="9" l="1"/>
  <c r="LQ155" i="9" l="1"/>
  <c r="LQ156" i="9" s="1"/>
  <c r="DG393" i="9"/>
  <c r="DG398" i="9"/>
  <c r="DS471" i="9"/>
  <c r="DT363" i="9" l="1"/>
  <c r="DT422" i="9"/>
  <c r="LR155" i="9" l="1"/>
  <c r="LR156" i="9" s="1"/>
  <c r="DT390" i="9"/>
  <c r="DT440" i="9"/>
  <c r="DT469" i="9" l="1"/>
  <c r="LS155" i="9" l="1"/>
  <c r="LS156" i="9" s="1"/>
  <c r="DT436" i="9"/>
  <c r="DH393" i="9" l="1"/>
  <c r="DH398" i="9"/>
  <c r="DT471" i="9"/>
  <c r="LT155" i="9" l="1"/>
  <c r="LT156" i="9" s="1"/>
  <c r="DU363" i="9"/>
  <c r="DU422" i="9"/>
  <c r="AR79" i="19" l="1"/>
  <c r="AR20" i="19"/>
  <c r="DU390" i="9"/>
  <c r="DU440" i="9"/>
  <c r="AR96" i="19" s="1"/>
  <c r="AR47" i="19" l="1"/>
  <c r="DU469" i="9"/>
  <c r="AR123" i="19" s="1"/>
  <c r="DU436" i="9" l="1"/>
  <c r="AR92" i="19" s="1"/>
  <c r="DI393" i="9" l="1"/>
  <c r="AN50" i="19" s="1"/>
  <c r="DI398" i="9"/>
  <c r="AN55" i="19" s="1"/>
  <c r="DU471" i="9"/>
  <c r="AR125" i="19" s="1"/>
  <c r="DV422" i="9" l="1"/>
  <c r="DV363" i="9"/>
  <c r="DV390" i="9" l="1"/>
  <c r="DV440" i="9"/>
  <c r="DV469" i="9" l="1"/>
  <c r="DV436" i="9" l="1"/>
  <c r="DJ393" i="9" l="1"/>
  <c r="DJ398" i="9"/>
  <c r="DV471" i="9"/>
  <c r="DW363" i="9" l="1"/>
  <c r="DW422" i="9"/>
  <c r="DW390" i="9" l="1"/>
  <c r="DW440" i="9"/>
  <c r="DW469" i="9" l="1"/>
  <c r="DW436" i="9" l="1"/>
  <c r="DK393" i="9" l="1"/>
  <c r="DK398" i="9"/>
  <c r="DW471" i="9"/>
  <c r="DX363" i="9" l="1"/>
  <c r="R22" i="20" s="1"/>
  <c r="DX422" i="9"/>
  <c r="R81" i="20" s="1"/>
  <c r="AS79" i="19" l="1"/>
  <c r="AS20" i="19"/>
  <c r="DX390" i="9"/>
  <c r="R49" i="20" s="1"/>
  <c r="DX440" i="9"/>
  <c r="AS96" i="19" l="1"/>
  <c r="R98" i="20"/>
  <c r="AS47" i="19"/>
  <c r="DX469" i="9"/>
  <c r="AS123" i="19" l="1"/>
  <c r="R124" i="20"/>
  <c r="DX436" i="9"/>
  <c r="AS92" i="19" l="1"/>
  <c r="R94" i="20"/>
  <c r="DL393" i="9"/>
  <c r="DL398" i="9"/>
  <c r="DX471" i="9"/>
  <c r="AS125" i="19" l="1"/>
  <c r="R126" i="20"/>
  <c r="AO55" i="19"/>
  <c r="Q57" i="20"/>
  <c r="AO50" i="19"/>
  <c r="Q52" i="20"/>
  <c r="DY422" i="9"/>
  <c r="DY363" i="9"/>
  <c r="DY390" i="9" l="1"/>
  <c r="DY440" i="9"/>
  <c r="DY469" i="9" l="1"/>
  <c r="DY436" i="9" l="1"/>
  <c r="DM393" i="9" l="1"/>
  <c r="DM398" i="9"/>
  <c r="DY471" i="9"/>
  <c r="DZ363" i="9" l="1"/>
  <c r="DZ422" i="9"/>
  <c r="DZ390" i="9" l="1"/>
  <c r="DZ440" i="9"/>
  <c r="DZ469" i="9" l="1"/>
  <c r="DZ436" i="9" l="1"/>
  <c r="DN393" i="9" l="1"/>
  <c r="DN398" i="9"/>
  <c r="DZ471" i="9"/>
  <c r="EA363" i="9" l="1"/>
  <c r="EA422" i="9"/>
  <c r="AT79" i="19" l="1"/>
  <c r="AT20" i="19"/>
  <c r="EA390" i="9"/>
  <c r="EA440" i="9"/>
  <c r="AT96" i="19" s="1"/>
  <c r="AT47" i="19" l="1"/>
  <c r="EA469" i="9"/>
  <c r="AT123" i="19" s="1"/>
  <c r="EA436" i="9" l="1"/>
  <c r="AT92" i="19" s="1"/>
  <c r="DO393" i="9" l="1"/>
  <c r="AP50" i="19" s="1"/>
  <c r="DO398" i="9"/>
  <c r="AP55" i="19" s="1"/>
  <c r="EA471" i="9"/>
  <c r="AT125" i="19" s="1"/>
  <c r="EB422" i="9" l="1"/>
  <c r="EB363" i="9"/>
  <c r="EB390" i="9" l="1"/>
  <c r="EB440" i="9"/>
  <c r="EB469" i="9" l="1"/>
  <c r="EB436" i="9" l="1"/>
  <c r="DP393" i="9" l="1"/>
  <c r="DP398" i="9"/>
  <c r="EB471" i="9"/>
  <c r="EC363" i="9" l="1"/>
  <c r="EC422" i="9"/>
  <c r="EC390" i="9" l="1"/>
  <c r="EC440" i="9"/>
  <c r="EC469" i="9" l="1"/>
  <c r="EC436" i="9" l="1"/>
  <c r="DQ393" i="9" l="1"/>
  <c r="DQ398" i="9"/>
  <c r="EC471" i="9"/>
  <c r="ED363" i="9" l="1"/>
  <c r="ED422" i="9"/>
  <c r="AU79" i="19" l="1"/>
  <c r="AU20" i="19"/>
  <c r="ED390" i="9"/>
  <c r="AU47" i="19" s="1"/>
  <c r="ED440" i="9"/>
  <c r="AU96" i="19" s="1"/>
  <c r="ED469" i="9" l="1"/>
  <c r="AU123" i="19" s="1"/>
  <c r="ED436" i="9" l="1"/>
  <c r="AU92" i="19" s="1"/>
  <c r="DR393" i="9" l="1"/>
  <c r="AQ50" i="19" s="1"/>
  <c r="DR398" i="9"/>
  <c r="AQ55" i="19" s="1"/>
  <c r="ED471" i="9"/>
  <c r="AU125" i="19" s="1"/>
  <c r="EE422" i="9" l="1"/>
  <c r="EE363" i="9"/>
  <c r="EE390" i="9" l="1"/>
  <c r="EE440" i="9"/>
  <c r="EE469" i="9" l="1"/>
  <c r="EE436" i="9" l="1"/>
  <c r="DS393" i="9" l="1"/>
  <c r="DS398" i="9"/>
  <c r="EE471" i="9"/>
  <c r="EF363" i="9" l="1"/>
  <c r="EF422" i="9"/>
  <c r="EF390" i="9" l="1"/>
  <c r="EF440" i="9"/>
  <c r="EF469" i="9" l="1"/>
  <c r="EF436" i="9" l="1"/>
  <c r="DT393" i="9" l="1"/>
  <c r="DT398" i="9"/>
  <c r="EF471" i="9"/>
  <c r="EG363" i="9" l="1"/>
  <c r="EG422" i="9"/>
  <c r="AV79" i="19" l="1"/>
  <c r="AV20" i="19"/>
  <c r="EG390" i="9"/>
  <c r="EG440" i="9"/>
  <c r="AV96" i="19" s="1"/>
  <c r="AV47" i="19" l="1"/>
  <c r="EG469" i="9"/>
  <c r="AV123" i="19" s="1"/>
  <c r="EG436" i="9" l="1"/>
  <c r="AV92" i="19" s="1"/>
  <c r="DU393" i="9" l="1"/>
  <c r="AR50" i="19" s="1"/>
  <c r="DU398" i="9"/>
  <c r="AR55" i="19" s="1"/>
  <c r="EG471" i="9"/>
  <c r="AV125" i="19" s="1"/>
  <c r="EH422" i="9" l="1"/>
  <c r="EH363" i="9"/>
  <c r="EH390" i="9" l="1"/>
  <c r="EH440" i="9"/>
  <c r="EH469" i="9" l="1"/>
  <c r="EH436" i="9" l="1"/>
  <c r="DV393" i="9" l="1"/>
  <c r="DV398" i="9"/>
  <c r="EH471" i="9"/>
  <c r="EI363" i="9" l="1"/>
  <c r="EI422" i="9"/>
  <c r="EI390" i="9" l="1"/>
  <c r="S49" i="20" s="1"/>
  <c r="EI440" i="9"/>
  <c r="EI469" i="9" l="1"/>
  <c r="EI436" i="9" l="1"/>
  <c r="DW393" i="9" l="1"/>
  <c r="DW398" i="9"/>
  <c r="EI471" i="9"/>
  <c r="EJ363" i="9" l="1"/>
  <c r="S22" i="20" s="1"/>
  <c r="EJ422" i="9"/>
  <c r="S81" i="20" s="1"/>
  <c r="AW79" i="19" l="1"/>
  <c r="AW20" i="19"/>
  <c r="EJ390" i="9"/>
  <c r="EJ440" i="9"/>
  <c r="AW96" i="19" l="1"/>
  <c r="S98" i="20"/>
  <c r="AW47" i="19"/>
  <c r="EJ469" i="9"/>
  <c r="AW123" i="19" l="1"/>
  <c r="S124" i="20"/>
  <c r="EJ436" i="9"/>
  <c r="AW92" i="19" l="1"/>
  <c r="S94" i="20"/>
  <c r="DX393" i="9"/>
  <c r="DX398" i="9"/>
  <c r="EJ471" i="9"/>
  <c r="AW125" i="19" l="1"/>
  <c r="S126" i="20"/>
  <c r="AS55" i="19"/>
  <c r="R57" i="20"/>
  <c r="AS50" i="19"/>
  <c r="R52" i="20"/>
  <c r="EK422" i="9"/>
  <c r="EK363" i="9"/>
  <c r="EK390" i="9" l="1"/>
  <c r="EK440" i="9"/>
  <c r="EK469" i="9" l="1"/>
  <c r="EK436" i="9" l="1"/>
  <c r="DY393" i="9" l="1"/>
  <c r="DY398" i="9"/>
  <c r="EK471" i="9"/>
  <c r="EL363" i="9" l="1"/>
  <c r="EL422" i="9"/>
  <c r="EL390" i="9" l="1"/>
  <c r="EL440" i="9"/>
  <c r="EL469" i="9" l="1"/>
  <c r="EL436" i="9" l="1"/>
  <c r="DZ393" i="9" l="1"/>
  <c r="DZ398" i="9"/>
  <c r="EL471" i="9"/>
  <c r="EM363" i="9" l="1"/>
  <c r="EM422" i="9"/>
  <c r="AX79" i="19" l="1"/>
  <c r="AX20" i="19"/>
  <c r="EM390" i="9"/>
  <c r="EM440" i="9"/>
  <c r="AX96" i="19" s="1"/>
  <c r="AX47" i="19" l="1"/>
  <c r="EM469" i="9"/>
  <c r="AX123" i="19" s="1"/>
  <c r="EM436" i="9" l="1"/>
  <c r="AX92" i="19" s="1"/>
  <c r="EA393" i="9" l="1"/>
  <c r="AT50" i="19" s="1"/>
  <c r="EA398" i="9"/>
  <c r="AT55" i="19" s="1"/>
  <c r="EM471" i="9"/>
  <c r="AX125" i="19" s="1"/>
  <c r="EN422" i="9" l="1"/>
  <c r="EN363" i="9"/>
  <c r="EN390" i="9" l="1"/>
  <c r="EN440" i="9"/>
  <c r="EN469" i="9" l="1"/>
  <c r="EN436" i="9" l="1"/>
  <c r="EB393" i="9" l="1"/>
  <c r="EB398" i="9"/>
  <c r="EN471" i="9"/>
  <c r="EO363" i="9" l="1"/>
  <c r="EO422" i="9"/>
  <c r="EO390" i="9" l="1"/>
  <c r="EO440" i="9"/>
  <c r="EO469" i="9" l="1"/>
  <c r="EO436" i="9" l="1"/>
  <c r="EC393" i="9" l="1"/>
  <c r="EC398" i="9"/>
  <c r="EO471" i="9"/>
  <c r="EP363" i="9" l="1"/>
  <c r="EP422" i="9"/>
  <c r="AY79" i="19" l="1"/>
  <c r="AY20" i="19"/>
  <c r="EP390" i="9"/>
  <c r="AY47" i="19" s="1"/>
  <c r="EP440" i="9"/>
  <c r="AY96" i="19" s="1"/>
  <c r="EP469" i="9" l="1"/>
  <c r="AY123" i="19" s="1"/>
  <c r="EP436" i="9" l="1"/>
  <c r="AY92" i="19" s="1"/>
  <c r="ED393" i="9" l="1"/>
  <c r="AU50" i="19" s="1"/>
  <c r="ED398" i="9"/>
  <c r="AU55" i="19" s="1"/>
  <c r="EP471" i="9"/>
  <c r="AY125" i="19" s="1"/>
  <c r="EQ422" i="9" l="1"/>
  <c r="EQ363" i="9"/>
  <c r="EQ390" i="9" l="1"/>
  <c r="EQ440" i="9"/>
  <c r="EQ469" i="9" l="1"/>
  <c r="EQ436" i="9" l="1"/>
  <c r="EE393" i="9" l="1"/>
  <c r="EE398" i="9"/>
  <c r="EQ471" i="9"/>
  <c r="ER363" i="9" l="1"/>
  <c r="ER422" i="9"/>
  <c r="ER390" i="9" l="1"/>
  <c r="ER440" i="9"/>
  <c r="ER469" i="9" l="1"/>
  <c r="ER436" i="9" l="1"/>
  <c r="EF393" i="9" l="1"/>
  <c r="EF398" i="9"/>
  <c r="ER471" i="9"/>
  <c r="ES363" i="9" l="1"/>
  <c r="ES422" i="9"/>
  <c r="AZ79" i="19" l="1"/>
  <c r="AZ20" i="19"/>
  <c r="ES390" i="9"/>
  <c r="ES440" i="9"/>
  <c r="AZ96" i="19" s="1"/>
  <c r="AZ47" i="19" l="1"/>
  <c r="ES469" i="9"/>
  <c r="AZ123" i="19" s="1"/>
  <c r="ES436" i="9" l="1"/>
  <c r="AZ92" i="19" s="1"/>
  <c r="EG393" i="9" l="1"/>
  <c r="AV50" i="19" s="1"/>
  <c r="EG398" i="9"/>
  <c r="AV55" i="19" s="1"/>
  <c r="ES471" i="9"/>
  <c r="AZ125" i="19" s="1"/>
  <c r="ET422" i="9" l="1"/>
  <c r="ET363" i="9"/>
  <c r="ET390" i="9" l="1"/>
  <c r="ET440" i="9"/>
  <c r="ET469" i="9" l="1"/>
  <c r="ET436" i="9" l="1"/>
  <c r="EH393" i="9" l="1"/>
  <c r="EH398" i="9"/>
  <c r="ET471" i="9"/>
  <c r="EU363" i="9" l="1"/>
  <c r="EU422" i="9"/>
  <c r="EU390" i="9" l="1"/>
  <c r="EU440" i="9"/>
  <c r="EU469" i="9" l="1"/>
  <c r="EU436" i="9" l="1"/>
  <c r="EI393" i="9" l="1"/>
  <c r="S52" i="20" s="1"/>
  <c r="EI398" i="9"/>
  <c r="S57" i="20" s="1"/>
  <c r="EU471" i="9"/>
  <c r="EV363" i="9" l="1"/>
  <c r="T22" i="20" s="1"/>
  <c r="EV422" i="9"/>
  <c r="T81" i="20" s="1"/>
  <c r="BA79" i="19" l="1"/>
  <c r="BA20" i="19"/>
  <c r="EV390" i="9"/>
  <c r="T49" i="20" s="1"/>
  <c r="EV440" i="9"/>
  <c r="BA96" i="19" l="1"/>
  <c r="T98" i="20"/>
  <c r="BA47" i="19"/>
  <c r="EV469" i="9"/>
  <c r="BA123" i="19" l="1"/>
  <c r="T124" i="20"/>
  <c r="EV436" i="9"/>
  <c r="BA92" i="19" l="1"/>
  <c r="T94" i="20"/>
  <c r="EJ393" i="9"/>
  <c r="AW50" i="19" s="1"/>
  <c r="EJ398" i="9"/>
  <c r="AW55" i="19" s="1"/>
  <c r="EV471" i="9"/>
  <c r="BA125" i="19" l="1"/>
  <c r="T126" i="20"/>
  <c r="EW422" i="9"/>
  <c r="EW363" i="9"/>
  <c r="EW390" i="9" l="1"/>
  <c r="EW440" i="9"/>
  <c r="EW469" i="9" l="1"/>
  <c r="EW436" i="9" l="1"/>
  <c r="EK393" i="9" l="1"/>
  <c r="EK398" i="9"/>
  <c r="EW471" i="9"/>
  <c r="EX363" i="9" l="1"/>
  <c r="EX422" i="9"/>
  <c r="EX390" i="9" l="1"/>
  <c r="EX440" i="9"/>
  <c r="EX469" i="9" l="1"/>
  <c r="EX436" i="9" l="1"/>
  <c r="EL393" i="9" l="1"/>
  <c r="EL398" i="9"/>
  <c r="EX471" i="9"/>
  <c r="EY363" i="9" l="1"/>
  <c r="EY422" i="9"/>
  <c r="BB79" i="19" l="1"/>
  <c r="BB20" i="19"/>
  <c r="EY390" i="9"/>
  <c r="EY440" i="9"/>
  <c r="BB96" i="19" s="1"/>
  <c r="BB47" i="19" l="1"/>
  <c r="EY469" i="9"/>
  <c r="BB123" i="19" s="1"/>
  <c r="EY436" i="9" l="1"/>
  <c r="BB92" i="19" s="1"/>
  <c r="EM393" i="9" l="1"/>
  <c r="AX50" i="19" s="1"/>
  <c r="EM398" i="9"/>
  <c r="AX55" i="19" s="1"/>
  <c r="EY471" i="9"/>
  <c r="BB125" i="19" s="1"/>
  <c r="EZ422" i="9" l="1"/>
  <c r="EZ363" i="9"/>
  <c r="EZ390" i="9" l="1"/>
  <c r="EZ440" i="9"/>
  <c r="EZ469" i="9" l="1"/>
  <c r="EZ436" i="9" l="1"/>
  <c r="EN393" i="9" l="1"/>
  <c r="EN398" i="9"/>
  <c r="EZ471" i="9"/>
  <c r="FA363" i="9" l="1"/>
  <c r="FA422" i="9"/>
  <c r="FA390" i="9" l="1"/>
  <c r="FA440" i="9"/>
  <c r="FA469" i="9" l="1"/>
  <c r="FA436" i="9" l="1"/>
  <c r="EO393" i="9" l="1"/>
  <c r="EO398" i="9"/>
  <c r="FA471" i="9"/>
  <c r="FB363" i="9" l="1"/>
  <c r="FB422" i="9"/>
  <c r="BC79" i="19" l="1"/>
  <c r="BC20" i="19"/>
  <c r="FB390" i="9"/>
  <c r="BC47" i="19" s="1"/>
  <c r="FB440" i="9"/>
  <c r="BC96" i="19" s="1"/>
  <c r="FB469" i="9" l="1"/>
  <c r="BC123" i="19" s="1"/>
  <c r="FB436" i="9" l="1"/>
  <c r="BC92" i="19" s="1"/>
  <c r="EP393" i="9" l="1"/>
  <c r="AY50" i="19" s="1"/>
  <c r="EP398" i="9"/>
  <c r="AY55" i="19" s="1"/>
  <c r="FB471" i="9"/>
  <c r="BC125" i="19" s="1"/>
  <c r="FC422" i="9" l="1"/>
  <c r="FC363" i="9"/>
  <c r="FC390" i="9" l="1"/>
  <c r="FC440" i="9"/>
  <c r="FC469" i="9" l="1"/>
  <c r="FC436" i="9" l="1"/>
  <c r="EQ393" i="9" l="1"/>
  <c r="EQ398" i="9"/>
  <c r="FC471" i="9"/>
  <c r="FD363" i="9" l="1"/>
  <c r="FD422" i="9"/>
  <c r="FD390" i="9" l="1"/>
  <c r="FD440" i="9"/>
  <c r="FD469" i="9" l="1"/>
  <c r="FD436" i="9" l="1"/>
  <c r="ER393" i="9" l="1"/>
  <c r="ER398" i="9"/>
  <c r="FD471" i="9"/>
  <c r="FE363" i="9" l="1"/>
  <c r="FE422" i="9"/>
  <c r="BD79" i="19" l="1"/>
  <c r="BD20" i="19"/>
  <c r="FE390" i="9"/>
  <c r="FE440" i="9"/>
  <c r="BD96" i="19" s="1"/>
  <c r="BD47" i="19" l="1"/>
  <c r="FE469" i="9"/>
  <c r="BD123" i="19" s="1"/>
  <c r="FE436" i="9" l="1"/>
  <c r="BD92" i="19" s="1"/>
  <c r="ES393" i="9" l="1"/>
  <c r="AZ50" i="19" s="1"/>
  <c r="ES398" i="9"/>
  <c r="AZ55" i="19" s="1"/>
  <c r="FE471" i="9"/>
  <c r="BD125" i="19" s="1"/>
  <c r="FF422" i="9" l="1"/>
  <c r="FF363" i="9"/>
  <c r="FF390" i="9" l="1"/>
  <c r="FF440" i="9"/>
  <c r="FF469" i="9" l="1"/>
  <c r="FF436" i="9" l="1"/>
  <c r="ET393" i="9" l="1"/>
  <c r="ET398" i="9"/>
  <c r="FF471" i="9"/>
  <c r="FG363" i="9" l="1"/>
  <c r="FG422" i="9"/>
  <c r="FG390" i="9" l="1"/>
  <c r="FG440" i="9"/>
  <c r="FG469" i="9" l="1"/>
  <c r="FG436" i="9" l="1"/>
  <c r="EU393" i="9" l="1"/>
  <c r="EU398" i="9"/>
  <c r="FG471" i="9"/>
  <c r="FH363" i="9" l="1"/>
  <c r="U22" i="20" s="1"/>
  <c r="FH422" i="9"/>
  <c r="U81" i="20" s="1"/>
  <c r="BE79" i="19" l="1"/>
  <c r="BE20" i="19"/>
  <c r="FH390" i="9"/>
  <c r="U49" i="20" s="1"/>
  <c r="FH440" i="9"/>
  <c r="BE96" i="19" l="1"/>
  <c r="U98" i="20"/>
  <c r="BE47" i="19"/>
  <c r="FH469" i="9"/>
  <c r="BE123" i="19" l="1"/>
  <c r="U124" i="20"/>
  <c r="FH436" i="9"/>
  <c r="BE92" i="19" l="1"/>
  <c r="U94" i="20"/>
  <c r="EV393" i="9"/>
  <c r="EV398" i="9"/>
  <c r="FH471" i="9"/>
  <c r="BE125" i="19" l="1"/>
  <c r="U126" i="20"/>
  <c r="BA55" i="19"/>
  <c r="T57" i="20"/>
  <c r="BA50" i="19"/>
  <c r="T52" i="20"/>
  <c r="FI422" i="9"/>
  <c r="FI363" i="9"/>
  <c r="FI390" i="9" l="1"/>
  <c r="FI440" i="9"/>
  <c r="FI469" i="9" l="1"/>
  <c r="FI436" i="9" l="1"/>
  <c r="EW393" i="9" l="1"/>
  <c r="EW398" i="9"/>
  <c r="FI471" i="9"/>
  <c r="FJ363" i="9" l="1"/>
  <c r="FJ422" i="9"/>
  <c r="FJ390" i="9" l="1"/>
  <c r="FJ440" i="9"/>
  <c r="FJ469" i="9" l="1"/>
  <c r="FJ436" i="9" l="1"/>
  <c r="EX393" i="9" l="1"/>
  <c r="EX398" i="9"/>
  <c r="FJ471" i="9"/>
  <c r="FK363" i="9" l="1"/>
  <c r="FK422" i="9"/>
  <c r="BF79" i="19" l="1"/>
  <c r="BF20" i="19"/>
  <c r="FK390" i="9"/>
  <c r="FK440" i="9"/>
  <c r="BF96" i="19" s="1"/>
  <c r="BF47" i="19" l="1"/>
  <c r="FK469" i="9"/>
  <c r="BF123" i="19" s="1"/>
  <c r="FK436" i="9" l="1"/>
  <c r="BF92" i="19" s="1"/>
  <c r="EY393" i="9" l="1"/>
  <c r="BB50" i="19" s="1"/>
  <c r="EY398" i="9"/>
  <c r="BB55" i="19" s="1"/>
  <c r="FK471" i="9"/>
  <c r="BF125" i="19" s="1"/>
  <c r="FL422" i="9" l="1"/>
  <c r="FL363" i="9"/>
  <c r="FL390" i="9" l="1"/>
  <c r="FL440" i="9"/>
  <c r="FL469" i="9" l="1"/>
  <c r="FL436" i="9" l="1"/>
  <c r="EZ393" i="9" l="1"/>
  <c r="EZ398" i="9"/>
  <c r="FL471" i="9"/>
  <c r="FM363" i="9" l="1"/>
  <c r="FM422" i="9"/>
  <c r="FM390" i="9" l="1"/>
  <c r="FM440" i="9"/>
  <c r="FM469" i="9" l="1"/>
  <c r="FM436" i="9" l="1"/>
  <c r="FA393" i="9" l="1"/>
  <c r="FA398" i="9"/>
  <c r="FM471" i="9"/>
  <c r="FN363" i="9" l="1"/>
  <c r="FN422" i="9"/>
  <c r="BG79" i="19" l="1"/>
  <c r="BG20" i="19"/>
  <c r="FN390" i="9"/>
  <c r="BG47" i="19" s="1"/>
  <c r="FN440" i="9"/>
  <c r="BG96" i="19" s="1"/>
  <c r="FN469" i="9" l="1"/>
  <c r="BG123" i="19" s="1"/>
  <c r="FN436" i="9" l="1"/>
  <c r="BG92" i="19" s="1"/>
  <c r="FB393" i="9" l="1"/>
  <c r="BC50" i="19" s="1"/>
  <c r="FB398" i="9"/>
  <c r="BC55" i="19" s="1"/>
  <c r="FN471" i="9"/>
  <c r="BG125" i="19" s="1"/>
  <c r="FO422" i="9" l="1"/>
  <c r="FO363" i="9"/>
  <c r="FO390" i="9" l="1"/>
  <c r="FO440" i="9"/>
  <c r="FO469" i="9" l="1"/>
  <c r="FO436" i="9" l="1"/>
  <c r="FC393" i="9" l="1"/>
  <c r="FC398" i="9"/>
  <c r="FO471" i="9"/>
  <c r="FP363" i="9" l="1"/>
  <c r="FP422" i="9"/>
  <c r="FP390" i="9" l="1"/>
  <c r="FP440" i="9"/>
  <c r="FP469" i="9" l="1"/>
  <c r="FP436" i="9" l="1"/>
  <c r="FD393" i="9" l="1"/>
  <c r="FD398" i="9"/>
  <c r="FP471" i="9"/>
  <c r="FQ363" i="9" l="1"/>
  <c r="FQ422" i="9"/>
  <c r="BH79" i="19" l="1"/>
  <c r="BH20" i="19"/>
  <c r="FQ390" i="9"/>
  <c r="FQ440" i="9"/>
  <c r="BH96" i="19" s="1"/>
  <c r="BH47" i="19" l="1"/>
  <c r="FQ469" i="9"/>
  <c r="BH123" i="19" s="1"/>
  <c r="FQ436" i="9" l="1"/>
  <c r="BH92" i="19" s="1"/>
  <c r="FE393" i="9" l="1"/>
  <c r="BD50" i="19" s="1"/>
  <c r="FE398" i="9"/>
  <c r="BD55" i="19" s="1"/>
  <c r="FQ471" i="9"/>
  <c r="BH125" i="19" s="1"/>
  <c r="FR422" i="9" l="1"/>
  <c r="FR363" i="9"/>
  <c r="FR390" i="9" l="1"/>
  <c r="FR440" i="9"/>
  <c r="FR469" i="9" l="1"/>
  <c r="FR436" i="9" l="1"/>
  <c r="FF393" i="9" l="1"/>
  <c r="FF398" i="9"/>
  <c r="FR471" i="9"/>
  <c r="FS363" i="9" l="1"/>
  <c r="FS422" i="9"/>
  <c r="FS390" i="9" l="1"/>
  <c r="FS440" i="9"/>
  <c r="FS469" i="9" l="1"/>
  <c r="FS436" i="9" l="1"/>
  <c r="FG393" i="9" l="1"/>
  <c r="FG398" i="9"/>
  <c r="FS471" i="9"/>
  <c r="FT363" i="9" l="1"/>
  <c r="V22" i="20" s="1"/>
  <c r="FT422" i="9"/>
  <c r="V81" i="20" s="1"/>
  <c r="BI79" i="19" l="1"/>
  <c r="BI20" i="19"/>
  <c r="FT390" i="9"/>
  <c r="V49" i="20" s="1"/>
  <c r="FT440" i="9"/>
  <c r="BI96" i="19" l="1"/>
  <c r="V98" i="20"/>
  <c r="BI47" i="19"/>
  <c r="FT469" i="9"/>
  <c r="BI123" i="19" l="1"/>
  <c r="V124" i="20"/>
  <c r="FT436" i="9"/>
  <c r="BI92" i="19" l="1"/>
  <c r="V94" i="20"/>
  <c r="FH393" i="9"/>
  <c r="FH398" i="9"/>
  <c r="FT471" i="9"/>
  <c r="BI125" i="19" l="1"/>
  <c r="V126" i="20"/>
  <c r="BE55" i="19"/>
  <c r="U57" i="20"/>
  <c r="BE50" i="19"/>
  <c r="U52" i="20"/>
  <c r="FU422" i="9"/>
  <c r="FU363" i="9"/>
  <c r="FU390" i="9" l="1"/>
  <c r="FU440" i="9"/>
  <c r="FU469" i="9" l="1"/>
  <c r="FU436" i="9" l="1"/>
  <c r="FI393" i="9" l="1"/>
  <c r="FI398" i="9"/>
  <c r="FU471" i="9"/>
  <c r="FV363" i="9" l="1"/>
  <c r="FV422" i="9"/>
  <c r="FV390" i="9" l="1"/>
  <c r="FV440" i="9"/>
  <c r="FV469" i="9" l="1"/>
  <c r="FV436" i="9" l="1"/>
  <c r="FJ393" i="9" l="1"/>
  <c r="FJ398" i="9"/>
  <c r="FV471" i="9"/>
  <c r="FW363" i="9" l="1"/>
  <c r="FW422" i="9"/>
  <c r="BJ79" i="19" l="1"/>
  <c r="BJ20" i="19"/>
  <c r="FW390" i="9"/>
  <c r="FW440" i="9"/>
  <c r="BJ96" i="19" s="1"/>
  <c r="BJ47" i="19" l="1"/>
  <c r="FW469" i="9"/>
  <c r="BJ123" i="19" s="1"/>
  <c r="FW436" i="9" l="1"/>
  <c r="BJ92" i="19" s="1"/>
  <c r="FK393" i="9" l="1"/>
  <c r="BF50" i="19" s="1"/>
  <c r="FK398" i="9"/>
  <c r="BF55" i="19" s="1"/>
  <c r="FW471" i="9"/>
  <c r="BJ125" i="19" s="1"/>
  <c r="FX422" i="9" l="1"/>
  <c r="FX363" i="9"/>
  <c r="FX390" i="9" l="1"/>
  <c r="FX440" i="9"/>
  <c r="FX469" i="9" l="1"/>
  <c r="FX436" i="9" l="1"/>
  <c r="FL393" i="9" l="1"/>
  <c r="FL398" i="9"/>
  <c r="FX471" i="9"/>
  <c r="FY363" i="9" l="1"/>
  <c r="FY422" i="9"/>
  <c r="FY390" i="9" l="1"/>
  <c r="FY440" i="9"/>
  <c r="FY469" i="9" l="1"/>
  <c r="FY436" i="9" l="1"/>
  <c r="FM393" i="9" l="1"/>
  <c r="FM398" i="9"/>
  <c r="FY471" i="9"/>
  <c r="FZ363" i="9" l="1"/>
  <c r="FZ422" i="9"/>
  <c r="BK79" i="19" l="1"/>
  <c r="BK20" i="19"/>
  <c r="FZ390" i="9"/>
  <c r="BK47" i="19" s="1"/>
  <c r="FZ440" i="9"/>
  <c r="BK96" i="19" s="1"/>
  <c r="FZ469" i="9" l="1"/>
  <c r="BK123" i="19" s="1"/>
  <c r="FZ436" i="9" l="1"/>
  <c r="BK92" i="19" s="1"/>
  <c r="FN393" i="9" l="1"/>
  <c r="BG50" i="19" s="1"/>
  <c r="FN398" i="9"/>
  <c r="BG55" i="19" s="1"/>
  <c r="FZ471" i="9"/>
  <c r="BK125" i="19" s="1"/>
  <c r="GA422" i="9" l="1"/>
  <c r="GA363" i="9"/>
  <c r="GA390" i="9" l="1"/>
  <c r="GA440" i="9"/>
  <c r="GA469" i="9" l="1"/>
  <c r="GA436" i="9" l="1"/>
  <c r="FO393" i="9" l="1"/>
  <c r="FO398" i="9"/>
  <c r="GA471" i="9"/>
  <c r="GB363" i="9" l="1"/>
  <c r="GB422" i="9"/>
  <c r="GB390" i="9" l="1"/>
  <c r="GB440" i="9"/>
  <c r="GB469" i="9" l="1"/>
  <c r="GB436" i="9" l="1"/>
  <c r="FP393" i="9" l="1"/>
  <c r="FP398" i="9"/>
  <c r="GB471" i="9"/>
  <c r="GC363" i="9" l="1"/>
  <c r="GC422" i="9"/>
  <c r="BL79" i="19" l="1"/>
  <c r="BL20" i="19"/>
  <c r="GC390" i="9"/>
  <c r="GC440" i="9"/>
  <c r="BL96" i="19" s="1"/>
  <c r="BL47" i="19" l="1"/>
  <c r="GC469" i="9"/>
  <c r="BL123" i="19" s="1"/>
  <c r="GC436" i="9" l="1"/>
  <c r="BL92" i="19" s="1"/>
  <c r="FQ393" i="9" l="1"/>
  <c r="BH50" i="19" s="1"/>
  <c r="FQ398" i="9"/>
  <c r="BH55" i="19" s="1"/>
  <c r="GC471" i="9"/>
  <c r="BL125" i="19" s="1"/>
  <c r="GD422" i="9" l="1"/>
  <c r="GD363" i="9"/>
  <c r="GD390" i="9" l="1"/>
  <c r="GD440" i="9"/>
  <c r="GD469" i="9" l="1"/>
  <c r="GD436" i="9" l="1"/>
  <c r="FR393" i="9" l="1"/>
  <c r="FR398" i="9"/>
  <c r="GD471" i="9"/>
  <c r="GE363" i="9" l="1"/>
  <c r="GE422" i="9"/>
  <c r="GE390" i="9" l="1"/>
  <c r="W49" i="20" s="1"/>
  <c r="GE440" i="9"/>
  <c r="GE469" i="9" l="1"/>
  <c r="GE436" i="9" l="1"/>
  <c r="FS393" i="9" l="1"/>
  <c r="FS398" i="9"/>
  <c r="GE471" i="9"/>
  <c r="GF363" i="9" l="1"/>
  <c r="W22" i="20" s="1"/>
  <c r="GF422" i="9"/>
  <c r="W81" i="20" s="1"/>
  <c r="BM79" i="19" l="1"/>
  <c r="BM20" i="19"/>
  <c r="GF390" i="9"/>
  <c r="GF440" i="9"/>
  <c r="BM96" i="19" l="1"/>
  <c r="W98" i="20"/>
  <c r="BM47" i="19"/>
  <c r="GF469" i="9"/>
  <c r="BM123" i="19" l="1"/>
  <c r="W124" i="20"/>
  <c r="GF436" i="9"/>
  <c r="BM92" i="19" l="1"/>
  <c r="W94" i="20"/>
  <c r="FT393" i="9"/>
  <c r="FT398" i="9"/>
  <c r="GF471" i="9"/>
  <c r="BM125" i="19" l="1"/>
  <c r="W126" i="20"/>
  <c r="BI55" i="19"/>
  <c r="V57" i="20"/>
  <c r="BI50" i="19"/>
  <c r="V52" i="20"/>
  <c r="GG422" i="9"/>
  <c r="GG363" i="9"/>
  <c r="GG390" i="9" l="1"/>
  <c r="GG440" i="9"/>
  <c r="GG469" i="9" l="1"/>
  <c r="GG436" i="9" l="1"/>
  <c r="FU393" i="9" l="1"/>
  <c r="FU398" i="9"/>
  <c r="GG471" i="9"/>
  <c r="GH363" i="9" l="1"/>
  <c r="GH422" i="9"/>
  <c r="GH390" i="9" l="1"/>
  <c r="GH440" i="9"/>
  <c r="GH469" i="9" l="1"/>
  <c r="GH436" i="9" l="1"/>
  <c r="FV393" i="9" l="1"/>
  <c r="FV398" i="9"/>
  <c r="GH471" i="9"/>
  <c r="GI363" i="9" l="1"/>
  <c r="GI422" i="9"/>
  <c r="BN79" i="19" l="1"/>
  <c r="BN20" i="19"/>
  <c r="GI390" i="9"/>
  <c r="GI440" i="9"/>
  <c r="BN96" i="19" s="1"/>
  <c r="BN47" i="19" l="1"/>
  <c r="GI469" i="9"/>
  <c r="BN123" i="19" s="1"/>
  <c r="GI436" i="9" l="1"/>
  <c r="BN92" i="19" s="1"/>
  <c r="FW393" i="9" l="1"/>
  <c r="BJ50" i="19" s="1"/>
  <c r="FW398" i="9"/>
  <c r="BJ55" i="19" s="1"/>
  <c r="GI471" i="9"/>
  <c r="BN125" i="19" s="1"/>
  <c r="GJ422" i="9" l="1"/>
  <c r="GJ363" i="9"/>
  <c r="GJ390" i="9" l="1"/>
  <c r="GJ440" i="9"/>
  <c r="GJ469" i="9" l="1"/>
  <c r="GJ436" i="9" l="1"/>
  <c r="FX393" i="9" l="1"/>
  <c r="FX398" i="9"/>
  <c r="GJ471" i="9"/>
  <c r="GK363" i="9" l="1"/>
  <c r="GK422" i="9"/>
  <c r="GK390" i="9" l="1"/>
  <c r="GK440" i="9"/>
  <c r="GK469" i="9" l="1"/>
  <c r="GK436" i="9" l="1"/>
  <c r="FY393" i="9" l="1"/>
  <c r="FY398" i="9"/>
  <c r="GK471" i="9"/>
  <c r="GL363" i="9" l="1"/>
  <c r="GL422" i="9"/>
  <c r="BO79" i="19" l="1"/>
  <c r="BO20" i="19"/>
  <c r="GL390" i="9"/>
  <c r="BO47" i="19" s="1"/>
  <c r="GL440" i="9"/>
  <c r="BO96" i="19" s="1"/>
  <c r="GL469" i="9" l="1"/>
  <c r="BO123" i="19" s="1"/>
  <c r="GL436" i="9" l="1"/>
  <c r="BO92" i="19" s="1"/>
  <c r="FZ393" i="9" l="1"/>
  <c r="BK50" i="19" s="1"/>
  <c r="FZ398" i="9"/>
  <c r="BK55" i="19" s="1"/>
  <c r="GL471" i="9"/>
  <c r="BO125" i="19" s="1"/>
  <c r="GM422" i="9" l="1"/>
  <c r="GM363" i="9"/>
  <c r="GM390" i="9" l="1"/>
  <c r="GM440" i="9"/>
  <c r="GM469" i="9" l="1"/>
  <c r="GM436" i="9" l="1"/>
  <c r="GA393" i="9" l="1"/>
  <c r="GA398" i="9"/>
  <c r="GM471" i="9"/>
  <c r="GN363" i="9" l="1"/>
  <c r="GN422" i="9"/>
  <c r="GN390" i="9" l="1"/>
  <c r="GN440" i="9"/>
  <c r="GN469" i="9" l="1"/>
  <c r="GN436" i="9" l="1"/>
  <c r="GB393" i="9" l="1"/>
  <c r="GB398" i="9"/>
  <c r="GN471" i="9"/>
  <c r="GO363" i="9" l="1"/>
  <c r="GO422" i="9"/>
  <c r="BP79" i="19" l="1"/>
  <c r="BP20" i="19"/>
  <c r="GO390" i="9"/>
  <c r="GO440" i="9"/>
  <c r="BP96" i="19" s="1"/>
  <c r="BP47" i="19" l="1"/>
  <c r="GO469" i="9"/>
  <c r="BP123" i="19" s="1"/>
  <c r="GO436" i="9" l="1"/>
  <c r="BP92" i="19" s="1"/>
  <c r="GC393" i="9" l="1"/>
  <c r="BL50" i="19" s="1"/>
  <c r="GC398" i="9"/>
  <c r="BL55" i="19" s="1"/>
  <c r="GO471" i="9"/>
  <c r="BP125" i="19" s="1"/>
  <c r="GP422" i="9" l="1"/>
  <c r="GP363" i="9"/>
  <c r="GP390" i="9" l="1"/>
  <c r="GP440" i="9"/>
  <c r="GP469" i="9" l="1"/>
  <c r="GP436" i="9" l="1"/>
  <c r="GD393" i="9" l="1"/>
  <c r="GD398" i="9"/>
  <c r="GP471" i="9"/>
  <c r="GQ363" i="9" l="1"/>
  <c r="GQ422" i="9"/>
  <c r="GQ390" i="9" l="1"/>
  <c r="GQ440" i="9"/>
  <c r="GQ469" i="9" l="1"/>
  <c r="GQ436" i="9" l="1"/>
  <c r="GE393" i="9" l="1"/>
  <c r="W52" i="20" s="1"/>
  <c r="GE398" i="9"/>
  <c r="W57" i="20" s="1"/>
  <c r="GQ471" i="9"/>
  <c r="GR363" i="9" l="1"/>
  <c r="X22" i="20" s="1"/>
  <c r="GR422" i="9"/>
  <c r="X81" i="20" s="1"/>
  <c r="BQ79" i="19" l="1"/>
  <c r="BQ20" i="19"/>
  <c r="GR390" i="9"/>
  <c r="X49" i="20" s="1"/>
  <c r="GR440" i="9"/>
  <c r="BQ96" i="19" l="1"/>
  <c r="X98" i="20"/>
  <c r="BQ47" i="19"/>
  <c r="GR469" i="9"/>
  <c r="BQ123" i="19" l="1"/>
  <c r="X124" i="20"/>
  <c r="GR436" i="9"/>
  <c r="BQ92" i="19" l="1"/>
  <c r="X94" i="20"/>
  <c r="GF393" i="9"/>
  <c r="BM50" i="19" s="1"/>
  <c r="GF398" i="9"/>
  <c r="BM55" i="19" s="1"/>
  <c r="GR471" i="9"/>
  <c r="BQ125" i="19" l="1"/>
  <c r="X126" i="20"/>
  <c r="GS422" i="9"/>
  <c r="GS363" i="9"/>
  <c r="GS390" i="9" l="1"/>
  <c r="GS440" i="9"/>
  <c r="GS469" i="9" l="1"/>
  <c r="GS436" i="9" l="1"/>
  <c r="GG393" i="9" l="1"/>
  <c r="GG398" i="9"/>
  <c r="GS471" i="9"/>
  <c r="GT363" i="9" l="1"/>
  <c r="GT422" i="9"/>
  <c r="GT390" i="9" l="1"/>
  <c r="GT440" i="9"/>
  <c r="GT469" i="9" l="1"/>
  <c r="GT436" i="9" l="1"/>
  <c r="GH393" i="9" l="1"/>
  <c r="GH398" i="9"/>
  <c r="GT471" i="9"/>
  <c r="GU363" i="9" l="1"/>
  <c r="GU422" i="9"/>
  <c r="BR79" i="19" l="1"/>
  <c r="BR20" i="19"/>
  <c r="GU390" i="9"/>
  <c r="GU440" i="9"/>
  <c r="BR96" i="19" s="1"/>
  <c r="BR47" i="19" l="1"/>
  <c r="GU469" i="9"/>
  <c r="BR123" i="19" s="1"/>
  <c r="GU436" i="9" l="1"/>
  <c r="BR92" i="19" s="1"/>
  <c r="GI393" i="9" l="1"/>
  <c r="BN50" i="19" s="1"/>
  <c r="GI398" i="9"/>
  <c r="BN55" i="19" s="1"/>
  <c r="GU471" i="9"/>
  <c r="BR125" i="19" s="1"/>
  <c r="GV422" i="9" l="1"/>
  <c r="GV363" i="9"/>
  <c r="GV390" i="9" l="1"/>
  <c r="GV440" i="9"/>
  <c r="GV469" i="9" l="1"/>
  <c r="GV436" i="9" l="1"/>
  <c r="GJ393" i="9" l="1"/>
  <c r="GJ398" i="9"/>
  <c r="GV471" i="9"/>
  <c r="GW363" i="9" l="1"/>
  <c r="GW422" i="9"/>
  <c r="GW390" i="9" l="1"/>
  <c r="GW440" i="9"/>
  <c r="GW469" i="9" l="1"/>
  <c r="GW436" i="9" l="1"/>
  <c r="GK393" i="9" l="1"/>
  <c r="GK398" i="9"/>
  <c r="GW471" i="9"/>
  <c r="GX363" i="9" l="1"/>
  <c r="GX422" i="9"/>
  <c r="BS79" i="19" l="1"/>
  <c r="BS20" i="19"/>
  <c r="GX390" i="9"/>
  <c r="BS47" i="19" s="1"/>
  <c r="GX440" i="9"/>
  <c r="BS96" i="19" s="1"/>
  <c r="GX469" i="9" l="1"/>
  <c r="BS123" i="19" s="1"/>
  <c r="GX436" i="9" l="1"/>
  <c r="BS92" i="19" s="1"/>
  <c r="GL393" i="9" l="1"/>
  <c r="BO50" i="19" s="1"/>
  <c r="GL398" i="9"/>
  <c r="BO55" i="19" s="1"/>
  <c r="GX471" i="9"/>
  <c r="BS125" i="19" s="1"/>
  <c r="GY422" i="9" l="1"/>
  <c r="GY363" i="9"/>
  <c r="GY390" i="9" l="1"/>
  <c r="GY440" i="9"/>
  <c r="GY469" i="9" l="1"/>
  <c r="GY436" i="9" l="1"/>
  <c r="GM393" i="9" l="1"/>
  <c r="GM398" i="9"/>
  <c r="GY471" i="9"/>
  <c r="GZ363" i="9" l="1"/>
  <c r="GZ422" i="9"/>
  <c r="GZ390" i="9" l="1"/>
  <c r="GZ440" i="9"/>
  <c r="GZ469" i="9" l="1"/>
  <c r="GZ436" i="9" l="1"/>
  <c r="GN393" i="9" l="1"/>
  <c r="GN398" i="9"/>
  <c r="GZ471" i="9"/>
  <c r="HA363" i="9" l="1"/>
  <c r="HA422" i="9"/>
  <c r="BT79" i="19" l="1"/>
  <c r="BT20" i="19"/>
  <c r="HA390" i="9"/>
  <c r="HA440" i="9"/>
  <c r="BT96" i="19" s="1"/>
  <c r="BT47" i="19" l="1"/>
  <c r="HA469" i="9"/>
  <c r="BT123" i="19" s="1"/>
  <c r="HA436" i="9" l="1"/>
  <c r="BT92" i="19" s="1"/>
  <c r="GO393" i="9" l="1"/>
  <c r="BP50" i="19" s="1"/>
  <c r="GO398" i="9"/>
  <c r="BP55" i="19" s="1"/>
  <c r="HA471" i="9"/>
  <c r="BT125" i="19" s="1"/>
  <c r="HB422" i="9" l="1"/>
  <c r="HB363" i="9"/>
  <c r="HB390" i="9" l="1"/>
  <c r="HB440" i="9"/>
  <c r="HB469" i="9" l="1"/>
  <c r="HB436" i="9" l="1"/>
  <c r="GP393" i="9" l="1"/>
  <c r="GP398" i="9"/>
  <c r="HB471" i="9"/>
  <c r="HC363" i="9" l="1"/>
  <c r="HC422" i="9"/>
  <c r="HC390" i="9" l="1"/>
  <c r="HC440" i="9"/>
  <c r="HC469" i="9" l="1"/>
  <c r="HC436" i="9" l="1"/>
  <c r="GQ393" i="9" l="1"/>
  <c r="GQ398" i="9"/>
  <c r="HC471" i="9"/>
  <c r="HD363" i="9" l="1"/>
  <c r="Y22" i="20" s="1"/>
  <c r="HD422" i="9"/>
  <c r="Y81" i="20" s="1"/>
  <c r="BU79" i="19" l="1"/>
  <c r="BU20" i="19"/>
  <c r="HD390" i="9"/>
  <c r="Y49" i="20" s="1"/>
  <c r="HD440" i="9"/>
  <c r="BU96" i="19" l="1"/>
  <c r="Y98" i="20"/>
  <c r="BU47" i="19"/>
  <c r="HD469" i="9"/>
  <c r="BU123" i="19" l="1"/>
  <c r="Y124" i="20"/>
  <c r="HD436" i="9"/>
  <c r="BU92" i="19" l="1"/>
  <c r="Y94" i="20"/>
  <c r="GR393" i="9"/>
  <c r="GR398" i="9"/>
  <c r="HD471" i="9"/>
  <c r="BU125" i="19" l="1"/>
  <c r="Y126" i="20"/>
  <c r="BQ55" i="19"/>
  <c r="X57" i="20"/>
  <c r="BQ50" i="19"/>
  <c r="X52" i="20"/>
  <c r="HE422" i="9"/>
  <c r="HE363" i="9"/>
  <c r="HE390" i="9" l="1"/>
  <c r="HE440" i="9"/>
  <c r="HE469" i="9" l="1"/>
  <c r="HE436" i="9" l="1"/>
  <c r="GS393" i="9" l="1"/>
  <c r="GS398" i="9"/>
  <c r="HE471" i="9"/>
  <c r="HF363" i="9" l="1"/>
  <c r="HF422" i="9"/>
  <c r="HF390" i="9" l="1"/>
  <c r="HF440" i="9"/>
  <c r="HF469" i="9" l="1"/>
  <c r="HF436" i="9" l="1"/>
  <c r="GT393" i="9" l="1"/>
  <c r="GT398" i="9"/>
  <c r="HF471" i="9"/>
  <c r="HG363" i="9" l="1"/>
  <c r="HG422" i="9"/>
  <c r="BV79" i="19" l="1"/>
  <c r="BV20" i="19"/>
  <c r="HG390" i="9"/>
  <c r="HG440" i="9"/>
  <c r="BV96" i="19" s="1"/>
  <c r="BV47" i="19" l="1"/>
  <c r="HG469" i="9"/>
  <c r="BV123" i="19" s="1"/>
  <c r="HG436" i="9" l="1"/>
  <c r="BV92" i="19" s="1"/>
  <c r="GU393" i="9" l="1"/>
  <c r="BR50" i="19" s="1"/>
  <c r="GU398" i="9"/>
  <c r="BR55" i="19" s="1"/>
  <c r="HG471" i="9"/>
  <c r="BV125" i="19" s="1"/>
  <c r="HH422" i="9" l="1"/>
  <c r="HH363" i="9"/>
  <c r="HH390" i="9" l="1"/>
  <c r="HH440" i="9"/>
  <c r="HH469" i="9" l="1"/>
  <c r="HH436" i="9" l="1"/>
  <c r="GV393" i="9" l="1"/>
  <c r="GV398" i="9"/>
  <c r="HH471" i="9"/>
  <c r="HI363" i="9" l="1"/>
  <c r="HI422" i="9"/>
  <c r="HI390" i="9" l="1"/>
  <c r="HI440" i="9"/>
  <c r="HI469" i="9" l="1"/>
  <c r="HI436" i="9" l="1"/>
  <c r="GW393" i="9" l="1"/>
  <c r="GW398" i="9"/>
  <c r="HI471" i="9"/>
  <c r="HJ363" i="9" l="1"/>
  <c r="HJ422" i="9"/>
  <c r="BW79" i="19" l="1"/>
  <c r="BW20" i="19"/>
  <c r="HJ390" i="9"/>
  <c r="BW47" i="19" s="1"/>
  <c r="HJ440" i="9"/>
  <c r="BW96" i="19" s="1"/>
  <c r="HJ469" i="9" l="1"/>
  <c r="BW123" i="19" s="1"/>
  <c r="HJ436" i="9" l="1"/>
  <c r="BW92" i="19" s="1"/>
  <c r="GX393" i="9" l="1"/>
  <c r="BS50" i="19" s="1"/>
  <c r="GX398" i="9"/>
  <c r="BS55" i="19" s="1"/>
  <c r="HJ471" i="9"/>
  <c r="BW125" i="19" s="1"/>
  <c r="HK422" i="9" l="1"/>
  <c r="HK363" i="9"/>
  <c r="HK390" i="9" l="1"/>
  <c r="HK440" i="9"/>
  <c r="HK469" i="9" l="1"/>
  <c r="HK436" i="9" l="1"/>
  <c r="GY393" i="9" l="1"/>
  <c r="GY398" i="9"/>
  <c r="HK471" i="9"/>
  <c r="HL363" i="9" l="1"/>
  <c r="HL422" i="9"/>
  <c r="HL390" i="9" l="1"/>
  <c r="HL440" i="9"/>
  <c r="HL469" i="9" l="1"/>
  <c r="HL436" i="9" l="1"/>
  <c r="GZ393" i="9" l="1"/>
  <c r="GZ398" i="9"/>
  <c r="HL471" i="9"/>
  <c r="HM363" i="9" l="1"/>
  <c r="HM422" i="9"/>
  <c r="BX79" i="19" l="1"/>
  <c r="BX20" i="19"/>
  <c r="HM390" i="9"/>
  <c r="HM440" i="9"/>
  <c r="BX96" i="19" s="1"/>
  <c r="BX47" i="19" l="1"/>
  <c r="HM469" i="9"/>
  <c r="BX123" i="19" s="1"/>
  <c r="HM436" i="9" l="1"/>
  <c r="BX92" i="19" s="1"/>
  <c r="HA393" i="9" l="1"/>
  <c r="BT50" i="19" s="1"/>
  <c r="HA398" i="9"/>
  <c r="BT55" i="19" s="1"/>
  <c r="HM471" i="9"/>
  <c r="BX125" i="19" s="1"/>
  <c r="HN422" i="9" l="1"/>
  <c r="HN363" i="9"/>
  <c r="HN390" i="9" l="1"/>
  <c r="HN440" i="9"/>
  <c r="HN469" i="9" l="1"/>
  <c r="HN436" i="9" l="1"/>
  <c r="HB393" i="9" l="1"/>
  <c r="HB398" i="9"/>
  <c r="HN471" i="9"/>
  <c r="HO363" i="9" l="1"/>
  <c r="HO422" i="9"/>
  <c r="HO390" i="9" l="1"/>
  <c r="HO440" i="9"/>
  <c r="HO469" i="9" l="1"/>
  <c r="HO436" i="9" l="1"/>
  <c r="HC393" i="9" l="1"/>
  <c r="HC398" i="9"/>
  <c r="HO471" i="9"/>
  <c r="HP363" i="9" l="1"/>
  <c r="Z22" i="20" s="1"/>
  <c r="HP422" i="9"/>
  <c r="Z81" i="20" s="1"/>
  <c r="BY79" i="19" l="1"/>
  <c r="BY20" i="19"/>
  <c r="HP390" i="9"/>
  <c r="Z49" i="20" s="1"/>
  <c r="HP440" i="9"/>
  <c r="BY96" i="19" l="1"/>
  <c r="Z98" i="20"/>
  <c r="BY47" i="19"/>
  <c r="HP469" i="9"/>
  <c r="BY123" i="19" l="1"/>
  <c r="Z124" i="20"/>
  <c r="HP436" i="9"/>
  <c r="BY92" i="19" l="1"/>
  <c r="Z94" i="20"/>
  <c r="HD393" i="9"/>
  <c r="HD398" i="9"/>
  <c r="HP471" i="9"/>
  <c r="BY125" i="19" l="1"/>
  <c r="Z126" i="20"/>
  <c r="BU55" i="19"/>
  <c r="Y57" i="20"/>
  <c r="BU50" i="19"/>
  <c r="Y52" i="20"/>
  <c r="HQ422" i="9"/>
  <c r="HQ363" i="9"/>
  <c r="HQ390" i="9" l="1"/>
  <c r="HQ440" i="9"/>
  <c r="HQ469" i="9" l="1"/>
  <c r="HQ436" i="9" l="1"/>
  <c r="HE393" i="9" l="1"/>
  <c r="HE398" i="9"/>
  <c r="HQ471" i="9"/>
  <c r="HR363" i="9" l="1"/>
  <c r="HR422" i="9"/>
  <c r="HR390" i="9" l="1"/>
  <c r="HR440" i="9"/>
  <c r="HR469" i="9" l="1"/>
  <c r="HR436" i="9" l="1"/>
  <c r="HF393" i="9" l="1"/>
  <c r="HF398" i="9"/>
  <c r="HR471" i="9"/>
  <c r="HS363" i="9" l="1"/>
  <c r="HS422" i="9"/>
  <c r="BZ79" i="19" l="1"/>
  <c r="BZ20" i="19"/>
  <c r="HS390" i="9"/>
  <c r="HS440" i="9"/>
  <c r="BZ96" i="19" s="1"/>
  <c r="BZ47" i="19" l="1"/>
  <c r="HS469" i="9"/>
  <c r="BZ123" i="19" s="1"/>
  <c r="HS436" i="9" l="1"/>
  <c r="BZ92" i="19" s="1"/>
  <c r="HG393" i="9" l="1"/>
  <c r="BV50" i="19" s="1"/>
  <c r="HG398" i="9"/>
  <c r="BV55" i="19" s="1"/>
  <c r="HS471" i="9"/>
  <c r="BZ125" i="19" s="1"/>
  <c r="HT422" i="9" l="1"/>
  <c r="HT363" i="9"/>
  <c r="HT390" i="9" l="1"/>
  <c r="HT440" i="9"/>
  <c r="HT469" i="9" l="1"/>
  <c r="HT436" i="9" l="1"/>
  <c r="HH393" i="9" l="1"/>
  <c r="HH398" i="9"/>
  <c r="HT471" i="9"/>
  <c r="HU363" i="9" l="1"/>
  <c r="HU422" i="9"/>
  <c r="HU390" i="9" l="1"/>
  <c r="HU440" i="9"/>
  <c r="HU469" i="9" l="1"/>
  <c r="HU436" i="9" l="1"/>
  <c r="HI393" i="9" l="1"/>
  <c r="HI398" i="9"/>
  <c r="HU471" i="9"/>
  <c r="HV363" i="9" l="1"/>
  <c r="HV422" i="9"/>
  <c r="CA79" i="19" l="1"/>
  <c r="CA20" i="19"/>
  <c r="HV390" i="9"/>
  <c r="CA47" i="19" s="1"/>
  <c r="HV440" i="9"/>
  <c r="CA96" i="19" s="1"/>
  <c r="HV469" i="9" l="1"/>
  <c r="CA123" i="19" s="1"/>
  <c r="HV436" i="9" l="1"/>
  <c r="CA92" i="19" s="1"/>
  <c r="HJ393" i="9" l="1"/>
  <c r="BW50" i="19" s="1"/>
  <c r="HJ398" i="9"/>
  <c r="BW55" i="19" s="1"/>
  <c r="HV471" i="9"/>
  <c r="CA125" i="19" s="1"/>
  <c r="HW422" i="9" l="1"/>
  <c r="HW363" i="9"/>
  <c r="HW390" i="9" l="1"/>
  <c r="HW440" i="9"/>
  <c r="HW469" i="9" l="1"/>
  <c r="HW436" i="9" l="1"/>
  <c r="HK393" i="9" l="1"/>
  <c r="HK398" i="9"/>
  <c r="HW471" i="9"/>
  <c r="HX363" i="9" l="1"/>
  <c r="HX422" i="9"/>
  <c r="HX390" i="9" l="1"/>
  <c r="HX440" i="9"/>
  <c r="HX469" i="9" l="1"/>
  <c r="HX436" i="9" l="1"/>
  <c r="HL393" i="9" l="1"/>
  <c r="HL398" i="9"/>
  <c r="HX471" i="9"/>
  <c r="HY363" i="9" l="1"/>
  <c r="HY422" i="9"/>
  <c r="CB79" i="19" l="1"/>
  <c r="CB20" i="19"/>
  <c r="HY390" i="9"/>
  <c r="CB47" i="19" s="1"/>
  <c r="HY440" i="9"/>
  <c r="CB96" i="19" s="1"/>
  <c r="HY469" i="9" l="1"/>
  <c r="CB123" i="19" s="1"/>
  <c r="HY436" i="9" l="1"/>
  <c r="CB92" i="19" s="1"/>
  <c r="HM393" i="9" l="1"/>
  <c r="BX50" i="19" s="1"/>
  <c r="HM398" i="9"/>
  <c r="BX55" i="19" s="1"/>
  <c r="HY471" i="9"/>
  <c r="CB125" i="19" s="1"/>
  <c r="HZ422" i="9" l="1"/>
  <c r="HZ363" i="9"/>
  <c r="HZ390" i="9" l="1"/>
  <c r="HZ440" i="9"/>
  <c r="HZ469" i="9" l="1"/>
  <c r="HZ436" i="9" l="1"/>
  <c r="HN393" i="9" l="1"/>
  <c r="HN398" i="9"/>
  <c r="HZ471" i="9"/>
  <c r="IA363" i="9" l="1"/>
  <c r="IA422" i="9"/>
  <c r="IA390" i="9" l="1"/>
  <c r="AA49" i="20" s="1"/>
  <c r="IA440" i="9"/>
  <c r="IA469" i="9" l="1"/>
  <c r="IA436" i="9" l="1"/>
  <c r="HO393" i="9" l="1"/>
  <c r="HO398" i="9"/>
  <c r="IA471" i="9"/>
  <c r="IB363" i="9" l="1"/>
  <c r="AA22" i="20" s="1"/>
  <c r="IB422" i="9"/>
  <c r="AA81" i="20" s="1"/>
  <c r="CC79" i="19" l="1"/>
  <c r="CC20" i="19"/>
  <c r="IB390" i="9"/>
  <c r="CC47" i="19" s="1"/>
  <c r="IB440" i="9"/>
  <c r="CC96" i="19" l="1"/>
  <c r="AA98" i="20"/>
  <c r="IB469" i="9"/>
  <c r="CC123" i="19" l="1"/>
  <c r="AA124" i="20"/>
  <c r="IB436" i="9"/>
  <c r="CC92" i="19" l="1"/>
  <c r="AA94" i="20"/>
  <c r="HP393" i="9"/>
  <c r="HP398" i="9"/>
  <c r="IB471" i="9"/>
  <c r="CC125" i="19" l="1"/>
  <c r="AA126" i="20"/>
  <c r="BY55" i="19"/>
  <c r="Z57" i="20"/>
  <c r="BY50" i="19"/>
  <c r="Z52" i="20"/>
  <c r="IC422" i="9"/>
  <c r="IC363" i="9"/>
  <c r="IC390" i="9" l="1"/>
  <c r="IC440" i="9"/>
  <c r="IC469" i="9" l="1"/>
  <c r="IC436" i="9" l="1"/>
  <c r="HQ393" i="9" l="1"/>
  <c r="HQ398" i="9"/>
  <c r="IC471" i="9"/>
  <c r="ID363" i="9" l="1"/>
  <c r="ID422" i="9"/>
  <c r="ID390" i="9" l="1"/>
  <c r="ID440" i="9"/>
  <c r="ID469" i="9" l="1"/>
  <c r="ID436" i="9" l="1"/>
  <c r="HR393" i="9" l="1"/>
  <c r="HR398" i="9"/>
  <c r="ID471" i="9"/>
  <c r="IE363" i="9" l="1"/>
  <c r="IE422" i="9"/>
  <c r="CD79" i="19" l="1"/>
  <c r="CD20" i="19"/>
  <c r="IE390" i="9"/>
  <c r="IE440" i="9"/>
  <c r="CD96" i="19" s="1"/>
  <c r="IE469" i="9" l="1"/>
  <c r="CD123" i="19" s="1"/>
  <c r="IE436" i="9" l="1"/>
  <c r="CD92" i="19" s="1"/>
  <c r="HS393" i="9" l="1"/>
  <c r="BZ50" i="19" s="1"/>
  <c r="HS398" i="9"/>
  <c r="BZ55" i="19" s="1"/>
  <c r="IE471" i="9"/>
  <c r="CD125" i="19" s="1"/>
  <c r="IF422" i="9" l="1"/>
  <c r="IF363" i="9"/>
  <c r="IF390" i="9" l="1"/>
  <c r="IF440" i="9"/>
  <c r="IF469" i="9" l="1"/>
  <c r="IF436" i="9" l="1"/>
  <c r="HT393" i="9" l="1"/>
  <c r="HT398" i="9"/>
  <c r="IF471" i="9"/>
  <c r="IG363" i="9" l="1"/>
  <c r="IG422" i="9"/>
  <c r="IG390" i="9" l="1"/>
  <c r="IG440" i="9"/>
  <c r="IG469" i="9" l="1"/>
  <c r="IG436" i="9" l="1"/>
  <c r="HU393" i="9" l="1"/>
  <c r="HU398" i="9"/>
  <c r="IG471" i="9"/>
  <c r="IH363" i="9" l="1"/>
  <c r="IH422" i="9"/>
  <c r="CE79" i="19" l="1"/>
  <c r="CE20" i="19"/>
  <c r="IH390" i="9"/>
  <c r="IH440" i="9"/>
  <c r="CE96" i="19" s="1"/>
  <c r="IH469" i="9" l="1"/>
  <c r="CE123" i="19" s="1"/>
  <c r="IH436" i="9" l="1"/>
  <c r="CE92" i="19" s="1"/>
  <c r="HV393" i="9" l="1"/>
  <c r="CA50" i="19" s="1"/>
  <c r="HV398" i="9"/>
  <c r="CA55" i="19" s="1"/>
  <c r="IH471" i="9"/>
  <c r="CE125" i="19" s="1"/>
  <c r="II422" i="9" l="1"/>
  <c r="II363" i="9"/>
  <c r="II390" i="9" l="1"/>
  <c r="II440" i="9"/>
  <c r="II469" i="9" l="1"/>
  <c r="II436" i="9" l="1"/>
  <c r="HW393" i="9" l="1"/>
  <c r="HW398" i="9"/>
  <c r="II471" i="9"/>
  <c r="IJ363" i="9" l="1"/>
  <c r="IJ422" i="9"/>
  <c r="IJ390" i="9" l="1"/>
  <c r="IJ440" i="9"/>
  <c r="IJ469" i="9" l="1"/>
  <c r="IJ436" i="9" l="1"/>
  <c r="HX393" i="9" l="1"/>
  <c r="HX398" i="9"/>
  <c r="IJ471" i="9"/>
  <c r="IK363" i="9" l="1"/>
  <c r="IK422" i="9"/>
  <c r="CF79" i="19" l="1"/>
  <c r="CF20" i="19"/>
  <c r="IK390" i="9"/>
  <c r="IK440" i="9"/>
  <c r="CF96" i="19" s="1"/>
  <c r="IK469" i="9" l="1"/>
  <c r="CF123" i="19" s="1"/>
  <c r="IK436" i="9" l="1"/>
  <c r="CF92" i="19" s="1"/>
  <c r="HY393" i="9" l="1"/>
  <c r="CB50" i="19" s="1"/>
  <c r="HY398" i="9"/>
  <c r="CB55" i="19" s="1"/>
  <c r="IK471" i="9"/>
  <c r="CF125" i="19" s="1"/>
  <c r="IL422" i="9" l="1"/>
  <c r="IL363" i="9"/>
  <c r="IL390" i="9" l="1"/>
  <c r="IL440" i="9"/>
  <c r="IL469" i="9" l="1"/>
  <c r="IL436" i="9" l="1"/>
  <c r="HZ393" i="9" l="1"/>
  <c r="HZ398" i="9"/>
  <c r="IL471" i="9"/>
  <c r="IM363" i="9" l="1"/>
  <c r="IM422" i="9"/>
  <c r="IM390" i="9" l="1"/>
  <c r="IM440" i="9"/>
  <c r="IM469" i="9" l="1"/>
  <c r="IM436" i="9" l="1"/>
  <c r="IA393" i="9" l="1"/>
  <c r="AA52" i="20" s="1"/>
  <c r="IA398" i="9"/>
  <c r="AA57" i="20" s="1"/>
  <c r="IM471" i="9"/>
  <c r="IN363" i="9" l="1"/>
  <c r="AB22" i="20" s="1"/>
  <c r="D22" i="20" s="1"/>
  <c r="IN422" i="9"/>
  <c r="AB81" i="20" s="1"/>
  <c r="D81" i="20" s="1"/>
  <c r="CG79" i="19" l="1"/>
  <c r="CG20" i="19"/>
  <c r="IN390" i="9"/>
  <c r="IN440" i="9"/>
  <c r="CG96" i="19" l="1"/>
  <c r="AB98" i="20"/>
  <c r="D98" i="20" s="1"/>
  <c r="IN469" i="9"/>
  <c r="CG123" i="19" l="1"/>
  <c r="AB124" i="20"/>
  <c r="IN436" i="9"/>
  <c r="CG92" i="19" l="1"/>
  <c r="AB94" i="20"/>
  <c r="D94" i="20" s="1"/>
  <c r="IB393" i="9"/>
  <c r="CC50" i="19" s="1"/>
  <c r="IB398" i="9"/>
  <c r="CC55" i="19" s="1"/>
  <c r="IN471" i="9"/>
  <c r="CG125" i="19" l="1"/>
  <c r="AB126" i="20"/>
  <c r="IO422" i="9"/>
  <c r="IO363" i="9"/>
  <c r="IO390" i="9" l="1"/>
  <c r="IO440" i="9"/>
  <c r="IO469" i="9" l="1"/>
  <c r="IO436" i="9" l="1"/>
  <c r="IC393" i="9" l="1"/>
  <c r="IC398" i="9"/>
  <c r="IO471" i="9"/>
  <c r="IP363" i="9" l="1"/>
  <c r="IP422" i="9"/>
  <c r="IP390" i="9" l="1"/>
  <c r="IP440" i="9"/>
  <c r="IP469" i="9" l="1"/>
  <c r="IP436" i="9" l="1"/>
  <c r="ID393" i="9" l="1"/>
  <c r="ID398" i="9"/>
  <c r="IP471" i="9"/>
  <c r="IQ363" i="9" l="1"/>
  <c r="IQ422" i="9"/>
  <c r="CH79" i="19" l="1"/>
  <c r="CH20" i="19"/>
  <c r="IQ390" i="9"/>
  <c r="IQ440" i="9"/>
  <c r="CH96" i="19" s="1"/>
  <c r="IQ469" i="9" l="1"/>
  <c r="CH123" i="19" s="1"/>
  <c r="IQ436" i="9" l="1"/>
  <c r="CH92" i="19" s="1"/>
  <c r="IE393" i="9" l="1"/>
  <c r="IE398" i="9"/>
  <c r="IQ471" i="9"/>
  <c r="CH125" i="19" s="1"/>
  <c r="IR422" i="9" l="1"/>
  <c r="IR363" i="9"/>
  <c r="IR390" i="9" l="1"/>
  <c r="IR440" i="9"/>
  <c r="IR469" i="9" l="1"/>
  <c r="IR436" i="9" l="1"/>
  <c r="IF393" i="9" l="1"/>
  <c r="IF398" i="9"/>
  <c r="IR471" i="9"/>
  <c r="IS363" i="9" l="1"/>
  <c r="IS422" i="9"/>
  <c r="IS390" i="9" l="1"/>
  <c r="IS440" i="9"/>
  <c r="IS469" i="9" l="1"/>
  <c r="IS436" i="9" l="1"/>
  <c r="IG393" i="9" l="1"/>
  <c r="IG398" i="9"/>
  <c r="IS471" i="9"/>
  <c r="IT363" i="9" l="1"/>
  <c r="IT422" i="9"/>
  <c r="CI79" i="19" l="1"/>
  <c r="CI20" i="19"/>
  <c r="IT390" i="9"/>
  <c r="IT440" i="9"/>
  <c r="CI96" i="19" s="1"/>
  <c r="IT469" i="9" l="1"/>
  <c r="CI123" i="19" s="1"/>
  <c r="IT436" i="9" l="1"/>
  <c r="CI92" i="19" s="1"/>
  <c r="IU440" i="9" l="1"/>
  <c r="IU422" i="9"/>
  <c r="IU363" i="9"/>
  <c r="IH393" i="9"/>
  <c r="IH398" i="9"/>
  <c r="IT471" i="9"/>
  <c r="CI125" i="19" s="1"/>
  <c r="IU469" i="9" l="1"/>
  <c r="IU390" i="9"/>
  <c r="H170" i="9"/>
  <c r="IU436" i="9" l="1"/>
  <c r="II393" i="9" l="1"/>
  <c r="II398" i="9"/>
  <c r="IU471" i="9"/>
  <c r="IV440" i="9" l="1"/>
  <c r="IV363" i="9"/>
  <c r="IV422" i="9"/>
  <c r="IV469" i="9" l="1"/>
  <c r="IV390" i="9"/>
  <c r="IV436" i="9" l="1"/>
  <c r="IJ393" i="9" l="1"/>
  <c r="IJ398" i="9"/>
  <c r="IV471" i="9"/>
  <c r="IW440" i="9" l="1"/>
  <c r="CJ96" i="19" s="1"/>
  <c r="IW363" i="9"/>
  <c r="IW422" i="9"/>
  <c r="IW469" i="9"/>
  <c r="CJ123" i="19" s="1"/>
  <c r="CJ20" i="19" l="1"/>
  <c r="CJ79" i="19"/>
  <c r="IW390" i="9"/>
  <c r="IW436" i="9"/>
  <c r="CJ92" i="19" s="1"/>
  <c r="IK393" i="9" l="1"/>
  <c r="IK398" i="9"/>
  <c r="IW471" i="9"/>
  <c r="CJ125" i="19" s="1"/>
  <c r="IX422" i="9" l="1"/>
  <c r="IX363" i="9"/>
  <c r="IX390" i="9" l="1"/>
  <c r="IX440" i="9"/>
  <c r="IX469" i="9" l="1"/>
  <c r="IX436" i="9" l="1"/>
  <c r="IL393" i="9" l="1"/>
  <c r="IL398" i="9"/>
  <c r="IX471" i="9"/>
  <c r="IY363" i="9" l="1"/>
  <c r="IY422" i="9"/>
  <c r="IY390" i="9" l="1"/>
  <c r="IY440" i="9"/>
  <c r="IY469" i="9" l="1"/>
  <c r="IY436" i="9" l="1"/>
  <c r="IM393" i="9" l="1"/>
  <c r="IM398" i="9"/>
  <c r="IY471" i="9"/>
  <c r="IZ363" i="9" l="1"/>
  <c r="AC22" i="20" s="1"/>
  <c r="IZ422" i="9"/>
  <c r="AC81" i="20" s="1"/>
  <c r="CK79" i="19" l="1"/>
  <c r="CK20" i="19"/>
  <c r="IZ390" i="9"/>
  <c r="IZ440" i="9"/>
  <c r="CK96" i="19" l="1"/>
  <c r="AC98" i="20"/>
  <c r="IZ469" i="9"/>
  <c r="CK123" i="19" l="1"/>
  <c r="AC124" i="20"/>
  <c r="IZ436" i="9"/>
  <c r="CK92" i="19" l="1"/>
  <c r="AC94" i="20"/>
  <c r="IN393" i="9"/>
  <c r="IN398" i="9"/>
  <c r="IZ471" i="9"/>
  <c r="CK125" i="19" l="1"/>
  <c r="AC126" i="20"/>
  <c r="JA422" i="9"/>
  <c r="JA363" i="9"/>
  <c r="JA390" i="9" l="1"/>
  <c r="JA440" i="9"/>
  <c r="JA469" i="9" l="1"/>
  <c r="JA436" i="9" l="1"/>
  <c r="IO393" i="9" l="1"/>
  <c r="IO398" i="9"/>
  <c r="JA471" i="9"/>
  <c r="JB363" i="9" l="1"/>
  <c r="JB422" i="9"/>
  <c r="JB390" i="9" l="1"/>
  <c r="JB440" i="9"/>
  <c r="JB469" i="9" l="1"/>
  <c r="JB436" i="9" l="1"/>
  <c r="IP393" i="9" l="1"/>
  <c r="IP398" i="9"/>
  <c r="JB471" i="9"/>
  <c r="JC422" i="9" l="1"/>
  <c r="JC363" i="9"/>
  <c r="CL20" i="19" l="1"/>
  <c r="CL79" i="19"/>
  <c r="JC390" i="9"/>
  <c r="JC440" i="9"/>
  <c r="CL96" i="19" s="1"/>
  <c r="JC469" i="9" l="1"/>
  <c r="CL123" i="19" s="1"/>
  <c r="JC436" i="9" l="1"/>
  <c r="CL92" i="19" s="1"/>
  <c r="IQ393" i="9" l="1"/>
  <c r="IQ398" i="9"/>
  <c r="JC471" i="9"/>
  <c r="CL125" i="19" s="1"/>
  <c r="JD422" i="9" l="1"/>
  <c r="JD363" i="9"/>
  <c r="JD390" i="9" l="1"/>
  <c r="JD440" i="9"/>
  <c r="JD469" i="9" l="1"/>
  <c r="JD436" i="9" l="1"/>
  <c r="IR393" i="9" l="1"/>
  <c r="IR398" i="9"/>
  <c r="JD471" i="9"/>
  <c r="JE422" i="9" l="1"/>
  <c r="JE363" i="9"/>
  <c r="JE390" i="9" l="1"/>
  <c r="JE440" i="9"/>
  <c r="JE469" i="9" l="1"/>
  <c r="JE436" i="9" l="1"/>
  <c r="IS393" i="9" l="1"/>
  <c r="IS398" i="9"/>
  <c r="JE471" i="9"/>
  <c r="JF363" i="9" l="1"/>
  <c r="JF422" i="9"/>
  <c r="CM79" i="19" l="1"/>
  <c r="CM20" i="19"/>
  <c r="JF390" i="9"/>
  <c r="JF440" i="9"/>
  <c r="CM96" i="19" s="1"/>
  <c r="JF469" i="9" l="1"/>
  <c r="CM123" i="19" s="1"/>
  <c r="JF436" i="9" l="1"/>
  <c r="CM92" i="19" s="1"/>
  <c r="IT393" i="9" l="1"/>
  <c r="IT398" i="9"/>
  <c r="JF471" i="9"/>
  <c r="CM125" i="19" s="1"/>
  <c r="JG422" i="9" l="1"/>
  <c r="JG363" i="9"/>
  <c r="JG390" i="9" l="1"/>
  <c r="JG440" i="9"/>
  <c r="JG469" i="9" l="1"/>
  <c r="JG436" i="9" l="1"/>
  <c r="IU393" i="9" l="1"/>
  <c r="IU398" i="9"/>
  <c r="JG471" i="9"/>
  <c r="JH422" i="9" l="1"/>
  <c r="JH363" i="9"/>
  <c r="JH390" i="9" l="1"/>
  <c r="JH440" i="9"/>
  <c r="JH469" i="9" l="1"/>
  <c r="JH436" i="9" l="1"/>
  <c r="IV393" i="9" l="1"/>
  <c r="IV398" i="9"/>
  <c r="JH471" i="9"/>
  <c r="JI363" i="9" l="1"/>
  <c r="JI422" i="9"/>
  <c r="CN79" i="19" l="1"/>
  <c r="CN20" i="19"/>
  <c r="JI390" i="9"/>
  <c r="JI440" i="9"/>
  <c r="CN96" i="19" s="1"/>
  <c r="JI469" i="9" l="1"/>
  <c r="CN123" i="19" s="1"/>
  <c r="JI436" i="9" l="1"/>
  <c r="CN92" i="19" s="1"/>
  <c r="IW393" i="9" l="1"/>
  <c r="IW398" i="9"/>
  <c r="JI471" i="9"/>
  <c r="CN125" i="19" s="1"/>
  <c r="JJ422" i="9" l="1"/>
  <c r="JJ363" i="9"/>
  <c r="JJ390" i="9" l="1"/>
  <c r="JJ440" i="9"/>
  <c r="JJ469" i="9" l="1"/>
  <c r="JJ436" i="9" l="1"/>
  <c r="IX393" i="9" l="1"/>
  <c r="IX398" i="9"/>
  <c r="JJ471" i="9"/>
  <c r="JK422" i="9" l="1"/>
  <c r="JK363" i="9"/>
  <c r="JK390" i="9" l="1"/>
  <c r="JK440" i="9"/>
  <c r="JK436" i="9" l="1"/>
  <c r="JK469" i="9"/>
  <c r="JK471" i="9" l="1"/>
  <c r="IY393" i="9"/>
  <c r="IY398" i="9"/>
  <c r="JL440" i="9"/>
  <c r="CO96" i="19" l="1"/>
  <c r="AD98" i="20"/>
  <c r="JL363" i="9"/>
  <c r="AD22" i="20" s="1"/>
  <c r="JL422" i="9"/>
  <c r="AD81" i="20" s="1"/>
  <c r="JL469" i="9"/>
  <c r="CO123" i="19" l="1"/>
  <c r="AD124" i="20"/>
  <c r="CO20" i="19"/>
  <c r="CO79" i="19"/>
  <c r="JL390" i="9"/>
  <c r="JL436" i="9"/>
  <c r="CO92" i="19" l="1"/>
  <c r="AD94" i="20"/>
  <c r="IZ393" i="9"/>
  <c r="IZ398" i="9"/>
  <c r="JL471" i="9"/>
  <c r="CO125" i="19" l="1"/>
  <c r="AD126" i="20"/>
  <c r="JM422" i="9"/>
  <c r="JM363" i="9"/>
  <c r="JM390" i="9" l="1"/>
  <c r="JM440" i="9"/>
  <c r="JM469" i="9" l="1"/>
  <c r="JM436" i="9" l="1"/>
  <c r="JA393" i="9" l="1"/>
  <c r="JA398" i="9"/>
  <c r="JM471" i="9"/>
  <c r="JN422" i="9" l="1"/>
  <c r="JN363" i="9"/>
  <c r="JN390" i="9" l="1"/>
  <c r="JN440" i="9"/>
  <c r="JN469" i="9" l="1"/>
  <c r="JN436" i="9" l="1"/>
  <c r="JB393" i="9" l="1"/>
  <c r="JB398" i="9"/>
  <c r="JN471" i="9"/>
  <c r="JO422" i="9" l="1"/>
  <c r="JO363" i="9"/>
  <c r="CP20" i="19" l="1"/>
  <c r="CP79" i="19"/>
  <c r="JO390" i="9"/>
  <c r="JO440" i="9"/>
  <c r="CP96" i="19" s="1"/>
  <c r="JO469" i="9" l="1"/>
  <c r="CP123" i="19" s="1"/>
  <c r="JO436" i="9" l="1"/>
  <c r="CP92" i="19" s="1"/>
  <c r="JC393" i="9" l="1"/>
  <c r="JC398" i="9"/>
  <c r="JO471" i="9"/>
  <c r="CP125" i="19" s="1"/>
  <c r="JP422" i="9" l="1"/>
  <c r="JP363" i="9"/>
  <c r="JP390" i="9" l="1"/>
  <c r="JP440" i="9"/>
  <c r="JP469" i="9" l="1"/>
  <c r="JP436" i="9" l="1"/>
  <c r="JD393" i="9" l="1"/>
  <c r="JD398" i="9"/>
  <c r="JP471" i="9"/>
  <c r="JQ363" i="9" l="1"/>
  <c r="JQ422" i="9"/>
  <c r="JQ390" i="9" l="1"/>
  <c r="JQ440" i="9"/>
  <c r="JQ469" i="9" l="1"/>
  <c r="JQ436" i="9" l="1"/>
  <c r="JE393" i="9" l="1"/>
  <c r="JE398" i="9"/>
  <c r="JQ471" i="9"/>
  <c r="JR363" i="9" l="1"/>
  <c r="JR422" i="9"/>
  <c r="CQ79" i="19" l="1"/>
  <c r="CQ20" i="19"/>
  <c r="JR390" i="9"/>
  <c r="JR440" i="9"/>
  <c r="CQ96" i="19" s="1"/>
  <c r="JR469" i="9" l="1"/>
  <c r="CQ123" i="19" s="1"/>
  <c r="JR436" i="9" l="1"/>
  <c r="CQ92" i="19" s="1"/>
  <c r="JF393" i="9" l="1"/>
  <c r="JF398" i="9"/>
  <c r="JR471" i="9"/>
  <c r="CQ125" i="19" s="1"/>
  <c r="JS422" i="9" l="1"/>
  <c r="JS363" i="9"/>
  <c r="JS390" i="9" l="1"/>
  <c r="JS440" i="9"/>
  <c r="JS469" i="9" l="1"/>
  <c r="JS436" i="9" l="1"/>
  <c r="JG393" i="9" l="1"/>
  <c r="JG398" i="9"/>
  <c r="JS471" i="9"/>
  <c r="JT422" i="9" l="1"/>
  <c r="JT363" i="9"/>
  <c r="JT390" i="9" l="1"/>
  <c r="JT440" i="9"/>
  <c r="JT469" i="9" l="1"/>
  <c r="JT436" i="9" l="1"/>
  <c r="JH393" i="9" l="1"/>
  <c r="JH398" i="9"/>
  <c r="JT471" i="9"/>
  <c r="JU422" i="9" l="1"/>
  <c r="JU363" i="9"/>
  <c r="CR20" i="19" l="1"/>
  <c r="CR79" i="19"/>
  <c r="JU390" i="9"/>
  <c r="JU440" i="9"/>
  <c r="CR96" i="19" l="1"/>
  <c r="JU469" i="9"/>
  <c r="CR123" i="19" l="1"/>
  <c r="JU436" i="9"/>
  <c r="CR92" i="19" l="1"/>
  <c r="JI393" i="9"/>
  <c r="JI398" i="9"/>
  <c r="JU471" i="9"/>
  <c r="CR125" i="19" l="1"/>
  <c r="JV422" i="9"/>
  <c r="JV363" i="9"/>
  <c r="JV390" i="9" l="1"/>
  <c r="JV440" i="9"/>
  <c r="JV469" i="9" l="1"/>
  <c r="JV436" i="9" l="1"/>
  <c r="JJ393" i="9" l="1"/>
  <c r="JJ398" i="9"/>
  <c r="JV471" i="9"/>
  <c r="JW422" i="9" l="1"/>
  <c r="JW363" i="9"/>
  <c r="JW390" i="9" l="1"/>
  <c r="JW440" i="9"/>
  <c r="JW469" i="9" l="1"/>
  <c r="JW436" i="9" l="1"/>
  <c r="JK393" i="9" l="1"/>
  <c r="JK398" i="9"/>
  <c r="JW471" i="9"/>
  <c r="JX422" i="9" l="1"/>
  <c r="AE81" i="20" s="1"/>
  <c r="JX363" i="9"/>
  <c r="AE22" i="20" s="1"/>
  <c r="CS20" i="19" l="1"/>
  <c r="CS79" i="19"/>
  <c r="JX390" i="9"/>
  <c r="JX440" i="9"/>
  <c r="CS96" i="19" l="1"/>
  <c r="AE98" i="20"/>
  <c r="JX469" i="9"/>
  <c r="CS123" i="19" l="1"/>
  <c r="AE124" i="20"/>
  <c r="JX436" i="9"/>
  <c r="CS92" i="19" l="1"/>
  <c r="AE94" i="20"/>
  <c r="JL393" i="9"/>
  <c r="JL398" i="9"/>
  <c r="JX471" i="9"/>
  <c r="CS125" i="19" l="1"/>
  <c r="AE126" i="20"/>
  <c r="JY422" i="9"/>
  <c r="JY363" i="9"/>
  <c r="JY390" i="9" l="1"/>
  <c r="JY440" i="9"/>
  <c r="JY469" i="9" l="1"/>
  <c r="JY436" i="9" l="1"/>
  <c r="JM393" i="9" l="1"/>
  <c r="JM398" i="9"/>
  <c r="JY471" i="9"/>
  <c r="JZ422" i="9" l="1"/>
  <c r="JZ363" i="9"/>
  <c r="JZ390" i="9" l="1"/>
  <c r="JZ440" i="9"/>
  <c r="JZ469" i="9" l="1"/>
  <c r="JZ436" i="9" l="1"/>
  <c r="JN393" i="9" l="1"/>
  <c r="JN398" i="9"/>
  <c r="JZ471" i="9"/>
  <c r="KA422" i="9" l="1"/>
  <c r="KA363" i="9"/>
  <c r="CT20" i="19" l="1"/>
  <c r="CT79" i="19"/>
  <c r="KA390" i="9"/>
  <c r="KA440" i="9"/>
  <c r="CT96" i="19" s="1"/>
  <c r="KA469" i="9" l="1"/>
  <c r="CT123" i="19" s="1"/>
  <c r="KA436" i="9" l="1"/>
  <c r="CT92" i="19" s="1"/>
  <c r="JO393" i="9" l="1"/>
  <c r="JO398" i="9"/>
  <c r="KA471" i="9"/>
  <c r="CT125" i="19" s="1"/>
  <c r="KB422" i="9" l="1"/>
  <c r="KB363" i="9"/>
  <c r="KB390" i="9" l="1"/>
  <c r="KB440" i="9"/>
  <c r="KB469" i="9" l="1"/>
  <c r="KB436" i="9" l="1"/>
  <c r="JP393" i="9" l="1"/>
  <c r="JP398" i="9"/>
  <c r="KB471" i="9"/>
  <c r="KC422" i="9" l="1"/>
  <c r="KC363" i="9"/>
  <c r="KC390" i="9" l="1"/>
  <c r="KC440" i="9"/>
  <c r="KC469" i="9" l="1"/>
  <c r="KC436" i="9" l="1"/>
  <c r="JQ393" i="9" l="1"/>
  <c r="JQ398" i="9"/>
  <c r="KC471" i="9"/>
  <c r="KD363" i="9" l="1"/>
  <c r="KD422" i="9"/>
  <c r="CU79" i="19" l="1"/>
  <c r="CU20" i="19"/>
  <c r="KD390" i="9"/>
  <c r="KD440" i="9"/>
  <c r="CU96" i="19" s="1"/>
  <c r="KD469" i="9" l="1"/>
  <c r="CU123" i="19" s="1"/>
  <c r="KD436" i="9" l="1"/>
  <c r="CU92" i="19" s="1"/>
  <c r="JR393" i="9" l="1"/>
  <c r="JR398" i="9"/>
  <c r="KD471" i="9"/>
  <c r="CU125" i="19" s="1"/>
  <c r="KE422" i="9" l="1"/>
  <c r="KE363" i="9"/>
  <c r="KE390" i="9" l="1"/>
  <c r="KE440" i="9"/>
  <c r="KE469" i="9" l="1"/>
  <c r="KE436" i="9" l="1"/>
  <c r="JS393" i="9" l="1"/>
  <c r="JS398" i="9"/>
  <c r="KE471" i="9"/>
  <c r="KF363" i="9" l="1"/>
  <c r="KF422" i="9"/>
  <c r="KF390" i="9" l="1"/>
  <c r="KF440" i="9"/>
  <c r="KF469" i="9" l="1"/>
  <c r="KF436" i="9" l="1"/>
  <c r="JT393" i="9" l="1"/>
  <c r="JT398" i="9"/>
  <c r="KF471" i="9"/>
  <c r="KG422" i="9" l="1"/>
  <c r="KG363" i="9"/>
  <c r="CV20" i="19" l="1"/>
  <c r="CV79" i="19"/>
  <c r="KG390" i="9"/>
  <c r="KG440" i="9"/>
  <c r="CV96" i="19" l="1"/>
  <c r="KG469" i="9"/>
  <c r="CV123" i="19" l="1"/>
  <c r="KG436" i="9"/>
  <c r="CV92" i="19" l="1"/>
  <c r="JU393" i="9"/>
  <c r="JU398" i="9"/>
  <c r="KG471" i="9"/>
  <c r="CV125" i="19" l="1"/>
  <c r="KH422" i="9"/>
  <c r="KH363" i="9"/>
  <c r="KH390" i="9" l="1"/>
  <c r="KH440" i="9"/>
  <c r="KH469" i="9" l="1"/>
  <c r="KH436" i="9" l="1"/>
  <c r="JV393" i="9" l="1"/>
  <c r="JV398" i="9"/>
  <c r="KH471" i="9"/>
  <c r="KI422" i="9" l="1"/>
  <c r="KI363" i="9"/>
  <c r="KI390" i="9" l="1"/>
  <c r="KI440" i="9"/>
  <c r="KI469" i="9" l="1"/>
  <c r="KI436" i="9" l="1"/>
  <c r="JW393" i="9" l="1"/>
  <c r="JW398" i="9"/>
  <c r="KI471" i="9"/>
  <c r="KJ363" i="9" l="1"/>
  <c r="AF22" i="20" s="1"/>
  <c r="KJ422" i="9"/>
  <c r="AF81" i="20" s="1"/>
  <c r="CW79" i="19" l="1"/>
  <c r="CW20" i="19"/>
  <c r="KJ390" i="9"/>
  <c r="KJ440" i="9"/>
  <c r="CW96" i="19" l="1"/>
  <c r="AF98" i="20"/>
  <c r="KJ469" i="9"/>
  <c r="CW123" i="19" l="1"/>
  <c r="AF124" i="20"/>
  <c r="KJ436" i="9"/>
  <c r="CW92" i="19" l="1"/>
  <c r="AF94" i="20"/>
  <c r="JX393" i="9"/>
  <c r="JX398" i="9"/>
  <c r="KJ471" i="9"/>
  <c r="CW125" i="19" l="1"/>
  <c r="AF126" i="20"/>
  <c r="KK422" i="9"/>
  <c r="KK363" i="9"/>
  <c r="KK390" i="9" l="1"/>
  <c r="KK440" i="9"/>
  <c r="KK469" i="9" l="1"/>
  <c r="KK436" i="9" l="1"/>
  <c r="JY393" i="9" l="1"/>
  <c r="JY398" i="9"/>
  <c r="KK471" i="9"/>
  <c r="KL422" i="9" l="1"/>
  <c r="KL363" i="9"/>
  <c r="KL390" i="9" l="1"/>
  <c r="KL440" i="9"/>
  <c r="KL469" i="9" l="1"/>
  <c r="KL436" i="9" l="1"/>
  <c r="JZ393" i="9" l="1"/>
  <c r="JZ398" i="9"/>
  <c r="KL471" i="9"/>
  <c r="KM363" i="9" l="1"/>
  <c r="KM422" i="9"/>
  <c r="CX79" i="19" l="1"/>
  <c r="CX20" i="19"/>
  <c r="KM390" i="9"/>
  <c r="KM440" i="9"/>
  <c r="CX96" i="19" s="1"/>
  <c r="KM469" i="9" l="1"/>
  <c r="CX123" i="19" s="1"/>
  <c r="KM436" i="9" l="1"/>
  <c r="CX92" i="19" s="1"/>
  <c r="KA393" i="9" l="1"/>
  <c r="KA398" i="9"/>
  <c r="KM471" i="9"/>
  <c r="CX125" i="19" s="1"/>
  <c r="KN422" i="9" l="1"/>
  <c r="KN363" i="9"/>
  <c r="KN390" i="9" l="1"/>
  <c r="KN440" i="9"/>
  <c r="KN469" i="9" l="1"/>
  <c r="KN436" i="9" l="1"/>
  <c r="KB393" i="9" l="1"/>
  <c r="KB398" i="9"/>
  <c r="KN471" i="9"/>
  <c r="KO363" i="9" l="1"/>
  <c r="KO422" i="9"/>
  <c r="KO390" i="9" l="1"/>
  <c r="KO440" i="9"/>
  <c r="KO469" i="9" l="1"/>
  <c r="KO436" i="9" l="1"/>
  <c r="KC393" i="9" l="1"/>
  <c r="KC398" i="9"/>
  <c r="KO471" i="9"/>
  <c r="KP422" i="9" l="1"/>
  <c r="KP363" i="9"/>
  <c r="CY20" i="19" l="1"/>
  <c r="CY79" i="19"/>
  <c r="KP390" i="9"/>
  <c r="KP440" i="9"/>
  <c r="CY96" i="19" s="1"/>
  <c r="KP469" i="9" l="1"/>
  <c r="CY123" i="19" s="1"/>
  <c r="KP436" i="9" l="1"/>
  <c r="CY92" i="19" s="1"/>
  <c r="KD393" i="9" l="1"/>
  <c r="KD398" i="9"/>
  <c r="KP471" i="9"/>
  <c r="CY125" i="19" s="1"/>
  <c r="KQ363" i="9" l="1"/>
  <c r="KQ422" i="9"/>
  <c r="KQ390" i="9" l="1"/>
  <c r="KQ440" i="9"/>
  <c r="KQ469" i="9" l="1"/>
  <c r="KQ436" i="9" l="1"/>
  <c r="KE393" i="9" l="1"/>
  <c r="KE398" i="9"/>
  <c r="KQ471" i="9"/>
  <c r="KR363" i="9" l="1"/>
  <c r="KR422" i="9"/>
  <c r="KR390" i="9" l="1"/>
  <c r="KR440" i="9"/>
  <c r="KR469" i="9" l="1"/>
  <c r="KR436" i="9" l="1"/>
  <c r="KF393" i="9" l="1"/>
  <c r="KF398" i="9"/>
  <c r="KR471" i="9"/>
  <c r="KS363" i="9" l="1"/>
  <c r="KS422" i="9"/>
  <c r="CZ79" i="19" l="1"/>
  <c r="CZ20" i="19"/>
  <c r="KS390" i="9"/>
  <c r="KS440" i="9"/>
  <c r="CZ96" i="19" l="1"/>
  <c r="KS469" i="9"/>
  <c r="CZ123" i="19" l="1"/>
  <c r="KS436" i="9"/>
  <c r="CZ92" i="19" l="1"/>
  <c r="KG393" i="9"/>
  <c r="KG398" i="9"/>
  <c r="KS471" i="9"/>
  <c r="CZ125" i="19" l="1"/>
  <c r="KT363" i="9"/>
  <c r="KT422" i="9"/>
  <c r="KT390" i="9" l="1"/>
  <c r="KT440" i="9"/>
  <c r="KT469" i="9" l="1"/>
  <c r="KT436" i="9" l="1"/>
  <c r="KH393" i="9" l="1"/>
  <c r="KH398" i="9"/>
  <c r="KT471" i="9"/>
  <c r="KU363" i="9" l="1"/>
  <c r="KU422" i="9"/>
  <c r="KU390" i="9" l="1"/>
  <c r="KU440" i="9"/>
  <c r="KU469" i="9" l="1"/>
  <c r="KU436" i="9" l="1"/>
  <c r="KI393" i="9" l="1"/>
  <c r="KI398" i="9"/>
  <c r="KU471" i="9"/>
  <c r="KV363" i="9" l="1"/>
  <c r="AG22" i="20" s="1"/>
  <c r="KV422" i="9"/>
  <c r="AG81" i="20" s="1"/>
  <c r="DA79" i="19" l="1"/>
  <c r="DA20" i="19"/>
  <c r="KV390" i="9"/>
  <c r="KV440" i="9"/>
  <c r="DA96" i="19" l="1"/>
  <c r="AG98" i="20"/>
  <c r="KV469" i="9"/>
  <c r="DA123" i="19" l="1"/>
  <c r="AG124" i="20"/>
  <c r="KV436" i="9"/>
  <c r="DA92" i="19" l="1"/>
  <c r="AG94" i="20"/>
  <c r="KJ393" i="9"/>
  <c r="KJ398" i="9"/>
  <c r="KV471" i="9"/>
  <c r="DA125" i="19" l="1"/>
  <c r="AG126" i="20"/>
  <c r="KW363" i="9"/>
  <c r="KW422" i="9"/>
  <c r="KW390" i="9" l="1"/>
  <c r="KW440" i="9"/>
  <c r="KW469" i="9" l="1"/>
  <c r="KW436" i="9" l="1"/>
  <c r="KK393" i="9" l="1"/>
  <c r="KK398" i="9"/>
  <c r="KW471" i="9"/>
  <c r="KX363" i="9" l="1"/>
  <c r="KX422" i="9"/>
  <c r="KX390" i="9" l="1"/>
  <c r="KX440" i="9"/>
  <c r="KX469" i="9" l="1"/>
  <c r="KX436" i="9" l="1"/>
  <c r="KL393" i="9" l="1"/>
  <c r="KL398" i="9"/>
  <c r="KX471" i="9"/>
  <c r="KY363" i="9" l="1"/>
  <c r="KY422" i="9"/>
  <c r="DB79" i="19" l="1"/>
  <c r="DB20" i="19"/>
  <c r="KY390" i="9"/>
  <c r="KY440" i="9"/>
  <c r="DB96" i="19" s="1"/>
  <c r="KY469" i="9" l="1"/>
  <c r="DB123" i="19" s="1"/>
  <c r="KY436" i="9" l="1"/>
  <c r="DB92" i="19" s="1"/>
  <c r="KM393" i="9" l="1"/>
  <c r="KM398" i="9"/>
  <c r="KY471" i="9"/>
  <c r="DB125" i="19" s="1"/>
  <c r="KZ363" i="9" l="1"/>
  <c r="KZ422" i="9"/>
  <c r="KZ390" i="9" l="1"/>
  <c r="KZ440" i="9"/>
  <c r="KZ469" i="9" l="1"/>
  <c r="KZ436" i="9" l="1"/>
  <c r="KN393" i="9" l="1"/>
  <c r="KN398" i="9"/>
  <c r="KZ471" i="9"/>
  <c r="LA363" i="9" l="1"/>
  <c r="LA422" i="9"/>
  <c r="LA390" i="9" l="1"/>
  <c r="LA440" i="9"/>
  <c r="LA469" i="9" l="1"/>
  <c r="LA436" i="9" l="1"/>
  <c r="KO393" i="9" l="1"/>
  <c r="KO398" i="9"/>
  <c r="LA471" i="9"/>
  <c r="LB363" i="9" l="1"/>
  <c r="LB422" i="9"/>
  <c r="DC79" i="19" l="1"/>
  <c r="DC20" i="19"/>
  <c r="LB390" i="9"/>
  <c r="LB440" i="9"/>
  <c r="DC96" i="19" s="1"/>
  <c r="LB469" i="9" l="1"/>
  <c r="DC123" i="19" s="1"/>
  <c r="LB436" i="9" l="1"/>
  <c r="DC92" i="19" s="1"/>
  <c r="KP393" i="9" l="1"/>
  <c r="KP398" i="9"/>
  <c r="LB471" i="9"/>
  <c r="DC125" i="19" s="1"/>
  <c r="LC363" i="9" l="1"/>
  <c r="LC422" i="9"/>
  <c r="LC390" i="9" l="1"/>
  <c r="LC440" i="9"/>
  <c r="LC469" i="9" l="1"/>
  <c r="LC436" i="9" l="1"/>
  <c r="KQ393" i="9" l="1"/>
  <c r="KQ398" i="9"/>
  <c r="LC471" i="9"/>
  <c r="LD363" i="9" l="1"/>
  <c r="LD422" i="9"/>
  <c r="LD390" i="9" l="1"/>
  <c r="LD440" i="9"/>
  <c r="LD469" i="9" l="1"/>
  <c r="LD436" i="9" l="1"/>
  <c r="KR393" i="9" l="1"/>
  <c r="KR398" i="9"/>
  <c r="LD471" i="9"/>
  <c r="LE363" i="9" l="1"/>
  <c r="LE422" i="9"/>
  <c r="DD79" i="19" l="1"/>
  <c r="DD20" i="19"/>
  <c r="LE390" i="9"/>
  <c r="LE440" i="9"/>
  <c r="DD96" i="19" l="1"/>
  <c r="LE469" i="9"/>
  <c r="DD123" i="19" l="1"/>
  <c r="LE436" i="9"/>
  <c r="DD92" i="19" l="1"/>
  <c r="KS393" i="9"/>
  <c r="KS398" i="9"/>
  <c r="LE471" i="9"/>
  <c r="DD125" i="19" l="1"/>
  <c r="LF363" i="9"/>
  <c r="LF422" i="9"/>
  <c r="LF390" i="9" l="1"/>
  <c r="LF440" i="9"/>
  <c r="LF469" i="9" l="1"/>
  <c r="LF436" i="9" l="1"/>
  <c r="KT393" i="9" l="1"/>
  <c r="KT398" i="9"/>
  <c r="LF471" i="9"/>
  <c r="LG363" i="9" l="1"/>
  <c r="LG422" i="9"/>
  <c r="LG390" i="9" l="1"/>
  <c r="LG440" i="9"/>
  <c r="LG469" i="9" l="1"/>
  <c r="LG436" i="9" l="1"/>
  <c r="KU393" i="9" l="1"/>
  <c r="KU398" i="9"/>
  <c r="LG471" i="9"/>
  <c r="LH363" i="9" l="1"/>
  <c r="AH22" i="20" s="1"/>
  <c r="LH422" i="9"/>
  <c r="AH81" i="20" s="1"/>
  <c r="DE79" i="19" l="1"/>
  <c r="DE20" i="19"/>
  <c r="LH390" i="9"/>
  <c r="LH440" i="9"/>
  <c r="DE96" i="19" l="1"/>
  <c r="AH98" i="20"/>
  <c r="LH469" i="9"/>
  <c r="DE123" i="19" l="1"/>
  <c r="AH124" i="20"/>
  <c r="LH436" i="9"/>
  <c r="DE92" i="19" l="1"/>
  <c r="AH94" i="20"/>
  <c r="KV393" i="9"/>
  <c r="KV398" i="9"/>
  <c r="LH471" i="9"/>
  <c r="DE125" i="19" l="1"/>
  <c r="AH126" i="20"/>
  <c r="LI363" i="9"/>
  <c r="LI422" i="9"/>
  <c r="LI390" i="9" l="1"/>
  <c r="LI440" i="9"/>
  <c r="LI469" i="9" l="1"/>
  <c r="LI436" i="9" l="1"/>
  <c r="KW393" i="9" l="1"/>
  <c r="KW398" i="9"/>
  <c r="LI471" i="9"/>
  <c r="LJ363" i="9" l="1"/>
  <c r="LJ422" i="9"/>
  <c r="LJ390" i="9" l="1"/>
  <c r="LJ440" i="9"/>
  <c r="LJ469" i="9" l="1"/>
  <c r="LJ436" i="9" l="1"/>
  <c r="KX393" i="9" l="1"/>
  <c r="KX398" i="9"/>
  <c r="LJ471" i="9"/>
  <c r="LK363" i="9" l="1"/>
  <c r="LK422" i="9"/>
  <c r="DF79" i="19" l="1"/>
  <c r="DF20" i="19"/>
  <c r="LK390" i="9"/>
  <c r="LK440" i="9"/>
  <c r="DF96" i="19" s="1"/>
  <c r="LK469" i="9" l="1"/>
  <c r="DF123" i="19" s="1"/>
  <c r="LK436" i="9" l="1"/>
  <c r="DF92" i="19" s="1"/>
  <c r="KY393" i="9" l="1"/>
  <c r="KY398" i="9"/>
  <c r="LK471" i="9"/>
  <c r="DF125" i="19" s="1"/>
  <c r="LL363" i="9" l="1"/>
  <c r="LL422" i="9"/>
  <c r="LL390" i="9" l="1"/>
  <c r="LL440" i="9"/>
  <c r="LL469" i="9" l="1"/>
  <c r="LL436" i="9" l="1"/>
  <c r="KZ393" i="9" l="1"/>
  <c r="KZ398" i="9"/>
  <c r="LL471" i="9"/>
  <c r="LM363" i="9" l="1"/>
  <c r="LM422" i="9"/>
  <c r="LM390" i="9" l="1"/>
  <c r="LM440" i="9"/>
  <c r="LM469" i="9" l="1"/>
  <c r="LM436" i="9" l="1"/>
  <c r="LA393" i="9" l="1"/>
  <c r="LA398" i="9"/>
  <c r="LM471" i="9"/>
  <c r="LN363" i="9" l="1"/>
  <c r="LN422" i="9"/>
  <c r="DG79" i="19" l="1"/>
  <c r="DG20" i="19"/>
  <c r="LN390" i="9"/>
  <c r="LN440" i="9"/>
  <c r="DG96" i="19" s="1"/>
  <c r="LN469" i="9" l="1"/>
  <c r="DG123" i="19" s="1"/>
  <c r="LN436" i="9" l="1"/>
  <c r="DG92" i="19" s="1"/>
  <c r="LB393" i="9" l="1"/>
  <c r="LB398" i="9"/>
  <c r="LN471" i="9"/>
  <c r="DG125" i="19" s="1"/>
  <c r="LO436" i="9" l="1"/>
  <c r="LP363" i="9"/>
  <c r="LP422" i="9"/>
  <c r="LO363" i="9"/>
  <c r="LO422" i="9"/>
  <c r="LC393" i="9" l="1"/>
  <c r="LC398" i="9"/>
  <c r="LO471" i="9"/>
  <c r="LO390" i="9"/>
  <c r="LO440" i="9"/>
  <c r="LO469" i="9" l="1"/>
  <c r="LP436" i="9" l="1"/>
  <c r="LP440" i="9"/>
  <c r="LD393" i="9" l="1"/>
  <c r="LD398" i="9"/>
  <c r="LP471" i="9"/>
  <c r="LP390" i="9"/>
  <c r="LP469" i="9"/>
  <c r="LQ363" i="9" l="1"/>
  <c r="LQ422" i="9"/>
  <c r="DH20" i="19" l="1"/>
  <c r="DH79" i="19"/>
  <c r="LQ440" i="9"/>
  <c r="LQ390" i="9"/>
  <c r="DH96" i="19" l="1"/>
  <c r="LQ469" i="9"/>
  <c r="DH123" i="19" l="1"/>
  <c r="LQ436" i="9"/>
  <c r="DH92" i="19" l="1"/>
  <c r="LE393" i="9"/>
  <c r="LE398" i="9"/>
  <c r="LQ471" i="9"/>
  <c r="DH125" i="19" l="1"/>
  <c r="LR363" i="9"/>
  <c r="LR422" i="9"/>
  <c r="LR440" i="9" l="1"/>
  <c r="LR390" i="9"/>
  <c r="LR469" i="9" l="1"/>
  <c r="LR436" i="9" l="1"/>
  <c r="LF393" i="9" l="1"/>
  <c r="LF398" i="9"/>
  <c r="LR471" i="9"/>
  <c r="LS363" i="9" l="1"/>
  <c r="LS422" i="9"/>
  <c r="LS440" i="9" l="1"/>
  <c r="LS390" i="9"/>
  <c r="LS469" i="9" l="1"/>
  <c r="LS436" i="9" l="1"/>
  <c r="LG393" i="9" l="1"/>
  <c r="LG398" i="9"/>
  <c r="LS471" i="9"/>
  <c r="LT363" i="9" l="1"/>
  <c r="LT422" i="9"/>
  <c r="DI79" i="19" l="1"/>
  <c r="AI81" i="20"/>
  <c r="DI20" i="19"/>
  <c r="AI22" i="20"/>
  <c r="LT440" i="9"/>
  <c r="LT390" i="9"/>
  <c r="DI96" i="19" l="1"/>
  <c r="AI98" i="20"/>
  <c r="LT469" i="9"/>
  <c r="DI123" i="19" l="1"/>
  <c r="AI124" i="20"/>
  <c r="LT436" i="9"/>
  <c r="DI92" i="19" l="1"/>
  <c r="AI94" i="20"/>
  <c r="LH393" i="9"/>
  <c r="LH398" i="9"/>
  <c r="LT471" i="9"/>
  <c r="DI125" i="19" l="1"/>
  <c r="AI126" i="20"/>
  <c r="LI393" i="9" l="1"/>
  <c r="LI398" i="9"/>
  <c r="DJ79" i="19" l="1"/>
  <c r="DJ20" i="19"/>
  <c r="LJ393" i="9"/>
  <c r="LJ398" i="9"/>
  <c r="DJ123" i="19" l="1"/>
  <c r="DJ96" i="19"/>
  <c r="DJ125" i="19" l="1"/>
  <c r="DJ92" i="19"/>
  <c r="LK393" i="9" l="1"/>
  <c r="LK398" i="9"/>
  <c r="DK79" i="19" l="1"/>
  <c r="DK20" i="19"/>
  <c r="DK123" i="19" l="1"/>
  <c r="DK96" i="19"/>
  <c r="LL393" i="9"/>
  <c r="LL398" i="9"/>
  <c r="DK125" i="19" l="1"/>
  <c r="DK92" i="19"/>
  <c r="LM393" i="9" l="1"/>
  <c r="LM398" i="9"/>
  <c r="LN393" i="9" l="1"/>
  <c r="LN398" i="9"/>
  <c r="LO393" i="9" l="1"/>
  <c r="LO398" i="9"/>
  <c r="LP393" i="9" l="1"/>
  <c r="LP398" i="9"/>
  <c r="LQ393" i="9" l="1"/>
  <c r="LQ398" i="9"/>
  <c r="LR393" i="9" l="1"/>
  <c r="LR398" i="9"/>
  <c r="LS393" i="9" l="1"/>
  <c r="LS398" i="9"/>
  <c r="LT393" i="9" l="1"/>
  <c r="LT398" i="9"/>
  <c r="CD47" i="19" l="1"/>
  <c r="CE47" i="19"/>
  <c r="CF47" i="19"/>
  <c r="AB49" i="20"/>
  <c r="CG47" i="19"/>
  <c r="CH47" i="19"/>
  <c r="CI47" i="19"/>
  <c r="CJ47" i="19"/>
  <c r="AC49" i="20"/>
  <c r="CK47" i="19"/>
  <c r="CL47" i="19"/>
  <c r="CM47" i="19"/>
  <c r="CN47" i="19"/>
  <c r="CO47" i="19"/>
  <c r="AD49" i="20"/>
  <c r="CP47" i="19"/>
  <c r="CQ47" i="19"/>
  <c r="CR47" i="19"/>
  <c r="CS47" i="19"/>
  <c r="AE49" i="20"/>
  <c r="CT47" i="19"/>
  <c r="CU47" i="19"/>
  <c r="CV47" i="19"/>
  <c r="CW47" i="19"/>
  <c r="AF49" i="20"/>
  <c r="CX47" i="19"/>
  <c r="CY47" i="19"/>
  <c r="CZ47" i="19"/>
  <c r="DA47" i="19"/>
  <c r="AG49" i="20"/>
  <c r="DB47" i="19"/>
  <c r="DC47" i="19"/>
  <c r="DD47" i="19"/>
  <c r="DE47" i="19"/>
  <c r="AH49" i="20"/>
  <c r="DF47" i="19"/>
  <c r="DG47" i="19"/>
  <c r="DH47" i="19"/>
  <c r="DI47" i="19"/>
  <c r="AI49" i="20"/>
  <c r="DJ47" i="19"/>
  <c r="DK47" i="19"/>
  <c r="CD55" i="19" l="1"/>
  <c r="CE55" i="19"/>
  <c r="CF55" i="19"/>
  <c r="CG55" i="19"/>
  <c r="AB57" i="20"/>
  <c r="CH55" i="19"/>
  <c r="CI55" i="19"/>
  <c r="CJ55" i="19"/>
  <c r="CK55" i="19"/>
  <c r="AC57" i="20"/>
  <c r="CL55" i="19"/>
  <c r="CM55" i="19"/>
  <c r="CN55" i="19"/>
  <c r="CO55" i="19"/>
  <c r="AD57" i="20"/>
  <c r="CP55" i="19"/>
  <c r="CQ55" i="19"/>
  <c r="CR55" i="19"/>
  <c r="CS55" i="19"/>
  <c r="AE57" i="20"/>
  <c r="CT55" i="19"/>
  <c r="CU55" i="19"/>
  <c r="CV55" i="19"/>
  <c r="CW55" i="19"/>
  <c r="AF57" i="20"/>
  <c r="CX55" i="19"/>
  <c r="CY55" i="19"/>
  <c r="CZ55" i="19"/>
  <c r="DA55" i="19"/>
  <c r="AG57" i="20"/>
  <c r="DB55" i="19"/>
  <c r="DC55" i="19"/>
  <c r="DD55" i="19"/>
  <c r="DE55" i="19"/>
  <c r="AH57" i="20"/>
  <c r="DF55" i="19"/>
  <c r="DG55" i="19"/>
  <c r="DH55" i="19"/>
  <c r="DI55" i="19"/>
  <c r="AI57" i="20"/>
  <c r="DJ55" i="19"/>
  <c r="DK55" i="19"/>
  <c r="CD50" i="19"/>
  <c r="CE50" i="19"/>
  <c r="CF50" i="19"/>
  <c r="AB52" i="20"/>
  <c r="CG50" i="19"/>
  <c r="CH50" i="19"/>
  <c r="CI50" i="19"/>
  <c r="CJ50" i="19"/>
  <c r="AC52" i="20"/>
  <c r="CK50" i="19"/>
  <c r="CL50" i="19"/>
  <c r="CM50" i="19"/>
  <c r="CN50" i="19"/>
  <c r="AD52" i="20"/>
  <c r="CO50" i="19"/>
  <c r="CP50" i="19"/>
  <c r="CQ50" i="19"/>
  <c r="CR50" i="19"/>
  <c r="AE52" i="20"/>
  <c r="CS50" i="19"/>
  <c r="CT50" i="19"/>
  <c r="CU50" i="19"/>
  <c r="CV50" i="19"/>
  <c r="AF52" i="20"/>
  <c r="CW50" i="19"/>
  <c r="CX50" i="19"/>
  <c r="CY50" i="19"/>
  <c r="CZ50" i="19"/>
  <c r="DA50" i="19"/>
  <c r="AG52" i="20"/>
  <c r="DB50" i="19"/>
  <c r="DC50" i="19"/>
  <c r="DD50" i="19"/>
  <c r="DE50" i="19"/>
  <c r="AH52" i="20"/>
  <c r="DF50" i="19"/>
  <c r="DG50" i="19"/>
  <c r="DH50" i="19"/>
  <c r="DI50" i="19"/>
  <c r="AI52" i="20"/>
  <c r="DJ50" i="19"/>
  <c r="DK50" i="19"/>
  <c r="H63" i="19" l="1"/>
  <c r="I63" i="19"/>
  <c r="I65" i="20"/>
  <c r="J63" i="19"/>
  <c r="K63" i="19"/>
  <c r="L63" i="19"/>
  <c r="AD284" i="9" l="1"/>
  <c r="AN103" i="9"/>
  <c r="AO103" i="9"/>
  <c r="AO106" i="9" s="1"/>
  <c r="AP103" i="9" s="1"/>
  <c r="AP106" i="9" s="1"/>
  <c r="AQ103" i="9" s="1"/>
  <c r="AQ106" i="9" s="1"/>
  <c r="AR103" i="9" s="1"/>
  <c r="AR106" i="9" s="1"/>
  <c r="AS103" i="9" s="1"/>
  <c r="AS106" i="9" s="1"/>
  <c r="AT103" i="9" s="1"/>
  <c r="AT106" i="9" s="1"/>
  <c r="AU103" i="9" s="1"/>
  <c r="AU106" i="9" s="1"/>
  <c r="AV103" i="9" s="1"/>
  <c r="AV106" i="9" s="1"/>
  <c r="AW103" i="9" s="1"/>
  <c r="AW106" i="9" s="1"/>
  <c r="AX103" i="9" s="1"/>
  <c r="AX106" i="9" s="1"/>
  <c r="AY103" i="9" s="1"/>
  <c r="AY106" i="9" s="1"/>
  <c r="AZ103" i="9" s="1"/>
  <c r="AZ106" i="9" s="1"/>
  <c r="BA103" i="9" s="1"/>
  <c r="BA106" i="9" s="1"/>
  <c r="BB103" i="9" s="1"/>
  <c r="BB106" i="9" s="1"/>
  <c r="BC103" i="9" s="1"/>
  <c r="BC106" i="9" s="1"/>
  <c r="BD103" i="9" s="1"/>
  <c r="BD106" i="9" s="1"/>
  <c r="BE103" i="9" s="1"/>
  <c r="BE106" i="9" s="1"/>
  <c r="BF103" i="9" s="1"/>
  <c r="BF106" i="9" s="1"/>
  <c r="BG103" i="9" s="1"/>
  <c r="BG106" i="9" s="1"/>
  <c r="BH103" i="9" s="1"/>
  <c r="BH106" i="9" s="1"/>
  <c r="BI103" i="9" s="1"/>
  <c r="BI106" i="9" s="1"/>
  <c r="BJ103" i="9" s="1"/>
  <c r="BJ106" i="9" s="1"/>
  <c r="BK103" i="9" s="1"/>
  <c r="BK106" i="9" s="1"/>
  <c r="BL103" i="9" s="1"/>
  <c r="BL106" i="9" s="1"/>
  <c r="BM103" i="9" s="1"/>
  <c r="BM106" i="9" s="1"/>
  <c r="BN103" i="9" s="1"/>
  <c r="BN106" i="9" s="1"/>
  <c r="BO103" i="9" s="1"/>
  <c r="BO106" i="9" s="1"/>
  <c r="BP103" i="9" s="1"/>
  <c r="BP106" i="9" s="1"/>
  <c r="BQ103" i="9" s="1"/>
  <c r="BQ106" i="9" s="1"/>
  <c r="BR103" i="9" s="1"/>
  <c r="BR106" i="9" s="1"/>
  <c r="BS103" i="9" s="1"/>
  <c r="BS106" i="9" s="1"/>
  <c r="BT103" i="9" s="1"/>
  <c r="BT106" i="9" s="1"/>
  <c r="BU103" i="9" s="1"/>
  <c r="BU106" i="9" s="1"/>
  <c r="BV103" i="9" s="1"/>
  <c r="BV106" i="9" s="1"/>
  <c r="BW103" i="9" s="1"/>
  <c r="BW106" i="9" s="1"/>
  <c r="BX103" i="9" s="1"/>
  <c r="BX106" i="9" s="1"/>
  <c r="BY103" i="9" s="1"/>
  <c r="BY106" i="9" s="1"/>
  <c r="BZ103" i="9" s="1"/>
  <c r="BZ106" i="9" s="1"/>
  <c r="CA103" i="9" s="1"/>
  <c r="CA106" i="9" s="1"/>
  <c r="CB103" i="9" s="1"/>
  <c r="CB106" i="9" s="1"/>
  <c r="CC103" i="9" s="1"/>
  <c r="CC106" i="9" s="1"/>
  <c r="CD103" i="9" s="1"/>
  <c r="CD106" i="9" s="1"/>
  <c r="CE103" i="9" s="1"/>
  <c r="CE106" i="9" s="1"/>
  <c r="CF103" i="9" s="1"/>
  <c r="CF106" i="9" s="1"/>
  <c r="CG103" i="9" s="1"/>
  <c r="CG106" i="9" s="1"/>
  <c r="CH103" i="9" s="1"/>
  <c r="CH106" i="9" s="1"/>
  <c r="CI103" i="9" s="1"/>
  <c r="CI106" i="9" s="1"/>
  <c r="CJ103" i="9" s="1"/>
  <c r="CJ106" i="9" s="1"/>
  <c r="CK103" i="9" s="1"/>
  <c r="CK106" i="9" s="1"/>
  <c r="CL103" i="9" s="1"/>
  <c r="CL106" i="9" s="1"/>
  <c r="CM103" i="9" s="1"/>
  <c r="CM106" i="9" s="1"/>
  <c r="CN103" i="9" s="1"/>
  <c r="CN106" i="9" s="1"/>
  <c r="CO103" i="9" s="1"/>
  <c r="CO106" i="9" s="1"/>
  <c r="CP103" i="9" s="1"/>
  <c r="CP106" i="9" s="1"/>
  <c r="CQ103" i="9" s="1"/>
  <c r="CQ106" i="9" s="1"/>
  <c r="CR103" i="9" s="1"/>
  <c r="CR106" i="9" s="1"/>
  <c r="CS103" i="9" s="1"/>
  <c r="CS106" i="9" s="1"/>
  <c r="CT103" i="9" s="1"/>
  <c r="CT106" i="9" s="1"/>
  <c r="CU103" i="9" s="1"/>
  <c r="CU106" i="9" s="1"/>
  <c r="CV103" i="9" s="1"/>
  <c r="CV106" i="9" s="1"/>
  <c r="CW103" i="9" s="1"/>
  <c r="CW106" i="9" s="1"/>
  <c r="CX103" i="9" s="1"/>
  <c r="CX106" i="9" s="1"/>
  <c r="CY103" i="9" s="1"/>
  <c r="CY106" i="9" s="1"/>
  <c r="CZ103" i="9" s="1"/>
  <c r="CZ106" i="9" s="1"/>
  <c r="DA103" i="9" s="1"/>
  <c r="DA106" i="9" s="1"/>
  <c r="DB103" i="9" s="1"/>
  <c r="DB106" i="9" s="1"/>
  <c r="DC103" i="9" s="1"/>
  <c r="DC106" i="9" s="1"/>
  <c r="DD103" i="9" s="1"/>
  <c r="DD106" i="9" s="1"/>
  <c r="DE103" i="9" s="1"/>
  <c r="DE106" i="9" s="1"/>
  <c r="DF103" i="9" s="1"/>
  <c r="DF106" i="9" s="1"/>
  <c r="DG103" i="9" s="1"/>
  <c r="DG106" i="9" s="1"/>
  <c r="DH103" i="9" s="1"/>
  <c r="DH106" i="9" s="1"/>
  <c r="DI103" i="9" s="1"/>
  <c r="DI106" i="9" s="1"/>
  <c r="DJ103" i="9" s="1"/>
  <c r="DJ106" i="9" s="1"/>
  <c r="DK103" i="9" s="1"/>
  <c r="DK106" i="9" s="1"/>
  <c r="DL103" i="9" s="1"/>
  <c r="DL106" i="9" s="1"/>
  <c r="DM103" i="9" s="1"/>
  <c r="DM106" i="9" s="1"/>
  <c r="DN103" i="9" s="1"/>
  <c r="DN106" i="9" s="1"/>
  <c r="DO103" i="9" s="1"/>
  <c r="DO106" i="9" s="1"/>
  <c r="DP103" i="9" s="1"/>
  <c r="DP106" i="9" s="1"/>
  <c r="DQ103" i="9" s="1"/>
  <c r="DQ106" i="9" s="1"/>
  <c r="DR103" i="9" s="1"/>
  <c r="DR106" i="9" s="1"/>
  <c r="DS103" i="9" s="1"/>
  <c r="DS106" i="9" s="1"/>
  <c r="DT103" i="9" s="1"/>
  <c r="DT106" i="9" s="1"/>
  <c r="DU103" i="9" s="1"/>
  <c r="DU106" i="9" s="1"/>
  <c r="DV103" i="9" s="1"/>
  <c r="DV106" i="9" s="1"/>
  <c r="DW103" i="9" s="1"/>
  <c r="DW106" i="9" s="1"/>
  <c r="DX103" i="9" s="1"/>
  <c r="DX106" i="9" s="1"/>
  <c r="DY103" i="9" s="1"/>
  <c r="DY106" i="9" s="1"/>
  <c r="DZ103" i="9" s="1"/>
  <c r="DZ106" i="9" s="1"/>
  <c r="EA103" i="9" s="1"/>
  <c r="EA106" i="9" s="1"/>
  <c r="EB103" i="9" s="1"/>
  <c r="EB106" i="9" s="1"/>
  <c r="EC103" i="9" s="1"/>
  <c r="EC106" i="9" s="1"/>
  <c r="ED103" i="9" s="1"/>
  <c r="ED106" i="9" s="1"/>
  <c r="EE103" i="9" s="1"/>
  <c r="EE106" i="9" s="1"/>
  <c r="EF103" i="9" s="1"/>
  <c r="EF106" i="9" s="1"/>
  <c r="EG103" i="9" s="1"/>
  <c r="EG106" i="9" s="1"/>
  <c r="EH103" i="9" s="1"/>
  <c r="EH106" i="9" s="1"/>
  <c r="EI103" i="9" s="1"/>
  <c r="EI106" i="9" s="1"/>
  <c r="EJ103" i="9" s="1"/>
  <c r="EJ106" i="9" s="1"/>
  <c r="EK103" i="9" s="1"/>
  <c r="EK106" i="9" s="1"/>
  <c r="EL103" i="9" s="1"/>
  <c r="EL106" i="9" s="1"/>
  <c r="EM103" i="9" s="1"/>
  <c r="EM106" i="9" s="1"/>
  <c r="EN103" i="9" s="1"/>
  <c r="EN106" i="9" s="1"/>
  <c r="EO103" i="9" s="1"/>
  <c r="EO106" i="9" s="1"/>
  <c r="EP103" i="9" s="1"/>
  <c r="EP106" i="9" s="1"/>
  <c r="EQ103" i="9" s="1"/>
  <c r="EQ106" i="9" s="1"/>
  <c r="ER103" i="9" s="1"/>
  <c r="ER106" i="9" s="1"/>
  <c r="ES103" i="9" s="1"/>
  <c r="ES106" i="9" s="1"/>
  <c r="ET103" i="9" s="1"/>
  <c r="ET106" i="9" s="1"/>
  <c r="EU103" i="9" s="1"/>
  <c r="EU106" i="9" s="1"/>
  <c r="EV103" i="9" s="1"/>
  <c r="EV106" i="9" s="1"/>
  <c r="EW103" i="9" s="1"/>
  <c r="EW106" i="9" s="1"/>
  <c r="EX103" i="9" s="1"/>
  <c r="EX106" i="9" s="1"/>
  <c r="EY103" i="9" s="1"/>
  <c r="EY106" i="9" s="1"/>
  <c r="EZ103" i="9" s="1"/>
  <c r="EZ106" i="9" s="1"/>
  <c r="FA103" i="9" s="1"/>
  <c r="FA106" i="9" s="1"/>
  <c r="FB103" i="9" s="1"/>
  <c r="FB106" i="9" s="1"/>
  <c r="FC103" i="9" s="1"/>
  <c r="FC106" i="9" s="1"/>
  <c r="FD103" i="9" s="1"/>
  <c r="FD106" i="9" s="1"/>
  <c r="FE103" i="9" s="1"/>
  <c r="FE106" i="9" s="1"/>
  <c r="FF103" i="9" s="1"/>
  <c r="FF106" i="9" s="1"/>
  <c r="FG103" i="9" s="1"/>
  <c r="FG106" i="9" s="1"/>
  <c r="FH103" i="9" s="1"/>
  <c r="FH106" i="9" s="1"/>
  <c r="FI103" i="9" s="1"/>
  <c r="FI106" i="9" s="1"/>
  <c r="FJ103" i="9" s="1"/>
  <c r="FJ106" i="9" s="1"/>
  <c r="FK103" i="9" s="1"/>
  <c r="FK106" i="9" s="1"/>
  <c r="FL103" i="9" s="1"/>
  <c r="FL106" i="9" s="1"/>
  <c r="FM103" i="9" s="1"/>
  <c r="FM106" i="9" s="1"/>
  <c r="FN103" i="9" s="1"/>
  <c r="FN106" i="9" s="1"/>
  <c r="FO103" i="9" s="1"/>
  <c r="FO106" i="9" s="1"/>
  <c r="FP103" i="9" s="1"/>
  <c r="FP106" i="9" s="1"/>
  <c r="FQ103" i="9" s="1"/>
  <c r="FQ106" i="9" s="1"/>
  <c r="FR103" i="9" s="1"/>
  <c r="FR106" i="9" s="1"/>
  <c r="FS103" i="9" s="1"/>
  <c r="FS106" i="9" s="1"/>
  <c r="FT103" i="9" s="1"/>
  <c r="FT106" i="9" s="1"/>
  <c r="FU103" i="9" s="1"/>
  <c r="FU106" i="9" s="1"/>
  <c r="FV103" i="9" s="1"/>
  <c r="FV106" i="9" s="1"/>
  <c r="FW103" i="9" s="1"/>
  <c r="FW106" i="9" s="1"/>
  <c r="FX103" i="9" s="1"/>
  <c r="FX106" i="9" s="1"/>
  <c r="FY103" i="9" s="1"/>
  <c r="FY106" i="9" s="1"/>
  <c r="FZ103" i="9" s="1"/>
  <c r="FZ106" i="9" s="1"/>
  <c r="GA103" i="9" s="1"/>
  <c r="GA106" i="9" s="1"/>
  <c r="GB103" i="9" s="1"/>
  <c r="GB106" i="9" s="1"/>
  <c r="GC103" i="9" s="1"/>
  <c r="GC106" i="9" s="1"/>
  <c r="GD103" i="9" s="1"/>
  <c r="GD106" i="9" s="1"/>
  <c r="GE103" i="9" s="1"/>
  <c r="GE106" i="9" s="1"/>
  <c r="GF103" i="9" s="1"/>
  <c r="GF106" i="9" s="1"/>
  <c r="GG103" i="9" s="1"/>
  <c r="GG106" i="9" s="1"/>
  <c r="GH103" i="9" s="1"/>
  <c r="GH106" i="9" s="1"/>
  <c r="GI103" i="9" s="1"/>
  <c r="GI106" i="9" s="1"/>
  <c r="GJ103" i="9" s="1"/>
  <c r="GJ106" i="9" s="1"/>
  <c r="GK103" i="9" s="1"/>
  <c r="GK106" i="9" s="1"/>
  <c r="GL103" i="9" s="1"/>
  <c r="GL106" i="9" s="1"/>
  <c r="GM103" i="9" s="1"/>
  <c r="GM106" i="9" s="1"/>
  <c r="GN103" i="9" s="1"/>
  <c r="GN106" i="9" s="1"/>
  <c r="GO103" i="9" s="1"/>
  <c r="GO106" i="9" s="1"/>
  <c r="GP103" i="9" s="1"/>
  <c r="GP106" i="9" s="1"/>
  <c r="GQ103" i="9" s="1"/>
  <c r="GQ106" i="9" s="1"/>
  <c r="GR103" i="9" s="1"/>
  <c r="GR106" i="9" s="1"/>
  <c r="GS103" i="9" s="1"/>
  <c r="GS106" i="9" s="1"/>
  <c r="GT103" i="9" s="1"/>
  <c r="GT106" i="9" s="1"/>
  <c r="GU103" i="9" s="1"/>
  <c r="GU106" i="9" s="1"/>
  <c r="GV103" i="9" s="1"/>
  <c r="GV106" i="9" s="1"/>
  <c r="GW103" i="9" s="1"/>
  <c r="GW106" i="9" s="1"/>
  <c r="GX103" i="9" s="1"/>
  <c r="GX106" i="9" s="1"/>
  <c r="GY103" i="9" s="1"/>
  <c r="GY106" i="9" s="1"/>
  <c r="GZ103" i="9" s="1"/>
  <c r="GZ106" i="9" s="1"/>
  <c r="HA103" i="9" s="1"/>
  <c r="HA106" i="9" s="1"/>
  <c r="HB103" i="9" s="1"/>
  <c r="HB106" i="9" s="1"/>
  <c r="HC103" i="9" s="1"/>
  <c r="HC106" i="9" s="1"/>
  <c r="HD103" i="9" s="1"/>
  <c r="HD106" i="9" s="1"/>
  <c r="HE103" i="9" s="1"/>
  <c r="HE106" i="9" s="1"/>
  <c r="HF103" i="9" s="1"/>
  <c r="HF106" i="9" s="1"/>
  <c r="HG103" i="9" s="1"/>
  <c r="HG106" i="9" s="1"/>
  <c r="HH103" i="9" s="1"/>
  <c r="HH106" i="9" s="1"/>
  <c r="HI103" i="9" s="1"/>
  <c r="HI106" i="9" s="1"/>
  <c r="HJ103" i="9" s="1"/>
  <c r="HJ106" i="9" s="1"/>
  <c r="HK103" i="9" s="1"/>
  <c r="HK106" i="9" s="1"/>
  <c r="HL103" i="9" s="1"/>
  <c r="HL106" i="9" s="1"/>
  <c r="HM103" i="9" s="1"/>
  <c r="HM106" i="9" s="1"/>
  <c r="HN103" i="9" s="1"/>
  <c r="HN106" i="9" s="1"/>
  <c r="HO103" i="9" s="1"/>
  <c r="HO106" i="9" s="1"/>
  <c r="HP103" i="9" s="1"/>
  <c r="HP106" i="9" s="1"/>
  <c r="HQ103" i="9" s="1"/>
  <c r="HQ106" i="9" s="1"/>
  <c r="HR103" i="9" s="1"/>
  <c r="HR106" i="9" s="1"/>
  <c r="HS103" i="9" s="1"/>
  <c r="HS106" i="9" s="1"/>
  <c r="HT103" i="9" s="1"/>
  <c r="HT106" i="9" s="1"/>
  <c r="HU103" i="9" s="1"/>
  <c r="HU106" i="9" s="1"/>
  <c r="HV103" i="9" s="1"/>
  <c r="HV106" i="9" s="1"/>
  <c r="HW103" i="9" s="1"/>
  <c r="HW106" i="9" s="1"/>
  <c r="HX103" i="9" s="1"/>
  <c r="HX106" i="9" s="1"/>
  <c r="HY103" i="9" s="1"/>
  <c r="HY106" i="9" s="1"/>
  <c r="HZ103" i="9" s="1"/>
  <c r="HZ106" i="9" s="1"/>
  <c r="IA103" i="9" s="1"/>
  <c r="IA106" i="9" s="1"/>
  <c r="IB103" i="9" s="1"/>
  <c r="IB106" i="9" s="1"/>
  <c r="IC103" i="9" s="1"/>
  <c r="IC106" i="9" s="1"/>
  <c r="ID103" i="9" s="1"/>
  <c r="ID106" i="9" s="1"/>
  <c r="IE103" i="9" s="1"/>
  <c r="IE106" i="9" s="1"/>
  <c r="IF103" i="9" s="1"/>
  <c r="IF106" i="9" s="1"/>
  <c r="IG103" i="9" s="1"/>
  <c r="IG106" i="9" s="1"/>
  <c r="IH103" i="9" s="1"/>
  <c r="IH106" i="9" s="1"/>
  <c r="II103" i="9" s="1"/>
  <c r="II106" i="9" s="1"/>
  <c r="IJ103" i="9" s="1"/>
  <c r="IJ106" i="9" s="1"/>
  <c r="IK103" i="9" s="1"/>
  <c r="IK106" i="9" s="1"/>
  <c r="IL103" i="9" s="1"/>
  <c r="IL106" i="9" s="1"/>
  <c r="IM103" i="9" s="1"/>
  <c r="IM106" i="9" s="1"/>
  <c r="IN103" i="9" s="1"/>
  <c r="IN106" i="9" s="1"/>
  <c r="IO103" i="9" s="1"/>
  <c r="IO106" i="9" s="1"/>
  <c r="IP103" i="9" s="1"/>
  <c r="IP106" i="9" s="1"/>
  <c r="IQ103" i="9" s="1"/>
  <c r="IQ106" i="9" s="1"/>
  <c r="IR103" i="9" s="1"/>
  <c r="IR106" i="9" s="1"/>
  <c r="IS103" i="9" s="1"/>
  <c r="IS106" i="9" s="1"/>
  <c r="IT103" i="9" s="1"/>
  <c r="IT106" i="9" s="1"/>
  <c r="IU103" i="9" s="1"/>
  <c r="IU106" i="9" s="1"/>
  <c r="IV103" i="9" s="1"/>
  <c r="IV106" i="9" s="1"/>
  <c r="IW103" i="9" s="1"/>
  <c r="IW106" i="9" s="1"/>
  <c r="IX103" i="9" s="1"/>
  <c r="IX106" i="9" s="1"/>
  <c r="IY103" i="9" s="1"/>
  <c r="IY106" i="9" s="1"/>
  <c r="IZ103" i="9" s="1"/>
  <c r="IZ106" i="9" s="1"/>
  <c r="JA103" i="9" s="1"/>
  <c r="JA106" i="9" s="1"/>
  <c r="JB103" i="9" s="1"/>
  <c r="JB106" i="9" s="1"/>
  <c r="JC103" i="9" s="1"/>
  <c r="JC106" i="9" s="1"/>
  <c r="JD103" i="9" s="1"/>
  <c r="JD106" i="9" s="1"/>
  <c r="JE103" i="9" s="1"/>
  <c r="JE106" i="9" s="1"/>
  <c r="JF103" i="9" s="1"/>
  <c r="JF106" i="9" s="1"/>
  <c r="JG103" i="9" s="1"/>
  <c r="JG106" i="9" s="1"/>
  <c r="JH103" i="9" s="1"/>
  <c r="JH106" i="9" s="1"/>
  <c r="JI103" i="9" s="1"/>
  <c r="JI106" i="9" s="1"/>
  <c r="JJ103" i="9" s="1"/>
  <c r="JJ106" i="9" s="1"/>
  <c r="JK103" i="9" s="1"/>
  <c r="JK106" i="9" s="1"/>
  <c r="JL103" i="9" s="1"/>
  <c r="JL106" i="9" s="1"/>
  <c r="JM103" i="9" s="1"/>
  <c r="JM106" i="9" s="1"/>
  <c r="JN103" i="9" s="1"/>
  <c r="JN106" i="9" s="1"/>
  <c r="JO103" i="9" s="1"/>
  <c r="JO106" i="9" s="1"/>
  <c r="JP103" i="9" s="1"/>
  <c r="JP106" i="9" s="1"/>
  <c r="JQ103" i="9" s="1"/>
  <c r="JQ106" i="9" s="1"/>
  <c r="JR103" i="9" s="1"/>
  <c r="JR106" i="9" s="1"/>
  <c r="JS103" i="9" s="1"/>
  <c r="JS106" i="9" s="1"/>
  <c r="JT103" i="9" s="1"/>
  <c r="JT106" i="9" s="1"/>
  <c r="JU103" i="9" s="1"/>
  <c r="JU106" i="9" s="1"/>
  <c r="JV103" i="9" s="1"/>
  <c r="JV106" i="9" s="1"/>
  <c r="JW103" i="9" s="1"/>
  <c r="JW106" i="9" s="1"/>
  <c r="JX103" i="9" s="1"/>
  <c r="JX106" i="9" s="1"/>
  <c r="JY103" i="9" s="1"/>
  <c r="JY106" i="9" s="1"/>
  <c r="JZ103" i="9" s="1"/>
  <c r="JZ106" i="9" s="1"/>
  <c r="KA103" i="9" s="1"/>
  <c r="KA106" i="9" s="1"/>
  <c r="KB103" i="9" s="1"/>
  <c r="KB106" i="9" s="1"/>
  <c r="KC103" i="9" s="1"/>
  <c r="KC106" i="9" s="1"/>
  <c r="KD103" i="9" s="1"/>
  <c r="KD106" i="9" s="1"/>
  <c r="KE103" i="9" s="1"/>
  <c r="KE106" i="9" s="1"/>
  <c r="KF103" i="9" s="1"/>
  <c r="KF106" i="9" s="1"/>
  <c r="KG103" i="9" s="1"/>
  <c r="KG106" i="9" s="1"/>
  <c r="KH103" i="9" s="1"/>
  <c r="KH106" i="9" s="1"/>
  <c r="KI103" i="9" s="1"/>
  <c r="KI106" i="9" s="1"/>
  <c r="KJ103" i="9" s="1"/>
  <c r="KJ106" i="9" s="1"/>
  <c r="KK103" i="9" s="1"/>
  <c r="KK106" i="9" s="1"/>
  <c r="KL103" i="9" s="1"/>
  <c r="KL106" i="9" s="1"/>
  <c r="KM103" i="9" s="1"/>
  <c r="KM106" i="9" s="1"/>
  <c r="KN103" i="9" s="1"/>
  <c r="KN106" i="9" s="1"/>
  <c r="KO103" i="9" s="1"/>
  <c r="KO106" i="9" s="1"/>
  <c r="KP103" i="9" s="1"/>
  <c r="KP106" i="9" s="1"/>
  <c r="KQ103" i="9" s="1"/>
  <c r="KQ106" i="9" s="1"/>
  <c r="KR103" i="9" s="1"/>
  <c r="KR106" i="9" s="1"/>
  <c r="KS103" i="9" s="1"/>
  <c r="KS106" i="9" s="1"/>
  <c r="KT103" i="9" s="1"/>
  <c r="KT106" i="9" s="1"/>
  <c r="KU103" i="9" s="1"/>
  <c r="KU106" i="9" s="1"/>
  <c r="KV103" i="9" s="1"/>
  <c r="KV106" i="9" s="1"/>
  <c r="KW103" i="9" s="1"/>
  <c r="KW106" i="9" s="1"/>
  <c r="KX103" i="9" s="1"/>
  <c r="KX106" i="9" s="1"/>
  <c r="KY103" i="9" s="1"/>
  <c r="KY106" i="9" s="1"/>
  <c r="KZ103" i="9" s="1"/>
  <c r="KZ106" i="9" s="1"/>
  <c r="LA103" i="9" s="1"/>
  <c r="LA106" i="9" s="1"/>
  <c r="LB103" i="9" s="1"/>
  <c r="LB106" i="9" s="1"/>
  <c r="LC103" i="9" s="1"/>
  <c r="LC106" i="9" s="1"/>
  <c r="LD103" i="9" s="1"/>
  <c r="LD106" i="9" s="1"/>
  <c r="LE103" i="9" s="1"/>
  <c r="LE106" i="9" s="1"/>
  <c r="LF103" i="9" s="1"/>
  <c r="LF106" i="9" s="1"/>
  <c r="LG103" i="9" s="1"/>
  <c r="LG106" i="9" s="1"/>
  <c r="LH103" i="9" s="1"/>
  <c r="LH106" i="9" s="1"/>
  <c r="LI103" i="9" s="1"/>
  <c r="LI106" i="9" s="1"/>
  <c r="LJ103" i="9" s="1"/>
  <c r="LJ106" i="9" s="1"/>
  <c r="LK103" i="9" s="1"/>
  <c r="LK106" i="9" s="1"/>
  <c r="LL103" i="9" s="1"/>
  <c r="LL106" i="9" s="1"/>
  <c r="LM103" i="9" s="1"/>
  <c r="LM106" i="9" s="1"/>
  <c r="LN103" i="9" s="1"/>
  <c r="LN106" i="9" s="1"/>
  <c r="LO103" i="9" s="1"/>
  <c r="LO106" i="9" s="1"/>
  <c r="LP103" i="9" s="1"/>
  <c r="LP106" i="9" s="1"/>
  <c r="LQ103" i="9" s="1"/>
  <c r="LQ106" i="9" s="1"/>
  <c r="LR103" i="9" s="1"/>
  <c r="LR106" i="9" s="1"/>
  <c r="LS103" i="9" s="1"/>
  <c r="LS106" i="9" s="1"/>
  <c r="LT103" i="9" s="1"/>
  <c r="LT106" i="9" s="1"/>
  <c r="AA179" i="9"/>
  <c r="F46" i="23"/>
  <c r="F40" i="23" l="1"/>
  <c r="F38" i="23" s="1"/>
  <c r="E101" i="7"/>
  <c r="E106" i="7" l="1"/>
  <c r="E40" i="23"/>
  <c r="X52" i="9"/>
  <c r="Y52" i="9"/>
  <c r="Z52" i="9"/>
  <c r="AA52" i="9"/>
  <c r="AB52" i="9"/>
  <c r="AC52" i="9"/>
  <c r="AD52" i="9"/>
  <c r="AE52" i="9"/>
  <c r="AF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I52" i="9"/>
  <c r="H52" i="9" l="1"/>
  <c r="LR52" i="9" s="1"/>
  <c r="LR62" i="9" s="1"/>
  <c r="LH52" i="9"/>
  <c r="LH62" i="9" s="1"/>
  <c r="LG52" i="9"/>
  <c r="LG62" i="9" s="1"/>
  <c r="LF52" i="9"/>
  <c r="LF62" i="9" s="1"/>
  <c r="LE52" i="9"/>
  <c r="LE62" i="9" s="1"/>
  <c r="LB52" i="9"/>
  <c r="LB62" i="9" s="1"/>
  <c r="LA52" i="9"/>
  <c r="LA62" i="9" s="1"/>
  <c r="KZ52" i="9"/>
  <c r="KZ62" i="9" s="1"/>
  <c r="KY52" i="9"/>
  <c r="KY62" i="9" s="1"/>
  <c r="KX52" i="9"/>
  <c r="KX62" i="9" s="1"/>
  <c r="KW52" i="9"/>
  <c r="KW62" i="9" s="1"/>
  <c r="KV52" i="9"/>
  <c r="KV62" i="9" s="1"/>
  <c r="KU52" i="9"/>
  <c r="KU62" i="9" s="1"/>
  <c r="KT52" i="9"/>
  <c r="KT62" i="9" s="1"/>
  <c r="KS52" i="9"/>
  <c r="KS62" i="9" s="1"/>
  <c r="KR52" i="9"/>
  <c r="KR62" i="9" s="1"/>
  <c r="KQ52" i="9"/>
  <c r="KQ62" i="9" s="1"/>
  <c r="KP52" i="9"/>
  <c r="KP62" i="9" s="1"/>
  <c r="KO52" i="9"/>
  <c r="KO62" i="9" s="1"/>
  <c r="KN52" i="9"/>
  <c r="KN62" i="9" s="1"/>
  <c r="KM52" i="9"/>
  <c r="KM62" i="9" s="1"/>
  <c r="KL52" i="9"/>
  <c r="KL62" i="9" s="1"/>
  <c r="KK52" i="9"/>
  <c r="KK62" i="9" s="1"/>
  <c r="KJ52" i="9"/>
  <c r="KJ62" i="9" s="1"/>
  <c r="KI52" i="9"/>
  <c r="KI62" i="9" s="1"/>
  <c r="KH52" i="9"/>
  <c r="KH62" i="9" s="1"/>
  <c r="KG52" i="9"/>
  <c r="KG62" i="9" s="1"/>
  <c r="KF52" i="9"/>
  <c r="KF62" i="9" s="1"/>
  <c r="KE52" i="9"/>
  <c r="KE62" i="9" s="1"/>
  <c r="KD52" i="9"/>
  <c r="KD62" i="9" s="1"/>
  <c r="KC52" i="9"/>
  <c r="KC62" i="9" s="1"/>
  <c r="KB52" i="9"/>
  <c r="KB62" i="9" s="1"/>
  <c r="KA52" i="9"/>
  <c r="KA62" i="9" s="1"/>
  <c r="JZ52" i="9"/>
  <c r="JZ62" i="9" s="1"/>
  <c r="JY52" i="9"/>
  <c r="JY62" i="9" s="1"/>
  <c r="JX52" i="9"/>
  <c r="JX62" i="9" s="1"/>
  <c r="JW52" i="9"/>
  <c r="JW62" i="9" s="1"/>
  <c r="JV52" i="9"/>
  <c r="JV62" i="9" s="1"/>
  <c r="JU52" i="9"/>
  <c r="JU62" i="9" s="1"/>
  <c r="JT52" i="9"/>
  <c r="JT62" i="9" s="1"/>
  <c r="JS52" i="9"/>
  <c r="JS62" i="9" s="1"/>
  <c r="JR52" i="9"/>
  <c r="JR62" i="9" s="1"/>
  <c r="JQ52" i="9"/>
  <c r="JQ62" i="9" s="1"/>
  <c r="JP52" i="9"/>
  <c r="JP62" i="9" s="1"/>
  <c r="JO52" i="9"/>
  <c r="JO62" i="9" s="1"/>
  <c r="JN52" i="9"/>
  <c r="JN62" i="9" s="1"/>
  <c r="JM52" i="9"/>
  <c r="JM62" i="9" s="1"/>
  <c r="JL52" i="9"/>
  <c r="JL62" i="9" s="1"/>
  <c r="JK52" i="9"/>
  <c r="JK62" i="9" s="1"/>
  <c r="JJ52" i="9"/>
  <c r="JJ62" i="9" s="1"/>
  <c r="JI52" i="9"/>
  <c r="JI62" i="9" s="1"/>
  <c r="JH52" i="9"/>
  <c r="JH62" i="9" s="1"/>
  <c r="JG52" i="9"/>
  <c r="JG62" i="9" s="1"/>
  <c r="JF52" i="9"/>
  <c r="JF62" i="9" s="1"/>
  <c r="JE52" i="9"/>
  <c r="JE62" i="9" s="1"/>
  <c r="JD52" i="9"/>
  <c r="JD62" i="9" s="1"/>
  <c r="JC52" i="9"/>
  <c r="JC62" i="9" s="1"/>
  <c r="JB52" i="9"/>
  <c r="JB62" i="9" s="1"/>
  <c r="JA52" i="9"/>
  <c r="JA62" i="9" s="1"/>
  <c r="IZ52" i="9"/>
  <c r="IZ62" i="9" s="1"/>
  <c r="IY52" i="9"/>
  <c r="IY62" i="9" s="1"/>
  <c r="IX52" i="9"/>
  <c r="IX62" i="9" s="1"/>
  <c r="IW52" i="9"/>
  <c r="IW62" i="9" s="1"/>
  <c r="IV52" i="9"/>
  <c r="IV62" i="9" s="1"/>
  <c r="IU52" i="9"/>
  <c r="IU62" i="9" s="1"/>
  <c r="IT52" i="9"/>
  <c r="IT62" i="9" s="1"/>
  <c r="IS52" i="9"/>
  <c r="IS62" i="9" s="1"/>
  <c r="IR52" i="9"/>
  <c r="IR62" i="9" s="1"/>
  <c r="IQ52" i="9"/>
  <c r="IQ62" i="9" s="1"/>
  <c r="IP52" i="9"/>
  <c r="IP62" i="9" s="1"/>
  <c r="IO52" i="9"/>
  <c r="IO62" i="9" s="1"/>
  <c r="IN52" i="9"/>
  <c r="IN62" i="9" s="1"/>
  <c r="IM52" i="9"/>
  <c r="IM62" i="9" s="1"/>
  <c r="IL52" i="9"/>
  <c r="IL62" i="9" s="1"/>
  <c r="IK52" i="9"/>
  <c r="IK62" i="9" s="1"/>
  <c r="IJ52" i="9"/>
  <c r="IJ62" i="9" s="1"/>
  <c r="II52" i="9"/>
  <c r="F36" i="23"/>
  <c r="D37" i="23" s="1"/>
  <c r="E48" i="23"/>
  <c r="I56" i="9"/>
  <c r="J56" i="9"/>
  <c r="K56" i="9"/>
  <c r="L56" i="9"/>
  <c r="M56" i="9"/>
  <c r="O56" i="9"/>
  <c r="P56" i="9"/>
  <c r="Q56" i="9"/>
  <c r="R56" i="9"/>
  <c r="S56" i="9"/>
  <c r="T56" i="9"/>
  <c r="U56" i="9"/>
  <c r="V56" i="9"/>
  <c r="W56" i="9"/>
  <c r="X56" i="9"/>
  <c r="Z56" i="9"/>
  <c r="Y56" i="9"/>
  <c r="AA56" i="9"/>
  <c r="AB56" i="9"/>
  <c r="AC56" i="9"/>
  <c r="AD56" i="9"/>
  <c r="AE56" i="9"/>
  <c r="AF56" i="9"/>
  <c r="N56" i="9"/>
  <c r="AG299" i="9"/>
  <c r="LJ52" i="9" l="1"/>
  <c r="LJ62" i="9" s="1"/>
  <c r="LI52" i="9"/>
  <c r="LI62" i="9" s="1"/>
  <c r="LM52" i="9"/>
  <c r="LM62" i="9" s="1"/>
  <c r="LN52" i="9"/>
  <c r="LN62" i="9" s="1"/>
  <c r="LO52" i="9"/>
  <c r="LO62" i="9" s="1"/>
  <c r="LP52" i="9"/>
  <c r="LP62" i="9" s="1"/>
  <c r="LQ52" i="9"/>
  <c r="LQ62" i="9" s="1"/>
  <c r="LQ75" i="9" s="1"/>
  <c r="LQ299" i="9"/>
  <c r="JL299" i="9"/>
  <c r="GZ299" i="9"/>
  <c r="EN299" i="9"/>
  <c r="CB299" i="9"/>
  <c r="KQ299" i="9"/>
  <c r="IE299" i="9"/>
  <c r="FS299" i="9"/>
  <c r="DG299" i="9"/>
  <c r="AU299" i="9"/>
  <c r="HF299" i="9"/>
  <c r="IL299" i="9"/>
  <c r="BB299" i="9"/>
  <c r="JQ299" i="9"/>
  <c r="HE299" i="9"/>
  <c r="ES299" i="9"/>
  <c r="CG299" i="9"/>
  <c r="ER299" i="9"/>
  <c r="LT299" i="9"/>
  <c r="JH299" i="9"/>
  <c r="GV299" i="9"/>
  <c r="CV299" i="9"/>
  <c r="KM299" i="9"/>
  <c r="IA299" i="9"/>
  <c r="FO299" i="9"/>
  <c r="DC299" i="9"/>
  <c r="AQ299" i="9"/>
  <c r="KL299" i="9"/>
  <c r="HZ299" i="9"/>
  <c r="FN299" i="9"/>
  <c r="DB299" i="9"/>
  <c r="AP299" i="9"/>
  <c r="JM299" i="9"/>
  <c r="HA299" i="9"/>
  <c r="EO299" i="9"/>
  <c r="CC299" i="9"/>
  <c r="JZ299" i="9"/>
  <c r="DV299" i="9"/>
  <c r="AD299" i="9"/>
  <c r="DZ299" i="9"/>
  <c r="KB299" i="9"/>
  <c r="BR299" i="9"/>
  <c r="AZ299" i="9"/>
  <c r="LC299" i="9"/>
  <c r="LB299" i="9"/>
  <c r="HQ299" i="9"/>
  <c r="BC299" i="9"/>
  <c r="DT299" i="9"/>
  <c r="FV299" i="9"/>
  <c r="CK299" i="9"/>
  <c r="LP299" i="9"/>
  <c r="JD299" i="9"/>
  <c r="GR299" i="9"/>
  <c r="EF299" i="9"/>
  <c r="BT299" i="9"/>
  <c r="KI299" i="9"/>
  <c r="HW299" i="9"/>
  <c r="FK299" i="9"/>
  <c r="CY299" i="9"/>
  <c r="AM299" i="9"/>
  <c r="GP299" i="9"/>
  <c r="DF299" i="9"/>
  <c r="AT299" i="9"/>
  <c r="JI299" i="9"/>
  <c r="GW299" i="9"/>
  <c r="EK299" i="9"/>
  <c r="BY299" i="9"/>
  <c r="EB299" i="9"/>
  <c r="LL299" i="9"/>
  <c r="IZ299" i="9"/>
  <c r="GN299" i="9"/>
  <c r="BX299" i="9"/>
  <c r="KE299" i="9"/>
  <c r="HS299" i="9"/>
  <c r="FG299" i="9"/>
  <c r="CU299" i="9"/>
  <c r="AI299" i="9"/>
  <c r="KD299" i="9"/>
  <c r="HR299" i="9"/>
  <c r="FF299" i="9"/>
  <c r="CT299" i="9"/>
  <c r="AH299" i="9"/>
  <c r="JE299" i="9"/>
  <c r="GS299" i="9"/>
  <c r="EG299" i="9"/>
  <c r="BU299" i="9"/>
  <c r="JJ299" i="9"/>
  <c r="DN299" i="9"/>
  <c r="AC299" i="9"/>
  <c r="CZ299" i="9"/>
  <c r="JB299" i="9"/>
  <c r="IC299" i="9"/>
  <c r="BP299" i="9"/>
  <c r="EZ299" i="9"/>
  <c r="GM299" i="9"/>
  <c r="LJ299" i="9"/>
  <c r="KK299" i="9"/>
  <c r="AO299" i="9"/>
  <c r="CR299" i="9"/>
  <c r="DW299" i="9"/>
  <c r="KG299" i="9"/>
  <c r="AK299" i="9"/>
  <c r="EJ299" i="9"/>
  <c r="BG299" i="9"/>
  <c r="KC299" i="9"/>
  <c r="FJ299" i="9"/>
  <c r="CJ299" i="9"/>
  <c r="IM299" i="9"/>
  <c r="HV299" i="9"/>
  <c r="HM299" i="9"/>
  <c r="LM299" i="9"/>
  <c r="FW299" i="9"/>
  <c r="AY299" i="9"/>
  <c r="HI299" i="9"/>
  <c r="ET299" i="9"/>
  <c r="LH299" i="9"/>
  <c r="IV299" i="9"/>
  <c r="GJ299" i="9"/>
  <c r="DX299" i="9"/>
  <c r="BL299" i="9"/>
  <c r="KA299" i="9"/>
  <c r="HO299" i="9"/>
  <c r="FC299" i="9"/>
  <c r="CQ299" i="9"/>
  <c r="LF299" i="9"/>
  <c r="FZ299" i="9"/>
  <c r="CX299" i="9"/>
  <c r="AL299" i="9"/>
  <c r="JA299" i="9"/>
  <c r="GO299" i="9"/>
  <c r="EC299" i="9"/>
  <c r="BQ299" i="9"/>
  <c r="DD299" i="9"/>
  <c r="LD299" i="9"/>
  <c r="IR299" i="9"/>
  <c r="GF299" i="9"/>
  <c r="BH299" i="9"/>
  <c r="JW299" i="9"/>
  <c r="HK299" i="9"/>
  <c r="EY299" i="9"/>
  <c r="CM299" i="9"/>
  <c r="DL299" i="9"/>
  <c r="JV299" i="9"/>
  <c r="HJ299" i="9"/>
  <c r="EX299" i="9"/>
  <c r="CL299" i="9"/>
  <c r="LI299" i="9"/>
  <c r="IW299" i="9"/>
  <c r="GK299" i="9"/>
  <c r="DY299" i="9"/>
  <c r="BM299" i="9"/>
  <c r="IT299" i="9"/>
  <c r="ED299" i="9"/>
  <c r="AB299" i="9"/>
  <c r="HX299" i="9"/>
  <c r="GQ299" i="9"/>
  <c r="EL299" i="9"/>
  <c r="DE299" i="9"/>
  <c r="HT299" i="9"/>
  <c r="EA299" i="9"/>
  <c r="GL299" i="9"/>
  <c r="FM299" i="9"/>
  <c r="FD299" i="9"/>
  <c r="GI299" i="9"/>
  <c r="LO299" i="9"/>
  <c r="CW299" i="9"/>
  <c r="IQ299" i="9"/>
  <c r="IP299" i="9"/>
  <c r="BF299" i="9"/>
  <c r="KX299" i="9"/>
  <c r="EV299" i="9"/>
  <c r="KY299" i="9"/>
  <c r="LN299" i="9"/>
  <c r="FA299" i="9"/>
  <c r="JP299" i="9"/>
  <c r="II299" i="9"/>
  <c r="KT299" i="9"/>
  <c r="JU299" i="9"/>
  <c r="AE299" i="9"/>
  <c r="KZ299" i="9"/>
  <c r="IN299" i="9"/>
  <c r="GB299" i="9"/>
  <c r="DP299" i="9"/>
  <c r="BD299" i="9"/>
  <c r="JS299" i="9"/>
  <c r="HG299" i="9"/>
  <c r="EU299" i="9"/>
  <c r="CI299" i="9"/>
  <c r="KH299" i="9"/>
  <c r="FR299" i="9"/>
  <c r="CP299" i="9"/>
  <c r="LE299" i="9"/>
  <c r="IS299" i="9"/>
  <c r="GG299" i="9"/>
  <c r="DU299" i="9"/>
  <c r="BI299" i="9"/>
  <c r="CN299" i="9"/>
  <c r="KV299" i="9"/>
  <c r="IJ299" i="9"/>
  <c r="FP299" i="9"/>
  <c r="AJ299" i="9"/>
  <c r="JO299" i="9"/>
  <c r="HC299" i="9"/>
  <c r="EQ299" i="9"/>
  <c r="CE299" i="9"/>
  <c r="AR299" i="9"/>
  <c r="JN299" i="9"/>
  <c r="HB299" i="9"/>
  <c r="EP299" i="9"/>
  <c r="CD299" i="9"/>
  <c r="LA299" i="9"/>
  <c r="IO299" i="9"/>
  <c r="GC299" i="9"/>
  <c r="DQ299" i="9"/>
  <c r="BE299" i="9"/>
  <c r="HN299" i="9"/>
  <c r="AA299" i="9"/>
  <c r="FL299" i="9"/>
  <c r="EE299" i="9"/>
  <c r="BZ299" i="9"/>
  <c r="FQ299" i="9"/>
  <c r="KF299" i="9"/>
  <c r="IY299" i="9"/>
  <c r="IX299" i="9"/>
  <c r="HY299" i="9"/>
  <c r="GH299" i="9"/>
  <c r="LG299" i="9"/>
  <c r="BK299" i="9"/>
  <c r="HU299" i="9"/>
  <c r="JX299" i="9"/>
  <c r="DS299" i="9"/>
  <c r="GD299" i="9"/>
  <c r="FE299" i="9"/>
  <c r="JT299" i="9"/>
  <c r="GA299" i="9"/>
  <c r="BJ299" i="9"/>
  <c r="FX299" i="9"/>
  <c r="KU299" i="9"/>
  <c r="IH299" i="9"/>
  <c r="AX299" i="9"/>
  <c r="KP299" i="9"/>
  <c r="KR299" i="9"/>
  <c r="IF299" i="9"/>
  <c r="FT299" i="9"/>
  <c r="DH299" i="9"/>
  <c r="AV299" i="9"/>
  <c r="JK299" i="9"/>
  <c r="GY299" i="9"/>
  <c r="EM299" i="9"/>
  <c r="CA299" i="9"/>
  <c r="JR299" i="9"/>
  <c r="FB299" i="9"/>
  <c r="CH299" i="9"/>
  <c r="KW299" i="9"/>
  <c r="IK299" i="9"/>
  <c r="FY299" i="9"/>
  <c r="DM299" i="9"/>
  <c r="BA299" i="9"/>
  <c r="CF299" i="9"/>
  <c r="KN299" i="9"/>
  <c r="IB299" i="9"/>
  <c r="FH299" i="9"/>
  <c r="LS299" i="9"/>
  <c r="JG299" i="9"/>
  <c r="GU299" i="9"/>
  <c r="EI299" i="9"/>
  <c r="BW299" i="9"/>
  <c r="LR299" i="9"/>
  <c r="JF299" i="9"/>
  <c r="GT299" i="9"/>
  <c r="EH299" i="9"/>
  <c r="BV299" i="9"/>
  <c r="KS299" i="9"/>
  <c r="IG299" i="9"/>
  <c r="FU299" i="9"/>
  <c r="DI299" i="9"/>
  <c r="AW299" i="9"/>
  <c r="GX299" i="9"/>
  <c r="KJ299" i="9"/>
  <c r="AN299" i="9"/>
  <c r="JC299" i="9"/>
  <c r="BS299" i="9"/>
  <c r="KO299" i="9"/>
  <c r="AS299" i="9"/>
  <c r="LK299" i="9"/>
  <c r="BO299" i="9"/>
  <c r="BN299" i="9"/>
  <c r="DA299" i="9"/>
  <c r="HP299" i="9"/>
  <c r="IU299" i="9"/>
  <c r="ID299" i="9"/>
  <c r="FI299" i="9"/>
  <c r="HL299" i="9"/>
  <c r="GE299" i="9"/>
  <c r="DR299" i="9"/>
  <c r="CS299" i="9"/>
  <c r="AF299" i="9"/>
  <c r="HH299" i="9"/>
  <c r="DO299" i="9"/>
  <c r="JY299" i="9"/>
  <c r="CO299" i="9"/>
  <c r="HD299" i="9"/>
  <c r="DK299" i="9"/>
  <c r="DJ299" i="9"/>
  <c r="EW299" i="9"/>
  <c r="LC52" i="9"/>
  <c r="LC62" i="9" s="1"/>
  <c r="LC75" i="9" s="1"/>
  <c r="LK52" i="9"/>
  <c r="LK62" i="9" s="1"/>
  <c r="LK75" i="9" s="1"/>
  <c r="LS52" i="9"/>
  <c r="LS62" i="9" s="1"/>
  <c r="LS75" i="9" s="1"/>
  <c r="LD52" i="9"/>
  <c r="LD62" i="9" s="1"/>
  <c r="LD75" i="9" s="1"/>
  <c r="LL52" i="9"/>
  <c r="LL62" i="9" s="1"/>
  <c r="LL75" i="9" s="1"/>
  <c r="LT52" i="9"/>
  <c r="LT62" i="9" s="1"/>
  <c r="LT75" i="9" s="1"/>
  <c r="G38" i="23"/>
  <c r="G36" i="23" s="1"/>
  <c r="IJ75" i="9"/>
  <c r="IK75" i="9"/>
  <c r="IL75" i="9"/>
  <c r="IM75" i="9"/>
  <c r="IN75" i="9"/>
  <c r="IO75" i="9"/>
  <c r="IO550" i="9" s="1"/>
  <c r="IP75" i="9"/>
  <c r="IQ75" i="9"/>
  <c r="IR75" i="9"/>
  <c r="IS75" i="9"/>
  <c r="IT75" i="9"/>
  <c r="IU75" i="9"/>
  <c r="IV75" i="9"/>
  <c r="IW75" i="9"/>
  <c r="IX75" i="9"/>
  <c r="IY75" i="9"/>
  <c r="IZ75" i="9"/>
  <c r="JA75" i="9"/>
  <c r="JB75" i="9"/>
  <c r="JC75" i="9"/>
  <c r="JD75" i="9"/>
  <c r="JE75" i="9"/>
  <c r="JF75" i="9"/>
  <c r="JG75" i="9"/>
  <c r="JH75" i="9"/>
  <c r="JI75" i="9"/>
  <c r="JJ75" i="9"/>
  <c r="JK75" i="9"/>
  <c r="JL75" i="9"/>
  <c r="JM75" i="9"/>
  <c r="JN75" i="9"/>
  <c r="JO75" i="9"/>
  <c r="JP75" i="9"/>
  <c r="JQ75" i="9"/>
  <c r="JR75" i="9"/>
  <c r="JS75" i="9"/>
  <c r="JT75" i="9"/>
  <c r="JU75" i="9"/>
  <c r="JV75" i="9"/>
  <c r="JW75" i="9"/>
  <c r="JX75" i="9"/>
  <c r="JY75" i="9"/>
  <c r="JZ75" i="9"/>
  <c r="KA75" i="9"/>
  <c r="KB75" i="9"/>
  <c r="KC75" i="9"/>
  <c r="KD75" i="9"/>
  <c r="KE75" i="9"/>
  <c r="KF75" i="9"/>
  <c r="KG75" i="9"/>
  <c r="KH75" i="9"/>
  <c r="KI75" i="9"/>
  <c r="KJ75" i="9"/>
  <c r="KK75" i="9"/>
  <c r="KL75" i="9"/>
  <c r="KM75" i="9"/>
  <c r="KN75" i="9"/>
  <c r="KO75" i="9"/>
  <c r="KP75" i="9"/>
  <c r="KQ75" i="9"/>
  <c r="KR75" i="9"/>
  <c r="KS75" i="9"/>
  <c r="KT75" i="9"/>
  <c r="KU75" i="9"/>
  <c r="KV75" i="9"/>
  <c r="KW75" i="9"/>
  <c r="KX75" i="9"/>
  <c r="KY75" i="9"/>
  <c r="KZ75" i="9"/>
  <c r="LA75" i="9"/>
  <c r="LB75" i="9"/>
  <c r="LE75" i="9"/>
  <c r="LF75" i="9"/>
  <c r="LG75" i="9"/>
  <c r="LH75" i="9"/>
  <c r="LI75" i="9"/>
  <c r="LJ75" i="9"/>
  <c r="LM75" i="9"/>
  <c r="LN75" i="9"/>
  <c r="LO75" i="9"/>
  <c r="LP75" i="9"/>
  <c r="LR75" i="9"/>
  <c r="H56" i="9"/>
  <c r="II62" i="9"/>
  <c r="AD302" i="9" l="1"/>
  <c r="AC302" i="9"/>
  <c r="AB302" i="9"/>
  <c r="AF302" i="9"/>
  <c r="AA302" i="9"/>
  <c r="AE302" i="9"/>
  <c r="G52" i="9"/>
  <c r="E299" i="9" s="1"/>
  <c r="AV33" i="17"/>
  <c r="LT83" i="9"/>
  <c r="LT427" i="9"/>
  <c r="LT429" i="9" s="1"/>
  <c r="LS83" i="9"/>
  <c r="LS427" i="9"/>
  <c r="LS429" i="9" s="1"/>
  <c r="LR83" i="9"/>
  <c r="LR427" i="9"/>
  <c r="LR429" i="9" s="1"/>
  <c r="LQ83" i="9"/>
  <c r="LQ427" i="9"/>
  <c r="LQ429" i="9" s="1"/>
  <c r="LP83" i="9"/>
  <c r="LP427" i="9"/>
  <c r="LP429" i="9" s="1"/>
  <c r="LO83" i="9"/>
  <c r="LO427" i="9"/>
  <c r="LO429" i="9" s="1"/>
  <c r="LN83" i="9"/>
  <c r="LN427" i="9"/>
  <c r="LN429" i="9" s="1"/>
  <c r="LM83" i="9"/>
  <c r="LM427" i="9"/>
  <c r="LM429" i="9" s="1"/>
  <c r="LL83" i="9"/>
  <c r="LL427" i="9"/>
  <c r="LL429" i="9" s="1"/>
  <c r="LK83" i="9"/>
  <c r="LK427" i="9"/>
  <c r="LK429" i="9" s="1"/>
  <c r="LJ83" i="9"/>
  <c r="LJ427" i="9"/>
  <c r="LJ429" i="9" s="1"/>
  <c r="LI83" i="9"/>
  <c r="LI427" i="9"/>
  <c r="LI429" i="9" s="1"/>
  <c r="LH83" i="9"/>
  <c r="LH427" i="9"/>
  <c r="LH429" i="9" s="1"/>
  <c r="LG83" i="9"/>
  <c r="LG427" i="9"/>
  <c r="LG429" i="9" s="1"/>
  <c r="LF83" i="9"/>
  <c r="LF427" i="9"/>
  <c r="LF429" i="9" s="1"/>
  <c r="LE83" i="9"/>
  <c r="LE427" i="9"/>
  <c r="LE429" i="9" s="1"/>
  <c r="LD83" i="9"/>
  <c r="LD427" i="9"/>
  <c r="LD429" i="9" s="1"/>
  <c r="LC83" i="9"/>
  <c r="LC427" i="9"/>
  <c r="LC429" i="9" s="1"/>
  <c r="LB83" i="9"/>
  <c r="LB427" i="9"/>
  <c r="LB429" i="9" s="1"/>
  <c r="LA83" i="9"/>
  <c r="LA427" i="9"/>
  <c r="LA429" i="9" s="1"/>
  <c r="KZ83" i="9"/>
  <c r="KZ427" i="9"/>
  <c r="KZ429" i="9" s="1"/>
  <c r="KY83" i="9"/>
  <c r="KY427" i="9"/>
  <c r="KY429" i="9" s="1"/>
  <c r="KX83" i="9"/>
  <c r="KX427" i="9"/>
  <c r="KX429" i="9" s="1"/>
  <c r="KW83" i="9"/>
  <c r="KW427" i="9"/>
  <c r="KW429" i="9" s="1"/>
  <c r="KV83" i="9"/>
  <c r="KV427" i="9"/>
  <c r="KV429" i="9" s="1"/>
  <c r="KU83" i="9"/>
  <c r="KU427" i="9"/>
  <c r="KU429" i="9" s="1"/>
  <c r="KT83" i="9"/>
  <c r="KT427" i="9"/>
  <c r="KT429" i="9" s="1"/>
  <c r="KS83" i="9"/>
  <c r="KS427" i="9"/>
  <c r="KS429" i="9" s="1"/>
  <c r="KR83" i="9"/>
  <c r="KR427" i="9"/>
  <c r="KR429" i="9" s="1"/>
  <c r="KQ83" i="9"/>
  <c r="KQ427" i="9"/>
  <c r="KQ429" i="9" s="1"/>
  <c r="KP427" i="9"/>
  <c r="KP429" i="9" s="1"/>
  <c r="KP83" i="9"/>
  <c r="KO427" i="9"/>
  <c r="KO429" i="9" s="1"/>
  <c r="KO83" i="9"/>
  <c r="KN427" i="9"/>
  <c r="KN429" i="9" s="1"/>
  <c r="KN83" i="9"/>
  <c r="KM427" i="9"/>
  <c r="KM429" i="9" s="1"/>
  <c r="KM83" i="9"/>
  <c r="KL427" i="9"/>
  <c r="KL429" i="9" s="1"/>
  <c r="KL83" i="9"/>
  <c r="KK427" i="9"/>
  <c r="KK429" i="9" s="1"/>
  <c r="KK83" i="9"/>
  <c r="KJ427" i="9"/>
  <c r="KJ429" i="9" s="1"/>
  <c r="KJ83" i="9"/>
  <c r="KI427" i="9"/>
  <c r="KI429" i="9" s="1"/>
  <c r="KI83" i="9"/>
  <c r="KH427" i="9"/>
  <c r="KH429" i="9" s="1"/>
  <c r="KH83" i="9"/>
  <c r="KG427" i="9"/>
  <c r="KG429" i="9" s="1"/>
  <c r="KG83" i="9"/>
  <c r="KF427" i="9"/>
  <c r="KF429" i="9" s="1"/>
  <c r="KF83" i="9"/>
  <c r="KE427" i="9"/>
  <c r="KE429" i="9" s="1"/>
  <c r="KE83" i="9"/>
  <c r="KD427" i="9"/>
  <c r="KD429" i="9" s="1"/>
  <c r="KD83" i="9"/>
  <c r="KC427" i="9"/>
  <c r="KC429" i="9" s="1"/>
  <c r="KC83" i="9"/>
  <c r="KB427" i="9"/>
  <c r="KB429" i="9" s="1"/>
  <c r="KB83" i="9"/>
  <c r="KA427" i="9"/>
  <c r="KA429" i="9" s="1"/>
  <c r="KA83" i="9"/>
  <c r="JZ427" i="9"/>
  <c r="JZ429" i="9" s="1"/>
  <c r="JZ83" i="9"/>
  <c r="JY427" i="9"/>
  <c r="JY429" i="9" s="1"/>
  <c r="JY83" i="9"/>
  <c r="JX427" i="9"/>
  <c r="JX429" i="9" s="1"/>
  <c r="JX83" i="9"/>
  <c r="JW427" i="9"/>
  <c r="JW429" i="9" s="1"/>
  <c r="JW83" i="9"/>
  <c r="JV427" i="9"/>
  <c r="JV429" i="9" s="1"/>
  <c r="JV83" i="9"/>
  <c r="JU427" i="9"/>
  <c r="JU429" i="9" s="1"/>
  <c r="JU83" i="9"/>
  <c r="JT427" i="9"/>
  <c r="JT429" i="9" s="1"/>
  <c r="JT83" i="9"/>
  <c r="JS427" i="9"/>
  <c r="JS429" i="9" s="1"/>
  <c r="JS83" i="9"/>
  <c r="JR427" i="9"/>
  <c r="JR429" i="9" s="1"/>
  <c r="JR83" i="9"/>
  <c r="JQ427" i="9"/>
  <c r="JQ429" i="9" s="1"/>
  <c r="JQ83" i="9"/>
  <c r="JP427" i="9"/>
  <c r="JP429" i="9" s="1"/>
  <c r="JP83" i="9"/>
  <c r="JO427" i="9"/>
  <c r="JO429" i="9" s="1"/>
  <c r="JO83" i="9"/>
  <c r="JN427" i="9"/>
  <c r="JN429" i="9" s="1"/>
  <c r="JN83" i="9"/>
  <c r="JM427" i="9"/>
  <c r="JM429" i="9" s="1"/>
  <c r="JM83" i="9"/>
  <c r="JL427" i="9"/>
  <c r="JL429" i="9" s="1"/>
  <c r="JL83" i="9"/>
  <c r="JK427" i="9"/>
  <c r="JK429" i="9" s="1"/>
  <c r="JK83" i="9"/>
  <c r="JJ427" i="9"/>
  <c r="JJ429" i="9" s="1"/>
  <c r="JJ83" i="9"/>
  <c r="JI427" i="9"/>
  <c r="JI429" i="9" s="1"/>
  <c r="JI83" i="9"/>
  <c r="JH427" i="9"/>
  <c r="JH429" i="9" s="1"/>
  <c r="JH83" i="9"/>
  <c r="JG427" i="9"/>
  <c r="JG429" i="9" s="1"/>
  <c r="JG83" i="9"/>
  <c r="JF427" i="9"/>
  <c r="JF429" i="9" s="1"/>
  <c r="JF83" i="9"/>
  <c r="JE427" i="9"/>
  <c r="JE429" i="9" s="1"/>
  <c r="JE83" i="9"/>
  <c r="JD427" i="9"/>
  <c r="JD429" i="9" s="1"/>
  <c r="JD83" i="9"/>
  <c r="JC427" i="9"/>
  <c r="JC429" i="9" s="1"/>
  <c r="JC83" i="9"/>
  <c r="JB427" i="9"/>
  <c r="JB429" i="9" s="1"/>
  <c r="JB83" i="9"/>
  <c r="JA427" i="9"/>
  <c r="JA429" i="9" s="1"/>
  <c r="JA83" i="9"/>
  <c r="IZ427" i="9"/>
  <c r="IZ429" i="9" s="1"/>
  <c r="IZ83" i="9"/>
  <c r="IY427" i="9"/>
  <c r="IY429" i="9" s="1"/>
  <c r="IY83" i="9"/>
  <c r="IX427" i="9"/>
  <c r="IX429" i="9" s="1"/>
  <c r="IX83" i="9"/>
  <c r="IW427" i="9"/>
  <c r="IW429" i="9" s="1"/>
  <c r="IW83" i="9"/>
  <c r="IV427" i="9"/>
  <c r="IV429" i="9" s="1"/>
  <c r="IV83" i="9"/>
  <c r="IU427" i="9"/>
  <c r="IU429" i="9" s="1"/>
  <c r="IU83" i="9"/>
  <c r="IT427" i="9"/>
  <c r="IT429" i="9" s="1"/>
  <c r="IT83" i="9"/>
  <c r="IS427" i="9"/>
  <c r="IS429" i="9" s="1"/>
  <c r="IS83" i="9"/>
  <c r="IR427" i="9"/>
  <c r="IR429" i="9" s="1"/>
  <c r="IR83" i="9"/>
  <c r="IQ427" i="9"/>
  <c r="IQ429" i="9" s="1"/>
  <c r="IQ83" i="9"/>
  <c r="IP427" i="9"/>
  <c r="IP429" i="9" s="1"/>
  <c r="IP83" i="9"/>
  <c r="IO427" i="9"/>
  <c r="IO429" i="9" s="1"/>
  <c r="IO83" i="9"/>
  <c r="IN427" i="9"/>
  <c r="IN429" i="9" s="1"/>
  <c r="IN83" i="9"/>
  <c r="IM427" i="9"/>
  <c r="IM429" i="9" s="1"/>
  <c r="IM83" i="9"/>
  <c r="IL427" i="9"/>
  <c r="IL429" i="9" s="1"/>
  <c r="IL83" i="9"/>
  <c r="IK427" i="9"/>
  <c r="IK429" i="9" s="1"/>
  <c r="IK83" i="9"/>
  <c r="IJ427" i="9"/>
  <c r="IJ429" i="9" s="1"/>
  <c r="IJ83" i="9"/>
  <c r="LT319" i="9"/>
  <c r="LO319" i="9"/>
  <c r="LS319" i="9"/>
  <c r="LM319" i="9"/>
  <c r="KZ319" i="9"/>
  <c r="KX319" i="9"/>
  <c r="LP319" i="9"/>
  <c r="LF319" i="9"/>
  <c r="LI319" i="9"/>
  <c r="LH319" i="9"/>
  <c r="LL319" i="9"/>
  <c r="LE319" i="9"/>
  <c r="LB319" i="9"/>
  <c r="LD319" i="9"/>
  <c r="LQ319" i="9"/>
  <c r="LG319" i="9"/>
  <c r="LK319" i="9"/>
  <c r="LJ319" i="9"/>
  <c r="LN319" i="9"/>
  <c r="LA319" i="9"/>
  <c r="KY319" i="9"/>
  <c r="LR319" i="9"/>
  <c r="LC319" i="9"/>
  <c r="KW319" i="9"/>
  <c r="KT319" i="9"/>
  <c r="KH319" i="9"/>
  <c r="KJ319" i="9"/>
  <c r="KI319" i="9"/>
  <c r="KM319" i="9"/>
  <c r="KL319" i="9"/>
  <c r="KP319" i="9"/>
  <c r="KO319" i="9"/>
  <c r="KU319" i="9"/>
  <c r="KS319" i="9"/>
  <c r="KR319" i="9"/>
  <c r="KK319" i="9"/>
  <c r="KQ319" i="9"/>
  <c r="KV319" i="9"/>
  <c r="KN319" i="9"/>
  <c r="JB319" i="9"/>
  <c r="IT319" i="9"/>
  <c r="IY319" i="9"/>
  <c r="IS319" i="9"/>
  <c r="IZ319" i="9"/>
  <c r="IV319" i="9"/>
  <c r="IP319" i="9"/>
  <c r="IR319" i="9"/>
  <c r="JA319" i="9"/>
  <c r="IX319" i="9"/>
  <c r="IW319" i="9"/>
  <c r="IQ319" i="9"/>
  <c r="IU319" i="9"/>
  <c r="IO319" i="9"/>
  <c r="IK319" i="9"/>
  <c r="IN319" i="9"/>
  <c r="IM319" i="9"/>
  <c r="IL319" i="9"/>
  <c r="IJ319" i="9"/>
  <c r="KG319" i="9"/>
  <c r="JY319" i="9"/>
  <c r="KA319" i="9"/>
  <c r="KC319" i="9"/>
  <c r="JZ319" i="9"/>
  <c r="KB319" i="9"/>
  <c r="KF319" i="9"/>
  <c r="KE319" i="9"/>
  <c r="KD319" i="9"/>
  <c r="JH319" i="9"/>
  <c r="JD319" i="9"/>
  <c r="JG319" i="9"/>
  <c r="JE319" i="9"/>
  <c r="JC319" i="9"/>
  <c r="JF319" i="9"/>
  <c r="JX319" i="9"/>
  <c r="JV319" i="9"/>
  <c r="JT319" i="9"/>
  <c r="JW319" i="9"/>
  <c r="JU319" i="9"/>
  <c r="JS319" i="9"/>
  <c r="JM319" i="9"/>
  <c r="JO319" i="9"/>
  <c r="JR319" i="9"/>
  <c r="JN319" i="9"/>
  <c r="JP319" i="9"/>
  <c r="JQ319" i="9"/>
  <c r="JL319" i="9"/>
  <c r="JK319" i="9"/>
  <c r="JJ319" i="9"/>
  <c r="JI319" i="9"/>
  <c r="E302" i="9"/>
  <c r="C20" i="17"/>
  <c r="E20" i="17" s="1"/>
  <c r="AH302" i="9"/>
  <c r="AI302" i="9"/>
  <c r="AJ302" i="9"/>
  <c r="AK302" i="9"/>
  <c r="AP302" i="9"/>
  <c r="AN302" i="9"/>
  <c r="AL302" i="9"/>
  <c r="AQ302" i="9"/>
  <c r="AO302" i="9"/>
  <c r="AR302" i="9"/>
  <c r="AS302" i="9"/>
  <c r="AT302" i="9"/>
  <c r="AU302" i="9"/>
  <c r="AM302" i="9"/>
  <c r="AV302" i="9"/>
  <c r="AW302" i="9"/>
  <c r="BB302" i="9"/>
  <c r="AZ302" i="9"/>
  <c r="AX302" i="9"/>
  <c r="BC302" i="9"/>
  <c r="BA302" i="9"/>
  <c r="BD302" i="9"/>
  <c r="BE302" i="9"/>
  <c r="BF302" i="9"/>
  <c r="BG302" i="9"/>
  <c r="AY302" i="9"/>
  <c r="BH302" i="9"/>
  <c r="BI302" i="9"/>
  <c r="BN302" i="9"/>
  <c r="BL302" i="9"/>
  <c r="BJ302" i="9"/>
  <c r="BO302" i="9"/>
  <c r="BM302" i="9"/>
  <c r="BP302" i="9"/>
  <c r="BQ302" i="9"/>
  <c r="BR302" i="9"/>
  <c r="BS302" i="9"/>
  <c r="BK302" i="9"/>
  <c r="BT302" i="9"/>
  <c r="BY302" i="9"/>
  <c r="BU302" i="9"/>
  <c r="BZ302" i="9"/>
  <c r="BX302" i="9"/>
  <c r="BV302" i="9"/>
  <c r="CA302" i="9"/>
  <c r="CB302" i="9"/>
  <c r="CC302" i="9"/>
  <c r="CD302" i="9"/>
  <c r="CE302" i="9"/>
  <c r="BW302" i="9"/>
  <c r="CF302" i="9"/>
  <c r="CK302" i="9"/>
  <c r="CG302" i="9"/>
  <c r="CL302" i="9"/>
  <c r="CJ302" i="9"/>
  <c r="CH302" i="9"/>
  <c r="CM302" i="9"/>
  <c r="CN302" i="9"/>
  <c r="CO302" i="9"/>
  <c r="CP302" i="9"/>
  <c r="CQ302" i="9"/>
  <c r="CI302" i="9"/>
  <c r="CR302" i="9"/>
  <c r="CW302" i="9"/>
  <c r="CS302" i="9"/>
  <c r="CX302" i="9"/>
  <c r="CV302" i="9"/>
  <c r="CT302" i="9"/>
  <c r="CY302" i="9"/>
  <c r="CZ302" i="9"/>
  <c r="DA302" i="9"/>
  <c r="DB302" i="9"/>
  <c r="DC302" i="9"/>
  <c r="CU302" i="9"/>
  <c r="DD302" i="9"/>
  <c r="DI302" i="9"/>
  <c r="DE302" i="9"/>
  <c r="DJ302" i="9"/>
  <c r="DH302" i="9"/>
  <c r="DF302" i="9"/>
  <c r="DK302" i="9"/>
  <c r="DL302" i="9"/>
  <c r="DM302" i="9"/>
  <c r="DN302" i="9"/>
  <c r="DO302" i="9"/>
  <c r="DG302" i="9"/>
  <c r="DP302" i="9"/>
  <c r="DU302" i="9"/>
  <c r="DQ302" i="9"/>
  <c r="DV302" i="9"/>
  <c r="DT302" i="9"/>
  <c r="DR302" i="9"/>
  <c r="DW302" i="9"/>
  <c r="DX302" i="9"/>
  <c r="DY302" i="9"/>
  <c r="DZ302" i="9"/>
  <c r="EA302" i="9"/>
  <c r="DS302" i="9"/>
  <c r="EB302" i="9"/>
  <c r="EG302" i="9"/>
  <c r="EC302" i="9"/>
  <c r="EH302" i="9"/>
  <c r="EF302" i="9"/>
  <c r="ED302" i="9"/>
  <c r="EI302" i="9"/>
  <c r="EJ302" i="9"/>
  <c r="EK302" i="9"/>
  <c r="EL302" i="9"/>
  <c r="EM302" i="9"/>
  <c r="EE302" i="9"/>
  <c r="EN302" i="9"/>
  <c r="EO302" i="9"/>
  <c r="ET302" i="9"/>
  <c r="ER302" i="9"/>
  <c r="EP302" i="9"/>
  <c r="EU302" i="9"/>
  <c r="ES302" i="9"/>
  <c r="EV302" i="9"/>
  <c r="EW302" i="9"/>
  <c r="EW308" i="9" s="1"/>
  <c r="EW312" i="9" s="1"/>
  <c r="EX302" i="9"/>
  <c r="EX308" i="9" s="1"/>
  <c r="EX312" i="9" s="1"/>
  <c r="EY302" i="9"/>
  <c r="EY308" i="9" s="1"/>
  <c r="EY312" i="9" s="1"/>
  <c r="EQ302" i="9"/>
  <c r="EZ302" i="9"/>
  <c r="EZ308" i="9" s="1"/>
  <c r="EZ312" i="9" s="1"/>
  <c r="FA302" i="9"/>
  <c r="FA308" i="9" s="1"/>
  <c r="FA312" i="9" s="1"/>
  <c r="FF302" i="9"/>
  <c r="FF308" i="9" s="1"/>
  <c r="FF312" i="9" s="1"/>
  <c r="FD302" i="9"/>
  <c r="FD308" i="9" s="1"/>
  <c r="FD312" i="9" s="1"/>
  <c r="FB302" i="9"/>
  <c r="FB308" i="9" s="1"/>
  <c r="FB312" i="9" s="1"/>
  <c r="FG302" i="9"/>
  <c r="FG308" i="9" s="1"/>
  <c r="FG312" i="9" s="1"/>
  <c r="FE302" i="9"/>
  <c r="FE308" i="9" s="1"/>
  <c r="FE312" i="9" s="1"/>
  <c r="FH302" i="9"/>
  <c r="FH308" i="9" s="1"/>
  <c r="FH312" i="9" s="1"/>
  <c r="FI302" i="9"/>
  <c r="FI308" i="9" s="1"/>
  <c r="FI312" i="9" s="1"/>
  <c r="FJ302" i="9"/>
  <c r="FJ308" i="9" s="1"/>
  <c r="FJ312" i="9" s="1"/>
  <c r="FK302" i="9"/>
  <c r="FK308" i="9" s="1"/>
  <c r="FK312" i="9" s="1"/>
  <c r="FC302" i="9"/>
  <c r="FC308" i="9" s="1"/>
  <c r="FC312" i="9" s="1"/>
  <c r="FL302" i="9"/>
  <c r="FL308" i="9" s="1"/>
  <c r="FL312" i="9" s="1"/>
  <c r="FM302" i="9"/>
  <c r="FM308" i="9" s="1"/>
  <c r="FM312" i="9" s="1"/>
  <c r="FR302" i="9"/>
  <c r="FR308" i="9" s="1"/>
  <c r="FR312" i="9" s="1"/>
  <c r="FP302" i="9"/>
  <c r="FP308" i="9" s="1"/>
  <c r="FP312" i="9" s="1"/>
  <c r="FN302" i="9"/>
  <c r="FN308" i="9" s="1"/>
  <c r="FN312" i="9" s="1"/>
  <c r="FS302" i="9"/>
  <c r="FS308" i="9" s="1"/>
  <c r="FS312" i="9" s="1"/>
  <c r="FQ302" i="9"/>
  <c r="FQ308" i="9" s="1"/>
  <c r="FQ312" i="9" s="1"/>
  <c r="FT302" i="9"/>
  <c r="FT308" i="9" s="1"/>
  <c r="FT312" i="9" s="1"/>
  <c r="FU302" i="9"/>
  <c r="FU308" i="9" s="1"/>
  <c r="FU312" i="9" s="1"/>
  <c r="FV302" i="9"/>
  <c r="FV308" i="9" s="1"/>
  <c r="FV312" i="9" s="1"/>
  <c r="FW302" i="9"/>
  <c r="FW308" i="9" s="1"/>
  <c r="FW312" i="9" s="1"/>
  <c r="FO302" i="9"/>
  <c r="FO308" i="9" s="1"/>
  <c r="FO312" i="9" s="1"/>
  <c r="FX302" i="9"/>
  <c r="FX308" i="9" s="1"/>
  <c r="FX312" i="9" s="1"/>
  <c r="FY302" i="9"/>
  <c r="FY308" i="9" s="1"/>
  <c r="FY312" i="9" s="1"/>
  <c r="GD302" i="9"/>
  <c r="GD308" i="9" s="1"/>
  <c r="GD312" i="9" s="1"/>
  <c r="GB302" i="9"/>
  <c r="GB308" i="9" s="1"/>
  <c r="GB312" i="9" s="1"/>
  <c r="FZ302" i="9"/>
  <c r="FZ308" i="9" s="1"/>
  <c r="FZ312" i="9" s="1"/>
  <c r="GE302" i="9"/>
  <c r="GE308" i="9" s="1"/>
  <c r="GE312" i="9" s="1"/>
  <c r="GC302" i="9"/>
  <c r="GC308" i="9" s="1"/>
  <c r="GC312" i="9" s="1"/>
  <c r="GF302" i="9"/>
  <c r="GF308" i="9" s="1"/>
  <c r="GF312" i="9" s="1"/>
  <c r="GG302" i="9"/>
  <c r="GG308" i="9" s="1"/>
  <c r="GG312" i="9" s="1"/>
  <c r="GH302" i="9"/>
  <c r="GH308" i="9" s="1"/>
  <c r="GH312" i="9" s="1"/>
  <c r="GI302" i="9"/>
  <c r="GI308" i="9" s="1"/>
  <c r="GI312" i="9" s="1"/>
  <c r="GA302" i="9"/>
  <c r="GA308" i="9" s="1"/>
  <c r="GA312" i="9" s="1"/>
  <c r="GJ302" i="9"/>
  <c r="GJ308" i="9" s="1"/>
  <c r="GJ312" i="9" s="1"/>
  <c r="GK302" i="9"/>
  <c r="GK308" i="9" s="1"/>
  <c r="GK312" i="9" s="1"/>
  <c r="GP302" i="9"/>
  <c r="GP308" i="9" s="1"/>
  <c r="GP312" i="9" s="1"/>
  <c r="GN302" i="9"/>
  <c r="GN308" i="9" s="1"/>
  <c r="GN312" i="9" s="1"/>
  <c r="GL302" i="9"/>
  <c r="GL308" i="9" s="1"/>
  <c r="GL312" i="9" s="1"/>
  <c r="GQ302" i="9"/>
  <c r="GQ308" i="9" s="1"/>
  <c r="GQ312" i="9" s="1"/>
  <c r="GO302" i="9"/>
  <c r="GO308" i="9" s="1"/>
  <c r="GO312" i="9" s="1"/>
  <c r="GR302" i="9"/>
  <c r="GR308" i="9" s="1"/>
  <c r="GR312" i="9" s="1"/>
  <c r="GS302" i="9"/>
  <c r="GS308" i="9" s="1"/>
  <c r="GS312" i="9" s="1"/>
  <c r="GT302" i="9"/>
  <c r="GT308" i="9" s="1"/>
  <c r="GT312" i="9" s="1"/>
  <c r="GU302" i="9"/>
  <c r="GU308" i="9" s="1"/>
  <c r="GU312" i="9" s="1"/>
  <c r="GM302" i="9"/>
  <c r="GM308" i="9" s="1"/>
  <c r="GM312" i="9" s="1"/>
  <c r="GV302" i="9"/>
  <c r="GV308" i="9" s="1"/>
  <c r="GV312" i="9" s="1"/>
  <c r="GW302" i="9"/>
  <c r="GW308" i="9" s="1"/>
  <c r="GW312" i="9" s="1"/>
  <c r="GX302" i="9"/>
  <c r="GX308" i="9" s="1"/>
  <c r="GX312" i="9" s="1"/>
  <c r="HC302" i="9"/>
  <c r="HC308" i="9" s="1"/>
  <c r="HC312" i="9" s="1"/>
  <c r="HA302" i="9"/>
  <c r="HA308" i="9" s="1"/>
  <c r="HA312" i="9" s="1"/>
  <c r="HD302" i="9"/>
  <c r="HD308" i="9" s="1"/>
  <c r="HD312" i="9" s="1"/>
  <c r="GZ302" i="9"/>
  <c r="GZ308" i="9" s="1"/>
  <c r="GZ312" i="9" s="1"/>
  <c r="HB302" i="9"/>
  <c r="HB308" i="9" s="1"/>
  <c r="HB312" i="9" s="1"/>
  <c r="HE302" i="9"/>
  <c r="HE308" i="9" s="1"/>
  <c r="HE312" i="9" s="1"/>
  <c r="HF302" i="9"/>
  <c r="HF308" i="9" s="1"/>
  <c r="HF312" i="9" s="1"/>
  <c r="HG302" i="9"/>
  <c r="HG308" i="9" s="1"/>
  <c r="HG312" i="9" s="1"/>
  <c r="GY302" i="9"/>
  <c r="GY308" i="9" s="1"/>
  <c r="GY312" i="9" s="1"/>
  <c r="HH302" i="9"/>
  <c r="HH308" i="9" s="1"/>
  <c r="HH312" i="9" s="1"/>
  <c r="HI302" i="9"/>
  <c r="HI308" i="9" s="1"/>
  <c r="HI312" i="9" s="1"/>
  <c r="HJ302" i="9"/>
  <c r="HJ308" i="9" s="1"/>
  <c r="HJ312" i="9" s="1"/>
  <c r="HO302" i="9"/>
  <c r="HO308" i="9" s="1"/>
  <c r="HO312" i="9" s="1"/>
  <c r="HM302" i="9"/>
  <c r="HM308" i="9" s="1"/>
  <c r="HM312" i="9" s="1"/>
  <c r="HP302" i="9"/>
  <c r="HP308" i="9" s="1"/>
  <c r="HP312" i="9" s="1"/>
  <c r="HL302" i="9"/>
  <c r="HL308" i="9" s="1"/>
  <c r="HL312" i="9" s="1"/>
  <c r="HN302" i="9"/>
  <c r="HN308" i="9" s="1"/>
  <c r="HN312" i="9" s="1"/>
  <c r="HQ302" i="9"/>
  <c r="HQ308" i="9" s="1"/>
  <c r="HQ312" i="9" s="1"/>
  <c r="HR302" i="9"/>
  <c r="HR308" i="9" s="1"/>
  <c r="HR312" i="9" s="1"/>
  <c r="HS302" i="9"/>
  <c r="HS308" i="9" s="1"/>
  <c r="HS312" i="9" s="1"/>
  <c r="HK302" i="9"/>
  <c r="HK308" i="9" s="1"/>
  <c r="HK312" i="9" s="1"/>
  <c r="HT302" i="9"/>
  <c r="HT308" i="9" s="1"/>
  <c r="HT312" i="9" s="1"/>
  <c r="HU302" i="9"/>
  <c r="HU308" i="9" s="1"/>
  <c r="HU312" i="9" s="1"/>
  <c r="HV302" i="9"/>
  <c r="HV308" i="9" s="1"/>
  <c r="HV312" i="9" s="1"/>
  <c r="IA302" i="9"/>
  <c r="IA308" i="9" s="1"/>
  <c r="IA312" i="9" s="1"/>
  <c r="HY302" i="9"/>
  <c r="HY308" i="9" s="1"/>
  <c r="HY312" i="9" s="1"/>
  <c r="IB302" i="9"/>
  <c r="IB308" i="9" s="1"/>
  <c r="IB312" i="9" s="1"/>
  <c r="HX302" i="9"/>
  <c r="HX308" i="9" s="1"/>
  <c r="HX312" i="9" s="1"/>
  <c r="HZ302" i="9"/>
  <c r="HZ308" i="9" s="1"/>
  <c r="HZ312" i="9" s="1"/>
  <c r="IC302" i="9"/>
  <c r="IC308" i="9" s="1"/>
  <c r="IC312" i="9" s="1"/>
  <c r="ID302" i="9"/>
  <c r="ID308" i="9" s="1"/>
  <c r="ID312" i="9" s="1"/>
  <c r="HW302" i="9"/>
  <c r="HW308" i="9" s="1"/>
  <c r="HW312" i="9" s="1"/>
  <c r="IE302" i="9"/>
  <c r="IE308" i="9" s="1"/>
  <c r="IE312" i="9" s="1"/>
  <c r="IF302" i="9"/>
  <c r="IF308" i="9" s="1"/>
  <c r="IF312" i="9" s="1"/>
  <c r="IG302" i="9"/>
  <c r="IG308" i="9" s="1"/>
  <c r="IG312" i="9" s="1"/>
  <c r="IH302" i="9"/>
  <c r="IH308" i="9" s="1"/>
  <c r="IH312" i="9" s="1"/>
  <c r="IM302" i="9"/>
  <c r="IM308" i="9" s="1"/>
  <c r="IM312" i="9" s="1"/>
  <c r="IM327" i="9" s="1"/>
  <c r="IK302" i="9"/>
  <c r="IK308" i="9" s="1"/>
  <c r="IK312" i="9" s="1"/>
  <c r="IK327" i="9" s="1"/>
  <c r="IN302" i="9"/>
  <c r="IN308" i="9" s="1"/>
  <c r="IN312" i="9" s="1"/>
  <c r="IN359" i="9" s="1"/>
  <c r="IJ302" i="9"/>
  <c r="IJ308" i="9" s="1"/>
  <c r="IJ312" i="9" s="1"/>
  <c r="IJ359" i="9" s="1"/>
  <c r="IL302" i="9"/>
  <c r="IL308" i="9" s="1"/>
  <c r="IL312" i="9" s="1"/>
  <c r="IL327" i="9" s="1"/>
  <c r="IO302" i="9"/>
  <c r="IO308" i="9" s="1"/>
  <c r="IO312" i="9" s="1"/>
  <c r="IO359" i="9" s="1"/>
  <c r="IP302" i="9"/>
  <c r="IP308" i="9" s="1"/>
  <c r="IP312" i="9" s="1"/>
  <c r="IP359" i="9" s="1"/>
  <c r="IQ302" i="9"/>
  <c r="IQ308" i="9" s="1"/>
  <c r="IQ312" i="9" s="1"/>
  <c r="IQ327" i="9" s="1"/>
  <c r="II302" i="9"/>
  <c r="II308" i="9" s="1"/>
  <c r="II312" i="9" s="1"/>
  <c r="II327" i="9" s="1"/>
  <c r="IR302" i="9"/>
  <c r="IR308" i="9" s="1"/>
  <c r="IR312" i="9" s="1"/>
  <c r="IR327" i="9" s="1"/>
  <c r="IS302" i="9"/>
  <c r="IS308" i="9" s="1"/>
  <c r="IS312" i="9" s="1"/>
  <c r="IS327" i="9" s="1"/>
  <c r="IT302" i="9"/>
  <c r="IT308" i="9" s="1"/>
  <c r="IT312" i="9" s="1"/>
  <c r="IT359" i="9" s="1"/>
  <c r="IY302" i="9"/>
  <c r="IY308" i="9" s="1"/>
  <c r="IY312" i="9" s="1"/>
  <c r="IY327" i="9" s="1"/>
  <c r="IW302" i="9"/>
  <c r="IW308" i="9" s="1"/>
  <c r="IW312" i="9" s="1"/>
  <c r="IW327" i="9" s="1"/>
  <c r="IZ302" i="9"/>
  <c r="IZ308" i="9" s="1"/>
  <c r="IZ312" i="9" s="1"/>
  <c r="IZ359" i="9" s="1"/>
  <c r="IV302" i="9"/>
  <c r="IV308" i="9" s="1"/>
  <c r="IV312" i="9" s="1"/>
  <c r="IV359" i="9" s="1"/>
  <c r="IX302" i="9"/>
  <c r="IX308" i="9" s="1"/>
  <c r="IX312" i="9" s="1"/>
  <c r="IX327" i="9" s="1"/>
  <c r="JA302" i="9"/>
  <c r="JA308" i="9" s="1"/>
  <c r="JA312" i="9" s="1"/>
  <c r="JA359" i="9" s="1"/>
  <c r="JB302" i="9"/>
  <c r="JB308" i="9" s="1"/>
  <c r="JB312" i="9" s="1"/>
  <c r="JB327" i="9" s="1"/>
  <c r="JC302" i="9"/>
  <c r="JC308" i="9" s="1"/>
  <c r="JC312" i="9" s="1"/>
  <c r="JC327" i="9" s="1"/>
  <c r="JD302" i="9"/>
  <c r="JD308" i="9" s="1"/>
  <c r="JD312" i="9" s="1"/>
  <c r="JD327" i="9" s="1"/>
  <c r="IU302" i="9"/>
  <c r="IU308" i="9" s="1"/>
  <c r="IU312" i="9" s="1"/>
  <c r="IU327" i="9" s="1"/>
  <c r="JE302" i="9"/>
  <c r="JE308" i="9" s="1"/>
  <c r="JE312" i="9" s="1"/>
  <c r="JE327" i="9" s="1"/>
  <c r="JF302" i="9"/>
  <c r="JF308" i="9" s="1"/>
  <c r="JF312" i="9" s="1"/>
  <c r="JF327" i="9" s="1"/>
  <c r="JH302" i="9"/>
  <c r="JH308" i="9" s="1"/>
  <c r="JH312" i="9" s="1"/>
  <c r="JH327" i="9" s="1"/>
  <c r="JI302" i="9"/>
  <c r="JI308" i="9" s="1"/>
  <c r="JI312" i="9" s="1"/>
  <c r="JI327" i="9" s="1"/>
  <c r="JJ302" i="9"/>
  <c r="JJ308" i="9" s="1"/>
  <c r="JJ312" i="9" s="1"/>
  <c r="JJ327" i="9" s="1"/>
  <c r="JK302" i="9"/>
  <c r="JK308" i="9" s="1"/>
  <c r="JK312" i="9" s="1"/>
  <c r="JK327" i="9" s="1"/>
  <c r="JL302" i="9"/>
  <c r="JL308" i="9" s="1"/>
  <c r="JL312" i="9" s="1"/>
  <c r="JL327" i="9" s="1"/>
  <c r="JM302" i="9"/>
  <c r="JM308" i="9" s="1"/>
  <c r="JM312" i="9" s="1"/>
  <c r="JM327" i="9" s="1"/>
  <c r="JN302" i="9"/>
  <c r="JN308" i="9" s="1"/>
  <c r="JN312" i="9" s="1"/>
  <c r="JN359" i="9" s="1"/>
  <c r="JO302" i="9"/>
  <c r="JO308" i="9" s="1"/>
  <c r="JO312" i="9" s="1"/>
  <c r="JO327" i="9" s="1"/>
  <c r="JP302" i="9"/>
  <c r="JP308" i="9" s="1"/>
  <c r="JP312" i="9" s="1"/>
  <c r="JP327" i="9" s="1"/>
  <c r="JG302" i="9"/>
  <c r="JG308" i="9" s="1"/>
  <c r="JG312" i="9" s="1"/>
  <c r="JG359" i="9" s="1"/>
  <c r="JQ302" i="9"/>
  <c r="JQ308" i="9" s="1"/>
  <c r="JQ312" i="9" s="1"/>
  <c r="JQ359" i="9" s="1"/>
  <c r="JR302" i="9"/>
  <c r="JR308" i="9" s="1"/>
  <c r="JR312" i="9" s="1"/>
  <c r="JR327" i="9" s="1"/>
  <c r="JT302" i="9"/>
  <c r="JT308" i="9" s="1"/>
  <c r="JT312" i="9" s="1"/>
  <c r="JT327" i="9" s="1"/>
  <c r="JU302" i="9"/>
  <c r="JU308" i="9" s="1"/>
  <c r="JU312" i="9" s="1"/>
  <c r="JU327" i="9" s="1"/>
  <c r="JV302" i="9"/>
  <c r="JV308" i="9" s="1"/>
  <c r="JV312" i="9" s="1"/>
  <c r="JV359" i="9" s="1"/>
  <c r="JW302" i="9"/>
  <c r="JW308" i="9" s="1"/>
  <c r="JW312" i="9" s="1"/>
  <c r="JW327" i="9" s="1"/>
  <c r="JX302" i="9"/>
  <c r="JX308" i="9" s="1"/>
  <c r="JX312" i="9" s="1"/>
  <c r="JX327" i="9" s="1"/>
  <c r="JY302" i="9"/>
  <c r="JY308" i="9" s="1"/>
  <c r="JY312" i="9" s="1"/>
  <c r="JY327" i="9" s="1"/>
  <c r="JZ302" i="9"/>
  <c r="JZ308" i="9" s="1"/>
  <c r="JZ312" i="9" s="1"/>
  <c r="JZ327" i="9" s="1"/>
  <c r="KA302" i="9"/>
  <c r="KA308" i="9" s="1"/>
  <c r="KA312" i="9" s="1"/>
  <c r="KA327" i="9" s="1"/>
  <c r="KB302" i="9"/>
  <c r="KB308" i="9" s="1"/>
  <c r="KB312" i="9" s="1"/>
  <c r="KB327" i="9" s="1"/>
  <c r="JS302" i="9"/>
  <c r="JS308" i="9" s="1"/>
  <c r="JS312" i="9" s="1"/>
  <c r="JS359" i="9" s="1"/>
  <c r="KC302" i="9"/>
  <c r="KC308" i="9" s="1"/>
  <c r="KC312" i="9" s="1"/>
  <c r="KC327" i="9" s="1"/>
  <c r="KD302" i="9"/>
  <c r="KD308" i="9" s="1"/>
  <c r="KD312" i="9" s="1"/>
  <c r="KD327" i="9" s="1"/>
  <c r="KF302" i="9"/>
  <c r="KF308" i="9" s="1"/>
  <c r="KF312" i="9" s="1"/>
  <c r="KF327" i="9" s="1"/>
  <c r="KG302" i="9"/>
  <c r="KG308" i="9" s="1"/>
  <c r="KG312" i="9" s="1"/>
  <c r="KG327" i="9" s="1"/>
  <c r="KH302" i="9"/>
  <c r="KH308" i="9" s="1"/>
  <c r="KH312" i="9" s="1"/>
  <c r="KH327" i="9" s="1"/>
  <c r="KI302" i="9"/>
  <c r="KI308" i="9" s="1"/>
  <c r="KI312" i="9" s="1"/>
  <c r="KI327" i="9" s="1"/>
  <c r="KJ302" i="9"/>
  <c r="KJ308" i="9" s="1"/>
  <c r="KJ312" i="9" s="1"/>
  <c r="KJ359" i="9" s="1"/>
  <c r="KK302" i="9"/>
  <c r="KK308" i="9" s="1"/>
  <c r="KK312" i="9" s="1"/>
  <c r="KK327" i="9" s="1"/>
  <c r="KL302" i="9"/>
  <c r="KL308" i="9" s="1"/>
  <c r="KL312" i="9" s="1"/>
  <c r="KL327" i="9" s="1"/>
  <c r="KM302" i="9"/>
  <c r="KM308" i="9" s="1"/>
  <c r="KM312" i="9" s="1"/>
  <c r="KM327" i="9" s="1"/>
  <c r="KN302" i="9"/>
  <c r="KN308" i="9" s="1"/>
  <c r="KN312" i="9" s="1"/>
  <c r="KN327" i="9" s="1"/>
  <c r="KE302" i="9"/>
  <c r="KE308" i="9" s="1"/>
  <c r="KE312" i="9" s="1"/>
  <c r="KE327" i="9" s="1"/>
  <c r="KO302" i="9"/>
  <c r="KO308" i="9" s="1"/>
  <c r="KO312" i="9" s="1"/>
  <c r="KO327" i="9" s="1"/>
  <c r="KP302" i="9"/>
  <c r="KP308" i="9" s="1"/>
  <c r="KP312" i="9" s="1"/>
  <c r="KP327" i="9" s="1"/>
  <c r="KR302" i="9"/>
  <c r="KR308" i="9" s="1"/>
  <c r="KR312" i="9" s="1"/>
  <c r="KR327" i="9" s="1"/>
  <c r="KS302" i="9"/>
  <c r="KS308" i="9" s="1"/>
  <c r="KS312" i="9" s="1"/>
  <c r="KS327" i="9" s="1"/>
  <c r="KT302" i="9"/>
  <c r="KT308" i="9" s="1"/>
  <c r="KT312" i="9" s="1"/>
  <c r="KT327" i="9" s="1"/>
  <c r="KU302" i="9"/>
  <c r="KU308" i="9" s="1"/>
  <c r="KU312" i="9" s="1"/>
  <c r="KU327" i="9" s="1"/>
  <c r="KQ302" i="9"/>
  <c r="KQ308" i="9" s="1"/>
  <c r="KQ312" i="9" s="1"/>
  <c r="KQ327" i="9" s="1"/>
  <c r="KV302" i="9"/>
  <c r="KV308" i="9" s="1"/>
  <c r="KV312" i="9" s="1"/>
  <c r="KV327" i="9" s="1"/>
  <c r="LA302" i="9"/>
  <c r="LA308" i="9" s="1"/>
  <c r="LA312" i="9" s="1"/>
  <c r="LA359" i="9" s="1"/>
  <c r="KY302" i="9"/>
  <c r="KY308" i="9" s="1"/>
  <c r="KY312" i="9" s="1"/>
  <c r="KY359" i="9" s="1"/>
  <c r="KW302" i="9"/>
  <c r="KW308" i="9" s="1"/>
  <c r="KW312" i="9" s="1"/>
  <c r="KW359" i="9" s="1"/>
  <c r="LB302" i="9"/>
  <c r="LB308" i="9" s="1"/>
  <c r="LB312" i="9" s="1"/>
  <c r="LB327" i="9" s="1"/>
  <c r="KZ302" i="9"/>
  <c r="KZ308" i="9" s="1"/>
  <c r="KZ312" i="9" s="1"/>
  <c r="KZ327" i="9" s="1"/>
  <c r="KX302" i="9"/>
  <c r="KX308" i="9" s="1"/>
  <c r="KX312" i="9" s="1"/>
  <c r="KX327" i="9" s="1"/>
  <c r="LD302" i="9"/>
  <c r="LE302" i="9"/>
  <c r="LF302" i="9"/>
  <c r="LF308" i="9" s="1"/>
  <c r="LF312" i="9" s="1"/>
  <c r="LF327" i="9" s="1"/>
  <c r="LG302" i="9"/>
  <c r="LH302" i="9"/>
  <c r="LH308" i="9" s="1"/>
  <c r="LH312" i="9" s="1"/>
  <c r="LH359" i="9" s="1"/>
  <c r="LI302" i="9"/>
  <c r="LI308" i="9" s="1"/>
  <c r="LI312" i="9" s="1"/>
  <c r="LI327" i="9" s="1"/>
  <c r="LJ302" i="9"/>
  <c r="LK302" i="9"/>
  <c r="LL302" i="9"/>
  <c r="LC302" i="9"/>
  <c r="LM302" i="9"/>
  <c r="LN302" i="9"/>
  <c r="LP302" i="9"/>
  <c r="LQ302" i="9"/>
  <c r="LR302" i="9"/>
  <c r="LS302" i="9"/>
  <c r="LT302" i="9"/>
  <c r="LO302" i="9"/>
  <c r="F56" i="9"/>
  <c r="AG302" i="9"/>
  <c r="G62" i="9"/>
  <c r="II75" i="9"/>
  <c r="DJ84" i="19" l="1"/>
  <c r="DJ85" i="19" s="1"/>
  <c r="DK84" i="19"/>
  <c r="DK85" i="19" s="1"/>
  <c r="LO308" i="9"/>
  <c r="LO312" i="9" s="1"/>
  <c r="LO327" i="9" s="1"/>
  <c r="LM308" i="9"/>
  <c r="LM312" i="9" s="1"/>
  <c r="LM327" i="9" s="1"/>
  <c r="LS308" i="9"/>
  <c r="LS312" i="9" s="1"/>
  <c r="LS327" i="9" s="1"/>
  <c r="LK308" i="9"/>
  <c r="LK312" i="9" s="1"/>
  <c r="LK327" i="9" s="1"/>
  <c r="LD308" i="9"/>
  <c r="LD312" i="9" s="1"/>
  <c r="LD327" i="9" s="1"/>
  <c r="LR308" i="9"/>
  <c r="LR312" i="9" s="1"/>
  <c r="LR327" i="9" s="1"/>
  <c r="LJ308" i="9"/>
  <c r="LJ312" i="9" s="1"/>
  <c r="LJ359" i="9" s="1"/>
  <c r="LJ420" i="9" s="1"/>
  <c r="LN308" i="9"/>
  <c r="LN312" i="9" s="1"/>
  <c r="LN327" i="9" s="1"/>
  <c r="LL308" i="9"/>
  <c r="LL312" i="9" s="1"/>
  <c r="LL327" i="9" s="1"/>
  <c r="LQ308" i="9"/>
  <c r="LQ312" i="9" s="1"/>
  <c r="LQ327" i="9" s="1"/>
  <c r="LG308" i="9"/>
  <c r="LG312" i="9" s="1"/>
  <c r="LG327" i="9" s="1"/>
  <c r="LP308" i="9"/>
  <c r="LP312" i="9" s="1"/>
  <c r="LP327" i="9" s="1"/>
  <c r="AM33" i="17"/>
  <c r="LC308" i="9"/>
  <c r="LC312" i="9" s="1"/>
  <c r="LC327" i="9" s="1"/>
  <c r="LE308" i="9"/>
  <c r="LE312" i="9" s="1"/>
  <c r="LE327" i="9" s="1"/>
  <c r="LT308" i="9"/>
  <c r="LT312" i="9" s="1"/>
  <c r="LT359" i="9" s="1"/>
  <c r="LT420" i="9" s="1"/>
  <c r="AP33" i="17"/>
  <c r="AN33" i="17"/>
  <c r="AO33" i="17"/>
  <c r="F52" i="9"/>
  <c r="AR33" i="17"/>
  <c r="AU33" i="17"/>
  <c r="AS33" i="17"/>
  <c r="AQ33" i="17"/>
  <c r="AT33" i="17"/>
  <c r="KI359" i="9"/>
  <c r="KI420" i="9" s="1"/>
  <c r="KH359" i="9"/>
  <c r="IS359" i="9"/>
  <c r="IS420" i="9" s="1"/>
  <c r="H299" i="9"/>
  <c r="D299" i="9" s="1"/>
  <c r="JB359" i="9"/>
  <c r="JB420" i="9" s="1"/>
  <c r="KO359" i="9"/>
  <c r="KO420" i="9" s="1"/>
  <c r="JJ359" i="9"/>
  <c r="JJ420" i="9" s="1"/>
  <c r="LA327" i="9"/>
  <c r="JQ327" i="9"/>
  <c r="LF359" i="9"/>
  <c r="LF420" i="9" s="1"/>
  <c r="IN327" i="9"/>
  <c r="JZ359" i="9"/>
  <c r="JZ420" i="9" s="1"/>
  <c r="JA327" i="9"/>
  <c r="IK359" i="9"/>
  <c r="IK420" i="9" s="1"/>
  <c r="JG327" i="9"/>
  <c r="IT327" i="9"/>
  <c r="IJ327" i="9"/>
  <c r="JR359" i="9"/>
  <c r="JR420" i="9" s="1"/>
  <c r="JC359" i="9"/>
  <c r="KY327" i="9"/>
  <c r="KB359" i="9"/>
  <c r="KB420" i="9" s="1"/>
  <c r="IL359" i="9"/>
  <c r="IL420" i="9" s="1"/>
  <c r="KP359" i="9"/>
  <c r="KP420" i="9" s="1"/>
  <c r="JK359" i="9"/>
  <c r="JK420" i="9" s="1"/>
  <c r="KA359" i="9"/>
  <c r="KA420" i="9" s="1"/>
  <c r="KJ327" i="9"/>
  <c r="JT359" i="9"/>
  <c r="KW327" i="9"/>
  <c r="IY359" i="9"/>
  <c r="IY420" i="9" s="1"/>
  <c r="JD359" i="9"/>
  <c r="JD420" i="9" s="1"/>
  <c r="JL359" i="9"/>
  <c r="JV327" i="9"/>
  <c r="JN327" i="9"/>
  <c r="KR359" i="9"/>
  <c r="KR420" i="9" s="1"/>
  <c r="JI359" i="9"/>
  <c r="JY359" i="9"/>
  <c r="JY420" i="9" s="1"/>
  <c r="IR359" i="9"/>
  <c r="KE359" i="9"/>
  <c r="KE420" i="9" s="1"/>
  <c r="KV359" i="9"/>
  <c r="KV420" i="9" s="1"/>
  <c r="KG359" i="9"/>
  <c r="IP327" i="9"/>
  <c r="IZ327" i="9"/>
  <c r="JE359" i="9"/>
  <c r="JE420" i="9" s="1"/>
  <c r="KL359" i="9"/>
  <c r="KL420" i="9" s="1"/>
  <c r="KT359" i="9"/>
  <c r="KT420" i="9" s="1"/>
  <c r="KZ359" i="9"/>
  <c r="KZ420" i="9" s="1"/>
  <c r="JW359" i="9"/>
  <c r="JW420" i="9" s="1"/>
  <c r="KC359" i="9"/>
  <c r="KC420" i="9" s="1"/>
  <c r="KF359" i="9"/>
  <c r="KF420" i="9" s="1"/>
  <c r="LH327" i="9"/>
  <c r="JS327" i="9"/>
  <c r="IU359" i="9"/>
  <c r="IU420" i="9" s="1"/>
  <c r="II359" i="9"/>
  <c r="II420" i="9" s="1"/>
  <c r="IM359" i="9"/>
  <c r="IM420" i="9" s="1"/>
  <c r="JO359" i="9"/>
  <c r="JO420" i="9" s="1"/>
  <c r="JX359" i="9"/>
  <c r="KU359" i="9"/>
  <c r="KU420" i="9" s="1"/>
  <c r="JP359" i="9"/>
  <c r="KM359" i="9"/>
  <c r="KQ359" i="9"/>
  <c r="IX359" i="9"/>
  <c r="IX420" i="9" s="1"/>
  <c r="IV327" i="9"/>
  <c r="IO327" i="9"/>
  <c r="JH359" i="9"/>
  <c r="JH420" i="9" s="1"/>
  <c r="KN359" i="9"/>
  <c r="IW359" i="9"/>
  <c r="IW420" i="9" s="1"/>
  <c r="JM359" i="9"/>
  <c r="JM420" i="9" s="1"/>
  <c r="JU359" i="9"/>
  <c r="JU420" i="9" s="1"/>
  <c r="KK359" i="9"/>
  <c r="KK420" i="9" s="1"/>
  <c r="KS359" i="9"/>
  <c r="KS420" i="9" s="1"/>
  <c r="LI359" i="9"/>
  <c r="LI420" i="9" s="1"/>
  <c r="IQ359" i="9"/>
  <c r="JF359" i="9"/>
  <c r="JF420" i="9" s="1"/>
  <c r="KD359" i="9"/>
  <c r="KD420" i="9" s="1"/>
  <c r="KX359" i="9"/>
  <c r="LB359" i="9"/>
  <c r="LB420" i="9" s="1"/>
  <c r="IJ534" i="9"/>
  <c r="IJ542" i="9" s="1"/>
  <c r="IJ472" i="9"/>
  <c r="IK534" i="9"/>
  <c r="IK542" i="9" s="1"/>
  <c r="IK472" i="9"/>
  <c r="IL534" i="9"/>
  <c r="IL542" i="9" s="1"/>
  <c r="IL472" i="9"/>
  <c r="CG84" i="19"/>
  <c r="CG85" i="19" s="1"/>
  <c r="IM534" i="9"/>
  <c r="IM542" i="9" s="1"/>
  <c r="IM472" i="9"/>
  <c r="IN534" i="9"/>
  <c r="IN542" i="9" s="1"/>
  <c r="IN472" i="9"/>
  <c r="IO534" i="9"/>
  <c r="IO542" i="9" s="1"/>
  <c r="IO472" i="9"/>
  <c r="IP534" i="9"/>
  <c r="IP542" i="9" s="1"/>
  <c r="IP472" i="9"/>
  <c r="IQ534" i="9"/>
  <c r="IQ542" i="9" s="1"/>
  <c r="IQ472" i="9"/>
  <c r="IR534" i="9"/>
  <c r="IR542" i="9" s="1"/>
  <c r="IR472" i="9"/>
  <c r="CI84" i="19"/>
  <c r="CI85" i="19" s="1"/>
  <c r="IS534" i="9"/>
  <c r="IS542" i="9" s="1"/>
  <c r="IS472" i="9"/>
  <c r="IT534" i="9"/>
  <c r="IT542" i="9" s="1"/>
  <c r="IT472" i="9"/>
  <c r="IU534" i="9"/>
  <c r="IU542" i="9" s="1"/>
  <c r="IU472" i="9"/>
  <c r="CJ84" i="19"/>
  <c r="CJ85" i="19" s="1"/>
  <c r="AD86" i="20"/>
  <c r="AD87" i="20" s="1"/>
  <c r="AF33" i="17" s="1"/>
  <c r="IV534" i="9"/>
  <c r="IV542" i="9" s="1"/>
  <c r="IV472" i="9"/>
  <c r="IW534" i="9"/>
  <c r="IW542" i="9" s="1"/>
  <c r="IW472" i="9"/>
  <c r="IX534" i="9"/>
  <c r="IX542" i="9" s="1"/>
  <c r="IX472" i="9"/>
  <c r="CK84" i="19"/>
  <c r="CK85" i="19" s="1"/>
  <c r="IY534" i="9"/>
  <c r="IY542" i="9" s="1"/>
  <c r="IY472" i="9"/>
  <c r="IZ534" i="9"/>
  <c r="IZ542" i="9" s="1"/>
  <c r="IZ472" i="9"/>
  <c r="JA534" i="9"/>
  <c r="JA542" i="9" s="1"/>
  <c r="JA472" i="9"/>
  <c r="CL84" i="19"/>
  <c r="CL85" i="19" s="1"/>
  <c r="JB534" i="9"/>
  <c r="JB542" i="9" s="1"/>
  <c r="JB472" i="9"/>
  <c r="JC534" i="9"/>
  <c r="JC542" i="9" s="1"/>
  <c r="JC472" i="9"/>
  <c r="JD534" i="9"/>
  <c r="JD542" i="9" s="1"/>
  <c r="JD472" i="9"/>
  <c r="CM84" i="19"/>
  <c r="CM85" i="19" s="1"/>
  <c r="JE534" i="9"/>
  <c r="JE542" i="9" s="1"/>
  <c r="JE472" i="9"/>
  <c r="JF534" i="9"/>
  <c r="JF542" i="9" s="1"/>
  <c r="JF472" i="9"/>
  <c r="JG534" i="9"/>
  <c r="JG542" i="9" s="1"/>
  <c r="JG472" i="9"/>
  <c r="CN84" i="19"/>
  <c r="CN85" i="19" s="1"/>
  <c r="AE86" i="20"/>
  <c r="JH534" i="9"/>
  <c r="JH542" i="9" s="1"/>
  <c r="JH472" i="9"/>
  <c r="JI534" i="9"/>
  <c r="JI542" i="9" s="1"/>
  <c r="JI472" i="9"/>
  <c r="JJ534" i="9"/>
  <c r="JJ542" i="9" s="1"/>
  <c r="JJ472" i="9"/>
  <c r="CO84" i="19"/>
  <c r="CO85" i="19" s="1"/>
  <c r="JK534" i="9"/>
  <c r="JK542" i="9" s="1"/>
  <c r="JK472" i="9"/>
  <c r="JL534" i="9"/>
  <c r="JL542" i="9" s="1"/>
  <c r="JL472" i="9"/>
  <c r="JM534" i="9"/>
  <c r="JM542" i="9" s="1"/>
  <c r="JM472" i="9"/>
  <c r="CP84" i="19"/>
  <c r="CP85" i="19" s="1"/>
  <c r="JN534" i="9"/>
  <c r="JN542" i="9" s="1"/>
  <c r="JN472" i="9"/>
  <c r="JO534" i="9"/>
  <c r="JO542" i="9" s="1"/>
  <c r="JO472" i="9"/>
  <c r="JP534" i="9"/>
  <c r="JP542" i="9" s="1"/>
  <c r="JP472" i="9"/>
  <c r="CQ84" i="19"/>
  <c r="CQ85" i="19" s="1"/>
  <c r="JQ534" i="9"/>
  <c r="JQ542" i="9" s="1"/>
  <c r="JQ472" i="9"/>
  <c r="JR534" i="9"/>
  <c r="JR542" i="9" s="1"/>
  <c r="JR472" i="9"/>
  <c r="JS534" i="9"/>
  <c r="JS542" i="9" s="1"/>
  <c r="JS472" i="9"/>
  <c r="CR84" i="19"/>
  <c r="CR85" i="19" s="1"/>
  <c r="AF86" i="20"/>
  <c r="AF87" i="20" s="1"/>
  <c r="AH33" i="17" s="1"/>
  <c r="JT534" i="9"/>
  <c r="JT542" i="9" s="1"/>
  <c r="JT472" i="9"/>
  <c r="JU534" i="9"/>
  <c r="JU542" i="9" s="1"/>
  <c r="JU472" i="9"/>
  <c r="JV534" i="9"/>
  <c r="JV542" i="9" s="1"/>
  <c r="JV472" i="9"/>
  <c r="CS84" i="19"/>
  <c r="CS85" i="19" s="1"/>
  <c r="JW534" i="9"/>
  <c r="JW542" i="9" s="1"/>
  <c r="JW472" i="9"/>
  <c r="JX534" i="9"/>
  <c r="JX542" i="9" s="1"/>
  <c r="JX472" i="9"/>
  <c r="JY534" i="9"/>
  <c r="JY542" i="9" s="1"/>
  <c r="JY472" i="9"/>
  <c r="CT84" i="19"/>
  <c r="CT85" i="19" s="1"/>
  <c r="JZ534" i="9"/>
  <c r="JZ542" i="9" s="1"/>
  <c r="JZ472" i="9"/>
  <c r="KA534" i="9"/>
  <c r="KA542" i="9" s="1"/>
  <c r="KA472" i="9"/>
  <c r="KB534" i="9"/>
  <c r="KB542" i="9" s="1"/>
  <c r="KB472" i="9"/>
  <c r="CU84" i="19"/>
  <c r="CU85" i="19" s="1"/>
  <c r="KC534" i="9"/>
  <c r="KC542" i="9" s="1"/>
  <c r="KC472" i="9"/>
  <c r="KD534" i="9"/>
  <c r="KD542" i="9" s="1"/>
  <c r="KD472" i="9"/>
  <c r="KE534" i="9"/>
  <c r="KE542" i="9" s="1"/>
  <c r="KE472" i="9"/>
  <c r="CV84" i="19"/>
  <c r="CV85" i="19" s="1"/>
  <c r="AG86" i="20"/>
  <c r="AG87" i="20" s="1"/>
  <c r="AI33" i="17" s="1"/>
  <c r="KF534" i="9"/>
  <c r="KF542" i="9" s="1"/>
  <c r="KF472" i="9"/>
  <c r="KG534" i="9"/>
  <c r="KG542" i="9" s="1"/>
  <c r="KG472" i="9"/>
  <c r="KH534" i="9"/>
  <c r="KH542" i="9" s="1"/>
  <c r="KH472" i="9"/>
  <c r="CW84" i="19"/>
  <c r="CW85" i="19" s="1"/>
  <c r="KI534" i="9"/>
  <c r="KI542" i="9" s="1"/>
  <c r="KI472" i="9"/>
  <c r="KJ534" i="9"/>
  <c r="KJ542" i="9" s="1"/>
  <c r="KJ472" i="9"/>
  <c r="KK534" i="9"/>
  <c r="KK542" i="9" s="1"/>
  <c r="KK472" i="9"/>
  <c r="CX84" i="19"/>
  <c r="CX85" i="19" s="1"/>
  <c r="KL534" i="9"/>
  <c r="KL542" i="9" s="1"/>
  <c r="KL472" i="9"/>
  <c r="KM534" i="9"/>
  <c r="KM542" i="9" s="1"/>
  <c r="KM472" i="9"/>
  <c r="KN534" i="9"/>
  <c r="KN542" i="9" s="1"/>
  <c r="KN472" i="9"/>
  <c r="CY84" i="19"/>
  <c r="CY85" i="19" s="1"/>
  <c r="KO534" i="9"/>
  <c r="KO542" i="9" s="1"/>
  <c r="KO472" i="9"/>
  <c r="KP534" i="9"/>
  <c r="KP542" i="9" s="1"/>
  <c r="KP472" i="9"/>
  <c r="KQ534" i="9"/>
  <c r="KQ542" i="9" s="1"/>
  <c r="KQ472" i="9"/>
  <c r="CZ84" i="19"/>
  <c r="CZ85" i="19" s="1"/>
  <c r="AH86" i="20"/>
  <c r="AH87" i="20" s="1"/>
  <c r="AJ33" i="17" s="1"/>
  <c r="KR534" i="9"/>
  <c r="KR542" i="9" s="1"/>
  <c r="KR472" i="9"/>
  <c r="KS534" i="9"/>
  <c r="KS542" i="9" s="1"/>
  <c r="KS472" i="9"/>
  <c r="KT534" i="9"/>
  <c r="KT542" i="9" s="1"/>
  <c r="KT472" i="9"/>
  <c r="DA84" i="19"/>
  <c r="DA85" i="19" s="1"/>
  <c r="KU534" i="9"/>
  <c r="KU542" i="9" s="1"/>
  <c r="KU472" i="9"/>
  <c r="KV534" i="9"/>
  <c r="KV542" i="9" s="1"/>
  <c r="KV472" i="9"/>
  <c r="KW534" i="9"/>
  <c r="KW542" i="9" s="1"/>
  <c r="KW472" i="9"/>
  <c r="DB84" i="19"/>
  <c r="DB85" i="19" s="1"/>
  <c r="KX534" i="9"/>
  <c r="KX542" i="9" s="1"/>
  <c r="KX472" i="9"/>
  <c r="KY534" i="9"/>
  <c r="KY542" i="9" s="1"/>
  <c r="KY472" i="9"/>
  <c r="KZ534" i="9"/>
  <c r="KZ542" i="9" s="1"/>
  <c r="KZ472" i="9"/>
  <c r="DC84" i="19"/>
  <c r="DC85" i="19" s="1"/>
  <c r="KZ463" i="9"/>
  <c r="KZ435" i="9"/>
  <c r="LA534" i="9"/>
  <c r="LA542" i="9" s="1"/>
  <c r="LA472" i="9"/>
  <c r="LB534" i="9"/>
  <c r="LB542" i="9" s="1"/>
  <c r="LB472" i="9"/>
  <c r="LC534" i="9"/>
  <c r="LC542" i="9" s="1"/>
  <c r="LC472" i="9"/>
  <c r="DD84" i="19"/>
  <c r="DD85" i="19" s="1"/>
  <c r="AI86" i="20"/>
  <c r="AI87" i="20" s="1"/>
  <c r="AK33" i="17" s="1"/>
  <c r="LD534" i="9"/>
  <c r="LD542" i="9" s="1"/>
  <c r="LD472" i="9"/>
  <c r="LE534" i="9"/>
  <c r="LE542" i="9" s="1"/>
  <c r="LE472" i="9"/>
  <c r="LF534" i="9"/>
  <c r="LF542" i="9" s="1"/>
  <c r="LF472" i="9"/>
  <c r="DE84" i="19"/>
  <c r="DE85" i="19" s="1"/>
  <c r="LG534" i="9"/>
  <c r="LG542" i="9" s="1"/>
  <c r="LG472" i="9"/>
  <c r="LH534" i="9"/>
  <c r="LH542" i="9" s="1"/>
  <c r="LH472" i="9"/>
  <c r="LI534" i="9"/>
  <c r="LI542" i="9" s="1"/>
  <c r="LI472" i="9"/>
  <c r="DF84" i="19"/>
  <c r="DF85" i="19" s="1"/>
  <c r="LJ534" i="9"/>
  <c r="LJ542" i="9" s="1"/>
  <c r="LJ472" i="9"/>
  <c r="LK534" i="9"/>
  <c r="LK542" i="9" s="1"/>
  <c r="LK472" i="9"/>
  <c r="LL534" i="9"/>
  <c r="LL542" i="9" s="1"/>
  <c r="LL472" i="9"/>
  <c r="DG84" i="19"/>
  <c r="DG85" i="19" s="1"/>
  <c r="LM534" i="9"/>
  <c r="LM542" i="9" s="1"/>
  <c r="LM472" i="9"/>
  <c r="LN534" i="9"/>
  <c r="LN542" i="9" s="1"/>
  <c r="LN472" i="9"/>
  <c r="LO534" i="9"/>
  <c r="LO542" i="9" s="1"/>
  <c r="LO472" i="9"/>
  <c r="DH84" i="19"/>
  <c r="DH85" i="19" s="1"/>
  <c r="AL33" i="17"/>
  <c r="LP534" i="9"/>
  <c r="LP542" i="9" s="1"/>
  <c r="LP472" i="9"/>
  <c r="LQ534" i="9"/>
  <c r="LQ542" i="9" s="1"/>
  <c r="LQ472" i="9"/>
  <c r="LR534" i="9"/>
  <c r="LR542" i="9" s="1"/>
  <c r="LR472" i="9"/>
  <c r="DI84" i="19"/>
  <c r="DI85" i="19" s="1"/>
  <c r="LS534" i="9"/>
  <c r="LS542" i="9" s="1"/>
  <c r="LS472" i="9"/>
  <c r="LT534" i="9"/>
  <c r="LT542" i="9" s="1"/>
  <c r="LT472" i="9"/>
  <c r="H302" i="9"/>
  <c r="D302" i="9" s="1"/>
  <c r="IH327" i="9"/>
  <c r="IH359" i="9"/>
  <c r="IH420" i="9" s="1"/>
  <c r="IG327" i="9"/>
  <c r="IG359" i="9"/>
  <c r="IG420" i="9" s="1"/>
  <c r="IF327" i="9"/>
  <c r="IF359" i="9"/>
  <c r="IE327" i="9"/>
  <c r="IE359" i="9"/>
  <c r="IE420" i="9" s="1"/>
  <c r="HW327" i="9"/>
  <c r="HW359" i="9"/>
  <c r="ID327" i="9"/>
  <c r="ID359" i="9"/>
  <c r="ID420" i="9" s="1"/>
  <c r="IC327" i="9"/>
  <c r="IC359" i="9"/>
  <c r="HZ327" i="9"/>
  <c r="HZ359" i="9"/>
  <c r="HX327" i="9"/>
  <c r="HX359" i="9"/>
  <c r="HX420" i="9" s="1"/>
  <c r="IB327" i="9"/>
  <c r="IB359" i="9"/>
  <c r="IB420" i="9" s="1"/>
  <c r="HY327" i="9"/>
  <c r="HY359" i="9"/>
  <c r="HY420" i="9" s="1"/>
  <c r="IA327" i="9"/>
  <c r="IA359" i="9"/>
  <c r="IA420" i="9" s="1"/>
  <c r="HV327" i="9"/>
  <c r="HV359" i="9"/>
  <c r="HV420" i="9" s="1"/>
  <c r="HU327" i="9"/>
  <c r="HU359" i="9"/>
  <c r="HU420" i="9" s="1"/>
  <c r="HT327" i="9"/>
  <c r="HT359" i="9"/>
  <c r="HK327" i="9"/>
  <c r="HK359" i="9"/>
  <c r="HS327" i="9"/>
  <c r="HS359" i="9"/>
  <c r="HS420" i="9" s="1"/>
  <c r="HR327" i="9"/>
  <c r="HR359" i="9"/>
  <c r="HR420" i="9" s="1"/>
  <c r="HQ327" i="9"/>
  <c r="HQ359" i="9"/>
  <c r="HN327" i="9"/>
  <c r="HN359" i="9"/>
  <c r="HL327" i="9"/>
  <c r="HL359" i="9"/>
  <c r="HL420" i="9" s="1"/>
  <c r="HP327" i="9"/>
  <c r="HP359" i="9"/>
  <c r="HP420" i="9" s="1"/>
  <c r="HM327" i="9"/>
  <c r="HM359" i="9"/>
  <c r="HM420" i="9" s="1"/>
  <c r="HO327" i="9"/>
  <c r="HO359" i="9"/>
  <c r="HO420" i="9" s="1"/>
  <c r="HJ327" i="9"/>
  <c r="HJ359" i="9"/>
  <c r="HJ420" i="9" s="1"/>
  <c r="HI327" i="9"/>
  <c r="HI359" i="9"/>
  <c r="HI420" i="9" s="1"/>
  <c r="HH327" i="9"/>
  <c r="HH359" i="9"/>
  <c r="GY327" i="9"/>
  <c r="GY359" i="9"/>
  <c r="HG327" i="9"/>
  <c r="HG359" i="9"/>
  <c r="HG420" i="9" s="1"/>
  <c r="HF327" i="9"/>
  <c r="HF359" i="9"/>
  <c r="HF420" i="9" s="1"/>
  <c r="HE327" i="9"/>
  <c r="HE359" i="9"/>
  <c r="HB327" i="9"/>
  <c r="HB359" i="9"/>
  <c r="GZ327" i="9"/>
  <c r="GZ359" i="9"/>
  <c r="GZ420" i="9" s="1"/>
  <c r="HD327" i="9"/>
  <c r="HD359" i="9"/>
  <c r="HD420" i="9" s="1"/>
  <c r="HA327" i="9"/>
  <c r="HA359" i="9"/>
  <c r="HA420" i="9" s="1"/>
  <c r="HC327" i="9"/>
  <c r="HC359" i="9"/>
  <c r="HC420" i="9" s="1"/>
  <c r="GX327" i="9"/>
  <c r="GX359" i="9"/>
  <c r="GX420" i="9" s="1"/>
  <c r="GW327" i="9"/>
  <c r="GW359" i="9"/>
  <c r="GW420" i="9" s="1"/>
  <c r="GV327" i="9"/>
  <c r="GV359" i="9"/>
  <c r="GM327" i="9"/>
  <c r="GM359" i="9"/>
  <c r="GU327" i="9"/>
  <c r="GU359" i="9"/>
  <c r="GU420" i="9" s="1"/>
  <c r="GT327" i="9"/>
  <c r="GT359" i="9"/>
  <c r="GT420" i="9" s="1"/>
  <c r="GS327" i="9"/>
  <c r="GS359" i="9"/>
  <c r="GR327" i="9"/>
  <c r="GR359" i="9"/>
  <c r="GR420" i="9" s="1"/>
  <c r="GO327" i="9"/>
  <c r="GO359" i="9"/>
  <c r="GO420" i="9" s="1"/>
  <c r="GQ327" i="9"/>
  <c r="GQ359" i="9"/>
  <c r="GQ420" i="9" s="1"/>
  <c r="GL327" i="9"/>
  <c r="GL359" i="9"/>
  <c r="GL420" i="9" s="1"/>
  <c r="GN327" i="9"/>
  <c r="GN359" i="9"/>
  <c r="GN420" i="9" s="1"/>
  <c r="GP327" i="9"/>
  <c r="GP359" i="9"/>
  <c r="GK327" i="9"/>
  <c r="GK359" i="9"/>
  <c r="GK420" i="9" s="1"/>
  <c r="GJ327" i="9"/>
  <c r="GJ359" i="9"/>
  <c r="GA327" i="9"/>
  <c r="GA359" i="9"/>
  <c r="GI327" i="9"/>
  <c r="GI359" i="9"/>
  <c r="GI420" i="9" s="1"/>
  <c r="GH327" i="9"/>
  <c r="GH359" i="9"/>
  <c r="GH420" i="9" s="1"/>
  <c r="GG327" i="9"/>
  <c r="GG359" i="9"/>
  <c r="GF327" i="9"/>
  <c r="GF359" i="9"/>
  <c r="GF420" i="9" s="1"/>
  <c r="GC327" i="9"/>
  <c r="GC359" i="9"/>
  <c r="GC420" i="9" s="1"/>
  <c r="GE327" i="9"/>
  <c r="GE359" i="9"/>
  <c r="GE420" i="9" s="1"/>
  <c r="FZ327" i="9"/>
  <c r="FZ359" i="9"/>
  <c r="FZ420" i="9" s="1"/>
  <c r="GB327" i="9"/>
  <c r="GB359" i="9"/>
  <c r="GB420" i="9" s="1"/>
  <c r="GD327" i="9"/>
  <c r="GD359" i="9"/>
  <c r="FY327" i="9"/>
  <c r="FY359" i="9"/>
  <c r="FY420" i="9" s="1"/>
  <c r="FX327" i="9"/>
  <c r="FX359" i="9"/>
  <c r="FO327" i="9"/>
  <c r="FO359" i="9"/>
  <c r="FW327" i="9"/>
  <c r="FW359" i="9"/>
  <c r="FW420" i="9" s="1"/>
  <c r="FV327" i="9"/>
  <c r="FV359" i="9"/>
  <c r="FV420" i="9" s="1"/>
  <c r="FU327" i="9"/>
  <c r="FU359" i="9"/>
  <c r="FT327" i="9"/>
  <c r="FT359" i="9"/>
  <c r="FT420" i="9" s="1"/>
  <c r="FQ327" i="9"/>
  <c r="FQ359" i="9"/>
  <c r="FQ420" i="9" s="1"/>
  <c r="FS327" i="9"/>
  <c r="FS359" i="9"/>
  <c r="FS420" i="9" s="1"/>
  <c r="FN327" i="9"/>
  <c r="FN359" i="9"/>
  <c r="FN420" i="9" s="1"/>
  <c r="FP327" i="9"/>
  <c r="FP359" i="9"/>
  <c r="FP420" i="9" s="1"/>
  <c r="FR327" i="9"/>
  <c r="FR359" i="9"/>
  <c r="FM327" i="9"/>
  <c r="FM359" i="9"/>
  <c r="FM420" i="9" s="1"/>
  <c r="FL327" i="9"/>
  <c r="FL359" i="9"/>
  <c r="FC327" i="9"/>
  <c r="FC359" i="9"/>
  <c r="FK327" i="9"/>
  <c r="FK359" i="9"/>
  <c r="FK420" i="9" s="1"/>
  <c r="FJ327" i="9"/>
  <c r="FJ359" i="9"/>
  <c r="FJ420" i="9" s="1"/>
  <c r="FI327" i="9"/>
  <c r="FI359" i="9"/>
  <c r="FH327" i="9"/>
  <c r="FH359" i="9"/>
  <c r="FH420" i="9" s="1"/>
  <c r="FE327" i="9"/>
  <c r="FE359" i="9"/>
  <c r="FE420" i="9" s="1"/>
  <c r="FG327" i="9"/>
  <c r="FG359" i="9"/>
  <c r="FG420" i="9" s="1"/>
  <c r="FB327" i="9"/>
  <c r="FB359" i="9"/>
  <c r="FB420" i="9" s="1"/>
  <c r="FD327" i="9"/>
  <c r="FD359" i="9"/>
  <c r="FD420" i="9" s="1"/>
  <c r="FF327" i="9"/>
  <c r="FF359" i="9"/>
  <c r="FA327" i="9"/>
  <c r="FA359" i="9"/>
  <c r="FA420" i="9" s="1"/>
  <c r="EZ327" i="9"/>
  <c r="EZ359" i="9"/>
  <c r="EY327" i="9"/>
  <c r="EY359" i="9"/>
  <c r="EY420" i="9" s="1"/>
  <c r="EX327" i="9"/>
  <c r="EX359" i="9"/>
  <c r="EX420" i="9" s="1"/>
  <c r="EW327" i="9"/>
  <c r="EW359" i="9"/>
  <c r="IJ420" i="9"/>
  <c r="IN420" i="9"/>
  <c r="IO420" i="9"/>
  <c r="IP420" i="9"/>
  <c r="II427" i="9"/>
  <c r="II429" i="9" s="1"/>
  <c r="II83" i="9"/>
  <c r="G75" i="9"/>
  <c r="IT420" i="9"/>
  <c r="IV420" i="9"/>
  <c r="IZ420" i="9"/>
  <c r="JA420" i="9"/>
  <c r="JG420" i="9"/>
  <c r="JN420" i="9"/>
  <c r="JQ420" i="9"/>
  <c r="JS420" i="9"/>
  <c r="JV420" i="9"/>
  <c r="KJ420" i="9"/>
  <c r="KW420" i="9"/>
  <c r="KY420" i="9"/>
  <c r="LA420" i="9"/>
  <c r="LH420" i="9"/>
  <c r="LS359" i="9" l="1"/>
  <c r="LS420" i="9" s="1"/>
  <c r="LM359" i="9"/>
  <c r="LM420" i="9" s="1"/>
  <c r="LK359" i="9"/>
  <c r="LK420" i="9" s="1"/>
  <c r="DB16" i="19"/>
  <c r="LO359" i="9"/>
  <c r="LO420" i="9" s="1"/>
  <c r="CH16" i="19"/>
  <c r="LT327" i="9"/>
  <c r="LL359" i="9"/>
  <c r="LL420" i="9" s="1"/>
  <c r="LQ359" i="9"/>
  <c r="LQ420" i="9" s="1"/>
  <c r="LN359" i="9"/>
  <c r="LN420" i="9" s="1"/>
  <c r="LP359" i="9"/>
  <c r="LP420" i="9" s="1"/>
  <c r="LG359" i="9"/>
  <c r="LG420" i="9" s="1"/>
  <c r="DE77" i="19" s="1"/>
  <c r="LJ327" i="9"/>
  <c r="LR359" i="9"/>
  <c r="LR420" i="9" s="1"/>
  <c r="DK77" i="19" s="1"/>
  <c r="LD359" i="9"/>
  <c r="LD420" i="9" s="1"/>
  <c r="LC359" i="9"/>
  <c r="LC420" i="9" s="1"/>
  <c r="LE359" i="9"/>
  <c r="LE420" i="9" s="1"/>
  <c r="CW16" i="19"/>
  <c r="KH420" i="9"/>
  <c r="CW77" i="19" s="1"/>
  <c r="CL16" i="19"/>
  <c r="CI16" i="19"/>
  <c r="JC420" i="9"/>
  <c r="CL77" i="19" s="1"/>
  <c r="IR420" i="9"/>
  <c r="CI77" i="19" s="1"/>
  <c r="CR16" i="19"/>
  <c r="JT420" i="9"/>
  <c r="CR77" i="19" s="1"/>
  <c r="CY16" i="19"/>
  <c r="CO16" i="19"/>
  <c r="CN16" i="19"/>
  <c r="CS16" i="19"/>
  <c r="JI420" i="9"/>
  <c r="CN77" i="19" s="1"/>
  <c r="AD18" i="20"/>
  <c r="CM16" i="19"/>
  <c r="DA16" i="19"/>
  <c r="JL420" i="9"/>
  <c r="CO77" i="19" s="1"/>
  <c r="CX16" i="19"/>
  <c r="CT16" i="19"/>
  <c r="CK16" i="19"/>
  <c r="JX420" i="9"/>
  <c r="CU77" i="19" s="1"/>
  <c r="CZ16" i="19"/>
  <c r="CV16" i="19"/>
  <c r="KG420" i="9"/>
  <c r="KN420" i="9"/>
  <c r="IQ420" i="9"/>
  <c r="CJ77" i="19" s="1"/>
  <c r="KX420" i="9"/>
  <c r="KQ420" i="9"/>
  <c r="CP16" i="19"/>
  <c r="DC16" i="19"/>
  <c r="AE18" i="20"/>
  <c r="KM420" i="9"/>
  <c r="CU16" i="19"/>
  <c r="JP420" i="9"/>
  <c r="CQ16" i="19"/>
  <c r="CJ16" i="19"/>
  <c r="AC18" i="20"/>
  <c r="AG18" i="20"/>
  <c r="AF18" i="20"/>
  <c r="CF84" i="19"/>
  <c r="CF85" i="19" s="1"/>
  <c r="AB86" i="20"/>
  <c r="AB87" i="20" s="1"/>
  <c r="AD33" i="17" s="1"/>
  <c r="DE91" i="19"/>
  <c r="AI93" i="20"/>
  <c r="DE117" i="19"/>
  <c r="AI118" i="20"/>
  <c r="DK126" i="19"/>
  <c r="DJ126" i="19"/>
  <c r="AE87" i="20"/>
  <c r="DI126" i="19"/>
  <c r="DH126" i="19"/>
  <c r="DG126" i="19"/>
  <c r="DF126" i="19"/>
  <c r="DE126" i="19"/>
  <c r="DD126" i="19"/>
  <c r="AI127" i="20"/>
  <c r="DC91" i="19"/>
  <c r="AH93" i="20"/>
  <c r="DC117" i="19"/>
  <c r="AH118" i="20"/>
  <c r="DC126" i="19"/>
  <c r="DB126" i="19"/>
  <c r="DA126" i="19"/>
  <c r="CZ126" i="19"/>
  <c r="AH127" i="20"/>
  <c r="CY126" i="19"/>
  <c r="CX126" i="19"/>
  <c r="CW126" i="19"/>
  <c r="CV126" i="19"/>
  <c r="AG127" i="20"/>
  <c r="CU126" i="19"/>
  <c r="CT126" i="19"/>
  <c r="CS126" i="19"/>
  <c r="CR126" i="19"/>
  <c r="AF127" i="20"/>
  <c r="CQ126" i="19"/>
  <c r="CP126" i="19"/>
  <c r="CO126" i="19"/>
  <c r="CN126" i="19"/>
  <c r="AE127" i="20"/>
  <c r="CM126" i="19"/>
  <c r="CL126" i="19"/>
  <c r="CK126" i="19"/>
  <c r="CJ126" i="19"/>
  <c r="AD127" i="20"/>
  <c r="CI126" i="19"/>
  <c r="CG126" i="19"/>
  <c r="BD16" i="19"/>
  <c r="EW420" i="9"/>
  <c r="BE16" i="19"/>
  <c r="EZ420" i="9"/>
  <c r="BG16" i="19"/>
  <c r="FF420" i="9"/>
  <c r="BH16" i="19"/>
  <c r="FI420" i="9"/>
  <c r="BF16" i="19"/>
  <c r="V18" i="20"/>
  <c r="FC420" i="9"/>
  <c r="BI16" i="19"/>
  <c r="FL420" i="9"/>
  <c r="BK16" i="19"/>
  <c r="FR420" i="9"/>
  <c r="BL16" i="19"/>
  <c r="FU420" i="9"/>
  <c r="BJ16" i="19"/>
  <c r="W18" i="20"/>
  <c r="FO420" i="9"/>
  <c r="BM16" i="19"/>
  <c r="FX420" i="9"/>
  <c r="BO16" i="19"/>
  <c r="GD420" i="9"/>
  <c r="BP16" i="19"/>
  <c r="GG420" i="9"/>
  <c r="BN16" i="19"/>
  <c r="X18" i="20"/>
  <c r="GA420" i="9"/>
  <c r="BQ16" i="19"/>
  <c r="GJ420" i="9"/>
  <c r="BS16" i="19"/>
  <c r="GP420" i="9"/>
  <c r="BT16" i="19"/>
  <c r="GS420" i="9"/>
  <c r="BR16" i="19"/>
  <c r="Y18" i="20"/>
  <c r="GM420" i="9"/>
  <c r="BU16" i="19"/>
  <c r="GV420" i="9"/>
  <c r="HB420" i="9"/>
  <c r="BW16" i="19"/>
  <c r="BX16" i="19"/>
  <c r="HE420" i="9"/>
  <c r="BV16" i="19"/>
  <c r="Z18" i="20"/>
  <c r="GY420" i="9"/>
  <c r="BY16" i="19"/>
  <c r="HH420" i="9"/>
  <c r="HN420" i="9"/>
  <c r="CA16" i="19"/>
  <c r="CB16" i="19"/>
  <c r="HQ420" i="9"/>
  <c r="BZ16" i="19"/>
  <c r="AA18" i="20"/>
  <c r="HK420" i="9"/>
  <c r="CC16" i="19"/>
  <c r="HT420" i="9"/>
  <c r="HZ420" i="9"/>
  <c r="CE16" i="19"/>
  <c r="CF16" i="19"/>
  <c r="IC420" i="9"/>
  <c r="CF77" i="19" s="1"/>
  <c r="CD16" i="19"/>
  <c r="AB18" i="20"/>
  <c r="HW420" i="9"/>
  <c r="CG16" i="19"/>
  <c r="IF420" i="9"/>
  <c r="CG77" i="19" s="1"/>
  <c r="DC77" i="19"/>
  <c r="CT77" i="19"/>
  <c r="CM77" i="19"/>
  <c r="G83" i="9"/>
  <c r="II463" i="9"/>
  <c r="II435" i="9"/>
  <c r="CH84" i="19"/>
  <c r="CH85" i="19" s="1"/>
  <c r="II472" i="9"/>
  <c r="AC86" i="20"/>
  <c r="II534" i="9"/>
  <c r="IJ328" i="9"/>
  <c r="IK328" i="9"/>
  <c r="IL328" i="9"/>
  <c r="IM328" i="9"/>
  <c r="IN328" i="9"/>
  <c r="IO328" i="9"/>
  <c r="IP328" i="9"/>
  <c r="IQ328" i="9"/>
  <c r="IR328" i="9"/>
  <c r="IS328" i="9"/>
  <c r="IT328" i="9"/>
  <c r="IU328" i="9"/>
  <c r="IV328" i="9"/>
  <c r="IW328" i="9"/>
  <c r="IX328" i="9"/>
  <c r="IY328" i="9"/>
  <c r="IZ328" i="9"/>
  <c r="JA328" i="9"/>
  <c r="JB328" i="9"/>
  <c r="JC328" i="9"/>
  <c r="JD328" i="9"/>
  <c r="JE328" i="9"/>
  <c r="JF328" i="9"/>
  <c r="JG328" i="9"/>
  <c r="JH328" i="9"/>
  <c r="JI328" i="9"/>
  <c r="JJ328" i="9"/>
  <c r="JK328" i="9"/>
  <c r="JL328" i="9"/>
  <c r="JM328" i="9"/>
  <c r="JN328" i="9"/>
  <c r="JO328" i="9"/>
  <c r="JP328" i="9"/>
  <c r="JQ328" i="9"/>
  <c r="JR328" i="9"/>
  <c r="JS328" i="9"/>
  <c r="JT328" i="9"/>
  <c r="JU328" i="9"/>
  <c r="JV328" i="9"/>
  <c r="JW328" i="9"/>
  <c r="JX328" i="9"/>
  <c r="JY328" i="9"/>
  <c r="JZ328" i="9"/>
  <c r="KA328" i="9"/>
  <c r="KB328" i="9"/>
  <c r="KC328" i="9"/>
  <c r="KD328" i="9"/>
  <c r="KE328" i="9"/>
  <c r="KF328" i="9"/>
  <c r="KG328" i="9"/>
  <c r="KH328" i="9"/>
  <c r="KI328" i="9"/>
  <c r="KJ328" i="9"/>
  <c r="KK328" i="9"/>
  <c r="KL328" i="9"/>
  <c r="KM328" i="9"/>
  <c r="KN328" i="9"/>
  <c r="KO328" i="9"/>
  <c r="KP328" i="9"/>
  <c r="KQ328" i="9"/>
  <c r="KR328" i="9"/>
  <c r="KS328" i="9"/>
  <c r="KT328" i="9"/>
  <c r="KU328" i="9"/>
  <c r="KV328" i="9"/>
  <c r="KW328" i="9"/>
  <c r="KX328" i="9"/>
  <c r="KY328" i="9"/>
  <c r="KZ328" i="9"/>
  <c r="LA328" i="9"/>
  <c r="LB328" i="9"/>
  <c r="LC328" i="9"/>
  <c r="LD328" i="9"/>
  <c r="LE328" i="9"/>
  <c r="LF328" i="9"/>
  <c r="LG328" i="9"/>
  <c r="LH328" i="9"/>
  <c r="LI328" i="9"/>
  <c r="LJ328" i="9"/>
  <c r="LK328" i="9"/>
  <c r="LL328" i="9"/>
  <c r="LM328" i="9"/>
  <c r="LN328" i="9"/>
  <c r="LO328" i="9"/>
  <c r="LP328" i="9"/>
  <c r="LQ328" i="9"/>
  <c r="LR328" i="9"/>
  <c r="LS328" i="9"/>
  <c r="LT328" i="9"/>
  <c r="CK77" i="19" l="1"/>
  <c r="CX77" i="19"/>
  <c r="DJ77" i="19"/>
  <c r="DG16" i="19"/>
  <c r="CY77" i="19"/>
  <c r="CQ77" i="19"/>
  <c r="DG77" i="19"/>
  <c r="CZ77" i="19"/>
  <c r="CP77" i="19"/>
  <c r="DF77" i="19"/>
  <c r="DF16" i="19"/>
  <c r="DJ16" i="19"/>
  <c r="CS77" i="19"/>
  <c r="DH77" i="19"/>
  <c r="DK16" i="19"/>
  <c r="DI77" i="19"/>
  <c r="DA77" i="19"/>
  <c r="DB77" i="19"/>
  <c r="DD77" i="19"/>
  <c r="DH16" i="19"/>
  <c r="DE16" i="19"/>
  <c r="DI16" i="19"/>
  <c r="AH18" i="20"/>
  <c r="DD16" i="19"/>
  <c r="AI18" i="20"/>
  <c r="AF79" i="20"/>
  <c r="AC79" i="20"/>
  <c r="CV77" i="19"/>
  <c r="CH77" i="19"/>
  <c r="AE79" i="20"/>
  <c r="AD79" i="20"/>
  <c r="AI79" i="20"/>
  <c r="AH79" i="20"/>
  <c r="AG79" i="20"/>
  <c r="CF91" i="19"/>
  <c r="AB93" i="20"/>
  <c r="D93" i="20" s="1"/>
  <c r="CF117" i="19"/>
  <c r="AB118" i="20"/>
  <c r="CF126" i="19"/>
  <c r="AB127" i="20"/>
  <c r="AC87" i="20"/>
  <c r="AE33" i="17" s="1"/>
  <c r="AG33" i="17"/>
  <c r="CE77" i="19"/>
  <c r="CC77" i="19"/>
  <c r="CB77" i="19"/>
  <c r="CA77" i="19"/>
  <c r="BY77" i="19"/>
  <c r="BX77" i="19"/>
  <c r="BW77" i="19"/>
  <c r="BU77" i="19"/>
  <c r="BT77" i="19"/>
  <c r="BS77" i="19"/>
  <c r="BQ77" i="19"/>
  <c r="BP77" i="19"/>
  <c r="BO77" i="19"/>
  <c r="BM77" i="19"/>
  <c r="BL77" i="19"/>
  <c r="BK77" i="19"/>
  <c r="BI77" i="19"/>
  <c r="BH77" i="19"/>
  <c r="BG77" i="19"/>
  <c r="BE77" i="19"/>
  <c r="BD77" i="19"/>
  <c r="CD77" i="19"/>
  <c r="AB79" i="20"/>
  <c r="BZ77" i="19"/>
  <c r="AA79" i="20"/>
  <c r="BV77" i="19"/>
  <c r="Z79" i="20"/>
  <c r="BR77" i="19"/>
  <c r="Y79" i="20"/>
  <c r="BN77" i="19"/>
  <c r="X79" i="20"/>
  <c r="BJ77" i="19"/>
  <c r="W79" i="20"/>
  <c r="BF77" i="19"/>
  <c r="V79" i="20"/>
  <c r="E38" i="23"/>
  <c r="II542" i="9"/>
  <c r="CH126" i="19"/>
  <c r="AC127" i="20"/>
  <c r="H435" i="9"/>
  <c r="CH91" i="19"/>
  <c r="AC93" i="20"/>
  <c r="CH117" i="19"/>
  <c r="AC118" i="20"/>
  <c r="H93" i="20" l="1"/>
  <c r="G91" i="19"/>
  <c r="E93" i="20" l="1"/>
  <c r="AF95" i="9"/>
  <c r="AF94" i="9" s="1"/>
  <c r="AF98" i="9" s="1"/>
  <c r="AF463" i="9"/>
  <c r="AF434" i="9"/>
  <c r="H163" i="9" l="1"/>
  <c r="G20" i="19" l="1"/>
  <c r="G79" i="19"/>
  <c r="H164" i="9"/>
  <c r="H168" i="9"/>
  <c r="H363" i="9"/>
  <c r="H422" i="9"/>
  <c r="H22" i="20" l="1"/>
  <c r="E22" i="20" s="1"/>
  <c r="H81" i="20"/>
  <c r="E81" i="20" s="1"/>
  <c r="G96" i="19"/>
  <c r="H169" i="9"/>
  <c r="H440" i="9"/>
  <c r="H98" i="20" l="1"/>
  <c r="E98" i="20" s="1"/>
  <c r="G123" i="19"/>
  <c r="H469" i="9"/>
  <c r="H151" i="9"/>
  <c r="F151" i="9" s="1"/>
  <c r="C52" i="17" s="1"/>
  <c r="H124" i="20" l="1"/>
  <c r="G92" i="19"/>
  <c r="H436" i="9"/>
  <c r="H94" i="20" l="1"/>
  <c r="E94" i="20" s="1"/>
  <c r="G125" i="19"/>
  <c r="H471" i="9"/>
  <c r="H126" i="20" l="1"/>
  <c r="H25" i="17" l="1"/>
  <c r="F34" i="23" l="1"/>
  <c r="G35" i="23" s="1"/>
  <c r="E34" i="23" l="1"/>
  <c r="F32" i="23"/>
  <c r="E32" i="23" l="1"/>
  <c r="E97" i="7"/>
  <c r="F92" i="23"/>
  <c r="B26" i="43" s="1"/>
  <c r="T26" i="43" l="1"/>
  <c r="F94" i="23"/>
  <c r="E92" i="23"/>
  <c r="E154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E112" i="7"/>
  <c r="I48" i="9"/>
  <c r="J48" i="9"/>
  <c r="J62" i="9" s="1"/>
  <c r="K48" i="9"/>
  <c r="K62" i="9" s="1"/>
  <c r="M48" i="9"/>
  <c r="M62" i="9" s="1"/>
  <c r="L48" i="9"/>
  <c r="L62" i="9" s="1"/>
  <c r="N48" i="9"/>
  <c r="N62" i="9" s="1"/>
  <c r="P48" i="9"/>
  <c r="P62" i="9" s="1"/>
  <c r="Q48" i="9"/>
  <c r="Q62" i="9" s="1"/>
  <c r="R48" i="9"/>
  <c r="R62" i="9" s="1"/>
  <c r="S48" i="9"/>
  <c r="S62" i="9" s="1"/>
  <c r="T48" i="9"/>
  <c r="T62" i="9" s="1"/>
  <c r="U48" i="9"/>
  <c r="U62" i="9" s="1"/>
  <c r="V48" i="9"/>
  <c r="V62" i="9" s="1"/>
  <c r="W48" i="9"/>
  <c r="W62" i="9" s="1"/>
  <c r="X48" i="9"/>
  <c r="X62" i="9" s="1"/>
  <c r="O48" i="9"/>
  <c r="O62" i="9" s="1"/>
  <c r="Y48" i="9"/>
  <c r="Y62" i="9" s="1"/>
  <c r="Z48" i="9"/>
  <c r="Z62" i="9" s="1"/>
  <c r="AB48" i="9"/>
  <c r="AB62" i="9" s="1"/>
  <c r="AC48" i="9"/>
  <c r="AC62" i="9" s="1"/>
  <c r="AD48" i="9"/>
  <c r="AD62" i="9" s="1"/>
  <c r="AE48" i="9"/>
  <c r="AE62" i="9" s="1"/>
  <c r="AA48" i="9"/>
  <c r="AA62" i="9" s="1"/>
  <c r="AF48" i="9"/>
  <c r="AF62" i="9" s="1"/>
  <c r="U26" i="43" l="1"/>
  <c r="T36" i="43"/>
  <c r="R71" i="9" s="1"/>
  <c r="C26" i="43"/>
  <c r="C33" i="43" s="1"/>
  <c r="QL26" i="43"/>
  <c r="QK26" i="43"/>
  <c r="QJ26" i="43"/>
  <c r="QI26" i="43"/>
  <c r="QH26" i="43"/>
  <c r="QG26" i="43"/>
  <c r="QF26" i="43"/>
  <c r="QE26" i="43"/>
  <c r="QD26" i="43"/>
  <c r="QC26" i="43"/>
  <c r="QB26" i="43"/>
  <c r="QA26" i="43"/>
  <c r="PZ26" i="43"/>
  <c r="PY26" i="43"/>
  <c r="PX26" i="43"/>
  <c r="PW26" i="43"/>
  <c r="PV26" i="43"/>
  <c r="PU26" i="43"/>
  <c r="PT26" i="43"/>
  <c r="PS26" i="43"/>
  <c r="PR26" i="43"/>
  <c r="PQ26" i="43"/>
  <c r="PP26" i="43"/>
  <c r="PO26" i="43"/>
  <c r="PN26" i="43"/>
  <c r="PM26" i="43"/>
  <c r="PL26" i="43"/>
  <c r="PK26" i="43"/>
  <c r="PJ26" i="43"/>
  <c r="PI26" i="43"/>
  <c r="PH26" i="43"/>
  <c r="PG26" i="43"/>
  <c r="PF26" i="43"/>
  <c r="PE26" i="43"/>
  <c r="PD26" i="43"/>
  <c r="PC26" i="43"/>
  <c r="PB26" i="43"/>
  <c r="PA26" i="43"/>
  <c r="OZ26" i="43"/>
  <c r="OY26" i="43"/>
  <c r="OX26" i="43"/>
  <c r="OW26" i="43"/>
  <c r="OV26" i="43"/>
  <c r="OU26" i="43"/>
  <c r="OT26" i="43"/>
  <c r="OS26" i="43"/>
  <c r="OR26" i="43"/>
  <c r="OQ26" i="43"/>
  <c r="OP26" i="43"/>
  <c r="OO26" i="43"/>
  <c r="ON26" i="43"/>
  <c r="OM26" i="43"/>
  <c r="OL26" i="43"/>
  <c r="OK26" i="43"/>
  <c r="OJ26" i="43"/>
  <c r="OI26" i="43"/>
  <c r="OH26" i="43"/>
  <c r="OG26" i="43"/>
  <c r="OF26" i="43"/>
  <c r="OE26" i="43"/>
  <c r="OD26" i="43"/>
  <c r="OC26" i="43"/>
  <c r="OB26" i="43"/>
  <c r="OA26" i="43"/>
  <c r="NZ26" i="43"/>
  <c r="NY26" i="43"/>
  <c r="NX26" i="43"/>
  <c r="NW26" i="43"/>
  <c r="NV26" i="43"/>
  <c r="NU26" i="43"/>
  <c r="NT26" i="43"/>
  <c r="NS26" i="43"/>
  <c r="NR26" i="43"/>
  <c r="NQ26" i="43"/>
  <c r="NP26" i="43"/>
  <c r="NO26" i="43"/>
  <c r="NN26" i="43"/>
  <c r="NM26" i="43"/>
  <c r="NL26" i="43"/>
  <c r="NK26" i="43"/>
  <c r="NJ26" i="43"/>
  <c r="NI26" i="43"/>
  <c r="NH26" i="43"/>
  <c r="NG26" i="43"/>
  <c r="NF26" i="43"/>
  <c r="NE26" i="43"/>
  <c r="ND26" i="43"/>
  <c r="NC26" i="43"/>
  <c r="NB26" i="43"/>
  <c r="NA26" i="43"/>
  <c r="MZ26" i="43"/>
  <c r="MY26" i="43"/>
  <c r="MX26" i="43"/>
  <c r="MW26" i="43"/>
  <c r="MV26" i="43"/>
  <c r="MU26" i="43"/>
  <c r="MT26" i="43"/>
  <c r="MS26" i="43"/>
  <c r="MR26" i="43"/>
  <c r="MQ26" i="43"/>
  <c r="MP26" i="43"/>
  <c r="MO26" i="43"/>
  <c r="MN26" i="43"/>
  <c r="MM26" i="43"/>
  <c r="ML26" i="43"/>
  <c r="MK26" i="43"/>
  <c r="MJ26" i="43"/>
  <c r="MI26" i="43"/>
  <c r="MH26" i="43"/>
  <c r="MG26" i="43"/>
  <c r="MF26" i="43"/>
  <c r="ME26" i="43"/>
  <c r="MD26" i="43"/>
  <c r="MC26" i="43"/>
  <c r="MB26" i="43"/>
  <c r="MA26" i="43"/>
  <c r="LZ26" i="43"/>
  <c r="LY26" i="43"/>
  <c r="LX26" i="43"/>
  <c r="LW26" i="43"/>
  <c r="LV26" i="43"/>
  <c r="LU26" i="43"/>
  <c r="LT26" i="43"/>
  <c r="LS26" i="43"/>
  <c r="LR26" i="43"/>
  <c r="LQ26" i="43"/>
  <c r="LP26" i="43"/>
  <c r="LO26" i="43"/>
  <c r="LN26" i="43"/>
  <c r="LM26" i="43"/>
  <c r="LL26" i="43"/>
  <c r="LK26" i="43"/>
  <c r="LJ26" i="43"/>
  <c r="LI26" i="43"/>
  <c r="LH26" i="43"/>
  <c r="LG26" i="43"/>
  <c r="LF26" i="43"/>
  <c r="LE26" i="43"/>
  <c r="LD26" i="43"/>
  <c r="LC26" i="43"/>
  <c r="LB26" i="43"/>
  <c r="LA26" i="43"/>
  <c r="KZ26" i="43"/>
  <c r="KY26" i="43"/>
  <c r="KX26" i="43"/>
  <c r="KW26" i="43"/>
  <c r="KV26" i="43"/>
  <c r="KU26" i="43"/>
  <c r="KT26" i="43"/>
  <c r="KS26" i="43"/>
  <c r="KR26" i="43"/>
  <c r="KQ26" i="43"/>
  <c r="KP26" i="43"/>
  <c r="KO26" i="43"/>
  <c r="KN26" i="43"/>
  <c r="KM26" i="43"/>
  <c r="KL26" i="43"/>
  <c r="KK26" i="43"/>
  <c r="KJ26" i="43"/>
  <c r="KI26" i="43"/>
  <c r="KH26" i="43"/>
  <c r="KG26" i="43"/>
  <c r="KF26" i="43"/>
  <c r="KE26" i="43"/>
  <c r="KD26" i="43"/>
  <c r="KC26" i="43"/>
  <c r="KB26" i="43"/>
  <c r="KA26" i="43"/>
  <c r="JZ26" i="43"/>
  <c r="JY26" i="43"/>
  <c r="JX26" i="43"/>
  <c r="JW26" i="43"/>
  <c r="JV26" i="43"/>
  <c r="JU26" i="43"/>
  <c r="JT26" i="43"/>
  <c r="JS26" i="43"/>
  <c r="JR26" i="43"/>
  <c r="JQ26" i="43"/>
  <c r="JP26" i="43"/>
  <c r="JO26" i="43"/>
  <c r="JN26" i="43"/>
  <c r="JM26" i="43"/>
  <c r="JL26" i="43"/>
  <c r="JK26" i="43"/>
  <c r="JJ26" i="43"/>
  <c r="JI26" i="43"/>
  <c r="JH26" i="43"/>
  <c r="JG26" i="43"/>
  <c r="JF26" i="43"/>
  <c r="JE26" i="43"/>
  <c r="JD26" i="43"/>
  <c r="JC26" i="43"/>
  <c r="JB26" i="43"/>
  <c r="JA26" i="43"/>
  <c r="IZ26" i="43"/>
  <c r="IY26" i="43"/>
  <c r="IX26" i="43"/>
  <c r="IW26" i="43"/>
  <c r="IV26" i="43"/>
  <c r="IU26" i="43"/>
  <c r="IT26" i="43"/>
  <c r="IS26" i="43"/>
  <c r="IR26" i="43"/>
  <c r="IQ26" i="43"/>
  <c r="IP26" i="43"/>
  <c r="IO26" i="43"/>
  <c r="IN26" i="43"/>
  <c r="IM26" i="43"/>
  <c r="IL26" i="43"/>
  <c r="IK26" i="43"/>
  <c r="IJ26" i="43"/>
  <c r="II26" i="43"/>
  <c r="IH26" i="43"/>
  <c r="IG26" i="43"/>
  <c r="IF26" i="43"/>
  <c r="IE26" i="43"/>
  <c r="ID26" i="43"/>
  <c r="IC26" i="43"/>
  <c r="IB26" i="43"/>
  <c r="IA26" i="43"/>
  <c r="HZ26" i="43"/>
  <c r="HY26" i="43"/>
  <c r="HX26" i="43"/>
  <c r="HW26" i="43"/>
  <c r="HV26" i="43"/>
  <c r="HU26" i="43"/>
  <c r="HT26" i="43"/>
  <c r="HS26" i="43"/>
  <c r="HR26" i="43"/>
  <c r="HQ26" i="43"/>
  <c r="HP26" i="43"/>
  <c r="HO26" i="43"/>
  <c r="HN26" i="43"/>
  <c r="HM26" i="43"/>
  <c r="HL26" i="43"/>
  <c r="HK26" i="43"/>
  <c r="HJ26" i="43"/>
  <c r="HI26" i="43"/>
  <c r="HH26" i="43"/>
  <c r="HG26" i="43"/>
  <c r="HF26" i="43"/>
  <c r="HE26" i="43"/>
  <c r="HD26" i="43"/>
  <c r="HC26" i="43"/>
  <c r="HB26" i="43"/>
  <c r="HA26" i="43"/>
  <c r="GZ26" i="43"/>
  <c r="GY26" i="43"/>
  <c r="GX26" i="43"/>
  <c r="GW26" i="43"/>
  <c r="GV26" i="43"/>
  <c r="GU26" i="43"/>
  <c r="GT26" i="43"/>
  <c r="GS26" i="43"/>
  <c r="GR26" i="43"/>
  <c r="GQ26" i="43"/>
  <c r="GP26" i="43"/>
  <c r="GO26" i="43"/>
  <c r="GN26" i="43"/>
  <c r="GM26" i="43"/>
  <c r="GL26" i="43"/>
  <c r="GK26" i="43"/>
  <c r="GJ26" i="43"/>
  <c r="GI26" i="43"/>
  <c r="GH26" i="43"/>
  <c r="GG26" i="43"/>
  <c r="GF26" i="43"/>
  <c r="GE26" i="43"/>
  <c r="GD26" i="43"/>
  <c r="GC26" i="43"/>
  <c r="GB26" i="43"/>
  <c r="GA26" i="43"/>
  <c r="FZ26" i="43"/>
  <c r="FY26" i="43"/>
  <c r="FX26" i="43"/>
  <c r="FW26" i="43"/>
  <c r="FV26" i="43"/>
  <c r="FU26" i="43"/>
  <c r="FT26" i="43"/>
  <c r="FS26" i="43"/>
  <c r="FR26" i="43"/>
  <c r="FQ26" i="43"/>
  <c r="FP26" i="43"/>
  <c r="FO26" i="43"/>
  <c r="FN26" i="43"/>
  <c r="FM26" i="43"/>
  <c r="FL26" i="43"/>
  <c r="FK26" i="43"/>
  <c r="FJ26" i="43"/>
  <c r="FI26" i="43"/>
  <c r="FH26" i="43"/>
  <c r="FG26" i="43"/>
  <c r="FF26" i="43"/>
  <c r="FE26" i="43"/>
  <c r="FD26" i="43"/>
  <c r="FC26" i="43"/>
  <c r="FB26" i="43"/>
  <c r="FA26" i="43"/>
  <c r="EZ26" i="43"/>
  <c r="EY26" i="43"/>
  <c r="EX26" i="43"/>
  <c r="EW26" i="43"/>
  <c r="EV26" i="43"/>
  <c r="EU26" i="43"/>
  <c r="ET26" i="43"/>
  <c r="ES26" i="43"/>
  <c r="ER26" i="43"/>
  <c r="EQ26" i="43"/>
  <c r="EP26" i="43"/>
  <c r="EO26" i="43"/>
  <c r="EN26" i="43"/>
  <c r="EM26" i="43"/>
  <c r="EL26" i="43"/>
  <c r="EK26" i="43"/>
  <c r="EJ26" i="43"/>
  <c r="EI26" i="43"/>
  <c r="EH26" i="43"/>
  <c r="EG26" i="43"/>
  <c r="EF26" i="43"/>
  <c r="EE26" i="43"/>
  <c r="ED26" i="43"/>
  <c r="EC26" i="43"/>
  <c r="EB26" i="43"/>
  <c r="EA26" i="43"/>
  <c r="DZ26" i="43"/>
  <c r="DY26" i="43"/>
  <c r="DX26" i="43"/>
  <c r="DW26" i="43"/>
  <c r="DV26" i="43"/>
  <c r="DU26" i="43"/>
  <c r="DT26" i="43"/>
  <c r="DS26" i="43"/>
  <c r="DR26" i="43"/>
  <c r="DQ26" i="43"/>
  <c r="DP26" i="43"/>
  <c r="DO26" i="43"/>
  <c r="DN26" i="43"/>
  <c r="DM26" i="43"/>
  <c r="DL26" i="43"/>
  <c r="DK26" i="43"/>
  <c r="DJ26" i="43"/>
  <c r="DI26" i="43"/>
  <c r="DH26" i="43"/>
  <c r="DG26" i="43"/>
  <c r="DF26" i="43"/>
  <c r="DE26" i="43"/>
  <c r="DD26" i="43"/>
  <c r="DC26" i="43"/>
  <c r="DB26" i="43"/>
  <c r="DA26" i="43"/>
  <c r="CZ26" i="43"/>
  <c r="CY26" i="43"/>
  <c r="CX26" i="43"/>
  <c r="CW26" i="43"/>
  <c r="CV26" i="43"/>
  <c r="CU26" i="43"/>
  <c r="CT26" i="43"/>
  <c r="CS26" i="43"/>
  <c r="CR26" i="43"/>
  <c r="CQ26" i="43"/>
  <c r="CP26" i="43"/>
  <c r="CO26" i="43"/>
  <c r="CN26" i="43"/>
  <c r="CM26" i="43"/>
  <c r="CL26" i="43"/>
  <c r="CK26" i="43"/>
  <c r="CJ26" i="43"/>
  <c r="CI26" i="43"/>
  <c r="CH26" i="43"/>
  <c r="CG26" i="43"/>
  <c r="CF26" i="43"/>
  <c r="CE26" i="43"/>
  <c r="CD26" i="43"/>
  <c r="CC26" i="43"/>
  <c r="CB26" i="43"/>
  <c r="CA26" i="43"/>
  <c r="BZ26" i="43"/>
  <c r="BY26" i="43"/>
  <c r="BX26" i="43"/>
  <c r="BW26" i="43"/>
  <c r="BV26" i="43"/>
  <c r="BU26" i="43"/>
  <c r="BT26" i="43"/>
  <c r="BS26" i="43"/>
  <c r="BR26" i="43"/>
  <c r="BQ26" i="43"/>
  <c r="BP26" i="43"/>
  <c r="BO26" i="43"/>
  <c r="BN26" i="43"/>
  <c r="BM26" i="43"/>
  <c r="BL26" i="43"/>
  <c r="BK26" i="43"/>
  <c r="BJ26" i="43"/>
  <c r="BI26" i="43"/>
  <c r="BH26" i="43"/>
  <c r="BG26" i="43"/>
  <c r="BF26" i="43"/>
  <c r="BE26" i="43"/>
  <c r="BD26" i="43"/>
  <c r="BC26" i="43"/>
  <c r="BB26" i="43"/>
  <c r="BA26" i="43"/>
  <c r="AZ26" i="43"/>
  <c r="AY26" i="43"/>
  <c r="AX26" i="43"/>
  <c r="AW26" i="43"/>
  <c r="AV26" i="43"/>
  <c r="AU26" i="43"/>
  <c r="AT26" i="43"/>
  <c r="AS26" i="43"/>
  <c r="AR26" i="43"/>
  <c r="AQ26" i="43"/>
  <c r="AP26" i="43"/>
  <c r="AO26" i="43"/>
  <c r="AN26" i="43"/>
  <c r="AM26" i="43"/>
  <c r="AL26" i="43"/>
  <c r="AK26" i="43"/>
  <c r="AJ26" i="43"/>
  <c r="AI26" i="43"/>
  <c r="AF273" i="9"/>
  <c r="AA273" i="9"/>
  <c r="AE273" i="9"/>
  <c r="AD273" i="9"/>
  <c r="AC273" i="9"/>
  <c r="AB273" i="9"/>
  <c r="Z273" i="9"/>
  <c r="Y273" i="9"/>
  <c r="O273" i="9"/>
  <c r="X273" i="9"/>
  <c r="W273" i="9"/>
  <c r="V273" i="9"/>
  <c r="U273" i="9"/>
  <c r="T273" i="9"/>
  <c r="S273" i="9"/>
  <c r="R273" i="9"/>
  <c r="Q273" i="9"/>
  <c r="P273" i="9"/>
  <c r="N273" i="9"/>
  <c r="L273" i="9"/>
  <c r="M273" i="9"/>
  <c r="K273" i="9"/>
  <c r="J273" i="9"/>
  <c r="H48" i="9"/>
  <c r="I62" i="9"/>
  <c r="G112" i="7"/>
  <c r="AF306" i="9" l="1"/>
  <c r="AA306" i="9"/>
  <c r="AE306" i="9"/>
  <c r="AD306" i="9"/>
  <c r="AC306" i="9"/>
  <c r="AB306" i="9"/>
  <c r="V26" i="43"/>
  <c r="U36" i="43"/>
  <c r="S71" i="9" s="1"/>
  <c r="AD262" i="9"/>
  <c r="AD266" i="9" s="1"/>
  <c r="AE262" i="9"/>
  <c r="AF262" i="9"/>
  <c r="AG256" i="9"/>
  <c r="BJ256" i="9"/>
  <c r="BV256" i="9"/>
  <c r="CH256" i="9"/>
  <c r="CT256" i="9"/>
  <c r="DF256" i="9"/>
  <c r="DR256" i="9"/>
  <c r="ED256" i="9"/>
  <c r="EP256" i="9"/>
  <c r="FB256" i="9"/>
  <c r="FN256" i="9"/>
  <c r="LN256" i="9"/>
  <c r="LB256" i="9"/>
  <c r="KP256" i="9"/>
  <c r="KD256" i="9"/>
  <c r="JR256" i="9"/>
  <c r="JF256" i="9"/>
  <c r="IT256" i="9"/>
  <c r="IH256" i="9"/>
  <c r="HV256" i="9"/>
  <c r="HJ256" i="9"/>
  <c r="GX256" i="9"/>
  <c r="GL256" i="9"/>
  <c r="FZ256" i="9"/>
  <c r="AX256" i="9"/>
  <c r="AL256" i="9"/>
  <c r="AI256" i="9"/>
  <c r="AO256" i="9"/>
  <c r="AR256" i="9"/>
  <c r="AU256" i="9"/>
  <c r="BA256" i="9"/>
  <c r="BD256" i="9"/>
  <c r="BG256" i="9"/>
  <c r="BM256" i="9"/>
  <c r="BP256" i="9"/>
  <c r="BS256" i="9"/>
  <c r="BY256" i="9"/>
  <c r="CB256" i="9"/>
  <c r="CE256" i="9"/>
  <c r="CK256" i="9"/>
  <c r="CN256" i="9"/>
  <c r="CQ256" i="9"/>
  <c r="CW256" i="9"/>
  <c r="CZ256" i="9"/>
  <c r="DC256" i="9"/>
  <c r="DI256" i="9"/>
  <c r="DL256" i="9"/>
  <c r="DO256" i="9"/>
  <c r="DU256" i="9"/>
  <c r="DX256" i="9"/>
  <c r="EA256" i="9"/>
  <c r="EG256" i="9"/>
  <c r="EJ256" i="9"/>
  <c r="EM256" i="9"/>
  <c r="ES256" i="9"/>
  <c r="EV256" i="9"/>
  <c r="EY256" i="9"/>
  <c r="FE256" i="9"/>
  <c r="FH256" i="9"/>
  <c r="FK256" i="9"/>
  <c r="FQ256" i="9"/>
  <c r="FT256" i="9"/>
  <c r="FW256" i="9"/>
  <c r="GC256" i="9"/>
  <c r="GF256" i="9"/>
  <c r="GI256" i="9"/>
  <c r="GO256" i="9"/>
  <c r="GR256" i="9"/>
  <c r="GU256" i="9"/>
  <c r="HA256" i="9"/>
  <c r="HD256" i="9"/>
  <c r="HG256" i="9"/>
  <c r="HM256" i="9"/>
  <c r="HP256" i="9"/>
  <c r="HS256" i="9"/>
  <c r="HY256" i="9"/>
  <c r="IB256" i="9"/>
  <c r="IE256" i="9"/>
  <c r="IK256" i="9"/>
  <c r="IN256" i="9"/>
  <c r="IQ256" i="9"/>
  <c r="IW256" i="9"/>
  <c r="IZ256" i="9"/>
  <c r="JC256" i="9"/>
  <c r="JI256" i="9"/>
  <c r="JL256" i="9"/>
  <c r="JO256" i="9"/>
  <c r="JU256" i="9"/>
  <c r="JX256" i="9"/>
  <c r="KA256" i="9"/>
  <c r="KG256" i="9"/>
  <c r="KJ256" i="9"/>
  <c r="KM256" i="9"/>
  <c r="KS256" i="9"/>
  <c r="KV256" i="9"/>
  <c r="KY256" i="9"/>
  <c r="LE256" i="9"/>
  <c r="LH256" i="9"/>
  <c r="LK256" i="9"/>
  <c r="LQ256" i="9"/>
  <c r="LT256" i="9"/>
  <c r="LS256" i="9"/>
  <c r="LR256" i="9"/>
  <c r="LR262" i="9" s="1"/>
  <c r="LO256" i="9"/>
  <c r="LP256" i="9"/>
  <c r="LP262" i="9" s="1"/>
  <c r="LM256" i="9"/>
  <c r="LL256" i="9"/>
  <c r="LL262" i="9" s="1"/>
  <c r="LJ256" i="9"/>
  <c r="LJ262" i="9" s="1"/>
  <c r="LI256" i="9"/>
  <c r="LG256" i="9"/>
  <c r="LC256" i="9"/>
  <c r="LF256" i="9"/>
  <c r="LF262" i="9" s="1"/>
  <c r="LD256" i="9"/>
  <c r="LD262" i="9" s="1"/>
  <c r="LA256" i="9"/>
  <c r="KZ256" i="9"/>
  <c r="KZ262" i="9" s="1"/>
  <c r="KX256" i="9"/>
  <c r="KX262" i="9" s="1"/>
  <c r="KW256" i="9"/>
  <c r="KU256" i="9"/>
  <c r="KT256" i="9"/>
  <c r="KT262" i="9" s="1"/>
  <c r="KQ256" i="9"/>
  <c r="KR256" i="9"/>
  <c r="KR262" i="9" s="1"/>
  <c r="KO256" i="9"/>
  <c r="KN256" i="9"/>
  <c r="KN262" i="9" s="1"/>
  <c r="KL256" i="9"/>
  <c r="KL262" i="9" s="1"/>
  <c r="KK256" i="9"/>
  <c r="KI256" i="9"/>
  <c r="KH256" i="9"/>
  <c r="KH262" i="9" s="1"/>
  <c r="KE256" i="9"/>
  <c r="KF256" i="9"/>
  <c r="KF262" i="9" s="1"/>
  <c r="KB256" i="9"/>
  <c r="KB262" i="9" s="1"/>
  <c r="KC256" i="9"/>
  <c r="JY256" i="9"/>
  <c r="JZ256" i="9"/>
  <c r="JZ262" i="9" s="1"/>
  <c r="JV256" i="9"/>
  <c r="JV262" i="9" s="1"/>
  <c r="JW256" i="9"/>
  <c r="JS256" i="9"/>
  <c r="JT256" i="9"/>
  <c r="JT262" i="9" s="1"/>
  <c r="JP256" i="9"/>
  <c r="JP262" i="9" s="1"/>
  <c r="JQ256" i="9"/>
  <c r="JM256" i="9"/>
  <c r="JN256" i="9"/>
  <c r="JN262" i="9" s="1"/>
  <c r="JJ256" i="9"/>
  <c r="JJ262" i="9" s="1"/>
  <c r="JK256" i="9"/>
  <c r="JG256" i="9"/>
  <c r="JH256" i="9"/>
  <c r="JH262" i="9" s="1"/>
  <c r="JD256" i="9"/>
  <c r="JD262" i="9" s="1"/>
  <c r="JE256" i="9"/>
  <c r="JA256" i="9"/>
  <c r="JB256" i="9"/>
  <c r="JB262" i="9" s="1"/>
  <c r="IX256" i="9"/>
  <c r="IX262" i="9" s="1"/>
  <c r="IY256" i="9"/>
  <c r="IU256" i="9"/>
  <c r="IV256" i="9"/>
  <c r="IV262" i="9" s="1"/>
  <c r="IS256" i="9"/>
  <c r="IR256" i="9"/>
  <c r="IR262" i="9" s="1"/>
  <c r="IO256" i="9"/>
  <c r="IP256" i="9"/>
  <c r="IP262" i="9" s="1"/>
  <c r="IL256" i="9"/>
  <c r="IL262" i="9" s="1"/>
  <c r="IM256" i="9"/>
  <c r="II256" i="9"/>
  <c r="IJ256" i="9"/>
  <c r="IJ262" i="9" s="1"/>
  <c r="IF256" i="9"/>
  <c r="IF262" i="9" s="1"/>
  <c r="IG256" i="9"/>
  <c r="IC256" i="9"/>
  <c r="ID256" i="9"/>
  <c r="ID262" i="9" s="1"/>
  <c r="HZ256" i="9"/>
  <c r="HZ262" i="9" s="1"/>
  <c r="IA256" i="9"/>
  <c r="HW256" i="9"/>
  <c r="HX256" i="9"/>
  <c r="HX262" i="9" s="1"/>
  <c r="HT256" i="9"/>
  <c r="HT262" i="9" s="1"/>
  <c r="HU256" i="9"/>
  <c r="HQ256" i="9"/>
  <c r="HR256" i="9"/>
  <c r="HR262" i="9" s="1"/>
  <c r="HN256" i="9"/>
  <c r="HN262" i="9" s="1"/>
  <c r="HO256" i="9"/>
  <c r="HK256" i="9"/>
  <c r="HL256" i="9"/>
  <c r="HL262" i="9" s="1"/>
  <c r="HH256" i="9"/>
  <c r="HH262" i="9" s="1"/>
  <c r="HI256" i="9"/>
  <c r="HE256" i="9"/>
  <c r="HF256" i="9"/>
  <c r="HF262" i="9" s="1"/>
  <c r="HB256" i="9"/>
  <c r="HB262" i="9" s="1"/>
  <c r="HC256" i="9"/>
  <c r="GY256" i="9"/>
  <c r="GZ256" i="9"/>
  <c r="GZ262" i="9" s="1"/>
  <c r="GV256" i="9"/>
  <c r="GV262" i="9" s="1"/>
  <c r="GW256" i="9"/>
  <c r="GS256" i="9"/>
  <c r="GT256" i="9"/>
  <c r="GT262" i="9" s="1"/>
  <c r="GP256" i="9"/>
  <c r="GP262" i="9" s="1"/>
  <c r="GQ256" i="9"/>
  <c r="GM256" i="9"/>
  <c r="GN256" i="9"/>
  <c r="GN262" i="9" s="1"/>
  <c r="GJ256" i="9"/>
  <c r="GJ262" i="9" s="1"/>
  <c r="GK256" i="9"/>
  <c r="GG256" i="9"/>
  <c r="GH256" i="9"/>
  <c r="GH262" i="9" s="1"/>
  <c r="GD256" i="9"/>
  <c r="GD262" i="9" s="1"/>
  <c r="GE256" i="9"/>
  <c r="GA256" i="9"/>
  <c r="GB256" i="9"/>
  <c r="GB262" i="9" s="1"/>
  <c r="FX256" i="9"/>
  <c r="FX262" i="9" s="1"/>
  <c r="FY256" i="9"/>
  <c r="FU256" i="9"/>
  <c r="FV256" i="9"/>
  <c r="FV262" i="9" s="1"/>
  <c r="FR256" i="9"/>
  <c r="FR262" i="9" s="1"/>
  <c r="FS256" i="9"/>
  <c r="FO256" i="9"/>
  <c r="FP256" i="9"/>
  <c r="FP262" i="9" s="1"/>
  <c r="FL256" i="9"/>
  <c r="FL262" i="9" s="1"/>
  <c r="FM256" i="9"/>
  <c r="FI256" i="9"/>
  <c r="FJ256" i="9"/>
  <c r="FJ262" i="9" s="1"/>
  <c r="FF256" i="9"/>
  <c r="FF262" i="9" s="1"/>
  <c r="FG256" i="9"/>
  <c r="FC256" i="9"/>
  <c r="FD256" i="9"/>
  <c r="FD262" i="9" s="1"/>
  <c r="EZ256" i="9"/>
  <c r="EZ262" i="9" s="1"/>
  <c r="FA256" i="9"/>
  <c r="EW256" i="9"/>
  <c r="EX256" i="9"/>
  <c r="EX262" i="9" s="1"/>
  <c r="ET256" i="9"/>
  <c r="ET262" i="9" s="1"/>
  <c r="EU256" i="9"/>
  <c r="EQ256" i="9"/>
  <c r="ER256" i="9"/>
  <c r="ER262" i="9" s="1"/>
  <c r="EN256" i="9"/>
  <c r="EN262" i="9" s="1"/>
  <c r="EO256" i="9"/>
  <c r="EK256" i="9"/>
  <c r="EL256" i="9"/>
  <c r="EL262" i="9" s="1"/>
  <c r="EH256" i="9"/>
  <c r="EH262" i="9" s="1"/>
  <c r="EI256" i="9"/>
  <c r="EE256" i="9"/>
  <c r="EF256" i="9"/>
  <c r="EF262" i="9" s="1"/>
  <c r="EB256" i="9"/>
  <c r="EB262" i="9" s="1"/>
  <c r="EC256" i="9"/>
  <c r="DY256" i="9"/>
  <c r="DZ256" i="9"/>
  <c r="DZ262" i="9" s="1"/>
  <c r="DV256" i="9"/>
  <c r="DV262" i="9" s="1"/>
  <c r="DW256" i="9"/>
  <c r="DS256" i="9"/>
  <c r="DT256" i="9"/>
  <c r="DT262" i="9" s="1"/>
  <c r="DP256" i="9"/>
  <c r="DP262" i="9" s="1"/>
  <c r="DQ256" i="9"/>
  <c r="DM256" i="9"/>
  <c r="DN256" i="9"/>
  <c r="DN262" i="9" s="1"/>
  <c r="DJ256" i="9"/>
  <c r="DJ262" i="9" s="1"/>
  <c r="DK256" i="9"/>
  <c r="DG256" i="9"/>
  <c r="DH256" i="9"/>
  <c r="DH262" i="9" s="1"/>
  <c r="DD256" i="9"/>
  <c r="DD262" i="9" s="1"/>
  <c r="DE256" i="9"/>
  <c r="DA256" i="9"/>
  <c r="DB256" i="9"/>
  <c r="DB262" i="9" s="1"/>
  <c r="CX256" i="9"/>
  <c r="CX262" i="9" s="1"/>
  <c r="CY256" i="9"/>
  <c r="CU256" i="9"/>
  <c r="CV256" i="9"/>
  <c r="CV262" i="9" s="1"/>
  <c r="CR256" i="9"/>
  <c r="CR262" i="9" s="1"/>
  <c r="CS256" i="9"/>
  <c r="CO256" i="9"/>
  <c r="CP256" i="9"/>
  <c r="CP262" i="9" s="1"/>
  <c r="CL256" i="9"/>
  <c r="CL262" i="9" s="1"/>
  <c r="CM256" i="9"/>
  <c r="CI256" i="9"/>
  <c r="CJ256" i="9"/>
  <c r="CJ262" i="9" s="1"/>
  <c r="CF256" i="9"/>
  <c r="CF262" i="9" s="1"/>
  <c r="CG256" i="9"/>
  <c r="CC256" i="9"/>
  <c r="CD256" i="9"/>
  <c r="CD262" i="9" s="1"/>
  <c r="BZ256" i="9"/>
  <c r="BZ262" i="9" s="1"/>
  <c r="CA256" i="9"/>
  <c r="BW256" i="9"/>
  <c r="BX256" i="9"/>
  <c r="BX262" i="9" s="1"/>
  <c r="BT256" i="9"/>
  <c r="BT262" i="9" s="1"/>
  <c r="BU256" i="9"/>
  <c r="BQ256" i="9"/>
  <c r="BR256" i="9"/>
  <c r="BR262" i="9" s="1"/>
  <c r="BN256" i="9"/>
  <c r="BN262" i="9" s="1"/>
  <c r="BO256" i="9"/>
  <c r="BK256" i="9"/>
  <c r="BL256" i="9"/>
  <c r="BL262" i="9" s="1"/>
  <c r="BH256" i="9"/>
  <c r="BH262" i="9" s="1"/>
  <c r="BI256" i="9"/>
  <c r="BE256" i="9"/>
  <c r="BF256" i="9"/>
  <c r="BF262" i="9" s="1"/>
  <c r="BB256" i="9"/>
  <c r="BB262" i="9" s="1"/>
  <c r="BC256" i="9"/>
  <c r="AY256" i="9"/>
  <c r="AZ256" i="9"/>
  <c r="AZ262" i="9" s="1"/>
  <c r="AV256" i="9"/>
  <c r="AV262" i="9" s="1"/>
  <c r="AW256" i="9"/>
  <c r="AS256" i="9"/>
  <c r="AT256" i="9"/>
  <c r="AT262" i="9" s="1"/>
  <c r="AP256" i="9"/>
  <c r="AP262" i="9" s="1"/>
  <c r="AQ256" i="9"/>
  <c r="AM256" i="9"/>
  <c r="AN256" i="9"/>
  <c r="AN262" i="9" s="1"/>
  <c r="AJ256" i="9"/>
  <c r="AJ262" i="9" s="1"/>
  <c r="AK256" i="9"/>
  <c r="AH256" i="9"/>
  <c r="AH262" i="9" s="1"/>
  <c r="I139" i="9"/>
  <c r="F200" i="7"/>
  <c r="II136" i="9" s="1"/>
  <c r="E174" i="7"/>
  <c r="H62" i="9"/>
  <c r="I273" i="9"/>
  <c r="I63" i="9"/>
  <c r="J63" i="9" s="1"/>
  <c r="K63" i="9" s="1"/>
  <c r="L63" i="9" s="1"/>
  <c r="M63" i="9" s="1"/>
  <c r="N63" i="9" s="1"/>
  <c r="EV306" i="9"/>
  <c r="EV308" i="9" s="1"/>
  <c r="EV312" i="9" s="1"/>
  <c r="EU306" i="9"/>
  <c r="EU308" i="9" s="1"/>
  <c r="EU312" i="9" s="1"/>
  <c r="ET306" i="9"/>
  <c r="ET308" i="9" s="1"/>
  <c r="ET312" i="9" s="1"/>
  <c r="ES306" i="9"/>
  <c r="ES308" i="9" s="1"/>
  <c r="ES312" i="9" s="1"/>
  <c r="ER306" i="9"/>
  <c r="ER308" i="9" s="1"/>
  <c r="ER312" i="9" s="1"/>
  <c r="EQ306" i="9"/>
  <c r="EQ308" i="9" s="1"/>
  <c r="EQ312" i="9" s="1"/>
  <c r="C15" i="17"/>
  <c r="E15" i="17" s="1"/>
  <c r="DF306" i="9"/>
  <c r="DE306" i="9"/>
  <c r="DD306" i="9"/>
  <c r="DC306" i="9"/>
  <c r="DB306" i="9"/>
  <c r="CZ306" i="9"/>
  <c r="CY306" i="9"/>
  <c r="CW306" i="9"/>
  <c r="CV306" i="9"/>
  <c r="CT306" i="9"/>
  <c r="CS306" i="9"/>
  <c r="CQ306" i="9"/>
  <c r="CP306" i="9"/>
  <c r="CN306" i="9"/>
  <c r="CM306" i="9"/>
  <c r="CK306" i="9"/>
  <c r="CJ306" i="9"/>
  <c r="CH306" i="9"/>
  <c r="CG306" i="9"/>
  <c r="CE306" i="9"/>
  <c r="CD306" i="9"/>
  <c r="CB306" i="9"/>
  <c r="CA306" i="9"/>
  <c r="BY306" i="9"/>
  <c r="BX306" i="9"/>
  <c r="BV306" i="9"/>
  <c r="BU306" i="9"/>
  <c r="BS306" i="9"/>
  <c r="BR306" i="9"/>
  <c r="BP306" i="9"/>
  <c r="BO306" i="9"/>
  <c r="BM306" i="9"/>
  <c r="BL306" i="9"/>
  <c r="BJ306" i="9"/>
  <c r="BI306" i="9"/>
  <c r="BG306" i="9"/>
  <c r="BF306" i="9"/>
  <c r="BD306" i="9"/>
  <c r="BC306" i="9"/>
  <c r="BA306" i="9"/>
  <c r="AZ306" i="9"/>
  <c r="AX306" i="9"/>
  <c r="AW306" i="9"/>
  <c r="AU306" i="9"/>
  <c r="AT306" i="9"/>
  <c r="AR306" i="9"/>
  <c r="AQ306" i="9"/>
  <c r="AO306" i="9"/>
  <c r="AN306" i="9"/>
  <c r="AL306" i="9"/>
  <c r="AK306" i="9"/>
  <c r="AI306" i="9"/>
  <c r="AH306" i="9"/>
  <c r="DA306" i="9"/>
  <c r="CX306" i="9"/>
  <c r="CR306" i="9"/>
  <c r="CO306" i="9"/>
  <c r="CL306" i="9"/>
  <c r="CF306" i="9"/>
  <c r="CC306" i="9"/>
  <c r="BZ306" i="9"/>
  <c r="BT306" i="9"/>
  <c r="BQ306" i="9"/>
  <c r="BN306" i="9"/>
  <c r="BH306" i="9"/>
  <c r="BE306" i="9"/>
  <c r="BB306" i="9"/>
  <c r="AV306" i="9"/>
  <c r="AS306" i="9"/>
  <c r="AP306" i="9"/>
  <c r="CI306" i="9"/>
  <c r="BW306" i="9"/>
  <c r="BK306" i="9"/>
  <c r="AJ306" i="9"/>
  <c r="AY306" i="9"/>
  <c r="AM306" i="9"/>
  <c r="CU306" i="9"/>
  <c r="AG306" i="9"/>
  <c r="E306" i="9"/>
  <c r="EP306" i="9"/>
  <c r="EP308" i="9" s="1"/>
  <c r="EP312" i="9" s="1"/>
  <c r="EO306" i="9"/>
  <c r="EO308" i="9" s="1"/>
  <c r="EO312" i="9" s="1"/>
  <c r="EN306" i="9"/>
  <c r="EN308" i="9" s="1"/>
  <c r="EN312" i="9" s="1"/>
  <c r="EA306" i="9"/>
  <c r="EA308" i="9" s="1"/>
  <c r="EA312" i="9" s="1"/>
  <c r="EB306" i="9"/>
  <c r="EB308" i="9" s="1"/>
  <c r="EB312" i="9" s="1"/>
  <c r="EC306" i="9"/>
  <c r="EC308" i="9" s="1"/>
  <c r="EC312" i="9" s="1"/>
  <c r="ED306" i="9"/>
  <c r="ED308" i="9" s="1"/>
  <c r="ED312" i="9" s="1"/>
  <c r="EE306" i="9"/>
  <c r="EE308" i="9" s="1"/>
  <c r="EE312" i="9" s="1"/>
  <c r="EF306" i="9"/>
  <c r="EF308" i="9" s="1"/>
  <c r="EF312" i="9" s="1"/>
  <c r="EG306" i="9"/>
  <c r="EG308" i="9" s="1"/>
  <c r="EG312" i="9" s="1"/>
  <c r="EH306" i="9"/>
  <c r="EH308" i="9" s="1"/>
  <c r="EH312" i="9" s="1"/>
  <c r="EI306" i="9"/>
  <c r="EI308" i="9" s="1"/>
  <c r="EI312" i="9" s="1"/>
  <c r="EJ306" i="9"/>
  <c r="EJ308" i="9" s="1"/>
  <c r="EJ312" i="9" s="1"/>
  <c r="EK306" i="9"/>
  <c r="EK308" i="9" s="1"/>
  <c r="EK312" i="9" s="1"/>
  <c r="EL306" i="9"/>
  <c r="EL308" i="9" s="1"/>
  <c r="EL312" i="9" s="1"/>
  <c r="EM306" i="9"/>
  <c r="EM308" i="9" s="1"/>
  <c r="EM312" i="9" s="1"/>
  <c r="DY306" i="9"/>
  <c r="DY308" i="9" s="1"/>
  <c r="DY312" i="9" s="1"/>
  <c r="DZ306" i="9"/>
  <c r="DZ308" i="9" s="1"/>
  <c r="DZ312" i="9" s="1"/>
  <c r="DM306" i="9"/>
  <c r="DM308" i="9" s="1"/>
  <c r="DM312" i="9" s="1"/>
  <c r="DG306" i="9"/>
  <c r="DP306" i="9"/>
  <c r="DP308" i="9" s="1"/>
  <c r="DP312" i="9" s="1"/>
  <c r="DI306" i="9"/>
  <c r="DR306" i="9"/>
  <c r="DR308" i="9" s="1"/>
  <c r="DR312" i="9" s="1"/>
  <c r="DK306" i="9"/>
  <c r="DJ306" i="9"/>
  <c r="DH306" i="9"/>
  <c r="DQ306" i="9"/>
  <c r="DQ308" i="9" s="1"/>
  <c r="DQ312" i="9" s="1"/>
  <c r="DO306" i="9"/>
  <c r="DO308" i="9" s="1"/>
  <c r="DO312" i="9" s="1"/>
  <c r="DN306" i="9"/>
  <c r="DN308" i="9" s="1"/>
  <c r="DN312" i="9" s="1"/>
  <c r="DL306" i="9"/>
  <c r="DX306" i="9"/>
  <c r="DX308" i="9" s="1"/>
  <c r="DX312" i="9" s="1"/>
  <c r="DW306" i="9"/>
  <c r="DW308" i="9" s="1"/>
  <c r="DW312" i="9" s="1"/>
  <c r="DV306" i="9"/>
  <c r="DV308" i="9" s="1"/>
  <c r="DV312" i="9" s="1"/>
  <c r="DU306" i="9"/>
  <c r="DU308" i="9" s="1"/>
  <c r="DU312" i="9" s="1"/>
  <c r="DT306" i="9"/>
  <c r="DT308" i="9" s="1"/>
  <c r="DT312" i="9" s="1"/>
  <c r="DS306" i="9"/>
  <c r="DS308" i="9" s="1"/>
  <c r="DS312" i="9" s="1"/>
  <c r="F48" i="9"/>
  <c r="AD463" i="9"/>
  <c r="AD434" i="9"/>
  <c r="AD95" i="9"/>
  <c r="AD94" i="9" s="1"/>
  <c r="AD98" i="9" s="1"/>
  <c r="AE434" i="9"/>
  <c r="AE463" i="9"/>
  <c r="AE95" i="9"/>
  <c r="AE94" i="9" s="1"/>
  <c r="AE98" i="9" s="1"/>
  <c r="IF136" i="9" l="1"/>
  <c r="HT136" i="9"/>
  <c r="IC136" i="9"/>
  <c r="HQ136" i="9"/>
  <c r="HZ136" i="9"/>
  <c r="HN136" i="9"/>
  <c r="HK136" i="9"/>
  <c r="HH136" i="9"/>
  <c r="HW136" i="9"/>
  <c r="W26" i="43"/>
  <c r="V36" i="43"/>
  <c r="T71" i="9" s="1"/>
  <c r="E142" i="7"/>
  <c r="HE136" i="9"/>
  <c r="HB136" i="9"/>
  <c r="GY136" i="9"/>
  <c r="GV136" i="9"/>
  <c r="GS136" i="9"/>
  <c r="GP136" i="9"/>
  <c r="GM136" i="9"/>
  <c r="GJ136" i="9"/>
  <c r="GG136" i="9"/>
  <c r="GD136" i="9"/>
  <c r="GA136" i="9"/>
  <c r="FX136" i="9"/>
  <c r="FU136" i="9"/>
  <c r="FR136" i="9"/>
  <c r="FO136" i="9"/>
  <c r="FL136" i="9"/>
  <c r="FI136" i="9"/>
  <c r="FF136" i="9"/>
  <c r="FC136" i="9"/>
  <c r="EZ136" i="9"/>
  <c r="EW136" i="9"/>
  <c r="ET136" i="9"/>
  <c r="EQ136" i="9"/>
  <c r="EN136" i="9"/>
  <c r="EK136" i="9"/>
  <c r="EH136" i="9"/>
  <c r="EE136" i="9"/>
  <c r="EB136" i="9"/>
  <c r="DY136" i="9"/>
  <c r="DV136" i="9"/>
  <c r="DS136" i="9"/>
  <c r="DP136" i="9"/>
  <c r="DM136" i="9"/>
  <c r="DJ136" i="9"/>
  <c r="DG136" i="9"/>
  <c r="DD136" i="9"/>
  <c r="DA136" i="9"/>
  <c r="CX136" i="9"/>
  <c r="CU136" i="9"/>
  <c r="CR136" i="9"/>
  <c r="CO136" i="9"/>
  <c r="CL136" i="9"/>
  <c r="CI136" i="9"/>
  <c r="CF136" i="9"/>
  <c r="CC136" i="9"/>
  <c r="BZ136" i="9"/>
  <c r="BW136" i="9"/>
  <c r="BT136" i="9"/>
  <c r="BQ136" i="9"/>
  <c r="BN136" i="9"/>
  <c r="BK136" i="9"/>
  <c r="BH136" i="9"/>
  <c r="BE136" i="9"/>
  <c r="BB136" i="9"/>
  <c r="AY136" i="9"/>
  <c r="AV136" i="9"/>
  <c r="AS136" i="9"/>
  <c r="AP136" i="9"/>
  <c r="AM136" i="9"/>
  <c r="AJ136" i="9"/>
  <c r="AD356" i="9"/>
  <c r="O117" i="19"/>
  <c r="O90" i="19"/>
  <c r="DS359" i="9"/>
  <c r="DS327" i="9"/>
  <c r="DT359" i="9"/>
  <c r="DT420" i="9" s="1"/>
  <c r="DT327" i="9"/>
  <c r="DU359" i="9"/>
  <c r="DU420" i="9" s="1"/>
  <c r="DU327" i="9"/>
  <c r="DV359" i="9"/>
  <c r="DV327" i="9"/>
  <c r="DW359" i="9"/>
  <c r="DW420" i="9" s="1"/>
  <c r="DW327" i="9"/>
  <c r="DX359" i="9"/>
  <c r="DX420" i="9" s="1"/>
  <c r="DX327" i="9"/>
  <c r="DN359" i="9"/>
  <c r="DN420" i="9" s="1"/>
  <c r="DN327" i="9"/>
  <c r="DO359" i="9"/>
  <c r="DO420" i="9" s="1"/>
  <c r="DO327" i="9"/>
  <c r="DQ359" i="9"/>
  <c r="DQ420" i="9" s="1"/>
  <c r="DQ327" i="9"/>
  <c r="DR359" i="9"/>
  <c r="DR420" i="9" s="1"/>
  <c r="DR327" i="9"/>
  <c r="DP359" i="9"/>
  <c r="DP327" i="9"/>
  <c r="DM359" i="9"/>
  <c r="DM327" i="9"/>
  <c r="DZ359" i="9"/>
  <c r="DZ420" i="9" s="1"/>
  <c r="DZ327" i="9"/>
  <c r="DY359" i="9"/>
  <c r="DY327" i="9"/>
  <c r="EM359" i="9"/>
  <c r="EM420" i="9" s="1"/>
  <c r="EM327" i="9"/>
  <c r="EL359" i="9"/>
  <c r="EL420" i="9" s="1"/>
  <c r="EL327" i="9"/>
  <c r="EK359" i="9"/>
  <c r="EK327" i="9"/>
  <c r="EJ359" i="9"/>
  <c r="EJ420" i="9" s="1"/>
  <c r="EJ327" i="9"/>
  <c r="EI359" i="9"/>
  <c r="EI420" i="9" s="1"/>
  <c r="EI327" i="9"/>
  <c r="EH359" i="9"/>
  <c r="EH327" i="9"/>
  <c r="EG359" i="9"/>
  <c r="EG420" i="9" s="1"/>
  <c r="EG327" i="9"/>
  <c r="EF359" i="9"/>
  <c r="EF420" i="9" s="1"/>
  <c r="EF327" i="9"/>
  <c r="EE359" i="9"/>
  <c r="EE327" i="9"/>
  <c r="ED359" i="9"/>
  <c r="ED420" i="9" s="1"/>
  <c r="ED327" i="9"/>
  <c r="EC359" i="9"/>
  <c r="EC420" i="9" s="1"/>
  <c r="EC327" i="9"/>
  <c r="EB359" i="9"/>
  <c r="EB327" i="9"/>
  <c r="EA359" i="9"/>
  <c r="EA420" i="9" s="1"/>
  <c r="EA327" i="9"/>
  <c r="EN359" i="9"/>
  <c r="EN327" i="9"/>
  <c r="EO359" i="9"/>
  <c r="EO420" i="9" s="1"/>
  <c r="EO327" i="9"/>
  <c r="EP359" i="9"/>
  <c r="EP420" i="9" s="1"/>
  <c r="EP327" i="9"/>
  <c r="H306" i="9"/>
  <c r="D306" i="9" s="1"/>
  <c r="C24" i="17"/>
  <c r="E24" i="17" s="1"/>
  <c r="EQ327" i="9"/>
  <c r="EQ359" i="9"/>
  <c r="ER327" i="9"/>
  <c r="ER359" i="9"/>
  <c r="ER420" i="9" s="1"/>
  <c r="ES327" i="9"/>
  <c r="ES359" i="9"/>
  <c r="ES420" i="9" s="1"/>
  <c r="ET327" i="9"/>
  <c r="ET359" i="9"/>
  <c r="EU327" i="9"/>
  <c r="EU359" i="9"/>
  <c r="EU420" i="9" s="1"/>
  <c r="EV327" i="9"/>
  <c r="EV359" i="9"/>
  <c r="EV420" i="9" s="1"/>
  <c r="N104" i="9"/>
  <c r="O63" i="9"/>
  <c r="P63" i="9" s="1"/>
  <c r="Q63" i="9" s="1"/>
  <c r="R63" i="9" s="1"/>
  <c r="S63" i="9" s="1"/>
  <c r="T63" i="9" s="1"/>
  <c r="U63" i="9" s="1"/>
  <c r="V63" i="9" s="1"/>
  <c r="W63" i="9" s="1"/>
  <c r="X63" i="9" s="1"/>
  <c r="Y63" i="9" s="1"/>
  <c r="Z63" i="9" s="1"/>
  <c r="AA63" i="9" s="1"/>
  <c r="H273" i="9"/>
  <c r="I95" i="9"/>
  <c r="I116" i="9"/>
  <c r="I463" i="9"/>
  <c r="I434" i="9"/>
  <c r="F62" i="9"/>
  <c r="E158" i="7"/>
  <c r="I66" i="9"/>
  <c r="H139" i="9"/>
  <c r="E155" i="7"/>
  <c r="H525" i="9"/>
  <c r="H256" i="9"/>
  <c r="AD357" i="9" l="1"/>
  <c r="AD551" i="9"/>
  <c r="X26" i="43"/>
  <c r="W36" i="43"/>
  <c r="U71" i="9" s="1"/>
  <c r="I73" i="9"/>
  <c r="H66" i="9"/>
  <c r="I446" i="9"/>
  <c r="I119" i="9"/>
  <c r="I394" i="9" s="1"/>
  <c r="J113" i="9"/>
  <c r="J140" i="9"/>
  <c r="I94" i="9"/>
  <c r="I98" i="9" s="1"/>
  <c r="AA102" i="9"/>
  <c r="AB63" i="9"/>
  <c r="AC63" i="9" s="1"/>
  <c r="AD63" i="9" s="1"/>
  <c r="AE63" i="9" s="1"/>
  <c r="AF63" i="9" s="1"/>
  <c r="AG63" i="9" s="1"/>
  <c r="AH63" i="9" s="1"/>
  <c r="AI63" i="9" s="1"/>
  <c r="AJ63" i="9" s="1"/>
  <c r="AK63" i="9" s="1"/>
  <c r="AL63" i="9" s="1"/>
  <c r="AM63" i="9" s="1"/>
  <c r="AN63" i="9" s="1"/>
  <c r="AO63" i="9" s="1"/>
  <c r="AP63" i="9" s="1"/>
  <c r="AQ63" i="9" s="1"/>
  <c r="AR63" i="9" s="1"/>
  <c r="AS63" i="9" s="1"/>
  <c r="AT63" i="9" s="1"/>
  <c r="AU63" i="9" s="1"/>
  <c r="AV63" i="9" s="1"/>
  <c r="AW63" i="9" s="1"/>
  <c r="AX63" i="9" s="1"/>
  <c r="AY63" i="9" s="1"/>
  <c r="AZ63" i="9" s="1"/>
  <c r="BA63" i="9" s="1"/>
  <c r="BB63" i="9" s="1"/>
  <c r="BC63" i="9" s="1"/>
  <c r="BD63" i="9" s="1"/>
  <c r="BE63" i="9" s="1"/>
  <c r="BF63" i="9" s="1"/>
  <c r="BG63" i="9" s="1"/>
  <c r="BH63" i="9" s="1"/>
  <c r="BI63" i="9" s="1"/>
  <c r="BJ63" i="9" s="1"/>
  <c r="BK63" i="9" s="1"/>
  <c r="BL63" i="9" s="1"/>
  <c r="BM63" i="9" s="1"/>
  <c r="BN63" i="9" s="1"/>
  <c r="BO63" i="9" s="1"/>
  <c r="BP63" i="9" s="1"/>
  <c r="BQ63" i="9" s="1"/>
  <c r="BR63" i="9" s="1"/>
  <c r="BS63" i="9" s="1"/>
  <c r="BT63" i="9" s="1"/>
  <c r="BU63" i="9" s="1"/>
  <c r="BV63" i="9" s="1"/>
  <c r="BW63" i="9" s="1"/>
  <c r="BX63" i="9" s="1"/>
  <c r="BY63" i="9" s="1"/>
  <c r="BZ63" i="9" s="1"/>
  <c r="CA63" i="9" s="1"/>
  <c r="CB63" i="9" s="1"/>
  <c r="CC63" i="9" s="1"/>
  <c r="CD63" i="9" s="1"/>
  <c r="CE63" i="9" s="1"/>
  <c r="CF63" i="9" s="1"/>
  <c r="CG63" i="9" s="1"/>
  <c r="CH63" i="9" s="1"/>
  <c r="CI63" i="9" s="1"/>
  <c r="CJ63" i="9" s="1"/>
  <c r="CK63" i="9" s="1"/>
  <c r="CL63" i="9" s="1"/>
  <c r="CM63" i="9" s="1"/>
  <c r="CN63" i="9" s="1"/>
  <c r="CO63" i="9" s="1"/>
  <c r="CP63" i="9" s="1"/>
  <c r="CQ63" i="9" s="1"/>
  <c r="CR63" i="9" s="1"/>
  <c r="CS63" i="9" s="1"/>
  <c r="CT63" i="9" s="1"/>
  <c r="CU63" i="9" s="1"/>
  <c r="CV63" i="9" s="1"/>
  <c r="CW63" i="9" s="1"/>
  <c r="CX63" i="9" s="1"/>
  <c r="CY63" i="9" s="1"/>
  <c r="CZ63" i="9" s="1"/>
  <c r="DA63" i="9" s="1"/>
  <c r="DB63" i="9" s="1"/>
  <c r="DC63" i="9" s="1"/>
  <c r="DD63" i="9" s="1"/>
  <c r="DE63" i="9" s="1"/>
  <c r="DF63" i="9" s="1"/>
  <c r="DG63" i="9" s="1"/>
  <c r="DH63" i="9" s="1"/>
  <c r="DI63" i="9" s="1"/>
  <c r="DJ63" i="9" s="1"/>
  <c r="DK63" i="9" s="1"/>
  <c r="DL63" i="9" s="1"/>
  <c r="DM63" i="9" s="1"/>
  <c r="DN63" i="9" s="1"/>
  <c r="DO63" i="9" s="1"/>
  <c r="DP63" i="9" s="1"/>
  <c r="DQ63" i="9" s="1"/>
  <c r="DR63" i="9" s="1"/>
  <c r="DS63" i="9" s="1"/>
  <c r="DT63" i="9" s="1"/>
  <c r="DU63" i="9" s="1"/>
  <c r="DV63" i="9" s="1"/>
  <c r="DW63" i="9" s="1"/>
  <c r="DX63" i="9" s="1"/>
  <c r="DY63" i="9" s="1"/>
  <c r="DZ63" i="9" s="1"/>
  <c r="EA63" i="9" s="1"/>
  <c r="EB63" i="9" s="1"/>
  <c r="EC63" i="9" s="1"/>
  <c r="ED63" i="9" s="1"/>
  <c r="EE63" i="9" s="1"/>
  <c r="EF63" i="9" s="1"/>
  <c r="EG63" i="9" s="1"/>
  <c r="EH63" i="9" s="1"/>
  <c r="EI63" i="9" s="1"/>
  <c r="EJ63" i="9" s="1"/>
  <c r="EK63" i="9" s="1"/>
  <c r="EL63" i="9" s="1"/>
  <c r="EM63" i="9" s="1"/>
  <c r="EN63" i="9" s="1"/>
  <c r="EO63" i="9" s="1"/>
  <c r="EP63" i="9" s="1"/>
  <c r="EQ63" i="9" s="1"/>
  <c r="ER63" i="9" s="1"/>
  <c r="ES63" i="9" s="1"/>
  <c r="ET63" i="9" s="1"/>
  <c r="EU63" i="9" s="1"/>
  <c r="EV63" i="9" s="1"/>
  <c r="EW63" i="9" s="1"/>
  <c r="EX63" i="9" s="1"/>
  <c r="EY63" i="9" s="1"/>
  <c r="EZ63" i="9" s="1"/>
  <c r="FA63" i="9" s="1"/>
  <c r="FB63" i="9" s="1"/>
  <c r="FC63" i="9" s="1"/>
  <c r="FD63" i="9" s="1"/>
  <c r="FE63" i="9" s="1"/>
  <c r="FF63" i="9" s="1"/>
  <c r="FG63" i="9" s="1"/>
  <c r="FH63" i="9" s="1"/>
  <c r="FI63" i="9" s="1"/>
  <c r="FJ63" i="9" s="1"/>
  <c r="FK63" i="9" s="1"/>
  <c r="FL63" i="9" s="1"/>
  <c r="FM63" i="9" s="1"/>
  <c r="FN63" i="9" s="1"/>
  <c r="FO63" i="9" s="1"/>
  <c r="FP63" i="9" s="1"/>
  <c r="FQ63" i="9" s="1"/>
  <c r="FR63" i="9" s="1"/>
  <c r="FS63" i="9" s="1"/>
  <c r="FT63" i="9" s="1"/>
  <c r="FU63" i="9" s="1"/>
  <c r="FV63" i="9" s="1"/>
  <c r="FW63" i="9" s="1"/>
  <c r="FX63" i="9" s="1"/>
  <c r="FY63" i="9" s="1"/>
  <c r="FZ63" i="9" s="1"/>
  <c r="GA63" i="9" s="1"/>
  <c r="GB63" i="9" s="1"/>
  <c r="GC63" i="9" s="1"/>
  <c r="GD63" i="9" s="1"/>
  <c r="GE63" i="9" s="1"/>
  <c r="GF63" i="9" s="1"/>
  <c r="GG63" i="9" s="1"/>
  <c r="GH63" i="9" s="1"/>
  <c r="GI63" i="9" s="1"/>
  <c r="GJ63" i="9" s="1"/>
  <c r="GK63" i="9" s="1"/>
  <c r="GL63" i="9" s="1"/>
  <c r="GM63" i="9" s="1"/>
  <c r="GN63" i="9" s="1"/>
  <c r="GO63" i="9" s="1"/>
  <c r="GP63" i="9" s="1"/>
  <c r="GQ63" i="9" s="1"/>
  <c r="GR63" i="9" s="1"/>
  <c r="GS63" i="9" s="1"/>
  <c r="GT63" i="9" s="1"/>
  <c r="GU63" i="9" s="1"/>
  <c r="GV63" i="9" s="1"/>
  <c r="GW63" i="9" s="1"/>
  <c r="GX63" i="9" s="1"/>
  <c r="GY63" i="9" s="1"/>
  <c r="GZ63" i="9" s="1"/>
  <c r="HA63" i="9" s="1"/>
  <c r="HB63" i="9" s="1"/>
  <c r="HC63" i="9" s="1"/>
  <c r="HD63" i="9" s="1"/>
  <c r="HE63" i="9" s="1"/>
  <c r="HF63" i="9" s="1"/>
  <c r="HG63" i="9" s="1"/>
  <c r="HH63" i="9" s="1"/>
  <c r="HI63" i="9" s="1"/>
  <c r="HJ63" i="9" s="1"/>
  <c r="HK63" i="9" s="1"/>
  <c r="HL63" i="9" s="1"/>
  <c r="HM63" i="9" s="1"/>
  <c r="HN63" i="9" s="1"/>
  <c r="HO63" i="9" s="1"/>
  <c r="HP63" i="9" s="1"/>
  <c r="HQ63" i="9" s="1"/>
  <c r="HR63" i="9" s="1"/>
  <c r="HS63" i="9" s="1"/>
  <c r="HT63" i="9" s="1"/>
  <c r="HU63" i="9" s="1"/>
  <c r="HV63" i="9" s="1"/>
  <c r="HW63" i="9" s="1"/>
  <c r="HX63" i="9" s="1"/>
  <c r="HY63" i="9" s="1"/>
  <c r="HZ63" i="9" s="1"/>
  <c r="IA63" i="9" s="1"/>
  <c r="IB63" i="9" s="1"/>
  <c r="IC63" i="9" s="1"/>
  <c r="ID63" i="9" s="1"/>
  <c r="IE63" i="9" s="1"/>
  <c r="IF63" i="9" s="1"/>
  <c r="IG63" i="9" s="1"/>
  <c r="IH63" i="9" s="1"/>
  <c r="II63" i="9" s="1"/>
  <c r="IJ63" i="9" s="1"/>
  <c r="IK63" i="9" s="1"/>
  <c r="IL63" i="9" s="1"/>
  <c r="IM63" i="9" s="1"/>
  <c r="IN63" i="9" s="1"/>
  <c r="IO63" i="9" s="1"/>
  <c r="IP63" i="9" s="1"/>
  <c r="IQ63" i="9" s="1"/>
  <c r="IR63" i="9" s="1"/>
  <c r="IS63" i="9" s="1"/>
  <c r="IT63" i="9" s="1"/>
  <c r="IU63" i="9" s="1"/>
  <c r="IV63" i="9" s="1"/>
  <c r="IW63" i="9" s="1"/>
  <c r="IX63" i="9" s="1"/>
  <c r="IY63" i="9" s="1"/>
  <c r="IZ63" i="9" s="1"/>
  <c r="JA63" i="9" s="1"/>
  <c r="JB63" i="9" s="1"/>
  <c r="JC63" i="9" s="1"/>
  <c r="JD63" i="9" s="1"/>
  <c r="JE63" i="9" s="1"/>
  <c r="JF63" i="9" s="1"/>
  <c r="JG63" i="9" s="1"/>
  <c r="JH63" i="9" s="1"/>
  <c r="JI63" i="9" s="1"/>
  <c r="JJ63" i="9" s="1"/>
  <c r="JK63" i="9" s="1"/>
  <c r="JL63" i="9" s="1"/>
  <c r="JM63" i="9" s="1"/>
  <c r="JN63" i="9" s="1"/>
  <c r="JO63" i="9" s="1"/>
  <c r="JP63" i="9" s="1"/>
  <c r="JQ63" i="9" s="1"/>
  <c r="JR63" i="9" s="1"/>
  <c r="JS63" i="9" s="1"/>
  <c r="JT63" i="9" s="1"/>
  <c r="JU63" i="9" s="1"/>
  <c r="JV63" i="9" s="1"/>
  <c r="JW63" i="9" s="1"/>
  <c r="JX63" i="9" s="1"/>
  <c r="JY63" i="9" s="1"/>
  <c r="JZ63" i="9" s="1"/>
  <c r="KA63" i="9" s="1"/>
  <c r="KB63" i="9" s="1"/>
  <c r="KC63" i="9" s="1"/>
  <c r="KD63" i="9" s="1"/>
  <c r="KE63" i="9" s="1"/>
  <c r="KF63" i="9" s="1"/>
  <c r="KG63" i="9" s="1"/>
  <c r="KH63" i="9" s="1"/>
  <c r="KI63" i="9" s="1"/>
  <c r="KJ63" i="9" s="1"/>
  <c r="KK63" i="9" s="1"/>
  <c r="KL63" i="9" s="1"/>
  <c r="KM63" i="9" s="1"/>
  <c r="KN63" i="9" s="1"/>
  <c r="KO63" i="9" s="1"/>
  <c r="KP63" i="9" s="1"/>
  <c r="KQ63" i="9" s="1"/>
  <c r="KR63" i="9" s="1"/>
  <c r="KS63" i="9" s="1"/>
  <c r="KT63" i="9" s="1"/>
  <c r="KU63" i="9" s="1"/>
  <c r="KV63" i="9" s="1"/>
  <c r="KW63" i="9" s="1"/>
  <c r="KX63" i="9" s="1"/>
  <c r="KY63" i="9" s="1"/>
  <c r="KZ63" i="9" s="1"/>
  <c r="LA63" i="9" s="1"/>
  <c r="LB63" i="9" s="1"/>
  <c r="LC63" i="9" s="1"/>
  <c r="LD63" i="9" s="1"/>
  <c r="LE63" i="9" s="1"/>
  <c r="LF63" i="9" s="1"/>
  <c r="LG63" i="9" s="1"/>
  <c r="LH63" i="9" s="1"/>
  <c r="LI63" i="9" s="1"/>
  <c r="LJ63" i="9" s="1"/>
  <c r="LK63" i="9" s="1"/>
  <c r="LL63" i="9" s="1"/>
  <c r="LM63" i="9" s="1"/>
  <c r="LN63" i="9" s="1"/>
  <c r="LO63" i="9" s="1"/>
  <c r="LP63" i="9" s="1"/>
  <c r="LQ63" i="9" s="1"/>
  <c r="LR63" i="9" s="1"/>
  <c r="LS63" i="9" s="1"/>
  <c r="LT63" i="9" s="1"/>
  <c r="N106" i="9"/>
  <c r="O103" i="9" s="1"/>
  <c r="O106" i="9" s="1"/>
  <c r="P103" i="9" s="1"/>
  <c r="P106" i="9" s="1"/>
  <c r="Q103" i="9" s="1"/>
  <c r="Q106" i="9" s="1"/>
  <c r="R103" i="9" s="1"/>
  <c r="R106" i="9" s="1"/>
  <c r="S103" i="9" s="1"/>
  <c r="S106" i="9" s="1"/>
  <c r="T103" i="9" s="1"/>
  <c r="T106" i="9" s="1"/>
  <c r="U103" i="9" s="1"/>
  <c r="U106" i="9" s="1"/>
  <c r="V103" i="9" s="1"/>
  <c r="V106" i="9" s="1"/>
  <c r="W103" i="9" s="1"/>
  <c r="W106" i="9" s="1"/>
  <c r="X103" i="9" s="1"/>
  <c r="X106" i="9" s="1"/>
  <c r="Y103" i="9" s="1"/>
  <c r="Y106" i="9" s="1"/>
  <c r="Z103" i="9" s="1"/>
  <c r="Z106" i="9" s="1"/>
  <c r="AA103" i="9" s="1"/>
  <c r="AA106" i="9" s="1"/>
  <c r="AB103" i="9" s="1"/>
  <c r="AB106" i="9" s="1"/>
  <c r="AC103" i="9" s="1"/>
  <c r="AC106" i="9" s="1"/>
  <c r="AD103" i="9" s="1"/>
  <c r="AD106" i="9" s="1"/>
  <c r="AE103" i="9" s="1"/>
  <c r="AE106" i="9" s="1"/>
  <c r="AF103" i="9" s="1"/>
  <c r="AF106" i="9" s="1"/>
  <c r="AG103" i="9" s="1"/>
  <c r="AG106" i="9" s="1"/>
  <c r="AH103" i="9" s="1"/>
  <c r="AH106" i="9" s="1"/>
  <c r="AI103" i="9" s="1"/>
  <c r="AI106" i="9" s="1"/>
  <c r="AJ103" i="9" s="1"/>
  <c r="AJ106" i="9" s="1"/>
  <c r="AK103" i="9" s="1"/>
  <c r="AK106" i="9" s="1"/>
  <c r="AL103" i="9" s="1"/>
  <c r="AL106" i="9" s="1"/>
  <c r="AM103" i="9" s="1"/>
  <c r="H104" i="9"/>
  <c r="U107" i="9"/>
  <c r="V107" i="9"/>
  <c r="W107" i="9"/>
  <c r="X107" i="9"/>
  <c r="Y107" i="9"/>
  <c r="Z107" i="9"/>
  <c r="AA107" i="9"/>
  <c r="T107" i="9"/>
  <c r="N107" i="9"/>
  <c r="O107" i="9"/>
  <c r="P107" i="9"/>
  <c r="Q107" i="9"/>
  <c r="R107" i="9"/>
  <c r="S107" i="9"/>
  <c r="BC16" i="19"/>
  <c r="ET420" i="9"/>
  <c r="BC77" i="19" s="1"/>
  <c r="BB16" i="19"/>
  <c r="U18" i="20"/>
  <c r="EQ420" i="9"/>
  <c r="EN420" i="9"/>
  <c r="BA16" i="19"/>
  <c r="EB420" i="9"/>
  <c r="AW16" i="19"/>
  <c r="EE420" i="9"/>
  <c r="T18" i="20"/>
  <c r="AX16" i="19"/>
  <c r="EH420" i="9"/>
  <c r="AY16" i="19"/>
  <c r="EK420" i="9"/>
  <c r="AZ16" i="19"/>
  <c r="DY420" i="9"/>
  <c r="AV16" i="19"/>
  <c r="DM420" i="9"/>
  <c r="AR16" i="19"/>
  <c r="DP420" i="9"/>
  <c r="AS16" i="19"/>
  <c r="DV420" i="9"/>
  <c r="AU16" i="19"/>
  <c r="DS420" i="9"/>
  <c r="S18" i="20"/>
  <c r="AT16" i="19"/>
  <c r="Y26" i="43" l="1"/>
  <c r="X36" i="43"/>
  <c r="V71" i="9" s="1"/>
  <c r="AZ77" i="19"/>
  <c r="I120" i="9"/>
  <c r="I399" i="9" s="1"/>
  <c r="I400" i="9" s="1"/>
  <c r="AY77" i="19"/>
  <c r="AV77" i="19"/>
  <c r="AU77" i="19"/>
  <c r="BA77" i="19"/>
  <c r="AS77" i="19"/>
  <c r="AR77" i="19"/>
  <c r="AW77" i="19"/>
  <c r="S79" i="20"/>
  <c r="AT77" i="19"/>
  <c r="T79" i="20"/>
  <c r="AX77" i="19"/>
  <c r="BB77" i="19"/>
  <c r="U79" i="20"/>
  <c r="J72" i="9"/>
  <c r="AD175" i="9"/>
  <c r="AD177" i="9" s="1"/>
  <c r="AB175" i="9"/>
  <c r="AB177" i="9" s="1"/>
  <c r="AE175" i="9"/>
  <c r="AE177" i="9" s="1"/>
  <c r="AC175" i="9"/>
  <c r="AC177" i="9" s="1"/>
  <c r="AF175" i="9"/>
  <c r="AF177" i="9" s="1"/>
  <c r="AA175" i="9"/>
  <c r="AA177" i="9" s="1"/>
  <c r="AG175" i="9"/>
  <c r="AG177" i="9" s="1"/>
  <c r="F115" i="23"/>
  <c r="Z80" i="9"/>
  <c r="FH175" i="9"/>
  <c r="FH177" i="9" s="1"/>
  <c r="FE175" i="9"/>
  <c r="FE177" i="9" s="1"/>
  <c r="EY175" i="9"/>
  <c r="EY177" i="9" s="1"/>
  <c r="EV175" i="9"/>
  <c r="EV177" i="9" s="1"/>
  <c r="ES175" i="9"/>
  <c r="ES177" i="9" s="1"/>
  <c r="EM175" i="9"/>
  <c r="EM177" i="9" s="1"/>
  <c r="EJ175" i="9"/>
  <c r="EJ177" i="9" s="1"/>
  <c r="EG175" i="9"/>
  <c r="EG177" i="9" s="1"/>
  <c r="EA175" i="9"/>
  <c r="EA177" i="9" s="1"/>
  <c r="DX175" i="9"/>
  <c r="DX177" i="9" s="1"/>
  <c r="DU175" i="9"/>
  <c r="DU177" i="9" s="1"/>
  <c r="DO175" i="9"/>
  <c r="DO177" i="9" s="1"/>
  <c r="DL175" i="9"/>
  <c r="DL177" i="9" s="1"/>
  <c r="DI175" i="9"/>
  <c r="DI177" i="9" s="1"/>
  <c r="DC175" i="9"/>
  <c r="DC177" i="9" s="1"/>
  <c r="CZ175" i="9"/>
  <c r="CZ177" i="9" s="1"/>
  <c r="CW175" i="9"/>
  <c r="CW177" i="9" s="1"/>
  <c r="CQ175" i="9"/>
  <c r="CQ177" i="9" s="1"/>
  <c r="CN175" i="9"/>
  <c r="CN177" i="9" s="1"/>
  <c r="CK175" i="9"/>
  <c r="CK177" i="9" s="1"/>
  <c r="CE175" i="9"/>
  <c r="CE177" i="9" s="1"/>
  <c r="FG175" i="9"/>
  <c r="FG177" i="9" s="1"/>
  <c r="FF175" i="9"/>
  <c r="FF177" i="9" s="1"/>
  <c r="CB175" i="9"/>
  <c r="CB177" i="9" s="1"/>
  <c r="FD175" i="9"/>
  <c r="FD177" i="9" s="1"/>
  <c r="FC175" i="9"/>
  <c r="FC177" i="9" s="1"/>
  <c r="BY175" i="9"/>
  <c r="BY177" i="9" s="1"/>
  <c r="FB175" i="9"/>
  <c r="FB177" i="9" s="1"/>
  <c r="FA175" i="9"/>
  <c r="FA177" i="9" s="1"/>
  <c r="EZ175" i="9"/>
  <c r="EZ177" i="9" s="1"/>
  <c r="EX175" i="9"/>
  <c r="EX177" i="9" s="1"/>
  <c r="EW175" i="9"/>
  <c r="EW177" i="9" s="1"/>
  <c r="BS175" i="9"/>
  <c r="BS177" i="9" s="1"/>
  <c r="EU175" i="9"/>
  <c r="EU177" i="9" s="1"/>
  <c r="ET175" i="9"/>
  <c r="ET177" i="9" s="1"/>
  <c r="BP175" i="9"/>
  <c r="BP177" i="9" s="1"/>
  <c r="ER175" i="9"/>
  <c r="ER177" i="9" s="1"/>
  <c r="EQ175" i="9"/>
  <c r="EQ177" i="9" s="1"/>
  <c r="BM175" i="9"/>
  <c r="BM177" i="9" s="1"/>
  <c r="EP175" i="9"/>
  <c r="EP177" i="9" s="1"/>
  <c r="EO175" i="9"/>
  <c r="EO177" i="9" s="1"/>
  <c r="EN175" i="9"/>
  <c r="EN177" i="9" s="1"/>
  <c r="EL175" i="9"/>
  <c r="EL177" i="9" s="1"/>
  <c r="EK175" i="9"/>
  <c r="EK177" i="9" s="1"/>
  <c r="BG175" i="9"/>
  <c r="BG177" i="9" s="1"/>
  <c r="EI175" i="9"/>
  <c r="EI177" i="9" s="1"/>
  <c r="EH175" i="9"/>
  <c r="EH177" i="9" s="1"/>
  <c r="BD175" i="9"/>
  <c r="BD177" i="9" s="1"/>
  <c r="EF175" i="9"/>
  <c r="EF177" i="9" s="1"/>
  <c r="EE175" i="9"/>
  <c r="EE177" i="9" s="1"/>
  <c r="BA175" i="9"/>
  <c r="BA177" i="9" s="1"/>
  <c r="ED175" i="9"/>
  <c r="ED177" i="9" s="1"/>
  <c r="EC175" i="9"/>
  <c r="EC177" i="9" s="1"/>
  <c r="EB175" i="9"/>
  <c r="EB177" i="9" s="1"/>
  <c r="DZ175" i="9"/>
  <c r="DZ177" i="9" s="1"/>
  <c r="DY175" i="9"/>
  <c r="DY177" i="9" s="1"/>
  <c r="AU175" i="9"/>
  <c r="AU177" i="9" s="1"/>
  <c r="DW175" i="9"/>
  <c r="DW177" i="9" s="1"/>
  <c r="DV175" i="9"/>
  <c r="DV177" i="9" s="1"/>
  <c r="AR175" i="9"/>
  <c r="AR177" i="9" s="1"/>
  <c r="DT175" i="9"/>
  <c r="DT177" i="9" s="1"/>
  <c r="DS175" i="9"/>
  <c r="DS177" i="9" s="1"/>
  <c r="AO175" i="9"/>
  <c r="AO177" i="9" s="1"/>
  <c r="DR175" i="9"/>
  <c r="DR177" i="9" s="1"/>
  <c r="DQ175" i="9"/>
  <c r="DQ177" i="9" s="1"/>
  <c r="DP175" i="9"/>
  <c r="DP177" i="9" s="1"/>
  <c r="DN175" i="9"/>
  <c r="DN177" i="9" s="1"/>
  <c r="DM175" i="9"/>
  <c r="DM177" i="9" s="1"/>
  <c r="AI175" i="9"/>
  <c r="AI177" i="9" s="1"/>
  <c r="DK175" i="9"/>
  <c r="DK177" i="9" s="1"/>
  <c r="DJ175" i="9"/>
  <c r="DJ177" i="9" s="1"/>
  <c r="DH175" i="9"/>
  <c r="DH177" i="9" s="1"/>
  <c r="DG175" i="9"/>
  <c r="DG177" i="9" s="1"/>
  <c r="DF175" i="9"/>
  <c r="DF177" i="9" s="1"/>
  <c r="DE175" i="9"/>
  <c r="DE177" i="9" s="1"/>
  <c r="DD175" i="9"/>
  <c r="DD177" i="9" s="1"/>
  <c r="DB175" i="9"/>
  <c r="DB177" i="9" s="1"/>
  <c r="DA175" i="9"/>
  <c r="DA177" i="9" s="1"/>
  <c r="CY175" i="9"/>
  <c r="CY177" i="9" s="1"/>
  <c r="CX175" i="9"/>
  <c r="CX177" i="9" s="1"/>
  <c r="CV175" i="9"/>
  <c r="CV177" i="9" s="1"/>
  <c r="CU175" i="9"/>
  <c r="CU177" i="9" s="1"/>
  <c r="CT175" i="9"/>
  <c r="CT177" i="9" s="1"/>
  <c r="CS175" i="9"/>
  <c r="CS177" i="9" s="1"/>
  <c r="CR175" i="9"/>
  <c r="CR177" i="9" s="1"/>
  <c r="CP175" i="9"/>
  <c r="CP177" i="9" s="1"/>
  <c r="CO175" i="9"/>
  <c r="CO177" i="9" s="1"/>
  <c r="CM175" i="9"/>
  <c r="CM177" i="9" s="1"/>
  <c r="CL175" i="9"/>
  <c r="CL177" i="9" s="1"/>
  <c r="CJ175" i="9"/>
  <c r="CJ177" i="9" s="1"/>
  <c r="CI175" i="9"/>
  <c r="CI177" i="9" s="1"/>
  <c r="CH175" i="9"/>
  <c r="CH177" i="9" s="1"/>
  <c r="CG175" i="9"/>
  <c r="CG177" i="9" s="1"/>
  <c r="CF175" i="9"/>
  <c r="CF177" i="9" s="1"/>
  <c r="CD175" i="9"/>
  <c r="CD177" i="9" s="1"/>
  <c r="CC175" i="9"/>
  <c r="CC177" i="9" s="1"/>
  <c r="CA175" i="9"/>
  <c r="CA177" i="9" s="1"/>
  <c r="BZ175" i="9"/>
  <c r="BZ177" i="9" s="1"/>
  <c r="BX175" i="9"/>
  <c r="BX177" i="9" s="1"/>
  <c r="BW175" i="9"/>
  <c r="BW177" i="9" s="1"/>
  <c r="BV175" i="9"/>
  <c r="BV177" i="9" s="1"/>
  <c r="BU175" i="9"/>
  <c r="BU177" i="9" s="1"/>
  <c r="BT175" i="9"/>
  <c r="BT177" i="9" s="1"/>
  <c r="BR175" i="9"/>
  <c r="BR177" i="9" s="1"/>
  <c r="BQ175" i="9"/>
  <c r="BQ177" i="9" s="1"/>
  <c r="BO175" i="9"/>
  <c r="BO177" i="9" s="1"/>
  <c r="BN175" i="9"/>
  <c r="BN177" i="9" s="1"/>
  <c r="BL175" i="9"/>
  <c r="BL177" i="9" s="1"/>
  <c r="BK175" i="9"/>
  <c r="BK177" i="9" s="1"/>
  <c r="BJ175" i="9"/>
  <c r="BJ177" i="9" s="1"/>
  <c r="BI175" i="9"/>
  <c r="BI177" i="9" s="1"/>
  <c r="BH175" i="9"/>
  <c r="BH177" i="9" s="1"/>
  <c r="BF175" i="9"/>
  <c r="BF177" i="9" s="1"/>
  <c r="BE175" i="9"/>
  <c r="BE177" i="9" s="1"/>
  <c r="BC175" i="9"/>
  <c r="BC177" i="9" s="1"/>
  <c r="BB175" i="9"/>
  <c r="BB177" i="9" s="1"/>
  <c r="AZ175" i="9"/>
  <c r="AZ177" i="9" s="1"/>
  <c r="AY175" i="9"/>
  <c r="AY177" i="9" s="1"/>
  <c r="AX175" i="9"/>
  <c r="AX177" i="9" s="1"/>
  <c r="AW175" i="9"/>
  <c r="AW177" i="9" s="1"/>
  <c r="AV175" i="9"/>
  <c r="AV177" i="9" s="1"/>
  <c r="AV182" i="9" s="1"/>
  <c r="AV185" i="9" s="1"/>
  <c r="AT175" i="9"/>
  <c r="AT177" i="9" s="1"/>
  <c r="AS175" i="9"/>
  <c r="AS177" i="9" s="1"/>
  <c r="AQ175" i="9"/>
  <c r="AQ177" i="9" s="1"/>
  <c r="AP175" i="9"/>
  <c r="AP177" i="9" s="1"/>
  <c r="AN175" i="9"/>
  <c r="AN177" i="9" s="1"/>
  <c r="AM175" i="9"/>
  <c r="AM177" i="9" s="1"/>
  <c r="AM179" i="9" s="1"/>
  <c r="AL175" i="9"/>
  <c r="AL177" i="9" s="1"/>
  <c r="AK175" i="9"/>
  <c r="AK177" i="9" s="1"/>
  <c r="AJ175" i="9"/>
  <c r="AJ177" i="9" s="1"/>
  <c r="AH175" i="9"/>
  <c r="AH177" i="9" s="1"/>
  <c r="C30" i="17"/>
  <c r="E30" i="17" s="1"/>
  <c r="F98" i="23"/>
  <c r="F66" i="9"/>
  <c r="I75" i="9"/>
  <c r="I550" i="9" s="1"/>
  <c r="CC182" i="9" l="1"/>
  <c r="CC185" i="9" s="1"/>
  <c r="CC466" i="9" s="1"/>
  <c r="DV182" i="9"/>
  <c r="DV185" i="9" s="1"/>
  <c r="DV466" i="9" s="1"/>
  <c r="Z26" i="43"/>
  <c r="Y36" i="43"/>
  <c r="W71" i="9" s="1"/>
  <c r="AC182" i="9"/>
  <c r="AC185" i="9" s="1"/>
  <c r="AC466" i="9" s="1"/>
  <c r="BB182" i="9"/>
  <c r="BB185" i="9" s="1"/>
  <c r="BB442" i="9" s="1"/>
  <c r="DD182" i="9"/>
  <c r="DD185" i="9" s="1"/>
  <c r="DD466" i="9" s="1"/>
  <c r="EK182" i="9"/>
  <c r="EK185" i="9" s="1"/>
  <c r="EK466" i="9" s="1"/>
  <c r="AF182" i="9"/>
  <c r="AF185" i="9" s="1"/>
  <c r="AF442" i="9" s="1"/>
  <c r="BN182" i="9"/>
  <c r="BN185" i="9" s="1"/>
  <c r="BN466" i="9" s="1"/>
  <c r="DA182" i="9"/>
  <c r="DA185" i="9" s="1"/>
  <c r="DA442" i="9" s="1"/>
  <c r="BE182" i="9"/>
  <c r="BE185" i="9" s="1"/>
  <c r="BE466" i="9" s="1"/>
  <c r="AE182" i="9"/>
  <c r="AE185" i="9" s="1"/>
  <c r="AE466" i="9" s="1"/>
  <c r="CX182" i="9"/>
  <c r="CX185" i="9" s="1"/>
  <c r="CX442" i="9" s="1"/>
  <c r="BT182" i="9"/>
  <c r="BT185" i="9" s="1"/>
  <c r="BT466" i="9" s="1"/>
  <c r="EB182" i="9"/>
  <c r="EB185" i="9" s="1"/>
  <c r="EB442" i="9" s="1"/>
  <c r="EH182" i="9"/>
  <c r="EH185" i="9" s="1"/>
  <c r="EH442" i="9" s="1"/>
  <c r="AP182" i="9"/>
  <c r="AP185" i="9" s="1"/>
  <c r="AP466" i="9" s="1"/>
  <c r="BZ182" i="9"/>
  <c r="BZ185" i="9" s="1"/>
  <c r="BZ442" i="9" s="1"/>
  <c r="CO182" i="9"/>
  <c r="CO185" i="9" s="1"/>
  <c r="CO466" i="9" s="1"/>
  <c r="EZ182" i="9"/>
  <c r="EZ185" i="9" s="1"/>
  <c r="EZ442" i="9" s="1"/>
  <c r="DY182" i="9"/>
  <c r="DY185" i="9" s="1"/>
  <c r="DY466" i="9" s="1"/>
  <c r="AH182" i="9"/>
  <c r="AH185" i="9" s="1"/>
  <c r="AH466" i="9" s="1"/>
  <c r="CR182" i="9"/>
  <c r="CR185" i="9" s="1"/>
  <c r="CR442" i="9" s="1"/>
  <c r="AS182" i="9"/>
  <c r="AS185" i="9" s="1"/>
  <c r="AS466" i="9" s="1"/>
  <c r="ET182" i="9"/>
  <c r="ET185" i="9" s="1"/>
  <c r="ET466" i="9" s="1"/>
  <c r="DP182" i="9"/>
  <c r="DP185" i="9" s="1"/>
  <c r="DP442" i="9" s="1"/>
  <c r="EN182" i="9"/>
  <c r="EN185" i="9" s="1"/>
  <c r="EN442" i="9" s="1"/>
  <c r="DM182" i="9"/>
  <c r="DM185" i="9" s="1"/>
  <c r="DM442" i="9" s="1"/>
  <c r="AJ182" i="9"/>
  <c r="AJ185" i="9" s="1"/>
  <c r="AJ442" i="9" s="1"/>
  <c r="BQ182" i="9"/>
  <c r="BQ185" i="9" s="1"/>
  <c r="BQ442" i="9" s="1"/>
  <c r="CL182" i="9"/>
  <c r="CL185" i="9" s="1"/>
  <c r="CL442" i="9" s="1"/>
  <c r="BH182" i="9"/>
  <c r="BH185" i="9" s="1"/>
  <c r="BH442" i="9" s="1"/>
  <c r="EW182" i="9"/>
  <c r="EW185" i="9" s="1"/>
  <c r="EW466" i="9" s="1"/>
  <c r="DJ182" i="9"/>
  <c r="DJ185" i="9" s="1"/>
  <c r="DJ442" i="9" s="1"/>
  <c r="FF182" i="9"/>
  <c r="FF185" i="9" s="1"/>
  <c r="FF442" i="9" s="1"/>
  <c r="CF182" i="9"/>
  <c r="CF185" i="9" s="1"/>
  <c r="CF466" i="9" s="1"/>
  <c r="E116" i="7"/>
  <c r="E127" i="7"/>
  <c r="E130" i="7" s="1"/>
  <c r="I83" i="9"/>
  <c r="I84" i="9" s="1"/>
  <c r="I427" i="9"/>
  <c r="I76" i="9"/>
  <c r="I316" i="9" s="1"/>
  <c r="I381" i="9" s="1"/>
  <c r="AK182" i="9"/>
  <c r="AK185" i="9" s="1"/>
  <c r="AL182" i="9"/>
  <c r="AL185" i="9" s="1"/>
  <c r="AM182" i="9"/>
  <c r="AM185" i="9" s="1"/>
  <c r="AN182" i="9"/>
  <c r="AN185" i="9" s="1"/>
  <c r="AQ182" i="9"/>
  <c r="AQ185" i="9" s="1"/>
  <c r="AT182" i="9"/>
  <c r="AT185" i="9" s="1"/>
  <c r="AV442" i="9"/>
  <c r="AV466" i="9"/>
  <c r="AW182" i="9"/>
  <c r="AW185" i="9" s="1"/>
  <c r="AX182" i="9"/>
  <c r="AX185" i="9" s="1"/>
  <c r="AY182" i="9"/>
  <c r="AY185" i="9" s="1"/>
  <c r="AZ182" i="9"/>
  <c r="AZ185" i="9" s="1"/>
  <c r="BC182" i="9"/>
  <c r="BC185" i="9" s="1"/>
  <c r="BF182" i="9"/>
  <c r="BF185" i="9" s="1"/>
  <c r="BI182" i="9"/>
  <c r="BI185" i="9" s="1"/>
  <c r="BJ182" i="9"/>
  <c r="BJ185" i="9" s="1"/>
  <c r="BK182" i="9"/>
  <c r="BK185" i="9" s="1"/>
  <c r="BL182" i="9"/>
  <c r="BL185" i="9" s="1"/>
  <c r="BO182" i="9"/>
  <c r="BO185" i="9" s="1"/>
  <c r="BR182" i="9"/>
  <c r="BR185" i="9" s="1"/>
  <c r="BU182" i="9"/>
  <c r="BU185" i="9" s="1"/>
  <c r="BV182" i="9"/>
  <c r="BV185" i="9" s="1"/>
  <c r="BW182" i="9"/>
  <c r="BW185" i="9" s="1"/>
  <c r="BX182" i="9"/>
  <c r="BX185" i="9" s="1"/>
  <c r="CA182" i="9"/>
  <c r="CA185" i="9" s="1"/>
  <c r="CD182" i="9"/>
  <c r="CD185" i="9" s="1"/>
  <c r="CG182" i="9"/>
  <c r="CG185" i="9" s="1"/>
  <c r="CH182" i="9"/>
  <c r="CH185" i="9" s="1"/>
  <c r="CI182" i="9"/>
  <c r="CI185" i="9" s="1"/>
  <c r="CJ182" i="9"/>
  <c r="CJ185" i="9" s="1"/>
  <c r="CM182" i="9"/>
  <c r="CM185" i="9" s="1"/>
  <c r="CP182" i="9"/>
  <c r="CP185" i="9" s="1"/>
  <c r="CS182" i="9"/>
  <c r="CS185" i="9" s="1"/>
  <c r="CT182" i="9"/>
  <c r="CT185" i="9" s="1"/>
  <c r="CU182" i="9"/>
  <c r="CU185" i="9" s="1"/>
  <c r="CV182" i="9"/>
  <c r="CV185" i="9" s="1"/>
  <c r="CY182" i="9"/>
  <c r="CY185" i="9" s="1"/>
  <c r="DB182" i="9"/>
  <c r="DB185" i="9" s="1"/>
  <c r="DE182" i="9"/>
  <c r="DE185" i="9" s="1"/>
  <c r="DF182" i="9"/>
  <c r="DF185" i="9" s="1"/>
  <c r="DG182" i="9"/>
  <c r="DG185" i="9" s="1"/>
  <c r="DH182" i="9"/>
  <c r="DH185" i="9" s="1"/>
  <c r="DK182" i="9"/>
  <c r="DK185" i="9" s="1"/>
  <c r="AI182" i="9"/>
  <c r="AI185" i="9" s="1"/>
  <c r="DN182" i="9"/>
  <c r="DN185" i="9" s="1"/>
  <c r="DQ182" i="9"/>
  <c r="DQ185" i="9" s="1"/>
  <c r="DR182" i="9"/>
  <c r="DR185" i="9" s="1"/>
  <c r="AO182" i="9"/>
  <c r="AO185" i="9" s="1"/>
  <c r="DS182" i="9"/>
  <c r="DS185" i="9" s="1"/>
  <c r="DT182" i="9"/>
  <c r="DT185" i="9" s="1"/>
  <c r="AR182" i="9"/>
  <c r="AR185" i="9" s="1"/>
  <c r="DW182" i="9"/>
  <c r="DW185" i="9" s="1"/>
  <c r="AU182" i="9"/>
  <c r="AU185" i="9" s="1"/>
  <c r="DZ182" i="9"/>
  <c r="DZ185" i="9" s="1"/>
  <c r="EC182" i="9"/>
  <c r="EC185" i="9" s="1"/>
  <c r="ED182" i="9"/>
  <c r="ED185" i="9" s="1"/>
  <c r="BA182" i="9"/>
  <c r="BA185" i="9" s="1"/>
  <c r="EE182" i="9"/>
  <c r="EE185" i="9" s="1"/>
  <c r="EF182" i="9"/>
  <c r="EF185" i="9" s="1"/>
  <c r="BD182" i="9"/>
  <c r="BD185" i="9" s="1"/>
  <c r="EI182" i="9"/>
  <c r="EI185" i="9" s="1"/>
  <c r="BG182" i="9"/>
  <c r="BG185" i="9" s="1"/>
  <c r="EL182" i="9"/>
  <c r="EL185" i="9" s="1"/>
  <c r="EO182" i="9"/>
  <c r="EO185" i="9" s="1"/>
  <c r="EP182" i="9"/>
  <c r="EP185" i="9" s="1"/>
  <c r="BM182" i="9"/>
  <c r="BM185" i="9" s="1"/>
  <c r="EQ182" i="9"/>
  <c r="EQ185" i="9" s="1"/>
  <c r="ER182" i="9"/>
  <c r="ER185" i="9" s="1"/>
  <c r="BP182" i="9"/>
  <c r="BP185" i="9" s="1"/>
  <c r="EU182" i="9"/>
  <c r="EU185" i="9" s="1"/>
  <c r="BS182" i="9"/>
  <c r="BS185" i="9" s="1"/>
  <c r="EX182" i="9"/>
  <c r="EX185" i="9" s="1"/>
  <c r="FA182" i="9"/>
  <c r="FA185" i="9" s="1"/>
  <c r="FB182" i="9"/>
  <c r="FB185" i="9" s="1"/>
  <c r="BY182" i="9"/>
  <c r="BY185" i="9" s="1"/>
  <c r="FC182" i="9"/>
  <c r="FC185" i="9" s="1"/>
  <c r="FD182" i="9"/>
  <c r="FD185" i="9" s="1"/>
  <c r="CB182" i="9"/>
  <c r="CB185" i="9" s="1"/>
  <c r="FG182" i="9"/>
  <c r="FG185" i="9" s="1"/>
  <c r="CE182" i="9"/>
  <c r="CE185" i="9" s="1"/>
  <c r="CK182" i="9"/>
  <c r="CK185" i="9" s="1"/>
  <c r="CN182" i="9"/>
  <c r="CN185" i="9" s="1"/>
  <c r="CQ182" i="9"/>
  <c r="CQ185" i="9" s="1"/>
  <c r="CW182" i="9"/>
  <c r="CW185" i="9" s="1"/>
  <c r="CZ182" i="9"/>
  <c r="CZ185" i="9" s="1"/>
  <c r="DC182" i="9"/>
  <c r="DC185" i="9" s="1"/>
  <c r="DI182" i="9"/>
  <c r="DI185" i="9" s="1"/>
  <c r="DL182" i="9"/>
  <c r="DL185" i="9" s="1"/>
  <c r="DO182" i="9"/>
  <c r="DO185" i="9" s="1"/>
  <c r="DU182" i="9"/>
  <c r="DU185" i="9" s="1"/>
  <c r="DX182" i="9"/>
  <c r="DX185" i="9" s="1"/>
  <c r="EA182" i="9"/>
  <c r="EA185" i="9" s="1"/>
  <c r="EG182" i="9"/>
  <c r="EG185" i="9" s="1"/>
  <c r="EJ182" i="9"/>
  <c r="EJ185" i="9" s="1"/>
  <c r="EM182" i="9"/>
  <c r="EM185" i="9" s="1"/>
  <c r="ES182" i="9"/>
  <c r="ES185" i="9" s="1"/>
  <c r="EV182" i="9"/>
  <c r="EV185" i="9" s="1"/>
  <c r="EY182" i="9"/>
  <c r="EY185" i="9" s="1"/>
  <c r="FE182" i="9"/>
  <c r="FE185" i="9" s="1"/>
  <c r="FH182" i="9"/>
  <c r="FH185" i="9" s="1"/>
  <c r="H80" i="9"/>
  <c r="Z81" i="9"/>
  <c r="AG182" i="9"/>
  <c r="AG185" i="9" s="1"/>
  <c r="AG179" i="9"/>
  <c r="AA182" i="9"/>
  <c r="AC442" i="9"/>
  <c r="AB182" i="9"/>
  <c r="AB185" i="9" s="1"/>
  <c r="AD182" i="9"/>
  <c r="AD185" i="9" s="1"/>
  <c r="DV442" i="9" l="1"/>
  <c r="CC442" i="9"/>
  <c r="BT442" i="9"/>
  <c r="DD442" i="9"/>
  <c r="AA26" i="43"/>
  <c r="Z36" i="43"/>
  <c r="X71" i="9" s="1"/>
  <c r="EK442" i="9"/>
  <c r="BB466" i="9"/>
  <c r="AF466" i="9"/>
  <c r="BE442" i="9"/>
  <c r="BN442" i="9"/>
  <c r="DA466" i="9"/>
  <c r="EZ466" i="9"/>
  <c r="CX466" i="9"/>
  <c r="AE442" i="9"/>
  <c r="FF466" i="9"/>
  <c r="AP442" i="9"/>
  <c r="CR466" i="9"/>
  <c r="EH466" i="9"/>
  <c r="EB466" i="9"/>
  <c r="EN466" i="9"/>
  <c r="BQ466" i="9"/>
  <c r="BZ466" i="9"/>
  <c r="CO442" i="9"/>
  <c r="DY442" i="9"/>
  <c r="CF442" i="9"/>
  <c r="DM466" i="9"/>
  <c r="AJ466" i="9"/>
  <c r="ET442" i="9"/>
  <c r="AS442" i="9"/>
  <c r="BH466" i="9"/>
  <c r="AH442" i="9"/>
  <c r="EW442" i="9"/>
  <c r="DJ466" i="9"/>
  <c r="DP466" i="9"/>
  <c r="CL466" i="9"/>
  <c r="H130" i="7"/>
  <c r="G130" i="7" s="1"/>
  <c r="AD442" i="9"/>
  <c r="AD466" i="9"/>
  <c r="AB466" i="9"/>
  <c r="AB442" i="9"/>
  <c r="AA185" i="9"/>
  <c r="AA183" i="9"/>
  <c r="AG442" i="9"/>
  <c r="AG466" i="9"/>
  <c r="H81" i="9"/>
  <c r="F81" i="9" s="1"/>
  <c r="C36" i="17"/>
  <c r="E36" i="17" s="1"/>
  <c r="E37" i="17" s="1"/>
  <c r="F80" i="9"/>
  <c r="FH442" i="9"/>
  <c r="FH466" i="9"/>
  <c r="FE442" i="9"/>
  <c r="FE466" i="9"/>
  <c r="EY442" i="9"/>
  <c r="EY466" i="9"/>
  <c r="EV442" i="9"/>
  <c r="EV466" i="9"/>
  <c r="ES442" i="9"/>
  <c r="ES466" i="9"/>
  <c r="EM442" i="9"/>
  <c r="EM466" i="9"/>
  <c r="EJ466" i="9"/>
  <c r="EJ442" i="9"/>
  <c r="EG466" i="9"/>
  <c r="EG442" i="9"/>
  <c r="EA466" i="9"/>
  <c r="EA442" i="9"/>
  <c r="DX466" i="9"/>
  <c r="DX442" i="9"/>
  <c r="DU466" i="9"/>
  <c r="DU442" i="9"/>
  <c r="DO466" i="9"/>
  <c r="DO442" i="9"/>
  <c r="DL466" i="9"/>
  <c r="DL442" i="9"/>
  <c r="DI466" i="9"/>
  <c r="DI442" i="9"/>
  <c r="DC466" i="9"/>
  <c r="DC442" i="9"/>
  <c r="CZ466" i="9"/>
  <c r="CZ442" i="9"/>
  <c r="CW466" i="9"/>
  <c r="CW442" i="9"/>
  <c r="CQ466" i="9"/>
  <c r="CQ442" i="9"/>
  <c r="CN466" i="9"/>
  <c r="CN442" i="9"/>
  <c r="CK466" i="9"/>
  <c r="CK442" i="9"/>
  <c r="CE466" i="9"/>
  <c r="CE442" i="9"/>
  <c r="FG442" i="9"/>
  <c r="FG466" i="9"/>
  <c r="CB466" i="9"/>
  <c r="CB442" i="9"/>
  <c r="FD442" i="9"/>
  <c r="FD466" i="9"/>
  <c r="FC466" i="9"/>
  <c r="FC442" i="9"/>
  <c r="BY466" i="9"/>
  <c r="BY442" i="9"/>
  <c r="FB442" i="9"/>
  <c r="FB466" i="9"/>
  <c r="FA442" i="9"/>
  <c r="FA466" i="9"/>
  <c r="EX442" i="9"/>
  <c r="EX466" i="9"/>
  <c r="BS466" i="9"/>
  <c r="BS442" i="9"/>
  <c r="EU442" i="9"/>
  <c r="EU466" i="9"/>
  <c r="BP466" i="9"/>
  <c r="BP442" i="9"/>
  <c r="ER442" i="9"/>
  <c r="ER466" i="9"/>
  <c r="EQ442" i="9"/>
  <c r="EQ466" i="9"/>
  <c r="BM466" i="9"/>
  <c r="BM442" i="9"/>
  <c r="EP442" i="9"/>
  <c r="EP466" i="9"/>
  <c r="EO442" i="9"/>
  <c r="EO466" i="9"/>
  <c r="EL466" i="9"/>
  <c r="EL442" i="9"/>
  <c r="BG466" i="9"/>
  <c r="BG442" i="9"/>
  <c r="EI466" i="9"/>
  <c r="EI442" i="9"/>
  <c r="BD466" i="9"/>
  <c r="BD442" i="9"/>
  <c r="EF466" i="9"/>
  <c r="EF442" i="9"/>
  <c r="EE442" i="9"/>
  <c r="EE466" i="9"/>
  <c r="BA466" i="9"/>
  <c r="BA442" i="9"/>
  <c r="ED466" i="9"/>
  <c r="ED442" i="9"/>
  <c r="EC466" i="9"/>
  <c r="EC442" i="9"/>
  <c r="DZ466" i="9"/>
  <c r="DZ442" i="9"/>
  <c r="AU466" i="9"/>
  <c r="AU442" i="9"/>
  <c r="DW466" i="9"/>
  <c r="DW442" i="9"/>
  <c r="AR466" i="9"/>
  <c r="AR442" i="9"/>
  <c r="DT466" i="9"/>
  <c r="DT442" i="9"/>
  <c r="DS442" i="9"/>
  <c r="DS466" i="9"/>
  <c r="AO466" i="9"/>
  <c r="AO442" i="9"/>
  <c r="DR466" i="9"/>
  <c r="DR442" i="9"/>
  <c r="DQ466" i="9"/>
  <c r="DQ442" i="9"/>
  <c r="DN466" i="9"/>
  <c r="DN442" i="9"/>
  <c r="AI466" i="9"/>
  <c r="AI442" i="9"/>
  <c r="DK466" i="9"/>
  <c r="DK442" i="9"/>
  <c r="DH466" i="9"/>
  <c r="DH442" i="9"/>
  <c r="DG442" i="9"/>
  <c r="DG466" i="9"/>
  <c r="DF466" i="9"/>
  <c r="DF442" i="9"/>
  <c r="DE466" i="9"/>
  <c r="DE442" i="9"/>
  <c r="DB466" i="9"/>
  <c r="DB442" i="9"/>
  <c r="CY466" i="9"/>
  <c r="CY442" i="9"/>
  <c r="CV466" i="9"/>
  <c r="CV442" i="9"/>
  <c r="CU442" i="9"/>
  <c r="CU466" i="9"/>
  <c r="CT466" i="9"/>
  <c r="CT442" i="9"/>
  <c r="CS466" i="9"/>
  <c r="CS442" i="9"/>
  <c r="AK98" i="19" s="1"/>
  <c r="CP466" i="9"/>
  <c r="CP442" i="9"/>
  <c r="CM466" i="9"/>
  <c r="CM442" i="9"/>
  <c r="CJ466" i="9"/>
  <c r="CJ442" i="9"/>
  <c r="CI442" i="9"/>
  <c r="CI466" i="9"/>
  <c r="CH466" i="9"/>
  <c r="CH442" i="9"/>
  <c r="CG466" i="9"/>
  <c r="CG442" i="9"/>
  <c r="CD466" i="9"/>
  <c r="CD442" i="9"/>
  <c r="CA466" i="9"/>
  <c r="CA442" i="9"/>
  <c r="BX466" i="9"/>
  <c r="BX442" i="9"/>
  <c r="BW442" i="9"/>
  <c r="BW466" i="9"/>
  <c r="BV466" i="9"/>
  <c r="BV442" i="9"/>
  <c r="BU466" i="9"/>
  <c r="BU442" i="9"/>
  <c r="BR466" i="9"/>
  <c r="BR442" i="9"/>
  <c r="BO466" i="9"/>
  <c r="BO442" i="9"/>
  <c r="BL466" i="9"/>
  <c r="BL442" i="9"/>
  <c r="BK442" i="9"/>
  <c r="BK466" i="9"/>
  <c r="BJ466" i="9"/>
  <c r="BJ442" i="9"/>
  <c r="BI466" i="9"/>
  <c r="BI442" i="9"/>
  <c r="BF466" i="9"/>
  <c r="BF442" i="9"/>
  <c r="BC466" i="9"/>
  <c r="BC442" i="9"/>
  <c r="AZ466" i="9"/>
  <c r="AZ442" i="9"/>
  <c r="AY442" i="9"/>
  <c r="AY466" i="9"/>
  <c r="AX466" i="9"/>
  <c r="AX442" i="9"/>
  <c r="AW466" i="9"/>
  <c r="AW442" i="9"/>
  <c r="AT466" i="9"/>
  <c r="AT442" i="9"/>
  <c r="AQ466" i="9"/>
  <c r="AQ442" i="9"/>
  <c r="AN466" i="9"/>
  <c r="AN442" i="9"/>
  <c r="AM466" i="9"/>
  <c r="AM442" i="9"/>
  <c r="AL466" i="9"/>
  <c r="AL442" i="9"/>
  <c r="AK466" i="9"/>
  <c r="Q120" i="19" s="1"/>
  <c r="AK442" i="9"/>
  <c r="I429" i="9"/>
  <c r="AG98" i="19" l="1"/>
  <c r="AQ98" i="19"/>
  <c r="Q98" i="19"/>
  <c r="AB26" i="43"/>
  <c r="AA36" i="43"/>
  <c r="Y71" i="9" s="1"/>
  <c r="AC98" i="19"/>
  <c r="AK120" i="19"/>
  <c r="AC120" i="19"/>
  <c r="AR98" i="19"/>
  <c r="AU120" i="19"/>
  <c r="AY98" i="19"/>
  <c r="BE120" i="19"/>
  <c r="U98" i="19"/>
  <c r="AE98" i="19"/>
  <c r="AM98" i="19"/>
  <c r="U120" i="19"/>
  <c r="W120" i="19"/>
  <c r="AE120" i="19"/>
  <c r="BE98" i="19"/>
  <c r="W98" i="19"/>
  <c r="AM120" i="19"/>
  <c r="AS98" i="19"/>
  <c r="AS120" i="19"/>
  <c r="AO98" i="19"/>
  <c r="AZ98" i="19"/>
  <c r="AG120" i="19"/>
  <c r="AO120" i="19"/>
  <c r="AQ120" i="19"/>
  <c r="AU98" i="19"/>
  <c r="AF98" i="19"/>
  <c r="AN98" i="19"/>
  <c r="AV98" i="19"/>
  <c r="BC120" i="19"/>
  <c r="AR120" i="19"/>
  <c r="AY120" i="19"/>
  <c r="X98" i="19"/>
  <c r="X120" i="19"/>
  <c r="AF120" i="19"/>
  <c r="AN120" i="19"/>
  <c r="AV120" i="19"/>
  <c r="BC98" i="19"/>
  <c r="S98" i="19"/>
  <c r="Y98" i="19"/>
  <c r="AI98" i="19"/>
  <c r="AW98" i="19"/>
  <c r="S120" i="19"/>
  <c r="AA120" i="19"/>
  <c r="AW120" i="19"/>
  <c r="AZ120" i="19"/>
  <c r="AA98" i="19"/>
  <c r="T98" i="19"/>
  <c r="AB98" i="19"/>
  <c r="AJ98" i="19"/>
  <c r="BA120" i="19"/>
  <c r="BD120" i="19"/>
  <c r="Y120" i="19"/>
  <c r="AI120" i="19"/>
  <c r="T120" i="19"/>
  <c r="AB120" i="19"/>
  <c r="AJ120" i="19"/>
  <c r="BA98" i="19"/>
  <c r="BD98" i="19"/>
  <c r="M98" i="19"/>
  <c r="J114" i="9"/>
  <c r="O120" i="19"/>
  <c r="M120" i="19"/>
  <c r="P120" i="19"/>
  <c r="P98" i="19"/>
  <c r="O98" i="19"/>
  <c r="I472" i="9"/>
  <c r="I534" i="9"/>
  <c r="L100" i="20"/>
  <c r="R98" i="19"/>
  <c r="L121" i="20"/>
  <c r="R120" i="19"/>
  <c r="M121" i="20"/>
  <c r="V120" i="19"/>
  <c r="M100" i="20"/>
  <c r="V98" i="19"/>
  <c r="N121" i="20"/>
  <c r="Z120" i="19"/>
  <c r="N100" i="20"/>
  <c r="Z98" i="19"/>
  <c r="O121" i="20"/>
  <c r="AD120" i="19"/>
  <c r="O100" i="20"/>
  <c r="AD98" i="19"/>
  <c r="P121" i="20"/>
  <c r="AH120" i="19"/>
  <c r="P100" i="20"/>
  <c r="AH98" i="19"/>
  <c r="Q121" i="20"/>
  <c r="AL120" i="19"/>
  <c r="Q100" i="20"/>
  <c r="AL98" i="19"/>
  <c r="R121" i="20"/>
  <c r="AP120" i="19"/>
  <c r="R100" i="20"/>
  <c r="AP98" i="19"/>
  <c r="S121" i="20"/>
  <c r="AT120" i="19"/>
  <c r="S100" i="20"/>
  <c r="AT98" i="19"/>
  <c r="T121" i="20"/>
  <c r="AX120" i="19"/>
  <c r="T100" i="20"/>
  <c r="AX98" i="19"/>
  <c r="U121" i="20"/>
  <c r="BB120" i="19"/>
  <c r="U100" i="20"/>
  <c r="BB98" i="19"/>
  <c r="C37" i="17"/>
  <c r="AB181" i="9"/>
  <c r="AA375" i="9"/>
  <c r="AA442" i="9"/>
  <c r="J100" i="20" s="1"/>
  <c r="AA466" i="9"/>
  <c r="AC26" i="43" l="1"/>
  <c r="AB36" i="43"/>
  <c r="Z71" i="9" s="1"/>
  <c r="L120" i="19"/>
  <c r="J121" i="20"/>
  <c r="J95" i="9"/>
  <c r="J434" i="9"/>
  <c r="J463" i="9"/>
  <c r="J116" i="9"/>
  <c r="L98" i="19"/>
  <c r="N120" i="19"/>
  <c r="K121" i="20"/>
  <c r="N98" i="19"/>
  <c r="K100" i="20"/>
  <c r="AB183" i="9"/>
  <c r="AB197" i="9"/>
  <c r="I542" i="9"/>
  <c r="AD26" i="43" l="1"/>
  <c r="AC36" i="43"/>
  <c r="AA71" i="9" s="1"/>
  <c r="J119" i="9"/>
  <c r="J394" i="9" s="1"/>
  <c r="K113" i="9"/>
  <c r="K140" i="9"/>
  <c r="J446" i="9"/>
  <c r="J94" i="9"/>
  <c r="J98" i="9" s="1"/>
  <c r="AB199" i="9"/>
  <c r="AB200" i="9" s="1"/>
  <c r="AB202" i="9" s="1"/>
  <c r="AC181" i="9"/>
  <c r="AB375" i="9"/>
  <c r="AE26" i="43" l="1"/>
  <c r="AD36" i="43"/>
  <c r="AB71" i="9" s="1"/>
  <c r="J120" i="9"/>
  <c r="J399" i="9" s="1"/>
  <c r="J400" i="9" s="1"/>
  <c r="K72" i="9"/>
  <c r="AC183" i="9"/>
  <c r="AC197" i="9"/>
  <c r="AB423" i="9"/>
  <c r="AB445" i="9"/>
  <c r="AB364" i="9"/>
  <c r="AF26" i="43" l="1"/>
  <c r="AE36" i="43"/>
  <c r="AC71" i="9" s="1"/>
  <c r="K73" i="9"/>
  <c r="K75" i="9" s="1"/>
  <c r="K550" i="9" s="1"/>
  <c r="AC199" i="9"/>
  <c r="AC200" i="9" s="1"/>
  <c r="AC202" i="9" s="1"/>
  <c r="AC364" i="9" s="1"/>
  <c r="L21" i="19" s="1"/>
  <c r="AB460" i="9"/>
  <c r="AD181" i="9"/>
  <c r="AC375" i="9"/>
  <c r="AG26" i="43" l="1"/>
  <c r="AF36" i="43"/>
  <c r="AD71" i="9" s="1"/>
  <c r="AC423" i="9"/>
  <c r="L80" i="19" s="1"/>
  <c r="AC445" i="9"/>
  <c r="L101" i="19" s="1"/>
  <c r="K83" i="9"/>
  <c r="K427" i="9"/>
  <c r="K429" i="9" s="1"/>
  <c r="K472" i="9" s="1"/>
  <c r="K114" i="9"/>
  <c r="L32" i="19"/>
  <c r="AD197" i="9"/>
  <c r="AD183" i="9"/>
  <c r="AH26" i="43" l="1"/>
  <c r="AH36" i="43" s="1"/>
  <c r="AF71" i="9" s="1"/>
  <c r="AG36" i="43"/>
  <c r="AE71" i="9" s="1"/>
  <c r="AC460" i="9"/>
  <c r="L114" i="19" s="1"/>
  <c r="K534" i="9"/>
  <c r="K542" i="9" s="1"/>
  <c r="K95" i="9"/>
  <c r="K434" i="9"/>
  <c r="K463" i="9"/>
  <c r="K116" i="9"/>
  <c r="AD199" i="9"/>
  <c r="AD200" i="9" s="1"/>
  <c r="AD202" i="9" s="1"/>
  <c r="AD445" i="9" s="1"/>
  <c r="AE181" i="9"/>
  <c r="AD375" i="9"/>
  <c r="AD423" i="9" l="1"/>
  <c r="AD364" i="9"/>
  <c r="L113" i="9"/>
  <c r="K119" i="9"/>
  <c r="K394" i="9" s="1"/>
  <c r="L140" i="9"/>
  <c r="K446" i="9"/>
  <c r="K94" i="9"/>
  <c r="K98" i="9" s="1"/>
  <c r="AD446" i="9"/>
  <c r="AD460" i="9"/>
  <c r="AE197" i="9"/>
  <c r="AE183" i="9"/>
  <c r="K120" i="9" l="1"/>
  <c r="K399" i="9" s="1"/>
  <c r="K400" i="9" s="1"/>
  <c r="L72" i="9"/>
  <c r="AE199" i="9"/>
  <c r="AE200" i="9" s="1"/>
  <c r="AE202" i="9" s="1"/>
  <c r="AE364" i="9" s="1"/>
  <c r="AF181" i="9"/>
  <c r="AE375" i="9"/>
  <c r="AE423" i="9" l="1"/>
  <c r="AE445" i="9"/>
  <c r="AE460" i="9" s="1"/>
  <c r="L73" i="9"/>
  <c r="L75" i="9" s="1"/>
  <c r="L550" i="9" s="1"/>
  <c r="AF183" i="9"/>
  <c r="AF197" i="9"/>
  <c r="AE446" i="9" l="1"/>
  <c r="L83" i="9"/>
  <c r="L427" i="9"/>
  <c r="L429" i="9" s="1"/>
  <c r="L534" i="9" s="1"/>
  <c r="L114" i="9"/>
  <c r="AF199" i="9"/>
  <c r="AF200" i="9" s="1"/>
  <c r="AF202" i="9" s="1"/>
  <c r="AF423" i="9" s="1"/>
  <c r="AG181" i="9"/>
  <c r="AF375" i="9"/>
  <c r="J34" i="20" s="1"/>
  <c r="L472" i="9" l="1"/>
  <c r="AF445" i="9"/>
  <c r="J103" i="20" s="1"/>
  <c r="AF364" i="9"/>
  <c r="J23" i="20" s="1"/>
  <c r="M80" i="19"/>
  <c r="J82" i="20"/>
  <c r="M101" i="19"/>
  <c r="L542" i="9"/>
  <c r="L463" i="9"/>
  <c r="L434" i="9"/>
  <c r="L95" i="9"/>
  <c r="L116" i="9"/>
  <c r="M32" i="19"/>
  <c r="AF460" i="9"/>
  <c r="AF446" i="9"/>
  <c r="AG197" i="9"/>
  <c r="AG183" i="9"/>
  <c r="M21" i="19" l="1"/>
  <c r="M114" i="19"/>
  <c r="J115" i="20"/>
  <c r="L119" i="9"/>
  <c r="L394" i="9" s="1"/>
  <c r="M113" i="9"/>
  <c r="M140" i="9"/>
  <c r="L94" i="9"/>
  <c r="L98" i="9" s="1"/>
  <c r="L446" i="9"/>
  <c r="AG199" i="9"/>
  <c r="AG200" i="9" s="1"/>
  <c r="AG202" i="9" s="1"/>
  <c r="AG445" i="9" s="1"/>
  <c r="AH181" i="9"/>
  <c r="AG375" i="9"/>
  <c r="L120" i="9" l="1"/>
  <c r="L399" i="9" s="1"/>
  <c r="L400" i="9" s="1"/>
  <c r="AG423" i="9"/>
  <c r="AG364" i="9"/>
  <c r="M72" i="9"/>
  <c r="AG460" i="9"/>
  <c r="AH197" i="9"/>
  <c r="AH183" i="9"/>
  <c r="M73" i="9" l="1"/>
  <c r="M75" i="9" s="1"/>
  <c r="M550" i="9" s="1"/>
  <c r="AH199" i="9"/>
  <c r="AH200" i="9" s="1"/>
  <c r="AH202" i="9" s="1"/>
  <c r="AH445" i="9" s="1"/>
  <c r="AI181" i="9"/>
  <c r="AH375" i="9"/>
  <c r="M83" i="9" l="1"/>
  <c r="M427" i="9"/>
  <c r="M429" i="9" s="1"/>
  <c r="M472" i="9" s="1"/>
  <c r="AH423" i="9"/>
  <c r="AH364" i="9"/>
  <c r="M114" i="9"/>
  <c r="AH460" i="9"/>
  <c r="AI197" i="9"/>
  <c r="AI183" i="9"/>
  <c r="M534" i="9" l="1"/>
  <c r="M542" i="9" s="1"/>
  <c r="M95" i="9"/>
  <c r="M434" i="9"/>
  <c r="M463" i="9"/>
  <c r="M116" i="9"/>
  <c r="AI199" i="9"/>
  <c r="AI200" i="9" s="1"/>
  <c r="AI202" i="9" s="1"/>
  <c r="AI445" i="9" s="1"/>
  <c r="N101" i="19" s="1"/>
  <c r="AJ181" i="9"/>
  <c r="AI375" i="9"/>
  <c r="AI364" i="9" l="1"/>
  <c r="N21" i="19" s="1"/>
  <c r="AI423" i="9"/>
  <c r="N80" i="19" s="1"/>
  <c r="M119" i="9"/>
  <c r="M394" i="9" s="1"/>
  <c r="N113" i="9"/>
  <c r="N140" i="9"/>
  <c r="M446" i="9"/>
  <c r="M94" i="9"/>
  <c r="M98" i="9" s="1"/>
  <c r="N32" i="19"/>
  <c r="AI460" i="9"/>
  <c r="N114" i="19" s="1"/>
  <c r="AJ197" i="9"/>
  <c r="AJ183" i="9"/>
  <c r="M120" i="9" l="1"/>
  <c r="M399" i="9" s="1"/>
  <c r="M400" i="9" s="1"/>
  <c r="N72" i="9"/>
  <c r="AJ199" i="9"/>
  <c r="AJ200" i="9" s="1"/>
  <c r="AJ202" i="9" s="1"/>
  <c r="AJ423" i="9" s="1"/>
  <c r="AK181" i="9"/>
  <c r="AJ375" i="9"/>
  <c r="AJ364" i="9" l="1"/>
  <c r="AJ445" i="9"/>
  <c r="AJ460" i="9" s="1"/>
  <c r="N73" i="9"/>
  <c r="N75" i="9" s="1"/>
  <c r="N550" i="9" s="1"/>
  <c r="AK197" i="9"/>
  <c r="AK183" i="9"/>
  <c r="N83" i="9" l="1"/>
  <c r="N427" i="9"/>
  <c r="N429" i="9" s="1"/>
  <c r="N472" i="9" s="1"/>
  <c r="AK199" i="9"/>
  <c r="AK200" i="9" s="1"/>
  <c r="AK202" i="9" s="1"/>
  <c r="AK445" i="9" s="1"/>
  <c r="AL181" i="9"/>
  <c r="AK375" i="9"/>
  <c r="N534" i="9" l="1"/>
  <c r="N542" i="9" s="1"/>
  <c r="AK423" i="9"/>
  <c r="AK364" i="9"/>
  <c r="N95" i="9"/>
  <c r="N434" i="9"/>
  <c r="N463" i="9"/>
  <c r="N116" i="9"/>
  <c r="AK460" i="9"/>
  <c r="AL183" i="9"/>
  <c r="AL197" i="9"/>
  <c r="N119" i="9" l="1"/>
  <c r="N394" i="9" s="1"/>
  <c r="O113" i="9"/>
  <c r="O140" i="9"/>
  <c r="N446" i="9"/>
  <c r="N94" i="9"/>
  <c r="N98" i="9" s="1"/>
  <c r="AL199" i="9"/>
  <c r="AL200" i="9" s="1"/>
  <c r="AL202" i="9" s="1"/>
  <c r="AL445" i="9" s="1"/>
  <c r="O101" i="19" s="1"/>
  <c r="AM181" i="9"/>
  <c r="AL375" i="9"/>
  <c r="O32" i="19" s="1"/>
  <c r="N120" i="9" l="1"/>
  <c r="N399" i="9" s="1"/>
  <c r="AL364" i="9"/>
  <c r="O21" i="19" s="1"/>
  <c r="AL423" i="9"/>
  <c r="O80" i="19" s="1"/>
  <c r="N400" i="9"/>
  <c r="O72" i="9"/>
  <c r="AL460" i="9"/>
  <c r="O114" i="19" s="1"/>
  <c r="AM197" i="9"/>
  <c r="AM183" i="9"/>
  <c r="O73" i="9" l="1"/>
  <c r="AM199" i="9"/>
  <c r="AM200" i="9" s="1"/>
  <c r="AM202" i="9" s="1"/>
  <c r="AM364" i="9" s="1"/>
  <c r="AN181" i="9"/>
  <c r="AM375" i="9"/>
  <c r="AM423" i="9" l="1"/>
  <c r="AM445" i="9"/>
  <c r="AM460" i="9" s="1"/>
  <c r="O75" i="9"/>
  <c r="O550" i="9" s="1"/>
  <c r="AN197" i="9"/>
  <c r="AN183" i="9"/>
  <c r="O427" i="9" l="1"/>
  <c r="O83" i="9"/>
  <c r="AN199" i="9"/>
  <c r="AN200" i="9" s="1"/>
  <c r="AN202" i="9" s="1"/>
  <c r="AN445" i="9" s="1"/>
  <c r="AO181" i="9"/>
  <c r="AN375" i="9"/>
  <c r="AN364" i="9" l="1"/>
  <c r="AN423" i="9"/>
  <c r="O429" i="9"/>
  <c r="AN460" i="9"/>
  <c r="AO197" i="9"/>
  <c r="AO183" i="9"/>
  <c r="O472" i="9" l="1"/>
  <c r="O534" i="9"/>
  <c r="O463" i="9"/>
  <c r="O434" i="9"/>
  <c r="O95" i="9"/>
  <c r="O116" i="9"/>
  <c r="AO199" i="9"/>
  <c r="AO200" i="9" s="1"/>
  <c r="AO202" i="9" s="1"/>
  <c r="AO445" i="9" s="1"/>
  <c r="AP181" i="9"/>
  <c r="AO375" i="9"/>
  <c r="AO423" i="9" l="1"/>
  <c r="AO364" i="9"/>
  <c r="P80" i="19"/>
  <c r="P21" i="19"/>
  <c r="P101" i="19"/>
  <c r="O119" i="9"/>
  <c r="O394" i="9" s="1"/>
  <c r="P113" i="9"/>
  <c r="P140" i="9"/>
  <c r="O94" i="9"/>
  <c r="O98" i="9" s="1"/>
  <c r="O446" i="9"/>
  <c r="O542" i="9"/>
  <c r="P32" i="19"/>
  <c r="AO460" i="9"/>
  <c r="AP197" i="9"/>
  <c r="AP183" i="9"/>
  <c r="O120" i="9" l="1"/>
  <c r="O399" i="9" s="1"/>
  <c r="O400" i="9" s="1"/>
  <c r="P114" i="19"/>
  <c r="P72" i="9"/>
  <c r="AP199" i="9"/>
  <c r="AP200" i="9" s="1"/>
  <c r="AP202" i="9" s="1"/>
  <c r="AP364" i="9" s="1"/>
  <c r="AQ181" i="9"/>
  <c r="AP375" i="9"/>
  <c r="AP423" i="9" l="1"/>
  <c r="AP445" i="9"/>
  <c r="AP460" i="9" s="1"/>
  <c r="P73" i="9"/>
  <c r="AQ197" i="9"/>
  <c r="AQ183" i="9"/>
  <c r="P75" i="9" l="1"/>
  <c r="P550" i="9" s="1"/>
  <c r="AQ199" i="9"/>
  <c r="AQ200" i="9" s="1"/>
  <c r="AQ202" i="9" s="1"/>
  <c r="AQ423" i="9" s="1"/>
  <c r="AR181" i="9"/>
  <c r="AQ375" i="9"/>
  <c r="K34" i="20" s="1"/>
  <c r="AQ364" i="9" l="1"/>
  <c r="AQ445" i="9"/>
  <c r="AQ460" i="9" s="1"/>
  <c r="P427" i="9"/>
  <c r="P83" i="9"/>
  <c r="AR197" i="9"/>
  <c r="AR183" i="9"/>
  <c r="P429" i="9" l="1"/>
  <c r="AR199" i="9"/>
  <c r="AR200" i="9" s="1"/>
  <c r="AR202" i="9" s="1"/>
  <c r="AR364" i="9" s="1"/>
  <c r="AS181" i="9"/>
  <c r="AR375" i="9"/>
  <c r="AR445" i="9" l="1"/>
  <c r="K103" i="20" s="1"/>
  <c r="AR423" i="9"/>
  <c r="Q80" i="19" s="1"/>
  <c r="Q21" i="19"/>
  <c r="K23" i="20"/>
  <c r="K82" i="20"/>
  <c r="Q101" i="19"/>
  <c r="P534" i="9"/>
  <c r="P472" i="9"/>
  <c r="P95" i="9"/>
  <c r="P434" i="9"/>
  <c r="P463" i="9"/>
  <c r="P116" i="9"/>
  <c r="Q32" i="19"/>
  <c r="AS197" i="9"/>
  <c r="AS183" i="9"/>
  <c r="AR460" i="9" l="1"/>
  <c r="Q114" i="19" s="1"/>
  <c r="P119" i="9"/>
  <c r="P394" i="9" s="1"/>
  <c r="Q113" i="9"/>
  <c r="Q140" i="9"/>
  <c r="P446" i="9"/>
  <c r="P94" i="9"/>
  <c r="P98" i="9" s="1"/>
  <c r="P542" i="9"/>
  <c r="AS199" i="9"/>
  <c r="AS200" i="9" s="1"/>
  <c r="AS202" i="9" s="1"/>
  <c r="AS423" i="9" s="1"/>
  <c r="AT181" i="9"/>
  <c r="AS375" i="9"/>
  <c r="K115" i="20" l="1"/>
  <c r="P120" i="9"/>
  <c r="P399" i="9" s="1"/>
  <c r="P400" i="9" s="1"/>
  <c r="AS364" i="9"/>
  <c r="AS445" i="9"/>
  <c r="AS460" i="9" s="1"/>
  <c r="Q72" i="9"/>
  <c r="AT197" i="9"/>
  <c r="AT183" i="9"/>
  <c r="Q73" i="9" l="1"/>
  <c r="AT199" i="9"/>
  <c r="AT200" i="9" s="1"/>
  <c r="AT202" i="9" s="1"/>
  <c r="AT445" i="9" s="1"/>
  <c r="AU181" i="9"/>
  <c r="AT375" i="9"/>
  <c r="AT423" i="9" l="1"/>
  <c r="AT364" i="9"/>
  <c r="Q75" i="9"/>
  <c r="Q550" i="9" s="1"/>
  <c r="AT460" i="9"/>
  <c r="AU197" i="9"/>
  <c r="AU183" i="9"/>
  <c r="Q427" i="9" l="1"/>
  <c r="Q83" i="9"/>
  <c r="AU199" i="9"/>
  <c r="AU200" i="9" s="1"/>
  <c r="AU202" i="9" s="1"/>
  <c r="AU445" i="9" s="1"/>
  <c r="R101" i="19" s="1"/>
  <c r="AV181" i="9"/>
  <c r="AU375" i="9"/>
  <c r="AU364" i="9" l="1"/>
  <c r="R21" i="19" s="1"/>
  <c r="AU423" i="9"/>
  <c r="R80" i="19" s="1"/>
  <c r="Q429" i="9"/>
  <c r="R32" i="19"/>
  <c r="AU460" i="9"/>
  <c r="R114" i="19" s="1"/>
  <c r="AV197" i="9"/>
  <c r="AV183" i="9"/>
  <c r="Q534" i="9" l="1"/>
  <c r="Q472" i="9"/>
  <c r="Q95" i="9"/>
  <c r="Q434" i="9"/>
  <c r="Q463" i="9"/>
  <c r="Q116" i="9"/>
  <c r="AV199" i="9"/>
  <c r="AV200" i="9" s="1"/>
  <c r="AV202" i="9" s="1"/>
  <c r="AV445" i="9" s="1"/>
  <c r="AW181" i="9"/>
  <c r="AV375" i="9"/>
  <c r="AV364" i="9" l="1"/>
  <c r="AV423" i="9"/>
  <c r="Q119" i="9"/>
  <c r="Q394" i="9" s="1"/>
  <c r="R113" i="9"/>
  <c r="R140" i="9"/>
  <c r="H117" i="19"/>
  <c r="Q446" i="9"/>
  <c r="H90" i="19"/>
  <c r="Q94" i="9"/>
  <c r="Q98" i="9" s="1"/>
  <c r="Q542" i="9"/>
  <c r="AV460" i="9"/>
  <c r="AW197" i="9"/>
  <c r="AW183" i="9"/>
  <c r="Q120" i="9" l="1"/>
  <c r="Q399" i="9" s="1"/>
  <c r="H102" i="19"/>
  <c r="H56" i="19"/>
  <c r="H57" i="19" s="1"/>
  <c r="Q400" i="9"/>
  <c r="R72" i="9"/>
  <c r="H51" i="19"/>
  <c r="AW199" i="9"/>
  <c r="AW200" i="9" s="1"/>
  <c r="AW202" i="9" s="1"/>
  <c r="AW445" i="9" s="1"/>
  <c r="AX181" i="9"/>
  <c r="AW375" i="9"/>
  <c r="AW423" i="9" l="1"/>
  <c r="AW364" i="9"/>
  <c r="R73" i="9"/>
  <c r="AW460" i="9"/>
  <c r="AX183" i="9"/>
  <c r="AX197" i="9"/>
  <c r="R75" i="9" l="1"/>
  <c r="R550" i="9" s="1"/>
  <c r="AX199" i="9"/>
  <c r="AX200" i="9" s="1"/>
  <c r="AX202" i="9" s="1"/>
  <c r="AX445" i="9" s="1"/>
  <c r="S101" i="19" s="1"/>
  <c r="AY181" i="9"/>
  <c r="AX375" i="9"/>
  <c r="S32" i="19" s="1"/>
  <c r="AX423" i="9" l="1"/>
  <c r="S80" i="19" s="1"/>
  <c r="AX364" i="9"/>
  <c r="S21" i="19" s="1"/>
  <c r="R427" i="9"/>
  <c r="R83" i="9"/>
  <c r="AX460" i="9"/>
  <c r="S114" i="19" s="1"/>
  <c r="AY197" i="9"/>
  <c r="AY183" i="9"/>
  <c r="R429" i="9" l="1"/>
  <c r="AY199" i="9"/>
  <c r="AY200" i="9" s="1"/>
  <c r="AY202" i="9" s="1"/>
  <c r="AY445" i="9" s="1"/>
  <c r="AZ181" i="9"/>
  <c r="AY375" i="9"/>
  <c r="AY423" i="9" l="1"/>
  <c r="AY364" i="9"/>
  <c r="R472" i="9"/>
  <c r="R534" i="9"/>
  <c r="R434" i="9"/>
  <c r="R95" i="9"/>
  <c r="R463" i="9"/>
  <c r="R116" i="9"/>
  <c r="AY460" i="9"/>
  <c r="AZ197" i="9"/>
  <c r="AZ183" i="9"/>
  <c r="R119" i="9" l="1"/>
  <c r="R394" i="9" s="1"/>
  <c r="S113" i="9"/>
  <c r="S140" i="9"/>
  <c r="R94" i="9"/>
  <c r="R98" i="9" s="1"/>
  <c r="R446" i="9"/>
  <c r="R542" i="9"/>
  <c r="AZ199" i="9"/>
  <c r="AZ200" i="9" s="1"/>
  <c r="AZ202" i="9" s="1"/>
  <c r="AZ445" i="9" s="1"/>
  <c r="BA181" i="9"/>
  <c r="AZ375" i="9"/>
  <c r="R120" i="9" l="1"/>
  <c r="R399" i="9" s="1"/>
  <c r="R400" i="9" s="1"/>
  <c r="AZ423" i="9"/>
  <c r="AZ364" i="9"/>
  <c r="S72" i="9"/>
  <c r="AZ460" i="9"/>
  <c r="BA197" i="9"/>
  <c r="BA183" i="9"/>
  <c r="S73" i="9" l="1"/>
  <c r="BA199" i="9"/>
  <c r="BA200" i="9" s="1"/>
  <c r="BA202" i="9" s="1"/>
  <c r="BA445" i="9" s="1"/>
  <c r="BB181" i="9"/>
  <c r="BA375" i="9"/>
  <c r="BA423" i="9" l="1"/>
  <c r="BA364" i="9"/>
  <c r="T21" i="19"/>
  <c r="T80" i="19"/>
  <c r="T101" i="19"/>
  <c r="S75" i="9"/>
  <c r="S550" i="9" s="1"/>
  <c r="T32" i="19"/>
  <c r="BA460" i="9"/>
  <c r="BB197" i="9"/>
  <c r="BB183" i="9"/>
  <c r="T114" i="19" l="1"/>
  <c r="S427" i="9"/>
  <c r="S83" i="9"/>
  <c r="BB199" i="9"/>
  <c r="BB200" i="9" s="1"/>
  <c r="BB202" i="9" s="1"/>
  <c r="BB445" i="9" s="1"/>
  <c r="BC181" i="9"/>
  <c r="BB375" i="9"/>
  <c r="BB423" i="9" l="1"/>
  <c r="BB364" i="9"/>
  <c r="S429" i="9"/>
  <c r="BB460" i="9"/>
  <c r="BC197" i="9"/>
  <c r="BC183" i="9"/>
  <c r="S534" i="9" l="1"/>
  <c r="S472" i="9"/>
  <c r="S95" i="9"/>
  <c r="S434" i="9"/>
  <c r="S463" i="9"/>
  <c r="S116" i="9"/>
  <c r="BC199" i="9"/>
  <c r="BC200" i="9" s="1"/>
  <c r="BC202" i="9" s="1"/>
  <c r="BC445" i="9" s="1"/>
  <c r="BD181" i="9"/>
  <c r="BC375" i="9"/>
  <c r="BC423" i="9" l="1"/>
  <c r="BC364" i="9"/>
  <c r="S119" i="9"/>
  <c r="S394" i="9" s="1"/>
  <c r="T113" i="9"/>
  <c r="T140" i="9"/>
  <c r="S446" i="9"/>
  <c r="S94" i="9"/>
  <c r="S98" i="9" s="1"/>
  <c r="S542" i="9"/>
  <c r="BC460" i="9"/>
  <c r="BD197" i="9"/>
  <c r="BD183" i="9"/>
  <c r="S120" i="9" l="1"/>
  <c r="S399" i="9" s="1"/>
  <c r="S400" i="9" s="1"/>
  <c r="T72" i="9"/>
  <c r="BD199" i="9"/>
  <c r="BD200" i="9" s="1"/>
  <c r="BD202" i="9" s="1"/>
  <c r="BD445" i="9" s="1"/>
  <c r="BE181" i="9"/>
  <c r="BD375" i="9"/>
  <c r="L34" i="20" s="1"/>
  <c r="BD423" i="9" l="1"/>
  <c r="U80" i="19" s="1"/>
  <c r="BD364" i="9"/>
  <c r="U21" i="19" s="1"/>
  <c r="L23" i="20"/>
  <c r="U101" i="19"/>
  <c r="L103" i="20"/>
  <c r="T73" i="9"/>
  <c r="U32" i="19"/>
  <c r="BD460" i="9"/>
  <c r="BE197" i="9"/>
  <c r="BE183" i="9"/>
  <c r="L82" i="20" l="1"/>
  <c r="U114" i="19"/>
  <c r="L115" i="20"/>
  <c r="T75" i="9"/>
  <c r="T550" i="9" s="1"/>
  <c r="BE199" i="9"/>
  <c r="BE200" i="9" s="1"/>
  <c r="BE202" i="9" s="1"/>
  <c r="BE445" i="9" s="1"/>
  <c r="BF181" i="9"/>
  <c r="BE375" i="9"/>
  <c r="BE423" i="9" l="1"/>
  <c r="BE364" i="9"/>
  <c r="T427" i="9"/>
  <c r="T83" i="9"/>
  <c r="BE460" i="9"/>
  <c r="BF197" i="9"/>
  <c r="BF183" i="9"/>
  <c r="T429" i="9" l="1"/>
  <c r="BF199" i="9"/>
  <c r="BF200" i="9" s="1"/>
  <c r="BF202" i="9" s="1"/>
  <c r="BF364" i="9" s="1"/>
  <c r="BG181" i="9"/>
  <c r="BF375" i="9"/>
  <c r="BF445" i="9" l="1"/>
  <c r="BF460" i="9" s="1"/>
  <c r="BF423" i="9"/>
  <c r="I84" i="19"/>
  <c r="T534" i="9"/>
  <c r="T472" i="9"/>
  <c r="H108" i="9"/>
  <c r="BG197" i="9"/>
  <c r="BG183" i="9"/>
  <c r="T95" i="9" l="1"/>
  <c r="T434" i="9"/>
  <c r="I92" i="20" s="1"/>
  <c r="T463" i="9"/>
  <c r="I118" i="20" s="1"/>
  <c r="T116" i="9"/>
  <c r="I126" i="19"/>
  <c r="T542" i="9"/>
  <c r="I85" i="19"/>
  <c r="BG199" i="9"/>
  <c r="BG200" i="9" s="1"/>
  <c r="BG202" i="9" s="1"/>
  <c r="BG364" i="9" s="1"/>
  <c r="V21" i="19" s="1"/>
  <c r="BH181" i="9"/>
  <c r="BG375" i="9"/>
  <c r="I104" i="20" l="1"/>
  <c r="BG423" i="9"/>
  <c r="V80" i="19" s="1"/>
  <c r="BG445" i="9"/>
  <c r="V101" i="19" s="1"/>
  <c r="K40" i="17"/>
  <c r="K41" i="17"/>
  <c r="T119" i="9"/>
  <c r="T394" i="9" s="1"/>
  <c r="I53" i="20" s="1"/>
  <c r="U113" i="9"/>
  <c r="U140" i="9"/>
  <c r="I117" i="19"/>
  <c r="T446" i="9"/>
  <c r="I90" i="19"/>
  <c r="T94" i="9"/>
  <c r="T98" i="9" s="1"/>
  <c r="V32" i="19"/>
  <c r="BH197" i="9"/>
  <c r="BH183" i="9"/>
  <c r="BG460" i="9" l="1"/>
  <c r="V114" i="19" s="1"/>
  <c r="K34" i="17"/>
  <c r="T120" i="9"/>
  <c r="T399" i="9" s="1"/>
  <c r="I58" i="20" s="1"/>
  <c r="I59" i="20" s="1"/>
  <c r="K27" i="17" s="1"/>
  <c r="K39" i="17"/>
  <c r="K42" i="17" s="1"/>
  <c r="I102" i="19"/>
  <c r="U72" i="9"/>
  <c r="I51" i="19"/>
  <c r="BH199" i="9"/>
  <c r="BH200" i="9" s="1"/>
  <c r="BH202" i="9" s="1"/>
  <c r="BH364" i="9" s="1"/>
  <c r="BI181" i="9"/>
  <c r="BH375" i="9"/>
  <c r="I56" i="19" l="1"/>
  <c r="I57" i="19" s="1"/>
  <c r="T400" i="9"/>
  <c r="BH423" i="9"/>
  <c r="BH445" i="9"/>
  <c r="BH460" i="9" s="1"/>
  <c r="U73" i="9"/>
  <c r="BI197" i="9"/>
  <c r="BI183" i="9"/>
  <c r="U75" i="9" l="1"/>
  <c r="U550" i="9" s="1"/>
  <c r="BI199" i="9"/>
  <c r="BI200" i="9" s="1"/>
  <c r="BI202" i="9" s="1"/>
  <c r="BI445" i="9" s="1"/>
  <c r="BJ181" i="9"/>
  <c r="BI375" i="9"/>
  <c r="BI364" i="9" l="1"/>
  <c r="BI423" i="9"/>
  <c r="U427" i="9"/>
  <c r="U83" i="9"/>
  <c r="BI460" i="9"/>
  <c r="BJ183" i="9"/>
  <c r="BJ197" i="9"/>
  <c r="U429" i="9" l="1"/>
  <c r="BJ199" i="9"/>
  <c r="BJ200" i="9" s="1"/>
  <c r="BJ202" i="9" s="1"/>
  <c r="BJ445" i="9" s="1"/>
  <c r="W101" i="19" s="1"/>
  <c r="BK181" i="9"/>
  <c r="BJ375" i="9"/>
  <c r="W32" i="19" s="1"/>
  <c r="BJ423" i="9" l="1"/>
  <c r="W80" i="19" s="1"/>
  <c r="BJ364" i="9"/>
  <c r="W21" i="19" s="1"/>
  <c r="U472" i="9"/>
  <c r="U534" i="9"/>
  <c r="U463" i="9"/>
  <c r="U434" i="9"/>
  <c r="U95" i="9"/>
  <c r="U116" i="9"/>
  <c r="BJ460" i="9"/>
  <c r="W114" i="19" s="1"/>
  <c r="BK197" i="9"/>
  <c r="BK183" i="9"/>
  <c r="U119" i="9" l="1"/>
  <c r="U394" i="9" s="1"/>
  <c r="V113" i="9"/>
  <c r="V140" i="9"/>
  <c r="U94" i="9"/>
  <c r="U98" i="9" s="1"/>
  <c r="U446" i="9"/>
  <c r="U542" i="9"/>
  <c r="BK199" i="9"/>
  <c r="BK200" i="9" s="1"/>
  <c r="BK202" i="9" s="1"/>
  <c r="BK445" i="9" s="1"/>
  <c r="BL181" i="9"/>
  <c r="BK375" i="9"/>
  <c r="U120" i="9" l="1"/>
  <c r="U399" i="9" s="1"/>
  <c r="U400" i="9" s="1"/>
  <c r="BK423" i="9"/>
  <c r="BK364" i="9"/>
  <c r="V72" i="9"/>
  <c r="BK460" i="9"/>
  <c r="BL197" i="9"/>
  <c r="BL183" i="9"/>
  <c r="V73" i="9" l="1"/>
  <c r="BL199" i="9"/>
  <c r="BL200" i="9" s="1"/>
  <c r="BL202" i="9" s="1"/>
  <c r="BL445" i="9" s="1"/>
  <c r="BM181" i="9"/>
  <c r="BL375" i="9"/>
  <c r="BL364" i="9" l="1"/>
  <c r="BL423" i="9"/>
  <c r="V75" i="9"/>
  <c r="V550" i="9" s="1"/>
  <c r="BL460" i="9"/>
  <c r="BM197" i="9"/>
  <c r="BM183" i="9"/>
  <c r="V427" i="9" l="1"/>
  <c r="V83" i="9"/>
  <c r="BM199" i="9"/>
  <c r="BM200" i="9" s="1"/>
  <c r="BM202" i="9" s="1"/>
  <c r="BM445" i="9" s="1"/>
  <c r="BN181" i="9"/>
  <c r="BM375" i="9"/>
  <c r="BM423" i="9" l="1"/>
  <c r="BM364" i="9"/>
  <c r="X80" i="19"/>
  <c r="X21" i="19"/>
  <c r="X101" i="19"/>
  <c r="V429" i="9"/>
  <c r="X32" i="19"/>
  <c r="BM460" i="9"/>
  <c r="BN197" i="9"/>
  <c r="BN183" i="9"/>
  <c r="X114" i="19" l="1"/>
  <c r="V534" i="9"/>
  <c r="V472" i="9"/>
  <c r="V95" i="9"/>
  <c r="V434" i="9"/>
  <c r="V463" i="9"/>
  <c r="V116" i="9"/>
  <c r="BN199" i="9"/>
  <c r="BN200" i="9" s="1"/>
  <c r="BN202" i="9" s="1"/>
  <c r="BN423" i="9" s="1"/>
  <c r="BO181" i="9"/>
  <c r="BN375" i="9"/>
  <c r="BN364" i="9" l="1"/>
  <c r="BN445" i="9"/>
  <c r="BN460" i="9" s="1"/>
  <c r="V119" i="9"/>
  <c r="V394" i="9" s="1"/>
  <c r="W113" i="9"/>
  <c r="W140" i="9"/>
  <c r="V446" i="9"/>
  <c r="V94" i="9"/>
  <c r="V98" i="9" s="1"/>
  <c r="V542" i="9"/>
  <c r="BO197" i="9"/>
  <c r="BO183" i="9"/>
  <c r="V120" i="9" l="1"/>
  <c r="V399" i="9" s="1"/>
  <c r="V400" i="9" s="1"/>
  <c r="W72" i="9"/>
  <c r="BO199" i="9"/>
  <c r="BO200" i="9" s="1"/>
  <c r="BO202" i="9" s="1"/>
  <c r="BO445" i="9" s="1"/>
  <c r="BP181" i="9"/>
  <c r="BO375" i="9"/>
  <c r="BO364" i="9" l="1"/>
  <c r="BO423" i="9"/>
  <c r="W73" i="9"/>
  <c r="BO460" i="9"/>
  <c r="BP197" i="9"/>
  <c r="BP183" i="9"/>
  <c r="W75" i="9" l="1"/>
  <c r="W550" i="9" s="1"/>
  <c r="BP199" i="9"/>
  <c r="BP200" i="9" s="1"/>
  <c r="BP202" i="9" s="1"/>
  <c r="BP445" i="9" s="1"/>
  <c r="BQ181" i="9"/>
  <c r="BP375" i="9"/>
  <c r="M34" i="20" s="1"/>
  <c r="BP423" i="9" l="1"/>
  <c r="Y80" i="19" s="1"/>
  <c r="BP364" i="9"/>
  <c r="Y21" i="19" s="1"/>
  <c r="Y101" i="19"/>
  <c r="M103" i="20"/>
  <c r="W427" i="9"/>
  <c r="W83" i="9"/>
  <c r="Y32" i="19"/>
  <c r="BP460" i="9"/>
  <c r="BQ197" i="9"/>
  <c r="BQ183" i="9"/>
  <c r="M23" i="20" l="1"/>
  <c r="M82" i="20"/>
  <c r="Y114" i="19"/>
  <c r="M115" i="20"/>
  <c r="W429" i="9"/>
  <c r="BQ199" i="9"/>
  <c r="BQ200" i="9" s="1"/>
  <c r="BQ202" i="9" s="1"/>
  <c r="BQ423" i="9" s="1"/>
  <c r="BR181" i="9"/>
  <c r="BQ375" i="9"/>
  <c r="BQ364" i="9" l="1"/>
  <c r="BQ445" i="9"/>
  <c r="BQ460" i="9" s="1"/>
  <c r="W534" i="9"/>
  <c r="W472" i="9"/>
  <c r="J84" i="19"/>
  <c r="W95" i="9"/>
  <c r="W434" i="9"/>
  <c r="W463" i="9"/>
  <c r="W116" i="9"/>
  <c r="BR197" i="9"/>
  <c r="BR183" i="9"/>
  <c r="W119" i="9" l="1"/>
  <c r="W394" i="9" s="1"/>
  <c r="X113" i="9"/>
  <c r="X140" i="9"/>
  <c r="J117" i="19"/>
  <c r="W446" i="9"/>
  <c r="J90" i="19"/>
  <c r="W94" i="9"/>
  <c r="W98" i="9" s="1"/>
  <c r="J85" i="19"/>
  <c r="J126" i="19"/>
  <c r="W542" i="9"/>
  <c r="BR199" i="9"/>
  <c r="BR200" i="9" s="1"/>
  <c r="BR202" i="9" s="1"/>
  <c r="BR364" i="9" s="1"/>
  <c r="BS181" i="9"/>
  <c r="BR375" i="9"/>
  <c r="W120" i="9" l="1"/>
  <c r="W399" i="9" s="1"/>
  <c r="J56" i="19" s="1"/>
  <c r="J57" i="19" s="1"/>
  <c r="BR423" i="9"/>
  <c r="BR445" i="9"/>
  <c r="BR460" i="9" s="1"/>
  <c r="J102" i="19"/>
  <c r="X72" i="9"/>
  <c r="J51" i="19"/>
  <c r="BS197" i="9"/>
  <c r="BS183" i="9"/>
  <c r="W400" i="9" l="1"/>
  <c r="X73" i="9"/>
  <c r="BS199" i="9"/>
  <c r="BS200" i="9" s="1"/>
  <c r="BS202" i="9" s="1"/>
  <c r="BS445" i="9" s="1"/>
  <c r="Z101" i="19" s="1"/>
  <c r="BT181" i="9"/>
  <c r="BS375" i="9"/>
  <c r="BS364" i="9" l="1"/>
  <c r="Z21" i="19" s="1"/>
  <c r="BS423" i="9"/>
  <c r="Z80" i="19" s="1"/>
  <c r="X75" i="9"/>
  <c r="X550" i="9" s="1"/>
  <c r="Z32" i="19"/>
  <c r="BS460" i="9"/>
  <c r="Z114" i="19" s="1"/>
  <c r="BT197" i="9"/>
  <c r="BT183" i="9"/>
  <c r="X427" i="9" l="1"/>
  <c r="X83" i="9"/>
  <c r="BT199" i="9"/>
  <c r="BT200" i="9" s="1"/>
  <c r="BT202" i="9" s="1"/>
  <c r="BT423" i="9" s="1"/>
  <c r="BU181" i="9"/>
  <c r="BT375" i="9"/>
  <c r="BT364" i="9" l="1"/>
  <c r="BT445" i="9"/>
  <c r="BT460" i="9" s="1"/>
  <c r="X429" i="9"/>
  <c r="BU197" i="9"/>
  <c r="BU183" i="9"/>
  <c r="X472" i="9" l="1"/>
  <c r="X534" i="9"/>
  <c r="X463" i="9"/>
  <c r="X434" i="9"/>
  <c r="X95" i="9"/>
  <c r="X116" i="9"/>
  <c r="BU199" i="9"/>
  <c r="BU200" i="9" s="1"/>
  <c r="BU202" i="9" s="1"/>
  <c r="BU445" i="9" s="1"/>
  <c r="BV181" i="9"/>
  <c r="BU375" i="9"/>
  <c r="BU423" i="9" l="1"/>
  <c r="BU364" i="9"/>
  <c r="Y113" i="9"/>
  <c r="Y140" i="9"/>
  <c r="X94" i="9"/>
  <c r="X98" i="9" s="1"/>
  <c r="X446" i="9"/>
  <c r="X542" i="9"/>
  <c r="BU460" i="9"/>
  <c r="BV183" i="9"/>
  <c r="BV197" i="9"/>
  <c r="Y72" i="9" l="1"/>
  <c r="BV199" i="9"/>
  <c r="BV200" i="9" s="1"/>
  <c r="BV202" i="9" s="1"/>
  <c r="BV445" i="9" s="1"/>
  <c r="AA101" i="19" s="1"/>
  <c r="BW181" i="9"/>
  <c r="BV375" i="9"/>
  <c r="AA32" i="19" s="1"/>
  <c r="BV423" i="9" l="1"/>
  <c r="AA80" i="19" s="1"/>
  <c r="BV364" i="9"/>
  <c r="AA21" i="19" s="1"/>
  <c r="Y73" i="9"/>
  <c r="BV460" i="9"/>
  <c r="AA114" i="19" s="1"/>
  <c r="BW197" i="9"/>
  <c r="BW183" i="9"/>
  <c r="Y75" i="9" l="1"/>
  <c r="Y550" i="9" s="1"/>
  <c r="BW199" i="9"/>
  <c r="BW200" i="9" s="1"/>
  <c r="BW202" i="9" s="1"/>
  <c r="BW445" i="9" s="1"/>
  <c r="BX181" i="9"/>
  <c r="BW375" i="9"/>
  <c r="BW423" i="9" l="1"/>
  <c r="BW364" i="9"/>
  <c r="Y427" i="9"/>
  <c r="Y83" i="9"/>
  <c r="BW460" i="9"/>
  <c r="BX197" i="9"/>
  <c r="BX183" i="9"/>
  <c r="Y429" i="9" l="1"/>
  <c r="BX199" i="9"/>
  <c r="BX200" i="9" s="1"/>
  <c r="BX202" i="9" s="1"/>
  <c r="BX423" i="9" s="1"/>
  <c r="BY181" i="9"/>
  <c r="BX375" i="9"/>
  <c r="BX364" i="9" l="1"/>
  <c r="BX445" i="9"/>
  <c r="BX460" i="9" s="1"/>
  <c r="Y534" i="9"/>
  <c r="Y472" i="9"/>
  <c r="Y95" i="9"/>
  <c r="Y434" i="9"/>
  <c r="Y463" i="9"/>
  <c r="Y116" i="9"/>
  <c r="BY197" i="9"/>
  <c r="BY183" i="9"/>
  <c r="Z113" i="9" l="1"/>
  <c r="Z140" i="9"/>
  <c r="Y446" i="9"/>
  <c r="Y94" i="9"/>
  <c r="Y98" i="9" s="1"/>
  <c r="Y542" i="9"/>
  <c r="BY199" i="9"/>
  <c r="BY200" i="9" s="1"/>
  <c r="BY202" i="9" s="1"/>
  <c r="BY445" i="9" s="1"/>
  <c r="BZ181" i="9"/>
  <c r="BY375" i="9"/>
  <c r="BY423" i="9" l="1"/>
  <c r="BY364" i="9"/>
  <c r="AB80" i="19"/>
  <c r="AB21" i="19"/>
  <c r="AB101" i="19"/>
  <c r="Z72" i="9"/>
  <c r="AB32" i="19"/>
  <c r="BY460" i="9"/>
  <c r="BZ197" i="9"/>
  <c r="BZ183" i="9"/>
  <c r="AB114" i="19" l="1"/>
  <c r="Z73" i="9"/>
  <c r="BZ199" i="9"/>
  <c r="BZ200" i="9" s="1"/>
  <c r="BZ202" i="9" s="1"/>
  <c r="BZ423" i="9" s="1"/>
  <c r="CA181" i="9"/>
  <c r="BZ375" i="9"/>
  <c r="BZ364" i="9" l="1"/>
  <c r="BZ445" i="9"/>
  <c r="BZ460" i="9" s="1"/>
  <c r="Z75" i="9"/>
  <c r="Z550" i="9" s="1"/>
  <c r="CA197" i="9"/>
  <c r="CA183" i="9"/>
  <c r="Z427" i="9" l="1"/>
  <c r="Z83" i="9"/>
  <c r="CA199" i="9"/>
  <c r="CA200" i="9" s="1"/>
  <c r="CA202" i="9" s="1"/>
  <c r="CA445" i="9" s="1"/>
  <c r="CB181" i="9"/>
  <c r="CA375" i="9"/>
  <c r="CA423" i="9" l="1"/>
  <c r="CA364" i="9"/>
  <c r="Z429" i="9"/>
  <c r="CA460" i="9"/>
  <c r="CB197" i="9"/>
  <c r="CB183" i="9"/>
  <c r="K84" i="19" l="1"/>
  <c r="Z534" i="9"/>
  <c r="Z472" i="9"/>
  <c r="Z95" i="9"/>
  <c r="Z434" i="9"/>
  <c r="M90" i="19" s="1"/>
  <c r="M102" i="19" s="1"/>
  <c r="Z463" i="9"/>
  <c r="M117" i="19" s="1"/>
  <c r="Z116" i="9"/>
  <c r="CB199" i="9"/>
  <c r="CB200" i="9" s="1"/>
  <c r="CB202" i="9" s="1"/>
  <c r="CB445" i="9" s="1"/>
  <c r="CC181" i="9"/>
  <c r="CB375" i="9"/>
  <c r="N34" i="20" s="1"/>
  <c r="CB423" i="9" l="1"/>
  <c r="CB364" i="9"/>
  <c r="AC21" i="19"/>
  <c r="N23" i="20"/>
  <c r="AC80" i="19"/>
  <c r="N82" i="20"/>
  <c r="AC101" i="19"/>
  <c r="N103" i="20"/>
  <c r="AA113" i="9"/>
  <c r="AA140" i="9"/>
  <c r="K117" i="19"/>
  <c r="Z446" i="9"/>
  <c r="K90" i="19"/>
  <c r="Z94" i="9"/>
  <c r="Z98" i="9" s="1"/>
  <c r="K126" i="19"/>
  <c r="Z542" i="9"/>
  <c r="K85" i="19"/>
  <c r="AC32" i="19"/>
  <c r="CB460" i="9"/>
  <c r="CC197" i="9"/>
  <c r="CC183" i="9"/>
  <c r="AC114" i="19" l="1"/>
  <c r="N115" i="20"/>
  <c r="K102" i="19"/>
  <c r="AA72" i="9"/>
  <c r="CC199" i="9"/>
  <c r="CC200" i="9" s="1"/>
  <c r="CC202" i="9" s="1"/>
  <c r="CC423" i="9" s="1"/>
  <c r="CD181" i="9"/>
  <c r="CC375" i="9"/>
  <c r="CC445" i="9" l="1"/>
  <c r="CC460" i="9" s="1"/>
  <c r="CC364" i="9"/>
  <c r="CD197" i="9"/>
  <c r="CD183" i="9"/>
  <c r="CD199" i="9" l="1"/>
  <c r="CD200" i="9" s="1"/>
  <c r="CD202" i="9" s="1"/>
  <c r="CD445" i="9" s="1"/>
  <c r="CE181" i="9"/>
  <c r="CD375" i="9"/>
  <c r="CD364" i="9" l="1"/>
  <c r="CD423" i="9"/>
  <c r="CD460" i="9"/>
  <c r="CE197" i="9"/>
  <c r="CE183" i="9"/>
  <c r="CE199" i="9" l="1"/>
  <c r="CE200" i="9" s="1"/>
  <c r="CE202" i="9" s="1"/>
  <c r="CE445" i="9" s="1"/>
  <c r="AD101" i="19" s="1"/>
  <c r="CF181" i="9"/>
  <c r="CE375" i="9"/>
  <c r="CE364" i="9" l="1"/>
  <c r="AD21" i="19" s="1"/>
  <c r="CE423" i="9"/>
  <c r="AD80" i="19" s="1"/>
  <c r="AA463" i="9"/>
  <c r="AA434" i="9"/>
  <c r="AA95" i="9"/>
  <c r="AA116" i="9"/>
  <c r="AD32" i="19"/>
  <c r="CE460" i="9"/>
  <c r="AD114" i="19" s="1"/>
  <c r="CF197" i="9"/>
  <c r="CF183" i="9"/>
  <c r="AB113" i="9" l="1"/>
  <c r="AB140" i="9"/>
  <c r="AA94" i="9"/>
  <c r="AA98" i="9" s="1"/>
  <c r="AA446" i="9"/>
  <c r="CF199" i="9"/>
  <c r="CF200" i="9" s="1"/>
  <c r="CF202" i="9" s="1"/>
  <c r="CF423" i="9" s="1"/>
  <c r="CG181" i="9"/>
  <c r="CF375" i="9"/>
  <c r="CF364" i="9" l="1"/>
  <c r="CF445" i="9"/>
  <c r="CF460" i="9" s="1"/>
  <c r="AB72" i="9"/>
  <c r="CG197" i="9"/>
  <c r="CG183" i="9"/>
  <c r="CG199" i="9" l="1"/>
  <c r="CG200" i="9" s="1"/>
  <c r="CG202" i="9" s="1"/>
  <c r="CG445" i="9" s="1"/>
  <c r="CH181" i="9"/>
  <c r="CG375" i="9"/>
  <c r="CG364" i="9" l="1"/>
  <c r="CG423" i="9"/>
  <c r="CG460" i="9"/>
  <c r="CH183" i="9"/>
  <c r="CH197" i="9"/>
  <c r="CH199" i="9" l="1"/>
  <c r="CH200" i="9" s="1"/>
  <c r="CH202" i="9" s="1"/>
  <c r="CH445" i="9" s="1"/>
  <c r="AE101" i="19" s="1"/>
  <c r="CI181" i="9"/>
  <c r="CH375" i="9"/>
  <c r="AE32" i="19" s="1"/>
  <c r="CH423" i="9" l="1"/>
  <c r="AE80" i="19" s="1"/>
  <c r="CH364" i="9"/>
  <c r="AE21" i="19" s="1"/>
  <c r="CH460" i="9"/>
  <c r="AE114" i="19" s="1"/>
  <c r="CI197" i="9"/>
  <c r="CI183" i="9"/>
  <c r="AB434" i="9" l="1"/>
  <c r="AB463" i="9"/>
  <c r="AB95" i="9"/>
  <c r="AB116" i="9"/>
  <c r="CI199" i="9"/>
  <c r="CI200" i="9" s="1"/>
  <c r="CI202" i="9" s="1"/>
  <c r="CI364" i="9" s="1"/>
  <c r="CJ181" i="9"/>
  <c r="CI375" i="9"/>
  <c r="CI423" i="9" l="1"/>
  <c r="CI445" i="9"/>
  <c r="CI460" i="9" s="1"/>
  <c r="AC113" i="9"/>
  <c r="AC140" i="9"/>
  <c r="AB94" i="9"/>
  <c r="AB98" i="9" s="1"/>
  <c r="AB446" i="9"/>
  <c r="CJ197" i="9"/>
  <c r="CJ183" i="9"/>
  <c r="AC72" i="9" l="1"/>
  <c r="CJ199" i="9"/>
  <c r="CJ200" i="9" s="1"/>
  <c r="CJ202" i="9" s="1"/>
  <c r="CJ364" i="9" s="1"/>
  <c r="CK181" i="9"/>
  <c r="CJ375" i="9"/>
  <c r="CJ445" i="9" l="1"/>
  <c r="CJ460" i="9" s="1"/>
  <c r="CJ423" i="9"/>
  <c r="CK197" i="9"/>
  <c r="CK183" i="9"/>
  <c r="CK199" i="9" l="1"/>
  <c r="CK200" i="9" s="1"/>
  <c r="CK202" i="9" s="1"/>
  <c r="CK445" i="9" s="1"/>
  <c r="CL181" i="9"/>
  <c r="CK375" i="9"/>
  <c r="CK423" i="9" l="1"/>
  <c r="AF80" i="19" s="1"/>
  <c r="CK364" i="9"/>
  <c r="AF21" i="19" s="1"/>
  <c r="AF101" i="19"/>
  <c r="AF32" i="19"/>
  <c r="CK460" i="9"/>
  <c r="CL197" i="9"/>
  <c r="CL183" i="9"/>
  <c r="AF114" i="19" l="1"/>
  <c r="CL199" i="9"/>
  <c r="CL200" i="9" s="1"/>
  <c r="CL202" i="9" s="1"/>
  <c r="CL445" i="9" s="1"/>
  <c r="CM181" i="9"/>
  <c r="CL375" i="9"/>
  <c r="CL364" i="9" l="1"/>
  <c r="CL423" i="9"/>
  <c r="AC434" i="9"/>
  <c r="AC463" i="9"/>
  <c r="AC95" i="9"/>
  <c r="H114" i="9"/>
  <c r="AC116" i="9"/>
  <c r="CL460" i="9"/>
  <c r="CM197" i="9"/>
  <c r="CM183" i="9"/>
  <c r="N117" i="19" l="1"/>
  <c r="J118" i="20"/>
  <c r="N90" i="19"/>
  <c r="J92" i="20"/>
  <c r="AD113" i="9"/>
  <c r="AD116" i="9" s="1"/>
  <c r="AD140" i="9"/>
  <c r="AC94" i="9"/>
  <c r="AC98" i="9" s="1"/>
  <c r="H98" i="9" s="1"/>
  <c r="H95" i="9"/>
  <c r="L117" i="19"/>
  <c r="K118" i="20"/>
  <c r="H463" i="9"/>
  <c r="AC446" i="9"/>
  <c r="K92" i="20"/>
  <c r="D92" i="20" s="1"/>
  <c r="L90" i="19"/>
  <c r="H434" i="9"/>
  <c r="CM199" i="9"/>
  <c r="CM200" i="9" s="1"/>
  <c r="CM202" i="9" s="1"/>
  <c r="CM445" i="9" s="1"/>
  <c r="CN181" i="9"/>
  <c r="CM375" i="9"/>
  <c r="O34" i="20" s="1"/>
  <c r="H118" i="20" l="1"/>
  <c r="CM364" i="9"/>
  <c r="CM423" i="9"/>
  <c r="J104" i="20"/>
  <c r="L102" i="19"/>
  <c r="G90" i="19"/>
  <c r="H92" i="20"/>
  <c r="G117" i="19"/>
  <c r="C8" i="17"/>
  <c r="H94" i="9"/>
  <c r="AD72" i="9"/>
  <c r="AE113" i="9"/>
  <c r="AE116" i="9" s="1"/>
  <c r="AF113" i="9" s="1"/>
  <c r="AE140" i="9"/>
  <c r="CM460" i="9"/>
  <c r="CN197" i="9"/>
  <c r="CN183" i="9"/>
  <c r="E92" i="20" l="1"/>
  <c r="L34" i="17"/>
  <c r="AE72" i="9"/>
  <c r="AF116" i="9"/>
  <c r="AF140" i="9"/>
  <c r="C10" i="17"/>
  <c r="D8" i="17" s="1"/>
  <c r="CN199" i="9"/>
  <c r="CN200" i="9" s="1"/>
  <c r="CN202" i="9" s="1"/>
  <c r="CN445" i="9" s="1"/>
  <c r="CO181" i="9"/>
  <c r="CN375" i="9"/>
  <c r="CN423" i="9" l="1"/>
  <c r="AG80" i="19" s="1"/>
  <c r="CN364" i="9"/>
  <c r="AG21" i="19" s="1"/>
  <c r="O82" i="20"/>
  <c r="AG101" i="19"/>
  <c r="O103" i="20"/>
  <c r="AG113" i="9"/>
  <c r="AG116" i="9" s="1"/>
  <c r="AG129" i="9"/>
  <c r="AG131" i="9" s="1"/>
  <c r="AH128" i="9" s="1"/>
  <c r="D10" i="17"/>
  <c r="D9" i="17"/>
  <c r="D7" i="17"/>
  <c r="H140" i="9"/>
  <c r="AF72" i="9"/>
  <c r="AG32" i="19"/>
  <c r="CN460" i="9"/>
  <c r="CO197" i="9"/>
  <c r="CO183" i="9"/>
  <c r="O23" i="20" l="1"/>
  <c r="H19" i="17"/>
  <c r="H20" i="17" s="1"/>
  <c r="H547" i="9" s="1"/>
  <c r="AG114" i="19"/>
  <c r="O115" i="20"/>
  <c r="AH113" i="9"/>
  <c r="AH116" i="9" s="1"/>
  <c r="AH129" i="9"/>
  <c r="AH131" i="9" s="1"/>
  <c r="AI128" i="9" s="1"/>
  <c r="AG362" i="9"/>
  <c r="H72" i="9"/>
  <c r="CO199" i="9"/>
  <c r="CO200" i="9" s="1"/>
  <c r="CO202" i="9" s="1"/>
  <c r="CO445" i="9" s="1"/>
  <c r="CP181" i="9"/>
  <c r="CO375" i="9"/>
  <c r="F174" i="7" l="1"/>
  <c r="CO364" i="9"/>
  <c r="CO423" i="9"/>
  <c r="AI113" i="9"/>
  <c r="AI116" i="9" s="1"/>
  <c r="AI129" i="9"/>
  <c r="AI131" i="9" s="1"/>
  <c r="AJ128" i="9" s="1"/>
  <c r="F100" i="23"/>
  <c r="C28" i="17"/>
  <c r="E28" i="17" s="1"/>
  <c r="F72" i="9"/>
  <c r="AG439" i="9"/>
  <c r="AG421" i="9"/>
  <c r="AG391" i="9"/>
  <c r="CO460" i="9"/>
  <c r="CP197" i="9"/>
  <c r="CP183" i="9"/>
  <c r="AF548" i="9" l="1"/>
  <c r="X548" i="9"/>
  <c r="P548" i="9"/>
  <c r="AD547" i="9"/>
  <c r="R548" i="9"/>
  <c r="AE548" i="9"/>
  <c r="W548" i="9"/>
  <c r="O548" i="9"/>
  <c r="S548" i="9"/>
  <c r="Z548" i="9"/>
  <c r="AD548" i="9"/>
  <c r="V548" i="9"/>
  <c r="N548" i="9"/>
  <c r="L548" i="9"/>
  <c r="K548" i="9"/>
  <c r="J548" i="9"/>
  <c r="I548" i="9"/>
  <c r="AC548" i="9"/>
  <c r="U548" i="9"/>
  <c r="M548" i="9"/>
  <c r="T548" i="9"/>
  <c r="Y548" i="9"/>
  <c r="AB548" i="9"/>
  <c r="Q548" i="9"/>
  <c r="AA548" i="9"/>
  <c r="AJ113" i="9"/>
  <c r="AJ129" i="9"/>
  <c r="AG529" i="9"/>
  <c r="AG530" i="9" s="1"/>
  <c r="AG438" i="9"/>
  <c r="AG462" i="9"/>
  <c r="E121" i="7"/>
  <c r="CP199" i="9"/>
  <c r="CP200" i="9" s="1"/>
  <c r="CP202" i="9" s="1"/>
  <c r="CP364" i="9" s="1"/>
  <c r="CQ181" i="9"/>
  <c r="CP375" i="9"/>
  <c r="AE555" i="9" l="1"/>
  <c r="AE556" i="9"/>
  <c r="Q554" i="9"/>
  <c r="Q553" i="9"/>
  <c r="AB556" i="9"/>
  <c r="AB555" i="9"/>
  <c r="AB554" i="9"/>
  <c r="Y556" i="9"/>
  <c r="Y555" i="9"/>
  <c r="Y553" i="9"/>
  <c r="N553" i="9"/>
  <c r="AD555" i="9"/>
  <c r="AD556" i="9"/>
  <c r="AD554" i="9"/>
  <c r="P556" i="9"/>
  <c r="P554" i="9"/>
  <c r="P555" i="9"/>
  <c r="P553" i="9"/>
  <c r="J555" i="9"/>
  <c r="J554" i="9"/>
  <c r="J556" i="9"/>
  <c r="K554" i="9"/>
  <c r="K553" i="9"/>
  <c r="L555" i="9"/>
  <c r="L554" i="9"/>
  <c r="L556" i="9"/>
  <c r="L553" i="9"/>
  <c r="T553" i="9"/>
  <c r="M553" i="9"/>
  <c r="M555" i="9"/>
  <c r="M556" i="9"/>
  <c r="X554" i="9"/>
  <c r="X556" i="9"/>
  <c r="X555" i="9"/>
  <c r="X553" i="9"/>
  <c r="O555" i="9"/>
  <c r="O556" i="9"/>
  <c r="O553" i="9"/>
  <c r="W554" i="9"/>
  <c r="W553" i="9"/>
  <c r="R556" i="9"/>
  <c r="R554" i="9"/>
  <c r="R555" i="9"/>
  <c r="R553" i="9"/>
  <c r="V553" i="9"/>
  <c r="V555" i="9"/>
  <c r="V556" i="9"/>
  <c r="V554" i="9"/>
  <c r="U556" i="9"/>
  <c r="U555" i="9"/>
  <c r="U553" i="9"/>
  <c r="AC554" i="9"/>
  <c r="Z553" i="9"/>
  <c r="AA554" i="9"/>
  <c r="AA555" i="9"/>
  <c r="AA556" i="9"/>
  <c r="I556" i="9"/>
  <c r="I555" i="9"/>
  <c r="I553" i="9"/>
  <c r="S555" i="9"/>
  <c r="S556" i="9"/>
  <c r="S553" i="9"/>
  <c r="AG548" i="9"/>
  <c r="CP423" i="9"/>
  <c r="CP445" i="9"/>
  <c r="CP460" i="9" s="1"/>
  <c r="AJ130" i="9"/>
  <c r="AJ134" i="9" s="1"/>
  <c r="AJ135" i="9" s="1"/>
  <c r="AG464" i="9"/>
  <c r="AG446" i="9"/>
  <c r="CQ197" i="9"/>
  <c r="CQ183" i="9"/>
  <c r="AG556" i="9" l="1"/>
  <c r="AG553" i="9"/>
  <c r="AG555" i="9"/>
  <c r="AH548" i="9"/>
  <c r="AJ131" i="9"/>
  <c r="AK128" i="9" s="1"/>
  <c r="AJ115" i="9"/>
  <c r="AJ116" i="9" s="1"/>
  <c r="AH362" i="9"/>
  <c r="CQ199" i="9"/>
  <c r="CQ200" i="9" s="1"/>
  <c r="CQ202" i="9" s="1"/>
  <c r="CQ445" i="9" s="1"/>
  <c r="AH101" i="19" s="1"/>
  <c r="CR181" i="9"/>
  <c r="CQ375" i="9"/>
  <c r="AH556" i="9" l="1"/>
  <c r="AH555" i="9"/>
  <c r="AH553" i="9"/>
  <c r="CQ364" i="9"/>
  <c r="AH21" i="19" s="1"/>
  <c r="CQ423" i="9"/>
  <c r="AH80" i="19" s="1"/>
  <c r="AI548" i="9"/>
  <c r="AK113" i="9"/>
  <c r="AK116" i="9" s="1"/>
  <c r="AK129" i="9"/>
  <c r="AK131" i="9" s="1"/>
  <c r="AL128" i="9" s="1"/>
  <c r="AH391" i="9"/>
  <c r="AH421" i="9"/>
  <c r="AH439" i="9"/>
  <c r="AH32" i="19"/>
  <c r="CQ460" i="9"/>
  <c r="AH114" i="19" s="1"/>
  <c r="CR197" i="9"/>
  <c r="CR183" i="9"/>
  <c r="AI553" i="9" l="1"/>
  <c r="AJ548" i="9"/>
  <c r="AL113" i="9"/>
  <c r="AL116" i="9" s="1"/>
  <c r="AL129" i="9"/>
  <c r="AL131" i="9" s="1"/>
  <c r="AM128" i="9" s="1"/>
  <c r="AH438" i="9"/>
  <c r="AH529" i="9"/>
  <c r="AH530" i="9" s="1"/>
  <c r="AH462" i="9"/>
  <c r="CR199" i="9"/>
  <c r="CR200" i="9" s="1"/>
  <c r="CR202" i="9" s="1"/>
  <c r="CR364" i="9" s="1"/>
  <c r="CS181" i="9"/>
  <c r="CR375" i="9"/>
  <c r="AJ553" i="9" l="1"/>
  <c r="AJ556" i="9"/>
  <c r="AJ555" i="9"/>
  <c r="AK548" i="9"/>
  <c r="CR423" i="9"/>
  <c r="CR445" i="9"/>
  <c r="CR460" i="9" s="1"/>
  <c r="AM113" i="9"/>
  <c r="AM129" i="9"/>
  <c r="AH446" i="9"/>
  <c r="AH464" i="9"/>
  <c r="CS197" i="9"/>
  <c r="CS183" i="9"/>
  <c r="AK556" i="9" l="1"/>
  <c r="AK555" i="9"/>
  <c r="AK553" i="9"/>
  <c r="AL548" i="9"/>
  <c r="AM130" i="9"/>
  <c r="AM134" i="9" s="1"/>
  <c r="AM135" i="9" s="1"/>
  <c r="AI362" i="9"/>
  <c r="CS199" i="9"/>
  <c r="CS200" i="9" s="1"/>
  <c r="CS202" i="9" s="1"/>
  <c r="CS423" i="9" s="1"/>
  <c r="CT181" i="9"/>
  <c r="CS375" i="9"/>
  <c r="AL553" i="9" l="1"/>
  <c r="AM548" i="9"/>
  <c r="AM131" i="9"/>
  <c r="AN128" i="9" s="1"/>
  <c r="CS364" i="9"/>
  <c r="CS445" i="9"/>
  <c r="CS460" i="9" s="1"/>
  <c r="AM115" i="9"/>
  <c r="AM116" i="9" s="1"/>
  <c r="AI391" i="9"/>
  <c r="N48" i="19" s="1"/>
  <c r="N19" i="19"/>
  <c r="AI421" i="9"/>
  <c r="AI439" i="9"/>
  <c r="CT183" i="9"/>
  <c r="CT197" i="9"/>
  <c r="AM555" i="9" l="1"/>
  <c r="AM553" i="9"/>
  <c r="AM556" i="9"/>
  <c r="AN548" i="9"/>
  <c r="AN113" i="9"/>
  <c r="AN116" i="9" s="1"/>
  <c r="AN129" i="9"/>
  <c r="AN131" i="9" s="1"/>
  <c r="AO128" i="9" s="1"/>
  <c r="AI438" i="9"/>
  <c r="AI529" i="9"/>
  <c r="AI530" i="9" s="1"/>
  <c r="N95" i="19"/>
  <c r="AI462" i="9"/>
  <c r="N78" i="19"/>
  <c r="CT199" i="9"/>
  <c r="CT200" i="9" s="1"/>
  <c r="CT202" i="9" s="1"/>
  <c r="CT445" i="9" s="1"/>
  <c r="AI101" i="19" s="1"/>
  <c r="CU181" i="9"/>
  <c r="CT375" i="9"/>
  <c r="AI32" i="19" s="1"/>
  <c r="AN553" i="9" l="1"/>
  <c r="AN555" i="9"/>
  <c r="AN556" i="9"/>
  <c r="AO548" i="9"/>
  <c r="CT364" i="9"/>
  <c r="AI21" i="19" s="1"/>
  <c r="CT423" i="9"/>
  <c r="AI80" i="19" s="1"/>
  <c r="AO113" i="9"/>
  <c r="AO116" i="9" s="1"/>
  <c r="AO129" i="9"/>
  <c r="AO131" i="9" s="1"/>
  <c r="AP128" i="9" s="1"/>
  <c r="N116" i="19"/>
  <c r="N94" i="19"/>
  <c r="N102" i="19" s="1"/>
  <c r="AI446" i="9"/>
  <c r="AI464" i="9"/>
  <c r="CT460" i="9"/>
  <c r="AI114" i="19" s="1"/>
  <c r="CU197" i="9"/>
  <c r="CU183" i="9"/>
  <c r="AO553" i="9" l="1"/>
  <c r="AP548" i="9"/>
  <c r="AP113" i="9"/>
  <c r="AP129" i="9"/>
  <c r="N118" i="19"/>
  <c r="AJ362" i="9"/>
  <c r="CU199" i="9"/>
  <c r="CU200" i="9" s="1"/>
  <c r="CU202" i="9" s="1"/>
  <c r="CU423" i="9" s="1"/>
  <c r="CV181" i="9"/>
  <c r="CU375" i="9"/>
  <c r="AP553" i="9" l="1"/>
  <c r="AP556" i="9"/>
  <c r="AP555" i="9"/>
  <c r="AQ548" i="9"/>
  <c r="CU445" i="9"/>
  <c r="CU460" i="9" s="1"/>
  <c r="CU364" i="9"/>
  <c r="AP130" i="9"/>
  <c r="AP134" i="9" s="1"/>
  <c r="AP135" i="9" s="1"/>
  <c r="AJ391" i="9"/>
  <c r="AJ421" i="9"/>
  <c r="AJ439" i="9"/>
  <c r="CV197" i="9"/>
  <c r="CV183" i="9"/>
  <c r="AQ553" i="9" l="1"/>
  <c r="AQ556" i="9"/>
  <c r="AQ555" i="9"/>
  <c r="AR548" i="9"/>
  <c r="AP131" i="9"/>
  <c r="AQ128" i="9" s="1"/>
  <c r="AP115" i="9"/>
  <c r="AP116" i="9" s="1"/>
  <c r="AJ438" i="9"/>
  <c r="AJ529" i="9"/>
  <c r="AJ530" i="9" s="1"/>
  <c r="X119" i="9"/>
  <c r="AJ462" i="9"/>
  <c r="CV199" i="9"/>
  <c r="CV200" i="9" s="1"/>
  <c r="CV202" i="9" s="1"/>
  <c r="CV445" i="9" s="1"/>
  <c r="CW181" i="9"/>
  <c r="CV375" i="9"/>
  <c r="AR553" i="9" l="1"/>
  <c r="AS548" i="9"/>
  <c r="CV364" i="9"/>
  <c r="CV423" i="9"/>
  <c r="AQ113" i="9"/>
  <c r="AQ116" i="9" s="1"/>
  <c r="AQ129" i="9"/>
  <c r="AQ131" i="9" s="1"/>
  <c r="AR128" i="9" s="1"/>
  <c r="X394" i="9"/>
  <c r="X120" i="9"/>
  <c r="X399" i="9" s="1"/>
  <c r="X400" i="9" s="1"/>
  <c r="AJ464" i="9"/>
  <c r="AJ446" i="9"/>
  <c r="CV460" i="9"/>
  <c r="CW197" i="9"/>
  <c r="CW183" i="9"/>
  <c r="AS553" i="9" l="1"/>
  <c r="AS556" i="9"/>
  <c r="AS555" i="9"/>
  <c r="AT548" i="9"/>
  <c r="AR113" i="9"/>
  <c r="AR116" i="9" s="1"/>
  <c r="AR129" i="9"/>
  <c r="AR131" i="9" s="1"/>
  <c r="AS128" i="9" s="1"/>
  <c r="AK362" i="9"/>
  <c r="CW199" i="9"/>
  <c r="CW200" i="9" s="1"/>
  <c r="CW202" i="9" s="1"/>
  <c r="CW364" i="9" s="1"/>
  <c r="CX181" i="9"/>
  <c r="CW375" i="9"/>
  <c r="AT555" i="9" l="1"/>
  <c r="AT556" i="9"/>
  <c r="AT553" i="9"/>
  <c r="AU548" i="9"/>
  <c r="CW423" i="9"/>
  <c r="AJ80" i="19" s="1"/>
  <c r="CW445" i="9"/>
  <c r="CW460" i="9" s="1"/>
  <c r="AJ21" i="19"/>
  <c r="AS113" i="9"/>
  <c r="AS129" i="9"/>
  <c r="AK391" i="9"/>
  <c r="AK421" i="9"/>
  <c r="AK439" i="9"/>
  <c r="AJ32" i="19"/>
  <c r="CX197" i="9"/>
  <c r="CX183" i="9"/>
  <c r="AU553" i="9" l="1"/>
  <c r="AJ101" i="19"/>
  <c r="AV548" i="9"/>
  <c r="AJ114" i="19"/>
  <c r="AS130" i="9"/>
  <c r="AS134" i="9" s="1"/>
  <c r="AS135" i="9" s="1"/>
  <c r="AK529" i="9"/>
  <c r="AK530" i="9" s="1"/>
  <c r="AK438" i="9"/>
  <c r="Y119" i="9"/>
  <c r="AK462" i="9"/>
  <c r="CX199" i="9"/>
  <c r="CX200" i="9" s="1"/>
  <c r="CX202" i="9" s="1"/>
  <c r="CX445" i="9" s="1"/>
  <c r="CY181" i="9"/>
  <c r="CX375" i="9"/>
  <c r="AV555" i="9" l="1"/>
  <c r="AV556" i="9"/>
  <c r="AV553" i="9"/>
  <c r="AW548" i="9"/>
  <c r="AS131" i="9"/>
  <c r="AT128" i="9" s="1"/>
  <c r="CX364" i="9"/>
  <c r="CX423" i="9"/>
  <c r="AS115" i="9"/>
  <c r="AS116" i="9" s="1"/>
  <c r="AI119" i="9"/>
  <c r="AI120" i="9" s="1"/>
  <c r="AH119" i="9"/>
  <c r="AH120" i="9" s="1"/>
  <c r="AG119" i="9"/>
  <c r="AG120" i="9" s="1"/>
  <c r="Y394" i="9"/>
  <c r="Y120" i="9"/>
  <c r="Y399" i="9" s="1"/>
  <c r="Y400" i="9" s="1"/>
  <c r="AK446" i="9"/>
  <c r="AK464" i="9"/>
  <c r="CX460" i="9"/>
  <c r="CY197" i="9"/>
  <c r="CY183" i="9"/>
  <c r="AW555" i="9" l="1"/>
  <c r="AW556" i="9"/>
  <c r="AW553" i="9"/>
  <c r="AX548" i="9"/>
  <c r="AT113" i="9"/>
  <c r="AT116" i="9" s="1"/>
  <c r="AT129" i="9"/>
  <c r="AT131" i="9" s="1"/>
  <c r="AU128" i="9" s="1"/>
  <c r="AL362" i="9"/>
  <c r="CY199" i="9"/>
  <c r="CY200" i="9" s="1"/>
  <c r="CY202" i="9" s="1"/>
  <c r="CY423" i="9" s="1"/>
  <c r="CZ181" i="9"/>
  <c r="CY375" i="9"/>
  <c r="AX553" i="9" l="1"/>
  <c r="AY548" i="9"/>
  <c r="CY364" i="9"/>
  <c r="CY445" i="9"/>
  <c r="CY460" i="9" s="1"/>
  <c r="AU113" i="9"/>
  <c r="AU116" i="9" s="1"/>
  <c r="AU129" i="9"/>
  <c r="AU131" i="9" s="1"/>
  <c r="AV128" i="9" s="1"/>
  <c r="AL391" i="9"/>
  <c r="O19" i="19"/>
  <c r="AL421" i="9"/>
  <c r="AL439" i="9"/>
  <c r="CZ197" i="9"/>
  <c r="CZ183" i="9"/>
  <c r="AY556" i="9" l="1"/>
  <c r="AY553" i="9"/>
  <c r="AY555" i="9"/>
  <c r="AZ548" i="9"/>
  <c r="AV113" i="9"/>
  <c r="AV129" i="9"/>
  <c r="AL529" i="9"/>
  <c r="AL530" i="9" s="1"/>
  <c r="AL438" i="9"/>
  <c r="Z119" i="9"/>
  <c r="O95" i="19"/>
  <c r="AL462" i="9"/>
  <c r="O78" i="19"/>
  <c r="O48" i="19"/>
  <c r="CZ199" i="9"/>
  <c r="CZ200" i="9" s="1"/>
  <c r="CZ202" i="9" s="1"/>
  <c r="CZ445" i="9" s="1"/>
  <c r="DA181" i="9"/>
  <c r="CZ375" i="9"/>
  <c r="P34" i="20" s="1"/>
  <c r="AZ553" i="9" l="1"/>
  <c r="AZ555" i="9"/>
  <c r="AZ556" i="9"/>
  <c r="BA548" i="9"/>
  <c r="CZ423" i="9"/>
  <c r="AK80" i="19" s="1"/>
  <c r="CZ364" i="9"/>
  <c r="AK21" i="19" s="1"/>
  <c r="AK101" i="19"/>
  <c r="P103" i="20"/>
  <c r="AV130" i="9"/>
  <c r="AV134" i="9" s="1"/>
  <c r="AV135" i="9" s="1"/>
  <c r="O116" i="19"/>
  <c r="Z394" i="9"/>
  <c r="Z120" i="9"/>
  <c r="Z399" i="9" s="1"/>
  <c r="O94" i="19"/>
  <c r="O102" i="19" s="1"/>
  <c r="AL446" i="9"/>
  <c r="AL464" i="9"/>
  <c r="AK32" i="19"/>
  <c r="CZ460" i="9"/>
  <c r="DA197" i="9"/>
  <c r="DA183" i="9"/>
  <c r="BA553" i="9" l="1"/>
  <c r="P23" i="20"/>
  <c r="P82" i="20"/>
  <c r="BB548" i="9"/>
  <c r="AV131" i="9"/>
  <c r="AW128" i="9" s="1"/>
  <c r="AK114" i="19"/>
  <c r="P115" i="20"/>
  <c r="AV115" i="9"/>
  <c r="AV116" i="9" s="1"/>
  <c r="AL119" i="9"/>
  <c r="AL120" i="9" s="1"/>
  <c r="AK119" i="9"/>
  <c r="AK120" i="9" s="1"/>
  <c r="AJ119" i="9"/>
  <c r="AJ120" i="9" s="1"/>
  <c r="O118" i="19"/>
  <c r="AM362" i="9"/>
  <c r="K56" i="19"/>
  <c r="K57" i="19" s="1"/>
  <c r="Z400" i="9"/>
  <c r="K51" i="19"/>
  <c r="DA199" i="9"/>
  <c r="DA200" i="9" s="1"/>
  <c r="DA202" i="9" s="1"/>
  <c r="DA364" i="9" s="1"/>
  <c r="DB181" i="9"/>
  <c r="DA375" i="9"/>
  <c r="BB556" i="9" l="1"/>
  <c r="BB555" i="9"/>
  <c r="BB553" i="9"/>
  <c r="BC548" i="9"/>
  <c r="DA445" i="9"/>
  <c r="DA460" i="9" s="1"/>
  <c r="DA423" i="9"/>
  <c r="AW113" i="9"/>
  <c r="AW116" i="9" s="1"/>
  <c r="AW129" i="9"/>
  <c r="AW131" i="9" s="1"/>
  <c r="AX128" i="9" s="1"/>
  <c r="AM391" i="9"/>
  <c r="AM421" i="9"/>
  <c r="AM439" i="9"/>
  <c r="DB197" i="9"/>
  <c r="DB183" i="9"/>
  <c r="BC555" i="9" l="1"/>
  <c r="BC556" i="9"/>
  <c r="BC553" i="9"/>
  <c r="BD548" i="9"/>
  <c r="AX113" i="9"/>
  <c r="AX116" i="9" s="1"/>
  <c r="AX129" i="9"/>
  <c r="AX131" i="9" s="1"/>
  <c r="AY128" i="9" s="1"/>
  <c r="AM529" i="9"/>
  <c r="AM530" i="9" s="1"/>
  <c r="AM438" i="9"/>
  <c r="AA119" i="9"/>
  <c r="AM462" i="9"/>
  <c r="DB199" i="9"/>
  <c r="DB200" i="9" s="1"/>
  <c r="DB202" i="9" s="1"/>
  <c r="DB445" i="9" s="1"/>
  <c r="DC181" i="9"/>
  <c r="DB375" i="9"/>
  <c r="BD553" i="9" l="1"/>
  <c r="BE548" i="9"/>
  <c r="DB364" i="9"/>
  <c r="DB423" i="9"/>
  <c r="AY113" i="9"/>
  <c r="AY129" i="9"/>
  <c r="AA394" i="9"/>
  <c r="AA120" i="9"/>
  <c r="AA399" i="9" s="1"/>
  <c r="AA400" i="9" s="1"/>
  <c r="AM464" i="9"/>
  <c r="AM446" i="9"/>
  <c r="DB460" i="9"/>
  <c r="DC197" i="9"/>
  <c r="DC183" i="9"/>
  <c r="BE555" i="9" l="1"/>
  <c r="BE556" i="9"/>
  <c r="BE553" i="9"/>
  <c r="BF548" i="9"/>
  <c r="AY130" i="9"/>
  <c r="AY134" i="9" s="1"/>
  <c r="AY135" i="9" s="1"/>
  <c r="AN362" i="9"/>
  <c r="DC199" i="9"/>
  <c r="DC200" i="9" s="1"/>
  <c r="DC202" i="9" s="1"/>
  <c r="DC423" i="9" s="1"/>
  <c r="AL80" i="19" s="1"/>
  <c r="DD181" i="9"/>
  <c r="DC375" i="9"/>
  <c r="BF553" i="9" l="1"/>
  <c r="BF556" i="9"/>
  <c r="BF555" i="9"/>
  <c r="BG548" i="9"/>
  <c r="DC364" i="9"/>
  <c r="AL21" i="19" s="1"/>
  <c r="AY131" i="9"/>
  <c r="AZ128" i="9" s="1"/>
  <c r="DC445" i="9"/>
  <c r="AL101" i="19" s="1"/>
  <c r="AY115" i="9"/>
  <c r="AY116" i="9" s="1"/>
  <c r="AO119" i="9"/>
  <c r="AO120" i="9" s="1"/>
  <c r="AN119" i="9"/>
  <c r="AN120" i="9" s="1"/>
  <c r="AM119" i="9"/>
  <c r="AM120" i="9" s="1"/>
  <c r="AN391" i="9"/>
  <c r="AN421" i="9"/>
  <c r="AN439" i="9"/>
  <c r="AL32" i="19"/>
  <c r="DD197" i="9"/>
  <c r="DD183" i="9"/>
  <c r="BG553" i="9" l="1"/>
  <c r="DC460" i="9"/>
  <c r="AL114" i="19" s="1"/>
  <c r="BH548" i="9"/>
  <c r="AZ113" i="9"/>
  <c r="AZ116" i="9" s="1"/>
  <c r="AZ129" i="9"/>
  <c r="AZ131" i="9" s="1"/>
  <c r="BA128" i="9" s="1"/>
  <c r="AN529" i="9"/>
  <c r="AN530" i="9" s="1"/>
  <c r="AN438" i="9"/>
  <c r="AB119" i="9"/>
  <c r="AN462" i="9"/>
  <c r="DD199" i="9"/>
  <c r="DD200" i="9" s="1"/>
  <c r="DD202" i="9" s="1"/>
  <c r="DD445" i="9" s="1"/>
  <c r="DE181" i="9"/>
  <c r="DD375" i="9"/>
  <c r="BH555" i="9" l="1"/>
  <c r="BH556" i="9"/>
  <c r="BH553" i="9"/>
  <c r="BI548" i="9"/>
  <c r="DD364" i="9"/>
  <c r="DD423" i="9"/>
  <c r="BA113" i="9"/>
  <c r="BA116" i="9" s="1"/>
  <c r="BA129" i="9"/>
  <c r="BA131" i="9" s="1"/>
  <c r="BB128" i="9" s="1"/>
  <c r="AB394" i="9"/>
  <c r="AB120" i="9"/>
  <c r="AB399" i="9" s="1"/>
  <c r="AB400" i="9" s="1"/>
  <c r="AN446" i="9"/>
  <c r="AN464" i="9"/>
  <c r="DD460" i="9"/>
  <c r="DE197" i="9"/>
  <c r="DE183" i="9"/>
  <c r="BI555" i="9" l="1"/>
  <c r="BI556" i="9"/>
  <c r="BI553" i="9"/>
  <c r="BJ548" i="9"/>
  <c r="BB113" i="9"/>
  <c r="BB129" i="9"/>
  <c r="AO362" i="9"/>
  <c r="DE199" i="9"/>
  <c r="DE200" i="9" s="1"/>
  <c r="DE202" i="9" s="1"/>
  <c r="DE423" i="9" s="1"/>
  <c r="DF181" i="9"/>
  <c r="DE375" i="9"/>
  <c r="BJ553" i="9" l="1"/>
  <c r="BK548" i="9"/>
  <c r="DE364" i="9"/>
  <c r="DE445" i="9"/>
  <c r="DE460" i="9" s="1"/>
  <c r="BB130" i="9"/>
  <c r="BB134" i="9" s="1"/>
  <c r="BB135" i="9" s="1"/>
  <c r="AO391" i="9"/>
  <c r="P48" i="19" s="1"/>
  <c r="P19" i="19"/>
  <c r="AO421" i="9"/>
  <c r="AO439" i="9"/>
  <c r="DF183" i="9"/>
  <c r="DF197" i="9"/>
  <c r="BK555" i="9" l="1"/>
  <c r="BK556" i="9"/>
  <c r="BK553" i="9"/>
  <c r="BL548" i="9"/>
  <c r="BB131" i="9"/>
  <c r="BC128" i="9" s="1"/>
  <c r="BB115" i="9"/>
  <c r="BB116" i="9" s="1"/>
  <c r="AR119" i="9"/>
  <c r="AR120" i="9" s="1"/>
  <c r="AQ119" i="9"/>
  <c r="AQ120" i="9" s="1"/>
  <c r="AP119" i="9"/>
  <c r="AP120" i="9" s="1"/>
  <c r="AO529" i="9"/>
  <c r="AO530" i="9" s="1"/>
  <c r="AO438" i="9"/>
  <c r="AC119" i="9"/>
  <c r="P95" i="19"/>
  <c r="AO462" i="9"/>
  <c r="P78" i="19"/>
  <c r="DF199" i="9"/>
  <c r="DF200" i="9" s="1"/>
  <c r="DF202" i="9" s="1"/>
  <c r="DF445" i="9" s="1"/>
  <c r="AM101" i="19" s="1"/>
  <c r="DG181" i="9"/>
  <c r="DF375" i="9"/>
  <c r="AM32" i="19" s="1"/>
  <c r="BL555" i="9" l="1"/>
  <c r="BL553" i="9"/>
  <c r="BL556" i="9"/>
  <c r="BM548" i="9"/>
  <c r="DF423" i="9"/>
  <c r="AM80" i="19" s="1"/>
  <c r="DF364" i="9"/>
  <c r="AM21" i="19" s="1"/>
  <c r="BC113" i="9"/>
  <c r="BC116" i="9" s="1"/>
  <c r="BC129" i="9"/>
  <c r="BC131" i="9" s="1"/>
  <c r="BD128" i="9" s="1"/>
  <c r="P116" i="19"/>
  <c r="AC394" i="9"/>
  <c r="AC120" i="9"/>
  <c r="AC399" i="9" s="1"/>
  <c r="P94" i="19"/>
  <c r="P102" i="19" s="1"/>
  <c r="AO446" i="9"/>
  <c r="AO464" i="9"/>
  <c r="DF460" i="9"/>
  <c r="AM114" i="19" s="1"/>
  <c r="DG197" i="9"/>
  <c r="DG183" i="9"/>
  <c r="BM553" i="9" l="1"/>
  <c r="BN548" i="9"/>
  <c r="BD113" i="9"/>
  <c r="BD116" i="9" s="1"/>
  <c r="BD129" i="9"/>
  <c r="BD131" i="9" s="1"/>
  <c r="BE128" i="9" s="1"/>
  <c r="P118" i="19"/>
  <c r="AP362" i="9"/>
  <c r="L56" i="19"/>
  <c r="L57" i="19" s="1"/>
  <c r="AC400" i="9"/>
  <c r="L51" i="19"/>
  <c r="DG199" i="9"/>
  <c r="DG200" i="9" s="1"/>
  <c r="DG202" i="9" s="1"/>
  <c r="DG445" i="9" s="1"/>
  <c r="DH181" i="9"/>
  <c r="DG375" i="9"/>
  <c r="BN555" i="9" l="1"/>
  <c r="BN556" i="9"/>
  <c r="BN553" i="9"/>
  <c r="BO548" i="9"/>
  <c r="DG364" i="9"/>
  <c r="DG423" i="9"/>
  <c r="BE113" i="9"/>
  <c r="BE129" i="9"/>
  <c r="AP391" i="9"/>
  <c r="AP421" i="9"/>
  <c r="AP439" i="9"/>
  <c r="DG460" i="9"/>
  <c r="DH197" i="9"/>
  <c r="DH183" i="9"/>
  <c r="BO553" i="9" l="1"/>
  <c r="BO555" i="9"/>
  <c r="BO556" i="9"/>
  <c r="BP548" i="9"/>
  <c r="BE130" i="9"/>
  <c r="BE134" i="9" s="1"/>
  <c r="BE135" i="9" s="1"/>
  <c r="AP529" i="9"/>
  <c r="AP530" i="9" s="1"/>
  <c r="AP438" i="9"/>
  <c r="AP511" i="9" s="1"/>
  <c r="AD119" i="9"/>
  <c r="AP462" i="9"/>
  <c r="DH199" i="9"/>
  <c r="DH200" i="9" s="1"/>
  <c r="DH202" i="9" s="1"/>
  <c r="DH423" i="9" s="1"/>
  <c r="DI181" i="9"/>
  <c r="DH375" i="9"/>
  <c r="BP553" i="9" l="1"/>
  <c r="BQ548" i="9"/>
  <c r="DH364" i="9"/>
  <c r="DH445" i="9"/>
  <c r="DH460" i="9" s="1"/>
  <c r="BE131" i="9"/>
  <c r="BF128" i="9" s="1"/>
  <c r="BE115" i="9"/>
  <c r="BE116" i="9" s="1"/>
  <c r="AU119" i="9"/>
  <c r="AU120" i="9" s="1"/>
  <c r="AT119" i="9"/>
  <c r="AT120" i="9" s="1"/>
  <c r="AS119" i="9"/>
  <c r="AS120" i="9" s="1"/>
  <c r="AD394" i="9"/>
  <c r="AD120" i="9"/>
  <c r="AD399" i="9" s="1"/>
  <c r="AD400" i="9" s="1"/>
  <c r="AP464" i="9"/>
  <c r="AP446" i="9"/>
  <c r="DI197" i="9"/>
  <c r="DI183" i="9"/>
  <c r="BQ553" i="9" l="1"/>
  <c r="BQ556" i="9"/>
  <c r="BQ555" i="9"/>
  <c r="BR548" i="9"/>
  <c r="BF113" i="9"/>
  <c r="BF116" i="9" s="1"/>
  <c r="BF129" i="9"/>
  <c r="BF131" i="9" s="1"/>
  <c r="BG128" i="9" s="1"/>
  <c r="AQ362" i="9"/>
  <c r="DI199" i="9"/>
  <c r="DI200" i="9" s="1"/>
  <c r="DI202" i="9" s="1"/>
  <c r="DI364" i="9" s="1"/>
  <c r="DJ181" i="9"/>
  <c r="DI375" i="9"/>
  <c r="BR553" i="9" l="1"/>
  <c r="BR556" i="9"/>
  <c r="BR555" i="9"/>
  <c r="BS548" i="9"/>
  <c r="DI423" i="9"/>
  <c r="AN80" i="19" s="1"/>
  <c r="DI445" i="9"/>
  <c r="AN101" i="19" s="1"/>
  <c r="AN21" i="19"/>
  <c r="BG113" i="9"/>
  <c r="BG116" i="9" s="1"/>
  <c r="BG129" i="9"/>
  <c r="BG131" i="9" s="1"/>
  <c r="BH128" i="9" s="1"/>
  <c r="AQ391" i="9"/>
  <c r="K50" i="20" s="1"/>
  <c r="AQ421" i="9"/>
  <c r="AQ439" i="9"/>
  <c r="AN32" i="19"/>
  <c r="DJ197" i="9"/>
  <c r="DJ183" i="9"/>
  <c r="BS553" i="9" l="1"/>
  <c r="DI460" i="9"/>
  <c r="BT548" i="9"/>
  <c r="AN114" i="19"/>
  <c r="BH113" i="9"/>
  <c r="BH129" i="9"/>
  <c r="AQ529" i="9"/>
  <c r="AQ530" i="9" s="1"/>
  <c r="AQ438" i="9"/>
  <c r="AE119" i="9"/>
  <c r="AQ462" i="9"/>
  <c r="DJ199" i="9"/>
  <c r="DJ200" i="9" s="1"/>
  <c r="DJ202" i="9" s="1"/>
  <c r="DJ445" i="9" s="1"/>
  <c r="DK181" i="9"/>
  <c r="DJ375" i="9"/>
  <c r="BT553" i="9" l="1"/>
  <c r="BT556" i="9"/>
  <c r="BT555" i="9"/>
  <c r="BU548" i="9"/>
  <c r="DJ423" i="9"/>
  <c r="DJ364" i="9"/>
  <c r="BH130" i="9"/>
  <c r="BH134" i="9" s="1"/>
  <c r="BH135" i="9" s="1"/>
  <c r="AE394" i="9"/>
  <c r="AE120" i="9"/>
  <c r="AE399" i="9" s="1"/>
  <c r="AE400" i="9" s="1"/>
  <c r="AQ446" i="9"/>
  <c r="AQ464" i="9"/>
  <c r="DJ460" i="9"/>
  <c r="DK197" i="9"/>
  <c r="DK183" i="9"/>
  <c r="BU555" i="9" l="1"/>
  <c r="BU553" i="9"/>
  <c r="BU556" i="9"/>
  <c r="BV548" i="9"/>
  <c r="BH131" i="9"/>
  <c r="BI128" i="9" s="1"/>
  <c r="BH115" i="9"/>
  <c r="BH116" i="9" s="1"/>
  <c r="AX119" i="9"/>
  <c r="AX120" i="9" s="1"/>
  <c r="AW119" i="9"/>
  <c r="AW120" i="9" s="1"/>
  <c r="AV119" i="9"/>
  <c r="AV120" i="9" s="1"/>
  <c r="AR362" i="9"/>
  <c r="K21" i="20" s="1"/>
  <c r="DK199" i="9"/>
  <c r="DK200" i="9" s="1"/>
  <c r="DK202" i="9" s="1"/>
  <c r="DK445" i="9" s="1"/>
  <c r="DL181" i="9"/>
  <c r="DK375" i="9"/>
  <c r="BV553" i="9" l="1"/>
  <c r="BW548" i="9"/>
  <c r="DK423" i="9"/>
  <c r="DK364" i="9"/>
  <c r="BI113" i="9"/>
  <c r="BI116" i="9" s="1"/>
  <c r="BI129" i="9"/>
  <c r="BI131" i="9" s="1"/>
  <c r="BJ128" i="9" s="1"/>
  <c r="AR391" i="9"/>
  <c r="Q48" i="19" s="1"/>
  <c r="Q19" i="19"/>
  <c r="AR421" i="9"/>
  <c r="K80" i="20" s="1"/>
  <c r="AR439" i="9"/>
  <c r="K97" i="20" s="1"/>
  <c r="DK460" i="9"/>
  <c r="DL197" i="9"/>
  <c r="DL183" i="9"/>
  <c r="BW555" i="9" l="1"/>
  <c r="BW556" i="9"/>
  <c r="BW553" i="9"/>
  <c r="BX548" i="9"/>
  <c r="BJ113" i="9"/>
  <c r="BJ116" i="9" s="1"/>
  <c r="BJ129" i="9"/>
  <c r="BJ131" i="9" s="1"/>
  <c r="BK128" i="9" s="1"/>
  <c r="AR529" i="9"/>
  <c r="AR530" i="9" s="1"/>
  <c r="AR438" i="9"/>
  <c r="K96" i="20" s="1"/>
  <c r="AF119" i="9"/>
  <c r="Q95" i="19"/>
  <c r="AR462" i="9"/>
  <c r="K117" i="20" s="1"/>
  <c r="Q78" i="19"/>
  <c r="DL199" i="9"/>
  <c r="DL200" i="9" s="1"/>
  <c r="DL202" i="9" s="1"/>
  <c r="DL445" i="9" s="1"/>
  <c r="DM181" i="9"/>
  <c r="DL375" i="9"/>
  <c r="Q34" i="20" s="1"/>
  <c r="BX556" i="9" l="1"/>
  <c r="BX555" i="9"/>
  <c r="BX553" i="9"/>
  <c r="BY548" i="9"/>
  <c r="DL423" i="9"/>
  <c r="AO80" i="19" s="1"/>
  <c r="DL364" i="9"/>
  <c r="AO21" i="19" s="1"/>
  <c r="K104" i="20"/>
  <c r="AO101" i="19"/>
  <c r="Q103" i="20"/>
  <c r="BK113" i="9"/>
  <c r="BK129" i="9"/>
  <c r="Q116" i="19"/>
  <c r="AF394" i="9"/>
  <c r="J53" i="20" s="1"/>
  <c r="AF120" i="9"/>
  <c r="AF399" i="9" s="1"/>
  <c r="J58" i="20" s="1"/>
  <c r="J59" i="20" s="1"/>
  <c r="L27" i="17" s="1"/>
  <c r="Q94" i="19"/>
  <c r="Q102" i="19" s="1"/>
  <c r="AR446" i="9"/>
  <c r="AR464" i="9"/>
  <c r="K119" i="20" s="1"/>
  <c r="AO32" i="19"/>
  <c r="DL460" i="9"/>
  <c r="DM197" i="9"/>
  <c r="DM183" i="9"/>
  <c r="BY553" i="9" l="1"/>
  <c r="Q82" i="20"/>
  <c r="BZ548" i="9"/>
  <c r="Q23" i="20"/>
  <c r="M34" i="17"/>
  <c r="AO114" i="19"/>
  <c r="Q115" i="20"/>
  <c r="BK130" i="9"/>
  <c r="BK134" i="9" s="1"/>
  <c r="BK135" i="9" s="1"/>
  <c r="Q118" i="19"/>
  <c r="AS362" i="9"/>
  <c r="M56" i="19"/>
  <c r="M57" i="19" s="1"/>
  <c r="AF400" i="9"/>
  <c r="M51" i="19"/>
  <c r="DM199" i="9"/>
  <c r="DM200" i="9" s="1"/>
  <c r="DM202" i="9" s="1"/>
  <c r="DM445" i="9" s="1"/>
  <c r="DN181" i="9"/>
  <c r="DM375" i="9"/>
  <c r="BZ555" i="9" l="1"/>
  <c r="BZ556" i="9"/>
  <c r="BZ553" i="9"/>
  <c r="CA548" i="9"/>
  <c r="BK131" i="9"/>
  <c r="BL128" i="9" s="1"/>
  <c r="DM364" i="9"/>
  <c r="DM423" i="9"/>
  <c r="BK115" i="9"/>
  <c r="BK116" i="9" s="1"/>
  <c r="BA119" i="9"/>
  <c r="BA120" i="9" s="1"/>
  <c r="AZ119" i="9"/>
  <c r="AZ120" i="9" s="1"/>
  <c r="AY119" i="9"/>
  <c r="AY120" i="9" s="1"/>
  <c r="AS391" i="9"/>
  <c r="AS421" i="9"/>
  <c r="AS439" i="9"/>
  <c r="DM460" i="9"/>
  <c r="DN197" i="9"/>
  <c r="DN183" i="9"/>
  <c r="CA555" i="9" l="1"/>
  <c r="CA553" i="9"/>
  <c r="CA556" i="9"/>
  <c r="CB548" i="9"/>
  <c r="BL113" i="9"/>
  <c r="BL116" i="9" s="1"/>
  <c r="BL129" i="9"/>
  <c r="BL131" i="9" s="1"/>
  <c r="BM128" i="9" s="1"/>
  <c r="AS529" i="9"/>
  <c r="AS530" i="9" s="1"/>
  <c r="AS438" i="9"/>
  <c r="AS511" i="9" s="1"/>
  <c r="AS462" i="9"/>
  <c r="DN199" i="9"/>
  <c r="DN200" i="9" s="1"/>
  <c r="DN202" i="9" s="1"/>
  <c r="DN445" i="9" s="1"/>
  <c r="DO181" i="9"/>
  <c r="DN375" i="9"/>
  <c r="CB553" i="9" l="1"/>
  <c r="CC548" i="9"/>
  <c r="DN423" i="9"/>
  <c r="DN364" i="9"/>
  <c r="BM113" i="9"/>
  <c r="BM116" i="9" s="1"/>
  <c r="BM129" i="9"/>
  <c r="BM131" i="9" s="1"/>
  <c r="BN128" i="9" s="1"/>
  <c r="AG394" i="9"/>
  <c r="AG399" i="9"/>
  <c r="AG400" i="9" s="1"/>
  <c r="AS464" i="9"/>
  <c r="AS446" i="9"/>
  <c r="DN460" i="9"/>
  <c r="DO197" i="9"/>
  <c r="DO183" i="9"/>
  <c r="CC555" i="9" l="1"/>
  <c r="CC553" i="9"/>
  <c r="CC556" i="9"/>
  <c r="CD548" i="9"/>
  <c r="BN113" i="9"/>
  <c r="BN129" i="9"/>
  <c r="AT362" i="9"/>
  <c r="DO199" i="9"/>
  <c r="DO200" i="9" s="1"/>
  <c r="DO202" i="9" s="1"/>
  <c r="DO423" i="9" s="1"/>
  <c r="AP80" i="19" s="1"/>
  <c r="DP181" i="9"/>
  <c r="DO375" i="9"/>
  <c r="CD556" i="9" l="1"/>
  <c r="CD555" i="9"/>
  <c r="CD553" i="9"/>
  <c r="CE548" i="9"/>
  <c r="DO364" i="9"/>
  <c r="AP21" i="19" s="1"/>
  <c r="DO445" i="9"/>
  <c r="AP101" i="19" s="1"/>
  <c r="BN130" i="9"/>
  <c r="BN134" i="9" s="1"/>
  <c r="BN135" i="9" s="1"/>
  <c r="AT391" i="9"/>
  <c r="AT421" i="9"/>
  <c r="AT439" i="9"/>
  <c r="AP32" i="19"/>
  <c r="DP197" i="9"/>
  <c r="DP183" i="9"/>
  <c r="CE553" i="9" l="1"/>
  <c r="CF548" i="9"/>
  <c r="DO460" i="9"/>
  <c r="AP114" i="19" s="1"/>
  <c r="BN131" i="9"/>
  <c r="BO128" i="9" s="1"/>
  <c r="BN115" i="9"/>
  <c r="BN116" i="9" s="1"/>
  <c r="BD119" i="9"/>
  <c r="BD120" i="9" s="1"/>
  <c r="BC119" i="9"/>
  <c r="BC120" i="9" s="1"/>
  <c r="BB119" i="9"/>
  <c r="BB120" i="9" s="1"/>
  <c r="AT529" i="9"/>
  <c r="AT530" i="9" s="1"/>
  <c r="AT438" i="9"/>
  <c r="AT462" i="9"/>
  <c r="DP199" i="9"/>
  <c r="DP200" i="9" s="1"/>
  <c r="DP202" i="9" s="1"/>
  <c r="DP364" i="9" s="1"/>
  <c r="DQ181" i="9"/>
  <c r="DP375" i="9"/>
  <c r="CF555" i="9" l="1"/>
  <c r="CF556" i="9"/>
  <c r="CF553" i="9"/>
  <c r="CG548" i="9"/>
  <c r="DP445" i="9"/>
  <c r="DP460" i="9" s="1"/>
  <c r="DP423" i="9"/>
  <c r="BO113" i="9"/>
  <c r="BO116" i="9" s="1"/>
  <c r="BO129" i="9"/>
  <c r="BO131" i="9" s="1"/>
  <c r="BP128" i="9" s="1"/>
  <c r="AH394" i="9"/>
  <c r="AH399" i="9"/>
  <c r="AH400" i="9" s="1"/>
  <c r="AT446" i="9"/>
  <c r="AT464" i="9"/>
  <c r="DQ197" i="9"/>
  <c r="DQ183" i="9"/>
  <c r="CG556" i="9" l="1"/>
  <c r="CG555" i="9"/>
  <c r="CG553" i="9"/>
  <c r="CH548" i="9"/>
  <c r="BP113" i="9"/>
  <c r="BP116" i="9" s="1"/>
  <c r="BP129" i="9"/>
  <c r="BP131" i="9" s="1"/>
  <c r="BQ128" i="9" s="1"/>
  <c r="AU362" i="9"/>
  <c r="DQ199" i="9"/>
  <c r="DQ200" i="9" s="1"/>
  <c r="DQ202" i="9" s="1"/>
  <c r="DQ423" i="9" s="1"/>
  <c r="DR181" i="9"/>
  <c r="DQ375" i="9"/>
  <c r="CH553" i="9" l="1"/>
  <c r="CI548" i="9"/>
  <c r="DQ364" i="9"/>
  <c r="DQ445" i="9"/>
  <c r="DQ460" i="9" s="1"/>
  <c r="BQ113" i="9"/>
  <c r="BQ129" i="9"/>
  <c r="AU391" i="9"/>
  <c r="R48" i="19" s="1"/>
  <c r="R19" i="19"/>
  <c r="AU421" i="9"/>
  <c r="AU439" i="9"/>
  <c r="DR183" i="9"/>
  <c r="DR197" i="9"/>
  <c r="CI553" i="9" l="1"/>
  <c r="CI556" i="9"/>
  <c r="CI555" i="9"/>
  <c r="CJ548" i="9"/>
  <c r="BQ130" i="9"/>
  <c r="BQ134" i="9" s="1"/>
  <c r="BQ135" i="9" s="1"/>
  <c r="AU529" i="9"/>
  <c r="AU530" i="9" s="1"/>
  <c r="AU438" i="9"/>
  <c r="R95" i="19"/>
  <c r="AU462" i="9"/>
  <c r="R78" i="19"/>
  <c r="DR199" i="9"/>
  <c r="DR200" i="9" s="1"/>
  <c r="DR202" i="9" s="1"/>
  <c r="DR445" i="9" s="1"/>
  <c r="AQ101" i="19" s="1"/>
  <c r="DS181" i="9"/>
  <c r="DR375" i="9"/>
  <c r="AQ32" i="19" s="1"/>
  <c r="CJ553" i="9" l="1"/>
  <c r="CJ556" i="9"/>
  <c r="CJ555" i="9"/>
  <c r="CK548" i="9"/>
  <c r="BQ131" i="9"/>
  <c r="BR128" i="9" s="1"/>
  <c r="DR364" i="9"/>
  <c r="AQ21" i="19" s="1"/>
  <c r="DR423" i="9"/>
  <c r="AQ80" i="19" s="1"/>
  <c r="BQ115" i="9"/>
  <c r="BQ116" i="9" s="1"/>
  <c r="BG119" i="9"/>
  <c r="BG120" i="9" s="1"/>
  <c r="BF119" i="9"/>
  <c r="BF120" i="9" s="1"/>
  <c r="BE119" i="9"/>
  <c r="BE120" i="9" s="1"/>
  <c r="R116" i="19"/>
  <c r="AI394" i="9"/>
  <c r="AI399" i="9"/>
  <c r="R94" i="19"/>
  <c r="R102" i="19" s="1"/>
  <c r="AU446" i="9"/>
  <c r="AU464" i="9"/>
  <c r="DR460" i="9"/>
  <c r="AQ114" i="19" s="1"/>
  <c r="DS197" i="9"/>
  <c r="DS183" i="9"/>
  <c r="CK553" i="9" l="1"/>
  <c r="CL548" i="9"/>
  <c r="BR113" i="9"/>
  <c r="BR116" i="9" s="1"/>
  <c r="BR129" i="9"/>
  <c r="BR131" i="9" s="1"/>
  <c r="BS128" i="9" s="1"/>
  <c r="R118" i="19"/>
  <c r="AV362" i="9"/>
  <c r="N56" i="19"/>
  <c r="N57" i="19" s="1"/>
  <c r="AI400" i="9"/>
  <c r="N51" i="19"/>
  <c r="DS199" i="9"/>
  <c r="DS200" i="9" s="1"/>
  <c r="DS202" i="9" s="1"/>
  <c r="DS445" i="9" s="1"/>
  <c r="DT181" i="9"/>
  <c r="DS375" i="9"/>
  <c r="CL556" i="9" l="1"/>
  <c r="CL553" i="9"/>
  <c r="CL555" i="9"/>
  <c r="CM548" i="9"/>
  <c r="DS364" i="9"/>
  <c r="DS423" i="9"/>
  <c r="BS113" i="9"/>
  <c r="BS116" i="9" s="1"/>
  <c r="BS129" i="9"/>
  <c r="BS131" i="9" s="1"/>
  <c r="BT128" i="9" s="1"/>
  <c r="AV391" i="9"/>
  <c r="AV421" i="9"/>
  <c r="AV439" i="9"/>
  <c r="DS460" i="9"/>
  <c r="DT197" i="9"/>
  <c r="DT183" i="9"/>
  <c r="CM555" i="9" l="1"/>
  <c r="CM553" i="9"/>
  <c r="CM556" i="9"/>
  <c r="CN548" i="9"/>
  <c r="BT113" i="9"/>
  <c r="BT129" i="9"/>
  <c r="AV529" i="9"/>
  <c r="AV530" i="9" s="1"/>
  <c r="AV438" i="9"/>
  <c r="AV511" i="9" s="1"/>
  <c r="AV462" i="9"/>
  <c r="DT199" i="9"/>
  <c r="DT200" i="9" s="1"/>
  <c r="DT202" i="9" s="1"/>
  <c r="DT445" i="9" s="1"/>
  <c r="DU181" i="9"/>
  <c r="DT375" i="9"/>
  <c r="CN553" i="9" l="1"/>
  <c r="CO548" i="9"/>
  <c r="DT423" i="9"/>
  <c r="DT364" i="9"/>
  <c r="BT130" i="9"/>
  <c r="BT134" i="9" s="1"/>
  <c r="BT135" i="9" s="1"/>
  <c r="AJ394" i="9"/>
  <c r="AJ399" i="9"/>
  <c r="AJ400" i="9" s="1"/>
  <c r="AV464" i="9"/>
  <c r="AV446" i="9"/>
  <c r="DT460" i="9"/>
  <c r="DU197" i="9"/>
  <c r="DU183" i="9"/>
  <c r="CO556" i="9" l="1"/>
  <c r="CO553" i="9"/>
  <c r="CO555" i="9"/>
  <c r="CP548" i="9"/>
  <c r="BT131" i="9"/>
  <c r="BU128" i="9" s="1"/>
  <c r="BT115" i="9"/>
  <c r="BT116" i="9" s="1"/>
  <c r="BJ119" i="9"/>
  <c r="BJ120" i="9" s="1"/>
  <c r="BI119" i="9"/>
  <c r="BI120" i="9" s="1"/>
  <c r="BH119" i="9"/>
  <c r="BH120" i="9" s="1"/>
  <c r="AW362" i="9"/>
  <c r="DU199" i="9"/>
  <c r="DU200" i="9" s="1"/>
  <c r="DU202" i="9" s="1"/>
  <c r="DU445" i="9" s="1"/>
  <c r="DV181" i="9"/>
  <c r="DU375" i="9"/>
  <c r="CP556" i="9" l="1"/>
  <c r="CP555" i="9"/>
  <c r="CP553" i="9"/>
  <c r="CQ548" i="9"/>
  <c r="DU364" i="9"/>
  <c r="AR21" i="19" s="1"/>
  <c r="DU423" i="9"/>
  <c r="AR80" i="19" s="1"/>
  <c r="AR101" i="19"/>
  <c r="BU113" i="9"/>
  <c r="BU116" i="9" s="1"/>
  <c r="BU129" i="9"/>
  <c r="BU131" i="9" s="1"/>
  <c r="BV128" i="9" s="1"/>
  <c r="AW391" i="9"/>
  <c r="AW421" i="9"/>
  <c r="AW439" i="9"/>
  <c r="AR32" i="19"/>
  <c r="DU460" i="9"/>
  <c r="DV197" i="9"/>
  <c r="DV183" i="9"/>
  <c r="CQ553" i="9" l="1"/>
  <c r="CR548" i="9"/>
  <c r="AR114" i="19"/>
  <c r="BV113" i="9"/>
  <c r="BV116" i="9" s="1"/>
  <c r="BV129" i="9"/>
  <c r="BV131" i="9" s="1"/>
  <c r="BW128" i="9" s="1"/>
  <c r="AW529" i="9"/>
  <c r="AW530" i="9" s="1"/>
  <c r="AW438" i="9"/>
  <c r="AW462" i="9"/>
  <c r="DV199" i="9"/>
  <c r="DV200" i="9" s="1"/>
  <c r="DV202" i="9" s="1"/>
  <c r="DV445" i="9" s="1"/>
  <c r="DW181" i="9"/>
  <c r="DV375" i="9"/>
  <c r="CR553" i="9" l="1"/>
  <c r="CR556" i="9"/>
  <c r="CR555" i="9"/>
  <c r="CS548" i="9"/>
  <c r="DV364" i="9"/>
  <c r="DV423" i="9"/>
  <c r="BW113" i="9"/>
  <c r="BW129" i="9"/>
  <c r="AK394" i="9"/>
  <c r="AK399" i="9"/>
  <c r="AK400" i="9" s="1"/>
  <c r="AW446" i="9"/>
  <c r="AW464" i="9"/>
  <c r="DV460" i="9"/>
  <c r="DW197" i="9"/>
  <c r="DW183" i="9"/>
  <c r="CS553" i="9" l="1"/>
  <c r="CS556" i="9"/>
  <c r="CS555" i="9"/>
  <c r="CT548" i="9"/>
  <c r="BW130" i="9"/>
  <c r="BW134" i="9" s="1"/>
  <c r="BW135" i="9" s="1"/>
  <c r="AX362" i="9"/>
  <c r="DW199" i="9"/>
  <c r="DW200" i="9" s="1"/>
  <c r="DW202" i="9" s="1"/>
  <c r="DW423" i="9" s="1"/>
  <c r="DX181" i="9"/>
  <c r="DW375" i="9"/>
  <c r="CT553" i="9" l="1"/>
  <c r="CU548" i="9"/>
  <c r="DW364" i="9"/>
  <c r="DW445" i="9"/>
  <c r="DW460" i="9" s="1"/>
  <c r="BW131" i="9"/>
  <c r="BX128" i="9" s="1"/>
  <c r="BW115" i="9"/>
  <c r="BW116" i="9" s="1"/>
  <c r="BM119" i="9"/>
  <c r="BM120" i="9" s="1"/>
  <c r="BL119" i="9"/>
  <c r="BL120" i="9" s="1"/>
  <c r="BK119" i="9"/>
  <c r="BK120" i="9" s="1"/>
  <c r="AX391" i="9"/>
  <c r="S19" i="19"/>
  <c r="AX421" i="9"/>
  <c r="AX439" i="9"/>
  <c r="DX197" i="9"/>
  <c r="DX183" i="9"/>
  <c r="CU556" i="9" l="1"/>
  <c r="CU555" i="9"/>
  <c r="CU553" i="9"/>
  <c r="CV548" i="9"/>
  <c r="BX113" i="9"/>
  <c r="BX116" i="9" s="1"/>
  <c r="BX129" i="9"/>
  <c r="BX131" i="9" s="1"/>
  <c r="BY128" i="9" s="1"/>
  <c r="AX529" i="9"/>
  <c r="AX530" i="9" s="1"/>
  <c r="AX438" i="9"/>
  <c r="S95" i="19"/>
  <c r="AX462" i="9"/>
  <c r="S78" i="19"/>
  <c r="S48" i="19"/>
  <c r="DX199" i="9"/>
  <c r="DX200" i="9" s="1"/>
  <c r="DX202" i="9" s="1"/>
  <c r="DX445" i="9" s="1"/>
  <c r="DY181" i="9"/>
  <c r="DX375" i="9"/>
  <c r="R34" i="20" s="1"/>
  <c r="CV556" i="9" l="1"/>
  <c r="CV555" i="9"/>
  <c r="CV553" i="9"/>
  <c r="CW548" i="9"/>
  <c r="DX364" i="9"/>
  <c r="AS21" i="19" s="1"/>
  <c r="DX423" i="9"/>
  <c r="AS80" i="19" s="1"/>
  <c r="AS101" i="19"/>
  <c r="R103" i="20"/>
  <c r="BY113" i="9"/>
  <c r="BY116" i="9" s="1"/>
  <c r="BY129" i="9"/>
  <c r="BY131" i="9" s="1"/>
  <c r="BZ128" i="9" s="1"/>
  <c r="S116" i="19"/>
  <c r="AL394" i="9"/>
  <c r="AL399" i="9"/>
  <c r="S94" i="19"/>
  <c r="S102" i="19" s="1"/>
  <c r="AX446" i="9"/>
  <c r="AX464" i="9"/>
  <c r="AS32" i="19"/>
  <c r="DX460" i="9"/>
  <c r="DY197" i="9"/>
  <c r="DY183" i="9"/>
  <c r="CW553" i="9" l="1"/>
  <c r="R82" i="20"/>
  <c r="CX548" i="9"/>
  <c r="R23" i="20"/>
  <c r="AS114" i="19"/>
  <c r="R115" i="20"/>
  <c r="BZ113" i="9"/>
  <c r="BZ129" i="9"/>
  <c r="S118" i="19"/>
  <c r="AY362" i="9"/>
  <c r="O56" i="19"/>
  <c r="O57" i="19" s="1"/>
  <c r="AL400" i="9"/>
  <c r="O51" i="19"/>
  <c r="DY199" i="9"/>
  <c r="DY200" i="9" s="1"/>
  <c r="DY202" i="9" s="1"/>
  <c r="DY445" i="9" s="1"/>
  <c r="DZ181" i="9"/>
  <c r="DY375" i="9"/>
  <c r="CX556" i="9" l="1"/>
  <c r="CX553" i="9"/>
  <c r="CX555" i="9"/>
  <c r="CY548" i="9"/>
  <c r="DY423" i="9"/>
  <c r="DY364" i="9"/>
  <c r="BZ130" i="9"/>
  <c r="BZ134" i="9" s="1"/>
  <c r="BZ135" i="9" s="1"/>
  <c r="AY391" i="9"/>
  <c r="AY421" i="9"/>
  <c r="AY439" i="9"/>
  <c r="DY460" i="9"/>
  <c r="DZ197" i="9"/>
  <c r="DZ183" i="9"/>
  <c r="CY555" i="9" l="1"/>
  <c r="CY556" i="9"/>
  <c r="CY553" i="9"/>
  <c r="CZ548" i="9"/>
  <c r="BZ131" i="9"/>
  <c r="CA128" i="9" s="1"/>
  <c r="BZ115" i="9"/>
  <c r="BZ116" i="9" s="1"/>
  <c r="BP119" i="9"/>
  <c r="BP120" i="9" s="1"/>
  <c r="BO119" i="9"/>
  <c r="BO120" i="9" s="1"/>
  <c r="BN119" i="9"/>
  <c r="BN120" i="9" s="1"/>
  <c r="AY529" i="9"/>
  <c r="AY530" i="9" s="1"/>
  <c r="AY438" i="9"/>
  <c r="AY511" i="9" s="1"/>
  <c r="AY462" i="9"/>
  <c r="DZ199" i="9"/>
  <c r="DZ200" i="9" s="1"/>
  <c r="DZ202" i="9" s="1"/>
  <c r="DZ423" i="9" s="1"/>
  <c r="EA181" i="9"/>
  <c r="DZ375" i="9"/>
  <c r="CZ553" i="9" l="1"/>
  <c r="DA548" i="9"/>
  <c r="DZ364" i="9"/>
  <c r="DZ445" i="9"/>
  <c r="DZ460" i="9" s="1"/>
  <c r="CA113" i="9"/>
  <c r="CA116" i="9" s="1"/>
  <c r="CA129" i="9"/>
  <c r="CA131" i="9" s="1"/>
  <c r="CB128" i="9" s="1"/>
  <c r="AM394" i="9"/>
  <c r="AM399" i="9"/>
  <c r="AM400" i="9" s="1"/>
  <c r="AY464" i="9"/>
  <c r="AY446" i="9"/>
  <c r="EA197" i="9"/>
  <c r="EA183" i="9"/>
  <c r="DA553" i="9" l="1"/>
  <c r="DA555" i="9"/>
  <c r="DA556" i="9"/>
  <c r="DB548" i="9"/>
  <c r="CB113" i="9"/>
  <c r="CB116" i="9" s="1"/>
  <c r="CB129" i="9"/>
  <c r="CB131" i="9" s="1"/>
  <c r="CC128" i="9" s="1"/>
  <c r="AZ362" i="9"/>
  <c r="EA199" i="9"/>
  <c r="EA200" i="9" s="1"/>
  <c r="EA202" i="9" s="1"/>
  <c r="EA423" i="9" s="1"/>
  <c r="AT80" i="19" s="1"/>
  <c r="EB181" i="9"/>
  <c r="EA375" i="9"/>
  <c r="DB555" i="9" l="1"/>
  <c r="DB553" i="9"/>
  <c r="DB556" i="9"/>
  <c r="DC548" i="9"/>
  <c r="EA364" i="9"/>
  <c r="AT21" i="19" s="1"/>
  <c r="EA445" i="9"/>
  <c r="AT101" i="19" s="1"/>
  <c r="CC113" i="9"/>
  <c r="CC129" i="9"/>
  <c r="AZ391" i="9"/>
  <c r="AZ421" i="9"/>
  <c r="AZ439" i="9"/>
  <c r="AT32" i="19"/>
  <c r="EB197" i="9"/>
  <c r="EB183" i="9"/>
  <c r="DC553" i="9" l="1"/>
  <c r="DD548" i="9"/>
  <c r="EA460" i="9"/>
  <c r="AT114" i="19" s="1"/>
  <c r="CC130" i="9"/>
  <c r="CC134" i="9" s="1"/>
  <c r="CC135" i="9" s="1"/>
  <c r="AZ529" i="9"/>
  <c r="AZ530" i="9" s="1"/>
  <c r="AZ438" i="9"/>
  <c r="AZ462" i="9"/>
  <c r="EB199" i="9"/>
  <c r="EB200" i="9" s="1"/>
  <c r="EB202" i="9" s="1"/>
  <c r="EB423" i="9" s="1"/>
  <c r="EC181" i="9"/>
  <c r="EB375" i="9"/>
  <c r="DD553" i="9" l="1"/>
  <c r="DD555" i="9"/>
  <c r="DD556" i="9"/>
  <c r="DE548" i="9"/>
  <c r="CC131" i="9"/>
  <c r="CD128" i="9" s="1"/>
  <c r="EB445" i="9"/>
  <c r="EB460" i="9" s="1"/>
  <c r="EB364" i="9"/>
  <c r="CC115" i="9"/>
  <c r="CC116" i="9" s="1"/>
  <c r="BS119" i="9"/>
  <c r="BS120" i="9" s="1"/>
  <c r="BR119" i="9"/>
  <c r="BR120" i="9" s="1"/>
  <c r="BQ119" i="9"/>
  <c r="BQ120" i="9" s="1"/>
  <c r="AN394" i="9"/>
  <c r="AN399" i="9"/>
  <c r="AN400" i="9" s="1"/>
  <c r="AZ446" i="9"/>
  <c r="AZ464" i="9"/>
  <c r="EC197" i="9"/>
  <c r="EC183" i="9"/>
  <c r="DE555" i="9" l="1"/>
  <c r="DE553" i="9"/>
  <c r="DE556" i="9"/>
  <c r="DF548" i="9"/>
  <c r="CD113" i="9"/>
  <c r="CD116" i="9" s="1"/>
  <c r="CD129" i="9"/>
  <c r="CD131" i="9" s="1"/>
  <c r="CE128" i="9" s="1"/>
  <c r="BA362" i="9"/>
  <c r="EC199" i="9"/>
  <c r="EC200" i="9" s="1"/>
  <c r="EC202" i="9" s="1"/>
  <c r="EC423" i="9" s="1"/>
  <c r="ED181" i="9"/>
  <c r="EC375" i="9"/>
  <c r="DF553" i="9" l="1"/>
  <c r="DG548" i="9"/>
  <c r="EC364" i="9"/>
  <c r="EC445" i="9"/>
  <c r="EC460" i="9" s="1"/>
  <c r="CE113" i="9"/>
  <c r="CE116" i="9" s="1"/>
  <c r="CE129" i="9"/>
  <c r="CE131" i="9" s="1"/>
  <c r="CF128" i="9" s="1"/>
  <c r="BA391" i="9"/>
  <c r="T48" i="19" s="1"/>
  <c r="T19" i="19"/>
  <c r="BA421" i="9"/>
  <c r="BA439" i="9"/>
  <c r="ED183" i="9"/>
  <c r="ED197" i="9"/>
  <c r="DG555" i="9" l="1"/>
  <c r="DG556" i="9"/>
  <c r="DG553" i="9"/>
  <c r="DH548" i="9"/>
  <c r="CF113" i="9"/>
  <c r="CF129" i="9"/>
  <c r="BA529" i="9"/>
  <c r="BA530" i="9" s="1"/>
  <c r="BA438" i="9"/>
  <c r="T95" i="19"/>
  <c r="BA462" i="9"/>
  <c r="T78" i="19"/>
  <c r="ED199" i="9"/>
  <c r="ED200" i="9" s="1"/>
  <c r="ED202" i="9" s="1"/>
  <c r="ED445" i="9" s="1"/>
  <c r="AU101" i="19" s="1"/>
  <c r="EE181" i="9"/>
  <c r="ED375" i="9"/>
  <c r="AU32" i="19" s="1"/>
  <c r="DH555" i="9" l="1"/>
  <c r="DH553" i="9"/>
  <c r="DH556" i="9"/>
  <c r="DI548" i="9"/>
  <c r="ED423" i="9"/>
  <c r="AU80" i="19" s="1"/>
  <c r="ED364" i="9"/>
  <c r="AU21" i="19" s="1"/>
  <c r="CF130" i="9"/>
  <c r="CF134" i="9" s="1"/>
  <c r="CF135" i="9" s="1"/>
  <c r="T116" i="19"/>
  <c r="AO394" i="9"/>
  <c r="AO399" i="9"/>
  <c r="T94" i="19"/>
  <c r="T102" i="19" s="1"/>
  <c r="BA446" i="9"/>
  <c r="BA464" i="9"/>
  <c r="ED460" i="9"/>
  <c r="AU114" i="19" s="1"/>
  <c r="EE197" i="9"/>
  <c r="EE183" i="9"/>
  <c r="DI553" i="9" l="1"/>
  <c r="DJ548" i="9"/>
  <c r="CF131" i="9"/>
  <c r="CG128" i="9" s="1"/>
  <c r="CF115" i="9"/>
  <c r="CF116" i="9" s="1"/>
  <c r="BV119" i="9"/>
  <c r="BV120" i="9" s="1"/>
  <c r="BU119" i="9"/>
  <c r="BU120" i="9" s="1"/>
  <c r="BT119" i="9"/>
  <c r="BT120" i="9" s="1"/>
  <c r="T118" i="19"/>
  <c r="BB362" i="9"/>
  <c r="P56" i="19"/>
  <c r="P57" i="19" s="1"/>
  <c r="AO400" i="9"/>
  <c r="P51" i="19"/>
  <c r="EE199" i="9"/>
  <c r="EE200" i="9" s="1"/>
  <c r="EE202" i="9" s="1"/>
  <c r="EE445" i="9" s="1"/>
  <c r="EF181" i="9"/>
  <c r="EE375" i="9"/>
  <c r="DJ553" i="9" l="1"/>
  <c r="DJ556" i="9"/>
  <c r="DJ555" i="9"/>
  <c r="DK548" i="9"/>
  <c r="EE423" i="9"/>
  <c r="EE364" i="9"/>
  <c r="CG113" i="9"/>
  <c r="CG116" i="9" s="1"/>
  <c r="CG129" i="9"/>
  <c r="CG131" i="9" s="1"/>
  <c r="CH128" i="9" s="1"/>
  <c r="BB391" i="9"/>
  <c r="BB421" i="9"/>
  <c r="BB439" i="9"/>
  <c r="EE460" i="9"/>
  <c r="EF197" i="9"/>
  <c r="EF183" i="9"/>
  <c r="DK555" i="9" l="1"/>
  <c r="DK556" i="9"/>
  <c r="DK553" i="9"/>
  <c r="DL548" i="9"/>
  <c r="CH113" i="9"/>
  <c r="CH116" i="9" s="1"/>
  <c r="CH129" i="9"/>
  <c r="CH131" i="9" s="1"/>
  <c r="CI128" i="9" s="1"/>
  <c r="BB529" i="9"/>
  <c r="BB530" i="9" s="1"/>
  <c r="BB438" i="9"/>
  <c r="BB511" i="9" s="1"/>
  <c r="BB462" i="9"/>
  <c r="EF199" i="9"/>
  <c r="EF200" i="9" s="1"/>
  <c r="EF202" i="9" s="1"/>
  <c r="EF445" i="9" s="1"/>
  <c r="EG181" i="9"/>
  <c r="EF375" i="9"/>
  <c r="DL553" i="9" l="1"/>
  <c r="DM548" i="9"/>
  <c r="EF423" i="9"/>
  <c r="EF364" i="9"/>
  <c r="CI113" i="9"/>
  <c r="CI129" i="9"/>
  <c r="AP394" i="9"/>
  <c r="AP399" i="9"/>
  <c r="AP400" i="9" s="1"/>
  <c r="BB464" i="9"/>
  <c r="BB446" i="9"/>
  <c r="EF460" i="9"/>
  <c r="EG197" i="9"/>
  <c r="EG183" i="9"/>
  <c r="DM553" i="9" l="1"/>
  <c r="DM556" i="9"/>
  <c r="DM555" i="9"/>
  <c r="DN548" i="9"/>
  <c r="CI130" i="9"/>
  <c r="CI134" i="9" s="1"/>
  <c r="CI135" i="9" s="1"/>
  <c r="BC362" i="9"/>
  <c r="EG199" i="9"/>
  <c r="EG200" i="9" s="1"/>
  <c r="EG202" i="9" s="1"/>
  <c r="EG445" i="9" s="1"/>
  <c r="EH181" i="9"/>
  <c r="EG375" i="9"/>
  <c r="DN553" i="9" l="1"/>
  <c r="DN555" i="9"/>
  <c r="DN556" i="9"/>
  <c r="DO548" i="9"/>
  <c r="EG364" i="9"/>
  <c r="AV21" i="19" s="1"/>
  <c r="EG423" i="9"/>
  <c r="AV80" i="19" s="1"/>
  <c r="CI131" i="9"/>
  <c r="CJ128" i="9" s="1"/>
  <c r="AV101" i="19"/>
  <c r="CI115" i="9"/>
  <c r="CI116" i="9" s="1"/>
  <c r="BY119" i="9"/>
  <c r="BY120" i="9" s="1"/>
  <c r="BX119" i="9"/>
  <c r="BX120" i="9" s="1"/>
  <c r="BW119" i="9"/>
  <c r="BW120" i="9" s="1"/>
  <c r="BC391" i="9"/>
  <c r="BC421" i="9"/>
  <c r="BC439" i="9"/>
  <c r="AV32" i="19"/>
  <c r="EG460" i="9"/>
  <c r="EH197" i="9"/>
  <c r="EH183" i="9"/>
  <c r="DO553" i="9" l="1"/>
  <c r="DP548" i="9"/>
  <c r="AV114" i="19"/>
  <c r="CJ113" i="9"/>
  <c r="CJ116" i="9" s="1"/>
  <c r="CJ129" i="9"/>
  <c r="CJ131" i="9" s="1"/>
  <c r="CK128" i="9" s="1"/>
  <c r="BC529" i="9"/>
  <c r="BC530" i="9" s="1"/>
  <c r="BC438" i="9"/>
  <c r="BC462" i="9"/>
  <c r="EH199" i="9"/>
  <c r="EH200" i="9" s="1"/>
  <c r="EH202" i="9" s="1"/>
  <c r="EH445" i="9" s="1"/>
  <c r="EI181" i="9"/>
  <c r="EH375" i="9"/>
  <c r="DP556" i="9" l="1"/>
  <c r="DP553" i="9"/>
  <c r="DP555" i="9"/>
  <c r="DQ548" i="9"/>
  <c r="EH364" i="9"/>
  <c r="EH423" i="9"/>
  <c r="CK113" i="9"/>
  <c r="CK116" i="9" s="1"/>
  <c r="CK129" i="9"/>
  <c r="CK131" i="9" s="1"/>
  <c r="CL128" i="9" s="1"/>
  <c r="AQ394" i="9"/>
  <c r="K53" i="20" s="1"/>
  <c r="AQ399" i="9"/>
  <c r="BC446" i="9"/>
  <c r="BC464" i="9"/>
  <c r="EH460" i="9"/>
  <c r="EI197" i="9"/>
  <c r="EI183" i="9"/>
  <c r="DQ556" i="9" l="1"/>
  <c r="DQ553" i="9"/>
  <c r="DQ555" i="9"/>
  <c r="DR548" i="9"/>
  <c r="AQ400" i="9"/>
  <c r="K58" i="20"/>
  <c r="K59" i="20" s="1"/>
  <c r="M27" i="17" s="1"/>
  <c r="CL113" i="9"/>
  <c r="CL129" i="9"/>
  <c r="BD362" i="9"/>
  <c r="L21" i="20" s="1"/>
  <c r="EI199" i="9"/>
  <c r="EI200" i="9" s="1"/>
  <c r="EI202" i="9" s="1"/>
  <c r="EI445" i="9" s="1"/>
  <c r="EJ181" i="9"/>
  <c r="EI375" i="9"/>
  <c r="S34" i="20" s="1"/>
  <c r="DR553" i="9" l="1"/>
  <c r="DS548" i="9"/>
  <c r="EI364" i="9"/>
  <c r="EI423" i="9"/>
  <c r="CL130" i="9"/>
  <c r="CL134" i="9" s="1"/>
  <c r="CL135" i="9" s="1"/>
  <c r="BD391" i="9"/>
  <c r="U19" i="19"/>
  <c r="BD421" i="9"/>
  <c r="L80" i="20" s="1"/>
  <c r="BD439" i="9"/>
  <c r="L97" i="20" s="1"/>
  <c r="EI460" i="9"/>
  <c r="EJ197" i="9"/>
  <c r="EJ183" i="9"/>
  <c r="DS556" i="9" l="1"/>
  <c r="DS555" i="9"/>
  <c r="DS553" i="9"/>
  <c r="DT548" i="9"/>
  <c r="CL131" i="9"/>
  <c r="CM128" i="9" s="1"/>
  <c r="U48" i="19"/>
  <c r="L50" i="20"/>
  <c r="CL115" i="9"/>
  <c r="CL116" i="9" s="1"/>
  <c r="CB119" i="9"/>
  <c r="CB120" i="9" s="1"/>
  <c r="CA119" i="9"/>
  <c r="CA120" i="9" s="1"/>
  <c r="BZ119" i="9"/>
  <c r="BZ120" i="9" s="1"/>
  <c r="BD529" i="9"/>
  <c r="BD530" i="9" s="1"/>
  <c r="BD438" i="9"/>
  <c r="L96" i="20" s="1"/>
  <c r="U95" i="19"/>
  <c r="BD462" i="9"/>
  <c r="L117" i="20" s="1"/>
  <c r="N40" i="17" s="1"/>
  <c r="U78" i="19"/>
  <c r="EJ199" i="9"/>
  <c r="EJ200" i="9" s="1"/>
  <c r="EJ202" i="9" s="1"/>
  <c r="EJ445" i="9" s="1"/>
  <c r="EK181" i="9"/>
  <c r="EJ375" i="9"/>
  <c r="DT553" i="9" l="1"/>
  <c r="DT555" i="9"/>
  <c r="DT556" i="9"/>
  <c r="DU548" i="9"/>
  <c r="EJ364" i="9"/>
  <c r="AW21" i="19" s="1"/>
  <c r="EJ423" i="9"/>
  <c r="AW80" i="19" s="1"/>
  <c r="L104" i="20"/>
  <c r="AW101" i="19"/>
  <c r="S103" i="20"/>
  <c r="CM113" i="9"/>
  <c r="CM116" i="9" s="1"/>
  <c r="CM129" i="9"/>
  <c r="CM131" i="9" s="1"/>
  <c r="CN128" i="9" s="1"/>
  <c r="U116" i="19"/>
  <c r="AR394" i="9"/>
  <c r="AR399" i="9"/>
  <c r="U94" i="19"/>
  <c r="U102" i="19" s="1"/>
  <c r="BD446" i="9"/>
  <c r="BD464" i="9"/>
  <c r="L119" i="20" s="1"/>
  <c r="N41" i="17" s="1"/>
  <c r="N39" i="17" s="1"/>
  <c r="AW32" i="19"/>
  <c r="EJ460" i="9"/>
  <c r="EK197" i="9"/>
  <c r="EK183" i="9"/>
  <c r="DU553" i="9" l="1"/>
  <c r="S82" i="20"/>
  <c r="DV548" i="9"/>
  <c r="N34" i="17"/>
  <c r="S23" i="20"/>
  <c r="AW114" i="19"/>
  <c r="S115" i="20"/>
  <c r="CN113" i="9"/>
  <c r="CN116" i="9" s="1"/>
  <c r="CN129" i="9"/>
  <c r="CN131" i="9" s="1"/>
  <c r="CO128" i="9" s="1"/>
  <c r="U118" i="19"/>
  <c r="BE362" i="9"/>
  <c r="Q56" i="19"/>
  <c r="Q57" i="19" s="1"/>
  <c r="AR400" i="9"/>
  <c r="Q51" i="19"/>
  <c r="EK199" i="9"/>
  <c r="EK200" i="9" s="1"/>
  <c r="EK202" i="9" s="1"/>
  <c r="EK445" i="9" s="1"/>
  <c r="EL181" i="9"/>
  <c r="EK375" i="9"/>
  <c r="DV555" i="9" l="1"/>
  <c r="DV553" i="9"/>
  <c r="DV556" i="9"/>
  <c r="DW548" i="9"/>
  <c r="EK423" i="9"/>
  <c r="EK364" i="9"/>
  <c r="CO113" i="9"/>
  <c r="CO129" i="9"/>
  <c r="BE391" i="9"/>
  <c r="BE421" i="9"/>
  <c r="BE439" i="9"/>
  <c r="EK460" i="9"/>
  <c r="EL197" i="9"/>
  <c r="EL183" i="9"/>
  <c r="DW555" i="9" l="1"/>
  <c r="DW556" i="9"/>
  <c r="DW553" i="9"/>
  <c r="DX548" i="9"/>
  <c r="CO130" i="9"/>
  <c r="CO134" i="9" s="1"/>
  <c r="CO135" i="9" s="1"/>
  <c r="BE529" i="9"/>
  <c r="BE530" i="9" s="1"/>
  <c r="BE438" i="9"/>
  <c r="BE511" i="9" s="1"/>
  <c r="BE462" i="9"/>
  <c r="EL199" i="9"/>
  <c r="EL200" i="9" s="1"/>
  <c r="EL202" i="9" s="1"/>
  <c r="EL445" i="9" s="1"/>
  <c r="EM181" i="9"/>
  <c r="EL375" i="9"/>
  <c r="DX553" i="9" l="1"/>
  <c r="DY548" i="9"/>
  <c r="CO131" i="9"/>
  <c r="CP128" i="9" s="1"/>
  <c r="EL364" i="9"/>
  <c r="EL423" i="9"/>
  <c r="CO115" i="9"/>
  <c r="CO116" i="9" s="1"/>
  <c r="CE119" i="9"/>
  <c r="CE120" i="9" s="1"/>
  <c r="CD119" i="9"/>
  <c r="CD120" i="9" s="1"/>
  <c r="CC119" i="9"/>
  <c r="CC120" i="9" s="1"/>
  <c r="AS394" i="9"/>
  <c r="AS399" i="9"/>
  <c r="AS400" i="9" s="1"/>
  <c r="BE464" i="9"/>
  <c r="BE446" i="9"/>
  <c r="EL460" i="9"/>
  <c r="EM197" i="9"/>
  <c r="EM183" i="9"/>
  <c r="DY556" i="9" l="1"/>
  <c r="DY553" i="9"/>
  <c r="DY555" i="9"/>
  <c r="DZ548" i="9"/>
  <c r="CP113" i="9"/>
  <c r="CP116" i="9" s="1"/>
  <c r="CP129" i="9"/>
  <c r="CP131" i="9" s="1"/>
  <c r="CQ128" i="9" s="1"/>
  <c r="BF362" i="9"/>
  <c r="EM199" i="9"/>
  <c r="EM200" i="9" s="1"/>
  <c r="EM202" i="9" s="1"/>
  <c r="EM364" i="9" s="1"/>
  <c r="AX21" i="19" s="1"/>
  <c r="EN181" i="9"/>
  <c r="EM375" i="9"/>
  <c r="DZ555" i="9" l="1"/>
  <c r="DZ556" i="9"/>
  <c r="DZ553" i="9"/>
  <c r="EA548" i="9"/>
  <c r="EM423" i="9"/>
  <c r="AX80" i="19" s="1"/>
  <c r="EM445" i="9"/>
  <c r="AX101" i="19" s="1"/>
  <c r="CQ113" i="9"/>
  <c r="CQ116" i="9" s="1"/>
  <c r="CQ129" i="9"/>
  <c r="CQ131" i="9" s="1"/>
  <c r="CR128" i="9" s="1"/>
  <c r="BF391" i="9"/>
  <c r="BF421" i="9"/>
  <c r="BF439" i="9"/>
  <c r="AX32" i="19"/>
  <c r="EN197" i="9"/>
  <c r="EN183" i="9"/>
  <c r="EA553" i="9" l="1"/>
  <c r="EB548" i="9"/>
  <c r="EM460" i="9"/>
  <c r="AX114" i="19" s="1"/>
  <c r="CR113" i="9"/>
  <c r="CR129" i="9"/>
  <c r="BF529" i="9"/>
  <c r="BF530" i="9" s="1"/>
  <c r="BF438" i="9"/>
  <c r="BF462" i="9"/>
  <c r="EN199" i="9"/>
  <c r="EN200" i="9" s="1"/>
  <c r="EN202" i="9" s="1"/>
  <c r="EN364" i="9" s="1"/>
  <c r="EO181" i="9"/>
  <c r="EN375" i="9"/>
  <c r="EB553" i="9" l="1"/>
  <c r="EB556" i="9"/>
  <c r="EB555" i="9"/>
  <c r="EC548" i="9"/>
  <c r="EN445" i="9"/>
  <c r="EN460" i="9" s="1"/>
  <c r="EN423" i="9"/>
  <c r="CR130" i="9"/>
  <c r="CR134" i="9" s="1"/>
  <c r="CR135" i="9" s="1"/>
  <c r="AT394" i="9"/>
  <c r="AT399" i="9"/>
  <c r="AT400" i="9" s="1"/>
  <c r="BF446" i="9"/>
  <c r="BF464" i="9"/>
  <c r="EO197" i="9"/>
  <c r="EO183" i="9"/>
  <c r="EC556" i="9" l="1"/>
  <c r="EC555" i="9"/>
  <c r="EC553" i="9"/>
  <c r="ED548" i="9"/>
  <c r="CR131" i="9"/>
  <c r="CS128" i="9" s="1"/>
  <c r="CR115" i="9"/>
  <c r="CR116" i="9" s="1"/>
  <c r="CH119" i="9"/>
  <c r="CH120" i="9" s="1"/>
  <c r="CG119" i="9"/>
  <c r="CG120" i="9" s="1"/>
  <c r="CF119" i="9"/>
  <c r="CF120" i="9" s="1"/>
  <c r="BG362" i="9"/>
  <c r="EO199" i="9"/>
  <c r="EO200" i="9" s="1"/>
  <c r="EO202" i="9" s="1"/>
  <c r="EO445" i="9" s="1"/>
  <c r="EP181" i="9"/>
  <c r="EO375" i="9"/>
  <c r="ED553" i="9" l="1"/>
  <c r="EE548" i="9"/>
  <c r="EO364" i="9"/>
  <c r="EO423" i="9"/>
  <c r="CS113" i="9"/>
  <c r="CS116" i="9" s="1"/>
  <c r="CS129" i="9"/>
  <c r="CS131" i="9" s="1"/>
  <c r="CT128" i="9" s="1"/>
  <c r="BG391" i="9"/>
  <c r="V48" i="19" s="1"/>
  <c r="V19" i="19"/>
  <c r="BG421" i="9"/>
  <c r="BG439" i="9"/>
  <c r="EO460" i="9"/>
  <c r="EP183" i="9"/>
  <c r="EP197" i="9"/>
  <c r="EE556" i="9" l="1"/>
  <c r="EE553" i="9"/>
  <c r="EE555" i="9"/>
  <c r="EF548" i="9"/>
  <c r="CT113" i="9"/>
  <c r="CT116" i="9" s="1"/>
  <c r="CT129" i="9"/>
  <c r="CT131" i="9" s="1"/>
  <c r="CU128" i="9" s="1"/>
  <c r="BG529" i="9"/>
  <c r="BG530" i="9" s="1"/>
  <c r="BG438" i="9"/>
  <c r="V95" i="19"/>
  <c r="BG462" i="9"/>
  <c r="V78" i="19"/>
  <c r="EP199" i="9"/>
  <c r="EP200" i="9" s="1"/>
  <c r="EP202" i="9" s="1"/>
  <c r="EP445" i="9" s="1"/>
  <c r="AY101" i="19" s="1"/>
  <c r="EQ181" i="9"/>
  <c r="EP375" i="9"/>
  <c r="AY32" i="19" s="1"/>
  <c r="EF556" i="9" l="1"/>
  <c r="EF553" i="9"/>
  <c r="EF555" i="9"/>
  <c r="EG548" i="9"/>
  <c r="EP364" i="9"/>
  <c r="AY21" i="19" s="1"/>
  <c r="EP423" i="9"/>
  <c r="AY80" i="19" s="1"/>
  <c r="CU113" i="9"/>
  <c r="CU129" i="9"/>
  <c r="V116" i="19"/>
  <c r="AU394" i="9"/>
  <c r="AU399" i="9"/>
  <c r="V94" i="19"/>
  <c r="V102" i="19" s="1"/>
  <c r="BG446" i="9"/>
  <c r="BG464" i="9"/>
  <c r="EP460" i="9"/>
  <c r="AY114" i="19" s="1"/>
  <c r="EQ197" i="9"/>
  <c r="EQ183" i="9"/>
  <c r="EG553" i="9" l="1"/>
  <c r="EH548" i="9"/>
  <c r="CU130" i="9"/>
  <c r="CU134" i="9" s="1"/>
  <c r="CU135" i="9" s="1"/>
  <c r="V118" i="19"/>
  <c r="BH362" i="9"/>
  <c r="R56" i="19"/>
  <c r="R57" i="19" s="1"/>
  <c r="AU400" i="9"/>
  <c r="R51" i="19"/>
  <c r="EQ199" i="9"/>
  <c r="EQ200" i="9" s="1"/>
  <c r="EQ202" i="9" s="1"/>
  <c r="EQ445" i="9" s="1"/>
  <c r="ER181" i="9"/>
  <c r="EQ375" i="9"/>
  <c r="EH555" i="9" l="1"/>
  <c r="EH556" i="9"/>
  <c r="EH553" i="9"/>
  <c r="EI548" i="9"/>
  <c r="CU131" i="9"/>
  <c r="CV128" i="9" s="1"/>
  <c r="EQ364" i="9"/>
  <c r="EQ423" i="9"/>
  <c r="CU115" i="9"/>
  <c r="CU116" i="9" s="1"/>
  <c r="CK119" i="9"/>
  <c r="CK120" i="9" s="1"/>
  <c r="CJ119" i="9"/>
  <c r="CJ120" i="9" s="1"/>
  <c r="CI119" i="9"/>
  <c r="CI120" i="9" s="1"/>
  <c r="BH391" i="9"/>
  <c r="BH421" i="9"/>
  <c r="BH439" i="9"/>
  <c r="EQ460" i="9"/>
  <c r="ER197" i="9"/>
  <c r="ER183" i="9"/>
  <c r="EI553" i="9" l="1"/>
  <c r="EI555" i="9"/>
  <c r="EI556" i="9"/>
  <c r="EJ548" i="9"/>
  <c r="CV113" i="9"/>
  <c r="CV116" i="9" s="1"/>
  <c r="CV129" i="9"/>
  <c r="CV131" i="9" s="1"/>
  <c r="CW128" i="9" s="1"/>
  <c r="BH529" i="9"/>
  <c r="BH530" i="9" s="1"/>
  <c r="BH438" i="9"/>
  <c r="BH511" i="9" s="1"/>
  <c r="BH462" i="9"/>
  <c r="ER199" i="9"/>
  <c r="ER200" i="9" s="1"/>
  <c r="ER202" i="9" s="1"/>
  <c r="ER445" i="9" s="1"/>
  <c r="ES181" i="9"/>
  <c r="ER375" i="9"/>
  <c r="EJ553" i="9" l="1"/>
  <c r="EK548" i="9"/>
  <c r="ER364" i="9"/>
  <c r="ER423" i="9"/>
  <c r="CW113" i="9"/>
  <c r="CW116" i="9" s="1"/>
  <c r="CW129" i="9"/>
  <c r="CW131" i="9" s="1"/>
  <c r="CX128" i="9" s="1"/>
  <c r="AV394" i="9"/>
  <c r="AV399" i="9"/>
  <c r="AV400" i="9" s="1"/>
  <c r="BH464" i="9"/>
  <c r="BH446" i="9"/>
  <c r="ER460" i="9"/>
  <c r="ES197" i="9"/>
  <c r="ES183" i="9"/>
  <c r="EK555" i="9" l="1"/>
  <c r="EK556" i="9"/>
  <c r="EK553" i="9"/>
  <c r="EL548" i="9"/>
  <c r="CX113" i="9"/>
  <c r="CX129" i="9"/>
  <c r="BI362" i="9"/>
  <c r="ES199" i="9"/>
  <c r="ES200" i="9" s="1"/>
  <c r="ES202" i="9" s="1"/>
  <c r="ES364" i="9" s="1"/>
  <c r="ET181" i="9"/>
  <c r="ES375" i="9"/>
  <c r="EL555" i="9" l="1"/>
  <c r="EL556" i="9"/>
  <c r="EL553" i="9"/>
  <c r="EM548" i="9"/>
  <c r="ES423" i="9"/>
  <c r="AZ80" i="19" s="1"/>
  <c r="ES445" i="9"/>
  <c r="ES460" i="9" s="1"/>
  <c r="AZ21" i="19"/>
  <c r="AZ101" i="19"/>
  <c r="CX130" i="9"/>
  <c r="CX134" i="9" s="1"/>
  <c r="CX135" i="9" s="1"/>
  <c r="BI391" i="9"/>
  <c r="BI421" i="9"/>
  <c r="BI439" i="9"/>
  <c r="AZ32" i="19"/>
  <c r="ET197" i="9"/>
  <c r="ET183" i="9"/>
  <c r="EM553" i="9" l="1"/>
  <c r="EN548" i="9"/>
  <c r="CX131" i="9"/>
  <c r="CY128" i="9" s="1"/>
  <c r="AZ114" i="19"/>
  <c r="CX115" i="9"/>
  <c r="CX116" i="9" s="1"/>
  <c r="CN119" i="9"/>
  <c r="CN120" i="9" s="1"/>
  <c r="CM119" i="9"/>
  <c r="CM120" i="9" s="1"/>
  <c r="CL119" i="9"/>
  <c r="CL120" i="9" s="1"/>
  <c r="BI529" i="9"/>
  <c r="BI530" i="9" s="1"/>
  <c r="BI438" i="9"/>
  <c r="BI462" i="9"/>
  <c r="ET199" i="9"/>
  <c r="ET200" i="9" s="1"/>
  <c r="ET202" i="9" s="1"/>
  <c r="ET423" i="9" s="1"/>
  <c r="EU181" i="9"/>
  <c r="ET375" i="9"/>
  <c r="EN556" i="9" l="1"/>
  <c r="EN553" i="9"/>
  <c r="EN555" i="9"/>
  <c r="EO548" i="9"/>
  <c r="ET445" i="9"/>
  <c r="ET460" i="9" s="1"/>
  <c r="ET364" i="9"/>
  <c r="CY113" i="9"/>
  <c r="CY116" i="9" s="1"/>
  <c r="CY129" i="9"/>
  <c r="CY131" i="9" s="1"/>
  <c r="CZ128" i="9" s="1"/>
  <c r="AW394" i="9"/>
  <c r="AW399" i="9"/>
  <c r="AW400" i="9" s="1"/>
  <c r="BI446" i="9"/>
  <c r="BI464" i="9"/>
  <c r="EU197" i="9"/>
  <c r="EU183" i="9"/>
  <c r="EO556" i="9" l="1"/>
  <c r="EO553" i="9"/>
  <c r="EO555" i="9"/>
  <c r="EP548" i="9"/>
  <c r="CZ113" i="9"/>
  <c r="CZ116" i="9" s="1"/>
  <c r="CZ129" i="9"/>
  <c r="CZ131" i="9" s="1"/>
  <c r="DA128" i="9" s="1"/>
  <c r="BJ362" i="9"/>
  <c r="EU199" i="9"/>
  <c r="EU200" i="9" s="1"/>
  <c r="EU202" i="9" s="1"/>
  <c r="EU364" i="9" s="1"/>
  <c r="EV181" i="9"/>
  <c r="EU375" i="9"/>
  <c r="EP553" i="9" l="1"/>
  <c r="EQ548" i="9"/>
  <c r="EU423" i="9"/>
  <c r="EU445" i="9"/>
  <c r="EU460" i="9" s="1"/>
  <c r="DA113" i="9"/>
  <c r="DA129" i="9"/>
  <c r="BJ391" i="9"/>
  <c r="W19" i="19"/>
  <c r="BJ421" i="9"/>
  <c r="BJ439" i="9"/>
  <c r="EV197" i="9"/>
  <c r="EV183" i="9"/>
  <c r="EQ556" i="9" l="1"/>
  <c r="EQ555" i="9"/>
  <c r="EQ553" i="9"/>
  <c r="ER548" i="9"/>
  <c r="DA130" i="9"/>
  <c r="DA134" i="9" s="1"/>
  <c r="DA135" i="9" s="1"/>
  <c r="BJ529" i="9"/>
  <c r="BJ530" i="9" s="1"/>
  <c r="BJ438" i="9"/>
  <c r="W95" i="19"/>
  <c r="BJ462" i="9"/>
  <c r="W78" i="19"/>
  <c r="W48" i="19"/>
  <c r="EV199" i="9"/>
  <c r="EV200" i="9" s="1"/>
  <c r="EV202" i="9" s="1"/>
  <c r="EV445" i="9" s="1"/>
  <c r="EW181" i="9"/>
  <c r="EV375" i="9"/>
  <c r="T34" i="20" s="1"/>
  <c r="ER555" i="9" l="1"/>
  <c r="ER556" i="9"/>
  <c r="ER553" i="9"/>
  <c r="ES548" i="9"/>
  <c r="EV364" i="9"/>
  <c r="BA21" i="19" s="1"/>
  <c r="EV423" i="9"/>
  <c r="BA80" i="19" s="1"/>
  <c r="DA131" i="9"/>
  <c r="DB128" i="9" s="1"/>
  <c r="BA101" i="19"/>
  <c r="T103" i="20"/>
  <c r="DA115" i="9"/>
  <c r="DA116" i="9" s="1"/>
  <c r="CQ119" i="9"/>
  <c r="CQ120" i="9" s="1"/>
  <c r="CP119" i="9"/>
  <c r="CP120" i="9" s="1"/>
  <c r="CO119" i="9"/>
  <c r="CO120" i="9" s="1"/>
  <c r="W116" i="19"/>
  <c r="AX394" i="9"/>
  <c r="AX399" i="9"/>
  <c r="W94" i="19"/>
  <c r="W102" i="19" s="1"/>
  <c r="BJ446" i="9"/>
  <c r="BJ464" i="9"/>
  <c r="BA32" i="19"/>
  <c r="EV460" i="9"/>
  <c r="EW197" i="9"/>
  <c r="EW183" i="9"/>
  <c r="ES553" i="9" l="1"/>
  <c r="T23" i="20"/>
  <c r="T82" i="20"/>
  <c r="ET548" i="9"/>
  <c r="BA114" i="19"/>
  <c r="T115" i="20"/>
  <c r="DB113" i="9"/>
  <c r="DB116" i="9" s="1"/>
  <c r="DB129" i="9"/>
  <c r="DB131" i="9" s="1"/>
  <c r="DC128" i="9" s="1"/>
  <c r="W118" i="19"/>
  <c r="BK362" i="9"/>
  <c r="S56" i="19"/>
  <c r="S57" i="19" s="1"/>
  <c r="AX400" i="9"/>
  <c r="S51" i="19"/>
  <c r="EW199" i="9"/>
  <c r="EW200" i="9" s="1"/>
  <c r="EW202" i="9" s="1"/>
  <c r="EW445" i="9" s="1"/>
  <c r="EX181" i="9"/>
  <c r="EW375" i="9"/>
  <c r="ET556" i="9" l="1"/>
  <c r="ET553" i="9"/>
  <c r="ET555" i="9"/>
  <c r="EU548" i="9"/>
  <c r="EW364" i="9"/>
  <c r="EW423" i="9"/>
  <c r="DC113" i="9"/>
  <c r="DC116" i="9" s="1"/>
  <c r="DC129" i="9"/>
  <c r="DC131" i="9" s="1"/>
  <c r="DD128" i="9" s="1"/>
  <c r="BK391" i="9"/>
  <c r="BK421" i="9"/>
  <c r="BK439" i="9"/>
  <c r="EW460" i="9"/>
  <c r="EX197" i="9"/>
  <c r="EX183" i="9"/>
  <c r="EU556" i="9" l="1"/>
  <c r="EU553" i="9"/>
  <c r="EU555" i="9"/>
  <c r="EV548" i="9"/>
  <c r="DD113" i="9"/>
  <c r="DD129" i="9"/>
  <c r="BK529" i="9"/>
  <c r="BK530" i="9" s="1"/>
  <c r="BK438" i="9"/>
  <c r="BK511" i="9" s="1"/>
  <c r="BK462" i="9"/>
  <c r="EX199" i="9"/>
  <c r="EX200" i="9" s="1"/>
  <c r="EX202" i="9" s="1"/>
  <c r="EX445" i="9" s="1"/>
  <c r="EY181" i="9"/>
  <c r="EX375" i="9"/>
  <c r="EV553" i="9" l="1"/>
  <c r="EW548" i="9"/>
  <c r="EX364" i="9"/>
  <c r="EX423" i="9"/>
  <c r="DD130" i="9"/>
  <c r="DD134" i="9" s="1"/>
  <c r="DD135" i="9" s="1"/>
  <c r="AY394" i="9"/>
  <c r="AY399" i="9"/>
  <c r="AY400" i="9" s="1"/>
  <c r="BK464" i="9"/>
  <c r="BK446" i="9"/>
  <c r="EX460" i="9"/>
  <c r="EY197" i="9"/>
  <c r="EY183" i="9"/>
  <c r="EW553" i="9" l="1"/>
  <c r="EW555" i="9"/>
  <c r="EW556" i="9"/>
  <c r="EX548" i="9"/>
  <c r="DD131" i="9"/>
  <c r="DE128" i="9" s="1"/>
  <c r="DD115" i="9"/>
  <c r="DD116" i="9" s="1"/>
  <c r="CT119" i="9"/>
  <c r="CT120" i="9" s="1"/>
  <c r="CS119" i="9"/>
  <c r="CS120" i="9" s="1"/>
  <c r="CR119" i="9"/>
  <c r="CR120" i="9" s="1"/>
  <c r="BL362" i="9"/>
  <c r="EY199" i="9"/>
  <c r="EY200" i="9" s="1"/>
  <c r="EY202" i="9" s="1"/>
  <c r="EY445" i="9" s="1"/>
  <c r="BB101" i="19" s="1"/>
  <c r="EZ181" i="9"/>
  <c r="EY375" i="9"/>
  <c r="EX556" i="9" l="1"/>
  <c r="EX553" i="9"/>
  <c r="EX555" i="9"/>
  <c r="EY548" i="9"/>
  <c r="EY364" i="9"/>
  <c r="BB21" i="19" s="1"/>
  <c r="EY423" i="9"/>
  <c r="BB80" i="19" s="1"/>
  <c r="DE113" i="9"/>
  <c r="DE116" i="9" s="1"/>
  <c r="DE129" i="9"/>
  <c r="DE131" i="9" s="1"/>
  <c r="DF128" i="9" s="1"/>
  <c r="BL391" i="9"/>
  <c r="BL421" i="9"/>
  <c r="BL439" i="9"/>
  <c r="BB32" i="19"/>
  <c r="EY460" i="9"/>
  <c r="BB114" i="19" s="1"/>
  <c r="EZ197" i="9"/>
  <c r="EZ183" i="9"/>
  <c r="EY553" i="9" l="1"/>
  <c r="EZ548" i="9"/>
  <c r="DF113" i="9"/>
  <c r="DF116" i="9" s="1"/>
  <c r="DF129" i="9"/>
  <c r="DF131" i="9" s="1"/>
  <c r="DG128" i="9" s="1"/>
  <c r="BL529" i="9"/>
  <c r="BL530" i="9" s="1"/>
  <c r="BL438" i="9"/>
  <c r="BL462" i="9"/>
  <c r="EZ199" i="9"/>
  <c r="EZ200" i="9" s="1"/>
  <c r="EZ202" i="9" s="1"/>
  <c r="EZ364" i="9" s="1"/>
  <c r="FA181" i="9"/>
  <c r="EZ375" i="9"/>
  <c r="EZ556" i="9" l="1"/>
  <c r="EZ555" i="9"/>
  <c r="EZ553" i="9"/>
  <c r="FA548" i="9"/>
  <c r="EZ445" i="9"/>
  <c r="EZ460" i="9" s="1"/>
  <c r="EZ423" i="9"/>
  <c r="DG113" i="9"/>
  <c r="DG129" i="9"/>
  <c r="AZ394" i="9"/>
  <c r="AZ399" i="9"/>
  <c r="AZ400" i="9" s="1"/>
  <c r="BL446" i="9"/>
  <c r="BL464" i="9"/>
  <c r="FA197" i="9"/>
  <c r="FA183" i="9"/>
  <c r="FA556" i="9" l="1"/>
  <c r="FA553" i="9"/>
  <c r="FA555" i="9"/>
  <c r="FB548" i="9"/>
  <c r="DG130" i="9"/>
  <c r="DG134" i="9" s="1"/>
  <c r="DG135" i="9" s="1"/>
  <c r="BM362" i="9"/>
  <c r="FA199" i="9"/>
  <c r="FA200" i="9" s="1"/>
  <c r="FA202" i="9" s="1"/>
  <c r="FA364" i="9" s="1"/>
  <c r="FB181" i="9"/>
  <c r="FA375" i="9"/>
  <c r="FB553" i="9" l="1"/>
  <c r="FC548" i="9"/>
  <c r="FA423" i="9"/>
  <c r="DG131" i="9"/>
  <c r="DH128" i="9" s="1"/>
  <c r="FA445" i="9"/>
  <c r="FA460" i="9" s="1"/>
  <c r="DG115" i="9"/>
  <c r="DG116" i="9" s="1"/>
  <c r="CW119" i="9"/>
  <c r="CW120" i="9" s="1"/>
  <c r="CV119" i="9"/>
  <c r="CV120" i="9" s="1"/>
  <c r="CU119" i="9"/>
  <c r="CU120" i="9" s="1"/>
  <c r="BM391" i="9"/>
  <c r="X48" i="19" s="1"/>
  <c r="X19" i="19"/>
  <c r="BM421" i="9"/>
  <c r="BM439" i="9"/>
  <c r="FB183" i="9"/>
  <c r="FB197" i="9"/>
  <c r="FC555" i="9" l="1"/>
  <c r="FC553" i="9"/>
  <c r="FC556" i="9"/>
  <c r="FD548" i="9"/>
  <c r="DH113" i="9"/>
  <c r="DH116" i="9" s="1"/>
  <c r="DH129" i="9"/>
  <c r="DH131" i="9" s="1"/>
  <c r="DI128" i="9" s="1"/>
  <c r="BM529" i="9"/>
  <c r="BM530" i="9" s="1"/>
  <c r="BM438" i="9"/>
  <c r="X95" i="19"/>
  <c r="BM462" i="9"/>
  <c r="X78" i="19"/>
  <c r="FB199" i="9"/>
  <c r="FB200" i="9" s="1"/>
  <c r="FB202" i="9" s="1"/>
  <c r="FB445" i="9" s="1"/>
  <c r="BC101" i="19" s="1"/>
  <c r="FC181" i="9"/>
  <c r="FB375" i="9"/>
  <c r="BC32" i="19" s="1"/>
  <c r="FD555" i="9" l="1"/>
  <c r="FD556" i="9"/>
  <c r="FD553" i="9"/>
  <c r="FE548" i="9"/>
  <c r="FB364" i="9"/>
  <c r="BC21" i="19" s="1"/>
  <c r="FB423" i="9"/>
  <c r="BC80" i="19" s="1"/>
  <c r="DI113" i="9"/>
  <c r="DI116" i="9" s="1"/>
  <c r="DI129" i="9"/>
  <c r="DI131" i="9" s="1"/>
  <c r="DJ128" i="9" s="1"/>
  <c r="X116" i="19"/>
  <c r="BA394" i="9"/>
  <c r="BA399" i="9"/>
  <c r="X94" i="19"/>
  <c r="X102" i="19" s="1"/>
  <c r="BM446" i="9"/>
  <c r="BM464" i="9"/>
  <c r="FB460" i="9"/>
  <c r="BC114" i="19" s="1"/>
  <c r="FC197" i="9"/>
  <c r="FC183" i="9"/>
  <c r="FE553" i="9" l="1"/>
  <c r="FF548" i="9"/>
  <c r="DJ113" i="9"/>
  <c r="DJ129" i="9"/>
  <c r="X118" i="19"/>
  <c r="BN362" i="9"/>
  <c r="T56" i="19"/>
  <c r="T57" i="19" s="1"/>
  <c r="BA400" i="9"/>
  <c r="T51" i="19"/>
  <c r="FC199" i="9"/>
  <c r="FC200" i="9" s="1"/>
  <c r="FC202" i="9" s="1"/>
  <c r="FC423" i="9" s="1"/>
  <c r="FD181" i="9"/>
  <c r="FC375" i="9"/>
  <c r="FF555" i="9" l="1"/>
  <c r="FF556" i="9"/>
  <c r="FF553" i="9"/>
  <c r="FG548" i="9"/>
  <c r="FC364" i="9"/>
  <c r="FC445" i="9"/>
  <c r="FC460" i="9" s="1"/>
  <c r="DJ130" i="9"/>
  <c r="DJ134" i="9" s="1"/>
  <c r="DJ135" i="9" s="1"/>
  <c r="BN391" i="9"/>
  <c r="BN421" i="9"/>
  <c r="BN439" i="9"/>
  <c r="FD197" i="9"/>
  <c r="FD183" i="9"/>
  <c r="FG556" i="9" l="1"/>
  <c r="FG555" i="9"/>
  <c r="FG553" i="9"/>
  <c r="FH548" i="9"/>
  <c r="DJ131" i="9"/>
  <c r="DK128" i="9" s="1"/>
  <c r="DJ115" i="9"/>
  <c r="DJ116" i="9" s="1"/>
  <c r="CZ119" i="9"/>
  <c r="CZ120" i="9" s="1"/>
  <c r="CY119" i="9"/>
  <c r="CY120" i="9" s="1"/>
  <c r="CX119" i="9"/>
  <c r="CX120" i="9" s="1"/>
  <c r="BN529" i="9"/>
  <c r="BN530" i="9" s="1"/>
  <c r="BN438" i="9"/>
  <c r="BN511" i="9" s="1"/>
  <c r="BN462" i="9"/>
  <c r="FD199" i="9"/>
  <c r="FD200" i="9" s="1"/>
  <c r="FD202" i="9" s="1"/>
  <c r="FD445" i="9" s="1"/>
  <c r="FE181" i="9"/>
  <c r="FD375" i="9"/>
  <c r="FH553" i="9" l="1"/>
  <c r="FI548" i="9"/>
  <c r="FD423" i="9"/>
  <c r="FD364" i="9"/>
  <c r="DK113" i="9"/>
  <c r="DK116" i="9" s="1"/>
  <c r="DK129" i="9"/>
  <c r="DK131" i="9" s="1"/>
  <c r="DL128" i="9" s="1"/>
  <c r="BB394" i="9"/>
  <c r="BB399" i="9"/>
  <c r="BB400" i="9" s="1"/>
  <c r="BN464" i="9"/>
  <c r="BN446" i="9"/>
  <c r="FD460" i="9"/>
  <c r="FE197" i="9"/>
  <c r="FE183" i="9"/>
  <c r="FI556" i="9" l="1"/>
  <c r="FI553" i="9"/>
  <c r="FI555" i="9"/>
  <c r="FJ548" i="9"/>
  <c r="DL113" i="9"/>
  <c r="DL116" i="9" s="1"/>
  <c r="DL129" i="9"/>
  <c r="DL131" i="9" s="1"/>
  <c r="DM128" i="9" s="1"/>
  <c r="BO362" i="9"/>
  <c r="FE199" i="9"/>
  <c r="FE200" i="9" s="1"/>
  <c r="FE202" i="9" s="1"/>
  <c r="FE364" i="9" s="1"/>
  <c r="FF181" i="9"/>
  <c r="FE375" i="9"/>
  <c r="BD32" i="19" s="1"/>
  <c r="FJ556" i="9" l="1"/>
  <c r="FJ555" i="9"/>
  <c r="FJ553" i="9"/>
  <c r="FK548" i="9"/>
  <c r="FE423" i="9"/>
  <c r="FE445" i="9"/>
  <c r="FE460" i="9" s="1"/>
  <c r="BD21" i="19"/>
  <c r="BD80" i="19"/>
  <c r="BD101" i="19"/>
  <c r="DM113" i="9"/>
  <c r="DM129" i="9"/>
  <c r="BO391" i="9"/>
  <c r="BO421" i="9"/>
  <c r="BO439" i="9"/>
  <c r="FF197" i="9"/>
  <c r="FF183" i="9"/>
  <c r="FK553" i="9" l="1"/>
  <c r="FL548" i="9"/>
  <c r="BD114" i="19"/>
  <c r="DM130" i="9"/>
  <c r="DM134" i="9" s="1"/>
  <c r="DM135" i="9" s="1"/>
  <c r="BO529" i="9"/>
  <c r="BO530" i="9" s="1"/>
  <c r="BO438" i="9"/>
  <c r="BO462" i="9"/>
  <c r="FF199" i="9"/>
  <c r="FF200" i="9" s="1"/>
  <c r="FF202" i="9" s="1"/>
  <c r="FF423" i="9" s="1"/>
  <c r="FG181" i="9"/>
  <c r="FF375" i="9"/>
  <c r="FL553" i="9" l="1"/>
  <c r="FL555" i="9"/>
  <c r="FL556" i="9"/>
  <c r="FM548" i="9"/>
  <c r="FF445" i="9"/>
  <c r="FF460" i="9" s="1"/>
  <c r="FF364" i="9"/>
  <c r="DM131" i="9"/>
  <c r="DN128" i="9" s="1"/>
  <c r="DM115" i="9"/>
  <c r="DM116" i="9" s="1"/>
  <c r="DC119" i="9"/>
  <c r="DC120" i="9" s="1"/>
  <c r="DB119" i="9"/>
  <c r="DB120" i="9" s="1"/>
  <c r="DA119" i="9"/>
  <c r="DA120" i="9" s="1"/>
  <c r="BC394" i="9"/>
  <c r="BC399" i="9"/>
  <c r="BC400" i="9" s="1"/>
  <c r="BO446" i="9"/>
  <c r="BO464" i="9"/>
  <c r="FG197" i="9"/>
  <c r="FG183" i="9"/>
  <c r="FM556" i="9" l="1"/>
  <c r="FM553" i="9"/>
  <c r="FM555" i="9"/>
  <c r="FN548" i="9"/>
  <c r="DN113" i="9"/>
  <c r="DN116" i="9" s="1"/>
  <c r="DN129" i="9"/>
  <c r="DN131" i="9" s="1"/>
  <c r="DO128" i="9" s="1"/>
  <c r="BP362" i="9"/>
  <c r="M21" i="20" s="1"/>
  <c r="FG199" i="9"/>
  <c r="FG200" i="9" s="1"/>
  <c r="FG202" i="9" s="1"/>
  <c r="FG364" i="9" s="1"/>
  <c r="FH181" i="9"/>
  <c r="FG375" i="9"/>
  <c r="FN553" i="9" l="1"/>
  <c r="FO548" i="9"/>
  <c r="FG423" i="9"/>
  <c r="FG445" i="9"/>
  <c r="FG460" i="9" s="1"/>
  <c r="DO113" i="9"/>
  <c r="DO116" i="9" s="1"/>
  <c r="DO129" i="9"/>
  <c r="DO131" i="9" s="1"/>
  <c r="DP128" i="9" s="1"/>
  <c r="BP391" i="9"/>
  <c r="Y19" i="19"/>
  <c r="BP421" i="9"/>
  <c r="M80" i="20" s="1"/>
  <c r="BP439" i="9"/>
  <c r="M97" i="20" s="1"/>
  <c r="FH197" i="9"/>
  <c r="FH183" i="9"/>
  <c r="FO556" i="9" l="1"/>
  <c r="FO555" i="9"/>
  <c r="FO553" i="9"/>
  <c r="FP548" i="9"/>
  <c r="Y48" i="19"/>
  <c r="M50" i="20"/>
  <c r="DP113" i="9"/>
  <c r="DP129" i="9"/>
  <c r="BP529" i="9"/>
  <c r="BP530" i="9" s="1"/>
  <c r="BP438" i="9"/>
  <c r="M96" i="20" s="1"/>
  <c r="Y95" i="19"/>
  <c r="BP462" i="9"/>
  <c r="M117" i="20" s="1"/>
  <c r="O40" i="17" s="1"/>
  <c r="Y78" i="19"/>
  <c r="FH199" i="9"/>
  <c r="FH200" i="9" s="1"/>
  <c r="FH202" i="9" s="1"/>
  <c r="FH445" i="9" s="1"/>
  <c r="FI181" i="9"/>
  <c r="FH375" i="9"/>
  <c r="FP556" i="9" l="1"/>
  <c r="FP555" i="9"/>
  <c r="FP553" i="9"/>
  <c r="FQ548" i="9"/>
  <c r="FH364" i="9"/>
  <c r="BE21" i="19" s="1"/>
  <c r="FH423" i="9"/>
  <c r="BE80" i="19" s="1"/>
  <c r="M104" i="20"/>
  <c r="BE101" i="19"/>
  <c r="U103" i="20"/>
  <c r="BE32" i="19"/>
  <c r="U34" i="20"/>
  <c r="DP130" i="9"/>
  <c r="DP134" i="9" s="1"/>
  <c r="DP135" i="9" s="1"/>
  <c r="Y116" i="19"/>
  <c r="BD394" i="9"/>
  <c r="L53" i="20" s="1"/>
  <c r="BD399" i="9"/>
  <c r="L58" i="20" s="1"/>
  <c r="L59" i="20" s="1"/>
  <c r="N27" i="17" s="1"/>
  <c r="Y94" i="19"/>
  <c r="Y102" i="19" s="1"/>
  <c r="BP446" i="9"/>
  <c r="BP464" i="9"/>
  <c r="M119" i="20" s="1"/>
  <c r="O41" i="17" s="1"/>
  <c r="O39" i="17" s="1"/>
  <c r="FH460" i="9"/>
  <c r="FI197" i="9"/>
  <c r="FQ553" i="9" l="1"/>
  <c r="U23" i="20"/>
  <c r="FR548" i="9"/>
  <c r="O34" i="17"/>
  <c r="U82" i="20"/>
  <c r="DP131" i="9"/>
  <c r="DQ128" i="9" s="1"/>
  <c r="BE114" i="19"/>
  <c r="U115" i="20"/>
  <c r="DP115" i="9"/>
  <c r="DP116" i="9" s="1"/>
  <c r="DF119" i="9"/>
  <c r="DF120" i="9" s="1"/>
  <c r="DE119" i="9"/>
  <c r="DE120" i="9" s="1"/>
  <c r="DD119" i="9"/>
  <c r="DD120" i="9" s="1"/>
  <c r="Y118" i="19"/>
  <c r="BQ362" i="9"/>
  <c r="U56" i="19"/>
  <c r="U57" i="19" s="1"/>
  <c r="BD400" i="9"/>
  <c r="U51" i="19"/>
  <c r="FI199" i="9"/>
  <c r="FI200" i="9" s="1"/>
  <c r="FI202" i="9" s="1"/>
  <c r="FI423" i="9" s="1"/>
  <c r="FR553" i="9" l="1"/>
  <c r="FR555" i="9"/>
  <c r="FR556" i="9"/>
  <c r="FS548" i="9"/>
  <c r="FI445" i="9"/>
  <c r="FI460" i="9" s="1"/>
  <c r="FI364" i="9"/>
  <c r="DQ113" i="9"/>
  <c r="DQ116" i="9" s="1"/>
  <c r="DQ129" i="9"/>
  <c r="DQ131" i="9" s="1"/>
  <c r="DR128" i="9" s="1"/>
  <c r="BQ391" i="9"/>
  <c r="BQ421" i="9"/>
  <c r="BQ439" i="9"/>
  <c r="FS555" i="9" l="1"/>
  <c r="FS553" i="9"/>
  <c r="FS556" i="9"/>
  <c r="FT548" i="9"/>
  <c r="DR113" i="9"/>
  <c r="DR116" i="9" s="1"/>
  <c r="DR129" i="9"/>
  <c r="DR131" i="9" s="1"/>
  <c r="DS128" i="9" s="1"/>
  <c r="BQ529" i="9"/>
  <c r="BQ530" i="9" s="1"/>
  <c r="BQ438" i="9"/>
  <c r="BQ511" i="9" s="1"/>
  <c r="BQ462" i="9"/>
  <c r="FT553" i="9" l="1"/>
  <c r="FU548" i="9"/>
  <c r="DS113" i="9"/>
  <c r="DS129" i="9"/>
  <c r="BE394" i="9"/>
  <c r="BE399" i="9"/>
  <c r="BE400" i="9" s="1"/>
  <c r="BQ464" i="9"/>
  <c r="BQ446" i="9"/>
  <c r="FU556" i="9" l="1"/>
  <c r="FU555" i="9"/>
  <c r="FU553" i="9"/>
  <c r="FV548" i="9"/>
  <c r="DS130" i="9"/>
  <c r="DS134" i="9" s="1"/>
  <c r="DS135" i="9" s="1"/>
  <c r="BR362" i="9"/>
  <c r="FV555" i="9" l="1"/>
  <c r="FV553" i="9"/>
  <c r="FV556" i="9"/>
  <c r="FW548" i="9"/>
  <c r="DS131" i="9"/>
  <c r="DT128" i="9" s="1"/>
  <c r="DS115" i="9"/>
  <c r="DS116" i="9" s="1"/>
  <c r="DI119" i="9"/>
  <c r="DI120" i="9" s="1"/>
  <c r="DH119" i="9"/>
  <c r="DH120" i="9" s="1"/>
  <c r="DG119" i="9"/>
  <c r="DG120" i="9" s="1"/>
  <c r="BR391" i="9"/>
  <c r="BR421" i="9"/>
  <c r="BR439" i="9"/>
  <c r="FW553" i="9" l="1"/>
  <c r="FX548" i="9"/>
  <c r="DT113" i="9"/>
  <c r="DT116" i="9" s="1"/>
  <c r="DT129" i="9"/>
  <c r="DT131" i="9" s="1"/>
  <c r="DU128" i="9" s="1"/>
  <c r="BR529" i="9"/>
  <c r="BR530" i="9" s="1"/>
  <c r="BR438" i="9"/>
  <c r="BR462" i="9"/>
  <c r="FX555" i="9" l="1"/>
  <c r="FX553" i="9"/>
  <c r="FX556" i="9"/>
  <c r="FY548" i="9"/>
  <c r="DU113" i="9"/>
  <c r="DU116" i="9" s="1"/>
  <c r="DU129" i="9"/>
  <c r="DU131" i="9" s="1"/>
  <c r="DV128" i="9" s="1"/>
  <c r="BF394" i="9"/>
  <c r="BF399" i="9"/>
  <c r="BF400" i="9" s="1"/>
  <c r="BR446" i="9"/>
  <c r="BR464" i="9"/>
  <c r="FY553" i="9" l="1"/>
  <c r="FY555" i="9"/>
  <c r="FY556" i="9"/>
  <c r="FZ548" i="9"/>
  <c r="DV113" i="9"/>
  <c r="DV129" i="9"/>
  <c r="BS362" i="9"/>
  <c r="FZ553" i="9" l="1"/>
  <c r="GA548" i="9"/>
  <c r="DV130" i="9"/>
  <c r="DV134" i="9" s="1"/>
  <c r="DV135" i="9" s="1"/>
  <c r="BS391" i="9"/>
  <c r="Z48" i="19" s="1"/>
  <c r="Z19" i="19"/>
  <c r="BS421" i="9"/>
  <c r="BS439" i="9"/>
  <c r="GA556" i="9" l="1"/>
  <c r="GA555" i="9"/>
  <c r="GA553" i="9"/>
  <c r="GB548" i="9"/>
  <c r="DV131" i="9"/>
  <c r="DW128" i="9" s="1"/>
  <c r="DV115" i="9"/>
  <c r="DV116" i="9" s="1"/>
  <c r="DL119" i="9"/>
  <c r="DL120" i="9" s="1"/>
  <c r="DK119" i="9"/>
  <c r="DK120" i="9" s="1"/>
  <c r="DJ119" i="9"/>
  <c r="DJ120" i="9" s="1"/>
  <c r="BS529" i="9"/>
  <c r="BS530" i="9" s="1"/>
  <c r="BS438" i="9"/>
  <c r="Z95" i="19"/>
  <c r="BS462" i="9"/>
  <c r="Z78" i="19"/>
  <c r="GB556" i="9" l="1"/>
  <c r="GB553" i="9"/>
  <c r="GB555" i="9"/>
  <c r="GC548" i="9"/>
  <c r="DW113" i="9"/>
  <c r="DW116" i="9" s="1"/>
  <c r="DW129" i="9"/>
  <c r="DW131" i="9" s="1"/>
  <c r="DX128" i="9" s="1"/>
  <c r="Z116" i="19"/>
  <c r="BG394" i="9"/>
  <c r="BG399" i="9"/>
  <c r="Z94" i="19"/>
  <c r="Z102" i="19" s="1"/>
  <c r="BS446" i="9"/>
  <c r="BS464" i="9"/>
  <c r="GC553" i="9" l="1"/>
  <c r="GD548" i="9"/>
  <c r="DX113" i="9"/>
  <c r="DX116" i="9" s="1"/>
  <c r="DX129" i="9"/>
  <c r="DX131" i="9" s="1"/>
  <c r="DY128" i="9" s="1"/>
  <c r="Z118" i="19"/>
  <c r="BT362" i="9"/>
  <c r="V56" i="19"/>
  <c r="V57" i="19" s="1"/>
  <c r="BG400" i="9"/>
  <c r="V51" i="19"/>
  <c r="GD555" i="9" l="1"/>
  <c r="GD556" i="9"/>
  <c r="GD553" i="9"/>
  <c r="GE548" i="9"/>
  <c r="DY113" i="9"/>
  <c r="DY129" i="9"/>
  <c r="BT391" i="9"/>
  <c r="BT421" i="9"/>
  <c r="BT439" i="9"/>
  <c r="GE553" i="9" l="1"/>
  <c r="GE555" i="9"/>
  <c r="GE556" i="9"/>
  <c r="GF548" i="9"/>
  <c r="DY130" i="9"/>
  <c r="DY134" i="9" s="1"/>
  <c r="DY135" i="9" s="1"/>
  <c r="BT529" i="9"/>
  <c r="BT530" i="9" s="1"/>
  <c r="BT438" i="9"/>
  <c r="BT511" i="9" s="1"/>
  <c r="BT462" i="9"/>
  <c r="GF553" i="9" l="1"/>
  <c r="GG548" i="9"/>
  <c r="DY131" i="9"/>
  <c r="DZ128" i="9" s="1"/>
  <c r="DY115" i="9"/>
  <c r="DY116" i="9" s="1"/>
  <c r="DO119" i="9"/>
  <c r="DO120" i="9" s="1"/>
  <c r="DN119" i="9"/>
  <c r="DN120" i="9" s="1"/>
  <c r="DM119" i="9"/>
  <c r="DM120" i="9" s="1"/>
  <c r="BH394" i="9"/>
  <c r="BH399" i="9"/>
  <c r="BH400" i="9" s="1"/>
  <c r="BT464" i="9"/>
  <c r="BT446" i="9"/>
  <c r="GG553" i="9" l="1"/>
  <c r="GG555" i="9"/>
  <c r="GG556" i="9"/>
  <c r="GH548" i="9"/>
  <c r="DZ113" i="9"/>
  <c r="DZ116" i="9" s="1"/>
  <c r="DZ129" i="9"/>
  <c r="DZ131" i="9" s="1"/>
  <c r="EA128" i="9" s="1"/>
  <c r="BU362" i="9"/>
  <c r="GH555" i="9" l="1"/>
  <c r="GH556" i="9"/>
  <c r="GH553" i="9"/>
  <c r="GI548" i="9"/>
  <c r="EA113" i="9"/>
  <c r="EA116" i="9" s="1"/>
  <c r="EA129" i="9"/>
  <c r="EA131" i="9" s="1"/>
  <c r="EB128" i="9" s="1"/>
  <c r="BU391" i="9"/>
  <c r="BU421" i="9"/>
  <c r="BU439" i="9"/>
  <c r="GI553" i="9" l="1"/>
  <c r="GJ548" i="9"/>
  <c r="EB113" i="9"/>
  <c r="EB129" i="9"/>
  <c r="BU529" i="9"/>
  <c r="BU530" i="9" s="1"/>
  <c r="BU438" i="9"/>
  <c r="BU462" i="9"/>
  <c r="GJ555" i="9" l="1"/>
  <c r="GJ556" i="9"/>
  <c r="GJ553" i="9"/>
  <c r="GK548" i="9"/>
  <c r="EB130" i="9"/>
  <c r="EB134" i="9" s="1"/>
  <c r="EB135" i="9" s="1"/>
  <c r="BI394" i="9"/>
  <c r="BI399" i="9"/>
  <c r="BI400" i="9" s="1"/>
  <c r="BU446" i="9"/>
  <c r="BU464" i="9"/>
  <c r="GK555" i="9" l="1"/>
  <c r="GK556" i="9"/>
  <c r="GK553" i="9"/>
  <c r="GL548" i="9"/>
  <c r="EB131" i="9"/>
  <c r="EC128" i="9" s="1"/>
  <c r="EB115" i="9"/>
  <c r="EB116" i="9" s="1"/>
  <c r="DR119" i="9"/>
  <c r="DR120" i="9" s="1"/>
  <c r="DQ119" i="9"/>
  <c r="DQ120" i="9" s="1"/>
  <c r="DP119" i="9"/>
  <c r="DP120" i="9" s="1"/>
  <c r="BV362" i="9"/>
  <c r="GL553" i="9" l="1"/>
  <c r="GM548" i="9"/>
  <c r="EC113" i="9"/>
  <c r="EC116" i="9" s="1"/>
  <c r="EC129" i="9"/>
  <c r="EC131" i="9" s="1"/>
  <c r="ED128" i="9" s="1"/>
  <c r="BV391" i="9"/>
  <c r="AA19" i="19"/>
  <c r="BV421" i="9"/>
  <c r="BV439" i="9"/>
  <c r="GM555" i="9" l="1"/>
  <c r="GM553" i="9"/>
  <c r="GM556" i="9"/>
  <c r="GN548" i="9"/>
  <c r="ED113" i="9"/>
  <c r="ED116" i="9" s="1"/>
  <c r="ED129" i="9"/>
  <c r="ED131" i="9" s="1"/>
  <c r="EE128" i="9" s="1"/>
  <c r="BV529" i="9"/>
  <c r="BV530" i="9" s="1"/>
  <c r="BV438" i="9"/>
  <c r="AA95" i="19"/>
  <c r="BV462" i="9"/>
  <c r="AA78" i="19"/>
  <c r="AA48" i="19"/>
  <c r="GN553" i="9" l="1"/>
  <c r="GN556" i="9"/>
  <c r="GN555" i="9"/>
  <c r="GO548" i="9"/>
  <c r="EE113" i="9"/>
  <c r="EE129" i="9"/>
  <c r="AA116" i="19"/>
  <c r="BJ394" i="9"/>
  <c r="BJ399" i="9"/>
  <c r="AA94" i="19"/>
  <c r="AA102" i="19" s="1"/>
  <c r="BV446" i="9"/>
  <c r="BV464" i="9"/>
  <c r="GO553" i="9" l="1"/>
  <c r="GP548" i="9"/>
  <c r="EE130" i="9"/>
  <c r="EE134" i="9" s="1"/>
  <c r="EE135" i="9" s="1"/>
  <c r="AA118" i="19"/>
  <c r="BW362" i="9"/>
  <c r="W56" i="19"/>
  <c r="W57" i="19" s="1"/>
  <c r="BJ400" i="9"/>
  <c r="W51" i="19"/>
  <c r="GP553" i="9" l="1"/>
  <c r="GP556" i="9"/>
  <c r="GP555" i="9"/>
  <c r="GQ548" i="9"/>
  <c r="EE131" i="9"/>
  <c r="EF128" i="9" s="1"/>
  <c r="EE115" i="9"/>
  <c r="EE116" i="9" s="1"/>
  <c r="DU119" i="9"/>
  <c r="DU120" i="9" s="1"/>
  <c r="DT119" i="9"/>
  <c r="DT120" i="9" s="1"/>
  <c r="DS119" i="9"/>
  <c r="DS120" i="9" s="1"/>
  <c r="BW391" i="9"/>
  <c r="BW421" i="9"/>
  <c r="BW439" i="9"/>
  <c r="GQ555" i="9" l="1"/>
  <c r="GQ553" i="9"/>
  <c r="GQ556" i="9"/>
  <c r="GR548" i="9"/>
  <c r="EF113" i="9"/>
  <c r="EF116" i="9" s="1"/>
  <c r="EF129" i="9"/>
  <c r="EF131" i="9" s="1"/>
  <c r="EG128" i="9" s="1"/>
  <c r="BW529" i="9"/>
  <c r="BW530" i="9" s="1"/>
  <c r="BW438" i="9"/>
  <c r="BW511" i="9" s="1"/>
  <c r="BW462" i="9"/>
  <c r="GR553" i="9" l="1"/>
  <c r="GS548" i="9"/>
  <c r="EG113" i="9"/>
  <c r="EG116" i="9" s="1"/>
  <c r="EG129" i="9"/>
  <c r="EG131" i="9" s="1"/>
  <c r="EH128" i="9" s="1"/>
  <c r="BK394" i="9"/>
  <c r="BK399" i="9"/>
  <c r="BK400" i="9" s="1"/>
  <c r="BW464" i="9"/>
  <c r="BW446" i="9"/>
  <c r="GS553" i="9" l="1"/>
  <c r="GS555" i="9"/>
  <c r="GS556" i="9"/>
  <c r="GT548" i="9"/>
  <c r="EH113" i="9"/>
  <c r="EH129" i="9"/>
  <c r="BX362" i="9"/>
  <c r="GT556" i="9" l="1"/>
  <c r="GT555" i="9"/>
  <c r="GT553" i="9"/>
  <c r="GU548" i="9"/>
  <c r="EH130" i="9"/>
  <c r="EH134" i="9" s="1"/>
  <c r="EH135" i="9" s="1"/>
  <c r="BX391" i="9"/>
  <c r="BX421" i="9"/>
  <c r="BX439" i="9"/>
  <c r="GU553" i="9" l="1"/>
  <c r="GV548" i="9"/>
  <c r="EH131" i="9"/>
  <c r="EI128" i="9" s="1"/>
  <c r="EH115" i="9"/>
  <c r="EH116" i="9" s="1"/>
  <c r="DX119" i="9"/>
  <c r="DX120" i="9" s="1"/>
  <c r="DW119" i="9"/>
  <c r="DW120" i="9" s="1"/>
  <c r="DV119" i="9"/>
  <c r="DV120" i="9" s="1"/>
  <c r="BX529" i="9"/>
  <c r="BX530" i="9" s="1"/>
  <c r="BX438" i="9"/>
  <c r="BX462" i="9"/>
  <c r="GV553" i="9" l="1"/>
  <c r="GV555" i="9"/>
  <c r="GV556" i="9"/>
  <c r="GW548" i="9"/>
  <c r="EI113" i="9"/>
  <c r="EI116" i="9" s="1"/>
  <c r="EI129" i="9"/>
  <c r="EI131" i="9" s="1"/>
  <c r="EJ128" i="9" s="1"/>
  <c r="BL394" i="9"/>
  <c r="BL399" i="9"/>
  <c r="BL400" i="9" s="1"/>
  <c r="BX446" i="9"/>
  <c r="BX464" i="9"/>
  <c r="GW555" i="9" l="1"/>
  <c r="GW556" i="9"/>
  <c r="GW553" i="9"/>
  <c r="GX548" i="9"/>
  <c r="EJ113" i="9"/>
  <c r="EJ116" i="9" s="1"/>
  <c r="EJ129" i="9"/>
  <c r="EJ131" i="9" s="1"/>
  <c r="EK128" i="9" s="1"/>
  <c r="BY362" i="9"/>
  <c r="GX553" i="9" l="1"/>
  <c r="GY548" i="9"/>
  <c r="EK113" i="9"/>
  <c r="EK129" i="9"/>
  <c r="BY391" i="9"/>
  <c r="AB48" i="19" s="1"/>
  <c r="AB19" i="19"/>
  <c r="BY421" i="9"/>
  <c r="BY439" i="9"/>
  <c r="GY555" i="9" l="1"/>
  <c r="GY556" i="9"/>
  <c r="GY553" i="9"/>
  <c r="GZ548" i="9"/>
  <c r="EK130" i="9"/>
  <c r="EK134" i="9" s="1"/>
  <c r="EK135" i="9" s="1"/>
  <c r="BY529" i="9"/>
  <c r="BY530" i="9" s="1"/>
  <c r="BY438" i="9"/>
  <c r="AB95" i="19"/>
  <c r="BY462" i="9"/>
  <c r="AB78" i="19"/>
  <c r="GZ556" i="9" l="1"/>
  <c r="GZ553" i="9"/>
  <c r="GZ555" i="9"/>
  <c r="HA548" i="9"/>
  <c r="EK131" i="9"/>
  <c r="EL128" i="9" s="1"/>
  <c r="EK115" i="9"/>
  <c r="EK116" i="9" s="1"/>
  <c r="EA119" i="9"/>
  <c r="EA120" i="9" s="1"/>
  <c r="DZ119" i="9"/>
  <c r="DZ120" i="9" s="1"/>
  <c r="DY119" i="9"/>
  <c r="DY120" i="9" s="1"/>
  <c r="AB116" i="19"/>
  <c r="BM394" i="9"/>
  <c r="BM399" i="9"/>
  <c r="AB94" i="19"/>
  <c r="AB102" i="19" s="1"/>
  <c r="BY446" i="9"/>
  <c r="BY464" i="9"/>
  <c r="HA553" i="9" l="1"/>
  <c r="HB548" i="9"/>
  <c r="EL113" i="9"/>
  <c r="EL116" i="9" s="1"/>
  <c r="EL129" i="9"/>
  <c r="EL131" i="9" s="1"/>
  <c r="EM128" i="9" s="1"/>
  <c r="AB118" i="19"/>
  <c r="BZ362" i="9"/>
  <c r="X56" i="19"/>
  <c r="X57" i="19" s="1"/>
  <c r="BM400" i="9"/>
  <c r="X51" i="19"/>
  <c r="HB555" i="9" l="1"/>
  <c r="HB556" i="9"/>
  <c r="HB553" i="9"/>
  <c r="HC548" i="9"/>
  <c r="EM113" i="9"/>
  <c r="EM116" i="9" s="1"/>
  <c r="EM129" i="9"/>
  <c r="EM131" i="9" s="1"/>
  <c r="EN128" i="9" s="1"/>
  <c r="BZ391" i="9"/>
  <c r="BZ421" i="9"/>
  <c r="BZ439" i="9"/>
  <c r="HC556" i="9" l="1"/>
  <c r="HC555" i="9"/>
  <c r="HC553" i="9"/>
  <c r="HD548" i="9"/>
  <c r="EN113" i="9"/>
  <c r="EN129" i="9"/>
  <c r="BZ529" i="9"/>
  <c r="BZ530" i="9" s="1"/>
  <c r="BZ438" i="9"/>
  <c r="BZ511" i="9" s="1"/>
  <c r="BZ462" i="9"/>
  <c r="HD553" i="9" l="1"/>
  <c r="HE548" i="9"/>
  <c r="EN130" i="9"/>
  <c r="EN134" i="9" s="1"/>
  <c r="EN135" i="9" s="1"/>
  <c r="BN394" i="9"/>
  <c r="BN399" i="9"/>
  <c r="BN400" i="9" s="1"/>
  <c r="BZ464" i="9"/>
  <c r="BZ446" i="9"/>
  <c r="HE553" i="9" l="1"/>
  <c r="HE556" i="9"/>
  <c r="HE555" i="9"/>
  <c r="HF548" i="9"/>
  <c r="EN131" i="9"/>
  <c r="EO128" i="9" s="1"/>
  <c r="EN115" i="9"/>
  <c r="EN116" i="9" s="1"/>
  <c r="ED119" i="9"/>
  <c r="ED120" i="9" s="1"/>
  <c r="EC119" i="9"/>
  <c r="EC120" i="9" s="1"/>
  <c r="EB119" i="9"/>
  <c r="EB120" i="9" s="1"/>
  <c r="CA362" i="9"/>
  <c r="HF556" i="9" l="1"/>
  <c r="HF553" i="9"/>
  <c r="HF555" i="9"/>
  <c r="HG548" i="9"/>
  <c r="EO113" i="9"/>
  <c r="EO116" i="9" s="1"/>
  <c r="EO129" i="9"/>
  <c r="EO131" i="9" s="1"/>
  <c r="EP128" i="9" s="1"/>
  <c r="CA391" i="9"/>
  <c r="CA421" i="9"/>
  <c r="CA439" i="9"/>
  <c r="HG553" i="9" l="1"/>
  <c r="HH548" i="9"/>
  <c r="EP113" i="9"/>
  <c r="EP116" i="9" s="1"/>
  <c r="EP129" i="9"/>
  <c r="EP131" i="9" s="1"/>
  <c r="EQ128" i="9" s="1"/>
  <c r="CA529" i="9"/>
  <c r="CA530" i="9" s="1"/>
  <c r="CA438" i="9"/>
  <c r="CA462" i="9"/>
  <c r="HH553" i="9" l="1"/>
  <c r="HH556" i="9"/>
  <c r="HH555" i="9"/>
  <c r="HI548" i="9"/>
  <c r="EQ113" i="9"/>
  <c r="EQ129" i="9"/>
  <c r="BO394" i="9"/>
  <c r="BO399" i="9"/>
  <c r="BO400" i="9" s="1"/>
  <c r="CA446" i="9"/>
  <c r="CA464" i="9"/>
  <c r="HI553" i="9" l="1"/>
  <c r="HI555" i="9"/>
  <c r="HI556" i="9"/>
  <c r="HJ548" i="9"/>
  <c r="EQ130" i="9"/>
  <c r="EQ134" i="9" s="1"/>
  <c r="EQ135" i="9" s="1"/>
  <c r="CB362" i="9"/>
  <c r="N21" i="20" s="1"/>
  <c r="HJ553" i="9" l="1"/>
  <c r="HK548" i="9"/>
  <c r="EQ131" i="9"/>
  <c r="ER128" i="9" s="1"/>
  <c r="EQ115" i="9"/>
  <c r="EQ116" i="9" s="1"/>
  <c r="EG119" i="9"/>
  <c r="EG120" i="9" s="1"/>
  <c r="EF119" i="9"/>
  <c r="EF120" i="9" s="1"/>
  <c r="EE119" i="9"/>
  <c r="EE120" i="9" s="1"/>
  <c r="CB391" i="9"/>
  <c r="AC19" i="19"/>
  <c r="CB421" i="9"/>
  <c r="N80" i="20" s="1"/>
  <c r="CB439" i="9"/>
  <c r="N97" i="20" s="1"/>
  <c r="HK553" i="9" l="1"/>
  <c r="HK555" i="9"/>
  <c r="HK556" i="9"/>
  <c r="HL548" i="9"/>
  <c r="AC48" i="19"/>
  <c r="N50" i="20"/>
  <c r="ER113" i="9"/>
  <c r="ER116" i="9" s="1"/>
  <c r="ER129" i="9"/>
  <c r="ER131" i="9" s="1"/>
  <c r="ES128" i="9" s="1"/>
  <c r="CB529" i="9"/>
  <c r="CB530" i="9" s="1"/>
  <c r="CB438" i="9"/>
  <c r="N96" i="20" s="1"/>
  <c r="AC95" i="19"/>
  <c r="CB462" i="9"/>
  <c r="N117" i="20" s="1"/>
  <c r="P40" i="17" s="1"/>
  <c r="AC78" i="19"/>
  <c r="HL553" i="9" l="1"/>
  <c r="HL555" i="9"/>
  <c r="HL556" i="9"/>
  <c r="HM548" i="9"/>
  <c r="N104" i="20"/>
  <c r="P34" i="17" s="1"/>
  <c r="ES113" i="9"/>
  <c r="ES116" i="9" s="1"/>
  <c r="ES129" i="9"/>
  <c r="ES131" i="9" s="1"/>
  <c r="ET128" i="9" s="1"/>
  <c r="AC116" i="19"/>
  <c r="BP394" i="9"/>
  <c r="M53" i="20" s="1"/>
  <c r="BP399" i="9"/>
  <c r="M58" i="20" s="1"/>
  <c r="M59" i="20" s="1"/>
  <c r="O27" i="17" s="1"/>
  <c r="AC94" i="19"/>
  <c r="AC102" i="19" s="1"/>
  <c r="CB446" i="9"/>
  <c r="CB464" i="9"/>
  <c r="N119" i="20" s="1"/>
  <c r="P41" i="17" s="1"/>
  <c r="P39" i="17" s="1"/>
  <c r="HM553" i="9" l="1"/>
  <c r="HN548" i="9"/>
  <c r="ET113" i="9"/>
  <c r="ET129" i="9"/>
  <c r="AC118" i="19"/>
  <c r="CC362" i="9"/>
  <c r="Y56" i="19"/>
  <c r="Y57" i="19" s="1"/>
  <c r="BP400" i="9"/>
  <c r="Y51" i="19"/>
  <c r="HN555" i="9" l="1"/>
  <c r="HN556" i="9"/>
  <c r="HN553" i="9"/>
  <c r="HO548" i="9"/>
  <c r="ET130" i="9"/>
  <c r="ET134" i="9" s="1"/>
  <c r="ET135" i="9" s="1"/>
  <c r="CC391" i="9"/>
  <c r="CC421" i="9"/>
  <c r="CC439" i="9"/>
  <c r="HO555" i="9" l="1"/>
  <c r="HO553" i="9"/>
  <c r="HO556" i="9"/>
  <c r="HP548" i="9"/>
  <c r="ET131" i="9"/>
  <c r="EU128" i="9" s="1"/>
  <c r="ET115" i="9"/>
  <c r="ET116" i="9" s="1"/>
  <c r="EJ119" i="9"/>
  <c r="EJ120" i="9" s="1"/>
  <c r="EI119" i="9"/>
  <c r="EI120" i="9" s="1"/>
  <c r="EH119" i="9"/>
  <c r="EH120" i="9" s="1"/>
  <c r="CC529" i="9"/>
  <c r="CC530" i="9" s="1"/>
  <c r="CC438" i="9"/>
  <c r="CC511" i="9" s="1"/>
  <c r="CC462" i="9"/>
  <c r="HP553" i="9" l="1"/>
  <c r="HQ548" i="9"/>
  <c r="EU113" i="9"/>
  <c r="EU116" i="9" s="1"/>
  <c r="EU129" i="9"/>
  <c r="EU131" i="9" s="1"/>
  <c r="EV128" i="9" s="1"/>
  <c r="BQ394" i="9"/>
  <c r="BQ399" i="9"/>
  <c r="BQ400" i="9" s="1"/>
  <c r="CC464" i="9"/>
  <c r="CC446" i="9"/>
  <c r="HQ553" i="9" l="1"/>
  <c r="HQ555" i="9"/>
  <c r="HQ556" i="9"/>
  <c r="HR548" i="9"/>
  <c r="EV113" i="9"/>
  <c r="EV116" i="9" s="1"/>
  <c r="EV129" i="9"/>
  <c r="EV131" i="9" s="1"/>
  <c r="EW128" i="9" s="1"/>
  <c r="CD362" i="9"/>
  <c r="HR556" i="9" l="1"/>
  <c r="HR555" i="9"/>
  <c r="HR553" i="9"/>
  <c r="HS548" i="9"/>
  <c r="EW113" i="9"/>
  <c r="EW129" i="9"/>
  <c r="CD391" i="9"/>
  <c r="CD421" i="9"/>
  <c r="CD439" i="9"/>
  <c r="HS553" i="9" l="1"/>
  <c r="HT548" i="9"/>
  <c r="EW130" i="9"/>
  <c r="EW134" i="9" s="1"/>
  <c r="EW135" i="9" s="1"/>
  <c r="CD529" i="9"/>
  <c r="CD530" i="9" s="1"/>
  <c r="CD438" i="9"/>
  <c r="CD462" i="9"/>
  <c r="HT553" i="9" l="1"/>
  <c r="HT556" i="9"/>
  <c r="HT555" i="9"/>
  <c r="HU548" i="9"/>
  <c r="EW131" i="9"/>
  <c r="EX128" i="9" s="1"/>
  <c r="EW115" i="9"/>
  <c r="EW116" i="9" s="1"/>
  <c r="EM119" i="9"/>
  <c r="EM120" i="9" s="1"/>
  <c r="EL119" i="9"/>
  <c r="EL120" i="9" s="1"/>
  <c r="EK119" i="9"/>
  <c r="EK120" i="9" s="1"/>
  <c r="BR394" i="9"/>
  <c r="BR399" i="9"/>
  <c r="BR400" i="9" s="1"/>
  <c r="CD446" i="9"/>
  <c r="CD464" i="9"/>
  <c r="HU556" i="9" l="1"/>
  <c r="HU553" i="9"/>
  <c r="HU555" i="9"/>
  <c r="HV548" i="9"/>
  <c r="EX113" i="9"/>
  <c r="EX116" i="9" s="1"/>
  <c r="EX129" i="9"/>
  <c r="EX131" i="9" s="1"/>
  <c r="EY128" i="9" s="1"/>
  <c r="CE362" i="9"/>
  <c r="HV553" i="9" l="1"/>
  <c r="HW548" i="9"/>
  <c r="EY113" i="9"/>
  <c r="EY116" i="9" s="1"/>
  <c r="EY129" i="9"/>
  <c r="EY131" i="9" s="1"/>
  <c r="EZ128" i="9" s="1"/>
  <c r="CE391" i="9"/>
  <c r="AD48" i="19" s="1"/>
  <c r="AD19" i="19"/>
  <c r="CE421" i="9"/>
  <c r="CE439" i="9"/>
  <c r="HW555" i="9" l="1"/>
  <c r="HW556" i="9"/>
  <c r="HW553" i="9"/>
  <c r="HX548" i="9"/>
  <c r="EZ113" i="9"/>
  <c r="EZ129" i="9"/>
  <c r="CE529" i="9"/>
  <c r="CE530" i="9" s="1"/>
  <c r="CE438" i="9"/>
  <c r="AD95" i="19"/>
  <c r="CE462" i="9"/>
  <c r="AD78" i="19"/>
  <c r="HX553" i="9" l="1"/>
  <c r="HX555" i="9"/>
  <c r="HX556" i="9"/>
  <c r="HY548" i="9"/>
  <c r="EZ130" i="9"/>
  <c r="EZ134" i="9" s="1"/>
  <c r="EZ135" i="9" s="1"/>
  <c r="AD116" i="19"/>
  <c r="BS394" i="9"/>
  <c r="BS399" i="9"/>
  <c r="AD94" i="19"/>
  <c r="AD102" i="19" s="1"/>
  <c r="CE446" i="9"/>
  <c r="CE464" i="9"/>
  <c r="HY553" i="9" l="1"/>
  <c r="HZ548" i="9"/>
  <c r="EZ131" i="9"/>
  <c r="FA128" i="9" s="1"/>
  <c r="EZ115" i="9"/>
  <c r="EZ116" i="9" s="1"/>
  <c r="EP119" i="9"/>
  <c r="EP120" i="9" s="1"/>
  <c r="EO119" i="9"/>
  <c r="EO120" i="9" s="1"/>
  <c r="EN119" i="9"/>
  <c r="EN120" i="9" s="1"/>
  <c r="AD118" i="19"/>
  <c r="CF362" i="9"/>
  <c r="Z56" i="19"/>
  <c r="Z57" i="19" s="1"/>
  <c r="BS400" i="9"/>
  <c r="Z51" i="19"/>
  <c r="HZ553" i="9" l="1"/>
  <c r="HZ556" i="9"/>
  <c r="HZ555" i="9"/>
  <c r="IA548" i="9"/>
  <c r="FA113" i="9"/>
  <c r="FA116" i="9" s="1"/>
  <c r="FA129" i="9"/>
  <c r="FA131" i="9" s="1"/>
  <c r="FB128" i="9" s="1"/>
  <c r="CF391" i="9"/>
  <c r="CF421" i="9"/>
  <c r="CF439" i="9"/>
  <c r="IA555" i="9" l="1"/>
  <c r="IA553" i="9"/>
  <c r="IA556" i="9"/>
  <c r="IB548" i="9"/>
  <c r="FB113" i="9"/>
  <c r="FB116" i="9" s="1"/>
  <c r="FB129" i="9"/>
  <c r="FB131" i="9" s="1"/>
  <c r="FC128" i="9" s="1"/>
  <c r="CF529" i="9"/>
  <c r="CF530" i="9" s="1"/>
  <c r="CF438" i="9"/>
  <c r="CF511" i="9" s="1"/>
  <c r="CF462" i="9"/>
  <c r="IB553" i="9" l="1"/>
  <c r="IC548" i="9"/>
  <c r="FC113" i="9"/>
  <c r="FC129" i="9"/>
  <c r="BT394" i="9"/>
  <c r="BT399" i="9"/>
  <c r="BT400" i="9" s="1"/>
  <c r="CF464" i="9"/>
  <c r="CF446" i="9"/>
  <c r="IC556" i="9" l="1"/>
  <c r="IC555" i="9"/>
  <c r="IC553" i="9"/>
  <c r="ID548" i="9"/>
  <c r="FC130" i="9"/>
  <c r="FC134" i="9" s="1"/>
  <c r="FC135" i="9" s="1"/>
  <c r="CG362" i="9"/>
  <c r="ID555" i="9" l="1"/>
  <c r="ID556" i="9"/>
  <c r="ID553" i="9"/>
  <c r="IE548" i="9"/>
  <c r="FC131" i="9"/>
  <c r="FD128" i="9" s="1"/>
  <c r="FC115" i="9"/>
  <c r="FC116" i="9" s="1"/>
  <c r="ES119" i="9"/>
  <c r="ES120" i="9" s="1"/>
  <c r="ER119" i="9"/>
  <c r="ER120" i="9" s="1"/>
  <c r="EQ119" i="9"/>
  <c r="EQ120" i="9" s="1"/>
  <c r="CG391" i="9"/>
  <c r="CG421" i="9"/>
  <c r="CG439" i="9"/>
  <c r="IE553" i="9" l="1"/>
  <c r="IF548" i="9"/>
  <c r="FD113" i="9"/>
  <c r="FD116" i="9" s="1"/>
  <c r="FD129" i="9"/>
  <c r="FD131" i="9" s="1"/>
  <c r="FE128" i="9" s="1"/>
  <c r="CG529" i="9"/>
  <c r="CG530" i="9" s="1"/>
  <c r="CG438" i="9"/>
  <c r="CG462" i="9"/>
  <c r="IF555" i="9" l="1"/>
  <c r="IF553" i="9"/>
  <c r="IF556" i="9"/>
  <c r="IG548" i="9"/>
  <c r="FE113" i="9"/>
  <c r="FE116" i="9" s="1"/>
  <c r="FE129" i="9"/>
  <c r="FE131" i="9" s="1"/>
  <c r="FF128" i="9" s="1"/>
  <c r="BU394" i="9"/>
  <c r="BU399" i="9"/>
  <c r="BU400" i="9" s="1"/>
  <c r="CG446" i="9"/>
  <c r="CG464" i="9"/>
  <c r="IG555" i="9" l="1"/>
  <c r="IG556" i="9"/>
  <c r="IG553" i="9"/>
  <c r="IH548" i="9"/>
  <c r="FF113" i="9"/>
  <c r="FF129" i="9"/>
  <c r="CH362" i="9"/>
  <c r="IH553" i="9" l="1"/>
  <c r="II548" i="9"/>
  <c r="FF130" i="9"/>
  <c r="FF134" i="9" s="1"/>
  <c r="FF135" i="9" s="1"/>
  <c r="CH391" i="9"/>
  <c r="AE19" i="19"/>
  <c r="CH421" i="9"/>
  <c r="CH439" i="9"/>
  <c r="II556" i="9" l="1"/>
  <c r="II555" i="9"/>
  <c r="II553" i="9"/>
  <c r="IJ548" i="9"/>
  <c r="FF131" i="9"/>
  <c r="FG128" i="9" s="1"/>
  <c r="FF115" i="9"/>
  <c r="FF116" i="9" s="1"/>
  <c r="EV119" i="9"/>
  <c r="EV120" i="9" s="1"/>
  <c r="EU119" i="9"/>
  <c r="EU120" i="9" s="1"/>
  <c r="ET119" i="9"/>
  <c r="ET120" i="9" s="1"/>
  <c r="CH529" i="9"/>
  <c r="CH530" i="9" s="1"/>
  <c r="CH438" i="9"/>
  <c r="AE95" i="19"/>
  <c r="CH462" i="9"/>
  <c r="AE78" i="19"/>
  <c r="AE48" i="19"/>
  <c r="IJ555" i="9" l="1"/>
  <c r="IJ556" i="9"/>
  <c r="IJ553" i="9"/>
  <c r="IK548" i="9"/>
  <c r="FG113" i="9"/>
  <c r="FG116" i="9" s="1"/>
  <c r="FG129" i="9"/>
  <c r="FG131" i="9" s="1"/>
  <c r="FH128" i="9" s="1"/>
  <c r="AE116" i="19"/>
  <c r="BV394" i="9"/>
  <c r="BV399" i="9"/>
  <c r="AE94" i="19"/>
  <c r="AE102" i="19" s="1"/>
  <c r="CH446" i="9"/>
  <c r="CH464" i="9"/>
  <c r="IK553" i="9" l="1"/>
  <c r="IL548" i="9"/>
  <c r="FH113" i="9"/>
  <c r="FH116" i="9" s="1"/>
  <c r="FH129" i="9"/>
  <c r="FH131" i="9" s="1"/>
  <c r="FI128" i="9" s="1"/>
  <c r="AE118" i="19"/>
  <c r="CI362" i="9"/>
  <c r="AA56" i="19"/>
  <c r="AA57" i="19" s="1"/>
  <c r="BV400" i="9"/>
  <c r="AA51" i="19"/>
  <c r="IL555" i="9" l="1"/>
  <c r="IL556" i="9"/>
  <c r="IL553" i="9"/>
  <c r="IM548" i="9"/>
  <c r="FI113" i="9"/>
  <c r="FI129" i="9"/>
  <c r="CI391" i="9"/>
  <c r="CI421" i="9"/>
  <c r="CI439" i="9"/>
  <c r="IM553" i="9" l="1"/>
  <c r="IM555" i="9"/>
  <c r="IM556" i="9"/>
  <c r="IN548" i="9"/>
  <c r="FI130" i="9"/>
  <c r="FI134" i="9" s="1"/>
  <c r="FI135" i="9" s="1"/>
  <c r="CI529" i="9"/>
  <c r="CI530" i="9" s="1"/>
  <c r="CI438" i="9"/>
  <c r="CI511" i="9" s="1"/>
  <c r="CI462" i="9"/>
  <c r="IN553" i="9" l="1"/>
  <c r="IO548" i="9"/>
  <c r="FI131" i="9"/>
  <c r="FJ128" i="9" s="1"/>
  <c r="FI115" i="9"/>
  <c r="FI116" i="9" s="1"/>
  <c r="EY119" i="9"/>
  <c r="EY120" i="9" s="1"/>
  <c r="EX119" i="9"/>
  <c r="EX120" i="9" s="1"/>
  <c r="EW119" i="9"/>
  <c r="EW120" i="9" s="1"/>
  <c r="BW394" i="9"/>
  <c r="BW399" i="9"/>
  <c r="BW400" i="9" s="1"/>
  <c r="CI464" i="9"/>
  <c r="CI446" i="9"/>
  <c r="IO556" i="9" l="1"/>
  <c r="IO553" i="9"/>
  <c r="IO555" i="9"/>
  <c r="IP548" i="9"/>
  <c r="FJ113" i="9"/>
  <c r="FJ116" i="9" s="1"/>
  <c r="FJ129" i="9"/>
  <c r="FJ131" i="9" s="1"/>
  <c r="FK128" i="9" s="1"/>
  <c r="CJ362" i="9"/>
  <c r="IP555" i="9" l="1"/>
  <c r="IP556" i="9"/>
  <c r="IP553" i="9"/>
  <c r="IQ548" i="9"/>
  <c r="FK113" i="9"/>
  <c r="FK116" i="9" s="1"/>
  <c r="FK129" i="9"/>
  <c r="FK131" i="9" s="1"/>
  <c r="FL128" i="9" s="1"/>
  <c r="CJ391" i="9"/>
  <c r="CJ421" i="9"/>
  <c r="CJ439" i="9"/>
  <c r="IQ553" i="9" l="1"/>
  <c r="IR548" i="9"/>
  <c r="FL113" i="9"/>
  <c r="FL129" i="9"/>
  <c r="CJ529" i="9"/>
  <c r="CJ530" i="9" s="1"/>
  <c r="CJ438" i="9"/>
  <c r="CJ462" i="9"/>
  <c r="IR555" i="9" l="1"/>
  <c r="IR553" i="9"/>
  <c r="IR556" i="9"/>
  <c r="IS548" i="9"/>
  <c r="FL130" i="9"/>
  <c r="FL134" i="9" s="1"/>
  <c r="FL135" i="9" s="1"/>
  <c r="BX394" i="9"/>
  <c r="BX399" i="9"/>
  <c r="BX400" i="9" s="1"/>
  <c r="CJ446" i="9"/>
  <c r="CJ464" i="9"/>
  <c r="IS555" i="9" l="1"/>
  <c r="IS556" i="9"/>
  <c r="IS553" i="9"/>
  <c r="IT548" i="9"/>
  <c r="FL131" i="9"/>
  <c r="FM128" i="9" s="1"/>
  <c r="FL115" i="9"/>
  <c r="FL116" i="9" s="1"/>
  <c r="FB119" i="9"/>
  <c r="FB120" i="9" s="1"/>
  <c r="FA119" i="9"/>
  <c r="FA120" i="9" s="1"/>
  <c r="EZ119" i="9"/>
  <c r="EZ120" i="9" s="1"/>
  <c r="CK362" i="9"/>
  <c r="IT553" i="9" l="1"/>
  <c r="IU548" i="9"/>
  <c r="FM113" i="9"/>
  <c r="FM116" i="9" s="1"/>
  <c r="FM129" i="9"/>
  <c r="FM131" i="9" s="1"/>
  <c r="FN128" i="9" s="1"/>
  <c r="CK391" i="9"/>
  <c r="AF48" i="19" s="1"/>
  <c r="AF19" i="19"/>
  <c r="CK421" i="9"/>
  <c r="CK439" i="9"/>
  <c r="IU555" i="9" l="1"/>
  <c r="IU556" i="9"/>
  <c r="IU553" i="9"/>
  <c r="IV548" i="9"/>
  <c r="FN113" i="9"/>
  <c r="FN116" i="9" s="1"/>
  <c r="FN129" i="9"/>
  <c r="FN131" i="9" s="1"/>
  <c r="FO128" i="9" s="1"/>
  <c r="CK529" i="9"/>
  <c r="CK530" i="9" s="1"/>
  <c r="CK438" i="9"/>
  <c r="AF95" i="19"/>
  <c r="CK462" i="9"/>
  <c r="AF78" i="19"/>
  <c r="IV555" i="9" l="1"/>
  <c r="IV553" i="9"/>
  <c r="IV556" i="9"/>
  <c r="IW548" i="9"/>
  <c r="FO113" i="9"/>
  <c r="FO129" i="9"/>
  <c r="AF116" i="19"/>
  <c r="BY394" i="9"/>
  <c r="BY399" i="9"/>
  <c r="AF94" i="19"/>
  <c r="AF102" i="19" s="1"/>
  <c r="CK446" i="9"/>
  <c r="CK464" i="9"/>
  <c r="IW553" i="9" l="1"/>
  <c r="IX548" i="9"/>
  <c r="FO130" i="9"/>
  <c r="FO134" i="9" s="1"/>
  <c r="FO135" i="9" s="1"/>
  <c r="AF118" i="19"/>
  <c r="CL362" i="9"/>
  <c r="AB56" i="19"/>
  <c r="AB57" i="19" s="1"/>
  <c r="BY400" i="9"/>
  <c r="AB51" i="19"/>
  <c r="IX555" i="9" l="1"/>
  <c r="IX556" i="9"/>
  <c r="IX553" i="9"/>
  <c r="IY548" i="9"/>
  <c r="FO131" i="9"/>
  <c r="FP128" i="9" s="1"/>
  <c r="FO115" i="9"/>
  <c r="FO116" i="9" s="1"/>
  <c r="FE119" i="9"/>
  <c r="FE120" i="9" s="1"/>
  <c r="FD119" i="9"/>
  <c r="FD120" i="9" s="1"/>
  <c r="FC119" i="9"/>
  <c r="FC120" i="9" s="1"/>
  <c r="CL391" i="9"/>
  <c r="CL421" i="9"/>
  <c r="CL439" i="9"/>
  <c r="IY556" i="9" l="1"/>
  <c r="IY553" i="9"/>
  <c r="IY555" i="9"/>
  <c r="IZ548" i="9"/>
  <c r="FP113" i="9"/>
  <c r="FP116" i="9" s="1"/>
  <c r="FP129" i="9"/>
  <c r="FP131" i="9" s="1"/>
  <c r="FQ128" i="9" s="1"/>
  <c r="CL529" i="9"/>
  <c r="CL530" i="9" s="1"/>
  <c r="CL438" i="9"/>
  <c r="CL511" i="9" s="1"/>
  <c r="CL462" i="9"/>
  <c r="IZ553" i="9" l="1"/>
  <c r="JA548" i="9"/>
  <c r="FQ113" i="9"/>
  <c r="FQ116" i="9" s="1"/>
  <c r="FQ129" i="9"/>
  <c r="FQ131" i="9" s="1"/>
  <c r="FR128" i="9" s="1"/>
  <c r="BZ394" i="9"/>
  <c r="BZ399" i="9"/>
  <c r="BZ400" i="9" s="1"/>
  <c r="CL464" i="9"/>
  <c r="CL446" i="9"/>
  <c r="JA553" i="9" l="1"/>
  <c r="JA556" i="9"/>
  <c r="JA555" i="9"/>
  <c r="JB548" i="9"/>
  <c r="FR113" i="9"/>
  <c r="FR129" i="9"/>
  <c r="CM362" i="9"/>
  <c r="JB555" i="9" l="1"/>
  <c r="JB556" i="9"/>
  <c r="JB553" i="9"/>
  <c r="JC548" i="9"/>
  <c r="FR130" i="9"/>
  <c r="FR134" i="9" s="1"/>
  <c r="FR135" i="9" s="1"/>
  <c r="CM391" i="9"/>
  <c r="O50" i="20" s="1"/>
  <c r="CM421" i="9"/>
  <c r="CM439" i="9"/>
  <c r="JC553" i="9" l="1"/>
  <c r="JD548" i="9"/>
  <c r="FR131" i="9"/>
  <c r="FS128" i="9" s="1"/>
  <c r="FR115" i="9"/>
  <c r="FR116" i="9" s="1"/>
  <c r="FH119" i="9"/>
  <c r="FH120" i="9" s="1"/>
  <c r="FG119" i="9"/>
  <c r="FG120" i="9" s="1"/>
  <c r="FF119" i="9"/>
  <c r="FF120" i="9" s="1"/>
  <c r="CM529" i="9"/>
  <c r="CM530" i="9" s="1"/>
  <c r="CM438" i="9"/>
  <c r="CM462" i="9"/>
  <c r="JD553" i="9" l="1"/>
  <c r="JD556" i="9"/>
  <c r="JD555" i="9"/>
  <c r="JE548" i="9"/>
  <c r="FS113" i="9"/>
  <c r="FS116" i="9" s="1"/>
  <c r="FS129" i="9"/>
  <c r="FS131" i="9" s="1"/>
  <c r="FT128" i="9" s="1"/>
  <c r="CA394" i="9"/>
  <c r="CA399" i="9"/>
  <c r="CA400" i="9" s="1"/>
  <c r="CM446" i="9"/>
  <c r="CM464" i="9"/>
  <c r="JE553" i="9" l="1"/>
  <c r="JE555" i="9"/>
  <c r="JE556" i="9"/>
  <c r="JF548" i="9"/>
  <c r="FT113" i="9"/>
  <c r="FT116" i="9" s="1"/>
  <c r="FT129" i="9"/>
  <c r="FT131" i="9" s="1"/>
  <c r="FU128" i="9" s="1"/>
  <c r="CN362" i="9"/>
  <c r="O21" i="20" s="1"/>
  <c r="JF553" i="9" l="1"/>
  <c r="JG548" i="9"/>
  <c r="FU113" i="9"/>
  <c r="FU129" i="9"/>
  <c r="CN391" i="9"/>
  <c r="AG48" i="19" s="1"/>
  <c r="AG19" i="19"/>
  <c r="CN421" i="9"/>
  <c r="O80" i="20" s="1"/>
  <c r="CN439" i="9"/>
  <c r="O97" i="20" s="1"/>
  <c r="JG556" i="9" l="1"/>
  <c r="JG553" i="9"/>
  <c r="JG555" i="9"/>
  <c r="JH548" i="9"/>
  <c r="FU130" i="9"/>
  <c r="FU134" i="9" s="1"/>
  <c r="FU135" i="9" s="1"/>
  <c r="CN529" i="9"/>
  <c r="CN530" i="9" s="1"/>
  <c r="CN438" i="9"/>
  <c r="O96" i="20" s="1"/>
  <c r="AG95" i="19"/>
  <c r="CN462" i="9"/>
  <c r="O117" i="20" s="1"/>
  <c r="Q40" i="17" s="1"/>
  <c r="AG78" i="19"/>
  <c r="JH556" i="9" l="1"/>
  <c r="JH553" i="9"/>
  <c r="JH555" i="9"/>
  <c r="JI548" i="9"/>
  <c r="FU131" i="9"/>
  <c r="FV128" i="9" s="1"/>
  <c r="O104" i="20"/>
  <c r="Q34" i="17" s="1"/>
  <c r="FU115" i="9"/>
  <c r="FU116" i="9" s="1"/>
  <c r="FK119" i="9"/>
  <c r="FK120" i="9" s="1"/>
  <c r="FJ119" i="9"/>
  <c r="FJ120" i="9" s="1"/>
  <c r="FI119" i="9"/>
  <c r="FI120" i="9" s="1"/>
  <c r="AG116" i="19"/>
  <c r="CB394" i="9"/>
  <c r="N53" i="20" s="1"/>
  <c r="CB399" i="9"/>
  <c r="N58" i="20" s="1"/>
  <c r="N59" i="20" s="1"/>
  <c r="P27" i="17" s="1"/>
  <c r="AG94" i="19"/>
  <c r="AG102" i="19" s="1"/>
  <c r="CN446" i="9"/>
  <c r="CN464" i="9"/>
  <c r="O119" i="20" s="1"/>
  <c r="Q41" i="17" s="1"/>
  <c r="Q39" i="17" s="1"/>
  <c r="JI553" i="9" l="1"/>
  <c r="JJ548" i="9"/>
  <c r="FV113" i="9"/>
  <c r="FV116" i="9" s="1"/>
  <c r="FV129" i="9"/>
  <c r="FV131" i="9" s="1"/>
  <c r="FW128" i="9" s="1"/>
  <c r="AG118" i="19"/>
  <c r="CO362" i="9"/>
  <c r="AC56" i="19"/>
  <c r="AC57" i="19" s="1"/>
  <c r="CB400" i="9"/>
  <c r="AC51" i="19"/>
  <c r="JJ555" i="9" l="1"/>
  <c r="JJ553" i="9"/>
  <c r="JJ556" i="9"/>
  <c r="JK548" i="9"/>
  <c r="FW113" i="9"/>
  <c r="FW116" i="9" s="1"/>
  <c r="FW129" i="9"/>
  <c r="FW131" i="9" s="1"/>
  <c r="FX128" i="9" s="1"/>
  <c r="CO391" i="9"/>
  <c r="CO421" i="9"/>
  <c r="CO439" i="9"/>
  <c r="JK556" i="9" l="1"/>
  <c r="JK555" i="9"/>
  <c r="JK553" i="9"/>
  <c r="JL548" i="9"/>
  <c r="FX113" i="9"/>
  <c r="FX129" i="9"/>
  <c r="CO529" i="9"/>
  <c r="CO530" i="9" s="1"/>
  <c r="CO438" i="9"/>
  <c r="CO511" i="9" s="1"/>
  <c r="CO462" i="9"/>
  <c r="JL553" i="9" l="1"/>
  <c r="JM548" i="9"/>
  <c r="FX130" i="9"/>
  <c r="FX134" i="9" s="1"/>
  <c r="FX135" i="9" s="1"/>
  <c r="CC394" i="9"/>
  <c r="CC399" i="9"/>
  <c r="CC400" i="9" s="1"/>
  <c r="CO464" i="9"/>
  <c r="CO446" i="9"/>
  <c r="JM555" i="9" l="1"/>
  <c r="JM553" i="9"/>
  <c r="JM556" i="9"/>
  <c r="JN548" i="9"/>
  <c r="FX131" i="9"/>
  <c r="FY128" i="9" s="1"/>
  <c r="FX115" i="9"/>
  <c r="FX116" i="9" s="1"/>
  <c r="FN119" i="9"/>
  <c r="FN120" i="9" s="1"/>
  <c r="FM119" i="9"/>
  <c r="FM120" i="9" s="1"/>
  <c r="FL119" i="9"/>
  <c r="FL120" i="9" s="1"/>
  <c r="CP362" i="9"/>
  <c r="JN555" i="9" l="1"/>
  <c r="JN556" i="9"/>
  <c r="JN553" i="9"/>
  <c r="JO548" i="9"/>
  <c r="FY113" i="9"/>
  <c r="FY116" i="9" s="1"/>
  <c r="FY129" i="9"/>
  <c r="FY131" i="9" s="1"/>
  <c r="FZ128" i="9" s="1"/>
  <c r="CP391" i="9"/>
  <c r="CP421" i="9"/>
  <c r="CP439" i="9"/>
  <c r="JO553" i="9" l="1"/>
  <c r="JP548" i="9"/>
  <c r="FZ113" i="9"/>
  <c r="FZ116" i="9" s="1"/>
  <c r="FZ129" i="9"/>
  <c r="FZ131" i="9" s="1"/>
  <c r="GA128" i="9" s="1"/>
  <c r="CP529" i="9"/>
  <c r="CP530" i="9" s="1"/>
  <c r="CP438" i="9"/>
  <c r="CP462" i="9"/>
  <c r="JP556" i="9" l="1"/>
  <c r="JP555" i="9"/>
  <c r="JP553" i="9"/>
  <c r="JQ548" i="9"/>
  <c r="GA113" i="9"/>
  <c r="GA129" i="9"/>
  <c r="CD394" i="9"/>
  <c r="CD399" i="9"/>
  <c r="CD400" i="9" s="1"/>
  <c r="CP446" i="9"/>
  <c r="CP464" i="9"/>
  <c r="JQ556" i="9" l="1"/>
  <c r="JQ555" i="9"/>
  <c r="JQ553" i="9"/>
  <c r="JR548" i="9"/>
  <c r="GA130" i="9"/>
  <c r="GA134" i="9" s="1"/>
  <c r="GA135" i="9" s="1"/>
  <c r="CQ362" i="9"/>
  <c r="JR553" i="9" l="1"/>
  <c r="JS548" i="9"/>
  <c r="GA131" i="9"/>
  <c r="GB128" i="9" s="1"/>
  <c r="GA115" i="9"/>
  <c r="GA116" i="9" s="1"/>
  <c r="FQ119" i="9"/>
  <c r="FQ120" i="9" s="1"/>
  <c r="FP119" i="9"/>
  <c r="FP120" i="9" s="1"/>
  <c r="FO119" i="9"/>
  <c r="FO120" i="9" s="1"/>
  <c r="CQ391" i="9"/>
  <c r="AH48" i="19" s="1"/>
  <c r="AH19" i="19"/>
  <c r="CQ421" i="9"/>
  <c r="CQ439" i="9"/>
  <c r="JS553" i="9" l="1"/>
  <c r="JS556" i="9"/>
  <c r="JS555" i="9"/>
  <c r="JT548" i="9"/>
  <c r="GB113" i="9"/>
  <c r="GB116" i="9" s="1"/>
  <c r="GB129" i="9"/>
  <c r="GB131" i="9" s="1"/>
  <c r="GC128" i="9" s="1"/>
  <c r="CQ529" i="9"/>
  <c r="CQ530" i="9" s="1"/>
  <c r="CQ438" i="9"/>
  <c r="AH95" i="19"/>
  <c r="CQ462" i="9"/>
  <c r="AH78" i="19"/>
  <c r="JT553" i="9" l="1"/>
  <c r="JT555" i="9"/>
  <c r="JT556" i="9"/>
  <c r="JU548" i="9"/>
  <c r="GC113" i="9"/>
  <c r="GC116" i="9" s="1"/>
  <c r="GC129" i="9"/>
  <c r="GC131" i="9" s="1"/>
  <c r="GD128" i="9" s="1"/>
  <c r="AH116" i="19"/>
  <c r="CE394" i="9"/>
  <c r="CE399" i="9"/>
  <c r="AH94" i="19"/>
  <c r="AH102" i="19" s="1"/>
  <c r="CQ446" i="9"/>
  <c r="CQ464" i="9"/>
  <c r="JU553" i="9" l="1"/>
  <c r="JV548" i="9"/>
  <c r="GD113" i="9"/>
  <c r="GD129" i="9"/>
  <c r="AH118" i="19"/>
  <c r="CR362" i="9"/>
  <c r="AD56" i="19"/>
  <c r="AD57" i="19" s="1"/>
  <c r="CE400" i="9"/>
  <c r="AD51" i="19"/>
  <c r="JV555" i="9" l="1"/>
  <c r="JV556" i="9"/>
  <c r="JV553" i="9"/>
  <c r="JW548" i="9"/>
  <c r="GD130" i="9"/>
  <c r="GD134" i="9" s="1"/>
  <c r="GD135" i="9" s="1"/>
  <c r="CR391" i="9"/>
  <c r="CR421" i="9"/>
  <c r="CR439" i="9"/>
  <c r="JW556" i="9" l="1"/>
  <c r="JW555" i="9"/>
  <c r="JW553" i="9"/>
  <c r="JX548" i="9"/>
  <c r="GD131" i="9"/>
  <c r="GE128" i="9" s="1"/>
  <c r="GD115" i="9"/>
  <c r="GD116" i="9" s="1"/>
  <c r="FT119" i="9"/>
  <c r="FT120" i="9" s="1"/>
  <c r="FS119" i="9"/>
  <c r="FS120" i="9" s="1"/>
  <c r="FR119" i="9"/>
  <c r="FR120" i="9" s="1"/>
  <c r="CR529" i="9"/>
  <c r="CR530" i="9" s="1"/>
  <c r="CR438" i="9"/>
  <c r="CR511" i="9" s="1"/>
  <c r="CR462" i="9"/>
  <c r="JX553" i="9" l="1"/>
  <c r="JY548" i="9"/>
  <c r="GE113" i="9"/>
  <c r="GE116" i="9" s="1"/>
  <c r="GE129" i="9"/>
  <c r="GE131" i="9" s="1"/>
  <c r="GF128" i="9" s="1"/>
  <c r="CF394" i="9"/>
  <c r="CF399" i="9"/>
  <c r="CF400" i="9" s="1"/>
  <c r="CR464" i="9"/>
  <c r="CR446" i="9"/>
  <c r="JY556" i="9" l="1"/>
  <c r="JY553" i="9"/>
  <c r="JY555" i="9"/>
  <c r="JZ548" i="9"/>
  <c r="GF113" i="9"/>
  <c r="GF116" i="9" s="1"/>
  <c r="GF129" i="9"/>
  <c r="GF131" i="9" s="1"/>
  <c r="GG128" i="9" s="1"/>
  <c r="CS362" i="9"/>
  <c r="JZ555" i="9" l="1"/>
  <c r="JZ553" i="9"/>
  <c r="JZ556" i="9"/>
  <c r="KA548" i="9"/>
  <c r="GG113" i="9"/>
  <c r="GG129" i="9"/>
  <c r="CS391" i="9"/>
  <c r="CS421" i="9"/>
  <c r="CS439" i="9"/>
  <c r="KA553" i="9" l="1"/>
  <c r="KB548" i="9"/>
  <c r="GG130" i="9"/>
  <c r="GG134" i="9" s="1"/>
  <c r="GG135" i="9" s="1"/>
  <c r="CS529" i="9"/>
  <c r="CS530" i="9" s="1"/>
  <c r="CS438" i="9"/>
  <c r="CS462" i="9"/>
  <c r="KB556" i="9" l="1"/>
  <c r="KB555" i="9"/>
  <c r="KB553" i="9"/>
  <c r="KC548" i="9"/>
  <c r="GG131" i="9"/>
  <c r="GH128" i="9" s="1"/>
  <c r="GG115" i="9"/>
  <c r="GG116" i="9" s="1"/>
  <c r="FW119" i="9"/>
  <c r="FW120" i="9" s="1"/>
  <c r="FV119" i="9"/>
  <c r="FV120" i="9" s="1"/>
  <c r="FU119" i="9"/>
  <c r="FU120" i="9" s="1"/>
  <c r="CG394" i="9"/>
  <c r="CG399" i="9"/>
  <c r="CG400" i="9" s="1"/>
  <c r="CS446" i="9"/>
  <c r="CS464" i="9"/>
  <c r="KC555" i="9" l="1"/>
  <c r="KC553" i="9"/>
  <c r="KC556" i="9"/>
  <c r="KD548" i="9"/>
  <c r="GH113" i="9"/>
  <c r="GH116" i="9" s="1"/>
  <c r="GH129" i="9"/>
  <c r="GH131" i="9" s="1"/>
  <c r="GI128" i="9" s="1"/>
  <c r="CT362" i="9"/>
  <c r="KD553" i="9" l="1"/>
  <c r="KE548" i="9"/>
  <c r="GI113" i="9"/>
  <c r="GI116" i="9" s="1"/>
  <c r="GI129" i="9"/>
  <c r="GI131" i="9" s="1"/>
  <c r="GJ128" i="9" s="1"/>
  <c r="CT391" i="9"/>
  <c r="AI19" i="19"/>
  <c r="CT421" i="9"/>
  <c r="CT439" i="9"/>
  <c r="KE555" i="9" l="1"/>
  <c r="KE553" i="9"/>
  <c r="KE556" i="9"/>
  <c r="KF548" i="9"/>
  <c r="GJ113" i="9"/>
  <c r="GJ129" i="9"/>
  <c r="CT529" i="9"/>
  <c r="CT530" i="9" s="1"/>
  <c r="CT438" i="9"/>
  <c r="AI95" i="19"/>
  <c r="CT462" i="9"/>
  <c r="AI78" i="19"/>
  <c r="AI48" i="19"/>
  <c r="KF553" i="9" l="1"/>
  <c r="KF555" i="9"/>
  <c r="KF556" i="9"/>
  <c r="KG548" i="9"/>
  <c r="GJ130" i="9"/>
  <c r="GJ134" i="9" s="1"/>
  <c r="GJ135" i="9" s="1"/>
  <c r="AI116" i="19"/>
  <c r="CH394" i="9"/>
  <c r="CH399" i="9"/>
  <c r="AI94" i="19"/>
  <c r="AI102" i="19" s="1"/>
  <c r="CT446" i="9"/>
  <c r="CT464" i="9"/>
  <c r="KG553" i="9" l="1"/>
  <c r="KH548" i="9"/>
  <c r="GJ131" i="9"/>
  <c r="GK128" i="9" s="1"/>
  <c r="GJ115" i="9"/>
  <c r="GJ116" i="9" s="1"/>
  <c r="FZ119" i="9"/>
  <c r="FZ120" i="9" s="1"/>
  <c r="FY119" i="9"/>
  <c r="FY120" i="9" s="1"/>
  <c r="FX119" i="9"/>
  <c r="FX120" i="9" s="1"/>
  <c r="AI118" i="19"/>
  <c r="CU362" i="9"/>
  <c r="AE56" i="19"/>
  <c r="AE57" i="19" s="1"/>
  <c r="CH400" i="9"/>
  <c r="AE51" i="19"/>
  <c r="KH556" i="9" l="1"/>
  <c r="KH553" i="9"/>
  <c r="KH555" i="9"/>
  <c r="KI548" i="9"/>
  <c r="GK113" i="9"/>
  <c r="GK116" i="9" s="1"/>
  <c r="GK129" i="9"/>
  <c r="GK131" i="9" s="1"/>
  <c r="GL128" i="9" s="1"/>
  <c r="CU391" i="9"/>
  <c r="CU421" i="9"/>
  <c r="CU439" i="9"/>
  <c r="KI555" i="9" l="1"/>
  <c r="KI553" i="9"/>
  <c r="KI556" i="9"/>
  <c r="KJ548" i="9"/>
  <c r="CU462" i="9"/>
  <c r="GL113" i="9"/>
  <c r="GL116" i="9" s="1"/>
  <c r="GL129" i="9"/>
  <c r="GL131" i="9" s="1"/>
  <c r="GM128" i="9" s="1"/>
  <c r="CU529" i="9"/>
  <c r="CU530" i="9" s="1"/>
  <c r="CU438" i="9"/>
  <c r="CU511" i="9" s="1"/>
  <c r="KJ553" i="9" l="1"/>
  <c r="KK548" i="9"/>
  <c r="GM113" i="9"/>
  <c r="GM129" i="9"/>
  <c r="CI394" i="9"/>
  <c r="CI399" i="9"/>
  <c r="CI400" i="9" s="1"/>
  <c r="CU464" i="9"/>
  <c r="CU446" i="9"/>
  <c r="KK553" i="9" l="1"/>
  <c r="KK555" i="9"/>
  <c r="KK556" i="9"/>
  <c r="KL548" i="9"/>
  <c r="GM130" i="9"/>
  <c r="GM134" i="9" s="1"/>
  <c r="GM135" i="9" s="1"/>
  <c r="CV362" i="9"/>
  <c r="KL553" i="9" l="1"/>
  <c r="KL555" i="9"/>
  <c r="KL556" i="9"/>
  <c r="KM548" i="9"/>
  <c r="GM131" i="9"/>
  <c r="GN128" i="9" s="1"/>
  <c r="GM115" i="9"/>
  <c r="GM116" i="9" s="1"/>
  <c r="GC119" i="9"/>
  <c r="GC120" i="9" s="1"/>
  <c r="GB119" i="9"/>
  <c r="GB120" i="9" s="1"/>
  <c r="GA119" i="9"/>
  <c r="GA120" i="9" s="1"/>
  <c r="CV391" i="9"/>
  <c r="CV421" i="9"/>
  <c r="CV439" i="9"/>
  <c r="CV462" i="9" s="1"/>
  <c r="KM553" i="9" l="1"/>
  <c r="KN548" i="9"/>
  <c r="GN113" i="9"/>
  <c r="GN116" i="9" s="1"/>
  <c r="GN129" i="9"/>
  <c r="GN131" i="9" s="1"/>
  <c r="GO128" i="9" s="1"/>
  <c r="CV529" i="9"/>
  <c r="CV530" i="9" s="1"/>
  <c r="CV438" i="9"/>
  <c r="KN553" i="9" l="1"/>
  <c r="KN555" i="9"/>
  <c r="KN556" i="9"/>
  <c r="KO548" i="9"/>
  <c r="GO113" i="9"/>
  <c r="GO116" i="9" s="1"/>
  <c r="GO129" i="9"/>
  <c r="GO131" i="9" s="1"/>
  <c r="GP128" i="9" s="1"/>
  <c r="CJ394" i="9"/>
  <c r="CJ399" i="9"/>
  <c r="CJ400" i="9" s="1"/>
  <c r="CV446" i="9"/>
  <c r="CV464" i="9"/>
  <c r="KO555" i="9" l="1"/>
  <c r="KO553" i="9"/>
  <c r="KO556" i="9"/>
  <c r="KP548" i="9"/>
  <c r="GP113" i="9"/>
  <c r="GP129" i="9"/>
  <c r="CW362" i="9"/>
  <c r="KP553" i="9" l="1"/>
  <c r="KQ548" i="9"/>
  <c r="GP130" i="9"/>
  <c r="GP134" i="9" s="1"/>
  <c r="GP135" i="9" s="1"/>
  <c r="CW391" i="9"/>
  <c r="AJ48" i="19" s="1"/>
  <c r="AJ19" i="19"/>
  <c r="CW421" i="9"/>
  <c r="CW439" i="9"/>
  <c r="KQ555" i="9" l="1"/>
  <c r="KQ553" i="9"/>
  <c r="KQ556" i="9"/>
  <c r="KR548" i="9"/>
  <c r="GP131" i="9"/>
  <c r="GQ128" i="9" s="1"/>
  <c r="GP115" i="9"/>
  <c r="GP116" i="9" s="1"/>
  <c r="GF119" i="9"/>
  <c r="GF120" i="9" s="1"/>
  <c r="GE119" i="9"/>
  <c r="GE120" i="9" s="1"/>
  <c r="GD119" i="9"/>
  <c r="GD120" i="9" s="1"/>
  <c r="AJ78" i="19"/>
  <c r="CW529" i="9"/>
  <c r="CW530" i="9" s="1"/>
  <c r="CW438" i="9"/>
  <c r="AJ95" i="19"/>
  <c r="CW462" i="9"/>
  <c r="AJ116" i="19" s="1"/>
  <c r="KR553" i="9" l="1"/>
  <c r="KR555" i="9"/>
  <c r="KR556" i="9"/>
  <c r="KS548" i="9"/>
  <c r="GQ113" i="9"/>
  <c r="GQ116" i="9" s="1"/>
  <c r="GQ129" i="9"/>
  <c r="GQ131" i="9" s="1"/>
  <c r="GR128" i="9" s="1"/>
  <c r="CK394" i="9"/>
  <c r="CK399" i="9"/>
  <c r="AJ94" i="19"/>
  <c r="AJ102" i="19" s="1"/>
  <c r="CW446" i="9"/>
  <c r="CW464" i="9"/>
  <c r="AJ118" i="19" s="1"/>
  <c r="KS553" i="9" l="1"/>
  <c r="KT548" i="9"/>
  <c r="GR113" i="9"/>
  <c r="GR116" i="9" s="1"/>
  <c r="GR129" i="9"/>
  <c r="GR131" i="9" s="1"/>
  <c r="GS128" i="9" s="1"/>
  <c r="CX362" i="9"/>
  <c r="AF56" i="19"/>
  <c r="AF57" i="19" s="1"/>
  <c r="CK400" i="9"/>
  <c r="AF51" i="19"/>
  <c r="KT553" i="9" l="1"/>
  <c r="KT555" i="9"/>
  <c r="KT556" i="9"/>
  <c r="KU548" i="9"/>
  <c r="GS113" i="9"/>
  <c r="GS129" i="9"/>
  <c r="CX391" i="9"/>
  <c r="CX421" i="9"/>
  <c r="CX439" i="9"/>
  <c r="KU555" i="9" l="1"/>
  <c r="KU556" i="9"/>
  <c r="KU553" i="9"/>
  <c r="KV548" i="9"/>
  <c r="GS130" i="9"/>
  <c r="GS134" i="9" s="1"/>
  <c r="GS135" i="9" s="1"/>
  <c r="CX529" i="9"/>
  <c r="CX530" i="9" s="1"/>
  <c r="CX438" i="9"/>
  <c r="CX511" i="9" s="1"/>
  <c r="CX462" i="9"/>
  <c r="KV553" i="9" l="1"/>
  <c r="KW548" i="9"/>
  <c r="GS131" i="9"/>
  <c r="GT128" i="9" s="1"/>
  <c r="GS115" i="9"/>
  <c r="GS116" i="9" s="1"/>
  <c r="GI119" i="9"/>
  <c r="GI120" i="9" s="1"/>
  <c r="GH119" i="9"/>
  <c r="GH120" i="9" s="1"/>
  <c r="GG119" i="9"/>
  <c r="GG120" i="9" s="1"/>
  <c r="CL394" i="9"/>
  <c r="CL399" i="9"/>
  <c r="CL400" i="9" s="1"/>
  <c r="CX464" i="9"/>
  <c r="CX446" i="9"/>
  <c r="KW553" i="9" l="1"/>
  <c r="KW556" i="9"/>
  <c r="KW555" i="9"/>
  <c r="KX548" i="9"/>
  <c r="GT113" i="9"/>
  <c r="GT116" i="9" s="1"/>
  <c r="GT129" i="9"/>
  <c r="GT131" i="9" s="1"/>
  <c r="GU128" i="9" s="1"/>
  <c r="CY362" i="9"/>
  <c r="KX556" i="9" l="1"/>
  <c r="KX553" i="9"/>
  <c r="KX555" i="9"/>
  <c r="KY548" i="9"/>
  <c r="GU113" i="9"/>
  <c r="GU116" i="9" s="1"/>
  <c r="GU129" i="9"/>
  <c r="GU131" i="9" s="1"/>
  <c r="GV128" i="9" s="1"/>
  <c r="CY391" i="9"/>
  <c r="CY421" i="9"/>
  <c r="CY439" i="9"/>
  <c r="KY553" i="9" l="1"/>
  <c r="KZ548" i="9"/>
  <c r="GV113" i="9"/>
  <c r="GV129" i="9"/>
  <c r="CY529" i="9"/>
  <c r="CY530" i="9" s="1"/>
  <c r="CY438" i="9"/>
  <c r="CY462" i="9"/>
  <c r="KZ556" i="9" l="1"/>
  <c r="KZ553" i="9"/>
  <c r="KZ555" i="9"/>
  <c r="LA548" i="9"/>
  <c r="GV130" i="9"/>
  <c r="GV134" i="9" s="1"/>
  <c r="GV135" i="9" s="1"/>
  <c r="CM394" i="9"/>
  <c r="O53" i="20" s="1"/>
  <c r="CM399" i="9"/>
  <c r="CY446" i="9"/>
  <c r="CY464" i="9"/>
  <c r="LA556" i="9" l="1"/>
  <c r="LA553" i="9"/>
  <c r="LA555" i="9"/>
  <c r="LB548" i="9"/>
  <c r="GV131" i="9"/>
  <c r="GW128" i="9" s="1"/>
  <c r="CM400" i="9"/>
  <c r="O58" i="20"/>
  <c r="O59" i="20" s="1"/>
  <c r="Q27" i="17" s="1"/>
  <c r="GV115" i="9"/>
  <c r="GV116" i="9" s="1"/>
  <c r="GL119" i="9"/>
  <c r="GL120" i="9" s="1"/>
  <c r="GK119" i="9"/>
  <c r="GK120" i="9" s="1"/>
  <c r="GJ119" i="9"/>
  <c r="GJ120" i="9" s="1"/>
  <c r="CZ362" i="9"/>
  <c r="P21" i="20" s="1"/>
  <c r="LB553" i="9" l="1"/>
  <c r="LC548" i="9"/>
  <c r="GW113" i="9"/>
  <c r="GW116" i="9" s="1"/>
  <c r="GW129" i="9"/>
  <c r="GW131" i="9" s="1"/>
  <c r="GX128" i="9" s="1"/>
  <c r="CZ391" i="9"/>
  <c r="AK19" i="19"/>
  <c r="CZ421" i="9"/>
  <c r="P80" i="20" s="1"/>
  <c r="CZ439" i="9"/>
  <c r="P97" i="20" s="1"/>
  <c r="LC553" i="9" l="1"/>
  <c r="LC555" i="9"/>
  <c r="LC556" i="9"/>
  <c r="LD548" i="9"/>
  <c r="AK48" i="19"/>
  <c r="P50" i="20"/>
  <c r="GX113" i="9"/>
  <c r="GX116" i="9" s="1"/>
  <c r="GX129" i="9"/>
  <c r="GX131" i="9" s="1"/>
  <c r="GY128" i="9" s="1"/>
  <c r="CZ529" i="9"/>
  <c r="CZ530" i="9" s="1"/>
  <c r="CZ438" i="9"/>
  <c r="P96" i="20" s="1"/>
  <c r="AK95" i="19"/>
  <c r="CZ462" i="9"/>
  <c r="P117" i="20" s="1"/>
  <c r="R40" i="17" s="1"/>
  <c r="AK78" i="19"/>
  <c r="LD556" i="9" l="1"/>
  <c r="LD555" i="9"/>
  <c r="LD553" i="9"/>
  <c r="LE548" i="9"/>
  <c r="P104" i="20"/>
  <c r="R34" i="17" s="1"/>
  <c r="GY113" i="9"/>
  <c r="GY129" i="9"/>
  <c r="AK116" i="19"/>
  <c r="CN394" i="9"/>
  <c r="CN399" i="9"/>
  <c r="AK94" i="19"/>
  <c r="AK102" i="19" s="1"/>
  <c r="CZ446" i="9"/>
  <c r="CZ464" i="9"/>
  <c r="P119" i="20" s="1"/>
  <c r="R41" i="17" s="1"/>
  <c r="R39" i="17" s="1"/>
  <c r="LE553" i="9" l="1"/>
  <c r="LF548" i="9"/>
  <c r="GY130" i="9"/>
  <c r="GY134" i="9" s="1"/>
  <c r="GY135" i="9" s="1"/>
  <c r="AK118" i="19"/>
  <c r="DA362" i="9"/>
  <c r="AG56" i="19"/>
  <c r="AG57" i="19" s="1"/>
  <c r="CN400" i="9"/>
  <c r="AG51" i="19"/>
  <c r="LF555" i="9" l="1"/>
  <c r="LF556" i="9"/>
  <c r="LF553" i="9"/>
  <c r="LG548" i="9"/>
  <c r="GY131" i="9"/>
  <c r="GZ128" i="9" s="1"/>
  <c r="GY115" i="9"/>
  <c r="GY116" i="9" s="1"/>
  <c r="GO119" i="9"/>
  <c r="GO120" i="9" s="1"/>
  <c r="GN119" i="9"/>
  <c r="GN120" i="9" s="1"/>
  <c r="GM119" i="9"/>
  <c r="GM120" i="9" s="1"/>
  <c r="DA391" i="9"/>
  <c r="DA421" i="9"/>
  <c r="DA439" i="9"/>
  <c r="LG555" i="9" l="1"/>
  <c r="LG553" i="9"/>
  <c r="LG556" i="9"/>
  <c r="LH548" i="9"/>
  <c r="GZ113" i="9"/>
  <c r="GZ116" i="9" s="1"/>
  <c r="GZ129" i="9"/>
  <c r="GZ131" i="9" s="1"/>
  <c r="HA128" i="9" s="1"/>
  <c r="DA529" i="9"/>
  <c r="DA530" i="9" s="1"/>
  <c r="DA438" i="9"/>
  <c r="DA511" i="9" s="1"/>
  <c r="DA462" i="9"/>
  <c r="LH553" i="9" l="1"/>
  <c r="LI548" i="9"/>
  <c r="HA113" i="9"/>
  <c r="HA116" i="9" s="1"/>
  <c r="HA129" i="9"/>
  <c r="HA131" i="9" s="1"/>
  <c r="HB128" i="9" s="1"/>
  <c r="CO394" i="9"/>
  <c r="CO399" i="9"/>
  <c r="CO400" i="9" s="1"/>
  <c r="DA464" i="9"/>
  <c r="DA446" i="9"/>
  <c r="LI556" i="9" l="1"/>
  <c r="LI553" i="9"/>
  <c r="LI555" i="9"/>
  <c r="LJ548" i="9"/>
  <c r="HB113" i="9"/>
  <c r="HB129" i="9"/>
  <c r="DB362" i="9"/>
  <c r="LJ556" i="9" l="1"/>
  <c r="LJ553" i="9"/>
  <c r="LJ555" i="9"/>
  <c r="LK548" i="9"/>
  <c r="HB130" i="9"/>
  <c r="HB134" i="9" s="1"/>
  <c r="HB135" i="9" s="1"/>
  <c r="DB391" i="9"/>
  <c r="DB421" i="9"/>
  <c r="DB439" i="9"/>
  <c r="LK553" i="9" l="1"/>
  <c r="LL548" i="9"/>
  <c r="HB131" i="9"/>
  <c r="HC128" i="9" s="1"/>
  <c r="HB115" i="9"/>
  <c r="HB116" i="9" s="1"/>
  <c r="GR119" i="9"/>
  <c r="GR120" i="9" s="1"/>
  <c r="GQ119" i="9"/>
  <c r="GQ120" i="9" s="1"/>
  <c r="GP119" i="9"/>
  <c r="GP120" i="9" s="1"/>
  <c r="DB529" i="9"/>
  <c r="DB530" i="9" s="1"/>
  <c r="DB438" i="9"/>
  <c r="DB462" i="9"/>
  <c r="LL555" i="9" l="1"/>
  <c r="LL556" i="9"/>
  <c r="LL553" i="9"/>
  <c r="LM548" i="9"/>
  <c r="HC113" i="9"/>
  <c r="HC116" i="9" s="1"/>
  <c r="HC129" i="9"/>
  <c r="HC131" i="9" s="1"/>
  <c r="HD128" i="9" s="1"/>
  <c r="CP394" i="9"/>
  <c r="CP399" i="9"/>
  <c r="CP400" i="9" s="1"/>
  <c r="DB446" i="9"/>
  <c r="DB464" i="9"/>
  <c r="LM553" i="9" l="1"/>
  <c r="LM556" i="9"/>
  <c r="LM555" i="9"/>
  <c r="LN548" i="9"/>
  <c r="HD113" i="9"/>
  <c r="HD116" i="9" s="1"/>
  <c r="HD129" i="9"/>
  <c r="HD131" i="9" s="1"/>
  <c r="HE128" i="9" s="1"/>
  <c r="DC362" i="9"/>
  <c r="LN553" i="9" l="1"/>
  <c r="LO548" i="9"/>
  <c r="HE113" i="9"/>
  <c r="HE129" i="9"/>
  <c r="DC391" i="9"/>
  <c r="AL48" i="19" s="1"/>
  <c r="AL19" i="19"/>
  <c r="DC421" i="9"/>
  <c r="DC439" i="9"/>
  <c r="LO555" i="9" l="1"/>
  <c r="LO556" i="9"/>
  <c r="LO553" i="9"/>
  <c r="LP548" i="9"/>
  <c r="HE130" i="9"/>
  <c r="HE134" i="9" s="1"/>
  <c r="HE135" i="9" s="1"/>
  <c r="DC529" i="9"/>
  <c r="DC530" i="9" s="1"/>
  <c r="DC438" i="9"/>
  <c r="AL95" i="19"/>
  <c r="DC462" i="9"/>
  <c r="AL78" i="19"/>
  <c r="LP555" i="9" l="1"/>
  <c r="LP553" i="9"/>
  <c r="LP556" i="9"/>
  <c r="LQ548" i="9"/>
  <c r="HE131" i="9"/>
  <c r="HF128" i="9" s="1"/>
  <c r="HE115" i="9"/>
  <c r="HE116" i="9" s="1"/>
  <c r="GU119" i="9"/>
  <c r="GU120" i="9" s="1"/>
  <c r="GT119" i="9"/>
  <c r="GT120" i="9" s="1"/>
  <c r="GS119" i="9"/>
  <c r="GS120" i="9" s="1"/>
  <c r="AL116" i="19"/>
  <c r="CQ394" i="9"/>
  <c r="CQ399" i="9"/>
  <c r="AL94" i="19"/>
  <c r="AL102" i="19" s="1"/>
  <c r="DC446" i="9"/>
  <c r="DC464" i="9"/>
  <c r="HF129" i="9" l="1"/>
  <c r="HF131" i="9" s="1"/>
  <c r="HG128" i="9" s="1"/>
  <c r="LQ553" i="9"/>
  <c r="LR548" i="9"/>
  <c r="HF113" i="9"/>
  <c r="HF116" i="9" s="1"/>
  <c r="AL118" i="19"/>
  <c r="DD362" i="9"/>
  <c r="AH56" i="19"/>
  <c r="AH57" i="19" s="1"/>
  <c r="CQ400" i="9"/>
  <c r="AH51" i="19"/>
  <c r="LR556" i="9" l="1"/>
  <c r="LR553" i="9"/>
  <c r="LR555" i="9"/>
  <c r="HG129" i="9"/>
  <c r="HG131" i="9" s="1"/>
  <c r="HH128" i="9" s="1"/>
  <c r="LS548" i="9"/>
  <c r="HG113" i="9"/>
  <c r="HG116" i="9" s="1"/>
  <c r="DD391" i="9"/>
  <c r="DD421" i="9"/>
  <c r="DD439" i="9"/>
  <c r="HH129" i="9" l="1"/>
  <c r="HH130" i="9" s="1"/>
  <c r="HH134" i="9" s="1"/>
  <c r="HH135" i="9" s="1"/>
  <c r="LS556" i="9"/>
  <c r="LS553" i="9"/>
  <c r="LS555" i="9"/>
  <c r="HH131" i="9"/>
  <c r="HI128" i="9" s="1"/>
  <c r="LT548" i="9"/>
  <c r="HH113" i="9"/>
  <c r="DD529" i="9"/>
  <c r="DD530" i="9" s="1"/>
  <c r="DD438" i="9"/>
  <c r="DD511" i="9" s="1"/>
  <c r="DD462" i="9"/>
  <c r="LT553" i="9" l="1"/>
  <c r="CR394" i="9"/>
  <c r="CR399" i="9"/>
  <c r="CR400" i="9" s="1"/>
  <c r="DD464" i="9"/>
  <c r="DD446" i="9"/>
  <c r="HH115" i="9" l="1"/>
  <c r="HH116" i="9" s="1"/>
  <c r="HI129" i="9" s="1"/>
  <c r="HI131" i="9" s="1"/>
  <c r="HJ128" i="9" s="1"/>
  <c r="GX119" i="9"/>
  <c r="GX120" i="9" s="1"/>
  <c r="GW119" i="9"/>
  <c r="GW120" i="9" s="1"/>
  <c r="GV119" i="9"/>
  <c r="GV120" i="9" s="1"/>
  <c r="DE362" i="9"/>
  <c r="HI113" i="9" l="1"/>
  <c r="HI116" i="9" s="1"/>
  <c r="HJ129" i="9" s="1"/>
  <c r="HJ131" i="9" s="1"/>
  <c r="HK128" i="9" s="1"/>
  <c r="DE391" i="9"/>
  <c r="DE421" i="9"/>
  <c r="DE439" i="9"/>
  <c r="HJ113" i="9" l="1"/>
  <c r="HJ116" i="9" s="1"/>
  <c r="HK129" i="9" s="1"/>
  <c r="HK130" i="9" s="1"/>
  <c r="HK134" i="9" s="1"/>
  <c r="HK135" i="9" s="1"/>
  <c r="DE529" i="9"/>
  <c r="DE530" i="9" s="1"/>
  <c r="DE438" i="9"/>
  <c r="DE462" i="9"/>
  <c r="HK131" i="9" l="1"/>
  <c r="HL128" i="9" s="1"/>
  <c r="HK113" i="9"/>
  <c r="CS394" i="9"/>
  <c r="CS399" i="9"/>
  <c r="CS400" i="9" s="1"/>
  <c r="DE446" i="9"/>
  <c r="DE464" i="9"/>
  <c r="DF362" i="9" l="1"/>
  <c r="HK115" i="9" l="1"/>
  <c r="HK116" i="9" s="1"/>
  <c r="HL129" i="9" s="1"/>
  <c r="HL131" i="9" s="1"/>
  <c r="HM128" i="9" s="1"/>
  <c r="HA119" i="9"/>
  <c r="HA120" i="9" s="1"/>
  <c r="GZ119" i="9"/>
  <c r="GZ120" i="9" s="1"/>
  <c r="GY119" i="9"/>
  <c r="GY120" i="9" s="1"/>
  <c r="DF391" i="9"/>
  <c r="AM19" i="19"/>
  <c r="DF421" i="9"/>
  <c r="DF439" i="9"/>
  <c r="HL113" i="9" l="1"/>
  <c r="HL116" i="9" s="1"/>
  <c r="HM129" i="9" s="1"/>
  <c r="HM131" i="9" s="1"/>
  <c r="HN128" i="9" s="1"/>
  <c r="DF529" i="9"/>
  <c r="DF530" i="9" s="1"/>
  <c r="DF438" i="9"/>
  <c r="AM95" i="19"/>
  <c r="DF462" i="9"/>
  <c r="AM78" i="19"/>
  <c r="AM48" i="19"/>
  <c r="HM113" i="9" l="1"/>
  <c r="HM116" i="9" s="1"/>
  <c r="HN129" i="9" s="1"/>
  <c r="HN130" i="9" s="1"/>
  <c r="HN134" i="9" s="1"/>
  <c r="HN135" i="9" s="1"/>
  <c r="AM116" i="19"/>
  <c r="CT394" i="9"/>
  <c r="CT399" i="9"/>
  <c r="AM94" i="19"/>
  <c r="AM102" i="19" s="1"/>
  <c r="DF446" i="9"/>
  <c r="DF464" i="9"/>
  <c r="HN131" i="9" l="1"/>
  <c r="HO128" i="9" s="1"/>
  <c r="HN113" i="9"/>
  <c r="AM118" i="19"/>
  <c r="DG362" i="9"/>
  <c r="AI56" i="19"/>
  <c r="AI57" i="19" s="1"/>
  <c r="CT400" i="9"/>
  <c r="AI51" i="19"/>
  <c r="DG391" i="9" l="1"/>
  <c r="DG421" i="9"/>
  <c r="DG439" i="9"/>
  <c r="DG462" i="9" l="1"/>
  <c r="HN115" i="9"/>
  <c r="HN116" i="9" s="1"/>
  <c r="HO129" i="9" s="1"/>
  <c r="HO131" i="9" s="1"/>
  <c r="HP128" i="9" s="1"/>
  <c r="HD119" i="9"/>
  <c r="HD120" i="9" s="1"/>
  <c r="HC119" i="9"/>
  <c r="HC120" i="9" s="1"/>
  <c r="HB119" i="9"/>
  <c r="HB120" i="9" s="1"/>
  <c r="DG529" i="9"/>
  <c r="DG530" i="9" s="1"/>
  <c r="DG438" i="9"/>
  <c r="DG511" i="9" s="1"/>
  <c r="HO113" i="9" l="1"/>
  <c r="HO116" i="9" s="1"/>
  <c r="HP129" i="9" s="1"/>
  <c r="HP131" i="9" s="1"/>
  <c r="HQ128" i="9" s="1"/>
  <c r="CU394" i="9"/>
  <c r="CU399" i="9"/>
  <c r="CU400" i="9" s="1"/>
  <c r="DG464" i="9"/>
  <c r="DG446" i="9"/>
  <c r="HP113" i="9" l="1"/>
  <c r="HP116" i="9" s="1"/>
  <c r="HQ129" i="9" s="1"/>
  <c r="HQ130" i="9" s="1"/>
  <c r="HQ134" i="9" s="1"/>
  <c r="HQ135" i="9" s="1"/>
  <c r="DH362" i="9"/>
  <c r="HQ131" i="9" l="1"/>
  <c r="HR128" i="9" s="1"/>
  <c r="HQ113" i="9"/>
  <c r="DH391" i="9"/>
  <c r="DH421" i="9"/>
  <c r="DH439" i="9"/>
  <c r="DH462" i="9" s="1"/>
  <c r="DH529" i="9" l="1"/>
  <c r="DH530" i="9" s="1"/>
  <c r="DH438" i="9"/>
  <c r="HQ115" i="9" l="1"/>
  <c r="HQ116" i="9" s="1"/>
  <c r="HR129" i="9" s="1"/>
  <c r="HR131" i="9" s="1"/>
  <c r="HS128" i="9" s="1"/>
  <c r="HG119" i="9"/>
  <c r="HG120" i="9" s="1"/>
  <c r="HF119" i="9"/>
  <c r="HF120" i="9" s="1"/>
  <c r="HE119" i="9"/>
  <c r="HE120" i="9" s="1"/>
  <c r="CV394" i="9"/>
  <c r="CV399" i="9"/>
  <c r="CV400" i="9" s="1"/>
  <c r="DH446" i="9"/>
  <c r="DH464" i="9"/>
  <c r="HR113" i="9" l="1"/>
  <c r="HR116" i="9" s="1"/>
  <c r="HS129" i="9" s="1"/>
  <c r="HS131" i="9" s="1"/>
  <c r="HT128" i="9" s="1"/>
  <c r="DI362" i="9"/>
  <c r="HS113" i="9" l="1"/>
  <c r="HS116" i="9" s="1"/>
  <c r="HT129" i="9" s="1"/>
  <c r="HT130" i="9" s="1"/>
  <c r="HT134" i="9" s="1"/>
  <c r="HT135" i="9" s="1"/>
  <c r="DI391" i="9"/>
  <c r="AN48" i="19" s="1"/>
  <c r="AN19" i="19"/>
  <c r="DI421" i="9"/>
  <c r="DI439" i="9"/>
  <c r="HT131" i="9" l="1"/>
  <c r="HU128" i="9" s="1"/>
  <c r="HT113" i="9"/>
  <c r="AN78" i="19"/>
  <c r="DI529" i="9"/>
  <c r="DI530" i="9" s="1"/>
  <c r="DI438" i="9"/>
  <c r="AN95" i="19"/>
  <c r="DI462" i="9"/>
  <c r="AN116" i="19" s="1"/>
  <c r="CW394" i="9" l="1"/>
  <c r="CW399" i="9"/>
  <c r="AN94" i="19"/>
  <c r="AN102" i="19" s="1"/>
  <c r="DI446" i="9"/>
  <c r="DI464" i="9"/>
  <c r="AN118" i="19" s="1"/>
  <c r="HT115" i="9" l="1"/>
  <c r="HT116" i="9" s="1"/>
  <c r="HU129" i="9" s="1"/>
  <c r="HU131" i="9" s="1"/>
  <c r="HV128" i="9" s="1"/>
  <c r="HJ119" i="9"/>
  <c r="HJ120" i="9" s="1"/>
  <c r="HI119" i="9"/>
  <c r="HI120" i="9" s="1"/>
  <c r="HH119" i="9"/>
  <c r="HH120" i="9" s="1"/>
  <c r="DJ362" i="9"/>
  <c r="AJ56" i="19"/>
  <c r="AJ57" i="19" s="1"/>
  <c r="CW400" i="9"/>
  <c r="AJ51" i="19"/>
  <c r="HU113" i="9" l="1"/>
  <c r="HU116" i="9" s="1"/>
  <c r="HV129" i="9" s="1"/>
  <c r="HV131" i="9" s="1"/>
  <c r="HW128" i="9" s="1"/>
  <c r="DJ391" i="9"/>
  <c r="DJ421" i="9"/>
  <c r="DJ439" i="9"/>
  <c r="DJ462" i="9" l="1"/>
  <c r="HV113" i="9"/>
  <c r="HV116" i="9" s="1"/>
  <c r="HW129" i="9" s="1"/>
  <c r="HW130" i="9" s="1"/>
  <c r="HW134" i="9" s="1"/>
  <c r="HW135" i="9" s="1"/>
  <c r="DJ529" i="9"/>
  <c r="DJ530" i="9" s="1"/>
  <c r="DJ438" i="9"/>
  <c r="DJ511" i="9" s="1"/>
  <c r="HW131" i="9" l="1"/>
  <c r="HX128" i="9" s="1"/>
  <c r="HW113" i="9"/>
  <c r="CX394" i="9"/>
  <c r="CX399" i="9"/>
  <c r="CX400" i="9" s="1"/>
  <c r="DJ464" i="9"/>
  <c r="DJ446" i="9"/>
  <c r="DK362" i="9" l="1"/>
  <c r="HW115" i="9" l="1"/>
  <c r="HW116" i="9" s="1"/>
  <c r="HX129" i="9" s="1"/>
  <c r="HX131" i="9" s="1"/>
  <c r="HY128" i="9" s="1"/>
  <c r="HM119" i="9"/>
  <c r="HM120" i="9" s="1"/>
  <c r="HL119" i="9"/>
  <c r="HL120" i="9" s="1"/>
  <c r="HK119" i="9"/>
  <c r="HK120" i="9" s="1"/>
  <c r="DK391" i="9"/>
  <c r="DK421" i="9"/>
  <c r="DK439" i="9"/>
  <c r="DK462" i="9" l="1"/>
  <c r="HX113" i="9"/>
  <c r="HX116" i="9" s="1"/>
  <c r="HY129" i="9" s="1"/>
  <c r="HY131" i="9" s="1"/>
  <c r="HZ128" i="9" s="1"/>
  <c r="DK529" i="9"/>
  <c r="DK530" i="9" s="1"/>
  <c r="DK438" i="9"/>
  <c r="HY113" i="9" l="1"/>
  <c r="HY116" i="9" s="1"/>
  <c r="HZ129" i="9" s="1"/>
  <c r="HZ130" i="9" s="1"/>
  <c r="HZ134" i="9" s="1"/>
  <c r="HZ135" i="9" s="1"/>
  <c r="CY394" i="9"/>
  <c r="CY399" i="9"/>
  <c r="CY400" i="9" s="1"/>
  <c r="DK446" i="9"/>
  <c r="DK464" i="9"/>
  <c r="HZ131" i="9" l="1"/>
  <c r="IA128" i="9" s="1"/>
  <c r="HZ113" i="9"/>
  <c r="DL362" i="9"/>
  <c r="Q21" i="20" s="1"/>
  <c r="DL391" i="9" l="1"/>
  <c r="AO19" i="19"/>
  <c r="DL421" i="9"/>
  <c r="Q80" i="20" s="1"/>
  <c r="DL439" i="9"/>
  <c r="Q97" i="20" s="1"/>
  <c r="AO48" i="19" l="1"/>
  <c r="Q50" i="20"/>
  <c r="HZ115" i="9"/>
  <c r="HZ116" i="9" s="1"/>
  <c r="IA129" i="9" s="1"/>
  <c r="IA131" i="9" s="1"/>
  <c r="IB128" i="9" s="1"/>
  <c r="HP119" i="9"/>
  <c r="HP120" i="9" s="1"/>
  <c r="HO119" i="9"/>
  <c r="HO120" i="9" s="1"/>
  <c r="HN119" i="9"/>
  <c r="HN120" i="9" s="1"/>
  <c r="AO78" i="19"/>
  <c r="DL529" i="9"/>
  <c r="DL530" i="9" s="1"/>
  <c r="DL438" i="9"/>
  <c r="Q96" i="20" s="1"/>
  <c r="AO95" i="19"/>
  <c r="DL462" i="9"/>
  <c r="Q104" i="20" l="1"/>
  <c r="S34" i="17" s="1"/>
  <c r="AO116" i="19"/>
  <c r="Q117" i="20"/>
  <c r="S40" i="17" s="1"/>
  <c r="IA113" i="9"/>
  <c r="IA116" i="9" s="1"/>
  <c r="IB129" i="9" s="1"/>
  <c r="IB131" i="9" s="1"/>
  <c r="IC128" i="9" s="1"/>
  <c r="CZ394" i="9"/>
  <c r="P53" i="20" s="1"/>
  <c r="CZ399" i="9"/>
  <c r="P58" i="20" s="1"/>
  <c r="P59" i="20" s="1"/>
  <c r="R27" i="17" s="1"/>
  <c r="AO94" i="19"/>
  <c r="AO102" i="19" s="1"/>
  <c r="DL446" i="9"/>
  <c r="DL464" i="9"/>
  <c r="AO118" i="19" l="1"/>
  <c r="Q119" i="20"/>
  <c r="S41" i="17" s="1"/>
  <c r="S39" i="17" s="1"/>
  <c r="IB113" i="9"/>
  <c r="IB116" i="9" s="1"/>
  <c r="IC129" i="9" s="1"/>
  <c r="IC130" i="9" s="1"/>
  <c r="IC134" i="9" s="1"/>
  <c r="IC135" i="9" s="1"/>
  <c r="DM362" i="9"/>
  <c r="AK56" i="19"/>
  <c r="AK57" i="19" s="1"/>
  <c r="CZ400" i="9"/>
  <c r="AK51" i="19"/>
  <c r="IC131" i="9" l="1"/>
  <c r="ID128" i="9" s="1"/>
  <c r="IC113" i="9"/>
  <c r="DM391" i="9"/>
  <c r="DM421" i="9"/>
  <c r="DM439" i="9"/>
  <c r="DM529" i="9" l="1"/>
  <c r="DM530" i="9" s="1"/>
  <c r="DM438" i="9"/>
  <c r="DM511" i="9" s="1"/>
  <c r="DM462" i="9"/>
  <c r="IC115" i="9" l="1"/>
  <c r="IC116" i="9" s="1"/>
  <c r="ID129" i="9" s="1"/>
  <c r="ID131" i="9" s="1"/>
  <c r="IE128" i="9" s="1"/>
  <c r="HS119" i="9"/>
  <c r="HS120" i="9" s="1"/>
  <c r="HR119" i="9"/>
  <c r="HR120" i="9" s="1"/>
  <c r="HQ119" i="9"/>
  <c r="HQ120" i="9" s="1"/>
  <c r="DA394" i="9"/>
  <c r="DA399" i="9"/>
  <c r="DA400" i="9" s="1"/>
  <c r="DM464" i="9"/>
  <c r="DM446" i="9"/>
  <c r="ID113" i="9" l="1"/>
  <c r="ID116" i="9" s="1"/>
  <c r="IE129" i="9" s="1"/>
  <c r="IE131" i="9" s="1"/>
  <c r="IF128" i="9" s="1"/>
  <c r="DN362" i="9"/>
  <c r="IE113" i="9" l="1"/>
  <c r="IE116" i="9" s="1"/>
  <c r="IF129" i="9" s="1"/>
  <c r="IF130" i="9" s="1"/>
  <c r="IF134" i="9" s="1"/>
  <c r="IF135" i="9" s="1"/>
  <c r="DN391" i="9"/>
  <c r="DN421" i="9"/>
  <c r="DN439" i="9"/>
  <c r="IF131" i="9" l="1"/>
  <c r="IG128" i="9" s="1"/>
  <c r="IF113" i="9"/>
  <c r="DN529" i="9"/>
  <c r="DN530" i="9" s="1"/>
  <c r="DN438" i="9"/>
  <c r="DN462" i="9"/>
  <c r="DB394" i="9" l="1"/>
  <c r="DB399" i="9"/>
  <c r="DB400" i="9" s="1"/>
  <c r="DN446" i="9"/>
  <c r="DN464" i="9"/>
  <c r="IF115" i="9" l="1"/>
  <c r="IF116" i="9" s="1"/>
  <c r="HU119" i="9"/>
  <c r="HU120" i="9" s="1"/>
  <c r="HT119" i="9"/>
  <c r="HT120" i="9" s="1"/>
  <c r="DO362" i="9"/>
  <c r="IG113" i="9" l="1"/>
  <c r="IG116" i="9" s="1"/>
  <c r="IG129" i="9"/>
  <c r="IG131" i="9" s="1"/>
  <c r="IH128" i="9" s="1"/>
  <c r="DO391" i="9"/>
  <c r="AP48" i="19" s="1"/>
  <c r="AP19" i="19"/>
  <c r="DO421" i="9"/>
  <c r="DO439" i="9"/>
  <c r="IH129" i="9" l="1"/>
  <c r="IH131" i="9" s="1"/>
  <c r="II128" i="9" s="1"/>
  <c r="IH113" i="9"/>
  <c r="IH116" i="9" s="1"/>
  <c r="DO529" i="9"/>
  <c r="DO530" i="9" s="1"/>
  <c r="DO438" i="9"/>
  <c r="AP95" i="19"/>
  <c r="DO462" i="9"/>
  <c r="AP78" i="19"/>
  <c r="II129" i="9" l="1"/>
  <c r="II130" i="9" s="1"/>
  <c r="II134" i="9" s="1"/>
  <c r="II135" i="9" s="1"/>
  <c r="II113" i="9"/>
  <c r="AP116" i="19"/>
  <c r="DC394" i="9"/>
  <c r="DC399" i="9"/>
  <c r="AP94" i="19"/>
  <c r="AP102" i="19" s="1"/>
  <c r="DO446" i="9"/>
  <c r="DO464" i="9"/>
  <c r="II115" i="9" l="1"/>
  <c r="II116" i="9" s="1"/>
  <c r="II131" i="9"/>
  <c r="IJ128" i="9" s="1"/>
  <c r="HV119" i="9"/>
  <c r="HV120" i="9" s="1"/>
  <c r="AP118" i="19"/>
  <c r="DP362" i="9"/>
  <c r="AL56" i="19"/>
  <c r="AL57" i="19" s="1"/>
  <c r="DC400" i="9"/>
  <c r="AL51" i="19"/>
  <c r="IJ113" i="9" l="1"/>
  <c r="IJ116" i="9" s="1"/>
  <c r="IJ129" i="9"/>
  <c r="IJ131" i="9" s="1"/>
  <c r="IK128" i="9" s="1"/>
  <c r="HY119" i="9"/>
  <c r="HY120" i="9" s="1"/>
  <c r="HX119" i="9"/>
  <c r="HX120" i="9" s="1"/>
  <c r="HW119" i="9"/>
  <c r="HW120" i="9" s="1"/>
  <c r="DP391" i="9"/>
  <c r="DP421" i="9"/>
  <c r="DP439" i="9"/>
  <c r="IK129" i="9" l="1"/>
  <c r="IK131" i="9" s="1"/>
  <c r="IL128" i="9" s="1"/>
  <c r="IK113" i="9"/>
  <c r="IK116" i="9" s="1"/>
  <c r="DP529" i="9"/>
  <c r="DP530" i="9" s="1"/>
  <c r="DP438" i="9"/>
  <c r="DP511" i="9" s="1"/>
  <c r="DP462" i="9"/>
  <c r="IL129" i="9" l="1"/>
  <c r="IL130" i="9" s="1"/>
  <c r="IL134" i="9" s="1"/>
  <c r="IL113" i="9"/>
  <c r="IL135" i="9" s="1"/>
  <c r="DD394" i="9"/>
  <c r="DD399" i="9"/>
  <c r="DD400" i="9" s="1"/>
  <c r="DP464" i="9"/>
  <c r="DP446" i="9"/>
  <c r="IL131" i="9" l="1"/>
  <c r="IL115" i="9"/>
  <c r="IL116" i="9" s="1"/>
  <c r="IL120" i="9" s="1"/>
  <c r="IK119" i="9"/>
  <c r="IK120" i="9" s="1"/>
  <c r="II119" i="9"/>
  <c r="II120" i="9" s="1"/>
  <c r="IJ119" i="9"/>
  <c r="IJ120" i="9" s="1"/>
  <c r="IH119" i="9"/>
  <c r="IH120" i="9" s="1"/>
  <c r="IG119" i="9"/>
  <c r="IG120" i="9" s="1"/>
  <c r="IL136" i="9"/>
  <c r="DQ362" i="9"/>
  <c r="DQ391" i="9" l="1"/>
  <c r="DQ421" i="9"/>
  <c r="DQ439" i="9"/>
  <c r="DQ529" i="9" l="1"/>
  <c r="DQ530" i="9" s="1"/>
  <c r="DQ438" i="9"/>
  <c r="DQ462" i="9"/>
  <c r="DE394" i="9" l="1"/>
  <c r="DE399" i="9"/>
  <c r="DE400" i="9" s="1"/>
  <c r="DQ446" i="9"/>
  <c r="DQ464" i="9"/>
  <c r="IB119" i="9" l="1"/>
  <c r="IB120" i="9" s="1"/>
  <c r="HZ119" i="9"/>
  <c r="HZ120" i="9" s="1"/>
  <c r="IA119" i="9"/>
  <c r="IA120" i="9" s="1"/>
  <c r="DR362" i="9"/>
  <c r="DR391" i="9" l="1"/>
  <c r="AQ19" i="19"/>
  <c r="DR421" i="9"/>
  <c r="DR439" i="9"/>
  <c r="DR529" i="9" l="1"/>
  <c r="DR530" i="9" s="1"/>
  <c r="DR438" i="9"/>
  <c r="AQ95" i="19"/>
  <c r="DR462" i="9"/>
  <c r="AQ78" i="19"/>
  <c r="AQ48" i="19"/>
  <c r="AQ116" i="19" l="1"/>
  <c r="DF394" i="9"/>
  <c r="DF399" i="9"/>
  <c r="AQ94" i="19"/>
  <c r="AQ102" i="19" s="1"/>
  <c r="DR446" i="9"/>
  <c r="DR464" i="9"/>
  <c r="IE119" i="9" l="1"/>
  <c r="IE120" i="9" s="1"/>
  <c r="ID119" i="9"/>
  <c r="ID120" i="9" s="1"/>
  <c r="IC119" i="9"/>
  <c r="IC120" i="9" s="1"/>
  <c r="AQ118" i="19"/>
  <c r="DS362" i="9"/>
  <c r="AM56" i="19"/>
  <c r="AM57" i="19" s="1"/>
  <c r="DF400" i="9"/>
  <c r="AM51" i="19"/>
  <c r="DS391" i="9" l="1"/>
  <c r="DS421" i="9"/>
  <c r="DS439" i="9"/>
  <c r="DS462" i="9" l="1"/>
  <c r="DS529" i="9"/>
  <c r="DS530" i="9" s="1"/>
  <c r="DS438" i="9"/>
  <c r="DS511" i="9" s="1"/>
  <c r="DG394" i="9" l="1"/>
  <c r="DG399" i="9"/>
  <c r="DG400" i="9" s="1"/>
  <c r="DS464" i="9"/>
  <c r="DS446" i="9"/>
  <c r="DT362" i="9" l="1"/>
  <c r="IF119" i="9" l="1"/>
  <c r="IF120" i="9" s="1"/>
  <c r="DT391" i="9"/>
  <c r="DT421" i="9"/>
  <c r="DT439" i="9"/>
  <c r="DT462" i="9" s="1"/>
  <c r="DT529" i="9" l="1"/>
  <c r="DT530" i="9" s="1"/>
  <c r="DT438" i="9"/>
  <c r="DH394" i="9" l="1"/>
  <c r="DH399" i="9"/>
  <c r="DH400" i="9" s="1"/>
  <c r="DT446" i="9"/>
  <c r="DT464" i="9"/>
  <c r="DU362" i="9" l="1"/>
  <c r="DU391" i="9" l="1"/>
  <c r="AR48" i="19" s="1"/>
  <c r="AR19" i="19"/>
  <c r="DU421" i="9"/>
  <c r="DU439" i="9"/>
  <c r="AR78" i="19" l="1"/>
  <c r="DU529" i="9"/>
  <c r="DU530" i="9" s="1"/>
  <c r="DU438" i="9"/>
  <c r="AR95" i="19"/>
  <c r="DU462" i="9"/>
  <c r="AR116" i="19" s="1"/>
  <c r="DI394" i="9" l="1"/>
  <c r="DI399" i="9"/>
  <c r="AR94" i="19"/>
  <c r="AR102" i="19" s="1"/>
  <c r="DU446" i="9"/>
  <c r="DU464" i="9"/>
  <c r="AR118" i="19" s="1"/>
  <c r="DV362" i="9" l="1"/>
  <c r="AN56" i="19"/>
  <c r="AN57" i="19" s="1"/>
  <c r="DI400" i="9"/>
  <c r="AN51" i="19"/>
  <c r="DV391" i="9" l="1"/>
  <c r="DV421" i="9"/>
  <c r="DV439" i="9"/>
  <c r="DV462" i="9" l="1"/>
  <c r="DV529" i="9"/>
  <c r="DV530" i="9" s="1"/>
  <c r="DV438" i="9"/>
  <c r="DV511" i="9" s="1"/>
  <c r="DJ394" i="9" l="1"/>
  <c r="DJ399" i="9"/>
  <c r="DJ400" i="9" s="1"/>
  <c r="DV464" i="9"/>
  <c r="DV446" i="9"/>
  <c r="DW362" i="9" l="1"/>
  <c r="DW391" i="9" l="1"/>
  <c r="DW421" i="9"/>
  <c r="DW439" i="9"/>
  <c r="DW462" i="9" l="1"/>
  <c r="DW529" i="9"/>
  <c r="DW530" i="9" s="1"/>
  <c r="DW438" i="9"/>
  <c r="DK394" i="9" l="1"/>
  <c r="DK399" i="9"/>
  <c r="DK400" i="9" s="1"/>
  <c r="DW446" i="9"/>
  <c r="DW464" i="9"/>
  <c r="DX362" i="9" l="1"/>
  <c r="R21" i="20" s="1"/>
  <c r="DX391" i="9" l="1"/>
  <c r="AS19" i="19"/>
  <c r="DX421" i="9"/>
  <c r="R80" i="20" s="1"/>
  <c r="DX439" i="9"/>
  <c r="R97" i="20" s="1"/>
  <c r="AS48" i="19" l="1"/>
  <c r="R50" i="20"/>
  <c r="AS78" i="19"/>
  <c r="DX529" i="9"/>
  <c r="DX530" i="9" s="1"/>
  <c r="DX438" i="9"/>
  <c r="R96" i="20" s="1"/>
  <c r="AS95" i="19"/>
  <c r="DX462" i="9"/>
  <c r="R104" i="20" l="1"/>
  <c r="T34" i="17" s="1"/>
  <c r="AS116" i="19"/>
  <c r="R117" i="20"/>
  <c r="T40" i="17" s="1"/>
  <c r="DL394" i="9"/>
  <c r="Q53" i="20" s="1"/>
  <c r="DL399" i="9"/>
  <c r="Q58" i="20" s="1"/>
  <c r="Q59" i="20" s="1"/>
  <c r="S27" i="17" s="1"/>
  <c r="AS94" i="19"/>
  <c r="AS102" i="19" s="1"/>
  <c r="DX446" i="9"/>
  <c r="DX464" i="9"/>
  <c r="AS118" i="19" l="1"/>
  <c r="R119" i="20"/>
  <c r="T41" i="17" s="1"/>
  <c r="T39" i="17" s="1"/>
  <c r="DY362" i="9"/>
  <c r="AO56" i="19"/>
  <c r="AO57" i="19" s="1"/>
  <c r="DL400" i="9"/>
  <c r="AO51" i="19"/>
  <c r="DY391" i="9" l="1"/>
  <c r="DY421" i="9"/>
  <c r="DY439" i="9"/>
  <c r="DY462" i="9" s="1"/>
  <c r="DY529" i="9" l="1"/>
  <c r="DY530" i="9" s="1"/>
  <c r="DY438" i="9"/>
  <c r="DY511" i="9" s="1"/>
  <c r="DM394" i="9" l="1"/>
  <c r="DM399" i="9"/>
  <c r="DM400" i="9" s="1"/>
  <c r="DY464" i="9"/>
  <c r="DY446" i="9"/>
  <c r="DZ362" i="9" l="1"/>
  <c r="DZ391" i="9" l="1"/>
  <c r="DZ421" i="9"/>
  <c r="DZ439" i="9"/>
  <c r="DZ462" i="9" s="1"/>
  <c r="DZ529" i="9" l="1"/>
  <c r="DZ530" i="9" s="1"/>
  <c r="DZ438" i="9"/>
  <c r="DN394" i="9" l="1"/>
  <c r="DN399" i="9"/>
  <c r="DN400" i="9" s="1"/>
  <c r="DZ446" i="9"/>
  <c r="DZ464" i="9"/>
  <c r="EA362" i="9" l="1"/>
  <c r="EA391" i="9" l="1"/>
  <c r="AT48" i="19" s="1"/>
  <c r="AT19" i="19"/>
  <c r="EA421" i="9"/>
  <c r="EA439" i="9"/>
  <c r="AT78" i="19" l="1"/>
  <c r="EA529" i="9"/>
  <c r="EA530" i="9" s="1"/>
  <c r="EA438" i="9"/>
  <c r="AT95" i="19"/>
  <c r="EA462" i="9"/>
  <c r="AT116" i="19" s="1"/>
  <c r="DO394" i="9" l="1"/>
  <c r="DO399" i="9"/>
  <c r="AT94" i="19"/>
  <c r="AT102" i="19" s="1"/>
  <c r="EA446" i="9"/>
  <c r="EA464" i="9"/>
  <c r="AT118" i="19" s="1"/>
  <c r="EB362" i="9" l="1"/>
  <c r="AP56" i="19"/>
  <c r="AP57" i="19" s="1"/>
  <c r="DO400" i="9"/>
  <c r="AP51" i="19"/>
  <c r="EB391" i="9" l="1"/>
  <c r="EB421" i="9"/>
  <c r="EB439" i="9"/>
  <c r="EB529" i="9" l="1"/>
  <c r="EB530" i="9" s="1"/>
  <c r="EB438" i="9"/>
  <c r="EB511" i="9" s="1"/>
  <c r="EB462" i="9"/>
  <c r="DP394" i="9" l="1"/>
  <c r="DP399" i="9"/>
  <c r="DP400" i="9" s="1"/>
  <c r="EB464" i="9"/>
  <c r="EB446" i="9"/>
  <c r="EC362" i="9" l="1"/>
  <c r="EC391" i="9" l="1"/>
  <c r="EC421" i="9"/>
  <c r="EC439" i="9"/>
  <c r="EC529" i="9" l="1"/>
  <c r="EC530" i="9" s="1"/>
  <c r="EC438" i="9"/>
  <c r="EC462" i="9"/>
  <c r="DQ394" i="9" l="1"/>
  <c r="DQ399" i="9"/>
  <c r="DQ400" i="9" s="1"/>
  <c r="EC446" i="9"/>
  <c r="EC464" i="9"/>
  <c r="ED362" i="9" l="1"/>
  <c r="ED391" i="9" l="1"/>
  <c r="AU19" i="19"/>
  <c r="ED421" i="9"/>
  <c r="ED439" i="9"/>
  <c r="ED529" i="9" l="1"/>
  <c r="ED530" i="9" s="1"/>
  <c r="ED438" i="9"/>
  <c r="AU95" i="19"/>
  <c r="ED462" i="9"/>
  <c r="AU78" i="19"/>
  <c r="AU48" i="19"/>
  <c r="AU116" i="19" l="1"/>
  <c r="DR394" i="9"/>
  <c r="DR399" i="9"/>
  <c r="AU94" i="19"/>
  <c r="AU102" i="19" s="1"/>
  <c r="ED446" i="9"/>
  <c r="ED464" i="9"/>
  <c r="AU118" i="19" l="1"/>
  <c r="EE362" i="9"/>
  <c r="AQ56" i="19"/>
  <c r="AQ57" i="19" s="1"/>
  <c r="DR400" i="9"/>
  <c r="AQ51" i="19"/>
  <c r="EE391" i="9" l="1"/>
  <c r="EE421" i="9"/>
  <c r="EE439" i="9"/>
  <c r="EE462" i="9" l="1"/>
  <c r="EE529" i="9"/>
  <c r="EE530" i="9" s="1"/>
  <c r="EE438" i="9"/>
  <c r="EE511" i="9" s="1"/>
  <c r="DS394" i="9" l="1"/>
  <c r="DS399" i="9"/>
  <c r="DS400" i="9" s="1"/>
  <c r="EE464" i="9"/>
  <c r="EE446" i="9"/>
  <c r="EF362" i="9" l="1"/>
  <c r="EF391" i="9" l="1"/>
  <c r="EF421" i="9"/>
  <c r="EF439" i="9"/>
  <c r="EF462" i="9" s="1"/>
  <c r="EF529" i="9" l="1"/>
  <c r="EF530" i="9" s="1"/>
  <c r="EF438" i="9"/>
  <c r="DT394" i="9" l="1"/>
  <c r="DT399" i="9"/>
  <c r="DT400" i="9" s="1"/>
  <c r="EF446" i="9"/>
  <c r="EF464" i="9"/>
  <c r="EG362" i="9" l="1"/>
  <c r="EG391" i="9" l="1"/>
  <c r="AV48" i="19" s="1"/>
  <c r="AV19" i="19"/>
  <c r="EG421" i="9"/>
  <c r="EG439" i="9"/>
  <c r="AV78" i="19" l="1"/>
  <c r="EG529" i="9"/>
  <c r="EG530" i="9" s="1"/>
  <c r="EG438" i="9"/>
  <c r="AV95" i="19"/>
  <c r="EG462" i="9"/>
  <c r="AV116" i="19" s="1"/>
  <c r="DU394" i="9" l="1"/>
  <c r="DU399" i="9"/>
  <c r="AV94" i="19"/>
  <c r="AV102" i="19" s="1"/>
  <c r="EG446" i="9"/>
  <c r="EG464" i="9"/>
  <c r="AV118" i="19" s="1"/>
  <c r="EH362" i="9" l="1"/>
  <c r="AR56" i="19"/>
  <c r="AR57" i="19" s="1"/>
  <c r="DU400" i="9"/>
  <c r="AR51" i="19"/>
  <c r="EH391" i="9" l="1"/>
  <c r="EH421" i="9"/>
  <c r="EH439" i="9"/>
  <c r="EH462" i="9" l="1"/>
  <c r="EH529" i="9"/>
  <c r="EH530" i="9" s="1"/>
  <c r="EH438" i="9"/>
  <c r="EH511" i="9" s="1"/>
  <c r="DV394" i="9" l="1"/>
  <c r="DV399" i="9"/>
  <c r="DV400" i="9" s="1"/>
  <c r="EH464" i="9"/>
  <c r="EH446" i="9"/>
  <c r="EI362" i="9" l="1"/>
  <c r="EI391" i="9" l="1"/>
  <c r="S50" i="20" s="1"/>
  <c r="EI421" i="9"/>
  <c r="EI439" i="9"/>
  <c r="EI462" i="9" l="1"/>
  <c r="EI529" i="9"/>
  <c r="EI530" i="9" s="1"/>
  <c r="EI438" i="9"/>
  <c r="DW394" i="9" l="1"/>
  <c r="DW399" i="9"/>
  <c r="DW400" i="9" s="1"/>
  <c r="EI446" i="9"/>
  <c r="EI464" i="9"/>
  <c r="EJ362" i="9" l="1"/>
  <c r="S21" i="20" s="1"/>
  <c r="EJ391" i="9" l="1"/>
  <c r="AW48" i="19" s="1"/>
  <c r="AW19" i="19"/>
  <c r="EJ421" i="9"/>
  <c r="S80" i="20" s="1"/>
  <c r="EJ439" i="9"/>
  <c r="S97" i="20" s="1"/>
  <c r="AW78" i="19" l="1"/>
  <c r="EJ529" i="9"/>
  <c r="EJ530" i="9" s="1"/>
  <c r="EJ438" i="9"/>
  <c r="S96" i="20" s="1"/>
  <c r="AW95" i="19"/>
  <c r="EJ462" i="9"/>
  <c r="S104" i="20" l="1"/>
  <c r="U34" i="17" s="1"/>
  <c r="AW116" i="19"/>
  <c r="S117" i="20"/>
  <c r="U40" i="17" s="1"/>
  <c r="DX394" i="9"/>
  <c r="R53" i="20" s="1"/>
  <c r="DX399" i="9"/>
  <c r="R58" i="20" s="1"/>
  <c r="R59" i="20" s="1"/>
  <c r="T27" i="17" s="1"/>
  <c r="AW94" i="19"/>
  <c r="AW102" i="19" s="1"/>
  <c r="EJ446" i="9"/>
  <c r="EJ464" i="9"/>
  <c r="AW118" i="19" l="1"/>
  <c r="S119" i="20"/>
  <c r="U41" i="17" s="1"/>
  <c r="U39" i="17" s="1"/>
  <c r="EK362" i="9"/>
  <c r="AS56" i="19"/>
  <c r="AS57" i="19" s="1"/>
  <c r="DX400" i="9"/>
  <c r="AS51" i="19"/>
  <c r="EK391" i="9" l="1"/>
  <c r="EK421" i="9"/>
  <c r="EK439" i="9"/>
  <c r="EK462" i="9" s="1"/>
  <c r="EK529" i="9" l="1"/>
  <c r="EK530" i="9" s="1"/>
  <c r="EK438" i="9"/>
  <c r="EK511" i="9" s="1"/>
  <c r="DY394" i="9" l="1"/>
  <c r="DY399" i="9"/>
  <c r="DY400" i="9" s="1"/>
  <c r="EK464" i="9"/>
  <c r="EK446" i="9"/>
  <c r="EL362" i="9" l="1"/>
  <c r="EL391" i="9" l="1"/>
  <c r="EL421" i="9"/>
  <c r="EL439" i="9"/>
  <c r="EL462" i="9" s="1"/>
  <c r="EL529" i="9" l="1"/>
  <c r="EL530" i="9" s="1"/>
  <c r="EL438" i="9"/>
  <c r="DZ394" i="9" l="1"/>
  <c r="DZ399" i="9"/>
  <c r="DZ400" i="9" s="1"/>
  <c r="EL446" i="9"/>
  <c r="EL464" i="9"/>
  <c r="EM362" i="9" l="1"/>
  <c r="EM391" i="9" l="1"/>
  <c r="AX48" i="19" s="1"/>
  <c r="AX19" i="19"/>
  <c r="EM421" i="9"/>
  <c r="EM439" i="9"/>
  <c r="AX78" i="19" l="1"/>
  <c r="EM529" i="9"/>
  <c r="EM530" i="9" s="1"/>
  <c r="EM438" i="9"/>
  <c r="AX95" i="19"/>
  <c r="EM462" i="9"/>
  <c r="AX116" i="19" s="1"/>
  <c r="EA394" i="9" l="1"/>
  <c r="EA399" i="9"/>
  <c r="AX94" i="19"/>
  <c r="AX102" i="19" s="1"/>
  <c r="EM446" i="9"/>
  <c r="EM464" i="9"/>
  <c r="AX118" i="19" s="1"/>
  <c r="EN362" i="9"/>
  <c r="AT56" i="19" l="1"/>
  <c r="AT57" i="19" s="1"/>
  <c r="EA400" i="9"/>
  <c r="AT51" i="19"/>
  <c r="EN391" i="9"/>
  <c r="EN421" i="9"/>
  <c r="EN439" i="9"/>
  <c r="EN529" i="9" l="1"/>
  <c r="EN438" i="9"/>
  <c r="EN511" i="9" s="1"/>
  <c r="EN462" i="9"/>
  <c r="EB394" i="9" l="1"/>
  <c r="EB399" i="9"/>
  <c r="EB400" i="9" s="1"/>
  <c r="EN464" i="9"/>
  <c r="EN446" i="9"/>
  <c r="EN530" i="9"/>
  <c r="EO362" i="9" l="1"/>
  <c r="EO391" i="9" l="1"/>
  <c r="EO421" i="9"/>
  <c r="EO439" i="9"/>
  <c r="EO529" i="9" l="1"/>
  <c r="EO438" i="9"/>
  <c r="EO462" i="9"/>
  <c r="EC394" i="9" l="1"/>
  <c r="EC399" i="9"/>
  <c r="EC400" i="9" s="1"/>
  <c r="EO446" i="9"/>
  <c r="EO464" i="9"/>
  <c r="EO530" i="9"/>
  <c r="EP362" i="9" l="1"/>
  <c r="AY19" i="19" l="1"/>
  <c r="EP391" i="9"/>
  <c r="AY48" i="19" s="1"/>
  <c r="EP421" i="9"/>
  <c r="EP439" i="9"/>
  <c r="AY95" i="19" s="1"/>
  <c r="AY78" i="19" l="1"/>
  <c r="EP529" i="9"/>
  <c r="EP438" i="9"/>
  <c r="AY94" i="19" s="1"/>
  <c r="AY102" i="19" s="1"/>
  <c r="EP462" i="9"/>
  <c r="AY116" i="19" s="1"/>
  <c r="ED394" i="9" l="1"/>
  <c r="AU51" i="19" s="1"/>
  <c r="ED399" i="9"/>
  <c r="AU56" i="19" s="1"/>
  <c r="AU57" i="19" s="1"/>
  <c r="EP446" i="9"/>
  <c r="EP464" i="9"/>
  <c r="AY118" i="19" s="1"/>
  <c r="EP530" i="9"/>
  <c r="ED400" i="9" l="1"/>
  <c r="EQ362" i="9" l="1"/>
  <c r="EQ391" i="9" l="1"/>
  <c r="EQ421" i="9"/>
  <c r="EQ439" i="9"/>
  <c r="EQ529" i="9" l="1"/>
  <c r="EQ438" i="9"/>
  <c r="EQ511" i="9" s="1"/>
  <c r="EQ462" i="9"/>
  <c r="EE394" i="9" l="1"/>
  <c r="EE399" i="9"/>
  <c r="EE400" i="9" s="1"/>
  <c r="EQ464" i="9"/>
  <c r="EQ446" i="9"/>
  <c r="EQ530" i="9"/>
  <c r="ER362" i="9" l="1"/>
  <c r="ER391" i="9" l="1"/>
  <c r="ER421" i="9"/>
  <c r="ER439" i="9"/>
  <c r="ER529" i="9" l="1"/>
  <c r="ER438" i="9"/>
  <c r="ER462" i="9"/>
  <c r="EF394" i="9" l="1"/>
  <c r="EF399" i="9"/>
  <c r="EF400" i="9" s="1"/>
  <c r="ER446" i="9"/>
  <c r="ER464" i="9"/>
  <c r="ER530" i="9"/>
  <c r="ES362" i="9" l="1"/>
  <c r="AZ19" i="19" l="1"/>
  <c r="ES391" i="9"/>
  <c r="ES421" i="9"/>
  <c r="ES439" i="9"/>
  <c r="AZ95" i="19" s="1"/>
  <c r="AZ78" i="19" l="1"/>
  <c r="AZ48" i="19"/>
  <c r="ES529" i="9"/>
  <c r="ES438" i="9"/>
  <c r="AZ94" i="19" s="1"/>
  <c r="AZ102" i="19" s="1"/>
  <c r="ES462" i="9"/>
  <c r="AZ116" i="19" s="1"/>
  <c r="EG394" i="9" l="1"/>
  <c r="AV51" i="19" s="1"/>
  <c r="EG399" i="9"/>
  <c r="AV56" i="19" s="1"/>
  <c r="AV57" i="19" s="1"/>
  <c r="ES446" i="9"/>
  <c r="ES464" i="9"/>
  <c r="AZ118" i="19" s="1"/>
  <c r="ES530" i="9"/>
  <c r="EG400" i="9" l="1"/>
  <c r="ET362" i="9" l="1"/>
  <c r="ET391" i="9" l="1"/>
  <c r="ET421" i="9"/>
  <c r="ET439" i="9"/>
  <c r="ET529" i="9" l="1"/>
  <c r="ET438" i="9"/>
  <c r="ET511" i="9" s="1"/>
  <c r="ET462" i="9"/>
  <c r="EH394" i="9" l="1"/>
  <c r="EH399" i="9"/>
  <c r="EH400" i="9" s="1"/>
  <c r="ET464" i="9"/>
  <c r="ET446" i="9"/>
  <c r="ET530" i="9"/>
  <c r="EU362" i="9" l="1"/>
  <c r="EU391" i="9" l="1"/>
  <c r="EU421" i="9"/>
  <c r="EU439" i="9"/>
  <c r="EU529" i="9" l="1"/>
  <c r="EU438" i="9"/>
  <c r="EU462" i="9"/>
  <c r="EI394" i="9" l="1"/>
  <c r="S53" i="20" s="1"/>
  <c r="EI399" i="9"/>
  <c r="EU446" i="9"/>
  <c r="EU464" i="9"/>
  <c r="EU530" i="9"/>
  <c r="EI400" i="9" l="1"/>
  <c r="S58" i="20"/>
  <c r="S59" i="20" s="1"/>
  <c r="U27" i="17" s="1"/>
  <c r="EV362" i="9"/>
  <c r="T21" i="20" s="1"/>
  <c r="BA19" i="19" l="1"/>
  <c r="EV391" i="9"/>
  <c r="T50" i="20" s="1"/>
  <c r="EV421" i="9"/>
  <c r="T80" i="20" s="1"/>
  <c r="EV439" i="9"/>
  <c r="BA95" i="19" l="1"/>
  <c r="T97" i="20"/>
  <c r="BA78" i="19"/>
  <c r="BA48" i="19"/>
  <c r="EV529" i="9"/>
  <c r="EV438" i="9"/>
  <c r="EV462" i="9"/>
  <c r="BA116" i="19" l="1"/>
  <c r="T117" i="20"/>
  <c r="V40" i="17" s="1"/>
  <c r="BA94" i="19"/>
  <c r="BA102" i="19" s="1"/>
  <c r="T96" i="20"/>
  <c r="EJ394" i="9"/>
  <c r="AW51" i="19" s="1"/>
  <c r="EJ399" i="9"/>
  <c r="AW56" i="19" s="1"/>
  <c r="AW57" i="19" s="1"/>
  <c r="EV446" i="9"/>
  <c r="EV464" i="9"/>
  <c r="EV530" i="9"/>
  <c r="T104" i="20" l="1"/>
  <c r="V34" i="17" s="1"/>
  <c r="BA118" i="19"/>
  <c r="T119" i="20"/>
  <c r="V41" i="17" s="1"/>
  <c r="V39" i="17" s="1"/>
  <c r="EJ400" i="9"/>
  <c r="EW362" i="9" l="1"/>
  <c r="EW391" i="9" l="1"/>
  <c r="EW421" i="9"/>
  <c r="EW439" i="9"/>
  <c r="EW529" i="9" l="1"/>
  <c r="EW438" i="9"/>
  <c r="EW511" i="9" s="1"/>
  <c r="EW462" i="9"/>
  <c r="EK394" i="9" l="1"/>
  <c r="EK399" i="9"/>
  <c r="EK400" i="9" s="1"/>
  <c r="EW464" i="9"/>
  <c r="EW446" i="9"/>
  <c r="EW530" i="9"/>
  <c r="EX362" i="9" l="1"/>
  <c r="EX391" i="9" l="1"/>
  <c r="EX421" i="9"/>
  <c r="EX439" i="9"/>
  <c r="EX529" i="9" l="1"/>
  <c r="EX438" i="9"/>
  <c r="EX462" i="9"/>
  <c r="EL394" i="9" l="1"/>
  <c r="EL399" i="9"/>
  <c r="EL400" i="9" s="1"/>
  <c r="EX446" i="9"/>
  <c r="EX464" i="9"/>
  <c r="EX530" i="9"/>
  <c r="EY362" i="9" l="1"/>
  <c r="BB19" i="19" l="1"/>
  <c r="EY391" i="9"/>
  <c r="EY421" i="9"/>
  <c r="EY439" i="9"/>
  <c r="BB95" i="19" s="1"/>
  <c r="BB78" i="19" l="1"/>
  <c r="BB48" i="19"/>
  <c r="EY529" i="9"/>
  <c r="EY438" i="9"/>
  <c r="BB94" i="19" s="1"/>
  <c r="BB102" i="19" s="1"/>
  <c r="EY462" i="9"/>
  <c r="BB116" i="19" s="1"/>
  <c r="EM394" i="9" l="1"/>
  <c r="AX51" i="19" s="1"/>
  <c r="EM399" i="9"/>
  <c r="AX56" i="19" s="1"/>
  <c r="AX57" i="19" s="1"/>
  <c r="EY446" i="9"/>
  <c r="EY464" i="9"/>
  <c r="BB118" i="19" s="1"/>
  <c r="EY530" i="9"/>
  <c r="EM400" i="9" l="1"/>
  <c r="EZ362" i="9" l="1"/>
  <c r="EZ391" i="9" l="1"/>
  <c r="EZ421" i="9"/>
  <c r="EZ439" i="9"/>
  <c r="EZ529" i="9" l="1"/>
  <c r="EZ438" i="9"/>
  <c r="EZ511" i="9" s="1"/>
  <c r="EZ462" i="9"/>
  <c r="EN394" i="9" l="1"/>
  <c r="EN399" i="9"/>
  <c r="EN400" i="9" s="1"/>
  <c r="EZ464" i="9"/>
  <c r="EZ446" i="9"/>
  <c r="EZ530" i="9"/>
  <c r="FA362" i="9" l="1"/>
  <c r="FA391" i="9" l="1"/>
  <c r="FA421" i="9"/>
  <c r="FA439" i="9"/>
  <c r="FA529" i="9" l="1"/>
  <c r="FA438" i="9"/>
  <c r="FA462" i="9"/>
  <c r="EO394" i="9" l="1"/>
  <c r="EO399" i="9"/>
  <c r="EO400" i="9" s="1"/>
  <c r="FA446" i="9"/>
  <c r="FA464" i="9"/>
  <c r="FA530" i="9"/>
  <c r="FB362" i="9" l="1"/>
  <c r="BC19" i="19" l="1"/>
  <c r="FB391" i="9"/>
  <c r="BC48" i="19" s="1"/>
  <c r="FB421" i="9"/>
  <c r="FB439" i="9"/>
  <c r="BC95" i="19" s="1"/>
  <c r="BC78" i="19" l="1"/>
  <c r="FB529" i="9"/>
  <c r="FB438" i="9"/>
  <c r="BC94" i="19" s="1"/>
  <c r="BC102" i="19" s="1"/>
  <c r="FB462" i="9"/>
  <c r="BC116" i="19" s="1"/>
  <c r="EP394" i="9" l="1"/>
  <c r="AY51" i="19" s="1"/>
  <c r="EP399" i="9"/>
  <c r="AY56" i="19" s="1"/>
  <c r="AY57" i="19" s="1"/>
  <c r="FB446" i="9"/>
  <c r="FB464" i="9"/>
  <c r="BC118" i="19" s="1"/>
  <c r="FB530" i="9"/>
  <c r="EP400" i="9" l="1"/>
  <c r="FC362" i="9" l="1"/>
  <c r="FC391" i="9" l="1"/>
  <c r="FC421" i="9"/>
  <c r="FC439" i="9"/>
  <c r="FC529" i="9" l="1"/>
  <c r="FC438" i="9"/>
  <c r="FC511" i="9" s="1"/>
  <c r="FC462" i="9"/>
  <c r="EQ394" i="9" l="1"/>
  <c r="EQ399" i="9"/>
  <c r="EQ400" i="9" s="1"/>
  <c r="FC464" i="9"/>
  <c r="FC446" i="9"/>
  <c r="FC530" i="9"/>
  <c r="FD362" i="9" l="1"/>
  <c r="FD391" i="9" l="1"/>
  <c r="FD421" i="9"/>
  <c r="FD439" i="9"/>
  <c r="FD529" i="9" l="1"/>
  <c r="FD438" i="9"/>
  <c r="FD462" i="9"/>
  <c r="ER394" i="9" l="1"/>
  <c r="ER399" i="9"/>
  <c r="ER400" i="9" s="1"/>
  <c r="FD446" i="9"/>
  <c r="FD464" i="9"/>
  <c r="FD530" i="9"/>
  <c r="FE362" i="9" l="1"/>
  <c r="BD19" i="19" l="1"/>
  <c r="FE391" i="9"/>
  <c r="FE421" i="9"/>
  <c r="FE439" i="9"/>
  <c r="BD95" i="19" s="1"/>
  <c r="BD78" i="19" l="1"/>
  <c r="BD48" i="19"/>
  <c r="FE529" i="9"/>
  <c r="FE438" i="9"/>
  <c r="BD94" i="19" s="1"/>
  <c r="BD102" i="19" s="1"/>
  <c r="FE462" i="9"/>
  <c r="BD116" i="19" s="1"/>
  <c r="ES394" i="9" l="1"/>
  <c r="AZ51" i="19" s="1"/>
  <c r="ES399" i="9"/>
  <c r="AZ56" i="19" s="1"/>
  <c r="AZ57" i="19" s="1"/>
  <c r="FE446" i="9"/>
  <c r="FE464" i="9"/>
  <c r="BD118" i="19" s="1"/>
  <c r="FE530" i="9"/>
  <c r="ES400" i="9" l="1"/>
  <c r="FF362" i="9" l="1"/>
  <c r="FF391" i="9" l="1"/>
  <c r="FF421" i="9"/>
  <c r="FF439" i="9"/>
  <c r="FF529" i="9" l="1"/>
  <c r="FF438" i="9"/>
  <c r="FF511" i="9" s="1"/>
  <c r="FF462" i="9"/>
  <c r="ET394" i="9" l="1"/>
  <c r="ET399" i="9"/>
  <c r="ET400" i="9" s="1"/>
  <c r="FF464" i="9"/>
  <c r="FF446" i="9"/>
  <c r="FF530" i="9"/>
  <c r="FG362" i="9" l="1"/>
  <c r="FG391" i="9" l="1"/>
  <c r="FG421" i="9"/>
  <c r="FG439" i="9"/>
  <c r="FG529" i="9" l="1"/>
  <c r="FG438" i="9"/>
  <c r="FG462" i="9"/>
  <c r="EU394" i="9" l="1"/>
  <c r="EU399" i="9"/>
  <c r="EU400" i="9" s="1"/>
  <c r="FG446" i="9"/>
  <c r="FG464" i="9"/>
  <c r="FG530" i="9"/>
  <c r="FH362" i="9" l="1"/>
  <c r="U21" i="20" s="1"/>
  <c r="BE19" i="19" l="1"/>
  <c r="FH391" i="9"/>
  <c r="U50" i="20" s="1"/>
  <c r="FH421" i="9"/>
  <c r="U80" i="20" s="1"/>
  <c r="FH439" i="9"/>
  <c r="BE95" i="19" l="1"/>
  <c r="U97" i="20"/>
  <c r="BE78" i="19"/>
  <c r="BE48" i="19"/>
  <c r="FH529" i="9"/>
  <c r="FH438" i="9"/>
  <c r="FH462" i="9"/>
  <c r="BE116" i="19" l="1"/>
  <c r="U117" i="20"/>
  <c r="W40" i="17" s="1"/>
  <c r="BE94" i="19"/>
  <c r="BE102" i="19" s="1"/>
  <c r="U96" i="20"/>
  <c r="EV394" i="9"/>
  <c r="EV399" i="9"/>
  <c r="FH446" i="9"/>
  <c r="FH464" i="9"/>
  <c r="FH530" i="9"/>
  <c r="U104" i="20" l="1"/>
  <c r="W34" i="17" s="1"/>
  <c r="BE118" i="19"/>
  <c r="U119" i="20"/>
  <c r="W41" i="17" s="1"/>
  <c r="W39" i="17" s="1"/>
  <c r="BA56" i="19"/>
  <c r="BA57" i="19" s="1"/>
  <c r="T58" i="20"/>
  <c r="T59" i="20" s="1"/>
  <c r="V27" i="17" s="1"/>
  <c r="BA51" i="19"/>
  <c r="T53" i="20"/>
  <c r="EV400" i="9"/>
  <c r="FI362" i="9" l="1"/>
  <c r="FI391" i="9" l="1"/>
  <c r="FI421" i="9"/>
  <c r="FI439" i="9"/>
  <c r="FI529" i="9" l="1"/>
  <c r="FI438" i="9"/>
  <c r="FI511" i="9" s="1"/>
  <c r="FI462" i="9"/>
  <c r="EW394" i="9" l="1"/>
  <c r="EW399" i="9"/>
  <c r="EW400" i="9" s="1"/>
  <c r="FI464" i="9"/>
  <c r="FI530" i="9"/>
  <c r="FJ362" i="9" l="1"/>
  <c r="FJ391" i="9" l="1"/>
  <c r="FJ421" i="9"/>
  <c r="FJ439" i="9"/>
  <c r="FJ529" i="9" l="1"/>
  <c r="FJ438" i="9"/>
  <c r="FJ462" i="9"/>
  <c r="EX394" i="9" l="1"/>
  <c r="EX399" i="9"/>
  <c r="EX400" i="9" s="1"/>
  <c r="FJ464" i="9"/>
  <c r="FJ530" i="9"/>
  <c r="FK362" i="9" l="1"/>
  <c r="BF19" i="19" l="1"/>
  <c r="FK391" i="9"/>
  <c r="FK421" i="9"/>
  <c r="FK439" i="9"/>
  <c r="BF95" i="19" s="1"/>
  <c r="BF78" i="19" l="1"/>
  <c r="BF48" i="19"/>
  <c r="FK529" i="9"/>
  <c r="FK438" i="9"/>
  <c r="BF94" i="19" s="1"/>
  <c r="FK462" i="9"/>
  <c r="BF116" i="19" s="1"/>
  <c r="EY394" i="9" l="1"/>
  <c r="BB51" i="19" s="1"/>
  <c r="EY399" i="9"/>
  <c r="BB56" i="19" s="1"/>
  <c r="BB57" i="19" s="1"/>
  <c r="FK464" i="9"/>
  <c r="BF118" i="19" s="1"/>
  <c r="FK530" i="9"/>
  <c r="EY400" i="9" l="1"/>
  <c r="FL362" i="9" l="1"/>
  <c r="FL391" i="9" l="1"/>
  <c r="FL421" i="9"/>
  <c r="FL439" i="9"/>
  <c r="FL529" i="9" l="1"/>
  <c r="FL438" i="9"/>
  <c r="FL511" i="9" s="1"/>
  <c r="FL462" i="9"/>
  <c r="EZ394" i="9" l="1"/>
  <c r="EZ399" i="9"/>
  <c r="EZ400" i="9" s="1"/>
  <c r="FL464" i="9"/>
  <c r="FL530" i="9"/>
  <c r="FM362" i="9" l="1"/>
  <c r="FM391" i="9" l="1"/>
  <c r="FM421" i="9"/>
  <c r="FM439" i="9"/>
  <c r="FM529" i="9" l="1"/>
  <c r="FM438" i="9"/>
  <c r="FM462" i="9"/>
  <c r="FA394" i="9" l="1"/>
  <c r="FA399" i="9"/>
  <c r="FA400" i="9" s="1"/>
  <c r="FM464" i="9"/>
  <c r="FM530" i="9"/>
  <c r="FN362" i="9" l="1"/>
  <c r="BG19" i="19" l="1"/>
  <c r="FN391" i="9"/>
  <c r="BG48" i="19" s="1"/>
  <c r="FN421" i="9"/>
  <c r="FN439" i="9"/>
  <c r="BG95" i="19" s="1"/>
  <c r="BG78" i="19" l="1"/>
  <c r="FN529" i="9"/>
  <c r="FN438" i="9"/>
  <c r="BG94" i="19" s="1"/>
  <c r="FN462" i="9"/>
  <c r="BG116" i="19" s="1"/>
  <c r="FB394" i="9" l="1"/>
  <c r="BC51" i="19" s="1"/>
  <c r="FB399" i="9"/>
  <c r="BC56" i="19" s="1"/>
  <c r="BC57" i="19" s="1"/>
  <c r="FN464" i="9"/>
  <c r="BG118" i="19" s="1"/>
  <c r="FN530" i="9"/>
  <c r="FB400" i="9" l="1"/>
  <c r="FO362" i="9" l="1"/>
  <c r="FI175" i="9"/>
  <c r="FI177" i="9" s="1"/>
  <c r="FO529" i="9" l="1"/>
  <c r="FO438" i="9"/>
  <c r="FI182" i="9"/>
  <c r="FO391" i="9"/>
  <c r="FO421" i="9"/>
  <c r="FO439" i="9"/>
  <c r="FO511" i="9" l="1"/>
  <c r="FO462" i="9"/>
  <c r="FI185" i="9"/>
  <c r="FI183" i="9"/>
  <c r="FC394" i="9"/>
  <c r="FC399" i="9"/>
  <c r="FC400" i="9" s="1"/>
  <c r="FO464" i="9"/>
  <c r="FO530" i="9"/>
  <c r="FJ181" i="9" l="1"/>
  <c r="FI375" i="9"/>
  <c r="FI466" i="9"/>
  <c r="FI442" i="9"/>
  <c r="FI446" i="9" l="1"/>
  <c r="FJ197" i="9"/>
  <c r="FP362" i="9"/>
  <c r="FJ175" i="9"/>
  <c r="FJ177" i="9" s="1"/>
  <c r="FJ182" i="9" l="1"/>
  <c r="FP529" i="9"/>
  <c r="FP438" i="9"/>
  <c r="FP391" i="9"/>
  <c r="FP421" i="9"/>
  <c r="FP439" i="9"/>
  <c r="FJ199" i="9"/>
  <c r="FJ200" i="9" s="1"/>
  <c r="FJ202" i="9" s="1"/>
  <c r="FJ445" i="9" l="1"/>
  <c r="FJ423" i="9"/>
  <c r="FJ364" i="9"/>
  <c r="FP462" i="9"/>
  <c r="FD394" i="9"/>
  <c r="FD399" i="9"/>
  <c r="FD400" i="9" s="1"/>
  <c r="FP464" i="9"/>
  <c r="FP530" i="9"/>
  <c r="FJ185" i="9"/>
  <c r="FJ183" i="9"/>
  <c r="FK181" i="9" l="1"/>
  <c r="FJ375" i="9"/>
  <c r="FJ442" i="9"/>
  <c r="FJ466" i="9"/>
  <c r="FJ460" i="9"/>
  <c r="FQ362" i="9" l="1"/>
  <c r="FK175" i="9"/>
  <c r="FK177" i="9" s="1"/>
  <c r="FJ446" i="9"/>
  <c r="FK197" i="9"/>
  <c r="BH19" i="19" l="1"/>
  <c r="FK199" i="9"/>
  <c r="FK200" i="9" s="1"/>
  <c r="FK202" i="9" s="1"/>
  <c r="FK182" i="9"/>
  <c r="FQ529" i="9"/>
  <c r="FQ438" i="9"/>
  <c r="BH94" i="19" s="1"/>
  <c r="FQ391" i="9"/>
  <c r="FQ421" i="9"/>
  <c r="FQ439" i="9"/>
  <c r="BH95" i="19" s="1"/>
  <c r="BH78" i="19" l="1"/>
  <c r="BH48" i="19"/>
  <c r="FQ462" i="9"/>
  <c r="BH116" i="19" s="1"/>
  <c r="FE394" i="9"/>
  <c r="BD51" i="19" s="1"/>
  <c r="FE399" i="9"/>
  <c r="BD56" i="19" s="1"/>
  <c r="BD57" i="19" s="1"/>
  <c r="FQ464" i="9"/>
  <c r="BH118" i="19" s="1"/>
  <c r="FQ530" i="9"/>
  <c r="FK185" i="9"/>
  <c r="FK183" i="9"/>
  <c r="FK445" i="9"/>
  <c r="BF101" i="19" s="1"/>
  <c r="FK423" i="9"/>
  <c r="FK364" i="9"/>
  <c r="BF21" i="19" l="1"/>
  <c r="BF80" i="19"/>
  <c r="FK460" i="9"/>
  <c r="BF114" i="19" s="1"/>
  <c r="FL181" i="9"/>
  <c r="FK375" i="9"/>
  <c r="FK442" i="9"/>
  <c r="BF98" i="19" s="1"/>
  <c r="BF102" i="19" s="1"/>
  <c r="FK466" i="9"/>
  <c r="BF120" i="19" s="1"/>
  <c r="FE400" i="9"/>
  <c r="BF32" i="19" l="1"/>
  <c r="FR362" i="9"/>
  <c r="FL175" i="9"/>
  <c r="FL177" i="9" s="1"/>
  <c r="FK446" i="9"/>
  <c r="FL197" i="9"/>
  <c r="FL199" i="9" l="1"/>
  <c r="FL200" i="9" s="1"/>
  <c r="FL202" i="9" s="1"/>
  <c r="FL182" i="9"/>
  <c r="FR529" i="9"/>
  <c r="FR438" i="9"/>
  <c r="FR391" i="9"/>
  <c r="FR421" i="9"/>
  <c r="FR439" i="9"/>
  <c r="FR511" i="9" l="1"/>
  <c r="FR462" i="9"/>
  <c r="FF394" i="9"/>
  <c r="FF399" i="9"/>
  <c r="FF400" i="9" s="1"/>
  <c r="FR464" i="9"/>
  <c r="FR530" i="9"/>
  <c r="FL185" i="9"/>
  <c r="FL183" i="9"/>
  <c r="FL364" i="9"/>
  <c r="FL423" i="9"/>
  <c r="FL445" i="9"/>
  <c r="FL460" i="9" l="1"/>
  <c r="FM181" i="9"/>
  <c r="FL375" i="9"/>
  <c r="FL466" i="9"/>
  <c r="FL442" i="9"/>
  <c r="FS362" i="9" l="1"/>
  <c r="FM175" i="9"/>
  <c r="FM177" i="9" s="1"/>
  <c r="FL446" i="9"/>
  <c r="FM197" i="9"/>
  <c r="FM199" i="9" l="1"/>
  <c r="FM200" i="9" s="1"/>
  <c r="FM202" i="9" s="1"/>
  <c r="FM182" i="9"/>
  <c r="FS529" i="9"/>
  <c r="FS438" i="9"/>
  <c r="FS391" i="9"/>
  <c r="FS421" i="9"/>
  <c r="FS439" i="9"/>
  <c r="FS462" i="9" l="1"/>
  <c r="FG394" i="9"/>
  <c r="FG399" i="9"/>
  <c r="FG400" i="9" s="1"/>
  <c r="FS464" i="9"/>
  <c r="FS530" i="9"/>
  <c r="FM185" i="9"/>
  <c r="FM183" i="9"/>
  <c r="FM445" i="9"/>
  <c r="FM423" i="9"/>
  <c r="FM364" i="9"/>
  <c r="FM460" i="9" l="1"/>
  <c r="FN181" i="9"/>
  <c r="FM375" i="9"/>
  <c r="FM442" i="9"/>
  <c r="FM466" i="9"/>
  <c r="FT362" i="9" l="1"/>
  <c r="V21" i="20" s="1"/>
  <c r="FN175" i="9"/>
  <c r="FN177" i="9" s="1"/>
  <c r="FM446" i="9"/>
  <c r="FN197" i="9"/>
  <c r="BI19" i="19" l="1"/>
  <c r="FN199" i="9"/>
  <c r="FN200" i="9" s="1"/>
  <c r="FN202" i="9" s="1"/>
  <c r="FN182" i="9"/>
  <c r="FT529" i="9"/>
  <c r="FT438" i="9"/>
  <c r="FT391" i="9"/>
  <c r="V50" i="20" s="1"/>
  <c r="FT421" i="9"/>
  <c r="V80" i="20" s="1"/>
  <c r="FT439" i="9"/>
  <c r="BI95" i="19" l="1"/>
  <c r="V97" i="20"/>
  <c r="BI94" i="19"/>
  <c r="V96" i="20"/>
  <c r="BI78" i="19"/>
  <c r="BI48" i="19"/>
  <c r="FT462" i="9"/>
  <c r="FH394" i="9"/>
  <c r="FH399" i="9"/>
  <c r="FT464" i="9"/>
  <c r="FT530" i="9"/>
  <c r="FN185" i="9"/>
  <c r="FN183" i="9"/>
  <c r="FN445" i="9"/>
  <c r="BG101" i="19" s="1"/>
  <c r="FN423" i="9"/>
  <c r="FN364" i="9"/>
  <c r="BI118" i="19" l="1"/>
  <c r="V119" i="20"/>
  <c r="X41" i="17" s="1"/>
  <c r="BI116" i="19"/>
  <c r="V117" i="20"/>
  <c r="X40" i="17" s="1"/>
  <c r="BE56" i="19"/>
  <c r="BE57" i="19" s="1"/>
  <c r="U58" i="20"/>
  <c r="U59" i="20" s="1"/>
  <c r="W27" i="17" s="1"/>
  <c r="BE51" i="19"/>
  <c r="U53" i="20"/>
  <c r="BG21" i="19"/>
  <c r="BG80" i="19"/>
  <c r="FN460" i="9"/>
  <c r="BG114" i="19" s="1"/>
  <c r="FO181" i="9"/>
  <c r="FN375" i="9"/>
  <c r="BG32" i="19" s="1"/>
  <c r="FN442" i="9"/>
  <c r="BG98" i="19" s="1"/>
  <c r="BG102" i="19" s="1"/>
  <c r="FN466" i="9"/>
  <c r="BG120" i="19" s="1"/>
  <c r="FH400" i="9"/>
  <c r="X39" i="17" l="1"/>
  <c r="FU362" i="9"/>
  <c r="FO175" i="9"/>
  <c r="FO177" i="9" s="1"/>
  <c r="FN446" i="9"/>
  <c r="FO197" i="9"/>
  <c r="FO199" i="9" l="1"/>
  <c r="FO200" i="9" s="1"/>
  <c r="FO202" i="9" s="1"/>
  <c r="FO182" i="9"/>
  <c r="FU529" i="9"/>
  <c r="FU438" i="9"/>
  <c r="FU391" i="9"/>
  <c r="FU421" i="9"/>
  <c r="FU439" i="9"/>
  <c r="FU511" i="9" l="1"/>
  <c r="FU462" i="9"/>
  <c r="FI394" i="9"/>
  <c r="FI399" i="9"/>
  <c r="FI400" i="9" s="1"/>
  <c r="FU464" i="9"/>
  <c r="FU530" i="9"/>
  <c r="FO185" i="9"/>
  <c r="FO183" i="9"/>
  <c r="FO364" i="9"/>
  <c r="FO423" i="9"/>
  <c r="FO445" i="9"/>
  <c r="FO460" i="9" l="1"/>
  <c r="FP181" i="9"/>
  <c r="FO375" i="9"/>
  <c r="FO466" i="9"/>
  <c r="FO442" i="9"/>
  <c r="FV362" i="9" l="1"/>
  <c r="FP175" i="9"/>
  <c r="FP177" i="9" s="1"/>
  <c r="FO446" i="9"/>
  <c r="FP197" i="9"/>
  <c r="FP199" i="9" l="1"/>
  <c r="FP200" i="9" s="1"/>
  <c r="FP202" i="9" s="1"/>
  <c r="FP182" i="9"/>
  <c r="FV529" i="9"/>
  <c r="FV438" i="9"/>
  <c r="FV391" i="9"/>
  <c r="FV421" i="9"/>
  <c r="FV439" i="9"/>
  <c r="FV462" i="9" l="1"/>
  <c r="FJ394" i="9"/>
  <c r="FJ399" i="9"/>
  <c r="FJ400" i="9" s="1"/>
  <c r="FV464" i="9"/>
  <c r="FV530" i="9"/>
  <c r="FP185" i="9"/>
  <c r="FP183" i="9"/>
  <c r="FP445" i="9"/>
  <c r="FP423" i="9"/>
  <c r="FP364" i="9"/>
  <c r="FP460" i="9" l="1"/>
  <c r="FQ181" i="9"/>
  <c r="FP375" i="9"/>
  <c r="FP442" i="9"/>
  <c r="FP466" i="9"/>
  <c r="FW362" i="9" l="1"/>
  <c r="FQ175" i="9"/>
  <c r="FQ177" i="9" s="1"/>
  <c r="FP446" i="9"/>
  <c r="FQ197" i="9"/>
  <c r="BJ19" i="19" l="1"/>
  <c r="FQ199" i="9"/>
  <c r="FQ200" i="9" s="1"/>
  <c r="FQ202" i="9" s="1"/>
  <c r="FQ182" i="9"/>
  <c r="FW529" i="9"/>
  <c r="FW438" i="9"/>
  <c r="BJ94" i="19" s="1"/>
  <c r="FW391" i="9"/>
  <c r="FW421" i="9"/>
  <c r="FW439" i="9"/>
  <c r="BJ95" i="19" s="1"/>
  <c r="BJ78" i="19" l="1"/>
  <c r="BJ48" i="19"/>
  <c r="FW462" i="9"/>
  <c r="BJ116" i="19" s="1"/>
  <c r="FK394" i="9"/>
  <c r="BF51" i="19" s="1"/>
  <c r="FK399" i="9"/>
  <c r="BF56" i="19" s="1"/>
  <c r="BF57" i="19" s="1"/>
  <c r="FW464" i="9"/>
  <c r="BJ118" i="19" s="1"/>
  <c r="FW530" i="9"/>
  <c r="FQ185" i="9"/>
  <c r="FQ183" i="9"/>
  <c r="FQ445" i="9"/>
  <c r="FQ423" i="9"/>
  <c r="FQ364" i="9"/>
  <c r="BH101" i="19" l="1"/>
  <c r="BH21" i="19"/>
  <c r="BH80" i="19"/>
  <c r="FQ460" i="9"/>
  <c r="FR181" i="9"/>
  <c r="FQ375" i="9"/>
  <c r="FQ442" i="9"/>
  <c r="FQ466" i="9"/>
  <c r="FK400" i="9"/>
  <c r="BH120" i="19" l="1"/>
  <c r="BH98" i="19"/>
  <c r="BH102" i="19" s="1"/>
  <c r="BH114" i="19"/>
  <c r="BH32" i="19"/>
  <c r="FX362" i="9"/>
  <c r="FR175" i="9"/>
  <c r="FR177" i="9" s="1"/>
  <c r="FQ446" i="9"/>
  <c r="FR197" i="9"/>
  <c r="FR199" i="9" l="1"/>
  <c r="FR200" i="9" s="1"/>
  <c r="FR202" i="9" s="1"/>
  <c r="FR182" i="9"/>
  <c r="FX529" i="9"/>
  <c r="FX438" i="9"/>
  <c r="FX391" i="9"/>
  <c r="FX421" i="9"/>
  <c r="FX439" i="9"/>
  <c r="FX511" i="9" l="1"/>
  <c r="FX462" i="9"/>
  <c r="FL394" i="9"/>
  <c r="FL399" i="9"/>
  <c r="FL400" i="9" s="1"/>
  <c r="FX464" i="9"/>
  <c r="FX530" i="9"/>
  <c r="FR185" i="9"/>
  <c r="FR183" i="9"/>
  <c r="FR364" i="9"/>
  <c r="FR423" i="9"/>
  <c r="FR445" i="9"/>
  <c r="FR460" i="9" l="1"/>
  <c r="FS181" i="9"/>
  <c r="FR375" i="9"/>
  <c r="FR466" i="9"/>
  <c r="FR442" i="9"/>
  <c r="FY362" i="9" l="1"/>
  <c r="FS175" i="9"/>
  <c r="FS177" i="9" s="1"/>
  <c r="FR446" i="9"/>
  <c r="FS197" i="9"/>
  <c r="FS199" i="9" l="1"/>
  <c r="FS200" i="9" s="1"/>
  <c r="FS202" i="9" s="1"/>
  <c r="FS182" i="9"/>
  <c r="FY529" i="9"/>
  <c r="FY438" i="9"/>
  <c r="FY391" i="9"/>
  <c r="FY421" i="9"/>
  <c r="FY439" i="9"/>
  <c r="FY462" i="9" l="1"/>
  <c r="FM394" i="9"/>
  <c r="FM399" i="9"/>
  <c r="FM400" i="9" s="1"/>
  <c r="FY464" i="9"/>
  <c r="FY530" i="9"/>
  <c r="FS185" i="9"/>
  <c r="FS183" i="9"/>
  <c r="FS445" i="9"/>
  <c r="FS423" i="9"/>
  <c r="FS364" i="9"/>
  <c r="FS460" i="9" l="1"/>
  <c r="FT181" i="9"/>
  <c r="FS375" i="9"/>
  <c r="FS442" i="9"/>
  <c r="FS466" i="9"/>
  <c r="FZ362" i="9" l="1"/>
  <c r="FT175" i="9"/>
  <c r="FT177" i="9" s="1"/>
  <c r="FS446" i="9"/>
  <c r="FT197" i="9"/>
  <c r="BK19" i="19" l="1"/>
  <c r="FT199" i="9"/>
  <c r="FT200" i="9" s="1"/>
  <c r="FT202" i="9" s="1"/>
  <c r="FT182" i="9"/>
  <c r="FZ529" i="9"/>
  <c r="FZ438" i="9"/>
  <c r="BK94" i="19" s="1"/>
  <c r="FZ391" i="9"/>
  <c r="BK48" i="19" s="1"/>
  <c r="FZ421" i="9"/>
  <c r="FZ439" i="9"/>
  <c r="BK95" i="19" s="1"/>
  <c r="BK78" i="19" l="1"/>
  <c r="FZ462" i="9"/>
  <c r="BK116" i="19" s="1"/>
  <c r="FN394" i="9"/>
  <c r="BG51" i="19" s="1"/>
  <c r="FN399" i="9"/>
  <c r="BG56" i="19" s="1"/>
  <c r="BG57" i="19" s="1"/>
  <c r="FZ464" i="9"/>
  <c r="BK118" i="19" s="1"/>
  <c r="FZ530" i="9"/>
  <c r="FT185" i="9"/>
  <c r="FT183" i="9"/>
  <c r="FT445" i="9"/>
  <c r="FT423" i="9"/>
  <c r="V82" i="20" s="1"/>
  <c r="FT364" i="9"/>
  <c r="V23" i="20" s="1"/>
  <c r="BI101" i="19" l="1"/>
  <c r="V103" i="20"/>
  <c r="BI21" i="19"/>
  <c r="BI80" i="19"/>
  <c r="FT460" i="9"/>
  <c r="FU181" i="9"/>
  <c r="FT375" i="9"/>
  <c r="V34" i="20" s="1"/>
  <c r="FT442" i="9"/>
  <c r="FT466" i="9"/>
  <c r="FN400" i="9"/>
  <c r="BI120" i="19" l="1"/>
  <c r="V121" i="20"/>
  <c r="BI98" i="19"/>
  <c r="BI102" i="19" s="1"/>
  <c r="V100" i="20"/>
  <c r="BI114" i="19"/>
  <c r="V115" i="20"/>
  <c r="BI32" i="19"/>
  <c r="GA362" i="9"/>
  <c r="FU175" i="9"/>
  <c r="FU177" i="9" s="1"/>
  <c r="FT446" i="9"/>
  <c r="FU197" i="9"/>
  <c r="V104" i="20" l="1"/>
  <c r="X34" i="17" s="1"/>
  <c r="FU199" i="9"/>
  <c r="FU200" i="9" s="1"/>
  <c r="FU202" i="9" s="1"/>
  <c r="FU182" i="9"/>
  <c r="GA529" i="9"/>
  <c r="GA438" i="9"/>
  <c r="GA391" i="9"/>
  <c r="GA421" i="9"/>
  <c r="GA439" i="9"/>
  <c r="GA511" i="9" l="1"/>
  <c r="GA462" i="9"/>
  <c r="FO394" i="9"/>
  <c r="FO399" i="9"/>
  <c r="FO400" i="9" s="1"/>
  <c r="GA464" i="9"/>
  <c r="GA530" i="9"/>
  <c r="FU185" i="9"/>
  <c r="FU183" i="9"/>
  <c r="FU364" i="9"/>
  <c r="FU423" i="9"/>
  <c r="FU445" i="9"/>
  <c r="FU460" i="9" l="1"/>
  <c r="FV181" i="9"/>
  <c r="FU375" i="9"/>
  <c r="FU466" i="9"/>
  <c r="FU442" i="9"/>
  <c r="GB362" i="9" l="1"/>
  <c r="FV175" i="9"/>
  <c r="FV177" i="9" s="1"/>
  <c r="FU446" i="9"/>
  <c r="FV197" i="9"/>
  <c r="FV199" i="9" l="1"/>
  <c r="FV200" i="9" s="1"/>
  <c r="FV202" i="9" s="1"/>
  <c r="FV182" i="9"/>
  <c r="GB529" i="9"/>
  <c r="GB438" i="9"/>
  <c r="GB391" i="9"/>
  <c r="GB421" i="9"/>
  <c r="GB439" i="9"/>
  <c r="GB462" i="9" l="1"/>
  <c r="FP394" i="9"/>
  <c r="FP399" i="9"/>
  <c r="FP400" i="9" s="1"/>
  <c r="GB464" i="9"/>
  <c r="GB530" i="9"/>
  <c r="FV185" i="9"/>
  <c r="FV183" i="9"/>
  <c r="FV445" i="9"/>
  <c r="FV423" i="9"/>
  <c r="FV364" i="9"/>
  <c r="FV460" i="9" l="1"/>
  <c r="FW181" i="9"/>
  <c r="FV375" i="9"/>
  <c r="FV442" i="9"/>
  <c r="FV466" i="9"/>
  <c r="GC362" i="9" l="1"/>
  <c r="FW175" i="9"/>
  <c r="FW177" i="9" s="1"/>
  <c r="FV446" i="9"/>
  <c r="FW197" i="9"/>
  <c r="BL19" i="19" l="1"/>
  <c r="FW199" i="9"/>
  <c r="FW200" i="9" s="1"/>
  <c r="FW202" i="9" s="1"/>
  <c r="FW182" i="9"/>
  <c r="GC529" i="9"/>
  <c r="GC438" i="9"/>
  <c r="BL94" i="19" s="1"/>
  <c r="GC391" i="9"/>
  <c r="GC421" i="9"/>
  <c r="GC439" i="9"/>
  <c r="BL95" i="19" s="1"/>
  <c r="BL78" i="19" l="1"/>
  <c r="BL48" i="19"/>
  <c r="GC462" i="9"/>
  <c r="BL116" i="19" s="1"/>
  <c r="FQ394" i="9"/>
  <c r="BH51" i="19" s="1"/>
  <c r="FQ399" i="9"/>
  <c r="BH56" i="19" s="1"/>
  <c r="BH57" i="19" s="1"/>
  <c r="GC464" i="9"/>
  <c r="BL118" i="19" s="1"/>
  <c r="GC530" i="9"/>
  <c r="FW185" i="9"/>
  <c r="FW183" i="9"/>
  <c r="FW445" i="9"/>
  <c r="BJ101" i="19" s="1"/>
  <c r="FW423" i="9"/>
  <c r="FW364" i="9"/>
  <c r="BJ21" i="19" l="1"/>
  <c r="BJ80" i="19"/>
  <c r="FW460" i="9"/>
  <c r="BJ114" i="19" s="1"/>
  <c r="FX181" i="9"/>
  <c r="FW375" i="9"/>
  <c r="FW442" i="9"/>
  <c r="BJ98" i="19" s="1"/>
  <c r="BJ102" i="19" s="1"/>
  <c r="FW466" i="9"/>
  <c r="BJ120" i="19" s="1"/>
  <c r="FQ400" i="9"/>
  <c r="BJ32" i="19" l="1"/>
  <c r="GD362" i="9"/>
  <c r="FX175" i="9"/>
  <c r="FX177" i="9" s="1"/>
  <c r="FW446" i="9"/>
  <c r="FX197" i="9"/>
  <c r="FX199" i="9" l="1"/>
  <c r="FX200" i="9" s="1"/>
  <c r="FX202" i="9" s="1"/>
  <c r="FX182" i="9"/>
  <c r="GD529" i="9"/>
  <c r="GD438" i="9"/>
  <c r="GD391" i="9"/>
  <c r="GD421" i="9"/>
  <c r="GD439" i="9"/>
  <c r="GD511" i="9" l="1"/>
  <c r="GD462" i="9"/>
  <c r="FR394" i="9"/>
  <c r="FR399" i="9"/>
  <c r="FR400" i="9" s="1"/>
  <c r="GD464" i="9"/>
  <c r="GD530" i="9"/>
  <c r="FX185" i="9"/>
  <c r="FX183" i="9"/>
  <c r="FX364" i="9"/>
  <c r="FX423" i="9"/>
  <c r="FX445" i="9"/>
  <c r="FX460" i="9" l="1"/>
  <c r="FY181" i="9"/>
  <c r="FX375" i="9"/>
  <c r="FX466" i="9"/>
  <c r="FX442" i="9"/>
  <c r="GE362" i="9" l="1"/>
  <c r="FY175" i="9"/>
  <c r="FY177" i="9" s="1"/>
  <c r="FX446" i="9"/>
  <c r="FY197" i="9"/>
  <c r="FY199" i="9" l="1"/>
  <c r="FY200" i="9" s="1"/>
  <c r="FY202" i="9" s="1"/>
  <c r="FY182" i="9"/>
  <c r="GE529" i="9"/>
  <c r="GE438" i="9"/>
  <c r="GE391" i="9"/>
  <c r="W50" i="20" s="1"/>
  <c r="GE421" i="9"/>
  <c r="GE439" i="9"/>
  <c r="GE462" i="9" l="1"/>
  <c r="FS394" i="9"/>
  <c r="FS399" i="9"/>
  <c r="FS400" i="9" s="1"/>
  <c r="GE464" i="9"/>
  <c r="GE530" i="9"/>
  <c r="FY185" i="9"/>
  <c r="FY183" i="9"/>
  <c r="FY445" i="9"/>
  <c r="FY423" i="9"/>
  <c r="FY364" i="9"/>
  <c r="FY460" i="9" l="1"/>
  <c r="FZ181" i="9"/>
  <c r="FY375" i="9"/>
  <c r="FY442" i="9"/>
  <c r="FY466" i="9"/>
  <c r="GF362" i="9" l="1"/>
  <c r="W21" i="20" s="1"/>
  <c r="FZ175" i="9"/>
  <c r="FZ177" i="9" s="1"/>
  <c r="FY446" i="9"/>
  <c r="FZ197" i="9"/>
  <c r="BM19" i="19" l="1"/>
  <c r="FZ199" i="9"/>
  <c r="FZ200" i="9" s="1"/>
  <c r="FZ202" i="9" s="1"/>
  <c r="FZ182" i="9"/>
  <c r="GF529" i="9"/>
  <c r="GF438" i="9"/>
  <c r="GF391" i="9"/>
  <c r="GF421" i="9"/>
  <c r="W80" i="20" s="1"/>
  <c r="GF439" i="9"/>
  <c r="BM95" i="19" l="1"/>
  <c r="W97" i="20"/>
  <c r="BM94" i="19"/>
  <c r="W96" i="20"/>
  <c r="BM78" i="19"/>
  <c r="BM48" i="19"/>
  <c r="GF462" i="9"/>
  <c r="FT394" i="9"/>
  <c r="FT399" i="9"/>
  <c r="GF464" i="9"/>
  <c r="GF530" i="9"/>
  <c r="FZ185" i="9"/>
  <c r="FZ183" i="9"/>
  <c r="FZ445" i="9"/>
  <c r="BK101" i="19" s="1"/>
  <c r="FZ423" i="9"/>
  <c r="FZ364" i="9"/>
  <c r="BM118" i="19" l="1"/>
  <c r="W119" i="20"/>
  <c r="Y41" i="17" s="1"/>
  <c r="BM116" i="19"/>
  <c r="W117" i="20"/>
  <c r="Y40" i="17" s="1"/>
  <c r="BI56" i="19"/>
  <c r="BI57" i="19" s="1"/>
  <c r="V58" i="20"/>
  <c r="V59" i="20" s="1"/>
  <c r="X27" i="17" s="1"/>
  <c r="BI51" i="19"/>
  <c r="V53" i="20"/>
  <c r="BK21" i="19"/>
  <c r="BK80" i="19"/>
  <c r="FZ460" i="9"/>
  <c r="BK114" i="19" s="1"/>
  <c r="GA181" i="9"/>
  <c r="FZ375" i="9"/>
  <c r="BK32" i="19" s="1"/>
  <c r="FZ442" i="9"/>
  <c r="BK98" i="19" s="1"/>
  <c r="BK102" i="19" s="1"/>
  <c r="FZ466" i="9"/>
  <c r="BK120" i="19" s="1"/>
  <c r="FT400" i="9"/>
  <c r="Y39" i="17" l="1"/>
  <c r="GG362" i="9"/>
  <c r="GA175" i="9"/>
  <c r="GA177" i="9" s="1"/>
  <c r="FZ446" i="9"/>
  <c r="GA197" i="9"/>
  <c r="GA199" i="9" l="1"/>
  <c r="GA200" i="9" s="1"/>
  <c r="GA202" i="9" s="1"/>
  <c r="GA182" i="9"/>
  <c r="GG529" i="9"/>
  <c r="GG438" i="9"/>
  <c r="GG391" i="9"/>
  <c r="GG421" i="9"/>
  <c r="GG439" i="9"/>
  <c r="GG511" i="9" l="1"/>
  <c r="GG462" i="9"/>
  <c r="FU394" i="9"/>
  <c r="FU399" i="9"/>
  <c r="FU400" i="9" s="1"/>
  <c r="GG464" i="9"/>
  <c r="GG530" i="9"/>
  <c r="GA185" i="9"/>
  <c r="GA183" i="9"/>
  <c r="GA364" i="9"/>
  <c r="GA423" i="9"/>
  <c r="GA445" i="9"/>
  <c r="GA460" i="9" l="1"/>
  <c r="GB181" i="9"/>
  <c r="GA375" i="9"/>
  <c r="GA466" i="9"/>
  <c r="GA442" i="9"/>
  <c r="GH362" i="9" l="1"/>
  <c r="GB175" i="9"/>
  <c r="GB177" i="9" s="1"/>
  <c r="GA446" i="9"/>
  <c r="GB197" i="9"/>
  <c r="GB199" i="9" l="1"/>
  <c r="GB200" i="9" s="1"/>
  <c r="GB202" i="9" s="1"/>
  <c r="GB182" i="9"/>
  <c r="GH438" i="9"/>
  <c r="GH529" i="9"/>
  <c r="GH391" i="9"/>
  <c r="GH421" i="9"/>
  <c r="GH439" i="9"/>
  <c r="GH462" i="9" l="1"/>
  <c r="FV394" i="9"/>
  <c r="FV399" i="9"/>
  <c r="FV400" i="9" s="1"/>
  <c r="GH530" i="9"/>
  <c r="GH464" i="9"/>
  <c r="GB185" i="9"/>
  <c r="GB183" i="9"/>
  <c r="GB445" i="9"/>
  <c r="GB423" i="9"/>
  <c r="GB364" i="9"/>
  <c r="GB460" i="9" l="1"/>
  <c r="GC181" i="9"/>
  <c r="GB375" i="9"/>
  <c r="GB442" i="9"/>
  <c r="GB466" i="9"/>
  <c r="GI362" i="9" l="1"/>
  <c r="GC175" i="9"/>
  <c r="GC177" i="9" s="1"/>
  <c r="GB446" i="9"/>
  <c r="GC197" i="9"/>
  <c r="BN19" i="19" l="1"/>
  <c r="GC199" i="9"/>
  <c r="GC200" i="9" s="1"/>
  <c r="GC202" i="9" s="1"/>
  <c r="GC182" i="9"/>
  <c r="GI438" i="9"/>
  <c r="BN94" i="19" s="1"/>
  <c r="GI529" i="9"/>
  <c r="GI391" i="9"/>
  <c r="GI421" i="9"/>
  <c r="GI439" i="9"/>
  <c r="BN95" i="19" s="1"/>
  <c r="BN78" i="19" l="1"/>
  <c r="BN48" i="19"/>
  <c r="GI462" i="9"/>
  <c r="BN116" i="19" s="1"/>
  <c r="FW394" i="9"/>
  <c r="BJ51" i="19" s="1"/>
  <c r="FW399" i="9"/>
  <c r="BJ56" i="19" s="1"/>
  <c r="BJ57" i="19" s="1"/>
  <c r="GI530" i="9"/>
  <c r="GI464" i="9"/>
  <c r="BN118" i="19" s="1"/>
  <c r="GC185" i="9"/>
  <c r="GC183" i="9"/>
  <c r="GC445" i="9"/>
  <c r="GC423" i="9"/>
  <c r="GC364" i="9"/>
  <c r="BL101" i="19" l="1"/>
  <c r="BL21" i="19"/>
  <c r="BL80" i="19"/>
  <c r="GC460" i="9"/>
  <c r="GD181" i="9"/>
  <c r="GC375" i="9"/>
  <c r="GC442" i="9"/>
  <c r="GC466" i="9"/>
  <c r="FW400" i="9"/>
  <c r="BL120" i="19" l="1"/>
  <c r="BL98" i="19"/>
  <c r="BL102" i="19" s="1"/>
  <c r="BL114" i="19"/>
  <c r="BL32" i="19"/>
  <c r="GJ362" i="9"/>
  <c r="GD175" i="9"/>
  <c r="GD177" i="9" s="1"/>
  <c r="GC446" i="9"/>
  <c r="GD197" i="9"/>
  <c r="GD199" i="9" l="1"/>
  <c r="GD200" i="9" s="1"/>
  <c r="GD202" i="9" s="1"/>
  <c r="GD182" i="9"/>
  <c r="GJ529" i="9"/>
  <c r="GJ438" i="9"/>
  <c r="GJ391" i="9"/>
  <c r="GJ421" i="9"/>
  <c r="GJ439" i="9"/>
  <c r="GJ511" i="9" l="1"/>
  <c r="GJ462" i="9"/>
  <c r="FX394" i="9"/>
  <c r="FX399" i="9"/>
  <c r="FX400" i="9" s="1"/>
  <c r="GJ464" i="9"/>
  <c r="GJ530" i="9"/>
  <c r="GD185" i="9"/>
  <c r="GD183" i="9"/>
  <c r="GD364" i="9"/>
  <c r="GD423" i="9"/>
  <c r="GD445" i="9"/>
  <c r="GD460" i="9" l="1"/>
  <c r="GE181" i="9"/>
  <c r="GD375" i="9"/>
  <c r="GD466" i="9"/>
  <c r="GD442" i="9"/>
  <c r="GK362" i="9" l="1"/>
  <c r="GE175" i="9"/>
  <c r="GE177" i="9" s="1"/>
  <c r="GD446" i="9"/>
  <c r="GE197" i="9"/>
  <c r="GE199" i="9" l="1"/>
  <c r="GE200" i="9" s="1"/>
  <c r="GE202" i="9" s="1"/>
  <c r="GE182" i="9"/>
  <c r="GK438" i="9"/>
  <c r="GK529" i="9"/>
  <c r="GK391" i="9"/>
  <c r="GK421" i="9"/>
  <c r="GK439" i="9"/>
  <c r="GK462" i="9" l="1"/>
  <c r="FY394" i="9"/>
  <c r="FY399" i="9"/>
  <c r="FY400" i="9" s="1"/>
  <c r="GK530" i="9"/>
  <c r="GK464" i="9"/>
  <c r="GE185" i="9"/>
  <c r="GE183" i="9"/>
  <c r="GE445" i="9"/>
  <c r="GE423" i="9"/>
  <c r="GE364" i="9"/>
  <c r="GE460" i="9" l="1"/>
  <c r="GF181" i="9"/>
  <c r="GE375" i="9"/>
  <c r="W34" i="20" s="1"/>
  <c r="GE442" i="9"/>
  <c r="GE466" i="9"/>
  <c r="GL362" i="9" l="1"/>
  <c r="GF175" i="9"/>
  <c r="GF177" i="9" s="1"/>
  <c r="GE446" i="9"/>
  <c r="GF197" i="9"/>
  <c r="BO19" i="19" l="1"/>
  <c r="GF199" i="9"/>
  <c r="GF200" i="9" s="1"/>
  <c r="GF202" i="9" s="1"/>
  <c r="GF182" i="9"/>
  <c r="GL438" i="9"/>
  <c r="BO94" i="19" s="1"/>
  <c r="GL529" i="9"/>
  <c r="GL391" i="9"/>
  <c r="BO48" i="19" s="1"/>
  <c r="GL421" i="9"/>
  <c r="GL439" i="9"/>
  <c r="BO95" i="19" s="1"/>
  <c r="BO78" i="19" l="1"/>
  <c r="GL462" i="9"/>
  <c r="BO116" i="19" s="1"/>
  <c r="FZ394" i="9"/>
  <c r="BK51" i="19" s="1"/>
  <c r="FZ399" i="9"/>
  <c r="BK56" i="19" s="1"/>
  <c r="BK57" i="19" s="1"/>
  <c r="GL530" i="9"/>
  <c r="GL464" i="9"/>
  <c r="BO118" i="19" s="1"/>
  <c r="GF185" i="9"/>
  <c r="GF183" i="9"/>
  <c r="GF445" i="9"/>
  <c r="GF423" i="9"/>
  <c r="W82" i="20" s="1"/>
  <c r="GF364" i="9"/>
  <c r="W23" i="20" s="1"/>
  <c r="BM101" i="19" l="1"/>
  <c r="W103" i="20"/>
  <c r="BM21" i="19"/>
  <c r="BM80" i="19"/>
  <c r="GF460" i="9"/>
  <c r="GG181" i="9"/>
  <c r="GF375" i="9"/>
  <c r="GF442" i="9"/>
  <c r="GF466" i="9"/>
  <c r="FZ400" i="9"/>
  <c r="BM120" i="19" l="1"/>
  <c r="W121" i="20"/>
  <c r="BM98" i="19"/>
  <c r="BM102" i="19" s="1"/>
  <c r="W100" i="20"/>
  <c r="BM114" i="19"/>
  <c r="W115" i="20"/>
  <c r="BM32" i="19"/>
  <c r="GM362" i="9"/>
  <c r="GG175" i="9"/>
  <c r="GG177" i="9" s="1"/>
  <c r="GF446" i="9"/>
  <c r="GG197" i="9"/>
  <c r="W104" i="20" l="1"/>
  <c r="Y34" i="17" s="1"/>
  <c r="GG199" i="9"/>
  <c r="GG200" i="9" s="1"/>
  <c r="GG202" i="9" s="1"/>
  <c r="GG182" i="9"/>
  <c r="GM529" i="9"/>
  <c r="GM438" i="9"/>
  <c r="GM391" i="9"/>
  <c r="GM421" i="9"/>
  <c r="GM439" i="9"/>
  <c r="GM511" i="9" l="1"/>
  <c r="GM462" i="9"/>
  <c r="GA394" i="9"/>
  <c r="GA399" i="9"/>
  <c r="GA400" i="9" s="1"/>
  <c r="GM464" i="9"/>
  <c r="GM530" i="9"/>
  <c r="GG185" i="9"/>
  <c r="GG183" i="9"/>
  <c r="GG364" i="9"/>
  <c r="GG423" i="9"/>
  <c r="GG445" i="9"/>
  <c r="GG460" i="9" l="1"/>
  <c r="GH181" i="9"/>
  <c r="GG375" i="9"/>
  <c r="GG442" i="9"/>
  <c r="GG466" i="9"/>
  <c r="GN362" i="9" l="1"/>
  <c r="GH175" i="9"/>
  <c r="GH177" i="9" s="1"/>
  <c r="GG446" i="9"/>
  <c r="GH197" i="9"/>
  <c r="GH199" i="9" l="1"/>
  <c r="GH200" i="9" s="1"/>
  <c r="GH202" i="9" s="1"/>
  <c r="GH182" i="9"/>
  <c r="GN529" i="9"/>
  <c r="GN438" i="9"/>
  <c r="GN391" i="9"/>
  <c r="GN421" i="9"/>
  <c r="GN439" i="9"/>
  <c r="GN462" i="9" l="1"/>
  <c r="GB394" i="9"/>
  <c r="GB399" i="9"/>
  <c r="GB400" i="9" s="1"/>
  <c r="GN464" i="9"/>
  <c r="GN530" i="9"/>
  <c r="GH185" i="9"/>
  <c r="GH183" i="9"/>
  <c r="GH445" i="9"/>
  <c r="GH423" i="9"/>
  <c r="GH364" i="9"/>
  <c r="GH460" i="9" l="1"/>
  <c r="GI181" i="9"/>
  <c r="GH375" i="9"/>
  <c r="GH466" i="9"/>
  <c r="GH442" i="9"/>
  <c r="GO362" i="9" l="1"/>
  <c r="GI175" i="9"/>
  <c r="GI177" i="9" s="1"/>
  <c r="GH446" i="9"/>
  <c r="GI197" i="9"/>
  <c r="BP19" i="19" l="1"/>
  <c r="GI199" i="9"/>
  <c r="GI200" i="9" s="1"/>
  <c r="GI202" i="9" s="1"/>
  <c r="GI182" i="9"/>
  <c r="GO529" i="9"/>
  <c r="GO438" i="9"/>
  <c r="BP94" i="19" s="1"/>
  <c r="GO391" i="9"/>
  <c r="GO421" i="9"/>
  <c r="GO439" i="9"/>
  <c r="BP95" i="19" s="1"/>
  <c r="BP78" i="19" l="1"/>
  <c r="BP48" i="19"/>
  <c r="GO462" i="9"/>
  <c r="BP116" i="19" s="1"/>
  <c r="GC394" i="9"/>
  <c r="BL51" i="19" s="1"/>
  <c r="GC399" i="9"/>
  <c r="BL56" i="19" s="1"/>
  <c r="BL57" i="19" s="1"/>
  <c r="GO464" i="9"/>
  <c r="BP118" i="19" s="1"/>
  <c r="GO530" i="9"/>
  <c r="GI185" i="9"/>
  <c r="GI183" i="9"/>
  <c r="GI445" i="9"/>
  <c r="BN101" i="19" s="1"/>
  <c r="GI423" i="9"/>
  <c r="GI364" i="9"/>
  <c r="BN21" i="19" l="1"/>
  <c r="BN80" i="19"/>
  <c r="GI460" i="9"/>
  <c r="BN114" i="19" s="1"/>
  <c r="GJ181" i="9"/>
  <c r="GI375" i="9"/>
  <c r="GI466" i="9"/>
  <c r="BN120" i="19" s="1"/>
  <c r="GI442" i="9"/>
  <c r="BN98" i="19" s="1"/>
  <c r="BN102" i="19" s="1"/>
  <c r="GC400" i="9"/>
  <c r="BN32" i="19" l="1"/>
  <c r="GP362" i="9"/>
  <c r="GJ175" i="9"/>
  <c r="GJ177" i="9" s="1"/>
  <c r="GI446" i="9"/>
  <c r="GJ197" i="9"/>
  <c r="GJ199" i="9" l="1"/>
  <c r="GJ200" i="9" s="1"/>
  <c r="GJ202" i="9" s="1"/>
  <c r="GJ182" i="9"/>
  <c r="GP529" i="9"/>
  <c r="GP438" i="9"/>
  <c r="GP391" i="9"/>
  <c r="GP421" i="9"/>
  <c r="GP439" i="9"/>
  <c r="GP511" i="9" l="1"/>
  <c r="GP462" i="9"/>
  <c r="GD394" i="9"/>
  <c r="GD399" i="9"/>
  <c r="GD400" i="9" s="1"/>
  <c r="GP464" i="9"/>
  <c r="GP530" i="9"/>
  <c r="GJ185" i="9"/>
  <c r="GJ183" i="9"/>
  <c r="GJ364" i="9"/>
  <c r="GJ423" i="9"/>
  <c r="GJ445" i="9"/>
  <c r="GJ460" i="9" l="1"/>
  <c r="GK181" i="9"/>
  <c r="GJ375" i="9"/>
  <c r="GJ442" i="9"/>
  <c r="GJ466" i="9"/>
  <c r="GQ362" i="9" l="1"/>
  <c r="GK175" i="9"/>
  <c r="GK177" i="9" s="1"/>
  <c r="GJ446" i="9"/>
  <c r="GK197" i="9"/>
  <c r="GK199" i="9" l="1"/>
  <c r="GK200" i="9" s="1"/>
  <c r="GK202" i="9" s="1"/>
  <c r="GK182" i="9"/>
  <c r="GQ529" i="9"/>
  <c r="GQ438" i="9"/>
  <c r="GQ391" i="9"/>
  <c r="GQ421" i="9"/>
  <c r="GQ439" i="9"/>
  <c r="GQ462" i="9" l="1"/>
  <c r="GE394" i="9"/>
  <c r="W53" i="20" s="1"/>
  <c r="GE399" i="9"/>
  <c r="GQ464" i="9"/>
  <c r="GQ530" i="9"/>
  <c r="GK185" i="9"/>
  <c r="GK183" i="9"/>
  <c r="GK445" i="9"/>
  <c r="GK423" i="9"/>
  <c r="GK364" i="9"/>
  <c r="GE400" i="9" l="1"/>
  <c r="W58" i="20"/>
  <c r="W59" i="20" s="1"/>
  <c r="Y27" i="17" s="1"/>
  <c r="GK460" i="9"/>
  <c r="GL181" i="9"/>
  <c r="GK375" i="9"/>
  <c r="GK466" i="9"/>
  <c r="GK442" i="9"/>
  <c r="GR362" i="9" l="1"/>
  <c r="X21" i="20" s="1"/>
  <c r="GL175" i="9"/>
  <c r="GL177" i="9" s="1"/>
  <c r="GK446" i="9"/>
  <c r="GL197" i="9"/>
  <c r="BQ19" i="19" l="1"/>
  <c r="GL199" i="9"/>
  <c r="GL200" i="9" s="1"/>
  <c r="GL202" i="9" s="1"/>
  <c r="GL182" i="9"/>
  <c r="GR529" i="9"/>
  <c r="GR438" i="9"/>
  <c r="GR391" i="9"/>
  <c r="X50" i="20" s="1"/>
  <c r="GR421" i="9"/>
  <c r="X80" i="20" s="1"/>
  <c r="GR439" i="9"/>
  <c r="BQ95" i="19" l="1"/>
  <c r="X97" i="20"/>
  <c r="BQ94" i="19"/>
  <c r="X96" i="20"/>
  <c r="BQ78" i="19"/>
  <c r="BQ48" i="19"/>
  <c r="GR462" i="9"/>
  <c r="GF394" i="9"/>
  <c r="BM51" i="19" s="1"/>
  <c r="GF399" i="9"/>
  <c r="BM56" i="19" s="1"/>
  <c r="BM57" i="19" s="1"/>
  <c r="GR464" i="9"/>
  <c r="GR530" i="9"/>
  <c r="GL185" i="9"/>
  <c r="GL183" i="9"/>
  <c r="GL445" i="9"/>
  <c r="BO101" i="19" s="1"/>
  <c r="GL423" i="9"/>
  <c r="GL364" i="9"/>
  <c r="BQ118" i="19" l="1"/>
  <c r="X119" i="20"/>
  <c r="Z41" i="17" s="1"/>
  <c r="BQ116" i="19"/>
  <c r="X117" i="20"/>
  <c r="Z40" i="17" s="1"/>
  <c r="BO21" i="19"/>
  <c r="BO80" i="19"/>
  <c r="GL460" i="9"/>
  <c r="BO114" i="19" s="1"/>
  <c r="GM181" i="9"/>
  <c r="GL375" i="9"/>
  <c r="BO32" i="19" s="1"/>
  <c r="GL466" i="9"/>
  <c r="BO120" i="19" s="1"/>
  <c r="GL442" i="9"/>
  <c r="BO98" i="19" s="1"/>
  <c r="BO102" i="19" s="1"/>
  <c r="GF400" i="9"/>
  <c r="Z39" i="17" l="1"/>
  <c r="GS362" i="9"/>
  <c r="GM175" i="9"/>
  <c r="GM177" i="9" s="1"/>
  <c r="GL446" i="9"/>
  <c r="GM197" i="9"/>
  <c r="GM199" i="9" l="1"/>
  <c r="GM200" i="9" s="1"/>
  <c r="GM202" i="9" s="1"/>
  <c r="GM182" i="9"/>
  <c r="GS529" i="9"/>
  <c r="GS438" i="9"/>
  <c r="GS391" i="9"/>
  <c r="GS421" i="9"/>
  <c r="GS439" i="9"/>
  <c r="GS511" i="9" l="1"/>
  <c r="GS462" i="9"/>
  <c r="GG394" i="9"/>
  <c r="GG399" i="9"/>
  <c r="GG400" i="9" s="1"/>
  <c r="GS464" i="9"/>
  <c r="GS530" i="9"/>
  <c r="GM185" i="9"/>
  <c r="GM183" i="9"/>
  <c r="GM364" i="9"/>
  <c r="GM423" i="9"/>
  <c r="GM445" i="9"/>
  <c r="GM460" i="9" l="1"/>
  <c r="GN181" i="9"/>
  <c r="GM375" i="9"/>
  <c r="GM442" i="9"/>
  <c r="GM466" i="9"/>
  <c r="GT362" i="9" l="1"/>
  <c r="GN175" i="9"/>
  <c r="GN177" i="9" s="1"/>
  <c r="GM446" i="9"/>
  <c r="GN197" i="9"/>
  <c r="GN199" i="9" l="1"/>
  <c r="GN200" i="9" s="1"/>
  <c r="GN202" i="9" s="1"/>
  <c r="GN182" i="9"/>
  <c r="GT529" i="9"/>
  <c r="GT438" i="9"/>
  <c r="GT391" i="9"/>
  <c r="GT421" i="9"/>
  <c r="GT439" i="9"/>
  <c r="GT462" i="9" l="1"/>
  <c r="GH394" i="9"/>
  <c r="GH399" i="9"/>
  <c r="GH400" i="9" s="1"/>
  <c r="GT464" i="9"/>
  <c r="GT530" i="9"/>
  <c r="GN185" i="9"/>
  <c r="GN183" i="9"/>
  <c r="GN445" i="9"/>
  <c r="GN423" i="9"/>
  <c r="GN364" i="9"/>
  <c r="GN460" i="9" l="1"/>
  <c r="GO181" i="9"/>
  <c r="GN375" i="9"/>
  <c r="GN466" i="9"/>
  <c r="GN442" i="9"/>
  <c r="GU362" i="9" l="1"/>
  <c r="GO175" i="9"/>
  <c r="GO177" i="9" s="1"/>
  <c r="GN446" i="9"/>
  <c r="GO197" i="9"/>
  <c r="BR19" i="19" l="1"/>
  <c r="GO199" i="9"/>
  <c r="GO200" i="9" s="1"/>
  <c r="GO202" i="9" s="1"/>
  <c r="GO182" i="9"/>
  <c r="GU529" i="9"/>
  <c r="GU438" i="9"/>
  <c r="BR94" i="19" s="1"/>
  <c r="GU391" i="9"/>
  <c r="GU421" i="9"/>
  <c r="GU439" i="9"/>
  <c r="BR95" i="19" s="1"/>
  <c r="BR78" i="19" l="1"/>
  <c r="BR48" i="19"/>
  <c r="GU462" i="9"/>
  <c r="BR116" i="19" s="1"/>
  <c r="GI394" i="9"/>
  <c r="BN51" i="19" s="1"/>
  <c r="GI399" i="9"/>
  <c r="BN56" i="19" s="1"/>
  <c r="BN57" i="19" s="1"/>
  <c r="GU464" i="9"/>
  <c r="BR118" i="19" s="1"/>
  <c r="GU530" i="9"/>
  <c r="GO185" i="9"/>
  <c r="GO183" i="9"/>
  <c r="GO445" i="9"/>
  <c r="GO423" i="9"/>
  <c r="GO364" i="9"/>
  <c r="BP101" i="19" l="1"/>
  <c r="BP21" i="19"/>
  <c r="BP80" i="19"/>
  <c r="GO460" i="9"/>
  <c r="GP181" i="9"/>
  <c r="GO375" i="9"/>
  <c r="GO466" i="9"/>
  <c r="GO442" i="9"/>
  <c r="GI400" i="9"/>
  <c r="BP98" i="19" l="1"/>
  <c r="BP102" i="19" s="1"/>
  <c r="BP120" i="19"/>
  <c r="BP114" i="19"/>
  <c r="BP32" i="19"/>
  <c r="GV362" i="9"/>
  <c r="GP175" i="9"/>
  <c r="GP177" i="9" s="1"/>
  <c r="GO446" i="9"/>
  <c r="GP197" i="9"/>
  <c r="GP199" i="9" l="1"/>
  <c r="GP200" i="9" s="1"/>
  <c r="GP202" i="9" s="1"/>
  <c r="GP182" i="9"/>
  <c r="GV529" i="9"/>
  <c r="GV438" i="9"/>
  <c r="GV391" i="9"/>
  <c r="GV421" i="9"/>
  <c r="GV439" i="9"/>
  <c r="GV511" i="9" l="1"/>
  <c r="GV462" i="9"/>
  <c r="GJ394" i="9"/>
  <c r="GJ399" i="9"/>
  <c r="GJ400" i="9" s="1"/>
  <c r="GV464" i="9"/>
  <c r="GV530" i="9"/>
  <c r="GP185" i="9"/>
  <c r="GP183" i="9"/>
  <c r="GP364" i="9"/>
  <c r="GP423" i="9"/>
  <c r="GP445" i="9"/>
  <c r="GP460" i="9" l="1"/>
  <c r="GQ181" i="9"/>
  <c r="GP375" i="9"/>
  <c r="GP442" i="9"/>
  <c r="GP466" i="9"/>
  <c r="GW362" i="9" l="1"/>
  <c r="GQ175" i="9"/>
  <c r="GQ177" i="9" s="1"/>
  <c r="GP446" i="9"/>
  <c r="GQ197" i="9"/>
  <c r="GQ199" i="9" l="1"/>
  <c r="GQ200" i="9" s="1"/>
  <c r="GQ202" i="9" s="1"/>
  <c r="GQ182" i="9"/>
  <c r="GW529" i="9"/>
  <c r="GW438" i="9"/>
  <c r="GW391" i="9"/>
  <c r="GW421" i="9"/>
  <c r="GW439" i="9"/>
  <c r="GW462" i="9" l="1"/>
  <c r="GK394" i="9"/>
  <c r="GK399" i="9"/>
  <c r="GK400" i="9" s="1"/>
  <c r="GW464" i="9"/>
  <c r="GW530" i="9"/>
  <c r="GQ185" i="9"/>
  <c r="GQ183" i="9"/>
  <c r="GQ445" i="9"/>
  <c r="GQ423" i="9"/>
  <c r="GQ364" i="9"/>
  <c r="GQ460" i="9" l="1"/>
  <c r="GR181" i="9"/>
  <c r="GQ375" i="9"/>
  <c r="GQ466" i="9"/>
  <c r="GQ442" i="9"/>
  <c r="GX362" i="9" l="1"/>
  <c r="GR175" i="9"/>
  <c r="GR177" i="9" s="1"/>
  <c r="GQ446" i="9"/>
  <c r="GR197" i="9"/>
  <c r="BS19" i="19" l="1"/>
  <c r="GR199" i="9"/>
  <c r="GR200" i="9" s="1"/>
  <c r="GR202" i="9" s="1"/>
  <c r="GR182" i="9"/>
  <c r="GX529" i="9"/>
  <c r="GX438" i="9"/>
  <c r="BS94" i="19" s="1"/>
  <c r="GX391" i="9"/>
  <c r="BS48" i="19" s="1"/>
  <c r="GX421" i="9"/>
  <c r="GX439" i="9"/>
  <c r="BS95" i="19" s="1"/>
  <c r="BS78" i="19" l="1"/>
  <c r="GX462" i="9"/>
  <c r="BS116" i="19" s="1"/>
  <c r="GL394" i="9"/>
  <c r="BO51" i="19" s="1"/>
  <c r="GL399" i="9"/>
  <c r="BO56" i="19" s="1"/>
  <c r="BO57" i="19" s="1"/>
  <c r="GX464" i="9"/>
  <c r="BS118" i="19" s="1"/>
  <c r="GX530" i="9"/>
  <c r="GR185" i="9"/>
  <c r="GR183" i="9"/>
  <c r="GR445" i="9"/>
  <c r="GR423" i="9"/>
  <c r="X82" i="20" s="1"/>
  <c r="GR364" i="9"/>
  <c r="X23" i="20" s="1"/>
  <c r="BQ101" i="19" l="1"/>
  <c r="X103" i="20"/>
  <c r="BQ21" i="19"/>
  <c r="BQ80" i="19"/>
  <c r="GR460" i="9"/>
  <c r="GS181" i="9"/>
  <c r="GR375" i="9"/>
  <c r="X34" i="20" s="1"/>
  <c r="GR466" i="9"/>
  <c r="GR442" i="9"/>
  <c r="GL400" i="9"/>
  <c r="BQ98" i="19" l="1"/>
  <c r="BQ102" i="19" s="1"/>
  <c r="X100" i="20"/>
  <c r="BQ120" i="19"/>
  <c r="X121" i="20"/>
  <c r="BQ114" i="19"/>
  <c r="X115" i="20"/>
  <c r="BQ32" i="19"/>
  <c r="GY362" i="9"/>
  <c r="GS175" i="9"/>
  <c r="GS177" i="9" s="1"/>
  <c r="GR446" i="9"/>
  <c r="GS197" i="9"/>
  <c r="X104" i="20" l="1"/>
  <c r="Z34" i="17" s="1"/>
  <c r="GS199" i="9"/>
  <c r="GS200" i="9" s="1"/>
  <c r="GS202" i="9" s="1"/>
  <c r="GS182" i="9"/>
  <c r="GY529" i="9"/>
  <c r="GY438" i="9"/>
  <c r="GY391" i="9"/>
  <c r="GY421" i="9"/>
  <c r="GY439" i="9"/>
  <c r="GY511" i="9" l="1"/>
  <c r="GY462" i="9"/>
  <c r="GM394" i="9"/>
  <c r="GM399" i="9"/>
  <c r="GM400" i="9" s="1"/>
  <c r="GY464" i="9"/>
  <c r="GY530" i="9"/>
  <c r="GS185" i="9"/>
  <c r="GS183" i="9"/>
  <c r="GS364" i="9"/>
  <c r="GS423" i="9"/>
  <c r="GS445" i="9"/>
  <c r="GS460" i="9" l="1"/>
  <c r="GT181" i="9"/>
  <c r="GS375" i="9"/>
  <c r="GS442" i="9"/>
  <c r="GS466" i="9"/>
  <c r="GZ362" i="9" l="1"/>
  <c r="GT175" i="9"/>
  <c r="GT177" i="9" s="1"/>
  <c r="GS446" i="9"/>
  <c r="GT197" i="9"/>
  <c r="GT199" i="9" l="1"/>
  <c r="GT200" i="9" s="1"/>
  <c r="GT202" i="9" s="1"/>
  <c r="GT182" i="9"/>
  <c r="GZ529" i="9"/>
  <c r="GZ438" i="9"/>
  <c r="GZ391" i="9"/>
  <c r="GZ421" i="9"/>
  <c r="GZ439" i="9"/>
  <c r="GZ462" i="9" l="1"/>
  <c r="GN394" i="9"/>
  <c r="GN399" i="9"/>
  <c r="GN400" i="9" s="1"/>
  <c r="GZ464" i="9"/>
  <c r="GZ530" i="9"/>
  <c r="GT185" i="9"/>
  <c r="GT183" i="9"/>
  <c r="GT445" i="9"/>
  <c r="GT423" i="9"/>
  <c r="GT364" i="9"/>
  <c r="GT460" i="9" l="1"/>
  <c r="GU181" i="9"/>
  <c r="GT375" i="9"/>
  <c r="GT466" i="9"/>
  <c r="GT442" i="9"/>
  <c r="HA362" i="9" l="1"/>
  <c r="GU175" i="9"/>
  <c r="GU177" i="9" s="1"/>
  <c r="GT446" i="9"/>
  <c r="GU197" i="9"/>
  <c r="BT19" i="19" l="1"/>
  <c r="GU199" i="9"/>
  <c r="GU200" i="9" s="1"/>
  <c r="GU202" i="9" s="1"/>
  <c r="GU182" i="9"/>
  <c r="HA529" i="9"/>
  <c r="HA438" i="9"/>
  <c r="BT94" i="19" s="1"/>
  <c r="HA391" i="9"/>
  <c r="HA421" i="9"/>
  <c r="HA439" i="9"/>
  <c r="BT95" i="19" s="1"/>
  <c r="BT78" i="19" l="1"/>
  <c r="BT48" i="19"/>
  <c r="HA462" i="9"/>
  <c r="BT116" i="19" s="1"/>
  <c r="GO394" i="9"/>
  <c r="BP51" i="19" s="1"/>
  <c r="GO399" i="9"/>
  <c r="BP56" i="19" s="1"/>
  <c r="BP57" i="19" s="1"/>
  <c r="HA464" i="9"/>
  <c r="BT118" i="19" s="1"/>
  <c r="HA530" i="9"/>
  <c r="GU185" i="9"/>
  <c r="GU183" i="9"/>
  <c r="GU445" i="9"/>
  <c r="BR101" i="19" s="1"/>
  <c r="GU423" i="9"/>
  <c r="GU364" i="9"/>
  <c r="BR21" i="19" l="1"/>
  <c r="BR80" i="19"/>
  <c r="GU460" i="9"/>
  <c r="BR114" i="19" s="1"/>
  <c r="GV181" i="9"/>
  <c r="GU375" i="9"/>
  <c r="GU466" i="9"/>
  <c r="BR120" i="19" s="1"/>
  <c r="GU442" i="9"/>
  <c r="BR98" i="19" s="1"/>
  <c r="BR102" i="19" s="1"/>
  <c r="GO400" i="9"/>
  <c r="BR32" i="19" l="1"/>
  <c r="HB362" i="9"/>
  <c r="GV175" i="9"/>
  <c r="GV177" i="9" s="1"/>
  <c r="GU446" i="9"/>
  <c r="GV197" i="9"/>
  <c r="GV199" i="9" l="1"/>
  <c r="GV200" i="9" s="1"/>
  <c r="GV202" i="9" s="1"/>
  <c r="GV182" i="9"/>
  <c r="HB529" i="9"/>
  <c r="HB438" i="9"/>
  <c r="HB391" i="9"/>
  <c r="HB421" i="9"/>
  <c r="HB439" i="9"/>
  <c r="HB511" i="9" l="1"/>
  <c r="HB462" i="9"/>
  <c r="GP394" i="9"/>
  <c r="GP399" i="9"/>
  <c r="GP400" i="9" s="1"/>
  <c r="HB464" i="9"/>
  <c r="HB530" i="9"/>
  <c r="GV185" i="9"/>
  <c r="GV183" i="9"/>
  <c r="GV364" i="9"/>
  <c r="GV423" i="9"/>
  <c r="GV445" i="9"/>
  <c r="GV460" i="9" l="1"/>
  <c r="GW181" i="9"/>
  <c r="GV375" i="9"/>
  <c r="GV442" i="9"/>
  <c r="GV466" i="9"/>
  <c r="HC362" i="9" l="1"/>
  <c r="GW175" i="9"/>
  <c r="GW177" i="9" s="1"/>
  <c r="GV446" i="9"/>
  <c r="GW197" i="9"/>
  <c r="GW199" i="9" l="1"/>
  <c r="GW200" i="9" s="1"/>
  <c r="GW202" i="9" s="1"/>
  <c r="GW182" i="9"/>
  <c r="HC529" i="9"/>
  <c r="HC438" i="9"/>
  <c r="HC391" i="9"/>
  <c r="HC421" i="9"/>
  <c r="HC439" i="9"/>
  <c r="HC462" i="9" l="1"/>
  <c r="GQ394" i="9"/>
  <c r="GQ399" i="9"/>
  <c r="GQ400" i="9" s="1"/>
  <c r="HC464" i="9"/>
  <c r="HC530" i="9"/>
  <c r="GW185" i="9"/>
  <c r="GW183" i="9"/>
  <c r="GW445" i="9"/>
  <c r="GW423" i="9"/>
  <c r="GW364" i="9"/>
  <c r="GW460" i="9" l="1"/>
  <c r="GX181" i="9"/>
  <c r="GW375" i="9"/>
  <c r="GW466" i="9"/>
  <c r="GW442" i="9"/>
  <c r="HD362" i="9" l="1"/>
  <c r="Y21" i="20" s="1"/>
  <c r="GX175" i="9"/>
  <c r="GX177" i="9" s="1"/>
  <c r="GW446" i="9"/>
  <c r="GX197" i="9"/>
  <c r="BU19" i="19" l="1"/>
  <c r="GX199" i="9"/>
  <c r="GX200" i="9" s="1"/>
  <c r="GX202" i="9" s="1"/>
  <c r="GX182" i="9"/>
  <c r="HD529" i="9"/>
  <c r="HD438" i="9"/>
  <c r="HD391" i="9"/>
  <c r="Y50" i="20" s="1"/>
  <c r="HD421" i="9"/>
  <c r="Y80" i="20" s="1"/>
  <c r="HD439" i="9"/>
  <c r="BU95" i="19" l="1"/>
  <c r="Y97" i="20"/>
  <c r="BU94" i="19"/>
  <c r="Y96" i="20"/>
  <c r="BU78" i="19"/>
  <c r="BU48" i="19"/>
  <c r="HD462" i="9"/>
  <c r="GR394" i="9"/>
  <c r="GR399" i="9"/>
  <c r="HD464" i="9"/>
  <c r="HD530" i="9"/>
  <c r="GX185" i="9"/>
  <c r="GX183" i="9"/>
  <c r="GX445" i="9"/>
  <c r="BS101" i="19" s="1"/>
  <c r="GX423" i="9"/>
  <c r="GX364" i="9"/>
  <c r="BU118" i="19" l="1"/>
  <c r="Y119" i="20"/>
  <c r="AA41" i="17" s="1"/>
  <c r="BU116" i="19"/>
  <c r="Y117" i="20"/>
  <c r="AA40" i="17" s="1"/>
  <c r="BQ56" i="19"/>
  <c r="BQ57" i="19" s="1"/>
  <c r="X58" i="20"/>
  <c r="X59" i="20" s="1"/>
  <c r="Z27" i="17" s="1"/>
  <c r="BQ51" i="19"/>
  <c r="X53" i="20"/>
  <c r="BS21" i="19"/>
  <c r="BS80" i="19"/>
  <c r="GX460" i="9"/>
  <c r="BS114" i="19" s="1"/>
  <c r="GY181" i="9"/>
  <c r="GX375" i="9"/>
  <c r="BS32" i="19" s="1"/>
  <c r="GX466" i="9"/>
  <c r="BS120" i="19" s="1"/>
  <c r="GX442" i="9"/>
  <c r="BS98" i="19" s="1"/>
  <c r="BS102" i="19" s="1"/>
  <c r="GR400" i="9"/>
  <c r="AA39" i="17" l="1"/>
  <c r="HE362" i="9"/>
  <c r="GY175" i="9"/>
  <c r="GY177" i="9" s="1"/>
  <c r="GX446" i="9"/>
  <c r="GY197" i="9"/>
  <c r="GY199" i="9" l="1"/>
  <c r="GY200" i="9" s="1"/>
  <c r="GY202" i="9" s="1"/>
  <c r="GY182" i="9"/>
  <c r="HE529" i="9"/>
  <c r="HE438" i="9"/>
  <c r="HE391" i="9"/>
  <c r="HE421" i="9"/>
  <c r="HE439" i="9"/>
  <c r="HE511" i="9" l="1"/>
  <c r="HE462" i="9"/>
  <c r="GS394" i="9"/>
  <c r="GS399" i="9"/>
  <c r="GS400" i="9" s="1"/>
  <c r="HE464" i="9"/>
  <c r="HE530" i="9"/>
  <c r="GY185" i="9"/>
  <c r="GY183" i="9"/>
  <c r="GY364" i="9"/>
  <c r="GY423" i="9"/>
  <c r="GY445" i="9"/>
  <c r="GY460" i="9" l="1"/>
  <c r="GZ181" i="9"/>
  <c r="GY375" i="9"/>
  <c r="GY442" i="9"/>
  <c r="GY466" i="9"/>
  <c r="HF362" i="9" l="1"/>
  <c r="GZ175" i="9"/>
  <c r="GZ177" i="9" s="1"/>
  <c r="GY446" i="9"/>
  <c r="GZ197" i="9"/>
  <c r="GZ199" i="9" l="1"/>
  <c r="GZ200" i="9" s="1"/>
  <c r="GZ202" i="9" s="1"/>
  <c r="GZ182" i="9"/>
  <c r="HF529" i="9"/>
  <c r="HF438" i="9"/>
  <c r="HF391" i="9"/>
  <c r="HF421" i="9"/>
  <c r="HF439" i="9"/>
  <c r="HF462" i="9" l="1"/>
  <c r="GT394" i="9"/>
  <c r="GT399" i="9"/>
  <c r="GT400" i="9" s="1"/>
  <c r="HF464" i="9"/>
  <c r="HF530" i="9"/>
  <c r="GZ185" i="9"/>
  <c r="GZ183" i="9"/>
  <c r="GZ445" i="9"/>
  <c r="GZ423" i="9"/>
  <c r="GZ364" i="9"/>
  <c r="GZ460" i="9" l="1"/>
  <c r="HA181" i="9"/>
  <c r="GZ375" i="9"/>
  <c r="GZ466" i="9"/>
  <c r="GZ442" i="9"/>
  <c r="HG362" i="9" l="1"/>
  <c r="HA175" i="9"/>
  <c r="HA177" i="9" s="1"/>
  <c r="GZ446" i="9"/>
  <c r="HA197" i="9"/>
  <c r="BV19" i="19" l="1"/>
  <c r="HA199" i="9"/>
  <c r="HA200" i="9" s="1"/>
  <c r="HA202" i="9" s="1"/>
  <c r="HA182" i="9"/>
  <c r="HG529" i="9"/>
  <c r="HG438" i="9"/>
  <c r="BV94" i="19" s="1"/>
  <c r="HG391" i="9"/>
  <c r="HG421" i="9"/>
  <c r="HG439" i="9"/>
  <c r="BV95" i="19" s="1"/>
  <c r="BV78" i="19" l="1"/>
  <c r="BV48" i="19"/>
  <c r="HG462" i="9"/>
  <c r="BV116" i="19" s="1"/>
  <c r="GU394" i="9"/>
  <c r="BR51" i="19" s="1"/>
  <c r="GU399" i="9"/>
  <c r="BR56" i="19" s="1"/>
  <c r="BR57" i="19" s="1"/>
  <c r="HG464" i="9"/>
  <c r="BV118" i="19" s="1"/>
  <c r="HG530" i="9"/>
  <c r="HA185" i="9"/>
  <c r="HA183" i="9"/>
  <c r="HA445" i="9"/>
  <c r="HA423" i="9"/>
  <c r="HA364" i="9"/>
  <c r="BT101" i="19" l="1"/>
  <c r="BT21" i="19"/>
  <c r="BT80" i="19"/>
  <c r="HA460" i="9"/>
  <c r="HB181" i="9"/>
  <c r="HA375" i="9"/>
  <c r="HA466" i="9"/>
  <c r="HA442" i="9"/>
  <c r="GU400" i="9"/>
  <c r="BT98" i="19" l="1"/>
  <c r="BT102" i="19" s="1"/>
  <c r="BT120" i="19"/>
  <c r="BT114" i="19"/>
  <c r="BT32" i="19"/>
  <c r="HH362" i="9"/>
  <c r="HB175" i="9"/>
  <c r="HB177" i="9" s="1"/>
  <c r="HA446" i="9"/>
  <c r="HB197" i="9"/>
  <c r="HB199" i="9" l="1"/>
  <c r="HB200" i="9" s="1"/>
  <c r="HB202" i="9" s="1"/>
  <c r="HB182" i="9"/>
  <c r="HH529" i="9"/>
  <c r="HH438" i="9"/>
  <c r="HH391" i="9"/>
  <c r="HH421" i="9"/>
  <c r="HH439" i="9"/>
  <c r="HH511" i="9" l="1"/>
  <c r="HH462" i="9"/>
  <c r="GV394" i="9"/>
  <c r="GV399" i="9"/>
  <c r="GV400" i="9" s="1"/>
  <c r="HH464" i="9"/>
  <c r="HH530" i="9"/>
  <c r="HB185" i="9"/>
  <c r="HB183" i="9"/>
  <c r="HB364" i="9"/>
  <c r="HB423" i="9"/>
  <c r="HB445" i="9"/>
  <c r="HB460" i="9" l="1"/>
  <c r="HC181" i="9"/>
  <c r="HB375" i="9"/>
  <c r="HB442" i="9"/>
  <c r="HB466" i="9"/>
  <c r="HI362" i="9" l="1"/>
  <c r="HC175" i="9"/>
  <c r="HC177" i="9" s="1"/>
  <c r="HB446" i="9"/>
  <c r="HC197" i="9"/>
  <c r="HC199" i="9" l="1"/>
  <c r="HC200" i="9" s="1"/>
  <c r="HC202" i="9" s="1"/>
  <c r="HC182" i="9"/>
  <c r="HI529" i="9"/>
  <c r="HI438" i="9"/>
  <c r="HI391" i="9"/>
  <c r="HI421" i="9"/>
  <c r="HI439" i="9"/>
  <c r="HI462" i="9" l="1"/>
  <c r="GW394" i="9"/>
  <c r="GW399" i="9"/>
  <c r="GW400" i="9" s="1"/>
  <c r="HI464" i="9"/>
  <c r="HI530" i="9"/>
  <c r="HC185" i="9"/>
  <c r="HC183" i="9"/>
  <c r="HC445" i="9"/>
  <c r="HC423" i="9"/>
  <c r="HC364" i="9"/>
  <c r="HC460" i="9" l="1"/>
  <c r="HD181" i="9"/>
  <c r="HC375" i="9"/>
  <c r="HC466" i="9"/>
  <c r="HC442" i="9"/>
  <c r="HJ362" i="9" l="1"/>
  <c r="HD175" i="9"/>
  <c r="HD177" i="9" s="1"/>
  <c r="HC446" i="9"/>
  <c r="HD197" i="9"/>
  <c r="BW19" i="19" l="1"/>
  <c r="HD199" i="9"/>
  <c r="HD200" i="9" s="1"/>
  <c r="HD202" i="9" s="1"/>
  <c r="HD182" i="9"/>
  <c r="HJ529" i="9"/>
  <c r="HJ438" i="9"/>
  <c r="BW94" i="19" s="1"/>
  <c r="HJ391" i="9"/>
  <c r="BW48" i="19" s="1"/>
  <c r="HJ421" i="9"/>
  <c r="HJ439" i="9"/>
  <c r="BW95" i="19" s="1"/>
  <c r="BW78" i="19" l="1"/>
  <c r="HJ462" i="9"/>
  <c r="BW116" i="19" s="1"/>
  <c r="GX394" i="9"/>
  <c r="BS51" i="19" s="1"/>
  <c r="GX399" i="9"/>
  <c r="BS56" i="19" s="1"/>
  <c r="BS57" i="19" s="1"/>
  <c r="HJ464" i="9"/>
  <c r="BW118" i="19" s="1"/>
  <c r="HJ530" i="9"/>
  <c r="HD185" i="9"/>
  <c r="HD183" i="9"/>
  <c r="HD445" i="9"/>
  <c r="HD423" i="9"/>
  <c r="Y82" i="20" s="1"/>
  <c r="HD364" i="9"/>
  <c r="Y23" i="20" s="1"/>
  <c r="BU101" i="19" l="1"/>
  <c r="Y103" i="20"/>
  <c r="BU21" i="19"/>
  <c r="BU80" i="19"/>
  <c r="HD460" i="9"/>
  <c r="HE181" i="9"/>
  <c r="HD375" i="9"/>
  <c r="Y34" i="20" s="1"/>
  <c r="HD466" i="9"/>
  <c r="HD442" i="9"/>
  <c r="GX400" i="9"/>
  <c r="BU98" i="19" l="1"/>
  <c r="BU102" i="19" s="1"/>
  <c r="Y100" i="20"/>
  <c r="BU120" i="19"/>
  <c r="Y121" i="20"/>
  <c r="BU114" i="19"/>
  <c r="Y115" i="20"/>
  <c r="BU32" i="19"/>
  <c r="HK362" i="9"/>
  <c r="HE175" i="9"/>
  <c r="HE177" i="9" s="1"/>
  <c r="HD446" i="9"/>
  <c r="HE197" i="9"/>
  <c r="Y104" i="20" l="1"/>
  <c r="AA34" i="17" s="1"/>
  <c r="HE199" i="9"/>
  <c r="HE200" i="9" s="1"/>
  <c r="HE202" i="9" s="1"/>
  <c r="HE182" i="9"/>
  <c r="HK529" i="9"/>
  <c r="HK438" i="9"/>
  <c r="HK391" i="9"/>
  <c r="HK421" i="9"/>
  <c r="HK439" i="9"/>
  <c r="HK511" i="9" l="1"/>
  <c r="HK462" i="9"/>
  <c r="GY394" i="9"/>
  <c r="GY399" i="9"/>
  <c r="GY400" i="9" s="1"/>
  <c r="HK464" i="9"/>
  <c r="HK530" i="9"/>
  <c r="HE185" i="9"/>
  <c r="HE183" i="9"/>
  <c r="HE364" i="9"/>
  <c r="HE423" i="9"/>
  <c r="HE445" i="9"/>
  <c r="HE460" i="9" l="1"/>
  <c r="HF181" i="9"/>
  <c r="HE375" i="9"/>
  <c r="HE442" i="9"/>
  <c r="HE466" i="9"/>
  <c r="HL362" i="9" l="1"/>
  <c r="HF175" i="9"/>
  <c r="HF177" i="9" s="1"/>
  <c r="HE446" i="9"/>
  <c r="HF197" i="9"/>
  <c r="HF199" i="9" l="1"/>
  <c r="HF200" i="9" s="1"/>
  <c r="HF202" i="9" s="1"/>
  <c r="HF182" i="9"/>
  <c r="HL529" i="9"/>
  <c r="HL438" i="9"/>
  <c r="HL391" i="9"/>
  <c r="HL421" i="9"/>
  <c r="HL439" i="9"/>
  <c r="HL462" i="9" l="1"/>
  <c r="GZ394" i="9"/>
  <c r="GZ399" i="9"/>
  <c r="GZ400" i="9" s="1"/>
  <c r="HL464" i="9"/>
  <c r="HL530" i="9"/>
  <c r="HF185" i="9"/>
  <c r="HF183" i="9"/>
  <c r="HF445" i="9"/>
  <c r="HF423" i="9"/>
  <c r="HF364" i="9"/>
  <c r="HF460" i="9" l="1"/>
  <c r="HG181" i="9"/>
  <c r="HF375" i="9"/>
  <c r="HF466" i="9"/>
  <c r="HF442" i="9"/>
  <c r="HM362" i="9" l="1"/>
  <c r="HG175" i="9"/>
  <c r="HG177" i="9" s="1"/>
  <c r="HF446" i="9"/>
  <c r="HG197" i="9"/>
  <c r="BX19" i="19" l="1"/>
  <c r="HG199" i="9"/>
  <c r="HG200" i="9" s="1"/>
  <c r="HG202" i="9" s="1"/>
  <c r="HG182" i="9"/>
  <c r="HM529" i="9"/>
  <c r="HM438" i="9"/>
  <c r="BX94" i="19" s="1"/>
  <c r="HM391" i="9"/>
  <c r="HM421" i="9"/>
  <c r="HM439" i="9"/>
  <c r="BX95" i="19" s="1"/>
  <c r="BX78" i="19" l="1"/>
  <c r="BX48" i="19"/>
  <c r="HM462" i="9"/>
  <c r="BX116" i="19" s="1"/>
  <c r="HA394" i="9"/>
  <c r="BT51" i="19" s="1"/>
  <c r="HA399" i="9"/>
  <c r="BT56" i="19" s="1"/>
  <c r="BT57" i="19" s="1"/>
  <c r="HM464" i="9"/>
  <c r="BX118" i="19" s="1"/>
  <c r="HM530" i="9"/>
  <c r="HG185" i="9"/>
  <c r="HG183" i="9"/>
  <c r="HG445" i="9"/>
  <c r="BV101" i="19" s="1"/>
  <c r="HG423" i="9"/>
  <c r="HG364" i="9"/>
  <c r="BV21" i="19" l="1"/>
  <c r="BV80" i="19"/>
  <c r="HG460" i="9"/>
  <c r="BV114" i="19" s="1"/>
  <c r="HH181" i="9"/>
  <c r="HG375" i="9"/>
  <c r="HG466" i="9"/>
  <c r="BV120" i="19" s="1"/>
  <c r="HG442" i="9"/>
  <c r="BV98" i="19" s="1"/>
  <c r="BV102" i="19" s="1"/>
  <c r="HA400" i="9"/>
  <c r="BV32" i="19" l="1"/>
  <c r="HN362" i="9"/>
  <c r="HH175" i="9"/>
  <c r="HH177" i="9" s="1"/>
  <c r="HG446" i="9"/>
  <c r="HH197" i="9"/>
  <c r="HH199" i="9" l="1"/>
  <c r="HH200" i="9" s="1"/>
  <c r="HH202" i="9" s="1"/>
  <c r="HH182" i="9"/>
  <c r="HN529" i="9"/>
  <c r="HN438" i="9"/>
  <c r="HN391" i="9"/>
  <c r="HN421" i="9"/>
  <c r="HN439" i="9"/>
  <c r="HN511" i="9" l="1"/>
  <c r="HN462" i="9"/>
  <c r="HB394" i="9"/>
  <c r="HB399" i="9"/>
  <c r="HB400" i="9" s="1"/>
  <c r="HN464" i="9"/>
  <c r="HN530" i="9"/>
  <c r="HH185" i="9"/>
  <c r="HH183" i="9"/>
  <c r="HH364" i="9"/>
  <c r="HH423" i="9"/>
  <c r="HH445" i="9"/>
  <c r="HH460" i="9" l="1"/>
  <c r="HI181" i="9"/>
  <c r="HH375" i="9"/>
  <c r="HH442" i="9"/>
  <c r="HH466" i="9"/>
  <c r="HO362" i="9" l="1"/>
  <c r="HI175" i="9"/>
  <c r="HI177" i="9" s="1"/>
  <c r="HH446" i="9"/>
  <c r="HI197" i="9"/>
  <c r="HI199" i="9" l="1"/>
  <c r="HI200" i="9" s="1"/>
  <c r="HI202" i="9" s="1"/>
  <c r="HI182" i="9"/>
  <c r="HO529" i="9"/>
  <c r="HO438" i="9"/>
  <c r="HO391" i="9"/>
  <c r="HO421" i="9"/>
  <c r="HO439" i="9"/>
  <c r="HO462" i="9" l="1"/>
  <c r="HC394" i="9"/>
  <c r="HC399" i="9"/>
  <c r="HC400" i="9" s="1"/>
  <c r="HO464" i="9"/>
  <c r="HO530" i="9"/>
  <c r="HI185" i="9"/>
  <c r="HI183" i="9"/>
  <c r="HI445" i="9"/>
  <c r="HI423" i="9"/>
  <c r="HI364" i="9"/>
  <c r="HI460" i="9" l="1"/>
  <c r="HJ181" i="9"/>
  <c r="HI375" i="9"/>
  <c r="HI466" i="9"/>
  <c r="HI442" i="9"/>
  <c r="HP362" i="9" l="1"/>
  <c r="Z21" i="20" s="1"/>
  <c r="HJ175" i="9"/>
  <c r="HJ177" i="9" s="1"/>
  <c r="HI446" i="9"/>
  <c r="HJ197" i="9"/>
  <c r="BY19" i="19" l="1"/>
  <c r="HJ199" i="9"/>
  <c r="HJ200" i="9" s="1"/>
  <c r="HJ202" i="9" s="1"/>
  <c r="HJ182" i="9"/>
  <c r="HP529" i="9"/>
  <c r="HP438" i="9"/>
  <c r="HP391" i="9"/>
  <c r="Z50" i="20" s="1"/>
  <c r="HP421" i="9"/>
  <c r="Z80" i="20" s="1"/>
  <c r="HP439" i="9"/>
  <c r="BY95" i="19" l="1"/>
  <c r="Z97" i="20"/>
  <c r="BY94" i="19"/>
  <c r="Z96" i="20"/>
  <c r="BY78" i="19"/>
  <c r="BY48" i="19"/>
  <c r="HP462" i="9"/>
  <c r="HD394" i="9"/>
  <c r="HD399" i="9"/>
  <c r="HP464" i="9"/>
  <c r="HP530" i="9"/>
  <c r="HJ185" i="9"/>
  <c r="HJ183" i="9"/>
  <c r="HJ445" i="9"/>
  <c r="BW101" i="19" s="1"/>
  <c r="HJ423" i="9"/>
  <c r="HJ364" i="9"/>
  <c r="BY118" i="19" l="1"/>
  <c r="Z119" i="20"/>
  <c r="AB41" i="17" s="1"/>
  <c r="BY116" i="19"/>
  <c r="Z117" i="20"/>
  <c r="AB40" i="17" s="1"/>
  <c r="BU56" i="19"/>
  <c r="BU57" i="19" s="1"/>
  <c r="Y58" i="20"/>
  <c r="Y59" i="20" s="1"/>
  <c r="AA27" i="17" s="1"/>
  <c r="BU51" i="19"/>
  <c r="Y53" i="20"/>
  <c r="BW21" i="19"/>
  <c r="BW80" i="19"/>
  <c r="HJ460" i="9"/>
  <c r="BW114" i="19" s="1"/>
  <c r="HK181" i="9"/>
  <c r="HJ375" i="9"/>
  <c r="BW32" i="19" s="1"/>
  <c r="HJ466" i="9"/>
  <c r="BW120" i="19" s="1"/>
  <c r="HJ442" i="9"/>
  <c r="BW98" i="19" s="1"/>
  <c r="BW102" i="19" s="1"/>
  <c r="HD400" i="9"/>
  <c r="AB39" i="17" l="1"/>
  <c r="HQ362" i="9"/>
  <c r="HK175" i="9"/>
  <c r="HK177" i="9" s="1"/>
  <c r="HJ446" i="9"/>
  <c r="HK197" i="9"/>
  <c r="HK199" i="9" l="1"/>
  <c r="HK200" i="9" s="1"/>
  <c r="HK202" i="9" s="1"/>
  <c r="HK182" i="9"/>
  <c r="HQ529" i="9"/>
  <c r="HQ438" i="9"/>
  <c r="HQ391" i="9"/>
  <c r="HQ421" i="9"/>
  <c r="HQ439" i="9"/>
  <c r="HQ511" i="9" l="1"/>
  <c r="HQ462" i="9"/>
  <c r="HE394" i="9"/>
  <c r="HE399" i="9"/>
  <c r="HE400" i="9" s="1"/>
  <c r="HQ464" i="9"/>
  <c r="HQ530" i="9"/>
  <c r="HK185" i="9"/>
  <c r="HK183" i="9"/>
  <c r="HK364" i="9"/>
  <c r="HK423" i="9"/>
  <c r="HK445" i="9"/>
  <c r="HK460" i="9" l="1"/>
  <c r="HL181" i="9"/>
  <c r="HK375" i="9"/>
  <c r="HK442" i="9"/>
  <c r="HK466" i="9"/>
  <c r="HR362" i="9" l="1"/>
  <c r="HL175" i="9"/>
  <c r="HL177" i="9" s="1"/>
  <c r="HK446" i="9"/>
  <c r="HL197" i="9"/>
  <c r="HL199" i="9" l="1"/>
  <c r="HL200" i="9" s="1"/>
  <c r="HL202" i="9" s="1"/>
  <c r="HL182" i="9"/>
  <c r="HR529" i="9"/>
  <c r="HR438" i="9"/>
  <c r="HR391" i="9"/>
  <c r="HR421" i="9"/>
  <c r="HR439" i="9"/>
  <c r="HR462" i="9" l="1"/>
  <c r="HF394" i="9"/>
  <c r="HF399" i="9"/>
  <c r="HF400" i="9" s="1"/>
  <c r="HR464" i="9"/>
  <c r="HR530" i="9"/>
  <c r="HL185" i="9"/>
  <c r="HL183" i="9"/>
  <c r="HL445" i="9"/>
  <c r="HL423" i="9"/>
  <c r="HL364" i="9"/>
  <c r="HL460" i="9" l="1"/>
  <c r="HM181" i="9"/>
  <c r="HL375" i="9"/>
  <c r="HL466" i="9"/>
  <c r="HL442" i="9"/>
  <c r="HS362" i="9" l="1"/>
  <c r="HM175" i="9"/>
  <c r="HM177" i="9" s="1"/>
  <c r="HL446" i="9"/>
  <c r="HM197" i="9"/>
  <c r="BZ19" i="19" l="1"/>
  <c r="HM199" i="9"/>
  <c r="HM200" i="9" s="1"/>
  <c r="HM202" i="9" s="1"/>
  <c r="HM182" i="9"/>
  <c r="HS529" i="9"/>
  <c r="HS438" i="9"/>
  <c r="BZ94" i="19" s="1"/>
  <c r="HS391" i="9"/>
  <c r="HS421" i="9"/>
  <c r="HS439" i="9"/>
  <c r="BZ95" i="19" s="1"/>
  <c r="BZ78" i="19" l="1"/>
  <c r="BZ48" i="19"/>
  <c r="HS462" i="9"/>
  <c r="BZ116" i="19" s="1"/>
  <c r="HG394" i="9"/>
  <c r="BV51" i="19" s="1"/>
  <c r="HG399" i="9"/>
  <c r="BV56" i="19" s="1"/>
  <c r="BV57" i="19" s="1"/>
  <c r="HS464" i="9"/>
  <c r="BZ118" i="19" s="1"/>
  <c r="HS530" i="9"/>
  <c r="HM185" i="9"/>
  <c r="HM183" i="9"/>
  <c r="HM445" i="9"/>
  <c r="HM423" i="9"/>
  <c r="HM364" i="9"/>
  <c r="BX101" i="19" l="1"/>
  <c r="BX21" i="19"/>
  <c r="BX80" i="19"/>
  <c r="HM460" i="9"/>
  <c r="HN181" i="9"/>
  <c r="HM375" i="9"/>
  <c r="HM466" i="9"/>
  <c r="HM442" i="9"/>
  <c r="HG400" i="9"/>
  <c r="BX98" i="19" l="1"/>
  <c r="BX102" i="19" s="1"/>
  <c r="BX120" i="19"/>
  <c r="BX114" i="19"/>
  <c r="BX32" i="19"/>
  <c r="HT362" i="9"/>
  <c r="HN175" i="9"/>
  <c r="HN177" i="9" s="1"/>
  <c r="HM446" i="9"/>
  <c r="HN197" i="9"/>
  <c r="HN199" i="9" l="1"/>
  <c r="HN200" i="9" s="1"/>
  <c r="HN202" i="9" s="1"/>
  <c r="HN182" i="9"/>
  <c r="HT529" i="9"/>
  <c r="HT438" i="9"/>
  <c r="HT391" i="9"/>
  <c r="HT421" i="9"/>
  <c r="HT439" i="9"/>
  <c r="HT511" i="9" l="1"/>
  <c r="HT462" i="9"/>
  <c r="HH394" i="9"/>
  <c r="HH399" i="9"/>
  <c r="HH400" i="9" s="1"/>
  <c r="HT464" i="9"/>
  <c r="HT530" i="9"/>
  <c r="HN185" i="9"/>
  <c r="HN183" i="9"/>
  <c r="HN364" i="9"/>
  <c r="HN423" i="9"/>
  <c r="HN445" i="9"/>
  <c r="HN460" i="9" l="1"/>
  <c r="HO181" i="9"/>
  <c r="HN375" i="9"/>
  <c r="HN442" i="9"/>
  <c r="HN466" i="9"/>
  <c r="HU362" i="9" l="1"/>
  <c r="HO175" i="9"/>
  <c r="HO177" i="9" s="1"/>
  <c r="HN446" i="9"/>
  <c r="HO197" i="9"/>
  <c r="HO199" i="9" l="1"/>
  <c r="HO200" i="9" s="1"/>
  <c r="HO202" i="9" s="1"/>
  <c r="HO182" i="9"/>
  <c r="HU529" i="9"/>
  <c r="HU438" i="9"/>
  <c r="HU391" i="9"/>
  <c r="HU421" i="9"/>
  <c r="HU439" i="9"/>
  <c r="HU462" i="9" l="1"/>
  <c r="HI394" i="9"/>
  <c r="HI399" i="9"/>
  <c r="HI400" i="9" s="1"/>
  <c r="HU464" i="9"/>
  <c r="HU530" i="9"/>
  <c r="HO185" i="9"/>
  <c r="HO183" i="9"/>
  <c r="HO445" i="9"/>
  <c r="HO423" i="9"/>
  <c r="HO364" i="9"/>
  <c r="HO460" i="9" l="1"/>
  <c r="HP181" i="9"/>
  <c r="HO375" i="9"/>
  <c r="HO466" i="9"/>
  <c r="HO442" i="9"/>
  <c r="HV362" i="9" l="1"/>
  <c r="HP175" i="9"/>
  <c r="HP177" i="9" s="1"/>
  <c r="HO446" i="9"/>
  <c r="HP197" i="9"/>
  <c r="CA19" i="19" l="1"/>
  <c r="HP199" i="9"/>
  <c r="HP200" i="9" s="1"/>
  <c r="HP202" i="9" s="1"/>
  <c r="HP182" i="9"/>
  <c r="HV529" i="9"/>
  <c r="HV438" i="9"/>
  <c r="CA94" i="19" s="1"/>
  <c r="HV391" i="9"/>
  <c r="CA48" i="19" s="1"/>
  <c r="HV421" i="9"/>
  <c r="HV439" i="9"/>
  <c r="CA95" i="19" s="1"/>
  <c r="CA78" i="19" l="1"/>
  <c r="HV462" i="9"/>
  <c r="CA116" i="19" s="1"/>
  <c r="HJ394" i="9"/>
  <c r="BW51" i="19" s="1"/>
  <c r="HJ399" i="9"/>
  <c r="BW56" i="19" s="1"/>
  <c r="BW57" i="19" s="1"/>
  <c r="HV464" i="9"/>
  <c r="CA118" i="19" s="1"/>
  <c r="HV530" i="9"/>
  <c r="HP185" i="9"/>
  <c r="HP183" i="9"/>
  <c r="HP445" i="9"/>
  <c r="HP423" i="9"/>
  <c r="Z82" i="20" s="1"/>
  <c r="HP364" i="9"/>
  <c r="Z23" i="20" s="1"/>
  <c r="BY101" i="19" l="1"/>
  <c r="Z103" i="20"/>
  <c r="BY21" i="19"/>
  <c r="BY80" i="19"/>
  <c r="HP460" i="9"/>
  <c r="HQ181" i="9"/>
  <c r="HP375" i="9"/>
  <c r="Z34" i="20" s="1"/>
  <c r="HP466" i="9"/>
  <c r="HP442" i="9"/>
  <c r="HJ400" i="9"/>
  <c r="BY98" i="19" l="1"/>
  <c r="BY102" i="19" s="1"/>
  <c r="Z100" i="20"/>
  <c r="BY120" i="19"/>
  <c r="Z121" i="20"/>
  <c r="BY114" i="19"/>
  <c r="Z115" i="20"/>
  <c r="BY32" i="19"/>
  <c r="HW362" i="9"/>
  <c r="HQ175" i="9"/>
  <c r="HQ177" i="9" s="1"/>
  <c r="HP446" i="9"/>
  <c r="HQ197" i="9"/>
  <c r="Z104" i="20" l="1"/>
  <c r="AB34" i="17" s="1"/>
  <c r="HQ199" i="9"/>
  <c r="HQ200" i="9" s="1"/>
  <c r="HQ202" i="9" s="1"/>
  <c r="HQ182" i="9"/>
  <c r="HW529" i="9"/>
  <c r="HW438" i="9"/>
  <c r="HW391" i="9"/>
  <c r="HW421" i="9"/>
  <c r="HW439" i="9"/>
  <c r="HW511" i="9" l="1"/>
  <c r="HW462" i="9"/>
  <c r="HK394" i="9"/>
  <c r="HK399" i="9"/>
  <c r="HK400" i="9" s="1"/>
  <c r="HW464" i="9"/>
  <c r="HW530" i="9"/>
  <c r="HQ185" i="9"/>
  <c r="HQ183" i="9"/>
  <c r="HQ364" i="9"/>
  <c r="HQ423" i="9"/>
  <c r="HQ445" i="9"/>
  <c r="HQ460" i="9" l="1"/>
  <c r="HR181" i="9"/>
  <c r="HQ375" i="9"/>
  <c r="HQ442" i="9"/>
  <c r="HQ466" i="9"/>
  <c r="HX362" i="9" l="1"/>
  <c r="HR175" i="9"/>
  <c r="HR177" i="9" s="1"/>
  <c r="HQ446" i="9"/>
  <c r="HR197" i="9"/>
  <c r="HR199" i="9" l="1"/>
  <c r="HR200" i="9" s="1"/>
  <c r="HR202" i="9" s="1"/>
  <c r="HR182" i="9"/>
  <c r="HX529" i="9"/>
  <c r="HX438" i="9"/>
  <c r="HX391" i="9"/>
  <c r="HX421" i="9"/>
  <c r="HX439" i="9"/>
  <c r="HX462" i="9" l="1"/>
  <c r="HL394" i="9"/>
  <c r="HL399" i="9"/>
  <c r="HL400" i="9" s="1"/>
  <c r="HX464" i="9"/>
  <c r="HX530" i="9"/>
  <c r="HR185" i="9"/>
  <c r="HR183" i="9"/>
  <c r="HR445" i="9"/>
  <c r="HR423" i="9"/>
  <c r="HR364" i="9"/>
  <c r="HR460" i="9" l="1"/>
  <c r="HS181" i="9"/>
  <c r="HR375" i="9"/>
  <c r="HR466" i="9"/>
  <c r="HR442" i="9"/>
  <c r="HY362" i="9" l="1"/>
  <c r="HS175" i="9"/>
  <c r="HS177" i="9" s="1"/>
  <c r="HR446" i="9"/>
  <c r="HS197" i="9"/>
  <c r="CB19" i="19" l="1"/>
  <c r="HS199" i="9"/>
  <c r="HS200" i="9" s="1"/>
  <c r="HS202" i="9" s="1"/>
  <c r="HS182" i="9"/>
  <c r="HY529" i="9"/>
  <c r="HY438" i="9"/>
  <c r="CB94" i="19" s="1"/>
  <c r="HY391" i="9"/>
  <c r="HY421" i="9"/>
  <c r="HY439" i="9"/>
  <c r="CB95" i="19" s="1"/>
  <c r="CB78" i="19" l="1"/>
  <c r="CB48" i="19"/>
  <c r="HY462" i="9"/>
  <c r="CB116" i="19" s="1"/>
  <c r="HM394" i="9"/>
  <c r="BX51" i="19" s="1"/>
  <c r="HM399" i="9"/>
  <c r="BX56" i="19" s="1"/>
  <c r="BX57" i="19" s="1"/>
  <c r="HY464" i="9"/>
  <c r="CB118" i="19" s="1"/>
  <c r="HY530" i="9"/>
  <c r="HS185" i="9"/>
  <c r="HS183" i="9"/>
  <c r="HS445" i="9"/>
  <c r="BZ101" i="19" s="1"/>
  <c r="HS423" i="9"/>
  <c r="HS364" i="9"/>
  <c r="BZ21" i="19" l="1"/>
  <c r="BZ80" i="19"/>
  <c r="HS460" i="9"/>
  <c r="BZ114" i="19" s="1"/>
  <c r="HT181" i="9"/>
  <c r="HS375" i="9"/>
  <c r="HS466" i="9"/>
  <c r="BZ120" i="19" s="1"/>
  <c r="HS442" i="9"/>
  <c r="BZ98" i="19" s="1"/>
  <c r="BZ102" i="19" s="1"/>
  <c r="HM400" i="9"/>
  <c r="BZ32" i="19" l="1"/>
  <c r="HZ362" i="9"/>
  <c r="HT175" i="9"/>
  <c r="HT177" i="9" s="1"/>
  <c r="HS446" i="9"/>
  <c r="HT197" i="9"/>
  <c r="HT199" i="9" l="1"/>
  <c r="HT200" i="9" s="1"/>
  <c r="HT202" i="9" s="1"/>
  <c r="HT182" i="9"/>
  <c r="HZ529" i="9"/>
  <c r="HZ438" i="9"/>
  <c r="HZ391" i="9"/>
  <c r="HZ421" i="9"/>
  <c r="HZ439" i="9"/>
  <c r="HZ511" i="9" l="1"/>
  <c r="HZ462" i="9"/>
  <c r="HN394" i="9"/>
  <c r="HN399" i="9"/>
  <c r="HN400" i="9" s="1"/>
  <c r="HZ464" i="9"/>
  <c r="HZ530" i="9"/>
  <c r="HT185" i="9"/>
  <c r="HT183" i="9"/>
  <c r="HT364" i="9"/>
  <c r="HT423" i="9"/>
  <c r="HT445" i="9"/>
  <c r="HT460" i="9" l="1"/>
  <c r="HU181" i="9"/>
  <c r="HT375" i="9"/>
  <c r="HT442" i="9"/>
  <c r="HT466" i="9"/>
  <c r="IA362" i="9" l="1"/>
  <c r="HU175" i="9"/>
  <c r="HU177" i="9" s="1"/>
  <c r="HT446" i="9"/>
  <c r="HU197" i="9"/>
  <c r="HU199" i="9" l="1"/>
  <c r="HU200" i="9" s="1"/>
  <c r="HU202" i="9" s="1"/>
  <c r="HU182" i="9"/>
  <c r="IA529" i="9"/>
  <c r="IA438" i="9"/>
  <c r="IA391" i="9"/>
  <c r="AA50" i="20" s="1"/>
  <c r="IA421" i="9"/>
  <c r="IA439" i="9"/>
  <c r="IA462" i="9" l="1"/>
  <c r="HO394" i="9"/>
  <c r="HO399" i="9"/>
  <c r="HO400" i="9" s="1"/>
  <c r="IA464" i="9"/>
  <c r="IA530" i="9"/>
  <c r="HU185" i="9"/>
  <c r="HU183" i="9"/>
  <c r="HU445" i="9"/>
  <c r="HU423" i="9"/>
  <c r="HU364" i="9"/>
  <c r="HU460" i="9" l="1"/>
  <c r="HV181" i="9"/>
  <c r="HU375" i="9"/>
  <c r="HU466" i="9"/>
  <c r="HU442" i="9"/>
  <c r="IB362" i="9" l="1"/>
  <c r="AA21" i="20" s="1"/>
  <c r="HV175" i="9"/>
  <c r="HV177" i="9" s="1"/>
  <c r="HU446" i="9"/>
  <c r="HV197" i="9"/>
  <c r="CC19" i="19" l="1"/>
  <c r="HV199" i="9"/>
  <c r="HV200" i="9" s="1"/>
  <c r="HV202" i="9" s="1"/>
  <c r="HV182" i="9"/>
  <c r="IB529" i="9"/>
  <c r="IB438" i="9"/>
  <c r="IB391" i="9"/>
  <c r="IB421" i="9"/>
  <c r="AA80" i="20" s="1"/>
  <c r="IB439" i="9"/>
  <c r="CC95" i="19" l="1"/>
  <c r="AA97" i="20"/>
  <c r="CC94" i="19"/>
  <c r="AA96" i="20"/>
  <c r="CC78" i="19"/>
  <c r="CC48" i="19"/>
  <c r="IB462" i="9"/>
  <c r="HP394" i="9"/>
  <c r="HP399" i="9"/>
  <c r="IB464" i="9"/>
  <c r="IB530" i="9"/>
  <c r="HV185" i="9"/>
  <c r="HV183" i="9"/>
  <c r="HV445" i="9"/>
  <c r="CA101" i="19" s="1"/>
  <c r="HV423" i="9"/>
  <c r="HV364" i="9"/>
  <c r="CC118" i="19" l="1"/>
  <c r="AA119" i="20"/>
  <c r="AC41" i="17" s="1"/>
  <c r="CC116" i="19"/>
  <c r="AA117" i="20"/>
  <c r="AC40" i="17" s="1"/>
  <c r="BY56" i="19"/>
  <c r="BY57" i="19" s="1"/>
  <c r="Z58" i="20"/>
  <c r="Z59" i="20" s="1"/>
  <c r="AB27" i="17" s="1"/>
  <c r="BY51" i="19"/>
  <c r="Z53" i="20"/>
  <c r="CA21" i="19"/>
  <c r="CA80" i="19"/>
  <c r="HV460" i="9"/>
  <c r="CA114" i="19" s="1"/>
  <c r="HW181" i="9"/>
  <c r="HV375" i="9"/>
  <c r="CA32" i="19" s="1"/>
  <c r="HV466" i="9"/>
  <c r="CA120" i="19" s="1"/>
  <c r="HV442" i="9"/>
  <c r="CA98" i="19" s="1"/>
  <c r="CA102" i="19" s="1"/>
  <c r="HP400" i="9"/>
  <c r="AC39" i="17" l="1"/>
  <c r="IC362" i="9"/>
  <c r="HW175" i="9"/>
  <c r="HW177" i="9" s="1"/>
  <c r="HV446" i="9"/>
  <c r="HW197" i="9"/>
  <c r="HW199" i="9" l="1"/>
  <c r="HW200" i="9" s="1"/>
  <c r="HW202" i="9" s="1"/>
  <c r="HW182" i="9"/>
  <c r="IC529" i="9"/>
  <c r="IC438" i="9"/>
  <c r="IC391" i="9"/>
  <c r="IC421" i="9"/>
  <c r="IC439" i="9"/>
  <c r="IC511" i="9" l="1"/>
  <c r="IC462" i="9"/>
  <c r="HQ394" i="9"/>
  <c r="HQ399" i="9"/>
  <c r="HQ400" i="9" s="1"/>
  <c r="IC464" i="9"/>
  <c r="IC530" i="9"/>
  <c r="HW185" i="9"/>
  <c r="HW183" i="9"/>
  <c r="HW364" i="9"/>
  <c r="HW423" i="9"/>
  <c r="HW445" i="9"/>
  <c r="HW460" i="9" l="1"/>
  <c r="HX181" i="9"/>
  <c r="HW375" i="9"/>
  <c r="HW442" i="9"/>
  <c r="HW466" i="9"/>
  <c r="ID362" i="9" l="1"/>
  <c r="HX175" i="9"/>
  <c r="HX177" i="9" s="1"/>
  <c r="HW446" i="9"/>
  <c r="HX197" i="9"/>
  <c r="HX199" i="9" l="1"/>
  <c r="HX200" i="9" s="1"/>
  <c r="HX202" i="9" s="1"/>
  <c r="HX182" i="9"/>
  <c r="ID529" i="9"/>
  <c r="ID438" i="9"/>
  <c r="ID391" i="9"/>
  <c r="ID421" i="9"/>
  <c r="ID439" i="9"/>
  <c r="ID462" i="9" l="1"/>
  <c r="HR394" i="9"/>
  <c r="HR399" i="9"/>
  <c r="HR400" i="9" s="1"/>
  <c r="ID464" i="9"/>
  <c r="ID530" i="9"/>
  <c r="HX185" i="9"/>
  <c r="HX183" i="9"/>
  <c r="HX445" i="9"/>
  <c r="HX423" i="9"/>
  <c r="HX364" i="9"/>
  <c r="HX460" i="9" l="1"/>
  <c r="HY181" i="9"/>
  <c r="HX375" i="9"/>
  <c r="HX466" i="9"/>
  <c r="HX442" i="9"/>
  <c r="IE362" i="9" l="1"/>
  <c r="HY175" i="9"/>
  <c r="HY177" i="9" s="1"/>
  <c r="HX446" i="9"/>
  <c r="HY197" i="9"/>
  <c r="CD19" i="19" l="1"/>
  <c r="HY199" i="9"/>
  <c r="HY200" i="9" s="1"/>
  <c r="HY202" i="9" s="1"/>
  <c r="HY182" i="9"/>
  <c r="IE529" i="9"/>
  <c r="IE438" i="9"/>
  <c r="CD94" i="19" s="1"/>
  <c r="IE391" i="9"/>
  <c r="IE421" i="9"/>
  <c r="IE439" i="9"/>
  <c r="CD95" i="19" s="1"/>
  <c r="CD78" i="19" l="1"/>
  <c r="CD48" i="19"/>
  <c r="IE462" i="9"/>
  <c r="CD116" i="19" s="1"/>
  <c r="HS394" i="9"/>
  <c r="BZ51" i="19" s="1"/>
  <c r="HS399" i="9"/>
  <c r="BZ56" i="19" s="1"/>
  <c r="BZ57" i="19" s="1"/>
  <c r="IE464" i="9"/>
  <c r="CD118" i="19" s="1"/>
  <c r="IE530" i="9"/>
  <c r="HY185" i="9"/>
  <c r="HY183" i="9"/>
  <c r="HY445" i="9"/>
  <c r="HY423" i="9"/>
  <c r="HY364" i="9"/>
  <c r="CB101" i="19" l="1"/>
  <c r="CB21" i="19"/>
  <c r="CB80" i="19"/>
  <c r="HY460" i="9"/>
  <c r="HZ181" i="9"/>
  <c r="HY375" i="9"/>
  <c r="HY466" i="9"/>
  <c r="HY442" i="9"/>
  <c r="HS400" i="9"/>
  <c r="CB98" i="19" l="1"/>
  <c r="CB102" i="19" s="1"/>
  <c r="CB120" i="19"/>
  <c r="CB114" i="19"/>
  <c r="CB32" i="19"/>
  <c r="IF362" i="9"/>
  <c r="HZ175" i="9"/>
  <c r="HZ177" i="9" s="1"/>
  <c r="HY446" i="9"/>
  <c r="HZ197" i="9"/>
  <c r="HZ199" i="9" l="1"/>
  <c r="HZ200" i="9" s="1"/>
  <c r="HZ202" i="9" s="1"/>
  <c r="HZ182" i="9"/>
  <c r="IF529" i="9"/>
  <c r="IF438" i="9"/>
  <c r="IF391" i="9"/>
  <c r="IF421" i="9"/>
  <c r="IF439" i="9"/>
  <c r="IF511" i="9" l="1"/>
  <c r="IF462" i="9"/>
  <c r="HT394" i="9"/>
  <c r="HT399" i="9"/>
  <c r="HT400" i="9" s="1"/>
  <c r="IF464" i="9"/>
  <c r="IF530" i="9"/>
  <c r="HZ185" i="9"/>
  <c r="HZ183" i="9"/>
  <c r="HZ364" i="9"/>
  <c r="HZ423" i="9"/>
  <c r="HZ445" i="9"/>
  <c r="HZ460" i="9" l="1"/>
  <c r="IA181" i="9"/>
  <c r="HZ375" i="9"/>
  <c r="HZ442" i="9"/>
  <c r="HZ466" i="9"/>
  <c r="IG362" i="9" l="1"/>
  <c r="IA175" i="9"/>
  <c r="IA177" i="9" s="1"/>
  <c r="HZ446" i="9"/>
  <c r="IA197" i="9"/>
  <c r="IA199" i="9" l="1"/>
  <c r="IA200" i="9" s="1"/>
  <c r="IA202" i="9" s="1"/>
  <c r="IA182" i="9"/>
  <c r="IG529" i="9"/>
  <c r="IG438" i="9"/>
  <c r="IG391" i="9"/>
  <c r="IG421" i="9"/>
  <c r="IG439" i="9"/>
  <c r="IG462" i="9" l="1"/>
  <c r="HU394" i="9"/>
  <c r="HU399" i="9"/>
  <c r="HU400" i="9" s="1"/>
  <c r="IG464" i="9"/>
  <c r="IG530" i="9"/>
  <c r="IA185" i="9"/>
  <c r="IA183" i="9"/>
  <c r="IA445" i="9"/>
  <c r="IA423" i="9"/>
  <c r="IA364" i="9"/>
  <c r="IA460" i="9" l="1"/>
  <c r="IB181" i="9"/>
  <c r="IA375" i="9"/>
  <c r="AA34" i="20" s="1"/>
  <c r="IA466" i="9"/>
  <c r="IA442" i="9"/>
  <c r="IH362" i="9" l="1"/>
  <c r="IB175" i="9"/>
  <c r="IB177" i="9" s="1"/>
  <c r="IA446" i="9"/>
  <c r="IB197" i="9"/>
  <c r="CE19" i="19" l="1"/>
  <c r="IB199" i="9"/>
  <c r="IB200" i="9" s="1"/>
  <c r="IB202" i="9" s="1"/>
  <c r="IB182" i="9"/>
  <c r="IH529" i="9"/>
  <c r="IH438" i="9"/>
  <c r="CE94" i="19" s="1"/>
  <c r="IH421" i="9"/>
  <c r="CE78" i="19" l="1"/>
  <c r="HV394" i="9"/>
  <c r="CA51" i="19" s="1"/>
  <c r="HV399" i="9"/>
  <c r="CA56" i="19" s="1"/>
  <c r="CA57" i="19" s="1"/>
  <c r="IH464" i="9"/>
  <c r="CE118" i="19" s="1"/>
  <c r="IH530" i="9"/>
  <c r="IB185" i="9"/>
  <c r="IB183" i="9"/>
  <c r="IB445" i="9"/>
  <c r="IB423" i="9"/>
  <c r="AA82" i="20" s="1"/>
  <c r="IB364" i="9"/>
  <c r="AA23" i="20" s="1"/>
  <c r="CC101" i="19" l="1"/>
  <c r="AA103" i="20"/>
  <c r="CC21" i="19"/>
  <c r="CC80" i="19"/>
  <c r="IB460" i="9"/>
  <c r="IC181" i="9"/>
  <c r="IB375" i="9"/>
  <c r="IB466" i="9"/>
  <c r="IB442" i="9"/>
  <c r="HV400" i="9"/>
  <c r="CC98" i="19" l="1"/>
  <c r="CC102" i="19" s="1"/>
  <c r="AA100" i="20"/>
  <c r="CC120" i="19"/>
  <c r="AA121" i="20"/>
  <c r="CC114" i="19"/>
  <c r="AA115" i="20"/>
  <c r="CC32" i="19"/>
  <c r="II362" i="9"/>
  <c r="ID175" i="9"/>
  <c r="ID177" i="9" s="1"/>
  <c r="IC175" i="9"/>
  <c r="IC177" i="9" s="1"/>
  <c r="IB446" i="9"/>
  <c r="IC197" i="9"/>
  <c r="AA104" i="20" l="1"/>
  <c r="IC199" i="9"/>
  <c r="IC200" i="9" s="1"/>
  <c r="IC202" i="9" s="1"/>
  <c r="IC182" i="9"/>
  <c r="ID182" i="9"/>
  <c r="ID185" i="9" s="1"/>
  <c r="II529" i="9"/>
  <c r="IJ439" i="9"/>
  <c r="IJ462" i="9" s="1"/>
  <c r="IJ362" i="9"/>
  <c r="II391" i="9"/>
  <c r="II421" i="9"/>
  <c r="II439" i="9"/>
  <c r="II511" i="9" s="1"/>
  <c r="AC34" i="17" l="1"/>
  <c r="II462" i="9"/>
  <c r="IJ391" i="9"/>
  <c r="IJ438" i="9"/>
  <c r="IJ529" i="9"/>
  <c r="IJ530" i="9" s="1"/>
  <c r="IJ421" i="9"/>
  <c r="HW394" i="9"/>
  <c r="HW399" i="9"/>
  <c r="HW400" i="9" s="1"/>
  <c r="II530" i="9"/>
  <c r="ID466" i="9"/>
  <c r="ID442" i="9"/>
  <c r="IC185" i="9"/>
  <c r="IC183" i="9"/>
  <c r="IC364" i="9"/>
  <c r="IC423" i="9"/>
  <c r="IC445" i="9"/>
  <c r="IC460" i="9" l="1"/>
  <c r="ID181" i="9"/>
  <c r="IC375" i="9"/>
  <c r="IC442" i="9"/>
  <c r="IC466" i="9"/>
  <c r="HX394" i="9"/>
  <c r="HX399" i="9"/>
  <c r="HX400" i="9" s="1"/>
  <c r="IJ464" i="9"/>
  <c r="IC446" i="9" l="1"/>
  <c r="ID197" i="9"/>
  <c r="ID183" i="9"/>
  <c r="IE181" i="9" l="1"/>
  <c r="ID375" i="9"/>
  <c r="ID199" i="9"/>
  <c r="ID200" i="9" s="1"/>
  <c r="ID202" i="9" s="1"/>
  <c r="IK362" i="9"/>
  <c r="IE175" i="9"/>
  <c r="IE177" i="9" s="1"/>
  <c r="CF19" i="19" l="1"/>
  <c r="IE182" i="9"/>
  <c r="IE183" i="9" s="1"/>
  <c r="IK529" i="9"/>
  <c r="IK438" i="9"/>
  <c r="CF94" i="19" s="1"/>
  <c r="IK391" i="9"/>
  <c r="IK421" i="9"/>
  <c r="IK439" i="9"/>
  <c r="CF95" i="19" s="1"/>
  <c r="ID445" i="9"/>
  <c r="ID423" i="9"/>
  <c r="ID364" i="9"/>
  <c r="IE197" i="9"/>
  <c r="CF78" i="19" l="1"/>
  <c r="CF48" i="19"/>
  <c r="IF181" i="9"/>
  <c r="IE375" i="9"/>
  <c r="IE199" i="9"/>
  <c r="IE200" i="9" s="1"/>
  <c r="IE202" i="9" s="1"/>
  <c r="ID460" i="9"/>
  <c r="ID446" i="9"/>
  <c r="IK462" i="9"/>
  <c r="CF116" i="19" s="1"/>
  <c r="HY394" i="9"/>
  <c r="CB51" i="19" s="1"/>
  <c r="HY399" i="9"/>
  <c r="CB56" i="19" s="1"/>
  <c r="CB57" i="19" s="1"/>
  <c r="IK464" i="9"/>
  <c r="CF118" i="19" s="1"/>
  <c r="IK530" i="9"/>
  <c r="IE185" i="9"/>
  <c r="CD32" i="19" l="1"/>
  <c r="IE466" i="9"/>
  <c r="CD120" i="19" s="1"/>
  <c r="IE442" i="9"/>
  <c r="CD98" i="19" s="1"/>
  <c r="HY400" i="9"/>
  <c r="IE445" i="9"/>
  <c r="CD101" i="19" s="1"/>
  <c r="IE423" i="9"/>
  <c r="IE364" i="9"/>
  <c r="IF197" i="9"/>
  <c r="CD21" i="19" l="1"/>
  <c r="CD80" i="19"/>
  <c r="CD102" i="19"/>
  <c r="IF199" i="9"/>
  <c r="IF200" i="9" s="1"/>
  <c r="IF202" i="9" s="1"/>
  <c r="IE460" i="9"/>
  <c r="CD114" i="19" s="1"/>
  <c r="IL362" i="9"/>
  <c r="IF175" i="9"/>
  <c r="IF177" i="9" s="1"/>
  <c r="IE446" i="9"/>
  <c r="IF182" i="9" l="1"/>
  <c r="IL529" i="9"/>
  <c r="IL438" i="9"/>
  <c r="IL391" i="9"/>
  <c r="IL421" i="9"/>
  <c r="IL439" i="9"/>
  <c r="IF364" i="9"/>
  <c r="IF423" i="9"/>
  <c r="IF445" i="9"/>
  <c r="IL511" i="9" l="1"/>
  <c r="IF460" i="9"/>
  <c r="IL462" i="9"/>
  <c r="HZ394" i="9"/>
  <c r="HZ399" i="9"/>
  <c r="HZ400" i="9" s="1"/>
  <c r="IL464" i="9"/>
  <c r="IL530" i="9"/>
  <c r="IF185" i="9"/>
  <c r="IF183" i="9"/>
  <c r="IG181" i="9" l="1"/>
  <c r="IF375" i="9"/>
  <c r="IF442" i="9"/>
  <c r="IF466" i="9"/>
  <c r="IM362" i="9" l="1"/>
  <c r="IG175" i="9"/>
  <c r="IG177" i="9" s="1"/>
  <c r="IF446" i="9"/>
  <c r="IG197" i="9"/>
  <c r="IG199" i="9" l="1"/>
  <c r="IG200" i="9" s="1"/>
  <c r="IG202" i="9" s="1"/>
  <c r="IG182" i="9"/>
  <c r="IM529" i="9"/>
  <c r="IM438" i="9"/>
  <c r="IM391" i="9"/>
  <c r="IM421" i="9"/>
  <c r="IM439" i="9"/>
  <c r="IM462" i="9" l="1"/>
  <c r="IA394" i="9"/>
  <c r="AA53" i="20" s="1"/>
  <c r="IA399" i="9"/>
  <c r="IM464" i="9"/>
  <c r="IM530" i="9"/>
  <c r="IG185" i="9"/>
  <c r="IG183" i="9"/>
  <c r="IG445" i="9"/>
  <c r="IG423" i="9"/>
  <c r="IG364" i="9"/>
  <c r="IA400" i="9" l="1"/>
  <c r="AA58" i="20"/>
  <c r="AA59" i="20" s="1"/>
  <c r="AC27" i="17" s="1"/>
  <c r="IG460" i="9"/>
  <c r="IH181" i="9"/>
  <c r="IG375" i="9"/>
  <c r="IG466" i="9"/>
  <c r="IG442" i="9"/>
  <c r="IN362" i="9" l="1"/>
  <c r="AB21" i="20" s="1"/>
  <c r="D21" i="20" s="1"/>
  <c r="IH175" i="9"/>
  <c r="IH177" i="9" s="1"/>
  <c r="IG446" i="9"/>
  <c r="IH197" i="9"/>
  <c r="CG19" i="19" l="1"/>
  <c r="IH199" i="9"/>
  <c r="IH200" i="9" s="1"/>
  <c r="IH202" i="9" s="1"/>
  <c r="IH182" i="9"/>
  <c r="IN529" i="9"/>
  <c r="IN438" i="9"/>
  <c r="IN391" i="9"/>
  <c r="IN421" i="9"/>
  <c r="AB80" i="20" s="1"/>
  <c r="D80" i="20" s="1"/>
  <c r="IN439" i="9"/>
  <c r="CG94" i="19" l="1"/>
  <c r="AB96" i="20"/>
  <c r="D96" i="20" s="1"/>
  <c r="CG78" i="19"/>
  <c r="IN462" i="9"/>
  <c r="IB394" i="9"/>
  <c r="CC51" i="19" s="1"/>
  <c r="IB399" i="9"/>
  <c r="CC56" i="19" s="1"/>
  <c r="CC57" i="19" s="1"/>
  <c r="IN464" i="9"/>
  <c r="IN530" i="9"/>
  <c r="IH185" i="9"/>
  <c r="IH183" i="9"/>
  <c r="IH445" i="9"/>
  <c r="CE101" i="19" s="1"/>
  <c r="IH423" i="9"/>
  <c r="IH364" i="9"/>
  <c r="CG118" i="19" l="1"/>
  <c r="AB119" i="20"/>
  <c r="AD41" i="17" s="1"/>
  <c r="CE21" i="19"/>
  <c r="CE80" i="19"/>
  <c r="IH460" i="9"/>
  <c r="CE114" i="19" s="1"/>
  <c r="II181" i="9"/>
  <c r="IH375" i="9"/>
  <c r="CE32" i="19" s="1"/>
  <c r="IH466" i="9"/>
  <c r="CE120" i="19" s="1"/>
  <c r="IH442" i="9"/>
  <c r="CE98" i="19" s="1"/>
  <c r="IB400" i="9"/>
  <c r="IO362" i="9" l="1"/>
  <c r="II175" i="9"/>
  <c r="II177" i="9" s="1"/>
  <c r="II197" i="9"/>
  <c r="II199" i="9" l="1"/>
  <c r="II200" i="9" s="1"/>
  <c r="II202" i="9" s="1"/>
  <c r="II182" i="9"/>
  <c r="IO529" i="9"/>
  <c r="IO438" i="9"/>
  <c r="IO391" i="9"/>
  <c r="IO421" i="9"/>
  <c r="IO439" i="9"/>
  <c r="IO511" i="9" l="1"/>
  <c r="IO462" i="9"/>
  <c r="IC394" i="9"/>
  <c r="IC399" i="9"/>
  <c r="IC400" i="9" s="1"/>
  <c r="IO464" i="9"/>
  <c r="IO530" i="9"/>
  <c r="II185" i="9"/>
  <c r="II183" i="9"/>
  <c r="II364" i="9"/>
  <c r="II423" i="9"/>
  <c r="II445" i="9"/>
  <c r="II460" i="9" l="1"/>
  <c r="IJ181" i="9"/>
  <c r="II375" i="9"/>
  <c r="II466" i="9"/>
  <c r="II442" i="9"/>
  <c r="IP362" i="9" l="1"/>
  <c r="IJ175" i="9"/>
  <c r="IJ177" i="9" s="1"/>
  <c r="II446" i="9"/>
  <c r="IJ197" i="9"/>
  <c r="IJ199" i="9" l="1"/>
  <c r="IJ200" i="9" s="1"/>
  <c r="IJ202" i="9" s="1"/>
  <c r="IJ182" i="9"/>
  <c r="IP529" i="9"/>
  <c r="IP438" i="9"/>
  <c r="IP391" i="9"/>
  <c r="IP421" i="9"/>
  <c r="IP439" i="9"/>
  <c r="IP462" i="9" l="1"/>
  <c r="ID394" i="9"/>
  <c r="ID399" i="9"/>
  <c r="ID400" i="9" s="1"/>
  <c r="IP464" i="9"/>
  <c r="IP530" i="9"/>
  <c r="IJ185" i="9"/>
  <c r="IJ183" i="9"/>
  <c r="IJ445" i="9"/>
  <c r="IJ423" i="9"/>
  <c r="IJ364" i="9"/>
  <c r="IJ460" i="9" l="1"/>
  <c r="IK181" i="9"/>
  <c r="IJ375" i="9"/>
  <c r="IJ442" i="9"/>
  <c r="IJ466" i="9"/>
  <c r="IQ362" i="9" l="1"/>
  <c r="IK175" i="9"/>
  <c r="IK177" i="9" s="1"/>
  <c r="IJ446" i="9"/>
  <c r="IK197" i="9"/>
  <c r="CH19" i="19" l="1"/>
  <c r="IK199" i="9"/>
  <c r="IK200" i="9" s="1"/>
  <c r="IK202" i="9" s="1"/>
  <c r="IK182" i="9"/>
  <c r="IQ529" i="9"/>
  <c r="IQ438" i="9"/>
  <c r="CH94" i="19" s="1"/>
  <c r="IQ391" i="9"/>
  <c r="IQ421" i="9"/>
  <c r="IQ439" i="9"/>
  <c r="CH95" i="19" s="1"/>
  <c r="CH78" i="19" l="1"/>
  <c r="CH48" i="19"/>
  <c r="IQ462" i="9"/>
  <c r="CH116" i="19" s="1"/>
  <c r="IE394" i="9"/>
  <c r="CD51" i="19" s="1"/>
  <c r="IE399" i="9"/>
  <c r="CD56" i="19" s="1"/>
  <c r="CD57" i="19" s="1"/>
  <c r="IQ464" i="9"/>
  <c r="CH118" i="19" s="1"/>
  <c r="IQ530" i="9"/>
  <c r="IK185" i="9"/>
  <c r="IK183" i="9"/>
  <c r="IK445" i="9"/>
  <c r="IK423" i="9"/>
  <c r="IK364" i="9"/>
  <c r="CF101" i="19" l="1"/>
  <c r="CF21" i="19"/>
  <c r="CF80" i="19"/>
  <c r="IK460" i="9"/>
  <c r="IL181" i="9"/>
  <c r="IK375" i="9"/>
  <c r="IK442" i="9"/>
  <c r="IK466" i="9"/>
  <c r="IE400" i="9"/>
  <c r="CF120" i="19" l="1"/>
  <c r="CF98" i="19"/>
  <c r="CF102" i="19" s="1"/>
  <c r="CF114" i="19"/>
  <c r="CF32" i="19"/>
  <c r="IR362" i="9"/>
  <c r="IL175" i="9"/>
  <c r="IL177" i="9" s="1"/>
  <c r="IK446" i="9"/>
  <c r="IL197" i="9"/>
  <c r="IL199" i="9" l="1"/>
  <c r="IL200" i="9" s="1"/>
  <c r="IL202" i="9" s="1"/>
  <c r="IL182" i="9"/>
  <c r="IR529" i="9"/>
  <c r="IR438" i="9"/>
  <c r="IR391" i="9"/>
  <c r="IR421" i="9"/>
  <c r="IR439" i="9"/>
  <c r="IR511" i="9" l="1"/>
  <c r="IR462" i="9"/>
  <c r="IF394" i="9"/>
  <c r="IF399" i="9"/>
  <c r="IF400" i="9" s="1"/>
  <c r="IR464" i="9"/>
  <c r="IR530" i="9"/>
  <c r="IL185" i="9"/>
  <c r="IL183" i="9"/>
  <c r="IL364" i="9"/>
  <c r="IL423" i="9"/>
  <c r="IL445" i="9"/>
  <c r="IL460" i="9" l="1"/>
  <c r="IM181" i="9"/>
  <c r="IL375" i="9"/>
  <c r="IL466" i="9"/>
  <c r="IL442" i="9"/>
  <c r="IS362" i="9" l="1"/>
  <c r="IM175" i="9"/>
  <c r="IM177" i="9" s="1"/>
  <c r="IL446" i="9"/>
  <c r="IM197" i="9"/>
  <c r="IM199" i="9" l="1"/>
  <c r="IM200" i="9" s="1"/>
  <c r="IM202" i="9" s="1"/>
  <c r="IM182" i="9"/>
  <c r="IS529" i="9"/>
  <c r="IS438" i="9"/>
  <c r="IS391" i="9"/>
  <c r="IS421" i="9"/>
  <c r="IS439" i="9"/>
  <c r="IS462" i="9" l="1"/>
  <c r="IG394" i="9"/>
  <c r="IG399" i="9"/>
  <c r="IG400" i="9" s="1"/>
  <c r="IS464" i="9"/>
  <c r="IS530" i="9"/>
  <c r="IM185" i="9"/>
  <c r="IM183" i="9"/>
  <c r="IM445" i="9"/>
  <c r="IM423" i="9"/>
  <c r="IM364" i="9"/>
  <c r="IM460" i="9" l="1"/>
  <c r="IN181" i="9"/>
  <c r="IM375" i="9"/>
  <c r="IM442" i="9"/>
  <c r="IM466" i="9"/>
  <c r="IT362" i="9" l="1"/>
  <c r="IN175" i="9"/>
  <c r="IN177" i="9" s="1"/>
  <c r="IM446" i="9"/>
  <c r="IN197" i="9"/>
  <c r="CI19" i="19" l="1"/>
  <c r="IN199" i="9"/>
  <c r="IN200" i="9" s="1"/>
  <c r="IN202" i="9" s="1"/>
  <c r="IN182" i="9"/>
  <c r="IT529" i="9"/>
  <c r="IT438" i="9"/>
  <c r="CI94" i="19" s="1"/>
  <c r="IT391" i="9"/>
  <c r="CI48" i="19" s="1"/>
  <c r="IT421" i="9"/>
  <c r="IT439" i="9"/>
  <c r="CI95" i="19" s="1"/>
  <c r="CI78" i="19" l="1"/>
  <c r="IT462" i="9"/>
  <c r="CI116" i="19" s="1"/>
  <c r="IH394" i="9"/>
  <c r="CE51" i="19" s="1"/>
  <c r="IH399" i="9"/>
  <c r="CE56" i="19" s="1"/>
  <c r="CE57" i="19" s="1"/>
  <c r="IT464" i="9"/>
  <c r="CI118" i="19" s="1"/>
  <c r="IT530" i="9"/>
  <c r="H530" i="9" s="1"/>
  <c r="IN185" i="9"/>
  <c r="IN183" i="9"/>
  <c r="IN445" i="9"/>
  <c r="IN423" i="9"/>
  <c r="AB82" i="20" s="1"/>
  <c r="D82" i="20" s="1"/>
  <c r="IN364" i="9"/>
  <c r="AB23" i="20" s="1"/>
  <c r="D23" i="20" s="1"/>
  <c r="H531" i="9" l="1"/>
  <c r="CG101" i="19"/>
  <c r="AB103" i="20"/>
  <c r="D103" i="20" s="1"/>
  <c r="CG21" i="19"/>
  <c r="CG80" i="19"/>
  <c r="IN460" i="9"/>
  <c r="IO181" i="9"/>
  <c r="IN375" i="9"/>
  <c r="AB34" i="20" s="1"/>
  <c r="IN442" i="9"/>
  <c r="IN466" i="9"/>
  <c r="IH400" i="9"/>
  <c r="CG120" i="19" l="1"/>
  <c r="AB121" i="20"/>
  <c r="CG98" i="19"/>
  <c r="AB100" i="20"/>
  <c r="D100" i="20" s="1"/>
  <c r="CG114" i="19"/>
  <c r="AB115" i="20"/>
  <c r="CG32" i="19"/>
  <c r="IU362" i="9"/>
  <c r="IO175" i="9"/>
  <c r="IO177" i="9" s="1"/>
  <c r="IN446" i="9"/>
  <c r="IO197" i="9"/>
  <c r="IO199" i="9" l="1"/>
  <c r="IO200" i="9" s="1"/>
  <c r="IO202" i="9" s="1"/>
  <c r="IO182" i="9"/>
  <c r="IU529" i="9"/>
  <c r="IU438" i="9"/>
  <c r="IU391" i="9"/>
  <c r="IU421" i="9"/>
  <c r="IU439" i="9"/>
  <c r="IU511" i="9" l="1"/>
  <c r="IU462" i="9"/>
  <c r="II394" i="9"/>
  <c r="II399" i="9"/>
  <c r="II400" i="9" s="1"/>
  <c r="IU464" i="9"/>
  <c r="IU530" i="9"/>
  <c r="IO185" i="9"/>
  <c r="IO183" i="9"/>
  <c r="IO364" i="9"/>
  <c r="IO423" i="9"/>
  <c r="IO445" i="9"/>
  <c r="IO460" i="9" l="1"/>
  <c r="IP181" i="9"/>
  <c r="IO375" i="9"/>
  <c r="IO466" i="9"/>
  <c r="IO442" i="9"/>
  <c r="IV362" i="9" l="1"/>
  <c r="IP175" i="9"/>
  <c r="IP177" i="9" s="1"/>
  <c r="IO446" i="9"/>
  <c r="IP197" i="9"/>
  <c r="IP199" i="9" l="1"/>
  <c r="IP200" i="9" s="1"/>
  <c r="IP202" i="9" s="1"/>
  <c r="IP182" i="9"/>
  <c r="IV529" i="9"/>
  <c r="IV438" i="9"/>
  <c r="IV391" i="9"/>
  <c r="IV421" i="9"/>
  <c r="IV439" i="9"/>
  <c r="IV462" i="9" l="1"/>
  <c r="IJ394" i="9"/>
  <c r="IJ399" i="9"/>
  <c r="IJ400" i="9" s="1"/>
  <c r="IV464" i="9"/>
  <c r="IV530" i="9"/>
  <c r="IP185" i="9"/>
  <c r="IP183" i="9"/>
  <c r="IP445" i="9"/>
  <c r="IP423" i="9"/>
  <c r="IP364" i="9"/>
  <c r="IP460" i="9" l="1"/>
  <c r="IQ181" i="9"/>
  <c r="IP375" i="9"/>
  <c r="IP442" i="9"/>
  <c r="IP466" i="9"/>
  <c r="IW362" i="9" l="1"/>
  <c r="IQ175" i="9"/>
  <c r="IQ177" i="9" s="1"/>
  <c r="IP446" i="9"/>
  <c r="IQ197" i="9"/>
  <c r="CJ19" i="19" l="1"/>
  <c r="IQ199" i="9"/>
  <c r="IQ200" i="9" s="1"/>
  <c r="IQ202" i="9" s="1"/>
  <c r="IQ182" i="9"/>
  <c r="IW529" i="9"/>
  <c r="IW438" i="9"/>
  <c r="CJ94" i="19" s="1"/>
  <c r="IW391" i="9"/>
  <c r="IW421" i="9"/>
  <c r="IW439" i="9"/>
  <c r="CJ95" i="19" s="1"/>
  <c r="CJ78" i="19" l="1"/>
  <c r="CJ48" i="19"/>
  <c r="IW462" i="9"/>
  <c r="CJ116" i="19" s="1"/>
  <c r="IK394" i="9"/>
  <c r="CF51" i="19" s="1"/>
  <c r="IK399" i="9"/>
  <c r="CF56" i="19" s="1"/>
  <c r="CF57" i="19" s="1"/>
  <c r="IW464" i="9"/>
  <c r="CJ118" i="19" s="1"/>
  <c r="IW530" i="9"/>
  <c r="IQ185" i="9"/>
  <c r="IQ183" i="9"/>
  <c r="IQ445" i="9"/>
  <c r="CH101" i="19" s="1"/>
  <c r="IQ423" i="9"/>
  <c r="IQ364" i="9"/>
  <c r="CH21" i="19" l="1"/>
  <c r="CH80" i="19"/>
  <c r="IQ460" i="9"/>
  <c r="CH114" i="19" s="1"/>
  <c r="IR181" i="9"/>
  <c r="IQ375" i="9"/>
  <c r="IQ442" i="9"/>
  <c r="CH98" i="19" s="1"/>
  <c r="CH102" i="19" s="1"/>
  <c r="IQ466" i="9"/>
  <c r="CH120" i="19" s="1"/>
  <c r="IK400" i="9"/>
  <c r="CH32" i="19" l="1"/>
  <c r="IX362" i="9"/>
  <c r="IR175" i="9"/>
  <c r="IR177" i="9" s="1"/>
  <c r="IQ446" i="9"/>
  <c r="IR197" i="9"/>
  <c r="IR199" i="9" l="1"/>
  <c r="IR200" i="9" s="1"/>
  <c r="IR202" i="9" s="1"/>
  <c r="IR182" i="9"/>
  <c r="IX529" i="9"/>
  <c r="IX438" i="9"/>
  <c r="IX391" i="9"/>
  <c r="IX421" i="9"/>
  <c r="IX439" i="9"/>
  <c r="IX511" i="9" l="1"/>
  <c r="IX462" i="9"/>
  <c r="IL394" i="9"/>
  <c r="IL399" i="9"/>
  <c r="IL400" i="9" s="1"/>
  <c r="IX464" i="9"/>
  <c r="IX530" i="9"/>
  <c r="IR185" i="9"/>
  <c r="IR183" i="9"/>
  <c r="IR364" i="9"/>
  <c r="IR423" i="9"/>
  <c r="IR445" i="9"/>
  <c r="IR460" i="9" l="1"/>
  <c r="IS181" i="9"/>
  <c r="IR375" i="9"/>
  <c r="IR466" i="9"/>
  <c r="IR442" i="9"/>
  <c r="IY362" i="9" l="1"/>
  <c r="IS175" i="9"/>
  <c r="IS177" i="9" s="1"/>
  <c r="IR446" i="9"/>
  <c r="IS197" i="9"/>
  <c r="IS199" i="9" l="1"/>
  <c r="IS200" i="9" s="1"/>
  <c r="IS202" i="9" s="1"/>
  <c r="IS182" i="9"/>
  <c r="IY529" i="9"/>
  <c r="IY438" i="9"/>
  <c r="IY391" i="9"/>
  <c r="IY421" i="9"/>
  <c r="IY439" i="9"/>
  <c r="IY462" i="9" l="1"/>
  <c r="IM394" i="9"/>
  <c r="IM399" i="9"/>
  <c r="IM400" i="9" s="1"/>
  <c r="IY464" i="9"/>
  <c r="IY530" i="9"/>
  <c r="IS185" i="9"/>
  <c r="IS183" i="9"/>
  <c r="IS445" i="9"/>
  <c r="IS423" i="9"/>
  <c r="IS364" i="9"/>
  <c r="IS460" i="9" l="1"/>
  <c r="IT181" i="9"/>
  <c r="IS375" i="9"/>
  <c r="IS442" i="9"/>
  <c r="IS466" i="9"/>
  <c r="IZ362" i="9" l="1"/>
  <c r="AC21" i="20" s="1"/>
  <c r="IT175" i="9"/>
  <c r="IT177" i="9" s="1"/>
  <c r="IS446" i="9"/>
  <c r="IT197" i="9"/>
  <c r="CK19" i="19" l="1"/>
  <c r="IT199" i="9"/>
  <c r="IT200" i="9" s="1"/>
  <c r="IT202" i="9" s="1"/>
  <c r="IT182" i="9"/>
  <c r="IZ529" i="9"/>
  <c r="IZ438" i="9"/>
  <c r="IZ391" i="9"/>
  <c r="AC50" i="20" s="1"/>
  <c r="IZ421" i="9"/>
  <c r="AC80" i="20" s="1"/>
  <c r="IZ439" i="9"/>
  <c r="CK95" i="19" l="1"/>
  <c r="AC97" i="20"/>
  <c r="CK94" i="19"/>
  <c r="AC96" i="20"/>
  <c r="CK78" i="19"/>
  <c r="CK48" i="19"/>
  <c r="IZ462" i="9"/>
  <c r="IN394" i="9"/>
  <c r="IN399" i="9"/>
  <c r="IZ464" i="9"/>
  <c r="IZ530" i="9"/>
  <c r="IT185" i="9"/>
  <c r="IT183" i="9"/>
  <c r="IT445" i="9"/>
  <c r="CI101" i="19" s="1"/>
  <c r="IT423" i="9"/>
  <c r="IT364" i="9"/>
  <c r="CK118" i="19" l="1"/>
  <c r="AC119" i="20"/>
  <c r="AE41" i="17" s="1"/>
  <c r="CK116" i="19"/>
  <c r="AC117" i="20"/>
  <c r="AE40" i="17" s="1"/>
  <c r="CG56" i="19"/>
  <c r="CG57" i="19" s="1"/>
  <c r="AB58" i="20"/>
  <c r="AB59" i="20" s="1"/>
  <c r="AD27" i="17" s="1"/>
  <c r="CG51" i="19"/>
  <c r="AB53" i="20"/>
  <c r="CI21" i="19"/>
  <c r="CI80" i="19"/>
  <c r="IT460" i="9"/>
  <c r="CI114" i="19" s="1"/>
  <c r="IU181" i="9"/>
  <c r="IT375" i="9"/>
  <c r="CI32" i="19" s="1"/>
  <c r="IT442" i="9"/>
  <c r="CI98" i="19" s="1"/>
  <c r="CI102" i="19" s="1"/>
  <c r="IT466" i="9"/>
  <c r="CI120" i="19" s="1"/>
  <c r="IN400" i="9"/>
  <c r="AE39" i="17" l="1"/>
  <c r="JA362" i="9"/>
  <c r="IU175" i="9"/>
  <c r="IU177" i="9" s="1"/>
  <c r="IT446" i="9"/>
  <c r="IU197" i="9"/>
  <c r="IU199" i="9" l="1"/>
  <c r="IU200" i="9" s="1"/>
  <c r="IU202" i="9" s="1"/>
  <c r="IU182" i="9"/>
  <c r="JA529" i="9"/>
  <c r="JA438" i="9"/>
  <c r="JA391" i="9"/>
  <c r="JA421" i="9"/>
  <c r="JA439" i="9"/>
  <c r="JA511" i="9" l="1"/>
  <c r="JA462" i="9"/>
  <c r="IO394" i="9"/>
  <c r="IO399" i="9"/>
  <c r="IO400" i="9" s="1"/>
  <c r="JA464" i="9"/>
  <c r="JA530" i="9"/>
  <c r="IU185" i="9"/>
  <c r="IU183" i="9"/>
  <c r="IU364" i="9"/>
  <c r="IU423" i="9"/>
  <c r="IU445" i="9"/>
  <c r="IU460" i="9" l="1"/>
  <c r="IV181" i="9"/>
  <c r="IU375" i="9"/>
  <c r="IU466" i="9"/>
  <c r="IU442" i="9"/>
  <c r="JB362" i="9" l="1"/>
  <c r="IV175" i="9"/>
  <c r="IV177" i="9" s="1"/>
  <c r="IU446" i="9"/>
  <c r="IV197" i="9"/>
  <c r="IV199" i="9" l="1"/>
  <c r="IV200" i="9" s="1"/>
  <c r="IV202" i="9" s="1"/>
  <c r="IV182" i="9"/>
  <c r="JB529" i="9"/>
  <c r="JB438" i="9"/>
  <c r="JB391" i="9"/>
  <c r="JB421" i="9"/>
  <c r="JB439" i="9"/>
  <c r="JB462" i="9" l="1"/>
  <c r="IP394" i="9"/>
  <c r="IP399" i="9"/>
  <c r="IP400" i="9" s="1"/>
  <c r="JB464" i="9"/>
  <c r="JB530" i="9"/>
  <c r="IV185" i="9"/>
  <c r="IV183" i="9"/>
  <c r="IV445" i="9"/>
  <c r="IV423" i="9"/>
  <c r="IV364" i="9"/>
  <c r="IV460" i="9" l="1"/>
  <c r="IW181" i="9"/>
  <c r="IV375" i="9"/>
  <c r="IV442" i="9"/>
  <c r="IV466" i="9"/>
  <c r="JC362" i="9" l="1"/>
  <c r="IW175" i="9"/>
  <c r="IW177" i="9" s="1"/>
  <c r="IV446" i="9"/>
  <c r="IW197" i="9"/>
  <c r="CL19" i="19" l="1"/>
  <c r="IW199" i="9"/>
  <c r="IW200" i="9" s="1"/>
  <c r="IW202" i="9" s="1"/>
  <c r="IW182" i="9"/>
  <c r="JC529" i="9"/>
  <c r="JC438" i="9"/>
  <c r="CL94" i="19" s="1"/>
  <c r="JC391" i="9"/>
  <c r="JC421" i="9"/>
  <c r="JC439" i="9"/>
  <c r="CL95" i="19" s="1"/>
  <c r="CL78" i="19" l="1"/>
  <c r="CL48" i="19"/>
  <c r="JC462" i="9"/>
  <c r="CL116" i="19" s="1"/>
  <c r="IQ394" i="9"/>
  <c r="CH51" i="19" s="1"/>
  <c r="IQ399" i="9"/>
  <c r="CH56" i="19" s="1"/>
  <c r="CH57" i="19" s="1"/>
  <c r="JC464" i="9"/>
  <c r="CL118" i="19" s="1"/>
  <c r="JC530" i="9"/>
  <c r="IW185" i="9"/>
  <c r="IW183" i="9"/>
  <c r="IW445" i="9"/>
  <c r="IW423" i="9"/>
  <c r="IW364" i="9"/>
  <c r="CJ101" i="19" l="1"/>
  <c r="CJ21" i="19"/>
  <c r="CJ80" i="19"/>
  <c r="IW460" i="9"/>
  <c r="IX181" i="9"/>
  <c r="IW375" i="9"/>
  <c r="IW442" i="9"/>
  <c r="IW466" i="9"/>
  <c r="IQ400" i="9"/>
  <c r="CJ120" i="19" l="1"/>
  <c r="CJ98" i="19"/>
  <c r="CJ102" i="19" s="1"/>
  <c r="CJ114" i="19"/>
  <c r="CJ32" i="19"/>
  <c r="JD362" i="9"/>
  <c r="IX175" i="9"/>
  <c r="IX177" i="9" s="1"/>
  <c r="IW446" i="9"/>
  <c r="IX197" i="9"/>
  <c r="IX199" i="9" l="1"/>
  <c r="IX200" i="9" s="1"/>
  <c r="IX202" i="9" s="1"/>
  <c r="IX182" i="9"/>
  <c r="JD529" i="9"/>
  <c r="JD438" i="9"/>
  <c r="JD391" i="9"/>
  <c r="JD421" i="9"/>
  <c r="JD439" i="9"/>
  <c r="JD511" i="9" l="1"/>
  <c r="JD462" i="9"/>
  <c r="IR394" i="9"/>
  <c r="IR399" i="9"/>
  <c r="IR400" i="9" s="1"/>
  <c r="JD464" i="9"/>
  <c r="JD530" i="9"/>
  <c r="IX185" i="9"/>
  <c r="IX183" i="9"/>
  <c r="IX364" i="9"/>
  <c r="IX423" i="9"/>
  <c r="IX445" i="9"/>
  <c r="IX460" i="9" l="1"/>
  <c r="IY181" i="9"/>
  <c r="IX375" i="9"/>
  <c r="IX466" i="9"/>
  <c r="IX442" i="9"/>
  <c r="JE362" i="9" l="1"/>
  <c r="IY175" i="9"/>
  <c r="IY177" i="9" s="1"/>
  <c r="IX446" i="9"/>
  <c r="IY197" i="9"/>
  <c r="IY199" i="9" l="1"/>
  <c r="IY200" i="9" s="1"/>
  <c r="IY202" i="9" s="1"/>
  <c r="IY182" i="9"/>
  <c r="JE529" i="9"/>
  <c r="JE438" i="9"/>
  <c r="JE391" i="9"/>
  <c r="JE421" i="9"/>
  <c r="JE439" i="9"/>
  <c r="JE462" i="9" l="1"/>
  <c r="IS394" i="9"/>
  <c r="IS399" i="9"/>
  <c r="IS400" i="9" s="1"/>
  <c r="JE464" i="9"/>
  <c r="JE530" i="9"/>
  <c r="IY185" i="9"/>
  <c r="IY183" i="9"/>
  <c r="IY445" i="9"/>
  <c r="IY423" i="9"/>
  <c r="IY364" i="9"/>
  <c r="IY460" i="9" l="1"/>
  <c r="IZ181" i="9"/>
  <c r="IY375" i="9"/>
  <c r="IY442" i="9"/>
  <c r="IY466" i="9"/>
  <c r="JF362" i="9" l="1"/>
  <c r="IZ175" i="9"/>
  <c r="IZ177" i="9" s="1"/>
  <c r="IY446" i="9"/>
  <c r="IZ197" i="9"/>
  <c r="CM19" i="19" l="1"/>
  <c r="IZ199" i="9"/>
  <c r="IZ200" i="9" s="1"/>
  <c r="IZ202" i="9" s="1"/>
  <c r="IZ182" i="9"/>
  <c r="JF529" i="9"/>
  <c r="JF438" i="9"/>
  <c r="CM94" i="19" s="1"/>
  <c r="JF391" i="9"/>
  <c r="CM48" i="19" s="1"/>
  <c r="JF421" i="9"/>
  <c r="JF439" i="9"/>
  <c r="CM95" i="19" s="1"/>
  <c r="CM78" i="19" l="1"/>
  <c r="JF462" i="9"/>
  <c r="CM116" i="19" s="1"/>
  <c r="IT394" i="9"/>
  <c r="CI51" i="19" s="1"/>
  <c r="IT399" i="9"/>
  <c r="CI56" i="19" s="1"/>
  <c r="CI57" i="19" s="1"/>
  <c r="JF464" i="9"/>
  <c r="CM118" i="19" s="1"/>
  <c r="JF530" i="9"/>
  <c r="IZ185" i="9"/>
  <c r="IZ183" i="9"/>
  <c r="IZ445" i="9"/>
  <c r="IZ423" i="9"/>
  <c r="AC82" i="20" s="1"/>
  <c r="IZ364" i="9"/>
  <c r="AC23" i="20" s="1"/>
  <c r="CK101" i="19" l="1"/>
  <c r="AC103" i="20"/>
  <c r="CK21" i="19"/>
  <c r="CK80" i="19"/>
  <c r="IZ460" i="9"/>
  <c r="JA181" i="9"/>
  <c r="IZ375" i="9"/>
  <c r="AC34" i="20" s="1"/>
  <c r="IZ442" i="9"/>
  <c r="IZ466" i="9"/>
  <c r="IT400" i="9"/>
  <c r="CK120" i="19" l="1"/>
  <c r="AC121" i="20"/>
  <c r="CK98" i="19"/>
  <c r="CK102" i="19" s="1"/>
  <c r="AC100" i="20"/>
  <c r="CK114" i="19"/>
  <c r="AC115" i="20"/>
  <c r="CK32" i="19"/>
  <c r="JG362" i="9"/>
  <c r="JA175" i="9"/>
  <c r="JA177" i="9" s="1"/>
  <c r="IZ446" i="9"/>
  <c r="JA197" i="9"/>
  <c r="AC104" i="20" l="1"/>
  <c r="AE34" i="17" s="1"/>
  <c r="JA199" i="9"/>
  <c r="JA200" i="9" s="1"/>
  <c r="JA202" i="9" s="1"/>
  <c r="JA182" i="9"/>
  <c r="JG529" i="9"/>
  <c r="JG438" i="9"/>
  <c r="JG391" i="9"/>
  <c r="JG421" i="9"/>
  <c r="JG439" i="9"/>
  <c r="JG511" i="9" l="1"/>
  <c r="JG462" i="9"/>
  <c r="IU394" i="9"/>
  <c r="IU399" i="9"/>
  <c r="IU400" i="9" s="1"/>
  <c r="JG464" i="9"/>
  <c r="JG530" i="9"/>
  <c r="JA185" i="9"/>
  <c r="JA183" i="9"/>
  <c r="JA364" i="9"/>
  <c r="JA423" i="9"/>
  <c r="JA445" i="9"/>
  <c r="JA460" i="9" l="1"/>
  <c r="JB181" i="9"/>
  <c r="JA375" i="9"/>
  <c r="JA466" i="9"/>
  <c r="JA442" i="9"/>
  <c r="JH362" i="9" l="1"/>
  <c r="JB175" i="9"/>
  <c r="JB177" i="9" s="1"/>
  <c r="JA446" i="9"/>
  <c r="JB197" i="9"/>
  <c r="JB199" i="9" l="1"/>
  <c r="JB200" i="9" s="1"/>
  <c r="JB202" i="9" s="1"/>
  <c r="JB182" i="9"/>
  <c r="JH529" i="9"/>
  <c r="JH438" i="9"/>
  <c r="JH391" i="9"/>
  <c r="JH421" i="9"/>
  <c r="JH439" i="9"/>
  <c r="JH462" i="9" l="1"/>
  <c r="IV394" i="9"/>
  <c r="IV399" i="9"/>
  <c r="IV400" i="9" s="1"/>
  <c r="JH464" i="9"/>
  <c r="JH530" i="9"/>
  <c r="JB185" i="9"/>
  <c r="JB183" i="9"/>
  <c r="JB445" i="9"/>
  <c r="JB423" i="9"/>
  <c r="JB364" i="9"/>
  <c r="JB460" i="9" l="1"/>
  <c r="JC181" i="9"/>
  <c r="JB375" i="9"/>
  <c r="JB442" i="9"/>
  <c r="JB466" i="9"/>
  <c r="JI362" i="9" l="1"/>
  <c r="JC175" i="9"/>
  <c r="JC177" i="9" s="1"/>
  <c r="JB446" i="9"/>
  <c r="JC197" i="9"/>
  <c r="CN19" i="19" l="1"/>
  <c r="JC199" i="9"/>
  <c r="JC200" i="9" s="1"/>
  <c r="JC202" i="9" s="1"/>
  <c r="JC182" i="9"/>
  <c r="JI529" i="9"/>
  <c r="JI438" i="9"/>
  <c r="CN94" i="19" s="1"/>
  <c r="JI391" i="9"/>
  <c r="JI421" i="9"/>
  <c r="JI439" i="9"/>
  <c r="CN95" i="19" s="1"/>
  <c r="CN78" i="19" l="1"/>
  <c r="CN48" i="19"/>
  <c r="JI462" i="9"/>
  <c r="CN116" i="19" s="1"/>
  <c r="IW394" i="9"/>
  <c r="CJ51" i="19" s="1"/>
  <c r="IW399" i="9"/>
  <c r="CJ56" i="19" s="1"/>
  <c r="CJ57" i="19" s="1"/>
  <c r="JI464" i="9"/>
  <c r="CN118" i="19" s="1"/>
  <c r="JI530" i="9"/>
  <c r="JC185" i="9"/>
  <c r="JC183" i="9"/>
  <c r="JC445" i="9"/>
  <c r="CL101" i="19" s="1"/>
  <c r="JC423" i="9"/>
  <c r="JC364" i="9"/>
  <c r="CL21" i="19" l="1"/>
  <c r="CL80" i="19"/>
  <c r="JC460" i="9"/>
  <c r="CL114" i="19" s="1"/>
  <c r="JD181" i="9"/>
  <c r="JC375" i="9"/>
  <c r="JC442" i="9"/>
  <c r="CL98" i="19" s="1"/>
  <c r="CL102" i="19" s="1"/>
  <c r="JC466" i="9"/>
  <c r="CL120" i="19" s="1"/>
  <c r="IW400" i="9"/>
  <c r="CL32" i="19" l="1"/>
  <c r="JJ362" i="9"/>
  <c r="JD175" i="9"/>
  <c r="JD177" i="9" s="1"/>
  <c r="JC446" i="9"/>
  <c r="JD197" i="9"/>
  <c r="JD199" i="9" l="1"/>
  <c r="JD200" i="9" s="1"/>
  <c r="JD202" i="9" s="1"/>
  <c r="JD182" i="9"/>
  <c r="JJ529" i="9"/>
  <c r="JJ438" i="9"/>
  <c r="JJ391" i="9"/>
  <c r="JJ421" i="9"/>
  <c r="JJ439" i="9"/>
  <c r="JJ511" i="9" l="1"/>
  <c r="JJ462" i="9"/>
  <c r="IX394" i="9"/>
  <c r="IX399" i="9"/>
  <c r="IX400" i="9" s="1"/>
  <c r="JJ464" i="9"/>
  <c r="JJ530" i="9"/>
  <c r="JD185" i="9"/>
  <c r="JD183" i="9"/>
  <c r="JD364" i="9"/>
  <c r="JD423" i="9"/>
  <c r="JD445" i="9"/>
  <c r="JD460" i="9" l="1"/>
  <c r="JE181" i="9"/>
  <c r="JD375" i="9"/>
  <c r="JD466" i="9"/>
  <c r="JD442" i="9"/>
  <c r="JK362" i="9" l="1"/>
  <c r="JE175" i="9"/>
  <c r="JE177" i="9" s="1"/>
  <c r="JD446" i="9"/>
  <c r="JE197" i="9"/>
  <c r="JE199" i="9" l="1"/>
  <c r="JE200" i="9" s="1"/>
  <c r="JE202" i="9" s="1"/>
  <c r="JE182" i="9"/>
  <c r="JK529" i="9"/>
  <c r="JK438" i="9"/>
  <c r="JK391" i="9"/>
  <c r="JK421" i="9"/>
  <c r="JK439" i="9"/>
  <c r="JK462" i="9" l="1"/>
  <c r="IY394" i="9"/>
  <c r="IY399" i="9"/>
  <c r="IY400" i="9" s="1"/>
  <c r="JK464" i="9"/>
  <c r="JK530" i="9"/>
  <c r="JE185" i="9"/>
  <c r="JE183" i="9"/>
  <c r="JE445" i="9"/>
  <c r="JE423" i="9"/>
  <c r="JE364" i="9"/>
  <c r="JE460" i="9" l="1"/>
  <c r="JF181" i="9"/>
  <c r="JE375" i="9"/>
  <c r="JE442" i="9"/>
  <c r="JE466" i="9"/>
  <c r="JL362" i="9" l="1"/>
  <c r="AD21" i="20" s="1"/>
  <c r="JF175" i="9"/>
  <c r="JF177" i="9" s="1"/>
  <c r="JE446" i="9"/>
  <c r="JF197" i="9"/>
  <c r="CO19" i="19" l="1"/>
  <c r="JF199" i="9"/>
  <c r="JF200" i="9" s="1"/>
  <c r="JF202" i="9" s="1"/>
  <c r="JF182" i="9"/>
  <c r="JL529" i="9"/>
  <c r="JL438" i="9"/>
  <c r="JL391" i="9"/>
  <c r="AD50" i="20" s="1"/>
  <c r="JL421" i="9"/>
  <c r="AD80" i="20" s="1"/>
  <c r="JL439" i="9"/>
  <c r="CO95" i="19" l="1"/>
  <c r="AD97" i="20"/>
  <c r="CO94" i="19"/>
  <c r="AD96" i="20"/>
  <c r="CO78" i="19"/>
  <c r="CO48" i="19"/>
  <c r="JL462" i="9"/>
  <c r="IZ394" i="9"/>
  <c r="IZ399" i="9"/>
  <c r="JL464" i="9"/>
  <c r="JL530" i="9"/>
  <c r="JF185" i="9"/>
  <c r="JF183" i="9"/>
  <c r="JF445" i="9"/>
  <c r="CM101" i="19" s="1"/>
  <c r="JF423" i="9"/>
  <c r="JF364" i="9"/>
  <c r="CO118" i="19" l="1"/>
  <c r="AD119" i="20"/>
  <c r="AF41" i="17" s="1"/>
  <c r="CO116" i="19"/>
  <c r="AD117" i="20"/>
  <c r="AF40" i="17" s="1"/>
  <c r="CK56" i="19"/>
  <c r="CK57" i="19" s="1"/>
  <c r="AC58" i="20"/>
  <c r="AC59" i="20" s="1"/>
  <c r="AE27" i="17" s="1"/>
  <c r="CK51" i="19"/>
  <c r="AC53" i="20"/>
  <c r="CM21" i="19"/>
  <c r="CM80" i="19"/>
  <c r="JF460" i="9"/>
  <c r="CM114" i="19" s="1"/>
  <c r="JG181" i="9"/>
  <c r="JF375" i="9"/>
  <c r="CM32" i="19" s="1"/>
  <c r="JF442" i="9"/>
  <c r="CM98" i="19" s="1"/>
  <c r="CM102" i="19" s="1"/>
  <c r="JF466" i="9"/>
  <c r="CM120" i="19" s="1"/>
  <c r="IZ400" i="9"/>
  <c r="AF39" i="17" l="1"/>
  <c r="JM362" i="9"/>
  <c r="JG175" i="9"/>
  <c r="JG177" i="9" s="1"/>
  <c r="JF446" i="9"/>
  <c r="JG197" i="9"/>
  <c r="JG199" i="9" l="1"/>
  <c r="JG200" i="9" s="1"/>
  <c r="JG202" i="9" s="1"/>
  <c r="JG182" i="9"/>
  <c r="JM529" i="9"/>
  <c r="JM438" i="9"/>
  <c r="JM391" i="9"/>
  <c r="JM421" i="9"/>
  <c r="JM439" i="9"/>
  <c r="JM511" i="9" l="1"/>
  <c r="JM462" i="9"/>
  <c r="JA394" i="9"/>
  <c r="JA399" i="9"/>
  <c r="JA400" i="9" s="1"/>
  <c r="JM464" i="9"/>
  <c r="JM530" i="9"/>
  <c r="JG185" i="9"/>
  <c r="JG183" i="9"/>
  <c r="JG364" i="9"/>
  <c r="JG423" i="9"/>
  <c r="JG445" i="9"/>
  <c r="JG460" i="9" l="1"/>
  <c r="JH181" i="9"/>
  <c r="JG375" i="9"/>
  <c r="JG466" i="9"/>
  <c r="JG442" i="9"/>
  <c r="JN362" i="9" l="1"/>
  <c r="JH175" i="9"/>
  <c r="JH177" i="9" s="1"/>
  <c r="JG446" i="9"/>
  <c r="JH197" i="9"/>
  <c r="JH199" i="9" l="1"/>
  <c r="JH200" i="9" s="1"/>
  <c r="JH202" i="9" s="1"/>
  <c r="JH182" i="9"/>
  <c r="JN529" i="9"/>
  <c r="JN438" i="9"/>
  <c r="JN391" i="9"/>
  <c r="JN421" i="9"/>
  <c r="JN439" i="9"/>
  <c r="JN462" i="9" l="1"/>
  <c r="JB394" i="9"/>
  <c r="JB399" i="9"/>
  <c r="JB400" i="9" s="1"/>
  <c r="JN464" i="9"/>
  <c r="JN530" i="9"/>
  <c r="JH185" i="9"/>
  <c r="JH183" i="9"/>
  <c r="JH445" i="9"/>
  <c r="JH423" i="9"/>
  <c r="JH364" i="9"/>
  <c r="JH460" i="9" l="1"/>
  <c r="JI181" i="9"/>
  <c r="JH375" i="9"/>
  <c r="JH442" i="9"/>
  <c r="JH466" i="9"/>
  <c r="JO362" i="9" l="1"/>
  <c r="JI175" i="9"/>
  <c r="JI177" i="9" s="1"/>
  <c r="JH446" i="9"/>
  <c r="JI197" i="9"/>
  <c r="CP19" i="19" l="1"/>
  <c r="JI199" i="9"/>
  <c r="JI200" i="9" s="1"/>
  <c r="JI202" i="9" s="1"/>
  <c r="JI182" i="9"/>
  <c r="JO529" i="9"/>
  <c r="JO438" i="9"/>
  <c r="CP94" i="19" s="1"/>
  <c r="JO391" i="9"/>
  <c r="JO421" i="9"/>
  <c r="JO439" i="9"/>
  <c r="CP95" i="19" s="1"/>
  <c r="CP78" i="19" l="1"/>
  <c r="CP48" i="19"/>
  <c r="JO462" i="9"/>
  <c r="CP116" i="19" s="1"/>
  <c r="JC394" i="9"/>
  <c r="CL51" i="19" s="1"/>
  <c r="JC399" i="9"/>
  <c r="CL56" i="19" s="1"/>
  <c r="CL57" i="19" s="1"/>
  <c r="JO464" i="9"/>
  <c r="CP118" i="19" s="1"/>
  <c r="JO530" i="9"/>
  <c r="JI185" i="9"/>
  <c r="JI183" i="9"/>
  <c r="JI445" i="9"/>
  <c r="JI423" i="9"/>
  <c r="JI364" i="9"/>
  <c r="CN101" i="19" l="1"/>
  <c r="CN21" i="19"/>
  <c r="CN80" i="19"/>
  <c r="JI460" i="9"/>
  <c r="JJ181" i="9"/>
  <c r="JI375" i="9"/>
  <c r="JI442" i="9"/>
  <c r="JI466" i="9"/>
  <c r="JC400" i="9"/>
  <c r="CN120" i="19" l="1"/>
  <c r="CN98" i="19"/>
  <c r="CN102" i="19" s="1"/>
  <c r="CN114" i="19"/>
  <c r="CN32" i="19"/>
  <c r="JP362" i="9"/>
  <c r="JJ175" i="9"/>
  <c r="JJ177" i="9" s="1"/>
  <c r="JI446" i="9"/>
  <c r="JJ197" i="9"/>
  <c r="JJ199" i="9" l="1"/>
  <c r="JJ200" i="9" s="1"/>
  <c r="JJ202" i="9" s="1"/>
  <c r="JJ182" i="9"/>
  <c r="JP529" i="9"/>
  <c r="JP438" i="9"/>
  <c r="JP391" i="9"/>
  <c r="JP421" i="9"/>
  <c r="JP439" i="9"/>
  <c r="JP511" i="9" l="1"/>
  <c r="JP462" i="9"/>
  <c r="JD394" i="9"/>
  <c r="JD399" i="9"/>
  <c r="JD400" i="9" s="1"/>
  <c r="JP464" i="9"/>
  <c r="JP530" i="9"/>
  <c r="JJ185" i="9"/>
  <c r="JJ183" i="9"/>
  <c r="JJ364" i="9"/>
  <c r="JJ423" i="9"/>
  <c r="JJ445" i="9"/>
  <c r="JJ460" i="9" l="1"/>
  <c r="JK181" i="9"/>
  <c r="JJ375" i="9"/>
  <c r="JJ466" i="9"/>
  <c r="JJ442" i="9"/>
  <c r="JQ362" i="9" l="1"/>
  <c r="JK175" i="9"/>
  <c r="JK177" i="9" s="1"/>
  <c r="JJ446" i="9"/>
  <c r="JK197" i="9"/>
  <c r="JK199" i="9" l="1"/>
  <c r="JK200" i="9" s="1"/>
  <c r="JK202" i="9" s="1"/>
  <c r="JK182" i="9"/>
  <c r="JQ529" i="9"/>
  <c r="JQ438" i="9"/>
  <c r="JQ391" i="9"/>
  <c r="JQ421" i="9"/>
  <c r="JQ439" i="9"/>
  <c r="JQ462" i="9" l="1"/>
  <c r="JE394" i="9"/>
  <c r="JE399" i="9"/>
  <c r="JE400" i="9" s="1"/>
  <c r="JQ464" i="9"/>
  <c r="JQ530" i="9"/>
  <c r="JK185" i="9"/>
  <c r="JK183" i="9"/>
  <c r="JK445" i="9"/>
  <c r="JK423" i="9"/>
  <c r="JK364" i="9"/>
  <c r="JK460" i="9" l="1"/>
  <c r="JL181" i="9"/>
  <c r="JK375" i="9"/>
  <c r="JK442" i="9"/>
  <c r="JK466" i="9"/>
  <c r="JR362" i="9" l="1"/>
  <c r="JL175" i="9"/>
  <c r="JL177" i="9" s="1"/>
  <c r="JK446" i="9"/>
  <c r="JL197" i="9"/>
  <c r="CQ19" i="19" l="1"/>
  <c r="JL199" i="9"/>
  <c r="JL200" i="9" s="1"/>
  <c r="JL202" i="9" s="1"/>
  <c r="JL182" i="9"/>
  <c r="JR529" i="9"/>
  <c r="JR438" i="9"/>
  <c r="CQ94" i="19" s="1"/>
  <c r="JR391" i="9"/>
  <c r="CQ48" i="19" s="1"/>
  <c r="JR421" i="9"/>
  <c r="JR439" i="9"/>
  <c r="CQ95" i="19" s="1"/>
  <c r="CQ78" i="19" l="1"/>
  <c r="JR462" i="9"/>
  <c r="CQ116" i="19" s="1"/>
  <c r="JF394" i="9"/>
  <c r="CM51" i="19" s="1"/>
  <c r="JF399" i="9"/>
  <c r="CM56" i="19" s="1"/>
  <c r="CM57" i="19" s="1"/>
  <c r="JR464" i="9"/>
  <c r="CQ118" i="19" s="1"/>
  <c r="JR530" i="9"/>
  <c r="JL185" i="9"/>
  <c r="JL183" i="9"/>
  <c r="JL445" i="9"/>
  <c r="JL423" i="9"/>
  <c r="AD82" i="20" s="1"/>
  <c r="JL364" i="9"/>
  <c r="AD23" i="20" s="1"/>
  <c r="CO101" i="19" l="1"/>
  <c r="AD103" i="20"/>
  <c r="CO21" i="19"/>
  <c r="CO80" i="19"/>
  <c r="JL460" i="9"/>
  <c r="JM181" i="9"/>
  <c r="JL375" i="9"/>
  <c r="AD34" i="20" s="1"/>
  <c r="JL442" i="9"/>
  <c r="JL466" i="9"/>
  <c r="JF400" i="9"/>
  <c r="CO120" i="19" l="1"/>
  <c r="AD121" i="20"/>
  <c r="CO98" i="19"/>
  <c r="CO102" i="19" s="1"/>
  <c r="AD100" i="20"/>
  <c r="CO114" i="19"/>
  <c r="AD115" i="20"/>
  <c r="CO32" i="19"/>
  <c r="JS362" i="9"/>
  <c r="JM175" i="9"/>
  <c r="JM177" i="9" s="1"/>
  <c r="JL446" i="9"/>
  <c r="JM197" i="9"/>
  <c r="AD104" i="20" l="1"/>
  <c r="AF34" i="17" s="1"/>
  <c r="JM199" i="9"/>
  <c r="JM200" i="9" s="1"/>
  <c r="JM202" i="9" s="1"/>
  <c r="JM182" i="9"/>
  <c r="JS529" i="9"/>
  <c r="JS438" i="9"/>
  <c r="JS391" i="9"/>
  <c r="JS421" i="9"/>
  <c r="JS439" i="9"/>
  <c r="JS511" i="9" l="1"/>
  <c r="JS462" i="9"/>
  <c r="JG394" i="9"/>
  <c r="JG399" i="9"/>
  <c r="JG400" i="9" s="1"/>
  <c r="JS464" i="9"/>
  <c r="JS530" i="9"/>
  <c r="JM185" i="9"/>
  <c r="JM183" i="9"/>
  <c r="JM364" i="9"/>
  <c r="JM423" i="9"/>
  <c r="JM445" i="9"/>
  <c r="JM460" i="9" l="1"/>
  <c r="JN181" i="9"/>
  <c r="JM375" i="9"/>
  <c r="JM466" i="9"/>
  <c r="JM442" i="9"/>
  <c r="JT362" i="9" l="1"/>
  <c r="JN175" i="9"/>
  <c r="JN177" i="9" s="1"/>
  <c r="JM446" i="9"/>
  <c r="JN197" i="9"/>
  <c r="JN199" i="9" l="1"/>
  <c r="JN200" i="9" s="1"/>
  <c r="JN202" i="9" s="1"/>
  <c r="JN182" i="9"/>
  <c r="JT529" i="9"/>
  <c r="JT438" i="9"/>
  <c r="JT391" i="9"/>
  <c r="JT421" i="9"/>
  <c r="JT439" i="9"/>
  <c r="JT462" i="9" l="1"/>
  <c r="JH394" i="9"/>
  <c r="JH399" i="9"/>
  <c r="JH400" i="9" s="1"/>
  <c r="JT464" i="9"/>
  <c r="JT530" i="9"/>
  <c r="JN185" i="9"/>
  <c r="JN183" i="9"/>
  <c r="JN445" i="9"/>
  <c r="JN423" i="9"/>
  <c r="JN364" i="9"/>
  <c r="JN460" i="9" l="1"/>
  <c r="JO181" i="9"/>
  <c r="JN375" i="9"/>
  <c r="JN442" i="9"/>
  <c r="JN466" i="9"/>
  <c r="JU362" i="9" l="1"/>
  <c r="JO175" i="9"/>
  <c r="JO177" i="9" s="1"/>
  <c r="JN446" i="9"/>
  <c r="JO197" i="9"/>
  <c r="CR19" i="19" l="1"/>
  <c r="JO199" i="9"/>
  <c r="JO200" i="9" s="1"/>
  <c r="JO202" i="9" s="1"/>
  <c r="JO182" i="9"/>
  <c r="JU529" i="9"/>
  <c r="JU438" i="9"/>
  <c r="JU391" i="9"/>
  <c r="JU421" i="9"/>
  <c r="JU439" i="9"/>
  <c r="CR95" i="19" l="1"/>
  <c r="CR94" i="19"/>
  <c r="CR78" i="19"/>
  <c r="CR48" i="19"/>
  <c r="JU462" i="9"/>
  <c r="JI394" i="9"/>
  <c r="CN51" i="19" s="1"/>
  <c r="JI399" i="9"/>
  <c r="CN56" i="19" s="1"/>
  <c r="CN57" i="19" s="1"/>
  <c r="JU464" i="9"/>
  <c r="JU530" i="9"/>
  <c r="JO185" i="9"/>
  <c r="JO183" i="9"/>
  <c r="JO445" i="9"/>
  <c r="CP101" i="19" s="1"/>
  <c r="JO423" i="9"/>
  <c r="JO364" i="9"/>
  <c r="CR118" i="19" l="1"/>
  <c r="CR116" i="19"/>
  <c r="CP21" i="19"/>
  <c r="CP80" i="19"/>
  <c r="JO460" i="9"/>
  <c r="CP114" i="19" s="1"/>
  <c r="JP181" i="9"/>
  <c r="JO375" i="9"/>
  <c r="JO442" i="9"/>
  <c r="CP98" i="19" s="1"/>
  <c r="CP102" i="19" s="1"/>
  <c r="JO466" i="9"/>
  <c r="CP120" i="19" s="1"/>
  <c r="JI400" i="9"/>
  <c r="CP32" i="19" l="1"/>
  <c r="JV362" i="9"/>
  <c r="JP175" i="9"/>
  <c r="JP177" i="9" s="1"/>
  <c r="JO446" i="9"/>
  <c r="JP197" i="9"/>
  <c r="JP199" i="9" l="1"/>
  <c r="JP200" i="9" s="1"/>
  <c r="JP202" i="9" s="1"/>
  <c r="JP182" i="9"/>
  <c r="JV529" i="9"/>
  <c r="JV438" i="9"/>
  <c r="JV391" i="9"/>
  <c r="JV421" i="9"/>
  <c r="JV439" i="9"/>
  <c r="JV511" i="9" l="1"/>
  <c r="JV462" i="9"/>
  <c r="JJ394" i="9"/>
  <c r="JJ399" i="9"/>
  <c r="JJ400" i="9" s="1"/>
  <c r="JV464" i="9"/>
  <c r="JV530" i="9"/>
  <c r="JP185" i="9"/>
  <c r="JP183" i="9"/>
  <c r="JP364" i="9"/>
  <c r="JP423" i="9"/>
  <c r="JP445" i="9"/>
  <c r="JP460" i="9" l="1"/>
  <c r="JQ181" i="9"/>
  <c r="JP375" i="9"/>
  <c r="JP466" i="9"/>
  <c r="JP442" i="9"/>
  <c r="JW362" i="9" l="1"/>
  <c r="JQ175" i="9"/>
  <c r="JQ177" i="9" s="1"/>
  <c r="JP446" i="9"/>
  <c r="JQ197" i="9"/>
  <c r="JQ199" i="9" l="1"/>
  <c r="JQ200" i="9" s="1"/>
  <c r="JQ202" i="9" s="1"/>
  <c r="JQ182" i="9"/>
  <c r="JW529" i="9"/>
  <c r="JW438" i="9"/>
  <c r="JW391" i="9"/>
  <c r="AE50" i="20" s="1"/>
  <c r="JW421" i="9"/>
  <c r="JW439" i="9"/>
  <c r="JW462" i="9" l="1"/>
  <c r="JK394" i="9"/>
  <c r="JK399" i="9"/>
  <c r="JK400" i="9" s="1"/>
  <c r="JW464" i="9"/>
  <c r="JW530" i="9"/>
  <c r="JQ185" i="9"/>
  <c r="JQ183" i="9"/>
  <c r="JQ445" i="9"/>
  <c r="JQ423" i="9"/>
  <c r="JQ364" i="9"/>
  <c r="JQ460" i="9" l="1"/>
  <c r="JR181" i="9"/>
  <c r="JQ375" i="9"/>
  <c r="JQ442" i="9"/>
  <c r="JQ466" i="9"/>
  <c r="JX362" i="9" l="1"/>
  <c r="AE21" i="20" s="1"/>
  <c r="JR175" i="9"/>
  <c r="JR177" i="9" s="1"/>
  <c r="JQ446" i="9"/>
  <c r="JR197" i="9"/>
  <c r="CS19" i="19" l="1"/>
  <c r="JR199" i="9"/>
  <c r="JR200" i="9" s="1"/>
  <c r="JR202" i="9" s="1"/>
  <c r="JR182" i="9"/>
  <c r="JX529" i="9"/>
  <c r="JX438" i="9"/>
  <c r="JX391" i="9"/>
  <c r="JX421" i="9"/>
  <c r="AE80" i="20" s="1"/>
  <c r="JX439" i="9"/>
  <c r="CS95" i="19" l="1"/>
  <c r="AE97" i="20"/>
  <c r="CS94" i="19"/>
  <c r="AE96" i="20"/>
  <c r="CS78" i="19"/>
  <c r="CS48" i="19"/>
  <c r="JX462" i="9"/>
  <c r="JL394" i="9"/>
  <c r="JL399" i="9"/>
  <c r="JX464" i="9"/>
  <c r="JX530" i="9"/>
  <c r="JR185" i="9"/>
  <c r="JR183" i="9"/>
  <c r="JR445" i="9"/>
  <c r="CQ101" i="19" s="1"/>
  <c r="JR423" i="9"/>
  <c r="JR364" i="9"/>
  <c r="CS118" i="19" l="1"/>
  <c r="AE119" i="20"/>
  <c r="AG41" i="17" s="1"/>
  <c r="CS116" i="19"/>
  <c r="AE117" i="20"/>
  <c r="AG40" i="17" s="1"/>
  <c r="CO56" i="19"/>
  <c r="CO57" i="19" s="1"/>
  <c r="AD58" i="20"/>
  <c r="AD59" i="20" s="1"/>
  <c r="AF27" i="17" s="1"/>
  <c r="CO51" i="19"/>
  <c r="AD53" i="20"/>
  <c r="CQ21" i="19"/>
  <c r="CQ80" i="19"/>
  <c r="JR460" i="9"/>
  <c r="CQ114" i="19" s="1"/>
  <c r="JS181" i="9"/>
  <c r="JR375" i="9"/>
  <c r="CQ32" i="19" s="1"/>
  <c r="JR442" i="9"/>
  <c r="CQ98" i="19" s="1"/>
  <c r="CQ102" i="19" s="1"/>
  <c r="JR466" i="9"/>
  <c r="CQ120" i="19" s="1"/>
  <c r="JL400" i="9"/>
  <c r="AG39" i="17" l="1"/>
  <c r="JY362" i="9"/>
  <c r="JS175" i="9"/>
  <c r="JS177" i="9" s="1"/>
  <c r="JR446" i="9"/>
  <c r="JS197" i="9"/>
  <c r="JS199" i="9" l="1"/>
  <c r="JS200" i="9" s="1"/>
  <c r="JS202" i="9" s="1"/>
  <c r="JS182" i="9"/>
  <c r="JY529" i="9"/>
  <c r="JY438" i="9"/>
  <c r="JY391" i="9"/>
  <c r="JY421" i="9"/>
  <c r="JY439" i="9"/>
  <c r="JY511" i="9" l="1"/>
  <c r="JY462" i="9"/>
  <c r="JM394" i="9"/>
  <c r="JM399" i="9"/>
  <c r="JM400" i="9" s="1"/>
  <c r="JY464" i="9"/>
  <c r="JY530" i="9"/>
  <c r="JS185" i="9"/>
  <c r="JS183" i="9"/>
  <c r="JS364" i="9"/>
  <c r="JS423" i="9"/>
  <c r="JS445" i="9"/>
  <c r="JS460" i="9" l="1"/>
  <c r="JT181" i="9"/>
  <c r="JS375" i="9"/>
  <c r="JS466" i="9"/>
  <c r="JS442" i="9"/>
  <c r="JZ362" i="9" l="1"/>
  <c r="JT175" i="9"/>
  <c r="JT177" i="9" s="1"/>
  <c r="JS446" i="9"/>
  <c r="JT197" i="9"/>
  <c r="JT199" i="9" l="1"/>
  <c r="JT200" i="9" s="1"/>
  <c r="JT202" i="9" s="1"/>
  <c r="JT182" i="9"/>
  <c r="JZ529" i="9"/>
  <c r="JZ438" i="9"/>
  <c r="JZ391" i="9"/>
  <c r="JZ421" i="9"/>
  <c r="JZ439" i="9"/>
  <c r="JZ462" i="9" l="1"/>
  <c r="JN394" i="9"/>
  <c r="JN399" i="9"/>
  <c r="JN400" i="9" s="1"/>
  <c r="JZ464" i="9"/>
  <c r="JZ530" i="9"/>
  <c r="JT185" i="9"/>
  <c r="JT183" i="9"/>
  <c r="JT445" i="9"/>
  <c r="JT423" i="9"/>
  <c r="JT364" i="9"/>
  <c r="JT460" i="9" l="1"/>
  <c r="JU181" i="9"/>
  <c r="JT375" i="9"/>
  <c r="JT442" i="9"/>
  <c r="JT466" i="9"/>
  <c r="KA362" i="9" l="1"/>
  <c r="JU175" i="9"/>
  <c r="JU177" i="9" s="1"/>
  <c r="JT446" i="9"/>
  <c r="JU197" i="9"/>
  <c r="CT19" i="19" l="1"/>
  <c r="JU199" i="9"/>
  <c r="JU200" i="9" s="1"/>
  <c r="JU202" i="9" s="1"/>
  <c r="JU182" i="9"/>
  <c r="KA529" i="9"/>
  <c r="KA438" i="9"/>
  <c r="CT94" i="19" s="1"/>
  <c r="KA391" i="9"/>
  <c r="KA421" i="9"/>
  <c r="KA439" i="9"/>
  <c r="CT95" i="19" s="1"/>
  <c r="CT78" i="19" l="1"/>
  <c r="CT48" i="19"/>
  <c r="KA462" i="9"/>
  <c r="CT116" i="19" s="1"/>
  <c r="JO394" i="9"/>
  <c r="CP51" i="19" s="1"/>
  <c r="JO399" i="9"/>
  <c r="CP56" i="19" s="1"/>
  <c r="CP57" i="19" s="1"/>
  <c r="KA464" i="9"/>
  <c r="CT118" i="19" s="1"/>
  <c r="KA530" i="9"/>
  <c r="JU185" i="9"/>
  <c r="JU183" i="9"/>
  <c r="JU445" i="9"/>
  <c r="JU423" i="9"/>
  <c r="JU364" i="9"/>
  <c r="CR101" i="19" l="1"/>
  <c r="CR21" i="19"/>
  <c r="CR80" i="19"/>
  <c r="JU460" i="9"/>
  <c r="JV181" i="9"/>
  <c r="JU375" i="9"/>
  <c r="JU442" i="9"/>
  <c r="JU466" i="9"/>
  <c r="JO400" i="9"/>
  <c r="CR120" i="19" l="1"/>
  <c r="CR98" i="19"/>
  <c r="CR102" i="19" s="1"/>
  <c r="CR114" i="19"/>
  <c r="CR32" i="19"/>
  <c r="KB362" i="9"/>
  <c r="JV175" i="9"/>
  <c r="JV177" i="9" s="1"/>
  <c r="JU446" i="9"/>
  <c r="JV197" i="9"/>
  <c r="JV199" i="9" l="1"/>
  <c r="JV200" i="9" s="1"/>
  <c r="JV202" i="9" s="1"/>
  <c r="JV182" i="9"/>
  <c r="KB529" i="9"/>
  <c r="KB438" i="9"/>
  <c r="KB391" i="9"/>
  <c r="KB421" i="9"/>
  <c r="KB439" i="9"/>
  <c r="KB511" i="9" l="1"/>
  <c r="KB462" i="9"/>
  <c r="JP394" i="9"/>
  <c r="JP399" i="9"/>
  <c r="JP400" i="9" s="1"/>
  <c r="KB464" i="9"/>
  <c r="KB530" i="9"/>
  <c r="JV185" i="9"/>
  <c r="JV183" i="9"/>
  <c r="JV364" i="9"/>
  <c r="JV423" i="9"/>
  <c r="JV445" i="9"/>
  <c r="JV460" i="9" l="1"/>
  <c r="JW181" i="9"/>
  <c r="JV375" i="9"/>
  <c r="JV466" i="9"/>
  <c r="JV442" i="9"/>
  <c r="KC362" i="9" l="1"/>
  <c r="JW175" i="9"/>
  <c r="JW177" i="9" s="1"/>
  <c r="JV446" i="9"/>
  <c r="JW197" i="9"/>
  <c r="JW199" i="9" l="1"/>
  <c r="JW200" i="9" s="1"/>
  <c r="JW202" i="9" s="1"/>
  <c r="JW182" i="9"/>
  <c r="KC529" i="9"/>
  <c r="KC438" i="9"/>
  <c r="KC391" i="9"/>
  <c r="KC421" i="9"/>
  <c r="KC439" i="9"/>
  <c r="KC462" i="9" l="1"/>
  <c r="JQ394" i="9"/>
  <c r="JQ399" i="9"/>
  <c r="JQ400" i="9" s="1"/>
  <c r="KC464" i="9"/>
  <c r="KC530" i="9"/>
  <c r="JW185" i="9"/>
  <c r="JW183" i="9"/>
  <c r="JW445" i="9"/>
  <c r="JW423" i="9"/>
  <c r="JW364" i="9"/>
  <c r="JW460" i="9" l="1"/>
  <c r="JX181" i="9"/>
  <c r="JW375" i="9"/>
  <c r="AE34" i="20" s="1"/>
  <c r="JW442" i="9"/>
  <c r="JW466" i="9"/>
  <c r="KD362" i="9" l="1"/>
  <c r="JX175" i="9"/>
  <c r="JX177" i="9" s="1"/>
  <c r="JW446" i="9"/>
  <c r="JX197" i="9"/>
  <c r="CU19" i="19" l="1"/>
  <c r="JX199" i="9"/>
  <c r="JX200" i="9" s="1"/>
  <c r="JX202" i="9" s="1"/>
  <c r="JX182" i="9"/>
  <c r="KD529" i="9"/>
  <c r="KD438" i="9"/>
  <c r="CU94" i="19" s="1"/>
  <c r="KD391" i="9"/>
  <c r="CU48" i="19" s="1"/>
  <c r="KD421" i="9"/>
  <c r="KD439" i="9"/>
  <c r="CU95" i="19" s="1"/>
  <c r="CU78" i="19" l="1"/>
  <c r="KD462" i="9"/>
  <c r="CU116" i="19" s="1"/>
  <c r="JR394" i="9"/>
  <c r="CQ51" i="19" s="1"/>
  <c r="JR399" i="9"/>
  <c r="CQ56" i="19" s="1"/>
  <c r="CQ57" i="19" s="1"/>
  <c r="KD464" i="9"/>
  <c r="CU118" i="19" s="1"/>
  <c r="KD530" i="9"/>
  <c r="JX185" i="9"/>
  <c r="JX183" i="9"/>
  <c r="JX445" i="9"/>
  <c r="JX423" i="9"/>
  <c r="AE82" i="20" s="1"/>
  <c r="JX364" i="9"/>
  <c r="AE23" i="20" s="1"/>
  <c r="CS101" i="19" l="1"/>
  <c r="AE103" i="20"/>
  <c r="CS21" i="19"/>
  <c r="CS80" i="19"/>
  <c r="JX460" i="9"/>
  <c r="JY181" i="9"/>
  <c r="JX375" i="9"/>
  <c r="JX442" i="9"/>
  <c r="JX466" i="9"/>
  <c r="JR400" i="9"/>
  <c r="CS120" i="19" l="1"/>
  <c r="AE121" i="20"/>
  <c r="CS98" i="19"/>
  <c r="CS102" i="19" s="1"/>
  <c r="AE100" i="20"/>
  <c r="AE104" i="20" s="1"/>
  <c r="CS114" i="19"/>
  <c r="AE115" i="20"/>
  <c r="CS32" i="19"/>
  <c r="KE362" i="9"/>
  <c r="JY175" i="9"/>
  <c r="JY177" i="9" s="1"/>
  <c r="JX446" i="9"/>
  <c r="JY197" i="9"/>
  <c r="AG34" i="17" l="1"/>
  <c r="JY199" i="9"/>
  <c r="JY200" i="9" s="1"/>
  <c r="JY202" i="9" s="1"/>
  <c r="JY182" i="9"/>
  <c r="KE529" i="9"/>
  <c r="KE438" i="9"/>
  <c r="KE391" i="9"/>
  <c r="KE421" i="9"/>
  <c r="KE439" i="9"/>
  <c r="KE511" i="9" l="1"/>
  <c r="KE462" i="9"/>
  <c r="JS394" i="9"/>
  <c r="JS399" i="9"/>
  <c r="JS400" i="9" s="1"/>
  <c r="KE464" i="9"/>
  <c r="KE530" i="9"/>
  <c r="JY185" i="9"/>
  <c r="JY183" i="9"/>
  <c r="JY364" i="9"/>
  <c r="JY423" i="9"/>
  <c r="JY445" i="9"/>
  <c r="JY460" i="9" l="1"/>
  <c r="JZ181" i="9"/>
  <c r="JY375" i="9"/>
  <c r="JY466" i="9"/>
  <c r="JY442" i="9"/>
  <c r="KF362" i="9" l="1"/>
  <c r="JZ175" i="9"/>
  <c r="JZ177" i="9" s="1"/>
  <c r="JY446" i="9"/>
  <c r="JZ197" i="9"/>
  <c r="JZ199" i="9" l="1"/>
  <c r="JZ200" i="9" s="1"/>
  <c r="JZ202" i="9" s="1"/>
  <c r="JZ182" i="9"/>
  <c r="KF529" i="9"/>
  <c r="KF438" i="9"/>
  <c r="KF391" i="9"/>
  <c r="KF421" i="9"/>
  <c r="KF439" i="9"/>
  <c r="KF462" i="9" l="1"/>
  <c r="JT394" i="9"/>
  <c r="JT399" i="9"/>
  <c r="JT400" i="9" s="1"/>
  <c r="KF464" i="9"/>
  <c r="KF530" i="9"/>
  <c r="JZ185" i="9"/>
  <c r="JZ183" i="9"/>
  <c r="JZ445" i="9"/>
  <c r="JZ423" i="9"/>
  <c r="JZ364" i="9"/>
  <c r="JZ460" i="9" l="1"/>
  <c r="KA181" i="9"/>
  <c r="JZ375" i="9"/>
  <c r="JZ442" i="9"/>
  <c r="JZ466" i="9"/>
  <c r="KG362" i="9" l="1"/>
  <c r="KA175" i="9"/>
  <c r="KA177" i="9" s="1"/>
  <c r="JZ446" i="9"/>
  <c r="KA197" i="9"/>
  <c r="CV19" i="19" l="1"/>
  <c r="KA199" i="9"/>
  <c r="KA200" i="9" s="1"/>
  <c r="KA202" i="9" s="1"/>
  <c r="KA182" i="9"/>
  <c r="KG529" i="9"/>
  <c r="KG438" i="9"/>
  <c r="KG391" i="9"/>
  <c r="KG421" i="9"/>
  <c r="KG439" i="9"/>
  <c r="CV95" i="19" l="1"/>
  <c r="CV94" i="19"/>
  <c r="CV78" i="19"/>
  <c r="CV48" i="19"/>
  <c r="KG462" i="9"/>
  <c r="JU394" i="9"/>
  <c r="CR51" i="19" s="1"/>
  <c r="JU399" i="9"/>
  <c r="CR56" i="19" s="1"/>
  <c r="CR57" i="19" s="1"/>
  <c r="KG464" i="9"/>
  <c r="KG530" i="9"/>
  <c r="KA185" i="9"/>
  <c r="KA183" i="9"/>
  <c r="KA445" i="9"/>
  <c r="CT101" i="19" s="1"/>
  <c r="KA423" i="9"/>
  <c r="KA364" i="9"/>
  <c r="CV118" i="19" l="1"/>
  <c r="CV116" i="19"/>
  <c r="CT21" i="19"/>
  <c r="CT80" i="19"/>
  <c r="KA460" i="9"/>
  <c r="CT114" i="19" s="1"/>
  <c r="KB181" i="9"/>
  <c r="KA375" i="9"/>
  <c r="KA442" i="9"/>
  <c r="CT98" i="19" s="1"/>
  <c r="CT102" i="19" s="1"/>
  <c r="KA466" i="9"/>
  <c r="CT120" i="19" s="1"/>
  <c r="JU400" i="9"/>
  <c r="CT32" i="19" l="1"/>
  <c r="KH362" i="9"/>
  <c r="KB175" i="9"/>
  <c r="KB177" i="9" s="1"/>
  <c r="KA446" i="9"/>
  <c r="KB197" i="9"/>
  <c r="KB199" i="9" l="1"/>
  <c r="KB200" i="9" s="1"/>
  <c r="KB202" i="9" s="1"/>
  <c r="KB182" i="9"/>
  <c r="KH529" i="9"/>
  <c r="KH438" i="9"/>
  <c r="KH391" i="9"/>
  <c r="KH421" i="9"/>
  <c r="KH439" i="9"/>
  <c r="KH511" i="9" l="1"/>
  <c r="KH462" i="9"/>
  <c r="JV394" i="9"/>
  <c r="JV399" i="9"/>
  <c r="JV400" i="9" s="1"/>
  <c r="KH464" i="9"/>
  <c r="KH530" i="9"/>
  <c r="KB185" i="9"/>
  <c r="KB183" i="9"/>
  <c r="KB364" i="9"/>
  <c r="KB423" i="9"/>
  <c r="KB445" i="9"/>
  <c r="KB460" i="9" l="1"/>
  <c r="KC181" i="9"/>
  <c r="KB375" i="9"/>
  <c r="KB466" i="9"/>
  <c r="KB442" i="9"/>
  <c r="KI362" i="9" l="1"/>
  <c r="KC175" i="9"/>
  <c r="KC177" i="9" s="1"/>
  <c r="KB446" i="9"/>
  <c r="KC197" i="9"/>
  <c r="KC199" i="9" l="1"/>
  <c r="KC200" i="9" s="1"/>
  <c r="KC202" i="9" s="1"/>
  <c r="KC182" i="9"/>
  <c r="KI529" i="9"/>
  <c r="KI438" i="9"/>
  <c r="KI391" i="9"/>
  <c r="KI421" i="9"/>
  <c r="KI439" i="9"/>
  <c r="KI462" i="9" l="1"/>
  <c r="JW394" i="9"/>
  <c r="AE53" i="20" s="1"/>
  <c r="JW399" i="9"/>
  <c r="KI464" i="9"/>
  <c r="KI530" i="9"/>
  <c r="KC185" i="9"/>
  <c r="KC183" i="9"/>
  <c r="KC445" i="9"/>
  <c r="KC423" i="9"/>
  <c r="KC364" i="9"/>
  <c r="JW400" i="9" l="1"/>
  <c r="AE58" i="20"/>
  <c r="AE59" i="20" s="1"/>
  <c r="AG27" i="17" s="1"/>
  <c r="KC460" i="9"/>
  <c r="KD181" i="9"/>
  <c r="KC375" i="9"/>
  <c r="KC442" i="9"/>
  <c r="KC466" i="9"/>
  <c r="KJ362" i="9" l="1"/>
  <c r="AF21" i="20" s="1"/>
  <c r="KD175" i="9"/>
  <c r="KD177" i="9" s="1"/>
  <c r="KC446" i="9"/>
  <c r="KD197" i="9"/>
  <c r="CW19" i="19" l="1"/>
  <c r="KD199" i="9"/>
  <c r="KD200" i="9" s="1"/>
  <c r="KD202" i="9" s="1"/>
  <c r="KD182" i="9"/>
  <c r="KJ529" i="9"/>
  <c r="KJ438" i="9"/>
  <c r="KJ391" i="9"/>
  <c r="AF50" i="20" s="1"/>
  <c r="KJ421" i="9"/>
  <c r="AF80" i="20" s="1"/>
  <c r="KJ439" i="9"/>
  <c r="CW95" i="19" l="1"/>
  <c r="AF97" i="20"/>
  <c r="CW94" i="19"/>
  <c r="AF96" i="20"/>
  <c r="CW78" i="19"/>
  <c r="CW48" i="19"/>
  <c r="KJ462" i="9"/>
  <c r="JX394" i="9"/>
  <c r="CS51" i="19" s="1"/>
  <c r="JX399" i="9"/>
  <c r="CS56" i="19" s="1"/>
  <c r="CS57" i="19" s="1"/>
  <c r="KJ464" i="9"/>
  <c r="KJ530" i="9"/>
  <c r="KD185" i="9"/>
  <c r="KD183" i="9"/>
  <c r="KD445" i="9"/>
  <c r="CU101" i="19" s="1"/>
  <c r="KD423" i="9"/>
  <c r="KD364" i="9"/>
  <c r="CW118" i="19" l="1"/>
  <c r="AF119" i="20"/>
  <c r="AH41" i="17" s="1"/>
  <c r="CW116" i="19"/>
  <c r="AF117" i="20"/>
  <c r="AH40" i="17" s="1"/>
  <c r="CU21" i="19"/>
  <c r="CU80" i="19"/>
  <c r="KD460" i="9"/>
  <c r="CU114" i="19" s="1"/>
  <c r="KE181" i="9"/>
  <c r="KD375" i="9"/>
  <c r="CU32" i="19" s="1"/>
  <c r="KD442" i="9"/>
  <c r="CU98" i="19" s="1"/>
  <c r="CU102" i="19" s="1"/>
  <c r="KD466" i="9"/>
  <c r="CU120" i="19" s="1"/>
  <c r="JX400" i="9"/>
  <c r="AH39" i="17" l="1"/>
  <c r="KK362" i="9"/>
  <c r="KE175" i="9"/>
  <c r="KE177" i="9" s="1"/>
  <c r="KD446" i="9"/>
  <c r="KE197" i="9"/>
  <c r="KE199" i="9" l="1"/>
  <c r="KE200" i="9" s="1"/>
  <c r="KE202" i="9" s="1"/>
  <c r="KE182" i="9"/>
  <c r="KK529" i="9"/>
  <c r="KK438" i="9"/>
  <c r="KK391" i="9"/>
  <c r="KK421" i="9"/>
  <c r="KK439" i="9"/>
  <c r="KK511" i="9" l="1"/>
  <c r="KK462" i="9"/>
  <c r="JY394" i="9"/>
  <c r="JY399" i="9"/>
  <c r="JY400" i="9" s="1"/>
  <c r="KK464" i="9"/>
  <c r="KK530" i="9"/>
  <c r="KE185" i="9"/>
  <c r="KE183" i="9"/>
  <c r="KE364" i="9"/>
  <c r="KE423" i="9"/>
  <c r="KE445" i="9"/>
  <c r="KE460" i="9" l="1"/>
  <c r="KF181" i="9"/>
  <c r="KE375" i="9"/>
  <c r="KE466" i="9"/>
  <c r="KE442" i="9"/>
  <c r="KL362" i="9" l="1"/>
  <c r="KF175" i="9"/>
  <c r="KF177" i="9" s="1"/>
  <c r="KE446" i="9"/>
  <c r="KF197" i="9"/>
  <c r="KF199" i="9" l="1"/>
  <c r="KF200" i="9" s="1"/>
  <c r="KF202" i="9" s="1"/>
  <c r="KF182" i="9"/>
  <c r="KL529" i="9"/>
  <c r="KL438" i="9"/>
  <c r="KL391" i="9"/>
  <c r="KL421" i="9"/>
  <c r="KL439" i="9"/>
  <c r="KL462" i="9" l="1"/>
  <c r="JZ394" i="9"/>
  <c r="JZ399" i="9"/>
  <c r="JZ400" i="9" s="1"/>
  <c r="KL464" i="9"/>
  <c r="KL530" i="9"/>
  <c r="KF185" i="9"/>
  <c r="KF183" i="9"/>
  <c r="KF445" i="9"/>
  <c r="KF423" i="9"/>
  <c r="KF364" i="9"/>
  <c r="KF460" i="9" l="1"/>
  <c r="KG181" i="9"/>
  <c r="KF375" i="9"/>
  <c r="KF442" i="9"/>
  <c r="KF466" i="9"/>
  <c r="KM362" i="9" l="1"/>
  <c r="KG175" i="9"/>
  <c r="KG177" i="9" s="1"/>
  <c r="KF446" i="9"/>
  <c r="KG197" i="9"/>
  <c r="CX19" i="19" l="1"/>
  <c r="KG199" i="9"/>
  <c r="KG200" i="9" s="1"/>
  <c r="KG202" i="9" s="1"/>
  <c r="KG182" i="9"/>
  <c r="KM529" i="9"/>
  <c r="KM438" i="9"/>
  <c r="CX94" i="19" s="1"/>
  <c r="KM391" i="9"/>
  <c r="KM421" i="9"/>
  <c r="KM439" i="9"/>
  <c r="CX95" i="19" s="1"/>
  <c r="CX78" i="19" l="1"/>
  <c r="CX48" i="19"/>
  <c r="KM462" i="9"/>
  <c r="CX116" i="19" s="1"/>
  <c r="KA394" i="9"/>
  <c r="CT51" i="19" s="1"/>
  <c r="KA399" i="9"/>
  <c r="CT56" i="19" s="1"/>
  <c r="CT57" i="19" s="1"/>
  <c r="KM464" i="9"/>
  <c r="CX118" i="19" s="1"/>
  <c r="KM530" i="9"/>
  <c r="KG185" i="9"/>
  <c r="KG183" i="9"/>
  <c r="KG445" i="9"/>
  <c r="KG423" i="9"/>
  <c r="KG364" i="9"/>
  <c r="CV101" i="19" l="1"/>
  <c r="CV21" i="19"/>
  <c r="CV80" i="19"/>
  <c r="KG460" i="9"/>
  <c r="KH181" i="9"/>
  <c r="KG375" i="9"/>
  <c r="KG442" i="9"/>
  <c r="KG466" i="9"/>
  <c r="KA400" i="9"/>
  <c r="CV120" i="19" l="1"/>
  <c r="CV98" i="19"/>
  <c r="CV102" i="19" s="1"/>
  <c r="CV114" i="19"/>
  <c r="CV32" i="19"/>
  <c r="KN362" i="9"/>
  <c r="KH175" i="9"/>
  <c r="KH177" i="9" s="1"/>
  <c r="KG446" i="9"/>
  <c r="KH197" i="9"/>
  <c r="KH199" i="9" l="1"/>
  <c r="KH200" i="9" s="1"/>
  <c r="KH202" i="9" s="1"/>
  <c r="KH182" i="9"/>
  <c r="KN529" i="9"/>
  <c r="KN438" i="9"/>
  <c r="KN391" i="9"/>
  <c r="KN421" i="9"/>
  <c r="KN439" i="9"/>
  <c r="KN511" i="9" l="1"/>
  <c r="KN462" i="9"/>
  <c r="KB394" i="9"/>
  <c r="KB399" i="9"/>
  <c r="KB400" i="9" s="1"/>
  <c r="KN464" i="9"/>
  <c r="KN530" i="9"/>
  <c r="KH185" i="9"/>
  <c r="KH183" i="9"/>
  <c r="KH364" i="9"/>
  <c r="KH423" i="9"/>
  <c r="KH445" i="9"/>
  <c r="KH460" i="9" l="1"/>
  <c r="KI181" i="9"/>
  <c r="KH375" i="9"/>
  <c r="KH466" i="9"/>
  <c r="KH442" i="9"/>
  <c r="KO362" i="9" l="1"/>
  <c r="KI175" i="9"/>
  <c r="KI177" i="9" s="1"/>
  <c r="KH446" i="9"/>
  <c r="KI197" i="9"/>
  <c r="KI199" i="9" l="1"/>
  <c r="KI200" i="9" s="1"/>
  <c r="KI202" i="9" s="1"/>
  <c r="KI182" i="9"/>
  <c r="KO529" i="9"/>
  <c r="KO438" i="9"/>
  <c r="KO391" i="9"/>
  <c r="KO421" i="9"/>
  <c r="KO439" i="9"/>
  <c r="KO462" i="9" l="1"/>
  <c r="KC394" i="9"/>
  <c r="KC399" i="9"/>
  <c r="KC400" i="9" s="1"/>
  <c r="KO464" i="9"/>
  <c r="KO530" i="9"/>
  <c r="KI185" i="9"/>
  <c r="KI183" i="9"/>
  <c r="KI445" i="9"/>
  <c r="KI423" i="9"/>
  <c r="KI364" i="9"/>
  <c r="KI460" i="9" l="1"/>
  <c r="KJ181" i="9"/>
  <c r="KI375" i="9"/>
  <c r="KI442" i="9"/>
  <c r="KI466" i="9"/>
  <c r="KP362" i="9" l="1"/>
  <c r="KJ175" i="9"/>
  <c r="KJ177" i="9" s="1"/>
  <c r="KI446" i="9"/>
  <c r="KJ197" i="9"/>
  <c r="CY19" i="19" l="1"/>
  <c r="KJ199" i="9"/>
  <c r="KJ200" i="9" s="1"/>
  <c r="KJ202" i="9" s="1"/>
  <c r="KJ182" i="9"/>
  <c r="KP529" i="9"/>
  <c r="KP438" i="9"/>
  <c r="CY94" i="19" s="1"/>
  <c r="KP391" i="9"/>
  <c r="CY48" i="19" s="1"/>
  <c r="KP421" i="9"/>
  <c r="KP439" i="9"/>
  <c r="CY95" i="19" s="1"/>
  <c r="CY78" i="19" l="1"/>
  <c r="KP462" i="9"/>
  <c r="CY116" i="19" s="1"/>
  <c r="KD394" i="9"/>
  <c r="CU51" i="19" s="1"/>
  <c r="KD399" i="9"/>
  <c r="CU56" i="19" s="1"/>
  <c r="CU57" i="19" s="1"/>
  <c r="KP464" i="9"/>
  <c r="CY118" i="19" s="1"/>
  <c r="KP530" i="9"/>
  <c r="KJ185" i="9"/>
  <c r="KJ183" i="9"/>
  <c r="KJ445" i="9"/>
  <c r="KJ423" i="9"/>
  <c r="AF82" i="20" s="1"/>
  <c r="KJ364" i="9"/>
  <c r="AF23" i="20" s="1"/>
  <c r="CW101" i="19" l="1"/>
  <c r="AF103" i="20"/>
  <c r="CW21" i="19"/>
  <c r="CW80" i="19"/>
  <c r="KJ460" i="9"/>
  <c r="KK181" i="9"/>
  <c r="KJ375" i="9"/>
  <c r="AF34" i="20" s="1"/>
  <c r="KJ442" i="9"/>
  <c r="KJ466" i="9"/>
  <c r="KD400" i="9"/>
  <c r="CW120" i="19" l="1"/>
  <c r="AF121" i="20"/>
  <c r="CW98" i="19"/>
  <c r="CW102" i="19" s="1"/>
  <c r="AF100" i="20"/>
  <c r="CW114" i="19"/>
  <c r="AF115" i="20"/>
  <c r="CW32" i="19"/>
  <c r="KQ362" i="9"/>
  <c r="KK175" i="9"/>
  <c r="KK177" i="9" s="1"/>
  <c r="KJ446" i="9"/>
  <c r="KK197" i="9"/>
  <c r="AF104" i="20" l="1"/>
  <c r="AH34" i="17" s="1"/>
  <c r="KK199" i="9"/>
  <c r="KK200" i="9" s="1"/>
  <c r="KK202" i="9" s="1"/>
  <c r="KK182" i="9"/>
  <c r="KQ529" i="9"/>
  <c r="KQ438" i="9"/>
  <c r="KQ391" i="9"/>
  <c r="KQ421" i="9"/>
  <c r="KQ439" i="9"/>
  <c r="KQ511" i="9" l="1"/>
  <c r="KQ462" i="9"/>
  <c r="KE394" i="9"/>
  <c r="KE399" i="9"/>
  <c r="KE400" i="9" s="1"/>
  <c r="KQ464" i="9"/>
  <c r="KQ530" i="9"/>
  <c r="KK185" i="9"/>
  <c r="KK183" i="9"/>
  <c r="KK364" i="9"/>
  <c r="KK423" i="9"/>
  <c r="KK445" i="9"/>
  <c r="KK460" i="9" l="1"/>
  <c r="KL181" i="9"/>
  <c r="KK375" i="9"/>
  <c r="KK466" i="9"/>
  <c r="KK442" i="9"/>
  <c r="KR362" i="9" l="1"/>
  <c r="KL175" i="9"/>
  <c r="KL177" i="9" s="1"/>
  <c r="KK446" i="9"/>
  <c r="KL197" i="9"/>
  <c r="KL199" i="9" l="1"/>
  <c r="KL200" i="9" s="1"/>
  <c r="KL202" i="9" s="1"/>
  <c r="KL182" i="9"/>
  <c r="KR529" i="9"/>
  <c r="KR438" i="9"/>
  <c r="KR391" i="9"/>
  <c r="KR421" i="9"/>
  <c r="KR439" i="9"/>
  <c r="KR462" i="9" l="1"/>
  <c r="KF394" i="9"/>
  <c r="KF399" i="9"/>
  <c r="KF400" i="9" s="1"/>
  <c r="KR464" i="9"/>
  <c r="KR530" i="9"/>
  <c r="KL185" i="9"/>
  <c r="KL183" i="9"/>
  <c r="KL445" i="9"/>
  <c r="KL423" i="9"/>
  <c r="KL364" i="9"/>
  <c r="KL460" i="9" l="1"/>
  <c r="KM181" i="9"/>
  <c r="KL375" i="9"/>
  <c r="KL442" i="9"/>
  <c r="KL466" i="9"/>
  <c r="KS362" i="9" l="1"/>
  <c r="KM175" i="9"/>
  <c r="KM177" i="9" s="1"/>
  <c r="KL446" i="9"/>
  <c r="KM197" i="9"/>
  <c r="CZ19" i="19" l="1"/>
  <c r="KM199" i="9"/>
  <c r="KM200" i="9" s="1"/>
  <c r="KM202" i="9" s="1"/>
  <c r="KM182" i="9"/>
  <c r="KS529" i="9"/>
  <c r="KS438" i="9"/>
  <c r="KS391" i="9"/>
  <c r="KS421" i="9"/>
  <c r="KS439" i="9"/>
  <c r="CZ95" i="19" l="1"/>
  <c r="CZ94" i="19"/>
  <c r="CZ78" i="19"/>
  <c r="CZ48" i="19"/>
  <c r="KS462" i="9"/>
  <c r="KG394" i="9"/>
  <c r="CV51" i="19" s="1"/>
  <c r="KG399" i="9"/>
  <c r="CV56" i="19" s="1"/>
  <c r="CV57" i="19" s="1"/>
  <c r="KS464" i="9"/>
  <c r="KS530" i="9"/>
  <c r="KM185" i="9"/>
  <c r="KM183" i="9"/>
  <c r="KM445" i="9"/>
  <c r="CX101" i="19" s="1"/>
  <c r="KM423" i="9"/>
  <c r="KM364" i="9"/>
  <c r="CZ118" i="19" l="1"/>
  <c r="CZ116" i="19"/>
  <c r="CX21" i="19"/>
  <c r="CX80" i="19"/>
  <c r="KM460" i="9"/>
  <c r="CX114" i="19" s="1"/>
  <c r="KN181" i="9"/>
  <c r="KM375" i="9"/>
  <c r="KM442" i="9"/>
  <c r="CX98" i="19" s="1"/>
  <c r="CX102" i="19" s="1"/>
  <c r="KM466" i="9"/>
  <c r="CX120" i="19" s="1"/>
  <c r="KG400" i="9"/>
  <c r="CX32" i="19" l="1"/>
  <c r="KT362" i="9"/>
  <c r="KN175" i="9"/>
  <c r="KN177" i="9" s="1"/>
  <c r="KM446" i="9"/>
  <c r="KN197" i="9"/>
  <c r="KN199" i="9" l="1"/>
  <c r="KN200" i="9" s="1"/>
  <c r="KN202" i="9" s="1"/>
  <c r="KN182" i="9"/>
  <c r="KT529" i="9"/>
  <c r="KT438" i="9"/>
  <c r="KT391" i="9"/>
  <c r="KT421" i="9"/>
  <c r="KT439" i="9"/>
  <c r="KT511" i="9" l="1"/>
  <c r="KT462" i="9"/>
  <c r="KH394" i="9"/>
  <c r="KH399" i="9"/>
  <c r="KH400" i="9" s="1"/>
  <c r="KT464" i="9"/>
  <c r="KT530" i="9"/>
  <c r="KN185" i="9"/>
  <c r="KN183" i="9"/>
  <c r="KN364" i="9"/>
  <c r="KN423" i="9"/>
  <c r="KN445" i="9"/>
  <c r="KN460" i="9" l="1"/>
  <c r="KO181" i="9"/>
  <c r="KN375" i="9"/>
  <c r="KN466" i="9"/>
  <c r="KN442" i="9"/>
  <c r="KU362" i="9" l="1"/>
  <c r="KO175" i="9"/>
  <c r="KO177" i="9" s="1"/>
  <c r="KN446" i="9"/>
  <c r="KO197" i="9"/>
  <c r="KO199" i="9" l="1"/>
  <c r="KO200" i="9" s="1"/>
  <c r="KO202" i="9" s="1"/>
  <c r="KO182" i="9"/>
  <c r="KU529" i="9"/>
  <c r="KU438" i="9"/>
  <c r="KU391" i="9"/>
  <c r="KU421" i="9"/>
  <c r="KU439" i="9"/>
  <c r="KU462" i="9" l="1"/>
  <c r="KI394" i="9"/>
  <c r="KI399" i="9"/>
  <c r="KI400" i="9" s="1"/>
  <c r="KU464" i="9"/>
  <c r="KU530" i="9"/>
  <c r="KO185" i="9"/>
  <c r="KO183" i="9"/>
  <c r="KO445" i="9"/>
  <c r="KO423" i="9"/>
  <c r="KO364" i="9"/>
  <c r="KO460" i="9" l="1"/>
  <c r="KP181" i="9"/>
  <c r="KO375" i="9"/>
  <c r="KO442" i="9"/>
  <c r="KO466" i="9"/>
  <c r="KV362" i="9" l="1"/>
  <c r="AG21" i="20" s="1"/>
  <c r="KP175" i="9"/>
  <c r="KP177" i="9" s="1"/>
  <c r="KO446" i="9"/>
  <c r="KP197" i="9"/>
  <c r="DA19" i="19" l="1"/>
  <c r="KP199" i="9"/>
  <c r="KP200" i="9" s="1"/>
  <c r="KP202" i="9" s="1"/>
  <c r="KP182" i="9"/>
  <c r="KV529" i="9"/>
  <c r="KV438" i="9"/>
  <c r="KV391" i="9"/>
  <c r="AG50" i="20" s="1"/>
  <c r="KV421" i="9"/>
  <c r="AG80" i="20" s="1"/>
  <c r="KV439" i="9"/>
  <c r="DA95" i="19" l="1"/>
  <c r="AG97" i="20"/>
  <c r="DA94" i="19"/>
  <c r="AG96" i="20"/>
  <c r="DA78" i="19"/>
  <c r="DA48" i="19"/>
  <c r="KV462" i="9"/>
  <c r="KJ394" i="9"/>
  <c r="KJ399" i="9"/>
  <c r="KV464" i="9"/>
  <c r="KV530" i="9"/>
  <c r="KP185" i="9"/>
  <c r="KP183" i="9"/>
  <c r="KP445" i="9"/>
  <c r="CY101" i="19" s="1"/>
  <c r="KP423" i="9"/>
  <c r="KP364" i="9"/>
  <c r="DA118" i="19" l="1"/>
  <c r="AG119" i="20"/>
  <c r="AI41" i="17" s="1"/>
  <c r="CW51" i="19"/>
  <c r="AF53" i="20"/>
  <c r="DA116" i="19"/>
  <c r="AG117" i="20"/>
  <c r="AI40" i="17" s="1"/>
  <c r="CW56" i="19"/>
  <c r="CW57" i="19" s="1"/>
  <c r="AF58" i="20"/>
  <c r="AF59" i="20" s="1"/>
  <c r="AH27" i="17" s="1"/>
  <c r="CY21" i="19"/>
  <c r="CY80" i="19"/>
  <c r="KP460" i="9"/>
  <c r="CY114" i="19" s="1"/>
  <c r="KQ181" i="9"/>
  <c r="KP375" i="9"/>
  <c r="CY32" i="19" s="1"/>
  <c r="KP442" i="9"/>
  <c r="CY98" i="19" s="1"/>
  <c r="CY102" i="19" s="1"/>
  <c r="KP466" i="9"/>
  <c r="CY120" i="19" s="1"/>
  <c r="KJ400" i="9"/>
  <c r="AI39" i="17" l="1"/>
  <c r="KW362" i="9"/>
  <c r="KQ175" i="9"/>
  <c r="KQ177" i="9" s="1"/>
  <c r="KP446" i="9"/>
  <c r="KQ197" i="9"/>
  <c r="KQ199" i="9" l="1"/>
  <c r="KQ200" i="9" s="1"/>
  <c r="KQ202" i="9" s="1"/>
  <c r="KQ182" i="9"/>
  <c r="KW529" i="9"/>
  <c r="KW438" i="9"/>
  <c r="KW391" i="9"/>
  <c r="KW421" i="9"/>
  <c r="KW439" i="9"/>
  <c r="KW511" i="9" l="1"/>
  <c r="KW462" i="9"/>
  <c r="KK394" i="9"/>
  <c r="KK399" i="9"/>
  <c r="KK400" i="9" s="1"/>
  <c r="KW464" i="9"/>
  <c r="KW530" i="9"/>
  <c r="KQ185" i="9"/>
  <c r="KQ183" i="9"/>
  <c r="KQ364" i="9"/>
  <c r="KQ423" i="9"/>
  <c r="KQ445" i="9"/>
  <c r="KQ460" i="9" l="1"/>
  <c r="KR181" i="9"/>
  <c r="KQ375" i="9"/>
  <c r="KQ466" i="9"/>
  <c r="KQ442" i="9"/>
  <c r="KX362" i="9" l="1"/>
  <c r="KR175" i="9"/>
  <c r="KR177" i="9" s="1"/>
  <c r="KQ446" i="9"/>
  <c r="KR197" i="9"/>
  <c r="KR199" i="9" l="1"/>
  <c r="KR200" i="9" s="1"/>
  <c r="KR202" i="9" s="1"/>
  <c r="KR182" i="9"/>
  <c r="KX529" i="9"/>
  <c r="KX438" i="9"/>
  <c r="KX391" i="9"/>
  <c r="KX421" i="9"/>
  <c r="KX439" i="9"/>
  <c r="KX462" i="9" l="1"/>
  <c r="KL394" i="9"/>
  <c r="KL399" i="9"/>
  <c r="KL400" i="9" s="1"/>
  <c r="KX464" i="9"/>
  <c r="KX530" i="9"/>
  <c r="KR185" i="9"/>
  <c r="KR183" i="9"/>
  <c r="KR445" i="9"/>
  <c r="KR423" i="9"/>
  <c r="KR364" i="9"/>
  <c r="KR460" i="9" l="1"/>
  <c r="KS181" i="9"/>
  <c r="KR375" i="9"/>
  <c r="KR442" i="9"/>
  <c r="KR466" i="9"/>
  <c r="KY362" i="9" l="1"/>
  <c r="KS175" i="9"/>
  <c r="KS177" i="9" s="1"/>
  <c r="KR446" i="9"/>
  <c r="KS197" i="9"/>
  <c r="DB19" i="19" l="1"/>
  <c r="KS199" i="9"/>
  <c r="KS200" i="9" s="1"/>
  <c r="KS202" i="9" s="1"/>
  <c r="KS182" i="9"/>
  <c r="KY529" i="9"/>
  <c r="KY438" i="9"/>
  <c r="DB94" i="19" s="1"/>
  <c r="KY391" i="9"/>
  <c r="KY421" i="9"/>
  <c r="KY439" i="9"/>
  <c r="DB95" i="19" s="1"/>
  <c r="DB78" i="19" l="1"/>
  <c r="DB48" i="19"/>
  <c r="KY462" i="9"/>
  <c r="DB116" i="19" s="1"/>
  <c r="KM394" i="9"/>
  <c r="CX51" i="19" s="1"/>
  <c r="KM399" i="9"/>
  <c r="CX56" i="19" s="1"/>
  <c r="CX57" i="19" s="1"/>
  <c r="KY464" i="9"/>
  <c r="DB118" i="19" s="1"/>
  <c r="KY530" i="9"/>
  <c r="KS185" i="9"/>
  <c r="KS183" i="9"/>
  <c r="KS445" i="9"/>
  <c r="KS423" i="9"/>
  <c r="KS364" i="9"/>
  <c r="CZ101" i="19" l="1"/>
  <c r="CZ21" i="19"/>
  <c r="CZ80" i="19"/>
  <c r="KS460" i="9"/>
  <c r="KT181" i="9"/>
  <c r="KS375" i="9"/>
  <c r="KS442" i="9"/>
  <c r="KS466" i="9"/>
  <c r="KM400" i="9"/>
  <c r="CZ120" i="19" l="1"/>
  <c r="CZ98" i="19"/>
  <c r="CZ102" i="19" s="1"/>
  <c r="CZ114" i="19"/>
  <c r="CZ32" i="19"/>
  <c r="KZ362" i="9"/>
  <c r="KT175" i="9"/>
  <c r="KT177" i="9" s="1"/>
  <c r="KS446" i="9"/>
  <c r="KT197" i="9"/>
  <c r="KT199" i="9" l="1"/>
  <c r="KT200" i="9" s="1"/>
  <c r="KT202" i="9" s="1"/>
  <c r="KT182" i="9"/>
  <c r="KZ529" i="9"/>
  <c r="KZ438" i="9"/>
  <c r="KZ391" i="9"/>
  <c r="KZ421" i="9"/>
  <c r="KZ439" i="9"/>
  <c r="KZ511" i="9" l="1"/>
  <c r="KZ462" i="9"/>
  <c r="KN394" i="9"/>
  <c r="KN399" i="9"/>
  <c r="KN400" i="9" s="1"/>
  <c r="KZ464" i="9"/>
  <c r="KZ530" i="9"/>
  <c r="KT185" i="9"/>
  <c r="KT183" i="9"/>
  <c r="KT364" i="9"/>
  <c r="KT423" i="9"/>
  <c r="KT445" i="9"/>
  <c r="KT460" i="9" l="1"/>
  <c r="KU181" i="9"/>
  <c r="KT375" i="9"/>
  <c r="KT466" i="9"/>
  <c r="KT442" i="9"/>
  <c r="LA362" i="9" l="1"/>
  <c r="KU175" i="9"/>
  <c r="KU177" i="9" s="1"/>
  <c r="KT446" i="9"/>
  <c r="KU197" i="9"/>
  <c r="KU199" i="9" l="1"/>
  <c r="KU200" i="9" s="1"/>
  <c r="KU202" i="9" s="1"/>
  <c r="KU182" i="9"/>
  <c r="LA529" i="9"/>
  <c r="LA438" i="9"/>
  <c r="LA391" i="9"/>
  <c r="LA421" i="9"/>
  <c r="LA439" i="9"/>
  <c r="LA462" i="9" l="1"/>
  <c r="KO394" i="9"/>
  <c r="KO399" i="9"/>
  <c r="KO400" i="9" s="1"/>
  <c r="LA464" i="9"/>
  <c r="LA530" i="9"/>
  <c r="KU185" i="9"/>
  <c r="KU183" i="9"/>
  <c r="KU445" i="9"/>
  <c r="KU423" i="9"/>
  <c r="KU364" i="9"/>
  <c r="KU460" i="9" l="1"/>
  <c r="KV181" i="9"/>
  <c r="KU375" i="9"/>
  <c r="KU442" i="9"/>
  <c r="KU466" i="9"/>
  <c r="LB362" i="9" l="1"/>
  <c r="KV175" i="9"/>
  <c r="KV177" i="9" s="1"/>
  <c r="KU446" i="9"/>
  <c r="KV197" i="9"/>
  <c r="DC19" i="19" l="1"/>
  <c r="KV199" i="9"/>
  <c r="KV200" i="9" s="1"/>
  <c r="KV202" i="9" s="1"/>
  <c r="KV182" i="9"/>
  <c r="LB529" i="9"/>
  <c r="LB438" i="9"/>
  <c r="DC94" i="19" s="1"/>
  <c r="LB391" i="9"/>
  <c r="DC48" i="19" s="1"/>
  <c r="LB421" i="9"/>
  <c r="LB439" i="9"/>
  <c r="DC95" i="19" s="1"/>
  <c r="DC78" i="19" l="1"/>
  <c r="LB462" i="9"/>
  <c r="DC116" i="19" s="1"/>
  <c r="KP394" i="9"/>
  <c r="CY51" i="19" s="1"/>
  <c r="KP399" i="9"/>
  <c r="CY56" i="19" s="1"/>
  <c r="CY57" i="19" s="1"/>
  <c r="LB464" i="9"/>
  <c r="DC118" i="19" s="1"/>
  <c r="LB530" i="9"/>
  <c r="KV185" i="9"/>
  <c r="KV183" i="9"/>
  <c r="KV445" i="9"/>
  <c r="KV423" i="9"/>
  <c r="AG82" i="20" s="1"/>
  <c r="KV364" i="9"/>
  <c r="AG23" i="20" s="1"/>
  <c r="DA101" i="19" l="1"/>
  <c r="AG103" i="20"/>
  <c r="DA21" i="19"/>
  <c r="DA80" i="19"/>
  <c r="KV460" i="9"/>
  <c r="KW181" i="9"/>
  <c r="KV375" i="9"/>
  <c r="AG34" i="20" s="1"/>
  <c r="KV442" i="9"/>
  <c r="KV466" i="9"/>
  <c r="KP400" i="9"/>
  <c r="DA120" i="19" l="1"/>
  <c r="AG121" i="20"/>
  <c r="DA98" i="19"/>
  <c r="DA102" i="19" s="1"/>
  <c r="AG100" i="20"/>
  <c r="DA114" i="19"/>
  <c r="AG115" i="20"/>
  <c r="DA32" i="19"/>
  <c r="LC362" i="9"/>
  <c r="KW175" i="9"/>
  <c r="KW177" i="9" s="1"/>
  <c r="KV446" i="9"/>
  <c r="KW197" i="9"/>
  <c r="AG104" i="20" l="1"/>
  <c r="KW199" i="9"/>
  <c r="KW200" i="9" s="1"/>
  <c r="KW202" i="9" s="1"/>
  <c r="KW182" i="9"/>
  <c r="LC529" i="9"/>
  <c r="LC438" i="9"/>
  <c r="LC391" i="9"/>
  <c r="LC421" i="9"/>
  <c r="LC439" i="9"/>
  <c r="LC511" i="9" l="1"/>
  <c r="AI34" i="17"/>
  <c r="LC462" i="9"/>
  <c r="KQ394" i="9"/>
  <c r="KQ399" i="9"/>
  <c r="KQ400" i="9" s="1"/>
  <c r="LC464" i="9"/>
  <c r="LC530" i="9"/>
  <c r="KW185" i="9"/>
  <c r="KW183" i="9"/>
  <c r="KW364" i="9"/>
  <c r="KW423" i="9"/>
  <c r="KW445" i="9"/>
  <c r="KW460" i="9" l="1"/>
  <c r="KX181" i="9"/>
  <c r="KW375" i="9"/>
  <c r="KW466" i="9"/>
  <c r="KW442" i="9"/>
  <c r="LD362" i="9" l="1"/>
  <c r="KX175" i="9"/>
  <c r="KX177" i="9" s="1"/>
  <c r="KW446" i="9"/>
  <c r="KX197" i="9"/>
  <c r="KX199" i="9" l="1"/>
  <c r="KX200" i="9" s="1"/>
  <c r="KX202" i="9" s="1"/>
  <c r="KX182" i="9"/>
  <c r="LD529" i="9"/>
  <c r="LD438" i="9"/>
  <c r="LD391" i="9"/>
  <c r="LD421" i="9"/>
  <c r="LD439" i="9"/>
  <c r="LD462" i="9" l="1"/>
  <c r="KR394" i="9"/>
  <c r="KR399" i="9"/>
  <c r="KR400" i="9" s="1"/>
  <c r="LD464" i="9"/>
  <c r="LD530" i="9"/>
  <c r="KX185" i="9"/>
  <c r="KX183" i="9"/>
  <c r="KX445" i="9"/>
  <c r="KX423" i="9"/>
  <c r="KX364" i="9"/>
  <c r="KX460" i="9" l="1"/>
  <c r="KY181" i="9"/>
  <c r="KX375" i="9"/>
  <c r="KX442" i="9"/>
  <c r="KX466" i="9"/>
  <c r="LE362" i="9" l="1"/>
  <c r="KY175" i="9"/>
  <c r="KY177" i="9" s="1"/>
  <c r="KX446" i="9"/>
  <c r="KY197" i="9"/>
  <c r="DD19" i="19" l="1"/>
  <c r="KY199" i="9"/>
  <c r="KY200" i="9" s="1"/>
  <c r="KY202" i="9" s="1"/>
  <c r="KY182" i="9"/>
  <c r="LE529" i="9"/>
  <c r="LE438" i="9"/>
  <c r="LE391" i="9"/>
  <c r="LE421" i="9"/>
  <c r="LE439" i="9"/>
  <c r="DD95" i="19" l="1"/>
  <c r="DD94" i="19"/>
  <c r="DD78" i="19"/>
  <c r="DD48" i="19"/>
  <c r="LE462" i="9"/>
  <c r="KS394" i="9"/>
  <c r="CZ51" i="19" s="1"/>
  <c r="KS399" i="9"/>
  <c r="CZ56" i="19" s="1"/>
  <c r="CZ57" i="19" s="1"/>
  <c r="LE464" i="9"/>
  <c r="LE530" i="9"/>
  <c r="KY185" i="9"/>
  <c r="KY183" i="9"/>
  <c r="KY445" i="9"/>
  <c r="DB101" i="19" s="1"/>
  <c r="KY423" i="9"/>
  <c r="KY364" i="9"/>
  <c r="DD118" i="19" l="1"/>
  <c r="DD116" i="19"/>
  <c r="DB21" i="19"/>
  <c r="DB80" i="19"/>
  <c r="KY460" i="9"/>
  <c r="DB114" i="19" s="1"/>
  <c r="KZ181" i="9"/>
  <c r="KY375" i="9"/>
  <c r="KY442" i="9"/>
  <c r="DB98" i="19" s="1"/>
  <c r="DB102" i="19" s="1"/>
  <c r="KY466" i="9"/>
  <c r="DB120" i="19" s="1"/>
  <c r="KS400" i="9"/>
  <c r="DB32" i="19" l="1"/>
  <c r="LF362" i="9"/>
  <c r="KZ175" i="9"/>
  <c r="KZ177" i="9" s="1"/>
  <c r="KY446" i="9"/>
  <c r="KZ197" i="9"/>
  <c r="KZ199" i="9" l="1"/>
  <c r="KZ200" i="9" s="1"/>
  <c r="KZ202" i="9" s="1"/>
  <c r="KZ182" i="9"/>
  <c r="LF529" i="9"/>
  <c r="LF438" i="9"/>
  <c r="LF391" i="9"/>
  <c r="LF421" i="9"/>
  <c r="LF439" i="9"/>
  <c r="LF511" i="9" l="1"/>
  <c r="LF462" i="9"/>
  <c r="KT394" i="9"/>
  <c r="KT399" i="9"/>
  <c r="KT400" i="9" s="1"/>
  <c r="LF464" i="9"/>
  <c r="LF530" i="9"/>
  <c r="KZ185" i="9"/>
  <c r="KZ183" i="9"/>
  <c r="KZ364" i="9"/>
  <c r="KZ423" i="9"/>
  <c r="KZ445" i="9"/>
  <c r="KZ460" i="9" l="1"/>
  <c r="LA181" i="9"/>
  <c r="KZ375" i="9"/>
  <c r="KZ466" i="9"/>
  <c r="KZ442" i="9"/>
  <c r="LG362" i="9" l="1"/>
  <c r="LA175" i="9"/>
  <c r="LA177" i="9" s="1"/>
  <c r="KZ446" i="9"/>
  <c r="LA197" i="9"/>
  <c r="LA199" i="9" l="1"/>
  <c r="LA200" i="9" s="1"/>
  <c r="LA202" i="9" s="1"/>
  <c r="LA182" i="9"/>
  <c r="LG529" i="9"/>
  <c r="LG438" i="9"/>
  <c r="LG391" i="9"/>
  <c r="LG421" i="9"/>
  <c r="LG439" i="9"/>
  <c r="LG462" i="9" l="1"/>
  <c r="KU394" i="9"/>
  <c r="KU399" i="9"/>
  <c r="KU400" i="9" s="1"/>
  <c r="LG464" i="9"/>
  <c r="LG530" i="9"/>
  <c r="LA185" i="9"/>
  <c r="LA183" i="9"/>
  <c r="LA445" i="9"/>
  <c r="LA423" i="9"/>
  <c r="LA364" i="9"/>
  <c r="LA460" i="9" l="1"/>
  <c r="LB181" i="9"/>
  <c r="LA375" i="9"/>
  <c r="LA442" i="9"/>
  <c r="LA466" i="9"/>
  <c r="LH362" i="9" l="1"/>
  <c r="AH21" i="20" s="1"/>
  <c r="LB175" i="9"/>
  <c r="LB177" i="9" s="1"/>
  <c r="LA446" i="9"/>
  <c r="LB197" i="9"/>
  <c r="DE19" i="19" l="1"/>
  <c r="LB199" i="9"/>
  <c r="LB200" i="9" s="1"/>
  <c r="LB202" i="9" s="1"/>
  <c r="LB182" i="9"/>
  <c r="LH529" i="9"/>
  <c r="LH438" i="9"/>
  <c r="LH391" i="9"/>
  <c r="AH50" i="20" s="1"/>
  <c r="LH421" i="9"/>
  <c r="AH80" i="20" s="1"/>
  <c r="LH439" i="9"/>
  <c r="DE95" i="19" l="1"/>
  <c r="AH97" i="20"/>
  <c r="DE94" i="19"/>
  <c r="AH96" i="20"/>
  <c r="DE78" i="19"/>
  <c r="DE48" i="19"/>
  <c r="LH462" i="9"/>
  <c r="KV394" i="9"/>
  <c r="KV399" i="9"/>
  <c r="LH464" i="9"/>
  <c r="LH530" i="9"/>
  <c r="LB185" i="9"/>
  <c r="LB183" i="9"/>
  <c r="LB445" i="9"/>
  <c r="DC101" i="19" s="1"/>
  <c r="LB423" i="9"/>
  <c r="LB364" i="9"/>
  <c r="DE118" i="19" l="1"/>
  <c r="AH119" i="20"/>
  <c r="AJ41" i="17" s="1"/>
  <c r="DA51" i="19"/>
  <c r="AG53" i="20"/>
  <c r="DE116" i="19"/>
  <c r="AH117" i="20"/>
  <c r="AJ40" i="17" s="1"/>
  <c r="DA56" i="19"/>
  <c r="DA57" i="19" s="1"/>
  <c r="AG58" i="20"/>
  <c r="AG59" i="20" s="1"/>
  <c r="AI27" i="17" s="1"/>
  <c r="DC21" i="19"/>
  <c r="DC80" i="19"/>
  <c r="LB460" i="9"/>
  <c r="DC114" i="19" s="1"/>
  <c r="LC181" i="9"/>
  <c r="LB375" i="9"/>
  <c r="DC32" i="19" s="1"/>
  <c r="LB442" i="9"/>
  <c r="DC98" i="19" s="1"/>
  <c r="DC102" i="19" s="1"/>
  <c r="LB466" i="9"/>
  <c r="DC120" i="19" s="1"/>
  <c r="KV400" i="9"/>
  <c r="AJ39" i="17" l="1"/>
  <c r="LI362" i="9"/>
  <c r="LC175" i="9"/>
  <c r="LC177" i="9" s="1"/>
  <c r="LB446" i="9"/>
  <c r="LC197" i="9"/>
  <c r="LC199" i="9" l="1"/>
  <c r="LC200" i="9" s="1"/>
  <c r="LC202" i="9" s="1"/>
  <c r="LC182" i="9"/>
  <c r="LI529" i="9"/>
  <c r="LI438" i="9"/>
  <c r="LI391" i="9"/>
  <c r="LI421" i="9"/>
  <c r="LI439" i="9"/>
  <c r="LI511" i="9" l="1"/>
  <c r="LI462" i="9"/>
  <c r="KW394" i="9"/>
  <c r="KW399" i="9"/>
  <c r="KW400" i="9" s="1"/>
  <c r="LI464" i="9"/>
  <c r="LI530" i="9"/>
  <c r="LC185" i="9"/>
  <c r="LC183" i="9"/>
  <c r="LC364" i="9"/>
  <c r="LC423" i="9"/>
  <c r="LC445" i="9"/>
  <c r="LC460" i="9" l="1"/>
  <c r="LD181" i="9"/>
  <c r="LC375" i="9"/>
  <c r="LC466" i="9"/>
  <c r="LC442" i="9"/>
  <c r="LJ362" i="9" l="1"/>
  <c r="LD175" i="9"/>
  <c r="LD177" i="9" s="1"/>
  <c r="LC446" i="9"/>
  <c r="LD197" i="9"/>
  <c r="LD199" i="9" l="1"/>
  <c r="LD200" i="9" s="1"/>
  <c r="LD202" i="9" s="1"/>
  <c r="LD182" i="9"/>
  <c r="LJ529" i="9"/>
  <c r="LJ438" i="9"/>
  <c r="LJ391" i="9"/>
  <c r="LJ421" i="9"/>
  <c r="LJ439" i="9"/>
  <c r="LJ462" i="9" l="1"/>
  <c r="KX394" i="9"/>
  <c r="KX399" i="9"/>
  <c r="KX400" i="9" s="1"/>
  <c r="LJ464" i="9"/>
  <c r="LJ530" i="9"/>
  <c r="LD185" i="9"/>
  <c r="LD183" i="9"/>
  <c r="LD445" i="9"/>
  <c r="LD423" i="9"/>
  <c r="LD364" i="9"/>
  <c r="LD460" i="9" l="1"/>
  <c r="LE181" i="9"/>
  <c r="LD375" i="9"/>
  <c r="LD442" i="9"/>
  <c r="LD466" i="9"/>
  <c r="LK362" i="9" l="1"/>
  <c r="LE175" i="9"/>
  <c r="LE177" i="9" s="1"/>
  <c r="LD446" i="9"/>
  <c r="LE197" i="9"/>
  <c r="DF19" i="19" l="1"/>
  <c r="LE199" i="9"/>
  <c r="LE200" i="9" s="1"/>
  <c r="LE202" i="9" s="1"/>
  <c r="LE182" i="9"/>
  <c r="LK529" i="9"/>
  <c r="LK438" i="9"/>
  <c r="DF94" i="19" s="1"/>
  <c r="LK391" i="9"/>
  <c r="LK421" i="9"/>
  <c r="LK439" i="9"/>
  <c r="DF95" i="19" s="1"/>
  <c r="DF78" i="19" l="1"/>
  <c r="DF48" i="19"/>
  <c r="LK462" i="9"/>
  <c r="DF116" i="19" s="1"/>
  <c r="KY394" i="9"/>
  <c r="DB51" i="19" s="1"/>
  <c r="KY399" i="9"/>
  <c r="DB56" i="19" s="1"/>
  <c r="DB57" i="19" s="1"/>
  <c r="LK464" i="9"/>
  <c r="DF118" i="19" s="1"/>
  <c r="LK530" i="9"/>
  <c r="LE185" i="9"/>
  <c r="LE183" i="9"/>
  <c r="LE445" i="9"/>
  <c r="LE423" i="9"/>
  <c r="LE364" i="9"/>
  <c r="DD101" i="19" l="1"/>
  <c r="DD21" i="19"/>
  <c r="DD80" i="19"/>
  <c r="LE460" i="9"/>
  <c r="LF181" i="9"/>
  <c r="LE375" i="9"/>
  <c r="LE442" i="9"/>
  <c r="LE466" i="9"/>
  <c r="KY400" i="9"/>
  <c r="DD120" i="19" l="1"/>
  <c r="DD98" i="19"/>
  <c r="DD102" i="19" s="1"/>
  <c r="DD114" i="19"/>
  <c r="DD32" i="19"/>
  <c r="LL362" i="9"/>
  <c r="LF175" i="9"/>
  <c r="LF177" i="9" s="1"/>
  <c r="LE446" i="9"/>
  <c r="LF197" i="9"/>
  <c r="LF199" i="9" l="1"/>
  <c r="LF200" i="9" s="1"/>
  <c r="LF202" i="9" s="1"/>
  <c r="LF182" i="9"/>
  <c r="LL529" i="9"/>
  <c r="LL438" i="9"/>
  <c r="LL391" i="9"/>
  <c r="LL421" i="9"/>
  <c r="LL439" i="9"/>
  <c r="LL511" i="9" l="1"/>
  <c r="LL462" i="9"/>
  <c r="KZ394" i="9"/>
  <c r="KZ399" i="9"/>
  <c r="KZ400" i="9" s="1"/>
  <c r="LL464" i="9"/>
  <c r="LL530" i="9"/>
  <c r="LF185" i="9"/>
  <c r="LF183" i="9"/>
  <c r="LF364" i="9"/>
  <c r="LF423" i="9"/>
  <c r="LF445" i="9"/>
  <c r="LF460" i="9" l="1"/>
  <c r="LG181" i="9"/>
  <c r="LF375" i="9"/>
  <c r="LF466" i="9"/>
  <c r="LF442" i="9"/>
  <c r="LM362" i="9" l="1"/>
  <c r="LG175" i="9"/>
  <c r="LG177" i="9" s="1"/>
  <c r="LF446" i="9"/>
  <c r="LG197" i="9"/>
  <c r="LG199" i="9" l="1"/>
  <c r="LG200" i="9" s="1"/>
  <c r="LG202" i="9" s="1"/>
  <c r="LG182" i="9"/>
  <c r="LM529" i="9"/>
  <c r="LM438" i="9"/>
  <c r="LM391" i="9"/>
  <c r="LM421" i="9"/>
  <c r="LM439" i="9"/>
  <c r="LM462" i="9" l="1"/>
  <c r="LA394" i="9"/>
  <c r="LA399" i="9"/>
  <c r="LA400" i="9" s="1"/>
  <c r="LM464" i="9"/>
  <c r="LM530" i="9"/>
  <c r="LG185" i="9"/>
  <c r="LG183" i="9"/>
  <c r="LG445" i="9"/>
  <c r="LG423" i="9"/>
  <c r="LG364" i="9"/>
  <c r="LG460" i="9" l="1"/>
  <c r="LH181" i="9"/>
  <c r="LG375" i="9"/>
  <c r="LG442" i="9"/>
  <c r="LG466" i="9"/>
  <c r="LN362" i="9" l="1"/>
  <c r="LH175" i="9"/>
  <c r="LH177" i="9" s="1"/>
  <c r="LG446" i="9"/>
  <c r="LH197" i="9"/>
  <c r="DG19" i="19" l="1"/>
  <c r="LH199" i="9"/>
  <c r="LH200" i="9" s="1"/>
  <c r="LH202" i="9" s="1"/>
  <c r="LH182" i="9"/>
  <c r="LN529" i="9"/>
  <c r="LN438" i="9"/>
  <c r="DG94" i="19" s="1"/>
  <c r="LN391" i="9"/>
  <c r="DG48" i="19" s="1"/>
  <c r="LN421" i="9"/>
  <c r="LN439" i="9"/>
  <c r="DG95" i="19" s="1"/>
  <c r="DG78" i="19" l="1"/>
  <c r="LN462" i="9"/>
  <c r="DG116" i="19" s="1"/>
  <c r="LB394" i="9"/>
  <c r="DC51" i="19" s="1"/>
  <c r="LB399" i="9"/>
  <c r="DC56" i="19" s="1"/>
  <c r="DC57" i="19" s="1"/>
  <c r="LN464" i="9"/>
  <c r="DG118" i="19" s="1"/>
  <c r="LN530" i="9"/>
  <c r="LH185" i="9"/>
  <c r="LH183" i="9"/>
  <c r="LH445" i="9"/>
  <c r="LH423" i="9"/>
  <c r="AH82" i="20" s="1"/>
  <c r="LH364" i="9"/>
  <c r="AH23" i="20" s="1"/>
  <c r="DE101" i="19" l="1"/>
  <c r="AH103" i="20"/>
  <c r="DE21" i="19"/>
  <c r="DE80" i="19"/>
  <c r="LH460" i="9"/>
  <c r="LI181" i="9"/>
  <c r="LH375" i="9"/>
  <c r="AH34" i="20" s="1"/>
  <c r="LH442" i="9"/>
  <c r="LH466" i="9"/>
  <c r="LB400" i="9"/>
  <c r="DE120" i="19" l="1"/>
  <c r="AH121" i="20"/>
  <c r="DE98" i="19"/>
  <c r="DE102" i="19" s="1"/>
  <c r="AH100" i="20"/>
  <c r="AH104" i="20" s="1"/>
  <c r="AJ34" i="17" s="1"/>
  <c r="DE114" i="19"/>
  <c r="AH115" i="20"/>
  <c r="DE32" i="19"/>
  <c r="LO362" i="9"/>
  <c r="LI175" i="9"/>
  <c r="LI177" i="9" s="1"/>
  <c r="LH446" i="9"/>
  <c r="LI197" i="9"/>
  <c r="LI199" i="9" l="1"/>
  <c r="LI200" i="9" s="1"/>
  <c r="LI202" i="9" s="1"/>
  <c r="LI182" i="9"/>
  <c r="LO529" i="9"/>
  <c r="LO438" i="9"/>
  <c r="LO391" i="9"/>
  <c r="LO421" i="9"/>
  <c r="LO439" i="9"/>
  <c r="LO511" i="9" l="1"/>
  <c r="LO462" i="9"/>
  <c r="LC394" i="9"/>
  <c r="LC399" i="9"/>
  <c r="LC400" i="9" s="1"/>
  <c r="LO464" i="9"/>
  <c r="LO530" i="9"/>
  <c r="LI185" i="9"/>
  <c r="LI183" i="9"/>
  <c r="LI364" i="9"/>
  <c r="LI423" i="9"/>
  <c r="LI445" i="9"/>
  <c r="LI460" i="9" l="1"/>
  <c r="LJ181" i="9"/>
  <c r="LI375" i="9"/>
  <c r="LI466" i="9"/>
  <c r="LI442" i="9"/>
  <c r="LP362" i="9" l="1"/>
  <c r="LJ175" i="9"/>
  <c r="LJ177" i="9" s="1"/>
  <c r="LI446" i="9"/>
  <c r="LJ197" i="9"/>
  <c r="LJ199" i="9" l="1"/>
  <c r="LJ200" i="9" s="1"/>
  <c r="LJ202" i="9" s="1"/>
  <c r="LJ182" i="9"/>
  <c r="LP529" i="9"/>
  <c r="LP438" i="9"/>
  <c r="LP391" i="9"/>
  <c r="LP421" i="9"/>
  <c r="LP439" i="9"/>
  <c r="LP462" i="9" l="1"/>
  <c r="LD394" i="9"/>
  <c r="LD399" i="9"/>
  <c r="LD400" i="9" s="1"/>
  <c r="LP464" i="9"/>
  <c r="LP530" i="9"/>
  <c r="LJ185" i="9"/>
  <c r="LJ183" i="9"/>
  <c r="LJ445" i="9"/>
  <c r="LJ423" i="9"/>
  <c r="LJ364" i="9"/>
  <c r="LJ460" i="9" l="1"/>
  <c r="LK181" i="9"/>
  <c r="LJ375" i="9"/>
  <c r="LJ442" i="9"/>
  <c r="LJ466" i="9"/>
  <c r="LQ362" i="9" l="1"/>
  <c r="LK175" i="9"/>
  <c r="LK177" i="9" s="1"/>
  <c r="LJ446" i="9"/>
  <c r="LK197" i="9"/>
  <c r="DH19" i="19" l="1"/>
  <c r="LK199" i="9"/>
  <c r="LK200" i="9" s="1"/>
  <c r="LK202" i="9" s="1"/>
  <c r="LK182" i="9"/>
  <c r="LQ529" i="9"/>
  <c r="LQ438" i="9"/>
  <c r="LQ391" i="9"/>
  <c r="LQ421" i="9"/>
  <c r="LQ439" i="9"/>
  <c r="DH95" i="19" l="1"/>
  <c r="DH94" i="19"/>
  <c r="DH78" i="19"/>
  <c r="DH48" i="19"/>
  <c r="LQ462" i="9"/>
  <c r="LE394" i="9"/>
  <c r="DD51" i="19" s="1"/>
  <c r="LE399" i="9"/>
  <c r="DD56" i="19" s="1"/>
  <c r="DD57" i="19" s="1"/>
  <c r="LQ464" i="9"/>
  <c r="LQ530" i="9"/>
  <c r="LK185" i="9"/>
  <c r="LK183" i="9"/>
  <c r="LK445" i="9"/>
  <c r="DF101" i="19" s="1"/>
  <c r="LK423" i="9"/>
  <c r="LK364" i="9"/>
  <c r="DH118" i="19" l="1"/>
  <c r="DH116" i="19"/>
  <c r="DF21" i="19"/>
  <c r="DF80" i="19"/>
  <c r="LK460" i="9"/>
  <c r="DF114" i="19" s="1"/>
  <c r="LL181" i="9"/>
  <c r="LK375" i="9"/>
  <c r="LK442" i="9"/>
  <c r="DF98" i="19" s="1"/>
  <c r="DF102" i="19" s="1"/>
  <c r="LK466" i="9"/>
  <c r="DF120" i="19" s="1"/>
  <c r="LE400" i="9"/>
  <c r="DF32" i="19" l="1"/>
  <c r="LR362" i="9"/>
  <c r="LL175" i="9"/>
  <c r="LL177" i="9" s="1"/>
  <c r="LK446" i="9"/>
  <c r="LL197" i="9"/>
  <c r="LL199" i="9" l="1"/>
  <c r="LL200" i="9" s="1"/>
  <c r="LL202" i="9" s="1"/>
  <c r="LL182" i="9"/>
  <c r="LR529" i="9"/>
  <c r="LR438" i="9"/>
  <c r="LR391" i="9"/>
  <c r="LR421" i="9"/>
  <c r="LR439" i="9"/>
  <c r="LR511" i="9" l="1"/>
  <c r="LR462" i="9"/>
  <c r="LF394" i="9"/>
  <c r="LF399" i="9"/>
  <c r="LF400" i="9" s="1"/>
  <c r="LR464" i="9"/>
  <c r="LR530" i="9"/>
  <c r="LL185" i="9"/>
  <c r="LL183" i="9"/>
  <c r="LL364" i="9"/>
  <c r="LL423" i="9"/>
  <c r="LL445" i="9"/>
  <c r="LL460" i="9" l="1"/>
  <c r="LM181" i="9"/>
  <c r="LL375" i="9"/>
  <c r="LL466" i="9"/>
  <c r="LL442" i="9"/>
  <c r="LS362" i="9" l="1"/>
  <c r="LM175" i="9"/>
  <c r="LM177" i="9" s="1"/>
  <c r="LL446" i="9"/>
  <c r="LM197" i="9"/>
  <c r="LM199" i="9" l="1"/>
  <c r="LM200" i="9" s="1"/>
  <c r="LM202" i="9" s="1"/>
  <c r="LM182" i="9"/>
  <c r="LS529" i="9"/>
  <c r="LS438" i="9"/>
  <c r="LS391" i="9"/>
  <c r="AI50" i="20" s="1"/>
  <c r="LS421" i="9"/>
  <c r="LS439" i="9"/>
  <c r="LS462" i="9" l="1"/>
  <c r="LG394" i="9"/>
  <c r="LG399" i="9"/>
  <c r="LG400" i="9" s="1"/>
  <c r="LS464" i="9"/>
  <c r="LS530" i="9"/>
  <c r="LM185" i="9"/>
  <c r="LM183" i="9"/>
  <c r="LM445" i="9"/>
  <c r="LM423" i="9"/>
  <c r="LM364" i="9"/>
  <c r="LM460" i="9" l="1"/>
  <c r="LN181" i="9"/>
  <c r="LM375" i="9"/>
  <c r="LM442" i="9"/>
  <c r="LM466" i="9"/>
  <c r="LT362" i="9" l="1"/>
  <c r="AI21" i="20" s="1"/>
  <c r="LN175" i="9"/>
  <c r="LN177" i="9" s="1"/>
  <c r="LM446" i="9"/>
  <c r="LN197" i="9"/>
  <c r="DI19" i="19" l="1"/>
  <c r="LN199" i="9"/>
  <c r="LN200" i="9" s="1"/>
  <c r="LN202" i="9" s="1"/>
  <c r="LN182" i="9"/>
  <c r="LT529" i="9"/>
  <c r="LT438" i="9"/>
  <c r="LT391" i="9"/>
  <c r="LT421" i="9"/>
  <c r="LT439" i="9"/>
  <c r="DI95" i="19" l="1"/>
  <c r="AI97" i="20"/>
  <c r="DI78" i="19"/>
  <c r="AI80" i="20"/>
  <c r="DI94" i="19"/>
  <c r="AI96" i="20"/>
  <c r="DI48" i="19"/>
  <c r="LT462" i="9"/>
  <c r="LH394" i="9"/>
  <c r="LH399" i="9"/>
  <c r="LT464" i="9"/>
  <c r="LT530" i="9"/>
  <c r="LN185" i="9"/>
  <c r="LN183" i="9"/>
  <c r="LN445" i="9"/>
  <c r="DG101" i="19" s="1"/>
  <c r="LN423" i="9"/>
  <c r="LN364" i="9"/>
  <c r="DI118" i="19" l="1"/>
  <c r="AI119" i="20"/>
  <c r="AK41" i="17" s="1"/>
  <c r="DE51" i="19"/>
  <c r="AH53" i="20"/>
  <c r="DI116" i="19"/>
  <c r="AI117" i="20"/>
  <c r="AK40" i="17" s="1"/>
  <c r="DE56" i="19"/>
  <c r="DE57" i="19" s="1"/>
  <c r="AH58" i="20"/>
  <c r="AH59" i="20" s="1"/>
  <c r="AJ27" i="17" s="1"/>
  <c r="DG21" i="19"/>
  <c r="DG80" i="19"/>
  <c r="LN460" i="9"/>
  <c r="DG114" i="19" s="1"/>
  <c r="LO181" i="9"/>
  <c r="LN375" i="9"/>
  <c r="DG32" i="19" s="1"/>
  <c r="LN442" i="9"/>
  <c r="DG98" i="19" s="1"/>
  <c r="DG102" i="19" s="1"/>
  <c r="LN466" i="9"/>
  <c r="DG120" i="19" s="1"/>
  <c r="LH400" i="9"/>
  <c r="AK39" i="17" l="1"/>
  <c r="LO175" i="9"/>
  <c r="LO177" i="9" s="1"/>
  <c r="LN446" i="9"/>
  <c r="LO197" i="9"/>
  <c r="LO199" i="9" l="1"/>
  <c r="LO200" i="9" s="1"/>
  <c r="LO202" i="9" s="1"/>
  <c r="LO182" i="9"/>
  <c r="LI394" i="9" l="1"/>
  <c r="LI399" i="9"/>
  <c r="LI400" i="9" s="1"/>
  <c r="LO185" i="9"/>
  <c r="LO183" i="9"/>
  <c r="LO364" i="9"/>
  <c r="LO423" i="9"/>
  <c r="LO445" i="9"/>
  <c r="LO460" i="9" l="1"/>
  <c r="LP181" i="9"/>
  <c r="LO375" i="9"/>
  <c r="LO466" i="9"/>
  <c r="LO442" i="9"/>
  <c r="LP175" i="9" l="1"/>
  <c r="LP177" i="9" s="1"/>
  <c r="LO446" i="9"/>
  <c r="LP197" i="9"/>
  <c r="LP199" i="9" l="1"/>
  <c r="LP200" i="9" s="1"/>
  <c r="LP202" i="9" s="1"/>
  <c r="LP182" i="9"/>
  <c r="LJ394" i="9" l="1"/>
  <c r="LJ399" i="9"/>
  <c r="LJ400" i="9" s="1"/>
  <c r="LP185" i="9"/>
  <c r="LP183" i="9"/>
  <c r="LP445" i="9"/>
  <c r="LP423" i="9"/>
  <c r="LP364" i="9"/>
  <c r="LP460" i="9" l="1"/>
  <c r="LQ181" i="9"/>
  <c r="LP375" i="9"/>
  <c r="LP442" i="9"/>
  <c r="LP466" i="9"/>
  <c r="LQ175" i="9" l="1"/>
  <c r="LQ177" i="9" s="1"/>
  <c r="LP446" i="9"/>
  <c r="LQ197" i="9"/>
  <c r="DJ19" i="19" l="1"/>
  <c r="LQ199" i="9"/>
  <c r="LQ200" i="9" s="1"/>
  <c r="LQ202" i="9" s="1"/>
  <c r="LQ182" i="9"/>
  <c r="DJ94" i="19"/>
  <c r="DJ95" i="19"/>
  <c r="DJ78" i="19"/>
  <c r="DJ48" i="19" l="1"/>
  <c r="DJ116" i="19"/>
  <c r="LK394" i="9"/>
  <c r="DF51" i="19" s="1"/>
  <c r="LK399" i="9"/>
  <c r="DF56" i="19" s="1"/>
  <c r="DF57" i="19" s="1"/>
  <c r="DJ118" i="19"/>
  <c r="LQ185" i="9"/>
  <c r="LQ183" i="9"/>
  <c r="LQ445" i="9"/>
  <c r="LQ423" i="9"/>
  <c r="LQ364" i="9"/>
  <c r="DH101" i="19" l="1"/>
  <c r="DH21" i="19"/>
  <c r="DH80" i="19"/>
  <c r="LQ460" i="9"/>
  <c r="LR181" i="9"/>
  <c r="LQ375" i="9"/>
  <c r="LQ442" i="9"/>
  <c r="LQ466" i="9"/>
  <c r="LK400" i="9"/>
  <c r="DH120" i="19" l="1"/>
  <c r="DH98" i="19"/>
  <c r="DH102" i="19" s="1"/>
  <c r="DH114" i="19"/>
  <c r="DH32" i="19"/>
  <c r="LR175" i="9"/>
  <c r="LR177" i="9" s="1"/>
  <c r="LQ446" i="9"/>
  <c r="LR197" i="9"/>
  <c r="LR199" i="9" l="1"/>
  <c r="LR200" i="9" s="1"/>
  <c r="LR202" i="9" s="1"/>
  <c r="LR182" i="9"/>
  <c r="LL394" i="9" l="1"/>
  <c r="LL399" i="9"/>
  <c r="LL400" i="9" s="1"/>
  <c r="LR185" i="9"/>
  <c r="LR183" i="9"/>
  <c r="LR364" i="9"/>
  <c r="LR423" i="9"/>
  <c r="LR445" i="9"/>
  <c r="LR460" i="9" l="1"/>
  <c r="LS181" i="9"/>
  <c r="LR375" i="9"/>
  <c r="LR466" i="9"/>
  <c r="LR442" i="9"/>
  <c r="LS175" i="9" l="1"/>
  <c r="LS177" i="9" s="1"/>
  <c r="LR446" i="9"/>
  <c r="LS197" i="9"/>
  <c r="LS199" i="9" l="1"/>
  <c r="LS200" i="9" s="1"/>
  <c r="LS202" i="9" s="1"/>
  <c r="LS182" i="9"/>
  <c r="LM394" i="9" l="1"/>
  <c r="LM399" i="9"/>
  <c r="LM400" i="9" s="1"/>
  <c r="LS185" i="9"/>
  <c r="LS183" i="9"/>
  <c r="LS445" i="9"/>
  <c r="LS423" i="9"/>
  <c r="LS364" i="9"/>
  <c r="LS460" i="9" l="1"/>
  <c r="LT181" i="9"/>
  <c r="LS375" i="9"/>
  <c r="AI34" i="20" s="1"/>
  <c r="LS442" i="9"/>
  <c r="LS466" i="9"/>
  <c r="LT175" i="9" l="1"/>
  <c r="LT177" i="9" s="1"/>
  <c r="LS446" i="9"/>
  <c r="LT197" i="9"/>
  <c r="DK19" i="19" l="1"/>
  <c r="LT199" i="9"/>
  <c r="LT200" i="9" s="1"/>
  <c r="LT202" i="9" s="1"/>
  <c r="LT182" i="9"/>
  <c r="DK94" i="19"/>
  <c r="DK48" i="19"/>
  <c r="DK95" i="19"/>
  <c r="DK78" i="19"/>
  <c r="DK116" i="19" l="1"/>
  <c r="LN394" i="9"/>
  <c r="DG51" i="19" s="1"/>
  <c r="LN399" i="9"/>
  <c r="DG56" i="19" s="1"/>
  <c r="DG57" i="19" s="1"/>
  <c r="DK118" i="19"/>
  <c r="LT185" i="9"/>
  <c r="LT183" i="9"/>
  <c r="LT445" i="9"/>
  <c r="LT423" i="9"/>
  <c r="LT364" i="9"/>
  <c r="DI21" i="19" l="1"/>
  <c r="AI23" i="20"/>
  <c r="DI80" i="19"/>
  <c r="AI82" i="20"/>
  <c r="DI101" i="19"/>
  <c r="AI103" i="20"/>
  <c r="LT460" i="9"/>
  <c r="LT375" i="9"/>
  <c r="LT442" i="9"/>
  <c r="LT466" i="9"/>
  <c r="LN400" i="9"/>
  <c r="DI120" i="19" l="1"/>
  <c r="AI121" i="20"/>
  <c r="DI98" i="19"/>
  <c r="DI102" i="19" s="1"/>
  <c r="AI100" i="20"/>
  <c r="AI104" i="20" s="1"/>
  <c r="AK34" i="17" s="1"/>
  <c r="DI114" i="19"/>
  <c r="AI115" i="20"/>
  <c r="DI32" i="19"/>
  <c r="LT446" i="9"/>
  <c r="LO394" i="9" l="1"/>
  <c r="LO399" i="9"/>
  <c r="LO400" i="9" s="1"/>
  <c r="LP394" i="9" l="1"/>
  <c r="LP399" i="9"/>
  <c r="LP400" i="9" s="1"/>
  <c r="LQ394" i="9" l="1"/>
  <c r="DH51" i="19" s="1"/>
  <c r="LQ399" i="9"/>
  <c r="DH56" i="19" s="1"/>
  <c r="DH57" i="19" s="1"/>
  <c r="DJ101" i="19"/>
  <c r="DJ80" i="19"/>
  <c r="DJ21" i="19"/>
  <c r="DJ114" i="19" l="1"/>
  <c r="DJ120" i="19"/>
  <c r="DJ98" i="19"/>
  <c r="DJ102" i="19" s="1"/>
  <c r="LQ400" i="9"/>
  <c r="DJ32" i="19" l="1"/>
  <c r="LR394" i="9" l="1"/>
  <c r="LR399" i="9"/>
  <c r="LR400" i="9" s="1"/>
  <c r="LS394" i="9" l="1"/>
  <c r="AI53" i="20" s="1"/>
  <c r="LS399" i="9"/>
  <c r="LS400" i="9" l="1"/>
  <c r="AI58" i="20"/>
  <c r="AI59" i="20" s="1"/>
  <c r="AK27" i="17" s="1"/>
  <c r="LT394" i="9" l="1"/>
  <c r="DI51" i="19" s="1"/>
  <c r="LT399" i="9"/>
  <c r="DI56" i="19" s="1"/>
  <c r="DI57" i="19" s="1"/>
  <c r="DK101" i="19"/>
  <c r="DK80" i="19"/>
  <c r="DK21" i="19"/>
  <c r="AL41" i="17" l="1"/>
  <c r="AL40" i="17"/>
  <c r="DK114" i="19"/>
  <c r="DK32" i="19"/>
  <c r="DK120" i="19"/>
  <c r="DK98" i="19"/>
  <c r="DK102" i="19" s="1"/>
  <c r="LT400" i="9"/>
  <c r="AL39" i="17" l="1"/>
  <c r="DJ51" i="19" l="1"/>
  <c r="DJ56" i="19"/>
  <c r="DJ57" i="19" s="1"/>
  <c r="DK51" i="19" l="1"/>
  <c r="DK56" i="19"/>
  <c r="DK57" i="19" s="1"/>
  <c r="AL34" i="17" l="1"/>
  <c r="AM41" i="17" l="1"/>
  <c r="AM40" i="17"/>
  <c r="AL27" i="17"/>
  <c r="AM39" i="17" l="1"/>
  <c r="AM34" i="17" l="1"/>
  <c r="AN41" i="17" l="1"/>
  <c r="AN40" i="17"/>
  <c r="AM27" i="17"/>
  <c r="AN39" i="17" l="1"/>
  <c r="AN34" i="17" l="1"/>
  <c r="AO41" i="17" l="1"/>
  <c r="AO40" i="17"/>
  <c r="AN27" i="17"/>
  <c r="AO39" i="17" l="1"/>
  <c r="AO34" i="17" l="1"/>
  <c r="AO27" i="17" l="1"/>
  <c r="AP41" i="17" l="1"/>
  <c r="AP40" i="17"/>
  <c r="AP39" i="17" l="1"/>
  <c r="AP34" i="17" l="1"/>
  <c r="AQ41" i="17" l="1"/>
  <c r="AQ40" i="17"/>
  <c r="AP27" i="17"/>
  <c r="AQ39" i="17" l="1"/>
  <c r="AQ34" i="17" l="1"/>
  <c r="H511" i="9" l="1"/>
  <c r="AR41" i="17" l="1"/>
  <c r="AR40" i="17"/>
  <c r="AQ27" i="17"/>
  <c r="AR39" i="17" l="1"/>
  <c r="AR34" i="17" l="1"/>
  <c r="AS41" i="17"/>
  <c r="AS40" i="17"/>
  <c r="AR27" i="17"/>
  <c r="AS39" i="17" l="1"/>
  <c r="AS27" i="17" l="1"/>
  <c r="AT40" i="17" l="1"/>
  <c r="AT41" i="17"/>
  <c r="AT39" i="17" l="1"/>
  <c r="H129" i="9" l="1"/>
  <c r="H136" i="9" l="1"/>
  <c r="H362" i="9"/>
  <c r="G78" i="19" l="1"/>
  <c r="H135" i="9"/>
  <c r="H177" i="9"/>
  <c r="H21" i="20"/>
  <c r="G19" i="19"/>
  <c r="H421" i="9"/>
  <c r="H80" i="20" l="1"/>
  <c r="E80" i="20" s="1"/>
  <c r="AU40" i="17"/>
  <c r="AT27" i="17"/>
  <c r="H115" i="9"/>
  <c r="F115" i="9" s="1"/>
  <c r="C53" i="17" s="1"/>
  <c r="AU41" i="17"/>
  <c r="G94" i="19"/>
  <c r="H96" i="20"/>
  <c r="E96" i="20" s="1"/>
  <c r="H438" i="9"/>
  <c r="H529" i="9"/>
  <c r="H182" i="9"/>
  <c r="E21" i="20"/>
  <c r="AU39" i="17" l="1"/>
  <c r="G118" i="19"/>
  <c r="H464" i="9"/>
  <c r="AV27" i="17"/>
  <c r="AU27" i="17"/>
  <c r="H185" i="9"/>
  <c r="AV40" i="17"/>
  <c r="AV41" i="17" l="1"/>
  <c r="AV39" i="17" s="1"/>
  <c r="H119" i="20"/>
  <c r="H442" i="9"/>
  <c r="G120" i="19"/>
  <c r="H121" i="20"/>
  <c r="H466" i="9"/>
  <c r="H100" i="20" l="1"/>
  <c r="E100" i="20" s="1"/>
  <c r="G98" i="19"/>
  <c r="AV34" i="17" l="1"/>
  <c r="M579" i="58" l="1"/>
  <c r="M572" i="58" l="1"/>
  <c r="N579" i="58" l="1"/>
  <c r="O579" i="58" l="1"/>
  <c r="P579" i="58" l="1"/>
  <c r="Q579" i="58" l="1"/>
  <c r="R579" i="58" l="1"/>
  <c r="S579" i="58" l="1"/>
  <c r="T579" i="58" l="1"/>
  <c r="U579" i="58" l="1"/>
  <c r="V579" i="58" l="1"/>
  <c r="W579" i="58" l="1"/>
  <c r="X579" i="58" l="1"/>
  <c r="Y579" i="58" l="1"/>
  <c r="Z579" i="58" l="1"/>
  <c r="AA579" i="58" l="1"/>
  <c r="C579" i="58" l="1"/>
  <c r="AL579" i="58" l="1"/>
  <c r="AM579" i="58" l="1"/>
  <c r="AN579" i="58" l="1"/>
  <c r="H197" i="9" l="1"/>
  <c r="AO579" i="58"/>
  <c r="H202" i="9" l="1"/>
  <c r="AP579" i="58"/>
  <c r="H364" i="9" l="1"/>
  <c r="G21" i="19"/>
  <c r="AT34" i="17"/>
  <c r="AU34" i="17"/>
  <c r="H445" i="9"/>
  <c r="H423" i="9"/>
  <c r="G80" i="19"/>
  <c r="AP573" i="58"/>
  <c r="H103" i="20" l="1"/>
  <c r="E103" i="20" s="1"/>
  <c r="H23" i="20"/>
  <c r="E23" i="20" s="1"/>
  <c r="H460" i="9"/>
  <c r="G114" i="19"/>
  <c r="H82" i="20"/>
  <c r="E82" i="20" s="1"/>
  <c r="G101" i="19"/>
  <c r="AQ579" i="58"/>
  <c r="H115" i="20" l="1"/>
  <c r="AS34" i="17"/>
  <c r="AQ573" i="58"/>
  <c r="AR579" i="58" l="1"/>
  <c r="AS579" i="58" l="1"/>
  <c r="AT579" i="58" l="1"/>
  <c r="AU579" i="58" l="1"/>
  <c r="AV579" i="58" l="1"/>
  <c r="AW579" i="58" l="1"/>
  <c r="AX579" i="58" l="1"/>
  <c r="AY579" i="58" l="1"/>
  <c r="AZ579" i="58" l="1"/>
  <c r="AB579" i="58" l="1"/>
  <c r="BK579" i="58" l="1"/>
  <c r="BL579" i="58" l="1"/>
  <c r="BM579" i="58" l="1"/>
  <c r="BN579" i="58" l="1"/>
  <c r="BO579" i="58" l="1"/>
  <c r="BP579" i="58" l="1"/>
  <c r="BQ579" i="58" l="1"/>
  <c r="BR579" i="58" l="1"/>
  <c r="BS579" i="58" l="1"/>
  <c r="BT579" i="58" l="1"/>
  <c r="BU579" i="58" l="1"/>
  <c r="BV579" i="58" l="1"/>
  <c r="BW579" i="58" l="1"/>
  <c r="BX579" i="58" l="1"/>
  <c r="BY579" i="58" l="1"/>
  <c r="BA579" i="58" l="1"/>
  <c r="CJ579" i="58" l="1"/>
  <c r="CJ572" i="58" l="1"/>
  <c r="CK579" i="58" l="1"/>
  <c r="CK572" i="58" l="1"/>
  <c r="CL579" i="58" l="1"/>
  <c r="CL572" i="58" l="1"/>
  <c r="CM579" i="58" l="1"/>
  <c r="CM572" i="58" l="1"/>
  <c r="CN579" i="58" l="1"/>
  <c r="CN572" i="58" l="1"/>
  <c r="CO579" i="58" l="1"/>
  <c r="CO572" i="58" l="1"/>
  <c r="CP579" i="58" l="1"/>
  <c r="CQ579" i="58" l="1"/>
  <c r="C594" i="58" l="1"/>
  <c r="CR579" i="58" l="1"/>
  <c r="CR571" i="58" l="1"/>
  <c r="B37" i="58"/>
  <c r="K7" i="35"/>
  <c r="D23" i="35" l="1"/>
  <c r="E23" i="35"/>
  <c r="CS579" i="58"/>
  <c r="H23" i="35" l="1"/>
  <c r="CS571" i="58"/>
  <c r="CT579" i="58" l="1"/>
  <c r="CT571" i="58" l="1"/>
  <c r="CU579" i="58" l="1"/>
  <c r="CU571" i="58" l="1"/>
  <c r="B594" i="58" l="1"/>
  <c r="CV579" i="58" l="1"/>
  <c r="CV573" i="58" l="1"/>
  <c r="CW579" i="58" l="1"/>
  <c r="CW573" i="58" l="1"/>
  <c r="CX579" i="58" l="1"/>
  <c r="BZ579" i="58" l="1"/>
  <c r="LI245" i="9" l="1"/>
  <c r="LI250" i="9" s="1"/>
  <c r="KW245" i="9"/>
  <c r="KW250" i="9" s="1"/>
  <c r="KK245" i="9"/>
  <c r="KK250" i="9" s="1"/>
  <c r="JY245" i="9"/>
  <c r="JY250" i="9" s="1"/>
  <c r="JM245" i="9"/>
  <c r="JM250" i="9" s="1"/>
  <c r="JA245" i="9"/>
  <c r="JA250" i="9" s="1"/>
  <c r="IO245" i="9"/>
  <c r="IO250" i="9" s="1"/>
  <c r="IC245" i="9"/>
  <c r="IC250" i="9" s="1"/>
  <c r="HQ245" i="9"/>
  <c r="HQ250" i="9" s="1"/>
  <c r="HE245" i="9"/>
  <c r="HE250" i="9" s="1"/>
  <c r="GS245" i="9"/>
  <c r="GS250" i="9" s="1"/>
  <c r="GG245" i="9"/>
  <c r="GG250" i="9" s="1"/>
  <c r="FU245" i="9"/>
  <c r="FU250" i="9" s="1"/>
  <c r="FI245" i="9"/>
  <c r="FI250" i="9" s="1"/>
  <c r="EW245" i="9"/>
  <c r="EW250" i="9" s="1"/>
  <c r="EK245" i="9"/>
  <c r="EK250" i="9" s="1"/>
  <c r="DY245" i="9"/>
  <c r="DY250" i="9" s="1"/>
  <c r="DM245" i="9"/>
  <c r="DM250" i="9" s="1"/>
  <c r="DA245" i="9"/>
  <c r="DA250" i="9" s="1"/>
  <c r="CO245" i="9"/>
  <c r="CO250" i="9" s="1"/>
  <c r="CC245" i="9"/>
  <c r="CC250" i="9" s="1"/>
  <c r="BQ245" i="9"/>
  <c r="BQ250" i="9" s="1"/>
  <c r="BE245" i="9"/>
  <c r="BE250" i="9" s="1"/>
  <c r="AS245" i="9"/>
  <c r="AS250" i="9" s="1"/>
  <c r="AG245" i="9"/>
  <c r="U245" i="9"/>
  <c r="U250" i="9" s="1"/>
  <c r="U266" i="9" s="1"/>
  <c r="U356" i="9" s="1"/>
  <c r="U551" i="9" s="1"/>
  <c r="U554" i="9" s="1"/>
  <c r="B579" i="58"/>
  <c r="L13" i="19" l="1"/>
  <c r="AG250" i="9"/>
  <c r="O245" i="9"/>
  <c r="O354" i="9"/>
  <c r="AA245" i="9"/>
  <c r="AA354" i="9"/>
  <c r="AM245" i="9"/>
  <c r="AM250" i="9" s="1"/>
  <c r="AM354" i="9"/>
  <c r="AY245" i="9"/>
  <c r="AY250" i="9" s="1"/>
  <c r="AY354" i="9"/>
  <c r="BK245" i="9"/>
  <c r="BK250" i="9" s="1"/>
  <c r="BK354" i="9"/>
  <c r="BW245" i="9"/>
  <c r="BW250" i="9" s="1"/>
  <c r="BW354" i="9"/>
  <c r="CI245" i="9"/>
  <c r="CI250" i="9" s="1"/>
  <c r="CI354" i="9"/>
  <c r="CU245" i="9"/>
  <c r="CU250" i="9" s="1"/>
  <c r="CU354" i="9"/>
  <c r="DG245" i="9"/>
  <c r="DG250" i="9" s="1"/>
  <c r="DG354" i="9"/>
  <c r="DS245" i="9"/>
  <c r="DS250" i="9" s="1"/>
  <c r="DS354" i="9"/>
  <c r="EE245" i="9"/>
  <c r="EE250" i="9" s="1"/>
  <c r="EE354" i="9"/>
  <c r="EQ245" i="9"/>
  <c r="EQ250" i="9" s="1"/>
  <c r="EQ354" i="9"/>
  <c r="FC245" i="9"/>
  <c r="FC250" i="9" s="1"/>
  <c r="FC354" i="9"/>
  <c r="FO245" i="9"/>
  <c r="FO250" i="9" s="1"/>
  <c r="FO354" i="9"/>
  <c r="GA245" i="9"/>
  <c r="GA250" i="9" s="1"/>
  <c r="GA354" i="9"/>
  <c r="GM245" i="9"/>
  <c r="GM250" i="9" s="1"/>
  <c r="GM354" i="9"/>
  <c r="GY245" i="9"/>
  <c r="GY250" i="9" s="1"/>
  <c r="GY354" i="9"/>
  <c r="HK245" i="9"/>
  <c r="HK250" i="9" s="1"/>
  <c r="HK354" i="9"/>
  <c r="HW245" i="9"/>
  <c r="HW250" i="9" s="1"/>
  <c r="HW354" i="9"/>
  <c r="II245" i="9"/>
  <c r="II250" i="9" s="1"/>
  <c r="II354" i="9"/>
  <c r="IU245" i="9"/>
  <c r="IU250" i="9" s="1"/>
  <c r="IU354" i="9"/>
  <c r="JG245" i="9"/>
  <c r="JG250" i="9" s="1"/>
  <c r="JG354" i="9"/>
  <c r="JS245" i="9"/>
  <c r="JS250" i="9" s="1"/>
  <c r="JS354" i="9"/>
  <c r="KE245" i="9"/>
  <c r="KE250" i="9" s="1"/>
  <c r="KE354" i="9"/>
  <c r="KQ245" i="9"/>
  <c r="KQ250" i="9" s="1"/>
  <c r="KQ354" i="9"/>
  <c r="LC245" i="9"/>
  <c r="LC250" i="9" s="1"/>
  <c r="LC354" i="9"/>
  <c r="LO245" i="9"/>
  <c r="LO250" i="9" s="1"/>
  <c r="LO354" i="9"/>
  <c r="D594" i="58"/>
  <c r="IC354" i="9" l="1"/>
  <c r="DA354" i="9"/>
  <c r="GS354" i="9"/>
  <c r="EK354" i="9"/>
  <c r="FI354" i="9"/>
  <c r="AS354" i="9"/>
  <c r="DM354" i="9"/>
  <c r="BE354" i="9"/>
  <c r="GG354" i="9"/>
  <c r="JA354" i="9"/>
  <c r="HQ354" i="9"/>
  <c r="JY354" i="9"/>
  <c r="CC354" i="9"/>
  <c r="DY354" i="9"/>
  <c r="FU354" i="9"/>
  <c r="JM354" i="9"/>
  <c r="LI354" i="9"/>
  <c r="CO354" i="9"/>
  <c r="EW354" i="9"/>
  <c r="IO354" i="9"/>
  <c r="KK354" i="9"/>
  <c r="BQ354" i="9"/>
  <c r="HE354" i="9"/>
  <c r="KW354" i="9"/>
  <c r="U354" i="9"/>
  <c r="LI353" i="9"/>
  <c r="KW353" i="9"/>
  <c r="KK353" i="9"/>
  <c r="JY353" i="9"/>
  <c r="JM353" i="9"/>
  <c r="JA353" i="9"/>
  <c r="IO353" i="9"/>
  <c r="IC353" i="9"/>
  <c r="HQ353" i="9"/>
  <c r="HE353" i="9"/>
  <c r="GS353" i="9"/>
  <c r="GG353" i="9"/>
  <c r="FU353" i="9"/>
  <c r="FI353" i="9"/>
  <c r="EW353" i="9"/>
  <c r="EK353" i="9"/>
  <c r="DY353" i="9"/>
  <c r="DM353" i="9"/>
  <c r="DA353" i="9"/>
  <c r="CO353" i="9"/>
  <c r="CC353" i="9"/>
  <c r="BQ353" i="9"/>
  <c r="BE353" i="9"/>
  <c r="AS353" i="9"/>
  <c r="U353" i="9"/>
  <c r="O250" i="9"/>
  <c r="O266" i="9" s="1"/>
  <c r="O356" i="9" s="1"/>
  <c r="O551" i="9" s="1"/>
  <c r="O554" i="9" s="1"/>
  <c r="LO353" i="9"/>
  <c r="LC353" i="9"/>
  <c r="KQ353" i="9"/>
  <c r="KE353" i="9"/>
  <c r="JS353" i="9"/>
  <c r="JG353" i="9"/>
  <c r="IU353" i="9"/>
  <c r="II353" i="9"/>
  <c r="HW353" i="9"/>
  <c r="HK353" i="9"/>
  <c r="GY353" i="9"/>
  <c r="GM353" i="9"/>
  <c r="GA353" i="9"/>
  <c r="FO353" i="9"/>
  <c r="FC353" i="9"/>
  <c r="EQ353" i="9"/>
  <c r="EE353" i="9"/>
  <c r="DS353" i="9"/>
  <c r="DG353" i="9"/>
  <c r="CU353" i="9"/>
  <c r="CI353" i="9"/>
  <c r="BW353" i="9"/>
  <c r="BK353" i="9"/>
  <c r="AY353" i="9"/>
  <c r="O353" i="9"/>
  <c r="AA352" i="9"/>
  <c r="L7" i="35"/>
  <c r="A594" i="58"/>
  <c r="BS23" i="43" l="1"/>
  <c r="BQ253" i="9" s="1"/>
  <c r="BQ262" i="9" s="1"/>
  <c r="BQ266" i="9" s="1"/>
  <c r="MU23" i="43"/>
  <c r="CE23" i="43"/>
  <c r="CC253" i="9" s="1"/>
  <c r="CC262" i="9" s="1"/>
  <c r="CC266" i="9" s="1"/>
  <c r="JO23" i="43"/>
  <c r="JM253" i="9" s="1"/>
  <c r="JM262" i="9" s="1"/>
  <c r="JM266" i="9" s="1"/>
  <c r="DO23" i="43"/>
  <c r="DM253" i="9" s="1"/>
  <c r="DM262" i="9" s="1"/>
  <c r="DM266" i="9" s="1"/>
  <c r="FK23" i="43"/>
  <c r="FI253" i="9" s="1"/>
  <c r="FI262" i="9" s="1"/>
  <c r="FI266" i="9" s="1"/>
  <c r="HG23" i="43"/>
  <c r="HE253" i="9" s="1"/>
  <c r="HE262" i="9" s="1"/>
  <c r="HE266" i="9" s="1"/>
  <c r="JC23" i="43"/>
  <c r="JA253" i="9" s="1"/>
  <c r="JA262" i="9" s="1"/>
  <c r="JA266" i="9" s="1"/>
  <c r="KY23" i="43"/>
  <c r="KW253" i="9" s="1"/>
  <c r="KW262" i="9" s="1"/>
  <c r="KW266" i="9" s="1"/>
  <c r="OQ23" i="43"/>
  <c r="EA23" i="43"/>
  <c r="DY253" i="9" s="1"/>
  <c r="DY262" i="9" s="1"/>
  <c r="DY266" i="9" s="1"/>
  <c r="FW23" i="43"/>
  <c r="FU253" i="9" s="1"/>
  <c r="FU262" i="9" s="1"/>
  <c r="FU266" i="9" s="1"/>
  <c r="HS23" i="43"/>
  <c r="HQ253" i="9" s="1"/>
  <c r="HQ262" i="9" s="1"/>
  <c r="HQ266" i="9" s="1"/>
  <c r="LK23" i="43"/>
  <c r="LI253" i="9" s="1"/>
  <c r="LI262" i="9" s="1"/>
  <c r="LI266" i="9" s="1"/>
  <c r="LI356" i="9" s="1"/>
  <c r="LI551" i="9" s="1"/>
  <c r="LI554" i="9" s="1"/>
  <c r="NG23" i="43"/>
  <c r="PC23" i="43"/>
  <c r="AU23" i="43"/>
  <c r="AS253" i="9" s="1"/>
  <c r="AS262" i="9" s="1"/>
  <c r="AS266" i="9" s="1"/>
  <c r="CQ23" i="43"/>
  <c r="CO253" i="9" s="1"/>
  <c r="CO262" i="9" s="1"/>
  <c r="CO266" i="9" s="1"/>
  <c r="EM23" i="43"/>
  <c r="EK253" i="9" s="1"/>
  <c r="EK262" i="9" s="1"/>
  <c r="EK266" i="9" s="1"/>
  <c r="GI23" i="43"/>
  <c r="GG253" i="9" s="1"/>
  <c r="GG262" i="9" s="1"/>
  <c r="GG266" i="9" s="1"/>
  <c r="IE23" i="43"/>
  <c r="IC253" i="9" s="1"/>
  <c r="IC262" i="9" s="1"/>
  <c r="IC266" i="9" s="1"/>
  <c r="KA23" i="43"/>
  <c r="JY253" i="9" s="1"/>
  <c r="JY262" i="9" s="1"/>
  <c r="JY266" i="9" s="1"/>
  <c r="JY356" i="9" s="1"/>
  <c r="JY551" i="9" s="1"/>
  <c r="JY554" i="9" s="1"/>
  <c r="LW23" i="43"/>
  <c r="NS23" i="43"/>
  <c r="PO23" i="43"/>
  <c r="BG23" i="43"/>
  <c r="BE253" i="9" s="1"/>
  <c r="BE262" i="9" s="1"/>
  <c r="BE266" i="9" s="1"/>
  <c r="DC23" i="43"/>
  <c r="DA253" i="9" s="1"/>
  <c r="DA262" i="9" s="1"/>
  <c r="DA266" i="9" s="1"/>
  <c r="EY23" i="43"/>
  <c r="EW253" i="9" s="1"/>
  <c r="EW262" i="9" s="1"/>
  <c r="EW266" i="9" s="1"/>
  <c r="GU23" i="43"/>
  <c r="GS253" i="9" s="1"/>
  <c r="GS262" i="9" s="1"/>
  <c r="GS266" i="9" s="1"/>
  <c r="IQ23" i="43"/>
  <c r="IO253" i="9" s="1"/>
  <c r="IO262" i="9" s="1"/>
  <c r="IO266" i="9" s="1"/>
  <c r="IO356" i="9" s="1"/>
  <c r="IO551" i="9" s="1"/>
  <c r="IO554" i="9" s="1"/>
  <c r="KM23" i="43"/>
  <c r="KK253" i="9" s="1"/>
  <c r="KK262" i="9" s="1"/>
  <c r="KK266" i="9" s="1"/>
  <c r="MI23" i="43"/>
  <c r="OE23" i="43"/>
  <c r="QA23" i="43"/>
  <c r="J13" i="19"/>
  <c r="U355" i="9"/>
  <c r="U357" i="9" s="1"/>
  <c r="U360" i="9" s="1"/>
  <c r="U365" i="9" s="1"/>
  <c r="U326" i="9" s="1"/>
  <c r="U329" i="9" s="1"/>
  <c r="U342" i="9" s="1"/>
  <c r="U274" i="9"/>
  <c r="W275" i="9" s="1"/>
  <c r="AS355" i="9"/>
  <c r="AS274" i="9"/>
  <c r="AU275" i="9" s="1"/>
  <c r="BE355" i="9"/>
  <c r="BE274" i="9"/>
  <c r="BG275" i="9" s="1"/>
  <c r="BQ355" i="9"/>
  <c r="BQ274" i="9"/>
  <c r="BS275" i="9" s="1"/>
  <c r="CC355" i="9"/>
  <c r="CC274" i="9"/>
  <c r="CE275" i="9" s="1"/>
  <c r="CO355" i="9"/>
  <c r="CO274" i="9"/>
  <c r="CQ275" i="9" s="1"/>
  <c r="DA355" i="9"/>
  <c r="DA274" i="9"/>
  <c r="DC275" i="9" s="1"/>
  <c r="DM355" i="9"/>
  <c r="DM274" i="9"/>
  <c r="DO275" i="9" s="1"/>
  <c r="DY355" i="9"/>
  <c r="DY274" i="9"/>
  <c r="EA275" i="9" s="1"/>
  <c r="EK355" i="9"/>
  <c r="EK274" i="9"/>
  <c r="EM275" i="9" s="1"/>
  <c r="EW355" i="9"/>
  <c r="EW274" i="9"/>
  <c r="EY275" i="9" s="1"/>
  <c r="FI355" i="9"/>
  <c r="FI274" i="9"/>
  <c r="FK275" i="9" s="1"/>
  <c r="FU355" i="9"/>
  <c r="FU274" i="9"/>
  <c r="FW275" i="9" s="1"/>
  <c r="GG355" i="9"/>
  <c r="GG274" i="9"/>
  <c r="GI275" i="9" s="1"/>
  <c r="GS355" i="9"/>
  <c r="GS274" i="9"/>
  <c r="GU275" i="9" s="1"/>
  <c r="HE355" i="9"/>
  <c r="HE274" i="9"/>
  <c r="HG275" i="9" s="1"/>
  <c r="HQ355" i="9"/>
  <c r="HQ274" i="9"/>
  <c r="HS275" i="9" s="1"/>
  <c r="IC355" i="9"/>
  <c r="IC274" i="9"/>
  <c r="IE275" i="9" s="1"/>
  <c r="IO355" i="9"/>
  <c r="IO274" i="9"/>
  <c r="IQ275" i="9" s="1"/>
  <c r="JA355" i="9"/>
  <c r="JA274" i="9"/>
  <c r="JC275" i="9" s="1"/>
  <c r="JM355" i="9"/>
  <c r="JM274" i="9"/>
  <c r="JO275" i="9" s="1"/>
  <c r="JY355" i="9"/>
  <c r="JY274" i="9"/>
  <c r="KA275" i="9" s="1"/>
  <c r="KK355" i="9"/>
  <c r="KK274" i="9"/>
  <c r="KM275" i="9" s="1"/>
  <c r="KW355" i="9"/>
  <c r="KW274" i="9"/>
  <c r="KY275" i="9" s="1"/>
  <c r="LI355" i="9"/>
  <c r="LI274" i="9"/>
  <c r="LK275" i="9" s="1"/>
  <c r="O355" i="9"/>
  <c r="O357" i="9" s="1"/>
  <c r="O360" i="9" s="1"/>
  <c r="O365" i="9" s="1"/>
  <c r="O274" i="9"/>
  <c r="AM352" i="9"/>
  <c r="AY352" i="9"/>
  <c r="BK352" i="9"/>
  <c r="BW352" i="9"/>
  <c r="CI352" i="9"/>
  <c r="CU352" i="9"/>
  <c r="DG352" i="9"/>
  <c r="DS352" i="9"/>
  <c r="EE352" i="9"/>
  <c r="EQ352" i="9"/>
  <c r="FC352" i="9"/>
  <c r="FO352" i="9"/>
  <c r="GA352" i="9"/>
  <c r="GM352" i="9"/>
  <c r="GY352" i="9"/>
  <c r="HK352" i="9"/>
  <c r="HW352" i="9"/>
  <c r="II352" i="9"/>
  <c r="IU352" i="9"/>
  <c r="JG352" i="9"/>
  <c r="JS352" i="9"/>
  <c r="KE352" i="9"/>
  <c r="KQ352" i="9"/>
  <c r="LC352" i="9"/>
  <c r="LO352" i="9"/>
  <c r="AA353" i="9"/>
  <c r="KK356" i="9" l="1"/>
  <c r="FU356" i="9"/>
  <c r="DY356" i="9"/>
  <c r="DM356" i="9"/>
  <c r="EK356" i="9"/>
  <c r="AS356" i="9"/>
  <c r="JM356" i="9"/>
  <c r="HQ356" i="9"/>
  <c r="GS356" i="9"/>
  <c r="CC356" i="9"/>
  <c r="EW356" i="9"/>
  <c r="IC356" i="9"/>
  <c r="KW356" i="9"/>
  <c r="DA356" i="9"/>
  <c r="JA356" i="9"/>
  <c r="GG356" i="9"/>
  <c r="HE356" i="9"/>
  <c r="BQ356" i="9"/>
  <c r="OK23" i="43"/>
  <c r="IW23" i="43"/>
  <c r="IU253" i="9" s="1"/>
  <c r="IU262" i="9" s="1"/>
  <c r="IU266" i="9" s="1"/>
  <c r="FE23" i="43"/>
  <c r="FC253" i="9" s="1"/>
  <c r="FC262" i="9" s="1"/>
  <c r="FC266" i="9" s="1"/>
  <c r="NY23" i="43"/>
  <c r="ES23" i="43"/>
  <c r="EQ253" i="9" s="1"/>
  <c r="EQ262" i="9" s="1"/>
  <c r="EQ266" i="9" s="1"/>
  <c r="BE356" i="9"/>
  <c r="CO356" i="9"/>
  <c r="PI23" i="43"/>
  <c r="NM23" i="43"/>
  <c r="LQ23" i="43"/>
  <c r="LO253" i="9" s="1"/>
  <c r="LO262" i="9" s="1"/>
  <c r="LO266" i="9" s="1"/>
  <c r="JU23" i="43"/>
  <c r="JS253" i="9" s="1"/>
  <c r="JS262" i="9" s="1"/>
  <c r="JS266" i="9" s="1"/>
  <c r="HY23" i="43"/>
  <c r="HW253" i="9" s="1"/>
  <c r="HW262" i="9" s="1"/>
  <c r="HW266" i="9" s="1"/>
  <c r="GC23" i="43"/>
  <c r="GA253" i="9" s="1"/>
  <c r="GA262" i="9" s="1"/>
  <c r="GA266" i="9" s="1"/>
  <c r="EG23" i="43"/>
  <c r="EE253" i="9" s="1"/>
  <c r="EE262" i="9" s="1"/>
  <c r="EE266" i="9" s="1"/>
  <c r="CK23" i="43"/>
  <c r="CI253" i="9" s="1"/>
  <c r="CI262" i="9" s="1"/>
  <c r="CI266" i="9" s="1"/>
  <c r="KS23" i="43"/>
  <c r="KQ253" i="9" s="1"/>
  <c r="KQ262" i="9" s="1"/>
  <c r="KQ266" i="9" s="1"/>
  <c r="FI356" i="9"/>
  <c r="PU23" i="43"/>
  <c r="KG23" i="43"/>
  <c r="KE253" i="9" s="1"/>
  <c r="KE262" i="9" s="1"/>
  <c r="KE266" i="9" s="1"/>
  <c r="IK23" i="43"/>
  <c r="II253" i="9" s="1"/>
  <c r="II262" i="9" s="1"/>
  <c r="II266" i="9" s="1"/>
  <c r="GO23" i="43"/>
  <c r="GM253" i="9" s="1"/>
  <c r="GM262" i="9" s="1"/>
  <c r="GM266" i="9" s="1"/>
  <c r="BA23" i="43"/>
  <c r="AY253" i="9" s="1"/>
  <c r="AY262" i="9" s="1"/>
  <c r="AY266" i="9" s="1"/>
  <c r="OW23" i="43"/>
  <c r="NA23" i="43"/>
  <c r="LE23" i="43"/>
  <c r="LC253" i="9" s="1"/>
  <c r="LC262" i="9" s="1"/>
  <c r="LC266" i="9" s="1"/>
  <c r="JI23" i="43"/>
  <c r="JG253" i="9" s="1"/>
  <c r="JG262" i="9" s="1"/>
  <c r="JG266" i="9" s="1"/>
  <c r="HM23" i="43"/>
  <c r="HK253" i="9" s="1"/>
  <c r="HK262" i="9" s="1"/>
  <c r="HK266" i="9" s="1"/>
  <c r="FQ23" i="43"/>
  <c r="FO253" i="9" s="1"/>
  <c r="FO262" i="9" s="1"/>
  <c r="FO266" i="9" s="1"/>
  <c r="DU23" i="43"/>
  <c r="DS253" i="9" s="1"/>
  <c r="DS262" i="9" s="1"/>
  <c r="DS266" i="9" s="1"/>
  <c r="BY23" i="43"/>
  <c r="BW253" i="9" s="1"/>
  <c r="BW262" i="9" s="1"/>
  <c r="BW266" i="9" s="1"/>
  <c r="MC23" i="43"/>
  <c r="CW23" i="43"/>
  <c r="CU253" i="9" s="1"/>
  <c r="CU262" i="9" s="1"/>
  <c r="CU266" i="9" s="1"/>
  <c r="QG23" i="43"/>
  <c r="MO23" i="43"/>
  <c r="HA23" i="43"/>
  <c r="GY253" i="9" s="1"/>
  <c r="GY262" i="9" s="1"/>
  <c r="GY266" i="9" s="1"/>
  <c r="DI23" i="43"/>
  <c r="DG253" i="9" s="1"/>
  <c r="DG262" i="9" s="1"/>
  <c r="DG266" i="9" s="1"/>
  <c r="BM23" i="43"/>
  <c r="BK253" i="9" s="1"/>
  <c r="BK262" i="9" s="1"/>
  <c r="BK266" i="9" s="1"/>
  <c r="IO357" i="9"/>
  <c r="IO360" i="9" s="1"/>
  <c r="IO365" i="9" s="1"/>
  <c r="IO326" i="9" s="1"/>
  <c r="IO329" i="9" s="1"/>
  <c r="IO342" i="9" s="1"/>
  <c r="JY357" i="9"/>
  <c r="JY360" i="9" s="1"/>
  <c r="JY365" i="9" s="1"/>
  <c r="JY326" i="9" s="1"/>
  <c r="JY329" i="9" s="1"/>
  <c r="JY342" i="9" s="1"/>
  <c r="LI357" i="9"/>
  <c r="LI360" i="9" s="1"/>
  <c r="LI365" i="9" s="1"/>
  <c r="LI326" i="9" s="1"/>
  <c r="LI329" i="9" s="1"/>
  <c r="LI342" i="9" s="1"/>
  <c r="AO23" i="43"/>
  <c r="AM353" i="9"/>
  <c r="Q275" i="9"/>
  <c r="O326" i="9"/>
  <c r="O329" i="9" s="1"/>
  <c r="O342" i="9" s="1"/>
  <c r="LO274" i="9"/>
  <c r="LQ275" i="9" s="1"/>
  <c r="LO355" i="9"/>
  <c r="LC274" i="9"/>
  <c r="LE275" i="9" s="1"/>
  <c r="LC355" i="9"/>
  <c r="KQ274" i="9"/>
  <c r="KS275" i="9" s="1"/>
  <c r="KQ355" i="9"/>
  <c r="KE274" i="9"/>
  <c r="KG275" i="9" s="1"/>
  <c r="KE355" i="9"/>
  <c r="JS274" i="9"/>
  <c r="JU275" i="9" s="1"/>
  <c r="JS355" i="9"/>
  <c r="JG274" i="9"/>
  <c r="JI275" i="9" s="1"/>
  <c r="JG355" i="9"/>
  <c r="IU274" i="9"/>
  <c r="IW275" i="9" s="1"/>
  <c r="IU355" i="9"/>
  <c r="II274" i="9"/>
  <c r="IK275" i="9" s="1"/>
  <c r="II355" i="9"/>
  <c r="HW274" i="9"/>
  <c r="HY275" i="9" s="1"/>
  <c r="HW355" i="9"/>
  <c r="HK274" i="9"/>
  <c r="HM275" i="9" s="1"/>
  <c r="HK355" i="9"/>
  <c r="GY274" i="9"/>
  <c r="HA275" i="9" s="1"/>
  <c r="GY355" i="9"/>
  <c r="GM274" i="9"/>
  <c r="GO275" i="9" s="1"/>
  <c r="GM355" i="9"/>
  <c r="GA274" i="9"/>
  <c r="GC275" i="9" s="1"/>
  <c r="GA355" i="9"/>
  <c r="FO274" i="9"/>
  <c r="FQ275" i="9" s="1"/>
  <c r="FO355" i="9"/>
  <c r="FC274" i="9"/>
  <c r="FE275" i="9" s="1"/>
  <c r="FC355" i="9"/>
  <c r="EQ274" i="9"/>
  <c r="ES275" i="9" s="1"/>
  <c r="EQ355" i="9"/>
  <c r="EE274" i="9"/>
  <c r="EG275" i="9" s="1"/>
  <c r="EE355" i="9"/>
  <c r="DS274" i="9"/>
  <c r="DU275" i="9" s="1"/>
  <c r="DS355" i="9"/>
  <c r="DG274" i="9"/>
  <c r="DI275" i="9" s="1"/>
  <c r="DG355" i="9"/>
  <c r="CU274" i="9"/>
  <c r="CW275" i="9" s="1"/>
  <c r="CU355" i="9"/>
  <c r="CI274" i="9"/>
  <c r="CK275" i="9" s="1"/>
  <c r="CI355" i="9"/>
  <c r="BW274" i="9"/>
  <c r="BY275" i="9" s="1"/>
  <c r="BW355" i="9"/>
  <c r="BK274" i="9"/>
  <c r="BM275" i="9" s="1"/>
  <c r="BK355" i="9"/>
  <c r="AY274" i="9"/>
  <c r="BA275" i="9" s="1"/>
  <c r="AY355" i="9"/>
  <c r="AA274" i="9"/>
  <c r="AA355" i="9"/>
  <c r="JA357" i="9" l="1"/>
  <c r="JA360" i="9" s="1"/>
  <c r="JA365" i="9" s="1"/>
  <c r="JA326" i="9" s="1"/>
  <c r="JA329" i="9" s="1"/>
  <c r="JA342" i="9" s="1"/>
  <c r="JA551" i="9"/>
  <c r="JA554" i="9" s="1"/>
  <c r="DA357" i="9"/>
  <c r="DA551" i="9"/>
  <c r="DA554" i="9" s="1"/>
  <c r="AS357" i="9"/>
  <c r="AS551" i="9"/>
  <c r="AS554" i="9" s="1"/>
  <c r="KW357" i="9"/>
  <c r="KW360" i="9" s="1"/>
  <c r="KW365" i="9" s="1"/>
  <c r="KW326" i="9" s="1"/>
  <c r="KW329" i="9" s="1"/>
  <c r="KW342" i="9" s="1"/>
  <c r="KW551" i="9"/>
  <c r="KW554" i="9" s="1"/>
  <c r="EK357" i="9"/>
  <c r="EK360" i="9" s="1"/>
  <c r="EK365" i="9" s="1"/>
  <c r="EK326" i="9" s="1"/>
  <c r="EK551" i="9"/>
  <c r="EK554" i="9" s="1"/>
  <c r="GG357" i="9"/>
  <c r="GG360" i="9" s="1"/>
  <c r="GG365" i="9" s="1"/>
  <c r="GG326" i="9" s="1"/>
  <c r="GG329" i="9" s="1"/>
  <c r="GG342" i="9" s="1"/>
  <c r="GG551" i="9"/>
  <c r="GG554" i="9" s="1"/>
  <c r="DM357" i="9"/>
  <c r="DM360" i="9" s="1"/>
  <c r="DM365" i="9" s="1"/>
  <c r="DM326" i="9" s="1"/>
  <c r="DM551" i="9"/>
  <c r="DM554" i="9" s="1"/>
  <c r="EW357" i="9"/>
  <c r="EW360" i="9" s="1"/>
  <c r="EW365" i="9" s="1"/>
  <c r="EW326" i="9" s="1"/>
  <c r="EW329" i="9" s="1"/>
  <c r="EW342" i="9" s="1"/>
  <c r="EW551" i="9"/>
  <c r="EW554" i="9" s="1"/>
  <c r="BQ357" i="9"/>
  <c r="BQ551" i="9"/>
  <c r="BQ554" i="9" s="1"/>
  <c r="CC357" i="9"/>
  <c r="CC551" i="9"/>
  <c r="CC554" i="9" s="1"/>
  <c r="FU357" i="9"/>
  <c r="FU360" i="9" s="1"/>
  <c r="FU365" i="9" s="1"/>
  <c r="FU326" i="9" s="1"/>
  <c r="FU329" i="9" s="1"/>
  <c r="FU342" i="9" s="1"/>
  <c r="FU551" i="9"/>
  <c r="FU554" i="9" s="1"/>
  <c r="BE357" i="9"/>
  <c r="BE551" i="9"/>
  <c r="BE554" i="9" s="1"/>
  <c r="HQ357" i="9"/>
  <c r="HQ360" i="9" s="1"/>
  <c r="HQ365" i="9" s="1"/>
  <c r="HQ326" i="9" s="1"/>
  <c r="HQ329" i="9" s="1"/>
  <c r="HQ342" i="9" s="1"/>
  <c r="HQ551" i="9"/>
  <c r="HQ554" i="9" s="1"/>
  <c r="JM357" i="9"/>
  <c r="JM360" i="9" s="1"/>
  <c r="JM365" i="9" s="1"/>
  <c r="JM326" i="9" s="1"/>
  <c r="JM329" i="9" s="1"/>
  <c r="JM342" i="9" s="1"/>
  <c r="JM551" i="9"/>
  <c r="JM554" i="9" s="1"/>
  <c r="IC357" i="9"/>
  <c r="IC360" i="9" s="1"/>
  <c r="IC365" i="9" s="1"/>
  <c r="IC326" i="9" s="1"/>
  <c r="IC329" i="9" s="1"/>
  <c r="IC342" i="9" s="1"/>
  <c r="IC551" i="9"/>
  <c r="IC554" i="9" s="1"/>
  <c r="FI357" i="9"/>
  <c r="FI360" i="9" s="1"/>
  <c r="FI365" i="9" s="1"/>
  <c r="FI326" i="9" s="1"/>
  <c r="FI329" i="9" s="1"/>
  <c r="FI342" i="9" s="1"/>
  <c r="FI551" i="9"/>
  <c r="FI554" i="9" s="1"/>
  <c r="DY357" i="9"/>
  <c r="DY360" i="9" s="1"/>
  <c r="DY365" i="9" s="1"/>
  <c r="DY326" i="9" s="1"/>
  <c r="DY551" i="9"/>
  <c r="DY554" i="9" s="1"/>
  <c r="CO357" i="9"/>
  <c r="CO551" i="9"/>
  <c r="CO554" i="9" s="1"/>
  <c r="HE357" i="9"/>
  <c r="HE360" i="9" s="1"/>
  <c r="HE365" i="9" s="1"/>
  <c r="HE326" i="9" s="1"/>
  <c r="HE329" i="9" s="1"/>
  <c r="HE342" i="9" s="1"/>
  <c r="HE551" i="9"/>
  <c r="HE554" i="9" s="1"/>
  <c r="GS357" i="9"/>
  <c r="GS360" i="9" s="1"/>
  <c r="GS365" i="9" s="1"/>
  <c r="GS326" i="9" s="1"/>
  <c r="GS329" i="9" s="1"/>
  <c r="GS342" i="9" s="1"/>
  <c r="GS551" i="9"/>
  <c r="GS554" i="9" s="1"/>
  <c r="KK357" i="9"/>
  <c r="KK360" i="9" s="1"/>
  <c r="KK365" i="9" s="1"/>
  <c r="KK326" i="9" s="1"/>
  <c r="KK329" i="9" s="1"/>
  <c r="KK342" i="9" s="1"/>
  <c r="KK551" i="9"/>
  <c r="KK554" i="9" s="1"/>
  <c r="EQ356" i="9"/>
  <c r="GM356" i="9"/>
  <c r="CU356" i="9"/>
  <c r="KQ356" i="9"/>
  <c r="DG356" i="9"/>
  <c r="EE356" i="9"/>
  <c r="BK356" i="9"/>
  <c r="CI356" i="9"/>
  <c r="DS356" i="9"/>
  <c r="FC356" i="9"/>
  <c r="LO356" i="9"/>
  <c r="GY356" i="9"/>
  <c r="IU356" i="9"/>
  <c r="GA356" i="9"/>
  <c r="BW356" i="9"/>
  <c r="AY356" i="9"/>
  <c r="JG356" i="9"/>
  <c r="HK356" i="9"/>
  <c r="LC356" i="9"/>
  <c r="II356" i="9"/>
  <c r="JS356" i="9"/>
  <c r="HW356" i="9"/>
  <c r="KE356" i="9"/>
  <c r="FO356" i="9"/>
  <c r="AM274" i="9"/>
  <c r="AO275" i="9" s="1"/>
  <c r="AM253" i="9"/>
  <c r="AM262" i="9" s="1"/>
  <c r="AM266" i="9" s="1"/>
  <c r="AM355" i="9"/>
  <c r="AA357" i="9"/>
  <c r="AC275" i="9"/>
  <c r="HW357" i="9" l="1"/>
  <c r="HW360" i="9" s="1"/>
  <c r="HW365" i="9" s="1"/>
  <c r="HW326" i="9" s="1"/>
  <c r="HW329" i="9" s="1"/>
  <c r="HW342" i="9" s="1"/>
  <c r="HW551" i="9"/>
  <c r="HW554" i="9" s="1"/>
  <c r="EE357" i="9"/>
  <c r="EE360" i="9" s="1"/>
  <c r="EE365" i="9" s="1"/>
  <c r="EE326" i="9" s="1"/>
  <c r="EE551" i="9"/>
  <c r="EE554" i="9" s="1"/>
  <c r="II357" i="9"/>
  <c r="II360" i="9" s="1"/>
  <c r="II365" i="9" s="1"/>
  <c r="II326" i="9" s="1"/>
  <c r="II329" i="9" s="1"/>
  <c r="II342" i="9" s="1"/>
  <c r="II551" i="9"/>
  <c r="II554" i="9" s="1"/>
  <c r="GY357" i="9"/>
  <c r="GY360" i="9" s="1"/>
  <c r="GY365" i="9" s="1"/>
  <c r="GY326" i="9" s="1"/>
  <c r="GY329" i="9" s="1"/>
  <c r="GY342" i="9" s="1"/>
  <c r="GY551" i="9"/>
  <c r="GY554" i="9" s="1"/>
  <c r="KQ357" i="9"/>
  <c r="KQ360" i="9" s="1"/>
  <c r="KQ365" i="9" s="1"/>
  <c r="KQ326" i="9" s="1"/>
  <c r="KQ329" i="9" s="1"/>
  <c r="KQ342" i="9" s="1"/>
  <c r="KQ551" i="9"/>
  <c r="KQ554" i="9" s="1"/>
  <c r="LC357" i="9"/>
  <c r="LC360" i="9" s="1"/>
  <c r="LC365" i="9" s="1"/>
  <c r="LC326" i="9" s="1"/>
  <c r="LC329" i="9" s="1"/>
  <c r="LC342" i="9" s="1"/>
  <c r="LC551" i="9"/>
  <c r="LC554" i="9" s="1"/>
  <c r="LO357" i="9"/>
  <c r="LO360" i="9" s="1"/>
  <c r="LO365" i="9" s="1"/>
  <c r="LO326" i="9" s="1"/>
  <c r="LO329" i="9" s="1"/>
  <c r="LO342" i="9" s="1"/>
  <c r="LO551" i="9"/>
  <c r="LO554" i="9" s="1"/>
  <c r="CU357" i="9"/>
  <c r="CU551" i="9"/>
  <c r="CU554" i="9" s="1"/>
  <c r="GA357" i="9"/>
  <c r="GA360" i="9" s="1"/>
  <c r="GA365" i="9" s="1"/>
  <c r="GA326" i="9" s="1"/>
  <c r="GA329" i="9" s="1"/>
  <c r="GA342" i="9" s="1"/>
  <c r="GA551" i="9"/>
  <c r="GA554" i="9" s="1"/>
  <c r="FC357" i="9"/>
  <c r="FC360" i="9" s="1"/>
  <c r="FC365" i="9" s="1"/>
  <c r="FC326" i="9" s="1"/>
  <c r="FC329" i="9" s="1"/>
  <c r="FC342" i="9" s="1"/>
  <c r="FC551" i="9"/>
  <c r="FC554" i="9" s="1"/>
  <c r="FO357" i="9"/>
  <c r="FO360" i="9" s="1"/>
  <c r="FO365" i="9" s="1"/>
  <c r="FO326" i="9" s="1"/>
  <c r="FO329" i="9" s="1"/>
  <c r="FO342" i="9" s="1"/>
  <c r="FO551" i="9"/>
  <c r="FO554" i="9" s="1"/>
  <c r="AY357" i="9"/>
  <c r="AY551" i="9"/>
  <c r="AY554" i="9" s="1"/>
  <c r="CI357" i="9"/>
  <c r="CI551" i="9"/>
  <c r="CI554" i="9" s="1"/>
  <c r="JS357" i="9"/>
  <c r="JS360" i="9" s="1"/>
  <c r="JS365" i="9" s="1"/>
  <c r="JS326" i="9" s="1"/>
  <c r="JS329" i="9" s="1"/>
  <c r="JS342" i="9" s="1"/>
  <c r="JS551" i="9"/>
  <c r="JS554" i="9" s="1"/>
  <c r="IU357" i="9"/>
  <c r="IU360" i="9" s="1"/>
  <c r="IU365" i="9" s="1"/>
  <c r="IU326" i="9" s="1"/>
  <c r="IU329" i="9" s="1"/>
  <c r="IU342" i="9" s="1"/>
  <c r="IU551" i="9"/>
  <c r="IU554" i="9" s="1"/>
  <c r="DG357" i="9"/>
  <c r="DG551" i="9"/>
  <c r="DG554" i="9" s="1"/>
  <c r="HK357" i="9"/>
  <c r="HK360" i="9" s="1"/>
  <c r="HK365" i="9" s="1"/>
  <c r="HK326" i="9" s="1"/>
  <c r="HK329" i="9" s="1"/>
  <c r="HK342" i="9" s="1"/>
  <c r="HK551" i="9"/>
  <c r="HK554" i="9" s="1"/>
  <c r="GM357" i="9"/>
  <c r="GM360" i="9" s="1"/>
  <c r="GM365" i="9" s="1"/>
  <c r="GM326" i="9" s="1"/>
  <c r="GM329" i="9" s="1"/>
  <c r="GM342" i="9" s="1"/>
  <c r="GM551" i="9"/>
  <c r="GM554" i="9" s="1"/>
  <c r="JG357" i="9"/>
  <c r="JG360" i="9" s="1"/>
  <c r="JG365" i="9" s="1"/>
  <c r="JG326" i="9" s="1"/>
  <c r="JG329" i="9" s="1"/>
  <c r="JG342" i="9" s="1"/>
  <c r="JG551" i="9"/>
  <c r="JG554" i="9" s="1"/>
  <c r="DS357" i="9"/>
  <c r="DS360" i="9" s="1"/>
  <c r="DS365" i="9" s="1"/>
  <c r="DS326" i="9" s="1"/>
  <c r="DS551" i="9"/>
  <c r="DS554" i="9" s="1"/>
  <c r="EQ357" i="9"/>
  <c r="EQ360" i="9" s="1"/>
  <c r="EQ365" i="9" s="1"/>
  <c r="EQ326" i="9" s="1"/>
  <c r="EQ551" i="9"/>
  <c r="EQ554" i="9" s="1"/>
  <c r="KE357" i="9"/>
  <c r="KE360" i="9" s="1"/>
  <c r="KE365" i="9" s="1"/>
  <c r="KE326" i="9" s="1"/>
  <c r="KE329" i="9" s="1"/>
  <c r="KE342" i="9" s="1"/>
  <c r="KE551" i="9"/>
  <c r="KE554" i="9" s="1"/>
  <c r="BW357" i="9"/>
  <c r="BW551" i="9"/>
  <c r="BW554" i="9" s="1"/>
  <c r="BK357" i="9"/>
  <c r="BK551" i="9"/>
  <c r="BK554" i="9" s="1"/>
  <c r="AM356" i="9"/>
  <c r="AM357" i="9" l="1"/>
  <c r="AM551" i="9"/>
  <c r="AM554" i="9" s="1"/>
  <c r="L284" i="9"/>
  <c r="N284" i="9" l="1"/>
  <c r="T284" i="9"/>
  <c r="N583" i="58" l="1"/>
  <c r="N572" i="58" l="1"/>
  <c r="O583" i="58" l="1"/>
  <c r="O572" i="58" l="1"/>
  <c r="P583" i="58" l="1"/>
  <c r="P572" i="58" l="1"/>
  <c r="Q583" i="58" l="1"/>
  <c r="Q572" i="58" l="1"/>
  <c r="R583" i="58" l="1"/>
  <c r="R572" i="58" l="1"/>
  <c r="S583" i="58" l="1"/>
  <c r="T583" i="58" l="1"/>
  <c r="C598" i="58" l="1"/>
  <c r="U583" i="58" l="1"/>
  <c r="U571" i="58" l="1"/>
  <c r="V583" i="58" l="1"/>
  <c r="V571" i="58" l="1"/>
  <c r="B213" i="58" l="1"/>
  <c r="K11" i="35"/>
  <c r="D27" i="35" l="1"/>
  <c r="E27" i="35"/>
  <c r="W583" i="58"/>
  <c r="H27" i="35" l="1"/>
  <c r="W571" i="58"/>
  <c r="X583" i="58" l="1"/>
  <c r="X571" i="58" l="1"/>
  <c r="B598" i="58" l="1"/>
  <c r="Y583" i="58" l="1"/>
  <c r="Y573" i="58" l="1"/>
  <c r="Z583" i="58" l="1"/>
  <c r="Z573" i="58" l="1"/>
  <c r="AA583" i="58" l="1"/>
  <c r="C583" i="58" l="1"/>
  <c r="LM245" i="9" l="1"/>
  <c r="LM250" i="9" s="1"/>
  <c r="LA245" i="9"/>
  <c r="LA250" i="9" s="1"/>
  <c r="KO245" i="9"/>
  <c r="KO250" i="9" s="1"/>
  <c r="KC245" i="9"/>
  <c r="KC250" i="9" s="1"/>
  <c r="JQ245" i="9"/>
  <c r="JQ250" i="9" s="1"/>
  <c r="JE245" i="9"/>
  <c r="JE250" i="9" s="1"/>
  <c r="IS245" i="9"/>
  <c r="IS250" i="9" s="1"/>
  <c r="IG245" i="9"/>
  <c r="IG250" i="9" s="1"/>
  <c r="HU245" i="9"/>
  <c r="HU250" i="9" s="1"/>
  <c r="HI245" i="9"/>
  <c r="HI250" i="9" s="1"/>
  <c r="GW245" i="9"/>
  <c r="GW250" i="9" s="1"/>
  <c r="GK245" i="9"/>
  <c r="GK250" i="9" s="1"/>
  <c r="FY245" i="9"/>
  <c r="FY250" i="9" s="1"/>
  <c r="FM245" i="9"/>
  <c r="FM250" i="9" s="1"/>
  <c r="FA245" i="9"/>
  <c r="FA250" i="9" s="1"/>
  <c r="EO245" i="9"/>
  <c r="EO250" i="9" s="1"/>
  <c r="EC245" i="9"/>
  <c r="EC250" i="9" s="1"/>
  <c r="DQ245" i="9"/>
  <c r="DQ250" i="9" s="1"/>
  <c r="DE245" i="9"/>
  <c r="DE250" i="9" s="1"/>
  <c r="CS245" i="9"/>
  <c r="CS250" i="9" s="1"/>
  <c r="CG245" i="9"/>
  <c r="CG250" i="9" s="1"/>
  <c r="BU245" i="9"/>
  <c r="BU250" i="9" s="1"/>
  <c r="BI245" i="9"/>
  <c r="BI250" i="9" s="1"/>
  <c r="AW245" i="9"/>
  <c r="AW250" i="9" s="1"/>
  <c r="AK245" i="9"/>
  <c r="Y245" i="9"/>
  <c r="Y250" i="9" s="1"/>
  <c r="Y266" i="9" s="1"/>
  <c r="Y356" i="9" s="1"/>
  <c r="Y551" i="9" s="1"/>
  <c r="Y554" i="9" s="1"/>
  <c r="M245" i="9"/>
  <c r="M250" i="9" s="1"/>
  <c r="M266" i="9" s="1"/>
  <c r="M356" i="9" s="1"/>
  <c r="M551" i="9" s="1"/>
  <c r="M554" i="9" s="1"/>
  <c r="B583" i="58"/>
  <c r="AK250" i="9" l="1"/>
  <c r="S245" i="9"/>
  <c r="S354" i="9"/>
  <c r="AE245" i="9"/>
  <c r="AE250" i="9" s="1"/>
  <c r="AE266" i="9" s="1"/>
  <c r="AE356" i="9" s="1"/>
  <c r="AE551" i="9" s="1"/>
  <c r="AE554" i="9" s="1"/>
  <c r="AE354" i="9"/>
  <c r="AQ245" i="9"/>
  <c r="AQ250" i="9" s="1"/>
  <c r="AQ354" i="9"/>
  <c r="BC245" i="9"/>
  <c r="BC250" i="9" s="1"/>
  <c r="BC354" i="9"/>
  <c r="BO245" i="9"/>
  <c r="BO250" i="9" s="1"/>
  <c r="BO354" i="9"/>
  <c r="CA245" i="9"/>
  <c r="CA250" i="9" s="1"/>
  <c r="CA354" i="9"/>
  <c r="CM245" i="9"/>
  <c r="CM250" i="9" s="1"/>
  <c r="CM354" i="9"/>
  <c r="CY245" i="9"/>
  <c r="CY250" i="9" s="1"/>
  <c r="CY354" i="9"/>
  <c r="DK245" i="9"/>
  <c r="DK250" i="9" s="1"/>
  <c r="DK354" i="9"/>
  <c r="DW245" i="9"/>
  <c r="DW250" i="9" s="1"/>
  <c r="DW354" i="9"/>
  <c r="EI245" i="9"/>
  <c r="EI250" i="9" s="1"/>
  <c r="EI354" i="9"/>
  <c r="EU245" i="9"/>
  <c r="EU250" i="9" s="1"/>
  <c r="EU354" i="9"/>
  <c r="FG245" i="9"/>
  <c r="FG250" i="9" s="1"/>
  <c r="FG354" i="9"/>
  <c r="FS245" i="9"/>
  <c r="FS250" i="9" s="1"/>
  <c r="FS354" i="9"/>
  <c r="GE245" i="9"/>
  <c r="GE250" i="9" s="1"/>
  <c r="GE354" i="9"/>
  <c r="GQ245" i="9"/>
  <c r="GQ250" i="9" s="1"/>
  <c r="GQ354" i="9"/>
  <c r="HC245" i="9"/>
  <c r="HC250" i="9" s="1"/>
  <c r="HC354" i="9"/>
  <c r="HO245" i="9"/>
  <c r="HO250" i="9" s="1"/>
  <c r="HO354" i="9"/>
  <c r="IA245" i="9"/>
  <c r="IA250" i="9" s="1"/>
  <c r="IA354" i="9"/>
  <c r="IM245" i="9"/>
  <c r="IM250" i="9" s="1"/>
  <c r="IM354" i="9"/>
  <c r="IY245" i="9"/>
  <c r="IY250" i="9" s="1"/>
  <c r="IY354" i="9"/>
  <c r="JK245" i="9"/>
  <c r="JK250" i="9" s="1"/>
  <c r="JK354" i="9"/>
  <c r="JW245" i="9"/>
  <c r="JW250" i="9" s="1"/>
  <c r="JW354" i="9"/>
  <c r="KI245" i="9"/>
  <c r="KI250" i="9" s="1"/>
  <c r="KI354" i="9"/>
  <c r="KU245" i="9"/>
  <c r="KU250" i="9" s="1"/>
  <c r="KU354" i="9"/>
  <c r="LG245" i="9"/>
  <c r="LG250" i="9" s="1"/>
  <c r="LG354" i="9"/>
  <c r="LS245" i="9"/>
  <c r="LS250" i="9" s="1"/>
  <c r="LS354" i="9"/>
  <c r="D598" i="58"/>
  <c r="FA354" i="9" l="1"/>
  <c r="HU354" i="9"/>
  <c r="LM354" i="9"/>
  <c r="GK354" i="9"/>
  <c r="KC354" i="9"/>
  <c r="CG354" i="9"/>
  <c r="AW354" i="9"/>
  <c r="GW354" i="9"/>
  <c r="BI354" i="9"/>
  <c r="AK354" i="9"/>
  <c r="CS354" i="9"/>
  <c r="FM354" i="9"/>
  <c r="EO354" i="9"/>
  <c r="IG354" i="9"/>
  <c r="BU354" i="9"/>
  <c r="EC354" i="9"/>
  <c r="KO354" i="9"/>
  <c r="M354" i="9"/>
  <c r="JE354" i="9"/>
  <c r="JQ354" i="9"/>
  <c r="DE354" i="9"/>
  <c r="DQ354" i="9"/>
  <c r="FY354" i="9"/>
  <c r="IS354" i="9"/>
  <c r="HI354" i="9"/>
  <c r="LA354" i="9"/>
  <c r="Y354" i="9"/>
  <c r="LM353" i="9"/>
  <c r="LA353" i="9"/>
  <c r="KO353" i="9"/>
  <c r="KC353" i="9"/>
  <c r="JQ353" i="9"/>
  <c r="JE353" i="9"/>
  <c r="IS353" i="9"/>
  <c r="IG353" i="9"/>
  <c r="HU353" i="9"/>
  <c r="HI353" i="9"/>
  <c r="GW353" i="9"/>
  <c r="GK353" i="9"/>
  <c r="FY353" i="9"/>
  <c r="FM353" i="9"/>
  <c r="FA353" i="9"/>
  <c r="EO353" i="9"/>
  <c r="EC353" i="9"/>
  <c r="DQ353" i="9"/>
  <c r="DE353" i="9"/>
  <c r="CS353" i="9"/>
  <c r="CG353" i="9"/>
  <c r="BU353" i="9"/>
  <c r="BI353" i="9"/>
  <c r="AW353" i="9"/>
  <c r="AK353" i="9"/>
  <c r="Y353" i="9"/>
  <c r="S250" i="9"/>
  <c r="S266" i="9" s="1"/>
  <c r="S356" i="9" s="1"/>
  <c r="S551" i="9" s="1"/>
  <c r="S554" i="9" s="1"/>
  <c r="LS353" i="9"/>
  <c r="LG353" i="9"/>
  <c r="KU353" i="9"/>
  <c r="KI353" i="9"/>
  <c r="JW353" i="9"/>
  <c r="JK353" i="9"/>
  <c r="IY353" i="9"/>
  <c r="IM353" i="9"/>
  <c r="IA353" i="9"/>
  <c r="HO353" i="9"/>
  <c r="HC353" i="9"/>
  <c r="GQ353" i="9"/>
  <c r="GE353" i="9"/>
  <c r="FS353" i="9"/>
  <c r="FG353" i="9"/>
  <c r="EU353" i="9"/>
  <c r="EI353" i="9"/>
  <c r="DW353" i="9"/>
  <c r="DK353" i="9"/>
  <c r="CY353" i="9"/>
  <c r="CM353" i="9"/>
  <c r="CA353" i="9"/>
  <c r="BO353" i="9"/>
  <c r="BC353" i="9"/>
  <c r="AE353" i="9"/>
  <c r="S353" i="9"/>
  <c r="L11" i="35"/>
  <c r="A598" i="58"/>
  <c r="LO23" i="43" l="1"/>
  <c r="LM253" i="9" s="1"/>
  <c r="LM262" i="9" s="1"/>
  <c r="LM266" i="9" s="1"/>
  <c r="HW23" i="43"/>
  <c r="HU253" i="9" s="1"/>
  <c r="HU262" i="9" s="1"/>
  <c r="HU266" i="9" s="1"/>
  <c r="AY23" i="43"/>
  <c r="AW253" i="9" s="1"/>
  <c r="AW262" i="9" s="1"/>
  <c r="AW266" i="9" s="1"/>
  <c r="GM23" i="43"/>
  <c r="GK253" i="9" s="1"/>
  <c r="GK262" i="9" s="1"/>
  <c r="GK266" i="9" s="1"/>
  <c r="KE23" i="43"/>
  <c r="KC253" i="9" s="1"/>
  <c r="KC262" i="9" s="1"/>
  <c r="KC266" i="9" s="1"/>
  <c r="MA23" i="43"/>
  <c r="NW23" i="43"/>
  <c r="PS23" i="43"/>
  <c r="CI23" i="43"/>
  <c r="CG253" i="9" s="1"/>
  <c r="CG262" i="9" s="1"/>
  <c r="CG266" i="9" s="1"/>
  <c r="II23" i="43"/>
  <c r="IG253" i="9" s="1"/>
  <c r="IG262" i="9" s="1"/>
  <c r="IG266" i="9" s="1"/>
  <c r="AM23" i="43"/>
  <c r="AK253" i="9" s="1"/>
  <c r="AK262" i="9" s="1"/>
  <c r="AK266" i="9" s="1"/>
  <c r="GA23" i="43"/>
  <c r="FY253" i="9" s="1"/>
  <c r="FY262" i="9" s="1"/>
  <c r="FY266" i="9" s="1"/>
  <c r="NK23" i="43"/>
  <c r="CU23" i="43"/>
  <c r="CS253" i="9" s="1"/>
  <c r="CS262" i="9" s="1"/>
  <c r="CS266" i="9" s="1"/>
  <c r="BK23" i="43"/>
  <c r="BI253" i="9" s="1"/>
  <c r="BI262" i="9" s="1"/>
  <c r="BI266" i="9" s="1"/>
  <c r="DG23" i="43"/>
  <c r="DE253" i="9" s="1"/>
  <c r="DE262" i="9" s="1"/>
  <c r="DE266" i="9" s="1"/>
  <c r="FC23" i="43"/>
  <c r="FA253" i="9" s="1"/>
  <c r="FA262" i="9" s="1"/>
  <c r="FA266" i="9" s="1"/>
  <c r="GY23" i="43"/>
  <c r="GW253" i="9" s="1"/>
  <c r="GW262" i="9" s="1"/>
  <c r="GW266" i="9" s="1"/>
  <c r="IU23" i="43"/>
  <c r="IS253" i="9" s="1"/>
  <c r="IS262" i="9" s="1"/>
  <c r="IS266" i="9" s="1"/>
  <c r="KQ23" i="43"/>
  <c r="KO253" i="9" s="1"/>
  <c r="KO262" i="9" s="1"/>
  <c r="KO266" i="9" s="1"/>
  <c r="MM23" i="43"/>
  <c r="OI23" i="43"/>
  <c r="QE23" i="43"/>
  <c r="EE23" i="43"/>
  <c r="EC253" i="9" s="1"/>
  <c r="EC262" i="9" s="1"/>
  <c r="EC266" i="9" s="1"/>
  <c r="EC356" i="9" s="1"/>
  <c r="EC551" i="9" s="1"/>
  <c r="EC554" i="9" s="1"/>
  <c r="PG23" i="43"/>
  <c r="EQ23" i="43"/>
  <c r="EO253" i="9" s="1"/>
  <c r="EO262" i="9" s="1"/>
  <c r="EO266" i="9" s="1"/>
  <c r="JS23" i="43"/>
  <c r="JQ253" i="9" s="1"/>
  <c r="JQ262" i="9" s="1"/>
  <c r="JQ266" i="9" s="1"/>
  <c r="BW23" i="43"/>
  <c r="BU253" i="9" s="1"/>
  <c r="BU262" i="9" s="1"/>
  <c r="BU266" i="9" s="1"/>
  <c r="BU356" i="9" s="1"/>
  <c r="BU551" i="9" s="1"/>
  <c r="BU554" i="9" s="1"/>
  <c r="DS23" i="43"/>
  <c r="DQ253" i="9" s="1"/>
  <c r="DQ262" i="9" s="1"/>
  <c r="DQ266" i="9" s="1"/>
  <c r="FO23" i="43"/>
  <c r="FM253" i="9" s="1"/>
  <c r="FM262" i="9" s="1"/>
  <c r="FM266" i="9" s="1"/>
  <c r="HK23" i="43"/>
  <c r="HI253" i="9" s="1"/>
  <c r="HI262" i="9" s="1"/>
  <c r="HI266" i="9" s="1"/>
  <c r="JG23" i="43"/>
  <c r="JE253" i="9" s="1"/>
  <c r="JE262" i="9" s="1"/>
  <c r="JE266" i="9" s="1"/>
  <c r="JE356" i="9" s="1"/>
  <c r="JE551" i="9" s="1"/>
  <c r="JE554" i="9" s="1"/>
  <c r="LC23" i="43"/>
  <c r="LA253" i="9" s="1"/>
  <c r="LA262" i="9" s="1"/>
  <c r="LA266" i="9" s="1"/>
  <c r="MY23" i="43"/>
  <c r="OU23" i="43"/>
  <c r="Y355" i="9"/>
  <c r="Y357" i="9" s="1"/>
  <c r="Y360" i="9" s="1"/>
  <c r="Y365" i="9" s="1"/>
  <c r="Y326" i="9" s="1"/>
  <c r="Y329" i="9" s="1"/>
  <c r="Y342" i="9" s="1"/>
  <c r="Y274" i="9"/>
  <c r="AA275" i="9" s="1"/>
  <c r="AK355" i="9"/>
  <c r="AK274" i="9"/>
  <c r="AM275" i="9" s="1"/>
  <c r="AW355" i="9"/>
  <c r="AW274" i="9"/>
  <c r="AY275" i="9" s="1"/>
  <c r="BI355" i="9"/>
  <c r="BI274" i="9"/>
  <c r="BK275" i="9" s="1"/>
  <c r="BU355" i="9"/>
  <c r="BU274" i="9"/>
  <c r="BW275" i="9" s="1"/>
  <c r="CG355" i="9"/>
  <c r="CG274" i="9"/>
  <c r="CI275" i="9" s="1"/>
  <c r="CS355" i="9"/>
  <c r="CS274" i="9"/>
  <c r="CU275" i="9" s="1"/>
  <c r="DE355" i="9"/>
  <c r="DE274" i="9"/>
  <c r="DG275" i="9" s="1"/>
  <c r="DQ355" i="9"/>
  <c r="DQ274" i="9"/>
  <c r="DS275" i="9" s="1"/>
  <c r="EC355" i="9"/>
  <c r="EC274" i="9"/>
  <c r="EE275" i="9" s="1"/>
  <c r="EO355" i="9"/>
  <c r="EO274" i="9"/>
  <c r="EQ275" i="9" s="1"/>
  <c r="FA355" i="9"/>
  <c r="FA274" i="9"/>
  <c r="FC275" i="9" s="1"/>
  <c r="FM355" i="9"/>
  <c r="FM274" i="9"/>
  <c r="FO275" i="9" s="1"/>
  <c r="FY355" i="9"/>
  <c r="FY274" i="9"/>
  <c r="GA275" i="9" s="1"/>
  <c r="GK355" i="9"/>
  <c r="GK274" i="9"/>
  <c r="GM275" i="9" s="1"/>
  <c r="GW355" i="9"/>
  <c r="GW274" i="9"/>
  <c r="GY275" i="9" s="1"/>
  <c r="HI355" i="9"/>
  <c r="HI274" i="9"/>
  <c r="HK275" i="9" s="1"/>
  <c r="HU355" i="9"/>
  <c r="HU274" i="9"/>
  <c r="HW275" i="9" s="1"/>
  <c r="IG355" i="9"/>
  <c r="IG274" i="9"/>
  <c r="II275" i="9" s="1"/>
  <c r="IS355" i="9"/>
  <c r="IS274" i="9"/>
  <c r="IU275" i="9" s="1"/>
  <c r="JE355" i="9"/>
  <c r="JE274" i="9"/>
  <c r="JG275" i="9" s="1"/>
  <c r="JQ355" i="9"/>
  <c r="JQ274" i="9"/>
  <c r="JS275" i="9" s="1"/>
  <c r="KC355" i="9"/>
  <c r="KC274" i="9"/>
  <c r="KE275" i="9" s="1"/>
  <c r="KO355" i="9"/>
  <c r="KO274" i="9"/>
  <c r="KQ275" i="9" s="1"/>
  <c r="LA355" i="9"/>
  <c r="LA274" i="9"/>
  <c r="LC275" i="9" s="1"/>
  <c r="LM355" i="9"/>
  <c r="LM274" i="9"/>
  <c r="LO275" i="9" s="1"/>
  <c r="S355" i="9"/>
  <c r="S357" i="9" s="1"/>
  <c r="S360" i="9" s="1"/>
  <c r="S365" i="9" s="1"/>
  <c r="S274" i="9"/>
  <c r="AE352" i="9"/>
  <c r="AQ352" i="9"/>
  <c r="BC352" i="9"/>
  <c r="BO352" i="9"/>
  <c r="CA352" i="9"/>
  <c r="CM352" i="9"/>
  <c r="CY352" i="9"/>
  <c r="DK352" i="9"/>
  <c r="DW352" i="9"/>
  <c r="EI352" i="9"/>
  <c r="EU352" i="9"/>
  <c r="FG352" i="9"/>
  <c r="FS352" i="9"/>
  <c r="GE352" i="9"/>
  <c r="GQ352" i="9"/>
  <c r="HC352" i="9"/>
  <c r="HO352" i="9"/>
  <c r="IA352" i="9"/>
  <c r="IM352" i="9"/>
  <c r="IY352" i="9"/>
  <c r="JK352" i="9"/>
  <c r="JW352" i="9"/>
  <c r="KI352" i="9"/>
  <c r="KU352" i="9"/>
  <c r="LG352" i="9"/>
  <c r="LS352" i="9"/>
  <c r="EO356" i="9" l="1"/>
  <c r="HI356" i="9"/>
  <c r="GW356" i="9"/>
  <c r="KC356" i="9"/>
  <c r="FM356" i="9"/>
  <c r="DQ356" i="9"/>
  <c r="IG356" i="9"/>
  <c r="AK356" i="9"/>
  <c r="CG356" i="9"/>
  <c r="IS356" i="9"/>
  <c r="BI356" i="9"/>
  <c r="HU356" i="9"/>
  <c r="FA356" i="9"/>
  <c r="AW356" i="9"/>
  <c r="LA356" i="9"/>
  <c r="JQ356" i="9"/>
  <c r="CS356" i="9"/>
  <c r="LM356" i="9"/>
  <c r="MS23" i="43"/>
  <c r="KW23" i="43"/>
  <c r="KU253" i="9" s="1"/>
  <c r="KU262" i="9" s="1"/>
  <c r="KU266" i="9" s="1"/>
  <c r="HE23" i="43"/>
  <c r="HC253" i="9" s="1"/>
  <c r="HC262" i="9" s="1"/>
  <c r="HC266" i="9" s="1"/>
  <c r="DM23" i="43"/>
  <c r="DK253" i="9" s="1"/>
  <c r="DK262" i="9" s="1"/>
  <c r="DK266" i="9" s="1"/>
  <c r="BQ23" i="43"/>
  <c r="BO253" i="9" s="1"/>
  <c r="BO262" i="9" s="1"/>
  <c r="BO266" i="9" s="1"/>
  <c r="PA23" i="43"/>
  <c r="NE23" i="43"/>
  <c r="LI23" i="43"/>
  <c r="LG253" i="9" s="1"/>
  <c r="LG262" i="9" s="1"/>
  <c r="LG266" i="9" s="1"/>
  <c r="JM23" i="43"/>
  <c r="JK253" i="9" s="1"/>
  <c r="JK262" i="9" s="1"/>
  <c r="JK266" i="9" s="1"/>
  <c r="HQ23" i="43"/>
  <c r="HO253" i="9" s="1"/>
  <c r="HO262" i="9" s="1"/>
  <c r="HO266" i="9" s="1"/>
  <c r="FU23" i="43"/>
  <c r="FS253" i="9" s="1"/>
  <c r="FS262" i="9" s="1"/>
  <c r="FS266" i="9" s="1"/>
  <c r="DY23" i="43"/>
  <c r="DW253" i="9" s="1"/>
  <c r="DW262" i="9" s="1"/>
  <c r="DW266" i="9" s="1"/>
  <c r="CC23" i="43"/>
  <c r="CA253" i="9" s="1"/>
  <c r="CA262" i="9" s="1"/>
  <c r="CA266" i="9" s="1"/>
  <c r="AS23" i="43"/>
  <c r="AQ253" i="9" s="1"/>
  <c r="AQ262" i="9" s="1"/>
  <c r="AQ266" i="9" s="1"/>
  <c r="JA23" i="43"/>
  <c r="IY253" i="9" s="1"/>
  <c r="IY262" i="9" s="1"/>
  <c r="IY266" i="9" s="1"/>
  <c r="OC23" i="43"/>
  <c r="MG23" i="43"/>
  <c r="KK23" i="43"/>
  <c r="KI253" i="9" s="1"/>
  <c r="KI262" i="9" s="1"/>
  <c r="KI266" i="9" s="1"/>
  <c r="IO23" i="43"/>
  <c r="IM253" i="9" s="1"/>
  <c r="IM262" i="9" s="1"/>
  <c r="IM266" i="9" s="1"/>
  <c r="GS23" i="43"/>
  <c r="GQ253" i="9" s="1"/>
  <c r="GQ262" i="9" s="1"/>
  <c r="GQ266" i="9" s="1"/>
  <c r="EW23" i="43"/>
  <c r="EU253" i="9" s="1"/>
  <c r="EU262" i="9" s="1"/>
  <c r="EU266" i="9" s="1"/>
  <c r="DA23" i="43"/>
  <c r="CY253" i="9" s="1"/>
  <c r="CY262" i="9" s="1"/>
  <c r="CY266" i="9" s="1"/>
  <c r="BE23" i="43"/>
  <c r="BC253" i="9" s="1"/>
  <c r="BC262" i="9" s="1"/>
  <c r="BC266" i="9" s="1"/>
  <c r="KO356" i="9"/>
  <c r="FI23" i="43"/>
  <c r="FG253" i="9" s="1"/>
  <c r="FG262" i="9" s="1"/>
  <c r="FG266" i="9" s="1"/>
  <c r="PY23" i="43"/>
  <c r="OO23" i="43"/>
  <c r="NQ23" i="43"/>
  <c r="JY23" i="43"/>
  <c r="JW253" i="9" s="1"/>
  <c r="JW262" i="9" s="1"/>
  <c r="JW266" i="9" s="1"/>
  <c r="IC23" i="43"/>
  <c r="IA253" i="9" s="1"/>
  <c r="IA262" i="9" s="1"/>
  <c r="IA266" i="9" s="1"/>
  <c r="GG23" i="43"/>
  <c r="GE253" i="9" s="1"/>
  <c r="GE262" i="9" s="1"/>
  <c r="GE266" i="9" s="1"/>
  <c r="EK23" i="43"/>
  <c r="EI253" i="9" s="1"/>
  <c r="EI262" i="9" s="1"/>
  <c r="EI266" i="9" s="1"/>
  <c r="CO23" i="43"/>
  <c r="CM253" i="9" s="1"/>
  <c r="CM262" i="9" s="1"/>
  <c r="CM266" i="9" s="1"/>
  <c r="DE356" i="9"/>
  <c r="FY356" i="9"/>
  <c r="GK356" i="9"/>
  <c r="QK23" i="43"/>
  <c r="PM23" i="43"/>
  <c r="LU23" i="43"/>
  <c r="LS253" i="9" s="1"/>
  <c r="LS262" i="9" s="1"/>
  <c r="LS266" i="9" s="1"/>
  <c r="BU357" i="9"/>
  <c r="JE357" i="9"/>
  <c r="JE360" i="9" s="1"/>
  <c r="JE365" i="9" s="1"/>
  <c r="JE326" i="9" s="1"/>
  <c r="JE329" i="9" s="1"/>
  <c r="JE342" i="9" s="1"/>
  <c r="EC357" i="9"/>
  <c r="EC360" i="9" s="1"/>
  <c r="EC365" i="9" s="1"/>
  <c r="EC326" i="9" s="1"/>
  <c r="M353" i="9"/>
  <c r="AQ353" i="9"/>
  <c r="U275" i="9"/>
  <c r="S326" i="9"/>
  <c r="S329" i="9" s="1"/>
  <c r="S342" i="9" s="1"/>
  <c r="LS355" i="9"/>
  <c r="LS274" i="9"/>
  <c r="LG355" i="9"/>
  <c r="LG274" i="9"/>
  <c r="LI275" i="9" s="1"/>
  <c r="KU355" i="9"/>
  <c r="KU274" i="9"/>
  <c r="KW275" i="9" s="1"/>
  <c r="KI355" i="9"/>
  <c r="KI274" i="9"/>
  <c r="KK275" i="9" s="1"/>
  <c r="JW355" i="9"/>
  <c r="JW274" i="9"/>
  <c r="JY275" i="9" s="1"/>
  <c r="JK355" i="9"/>
  <c r="JK274" i="9"/>
  <c r="JM275" i="9" s="1"/>
  <c r="IY355" i="9"/>
  <c r="IY274" i="9"/>
  <c r="JA275" i="9" s="1"/>
  <c r="IM355" i="9"/>
  <c r="IM274" i="9"/>
  <c r="IO275" i="9" s="1"/>
  <c r="IA355" i="9"/>
  <c r="IA274" i="9"/>
  <c r="IC275" i="9" s="1"/>
  <c r="HO355" i="9"/>
  <c r="HO274" i="9"/>
  <c r="HQ275" i="9" s="1"/>
  <c r="HC355" i="9"/>
  <c r="HC274" i="9"/>
  <c r="HE275" i="9" s="1"/>
  <c r="GQ355" i="9"/>
  <c r="GQ274" i="9"/>
  <c r="GS275" i="9" s="1"/>
  <c r="GE355" i="9"/>
  <c r="GE274" i="9"/>
  <c r="GG275" i="9" s="1"/>
  <c r="FS355" i="9"/>
  <c r="FS274" i="9"/>
  <c r="FU275" i="9" s="1"/>
  <c r="FG355" i="9"/>
  <c r="FG274" i="9"/>
  <c r="FI275" i="9" s="1"/>
  <c r="EU355" i="9"/>
  <c r="EU274" i="9"/>
  <c r="EW275" i="9" s="1"/>
  <c r="EI355" i="9"/>
  <c r="EI274" i="9"/>
  <c r="EK275" i="9" s="1"/>
  <c r="DW355" i="9"/>
  <c r="DW274" i="9"/>
  <c r="DY275" i="9" s="1"/>
  <c r="DK355" i="9"/>
  <c r="DK274" i="9"/>
  <c r="DM275" i="9" s="1"/>
  <c r="CY355" i="9"/>
  <c r="CY274" i="9"/>
  <c r="DA275" i="9" s="1"/>
  <c r="CM355" i="9"/>
  <c r="CM274" i="9"/>
  <c r="CO275" i="9" s="1"/>
  <c r="CA355" i="9"/>
  <c r="CA274" i="9"/>
  <c r="CC275" i="9" s="1"/>
  <c r="BO355" i="9"/>
  <c r="BO274" i="9"/>
  <c r="BQ275" i="9" s="1"/>
  <c r="BC355" i="9"/>
  <c r="BC274" i="9"/>
  <c r="BE275" i="9" s="1"/>
  <c r="AQ355" i="9"/>
  <c r="AQ274" i="9"/>
  <c r="AS275" i="9" s="1"/>
  <c r="AE274" i="9"/>
  <c r="AE355" i="9"/>
  <c r="AE357" i="9" s="1"/>
  <c r="AK357" i="9" l="1"/>
  <c r="AK551" i="9"/>
  <c r="AK554" i="9" s="1"/>
  <c r="IG357" i="9"/>
  <c r="IG360" i="9" s="1"/>
  <c r="IG365" i="9" s="1"/>
  <c r="IG326" i="9" s="1"/>
  <c r="IG329" i="9" s="1"/>
  <c r="IG342" i="9" s="1"/>
  <c r="IG551" i="9"/>
  <c r="IG554" i="9" s="1"/>
  <c r="AW357" i="9"/>
  <c r="AW551" i="9"/>
  <c r="AW554" i="9" s="1"/>
  <c r="DQ357" i="9"/>
  <c r="DQ360" i="9" s="1"/>
  <c r="DQ365" i="9" s="1"/>
  <c r="DQ326" i="9" s="1"/>
  <c r="DQ551" i="9"/>
  <c r="DQ554" i="9" s="1"/>
  <c r="FY357" i="9"/>
  <c r="FY360" i="9" s="1"/>
  <c r="FY365" i="9" s="1"/>
  <c r="FY326" i="9" s="1"/>
  <c r="FY329" i="9" s="1"/>
  <c r="FY342" i="9" s="1"/>
  <c r="FY551" i="9"/>
  <c r="FY554" i="9" s="1"/>
  <c r="FA357" i="9"/>
  <c r="FA360" i="9" s="1"/>
  <c r="FA365" i="9" s="1"/>
  <c r="FA326" i="9" s="1"/>
  <c r="FA329" i="9" s="1"/>
  <c r="FA342" i="9" s="1"/>
  <c r="FA551" i="9"/>
  <c r="FA554" i="9" s="1"/>
  <c r="FM357" i="9"/>
  <c r="FM360" i="9" s="1"/>
  <c r="FM365" i="9" s="1"/>
  <c r="FM326" i="9" s="1"/>
  <c r="FM329" i="9" s="1"/>
  <c r="FM342" i="9" s="1"/>
  <c r="FM551" i="9"/>
  <c r="FM554" i="9" s="1"/>
  <c r="LA357" i="9"/>
  <c r="LA360" i="9" s="1"/>
  <c r="LA365" i="9" s="1"/>
  <c r="LA326" i="9" s="1"/>
  <c r="LA329" i="9" s="1"/>
  <c r="LA342" i="9" s="1"/>
  <c r="LA551" i="9"/>
  <c r="LA554" i="9" s="1"/>
  <c r="GK357" i="9"/>
  <c r="GK360" i="9" s="1"/>
  <c r="GK365" i="9" s="1"/>
  <c r="GK326" i="9" s="1"/>
  <c r="GK329" i="9" s="1"/>
  <c r="GK342" i="9" s="1"/>
  <c r="GK551" i="9"/>
  <c r="GK554" i="9" s="1"/>
  <c r="HU357" i="9"/>
  <c r="HU360" i="9" s="1"/>
  <c r="HU365" i="9" s="1"/>
  <c r="HU326" i="9" s="1"/>
  <c r="HU329" i="9" s="1"/>
  <c r="HU342" i="9" s="1"/>
  <c r="HU551" i="9"/>
  <c r="HU554" i="9" s="1"/>
  <c r="BI357" i="9"/>
  <c r="BI551" i="9"/>
  <c r="BI554" i="9" s="1"/>
  <c r="GW357" i="9"/>
  <c r="GW360" i="9" s="1"/>
  <c r="GW365" i="9" s="1"/>
  <c r="GW326" i="9" s="1"/>
  <c r="GW329" i="9" s="1"/>
  <c r="GW342" i="9" s="1"/>
  <c r="GW551" i="9"/>
  <c r="GW554" i="9" s="1"/>
  <c r="JQ357" i="9"/>
  <c r="JQ360" i="9" s="1"/>
  <c r="JQ365" i="9" s="1"/>
  <c r="JQ326" i="9" s="1"/>
  <c r="JQ329" i="9" s="1"/>
  <c r="JQ342" i="9" s="1"/>
  <c r="JQ551" i="9"/>
  <c r="JQ554" i="9" s="1"/>
  <c r="KO357" i="9"/>
  <c r="KO360" i="9" s="1"/>
  <c r="KO365" i="9" s="1"/>
  <c r="KO326" i="9" s="1"/>
  <c r="KO329" i="9" s="1"/>
  <c r="KO342" i="9" s="1"/>
  <c r="KO551" i="9"/>
  <c r="KO554" i="9" s="1"/>
  <c r="LM357" i="9"/>
  <c r="LM360" i="9" s="1"/>
  <c r="LM365" i="9" s="1"/>
  <c r="LM326" i="9" s="1"/>
  <c r="LM329" i="9" s="1"/>
  <c r="LM342" i="9" s="1"/>
  <c r="LM551" i="9"/>
  <c r="LM554" i="9" s="1"/>
  <c r="IS357" i="9"/>
  <c r="IS360" i="9" s="1"/>
  <c r="IS365" i="9" s="1"/>
  <c r="IS326" i="9" s="1"/>
  <c r="IS329" i="9" s="1"/>
  <c r="IS342" i="9" s="1"/>
  <c r="IS551" i="9"/>
  <c r="IS554" i="9" s="1"/>
  <c r="HI357" i="9"/>
  <c r="HI360" i="9" s="1"/>
  <c r="HI365" i="9" s="1"/>
  <c r="HI326" i="9" s="1"/>
  <c r="HI329" i="9" s="1"/>
  <c r="HI342" i="9" s="1"/>
  <c r="HI551" i="9"/>
  <c r="HI554" i="9" s="1"/>
  <c r="DE357" i="9"/>
  <c r="DE551" i="9"/>
  <c r="DE554" i="9" s="1"/>
  <c r="KC357" i="9"/>
  <c r="KC360" i="9" s="1"/>
  <c r="KC365" i="9" s="1"/>
  <c r="KC326" i="9" s="1"/>
  <c r="KC329" i="9" s="1"/>
  <c r="KC342" i="9" s="1"/>
  <c r="KC551" i="9"/>
  <c r="KC554" i="9" s="1"/>
  <c r="CS357" i="9"/>
  <c r="CS551" i="9"/>
  <c r="CS554" i="9" s="1"/>
  <c r="CG357" i="9"/>
  <c r="CG551" i="9"/>
  <c r="CG554" i="9" s="1"/>
  <c r="EO357" i="9"/>
  <c r="EO360" i="9" s="1"/>
  <c r="EO365" i="9" s="1"/>
  <c r="EO326" i="9" s="1"/>
  <c r="EO551" i="9"/>
  <c r="EO554" i="9" s="1"/>
  <c r="GQ356" i="9"/>
  <c r="IM356" i="9"/>
  <c r="BC356" i="9"/>
  <c r="EI356" i="9"/>
  <c r="JK356" i="9"/>
  <c r="KI356" i="9"/>
  <c r="AQ356" i="9"/>
  <c r="LG356" i="9"/>
  <c r="CY356" i="9"/>
  <c r="FS356" i="9"/>
  <c r="EU356" i="9"/>
  <c r="FG356" i="9"/>
  <c r="HO356" i="9"/>
  <c r="DK356" i="9"/>
  <c r="DW356" i="9"/>
  <c r="CM356" i="9"/>
  <c r="IA356" i="9"/>
  <c r="HC356" i="9"/>
  <c r="JW356" i="9"/>
  <c r="IY356" i="9"/>
  <c r="KU356" i="9"/>
  <c r="CA356" i="9"/>
  <c r="GE356" i="9"/>
  <c r="LS356" i="9"/>
  <c r="BO356" i="9"/>
  <c r="M355" i="9"/>
  <c r="M357" i="9" s="1"/>
  <c r="M360" i="9" s="1"/>
  <c r="M365" i="9" s="1"/>
  <c r="M326" i="9" s="1"/>
  <c r="M329" i="9" s="1"/>
  <c r="M342" i="9" s="1"/>
  <c r="M274" i="9"/>
  <c r="AG275" i="9"/>
  <c r="IY357" i="9" l="1"/>
  <c r="IY360" i="9" s="1"/>
  <c r="IY365" i="9" s="1"/>
  <c r="IY326" i="9" s="1"/>
  <c r="IY329" i="9" s="1"/>
  <c r="IY342" i="9" s="1"/>
  <c r="IY551" i="9"/>
  <c r="IY554" i="9" s="1"/>
  <c r="EI357" i="9"/>
  <c r="EI360" i="9" s="1"/>
  <c r="EI365" i="9" s="1"/>
  <c r="EI326" i="9" s="1"/>
  <c r="EI551" i="9"/>
  <c r="EI554" i="9" s="1"/>
  <c r="BO357" i="9"/>
  <c r="BO551" i="9"/>
  <c r="BO554" i="9" s="1"/>
  <c r="IA357" i="9"/>
  <c r="IA360" i="9" s="1"/>
  <c r="IA365" i="9" s="1"/>
  <c r="IA326" i="9" s="1"/>
  <c r="IA329" i="9" s="1"/>
  <c r="IA342" i="9" s="1"/>
  <c r="IA551" i="9"/>
  <c r="IA554" i="9" s="1"/>
  <c r="CY357" i="9"/>
  <c r="CY551" i="9"/>
  <c r="CY554" i="9" s="1"/>
  <c r="GQ357" i="9"/>
  <c r="GQ360" i="9" s="1"/>
  <c r="GQ365" i="9" s="1"/>
  <c r="GQ326" i="9" s="1"/>
  <c r="GQ329" i="9" s="1"/>
  <c r="GQ342" i="9" s="1"/>
  <c r="GQ551" i="9"/>
  <c r="GQ554" i="9" s="1"/>
  <c r="BC357" i="9"/>
  <c r="BC551" i="9"/>
  <c r="BC554" i="9" s="1"/>
  <c r="IM357" i="9"/>
  <c r="IM360" i="9" s="1"/>
  <c r="IM365" i="9" s="1"/>
  <c r="IM326" i="9" s="1"/>
  <c r="IM329" i="9" s="1"/>
  <c r="IM342" i="9" s="1"/>
  <c r="IM551" i="9"/>
  <c r="IM554" i="9" s="1"/>
  <c r="LG357" i="9"/>
  <c r="LG360" i="9" s="1"/>
  <c r="LG365" i="9" s="1"/>
  <c r="LG326" i="9" s="1"/>
  <c r="LG329" i="9" s="1"/>
  <c r="LG342" i="9" s="1"/>
  <c r="LG551" i="9"/>
  <c r="LG554" i="9" s="1"/>
  <c r="DW357" i="9"/>
  <c r="DW360" i="9" s="1"/>
  <c r="DW365" i="9" s="1"/>
  <c r="DW326" i="9" s="1"/>
  <c r="DW551" i="9"/>
  <c r="DW554" i="9" s="1"/>
  <c r="EU357" i="9"/>
  <c r="EU360" i="9" s="1"/>
  <c r="EU365" i="9" s="1"/>
  <c r="EU326" i="9" s="1"/>
  <c r="EU551" i="9"/>
  <c r="EU554" i="9" s="1"/>
  <c r="FS357" i="9"/>
  <c r="FS360" i="9" s="1"/>
  <c r="FS365" i="9" s="1"/>
  <c r="FS326" i="9" s="1"/>
  <c r="FS329" i="9" s="1"/>
  <c r="FS342" i="9" s="1"/>
  <c r="FS551" i="9"/>
  <c r="FS554" i="9" s="1"/>
  <c r="CM357" i="9"/>
  <c r="CM551" i="9"/>
  <c r="CM554" i="9" s="1"/>
  <c r="AQ357" i="9"/>
  <c r="AQ551" i="9"/>
  <c r="AQ554" i="9" s="1"/>
  <c r="CA357" i="9"/>
  <c r="CA551" i="9"/>
  <c r="CA554" i="9" s="1"/>
  <c r="DK357" i="9"/>
  <c r="DK551" i="9"/>
  <c r="DK554" i="9" s="1"/>
  <c r="KI357" i="9"/>
  <c r="KI360" i="9" s="1"/>
  <c r="KI365" i="9" s="1"/>
  <c r="KI326" i="9" s="1"/>
  <c r="KI329" i="9" s="1"/>
  <c r="KI342" i="9" s="1"/>
  <c r="KI551" i="9"/>
  <c r="KI554" i="9" s="1"/>
  <c r="FG357" i="9"/>
  <c r="FG360" i="9" s="1"/>
  <c r="FG365" i="9" s="1"/>
  <c r="FG326" i="9" s="1"/>
  <c r="FG329" i="9" s="1"/>
  <c r="FG342" i="9" s="1"/>
  <c r="FG551" i="9"/>
  <c r="FG554" i="9" s="1"/>
  <c r="JW357" i="9"/>
  <c r="JW360" i="9" s="1"/>
  <c r="JW365" i="9" s="1"/>
  <c r="JW326" i="9" s="1"/>
  <c r="JW329" i="9" s="1"/>
  <c r="JW342" i="9" s="1"/>
  <c r="JW551" i="9"/>
  <c r="JW554" i="9" s="1"/>
  <c r="HC357" i="9"/>
  <c r="HC360" i="9" s="1"/>
  <c r="HC365" i="9" s="1"/>
  <c r="HC326" i="9" s="1"/>
  <c r="HC329" i="9" s="1"/>
  <c r="HC342" i="9" s="1"/>
  <c r="HC551" i="9"/>
  <c r="HC554" i="9" s="1"/>
  <c r="LS357" i="9"/>
  <c r="LS360" i="9" s="1"/>
  <c r="LS365" i="9" s="1"/>
  <c r="LS326" i="9" s="1"/>
  <c r="LS329" i="9" s="1"/>
  <c r="LS342" i="9" s="1"/>
  <c r="LS551" i="9"/>
  <c r="LS554" i="9" s="1"/>
  <c r="GE357" i="9"/>
  <c r="GE360" i="9" s="1"/>
  <c r="GE365" i="9" s="1"/>
  <c r="GE326" i="9" s="1"/>
  <c r="GE329" i="9" s="1"/>
  <c r="GE342" i="9" s="1"/>
  <c r="GE551" i="9"/>
  <c r="GE554" i="9" s="1"/>
  <c r="KU357" i="9"/>
  <c r="KU360" i="9" s="1"/>
  <c r="KU365" i="9" s="1"/>
  <c r="KU326" i="9" s="1"/>
  <c r="KU329" i="9" s="1"/>
  <c r="KU342" i="9" s="1"/>
  <c r="KU551" i="9"/>
  <c r="KU554" i="9" s="1"/>
  <c r="HO357" i="9"/>
  <c r="HO360" i="9" s="1"/>
  <c r="HO365" i="9" s="1"/>
  <c r="HO326" i="9" s="1"/>
  <c r="HO329" i="9" s="1"/>
  <c r="HO342" i="9" s="1"/>
  <c r="HO551" i="9"/>
  <c r="HO554" i="9" s="1"/>
  <c r="JK357" i="9"/>
  <c r="JK360" i="9" s="1"/>
  <c r="JK365" i="9" s="1"/>
  <c r="JK326" i="9" s="1"/>
  <c r="JK329" i="9" s="1"/>
  <c r="JK342" i="9" s="1"/>
  <c r="JK551" i="9"/>
  <c r="JK554" i="9" s="1"/>
  <c r="O275" i="9"/>
  <c r="O284" i="9" l="1"/>
  <c r="BJ565" i="58" l="1"/>
  <c r="CI565" i="58"/>
  <c r="L565" i="58"/>
  <c r="AK564" i="58" l="1"/>
  <c r="AK565" i="58"/>
  <c r="AK569" i="58"/>
  <c r="L564" i="58"/>
  <c r="L569" i="58"/>
  <c r="CI564" i="58"/>
  <c r="CI569" i="58"/>
  <c r="BJ564" i="58"/>
  <c r="BJ569" i="58"/>
  <c r="BJ584" i="58" l="1"/>
  <c r="BJ591" i="58" s="1"/>
  <c r="BJ570" i="58"/>
  <c r="CI584" i="58"/>
  <c r="CI591" i="58" s="1"/>
  <c r="CI570" i="58"/>
  <c r="L584" i="58"/>
  <c r="L591" i="58" s="1"/>
  <c r="L570" i="58"/>
  <c r="AK584" i="58"/>
  <c r="AK591" i="58" s="1"/>
  <c r="AK570" i="58"/>
  <c r="AK575" i="58" l="1"/>
  <c r="AK573" i="58"/>
  <c r="L575" i="58"/>
  <c r="L572" i="58"/>
  <c r="CI575" i="58"/>
  <c r="CI572" i="58"/>
  <c r="BJ575" i="58"/>
  <c r="BJ573" i="58"/>
  <c r="BJ576" i="58" l="1"/>
  <c r="CI576" i="58"/>
  <c r="L576" i="58"/>
  <c r="AK576" i="58"/>
  <c r="BK564" i="58"/>
  <c r="BK565" i="58"/>
  <c r="AL564" i="58"/>
  <c r="AL565" i="58"/>
  <c r="CJ564" i="58"/>
  <c r="CJ565" i="58"/>
  <c r="M564" i="58"/>
  <c r="M565" i="58"/>
  <c r="M570" i="58" l="1"/>
  <c r="M584" i="58"/>
  <c r="M591" i="58" s="1"/>
  <c r="CJ570" i="58"/>
  <c r="CJ584" i="58"/>
  <c r="CJ591" i="58" s="1"/>
  <c r="AL570" i="58"/>
  <c r="AL584" i="58"/>
  <c r="AL591" i="58" s="1"/>
  <c r="BK570" i="58"/>
  <c r="BK584" i="58"/>
  <c r="BK591" i="58" s="1"/>
  <c r="BK573" i="58" l="1"/>
  <c r="AL573" i="58"/>
  <c r="CJ571" i="58"/>
  <c r="M571" i="58"/>
  <c r="BK569" i="58" l="1"/>
  <c r="AL569" i="58"/>
  <c r="CJ569" i="58"/>
  <c r="M569" i="58"/>
  <c r="M575" i="58" l="1"/>
  <c r="CJ575" i="58"/>
  <c r="AL575" i="58"/>
  <c r="BK575" i="58"/>
  <c r="BK576" i="58" l="1"/>
  <c r="AL576" i="58"/>
  <c r="CJ576" i="58"/>
  <c r="M576" i="58"/>
  <c r="N564" i="58"/>
  <c r="N565" i="58"/>
  <c r="CK564" i="58"/>
  <c r="CK565" i="58"/>
  <c r="AM564" i="58"/>
  <c r="AM565" i="58"/>
  <c r="BL564" i="58"/>
  <c r="BL565" i="58"/>
  <c r="BL570" i="58" l="1"/>
  <c r="BL584" i="58"/>
  <c r="BL591" i="58" s="1"/>
  <c r="AM570" i="58"/>
  <c r="AM584" i="58"/>
  <c r="AM591" i="58" s="1"/>
  <c r="CK570" i="58"/>
  <c r="CK584" i="58"/>
  <c r="CK591" i="58" s="1"/>
  <c r="N570" i="58"/>
  <c r="N584" i="58"/>
  <c r="N591" i="58" s="1"/>
  <c r="N571" i="58" l="1"/>
  <c r="CK571" i="58"/>
  <c r="AM572" i="58"/>
  <c r="BL573" i="58"/>
  <c r="N569" i="58" l="1"/>
  <c r="CK569" i="58"/>
  <c r="AM569" i="58"/>
  <c r="BL569" i="58"/>
  <c r="BL575" i="58" l="1"/>
  <c r="AM575" i="58"/>
  <c r="CK575" i="58"/>
  <c r="N575" i="58"/>
  <c r="N576" i="58" l="1"/>
  <c r="CK576" i="58"/>
  <c r="AM576" i="58"/>
  <c r="BL576" i="58"/>
  <c r="BM564" i="58"/>
  <c r="BM565" i="58"/>
  <c r="AN564" i="58"/>
  <c r="AN565" i="58"/>
  <c r="CL564" i="58"/>
  <c r="CL565" i="58"/>
  <c r="O564" i="58"/>
  <c r="O565" i="58"/>
  <c r="O570" i="58" l="1"/>
  <c r="O584" i="58"/>
  <c r="O591" i="58" s="1"/>
  <c r="CL570" i="58"/>
  <c r="CL584" i="58"/>
  <c r="CL591" i="58" s="1"/>
  <c r="AN570" i="58"/>
  <c r="AN584" i="58"/>
  <c r="AN591" i="58" s="1"/>
  <c r="BM570" i="58"/>
  <c r="BM584" i="58"/>
  <c r="BM591" i="58" s="1"/>
  <c r="BM573" i="58" l="1"/>
  <c r="AN572" i="58"/>
  <c r="CL571" i="58"/>
  <c r="O571" i="58"/>
  <c r="BM569" i="58" l="1"/>
  <c r="AN569" i="58"/>
  <c r="CL569" i="58"/>
  <c r="O569" i="58"/>
  <c r="O575" i="58" l="1"/>
  <c r="CL575" i="58"/>
  <c r="AN575" i="58"/>
  <c r="BM575" i="58"/>
  <c r="BM576" i="58" l="1"/>
  <c r="AN576" i="58"/>
  <c r="CL576" i="58"/>
  <c r="O576" i="58"/>
  <c r="P564" i="58"/>
  <c r="P565" i="58"/>
  <c r="CM564" i="58"/>
  <c r="CM565" i="58"/>
  <c r="AO564" i="58"/>
  <c r="AO565" i="58"/>
  <c r="BN564" i="58"/>
  <c r="BN565" i="58"/>
  <c r="BN570" i="58" l="1"/>
  <c r="BN584" i="58"/>
  <c r="BN591" i="58" s="1"/>
  <c r="AO570" i="58"/>
  <c r="AO584" i="58"/>
  <c r="AO591" i="58" s="1"/>
  <c r="CM570" i="58"/>
  <c r="CM584" i="58"/>
  <c r="CM591" i="58" s="1"/>
  <c r="P570" i="58"/>
  <c r="P584" i="58"/>
  <c r="P591" i="58" s="1"/>
  <c r="P571" i="58" l="1"/>
  <c r="CM571" i="58"/>
  <c r="AO572" i="58"/>
  <c r="BN573" i="58"/>
  <c r="P569" i="58" l="1"/>
  <c r="CM569" i="58"/>
  <c r="AO569" i="58"/>
  <c r="BN569" i="58"/>
  <c r="BN575" i="58" l="1"/>
  <c r="AO575" i="58"/>
  <c r="CM575" i="58"/>
  <c r="P575" i="58"/>
  <c r="P576" i="58" l="1"/>
  <c r="CM576" i="58"/>
  <c r="AO576" i="58"/>
  <c r="BN576" i="58"/>
  <c r="BO564" i="58"/>
  <c r="BO565" i="58"/>
  <c r="AP564" i="58"/>
  <c r="AP565" i="58"/>
  <c r="CN564" i="58"/>
  <c r="CN565" i="58"/>
  <c r="Q564" i="58"/>
  <c r="Q565" i="58"/>
  <c r="Q570" i="58" l="1"/>
  <c r="Q584" i="58"/>
  <c r="Q591" i="58" s="1"/>
  <c r="CN570" i="58"/>
  <c r="CN584" i="58"/>
  <c r="CN591" i="58" s="1"/>
  <c r="AP570" i="58"/>
  <c r="AP584" i="58"/>
  <c r="AP591" i="58" s="1"/>
  <c r="BO570" i="58"/>
  <c r="BO584" i="58"/>
  <c r="BO591" i="58" s="1"/>
  <c r="BO573" i="58" l="1"/>
  <c r="AP572" i="58"/>
  <c r="CN571" i="58"/>
  <c r="Q571" i="58"/>
  <c r="BO569" i="58" l="1"/>
  <c r="AP569" i="58"/>
  <c r="CN569" i="58"/>
  <c r="Q569" i="58"/>
  <c r="Q575" i="58" l="1"/>
  <c r="CN575" i="58"/>
  <c r="AP575" i="58"/>
  <c r="BO575" i="58"/>
  <c r="BO576" i="58" l="1"/>
  <c r="AP576" i="58"/>
  <c r="CN576" i="58"/>
  <c r="Q576" i="58"/>
  <c r="R564" i="58"/>
  <c r="R565" i="58"/>
  <c r="CO564" i="58"/>
  <c r="CO565" i="58"/>
  <c r="AQ564" i="58"/>
  <c r="AQ565" i="58"/>
  <c r="BP564" i="58"/>
  <c r="BP565" i="58"/>
  <c r="BP570" i="58" l="1"/>
  <c r="BP584" i="58"/>
  <c r="BP591" i="58" s="1"/>
  <c r="AQ570" i="58"/>
  <c r="AQ584" i="58"/>
  <c r="AQ591" i="58" s="1"/>
  <c r="CO570" i="58"/>
  <c r="CO584" i="58"/>
  <c r="CO591" i="58" s="1"/>
  <c r="R570" i="58"/>
  <c r="R584" i="58"/>
  <c r="R591" i="58" s="1"/>
  <c r="R571" i="58" l="1"/>
  <c r="CO571" i="58"/>
  <c r="BZ571" i="58"/>
  <c r="AQ572" i="58"/>
  <c r="BP573" i="58"/>
  <c r="C571" i="58" l="1"/>
  <c r="R569" i="58" l="1"/>
  <c r="B571" i="58"/>
  <c r="B599" i="58"/>
  <c r="CO569" i="58"/>
  <c r="AQ569" i="58"/>
  <c r="BP569" i="58"/>
  <c r="BP575" i="58" l="1"/>
  <c r="AQ575" i="58"/>
  <c r="CO575" i="58"/>
  <c r="B606" i="58"/>
  <c r="R575" i="58"/>
  <c r="R576" i="58" l="1"/>
  <c r="CO576" i="58"/>
  <c r="AQ576" i="58"/>
  <c r="BP576" i="58"/>
  <c r="BQ564" i="58"/>
  <c r="BQ565" i="58"/>
  <c r="AR564" i="58"/>
  <c r="AR565" i="58"/>
  <c r="CP564" i="58"/>
  <c r="CP565" i="58"/>
  <c r="S564" i="58"/>
  <c r="S565" i="58"/>
  <c r="S570" i="58" l="1"/>
  <c r="S584" i="58"/>
  <c r="S591" i="58" s="1"/>
  <c r="CP570" i="58"/>
  <c r="CP584" i="58"/>
  <c r="CP591" i="58" s="1"/>
  <c r="AR570" i="58"/>
  <c r="AR584" i="58"/>
  <c r="AR591" i="58" s="1"/>
  <c r="BQ570" i="58"/>
  <c r="BQ584" i="58"/>
  <c r="BQ591" i="58" s="1"/>
  <c r="BQ573" i="58" l="1"/>
  <c r="AR572" i="58"/>
  <c r="CP572" i="58"/>
  <c r="S572" i="58"/>
  <c r="BQ569" i="58" l="1"/>
  <c r="AR569" i="58"/>
  <c r="CP569" i="58"/>
  <c r="S569" i="58"/>
  <c r="S575" i="58" l="1"/>
  <c r="CP575" i="58"/>
  <c r="AR575" i="58"/>
  <c r="BQ575" i="58"/>
  <c r="BQ576" i="58" l="1"/>
  <c r="AR576" i="58"/>
  <c r="CP576" i="58"/>
  <c r="S576" i="58"/>
  <c r="T564" i="58"/>
  <c r="T565" i="58"/>
  <c r="CQ564" i="58"/>
  <c r="CQ565" i="58"/>
  <c r="AS564" i="58"/>
  <c r="AS565" i="58"/>
  <c r="BR564" i="58"/>
  <c r="BR565" i="58"/>
  <c r="BR570" i="58" l="1"/>
  <c r="BR584" i="58"/>
  <c r="BR591" i="58" s="1"/>
  <c r="AS570" i="58"/>
  <c r="AS584" i="58"/>
  <c r="AS591" i="58" s="1"/>
  <c r="CQ570" i="58"/>
  <c r="CQ584" i="58"/>
  <c r="CQ591" i="58" s="1"/>
  <c r="T570" i="58"/>
  <c r="T584" i="58"/>
  <c r="T591" i="58" s="1"/>
  <c r="T572" i="58" l="1"/>
  <c r="CQ572" i="58"/>
  <c r="AS572" i="58"/>
  <c r="BR573" i="58"/>
  <c r="T569" i="58" l="1"/>
  <c r="CQ569" i="58"/>
  <c r="AS569" i="58"/>
  <c r="BR569" i="58"/>
  <c r="BR575" i="58" l="1"/>
  <c r="AS575" i="58"/>
  <c r="CQ575" i="58"/>
  <c r="T575" i="58"/>
  <c r="T576" i="58" l="1"/>
  <c r="CQ576" i="58"/>
  <c r="AS576" i="58"/>
  <c r="BR576" i="58"/>
  <c r="BS564" i="58"/>
  <c r="BS565" i="58"/>
  <c r="AT564" i="58"/>
  <c r="AT565" i="58"/>
  <c r="CR564" i="58"/>
  <c r="CR565" i="58"/>
  <c r="U564" i="58"/>
  <c r="U565" i="58"/>
  <c r="U570" i="58" l="1"/>
  <c r="U584" i="58"/>
  <c r="U591" i="58" s="1"/>
  <c r="CR570" i="58"/>
  <c r="CR584" i="58"/>
  <c r="CR591" i="58" s="1"/>
  <c r="AT570" i="58"/>
  <c r="AT584" i="58"/>
  <c r="AT591" i="58" s="1"/>
  <c r="BS570" i="58"/>
  <c r="BS584" i="58"/>
  <c r="BS591" i="58" s="1"/>
  <c r="BS573" i="58" l="1"/>
  <c r="AT572" i="58"/>
  <c r="CR572" i="58"/>
  <c r="U572" i="58"/>
  <c r="BS569" i="58" l="1"/>
  <c r="AT569" i="58"/>
  <c r="CR569" i="58"/>
  <c r="U569" i="58"/>
  <c r="U575" i="58" l="1"/>
  <c r="CR575" i="58"/>
  <c r="AT575" i="58"/>
  <c r="BS575" i="58"/>
  <c r="BS576" i="58" l="1"/>
  <c r="AT576" i="58"/>
  <c r="CR576" i="58"/>
  <c r="U576" i="58"/>
  <c r="V564" i="58"/>
  <c r="V565" i="58"/>
  <c r="CS564" i="58"/>
  <c r="CS565" i="58"/>
  <c r="AU564" i="58"/>
  <c r="AU565" i="58"/>
  <c r="BT564" i="58"/>
  <c r="BT565" i="58"/>
  <c r="V569" i="58" l="1"/>
  <c r="CS569" i="58"/>
  <c r="AU569" i="58"/>
  <c r="BT569" i="58"/>
  <c r="BT575" i="58" l="1"/>
  <c r="BT576" i="58" s="1"/>
  <c r="BT570" i="58"/>
  <c r="BT584" i="58"/>
  <c r="BT591" i="58" s="1"/>
  <c r="AU575" i="58"/>
  <c r="AU576" i="58" s="1"/>
  <c r="AU570" i="58"/>
  <c r="AU584" i="58"/>
  <c r="AU591" i="58" s="1"/>
  <c r="CS575" i="58"/>
  <c r="CS576" i="58" s="1"/>
  <c r="CS570" i="58"/>
  <c r="CS584" i="58"/>
  <c r="CS591" i="58" s="1"/>
  <c r="V575" i="58"/>
  <c r="V576" i="58" s="1"/>
  <c r="V570" i="58"/>
  <c r="V584" i="58"/>
  <c r="V591" i="58" s="1"/>
  <c r="V572" i="58" l="1"/>
  <c r="CS572" i="58"/>
  <c r="AU572" i="58"/>
  <c r="BT573" i="58"/>
  <c r="BU564" i="58" l="1"/>
  <c r="BU565" i="58"/>
  <c r="AV564" i="58"/>
  <c r="AV565" i="58"/>
  <c r="CT564" i="58"/>
  <c r="CT565" i="58"/>
  <c r="W564" i="58"/>
  <c r="W565" i="58"/>
  <c r="C564" i="58" l="1"/>
  <c r="C565" i="58"/>
  <c r="B256" i="58"/>
  <c r="J12" i="35" s="1"/>
  <c r="N217" i="9" l="1"/>
  <c r="N219" i="9" s="1"/>
  <c r="Z217" i="9"/>
  <c r="Z219" i="9" s="1"/>
  <c r="AL217" i="9"/>
  <c r="AX217" i="9"/>
  <c r="BJ217" i="9"/>
  <c r="BV217" i="9"/>
  <c r="CH217" i="9"/>
  <c r="CT217" i="9"/>
  <c r="DF217" i="9"/>
  <c r="DR217" i="9"/>
  <c r="ED217" i="9"/>
  <c r="EP217" i="9"/>
  <c r="FB217" i="9"/>
  <c r="FN217" i="9"/>
  <c r="FZ217" i="9"/>
  <c r="GL217" i="9"/>
  <c r="GX217" i="9"/>
  <c r="HJ217" i="9"/>
  <c r="HV217" i="9"/>
  <c r="IH217" i="9"/>
  <c r="IT217" i="9"/>
  <c r="JF217" i="9"/>
  <c r="JR217" i="9"/>
  <c r="KD217" i="9"/>
  <c r="KP217" i="9"/>
  <c r="LB217" i="9"/>
  <c r="LN217" i="9"/>
  <c r="BD217" i="9"/>
  <c r="AF217" i="9"/>
  <c r="AF219" i="9" s="1"/>
  <c r="EJ217" i="9"/>
  <c r="CB217" i="9"/>
  <c r="EV217" i="9"/>
  <c r="AR217" i="9"/>
  <c r="FH217" i="9"/>
  <c r="HP217" i="9"/>
  <c r="LT217" i="9"/>
  <c r="GF217" i="9"/>
  <c r="KJ217" i="9"/>
  <c r="IZ217" i="9"/>
  <c r="BP217" i="9"/>
  <c r="T217" i="9"/>
  <c r="T219" i="9" s="1"/>
  <c r="CZ217" i="9"/>
  <c r="FT217" i="9"/>
  <c r="DL217" i="9"/>
  <c r="LH217" i="9"/>
  <c r="DX217" i="9"/>
  <c r="GR217" i="9"/>
  <c r="KV217" i="9"/>
  <c r="HD217" i="9"/>
  <c r="IB217" i="9"/>
  <c r="JX217" i="9"/>
  <c r="IN217" i="9"/>
  <c r="JL217" i="9"/>
  <c r="CN217" i="9"/>
  <c r="K12" i="35"/>
  <c r="AJ12" i="35" s="1"/>
  <c r="BI12" i="35" s="1"/>
  <c r="CH12" i="35" s="1"/>
  <c r="AI12" i="35"/>
  <c r="BH12" i="35" s="1"/>
  <c r="CG12" i="35" s="1"/>
  <c r="B257" i="58"/>
  <c r="CH218" i="9" l="1"/>
  <c r="CH219" i="9"/>
  <c r="JF218" i="9"/>
  <c r="JF219" i="9"/>
  <c r="FN218" i="9"/>
  <c r="FN219" i="9"/>
  <c r="BV218" i="9"/>
  <c r="BV219" i="9"/>
  <c r="JR218" i="9"/>
  <c r="JR219" i="9"/>
  <c r="IT219" i="9"/>
  <c r="IT218" i="9"/>
  <c r="FB218" i="9"/>
  <c r="FB219" i="9"/>
  <c r="BJ218" i="9"/>
  <c r="BJ219" i="9"/>
  <c r="CT218" i="9"/>
  <c r="CT219" i="9"/>
  <c r="IH218" i="9"/>
  <c r="IH219" i="9"/>
  <c r="EP218" i="9"/>
  <c r="EP219" i="9"/>
  <c r="AX218" i="9"/>
  <c r="AX219" i="9"/>
  <c r="KD218" i="9"/>
  <c r="KD219" i="9"/>
  <c r="FZ218" i="9"/>
  <c r="FZ219" i="9"/>
  <c r="LN218" i="9"/>
  <c r="LN219" i="9"/>
  <c r="HV218" i="9"/>
  <c r="HV219" i="9"/>
  <c r="ED218" i="9"/>
  <c r="ED219" i="9"/>
  <c r="AL218" i="9"/>
  <c r="AL219" i="9"/>
  <c r="GL218" i="9"/>
  <c r="GL219" i="9"/>
  <c r="LB218" i="9"/>
  <c r="LB219" i="9"/>
  <c r="HJ218" i="9"/>
  <c r="HJ219" i="9"/>
  <c r="DR218" i="9"/>
  <c r="DR219" i="9"/>
  <c r="Z221" i="9"/>
  <c r="Z223" i="9" s="1"/>
  <c r="Z218" i="9"/>
  <c r="KP218" i="9"/>
  <c r="KP219" i="9"/>
  <c r="GX218" i="9"/>
  <c r="GX219" i="9"/>
  <c r="DF218" i="9"/>
  <c r="DF219" i="9"/>
  <c r="N218" i="9"/>
  <c r="N221" i="9"/>
  <c r="N223" i="9" s="1"/>
  <c r="JX218" i="9"/>
  <c r="JX219" i="9"/>
  <c r="FT219" i="9"/>
  <c r="FT218" i="9"/>
  <c r="HP218" i="9"/>
  <c r="HP219" i="9"/>
  <c r="IB218" i="9"/>
  <c r="IB219" i="9"/>
  <c r="CZ218" i="9"/>
  <c r="CZ219" i="9"/>
  <c r="FH219" i="9"/>
  <c r="FH218" i="9"/>
  <c r="CN218" i="9"/>
  <c r="CN219" i="9"/>
  <c r="HD218" i="9"/>
  <c r="HD219" i="9"/>
  <c r="T221" i="9"/>
  <c r="T223" i="9" s="1"/>
  <c r="T218" i="9"/>
  <c r="AR218" i="9"/>
  <c r="AR219" i="9"/>
  <c r="EV218" i="9"/>
  <c r="EV219" i="9"/>
  <c r="KV218" i="9"/>
  <c r="KV219" i="9"/>
  <c r="BP218" i="9"/>
  <c r="BP219" i="9"/>
  <c r="GR218" i="9"/>
  <c r="GR219" i="9"/>
  <c r="IZ218" i="9"/>
  <c r="IZ219" i="9"/>
  <c r="CB218" i="9"/>
  <c r="CB219" i="9"/>
  <c r="EJ218" i="9"/>
  <c r="EJ219" i="9"/>
  <c r="AF218" i="9"/>
  <c r="AF221" i="9"/>
  <c r="AF223" i="9" s="1"/>
  <c r="DX218" i="9"/>
  <c r="DX219" i="9"/>
  <c r="KJ218" i="9"/>
  <c r="KJ219" i="9"/>
  <c r="JL218" i="9"/>
  <c r="JL219" i="9"/>
  <c r="LH218" i="9"/>
  <c r="LH219" i="9"/>
  <c r="GF218" i="9"/>
  <c r="GF219" i="9"/>
  <c r="IN218" i="9"/>
  <c r="IN219" i="9"/>
  <c r="DL218" i="9"/>
  <c r="DL219" i="9"/>
  <c r="LT218" i="9"/>
  <c r="LT219" i="9"/>
  <c r="BD218" i="9"/>
  <c r="BD219" i="9"/>
  <c r="D28" i="35"/>
  <c r="E28" i="35"/>
  <c r="BU569" i="58"/>
  <c r="AV569" i="58"/>
  <c r="CT569" i="58"/>
  <c r="W569" i="58"/>
  <c r="BP220" i="9" l="1"/>
  <c r="BP221" i="9" s="1"/>
  <c r="BP223" i="9" s="1"/>
  <c r="DL220" i="9"/>
  <c r="DL221" i="9" s="1"/>
  <c r="DL223" i="9" s="1"/>
  <c r="EJ220" i="9"/>
  <c r="EJ221" i="9" s="1"/>
  <c r="EJ223" i="9" s="1"/>
  <c r="CZ220" i="9"/>
  <c r="CZ226" i="9" s="1"/>
  <c r="CZ227" i="9" s="1"/>
  <c r="JX220" i="9"/>
  <c r="JX221" i="9" s="1"/>
  <c r="JX223" i="9" s="1"/>
  <c r="BJ220" i="9"/>
  <c r="BJ226" i="9" s="1"/>
  <c r="BJ227" i="9" s="1"/>
  <c r="KV220" i="9"/>
  <c r="KV221" i="9" s="1"/>
  <c r="KV223" i="9" s="1"/>
  <c r="IB220" i="9"/>
  <c r="IB221" i="9" s="1"/>
  <c r="IB223" i="9" s="1"/>
  <c r="GL220" i="9"/>
  <c r="GL221" i="9" s="1"/>
  <c r="GL223" i="9" s="1"/>
  <c r="EP220" i="9"/>
  <c r="EP221" i="9" s="1"/>
  <c r="EP223" i="9" s="1"/>
  <c r="FB220" i="9"/>
  <c r="FB221" i="9" s="1"/>
  <c r="FB223" i="9" s="1"/>
  <c r="IN220" i="9"/>
  <c r="IN221" i="9" s="1"/>
  <c r="IN223" i="9" s="1"/>
  <c r="HD220" i="9"/>
  <c r="HD226" i="9" s="1"/>
  <c r="HD227" i="9" s="1"/>
  <c r="GF220" i="9"/>
  <c r="GF221" i="9" s="1"/>
  <c r="GF223" i="9" s="1"/>
  <c r="IZ220" i="9"/>
  <c r="IZ221" i="9" s="1"/>
  <c r="IZ223" i="9" s="1"/>
  <c r="DR220" i="9"/>
  <c r="DR221" i="9" s="1"/>
  <c r="DR223" i="9" s="1"/>
  <c r="FZ220" i="9"/>
  <c r="FZ221" i="9" s="1"/>
  <c r="FZ223" i="9" s="1"/>
  <c r="IH220" i="9"/>
  <c r="IH221" i="9" s="1"/>
  <c r="IH223" i="9" s="1"/>
  <c r="JF220" i="9"/>
  <c r="JF226" i="9" s="1"/>
  <c r="JF227" i="9" s="1"/>
  <c r="CB220" i="9"/>
  <c r="CB221" i="9" s="1"/>
  <c r="CB223" i="9" s="1"/>
  <c r="BD220" i="9"/>
  <c r="BD221" i="9" s="1"/>
  <c r="BD223" i="9" s="1"/>
  <c r="DX220" i="9"/>
  <c r="DX221" i="9" s="1"/>
  <c r="DX223" i="9" s="1"/>
  <c r="CN220" i="9"/>
  <c r="CN221" i="9" s="1"/>
  <c r="CN223" i="9" s="1"/>
  <c r="IT220" i="9"/>
  <c r="IT226" i="9" s="1"/>
  <c r="IT227" i="9" s="1"/>
  <c r="KJ220" i="9"/>
  <c r="KJ221" i="9" s="1"/>
  <c r="KJ223" i="9" s="1"/>
  <c r="AR220" i="9"/>
  <c r="AR226" i="9" s="1"/>
  <c r="AR227" i="9" s="1"/>
  <c r="HJ220" i="9"/>
  <c r="HJ221" i="9" s="1"/>
  <c r="HJ223" i="9" s="1"/>
  <c r="KD220" i="9"/>
  <c r="KD221" i="9" s="1"/>
  <c r="KD223" i="9" s="1"/>
  <c r="JR220" i="9"/>
  <c r="JR221" i="9" s="1"/>
  <c r="JR223" i="9" s="1"/>
  <c r="GX220" i="9"/>
  <c r="GX226" i="9" s="1"/>
  <c r="GX227" i="9" s="1"/>
  <c r="CT220" i="9"/>
  <c r="CT221" i="9" s="1"/>
  <c r="CT223" i="9" s="1"/>
  <c r="FT220" i="9"/>
  <c r="FT221" i="9" s="1"/>
  <c r="FT223" i="9" s="1"/>
  <c r="LN220" i="9"/>
  <c r="N229" i="9"/>
  <c r="FN220" i="9"/>
  <c r="DF220" i="9"/>
  <c r="AL229" i="9"/>
  <c r="AL352" i="9" s="1"/>
  <c r="CT229" i="9"/>
  <c r="CT352" i="9" s="1"/>
  <c r="IT229" i="9"/>
  <c r="IT352" i="9" s="1"/>
  <c r="FN229" i="9"/>
  <c r="FN352" i="9" s="1"/>
  <c r="BV229" i="9"/>
  <c r="BV352" i="9" s="1"/>
  <c r="DF229" i="9"/>
  <c r="DF352" i="9" s="1"/>
  <c r="HJ229" i="9"/>
  <c r="HJ352" i="9" s="1"/>
  <c r="ED220" i="9"/>
  <c r="AX220" i="9"/>
  <c r="AL220" i="9"/>
  <c r="AX229" i="9"/>
  <c r="AX352" i="9" s="1"/>
  <c r="Z229" i="9"/>
  <c r="Z352" i="9" s="1"/>
  <c r="LB220" i="9"/>
  <c r="ED229" i="9"/>
  <c r="ED352" i="9" s="1"/>
  <c r="FZ229" i="9"/>
  <c r="FZ352" i="9" s="1"/>
  <c r="EP229" i="9"/>
  <c r="EP352" i="9" s="1"/>
  <c r="GL229" i="9"/>
  <c r="GL352" i="9" s="1"/>
  <c r="KP229" i="9"/>
  <c r="KP352" i="9" s="1"/>
  <c r="Z231" i="9"/>
  <c r="Z552" i="9" s="1"/>
  <c r="Z555" i="9" s="1"/>
  <c r="LB229" i="9"/>
  <c r="LB352" i="9" s="1"/>
  <c r="BJ229" i="9"/>
  <c r="BJ352" i="9" s="1"/>
  <c r="JF229" i="9"/>
  <c r="JF352" i="9" s="1"/>
  <c r="N231" i="9"/>
  <c r="N552" i="9" s="1"/>
  <c r="N555" i="9" s="1"/>
  <c r="DR229" i="9"/>
  <c r="DR352" i="9" s="1"/>
  <c r="FB229" i="9"/>
  <c r="FB352" i="9" s="1"/>
  <c r="GX229" i="9"/>
  <c r="GX352" i="9" s="1"/>
  <c r="HV220" i="9"/>
  <c r="JR229" i="9"/>
  <c r="JR352" i="9" s="1"/>
  <c r="CH220" i="9"/>
  <c r="LN229" i="9"/>
  <c r="LN352" i="9" s="1"/>
  <c r="KP220" i="9"/>
  <c r="HV229" i="9"/>
  <c r="HV352" i="9" s="1"/>
  <c r="KD229" i="9"/>
  <c r="KD352" i="9" s="1"/>
  <c r="IH229" i="9"/>
  <c r="IH352" i="9" s="1"/>
  <c r="BV220" i="9"/>
  <c r="CH229" i="9"/>
  <c r="CH352" i="9" s="1"/>
  <c r="CB229" i="9"/>
  <c r="LH229" i="9"/>
  <c r="GR229" i="9"/>
  <c r="EV229" i="9"/>
  <c r="HP229" i="9"/>
  <c r="DL229" i="9"/>
  <c r="EJ229" i="9"/>
  <c r="EV220" i="9"/>
  <c r="JL220" i="9"/>
  <c r="DX229" i="9"/>
  <c r="HD229" i="9"/>
  <c r="CZ229" i="9"/>
  <c r="FT229" i="9"/>
  <c r="BD229" i="9"/>
  <c r="LT220" i="9"/>
  <c r="JL229" i="9"/>
  <c r="AF231" i="9"/>
  <c r="AF552" i="9" s="1"/>
  <c r="AF555" i="9" s="1"/>
  <c r="BP229" i="9"/>
  <c r="AR229" i="9"/>
  <c r="CN229" i="9"/>
  <c r="GF229" i="9"/>
  <c r="FH229" i="9"/>
  <c r="IB229" i="9"/>
  <c r="IN229" i="9"/>
  <c r="LT229" i="9"/>
  <c r="KJ226" i="9"/>
  <c r="KJ227" i="9" s="1"/>
  <c r="AF229" i="9"/>
  <c r="IZ229" i="9"/>
  <c r="T229" i="9"/>
  <c r="T352" i="9" s="1"/>
  <c r="LH220" i="9"/>
  <c r="KJ229" i="9"/>
  <c r="GR220" i="9"/>
  <c r="KV229" i="9"/>
  <c r="T231" i="9"/>
  <c r="T552" i="9" s="1"/>
  <c r="T555" i="9" s="1"/>
  <c r="FH220" i="9"/>
  <c r="HP220" i="9"/>
  <c r="JX229" i="9"/>
  <c r="I9" i="19"/>
  <c r="H28" i="35"/>
  <c r="EJ226" i="9" l="1"/>
  <c r="EJ227" i="9" s="1"/>
  <c r="GL226" i="9"/>
  <c r="GL227" i="9" s="1"/>
  <c r="BP226" i="9"/>
  <c r="BP227" i="9" s="1"/>
  <c r="KD226" i="9"/>
  <c r="KD227" i="9" s="1"/>
  <c r="JF221" i="9"/>
  <c r="JF223" i="9" s="1"/>
  <c r="HJ226" i="9"/>
  <c r="HJ227" i="9" s="1"/>
  <c r="HD221" i="9"/>
  <c r="HD223" i="9" s="1"/>
  <c r="CZ221" i="9"/>
  <c r="CZ223" i="9" s="1"/>
  <c r="JX226" i="9"/>
  <c r="JX227" i="9" s="1"/>
  <c r="FB226" i="9"/>
  <c r="FB227" i="9" s="1"/>
  <c r="DX226" i="9"/>
  <c r="DX227" i="9" s="1"/>
  <c r="BD226" i="9"/>
  <c r="BD227" i="9" s="1"/>
  <c r="JR226" i="9"/>
  <c r="JR227" i="9" s="1"/>
  <c r="GF226" i="9"/>
  <c r="GF227" i="9" s="1"/>
  <c r="AR221" i="9"/>
  <c r="AR223" i="9" s="1"/>
  <c r="CN226" i="9"/>
  <c r="CN227" i="9" s="1"/>
  <c r="BJ221" i="9"/>
  <c r="BJ223" i="9" s="1"/>
  <c r="GX221" i="9"/>
  <c r="GX223" i="9" s="1"/>
  <c r="IZ226" i="9"/>
  <c r="IZ227" i="9" s="1"/>
  <c r="FT226" i="9"/>
  <c r="FT227" i="9" s="1"/>
  <c r="DR226" i="9"/>
  <c r="DR227" i="9" s="1"/>
  <c r="IT221" i="9"/>
  <c r="IT223" i="9" s="1"/>
  <c r="KV226" i="9"/>
  <c r="KV227" i="9" s="1"/>
  <c r="CT226" i="9"/>
  <c r="CT227" i="9" s="1"/>
  <c r="IB226" i="9"/>
  <c r="IB227" i="9" s="1"/>
  <c r="CB226" i="9"/>
  <c r="CB227" i="9" s="1"/>
  <c r="EP226" i="9"/>
  <c r="EP227" i="9" s="1"/>
  <c r="DL226" i="9"/>
  <c r="DL227" i="9" s="1"/>
  <c r="IN226" i="9"/>
  <c r="IN227" i="9" s="1"/>
  <c r="IH226" i="9"/>
  <c r="IH227" i="9" s="1"/>
  <c r="FZ226" i="9"/>
  <c r="FZ227" i="9" s="1"/>
  <c r="BV221" i="9"/>
  <c r="BV223" i="9" s="1"/>
  <c r="BV226" i="9"/>
  <c r="BV227" i="9" s="1"/>
  <c r="DR231" i="9"/>
  <c r="DR552" i="9" s="1"/>
  <c r="DR555" i="9" s="1"/>
  <c r="O228" i="9"/>
  <c r="N224" i="9"/>
  <c r="IH231" i="9"/>
  <c r="IH552" i="9" s="1"/>
  <c r="IH555" i="9" s="1"/>
  <c r="LB221" i="9"/>
  <c r="LB223" i="9" s="1"/>
  <c r="LB226" i="9"/>
  <c r="LB227" i="9" s="1"/>
  <c r="AX221" i="9"/>
  <c r="AX223" i="9" s="1"/>
  <c r="AX226" i="9"/>
  <c r="AX227" i="9" s="1"/>
  <c r="KP221" i="9"/>
  <c r="KP223" i="9" s="1"/>
  <c r="KP226" i="9"/>
  <c r="KP227" i="9" s="1"/>
  <c r="ED221" i="9"/>
  <c r="ED223" i="9" s="1"/>
  <c r="ED226" i="9"/>
  <c r="ED227" i="9" s="1"/>
  <c r="HJ231" i="9"/>
  <c r="HJ552" i="9" s="1"/>
  <c r="HJ555" i="9" s="1"/>
  <c r="FN226" i="9"/>
  <c r="FN227" i="9" s="1"/>
  <c r="FN221" i="9"/>
  <c r="FN223" i="9" s="1"/>
  <c r="FZ231" i="9"/>
  <c r="FZ552" i="9" s="1"/>
  <c r="FZ555" i="9" s="1"/>
  <c r="FB231" i="9"/>
  <c r="FB552" i="9" s="1"/>
  <c r="FB555" i="9" s="1"/>
  <c r="KD231" i="9"/>
  <c r="KD552" i="9" s="1"/>
  <c r="KD555" i="9" s="1"/>
  <c r="CH221" i="9"/>
  <c r="CH223" i="9" s="1"/>
  <c r="CH226" i="9"/>
  <c r="CH227" i="9" s="1"/>
  <c r="AA228" i="9"/>
  <c r="Z224" i="9"/>
  <c r="GL231" i="9"/>
  <c r="GL552" i="9" s="1"/>
  <c r="GL555" i="9" s="1"/>
  <c r="AL221" i="9"/>
  <c r="AL223" i="9" s="1"/>
  <c r="AL226" i="9"/>
  <c r="AL227" i="9" s="1"/>
  <c r="HV221" i="9"/>
  <c r="HV223" i="9" s="1"/>
  <c r="HV226" i="9"/>
  <c r="HV227" i="9" s="1"/>
  <c r="EP231" i="9"/>
  <c r="EP552" i="9" s="1"/>
  <c r="EP555" i="9" s="1"/>
  <c r="JR231" i="9"/>
  <c r="JR552" i="9" s="1"/>
  <c r="JR555" i="9" s="1"/>
  <c r="DF226" i="9"/>
  <c r="DF227" i="9" s="1"/>
  <c r="DF221" i="9"/>
  <c r="DF223" i="9" s="1"/>
  <c r="CT231" i="9"/>
  <c r="CT552" i="9" s="1"/>
  <c r="CT555" i="9" s="1"/>
  <c r="LN221" i="9"/>
  <c r="LN223" i="9" s="1"/>
  <c r="LN226" i="9"/>
  <c r="LN227" i="9" s="1"/>
  <c r="IZ231" i="9"/>
  <c r="IZ552" i="9" s="1"/>
  <c r="IZ555" i="9" s="1"/>
  <c r="EV221" i="9"/>
  <c r="EV223" i="9" s="1"/>
  <c r="EV226" i="9"/>
  <c r="EV227" i="9" s="1"/>
  <c r="JL221" i="9"/>
  <c r="JL223" i="9" s="1"/>
  <c r="JL226" i="9"/>
  <c r="JL227" i="9" s="1"/>
  <c r="HP221" i="9"/>
  <c r="HP223" i="9" s="1"/>
  <c r="HP226" i="9"/>
  <c r="HP227" i="9" s="1"/>
  <c r="FT231" i="9"/>
  <c r="FT552" i="9" s="1"/>
  <c r="FT555" i="9" s="1"/>
  <c r="IB231" i="9"/>
  <c r="IB552" i="9" s="1"/>
  <c r="IB555" i="9" s="1"/>
  <c r="CB231" i="9"/>
  <c r="CB552" i="9" s="1"/>
  <c r="CB555" i="9" s="1"/>
  <c r="GR221" i="9"/>
  <c r="GR223" i="9" s="1"/>
  <c r="GR226" i="9"/>
  <c r="GR227" i="9" s="1"/>
  <c r="EJ231" i="9"/>
  <c r="EJ552" i="9" s="1"/>
  <c r="EJ555" i="9" s="1"/>
  <c r="T224" i="9"/>
  <c r="U228" i="9"/>
  <c r="LH221" i="9"/>
  <c r="LH223" i="9" s="1"/>
  <c r="LH226" i="9"/>
  <c r="LH227" i="9" s="1"/>
  <c r="KJ231" i="9"/>
  <c r="KJ552" i="9" s="1"/>
  <c r="KJ555" i="9" s="1"/>
  <c r="BD231" i="9"/>
  <c r="BD552" i="9" s="1"/>
  <c r="BD555" i="9" s="1"/>
  <c r="DX231" i="9"/>
  <c r="DX552" i="9" s="1"/>
  <c r="DX555" i="9" s="1"/>
  <c r="IN231" i="9"/>
  <c r="IN552" i="9" s="1"/>
  <c r="IN555" i="9" s="1"/>
  <c r="BP231" i="9"/>
  <c r="BP552" i="9" s="1"/>
  <c r="BP555" i="9" s="1"/>
  <c r="FH221" i="9"/>
  <c r="FH223" i="9" s="1"/>
  <c r="FH226" i="9"/>
  <c r="FH227" i="9" s="1"/>
  <c r="KV231" i="9"/>
  <c r="KV552" i="9" s="1"/>
  <c r="KV555" i="9" s="1"/>
  <c r="DL231" i="9"/>
  <c r="DL552" i="9" s="1"/>
  <c r="DL555" i="9" s="1"/>
  <c r="LT221" i="9"/>
  <c r="LT223" i="9" s="1"/>
  <c r="LT226" i="9"/>
  <c r="LT227" i="9" s="1"/>
  <c r="GF231" i="9"/>
  <c r="GF552" i="9" s="1"/>
  <c r="GF555" i="9" s="1"/>
  <c r="AF224" i="9"/>
  <c r="AG228" i="9"/>
  <c r="CN231" i="9"/>
  <c r="CN552" i="9" s="1"/>
  <c r="CN555" i="9" s="1"/>
  <c r="JX231" i="9"/>
  <c r="JX552" i="9" s="1"/>
  <c r="JX555" i="9" s="1"/>
  <c r="K9" i="19"/>
  <c r="N352" i="9"/>
  <c r="HD231" i="9" l="1"/>
  <c r="HD552" i="9" s="1"/>
  <c r="HD555" i="9" s="1"/>
  <c r="AR231" i="9"/>
  <c r="AR552" i="9" s="1"/>
  <c r="AR555" i="9" s="1"/>
  <c r="JF231" i="9"/>
  <c r="JF552" i="9" s="1"/>
  <c r="JF555" i="9" s="1"/>
  <c r="CZ231" i="9"/>
  <c r="CZ552" i="9" s="1"/>
  <c r="CZ555" i="9" s="1"/>
  <c r="BJ231" i="9"/>
  <c r="BJ552" i="9" s="1"/>
  <c r="BJ555" i="9" s="1"/>
  <c r="GX231" i="9"/>
  <c r="GX552" i="9" s="1"/>
  <c r="GX555" i="9" s="1"/>
  <c r="IT231" i="9"/>
  <c r="IT552" i="9" s="1"/>
  <c r="IT555" i="9" s="1"/>
  <c r="T549" i="9"/>
  <c r="T556" i="9" s="1"/>
  <c r="N549" i="9"/>
  <c r="N556" i="9" s="1"/>
  <c r="AF230" i="9"/>
  <c r="AF233" i="9" s="1"/>
  <c r="Z230" i="9"/>
  <c r="Z233" i="9" s="1"/>
  <c r="JG228" i="9"/>
  <c r="JF224" i="9"/>
  <c r="JF225" i="9" s="1"/>
  <c r="BK228" i="9"/>
  <c r="BJ224" i="9"/>
  <c r="BJ225" i="9" s="1"/>
  <c r="FN231" i="9"/>
  <c r="FN552" i="9" s="1"/>
  <c r="FN555" i="9" s="1"/>
  <c r="LN231" i="9"/>
  <c r="LN552" i="9" s="1"/>
  <c r="LN555" i="9" s="1"/>
  <c r="II228" i="9"/>
  <c r="IH224" i="9"/>
  <c r="IH225" i="9" s="1"/>
  <c r="DF231" i="9"/>
  <c r="DF552" i="9" s="1"/>
  <c r="DF555" i="9" s="1"/>
  <c r="IU228" i="9"/>
  <c r="IT224" i="9"/>
  <c r="IT225" i="9" s="1"/>
  <c r="GA228" i="9"/>
  <c r="FZ224" i="9"/>
  <c r="FZ225" i="9" s="1"/>
  <c r="KE228" i="9"/>
  <c r="KD224" i="9"/>
  <c r="KD225" i="9" s="1"/>
  <c r="HK228" i="9"/>
  <c r="HJ224" i="9"/>
  <c r="HJ225" i="9" s="1"/>
  <c r="GM228" i="9"/>
  <c r="GL224" i="9"/>
  <c r="GL225" i="9" s="1"/>
  <c r="HV231" i="9"/>
  <c r="HV552" i="9" s="1"/>
  <c r="HV555" i="9" s="1"/>
  <c r="AX231" i="9"/>
  <c r="AX552" i="9" s="1"/>
  <c r="AX555" i="9" s="1"/>
  <c r="DS228" i="9"/>
  <c r="DR224" i="9"/>
  <c r="DR225" i="9" s="1"/>
  <c r="KP231" i="9"/>
  <c r="KP552" i="9" s="1"/>
  <c r="KP555" i="9" s="1"/>
  <c r="JS228" i="9"/>
  <c r="JR224" i="9"/>
  <c r="JR225" i="9" s="1"/>
  <c r="CH231" i="9"/>
  <c r="CH552" i="9" s="1"/>
  <c r="CH555" i="9" s="1"/>
  <c r="FC228" i="9"/>
  <c r="FB224" i="9"/>
  <c r="FB225" i="9" s="1"/>
  <c r="EQ228" i="9"/>
  <c r="EP224" i="9"/>
  <c r="EP225" i="9" s="1"/>
  <c r="GY228" i="9"/>
  <c r="GX224" i="9"/>
  <c r="GX225" i="9" s="1"/>
  <c r="CU228" i="9"/>
  <c r="CT224" i="9"/>
  <c r="CT225" i="9" s="1"/>
  <c r="AL231" i="9"/>
  <c r="AL552" i="9" s="1"/>
  <c r="AL555" i="9" s="1"/>
  <c r="ED231" i="9"/>
  <c r="ED552" i="9" s="1"/>
  <c r="ED555" i="9" s="1"/>
  <c r="LB231" i="9"/>
  <c r="LB552" i="9" s="1"/>
  <c r="LB555" i="9" s="1"/>
  <c r="BV231" i="9"/>
  <c r="BV552" i="9" s="1"/>
  <c r="BV555" i="9" s="1"/>
  <c r="LH231" i="9"/>
  <c r="LH552" i="9" s="1"/>
  <c r="LH555" i="9" s="1"/>
  <c r="CO228" i="9"/>
  <c r="CN224" i="9"/>
  <c r="CN225" i="9" s="1"/>
  <c r="DX224" i="9"/>
  <c r="DX225" i="9" s="1"/>
  <c r="DY228" i="9"/>
  <c r="EJ224" i="9"/>
  <c r="EJ225" i="9" s="1"/>
  <c r="EK228" i="9"/>
  <c r="JX224" i="9"/>
  <c r="JX225" i="9" s="1"/>
  <c r="JY228" i="9"/>
  <c r="LT224" i="9"/>
  <c r="LT225" i="9" s="1"/>
  <c r="LT231" i="9"/>
  <c r="LT552" i="9" s="1"/>
  <c r="LT555" i="9" s="1"/>
  <c r="FH231" i="9"/>
  <c r="FH552" i="9" s="1"/>
  <c r="FH555" i="9" s="1"/>
  <c r="FT224" i="9"/>
  <c r="FT225" i="9" s="1"/>
  <c r="FU228" i="9"/>
  <c r="BD224" i="9"/>
  <c r="BD225" i="9" s="1"/>
  <c r="BE228" i="9"/>
  <c r="CZ224" i="9"/>
  <c r="CZ225" i="9" s="1"/>
  <c r="DA228" i="9"/>
  <c r="IN224" i="9"/>
  <c r="IN225" i="9" s="1"/>
  <c r="IO228" i="9"/>
  <c r="GR231" i="9"/>
  <c r="GR552" i="9" s="1"/>
  <c r="GR555" i="9" s="1"/>
  <c r="EV231" i="9"/>
  <c r="EV552" i="9" s="1"/>
  <c r="EV555" i="9" s="1"/>
  <c r="JL231" i="9"/>
  <c r="JL552" i="9" s="1"/>
  <c r="JL555" i="9" s="1"/>
  <c r="JA228" i="9"/>
  <c r="IZ224" i="9"/>
  <c r="IZ225" i="9" s="1"/>
  <c r="BQ228" i="9"/>
  <c r="BP224" i="9"/>
  <c r="BP225" i="9" s="1"/>
  <c r="AR224" i="9"/>
  <c r="AR225" i="9" s="1"/>
  <c r="AS228" i="9"/>
  <c r="DL224" i="9"/>
  <c r="DL225" i="9" s="1"/>
  <c r="DM228" i="9"/>
  <c r="HE228" i="9"/>
  <c r="HD224" i="9"/>
  <c r="HD225" i="9" s="1"/>
  <c r="KJ224" i="9"/>
  <c r="KJ225" i="9" s="1"/>
  <c r="KK228" i="9"/>
  <c r="CB224" i="9"/>
  <c r="CB225" i="9" s="1"/>
  <c r="CC228" i="9"/>
  <c r="GG228" i="9"/>
  <c r="GF224" i="9"/>
  <c r="GF225" i="9" s="1"/>
  <c r="KV224" i="9"/>
  <c r="KV225" i="9" s="1"/>
  <c r="KW228" i="9"/>
  <c r="IB224" i="9"/>
  <c r="IB225" i="9" s="1"/>
  <c r="IC228" i="9"/>
  <c r="HP231" i="9"/>
  <c r="HP552" i="9" s="1"/>
  <c r="HP555" i="9" s="1"/>
  <c r="W575" i="58"/>
  <c r="W576" i="58" s="1"/>
  <c r="W570" i="58"/>
  <c r="W584" i="58"/>
  <c r="W591" i="58" s="1"/>
  <c r="CT575" i="58"/>
  <c r="CT576" i="58" s="1"/>
  <c r="CT570" i="58"/>
  <c r="CT584" i="58"/>
  <c r="CT591" i="58" s="1"/>
  <c r="AV575" i="58"/>
  <c r="AV576" i="58" s="1"/>
  <c r="AV570" i="58"/>
  <c r="AV584" i="58"/>
  <c r="AV591" i="58" s="1"/>
  <c r="BU575" i="58"/>
  <c r="BU576" i="58" s="1"/>
  <c r="BU570" i="58"/>
  <c r="BU584" i="58"/>
  <c r="BU591" i="58" s="1"/>
  <c r="IB549" i="9" l="1"/>
  <c r="IB556" i="9" s="1"/>
  <c r="T230" i="9"/>
  <c r="T233" i="9" s="1"/>
  <c r="N230" i="9"/>
  <c r="N233" i="9" s="1"/>
  <c r="Z549" i="9"/>
  <c r="Z556" i="9" s="1"/>
  <c r="AF549" i="9"/>
  <c r="AF556" i="9" s="1"/>
  <c r="IN549" i="9"/>
  <c r="IN556" i="9" s="1"/>
  <c r="CT549" i="9"/>
  <c r="CT556" i="9" s="1"/>
  <c r="GL549" i="9"/>
  <c r="GL556" i="9" s="1"/>
  <c r="IT230" i="9"/>
  <c r="IT233" i="9" s="1"/>
  <c r="BJ549" i="9"/>
  <c r="BJ556" i="9" s="1"/>
  <c r="JR549" i="9"/>
  <c r="JR556" i="9" s="1"/>
  <c r="CN230" i="9"/>
  <c r="CN233" i="9" s="1"/>
  <c r="GX230" i="9"/>
  <c r="GX233" i="9" s="1"/>
  <c r="HJ549" i="9"/>
  <c r="HJ556" i="9" s="1"/>
  <c r="JF549" i="9"/>
  <c r="JF556" i="9" s="1"/>
  <c r="DX549" i="9"/>
  <c r="DX556" i="9" s="1"/>
  <c r="IZ230" i="9"/>
  <c r="IZ233" i="9" s="1"/>
  <c r="JX549" i="9"/>
  <c r="JX556" i="9" s="1"/>
  <c r="IH230" i="9"/>
  <c r="IH233" i="9" s="1"/>
  <c r="BP549" i="9"/>
  <c r="BP556" i="9" s="1"/>
  <c r="BD549" i="9"/>
  <c r="BD556" i="9" s="1"/>
  <c r="EP549" i="9"/>
  <c r="EP556" i="9" s="1"/>
  <c r="DR549" i="9"/>
  <c r="DR556" i="9" s="1"/>
  <c r="KD549" i="9"/>
  <c r="KD556" i="9" s="1"/>
  <c r="KJ549" i="9"/>
  <c r="KJ556" i="9" s="1"/>
  <c r="LT549" i="9"/>
  <c r="LT556" i="9" s="1"/>
  <c r="GF549" i="9"/>
  <c r="GF556" i="9" s="1"/>
  <c r="DL230" i="9"/>
  <c r="DL233" i="9" s="1"/>
  <c r="EJ230" i="9"/>
  <c r="EJ233" i="9" s="1"/>
  <c r="HD230" i="9"/>
  <c r="HD233" i="9" s="1"/>
  <c r="KV549" i="9"/>
  <c r="KV556" i="9" s="1"/>
  <c r="CZ549" i="9"/>
  <c r="CZ556" i="9" s="1"/>
  <c r="CB230" i="9"/>
  <c r="CB233" i="9" s="1"/>
  <c r="AR230" i="9"/>
  <c r="AR233" i="9" s="1"/>
  <c r="FT549" i="9"/>
  <c r="FT556" i="9" s="1"/>
  <c r="FB549" i="9"/>
  <c r="FB556" i="9" s="1"/>
  <c r="FZ230" i="9"/>
  <c r="FZ233" i="9" s="1"/>
  <c r="DG228" i="9"/>
  <c r="DF224" i="9"/>
  <c r="DF225" i="9" s="1"/>
  <c r="BW228" i="9"/>
  <c r="BV224" i="9"/>
  <c r="BV225" i="9" s="1"/>
  <c r="AY228" i="9"/>
  <c r="AX224" i="9"/>
  <c r="AX225" i="9" s="1"/>
  <c r="CI228" i="9"/>
  <c r="CH224" i="9"/>
  <c r="CH225" i="9" s="1"/>
  <c r="FO228" i="9"/>
  <c r="FN224" i="9"/>
  <c r="FN225" i="9" s="1"/>
  <c r="AM228" i="9"/>
  <c r="AL224" i="9"/>
  <c r="AL225" i="9" s="1"/>
  <c r="LO228" i="9"/>
  <c r="LN224" i="9"/>
  <c r="LN225" i="9" s="1"/>
  <c r="LC228" i="9"/>
  <c r="LB224" i="9"/>
  <c r="LB225" i="9" s="1"/>
  <c r="HW228" i="9"/>
  <c r="HV224" i="9"/>
  <c r="HV225" i="9" s="1"/>
  <c r="EE228" i="9"/>
  <c r="ED224" i="9"/>
  <c r="ED225" i="9" s="1"/>
  <c r="KQ228" i="9"/>
  <c r="KP224" i="9"/>
  <c r="KP225" i="9" s="1"/>
  <c r="GR224" i="9"/>
  <c r="GR225" i="9" s="1"/>
  <c r="GS228" i="9"/>
  <c r="JL224" i="9"/>
  <c r="JL225" i="9" s="1"/>
  <c r="JM228" i="9"/>
  <c r="HP224" i="9"/>
  <c r="HP225" i="9" s="1"/>
  <c r="HQ228" i="9"/>
  <c r="LT230" i="9"/>
  <c r="LT233" i="9" s="1"/>
  <c r="EV224" i="9"/>
  <c r="EV225" i="9" s="1"/>
  <c r="EW228" i="9"/>
  <c r="LH224" i="9"/>
  <c r="LH225" i="9" s="1"/>
  <c r="LI228" i="9"/>
  <c r="FH224" i="9"/>
  <c r="FH225" i="9" s="1"/>
  <c r="FI228" i="9"/>
  <c r="IB230" i="9"/>
  <c r="IB233" i="9" s="1"/>
  <c r="BU573" i="58"/>
  <c r="AV572" i="58"/>
  <c r="CT572" i="58"/>
  <c r="W572" i="58"/>
  <c r="JL549" i="9" l="1"/>
  <c r="JL556" i="9" s="1"/>
  <c r="BP230" i="9"/>
  <c r="BP233" i="9" s="1"/>
  <c r="BD230" i="9"/>
  <c r="BD233" i="9" s="1"/>
  <c r="IN230" i="9"/>
  <c r="IN233" i="9" s="1"/>
  <c r="FT230" i="9"/>
  <c r="FT233" i="9" s="1"/>
  <c r="GF230" i="9"/>
  <c r="GF233" i="9" s="1"/>
  <c r="JR230" i="9"/>
  <c r="JR233" i="9" s="1"/>
  <c r="HJ230" i="9"/>
  <c r="HJ233" i="9" s="1"/>
  <c r="JX230" i="9"/>
  <c r="JX233" i="9" s="1"/>
  <c r="KJ230" i="9"/>
  <c r="KJ233" i="9" s="1"/>
  <c r="GL230" i="9"/>
  <c r="GL233" i="9" s="1"/>
  <c r="IT549" i="9"/>
  <c r="IT556" i="9" s="1"/>
  <c r="CZ230" i="9"/>
  <c r="CZ233" i="9" s="1"/>
  <c r="EP230" i="9"/>
  <c r="EP233" i="9" s="1"/>
  <c r="CT230" i="9"/>
  <c r="CT233" i="9" s="1"/>
  <c r="JF230" i="9"/>
  <c r="JF233" i="9" s="1"/>
  <c r="KD230" i="9"/>
  <c r="KD233" i="9" s="1"/>
  <c r="HD549" i="9"/>
  <c r="HD556" i="9" s="1"/>
  <c r="IZ549" i="9"/>
  <c r="IZ556" i="9" s="1"/>
  <c r="KV230" i="9"/>
  <c r="KV233" i="9" s="1"/>
  <c r="DX230" i="9"/>
  <c r="DX233" i="9" s="1"/>
  <c r="FB230" i="9"/>
  <c r="FB233" i="9" s="1"/>
  <c r="AR549" i="9"/>
  <c r="AR556" i="9" s="1"/>
  <c r="DR230" i="9"/>
  <c r="DR233" i="9" s="1"/>
  <c r="BJ230" i="9"/>
  <c r="BJ233" i="9" s="1"/>
  <c r="GX549" i="9"/>
  <c r="GX556" i="9" s="1"/>
  <c r="AX549" i="9"/>
  <c r="AX556" i="9" s="1"/>
  <c r="LN549" i="9"/>
  <c r="LN556" i="9" s="1"/>
  <c r="FZ549" i="9"/>
  <c r="FZ556" i="9" s="1"/>
  <c r="CB549" i="9"/>
  <c r="CB556" i="9" s="1"/>
  <c r="EJ549" i="9"/>
  <c r="EJ556" i="9" s="1"/>
  <c r="CH230" i="9"/>
  <c r="CH233" i="9" s="1"/>
  <c r="CN549" i="9"/>
  <c r="CN556" i="9" s="1"/>
  <c r="FN230" i="9"/>
  <c r="FN233" i="9" s="1"/>
  <c r="HP230" i="9"/>
  <c r="HP233" i="9" s="1"/>
  <c r="KP549" i="9"/>
  <c r="KP556" i="9" s="1"/>
  <c r="HV549" i="9"/>
  <c r="HV556" i="9" s="1"/>
  <c r="BV549" i="9"/>
  <c r="BV556" i="9" s="1"/>
  <c r="DL549" i="9"/>
  <c r="DL556" i="9" s="1"/>
  <c r="GR230" i="9"/>
  <c r="GR233" i="9" s="1"/>
  <c r="EV549" i="9"/>
  <c r="EV556" i="9" s="1"/>
  <c r="IH549" i="9"/>
  <c r="IH556" i="9" s="1"/>
  <c r="LB549" i="9"/>
  <c r="LB556" i="9" s="1"/>
  <c r="DF549" i="9"/>
  <c r="DF556" i="9" s="1"/>
  <c r="LH549" i="9"/>
  <c r="LH556" i="9" s="1"/>
  <c r="ED549" i="9"/>
  <c r="ED556" i="9" s="1"/>
  <c r="FH549" i="9"/>
  <c r="FH556" i="9" s="1"/>
  <c r="AL230" i="9"/>
  <c r="AL233" i="9" s="1"/>
  <c r="JL230" i="9"/>
  <c r="JL233" i="9" s="1"/>
  <c r="X569" i="58"/>
  <c r="CU569" i="58"/>
  <c r="AW569" i="58"/>
  <c r="BV569" i="58"/>
  <c r="HV230" i="9" l="1"/>
  <c r="HV233" i="9" s="1"/>
  <c r="BV230" i="9"/>
  <c r="BV233" i="9" s="1"/>
  <c r="EV230" i="9"/>
  <c r="EV233" i="9" s="1"/>
  <c r="FH230" i="9"/>
  <c r="FH233" i="9" s="1"/>
  <c r="ED230" i="9"/>
  <c r="ED233" i="9" s="1"/>
  <c r="DF230" i="9"/>
  <c r="DF233" i="9" s="1"/>
  <c r="LN230" i="9"/>
  <c r="LN233" i="9" s="1"/>
  <c r="CH549" i="9"/>
  <c r="CH556" i="9" s="1"/>
  <c r="AX230" i="9"/>
  <c r="AX233" i="9" s="1"/>
  <c r="LB230" i="9"/>
  <c r="LB233" i="9" s="1"/>
  <c r="GR549" i="9"/>
  <c r="GR556" i="9" s="1"/>
  <c r="LH230" i="9"/>
  <c r="LH233" i="9" s="1"/>
  <c r="HP549" i="9"/>
  <c r="HP556" i="9" s="1"/>
  <c r="KP230" i="9"/>
  <c r="KP233" i="9" s="1"/>
  <c r="AL549" i="9"/>
  <c r="AL556" i="9" s="1"/>
  <c r="FN549" i="9"/>
  <c r="FN556" i="9" s="1"/>
  <c r="X584" i="58"/>
  <c r="X591" i="58" s="1"/>
  <c r="X570" i="58"/>
  <c r="CU584" i="58"/>
  <c r="CU591" i="58" s="1"/>
  <c r="CU570" i="58"/>
  <c r="AW584" i="58"/>
  <c r="AW591" i="58" s="1"/>
  <c r="AW570" i="58"/>
  <c r="BV584" i="58"/>
  <c r="BV591" i="58" s="1"/>
  <c r="BV570" i="58"/>
  <c r="W284" i="9" l="1"/>
  <c r="BV573" i="58"/>
  <c r="BV575" i="58"/>
  <c r="AW572" i="58"/>
  <c r="AW575" i="58"/>
  <c r="CU572" i="58"/>
  <c r="CU575" i="58"/>
  <c r="CU576" i="58" s="1"/>
  <c r="X572" i="58"/>
  <c r="X575" i="58"/>
  <c r="X576" i="58" l="1"/>
  <c r="AW576" i="58"/>
  <c r="BV576" i="58"/>
  <c r="BW569" i="58" l="1"/>
  <c r="AX569" i="58"/>
  <c r="CV569" i="58"/>
  <c r="Y569" i="58"/>
  <c r="Z284" i="9" l="1"/>
  <c r="BW584" i="58"/>
  <c r="BW591" i="58" s="1"/>
  <c r="BW570" i="58"/>
  <c r="AX584" i="58"/>
  <c r="AX591" i="58" s="1"/>
  <c r="AX570" i="58"/>
  <c r="CV584" i="58"/>
  <c r="CV591" i="58" s="1"/>
  <c r="CV570" i="58"/>
  <c r="Y584" i="58"/>
  <c r="Y591" i="58" s="1"/>
  <c r="Y570" i="58"/>
  <c r="Y572" i="58" l="1"/>
  <c r="Y575" i="58"/>
  <c r="CV572" i="58"/>
  <c r="CV575" i="58"/>
  <c r="CV576" i="58" s="1"/>
  <c r="AX572" i="58"/>
  <c r="AX575" i="58"/>
  <c r="AX576" i="58" s="1"/>
  <c r="BW573" i="58"/>
  <c r="BW575" i="58"/>
  <c r="BW576" i="58" s="1"/>
  <c r="Y576" i="58" l="1"/>
  <c r="Z569" i="58" l="1"/>
  <c r="CW569" i="58"/>
  <c r="AY569" i="58"/>
  <c r="BX569" i="58"/>
  <c r="Z584" i="58" l="1"/>
  <c r="Z591" i="58" s="1"/>
  <c r="Z570" i="58"/>
  <c r="CW584" i="58"/>
  <c r="CW591" i="58" s="1"/>
  <c r="CW570" i="58"/>
  <c r="AY584" i="58"/>
  <c r="AY591" i="58" s="1"/>
  <c r="AY570" i="58"/>
  <c r="BX584" i="58"/>
  <c r="BX591" i="58" s="1"/>
  <c r="BX570" i="58"/>
  <c r="BX573" i="58" l="1"/>
  <c r="BX575" i="58"/>
  <c r="AY572" i="58"/>
  <c r="AY575" i="58"/>
  <c r="CW572" i="58"/>
  <c r="BZ572" i="58"/>
  <c r="CW575" i="58"/>
  <c r="Z572" i="58"/>
  <c r="C572" i="58"/>
  <c r="Z575" i="58"/>
  <c r="Z576" i="58" l="1"/>
  <c r="CW576" i="58"/>
  <c r="AY576" i="58"/>
  <c r="BX576" i="58"/>
  <c r="AB572" i="58"/>
  <c r="B572" i="58" l="1"/>
  <c r="C599" i="58"/>
  <c r="C606" i="58" l="1"/>
  <c r="BY569" i="58" l="1"/>
  <c r="AZ569" i="58"/>
  <c r="CX569" i="58"/>
  <c r="AA569" i="58"/>
  <c r="C569" i="58" l="1"/>
  <c r="BZ569" i="58"/>
  <c r="AB569" i="58"/>
  <c r="BA569" i="58"/>
  <c r="BY584" i="58" l="1"/>
  <c r="BY591" i="58" s="1"/>
  <c r="BY570" i="58"/>
  <c r="AZ584" i="58"/>
  <c r="AZ591" i="58" s="1"/>
  <c r="AZ570" i="58"/>
  <c r="CX584" i="58"/>
  <c r="CX591" i="58" s="1"/>
  <c r="CX570" i="58"/>
  <c r="AA584" i="58"/>
  <c r="AA591" i="58" s="1"/>
  <c r="AA570" i="58"/>
  <c r="K35" i="35" l="1"/>
  <c r="C570" i="58"/>
  <c r="C584" i="58"/>
  <c r="C591" i="58" s="1"/>
  <c r="C573" i="58"/>
  <c r="AA573" i="58"/>
  <c r="AA575" i="58"/>
  <c r="BZ584" i="58"/>
  <c r="CX573" i="58"/>
  <c r="CX575" i="58"/>
  <c r="CX576" i="58" s="1"/>
  <c r="AB584" i="58"/>
  <c r="AZ573" i="58"/>
  <c r="AZ575" i="58"/>
  <c r="AZ576" i="58" s="1"/>
  <c r="BA584" i="58"/>
  <c r="BY573" i="58"/>
  <c r="BY575" i="58"/>
  <c r="BY576" i="58" s="1"/>
  <c r="LN245" i="9" l="1"/>
  <c r="LN250" i="9" s="1"/>
  <c r="LB245" i="9"/>
  <c r="LB250" i="9" s="1"/>
  <c r="KP245" i="9"/>
  <c r="KP250" i="9" s="1"/>
  <c r="KD245" i="9"/>
  <c r="KD250" i="9" s="1"/>
  <c r="JR245" i="9"/>
  <c r="JR250" i="9" s="1"/>
  <c r="JF245" i="9"/>
  <c r="JF250" i="9" s="1"/>
  <c r="IT245" i="9"/>
  <c r="IT250" i="9" s="1"/>
  <c r="IH245" i="9"/>
  <c r="IH250" i="9" s="1"/>
  <c r="HV245" i="9"/>
  <c r="HV250" i="9" s="1"/>
  <c r="HJ245" i="9"/>
  <c r="HJ250" i="9" s="1"/>
  <c r="GX245" i="9"/>
  <c r="GX250" i="9" s="1"/>
  <c r="GL245" i="9"/>
  <c r="GL250" i="9" s="1"/>
  <c r="FZ245" i="9"/>
  <c r="FZ250" i="9" s="1"/>
  <c r="FN245" i="9"/>
  <c r="FN250" i="9" s="1"/>
  <c r="FB245" i="9"/>
  <c r="FB250" i="9" s="1"/>
  <c r="EP245" i="9"/>
  <c r="EP250" i="9" s="1"/>
  <c r="ED245" i="9"/>
  <c r="ED250" i="9" s="1"/>
  <c r="DR245" i="9"/>
  <c r="DR250" i="9" s="1"/>
  <c r="DF245" i="9"/>
  <c r="DF250" i="9" s="1"/>
  <c r="CT245" i="9"/>
  <c r="CT250" i="9" s="1"/>
  <c r="CH245" i="9"/>
  <c r="CH250" i="9" s="1"/>
  <c r="BV245" i="9"/>
  <c r="BV250" i="9" s="1"/>
  <c r="BJ245" i="9"/>
  <c r="BJ250" i="9" s="1"/>
  <c r="AX245" i="9"/>
  <c r="AX250" i="9" s="1"/>
  <c r="AL245" i="9"/>
  <c r="Z245" i="9"/>
  <c r="Z250" i="9" s="1"/>
  <c r="Z266" i="9" s="1"/>
  <c r="Z356" i="9" s="1"/>
  <c r="Z551" i="9" s="1"/>
  <c r="Z554" i="9" s="1"/>
  <c r="N245" i="9"/>
  <c r="N250" i="9" s="1"/>
  <c r="N266" i="9" s="1"/>
  <c r="N356" i="9" s="1"/>
  <c r="N551" i="9" s="1"/>
  <c r="N554" i="9" s="1"/>
  <c r="F35" i="35"/>
  <c r="I35" i="35"/>
  <c r="AA576" i="58"/>
  <c r="B584" i="58"/>
  <c r="C575" i="58"/>
  <c r="AL250" i="9" l="1"/>
  <c r="T245" i="9"/>
  <c r="T354" i="9"/>
  <c r="AF245" i="9"/>
  <c r="AF250" i="9" s="1"/>
  <c r="AF266" i="9" s="1"/>
  <c r="AF356" i="9" s="1"/>
  <c r="AF551" i="9" s="1"/>
  <c r="AF554" i="9" s="1"/>
  <c r="AF354" i="9"/>
  <c r="AR245" i="9"/>
  <c r="AR354" i="9"/>
  <c r="BD245" i="9"/>
  <c r="BD250" i="9" s="1"/>
  <c r="BD354" i="9"/>
  <c r="BP245" i="9"/>
  <c r="BP250" i="9" s="1"/>
  <c r="BP354" i="9"/>
  <c r="CB245" i="9"/>
  <c r="CB250" i="9" s="1"/>
  <c r="CB354" i="9"/>
  <c r="CN245" i="9"/>
  <c r="CN250" i="9" s="1"/>
  <c r="CN354" i="9"/>
  <c r="CZ245" i="9"/>
  <c r="CZ250" i="9" s="1"/>
  <c r="CZ354" i="9"/>
  <c r="DL245" i="9"/>
  <c r="DL250" i="9" s="1"/>
  <c r="DL354" i="9"/>
  <c r="DX245" i="9"/>
  <c r="DX250" i="9" s="1"/>
  <c r="DX354" i="9"/>
  <c r="EJ245" i="9"/>
  <c r="EJ250" i="9" s="1"/>
  <c r="EJ354" i="9"/>
  <c r="EV245" i="9"/>
  <c r="EV250" i="9" s="1"/>
  <c r="EV354" i="9"/>
  <c r="FH245" i="9"/>
  <c r="FH250" i="9" s="1"/>
  <c r="FH354" i="9"/>
  <c r="FT245" i="9"/>
  <c r="FT250" i="9" s="1"/>
  <c r="FT354" i="9"/>
  <c r="GF245" i="9"/>
  <c r="GF250" i="9" s="1"/>
  <c r="GF354" i="9"/>
  <c r="GR245" i="9"/>
  <c r="GR250" i="9" s="1"/>
  <c r="GR354" i="9"/>
  <c r="HD245" i="9"/>
  <c r="HD250" i="9" s="1"/>
  <c r="HD354" i="9"/>
  <c r="HP245" i="9"/>
  <c r="HP250" i="9" s="1"/>
  <c r="HP354" i="9"/>
  <c r="IB245" i="9"/>
  <c r="IB250" i="9" s="1"/>
  <c r="IB354" i="9"/>
  <c r="IN245" i="9"/>
  <c r="IN250" i="9" s="1"/>
  <c r="IN354" i="9"/>
  <c r="IZ245" i="9"/>
  <c r="IZ250" i="9" s="1"/>
  <c r="IZ354" i="9"/>
  <c r="JL245" i="9"/>
  <c r="JL250" i="9" s="1"/>
  <c r="JL354" i="9"/>
  <c r="JX245" i="9"/>
  <c r="JX250" i="9" s="1"/>
  <c r="JX354" i="9"/>
  <c r="KJ245" i="9"/>
  <c r="KJ250" i="9" s="1"/>
  <c r="KJ354" i="9"/>
  <c r="KV245" i="9"/>
  <c r="KV250" i="9" s="1"/>
  <c r="KV354" i="9"/>
  <c r="LH245" i="9"/>
  <c r="LH250" i="9" s="1"/>
  <c r="LH354" i="9"/>
  <c r="LT245" i="9"/>
  <c r="LT250" i="9" s="1"/>
  <c r="LT354" i="9"/>
  <c r="G35" i="35"/>
  <c r="C576" i="58"/>
  <c r="N18" i="35" s="1"/>
  <c r="D599" i="58"/>
  <c r="HV354" i="9" l="1"/>
  <c r="CA11" i="19" s="1"/>
  <c r="FN354" i="9"/>
  <c r="BG11" i="19" s="1"/>
  <c r="JF354" i="9"/>
  <c r="CM11" i="19" s="1"/>
  <c r="BK10" i="19"/>
  <c r="CQ10" i="19"/>
  <c r="LB354" i="9"/>
  <c r="DE11" i="19" s="1"/>
  <c r="ED354" i="9"/>
  <c r="AU11" i="19" s="1"/>
  <c r="BV354" i="9"/>
  <c r="AA11" i="19" s="1"/>
  <c r="IT354" i="9"/>
  <c r="CI11" i="19" s="1"/>
  <c r="N354" i="9"/>
  <c r="FZ354" i="9"/>
  <c r="BK11" i="19" s="1"/>
  <c r="HJ354" i="9"/>
  <c r="BW11" i="19" s="1"/>
  <c r="FB354" i="9"/>
  <c r="BC11" i="19" s="1"/>
  <c r="CH354" i="9"/>
  <c r="AE11" i="19" s="1"/>
  <c r="CT354" i="9"/>
  <c r="AI11" i="19" s="1"/>
  <c r="IH354" i="9"/>
  <c r="CE11" i="19" s="1"/>
  <c r="BJ354" i="9"/>
  <c r="W11" i="19" s="1"/>
  <c r="DR354" i="9"/>
  <c r="AQ11" i="19" s="1"/>
  <c r="LN354" i="9"/>
  <c r="DG11" i="19" s="1"/>
  <c r="DC10" i="19"/>
  <c r="EP354" i="9"/>
  <c r="AY11" i="19" s="1"/>
  <c r="GX354" i="9"/>
  <c r="BS11" i="19" s="1"/>
  <c r="AX354" i="9"/>
  <c r="S11" i="19" s="1"/>
  <c r="DF354" i="9"/>
  <c r="AM11" i="19" s="1"/>
  <c r="KD354" i="9"/>
  <c r="CU11" i="19" s="1"/>
  <c r="DG10" i="19"/>
  <c r="CA10" i="19"/>
  <c r="AU10" i="19"/>
  <c r="AE10" i="19"/>
  <c r="KP354" i="9"/>
  <c r="CY11" i="19" s="1"/>
  <c r="JR354" i="9"/>
  <c r="CQ11" i="19" s="1"/>
  <c r="GL354" i="9"/>
  <c r="BO11" i="19" s="1"/>
  <c r="DK11" i="19"/>
  <c r="CY10" i="19"/>
  <c r="BW10" i="19"/>
  <c r="AQ10" i="19"/>
  <c r="BS10" i="19"/>
  <c r="CU10" i="19"/>
  <c r="AM10" i="19"/>
  <c r="CM10" i="19"/>
  <c r="BG10" i="19"/>
  <c r="AA10" i="19"/>
  <c r="DK10" i="19"/>
  <c r="CE10" i="19"/>
  <c r="AY10" i="19"/>
  <c r="O10" i="19"/>
  <c r="BO10" i="19"/>
  <c r="CI10" i="19"/>
  <c r="BC10" i="19"/>
  <c r="W10" i="19"/>
  <c r="AI10" i="19"/>
  <c r="Z354" i="9"/>
  <c r="K11" i="19" s="1"/>
  <c r="AR250" i="9"/>
  <c r="B15" i="43"/>
  <c r="AL354" i="9"/>
  <c r="O11" i="19" s="1"/>
  <c r="LN353" i="9"/>
  <c r="LB353" i="9"/>
  <c r="KP353" i="9"/>
  <c r="KD353" i="9"/>
  <c r="JR353" i="9"/>
  <c r="JF353" i="9"/>
  <c r="IT353" i="9"/>
  <c r="IH353" i="9"/>
  <c r="HV353" i="9"/>
  <c r="HJ353" i="9"/>
  <c r="GX353" i="9"/>
  <c r="GL353" i="9"/>
  <c r="FZ353" i="9"/>
  <c r="FN353" i="9"/>
  <c r="FB353" i="9"/>
  <c r="EP353" i="9"/>
  <c r="ED353" i="9"/>
  <c r="DR353" i="9"/>
  <c r="DF353" i="9"/>
  <c r="CT353" i="9"/>
  <c r="CH353" i="9"/>
  <c r="BV353" i="9"/>
  <c r="BJ353" i="9"/>
  <c r="AX353" i="9"/>
  <c r="AL353" i="9"/>
  <c r="Z353" i="9"/>
  <c r="CO11" i="19"/>
  <c r="M13" i="19"/>
  <c r="T250" i="9"/>
  <c r="T266" i="9" s="1"/>
  <c r="T356" i="9" s="1"/>
  <c r="T551" i="9" s="1"/>
  <c r="T554" i="9" s="1"/>
  <c r="LT353" i="9"/>
  <c r="DI10" i="19"/>
  <c r="LH353" i="9"/>
  <c r="DE10" i="19"/>
  <c r="KV353" i="9"/>
  <c r="DA10" i="19"/>
  <c r="KJ353" i="9"/>
  <c r="CW10" i="19"/>
  <c r="JX353" i="9"/>
  <c r="CS10" i="19"/>
  <c r="JL353" i="9"/>
  <c r="CO10" i="19"/>
  <c r="IZ353" i="9"/>
  <c r="CK10" i="19"/>
  <c r="IN353" i="9"/>
  <c r="CG10" i="19"/>
  <c r="IB353" i="9"/>
  <c r="CC10" i="19"/>
  <c r="HP353" i="9"/>
  <c r="BY10" i="19"/>
  <c r="HD353" i="9"/>
  <c r="BU10" i="19"/>
  <c r="GR353" i="9"/>
  <c r="BQ10" i="19"/>
  <c r="GF353" i="9"/>
  <c r="BM10" i="19"/>
  <c r="FT353" i="9"/>
  <c r="BI10" i="19"/>
  <c r="FH353" i="9"/>
  <c r="BE10" i="19"/>
  <c r="EV353" i="9"/>
  <c r="BA10" i="19"/>
  <c r="EJ353" i="9"/>
  <c r="AW10" i="19"/>
  <c r="DX353" i="9"/>
  <c r="AS10" i="19"/>
  <c r="DL353" i="9"/>
  <c r="AO10" i="19"/>
  <c r="CZ353" i="9"/>
  <c r="AK10" i="19"/>
  <c r="CN353" i="9"/>
  <c r="AG10" i="19"/>
  <c r="CB353" i="9"/>
  <c r="AC10" i="19"/>
  <c r="BP353" i="9"/>
  <c r="Y10" i="19"/>
  <c r="BD353" i="9"/>
  <c r="U10" i="19"/>
  <c r="AF353" i="9"/>
  <c r="M10" i="19"/>
  <c r="K10" i="19"/>
  <c r="DK9" i="19"/>
  <c r="DG9" i="19"/>
  <c r="DC9" i="19"/>
  <c r="CY9" i="19"/>
  <c r="CU9" i="19"/>
  <c r="CQ9" i="19"/>
  <c r="CM9" i="19"/>
  <c r="CI9" i="19"/>
  <c r="CE9" i="19"/>
  <c r="CA9" i="19"/>
  <c r="BW9" i="19"/>
  <c r="BS9" i="19"/>
  <c r="BO9" i="19"/>
  <c r="BK9" i="19"/>
  <c r="BG9" i="19"/>
  <c r="BC9" i="19"/>
  <c r="AY9" i="19"/>
  <c r="AU9" i="19"/>
  <c r="AQ9" i="19"/>
  <c r="AM9" i="19"/>
  <c r="AI9" i="19"/>
  <c r="AE9" i="19"/>
  <c r="AA9" i="19"/>
  <c r="W9" i="19"/>
  <c r="O9" i="19"/>
  <c r="L12" i="35"/>
  <c r="AK12" i="35" s="1"/>
  <c r="BJ12" i="35" s="1"/>
  <c r="CI12" i="35" s="1"/>
  <c r="A599" i="58"/>
  <c r="BI11" i="19" l="1"/>
  <c r="BA11" i="19"/>
  <c r="AC11" i="19"/>
  <c r="AW11" i="19"/>
  <c r="I11" i="19"/>
  <c r="M11" i="19"/>
  <c r="CK11" i="19"/>
  <c r="BM11" i="19"/>
  <c r="BQ11" i="19"/>
  <c r="CC11" i="19"/>
  <c r="U11" i="19"/>
  <c r="CG11" i="19"/>
  <c r="Y11" i="19"/>
  <c r="AO11" i="19"/>
  <c r="DI11" i="19"/>
  <c r="AS11" i="19"/>
  <c r="AK11" i="19"/>
  <c r="BU11" i="19"/>
  <c r="Q11" i="19"/>
  <c r="AG11" i="19"/>
  <c r="CS11" i="19"/>
  <c r="CW11" i="19"/>
  <c r="BE11" i="19"/>
  <c r="DA11" i="19"/>
  <c r="BY11" i="19"/>
  <c r="AZ23" i="43"/>
  <c r="AX253" i="9" s="1"/>
  <c r="AX262" i="9" s="1"/>
  <c r="AX266" i="9" s="1"/>
  <c r="CV23" i="43"/>
  <c r="CT253" i="9" s="1"/>
  <c r="CT262" i="9" s="1"/>
  <c r="CT266" i="9" s="1"/>
  <c r="ER23" i="43"/>
  <c r="EP253" i="9" s="1"/>
  <c r="EP262" i="9" s="1"/>
  <c r="EP266" i="9" s="1"/>
  <c r="GN23" i="43"/>
  <c r="GL253" i="9" s="1"/>
  <c r="GL262" i="9" s="1"/>
  <c r="GL266" i="9" s="1"/>
  <c r="IJ23" i="43"/>
  <c r="IH253" i="9" s="1"/>
  <c r="IH262" i="9" s="1"/>
  <c r="IH266" i="9" s="1"/>
  <c r="KF23" i="43"/>
  <c r="KD253" i="9" s="1"/>
  <c r="KD262" i="9" s="1"/>
  <c r="KD266" i="9" s="1"/>
  <c r="MB23" i="43"/>
  <c r="NX23" i="43"/>
  <c r="PT23" i="43"/>
  <c r="BL23" i="43"/>
  <c r="BJ253" i="9" s="1"/>
  <c r="BJ262" i="9" s="1"/>
  <c r="BJ266" i="9" s="1"/>
  <c r="FD23" i="43"/>
  <c r="FB253" i="9" s="1"/>
  <c r="FB262" i="9" s="1"/>
  <c r="FB266" i="9" s="1"/>
  <c r="GZ23" i="43"/>
  <c r="GX253" i="9" s="1"/>
  <c r="GX262" i="9" s="1"/>
  <c r="GX266" i="9" s="1"/>
  <c r="KR23" i="43"/>
  <c r="KP253" i="9" s="1"/>
  <c r="KP262" i="9" s="1"/>
  <c r="KP266" i="9" s="1"/>
  <c r="MN23" i="43"/>
  <c r="OJ23" i="43"/>
  <c r="BX23" i="43"/>
  <c r="BV253" i="9" s="1"/>
  <c r="BV262" i="9" s="1"/>
  <c r="BV266" i="9" s="1"/>
  <c r="DT23" i="43"/>
  <c r="DR253" i="9" s="1"/>
  <c r="DR262" i="9" s="1"/>
  <c r="DR266" i="9" s="1"/>
  <c r="FP23" i="43"/>
  <c r="FN253" i="9" s="1"/>
  <c r="FN262" i="9" s="1"/>
  <c r="FN266" i="9" s="1"/>
  <c r="HL23" i="43"/>
  <c r="HJ253" i="9" s="1"/>
  <c r="HJ262" i="9" s="1"/>
  <c r="HJ266" i="9" s="1"/>
  <c r="JH23" i="43"/>
  <c r="JF253" i="9" s="1"/>
  <c r="JF262" i="9" s="1"/>
  <c r="JF266" i="9" s="1"/>
  <c r="JF356" i="9" s="1"/>
  <c r="JF551" i="9" s="1"/>
  <c r="JF554" i="9" s="1"/>
  <c r="LD23" i="43"/>
  <c r="LB253" i="9" s="1"/>
  <c r="LB262" i="9" s="1"/>
  <c r="LB266" i="9" s="1"/>
  <c r="MZ23" i="43"/>
  <c r="OV23" i="43"/>
  <c r="AN23" i="43"/>
  <c r="AL253" i="9" s="1"/>
  <c r="AL262" i="9" s="1"/>
  <c r="AL266" i="9" s="1"/>
  <c r="AL356" i="9" s="1"/>
  <c r="AL551" i="9" s="1"/>
  <c r="AL554" i="9" s="1"/>
  <c r="CJ23" i="43"/>
  <c r="CH253" i="9" s="1"/>
  <c r="CH262" i="9" s="1"/>
  <c r="CH266" i="9" s="1"/>
  <c r="EF23" i="43"/>
  <c r="ED253" i="9" s="1"/>
  <c r="ED262" i="9" s="1"/>
  <c r="ED266" i="9" s="1"/>
  <c r="GB23" i="43"/>
  <c r="FZ253" i="9" s="1"/>
  <c r="FZ262" i="9" s="1"/>
  <c r="FZ266" i="9" s="1"/>
  <c r="HX23" i="43"/>
  <c r="HV253" i="9" s="1"/>
  <c r="HV262" i="9" s="1"/>
  <c r="HV266" i="9" s="1"/>
  <c r="JT23" i="43"/>
  <c r="JR253" i="9" s="1"/>
  <c r="JR262" i="9" s="1"/>
  <c r="JR266" i="9" s="1"/>
  <c r="LP23" i="43"/>
  <c r="LN253" i="9" s="1"/>
  <c r="LN262" i="9" s="1"/>
  <c r="LN266" i="9" s="1"/>
  <c r="NL23" i="43"/>
  <c r="PH23" i="43"/>
  <c r="DH23" i="43"/>
  <c r="DF253" i="9" s="1"/>
  <c r="DF262" i="9" s="1"/>
  <c r="DF266" i="9" s="1"/>
  <c r="IV23" i="43"/>
  <c r="IT253" i="9" s="1"/>
  <c r="IT262" i="9" s="1"/>
  <c r="IT266" i="9" s="1"/>
  <c r="QF23" i="43"/>
  <c r="DC11" i="19"/>
  <c r="DC12" i="19" s="1"/>
  <c r="CA12" i="19"/>
  <c r="BW12" i="19"/>
  <c r="AE12" i="19"/>
  <c r="AQ12" i="19"/>
  <c r="DG12" i="19"/>
  <c r="BS12" i="19"/>
  <c r="BG12" i="19"/>
  <c r="AA12" i="19"/>
  <c r="CQ12" i="19"/>
  <c r="AU12" i="19"/>
  <c r="BK12" i="19"/>
  <c r="CY12" i="19"/>
  <c r="CU12" i="19"/>
  <c r="W12" i="19"/>
  <c r="CE12" i="19"/>
  <c r="AM12" i="19"/>
  <c r="AY12" i="19"/>
  <c r="AI12" i="19"/>
  <c r="CM12" i="19"/>
  <c r="BO12" i="19"/>
  <c r="O12" i="19"/>
  <c r="K12" i="19"/>
  <c r="DK12" i="19"/>
  <c r="BC12" i="19"/>
  <c r="CI12" i="19"/>
  <c r="C15" i="43"/>
  <c r="B19" i="43"/>
  <c r="AI15" i="43"/>
  <c r="AJ15" i="43"/>
  <c r="AK15" i="43"/>
  <c r="AL15" i="43"/>
  <c r="AM15" i="43"/>
  <c r="AM36" i="43" s="1"/>
  <c r="AE73" i="9" s="1"/>
  <c r="AE75" i="9" s="1"/>
  <c r="AE550" i="9" s="1"/>
  <c r="AE553" i="9" s="1"/>
  <c r="AN15" i="43"/>
  <c r="AO15" i="43"/>
  <c r="AO36" i="43" s="1"/>
  <c r="AP15" i="43"/>
  <c r="AQ15" i="43"/>
  <c r="AR15" i="43"/>
  <c r="AS15" i="43"/>
  <c r="AS36" i="43" s="1"/>
  <c r="AT15" i="43"/>
  <c r="AU15" i="43"/>
  <c r="AU36" i="43" s="1"/>
  <c r="AV15" i="43"/>
  <c r="AW15" i="43"/>
  <c r="AX15" i="43"/>
  <c r="AY15" i="43"/>
  <c r="AY36" i="43" s="1"/>
  <c r="AZ15" i="43"/>
  <c r="BA15" i="43"/>
  <c r="BA36" i="43" s="1"/>
  <c r="BB15" i="43"/>
  <c r="BC15" i="43"/>
  <c r="BD15" i="43"/>
  <c r="BE15" i="43"/>
  <c r="BE36" i="43" s="1"/>
  <c r="BF15" i="43"/>
  <c r="BG15" i="43"/>
  <c r="BG36" i="43" s="1"/>
  <c r="BH15" i="43"/>
  <c r="BI15" i="43"/>
  <c r="BJ15" i="43"/>
  <c r="BK15" i="43"/>
  <c r="BK36" i="43" s="1"/>
  <c r="BL15" i="43"/>
  <c r="BM15" i="43"/>
  <c r="BM36" i="43" s="1"/>
  <c r="BN15" i="43"/>
  <c r="BO15" i="43"/>
  <c r="BP15" i="43"/>
  <c r="BQ15" i="43"/>
  <c r="BQ36" i="43" s="1"/>
  <c r="BR15" i="43"/>
  <c r="BS15" i="43"/>
  <c r="BS36" i="43" s="1"/>
  <c r="BT15" i="43"/>
  <c r="BU15" i="43"/>
  <c r="BV15" i="43"/>
  <c r="BW15" i="43"/>
  <c r="BW36" i="43" s="1"/>
  <c r="BX15" i="43"/>
  <c r="BY15" i="43"/>
  <c r="BY36" i="43" s="1"/>
  <c r="BZ15" i="43"/>
  <c r="CA15" i="43"/>
  <c r="CB15" i="43"/>
  <c r="CC15" i="43"/>
  <c r="CC36" i="43" s="1"/>
  <c r="CD15" i="43"/>
  <c r="CE15" i="43"/>
  <c r="CE36" i="43" s="1"/>
  <c r="CF15" i="43"/>
  <c r="CG15" i="43"/>
  <c r="CH15" i="43"/>
  <c r="CI15" i="43"/>
  <c r="CI36" i="43" s="1"/>
  <c r="CJ15" i="43"/>
  <c r="CK15" i="43"/>
  <c r="CK36" i="43" s="1"/>
  <c r="CL15" i="43"/>
  <c r="CM15" i="43"/>
  <c r="CN15" i="43"/>
  <c r="CO15" i="43"/>
  <c r="CO36" i="43" s="1"/>
  <c r="CP15" i="43"/>
  <c r="CQ15" i="43"/>
  <c r="CQ36" i="43" s="1"/>
  <c r="CR15" i="43"/>
  <c r="CS15" i="43"/>
  <c r="CT15" i="43"/>
  <c r="CU15" i="43"/>
  <c r="CU36" i="43" s="1"/>
  <c r="CV15" i="43"/>
  <c r="CW15" i="43"/>
  <c r="CW36" i="43" s="1"/>
  <c r="CX15" i="43"/>
  <c r="CY15" i="43"/>
  <c r="CZ15" i="43"/>
  <c r="DA15" i="43"/>
  <c r="DA36" i="43" s="1"/>
  <c r="DB15" i="43"/>
  <c r="DC15" i="43"/>
  <c r="DC36" i="43" s="1"/>
  <c r="DD15" i="43"/>
  <c r="DE15" i="43"/>
  <c r="DF15" i="43"/>
  <c r="DG15" i="43"/>
  <c r="DG36" i="43" s="1"/>
  <c r="DH15" i="43"/>
  <c r="DI15" i="43"/>
  <c r="DI36" i="43" s="1"/>
  <c r="DJ15" i="43"/>
  <c r="DK15" i="43"/>
  <c r="DL15" i="43"/>
  <c r="DM15" i="43"/>
  <c r="DM36" i="43" s="1"/>
  <c r="DN15" i="43"/>
  <c r="DO15" i="43"/>
  <c r="DO36" i="43" s="1"/>
  <c r="DP15" i="43"/>
  <c r="DQ15" i="43"/>
  <c r="DR15" i="43"/>
  <c r="DS15" i="43"/>
  <c r="DS36" i="43" s="1"/>
  <c r="DT15" i="43"/>
  <c r="DU15" i="43"/>
  <c r="DU36" i="43" s="1"/>
  <c r="DV15" i="43"/>
  <c r="DW15" i="43"/>
  <c r="DX15" i="43"/>
  <c r="DY15" i="43"/>
  <c r="DY36" i="43" s="1"/>
  <c r="DZ15" i="43"/>
  <c r="EA15" i="43"/>
  <c r="EA36" i="43" s="1"/>
  <c r="EB15" i="43"/>
  <c r="EC15" i="43"/>
  <c r="ED15" i="43"/>
  <c r="EE15" i="43"/>
  <c r="EE36" i="43" s="1"/>
  <c r="EF15" i="43"/>
  <c r="EG15" i="43"/>
  <c r="EG36" i="43" s="1"/>
  <c r="EH15" i="43"/>
  <c r="EI15" i="43"/>
  <c r="EJ15" i="43"/>
  <c r="EK15" i="43"/>
  <c r="EK36" i="43" s="1"/>
  <c r="EL15" i="43"/>
  <c r="EM15" i="43"/>
  <c r="EM36" i="43" s="1"/>
  <c r="EN15" i="43"/>
  <c r="EO15" i="43"/>
  <c r="EP15" i="43"/>
  <c r="EQ15" i="43"/>
  <c r="EQ36" i="43" s="1"/>
  <c r="ER15" i="43"/>
  <c r="ES15" i="43"/>
  <c r="ES36" i="43" s="1"/>
  <c r="ET15" i="43"/>
  <c r="EU15" i="43"/>
  <c r="EV15" i="43"/>
  <c r="EW15" i="43"/>
  <c r="EW36" i="43" s="1"/>
  <c r="EX15" i="43"/>
  <c r="EY15" i="43"/>
  <c r="EY36" i="43" s="1"/>
  <c r="EZ15" i="43"/>
  <c r="FA15" i="43"/>
  <c r="FB15" i="43"/>
  <c r="FC15" i="43"/>
  <c r="FC36" i="43" s="1"/>
  <c r="FD15" i="43"/>
  <c r="FE15" i="43"/>
  <c r="FE36" i="43" s="1"/>
  <c r="FF15" i="43"/>
  <c r="FG15" i="43"/>
  <c r="FH15" i="43"/>
  <c r="FI15" i="43"/>
  <c r="FI36" i="43" s="1"/>
  <c r="FJ15" i="43"/>
  <c r="FK15" i="43"/>
  <c r="FK36" i="43" s="1"/>
  <c r="FL15" i="43"/>
  <c r="FM15" i="43"/>
  <c r="FN15" i="43"/>
  <c r="FO15" i="43"/>
  <c r="FO36" i="43" s="1"/>
  <c r="FP15" i="43"/>
  <c r="FQ15" i="43"/>
  <c r="FQ36" i="43" s="1"/>
  <c r="FR15" i="43"/>
  <c r="FS15" i="43"/>
  <c r="FT15" i="43"/>
  <c r="FU15" i="43"/>
  <c r="FU36" i="43" s="1"/>
  <c r="FV15" i="43"/>
  <c r="FW15" i="43"/>
  <c r="FW36" i="43" s="1"/>
  <c r="FX15" i="43"/>
  <c r="FY15" i="43"/>
  <c r="FZ15" i="43"/>
  <c r="GA15" i="43"/>
  <c r="GA36" i="43" s="1"/>
  <c r="GB15" i="43"/>
  <c r="GC15" i="43"/>
  <c r="GC36" i="43" s="1"/>
  <c r="GD15" i="43"/>
  <c r="GE15" i="43"/>
  <c r="GF15" i="43"/>
  <c r="GG15" i="43"/>
  <c r="GG36" i="43" s="1"/>
  <c r="GH15" i="43"/>
  <c r="GI15" i="43"/>
  <c r="GI36" i="43" s="1"/>
  <c r="GJ15" i="43"/>
  <c r="GK15" i="43"/>
  <c r="GL15" i="43"/>
  <c r="GM15" i="43"/>
  <c r="GM36" i="43" s="1"/>
  <c r="GN15" i="43"/>
  <c r="GO15" i="43"/>
  <c r="GO36" i="43" s="1"/>
  <c r="GP15" i="43"/>
  <c r="GQ15" i="43"/>
  <c r="GR15" i="43"/>
  <c r="GS15" i="43"/>
  <c r="GS36" i="43" s="1"/>
  <c r="GT15" i="43"/>
  <c r="GU15" i="43"/>
  <c r="GU36" i="43" s="1"/>
  <c r="GV15" i="43"/>
  <c r="GW15" i="43"/>
  <c r="GX15" i="43"/>
  <c r="GY15" i="43"/>
  <c r="GY36" i="43" s="1"/>
  <c r="GZ15" i="43"/>
  <c r="HA15" i="43"/>
  <c r="HA36" i="43" s="1"/>
  <c r="HB15" i="43"/>
  <c r="HC15" i="43"/>
  <c r="HD15" i="43"/>
  <c r="HE15" i="43"/>
  <c r="HE36" i="43" s="1"/>
  <c r="HF15" i="43"/>
  <c r="HG15" i="43"/>
  <c r="HG36" i="43" s="1"/>
  <c r="HH15" i="43"/>
  <c r="HI15" i="43"/>
  <c r="HJ15" i="43"/>
  <c r="HK15" i="43"/>
  <c r="HK36" i="43" s="1"/>
  <c r="HL15" i="43"/>
  <c r="HM15" i="43"/>
  <c r="HM36" i="43" s="1"/>
  <c r="HN15" i="43"/>
  <c r="HO15" i="43"/>
  <c r="HP15" i="43"/>
  <c r="HQ15" i="43"/>
  <c r="HQ36" i="43" s="1"/>
  <c r="HR15" i="43"/>
  <c r="HS15" i="43"/>
  <c r="HS36" i="43" s="1"/>
  <c r="HT15" i="43"/>
  <c r="HU15" i="43"/>
  <c r="HV15" i="43"/>
  <c r="HW15" i="43"/>
  <c r="HW36" i="43" s="1"/>
  <c r="HX15" i="43"/>
  <c r="HY15" i="43"/>
  <c r="HY36" i="43" s="1"/>
  <c r="HZ15" i="43"/>
  <c r="IA15" i="43"/>
  <c r="IB15" i="43"/>
  <c r="IC15" i="43"/>
  <c r="IC36" i="43" s="1"/>
  <c r="ID15" i="43"/>
  <c r="IE15" i="43"/>
  <c r="IE36" i="43" s="1"/>
  <c r="IF15" i="43"/>
  <c r="IG15" i="43"/>
  <c r="IH15" i="43"/>
  <c r="II15" i="43"/>
  <c r="II36" i="43" s="1"/>
  <c r="IJ15" i="43"/>
  <c r="IK15" i="43"/>
  <c r="IK36" i="43" s="1"/>
  <c r="IL15" i="43"/>
  <c r="IM15" i="43"/>
  <c r="IN15" i="43"/>
  <c r="IO15" i="43"/>
  <c r="IO36" i="43" s="1"/>
  <c r="IP15" i="43"/>
  <c r="IQ15" i="43"/>
  <c r="IQ36" i="43" s="1"/>
  <c r="IR15" i="43"/>
  <c r="IS15" i="43"/>
  <c r="IT15" i="43"/>
  <c r="IU15" i="43"/>
  <c r="IU36" i="43" s="1"/>
  <c r="IV15" i="43"/>
  <c r="IW15" i="43"/>
  <c r="IW36" i="43" s="1"/>
  <c r="IX15" i="43"/>
  <c r="IY15" i="43"/>
  <c r="IZ15" i="43"/>
  <c r="JA15" i="43"/>
  <c r="JA36" i="43" s="1"/>
  <c r="JB15" i="43"/>
  <c r="JC15" i="43"/>
  <c r="JC36" i="43" s="1"/>
  <c r="JD15" i="43"/>
  <c r="JE15" i="43"/>
  <c r="JF15" i="43"/>
  <c r="JG15" i="43"/>
  <c r="JG36" i="43" s="1"/>
  <c r="JH15" i="43"/>
  <c r="JI15" i="43"/>
  <c r="JI36" i="43" s="1"/>
  <c r="JJ15" i="43"/>
  <c r="JK15" i="43"/>
  <c r="JL15" i="43"/>
  <c r="JM15" i="43"/>
  <c r="JM36" i="43" s="1"/>
  <c r="JN15" i="43"/>
  <c r="JO15" i="43"/>
  <c r="JO36" i="43" s="1"/>
  <c r="JP15" i="43"/>
  <c r="JQ15" i="43"/>
  <c r="JR15" i="43"/>
  <c r="JS15" i="43"/>
  <c r="JS36" i="43" s="1"/>
  <c r="JT15" i="43"/>
  <c r="JU15" i="43"/>
  <c r="JU36" i="43" s="1"/>
  <c r="JV15" i="43"/>
  <c r="JW15" i="43"/>
  <c r="JX15" i="43"/>
  <c r="JY15" i="43"/>
  <c r="JY36" i="43" s="1"/>
  <c r="JZ15" i="43"/>
  <c r="KA15" i="43"/>
  <c r="KA36" i="43" s="1"/>
  <c r="KB15" i="43"/>
  <c r="KC15" i="43"/>
  <c r="KD15" i="43"/>
  <c r="KE15" i="43"/>
  <c r="KE36" i="43" s="1"/>
  <c r="KF15" i="43"/>
  <c r="KG15" i="43"/>
  <c r="KG36" i="43" s="1"/>
  <c r="KH15" i="43"/>
  <c r="KI15" i="43"/>
  <c r="KJ15" i="43"/>
  <c r="KK15" i="43"/>
  <c r="KK36" i="43" s="1"/>
  <c r="KL15" i="43"/>
  <c r="KM15" i="43"/>
  <c r="KM36" i="43" s="1"/>
  <c r="KN15" i="43"/>
  <c r="KO15" i="43"/>
  <c r="KP15" i="43"/>
  <c r="KQ15" i="43"/>
  <c r="KQ36" i="43" s="1"/>
  <c r="KR15" i="43"/>
  <c r="KS15" i="43"/>
  <c r="KS36" i="43" s="1"/>
  <c r="KT15" i="43"/>
  <c r="KU15" i="43"/>
  <c r="KV15" i="43"/>
  <c r="KW15" i="43"/>
  <c r="KW36" i="43" s="1"/>
  <c r="KX15" i="43"/>
  <c r="KY15" i="43"/>
  <c r="KY36" i="43" s="1"/>
  <c r="KZ15" i="43"/>
  <c r="LA15" i="43"/>
  <c r="LB15" i="43"/>
  <c r="LC15" i="43"/>
  <c r="LC36" i="43" s="1"/>
  <c r="LD15" i="43"/>
  <c r="LE15" i="43"/>
  <c r="LE36" i="43" s="1"/>
  <c r="LF15" i="43"/>
  <c r="LG15" i="43"/>
  <c r="LH15" i="43"/>
  <c r="LI15" i="43"/>
  <c r="LI36" i="43" s="1"/>
  <c r="LJ15" i="43"/>
  <c r="LK15" i="43"/>
  <c r="LK36" i="43" s="1"/>
  <c r="LL15" i="43"/>
  <c r="LM15" i="43"/>
  <c r="LN15" i="43"/>
  <c r="LO15" i="43"/>
  <c r="LO36" i="43" s="1"/>
  <c r="LP15" i="43"/>
  <c r="LQ15" i="43"/>
  <c r="LQ36" i="43" s="1"/>
  <c r="LR15" i="43"/>
  <c r="LS15" i="43"/>
  <c r="LT15" i="43"/>
  <c r="LU15" i="43"/>
  <c r="LU36" i="43" s="1"/>
  <c r="LV15" i="43"/>
  <c r="LW15" i="43"/>
  <c r="LW36" i="43" s="1"/>
  <c r="LX15" i="43"/>
  <c r="LY15" i="43"/>
  <c r="LZ15" i="43"/>
  <c r="MA15" i="43"/>
  <c r="MA36" i="43" s="1"/>
  <c r="MB15" i="43"/>
  <c r="MC15" i="43"/>
  <c r="MC36" i="43" s="1"/>
  <c r="MD15" i="43"/>
  <c r="ME15" i="43"/>
  <c r="MF15" i="43"/>
  <c r="MG15" i="43"/>
  <c r="MG36" i="43" s="1"/>
  <c r="MH15" i="43"/>
  <c r="MI15" i="43"/>
  <c r="MI36" i="43" s="1"/>
  <c r="MJ15" i="43"/>
  <c r="MK15" i="43"/>
  <c r="ML15" i="43"/>
  <c r="MM15" i="43"/>
  <c r="MM36" i="43" s="1"/>
  <c r="MN15" i="43"/>
  <c r="MN36" i="43" s="1"/>
  <c r="MO15" i="43"/>
  <c r="MO36" i="43" s="1"/>
  <c r="MP15" i="43"/>
  <c r="MQ15" i="43"/>
  <c r="MR15" i="43"/>
  <c r="MS15" i="43"/>
  <c r="MS36" i="43" s="1"/>
  <c r="MT15" i="43"/>
  <c r="MU15" i="43"/>
  <c r="MU36" i="43" s="1"/>
  <c r="MV15" i="43"/>
  <c r="MW15" i="43"/>
  <c r="MX15" i="43"/>
  <c r="MY15" i="43"/>
  <c r="MY36" i="43" s="1"/>
  <c r="MZ15" i="43"/>
  <c r="NA15" i="43"/>
  <c r="NA36" i="43" s="1"/>
  <c r="NB15" i="43"/>
  <c r="NC15" i="43"/>
  <c r="ND15" i="43"/>
  <c r="NE15" i="43"/>
  <c r="NE36" i="43" s="1"/>
  <c r="NF15" i="43"/>
  <c r="NG15" i="43"/>
  <c r="NG36" i="43" s="1"/>
  <c r="NH15" i="43"/>
  <c r="NI15" i="43"/>
  <c r="NJ15" i="43"/>
  <c r="NK15" i="43"/>
  <c r="NK36" i="43" s="1"/>
  <c r="NL15" i="43"/>
  <c r="NM15" i="43"/>
  <c r="NM36" i="43" s="1"/>
  <c r="NN15" i="43"/>
  <c r="NO15" i="43"/>
  <c r="NP15" i="43"/>
  <c r="NQ15" i="43"/>
  <c r="NQ36" i="43" s="1"/>
  <c r="NR15" i="43"/>
  <c r="NS15" i="43"/>
  <c r="NS36" i="43" s="1"/>
  <c r="NT15" i="43"/>
  <c r="NU15" i="43"/>
  <c r="NV15" i="43"/>
  <c r="NW15" i="43"/>
  <c r="NW36" i="43" s="1"/>
  <c r="NX15" i="43"/>
  <c r="NY15" i="43"/>
  <c r="NY36" i="43" s="1"/>
  <c r="NZ15" i="43"/>
  <c r="OA15" i="43"/>
  <c r="OB15" i="43"/>
  <c r="OC15" i="43"/>
  <c r="OC36" i="43" s="1"/>
  <c r="OD15" i="43"/>
  <c r="OE15" i="43"/>
  <c r="OE36" i="43" s="1"/>
  <c r="OF15" i="43"/>
  <c r="OG15" i="43"/>
  <c r="OH15" i="43"/>
  <c r="OI15" i="43"/>
  <c r="OI36" i="43" s="1"/>
  <c r="OJ15" i="43"/>
  <c r="OK15" i="43"/>
  <c r="OK36" i="43" s="1"/>
  <c r="OL15" i="43"/>
  <c r="OM15" i="43"/>
  <c r="ON15" i="43"/>
  <c r="OO15" i="43"/>
  <c r="OO36" i="43" s="1"/>
  <c r="OP15" i="43"/>
  <c r="OQ15" i="43"/>
  <c r="OQ36" i="43" s="1"/>
  <c r="OR15" i="43"/>
  <c r="OS15" i="43"/>
  <c r="OT15" i="43"/>
  <c r="OU15" i="43"/>
  <c r="OU36" i="43" s="1"/>
  <c r="OV15" i="43"/>
  <c r="OW15" i="43"/>
  <c r="OW36" i="43" s="1"/>
  <c r="OX15" i="43"/>
  <c r="OY15" i="43"/>
  <c r="OZ15" i="43"/>
  <c r="PA15" i="43"/>
  <c r="PA36" i="43" s="1"/>
  <c r="PB15" i="43"/>
  <c r="PC15" i="43"/>
  <c r="PC36" i="43" s="1"/>
  <c r="PD15" i="43"/>
  <c r="PE15" i="43"/>
  <c r="PF15" i="43"/>
  <c r="PG15" i="43"/>
  <c r="PG36" i="43" s="1"/>
  <c r="PH15" i="43"/>
  <c r="PI15" i="43"/>
  <c r="PI36" i="43" s="1"/>
  <c r="PJ15" i="43"/>
  <c r="PK15" i="43"/>
  <c r="PL15" i="43"/>
  <c r="PM15" i="43"/>
  <c r="PM36" i="43" s="1"/>
  <c r="PN15" i="43"/>
  <c r="PO15" i="43"/>
  <c r="PO36" i="43" s="1"/>
  <c r="PP15" i="43"/>
  <c r="PQ15" i="43"/>
  <c r="PR15" i="43"/>
  <c r="PS15" i="43"/>
  <c r="PS36" i="43" s="1"/>
  <c r="PT15" i="43"/>
  <c r="PU15" i="43"/>
  <c r="PU36" i="43" s="1"/>
  <c r="PV15" i="43"/>
  <c r="PW15" i="43"/>
  <c r="PX15" i="43"/>
  <c r="PY15" i="43"/>
  <c r="PY36" i="43" s="1"/>
  <c r="PZ15" i="43"/>
  <c r="QA15" i="43"/>
  <c r="QA36" i="43" s="1"/>
  <c r="QB15" i="43"/>
  <c r="QC15" i="43"/>
  <c r="QD15" i="43"/>
  <c r="QE15" i="43"/>
  <c r="QE36" i="43" s="1"/>
  <c r="QF15" i="43"/>
  <c r="QG15" i="43"/>
  <c r="QG36" i="43" s="1"/>
  <c r="QH15" i="43"/>
  <c r="QI15" i="43"/>
  <c r="QJ15" i="43"/>
  <c r="QK15" i="43"/>
  <c r="QK36" i="43" s="1"/>
  <c r="QL15" i="43"/>
  <c r="I10" i="19"/>
  <c r="K13" i="19"/>
  <c r="Z355" i="9"/>
  <c r="Z357" i="9" s="1"/>
  <c r="Z360" i="9" s="1"/>
  <c r="Z365" i="9" s="1"/>
  <c r="Z326" i="9" s="1"/>
  <c r="Z329" i="9" s="1"/>
  <c r="Z342" i="9" s="1"/>
  <c r="Z274" i="9"/>
  <c r="AL355" i="9"/>
  <c r="AL274" i="9"/>
  <c r="AN275" i="9" s="1"/>
  <c r="AX355" i="9"/>
  <c r="AX274" i="9"/>
  <c r="AZ275" i="9" s="1"/>
  <c r="BJ355" i="9"/>
  <c r="BJ274" i="9"/>
  <c r="BL275" i="9" s="1"/>
  <c r="BV355" i="9"/>
  <c r="BV274" i="9"/>
  <c r="BX275" i="9" s="1"/>
  <c r="CH355" i="9"/>
  <c r="CH274" i="9"/>
  <c r="CJ275" i="9" s="1"/>
  <c r="CT355" i="9"/>
  <c r="CT274" i="9"/>
  <c r="CV275" i="9" s="1"/>
  <c r="DF355" i="9"/>
  <c r="DF274" i="9"/>
  <c r="DH275" i="9" s="1"/>
  <c r="DR355" i="9"/>
  <c r="DR274" i="9"/>
  <c r="DT275" i="9" s="1"/>
  <c r="ED355" i="9"/>
  <c r="ED274" i="9"/>
  <c r="EF275" i="9" s="1"/>
  <c r="EP355" i="9"/>
  <c r="EP274" i="9"/>
  <c r="ER275" i="9" s="1"/>
  <c r="FB355" i="9"/>
  <c r="FB274" i="9"/>
  <c r="FD275" i="9" s="1"/>
  <c r="FN355" i="9"/>
  <c r="FN274" i="9"/>
  <c r="FP275" i="9" s="1"/>
  <c r="FZ355" i="9"/>
  <c r="FZ274" i="9"/>
  <c r="GB275" i="9" s="1"/>
  <c r="GL355" i="9"/>
  <c r="GL274" i="9"/>
  <c r="GN275" i="9" s="1"/>
  <c r="GX355" i="9"/>
  <c r="GX274" i="9"/>
  <c r="GZ275" i="9" s="1"/>
  <c r="HJ355" i="9"/>
  <c r="HJ274" i="9"/>
  <c r="HL275" i="9" s="1"/>
  <c r="HV355" i="9"/>
  <c r="HV274" i="9"/>
  <c r="HX275" i="9" s="1"/>
  <c r="IH355" i="9"/>
  <c r="IH274" i="9"/>
  <c r="IJ275" i="9" s="1"/>
  <c r="IT355" i="9"/>
  <c r="IT274" i="9"/>
  <c r="IV275" i="9" s="1"/>
  <c r="JF355" i="9"/>
  <c r="JF274" i="9"/>
  <c r="JH275" i="9" s="1"/>
  <c r="JR355" i="9"/>
  <c r="JR274" i="9"/>
  <c r="JT275" i="9" s="1"/>
  <c r="KD355" i="9"/>
  <c r="KD274" i="9"/>
  <c r="KF275" i="9" s="1"/>
  <c r="KP355" i="9"/>
  <c r="KP274" i="9"/>
  <c r="KR275" i="9" s="1"/>
  <c r="LB355" i="9"/>
  <c r="LB274" i="9"/>
  <c r="LD275" i="9" s="1"/>
  <c r="LN355" i="9"/>
  <c r="LN274" i="9"/>
  <c r="LP275" i="9" s="1"/>
  <c r="S9" i="19"/>
  <c r="T353" i="9"/>
  <c r="AV9" i="17"/>
  <c r="I13" i="19"/>
  <c r="J15" i="20"/>
  <c r="L12" i="17" s="1"/>
  <c r="AF352" i="9"/>
  <c r="M9" i="19"/>
  <c r="AR352" i="9"/>
  <c r="Q9" i="19"/>
  <c r="BD352" i="9"/>
  <c r="U9" i="19"/>
  <c r="BP352" i="9"/>
  <c r="Y9" i="19"/>
  <c r="CB352" i="9"/>
  <c r="AC9" i="19"/>
  <c r="AC12" i="19" s="1"/>
  <c r="CN352" i="9"/>
  <c r="AG9" i="19"/>
  <c r="CZ352" i="9"/>
  <c r="AK9" i="19"/>
  <c r="DL352" i="9"/>
  <c r="AO9" i="19"/>
  <c r="DX352" i="9"/>
  <c r="AS9" i="19"/>
  <c r="EJ352" i="9"/>
  <c r="AW9" i="19"/>
  <c r="EV352" i="9"/>
  <c r="BA9" i="19"/>
  <c r="FH352" i="9"/>
  <c r="BE9" i="19"/>
  <c r="FT352" i="9"/>
  <c r="BI9" i="19"/>
  <c r="BI12" i="19" s="1"/>
  <c r="GF352" i="9"/>
  <c r="BM9" i="19"/>
  <c r="GR352" i="9"/>
  <c r="BQ9" i="19"/>
  <c r="HD352" i="9"/>
  <c r="BU9" i="19"/>
  <c r="HP352" i="9"/>
  <c r="BY9" i="19"/>
  <c r="IB352" i="9"/>
  <c r="CC9" i="19"/>
  <c r="IN352" i="9"/>
  <c r="CG9" i="19"/>
  <c r="IZ352" i="9"/>
  <c r="CK9" i="19"/>
  <c r="JL352" i="9"/>
  <c r="CO9" i="19"/>
  <c r="CO12" i="19" s="1"/>
  <c r="JX352" i="9"/>
  <c r="CS9" i="19"/>
  <c r="KJ352" i="9"/>
  <c r="CW9" i="19"/>
  <c r="KV352" i="9"/>
  <c r="DA9" i="19"/>
  <c r="LH352" i="9"/>
  <c r="DE9" i="19"/>
  <c r="DE12" i="19" s="1"/>
  <c r="LT352" i="9"/>
  <c r="DI9" i="19"/>
  <c r="AW12" i="19" l="1"/>
  <c r="BA12" i="19"/>
  <c r="BQ12" i="19"/>
  <c r="BM12" i="19"/>
  <c r="CK12" i="19"/>
  <c r="U12" i="19"/>
  <c r="AK12" i="19"/>
  <c r="CC12" i="19"/>
  <c r="DI12" i="19"/>
  <c r="CV36" i="43"/>
  <c r="CG12" i="19"/>
  <c r="AO12" i="19"/>
  <c r="Y12" i="19"/>
  <c r="DA12" i="19"/>
  <c r="AS12" i="19"/>
  <c r="BU12" i="19"/>
  <c r="CS12" i="19"/>
  <c r="AG12" i="19"/>
  <c r="FP36" i="43"/>
  <c r="CW12" i="19"/>
  <c r="BE12" i="19"/>
  <c r="BY12" i="19"/>
  <c r="LP36" i="43"/>
  <c r="AZ36" i="43"/>
  <c r="BL36" i="43"/>
  <c r="PT36" i="43"/>
  <c r="DT36" i="43"/>
  <c r="FD36" i="43"/>
  <c r="ER36" i="43"/>
  <c r="IV36" i="43"/>
  <c r="HX36" i="43"/>
  <c r="GZ36" i="43"/>
  <c r="GN36" i="43"/>
  <c r="OJ36" i="43"/>
  <c r="PH36" i="43"/>
  <c r="NL36" i="43"/>
  <c r="OV36" i="43"/>
  <c r="QF36" i="43"/>
  <c r="JT36" i="43"/>
  <c r="LD36" i="43"/>
  <c r="IJ36" i="43"/>
  <c r="GB36" i="43"/>
  <c r="DH36" i="43"/>
  <c r="CJ36" i="43"/>
  <c r="AN36" i="43"/>
  <c r="AF73" i="9" s="1"/>
  <c r="AF75" i="9" s="1"/>
  <c r="MZ36" i="43"/>
  <c r="NX36" i="43"/>
  <c r="BX36" i="43"/>
  <c r="IH356" i="9"/>
  <c r="LB356" i="9"/>
  <c r="KP356" i="9"/>
  <c r="CH356" i="9"/>
  <c r="DR356" i="9"/>
  <c r="KR36" i="43"/>
  <c r="EF36" i="43"/>
  <c r="MB36" i="43"/>
  <c r="KF36" i="43"/>
  <c r="JH36" i="43"/>
  <c r="HL36" i="43"/>
  <c r="ED356" i="9"/>
  <c r="HJ356" i="9"/>
  <c r="KD356" i="9"/>
  <c r="FN356" i="9"/>
  <c r="LN356" i="9"/>
  <c r="FB356" i="9"/>
  <c r="BJ356" i="9"/>
  <c r="EP356" i="9"/>
  <c r="IT356" i="9"/>
  <c r="FZ356" i="9"/>
  <c r="AX356" i="9"/>
  <c r="DF356" i="9"/>
  <c r="JR356" i="9"/>
  <c r="CT356" i="9"/>
  <c r="NR23" i="43"/>
  <c r="JZ23" i="43"/>
  <c r="JX253" i="9" s="1"/>
  <c r="JX262" i="9" s="1"/>
  <c r="JX266" i="9" s="1"/>
  <c r="HF23" i="43"/>
  <c r="HD253" i="9" s="1"/>
  <c r="HD262" i="9" s="1"/>
  <c r="HD266" i="9" s="1"/>
  <c r="DN23" i="43"/>
  <c r="DL253" i="9" s="1"/>
  <c r="DL262" i="9" s="1"/>
  <c r="DL266" i="9" s="1"/>
  <c r="OP23" i="43"/>
  <c r="KX23" i="43"/>
  <c r="KV253" i="9" s="1"/>
  <c r="KV262" i="9" s="1"/>
  <c r="KV266" i="9" s="1"/>
  <c r="ID23" i="43"/>
  <c r="IB253" i="9" s="1"/>
  <c r="IB262" i="9" s="1"/>
  <c r="IB266" i="9" s="1"/>
  <c r="GH23" i="43"/>
  <c r="GF253" i="9" s="1"/>
  <c r="GF262" i="9" s="1"/>
  <c r="GF266" i="9" s="1"/>
  <c r="FJ23" i="43"/>
  <c r="FH253" i="9" s="1"/>
  <c r="FH262" i="9" s="1"/>
  <c r="FH266" i="9" s="1"/>
  <c r="EL23" i="43"/>
  <c r="EJ253" i="9" s="1"/>
  <c r="EJ262" i="9" s="1"/>
  <c r="EJ266" i="9" s="1"/>
  <c r="CP23" i="43"/>
  <c r="CN253" i="9" s="1"/>
  <c r="CN262" i="9" s="1"/>
  <c r="CN266" i="9" s="1"/>
  <c r="BR23" i="43"/>
  <c r="BP253" i="9" s="1"/>
  <c r="BP262" i="9" s="1"/>
  <c r="BP266" i="9" s="1"/>
  <c r="AT23" i="43"/>
  <c r="AR253" i="9" s="1"/>
  <c r="AR262" i="9" s="1"/>
  <c r="AR266" i="9" s="1"/>
  <c r="GL356" i="9"/>
  <c r="BV356" i="9"/>
  <c r="MT23" i="43"/>
  <c r="PN23" i="43"/>
  <c r="LV23" i="43"/>
  <c r="LV36" i="43" s="1"/>
  <c r="JB23" i="43"/>
  <c r="IZ253" i="9" s="1"/>
  <c r="IZ262" i="9" s="1"/>
  <c r="IZ266" i="9" s="1"/>
  <c r="PZ23" i="43"/>
  <c r="GX356" i="9"/>
  <c r="HV356" i="9"/>
  <c r="PB23" i="43"/>
  <c r="OD23" i="43"/>
  <c r="NF23" i="43"/>
  <c r="MH23" i="43"/>
  <c r="MH36" i="43" s="1"/>
  <c r="LJ23" i="43"/>
  <c r="LH253" i="9" s="1"/>
  <c r="LH262" i="9" s="1"/>
  <c r="LH266" i="9" s="1"/>
  <c r="KL23" i="43"/>
  <c r="KJ253" i="9" s="1"/>
  <c r="KJ262" i="9" s="1"/>
  <c r="KJ266" i="9" s="1"/>
  <c r="JN23" i="43"/>
  <c r="JL253" i="9" s="1"/>
  <c r="JL262" i="9" s="1"/>
  <c r="JL266" i="9" s="1"/>
  <c r="IP23" i="43"/>
  <c r="IP36" i="43" s="1"/>
  <c r="HR23" i="43"/>
  <c r="HR36" i="43" s="1"/>
  <c r="GT23" i="43"/>
  <c r="GR253" i="9" s="1"/>
  <c r="GR262" i="9" s="1"/>
  <c r="GR266" i="9" s="1"/>
  <c r="FV23" i="43"/>
  <c r="FT253" i="9" s="1"/>
  <c r="FT262" i="9" s="1"/>
  <c r="FT266" i="9" s="1"/>
  <c r="EX23" i="43"/>
  <c r="EX36" i="43" s="1"/>
  <c r="DZ23" i="43"/>
  <c r="DZ36" i="43" s="1"/>
  <c r="DB23" i="43"/>
  <c r="CZ253" i="9" s="1"/>
  <c r="CZ262" i="9" s="1"/>
  <c r="CZ266" i="9" s="1"/>
  <c r="CD23" i="43"/>
  <c r="CB253" i="9" s="1"/>
  <c r="CB262" i="9" s="1"/>
  <c r="CB266" i="9" s="1"/>
  <c r="BF23" i="43"/>
  <c r="BF36" i="43" s="1"/>
  <c r="QL23" i="43"/>
  <c r="AL357" i="9"/>
  <c r="JF357" i="9"/>
  <c r="JF360" i="9" s="1"/>
  <c r="JF365" i="9" s="1"/>
  <c r="JF326" i="9" s="1"/>
  <c r="JF329" i="9" s="1"/>
  <c r="JF342" i="9" s="1"/>
  <c r="K14" i="19"/>
  <c r="K17" i="19" s="1"/>
  <c r="K22" i="19" s="1"/>
  <c r="C19" i="43"/>
  <c r="C36" i="43" s="1"/>
  <c r="C42" i="43" s="1"/>
  <c r="QJ36" i="43"/>
  <c r="QH36" i="43"/>
  <c r="QD36" i="43"/>
  <c r="QC36" i="43"/>
  <c r="QB36" i="43"/>
  <c r="PX36" i="43"/>
  <c r="PV36" i="43"/>
  <c r="PR36" i="43"/>
  <c r="PQ36" i="43"/>
  <c r="PP36" i="43"/>
  <c r="PL36" i="43"/>
  <c r="PJ36" i="43"/>
  <c r="PF36" i="43"/>
  <c r="PE36" i="43"/>
  <c r="PD36" i="43"/>
  <c r="OZ36" i="43"/>
  <c r="OX36" i="43"/>
  <c r="OT36" i="43"/>
  <c r="OS36" i="43"/>
  <c r="OR36" i="43"/>
  <c r="ON36" i="43"/>
  <c r="OL36" i="43"/>
  <c r="OH36" i="43"/>
  <c r="OG36" i="43"/>
  <c r="OF36" i="43"/>
  <c r="OB36" i="43"/>
  <c r="NZ36" i="43"/>
  <c r="NV36" i="43"/>
  <c r="NU36" i="43"/>
  <c r="NT36" i="43"/>
  <c r="NP36" i="43"/>
  <c r="NN36" i="43"/>
  <c r="NJ36" i="43"/>
  <c r="NI36" i="43"/>
  <c r="NH36" i="43"/>
  <c r="ND36" i="43"/>
  <c r="NB36" i="43"/>
  <c r="MX36" i="43"/>
  <c r="MW36" i="43"/>
  <c r="MV36" i="43"/>
  <c r="MR36" i="43"/>
  <c r="MP36" i="43"/>
  <c r="ML36" i="43"/>
  <c r="MK36" i="43"/>
  <c r="MJ36" i="43"/>
  <c r="MF36" i="43"/>
  <c r="MD36" i="43"/>
  <c r="LZ36" i="43"/>
  <c r="LY36" i="43"/>
  <c r="LX36" i="43"/>
  <c r="LR250" i="9"/>
  <c r="LR266" i="9" s="1"/>
  <c r="LT36" i="43"/>
  <c r="LQ250" i="9"/>
  <c r="LP250" i="9"/>
  <c r="LP266" i="9" s="1"/>
  <c r="LR36" i="43"/>
  <c r="LL250" i="9"/>
  <c r="LL266" i="9" s="1"/>
  <c r="LN36" i="43"/>
  <c r="LK250" i="9"/>
  <c r="LJ250" i="9"/>
  <c r="LJ266" i="9" s="1"/>
  <c r="LL36" i="43"/>
  <c r="LF250" i="9"/>
  <c r="LF266" i="9" s="1"/>
  <c r="LH36" i="43"/>
  <c r="LE250" i="9"/>
  <c r="LD250" i="9"/>
  <c r="LD266" i="9" s="1"/>
  <c r="LF36" i="43"/>
  <c r="KZ250" i="9"/>
  <c r="KZ266" i="9" s="1"/>
  <c r="LB36" i="43"/>
  <c r="KY250" i="9"/>
  <c r="KX250" i="9"/>
  <c r="KX266" i="9" s="1"/>
  <c r="KZ36" i="43"/>
  <c r="KT250" i="9"/>
  <c r="KT266" i="9" s="1"/>
  <c r="KV36" i="43"/>
  <c r="KS250" i="9"/>
  <c r="KR250" i="9"/>
  <c r="KR266" i="9" s="1"/>
  <c r="KT36" i="43"/>
  <c r="KN250" i="9"/>
  <c r="KN266" i="9" s="1"/>
  <c r="KP36" i="43"/>
  <c r="KM250" i="9"/>
  <c r="KL250" i="9"/>
  <c r="KL266" i="9" s="1"/>
  <c r="KN36" i="43"/>
  <c r="KH250" i="9"/>
  <c r="KH266" i="9" s="1"/>
  <c r="KJ36" i="43"/>
  <c r="KG250" i="9"/>
  <c r="KF250" i="9"/>
  <c r="KF266" i="9" s="1"/>
  <c r="KH36" i="43"/>
  <c r="KB250" i="9"/>
  <c r="KB266" i="9" s="1"/>
  <c r="KD36" i="43"/>
  <c r="KA250" i="9"/>
  <c r="JZ250" i="9"/>
  <c r="JZ266" i="9" s="1"/>
  <c r="KB36" i="43"/>
  <c r="JV250" i="9"/>
  <c r="JV266" i="9" s="1"/>
  <c r="JX36" i="43"/>
  <c r="JU250" i="9"/>
  <c r="JT250" i="9"/>
  <c r="JT266" i="9" s="1"/>
  <c r="JV36" i="43"/>
  <c r="JP250" i="9"/>
  <c r="JP266" i="9" s="1"/>
  <c r="JR36" i="43"/>
  <c r="JO250" i="9"/>
  <c r="JN250" i="9"/>
  <c r="JN266" i="9" s="1"/>
  <c r="JP36" i="43"/>
  <c r="JJ250" i="9"/>
  <c r="JJ266" i="9" s="1"/>
  <c r="JL36" i="43"/>
  <c r="JI250" i="9"/>
  <c r="JH250" i="9"/>
  <c r="JH266" i="9" s="1"/>
  <c r="JJ36" i="43"/>
  <c r="JD250" i="9"/>
  <c r="JD266" i="9" s="1"/>
  <c r="JF36" i="43"/>
  <c r="JC250" i="9"/>
  <c r="JB250" i="9"/>
  <c r="JB266" i="9" s="1"/>
  <c r="JD36" i="43"/>
  <c r="IX250" i="9"/>
  <c r="IX266" i="9" s="1"/>
  <c r="IZ36" i="43"/>
  <c r="IW250" i="9"/>
  <c r="IV250" i="9"/>
  <c r="IV266" i="9" s="1"/>
  <c r="IX36" i="43"/>
  <c r="IR250" i="9"/>
  <c r="IR266" i="9" s="1"/>
  <c r="IT36" i="43"/>
  <c r="IQ250" i="9"/>
  <c r="IP250" i="9"/>
  <c r="IP266" i="9" s="1"/>
  <c r="IR36" i="43"/>
  <c r="IL250" i="9"/>
  <c r="IL266" i="9" s="1"/>
  <c r="IN36" i="43"/>
  <c r="IK250" i="9"/>
  <c r="IJ250" i="9"/>
  <c r="IJ266" i="9" s="1"/>
  <c r="IL36" i="43"/>
  <c r="IF250" i="9"/>
  <c r="IF266" i="9" s="1"/>
  <c r="IH36" i="43"/>
  <c r="IE250" i="9"/>
  <c r="ID250" i="9"/>
  <c r="ID266" i="9" s="1"/>
  <c r="IF36" i="43"/>
  <c r="HZ250" i="9"/>
  <c r="HZ266" i="9" s="1"/>
  <c r="IB36" i="43"/>
  <c r="HY250" i="9"/>
  <c r="HX250" i="9"/>
  <c r="HX266" i="9" s="1"/>
  <c r="HZ36" i="43"/>
  <c r="HT250" i="9"/>
  <c r="HT266" i="9" s="1"/>
  <c r="HV36" i="43"/>
  <c r="HS250" i="9"/>
  <c r="HR250" i="9"/>
  <c r="HR266" i="9" s="1"/>
  <c r="HT36" i="43"/>
  <c r="HN250" i="9"/>
  <c r="HN266" i="9" s="1"/>
  <c r="HP36" i="43"/>
  <c r="HM250" i="9"/>
  <c r="HL250" i="9"/>
  <c r="HL266" i="9" s="1"/>
  <c r="HN36" i="43"/>
  <c r="HH250" i="9"/>
  <c r="HH266" i="9" s="1"/>
  <c r="HJ36" i="43"/>
  <c r="HG250" i="9"/>
  <c r="HF250" i="9"/>
  <c r="HF266" i="9" s="1"/>
  <c r="HH36" i="43"/>
  <c r="HB250" i="9"/>
  <c r="HB266" i="9" s="1"/>
  <c r="HD36" i="43"/>
  <c r="HA250" i="9"/>
  <c r="GZ250" i="9"/>
  <c r="GZ266" i="9" s="1"/>
  <c r="HB36" i="43"/>
  <c r="GV250" i="9"/>
  <c r="GV266" i="9" s="1"/>
  <c r="GX36" i="43"/>
  <c r="GU250" i="9"/>
  <c r="GT250" i="9"/>
  <c r="GT266" i="9" s="1"/>
  <c r="GV36" i="43"/>
  <c r="GP250" i="9"/>
  <c r="GP266" i="9" s="1"/>
  <c r="GR36" i="43"/>
  <c r="GO250" i="9"/>
  <c r="GN250" i="9"/>
  <c r="GN266" i="9" s="1"/>
  <c r="GP36" i="43"/>
  <c r="GJ250" i="9"/>
  <c r="GJ266" i="9" s="1"/>
  <c r="GL36" i="43"/>
  <c r="GI250" i="9"/>
  <c r="GH250" i="9"/>
  <c r="GH266" i="9" s="1"/>
  <c r="GJ36" i="43"/>
  <c r="GD250" i="9"/>
  <c r="GD266" i="9" s="1"/>
  <c r="GF36" i="43"/>
  <c r="GC250" i="9"/>
  <c r="GB250" i="9"/>
  <c r="GB266" i="9" s="1"/>
  <c r="GD36" i="43"/>
  <c r="FX250" i="9"/>
  <c r="FX266" i="9" s="1"/>
  <c r="FZ36" i="43"/>
  <c r="FW250" i="9"/>
  <c r="FV250" i="9"/>
  <c r="FV266" i="9" s="1"/>
  <c r="FX36" i="43"/>
  <c r="FR250" i="9"/>
  <c r="FR266" i="9" s="1"/>
  <c r="FT36" i="43"/>
  <c r="FQ250" i="9"/>
  <c r="FP250" i="9"/>
  <c r="FP266" i="9" s="1"/>
  <c r="FR36" i="43"/>
  <c r="FL250" i="9"/>
  <c r="FL266" i="9" s="1"/>
  <c r="FN36" i="43"/>
  <c r="FK250" i="9"/>
  <c r="FJ250" i="9"/>
  <c r="FJ266" i="9" s="1"/>
  <c r="FL36" i="43"/>
  <c r="FF250" i="9"/>
  <c r="FF266" i="9" s="1"/>
  <c r="FH36" i="43"/>
  <c r="FE250" i="9"/>
  <c r="FD250" i="9"/>
  <c r="FD266" i="9" s="1"/>
  <c r="FF36" i="43"/>
  <c r="EZ250" i="9"/>
  <c r="EZ266" i="9" s="1"/>
  <c r="FB36" i="43"/>
  <c r="EY250" i="9"/>
  <c r="EX250" i="9"/>
  <c r="EX266" i="9" s="1"/>
  <c r="EZ36" i="43"/>
  <c r="ET250" i="9"/>
  <c r="ET266" i="9" s="1"/>
  <c r="EV36" i="43"/>
  <c r="ES250" i="9"/>
  <c r="ER250" i="9"/>
  <c r="ER266" i="9" s="1"/>
  <c r="ET36" i="43"/>
  <c r="EN250" i="9"/>
  <c r="EN266" i="9" s="1"/>
  <c r="EP36" i="43"/>
  <c r="EM250" i="9"/>
  <c r="EL250" i="9"/>
  <c r="EL266" i="9" s="1"/>
  <c r="EN36" i="43"/>
  <c r="EH250" i="9"/>
  <c r="EH266" i="9" s="1"/>
  <c r="EJ36" i="43"/>
  <c r="EG250" i="9"/>
  <c r="EF250" i="9"/>
  <c r="EF266" i="9" s="1"/>
  <c r="EH36" i="43"/>
  <c r="EB250" i="9"/>
  <c r="EB266" i="9" s="1"/>
  <c r="ED36" i="43"/>
  <c r="EA250" i="9"/>
  <c r="DZ250" i="9"/>
  <c r="DZ266" i="9" s="1"/>
  <c r="EB36" i="43"/>
  <c r="DV250" i="9"/>
  <c r="DV266" i="9" s="1"/>
  <c r="DX36" i="43"/>
  <c r="DU250" i="9"/>
  <c r="DT250" i="9"/>
  <c r="DT266" i="9" s="1"/>
  <c r="DV36" i="43"/>
  <c r="DP250" i="9"/>
  <c r="DP266" i="9" s="1"/>
  <c r="DR36" i="43"/>
  <c r="DO250" i="9"/>
  <c r="DN250" i="9"/>
  <c r="DN266" i="9" s="1"/>
  <c r="DP36" i="43"/>
  <c r="DJ250" i="9"/>
  <c r="DJ266" i="9" s="1"/>
  <c r="DL36" i="43"/>
  <c r="DI250" i="9"/>
  <c r="DH250" i="9"/>
  <c r="DH266" i="9" s="1"/>
  <c r="DJ36" i="43"/>
  <c r="DD250" i="9"/>
  <c r="DD266" i="9" s="1"/>
  <c r="DF36" i="43"/>
  <c r="DC250" i="9"/>
  <c r="DB250" i="9"/>
  <c r="DB266" i="9" s="1"/>
  <c r="DD36" i="43"/>
  <c r="CX250" i="9"/>
  <c r="CX266" i="9" s="1"/>
  <c r="CZ36" i="43"/>
  <c r="CW250" i="9"/>
  <c r="CV250" i="9"/>
  <c r="CV266" i="9" s="1"/>
  <c r="CX36" i="43"/>
  <c r="CR250" i="9"/>
  <c r="CR266" i="9" s="1"/>
  <c r="CT36" i="43"/>
  <c r="CQ250" i="9"/>
  <c r="CP250" i="9"/>
  <c r="CP266" i="9" s="1"/>
  <c r="CR36" i="43"/>
  <c r="CL250" i="9"/>
  <c r="CL266" i="9" s="1"/>
  <c r="CN36" i="43"/>
  <c r="CK250" i="9"/>
  <c r="CJ250" i="9"/>
  <c r="CJ266" i="9" s="1"/>
  <c r="CL36" i="43"/>
  <c r="CF250" i="9"/>
  <c r="CF266" i="9" s="1"/>
  <c r="CH36" i="43"/>
  <c r="CE250" i="9"/>
  <c r="CD250" i="9"/>
  <c r="CD266" i="9" s="1"/>
  <c r="CF36" i="43"/>
  <c r="BZ250" i="9"/>
  <c r="BZ266" i="9" s="1"/>
  <c r="CB36" i="43"/>
  <c r="BY250" i="9"/>
  <c r="BX250" i="9"/>
  <c r="BX266" i="9" s="1"/>
  <c r="BZ36" i="43"/>
  <c r="BT250" i="9"/>
  <c r="BT266" i="9" s="1"/>
  <c r="BV36" i="43"/>
  <c r="BS250" i="9"/>
  <c r="BR250" i="9"/>
  <c r="BR266" i="9" s="1"/>
  <c r="BT36" i="43"/>
  <c r="BN250" i="9"/>
  <c r="BN266" i="9" s="1"/>
  <c r="BP36" i="43"/>
  <c r="BM250" i="9"/>
  <c r="BL250" i="9"/>
  <c r="BL266" i="9" s="1"/>
  <c r="BN36" i="43"/>
  <c r="BH250" i="9"/>
  <c r="BH266" i="9" s="1"/>
  <c r="BJ36" i="43"/>
  <c r="BG250" i="9"/>
  <c r="BF250" i="9"/>
  <c r="BF266" i="9" s="1"/>
  <c r="BH36" i="43"/>
  <c r="BB250" i="9"/>
  <c r="BB266" i="9" s="1"/>
  <c r="BD36" i="43"/>
  <c r="BA250" i="9"/>
  <c r="AZ250" i="9"/>
  <c r="AZ266" i="9" s="1"/>
  <c r="BB36" i="43"/>
  <c r="AV250" i="9"/>
  <c r="AV266" i="9" s="1"/>
  <c r="AX36" i="43"/>
  <c r="AU250" i="9"/>
  <c r="AT250" i="9"/>
  <c r="AT266" i="9" s="1"/>
  <c r="AV36" i="43"/>
  <c r="AP250" i="9"/>
  <c r="AP266" i="9" s="1"/>
  <c r="AR36" i="43"/>
  <c r="AO250" i="9"/>
  <c r="AN250" i="9"/>
  <c r="AN266" i="9" s="1"/>
  <c r="AP36" i="43"/>
  <c r="AE427" i="9"/>
  <c r="AE429" i="9" s="1"/>
  <c r="AE83" i="9"/>
  <c r="AJ250" i="9"/>
  <c r="AJ266" i="9" s="1"/>
  <c r="AL36" i="43"/>
  <c r="AD73" i="9" s="1"/>
  <c r="AD75" i="9" s="1"/>
  <c r="AD550" i="9" s="1"/>
  <c r="AD553" i="9" s="1"/>
  <c r="AI250" i="9"/>
  <c r="AH250" i="9"/>
  <c r="AH266" i="9" s="1"/>
  <c r="AJ36" i="43"/>
  <c r="AB73" i="9" s="1"/>
  <c r="AB75" i="9" s="1"/>
  <c r="AB550" i="9" s="1"/>
  <c r="AB553" i="9" s="1"/>
  <c r="AA73" i="9"/>
  <c r="N353" i="9"/>
  <c r="S10" i="19"/>
  <c r="S12" i="19" s="1"/>
  <c r="AR353" i="9"/>
  <c r="Q10" i="19"/>
  <c r="Q12" i="19" s="1"/>
  <c r="I12" i="19"/>
  <c r="I14" i="19" s="1"/>
  <c r="I17" i="19" s="1"/>
  <c r="I22" i="19" s="1"/>
  <c r="T355" i="9"/>
  <c r="T357" i="9" s="1"/>
  <c r="T360" i="9" s="1"/>
  <c r="T365" i="9" s="1"/>
  <c r="T274" i="9"/>
  <c r="AV8" i="17"/>
  <c r="LT274" i="9"/>
  <c r="LT355" i="9"/>
  <c r="LH274" i="9"/>
  <c r="LJ275" i="9" s="1"/>
  <c r="LH355" i="9"/>
  <c r="KV274" i="9"/>
  <c r="KX275" i="9" s="1"/>
  <c r="KV355" i="9"/>
  <c r="KJ274" i="9"/>
  <c r="KL275" i="9" s="1"/>
  <c r="KJ355" i="9"/>
  <c r="JX274" i="9"/>
  <c r="JZ275" i="9" s="1"/>
  <c r="JX355" i="9"/>
  <c r="JL274" i="9"/>
  <c r="JN275" i="9" s="1"/>
  <c r="JL355" i="9"/>
  <c r="IZ274" i="9"/>
  <c r="JB275" i="9" s="1"/>
  <c r="IZ355" i="9"/>
  <c r="IN274" i="9"/>
  <c r="IP275" i="9" s="1"/>
  <c r="IN355" i="9"/>
  <c r="IB274" i="9"/>
  <c r="ID275" i="9" s="1"/>
  <c r="IB355" i="9"/>
  <c r="HP274" i="9"/>
  <c r="HR275" i="9" s="1"/>
  <c r="HP355" i="9"/>
  <c r="HD274" i="9"/>
  <c r="HF275" i="9" s="1"/>
  <c r="HD355" i="9"/>
  <c r="GR274" i="9"/>
  <c r="GT275" i="9" s="1"/>
  <c r="GR355" i="9"/>
  <c r="GF274" i="9"/>
  <c r="GH275" i="9" s="1"/>
  <c r="GF355" i="9"/>
  <c r="FT274" i="9"/>
  <c r="FV275" i="9" s="1"/>
  <c r="FT355" i="9"/>
  <c r="FH274" i="9"/>
  <c r="FJ275" i="9" s="1"/>
  <c r="FH355" i="9"/>
  <c r="EV274" i="9"/>
  <c r="EX275" i="9" s="1"/>
  <c r="EV355" i="9"/>
  <c r="EJ274" i="9"/>
  <c r="EL275" i="9" s="1"/>
  <c r="EJ355" i="9"/>
  <c r="DX274" i="9"/>
  <c r="DZ275" i="9" s="1"/>
  <c r="DX355" i="9"/>
  <c r="DL274" i="9"/>
  <c r="DN275" i="9" s="1"/>
  <c r="DL355" i="9"/>
  <c r="CZ274" i="9"/>
  <c r="DB275" i="9" s="1"/>
  <c r="CZ355" i="9"/>
  <c r="CN274" i="9"/>
  <c r="CP275" i="9" s="1"/>
  <c r="CN355" i="9"/>
  <c r="CB274" i="9"/>
  <c r="CD275" i="9" s="1"/>
  <c r="CB355" i="9"/>
  <c r="BP274" i="9"/>
  <c r="BR275" i="9" s="1"/>
  <c r="BP355" i="9"/>
  <c r="BD274" i="9"/>
  <c r="BF275" i="9" s="1"/>
  <c r="BD355" i="9"/>
  <c r="AR274" i="9"/>
  <c r="AT275" i="9" s="1"/>
  <c r="AR355" i="9"/>
  <c r="M12" i="19"/>
  <c r="AF83" i="9" l="1"/>
  <c r="AF550" i="9"/>
  <c r="AF553" i="9" s="1"/>
  <c r="GX357" i="9"/>
  <c r="GX360" i="9" s="1"/>
  <c r="GX365" i="9" s="1"/>
  <c r="GX326" i="9" s="1"/>
  <c r="GX329" i="9" s="1"/>
  <c r="GX342" i="9" s="1"/>
  <c r="GX551" i="9"/>
  <c r="GX554" i="9" s="1"/>
  <c r="AX357" i="9"/>
  <c r="AX551" i="9"/>
  <c r="AX554" i="9" s="1"/>
  <c r="KD357" i="9"/>
  <c r="KD360" i="9" s="1"/>
  <c r="KD365" i="9" s="1"/>
  <c r="KD326" i="9" s="1"/>
  <c r="KD329" i="9" s="1"/>
  <c r="KD342" i="9" s="1"/>
  <c r="KD551" i="9"/>
  <c r="KD554" i="9" s="1"/>
  <c r="CT357" i="9"/>
  <c r="CT551" i="9"/>
  <c r="CT554" i="9" s="1"/>
  <c r="IH357" i="9"/>
  <c r="IH360" i="9" s="1"/>
  <c r="IH365" i="9" s="1"/>
  <c r="IH326" i="9" s="1"/>
  <c r="IH329" i="9" s="1"/>
  <c r="IH342" i="9" s="1"/>
  <c r="IH551" i="9"/>
  <c r="IH554" i="9" s="1"/>
  <c r="BV357" i="9"/>
  <c r="BV551" i="9"/>
  <c r="BV554" i="9" s="1"/>
  <c r="LN357" i="9"/>
  <c r="LN360" i="9" s="1"/>
  <c r="LN365" i="9" s="1"/>
  <c r="LN326" i="9" s="1"/>
  <c r="LN329" i="9" s="1"/>
  <c r="LN342" i="9" s="1"/>
  <c r="LN551" i="9"/>
  <c r="LN554" i="9" s="1"/>
  <c r="FZ357" i="9"/>
  <c r="FZ360" i="9" s="1"/>
  <c r="FZ365" i="9" s="1"/>
  <c r="FZ326" i="9" s="1"/>
  <c r="FZ329" i="9" s="1"/>
  <c r="FZ342" i="9" s="1"/>
  <c r="FZ551" i="9"/>
  <c r="FZ554" i="9" s="1"/>
  <c r="HJ357" i="9"/>
  <c r="HJ360" i="9" s="1"/>
  <c r="HJ365" i="9" s="1"/>
  <c r="HJ326" i="9" s="1"/>
  <c r="HJ329" i="9" s="1"/>
  <c r="HJ342" i="9" s="1"/>
  <c r="HJ551" i="9"/>
  <c r="HJ554" i="9" s="1"/>
  <c r="DR357" i="9"/>
  <c r="DR360" i="9" s="1"/>
  <c r="DR365" i="9" s="1"/>
  <c r="DR326" i="9" s="1"/>
  <c r="DR551" i="9"/>
  <c r="DR554" i="9" s="1"/>
  <c r="FB357" i="9"/>
  <c r="FB360" i="9" s="1"/>
  <c r="FB365" i="9" s="1"/>
  <c r="FB326" i="9" s="1"/>
  <c r="FB329" i="9" s="1"/>
  <c r="FB342" i="9" s="1"/>
  <c r="FB551" i="9"/>
  <c r="FB554" i="9" s="1"/>
  <c r="JR357" i="9"/>
  <c r="JR360" i="9" s="1"/>
  <c r="JR365" i="9" s="1"/>
  <c r="JR326" i="9" s="1"/>
  <c r="JR329" i="9" s="1"/>
  <c r="JR342" i="9" s="1"/>
  <c r="JR551" i="9"/>
  <c r="JR554" i="9" s="1"/>
  <c r="HV357" i="9"/>
  <c r="HV360" i="9" s="1"/>
  <c r="HV365" i="9" s="1"/>
  <c r="HV326" i="9" s="1"/>
  <c r="HV329" i="9" s="1"/>
  <c r="HV342" i="9" s="1"/>
  <c r="HV551" i="9"/>
  <c r="HV554" i="9" s="1"/>
  <c r="DF357" i="9"/>
  <c r="DF551" i="9"/>
  <c r="DF554" i="9" s="1"/>
  <c r="IT357" i="9"/>
  <c r="IT360" i="9" s="1"/>
  <c r="IT365" i="9" s="1"/>
  <c r="IT326" i="9" s="1"/>
  <c r="IT329" i="9" s="1"/>
  <c r="IT342" i="9" s="1"/>
  <c r="IT551" i="9"/>
  <c r="IT554" i="9" s="1"/>
  <c r="ED357" i="9"/>
  <c r="ED360" i="9" s="1"/>
  <c r="ED365" i="9" s="1"/>
  <c r="ED326" i="9" s="1"/>
  <c r="ED551" i="9"/>
  <c r="ED554" i="9" s="1"/>
  <c r="CH357" i="9"/>
  <c r="CH551" i="9"/>
  <c r="CH554" i="9" s="1"/>
  <c r="BJ357" i="9"/>
  <c r="BJ551" i="9"/>
  <c r="BJ554" i="9" s="1"/>
  <c r="LB357" i="9"/>
  <c r="LB360" i="9" s="1"/>
  <c r="LB365" i="9" s="1"/>
  <c r="LB326" i="9" s="1"/>
  <c r="LB329" i="9" s="1"/>
  <c r="LB342" i="9" s="1"/>
  <c r="LB551" i="9"/>
  <c r="LB554" i="9" s="1"/>
  <c r="GL357" i="9"/>
  <c r="GL360" i="9" s="1"/>
  <c r="GL365" i="9" s="1"/>
  <c r="GL326" i="9" s="1"/>
  <c r="GL329" i="9" s="1"/>
  <c r="GL342" i="9" s="1"/>
  <c r="GL551" i="9"/>
  <c r="GL554" i="9" s="1"/>
  <c r="FN357" i="9"/>
  <c r="FN360" i="9" s="1"/>
  <c r="FN365" i="9" s="1"/>
  <c r="FN326" i="9" s="1"/>
  <c r="FN329" i="9" s="1"/>
  <c r="FN342" i="9" s="1"/>
  <c r="FN551" i="9"/>
  <c r="FN554" i="9" s="1"/>
  <c r="EP357" i="9"/>
  <c r="EP360" i="9" s="1"/>
  <c r="EP365" i="9" s="1"/>
  <c r="EP326" i="9" s="1"/>
  <c r="EP551" i="9"/>
  <c r="EP554" i="9" s="1"/>
  <c r="KP357" i="9"/>
  <c r="KP360" i="9" s="1"/>
  <c r="KP365" i="9" s="1"/>
  <c r="KP326" i="9" s="1"/>
  <c r="KP329" i="9" s="1"/>
  <c r="KP342" i="9" s="1"/>
  <c r="KP551" i="9"/>
  <c r="KP554" i="9" s="1"/>
  <c r="QL36" i="43"/>
  <c r="AF427" i="9"/>
  <c r="AF429" i="9" s="1"/>
  <c r="AF534" i="9" s="1"/>
  <c r="ID36" i="43"/>
  <c r="EL36" i="43"/>
  <c r="BR36" i="43"/>
  <c r="OP36" i="43"/>
  <c r="PZ36" i="43"/>
  <c r="LJ36" i="43"/>
  <c r="KX36" i="43"/>
  <c r="FV36" i="43"/>
  <c r="GT36" i="43"/>
  <c r="OD36" i="43"/>
  <c r="AT36" i="43"/>
  <c r="JB36" i="43"/>
  <c r="DB36" i="43"/>
  <c r="NR36" i="43"/>
  <c r="JN36" i="43"/>
  <c r="NF36" i="43"/>
  <c r="GH36" i="43"/>
  <c r="HP253" i="9"/>
  <c r="HP262" i="9" s="1"/>
  <c r="HP266" i="9" s="1"/>
  <c r="PN36" i="43"/>
  <c r="LT253" i="9"/>
  <c r="LT262" i="9" s="1"/>
  <c r="LT266" i="9" s="1"/>
  <c r="PB36" i="43"/>
  <c r="HF36" i="43"/>
  <c r="KL36" i="43"/>
  <c r="CD36" i="43"/>
  <c r="BP356" i="9"/>
  <c r="GF356" i="9"/>
  <c r="CP36" i="43"/>
  <c r="JZ36" i="43"/>
  <c r="DX253" i="9"/>
  <c r="DX262" i="9" s="1"/>
  <c r="DX266" i="9" s="1"/>
  <c r="DN36" i="43"/>
  <c r="MT36" i="43"/>
  <c r="FJ36" i="43"/>
  <c r="DL356" i="9"/>
  <c r="EJ356" i="9"/>
  <c r="LH356" i="9"/>
  <c r="CZ356" i="9"/>
  <c r="HD356" i="9"/>
  <c r="IB356" i="9"/>
  <c r="KJ356" i="9"/>
  <c r="JL356" i="9"/>
  <c r="FT356" i="9"/>
  <c r="CN356" i="9"/>
  <c r="AR356" i="9"/>
  <c r="GR356" i="9"/>
  <c r="CB356" i="9"/>
  <c r="IZ356" i="9"/>
  <c r="FH356" i="9"/>
  <c r="BD253" i="9"/>
  <c r="BD262" i="9" s="1"/>
  <c r="BD266" i="9" s="1"/>
  <c r="EV253" i="9"/>
  <c r="EV262" i="9" s="1"/>
  <c r="EV266" i="9" s="1"/>
  <c r="IN253" i="9"/>
  <c r="IN262" i="9" s="1"/>
  <c r="IN266" i="9" s="1"/>
  <c r="KV356" i="9"/>
  <c r="JX356" i="9"/>
  <c r="AA75" i="9"/>
  <c r="AA550" i="9" s="1"/>
  <c r="AA553" i="9" s="1"/>
  <c r="AB427" i="9"/>
  <c r="AB429" i="9" s="1"/>
  <c r="AB83" i="9"/>
  <c r="AH356" i="9"/>
  <c r="AH551" i="9" s="1"/>
  <c r="AH554" i="9" s="1"/>
  <c r="AD427" i="9"/>
  <c r="AD429" i="9" s="1"/>
  <c r="O84" i="19" s="1"/>
  <c r="O85" i="19" s="1"/>
  <c r="AD83" i="9"/>
  <c r="AJ356" i="9"/>
  <c r="AJ551" i="9" s="1"/>
  <c r="AJ554" i="9" s="1"/>
  <c r="AE534" i="9"/>
  <c r="AE542" i="9" s="1"/>
  <c r="AE472" i="9"/>
  <c r="AN356" i="9"/>
  <c r="AN551" i="9" s="1"/>
  <c r="AN554" i="9" s="1"/>
  <c r="AP356" i="9"/>
  <c r="AP551" i="9" s="1"/>
  <c r="AP554" i="9" s="1"/>
  <c r="AT356" i="9"/>
  <c r="AT551" i="9" s="1"/>
  <c r="AT554" i="9" s="1"/>
  <c r="AV356" i="9"/>
  <c r="AV551" i="9" s="1"/>
  <c r="AV554" i="9" s="1"/>
  <c r="AZ356" i="9"/>
  <c r="AZ551" i="9" s="1"/>
  <c r="AZ554" i="9" s="1"/>
  <c r="BB356" i="9"/>
  <c r="BB551" i="9" s="1"/>
  <c r="BB554" i="9" s="1"/>
  <c r="BF356" i="9"/>
  <c r="BF551" i="9" s="1"/>
  <c r="BF554" i="9" s="1"/>
  <c r="BH356" i="9"/>
  <c r="BH551" i="9" s="1"/>
  <c r="BH554" i="9" s="1"/>
  <c r="BL356" i="9"/>
  <c r="BL551" i="9" s="1"/>
  <c r="BL554" i="9" s="1"/>
  <c r="BN356" i="9"/>
  <c r="BN551" i="9" s="1"/>
  <c r="BN554" i="9" s="1"/>
  <c r="BR356" i="9"/>
  <c r="BR551" i="9" s="1"/>
  <c r="BR554" i="9" s="1"/>
  <c r="BT356" i="9"/>
  <c r="BT551" i="9" s="1"/>
  <c r="BT554" i="9" s="1"/>
  <c r="BX356" i="9"/>
  <c r="BX551" i="9" s="1"/>
  <c r="BX554" i="9" s="1"/>
  <c r="BZ356" i="9"/>
  <c r="BZ551" i="9" s="1"/>
  <c r="BZ554" i="9" s="1"/>
  <c r="CD356" i="9"/>
  <c r="CD551" i="9" s="1"/>
  <c r="CD554" i="9" s="1"/>
  <c r="CF356" i="9"/>
  <c r="CF551" i="9" s="1"/>
  <c r="CF554" i="9" s="1"/>
  <c r="CJ356" i="9"/>
  <c r="CJ551" i="9" s="1"/>
  <c r="CJ554" i="9" s="1"/>
  <c r="CL356" i="9"/>
  <c r="CL551" i="9" s="1"/>
  <c r="CL554" i="9" s="1"/>
  <c r="CP356" i="9"/>
  <c r="CP551" i="9" s="1"/>
  <c r="CP554" i="9" s="1"/>
  <c r="CR356" i="9"/>
  <c r="CR551" i="9" s="1"/>
  <c r="CR554" i="9" s="1"/>
  <c r="CV356" i="9"/>
  <c r="CV551" i="9" s="1"/>
  <c r="CV554" i="9" s="1"/>
  <c r="CX356" i="9"/>
  <c r="CX551" i="9" s="1"/>
  <c r="CX554" i="9" s="1"/>
  <c r="DB356" i="9"/>
  <c r="DB551" i="9" s="1"/>
  <c r="DB554" i="9" s="1"/>
  <c r="DD356" i="9"/>
  <c r="DD551" i="9" s="1"/>
  <c r="DD554" i="9" s="1"/>
  <c r="DH356" i="9"/>
  <c r="DH551" i="9" s="1"/>
  <c r="DH554" i="9" s="1"/>
  <c r="DJ356" i="9"/>
  <c r="DJ551" i="9" s="1"/>
  <c r="DJ554" i="9" s="1"/>
  <c r="DN356" i="9"/>
  <c r="DN551" i="9" s="1"/>
  <c r="DN554" i="9" s="1"/>
  <c r="DP356" i="9"/>
  <c r="DP551" i="9" s="1"/>
  <c r="DP554" i="9" s="1"/>
  <c r="DT356" i="9"/>
  <c r="DT551" i="9" s="1"/>
  <c r="DT554" i="9" s="1"/>
  <c r="DV356" i="9"/>
  <c r="DV551" i="9" s="1"/>
  <c r="DV554" i="9" s="1"/>
  <c r="DZ356" i="9"/>
  <c r="DZ551" i="9" s="1"/>
  <c r="DZ554" i="9" s="1"/>
  <c r="EB356" i="9"/>
  <c r="EB551" i="9" s="1"/>
  <c r="EB554" i="9" s="1"/>
  <c r="EF356" i="9"/>
  <c r="EF551" i="9" s="1"/>
  <c r="EF554" i="9" s="1"/>
  <c r="EH356" i="9"/>
  <c r="EH551" i="9" s="1"/>
  <c r="EH554" i="9" s="1"/>
  <c r="EL356" i="9"/>
  <c r="EL551" i="9" s="1"/>
  <c r="EL554" i="9" s="1"/>
  <c r="EN356" i="9"/>
  <c r="EN551" i="9" s="1"/>
  <c r="EN554" i="9" s="1"/>
  <c r="ER356" i="9"/>
  <c r="ER551" i="9" s="1"/>
  <c r="ER554" i="9" s="1"/>
  <c r="ET356" i="9"/>
  <c r="ET551" i="9" s="1"/>
  <c r="ET554" i="9" s="1"/>
  <c r="EX356" i="9"/>
  <c r="EX551" i="9" s="1"/>
  <c r="EX554" i="9" s="1"/>
  <c r="EZ356" i="9"/>
  <c r="EZ551" i="9" s="1"/>
  <c r="EZ554" i="9" s="1"/>
  <c r="FD356" i="9"/>
  <c r="FD551" i="9" s="1"/>
  <c r="FD554" i="9" s="1"/>
  <c r="FF356" i="9"/>
  <c r="FF551" i="9" s="1"/>
  <c r="FF554" i="9" s="1"/>
  <c r="FJ356" i="9"/>
  <c r="FJ551" i="9" s="1"/>
  <c r="FJ554" i="9" s="1"/>
  <c r="FL356" i="9"/>
  <c r="FL551" i="9" s="1"/>
  <c r="FL554" i="9" s="1"/>
  <c r="FP356" i="9"/>
  <c r="FP551" i="9" s="1"/>
  <c r="FP554" i="9" s="1"/>
  <c r="FR356" i="9"/>
  <c r="FR551" i="9" s="1"/>
  <c r="FR554" i="9" s="1"/>
  <c r="FV356" i="9"/>
  <c r="FV551" i="9" s="1"/>
  <c r="FV554" i="9" s="1"/>
  <c r="FX356" i="9"/>
  <c r="FX551" i="9" s="1"/>
  <c r="FX554" i="9" s="1"/>
  <c r="GB356" i="9"/>
  <c r="GB551" i="9" s="1"/>
  <c r="GB554" i="9" s="1"/>
  <c r="GD356" i="9"/>
  <c r="GD551" i="9" s="1"/>
  <c r="GD554" i="9" s="1"/>
  <c r="GH356" i="9"/>
  <c r="GH551" i="9" s="1"/>
  <c r="GH554" i="9" s="1"/>
  <c r="GJ356" i="9"/>
  <c r="GJ551" i="9" s="1"/>
  <c r="GJ554" i="9" s="1"/>
  <c r="GN356" i="9"/>
  <c r="GN551" i="9" s="1"/>
  <c r="GN554" i="9" s="1"/>
  <c r="GP356" i="9"/>
  <c r="GP551" i="9" s="1"/>
  <c r="GP554" i="9" s="1"/>
  <c r="GT356" i="9"/>
  <c r="GT551" i="9" s="1"/>
  <c r="GT554" i="9" s="1"/>
  <c r="GV356" i="9"/>
  <c r="GV551" i="9" s="1"/>
  <c r="GV554" i="9" s="1"/>
  <c r="GZ356" i="9"/>
  <c r="GZ551" i="9" s="1"/>
  <c r="GZ554" i="9" s="1"/>
  <c r="HB356" i="9"/>
  <c r="HB551" i="9" s="1"/>
  <c r="HB554" i="9" s="1"/>
  <c r="HF356" i="9"/>
  <c r="HF551" i="9" s="1"/>
  <c r="HF554" i="9" s="1"/>
  <c r="HH356" i="9"/>
  <c r="HH551" i="9" s="1"/>
  <c r="HH554" i="9" s="1"/>
  <c r="HL356" i="9"/>
  <c r="HL551" i="9" s="1"/>
  <c r="HL554" i="9" s="1"/>
  <c r="HN356" i="9"/>
  <c r="HN551" i="9" s="1"/>
  <c r="HN554" i="9" s="1"/>
  <c r="HR356" i="9"/>
  <c r="HR551" i="9" s="1"/>
  <c r="HR554" i="9" s="1"/>
  <c r="HT356" i="9"/>
  <c r="HT551" i="9" s="1"/>
  <c r="HT554" i="9" s="1"/>
  <c r="HX356" i="9"/>
  <c r="HX551" i="9" s="1"/>
  <c r="HX554" i="9" s="1"/>
  <c r="HZ356" i="9"/>
  <c r="HZ551" i="9" s="1"/>
  <c r="HZ554" i="9" s="1"/>
  <c r="ID356" i="9"/>
  <c r="ID551" i="9" s="1"/>
  <c r="ID554" i="9" s="1"/>
  <c r="IF356" i="9"/>
  <c r="IF551" i="9" s="1"/>
  <c r="IF554" i="9" s="1"/>
  <c r="IJ356" i="9"/>
  <c r="IJ551" i="9" s="1"/>
  <c r="IJ554" i="9" s="1"/>
  <c r="IL356" i="9"/>
  <c r="IL551" i="9" s="1"/>
  <c r="IL554" i="9" s="1"/>
  <c r="IP356" i="9"/>
  <c r="IP551" i="9" s="1"/>
  <c r="IP554" i="9" s="1"/>
  <c r="IR356" i="9"/>
  <c r="IR551" i="9" s="1"/>
  <c r="IR554" i="9" s="1"/>
  <c r="IV356" i="9"/>
  <c r="IV551" i="9" s="1"/>
  <c r="IV554" i="9" s="1"/>
  <c r="IX356" i="9"/>
  <c r="IX551" i="9" s="1"/>
  <c r="IX554" i="9" s="1"/>
  <c r="JB356" i="9"/>
  <c r="JB551" i="9" s="1"/>
  <c r="JB554" i="9" s="1"/>
  <c r="JD356" i="9"/>
  <c r="JD551" i="9" s="1"/>
  <c r="JD554" i="9" s="1"/>
  <c r="JH356" i="9"/>
  <c r="JH551" i="9" s="1"/>
  <c r="JH554" i="9" s="1"/>
  <c r="JJ356" i="9"/>
  <c r="JJ551" i="9" s="1"/>
  <c r="JJ554" i="9" s="1"/>
  <c r="JN356" i="9"/>
  <c r="JN551" i="9" s="1"/>
  <c r="JN554" i="9" s="1"/>
  <c r="JP356" i="9"/>
  <c r="JP551" i="9" s="1"/>
  <c r="JP554" i="9" s="1"/>
  <c r="JT356" i="9"/>
  <c r="JT551" i="9" s="1"/>
  <c r="JT554" i="9" s="1"/>
  <c r="JV356" i="9"/>
  <c r="JV551" i="9" s="1"/>
  <c r="JV554" i="9" s="1"/>
  <c r="JZ356" i="9"/>
  <c r="JZ551" i="9" s="1"/>
  <c r="JZ554" i="9" s="1"/>
  <c r="KB356" i="9"/>
  <c r="KB551" i="9" s="1"/>
  <c r="KB554" i="9" s="1"/>
  <c r="KF356" i="9"/>
  <c r="KF551" i="9" s="1"/>
  <c r="KF554" i="9" s="1"/>
  <c r="KH356" i="9"/>
  <c r="KH551" i="9" s="1"/>
  <c r="KH554" i="9" s="1"/>
  <c r="KL356" i="9"/>
  <c r="KL551" i="9" s="1"/>
  <c r="KL554" i="9" s="1"/>
  <c r="KN356" i="9"/>
  <c r="KN551" i="9" s="1"/>
  <c r="KN554" i="9" s="1"/>
  <c r="KR356" i="9"/>
  <c r="KR551" i="9" s="1"/>
  <c r="KR554" i="9" s="1"/>
  <c r="KT356" i="9"/>
  <c r="KT551" i="9" s="1"/>
  <c r="KT554" i="9" s="1"/>
  <c r="KX356" i="9"/>
  <c r="KX551" i="9" s="1"/>
  <c r="KX554" i="9" s="1"/>
  <c r="KZ356" i="9"/>
  <c r="KZ551" i="9" s="1"/>
  <c r="KZ554" i="9" s="1"/>
  <c r="LD356" i="9"/>
  <c r="LD551" i="9" s="1"/>
  <c r="LD554" i="9" s="1"/>
  <c r="LF356" i="9"/>
  <c r="LF551" i="9" s="1"/>
  <c r="LF554" i="9" s="1"/>
  <c r="LJ356" i="9"/>
  <c r="LJ551" i="9" s="1"/>
  <c r="LJ554" i="9" s="1"/>
  <c r="LL356" i="9"/>
  <c r="LL551" i="9" s="1"/>
  <c r="LL554" i="9" s="1"/>
  <c r="LP356" i="9"/>
  <c r="LP551" i="9" s="1"/>
  <c r="LP554" i="9" s="1"/>
  <c r="LR356" i="9"/>
  <c r="LR551" i="9" s="1"/>
  <c r="LR554" i="9" s="1"/>
  <c r="N355" i="9"/>
  <c r="N357" i="9" s="1"/>
  <c r="N360" i="9" s="1"/>
  <c r="N365" i="9" s="1"/>
  <c r="N326" i="9" s="1"/>
  <c r="N329" i="9" s="1"/>
  <c r="N342" i="9" s="1"/>
  <c r="N274" i="9"/>
  <c r="T326" i="9"/>
  <c r="T329" i="9" s="1"/>
  <c r="T342" i="9" s="1"/>
  <c r="M14" i="19"/>
  <c r="M17" i="19" s="1"/>
  <c r="M22" i="19" s="1"/>
  <c r="AF274" i="9"/>
  <c r="AF355" i="9"/>
  <c r="AV10" i="17"/>
  <c r="AV7" i="17"/>
  <c r="AV6" i="17"/>
  <c r="CB357" i="9" l="1"/>
  <c r="CB551" i="9"/>
  <c r="CB554" i="9" s="1"/>
  <c r="HD357" i="9"/>
  <c r="HD360" i="9" s="1"/>
  <c r="HD365" i="9" s="1"/>
  <c r="HD326" i="9" s="1"/>
  <c r="HD329" i="9" s="1"/>
  <c r="HD342" i="9" s="1"/>
  <c r="HD551" i="9"/>
  <c r="HD554" i="9" s="1"/>
  <c r="FH357" i="9"/>
  <c r="FH360" i="9" s="1"/>
  <c r="FH365" i="9" s="1"/>
  <c r="FH326" i="9" s="1"/>
  <c r="FH329" i="9" s="1"/>
  <c r="FH342" i="9" s="1"/>
  <c r="FH551" i="9"/>
  <c r="FH554" i="9" s="1"/>
  <c r="JX357" i="9"/>
  <c r="JX360" i="9" s="1"/>
  <c r="JX365" i="9" s="1"/>
  <c r="JX326" i="9" s="1"/>
  <c r="JX329" i="9" s="1"/>
  <c r="JX342" i="9" s="1"/>
  <c r="JX551" i="9"/>
  <c r="JX554" i="9" s="1"/>
  <c r="KV357" i="9"/>
  <c r="KV360" i="9" s="1"/>
  <c r="KV365" i="9" s="1"/>
  <c r="KV326" i="9" s="1"/>
  <c r="KV329" i="9" s="1"/>
  <c r="KV342" i="9" s="1"/>
  <c r="KV551" i="9"/>
  <c r="KV554" i="9" s="1"/>
  <c r="AR357" i="9"/>
  <c r="AR551" i="9"/>
  <c r="AR554" i="9" s="1"/>
  <c r="LH357" i="9"/>
  <c r="LH360" i="9" s="1"/>
  <c r="LH365" i="9" s="1"/>
  <c r="LH326" i="9" s="1"/>
  <c r="LH329" i="9" s="1"/>
  <c r="LH342" i="9" s="1"/>
  <c r="LH551" i="9"/>
  <c r="LH554" i="9" s="1"/>
  <c r="KJ357" i="9"/>
  <c r="KJ360" i="9" s="1"/>
  <c r="KJ365" i="9" s="1"/>
  <c r="KJ326" i="9" s="1"/>
  <c r="KJ329" i="9" s="1"/>
  <c r="KJ342" i="9" s="1"/>
  <c r="KJ551" i="9"/>
  <c r="KJ554" i="9" s="1"/>
  <c r="IZ357" i="9"/>
  <c r="IZ360" i="9" s="1"/>
  <c r="IZ365" i="9" s="1"/>
  <c r="IZ326" i="9" s="1"/>
  <c r="IZ329" i="9" s="1"/>
  <c r="IZ342" i="9" s="1"/>
  <c r="IZ551" i="9"/>
  <c r="IZ554" i="9" s="1"/>
  <c r="CZ357" i="9"/>
  <c r="CZ551" i="9"/>
  <c r="CZ554" i="9" s="1"/>
  <c r="CN357" i="9"/>
  <c r="CN551" i="9"/>
  <c r="CN554" i="9" s="1"/>
  <c r="EJ357" i="9"/>
  <c r="EJ360" i="9" s="1"/>
  <c r="EJ365" i="9" s="1"/>
  <c r="EJ326" i="9" s="1"/>
  <c r="EJ551" i="9"/>
  <c r="EJ554" i="9" s="1"/>
  <c r="GF357" i="9"/>
  <c r="GF360" i="9" s="1"/>
  <c r="GF365" i="9" s="1"/>
  <c r="GF326" i="9" s="1"/>
  <c r="GF329" i="9" s="1"/>
  <c r="GF342" i="9" s="1"/>
  <c r="GF551" i="9"/>
  <c r="GF554" i="9" s="1"/>
  <c r="JL357" i="9"/>
  <c r="JL360" i="9" s="1"/>
  <c r="JL365" i="9" s="1"/>
  <c r="JL326" i="9" s="1"/>
  <c r="JL329" i="9" s="1"/>
  <c r="JL342" i="9" s="1"/>
  <c r="JL551" i="9"/>
  <c r="JL554" i="9" s="1"/>
  <c r="IB357" i="9"/>
  <c r="IB360" i="9" s="1"/>
  <c r="IB365" i="9" s="1"/>
  <c r="IB326" i="9" s="1"/>
  <c r="IB329" i="9" s="1"/>
  <c r="IB342" i="9" s="1"/>
  <c r="IB551" i="9"/>
  <c r="IB554" i="9" s="1"/>
  <c r="GR357" i="9"/>
  <c r="GR360" i="9" s="1"/>
  <c r="GR365" i="9" s="1"/>
  <c r="GR326" i="9" s="1"/>
  <c r="GR329" i="9" s="1"/>
  <c r="GR342" i="9" s="1"/>
  <c r="GR551" i="9"/>
  <c r="GR554" i="9" s="1"/>
  <c r="FT357" i="9"/>
  <c r="FT360" i="9" s="1"/>
  <c r="FT365" i="9" s="1"/>
  <c r="FT326" i="9" s="1"/>
  <c r="FT329" i="9" s="1"/>
  <c r="FT342" i="9" s="1"/>
  <c r="FT551" i="9"/>
  <c r="FT554" i="9" s="1"/>
  <c r="DL357" i="9"/>
  <c r="DL551" i="9"/>
  <c r="DL554" i="9" s="1"/>
  <c r="BP357" i="9"/>
  <c r="BP551" i="9"/>
  <c r="BP554" i="9" s="1"/>
  <c r="AF472" i="9"/>
  <c r="HP356" i="9"/>
  <c r="LT356" i="9"/>
  <c r="DK13" i="19" s="1"/>
  <c r="DK14" i="19" s="1"/>
  <c r="DK17" i="19" s="1"/>
  <c r="DK22" i="19" s="1"/>
  <c r="DX356" i="9"/>
  <c r="IN356" i="9"/>
  <c r="EV356" i="9"/>
  <c r="BD356" i="9"/>
  <c r="LR357" i="9"/>
  <c r="LR360" i="9" s="1"/>
  <c r="LR365" i="9" s="1"/>
  <c r="LR326" i="9" s="1"/>
  <c r="LR329" i="9" s="1"/>
  <c r="LR342" i="9" s="1"/>
  <c r="LP357" i="9"/>
  <c r="LP360" i="9" s="1"/>
  <c r="LP365" i="9" s="1"/>
  <c r="LP326" i="9" s="1"/>
  <c r="LP329" i="9" s="1"/>
  <c r="LP342" i="9" s="1"/>
  <c r="LL357" i="9"/>
  <c r="LL360" i="9" s="1"/>
  <c r="LL365" i="9" s="1"/>
  <c r="LL326" i="9" s="1"/>
  <c r="LL329" i="9" s="1"/>
  <c r="LL342" i="9" s="1"/>
  <c r="DG13" i="19"/>
  <c r="DG14" i="19" s="1"/>
  <c r="DG17" i="19" s="1"/>
  <c r="DG22" i="19" s="1"/>
  <c r="LJ357" i="9"/>
  <c r="LJ360" i="9" s="1"/>
  <c r="LJ365" i="9" s="1"/>
  <c r="LJ326" i="9" s="1"/>
  <c r="LJ329" i="9" s="1"/>
  <c r="LJ342" i="9" s="1"/>
  <c r="LF357" i="9"/>
  <c r="LF360" i="9" s="1"/>
  <c r="LF365" i="9" s="1"/>
  <c r="LF326" i="9" s="1"/>
  <c r="LF329" i="9" s="1"/>
  <c r="LF342" i="9" s="1"/>
  <c r="DE13" i="19"/>
  <c r="DE14" i="19" s="1"/>
  <c r="DE17" i="19" s="1"/>
  <c r="DE22" i="19" s="1"/>
  <c r="LD357" i="9"/>
  <c r="LD360" i="9" s="1"/>
  <c r="LD365" i="9" s="1"/>
  <c r="LD326" i="9" s="1"/>
  <c r="LD329" i="9" s="1"/>
  <c r="LD342" i="9" s="1"/>
  <c r="KZ357" i="9"/>
  <c r="KZ360" i="9" s="1"/>
  <c r="KZ365" i="9" s="1"/>
  <c r="KZ326" i="9" s="1"/>
  <c r="KZ329" i="9" s="1"/>
  <c r="KZ342" i="9" s="1"/>
  <c r="DC13" i="19"/>
  <c r="DC14" i="19" s="1"/>
  <c r="DC17" i="19" s="1"/>
  <c r="DC22" i="19" s="1"/>
  <c r="KX357" i="9"/>
  <c r="KX360" i="9" s="1"/>
  <c r="KX365" i="9" s="1"/>
  <c r="KX326" i="9" s="1"/>
  <c r="KX329" i="9" s="1"/>
  <c r="KX342" i="9" s="1"/>
  <c r="KT357" i="9"/>
  <c r="KT360" i="9" s="1"/>
  <c r="KT365" i="9" s="1"/>
  <c r="KT326" i="9" s="1"/>
  <c r="KT329" i="9" s="1"/>
  <c r="KT342" i="9" s="1"/>
  <c r="DA13" i="19"/>
  <c r="DA14" i="19" s="1"/>
  <c r="DA17" i="19" s="1"/>
  <c r="DA22" i="19" s="1"/>
  <c r="KR357" i="9"/>
  <c r="KR360" i="9" s="1"/>
  <c r="KR365" i="9" s="1"/>
  <c r="KR326" i="9" s="1"/>
  <c r="KR329" i="9" s="1"/>
  <c r="KR342" i="9" s="1"/>
  <c r="KN357" i="9"/>
  <c r="KN360" i="9" s="1"/>
  <c r="KN365" i="9" s="1"/>
  <c r="KN326" i="9" s="1"/>
  <c r="KN329" i="9" s="1"/>
  <c r="KN342" i="9" s="1"/>
  <c r="CY13" i="19"/>
  <c r="CY14" i="19" s="1"/>
  <c r="CY17" i="19" s="1"/>
  <c r="CY22" i="19" s="1"/>
  <c r="KL357" i="9"/>
  <c r="KL360" i="9" s="1"/>
  <c r="KL365" i="9" s="1"/>
  <c r="KL326" i="9" s="1"/>
  <c r="KL329" i="9" s="1"/>
  <c r="KL342" i="9" s="1"/>
  <c r="KH357" i="9"/>
  <c r="KH360" i="9" s="1"/>
  <c r="KH365" i="9" s="1"/>
  <c r="KH326" i="9" s="1"/>
  <c r="KH329" i="9" s="1"/>
  <c r="KH342" i="9" s="1"/>
  <c r="CW13" i="19"/>
  <c r="CW14" i="19" s="1"/>
  <c r="CW17" i="19" s="1"/>
  <c r="CW22" i="19" s="1"/>
  <c r="KF357" i="9"/>
  <c r="KF360" i="9" s="1"/>
  <c r="KF365" i="9" s="1"/>
  <c r="KF326" i="9" s="1"/>
  <c r="KF329" i="9" s="1"/>
  <c r="KF342" i="9" s="1"/>
  <c r="KB357" i="9"/>
  <c r="KB360" i="9" s="1"/>
  <c r="KB365" i="9" s="1"/>
  <c r="KB326" i="9" s="1"/>
  <c r="KB329" i="9" s="1"/>
  <c r="KB342" i="9" s="1"/>
  <c r="CU13" i="19"/>
  <c r="CU14" i="19" s="1"/>
  <c r="CU17" i="19" s="1"/>
  <c r="CU22" i="19" s="1"/>
  <c r="JZ357" i="9"/>
  <c r="JZ360" i="9" s="1"/>
  <c r="JZ365" i="9" s="1"/>
  <c r="JZ326" i="9" s="1"/>
  <c r="JZ329" i="9" s="1"/>
  <c r="JZ342" i="9" s="1"/>
  <c r="JV357" i="9"/>
  <c r="JV360" i="9" s="1"/>
  <c r="JV365" i="9" s="1"/>
  <c r="JV326" i="9" s="1"/>
  <c r="JV329" i="9" s="1"/>
  <c r="JV342" i="9" s="1"/>
  <c r="CS13" i="19"/>
  <c r="CS14" i="19" s="1"/>
  <c r="CS17" i="19" s="1"/>
  <c r="CS22" i="19" s="1"/>
  <c r="JT357" i="9"/>
  <c r="JT360" i="9" s="1"/>
  <c r="JT365" i="9" s="1"/>
  <c r="JT326" i="9" s="1"/>
  <c r="JT329" i="9" s="1"/>
  <c r="JT342" i="9" s="1"/>
  <c r="JP357" i="9"/>
  <c r="JP360" i="9" s="1"/>
  <c r="JP365" i="9" s="1"/>
  <c r="JP326" i="9" s="1"/>
  <c r="JP329" i="9" s="1"/>
  <c r="JP342" i="9" s="1"/>
  <c r="CQ13" i="19"/>
  <c r="CQ14" i="19" s="1"/>
  <c r="CQ17" i="19" s="1"/>
  <c r="CQ22" i="19" s="1"/>
  <c r="JN357" i="9"/>
  <c r="JN360" i="9" s="1"/>
  <c r="JN365" i="9" s="1"/>
  <c r="JN326" i="9" s="1"/>
  <c r="JN329" i="9" s="1"/>
  <c r="JN342" i="9" s="1"/>
  <c r="JJ357" i="9"/>
  <c r="JJ360" i="9" s="1"/>
  <c r="JJ365" i="9" s="1"/>
  <c r="JJ326" i="9" s="1"/>
  <c r="JJ329" i="9" s="1"/>
  <c r="JJ342" i="9" s="1"/>
  <c r="CO13" i="19"/>
  <c r="CO14" i="19" s="1"/>
  <c r="CO17" i="19" s="1"/>
  <c r="CO22" i="19" s="1"/>
  <c r="JH357" i="9"/>
  <c r="JH360" i="9" s="1"/>
  <c r="JH365" i="9" s="1"/>
  <c r="JH326" i="9" s="1"/>
  <c r="JH329" i="9" s="1"/>
  <c r="JH342" i="9" s="1"/>
  <c r="JD357" i="9"/>
  <c r="JD360" i="9" s="1"/>
  <c r="JD365" i="9" s="1"/>
  <c r="JD326" i="9" s="1"/>
  <c r="JD329" i="9" s="1"/>
  <c r="JD342" i="9" s="1"/>
  <c r="CM13" i="19"/>
  <c r="CM14" i="19" s="1"/>
  <c r="CM17" i="19" s="1"/>
  <c r="CM22" i="19" s="1"/>
  <c r="JB357" i="9"/>
  <c r="JB360" i="9" s="1"/>
  <c r="JB365" i="9" s="1"/>
  <c r="JB326" i="9" s="1"/>
  <c r="JB329" i="9" s="1"/>
  <c r="JB342" i="9" s="1"/>
  <c r="IX357" i="9"/>
  <c r="IX360" i="9" s="1"/>
  <c r="IX365" i="9" s="1"/>
  <c r="IX326" i="9" s="1"/>
  <c r="IX329" i="9" s="1"/>
  <c r="IX342" i="9" s="1"/>
  <c r="CK13" i="19"/>
  <c r="CK14" i="19" s="1"/>
  <c r="CK17" i="19" s="1"/>
  <c r="CK22" i="19" s="1"/>
  <c r="IV357" i="9"/>
  <c r="IV360" i="9" s="1"/>
  <c r="IV365" i="9" s="1"/>
  <c r="IV326" i="9" s="1"/>
  <c r="IV329" i="9" s="1"/>
  <c r="IV342" i="9" s="1"/>
  <c r="IR357" i="9"/>
  <c r="IR360" i="9" s="1"/>
  <c r="IR365" i="9" s="1"/>
  <c r="IR326" i="9" s="1"/>
  <c r="IR329" i="9" s="1"/>
  <c r="IR342" i="9" s="1"/>
  <c r="IP357" i="9"/>
  <c r="IP360" i="9" s="1"/>
  <c r="IP365" i="9" s="1"/>
  <c r="IP326" i="9" s="1"/>
  <c r="IP329" i="9" s="1"/>
  <c r="IP342" i="9" s="1"/>
  <c r="IL357" i="9"/>
  <c r="IL360" i="9" s="1"/>
  <c r="IL365" i="9" s="1"/>
  <c r="IL326" i="9" s="1"/>
  <c r="IL329" i="9" s="1"/>
  <c r="IL342" i="9" s="1"/>
  <c r="IJ357" i="9"/>
  <c r="IJ360" i="9" s="1"/>
  <c r="IJ365" i="9" s="1"/>
  <c r="IJ326" i="9" s="1"/>
  <c r="IJ329" i="9" s="1"/>
  <c r="IJ342" i="9" s="1"/>
  <c r="IF357" i="9"/>
  <c r="IF360" i="9" s="1"/>
  <c r="IF365" i="9" s="1"/>
  <c r="IF326" i="9" s="1"/>
  <c r="IF329" i="9" s="1"/>
  <c r="IF342" i="9" s="1"/>
  <c r="CE13" i="19"/>
  <c r="CE14" i="19" s="1"/>
  <c r="CE17" i="19" s="1"/>
  <c r="CE22" i="19" s="1"/>
  <c r="ID357" i="9"/>
  <c r="ID360" i="9" s="1"/>
  <c r="ID365" i="9" s="1"/>
  <c r="ID326" i="9" s="1"/>
  <c r="ID329" i="9" s="1"/>
  <c r="ID342" i="9" s="1"/>
  <c r="HZ357" i="9"/>
  <c r="HZ360" i="9" s="1"/>
  <c r="HZ365" i="9" s="1"/>
  <c r="HZ326" i="9" s="1"/>
  <c r="HZ329" i="9" s="1"/>
  <c r="HZ342" i="9" s="1"/>
  <c r="CC13" i="19"/>
  <c r="CC14" i="19" s="1"/>
  <c r="CC17" i="19" s="1"/>
  <c r="CC22" i="19" s="1"/>
  <c r="HX357" i="9"/>
  <c r="HX360" i="9" s="1"/>
  <c r="HX365" i="9" s="1"/>
  <c r="HX326" i="9" s="1"/>
  <c r="HX329" i="9" s="1"/>
  <c r="HX342" i="9" s="1"/>
  <c r="HT357" i="9"/>
  <c r="HT360" i="9" s="1"/>
  <c r="HT365" i="9" s="1"/>
  <c r="HT326" i="9" s="1"/>
  <c r="HT329" i="9" s="1"/>
  <c r="HT342" i="9" s="1"/>
  <c r="HR357" i="9"/>
  <c r="HR360" i="9" s="1"/>
  <c r="HR365" i="9" s="1"/>
  <c r="HR326" i="9" s="1"/>
  <c r="HR329" i="9" s="1"/>
  <c r="HR342" i="9" s="1"/>
  <c r="HN357" i="9"/>
  <c r="HN360" i="9" s="1"/>
  <c r="HN365" i="9" s="1"/>
  <c r="HN326" i="9" s="1"/>
  <c r="HN329" i="9" s="1"/>
  <c r="HN342" i="9" s="1"/>
  <c r="HL357" i="9"/>
  <c r="HL360" i="9" s="1"/>
  <c r="HL365" i="9" s="1"/>
  <c r="HL326" i="9" s="1"/>
  <c r="HL329" i="9" s="1"/>
  <c r="HL342" i="9" s="1"/>
  <c r="HH357" i="9"/>
  <c r="HH360" i="9" s="1"/>
  <c r="HH365" i="9" s="1"/>
  <c r="HH326" i="9" s="1"/>
  <c r="HH329" i="9" s="1"/>
  <c r="HH342" i="9" s="1"/>
  <c r="BW13" i="19"/>
  <c r="BW14" i="19" s="1"/>
  <c r="BW17" i="19" s="1"/>
  <c r="BW22" i="19" s="1"/>
  <c r="HF357" i="9"/>
  <c r="HF360" i="9" s="1"/>
  <c r="HF365" i="9" s="1"/>
  <c r="HF326" i="9" s="1"/>
  <c r="HF329" i="9" s="1"/>
  <c r="HF342" i="9" s="1"/>
  <c r="HB357" i="9"/>
  <c r="HB360" i="9" s="1"/>
  <c r="HB365" i="9" s="1"/>
  <c r="HB326" i="9" s="1"/>
  <c r="HB329" i="9" s="1"/>
  <c r="HB342" i="9" s="1"/>
  <c r="BU13" i="19"/>
  <c r="BU14" i="19" s="1"/>
  <c r="BU17" i="19" s="1"/>
  <c r="BU22" i="19" s="1"/>
  <c r="GZ357" i="9"/>
  <c r="GZ360" i="9" s="1"/>
  <c r="GZ365" i="9" s="1"/>
  <c r="GZ326" i="9" s="1"/>
  <c r="GZ329" i="9" s="1"/>
  <c r="GZ342" i="9" s="1"/>
  <c r="GV357" i="9"/>
  <c r="GV360" i="9" s="1"/>
  <c r="GV365" i="9" s="1"/>
  <c r="GV326" i="9" s="1"/>
  <c r="GV329" i="9" s="1"/>
  <c r="GV342" i="9" s="1"/>
  <c r="BS13" i="19"/>
  <c r="BS14" i="19" s="1"/>
  <c r="BS17" i="19" s="1"/>
  <c r="BS22" i="19" s="1"/>
  <c r="GT357" i="9"/>
  <c r="GT360" i="9" s="1"/>
  <c r="GT365" i="9" s="1"/>
  <c r="GT326" i="9" s="1"/>
  <c r="GT329" i="9" s="1"/>
  <c r="GT342" i="9" s="1"/>
  <c r="GP357" i="9"/>
  <c r="GP360" i="9" s="1"/>
  <c r="GP365" i="9" s="1"/>
  <c r="GP326" i="9" s="1"/>
  <c r="GP329" i="9" s="1"/>
  <c r="GP342" i="9" s="1"/>
  <c r="BQ13" i="19"/>
  <c r="BQ14" i="19" s="1"/>
  <c r="BQ17" i="19" s="1"/>
  <c r="BQ22" i="19" s="1"/>
  <c r="GN357" i="9"/>
  <c r="GN360" i="9" s="1"/>
  <c r="GN365" i="9" s="1"/>
  <c r="GN326" i="9" s="1"/>
  <c r="GN329" i="9" s="1"/>
  <c r="GN342" i="9" s="1"/>
  <c r="GJ357" i="9"/>
  <c r="GJ360" i="9" s="1"/>
  <c r="GJ365" i="9" s="1"/>
  <c r="GJ326" i="9" s="1"/>
  <c r="GJ329" i="9" s="1"/>
  <c r="GJ342" i="9" s="1"/>
  <c r="BO13" i="19"/>
  <c r="BO14" i="19" s="1"/>
  <c r="BO17" i="19" s="1"/>
  <c r="BO22" i="19" s="1"/>
  <c r="GH357" i="9"/>
  <c r="GH360" i="9" s="1"/>
  <c r="GH365" i="9" s="1"/>
  <c r="GH326" i="9" s="1"/>
  <c r="GH329" i="9" s="1"/>
  <c r="GH342" i="9" s="1"/>
  <c r="GD357" i="9"/>
  <c r="GD360" i="9" s="1"/>
  <c r="GD365" i="9" s="1"/>
  <c r="GD326" i="9" s="1"/>
  <c r="GD329" i="9" s="1"/>
  <c r="GD342" i="9" s="1"/>
  <c r="BM13" i="19"/>
  <c r="BM14" i="19" s="1"/>
  <c r="BM17" i="19" s="1"/>
  <c r="BM22" i="19" s="1"/>
  <c r="GB357" i="9"/>
  <c r="GB360" i="9" s="1"/>
  <c r="GB365" i="9" s="1"/>
  <c r="GB326" i="9" s="1"/>
  <c r="GB329" i="9" s="1"/>
  <c r="GB342" i="9" s="1"/>
  <c r="FX357" i="9"/>
  <c r="FX360" i="9" s="1"/>
  <c r="FX365" i="9" s="1"/>
  <c r="FX326" i="9" s="1"/>
  <c r="FX329" i="9" s="1"/>
  <c r="FX342" i="9" s="1"/>
  <c r="BK13" i="19"/>
  <c r="BK14" i="19" s="1"/>
  <c r="BK17" i="19" s="1"/>
  <c r="BK22" i="19" s="1"/>
  <c r="FV357" i="9"/>
  <c r="FV360" i="9" s="1"/>
  <c r="FV365" i="9" s="1"/>
  <c r="FV326" i="9" s="1"/>
  <c r="FV329" i="9" s="1"/>
  <c r="FV342" i="9" s="1"/>
  <c r="FR357" i="9"/>
  <c r="FR360" i="9" s="1"/>
  <c r="FR365" i="9" s="1"/>
  <c r="FR326" i="9" s="1"/>
  <c r="FR329" i="9" s="1"/>
  <c r="FR342" i="9" s="1"/>
  <c r="BI13" i="19"/>
  <c r="BI14" i="19" s="1"/>
  <c r="BI17" i="19" s="1"/>
  <c r="BI22" i="19" s="1"/>
  <c r="FP357" i="9"/>
  <c r="FP360" i="9" s="1"/>
  <c r="FP365" i="9" s="1"/>
  <c r="FP326" i="9" s="1"/>
  <c r="FP329" i="9" s="1"/>
  <c r="FP342" i="9" s="1"/>
  <c r="FL357" i="9"/>
  <c r="FL360" i="9" s="1"/>
  <c r="FL365" i="9" s="1"/>
  <c r="FL326" i="9" s="1"/>
  <c r="FL329" i="9" s="1"/>
  <c r="FL342" i="9" s="1"/>
  <c r="BG13" i="19"/>
  <c r="BG14" i="19" s="1"/>
  <c r="BG17" i="19" s="1"/>
  <c r="BG22" i="19" s="1"/>
  <c r="FJ357" i="9"/>
  <c r="FJ360" i="9" s="1"/>
  <c r="FJ365" i="9" s="1"/>
  <c r="FJ326" i="9" s="1"/>
  <c r="FJ329" i="9" s="1"/>
  <c r="FJ342" i="9" s="1"/>
  <c r="FF357" i="9"/>
  <c r="FF360" i="9" s="1"/>
  <c r="FF365" i="9" s="1"/>
  <c r="FF326" i="9" s="1"/>
  <c r="FF329" i="9" s="1"/>
  <c r="FF342" i="9" s="1"/>
  <c r="BE13" i="19"/>
  <c r="BE14" i="19" s="1"/>
  <c r="BE17" i="19" s="1"/>
  <c r="BE22" i="19" s="1"/>
  <c r="FD357" i="9"/>
  <c r="FD360" i="9" s="1"/>
  <c r="FD365" i="9" s="1"/>
  <c r="FD326" i="9" s="1"/>
  <c r="FD329" i="9" s="1"/>
  <c r="FD342" i="9" s="1"/>
  <c r="EZ357" i="9"/>
  <c r="EZ360" i="9" s="1"/>
  <c r="EZ365" i="9" s="1"/>
  <c r="EZ326" i="9" s="1"/>
  <c r="EZ329" i="9" s="1"/>
  <c r="EZ342" i="9" s="1"/>
  <c r="EX357" i="9"/>
  <c r="EX360" i="9" s="1"/>
  <c r="EX365" i="9" s="1"/>
  <c r="EX326" i="9" s="1"/>
  <c r="EX329" i="9" s="1"/>
  <c r="EX342" i="9" s="1"/>
  <c r="ET357" i="9"/>
  <c r="ET360" i="9" s="1"/>
  <c r="ET365" i="9" s="1"/>
  <c r="ET326" i="9" s="1"/>
  <c r="ER357" i="9"/>
  <c r="ER360" i="9" s="1"/>
  <c r="ER365" i="9" s="1"/>
  <c r="ER326" i="9" s="1"/>
  <c r="EN357" i="9"/>
  <c r="EN360" i="9" s="1"/>
  <c r="EN365" i="9" s="1"/>
  <c r="EN326" i="9" s="1"/>
  <c r="AY13" i="19"/>
  <c r="AY14" i="19" s="1"/>
  <c r="AY17" i="19" s="1"/>
  <c r="AY22" i="19" s="1"/>
  <c r="EL357" i="9"/>
  <c r="EL360" i="9" s="1"/>
  <c r="EL365" i="9" s="1"/>
  <c r="EL326" i="9" s="1"/>
  <c r="EH357" i="9"/>
  <c r="EH360" i="9" s="1"/>
  <c r="EH365" i="9" s="1"/>
  <c r="EH326" i="9" s="1"/>
  <c r="AW13" i="19"/>
  <c r="AW14" i="19" s="1"/>
  <c r="AW17" i="19" s="1"/>
  <c r="AW22" i="19" s="1"/>
  <c r="EF357" i="9"/>
  <c r="EF360" i="9" s="1"/>
  <c r="EF365" i="9" s="1"/>
  <c r="EF326" i="9" s="1"/>
  <c r="EB357" i="9"/>
  <c r="EB360" i="9" s="1"/>
  <c r="EB365" i="9" s="1"/>
  <c r="EB326" i="9" s="1"/>
  <c r="DZ357" i="9"/>
  <c r="DZ360" i="9" s="1"/>
  <c r="DZ365" i="9" s="1"/>
  <c r="DZ326" i="9" s="1"/>
  <c r="DV357" i="9"/>
  <c r="DV360" i="9" s="1"/>
  <c r="DV365" i="9" s="1"/>
  <c r="DV326" i="9" s="1"/>
  <c r="DT357" i="9"/>
  <c r="DT360" i="9" s="1"/>
  <c r="DT365" i="9" s="1"/>
  <c r="DT326" i="9" s="1"/>
  <c r="DP357" i="9"/>
  <c r="DP360" i="9" s="1"/>
  <c r="DP365" i="9" s="1"/>
  <c r="DP326" i="9" s="1"/>
  <c r="AQ13" i="19"/>
  <c r="AQ14" i="19" s="1"/>
  <c r="DN357" i="9"/>
  <c r="DN360" i="9" s="1"/>
  <c r="DN365" i="9" s="1"/>
  <c r="DN326" i="9" s="1"/>
  <c r="DJ357" i="9"/>
  <c r="AO13" i="19"/>
  <c r="AO14" i="19" s="1"/>
  <c r="DH357" i="9"/>
  <c r="DD357" i="9"/>
  <c r="AM13" i="19"/>
  <c r="AM14" i="19" s="1"/>
  <c r="DB357" i="9"/>
  <c r="CX357" i="9"/>
  <c r="AK13" i="19"/>
  <c r="AK14" i="19" s="1"/>
  <c r="CV357" i="9"/>
  <c r="CR357" i="9"/>
  <c r="AI13" i="19"/>
  <c r="AI14" i="19" s="1"/>
  <c r="CP357" i="9"/>
  <c r="CL357" i="9"/>
  <c r="AG13" i="19"/>
  <c r="AG14" i="19" s="1"/>
  <c r="CJ357" i="9"/>
  <c r="CF357" i="9"/>
  <c r="AE13" i="19"/>
  <c r="AE14" i="19" s="1"/>
  <c r="CD357" i="9"/>
  <c r="BZ357" i="9"/>
  <c r="AC13" i="19"/>
  <c r="AC14" i="19" s="1"/>
  <c r="BX357" i="9"/>
  <c r="BT357" i="9"/>
  <c r="AA13" i="19"/>
  <c r="AA14" i="19" s="1"/>
  <c r="BR357" i="9"/>
  <c r="BN357" i="9"/>
  <c r="Y13" i="19"/>
  <c r="Y14" i="19" s="1"/>
  <c r="BL357" i="9"/>
  <c r="BH357" i="9"/>
  <c r="BF357" i="9"/>
  <c r="BB357" i="9"/>
  <c r="AZ357" i="9"/>
  <c r="AV357" i="9"/>
  <c r="S13" i="19"/>
  <c r="S14" i="19" s="1"/>
  <c r="AT357" i="9"/>
  <c r="AP357" i="9"/>
  <c r="Q13" i="19"/>
  <c r="Q14" i="19" s="1"/>
  <c r="AN357" i="9"/>
  <c r="AF542" i="9"/>
  <c r="AJ357" i="9"/>
  <c r="O13" i="19"/>
  <c r="O14" i="19" s="1"/>
  <c r="AD472" i="9"/>
  <c r="AD534" i="9"/>
  <c r="AD542" i="9" s="1"/>
  <c r="M84" i="19"/>
  <c r="M85" i="19" s="1"/>
  <c r="AH357" i="9"/>
  <c r="AB534" i="9"/>
  <c r="AB542" i="9" s="1"/>
  <c r="AB472" i="9"/>
  <c r="AA427" i="9"/>
  <c r="AA83" i="9"/>
  <c r="AF357" i="9"/>
  <c r="BD357" i="9" l="1"/>
  <c r="BD551" i="9"/>
  <c r="BD554" i="9" s="1"/>
  <c r="HP357" i="9"/>
  <c r="HP360" i="9" s="1"/>
  <c r="HP365" i="9" s="1"/>
  <c r="HP326" i="9" s="1"/>
  <c r="HP329" i="9" s="1"/>
  <c r="HP342" i="9" s="1"/>
  <c r="HP551" i="9"/>
  <c r="HP554" i="9" s="1"/>
  <c r="IN357" i="9"/>
  <c r="IN360" i="9" s="1"/>
  <c r="IN365" i="9" s="1"/>
  <c r="IN326" i="9" s="1"/>
  <c r="IN329" i="9" s="1"/>
  <c r="IN342" i="9" s="1"/>
  <c r="IN551" i="9"/>
  <c r="IN554" i="9" s="1"/>
  <c r="DX357" i="9"/>
  <c r="DX360" i="9" s="1"/>
  <c r="DX365" i="9" s="1"/>
  <c r="DX326" i="9" s="1"/>
  <c r="DX551" i="9"/>
  <c r="DX554" i="9" s="1"/>
  <c r="EV357" i="9"/>
  <c r="EV360" i="9" s="1"/>
  <c r="EV365" i="9" s="1"/>
  <c r="EV326" i="9" s="1"/>
  <c r="EV551" i="9"/>
  <c r="EV554" i="9" s="1"/>
  <c r="LT357" i="9"/>
  <c r="LT360" i="9" s="1"/>
  <c r="LT365" i="9" s="1"/>
  <c r="LT326" i="9" s="1"/>
  <c r="LT329" i="9" s="1"/>
  <c r="LT342" i="9" s="1"/>
  <c r="LT551" i="9"/>
  <c r="LT554" i="9" s="1"/>
  <c r="CA13" i="19"/>
  <c r="CA14" i="19" s="1"/>
  <c r="CA17" i="19" s="1"/>
  <c r="CA22" i="19" s="1"/>
  <c r="BC13" i="19"/>
  <c r="BC14" i="19" s="1"/>
  <c r="BC17" i="19" s="1"/>
  <c r="BC22" i="19" s="1"/>
  <c r="AU13" i="19"/>
  <c r="AU14" i="19" s="1"/>
  <c r="AU17" i="19" s="1"/>
  <c r="AU22" i="19" s="1"/>
  <c r="W13" i="19"/>
  <c r="W14" i="19" s="1"/>
  <c r="CI13" i="19"/>
  <c r="CI14" i="19" s="1"/>
  <c r="CI17" i="19" s="1"/>
  <c r="CI22" i="19" s="1"/>
  <c r="M126" i="19"/>
  <c r="O126" i="19"/>
  <c r="DI13" i="19"/>
  <c r="DI14" i="19" s="1"/>
  <c r="DI17" i="19" s="1"/>
  <c r="DI22" i="19" s="1"/>
  <c r="AS13" i="19"/>
  <c r="AS14" i="19" s="1"/>
  <c r="AS17" i="19" s="1"/>
  <c r="AS22" i="19" s="1"/>
  <c r="BY13" i="19"/>
  <c r="BY14" i="19" s="1"/>
  <c r="BY17" i="19" s="1"/>
  <c r="BY22" i="19" s="1"/>
  <c r="U13" i="19"/>
  <c r="U14" i="19" s="1"/>
  <c r="BA13" i="19"/>
  <c r="BA14" i="19" s="1"/>
  <c r="BA17" i="19" s="1"/>
  <c r="BA22" i="19" s="1"/>
  <c r="CG13" i="19"/>
  <c r="CG14" i="19" s="1"/>
  <c r="CG17" i="19" s="1"/>
  <c r="CG22" i="19" s="1"/>
  <c r="AA429" i="9"/>
  <c r="AA472" i="9" l="1"/>
  <c r="AA534" i="9"/>
  <c r="L84" i="19"/>
  <c r="L85" i="19" l="1"/>
  <c r="AA542" i="9"/>
  <c r="L126" i="19"/>
  <c r="H249" i="9" l="1"/>
  <c r="AV12" i="17" l="1"/>
  <c r="AV13" i="17" l="1"/>
  <c r="AV14" i="17" l="1"/>
  <c r="AV45" i="17"/>
  <c r="AV15" i="17" l="1"/>
  <c r="AV16" i="17" s="1"/>
  <c r="AV32" i="17" l="1"/>
  <c r="AV35" i="17" l="1"/>
  <c r="AV38" i="17" l="1"/>
  <c r="AV42" i="17" s="1"/>
  <c r="I245" i="9" l="1"/>
  <c r="H245" i="9" l="1"/>
  <c r="H250" i="9" s="1"/>
  <c r="I250" i="9"/>
  <c r="I266" i="9" s="1"/>
  <c r="I356" i="9" l="1"/>
  <c r="I551" i="9" s="1"/>
  <c r="I554" i="9" s="1"/>
  <c r="I280" i="9"/>
  <c r="H13" i="19" l="1"/>
  <c r="H280" i="9"/>
  <c r="K284" i="9"/>
  <c r="I285" i="9"/>
  <c r="I15" i="20"/>
  <c r="K12" i="17" l="1"/>
  <c r="J279" i="9"/>
  <c r="J285" i="9" s="1"/>
  <c r="K279" i="9" l="1"/>
  <c r="K285" i="9" s="1"/>
  <c r="L279" i="9" l="1"/>
  <c r="L285" i="9" s="1"/>
  <c r="M279" i="9" l="1"/>
  <c r="M285" i="9" s="1"/>
  <c r="N279" i="9" l="1"/>
  <c r="N285" i="9" s="1"/>
  <c r="O279" i="9" l="1"/>
  <c r="O285" i="9" s="1"/>
  <c r="P279" i="9" l="1"/>
  <c r="P285" i="9" s="1"/>
  <c r="Q279" i="9" l="1"/>
  <c r="Q285" i="9" s="1"/>
  <c r="R279" i="9" l="1"/>
  <c r="R285" i="9" s="1"/>
  <c r="S279" i="9" l="1"/>
  <c r="S285" i="9" s="1"/>
  <c r="T279" i="9" l="1"/>
  <c r="T285" i="9" s="1"/>
  <c r="U279" i="9" l="1"/>
  <c r="U285" i="9" s="1"/>
  <c r="V279" i="9" l="1"/>
  <c r="V285" i="9" s="1"/>
  <c r="W279" i="9" l="1"/>
  <c r="W285" i="9" s="1"/>
  <c r="X279" i="9" l="1"/>
  <c r="X285" i="9" s="1"/>
  <c r="Y279" i="9" l="1"/>
  <c r="Y285" i="9" s="1"/>
  <c r="Z279" i="9" l="1"/>
  <c r="Z285" i="9" s="1"/>
  <c r="AA279" i="9" l="1"/>
  <c r="AA285" i="9" s="1"/>
  <c r="AB279" i="9" l="1"/>
  <c r="AB285" i="9" s="1"/>
  <c r="AC279" i="9" l="1"/>
  <c r="AC285" i="9" s="1"/>
  <c r="AD279" i="9" l="1"/>
  <c r="AD285" i="9" s="1"/>
  <c r="AE279" i="9" l="1"/>
  <c r="AE285" i="9" s="1"/>
  <c r="AF279" i="9" l="1"/>
  <c r="AF285" i="9" s="1"/>
  <c r="AG279" i="9" l="1"/>
  <c r="AG353" i="9" l="1"/>
  <c r="AI23" i="43"/>
  <c r="AG253" i="9" l="1"/>
  <c r="AI36" i="43"/>
  <c r="AG274" i="9"/>
  <c r="AG355" i="9"/>
  <c r="AG354" i="9"/>
  <c r="AG262" i="9" l="1"/>
  <c r="AG266" i="9" s="1"/>
  <c r="C10" i="65"/>
  <c r="AI275" i="9"/>
  <c r="AG356" i="9" l="1"/>
  <c r="AG551" i="9" s="1"/>
  <c r="AG554" i="9" l="1"/>
  <c r="N13" i="19"/>
  <c r="AG357" i="9"/>
  <c r="I353" i="9" l="1"/>
  <c r="I355" i="9" l="1"/>
  <c r="I274" i="9"/>
  <c r="I354" i="9"/>
  <c r="I276" i="9" l="1"/>
  <c r="I357" i="9"/>
  <c r="I360" i="9" l="1"/>
  <c r="I290" i="9"/>
  <c r="J271" i="9"/>
  <c r="J276" i="9" s="1"/>
  <c r="I377" i="9"/>
  <c r="J290" i="9" l="1"/>
  <c r="K271" i="9"/>
  <c r="J377" i="9"/>
  <c r="I291" i="9"/>
  <c r="J288" i="9"/>
  <c r="I365" i="9"/>
  <c r="I326" i="9" l="1"/>
  <c r="I418" i="9"/>
  <c r="J291" i="9"/>
  <c r="K288" i="9"/>
  <c r="J418" i="9" l="1"/>
  <c r="I329" i="9"/>
  <c r="I342" i="9" l="1"/>
  <c r="I343" i="9" l="1"/>
  <c r="I344" i="9" l="1"/>
  <c r="I330" i="9" l="1"/>
  <c r="I345" i="9"/>
  <c r="J341" i="9" l="1"/>
  <c r="J343" i="9" s="1"/>
  <c r="I347" i="9"/>
  <c r="I331" i="9"/>
  <c r="I333" i="9" l="1"/>
  <c r="I383" i="9"/>
  <c r="I384" i="9" s="1"/>
  <c r="J344" i="9"/>
  <c r="J345" i="9" s="1"/>
  <c r="K341" i="9" l="1"/>
  <c r="J347" i="9"/>
  <c r="J330" i="9"/>
  <c r="I367" i="9"/>
  <c r="I336" i="9"/>
  <c r="J536" i="9" l="1"/>
  <c r="I338" i="9"/>
  <c r="I369" i="9"/>
  <c r="J331" i="9"/>
  <c r="J368" i="9"/>
  <c r="J383" i="9"/>
  <c r="J419" i="9"/>
  <c r="J333" i="9" l="1"/>
  <c r="I483" i="9"/>
  <c r="I417" i="9"/>
  <c r="I392" i="9"/>
  <c r="I389" i="9" s="1"/>
  <c r="I395" i="9" s="1"/>
  <c r="I402" i="9" s="1"/>
  <c r="J335" i="9"/>
  <c r="I424" i="9" l="1"/>
  <c r="I485" i="9"/>
  <c r="J482" i="9" s="1"/>
  <c r="J367" i="9"/>
  <c r="J336" i="9"/>
  <c r="K536" i="9" l="1"/>
  <c r="J338" i="9"/>
  <c r="J369" i="9"/>
  <c r="I448" i="9"/>
  <c r="I535" i="9"/>
  <c r="I458" i="9"/>
  <c r="I461" i="9" l="1"/>
  <c r="I537" i="9"/>
  <c r="I543" i="9"/>
  <c r="I452" i="9"/>
  <c r="J417" i="9"/>
  <c r="J483" i="9"/>
  <c r="J392" i="9"/>
  <c r="J389" i="9" s="1"/>
  <c r="J395" i="9" s="1"/>
  <c r="J402" i="9" s="1"/>
  <c r="K335" i="9"/>
  <c r="J485" i="9" l="1"/>
  <c r="K482" i="9" s="1"/>
  <c r="J424" i="9"/>
  <c r="I454" i="9"/>
  <c r="J451" i="9"/>
  <c r="J496" i="9" s="1"/>
  <c r="I374" i="9"/>
  <c r="I544" i="9"/>
  <c r="I519" i="9"/>
  <c r="I465" i="9"/>
  <c r="I468" i="9" l="1"/>
  <c r="I112" i="9"/>
  <c r="I521" i="9" s="1"/>
  <c r="I378" i="9"/>
  <c r="I386" i="9" s="1"/>
  <c r="I147" i="9"/>
  <c r="J458" i="9"/>
  <c r="J535" i="9"/>
  <c r="J543" i="9" l="1"/>
  <c r="J461" i="9"/>
  <c r="I407" i="9"/>
  <c r="I522" i="9"/>
  <c r="I473" i="9"/>
  <c r="I475" i="9" l="1"/>
  <c r="I524" i="9"/>
  <c r="I408" i="9"/>
  <c r="I410" i="9" s="1"/>
  <c r="J465" i="9"/>
  <c r="J519" i="9"/>
  <c r="J468" i="9" l="1"/>
  <c r="I412" i="9"/>
  <c r="I411" i="9"/>
  <c r="I478" i="9"/>
  <c r="I476" i="9"/>
  <c r="J477" i="9" l="1"/>
  <c r="I479" i="9"/>
  <c r="G32" i="23" l="1"/>
  <c r="G92" i="23" s="1"/>
  <c r="G94" i="23" l="1"/>
  <c r="G102" i="23"/>
  <c r="H102" i="23" s="1"/>
  <c r="G117" i="23"/>
  <c r="H117" i="23" s="1"/>
  <c r="G104" i="23"/>
  <c r="H104" i="23" s="1"/>
  <c r="G98" i="23"/>
  <c r="G115" i="23"/>
  <c r="H115" i="23" s="1"/>
  <c r="G100" i="23"/>
  <c r="H100" i="23" s="1"/>
  <c r="H98" i="23" l="1"/>
  <c r="L36" i="43"/>
  <c r="J71" i="9" s="1"/>
  <c r="J73" i="9" l="1"/>
  <c r="H71" i="9"/>
  <c r="E120" i="7" l="1"/>
  <c r="F71" i="9"/>
  <c r="F110" i="23"/>
  <c r="J75" i="9"/>
  <c r="J550" i="9" s="1"/>
  <c r="J553" i="9" l="1"/>
  <c r="AA307" i="9"/>
  <c r="AA308" i="9" s="1"/>
  <c r="AA312" i="9" s="1"/>
  <c r="AE307" i="9"/>
  <c r="AE308" i="9" s="1"/>
  <c r="AE312" i="9" s="1"/>
  <c r="AB307" i="9"/>
  <c r="AB308" i="9" s="1"/>
  <c r="AB312" i="9" s="1"/>
  <c r="AF307" i="9"/>
  <c r="AF308" i="9" s="1"/>
  <c r="AF312" i="9" s="1"/>
  <c r="AC307" i="9"/>
  <c r="AC308" i="9" s="1"/>
  <c r="AC312" i="9" s="1"/>
  <c r="AD307" i="9"/>
  <c r="AD308" i="9" s="1"/>
  <c r="AD312" i="9" s="1"/>
  <c r="AB319" i="9"/>
  <c r="AB328" i="9" s="1"/>
  <c r="AE319" i="9"/>
  <c r="AE328" i="9" s="1"/>
  <c r="AD319" i="9"/>
  <c r="AD328" i="9" s="1"/>
  <c r="AC319" i="9"/>
  <c r="AC328" i="9" s="1"/>
  <c r="AA319" i="9"/>
  <c r="AF319" i="9"/>
  <c r="AF328" i="9" s="1"/>
  <c r="F95" i="23"/>
  <c r="C29" i="17"/>
  <c r="G110" i="23"/>
  <c r="G95" i="23" s="1"/>
  <c r="G112" i="23" s="1"/>
  <c r="J76" i="9"/>
  <c r="K76" i="9" s="1"/>
  <c r="L76" i="9" s="1"/>
  <c r="M76" i="9" s="1"/>
  <c r="N76" i="9" s="1"/>
  <c r="O76" i="9" s="1"/>
  <c r="P76" i="9" s="1"/>
  <c r="Q76" i="9" s="1"/>
  <c r="R76" i="9" s="1"/>
  <c r="S76" i="9" s="1"/>
  <c r="T76" i="9" s="1"/>
  <c r="U76" i="9" s="1"/>
  <c r="V76" i="9" s="1"/>
  <c r="W76" i="9" s="1"/>
  <c r="X76" i="9" s="1"/>
  <c r="Y76" i="9" s="1"/>
  <c r="Z76" i="9" s="1"/>
  <c r="AA76" i="9" s="1"/>
  <c r="AB76" i="9" s="1"/>
  <c r="P316" i="9"/>
  <c r="P381" i="9" s="1"/>
  <c r="O316" i="9"/>
  <c r="O381" i="9" s="1"/>
  <c r="J316" i="9"/>
  <c r="J381" i="9" s="1"/>
  <c r="J384" i="9" s="1"/>
  <c r="L316" i="9"/>
  <c r="L381" i="9" s="1"/>
  <c r="N316" i="9"/>
  <c r="N381" i="9" s="1"/>
  <c r="K316" i="9"/>
  <c r="K381" i="9" s="1"/>
  <c r="V316" i="9"/>
  <c r="V381" i="9" s="1"/>
  <c r="Z316" i="9"/>
  <c r="Z381" i="9" s="1"/>
  <c r="W316" i="9"/>
  <c r="W381" i="9" s="1"/>
  <c r="Q316" i="9"/>
  <c r="Q381" i="9" s="1"/>
  <c r="R316" i="9"/>
  <c r="R381" i="9" s="1"/>
  <c r="M316" i="9"/>
  <c r="M381" i="9" s="1"/>
  <c r="S316" i="9"/>
  <c r="S381" i="9" s="1"/>
  <c r="U316" i="9"/>
  <c r="U381" i="9" s="1"/>
  <c r="Y316" i="9"/>
  <c r="Y381" i="9" s="1"/>
  <c r="T316" i="9"/>
  <c r="T381" i="9" s="1"/>
  <c r="X316" i="9"/>
  <c r="X381" i="9" s="1"/>
  <c r="J427" i="9"/>
  <c r="J83" i="9"/>
  <c r="J84" i="9" s="1"/>
  <c r="O122" i="7"/>
  <c r="O124" i="7" s="1"/>
  <c r="O132" i="7" s="1"/>
  <c r="T122" i="7"/>
  <c r="T124" i="7" s="1"/>
  <c r="T132" i="7" s="1"/>
  <c r="J122" i="7"/>
  <c r="J124" i="7" s="1"/>
  <c r="J132" i="7" s="1"/>
  <c r="H122" i="7"/>
  <c r="N122" i="7"/>
  <c r="N124" i="7" s="1"/>
  <c r="N132" i="7" s="1"/>
  <c r="S122" i="7"/>
  <c r="S124" i="7" s="1"/>
  <c r="S132" i="7" s="1"/>
  <c r="Q122" i="7"/>
  <c r="Q124" i="7" s="1"/>
  <c r="Q132" i="7" s="1"/>
  <c r="AE122" i="7"/>
  <c r="AE124" i="7" s="1"/>
  <c r="AE132" i="7" s="1"/>
  <c r="M122" i="7"/>
  <c r="M124" i="7" s="1"/>
  <c r="M132" i="7" s="1"/>
  <c r="Z122" i="7"/>
  <c r="Z124" i="7" s="1"/>
  <c r="Z132" i="7" s="1"/>
  <c r="AD122" i="7"/>
  <c r="AD124" i="7" s="1"/>
  <c r="AD132" i="7" s="1"/>
  <c r="L122" i="7"/>
  <c r="L124" i="7" s="1"/>
  <c r="L132" i="7" s="1"/>
  <c r="X122" i="7"/>
  <c r="X124" i="7" s="1"/>
  <c r="X132" i="7" s="1"/>
  <c r="AC122" i="7"/>
  <c r="AC124" i="7" s="1"/>
  <c r="AC132" i="7" s="1"/>
  <c r="K122" i="7"/>
  <c r="K124" i="7" s="1"/>
  <c r="K132" i="7" s="1"/>
  <c r="I122" i="7"/>
  <c r="I124" i="7" s="1"/>
  <c r="I132" i="7" s="1"/>
  <c r="W122" i="7"/>
  <c r="W124" i="7" s="1"/>
  <c r="W132" i="7" s="1"/>
  <c r="AB122" i="7"/>
  <c r="AB124" i="7" s="1"/>
  <c r="AB132" i="7" s="1"/>
  <c r="R122" i="7"/>
  <c r="R124" i="7" s="1"/>
  <c r="R132" i="7" s="1"/>
  <c r="AA122" i="7"/>
  <c r="AA124" i="7" s="1"/>
  <c r="AA132" i="7" s="1"/>
  <c r="E122" i="7"/>
  <c r="E124" i="7" s="1"/>
  <c r="E132" i="7" s="1"/>
  <c r="V122" i="7"/>
  <c r="V124" i="7" s="1"/>
  <c r="V132" i="7" s="1"/>
  <c r="P122" i="7"/>
  <c r="P124" i="7" s="1"/>
  <c r="P132" i="7" s="1"/>
  <c r="U122" i="7"/>
  <c r="U124" i="7" s="1"/>
  <c r="U132" i="7" s="1"/>
  <c r="Y122" i="7"/>
  <c r="Y124" i="7" s="1"/>
  <c r="Y132" i="7" s="1"/>
  <c r="AD314" i="9" l="1"/>
  <c r="AC314" i="9"/>
  <c r="AA359" i="9"/>
  <c r="AA314" i="9"/>
  <c r="AA316" i="9" s="1"/>
  <c r="AA381" i="9" s="1"/>
  <c r="AB314" i="9"/>
  <c r="AB316" i="9" s="1"/>
  <c r="AB381" i="9" s="1"/>
  <c r="AE314" i="9"/>
  <c r="AA327" i="9"/>
  <c r="AF314" i="9"/>
  <c r="AD327" i="9"/>
  <c r="AD359" i="9"/>
  <c r="AC359" i="9"/>
  <c r="AC420" i="9" s="1"/>
  <c r="AC327" i="9"/>
  <c r="AF359" i="9"/>
  <c r="AF327" i="9"/>
  <c r="AA328" i="9"/>
  <c r="AA321" i="9"/>
  <c r="AB321" i="9" s="1"/>
  <c r="AC321" i="9" s="1"/>
  <c r="AD321" i="9" s="1"/>
  <c r="AE321" i="9" s="1"/>
  <c r="AF321" i="9" s="1"/>
  <c r="AB359" i="9"/>
  <c r="AB327" i="9"/>
  <c r="AE327" i="9"/>
  <c r="AE359" i="9"/>
  <c r="G122" i="7"/>
  <c r="G124" i="7" s="1"/>
  <c r="H124" i="7"/>
  <c r="H132" i="7" s="1"/>
  <c r="G132" i="7" s="1"/>
  <c r="J38" i="19"/>
  <c r="J429" i="9"/>
  <c r="H84" i="19" s="1"/>
  <c r="H85" i="19" s="1"/>
  <c r="H38" i="19"/>
  <c r="K38" i="19"/>
  <c r="I40" i="20"/>
  <c r="I38" i="19"/>
  <c r="G119" i="23"/>
  <c r="H110" i="23"/>
  <c r="H95" i="23" s="1"/>
  <c r="H112" i="23" s="1"/>
  <c r="E95" i="23"/>
  <c r="F112" i="23"/>
  <c r="K84" i="9"/>
  <c r="M38" i="19"/>
  <c r="L38" i="19"/>
  <c r="E29" i="17"/>
  <c r="E32" i="17" s="1"/>
  <c r="C32" i="17"/>
  <c r="J18" i="20" l="1"/>
  <c r="AA420" i="9"/>
  <c r="AA360" i="9"/>
  <c r="AA365" i="9" s="1"/>
  <c r="AA326" i="9" s="1"/>
  <c r="AA329" i="9" s="1"/>
  <c r="AA342" i="9" s="1"/>
  <c r="AF420" i="9"/>
  <c r="AF360" i="9"/>
  <c r="AF365" i="9" s="1"/>
  <c r="AF326" i="9" s="1"/>
  <c r="AF329" i="9" s="1"/>
  <c r="AF342" i="9" s="1"/>
  <c r="AE420" i="9"/>
  <c r="AE360" i="9"/>
  <c r="AE365" i="9" s="1"/>
  <c r="AE326" i="9" s="1"/>
  <c r="AE329" i="9" s="1"/>
  <c r="AE342" i="9" s="1"/>
  <c r="AD420" i="9"/>
  <c r="AD360" i="9"/>
  <c r="AD365" i="9" s="1"/>
  <c r="AD326" i="9" s="1"/>
  <c r="AD329" i="9" s="1"/>
  <c r="AD342" i="9" s="1"/>
  <c r="AB360" i="9"/>
  <c r="AB365" i="9" s="1"/>
  <c r="AB326" i="9" s="1"/>
  <c r="AB329" i="9" s="1"/>
  <c r="AB342" i="9" s="1"/>
  <c r="AB420" i="9"/>
  <c r="H119" i="23"/>
  <c r="L84" i="9"/>
  <c r="O16" i="19"/>
  <c r="O17" i="19" s="1"/>
  <c r="O22" i="19" s="1"/>
  <c r="I86" i="20"/>
  <c r="J448" i="9"/>
  <c r="J534" i="9"/>
  <c r="J472" i="9"/>
  <c r="H126" i="19" s="1"/>
  <c r="C39" i="17"/>
  <c r="E112" i="23"/>
  <c r="F119" i="23"/>
  <c r="G121" i="23" s="1"/>
  <c r="J79" i="20" l="1"/>
  <c r="D32" i="17"/>
  <c r="O77" i="19"/>
  <c r="I87" i="20"/>
  <c r="D22" i="17"/>
  <c r="E39" i="17"/>
  <c r="D15" i="17"/>
  <c r="D16" i="17"/>
  <c r="D28" i="17"/>
  <c r="D35" i="17"/>
  <c r="D14" i="17"/>
  <c r="D30" i="17"/>
  <c r="D21" i="17"/>
  <c r="D19" i="17"/>
  <c r="D17" i="17"/>
  <c r="D20" i="17"/>
  <c r="D18" i="17"/>
  <c r="D37" i="17"/>
  <c r="D36" i="17"/>
  <c r="D27" i="17"/>
  <c r="D23" i="17"/>
  <c r="D31" i="17"/>
  <c r="D29" i="17"/>
  <c r="M84" i="9"/>
  <c r="H121" i="23"/>
  <c r="C46" i="43" s="1"/>
  <c r="I127" i="20"/>
  <c r="J473" i="9"/>
  <c r="F141" i="7"/>
  <c r="E157" i="7"/>
  <c r="E159" i="7" s="1"/>
  <c r="E156" i="7"/>
  <c r="E175" i="7" s="1"/>
  <c r="J537" i="9"/>
  <c r="J542" i="9"/>
  <c r="J452" i="9"/>
  <c r="N16" i="19" l="1"/>
  <c r="N84" i="9"/>
  <c r="C45" i="43"/>
  <c r="B45" i="43" s="1"/>
  <c r="B46" i="43"/>
  <c r="J454" i="9"/>
  <c r="J374" i="9"/>
  <c r="K451" i="9"/>
  <c r="J544" i="9"/>
  <c r="J475" i="9"/>
  <c r="K33" i="17"/>
  <c r="D24" i="17"/>
  <c r="D39" i="17" s="1"/>
  <c r="C49" i="43" l="1"/>
  <c r="N77" i="19"/>
  <c r="J147" i="9"/>
  <c r="J378" i="9"/>
  <c r="J386" i="9" s="1"/>
  <c r="J112" i="9"/>
  <c r="J521" i="9" s="1"/>
  <c r="O84" i="9"/>
  <c r="J476" i="9"/>
  <c r="J478" i="9"/>
  <c r="K496" i="9"/>
  <c r="K477" i="9" l="1"/>
  <c r="J479" i="9"/>
  <c r="J522" i="9"/>
  <c r="J407" i="9"/>
  <c r="P84" i="9"/>
  <c r="J524" i="9" l="1"/>
  <c r="Q84" i="9"/>
  <c r="J408" i="9"/>
  <c r="J410" i="9" s="1"/>
  <c r="J411" i="9" l="1"/>
  <c r="J412" i="9"/>
  <c r="R84" i="9"/>
  <c r="S84" i="9" l="1"/>
  <c r="T84" i="9" l="1"/>
  <c r="U84" i="9" l="1"/>
  <c r="V84" i="9" l="1"/>
  <c r="W84" i="9" l="1"/>
  <c r="X84" i="9" l="1"/>
  <c r="Y84" i="9" l="1"/>
  <c r="Z84" i="9" l="1"/>
  <c r="AA84" i="9" l="1"/>
  <c r="AB84" i="9" l="1"/>
  <c r="AC366" i="58" l="1"/>
  <c r="AC542" i="58" s="1"/>
  <c r="AC375" i="58" l="1"/>
  <c r="AC388" i="58" s="1"/>
  <c r="AC394" i="58" s="1"/>
  <c r="BA366" i="58"/>
  <c r="AB366" i="58"/>
  <c r="BB366" i="58"/>
  <c r="AC551" i="58" l="1"/>
  <c r="AC389" i="58"/>
  <c r="AC565" i="58" s="1"/>
  <c r="AB388" i="58"/>
  <c r="AB394" i="58" s="1"/>
  <c r="AC564" i="58"/>
  <c r="B366" i="58"/>
  <c r="B542" i="58" s="1"/>
  <c r="CA366" i="58"/>
  <c r="AB542" i="58"/>
  <c r="AB375" i="58"/>
  <c r="BZ366" i="58"/>
  <c r="BA542" i="58"/>
  <c r="BA375" i="58"/>
  <c r="BB542" i="58"/>
  <c r="BB375" i="58"/>
  <c r="AC399" i="58"/>
  <c r="AC397" i="58"/>
  <c r="AC587" i="58"/>
  <c r="AC591" i="58" s="1"/>
  <c r="AC570" i="58"/>
  <c r="AB564" i="58" l="1"/>
  <c r="BB551" i="58"/>
  <c r="BB388" i="58"/>
  <c r="AB570" i="58"/>
  <c r="AB587" i="58"/>
  <c r="AB591" i="58" s="1"/>
  <c r="AB399" i="58"/>
  <c r="CA542" i="58"/>
  <c r="CA375" i="58"/>
  <c r="BZ542" i="58"/>
  <c r="BA551" i="58"/>
  <c r="AC573" i="58"/>
  <c r="AB397" i="58"/>
  <c r="N7" i="35"/>
  <c r="E7" i="65"/>
  <c r="AC575" i="58"/>
  <c r="AC576" i="58" s="1"/>
  <c r="AC400" i="58"/>
  <c r="AB551" i="58"/>
  <c r="AB389" i="58"/>
  <c r="AB565" i="58" s="1"/>
  <c r="CA551" i="58" l="1"/>
  <c r="CA388" i="58"/>
  <c r="CA389" i="58" s="1"/>
  <c r="CA565" i="58" s="1"/>
  <c r="AB575" i="58"/>
  <c r="AB576" i="58" s="1"/>
  <c r="N19" i="35" s="1"/>
  <c r="AB400" i="58"/>
  <c r="AB573" i="58"/>
  <c r="BB564" i="58"/>
  <c r="BB394" i="58"/>
  <c r="BA388" i="58"/>
  <c r="E9" i="65"/>
  <c r="E12" i="65"/>
  <c r="E13" i="65"/>
  <c r="F7" i="65"/>
  <c r="BB389" i="58"/>
  <c r="BB565" i="58" s="1"/>
  <c r="CA549" i="58"/>
  <c r="B373" i="58" l="1"/>
  <c r="B549" i="58" s="1"/>
  <c r="N11" i="35" s="1"/>
  <c r="BZ549" i="58"/>
  <c r="BZ375" i="58"/>
  <c r="E11" i="65"/>
  <c r="F12" i="65"/>
  <c r="H8" i="17" s="1"/>
  <c r="F13" i="65"/>
  <c r="F9" i="65"/>
  <c r="F11" i="65" s="1"/>
  <c r="G7" i="65"/>
  <c r="CA564" i="58"/>
  <c r="CA394" i="58"/>
  <c r="BZ388" i="58"/>
  <c r="BA564" i="58"/>
  <c r="BA394" i="58"/>
  <c r="BA389" i="58"/>
  <c r="BA565" i="58" s="1"/>
  <c r="BB587" i="58"/>
  <c r="BB591" i="58" s="1"/>
  <c r="BB397" i="58"/>
  <c r="BB570" i="58"/>
  <c r="BB399" i="58"/>
  <c r="BZ564" i="58" l="1"/>
  <c r="BZ394" i="58"/>
  <c r="B394" i="58" s="1"/>
  <c r="B388" i="58"/>
  <c r="CA587" i="58"/>
  <c r="CA591" i="58" s="1"/>
  <c r="CA397" i="58"/>
  <c r="CA399" i="58"/>
  <c r="CA570" i="58"/>
  <c r="BA570" i="58"/>
  <c r="BA587" i="58"/>
  <c r="BA591" i="58" s="1"/>
  <c r="BA399" i="58"/>
  <c r="BZ389" i="58"/>
  <c r="BZ565" i="58" s="1"/>
  <c r="BZ551" i="58"/>
  <c r="B375" i="58"/>
  <c r="BB573" i="58"/>
  <c r="BA397" i="58"/>
  <c r="G12" i="65"/>
  <c r="G13" i="65"/>
  <c r="G9" i="65"/>
  <c r="H7" i="65"/>
  <c r="BB575" i="58"/>
  <c r="BB576" i="58" s="1"/>
  <c r="BB400" i="58"/>
  <c r="H9" i="65" l="1"/>
  <c r="H11" i="65" s="1"/>
  <c r="H13" i="65"/>
  <c r="H12" i="65"/>
  <c r="I7" i="65"/>
  <c r="B587" i="58"/>
  <c r="B591" i="58" s="1"/>
  <c r="B570" i="58"/>
  <c r="B564" i="58"/>
  <c r="J15" i="35"/>
  <c r="BA575" i="58"/>
  <c r="BA576" i="58" s="1"/>
  <c r="N20" i="35" s="1"/>
  <c r="BA400" i="58"/>
  <c r="BZ587" i="58"/>
  <c r="BZ591" i="58" s="1"/>
  <c r="BZ570" i="58"/>
  <c r="BZ399" i="58"/>
  <c r="B399" i="58" s="1"/>
  <c r="BA573" i="58"/>
  <c r="CA575" i="58"/>
  <c r="CA576" i="58" s="1"/>
  <c r="CA400" i="58"/>
  <c r="G11" i="65"/>
  <c r="B389" i="58"/>
  <c r="B565" i="58" s="1"/>
  <c r="B551" i="58"/>
  <c r="N12" i="35" s="1"/>
  <c r="BZ397" i="58"/>
  <c r="BZ573" i="58" s="1"/>
  <c r="CA573" i="58"/>
  <c r="Q217" i="9" l="1"/>
  <c r="Q219" i="9" s="1"/>
  <c r="AC217" i="9"/>
  <c r="AC219" i="9" s="1"/>
  <c r="AO217" i="9"/>
  <c r="BA217" i="9"/>
  <c r="BM217" i="9"/>
  <c r="BY217" i="9"/>
  <c r="CK217" i="9"/>
  <c r="CW217" i="9"/>
  <c r="DI217" i="9"/>
  <c r="DU217" i="9"/>
  <c r="EG217" i="9"/>
  <c r="ES217" i="9"/>
  <c r="FE217" i="9"/>
  <c r="FQ217" i="9"/>
  <c r="GC217" i="9"/>
  <c r="GO217" i="9"/>
  <c r="HA217" i="9"/>
  <c r="HM217" i="9"/>
  <c r="HY217" i="9"/>
  <c r="IK217" i="9"/>
  <c r="IW217" i="9"/>
  <c r="JI217" i="9"/>
  <c r="JU217" i="9"/>
  <c r="KG217" i="9"/>
  <c r="KS217" i="9"/>
  <c r="LE217" i="9"/>
  <c r="LQ217" i="9"/>
  <c r="K217" i="9"/>
  <c r="AU217" i="9"/>
  <c r="W217" i="9"/>
  <c r="W219" i="9" s="1"/>
  <c r="HG217" i="9"/>
  <c r="BG217" i="9"/>
  <c r="BS217" i="9"/>
  <c r="IE217" i="9"/>
  <c r="DC217" i="9"/>
  <c r="IQ217" i="9"/>
  <c r="CQ217" i="9"/>
  <c r="JC217" i="9"/>
  <c r="KY217" i="9"/>
  <c r="DO217" i="9"/>
  <c r="KM217" i="9"/>
  <c r="EM217" i="9"/>
  <c r="GI217" i="9"/>
  <c r="FK217" i="9"/>
  <c r="JO217" i="9"/>
  <c r="EY217" i="9"/>
  <c r="KA217" i="9"/>
  <c r="HS217" i="9"/>
  <c r="GU217" i="9"/>
  <c r="CE217" i="9"/>
  <c r="EA217" i="9"/>
  <c r="FW217" i="9"/>
  <c r="AI217" i="9"/>
  <c r="LK217" i="9"/>
  <c r="B575" i="58"/>
  <c r="B578" i="58" s="1"/>
  <c r="B400" i="58"/>
  <c r="B397" i="58"/>
  <c r="I9" i="65"/>
  <c r="I12" i="65"/>
  <c r="I13" i="65"/>
  <c r="J7" i="65"/>
  <c r="J19" i="35"/>
  <c r="N14" i="35" s="1"/>
  <c r="K15" i="35"/>
  <c r="BZ400" i="58"/>
  <c r="BZ575" i="58"/>
  <c r="BZ576" i="58" s="1"/>
  <c r="CK218" i="9" l="1"/>
  <c r="CK219" i="9"/>
  <c r="JI218" i="9"/>
  <c r="JI219" i="9"/>
  <c r="FQ218" i="9"/>
  <c r="FQ219" i="9"/>
  <c r="BY218" i="9"/>
  <c r="BY219" i="9"/>
  <c r="IW218" i="9"/>
  <c r="IW219" i="9"/>
  <c r="FE218" i="9"/>
  <c r="FE219" i="9"/>
  <c r="BM218" i="9"/>
  <c r="BM219" i="9"/>
  <c r="GO218" i="9"/>
  <c r="GO219" i="9"/>
  <c r="GC218" i="9"/>
  <c r="GC219" i="9"/>
  <c r="IK218" i="9"/>
  <c r="IK219" i="9"/>
  <c r="ES218" i="9"/>
  <c r="ES219" i="9"/>
  <c r="BA218" i="9"/>
  <c r="BA219" i="9"/>
  <c r="LQ218" i="9"/>
  <c r="LQ219" i="9"/>
  <c r="HY218" i="9"/>
  <c r="HY219" i="9"/>
  <c r="EG218" i="9"/>
  <c r="EG219" i="9"/>
  <c r="AO218" i="9"/>
  <c r="AO219" i="9"/>
  <c r="CW218" i="9"/>
  <c r="CW219" i="9"/>
  <c r="JU218" i="9"/>
  <c r="JU219" i="9"/>
  <c r="LE218" i="9"/>
  <c r="LE219" i="9"/>
  <c r="HM218" i="9"/>
  <c r="HM219" i="9"/>
  <c r="DU218" i="9"/>
  <c r="DU219" i="9"/>
  <c r="AC221" i="9"/>
  <c r="AC223" i="9" s="1"/>
  <c r="AC218" i="9"/>
  <c r="KG218" i="9"/>
  <c r="KG219" i="9"/>
  <c r="KS218" i="9"/>
  <c r="KS219" i="9"/>
  <c r="HA218" i="9"/>
  <c r="HA219" i="9"/>
  <c r="DI218" i="9"/>
  <c r="DI219" i="9"/>
  <c r="Q218" i="9"/>
  <c r="Q221" i="9"/>
  <c r="Q223" i="9" s="1"/>
  <c r="EA218" i="9"/>
  <c r="EA219" i="9"/>
  <c r="DC218" i="9"/>
  <c r="DC219" i="9"/>
  <c r="CE218" i="9"/>
  <c r="CE219" i="9"/>
  <c r="EM218" i="9"/>
  <c r="EM219" i="9"/>
  <c r="IE218" i="9"/>
  <c r="IE219" i="9"/>
  <c r="GI218" i="9"/>
  <c r="GI219" i="9"/>
  <c r="GU218" i="9"/>
  <c r="GU219" i="9"/>
  <c r="KM218" i="9"/>
  <c r="KM219" i="9"/>
  <c r="BS218" i="9"/>
  <c r="BS219" i="9"/>
  <c r="HS218" i="9"/>
  <c r="HS219" i="9"/>
  <c r="BG218" i="9"/>
  <c r="BG219" i="9"/>
  <c r="DO219" i="9"/>
  <c r="DO218" i="9"/>
  <c r="KA218" i="9"/>
  <c r="KA219" i="9"/>
  <c r="KY219" i="9"/>
  <c r="KY218" i="9"/>
  <c r="HG218" i="9"/>
  <c r="HG219" i="9"/>
  <c r="JC218" i="9"/>
  <c r="JC219" i="9"/>
  <c r="W218" i="9"/>
  <c r="W221" i="9"/>
  <c r="W223" i="9" s="1"/>
  <c r="LK219" i="9"/>
  <c r="LK218" i="9"/>
  <c r="CQ218" i="9"/>
  <c r="CQ219" i="9"/>
  <c r="AU218" i="9"/>
  <c r="AU219" i="9"/>
  <c r="EY218" i="9"/>
  <c r="EY219" i="9"/>
  <c r="AI218" i="9"/>
  <c r="AI219" i="9"/>
  <c r="G217" i="9"/>
  <c r="JO218" i="9"/>
  <c r="JO219" i="9"/>
  <c r="FW218" i="9"/>
  <c r="FW219" i="9"/>
  <c r="FK218" i="9"/>
  <c r="FK219" i="9"/>
  <c r="IQ218" i="9"/>
  <c r="IQ219" i="9"/>
  <c r="K219" i="9"/>
  <c r="H217" i="9"/>
  <c r="B576" i="58"/>
  <c r="B577" i="58"/>
  <c r="I11" i="65"/>
  <c r="D602" i="58"/>
  <c r="B573" i="58"/>
  <c r="K19" i="35"/>
  <c r="L19" i="35" s="1"/>
  <c r="N17" i="35" s="1"/>
  <c r="D31" i="35"/>
  <c r="L15" i="35"/>
  <c r="E31" i="35"/>
  <c r="E35" i="35" s="1"/>
  <c r="N15" i="35" s="1"/>
  <c r="J12" i="65"/>
  <c r="J9" i="65"/>
  <c r="J11" i="65" s="1"/>
  <c r="J13" i="65"/>
  <c r="K7" i="65"/>
  <c r="KA220" i="9" l="1"/>
  <c r="KA226" i="9" s="1"/>
  <c r="KA227" i="9" s="1"/>
  <c r="AO220" i="9"/>
  <c r="AO226" i="9" s="1"/>
  <c r="AO227" i="9" s="1"/>
  <c r="BY220" i="9"/>
  <c r="BY226" i="9" s="1"/>
  <c r="BY227" i="9" s="1"/>
  <c r="FW220" i="9"/>
  <c r="FW226" i="9" s="1"/>
  <c r="FW227" i="9" s="1"/>
  <c r="IE220" i="9"/>
  <c r="IE221" i="9" s="1"/>
  <c r="IE223" i="9" s="1"/>
  <c r="BS220" i="9"/>
  <c r="BS221" i="9" s="1"/>
  <c r="BS223" i="9" s="1"/>
  <c r="AU220" i="9"/>
  <c r="AU221" i="9" s="1"/>
  <c r="AU223" i="9" s="1"/>
  <c r="KM220" i="9"/>
  <c r="KM221" i="9" s="1"/>
  <c r="KM223" i="9" s="1"/>
  <c r="EM220" i="9"/>
  <c r="EM221" i="9" s="1"/>
  <c r="EM223" i="9" s="1"/>
  <c r="LE220" i="9"/>
  <c r="LE226" i="9" s="1"/>
  <c r="LE227" i="9" s="1"/>
  <c r="ES220" i="9"/>
  <c r="ES226" i="9" s="1"/>
  <c r="ES227" i="9" s="1"/>
  <c r="DO220" i="9"/>
  <c r="DO226" i="9" s="1"/>
  <c r="DO227" i="9" s="1"/>
  <c r="CQ220" i="9"/>
  <c r="CQ221" i="9" s="1"/>
  <c r="CQ223" i="9" s="1"/>
  <c r="DI220" i="9"/>
  <c r="DI221" i="9" s="1"/>
  <c r="DI223" i="9" s="1"/>
  <c r="HY220" i="9"/>
  <c r="HY221" i="9" s="1"/>
  <c r="HY223" i="9" s="1"/>
  <c r="JI220" i="9"/>
  <c r="JI226" i="9" s="1"/>
  <c r="JI227" i="9" s="1"/>
  <c r="IK220" i="9"/>
  <c r="IK226" i="9" s="1"/>
  <c r="IK227" i="9" s="1"/>
  <c r="EY220" i="9"/>
  <c r="EY226" i="9" s="1"/>
  <c r="EY227" i="9" s="1"/>
  <c r="GI220" i="9"/>
  <c r="GI221" i="9" s="1"/>
  <c r="GI223" i="9" s="1"/>
  <c r="HA220" i="9"/>
  <c r="HA221" i="9" s="1"/>
  <c r="HA223" i="9" s="1"/>
  <c r="LQ220" i="9"/>
  <c r="LQ226" i="9" s="1"/>
  <c r="LQ227" i="9" s="1"/>
  <c r="GC220" i="9"/>
  <c r="GC221" i="9" s="1"/>
  <c r="GC223" i="9" s="1"/>
  <c r="IW220" i="9"/>
  <c r="IW221" i="9" s="1"/>
  <c r="IW223" i="9" s="1"/>
  <c r="CK220" i="9"/>
  <c r="CK226" i="9" s="1"/>
  <c r="CK227" i="9" s="1"/>
  <c r="HG220" i="9"/>
  <c r="HG226" i="9" s="1"/>
  <c r="HG227" i="9" s="1"/>
  <c r="HS220" i="9"/>
  <c r="HS226" i="9" s="1"/>
  <c r="HS227" i="9" s="1"/>
  <c r="DC220" i="9"/>
  <c r="DC221" i="9" s="1"/>
  <c r="DC223" i="9" s="1"/>
  <c r="LK220" i="9"/>
  <c r="LK221" i="9" s="1"/>
  <c r="LK223" i="9" s="1"/>
  <c r="KG220" i="9"/>
  <c r="HM220" i="9"/>
  <c r="CW220" i="9"/>
  <c r="GC229" i="9"/>
  <c r="DI229" i="9"/>
  <c r="KG229" i="9"/>
  <c r="HM229" i="9"/>
  <c r="CW229" i="9"/>
  <c r="HY229" i="9"/>
  <c r="GO220" i="9"/>
  <c r="ES229" i="9"/>
  <c r="GO229" i="9"/>
  <c r="IW229" i="9"/>
  <c r="JI229" i="9"/>
  <c r="Q229" i="9"/>
  <c r="KS229" i="9"/>
  <c r="JU229" i="9"/>
  <c r="BA229" i="9"/>
  <c r="FE229" i="9"/>
  <c r="AC229" i="9"/>
  <c r="N9" i="19" s="1"/>
  <c r="BM220" i="9"/>
  <c r="HA229" i="9"/>
  <c r="AC231" i="9"/>
  <c r="AC552" i="9" s="1"/>
  <c r="AC555" i="9" s="1"/>
  <c r="LE229" i="9"/>
  <c r="AO229" i="9"/>
  <c r="LQ229" i="9"/>
  <c r="BM229" i="9"/>
  <c r="EG229" i="9"/>
  <c r="FQ220" i="9"/>
  <c r="DU229" i="9"/>
  <c r="FQ229" i="9"/>
  <c r="Q231" i="9"/>
  <c r="Q552" i="9" s="1"/>
  <c r="Q555" i="9" s="1"/>
  <c r="KS220" i="9"/>
  <c r="DU220" i="9"/>
  <c r="JU220" i="9"/>
  <c r="EG220" i="9"/>
  <c r="BA220" i="9"/>
  <c r="IK229" i="9"/>
  <c r="FE220" i="9"/>
  <c r="BY229" i="9"/>
  <c r="CK229" i="9"/>
  <c r="G219" i="9"/>
  <c r="G218" i="9"/>
  <c r="AI229" i="9"/>
  <c r="JC220" i="9"/>
  <c r="BG229" i="9"/>
  <c r="CE229" i="9"/>
  <c r="GI229" i="9"/>
  <c r="K221" i="9"/>
  <c r="K223" i="9" s="1"/>
  <c r="K218" i="9"/>
  <c r="H219" i="9"/>
  <c r="FW229" i="9"/>
  <c r="CQ229" i="9"/>
  <c r="JC229" i="9"/>
  <c r="KM229" i="9"/>
  <c r="KA229" i="9"/>
  <c r="IE229" i="9"/>
  <c r="IQ220" i="9"/>
  <c r="JO220" i="9"/>
  <c r="EY229" i="9"/>
  <c r="LK229" i="9"/>
  <c r="HS229" i="9"/>
  <c r="GU220" i="9"/>
  <c r="DC229" i="9"/>
  <c r="HG229" i="9"/>
  <c r="DO229" i="9"/>
  <c r="GU229" i="9"/>
  <c r="IQ229" i="9"/>
  <c r="EM229" i="9"/>
  <c r="EA220" i="9"/>
  <c r="W229" i="9"/>
  <c r="JO229" i="9"/>
  <c r="FK220" i="9"/>
  <c r="KY220" i="9"/>
  <c r="FK229" i="9"/>
  <c r="AI220" i="9"/>
  <c r="AU229" i="9"/>
  <c r="W231" i="9"/>
  <c r="W552" i="9" s="1"/>
  <c r="W555" i="9" s="1"/>
  <c r="KY229" i="9"/>
  <c r="BG220" i="9"/>
  <c r="BS229" i="9"/>
  <c r="CE220" i="9"/>
  <c r="EA229" i="9"/>
  <c r="K9" i="65"/>
  <c r="K11" i="65" s="1"/>
  <c r="K12" i="65"/>
  <c r="K13" i="65"/>
  <c r="L7" i="65"/>
  <c r="D35" i="35"/>
  <c r="H31" i="35"/>
  <c r="H35" i="35" s="1"/>
  <c r="A602" i="58"/>
  <c r="D606" i="58"/>
  <c r="HG221" i="9" l="1"/>
  <c r="HG223" i="9" s="1"/>
  <c r="EY221" i="9"/>
  <c r="EY223" i="9" s="1"/>
  <c r="KA221" i="9"/>
  <c r="KA223" i="9" s="1"/>
  <c r="EM226" i="9"/>
  <c r="EM227" i="9" s="1"/>
  <c r="DC226" i="9"/>
  <c r="DC227" i="9" s="1"/>
  <c r="AO221" i="9"/>
  <c r="AO223" i="9" s="1"/>
  <c r="ES221" i="9"/>
  <c r="ES223" i="9" s="1"/>
  <c r="GI226" i="9"/>
  <c r="GI227" i="9" s="1"/>
  <c r="LQ221" i="9"/>
  <c r="LQ223" i="9" s="1"/>
  <c r="AU226" i="9"/>
  <c r="AU227" i="9" s="1"/>
  <c r="DI226" i="9"/>
  <c r="DI227" i="9" s="1"/>
  <c r="IE226" i="9"/>
  <c r="IE227" i="9" s="1"/>
  <c r="CQ226" i="9"/>
  <c r="CQ227" i="9" s="1"/>
  <c r="BS226" i="9"/>
  <c r="BS227" i="9" s="1"/>
  <c r="HY226" i="9"/>
  <c r="HY227" i="9" s="1"/>
  <c r="JI221" i="9"/>
  <c r="JI223" i="9" s="1"/>
  <c r="IW226" i="9"/>
  <c r="IW227" i="9" s="1"/>
  <c r="CK221" i="9"/>
  <c r="CK223" i="9" s="1"/>
  <c r="HA226" i="9"/>
  <c r="HA227" i="9" s="1"/>
  <c r="FW221" i="9"/>
  <c r="FW223" i="9" s="1"/>
  <c r="LE221" i="9"/>
  <c r="LE223" i="9" s="1"/>
  <c r="HS221" i="9"/>
  <c r="HS223" i="9" s="1"/>
  <c r="DO221" i="9"/>
  <c r="DO223" i="9" s="1"/>
  <c r="LK226" i="9"/>
  <c r="LK227" i="9" s="1"/>
  <c r="IK221" i="9"/>
  <c r="IK223" i="9" s="1"/>
  <c r="GC226" i="9"/>
  <c r="GC227" i="9" s="1"/>
  <c r="KM226" i="9"/>
  <c r="KM227" i="9" s="1"/>
  <c r="BY221" i="9"/>
  <c r="BY223" i="9" s="1"/>
  <c r="DI231" i="9"/>
  <c r="DI552" i="9" s="1"/>
  <c r="DI555" i="9" s="1"/>
  <c r="R228" i="9"/>
  <c r="Q224" i="9"/>
  <c r="FE221" i="9"/>
  <c r="FE223" i="9" s="1"/>
  <c r="FE226" i="9"/>
  <c r="FE227" i="9" s="1"/>
  <c r="KS221" i="9"/>
  <c r="KS223" i="9" s="1"/>
  <c r="KS226" i="9"/>
  <c r="KS227" i="9" s="1"/>
  <c r="Q354" i="9"/>
  <c r="J11" i="19" s="1"/>
  <c r="FQ221" i="9"/>
  <c r="FQ223" i="9" s="1"/>
  <c r="FQ226" i="9"/>
  <c r="FQ227" i="9" s="1"/>
  <c r="HM221" i="9"/>
  <c r="HM223" i="9" s="1"/>
  <c r="HM226" i="9"/>
  <c r="HM227" i="9" s="1"/>
  <c r="HY231" i="9"/>
  <c r="HY552" i="9" s="1"/>
  <c r="HY555" i="9" s="1"/>
  <c r="IW231" i="9"/>
  <c r="IW552" i="9" s="1"/>
  <c r="IW555" i="9" s="1"/>
  <c r="DU221" i="9"/>
  <c r="DU223" i="9" s="1"/>
  <c r="DU226" i="9"/>
  <c r="DU227" i="9" s="1"/>
  <c r="CW221" i="9"/>
  <c r="CW223" i="9" s="1"/>
  <c r="CW226" i="9"/>
  <c r="CW227" i="9" s="1"/>
  <c r="BA221" i="9"/>
  <c r="BA223" i="9" s="1"/>
  <c r="BA226" i="9"/>
  <c r="BA227" i="9" s="1"/>
  <c r="AD228" i="9"/>
  <c r="AC224" i="9"/>
  <c r="GO221" i="9"/>
  <c r="GO223" i="9" s="1"/>
  <c r="GO226" i="9"/>
  <c r="GO227" i="9" s="1"/>
  <c r="KG221" i="9"/>
  <c r="KG223" i="9" s="1"/>
  <c r="KG226" i="9"/>
  <c r="KG227" i="9" s="1"/>
  <c r="EG221" i="9"/>
  <c r="EG223" i="9" s="1"/>
  <c r="EG226" i="9"/>
  <c r="EG227" i="9" s="1"/>
  <c r="AC354" i="9"/>
  <c r="N11" i="19" s="1"/>
  <c r="BM221" i="9"/>
  <c r="BM223" i="9" s="1"/>
  <c r="BM226" i="9"/>
  <c r="BM227" i="9" s="1"/>
  <c r="GC231" i="9"/>
  <c r="GC552" i="9" s="1"/>
  <c r="GC555" i="9" s="1"/>
  <c r="JU221" i="9"/>
  <c r="JU223" i="9" s="1"/>
  <c r="JU226" i="9"/>
  <c r="JU227" i="9" s="1"/>
  <c r="HA231" i="9"/>
  <c r="HA552" i="9" s="1"/>
  <c r="HA555" i="9" s="1"/>
  <c r="LQ231" i="9"/>
  <c r="LQ552" i="9" s="1"/>
  <c r="LQ555" i="9" s="1"/>
  <c r="BG221" i="9"/>
  <c r="BG223" i="9" s="1"/>
  <c r="BG226" i="9"/>
  <c r="BG227" i="9" s="1"/>
  <c r="AU231" i="9"/>
  <c r="AU552" i="9" s="1"/>
  <c r="AI221" i="9"/>
  <c r="AI223" i="9" s="1"/>
  <c r="AI226" i="9"/>
  <c r="H220" i="9"/>
  <c r="G220" i="9"/>
  <c r="GI231" i="9"/>
  <c r="GI552" i="9" s="1"/>
  <c r="GI555" i="9" s="1"/>
  <c r="BS231" i="9"/>
  <c r="BS552" i="9" s="1"/>
  <c r="BS555" i="9" s="1"/>
  <c r="GU221" i="9"/>
  <c r="GU223" i="9" s="1"/>
  <c r="GU226" i="9"/>
  <c r="GU227" i="9" s="1"/>
  <c r="JO221" i="9"/>
  <c r="JO223" i="9" s="1"/>
  <c r="JO226" i="9"/>
  <c r="JO227" i="9" s="1"/>
  <c r="KM231" i="9"/>
  <c r="KM552" i="9" s="1"/>
  <c r="KM555" i="9" s="1"/>
  <c r="CQ231" i="9"/>
  <c r="CQ552" i="9" s="1"/>
  <c r="CQ555" i="9" s="1"/>
  <c r="LK231" i="9"/>
  <c r="LK552" i="9" s="1"/>
  <c r="LK555" i="9" s="1"/>
  <c r="W224" i="9"/>
  <c r="X228" i="9"/>
  <c r="KY221" i="9"/>
  <c r="KY223" i="9" s="1"/>
  <c r="KY226" i="9"/>
  <c r="KY227" i="9" s="1"/>
  <c r="IQ221" i="9"/>
  <c r="IQ223" i="9" s="1"/>
  <c r="IQ226" i="9"/>
  <c r="IQ227" i="9" s="1"/>
  <c r="HG231" i="9"/>
  <c r="HG552" i="9" s="1"/>
  <c r="HG555" i="9" s="1"/>
  <c r="CE221" i="9"/>
  <c r="CE223" i="9" s="1"/>
  <c r="CE226" i="9"/>
  <c r="CE227" i="9" s="1"/>
  <c r="W354" i="9"/>
  <c r="L11" i="19" s="1"/>
  <c r="J14" i="20"/>
  <c r="JC226" i="9"/>
  <c r="JC227" i="9" s="1"/>
  <c r="JC221" i="9"/>
  <c r="JC223" i="9" s="1"/>
  <c r="DC231" i="9"/>
  <c r="DC552" i="9" s="1"/>
  <c r="DC555" i="9" s="1"/>
  <c r="EY231" i="9"/>
  <c r="EY552" i="9" s="1"/>
  <c r="EY555" i="9" s="1"/>
  <c r="EA221" i="9"/>
  <c r="EA223" i="9" s="1"/>
  <c r="EA226" i="9"/>
  <c r="EA227" i="9" s="1"/>
  <c r="K229" i="9"/>
  <c r="H218" i="9"/>
  <c r="FK221" i="9"/>
  <c r="FK223" i="9" s="1"/>
  <c r="FK226" i="9"/>
  <c r="FK227" i="9" s="1"/>
  <c r="K231" i="9"/>
  <c r="K552" i="9" s="1"/>
  <c r="K555" i="9" s="1"/>
  <c r="G229" i="9"/>
  <c r="IE231" i="9"/>
  <c r="IE552" i="9" s="1"/>
  <c r="IE555" i="9" s="1"/>
  <c r="EM231" i="9"/>
  <c r="EM552" i="9" s="1"/>
  <c r="EM555" i="9" s="1"/>
  <c r="L9" i="19"/>
  <c r="AP9" i="17"/>
  <c r="J9" i="19"/>
  <c r="AC352" i="9"/>
  <c r="AN9" i="17"/>
  <c r="A606" i="58"/>
  <c r="D607" i="58" s="1"/>
  <c r="L9" i="65"/>
  <c r="L12" i="65"/>
  <c r="L13" i="65"/>
  <c r="M7" i="65"/>
  <c r="AO231" i="9" l="1"/>
  <c r="AO552" i="9" s="1"/>
  <c r="AO555" i="9" s="1"/>
  <c r="KA231" i="9"/>
  <c r="KA552" i="9" s="1"/>
  <c r="KA555" i="9" s="1"/>
  <c r="FW231" i="9"/>
  <c r="FW552" i="9" s="1"/>
  <c r="FW555" i="9" s="1"/>
  <c r="ES231" i="9"/>
  <c r="ES552" i="9" s="1"/>
  <c r="ES555" i="9" s="1"/>
  <c r="CK231" i="9"/>
  <c r="CK552" i="9" s="1"/>
  <c r="CK555" i="9" s="1"/>
  <c r="JI231" i="9"/>
  <c r="JI552" i="9" s="1"/>
  <c r="JI555" i="9" s="1"/>
  <c r="LE231" i="9"/>
  <c r="LE552" i="9" s="1"/>
  <c r="LE555" i="9" s="1"/>
  <c r="HS231" i="9"/>
  <c r="HS552" i="9" s="1"/>
  <c r="HS555" i="9" s="1"/>
  <c r="W549" i="9"/>
  <c r="W556" i="9" s="1"/>
  <c r="AC549" i="9"/>
  <c r="AC556" i="9" s="1"/>
  <c r="Q230" i="9"/>
  <c r="Q353" i="9" s="1"/>
  <c r="DO231" i="9"/>
  <c r="DO552" i="9" s="1"/>
  <c r="DO555" i="9" s="1"/>
  <c r="IK231" i="9"/>
  <c r="IK552" i="9" s="1"/>
  <c r="IK555" i="9" s="1"/>
  <c r="BY231" i="9"/>
  <c r="BY552" i="9" s="1"/>
  <c r="BY555" i="9" s="1"/>
  <c r="AU555" i="9"/>
  <c r="BA231" i="9"/>
  <c r="BA552" i="9" s="1"/>
  <c r="BA555" i="9" s="1"/>
  <c r="HZ228" i="9"/>
  <c r="HY224" i="9"/>
  <c r="HY225" i="9" s="1"/>
  <c r="JU231" i="9"/>
  <c r="JU552" i="9" s="1"/>
  <c r="JU555" i="9" s="1"/>
  <c r="ET228" i="9"/>
  <c r="ES224" i="9"/>
  <c r="ES225" i="9" s="1"/>
  <c r="IX228" i="9"/>
  <c r="IW224" i="9"/>
  <c r="IW225" i="9" s="1"/>
  <c r="EG231" i="9"/>
  <c r="EG552" i="9" s="1"/>
  <c r="EG555" i="9" s="1"/>
  <c r="KG231" i="9"/>
  <c r="KG552" i="9" s="1"/>
  <c r="KG555" i="9" s="1"/>
  <c r="CW231" i="9"/>
  <c r="CW552" i="9" s="1"/>
  <c r="CW555" i="9" s="1"/>
  <c r="CL228" i="9"/>
  <c r="CK224" i="9"/>
  <c r="CK225" i="9" s="1"/>
  <c r="JJ228" i="9"/>
  <c r="JI224" i="9"/>
  <c r="JI225" i="9" s="1"/>
  <c r="H221" i="9"/>
  <c r="LR228" i="9"/>
  <c r="LQ224" i="9"/>
  <c r="LQ225" i="9" s="1"/>
  <c r="GD228" i="9"/>
  <c r="GC224" i="9"/>
  <c r="GC225" i="9" s="1"/>
  <c r="LF228" i="9"/>
  <c r="LE224" i="9"/>
  <c r="LE225" i="9" s="1"/>
  <c r="GO231" i="9"/>
  <c r="GO552" i="9" s="1"/>
  <c r="GO555" i="9" s="1"/>
  <c r="DU231" i="9"/>
  <c r="DU552" i="9" s="1"/>
  <c r="DU555" i="9" s="1"/>
  <c r="HM231" i="9"/>
  <c r="HM552" i="9" s="1"/>
  <c r="HM555" i="9" s="1"/>
  <c r="KS231" i="9"/>
  <c r="KS552" i="9" s="1"/>
  <c r="KS555" i="9" s="1"/>
  <c r="DJ228" i="9"/>
  <c r="DI224" i="9"/>
  <c r="DI225" i="9" s="1"/>
  <c r="BM231" i="9"/>
  <c r="BM552" i="9" s="1"/>
  <c r="BM555" i="9" s="1"/>
  <c r="IL228" i="9"/>
  <c r="IK224" i="9"/>
  <c r="IK225" i="9" s="1"/>
  <c r="FQ231" i="9"/>
  <c r="FQ552" i="9" s="1"/>
  <c r="FQ555" i="9" s="1"/>
  <c r="FE231" i="9"/>
  <c r="FE552" i="9" s="1"/>
  <c r="FE555" i="9" s="1"/>
  <c r="AP228" i="9"/>
  <c r="AO224" i="9"/>
  <c r="AO225" i="9" s="1"/>
  <c r="BZ228" i="9"/>
  <c r="BY224" i="9"/>
  <c r="BY225" i="9" s="1"/>
  <c r="HB228" i="9"/>
  <c r="HA224" i="9"/>
  <c r="HA225" i="9" s="1"/>
  <c r="EM224" i="9"/>
  <c r="EM225" i="9" s="1"/>
  <c r="EN228" i="9"/>
  <c r="KM224" i="9"/>
  <c r="KM225" i="9" s="1"/>
  <c r="KN228" i="9"/>
  <c r="DO224" i="9"/>
  <c r="DO225" i="9" s="1"/>
  <c r="DP228" i="9"/>
  <c r="K224" i="9"/>
  <c r="L228" i="9"/>
  <c r="HG224" i="9"/>
  <c r="HG225" i="9" s="1"/>
  <c r="HH228" i="9"/>
  <c r="KA224" i="9"/>
  <c r="KA225" i="9" s="1"/>
  <c r="KB228" i="9"/>
  <c r="K354" i="9"/>
  <c r="H11" i="19" s="1"/>
  <c r="I14" i="20"/>
  <c r="H229" i="9"/>
  <c r="F229" i="9"/>
  <c r="DC224" i="9"/>
  <c r="DC225" i="9" s="1"/>
  <c r="DD228" i="9"/>
  <c r="JC231" i="9"/>
  <c r="JC552" i="9" s="1"/>
  <c r="JC555" i="9" s="1"/>
  <c r="LK224" i="9"/>
  <c r="LK225" i="9" s="1"/>
  <c r="LL228" i="9"/>
  <c r="GI224" i="9"/>
  <c r="GI225" i="9" s="1"/>
  <c r="GJ228" i="9"/>
  <c r="AI227" i="9"/>
  <c r="G226" i="9"/>
  <c r="G227" i="9" s="1"/>
  <c r="H226" i="9"/>
  <c r="H227" i="9" s="1"/>
  <c r="IQ231" i="9"/>
  <c r="IQ552" i="9" s="1"/>
  <c r="IQ555" i="9" s="1"/>
  <c r="JO231" i="9"/>
  <c r="JO552" i="9" s="1"/>
  <c r="JO555" i="9" s="1"/>
  <c r="AI231" i="9"/>
  <c r="AI552" i="9" s="1"/>
  <c r="AI555" i="9" s="1"/>
  <c r="G221" i="9"/>
  <c r="AU224" i="9"/>
  <c r="AU225" i="9" s="1"/>
  <c r="AV228" i="9"/>
  <c r="IF228" i="9"/>
  <c r="IE224" i="9"/>
  <c r="IE225" i="9" s="1"/>
  <c r="EA231" i="9"/>
  <c r="EA552" i="9" s="1"/>
  <c r="EA555" i="9" s="1"/>
  <c r="CQ224" i="9"/>
  <c r="CQ225" i="9" s="1"/>
  <c r="CR228" i="9"/>
  <c r="HS224" i="9"/>
  <c r="HS225" i="9" s="1"/>
  <c r="HT228" i="9"/>
  <c r="FK231" i="9"/>
  <c r="FK552" i="9" s="1"/>
  <c r="FK555" i="9" s="1"/>
  <c r="FX228" i="9"/>
  <c r="FW224" i="9"/>
  <c r="FW225" i="9" s="1"/>
  <c r="KY231" i="9"/>
  <c r="KY552" i="9" s="1"/>
  <c r="KY555" i="9" s="1"/>
  <c r="GU231" i="9"/>
  <c r="GU552" i="9" s="1"/>
  <c r="GU555" i="9" s="1"/>
  <c r="EY224" i="9"/>
  <c r="EY225" i="9" s="1"/>
  <c r="EZ228" i="9"/>
  <c r="CE231" i="9"/>
  <c r="CE552" i="9" s="1"/>
  <c r="CE555" i="9" s="1"/>
  <c r="BT228" i="9"/>
  <c r="BS224" i="9"/>
  <c r="BS225" i="9" s="1"/>
  <c r="BG231" i="9"/>
  <c r="BG552" i="9" s="1"/>
  <c r="BG555" i="9" s="1"/>
  <c r="KM354" i="9"/>
  <c r="KA352" i="9"/>
  <c r="FK352" i="9"/>
  <c r="KM352" i="9"/>
  <c r="GI354" i="9"/>
  <c r="BS352" i="9"/>
  <c r="AU354" i="9"/>
  <c r="FW352" i="9"/>
  <c r="CE352" i="9"/>
  <c r="EM352" i="9"/>
  <c r="BG352" i="9"/>
  <c r="KY352" i="9"/>
  <c r="EA352" i="9"/>
  <c r="GI352" i="9"/>
  <c r="DC354" i="9"/>
  <c r="EY352" i="9"/>
  <c r="LK352" i="9"/>
  <c r="K352" i="9"/>
  <c r="HG354" i="9"/>
  <c r="W352" i="9"/>
  <c r="DC352" i="9"/>
  <c r="IQ352" i="9"/>
  <c r="IE354" i="9"/>
  <c r="HG352" i="9"/>
  <c r="BS354" i="9"/>
  <c r="AL9" i="17"/>
  <c r="DO352" i="9"/>
  <c r="CQ354" i="9"/>
  <c r="CQ352" i="9"/>
  <c r="AI352" i="9"/>
  <c r="GU352" i="9"/>
  <c r="LK354" i="9"/>
  <c r="IE352" i="9"/>
  <c r="EM354" i="9"/>
  <c r="JO352" i="9"/>
  <c r="HS352" i="9"/>
  <c r="EY354" i="9"/>
  <c r="AU352" i="9"/>
  <c r="JC352" i="9"/>
  <c r="AM9" i="17"/>
  <c r="AQ9" i="17"/>
  <c r="AT9" i="17"/>
  <c r="AO9" i="17"/>
  <c r="AS9" i="17"/>
  <c r="Q352" i="9"/>
  <c r="H9" i="19"/>
  <c r="L11" i="65"/>
  <c r="B607" i="58"/>
  <c r="C607" i="58"/>
  <c r="M12" i="65"/>
  <c r="M13" i="65"/>
  <c r="M9" i="65"/>
  <c r="M11" i="65" s="1"/>
  <c r="N7" i="65"/>
  <c r="KA354" i="9" l="1"/>
  <c r="FW354" i="9"/>
  <c r="K549" i="9"/>
  <c r="K556" i="9" s="1"/>
  <c r="EM549" i="9"/>
  <c r="EM556" i="9" s="1"/>
  <c r="HS354" i="9"/>
  <c r="W230" i="9"/>
  <c r="L10" i="19" s="1"/>
  <c r="L12" i="19" s="1"/>
  <c r="L14" i="19" s="1"/>
  <c r="L17" i="19" s="1"/>
  <c r="L22" i="19" s="1"/>
  <c r="AC230" i="9"/>
  <c r="AC233" i="9" s="1"/>
  <c r="DO354" i="9"/>
  <c r="Q549" i="9"/>
  <c r="Q556" i="9" s="1"/>
  <c r="LE549" i="9"/>
  <c r="LE556" i="9" s="1"/>
  <c r="ES549" i="9"/>
  <c r="ES556" i="9" s="1"/>
  <c r="HG549" i="9"/>
  <c r="HG556" i="9" s="1"/>
  <c r="GC549" i="9"/>
  <c r="GC556" i="9" s="1"/>
  <c r="AO549" i="9"/>
  <c r="AO556" i="9" s="1"/>
  <c r="KA549" i="9"/>
  <c r="KA556" i="9" s="1"/>
  <c r="KM230" i="9"/>
  <c r="CK549" i="9"/>
  <c r="CK556" i="9" s="1"/>
  <c r="BY549" i="9"/>
  <c r="BY556" i="9" s="1"/>
  <c r="BS549" i="9"/>
  <c r="BS556" i="9" s="1"/>
  <c r="DC549" i="9"/>
  <c r="DC556" i="9" s="1"/>
  <c r="DI549" i="9"/>
  <c r="DI556" i="9" s="1"/>
  <c r="AU549" i="9"/>
  <c r="AU556" i="9" s="1"/>
  <c r="LQ549" i="9"/>
  <c r="LQ556" i="9" s="1"/>
  <c r="HY230" i="9"/>
  <c r="GI549" i="9"/>
  <c r="GI556" i="9" s="1"/>
  <c r="IW230" i="9"/>
  <c r="EY549" i="9"/>
  <c r="EY556" i="9" s="1"/>
  <c r="CQ549" i="9"/>
  <c r="CQ556" i="9" s="1"/>
  <c r="DO230" i="9"/>
  <c r="DO233" i="9" s="1"/>
  <c r="DO274" i="9" s="1"/>
  <c r="DQ275" i="9" s="1"/>
  <c r="HA549" i="9"/>
  <c r="HA556" i="9" s="1"/>
  <c r="IK549" i="9"/>
  <c r="IK556" i="9" s="1"/>
  <c r="JI549" i="9"/>
  <c r="JI556" i="9" s="1"/>
  <c r="LK549" i="9"/>
  <c r="LK556" i="9" s="1"/>
  <c r="HS549" i="9"/>
  <c r="HS556" i="9" s="1"/>
  <c r="IE549" i="9"/>
  <c r="IE556" i="9" s="1"/>
  <c r="FW549" i="9"/>
  <c r="FW556" i="9" s="1"/>
  <c r="H555" i="9"/>
  <c r="H552" i="9"/>
  <c r="JC354" i="9"/>
  <c r="DV228" i="9"/>
  <c r="DU224" i="9"/>
  <c r="DU225" i="9" s="1"/>
  <c r="KH228" i="9"/>
  <c r="KG224" i="9"/>
  <c r="KG225" i="9" s="1"/>
  <c r="FF228" i="9"/>
  <c r="FE224" i="9"/>
  <c r="FE225" i="9" s="1"/>
  <c r="JV228" i="9"/>
  <c r="JU224" i="9"/>
  <c r="JU225" i="9" s="1"/>
  <c r="FR228" i="9"/>
  <c r="FQ224" i="9"/>
  <c r="FQ225" i="9" s="1"/>
  <c r="LE230" i="9"/>
  <c r="EH228" i="9"/>
  <c r="EG224" i="9"/>
  <c r="EG225" i="9" s="1"/>
  <c r="KT228" i="9"/>
  <c r="KS224" i="9"/>
  <c r="KS225" i="9" s="1"/>
  <c r="GP228" i="9"/>
  <c r="GO224" i="9"/>
  <c r="GO225" i="9" s="1"/>
  <c r="HN228" i="9"/>
  <c r="HM224" i="9"/>
  <c r="HM225" i="9" s="1"/>
  <c r="BN228" i="9"/>
  <c r="BM224" i="9"/>
  <c r="BM225" i="9" s="1"/>
  <c r="CX228" i="9"/>
  <c r="CW224" i="9"/>
  <c r="CW225" i="9" s="1"/>
  <c r="Q233" i="9"/>
  <c r="Q355" i="9" s="1"/>
  <c r="Q357" i="9" s="1"/>
  <c r="Q360" i="9" s="1"/>
  <c r="Q365" i="9" s="1"/>
  <c r="J10" i="19"/>
  <c r="J12" i="19" s="1"/>
  <c r="J14" i="19" s="1"/>
  <c r="J17" i="19" s="1"/>
  <c r="J22" i="19" s="1"/>
  <c r="BB228" i="9"/>
  <c r="BA224" i="9"/>
  <c r="BA225" i="9" s="1"/>
  <c r="CE354" i="9"/>
  <c r="JO354" i="9"/>
  <c r="FK354" i="9"/>
  <c r="KY354" i="9"/>
  <c r="BG354" i="9"/>
  <c r="IQ354" i="9"/>
  <c r="GU354" i="9"/>
  <c r="HS230" i="9"/>
  <c r="BG224" i="9"/>
  <c r="BG225" i="9" s="1"/>
  <c r="BH228" i="9"/>
  <c r="FL228" i="9"/>
  <c r="FK224" i="9"/>
  <c r="FK225" i="9" s="1"/>
  <c r="G231" i="9"/>
  <c r="GU224" i="9"/>
  <c r="GU225" i="9" s="1"/>
  <c r="GV228" i="9"/>
  <c r="IE230" i="9"/>
  <c r="JO224" i="9"/>
  <c r="JO225" i="9" s="1"/>
  <c r="JP228" i="9"/>
  <c r="H231" i="9"/>
  <c r="K230" i="9"/>
  <c r="F231" i="9"/>
  <c r="H223" i="9"/>
  <c r="I228" i="9" s="1"/>
  <c r="EA354" i="9"/>
  <c r="KY224" i="9"/>
  <c r="KY225" i="9" s="1"/>
  <c r="KZ228" i="9"/>
  <c r="IQ224" i="9"/>
  <c r="IQ225" i="9" s="1"/>
  <c r="IR228" i="9"/>
  <c r="LK230" i="9"/>
  <c r="EM230" i="9"/>
  <c r="CE224" i="9"/>
  <c r="CE225" i="9" s="1"/>
  <c r="CF228" i="9"/>
  <c r="AI354" i="9"/>
  <c r="FW230" i="9"/>
  <c r="EA224" i="9"/>
  <c r="EA225" i="9" s="1"/>
  <c r="EB228" i="9"/>
  <c r="AI224" i="9"/>
  <c r="AI225" i="9" s="1"/>
  <c r="AJ228" i="9"/>
  <c r="G223" i="9"/>
  <c r="JD228" i="9"/>
  <c r="JC224" i="9"/>
  <c r="JC225" i="9" s="1"/>
  <c r="I10" i="20"/>
  <c r="K8" i="17" s="1"/>
  <c r="K10" i="17" s="1"/>
  <c r="J10" i="20"/>
  <c r="AR9" i="17"/>
  <c r="AU9" i="17"/>
  <c r="R9" i="19"/>
  <c r="N12" i="65"/>
  <c r="N13" i="65"/>
  <c r="N9" i="65"/>
  <c r="N11" i="65" s="1"/>
  <c r="O7" i="65"/>
  <c r="W233" i="9" l="1"/>
  <c r="W274" i="9" s="1"/>
  <c r="N10" i="19"/>
  <c r="N12" i="19" s="1"/>
  <c r="N14" i="19" s="1"/>
  <c r="N17" i="19" s="1"/>
  <c r="N22" i="19" s="1"/>
  <c r="W353" i="9"/>
  <c r="GI230" i="9"/>
  <c r="GI353" i="9" s="1"/>
  <c r="AC353" i="9"/>
  <c r="J11" i="20" s="1"/>
  <c r="J13" i="20" s="1"/>
  <c r="J16" i="20" s="1"/>
  <c r="CK230" i="9"/>
  <c r="CK233" i="9" s="1"/>
  <c r="AU230" i="9"/>
  <c r="AU233" i="9" s="1"/>
  <c r="AO230" i="9"/>
  <c r="AO353" i="9" s="1"/>
  <c r="N8" i="20"/>
  <c r="BS230" i="9"/>
  <c r="AB10" i="19" s="1"/>
  <c r="T8" i="20"/>
  <c r="EY230" i="9"/>
  <c r="EY353" i="9" s="1"/>
  <c r="CQ230" i="9"/>
  <c r="CQ233" i="9" s="1"/>
  <c r="HG230" i="9"/>
  <c r="BX10" i="19" s="1"/>
  <c r="HA230" i="9"/>
  <c r="HA233" i="9" s="1"/>
  <c r="Q8" i="20"/>
  <c r="AA8" i="20"/>
  <c r="KA230" i="9"/>
  <c r="KA233" i="9" s="1"/>
  <c r="GC230" i="9"/>
  <c r="GC353" i="9" s="1"/>
  <c r="LQ230" i="9"/>
  <c r="AI11" i="20" s="1"/>
  <c r="AK9" i="17" s="1"/>
  <c r="AI8" i="20"/>
  <c r="DC230" i="9"/>
  <c r="DC233" i="9" s="1"/>
  <c r="W8" i="20"/>
  <c r="IW549" i="9"/>
  <c r="IW556" i="9" s="1"/>
  <c r="AB8" i="20"/>
  <c r="BY230" i="9"/>
  <c r="BY353" i="9" s="1"/>
  <c r="IK230" i="9"/>
  <c r="CH10" i="19" s="1"/>
  <c r="ES230" i="9"/>
  <c r="T11" i="20" s="1"/>
  <c r="V9" i="17" s="1"/>
  <c r="KM549" i="9"/>
  <c r="KM556" i="9" s="1"/>
  <c r="DO549" i="9"/>
  <c r="DO556" i="9" s="1"/>
  <c r="FK549" i="9"/>
  <c r="FK556" i="9" s="1"/>
  <c r="G224" i="9"/>
  <c r="G225" i="9"/>
  <c r="F59" i="7" s="1"/>
  <c r="DI230" i="9"/>
  <c r="DI233" i="9" s="1"/>
  <c r="EG230" i="9"/>
  <c r="JI230" i="9"/>
  <c r="JI233" i="9" s="1"/>
  <c r="HY549" i="9"/>
  <c r="HY556" i="9" s="1"/>
  <c r="BM549" i="9"/>
  <c r="BM556" i="9" s="1"/>
  <c r="HM230" i="9"/>
  <c r="BA549" i="9"/>
  <c r="BA556" i="9" s="1"/>
  <c r="JU549" i="9"/>
  <c r="JU556" i="9" s="1"/>
  <c r="EA549" i="9"/>
  <c r="EA556" i="9" s="1"/>
  <c r="GU230" i="9"/>
  <c r="CW549" i="9"/>
  <c r="CW556" i="9" s="1"/>
  <c r="FQ549" i="9"/>
  <c r="FQ556" i="9" s="1"/>
  <c r="U8" i="20"/>
  <c r="FE549" i="9"/>
  <c r="FE556" i="9" s="1"/>
  <c r="O8" i="20"/>
  <c r="CE549" i="9"/>
  <c r="CE556" i="9" s="1"/>
  <c r="AH8" i="20"/>
  <c r="KY549" i="9"/>
  <c r="KY556" i="9" s="1"/>
  <c r="X8" i="20"/>
  <c r="GO549" i="9"/>
  <c r="GO556" i="9" s="1"/>
  <c r="R8" i="20"/>
  <c r="DU549" i="9"/>
  <c r="DU556" i="9" s="1"/>
  <c r="BG549" i="9"/>
  <c r="AD8" i="20"/>
  <c r="JC549" i="9"/>
  <c r="JC556" i="9" s="1"/>
  <c r="AC8" i="20"/>
  <c r="IQ549" i="9"/>
  <c r="IQ556" i="9" s="1"/>
  <c r="AG8" i="20"/>
  <c r="KS549" i="9"/>
  <c r="KS556" i="9" s="1"/>
  <c r="AF8" i="20"/>
  <c r="KG549" i="9"/>
  <c r="KG556" i="9" s="1"/>
  <c r="AE8" i="20"/>
  <c r="JO549" i="9"/>
  <c r="JO556" i="9" s="1"/>
  <c r="Q274" i="9"/>
  <c r="AC355" i="9"/>
  <c r="AC357" i="9" s="1"/>
  <c r="AC360" i="9" s="1"/>
  <c r="AC365" i="9" s="1"/>
  <c r="AC326" i="9" s="1"/>
  <c r="AC329" i="9" s="1"/>
  <c r="AC342" i="9" s="1"/>
  <c r="AC274" i="9"/>
  <c r="KS230" i="9"/>
  <c r="AG11" i="20" s="1"/>
  <c r="AI9" i="17" s="1"/>
  <c r="FE230" i="9"/>
  <c r="KG230" i="9"/>
  <c r="DU230" i="9"/>
  <c r="IW233" i="9"/>
  <c r="CL10" i="19"/>
  <c r="IW353" i="9"/>
  <c r="LE233" i="9"/>
  <c r="DF10" i="19"/>
  <c r="LE353" i="9"/>
  <c r="HY233" i="9"/>
  <c r="CD10" i="19"/>
  <c r="HY353" i="9"/>
  <c r="GO230" i="9"/>
  <c r="AR10" i="19"/>
  <c r="W355" i="9"/>
  <c r="W357" i="9" s="1"/>
  <c r="W360" i="9" s="1"/>
  <c r="W365" i="9" s="1"/>
  <c r="W326" i="9" s="1"/>
  <c r="W329" i="9" s="1"/>
  <c r="W342" i="9" s="1"/>
  <c r="DO355" i="9"/>
  <c r="KY230" i="9"/>
  <c r="DO353" i="9"/>
  <c r="JC230" i="9"/>
  <c r="LK233" i="9"/>
  <c r="LK353" i="9"/>
  <c r="DH10" i="19"/>
  <c r="K353" i="9"/>
  <c r="I11" i="20" s="1"/>
  <c r="I13" i="20" s="1"/>
  <c r="I16" i="20" s="1"/>
  <c r="K233" i="9"/>
  <c r="H10" i="19"/>
  <c r="H12" i="19" s="1"/>
  <c r="H14" i="19" s="1"/>
  <c r="H17" i="19" s="1"/>
  <c r="H22" i="19" s="1"/>
  <c r="CE230" i="9"/>
  <c r="DQ23" i="43"/>
  <c r="DQ36" i="43" s="1"/>
  <c r="IQ230" i="9"/>
  <c r="JO230" i="9"/>
  <c r="KM353" i="9"/>
  <c r="KM233" i="9"/>
  <c r="CZ10" i="19"/>
  <c r="FW353" i="9"/>
  <c r="FW233" i="9"/>
  <c r="BL10" i="19"/>
  <c r="EM353" i="9"/>
  <c r="EM233" i="9"/>
  <c r="AZ10" i="19"/>
  <c r="BG230" i="9"/>
  <c r="H224" i="9"/>
  <c r="IE353" i="9"/>
  <c r="IE233" i="9"/>
  <c r="CF10" i="19"/>
  <c r="HS233" i="9"/>
  <c r="HS353" i="9"/>
  <c r="CB10" i="19"/>
  <c r="AA11" i="20"/>
  <c r="AC9" i="17" s="1"/>
  <c r="L8" i="17"/>
  <c r="L10" i="17" s="1"/>
  <c r="Q326" i="9"/>
  <c r="Q329" i="9" s="1"/>
  <c r="V9" i="19"/>
  <c r="BA354" i="9"/>
  <c r="V11" i="19" s="1"/>
  <c r="P9" i="19"/>
  <c r="AO352" i="9"/>
  <c r="K10" i="20"/>
  <c r="AO354" i="9"/>
  <c r="R11" i="19" s="1"/>
  <c r="O9" i="65"/>
  <c r="O11" i="65" s="1"/>
  <c r="O13" i="65"/>
  <c r="O12" i="65"/>
  <c r="P7" i="65"/>
  <c r="GI233" i="9" l="1"/>
  <c r="BP10" i="19"/>
  <c r="X11" i="20"/>
  <c r="Z9" i="17" s="1"/>
  <c r="BM230" i="9"/>
  <c r="BM233" i="9" s="1"/>
  <c r="AO233" i="9"/>
  <c r="AQ23" i="43" s="1"/>
  <c r="CK353" i="9"/>
  <c r="AH10" i="19"/>
  <c r="T10" i="19"/>
  <c r="R10" i="19"/>
  <c r="R12" i="19" s="1"/>
  <c r="BV10" i="19"/>
  <c r="BA230" i="9"/>
  <c r="L11" i="20" s="1"/>
  <c r="N9" i="17" s="1"/>
  <c r="HA353" i="9"/>
  <c r="AU353" i="9"/>
  <c r="BS353" i="9"/>
  <c r="BS233" i="9"/>
  <c r="BS274" i="9" s="1"/>
  <c r="BU275" i="9" s="1"/>
  <c r="AD10" i="19"/>
  <c r="EA230" i="9"/>
  <c r="AV10" i="19" s="1"/>
  <c r="S8" i="20"/>
  <c r="EY233" i="9"/>
  <c r="FA23" i="43" s="1"/>
  <c r="GC233" i="9"/>
  <c r="ES353" i="9"/>
  <c r="CQ353" i="9"/>
  <c r="BN10" i="19"/>
  <c r="IK353" i="9"/>
  <c r="W11" i="20"/>
  <c r="Y9" i="17" s="1"/>
  <c r="AB11" i="20"/>
  <c r="AD9" i="17" s="1"/>
  <c r="BD10" i="19"/>
  <c r="BB10" i="19"/>
  <c r="EG549" i="9"/>
  <c r="EG556" i="9" s="1"/>
  <c r="LQ353" i="9"/>
  <c r="ES233" i="9"/>
  <c r="DJ10" i="19"/>
  <c r="LQ233" i="9"/>
  <c r="U11" i="20"/>
  <c r="W9" i="17" s="1"/>
  <c r="HG233" i="9"/>
  <c r="HI23" i="43" s="1"/>
  <c r="HG353" i="9"/>
  <c r="AJ10" i="19"/>
  <c r="IK233" i="9"/>
  <c r="V8" i="20"/>
  <c r="CV10" i="19"/>
  <c r="N11" i="20"/>
  <c r="P9" i="17" s="1"/>
  <c r="AF11" i="20"/>
  <c r="AH9" i="17" s="1"/>
  <c r="BY233" i="9"/>
  <c r="L8" i="20"/>
  <c r="KA353" i="9"/>
  <c r="CP10" i="19"/>
  <c r="FQ230" i="9"/>
  <c r="M8" i="20"/>
  <c r="FK230" i="9"/>
  <c r="FK353" i="9" s="1"/>
  <c r="AN10" i="19"/>
  <c r="CW230" i="9"/>
  <c r="CW233" i="9" s="1"/>
  <c r="DC353" i="9"/>
  <c r="P8" i="20"/>
  <c r="JI353" i="9"/>
  <c r="JU230" i="9"/>
  <c r="JU233" i="9" s="1"/>
  <c r="Z8" i="20"/>
  <c r="GU549" i="9"/>
  <c r="GU556" i="9" s="1"/>
  <c r="HM549" i="9"/>
  <c r="HM556" i="9" s="1"/>
  <c r="Y8" i="20"/>
  <c r="DI353" i="9"/>
  <c r="Q11" i="20"/>
  <c r="S9" i="17" s="1"/>
  <c r="AP10" i="19"/>
  <c r="K8" i="20"/>
  <c r="AI549" i="9"/>
  <c r="AI556" i="9" s="1"/>
  <c r="BG556" i="9"/>
  <c r="AI230" i="9"/>
  <c r="AI353" i="9" s="1"/>
  <c r="H225" i="9"/>
  <c r="DO253" i="9"/>
  <c r="DO262" i="9" s="1"/>
  <c r="DO266" i="9" s="1"/>
  <c r="DO356" i="9" s="1"/>
  <c r="GO233" i="9"/>
  <c r="BR10" i="19"/>
  <c r="GO353" i="9"/>
  <c r="HM233" i="9"/>
  <c r="BZ10" i="19"/>
  <c r="HM353" i="9"/>
  <c r="DU233" i="9"/>
  <c r="AT10" i="19"/>
  <c r="DU353" i="9"/>
  <c r="Z10" i="19"/>
  <c r="BM353" i="9"/>
  <c r="KG233" i="9"/>
  <c r="CX10" i="19"/>
  <c r="KG353" i="9"/>
  <c r="EG233" i="9"/>
  <c r="AX10" i="19"/>
  <c r="EG353" i="9"/>
  <c r="FE233" i="9"/>
  <c r="BF10" i="19"/>
  <c r="FE353" i="9"/>
  <c r="KS233" i="9"/>
  <c r="DB10" i="19"/>
  <c r="KS353" i="9"/>
  <c r="Z11" i="20"/>
  <c r="AB9" i="17" s="1"/>
  <c r="R11" i="20"/>
  <c r="T9" i="17" s="1"/>
  <c r="BG233" i="9"/>
  <c r="BG353" i="9"/>
  <c r="X10" i="19"/>
  <c r="K274" i="9"/>
  <c r="K276" i="9" s="1"/>
  <c r="K355" i="9"/>
  <c r="K357" i="9" s="1"/>
  <c r="K360" i="9" s="1"/>
  <c r="K365" i="9" s="1"/>
  <c r="K326" i="9" s="1"/>
  <c r="K329" i="9" s="1"/>
  <c r="K342" i="9" s="1"/>
  <c r="K343" i="9" s="1"/>
  <c r="K344" i="9" s="1"/>
  <c r="IQ353" i="9"/>
  <c r="IQ233" i="9"/>
  <c r="CJ10" i="19"/>
  <c r="AC11" i="20"/>
  <c r="AE9" i="17" s="1"/>
  <c r="JC233" i="9"/>
  <c r="JC353" i="9"/>
  <c r="CN10" i="19"/>
  <c r="AD11" i="20"/>
  <c r="AF9" i="17" s="1"/>
  <c r="CE233" i="9"/>
  <c r="CE353" i="9"/>
  <c r="O11" i="20"/>
  <c r="Q9" i="17" s="1"/>
  <c r="AF10" i="19"/>
  <c r="EM355" i="9"/>
  <c r="EM274" i="9"/>
  <c r="EO275" i="9" s="1"/>
  <c r="EO23" i="43"/>
  <c r="KO23" i="43"/>
  <c r="KM274" i="9"/>
  <c r="KO275" i="9" s="1"/>
  <c r="KM355" i="9"/>
  <c r="IE355" i="9"/>
  <c r="IE274" i="9"/>
  <c r="IG275" i="9" s="1"/>
  <c r="IG23" i="43"/>
  <c r="GU353" i="9"/>
  <c r="GU233" i="9"/>
  <c r="Y11" i="20"/>
  <c r="AA9" i="17" s="1"/>
  <c r="BT10" i="19"/>
  <c r="DC274" i="9"/>
  <c r="DE275" i="9" s="1"/>
  <c r="DE23" i="43"/>
  <c r="DC355" i="9"/>
  <c r="AU274" i="9"/>
  <c r="AW275" i="9" s="1"/>
  <c r="AW23" i="43"/>
  <c r="AU355" i="9"/>
  <c r="JO233" i="9"/>
  <c r="JO353" i="9"/>
  <c r="CR10" i="19"/>
  <c r="HU23" i="43"/>
  <c r="HS355" i="9"/>
  <c r="HS274" i="9"/>
  <c r="HU275" i="9" s="1"/>
  <c r="KY233" i="9"/>
  <c r="KY353" i="9"/>
  <c r="AH11" i="20"/>
  <c r="AJ9" i="17" s="1"/>
  <c r="DD10" i="19"/>
  <c r="KA355" i="9"/>
  <c r="KA274" i="9"/>
  <c r="KC275" i="9" s="1"/>
  <c r="KC23" i="43"/>
  <c r="GI355" i="9"/>
  <c r="GI274" i="9"/>
  <c r="GK275" i="9" s="1"/>
  <c r="GK23" i="43"/>
  <c r="FW355" i="9"/>
  <c r="FW274" i="9"/>
  <c r="FY275" i="9" s="1"/>
  <c r="FY23" i="43"/>
  <c r="CS23" i="43"/>
  <c r="CQ355" i="9"/>
  <c r="CQ274" i="9"/>
  <c r="CS275" i="9" s="1"/>
  <c r="LK274" i="9"/>
  <c r="LM275" i="9" s="1"/>
  <c r="LM23" i="43"/>
  <c r="LK355" i="9"/>
  <c r="L13" i="17"/>
  <c r="L14" i="17" s="1"/>
  <c r="J19" i="20"/>
  <c r="J24" i="20" s="1"/>
  <c r="Q342" i="9"/>
  <c r="K13" i="17"/>
  <c r="K14" i="17" s="1"/>
  <c r="I19" i="20"/>
  <c r="I24" i="20" s="1"/>
  <c r="Z9" i="19"/>
  <c r="P9" i="65"/>
  <c r="P11" i="65" s="1"/>
  <c r="P13" i="65"/>
  <c r="P12" i="65"/>
  <c r="Q7" i="65"/>
  <c r="BM354" i="9"/>
  <c r="Z11" i="19" s="1"/>
  <c r="BA352" i="9"/>
  <c r="L10" i="20"/>
  <c r="T9" i="19"/>
  <c r="K14" i="20"/>
  <c r="P11" i="19"/>
  <c r="M8" i="17"/>
  <c r="T11" i="19"/>
  <c r="L14" i="20"/>
  <c r="M11" i="20" l="1"/>
  <c r="O9" i="17" s="1"/>
  <c r="AO274" i="9"/>
  <c r="AO355" i="9"/>
  <c r="FK233" i="9"/>
  <c r="FK355" i="9" s="1"/>
  <c r="BA353" i="9"/>
  <c r="BS355" i="9"/>
  <c r="V10" i="19"/>
  <c r="V12" i="19" s="1"/>
  <c r="BA233" i="9"/>
  <c r="BC23" i="43" s="1"/>
  <c r="BU23" i="43"/>
  <c r="BU36" i="43" s="1"/>
  <c r="S11" i="20"/>
  <c r="U9" i="17" s="1"/>
  <c r="BH10" i="19"/>
  <c r="EA353" i="9"/>
  <c r="EA233" i="9"/>
  <c r="EA355" i="9" s="1"/>
  <c r="HG355" i="9"/>
  <c r="EY355" i="9"/>
  <c r="EY274" i="9"/>
  <c r="FA275" i="9" s="1"/>
  <c r="HG274" i="9"/>
  <c r="HI275" i="9" s="1"/>
  <c r="V11" i="20"/>
  <c r="X9" i="17" s="1"/>
  <c r="FQ353" i="9"/>
  <c r="BJ10" i="19"/>
  <c r="AE11" i="20"/>
  <c r="AG9" i="17" s="1"/>
  <c r="FQ233" i="9"/>
  <c r="JU353" i="9"/>
  <c r="CT10" i="19"/>
  <c r="AL10" i="19"/>
  <c r="AI233" i="9"/>
  <c r="G233" i="9" s="1"/>
  <c r="H230" i="9"/>
  <c r="P11" i="20"/>
  <c r="R9" i="17" s="1"/>
  <c r="CW353" i="9"/>
  <c r="G230" i="9"/>
  <c r="F230" i="9"/>
  <c r="K11" i="20"/>
  <c r="K13" i="20" s="1"/>
  <c r="M10" i="17" s="1"/>
  <c r="P10" i="19"/>
  <c r="P12" i="19" s="1"/>
  <c r="H549" i="9"/>
  <c r="H556" i="9"/>
  <c r="DO357" i="9"/>
  <c r="DO360" i="9" s="1"/>
  <c r="DO365" i="9" s="1"/>
  <c r="DO326" i="9" s="1"/>
  <c r="DO551" i="9"/>
  <c r="DO554" i="9" s="1"/>
  <c r="CS36" i="43"/>
  <c r="CQ253" i="9"/>
  <c r="CQ262" i="9" s="1"/>
  <c r="CQ266" i="9" s="1"/>
  <c r="KY274" i="9"/>
  <c r="LA275" i="9" s="1"/>
  <c r="KY355" i="9"/>
  <c r="LA23" i="43"/>
  <c r="FW253" i="9"/>
  <c r="FW262" i="9" s="1"/>
  <c r="FW266" i="9" s="1"/>
  <c r="FY36" i="43"/>
  <c r="HG253" i="9"/>
  <c r="HG262" i="9" s="1"/>
  <c r="HG266" i="9" s="1"/>
  <c r="HI36" i="43"/>
  <c r="M275" i="9"/>
  <c r="K290" i="9"/>
  <c r="K377" i="9"/>
  <c r="L271" i="9"/>
  <c r="L276" i="9" s="1"/>
  <c r="KC36" i="43"/>
  <c r="KA253" i="9"/>
  <c r="KA262" i="9" s="1"/>
  <c r="KA266" i="9" s="1"/>
  <c r="JQ23" i="43"/>
  <c r="JO274" i="9"/>
  <c r="JQ275" i="9" s="1"/>
  <c r="JO355" i="9"/>
  <c r="FA36" i="43"/>
  <c r="EY253" i="9"/>
  <c r="EY262" i="9" s="1"/>
  <c r="EY266" i="9" s="1"/>
  <c r="GU355" i="9"/>
  <c r="GU274" i="9"/>
  <c r="GW275" i="9" s="1"/>
  <c r="GW23" i="43"/>
  <c r="KO36" i="43"/>
  <c r="KM253" i="9"/>
  <c r="KM262" i="9" s="1"/>
  <c r="KM266" i="9" s="1"/>
  <c r="CG23" i="43"/>
  <c r="CE355" i="9"/>
  <c r="CE274" i="9"/>
  <c r="CG275" i="9" s="1"/>
  <c r="JC274" i="9"/>
  <c r="JE275" i="9" s="1"/>
  <c r="JE23" i="43"/>
  <c r="JC355" i="9"/>
  <c r="LK253" i="9"/>
  <c r="LK262" i="9" s="1"/>
  <c r="LK266" i="9" s="1"/>
  <c r="LM36" i="43"/>
  <c r="AU253" i="9"/>
  <c r="AU262" i="9" s="1"/>
  <c r="AU266" i="9" s="1"/>
  <c r="AW36" i="43"/>
  <c r="EO36" i="43"/>
  <c r="EM253" i="9"/>
  <c r="EM262" i="9" s="1"/>
  <c r="EM266" i="9" s="1"/>
  <c r="IE253" i="9"/>
  <c r="IE262" i="9" s="1"/>
  <c r="IE266" i="9" s="1"/>
  <c r="IG36" i="43"/>
  <c r="HS253" i="9"/>
  <c r="HS262" i="9" s="1"/>
  <c r="HS266" i="9" s="1"/>
  <c r="HU36" i="43"/>
  <c r="IQ355" i="9"/>
  <c r="IQ274" i="9"/>
  <c r="IS275" i="9" s="1"/>
  <c r="IS23" i="43"/>
  <c r="GI253" i="9"/>
  <c r="GI262" i="9" s="1"/>
  <c r="GI266" i="9" s="1"/>
  <c r="GK36" i="43"/>
  <c r="DE36" i="43"/>
  <c r="DC253" i="9"/>
  <c r="DC262" i="9" s="1"/>
  <c r="DC266" i="9" s="1"/>
  <c r="FK274" i="9"/>
  <c r="FM275" i="9" s="1"/>
  <c r="FM23" i="43"/>
  <c r="BG355" i="9"/>
  <c r="BG274" i="9"/>
  <c r="BI275" i="9" s="1"/>
  <c r="BI23" i="43"/>
  <c r="K345" i="9"/>
  <c r="K330" i="9"/>
  <c r="K331" i="9" s="1"/>
  <c r="K333" i="9" s="1"/>
  <c r="Z12" i="19"/>
  <c r="T12" i="19"/>
  <c r="X9" i="19"/>
  <c r="BM352" i="9"/>
  <c r="M10" i="20"/>
  <c r="BO23" i="43"/>
  <c r="AQ275" i="9"/>
  <c r="AQ36" i="43"/>
  <c r="AO253" i="9"/>
  <c r="AD9" i="19"/>
  <c r="Q12" i="65"/>
  <c r="Q9" i="65"/>
  <c r="Q11" i="65" s="1"/>
  <c r="Q13" i="65"/>
  <c r="R7" i="65"/>
  <c r="L13" i="20"/>
  <c r="N8" i="17"/>
  <c r="X11" i="19"/>
  <c r="M14" i="20"/>
  <c r="BA355" i="9" l="1"/>
  <c r="BA274" i="9"/>
  <c r="BC275" i="9" s="1"/>
  <c r="BS253" i="9"/>
  <c r="BS262" i="9" s="1"/>
  <c r="BS266" i="9" s="1"/>
  <c r="EA274" i="9"/>
  <c r="EC275" i="9" s="1"/>
  <c r="EC23" i="43"/>
  <c r="EA253" i="9" s="1"/>
  <c r="EA262" i="9" s="1"/>
  <c r="EA266" i="9" s="1"/>
  <c r="H353" i="9"/>
  <c r="M6" i="17"/>
  <c r="AI274" i="9"/>
  <c r="AK275" i="9" s="1"/>
  <c r="F233" i="9"/>
  <c r="AI355" i="9"/>
  <c r="AK23" i="43"/>
  <c r="B23" i="43" s="1"/>
  <c r="B33" i="43" s="1"/>
  <c r="H233" i="9"/>
  <c r="H11" i="20"/>
  <c r="G10" i="19"/>
  <c r="D11" i="20"/>
  <c r="M9" i="17"/>
  <c r="K9" i="20"/>
  <c r="M7" i="17" s="1"/>
  <c r="DC356" i="9"/>
  <c r="HS356" i="9"/>
  <c r="IE356" i="9"/>
  <c r="GW36" i="43"/>
  <c r="GU253" i="9"/>
  <c r="GU262" i="9" s="1"/>
  <c r="GU266" i="9" s="1"/>
  <c r="BS356" i="9"/>
  <c r="EM356" i="9"/>
  <c r="JC253" i="9"/>
  <c r="JC262" i="9" s="1"/>
  <c r="JC266" i="9" s="1"/>
  <c r="JE36" i="43"/>
  <c r="JO253" i="9"/>
  <c r="JO262" i="9" s="1"/>
  <c r="JO266" i="9" s="1"/>
  <c r="JQ36" i="43"/>
  <c r="L288" i="9"/>
  <c r="K291" i="9"/>
  <c r="K418" i="9" s="1"/>
  <c r="H75" i="19" s="1"/>
  <c r="BG253" i="9"/>
  <c r="BG262" i="9" s="1"/>
  <c r="BG266" i="9" s="1"/>
  <c r="BI36" i="43"/>
  <c r="KA356" i="9"/>
  <c r="LA36" i="43"/>
  <c r="KY253" i="9"/>
  <c r="KY262" i="9" s="1"/>
  <c r="KY266" i="9" s="1"/>
  <c r="GI356" i="9"/>
  <c r="EY356" i="9"/>
  <c r="IS36" i="43"/>
  <c r="IQ253" i="9"/>
  <c r="IQ262" i="9" s="1"/>
  <c r="IQ266" i="9" s="1"/>
  <c r="AU356" i="9"/>
  <c r="HG356" i="9"/>
  <c r="LK356" i="9"/>
  <c r="L377" i="9"/>
  <c r="M271" i="9"/>
  <c r="M276" i="9" s="1"/>
  <c r="L290" i="9"/>
  <c r="FK253" i="9"/>
  <c r="FK262" i="9" s="1"/>
  <c r="FK266" i="9" s="1"/>
  <c r="FM36" i="43"/>
  <c r="CE253" i="9"/>
  <c r="CE262" i="9" s="1"/>
  <c r="CE266" i="9" s="1"/>
  <c r="CG36" i="43"/>
  <c r="CQ356" i="9"/>
  <c r="KM356" i="9"/>
  <c r="FW356" i="9"/>
  <c r="K367" i="9"/>
  <c r="K336" i="9"/>
  <c r="L341" i="9"/>
  <c r="L343" i="9" s="1"/>
  <c r="L344" i="9" s="1"/>
  <c r="K347" i="9"/>
  <c r="BM274" i="9"/>
  <c r="BO275" i="9" s="1"/>
  <c r="BM355" i="9"/>
  <c r="O8" i="17"/>
  <c r="M13" i="20"/>
  <c r="BY352" i="9"/>
  <c r="AB9" i="19"/>
  <c r="N10" i="20"/>
  <c r="CA23" i="43"/>
  <c r="CK354" i="9"/>
  <c r="AH11" i="19" s="1"/>
  <c r="AH9" i="19"/>
  <c r="X12" i="19"/>
  <c r="BA253" i="9"/>
  <c r="BA262" i="9" s="1"/>
  <c r="BA266" i="9" s="1"/>
  <c r="BC36" i="43"/>
  <c r="AO262" i="9"/>
  <c r="AO266" i="9" s="1"/>
  <c r="BY354" i="9"/>
  <c r="AD11" i="19" s="1"/>
  <c r="AD12" i="19" s="1"/>
  <c r="L9" i="20"/>
  <c r="N7" i="17" s="1"/>
  <c r="N10" i="17"/>
  <c r="N6" i="17"/>
  <c r="R12" i="65"/>
  <c r="R13" i="65"/>
  <c r="R9" i="65"/>
  <c r="R11" i="65" s="1"/>
  <c r="S7" i="65"/>
  <c r="EC36" i="43" l="1"/>
  <c r="AK36" i="43"/>
  <c r="AC73" i="9" s="1"/>
  <c r="H73" i="9" s="1"/>
  <c r="C23" i="43"/>
  <c r="AI253" i="9"/>
  <c r="AI262" i="9" s="1"/>
  <c r="AI266" i="9" s="1"/>
  <c r="AI356" i="9" s="1"/>
  <c r="E11" i="20"/>
  <c r="FW357" i="9"/>
  <c r="FW360" i="9" s="1"/>
  <c r="FW365" i="9" s="1"/>
  <c r="FW326" i="9" s="1"/>
  <c r="FW329" i="9" s="1"/>
  <c r="FW342" i="9" s="1"/>
  <c r="FW551" i="9"/>
  <c r="FW554" i="9" s="1"/>
  <c r="CQ357" i="9"/>
  <c r="CQ551" i="9"/>
  <c r="CQ554" i="9" s="1"/>
  <c r="EY357" i="9"/>
  <c r="EY360" i="9" s="1"/>
  <c r="EY365" i="9" s="1"/>
  <c r="EY326" i="9" s="1"/>
  <c r="EY329" i="9" s="1"/>
  <c r="EY342" i="9" s="1"/>
  <c r="EY551" i="9"/>
  <c r="EY554" i="9" s="1"/>
  <c r="BS357" i="9"/>
  <c r="BS551" i="9"/>
  <c r="BS554" i="9" s="1"/>
  <c r="GI357" i="9"/>
  <c r="GI360" i="9" s="1"/>
  <c r="GI365" i="9" s="1"/>
  <c r="GI326" i="9" s="1"/>
  <c r="GI329" i="9" s="1"/>
  <c r="GI342" i="9" s="1"/>
  <c r="GI551" i="9"/>
  <c r="GI554" i="9" s="1"/>
  <c r="LK357" i="9"/>
  <c r="LK360" i="9" s="1"/>
  <c r="LK365" i="9" s="1"/>
  <c r="LK326" i="9" s="1"/>
  <c r="LK329" i="9" s="1"/>
  <c r="LK342" i="9" s="1"/>
  <c r="LK551" i="9"/>
  <c r="LK554" i="9" s="1"/>
  <c r="IE357" i="9"/>
  <c r="IE360" i="9" s="1"/>
  <c r="IE365" i="9" s="1"/>
  <c r="IE326" i="9" s="1"/>
  <c r="IE329" i="9" s="1"/>
  <c r="IE342" i="9" s="1"/>
  <c r="IE551" i="9"/>
  <c r="IE554" i="9" s="1"/>
  <c r="KM357" i="9"/>
  <c r="KM360" i="9" s="1"/>
  <c r="KM365" i="9" s="1"/>
  <c r="KM326" i="9" s="1"/>
  <c r="KM329" i="9" s="1"/>
  <c r="KM342" i="9" s="1"/>
  <c r="KM551" i="9"/>
  <c r="KM554" i="9" s="1"/>
  <c r="HG357" i="9"/>
  <c r="HG360" i="9" s="1"/>
  <c r="HG365" i="9" s="1"/>
  <c r="HG326" i="9" s="1"/>
  <c r="HG329" i="9" s="1"/>
  <c r="HG342" i="9" s="1"/>
  <c r="HG551" i="9"/>
  <c r="HG554" i="9" s="1"/>
  <c r="KA357" i="9"/>
  <c r="KA360" i="9" s="1"/>
  <c r="KA365" i="9" s="1"/>
  <c r="KA326" i="9" s="1"/>
  <c r="KA329" i="9" s="1"/>
  <c r="KA342" i="9" s="1"/>
  <c r="KA551" i="9"/>
  <c r="KA554" i="9" s="1"/>
  <c r="HS357" i="9"/>
  <c r="HS360" i="9" s="1"/>
  <c r="HS365" i="9" s="1"/>
  <c r="HS326" i="9" s="1"/>
  <c r="HS329" i="9" s="1"/>
  <c r="HS342" i="9" s="1"/>
  <c r="HS551" i="9"/>
  <c r="HS554" i="9" s="1"/>
  <c r="EM357" i="9"/>
  <c r="EM360" i="9" s="1"/>
  <c r="EM365" i="9" s="1"/>
  <c r="EM326" i="9" s="1"/>
  <c r="EM551" i="9"/>
  <c r="EM554" i="9" s="1"/>
  <c r="AU357" i="9"/>
  <c r="AU551" i="9"/>
  <c r="AU554" i="9" s="1"/>
  <c r="DC357" i="9"/>
  <c r="DC551" i="9"/>
  <c r="DC554" i="9" s="1"/>
  <c r="AC75" i="9"/>
  <c r="AC550" i="9" s="1"/>
  <c r="CE356" i="9"/>
  <c r="JO356" i="9"/>
  <c r="GU356" i="9"/>
  <c r="BG356" i="9"/>
  <c r="JC356" i="9"/>
  <c r="FK356" i="9"/>
  <c r="EA356" i="9"/>
  <c r="L291" i="9"/>
  <c r="L418" i="9" s="1"/>
  <c r="M288" i="9"/>
  <c r="KY356" i="9"/>
  <c r="N271" i="9"/>
  <c r="N276" i="9" s="1"/>
  <c r="M377" i="9"/>
  <c r="M290" i="9"/>
  <c r="IQ356" i="9"/>
  <c r="K383" i="9"/>
  <c r="K384" i="9" s="1"/>
  <c r="K419" i="9"/>
  <c r="K368" i="9"/>
  <c r="K369" i="9" s="1"/>
  <c r="L345" i="9"/>
  <c r="L330" i="9"/>
  <c r="L331" i="9" s="1"/>
  <c r="L333" i="9" s="1"/>
  <c r="L536" i="9"/>
  <c r="K338" i="9"/>
  <c r="AH12" i="19"/>
  <c r="H24" i="19"/>
  <c r="B36" i="43"/>
  <c r="B42" i="43" s="1"/>
  <c r="B43" i="43" s="1"/>
  <c r="C43" i="43" s="1"/>
  <c r="B34" i="43"/>
  <c r="C34" i="43" s="1"/>
  <c r="O14" i="20"/>
  <c r="AF11" i="19"/>
  <c r="AL9" i="19"/>
  <c r="AO356" i="9"/>
  <c r="AF9" i="19"/>
  <c r="CK352" i="9"/>
  <c r="O10" i="20"/>
  <c r="CM23" i="43"/>
  <c r="BY274" i="9"/>
  <c r="CA275" i="9" s="1"/>
  <c r="BY355" i="9"/>
  <c r="BO36" i="43"/>
  <c r="BM253" i="9"/>
  <c r="N13" i="20"/>
  <c r="P8" i="17"/>
  <c r="S9" i="65"/>
  <c r="S11" i="65" s="1"/>
  <c r="S12" i="65"/>
  <c r="S13" i="65"/>
  <c r="T7" i="65"/>
  <c r="BA356" i="9"/>
  <c r="AB11" i="19"/>
  <c r="AB12" i="19" s="1"/>
  <c r="N14" i="20"/>
  <c r="M9" i="20"/>
  <c r="O7" i="17" s="1"/>
  <c r="O10" i="17"/>
  <c r="O6" i="17"/>
  <c r="AC553" i="9" l="1"/>
  <c r="H553" i="9" s="1"/>
  <c r="H550" i="9"/>
  <c r="IQ357" i="9"/>
  <c r="IQ360" i="9" s="1"/>
  <c r="IQ365" i="9" s="1"/>
  <c r="IQ326" i="9" s="1"/>
  <c r="IQ329" i="9" s="1"/>
  <c r="IQ342" i="9" s="1"/>
  <c r="IQ551" i="9"/>
  <c r="IQ554" i="9" s="1"/>
  <c r="FK357" i="9"/>
  <c r="FK360" i="9" s="1"/>
  <c r="FK365" i="9" s="1"/>
  <c r="FK326" i="9" s="1"/>
  <c r="FK329" i="9" s="1"/>
  <c r="FK342" i="9" s="1"/>
  <c r="FK551" i="9"/>
  <c r="FK554" i="9" s="1"/>
  <c r="CE357" i="9"/>
  <c r="CE551" i="9"/>
  <c r="CE554" i="9" s="1"/>
  <c r="R13" i="19"/>
  <c r="R14" i="19" s="1"/>
  <c r="AO551" i="9"/>
  <c r="AO554" i="9" s="1"/>
  <c r="JC357" i="9"/>
  <c r="JC360" i="9" s="1"/>
  <c r="JC365" i="9" s="1"/>
  <c r="JC326" i="9" s="1"/>
  <c r="JC329" i="9" s="1"/>
  <c r="JC342" i="9" s="1"/>
  <c r="JC551" i="9"/>
  <c r="JC554" i="9" s="1"/>
  <c r="V13" i="19"/>
  <c r="V14" i="19" s="1"/>
  <c r="BA551" i="9"/>
  <c r="BA554" i="9" s="1"/>
  <c r="BG357" i="9"/>
  <c r="BG551" i="9"/>
  <c r="BG554" i="9" s="1"/>
  <c r="JO357" i="9"/>
  <c r="JO360" i="9" s="1"/>
  <c r="JO365" i="9" s="1"/>
  <c r="JO326" i="9" s="1"/>
  <c r="JO329" i="9" s="1"/>
  <c r="JO342" i="9" s="1"/>
  <c r="JO551" i="9"/>
  <c r="JO554" i="9" s="1"/>
  <c r="AI357" i="9"/>
  <c r="AI551" i="9"/>
  <c r="EA357" i="9"/>
  <c r="EA360" i="9" s="1"/>
  <c r="EA365" i="9" s="1"/>
  <c r="EA326" i="9" s="1"/>
  <c r="EA551" i="9"/>
  <c r="EA554" i="9" s="1"/>
  <c r="KY357" i="9"/>
  <c r="KY360" i="9" s="1"/>
  <c r="KY365" i="9" s="1"/>
  <c r="KY326" i="9" s="1"/>
  <c r="KY329" i="9" s="1"/>
  <c r="KY342" i="9" s="1"/>
  <c r="KY551" i="9"/>
  <c r="KY554" i="9" s="1"/>
  <c r="GU357" i="9"/>
  <c r="GU360" i="9" s="1"/>
  <c r="GU365" i="9" s="1"/>
  <c r="GU326" i="9" s="1"/>
  <c r="GU329" i="9" s="1"/>
  <c r="GU342" i="9" s="1"/>
  <c r="GU551" i="9"/>
  <c r="GU554" i="9" s="1"/>
  <c r="BZ319" i="9"/>
  <c r="BZ328" i="9" s="1"/>
  <c r="BC319" i="9"/>
  <c r="BC328" i="9" s="1"/>
  <c r="CK307" i="9"/>
  <c r="CK308" i="9" s="1"/>
  <c r="CK312" i="9" s="1"/>
  <c r="EN319" i="9"/>
  <c r="EN328" i="9" s="1"/>
  <c r="EN329" i="9" s="1"/>
  <c r="EN342" i="9" s="1"/>
  <c r="AP319" i="9"/>
  <c r="AP328" i="9" s="1"/>
  <c r="DC319" i="9"/>
  <c r="DC328" i="9" s="1"/>
  <c r="CU307" i="9"/>
  <c r="CU308" i="9" s="1"/>
  <c r="CU312" i="9" s="1"/>
  <c r="CH319" i="9"/>
  <c r="CH328" i="9" s="1"/>
  <c r="BI307" i="9"/>
  <c r="BI308" i="9" s="1"/>
  <c r="BI312" i="9" s="1"/>
  <c r="CZ319" i="9"/>
  <c r="CZ328" i="9" s="1"/>
  <c r="BG307" i="9"/>
  <c r="BG308" i="9" s="1"/>
  <c r="BG312" i="9" s="1"/>
  <c r="ED319" i="9"/>
  <c r="ED328" i="9" s="1"/>
  <c r="ED329" i="9" s="1"/>
  <c r="ED342" i="9" s="1"/>
  <c r="DZ319" i="9"/>
  <c r="DZ328" i="9" s="1"/>
  <c r="DZ329" i="9" s="1"/>
  <c r="DZ342" i="9" s="1"/>
  <c r="BN319" i="9"/>
  <c r="BN328" i="9" s="1"/>
  <c r="AQ319" i="9"/>
  <c r="AQ328" i="9" s="1"/>
  <c r="CG307" i="9"/>
  <c r="CG308" i="9" s="1"/>
  <c r="CG312" i="9" s="1"/>
  <c r="ET319" i="9"/>
  <c r="ET328" i="9" s="1"/>
  <c r="ET329" i="9" s="1"/>
  <c r="ET342" i="9" s="1"/>
  <c r="BY319" i="9"/>
  <c r="BY328" i="9" s="1"/>
  <c r="AU307" i="9"/>
  <c r="AU308" i="9" s="1"/>
  <c r="AU312" i="9" s="1"/>
  <c r="CY307" i="9"/>
  <c r="CY308" i="9" s="1"/>
  <c r="CY312" i="9" s="1"/>
  <c r="AO307" i="9"/>
  <c r="AO308" i="9" s="1"/>
  <c r="AO312" i="9" s="1"/>
  <c r="E307" i="9"/>
  <c r="E308" i="9" s="1"/>
  <c r="CX319" i="9"/>
  <c r="CX328" i="9" s="1"/>
  <c r="BQ307" i="9"/>
  <c r="BQ308" i="9" s="1"/>
  <c r="BQ312" i="9" s="1"/>
  <c r="EQ319" i="9"/>
  <c r="EQ328" i="9" s="1"/>
  <c r="EQ329" i="9" s="1"/>
  <c r="EQ342" i="9" s="1"/>
  <c r="DQ319" i="9"/>
  <c r="DQ328" i="9" s="1"/>
  <c r="DQ329" i="9" s="1"/>
  <c r="DQ342" i="9" s="1"/>
  <c r="CK319" i="9"/>
  <c r="CK328" i="9" s="1"/>
  <c r="AN307" i="9"/>
  <c r="AN308" i="9" s="1"/>
  <c r="AN312" i="9" s="1"/>
  <c r="DL307" i="9"/>
  <c r="DL308" i="9" s="1"/>
  <c r="DL312" i="9" s="1"/>
  <c r="AK319" i="9"/>
  <c r="AK328" i="9" s="1"/>
  <c r="DD307" i="9"/>
  <c r="DD308" i="9" s="1"/>
  <c r="DD312" i="9" s="1"/>
  <c r="BP319" i="9"/>
  <c r="BP328" i="9" s="1"/>
  <c r="BP307" i="9"/>
  <c r="BP308" i="9" s="1"/>
  <c r="BP312" i="9" s="1"/>
  <c r="DT319" i="9"/>
  <c r="DT328" i="9" s="1"/>
  <c r="DT329" i="9" s="1"/>
  <c r="DT342" i="9" s="1"/>
  <c r="DG319" i="9"/>
  <c r="DG328" i="9" s="1"/>
  <c r="AH307" i="9"/>
  <c r="AH308" i="9" s="1"/>
  <c r="AH312" i="9" s="1"/>
  <c r="CI307" i="9"/>
  <c r="CI308" i="9" s="1"/>
  <c r="CI312" i="9" s="1"/>
  <c r="AS319" i="9"/>
  <c r="AS328" i="9" s="1"/>
  <c r="BA307" i="9"/>
  <c r="BA308" i="9" s="1"/>
  <c r="BA312" i="9" s="1"/>
  <c r="BZ307" i="9"/>
  <c r="BZ308" i="9" s="1"/>
  <c r="BZ312" i="9" s="1"/>
  <c r="BO319" i="9"/>
  <c r="BO328" i="9" s="1"/>
  <c r="CD319" i="9"/>
  <c r="CD328" i="9" s="1"/>
  <c r="AT319" i="9"/>
  <c r="AT328" i="9" s="1"/>
  <c r="CY319" i="9"/>
  <c r="CY328" i="9" s="1"/>
  <c r="CS307" i="9"/>
  <c r="CS308" i="9" s="1"/>
  <c r="CS312" i="9" s="1"/>
  <c r="DA319" i="9"/>
  <c r="DA328" i="9" s="1"/>
  <c r="CP319" i="9"/>
  <c r="CP328" i="9" s="1"/>
  <c r="AJ307" i="9"/>
  <c r="AJ308" i="9" s="1"/>
  <c r="AJ312" i="9" s="1"/>
  <c r="DO319" i="9"/>
  <c r="DO328" i="9" s="1"/>
  <c r="DO329" i="9" s="1"/>
  <c r="DO342" i="9" s="1"/>
  <c r="DH307" i="9"/>
  <c r="DH308" i="9" s="1"/>
  <c r="DH312" i="9" s="1"/>
  <c r="BE319" i="9"/>
  <c r="BE328" i="9" s="1"/>
  <c r="AX307" i="9"/>
  <c r="AX308" i="9" s="1"/>
  <c r="AX312" i="9" s="1"/>
  <c r="DV319" i="9"/>
  <c r="DV328" i="9" s="1"/>
  <c r="DV329" i="9" s="1"/>
  <c r="DV342" i="9" s="1"/>
  <c r="AZ319" i="9"/>
  <c r="AZ328" i="9" s="1"/>
  <c r="DU319" i="9"/>
  <c r="DU328" i="9" s="1"/>
  <c r="AJ319" i="9"/>
  <c r="AJ328" i="9" s="1"/>
  <c r="CB307" i="9"/>
  <c r="CB308" i="9" s="1"/>
  <c r="CB312" i="9" s="1"/>
  <c r="EK319" i="9"/>
  <c r="EK328" i="9" s="1"/>
  <c r="EK329" i="9" s="1"/>
  <c r="EK342" i="9" s="1"/>
  <c r="CV319" i="9"/>
  <c r="CV328" i="9" s="1"/>
  <c r="CC319" i="9"/>
  <c r="CC328" i="9" s="1"/>
  <c r="AR307" i="9"/>
  <c r="AR308" i="9" s="1"/>
  <c r="AR312" i="9" s="1"/>
  <c r="CP307" i="9"/>
  <c r="CP308" i="9" s="1"/>
  <c r="CP312" i="9" s="1"/>
  <c r="BR307" i="9"/>
  <c r="BR308" i="9" s="1"/>
  <c r="BR312" i="9" s="1"/>
  <c r="CO319" i="9"/>
  <c r="CO328" i="9" s="1"/>
  <c r="BJ307" i="9"/>
  <c r="BJ308" i="9" s="1"/>
  <c r="BJ312" i="9" s="1"/>
  <c r="DS319" i="9"/>
  <c r="DS328" i="9" s="1"/>
  <c r="DS329" i="9" s="1"/>
  <c r="DS342" i="9" s="1"/>
  <c r="DP319" i="9"/>
  <c r="DP328" i="9" s="1"/>
  <c r="DP329" i="9" s="1"/>
  <c r="DP342" i="9" s="1"/>
  <c r="BF319" i="9"/>
  <c r="BF328" i="9" s="1"/>
  <c r="AI319" i="9"/>
  <c r="AI328" i="9" s="1"/>
  <c r="CR307" i="9"/>
  <c r="CR308" i="9" s="1"/>
  <c r="CR312" i="9" s="1"/>
  <c r="BB319" i="9"/>
  <c r="BB328" i="9" s="1"/>
  <c r="AV319" i="9"/>
  <c r="AV328" i="9" s="1"/>
  <c r="EO319" i="9"/>
  <c r="EO328" i="9" s="1"/>
  <c r="EO329" i="9" s="1"/>
  <c r="EO342" i="9" s="1"/>
  <c r="BI319" i="9"/>
  <c r="BI328" i="9" s="1"/>
  <c r="AL307" i="9"/>
  <c r="AL308" i="9" s="1"/>
  <c r="AL312" i="9" s="1"/>
  <c r="DG307" i="9"/>
  <c r="DG308" i="9" s="1"/>
  <c r="DG312" i="9" s="1"/>
  <c r="BG319" i="9"/>
  <c r="BG328" i="9" s="1"/>
  <c r="DE319" i="9"/>
  <c r="DE328" i="9" s="1"/>
  <c r="BD307" i="9"/>
  <c r="BD308" i="9" s="1"/>
  <c r="BD312" i="9" s="1"/>
  <c r="DB307" i="9"/>
  <c r="DB308" i="9" s="1"/>
  <c r="DB312" i="9" s="1"/>
  <c r="AG319" i="9"/>
  <c r="DB319" i="9"/>
  <c r="DB328" i="9" s="1"/>
  <c r="CA319" i="9"/>
  <c r="CA328" i="9" s="1"/>
  <c r="CC307" i="9"/>
  <c r="CC308" i="9" s="1"/>
  <c r="CC312" i="9" s="1"/>
  <c r="EU319" i="9"/>
  <c r="EU328" i="9" s="1"/>
  <c r="EU329" i="9" s="1"/>
  <c r="EU342" i="9" s="1"/>
  <c r="CB319" i="9"/>
  <c r="CB328" i="9" s="1"/>
  <c r="AW319" i="9"/>
  <c r="AW328" i="9" s="1"/>
  <c r="AY307" i="9"/>
  <c r="AY308" i="9" s="1"/>
  <c r="AY312" i="9" s="1"/>
  <c r="EE319" i="9"/>
  <c r="EE328" i="9" s="1"/>
  <c r="EE329" i="9" s="1"/>
  <c r="EE342" i="9" s="1"/>
  <c r="DE307" i="9"/>
  <c r="DE308" i="9" s="1"/>
  <c r="DE312" i="9" s="1"/>
  <c r="BH319" i="9"/>
  <c r="BH328" i="9" s="1"/>
  <c r="BV307" i="9"/>
  <c r="BV308" i="9" s="1"/>
  <c r="BV312" i="9" s="1"/>
  <c r="EJ319" i="9"/>
  <c r="EJ328" i="9" s="1"/>
  <c r="EJ329" i="9" s="1"/>
  <c r="EJ342" i="9" s="1"/>
  <c r="ER319" i="9"/>
  <c r="ER328" i="9" s="1"/>
  <c r="ER329" i="9" s="1"/>
  <c r="ER342" i="9" s="1"/>
  <c r="DF319" i="9"/>
  <c r="DF328" i="9" s="1"/>
  <c r="AT307" i="9"/>
  <c r="AT308" i="9" s="1"/>
  <c r="AT312" i="9" s="1"/>
  <c r="DA307" i="9"/>
  <c r="DA308" i="9" s="1"/>
  <c r="DA312" i="9" s="1"/>
  <c r="CF319" i="9"/>
  <c r="CF328" i="9" s="1"/>
  <c r="AZ307" i="9"/>
  <c r="AZ308" i="9" s="1"/>
  <c r="AZ312" i="9" s="1"/>
  <c r="BH307" i="9"/>
  <c r="BH308" i="9" s="1"/>
  <c r="BH312" i="9" s="1"/>
  <c r="DK307" i="9"/>
  <c r="DK308" i="9" s="1"/>
  <c r="DK312" i="9" s="1"/>
  <c r="F73" i="9"/>
  <c r="DD319" i="9"/>
  <c r="DD328" i="9" s="1"/>
  <c r="BC307" i="9"/>
  <c r="BC308" i="9" s="1"/>
  <c r="BC312" i="9" s="1"/>
  <c r="DW319" i="9"/>
  <c r="DW328" i="9" s="1"/>
  <c r="DW329" i="9" s="1"/>
  <c r="DW342" i="9" s="1"/>
  <c r="AX319" i="9"/>
  <c r="AX328" i="9" s="1"/>
  <c r="BU319" i="9"/>
  <c r="BU328" i="9" s="1"/>
  <c r="AV307" i="9"/>
  <c r="AV308" i="9" s="1"/>
  <c r="AV312" i="9" s="1"/>
  <c r="DJ307" i="9"/>
  <c r="DJ308" i="9" s="1"/>
  <c r="DJ312" i="9" s="1"/>
  <c r="CS319" i="9"/>
  <c r="CS328" i="9" s="1"/>
  <c r="CD307" i="9"/>
  <c r="CD308" i="9" s="1"/>
  <c r="CD312" i="9" s="1"/>
  <c r="BY307" i="9"/>
  <c r="BY308" i="9" s="1"/>
  <c r="BY312" i="9" s="1"/>
  <c r="BM307" i="9"/>
  <c r="BM308" i="9" s="1"/>
  <c r="BM312" i="9" s="1"/>
  <c r="BX307" i="9"/>
  <c r="BX308" i="9" s="1"/>
  <c r="BX312" i="9" s="1"/>
  <c r="DL319" i="9"/>
  <c r="DL328" i="9" s="1"/>
  <c r="BB307" i="9"/>
  <c r="BB308" i="9" s="1"/>
  <c r="BB312" i="9" s="1"/>
  <c r="CV307" i="9"/>
  <c r="CV308" i="9" s="1"/>
  <c r="CV312" i="9" s="1"/>
  <c r="DI307" i="9"/>
  <c r="DI308" i="9" s="1"/>
  <c r="DI312" i="9" s="1"/>
  <c r="BT319" i="9"/>
  <c r="BT328" i="9" s="1"/>
  <c r="BT307" i="9"/>
  <c r="BT308" i="9" s="1"/>
  <c r="BT312" i="9" s="1"/>
  <c r="DM319" i="9"/>
  <c r="DM328" i="9" s="1"/>
  <c r="DM329" i="9" s="1"/>
  <c r="DM342" i="9" s="1"/>
  <c r="BW307" i="9"/>
  <c r="BW308" i="9" s="1"/>
  <c r="BW312" i="9" s="1"/>
  <c r="BR319" i="9"/>
  <c r="BR328" i="9" s="1"/>
  <c r="AU319" i="9"/>
  <c r="AU328" i="9" s="1"/>
  <c r="CO307" i="9"/>
  <c r="CO308" i="9" s="1"/>
  <c r="CO312" i="9" s="1"/>
  <c r="AG307" i="9"/>
  <c r="CM319" i="9"/>
  <c r="CM328" i="9" s="1"/>
  <c r="CT319" i="9"/>
  <c r="CT328" i="9" s="1"/>
  <c r="BX319" i="9"/>
  <c r="BX328" i="9" s="1"/>
  <c r="BO307" i="9"/>
  <c r="BO308" i="9" s="1"/>
  <c r="BO312" i="9" s="1"/>
  <c r="DF307" i="9"/>
  <c r="DF308" i="9" s="1"/>
  <c r="DF312" i="9" s="1"/>
  <c r="ES319" i="9"/>
  <c r="ES328" i="9" s="1"/>
  <c r="AN319" i="9"/>
  <c r="AN328" i="9" s="1"/>
  <c r="BN307" i="9"/>
  <c r="BN308" i="9" s="1"/>
  <c r="BN312" i="9" s="1"/>
  <c r="EG319" i="9"/>
  <c r="EG328" i="9" s="1"/>
  <c r="EL319" i="9"/>
  <c r="EL328" i="9" s="1"/>
  <c r="EL329" i="9" s="1"/>
  <c r="EL342" i="9" s="1"/>
  <c r="AL319" i="9"/>
  <c r="AL328" i="9" s="1"/>
  <c r="H75" i="9"/>
  <c r="CW307" i="9"/>
  <c r="CW308" i="9" s="1"/>
  <c r="CW312" i="9" s="1"/>
  <c r="BQ319" i="9"/>
  <c r="BQ328" i="9" s="1"/>
  <c r="BK307" i="9"/>
  <c r="BK308" i="9" s="1"/>
  <c r="BK312" i="9" s="1"/>
  <c r="BL319" i="9"/>
  <c r="BL328" i="9" s="1"/>
  <c r="BS307" i="9"/>
  <c r="BS308" i="9" s="1"/>
  <c r="BS312" i="9" s="1"/>
  <c r="EA319" i="9"/>
  <c r="EA328" i="9" s="1"/>
  <c r="CR319" i="9"/>
  <c r="CR328" i="9" s="1"/>
  <c r="BS319" i="9"/>
  <c r="BS328" i="9" s="1"/>
  <c r="CL307" i="9"/>
  <c r="CL308" i="9" s="1"/>
  <c r="CL312" i="9" s="1"/>
  <c r="EP319" i="9"/>
  <c r="EP328" i="9" s="1"/>
  <c r="EP329" i="9" s="1"/>
  <c r="EP342" i="9" s="1"/>
  <c r="AK307" i="9"/>
  <c r="AK308" i="9" s="1"/>
  <c r="AK312" i="9" s="1"/>
  <c r="AO319" i="9"/>
  <c r="AO328" i="9" s="1"/>
  <c r="BF307" i="9"/>
  <c r="BF308" i="9" s="1"/>
  <c r="BF312" i="9" s="1"/>
  <c r="DC307" i="9"/>
  <c r="DC308" i="9" s="1"/>
  <c r="DC312" i="9" s="1"/>
  <c r="AM307" i="9"/>
  <c r="AM308" i="9" s="1"/>
  <c r="AM312" i="9" s="1"/>
  <c r="EB319" i="9"/>
  <c r="EB328" i="9" s="1"/>
  <c r="EB329" i="9" s="1"/>
  <c r="EB342" i="9" s="1"/>
  <c r="CF307" i="9"/>
  <c r="CF308" i="9" s="1"/>
  <c r="CF312" i="9" s="1"/>
  <c r="EF319" i="9"/>
  <c r="EF328" i="9" s="1"/>
  <c r="EF329" i="9" s="1"/>
  <c r="EF342" i="9" s="1"/>
  <c r="DH319" i="9"/>
  <c r="DH328" i="9" s="1"/>
  <c r="CE319" i="9"/>
  <c r="CE328" i="9" s="1"/>
  <c r="BE307" i="9"/>
  <c r="BE308" i="9" s="1"/>
  <c r="BE312" i="9" s="1"/>
  <c r="EI319" i="9"/>
  <c r="EI328" i="9" s="1"/>
  <c r="EI329" i="9" s="1"/>
  <c r="EI342" i="9" s="1"/>
  <c r="BM319" i="9"/>
  <c r="BM328" i="9" s="1"/>
  <c r="CG319" i="9"/>
  <c r="CG328" i="9" s="1"/>
  <c r="AQ307" i="9"/>
  <c r="AQ308" i="9" s="1"/>
  <c r="AQ312" i="9" s="1"/>
  <c r="CM307" i="9"/>
  <c r="CM308" i="9" s="1"/>
  <c r="CM312" i="9" s="1"/>
  <c r="AW307" i="9"/>
  <c r="AW308" i="9" s="1"/>
  <c r="AW312" i="9" s="1"/>
  <c r="DR319" i="9"/>
  <c r="DR328" i="9" s="1"/>
  <c r="DR329" i="9" s="1"/>
  <c r="DR342" i="9" s="1"/>
  <c r="DI319" i="9"/>
  <c r="DI328" i="9" s="1"/>
  <c r="CE307" i="9"/>
  <c r="CE308" i="9" s="1"/>
  <c r="CE312" i="9" s="1"/>
  <c r="EV319" i="9"/>
  <c r="EV328" i="9" s="1"/>
  <c r="EV329" i="9" s="1"/>
  <c r="EV342" i="9" s="1"/>
  <c r="BJ319" i="9"/>
  <c r="BJ328" i="9" s="1"/>
  <c r="AM319" i="9"/>
  <c r="AM328" i="9" s="1"/>
  <c r="CH307" i="9"/>
  <c r="CH308" i="9" s="1"/>
  <c r="CH312" i="9" s="1"/>
  <c r="DK319" i="9"/>
  <c r="DK328" i="9" s="1"/>
  <c r="CJ319" i="9"/>
  <c r="CJ328" i="9" s="1"/>
  <c r="EC319" i="9"/>
  <c r="EC328" i="9" s="1"/>
  <c r="EC329" i="9" s="1"/>
  <c r="EC342" i="9" s="1"/>
  <c r="AR319" i="9"/>
  <c r="AR328" i="9" s="1"/>
  <c r="AH319" i="9"/>
  <c r="CI319" i="9"/>
  <c r="CI328" i="9" s="1"/>
  <c r="CA307" i="9"/>
  <c r="CA308" i="9" s="1"/>
  <c r="CA312" i="9" s="1"/>
  <c r="DY319" i="9"/>
  <c r="DY328" i="9" s="1"/>
  <c r="DY329" i="9" s="1"/>
  <c r="DY342" i="9" s="1"/>
  <c r="BV319" i="9"/>
  <c r="BV328" i="9" s="1"/>
  <c r="AY319" i="9"/>
  <c r="AY328" i="9" s="1"/>
  <c r="CQ307" i="9"/>
  <c r="CQ308" i="9" s="1"/>
  <c r="CQ312" i="9" s="1"/>
  <c r="AP307" i="9"/>
  <c r="AP308" i="9" s="1"/>
  <c r="AP312" i="9" s="1"/>
  <c r="CN319" i="9"/>
  <c r="CN328" i="9" s="1"/>
  <c r="BA319" i="9"/>
  <c r="BA328" i="9" s="1"/>
  <c r="AS307" i="9"/>
  <c r="AS308" i="9" s="1"/>
  <c r="AS312" i="9" s="1"/>
  <c r="DX319" i="9"/>
  <c r="DX328" i="9" s="1"/>
  <c r="DX329" i="9" s="1"/>
  <c r="DX342" i="9" s="1"/>
  <c r="CZ307" i="9"/>
  <c r="CZ308" i="9" s="1"/>
  <c r="CZ312" i="9" s="1"/>
  <c r="CW319" i="9"/>
  <c r="CW328" i="9" s="1"/>
  <c r="BW319" i="9"/>
  <c r="BW328" i="9" s="1"/>
  <c r="CJ307" i="9"/>
  <c r="CJ308" i="9" s="1"/>
  <c r="CJ312" i="9" s="1"/>
  <c r="EM319" i="9"/>
  <c r="EM328" i="9" s="1"/>
  <c r="EM329" i="9" s="1"/>
  <c r="EM342" i="9" s="1"/>
  <c r="CQ319" i="9"/>
  <c r="CQ328" i="9" s="1"/>
  <c r="AI307" i="9"/>
  <c r="AI308" i="9" s="1"/>
  <c r="AI312" i="9" s="1"/>
  <c r="CX307" i="9"/>
  <c r="CX308" i="9" s="1"/>
  <c r="CX312" i="9" s="1"/>
  <c r="BK319" i="9"/>
  <c r="BK328" i="9" s="1"/>
  <c r="EH319" i="9"/>
  <c r="EH328" i="9" s="1"/>
  <c r="EH329" i="9" s="1"/>
  <c r="EH342" i="9" s="1"/>
  <c r="BD319" i="9"/>
  <c r="BD328" i="9" s="1"/>
  <c r="BU307" i="9"/>
  <c r="BU308" i="9" s="1"/>
  <c r="BU312" i="9" s="1"/>
  <c r="DN319" i="9"/>
  <c r="DN328" i="9" s="1"/>
  <c r="DN329" i="9" s="1"/>
  <c r="DN342" i="9" s="1"/>
  <c r="BL307" i="9"/>
  <c r="BL308" i="9" s="1"/>
  <c r="BL312" i="9" s="1"/>
  <c r="DJ319" i="9"/>
  <c r="DJ328" i="9" s="1"/>
  <c r="CU319" i="9"/>
  <c r="CU328" i="9" s="1"/>
  <c r="CT307" i="9"/>
  <c r="CT308" i="9" s="1"/>
  <c r="CT312" i="9" s="1"/>
  <c r="CL319" i="9"/>
  <c r="CL328" i="9" s="1"/>
  <c r="CN307" i="9"/>
  <c r="CN308" i="9" s="1"/>
  <c r="CN312" i="9" s="1"/>
  <c r="AC427" i="9"/>
  <c r="AC316" i="9"/>
  <c r="AC381" i="9" s="1"/>
  <c r="N38" i="19" s="1"/>
  <c r="AC76" i="9"/>
  <c r="AD76" i="9" s="1"/>
  <c r="AE76" i="9" s="1"/>
  <c r="AF76" i="9" s="1"/>
  <c r="AG76" i="9" s="1"/>
  <c r="AH76" i="9" s="1"/>
  <c r="AI76" i="9" s="1"/>
  <c r="AJ76" i="9" s="1"/>
  <c r="AK76" i="9" s="1"/>
  <c r="AL76" i="9" s="1"/>
  <c r="AM76" i="9" s="1"/>
  <c r="AN76" i="9" s="1"/>
  <c r="AO76" i="9" s="1"/>
  <c r="AP76" i="9" s="1"/>
  <c r="AQ76" i="9" s="1"/>
  <c r="AR76" i="9" s="1"/>
  <c r="AS76" i="9" s="1"/>
  <c r="AT76" i="9" s="1"/>
  <c r="AU76" i="9" s="1"/>
  <c r="AV76" i="9" s="1"/>
  <c r="AW76" i="9" s="1"/>
  <c r="AX76" i="9" s="1"/>
  <c r="AY76" i="9" s="1"/>
  <c r="AZ76" i="9" s="1"/>
  <c r="BA76" i="9" s="1"/>
  <c r="BB76" i="9" s="1"/>
  <c r="BC76" i="9" s="1"/>
  <c r="BD76" i="9" s="1"/>
  <c r="BE76" i="9" s="1"/>
  <c r="BF76" i="9" s="1"/>
  <c r="BG76" i="9" s="1"/>
  <c r="BH76" i="9" s="1"/>
  <c r="BI76" i="9" s="1"/>
  <c r="BJ76" i="9" s="1"/>
  <c r="BK76" i="9" s="1"/>
  <c r="BL76" i="9" s="1"/>
  <c r="BM76" i="9" s="1"/>
  <c r="BN76" i="9" s="1"/>
  <c r="BO76" i="9" s="1"/>
  <c r="BP76" i="9" s="1"/>
  <c r="BQ76" i="9" s="1"/>
  <c r="BR76" i="9" s="1"/>
  <c r="BS76" i="9" s="1"/>
  <c r="BT76" i="9" s="1"/>
  <c r="BU76" i="9" s="1"/>
  <c r="BV76" i="9" s="1"/>
  <c r="BW76" i="9" s="1"/>
  <c r="BX76" i="9" s="1"/>
  <c r="BY76" i="9" s="1"/>
  <c r="BZ76" i="9" s="1"/>
  <c r="CA76" i="9" s="1"/>
  <c r="CB76" i="9" s="1"/>
  <c r="CC76" i="9" s="1"/>
  <c r="CD76" i="9" s="1"/>
  <c r="CE76" i="9" s="1"/>
  <c r="CF76" i="9" s="1"/>
  <c r="CG76" i="9" s="1"/>
  <c r="CH76" i="9" s="1"/>
  <c r="CI76" i="9" s="1"/>
  <c r="CJ76" i="9" s="1"/>
  <c r="CK76" i="9" s="1"/>
  <c r="CL76" i="9" s="1"/>
  <c r="CM76" i="9" s="1"/>
  <c r="CN76" i="9" s="1"/>
  <c r="CO76" i="9" s="1"/>
  <c r="CP76" i="9" s="1"/>
  <c r="CQ76" i="9" s="1"/>
  <c r="CR76" i="9" s="1"/>
  <c r="CS76" i="9" s="1"/>
  <c r="CT76" i="9" s="1"/>
  <c r="CU76" i="9" s="1"/>
  <c r="CV76" i="9" s="1"/>
  <c r="CW76" i="9" s="1"/>
  <c r="CX76" i="9" s="1"/>
  <c r="CY76" i="9" s="1"/>
  <c r="CZ76" i="9" s="1"/>
  <c r="DA76" i="9" s="1"/>
  <c r="DB76" i="9" s="1"/>
  <c r="DC76" i="9" s="1"/>
  <c r="DD76" i="9" s="1"/>
  <c r="DE76" i="9" s="1"/>
  <c r="DF76" i="9" s="1"/>
  <c r="DG76" i="9" s="1"/>
  <c r="DH76" i="9" s="1"/>
  <c r="DI76" i="9" s="1"/>
  <c r="DJ76" i="9" s="1"/>
  <c r="DK76" i="9" s="1"/>
  <c r="DL76" i="9" s="1"/>
  <c r="DM76" i="9" s="1"/>
  <c r="DN76" i="9" s="1"/>
  <c r="DO76" i="9" s="1"/>
  <c r="DP76" i="9" s="1"/>
  <c r="DQ76" i="9" s="1"/>
  <c r="DR76" i="9" s="1"/>
  <c r="DS76" i="9" s="1"/>
  <c r="DT76" i="9" s="1"/>
  <c r="DU76" i="9" s="1"/>
  <c r="DV76" i="9" s="1"/>
  <c r="DW76" i="9" s="1"/>
  <c r="DX76" i="9" s="1"/>
  <c r="DY76" i="9" s="1"/>
  <c r="DZ76" i="9" s="1"/>
  <c r="EA76" i="9" s="1"/>
  <c r="EB76" i="9" s="1"/>
  <c r="EC76" i="9" s="1"/>
  <c r="ED76" i="9" s="1"/>
  <c r="EE76" i="9" s="1"/>
  <c r="EF76" i="9" s="1"/>
  <c r="EG76" i="9" s="1"/>
  <c r="EH76" i="9" s="1"/>
  <c r="EI76" i="9" s="1"/>
  <c r="EJ76" i="9" s="1"/>
  <c r="EK76" i="9" s="1"/>
  <c r="EL76" i="9" s="1"/>
  <c r="EM76" i="9" s="1"/>
  <c r="EN76" i="9" s="1"/>
  <c r="EO76" i="9" s="1"/>
  <c r="EP76" i="9" s="1"/>
  <c r="EQ76" i="9" s="1"/>
  <c r="ER76" i="9" s="1"/>
  <c r="ES76" i="9" s="1"/>
  <c r="ET76" i="9" s="1"/>
  <c r="EU76" i="9" s="1"/>
  <c r="EV76" i="9" s="1"/>
  <c r="EW76" i="9" s="1"/>
  <c r="EX76" i="9" s="1"/>
  <c r="EY76" i="9" s="1"/>
  <c r="EZ76" i="9" s="1"/>
  <c r="FA76" i="9" s="1"/>
  <c r="FB76" i="9" s="1"/>
  <c r="FC76" i="9" s="1"/>
  <c r="FD76" i="9" s="1"/>
  <c r="FE76" i="9" s="1"/>
  <c r="FF76" i="9" s="1"/>
  <c r="FG76" i="9" s="1"/>
  <c r="FH76" i="9" s="1"/>
  <c r="FI76" i="9" s="1"/>
  <c r="FJ76" i="9" s="1"/>
  <c r="FK76" i="9" s="1"/>
  <c r="FL76" i="9" s="1"/>
  <c r="FM76" i="9" s="1"/>
  <c r="FN76" i="9" s="1"/>
  <c r="FO76" i="9" s="1"/>
  <c r="FP76" i="9" s="1"/>
  <c r="FQ76" i="9" s="1"/>
  <c r="FR76" i="9" s="1"/>
  <c r="FS76" i="9" s="1"/>
  <c r="FT76" i="9" s="1"/>
  <c r="FU76" i="9" s="1"/>
  <c r="FV76" i="9" s="1"/>
  <c r="FW76" i="9" s="1"/>
  <c r="FX76" i="9" s="1"/>
  <c r="FY76" i="9" s="1"/>
  <c r="FZ76" i="9" s="1"/>
  <c r="GA76" i="9" s="1"/>
  <c r="GB76" i="9" s="1"/>
  <c r="GC76" i="9" s="1"/>
  <c r="GD76" i="9" s="1"/>
  <c r="GE76" i="9" s="1"/>
  <c r="GF76" i="9" s="1"/>
  <c r="GG76" i="9" s="1"/>
  <c r="GH76" i="9" s="1"/>
  <c r="GI76" i="9" s="1"/>
  <c r="GJ76" i="9" s="1"/>
  <c r="GK76" i="9" s="1"/>
  <c r="GL76" i="9" s="1"/>
  <c r="GM76" i="9" s="1"/>
  <c r="GN76" i="9" s="1"/>
  <c r="GO76" i="9" s="1"/>
  <c r="GP76" i="9" s="1"/>
  <c r="GQ76" i="9" s="1"/>
  <c r="GR76" i="9" s="1"/>
  <c r="GS76" i="9" s="1"/>
  <c r="GT76" i="9" s="1"/>
  <c r="GU76" i="9" s="1"/>
  <c r="GV76" i="9" s="1"/>
  <c r="GW76" i="9" s="1"/>
  <c r="GX76" i="9" s="1"/>
  <c r="GY76" i="9" s="1"/>
  <c r="GZ76" i="9" s="1"/>
  <c r="HA76" i="9" s="1"/>
  <c r="HB76" i="9" s="1"/>
  <c r="HC76" i="9" s="1"/>
  <c r="HD76" i="9" s="1"/>
  <c r="HE76" i="9" s="1"/>
  <c r="HF76" i="9" s="1"/>
  <c r="HG76" i="9" s="1"/>
  <c r="HH76" i="9" s="1"/>
  <c r="HI76" i="9" s="1"/>
  <c r="HJ76" i="9" s="1"/>
  <c r="HK76" i="9" s="1"/>
  <c r="HL76" i="9" s="1"/>
  <c r="HM76" i="9" s="1"/>
  <c r="HN76" i="9" s="1"/>
  <c r="HO76" i="9" s="1"/>
  <c r="HP76" i="9" s="1"/>
  <c r="HQ76" i="9" s="1"/>
  <c r="HR76" i="9" s="1"/>
  <c r="HS76" i="9" s="1"/>
  <c r="HT76" i="9" s="1"/>
  <c r="HU76" i="9" s="1"/>
  <c r="HV76" i="9" s="1"/>
  <c r="HW76" i="9" s="1"/>
  <c r="HX76" i="9" s="1"/>
  <c r="HY76" i="9" s="1"/>
  <c r="HZ76" i="9" s="1"/>
  <c r="IA76" i="9" s="1"/>
  <c r="IB76" i="9" s="1"/>
  <c r="IC76" i="9" s="1"/>
  <c r="ID76" i="9" s="1"/>
  <c r="IE76" i="9" s="1"/>
  <c r="IF76" i="9" s="1"/>
  <c r="IG76" i="9" s="1"/>
  <c r="IH76" i="9" s="1"/>
  <c r="II76" i="9" s="1"/>
  <c r="IJ76" i="9" s="1"/>
  <c r="IK76" i="9" s="1"/>
  <c r="IL76" i="9" s="1"/>
  <c r="IM76" i="9" s="1"/>
  <c r="IN76" i="9" s="1"/>
  <c r="IO76" i="9" s="1"/>
  <c r="IP76" i="9" s="1"/>
  <c r="IQ76" i="9" s="1"/>
  <c r="IR76" i="9" s="1"/>
  <c r="IS76" i="9" s="1"/>
  <c r="IT76" i="9" s="1"/>
  <c r="IU76" i="9" s="1"/>
  <c r="IV76" i="9" s="1"/>
  <c r="IW76" i="9" s="1"/>
  <c r="IX76" i="9" s="1"/>
  <c r="IY76" i="9" s="1"/>
  <c r="IZ76" i="9" s="1"/>
  <c r="JA76" i="9" s="1"/>
  <c r="JB76" i="9" s="1"/>
  <c r="JC76" i="9" s="1"/>
  <c r="JD76" i="9" s="1"/>
  <c r="JE76" i="9" s="1"/>
  <c r="JF76" i="9" s="1"/>
  <c r="JG76" i="9" s="1"/>
  <c r="JH76" i="9" s="1"/>
  <c r="JI76" i="9" s="1"/>
  <c r="JJ76" i="9" s="1"/>
  <c r="JK76" i="9" s="1"/>
  <c r="JL76" i="9" s="1"/>
  <c r="JM76" i="9" s="1"/>
  <c r="JN76" i="9" s="1"/>
  <c r="JO76" i="9" s="1"/>
  <c r="JP76" i="9" s="1"/>
  <c r="JQ76" i="9" s="1"/>
  <c r="JR76" i="9" s="1"/>
  <c r="JS76" i="9" s="1"/>
  <c r="JT76" i="9" s="1"/>
  <c r="JU76" i="9" s="1"/>
  <c r="JV76" i="9" s="1"/>
  <c r="JW76" i="9" s="1"/>
  <c r="JX76" i="9" s="1"/>
  <c r="JY76" i="9" s="1"/>
  <c r="JZ76" i="9" s="1"/>
  <c r="KA76" i="9" s="1"/>
  <c r="KB76" i="9" s="1"/>
  <c r="KC76" i="9" s="1"/>
  <c r="KD76" i="9" s="1"/>
  <c r="KE76" i="9" s="1"/>
  <c r="KF76" i="9" s="1"/>
  <c r="KG76" i="9" s="1"/>
  <c r="KH76" i="9" s="1"/>
  <c r="KI76" i="9" s="1"/>
  <c r="KJ76" i="9" s="1"/>
  <c r="KK76" i="9" s="1"/>
  <c r="KL76" i="9" s="1"/>
  <c r="KM76" i="9" s="1"/>
  <c r="KN76" i="9" s="1"/>
  <c r="KO76" i="9" s="1"/>
  <c r="KP76" i="9" s="1"/>
  <c r="KQ76" i="9" s="1"/>
  <c r="KR76" i="9" s="1"/>
  <c r="KS76" i="9" s="1"/>
  <c r="KT76" i="9" s="1"/>
  <c r="KU76" i="9" s="1"/>
  <c r="KV76" i="9" s="1"/>
  <c r="KW76" i="9" s="1"/>
  <c r="KX76" i="9" s="1"/>
  <c r="KY76" i="9" s="1"/>
  <c r="KZ76" i="9" s="1"/>
  <c r="LA76" i="9" s="1"/>
  <c r="LB76" i="9" s="1"/>
  <c r="LC76" i="9" s="1"/>
  <c r="LD76" i="9" s="1"/>
  <c r="LE76" i="9" s="1"/>
  <c r="LF76" i="9" s="1"/>
  <c r="LG76" i="9" s="1"/>
  <c r="LH76" i="9" s="1"/>
  <c r="LI76" i="9" s="1"/>
  <c r="LJ76" i="9" s="1"/>
  <c r="LK76" i="9" s="1"/>
  <c r="LL76" i="9" s="1"/>
  <c r="LM76" i="9" s="1"/>
  <c r="LN76" i="9" s="1"/>
  <c r="LO76" i="9" s="1"/>
  <c r="LP76" i="9" s="1"/>
  <c r="LQ76" i="9" s="1"/>
  <c r="LR76" i="9" s="1"/>
  <c r="LS76" i="9" s="1"/>
  <c r="LT76" i="9" s="1"/>
  <c r="AF316" i="9"/>
  <c r="AF381" i="9" s="1"/>
  <c r="AD316" i="9"/>
  <c r="AD381" i="9" s="1"/>
  <c r="AE316" i="9"/>
  <c r="AE381" i="9" s="1"/>
  <c r="AC83" i="9"/>
  <c r="AC84" i="9" s="1"/>
  <c r="AD84" i="9" s="1"/>
  <c r="AE84" i="9" s="1"/>
  <c r="AF84" i="9" s="1"/>
  <c r="M291" i="9"/>
  <c r="M418" i="9" s="1"/>
  <c r="N288" i="9"/>
  <c r="O271" i="9"/>
  <c r="O276" i="9" s="1"/>
  <c r="N377" i="9"/>
  <c r="P275" i="9"/>
  <c r="N290" i="9"/>
  <c r="K417" i="9"/>
  <c r="K424" i="9" s="1"/>
  <c r="K483" i="9"/>
  <c r="K485" i="9" s="1"/>
  <c r="L482" i="9" s="1"/>
  <c r="L335" i="9"/>
  <c r="L337" i="9" s="1"/>
  <c r="K392" i="9"/>
  <c r="K389" i="9" s="1"/>
  <c r="K395" i="9" s="1"/>
  <c r="K402" i="9" s="1"/>
  <c r="L336" i="9"/>
  <c r="M536" i="9" s="1"/>
  <c r="L367" i="9"/>
  <c r="M341" i="9"/>
  <c r="M343" i="9" s="1"/>
  <c r="M344" i="9" s="1"/>
  <c r="L347" i="9"/>
  <c r="H76" i="19"/>
  <c r="H40" i="19"/>
  <c r="H41" i="19" s="1"/>
  <c r="H25" i="19"/>
  <c r="H26" i="19" s="1"/>
  <c r="AF12" i="19"/>
  <c r="T9" i="65"/>
  <c r="T11" i="65" s="1"/>
  <c r="T12" i="65"/>
  <c r="T13" i="65"/>
  <c r="U7" i="65"/>
  <c r="CW352" i="9"/>
  <c r="AJ9" i="19"/>
  <c r="P10" i="20"/>
  <c r="CY23" i="43"/>
  <c r="CK274" i="9"/>
  <c r="CK355" i="9"/>
  <c r="BY253" i="9"/>
  <c r="BY262" i="9" s="1"/>
  <c r="BY266" i="9" s="1"/>
  <c r="CA36" i="43"/>
  <c r="Q8" i="17"/>
  <c r="O13" i="20"/>
  <c r="K15" i="20"/>
  <c r="P13" i="19"/>
  <c r="AO357" i="9"/>
  <c r="T13" i="19"/>
  <c r="T14" i="19" s="1"/>
  <c r="L15" i="20"/>
  <c r="BA357" i="9"/>
  <c r="CW354" i="9"/>
  <c r="AL11" i="19" s="1"/>
  <c r="AL12" i="19" s="1"/>
  <c r="DI354" i="9"/>
  <c r="AP11" i="19" s="1"/>
  <c r="N9" i="20"/>
  <c r="P7" i="17" s="1"/>
  <c r="P10" i="17"/>
  <c r="P6" i="17"/>
  <c r="BM262" i="9"/>
  <c r="BM266" i="9" s="1"/>
  <c r="AP9" i="19"/>
  <c r="EA329" i="9" l="1"/>
  <c r="EA342" i="9" s="1"/>
  <c r="AI554" i="9"/>
  <c r="O38" i="19"/>
  <c r="J40" i="20"/>
  <c r="AW327" i="9"/>
  <c r="AW359" i="9"/>
  <c r="DK359" i="9"/>
  <c r="DK327" i="9"/>
  <c r="CX359" i="9"/>
  <c r="CX327" i="9"/>
  <c r="CH327" i="9"/>
  <c r="CH359" i="9"/>
  <c r="CM359" i="9"/>
  <c r="CM327" i="9"/>
  <c r="BB359" i="9"/>
  <c r="BB327" i="9"/>
  <c r="AV359" i="9"/>
  <c r="AV327" i="9"/>
  <c r="BH327" i="9"/>
  <c r="BH359" i="9"/>
  <c r="BV327" i="9"/>
  <c r="BV359" i="9"/>
  <c r="CC327" i="9"/>
  <c r="CC359" i="9"/>
  <c r="DG359" i="9"/>
  <c r="DG327" i="9"/>
  <c r="AX327" i="9"/>
  <c r="AX359" i="9"/>
  <c r="AH327" i="9"/>
  <c r="AH359" i="9"/>
  <c r="AN359" i="9"/>
  <c r="AN327" i="9"/>
  <c r="CY327" i="9"/>
  <c r="CY359" i="9"/>
  <c r="AK327" i="9"/>
  <c r="AK359" i="9"/>
  <c r="CV327" i="9"/>
  <c r="CV359" i="9"/>
  <c r="AR359" i="9"/>
  <c r="AR327" i="9"/>
  <c r="CS359" i="9"/>
  <c r="CS327" i="9"/>
  <c r="DL359" i="9"/>
  <c r="DL327" i="9"/>
  <c r="AI359" i="9"/>
  <c r="AI327" i="9"/>
  <c r="AS359" i="9"/>
  <c r="AS327" i="9"/>
  <c r="CA327" i="9"/>
  <c r="CA359" i="9"/>
  <c r="AQ327" i="9"/>
  <c r="AQ359" i="9"/>
  <c r="CF359" i="9"/>
  <c r="CF327" i="9"/>
  <c r="CL359" i="9"/>
  <c r="CL327" i="9"/>
  <c r="CW327" i="9"/>
  <c r="CW359" i="9"/>
  <c r="CW420" i="9" s="1"/>
  <c r="DF327" i="9"/>
  <c r="DF359" i="9"/>
  <c r="AZ359" i="9"/>
  <c r="AZ327" i="9"/>
  <c r="AL327" i="9"/>
  <c r="AL359" i="9"/>
  <c r="AU359" i="9"/>
  <c r="AU327" i="9"/>
  <c r="BG327" i="9"/>
  <c r="BG359" i="9"/>
  <c r="CK327" i="9"/>
  <c r="CK359" i="9"/>
  <c r="CK420" i="9" s="1"/>
  <c r="H307" i="9"/>
  <c r="D307" i="9" s="1"/>
  <c r="AG308" i="9"/>
  <c r="CR359" i="9"/>
  <c r="CR327" i="9"/>
  <c r="CZ327" i="9"/>
  <c r="CZ359" i="9"/>
  <c r="BK327" i="9"/>
  <c r="BK359" i="9"/>
  <c r="DJ327" i="9"/>
  <c r="DJ359" i="9"/>
  <c r="AO359" i="9"/>
  <c r="AO420" i="9" s="1"/>
  <c r="AO327" i="9"/>
  <c r="BL359" i="9"/>
  <c r="BL327" i="9"/>
  <c r="H83" i="9"/>
  <c r="F75" i="9"/>
  <c r="BO359" i="9"/>
  <c r="BO327" i="9"/>
  <c r="BW327" i="9"/>
  <c r="BW359" i="9"/>
  <c r="BX359" i="9"/>
  <c r="BX327" i="9"/>
  <c r="DE359" i="9"/>
  <c r="DE327" i="9"/>
  <c r="DH327" i="9"/>
  <c r="DH359" i="9"/>
  <c r="BN327" i="9"/>
  <c r="BN359" i="9"/>
  <c r="DI327" i="9"/>
  <c r="DI359" i="9"/>
  <c r="DI420" i="9" s="1"/>
  <c r="CP359" i="9"/>
  <c r="CP327" i="9"/>
  <c r="CT359" i="9"/>
  <c r="CT327" i="9"/>
  <c r="CO327" i="9"/>
  <c r="CO359" i="9"/>
  <c r="CI359" i="9"/>
  <c r="CI327" i="9"/>
  <c r="AH328" i="9"/>
  <c r="AM327" i="9"/>
  <c r="AM359" i="9"/>
  <c r="BM359" i="9"/>
  <c r="BM420" i="9" s="1"/>
  <c r="BM327" i="9"/>
  <c r="DA327" i="9"/>
  <c r="DA359" i="9"/>
  <c r="AG328" i="9"/>
  <c r="AG321" i="9"/>
  <c r="H319" i="9"/>
  <c r="BJ327" i="9"/>
  <c r="BJ359" i="9"/>
  <c r="CB327" i="9"/>
  <c r="CB359" i="9"/>
  <c r="BP359" i="9"/>
  <c r="BP327" i="9"/>
  <c r="BI327" i="9"/>
  <c r="BI359" i="9"/>
  <c r="AC429" i="9"/>
  <c r="J86" i="20" s="1"/>
  <c r="J87" i="20" s="1"/>
  <c r="L33" i="17" s="1"/>
  <c r="H427" i="9"/>
  <c r="BU327" i="9"/>
  <c r="BU359" i="9"/>
  <c r="CJ327" i="9"/>
  <c r="CJ359" i="9"/>
  <c r="AP327" i="9"/>
  <c r="AP359" i="9"/>
  <c r="CE359" i="9"/>
  <c r="CE327" i="9"/>
  <c r="DC359" i="9"/>
  <c r="DC327" i="9"/>
  <c r="BT359" i="9"/>
  <c r="BT327" i="9"/>
  <c r="BY327" i="9"/>
  <c r="BY359" i="9"/>
  <c r="BY420" i="9" s="1"/>
  <c r="BC359" i="9"/>
  <c r="BC327" i="9"/>
  <c r="AT327" i="9"/>
  <c r="AT359" i="9"/>
  <c r="AY327" i="9"/>
  <c r="AY359" i="9"/>
  <c r="DB359" i="9"/>
  <c r="DB327" i="9"/>
  <c r="AJ327" i="9"/>
  <c r="AJ359" i="9"/>
  <c r="BZ327" i="9"/>
  <c r="BZ359" i="9"/>
  <c r="BQ359" i="9"/>
  <c r="BQ327" i="9"/>
  <c r="CG359" i="9"/>
  <c r="CG327" i="9"/>
  <c r="CN327" i="9"/>
  <c r="CN359" i="9"/>
  <c r="CQ359" i="9"/>
  <c r="CQ327" i="9"/>
  <c r="BE359" i="9"/>
  <c r="BE327" i="9"/>
  <c r="BF327" i="9"/>
  <c r="BF359" i="9"/>
  <c r="BS359" i="9"/>
  <c r="BS327" i="9"/>
  <c r="CD327" i="9"/>
  <c r="CD359" i="9"/>
  <c r="BD327" i="9"/>
  <c r="BD359" i="9"/>
  <c r="BR327" i="9"/>
  <c r="BR359" i="9"/>
  <c r="BA327" i="9"/>
  <c r="BA359" i="9"/>
  <c r="BA420" i="9" s="1"/>
  <c r="DD327" i="9"/>
  <c r="DD359" i="9"/>
  <c r="CU327" i="9"/>
  <c r="CU359" i="9"/>
  <c r="N291" i="9"/>
  <c r="N418" i="9" s="1"/>
  <c r="O288" i="9"/>
  <c r="I34" i="19"/>
  <c r="O377" i="9"/>
  <c r="P271" i="9"/>
  <c r="P276" i="9" s="1"/>
  <c r="O290" i="9"/>
  <c r="L383" i="9"/>
  <c r="L384" i="9" s="1"/>
  <c r="L368" i="9"/>
  <c r="L369" i="9" s="1"/>
  <c r="L419" i="9"/>
  <c r="M345" i="9"/>
  <c r="M330" i="9"/>
  <c r="M331" i="9" s="1"/>
  <c r="M333" i="9" s="1"/>
  <c r="L338" i="9"/>
  <c r="H84" i="9"/>
  <c r="AF85" i="9" s="1"/>
  <c r="K458" i="9"/>
  <c r="K461" i="9" s="1"/>
  <c r="K535" i="9"/>
  <c r="K448" i="9"/>
  <c r="K452" i="9" s="1"/>
  <c r="AP12" i="19"/>
  <c r="H49" i="19"/>
  <c r="H74" i="19"/>
  <c r="H81" i="19" s="1"/>
  <c r="H104" i="19" s="1"/>
  <c r="M12" i="17"/>
  <c r="K16" i="20"/>
  <c r="BM356" i="9"/>
  <c r="O9" i="20"/>
  <c r="Q7" i="17" s="1"/>
  <c r="Q10" i="17"/>
  <c r="Q6" i="17"/>
  <c r="CM275" i="9"/>
  <c r="CW274" i="9"/>
  <c r="CY275" i="9" s="1"/>
  <c r="CW355" i="9"/>
  <c r="U13" i="65"/>
  <c r="U12" i="65"/>
  <c r="U9" i="65"/>
  <c r="U11" i="65" s="1"/>
  <c r="V7" i="65"/>
  <c r="P14" i="20"/>
  <c r="AJ11" i="19"/>
  <c r="AJ12" i="19" s="1"/>
  <c r="R8" i="17"/>
  <c r="P13" i="20"/>
  <c r="BY356" i="9"/>
  <c r="Q14" i="20"/>
  <c r="AN11" i="19"/>
  <c r="CK253" i="9"/>
  <c r="CM36" i="43"/>
  <c r="AT9" i="19"/>
  <c r="AN9" i="19"/>
  <c r="DI352" i="9"/>
  <c r="Q10" i="20"/>
  <c r="DK23" i="43"/>
  <c r="N12" i="17"/>
  <c r="L16" i="20"/>
  <c r="P14" i="19"/>
  <c r="Z13" i="19" l="1"/>
  <c r="Z14" i="19" s="1"/>
  <c r="BM551" i="9"/>
  <c r="AD13" i="19"/>
  <c r="AD14" i="19" s="1"/>
  <c r="BY551" i="9"/>
  <c r="BY554" i="9" s="1"/>
  <c r="H328" i="9"/>
  <c r="AO360" i="9"/>
  <c r="AO365" i="9" s="1"/>
  <c r="CQ420" i="9"/>
  <c r="CQ360" i="9"/>
  <c r="CQ365" i="9" s="1"/>
  <c r="CQ326" i="9" s="1"/>
  <c r="CQ329" i="9" s="1"/>
  <c r="CQ342" i="9" s="1"/>
  <c r="AX420" i="9"/>
  <c r="AX360" i="9"/>
  <c r="AX365" i="9" s="1"/>
  <c r="AX326" i="9" s="1"/>
  <c r="AX329" i="9" s="1"/>
  <c r="AX342" i="9" s="1"/>
  <c r="CN360" i="9"/>
  <c r="CN365" i="9" s="1"/>
  <c r="CN326" i="9" s="1"/>
  <c r="CN329" i="9" s="1"/>
  <c r="CN342" i="9" s="1"/>
  <c r="CN420" i="9"/>
  <c r="AJ360" i="9"/>
  <c r="AJ365" i="9" s="1"/>
  <c r="AJ326" i="9" s="1"/>
  <c r="AJ329" i="9" s="1"/>
  <c r="AJ342" i="9" s="1"/>
  <c r="Q16" i="19"/>
  <c r="Q17" i="19" s="1"/>
  <c r="Q22" i="19" s="1"/>
  <c r="AJ420" i="9"/>
  <c r="BJ420" i="9"/>
  <c r="BJ360" i="9"/>
  <c r="BJ365" i="9" s="1"/>
  <c r="BJ326" i="9" s="1"/>
  <c r="BJ329" i="9" s="1"/>
  <c r="BJ342" i="9" s="1"/>
  <c r="CO420" i="9"/>
  <c r="CO360" i="9"/>
  <c r="CO365" i="9" s="1"/>
  <c r="CO326" i="9" s="1"/>
  <c r="CO329" i="9" s="1"/>
  <c r="CO342" i="9" s="1"/>
  <c r="AJ16" i="19"/>
  <c r="BN360" i="9"/>
  <c r="BN365" i="9" s="1"/>
  <c r="BN326" i="9" s="1"/>
  <c r="BN329" i="9" s="1"/>
  <c r="BN342" i="9" s="1"/>
  <c r="AA16" i="19"/>
  <c r="AA17" i="19" s="1"/>
  <c r="AA22" i="19" s="1"/>
  <c r="BN420" i="9"/>
  <c r="AD16" i="19"/>
  <c r="BW420" i="9"/>
  <c r="BW360" i="9"/>
  <c r="BW365" i="9" s="1"/>
  <c r="BW326" i="9" s="1"/>
  <c r="BW329" i="9" s="1"/>
  <c r="BW342" i="9" s="1"/>
  <c r="O18" i="20"/>
  <c r="CA420" i="9"/>
  <c r="CA360" i="9"/>
  <c r="CA365" i="9" s="1"/>
  <c r="CA326" i="9" s="1"/>
  <c r="CA329" i="9" s="1"/>
  <c r="CA342" i="9" s="1"/>
  <c r="DL420" i="9"/>
  <c r="DL360" i="9"/>
  <c r="DL365" i="9" s="1"/>
  <c r="DL326" i="9" s="1"/>
  <c r="DL329" i="9" s="1"/>
  <c r="DL342" i="9" s="1"/>
  <c r="BS420" i="9"/>
  <c r="BS360" i="9"/>
  <c r="BS365" i="9" s="1"/>
  <c r="BS326" i="9" s="1"/>
  <c r="BS329" i="9" s="1"/>
  <c r="BS342" i="9" s="1"/>
  <c r="BC420" i="9"/>
  <c r="BC360" i="9"/>
  <c r="BC365" i="9" s="1"/>
  <c r="BC326" i="9" s="1"/>
  <c r="BC329" i="9" s="1"/>
  <c r="BC342" i="9" s="1"/>
  <c r="CE420" i="9"/>
  <c r="CE360" i="9"/>
  <c r="CE365" i="9" s="1"/>
  <c r="CE326" i="9" s="1"/>
  <c r="CE329" i="9" s="1"/>
  <c r="CE342" i="9" s="1"/>
  <c r="AC472" i="9"/>
  <c r="J127" i="20" s="1"/>
  <c r="AC534" i="9"/>
  <c r="N84" i="19"/>
  <c r="K86" i="20"/>
  <c r="H429" i="9"/>
  <c r="L18" i="20"/>
  <c r="L19" i="20" s="1"/>
  <c r="L24" i="20" s="1"/>
  <c r="AM420" i="9"/>
  <c r="AM360" i="9"/>
  <c r="AM365" i="9" s="1"/>
  <c r="AM326" i="9" s="1"/>
  <c r="AM329" i="9" s="1"/>
  <c r="AM342" i="9" s="1"/>
  <c r="R16" i="19"/>
  <c r="R17" i="19" s="1"/>
  <c r="R22" i="19" s="1"/>
  <c r="AK16" i="19"/>
  <c r="AK17" i="19" s="1"/>
  <c r="AK22" i="19" s="1"/>
  <c r="CR420" i="9"/>
  <c r="CR360" i="9"/>
  <c r="CR365" i="9" s="1"/>
  <c r="CR326" i="9" s="1"/>
  <c r="CR329" i="9" s="1"/>
  <c r="CR342" i="9" s="1"/>
  <c r="AU420" i="9"/>
  <c r="AU360" i="9"/>
  <c r="AU365" i="9" s="1"/>
  <c r="AU326" i="9" s="1"/>
  <c r="AU329" i="9" s="1"/>
  <c r="AU342" i="9" s="1"/>
  <c r="CY360" i="9"/>
  <c r="CY365" i="9" s="1"/>
  <c r="CY326" i="9" s="1"/>
  <c r="CY329" i="9" s="1"/>
  <c r="CY342" i="9" s="1"/>
  <c r="CY420" i="9"/>
  <c r="BX420" i="9"/>
  <c r="BX360" i="9"/>
  <c r="BX365" i="9" s="1"/>
  <c r="BX326" i="9" s="1"/>
  <c r="BX329" i="9" s="1"/>
  <c r="BX342" i="9" s="1"/>
  <c r="BR360" i="9"/>
  <c r="BR365" i="9" s="1"/>
  <c r="BR326" i="9" s="1"/>
  <c r="BR329" i="9" s="1"/>
  <c r="BR342" i="9" s="1"/>
  <c r="BR420" i="9"/>
  <c r="BF360" i="9"/>
  <c r="BF365" i="9" s="1"/>
  <c r="BF326" i="9" s="1"/>
  <c r="BF329" i="9" s="1"/>
  <c r="BF342" i="9" s="1"/>
  <c r="BF420" i="9"/>
  <c r="AP420" i="9"/>
  <c r="AP360" i="9"/>
  <c r="AP365" i="9" s="1"/>
  <c r="AP326" i="9" s="1"/>
  <c r="AP329" i="9" s="1"/>
  <c r="AP342" i="9" s="1"/>
  <c r="S16" i="19"/>
  <c r="S17" i="19" s="1"/>
  <c r="S22" i="19" s="1"/>
  <c r="BI360" i="9"/>
  <c r="BI365" i="9" s="1"/>
  <c r="BI326" i="9" s="1"/>
  <c r="BI329" i="9" s="1"/>
  <c r="BI342" i="9" s="1"/>
  <c r="BI420" i="9"/>
  <c r="DH360" i="9"/>
  <c r="DH365" i="9" s="1"/>
  <c r="DH326" i="9" s="1"/>
  <c r="DH329" i="9" s="1"/>
  <c r="DH342" i="9" s="1"/>
  <c r="DH420" i="9"/>
  <c r="DJ360" i="9"/>
  <c r="DJ365" i="9" s="1"/>
  <c r="DJ326" i="9" s="1"/>
  <c r="DJ329" i="9" s="1"/>
  <c r="DJ342" i="9" s="1"/>
  <c r="DJ420" i="9"/>
  <c r="AQ16" i="19"/>
  <c r="AQ17" i="19" s="1"/>
  <c r="AQ22" i="19" s="1"/>
  <c r="AG312" i="9"/>
  <c r="H308" i="9"/>
  <c r="D308" i="9" s="1"/>
  <c r="AL360" i="9"/>
  <c r="AL365" i="9" s="1"/>
  <c r="AL326" i="9" s="1"/>
  <c r="AL329" i="9" s="1"/>
  <c r="AL342" i="9" s="1"/>
  <c r="AL420" i="9"/>
  <c r="CS360" i="9"/>
  <c r="CS365" i="9" s="1"/>
  <c r="CS326" i="9" s="1"/>
  <c r="CS329" i="9" s="1"/>
  <c r="CS342" i="9" s="1"/>
  <c r="CS420" i="9"/>
  <c r="R18" i="20"/>
  <c r="DG360" i="9"/>
  <c r="DG365" i="9" s="1"/>
  <c r="DG326" i="9" s="1"/>
  <c r="DG329" i="9" s="1"/>
  <c r="DG342" i="9" s="1"/>
  <c r="AP16" i="19"/>
  <c r="DG420" i="9"/>
  <c r="AV360" i="9"/>
  <c r="AV365" i="9" s="1"/>
  <c r="AV326" i="9" s="1"/>
  <c r="AV329" i="9" s="1"/>
  <c r="AV342" i="9" s="1"/>
  <c r="U16" i="19"/>
  <c r="U17" i="19" s="1"/>
  <c r="U22" i="19" s="1"/>
  <c r="AV420" i="9"/>
  <c r="CX360" i="9"/>
  <c r="CX365" i="9" s="1"/>
  <c r="CX326" i="9" s="1"/>
  <c r="CX329" i="9" s="1"/>
  <c r="CX342" i="9" s="1"/>
  <c r="CX420" i="9"/>
  <c r="AM16" i="19"/>
  <c r="AM17" i="19" s="1"/>
  <c r="AM22" i="19" s="1"/>
  <c r="CG360" i="9"/>
  <c r="CG365" i="9" s="1"/>
  <c r="CG326" i="9" s="1"/>
  <c r="CG329" i="9" s="1"/>
  <c r="CG342" i="9" s="1"/>
  <c r="CG420" i="9"/>
  <c r="DB420" i="9"/>
  <c r="DB360" i="9"/>
  <c r="DB365" i="9" s="1"/>
  <c r="DB326" i="9" s="1"/>
  <c r="DB329" i="9" s="1"/>
  <c r="DB342" i="9" s="1"/>
  <c r="AH321" i="9"/>
  <c r="AI321" i="9" s="1"/>
  <c r="AJ321" i="9" s="1"/>
  <c r="AK321" i="9" s="1"/>
  <c r="AL321" i="9" s="1"/>
  <c r="AM321" i="9" s="1"/>
  <c r="AN321" i="9" s="1"/>
  <c r="AO321" i="9" s="1"/>
  <c r="AP321" i="9" s="1"/>
  <c r="AQ321" i="9" s="1"/>
  <c r="AR321" i="9" s="1"/>
  <c r="AS321" i="9" s="1"/>
  <c r="AT321" i="9" s="1"/>
  <c r="AU321" i="9" s="1"/>
  <c r="AV321" i="9" s="1"/>
  <c r="AW321" i="9" s="1"/>
  <c r="AX321" i="9" s="1"/>
  <c r="AY321" i="9" s="1"/>
  <c r="AZ321" i="9" s="1"/>
  <c r="BA321" i="9" s="1"/>
  <c r="BB321" i="9" s="1"/>
  <c r="BC321" i="9" s="1"/>
  <c r="BD321" i="9" s="1"/>
  <c r="BE321" i="9" s="1"/>
  <c r="BF321" i="9" s="1"/>
  <c r="BG321" i="9" s="1"/>
  <c r="BH321" i="9" s="1"/>
  <c r="BI321" i="9" s="1"/>
  <c r="BJ321" i="9" s="1"/>
  <c r="BK321" i="9" s="1"/>
  <c r="BL321" i="9" s="1"/>
  <c r="BM321" i="9" s="1"/>
  <c r="BN321" i="9" s="1"/>
  <c r="BO321" i="9" s="1"/>
  <c r="BP321" i="9" s="1"/>
  <c r="BQ321" i="9" s="1"/>
  <c r="BR321" i="9" s="1"/>
  <c r="BS321" i="9" s="1"/>
  <c r="BT321" i="9" s="1"/>
  <c r="BU321" i="9" s="1"/>
  <c r="BV321" i="9" s="1"/>
  <c r="BW321" i="9" s="1"/>
  <c r="BX321" i="9" s="1"/>
  <c r="BY321" i="9" s="1"/>
  <c r="BZ321" i="9" s="1"/>
  <c r="CA321" i="9" s="1"/>
  <c r="CB321" i="9" s="1"/>
  <c r="CC321" i="9" s="1"/>
  <c r="CD321" i="9" s="1"/>
  <c r="CE321" i="9" s="1"/>
  <c r="CF321" i="9" s="1"/>
  <c r="CG321" i="9" s="1"/>
  <c r="CH321" i="9" s="1"/>
  <c r="CI321" i="9" s="1"/>
  <c r="CJ321" i="9" s="1"/>
  <c r="CK321" i="9" s="1"/>
  <c r="CL321" i="9" s="1"/>
  <c r="CM321" i="9" s="1"/>
  <c r="CN321" i="9" s="1"/>
  <c r="CO321" i="9" s="1"/>
  <c r="CP321" i="9" s="1"/>
  <c r="CQ321" i="9" s="1"/>
  <c r="CR321" i="9" s="1"/>
  <c r="CS321" i="9" s="1"/>
  <c r="CT321" i="9" s="1"/>
  <c r="CU321" i="9" s="1"/>
  <c r="CV321" i="9" s="1"/>
  <c r="CW321" i="9" s="1"/>
  <c r="CX321" i="9" s="1"/>
  <c r="CY321" i="9" s="1"/>
  <c r="CZ321" i="9" s="1"/>
  <c r="DA321" i="9" s="1"/>
  <c r="DB321" i="9" s="1"/>
  <c r="DC321" i="9" s="1"/>
  <c r="DD321" i="9" s="1"/>
  <c r="DE321" i="9" s="1"/>
  <c r="DF321" i="9" s="1"/>
  <c r="DG321" i="9" s="1"/>
  <c r="DH321" i="9" s="1"/>
  <c r="DI321" i="9" s="1"/>
  <c r="DJ321" i="9" s="1"/>
  <c r="DK321" i="9" s="1"/>
  <c r="DL321" i="9" s="1"/>
  <c r="DM321" i="9" s="1"/>
  <c r="DN321" i="9" s="1"/>
  <c r="DO321" i="9" s="1"/>
  <c r="DP321" i="9" s="1"/>
  <c r="DQ321" i="9" s="1"/>
  <c r="DR321" i="9" s="1"/>
  <c r="DS321" i="9" s="1"/>
  <c r="DT321" i="9" s="1"/>
  <c r="DU321" i="9" s="1"/>
  <c r="DV321" i="9" s="1"/>
  <c r="DW321" i="9" s="1"/>
  <c r="DX321" i="9" s="1"/>
  <c r="DY321" i="9" s="1"/>
  <c r="DZ321" i="9" s="1"/>
  <c r="EA321" i="9" s="1"/>
  <c r="EB321" i="9" s="1"/>
  <c r="EC321" i="9" s="1"/>
  <c r="ED321" i="9" s="1"/>
  <c r="EE321" i="9" s="1"/>
  <c r="EF321" i="9" s="1"/>
  <c r="EG321" i="9" s="1"/>
  <c r="EH321" i="9" s="1"/>
  <c r="EI321" i="9" s="1"/>
  <c r="EJ321" i="9" s="1"/>
  <c r="EK321" i="9" s="1"/>
  <c r="EL321" i="9" s="1"/>
  <c r="EM321" i="9" s="1"/>
  <c r="EN321" i="9" s="1"/>
  <c r="EO321" i="9" s="1"/>
  <c r="EP321" i="9" s="1"/>
  <c r="EQ321" i="9" s="1"/>
  <c r="ER321" i="9" s="1"/>
  <c r="ES321" i="9" s="1"/>
  <c r="ET321" i="9" s="1"/>
  <c r="EU321" i="9" s="1"/>
  <c r="EV321" i="9" s="1"/>
  <c r="EW321" i="9" s="1"/>
  <c r="EX321" i="9" s="1"/>
  <c r="EY321" i="9" s="1"/>
  <c r="EZ321" i="9" s="1"/>
  <c r="FA321" i="9" s="1"/>
  <c r="FB321" i="9" s="1"/>
  <c r="FC321" i="9" s="1"/>
  <c r="FD321" i="9" s="1"/>
  <c r="FE321" i="9" s="1"/>
  <c r="FF321" i="9" s="1"/>
  <c r="FG321" i="9" s="1"/>
  <c r="FH321" i="9" s="1"/>
  <c r="FI321" i="9" s="1"/>
  <c r="FJ321" i="9" s="1"/>
  <c r="FK321" i="9" s="1"/>
  <c r="FL321" i="9" s="1"/>
  <c r="FM321" i="9" s="1"/>
  <c r="FN321" i="9" s="1"/>
  <c r="FO321" i="9" s="1"/>
  <c r="FP321" i="9" s="1"/>
  <c r="FQ321" i="9" s="1"/>
  <c r="FR321" i="9" s="1"/>
  <c r="FS321" i="9" s="1"/>
  <c r="FT321" i="9" s="1"/>
  <c r="FU321" i="9" s="1"/>
  <c r="FV321" i="9" s="1"/>
  <c r="FW321" i="9" s="1"/>
  <c r="FX321" i="9" s="1"/>
  <c r="FY321" i="9" s="1"/>
  <c r="FZ321" i="9" s="1"/>
  <c r="GA321" i="9" s="1"/>
  <c r="GB321" i="9" s="1"/>
  <c r="GC321" i="9" s="1"/>
  <c r="GD321" i="9" s="1"/>
  <c r="GE321" i="9" s="1"/>
  <c r="GF321" i="9" s="1"/>
  <c r="GG321" i="9" s="1"/>
  <c r="GH321" i="9" s="1"/>
  <c r="GI321" i="9" s="1"/>
  <c r="GJ321" i="9" s="1"/>
  <c r="GK321" i="9" s="1"/>
  <c r="GL321" i="9" s="1"/>
  <c r="GM321" i="9" s="1"/>
  <c r="GN321" i="9" s="1"/>
  <c r="GO321" i="9" s="1"/>
  <c r="GP321" i="9" s="1"/>
  <c r="GQ321" i="9" s="1"/>
  <c r="GR321" i="9" s="1"/>
  <c r="GS321" i="9" s="1"/>
  <c r="GT321" i="9" s="1"/>
  <c r="GU321" i="9" s="1"/>
  <c r="GV321" i="9" s="1"/>
  <c r="GW321" i="9" s="1"/>
  <c r="GX321" i="9" s="1"/>
  <c r="GY321" i="9" s="1"/>
  <c r="GZ321" i="9" s="1"/>
  <c r="HA321" i="9" s="1"/>
  <c r="HB321" i="9" s="1"/>
  <c r="HC321" i="9" s="1"/>
  <c r="HD321" i="9" s="1"/>
  <c r="HE321" i="9" s="1"/>
  <c r="HF321" i="9" s="1"/>
  <c r="HG321" i="9" s="1"/>
  <c r="HH321" i="9" s="1"/>
  <c r="HI321" i="9" s="1"/>
  <c r="HJ321" i="9" s="1"/>
  <c r="HK321" i="9" s="1"/>
  <c r="HL321" i="9" s="1"/>
  <c r="HM321" i="9" s="1"/>
  <c r="HN321" i="9" s="1"/>
  <c r="HO321" i="9" s="1"/>
  <c r="HP321" i="9" s="1"/>
  <c r="HQ321" i="9" s="1"/>
  <c r="HR321" i="9" s="1"/>
  <c r="HS321" i="9" s="1"/>
  <c r="HT321" i="9" s="1"/>
  <c r="HU321" i="9" s="1"/>
  <c r="HV321" i="9" s="1"/>
  <c r="HW321" i="9" s="1"/>
  <c r="HX321" i="9" s="1"/>
  <c r="HY321" i="9" s="1"/>
  <c r="HZ321" i="9" s="1"/>
  <c r="IA321" i="9" s="1"/>
  <c r="IB321" i="9" s="1"/>
  <c r="IC321" i="9" s="1"/>
  <c r="ID321" i="9" s="1"/>
  <c r="IE321" i="9" s="1"/>
  <c r="IF321" i="9" s="1"/>
  <c r="IG321" i="9" s="1"/>
  <c r="IH321" i="9" s="1"/>
  <c r="II321" i="9" s="1"/>
  <c r="IJ321" i="9" s="1"/>
  <c r="IK321" i="9" s="1"/>
  <c r="IL321" i="9" s="1"/>
  <c r="IM321" i="9" s="1"/>
  <c r="IN321" i="9" s="1"/>
  <c r="IO321" i="9" s="1"/>
  <c r="IP321" i="9" s="1"/>
  <c r="IQ321" i="9" s="1"/>
  <c r="IR321" i="9" s="1"/>
  <c r="IS321" i="9" s="1"/>
  <c r="IT321" i="9" s="1"/>
  <c r="IU321" i="9" s="1"/>
  <c r="IV321" i="9" s="1"/>
  <c r="IW321" i="9" s="1"/>
  <c r="IX321" i="9" s="1"/>
  <c r="IY321" i="9" s="1"/>
  <c r="IZ321" i="9" s="1"/>
  <c r="JA321" i="9" s="1"/>
  <c r="JB321" i="9" s="1"/>
  <c r="JC321" i="9" s="1"/>
  <c r="JD321" i="9" s="1"/>
  <c r="JE321" i="9" s="1"/>
  <c r="JF321" i="9" s="1"/>
  <c r="JG321" i="9" s="1"/>
  <c r="JH321" i="9" s="1"/>
  <c r="JI321" i="9" s="1"/>
  <c r="JJ321" i="9" s="1"/>
  <c r="JK321" i="9" s="1"/>
  <c r="JL321" i="9" s="1"/>
  <c r="JM321" i="9" s="1"/>
  <c r="JN321" i="9" s="1"/>
  <c r="JO321" i="9" s="1"/>
  <c r="JP321" i="9" s="1"/>
  <c r="JQ321" i="9" s="1"/>
  <c r="JR321" i="9" s="1"/>
  <c r="JS321" i="9" s="1"/>
  <c r="JT321" i="9" s="1"/>
  <c r="JU321" i="9" s="1"/>
  <c r="JV321" i="9" s="1"/>
  <c r="JW321" i="9" s="1"/>
  <c r="JX321" i="9" s="1"/>
  <c r="JY321" i="9" s="1"/>
  <c r="JZ321" i="9" s="1"/>
  <c r="KA321" i="9" s="1"/>
  <c r="KB321" i="9" s="1"/>
  <c r="KC321" i="9" s="1"/>
  <c r="KD321" i="9" s="1"/>
  <c r="KE321" i="9" s="1"/>
  <c r="KF321" i="9" s="1"/>
  <c r="KG321" i="9" s="1"/>
  <c r="KH321" i="9" s="1"/>
  <c r="KI321" i="9" s="1"/>
  <c r="KJ321" i="9" s="1"/>
  <c r="KK321" i="9" s="1"/>
  <c r="KL321" i="9" s="1"/>
  <c r="KM321" i="9" s="1"/>
  <c r="KN321" i="9" s="1"/>
  <c r="KO321" i="9" s="1"/>
  <c r="KP321" i="9" s="1"/>
  <c r="KQ321" i="9" s="1"/>
  <c r="KR321" i="9" s="1"/>
  <c r="KS321" i="9" s="1"/>
  <c r="KT321" i="9" s="1"/>
  <c r="KU321" i="9" s="1"/>
  <c r="KV321" i="9" s="1"/>
  <c r="KW321" i="9" s="1"/>
  <c r="KX321" i="9" s="1"/>
  <c r="KY321" i="9" s="1"/>
  <c r="KZ321" i="9" s="1"/>
  <c r="LA321" i="9" s="1"/>
  <c r="LB321" i="9" s="1"/>
  <c r="LC321" i="9" s="1"/>
  <c r="LD321" i="9" s="1"/>
  <c r="LE321" i="9" s="1"/>
  <c r="LF321" i="9" s="1"/>
  <c r="LG321" i="9" s="1"/>
  <c r="LH321" i="9" s="1"/>
  <c r="LI321" i="9" s="1"/>
  <c r="LJ321" i="9" s="1"/>
  <c r="LK321" i="9" s="1"/>
  <c r="LL321" i="9" s="1"/>
  <c r="LM321" i="9" s="1"/>
  <c r="LN321" i="9" s="1"/>
  <c r="LO321" i="9" s="1"/>
  <c r="LP321" i="9" s="1"/>
  <c r="LQ321" i="9" s="1"/>
  <c r="LR321" i="9" s="1"/>
  <c r="LS321" i="9" s="1"/>
  <c r="LT321" i="9" s="1"/>
  <c r="CT360" i="9"/>
  <c r="CT365" i="9" s="1"/>
  <c r="CT326" i="9" s="1"/>
  <c r="CT329" i="9" s="1"/>
  <c r="CT342" i="9" s="1"/>
  <c r="CT420" i="9"/>
  <c r="BO420" i="9"/>
  <c r="BO360" i="9"/>
  <c r="BO365" i="9" s="1"/>
  <c r="BO326" i="9" s="1"/>
  <c r="BO329" i="9" s="1"/>
  <c r="BO342" i="9" s="1"/>
  <c r="AI16" i="19"/>
  <c r="AI17" i="19" s="1"/>
  <c r="AI22" i="19" s="1"/>
  <c r="CL420" i="9"/>
  <c r="CL360" i="9"/>
  <c r="CL365" i="9" s="1"/>
  <c r="CL326" i="9" s="1"/>
  <c r="CL329" i="9" s="1"/>
  <c r="CL342" i="9" s="1"/>
  <c r="AS360" i="9"/>
  <c r="AS365" i="9" s="1"/>
  <c r="AS326" i="9" s="1"/>
  <c r="AS329" i="9" s="1"/>
  <c r="AS342" i="9" s="1"/>
  <c r="AS420" i="9"/>
  <c r="T16" i="19"/>
  <c r="T17" i="19" s="1"/>
  <c r="T22" i="19" s="1"/>
  <c r="CC360" i="9"/>
  <c r="CC365" i="9" s="1"/>
  <c r="CC326" i="9" s="1"/>
  <c r="CC329" i="9" s="1"/>
  <c r="CC342" i="9" s="1"/>
  <c r="CC420" i="9"/>
  <c r="AF16" i="19"/>
  <c r="AK360" i="9"/>
  <c r="AK365" i="9" s="1"/>
  <c r="AK326" i="9" s="1"/>
  <c r="AK329" i="9" s="1"/>
  <c r="AK342" i="9" s="1"/>
  <c r="AK420" i="9"/>
  <c r="CU360" i="9"/>
  <c r="CU365" i="9" s="1"/>
  <c r="CU326" i="9" s="1"/>
  <c r="CU329" i="9" s="1"/>
  <c r="CU342" i="9" s="1"/>
  <c r="AL16" i="19"/>
  <c r="Q18" i="20"/>
  <c r="CU420" i="9"/>
  <c r="BD360" i="9"/>
  <c r="BD365" i="9" s="1"/>
  <c r="BD326" i="9" s="1"/>
  <c r="BD329" i="9" s="1"/>
  <c r="BD342" i="9" s="1"/>
  <c r="BD420" i="9"/>
  <c r="AY360" i="9"/>
  <c r="AY365" i="9" s="1"/>
  <c r="AY326" i="9" s="1"/>
  <c r="AY329" i="9" s="1"/>
  <c r="AY342" i="9" s="1"/>
  <c r="V16" i="19"/>
  <c r="V17" i="19" s="1"/>
  <c r="V22" i="19" s="1"/>
  <c r="AY420" i="9"/>
  <c r="M18" i="20"/>
  <c r="CJ360" i="9"/>
  <c r="CJ365" i="9" s="1"/>
  <c r="CJ326" i="9" s="1"/>
  <c r="CJ329" i="9" s="1"/>
  <c r="CJ342" i="9" s="1"/>
  <c r="CJ420" i="9"/>
  <c r="N18" i="20"/>
  <c r="BK420" i="9"/>
  <c r="BK360" i="9"/>
  <c r="BK365" i="9" s="1"/>
  <c r="BK326" i="9" s="1"/>
  <c r="BK329" i="9" s="1"/>
  <c r="BK342" i="9" s="1"/>
  <c r="Z16" i="19"/>
  <c r="AR420" i="9"/>
  <c r="AR360" i="9"/>
  <c r="AR365" i="9" s="1"/>
  <c r="AR326" i="9" s="1"/>
  <c r="AR329" i="9" s="1"/>
  <c r="AR342" i="9" s="1"/>
  <c r="AN420" i="9"/>
  <c r="AN360" i="9"/>
  <c r="AN365" i="9" s="1"/>
  <c r="AN326" i="9" s="1"/>
  <c r="AN329" i="9" s="1"/>
  <c r="AN342" i="9" s="1"/>
  <c r="BB360" i="9"/>
  <c r="BB365" i="9" s="1"/>
  <c r="BB326" i="9" s="1"/>
  <c r="BB329" i="9" s="1"/>
  <c r="BB342" i="9" s="1"/>
  <c r="BB420" i="9"/>
  <c r="W16" i="19"/>
  <c r="W17" i="19" s="1"/>
  <c r="W22" i="19" s="1"/>
  <c r="DK360" i="9"/>
  <c r="DK365" i="9" s="1"/>
  <c r="DK326" i="9" s="1"/>
  <c r="DK329" i="9" s="1"/>
  <c r="DK342" i="9" s="1"/>
  <c r="DK420" i="9"/>
  <c r="BL420" i="9"/>
  <c r="BL360" i="9"/>
  <c r="BL365" i="9" s="1"/>
  <c r="BL326" i="9" s="1"/>
  <c r="BL329" i="9" s="1"/>
  <c r="BL342" i="9" s="1"/>
  <c r="CH420" i="9"/>
  <c r="CH360" i="9"/>
  <c r="CH365" i="9" s="1"/>
  <c r="CH326" i="9" s="1"/>
  <c r="CH329" i="9" s="1"/>
  <c r="CH342" i="9" s="1"/>
  <c r="X16" i="19"/>
  <c r="BE420" i="9"/>
  <c r="BE360" i="9"/>
  <c r="BE365" i="9" s="1"/>
  <c r="BE326" i="9" s="1"/>
  <c r="BE329" i="9" s="1"/>
  <c r="BE342" i="9" s="1"/>
  <c r="AB16" i="19"/>
  <c r="BQ420" i="9"/>
  <c r="BQ360" i="9"/>
  <c r="BQ365" i="9" s="1"/>
  <c r="BQ326" i="9" s="1"/>
  <c r="BQ329" i="9" s="1"/>
  <c r="BQ342" i="9" s="1"/>
  <c r="BT360" i="9"/>
  <c r="BT365" i="9" s="1"/>
  <c r="BT326" i="9" s="1"/>
  <c r="BT329" i="9" s="1"/>
  <c r="BT342" i="9" s="1"/>
  <c r="AC16" i="19"/>
  <c r="AC17" i="19" s="1"/>
  <c r="AC22" i="19" s="1"/>
  <c r="BT420" i="9"/>
  <c r="BP420" i="9"/>
  <c r="BP360" i="9"/>
  <c r="BP365" i="9" s="1"/>
  <c r="BP326" i="9" s="1"/>
  <c r="BP329" i="9" s="1"/>
  <c r="BP342" i="9" s="1"/>
  <c r="DA360" i="9"/>
  <c r="DA365" i="9" s="1"/>
  <c r="DA326" i="9" s="1"/>
  <c r="DA329" i="9" s="1"/>
  <c r="DA342" i="9" s="1"/>
  <c r="AN16" i="19"/>
  <c r="DA420" i="9"/>
  <c r="CP420" i="9"/>
  <c r="CP360" i="9"/>
  <c r="CP365" i="9" s="1"/>
  <c r="CP326" i="9" s="1"/>
  <c r="CP329" i="9" s="1"/>
  <c r="CP342" i="9" s="1"/>
  <c r="DE360" i="9"/>
  <c r="DE365" i="9" s="1"/>
  <c r="DE326" i="9" s="1"/>
  <c r="DE329" i="9" s="1"/>
  <c r="DE342" i="9" s="1"/>
  <c r="DE420" i="9"/>
  <c r="J85" i="9"/>
  <c r="Q85" i="9"/>
  <c r="S85" i="9"/>
  <c r="O85" i="9"/>
  <c r="I85" i="9"/>
  <c r="R85" i="9"/>
  <c r="W85" i="9"/>
  <c r="K85" i="9"/>
  <c r="L85" i="9"/>
  <c r="T85" i="9"/>
  <c r="F83" i="9"/>
  <c r="P85" i="9"/>
  <c r="M85" i="9"/>
  <c r="U85" i="9"/>
  <c r="N85" i="9"/>
  <c r="V85" i="9"/>
  <c r="AZ360" i="9"/>
  <c r="AZ365" i="9" s="1"/>
  <c r="AZ326" i="9" s="1"/>
  <c r="AZ329" i="9" s="1"/>
  <c r="AZ342" i="9" s="1"/>
  <c r="AZ420" i="9"/>
  <c r="AG16" i="19"/>
  <c r="AG17" i="19" s="1"/>
  <c r="AG22" i="19" s="1"/>
  <c r="CF420" i="9"/>
  <c r="CF360" i="9"/>
  <c r="CF365" i="9" s="1"/>
  <c r="CF326" i="9" s="1"/>
  <c r="CF329" i="9" s="1"/>
  <c r="CF342" i="9" s="1"/>
  <c r="AI420" i="9"/>
  <c r="AI360" i="9"/>
  <c r="AI365" i="9" s="1"/>
  <c r="AI326" i="9" s="1"/>
  <c r="AI329" i="9" s="1"/>
  <c r="AI342" i="9" s="1"/>
  <c r="CV360" i="9"/>
  <c r="CV365" i="9" s="1"/>
  <c r="CV326" i="9" s="1"/>
  <c r="CV329" i="9" s="1"/>
  <c r="CV342" i="9" s="1"/>
  <c r="CV420" i="9"/>
  <c r="AH360" i="9"/>
  <c r="AH365" i="9" s="1"/>
  <c r="AH326" i="9" s="1"/>
  <c r="AH329" i="9" s="1"/>
  <c r="AH342" i="9" s="1"/>
  <c r="AH420" i="9"/>
  <c r="BV420" i="9"/>
  <c r="BV360" i="9"/>
  <c r="BV365" i="9" s="1"/>
  <c r="BV326" i="9" s="1"/>
  <c r="BV329" i="9" s="1"/>
  <c r="BV342" i="9" s="1"/>
  <c r="AW420" i="9"/>
  <c r="AW360" i="9"/>
  <c r="AW365" i="9" s="1"/>
  <c r="AW326" i="9" s="1"/>
  <c r="AW329" i="9" s="1"/>
  <c r="AW342" i="9" s="1"/>
  <c r="DC420" i="9"/>
  <c r="DC360" i="9"/>
  <c r="DC365" i="9" s="1"/>
  <c r="DC326" i="9" s="1"/>
  <c r="DC329" i="9" s="1"/>
  <c r="DC342" i="9" s="1"/>
  <c r="CI360" i="9"/>
  <c r="CI365" i="9" s="1"/>
  <c r="CI326" i="9" s="1"/>
  <c r="CI329" i="9" s="1"/>
  <c r="CI342" i="9" s="1"/>
  <c r="CI420" i="9"/>
  <c r="AH16" i="19"/>
  <c r="P18" i="20"/>
  <c r="BH420" i="9"/>
  <c r="Y16" i="19"/>
  <c r="Y17" i="19" s="1"/>
  <c r="Y22" i="19" s="1"/>
  <c r="BH360" i="9"/>
  <c r="BH365" i="9" s="1"/>
  <c r="BH326" i="9" s="1"/>
  <c r="BH329" i="9" s="1"/>
  <c r="BH342" i="9" s="1"/>
  <c r="AO16" i="19"/>
  <c r="AO17" i="19" s="1"/>
  <c r="AO22" i="19" s="1"/>
  <c r="DD420" i="9"/>
  <c r="DD360" i="9"/>
  <c r="DD365" i="9" s="1"/>
  <c r="DD326" i="9" s="1"/>
  <c r="DD329" i="9" s="1"/>
  <c r="DD342" i="9" s="1"/>
  <c r="CD420" i="9"/>
  <c r="CD360" i="9"/>
  <c r="CD365" i="9" s="1"/>
  <c r="CD326" i="9" s="1"/>
  <c r="CD329" i="9" s="1"/>
  <c r="CD342" i="9" s="1"/>
  <c r="BZ360" i="9"/>
  <c r="BZ365" i="9" s="1"/>
  <c r="BZ326" i="9" s="1"/>
  <c r="BZ329" i="9" s="1"/>
  <c r="BZ342" i="9" s="1"/>
  <c r="BZ420" i="9"/>
  <c r="AE16" i="19"/>
  <c r="AE17" i="19" s="1"/>
  <c r="AE22" i="19" s="1"/>
  <c r="AT360" i="9"/>
  <c r="AT365" i="9" s="1"/>
  <c r="AT326" i="9" s="1"/>
  <c r="AT329" i="9" s="1"/>
  <c r="AT342" i="9" s="1"/>
  <c r="AT420" i="9"/>
  <c r="BU360" i="9"/>
  <c r="BU365" i="9" s="1"/>
  <c r="BU326" i="9" s="1"/>
  <c r="BU329" i="9" s="1"/>
  <c r="BU342" i="9" s="1"/>
  <c r="BU420" i="9"/>
  <c r="CB360" i="9"/>
  <c r="CB365" i="9" s="1"/>
  <c r="CB326" i="9" s="1"/>
  <c r="CB329" i="9" s="1"/>
  <c r="CB342" i="9" s="1"/>
  <c r="CB420" i="9"/>
  <c r="CZ420" i="9"/>
  <c r="CZ360" i="9"/>
  <c r="CZ365" i="9" s="1"/>
  <c r="CZ326" i="9" s="1"/>
  <c r="CZ329" i="9" s="1"/>
  <c r="CZ342" i="9" s="1"/>
  <c r="BG420" i="9"/>
  <c r="BG360" i="9"/>
  <c r="BG365" i="9" s="1"/>
  <c r="BG326" i="9" s="1"/>
  <c r="BG329" i="9" s="1"/>
  <c r="BG342" i="9" s="1"/>
  <c r="DF420" i="9"/>
  <c r="DF360" i="9"/>
  <c r="DF365" i="9" s="1"/>
  <c r="DF326" i="9" s="1"/>
  <c r="DF329" i="9" s="1"/>
  <c r="DF342" i="9" s="1"/>
  <c r="AQ360" i="9"/>
  <c r="AQ365" i="9" s="1"/>
  <c r="AQ326" i="9" s="1"/>
  <c r="AQ329" i="9" s="1"/>
  <c r="AQ342" i="9" s="1"/>
  <c r="AQ420" i="9"/>
  <c r="BA360" i="9"/>
  <c r="BA365" i="9" s="1"/>
  <c r="BA326" i="9" s="1"/>
  <c r="BA329" i="9" s="1"/>
  <c r="BA342" i="9" s="1"/>
  <c r="CM420" i="9"/>
  <c r="CM360" i="9"/>
  <c r="CM365" i="9" s="1"/>
  <c r="CM326" i="9" s="1"/>
  <c r="CM329" i="9" s="1"/>
  <c r="CM342" i="9" s="1"/>
  <c r="O291" i="9"/>
  <c r="O418" i="9" s="1"/>
  <c r="P288" i="9"/>
  <c r="Q271" i="9"/>
  <c r="Q276" i="9" s="1"/>
  <c r="P377" i="9"/>
  <c r="P290" i="9"/>
  <c r="L417" i="9"/>
  <c r="L424" i="9" s="1"/>
  <c r="L483" i="9"/>
  <c r="L485" i="9" s="1"/>
  <c r="M482" i="9" s="1"/>
  <c r="K374" i="9"/>
  <c r="K454" i="9"/>
  <c r="L451" i="9"/>
  <c r="L496" i="9" s="1"/>
  <c r="K543" i="9"/>
  <c r="K544" i="9" s="1"/>
  <c r="K537" i="9"/>
  <c r="M336" i="9"/>
  <c r="N536" i="9" s="1"/>
  <c r="M367" i="9"/>
  <c r="K465" i="9"/>
  <c r="K468" i="9" s="1"/>
  <c r="K473" i="9" s="1"/>
  <c r="K519" i="9"/>
  <c r="N341" i="9"/>
  <c r="N343" i="9" s="1"/>
  <c r="N344" i="9" s="1"/>
  <c r="M347" i="9"/>
  <c r="AS85" i="9"/>
  <c r="HO85" i="9"/>
  <c r="FW85" i="9"/>
  <c r="IK85" i="9"/>
  <c r="DM85" i="9"/>
  <c r="AQ85" i="9"/>
  <c r="AZ85" i="9"/>
  <c r="FN85" i="9"/>
  <c r="AL85" i="9"/>
  <c r="EV85" i="9"/>
  <c r="HQ85" i="9"/>
  <c r="HY85" i="9"/>
  <c r="GW85" i="9"/>
  <c r="JK85" i="9"/>
  <c r="KY85" i="9"/>
  <c r="CJ85" i="9"/>
  <c r="JR85" i="9"/>
  <c r="DZ85" i="9"/>
  <c r="CG85" i="9"/>
  <c r="CK85" i="9"/>
  <c r="GA85" i="9"/>
  <c r="GY85" i="9"/>
  <c r="GK85" i="9"/>
  <c r="DV85" i="9"/>
  <c r="AW85" i="9"/>
  <c r="BM85" i="9"/>
  <c r="FO85" i="9"/>
  <c r="EE85" i="9"/>
  <c r="HH85" i="9"/>
  <c r="AN85" i="9"/>
  <c r="FL85" i="9"/>
  <c r="IM85" i="9"/>
  <c r="JE85" i="9"/>
  <c r="CA85" i="9"/>
  <c r="FU85" i="9"/>
  <c r="DC85" i="9"/>
  <c r="BV85" i="9"/>
  <c r="FC85" i="9"/>
  <c r="Z85" i="9"/>
  <c r="AA85" i="9"/>
  <c r="KK85" i="9"/>
  <c r="LR85" i="9"/>
  <c r="LK85" i="9"/>
  <c r="DT85" i="9"/>
  <c r="FI85" i="9"/>
  <c r="BW85" i="9"/>
  <c r="DW85" i="9"/>
  <c r="FM85" i="9"/>
  <c r="JH85" i="9"/>
  <c r="LT85" i="9"/>
  <c r="ER85" i="9"/>
  <c r="CB85" i="9"/>
  <c r="FB85" i="9"/>
  <c r="JF85" i="9"/>
  <c r="DY85" i="9"/>
  <c r="FH85" i="9"/>
  <c r="X85" i="9"/>
  <c r="BQ85" i="9"/>
  <c r="JL85" i="9"/>
  <c r="EZ85" i="9"/>
  <c r="AT85" i="9"/>
  <c r="JB85" i="9"/>
  <c r="HX85" i="9"/>
  <c r="KE85" i="9"/>
  <c r="EY85" i="9"/>
  <c r="DA85" i="9"/>
  <c r="IQ85" i="9"/>
  <c r="LJ85" i="9"/>
  <c r="HN85" i="9"/>
  <c r="LF85" i="9"/>
  <c r="EM85" i="9"/>
  <c r="JI85" i="9"/>
  <c r="DU85" i="9"/>
  <c r="GE85" i="9"/>
  <c r="EC85" i="9"/>
  <c r="LD85" i="9"/>
  <c r="BN85" i="9"/>
  <c r="LQ85" i="9"/>
  <c r="IV85" i="9"/>
  <c r="KW85" i="9"/>
  <c r="AI85" i="9"/>
  <c r="JP85" i="9"/>
  <c r="KA85" i="9"/>
  <c r="EO85" i="9"/>
  <c r="JW85" i="9"/>
  <c r="JZ85" i="9"/>
  <c r="LA85" i="9"/>
  <c r="AX85" i="9"/>
  <c r="GH85" i="9"/>
  <c r="BR85" i="9"/>
  <c r="EI85" i="9"/>
  <c r="LH85" i="9"/>
  <c r="EB85" i="9"/>
  <c r="KM85" i="9"/>
  <c r="CY85" i="9"/>
  <c r="EQ85" i="9"/>
  <c r="GQ85" i="9"/>
  <c r="LS85" i="9"/>
  <c r="GX85" i="9"/>
  <c r="EJ85" i="9"/>
  <c r="KF85" i="9"/>
  <c r="IR85" i="9"/>
  <c r="HS85" i="9"/>
  <c r="JT85" i="9"/>
  <c r="HW85" i="9"/>
  <c r="IB85" i="9"/>
  <c r="AB85" i="9"/>
  <c r="EN85" i="9"/>
  <c r="AY85" i="9"/>
  <c r="DS85" i="9"/>
  <c r="F98" i="9"/>
  <c r="LM85" i="9"/>
  <c r="KX85" i="9"/>
  <c r="KV85" i="9"/>
  <c r="CD85" i="9"/>
  <c r="HP85" i="9"/>
  <c r="HU85" i="9"/>
  <c r="FV85" i="9"/>
  <c r="HL85" i="9"/>
  <c r="KB85" i="9"/>
  <c r="CU85" i="9"/>
  <c r="EW85" i="9"/>
  <c r="JA85" i="9"/>
  <c r="GM85" i="9"/>
  <c r="IL85" i="9"/>
  <c r="HT85" i="9"/>
  <c r="BD85" i="9"/>
  <c r="CN85" i="9"/>
  <c r="CW85" i="9"/>
  <c r="JJ85" i="9"/>
  <c r="KU85" i="9"/>
  <c r="EK85" i="9"/>
  <c r="LG85" i="9"/>
  <c r="DL85" i="9"/>
  <c r="CX85" i="9"/>
  <c r="GD85" i="9"/>
  <c r="IH85" i="9"/>
  <c r="CS85" i="9"/>
  <c r="BG85" i="9"/>
  <c r="H99" i="9"/>
  <c r="FT85" i="9"/>
  <c r="BB85" i="9"/>
  <c r="JV85" i="9"/>
  <c r="BA85" i="9"/>
  <c r="BC85" i="9"/>
  <c r="FE85" i="9"/>
  <c r="JX85" i="9"/>
  <c r="KD85" i="9"/>
  <c r="BT85" i="9"/>
  <c r="HJ85" i="9"/>
  <c r="DQ85" i="9"/>
  <c r="JC85" i="9"/>
  <c r="FA85" i="9"/>
  <c r="GR85" i="9"/>
  <c r="IN85" i="9"/>
  <c r="CV85" i="9"/>
  <c r="EP85" i="9"/>
  <c r="HR85" i="9"/>
  <c r="DP85" i="9"/>
  <c r="BO85" i="9"/>
  <c r="DO85" i="9"/>
  <c r="JY85" i="9"/>
  <c r="HK85" i="9"/>
  <c r="LB85" i="9"/>
  <c r="DE85" i="9"/>
  <c r="ET85" i="9"/>
  <c r="GS85" i="9"/>
  <c r="CO85" i="9"/>
  <c r="Y85" i="9"/>
  <c r="FP85" i="9"/>
  <c r="CL85" i="9"/>
  <c r="DD85" i="9"/>
  <c r="BX85" i="9"/>
  <c r="DF85" i="9"/>
  <c r="IU85" i="9"/>
  <c r="BI85" i="9"/>
  <c r="AG85" i="9"/>
  <c r="DI85" i="9"/>
  <c r="II85" i="9"/>
  <c r="LE85" i="9"/>
  <c r="JD85" i="9"/>
  <c r="IW85" i="9"/>
  <c r="FJ85" i="9"/>
  <c r="HV85" i="9"/>
  <c r="CF85" i="9"/>
  <c r="FG85" i="9"/>
  <c r="KP85" i="9"/>
  <c r="EX85" i="9"/>
  <c r="GV85" i="9"/>
  <c r="ID85" i="9"/>
  <c r="JN85" i="9"/>
  <c r="EU85" i="9"/>
  <c r="AP85" i="9"/>
  <c r="IZ85" i="9"/>
  <c r="EH85" i="9"/>
  <c r="IC85" i="9"/>
  <c r="DN85" i="9"/>
  <c r="GP85" i="9"/>
  <c r="BJ85" i="9"/>
  <c r="GC85" i="9"/>
  <c r="GU85" i="9"/>
  <c r="GL85" i="9"/>
  <c r="HC85" i="9"/>
  <c r="CP85" i="9"/>
  <c r="BZ85" i="9"/>
  <c r="DK85" i="9"/>
  <c r="AV85" i="9"/>
  <c r="GZ85" i="9"/>
  <c r="GF85" i="9"/>
  <c r="IO85" i="9"/>
  <c r="FK85" i="9"/>
  <c r="AM85" i="9"/>
  <c r="JM85" i="9"/>
  <c r="FS85" i="9"/>
  <c r="IX85" i="9"/>
  <c r="GT85" i="9"/>
  <c r="HA85" i="9"/>
  <c r="IS85" i="9"/>
  <c r="JS85" i="9"/>
  <c r="LC85" i="9"/>
  <c r="IT85" i="9"/>
  <c r="KI85" i="9"/>
  <c r="ES85" i="9"/>
  <c r="LL85" i="9"/>
  <c r="CH85" i="9"/>
  <c r="HI85" i="9"/>
  <c r="FY85" i="9"/>
  <c r="ED85" i="9"/>
  <c r="HZ85" i="9"/>
  <c r="KT85" i="9"/>
  <c r="CR85" i="9"/>
  <c r="BP85" i="9"/>
  <c r="JQ85" i="9"/>
  <c r="FF85" i="9"/>
  <c r="IF85" i="9"/>
  <c r="KQ85" i="9"/>
  <c r="BK85" i="9"/>
  <c r="HG85" i="9"/>
  <c r="BU85" i="9"/>
  <c r="GN85" i="9"/>
  <c r="KO85" i="9"/>
  <c r="FZ85" i="9"/>
  <c r="GO85" i="9"/>
  <c r="FD85" i="9"/>
  <c r="IE85" i="9"/>
  <c r="AK85" i="9"/>
  <c r="DH85" i="9"/>
  <c r="BL85" i="9"/>
  <c r="AR85" i="9"/>
  <c r="EF85" i="9"/>
  <c r="DB85" i="9"/>
  <c r="LN85" i="9"/>
  <c r="DJ85" i="9"/>
  <c r="IG85" i="9"/>
  <c r="FQ85" i="9"/>
  <c r="DR85" i="9"/>
  <c r="BH85" i="9"/>
  <c r="GG85" i="9"/>
  <c r="CT85" i="9"/>
  <c r="JG85" i="9"/>
  <c r="HE85" i="9"/>
  <c r="KJ85" i="9"/>
  <c r="KL85" i="9"/>
  <c r="LO85" i="9"/>
  <c r="GJ85" i="9"/>
  <c r="BE85" i="9"/>
  <c r="CI85" i="9"/>
  <c r="GB85" i="9"/>
  <c r="EA85" i="9"/>
  <c r="CE85" i="9"/>
  <c r="AU85" i="9"/>
  <c r="DX85" i="9"/>
  <c r="CC85" i="9"/>
  <c r="AH85" i="9"/>
  <c r="IP85" i="9"/>
  <c r="KN85" i="9"/>
  <c r="LI85" i="9"/>
  <c r="CZ85" i="9"/>
  <c r="EL85" i="9"/>
  <c r="KC85" i="9"/>
  <c r="CQ85" i="9"/>
  <c r="EG85" i="9"/>
  <c r="IY85" i="9"/>
  <c r="GI85" i="9"/>
  <c r="HF85" i="9"/>
  <c r="KS85" i="9"/>
  <c r="DG85" i="9"/>
  <c r="KH85" i="9"/>
  <c r="IA85" i="9"/>
  <c r="IJ85" i="9"/>
  <c r="BS85" i="9"/>
  <c r="FX85" i="9"/>
  <c r="KZ85" i="9"/>
  <c r="AJ85" i="9"/>
  <c r="HB85" i="9"/>
  <c r="HD85" i="9"/>
  <c r="HM85" i="9"/>
  <c r="FR85" i="9"/>
  <c r="LP85" i="9"/>
  <c r="AO85" i="9"/>
  <c r="KR85" i="9"/>
  <c r="BY85" i="9"/>
  <c r="BF85" i="9"/>
  <c r="CM85" i="9"/>
  <c r="JU85" i="9"/>
  <c r="JO85" i="9"/>
  <c r="KG85" i="9"/>
  <c r="AC85" i="9"/>
  <c r="AD85" i="9"/>
  <c r="AE85" i="9"/>
  <c r="L392" i="9"/>
  <c r="L389" i="9" s="1"/>
  <c r="L395" i="9" s="1"/>
  <c r="L402" i="9" s="1"/>
  <c r="M335" i="9"/>
  <c r="H46" i="19"/>
  <c r="H52" i="19" s="1"/>
  <c r="H59" i="19" s="1"/>
  <c r="DU354" i="9"/>
  <c r="AT11" i="19" s="1"/>
  <c r="AT12" i="19" s="1"/>
  <c r="DI274" i="9"/>
  <c r="DK275" i="9" s="1"/>
  <c r="DI355" i="9"/>
  <c r="AR9" i="19"/>
  <c r="DU352" i="9"/>
  <c r="R10" i="20"/>
  <c r="DW23" i="43"/>
  <c r="CK262" i="9"/>
  <c r="CK266" i="9" s="1"/>
  <c r="M13" i="17"/>
  <c r="M15" i="20"/>
  <c r="X13" i="19"/>
  <c r="BM357" i="9"/>
  <c r="V13" i="65"/>
  <c r="V12" i="65"/>
  <c r="V9" i="65"/>
  <c r="V11" i="65" s="1"/>
  <c r="W7" i="65"/>
  <c r="EG354" i="9"/>
  <c r="AX11" i="19" s="1"/>
  <c r="S8" i="17"/>
  <c r="Q13" i="20"/>
  <c r="N13" i="17"/>
  <c r="AB13" i="19"/>
  <c r="AB14" i="19" s="1"/>
  <c r="N15" i="20"/>
  <c r="BY357" i="9"/>
  <c r="BY360" i="9" s="1"/>
  <c r="BY365" i="9" s="1"/>
  <c r="AX9" i="19"/>
  <c r="CY36" i="43"/>
  <c r="CW253" i="9"/>
  <c r="CW262" i="9" s="1"/>
  <c r="CW266" i="9" s="1"/>
  <c r="AN12" i="19"/>
  <c r="P9" i="20"/>
  <c r="R7" i="17" s="1"/>
  <c r="R10" i="17"/>
  <c r="R6" i="17"/>
  <c r="AD17" i="19" l="1"/>
  <c r="AD22" i="19" s="1"/>
  <c r="AN77" i="19"/>
  <c r="AB77" i="19"/>
  <c r="Z17" i="19"/>
  <c r="Z22" i="19" s="1"/>
  <c r="BM554" i="9"/>
  <c r="Y77" i="19"/>
  <c r="AG77" i="19"/>
  <c r="W77" i="19"/>
  <c r="AE77" i="19"/>
  <c r="T77" i="19"/>
  <c r="AM77" i="19"/>
  <c r="AH77" i="19"/>
  <c r="P79" i="20"/>
  <c r="AQ77" i="19"/>
  <c r="H321" i="9"/>
  <c r="R77" i="19"/>
  <c r="L79" i="20"/>
  <c r="H472" i="9"/>
  <c r="K127" i="20"/>
  <c r="H127" i="20" s="1"/>
  <c r="N126" i="19"/>
  <c r="G126" i="19" s="1"/>
  <c r="M79" i="20"/>
  <c r="V77" i="19"/>
  <c r="S77" i="19"/>
  <c r="X77" i="19"/>
  <c r="AI77" i="19"/>
  <c r="U77" i="19"/>
  <c r="AO77" i="19"/>
  <c r="AC77" i="19"/>
  <c r="Z77" i="19"/>
  <c r="N79" i="20"/>
  <c r="AJ77" i="19"/>
  <c r="AB17" i="19"/>
  <c r="AB22" i="19" s="1"/>
  <c r="AF77" i="19"/>
  <c r="D86" i="20"/>
  <c r="K87" i="20"/>
  <c r="H86" i="20"/>
  <c r="AD77" i="19"/>
  <c r="O79" i="20"/>
  <c r="AL77" i="19"/>
  <c r="Q79" i="20"/>
  <c r="R79" i="20"/>
  <c r="AP77" i="19"/>
  <c r="AK77" i="19"/>
  <c r="N85" i="19"/>
  <c r="G85" i="19" s="1"/>
  <c r="G84" i="19"/>
  <c r="BT314" i="9"/>
  <c r="BT316" i="9" s="1"/>
  <c r="BT381" i="9" s="1"/>
  <c r="AN314" i="9"/>
  <c r="AN316" i="9" s="1"/>
  <c r="AN381" i="9" s="1"/>
  <c r="AW314" i="9"/>
  <c r="AW316" i="9" s="1"/>
  <c r="AW381" i="9" s="1"/>
  <c r="AX314" i="9"/>
  <c r="AX316" i="9" s="1"/>
  <c r="AX381" i="9" s="1"/>
  <c r="EC314" i="9"/>
  <c r="EC316" i="9" s="1"/>
  <c r="EC381" i="9" s="1"/>
  <c r="HZ314" i="9"/>
  <c r="HZ316" i="9" s="1"/>
  <c r="HZ381" i="9" s="1"/>
  <c r="IF314" i="9"/>
  <c r="IF316" i="9" s="1"/>
  <c r="IF381" i="9" s="1"/>
  <c r="JU314" i="9"/>
  <c r="JU316" i="9" s="1"/>
  <c r="JU381" i="9" s="1"/>
  <c r="CT38" i="19" s="1"/>
  <c r="BK314" i="9"/>
  <c r="BK316" i="9" s="1"/>
  <c r="BK381" i="9" s="1"/>
  <c r="CH314" i="9"/>
  <c r="CH316" i="9" s="1"/>
  <c r="CH381" i="9" s="1"/>
  <c r="AG38" i="19" s="1"/>
  <c r="CU314" i="9"/>
  <c r="CU316" i="9" s="1"/>
  <c r="CU381" i="9" s="1"/>
  <c r="EW314" i="9"/>
  <c r="EW316" i="9" s="1"/>
  <c r="EW381" i="9" s="1"/>
  <c r="BG314" i="9"/>
  <c r="BG316" i="9" s="1"/>
  <c r="BG381" i="9" s="1"/>
  <c r="X38" i="19" s="1"/>
  <c r="CG314" i="9"/>
  <c r="CG316" i="9" s="1"/>
  <c r="CG381" i="9" s="1"/>
  <c r="DV314" i="9"/>
  <c r="DV316" i="9" s="1"/>
  <c r="DV381" i="9" s="1"/>
  <c r="IO314" i="9"/>
  <c r="IO316" i="9" s="1"/>
  <c r="IO381" i="9" s="1"/>
  <c r="IN314" i="9"/>
  <c r="IN316" i="9" s="1"/>
  <c r="IN381" i="9" s="1"/>
  <c r="CI38" i="19" s="1"/>
  <c r="AT314" i="9"/>
  <c r="AT316" i="9" s="1"/>
  <c r="AT381" i="9" s="1"/>
  <c r="FV314" i="9"/>
  <c r="FV316" i="9" s="1"/>
  <c r="FV381" i="9" s="1"/>
  <c r="IA314" i="9"/>
  <c r="IA316" i="9" s="1"/>
  <c r="IA381" i="9" s="1"/>
  <c r="AM314" i="9"/>
  <c r="AM316" i="9" s="1"/>
  <c r="AM381" i="9" s="1"/>
  <c r="JF314" i="9"/>
  <c r="JF316" i="9" s="1"/>
  <c r="JF381" i="9" s="1"/>
  <c r="BN314" i="9"/>
  <c r="BN316" i="9" s="1"/>
  <c r="BN381" i="9" s="1"/>
  <c r="BY314" i="9"/>
  <c r="BY316" i="9" s="1"/>
  <c r="BY381" i="9" s="1"/>
  <c r="AD38" i="19" s="1"/>
  <c r="FD314" i="9"/>
  <c r="FD316" i="9" s="1"/>
  <c r="FD381" i="9" s="1"/>
  <c r="JO314" i="9"/>
  <c r="JO316" i="9" s="1"/>
  <c r="JO381" i="9" s="1"/>
  <c r="CR38" i="19" s="1"/>
  <c r="CQ314" i="9"/>
  <c r="CQ316" i="9" s="1"/>
  <c r="CQ381" i="9" s="1"/>
  <c r="AJ38" i="19" s="1"/>
  <c r="JT314" i="9"/>
  <c r="JT316" i="9" s="1"/>
  <c r="JT381" i="9" s="1"/>
  <c r="GA314" i="9"/>
  <c r="GA316" i="9" s="1"/>
  <c r="GA381" i="9" s="1"/>
  <c r="AG327" i="9"/>
  <c r="H327" i="9" s="1"/>
  <c r="BV314" i="9"/>
  <c r="BV316" i="9" s="1"/>
  <c r="BV381" i="9" s="1"/>
  <c r="FI314" i="9"/>
  <c r="FI316" i="9" s="1"/>
  <c r="FI381" i="9" s="1"/>
  <c r="HH314" i="9"/>
  <c r="HH316" i="9" s="1"/>
  <c r="HH381" i="9" s="1"/>
  <c r="AZ314" i="9"/>
  <c r="AZ316" i="9" s="1"/>
  <c r="AZ381" i="9" s="1"/>
  <c r="BJ314" i="9"/>
  <c r="BJ316" i="9" s="1"/>
  <c r="BJ381" i="9" s="1"/>
  <c r="CR314" i="9"/>
  <c r="CR316" i="9" s="1"/>
  <c r="CR381" i="9" s="1"/>
  <c r="FT314" i="9"/>
  <c r="FT316" i="9" s="1"/>
  <c r="FT381" i="9" s="1"/>
  <c r="BK38" i="19" s="1"/>
  <c r="EH314" i="9"/>
  <c r="EH316" i="9" s="1"/>
  <c r="EH381" i="9" s="1"/>
  <c r="AL314" i="9"/>
  <c r="AL316" i="9" s="1"/>
  <c r="AL381" i="9" s="1"/>
  <c r="Q38" i="19" s="1"/>
  <c r="GP314" i="9"/>
  <c r="GP316" i="9" s="1"/>
  <c r="GP381" i="9" s="1"/>
  <c r="FJ314" i="9"/>
  <c r="FJ316" i="9" s="1"/>
  <c r="FJ381" i="9" s="1"/>
  <c r="KB314" i="9"/>
  <c r="KB316" i="9" s="1"/>
  <c r="KB381" i="9" s="1"/>
  <c r="FC314" i="9"/>
  <c r="FC316" i="9" s="1"/>
  <c r="FC381" i="9" s="1"/>
  <c r="FM314" i="9"/>
  <c r="FM316" i="9" s="1"/>
  <c r="FM381" i="9" s="1"/>
  <c r="BD314" i="9"/>
  <c r="BD316" i="9" s="1"/>
  <c r="BD381" i="9" s="1"/>
  <c r="W38" i="19" s="1"/>
  <c r="HY314" i="9"/>
  <c r="HY316" i="9" s="1"/>
  <c r="HY381" i="9" s="1"/>
  <c r="CD38" i="19" s="1"/>
  <c r="JP314" i="9"/>
  <c r="JP316" i="9" s="1"/>
  <c r="JP381" i="9" s="1"/>
  <c r="CK314" i="9"/>
  <c r="CK316" i="9" s="1"/>
  <c r="CK381" i="9" s="1"/>
  <c r="AH38" i="19" s="1"/>
  <c r="GE314" i="9"/>
  <c r="GE316" i="9" s="1"/>
  <c r="GE381" i="9" s="1"/>
  <c r="GG314" i="9"/>
  <c r="GG316" i="9" s="1"/>
  <c r="GG381" i="9" s="1"/>
  <c r="GV314" i="9"/>
  <c r="GV316" i="9" s="1"/>
  <c r="GV381" i="9" s="1"/>
  <c r="DP314" i="9"/>
  <c r="DP316" i="9" s="1"/>
  <c r="DP381" i="9" s="1"/>
  <c r="CV314" i="9"/>
  <c r="CV316" i="9" s="1"/>
  <c r="CV381" i="9" s="1"/>
  <c r="DY314" i="9"/>
  <c r="DY316" i="9" s="1"/>
  <c r="DY381" i="9" s="1"/>
  <c r="BW314" i="9"/>
  <c r="BW316" i="9" s="1"/>
  <c r="BW381" i="9" s="1"/>
  <c r="GS314" i="9"/>
  <c r="GS316" i="9" s="1"/>
  <c r="GS381" i="9" s="1"/>
  <c r="JD314" i="9"/>
  <c r="JD316" i="9" s="1"/>
  <c r="JD381" i="9" s="1"/>
  <c r="IT314" i="9"/>
  <c r="IT316" i="9" s="1"/>
  <c r="IT381" i="9" s="1"/>
  <c r="GO314" i="9"/>
  <c r="GO316" i="9" s="1"/>
  <c r="GO381" i="9" s="1"/>
  <c r="BR38" i="19" s="1"/>
  <c r="BX314" i="9"/>
  <c r="BX316" i="9" s="1"/>
  <c r="BX381" i="9" s="1"/>
  <c r="DH314" i="9"/>
  <c r="DH316" i="9" s="1"/>
  <c r="DH381" i="9" s="1"/>
  <c r="HU314" i="9"/>
  <c r="HU316" i="9" s="1"/>
  <c r="HU381" i="9" s="1"/>
  <c r="CE314" i="9"/>
  <c r="CE316" i="9" s="1"/>
  <c r="CE381" i="9" s="1"/>
  <c r="AF38" i="19" s="1"/>
  <c r="HJ314" i="9"/>
  <c r="HJ316" i="9" s="1"/>
  <c r="HJ381" i="9" s="1"/>
  <c r="FU314" i="9"/>
  <c r="FU316" i="9" s="1"/>
  <c r="FU381" i="9" s="1"/>
  <c r="JB314" i="9"/>
  <c r="JB316" i="9" s="1"/>
  <c r="JB381" i="9" s="1"/>
  <c r="ID314" i="9"/>
  <c r="ID316" i="9" s="1"/>
  <c r="ID381" i="9" s="1"/>
  <c r="JC314" i="9"/>
  <c r="JC316" i="9" s="1"/>
  <c r="JC381" i="9" s="1"/>
  <c r="CN38" i="19" s="1"/>
  <c r="GU314" i="9"/>
  <c r="GU316" i="9" s="1"/>
  <c r="GU381" i="9" s="1"/>
  <c r="BT38" i="19" s="1"/>
  <c r="EF314" i="9"/>
  <c r="EF316" i="9" s="1"/>
  <c r="EF381" i="9" s="1"/>
  <c r="LJ314" i="9"/>
  <c r="LJ316" i="9" s="1"/>
  <c r="LJ381" i="9" s="1"/>
  <c r="CM314" i="9"/>
  <c r="CM316" i="9" s="1"/>
  <c r="CM381" i="9" s="1"/>
  <c r="CN314" i="9"/>
  <c r="CN316" i="9" s="1"/>
  <c r="CN381" i="9" s="1"/>
  <c r="AI38" i="19" s="1"/>
  <c r="HG314" i="9"/>
  <c r="HG316" i="9" s="1"/>
  <c r="HG381" i="9" s="1"/>
  <c r="BX38" i="19" s="1"/>
  <c r="AO314" i="9"/>
  <c r="AO316" i="9" s="1"/>
  <c r="AO381" i="9" s="1"/>
  <c r="R38" i="19" s="1"/>
  <c r="AP314" i="9"/>
  <c r="AP316" i="9" s="1"/>
  <c r="AP381" i="9" s="1"/>
  <c r="CI314" i="9"/>
  <c r="CI316" i="9" s="1"/>
  <c r="CI381" i="9" s="1"/>
  <c r="CJ314" i="9"/>
  <c r="CJ316" i="9" s="1"/>
  <c r="CJ381" i="9" s="1"/>
  <c r="JA314" i="9"/>
  <c r="JA316" i="9" s="1"/>
  <c r="JA381" i="9" s="1"/>
  <c r="FA314" i="9"/>
  <c r="FA316" i="9" s="1"/>
  <c r="FA381" i="9" s="1"/>
  <c r="LE314" i="9"/>
  <c r="LE316" i="9" s="1"/>
  <c r="LE381" i="9" s="1"/>
  <c r="DF38" i="19" s="1"/>
  <c r="HF314" i="9"/>
  <c r="HF316" i="9" s="1"/>
  <c r="HF381" i="9" s="1"/>
  <c r="KV314" i="9"/>
  <c r="KV316" i="9" s="1"/>
  <c r="KV381" i="9" s="1"/>
  <c r="DC38" i="19" s="1"/>
  <c r="FN314" i="9"/>
  <c r="FN316" i="9" s="1"/>
  <c r="FN381" i="9" s="1"/>
  <c r="CF314" i="9"/>
  <c r="CF316" i="9" s="1"/>
  <c r="CF381" i="9" s="1"/>
  <c r="HE314" i="9"/>
  <c r="HE316" i="9" s="1"/>
  <c r="HE381" i="9" s="1"/>
  <c r="ED314" i="9"/>
  <c r="ED316" i="9" s="1"/>
  <c r="ED381" i="9" s="1"/>
  <c r="AW38" i="19" s="1"/>
  <c r="GF314" i="9"/>
  <c r="GF316" i="9" s="1"/>
  <c r="GF381" i="9" s="1"/>
  <c r="BO38" i="19" s="1"/>
  <c r="DB314" i="9"/>
  <c r="DB316" i="9" s="1"/>
  <c r="DB381" i="9" s="1"/>
  <c r="LN314" i="9"/>
  <c r="LN316" i="9" s="1"/>
  <c r="LN381" i="9" s="1"/>
  <c r="DI38" i="19" s="1"/>
  <c r="KR314" i="9"/>
  <c r="KR316" i="9" s="1"/>
  <c r="KR381" i="9" s="1"/>
  <c r="KS314" i="9"/>
  <c r="KS316" i="9" s="1"/>
  <c r="KS381" i="9" s="1"/>
  <c r="DB38" i="19" s="1"/>
  <c r="EO314" i="9"/>
  <c r="EO316" i="9" s="1"/>
  <c r="EO381" i="9" s="1"/>
  <c r="HA314" i="9"/>
  <c r="HA316" i="9" s="1"/>
  <c r="HA381" i="9" s="1"/>
  <c r="BV38" i="19" s="1"/>
  <c r="GN314" i="9"/>
  <c r="GN316" i="9" s="1"/>
  <c r="GN381" i="9" s="1"/>
  <c r="BC314" i="9"/>
  <c r="BC316" i="9" s="1"/>
  <c r="BC381" i="9" s="1"/>
  <c r="IX314" i="9"/>
  <c r="IX316" i="9" s="1"/>
  <c r="IX381" i="9" s="1"/>
  <c r="JQ314" i="9"/>
  <c r="JQ316" i="9" s="1"/>
  <c r="JQ381" i="9" s="1"/>
  <c r="ER314" i="9"/>
  <c r="ER316" i="9" s="1"/>
  <c r="ER381" i="9" s="1"/>
  <c r="EY314" i="9"/>
  <c r="EY316" i="9" s="1"/>
  <c r="EY381" i="9" s="1"/>
  <c r="BD38" i="19" s="1"/>
  <c r="JL314" i="9"/>
  <c r="JL316" i="9" s="1"/>
  <c r="JL381" i="9" s="1"/>
  <c r="CQ38" i="19" s="1"/>
  <c r="HP314" i="9"/>
  <c r="HP316" i="9" s="1"/>
  <c r="HP381" i="9" s="1"/>
  <c r="CA38" i="19" s="1"/>
  <c r="IH314" i="9"/>
  <c r="IH316" i="9" s="1"/>
  <c r="IH381" i="9" s="1"/>
  <c r="HW314" i="9"/>
  <c r="HW316" i="9" s="1"/>
  <c r="HW381" i="9" s="1"/>
  <c r="FE314" i="9"/>
  <c r="FE316" i="9" s="1"/>
  <c r="FE381" i="9" s="1"/>
  <c r="BF38" i="19" s="1"/>
  <c r="BF314" i="9"/>
  <c r="BF316" i="9" s="1"/>
  <c r="BF381" i="9" s="1"/>
  <c r="HN314" i="9"/>
  <c r="HN316" i="9" s="1"/>
  <c r="HN381" i="9" s="1"/>
  <c r="IM314" i="9"/>
  <c r="IM316" i="9" s="1"/>
  <c r="IM381" i="9" s="1"/>
  <c r="DN314" i="9"/>
  <c r="DN316" i="9" s="1"/>
  <c r="DN381" i="9" s="1"/>
  <c r="II314" i="9"/>
  <c r="II316" i="9" s="1"/>
  <c r="II381" i="9" s="1"/>
  <c r="BU314" i="9"/>
  <c r="BU316" i="9" s="1"/>
  <c r="BU381" i="9" s="1"/>
  <c r="IU314" i="9"/>
  <c r="IU316" i="9" s="1"/>
  <c r="IU381" i="9" s="1"/>
  <c r="JN314" i="9"/>
  <c r="JN316" i="9" s="1"/>
  <c r="JN381" i="9" s="1"/>
  <c r="FF314" i="9"/>
  <c r="FF316" i="9" s="1"/>
  <c r="FF381" i="9" s="1"/>
  <c r="EM314" i="9"/>
  <c r="EM316" i="9" s="1"/>
  <c r="EM381" i="9" s="1"/>
  <c r="AZ38" i="19" s="1"/>
  <c r="CL314" i="9"/>
  <c r="CL316" i="9" s="1"/>
  <c r="CL381" i="9" s="1"/>
  <c r="EE314" i="9"/>
  <c r="EE316" i="9" s="1"/>
  <c r="EE381" i="9" s="1"/>
  <c r="AK314" i="9"/>
  <c r="AK316" i="9" s="1"/>
  <c r="AK381" i="9" s="1"/>
  <c r="JH314" i="9"/>
  <c r="JH316" i="9" s="1"/>
  <c r="JH381" i="9" s="1"/>
  <c r="DD314" i="9"/>
  <c r="DD316" i="9" s="1"/>
  <c r="DD381" i="9" s="1"/>
  <c r="JE314" i="9"/>
  <c r="JE316" i="9" s="1"/>
  <c r="JE381" i="9" s="1"/>
  <c r="BQ314" i="9"/>
  <c r="BQ316" i="9" s="1"/>
  <c r="BQ381" i="9" s="1"/>
  <c r="DU314" i="9"/>
  <c r="DU316" i="9" s="1"/>
  <c r="DU381" i="9" s="1"/>
  <c r="AT38" i="19" s="1"/>
  <c r="HK314" i="9"/>
  <c r="HK316" i="9" s="1"/>
  <c r="HK381" i="9" s="1"/>
  <c r="KQ314" i="9"/>
  <c r="KQ316" i="9" s="1"/>
  <c r="KQ381" i="9" s="1"/>
  <c r="DE314" i="9"/>
  <c r="DE316" i="9" s="1"/>
  <c r="DE381" i="9" s="1"/>
  <c r="GZ314" i="9"/>
  <c r="GZ316" i="9" s="1"/>
  <c r="GZ381" i="9" s="1"/>
  <c r="JJ314" i="9"/>
  <c r="JJ316" i="9" s="1"/>
  <c r="JJ381" i="9" s="1"/>
  <c r="LK314" i="9"/>
  <c r="LK316" i="9" s="1"/>
  <c r="LK381" i="9" s="1"/>
  <c r="DH38" i="19" s="1"/>
  <c r="EL314" i="9"/>
  <c r="EL316" i="9" s="1"/>
  <c r="EL381" i="9" s="1"/>
  <c r="DS314" i="9"/>
  <c r="DS316" i="9" s="1"/>
  <c r="DS381" i="9" s="1"/>
  <c r="CZ314" i="9"/>
  <c r="CZ316" i="9" s="1"/>
  <c r="CZ381" i="9" s="1"/>
  <c r="AM38" i="19" s="1"/>
  <c r="FO314" i="9"/>
  <c r="FO316" i="9" s="1"/>
  <c r="FO381" i="9" s="1"/>
  <c r="KE314" i="9"/>
  <c r="KE316" i="9" s="1"/>
  <c r="KE381" i="9" s="1"/>
  <c r="GL314" i="9"/>
  <c r="GL316" i="9" s="1"/>
  <c r="GL381" i="9" s="1"/>
  <c r="KJ314" i="9"/>
  <c r="KJ316" i="9" s="1"/>
  <c r="KJ381" i="9" s="1"/>
  <c r="CY38" i="19" s="1"/>
  <c r="BE314" i="9"/>
  <c r="BE316" i="9" s="1"/>
  <c r="BE381" i="9" s="1"/>
  <c r="DC314" i="9"/>
  <c r="DC316" i="9" s="1"/>
  <c r="DC381" i="9" s="1"/>
  <c r="AN38" i="19" s="1"/>
  <c r="HC314" i="9"/>
  <c r="HC316" i="9" s="1"/>
  <c r="HC381" i="9" s="1"/>
  <c r="DZ314" i="9"/>
  <c r="DZ316" i="9" s="1"/>
  <c r="DZ381" i="9" s="1"/>
  <c r="HX314" i="9"/>
  <c r="HX316" i="9" s="1"/>
  <c r="HX381" i="9" s="1"/>
  <c r="CY314" i="9"/>
  <c r="CY316" i="9" s="1"/>
  <c r="CY381" i="9" s="1"/>
  <c r="GW314" i="9"/>
  <c r="GW316" i="9" s="1"/>
  <c r="GW381" i="9" s="1"/>
  <c r="LS314" i="9"/>
  <c r="LS316" i="9" s="1"/>
  <c r="LS381" i="9" s="1"/>
  <c r="DW314" i="9"/>
  <c r="DW316" i="9" s="1"/>
  <c r="DW381" i="9" s="1"/>
  <c r="KF314" i="9"/>
  <c r="KF316" i="9" s="1"/>
  <c r="KF381" i="9" s="1"/>
  <c r="EG314" i="9"/>
  <c r="EG316" i="9" s="1"/>
  <c r="EG381" i="9" s="1"/>
  <c r="AX38" i="19" s="1"/>
  <c r="KM314" i="9"/>
  <c r="KM316" i="9" s="1"/>
  <c r="KM381" i="9" s="1"/>
  <c r="CZ38" i="19" s="1"/>
  <c r="DG314" i="9"/>
  <c r="DG316" i="9" s="1"/>
  <c r="DG381" i="9" s="1"/>
  <c r="DT314" i="9"/>
  <c r="DT316" i="9" s="1"/>
  <c r="DT381" i="9" s="1"/>
  <c r="LC314" i="9"/>
  <c r="LC316" i="9" s="1"/>
  <c r="LC381" i="9" s="1"/>
  <c r="LB314" i="9"/>
  <c r="LB316" i="9" s="1"/>
  <c r="LB381" i="9" s="1"/>
  <c r="HD314" i="9"/>
  <c r="HD316" i="9" s="1"/>
  <c r="HD381" i="9" s="1"/>
  <c r="BW38" i="19" s="1"/>
  <c r="AS314" i="9"/>
  <c r="AS316" i="9" s="1"/>
  <c r="AS381" i="9" s="1"/>
  <c r="ET314" i="9"/>
  <c r="ET316" i="9" s="1"/>
  <c r="ET381" i="9" s="1"/>
  <c r="DX314" i="9"/>
  <c r="DX316" i="9" s="1"/>
  <c r="DX381" i="9" s="1"/>
  <c r="AU38" i="19" s="1"/>
  <c r="EB314" i="9"/>
  <c r="EB316" i="9" s="1"/>
  <c r="EB381" i="9" s="1"/>
  <c r="JS314" i="9"/>
  <c r="JS316" i="9" s="1"/>
  <c r="JS381" i="9" s="1"/>
  <c r="DR314" i="9"/>
  <c r="DR316" i="9" s="1"/>
  <c r="DR381" i="9" s="1"/>
  <c r="FH314" i="9"/>
  <c r="FH316" i="9" s="1"/>
  <c r="FH381" i="9" s="1"/>
  <c r="BG38" i="19" s="1"/>
  <c r="HL314" i="9"/>
  <c r="HL316" i="9" s="1"/>
  <c r="HL381" i="9" s="1"/>
  <c r="DQ314" i="9"/>
  <c r="DQ316" i="9" s="1"/>
  <c r="DQ381" i="9" s="1"/>
  <c r="LO314" i="9"/>
  <c r="LO316" i="9" s="1"/>
  <c r="LO381" i="9" s="1"/>
  <c r="IJ314" i="9"/>
  <c r="IJ316" i="9" s="1"/>
  <c r="IJ381" i="9" s="1"/>
  <c r="JI314" i="9"/>
  <c r="JI316" i="9" s="1"/>
  <c r="JI381" i="9" s="1"/>
  <c r="CP38" i="19" s="1"/>
  <c r="GM314" i="9"/>
  <c r="GM316" i="9" s="1"/>
  <c r="GM381" i="9" s="1"/>
  <c r="HI314" i="9"/>
  <c r="HI316" i="9" s="1"/>
  <c r="HI381" i="9" s="1"/>
  <c r="AG359" i="9"/>
  <c r="EV314" i="9"/>
  <c r="EV316" i="9" s="1"/>
  <c r="EV381" i="9" s="1"/>
  <c r="BC38" i="19" s="1"/>
  <c r="FQ314" i="9"/>
  <c r="FQ316" i="9" s="1"/>
  <c r="FQ381" i="9" s="1"/>
  <c r="BJ38" i="19" s="1"/>
  <c r="KP314" i="9"/>
  <c r="KP316" i="9" s="1"/>
  <c r="KP381" i="9" s="1"/>
  <c r="IK314" i="9"/>
  <c r="IK316" i="9" s="1"/>
  <c r="IK381" i="9" s="1"/>
  <c r="CH38" i="19" s="1"/>
  <c r="GX314" i="9"/>
  <c r="GX316" i="9" s="1"/>
  <c r="GX381" i="9" s="1"/>
  <c r="KN314" i="9"/>
  <c r="KN316" i="9" s="1"/>
  <c r="KN381" i="9" s="1"/>
  <c r="KW314" i="9"/>
  <c r="KW316" i="9" s="1"/>
  <c r="KW381" i="9" s="1"/>
  <c r="BO314" i="9"/>
  <c r="BO316" i="9" s="1"/>
  <c r="BO381" i="9" s="1"/>
  <c r="HR314" i="9"/>
  <c r="HR316" i="9" s="1"/>
  <c r="HR381" i="9" s="1"/>
  <c r="LP314" i="9"/>
  <c r="LP316" i="9" s="1"/>
  <c r="LP381" i="9" s="1"/>
  <c r="BL314" i="9"/>
  <c r="BL316" i="9" s="1"/>
  <c r="BL381" i="9" s="1"/>
  <c r="BR314" i="9"/>
  <c r="BR316" i="9" s="1"/>
  <c r="BR381" i="9" s="1"/>
  <c r="EA314" i="9"/>
  <c r="EA316" i="9" s="1"/>
  <c r="EA381" i="9" s="1"/>
  <c r="AV38" i="19" s="1"/>
  <c r="FR314" i="9"/>
  <c r="FR316" i="9" s="1"/>
  <c r="FR381" i="9" s="1"/>
  <c r="EK314" i="9"/>
  <c r="EK316" i="9" s="1"/>
  <c r="EK381" i="9" s="1"/>
  <c r="IB314" i="9"/>
  <c r="IB316" i="9" s="1"/>
  <c r="IB381" i="9" s="1"/>
  <c r="CE38" i="19" s="1"/>
  <c r="CA314" i="9"/>
  <c r="CA316" i="9" s="1"/>
  <c r="CA381" i="9" s="1"/>
  <c r="IY314" i="9"/>
  <c r="IY316" i="9" s="1"/>
  <c r="IY381" i="9" s="1"/>
  <c r="ES314" i="9"/>
  <c r="ES316" i="9" s="1"/>
  <c r="ES381" i="9" s="1"/>
  <c r="BB38" i="19" s="1"/>
  <c r="JZ314" i="9"/>
  <c r="JZ316" i="9" s="1"/>
  <c r="JZ381" i="9" s="1"/>
  <c r="IS314" i="9"/>
  <c r="IS316" i="9" s="1"/>
  <c r="IS381" i="9" s="1"/>
  <c r="EU314" i="9"/>
  <c r="EU316" i="9" s="1"/>
  <c r="EU381" i="9" s="1"/>
  <c r="LI314" i="9"/>
  <c r="LI316" i="9" s="1"/>
  <c r="LI381" i="9" s="1"/>
  <c r="LH314" i="9"/>
  <c r="LH316" i="9" s="1"/>
  <c r="LH381" i="9" s="1"/>
  <c r="DG38" i="19" s="1"/>
  <c r="DJ314" i="9"/>
  <c r="DJ316" i="9" s="1"/>
  <c r="DJ381" i="9" s="1"/>
  <c r="CB314" i="9"/>
  <c r="CB316" i="9" s="1"/>
  <c r="CB381" i="9" s="1"/>
  <c r="AE38" i="19" s="1"/>
  <c r="DF314" i="9"/>
  <c r="DF316" i="9" s="1"/>
  <c r="DF381" i="9" s="1"/>
  <c r="IW314" i="9"/>
  <c r="IW316" i="9" s="1"/>
  <c r="IW381" i="9" s="1"/>
  <c r="CL38" i="19" s="1"/>
  <c r="IV314" i="9"/>
  <c r="IV316" i="9" s="1"/>
  <c r="IV381" i="9" s="1"/>
  <c r="KC314" i="9"/>
  <c r="KC316" i="9" s="1"/>
  <c r="KC381" i="9" s="1"/>
  <c r="LQ314" i="9"/>
  <c r="LQ316" i="9" s="1"/>
  <c r="LQ381" i="9" s="1"/>
  <c r="DJ38" i="19" s="1"/>
  <c r="FY314" i="9"/>
  <c r="FY316" i="9" s="1"/>
  <c r="FY381" i="9" s="1"/>
  <c r="KY314" i="9"/>
  <c r="KY316" i="9" s="1"/>
  <c r="KY381" i="9" s="1"/>
  <c r="DD38" i="19" s="1"/>
  <c r="KU314" i="9"/>
  <c r="KU316" i="9" s="1"/>
  <c r="KU381" i="9" s="1"/>
  <c r="H312" i="9"/>
  <c r="HB314" i="9"/>
  <c r="HB316" i="9" s="1"/>
  <c r="HB381" i="9" s="1"/>
  <c r="KL314" i="9"/>
  <c r="KL316" i="9" s="1"/>
  <c r="KL381" i="9" s="1"/>
  <c r="IG314" i="9"/>
  <c r="IG316" i="9" s="1"/>
  <c r="IG381" i="9" s="1"/>
  <c r="AY314" i="9"/>
  <c r="AY316" i="9" s="1"/>
  <c r="AY381" i="9" s="1"/>
  <c r="HM314" i="9"/>
  <c r="HM316" i="9" s="1"/>
  <c r="HM381" i="9" s="1"/>
  <c r="BZ38" i="19" s="1"/>
  <c r="GK314" i="9"/>
  <c r="GK316" i="9" s="1"/>
  <c r="GK381" i="9" s="1"/>
  <c r="BA314" i="9"/>
  <c r="BA316" i="9" s="1"/>
  <c r="BA381" i="9" s="1"/>
  <c r="V38" i="19" s="1"/>
  <c r="LT314" i="9"/>
  <c r="LT316" i="9" s="1"/>
  <c r="LT381" i="9" s="1"/>
  <c r="JY314" i="9"/>
  <c r="JY316" i="9" s="1"/>
  <c r="JY381" i="9" s="1"/>
  <c r="JW314" i="9"/>
  <c r="JW316" i="9" s="1"/>
  <c r="JW381" i="9" s="1"/>
  <c r="GD314" i="9"/>
  <c r="GD316" i="9" s="1"/>
  <c r="GD381" i="9" s="1"/>
  <c r="KG314" i="9"/>
  <c r="KG316" i="9" s="1"/>
  <c r="KG381" i="9" s="1"/>
  <c r="CX38" i="19" s="1"/>
  <c r="HO314" i="9"/>
  <c r="HO316" i="9" s="1"/>
  <c r="HO381" i="9" s="1"/>
  <c r="AJ314" i="9"/>
  <c r="AJ316" i="9" s="1"/>
  <c r="AJ381" i="9" s="1"/>
  <c r="DA314" i="9"/>
  <c r="DA316" i="9" s="1"/>
  <c r="DA381" i="9" s="1"/>
  <c r="DI314" i="9"/>
  <c r="DI316" i="9" s="1"/>
  <c r="DI381" i="9" s="1"/>
  <c r="AP38" i="19" s="1"/>
  <c r="FG314" i="9"/>
  <c r="FG316" i="9" s="1"/>
  <c r="FG381" i="9" s="1"/>
  <c r="GT314" i="9"/>
  <c r="GT316" i="9" s="1"/>
  <c r="GT381" i="9" s="1"/>
  <c r="AU314" i="9"/>
  <c r="AU316" i="9" s="1"/>
  <c r="AU381" i="9" s="1"/>
  <c r="T38" i="19" s="1"/>
  <c r="BZ314" i="9"/>
  <c r="BZ316" i="9" s="1"/>
  <c r="BZ381" i="9" s="1"/>
  <c r="DK314" i="9"/>
  <c r="DK316" i="9" s="1"/>
  <c r="DK381" i="9" s="1"/>
  <c r="BM314" i="9"/>
  <c r="BM316" i="9" s="1"/>
  <c r="BM381" i="9" s="1"/>
  <c r="Z38" i="19" s="1"/>
  <c r="HS314" i="9"/>
  <c r="HS316" i="9" s="1"/>
  <c r="HS381" i="9" s="1"/>
  <c r="CB38" i="19" s="1"/>
  <c r="LL314" i="9"/>
  <c r="LL316" i="9" s="1"/>
  <c r="LL381" i="9" s="1"/>
  <c r="JK314" i="9"/>
  <c r="JK316" i="9" s="1"/>
  <c r="JK381" i="9" s="1"/>
  <c r="IE314" i="9"/>
  <c r="IE316" i="9" s="1"/>
  <c r="IE381" i="9" s="1"/>
  <c r="CF38" i="19" s="1"/>
  <c r="AQ314" i="9"/>
  <c r="AQ316" i="9" s="1"/>
  <c r="AQ381" i="9" s="1"/>
  <c r="EN314" i="9"/>
  <c r="EN316" i="9" s="1"/>
  <c r="EN381" i="9" s="1"/>
  <c r="GH314" i="9"/>
  <c r="GH316" i="9" s="1"/>
  <c r="GH381" i="9" s="1"/>
  <c r="CT314" i="9"/>
  <c r="CT316" i="9" s="1"/>
  <c r="CT381" i="9" s="1"/>
  <c r="FS314" i="9"/>
  <c r="FS316" i="9" s="1"/>
  <c r="FS381" i="9" s="1"/>
  <c r="LG314" i="9"/>
  <c r="LG316" i="9" s="1"/>
  <c r="LG381" i="9" s="1"/>
  <c r="FX314" i="9"/>
  <c r="FX316" i="9" s="1"/>
  <c r="FX381" i="9" s="1"/>
  <c r="CP314" i="9"/>
  <c r="CP316" i="9" s="1"/>
  <c r="CP381" i="9" s="1"/>
  <c r="JM314" i="9"/>
  <c r="JM316" i="9" s="1"/>
  <c r="JM381" i="9" s="1"/>
  <c r="GQ314" i="9"/>
  <c r="GQ316" i="9" s="1"/>
  <c r="GQ381" i="9" s="1"/>
  <c r="LD314" i="9"/>
  <c r="LD316" i="9" s="1"/>
  <c r="LD381" i="9" s="1"/>
  <c r="AG314" i="9"/>
  <c r="JR314" i="9"/>
  <c r="JR316" i="9" s="1"/>
  <c r="JR381" i="9" s="1"/>
  <c r="CS38" i="19" s="1"/>
  <c r="BH314" i="9"/>
  <c r="BH316" i="9" s="1"/>
  <c r="BH381" i="9" s="1"/>
  <c r="FZ314" i="9"/>
  <c r="FZ316" i="9" s="1"/>
  <c r="FZ381" i="9" s="1"/>
  <c r="BM38" i="19" s="1"/>
  <c r="KA314" i="9"/>
  <c r="KA316" i="9" s="1"/>
  <c r="KA381" i="9" s="1"/>
  <c r="CV38" i="19" s="1"/>
  <c r="EQ314" i="9"/>
  <c r="EQ316" i="9" s="1"/>
  <c r="EQ381" i="9" s="1"/>
  <c r="EZ314" i="9"/>
  <c r="EZ316" i="9" s="1"/>
  <c r="EZ381" i="9" s="1"/>
  <c r="CD314" i="9"/>
  <c r="CD316" i="9" s="1"/>
  <c r="CD381" i="9" s="1"/>
  <c r="AV314" i="9"/>
  <c r="AV316" i="9" s="1"/>
  <c r="AV381" i="9" s="1"/>
  <c r="KK314" i="9"/>
  <c r="KK316" i="9" s="1"/>
  <c r="KK381" i="9" s="1"/>
  <c r="JV314" i="9"/>
  <c r="JV316" i="9" s="1"/>
  <c r="JV381" i="9" s="1"/>
  <c r="FB314" i="9"/>
  <c r="FB316" i="9" s="1"/>
  <c r="FB381" i="9" s="1"/>
  <c r="FP314" i="9"/>
  <c r="FP316" i="9" s="1"/>
  <c r="FP381" i="9" s="1"/>
  <c r="KX314" i="9"/>
  <c r="KX316" i="9" s="1"/>
  <c r="KX381" i="9" s="1"/>
  <c r="FL314" i="9"/>
  <c r="FL316" i="9" s="1"/>
  <c r="FL381" i="9" s="1"/>
  <c r="IR314" i="9"/>
  <c r="IR316" i="9" s="1"/>
  <c r="IR381" i="9" s="1"/>
  <c r="FK314" i="9"/>
  <c r="FK316" i="9" s="1"/>
  <c r="FK381" i="9" s="1"/>
  <c r="BH38" i="19" s="1"/>
  <c r="CC314" i="9"/>
  <c r="CC316" i="9" s="1"/>
  <c r="CC381" i="9" s="1"/>
  <c r="GY314" i="9"/>
  <c r="GY316" i="9" s="1"/>
  <c r="GY381" i="9" s="1"/>
  <c r="EJ314" i="9"/>
  <c r="EJ316" i="9" s="1"/>
  <c r="EJ381" i="9" s="1"/>
  <c r="AY38" i="19" s="1"/>
  <c r="AI314" i="9"/>
  <c r="AI316" i="9" s="1"/>
  <c r="AI381" i="9" s="1"/>
  <c r="P38" i="19" s="1"/>
  <c r="IL314" i="9"/>
  <c r="IL316" i="9" s="1"/>
  <c r="IL381" i="9" s="1"/>
  <c r="BB314" i="9"/>
  <c r="BB316" i="9" s="1"/>
  <c r="BB381" i="9" s="1"/>
  <c r="AH314" i="9"/>
  <c r="AH316" i="9" s="1"/>
  <c r="AH381" i="9" s="1"/>
  <c r="AR314" i="9"/>
  <c r="AR316" i="9" s="1"/>
  <c r="AR381" i="9" s="1"/>
  <c r="S38" i="19" s="1"/>
  <c r="KD314" i="9"/>
  <c r="KD316" i="9" s="1"/>
  <c r="KD381" i="9" s="1"/>
  <c r="KT314" i="9"/>
  <c r="KT316" i="9" s="1"/>
  <c r="KT381" i="9" s="1"/>
  <c r="LA314" i="9"/>
  <c r="LA316" i="9" s="1"/>
  <c r="LA381" i="9" s="1"/>
  <c r="KZ314" i="9"/>
  <c r="KZ316" i="9" s="1"/>
  <c r="KZ381" i="9" s="1"/>
  <c r="DL314" i="9"/>
  <c r="DL316" i="9" s="1"/>
  <c r="DL381" i="9" s="1"/>
  <c r="AQ38" i="19" s="1"/>
  <c r="LM314" i="9"/>
  <c r="LM316" i="9" s="1"/>
  <c r="LM381" i="9" s="1"/>
  <c r="HT314" i="9"/>
  <c r="HT316" i="9" s="1"/>
  <c r="HT381" i="9" s="1"/>
  <c r="DO314" i="9"/>
  <c r="DO316" i="9" s="1"/>
  <c r="DO381" i="9" s="1"/>
  <c r="AR38" i="19" s="1"/>
  <c r="BP314" i="9"/>
  <c r="BP316" i="9" s="1"/>
  <c r="BP381" i="9" s="1"/>
  <c r="AA38" i="19" s="1"/>
  <c r="CS314" i="9"/>
  <c r="CS316" i="9" s="1"/>
  <c r="CS381" i="9" s="1"/>
  <c r="CO314" i="9"/>
  <c r="CO316" i="9" s="1"/>
  <c r="CO381" i="9" s="1"/>
  <c r="KI314" i="9"/>
  <c r="KI316" i="9" s="1"/>
  <c r="KI381" i="9" s="1"/>
  <c r="EX314" i="9"/>
  <c r="EX316" i="9" s="1"/>
  <c r="EX381" i="9" s="1"/>
  <c r="GC314" i="9"/>
  <c r="GC316" i="9" s="1"/>
  <c r="GC381" i="9" s="1"/>
  <c r="BN38" i="19" s="1"/>
  <c r="GB314" i="9"/>
  <c r="GB316" i="9" s="1"/>
  <c r="GB381" i="9" s="1"/>
  <c r="IP314" i="9"/>
  <c r="IP316" i="9" s="1"/>
  <c r="IP381" i="9" s="1"/>
  <c r="BS314" i="9"/>
  <c r="BS316" i="9" s="1"/>
  <c r="BS381" i="9" s="1"/>
  <c r="AB38" i="19" s="1"/>
  <c r="EI314" i="9"/>
  <c r="EI316" i="9" s="1"/>
  <c r="EI381" i="9" s="1"/>
  <c r="CX314" i="9"/>
  <c r="CX316" i="9" s="1"/>
  <c r="CX381" i="9" s="1"/>
  <c r="LF314" i="9"/>
  <c r="LF316" i="9" s="1"/>
  <c r="LF381" i="9" s="1"/>
  <c r="BI314" i="9"/>
  <c r="BI316" i="9" s="1"/>
  <c r="BI381" i="9" s="1"/>
  <c r="JG314" i="9"/>
  <c r="JG316" i="9" s="1"/>
  <c r="JG381" i="9" s="1"/>
  <c r="LR314" i="9"/>
  <c r="LR316" i="9" s="1"/>
  <c r="LR381" i="9" s="1"/>
  <c r="DM314" i="9"/>
  <c r="DM316" i="9" s="1"/>
  <c r="DM381" i="9" s="1"/>
  <c r="HV314" i="9"/>
  <c r="HV316" i="9" s="1"/>
  <c r="HV381" i="9" s="1"/>
  <c r="CC38" i="19" s="1"/>
  <c r="IC314" i="9"/>
  <c r="IC316" i="9" s="1"/>
  <c r="IC381" i="9" s="1"/>
  <c r="FW314" i="9"/>
  <c r="FW316" i="9" s="1"/>
  <c r="FW381" i="9" s="1"/>
  <c r="BL38" i="19" s="1"/>
  <c r="HQ314" i="9"/>
  <c r="HQ316" i="9" s="1"/>
  <c r="HQ381" i="9" s="1"/>
  <c r="GI314" i="9"/>
  <c r="GI316" i="9" s="1"/>
  <c r="GI381" i="9" s="1"/>
  <c r="BP38" i="19" s="1"/>
  <c r="KH314" i="9"/>
  <c r="KH316" i="9" s="1"/>
  <c r="KH381" i="9" s="1"/>
  <c r="GJ314" i="9"/>
  <c r="GJ316" i="9" s="1"/>
  <c r="GJ381" i="9" s="1"/>
  <c r="GR314" i="9"/>
  <c r="GR316" i="9" s="1"/>
  <c r="GR381" i="9" s="1"/>
  <c r="BS38" i="19" s="1"/>
  <c r="EP314" i="9"/>
  <c r="EP316" i="9" s="1"/>
  <c r="EP381" i="9" s="1"/>
  <c r="JX314" i="9"/>
  <c r="JX316" i="9" s="1"/>
  <c r="JX381" i="9" s="1"/>
  <c r="CU38" i="19" s="1"/>
  <c r="KO314" i="9"/>
  <c r="KO316" i="9" s="1"/>
  <c r="KO381" i="9" s="1"/>
  <c r="IZ314" i="9"/>
  <c r="IZ316" i="9" s="1"/>
  <c r="IZ381" i="9" s="1"/>
  <c r="CM38" i="19" s="1"/>
  <c r="IQ314" i="9"/>
  <c r="IQ316" i="9" s="1"/>
  <c r="IQ381" i="9" s="1"/>
  <c r="CJ38" i="19" s="1"/>
  <c r="CW314" i="9"/>
  <c r="CW316" i="9" s="1"/>
  <c r="CW381" i="9" s="1"/>
  <c r="AL38" i="19" s="1"/>
  <c r="AC542" i="9"/>
  <c r="H542" i="9" s="1"/>
  <c r="H534" i="9"/>
  <c r="AA77" i="19"/>
  <c r="Q77" i="19"/>
  <c r="M338" i="9"/>
  <c r="M392" i="9" s="1"/>
  <c r="M389" i="9" s="1"/>
  <c r="M395" i="9" s="1"/>
  <c r="M402" i="9" s="1"/>
  <c r="Q288" i="9"/>
  <c r="P291" i="9"/>
  <c r="P418" i="9" s="1"/>
  <c r="S275" i="9"/>
  <c r="Q377" i="9"/>
  <c r="H34" i="19" s="1"/>
  <c r="R271" i="9"/>
  <c r="R276" i="9" s="1"/>
  <c r="Q290" i="9"/>
  <c r="AX12" i="19"/>
  <c r="K475" i="9"/>
  <c r="M368" i="9"/>
  <c r="M369" i="9" s="1"/>
  <c r="M383" i="9"/>
  <c r="M384" i="9" s="1"/>
  <c r="M419" i="9"/>
  <c r="C50" i="17"/>
  <c r="C54" i="17"/>
  <c r="N345" i="9"/>
  <c r="N330" i="9"/>
  <c r="N331" i="9" s="1"/>
  <c r="N333" i="9" s="1"/>
  <c r="K147" i="9"/>
  <c r="K378" i="9"/>
  <c r="K386" i="9" s="1"/>
  <c r="K112" i="9"/>
  <c r="K521" i="9" s="1"/>
  <c r="K522" i="9" s="1"/>
  <c r="H85" i="9"/>
  <c r="L458" i="9"/>
  <c r="L461" i="9" s="1"/>
  <c r="L535" i="9"/>
  <c r="L448" i="9"/>
  <c r="L452" i="9" s="1"/>
  <c r="H112" i="19"/>
  <c r="H115" i="19" s="1"/>
  <c r="P12" i="17"/>
  <c r="N16" i="20"/>
  <c r="R13" i="20"/>
  <c r="T8" i="17"/>
  <c r="DI253" i="9"/>
  <c r="DI262" i="9" s="1"/>
  <c r="DI266" i="9" s="1"/>
  <c r="DK36" i="43"/>
  <c r="BM360" i="9"/>
  <c r="M14" i="17"/>
  <c r="M45" i="17"/>
  <c r="R14" i="20"/>
  <c r="AR11" i="19"/>
  <c r="AR12" i="19" s="1"/>
  <c r="X14" i="19"/>
  <c r="O12" i="17"/>
  <c r="M16" i="20"/>
  <c r="CW356" i="9"/>
  <c r="AO326" i="9"/>
  <c r="AV9" i="19"/>
  <c r="S10" i="20"/>
  <c r="EG352" i="9"/>
  <c r="EI23" i="43"/>
  <c r="N45" i="17"/>
  <c r="N14" i="17"/>
  <c r="W9" i="65"/>
  <c r="W11" i="65" s="1"/>
  <c r="W12" i="65"/>
  <c r="W13" i="65"/>
  <c r="X7" i="65"/>
  <c r="BB9" i="19"/>
  <c r="CK356" i="9"/>
  <c r="Q9" i="20"/>
  <c r="S7" i="17" s="1"/>
  <c r="S10" i="17"/>
  <c r="S6" i="17"/>
  <c r="S14" i="20"/>
  <c r="AV11" i="19"/>
  <c r="BY326" i="9"/>
  <c r="BY329" i="9" s="1"/>
  <c r="DU274" i="9"/>
  <c r="DW275" i="9" s="1"/>
  <c r="DU355" i="9"/>
  <c r="ES354" i="9"/>
  <c r="BB11" i="19" s="1"/>
  <c r="W40" i="20" l="1"/>
  <c r="AL13" i="19"/>
  <c r="AL14" i="19" s="1"/>
  <c r="AL17" i="19" s="1"/>
  <c r="AL22" i="19" s="1"/>
  <c r="CW551" i="9"/>
  <c r="CW554" i="9" s="1"/>
  <c r="AH13" i="19"/>
  <c r="AH14" i="19" s="1"/>
  <c r="AH17" i="19" s="1"/>
  <c r="AH22" i="19" s="1"/>
  <c r="CK551" i="9"/>
  <c r="AA40" i="20"/>
  <c r="AI40" i="20"/>
  <c r="O40" i="20"/>
  <c r="S40" i="20"/>
  <c r="K40" i="20"/>
  <c r="AE40" i="20"/>
  <c r="N335" i="9"/>
  <c r="Y40" i="20"/>
  <c r="BU38" i="19"/>
  <c r="U40" i="20"/>
  <c r="BE38" i="19"/>
  <c r="DK38" i="19"/>
  <c r="AO38" i="19"/>
  <c r="Q40" i="20"/>
  <c r="DA38" i="19"/>
  <c r="AG40" i="20"/>
  <c r="Y38" i="19"/>
  <c r="M40" i="20"/>
  <c r="T40" i="20"/>
  <c r="BA38" i="19"/>
  <c r="AF40" i="20"/>
  <c r="CW38" i="19"/>
  <c r="CK38" i="19"/>
  <c r="AC40" i="20"/>
  <c r="H314" i="9"/>
  <c r="AG316" i="9"/>
  <c r="AG381" i="9" s="1"/>
  <c r="P40" i="20"/>
  <c r="AK38" i="19"/>
  <c r="BI38" i="19"/>
  <c r="V40" i="20"/>
  <c r="H359" i="9"/>
  <c r="AG360" i="9"/>
  <c r="AG365" i="9" s="1"/>
  <c r="AG326" i="9" s="1"/>
  <c r="AG329" i="9" s="1"/>
  <c r="AG342" i="9" s="1"/>
  <c r="P16" i="19"/>
  <c r="K18" i="20"/>
  <c r="AG420" i="9"/>
  <c r="AH40" i="20"/>
  <c r="DE38" i="19"/>
  <c r="BY38" i="19"/>
  <c r="Z40" i="20"/>
  <c r="U38" i="19"/>
  <c r="L40" i="20"/>
  <c r="R40" i="20"/>
  <c r="AS38" i="19"/>
  <c r="X40" i="20"/>
  <c r="BQ38" i="19"/>
  <c r="AB40" i="20"/>
  <c r="CG38" i="19"/>
  <c r="AC38" i="19"/>
  <c r="N40" i="20"/>
  <c r="E86" i="20"/>
  <c r="CO38" i="19"/>
  <c r="AD40" i="20"/>
  <c r="D87" i="20"/>
  <c r="M33" i="17"/>
  <c r="H87" i="20"/>
  <c r="R377" i="9"/>
  <c r="S271" i="9"/>
  <c r="S276" i="9" s="1"/>
  <c r="R290" i="9"/>
  <c r="H108" i="19"/>
  <c r="Q291" i="9"/>
  <c r="Q418" i="9" s="1"/>
  <c r="J75" i="19" s="1"/>
  <c r="R288" i="9"/>
  <c r="K407" i="9"/>
  <c r="K408" i="9" s="1"/>
  <c r="K410" i="9" s="1"/>
  <c r="K412" i="9" s="1"/>
  <c r="L519" i="9"/>
  <c r="L465" i="9"/>
  <c r="L468" i="9" s="1"/>
  <c r="L473" i="9" s="1"/>
  <c r="N336" i="9"/>
  <c r="O536" i="9" s="1"/>
  <c r="N367" i="9"/>
  <c r="K476" i="9"/>
  <c r="K478" i="9"/>
  <c r="O341" i="9"/>
  <c r="O343" i="9" s="1"/>
  <c r="O344" i="9" s="1"/>
  <c r="N347" i="9"/>
  <c r="L454" i="9"/>
  <c r="M451" i="9"/>
  <c r="M496" i="9" s="1"/>
  <c r="L374" i="9"/>
  <c r="M483" i="9"/>
  <c r="M485" i="9" s="1"/>
  <c r="N482" i="9" s="1"/>
  <c r="M417" i="9"/>
  <c r="M424" i="9" s="1"/>
  <c r="L543" i="9"/>
  <c r="L544" i="9" s="1"/>
  <c r="L537" i="9"/>
  <c r="K524" i="9"/>
  <c r="BB12" i="19"/>
  <c r="H31" i="19"/>
  <c r="H35" i="19" s="1"/>
  <c r="H43" i="19" s="1"/>
  <c r="H119" i="19"/>
  <c r="H122" i="19" s="1"/>
  <c r="H127" i="19" s="1"/>
  <c r="H129" i="19" s="1"/>
  <c r="H132" i="19" s="1"/>
  <c r="I131" i="19" s="1"/>
  <c r="AV12" i="19"/>
  <c r="FE354" i="9"/>
  <c r="BF11" i="19" s="1"/>
  <c r="AZ9" i="19"/>
  <c r="ES352" i="9"/>
  <c r="EU23" i="43"/>
  <c r="T10" i="20"/>
  <c r="AJ13" i="19"/>
  <c r="AJ14" i="19" s="1"/>
  <c r="AJ17" i="19" s="1"/>
  <c r="AJ22" i="19" s="1"/>
  <c r="P15" i="20"/>
  <c r="CW357" i="9"/>
  <c r="CW360" i="9" s="1"/>
  <c r="CW365" i="9" s="1"/>
  <c r="R9" i="20"/>
  <c r="T7" i="17" s="1"/>
  <c r="T10" i="17"/>
  <c r="T6" i="17"/>
  <c r="BY342" i="9"/>
  <c r="X9" i="65"/>
  <c r="X11" i="65" s="1"/>
  <c r="X13" i="65"/>
  <c r="X12" i="65"/>
  <c r="Y7" i="65"/>
  <c r="M19" i="20"/>
  <c r="O13" i="17"/>
  <c r="U8" i="17"/>
  <c r="S13" i="20"/>
  <c r="DI356" i="9"/>
  <c r="DW36" i="43"/>
  <c r="DU253" i="9"/>
  <c r="AO329" i="9"/>
  <c r="P13" i="17"/>
  <c r="N19" i="20"/>
  <c r="N24" i="20" s="1"/>
  <c r="AZ11" i="19"/>
  <c r="T14" i="20"/>
  <c r="O15" i="20"/>
  <c r="AF13" i="19"/>
  <c r="CK357" i="9"/>
  <c r="EG274" i="9"/>
  <c r="EI275" i="9" s="1"/>
  <c r="EG355" i="9"/>
  <c r="BF9" i="19"/>
  <c r="X17" i="19"/>
  <c r="BM365" i="9"/>
  <c r="AP13" i="19" l="1"/>
  <c r="AP14" i="19" s="1"/>
  <c r="AP17" i="19" s="1"/>
  <c r="AP22" i="19" s="1"/>
  <c r="DI551" i="9"/>
  <c r="DI554" i="9" s="1"/>
  <c r="CK554" i="9"/>
  <c r="P77" i="19"/>
  <c r="K79" i="20"/>
  <c r="H420" i="9"/>
  <c r="H18" i="20"/>
  <c r="K19" i="20"/>
  <c r="K24" i="20" s="1"/>
  <c r="D18" i="20"/>
  <c r="G16" i="19"/>
  <c r="P17" i="19"/>
  <c r="P22" i="19" s="1"/>
  <c r="E87" i="20"/>
  <c r="I107" i="19"/>
  <c r="S288" i="9"/>
  <c r="R291" i="9"/>
  <c r="R418" i="9" s="1"/>
  <c r="S290" i="9"/>
  <c r="S377" i="9"/>
  <c r="T271" i="9"/>
  <c r="T276" i="9" s="1"/>
  <c r="BF12" i="19"/>
  <c r="K411" i="9"/>
  <c r="L378" i="9"/>
  <c r="L386" i="9" s="1"/>
  <c r="L112" i="9"/>
  <c r="L475" i="9"/>
  <c r="L476" i="9" s="1"/>
  <c r="I498" i="9"/>
  <c r="N338" i="9"/>
  <c r="L477" i="9"/>
  <c r="K479" i="9"/>
  <c r="M535" i="9"/>
  <c r="M458" i="9"/>
  <c r="M461" i="9" s="1"/>
  <c r="M448" i="9"/>
  <c r="M452" i="9" s="1"/>
  <c r="N383" i="9"/>
  <c r="N384" i="9" s="1"/>
  <c r="N368" i="9"/>
  <c r="N369" i="9" s="1"/>
  <c r="N419" i="9"/>
  <c r="O345" i="9"/>
  <c r="O330" i="9"/>
  <c r="O331" i="9" s="1"/>
  <c r="O333" i="9" s="1"/>
  <c r="I24" i="19"/>
  <c r="R12" i="17"/>
  <c r="P16" i="20"/>
  <c r="AZ12" i="19"/>
  <c r="O14" i="17"/>
  <c r="O45" i="17"/>
  <c r="DU262" i="9"/>
  <c r="DU266" i="9" s="1"/>
  <c r="BM326" i="9"/>
  <c r="BD9" i="19"/>
  <c r="FE352" i="9"/>
  <c r="U10" i="20"/>
  <c r="FG23" i="43"/>
  <c r="Q15" i="20"/>
  <c r="AN13" i="19"/>
  <c r="AN14" i="19" s="1"/>
  <c r="AN17" i="19" s="1"/>
  <c r="AN22" i="19" s="1"/>
  <c r="DI357" i="9"/>
  <c r="DI360" i="9" s="1"/>
  <c r="DI365" i="9" s="1"/>
  <c r="M24" i="20"/>
  <c r="CK360" i="9"/>
  <c r="P14" i="17"/>
  <c r="P45" i="17"/>
  <c r="BD11" i="19"/>
  <c r="U14" i="20"/>
  <c r="AF14" i="19"/>
  <c r="AO342" i="9"/>
  <c r="X22" i="19"/>
  <c r="Q12" i="17"/>
  <c r="O16" i="20"/>
  <c r="U10" i="17"/>
  <c r="S9" i="20"/>
  <c r="U7" i="17" s="1"/>
  <c r="U6" i="17"/>
  <c r="Y9" i="65"/>
  <c r="Y12" i="65"/>
  <c r="Z7" i="65"/>
  <c r="Y13" i="65"/>
  <c r="T13" i="20"/>
  <c r="V8" i="17"/>
  <c r="EI36" i="43"/>
  <c r="EG253" i="9"/>
  <c r="EG262" i="9" s="1"/>
  <c r="EG266" i="9" s="1"/>
  <c r="BJ9" i="19"/>
  <c r="ES274" i="9"/>
  <c r="EU275" i="9" s="1"/>
  <c r="ES355" i="9"/>
  <c r="FQ354" i="9"/>
  <c r="BJ11" i="19" s="1"/>
  <c r="CW326" i="9"/>
  <c r="CW329" i="9" s="1"/>
  <c r="E18" i="20" l="1"/>
  <c r="D79" i="20"/>
  <c r="H79" i="20"/>
  <c r="G77" i="19"/>
  <c r="T377" i="9"/>
  <c r="I36" i="20" s="1"/>
  <c r="K22" i="17" s="1"/>
  <c r="V275" i="9"/>
  <c r="T290" i="9"/>
  <c r="U271" i="9"/>
  <c r="U276" i="9" s="1"/>
  <c r="T288" i="9"/>
  <c r="S291" i="9"/>
  <c r="S418" i="9" s="1"/>
  <c r="BJ12" i="19"/>
  <c r="N483" i="9"/>
  <c r="N485" i="9" s="1"/>
  <c r="O482" i="9" s="1"/>
  <c r="N417" i="9"/>
  <c r="N424" i="9" s="1"/>
  <c r="M374" i="9"/>
  <c r="M454" i="9"/>
  <c r="N451" i="9"/>
  <c r="N496" i="9" s="1"/>
  <c r="O335" i="9"/>
  <c r="N392" i="9"/>
  <c r="N389" i="9" s="1"/>
  <c r="N395" i="9" s="1"/>
  <c r="N402" i="9" s="1"/>
  <c r="L147" i="9"/>
  <c r="L521" i="9"/>
  <c r="L522" i="9" s="1"/>
  <c r="L524" i="9" s="1"/>
  <c r="L407" i="9"/>
  <c r="L408" i="9" s="1"/>
  <c r="L410" i="9" s="1"/>
  <c r="L412" i="9" s="1"/>
  <c r="M519" i="9"/>
  <c r="M465" i="9"/>
  <c r="M468" i="9" s="1"/>
  <c r="M473" i="9" s="1"/>
  <c r="O367" i="9"/>
  <c r="O336" i="9"/>
  <c r="P536" i="9" s="1"/>
  <c r="M543" i="9"/>
  <c r="M544" i="9" s="1"/>
  <c r="M537" i="9"/>
  <c r="P341" i="9"/>
  <c r="P343" i="9" s="1"/>
  <c r="P344" i="9" s="1"/>
  <c r="O347" i="9"/>
  <c r="L478" i="9"/>
  <c r="H64" i="19"/>
  <c r="H65" i="19" s="1"/>
  <c r="H67" i="19" s="1"/>
  <c r="I76" i="19"/>
  <c r="I25" i="19"/>
  <c r="I26" i="19" s="1"/>
  <c r="I40" i="19"/>
  <c r="I41" i="19" s="1"/>
  <c r="AF17" i="19"/>
  <c r="DI326" i="9"/>
  <c r="DI329" i="9" s="1"/>
  <c r="CW342" i="9"/>
  <c r="BM329" i="9"/>
  <c r="DU356" i="9"/>
  <c r="S12" i="17"/>
  <c r="Q16" i="20"/>
  <c r="EU36" i="43"/>
  <c r="ES253" i="9"/>
  <c r="ES262" i="9" s="1"/>
  <c r="ES266" i="9" s="1"/>
  <c r="Y11" i="65"/>
  <c r="FE274" i="9"/>
  <c r="FG275" i="9" s="1"/>
  <c r="FE355" i="9"/>
  <c r="V10" i="20"/>
  <c r="BH9" i="19"/>
  <c r="FQ352" i="9"/>
  <c r="FS23" i="43"/>
  <c r="U13" i="20"/>
  <c r="W8" i="17"/>
  <c r="CK365" i="9"/>
  <c r="BN9" i="19"/>
  <c r="T9" i="20"/>
  <c r="V7" i="17" s="1"/>
  <c r="V10" i="17"/>
  <c r="V6" i="17"/>
  <c r="Q13" i="17"/>
  <c r="O19" i="20"/>
  <c r="R13" i="17"/>
  <c r="P19" i="20"/>
  <c r="P24" i="20" s="1"/>
  <c r="EG356" i="9"/>
  <c r="Z12" i="65"/>
  <c r="Z9" i="65"/>
  <c r="Z11" i="65" s="1"/>
  <c r="Z13" i="65"/>
  <c r="AA7" i="65"/>
  <c r="V14" i="20"/>
  <c r="BH11" i="19"/>
  <c r="GC354" i="9"/>
  <c r="BN11" i="19" s="1"/>
  <c r="BD12" i="19"/>
  <c r="AT13" i="19" l="1"/>
  <c r="AT14" i="19" s="1"/>
  <c r="AT17" i="19" s="1"/>
  <c r="AT22" i="19" s="1"/>
  <c r="DU551" i="9"/>
  <c r="DU554" i="9" s="1"/>
  <c r="AX13" i="19"/>
  <c r="AX14" i="19" s="1"/>
  <c r="AX17" i="19" s="1"/>
  <c r="AX22" i="19" s="1"/>
  <c r="EG551" i="9"/>
  <c r="EG554" i="9" s="1"/>
  <c r="E79" i="20"/>
  <c r="U290" i="9"/>
  <c r="U377" i="9"/>
  <c r="V271" i="9"/>
  <c r="V276" i="9" s="1"/>
  <c r="U288" i="9"/>
  <c r="T291" i="9"/>
  <c r="T418" i="9" s="1"/>
  <c r="I75" i="19" s="1"/>
  <c r="L411" i="9"/>
  <c r="P345" i="9"/>
  <c r="P330" i="9"/>
  <c r="P331" i="9" s="1"/>
  <c r="P333" i="9" s="1"/>
  <c r="M475" i="9"/>
  <c r="M476" i="9" s="1"/>
  <c r="J498" i="9"/>
  <c r="O337" i="9"/>
  <c r="O338" i="9" s="1"/>
  <c r="M378" i="9"/>
  <c r="M386" i="9" s="1"/>
  <c r="M112" i="9"/>
  <c r="M477" i="9"/>
  <c r="L479" i="9"/>
  <c r="N458" i="9"/>
  <c r="N461" i="9" s="1"/>
  <c r="N448" i="9"/>
  <c r="N452" i="9" s="1"/>
  <c r="N535" i="9"/>
  <c r="O383" i="9"/>
  <c r="O384" i="9" s="1"/>
  <c r="O368" i="9"/>
  <c r="O419" i="9"/>
  <c r="BN12" i="19"/>
  <c r="I49" i="19"/>
  <c r="H69" i="19"/>
  <c r="H68" i="19"/>
  <c r="FQ274" i="9"/>
  <c r="FS275" i="9" s="1"/>
  <c r="FQ355" i="9"/>
  <c r="BL9" i="19"/>
  <c r="GC352" i="9"/>
  <c r="W10" i="20"/>
  <c r="GE23" i="43"/>
  <c r="S13" i="17"/>
  <c r="Q19" i="20"/>
  <c r="Q24" i="20" s="1"/>
  <c r="BH12" i="19"/>
  <c r="BM342" i="9"/>
  <c r="O24" i="20"/>
  <c r="X8" i="17"/>
  <c r="V13" i="20"/>
  <c r="FE253" i="9"/>
  <c r="FE262" i="9" s="1"/>
  <c r="FE266" i="9" s="1"/>
  <c r="FG36" i="43"/>
  <c r="AF22" i="19"/>
  <c r="Q45" i="17"/>
  <c r="Q14" i="17"/>
  <c r="W14" i="20"/>
  <c r="BL11" i="19"/>
  <c r="R14" i="17"/>
  <c r="R45" i="17"/>
  <c r="ES356" i="9"/>
  <c r="DI342" i="9"/>
  <c r="S15" i="20"/>
  <c r="AV13" i="19"/>
  <c r="AV14" i="19" s="1"/>
  <c r="AV17" i="19" s="1"/>
  <c r="AV22" i="19" s="1"/>
  <c r="EG357" i="9"/>
  <c r="EG360" i="9" s="1"/>
  <c r="EG365" i="9" s="1"/>
  <c r="AA9" i="65"/>
  <c r="AA11" i="65" s="1"/>
  <c r="AA12" i="65"/>
  <c r="AA13" i="65"/>
  <c r="AB7" i="65"/>
  <c r="BR9" i="19"/>
  <c r="U9" i="20"/>
  <c r="W7" i="17" s="1"/>
  <c r="W10" i="17"/>
  <c r="W6" i="17"/>
  <c r="GO354" i="9"/>
  <c r="BR11" i="19" s="1"/>
  <c r="CK326" i="9"/>
  <c r="R15" i="20"/>
  <c r="AR13" i="19"/>
  <c r="DU357" i="9"/>
  <c r="BB13" i="19" l="1"/>
  <c r="BB14" i="19" s="1"/>
  <c r="BB17" i="19" s="1"/>
  <c r="BB22" i="19" s="1"/>
  <c r="ES551" i="9"/>
  <c r="ES554" i="9" s="1"/>
  <c r="O369" i="9"/>
  <c r="O483" i="9" s="1"/>
  <c r="O485" i="9" s="1"/>
  <c r="P482" i="9" s="1"/>
  <c r="V377" i="9"/>
  <c r="W271" i="9"/>
  <c r="W276" i="9" s="1"/>
  <c r="V290" i="9"/>
  <c r="V288" i="9"/>
  <c r="U291" i="9"/>
  <c r="U418" i="9" s="1"/>
  <c r="M478" i="9"/>
  <c r="N477" i="9" s="1"/>
  <c r="N543" i="9"/>
  <c r="N544" i="9" s="1"/>
  <c r="N537" i="9"/>
  <c r="N454" i="9"/>
  <c r="N374" i="9"/>
  <c r="O451" i="9"/>
  <c r="O496" i="9" s="1"/>
  <c r="O392" i="9"/>
  <c r="O389" i="9" s="1"/>
  <c r="O395" i="9" s="1"/>
  <c r="O402" i="9" s="1"/>
  <c r="P335" i="9"/>
  <c r="N519" i="9"/>
  <c r="N465" i="9"/>
  <c r="N468" i="9" s="1"/>
  <c r="N473" i="9" s="1"/>
  <c r="O417" i="9"/>
  <c r="O424" i="9" s="1"/>
  <c r="M521" i="9"/>
  <c r="M522" i="9" s="1"/>
  <c r="M524" i="9" s="1"/>
  <c r="M147" i="9"/>
  <c r="M407" i="9"/>
  <c r="M408" i="9" s="1"/>
  <c r="M410" i="9" s="1"/>
  <c r="M411" i="9" s="1"/>
  <c r="P367" i="9"/>
  <c r="P336" i="9"/>
  <c r="Q536" i="9" s="1"/>
  <c r="Q341" i="9"/>
  <c r="Q343" i="9" s="1"/>
  <c r="P347" i="9"/>
  <c r="BR12" i="19"/>
  <c r="I46" i="19"/>
  <c r="I52" i="19" s="1"/>
  <c r="I59" i="19" s="1"/>
  <c r="I74" i="19"/>
  <c r="I81" i="19" s="1"/>
  <c r="I104" i="19" s="1"/>
  <c r="AR14" i="19"/>
  <c r="BP11" i="19"/>
  <c r="X14" i="20"/>
  <c r="GC355" i="9"/>
  <c r="GC274" i="9"/>
  <c r="GE275" i="9" s="1"/>
  <c r="FS36" i="43"/>
  <c r="FQ253" i="9"/>
  <c r="FQ262" i="9" s="1"/>
  <c r="FQ266" i="9" s="1"/>
  <c r="T12" i="17"/>
  <c r="R16" i="20"/>
  <c r="T15" i="20"/>
  <c r="AZ13" i="19"/>
  <c r="AZ14" i="19" s="1"/>
  <c r="AZ17" i="19" s="1"/>
  <c r="AZ22" i="19" s="1"/>
  <c r="ES357" i="9"/>
  <c r="ES360" i="9" s="1"/>
  <c r="ES365" i="9" s="1"/>
  <c r="Y8" i="17"/>
  <c r="W13" i="20"/>
  <c r="BV9" i="19"/>
  <c r="AB9" i="65"/>
  <c r="AB11" i="65" s="1"/>
  <c r="AB13" i="65"/>
  <c r="AB12" i="65"/>
  <c r="AC7" i="65"/>
  <c r="AD7" i="65" s="1"/>
  <c r="HA354" i="9"/>
  <c r="BV11" i="19" s="1"/>
  <c r="EG326" i="9"/>
  <c r="EG329" i="9" s="1"/>
  <c r="FE356" i="9"/>
  <c r="BL12" i="19"/>
  <c r="X10" i="17"/>
  <c r="V9" i="20"/>
  <c r="X7" i="17" s="1"/>
  <c r="X6" i="17"/>
  <c r="S14" i="17"/>
  <c r="S45" i="17"/>
  <c r="U12" i="17"/>
  <c r="S16" i="20"/>
  <c r="DU360" i="9"/>
  <c r="CK329" i="9"/>
  <c r="BP9" i="19"/>
  <c r="GO352" i="9"/>
  <c r="X10" i="20"/>
  <c r="GQ23" i="43"/>
  <c r="BF13" i="19" l="1"/>
  <c r="BF14" i="19" s="1"/>
  <c r="BF17" i="19" s="1"/>
  <c r="BF22" i="19" s="1"/>
  <c r="FE551" i="9"/>
  <c r="FE554" i="9" s="1"/>
  <c r="W288" i="9"/>
  <c r="V291" i="9"/>
  <c r="V418" i="9" s="1"/>
  <c r="W377" i="9"/>
  <c r="J34" i="19" s="1"/>
  <c r="Y275" i="9"/>
  <c r="X271" i="9"/>
  <c r="X276" i="9" s="1"/>
  <c r="W290" i="9"/>
  <c r="AD12" i="65"/>
  <c r="AD9" i="65"/>
  <c r="AD11" i="65" s="1"/>
  <c r="AD13" i="65"/>
  <c r="M479" i="9"/>
  <c r="P338" i="9"/>
  <c r="Q335" i="9" s="1"/>
  <c r="M412" i="9"/>
  <c r="N112" i="9"/>
  <c r="N378" i="9"/>
  <c r="N386" i="9" s="1"/>
  <c r="P368" i="9"/>
  <c r="P383" i="9"/>
  <c r="P384" i="9" s="1"/>
  <c r="P419" i="9"/>
  <c r="Q344" i="9"/>
  <c r="Q330" i="9" s="1"/>
  <c r="Q331" i="9" s="1"/>
  <c r="Q333" i="9" s="1"/>
  <c r="O458" i="9"/>
  <c r="O461" i="9" s="1"/>
  <c r="O448" i="9"/>
  <c r="O452" i="9" s="1"/>
  <c r="O535" i="9"/>
  <c r="N475" i="9"/>
  <c r="N476" i="9" s="1"/>
  <c r="K498" i="9"/>
  <c r="BV12" i="19"/>
  <c r="I108" i="19"/>
  <c r="BP12" i="19"/>
  <c r="X13" i="20"/>
  <c r="Z8" i="17"/>
  <c r="FQ356" i="9"/>
  <c r="BT11" i="19"/>
  <c r="Y14" i="20"/>
  <c r="V12" i="17"/>
  <c r="T16" i="20"/>
  <c r="CK342" i="9"/>
  <c r="BD13" i="19"/>
  <c r="BD14" i="19" s="1"/>
  <c r="BD17" i="19" s="1"/>
  <c r="BD22" i="19" s="1"/>
  <c r="U15" i="20"/>
  <c r="FE357" i="9"/>
  <c r="FE360" i="9" s="1"/>
  <c r="FE365" i="9" s="1"/>
  <c r="BT9" i="19"/>
  <c r="HA352" i="9"/>
  <c r="Y10" i="20"/>
  <c r="HC23" i="43"/>
  <c r="BZ9" i="19"/>
  <c r="GE36" i="43"/>
  <c r="GC253" i="9"/>
  <c r="GC262" i="9" s="1"/>
  <c r="GC266" i="9" s="1"/>
  <c r="ES326" i="9"/>
  <c r="ES329" i="9" s="1"/>
  <c r="S19" i="20"/>
  <c r="S24" i="20" s="1"/>
  <c r="U13" i="17"/>
  <c r="HM354" i="9"/>
  <c r="BZ11" i="19" s="1"/>
  <c r="DU365" i="9"/>
  <c r="EG342" i="9"/>
  <c r="T13" i="17"/>
  <c r="R19" i="20"/>
  <c r="GO355" i="9"/>
  <c r="GO274" i="9"/>
  <c r="GQ275" i="9" s="1"/>
  <c r="AC12" i="65"/>
  <c r="AC13" i="65"/>
  <c r="AC9" i="65"/>
  <c r="AC11" i="65" s="1"/>
  <c r="W9" i="20"/>
  <c r="Y7" i="17" s="1"/>
  <c r="Y10" i="17"/>
  <c r="Y6" i="17"/>
  <c r="AR17" i="19"/>
  <c r="BJ13" i="19" l="1"/>
  <c r="BJ14" i="19" s="1"/>
  <c r="BJ17" i="19" s="1"/>
  <c r="BJ22" i="19" s="1"/>
  <c r="FQ551" i="9"/>
  <c r="FQ554" i="9" s="1"/>
  <c r="P369" i="9"/>
  <c r="P417" i="9" s="1"/>
  <c r="X288" i="9"/>
  <c r="W291" i="9"/>
  <c r="W418" i="9" s="1"/>
  <c r="Y271" i="9"/>
  <c r="Y276" i="9" s="1"/>
  <c r="X377" i="9"/>
  <c r="X290" i="9"/>
  <c r="P392" i="9"/>
  <c r="P389" i="9" s="1"/>
  <c r="P395" i="9" s="1"/>
  <c r="P402" i="9" s="1"/>
  <c r="Q345" i="9"/>
  <c r="Q367" i="9"/>
  <c r="Q336" i="9"/>
  <c r="R536" i="9" s="1"/>
  <c r="O537" i="9"/>
  <c r="O543" i="9"/>
  <c r="O544" i="9" s="1"/>
  <c r="O374" i="9"/>
  <c r="O454" i="9"/>
  <c r="P451" i="9"/>
  <c r="P496" i="9" s="1"/>
  <c r="N407" i="9"/>
  <c r="N408" i="9" s="1"/>
  <c r="N410" i="9" s="1"/>
  <c r="N411" i="9" s="1"/>
  <c r="O519" i="9"/>
  <c r="O465" i="9"/>
  <c r="O468" i="9" s="1"/>
  <c r="O473" i="9" s="1"/>
  <c r="N147" i="9"/>
  <c r="N521" i="9"/>
  <c r="N522" i="9" s="1"/>
  <c r="N524" i="9" s="1"/>
  <c r="N478" i="9"/>
  <c r="BZ12" i="19"/>
  <c r="I112" i="19"/>
  <c r="I115" i="19" s="1"/>
  <c r="J107" i="19"/>
  <c r="BT12" i="19"/>
  <c r="AR22" i="19"/>
  <c r="R24" i="20"/>
  <c r="V15" i="20"/>
  <c r="BH13" i="19"/>
  <c r="BH14" i="19" s="1"/>
  <c r="BH17" i="19" s="1"/>
  <c r="BH22" i="19" s="1"/>
  <c r="FQ357" i="9"/>
  <c r="FQ360" i="9" s="1"/>
  <c r="T45" i="17"/>
  <c r="T14" i="17"/>
  <c r="AA8" i="17"/>
  <c r="Y13" i="20"/>
  <c r="HY354" i="9"/>
  <c r="CD11" i="19" s="1"/>
  <c r="U45" i="17"/>
  <c r="U14" i="17"/>
  <c r="FE326" i="9"/>
  <c r="FE329" i="9" s="1"/>
  <c r="CD9" i="19"/>
  <c r="DU326" i="9"/>
  <c r="HA355" i="9"/>
  <c r="HA274" i="9"/>
  <c r="HC275" i="9" s="1"/>
  <c r="GC356" i="9"/>
  <c r="ES342" i="9"/>
  <c r="BX9" i="19"/>
  <c r="HM352" i="9"/>
  <c r="Z10" i="20"/>
  <c r="HO23" i="43"/>
  <c r="X9" i="20"/>
  <c r="Z7" i="17" s="1"/>
  <c r="Z10" i="17"/>
  <c r="Z6" i="17"/>
  <c r="W12" i="17"/>
  <c r="U16" i="20"/>
  <c r="V13" i="17"/>
  <c r="T19" i="20"/>
  <c r="T24" i="20" s="1"/>
  <c r="Z14" i="20"/>
  <c r="BX11" i="19"/>
  <c r="GO253" i="9"/>
  <c r="GO262" i="9" s="1"/>
  <c r="GO266" i="9" s="1"/>
  <c r="GQ36" i="43"/>
  <c r="P483" i="9" l="1"/>
  <c r="P485" i="9" s="1"/>
  <c r="Q482" i="9" s="1"/>
  <c r="BN13" i="19"/>
  <c r="BN14" i="19" s="1"/>
  <c r="BN17" i="19" s="1"/>
  <c r="BN22" i="19" s="1"/>
  <c r="GC551" i="9"/>
  <c r="GC554" i="9" s="1"/>
  <c r="P424" i="9"/>
  <c r="P535" i="9" s="1"/>
  <c r="X291" i="9"/>
  <c r="X418" i="9" s="1"/>
  <c r="Y288" i="9"/>
  <c r="Z271" i="9"/>
  <c r="Z276" i="9" s="1"/>
  <c r="Y377" i="9"/>
  <c r="Y290" i="9"/>
  <c r="Q338" i="9"/>
  <c r="Q392" i="9" s="1"/>
  <c r="Q389" i="9" s="1"/>
  <c r="Q395" i="9" s="1"/>
  <c r="Q402" i="9" s="1"/>
  <c r="N412" i="9"/>
  <c r="O475" i="9"/>
  <c r="O476" i="9" s="1"/>
  <c r="I499" i="9"/>
  <c r="I502" i="9" s="1"/>
  <c r="L498" i="9"/>
  <c r="O477" i="9"/>
  <c r="N479" i="9"/>
  <c r="CD12" i="19"/>
  <c r="O112" i="9"/>
  <c r="O378" i="9"/>
  <c r="O386" i="9" s="1"/>
  <c r="Q347" i="9"/>
  <c r="R341" i="9"/>
  <c r="R343" i="9" s="1"/>
  <c r="I31" i="19"/>
  <c r="I35" i="19" s="1"/>
  <c r="I43" i="19" s="1"/>
  <c r="I119" i="19"/>
  <c r="I122" i="19" s="1"/>
  <c r="I127" i="19" s="1"/>
  <c r="I129" i="19" s="1"/>
  <c r="I132" i="19" s="1"/>
  <c r="J131" i="19" s="1"/>
  <c r="J24" i="19"/>
  <c r="BX12" i="19"/>
  <c r="V14" i="17"/>
  <c r="V45" i="17"/>
  <c r="AA10" i="17"/>
  <c r="Y9" i="20"/>
  <c r="AA7" i="17" s="1"/>
  <c r="AA6" i="17"/>
  <c r="X12" i="17"/>
  <c r="V16" i="20"/>
  <c r="W13" i="17"/>
  <c r="U19" i="20"/>
  <c r="U24" i="20" s="1"/>
  <c r="D8" i="20"/>
  <c r="CH9" i="19"/>
  <c r="HA253" i="9"/>
  <c r="HA262" i="9" s="1"/>
  <c r="HA266" i="9" s="1"/>
  <c r="HC36" i="43"/>
  <c r="GO356" i="9"/>
  <c r="IK354" i="9"/>
  <c r="CH11" i="19" s="1"/>
  <c r="HM355" i="9"/>
  <c r="HM274" i="9"/>
  <c r="HO275" i="9" s="1"/>
  <c r="Z13" i="20"/>
  <c r="AB8" i="17"/>
  <c r="DU329" i="9"/>
  <c r="FE342" i="9"/>
  <c r="CB11" i="19"/>
  <c r="AA14" i="20"/>
  <c r="BL13" i="19"/>
  <c r="BL14" i="19" s="1"/>
  <c r="BL17" i="19" s="1"/>
  <c r="BL22" i="19" s="1"/>
  <c r="W15" i="20"/>
  <c r="GC357" i="9"/>
  <c r="GC360" i="9" s="1"/>
  <c r="GC365" i="9" s="1"/>
  <c r="CB9" i="19"/>
  <c r="HY352" i="9"/>
  <c r="AA10" i="20"/>
  <c r="IA23" i="43"/>
  <c r="FQ365" i="9"/>
  <c r="P458" i="9" l="1"/>
  <c r="P461" i="9" s="1"/>
  <c r="P465" i="9" s="1"/>
  <c r="P468" i="9" s="1"/>
  <c r="P473" i="9" s="1"/>
  <c r="P448" i="9"/>
  <c r="P452" i="9" s="1"/>
  <c r="Q451" i="9" s="1"/>
  <c r="Q496" i="9" s="1"/>
  <c r="BR13" i="19"/>
  <c r="BR14" i="19" s="1"/>
  <c r="BR17" i="19" s="1"/>
  <c r="BR22" i="19" s="1"/>
  <c r="GO551" i="9"/>
  <c r="GO554" i="9" s="1"/>
  <c r="Y291" i="9"/>
  <c r="Y418" i="9" s="1"/>
  <c r="Z288" i="9"/>
  <c r="AB275" i="9"/>
  <c r="Z377" i="9"/>
  <c r="Z290" i="9"/>
  <c r="AA271" i="9"/>
  <c r="AA276" i="9" s="1"/>
  <c r="R335" i="9"/>
  <c r="R337" i="9" s="1"/>
  <c r="O407" i="9"/>
  <c r="O408" i="9" s="1"/>
  <c r="O410" i="9" s="1"/>
  <c r="O412" i="9" s="1"/>
  <c r="O521" i="9"/>
  <c r="O522" i="9" s="1"/>
  <c r="O524" i="9" s="1"/>
  <c r="O147" i="9"/>
  <c r="P454" i="9"/>
  <c r="P374" i="9"/>
  <c r="P519" i="9"/>
  <c r="P543" i="9"/>
  <c r="P544" i="9" s="1"/>
  <c r="P537" i="9"/>
  <c r="R344" i="9"/>
  <c r="R330" i="9" s="1"/>
  <c r="R331" i="9" s="1"/>
  <c r="R333" i="9" s="1"/>
  <c r="O478" i="9"/>
  <c r="Q368" i="9"/>
  <c r="Q383" i="9"/>
  <c r="Q384" i="9" s="1"/>
  <c r="Q419" i="9"/>
  <c r="CH12" i="19"/>
  <c r="J49" i="19"/>
  <c r="FQ326" i="9"/>
  <c r="GC326" i="9"/>
  <c r="GC329" i="9" s="1"/>
  <c r="BP13" i="19"/>
  <c r="BP14" i="19" s="1"/>
  <c r="BP17" i="19" s="1"/>
  <c r="BP22" i="19" s="1"/>
  <c r="X15" i="20"/>
  <c r="GO357" i="9"/>
  <c r="GO360" i="9" s="1"/>
  <c r="GO365" i="9" s="1"/>
  <c r="DU342" i="9"/>
  <c r="IW354" i="9"/>
  <c r="CL11" i="19" s="1"/>
  <c r="AB10" i="20"/>
  <c r="D10" i="20" s="1"/>
  <c r="IK352" i="9"/>
  <c r="CF9" i="19"/>
  <c r="IM23" i="43"/>
  <c r="W14" i="17"/>
  <c r="W45" i="17"/>
  <c r="Y12" i="17"/>
  <c r="W16" i="20"/>
  <c r="HM253" i="9"/>
  <c r="HM262" i="9" s="1"/>
  <c r="HM266" i="9" s="1"/>
  <c r="HO36" i="43"/>
  <c r="CL9" i="19"/>
  <c r="AC8" i="17"/>
  <c r="AA13" i="20"/>
  <c r="Z9" i="20"/>
  <c r="AB7" i="17" s="1"/>
  <c r="AB10" i="17"/>
  <c r="AB6" i="17"/>
  <c r="CF11" i="19"/>
  <c r="AB14" i="20"/>
  <c r="D14" i="20" s="1"/>
  <c r="HA356" i="9"/>
  <c r="V19" i="20"/>
  <c r="V24" i="20" s="1"/>
  <c r="X13" i="17"/>
  <c r="HY355" i="9"/>
  <c r="HY274" i="9"/>
  <c r="IA275" i="9" s="1"/>
  <c r="CB12" i="19"/>
  <c r="BV13" i="19" l="1"/>
  <c r="BV14" i="19" s="1"/>
  <c r="BV17" i="19" s="1"/>
  <c r="BV22" i="19" s="1"/>
  <c r="HA551" i="9"/>
  <c r="HA554" i="9" s="1"/>
  <c r="Q369" i="9"/>
  <c r="Q417" i="9" s="1"/>
  <c r="AA377" i="9"/>
  <c r="AA290" i="9"/>
  <c r="AB271" i="9"/>
  <c r="AB276" i="9" s="1"/>
  <c r="Z291" i="9"/>
  <c r="Z418" i="9" s="1"/>
  <c r="K75" i="19" s="1"/>
  <c r="AA288" i="9"/>
  <c r="K34" i="19"/>
  <c r="M34" i="19"/>
  <c r="J40" i="19"/>
  <c r="J41" i="19" s="1"/>
  <c r="O411" i="9"/>
  <c r="R345" i="9"/>
  <c r="P112" i="9"/>
  <c r="P378" i="9"/>
  <c r="P386" i="9" s="1"/>
  <c r="P477" i="9"/>
  <c r="O479" i="9"/>
  <c r="R336" i="9"/>
  <c r="R367" i="9"/>
  <c r="P475" i="9"/>
  <c r="P476" i="9" s="1"/>
  <c r="M498" i="9"/>
  <c r="J499" i="9"/>
  <c r="J502" i="9" s="1"/>
  <c r="CL12" i="19"/>
  <c r="I64" i="19"/>
  <c r="I65" i="19" s="1"/>
  <c r="I67" i="19" s="1"/>
  <c r="J46" i="19"/>
  <c r="J52" i="19" s="1"/>
  <c r="J59" i="19" s="1"/>
  <c r="W19" i="20"/>
  <c r="W24" i="20" s="1"/>
  <c r="Y13" i="17"/>
  <c r="AC14" i="20"/>
  <c r="CJ11" i="19"/>
  <c r="CP9" i="19"/>
  <c r="JI354" i="9"/>
  <c r="CP11" i="19" s="1"/>
  <c r="GO326" i="9"/>
  <c r="GO329" i="9" s="1"/>
  <c r="BT13" i="19"/>
  <c r="BT14" i="19" s="1"/>
  <c r="BT17" i="19" s="1"/>
  <c r="BT22" i="19" s="1"/>
  <c r="Y15" i="20"/>
  <c r="HA357" i="9"/>
  <c r="HA360" i="9" s="1"/>
  <c r="HA365" i="9" s="1"/>
  <c r="AA9" i="20"/>
  <c r="AC7" i="17" s="1"/>
  <c r="AC10" i="17"/>
  <c r="AC6" i="17"/>
  <c r="Z12" i="17"/>
  <c r="X16" i="20"/>
  <c r="FQ329" i="9"/>
  <c r="HY253" i="9"/>
  <c r="HY262" i="9" s="1"/>
  <c r="HY266" i="9" s="1"/>
  <c r="IA36" i="43"/>
  <c r="IK355" i="9"/>
  <c r="IK274" i="9"/>
  <c r="IM275" i="9" s="1"/>
  <c r="CJ9" i="19"/>
  <c r="IW352" i="9"/>
  <c r="AC10" i="20"/>
  <c r="IY23" i="43"/>
  <c r="CF12" i="19"/>
  <c r="X45" i="17"/>
  <c r="X14" i="17"/>
  <c r="HM356" i="9"/>
  <c r="AD8" i="17"/>
  <c r="AB13" i="20"/>
  <c r="D13" i="20" s="1"/>
  <c r="GC342" i="9"/>
  <c r="BZ13" i="19" l="1"/>
  <c r="BZ14" i="19" s="1"/>
  <c r="BZ17" i="19" s="1"/>
  <c r="BZ22" i="19" s="1"/>
  <c r="HM551" i="9"/>
  <c r="HM554" i="9" s="1"/>
  <c r="Q483" i="9"/>
  <c r="Q485" i="9" s="1"/>
  <c r="R482" i="9" s="1"/>
  <c r="Q424" i="9"/>
  <c r="Q448" i="9" s="1"/>
  <c r="Q452" i="9" s="1"/>
  <c r="AB377" i="9"/>
  <c r="AB290" i="9"/>
  <c r="AC271" i="9"/>
  <c r="AC276" i="9" s="1"/>
  <c r="AA291" i="9"/>
  <c r="AA418" i="9" s="1"/>
  <c r="AB288" i="9"/>
  <c r="S536" i="9"/>
  <c r="R338" i="9"/>
  <c r="P478" i="9"/>
  <c r="P407" i="9"/>
  <c r="P408" i="9" s="1"/>
  <c r="P410" i="9" s="1"/>
  <c r="P412" i="9" s="1"/>
  <c r="P147" i="9"/>
  <c r="P521" i="9"/>
  <c r="P522" i="9" s="1"/>
  <c r="P524" i="9" s="1"/>
  <c r="R347" i="9"/>
  <c r="S341" i="9"/>
  <c r="S343" i="9" s="1"/>
  <c r="CP12" i="19"/>
  <c r="I68" i="19"/>
  <c r="I69" i="19"/>
  <c r="J74" i="19"/>
  <c r="CJ12" i="19"/>
  <c r="FQ342" i="9"/>
  <c r="Z15" i="20"/>
  <c r="BX13" i="19"/>
  <c r="BX14" i="19" s="1"/>
  <c r="BX17" i="19" s="1"/>
  <c r="BX22" i="19" s="1"/>
  <c r="HM357" i="9"/>
  <c r="HM360" i="9" s="1"/>
  <c r="HM365" i="9" s="1"/>
  <c r="X19" i="20"/>
  <c r="X24" i="20" s="1"/>
  <c r="Z13" i="17"/>
  <c r="IK253" i="9"/>
  <c r="IK262" i="9" s="1"/>
  <c r="IK266" i="9" s="1"/>
  <c r="IM36" i="43"/>
  <c r="HY356" i="9"/>
  <c r="AD14" i="20"/>
  <c r="CN11" i="19"/>
  <c r="CT9" i="19"/>
  <c r="AE8" i="17"/>
  <c r="AC13" i="20"/>
  <c r="Y45" i="17"/>
  <c r="Y14" i="17"/>
  <c r="JU354" i="9"/>
  <c r="CT11" i="19" s="1"/>
  <c r="IW355" i="9"/>
  <c r="IW274" i="9"/>
  <c r="IY275" i="9" s="1"/>
  <c r="AD10" i="17"/>
  <c r="AB9" i="20"/>
  <c r="AD7" i="17" s="1"/>
  <c r="AD6" i="17"/>
  <c r="HA326" i="9"/>
  <c r="HA329" i="9" s="1"/>
  <c r="AA12" i="17"/>
  <c r="Y16" i="20"/>
  <c r="GO342" i="9"/>
  <c r="AD10" i="20"/>
  <c r="CN9" i="19"/>
  <c r="JI352" i="9"/>
  <c r="JK23" i="43"/>
  <c r="Q535" i="9" l="1"/>
  <c r="CD13" i="19"/>
  <c r="CD14" i="19" s="1"/>
  <c r="CD17" i="19" s="1"/>
  <c r="CD22" i="19" s="1"/>
  <c r="HY551" i="9"/>
  <c r="HY554" i="9" s="1"/>
  <c r="Q458" i="9"/>
  <c r="Q461" i="9" s="1"/>
  <c r="Q465" i="9" s="1"/>
  <c r="AC377" i="9"/>
  <c r="L34" i="19" s="1"/>
  <c r="AE275" i="9"/>
  <c r="AC290" i="9"/>
  <c r="AD271" i="9"/>
  <c r="AD276" i="9" s="1"/>
  <c r="AB291" i="9"/>
  <c r="AB418" i="9" s="1"/>
  <c r="AC288" i="9"/>
  <c r="CT12" i="19"/>
  <c r="R368" i="9"/>
  <c r="R383" i="9"/>
  <c r="R384" i="9" s="1"/>
  <c r="R419" i="9"/>
  <c r="Q537" i="9"/>
  <c r="Q543" i="9"/>
  <c r="Q544" i="9" s="1"/>
  <c r="Q477" i="9"/>
  <c r="P479" i="9"/>
  <c r="S335" i="9"/>
  <c r="R392" i="9"/>
  <c r="R389" i="9" s="1"/>
  <c r="R395" i="9" s="1"/>
  <c r="R402" i="9" s="1"/>
  <c r="Q454" i="9"/>
  <c r="Q374" i="9"/>
  <c r="R451" i="9"/>
  <c r="R496" i="9" s="1"/>
  <c r="P411" i="9"/>
  <c r="S344" i="9"/>
  <c r="S330" i="9" s="1"/>
  <c r="S331" i="9" s="1"/>
  <c r="S333" i="9" s="1"/>
  <c r="AE14" i="20"/>
  <c r="CR11" i="19"/>
  <c r="IK356" i="9"/>
  <c r="Z14" i="17"/>
  <c r="Z45" i="17"/>
  <c r="AE10" i="17"/>
  <c r="AC9" i="20"/>
  <c r="AE7" i="17" s="1"/>
  <c r="AE6" i="17"/>
  <c r="CN12" i="19"/>
  <c r="AA13" i="17"/>
  <c r="Y19" i="20"/>
  <c r="Y24" i="20" s="1"/>
  <c r="HM326" i="9"/>
  <c r="HM329" i="9" s="1"/>
  <c r="AF8" i="17"/>
  <c r="AD13" i="20"/>
  <c r="JU352" i="9"/>
  <c r="CR9" i="19"/>
  <c r="AE10" i="20"/>
  <c r="JW23" i="43"/>
  <c r="HA342" i="9"/>
  <c r="AB12" i="17"/>
  <c r="Z16" i="20"/>
  <c r="JI355" i="9"/>
  <c r="JI274" i="9"/>
  <c r="JK275" i="9" s="1"/>
  <c r="IY36" i="43"/>
  <c r="IW253" i="9"/>
  <c r="IW262" i="9" s="1"/>
  <c r="IW266" i="9" s="1"/>
  <c r="AA15" i="20"/>
  <c r="CB13" i="19"/>
  <c r="CB14" i="19" s="1"/>
  <c r="CB17" i="19" s="1"/>
  <c r="CB22" i="19" s="1"/>
  <c r="HY357" i="9"/>
  <c r="HY360" i="9" s="1"/>
  <c r="HY365" i="9" s="1"/>
  <c r="CX9" i="19"/>
  <c r="Q519" i="9" l="1"/>
  <c r="CH13" i="19"/>
  <c r="CH14" i="19" s="1"/>
  <c r="CH17" i="19" s="1"/>
  <c r="CH22" i="19" s="1"/>
  <c r="IK551" i="9"/>
  <c r="IK554" i="9" s="1"/>
  <c r="Q468" i="9"/>
  <c r="R369" i="9"/>
  <c r="R417" i="9" s="1"/>
  <c r="AD290" i="9"/>
  <c r="AE271" i="9"/>
  <c r="AE276" i="9" s="1"/>
  <c r="AD377" i="9"/>
  <c r="AC291" i="9"/>
  <c r="AC418" i="9" s="1"/>
  <c r="L75" i="19" s="1"/>
  <c r="AD288" i="9"/>
  <c r="Q112" i="9"/>
  <c r="Q378" i="9"/>
  <c r="Q386" i="9" s="1"/>
  <c r="S367" i="9"/>
  <c r="S336" i="9"/>
  <c r="T536" i="9" s="1"/>
  <c r="S345" i="9"/>
  <c r="J112" i="19"/>
  <c r="J115" i="19" s="1"/>
  <c r="CR12" i="19"/>
  <c r="AG8" i="17"/>
  <c r="AE13" i="20"/>
  <c r="HM342" i="9"/>
  <c r="CF13" i="19"/>
  <c r="CF14" i="19" s="1"/>
  <c r="CF17" i="19" s="1"/>
  <c r="CF22" i="19" s="1"/>
  <c r="AB15" i="20"/>
  <c r="D15" i="20" s="1"/>
  <c r="IK357" i="9"/>
  <c r="IK360" i="9" s="1"/>
  <c r="IK365" i="9" s="1"/>
  <c r="KG354" i="9"/>
  <c r="CX11" i="19" s="1"/>
  <c r="CX12" i="19" s="1"/>
  <c r="AC12" i="17"/>
  <c r="AA16" i="20"/>
  <c r="HY326" i="9"/>
  <c r="HY329" i="9" s="1"/>
  <c r="KS354" i="9"/>
  <c r="DB11" i="19" s="1"/>
  <c r="AD9" i="20"/>
  <c r="AF7" i="17" s="1"/>
  <c r="AF10" i="17"/>
  <c r="AF6" i="17"/>
  <c r="AA14" i="17"/>
  <c r="AA45" i="17"/>
  <c r="Z19" i="20"/>
  <c r="Z24" i="20" s="1"/>
  <c r="AB13" i="17"/>
  <c r="AF10" i="20"/>
  <c r="CV9" i="19"/>
  <c r="KG352" i="9"/>
  <c r="KI23" i="43"/>
  <c r="IW356" i="9"/>
  <c r="JK36" i="43"/>
  <c r="JI253" i="9"/>
  <c r="JI262" i="9" s="1"/>
  <c r="JI266" i="9" s="1"/>
  <c r="DB9" i="19"/>
  <c r="JU274" i="9"/>
  <c r="JW275" i="9" s="1"/>
  <c r="JU355" i="9"/>
  <c r="CL13" i="19" l="1"/>
  <c r="CL14" i="19" s="1"/>
  <c r="CL17" i="19" s="1"/>
  <c r="CL22" i="19" s="1"/>
  <c r="IW551" i="9"/>
  <c r="IW554" i="9" s="1"/>
  <c r="R483" i="9"/>
  <c r="R485" i="9" s="1"/>
  <c r="S482" i="9" s="1"/>
  <c r="R424" i="9"/>
  <c r="R448" i="9" s="1"/>
  <c r="R452" i="9" s="1"/>
  <c r="Q473" i="9"/>
  <c r="AE377" i="9"/>
  <c r="AE290" i="9"/>
  <c r="AF271" i="9"/>
  <c r="AF276" i="9" s="1"/>
  <c r="AD291" i="9"/>
  <c r="AD418" i="9" s="1"/>
  <c r="AE288" i="9"/>
  <c r="S338" i="9"/>
  <c r="S392" i="9" s="1"/>
  <c r="S389" i="9" s="1"/>
  <c r="S395" i="9" s="1"/>
  <c r="S402" i="9" s="1"/>
  <c r="Q407" i="9"/>
  <c r="Q408" i="9" s="1"/>
  <c r="Q410" i="9" s="1"/>
  <c r="Q412" i="9" s="1"/>
  <c r="DB12" i="19"/>
  <c r="Q521" i="9"/>
  <c r="Q522" i="9" s="1"/>
  <c r="Q524" i="9" s="1"/>
  <c r="Q147" i="9"/>
  <c r="T341" i="9"/>
  <c r="T343" i="9" s="1"/>
  <c r="S347" i="9"/>
  <c r="J31" i="19"/>
  <c r="J35" i="19" s="1"/>
  <c r="J43" i="19" s="1"/>
  <c r="J119" i="19"/>
  <c r="J122" i="19" s="1"/>
  <c r="J127" i="19" s="1"/>
  <c r="J129" i="19" s="1"/>
  <c r="J132" i="19" s="1"/>
  <c r="K131" i="19" s="1"/>
  <c r="AF14" i="20"/>
  <c r="CV11" i="19"/>
  <c r="CV12" i="19" s="1"/>
  <c r="IK326" i="9"/>
  <c r="IK329" i="9" s="1"/>
  <c r="AH8" i="17"/>
  <c r="AF13" i="20"/>
  <c r="AD12" i="17"/>
  <c r="AB16" i="20"/>
  <c r="D16" i="20" s="1"/>
  <c r="AG14" i="20"/>
  <c r="CZ11" i="19"/>
  <c r="AA19" i="20"/>
  <c r="AC13" i="17"/>
  <c r="AE9" i="20"/>
  <c r="AG7" i="17" s="1"/>
  <c r="AG10" i="17"/>
  <c r="AG6" i="17"/>
  <c r="DF9" i="19"/>
  <c r="AC15" i="20"/>
  <c r="CJ13" i="19"/>
  <c r="CJ14" i="19" s="1"/>
  <c r="CJ17" i="19" s="1"/>
  <c r="CJ22" i="19" s="1"/>
  <c r="IW357" i="9"/>
  <c r="IW360" i="9" s="1"/>
  <c r="IW365" i="9" s="1"/>
  <c r="LE354" i="9"/>
  <c r="DF11" i="19" s="1"/>
  <c r="HY342" i="9"/>
  <c r="CZ9" i="19"/>
  <c r="KS352" i="9"/>
  <c r="KU23" i="43"/>
  <c r="AG10" i="20"/>
  <c r="KG274" i="9"/>
  <c r="KI275" i="9" s="1"/>
  <c r="KG355" i="9"/>
  <c r="AB45" i="17"/>
  <c r="AB14" i="17"/>
  <c r="JI356" i="9"/>
  <c r="JW36" i="43"/>
  <c r="JU253" i="9"/>
  <c r="JU262" i="9" s="1"/>
  <c r="JU266" i="9" s="1"/>
  <c r="C7" i="65"/>
  <c r="CP13" i="19" l="1"/>
  <c r="CP14" i="19" s="1"/>
  <c r="CP17" i="19" s="1"/>
  <c r="CP22" i="19" s="1"/>
  <c r="JI551" i="9"/>
  <c r="JI554" i="9" s="1"/>
  <c r="R458" i="9"/>
  <c r="R461" i="9" s="1"/>
  <c r="R519" i="9" s="1"/>
  <c r="R535" i="9"/>
  <c r="R537" i="9" s="1"/>
  <c r="Q475" i="9"/>
  <c r="N498" i="9"/>
  <c r="K499" i="9"/>
  <c r="K502" i="9" s="1"/>
  <c r="AF377" i="9"/>
  <c r="J36" i="20" s="1"/>
  <c r="L22" i="17" s="1"/>
  <c r="AH275" i="9"/>
  <c r="AG271" i="9"/>
  <c r="AG276" i="9" s="1"/>
  <c r="AF290" i="9"/>
  <c r="AF288" i="9"/>
  <c r="AE291" i="9"/>
  <c r="AE418" i="9" s="1"/>
  <c r="T335" i="9"/>
  <c r="Q411" i="9"/>
  <c r="S368" i="9"/>
  <c r="S383" i="9"/>
  <c r="S384" i="9" s="1"/>
  <c r="S419" i="9"/>
  <c r="T344" i="9"/>
  <c r="T330" i="9" s="1"/>
  <c r="T331" i="9" s="1"/>
  <c r="T333" i="9" s="1"/>
  <c r="S451" i="9"/>
  <c r="S496" i="9" s="1"/>
  <c r="R374" i="9"/>
  <c r="R454" i="9"/>
  <c r="F454" i="9" s="1"/>
  <c r="C57" i="17" s="1"/>
  <c r="R465" i="9"/>
  <c r="DF12" i="19"/>
  <c r="AA24" i="20"/>
  <c r="CZ12" i="19"/>
  <c r="C12" i="65"/>
  <c r="C13" i="65"/>
  <c r="KI36" i="43"/>
  <c r="KG253" i="9"/>
  <c r="KG262" i="9" s="1"/>
  <c r="KG266" i="9" s="1"/>
  <c r="IW326" i="9"/>
  <c r="IW329" i="9" s="1"/>
  <c r="AF9" i="20"/>
  <c r="AH7" i="17" s="1"/>
  <c r="AH10" i="17"/>
  <c r="AH6" i="17"/>
  <c r="AE12" i="17"/>
  <c r="AC16" i="20"/>
  <c r="AC14" i="17"/>
  <c r="AC45" i="17"/>
  <c r="LQ354" i="9"/>
  <c r="DJ11" i="19" s="1"/>
  <c r="AI8" i="17"/>
  <c r="AG13" i="20"/>
  <c r="D9" i="20" s="1"/>
  <c r="AH14" i="20"/>
  <c r="DD11" i="19"/>
  <c r="DD9" i="19"/>
  <c r="LE352" i="9"/>
  <c r="AH10" i="20"/>
  <c r="LG23" i="43"/>
  <c r="DJ9" i="19"/>
  <c r="AB19" i="20"/>
  <c r="AB24" i="20" s="1"/>
  <c r="AD13" i="17"/>
  <c r="KS274" i="9"/>
  <c r="KU275" i="9" s="1"/>
  <c r="KS355" i="9"/>
  <c r="C9" i="65"/>
  <c r="C11" i="65" s="1"/>
  <c r="CN13" i="19"/>
  <c r="CN14" i="19" s="1"/>
  <c r="CN17" i="19" s="1"/>
  <c r="CN22" i="19" s="1"/>
  <c r="AD15" i="20"/>
  <c r="JI357" i="9"/>
  <c r="JI360" i="9" s="1"/>
  <c r="JI365" i="9" s="1"/>
  <c r="JU356" i="9"/>
  <c r="IK342" i="9"/>
  <c r="R543" i="9" l="1"/>
  <c r="R544" i="9" s="1"/>
  <c r="CT13" i="19"/>
  <c r="CT14" i="19" s="1"/>
  <c r="CT17" i="19" s="1"/>
  <c r="CT22" i="19" s="1"/>
  <c r="JU551" i="9"/>
  <c r="JU554" i="9" s="1"/>
  <c r="R468" i="9"/>
  <c r="S369" i="9"/>
  <c r="S417" i="9" s="1"/>
  <c r="Q476" i="9"/>
  <c r="Q478" i="9"/>
  <c r="AG288" i="9"/>
  <c r="AF291" i="9"/>
  <c r="AF418" i="9" s="1"/>
  <c r="M75" i="19" s="1"/>
  <c r="AH271" i="9"/>
  <c r="AH276" i="9" s="1"/>
  <c r="AG377" i="9"/>
  <c r="T345" i="9"/>
  <c r="T336" i="9"/>
  <c r="T367" i="9"/>
  <c r="R378" i="9"/>
  <c r="R386" i="9" s="1"/>
  <c r="R112" i="9"/>
  <c r="DJ12" i="19"/>
  <c r="D19" i="20"/>
  <c r="D24" i="20"/>
  <c r="J64" i="19"/>
  <c r="J65" i="19" s="1"/>
  <c r="J67" i="19" s="1"/>
  <c r="KS253" i="9"/>
  <c r="KS262" i="9" s="1"/>
  <c r="KS266" i="9" s="1"/>
  <c r="KU36" i="43"/>
  <c r="DH9" i="19"/>
  <c r="LQ352" i="9"/>
  <c r="AI10" i="20"/>
  <c r="LS23" i="43"/>
  <c r="AC19" i="20"/>
  <c r="AC24" i="20" s="1"/>
  <c r="AE13" i="17"/>
  <c r="AJ8" i="17"/>
  <c r="AH13" i="20"/>
  <c r="AF12" i="17"/>
  <c r="AD16" i="20"/>
  <c r="AD14" i="17"/>
  <c r="DH11" i="19"/>
  <c r="AI14" i="20"/>
  <c r="LE355" i="9"/>
  <c r="LE274" i="9"/>
  <c r="LG275" i="9" s="1"/>
  <c r="JI326" i="9"/>
  <c r="JI329" i="9" s="1"/>
  <c r="DD12" i="19"/>
  <c r="KG356" i="9"/>
  <c r="AE15" i="20"/>
  <c r="CR13" i="19"/>
  <c r="CR14" i="19" s="1"/>
  <c r="CR17" i="19" s="1"/>
  <c r="CR22" i="19" s="1"/>
  <c r="JU357" i="9"/>
  <c r="JU360" i="9" s="1"/>
  <c r="JU365" i="9" s="1"/>
  <c r="AG9" i="20"/>
  <c r="AI7" i="17" s="1"/>
  <c r="AI10" i="17"/>
  <c r="AI6" i="17"/>
  <c r="IW342" i="9"/>
  <c r="S483" i="9" l="1"/>
  <c r="S485" i="9" s="1"/>
  <c r="T482" i="9" s="1"/>
  <c r="CX13" i="19"/>
  <c r="CX14" i="19" s="1"/>
  <c r="CX17" i="19" s="1"/>
  <c r="CX22" i="19" s="1"/>
  <c r="KG551" i="9"/>
  <c r="KG554" i="9" s="1"/>
  <c r="Q479" i="9"/>
  <c r="R477" i="9"/>
  <c r="S424" i="9"/>
  <c r="S448" i="9" s="1"/>
  <c r="S452" i="9" s="1"/>
  <c r="R473" i="9"/>
  <c r="AI271" i="9"/>
  <c r="AI276" i="9" s="1"/>
  <c r="AH377" i="9"/>
  <c r="R407" i="9"/>
  <c r="R408" i="9" s="1"/>
  <c r="R410" i="9" s="1"/>
  <c r="R412" i="9" s="1"/>
  <c r="K24" i="19"/>
  <c r="R147" i="9"/>
  <c r="R521" i="9"/>
  <c r="R522" i="9" s="1"/>
  <c r="R524" i="9" s="1"/>
  <c r="U536" i="9"/>
  <c r="T338" i="9"/>
  <c r="U341" i="9"/>
  <c r="U343" i="9" s="1"/>
  <c r="T347" i="9"/>
  <c r="J69" i="19"/>
  <c r="J68" i="19"/>
  <c r="AI13" i="20"/>
  <c r="AK8" i="17"/>
  <c r="JU326" i="9"/>
  <c r="JU329" i="9" s="1"/>
  <c r="AG12" i="17"/>
  <c r="AE16" i="20"/>
  <c r="DH12" i="19"/>
  <c r="ME23" i="43"/>
  <c r="AF15" i="20"/>
  <c r="CV13" i="19"/>
  <c r="CV14" i="19" s="1"/>
  <c r="CV17" i="19" s="1"/>
  <c r="CV22" i="19" s="1"/>
  <c r="KG357" i="9"/>
  <c r="KG360" i="9" s="1"/>
  <c r="KG365" i="9" s="1"/>
  <c r="JI342" i="9"/>
  <c r="AH9" i="20"/>
  <c r="AJ7" i="17" s="1"/>
  <c r="AJ10" i="17"/>
  <c r="AJ6" i="17"/>
  <c r="LE253" i="9"/>
  <c r="LE262" i="9" s="1"/>
  <c r="LE266" i="9" s="1"/>
  <c r="LG36" i="43"/>
  <c r="KS356" i="9"/>
  <c r="AD19" i="20"/>
  <c r="AD24" i="20" s="1"/>
  <c r="AF13" i="17"/>
  <c r="AE45" i="17"/>
  <c r="AE14" i="17"/>
  <c r="LQ355" i="9"/>
  <c r="LQ274" i="9"/>
  <c r="LS275" i="9" s="1"/>
  <c r="S535" i="9" l="1"/>
  <c r="S543" i="9" s="1"/>
  <c r="S544" i="9" s="1"/>
  <c r="DB13" i="19"/>
  <c r="DB14" i="19" s="1"/>
  <c r="DB17" i="19" s="1"/>
  <c r="DB22" i="19" s="1"/>
  <c r="KS551" i="9"/>
  <c r="KS554" i="9" s="1"/>
  <c r="S458" i="9"/>
  <c r="S461" i="9" s="1"/>
  <c r="S465" i="9" s="1"/>
  <c r="R475" i="9"/>
  <c r="O498" i="9"/>
  <c r="L499" i="9"/>
  <c r="L502" i="9" s="1"/>
  <c r="AJ271" i="9"/>
  <c r="AJ276" i="9" s="1"/>
  <c r="AI377" i="9"/>
  <c r="N34" i="19" s="1"/>
  <c r="R411" i="9"/>
  <c r="U344" i="9"/>
  <c r="U330" i="9" s="1"/>
  <c r="U331" i="9" s="1"/>
  <c r="U333" i="9" s="1"/>
  <c r="U335" i="9"/>
  <c r="U337" i="9" s="1"/>
  <c r="T392" i="9"/>
  <c r="I51" i="20" s="1"/>
  <c r="T451" i="9"/>
  <c r="T496" i="9" s="1"/>
  <c r="S374" i="9"/>
  <c r="S454" i="9"/>
  <c r="T368" i="9"/>
  <c r="T369" i="9" s="1"/>
  <c r="T383" i="9"/>
  <c r="I42" i="20" s="1"/>
  <c r="I43" i="20" s="1"/>
  <c r="K23" i="17" s="1"/>
  <c r="T419" i="9"/>
  <c r="AE19" i="20"/>
  <c r="AE24" i="20" s="1"/>
  <c r="AG13" i="17"/>
  <c r="AF14" i="17"/>
  <c r="AF45" i="17"/>
  <c r="LE356" i="9"/>
  <c r="LS36" i="43"/>
  <c r="LQ253" i="9"/>
  <c r="LQ262" i="9" s="1"/>
  <c r="LQ266" i="9" s="1"/>
  <c r="AH12" i="17"/>
  <c r="AF16" i="20"/>
  <c r="MQ23" i="43"/>
  <c r="AL8" i="17"/>
  <c r="AG15" i="20"/>
  <c r="CZ13" i="19"/>
  <c r="CZ14" i="19" s="1"/>
  <c r="CZ17" i="19" s="1"/>
  <c r="CZ22" i="19" s="1"/>
  <c r="KS357" i="9"/>
  <c r="KS360" i="9" s="1"/>
  <c r="KS365" i="9" s="1"/>
  <c r="KG326" i="9"/>
  <c r="KG329" i="9" s="1"/>
  <c r="JU342" i="9"/>
  <c r="AI9" i="20"/>
  <c r="AK7" i="17" s="1"/>
  <c r="AK10" i="17"/>
  <c r="AK6" i="17"/>
  <c r="S537" i="9" l="1"/>
  <c r="DF13" i="19"/>
  <c r="DF14" i="19" s="1"/>
  <c r="DF17" i="19" s="1"/>
  <c r="DF22" i="19" s="1"/>
  <c r="LE551" i="9"/>
  <c r="LE554" i="9" s="1"/>
  <c r="S519" i="9"/>
  <c r="S468" i="9"/>
  <c r="R476" i="9"/>
  <c r="R478" i="9"/>
  <c r="AK271" i="9"/>
  <c r="AK276" i="9" s="1"/>
  <c r="AJ377" i="9"/>
  <c r="T483" i="9"/>
  <c r="T485" i="9" s="1"/>
  <c r="U482" i="9" s="1"/>
  <c r="T417" i="9"/>
  <c r="I76" i="20" s="1"/>
  <c r="U345" i="9"/>
  <c r="U336" i="9"/>
  <c r="V536" i="9" s="1"/>
  <c r="U367" i="9"/>
  <c r="T389" i="9"/>
  <c r="I48" i="20" s="1"/>
  <c r="I54" i="20" s="1"/>
  <c r="K49" i="19"/>
  <c r="S378" i="9"/>
  <c r="S386" i="9" s="1"/>
  <c r="S112" i="9"/>
  <c r="T384" i="9"/>
  <c r="K40" i="19"/>
  <c r="K41" i="19" s="1"/>
  <c r="AI12" i="17"/>
  <c r="AG16" i="20"/>
  <c r="LQ356" i="9"/>
  <c r="KG342" i="9"/>
  <c r="AH15" i="20"/>
  <c r="DD13" i="19"/>
  <c r="DD14" i="19" s="1"/>
  <c r="DD17" i="19" s="1"/>
  <c r="DD22" i="19" s="1"/>
  <c r="LE357" i="9"/>
  <c r="LE360" i="9" s="1"/>
  <c r="LE365" i="9" s="1"/>
  <c r="ME36" i="43"/>
  <c r="AF19" i="20"/>
  <c r="AH13" i="17"/>
  <c r="AL7" i="17"/>
  <c r="AL10" i="17"/>
  <c r="AL6" i="17"/>
  <c r="NC23" i="43"/>
  <c r="AG45" i="17"/>
  <c r="AG14" i="17"/>
  <c r="AM8" i="17"/>
  <c r="KS326" i="9"/>
  <c r="KS329" i="9" s="1"/>
  <c r="DJ13" i="19" l="1"/>
  <c r="DJ14" i="19" s="1"/>
  <c r="DJ17" i="19" s="1"/>
  <c r="DJ22" i="19" s="1"/>
  <c r="LQ551" i="9"/>
  <c r="K26" i="17"/>
  <c r="I61" i="20"/>
  <c r="S477" i="9"/>
  <c r="R479" i="9"/>
  <c r="S473" i="9"/>
  <c r="AL271" i="9"/>
  <c r="AL276" i="9" s="1"/>
  <c r="AK377" i="9"/>
  <c r="S147" i="9"/>
  <c r="S521" i="9"/>
  <c r="S522" i="9" s="1"/>
  <c r="S524" i="9" s="1"/>
  <c r="S407" i="9"/>
  <c r="S408" i="9" s="1"/>
  <c r="S410" i="9" s="1"/>
  <c r="S411" i="9" s="1"/>
  <c r="U338" i="9"/>
  <c r="U347" i="9"/>
  <c r="V341" i="9"/>
  <c r="V343" i="9" s="1"/>
  <c r="T395" i="9"/>
  <c r="T402" i="9" s="1"/>
  <c r="K46" i="19"/>
  <c r="T424" i="9"/>
  <c r="K74" i="19"/>
  <c r="AH45" i="17"/>
  <c r="AH14" i="17"/>
  <c r="AM7" i="17"/>
  <c r="AM10" i="17"/>
  <c r="AM6" i="17"/>
  <c r="KS342" i="9"/>
  <c r="LE326" i="9"/>
  <c r="LE329" i="9" s="1"/>
  <c r="DH13" i="19"/>
  <c r="DH14" i="19" s="1"/>
  <c r="DH17" i="19" s="1"/>
  <c r="DH22" i="19" s="1"/>
  <c r="AI15" i="20"/>
  <c r="LQ357" i="9"/>
  <c r="LQ360" i="9" s="1"/>
  <c r="LQ365" i="9" s="1"/>
  <c r="AJ12" i="17"/>
  <c r="AH16" i="20"/>
  <c r="NO23" i="43"/>
  <c r="AG19" i="20"/>
  <c r="AG24" i="20" s="1"/>
  <c r="AI13" i="17"/>
  <c r="MQ36" i="43"/>
  <c r="AN8" i="17"/>
  <c r="AF24" i="20"/>
  <c r="LQ554" i="9" l="1"/>
  <c r="H554" i="9" s="1"/>
  <c r="H557" i="9" s="1"/>
  <c r="H551" i="9"/>
  <c r="M499" i="9"/>
  <c r="M502" i="9" s="1"/>
  <c r="S475" i="9"/>
  <c r="P498" i="9"/>
  <c r="K25" i="17"/>
  <c r="AL377" i="9"/>
  <c r="O34" i="19" s="1"/>
  <c r="AM271" i="9"/>
  <c r="AM276" i="9" s="1"/>
  <c r="S412" i="9"/>
  <c r="T458" i="9"/>
  <c r="T448" i="9"/>
  <c r="T452" i="9" s="1"/>
  <c r="T535" i="9"/>
  <c r="K52" i="19"/>
  <c r="K59" i="19" s="1"/>
  <c r="V344" i="9"/>
  <c r="V330" i="9" s="1"/>
  <c r="V331" i="9" s="1"/>
  <c r="V333" i="9" s="1"/>
  <c r="U368" i="9"/>
  <c r="U369" i="9" s="1"/>
  <c r="U383" i="9"/>
  <c r="U384" i="9" s="1"/>
  <c r="U419" i="9"/>
  <c r="V335" i="9"/>
  <c r="U392" i="9"/>
  <c r="U389" i="9" s="1"/>
  <c r="U395" i="9" s="1"/>
  <c r="U402" i="9" s="1"/>
  <c r="D33" i="43"/>
  <c r="J27" i="43"/>
  <c r="OA23" i="43"/>
  <c r="AI14" i="17"/>
  <c r="AI45" i="17"/>
  <c r="NC36" i="43"/>
  <c r="AO8" i="17"/>
  <c r="LQ326" i="9"/>
  <c r="LQ329" i="9" s="1"/>
  <c r="AK12" i="17"/>
  <c r="AI16" i="20"/>
  <c r="AN7" i="17"/>
  <c r="AN10" i="17"/>
  <c r="AN6" i="17"/>
  <c r="AH19" i="20"/>
  <c r="AH24" i="20" s="1"/>
  <c r="AJ13" i="17"/>
  <c r="LE342" i="9"/>
  <c r="F75" i="7" l="1"/>
  <c r="H21" i="17"/>
  <c r="S476" i="9"/>
  <c r="S478" i="9"/>
  <c r="AM377" i="9"/>
  <c r="AN271" i="9"/>
  <c r="AN276" i="9" s="1"/>
  <c r="V345" i="9"/>
  <c r="V347" i="9" s="1"/>
  <c r="U483" i="9"/>
  <c r="U485" i="9" s="1"/>
  <c r="V482" i="9" s="1"/>
  <c r="U417" i="9"/>
  <c r="U424" i="9" s="1"/>
  <c r="T543" i="9"/>
  <c r="T544" i="9" s="1"/>
  <c r="T537" i="9"/>
  <c r="T454" i="9"/>
  <c r="U451" i="9"/>
  <c r="U496" i="9" s="1"/>
  <c r="T374" i="9"/>
  <c r="I33" i="20" s="1"/>
  <c r="V336" i="9"/>
  <c r="W536" i="9" s="1"/>
  <c r="V367" i="9"/>
  <c r="T461" i="9"/>
  <c r="K112" i="19"/>
  <c r="K115" i="19" s="1"/>
  <c r="NO36" i="43"/>
  <c r="LQ342" i="9"/>
  <c r="AO7" i="17"/>
  <c r="AO10" i="17"/>
  <c r="AO6" i="17"/>
  <c r="AK13" i="17"/>
  <c r="AI19" i="20"/>
  <c r="AI24" i="20" s="1"/>
  <c r="AJ45" i="17"/>
  <c r="AJ14" i="17"/>
  <c r="AL12" i="17"/>
  <c r="OM23" i="43"/>
  <c r="AP8" i="17"/>
  <c r="K21" i="17" l="1"/>
  <c r="I37" i="20"/>
  <c r="T477" i="9"/>
  <c r="S479" i="9"/>
  <c r="AN377" i="9"/>
  <c r="AO271" i="9"/>
  <c r="AO276" i="9" s="1"/>
  <c r="W341" i="9"/>
  <c r="W343" i="9" s="1"/>
  <c r="W344" i="9" s="1"/>
  <c r="W330" i="9" s="1"/>
  <c r="W331" i="9" s="1"/>
  <c r="W333" i="9" s="1"/>
  <c r="V338" i="9"/>
  <c r="W335" i="9" s="1"/>
  <c r="T465" i="9"/>
  <c r="T519" i="9"/>
  <c r="T112" i="9"/>
  <c r="T378" i="9"/>
  <c r="T386" i="9" s="1"/>
  <c r="K31" i="19"/>
  <c r="K35" i="19" s="1"/>
  <c r="K43" i="19" s="1"/>
  <c r="U458" i="9"/>
  <c r="U461" i="9" s="1"/>
  <c r="U535" i="9"/>
  <c r="U448" i="9"/>
  <c r="U452" i="9" s="1"/>
  <c r="K119" i="19"/>
  <c r="K122" i="19" s="1"/>
  <c r="K127" i="19" s="1"/>
  <c r="K129" i="19" s="1"/>
  <c r="K132" i="19" s="1"/>
  <c r="L131" i="19" s="1"/>
  <c r="V368" i="9"/>
  <c r="V369" i="9" s="1"/>
  <c r="V383" i="9"/>
  <c r="V384" i="9" s="1"/>
  <c r="V419" i="9"/>
  <c r="AM12" i="17"/>
  <c r="OA36" i="43"/>
  <c r="AQ8" i="17"/>
  <c r="AL13" i="17"/>
  <c r="AP10" i="17"/>
  <c r="AP7" i="17"/>
  <c r="AP6" i="17"/>
  <c r="OY23" i="43"/>
  <c r="AK14" i="17"/>
  <c r="AK45" i="17"/>
  <c r="K20" i="17" l="1"/>
  <c r="I45" i="20"/>
  <c r="K19" i="17" s="1"/>
  <c r="T468" i="9"/>
  <c r="I120" i="20"/>
  <c r="AP271" i="9"/>
  <c r="AP276" i="9" s="1"/>
  <c r="AO377" i="9"/>
  <c r="P34" i="19" s="1"/>
  <c r="V392" i="9"/>
  <c r="V389" i="9" s="1"/>
  <c r="V395" i="9" s="1"/>
  <c r="V402" i="9" s="1"/>
  <c r="W345" i="9"/>
  <c r="W347" i="9" s="1"/>
  <c r="W367" i="9"/>
  <c r="W336" i="9"/>
  <c r="X536" i="9" s="1"/>
  <c r="V451" i="9"/>
  <c r="V496" i="9" s="1"/>
  <c r="U454" i="9"/>
  <c r="U374" i="9"/>
  <c r="V417" i="9"/>
  <c r="V483" i="9"/>
  <c r="V485" i="9" s="1"/>
  <c r="W482" i="9" s="1"/>
  <c r="U543" i="9"/>
  <c r="U544" i="9" s="1"/>
  <c r="U537" i="9"/>
  <c r="U519" i="9"/>
  <c r="U465" i="9"/>
  <c r="U468" i="9" s="1"/>
  <c r="U473" i="9" s="1"/>
  <c r="T521" i="9"/>
  <c r="T522" i="9" s="1"/>
  <c r="T524" i="9" s="1"/>
  <c r="T147" i="9"/>
  <c r="T407" i="9"/>
  <c r="I66" i="20" s="1"/>
  <c r="PK23" i="43"/>
  <c r="AQ10" i="17"/>
  <c r="AQ7" i="17"/>
  <c r="AQ6" i="17"/>
  <c r="AM13" i="17"/>
  <c r="AR8" i="17"/>
  <c r="AL14" i="17"/>
  <c r="AL45" i="17"/>
  <c r="AN12" i="17"/>
  <c r="OM36" i="43"/>
  <c r="T473" i="9" l="1"/>
  <c r="R498" i="9" s="1"/>
  <c r="I123" i="20"/>
  <c r="AP377" i="9"/>
  <c r="AQ271" i="9"/>
  <c r="AQ276" i="9" s="1"/>
  <c r="X341" i="9"/>
  <c r="X343" i="9" s="1"/>
  <c r="X344" i="9" s="1"/>
  <c r="X330" i="9" s="1"/>
  <c r="X331" i="9" s="1"/>
  <c r="X333" i="9" s="1"/>
  <c r="W338" i="9"/>
  <c r="W392" i="9" s="1"/>
  <c r="T408" i="9"/>
  <c r="K64" i="19"/>
  <c r="K65" i="19" s="1"/>
  <c r="K67" i="19" s="1"/>
  <c r="V424" i="9"/>
  <c r="L24" i="19"/>
  <c r="U475" i="9"/>
  <c r="U476" i="9" s="1"/>
  <c r="U378" i="9"/>
  <c r="U386" i="9" s="1"/>
  <c r="U112" i="9"/>
  <c r="W383" i="9"/>
  <c r="W368" i="9"/>
  <c r="J25" i="19" s="1"/>
  <c r="J26" i="19" s="1"/>
  <c r="W419" i="9"/>
  <c r="J76" i="19" s="1"/>
  <c r="AO12" i="17"/>
  <c r="OY36" i="43"/>
  <c r="AS8" i="17"/>
  <c r="PW23" i="43"/>
  <c r="AR7" i="17"/>
  <c r="AR10" i="17"/>
  <c r="AR6" i="17"/>
  <c r="AN13" i="17"/>
  <c r="AM14" i="17"/>
  <c r="AM45" i="17"/>
  <c r="O499" i="9" l="1"/>
  <c r="O502" i="9" s="1"/>
  <c r="T410" i="9"/>
  <c r="T412" i="9" s="1"/>
  <c r="I67" i="20"/>
  <c r="I128" i="20"/>
  <c r="T475" i="9"/>
  <c r="Q498" i="9"/>
  <c r="N499" i="9"/>
  <c r="N502" i="9" s="1"/>
  <c r="AQ377" i="9"/>
  <c r="K36" i="20" s="1"/>
  <c r="M22" i="17" s="1"/>
  <c r="AR271" i="9"/>
  <c r="AR276" i="9" s="1"/>
  <c r="X335" i="9"/>
  <c r="X337" i="9" s="1"/>
  <c r="W384" i="9"/>
  <c r="L40" i="19"/>
  <c r="L41" i="19" s="1"/>
  <c r="X345" i="9"/>
  <c r="U147" i="9"/>
  <c r="U521" i="9"/>
  <c r="U522" i="9" s="1"/>
  <c r="U524" i="9" s="1"/>
  <c r="X367" i="9"/>
  <c r="X336" i="9"/>
  <c r="Y536" i="9" s="1"/>
  <c r="W389" i="9"/>
  <c r="L49" i="19"/>
  <c r="U407" i="9"/>
  <c r="U408" i="9" s="1"/>
  <c r="U410" i="9" s="1"/>
  <c r="U412" i="9" s="1"/>
  <c r="W369" i="9"/>
  <c r="K68" i="19"/>
  <c r="K69" i="19"/>
  <c r="J81" i="19"/>
  <c r="J104" i="19" s="1"/>
  <c r="V458" i="9"/>
  <c r="V448" i="9"/>
  <c r="V452" i="9" s="1"/>
  <c r="V535" i="9"/>
  <c r="T411" i="9"/>
  <c r="AT8" i="17"/>
  <c r="QI23" i="43"/>
  <c r="H352" i="9"/>
  <c r="AP12" i="17"/>
  <c r="PK36" i="43"/>
  <c r="AS10" i="17"/>
  <c r="AS7" i="17"/>
  <c r="AS6" i="17"/>
  <c r="H8" i="20"/>
  <c r="E8" i="20" s="1"/>
  <c r="AN14" i="17"/>
  <c r="AN45" i="17"/>
  <c r="AO13" i="17"/>
  <c r="I130" i="20" l="1"/>
  <c r="I133" i="20" s="1"/>
  <c r="J132" i="20" s="1"/>
  <c r="T478" i="9"/>
  <c r="T476" i="9"/>
  <c r="K29" i="17"/>
  <c r="I69" i="20"/>
  <c r="I71" i="20" s="1"/>
  <c r="AS271" i="9"/>
  <c r="AS276" i="9" s="1"/>
  <c r="AR377" i="9"/>
  <c r="Q34" i="19" s="1"/>
  <c r="X338" i="9"/>
  <c r="Y335" i="9" s="1"/>
  <c r="U411" i="9"/>
  <c r="V461" i="9"/>
  <c r="X347" i="9"/>
  <c r="Y341" i="9"/>
  <c r="Y343" i="9" s="1"/>
  <c r="J108" i="19"/>
  <c r="W395" i="9"/>
  <c r="W402" i="9" s="1"/>
  <c r="L46" i="19"/>
  <c r="V543" i="9"/>
  <c r="V544" i="9" s="1"/>
  <c r="V537" i="9"/>
  <c r="W451" i="9"/>
  <c r="W496" i="9" s="1"/>
  <c r="V454" i="9"/>
  <c r="V374" i="9"/>
  <c r="W417" i="9"/>
  <c r="W483" i="9"/>
  <c r="W485" i="9" s="1"/>
  <c r="X482" i="9" s="1"/>
  <c r="G9" i="19"/>
  <c r="AU8" i="17"/>
  <c r="H10" i="20"/>
  <c r="E10" i="20" s="1"/>
  <c r="AP13" i="17"/>
  <c r="AQ12" i="17"/>
  <c r="AO45" i="17"/>
  <c r="AO14" i="17"/>
  <c r="PW36" i="43"/>
  <c r="H14" i="20"/>
  <c r="E14" i="20" s="1"/>
  <c r="G11" i="19"/>
  <c r="H354" i="9"/>
  <c r="AT10" i="17"/>
  <c r="AT7" i="17"/>
  <c r="AT6" i="17"/>
  <c r="U477" i="9" l="1"/>
  <c r="U478" i="9" s="1"/>
  <c r="T479" i="9"/>
  <c r="X392" i="9"/>
  <c r="X389" i="9" s="1"/>
  <c r="X395" i="9" s="1"/>
  <c r="X402" i="9" s="1"/>
  <c r="AS377" i="9"/>
  <c r="AT271" i="9"/>
  <c r="AT276" i="9" s="1"/>
  <c r="K107" i="19"/>
  <c r="W424" i="9"/>
  <c r="L74" i="19"/>
  <c r="Y344" i="9"/>
  <c r="Y330" i="9" s="1"/>
  <c r="Y331" i="9" s="1"/>
  <c r="Y333" i="9" s="1"/>
  <c r="V112" i="9"/>
  <c r="V378" i="9"/>
  <c r="V386" i="9" s="1"/>
  <c r="X368" i="9"/>
  <c r="X369" i="9" s="1"/>
  <c r="X383" i="9"/>
  <c r="X384" i="9" s="1"/>
  <c r="X419" i="9"/>
  <c r="L52" i="19"/>
  <c r="L59" i="19" s="1"/>
  <c r="V519" i="9"/>
  <c r="V465" i="9"/>
  <c r="V468" i="9" s="1"/>
  <c r="V473" i="9" s="1"/>
  <c r="AU10" i="17"/>
  <c r="AU7" i="17"/>
  <c r="H13" i="20"/>
  <c r="AU6" i="17"/>
  <c r="AQ13" i="17"/>
  <c r="QI36" i="43"/>
  <c r="AR12" i="17"/>
  <c r="H355" i="9"/>
  <c r="AP14" i="17"/>
  <c r="AP45" i="17"/>
  <c r="H275" i="9"/>
  <c r="H274" i="9"/>
  <c r="V477" i="9" l="1"/>
  <c r="U479" i="9"/>
  <c r="AU271" i="9"/>
  <c r="AU276" i="9" s="1"/>
  <c r="AT377" i="9"/>
  <c r="Y345" i="9"/>
  <c r="Z341" i="9" s="1"/>
  <c r="Z343" i="9" s="1"/>
  <c r="W458" i="9"/>
  <c r="W448" i="9"/>
  <c r="W452" i="9" s="1"/>
  <c r="W535" i="9"/>
  <c r="X417" i="9"/>
  <c r="X424" i="9" s="1"/>
  <c r="X483" i="9"/>
  <c r="X485" i="9" s="1"/>
  <c r="Y482" i="9" s="1"/>
  <c r="V475" i="9"/>
  <c r="S498" i="9"/>
  <c r="P499" i="9"/>
  <c r="P502" i="9" s="1"/>
  <c r="V407" i="9"/>
  <c r="V408" i="9" s="1"/>
  <c r="V410" i="9" s="1"/>
  <c r="V412" i="9" s="1"/>
  <c r="V147" i="9"/>
  <c r="V521" i="9"/>
  <c r="V522" i="9" s="1"/>
  <c r="V524" i="9" s="1"/>
  <c r="Y367" i="9"/>
  <c r="Y336" i="9"/>
  <c r="H276" i="9"/>
  <c r="AS12" i="17"/>
  <c r="AQ14" i="17"/>
  <c r="AQ45" i="17"/>
  <c r="AR13" i="17"/>
  <c r="E13" i="20"/>
  <c r="E9" i="20" s="1"/>
  <c r="H9" i="20"/>
  <c r="G12" i="19"/>
  <c r="H253" i="9"/>
  <c r="H262" i="9" s="1"/>
  <c r="Y347" i="9" l="1"/>
  <c r="Y383" i="9" s="1"/>
  <c r="Y384" i="9" s="1"/>
  <c r="AV271" i="9"/>
  <c r="AV276" i="9" s="1"/>
  <c r="AU377" i="9"/>
  <c r="R34" i="19" s="1"/>
  <c r="V476" i="9"/>
  <c r="V478" i="9"/>
  <c r="Z344" i="9"/>
  <c r="Z330" i="9" s="1"/>
  <c r="Z331" i="9" s="1"/>
  <c r="Z333" i="9" s="1"/>
  <c r="Z536" i="9"/>
  <c r="Y338" i="9"/>
  <c r="X448" i="9"/>
  <c r="X535" i="9"/>
  <c r="X458" i="9"/>
  <c r="X461" i="9" s="1"/>
  <c r="W537" i="9"/>
  <c r="W543" i="9"/>
  <c r="W544" i="9" s="1"/>
  <c r="W374" i="9"/>
  <c r="X451" i="9"/>
  <c r="X496" i="9" s="1"/>
  <c r="W454" i="9"/>
  <c r="V411" i="9"/>
  <c r="W461" i="9"/>
  <c r="L112" i="19"/>
  <c r="L115" i="19" s="1"/>
  <c r="M63" i="19"/>
  <c r="AS13" i="17"/>
  <c r="H266" i="9"/>
  <c r="AR14" i="17"/>
  <c r="AR45" i="17"/>
  <c r="AT12" i="17"/>
  <c r="Y419" i="9" l="1"/>
  <c r="Y368" i="9"/>
  <c r="Y369" i="9" s="1"/>
  <c r="Y483" i="9" s="1"/>
  <c r="Y485" i="9" s="1"/>
  <c r="Z482" i="9" s="1"/>
  <c r="AV377" i="9"/>
  <c r="AW271" i="9"/>
  <c r="AW276" i="9" s="1"/>
  <c r="Z345" i="9"/>
  <c r="AA341" i="9" s="1"/>
  <c r="AA343" i="9" s="1"/>
  <c r="Z367" i="9"/>
  <c r="Z336" i="9"/>
  <c r="AA536" i="9" s="1"/>
  <c r="W477" i="9"/>
  <c r="V479" i="9"/>
  <c r="X519" i="9"/>
  <c r="X465" i="9"/>
  <c r="X468" i="9" s="1"/>
  <c r="X473" i="9" s="1"/>
  <c r="X543" i="9"/>
  <c r="X544" i="9" s="1"/>
  <c r="X537" i="9"/>
  <c r="X452" i="9"/>
  <c r="L119" i="19"/>
  <c r="L122" i="19" s="1"/>
  <c r="L127" i="19" s="1"/>
  <c r="L129" i="19" s="1"/>
  <c r="L132" i="19" s="1"/>
  <c r="M131" i="19" s="1"/>
  <c r="W378" i="9"/>
  <c r="W386" i="9" s="1"/>
  <c r="W112" i="9"/>
  <c r="L31" i="19"/>
  <c r="L35" i="19" s="1"/>
  <c r="L43" i="19" s="1"/>
  <c r="Z335" i="9"/>
  <c r="Y392" i="9"/>
  <c r="Y389" i="9" s="1"/>
  <c r="Y395" i="9" s="1"/>
  <c r="Y402" i="9" s="1"/>
  <c r="W519" i="9"/>
  <c r="W465" i="9"/>
  <c r="W468" i="9" s="1"/>
  <c r="W473" i="9" s="1"/>
  <c r="H356" i="9"/>
  <c r="G356" i="9" s="1"/>
  <c r="AS14" i="17"/>
  <c r="AS45" i="17"/>
  <c r="AT13" i="17"/>
  <c r="Y417" i="9" l="1"/>
  <c r="AX271" i="9"/>
  <c r="AX276" i="9" s="1"/>
  <c r="AW377" i="9"/>
  <c r="Z347" i="9"/>
  <c r="Z419" i="9" s="1"/>
  <c r="K76" i="19" s="1"/>
  <c r="Z338" i="9"/>
  <c r="Z392" i="9" s="1"/>
  <c r="W475" i="9"/>
  <c r="W476" i="9" s="1"/>
  <c r="R499" i="9"/>
  <c r="R502" i="9" s="1"/>
  <c r="U498" i="9"/>
  <c r="Q499" i="9"/>
  <c r="Q502" i="9" s="1"/>
  <c r="T498" i="9"/>
  <c r="Y451" i="9"/>
  <c r="Y496" i="9" s="1"/>
  <c r="X374" i="9"/>
  <c r="X454" i="9"/>
  <c r="W407" i="9"/>
  <c r="AA344" i="9"/>
  <c r="AA330" i="9" s="1"/>
  <c r="AA331" i="9" s="1"/>
  <c r="AA333" i="9" s="1"/>
  <c r="Y424" i="9"/>
  <c r="X475" i="9"/>
  <c r="X476" i="9" s="1"/>
  <c r="W147" i="9"/>
  <c r="W521" i="9"/>
  <c r="W522" i="9" s="1"/>
  <c r="W524" i="9" s="1"/>
  <c r="M24" i="19"/>
  <c r="AT45" i="17"/>
  <c r="AT14" i="17"/>
  <c r="H357" i="9"/>
  <c r="AU12" i="17"/>
  <c r="H15" i="20"/>
  <c r="E15" i="20" s="1"/>
  <c r="G13" i="19"/>
  <c r="Z383" i="9" l="1"/>
  <c r="Z384" i="9" s="1"/>
  <c r="Z368" i="9"/>
  <c r="K25" i="19" s="1"/>
  <c r="K26" i="19" s="1"/>
  <c r="AX377" i="9"/>
  <c r="AY271" i="9"/>
  <c r="AY276" i="9" s="1"/>
  <c r="AA335" i="9"/>
  <c r="AA337" i="9" s="1"/>
  <c r="W478" i="9"/>
  <c r="W479" i="9" s="1"/>
  <c r="K81" i="19"/>
  <c r="K104" i="19" s="1"/>
  <c r="Y458" i="9"/>
  <c r="Y448" i="9"/>
  <c r="Y452" i="9" s="1"/>
  <c r="Y535" i="9"/>
  <c r="W408" i="9"/>
  <c r="W410" i="9" s="1"/>
  <c r="L64" i="19"/>
  <c r="L65" i="19" s="1"/>
  <c r="L67" i="19" s="1"/>
  <c r="M40" i="19"/>
  <c r="M41" i="19" s="1"/>
  <c r="X378" i="9"/>
  <c r="X386" i="9" s="1"/>
  <c r="X112" i="9"/>
  <c r="Z389" i="9"/>
  <c r="M49" i="19"/>
  <c r="AA345" i="9"/>
  <c r="AA367" i="9"/>
  <c r="AA336" i="9"/>
  <c r="AB536" i="9" s="1"/>
  <c r="G14" i="19"/>
  <c r="AU13" i="17"/>
  <c r="H16" i="20"/>
  <c r="E16" i="20" s="1"/>
  <c r="H360" i="9"/>
  <c r="Z369" i="9" l="1"/>
  <c r="Z417" i="9" s="1"/>
  <c r="Z424" i="9" s="1"/>
  <c r="X477" i="9"/>
  <c r="X478" i="9" s="1"/>
  <c r="X479" i="9" s="1"/>
  <c r="AZ271" i="9"/>
  <c r="AZ276" i="9" s="1"/>
  <c r="AY377" i="9"/>
  <c r="S34" i="19"/>
  <c r="U34" i="19"/>
  <c r="Y374" i="9"/>
  <c r="Z451" i="9"/>
  <c r="Z496" i="9" s="1"/>
  <c r="Y454" i="9"/>
  <c r="Y543" i="9"/>
  <c r="Y544" i="9" s="1"/>
  <c r="Y537" i="9"/>
  <c r="AA347" i="9"/>
  <c r="AB341" i="9"/>
  <c r="AB343" i="9" s="1"/>
  <c r="Y461" i="9"/>
  <c r="X407" i="9"/>
  <c r="X408" i="9" s="1"/>
  <c r="X410" i="9" s="1"/>
  <c r="X412" i="9" s="1"/>
  <c r="L68" i="19"/>
  <c r="L69" i="19"/>
  <c r="W412" i="9"/>
  <c r="W411" i="9"/>
  <c r="Z395" i="9"/>
  <c r="Z402" i="9" s="1"/>
  <c r="M46" i="19"/>
  <c r="AA338" i="9"/>
  <c r="K108" i="19"/>
  <c r="X521" i="9"/>
  <c r="X522" i="9" s="1"/>
  <c r="X524" i="9" s="1"/>
  <c r="X147" i="9"/>
  <c r="AU45" i="17"/>
  <c r="AU14" i="17"/>
  <c r="H19" i="20"/>
  <c r="E19" i="20" s="1"/>
  <c r="H365" i="9"/>
  <c r="G17" i="19"/>
  <c r="Y477" i="9" l="1"/>
  <c r="Z483" i="9"/>
  <c r="Z485" i="9" s="1"/>
  <c r="AA482" i="9" s="1"/>
  <c r="M74" i="19"/>
  <c r="BA271" i="9"/>
  <c r="BA276" i="9" s="1"/>
  <c r="AZ377" i="9"/>
  <c r="X411" i="9"/>
  <c r="Z448" i="9"/>
  <c r="Z452" i="9" s="1"/>
  <c r="Z535" i="9"/>
  <c r="Z458" i="9"/>
  <c r="Y519" i="9"/>
  <c r="Y465" i="9"/>
  <c r="Y468" i="9" s="1"/>
  <c r="Y473" i="9" s="1"/>
  <c r="AB335" i="9"/>
  <c r="AA392" i="9"/>
  <c r="AA389" i="9" s="1"/>
  <c r="AA395" i="9" s="1"/>
  <c r="AA402" i="9" s="1"/>
  <c r="AB344" i="9"/>
  <c r="AB330" i="9" s="1"/>
  <c r="AB331" i="9" s="1"/>
  <c r="AB333" i="9" s="1"/>
  <c r="M52" i="19"/>
  <c r="M59" i="19" s="1"/>
  <c r="AA368" i="9"/>
  <c r="AA383" i="9"/>
  <c r="AA384" i="9" s="1"/>
  <c r="AA419" i="9"/>
  <c r="Y378" i="9"/>
  <c r="Y386" i="9" s="1"/>
  <c r="Y112" i="9"/>
  <c r="L107" i="19"/>
  <c r="H326" i="9"/>
  <c r="H24" i="20"/>
  <c r="E24" i="20" s="1"/>
  <c r="G22" i="19"/>
  <c r="BA377" i="9" l="1"/>
  <c r="T34" i="19" s="1"/>
  <c r="BB271" i="9"/>
  <c r="BB276" i="9" s="1"/>
  <c r="AB345" i="9"/>
  <c r="AC341" i="9" s="1"/>
  <c r="AC343" i="9" s="1"/>
  <c r="Y475" i="9"/>
  <c r="V498" i="9"/>
  <c r="S499" i="9"/>
  <c r="S502" i="9" s="1"/>
  <c r="Y521" i="9"/>
  <c r="Y522" i="9" s="1"/>
  <c r="Y524" i="9" s="1"/>
  <c r="Y147" i="9"/>
  <c r="Z461" i="9"/>
  <c r="M112" i="19"/>
  <c r="M115" i="19" s="1"/>
  <c r="Y407" i="9"/>
  <c r="Y408" i="9" s="1"/>
  <c r="Y410" i="9" s="1"/>
  <c r="Y411" i="9" s="1"/>
  <c r="AB367" i="9"/>
  <c r="AB336" i="9"/>
  <c r="AC536" i="9" s="1"/>
  <c r="Z537" i="9"/>
  <c r="Z543" i="9"/>
  <c r="Z544" i="9" s="1"/>
  <c r="AA369" i="9"/>
  <c r="AA451" i="9"/>
  <c r="AA496" i="9" s="1"/>
  <c r="Z454" i="9"/>
  <c r="Z374" i="9"/>
  <c r="N63" i="19"/>
  <c r="H342" i="9"/>
  <c r="H329" i="9"/>
  <c r="BC271" i="9" l="1"/>
  <c r="BC276" i="9" s="1"/>
  <c r="BB377" i="9"/>
  <c r="AB347" i="9"/>
  <c r="AB419" i="9" s="1"/>
  <c r="Y412" i="9"/>
  <c r="AB338" i="9"/>
  <c r="AB392" i="9" s="1"/>
  <c r="AB389" i="9" s="1"/>
  <c r="AB395" i="9" s="1"/>
  <c r="AB402" i="9" s="1"/>
  <c r="AC344" i="9"/>
  <c r="AC330" i="9" s="1"/>
  <c r="AC331" i="9" s="1"/>
  <c r="AC333" i="9" s="1"/>
  <c r="Z112" i="9"/>
  <c r="Z378" i="9"/>
  <c r="Z386" i="9" s="1"/>
  <c r="M31" i="19"/>
  <c r="M35" i="19" s="1"/>
  <c r="M43" i="19" s="1"/>
  <c r="Y478" i="9"/>
  <c r="Y476" i="9"/>
  <c r="M119" i="19"/>
  <c r="M122" i="19" s="1"/>
  <c r="M127" i="19" s="1"/>
  <c r="M129" i="19" s="1"/>
  <c r="M132" i="19" s="1"/>
  <c r="N131" i="19" s="1"/>
  <c r="AA483" i="9"/>
  <c r="AA485" i="9" s="1"/>
  <c r="AB482" i="9" s="1"/>
  <c r="AA417" i="9"/>
  <c r="Z465" i="9"/>
  <c r="Z468" i="9" s="1"/>
  <c r="Z473" i="9" s="1"/>
  <c r="Z519" i="9"/>
  <c r="N75" i="19"/>
  <c r="AB383" i="9" l="1"/>
  <c r="AB384" i="9" s="1"/>
  <c r="AB368" i="9"/>
  <c r="AB369" i="9" s="1"/>
  <c r="BD271" i="9"/>
  <c r="BD276" i="9" s="1"/>
  <c r="BC377" i="9"/>
  <c r="AC335" i="9"/>
  <c r="AC345" i="9"/>
  <c r="AD341" i="9" s="1"/>
  <c r="AD343" i="9" s="1"/>
  <c r="Z477" i="9"/>
  <c r="Y479" i="9"/>
  <c r="Z407" i="9"/>
  <c r="Z475" i="9"/>
  <c r="Z476" i="9" s="1"/>
  <c r="W498" i="9"/>
  <c r="T499" i="9"/>
  <c r="T502" i="9" s="1"/>
  <c r="AA424" i="9"/>
  <c r="Z147" i="9"/>
  <c r="Z521" i="9"/>
  <c r="Z522" i="9" s="1"/>
  <c r="Z524" i="9" s="1"/>
  <c r="AC367" i="9"/>
  <c r="AC336" i="9"/>
  <c r="AD536" i="9" s="1"/>
  <c r="BE271" i="9" l="1"/>
  <c r="BE276" i="9" s="1"/>
  <c r="BD377" i="9"/>
  <c r="L36" i="20" s="1"/>
  <c r="N22" i="17" s="1"/>
  <c r="AC347" i="9"/>
  <c r="AC368" i="9" s="1"/>
  <c r="AB417" i="9"/>
  <c r="AB483" i="9"/>
  <c r="AB485" i="9" s="1"/>
  <c r="AC482" i="9" s="1"/>
  <c r="AA458" i="9"/>
  <c r="AA461" i="9" s="1"/>
  <c r="AA448" i="9"/>
  <c r="AA452" i="9" s="1"/>
  <c r="AA535" i="9"/>
  <c r="Z408" i="9"/>
  <c r="M64" i="19"/>
  <c r="M65" i="19" s="1"/>
  <c r="M67" i="19" s="1"/>
  <c r="AC338" i="9"/>
  <c r="Z478" i="9"/>
  <c r="AA477" i="9" s="1"/>
  <c r="AD344" i="9"/>
  <c r="AD330" i="9" s="1"/>
  <c r="AD331" i="9" s="1"/>
  <c r="AD333" i="9" s="1"/>
  <c r="N24" i="19"/>
  <c r="BF271" i="9" l="1"/>
  <c r="BF276" i="9" s="1"/>
  <c r="BE377" i="9"/>
  <c r="AC383" i="9"/>
  <c r="AC384" i="9" s="1"/>
  <c r="AC419" i="9"/>
  <c r="N76" i="19" s="1"/>
  <c r="AD345" i="9"/>
  <c r="AE341" i="9" s="1"/>
  <c r="AE343" i="9" s="1"/>
  <c r="M69" i="19"/>
  <c r="M68" i="19"/>
  <c r="L76" i="19"/>
  <c r="Z410" i="9"/>
  <c r="AA537" i="9"/>
  <c r="AA543" i="9"/>
  <c r="AA544" i="9" s="1"/>
  <c r="AA454" i="9"/>
  <c r="AB451" i="9"/>
  <c r="AB496" i="9" s="1"/>
  <c r="AA374" i="9"/>
  <c r="AA519" i="9"/>
  <c r="AA465" i="9"/>
  <c r="AA468" i="9" s="1"/>
  <c r="AA473" i="9" s="1"/>
  <c r="AD367" i="9"/>
  <c r="AD336" i="9"/>
  <c r="AE536" i="9" s="1"/>
  <c r="L25" i="19"/>
  <c r="L26" i="19" s="1"/>
  <c r="N25" i="19"/>
  <c r="N26" i="19" s="1"/>
  <c r="AC369" i="9"/>
  <c r="AD335" i="9"/>
  <c r="AD337" i="9" s="1"/>
  <c r="AC392" i="9"/>
  <c r="AB424" i="9"/>
  <c r="N40" i="19" l="1"/>
  <c r="N41" i="19" s="1"/>
  <c r="BF377" i="9"/>
  <c r="BG271" i="9"/>
  <c r="BG276" i="9" s="1"/>
  <c r="AD347" i="9"/>
  <c r="AD419" i="9" s="1"/>
  <c r="Z411" i="9"/>
  <c r="Z412" i="9"/>
  <c r="L81" i="19"/>
  <c r="L104" i="19" s="1"/>
  <c r="AA378" i="9"/>
  <c r="AA386" i="9" s="1"/>
  <c r="AA112" i="9"/>
  <c r="AB448" i="9"/>
  <c r="AB452" i="9" s="1"/>
  <c r="AB535" i="9"/>
  <c r="AB458" i="9"/>
  <c r="AE344" i="9"/>
  <c r="AE330" i="9" s="1"/>
  <c r="AE331" i="9" s="1"/>
  <c r="AE333" i="9" s="1"/>
  <c r="AC389" i="9"/>
  <c r="N49" i="19"/>
  <c r="AC483" i="9"/>
  <c r="AC485" i="9" s="1"/>
  <c r="AD482" i="9" s="1"/>
  <c r="AC417" i="9"/>
  <c r="AD338" i="9"/>
  <c r="AA475" i="9"/>
  <c r="X498" i="9"/>
  <c r="U499" i="9"/>
  <c r="U502" i="9" s="1"/>
  <c r="BG377" i="9" l="1"/>
  <c r="V34" i="19" s="1"/>
  <c r="BH271" i="9"/>
  <c r="BH276" i="9" s="1"/>
  <c r="AD383" i="9"/>
  <c r="AD384" i="9" s="1"/>
  <c r="AD368" i="9"/>
  <c r="AD369" i="9" s="1"/>
  <c r="AE345" i="9"/>
  <c r="AE347" i="9" s="1"/>
  <c r="AA521" i="9"/>
  <c r="AA522" i="9" s="1"/>
  <c r="AA524" i="9" s="1"/>
  <c r="AA147" i="9"/>
  <c r="AC395" i="9"/>
  <c r="AC402" i="9" s="1"/>
  <c r="N46" i="19"/>
  <c r="L108" i="19"/>
  <c r="AE367" i="9"/>
  <c r="AE336" i="9"/>
  <c r="AF536" i="9" s="1"/>
  <c r="AA407" i="9"/>
  <c r="AA408" i="9" s="1"/>
  <c r="AA410" i="9" s="1"/>
  <c r="AA411" i="9" s="1"/>
  <c r="AB461" i="9"/>
  <c r="AE335" i="9"/>
  <c r="AD392" i="9"/>
  <c r="AD389" i="9" s="1"/>
  <c r="AD395" i="9" s="1"/>
  <c r="AD402" i="9" s="1"/>
  <c r="AC424" i="9"/>
  <c r="N74" i="19"/>
  <c r="N81" i="19" s="1"/>
  <c r="N104" i="19" s="1"/>
  <c r="AB543" i="9"/>
  <c r="AB544" i="9" s="1"/>
  <c r="AB537" i="9"/>
  <c r="AA478" i="9"/>
  <c r="AB477" i="9" s="1"/>
  <c r="AA476" i="9"/>
  <c r="AB454" i="9"/>
  <c r="AB374" i="9"/>
  <c r="AC451" i="9"/>
  <c r="AC496" i="9" s="1"/>
  <c r="BH377" i="9" l="1"/>
  <c r="BI271" i="9"/>
  <c r="BI276" i="9" s="1"/>
  <c r="AF341" i="9"/>
  <c r="AF343" i="9" s="1"/>
  <c r="AF344" i="9" s="1"/>
  <c r="AF330" i="9" s="1"/>
  <c r="AF331" i="9" s="1"/>
  <c r="AF333" i="9" s="1"/>
  <c r="AE338" i="9"/>
  <c r="AE392" i="9" s="1"/>
  <c r="AE389" i="9" s="1"/>
  <c r="AE395" i="9" s="1"/>
  <c r="AE402" i="9" s="1"/>
  <c r="AA412" i="9"/>
  <c r="AD483" i="9"/>
  <c r="AD485" i="9" s="1"/>
  <c r="AD417" i="9"/>
  <c r="AB519" i="9"/>
  <c r="AB465" i="9"/>
  <c r="AB468" i="9" s="1"/>
  <c r="AB473" i="9" s="1"/>
  <c r="M107" i="19"/>
  <c r="N52" i="19"/>
  <c r="N59" i="19" s="1"/>
  <c r="AC448" i="9"/>
  <c r="AC452" i="9" s="1"/>
  <c r="AC458" i="9"/>
  <c r="AC535" i="9"/>
  <c r="AE383" i="9"/>
  <c r="AE384" i="9" s="1"/>
  <c r="AE368" i="9"/>
  <c r="AE419" i="9"/>
  <c r="AB378" i="9"/>
  <c r="AB386" i="9" s="1"/>
  <c r="AB112" i="9"/>
  <c r="AF335" i="9" l="1"/>
  <c r="BI377" i="9"/>
  <c r="BJ271" i="9"/>
  <c r="BJ276" i="9" s="1"/>
  <c r="AF345" i="9"/>
  <c r="AF347" i="9" s="1"/>
  <c r="AC461" i="9"/>
  <c r="N112" i="19"/>
  <c r="N115" i="19" s="1"/>
  <c r="AB521" i="9"/>
  <c r="AB522" i="9" s="1"/>
  <c r="AB524" i="9" s="1"/>
  <c r="AB147" i="9"/>
  <c r="AB407" i="9"/>
  <c r="AB408" i="9" s="1"/>
  <c r="AB410" i="9" s="1"/>
  <c r="AB411" i="9" s="1"/>
  <c r="AB475" i="9"/>
  <c r="V499" i="9"/>
  <c r="V502" i="9" s="1"/>
  <c r="Y498" i="9"/>
  <c r="AE369" i="9"/>
  <c r="AC374" i="9"/>
  <c r="AC454" i="9"/>
  <c r="AD451" i="9"/>
  <c r="AD496" i="9" s="1"/>
  <c r="AD424" i="9"/>
  <c r="AC543" i="9"/>
  <c r="AC544" i="9" s="1"/>
  <c r="AC537" i="9"/>
  <c r="AF367" i="9"/>
  <c r="AF336" i="9"/>
  <c r="AG536" i="9" s="1"/>
  <c r="AE482" i="9"/>
  <c r="AD406" i="9"/>
  <c r="O75" i="19"/>
  <c r="AG341" i="9" l="1"/>
  <c r="AG343" i="9" s="1"/>
  <c r="AG344" i="9" s="1"/>
  <c r="AG330" i="9" s="1"/>
  <c r="AG331" i="9" s="1"/>
  <c r="AG333" i="9" s="1"/>
  <c r="BK271" i="9"/>
  <c r="BK276" i="9" s="1"/>
  <c r="BJ377" i="9"/>
  <c r="AF368" i="9"/>
  <c r="AF369" i="9" s="1"/>
  <c r="AF383" i="9"/>
  <c r="J42" i="20" s="1"/>
  <c r="J43" i="20" s="1"/>
  <c r="L23" i="17" s="1"/>
  <c r="AF419" i="9"/>
  <c r="M76" i="19" s="1"/>
  <c r="AB412" i="9"/>
  <c r="AB476" i="9"/>
  <c r="AB478" i="9"/>
  <c r="AC477" i="9" s="1"/>
  <c r="AC378" i="9"/>
  <c r="AC386" i="9" s="1"/>
  <c r="AC112" i="9"/>
  <c r="N31" i="19"/>
  <c r="N35" i="19" s="1"/>
  <c r="N43" i="19" s="1"/>
  <c r="AF338" i="9"/>
  <c r="N119" i="19"/>
  <c r="N122" i="19" s="1"/>
  <c r="N127" i="19" s="1"/>
  <c r="N129" i="19" s="1"/>
  <c r="N132" i="19" s="1"/>
  <c r="O131" i="19" s="1"/>
  <c r="AD535" i="9"/>
  <c r="AD448" i="9"/>
  <c r="AD452" i="9" s="1"/>
  <c r="AD458" i="9"/>
  <c r="AD461" i="9" s="1"/>
  <c r="AE483" i="9"/>
  <c r="AE485" i="9" s="1"/>
  <c r="AE417" i="9"/>
  <c r="AC519" i="9"/>
  <c r="AC465" i="9"/>
  <c r="AC468" i="9" s="1"/>
  <c r="AC473" i="9" s="1"/>
  <c r="W34" i="19" l="1"/>
  <c r="Y34" i="19"/>
  <c r="BK377" i="9"/>
  <c r="BL271" i="9"/>
  <c r="BL276" i="9" s="1"/>
  <c r="AD454" i="9"/>
  <c r="AD374" i="9"/>
  <c r="AE451" i="9"/>
  <c r="AE496" i="9" s="1"/>
  <c r="AC147" i="9"/>
  <c r="AC521" i="9"/>
  <c r="AC522" i="9" s="1"/>
  <c r="AC524" i="9" s="1"/>
  <c r="AF417" i="9"/>
  <c r="AF424" i="9" s="1"/>
  <c r="AF483" i="9"/>
  <c r="M81" i="19"/>
  <c r="M104" i="19" s="1"/>
  <c r="AF482" i="9"/>
  <c r="AE406" i="9"/>
  <c r="AG345" i="9"/>
  <c r="AC475" i="9"/>
  <c r="AC476" i="9" s="1"/>
  <c r="W499" i="9"/>
  <c r="W502" i="9" s="1"/>
  <c r="Z498" i="9"/>
  <c r="AG367" i="9"/>
  <c r="AG336" i="9"/>
  <c r="AH536" i="9" s="1"/>
  <c r="AF384" i="9"/>
  <c r="O40" i="19"/>
  <c r="O41" i="19" s="1"/>
  <c r="AE424" i="9"/>
  <c r="AG335" i="9"/>
  <c r="AG337" i="9" s="1"/>
  <c r="AF392" i="9"/>
  <c r="J51" i="20" s="1"/>
  <c r="AD465" i="9"/>
  <c r="AD468" i="9" s="1"/>
  <c r="AD473" i="9" s="1"/>
  <c r="X499" i="9" s="1"/>
  <c r="X502" i="9" s="1"/>
  <c r="AD519" i="9"/>
  <c r="AD537" i="9"/>
  <c r="AD543" i="9"/>
  <c r="AD544" i="9" s="1"/>
  <c r="AC407" i="9"/>
  <c r="M25" i="19"/>
  <c r="M26" i="19" s="1"/>
  <c r="O25" i="19"/>
  <c r="BM271" i="9" l="1"/>
  <c r="BM276" i="9" s="1"/>
  <c r="BL377" i="9"/>
  <c r="O74" i="19"/>
  <c r="AE448" i="9"/>
  <c r="AE452" i="9" s="1"/>
  <c r="AE535" i="9"/>
  <c r="AE458" i="9"/>
  <c r="AA498" i="9"/>
  <c r="AH341" i="9"/>
  <c r="AH343" i="9" s="1"/>
  <c r="AG347" i="9"/>
  <c r="AC408" i="9"/>
  <c r="AC410" i="9" s="1"/>
  <c r="N64" i="19"/>
  <c r="N65" i="19" s="1"/>
  <c r="N67" i="19" s="1"/>
  <c r="AD112" i="9"/>
  <c r="AD378" i="9"/>
  <c r="AD386" i="9" s="1"/>
  <c r="AD475" i="9"/>
  <c r="AD476" i="9" s="1"/>
  <c r="M108" i="19"/>
  <c r="AF389" i="9"/>
  <c r="J48" i="20" s="1"/>
  <c r="J54" i="20" s="1"/>
  <c r="O49" i="19"/>
  <c r="AC478" i="9"/>
  <c r="AD477" i="9" s="1"/>
  <c r="AG338" i="9"/>
  <c r="AF485" i="9"/>
  <c r="AF458" i="9"/>
  <c r="AF461" i="9" s="1"/>
  <c r="AF448" i="9"/>
  <c r="AF535" i="9"/>
  <c r="J61" i="20" l="1"/>
  <c r="L26" i="17"/>
  <c r="BM377" i="9"/>
  <c r="X34" i="19" s="1"/>
  <c r="BN271" i="9"/>
  <c r="BN276" i="9" s="1"/>
  <c r="AD478" i="9"/>
  <c r="AE477" i="9" s="1"/>
  <c r="AC412" i="9"/>
  <c r="AC411" i="9"/>
  <c r="AG383" i="9"/>
  <c r="AG384" i="9" s="1"/>
  <c r="AG368" i="9"/>
  <c r="AG369" i="9" s="1"/>
  <c r="AG419" i="9"/>
  <c r="AH344" i="9"/>
  <c r="AH330" i="9" s="1"/>
  <c r="AH331" i="9" s="1"/>
  <c r="AH333" i="9" s="1"/>
  <c r="AH335" i="9"/>
  <c r="AG392" i="9"/>
  <c r="AG281" i="9" s="1"/>
  <c r="AF519" i="9"/>
  <c r="AF465" i="9"/>
  <c r="AF468" i="9" s="1"/>
  <c r="AF473" i="9" s="1"/>
  <c r="AG482" i="9"/>
  <c r="AF406" i="9"/>
  <c r="J65" i="20" s="1"/>
  <c r="AF395" i="9"/>
  <c r="AF402" i="9" s="1"/>
  <c r="O46" i="19"/>
  <c r="AD407" i="9"/>
  <c r="AD408" i="9" s="1"/>
  <c r="AD410" i="9" s="1"/>
  <c r="AD411" i="9" s="1"/>
  <c r="AE461" i="9"/>
  <c r="O112" i="19"/>
  <c r="O115" i="19" s="1"/>
  <c r="AD147" i="9"/>
  <c r="AD521" i="9"/>
  <c r="AD522" i="9" s="1"/>
  <c r="AD524" i="9" s="1"/>
  <c r="AE543" i="9"/>
  <c r="AE544" i="9" s="1"/>
  <c r="AE537" i="9"/>
  <c r="AF543" i="9"/>
  <c r="AF544" i="9" s="1"/>
  <c r="AF537" i="9"/>
  <c r="N107" i="19"/>
  <c r="N68" i="19"/>
  <c r="N69" i="19"/>
  <c r="AE374" i="9"/>
  <c r="AE454" i="9"/>
  <c r="AF451" i="9"/>
  <c r="AF496" i="9" s="1"/>
  <c r="L25" i="17" l="1"/>
  <c r="BO271" i="9"/>
  <c r="BO276" i="9" s="1"/>
  <c r="BN377" i="9"/>
  <c r="AD412" i="9"/>
  <c r="O119" i="19"/>
  <c r="O122" i="19" s="1"/>
  <c r="O127" i="19" s="1"/>
  <c r="O129" i="19" s="1"/>
  <c r="O132" i="19" s="1"/>
  <c r="P131" i="19" s="1"/>
  <c r="AF475" i="9"/>
  <c r="AF476" i="9" s="1"/>
  <c r="N108" i="19"/>
  <c r="O63" i="19"/>
  <c r="AE465" i="9"/>
  <c r="AE468" i="9" s="1"/>
  <c r="AE473" i="9" s="1"/>
  <c r="AE519" i="9"/>
  <c r="AG285" i="9"/>
  <c r="AI284" i="9"/>
  <c r="AF452" i="9"/>
  <c r="O52" i="19"/>
  <c r="O59" i="19" s="1"/>
  <c r="AH336" i="9"/>
  <c r="AI536" i="9" s="1"/>
  <c r="AH367" i="9"/>
  <c r="AG483" i="9"/>
  <c r="AG485" i="9" s="1"/>
  <c r="AG417" i="9"/>
  <c r="AE112" i="9"/>
  <c r="AE378" i="9"/>
  <c r="AE386" i="9" s="1"/>
  <c r="AH345" i="9"/>
  <c r="BO377" i="9" l="1"/>
  <c r="BP271" i="9"/>
  <c r="BP276" i="9" s="1"/>
  <c r="AE521" i="9"/>
  <c r="AE522" i="9" s="1"/>
  <c r="AE524" i="9" s="1"/>
  <c r="AE147" i="9"/>
  <c r="O107" i="19"/>
  <c r="AG406" i="9"/>
  <c r="AH482" i="9"/>
  <c r="AH347" i="9"/>
  <c r="AI341" i="9"/>
  <c r="AI343" i="9" s="1"/>
  <c r="AH338" i="9"/>
  <c r="AG389" i="9"/>
  <c r="AG395" i="9" s="1"/>
  <c r="AG402" i="9" s="1"/>
  <c r="AH279" i="9"/>
  <c r="AG290" i="9"/>
  <c r="AE475" i="9"/>
  <c r="Y499" i="9"/>
  <c r="Y502" i="9" s="1"/>
  <c r="AC498" i="9"/>
  <c r="Z499" i="9"/>
  <c r="Z502" i="9" s="1"/>
  <c r="AB498" i="9"/>
  <c r="AG451" i="9"/>
  <c r="AG496" i="9" s="1"/>
  <c r="AF374" i="9"/>
  <c r="J33" i="20" s="1"/>
  <c r="AF454" i="9"/>
  <c r="AE407" i="9"/>
  <c r="AE408" i="9" s="1"/>
  <c r="AE410" i="9" s="1"/>
  <c r="AE411" i="9" s="1"/>
  <c r="J37" i="20" l="1"/>
  <c r="L21" i="17"/>
  <c r="BQ271" i="9"/>
  <c r="BQ276" i="9" s="1"/>
  <c r="BP377" i="9"/>
  <c r="M36" i="20" s="1"/>
  <c r="O22" i="17" s="1"/>
  <c r="AE412" i="9"/>
  <c r="AH288" i="9"/>
  <c r="AG291" i="9"/>
  <c r="AG418" i="9" s="1"/>
  <c r="AG424" i="9" s="1"/>
  <c r="AI344" i="9"/>
  <c r="AI330" i="9" s="1"/>
  <c r="AI331" i="9" s="1"/>
  <c r="AI333" i="9" s="1"/>
  <c r="AI335" i="9"/>
  <c r="AH392" i="9"/>
  <c r="AH281" i="9" s="1"/>
  <c r="AJ284" i="9" s="1"/>
  <c r="AH368" i="9"/>
  <c r="AH369" i="9" s="1"/>
  <c r="AH383" i="9"/>
  <c r="AH384" i="9" s="1"/>
  <c r="AH419" i="9"/>
  <c r="AF378" i="9"/>
  <c r="AF386" i="9" s="1"/>
  <c r="AF112" i="9"/>
  <c r="O31" i="19"/>
  <c r="O35" i="19" s="1"/>
  <c r="O43" i="19" s="1"/>
  <c r="AE476" i="9"/>
  <c r="AE478" i="9"/>
  <c r="AF477" i="9" s="1"/>
  <c r="AF478" i="9" s="1"/>
  <c r="AG477" i="9" s="1"/>
  <c r="J45" i="20" l="1"/>
  <c r="L19" i="17" s="1"/>
  <c r="L20" i="17"/>
  <c r="BQ377" i="9"/>
  <c r="BR271" i="9"/>
  <c r="BR276" i="9" s="1"/>
  <c r="AH285" i="9"/>
  <c r="AH389" i="9" s="1"/>
  <c r="AH395" i="9" s="1"/>
  <c r="AH402" i="9" s="1"/>
  <c r="AI345" i="9"/>
  <c r="AI347" i="9" s="1"/>
  <c r="AF521" i="9"/>
  <c r="AF522" i="9" s="1"/>
  <c r="AF524" i="9" s="1"/>
  <c r="AF147" i="9"/>
  <c r="AF407" i="9"/>
  <c r="J66" i="20" s="1"/>
  <c r="AI367" i="9"/>
  <c r="P24" i="19" s="1"/>
  <c r="AI336" i="9"/>
  <c r="AJ536" i="9" s="1"/>
  <c r="AH483" i="9"/>
  <c r="AH485" i="9" s="1"/>
  <c r="AH417" i="9"/>
  <c r="AG458" i="9"/>
  <c r="AG461" i="9" s="1"/>
  <c r="AG448" i="9"/>
  <c r="AG452" i="9" s="1"/>
  <c r="AG535" i="9"/>
  <c r="BS271" i="9" l="1"/>
  <c r="BS276" i="9" s="1"/>
  <c r="BR377" i="9"/>
  <c r="AJ341" i="9"/>
  <c r="AJ343" i="9" s="1"/>
  <c r="AJ344" i="9" s="1"/>
  <c r="AJ330" i="9" s="1"/>
  <c r="AJ331" i="9" s="1"/>
  <c r="AJ333" i="9" s="1"/>
  <c r="AI279" i="9"/>
  <c r="AH290" i="9"/>
  <c r="AI288" i="9" s="1"/>
  <c r="O64" i="19"/>
  <c r="O65" i="19" s="1"/>
  <c r="O67" i="19" s="1"/>
  <c r="AF408" i="9"/>
  <c r="AH406" i="9"/>
  <c r="AI482" i="9"/>
  <c r="AG537" i="9"/>
  <c r="AG543" i="9"/>
  <c r="AG544" i="9" s="1"/>
  <c r="AI383" i="9"/>
  <c r="AI368" i="9"/>
  <c r="AI369" i="9" s="1"/>
  <c r="AI419" i="9"/>
  <c r="AG454" i="9"/>
  <c r="AG374" i="9"/>
  <c r="AH451" i="9"/>
  <c r="AH496" i="9" s="1"/>
  <c r="AG465" i="9"/>
  <c r="AG468" i="9" s="1"/>
  <c r="AG473" i="9" s="1"/>
  <c r="AG519" i="9"/>
  <c r="AI338" i="9"/>
  <c r="AF410" i="9" l="1"/>
  <c r="J67" i="20"/>
  <c r="BS377" i="9"/>
  <c r="Z34" i="19" s="1"/>
  <c r="BT271" i="9"/>
  <c r="BT276" i="9" s="1"/>
  <c r="AH291" i="9"/>
  <c r="AH418" i="9" s="1"/>
  <c r="AH424" i="9" s="1"/>
  <c r="AJ345" i="9"/>
  <c r="AK341" i="9" s="1"/>
  <c r="AK343" i="9" s="1"/>
  <c r="AG497" i="9"/>
  <c r="AG475" i="9"/>
  <c r="AD498" i="9"/>
  <c r="AA499" i="9"/>
  <c r="AA502" i="9" s="1"/>
  <c r="AG378" i="9"/>
  <c r="AG386" i="9" s="1"/>
  <c r="AG112" i="9"/>
  <c r="AJ336" i="9"/>
  <c r="AK536" i="9" s="1"/>
  <c r="AJ367" i="9"/>
  <c r="AF412" i="9"/>
  <c r="AF411" i="9"/>
  <c r="O69" i="19"/>
  <c r="O68" i="19"/>
  <c r="AI483" i="9"/>
  <c r="AI485" i="9" s="1"/>
  <c r="AI417" i="9"/>
  <c r="AI384" i="9"/>
  <c r="P40" i="19"/>
  <c r="P41" i="19" s="1"/>
  <c r="AI392" i="9"/>
  <c r="AJ335" i="9"/>
  <c r="L29" i="17" l="1"/>
  <c r="J69" i="20"/>
  <c r="J71" i="20" s="1"/>
  <c r="BU271" i="9"/>
  <c r="BU276" i="9" s="1"/>
  <c r="BT377" i="9"/>
  <c r="AJ347" i="9"/>
  <c r="AJ383" i="9" s="1"/>
  <c r="AJ384" i="9" s="1"/>
  <c r="AJ482" i="9"/>
  <c r="AI406" i="9"/>
  <c r="AJ337" i="9"/>
  <c r="AJ338" i="9" s="1"/>
  <c r="AH458" i="9"/>
  <c r="AH535" i="9"/>
  <c r="AH448" i="9"/>
  <c r="AH452" i="9" s="1"/>
  <c r="AK344" i="9"/>
  <c r="AK330" i="9" s="1"/>
  <c r="AK331" i="9" s="1"/>
  <c r="AK333" i="9" s="1"/>
  <c r="AG476" i="9"/>
  <c r="AG478" i="9"/>
  <c r="AH477" i="9" s="1"/>
  <c r="AG521" i="9"/>
  <c r="AG522" i="9" s="1"/>
  <c r="AG524" i="9" s="1"/>
  <c r="AG147" i="9"/>
  <c r="AG407" i="9"/>
  <c r="AG408" i="9" s="1"/>
  <c r="AG410" i="9" s="1"/>
  <c r="AG412" i="9" s="1"/>
  <c r="AI281" i="9"/>
  <c r="P49" i="19"/>
  <c r="P74" i="19"/>
  <c r="BU377" i="9" l="1"/>
  <c r="BV271" i="9"/>
  <c r="BV276" i="9" s="1"/>
  <c r="AJ419" i="9"/>
  <c r="AJ368" i="9"/>
  <c r="AJ369" i="9" s="1"/>
  <c r="AJ483" i="9" s="1"/>
  <c r="AJ485" i="9" s="1"/>
  <c r="AK345" i="9"/>
  <c r="AK347" i="9" s="1"/>
  <c r="AG411" i="9"/>
  <c r="AJ392" i="9"/>
  <c r="AJ281" i="9" s="1"/>
  <c r="AL284" i="9" s="1"/>
  <c r="AK335" i="9"/>
  <c r="AK284" i="9"/>
  <c r="AI285" i="9"/>
  <c r="AK367" i="9"/>
  <c r="AK336" i="9"/>
  <c r="AL536" i="9" s="1"/>
  <c r="AH461" i="9"/>
  <c r="P63" i="19"/>
  <c r="AH374" i="9"/>
  <c r="AH454" i="9"/>
  <c r="AI451" i="9"/>
  <c r="AI496" i="9" s="1"/>
  <c r="AH543" i="9"/>
  <c r="AH544" i="9" s="1"/>
  <c r="AH537" i="9"/>
  <c r="BV377" i="9" l="1"/>
  <c r="BW271" i="9"/>
  <c r="BW276" i="9" s="1"/>
  <c r="AJ417" i="9"/>
  <c r="AK338" i="9"/>
  <c r="AK392" i="9" s="1"/>
  <c r="AL341" i="9"/>
  <c r="AL343" i="9" s="1"/>
  <c r="AL344" i="9" s="1"/>
  <c r="AL330" i="9" s="1"/>
  <c r="AL331" i="9" s="1"/>
  <c r="AL333" i="9" s="1"/>
  <c r="AI290" i="9"/>
  <c r="AI389" i="9"/>
  <c r="AJ279" i="9"/>
  <c r="AJ285" i="9" s="1"/>
  <c r="AJ406" i="9"/>
  <c r="AK482" i="9"/>
  <c r="AK368" i="9"/>
  <c r="AK369" i="9" s="1"/>
  <c r="AK383" i="9"/>
  <c r="AK419" i="9"/>
  <c r="AH112" i="9"/>
  <c r="AH378" i="9"/>
  <c r="AH386" i="9" s="1"/>
  <c r="AH465" i="9"/>
  <c r="AH468" i="9" s="1"/>
  <c r="AH473" i="9" s="1"/>
  <c r="AH519" i="9"/>
  <c r="BW377" i="9" l="1"/>
  <c r="BX271" i="9"/>
  <c r="BX276" i="9" s="1"/>
  <c r="AA34" i="19"/>
  <c r="AC34" i="19"/>
  <c r="AL335" i="9"/>
  <c r="AK483" i="9"/>
  <c r="AK485" i="9" s="1"/>
  <c r="AK417" i="9"/>
  <c r="AK281" i="9"/>
  <c r="AM284" i="9" s="1"/>
  <c r="AK384" i="9"/>
  <c r="AJ290" i="9"/>
  <c r="AJ389" i="9"/>
  <c r="AJ395" i="9" s="1"/>
  <c r="AJ402" i="9" s="1"/>
  <c r="AK279" i="9"/>
  <c r="AI395" i="9"/>
  <c r="AI402" i="9" s="1"/>
  <c r="P46" i="19"/>
  <c r="AH497" i="9"/>
  <c r="AH475" i="9"/>
  <c r="AB499" i="9"/>
  <c r="AB502" i="9" s="1"/>
  <c r="AE498" i="9"/>
  <c r="AL345" i="9"/>
  <c r="AI291" i="9"/>
  <c r="AI418" i="9" s="1"/>
  <c r="AJ288" i="9"/>
  <c r="AH521" i="9"/>
  <c r="AH522" i="9" s="1"/>
  <c r="AH524" i="9" s="1"/>
  <c r="AH147" i="9"/>
  <c r="AL367" i="9"/>
  <c r="AL336" i="9"/>
  <c r="AM536" i="9" s="1"/>
  <c r="AH407" i="9"/>
  <c r="AH408" i="9" s="1"/>
  <c r="AH410" i="9" s="1"/>
  <c r="AH412" i="9" s="1"/>
  <c r="BX377" i="9" l="1"/>
  <c r="BY271" i="9"/>
  <c r="BY276" i="9" s="1"/>
  <c r="AK285" i="9"/>
  <c r="AK389" i="9" s="1"/>
  <c r="O24" i="19"/>
  <c r="O26" i="19" s="1"/>
  <c r="Q24" i="19"/>
  <c r="P52" i="19"/>
  <c r="P59" i="19" s="1"/>
  <c r="AL338" i="9"/>
  <c r="AH476" i="9"/>
  <c r="AH478" i="9"/>
  <c r="AI477" i="9" s="1"/>
  <c r="P75" i="19"/>
  <c r="AI424" i="9"/>
  <c r="AH411" i="9"/>
  <c r="AM341" i="9"/>
  <c r="AM343" i="9" s="1"/>
  <c r="AL347" i="9"/>
  <c r="AK288" i="9"/>
  <c r="AJ291" i="9"/>
  <c r="AJ418" i="9" s="1"/>
  <c r="AK406" i="9"/>
  <c r="AL482" i="9"/>
  <c r="BZ271" i="9" l="1"/>
  <c r="BZ276" i="9" s="1"/>
  <c r="BY377" i="9"/>
  <c r="AB34" i="19" s="1"/>
  <c r="AL279" i="9"/>
  <c r="AK290" i="9"/>
  <c r="AL288" i="9" s="1"/>
  <c r="AL392" i="9"/>
  <c r="AM335" i="9"/>
  <c r="AK395" i="9"/>
  <c r="AK402" i="9" s="1"/>
  <c r="AJ424" i="9"/>
  <c r="AI458" i="9"/>
  <c r="AI535" i="9"/>
  <c r="AI448" i="9"/>
  <c r="AI452" i="9" s="1"/>
  <c r="AL383" i="9"/>
  <c r="AL368" i="9"/>
  <c r="AL369" i="9" s="1"/>
  <c r="AL419" i="9"/>
  <c r="O76" i="19" s="1"/>
  <c r="AM344" i="9"/>
  <c r="AM330" i="9" s="1"/>
  <c r="AM331" i="9" s="1"/>
  <c r="AM333" i="9" s="1"/>
  <c r="CA271" i="9" l="1"/>
  <c r="CA276" i="9" s="1"/>
  <c r="BZ377" i="9"/>
  <c r="AK291" i="9"/>
  <c r="AK418" i="9" s="1"/>
  <c r="AK424" i="9" s="1"/>
  <c r="AK458" i="9" s="1"/>
  <c r="AK461" i="9" s="1"/>
  <c r="AM345" i="9"/>
  <c r="AM347" i="9" s="1"/>
  <c r="AM367" i="9"/>
  <c r="AM336" i="9"/>
  <c r="AN536" i="9" s="1"/>
  <c r="AI543" i="9"/>
  <c r="AI544" i="9" s="1"/>
  <c r="AI537" i="9"/>
  <c r="AM337" i="9"/>
  <c r="O81" i="19"/>
  <c r="O104" i="19" s="1"/>
  <c r="AI461" i="9"/>
  <c r="P112" i="19"/>
  <c r="P115" i="19" s="1"/>
  <c r="AL281" i="9"/>
  <c r="Q49" i="19"/>
  <c r="AI374" i="9"/>
  <c r="AI454" i="9"/>
  <c r="AJ451" i="9"/>
  <c r="AJ496" i="9" s="1"/>
  <c r="AL483" i="9"/>
  <c r="AL485" i="9" s="1"/>
  <c r="AL417" i="9"/>
  <c r="AJ458" i="9"/>
  <c r="AJ535" i="9"/>
  <c r="AJ448" i="9"/>
  <c r="AL384" i="9"/>
  <c r="Q40" i="19"/>
  <c r="Q41" i="19" s="1"/>
  <c r="AK535" i="9" l="1"/>
  <c r="AK537" i="9" s="1"/>
  <c r="AK448" i="9"/>
  <c r="CA377" i="9"/>
  <c r="CB271" i="9"/>
  <c r="CB276" i="9" s="1"/>
  <c r="AN341" i="9"/>
  <c r="AN343" i="9" s="1"/>
  <c r="AN344" i="9" s="1"/>
  <c r="AN330" i="9" s="1"/>
  <c r="AN331" i="9" s="1"/>
  <c r="AN333" i="9" s="1"/>
  <c r="AM338" i="9"/>
  <c r="AM392" i="9" s="1"/>
  <c r="AM281" i="9" s="1"/>
  <c r="AO284" i="9" s="1"/>
  <c r="AL406" i="9"/>
  <c r="AM482" i="9"/>
  <c r="O108" i="19"/>
  <c r="AJ461" i="9"/>
  <c r="AI378" i="9"/>
  <c r="AI386" i="9" s="1"/>
  <c r="AI112" i="9"/>
  <c r="P31" i="19"/>
  <c r="P35" i="19" s="1"/>
  <c r="P43" i="19" s="1"/>
  <c r="AN284" i="9"/>
  <c r="AL285" i="9"/>
  <c r="P119" i="19"/>
  <c r="P122" i="19" s="1"/>
  <c r="P127" i="19" s="1"/>
  <c r="P129" i="19" s="1"/>
  <c r="P132" i="19" s="1"/>
  <c r="Q131" i="19" s="1"/>
  <c r="AM368" i="9"/>
  <c r="AM383" i="9"/>
  <c r="AM384" i="9" s="1"/>
  <c r="AM419" i="9"/>
  <c r="AJ452" i="9"/>
  <c r="AK519" i="9"/>
  <c r="AK465" i="9"/>
  <c r="AK468" i="9" s="1"/>
  <c r="AK473" i="9" s="1"/>
  <c r="AJ537" i="9"/>
  <c r="AJ543" i="9"/>
  <c r="AJ544" i="9" s="1"/>
  <c r="AK543" i="9"/>
  <c r="AK544" i="9" s="1"/>
  <c r="AI465" i="9"/>
  <c r="AI468" i="9" s="1"/>
  <c r="AI473" i="9" s="1"/>
  <c r="AI519" i="9"/>
  <c r="CC271" i="9" l="1"/>
  <c r="CC276" i="9" s="1"/>
  <c r="CB377" i="9"/>
  <c r="N36" i="20" s="1"/>
  <c r="P22" i="17" s="1"/>
  <c r="AN335" i="9"/>
  <c r="AK497" i="9"/>
  <c r="AK475" i="9"/>
  <c r="AK476" i="9" s="1"/>
  <c r="Q63" i="19"/>
  <c r="AM369" i="9"/>
  <c r="AM279" i="9"/>
  <c r="AM285" i="9" s="1"/>
  <c r="AL290" i="9"/>
  <c r="AL389" i="9"/>
  <c r="AJ454" i="9"/>
  <c r="AJ374" i="9"/>
  <c r="AK451" i="9"/>
  <c r="AJ519" i="9"/>
  <c r="AJ465" i="9"/>
  <c r="AJ468" i="9" s="1"/>
  <c r="AJ473" i="9" s="1"/>
  <c r="AG498" i="9" s="1"/>
  <c r="AN345" i="9"/>
  <c r="AN367" i="9"/>
  <c r="AN336" i="9"/>
  <c r="AO536" i="9" s="1"/>
  <c r="P107" i="19"/>
  <c r="AI147" i="9"/>
  <c r="AI521" i="9"/>
  <c r="AI522" i="9" s="1"/>
  <c r="AI524" i="9" s="1"/>
  <c r="AI497" i="9"/>
  <c r="AI475" i="9"/>
  <c r="AC499" i="9"/>
  <c r="AC502" i="9" s="1"/>
  <c r="AF498" i="9"/>
  <c r="AI407" i="9"/>
  <c r="CD271" i="9" l="1"/>
  <c r="CD276" i="9" s="1"/>
  <c r="CC377" i="9"/>
  <c r="AH498" i="9"/>
  <c r="AE499" i="9"/>
  <c r="AE502" i="9" s="1"/>
  <c r="AD499" i="9"/>
  <c r="AD502" i="9" s="1"/>
  <c r="AK496" i="9"/>
  <c r="AK452" i="9"/>
  <c r="AL395" i="9"/>
  <c r="AL402" i="9" s="1"/>
  <c r="Q46" i="19"/>
  <c r="AJ112" i="9"/>
  <c r="AJ378" i="9"/>
  <c r="AJ386" i="9" s="1"/>
  <c r="AN338" i="9"/>
  <c r="AL291" i="9"/>
  <c r="AL418" i="9" s="1"/>
  <c r="AM288" i="9"/>
  <c r="AN347" i="9"/>
  <c r="AO341" i="9"/>
  <c r="AO343" i="9" s="1"/>
  <c r="AM389" i="9"/>
  <c r="AM395" i="9" s="1"/>
  <c r="AM402" i="9" s="1"/>
  <c r="AN279" i="9"/>
  <c r="AM290" i="9"/>
  <c r="AI408" i="9"/>
  <c r="AI410" i="9" s="1"/>
  <c r="P64" i="19"/>
  <c r="P65" i="19" s="1"/>
  <c r="P67" i="19" s="1"/>
  <c r="AJ497" i="9"/>
  <c r="AJ475" i="9"/>
  <c r="AJ476" i="9" s="1"/>
  <c r="AM417" i="9"/>
  <c r="AM483" i="9"/>
  <c r="AM485" i="9" s="1"/>
  <c r="AI476" i="9"/>
  <c r="AI478" i="9"/>
  <c r="AJ477" i="9" s="1"/>
  <c r="CE271" i="9" l="1"/>
  <c r="CE276" i="9" s="1"/>
  <c r="CD377" i="9"/>
  <c r="AN383" i="9"/>
  <c r="AN384" i="9" s="1"/>
  <c r="AN368" i="9"/>
  <c r="AN419" i="9"/>
  <c r="P68" i="19"/>
  <c r="P69" i="19"/>
  <c r="Q75" i="19"/>
  <c r="AL424" i="9"/>
  <c r="AO344" i="9"/>
  <c r="AO330" i="9" s="1"/>
  <c r="AO331" i="9" s="1"/>
  <c r="AO333" i="9" s="1"/>
  <c r="AI412" i="9"/>
  <c r="AI411" i="9"/>
  <c r="AN392" i="9"/>
  <c r="AN281" i="9" s="1"/>
  <c r="AP284" i="9" s="1"/>
  <c r="AO335" i="9"/>
  <c r="AL451" i="9"/>
  <c r="AL496" i="9" s="1"/>
  <c r="AK454" i="9"/>
  <c r="AK374" i="9"/>
  <c r="AJ478" i="9"/>
  <c r="AK477" i="9" s="1"/>
  <c r="AK478" i="9" s="1"/>
  <c r="AL477" i="9" s="1"/>
  <c r="AN482" i="9"/>
  <c r="AM406" i="9"/>
  <c r="AN288" i="9"/>
  <c r="AM291" i="9"/>
  <c r="AM418" i="9" s="1"/>
  <c r="AM424" i="9" s="1"/>
  <c r="AJ407" i="9"/>
  <c r="AJ408" i="9" s="1"/>
  <c r="AJ410" i="9" s="1"/>
  <c r="AJ411" i="9" s="1"/>
  <c r="AJ521" i="9"/>
  <c r="AJ522" i="9" s="1"/>
  <c r="AJ524" i="9" s="1"/>
  <c r="AJ147" i="9"/>
  <c r="Q52" i="19"/>
  <c r="Q59" i="19" s="1"/>
  <c r="CE377" i="9" l="1"/>
  <c r="AD34" i="19" s="1"/>
  <c r="CF271" i="9"/>
  <c r="CF276" i="9" s="1"/>
  <c r="AN285" i="9"/>
  <c r="AO345" i="9"/>
  <c r="AM448" i="9"/>
  <c r="AM535" i="9"/>
  <c r="AM458" i="9"/>
  <c r="AM461" i="9" s="1"/>
  <c r="AK378" i="9"/>
  <c r="AK386" i="9" s="1"/>
  <c r="AK112" i="9"/>
  <c r="AO336" i="9"/>
  <c r="AP536" i="9" s="1"/>
  <c r="AO367" i="9"/>
  <c r="AN369" i="9"/>
  <c r="AJ412" i="9"/>
  <c r="AL458" i="9"/>
  <c r="AL448" i="9"/>
  <c r="AL452" i="9" s="1"/>
  <c r="AL535" i="9"/>
  <c r="CF377" i="9" l="1"/>
  <c r="CG271" i="9"/>
  <c r="CG276" i="9" s="1"/>
  <c r="AL543" i="9"/>
  <c r="AL544" i="9" s="1"/>
  <c r="AL537" i="9"/>
  <c r="AK147" i="9"/>
  <c r="AK521" i="9"/>
  <c r="AK522" i="9" s="1"/>
  <c r="AK524" i="9" s="1"/>
  <c r="AP341" i="9"/>
  <c r="AP343" i="9" s="1"/>
  <c r="AO347" i="9"/>
  <c r="AO279" i="9"/>
  <c r="AN389" i="9"/>
  <c r="AN395" i="9" s="1"/>
  <c r="AN402" i="9" s="1"/>
  <c r="AN290" i="9"/>
  <c r="AK407" i="9"/>
  <c r="AN483" i="9"/>
  <c r="AN485" i="9" s="1"/>
  <c r="AN417" i="9"/>
  <c r="AM465" i="9"/>
  <c r="AM468" i="9" s="1"/>
  <c r="AM473" i="9" s="1"/>
  <c r="AM519" i="9"/>
  <c r="AM543" i="9"/>
  <c r="AM544" i="9" s="1"/>
  <c r="AM537" i="9"/>
  <c r="AO338" i="9"/>
  <c r="AL374" i="9"/>
  <c r="AM451" i="9"/>
  <c r="AM496" i="9" s="1"/>
  <c r="AL454" i="9"/>
  <c r="AL461" i="9"/>
  <c r="Q112" i="19"/>
  <c r="Q115" i="19" s="1"/>
  <c r="R24" i="19"/>
  <c r="CG377" i="9" l="1"/>
  <c r="CH271" i="9"/>
  <c r="CH276" i="9" s="1"/>
  <c r="AM497" i="9"/>
  <c r="AM475" i="9"/>
  <c r="AM476" i="9" s="1"/>
  <c r="AO383" i="9"/>
  <c r="AO368" i="9"/>
  <c r="AO419" i="9"/>
  <c r="P76" i="19" s="1"/>
  <c r="AN406" i="9"/>
  <c r="AO482" i="9"/>
  <c r="AL378" i="9"/>
  <c r="AL386" i="9" s="1"/>
  <c r="AL112" i="9"/>
  <c r="Q31" i="19"/>
  <c r="Q35" i="19" s="1"/>
  <c r="Q43" i="19" s="1"/>
  <c r="AP344" i="9"/>
  <c r="AP330" i="9" s="1"/>
  <c r="AP331" i="9" s="1"/>
  <c r="AP333" i="9" s="1"/>
  <c r="AM452" i="9"/>
  <c r="AO392" i="9"/>
  <c r="AP335" i="9"/>
  <c r="AP337" i="9" s="1"/>
  <c r="AK408" i="9"/>
  <c r="Q119" i="19"/>
  <c r="Q122" i="19" s="1"/>
  <c r="Q127" i="19" s="1"/>
  <c r="Q129" i="19" s="1"/>
  <c r="Q132" i="19" s="1"/>
  <c r="R131" i="19" s="1"/>
  <c r="AO288" i="9"/>
  <c r="AN291" i="9"/>
  <c r="AN418" i="9" s="1"/>
  <c r="AL465" i="9"/>
  <c r="AL468" i="9" s="1"/>
  <c r="AL473" i="9" s="1"/>
  <c r="AL519" i="9"/>
  <c r="CI271" i="9" l="1"/>
  <c r="CI276" i="9" s="1"/>
  <c r="CH377" i="9"/>
  <c r="AE34" i="19" s="1"/>
  <c r="AK410" i="9"/>
  <c r="AL407" i="9"/>
  <c r="AO384" i="9"/>
  <c r="R40" i="19"/>
  <c r="R41" i="19" s="1"/>
  <c r="AL497" i="9"/>
  <c r="AL475" i="9"/>
  <c r="AJ498" i="9"/>
  <c r="AG499" i="9"/>
  <c r="AF499" i="9"/>
  <c r="AF502" i="9" s="1"/>
  <c r="AI498" i="9"/>
  <c r="AO281" i="9"/>
  <c r="R49" i="19"/>
  <c r="AL147" i="9"/>
  <c r="AL521" i="9"/>
  <c r="AL522" i="9" s="1"/>
  <c r="AL524" i="9" s="1"/>
  <c r="AN424" i="9"/>
  <c r="AM374" i="9"/>
  <c r="AN451" i="9"/>
  <c r="AN496" i="9" s="1"/>
  <c r="AM454" i="9"/>
  <c r="AP336" i="9"/>
  <c r="AQ536" i="9" s="1"/>
  <c r="AP367" i="9"/>
  <c r="P25" i="19"/>
  <c r="P26" i="19" s="1"/>
  <c r="R25" i="19"/>
  <c r="R26" i="19" s="1"/>
  <c r="AO369" i="9"/>
  <c r="AP345" i="9"/>
  <c r="P81" i="19"/>
  <c r="P104" i="19" s="1"/>
  <c r="CI377" i="9" l="1"/>
  <c r="CJ271" i="9"/>
  <c r="CJ276" i="9" s="1"/>
  <c r="AP338" i="9"/>
  <c r="AQ335" i="9" s="1"/>
  <c r="AP347" i="9"/>
  <c r="AQ341" i="9"/>
  <c r="AQ343" i="9" s="1"/>
  <c r="AM378" i="9"/>
  <c r="AM386" i="9" s="1"/>
  <c r="AM112" i="9"/>
  <c r="AO417" i="9"/>
  <c r="AO483" i="9"/>
  <c r="AO485" i="9" s="1"/>
  <c r="AL476" i="9"/>
  <c r="AL478" i="9"/>
  <c r="AM477" i="9" s="1"/>
  <c r="AM478" i="9" s="1"/>
  <c r="AN477" i="9" s="1"/>
  <c r="AN448" i="9"/>
  <c r="AN452" i="9" s="1"/>
  <c r="AN458" i="9"/>
  <c r="AN535" i="9"/>
  <c r="Q64" i="19"/>
  <c r="Q65" i="19" s="1"/>
  <c r="Q67" i="19" s="1"/>
  <c r="AL408" i="9"/>
  <c r="AL410" i="9" s="1"/>
  <c r="AQ284" i="9"/>
  <c r="AO285" i="9"/>
  <c r="AG502" i="9"/>
  <c r="AG501" i="9"/>
  <c r="AK411" i="9"/>
  <c r="AK412" i="9"/>
  <c r="P108" i="19"/>
  <c r="CK271" i="9" l="1"/>
  <c r="CK276" i="9" s="1"/>
  <c r="CJ377" i="9"/>
  <c r="AP392" i="9"/>
  <c r="AP281" i="9" s="1"/>
  <c r="AR284" i="9" s="1"/>
  <c r="AN543" i="9"/>
  <c r="AN544" i="9" s="1"/>
  <c r="AN537" i="9"/>
  <c r="R74" i="19"/>
  <c r="AL411" i="9"/>
  <c r="AL412" i="9"/>
  <c r="AN461" i="9"/>
  <c r="AM521" i="9"/>
  <c r="AM522" i="9" s="1"/>
  <c r="AM524" i="9" s="1"/>
  <c r="AM147" i="9"/>
  <c r="Q107" i="19"/>
  <c r="Q68" i="19"/>
  <c r="Q69" i="19"/>
  <c r="AO451" i="9"/>
  <c r="AO496" i="9" s="1"/>
  <c r="AN454" i="9"/>
  <c r="AN374" i="9"/>
  <c r="AM407" i="9"/>
  <c r="AM408" i="9" s="1"/>
  <c r="AM410" i="9" s="1"/>
  <c r="AM412" i="9" s="1"/>
  <c r="AO406" i="9"/>
  <c r="AP482" i="9"/>
  <c r="AP279" i="9"/>
  <c r="AO389" i="9"/>
  <c r="AO290" i="9"/>
  <c r="AQ344" i="9"/>
  <c r="AQ330" i="9" s="1"/>
  <c r="AQ331" i="9" s="1"/>
  <c r="AQ333" i="9" s="1"/>
  <c r="AP383" i="9"/>
  <c r="AP384" i="9" s="1"/>
  <c r="AP368" i="9"/>
  <c r="AP419" i="9"/>
  <c r="CL271" i="9" l="1"/>
  <c r="CL276" i="9" s="1"/>
  <c r="CK377" i="9"/>
  <c r="AF34" i="19" s="1"/>
  <c r="AP285" i="9"/>
  <c r="AQ279" i="9" s="1"/>
  <c r="AM411" i="9"/>
  <c r="AP369" i="9"/>
  <c r="AQ345" i="9"/>
  <c r="AN465" i="9"/>
  <c r="AN468" i="9" s="1"/>
  <c r="AN473" i="9" s="1"/>
  <c r="AN519" i="9"/>
  <c r="AQ367" i="9"/>
  <c r="AQ336" i="9"/>
  <c r="R63" i="19"/>
  <c r="AO395" i="9"/>
  <c r="AO402" i="9" s="1"/>
  <c r="R46" i="19"/>
  <c r="AN112" i="9"/>
  <c r="AN378" i="9"/>
  <c r="AN386" i="9" s="1"/>
  <c r="AP288" i="9"/>
  <c r="AO291" i="9"/>
  <c r="AO418" i="9" s="1"/>
  <c r="AP389" i="9" l="1"/>
  <c r="AP395" i="9" s="1"/>
  <c r="AP402" i="9" s="1"/>
  <c r="AP290" i="9"/>
  <c r="AQ288" i="9" s="1"/>
  <c r="CL377" i="9"/>
  <c r="CM271" i="9"/>
  <c r="CM276" i="9" s="1"/>
  <c r="R52" i="19"/>
  <c r="R59" i="19" s="1"/>
  <c r="AN497" i="9"/>
  <c r="AN475" i="9"/>
  <c r="AH499" i="9"/>
  <c r="AK498" i="9"/>
  <c r="AN407" i="9"/>
  <c r="AN408" i="9" s="1"/>
  <c r="AN410" i="9" s="1"/>
  <c r="AN411" i="9" s="1"/>
  <c r="AR536" i="9"/>
  <c r="AQ338" i="9"/>
  <c r="R75" i="19"/>
  <c r="AO424" i="9"/>
  <c r="AN521" i="9"/>
  <c r="AN522" i="9" s="1"/>
  <c r="AN524" i="9" s="1"/>
  <c r="AN147" i="9"/>
  <c r="AQ347" i="9"/>
  <c r="AR341" i="9"/>
  <c r="AR343" i="9" s="1"/>
  <c r="AP483" i="9"/>
  <c r="AP485" i="9" s="1"/>
  <c r="AP417" i="9"/>
  <c r="AP291" i="9" l="1"/>
  <c r="AP418" i="9" s="1"/>
  <c r="AP424" i="9" s="1"/>
  <c r="CM377" i="9"/>
  <c r="O36" i="20" s="1"/>
  <c r="Q22" i="17" s="1"/>
  <c r="CN271" i="9"/>
  <c r="CN276" i="9" s="1"/>
  <c r="AH502" i="9"/>
  <c r="AH501" i="9"/>
  <c r="AN412" i="9"/>
  <c r="AQ482" i="9"/>
  <c r="AP406" i="9"/>
  <c r="AN476" i="9"/>
  <c r="AN478" i="9"/>
  <c r="AO477" i="9" s="1"/>
  <c r="AQ368" i="9"/>
  <c r="AQ383" i="9"/>
  <c r="AQ419" i="9"/>
  <c r="AO448" i="9"/>
  <c r="AO452" i="9" s="1"/>
  <c r="AO458" i="9"/>
  <c r="AO535" i="9"/>
  <c r="AR344" i="9"/>
  <c r="AR330" i="9" s="1"/>
  <c r="AR331" i="9" s="1"/>
  <c r="AR333" i="9" s="1"/>
  <c r="AR335" i="9"/>
  <c r="AQ392" i="9"/>
  <c r="AQ384" i="9" l="1"/>
  <c r="K42" i="20"/>
  <c r="K43" i="20" s="1"/>
  <c r="M23" i="17" s="1"/>
  <c r="AQ281" i="9"/>
  <c r="K51" i="20"/>
  <c r="CN377" i="9"/>
  <c r="AG34" i="19" s="1"/>
  <c r="CO271" i="9"/>
  <c r="CO276" i="9" s="1"/>
  <c r="AS284" i="9"/>
  <c r="AQ285" i="9"/>
  <c r="AR345" i="9"/>
  <c r="AR336" i="9"/>
  <c r="AS536" i="9" s="1"/>
  <c r="AR367" i="9"/>
  <c r="AO461" i="9"/>
  <c r="R112" i="19"/>
  <c r="R115" i="19" s="1"/>
  <c r="AO454" i="9"/>
  <c r="AP451" i="9"/>
  <c r="AP496" i="9" s="1"/>
  <c r="AO374" i="9"/>
  <c r="AQ369" i="9"/>
  <c r="AO537" i="9"/>
  <c r="AO543" i="9"/>
  <c r="AO544" i="9" s="1"/>
  <c r="AP448" i="9"/>
  <c r="AP458" i="9"/>
  <c r="AP461" i="9" s="1"/>
  <c r="AP535" i="9"/>
  <c r="CP271" i="9" l="1"/>
  <c r="CP276" i="9" s="1"/>
  <c r="CO377" i="9"/>
  <c r="AP452" i="9"/>
  <c r="AQ451" i="9" s="1"/>
  <c r="AQ496" i="9" s="1"/>
  <c r="AR338" i="9"/>
  <c r="AS335" i="9" s="1"/>
  <c r="AQ417" i="9"/>
  <c r="AQ483" i="9"/>
  <c r="AQ485" i="9" s="1"/>
  <c r="AP543" i="9"/>
  <c r="AP544" i="9" s="1"/>
  <c r="AP537" i="9"/>
  <c r="S24" i="19"/>
  <c r="AO519" i="9"/>
  <c r="AO465" i="9"/>
  <c r="AO468" i="9" s="1"/>
  <c r="AO473" i="9" s="1"/>
  <c r="AP465" i="9"/>
  <c r="AP468" i="9" s="1"/>
  <c r="AP473" i="9" s="1"/>
  <c r="AP519" i="9"/>
  <c r="AP510" i="9"/>
  <c r="AP512" i="9" s="1"/>
  <c r="AO378" i="9"/>
  <c r="AO386" i="9" s="1"/>
  <c r="AO112" i="9"/>
  <c r="R31" i="19"/>
  <c r="R35" i="19" s="1"/>
  <c r="R43" i="19" s="1"/>
  <c r="AS341" i="9"/>
  <c r="AS343" i="9" s="1"/>
  <c r="AR347" i="9"/>
  <c r="AQ389" i="9"/>
  <c r="AQ290" i="9"/>
  <c r="AR279" i="9"/>
  <c r="R119" i="19"/>
  <c r="R122" i="19" s="1"/>
  <c r="R127" i="19" s="1"/>
  <c r="R129" i="19" s="1"/>
  <c r="R132" i="19" s="1"/>
  <c r="S131" i="19" s="1"/>
  <c r="AQ395" i="9" l="1"/>
  <c r="AQ402" i="9" s="1"/>
  <c r="K48" i="20"/>
  <c r="K54" i="20" s="1"/>
  <c r="CQ271" i="9"/>
  <c r="CQ276" i="9" s="1"/>
  <c r="CP377" i="9"/>
  <c r="AP374" i="9"/>
  <c r="AP378" i="9" s="1"/>
  <c r="AP386" i="9" s="1"/>
  <c r="AP454" i="9"/>
  <c r="AR392" i="9"/>
  <c r="S49" i="19" s="1"/>
  <c r="AR368" i="9"/>
  <c r="AR383" i="9"/>
  <c r="AR419" i="9"/>
  <c r="Q76" i="19" s="1"/>
  <c r="AO407" i="9"/>
  <c r="AS344" i="9"/>
  <c r="AS330" i="9" s="1"/>
  <c r="AS331" i="9" s="1"/>
  <c r="AS333" i="9" s="1"/>
  <c r="AP497" i="9"/>
  <c r="AP475" i="9"/>
  <c r="AP476" i="9" s="1"/>
  <c r="AS337" i="9"/>
  <c r="AO521" i="9"/>
  <c r="AO522" i="9" s="1"/>
  <c r="AO524" i="9" s="1"/>
  <c r="AO147" i="9"/>
  <c r="AQ291" i="9"/>
  <c r="AQ418" i="9" s="1"/>
  <c r="AR288" i="9"/>
  <c r="AO497" i="9"/>
  <c r="AO475" i="9"/>
  <c r="AL498" i="9"/>
  <c r="AJ499" i="9"/>
  <c r="AI499" i="9"/>
  <c r="AM498" i="9"/>
  <c r="AR482" i="9"/>
  <c r="AQ406" i="9"/>
  <c r="K65" i="20" s="1"/>
  <c r="M26" i="17" l="1"/>
  <c r="K61" i="20"/>
  <c r="CR271" i="9"/>
  <c r="CR276" i="9" s="1"/>
  <c r="CQ377" i="9"/>
  <c r="AH34" i="19" s="1"/>
  <c r="AP112" i="9"/>
  <c r="AP147" i="9" s="1"/>
  <c r="AR281" i="9"/>
  <c r="AT284" i="9" s="1"/>
  <c r="AI502" i="9"/>
  <c r="AI501" i="9"/>
  <c r="AJ502" i="9"/>
  <c r="AJ501" i="9"/>
  <c r="AO476" i="9"/>
  <c r="AO478" i="9"/>
  <c r="AP477" i="9" s="1"/>
  <c r="AP478" i="9" s="1"/>
  <c r="AQ477" i="9" s="1"/>
  <c r="R64" i="19"/>
  <c r="R65" i="19" s="1"/>
  <c r="R67" i="19" s="1"/>
  <c r="AO408" i="9"/>
  <c r="AO410" i="9" s="1"/>
  <c r="AS336" i="9"/>
  <c r="AS367" i="9"/>
  <c r="AP407" i="9"/>
  <c r="AP408" i="9" s="1"/>
  <c r="AP410" i="9" s="1"/>
  <c r="AP411" i="9" s="1"/>
  <c r="AQ424" i="9"/>
  <c r="AR384" i="9"/>
  <c r="S40" i="19"/>
  <c r="S41" i="19" s="1"/>
  <c r="AS345" i="9"/>
  <c r="Q25" i="19"/>
  <c r="Q26" i="19" s="1"/>
  <c r="S25" i="19"/>
  <c r="S26" i="19" s="1"/>
  <c r="AR369" i="9"/>
  <c r="M25" i="17" l="1"/>
  <c r="AP521" i="9"/>
  <c r="AP522" i="9" s="1"/>
  <c r="AP524" i="9" s="1"/>
  <c r="CR377" i="9"/>
  <c r="CS271" i="9"/>
  <c r="CS276" i="9" s="1"/>
  <c r="AR285" i="9"/>
  <c r="AR290" i="9" s="1"/>
  <c r="AR291" i="9" s="1"/>
  <c r="AR418" i="9" s="1"/>
  <c r="S75" i="19" s="1"/>
  <c r="AP412" i="9"/>
  <c r="AO411" i="9"/>
  <c r="AO412" i="9"/>
  <c r="R68" i="19"/>
  <c r="R69" i="19"/>
  <c r="AT341" i="9"/>
  <c r="AT343" i="9" s="1"/>
  <c r="AS347" i="9"/>
  <c r="AT536" i="9"/>
  <c r="AS338" i="9"/>
  <c r="AR483" i="9"/>
  <c r="AR485" i="9" s="1"/>
  <c r="AR417" i="9"/>
  <c r="AQ448" i="9"/>
  <c r="AQ452" i="9" s="1"/>
  <c r="AQ458" i="9"/>
  <c r="AQ535" i="9"/>
  <c r="CT271" i="9" l="1"/>
  <c r="CT276" i="9" s="1"/>
  <c r="CS377" i="9"/>
  <c r="AS288" i="9"/>
  <c r="AS279" i="9"/>
  <c r="AR389" i="9"/>
  <c r="AR395" i="9" s="1"/>
  <c r="AR402" i="9" s="1"/>
  <c r="AQ374" i="9"/>
  <c r="K33" i="20" s="1"/>
  <c r="AR451" i="9"/>
  <c r="AR496" i="9" s="1"/>
  <c r="AQ454" i="9"/>
  <c r="AS383" i="9"/>
  <c r="AS384" i="9" s="1"/>
  <c r="AS368" i="9"/>
  <c r="AS369" i="9" s="1"/>
  <c r="AS419" i="9"/>
  <c r="AQ543" i="9"/>
  <c r="AQ544" i="9" s="1"/>
  <c r="AQ537" i="9"/>
  <c r="AQ461" i="9"/>
  <c r="AR406" i="9"/>
  <c r="AS482" i="9"/>
  <c r="AT344" i="9"/>
  <c r="AT330" i="9" s="1"/>
  <c r="AT331" i="9" s="1"/>
  <c r="AT333" i="9" s="1"/>
  <c r="Q74" i="19"/>
  <c r="Q81" i="19" s="1"/>
  <c r="Q104" i="19" s="1"/>
  <c r="AR424" i="9"/>
  <c r="S74" i="19"/>
  <c r="AS392" i="9"/>
  <c r="AS281" i="9" s="1"/>
  <c r="AT335" i="9"/>
  <c r="M21" i="17" l="1"/>
  <c r="K37" i="20"/>
  <c r="CT377" i="9"/>
  <c r="CU271" i="9"/>
  <c r="CU276" i="9" s="1"/>
  <c r="S46" i="19"/>
  <c r="S52" i="19" s="1"/>
  <c r="S59" i="19" s="1"/>
  <c r="AT345" i="9"/>
  <c r="AT347" i="9" s="1"/>
  <c r="AU284" i="9"/>
  <c r="AS285" i="9"/>
  <c r="AS417" i="9"/>
  <c r="AS483" i="9"/>
  <c r="AS485" i="9" s="1"/>
  <c r="AR535" i="9"/>
  <c r="AR458" i="9"/>
  <c r="AR448" i="9"/>
  <c r="AR452" i="9" s="1"/>
  <c r="S63" i="19"/>
  <c r="AQ519" i="9"/>
  <c r="AQ465" i="9"/>
  <c r="AQ468" i="9" s="1"/>
  <c r="AQ473" i="9" s="1"/>
  <c r="Q108" i="19"/>
  <c r="AT367" i="9"/>
  <c r="AT336" i="9"/>
  <c r="AU536" i="9" s="1"/>
  <c r="AQ112" i="9"/>
  <c r="AQ378" i="9"/>
  <c r="AQ386" i="9" s="1"/>
  <c r="K45" i="20" l="1"/>
  <c r="M19" i="17" s="1"/>
  <c r="M20" i="17"/>
  <c r="CV271" i="9"/>
  <c r="CV276" i="9" s="1"/>
  <c r="CU377" i="9"/>
  <c r="AI34" i="19"/>
  <c r="AK34" i="19"/>
  <c r="AU341" i="9"/>
  <c r="AU343" i="9" s="1"/>
  <c r="AU344" i="9" s="1"/>
  <c r="AU330" i="9" s="1"/>
  <c r="AU331" i="9" s="1"/>
  <c r="AU333" i="9" s="1"/>
  <c r="AS406" i="9"/>
  <c r="AT482" i="9"/>
  <c r="AT338" i="9"/>
  <c r="R107" i="19"/>
  <c r="AR461" i="9"/>
  <c r="S112" i="19"/>
  <c r="S115" i="19" s="1"/>
  <c r="AS389" i="9"/>
  <c r="AS395" i="9" s="1"/>
  <c r="AS402" i="9" s="1"/>
  <c r="AT279" i="9"/>
  <c r="AS290" i="9"/>
  <c r="AQ147" i="9"/>
  <c r="AQ521" i="9"/>
  <c r="AQ522" i="9" s="1"/>
  <c r="AQ524" i="9" s="1"/>
  <c r="AT368" i="9"/>
  <c r="AT369" i="9" s="1"/>
  <c r="AT383" i="9"/>
  <c r="AT384" i="9" s="1"/>
  <c r="AT419" i="9"/>
  <c r="AS451" i="9"/>
  <c r="AS496" i="9" s="1"/>
  <c r="AR374" i="9"/>
  <c r="AR454" i="9"/>
  <c r="AQ475" i="9"/>
  <c r="AQ497" i="9"/>
  <c r="AK499" i="9"/>
  <c r="AN498" i="9"/>
  <c r="AR543" i="9"/>
  <c r="AR544" i="9" s="1"/>
  <c r="AR537" i="9"/>
  <c r="AQ407" i="9"/>
  <c r="AQ408" i="9" l="1"/>
  <c r="K66" i="20"/>
  <c r="CV377" i="9"/>
  <c r="CW271" i="9"/>
  <c r="CW276" i="9" s="1"/>
  <c r="AU345" i="9"/>
  <c r="AT288" i="9"/>
  <c r="AS291" i="9"/>
  <c r="AS418" i="9" s="1"/>
  <c r="AS424" i="9" s="1"/>
  <c r="AU336" i="9"/>
  <c r="AV536" i="9" s="1"/>
  <c r="AU367" i="9"/>
  <c r="AU335" i="9"/>
  <c r="AT392" i="9"/>
  <c r="AT281" i="9" s="1"/>
  <c r="AV284" i="9" s="1"/>
  <c r="S119" i="19"/>
  <c r="S122" i="19" s="1"/>
  <c r="S127" i="19" s="1"/>
  <c r="S129" i="19" s="1"/>
  <c r="S132" i="19" s="1"/>
  <c r="T131" i="19" s="1"/>
  <c r="AK501" i="9"/>
  <c r="AK502" i="9"/>
  <c r="AR378" i="9"/>
  <c r="AR386" i="9" s="1"/>
  <c r="AR112" i="9"/>
  <c r="S31" i="19"/>
  <c r="S35" i="19" s="1"/>
  <c r="S43" i="19" s="1"/>
  <c r="AR519" i="9"/>
  <c r="AR465" i="9"/>
  <c r="AR468" i="9" s="1"/>
  <c r="AR473" i="9" s="1"/>
  <c r="AT483" i="9"/>
  <c r="AT485" i="9" s="1"/>
  <c r="AT417" i="9"/>
  <c r="AQ476" i="9"/>
  <c r="AQ478" i="9"/>
  <c r="AR477" i="9" s="1"/>
  <c r="AQ410" i="9" l="1"/>
  <c r="K67" i="20"/>
  <c r="CW377" i="9"/>
  <c r="AJ34" i="19" s="1"/>
  <c r="CX271" i="9"/>
  <c r="CX276" i="9" s="1"/>
  <c r="T24" i="19"/>
  <c r="AR497" i="9"/>
  <c r="AR475" i="9"/>
  <c r="AR476" i="9" s="1"/>
  <c r="AO498" i="9"/>
  <c r="AL499" i="9"/>
  <c r="AT406" i="9"/>
  <c r="AU482" i="9"/>
  <c r="AR147" i="9"/>
  <c r="AR521" i="9"/>
  <c r="AR522" i="9" s="1"/>
  <c r="AR524" i="9" s="1"/>
  <c r="AS535" i="9"/>
  <c r="AS448" i="9"/>
  <c r="AS452" i="9" s="1"/>
  <c r="AS458" i="9"/>
  <c r="AR407" i="9"/>
  <c r="AU338" i="9"/>
  <c r="AT285" i="9"/>
  <c r="AV341" i="9"/>
  <c r="AV343" i="9" s="1"/>
  <c r="AU347" i="9"/>
  <c r="M29" i="17" l="1"/>
  <c r="K69" i="20"/>
  <c r="K71" i="20" s="1"/>
  <c r="AQ412" i="9"/>
  <c r="AQ411" i="9"/>
  <c r="CX377" i="9"/>
  <c r="CY271" i="9"/>
  <c r="CY276" i="9" s="1"/>
  <c r="AV335" i="9"/>
  <c r="AU392" i="9"/>
  <c r="AL501" i="9"/>
  <c r="AL502" i="9"/>
  <c r="AV344" i="9"/>
  <c r="AV330" i="9" s="1"/>
  <c r="AV331" i="9" s="1"/>
  <c r="AV333" i="9" s="1"/>
  <c r="AS374" i="9"/>
  <c r="AS454" i="9"/>
  <c r="AT451" i="9"/>
  <c r="AT496" i="9" s="1"/>
  <c r="AS543" i="9"/>
  <c r="AS544" i="9" s="1"/>
  <c r="AS537" i="9"/>
  <c r="S64" i="19"/>
  <c r="S65" i="19" s="1"/>
  <c r="S67" i="19" s="1"/>
  <c r="AR408" i="9"/>
  <c r="AR410" i="9" s="1"/>
  <c r="AT389" i="9"/>
  <c r="AT395" i="9" s="1"/>
  <c r="AT402" i="9" s="1"/>
  <c r="AT290" i="9"/>
  <c r="AU279" i="9"/>
  <c r="AR478" i="9"/>
  <c r="AS477" i="9" s="1"/>
  <c r="AU383" i="9"/>
  <c r="AU368" i="9"/>
  <c r="AU369" i="9" s="1"/>
  <c r="AU419" i="9"/>
  <c r="R76" i="19" s="1"/>
  <c r="AS461" i="9"/>
  <c r="CZ271" i="9" l="1"/>
  <c r="CZ276" i="9" s="1"/>
  <c r="CY377" i="9"/>
  <c r="S69" i="19"/>
  <c r="S68" i="19"/>
  <c r="AV345" i="9"/>
  <c r="AU417" i="9"/>
  <c r="AU483" i="9"/>
  <c r="AU485" i="9" s="1"/>
  <c r="AV336" i="9"/>
  <c r="AW536" i="9" s="1"/>
  <c r="AV367" i="9"/>
  <c r="AR412" i="9"/>
  <c r="AR411" i="9"/>
  <c r="AS519" i="9"/>
  <c r="AS510" i="9"/>
  <c r="AS512" i="9" s="1"/>
  <c r="AS465" i="9"/>
  <c r="AS468" i="9" s="1"/>
  <c r="AS473" i="9" s="1"/>
  <c r="AU384" i="9"/>
  <c r="T40" i="19"/>
  <c r="T41" i="19" s="1"/>
  <c r="AT291" i="9"/>
  <c r="AT418" i="9" s="1"/>
  <c r="AT424" i="9" s="1"/>
  <c r="AU288" i="9"/>
  <c r="AS378" i="9"/>
  <c r="AS386" i="9" s="1"/>
  <c r="AS112" i="9"/>
  <c r="AU281" i="9"/>
  <c r="AW284" i="9" s="1"/>
  <c r="T49" i="19"/>
  <c r="R81" i="19"/>
  <c r="R104" i="19" s="1"/>
  <c r="AV337" i="9"/>
  <c r="CZ377" i="9" l="1"/>
  <c r="P36" i="20" s="1"/>
  <c r="R22" i="17" s="1"/>
  <c r="DA271" i="9"/>
  <c r="DA276" i="9" s="1"/>
  <c r="AV338" i="9"/>
  <c r="AW335" i="9" s="1"/>
  <c r="AU285" i="9"/>
  <c r="AS407" i="9"/>
  <c r="AS408" i="9" s="1"/>
  <c r="AS410" i="9" s="1"/>
  <c r="AS411" i="9" s="1"/>
  <c r="AS497" i="9"/>
  <c r="AS475" i="9"/>
  <c r="AM499" i="9"/>
  <c r="AP498" i="9"/>
  <c r="AV482" i="9"/>
  <c r="AU406" i="9"/>
  <c r="AS147" i="9"/>
  <c r="AS521" i="9"/>
  <c r="AS522" i="9" s="1"/>
  <c r="AS524" i="9" s="1"/>
  <c r="AT448" i="9"/>
  <c r="AT452" i="9" s="1"/>
  <c r="AT535" i="9"/>
  <c r="AT458" i="9"/>
  <c r="T74" i="19"/>
  <c r="R108" i="19"/>
  <c r="AW341" i="9"/>
  <c r="AW343" i="9" s="1"/>
  <c r="AV347" i="9"/>
  <c r="DA377" i="9" l="1"/>
  <c r="DB271" i="9"/>
  <c r="DB276" i="9" s="1"/>
  <c r="AV392" i="9"/>
  <c r="AV281" i="9" s="1"/>
  <c r="AX284" i="9" s="1"/>
  <c r="AS412" i="9"/>
  <c r="AT543" i="9"/>
  <c r="AT544" i="9" s="1"/>
  <c r="AT537" i="9"/>
  <c r="AV383" i="9"/>
  <c r="AV384" i="9" s="1"/>
  <c r="AV368" i="9"/>
  <c r="AV419" i="9"/>
  <c r="AT374" i="9"/>
  <c r="AU451" i="9"/>
  <c r="AU496" i="9" s="1"/>
  <c r="AT454" i="9"/>
  <c r="AS476" i="9"/>
  <c r="AS478" i="9"/>
  <c r="AT477" i="9" s="1"/>
  <c r="AT461" i="9"/>
  <c r="AW344" i="9"/>
  <c r="AW330" i="9" s="1"/>
  <c r="AW331" i="9" s="1"/>
  <c r="AW333" i="9" s="1"/>
  <c r="T63" i="19"/>
  <c r="S107" i="19"/>
  <c r="AM501" i="9"/>
  <c r="AM502" i="9"/>
  <c r="AV279" i="9"/>
  <c r="AU389" i="9"/>
  <c r="AU290" i="9"/>
  <c r="DB377" i="9" l="1"/>
  <c r="DC271" i="9"/>
  <c r="DC276" i="9" s="1"/>
  <c r="AV285" i="9"/>
  <c r="AW279" i="9" s="1"/>
  <c r="AV288" i="9"/>
  <c r="AU291" i="9"/>
  <c r="AU418" i="9" s="1"/>
  <c r="AU424" i="9" s="1"/>
  <c r="AT519" i="9"/>
  <c r="AT465" i="9"/>
  <c r="AT468" i="9" s="1"/>
  <c r="AT473" i="9" s="1"/>
  <c r="AV369" i="9"/>
  <c r="AW367" i="9"/>
  <c r="AW336" i="9"/>
  <c r="AU395" i="9"/>
  <c r="AU402" i="9" s="1"/>
  <c r="T46" i="19"/>
  <c r="AW345" i="9"/>
  <c r="AT378" i="9"/>
  <c r="AT386" i="9" s="1"/>
  <c r="AT407" i="9" s="1"/>
  <c r="AT408" i="9" s="1"/>
  <c r="AT410" i="9" s="1"/>
  <c r="AT412" i="9" s="1"/>
  <c r="AT112" i="9"/>
  <c r="DC377" i="9" l="1"/>
  <c r="AL34" i="19" s="1"/>
  <c r="DD271" i="9"/>
  <c r="DD276" i="9" s="1"/>
  <c r="AV389" i="9"/>
  <c r="AV395" i="9" s="1"/>
  <c r="AV402" i="9" s="1"/>
  <c r="AV290" i="9"/>
  <c r="AW288" i="9" s="1"/>
  <c r="AV417" i="9"/>
  <c r="AV483" i="9"/>
  <c r="AV485" i="9" s="1"/>
  <c r="T52" i="19"/>
  <c r="T59" i="19" s="1"/>
  <c r="AX536" i="9"/>
  <c r="AW338" i="9"/>
  <c r="AT497" i="9"/>
  <c r="AT475" i="9"/>
  <c r="AN499" i="9"/>
  <c r="AQ498" i="9"/>
  <c r="AX341" i="9"/>
  <c r="AX343" i="9" s="1"/>
  <c r="AW347" i="9"/>
  <c r="AT521" i="9"/>
  <c r="AT522" i="9" s="1"/>
  <c r="AT524" i="9" s="1"/>
  <c r="AT147" i="9"/>
  <c r="AU448" i="9"/>
  <c r="AU452" i="9" s="1"/>
  <c r="AU535" i="9"/>
  <c r="AU458" i="9"/>
  <c r="AV291" i="9" l="1"/>
  <c r="AV418" i="9" s="1"/>
  <c r="AV424" i="9" s="1"/>
  <c r="DE271" i="9"/>
  <c r="DE276" i="9" s="1"/>
  <c r="DD377" i="9"/>
  <c r="AT476" i="9"/>
  <c r="AT478" i="9"/>
  <c r="AU477" i="9" s="1"/>
  <c r="AW368" i="9"/>
  <c r="AW383" i="9"/>
  <c r="AW384" i="9" s="1"/>
  <c r="AW419" i="9"/>
  <c r="AW392" i="9"/>
  <c r="AW281" i="9" s="1"/>
  <c r="AX335" i="9"/>
  <c r="AX344" i="9"/>
  <c r="AX330" i="9" s="1"/>
  <c r="AX331" i="9" s="1"/>
  <c r="AX333" i="9" s="1"/>
  <c r="AU461" i="9"/>
  <c r="T112" i="19"/>
  <c r="T115" i="19" s="1"/>
  <c r="AN501" i="9"/>
  <c r="AN502" i="9"/>
  <c r="AU543" i="9"/>
  <c r="AU544" i="9" s="1"/>
  <c r="AU537" i="9"/>
  <c r="AW482" i="9"/>
  <c r="AV406" i="9"/>
  <c r="AV451" i="9"/>
  <c r="AV496" i="9" s="1"/>
  <c r="AU374" i="9"/>
  <c r="AU454" i="9"/>
  <c r="DF271" i="9" l="1"/>
  <c r="DF276" i="9" s="1"/>
  <c r="DE377" i="9"/>
  <c r="AX345" i="9"/>
  <c r="AX347" i="9" s="1"/>
  <c r="AU519" i="9"/>
  <c r="AU465" i="9"/>
  <c r="AU468" i="9" s="1"/>
  <c r="AU473" i="9" s="1"/>
  <c r="AX336" i="9"/>
  <c r="AY536" i="9" s="1"/>
  <c r="AX367" i="9"/>
  <c r="AW369" i="9"/>
  <c r="AY284" i="9"/>
  <c r="AW285" i="9"/>
  <c r="AU378" i="9"/>
  <c r="AU386" i="9" s="1"/>
  <c r="AU407" i="9" s="1"/>
  <c r="AU112" i="9"/>
  <c r="T31" i="19"/>
  <c r="T35" i="19" s="1"/>
  <c r="T43" i="19" s="1"/>
  <c r="AV448" i="9"/>
  <c r="AV452" i="9" s="1"/>
  <c r="AV535" i="9"/>
  <c r="AV458" i="9"/>
  <c r="T119" i="19"/>
  <c r="T122" i="19" s="1"/>
  <c r="T127" i="19" s="1"/>
  <c r="T129" i="19" s="1"/>
  <c r="T132" i="19" s="1"/>
  <c r="U131" i="19" s="1"/>
  <c r="DG271" i="9" l="1"/>
  <c r="DG276" i="9" s="1"/>
  <c r="DF377" i="9"/>
  <c r="AY341" i="9"/>
  <c r="AY343" i="9" s="1"/>
  <c r="AY344" i="9" s="1"/>
  <c r="AY330" i="9" s="1"/>
  <c r="AY331" i="9" s="1"/>
  <c r="AY333" i="9" s="1"/>
  <c r="AX338" i="9"/>
  <c r="AY335" i="9" s="1"/>
  <c r="AW417" i="9"/>
  <c r="AW483" i="9"/>
  <c r="AW485" i="9" s="1"/>
  <c r="AU147" i="9"/>
  <c r="AU521" i="9"/>
  <c r="AU522" i="9" s="1"/>
  <c r="AU524" i="9" s="1"/>
  <c r="AU497" i="9"/>
  <c r="AU475" i="9"/>
  <c r="AR498" i="9"/>
  <c r="AO499" i="9"/>
  <c r="AV461" i="9"/>
  <c r="T64" i="19"/>
  <c r="T65" i="19" s="1"/>
  <c r="T67" i="19" s="1"/>
  <c r="T68" i="19" s="1"/>
  <c r="AU408" i="9"/>
  <c r="AU410" i="9" s="1"/>
  <c r="AU412" i="9" s="1"/>
  <c r="AV543" i="9"/>
  <c r="AV544" i="9" s="1"/>
  <c r="AV537" i="9"/>
  <c r="AX279" i="9"/>
  <c r="AW290" i="9"/>
  <c r="AW389" i="9"/>
  <c r="AW395" i="9" s="1"/>
  <c r="AW402" i="9" s="1"/>
  <c r="AW451" i="9"/>
  <c r="AW496" i="9" s="1"/>
  <c r="AV454" i="9"/>
  <c r="AV374" i="9"/>
  <c r="AX383" i="9"/>
  <c r="AX368" i="9"/>
  <c r="U25" i="19" s="1"/>
  <c r="AX419" i="9"/>
  <c r="S76" i="19" s="1"/>
  <c r="AX392" i="9" l="1"/>
  <c r="AX281" i="9" s="1"/>
  <c r="AZ284" i="9" s="1"/>
  <c r="AM34" i="19"/>
  <c r="AO34" i="19"/>
  <c r="DG377" i="9"/>
  <c r="DH271" i="9"/>
  <c r="DH276" i="9" s="1"/>
  <c r="AO502" i="9"/>
  <c r="AO501" i="9"/>
  <c r="AY345" i="9"/>
  <c r="AY347" i="9" s="1"/>
  <c r="S81" i="19"/>
  <c r="S104" i="19" s="1"/>
  <c r="T69" i="19"/>
  <c r="AX369" i="9"/>
  <c r="AY337" i="9"/>
  <c r="AY367" i="9"/>
  <c r="AY336" i="9"/>
  <c r="AZ536" i="9" s="1"/>
  <c r="AX482" i="9"/>
  <c r="AW406" i="9"/>
  <c r="AV465" i="9"/>
  <c r="AV468" i="9" s="1"/>
  <c r="AV473" i="9" s="1"/>
  <c r="AV519" i="9"/>
  <c r="AV510" i="9"/>
  <c r="AV512" i="9" s="1"/>
  <c r="U49" i="19"/>
  <c r="AX384" i="9"/>
  <c r="U40" i="19"/>
  <c r="U41" i="19" s="1"/>
  <c r="AV112" i="9"/>
  <c r="AV378" i="9"/>
  <c r="AV386" i="9" s="1"/>
  <c r="AV407" i="9" s="1"/>
  <c r="AV408" i="9" s="1"/>
  <c r="AV410" i="9" s="1"/>
  <c r="AV412" i="9" s="1"/>
  <c r="AX288" i="9"/>
  <c r="AW291" i="9"/>
  <c r="AW418" i="9" s="1"/>
  <c r="AU476" i="9"/>
  <c r="AU478" i="9"/>
  <c r="AV477" i="9" s="1"/>
  <c r="DI271" i="9" l="1"/>
  <c r="DI276" i="9" s="1"/>
  <c r="DH377" i="9"/>
  <c r="AZ341" i="9"/>
  <c r="AZ343" i="9" s="1"/>
  <c r="AZ344" i="9" s="1"/>
  <c r="AZ330" i="9" s="1"/>
  <c r="AZ331" i="9" s="1"/>
  <c r="AZ333" i="9" s="1"/>
  <c r="AY338" i="9"/>
  <c r="AZ335" i="9" s="1"/>
  <c r="AX285" i="9"/>
  <c r="AX389" i="9" s="1"/>
  <c r="AX483" i="9"/>
  <c r="AX485" i="9" s="1"/>
  <c r="AX417" i="9"/>
  <c r="AV475" i="9"/>
  <c r="AV476" i="9" s="1"/>
  <c r="AV497" i="9"/>
  <c r="AP499" i="9"/>
  <c r="AS498" i="9"/>
  <c r="AV147" i="9"/>
  <c r="AV521" i="9"/>
  <c r="AV522" i="9" s="1"/>
  <c r="AV524" i="9" s="1"/>
  <c r="AW424" i="9"/>
  <c r="S108" i="19"/>
  <c r="AY368" i="9"/>
  <c r="AY383" i="9"/>
  <c r="AY384" i="9" s="1"/>
  <c r="AY419" i="9"/>
  <c r="DJ271" i="9" l="1"/>
  <c r="DJ276" i="9" s="1"/>
  <c r="DI377" i="9"/>
  <c r="AN34" i="19" s="1"/>
  <c r="AY392" i="9"/>
  <c r="AY281" i="9" s="1"/>
  <c r="BA284" i="9" s="1"/>
  <c r="AP502" i="9"/>
  <c r="AP501" i="9"/>
  <c r="AY279" i="9"/>
  <c r="AX290" i="9"/>
  <c r="AX291" i="9" s="1"/>
  <c r="AX418" i="9" s="1"/>
  <c r="U75" i="19" s="1"/>
  <c r="AZ345" i="9"/>
  <c r="AZ347" i="9" s="1"/>
  <c r="AW458" i="9"/>
  <c r="AW535" i="9"/>
  <c r="AW448" i="9"/>
  <c r="AW452" i="9" s="1"/>
  <c r="U74" i="19"/>
  <c r="T107" i="19"/>
  <c r="AY482" i="9"/>
  <c r="AX406" i="9"/>
  <c r="AZ336" i="9"/>
  <c r="BA536" i="9" s="1"/>
  <c r="AZ367" i="9"/>
  <c r="AX395" i="9"/>
  <c r="AX402" i="9" s="1"/>
  <c r="U46" i="19"/>
  <c r="AY369" i="9"/>
  <c r="AV478" i="9"/>
  <c r="AW477" i="9" s="1"/>
  <c r="DK271" i="9" l="1"/>
  <c r="DK276" i="9" s="1"/>
  <c r="DJ377" i="9"/>
  <c r="AY285" i="9"/>
  <c r="AY290" i="9" s="1"/>
  <c r="AY288" i="9"/>
  <c r="BA341" i="9"/>
  <c r="BA343" i="9" s="1"/>
  <c r="BA344" i="9" s="1"/>
  <c r="BA330" i="9" s="1"/>
  <c r="BA331" i="9" s="1"/>
  <c r="BA333" i="9" s="1"/>
  <c r="AZ368" i="9"/>
  <c r="AZ369" i="9" s="1"/>
  <c r="AZ383" i="9"/>
  <c r="AZ384" i="9" s="1"/>
  <c r="AZ419" i="9"/>
  <c r="AX424" i="9"/>
  <c r="AY417" i="9"/>
  <c r="AY483" i="9"/>
  <c r="AY485" i="9" s="1"/>
  <c r="U63" i="19"/>
  <c r="AX451" i="9"/>
  <c r="AX496" i="9" s="1"/>
  <c r="AW454" i="9"/>
  <c r="AW374" i="9"/>
  <c r="AW543" i="9"/>
  <c r="AW544" i="9" s="1"/>
  <c r="AW537" i="9"/>
  <c r="AW461" i="9"/>
  <c r="U52" i="19"/>
  <c r="U59" i="19" s="1"/>
  <c r="AZ338" i="9"/>
  <c r="AY389" i="9" l="1"/>
  <c r="AY395" i="9" s="1"/>
  <c r="AY402" i="9" s="1"/>
  <c r="AZ279" i="9"/>
  <c r="DL271" i="9"/>
  <c r="DL276" i="9" s="1"/>
  <c r="DK377" i="9"/>
  <c r="AZ483" i="9"/>
  <c r="AZ417" i="9"/>
  <c r="AW112" i="9"/>
  <c r="AW378" i="9"/>
  <c r="AW386" i="9" s="1"/>
  <c r="AW407" i="9" s="1"/>
  <c r="AW408" i="9" s="1"/>
  <c r="AW410" i="9" s="1"/>
  <c r="AW412" i="9" s="1"/>
  <c r="AX448" i="9"/>
  <c r="AX452" i="9" s="1"/>
  <c r="AX458" i="9"/>
  <c r="AX535" i="9"/>
  <c r="BA336" i="9"/>
  <c r="BB536" i="9" s="1"/>
  <c r="BA367" i="9"/>
  <c r="AY406" i="9"/>
  <c r="AZ482" i="9"/>
  <c r="AW465" i="9"/>
  <c r="AW468" i="9" s="1"/>
  <c r="AW473" i="9" s="1"/>
  <c r="AW519" i="9"/>
  <c r="AY291" i="9"/>
  <c r="AY418" i="9" s="1"/>
  <c r="AY424" i="9" s="1"/>
  <c r="AZ288" i="9"/>
  <c r="BA335" i="9"/>
  <c r="AZ392" i="9"/>
  <c r="AZ281" i="9" s="1"/>
  <c r="BB284" i="9" s="1"/>
  <c r="BA345" i="9"/>
  <c r="DM271" i="9" l="1"/>
  <c r="DM276" i="9" s="1"/>
  <c r="DL377" i="9"/>
  <c r="Q36" i="20" s="1"/>
  <c r="S22" i="17" s="1"/>
  <c r="AZ285" i="9"/>
  <c r="AZ290" i="9" s="1"/>
  <c r="BA338" i="9"/>
  <c r="BB335" i="9" s="1"/>
  <c r="AZ485" i="9"/>
  <c r="AZ406" i="9" s="1"/>
  <c r="V24" i="19"/>
  <c r="AX543" i="9"/>
  <c r="AX544" i="9" s="1"/>
  <c r="AX537" i="9"/>
  <c r="AX461" i="9"/>
  <c r="U112" i="19"/>
  <c r="U115" i="19" s="1"/>
  <c r="AY448" i="9"/>
  <c r="AY535" i="9"/>
  <c r="AY458" i="9"/>
  <c r="AW497" i="9"/>
  <c r="AW475" i="9"/>
  <c r="AQ499" i="9"/>
  <c r="AT498" i="9"/>
  <c r="AX374" i="9"/>
  <c r="AX454" i="9"/>
  <c r="AY451" i="9"/>
  <c r="AY496" i="9" s="1"/>
  <c r="BB341" i="9"/>
  <c r="BB343" i="9" s="1"/>
  <c r="BA347" i="9"/>
  <c r="AW147" i="9"/>
  <c r="AW521" i="9"/>
  <c r="AW522" i="9" s="1"/>
  <c r="AW524" i="9" s="1"/>
  <c r="BA279" i="9" l="1"/>
  <c r="AZ389" i="9"/>
  <c r="AZ395" i="9" s="1"/>
  <c r="AZ402" i="9" s="1"/>
  <c r="DN271" i="9"/>
  <c r="DN276" i="9" s="1"/>
  <c r="DM377" i="9"/>
  <c r="AQ502" i="9"/>
  <c r="AQ501" i="9"/>
  <c r="BA392" i="9"/>
  <c r="BA281" i="9" s="1"/>
  <c r="BC284" i="9" s="1"/>
  <c r="BA482" i="9"/>
  <c r="AW476" i="9"/>
  <c r="AW478" i="9"/>
  <c r="AX477" i="9" s="1"/>
  <c r="BA383" i="9"/>
  <c r="BA368" i="9"/>
  <c r="BA419" i="9"/>
  <c r="T76" i="19" s="1"/>
  <c r="AX112" i="9"/>
  <c r="AX378" i="9"/>
  <c r="AX386" i="9" s="1"/>
  <c r="AX407" i="9" s="1"/>
  <c r="U31" i="19"/>
  <c r="U35" i="19" s="1"/>
  <c r="U43" i="19" s="1"/>
  <c r="U119" i="19"/>
  <c r="U122" i="19" s="1"/>
  <c r="U127" i="19" s="1"/>
  <c r="U129" i="19" s="1"/>
  <c r="U132" i="19" s="1"/>
  <c r="V131" i="19" s="1"/>
  <c r="BA288" i="9"/>
  <c r="AZ291" i="9"/>
  <c r="AZ418" i="9" s="1"/>
  <c r="AZ424" i="9" s="1"/>
  <c r="AX465" i="9"/>
  <c r="AX468" i="9" s="1"/>
  <c r="AX473" i="9" s="1"/>
  <c r="AX519" i="9"/>
  <c r="BB344" i="9"/>
  <c r="BB330" i="9" s="1"/>
  <c r="BB331" i="9" s="1"/>
  <c r="BB333" i="9" s="1"/>
  <c r="AY461" i="9"/>
  <c r="AY543" i="9"/>
  <c r="AY544" i="9" s="1"/>
  <c r="AY537" i="9"/>
  <c r="BB337" i="9"/>
  <c r="AY452" i="9"/>
  <c r="DO271" i="9" l="1"/>
  <c r="DO276" i="9" s="1"/>
  <c r="DN377" i="9"/>
  <c r="V49" i="19"/>
  <c r="BA285" i="9"/>
  <c r="BA389" i="9" s="1"/>
  <c r="BB345" i="9"/>
  <c r="BB347" i="9" s="1"/>
  <c r="AX147" i="9"/>
  <c r="AX521" i="9"/>
  <c r="AX522" i="9" s="1"/>
  <c r="AX524" i="9" s="1"/>
  <c r="AZ448" i="9"/>
  <c r="AZ458" i="9"/>
  <c r="AZ535" i="9"/>
  <c r="AY454" i="9"/>
  <c r="AY374" i="9"/>
  <c r="AZ451" i="9"/>
  <c r="AZ496" i="9" s="1"/>
  <c r="T25" i="19"/>
  <c r="T26" i="19" s="1"/>
  <c r="V25" i="19"/>
  <c r="V26" i="19" s="1"/>
  <c r="BA369" i="9"/>
  <c r="AX475" i="9"/>
  <c r="AX476" i="9" s="1"/>
  <c r="AX497" i="9"/>
  <c r="AU498" i="9"/>
  <c r="AR499" i="9"/>
  <c r="BA384" i="9"/>
  <c r="V40" i="19"/>
  <c r="V41" i="19" s="1"/>
  <c r="AY510" i="9"/>
  <c r="AY512" i="9" s="1"/>
  <c r="AY519" i="9"/>
  <c r="AY465" i="9"/>
  <c r="AY468" i="9" s="1"/>
  <c r="AY473" i="9" s="1"/>
  <c r="BB367" i="9"/>
  <c r="BB336" i="9"/>
  <c r="U64" i="19"/>
  <c r="U65" i="19" s="1"/>
  <c r="U67" i="19" s="1"/>
  <c r="U68" i="19" s="1"/>
  <c r="AX408" i="9"/>
  <c r="DO377" i="9" l="1"/>
  <c r="AP34" i="19" s="1"/>
  <c r="DP271" i="9"/>
  <c r="DP276" i="9" s="1"/>
  <c r="AR502" i="9"/>
  <c r="AR501" i="9"/>
  <c r="BC341" i="9"/>
  <c r="BC343" i="9" s="1"/>
  <c r="BC344" i="9" s="1"/>
  <c r="BC330" i="9" s="1"/>
  <c r="BC331" i="9" s="1"/>
  <c r="BC333" i="9" s="1"/>
  <c r="BB279" i="9"/>
  <c r="BA290" i="9"/>
  <c r="BA291" i="9" s="1"/>
  <c r="BA418" i="9" s="1"/>
  <c r="T75" i="19" s="1"/>
  <c r="AZ452" i="9"/>
  <c r="AZ454" i="9" s="1"/>
  <c r="AS499" i="9"/>
  <c r="AY475" i="9"/>
  <c r="AY476" i="9" s="1"/>
  <c r="AY497" i="9"/>
  <c r="AZ461" i="9"/>
  <c r="AX478" i="9"/>
  <c r="AY477" i="9" s="1"/>
  <c r="BA483" i="9"/>
  <c r="BA485" i="9" s="1"/>
  <c r="BA417" i="9"/>
  <c r="AX410" i="9"/>
  <c r="AX412" i="9" s="1"/>
  <c r="BC536" i="9"/>
  <c r="BB338" i="9"/>
  <c r="AV498" i="9"/>
  <c r="U69" i="19"/>
  <c r="AY112" i="9"/>
  <c r="AY378" i="9"/>
  <c r="AY386" i="9" s="1"/>
  <c r="AY407" i="9" s="1"/>
  <c r="AY408" i="9" s="1"/>
  <c r="AY410" i="9" s="1"/>
  <c r="AY412" i="9" s="1"/>
  <c r="AZ543" i="9"/>
  <c r="AZ544" i="9" s="1"/>
  <c r="AZ537" i="9"/>
  <c r="BB368" i="9"/>
  <c r="BB369" i="9" s="1"/>
  <c r="BB383" i="9"/>
  <c r="BB384" i="9" s="1"/>
  <c r="BB419" i="9"/>
  <c r="BA395" i="9"/>
  <c r="BA402" i="9" s="1"/>
  <c r="V46" i="19"/>
  <c r="DP377" i="9" l="1"/>
  <c r="DQ271" i="9"/>
  <c r="DQ276" i="9" s="1"/>
  <c r="AS502" i="9"/>
  <c r="AS501" i="9"/>
  <c r="BA451" i="9"/>
  <c r="BA496" i="9" s="1"/>
  <c r="BB288" i="9"/>
  <c r="AZ374" i="9"/>
  <c r="AZ378" i="9" s="1"/>
  <c r="AZ386" i="9" s="1"/>
  <c r="AZ407" i="9" s="1"/>
  <c r="AZ408" i="9" s="1"/>
  <c r="AZ410" i="9" s="1"/>
  <c r="AZ412" i="9" s="1"/>
  <c r="BA424" i="9"/>
  <c r="V74" i="19"/>
  <c r="T81" i="19"/>
  <c r="T104" i="19" s="1"/>
  <c r="T108" i="19" s="1"/>
  <c r="BA406" i="9"/>
  <c r="BB482" i="9"/>
  <c r="BB417" i="9"/>
  <c r="BB483" i="9"/>
  <c r="AY521" i="9"/>
  <c r="AY522" i="9" s="1"/>
  <c r="AY524" i="9" s="1"/>
  <c r="AY147" i="9"/>
  <c r="AY478" i="9"/>
  <c r="AZ477" i="9" s="1"/>
  <c r="BC345" i="9"/>
  <c r="V52" i="19"/>
  <c r="V59" i="19" s="1"/>
  <c r="BB392" i="9"/>
  <c r="BB281" i="9" s="1"/>
  <c r="BC335" i="9"/>
  <c r="AZ519" i="9"/>
  <c r="AZ465" i="9"/>
  <c r="AZ468" i="9" s="1"/>
  <c r="AZ473" i="9" s="1"/>
  <c r="BC367" i="9"/>
  <c r="BC336" i="9"/>
  <c r="BD536" i="9" s="1"/>
  <c r="DQ377" i="9" l="1"/>
  <c r="DR271" i="9"/>
  <c r="DR276" i="9" s="1"/>
  <c r="AZ112" i="9"/>
  <c r="AZ147" i="9" s="1"/>
  <c r="BB485" i="9"/>
  <c r="BB406" i="9" s="1"/>
  <c r="BA458" i="9"/>
  <c r="BA448" i="9"/>
  <c r="BA452" i="9" s="1"/>
  <c r="BA535" i="9"/>
  <c r="U107" i="19"/>
  <c r="BC347" i="9"/>
  <c r="BD341" i="9"/>
  <c r="BD343" i="9" s="1"/>
  <c r="BD284" i="9"/>
  <c r="BB285" i="9"/>
  <c r="AZ475" i="9"/>
  <c r="AZ476" i="9" s="1"/>
  <c r="AZ497" i="9"/>
  <c r="AT499" i="9"/>
  <c r="AW498" i="9"/>
  <c r="BC338" i="9"/>
  <c r="V63" i="19"/>
  <c r="AZ521" i="9" l="1"/>
  <c r="AZ522" i="9" s="1"/>
  <c r="AZ524" i="9" s="1"/>
  <c r="DR377" i="9"/>
  <c r="DS271" i="9"/>
  <c r="DS276" i="9" s="1"/>
  <c r="BC482" i="9"/>
  <c r="AT502" i="9"/>
  <c r="AT501" i="9"/>
  <c r="AZ478" i="9"/>
  <c r="BA477" i="9" s="1"/>
  <c r="BC392" i="9"/>
  <c r="BC281" i="9" s="1"/>
  <c r="BE284" i="9" s="1"/>
  <c r="BD335" i="9"/>
  <c r="BC279" i="9"/>
  <c r="BB389" i="9"/>
  <c r="BB395" i="9" s="1"/>
  <c r="BB402" i="9" s="1"/>
  <c r="BB290" i="9"/>
  <c r="BA543" i="9"/>
  <c r="BA544" i="9" s="1"/>
  <c r="BA537" i="9"/>
  <c r="BB451" i="9"/>
  <c r="BB496" i="9" s="1"/>
  <c r="BA454" i="9"/>
  <c r="BA374" i="9"/>
  <c r="BD344" i="9"/>
  <c r="BD330" i="9" s="1"/>
  <c r="BD331" i="9" s="1"/>
  <c r="BD333" i="9" s="1"/>
  <c r="BA461" i="9"/>
  <c r="V112" i="19"/>
  <c r="V115" i="19" s="1"/>
  <c r="BC368" i="9"/>
  <c r="BC369" i="9" s="1"/>
  <c r="BC383" i="9"/>
  <c r="BC384" i="9" s="1"/>
  <c r="BC419" i="9"/>
  <c r="DT271" i="9" l="1"/>
  <c r="DT276" i="9" s="1"/>
  <c r="DS377" i="9"/>
  <c r="AQ34" i="19"/>
  <c r="AS34" i="19"/>
  <c r="BC285" i="9"/>
  <c r="BD279" i="9" s="1"/>
  <c r="BD345" i="9"/>
  <c r="BC288" i="9"/>
  <c r="BB291" i="9"/>
  <c r="BB418" i="9" s="1"/>
  <c r="BD367" i="9"/>
  <c r="BD336" i="9"/>
  <c r="BE536" i="9" s="1"/>
  <c r="BC417" i="9"/>
  <c r="BC483" i="9"/>
  <c r="BC485" i="9" s="1"/>
  <c r="BA378" i="9"/>
  <c r="BA386" i="9" s="1"/>
  <c r="BA407" i="9" s="1"/>
  <c r="BA112" i="9"/>
  <c r="V31" i="19"/>
  <c r="V35" i="19" s="1"/>
  <c r="V43" i="19" s="1"/>
  <c r="V119" i="19"/>
  <c r="V122" i="19" s="1"/>
  <c r="V127" i="19" s="1"/>
  <c r="V129" i="19" s="1"/>
  <c r="V132" i="19" s="1"/>
  <c r="W131" i="19" s="1"/>
  <c r="BA465" i="9"/>
  <c r="BA468" i="9" s="1"/>
  <c r="BA473" i="9" s="1"/>
  <c r="BA519" i="9"/>
  <c r="DT377" i="9" l="1"/>
  <c r="DU271" i="9"/>
  <c r="DU276" i="9" s="1"/>
  <c r="BC290" i="9"/>
  <c r="BC291" i="9" s="1"/>
  <c r="BC418" i="9" s="1"/>
  <c r="BC424" i="9" s="1"/>
  <c r="BC389" i="9"/>
  <c r="BC395" i="9" s="1"/>
  <c r="BC402" i="9" s="1"/>
  <c r="BD482" i="9"/>
  <c r="BC406" i="9"/>
  <c r="BD338" i="9"/>
  <c r="BA521" i="9"/>
  <c r="BA522" i="9" s="1"/>
  <c r="BA524" i="9" s="1"/>
  <c r="BA147" i="9"/>
  <c r="U24" i="19"/>
  <c r="U26" i="19" s="1"/>
  <c r="W24" i="19"/>
  <c r="BA497" i="9"/>
  <c r="BA475" i="9"/>
  <c r="AU499" i="9"/>
  <c r="AX498" i="9"/>
  <c r="V64" i="19"/>
  <c r="V65" i="19" s="1"/>
  <c r="V67" i="19" s="1"/>
  <c r="V68" i="19" s="1"/>
  <c r="BA408" i="9"/>
  <c r="BA410" i="9" s="1"/>
  <c r="BA412" i="9" s="1"/>
  <c r="BB424" i="9"/>
  <c r="BD347" i="9"/>
  <c r="BE341" i="9"/>
  <c r="BE343" i="9" s="1"/>
  <c r="DV271" i="9" l="1"/>
  <c r="DV276" i="9" s="1"/>
  <c r="DU377" i="9"/>
  <c r="AR34" i="19" s="1"/>
  <c r="BD288" i="9"/>
  <c r="AU502" i="9"/>
  <c r="AU501" i="9"/>
  <c r="BC458" i="9"/>
  <c r="BC461" i="9" s="1"/>
  <c r="BC448" i="9"/>
  <c r="BC535" i="9"/>
  <c r="BD392" i="9"/>
  <c r="L51" i="20" s="1"/>
  <c r="BE335" i="9"/>
  <c r="BA476" i="9"/>
  <c r="BA478" i="9"/>
  <c r="BB477" i="9" s="1"/>
  <c r="BD368" i="9"/>
  <c r="BD369" i="9" s="1"/>
  <c r="BD383" i="9"/>
  <c r="L42" i="20" s="1"/>
  <c r="L43" i="20" s="1"/>
  <c r="N23" i="17" s="1"/>
  <c r="BD419" i="9"/>
  <c r="U76" i="19" s="1"/>
  <c r="V69" i="19"/>
  <c r="BB535" i="9"/>
  <c r="BB448" i="9"/>
  <c r="BB452" i="9" s="1"/>
  <c r="BB458" i="9"/>
  <c r="BE344" i="9"/>
  <c r="BE330" i="9" s="1"/>
  <c r="BE331" i="9" s="1"/>
  <c r="BE333" i="9" s="1"/>
  <c r="DV377" i="9" l="1"/>
  <c r="DW271" i="9"/>
  <c r="DW276" i="9" s="1"/>
  <c r="BD281" i="9"/>
  <c r="W49" i="19"/>
  <c r="BB543" i="9"/>
  <c r="BB544" i="9" s="1"/>
  <c r="BB537" i="9"/>
  <c r="BE337" i="9"/>
  <c r="BE367" i="9"/>
  <c r="BE336" i="9"/>
  <c r="BF536" i="9" s="1"/>
  <c r="BD384" i="9"/>
  <c r="W40" i="19"/>
  <c r="W41" i="19" s="1"/>
  <c r="BC537" i="9"/>
  <c r="BC543" i="9"/>
  <c r="BC544" i="9" s="1"/>
  <c r="BE345" i="9"/>
  <c r="BB461" i="9"/>
  <c r="U81" i="19"/>
  <c r="U104" i="19" s="1"/>
  <c r="BD417" i="9"/>
  <c r="W74" i="19" s="1"/>
  <c r="BD483" i="9"/>
  <c r="BD485" i="9" s="1"/>
  <c r="BC451" i="9"/>
  <c r="BC496" i="9" s="1"/>
  <c r="BB454" i="9"/>
  <c r="BB374" i="9"/>
  <c r="BC519" i="9"/>
  <c r="BC465" i="9"/>
  <c r="BC468" i="9" s="1"/>
  <c r="BC473" i="9" s="1"/>
  <c r="DW377" i="9" l="1"/>
  <c r="DX271" i="9"/>
  <c r="DX276" i="9" s="1"/>
  <c r="BE338" i="9"/>
  <c r="BF335" i="9" s="1"/>
  <c r="BF341" i="9"/>
  <c r="BF343" i="9" s="1"/>
  <c r="BE347" i="9"/>
  <c r="BE482" i="9"/>
  <c r="BD406" i="9"/>
  <c r="L65" i="20" s="1"/>
  <c r="U108" i="19"/>
  <c r="BB465" i="9"/>
  <c r="BB468" i="9" s="1"/>
  <c r="BB473" i="9" s="1"/>
  <c r="BB510" i="9"/>
  <c r="BB512" i="9" s="1"/>
  <c r="BB519" i="9"/>
  <c r="BC475" i="9"/>
  <c r="BC476" i="9" s="1"/>
  <c r="BC497" i="9"/>
  <c r="BC452" i="9"/>
  <c r="BB378" i="9"/>
  <c r="BB386" i="9" s="1"/>
  <c r="BB407" i="9" s="1"/>
  <c r="BB408" i="9" s="1"/>
  <c r="BB410" i="9" s="1"/>
  <c r="BB412" i="9" s="1"/>
  <c r="BB112" i="9"/>
  <c r="BF284" i="9"/>
  <c r="BD285" i="9"/>
  <c r="DX377" i="9" l="1"/>
  <c r="R36" i="20" s="1"/>
  <c r="T22" i="17" s="1"/>
  <c r="DY271" i="9"/>
  <c r="DY276" i="9" s="1"/>
  <c r="BE392" i="9"/>
  <c r="BE281" i="9" s="1"/>
  <c r="BG284" i="9" s="1"/>
  <c r="BB521" i="9"/>
  <c r="BB522" i="9" s="1"/>
  <c r="BB524" i="9" s="1"/>
  <c r="BB147" i="9"/>
  <c r="V107" i="19"/>
  <c r="W63" i="19"/>
  <c r="BE368" i="9"/>
  <c r="BE369" i="9" s="1"/>
  <c r="BE383" i="9"/>
  <c r="BE384" i="9" s="1"/>
  <c r="BE419" i="9"/>
  <c r="BB475" i="9"/>
  <c r="BB497" i="9"/>
  <c r="AY498" i="9"/>
  <c r="AV499" i="9"/>
  <c r="AZ498" i="9"/>
  <c r="AW499" i="9"/>
  <c r="BF344" i="9"/>
  <c r="BF330" i="9" s="1"/>
  <c r="BF331" i="9" s="1"/>
  <c r="BF333" i="9" s="1"/>
  <c r="BD290" i="9"/>
  <c r="BE279" i="9"/>
  <c r="BD389" i="9"/>
  <c r="L48" i="20" s="1"/>
  <c r="L54" i="20" s="1"/>
  <c r="BD451" i="9"/>
  <c r="BD496" i="9" s="1"/>
  <c r="BC374" i="9"/>
  <c r="BC454" i="9"/>
  <c r="N26" i="17" l="1"/>
  <c r="L61" i="20"/>
  <c r="DY377" i="9"/>
  <c r="DZ271" i="9"/>
  <c r="DZ276" i="9" s="1"/>
  <c r="BE285" i="9"/>
  <c r="BE389" i="9" s="1"/>
  <c r="BE395" i="9" s="1"/>
  <c r="BE402" i="9" s="1"/>
  <c r="AV502" i="9"/>
  <c r="AV501" i="9"/>
  <c r="BF345" i="9"/>
  <c r="BF347" i="9" s="1"/>
  <c r="BB476" i="9"/>
  <c r="BB478" i="9"/>
  <c r="BC477" i="9" s="1"/>
  <c r="BC478" i="9" s="1"/>
  <c r="BD477" i="9" s="1"/>
  <c r="BD395" i="9"/>
  <c r="BD402" i="9" s="1"/>
  <c r="W46" i="19"/>
  <c r="BE288" i="9"/>
  <c r="BD291" i="9"/>
  <c r="BD418" i="9" s="1"/>
  <c r="AW501" i="9"/>
  <c r="AW502" i="9"/>
  <c r="BE483" i="9"/>
  <c r="BE485" i="9" s="1"/>
  <c r="BE417" i="9"/>
  <c r="BC112" i="9"/>
  <c r="BC378" i="9"/>
  <c r="BC386" i="9" s="1"/>
  <c r="BC407" i="9" s="1"/>
  <c r="BC408" i="9" s="1"/>
  <c r="BC410" i="9" s="1"/>
  <c r="BC412" i="9" s="1"/>
  <c r="BF336" i="9"/>
  <c r="BF367" i="9"/>
  <c r="N25" i="17" l="1"/>
  <c r="BF279" i="9"/>
  <c r="BE290" i="9"/>
  <c r="BF288" i="9" s="1"/>
  <c r="BG341" i="9"/>
  <c r="BG343" i="9" s="1"/>
  <c r="BG344" i="9" s="1"/>
  <c r="BG330" i="9" s="1"/>
  <c r="BG331" i="9" s="1"/>
  <c r="BG333" i="9" s="1"/>
  <c r="EA271" i="9"/>
  <c r="EA276" i="9" s="1"/>
  <c r="DZ377" i="9"/>
  <c r="W52" i="19"/>
  <c r="W59" i="19" s="1"/>
  <c r="BC147" i="9"/>
  <c r="BC521" i="9"/>
  <c r="BC522" i="9" s="1"/>
  <c r="BC524" i="9" s="1"/>
  <c r="BE406" i="9"/>
  <c r="BF482" i="9"/>
  <c r="BG536" i="9"/>
  <c r="BF338" i="9"/>
  <c r="BD424" i="9"/>
  <c r="W75" i="19"/>
  <c r="BF383" i="9"/>
  <c r="BF384" i="9" s="1"/>
  <c r="BF368" i="9"/>
  <c r="BF369" i="9" s="1"/>
  <c r="BF419" i="9"/>
  <c r="BE291" i="9" l="1"/>
  <c r="BE418" i="9" s="1"/>
  <c r="BE424" i="9" s="1"/>
  <c r="BE458" i="9" s="1"/>
  <c r="EA377" i="9"/>
  <c r="AT34" i="19" s="1"/>
  <c r="EB271" i="9"/>
  <c r="EB276" i="9" s="1"/>
  <c r="BG345" i="9"/>
  <c r="BG347" i="9" s="1"/>
  <c r="BG367" i="9"/>
  <c r="BG336" i="9"/>
  <c r="BH536" i="9" s="1"/>
  <c r="BF483" i="9"/>
  <c r="BF485" i="9" s="1"/>
  <c r="BF417" i="9"/>
  <c r="BD448" i="9"/>
  <c r="BD452" i="9" s="1"/>
  <c r="BD535" i="9"/>
  <c r="BD458" i="9"/>
  <c r="BF392" i="9"/>
  <c r="BF281" i="9" s="1"/>
  <c r="BG335" i="9"/>
  <c r="BE448" i="9" l="1"/>
  <c r="BE535" i="9"/>
  <c r="BE543" i="9" s="1"/>
  <c r="BE544" i="9" s="1"/>
  <c r="EC271" i="9"/>
  <c r="EC276" i="9" s="1"/>
  <c r="EB377" i="9"/>
  <c r="BH341" i="9"/>
  <c r="BH343" i="9" s="1"/>
  <c r="BH344" i="9" s="1"/>
  <c r="BH330" i="9" s="1"/>
  <c r="BH331" i="9" s="1"/>
  <c r="BH333" i="9" s="1"/>
  <c r="BG338" i="9"/>
  <c r="BG392" i="9" s="1"/>
  <c r="BG281" i="9" s="1"/>
  <c r="BI284" i="9" s="1"/>
  <c r="BF406" i="9"/>
  <c r="BG482" i="9"/>
  <c r="BD543" i="9"/>
  <c r="BD544" i="9" s="1"/>
  <c r="BD537" i="9"/>
  <c r="BE451" i="9"/>
  <c r="BE496" i="9" s="1"/>
  <c r="BD454" i="9"/>
  <c r="BD374" i="9"/>
  <c r="L33" i="20" s="1"/>
  <c r="BG383" i="9"/>
  <c r="BG384" i="9" s="1"/>
  <c r="BG368" i="9"/>
  <c r="BG369" i="9" s="1"/>
  <c r="BG419" i="9"/>
  <c r="V76" i="19" s="1"/>
  <c r="BH284" i="9"/>
  <c r="BF285" i="9"/>
  <c r="X24" i="19"/>
  <c r="BD461" i="9"/>
  <c r="W112" i="19"/>
  <c r="W115" i="19" s="1"/>
  <c r="BE461" i="9"/>
  <c r="BE537" i="9" l="1"/>
  <c r="L37" i="20"/>
  <c r="N21" i="17"/>
  <c r="ED271" i="9"/>
  <c r="ED276" i="9" s="1"/>
  <c r="EC377" i="9"/>
  <c r="BH335" i="9"/>
  <c r="BH337" i="9" s="1"/>
  <c r="BH345" i="9"/>
  <c r="BH347" i="9" s="1"/>
  <c r="BG483" i="9"/>
  <c r="BG485" i="9" s="1"/>
  <c r="BG417" i="9"/>
  <c r="BD378" i="9"/>
  <c r="BD386" i="9" s="1"/>
  <c r="BD407" i="9" s="1"/>
  <c r="L66" i="20" s="1"/>
  <c r="BD112" i="9"/>
  <c r="W31" i="19"/>
  <c r="W35" i="19" s="1"/>
  <c r="W43" i="19" s="1"/>
  <c r="BE519" i="9"/>
  <c r="BE465" i="9"/>
  <c r="BE468" i="9" s="1"/>
  <c r="BE473" i="9" s="1"/>
  <c r="BE510" i="9"/>
  <c r="BE512" i="9" s="1"/>
  <c r="W119" i="19"/>
  <c r="W122" i="19" s="1"/>
  <c r="W127" i="19" s="1"/>
  <c r="W129" i="19" s="1"/>
  <c r="W132" i="19" s="1"/>
  <c r="X131" i="19" s="1"/>
  <c r="BD519" i="9"/>
  <c r="BD465" i="9"/>
  <c r="BD468" i="9" s="1"/>
  <c r="BD473" i="9" s="1"/>
  <c r="BF290" i="9"/>
  <c r="BG279" i="9"/>
  <c r="BG285" i="9" s="1"/>
  <c r="BF389" i="9"/>
  <c r="BF395" i="9" s="1"/>
  <c r="BF402" i="9" s="1"/>
  <c r="BE452" i="9"/>
  <c r="BH367" i="9"/>
  <c r="BH336" i="9"/>
  <c r="BI536" i="9" s="1"/>
  <c r="L45" i="20" l="1"/>
  <c r="N19" i="17" s="1"/>
  <c r="N20" i="17"/>
  <c r="N44" i="17" s="1"/>
  <c r="ED377" i="9"/>
  <c r="AU34" i="19" s="1"/>
  <c r="EE271" i="9"/>
  <c r="EE276" i="9" s="1"/>
  <c r="BI341" i="9"/>
  <c r="BI343" i="9" s="1"/>
  <c r="BI344" i="9" s="1"/>
  <c r="BI330" i="9" s="1"/>
  <c r="BI331" i="9" s="1"/>
  <c r="BI333" i="9" s="1"/>
  <c r="BH338" i="9"/>
  <c r="BH392" i="9" s="1"/>
  <c r="BH281" i="9" s="1"/>
  <c r="BJ284" i="9" s="1"/>
  <c r="W64" i="19"/>
  <c r="W65" i="19" s="1"/>
  <c r="W67" i="19" s="1"/>
  <c r="W69" i="19" s="1"/>
  <c r="BD408" i="9"/>
  <c r="BE374" i="9"/>
  <c r="BE454" i="9"/>
  <c r="BF451" i="9"/>
  <c r="BF496" i="9" s="1"/>
  <c r="BD147" i="9"/>
  <c r="BD521" i="9"/>
  <c r="BD522" i="9" s="1"/>
  <c r="BD524" i="9" s="1"/>
  <c r="BG389" i="9"/>
  <c r="BH279" i="9"/>
  <c r="BG290" i="9"/>
  <c r="X74" i="19"/>
  <c r="BF291" i="9"/>
  <c r="BF418" i="9" s="1"/>
  <c r="BG288" i="9"/>
  <c r="BG406" i="9"/>
  <c r="BH482" i="9"/>
  <c r="BE497" i="9"/>
  <c r="BE475" i="9"/>
  <c r="BE476" i="9" s="1"/>
  <c r="BH368" i="9"/>
  <c r="BH369" i="9" s="1"/>
  <c r="BH383" i="9"/>
  <c r="BH384" i="9" s="1"/>
  <c r="BH419" i="9"/>
  <c r="BD497" i="9"/>
  <c r="BD475" i="9"/>
  <c r="BB498" i="9"/>
  <c r="AX499" i="9"/>
  <c r="AY499" i="9"/>
  <c r="BA498" i="9"/>
  <c r="BD410" i="9" l="1"/>
  <c r="BD412" i="9" s="1"/>
  <c r="L67" i="20"/>
  <c r="EF271" i="9"/>
  <c r="EF276" i="9" s="1"/>
  <c r="EE377" i="9"/>
  <c r="BI335" i="9"/>
  <c r="W68" i="19"/>
  <c r="BH417" i="9"/>
  <c r="BH483" i="9"/>
  <c r="BH485" i="9" s="1"/>
  <c r="BF424" i="9"/>
  <c r="BI367" i="9"/>
  <c r="BI336" i="9"/>
  <c r="BJ536" i="9" s="1"/>
  <c r="X63" i="19"/>
  <c r="BE112" i="9"/>
  <c r="BE378" i="9"/>
  <c r="BE386" i="9" s="1"/>
  <c r="BE407" i="9" s="1"/>
  <c r="BE408" i="9" s="1"/>
  <c r="BE410" i="9" s="1"/>
  <c r="BE412" i="9" s="1"/>
  <c r="BD476" i="9"/>
  <c r="BD478" i="9"/>
  <c r="BE477" i="9" s="1"/>
  <c r="BE478" i="9" s="1"/>
  <c r="BF477" i="9" s="1"/>
  <c r="BG291" i="9"/>
  <c r="BG418" i="9" s="1"/>
  <c r="X75" i="19" s="1"/>
  <c r="BH288" i="9"/>
  <c r="AY501" i="9"/>
  <c r="AY502" i="9"/>
  <c r="BH285" i="9"/>
  <c r="AX502" i="9"/>
  <c r="AX501" i="9"/>
  <c r="BI345" i="9"/>
  <c r="BG395" i="9"/>
  <c r="BG402" i="9" s="1"/>
  <c r="X46" i="19"/>
  <c r="N29" i="17" l="1"/>
  <c r="L69" i="20"/>
  <c r="L71" i="20" s="1"/>
  <c r="EF377" i="9"/>
  <c r="EG271" i="9"/>
  <c r="EG276" i="9" s="1"/>
  <c r="BI338" i="9"/>
  <c r="BH290" i="9"/>
  <c r="BI279" i="9"/>
  <c r="BH389" i="9"/>
  <c r="BH395" i="9" s="1"/>
  <c r="BH402" i="9" s="1"/>
  <c r="V75" i="19"/>
  <c r="BG424" i="9"/>
  <c r="BF535" i="9"/>
  <c r="BF458" i="9"/>
  <c r="BF448" i="9"/>
  <c r="BF452" i="9" s="1"/>
  <c r="BJ341" i="9"/>
  <c r="BJ343" i="9" s="1"/>
  <c r="BI347" i="9"/>
  <c r="BI482" i="9"/>
  <c r="BH406" i="9"/>
  <c r="BE147" i="9"/>
  <c r="BE521" i="9"/>
  <c r="BE522" i="9" s="1"/>
  <c r="BE524" i="9" s="1"/>
  <c r="EG377" i="9" l="1"/>
  <c r="AV34" i="19" s="1"/>
  <c r="EH271" i="9"/>
  <c r="EH276" i="9" s="1"/>
  <c r="BJ344" i="9"/>
  <c r="BJ330" i="9" s="1"/>
  <c r="BJ331" i="9" s="1"/>
  <c r="BJ333" i="9" s="1"/>
  <c r="BI288" i="9"/>
  <c r="BH291" i="9"/>
  <c r="BH418" i="9" s="1"/>
  <c r="BI383" i="9"/>
  <c r="BI384" i="9" s="1"/>
  <c r="BI368" i="9"/>
  <c r="BI369" i="9" s="1"/>
  <c r="BI419" i="9"/>
  <c r="BF374" i="9"/>
  <c r="BF454" i="9"/>
  <c r="BG451" i="9"/>
  <c r="BG496" i="9" s="1"/>
  <c r="BF537" i="9"/>
  <c r="BF543" i="9"/>
  <c r="BF544" i="9" s="1"/>
  <c r="BI392" i="9"/>
  <c r="BI281" i="9" s="1"/>
  <c r="BK284" i="9" s="1"/>
  <c r="BJ335" i="9"/>
  <c r="BF461" i="9"/>
  <c r="BG448" i="9"/>
  <c r="BG458" i="9"/>
  <c r="BG461" i="9" s="1"/>
  <c r="BG535" i="9"/>
  <c r="V81" i="19"/>
  <c r="V104" i="19" s="1"/>
  <c r="V108" i="19" s="1"/>
  <c r="EI271" i="9" l="1"/>
  <c r="EI276" i="9" s="1"/>
  <c r="EH377" i="9"/>
  <c r="BG452" i="9"/>
  <c r="BG454" i="9" s="1"/>
  <c r="X112" i="19"/>
  <c r="BJ345" i="9"/>
  <c r="BK341" i="9" s="1"/>
  <c r="BK343" i="9" s="1"/>
  <c r="BH424" i="9"/>
  <c r="BF465" i="9"/>
  <c r="BF468" i="9" s="1"/>
  <c r="BF473" i="9" s="1"/>
  <c r="BF519" i="9"/>
  <c r="BG537" i="9"/>
  <c r="BG543" i="9"/>
  <c r="BG544" i="9" s="1"/>
  <c r="BJ336" i="9"/>
  <c r="BK536" i="9" s="1"/>
  <c r="BJ367" i="9"/>
  <c r="BI483" i="9"/>
  <c r="BI485" i="9" s="1"/>
  <c r="BI417" i="9"/>
  <c r="BG465" i="9"/>
  <c r="BG468" i="9" s="1"/>
  <c r="BG473" i="9" s="1"/>
  <c r="BG519" i="9"/>
  <c r="W107" i="19"/>
  <c r="BF378" i="9"/>
  <c r="BF386" i="9" s="1"/>
  <c r="BF407" i="9" s="1"/>
  <c r="BF408" i="9" s="1"/>
  <c r="BF410" i="9" s="1"/>
  <c r="BF412" i="9" s="1"/>
  <c r="BF112" i="9"/>
  <c r="BI285" i="9"/>
  <c r="BH451" i="9" l="1"/>
  <c r="BH496" i="9" s="1"/>
  <c r="BG374" i="9"/>
  <c r="X115" i="19"/>
  <c r="X119" i="19" s="1"/>
  <c r="X122" i="19" s="1"/>
  <c r="X127" i="19" s="1"/>
  <c r="X129" i="19" s="1"/>
  <c r="X132" i="19" s="1"/>
  <c r="Y131" i="19" s="1"/>
  <c r="EI377" i="9"/>
  <c r="S36" i="20" s="1"/>
  <c r="U22" i="17" s="1"/>
  <c r="EJ271" i="9"/>
  <c r="EJ276" i="9" s="1"/>
  <c r="BJ347" i="9"/>
  <c r="BJ419" i="9" s="1"/>
  <c r="W76" i="19" s="1"/>
  <c r="BG497" i="9"/>
  <c r="BG475" i="9"/>
  <c r="BG476" i="9" s="1"/>
  <c r="BF521" i="9"/>
  <c r="BF522" i="9" s="1"/>
  <c r="BF524" i="9" s="1"/>
  <c r="BF147" i="9"/>
  <c r="Y24" i="19"/>
  <c r="BK344" i="9"/>
  <c r="BK330" i="9" s="1"/>
  <c r="BK331" i="9" s="1"/>
  <c r="BK333" i="9" s="1"/>
  <c r="BJ279" i="9"/>
  <c r="BI290" i="9"/>
  <c r="BI389" i="9"/>
  <c r="BI395" i="9" s="1"/>
  <c r="BI402" i="9" s="1"/>
  <c r="BF497" i="9"/>
  <c r="BF475" i="9"/>
  <c r="BD498" i="9"/>
  <c r="BC498" i="9"/>
  <c r="AZ499" i="9"/>
  <c r="BA499" i="9"/>
  <c r="BH448" i="9"/>
  <c r="BH535" i="9"/>
  <c r="BH458" i="9"/>
  <c r="BI406" i="9"/>
  <c r="BJ482" i="9"/>
  <c r="BJ338" i="9"/>
  <c r="BG378" i="9"/>
  <c r="BG386" i="9" s="1"/>
  <c r="BG407" i="9" s="1"/>
  <c r="BG112" i="9"/>
  <c r="X31" i="19"/>
  <c r="X35" i="19" s="1"/>
  <c r="BH452" i="9" l="1"/>
  <c r="EJ377" i="9"/>
  <c r="AW34" i="19" s="1"/>
  <c r="EK271" i="9"/>
  <c r="EK276" i="9" s="1"/>
  <c r="BJ368" i="9"/>
  <c r="W25" i="19" s="1"/>
  <c r="W26" i="19" s="1"/>
  <c r="BJ383" i="9"/>
  <c r="BA502" i="9"/>
  <c r="BA501" i="9"/>
  <c r="BK345" i="9"/>
  <c r="BK347" i="9" s="1"/>
  <c r="BG521" i="9"/>
  <c r="BG522" i="9" s="1"/>
  <c r="BG524" i="9" s="1"/>
  <c r="BG147" i="9"/>
  <c r="X64" i="19"/>
  <c r="X65" i="19" s="1"/>
  <c r="BG408" i="9"/>
  <c r="BG410" i="9" s="1"/>
  <c r="BG412" i="9" s="1"/>
  <c r="BH454" i="9"/>
  <c r="BI451" i="9"/>
  <c r="BI496" i="9" s="1"/>
  <c r="BH374" i="9"/>
  <c r="BK335" i="9"/>
  <c r="BK337" i="9" s="1"/>
  <c r="BJ392" i="9"/>
  <c r="BF476" i="9"/>
  <c r="BF478" i="9"/>
  <c r="BG477" i="9" s="1"/>
  <c r="BG478" i="9" s="1"/>
  <c r="BH477" i="9" s="1"/>
  <c r="BJ288" i="9"/>
  <c r="BI291" i="9"/>
  <c r="BI418" i="9" s="1"/>
  <c r="BH537" i="9"/>
  <c r="BH543" i="9"/>
  <c r="BH544" i="9" s="1"/>
  <c r="BK336" i="9"/>
  <c r="BL536" i="9" s="1"/>
  <c r="BK367" i="9"/>
  <c r="BH461" i="9"/>
  <c r="AZ501" i="9"/>
  <c r="AZ502" i="9"/>
  <c r="W81" i="19"/>
  <c r="W104" i="19" s="1"/>
  <c r="Y40" i="19" l="1"/>
  <c r="Y41" i="19" s="1"/>
  <c r="BJ384" i="9"/>
  <c r="EK377" i="9"/>
  <c r="EL271" i="9"/>
  <c r="EL276" i="9" s="1"/>
  <c r="BJ369" i="9"/>
  <c r="BJ483" i="9" s="1"/>
  <c r="BJ485" i="9" s="1"/>
  <c r="BK482" i="9" s="1"/>
  <c r="BL341" i="9"/>
  <c r="BL343" i="9" s="1"/>
  <c r="BL344" i="9" s="1"/>
  <c r="BL330" i="9" s="1"/>
  <c r="BL331" i="9" s="1"/>
  <c r="BL333" i="9" s="1"/>
  <c r="BK338" i="9"/>
  <c r="BK392" i="9" s="1"/>
  <c r="BK281" i="9" s="1"/>
  <c r="BM284" i="9" s="1"/>
  <c r="BJ281" i="9"/>
  <c r="Y49" i="19"/>
  <c r="BK383" i="9"/>
  <c r="BK384" i="9" s="1"/>
  <c r="BK368" i="9"/>
  <c r="BK369" i="9" s="1"/>
  <c r="BK419" i="9"/>
  <c r="BH465" i="9"/>
  <c r="BH468" i="9" s="1"/>
  <c r="BH473" i="9" s="1"/>
  <c r="BH519" i="9"/>
  <c r="BH510" i="9"/>
  <c r="BH512" i="9" s="1"/>
  <c r="BI424" i="9"/>
  <c r="BH378" i="9"/>
  <c r="BH386" i="9" s="1"/>
  <c r="BH407" i="9" s="1"/>
  <c r="BH408" i="9" s="1"/>
  <c r="BH410" i="9" s="1"/>
  <c r="BH412" i="9" s="1"/>
  <c r="BH112" i="9"/>
  <c r="W108" i="19"/>
  <c r="BJ406" i="9" l="1"/>
  <c r="EL377" i="9"/>
  <c r="EM271" i="9"/>
  <c r="EM276" i="9" s="1"/>
  <c r="BJ417" i="9"/>
  <c r="Y74" i="19" s="1"/>
  <c r="BL335" i="9"/>
  <c r="BL345" i="9"/>
  <c r="BL347" i="9" s="1"/>
  <c r="BK417" i="9"/>
  <c r="BK483" i="9"/>
  <c r="BK485" i="9" s="1"/>
  <c r="BH147" i="9"/>
  <c r="BH521" i="9"/>
  <c r="BH522" i="9" s="1"/>
  <c r="BH524" i="9" s="1"/>
  <c r="BI535" i="9"/>
  <c r="BI448" i="9"/>
  <c r="BI452" i="9" s="1"/>
  <c r="BI458" i="9"/>
  <c r="X107" i="19"/>
  <c r="BH497" i="9"/>
  <c r="BH475" i="9"/>
  <c r="BB499" i="9"/>
  <c r="BE498" i="9"/>
  <c r="Y63" i="19"/>
  <c r="BL367" i="9"/>
  <c r="BL336" i="9"/>
  <c r="BM536" i="9" s="1"/>
  <c r="BL284" i="9"/>
  <c r="BJ285" i="9"/>
  <c r="EN271" i="9" l="1"/>
  <c r="EN276" i="9" s="1"/>
  <c r="EM377" i="9"/>
  <c r="AX34" i="19" s="1"/>
  <c r="BM341" i="9"/>
  <c r="BM343" i="9" s="1"/>
  <c r="BM344" i="9" s="1"/>
  <c r="BM330" i="9" s="1"/>
  <c r="BM331" i="9" s="1"/>
  <c r="BM333" i="9" s="1"/>
  <c r="BB502" i="9"/>
  <c r="BB501" i="9"/>
  <c r="BK406" i="9"/>
  <c r="BL482" i="9"/>
  <c r="BI537" i="9"/>
  <c r="BI543" i="9"/>
  <c r="BI544" i="9" s="1"/>
  <c r="BH476" i="9"/>
  <c r="BH478" i="9"/>
  <c r="BI477" i="9" s="1"/>
  <c r="BL383" i="9"/>
  <c r="BL384" i="9" s="1"/>
  <c r="BL368" i="9"/>
  <c r="BL369" i="9" s="1"/>
  <c r="BL419" i="9"/>
  <c r="BI454" i="9"/>
  <c r="BI374" i="9"/>
  <c r="BJ451" i="9"/>
  <c r="BJ496" i="9" s="1"/>
  <c r="BL338" i="9"/>
  <c r="BJ290" i="9"/>
  <c r="BJ389" i="9"/>
  <c r="BK279" i="9"/>
  <c r="BK285" i="9" s="1"/>
  <c r="BI461" i="9"/>
  <c r="EN377" i="9" l="1"/>
  <c r="EO271" i="9"/>
  <c r="EO276" i="9" s="1"/>
  <c r="BM345" i="9"/>
  <c r="BM335" i="9"/>
  <c r="BL392" i="9"/>
  <c r="BL281" i="9" s="1"/>
  <c r="BN284" i="9" s="1"/>
  <c r="BI519" i="9"/>
  <c r="BI465" i="9"/>
  <c r="BI468" i="9" s="1"/>
  <c r="BI473" i="9" s="1"/>
  <c r="BL417" i="9"/>
  <c r="BL483" i="9"/>
  <c r="BL485" i="9" s="1"/>
  <c r="BK389" i="9"/>
  <c r="BK395" i="9" s="1"/>
  <c r="BK402" i="9" s="1"/>
  <c r="BK290" i="9"/>
  <c r="BL279" i="9"/>
  <c r="BI112" i="9"/>
  <c r="BI378" i="9"/>
  <c r="BI386" i="9" s="1"/>
  <c r="BI407" i="9" s="1"/>
  <c r="BI408" i="9" s="1"/>
  <c r="BI410" i="9" s="1"/>
  <c r="BI412" i="9" s="1"/>
  <c r="BK288" i="9"/>
  <c r="BJ291" i="9"/>
  <c r="BJ418" i="9" s="1"/>
  <c r="BM336" i="9"/>
  <c r="BN536" i="9" s="1"/>
  <c r="BM367" i="9"/>
  <c r="BJ395" i="9"/>
  <c r="BJ402" i="9" s="1"/>
  <c r="Y46" i="19"/>
  <c r="EP271" i="9" l="1"/>
  <c r="EP276" i="9" s="1"/>
  <c r="EO377" i="9"/>
  <c r="BM338" i="9"/>
  <c r="BN335" i="9" s="1"/>
  <c r="BL285" i="9"/>
  <c r="BL290" i="9" s="1"/>
  <c r="Y52" i="19"/>
  <c r="Y59" i="19" s="1"/>
  <c r="BI521" i="9"/>
  <c r="BI522" i="9" s="1"/>
  <c r="BI524" i="9" s="1"/>
  <c r="BI147" i="9"/>
  <c r="BK291" i="9"/>
  <c r="BK418" i="9" s="1"/>
  <c r="BL288" i="9"/>
  <c r="BI475" i="9"/>
  <c r="BI497" i="9"/>
  <c r="BC499" i="9"/>
  <c r="BF498" i="9"/>
  <c r="Z24" i="19"/>
  <c r="BL406" i="9"/>
  <c r="BM482" i="9"/>
  <c r="BJ424" i="9"/>
  <c r="Y75" i="19"/>
  <c r="BN341" i="9"/>
  <c r="BN343" i="9" s="1"/>
  <c r="BM347" i="9"/>
  <c r="EP377" i="9" l="1"/>
  <c r="EQ271" i="9"/>
  <c r="EQ276" i="9" s="1"/>
  <c r="BL389" i="9"/>
  <c r="BL395" i="9" s="1"/>
  <c r="BL402" i="9" s="1"/>
  <c r="BM392" i="9"/>
  <c r="BM281" i="9" s="1"/>
  <c r="BO284" i="9" s="1"/>
  <c r="BC502" i="9"/>
  <c r="BC501" i="9"/>
  <c r="BM279" i="9"/>
  <c r="BJ535" i="9"/>
  <c r="BJ458" i="9"/>
  <c r="BJ448" i="9"/>
  <c r="BJ452" i="9" s="1"/>
  <c r="BI476" i="9"/>
  <c r="BI478" i="9"/>
  <c r="BJ477" i="9" s="1"/>
  <c r="X49" i="19"/>
  <c r="BM288" i="9"/>
  <c r="BL291" i="9"/>
  <c r="BL418" i="9" s="1"/>
  <c r="BL424" i="9" s="1"/>
  <c r="BN337" i="9"/>
  <c r="BM419" i="9"/>
  <c r="X76" i="19" s="1"/>
  <c r="BM368" i="9"/>
  <c r="BM383" i="9"/>
  <c r="BN344" i="9"/>
  <c r="BN330" i="9" s="1"/>
  <c r="BN331" i="9" s="1"/>
  <c r="BN333" i="9" s="1"/>
  <c r="BK424" i="9"/>
  <c r="EQ377" i="9" l="1"/>
  <c r="ER271" i="9"/>
  <c r="ER276" i="9" s="1"/>
  <c r="AY34" i="19"/>
  <c r="BA34" i="19"/>
  <c r="Z49" i="19"/>
  <c r="BN345" i="9"/>
  <c r="BN347" i="9" s="1"/>
  <c r="BM285" i="9"/>
  <c r="BM290" i="9" s="1"/>
  <c r="BL535" i="9"/>
  <c r="BL448" i="9"/>
  <c r="BL458" i="9"/>
  <c r="BL461" i="9" s="1"/>
  <c r="X52" i="19"/>
  <c r="X59" i="19" s="1"/>
  <c r="X67" i="19" s="1"/>
  <c r="X40" i="19"/>
  <c r="X41" i="19" s="1"/>
  <c r="X43" i="19" s="1"/>
  <c r="BM384" i="9"/>
  <c r="Z40" i="19"/>
  <c r="Z41" i="19" s="1"/>
  <c r="BK458" i="9"/>
  <c r="BK535" i="9"/>
  <c r="BK448" i="9"/>
  <c r="X25" i="19"/>
  <c r="X26" i="19" s="1"/>
  <c r="BM369" i="9"/>
  <c r="BJ454" i="9"/>
  <c r="BK451" i="9"/>
  <c r="BK496" i="9" s="1"/>
  <c r="BJ374" i="9"/>
  <c r="X81" i="19"/>
  <c r="X104" i="19" s="1"/>
  <c r="BJ461" i="9"/>
  <c r="Y112" i="19"/>
  <c r="Y115" i="19" s="1"/>
  <c r="BJ543" i="9"/>
  <c r="BJ544" i="9" s="1"/>
  <c r="BJ537" i="9"/>
  <c r="BN336" i="9"/>
  <c r="BN367" i="9"/>
  <c r="ER377" i="9" l="1"/>
  <c r="ES271" i="9"/>
  <c r="ES276" i="9" s="1"/>
  <c r="BM389" i="9"/>
  <c r="BM395" i="9" s="1"/>
  <c r="BM402" i="9" s="1"/>
  <c r="BO341" i="9"/>
  <c r="BO343" i="9" s="1"/>
  <c r="BO344" i="9" s="1"/>
  <c r="BO330" i="9" s="1"/>
  <c r="BO331" i="9" s="1"/>
  <c r="BO333" i="9" s="1"/>
  <c r="BN279" i="9"/>
  <c r="X68" i="19"/>
  <c r="BK543" i="9"/>
  <c r="BK544" i="9" s="1"/>
  <c r="BK537" i="9"/>
  <c r="BK461" i="9"/>
  <c r="BN368" i="9"/>
  <c r="BN369" i="9" s="1"/>
  <c r="BN383" i="9"/>
  <c r="BN384" i="9" s="1"/>
  <c r="BN419" i="9"/>
  <c r="BJ112" i="9"/>
  <c r="BJ378" i="9"/>
  <c r="BJ386" i="9" s="1"/>
  <c r="BJ407" i="9" s="1"/>
  <c r="Y31" i="19"/>
  <c r="Y35" i="19" s="1"/>
  <c r="Y43" i="19" s="1"/>
  <c r="X108" i="19"/>
  <c r="BL519" i="9"/>
  <c r="BL465" i="9"/>
  <c r="BL468" i="9" s="1"/>
  <c r="BL473" i="9" s="1"/>
  <c r="X69" i="19"/>
  <c r="BO536" i="9"/>
  <c r="BN338" i="9"/>
  <c r="BM483" i="9"/>
  <c r="BM485" i="9" s="1"/>
  <c r="BM417" i="9"/>
  <c r="BL537" i="9"/>
  <c r="BL543" i="9"/>
  <c r="BL544" i="9" s="1"/>
  <c r="Y119" i="19"/>
  <c r="Y122" i="19" s="1"/>
  <c r="Y127" i="19" s="1"/>
  <c r="Y129" i="19" s="1"/>
  <c r="Y132" i="19" s="1"/>
  <c r="Z131" i="19" s="1"/>
  <c r="BJ465" i="9"/>
  <c r="BJ468" i="9" s="1"/>
  <c r="BJ473" i="9" s="1"/>
  <c r="BJ519" i="9"/>
  <c r="BK452" i="9"/>
  <c r="BN288" i="9"/>
  <c r="BM291" i="9"/>
  <c r="BM418" i="9" s="1"/>
  <c r="Z75" i="19" s="1"/>
  <c r="Z46" i="19" l="1"/>
  <c r="Z52" i="19" s="1"/>
  <c r="Z59" i="19" s="1"/>
  <c r="ES377" i="9"/>
  <c r="AZ34" i="19" s="1"/>
  <c r="ET271" i="9"/>
  <c r="ET276" i="9" s="1"/>
  <c r="BO345" i="9"/>
  <c r="BP341" i="9" s="1"/>
  <c r="BP343" i="9" s="1"/>
  <c r="BM406" i="9"/>
  <c r="BN482" i="9"/>
  <c r="BK374" i="9"/>
  <c r="BL451" i="9"/>
  <c r="BK454" i="9"/>
  <c r="Y107" i="19"/>
  <c r="BN483" i="9"/>
  <c r="BN417" i="9"/>
  <c r="BK465" i="9"/>
  <c r="BK468" i="9" s="1"/>
  <c r="BK473" i="9" s="1"/>
  <c r="BF499" i="9" s="1"/>
  <c r="BK510" i="9"/>
  <c r="BK512" i="9" s="1"/>
  <c r="BK519" i="9"/>
  <c r="BJ475" i="9"/>
  <c r="BJ497" i="9"/>
  <c r="BG498" i="9"/>
  <c r="BD499" i="9"/>
  <c r="BO367" i="9"/>
  <c r="BO336" i="9"/>
  <c r="BP536" i="9" s="1"/>
  <c r="Y64" i="19"/>
  <c r="Y65" i="19" s="1"/>
  <c r="Y67" i="19" s="1"/>
  <c r="Y68" i="19" s="1"/>
  <c r="BJ408" i="9"/>
  <c r="BN392" i="9"/>
  <c r="BN281" i="9" s="1"/>
  <c r="BO335" i="9"/>
  <c r="BM424" i="9"/>
  <c r="Z74" i="19"/>
  <c r="BL475" i="9"/>
  <c r="BL476" i="9" s="1"/>
  <c r="BL497" i="9"/>
  <c r="BJ147" i="9"/>
  <c r="BJ521" i="9"/>
  <c r="BJ522" i="9" s="1"/>
  <c r="BJ524" i="9" s="1"/>
  <c r="ET377" i="9" l="1"/>
  <c r="EU271" i="9"/>
  <c r="EU276" i="9" s="1"/>
  <c r="BH498" i="9"/>
  <c r="BO347" i="9"/>
  <c r="BO368" i="9" s="1"/>
  <c r="BO369" i="9" s="1"/>
  <c r="BI498" i="9"/>
  <c r="BF502" i="9"/>
  <c r="BF501" i="9"/>
  <c r="BD502" i="9"/>
  <c r="BD501" i="9"/>
  <c r="BO338" i="9"/>
  <c r="BP335" i="9" s="1"/>
  <c r="BP344" i="9"/>
  <c r="BP330" i="9" s="1"/>
  <c r="BP331" i="9" s="1"/>
  <c r="BP333" i="9" s="1"/>
  <c r="BP284" i="9"/>
  <c r="BN285" i="9"/>
  <c r="BJ476" i="9"/>
  <c r="BJ478" i="9"/>
  <c r="BK477" i="9" s="1"/>
  <c r="BJ410" i="9"/>
  <c r="BJ412" i="9" s="1"/>
  <c r="Y69" i="19"/>
  <c r="BL496" i="9"/>
  <c r="BL452" i="9"/>
  <c r="BM535" i="9"/>
  <c r="BM458" i="9"/>
  <c r="BM448" i="9"/>
  <c r="BE499" i="9"/>
  <c r="BK475" i="9"/>
  <c r="BK476" i="9" s="1"/>
  <c r="BK497" i="9"/>
  <c r="BK112" i="9"/>
  <c r="BK378" i="9"/>
  <c r="BK386" i="9" s="1"/>
  <c r="BK407" i="9" s="1"/>
  <c r="BK408" i="9" s="1"/>
  <c r="BK410" i="9" s="1"/>
  <c r="BK412" i="9" s="1"/>
  <c r="BN485" i="9"/>
  <c r="Z63" i="19"/>
  <c r="BO419" i="9" l="1"/>
  <c r="EV271" i="9"/>
  <c r="EV276" i="9" s="1"/>
  <c r="EU377" i="9"/>
  <c r="BO383" i="9"/>
  <c r="BO384" i="9" s="1"/>
  <c r="BO392" i="9"/>
  <c r="BO281" i="9" s="1"/>
  <c r="BQ284" i="9" s="1"/>
  <c r="BE502" i="9"/>
  <c r="BE501" i="9"/>
  <c r="BK478" i="9"/>
  <c r="BL477" i="9" s="1"/>
  <c r="BL478" i="9" s="1"/>
  <c r="BM477" i="9" s="1"/>
  <c r="BP345" i="9"/>
  <c r="BQ341" i="9" s="1"/>
  <c r="BQ343" i="9" s="1"/>
  <c r="BO417" i="9"/>
  <c r="BO483" i="9"/>
  <c r="BK521" i="9"/>
  <c r="BK522" i="9" s="1"/>
  <c r="BK524" i="9" s="1"/>
  <c r="BK147" i="9"/>
  <c r="BO279" i="9"/>
  <c r="BN389" i="9"/>
  <c r="BN395" i="9" s="1"/>
  <c r="BN402" i="9" s="1"/>
  <c r="BN290" i="9"/>
  <c r="BM537" i="9"/>
  <c r="BM543" i="9"/>
  <c r="BM544" i="9" s="1"/>
  <c r="BM451" i="9"/>
  <c r="BM496" i="9" s="1"/>
  <c r="BL374" i="9"/>
  <c r="BL454" i="9"/>
  <c r="BM461" i="9"/>
  <c r="Z112" i="19"/>
  <c r="Z115" i="19" s="1"/>
  <c r="BP367" i="9"/>
  <c r="BP336" i="9"/>
  <c r="BQ536" i="9" s="1"/>
  <c r="BO482" i="9"/>
  <c r="BN406" i="9"/>
  <c r="EV377" i="9" l="1"/>
  <c r="T36" i="20" s="1"/>
  <c r="V22" i="17" s="1"/>
  <c r="EW271" i="9"/>
  <c r="EW276" i="9" s="1"/>
  <c r="BO285" i="9"/>
  <c r="BO389" i="9" s="1"/>
  <c r="BO395" i="9" s="1"/>
  <c r="BO402" i="9" s="1"/>
  <c r="BP347" i="9"/>
  <c r="BP383" i="9" s="1"/>
  <c r="M42" i="20" s="1"/>
  <c r="M43" i="20" s="1"/>
  <c r="O23" i="17" s="1"/>
  <c r="BM452" i="9"/>
  <c r="BM374" i="9" s="1"/>
  <c r="BP338" i="9"/>
  <c r="BQ335" i="9" s="1"/>
  <c r="BQ337" i="9" s="1"/>
  <c r="BQ344" i="9"/>
  <c r="BQ330" i="9" s="1"/>
  <c r="BQ331" i="9" s="1"/>
  <c r="BQ333" i="9" s="1"/>
  <c r="BM519" i="9"/>
  <c r="BM465" i="9"/>
  <c r="BM468" i="9" s="1"/>
  <c r="BM473" i="9" s="1"/>
  <c r="BL378" i="9"/>
  <c r="BL386" i="9" s="1"/>
  <c r="BL407" i="9" s="1"/>
  <c r="BL408" i="9" s="1"/>
  <c r="BL410" i="9" s="1"/>
  <c r="BL412" i="9" s="1"/>
  <c r="BL112" i="9"/>
  <c r="BO288" i="9"/>
  <c r="BN291" i="9"/>
  <c r="BN418" i="9" s="1"/>
  <c r="Z119" i="19"/>
  <c r="Z122" i="19" s="1"/>
  <c r="Z127" i="19" s="1"/>
  <c r="Z129" i="19" s="1"/>
  <c r="Z132" i="19" s="1"/>
  <c r="AA131" i="19" s="1"/>
  <c r="AA24" i="19"/>
  <c r="BO485" i="9"/>
  <c r="BP368" i="9" l="1"/>
  <c r="Y25" i="19" s="1"/>
  <c r="Y26" i="19" s="1"/>
  <c r="EX271" i="9"/>
  <c r="EX276" i="9" s="1"/>
  <c r="EW377" i="9"/>
  <c r="BP279" i="9"/>
  <c r="BO290" i="9"/>
  <c r="BP288" i="9" s="1"/>
  <c r="BP419" i="9"/>
  <c r="Y76" i="19" s="1"/>
  <c r="BM454" i="9"/>
  <c r="BN451" i="9"/>
  <c r="BN496" i="9" s="1"/>
  <c r="BP392" i="9"/>
  <c r="BQ345" i="9"/>
  <c r="BR341" i="9" s="1"/>
  <c r="BR343" i="9" s="1"/>
  <c r="BM497" i="9"/>
  <c r="BM475" i="9"/>
  <c r="BG499" i="9"/>
  <c r="BJ498" i="9"/>
  <c r="BM112" i="9"/>
  <c r="BM378" i="9"/>
  <c r="BM386" i="9" s="1"/>
  <c r="BM407" i="9" s="1"/>
  <c r="Z31" i="19"/>
  <c r="Z35" i="19" s="1"/>
  <c r="Z43" i="19" s="1"/>
  <c r="BN424" i="9"/>
  <c r="BQ336" i="9"/>
  <c r="BR536" i="9" s="1"/>
  <c r="BQ367" i="9"/>
  <c r="BO406" i="9"/>
  <c r="BP482" i="9"/>
  <c r="BL147" i="9"/>
  <c r="BL521" i="9"/>
  <c r="BL522" i="9" s="1"/>
  <c r="BL524" i="9" s="1"/>
  <c r="BP384" i="9"/>
  <c r="AA40" i="19"/>
  <c r="AA41" i="19" s="1"/>
  <c r="BP369" i="9" l="1"/>
  <c r="BP483" i="9" s="1"/>
  <c r="BP485" i="9" s="1"/>
  <c r="BP406" i="9" s="1"/>
  <c r="M65" i="20" s="1"/>
  <c r="BP281" i="9"/>
  <c r="BR284" i="9" s="1"/>
  <c r="M51" i="20"/>
  <c r="BO291" i="9"/>
  <c r="BO418" i="9" s="1"/>
  <c r="BO424" i="9" s="1"/>
  <c r="BO535" i="9" s="1"/>
  <c r="EX377" i="9"/>
  <c r="EY271" i="9"/>
  <c r="EY276" i="9" s="1"/>
  <c r="Y81" i="19"/>
  <c r="Y104" i="19" s="1"/>
  <c r="Y108" i="19" s="1"/>
  <c r="BG502" i="9"/>
  <c r="BG501" i="9"/>
  <c r="AA49" i="19"/>
  <c r="BQ347" i="9"/>
  <c r="BQ383" i="9" s="1"/>
  <c r="BQ384" i="9" s="1"/>
  <c r="BQ338" i="9"/>
  <c r="BN448" i="9"/>
  <c r="BN452" i="9" s="1"/>
  <c r="BN535" i="9"/>
  <c r="BN458" i="9"/>
  <c r="Z64" i="19"/>
  <c r="Z65" i="19" s="1"/>
  <c r="Z67" i="19" s="1"/>
  <c r="Z68" i="19" s="1"/>
  <c r="BM408" i="9"/>
  <c r="BM410" i="9" s="1"/>
  <c r="BM412" i="9" s="1"/>
  <c r="BM147" i="9"/>
  <c r="BM521" i="9"/>
  <c r="BM522" i="9" s="1"/>
  <c r="BM524" i="9" s="1"/>
  <c r="BM476" i="9"/>
  <c r="BM478" i="9"/>
  <c r="BN477" i="9" s="1"/>
  <c r="BR344" i="9"/>
  <c r="BR330" i="9" s="1"/>
  <c r="BR331" i="9" s="1"/>
  <c r="BR333" i="9" s="1"/>
  <c r="BP417" i="9" l="1"/>
  <c r="BP285" i="9"/>
  <c r="BQ279" i="9" s="1"/>
  <c r="BO448" i="9"/>
  <c r="BO458" i="9"/>
  <c r="BO461" i="9" s="1"/>
  <c r="BO519" i="9" s="1"/>
  <c r="EY377" i="9"/>
  <c r="BB34" i="19" s="1"/>
  <c r="EZ271" i="9"/>
  <c r="EZ276" i="9" s="1"/>
  <c r="BQ368" i="9"/>
  <c r="BQ369" i="9" s="1"/>
  <c r="BQ483" i="9" s="1"/>
  <c r="BQ419" i="9"/>
  <c r="BQ482" i="9"/>
  <c r="Z69" i="19"/>
  <c r="BR367" i="9"/>
  <c r="BR336" i="9"/>
  <c r="BS536" i="9" s="1"/>
  <c r="BO537" i="9"/>
  <c r="BO543" i="9"/>
  <c r="BO544" i="9" s="1"/>
  <c r="BQ392" i="9"/>
  <c r="BQ281" i="9" s="1"/>
  <c r="BS284" i="9" s="1"/>
  <c r="BR335" i="9"/>
  <c r="BN537" i="9"/>
  <c r="BN543" i="9"/>
  <c r="BN544" i="9" s="1"/>
  <c r="BN454" i="9"/>
  <c r="BO451" i="9"/>
  <c r="BO496" i="9" s="1"/>
  <c r="BN374" i="9"/>
  <c r="Z107" i="19"/>
  <c r="AA63" i="19"/>
  <c r="BR345" i="9"/>
  <c r="BN461" i="9"/>
  <c r="BP290" i="9" l="1"/>
  <c r="BP291" i="9" s="1"/>
  <c r="BP418" i="9" s="1"/>
  <c r="BP389" i="9"/>
  <c r="M48" i="20" s="1"/>
  <c r="M54" i="20" s="1"/>
  <c r="O26" i="17" s="1"/>
  <c r="BO465" i="9"/>
  <c r="BO468" i="9" s="1"/>
  <c r="BO473" i="9" s="1"/>
  <c r="BO475" i="9" s="1"/>
  <c r="BO476" i="9" s="1"/>
  <c r="FA271" i="9"/>
  <c r="FA276" i="9" s="1"/>
  <c r="EZ377" i="9"/>
  <c r="BQ417" i="9"/>
  <c r="BQ485" i="9"/>
  <c r="BQ406" i="9" s="1"/>
  <c r="BR338" i="9"/>
  <c r="BR392" i="9" s="1"/>
  <c r="BR281" i="9" s="1"/>
  <c r="BT284" i="9" s="1"/>
  <c r="BQ285" i="9"/>
  <c r="BQ389" i="9" s="1"/>
  <c r="BQ395" i="9" s="1"/>
  <c r="BQ402" i="9" s="1"/>
  <c r="BO452" i="9"/>
  <c r="BO454" i="9" s="1"/>
  <c r="BQ288" i="9"/>
  <c r="AA46" i="19"/>
  <c r="BN378" i="9"/>
  <c r="BN386" i="9" s="1"/>
  <c r="BN407" i="9" s="1"/>
  <c r="BN408" i="9" s="1"/>
  <c r="BN410" i="9" s="1"/>
  <c r="BN412" i="9" s="1"/>
  <c r="BN112" i="9"/>
  <c r="BN519" i="9"/>
  <c r="BN465" i="9"/>
  <c r="BN468" i="9" s="1"/>
  <c r="BN473" i="9" s="1"/>
  <c r="BN510" i="9"/>
  <c r="BN512" i="9" s="1"/>
  <c r="BR347" i="9"/>
  <c r="BS341" i="9"/>
  <c r="BS343" i="9" s="1"/>
  <c r="BP395" i="9" l="1"/>
  <c r="BP402" i="9" s="1"/>
  <c r="BO497" i="9"/>
  <c r="M61" i="20"/>
  <c r="O25" i="17" s="1"/>
  <c r="FB271" i="9"/>
  <c r="FB276" i="9" s="1"/>
  <c r="FA377" i="9"/>
  <c r="BR482" i="9"/>
  <c r="BS335" i="9"/>
  <c r="BP451" i="9"/>
  <c r="BP496" i="9" s="1"/>
  <c r="BR279" i="9"/>
  <c r="BR285" i="9" s="1"/>
  <c r="BQ290" i="9"/>
  <c r="BQ291" i="9" s="1"/>
  <c r="BQ418" i="9" s="1"/>
  <c r="BO374" i="9"/>
  <c r="BO378" i="9" s="1"/>
  <c r="BO386" i="9" s="1"/>
  <c r="BO407" i="9" s="1"/>
  <c r="BO408" i="9" s="1"/>
  <c r="BO410" i="9" s="1"/>
  <c r="BO412" i="9" s="1"/>
  <c r="BN475" i="9"/>
  <c r="BN497" i="9"/>
  <c r="BI499" i="9"/>
  <c r="BK498" i="9"/>
  <c r="BL498" i="9"/>
  <c r="BH499" i="9"/>
  <c r="BS344" i="9"/>
  <c r="BS330" i="9" s="1"/>
  <c r="BS331" i="9" s="1"/>
  <c r="BS333" i="9" s="1"/>
  <c r="AA75" i="19"/>
  <c r="BP424" i="9"/>
  <c r="BR383" i="9"/>
  <c r="BR384" i="9" s="1"/>
  <c r="BR368" i="9"/>
  <c r="BR369" i="9" s="1"/>
  <c r="BR419" i="9"/>
  <c r="BN521" i="9"/>
  <c r="BN522" i="9" s="1"/>
  <c r="BN524" i="9" s="1"/>
  <c r="BN147" i="9"/>
  <c r="AA52" i="19"/>
  <c r="AA59" i="19" s="1"/>
  <c r="FB377" i="9" l="1"/>
  <c r="FC271" i="9"/>
  <c r="FC276" i="9" s="1"/>
  <c r="BO112" i="9"/>
  <c r="BO147" i="9" s="1"/>
  <c r="BR288" i="9"/>
  <c r="BH502" i="9"/>
  <c r="BH501" i="9"/>
  <c r="BS345" i="9"/>
  <c r="BS347" i="9" s="1"/>
  <c r="BS367" i="9"/>
  <c r="BS336" i="9"/>
  <c r="BI501" i="9"/>
  <c r="BI502" i="9"/>
  <c r="BS279" i="9"/>
  <c r="BR389" i="9"/>
  <c r="BR395" i="9" s="1"/>
  <c r="BR402" i="9" s="1"/>
  <c r="BR290" i="9"/>
  <c r="BR483" i="9"/>
  <c r="BR485" i="9" s="1"/>
  <c r="BR417" i="9"/>
  <c r="BQ424" i="9"/>
  <c r="BP535" i="9"/>
  <c r="BP448" i="9"/>
  <c r="BP452" i="9" s="1"/>
  <c r="BP458" i="9"/>
  <c r="BN476" i="9"/>
  <c r="BN478" i="9"/>
  <c r="BO477" i="9" s="1"/>
  <c r="BO478" i="9" s="1"/>
  <c r="BP477" i="9" s="1"/>
  <c r="FD271" i="9" l="1"/>
  <c r="FD276" i="9" s="1"/>
  <c r="FC377" i="9"/>
  <c r="BC34" i="19"/>
  <c r="BE34" i="19"/>
  <c r="BO521" i="9"/>
  <c r="BO522" i="9" s="1"/>
  <c r="BO524" i="9" s="1"/>
  <c r="BT341" i="9"/>
  <c r="BT343" i="9" s="1"/>
  <c r="BT344" i="9" s="1"/>
  <c r="BT330" i="9" s="1"/>
  <c r="BT331" i="9" s="1"/>
  <c r="BT333" i="9" s="1"/>
  <c r="BP454" i="9"/>
  <c r="BQ451" i="9"/>
  <c r="BQ496" i="9" s="1"/>
  <c r="BP374" i="9"/>
  <c r="M33" i="20" s="1"/>
  <c r="BT536" i="9"/>
  <c r="BS338" i="9"/>
  <c r="BS383" i="9"/>
  <c r="BS368" i="9"/>
  <c r="Z25" i="19" s="1"/>
  <c r="Z26" i="19" s="1"/>
  <c r="BS419" i="9"/>
  <c r="Z76" i="19" s="1"/>
  <c r="BQ535" i="9"/>
  <c r="BQ448" i="9"/>
  <c r="BQ458" i="9"/>
  <c r="BS288" i="9"/>
  <c r="BR291" i="9"/>
  <c r="BR418" i="9" s="1"/>
  <c r="BR424" i="9" s="1"/>
  <c r="AB24" i="19"/>
  <c r="BP537" i="9"/>
  <c r="BP543" i="9"/>
  <c r="BP544" i="9" s="1"/>
  <c r="BP461" i="9"/>
  <c r="AA112" i="19"/>
  <c r="AA115" i="19" s="1"/>
  <c r="BS482" i="9"/>
  <c r="BR406" i="9"/>
  <c r="M37" i="20" l="1"/>
  <c r="O21" i="17"/>
  <c r="FD377" i="9"/>
  <c r="FE271" i="9"/>
  <c r="FE276" i="9" s="1"/>
  <c r="BQ452" i="9"/>
  <c r="BR451" i="9" s="1"/>
  <c r="BR496" i="9" s="1"/>
  <c r="BS369" i="9"/>
  <c r="BS417" i="9" s="1"/>
  <c r="BT345" i="9"/>
  <c r="BT347" i="9" s="1"/>
  <c r="Z81" i="19"/>
  <c r="Z104" i="19" s="1"/>
  <c r="BR535" i="9"/>
  <c r="BR448" i="9"/>
  <c r="BR458" i="9"/>
  <c r="BR461" i="9" s="1"/>
  <c r="BS384" i="9"/>
  <c r="AB40" i="19"/>
  <c r="AB41" i="19" s="1"/>
  <c r="BP112" i="9"/>
  <c r="BP378" i="9"/>
  <c r="BP386" i="9" s="1"/>
  <c r="BP407" i="9" s="1"/>
  <c r="M66" i="20" s="1"/>
  <c r="AA31" i="19"/>
  <c r="AA35" i="19" s="1"/>
  <c r="AA43" i="19" s="1"/>
  <c r="BT335" i="9"/>
  <c r="BT337" i="9" s="1"/>
  <c r="BS392" i="9"/>
  <c r="BQ543" i="9"/>
  <c r="BQ544" i="9" s="1"/>
  <c r="BQ537" i="9"/>
  <c r="BP465" i="9"/>
  <c r="BP468" i="9" s="1"/>
  <c r="BP473" i="9" s="1"/>
  <c r="BP519" i="9"/>
  <c r="AA119" i="19"/>
  <c r="AA122" i="19" s="1"/>
  <c r="AA127" i="19" s="1"/>
  <c r="AA129" i="19" s="1"/>
  <c r="AA132" i="19" s="1"/>
  <c r="AB131" i="19" s="1"/>
  <c r="BQ461" i="9"/>
  <c r="BT336" i="9"/>
  <c r="BU536" i="9" s="1"/>
  <c r="BT367" i="9"/>
  <c r="BQ454" i="9" l="1"/>
  <c r="O20" i="17"/>
  <c r="O44" i="17" s="1"/>
  <c r="M45" i="20"/>
  <c r="FF271" i="9"/>
  <c r="FF276" i="9" s="1"/>
  <c r="FE377" i="9"/>
  <c r="BD34" i="19" s="1"/>
  <c r="BQ374" i="9"/>
  <c r="BQ378" i="9" s="1"/>
  <c r="BQ386" i="9" s="1"/>
  <c r="BQ407" i="9" s="1"/>
  <c r="BQ408" i="9" s="1"/>
  <c r="BQ410" i="9" s="1"/>
  <c r="BQ412" i="9" s="1"/>
  <c r="BS483" i="9"/>
  <c r="BS485" i="9" s="1"/>
  <c r="BS406" i="9" s="1"/>
  <c r="BU341" i="9"/>
  <c r="BU343" i="9" s="1"/>
  <c r="BU344" i="9" s="1"/>
  <c r="BU330" i="9" s="1"/>
  <c r="BU331" i="9" s="1"/>
  <c r="BU333" i="9" s="1"/>
  <c r="BQ519" i="9"/>
  <c r="BQ465" i="9"/>
  <c r="BQ468" i="9" s="1"/>
  <c r="BQ473" i="9" s="1"/>
  <c r="BK499" i="9" s="1"/>
  <c r="BQ510" i="9"/>
  <c r="BQ512" i="9" s="1"/>
  <c r="BP147" i="9"/>
  <c r="BP521" i="9"/>
  <c r="BP522" i="9" s="1"/>
  <c r="BP524" i="9" s="1"/>
  <c r="AA64" i="19"/>
  <c r="AA65" i="19" s="1"/>
  <c r="AA67" i="19" s="1"/>
  <c r="AA69" i="19" s="1"/>
  <c r="BP408" i="9"/>
  <c r="BP475" i="9"/>
  <c r="BP497" i="9"/>
  <c r="BJ499" i="9"/>
  <c r="BM498" i="9"/>
  <c r="BS281" i="9"/>
  <c r="AB49" i="19"/>
  <c r="BR519" i="9"/>
  <c r="BR465" i="9"/>
  <c r="BR468" i="9" s="1"/>
  <c r="BR473" i="9" s="1"/>
  <c r="Z108" i="19"/>
  <c r="BR543" i="9"/>
  <c r="BR544" i="9" s="1"/>
  <c r="BR537" i="9"/>
  <c r="BT383" i="9"/>
  <c r="BT384" i="9" s="1"/>
  <c r="BT368" i="9"/>
  <c r="BT369" i="9" s="1"/>
  <c r="BT419" i="9"/>
  <c r="BT338" i="9"/>
  <c r="BR452" i="9"/>
  <c r="BQ112" i="9" l="1"/>
  <c r="BP410" i="9"/>
  <c r="BP412" i="9" s="1"/>
  <c r="M67" i="20"/>
  <c r="O19" i="17"/>
  <c r="FF377" i="9"/>
  <c r="FG271" i="9"/>
  <c r="FG276" i="9" s="1"/>
  <c r="BT482" i="9"/>
  <c r="BO498" i="9"/>
  <c r="BT483" i="9"/>
  <c r="BT417" i="9"/>
  <c r="BU367" i="9"/>
  <c r="BU336" i="9"/>
  <c r="BV536" i="9" s="1"/>
  <c r="AA107" i="19"/>
  <c r="AA68" i="19"/>
  <c r="BR497" i="9"/>
  <c r="BR475" i="9"/>
  <c r="BR476" i="9" s="1"/>
  <c r="BS451" i="9"/>
  <c r="BS496" i="9" s="1"/>
  <c r="BR374" i="9"/>
  <c r="BR454" i="9"/>
  <c r="BP476" i="9"/>
  <c r="BP478" i="9"/>
  <c r="BQ477" i="9" s="1"/>
  <c r="BU335" i="9"/>
  <c r="BT392" i="9"/>
  <c r="BT281" i="9" s="1"/>
  <c r="BV284" i="9" s="1"/>
  <c r="BK502" i="9"/>
  <c r="BK501" i="9"/>
  <c r="BU284" i="9"/>
  <c r="BS285" i="9"/>
  <c r="BL499" i="9"/>
  <c r="BQ521" i="9"/>
  <c r="BQ522" i="9" s="1"/>
  <c r="BQ524" i="9" s="1"/>
  <c r="BQ147" i="9"/>
  <c r="BN498" i="9"/>
  <c r="BQ497" i="9"/>
  <c r="BQ475" i="9"/>
  <c r="BQ476" i="9" s="1"/>
  <c r="BU345" i="9"/>
  <c r="BJ501" i="9"/>
  <c r="BJ502" i="9"/>
  <c r="O29" i="17" l="1"/>
  <c r="M69" i="20"/>
  <c r="FH271" i="9"/>
  <c r="FH276" i="9" s="1"/>
  <c r="FG377" i="9"/>
  <c r="BT485" i="9"/>
  <c r="BU482" i="9" s="1"/>
  <c r="BU338" i="9"/>
  <c r="BU392" i="9" s="1"/>
  <c r="BU281" i="9" s="1"/>
  <c r="BW284" i="9" s="1"/>
  <c r="BQ478" i="9"/>
  <c r="BR477" i="9" s="1"/>
  <c r="BR478" i="9" s="1"/>
  <c r="BS477" i="9" s="1"/>
  <c r="BT279" i="9"/>
  <c r="BT285" i="9" s="1"/>
  <c r="BS389" i="9"/>
  <c r="BS290" i="9"/>
  <c r="BL501" i="9"/>
  <c r="BL502" i="9"/>
  <c r="BU347" i="9"/>
  <c r="BV341" i="9"/>
  <c r="BV343" i="9" s="1"/>
  <c r="BR112" i="9"/>
  <c r="BR378" i="9"/>
  <c r="BR386" i="9" s="1"/>
  <c r="BR407" i="9" s="1"/>
  <c r="BR408" i="9" s="1"/>
  <c r="BR410" i="9" s="1"/>
  <c r="BR412" i="9" s="1"/>
  <c r="M70" i="20" l="1"/>
  <c r="M71" i="20"/>
  <c r="FI271" i="9"/>
  <c r="FI276" i="9" s="1"/>
  <c r="FH377" i="9"/>
  <c r="U36" i="20" s="1"/>
  <c r="W22" i="17" s="1"/>
  <c r="BT406" i="9"/>
  <c r="BV335" i="9"/>
  <c r="BR521" i="9"/>
  <c r="BR522" i="9" s="1"/>
  <c r="BR524" i="9" s="1"/>
  <c r="BR147" i="9"/>
  <c r="BV344" i="9"/>
  <c r="BV330" i="9" s="1"/>
  <c r="BV331" i="9" s="1"/>
  <c r="BV333" i="9" s="1"/>
  <c r="BU383" i="9"/>
  <c r="BU384" i="9" s="1"/>
  <c r="BU368" i="9"/>
  <c r="BU369" i="9" s="1"/>
  <c r="BU419" i="9"/>
  <c r="BS291" i="9"/>
  <c r="BS418" i="9" s="1"/>
  <c r="BT288" i="9"/>
  <c r="BS395" i="9"/>
  <c r="BS402" i="9" s="1"/>
  <c r="AB46" i="19"/>
  <c r="BT290" i="9"/>
  <c r="BT389" i="9"/>
  <c r="BT395" i="9" s="1"/>
  <c r="BT402" i="9" s="1"/>
  <c r="BU279" i="9"/>
  <c r="BU285" i="9" s="1"/>
  <c r="FJ271" i="9" l="1"/>
  <c r="FJ276" i="9" s="1"/>
  <c r="FI377" i="9"/>
  <c r="BV345" i="9"/>
  <c r="BV347" i="9" s="1"/>
  <c r="BU483" i="9"/>
  <c r="BU485" i="9" s="1"/>
  <c r="BU417" i="9"/>
  <c r="BU288" i="9"/>
  <c r="BT291" i="9"/>
  <c r="BT418" i="9" s="1"/>
  <c r="BV336" i="9"/>
  <c r="BV367" i="9"/>
  <c r="BV279" i="9"/>
  <c r="BU389" i="9"/>
  <c r="BU395" i="9" s="1"/>
  <c r="BU402" i="9" s="1"/>
  <c r="BU290" i="9"/>
  <c r="AB75" i="19"/>
  <c r="BS424" i="9"/>
  <c r="AB52" i="19"/>
  <c r="AB59" i="19" s="1"/>
  <c r="FJ377" i="9" l="1"/>
  <c r="FK271" i="9"/>
  <c r="FK276" i="9" s="1"/>
  <c r="BW341" i="9"/>
  <c r="BW343" i="9" s="1"/>
  <c r="BW344" i="9" s="1"/>
  <c r="BW330" i="9" s="1"/>
  <c r="BW331" i="9" s="1"/>
  <c r="BW333" i="9" s="1"/>
  <c r="BT424" i="9"/>
  <c r="BW536" i="9"/>
  <c r="BV338" i="9"/>
  <c r="AC24" i="19"/>
  <c r="BU291" i="9"/>
  <c r="BU418" i="9" s="1"/>
  <c r="BU424" i="9" s="1"/>
  <c r="BV288" i="9"/>
  <c r="BV368" i="9"/>
  <c r="AA25" i="19" s="1"/>
  <c r="AA26" i="19" s="1"/>
  <c r="BV383" i="9"/>
  <c r="BV419" i="9"/>
  <c r="AA76" i="19" s="1"/>
  <c r="BS535" i="9"/>
  <c r="BS458" i="9"/>
  <c r="BS448" i="9"/>
  <c r="BS452" i="9" s="1"/>
  <c r="BV482" i="9"/>
  <c r="BU406" i="9"/>
  <c r="FL271" i="9" l="1"/>
  <c r="FL276" i="9" s="1"/>
  <c r="FK377" i="9"/>
  <c r="BF34" i="19" s="1"/>
  <c r="BV369" i="9"/>
  <c r="BV417" i="9" s="1"/>
  <c r="BW345" i="9"/>
  <c r="BW347" i="9" s="1"/>
  <c r="BV384" i="9"/>
  <c r="AC40" i="19"/>
  <c r="AC41" i="19" s="1"/>
  <c r="BW336" i="9"/>
  <c r="BX536" i="9" s="1"/>
  <c r="BW367" i="9"/>
  <c r="BW335" i="9"/>
  <c r="BW337" i="9" s="1"/>
  <c r="BV392" i="9"/>
  <c r="BS537" i="9"/>
  <c r="BS543" i="9"/>
  <c r="BS544" i="9" s="1"/>
  <c r="BT451" i="9"/>
  <c r="BT496" i="9" s="1"/>
  <c r="BS374" i="9"/>
  <c r="BS454" i="9"/>
  <c r="BT448" i="9"/>
  <c r="BT458" i="9"/>
  <c r="BT535" i="9"/>
  <c r="BS461" i="9"/>
  <c r="AB112" i="19"/>
  <c r="BU458" i="9"/>
  <c r="BU461" i="9" s="1"/>
  <c r="BU448" i="9"/>
  <c r="BU535" i="9"/>
  <c r="AB115" i="19" l="1"/>
  <c r="AB119" i="19" s="1"/>
  <c r="AB122" i="19" s="1"/>
  <c r="AB127" i="19" s="1"/>
  <c r="AB129" i="19" s="1"/>
  <c r="AB132" i="19" s="1"/>
  <c r="AC131" i="19" s="1"/>
  <c r="FL377" i="9"/>
  <c r="FM271" i="9"/>
  <c r="FM276" i="9" s="1"/>
  <c r="BX341" i="9"/>
  <c r="BX343" i="9" s="1"/>
  <c r="BX344" i="9" s="1"/>
  <c r="BX330" i="9" s="1"/>
  <c r="BX331" i="9" s="1"/>
  <c r="BX333" i="9" s="1"/>
  <c r="BV483" i="9"/>
  <c r="BV485" i="9" s="1"/>
  <c r="BV406" i="9" s="1"/>
  <c r="BU519" i="9"/>
  <c r="BU465" i="9"/>
  <c r="BU468" i="9" s="1"/>
  <c r="BU473" i="9" s="1"/>
  <c r="BT543" i="9"/>
  <c r="BT544" i="9" s="1"/>
  <c r="BT537" i="9"/>
  <c r="BT461" i="9"/>
  <c r="BT452" i="9"/>
  <c r="BV281" i="9"/>
  <c r="AC49" i="19"/>
  <c r="BU537" i="9"/>
  <c r="BU543" i="9"/>
  <c r="BU544" i="9" s="1"/>
  <c r="BW338" i="9"/>
  <c r="BW368" i="9"/>
  <c r="BW369" i="9" s="1"/>
  <c r="BW383" i="9"/>
  <c r="BW384" i="9" s="1"/>
  <c r="BW419" i="9"/>
  <c r="BS465" i="9"/>
  <c r="BS468" i="9" s="1"/>
  <c r="BS473" i="9" s="1"/>
  <c r="BS519" i="9"/>
  <c r="BS378" i="9"/>
  <c r="BS386" i="9" s="1"/>
  <c r="BS407" i="9" s="1"/>
  <c r="BS112" i="9"/>
  <c r="AB31" i="19"/>
  <c r="AB35" i="19" s="1"/>
  <c r="AB43" i="19" s="1"/>
  <c r="AA74" i="19"/>
  <c r="AA81" i="19" s="1"/>
  <c r="AA104" i="19" s="1"/>
  <c r="FN271" i="9" l="1"/>
  <c r="FN276" i="9" s="1"/>
  <c r="FM377" i="9"/>
  <c r="BW482" i="9"/>
  <c r="BX345" i="9"/>
  <c r="BY341" i="9" s="1"/>
  <c r="BY343" i="9" s="1"/>
  <c r="BW483" i="9"/>
  <c r="BW417" i="9"/>
  <c r="BS497" i="9"/>
  <c r="BS475" i="9"/>
  <c r="BM499" i="9"/>
  <c r="BP498" i="9"/>
  <c r="BS521" i="9"/>
  <c r="BS522" i="9" s="1"/>
  <c r="BS524" i="9" s="1"/>
  <c r="BS147" i="9"/>
  <c r="AC63" i="19"/>
  <c r="BT454" i="9"/>
  <c r="BU451" i="9"/>
  <c r="BT374" i="9"/>
  <c r="BX367" i="9"/>
  <c r="BX336" i="9"/>
  <c r="BY536" i="9" s="1"/>
  <c r="AA108" i="19"/>
  <c r="BX284" i="9"/>
  <c r="BV285" i="9"/>
  <c r="BX335" i="9"/>
  <c r="BW392" i="9"/>
  <c r="BW281" i="9" s="1"/>
  <c r="BY284" i="9" s="1"/>
  <c r="BT465" i="9"/>
  <c r="BT468" i="9" s="1"/>
  <c r="BT473" i="9" s="1"/>
  <c r="BT519" i="9"/>
  <c r="BT510" i="9"/>
  <c r="BT512" i="9" s="1"/>
  <c r="BU475" i="9"/>
  <c r="BU476" i="9" s="1"/>
  <c r="BU497" i="9"/>
  <c r="AB64" i="19"/>
  <c r="BS408" i="9"/>
  <c r="BS410" i="9" s="1"/>
  <c r="BS412" i="9" s="1"/>
  <c r="FN377" i="9" l="1"/>
  <c r="FO271" i="9"/>
  <c r="FO276" i="9" s="1"/>
  <c r="BW485" i="9"/>
  <c r="BX482" i="9" s="1"/>
  <c r="BM502" i="9"/>
  <c r="BM501" i="9"/>
  <c r="BX347" i="9"/>
  <c r="BX419" i="9" s="1"/>
  <c r="BO499" i="9"/>
  <c r="BV389" i="9"/>
  <c r="BW279" i="9"/>
  <c r="BW285" i="9" s="1"/>
  <c r="BV290" i="9"/>
  <c r="BT378" i="9"/>
  <c r="BT386" i="9" s="1"/>
  <c r="BT407" i="9" s="1"/>
  <c r="BT408" i="9" s="1"/>
  <c r="BT410" i="9" s="1"/>
  <c r="BT412" i="9" s="1"/>
  <c r="BT112" i="9"/>
  <c r="BY344" i="9"/>
  <c r="BY330" i="9" s="1"/>
  <c r="BY331" i="9" s="1"/>
  <c r="BY333" i="9" s="1"/>
  <c r="BR498" i="9"/>
  <c r="BU496" i="9"/>
  <c r="BU452" i="9"/>
  <c r="BQ498" i="9"/>
  <c r="BS476" i="9"/>
  <c r="BS478" i="9"/>
  <c r="BT477" i="9" s="1"/>
  <c r="BN499" i="9"/>
  <c r="BT475" i="9"/>
  <c r="BT476" i="9" s="1"/>
  <c r="BT497" i="9"/>
  <c r="BX338" i="9"/>
  <c r="AB107" i="19"/>
  <c r="FP271" i="9" l="1"/>
  <c r="FP276" i="9" s="1"/>
  <c r="FO377" i="9"/>
  <c r="BG34" i="19"/>
  <c r="BI34" i="19"/>
  <c r="BW406" i="9"/>
  <c r="BX368" i="9"/>
  <c r="BX369" i="9" s="1"/>
  <c r="BX383" i="9"/>
  <c r="BX384" i="9" s="1"/>
  <c r="BO502" i="9"/>
  <c r="BO501" i="9"/>
  <c r="BN502" i="9"/>
  <c r="BN501" i="9"/>
  <c r="BY345" i="9"/>
  <c r="BZ341" i="9" s="1"/>
  <c r="BZ343" i="9" s="1"/>
  <c r="BT478" i="9"/>
  <c r="BU477" i="9" s="1"/>
  <c r="BU478" i="9" s="1"/>
  <c r="BV477" i="9" s="1"/>
  <c r="BY367" i="9"/>
  <c r="BY336" i="9"/>
  <c r="BZ536" i="9" s="1"/>
  <c r="BT521" i="9"/>
  <c r="BT522" i="9" s="1"/>
  <c r="BT524" i="9" s="1"/>
  <c r="BT147" i="9"/>
  <c r="BU374" i="9"/>
  <c r="BU454" i="9"/>
  <c r="BV451" i="9"/>
  <c r="BV496" i="9" s="1"/>
  <c r="BX279" i="9"/>
  <c r="BW389" i="9"/>
  <c r="BW395" i="9" s="1"/>
  <c r="BW402" i="9" s="1"/>
  <c r="BW290" i="9"/>
  <c r="BW288" i="9"/>
  <c r="BV291" i="9"/>
  <c r="BV418" i="9" s="1"/>
  <c r="BX392" i="9"/>
  <c r="BX281" i="9" s="1"/>
  <c r="BZ284" i="9" s="1"/>
  <c r="BY335" i="9"/>
  <c r="BV395" i="9"/>
  <c r="BV402" i="9" s="1"/>
  <c r="AC46" i="19"/>
  <c r="FP377" i="9" l="1"/>
  <c r="FQ271" i="9"/>
  <c r="FQ276" i="9" s="1"/>
  <c r="BY347" i="9"/>
  <c r="BY368" i="9" s="1"/>
  <c r="BY369" i="9" s="1"/>
  <c r="BY338" i="9"/>
  <c r="BY392" i="9" s="1"/>
  <c r="BX285" i="9"/>
  <c r="BX290" i="9" s="1"/>
  <c r="AC52" i="19"/>
  <c r="AC59" i="19" s="1"/>
  <c r="BU378" i="9"/>
  <c r="BU386" i="9" s="1"/>
  <c r="BU407" i="9" s="1"/>
  <c r="BU408" i="9" s="1"/>
  <c r="BU410" i="9" s="1"/>
  <c r="BU412" i="9" s="1"/>
  <c r="BU112" i="9"/>
  <c r="BX483" i="9"/>
  <c r="BX485" i="9" s="1"/>
  <c r="BX417" i="9"/>
  <c r="AC75" i="19"/>
  <c r="BV424" i="9"/>
  <c r="BX288" i="9"/>
  <c r="BW291" i="9"/>
  <c r="BW418" i="9" s="1"/>
  <c r="BW424" i="9" s="1"/>
  <c r="BZ344" i="9"/>
  <c r="BZ330" i="9" s="1"/>
  <c r="BZ331" i="9" s="1"/>
  <c r="BZ333" i="9" s="1"/>
  <c r="AD24" i="19"/>
  <c r="FR271" i="9" l="1"/>
  <c r="FR276" i="9" s="1"/>
  <c r="FQ377" i="9"/>
  <c r="BH34" i="19" s="1"/>
  <c r="BY383" i="9"/>
  <c r="AD40" i="19" s="1"/>
  <c r="AD41" i="19" s="1"/>
  <c r="BY419" i="9"/>
  <c r="AB76" i="19" s="1"/>
  <c r="BZ335" i="9"/>
  <c r="BZ337" i="9" s="1"/>
  <c r="BY279" i="9"/>
  <c r="BX389" i="9"/>
  <c r="BX395" i="9" s="1"/>
  <c r="BX402" i="9" s="1"/>
  <c r="BZ345" i="9"/>
  <c r="BZ347" i="9" s="1"/>
  <c r="BV458" i="9"/>
  <c r="BV535" i="9"/>
  <c r="BV448" i="9"/>
  <c r="BV452" i="9" s="1"/>
  <c r="BW448" i="9"/>
  <c r="BW458" i="9"/>
  <c r="BW535" i="9"/>
  <c r="BU521" i="9"/>
  <c r="BU522" i="9" s="1"/>
  <c r="BU524" i="9" s="1"/>
  <c r="BU147" i="9"/>
  <c r="BY281" i="9"/>
  <c r="CA284" i="9" s="1"/>
  <c r="AD49" i="19"/>
  <c r="BY417" i="9"/>
  <c r="AD74" i="19" s="1"/>
  <c r="BY483" i="9"/>
  <c r="BX406" i="9"/>
  <c r="BY482" i="9"/>
  <c r="AB25" i="19"/>
  <c r="AB26" i="19" s="1"/>
  <c r="AD25" i="19"/>
  <c r="AD26" i="19" s="1"/>
  <c r="BZ336" i="9"/>
  <c r="CA536" i="9" s="1"/>
  <c r="BZ367" i="9"/>
  <c r="BY288" i="9"/>
  <c r="BX291" i="9"/>
  <c r="BX418" i="9" s="1"/>
  <c r="BX424" i="9" s="1"/>
  <c r="BY384" i="9" l="1"/>
  <c r="FR377" i="9"/>
  <c r="FS271" i="9"/>
  <c r="FS276" i="9" s="1"/>
  <c r="CA341" i="9"/>
  <c r="CA343" i="9" s="1"/>
  <c r="CA344" i="9" s="1"/>
  <c r="CA330" i="9" s="1"/>
  <c r="CA331" i="9" s="1"/>
  <c r="CA333" i="9" s="1"/>
  <c r="BY285" i="9"/>
  <c r="BY389" i="9" s="1"/>
  <c r="BW537" i="9"/>
  <c r="BW543" i="9"/>
  <c r="BW544" i="9" s="1"/>
  <c r="BW461" i="9"/>
  <c r="BZ368" i="9"/>
  <c r="BZ369" i="9" s="1"/>
  <c r="BZ383" i="9"/>
  <c r="BZ384" i="9" s="1"/>
  <c r="BZ419" i="9"/>
  <c r="BV374" i="9"/>
  <c r="BW451" i="9"/>
  <c r="BW496" i="9" s="1"/>
  <c r="BV454" i="9"/>
  <c r="BY485" i="9"/>
  <c r="BV543" i="9"/>
  <c r="BV544" i="9" s="1"/>
  <c r="BV537" i="9"/>
  <c r="AB74" i="19"/>
  <c r="AB81" i="19" s="1"/>
  <c r="AB104" i="19" s="1"/>
  <c r="BV461" i="9"/>
  <c r="AC112" i="19"/>
  <c r="AC115" i="19" s="1"/>
  <c r="BX458" i="9"/>
  <c r="BX461" i="9" s="1"/>
  <c r="BX448" i="9"/>
  <c r="BX535" i="9"/>
  <c r="BZ338" i="9"/>
  <c r="FT271" i="9" l="1"/>
  <c r="FT276" i="9" s="1"/>
  <c r="FS377" i="9"/>
  <c r="BZ279" i="9"/>
  <c r="BY290" i="9"/>
  <c r="BZ288" i="9" s="1"/>
  <c r="CA345" i="9"/>
  <c r="CA347" i="9" s="1"/>
  <c r="BZ483" i="9"/>
  <c r="BZ417" i="9"/>
  <c r="BX537" i="9"/>
  <c r="BX543" i="9"/>
  <c r="BX544" i="9" s="1"/>
  <c r="BY406" i="9"/>
  <c r="BZ482" i="9"/>
  <c r="BX519" i="9"/>
  <c r="BX465" i="9"/>
  <c r="BX468" i="9" s="1"/>
  <c r="BX473" i="9" s="1"/>
  <c r="BW452" i="9"/>
  <c r="CA367" i="9"/>
  <c r="CA336" i="9"/>
  <c r="CB536" i="9" s="1"/>
  <c r="AC119" i="19"/>
  <c r="AC122" i="19" s="1"/>
  <c r="AC127" i="19" s="1"/>
  <c r="AC129" i="19" s="1"/>
  <c r="AC132" i="19" s="1"/>
  <c r="AD131" i="19" s="1"/>
  <c r="BV465" i="9"/>
  <c r="BV468" i="9" s="1"/>
  <c r="BV473" i="9" s="1"/>
  <c r="BV519" i="9"/>
  <c r="BV378" i="9"/>
  <c r="BV386" i="9" s="1"/>
  <c r="BV407" i="9" s="1"/>
  <c r="BV112" i="9"/>
  <c r="AC31" i="19"/>
  <c r="AC35" i="19" s="1"/>
  <c r="AC43" i="19" s="1"/>
  <c r="CA335" i="9"/>
  <c r="BZ392" i="9"/>
  <c r="BZ281" i="9" s="1"/>
  <c r="CB284" i="9" s="1"/>
  <c r="BY395" i="9"/>
  <c r="BY402" i="9" s="1"/>
  <c r="AD46" i="19"/>
  <c r="AB108" i="19"/>
  <c r="BW465" i="9"/>
  <c r="BW468" i="9" s="1"/>
  <c r="BW473" i="9" s="1"/>
  <c r="BW519" i="9"/>
  <c r="BW510" i="9"/>
  <c r="BW512" i="9" s="1"/>
  <c r="FT377" i="9" l="1"/>
  <c r="V36" i="20" s="1"/>
  <c r="X22" i="17" s="1"/>
  <c r="FU271" i="9"/>
  <c r="FU276" i="9" s="1"/>
  <c r="BY291" i="9"/>
  <c r="BY418" i="9" s="1"/>
  <c r="BY424" i="9" s="1"/>
  <c r="BY458" i="9" s="1"/>
  <c r="CB341" i="9"/>
  <c r="CB343" i="9" s="1"/>
  <c r="CB344" i="9" s="1"/>
  <c r="CB330" i="9" s="1"/>
  <c r="CB331" i="9" s="1"/>
  <c r="CB333" i="9" s="1"/>
  <c r="BV521" i="9"/>
  <c r="BV522" i="9" s="1"/>
  <c r="BV524" i="9" s="1"/>
  <c r="BV147" i="9"/>
  <c r="BX451" i="9"/>
  <c r="BW374" i="9"/>
  <c r="BW454" i="9"/>
  <c r="AB63" i="19"/>
  <c r="AB65" i="19" s="1"/>
  <c r="AB67" i="19" s="1"/>
  <c r="AC64" i="19"/>
  <c r="AC65" i="19" s="1"/>
  <c r="AC67" i="19" s="1"/>
  <c r="AC68" i="19" s="1"/>
  <c r="BV408" i="9"/>
  <c r="CA338" i="9"/>
  <c r="BV497" i="9"/>
  <c r="BV475" i="9"/>
  <c r="BU498" i="9"/>
  <c r="BT498" i="9"/>
  <c r="BP499" i="9"/>
  <c r="BS498" i="9"/>
  <c r="BR499" i="9"/>
  <c r="BX475" i="9"/>
  <c r="BX476" i="9" s="1"/>
  <c r="BX497" i="9"/>
  <c r="BQ499" i="9"/>
  <c r="BW475" i="9"/>
  <c r="BW476" i="9" s="1"/>
  <c r="BW497" i="9"/>
  <c r="CA383" i="9"/>
  <c r="CA384" i="9" s="1"/>
  <c r="CA368" i="9"/>
  <c r="CA369" i="9" s="1"/>
  <c r="CA419" i="9"/>
  <c r="AC107" i="19"/>
  <c r="AD52" i="19"/>
  <c r="AD59" i="19" s="1"/>
  <c r="BZ285" i="9"/>
  <c r="BZ485" i="9"/>
  <c r="FU377" i="9" l="1"/>
  <c r="FV271" i="9"/>
  <c r="FV276" i="9" s="1"/>
  <c r="BY535" i="9"/>
  <c r="BY537" i="9" s="1"/>
  <c r="BY448" i="9"/>
  <c r="BQ502" i="9"/>
  <c r="BQ501" i="9"/>
  <c r="BR502" i="9"/>
  <c r="BR501" i="9"/>
  <c r="BP502" i="9"/>
  <c r="BP501" i="9"/>
  <c r="CB345" i="9"/>
  <c r="CC341" i="9" s="1"/>
  <c r="CC343" i="9" s="1"/>
  <c r="CA483" i="9"/>
  <c r="CA417" i="9"/>
  <c r="AB69" i="19"/>
  <c r="AB68" i="19"/>
  <c r="BV476" i="9"/>
  <c r="BV478" i="9"/>
  <c r="BW477" i="9" s="1"/>
  <c r="BW478" i="9" s="1"/>
  <c r="BX477" i="9" s="1"/>
  <c r="BX478" i="9" s="1"/>
  <c r="BY477" i="9" s="1"/>
  <c r="CA482" i="9"/>
  <c r="BZ406" i="9"/>
  <c r="CB335" i="9"/>
  <c r="CA392" i="9"/>
  <c r="CA281" i="9" s="1"/>
  <c r="CC284" i="9" s="1"/>
  <c r="BW112" i="9"/>
  <c r="BW378" i="9"/>
  <c r="BW386" i="9" s="1"/>
  <c r="BW407" i="9" s="1"/>
  <c r="BW408" i="9" s="1"/>
  <c r="BW410" i="9" s="1"/>
  <c r="BW412" i="9" s="1"/>
  <c r="BZ389" i="9"/>
  <c r="BZ395" i="9" s="1"/>
  <c r="BZ402" i="9" s="1"/>
  <c r="BZ290" i="9"/>
  <c r="CA279" i="9"/>
  <c r="CB367" i="9"/>
  <c r="CB336" i="9"/>
  <c r="CC536" i="9" s="1"/>
  <c r="BX496" i="9"/>
  <c r="BX452" i="9"/>
  <c r="BY543" i="9"/>
  <c r="BY544" i="9" s="1"/>
  <c r="AC69" i="19"/>
  <c r="BV410" i="9"/>
  <c r="BV412" i="9" s="1"/>
  <c r="BY461" i="9"/>
  <c r="AD112" i="19"/>
  <c r="AD115" i="19" s="1"/>
  <c r="FW271" i="9" l="1"/>
  <c r="FW276" i="9" s="1"/>
  <c r="FV377" i="9"/>
  <c r="CB347" i="9"/>
  <c r="CB383" i="9" s="1"/>
  <c r="N42" i="20" s="1"/>
  <c r="N43" i="20" s="1"/>
  <c r="P23" i="17" s="1"/>
  <c r="CB338" i="9"/>
  <c r="CC335" i="9" s="1"/>
  <c r="CA288" i="9"/>
  <c r="BZ291" i="9"/>
  <c r="BZ418" i="9" s="1"/>
  <c r="CC344" i="9"/>
  <c r="CC330" i="9" s="1"/>
  <c r="CC331" i="9" s="1"/>
  <c r="CC333" i="9" s="1"/>
  <c r="BY451" i="9"/>
  <c r="BX454" i="9"/>
  <c r="BX374" i="9"/>
  <c r="CA285" i="9"/>
  <c r="BW147" i="9"/>
  <c r="BW521" i="9"/>
  <c r="BW522" i="9" s="1"/>
  <c r="BW524" i="9" s="1"/>
  <c r="BY465" i="9"/>
  <c r="BY468" i="9" s="1"/>
  <c r="BY473" i="9" s="1"/>
  <c r="BY519" i="9"/>
  <c r="AE24" i="19"/>
  <c r="AD119" i="19"/>
  <c r="AD122" i="19" s="1"/>
  <c r="AD127" i="19" s="1"/>
  <c r="AD129" i="19" s="1"/>
  <c r="AD132" i="19" s="1"/>
  <c r="AE131" i="19" s="1"/>
  <c r="CA485" i="9"/>
  <c r="CB368" i="9" l="1"/>
  <c r="AC25" i="19" s="1"/>
  <c r="AC26" i="19" s="1"/>
  <c r="CB419" i="9"/>
  <c r="AC76" i="19" s="1"/>
  <c r="FX271" i="9"/>
  <c r="FX276" i="9" s="1"/>
  <c r="FW377" i="9"/>
  <c r="BJ34" i="19" s="1"/>
  <c r="CB392" i="9"/>
  <c r="CC345" i="9"/>
  <c r="CC347" i="9" s="1"/>
  <c r="CC337" i="9"/>
  <c r="CB384" i="9"/>
  <c r="AE40" i="19"/>
  <c r="AE41" i="19" s="1"/>
  <c r="BY497" i="9"/>
  <c r="BY475" i="9"/>
  <c r="BS499" i="9"/>
  <c r="BV498" i="9"/>
  <c r="BX378" i="9"/>
  <c r="BX386" i="9" s="1"/>
  <c r="BX407" i="9" s="1"/>
  <c r="BX408" i="9" s="1"/>
  <c r="BX410" i="9" s="1"/>
  <c r="BX412" i="9" s="1"/>
  <c r="BX112" i="9"/>
  <c r="CC336" i="9"/>
  <c r="CD536" i="9" s="1"/>
  <c r="CC367" i="9"/>
  <c r="BZ424" i="9"/>
  <c r="CB279" i="9"/>
  <c r="CA290" i="9"/>
  <c r="CA389" i="9"/>
  <c r="CA395" i="9" s="1"/>
  <c r="CA402" i="9" s="1"/>
  <c r="CB482" i="9"/>
  <c r="CA406" i="9"/>
  <c r="BY496" i="9"/>
  <c r="BY452" i="9"/>
  <c r="CB369" i="9" l="1"/>
  <c r="AE49" i="19"/>
  <c r="N51" i="20"/>
  <c r="FY271" i="9"/>
  <c r="FY276" i="9" s="1"/>
  <c r="FX377" i="9"/>
  <c r="CB281" i="9"/>
  <c r="CD284" i="9" s="1"/>
  <c r="BS502" i="9"/>
  <c r="BS501" i="9"/>
  <c r="CD341" i="9"/>
  <c r="CD343" i="9" s="1"/>
  <c r="CD344" i="9" s="1"/>
  <c r="CD330" i="9" s="1"/>
  <c r="CD331" i="9" s="1"/>
  <c r="CD333" i="9" s="1"/>
  <c r="CA291" i="9"/>
  <c r="CA418" i="9" s="1"/>
  <c r="CB288" i="9"/>
  <c r="BX147" i="9"/>
  <c r="BX521" i="9"/>
  <c r="BX522" i="9" s="1"/>
  <c r="BX524" i="9" s="1"/>
  <c r="BZ535" i="9"/>
  <c r="BZ448" i="9"/>
  <c r="BZ458" i="9"/>
  <c r="CC383" i="9"/>
  <c r="CC384" i="9" s="1"/>
  <c r="CC368" i="9"/>
  <c r="CC419" i="9"/>
  <c r="BY476" i="9"/>
  <c r="BY478" i="9"/>
  <c r="BZ477" i="9" s="1"/>
  <c r="CC338" i="9"/>
  <c r="BY374" i="9"/>
  <c r="BY454" i="9"/>
  <c r="BZ451" i="9"/>
  <c r="BZ496" i="9" s="1"/>
  <c r="CB417" i="9"/>
  <c r="CB483" i="9"/>
  <c r="CB485" i="9" s="1"/>
  <c r="FZ271" i="9" l="1"/>
  <c r="FZ276" i="9" s="1"/>
  <c r="FY377" i="9"/>
  <c r="CB285" i="9"/>
  <c r="CC279" i="9" s="1"/>
  <c r="CD336" i="9"/>
  <c r="CE536" i="9" s="1"/>
  <c r="CD367" i="9"/>
  <c r="BY378" i="9"/>
  <c r="BY386" i="9" s="1"/>
  <c r="BY407" i="9" s="1"/>
  <c r="BY112" i="9"/>
  <c r="AD31" i="19"/>
  <c r="AD35" i="19" s="1"/>
  <c r="AD43" i="19" s="1"/>
  <c r="CC369" i="9"/>
  <c r="CC482" i="9"/>
  <c r="CB406" i="9"/>
  <c r="CD335" i="9"/>
  <c r="CC392" i="9"/>
  <c r="CC281" i="9" s="1"/>
  <c r="CE284" i="9" s="1"/>
  <c r="BZ461" i="9"/>
  <c r="AC74" i="19"/>
  <c r="AC81" i="19" s="1"/>
  <c r="AC104" i="19" s="1"/>
  <c r="AE74" i="19"/>
  <c r="BZ452" i="9"/>
  <c r="BZ537" i="9"/>
  <c r="BZ543" i="9"/>
  <c r="BZ544" i="9" s="1"/>
  <c r="CD345" i="9"/>
  <c r="CA424" i="9"/>
  <c r="CB290" i="9" l="1"/>
  <c r="CB389" i="9"/>
  <c r="N48" i="20" s="1"/>
  <c r="N54" i="20" s="1"/>
  <c r="P26" i="17" s="1"/>
  <c r="GA271" i="9"/>
  <c r="GA276" i="9" s="1"/>
  <c r="FZ377" i="9"/>
  <c r="BK34" i="19" s="1"/>
  <c r="CD338" i="9"/>
  <c r="CE335" i="9" s="1"/>
  <c r="BZ510" i="9"/>
  <c r="BZ512" i="9" s="1"/>
  <c r="BZ465" i="9"/>
  <c r="BZ468" i="9" s="1"/>
  <c r="BZ473" i="9" s="1"/>
  <c r="BZ519" i="9"/>
  <c r="CA451" i="9"/>
  <c r="CA496" i="9" s="1"/>
  <c r="BZ454" i="9"/>
  <c r="BZ374" i="9"/>
  <c r="BY521" i="9"/>
  <c r="BY522" i="9" s="1"/>
  <c r="BY524" i="9" s="1"/>
  <c r="BY147" i="9"/>
  <c r="AD64" i="19"/>
  <c r="BY408" i="9"/>
  <c r="BY410" i="9" s="1"/>
  <c r="BY412" i="9" s="1"/>
  <c r="CC288" i="9"/>
  <c r="CB291" i="9"/>
  <c r="CB418" i="9" s="1"/>
  <c r="N65" i="20"/>
  <c r="CC285" i="9"/>
  <c r="AC108" i="19"/>
  <c r="AE46" i="19"/>
  <c r="CA448" i="9"/>
  <c r="CA458" i="9"/>
  <c r="CA535" i="9"/>
  <c r="CD347" i="9"/>
  <c r="CE341" i="9"/>
  <c r="CE343" i="9" s="1"/>
  <c r="CC417" i="9"/>
  <c r="CC483" i="9"/>
  <c r="CC485" i="9" s="1"/>
  <c r="CB395" i="9" l="1"/>
  <c r="CB402" i="9" s="1"/>
  <c r="N61" i="20"/>
  <c r="P25" i="17" s="1"/>
  <c r="CD392" i="9"/>
  <c r="CD281" i="9" s="1"/>
  <c r="CF284" i="9" s="1"/>
  <c r="GA377" i="9"/>
  <c r="GB271" i="9"/>
  <c r="GB276" i="9" s="1"/>
  <c r="BZ378" i="9"/>
  <c r="BZ386" i="9" s="1"/>
  <c r="BZ407" i="9" s="1"/>
  <c r="BZ408" i="9" s="1"/>
  <c r="BZ410" i="9" s="1"/>
  <c r="BZ412" i="9" s="1"/>
  <c r="BZ112" i="9"/>
  <c r="CD383" i="9"/>
  <c r="CD384" i="9" s="1"/>
  <c r="CD368" i="9"/>
  <c r="CD419" i="9"/>
  <c r="CC389" i="9"/>
  <c r="CC395" i="9" s="1"/>
  <c r="CC402" i="9" s="1"/>
  <c r="CD279" i="9"/>
  <c r="CC290" i="9"/>
  <c r="CA537" i="9"/>
  <c r="CA543" i="9"/>
  <c r="CA544" i="9" s="1"/>
  <c r="AE52" i="19"/>
  <c r="AE59" i="19" s="1"/>
  <c r="CE344" i="9"/>
  <c r="CE330" i="9" s="1"/>
  <c r="CE331" i="9" s="1"/>
  <c r="CE333" i="9" s="1"/>
  <c r="CA461" i="9"/>
  <c r="BT499" i="9"/>
  <c r="BZ475" i="9"/>
  <c r="BZ497" i="9"/>
  <c r="BW498" i="9"/>
  <c r="AD107" i="19"/>
  <c r="CC406" i="9"/>
  <c r="CD482" i="9"/>
  <c r="CA452" i="9"/>
  <c r="CB424" i="9"/>
  <c r="AE75" i="19"/>
  <c r="CD285" i="9" l="1"/>
  <c r="CE279" i="9" s="1"/>
  <c r="GC271" i="9"/>
  <c r="GC276" i="9" s="1"/>
  <c r="GB377" i="9"/>
  <c r="BT502" i="9"/>
  <c r="BT501" i="9"/>
  <c r="CE345" i="9"/>
  <c r="CE347" i="9" s="1"/>
  <c r="CA465" i="9"/>
  <c r="CA468" i="9" s="1"/>
  <c r="CA473" i="9" s="1"/>
  <c r="CA519" i="9"/>
  <c r="CC291" i="9"/>
  <c r="CC418" i="9" s="1"/>
  <c r="CD288" i="9"/>
  <c r="CE367" i="9"/>
  <c r="CE336" i="9"/>
  <c r="BZ476" i="9"/>
  <c r="BZ478" i="9"/>
  <c r="CA477" i="9" s="1"/>
  <c r="BZ521" i="9"/>
  <c r="BZ522" i="9" s="1"/>
  <c r="BZ524" i="9" s="1"/>
  <c r="BZ147" i="9"/>
  <c r="CD369" i="9"/>
  <c r="CB458" i="9"/>
  <c r="CB448" i="9"/>
  <c r="CB535" i="9"/>
  <c r="CB451" i="9"/>
  <c r="CB496" i="9" s="1"/>
  <c r="CA374" i="9"/>
  <c r="CA454" i="9"/>
  <c r="CD290" i="9" l="1"/>
  <c r="CE288" i="9" s="1"/>
  <c r="CD389" i="9"/>
  <c r="CD395" i="9" s="1"/>
  <c r="CD402" i="9" s="1"/>
  <c r="GD271" i="9"/>
  <c r="GD276" i="9" s="1"/>
  <c r="GC377" i="9"/>
  <c r="BL34" i="19" s="1"/>
  <c r="CF341" i="9"/>
  <c r="CF343" i="9" s="1"/>
  <c r="CF344" i="9" s="1"/>
  <c r="CF330" i="9" s="1"/>
  <c r="CF331" i="9" s="1"/>
  <c r="CF333" i="9" s="1"/>
  <c r="CB452" i="9"/>
  <c r="CB374" i="9" s="1"/>
  <c r="N33" i="20" s="1"/>
  <c r="AF24" i="19"/>
  <c r="CF536" i="9"/>
  <c r="CE338" i="9"/>
  <c r="CE368" i="9"/>
  <c r="AF25" i="19" s="1"/>
  <c r="CE383" i="9"/>
  <c r="CE419" i="9"/>
  <c r="AD76" i="19" s="1"/>
  <c r="CB461" i="9"/>
  <c r="AE112" i="19"/>
  <c r="AE115" i="19" s="1"/>
  <c r="CA112" i="9"/>
  <c r="CA378" i="9"/>
  <c r="CA386" i="9" s="1"/>
  <c r="CA407" i="9" s="1"/>
  <c r="CA408" i="9" s="1"/>
  <c r="CA410" i="9" s="1"/>
  <c r="CA412" i="9" s="1"/>
  <c r="CC424" i="9"/>
  <c r="CD483" i="9"/>
  <c r="CD485" i="9" s="1"/>
  <c r="CD417" i="9"/>
  <c r="CB543" i="9"/>
  <c r="CB544" i="9" s="1"/>
  <c r="CB537" i="9"/>
  <c r="CA475" i="9"/>
  <c r="CA476" i="9" s="1"/>
  <c r="CA497" i="9"/>
  <c r="BX498" i="9"/>
  <c r="BU499" i="9"/>
  <c r="CD291" i="9" l="1"/>
  <c r="CD418" i="9" s="1"/>
  <c r="N37" i="20"/>
  <c r="P21" i="17"/>
  <c r="GE271" i="9"/>
  <c r="GE276" i="9" s="1"/>
  <c r="GD377" i="9"/>
  <c r="CC451" i="9"/>
  <c r="CC496" i="9" s="1"/>
  <c r="CB454" i="9"/>
  <c r="CF345" i="9"/>
  <c r="CG341" i="9" s="1"/>
  <c r="CG343" i="9" s="1"/>
  <c r="AF26" i="19"/>
  <c r="AE119" i="19"/>
  <c r="AE122" i="19" s="1"/>
  <c r="AE127" i="19" s="1"/>
  <c r="AE129" i="19" s="1"/>
  <c r="AE132" i="19" s="1"/>
  <c r="AF131" i="19" s="1"/>
  <c r="CB519" i="9"/>
  <c r="CB465" i="9"/>
  <c r="CB468" i="9" s="1"/>
  <c r="CB473" i="9" s="1"/>
  <c r="CC458" i="9"/>
  <c r="CC535" i="9"/>
  <c r="CC448" i="9"/>
  <c r="CA478" i="9"/>
  <c r="CB477" i="9" s="1"/>
  <c r="CB112" i="9"/>
  <c r="CB378" i="9"/>
  <c r="CB386" i="9" s="1"/>
  <c r="CB407" i="9" s="1"/>
  <c r="N66" i="20" s="1"/>
  <c r="AE31" i="19"/>
  <c r="AE35" i="19" s="1"/>
  <c r="AE43" i="19" s="1"/>
  <c r="BU502" i="9"/>
  <c r="BU501" i="9"/>
  <c r="CD424" i="9"/>
  <c r="CA521" i="9"/>
  <c r="CA522" i="9" s="1"/>
  <c r="CA524" i="9" s="1"/>
  <c r="CA147" i="9"/>
  <c r="CE384" i="9"/>
  <c r="AF40" i="19"/>
  <c r="AF41" i="19" s="1"/>
  <c r="CE369" i="9"/>
  <c r="CE482" i="9"/>
  <c r="CD406" i="9"/>
  <c r="CE392" i="9"/>
  <c r="CF335" i="9"/>
  <c r="CF336" i="9"/>
  <c r="CG536" i="9" s="1"/>
  <c r="CF367" i="9"/>
  <c r="P20" i="17" l="1"/>
  <c r="P44" i="17" s="1"/>
  <c r="N45" i="20"/>
  <c r="GE377" i="9"/>
  <c r="W36" i="20" s="1"/>
  <c r="Y22" i="17" s="1"/>
  <c r="GF271" i="9"/>
  <c r="GF276" i="9" s="1"/>
  <c r="CC452" i="9"/>
  <c r="CD451" i="9" s="1"/>
  <c r="CD496" i="9" s="1"/>
  <c r="CF347" i="9"/>
  <c r="CF419" i="9" s="1"/>
  <c r="CE483" i="9"/>
  <c r="CE485" i="9" s="1"/>
  <c r="CE417" i="9"/>
  <c r="CC543" i="9"/>
  <c r="CC544" i="9" s="1"/>
  <c r="CC537" i="9"/>
  <c r="CF337" i="9"/>
  <c r="CF338" i="9" s="1"/>
  <c r="CC461" i="9"/>
  <c r="CG344" i="9"/>
  <c r="CG330" i="9" s="1"/>
  <c r="CG331" i="9" s="1"/>
  <c r="CG333" i="9" s="1"/>
  <c r="CB497" i="9"/>
  <c r="CB475" i="9"/>
  <c r="CB476" i="9" s="1"/>
  <c r="BY498" i="9"/>
  <c r="BV499" i="9"/>
  <c r="AE64" i="19"/>
  <c r="CB408" i="9"/>
  <c r="CD448" i="9"/>
  <c r="CD458" i="9"/>
  <c r="CD461" i="9" s="1"/>
  <c r="CD535" i="9"/>
  <c r="CE281" i="9"/>
  <c r="AF49" i="19"/>
  <c r="CB147" i="9"/>
  <c r="CB521" i="9"/>
  <c r="CB522" i="9" s="1"/>
  <c r="CB524" i="9" s="1"/>
  <c r="CB410" i="9" l="1"/>
  <c r="CB412" i="9" s="1"/>
  <c r="N67" i="20"/>
  <c r="P19" i="17"/>
  <c r="CC374" i="9"/>
  <c r="CC112" i="9" s="1"/>
  <c r="CC454" i="9"/>
  <c r="CF383" i="9"/>
  <c r="CF384" i="9" s="1"/>
  <c r="GG271" i="9"/>
  <c r="GG276" i="9" s="1"/>
  <c r="GF377" i="9"/>
  <c r="BM34" i="19" s="1"/>
  <c r="CF368" i="9"/>
  <c r="CF369" i="9" s="1"/>
  <c r="CF483" i="9" s="1"/>
  <c r="CD452" i="9"/>
  <c r="CD454" i="9" s="1"/>
  <c r="CG345" i="9"/>
  <c r="CG347" i="9" s="1"/>
  <c r="AF74" i="19"/>
  <c r="CC519" i="9"/>
  <c r="CC465" i="9"/>
  <c r="CC468" i="9" s="1"/>
  <c r="CC473" i="9" s="1"/>
  <c r="CC510" i="9"/>
  <c r="CC512" i="9" s="1"/>
  <c r="CE406" i="9"/>
  <c r="CF482" i="9"/>
  <c r="CG336" i="9"/>
  <c r="CH536" i="9" s="1"/>
  <c r="CG367" i="9"/>
  <c r="CD465" i="9"/>
  <c r="CD468" i="9" s="1"/>
  <c r="CD473" i="9" s="1"/>
  <c r="CD519" i="9"/>
  <c r="CD537" i="9"/>
  <c r="CD543" i="9"/>
  <c r="CD544" i="9" s="1"/>
  <c r="BV501" i="9"/>
  <c r="BV502" i="9"/>
  <c r="CG335" i="9"/>
  <c r="CF392" i="9"/>
  <c r="CF281" i="9" s="1"/>
  <c r="CH284" i="9" s="1"/>
  <c r="CG284" i="9"/>
  <c r="CE285" i="9"/>
  <c r="CB478" i="9"/>
  <c r="CC477" i="9" s="1"/>
  <c r="CC378" i="9" l="1"/>
  <c r="CC386" i="9" s="1"/>
  <c r="CC407" i="9" s="1"/>
  <c r="CC408" i="9" s="1"/>
  <c r="CC410" i="9" s="1"/>
  <c r="CC412" i="9" s="1"/>
  <c r="P29" i="17"/>
  <c r="N69" i="20"/>
  <c r="CF417" i="9"/>
  <c r="GH271" i="9"/>
  <c r="GH276" i="9" s="1"/>
  <c r="GG377" i="9"/>
  <c r="CH341" i="9"/>
  <c r="CH343" i="9" s="1"/>
  <c r="CH344" i="9" s="1"/>
  <c r="CH330" i="9" s="1"/>
  <c r="CH331" i="9" s="1"/>
  <c r="CH333" i="9" s="1"/>
  <c r="CE451" i="9"/>
  <c r="CE496" i="9" s="1"/>
  <c r="CD374" i="9"/>
  <c r="CD378" i="9" s="1"/>
  <c r="CD386" i="9" s="1"/>
  <c r="CD407" i="9" s="1"/>
  <c r="CD408" i="9" s="1"/>
  <c r="CD410" i="9" s="1"/>
  <c r="CD412" i="9" s="1"/>
  <c r="CG338" i="9"/>
  <c r="CG392" i="9" s="1"/>
  <c r="CF485" i="9"/>
  <c r="CF406" i="9" s="1"/>
  <c r="CC475" i="9"/>
  <c r="CC476" i="9" s="1"/>
  <c r="CC497" i="9"/>
  <c r="BZ498" i="9"/>
  <c r="BW499" i="9"/>
  <c r="CA498" i="9"/>
  <c r="BX499" i="9"/>
  <c r="CC521" i="9"/>
  <c r="CC522" i="9" s="1"/>
  <c r="CC524" i="9" s="1"/>
  <c r="CC147" i="9"/>
  <c r="CE389" i="9"/>
  <c r="CE290" i="9"/>
  <c r="CF279" i="9"/>
  <c r="CF285" i="9" s="1"/>
  <c r="AD63" i="19"/>
  <c r="AD65" i="19" s="1"/>
  <c r="AD67" i="19" s="1"/>
  <c r="CD475" i="9"/>
  <c r="CD476" i="9" s="1"/>
  <c r="CD497" i="9"/>
  <c r="CG383" i="9"/>
  <c r="CG368" i="9"/>
  <c r="CG369" i="9" s="1"/>
  <c r="CG419" i="9"/>
  <c r="N70" i="20" l="1"/>
  <c r="N71" i="20"/>
  <c r="GH377" i="9"/>
  <c r="GI271" i="9"/>
  <c r="GI276" i="9" s="1"/>
  <c r="CD112" i="9"/>
  <c r="CD147" i="9" s="1"/>
  <c r="CH335" i="9"/>
  <c r="CG482" i="9"/>
  <c r="CC478" i="9"/>
  <c r="CD477" i="9" s="1"/>
  <c r="CD478" i="9" s="1"/>
  <c r="CE477" i="9" s="1"/>
  <c r="CG483" i="9"/>
  <c r="CG417" i="9"/>
  <c r="AD68" i="19"/>
  <c r="AD69" i="19"/>
  <c r="CG384" i="9"/>
  <c r="CF290" i="9"/>
  <c r="CF389" i="9"/>
  <c r="CF395" i="9" s="1"/>
  <c r="CF402" i="9" s="1"/>
  <c r="CG279" i="9"/>
  <c r="CE291" i="9"/>
  <c r="CE418" i="9" s="1"/>
  <c r="CF288" i="9"/>
  <c r="BX501" i="9"/>
  <c r="BX502" i="9"/>
  <c r="CH345" i="9"/>
  <c r="CE395" i="9"/>
  <c r="CE402" i="9" s="1"/>
  <c r="AF46" i="19"/>
  <c r="CH367" i="9"/>
  <c r="CH336" i="9"/>
  <c r="CI536" i="9" s="1"/>
  <c r="BW501" i="9"/>
  <c r="BW502" i="9"/>
  <c r="CG281" i="9"/>
  <c r="CI284" i="9" s="1"/>
  <c r="GJ271" i="9" l="1"/>
  <c r="GJ276" i="9" s="1"/>
  <c r="GI377" i="9"/>
  <c r="BN34" i="19" s="1"/>
  <c r="CD521" i="9"/>
  <c r="CD522" i="9" s="1"/>
  <c r="CD524" i="9" s="1"/>
  <c r="CG485" i="9"/>
  <c r="CH482" i="9" s="1"/>
  <c r="CG285" i="9"/>
  <c r="CG290" i="9" s="1"/>
  <c r="CI341" i="9"/>
  <c r="CI343" i="9" s="1"/>
  <c r="CH347" i="9"/>
  <c r="CF291" i="9"/>
  <c r="CF418" i="9" s="1"/>
  <c r="CG288" i="9"/>
  <c r="AG24" i="19"/>
  <c r="CH338" i="9"/>
  <c r="AD75" i="19"/>
  <c r="AF75" i="19"/>
  <c r="CE424" i="9"/>
  <c r="AF52" i="19"/>
  <c r="AF59" i="19" s="1"/>
  <c r="GJ377" i="9" l="1"/>
  <c r="GK271" i="9"/>
  <c r="GK276" i="9" s="1"/>
  <c r="CG389" i="9"/>
  <c r="CG395" i="9" s="1"/>
  <c r="CG402" i="9" s="1"/>
  <c r="CG406" i="9"/>
  <c r="CH279" i="9"/>
  <c r="CE535" i="9"/>
  <c r="CE458" i="9"/>
  <c r="CE448" i="9"/>
  <c r="CE452" i="9" s="1"/>
  <c r="AD81" i="19"/>
  <c r="AD104" i="19" s="1"/>
  <c r="AD108" i="19" s="1"/>
  <c r="CF424" i="9"/>
  <c r="CH392" i="9"/>
  <c r="CI335" i="9"/>
  <c r="CI337" i="9" s="1"/>
  <c r="CH383" i="9"/>
  <c r="CH368" i="9"/>
  <c r="CH419" i="9"/>
  <c r="AE76" i="19" s="1"/>
  <c r="CG291" i="9"/>
  <c r="CG418" i="9" s="1"/>
  <c r="CG424" i="9" s="1"/>
  <c r="CH288" i="9"/>
  <c r="CI344" i="9"/>
  <c r="CI330" i="9" s="1"/>
  <c r="CI331" i="9" s="1"/>
  <c r="CI333" i="9" s="1"/>
  <c r="GL271" i="9" l="1"/>
  <c r="GL276" i="9" s="1"/>
  <c r="GK377" i="9"/>
  <c r="CI345" i="9"/>
  <c r="CJ341" i="9" s="1"/>
  <c r="CJ343" i="9" s="1"/>
  <c r="CI336" i="9"/>
  <c r="CJ536" i="9" s="1"/>
  <c r="CI367" i="9"/>
  <c r="CH281" i="9"/>
  <c r="AG49" i="19"/>
  <c r="CE454" i="9"/>
  <c r="CE374" i="9"/>
  <c r="CF451" i="9"/>
  <c r="CF496" i="9" s="1"/>
  <c r="CE461" i="9"/>
  <c r="AF112" i="19"/>
  <c r="AF115" i="19" s="1"/>
  <c r="CH384" i="9"/>
  <c r="AG40" i="19"/>
  <c r="AG41" i="19" s="1"/>
  <c r="CG448" i="9"/>
  <c r="CG535" i="9"/>
  <c r="CG458" i="9"/>
  <c r="CG461" i="9" s="1"/>
  <c r="CF458" i="9"/>
  <c r="CF535" i="9"/>
  <c r="CF448" i="9"/>
  <c r="CE537" i="9"/>
  <c r="CE543" i="9"/>
  <c r="CE544" i="9" s="1"/>
  <c r="AE107" i="19"/>
  <c r="AE81" i="19"/>
  <c r="AE104" i="19" s="1"/>
  <c r="AE25" i="19"/>
  <c r="AE26" i="19" s="1"/>
  <c r="CH369" i="9"/>
  <c r="GL377" i="9" l="1"/>
  <c r="GM271" i="9"/>
  <c r="GM276" i="9" s="1"/>
  <c r="CF452" i="9"/>
  <c r="CG451" i="9" s="1"/>
  <c r="CG496" i="9" s="1"/>
  <c r="CI347" i="9"/>
  <c r="CI368" i="9" s="1"/>
  <c r="CI369" i="9" s="1"/>
  <c r="CG543" i="9"/>
  <c r="CG544" i="9" s="1"/>
  <c r="CG537" i="9"/>
  <c r="AE108" i="19"/>
  <c r="CH417" i="9"/>
  <c r="CH483" i="9"/>
  <c r="CH485" i="9" s="1"/>
  <c r="CJ284" i="9"/>
  <c r="CH285" i="9"/>
  <c r="AF119" i="19"/>
  <c r="AF122" i="19" s="1"/>
  <c r="AF127" i="19" s="1"/>
  <c r="AF129" i="19" s="1"/>
  <c r="AF132" i="19" s="1"/>
  <c r="AG131" i="19" s="1"/>
  <c r="CE378" i="9"/>
  <c r="CE386" i="9" s="1"/>
  <c r="CE407" i="9" s="1"/>
  <c r="CE112" i="9"/>
  <c r="AF31" i="19"/>
  <c r="AF35" i="19" s="1"/>
  <c r="AF43" i="19" s="1"/>
  <c r="CI338" i="9"/>
  <c r="CF543" i="9"/>
  <c r="CF544" i="9" s="1"/>
  <c r="CF537" i="9"/>
  <c r="CE519" i="9"/>
  <c r="CE465" i="9"/>
  <c r="CE468" i="9" s="1"/>
  <c r="CE473" i="9" s="1"/>
  <c r="CG465" i="9"/>
  <c r="CG468" i="9" s="1"/>
  <c r="CG473" i="9" s="1"/>
  <c r="CG519" i="9"/>
  <c r="CF461" i="9"/>
  <c r="CJ344" i="9"/>
  <c r="CJ330" i="9" s="1"/>
  <c r="CJ331" i="9" s="1"/>
  <c r="CJ333" i="9" s="1"/>
  <c r="GM377" i="9" l="1"/>
  <c r="GN271" i="9"/>
  <c r="GN276" i="9" s="1"/>
  <c r="BO34" i="19"/>
  <c r="BQ34" i="19"/>
  <c r="CF374" i="9"/>
  <c r="CF378" i="9" s="1"/>
  <c r="CF386" i="9" s="1"/>
  <c r="CF407" i="9" s="1"/>
  <c r="CF408" i="9" s="1"/>
  <c r="CF410" i="9" s="1"/>
  <c r="CF412" i="9" s="1"/>
  <c r="CF454" i="9"/>
  <c r="CI419" i="9"/>
  <c r="CI383" i="9"/>
  <c r="CI384" i="9" s="1"/>
  <c r="CG452" i="9"/>
  <c r="CH451" i="9" s="1"/>
  <c r="CH496" i="9" s="1"/>
  <c r="CJ345" i="9"/>
  <c r="CK341" i="9" s="1"/>
  <c r="CK343" i="9" s="1"/>
  <c r="CJ367" i="9"/>
  <c r="CJ336" i="9"/>
  <c r="CK536" i="9" s="1"/>
  <c r="CG475" i="9"/>
  <c r="CG476" i="9" s="1"/>
  <c r="CG497" i="9"/>
  <c r="CI392" i="9"/>
  <c r="CI281" i="9" s="1"/>
  <c r="CK284" i="9" s="1"/>
  <c r="CJ335" i="9"/>
  <c r="CH290" i="9"/>
  <c r="CI279" i="9"/>
  <c r="CH389" i="9"/>
  <c r="CI417" i="9"/>
  <c r="CI483" i="9"/>
  <c r="CE147" i="9"/>
  <c r="CE521" i="9"/>
  <c r="CE522" i="9" s="1"/>
  <c r="CE524" i="9" s="1"/>
  <c r="AF107" i="19"/>
  <c r="CF465" i="9"/>
  <c r="CF468" i="9" s="1"/>
  <c r="CF473" i="9" s="1"/>
  <c r="CD498" i="9" s="1"/>
  <c r="CF519" i="9"/>
  <c r="CF510" i="9"/>
  <c r="CF512" i="9" s="1"/>
  <c r="AF64" i="19"/>
  <c r="CE408" i="9"/>
  <c r="CE410" i="9" s="1"/>
  <c r="CE412" i="9" s="1"/>
  <c r="CI482" i="9"/>
  <c r="CH406" i="9"/>
  <c r="CE475" i="9"/>
  <c r="CE497" i="9"/>
  <c r="BY499" i="9"/>
  <c r="CB498" i="9"/>
  <c r="AG74" i="19"/>
  <c r="CF112" i="9" l="1"/>
  <c r="CF521" i="9" s="1"/>
  <c r="CF522" i="9" s="1"/>
  <c r="CF524" i="9" s="1"/>
  <c r="GO271" i="9"/>
  <c r="GO276" i="9" s="1"/>
  <c r="GN377" i="9"/>
  <c r="CG454" i="9"/>
  <c r="BY502" i="9"/>
  <c r="BY501" i="9"/>
  <c r="CG374" i="9"/>
  <c r="CG112" i="9" s="1"/>
  <c r="CJ347" i="9"/>
  <c r="CJ383" i="9" s="1"/>
  <c r="CJ384" i="9" s="1"/>
  <c r="CJ338" i="9"/>
  <c r="CK335" i="9" s="1"/>
  <c r="CA499" i="9"/>
  <c r="CC498" i="9"/>
  <c r="AE63" i="19"/>
  <c r="AE65" i="19" s="1"/>
  <c r="AE67" i="19" s="1"/>
  <c r="AG63" i="19"/>
  <c r="CI485" i="9"/>
  <c r="CH395" i="9"/>
  <c r="CH402" i="9" s="1"/>
  <c r="AG46" i="19"/>
  <c r="CF147" i="9"/>
  <c r="CE476" i="9"/>
  <c r="CE478" i="9"/>
  <c r="CF477" i="9" s="1"/>
  <c r="CK344" i="9"/>
  <c r="CK330" i="9" s="1"/>
  <c r="CK331" i="9" s="1"/>
  <c r="CK333" i="9" s="1"/>
  <c r="BZ499" i="9"/>
  <c r="CF497" i="9"/>
  <c r="CF475" i="9"/>
  <c r="CF476" i="9" s="1"/>
  <c r="CI285" i="9"/>
  <c r="CI288" i="9"/>
  <c r="CH291" i="9"/>
  <c r="CH418" i="9" s="1"/>
  <c r="GO377" i="9" l="1"/>
  <c r="BP34" i="19" s="1"/>
  <c r="GP271" i="9"/>
  <c r="GP276" i="9" s="1"/>
  <c r="CJ368" i="9"/>
  <c r="CJ369" i="9" s="1"/>
  <c r="CJ483" i="9" s="1"/>
  <c r="CJ392" i="9"/>
  <c r="CJ281" i="9" s="1"/>
  <c r="CL284" i="9" s="1"/>
  <c r="CG378" i="9"/>
  <c r="CG386" i="9" s="1"/>
  <c r="CG407" i="9" s="1"/>
  <c r="CG408" i="9" s="1"/>
  <c r="BZ502" i="9"/>
  <c r="BZ501" i="9"/>
  <c r="CA502" i="9"/>
  <c r="CA501" i="9"/>
  <c r="CJ419" i="9"/>
  <c r="CF478" i="9"/>
  <c r="CG477" i="9" s="1"/>
  <c r="CG478" i="9" s="1"/>
  <c r="CH477" i="9" s="1"/>
  <c r="AE69" i="19"/>
  <c r="AE68" i="19"/>
  <c r="CI290" i="9"/>
  <c r="CI389" i="9"/>
  <c r="CI395" i="9" s="1"/>
  <c r="CI402" i="9" s="1"/>
  <c r="CJ279" i="9"/>
  <c r="CG521" i="9"/>
  <c r="CG522" i="9" s="1"/>
  <c r="CG524" i="9" s="1"/>
  <c r="CG147" i="9"/>
  <c r="AG75" i="19"/>
  <c r="CH424" i="9"/>
  <c r="CK345" i="9"/>
  <c r="CJ482" i="9"/>
  <c r="CI406" i="9"/>
  <c r="CK367" i="9"/>
  <c r="CK336" i="9"/>
  <c r="CL536" i="9" s="1"/>
  <c r="AG52" i="19"/>
  <c r="AG59" i="19" s="1"/>
  <c r="GQ271" i="9" l="1"/>
  <c r="GQ276" i="9" s="1"/>
  <c r="GP377" i="9"/>
  <c r="CJ285" i="9"/>
  <c r="CJ290" i="9" s="1"/>
  <c r="CJ417" i="9"/>
  <c r="AH24" i="19"/>
  <c r="CI291" i="9"/>
  <c r="CI418" i="9" s="1"/>
  <c r="CJ288" i="9"/>
  <c r="CG410" i="9"/>
  <c r="CG412" i="9" s="1"/>
  <c r="CK347" i="9"/>
  <c r="CL341" i="9"/>
  <c r="CL343" i="9" s="1"/>
  <c r="CK338" i="9"/>
  <c r="CH448" i="9"/>
  <c r="CH452" i="9" s="1"/>
  <c r="CH535" i="9"/>
  <c r="CH458" i="9"/>
  <c r="CJ485" i="9"/>
  <c r="CK279" i="9" l="1"/>
  <c r="CJ389" i="9"/>
  <c r="CJ395" i="9" s="1"/>
  <c r="CJ402" i="9" s="1"/>
  <c r="GQ377" i="9"/>
  <c r="GR271" i="9"/>
  <c r="GR276" i="9" s="1"/>
  <c r="CL344" i="9"/>
  <c r="CL330" i="9" s="1"/>
  <c r="CL331" i="9" s="1"/>
  <c r="CL333" i="9" s="1"/>
  <c r="CK368" i="9"/>
  <c r="CK369" i="9" s="1"/>
  <c r="CK383" i="9"/>
  <c r="CK419" i="9"/>
  <c r="AF76" i="19" s="1"/>
  <c r="CH454" i="9"/>
  <c r="CH374" i="9"/>
  <c r="CI451" i="9"/>
  <c r="CI496" i="9" s="1"/>
  <c r="CJ406" i="9"/>
  <c r="CK482" i="9"/>
  <c r="CJ291" i="9"/>
  <c r="CJ418" i="9" s="1"/>
  <c r="CJ424" i="9" s="1"/>
  <c r="CK288" i="9"/>
  <c r="CI424" i="9"/>
  <c r="CL335" i="9"/>
  <c r="CK392" i="9"/>
  <c r="CH461" i="9"/>
  <c r="AG112" i="19"/>
  <c r="AG115" i="19" s="1"/>
  <c r="CH543" i="9"/>
  <c r="CH544" i="9" s="1"/>
  <c r="CH537" i="9"/>
  <c r="GR377" i="9" l="1"/>
  <c r="X36" i="20" s="1"/>
  <c r="Z22" i="17" s="1"/>
  <c r="GS271" i="9"/>
  <c r="GS276" i="9" s="1"/>
  <c r="CL345" i="9"/>
  <c r="CL347" i="9" s="1"/>
  <c r="AF81" i="19"/>
  <c r="AF104" i="19" s="1"/>
  <c r="CJ458" i="9"/>
  <c r="CJ461" i="9" s="1"/>
  <c r="CJ448" i="9"/>
  <c r="CJ535" i="9"/>
  <c r="CK384" i="9"/>
  <c r="AH40" i="19"/>
  <c r="AH41" i="19" s="1"/>
  <c r="CK417" i="9"/>
  <c r="CK483" i="9"/>
  <c r="CK485" i="9" s="1"/>
  <c r="CL337" i="9"/>
  <c r="CH378" i="9"/>
  <c r="CH386" i="9" s="1"/>
  <c r="CH407" i="9" s="1"/>
  <c r="CH112" i="9"/>
  <c r="AG31" i="19"/>
  <c r="AG35" i="19" s="1"/>
  <c r="AG43" i="19" s="1"/>
  <c r="CI448" i="9"/>
  <c r="CI452" i="9" s="1"/>
  <c r="CI535" i="9"/>
  <c r="CI458" i="9"/>
  <c r="AG119" i="19"/>
  <c r="AG122" i="19" s="1"/>
  <c r="AG127" i="19" s="1"/>
  <c r="AG129" i="19" s="1"/>
  <c r="AG132" i="19" s="1"/>
  <c r="AH131" i="19" s="1"/>
  <c r="CH519" i="9"/>
  <c r="CH465" i="9"/>
  <c r="CH468" i="9" s="1"/>
  <c r="CH473" i="9" s="1"/>
  <c r="CK281" i="9"/>
  <c r="AH49" i="19"/>
  <c r="CL336" i="9"/>
  <c r="CM536" i="9" s="1"/>
  <c r="CL367" i="9"/>
  <c r="GS377" i="9" l="1"/>
  <c r="GT271" i="9"/>
  <c r="GT276" i="9" s="1"/>
  <c r="CM341" i="9"/>
  <c r="CM343" i="9" s="1"/>
  <c r="CM344" i="9" s="1"/>
  <c r="CM330" i="9" s="1"/>
  <c r="CM331" i="9" s="1"/>
  <c r="CM333" i="9" s="1"/>
  <c r="AG64" i="19"/>
  <c r="AG65" i="19" s="1"/>
  <c r="AG67" i="19" s="1"/>
  <c r="AG68" i="19" s="1"/>
  <c r="CH408" i="9"/>
  <c r="CH410" i="9" s="1"/>
  <c r="CH412" i="9" s="1"/>
  <c r="CL383" i="9"/>
  <c r="CL384" i="9" s="1"/>
  <c r="CL368" i="9"/>
  <c r="CL369" i="9" s="1"/>
  <c r="CL419" i="9"/>
  <c r="CL338" i="9"/>
  <c r="CJ519" i="9"/>
  <c r="CJ465" i="9"/>
  <c r="CJ468" i="9" s="1"/>
  <c r="CJ473" i="9" s="1"/>
  <c r="CH521" i="9"/>
  <c r="CH522" i="9" s="1"/>
  <c r="CH524" i="9" s="1"/>
  <c r="CH147" i="9"/>
  <c r="CI461" i="9"/>
  <c r="CK406" i="9"/>
  <c r="CL482" i="9"/>
  <c r="CJ543" i="9"/>
  <c r="CJ544" i="9" s="1"/>
  <c r="CJ537" i="9"/>
  <c r="CM284" i="9"/>
  <c r="CK285" i="9"/>
  <c r="CI537" i="9"/>
  <c r="CI543" i="9"/>
  <c r="CI544" i="9" s="1"/>
  <c r="AH74" i="19"/>
  <c r="AF108" i="19"/>
  <c r="CH497" i="9"/>
  <c r="CH475" i="9"/>
  <c r="CB499" i="9"/>
  <c r="CE498" i="9"/>
  <c r="CI454" i="9"/>
  <c r="CI374" i="9"/>
  <c r="CJ451" i="9"/>
  <c r="CJ496" i="9" s="1"/>
  <c r="GU271" i="9" l="1"/>
  <c r="GU276" i="9" s="1"/>
  <c r="GT377" i="9"/>
  <c r="CB502" i="9"/>
  <c r="CB501" i="9"/>
  <c r="AG69" i="19"/>
  <c r="AF63" i="19"/>
  <c r="AF65" i="19" s="1"/>
  <c r="AF67" i="19" s="1"/>
  <c r="CL417" i="9"/>
  <c r="CL483" i="9"/>
  <c r="CL485" i="9" s="1"/>
  <c r="CM345" i="9"/>
  <c r="CI510" i="9"/>
  <c r="CI512" i="9" s="1"/>
  <c r="CI465" i="9"/>
  <c r="CI468" i="9" s="1"/>
  <c r="CI473" i="9" s="1"/>
  <c r="CI519" i="9"/>
  <c r="CK389" i="9"/>
  <c r="CL279" i="9"/>
  <c r="CK290" i="9"/>
  <c r="CJ475" i="9"/>
  <c r="CJ476" i="9" s="1"/>
  <c r="CJ497" i="9"/>
  <c r="CJ452" i="9"/>
  <c r="AG107" i="19"/>
  <c r="CI378" i="9"/>
  <c r="CI386" i="9" s="1"/>
  <c r="CI407" i="9" s="1"/>
  <c r="CI408" i="9" s="1"/>
  <c r="CI410" i="9" s="1"/>
  <c r="CI412" i="9" s="1"/>
  <c r="CI112" i="9"/>
  <c r="CM336" i="9"/>
  <c r="CN536" i="9" s="1"/>
  <c r="CM367" i="9"/>
  <c r="CH476" i="9"/>
  <c r="CH478" i="9"/>
  <c r="CI477" i="9" s="1"/>
  <c r="CL392" i="9"/>
  <c r="CL281" i="9" s="1"/>
  <c r="CN284" i="9" s="1"/>
  <c r="CM335" i="9"/>
  <c r="GU377" i="9" l="1"/>
  <c r="BR34" i="19" s="1"/>
  <c r="GV271" i="9"/>
  <c r="GV276" i="9" s="1"/>
  <c r="CM338" i="9"/>
  <c r="CN335" i="9" s="1"/>
  <c r="CI521" i="9"/>
  <c r="CI522" i="9" s="1"/>
  <c r="CI524" i="9" s="1"/>
  <c r="CI147" i="9"/>
  <c r="CK291" i="9"/>
  <c r="CK418" i="9" s="1"/>
  <c r="CL288" i="9"/>
  <c r="CL285" i="9"/>
  <c r="CN341" i="9"/>
  <c r="CN343" i="9" s="1"/>
  <c r="CM347" i="9"/>
  <c r="CM482" i="9"/>
  <c r="CL406" i="9"/>
  <c r="CJ374" i="9"/>
  <c r="CK451" i="9"/>
  <c r="CK496" i="9" s="1"/>
  <c r="CJ454" i="9"/>
  <c r="CK395" i="9"/>
  <c r="CK402" i="9" s="1"/>
  <c r="AH46" i="19"/>
  <c r="CC499" i="9"/>
  <c r="CI475" i="9"/>
  <c r="CI476" i="9" s="1"/>
  <c r="CI497" i="9"/>
  <c r="CG498" i="9"/>
  <c r="CD499" i="9"/>
  <c r="CF498" i="9"/>
  <c r="AF69" i="19"/>
  <c r="AF68" i="19"/>
  <c r="GV377" i="9" l="1"/>
  <c r="GW271" i="9"/>
  <c r="GW276" i="9" s="1"/>
  <c r="CD502" i="9"/>
  <c r="CD501" i="9"/>
  <c r="CC502" i="9"/>
  <c r="CC501" i="9"/>
  <c r="CM392" i="9"/>
  <c r="CI478" i="9"/>
  <c r="CJ477" i="9" s="1"/>
  <c r="CJ478" i="9" s="1"/>
  <c r="CK477" i="9" s="1"/>
  <c r="AH75" i="19"/>
  <c r="CK424" i="9"/>
  <c r="AH52" i="19"/>
  <c r="AH59" i="19" s="1"/>
  <c r="CM383" i="9"/>
  <c r="CM368" i="9"/>
  <c r="CM369" i="9" s="1"/>
  <c r="CM419" i="9"/>
  <c r="CJ378" i="9"/>
  <c r="CJ386" i="9" s="1"/>
  <c r="CJ407" i="9" s="1"/>
  <c r="CJ408" i="9" s="1"/>
  <c r="CJ410" i="9" s="1"/>
  <c r="CJ412" i="9" s="1"/>
  <c r="CJ112" i="9"/>
  <c r="CN344" i="9"/>
  <c r="CN330" i="9" s="1"/>
  <c r="CN331" i="9" s="1"/>
  <c r="CN333" i="9" s="1"/>
  <c r="CL389" i="9"/>
  <c r="CL395" i="9" s="1"/>
  <c r="CL402" i="9" s="1"/>
  <c r="CM279" i="9"/>
  <c r="CL290" i="9"/>
  <c r="CM281" i="9" l="1"/>
  <c r="CO284" i="9" s="1"/>
  <c r="O51" i="20"/>
  <c r="CM384" i="9"/>
  <c r="O42" i="20"/>
  <c r="O43" i="20" s="1"/>
  <c r="Q23" i="17" s="1"/>
  <c r="GX271" i="9"/>
  <c r="GX276" i="9" s="1"/>
  <c r="GW377" i="9"/>
  <c r="CN345" i="9"/>
  <c r="CO341" i="9" s="1"/>
  <c r="CO343" i="9" s="1"/>
  <c r="CM483" i="9"/>
  <c r="CM485" i="9" s="1"/>
  <c r="CM417" i="9"/>
  <c r="CL291" i="9"/>
  <c r="CL418" i="9" s="1"/>
  <c r="CM288" i="9"/>
  <c r="CJ147" i="9"/>
  <c r="CJ521" i="9"/>
  <c r="CJ522" i="9" s="1"/>
  <c r="CJ524" i="9" s="1"/>
  <c r="CK448" i="9"/>
  <c r="CK452" i="9" s="1"/>
  <c r="CK535" i="9"/>
  <c r="CK458" i="9"/>
  <c r="CN336" i="9"/>
  <c r="CN367" i="9"/>
  <c r="CM285" i="9" l="1"/>
  <c r="CM389" i="9" s="1"/>
  <c r="CM395" i="9" s="1"/>
  <c r="CM402" i="9" s="1"/>
  <c r="GY271" i="9"/>
  <c r="GY276" i="9" s="1"/>
  <c r="GX377" i="9"/>
  <c r="CN347" i="9"/>
  <c r="CN419" i="9" s="1"/>
  <c r="AG76" i="19" s="1"/>
  <c r="CK374" i="9"/>
  <c r="CK454" i="9"/>
  <c r="CL451" i="9"/>
  <c r="CL496" i="9" s="1"/>
  <c r="CK461" i="9"/>
  <c r="AH112" i="19"/>
  <c r="AH115" i="19" s="1"/>
  <c r="AI24" i="19"/>
  <c r="CO344" i="9"/>
  <c r="CO330" i="9" s="1"/>
  <c r="CO331" i="9" s="1"/>
  <c r="CO333" i="9" s="1"/>
  <c r="CL424" i="9"/>
  <c r="CO536" i="9"/>
  <c r="CN338" i="9"/>
  <c r="CN482" i="9"/>
  <c r="CM406" i="9"/>
  <c r="O65" i="20" s="1"/>
  <c r="CK543" i="9"/>
  <c r="CK544" i="9" s="1"/>
  <c r="CK537" i="9"/>
  <c r="CM290" i="9" l="1"/>
  <c r="CN288" i="9" s="1"/>
  <c r="CN279" i="9"/>
  <c r="O48" i="20"/>
  <c r="O54" i="20" s="1"/>
  <c r="Q26" i="17" s="1"/>
  <c r="CM291" i="9"/>
  <c r="CM418" i="9" s="1"/>
  <c r="CM424" i="9" s="1"/>
  <c r="CM458" i="9" s="1"/>
  <c r="CM461" i="9" s="1"/>
  <c r="BS34" i="19"/>
  <c r="BU34" i="19"/>
  <c r="GY377" i="9"/>
  <c r="GZ271" i="9"/>
  <c r="GZ276" i="9" s="1"/>
  <c r="CN383" i="9"/>
  <c r="AI40" i="19" s="1"/>
  <c r="AI41" i="19" s="1"/>
  <c r="CN368" i="9"/>
  <c r="AG25" i="19" s="1"/>
  <c r="AG26" i="19" s="1"/>
  <c r="AH119" i="19"/>
  <c r="AH122" i="19" s="1"/>
  <c r="AH127" i="19" s="1"/>
  <c r="AH129" i="19" s="1"/>
  <c r="AH132" i="19" s="1"/>
  <c r="AI131" i="19" s="1"/>
  <c r="CN392" i="9"/>
  <c r="CO335" i="9"/>
  <c r="CO337" i="9" s="1"/>
  <c r="CK465" i="9"/>
  <c r="CK468" i="9" s="1"/>
  <c r="CK473" i="9" s="1"/>
  <c r="CK519" i="9"/>
  <c r="CK112" i="9"/>
  <c r="CK378" i="9"/>
  <c r="CK386" i="9" s="1"/>
  <c r="CK407" i="9" s="1"/>
  <c r="AH31" i="19"/>
  <c r="AH35" i="19" s="1"/>
  <c r="AH43" i="19" s="1"/>
  <c r="CL458" i="9"/>
  <c r="CL448" i="9"/>
  <c r="CL452" i="9" s="1"/>
  <c r="CL535" i="9"/>
  <c r="CO367" i="9"/>
  <c r="CO336" i="9"/>
  <c r="CP536" i="9" s="1"/>
  <c r="AG81" i="19"/>
  <c r="AG104" i="19" s="1"/>
  <c r="CO345" i="9"/>
  <c r="O61" i="20" l="1"/>
  <c r="Q25" i="17" s="1"/>
  <c r="CM448" i="9"/>
  <c r="CM535" i="9"/>
  <c r="CM537" i="9" s="1"/>
  <c r="CN384" i="9"/>
  <c r="GZ377" i="9"/>
  <c r="HA271" i="9"/>
  <c r="HA276" i="9" s="1"/>
  <c r="CN369" i="9"/>
  <c r="CN483" i="9" s="1"/>
  <c r="CN485" i="9" s="1"/>
  <c r="CO338" i="9"/>
  <c r="CP335" i="9" s="1"/>
  <c r="CP337" i="9" s="1"/>
  <c r="CM465" i="9"/>
  <c r="CM468" i="9" s="1"/>
  <c r="CM473" i="9" s="1"/>
  <c r="CM519" i="9"/>
  <c r="CN281" i="9"/>
  <c r="AI49" i="19"/>
  <c r="CO347" i="9"/>
  <c r="CP341" i="9"/>
  <c r="CP343" i="9" s="1"/>
  <c r="CK521" i="9"/>
  <c r="CK522" i="9" s="1"/>
  <c r="CK524" i="9" s="1"/>
  <c r="CK147" i="9"/>
  <c r="CL543" i="9"/>
  <c r="CL544" i="9" s="1"/>
  <c r="CL537" i="9"/>
  <c r="AH64" i="19"/>
  <c r="CK408" i="9"/>
  <c r="CK410" i="9" s="1"/>
  <c r="CK412" i="9" s="1"/>
  <c r="AG108" i="19"/>
  <c r="CM451" i="9"/>
  <c r="CM496" i="9" s="1"/>
  <c r="CL454" i="9"/>
  <c r="CL374" i="9"/>
  <c r="CL461" i="9"/>
  <c r="CK475" i="9"/>
  <c r="CK497" i="9"/>
  <c r="CH498" i="9"/>
  <c r="CE499" i="9"/>
  <c r="CM543" i="9" l="1"/>
  <c r="CM544" i="9" s="1"/>
  <c r="HA377" i="9"/>
  <c r="BT34" i="19" s="1"/>
  <c r="HB271" i="9"/>
  <c r="HB276" i="9" s="1"/>
  <c r="CN417" i="9"/>
  <c r="CE502" i="9"/>
  <c r="CE501" i="9"/>
  <c r="CO392" i="9"/>
  <c r="CO281" i="9" s="1"/>
  <c r="CQ284" i="9" s="1"/>
  <c r="CL112" i="9"/>
  <c r="CL378" i="9"/>
  <c r="CL386" i="9" s="1"/>
  <c r="CL407" i="9" s="1"/>
  <c r="CL408" i="9" s="1"/>
  <c r="CL410" i="9" s="1"/>
  <c r="CL412" i="9" s="1"/>
  <c r="CM452" i="9"/>
  <c r="CP284" i="9"/>
  <c r="CN285" i="9"/>
  <c r="AH107" i="19"/>
  <c r="CP344" i="9"/>
  <c r="CP330" i="9" s="1"/>
  <c r="CP331" i="9" s="1"/>
  <c r="CP333" i="9" s="1"/>
  <c r="CN406" i="9"/>
  <c r="CO482" i="9"/>
  <c r="CM497" i="9"/>
  <c r="CM475" i="9"/>
  <c r="CM476" i="9" s="1"/>
  <c r="CL510" i="9"/>
  <c r="CL512" i="9" s="1"/>
  <c r="CL519" i="9"/>
  <c r="CL465" i="9"/>
  <c r="CL468" i="9" s="1"/>
  <c r="CL473" i="9" s="1"/>
  <c r="CO383" i="9"/>
  <c r="CO384" i="9" s="1"/>
  <c r="CO368" i="9"/>
  <c r="CO369" i="9" s="1"/>
  <c r="CO419" i="9"/>
  <c r="CK476" i="9"/>
  <c r="CK478" i="9"/>
  <c r="CL477" i="9" s="1"/>
  <c r="HC271" i="9" l="1"/>
  <c r="HC276" i="9" s="1"/>
  <c r="HB377" i="9"/>
  <c r="CO417" i="9"/>
  <c r="CO483" i="9"/>
  <c r="CO485" i="9" s="1"/>
  <c r="CN290" i="9"/>
  <c r="CN389" i="9"/>
  <c r="CO279" i="9"/>
  <c r="CO285" i="9" s="1"/>
  <c r="CL475" i="9"/>
  <c r="CL476" i="9" s="1"/>
  <c r="CL497" i="9"/>
  <c r="CF499" i="9"/>
  <c r="CG499" i="9"/>
  <c r="CJ498" i="9"/>
  <c r="CI498" i="9"/>
  <c r="CM454" i="9"/>
  <c r="CN451" i="9"/>
  <c r="CN496" i="9" s="1"/>
  <c r="CM374" i="9"/>
  <c r="O33" i="20" s="1"/>
  <c r="CP345" i="9"/>
  <c r="CP367" i="9"/>
  <c r="CP336" i="9"/>
  <c r="CL521" i="9"/>
  <c r="CL522" i="9" s="1"/>
  <c r="CL524" i="9" s="1"/>
  <c r="CL147" i="9"/>
  <c r="O37" i="20" l="1"/>
  <c r="Q21" i="17"/>
  <c r="HC377" i="9"/>
  <c r="HD271" i="9"/>
  <c r="HD276" i="9" s="1"/>
  <c r="CF502" i="9"/>
  <c r="CF501" i="9"/>
  <c r="CG501" i="9"/>
  <c r="CG502" i="9"/>
  <c r="CO389" i="9"/>
  <c r="CO395" i="9" s="1"/>
  <c r="CO402" i="9" s="1"/>
  <c r="CO290" i="9"/>
  <c r="CP279" i="9"/>
  <c r="CL478" i="9"/>
  <c r="CM477" i="9" s="1"/>
  <c r="CM478" i="9" s="1"/>
  <c r="CN477" i="9" s="1"/>
  <c r="CN291" i="9"/>
  <c r="CN418" i="9" s="1"/>
  <c r="CO288" i="9"/>
  <c r="CP347" i="9"/>
  <c r="CQ341" i="9"/>
  <c r="CQ343" i="9" s="1"/>
  <c r="CN395" i="9"/>
  <c r="CN402" i="9" s="1"/>
  <c r="AI46" i="19"/>
  <c r="CM378" i="9"/>
  <c r="CM386" i="9" s="1"/>
  <c r="CM407" i="9" s="1"/>
  <c r="CM112" i="9"/>
  <c r="CO406" i="9"/>
  <c r="CP482" i="9"/>
  <c r="CQ536" i="9"/>
  <c r="CP338" i="9"/>
  <c r="CM408" i="9" l="1"/>
  <c r="O66" i="20"/>
  <c r="O45" i="20"/>
  <c r="Q20" i="17"/>
  <c r="Q44" i="17" s="1"/>
  <c r="HD377" i="9"/>
  <c r="Y36" i="20" s="1"/>
  <c r="AA22" i="17" s="1"/>
  <c r="HE271" i="9"/>
  <c r="HE276" i="9" s="1"/>
  <c r="CO291" i="9"/>
  <c r="CO418" i="9" s="1"/>
  <c r="CP288" i="9"/>
  <c r="CQ344" i="9"/>
  <c r="CQ330" i="9" s="1"/>
  <c r="CQ331" i="9" s="1"/>
  <c r="CQ333" i="9" s="1"/>
  <c r="AI52" i="19"/>
  <c r="AI59" i="19" s="1"/>
  <c r="CP368" i="9"/>
  <c r="CP369" i="9" s="1"/>
  <c r="CP383" i="9"/>
  <c r="CP384" i="9" s="1"/>
  <c r="CP419" i="9"/>
  <c r="CM521" i="9"/>
  <c r="CM522" i="9" s="1"/>
  <c r="CM524" i="9" s="1"/>
  <c r="CM147" i="9"/>
  <c r="CP392" i="9"/>
  <c r="CP281" i="9" s="1"/>
  <c r="CR284" i="9" s="1"/>
  <c r="CQ335" i="9"/>
  <c r="CQ337" i="9" s="1"/>
  <c r="AI75" i="19"/>
  <c r="CN424" i="9"/>
  <c r="Q19" i="17" l="1"/>
  <c r="CM410" i="9"/>
  <c r="CM412" i="9" s="1"/>
  <c r="O67" i="20"/>
  <c r="HE377" i="9"/>
  <c r="HF271" i="9"/>
  <c r="HF276" i="9" s="1"/>
  <c r="CP285" i="9"/>
  <c r="CQ279" i="9" s="1"/>
  <c r="CQ345" i="9"/>
  <c r="CR341" i="9" s="1"/>
  <c r="CR343" i="9" s="1"/>
  <c r="CQ336" i="9"/>
  <c r="CR536" i="9" s="1"/>
  <c r="CQ367" i="9"/>
  <c r="CP483" i="9"/>
  <c r="CP485" i="9" s="1"/>
  <c r="CP417" i="9"/>
  <c r="CN535" i="9"/>
  <c r="CN458" i="9"/>
  <c r="CN448" i="9"/>
  <c r="CN452" i="9" s="1"/>
  <c r="CO424" i="9"/>
  <c r="Q29" i="17" l="1"/>
  <c r="O69" i="20"/>
  <c r="HF377" i="9"/>
  <c r="HG271" i="9"/>
  <c r="HG276" i="9" s="1"/>
  <c r="CP389" i="9"/>
  <c r="CP395" i="9" s="1"/>
  <c r="CP402" i="9" s="1"/>
  <c r="CQ347" i="9"/>
  <c r="CQ368" i="9" s="1"/>
  <c r="AH25" i="19" s="1"/>
  <c r="AH26" i="19" s="1"/>
  <c r="CP290" i="9"/>
  <c r="CP291" i="9" s="1"/>
  <c r="CP418" i="9" s="1"/>
  <c r="CQ338" i="9"/>
  <c r="CQ392" i="9" s="1"/>
  <c r="CP406" i="9"/>
  <c r="CQ482" i="9"/>
  <c r="AJ24" i="19"/>
  <c r="CN374" i="9"/>
  <c r="CN454" i="9"/>
  <c r="CO451" i="9"/>
  <c r="CO496" i="9" s="1"/>
  <c r="CR344" i="9"/>
  <c r="CR330" i="9" s="1"/>
  <c r="CR331" i="9" s="1"/>
  <c r="CR333" i="9" s="1"/>
  <c r="CO458" i="9"/>
  <c r="CO535" i="9"/>
  <c r="CO448" i="9"/>
  <c r="CN461" i="9"/>
  <c r="AI112" i="19"/>
  <c r="AI115" i="19" s="1"/>
  <c r="CN543" i="9"/>
  <c r="CN544" i="9" s="1"/>
  <c r="CN537" i="9"/>
  <c r="O71" i="20" l="1"/>
  <c r="O70" i="20"/>
  <c r="HH271" i="9"/>
  <c r="HH276" i="9" s="1"/>
  <c r="HG377" i="9"/>
  <c r="BV34" i="19" s="1"/>
  <c r="CQ383" i="9"/>
  <c r="CQ384" i="9" s="1"/>
  <c r="CQ288" i="9"/>
  <c r="CQ419" i="9"/>
  <c r="AH76" i="19" s="1"/>
  <c r="AH81" i="19" s="1"/>
  <c r="AH104" i="19" s="1"/>
  <c r="CR335" i="9"/>
  <c r="CR337" i="9" s="1"/>
  <c r="CO452" i="9"/>
  <c r="CO454" i="9" s="1"/>
  <c r="AI119" i="19"/>
  <c r="AI122" i="19" s="1"/>
  <c r="AI127" i="19" s="1"/>
  <c r="AI129" i="19" s="1"/>
  <c r="AI132" i="19" s="1"/>
  <c r="AJ131" i="19" s="1"/>
  <c r="CP424" i="9"/>
  <c r="CN519" i="9"/>
  <c r="CN465" i="9"/>
  <c r="CN468" i="9" s="1"/>
  <c r="CN473" i="9" s="1"/>
  <c r="CQ369" i="9"/>
  <c r="CO537" i="9"/>
  <c r="CO543" i="9"/>
  <c r="CO544" i="9" s="1"/>
  <c r="CN112" i="9"/>
  <c r="CN378" i="9"/>
  <c r="CN386" i="9" s="1"/>
  <c r="CN407" i="9" s="1"/>
  <c r="AI31" i="19"/>
  <c r="AI35" i="19" s="1"/>
  <c r="AI43" i="19" s="1"/>
  <c r="CQ281" i="9"/>
  <c r="AJ49" i="19"/>
  <c r="CR367" i="9"/>
  <c r="CR336" i="9"/>
  <c r="CS536" i="9" s="1"/>
  <c r="CO461" i="9"/>
  <c r="CR345" i="9"/>
  <c r="AJ40" i="19" l="1"/>
  <c r="AJ41" i="19" s="1"/>
  <c r="HI271" i="9"/>
  <c r="HI276" i="9" s="1"/>
  <c r="HH377" i="9"/>
  <c r="CP451" i="9"/>
  <c r="CP496" i="9" s="1"/>
  <c r="CO374" i="9"/>
  <c r="CO112" i="9" s="1"/>
  <c r="CR347" i="9"/>
  <c r="CS341" i="9"/>
  <c r="CS343" i="9" s="1"/>
  <c r="AH108" i="19"/>
  <c r="CP535" i="9"/>
  <c r="CP458" i="9"/>
  <c r="CP448" i="9"/>
  <c r="CN497" i="9"/>
  <c r="CN475" i="9"/>
  <c r="CK498" i="9"/>
  <c r="CH499" i="9"/>
  <c r="CO510" i="9"/>
  <c r="CO512" i="9" s="1"/>
  <c r="CO519" i="9"/>
  <c r="CO465" i="9"/>
  <c r="CO468" i="9" s="1"/>
  <c r="CO473" i="9" s="1"/>
  <c r="CI499" i="9" s="1"/>
  <c r="AI64" i="19"/>
  <c r="CN408" i="9"/>
  <c r="CN410" i="9" s="1"/>
  <c r="CN412" i="9" s="1"/>
  <c r="CN147" i="9"/>
  <c r="CN521" i="9"/>
  <c r="CN522" i="9" s="1"/>
  <c r="CN524" i="9" s="1"/>
  <c r="CR338" i="9"/>
  <c r="CS284" i="9"/>
  <c r="CQ285" i="9"/>
  <c r="CQ417" i="9"/>
  <c r="CQ483" i="9"/>
  <c r="CQ485" i="9" s="1"/>
  <c r="HJ271" i="9" l="1"/>
  <c r="HJ276" i="9" s="1"/>
  <c r="HI377" i="9"/>
  <c r="CP452" i="9"/>
  <c r="CP454" i="9" s="1"/>
  <c r="CO378" i="9"/>
  <c r="CO386" i="9" s="1"/>
  <c r="CO407" i="9" s="1"/>
  <c r="CO408" i="9" s="1"/>
  <c r="CO410" i="9" s="1"/>
  <c r="CO412" i="9" s="1"/>
  <c r="CI501" i="9"/>
  <c r="CI502" i="9"/>
  <c r="CR482" i="9"/>
  <c r="CQ406" i="9"/>
  <c r="CS335" i="9"/>
  <c r="CR392" i="9"/>
  <c r="CR281" i="9" s="1"/>
  <c r="CT284" i="9" s="1"/>
  <c r="CP461" i="9"/>
  <c r="AI107" i="19"/>
  <c r="CH502" i="9"/>
  <c r="CH501" i="9"/>
  <c r="CP537" i="9"/>
  <c r="CP543" i="9"/>
  <c r="CP544" i="9" s="1"/>
  <c r="CN476" i="9"/>
  <c r="CN478" i="9"/>
  <c r="CO477" i="9" s="1"/>
  <c r="CS344" i="9"/>
  <c r="CS330" i="9" s="1"/>
  <c r="CS331" i="9" s="1"/>
  <c r="CS333" i="9" s="1"/>
  <c r="CO475" i="9"/>
  <c r="CO476" i="9" s="1"/>
  <c r="CO497" i="9"/>
  <c r="CL498" i="9"/>
  <c r="CQ389" i="9"/>
  <c r="CQ290" i="9"/>
  <c r="CR279" i="9"/>
  <c r="CO147" i="9"/>
  <c r="CO521" i="9"/>
  <c r="CO522" i="9" s="1"/>
  <c r="CO524" i="9" s="1"/>
  <c r="CR383" i="9"/>
  <c r="CR384" i="9" s="1"/>
  <c r="CR368" i="9"/>
  <c r="CR419" i="9"/>
  <c r="AJ74" i="19"/>
  <c r="HJ377" i="9" l="1"/>
  <c r="HK271" i="9"/>
  <c r="HK276" i="9" s="1"/>
  <c r="CP374" i="9"/>
  <c r="CP112" i="9" s="1"/>
  <c r="CQ451" i="9"/>
  <c r="CQ496" i="9" s="1"/>
  <c r="CR285" i="9"/>
  <c r="CR290" i="9" s="1"/>
  <c r="AH63" i="19"/>
  <c r="AH65" i="19" s="1"/>
  <c r="AH67" i="19" s="1"/>
  <c r="AJ63" i="19"/>
  <c r="CQ291" i="9"/>
  <c r="CQ418" i="9" s="1"/>
  <c r="CR288" i="9"/>
  <c r="CS345" i="9"/>
  <c r="CP465" i="9"/>
  <c r="CP468" i="9" s="1"/>
  <c r="CP473" i="9" s="1"/>
  <c r="CP519" i="9"/>
  <c r="CQ395" i="9"/>
  <c r="CQ402" i="9" s="1"/>
  <c r="AJ46" i="19"/>
  <c r="CS336" i="9"/>
  <c r="CT536" i="9" s="1"/>
  <c r="CS367" i="9"/>
  <c r="CS337" i="9"/>
  <c r="CR369" i="9"/>
  <c r="CO478" i="9"/>
  <c r="CP477" i="9" s="1"/>
  <c r="HK377" i="9" l="1"/>
  <c r="HL271" i="9"/>
  <c r="HL276" i="9" s="1"/>
  <c r="BW34" i="19"/>
  <c r="BY34" i="19"/>
  <c r="CR389" i="9"/>
  <c r="CR395" i="9" s="1"/>
  <c r="CR402" i="9" s="1"/>
  <c r="CP378" i="9"/>
  <c r="CP386" i="9" s="1"/>
  <c r="CP407" i="9" s="1"/>
  <c r="CP408" i="9" s="1"/>
  <c r="CP410" i="9" s="1"/>
  <c r="CP412" i="9" s="1"/>
  <c r="CS279" i="9"/>
  <c r="CS338" i="9"/>
  <c r="CS392" i="9" s="1"/>
  <c r="CS281" i="9" s="1"/>
  <c r="CU284" i="9" s="1"/>
  <c r="CP475" i="9"/>
  <c r="CP476" i="9" s="1"/>
  <c r="CP497" i="9"/>
  <c r="CJ499" i="9"/>
  <c r="CM498" i="9"/>
  <c r="CP147" i="9"/>
  <c r="CP521" i="9"/>
  <c r="CP522" i="9" s="1"/>
  <c r="CP524" i="9" s="1"/>
  <c r="AJ75" i="19"/>
  <c r="CQ424" i="9"/>
  <c r="CS347" i="9"/>
  <c r="CT341" i="9"/>
  <c r="CT343" i="9" s="1"/>
  <c r="CS288" i="9"/>
  <c r="CR291" i="9"/>
  <c r="CR418" i="9" s="1"/>
  <c r="AH68" i="19"/>
  <c r="AH69" i="19"/>
  <c r="CR483" i="9"/>
  <c r="CR485" i="9" s="1"/>
  <c r="CR417" i="9"/>
  <c r="AJ52" i="19"/>
  <c r="AJ59" i="19" s="1"/>
  <c r="HL377" i="9" l="1"/>
  <c r="HM271" i="9"/>
  <c r="HM276" i="9" s="1"/>
  <c r="CT335" i="9"/>
  <c r="CT337" i="9" s="1"/>
  <c r="CP478" i="9"/>
  <c r="CQ477" i="9" s="1"/>
  <c r="CR424" i="9"/>
  <c r="CR406" i="9"/>
  <c r="CS482" i="9"/>
  <c r="CS368" i="9"/>
  <c r="CS383" i="9"/>
  <c r="CS384" i="9" s="1"/>
  <c r="CS419" i="9"/>
  <c r="CT344" i="9"/>
  <c r="CT330" i="9" s="1"/>
  <c r="CT331" i="9" s="1"/>
  <c r="CT333" i="9" s="1"/>
  <c r="CQ448" i="9"/>
  <c r="CQ452" i="9" s="1"/>
  <c r="CQ458" i="9"/>
  <c r="CQ535" i="9"/>
  <c r="CJ502" i="9"/>
  <c r="CJ501" i="9"/>
  <c r="CS285" i="9"/>
  <c r="HM377" i="9" l="1"/>
  <c r="BX34" i="19" s="1"/>
  <c r="HN271" i="9"/>
  <c r="HN276" i="9" s="1"/>
  <c r="CT345" i="9"/>
  <c r="CT347" i="9" s="1"/>
  <c r="CQ454" i="9"/>
  <c r="CR451" i="9"/>
  <c r="CR496" i="9" s="1"/>
  <c r="CQ374" i="9"/>
  <c r="CS369" i="9"/>
  <c r="CT367" i="9"/>
  <c r="CT336" i="9"/>
  <c r="CQ461" i="9"/>
  <c r="AJ112" i="19"/>
  <c r="AJ115" i="19" s="1"/>
  <c r="CR458" i="9"/>
  <c r="CR535" i="9"/>
  <c r="CR448" i="9"/>
  <c r="CS389" i="9"/>
  <c r="CS395" i="9" s="1"/>
  <c r="CS402" i="9" s="1"/>
  <c r="CS290" i="9"/>
  <c r="CT279" i="9"/>
  <c r="CQ543" i="9"/>
  <c r="CQ544" i="9" s="1"/>
  <c r="CQ537" i="9"/>
  <c r="HO271" i="9" l="1"/>
  <c r="HO276" i="9" s="1"/>
  <c r="HN377" i="9"/>
  <c r="CR452" i="9"/>
  <c r="CR374" i="9" s="1"/>
  <c r="CU341" i="9"/>
  <c r="CU343" i="9" s="1"/>
  <c r="CU344" i="9" s="1"/>
  <c r="CU330" i="9" s="1"/>
  <c r="CU331" i="9" s="1"/>
  <c r="CU333" i="9" s="1"/>
  <c r="CR543" i="9"/>
  <c r="CR544" i="9" s="1"/>
  <c r="CR537" i="9"/>
  <c r="CR461" i="9"/>
  <c r="AJ119" i="19"/>
  <c r="AJ122" i="19" s="1"/>
  <c r="AJ127" i="19" s="1"/>
  <c r="AJ129" i="19" s="1"/>
  <c r="AJ132" i="19" s="1"/>
  <c r="AK131" i="19" s="1"/>
  <c r="CS483" i="9"/>
  <c r="CS485" i="9" s="1"/>
  <c r="CS417" i="9"/>
  <c r="CQ112" i="9"/>
  <c r="CQ378" i="9"/>
  <c r="CQ386" i="9" s="1"/>
  <c r="CQ407" i="9" s="1"/>
  <c r="AJ31" i="19"/>
  <c r="AJ35" i="19" s="1"/>
  <c r="AJ43" i="19" s="1"/>
  <c r="CQ519" i="9"/>
  <c r="CQ465" i="9"/>
  <c r="CQ468" i="9" s="1"/>
  <c r="CQ473" i="9" s="1"/>
  <c r="CT288" i="9"/>
  <c r="CS291" i="9"/>
  <c r="CS418" i="9" s="1"/>
  <c r="CT368" i="9"/>
  <c r="CT369" i="9" s="1"/>
  <c r="CT383" i="9"/>
  <c r="CT419" i="9"/>
  <c r="AI76" i="19" s="1"/>
  <c r="AK24" i="19"/>
  <c r="CU536" i="9"/>
  <c r="CT338" i="9"/>
  <c r="HP271" i="9" l="1"/>
  <c r="HP276" i="9" s="1"/>
  <c r="HO377" i="9"/>
  <c r="CS451" i="9"/>
  <c r="CS496" i="9" s="1"/>
  <c r="CR454" i="9"/>
  <c r="CT417" i="9"/>
  <c r="AK74" i="19" s="1"/>
  <c r="CT483" i="9"/>
  <c r="CU345" i="9"/>
  <c r="CR465" i="9"/>
  <c r="CR468" i="9" s="1"/>
  <c r="CR473" i="9" s="1"/>
  <c r="CL499" i="9" s="1"/>
  <c r="CR519" i="9"/>
  <c r="CR510" i="9"/>
  <c r="CR512" i="9" s="1"/>
  <c r="CQ475" i="9"/>
  <c r="CQ497" i="9"/>
  <c r="CN498" i="9"/>
  <c r="CK499" i="9"/>
  <c r="CU367" i="9"/>
  <c r="CU336" i="9"/>
  <c r="CV536" i="9" s="1"/>
  <c r="CT392" i="9"/>
  <c r="CU335" i="9"/>
  <c r="CU337" i="9" s="1"/>
  <c r="CQ147" i="9"/>
  <c r="CQ521" i="9"/>
  <c r="CQ522" i="9" s="1"/>
  <c r="CQ524" i="9" s="1"/>
  <c r="CS424" i="9"/>
  <c r="AI25" i="19"/>
  <c r="AI26" i="19" s="1"/>
  <c r="AK25" i="19"/>
  <c r="AK26" i="19" s="1"/>
  <c r="AJ64" i="19"/>
  <c r="AJ65" i="19" s="1"/>
  <c r="AJ67" i="19" s="1"/>
  <c r="AJ68" i="19" s="1"/>
  <c r="CQ408" i="9"/>
  <c r="CQ410" i="9" s="1"/>
  <c r="CQ412" i="9" s="1"/>
  <c r="CS406" i="9"/>
  <c r="CT482" i="9"/>
  <c r="CT384" i="9"/>
  <c r="AK40" i="19"/>
  <c r="AK41" i="19" s="1"/>
  <c r="CR378" i="9"/>
  <c r="CR386" i="9" s="1"/>
  <c r="CR407" i="9" s="1"/>
  <c r="CR408" i="9" s="1"/>
  <c r="CR410" i="9" s="1"/>
  <c r="CR412" i="9" s="1"/>
  <c r="CR112" i="9"/>
  <c r="HP377" i="9" l="1"/>
  <c r="Z36" i="20" s="1"/>
  <c r="AB22" i="17" s="1"/>
  <c r="HQ271" i="9"/>
  <c r="HQ276" i="9" s="1"/>
  <c r="CL502" i="9"/>
  <c r="CL501" i="9"/>
  <c r="CK502" i="9"/>
  <c r="CK501" i="9"/>
  <c r="CU338" i="9"/>
  <c r="CV335" i="9" s="1"/>
  <c r="CV337" i="9" s="1"/>
  <c r="CR521" i="9"/>
  <c r="CR522" i="9" s="1"/>
  <c r="CR524" i="9" s="1"/>
  <c r="CR147" i="9"/>
  <c r="CQ476" i="9"/>
  <c r="CQ478" i="9"/>
  <c r="CR477" i="9" s="1"/>
  <c r="CO498" i="9"/>
  <c r="CR497" i="9"/>
  <c r="CR475" i="9"/>
  <c r="CR476" i="9" s="1"/>
  <c r="AJ69" i="19"/>
  <c r="CT281" i="9"/>
  <c r="AK49" i="19"/>
  <c r="CV341" i="9"/>
  <c r="CV343" i="9" s="1"/>
  <c r="CU347" i="9"/>
  <c r="CS448" i="9"/>
  <c r="CS452" i="9" s="1"/>
  <c r="CS458" i="9"/>
  <c r="CS535" i="9"/>
  <c r="CT485" i="9"/>
  <c r="AI74" i="19"/>
  <c r="AI81" i="19" s="1"/>
  <c r="AI104" i="19" s="1"/>
  <c r="HQ377" i="9" l="1"/>
  <c r="HR271" i="9"/>
  <c r="HR276" i="9" s="1"/>
  <c r="CU392" i="9"/>
  <c r="CU281" i="9" s="1"/>
  <c r="CW284" i="9" s="1"/>
  <c r="CR478" i="9"/>
  <c r="CS477" i="9" s="1"/>
  <c r="CS461" i="9"/>
  <c r="CV284" i="9"/>
  <c r="CT285" i="9"/>
  <c r="CV344" i="9"/>
  <c r="CV330" i="9" s="1"/>
  <c r="CV331" i="9" s="1"/>
  <c r="CV333" i="9" s="1"/>
  <c r="CS543" i="9"/>
  <c r="CS544" i="9" s="1"/>
  <c r="CS537" i="9"/>
  <c r="CS374" i="9"/>
  <c r="CS454" i="9"/>
  <c r="CT451" i="9"/>
  <c r="CT496" i="9" s="1"/>
  <c r="AI108" i="19"/>
  <c r="CU482" i="9"/>
  <c r="CT406" i="9"/>
  <c r="CU383" i="9"/>
  <c r="CU384" i="9" s="1"/>
  <c r="CU368" i="9"/>
  <c r="CU369" i="9" s="1"/>
  <c r="CU419" i="9"/>
  <c r="HR377" i="9" l="1"/>
  <c r="HS271" i="9"/>
  <c r="HS276" i="9" s="1"/>
  <c r="CV345" i="9"/>
  <c r="AI63" i="19"/>
  <c r="AI65" i="19" s="1"/>
  <c r="AI67" i="19" s="1"/>
  <c r="AK63" i="19"/>
  <c r="AJ107" i="19"/>
  <c r="CT389" i="9"/>
  <c r="CU279" i="9"/>
  <c r="CU285" i="9" s="1"/>
  <c r="CT290" i="9"/>
  <c r="CS519" i="9"/>
  <c r="CS465" i="9"/>
  <c r="CS468" i="9" s="1"/>
  <c r="CS473" i="9" s="1"/>
  <c r="CV336" i="9"/>
  <c r="CV367" i="9"/>
  <c r="CU417" i="9"/>
  <c r="CU483" i="9"/>
  <c r="CU485" i="9" s="1"/>
  <c r="CS378" i="9"/>
  <c r="CS386" i="9" s="1"/>
  <c r="CS407" i="9" s="1"/>
  <c r="CS408" i="9" s="1"/>
  <c r="CS410" i="9" s="1"/>
  <c r="CS412" i="9" s="1"/>
  <c r="CS112" i="9"/>
  <c r="HT271" i="9" l="1"/>
  <c r="HT276" i="9" s="1"/>
  <c r="HS377" i="9"/>
  <c r="BZ34" i="19" s="1"/>
  <c r="CW536" i="9"/>
  <c r="CV338" i="9"/>
  <c r="CS521" i="9"/>
  <c r="CS522" i="9" s="1"/>
  <c r="CS524" i="9" s="1"/>
  <c r="CS147" i="9"/>
  <c r="AI68" i="19"/>
  <c r="AI69" i="19"/>
  <c r="CS497" i="9"/>
  <c r="CS475" i="9"/>
  <c r="CM499" i="9"/>
  <c r="CP498" i="9"/>
  <c r="CV482" i="9"/>
  <c r="CU406" i="9"/>
  <c r="CV279" i="9"/>
  <c r="CU290" i="9"/>
  <c r="CU389" i="9"/>
  <c r="CU395" i="9" s="1"/>
  <c r="CU402" i="9" s="1"/>
  <c r="CT395" i="9"/>
  <c r="CT402" i="9" s="1"/>
  <c r="AK46" i="19"/>
  <c r="CT291" i="9"/>
  <c r="CT418" i="9" s="1"/>
  <c r="CT424" i="9" s="1"/>
  <c r="CU288" i="9"/>
  <c r="CV347" i="9"/>
  <c r="CW341" i="9"/>
  <c r="CW343" i="9" s="1"/>
  <c r="HU271" i="9" l="1"/>
  <c r="HU276" i="9" s="1"/>
  <c r="HT377" i="9"/>
  <c r="CM502" i="9"/>
  <c r="CM501" i="9"/>
  <c r="CS476" i="9"/>
  <c r="CS478" i="9"/>
  <c r="CT477" i="9" s="1"/>
  <c r="CT448" i="9"/>
  <c r="CT452" i="9" s="1"/>
  <c r="CT535" i="9"/>
  <c r="CT458" i="9"/>
  <c r="CV288" i="9"/>
  <c r="CU291" i="9"/>
  <c r="CU418" i="9" s="1"/>
  <c r="CW344" i="9"/>
  <c r="CW330" i="9" s="1"/>
  <c r="CW331" i="9" s="1"/>
  <c r="CW333" i="9" s="1"/>
  <c r="AK52" i="19"/>
  <c r="AK59" i="19" s="1"/>
  <c r="CV392" i="9"/>
  <c r="CV281" i="9" s="1"/>
  <c r="CX284" i="9" s="1"/>
  <c r="CW335" i="9"/>
  <c r="CV383" i="9"/>
  <c r="CV384" i="9" s="1"/>
  <c r="CV368" i="9"/>
  <c r="CV369" i="9" s="1"/>
  <c r="CV419" i="9"/>
  <c r="HU377" i="9" l="1"/>
  <c r="HV271" i="9"/>
  <c r="HV276" i="9" s="1"/>
  <c r="CW345" i="9"/>
  <c r="CW347" i="9" s="1"/>
  <c r="CV285" i="9"/>
  <c r="CW336" i="9"/>
  <c r="CX536" i="9" s="1"/>
  <c r="CW367" i="9"/>
  <c r="CT537" i="9"/>
  <c r="CT543" i="9"/>
  <c r="CT544" i="9" s="1"/>
  <c r="CT374" i="9"/>
  <c r="CT454" i="9"/>
  <c r="CU451" i="9"/>
  <c r="CU496" i="9" s="1"/>
  <c r="CV483" i="9"/>
  <c r="CV485" i="9" s="1"/>
  <c r="CV417" i="9"/>
  <c r="CU424" i="9"/>
  <c r="CW337" i="9"/>
  <c r="CT461" i="9"/>
  <c r="AK112" i="19"/>
  <c r="AK115" i="19" s="1"/>
  <c r="HW271" i="9" l="1"/>
  <c r="HW276" i="9" s="1"/>
  <c r="HV377" i="9"/>
  <c r="CA34" i="19" s="1"/>
  <c r="CX341" i="9"/>
  <c r="CX343" i="9" s="1"/>
  <c r="CX344" i="9" s="1"/>
  <c r="CX330" i="9" s="1"/>
  <c r="CX331" i="9" s="1"/>
  <c r="CX333" i="9" s="1"/>
  <c r="CW338" i="9"/>
  <c r="CX335" i="9" s="1"/>
  <c r="AK119" i="19"/>
  <c r="AK122" i="19" s="1"/>
  <c r="AK127" i="19" s="1"/>
  <c r="AK129" i="19" s="1"/>
  <c r="AK132" i="19" s="1"/>
  <c r="AL131" i="19" s="1"/>
  <c r="AL24" i="19"/>
  <c r="CT519" i="9"/>
  <c r="CT465" i="9"/>
  <c r="CT468" i="9" s="1"/>
  <c r="CT473" i="9" s="1"/>
  <c r="CV406" i="9"/>
  <c r="CW482" i="9"/>
  <c r="CW279" i="9"/>
  <c r="CV389" i="9"/>
  <c r="CV395" i="9" s="1"/>
  <c r="CV402" i="9" s="1"/>
  <c r="CV290" i="9"/>
  <c r="CT112" i="9"/>
  <c r="CT378" i="9"/>
  <c r="CT386" i="9" s="1"/>
  <c r="CT407" i="9" s="1"/>
  <c r="AK31" i="19"/>
  <c r="AK35" i="19" s="1"/>
  <c r="AK43" i="19" s="1"/>
  <c r="CW383" i="9"/>
  <c r="CW368" i="9"/>
  <c r="AJ25" i="19" s="1"/>
  <c r="AJ26" i="19" s="1"/>
  <c r="CW419" i="9"/>
  <c r="AJ76" i="19" s="1"/>
  <c r="CU448" i="9"/>
  <c r="CU452" i="9" s="1"/>
  <c r="CU535" i="9"/>
  <c r="CU458" i="9"/>
  <c r="HX271" i="9" l="1"/>
  <c r="HX276" i="9" s="1"/>
  <c r="HW377" i="9"/>
  <c r="CW392" i="9"/>
  <c r="CW281" i="9" s="1"/>
  <c r="CY284" i="9" s="1"/>
  <c r="CX345" i="9"/>
  <c r="CY341" i="9" s="1"/>
  <c r="CY343" i="9" s="1"/>
  <c r="CV291" i="9"/>
  <c r="CV418" i="9" s="1"/>
  <c r="CW288" i="9"/>
  <c r="CT497" i="9"/>
  <c r="CT475" i="9"/>
  <c r="CN499" i="9"/>
  <c r="CQ498" i="9"/>
  <c r="CT147" i="9"/>
  <c r="CT521" i="9"/>
  <c r="CT522" i="9" s="1"/>
  <c r="CT524" i="9" s="1"/>
  <c r="CW384" i="9"/>
  <c r="AL40" i="19"/>
  <c r="AL41" i="19" s="1"/>
  <c r="AJ81" i="19"/>
  <c r="AJ104" i="19" s="1"/>
  <c r="CX367" i="9"/>
  <c r="CX336" i="9"/>
  <c r="CY536" i="9" s="1"/>
  <c r="CX337" i="9"/>
  <c r="CW369" i="9"/>
  <c r="AK64" i="19"/>
  <c r="AK65" i="19" s="1"/>
  <c r="AK67" i="19" s="1"/>
  <c r="AK68" i="19" s="1"/>
  <c r="CT408" i="9"/>
  <c r="CU461" i="9"/>
  <c r="CU543" i="9"/>
  <c r="CU544" i="9" s="1"/>
  <c r="CU537" i="9"/>
  <c r="CU374" i="9"/>
  <c r="CU454" i="9"/>
  <c r="CV451" i="9"/>
  <c r="CV496" i="9" s="1"/>
  <c r="HX377" i="9" l="1"/>
  <c r="HY271" i="9"/>
  <c r="HY276" i="9" s="1"/>
  <c r="CX347" i="9"/>
  <c r="CX368" i="9" s="1"/>
  <c r="AL49" i="19"/>
  <c r="CN502" i="9"/>
  <c r="CN501" i="9"/>
  <c r="CW285" i="9"/>
  <c r="CW389" i="9" s="1"/>
  <c r="AK69" i="19"/>
  <c r="CU510" i="9"/>
  <c r="CU512" i="9" s="1"/>
  <c r="CU519" i="9"/>
  <c r="CU465" i="9"/>
  <c r="CU468" i="9" s="1"/>
  <c r="CU473" i="9" s="1"/>
  <c r="AJ108" i="19"/>
  <c r="CY344" i="9"/>
  <c r="CY330" i="9" s="1"/>
  <c r="CY331" i="9" s="1"/>
  <c r="CY333" i="9" s="1"/>
  <c r="CT476" i="9"/>
  <c r="CT478" i="9"/>
  <c r="CU477" i="9" s="1"/>
  <c r="CW483" i="9"/>
  <c r="CW485" i="9" s="1"/>
  <c r="CW417" i="9"/>
  <c r="CU378" i="9"/>
  <c r="CU386" i="9" s="1"/>
  <c r="CU407" i="9" s="1"/>
  <c r="CU408" i="9" s="1"/>
  <c r="CU410" i="9" s="1"/>
  <c r="CU412" i="9" s="1"/>
  <c r="CU112" i="9"/>
  <c r="CT410" i="9"/>
  <c r="CT412" i="9" s="1"/>
  <c r="CX338" i="9"/>
  <c r="CV424" i="9"/>
  <c r="CX419" i="9" l="1"/>
  <c r="CX383" i="9"/>
  <c r="CX384" i="9" s="1"/>
  <c r="HZ271" i="9"/>
  <c r="HZ276" i="9" s="1"/>
  <c r="HY377" i="9"/>
  <c r="CB34" i="19" s="1"/>
  <c r="CW290" i="9"/>
  <c r="CX288" i="9" s="1"/>
  <c r="CX279" i="9"/>
  <c r="CY345" i="9"/>
  <c r="CY347" i="9" s="1"/>
  <c r="CX392" i="9"/>
  <c r="CX281" i="9" s="1"/>
  <c r="CZ284" i="9" s="1"/>
  <c r="CY335" i="9"/>
  <c r="CY337" i="9" s="1"/>
  <c r="CW406" i="9"/>
  <c r="CX482" i="9"/>
  <c r="CY336" i="9"/>
  <c r="CZ536" i="9" s="1"/>
  <c r="CY367" i="9"/>
  <c r="AK107" i="19"/>
  <c r="AL74" i="19"/>
  <c r="CU497" i="9"/>
  <c r="CU475" i="9"/>
  <c r="CU476" i="9" s="1"/>
  <c r="CO499" i="9"/>
  <c r="CR498" i="9"/>
  <c r="CU147" i="9"/>
  <c r="CU521" i="9"/>
  <c r="CU522" i="9" s="1"/>
  <c r="CU524" i="9" s="1"/>
  <c r="CV448" i="9"/>
  <c r="CV452" i="9" s="1"/>
  <c r="CV458" i="9"/>
  <c r="CV535" i="9"/>
  <c r="CX369" i="9"/>
  <c r="CW395" i="9"/>
  <c r="CW402" i="9" s="1"/>
  <c r="AL46" i="19"/>
  <c r="IA271" i="9" l="1"/>
  <c r="IA276" i="9" s="1"/>
  <c r="HZ377" i="9"/>
  <c r="CW291" i="9"/>
  <c r="CW418" i="9" s="1"/>
  <c r="AL75" i="19" s="1"/>
  <c r="CO502" i="9"/>
  <c r="CO501" i="9"/>
  <c r="CZ341" i="9"/>
  <c r="CZ343" i="9" s="1"/>
  <c r="CZ344" i="9" s="1"/>
  <c r="CZ330" i="9" s="1"/>
  <c r="CZ331" i="9" s="1"/>
  <c r="CZ333" i="9" s="1"/>
  <c r="CU478" i="9"/>
  <c r="CV477" i="9" s="1"/>
  <c r="CX285" i="9"/>
  <c r="CY279" i="9" s="1"/>
  <c r="AL63" i="19"/>
  <c r="CY338" i="9"/>
  <c r="CV537" i="9"/>
  <c r="CV543" i="9"/>
  <c r="CV544" i="9" s="1"/>
  <c r="CV461" i="9"/>
  <c r="AL52" i="19"/>
  <c r="AL59" i="19" s="1"/>
  <c r="CX417" i="9"/>
  <c r="CX483" i="9"/>
  <c r="CX485" i="9" s="1"/>
  <c r="CW451" i="9"/>
  <c r="CW496" i="9" s="1"/>
  <c r="CV374" i="9"/>
  <c r="CV454" i="9"/>
  <c r="CY368" i="9"/>
  <c r="CY383" i="9"/>
  <c r="CY384" i="9" s="1"/>
  <c r="CY419" i="9"/>
  <c r="IB271" i="9" l="1"/>
  <c r="IB276" i="9" s="1"/>
  <c r="IA377" i="9"/>
  <c r="AA36" i="20" s="1"/>
  <c r="AC22" i="17" s="1"/>
  <c r="CW424" i="9"/>
  <c r="CW458" i="9" s="1"/>
  <c r="CX290" i="9"/>
  <c r="CY288" i="9" s="1"/>
  <c r="CX389" i="9"/>
  <c r="CX395" i="9" s="1"/>
  <c r="CX402" i="9" s="1"/>
  <c r="CZ345" i="9"/>
  <c r="CZ347" i="9" s="1"/>
  <c r="CX406" i="9"/>
  <c r="CY482" i="9"/>
  <c r="CZ335" i="9"/>
  <c r="CY392" i="9"/>
  <c r="CY281" i="9" s="1"/>
  <c r="DA284" i="9" s="1"/>
  <c r="CY369" i="9"/>
  <c r="CV465" i="9"/>
  <c r="CV468" i="9" s="1"/>
  <c r="CV473" i="9" s="1"/>
  <c r="CV519" i="9"/>
  <c r="CV378" i="9"/>
  <c r="CV386" i="9" s="1"/>
  <c r="CV407" i="9" s="1"/>
  <c r="CV408" i="9" s="1"/>
  <c r="CV410" i="9" s="1"/>
  <c r="CV412" i="9" s="1"/>
  <c r="CV112" i="9"/>
  <c r="CZ336" i="9"/>
  <c r="DA536" i="9" s="1"/>
  <c r="CZ367" i="9"/>
  <c r="CW535" i="9" l="1"/>
  <c r="CW543" i="9" s="1"/>
  <c r="CW544" i="9" s="1"/>
  <c r="CW448" i="9"/>
  <c r="CW452" i="9" s="1"/>
  <c r="CW454" i="9" s="1"/>
  <c r="IC271" i="9"/>
  <c r="IC276" i="9" s="1"/>
  <c r="IB377" i="9"/>
  <c r="CC34" i="19" s="1"/>
  <c r="CX291" i="9"/>
  <c r="CX418" i="9" s="1"/>
  <c r="CX424" i="9" s="1"/>
  <c r="CX458" i="9" s="1"/>
  <c r="DA341" i="9"/>
  <c r="DA343" i="9" s="1"/>
  <c r="DA344" i="9" s="1"/>
  <c r="DA330" i="9" s="1"/>
  <c r="DA331" i="9" s="1"/>
  <c r="DA333" i="9" s="1"/>
  <c r="CY285" i="9"/>
  <c r="CY290" i="9" s="1"/>
  <c r="CY483" i="9"/>
  <c r="CY485" i="9" s="1"/>
  <c r="CY417" i="9"/>
  <c r="CW461" i="9"/>
  <c r="AL112" i="19"/>
  <c r="AL115" i="19" s="1"/>
  <c r="CZ368" i="9"/>
  <c r="AM25" i="19" s="1"/>
  <c r="CZ383" i="9"/>
  <c r="P42" i="20" s="1"/>
  <c r="P43" i="20" s="1"/>
  <c r="R23" i="17" s="1"/>
  <c r="CZ419" i="9"/>
  <c r="AK76" i="19" s="1"/>
  <c r="CV521" i="9"/>
  <c r="CV522" i="9" s="1"/>
  <c r="CV524" i="9" s="1"/>
  <c r="CV147" i="9"/>
  <c r="CZ337" i="9"/>
  <c r="CZ338" i="9" s="1"/>
  <c r="AM24" i="19"/>
  <c r="CV497" i="9"/>
  <c r="CV475" i="9"/>
  <c r="CS498" i="9"/>
  <c r="CP499" i="9"/>
  <c r="CW537" i="9"/>
  <c r="CW374" i="9" l="1"/>
  <c r="CW378" i="9" s="1"/>
  <c r="CW386" i="9" s="1"/>
  <c r="CW407" i="9" s="1"/>
  <c r="CX451" i="9"/>
  <c r="CX496" i="9" s="1"/>
  <c r="CX535" i="9"/>
  <c r="CX537" i="9" s="1"/>
  <c r="CX448" i="9"/>
  <c r="ID271" i="9"/>
  <c r="ID276" i="9" s="1"/>
  <c r="IC377" i="9"/>
  <c r="CZ279" i="9"/>
  <c r="CY389" i="9"/>
  <c r="CY395" i="9" s="1"/>
  <c r="CY402" i="9" s="1"/>
  <c r="CP502" i="9"/>
  <c r="CP501" i="9"/>
  <c r="AM26" i="19"/>
  <c r="CW465" i="9"/>
  <c r="CW468" i="9" s="1"/>
  <c r="CW473" i="9" s="1"/>
  <c r="CW519" i="9"/>
  <c r="DA367" i="9"/>
  <c r="DA336" i="9"/>
  <c r="DB536" i="9" s="1"/>
  <c r="CZ392" i="9"/>
  <c r="P51" i="20" s="1"/>
  <c r="DA335" i="9"/>
  <c r="CV476" i="9"/>
  <c r="CV478" i="9"/>
  <c r="CW477" i="9" s="1"/>
  <c r="CZ288" i="9"/>
  <c r="CY291" i="9"/>
  <c r="CY418" i="9" s="1"/>
  <c r="CY424" i="9" s="1"/>
  <c r="AL119" i="19"/>
  <c r="AL122" i="19" s="1"/>
  <c r="AL127" i="19" s="1"/>
  <c r="AL129" i="19" s="1"/>
  <c r="AL132" i="19" s="1"/>
  <c r="AM131" i="19" s="1"/>
  <c r="CX461" i="9"/>
  <c r="AL31" i="19"/>
  <c r="AL35" i="19" s="1"/>
  <c r="AL43" i="19" s="1"/>
  <c r="CZ369" i="9"/>
  <c r="DA345" i="9"/>
  <c r="CZ384" i="9"/>
  <c r="AM40" i="19"/>
  <c r="AM41" i="19" s="1"/>
  <c r="CY406" i="9"/>
  <c r="CZ482" i="9"/>
  <c r="CW112" i="9" l="1"/>
  <c r="CW147" i="9" s="1"/>
  <c r="CX452" i="9"/>
  <c r="CY451" i="9" s="1"/>
  <c r="CY496" i="9" s="1"/>
  <c r="CX543" i="9"/>
  <c r="CX544" i="9" s="1"/>
  <c r="ID377" i="9"/>
  <c r="IE271" i="9"/>
  <c r="IE276" i="9" s="1"/>
  <c r="CX510" i="9"/>
  <c r="CX512" i="9" s="1"/>
  <c r="CX519" i="9"/>
  <c r="CX465" i="9"/>
  <c r="CX468" i="9" s="1"/>
  <c r="CX473" i="9" s="1"/>
  <c r="CR499" i="9" s="1"/>
  <c r="CZ281" i="9"/>
  <c r="AM49" i="19"/>
  <c r="DA337" i="9"/>
  <c r="DA338" i="9" s="1"/>
  <c r="CZ483" i="9"/>
  <c r="CZ485" i="9" s="1"/>
  <c r="CZ417" i="9"/>
  <c r="DB341" i="9"/>
  <c r="DB343" i="9" s="1"/>
  <c r="DA347" i="9"/>
  <c r="CW521" i="9"/>
  <c r="CW522" i="9" s="1"/>
  <c r="CW524" i="9" s="1"/>
  <c r="AL64" i="19"/>
  <c r="AL65" i="19" s="1"/>
  <c r="AL67" i="19" s="1"/>
  <c r="AL69" i="19" s="1"/>
  <c r="CW408" i="9"/>
  <c r="CW410" i="9" s="1"/>
  <c r="CW412" i="9" s="1"/>
  <c r="CW475" i="9"/>
  <c r="CW476" i="9" s="1"/>
  <c r="CW497" i="9"/>
  <c r="CT498" i="9"/>
  <c r="CQ499" i="9"/>
  <c r="CY448" i="9"/>
  <c r="CY458" i="9"/>
  <c r="CY535" i="9"/>
  <c r="CX454" i="9" l="1"/>
  <c r="CX374" i="9"/>
  <c r="CX112" i="9" s="1"/>
  <c r="IE377" i="9"/>
  <c r="CD34" i="19" s="1"/>
  <c r="IF271" i="9"/>
  <c r="IF276" i="9" s="1"/>
  <c r="CQ502" i="9"/>
  <c r="CQ501" i="9"/>
  <c r="CR502" i="9"/>
  <c r="CR501" i="9"/>
  <c r="CW478" i="9"/>
  <c r="CX477" i="9" s="1"/>
  <c r="CU498" i="9"/>
  <c r="CY452" i="9"/>
  <c r="CZ451" i="9" s="1"/>
  <c r="CZ496" i="9" s="1"/>
  <c r="CY537" i="9"/>
  <c r="CY543" i="9"/>
  <c r="CY544" i="9" s="1"/>
  <c r="DB284" i="9"/>
  <c r="CZ285" i="9"/>
  <c r="CY461" i="9"/>
  <c r="DA368" i="9"/>
  <c r="DA369" i="9" s="1"/>
  <c r="DA383" i="9"/>
  <c r="DA384" i="9" s="1"/>
  <c r="DA419" i="9"/>
  <c r="AL68" i="19"/>
  <c r="DA392" i="9"/>
  <c r="DA281" i="9" s="1"/>
  <c r="DC284" i="9" s="1"/>
  <c r="DB335" i="9"/>
  <c r="DB344" i="9"/>
  <c r="DB330" i="9" s="1"/>
  <c r="DB331" i="9" s="1"/>
  <c r="DB333" i="9" s="1"/>
  <c r="CX475" i="9"/>
  <c r="CX476" i="9" s="1"/>
  <c r="CX497" i="9"/>
  <c r="AM74" i="19"/>
  <c r="DA482" i="9"/>
  <c r="CZ406" i="9"/>
  <c r="P65" i="20" s="1"/>
  <c r="CX378" i="9" l="1"/>
  <c r="CX386" i="9" s="1"/>
  <c r="CX407" i="9" s="1"/>
  <c r="CX408" i="9" s="1"/>
  <c r="CX410" i="9" s="1"/>
  <c r="CX412" i="9" s="1"/>
  <c r="IF377" i="9"/>
  <c r="IG271" i="9"/>
  <c r="IG276" i="9" s="1"/>
  <c r="CY454" i="9"/>
  <c r="CY374" i="9"/>
  <c r="CY378" i="9" s="1"/>
  <c r="CY386" i="9" s="1"/>
  <c r="CY407" i="9" s="1"/>
  <c r="CY408" i="9" s="1"/>
  <c r="CY410" i="9" s="1"/>
  <c r="CY412" i="9" s="1"/>
  <c r="CX478" i="9"/>
  <c r="CY477" i="9" s="1"/>
  <c r="CY519" i="9"/>
  <c r="CY465" i="9"/>
  <c r="CY468" i="9" s="1"/>
  <c r="CY473" i="9" s="1"/>
  <c r="DB337" i="9"/>
  <c r="CX521" i="9"/>
  <c r="CX522" i="9" s="1"/>
  <c r="CX524" i="9" s="1"/>
  <c r="CX147" i="9"/>
  <c r="CZ389" i="9"/>
  <c r="P48" i="20" s="1"/>
  <c r="P54" i="20" s="1"/>
  <c r="CZ290" i="9"/>
  <c r="DA279" i="9"/>
  <c r="DA285" i="9" s="1"/>
  <c r="DA417" i="9"/>
  <c r="DA483" i="9"/>
  <c r="DA485" i="9" s="1"/>
  <c r="DB345" i="9"/>
  <c r="AM63" i="19"/>
  <c r="DB367" i="9"/>
  <c r="DB336" i="9"/>
  <c r="DC536" i="9" s="1"/>
  <c r="P61" i="20" l="1"/>
  <c r="R26" i="17"/>
  <c r="IG377" i="9"/>
  <c r="IH271" i="9"/>
  <c r="IH276" i="9" s="1"/>
  <c r="CY112" i="9"/>
  <c r="CY147" i="9" s="1"/>
  <c r="DA288" i="9"/>
  <c r="CZ291" i="9"/>
  <c r="CZ418" i="9" s="1"/>
  <c r="DB338" i="9"/>
  <c r="DA406" i="9"/>
  <c r="DB482" i="9"/>
  <c r="DC341" i="9"/>
  <c r="DC343" i="9" s="1"/>
  <c r="DB347" i="9"/>
  <c r="CY475" i="9"/>
  <c r="CY497" i="9"/>
  <c r="CS499" i="9"/>
  <c r="CV498" i="9"/>
  <c r="CZ395" i="9"/>
  <c r="CZ402" i="9" s="1"/>
  <c r="AM46" i="19"/>
  <c r="DA389" i="9"/>
  <c r="DA395" i="9" s="1"/>
  <c r="DA402" i="9" s="1"/>
  <c r="DA290" i="9"/>
  <c r="DB279" i="9"/>
  <c r="R25" i="17" l="1"/>
  <c r="II271" i="9"/>
  <c r="II276" i="9" s="1"/>
  <c r="IH377" i="9"/>
  <c r="CY521" i="9"/>
  <c r="CY522" i="9" s="1"/>
  <c r="CY524" i="9" s="1"/>
  <c r="DB392" i="9"/>
  <c r="DB281" i="9" s="1"/>
  <c r="DD284" i="9" s="1"/>
  <c r="DC335" i="9"/>
  <c r="DC337" i="9" s="1"/>
  <c r="CY476" i="9"/>
  <c r="CY478" i="9"/>
  <c r="CZ477" i="9" s="1"/>
  <c r="AK75" i="19"/>
  <c r="AM75" i="19"/>
  <c r="CZ424" i="9"/>
  <c r="AM52" i="19"/>
  <c r="AM59" i="19" s="1"/>
  <c r="DB288" i="9"/>
  <c r="DA291" i="9"/>
  <c r="DA418" i="9" s="1"/>
  <c r="DB383" i="9"/>
  <c r="DB384" i="9" s="1"/>
  <c r="DB368" i="9"/>
  <c r="DB369" i="9" s="1"/>
  <c r="DB419" i="9"/>
  <c r="CS501" i="9"/>
  <c r="CS502" i="9"/>
  <c r="DC344" i="9"/>
  <c r="DC330" i="9" s="1"/>
  <c r="DC331" i="9" s="1"/>
  <c r="DC333" i="9" s="1"/>
  <c r="CE34" i="19" l="1"/>
  <c r="CG34" i="19"/>
  <c r="IJ271" i="9"/>
  <c r="IJ276" i="9" s="1"/>
  <c r="II377" i="9"/>
  <c r="DB285" i="9"/>
  <c r="DB389" i="9" s="1"/>
  <c r="DB395" i="9" s="1"/>
  <c r="DB402" i="9" s="1"/>
  <c r="DC345" i="9"/>
  <c r="DD341" i="9" s="1"/>
  <c r="DD343" i="9" s="1"/>
  <c r="AK81" i="19"/>
  <c r="AK104" i="19" s="1"/>
  <c r="AK108" i="19" s="1"/>
  <c r="DB483" i="9"/>
  <c r="DB485" i="9" s="1"/>
  <c r="DB417" i="9"/>
  <c r="DA424" i="9"/>
  <c r="DC367" i="9"/>
  <c r="DC336" i="9"/>
  <c r="DD536" i="9" s="1"/>
  <c r="CZ458" i="9"/>
  <c r="CZ535" i="9"/>
  <c r="CZ448" i="9"/>
  <c r="CZ452" i="9" s="1"/>
  <c r="IJ377" i="9" l="1"/>
  <c r="IK271" i="9"/>
  <c r="IK276" i="9" s="1"/>
  <c r="DB290" i="9"/>
  <c r="DC288" i="9" s="1"/>
  <c r="DC279" i="9"/>
  <c r="DC347" i="9"/>
  <c r="DC383" i="9" s="1"/>
  <c r="DA448" i="9"/>
  <c r="DA535" i="9"/>
  <c r="DA458" i="9"/>
  <c r="CZ543" i="9"/>
  <c r="CZ544" i="9" s="1"/>
  <c r="CZ537" i="9"/>
  <c r="CZ454" i="9"/>
  <c r="CZ374" i="9"/>
  <c r="P33" i="20" s="1"/>
  <c r="DA451" i="9"/>
  <c r="DA496" i="9" s="1"/>
  <c r="CZ461" i="9"/>
  <c r="AM112" i="19"/>
  <c r="AM115" i="19" s="1"/>
  <c r="DC482" i="9"/>
  <c r="DB406" i="9"/>
  <c r="AL107" i="19"/>
  <c r="DD344" i="9"/>
  <c r="DD330" i="9" s="1"/>
  <c r="DD331" i="9" s="1"/>
  <c r="DD333" i="9" s="1"/>
  <c r="AN24" i="19"/>
  <c r="DC338" i="9"/>
  <c r="P37" i="20" l="1"/>
  <c r="R21" i="17"/>
  <c r="DB291" i="9"/>
  <c r="DB418" i="9" s="1"/>
  <c r="DB424" i="9" s="1"/>
  <c r="IL271" i="9"/>
  <c r="IL276" i="9" s="1"/>
  <c r="IK377" i="9"/>
  <c r="CF34" i="19" s="1"/>
  <c r="DC368" i="9"/>
  <c r="AL25" i="19" s="1"/>
  <c r="AL26" i="19" s="1"/>
  <c r="DC419" i="9"/>
  <c r="AL76" i="19" s="1"/>
  <c r="AL81" i="19" s="1"/>
  <c r="AL104" i="19" s="1"/>
  <c r="DD345" i="9"/>
  <c r="DD347" i="9" s="1"/>
  <c r="DC392" i="9"/>
  <c r="DD335" i="9"/>
  <c r="DD337" i="9" s="1"/>
  <c r="DD367" i="9"/>
  <c r="DD336" i="9"/>
  <c r="DE536" i="9" s="1"/>
  <c r="CZ465" i="9"/>
  <c r="CZ468" i="9" s="1"/>
  <c r="CZ473" i="9" s="1"/>
  <c r="CZ519" i="9"/>
  <c r="CZ378" i="9"/>
  <c r="CZ386" i="9" s="1"/>
  <c r="CZ407" i="9" s="1"/>
  <c r="P66" i="20" s="1"/>
  <c r="CZ112" i="9"/>
  <c r="AM31" i="19"/>
  <c r="AM35" i="19" s="1"/>
  <c r="AM43" i="19" s="1"/>
  <c r="DA461" i="9"/>
  <c r="AM119" i="19"/>
  <c r="AM122" i="19" s="1"/>
  <c r="AM127" i="19" s="1"/>
  <c r="AM129" i="19" s="1"/>
  <c r="AM132" i="19" s="1"/>
  <c r="AN131" i="19" s="1"/>
  <c r="DA537" i="9"/>
  <c r="DA543" i="9"/>
  <c r="DA544" i="9" s="1"/>
  <c r="DC384" i="9"/>
  <c r="AN40" i="19"/>
  <c r="AN41" i="19" s="1"/>
  <c r="DA452" i="9"/>
  <c r="R20" i="17" l="1"/>
  <c r="R44" i="17" s="1"/>
  <c r="P45" i="20"/>
  <c r="IM271" i="9"/>
  <c r="IM276" i="9" s="1"/>
  <c r="IL377" i="9"/>
  <c r="DC369" i="9"/>
  <c r="DC483" i="9" s="1"/>
  <c r="DC485" i="9" s="1"/>
  <c r="DE341" i="9"/>
  <c r="DE343" i="9" s="1"/>
  <c r="DE344" i="9" s="1"/>
  <c r="DE330" i="9" s="1"/>
  <c r="DE331" i="9" s="1"/>
  <c r="DE333" i="9" s="1"/>
  <c r="CZ475" i="9"/>
  <c r="CZ497" i="9"/>
  <c r="CT499" i="9"/>
  <c r="CW498" i="9"/>
  <c r="AL108" i="19"/>
  <c r="DB451" i="9"/>
  <c r="DB496" i="9" s="1"/>
  <c r="DA374" i="9"/>
  <c r="DA454" i="9"/>
  <c r="DB448" i="9"/>
  <c r="DB535" i="9"/>
  <c r="DB458" i="9"/>
  <c r="CZ147" i="9"/>
  <c r="CZ521" i="9"/>
  <c r="CZ522" i="9" s="1"/>
  <c r="CZ524" i="9" s="1"/>
  <c r="DD338" i="9"/>
  <c r="DA510" i="9"/>
  <c r="DA512" i="9" s="1"/>
  <c r="DA519" i="9"/>
  <c r="DA465" i="9"/>
  <c r="DA468" i="9" s="1"/>
  <c r="DA473" i="9" s="1"/>
  <c r="CU499" i="9" s="1"/>
  <c r="AM64" i="19"/>
  <c r="AM65" i="19" s="1"/>
  <c r="AM67" i="19" s="1"/>
  <c r="AM68" i="19" s="1"/>
  <c r="CZ408" i="9"/>
  <c r="DC281" i="9"/>
  <c r="AN49" i="19"/>
  <c r="DD368" i="9"/>
  <c r="DD369" i="9" s="1"/>
  <c r="DD383" i="9"/>
  <c r="DD384" i="9" s="1"/>
  <c r="DD419" i="9"/>
  <c r="DC417" i="9" l="1"/>
  <c r="CZ410" i="9"/>
  <c r="CZ412" i="9" s="1"/>
  <c r="P67" i="20"/>
  <c r="R19" i="17"/>
  <c r="IM377" i="9"/>
  <c r="IN271" i="9"/>
  <c r="IN276" i="9" s="1"/>
  <c r="DE345" i="9"/>
  <c r="DE347" i="9" s="1"/>
  <c r="DD417" i="9"/>
  <c r="DD483" i="9"/>
  <c r="CU501" i="9"/>
  <c r="CU502" i="9"/>
  <c r="DE284" i="9"/>
  <c r="DC285" i="9"/>
  <c r="DB543" i="9"/>
  <c r="DB544" i="9" s="1"/>
  <c r="DB537" i="9"/>
  <c r="AM107" i="19"/>
  <c r="CT501" i="9"/>
  <c r="CT502" i="9"/>
  <c r="DA475" i="9"/>
  <c r="DA476" i="9" s="1"/>
  <c r="DA497" i="9"/>
  <c r="DE367" i="9"/>
  <c r="DE336" i="9"/>
  <c r="DF536" i="9" s="1"/>
  <c r="DB452" i="9"/>
  <c r="AM69" i="19"/>
  <c r="AN74" i="19"/>
  <c r="DD392" i="9"/>
  <c r="DD281" i="9" s="1"/>
  <c r="DF284" i="9" s="1"/>
  <c r="DE335" i="9"/>
  <c r="CX498" i="9"/>
  <c r="DB461" i="9"/>
  <c r="DC406" i="9"/>
  <c r="DD482" i="9"/>
  <c r="DA112" i="9"/>
  <c r="DA378" i="9"/>
  <c r="DA386" i="9" s="1"/>
  <c r="DA407" i="9" s="1"/>
  <c r="DA408" i="9" s="1"/>
  <c r="DA410" i="9" s="1"/>
  <c r="DA412" i="9" s="1"/>
  <c r="CZ476" i="9"/>
  <c r="CZ478" i="9"/>
  <c r="DA477" i="9" s="1"/>
  <c r="R29" i="17" l="1"/>
  <c r="P69" i="20"/>
  <c r="IO271" i="9"/>
  <c r="IO276" i="9" s="1"/>
  <c r="IN377" i="9"/>
  <c r="AB36" i="20" s="1"/>
  <c r="AD22" i="17" s="1"/>
  <c r="DF341" i="9"/>
  <c r="DF343" i="9" s="1"/>
  <c r="DF344" i="9" s="1"/>
  <c r="DF330" i="9" s="1"/>
  <c r="DF331" i="9" s="1"/>
  <c r="DF333" i="9" s="1"/>
  <c r="DA478" i="9"/>
  <c r="DB477" i="9" s="1"/>
  <c r="DE337" i="9"/>
  <c r="DE338" i="9" s="1"/>
  <c r="AN63" i="19"/>
  <c r="DC389" i="9"/>
  <c r="DD279" i="9"/>
  <c r="DD285" i="9" s="1"/>
  <c r="DC290" i="9"/>
  <c r="DE383" i="9"/>
  <c r="DE384" i="9" s="1"/>
  <c r="DE368" i="9"/>
  <c r="DE369" i="9" s="1"/>
  <c r="DE419" i="9"/>
  <c r="DB519" i="9"/>
  <c r="DB465" i="9"/>
  <c r="DB468" i="9" s="1"/>
  <c r="DB473" i="9" s="1"/>
  <c r="DD485" i="9"/>
  <c r="DA521" i="9"/>
  <c r="DA522" i="9" s="1"/>
  <c r="DA524" i="9" s="1"/>
  <c r="DA147" i="9"/>
  <c r="DC451" i="9"/>
  <c r="DC496" i="9" s="1"/>
  <c r="DB454" i="9"/>
  <c r="DB374" i="9"/>
  <c r="P70" i="20" l="1"/>
  <c r="P71" i="20"/>
  <c r="IP271" i="9"/>
  <c r="IP276" i="9" s="1"/>
  <c r="IO377" i="9"/>
  <c r="DF345" i="9"/>
  <c r="DF347" i="9" s="1"/>
  <c r="DE417" i="9"/>
  <c r="DE483" i="9"/>
  <c r="DC395" i="9"/>
  <c r="DC402" i="9" s="1"/>
  <c r="AN46" i="19"/>
  <c r="DB378" i="9"/>
  <c r="DB386" i="9" s="1"/>
  <c r="DB407" i="9" s="1"/>
  <c r="DB408" i="9" s="1"/>
  <c r="DB410" i="9" s="1"/>
  <c r="DB412" i="9" s="1"/>
  <c r="DB112" i="9"/>
  <c r="DE392" i="9"/>
  <c r="DE281" i="9" s="1"/>
  <c r="DG284" i="9" s="1"/>
  <c r="DF335" i="9"/>
  <c r="DE482" i="9"/>
  <c r="DD406" i="9"/>
  <c r="DB497" i="9"/>
  <c r="DB475" i="9"/>
  <c r="CV499" i="9"/>
  <c r="CY498" i="9"/>
  <c r="DF336" i="9"/>
  <c r="DG536" i="9" s="1"/>
  <c r="DF367" i="9"/>
  <c r="DC291" i="9"/>
  <c r="DC418" i="9" s="1"/>
  <c r="DD288" i="9"/>
  <c r="DE279" i="9"/>
  <c r="DD290" i="9"/>
  <c r="DD389" i="9"/>
  <c r="DD395" i="9" s="1"/>
  <c r="DD402" i="9" s="1"/>
  <c r="IP377" i="9" l="1"/>
  <c r="IQ271" i="9"/>
  <c r="IQ276" i="9" s="1"/>
  <c r="DG341" i="9"/>
  <c r="DG343" i="9" s="1"/>
  <c r="DG344" i="9" s="1"/>
  <c r="DG330" i="9" s="1"/>
  <c r="DG331" i="9" s="1"/>
  <c r="DG333" i="9" s="1"/>
  <c r="DE485" i="9"/>
  <c r="DE406" i="9" s="1"/>
  <c r="DE288" i="9"/>
  <c r="DD291" i="9"/>
  <c r="DD418" i="9" s="1"/>
  <c r="DB147" i="9"/>
  <c r="DB521" i="9"/>
  <c r="DB522" i="9" s="1"/>
  <c r="DB524" i="9" s="1"/>
  <c r="DF337" i="9"/>
  <c r="DF338" i="9" s="1"/>
  <c r="DF368" i="9"/>
  <c r="DF369" i="9" s="1"/>
  <c r="DF383" i="9"/>
  <c r="DF419" i="9"/>
  <c r="AM76" i="19" s="1"/>
  <c r="AN52" i="19"/>
  <c r="AN59" i="19" s="1"/>
  <c r="AO24" i="19"/>
  <c r="DB476" i="9"/>
  <c r="DB478" i="9"/>
  <c r="DC477" i="9" s="1"/>
  <c r="DE285" i="9"/>
  <c r="AN75" i="19"/>
  <c r="DC424" i="9"/>
  <c r="CV502" i="9"/>
  <c r="CV501" i="9"/>
  <c r="IQ377" i="9" l="1"/>
  <c r="CH34" i="19" s="1"/>
  <c r="IR271" i="9"/>
  <c r="IR276" i="9" s="1"/>
  <c r="DF482" i="9"/>
  <c r="DG345" i="9"/>
  <c r="DG347" i="9" s="1"/>
  <c r="DF392" i="9"/>
  <c r="DG335" i="9"/>
  <c r="DG367" i="9"/>
  <c r="DG336" i="9"/>
  <c r="DH536" i="9" s="1"/>
  <c r="AM81" i="19"/>
  <c r="AM104" i="19" s="1"/>
  <c r="DE389" i="9"/>
  <c r="DE395" i="9" s="1"/>
  <c r="DE402" i="9" s="1"/>
  <c r="DF279" i="9"/>
  <c r="DE290" i="9"/>
  <c r="DC535" i="9"/>
  <c r="DC448" i="9"/>
  <c r="DC452" i="9" s="1"/>
  <c r="DC458" i="9"/>
  <c r="DF384" i="9"/>
  <c r="AO40" i="19"/>
  <c r="AO41" i="19" s="1"/>
  <c r="DF417" i="9"/>
  <c r="DF483" i="9"/>
  <c r="DD424" i="9"/>
  <c r="IS271" i="9" l="1"/>
  <c r="IS276" i="9" s="1"/>
  <c r="IR377" i="9"/>
  <c r="DF485" i="9"/>
  <c r="DF406" i="9" s="1"/>
  <c r="DH341" i="9"/>
  <c r="DH343" i="9" s="1"/>
  <c r="DH344" i="9" s="1"/>
  <c r="DH330" i="9" s="1"/>
  <c r="DH331" i="9" s="1"/>
  <c r="DH333" i="9" s="1"/>
  <c r="AO74" i="19"/>
  <c r="DG383" i="9"/>
  <c r="DG384" i="9" s="1"/>
  <c r="DG368" i="9"/>
  <c r="DG369" i="9" s="1"/>
  <c r="DG419" i="9"/>
  <c r="DC537" i="9"/>
  <c r="DC543" i="9"/>
  <c r="DC544" i="9" s="1"/>
  <c r="DE291" i="9"/>
  <c r="DE418" i="9" s="1"/>
  <c r="DF288" i="9"/>
  <c r="AM108" i="19"/>
  <c r="DG337" i="9"/>
  <c r="DG338" i="9" s="1"/>
  <c r="DC374" i="9"/>
  <c r="DD451" i="9"/>
  <c r="DD496" i="9" s="1"/>
  <c r="DC454" i="9"/>
  <c r="DD535" i="9"/>
  <c r="DD458" i="9"/>
  <c r="DD448" i="9"/>
  <c r="DC461" i="9"/>
  <c r="AN112" i="19"/>
  <c r="AN115" i="19" s="1"/>
  <c r="DF281" i="9"/>
  <c r="DH284" i="9" s="1"/>
  <c r="AO49" i="19"/>
  <c r="DG482" i="9" l="1"/>
  <c r="IT271" i="9"/>
  <c r="IT276" i="9" s="1"/>
  <c r="IS377" i="9"/>
  <c r="DH345" i="9"/>
  <c r="DI341" i="9" s="1"/>
  <c r="DI343" i="9" s="1"/>
  <c r="DH335" i="9"/>
  <c r="DG392" i="9"/>
  <c r="DG281" i="9" s="1"/>
  <c r="DI284" i="9" s="1"/>
  <c r="DG483" i="9"/>
  <c r="DG485" i="9" s="1"/>
  <c r="DG417" i="9"/>
  <c r="AN119" i="19"/>
  <c r="AN122" i="19" s="1"/>
  <c r="AN127" i="19" s="1"/>
  <c r="AN129" i="19" s="1"/>
  <c r="AN132" i="19" s="1"/>
  <c r="AO131" i="19" s="1"/>
  <c r="DC465" i="9"/>
  <c r="DC468" i="9" s="1"/>
  <c r="DC473" i="9" s="1"/>
  <c r="DC519" i="9"/>
  <c r="DC112" i="9"/>
  <c r="DC378" i="9"/>
  <c r="DC386" i="9" s="1"/>
  <c r="DC407" i="9" s="1"/>
  <c r="AN31" i="19"/>
  <c r="AN35" i="19" s="1"/>
  <c r="AN43" i="19" s="1"/>
  <c r="AN107" i="19"/>
  <c r="DF285" i="9"/>
  <c r="DD452" i="9"/>
  <c r="DE424" i="9"/>
  <c r="DH336" i="9"/>
  <c r="DI536" i="9" s="1"/>
  <c r="DH367" i="9"/>
  <c r="AO63" i="19"/>
  <c r="DD461" i="9"/>
  <c r="DD537" i="9"/>
  <c r="DD543" i="9"/>
  <c r="DD544" i="9" s="1"/>
  <c r="DH347" i="9" l="1"/>
  <c r="DH419" i="9" s="1"/>
  <c r="IU271" i="9"/>
  <c r="IU276" i="9" s="1"/>
  <c r="IT377" i="9"/>
  <c r="DE448" i="9"/>
  <c r="DE535" i="9"/>
  <c r="DE458" i="9"/>
  <c r="DI344" i="9"/>
  <c r="DI330" i="9" s="1"/>
  <c r="DI331" i="9" s="1"/>
  <c r="DI333" i="9" s="1"/>
  <c r="DE451" i="9"/>
  <c r="DE496" i="9" s="1"/>
  <c r="DD454" i="9"/>
  <c r="DD374" i="9"/>
  <c r="AN64" i="19"/>
  <c r="AN65" i="19" s="1"/>
  <c r="AN67" i="19" s="1"/>
  <c r="AN69" i="19" s="1"/>
  <c r="DC408" i="9"/>
  <c r="DC410" i="9" s="1"/>
  <c r="DC412" i="9" s="1"/>
  <c r="DH482" i="9"/>
  <c r="DG406" i="9"/>
  <c r="DC475" i="9"/>
  <c r="DC497" i="9"/>
  <c r="CZ498" i="9"/>
  <c r="CW499" i="9"/>
  <c r="DD510" i="9"/>
  <c r="DD512" i="9" s="1"/>
  <c r="DD465" i="9"/>
  <c r="DD468" i="9" s="1"/>
  <c r="DD473" i="9" s="1"/>
  <c r="DD519" i="9"/>
  <c r="DC147" i="9"/>
  <c r="DC521" i="9"/>
  <c r="DC522" i="9" s="1"/>
  <c r="DC524" i="9" s="1"/>
  <c r="DF389" i="9"/>
  <c r="DG279" i="9"/>
  <c r="DG285" i="9" s="1"/>
  <c r="DF290" i="9"/>
  <c r="DH337" i="9"/>
  <c r="DH338" i="9" s="1"/>
  <c r="DH383" i="9" l="1"/>
  <c r="DH384" i="9" s="1"/>
  <c r="DH368" i="9"/>
  <c r="DH369" i="9" s="1"/>
  <c r="DH483" i="9" s="1"/>
  <c r="DH485" i="9" s="1"/>
  <c r="CI34" i="19"/>
  <c r="CK34" i="19"/>
  <c r="IV271" i="9"/>
  <c r="IV276" i="9" s="1"/>
  <c r="IU377" i="9"/>
  <c r="CW502" i="9"/>
  <c r="CW501" i="9"/>
  <c r="DE452" i="9"/>
  <c r="DE374" i="9" s="1"/>
  <c r="DI335" i="9"/>
  <c r="DH392" i="9"/>
  <c r="DH281" i="9" s="1"/>
  <c r="DJ284" i="9" s="1"/>
  <c r="DF291" i="9"/>
  <c r="DF418" i="9" s="1"/>
  <c r="DG288" i="9"/>
  <c r="DG290" i="9"/>
  <c r="DH279" i="9"/>
  <c r="DG389" i="9"/>
  <c r="DG395" i="9" s="1"/>
  <c r="DG402" i="9" s="1"/>
  <c r="DE461" i="9"/>
  <c r="DF395" i="9"/>
  <c r="DF402" i="9" s="1"/>
  <c r="AO46" i="19"/>
  <c r="CX499" i="9"/>
  <c r="DD475" i="9"/>
  <c r="DD476" i="9" s="1"/>
  <c r="DD497" i="9"/>
  <c r="DE537" i="9"/>
  <c r="DE543" i="9"/>
  <c r="DE544" i="9" s="1"/>
  <c r="AN68" i="19"/>
  <c r="DA498" i="9"/>
  <c r="DC476" i="9"/>
  <c r="DC478" i="9"/>
  <c r="DD477" i="9" s="1"/>
  <c r="DD112" i="9"/>
  <c r="DD378" i="9"/>
  <c r="DD386" i="9" s="1"/>
  <c r="DD407" i="9" s="1"/>
  <c r="DD408" i="9" s="1"/>
  <c r="DD410" i="9" s="1"/>
  <c r="DD412" i="9" s="1"/>
  <c r="DI336" i="9"/>
  <c r="DJ536" i="9" s="1"/>
  <c r="DI367" i="9"/>
  <c r="DI345" i="9"/>
  <c r="DH417" i="9" l="1"/>
  <c r="IW271" i="9"/>
  <c r="IW276" i="9" s="1"/>
  <c r="IV377" i="9"/>
  <c r="DF451" i="9"/>
  <c r="DF496" i="9" s="1"/>
  <c r="DE454" i="9"/>
  <c r="CX502" i="9"/>
  <c r="CX501" i="9"/>
  <c r="DH285" i="9"/>
  <c r="DI279" i="9" s="1"/>
  <c r="DG291" i="9"/>
  <c r="DG418" i="9" s="1"/>
  <c r="DH288" i="9"/>
  <c r="AO52" i="19"/>
  <c r="AO59" i="19" s="1"/>
  <c r="DD478" i="9"/>
  <c r="DE477" i="9" s="1"/>
  <c r="DF424" i="9"/>
  <c r="AO75" i="19"/>
  <c r="DE378" i="9"/>
  <c r="DE386" i="9" s="1"/>
  <c r="DE407" i="9" s="1"/>
  <c r="DE408" i="9" s="1"/>
  <c r="DE410" i="9" s="1"/>
  <c r="DE412" i="9" s="1"/>
  <c r="DE112" i="9"/>
  <c r="AP24" i="19"/>
  <c r="DH406" i="9"/>
  <c r="DI482" i="9"/>
  <c r="DI347" i="9"/>
  <c r="DJ341" i="9"/>
  <c r="DJ343" i="9" s="1"/>
  <c r="DE519" i="9"/>
  <c r="DE465" i="9"/>
  <c r="DE468" i="9" s="1"/>
  <c r="DE473" i="9" s="1"/>
  <c r="DD521" i="9"/>
  <c r="DD522" i="9" s="1"/>
  <c r="DD524" i="9" s="1"/>
  <c r="DD147" i="9"/>
  <c r="DI337" i="9"/>
  <c r="DI338" i="9" s="1"/>
  <c r="IX271" i="9" l="1"/>
  <c r="IX276" i="9" s="1"/>
  <c r="IW377" i="9"/>
  <c r="CJ34" i="19" s="1"/>
  <c r="DH290" i="9"/>
  <c r="DH291" i="9" s="1"/>
  <c r="DH418" i="9" s="1"/>
  <c r="DH424" i="9" s="1"/>
  <c r="DH389" i="9"/>
  <c r="DH395" i="9" s="1"/>
  <c r="DH402" i="9" s="1"/>
  <c r="DF535" i="9"/>
  <c r="DF448" i="9"/>
  <c r="DF452" i="9" s="1"/>
  <c r="DF458" i="9"/>
  <c r="DI392" i="9"/>
  <c r="DJ335" i="9"/>
  <c r="DE475" i="9"/>
  <c r="DE476" i="9" s="1"/>
  <c r="DE497" i="9"/>
  <c r="DB498" i="9"/>
  <c r="CY499" i="9"/>
  <c r="DE147" i="9"/>
  <c r="DE521" i="9"/>
  <c r="DE522" i="9" s="1"/>
  <c r="DE524" i="9" s="1"/>
  <c r="DJ344" i="9"/>
  <c r="DJ330" i="9" s="1"/>
  <c r="DJ331" i="9" s="1"/>
  <c r="DJ333" i="9" s="1"/>
  <c r="DI383" i="9"/>
  <c r="DI384" i="9" s="1"/>
  <c r="DI368" i="9"/>
  <c r="DI419" i="9"/>
  <c r="AN76" i="19" s="1"/>
  <c r="DG424" i="9"/>
  <c r="DI288" i="9" l="1"/>
  <c r="IX377" i="9"/>
  <c r="IY271" i="9"/>
  <c r="IY276" i="9" s="1"/>
  <c r="CY502" i="9"/>
  <c r="CY501" i="9"/>
  <c r="DJ345" i="9"/>
  <c r="DK341" i="9" s="1"/>
  <c r="DK343" i="9" s="1"/>
  <c r="DJ367" i="9"/>
  <c r="DJ336" i="9"/>
  <c r="DK536" i="9" s="1"/>
  <c r="DF543" i="9"/>
  <c r="DF544" i="9" s="1"/>
  <c r="DF537" i="9"/>
  <c r="DG451" i="9"/>
  <c r="DG496" i="9" s="1"/>
  <c r="DF374" i="9"/>
  <c r="DF454" i="9"/>
  <c r="AN81" i="19"/>
  <c r="AN104" i="19" s="1"/>
  <c r="DH535" i="9"/>
  <c r="DH448" i="9"/>
  <c r="DH458" i="9"/>
  <c r="DH461" i="9" s="1"/>
  <c r="DF461" i="9"/>
  <c r="AO112" i="19"/>
  <c r="AO115" i="19" s="1"/>
  <c r="DE478" i="9"/>
  <c r="DF477" i="9" s="1"/>
  <c r="DG535" i="9"/>
  <c r="DG458" i="9"/>
  <c r="DG448" i="9"/>
  <c r="AN25" i="19"/>
  <c r="AN26" i="19" s="1"/>
  <c r="DI369" i="9"/>
  <c r="DJ337" i="9"/>
  <c r="DI281" i="9"/>
  <c r="AP49" i="19"/>
  <c r="IY377" i="9" l="1"/>
  <c r="IZ271" i="9"/>
  <c r="IZ276" i="9" s="1"/>
  <c r="DJ347" i="9"/>
  <c r="DJ383" i="9" s="1"/>
  <c r="DJ384" i="9" s="1"/>
  <c r="DG452" i="9"/>
  <c r="DG374" i="9" s="1"/>
  <c r="DJ338" i="9"/>
  <c r="DJ392" i="9" s="1"/>
  <c r="DJ281" i="9" s="1"/>
  <c r="DL284" i="9" s="1"/>
  <c r="DF519" i="9"/>
  <c r="DF465" i="9"/>
  <c r="DF468" i="9" s="1"/>
  <c r="DF473" i="9" s="1"/>
  <c r="DH519" i="9"/>
  <c r="DH465" i="9"/>
  <c r="DH468" i="9" s="1"/>
  <c r="DH473" i="9" s="1"/>
  <c r="DK284" i="9"/>
  <c r="DI285" i="9"/>
  <c r="DG461" i="9"/>
  <c r="DG543" i="9"/>
  <c r="DG544" i="9" s="1"/>
  <c r="DG537" i="9"/>
  <c r="DH543" i="9"/>
  <c r="DH544" i="9" s="1"/>
  <c r="DH537" i="9"/>
  <c r="DI483" i="9"/>
  <c r="DI485" i="9" s="1"/>
  <c r="DI417" i="9"/>
  <c r="AN108" i="19"/>
  <c r="DF378" i="9"/>
  <c r="DF386" i="9" s="1"/>
  <c r="DF407" i="9" s="1"/>
  <c r="DF112" i="9"/>
  <c r="AO31" i="19"/>
  <c r="AO35" i="19" s="1"/>
  <c r="AO43" i="19" s="1"/>
  <c r="AO119" i="19"/>
  <c r="AO122" i="19" s="1"/>
  <c r="AO127" i="19" s="1"/>
  <c r="AO129" i="19" s="1"/>
  <c r="AO132" i="19" s="1"/>
  <c r="AP131" i="19" s="1"/>
  <c r="DK344" i="9"/>
  <c r="DK330" i="9" s="1"/>
  <c r="DK331" i="9" s="1"/>
  <c r="DK333" i="9" s="1"/>
  <c r="DJ368" i="9" l="1"/>
  <c r="DJ369" i="9" s="1"/>
  <c r="IZ377" i="9"/>
  <c r="AC36" i="20" s="1"/>
  <c r="AE22" i="17" s="1"/>
  <c r="JA271" i="9"/>
  <c r="JA276" i="9" s="1"/>
  <c r="DJ419" i="9"/>
  <c r="DH451" i="9"/>
  <c r="DH496" i="9" s="1"/>
  <c r="DG454" i="9"/>
  <c r="DK335" i="9"/>
  <c r="DK337" i="9" s="1"/>
  <c r="DK367" i="9"/>
  <c r="DK336" i="9"/>
  <c r="DL536" i="9" s="1"/>
  <c r="DF147" i="9"/>
  <c r="DF521" i="9"/>
  <c r="DF522" i="9" s="1"/>
  <c r="DF524" i="9" s="1"/>
  <c r="AO64" i="19"/>
  <c r="AO65" i="19" s="1"/>
  <c r="AO67" i="19" s="1"/>
  <c r="AO68" i="19" s="1"/>
  <c r="DF408" i="9"/>
  <c r="DJ482" i="9"/>
  <c r="DI406" i="9"/>
  <c r="DG465" i="9"/>
  <c r="DG468" i="9" s="1"/>
  <c r="DG473" i="9" s="1"/>
  <c r="DD498" i="9" s="1"/>
  <c r="DG519" i="9"/>
  <c r="DG510" i="9"/>
  <c r="DG512" i="9" s="1"/>
  <c r="DG112" i="9"/>
  <c r="DG378" i="9"/>
  <c r="DG386" i="9" s="1"/>
  <c r="DG407" i="9" s="1"/>
  <c r="DG408" i="9" s="1"/>
  <c r="DG410" i="9" s="1"/>
  <c r="DG412" i="9" s="1"/>
  <c r="DJ279" i="9"/>
  <c r="DJ285" i="9" s="1"/>
  <c r="DI389" i="9"/>
  <c r="DI290" i="9"/>
  <c r="DF475" i="9"/>
  <c r="DF497" i="9"/>
  <c r="DC498" i="9"/>
  <c r="CZ499" i="9"/>
  <c r="AP74" i="19"/>
  <c r="DK345" i="9"/>
  <c r="AO107" i="19"/>
  <c r="DH475" i="9"/>
  <c r="DH476" i="9" s="1"/>
  <c r="DH497" i="9"/>
  <c r="JA377" i="9" l="1"/>
  <c r="JB271" i="9"/>
  <c r="JB276" i="9" s="1"/>
  <c r="DH452" i="9"/>
  <c r="DI451" i="9" s="1"/>
  <c r="DI496" i="9" s="1"/>
  <c r="CZ502" i="9"/>
  <c r="CZ501" i="9"/>
  <c r="DE498" i="9"/>
  <c r="DK338" i="9"/>
  <c r="DL335" i="9" s="1"/>
  <c r="DJ483" i="9"/>
  <c r="DJ485" i="9" s="1"/>
  <c r="DJ417" i="9"/>
  <c r="DF476" i="9"/>
  <c r="DF478" i="9"/>
  <c r="DG477" i="9" s="1"/>
  <c r="DA499" i="9"/>
  <c r="DG475" i="9"/>
  <c r="DG476" i="9" s="1"/>
  <c r="DG497" i="9"/>
  <c r="DB499" i="9"/>
  <c r="DI291" i="9"/>
  <c r="DI418" i="9" s="1"/>
  <c r="DJ288" i="9"/>
  <c r="AP63" i="19"/>
  <c r="DK347" i="9"/>
  <c r="DL341" i="9"/>
  <c r="DL343" i="9" s="1"/>
  <c r="DI395" i="9"/>
  <c r="DI402" i="9" s="1"/>
  <c r="AP46" i="19"/>
  <c r="DG521" i="9"/>
  <c r="DG522" i="9" s="1"/>
  <c r="DG524" i="9" s="1"/>
  <c r="DG147" i="9"/>
  <c r="DJ389" i="9"/>
  <c r="DJ395" i="9" s="1"/>
  <c r="DJ402" i="9" s="1"/>
  <c r="DJ290" i="9"/>
  <c r="DK279" i="9"/>
  <c r="DF410" i="9"/>
  <c r="DF412" i="9" s="1"/>
  <c r="AO69" i="19"/>
  <c r="JC271" i="9" l="1"/>
  <c r="JC276" i="9" s="1"/>
  <c r="JB377" i="9"/>
  <c r="DH454" i="9"/>
  <c r="DH374" i="9"/>
  <c r="DA502" i="9"/>
  <c r="DA501" i="9"/>
  <c r="DB502" i="9"/>
  <c r="DB501" i="9"/>
  <c r="DK392" i="9"/>
  <c r="DK281" i="9" s="1"/>
  <c r="DM284" i="9" s="1"/>
  <c r="AP75" i="19"/>
  <c r="DI424" i="9"/>
  <c r="DG478" i="9"/>
  <c r="DH477" i="9" s="1"/>
  <c r="DH478" i="9" s="1"/>
  <c r="DI477" i="9" s="1"/>
  <c r="AP52" i="19"/>
  <c r="AP59" i="19" s="1"/>
  <c r="DK482" i="9"/>
  <c r="DJ406" i="9"/>
  <c r="DL344" i="9"/>
  <c r="DL330" i="9" s="1"/>
  <c r="DL331" i="9" s="1"/>
  <c r="DL333" i="9" s="1"/>
  <c r="DK368" i="9"/>
  <c r="DK383" i="9"/>
  <c r="DK384" i="9" s="1"/>
  <c r="DK419" i="9"/>
  <c r="DL337" i="9"/>
  <c r="DJ291" i="9"/>
  <c r="DJ418" i="9" s="1"/>
  <c r="DK288" i="9"/>
  <c r="JD271" i="9" l="1"/>
  <c r="JD276" i="9" s="1"/>
  <c r="JC377" i="9"/>
  <c r="CL34" i="19" s="1"/>
  <c r="DH378" i="9"/>
  <c r="DH386" i="9" s="1"/>
  <c r="DH407" i="9" s="1"/>
  <c r="DH408" i="9" s="1"/>
  <c r="DH410" i="9" s="1"/>
  <c r="DH412" i="9" s="1"/>
  <c r="DH112" i="9"/>
  <c r="DK285" i="9"/>
  <c r="DL345" i="9"/>
  <c r="DL367" i="9"/>
  <c r="DL336" i="9"/>
  <c r="DJ424" i="9"/>
  <c r="DK369" i="9"/>
  <c r="DI535" i="9"/>
  <c r="DI458" i="9"/>
  <c r="DI448" i="9"/>
  <c r="DI452" i="9" s="1"/>
  <c r="JE271" i="9" l="1"/>
  <c r="JE276" i="9" s="1"/>
  <c r="JD377" i="9"/>
  <c r="DH147" i="9"/>
  <c r="DH521" i="9"/>
  <c r="DH522" i="9" s="1"/>
  <c r="DH524" i="9" s="1"/>
  <c r="DK290" i="9"/>
  <c r="DL279" i="9"/>
  <c r="DK389" i="9"/>
  <c r="DK395" i="9" s="1"/>
  <c r="DK402" i="9" s="1"/>
  <c r="DM536" i="9"/>
  <c r="DL338" i="9"/>
  <c r="DI461" i="9"/>
  <c r="AP112" i="19"/>
  <c r="AP115" i="19" s="1"/>
  <c r="DJ448" i="9"/>
  <c r="DJ535" i="9"/>
  <c r="DJ458" i="9"/>
  <c r="AQ24" i="19"/>
  <c r="DI537" i="9"/>
  <c r="DI543" i="9"/>
  <c r="DI544" i="9" s="1"/>
  <c r="DK417" i="9"/>
  <c r="DK483" i="9"/>
  <c r="DK485" i="9" s="1"/>
  <c r="DM341" i="9"/>
  <c r="DM343" i="9" s="1"/>
  <c r="DL347" i="9"/>
  <c r="DJ451" i="9"/>
  <c r="DJ496" i="9" s="1"/>
  <c r="DI454" i="9"/>
  <c r="DI374" i="9"/>
  <c r="JE377" i="9" l="1"/>
  <c r="JF271" i="9"/>
  <c r="JF276" i="9" s="1"/>
  <c r="DJ452" i="9"/>
  <c r="DK451" i="9" s="1"/>
  <c r="DK496" i="9" s="1"/>
  <c r="DK291" i="9"/>
  <c r="DK418" i="9" s="1"/>
  <c r="DK424" i="9" s="1"/>
  <c r="DL288" i="9"/>
  <c r="AP119" i="19"/>
  <c r="AP122" i="19" s="1"/>
  <c r="AP127" i="19" s="1"/>
  <c r="AP129" i="19" s="1"/>
  <c r="AP132" i="19" s="1"/>
  <c r="AQ131" i="19" s="1"/>
  <c r="DI378" i="9"/>
  <c r="DI386" i="9" s="1"/>
  <c r="DI407" i="9" s="1"/>
  <c r="DI112" i="9"/>
  <c r="AP31" i="19"/>
  <c r="AP35" i="19" s="1"/>
  <c r="DI465" i="9"/>
  <c r="DI468" i="9" s="1"/>
  <c r="DI473" i="9" s="1"/>
  <c r="DI519" i="9"/>
  <c r="DK406" i="9"/>
  <c r="DL482" i="9"/>
  <c r="DJ543" i="9"/>
  <c r="DJ544" i="9" s="1"/>
  <c r="DJ537" i="9"/>
  <c r="DL392" i="9"/>
  <c r="Q51" i="20" s="1"/>
  <c r="DM335" i="9"/>
  <c r="DL383" i="9"/>
  <c r="Q42" i="20" s="1"/>
  <c r="Q43" i="20" s="1"/>
  <c r="S23" i="17" s="1"/>
  <c r="DL368" i="9"/>
  <c r="DL419" i="9"/>
  <c r="AO76" i="19" s="1"/>
  <c r="DM344" i="9"/>
  <c r="DM330" i="9" s="1"/>
  <c r="DM331" i="9" s="1"/>
  <c r="DM333" i="9" s="1"/>
  <c r="DJ461" i="9"/>
  <c r="JF377" i="9" l="1"/>
  <c r="JG271" i="9"/>
  <c r="JG276" i="9" s="1"/>
  <c r="DJ374" i="9"/>
  <c r="DJ112" i="9" s="1"/>
  <c r="DJ454" i="9"/>
  <c r="DK458" i="9"/>
  <c r="DK461" i="9" s="1"/>
  <c r="DK519" i="9" s="1"/>
  <c r="DK535" i="9"/>
  <c r="DK543" i="9" s="1"/>
  <c r="DK544" i="9" s="1"/>
  <c r="DK448" i="9"/>
  <c r="DK452" i="9" s="1"/>
  <c r="DM345" i="9"/>
  <c r="DM347" i="9" s="1"/>
  <c r="AO81" i="19"/>
  <c r="AO104" i="19" s="1"/>
  <c r="AO25" i="19"/>
  <c r="AO26" i="19" s="1"/>
  <c r="AQ25" i="19"/>
  <c r="AQ26" i="19" s="1"/>
  <c r="DL369" i="9"/>
  <c r="AP64" i="19"/>
  <c r="AP65" i="19" s="1"/>
  <c r="AP67" i="19" s="1"/>
  <c r="DI408" i="9"/>
  <c r="DI410" i="9" s="1"/>
  <c r="DI412" i="9" s="1"/>
  <c r="DI147" i="9"/>
  <c r="DI521" i="9"/>
  <c r="DI522" i="9" s="1"/>
  <c r="DI524" i="9" s="1"/>
  <c r="DM337" i="9"/>
  <c r="DL384" i="9"/>
  <c r="AQ40" i="19"/>
  <c r="AQ41" i="19" s="1"/>
  <c r="DM336" i="9"/>
  <c r="DN536" i="9" s="1"/>
  <c r="DM367" i="9"/>
  <c r="DL281" i="9"/>
  <c r="AQ49" i="19"/>
  <c r="DJ519" i="9"/>
  <c r="DJ465" i="9"/>
  <c r="DJ468" i="9" s="1"/>
  <c r="DJ473" i="9" s="1"/>
  <c r="DG498" i="9" s="1"/>
  <c r="DJ510" i="9"/>
  <c r="DJ512" i="9" s="1"/>
  <c r="DI475" i="9"/>
  <c r="DI497" i="9"/>
  <c r="DC499" i="9"/>
  <c r="DF498" i="9"/>
  <c r="DJ378" i="9" l="1"/>
  <c r="DJ386" i="9" s="1"/>
  <c r="DJ407" i="9" s="1"/>
  <c r="DJ408" i="9" s="1"/>
  <c r="DJ410" i="9" s="1"/>
  <c r="DJ412" i="9" s="1"/>
  <c r="JG377" i="9"/>
  <c r="JH271" i="9"/>
  <c r="JH276" i="9" s="1"/>
  <c r="CM34" i="19"/>
  <c r="CO34" i="19"/>
  <c r="DC502" i="9"/>
  <c r="DC501" i="9"/>
  <c r="DK537" i="9"/>
  <c r="DK465" i="9"/>
  <c r="DK468" i="9" s="1"/>
  <c r="DK473" i="9" s="1"/>
  <c r="DK475" i="9" s="1"/>
  <c r="DK476" i="9" s="1"/>
  <c r="DN341" i="9"/>
  <c r="DN343" i="9" s="1"/>
  <c r="DN344" i="9" s="1"/>
  <c r="DN330" i="9" s="1"/>
  <c r="DN331" i="9" s="1"/>
  <c r="DN333" i="9" s="1"/>
  <c r="DM338" i="9"/>
  <c r="DM392" i="9" s="1"/>
  <c r="DM281" i="9" s="1"/>
  <c r="DO284" i="9" s="1"/>
  <c r="DL451" i="9"/>
  <c r="DL496" i="9" s="1"/>
  <c r="DK374" i="9"/>
  <c r="DK454" i="9"/>
  <c r="DM368" i="9"/>
  <c r="DM383" i="9"/>
  <c r="DM384" i="9" s="1"/>
  <c r="DM419" i="9"/>
  <c r="DN284" i="9"/>
  <c r="DL285" i="9"/>
  <c r="DD499" i="9"/>
  <c r="DJ475" i="9"/>
  <c r="DJ476" i="9" s="1"/>
  <c r="DJ497" i="9"/>
  <c r="AO108" i="19"/>
  <c r="DI476" i="9"/>
  <c r="DI478" i="9"/>
  <c r="DJ477" i="9" s="1"/>
  <c r="DL483" i="9"/>
  <c r="DL485" i="9" s="1"/>
  <c r="DL417" i="9"/>
  <c r="DJ521" i="9"/>
  <c r="DJ522" i="9" s="1"/>
  <c r="DJ524" i="9" s="1"/>
  <c r="DJ147" i="9"/>
  <c r="JH377" i="9" l="1"/>
  <c r="JI271" i="9"/>
  <c r="JI276" i="9" s="1"/>
  <c r="DD502" i="9"/>
  <c r="DD501" i="9"/>
  <c r="DE499" i="9"/>
  <c r="DE502" i="9" s="1"/>
  <c r="DH498" i="9"/>
  <c r="DK497" i="9"/>
  <c r="DJ478" i="9"/>
  <c r="DK477" i="9" s="1"/>
  <c r="DK478" i="9" s="1"/>
  <c r="DL477" i="9" s="1"/>
  <c r="DN335" i="9"/>
  <c r="DN337" i="9" s="1"/>
  <c r="DN336" i="9"/>
  <c r="DO536" i="9" s="1"/>
  <c r="DN367" i="9"/>
  <c r="AQ74" i="19"/>
  <c r="DL406" i="9"/>
  <c r="Q65" i="20" s="1"/>
  <c r="DM482" i="9"/>
  <c r="DL389" i="9"/>
  <c r="Q48" i="20" s="1"/>
  <c r="Q54" i="20" s="1"/>
  <c r="DM279" i="9"/>
  <c r="DM285" i="9" s="1"/>
  <c r="DL290" i="9"/>
  <c r="DK112" i="9"/>
  <c r="DK378" i="9"/>
  <c r="DK386" i="9" s="1"/>
  <c r="DK407" i="9" s="1"/>
  <c r="DK408" i="9" s="1"/>
  <c r="DK410" i="9" s="1"/>
  <c r="DK412" i="9" s="1"/>
  <c r="AP107" i="19"/>
  <c r="DM369" i="9"/>
  <c r="DN345" i="9"/>
  <c r="Q61" i="20" l="1"/>
  <c r="S26" i="17"/>
  <c r="JI377" i="9"/>
  <c r="CN34" i="19" s="1"/>
  <c r="JJ271" i="9"/>
  <c r="JJ276" i="9" s="1"/>
  <c r="DE501" i="9"/>
  <c r="DN338" i="9"/>
  <c r="DN392" i="9" s="1"/>
  <c r="DN281" i="9" s="1"/>
  <c r="DP284" i="9" s="1"/>
  <c r="DK147" i="9"/>
  <c r="DK521" i="9"/>
  <c r="DK522" i="9" s="1"/>
  <c r="DK524" i="9" s="1"/>
  <c r="DM483" i="9"/>
  <c r="DM485" i="9" s="1"/>
  <c r="DM417" i="9"/>
  <c r="DM389" i="9"/>
  <c r="DM395" i="9" s="1"/>
  <c r="DM402" i="9" s="1"/>
  <c r="DN279" i="9"/>
  <c r="DM290" i="9"/>
  <c r="DL395" i="9"/>
  <c r="DL402" i="9" s="1"/>
  <c r="AQ46" i="19"/>
  <c r="AQ63" i="19"/>
  <c r="DM288" i="9"/>
  <c r="DL291" i="9"/>
  <c r="DL418" i="9" s="1"/>
  <c r="DN347" i="9"/>
  <c r="DO341" i="9"/>
  <c r="DO343" i="9" s="1"/>
  <c r="S25" i="17" l="1"/>
  <c r="JK271" i="9"/>
  <c r="JK276" i="9" s="1"/>
  <c r="JJ377" i="9"/>
  <c r="DO335" i="9"/>
  <c r="DO337" i="9" s="1"/>
  <c r="DN285" i="9"/>
  <c r="DN290" i="9" s="1"/>
  <c r="AQ75" i="19"/>
  <c r="DL424" i="9"/>
  <c r="DM406" i="9"/>
  <c r="DN482" i="9"/>
  <c r="DN368" i="9"/>
  <c r="DN383" i="9"/>
  <c r="DN384" i="9" s="1"/>
  <c r="DN419" i="9"/>
  <c r="DN288" i="9"/>
  <c r="DM291" i="9"/>
  <c r="DM418" i="9" s="1"/>
  <c r="DM424" i="9" s="1"/>
  <c r="AQ52" i="19"/>
  <c r="AQ59" i="19" s="1"/>
  <c r="DO344" i="9"/>
  <c r="DO330" i="9" s="1"/>
  <c r="DO331" i="9" s="1"/>
  <c r="DO333" i="9" s="1"/>
  <c r="JL271" i="9" l="1"/>
  <c r="JL276" i="9" s="1"/>
  <c r="JK377" i="9"/>
  <c r="DO279" i="9"/>
  <c r="DN389" i="9"/>
  <c r="DN395" i="9" s="1"/>
  <c r="DN402" i="9" s="1"/>
  <c r="DO345" i="9"/>
  <c r="DP341" i="9" s="1"/>
  <c r="DP343" i="9" s="1"/>
  <c r="DM458" i="9"/>
  <c r="DM535" i="9"/>
  <c r="DM448" i="9"/>
  <c r="DL448" i="9"/>
  <c r="DL452" i="9" s="1"/>
  <c r="DL535" i="9"/>
  <c r="DL458" i="9"/>
  <c r="DN369" i="9"/>
  <c r="DO336" i="9"/>
  <c r="DO367" i="9"/>
  <c r="DN291" i="9"/>
  <c r="DN418" i="9" s="1"/>
  <c r="DO288" i="9"/>
  <c r="JL377" i="9" l="1"/>
  <c r="AD36" i="20" s="1"/>
  <c r="AF22" i="17" s="1"/>
  <c r="JM271" i="9"/>
  <c r="JM276" i="9" s="1"/>
  <c r="DO347" i="9"/>
  <c r="DO419" i="9" s="1"/>
  <c r="AP76" i="19" s="1"/>
  <c r="DP536" i="9"/>
  <c r="DO338" i="9"/>
  <c r="AR24" i="19"/>
  <c r="DN417" i="9"/>
  <c r="DN483" i="9"/>
  <c r="DN485" i="9" s="1"/>
  <c r="DP344" i="9"/>
  <c r="DP330" i="9" s="1"/>
  <c r="DP331" i="9" s="1"/>
  <c r="DP333" i="9" s="1"/>
  <c r="DL461" i="9"/>
  <c r="AQ112" i="19"/>
  <c r="AQ115" i="19" s="1"/>
  <c r="DM537" i="9"/>
  <c r="DM543" i="9"/>
  <c r="DM544" i="9" s="1"/>
  <c r="DL543" i="9"/>
  <c r="DL544" i="9" s="1"/>
  <c r="DL537" i="9"/>
  <c r="DM461" i="9"/>
  <c r="DL454" i="9"/>
  <c r="DM451" i="9"/>
  <c r="DM496" i="9" s="1"/>
  <c r="DL374" i="9"/>
  <c r="Q33" i="20" s="1"/>
  <c r="DO368" i="9" l="1"/>
  <c r="DO369" i="9" s="1"/>
  <c r="DO417" i="9" s="1"/>
  <c r="Q37" i="20"/>
  <c r="S21" i="17"/>
  <c r="JM377" i="9"/>
  <c r="JN271" i="9"/>
  <c r="JN276" i="9" s="1"/>
  <c r="DO383" i="9"/>
  <c r="AR40" i="19" s="1"/>
  <c r="AR41" i="19" s="1"/>
  <c r="DM452" i="9"/>
  <c r="DM374" i="9" s="1"/>
  <c r="DL519" i="9"/>
  <c r="DL465" i="9"/>
  <c r="DL468" i="9" s="1"/>
  <c r="DL473" i="9" s="1"/>
  <c r="AP25" i="19"/>
  <c r="AP26" i="19" s="1"/>
  <c r="DM465" i="9"/>
  <c r="DM468" i="9" s="1"/>
  <c r="DM473" i="9" s="1"/>
  <c r="DM519" i="9"/>
  <c r="DM510" i="9"/>
  <c r="DM512" i="9" s="1"/>
  <c r="DP345" i="9"/>
  <c r="AP40" i="19"/>
  <c r="AP41" i="19" s="1"/>
  <c r="AP43" i="19" s="1"/>
  <c r="AP81" i="19"/>
  <c r="AP104" i="19" s="1"/>
  <c r="AQ119" i="19"/>
  <c r="AQ122" i="19" s="1"/>
  <c r="AQ127" i="19" s="1"/>
  <c r="AQ129" i="19" s="1"/>
  <c r="AQ132" i="19" s="1"/>
  <c r="AR131" i="19" s="1"/>
  <c r="DL378" i="9"/>
  <c r="DL386" i="9" s="1"/>
  <c r="DL407" i="9" s="1"/>
  <c r="Q66" i="20" s="1"/>
  <c r="DL112" i="9"/>
  <c r="AQ31" i="19"/>
  <c r="AQ35" i="19" s="1"/>
  <c r="AQ43" i="19" s="1"/>
  <c r="DO482" i="9"/>
  <c r="DN406" i="9"/>
  <c r="DO392" i="9"/>
  <c r="DP335" i="9"/>
  <c r="DP337" i="9" s="1"/>
  <c r="DP367" i="9"/>
  <c r="DP336" i="9"/>
  <c r="DQ536" i="9" s="1"/>
  <c r="DN424" i="9"/>
  <c r="AR25" i="19" l="1"/>
  <c r="AR26" i="19" s="1"/>
  <c r="DO483" i="9"/>
  <c r="DO384" i="9"/>
  <c r="Q45" i="20"/>
  <c r="S20" i="17"/>
  <c r="S44" i="17" s="1"/>
  <c r="JN377" i="9"/>
  <c r="JO271" i="9"/>
  <c r="JO276" i="9" s="1"/>
  <c r="DN451" i="9"/>
  <c r="DN496" i="9" s="1"/>
  <c r="DM454" i="9"/>
  <c r="DO485" i="9"/>
  <c r="DO406" i="9" s="1"/>
  <c r="DO281" i="9"/>
  <c r="AR49" i="19"/>
  <c r="AP108" i="19"/>
  <c r="DM497" i="9"/>
  <c r="DM475" i="9"/>
  <c r="DM476" i="9" s="1"/>
  <c r="AP68" i="19"/>
  <c r="AP69" i="19"/>
  <c r="DQ341" i="9"/>
  <c r="DQ343" i="9" s="1"/>
  <c r="DP347" i="9"/>
  <c r="DP338" i="9"/>
  <c r="DL475" i="9"/>
  <c r="DL497" i="9"/>
  <c r="DG499" i="9"/>
  <c r="DF499" i="9"/>
  <c r="DJ498" i="9"/>
  <c r="DI498" i="9"/>
  <c r="DL147" i="9"/>
  <c r="DL521" i="9"/>
  <c r="DL522" i="9" s="1"/>
  <c r="DL524" i="9" s="1"/>
  <c r="AQ64" i="19"/>
  <c r="AQ65" i="19" s="1"/>
  <c r="AQ67" i="19" s="1"/>
  <c r="AQ68" i="19" s="1"/>
  <c r="DL408" i="9"/>
  <c r="AR74" i="19"/>
  <c r="DN458" i="9"/>
  <c r="DN448" i="9"/>
  <c r="DN535" i="9"/>
  <c r="DM112" i="9"/>
  <c r="DM378" i="9"/>
  <c r="DM386" i="9" s="1"/>
  <c r="DM407" i="9" s="1"/>
  <c r="DM408" i="9" s="1"/>
  <c r="DM410" i="9" s="1"/>
  <c r="DM412" i="9" s="1"/>
  <c r="DL410" i="9" l="1"/>
  <c r="DL412" i="9" s="1"/>
  <c r="Q67" i="20"/>
  <c r="S19" i="17"/>
  <c r="JP271" i="9"/>
  <c r="JP276" i="9" s="1"/>
  <c r="JO377" i="9"/>
  <c r="CP34" i="19" s="1"/>
  <c r="DN452" i="9"/>
  <c r="DN374" i="9" s="1"/>
  <c r="DP482" i="9"/>
  <c r="AQ69" i="19"/>
  <c r="DN543" i="9"/>
  <c r="DN544" i="9" s="1"/>
  <c r="DN537" i="9"/>
  <c r="AQ107" i="19"/>
  <c r="DQ284" i="9"/>
  <c r="DO285" i="9"/>
  <c r="DQ344" i="9"/>
  <c r="DQ330" i="9" s="1"/>
  <c r="DQ331" i="9" s="1"/>
  <c r="DQ333" i="9" s="1"/>
  <c r="DN461" i="9"/>
  <c r="DL476" i="9"/>
  <c r="DL478" i="9"/>
  <c r="DM477" i="9" s="1"/>
  <c r="DM478" i="9" s="1"/>
  <c r="DN477" i="9" s="1"/>
  <c r="DG502" i="9"/>
  <c r="DG501" i="9"/>
  <c r="DF501" i="9"/>
  <c r="DF502" i="9"/>
  <c r="DP392" i="9"/>
  <c r="DP281" i="9" s="1"/>
  <c r="DR284" i="9" s="1"/>
  <c r="DQ335" i="9"/>
  <c r="DQ337" i="9" s="1"/>
  <c r="DM521" i="9"/>
  <c r="DM522" i="9" s="1"/>
  <c r="DM524" i="9" s="1"/>
  <c r="DM147" i="9"/>
  <c r="DP383" i="9"/>
  <c r="DP384" i="9" s="1"/>
  <c r="DP368" i="9"/>
  <c r="DP419" i="9"/>
  <c r="AR63" i="19"/>
  <c r="S29" i="17" l="1"/>
  <c r="Q69" i="20"/>
  <c r="DN454" i="9"/>
  <c r="DO451" i="9"/>
  <c r="DO496" i="9" s="1"/>
  <c r="JP377" i="9"/>
  <c r="JQ271" i="9"/>
  <c r="JQ276" i="9" s="1"/>
  <c r="DN112" i="9"/>
  <c r="DN378" i="9"/>
  <c r="DN386" i="9" s="1"/>
  <c r="DN407" i="9" s="1"/>
  <c r="DN408" i="9" s="1"/>
  <c r="DN410" i="9" s="1"/>
  <c r="DN412" i="9" s="1"/>
  <c r="DN519" i="9"/>
  <c r="DN465" i="9"/>
  <c r="DN468" i="9" s="1"/>
  <c r="DN473" i="9" s="1"/>
  <c r="DO290" i="9"/>
  <c r="DO389" i="9"/>
  <c r="DP279" i="9"/>
  <c r="DP285" i="9" s="1"/>
  <c r="DP369" i="9"/>
  <c r="DQ345" i="9"/>
  <c r="DQ367" i="9"/>
  <c r="DQ336" i="9"/>
  <c r="DR536" i="9" s="1"/>
  <c r="Q70" i="20" l="1"/>
  <c r="Q71" i="20"/>
  <c r="JQ377" i="9"/>
  <c r="JR271" i="9"/>
  <c r="JR276" i="9" s="1"/>
  <c r="DN147" i="9"/>
  <c r="DN521" i="9"/>
  <c r="DN522" i="9" s="1"/>
  <c r="DN524" i="9" s="1"/>
  <c r="DR341" i="9"/>
  <c r="DR343" i="9" s="1"/>
  <c r="DQ347" i="9"/>
  <c r="DP483" i="9"/>
  <c r="DP485" i="9" s="1"/>
  <c r="DP417" i="9"/>
  <c r="DP288" i="9"/>
  <c r="DO291" i="9"/>
  <c r="DO418" i="9" s="1"/>
  <c r="DO424" i="9" s="1"/>
  <c r="DQ338" i="9"/>
  <c r="DQ279" i="9"/>
  <c r="DP290" i="9"/>
  <c r="DP389" i="9"/>
  <c r="DP395" i="9" s="1"/>
  <c r="DP402" i="9" s="1"/>
  <c r="DO395" i="9"/>
  <c r="DO402" i="9" s="1"/>
  <c r="AR46" i="19"/>
  <c r="DN475" i="9"/>
  <c r="DN497" i="9"/>
  <c r="DH499" i="9"/>
  <c r="DK498" i="9"/>
  <c r="JS271" i="9" l="1"/>
  <c r="JS276" i="9" s="1"/>
  <c r="JR377" i="9"/>
  <c r="CQ34" i="19" s="1"/>
  <c r="DQ288" i="9"/>
  <c r="DP291" i="9"/>
  <c r="DP418" i="9" s="1"/>
  <c r="DP424" i="9" s="1"/>
  <c r="DQ392" i="9"/>
  <c r="DQ281" i="9" s="1"/>
  <c r="DS284" i="9" s="1"/>
  <c r="DR335" i="9"/>
  <c r="DQ368" i="9"/>
  <c r="DQ383" i="9"/>
  <c r="DQ384" i="9" s="1"/>
  <c r="DQ419" i="9"/>
  <c r="DO535" i="9"/>
  <c r="DO458" i="9"/>
  <c r="DO448" i="9"/>
  <c r="DO452" i="9" s="1"/>
  <c r="DN476" i="9"/>
  <c r="DN478" i="9"/>
  <c r="DO477" i="9" s="1"/>
  <c r="DH502" i="9"/>
  <c r="DH501" i="9"/>
  <c r="AR52" i="19"/>
  <c r="AR59" i="19" s="1"/>
  <c r="DR344" i="9"/>
  <c r="DR330" i="9" s="1"/>
  <c r="DR331" i="9" s="1"/>
  <c r="DR333" i="9" s="1"/>
  <c r="DQ482" i="9"/>
  <c r="DP406" i="9"/>
  <c r="JT271" i="9" l="1"/>
  <c r="JT276" i="9" s="1"/>
  <c r="JS377" i="9"/>
  <c r="DR345" i="9"/>
  <c r="DS341" i="9" s="1"/>
  <c r="DS343" i="9" s="1"/>
  <c r="DQ369" i="9"/>
  <c r="DO461" i="9"/>
  <c r="AR112" i="19"/>
  <c r="AR115" i="19" s="1"/>
  <c r="DR337" i="9"/>
  <c r="DR347" i="9"/>
  <c r="DO543" i="9"/>
  <c r="DO544" i="9" s="1"/>
  <c r="DO537" i="9"/>
  <c r="DP448" i="9"/>
  <c r="DP458" i="9"/>
  <c r="DP535" i="9"/>
  <c r="DP451" i="9"/>
  <c r="DP496" i="9" s="1"/>
  <c r="DO374" i="9"/>
  <c r="DO454" i="9"/>
  <c r="DR367" i="9"/>
  <c r="DR336" i="9"/>
  <c r="DS536" i="9" s="1"/>
  <c r="DQ285" i="9"/>
  <c r="JU271" i="9" l="1"/>
  <c r="JU276" i="9" s="1"/>
  <c r="JT377" i="9"/>
  <c r="DR338" i="9"/>
  <c r="DR392" i="9" s="1"/>
  <c r="DQ290" i="9"/>
  <c r="DR279" i="9"/>
  <c r="DQ389" i="9"/>
  <c r="DQ395" i="9" s="1"/>
  <c r="DQ402" i="9" s="1"/>
  <c r="DP543" i="9"/>
  <c r="DP544" i="9" s="1"/>
  <c r="DP537" i="9"/>
  <c r="AR119" i="19"/>
  <c r="AR122" i="19" s="1"/>
  <c r="AR127" i="19" s="1"/>
  <c r="AR129" i="19" s="1"/>
  <c r="AR132" i="19" s="1"/>
  <c r="AS131" i="19" s="1"/>
  <c r="DP452" i="9"/>
  <c r="DO519" i="9"/>
  <c r="DO465" i="9"/>
  <c r="DO468" i="9" s="1"/>
  <c r="DO473" i="9" s="1"/>
  <c r="DO112" i="9"/>
  <c r="DO378" i="9"/>
  <c r="DO386" i="9" s="1"/>
  <c r="DO407" i="9" s="1"/>
  <c r="AR31" i="19"/>
  <c r="AR35" i="19" s="1"/>
  <c r="AR43" i="19" s="1"/>
  <c r="DP461" i="9"/>
  <c r="AS24" i="19"/>
  <c r="DQ417" i="9"/>
  <c r="DQ483" i="9"/>
  <c r="DQ485" i="9" s="1"/>
  <c r="DS344" i="9"/>
  <c r="DS330" i="9" s="1"/>
  <c r="DS331" i="9" s="1"/>
  <c r="DS333" i="9" s="1"/>
  <c r="DR383" i="9"/>
  <c r="DR368" i="9"/>
  <c r="AS25" i="19" s="1"/>
  <c r="DR419" i="9"/>
  <c r="AQ76" i="19" s="1"/>
  <c r="DS335" i="9" l="1"/>
  <c r="JU377" i="9"/>
  <c r="CR34" i="19" s="1"/>
  <c r="JV271" i="9"/>
  <c r="JV276" i="9" s="1"/>
  <c r="DS345" i="9"/>
  <c r="DS347" i="9" s="1"/>
  <c r="AS26" i="19"/>
  <c r="DQ406" i="9"/>
  <c r="DR482" i="9"/>
  <c r="DP454" i="9"/>
  <c r="DQ451" i="9"/>
  <c r="DQ496" i="9" s="1"/>
  <c r="DP374" i="9"/>
  <c r="AQ81" i="19"/>
  <c r="AQ104" i="19" s="1"/>
  <c r="DO147" i="9"/>
  <c r="DO521" i="9"/>
  <c r="DO522" i="9" s="1"/>
  <c r="DO524" i="9" s="1"/>
  <c r="DR369" i="9"/>
  <c r="DP465" i="9"/>
  <c r="DP468" i="9" s="1"/>
  <c r="DP473" i="9" s="1"/>
  <c r="DJ499" i="9" s="1"/>
  <c r="DP510" i="9"/>
  <c r="DP512" i="9" s="1"/>
  <c r="DP519" i="9"/>
  <c r="AR64" i="19"/>
  <c r="AR65" i="19" s="1"/>
  <c r="AR67" i="19" s="1"/>
  <c r="AR68" i="19" s="1"/>
  <c r="DO408" i="9"/>
  <c r="DO410" i="9" s="1"/>
  <c r="DO412" i="9" s="1"/>
  <c r="DR384" i="9"/>
  <c r="AS40" i="19"/>
  <c r="AS41" i="19" s="1"/>
  <c r="DR281" i="9"/>
  <c r="DT284" i="9" s="1"/>
  <c r="AS49" i="19"/>
  <c r="DO475" i="9"/>
  <c r="DO497" i="9"/>
  <c r="DL498" i="9"/>
  <c r="DI499" i="9"/>
  <c r="DS336" i="9"/>
  <c r="DT536" i="9" s="1"/>
  <c r="DS367" i="9"/>
  <c r="DS337" i="9"/>
  <c r="DQ291" i="9"/>
  <c r="DQ418" i="9" s="1"/>
  <c r="DQ424" i="9" s="1"/>
  <c r="DR288" i="9"/>
  <c r="JV377" i="9" l="1"/>
  <c r="JW271" i="9"/>
  <c r="JW276" i="9" s="1"/>
  <c r="DT341" i="9"/>
  <c r="DT343" i="9" s="1"/>
  <c r="DT344" i="9" s="1"/>
  <c r="DT330" i="9" s="1"/>
  <c r="DT331" i="9" s="1"/>
  <c r="DT333" i="9" s="1"/>
  <c r="DJ502" i="9"/>
  <c r="DJ501" i="9"/>
  <c r="DI502" i="9"/>
  <c r="DI501" i="9"/>
  <c r="DR285" i="9"/>
  <c r="DR389" i="9" s="1"/>
  <c r="AR69" i="19"/>
  <c r="DQ535" i="9"/>
  <c r="DQ448" i="9"/>
  <c r="DQ452" i="9" s="1"/>
  <c r="DQ458" i="9"/>
  <c r="DS368" i="9"/>
  <c r="DS383" i="9"/>
  <c r="DS384" i="9" s="1"/>
  <c r="DS419" i="9"/>
  <c r="DO476" i="9"/>
  <c r="DO478" i="9"/>
  <c r="DP477" i="9" s="1"/>
  <c r="DP475" i="9"/>
  <c r="DP476" i="9" s="1"/>
  <c r="DP497" i="9"/>
  <c r="DP112" i="9"/>
  <c r="DP378" i="9"/>
  <c r="DP386" i="9" s="1"/>
  <c r="DP407" i="9" s="1"/>
  <c r="DP408" i="9" s="1"/>
  <c r="DP410" i="9" s="1"/>
  <c r="DP412" i="9" s="1"/>
  <c r="DR483" i="9"/>
  <c r="DR485" i="9" s="1"/>
  <c r="DR417" i="9"/>
  <c r="DM498" i="9"/>
  <c r="DS338" i="9"/>
  <c r="AQ108" i="19"/>
  <c r="JW377" i="9" l="1"/>
  <c r="AE36" i="20" s="1"/>
  <c r="AG22" i="17" s="1"/>
  <c r="JX271" i="9"/>
  <c r="JX276" i="9" s="1"/>
  <c r="DR290" i="9"/>
  <c r="DS288" i="9" s="1"/>
  <c r="DS279" i="9"/>
  <c r="DP478" i="9"/>
  <c r="DQ477" i="9" s="1"/>
  <c r="DT345" i="9"/>
  <c r="DU341" i="9" s="1"/>
  <c r="DU343" i="9" s="1"/>
  <c r="DT335" i="9"/>
  <c r="DS392" i="9"/>
  <c r="DS281" i="9" s="1"/>
  <c r="DU284" i="9" s="1"/>
  <c r="AR107" i="19"/>
  <c r="DR395" i="9"/>
  <c r="DR402" i="9" s="1"/>
  <c r="AS46" i="19"/>
  <c r="DP147" i="9"/>
  <c r="DP521" i="9"/>
  <c r="DP522" i="9" s="1"/>
  <c r="DP524" i="9" s="1"/>
  <c r="DQ461" i="9"/>
  <c r="DT336" i="9"/>
  <c r="DU536" i="9" s="1"/>
  <c r="DT367" i="9"/>
  <c r="AS74" i="19"/>
  <c r="DQ374" i="9"/>
  <c r="DR451" i="9"/>
  <c r="DR496" i="9" s="1"/>
  <c r="DQ454" i="9"/>
  <c r="DS369" i="9"/>
  <c r="DS482" i="9"/>
  <c r="DR406" i="9"/>
  <c r="DQ537" i="9"/>
  <c r="DQ543" i="9"/>
  <c r="DQ544" i="9" s="1"/>
  <c r="DR291" i="9" l="1"/>
  <c r="DR418" i="9" s="1"/>
  <c r="DR424" i="9" s="1"/>
  <c r="DR535" i="9" s="1"/>
  <c r="JX377" i="9"/>
  <c r="CS34" i="19" s="1"/>
  <c r="JY271" i="9"/>
  <c r="JY276" i="9" s="1"/>
  <c r="DT347" i="9"/>
  <c r="DT383" i="9" s="1"/>
  <c r="DT384" i="9" s="1"/>
  <c r="DS285" i="9"/>
  <c r="DS389" i="9" s="1"/>
  <c r="DS395" i="9" s="1"/>
  <c r="DS402" i="9" s="1"/>
  <c r="DQ465" i="9"/>
  <c r="DQ468" i="9" s="1"/>
  <c r="DQ473" i="9" s="1"/>
  <c r="DQ519" i="9"/>
  <c r="DU344" i="9"/>
  <c r="DU330" i="9" s="1"/>
  <c r="DU331" i="9" s="1"/>
  <c r="DU333" i="9" s="1"/>
  <c r="DQ112" i="9"/>
  <c r="DQ378" i="9"/>
  <c r="DQ386" i="9" s="1"/>
  <c r="DQ407" i="9" s="1"/>
  <c r="DQ408" i="9" s="1"/>
  <c r="DQ410" i="9" s="1"/>
  <c r="DQ412" i="9" s="1"/>
  <c r="AS52" i="19"/>
  <c r="AS59" i="19" s="1"/>
  <c r="AS63" i="19"/>
  <c r="DS417" i="9"/>
  <c r="DS483" i="9"/>
  <c r="DS485" i="9" s="1"/>
  <c r="DT337" i="9"/>
  <c r="DT338" i="9" s="1"/>
  <c r="DR448" i="9" l="1"/>
  <c r="DR452" i="9" s="1"/>
  <c r="DR454" i="9" s="1"/>
  <c r="DR458" i="9"/>
  <c r="DR461" i="9" s="1"/>
  <c r="DT368" i="9"/>
  <c r="DT369" i="9" s="1"/>
  <c r="JY377" i="9"/>
  <c r="JZ271" i="9"/>
  <c r="JZ276" i="9" s="1"/>
  <c r="DT419" i="9"/>
  <c r="DT279" i="9"/>
  <c r="DS290" i="9"/>
  <c r="DS291" i="9" s="1"/>
  <c r="DS418" i="9" s="1"/>
  <c r="DS406" i="9"/>
  <c r="DT482" i="9"/>
  <c r="DT392" i="9"/>
  <c r="DT281" i="9" s="1"/>
  <c r="DV284" i="9" s="1"/>
  <c r="DU335" i="9"/>
  <c r="DQ475" i="9"/>
  <c r="DQ497" i="9"/>
  <c r="DK499" i="9"/>
  <c r="DN498" i="9"/>
  <c r="DQ147" i="9"/>
  <c r="DQ521" i="9"/>
  <c r="DQ522" i="9" s="1"/>
  <c r="DQ524" i="9" s="1"/>
  <c r="DU336" i="9"/>
  <c r="DV536" i="9" s="1"/>
  <c r="DU367" i="9"/>
  <c r="DR537" i="9"/>
  <c r="DR543" i="9"/>
  <c r="DR544" i="9" s="1"/>
  <c r="DU345" i="9"/>
  <c r="DR374" i="9" l="1"/>
  <c r="DS451" i="9"/>
  <c r="DS496" i="9" s="1"/>
  <c r="AS112" i="19"/>
  <c r="AS115" i="19" s="1"/>
  <c r="AS119" i="19" s="1"/>
  <c r="AS122" i="19" s="1"/>
  <c r="AS127" i="19" s="1"/>
  <c r="AS129" i="19" s="1"/>
  <c r="AS132" i="19" s="1"/>
  <c r="AT131" i="19" s="1"/>
  <c r="DT288" i="9"/>
  <c r="JZ377" i="9"/>
  <c r="KA271" i="9"/>
  <c r="KA276" i="9" s="1"/>
  <c r="DK502" i="9"/>
  <c r="DK501" i="9"/>
  <c r="DU347" i="9"/>
  <c r="DV341" i="9"/>
  <c r="DV343" i="9" s="1"/>
  <c r="DS424" i="9"/>
  <c r="DR465" i="9"/>
  <c r="DR468" i="9" s="1"/>
  <c r="DR473" i="9" s="1"/>
  <c r="DR519" i="9"/>
  <c r="DR112" i="9"/>
  <c r="DR378" i="9"/>
  <c r="DR386" i="9" s="1"/>
  <c r="DR407" i="9" s="1"/>
  <c r="AS31" i="19"/>
  <c r="AS35" i="19" s="1"/>
  <c r="AS43" i="19" s="1"/>
  <c r="DQ476" i="9"/>
  <c r="DQ478" i="9"/>
  <c r="DR477" i="9" s="1"/>
  <c r="DU337" i="9"/>
  <c r="DU338" i="9" s="1"/>
  <c r="AT24" i="19"/>
  <c r="DT417" i="9"/>
  <c r="DT483" i="9"/>
  <c r="DT485" i="9" s="1"/>
  <c r="DT285" i="9"/>
  <c r="KA377" i="9" l="1"/>
  <c r="CT34" i="19" s="1"/>
  <c r="KB271" i="9"/>
  <c r="KB276" i="9" s="1"/>
  <c r="DV335" i="9"/>
  <c r="DU392" i="9"/>
  <c r="DT406" i="9"/>
  <c r="DU482" i="9"/>
  <c r="DS535" i="9"/>
  <c r="DS448" i="9"/>
  <c r="DS452" i="9" s="1"/>
  <c r="DS458" i="9"/>
  <c r="DS461" i="9" s="1"/>
  <c r="AS64" i="19"/>
  <c r="AS65" i="19" s="1"/>
  <c r="AS67" i="19" s="1"/>
  <c r="AS69" i="19" s="1"/>
  <c r="DR408" i="9"/>
  <c r="DR521" i="9"/>
  <c r="DR522" i="9" s="1"/>
  <c r="DR524" i="9" s="1"/>
  <c r="DR147" i="9"/>
  <c r="DV344" i="9"/>
  <c r="DV330" i="9" s="1"/>
  <c r="DV331" i="9" s="1"/>
  <c r="DV333" i="9" s="1"/>
  <c r="DR475" i="9"/>
  <c r="DR476" i="9" s="1"/>
  <c r="DR497" i="9"/>
  <c r="DL499" i="9"/>
  <c r="DO498" i="9"/>
  <c r="DT389" i="9"/>
  <c r="DT395" i="9" s="1"/>
  <c r="DT402" i="9" s="1"/>
  <c r="DU279" i="9"/>
  <c r="DT290" i="9"/>
  <c r="DU383" i="9"/>
  <c r="DU368" i="9"/>
  <c r="DU419" i="9"/>
  <c r="AR76" i="19" s="1"/>
  <c r="KB377" i="9" l="1"/>
  <c r="KC271" i="9"/>
  <c r="KC276" i="9" s="1"/>
  <c r="DL502" i="9"/>
  <c r="DL501" i="9"/>
  <c r="DV345" i="9"/>
  <c r="DW341" i="9" s="1"/>
  <c r="DW343" i="9" s="1"/>
  <c r="DR410" i="9"/>
  <c r="DR412" i="9" s="1"/>
  <c r="AS68" i="19"/>
  <c r="DU384" i="9"/>
  <c r="AT40" i="19"/>
  <c r="AT41" i="19" s="1"/>
  <c r="DR478" i="9"/>
  <c r="DS477" i="9" s="1"/>
  <c r="DS519" i="9"/>
  <c r="DS465" i="9"/>
  <c r="DS468" i="9" s="1"/>
  <c r="DS473" i="9" s="1"/>
  <c r="DS510" i="9"/>
  <c r="DS512" i="9" s="1"/>
  <c r="AT25" i="19"/>
  <c r="AT26" i="19" s="1"/>
  <c r="DU369" i="9"/>
  <c r="DU288" i="9"/>
  <c r="DT291" i="9"/>
  <c r="DT418" i="9" s="1"/>
  <c r="DS454" i="9"/>
  <c r="DS374" i="9"/>
  <c r="DT451" i="9"/>
  <c r="DT496" i="9" s="1"/>
  <c r="DU281" i="9"/>
  <c r="DW284" i="9" s="1"/>
  <c r="AT49" i="19"/>
  <c r="DV336" i="9"/>
  <c r="DW536" i="9" s="1"/>
  <c r="DV367" i="9"/>
  <c r="DS537" i="9"/>
  <c r="DS543" i="9"/>
  <c r="DS544" i="9" s="1"/>
  <c r="DV337" i="9"/>
  <c r="KC377" i="9" l="1"/>
  <c r="KD271" i="9"/>
  <c r="KD276" i="9" s="1"/>
  <c r="DV347" i="9"/>
  <c r="DV383" i="9" s="1"/>
  <c r="DV384" i="9" s="1"/>
  <c r="DU483" i="9"/>
  <c r="DU485" i="9" s="1"/>
  <c r="DU417" i="9"/>
  <c r="DS112" i="9"/>
  <c r="DS378" i="9"/>
  <c r="DS386" i="9" s="1"/>
  <c r="DS407" i="9" s="1"/>
  <c r="DS408" i="9" s="1"/>
  <c r="DS410" i="9" s="1"/>
  <c r="DS412" i="9" s="1"/>
  <c r="DT424" i="9"/>
  <c r="DS497" i="9"/>
  <c r="DS475" i="9"/>
  <c r="DS476" i="9" s="1"/>
  <c r="DM499" i="9"/>
  <c r="DP498" i="9"/>
  <c r="DV338" i="9"/>
  <c r="DU285" i="9"/>
  <c r="DW344" i="9"/>
  <c r="DW330" i="9" s="1"/>
  <c r="DW331" i="9" s="1"/>
  <c r="DW333" i="9" s="1"/>
  <c r="DV419" i="9" l="1"/>
  <c r="KE271" i="9"/>
  <c r="KE276" i="9" s="1"/>
  <c r="KD377" i="9"/>
  <c r="DV368" i="9"/>
  <c r="DV369" i="9" s="1"/>
  <c r="DV483" i="9" s="1"/>
  <c r="DS147" i="9"/>
  <c r="DS521" i="9"/>
  <c r="DS522" i="9" s="1"/>
  <c r="DS524" i="9" s="1"/>
  <c r="AT74" i="19"/>
  <c r="DW345" i="9"/>
  <c r="DM501" i="9"/>
  <c r="DM502" i="9"/>
  <c r="DT458" i="9"/>
  <c r="DT448" i="9"/>
  <c r="DT452" i="9" s="1"/>
  <c r="DT535" i="9"/>
  <c r="DV482" i="9"/>
  <c r="DU406" i="9"/>
  <c r="DS478" i="9"/>
  <c r="DT477" i="9" s="1"/>
  <c r="DV392" i="9"/>
  <c r="DV281" i="9" s="1"/>
  <c r="DX284" i="9" s="1"/>
  <c r="DW335" i="9"/>
  <c r="DW367" i="9"/>
  <c r="DW336" i="9"/>
  <c r="DX536" i="9" s="1"/>
  <c r="DU389" i="9"/>
  <c r="DU290" i="9"/>
  <c r="DV279" i="9"/>
  <c r="CU34" i="19" l="1"/>
  <c r="CW34" i="19"/>
  <c r="KF271" i="9"/>
  <c r="KF276" i="9" s="1"/>
  <c r="KE377" i="9"/>
  <c r="DV417" i="9"/>
  <c r="DV285" i="9"/>
  <c r="DW279" i="9" s="1"/>
  <c r="DX341" i="9"/>
  <c r="DX343" i="9" s="1"/>
  <c r="DW347" i="9"/>
  <c r="AT63" i="19"/>
  <c r="DU451" i="9"/>
  <c r="DU496" i="9" s="1"/>
  <c r="DT374" i="9"/>
  <c r="DT454" i="9"/>
  <c r="DT461" i="9"/>
  <c r="DW337" i="9"/>
  <c r="DW338" i="9" s="1"/>
  <c r="DU291" i="9"/>
  <c r="DU418" i="9" s="1"/>
  <c r="DV288" i="9"/>
  <c r="DT543" i="9"/>
  <c r="DT544" i="9" s="1"/>
  <c r="DT537" i="9"/>
  <c r="DU395" i="9"/>
  <c r="DU402" i="9" s="1"/>
  <c r="AT46" i="19"/>
  <c r="DV485" i="9"/>
  <c r="KF377" i="9" l="1"/>
  <c r="KG271" i="9"/>
  <c r="KG276" i="9" s="1"/>
  <c r="DV290" i="9"/>
  <c r="DV291" i="9" s="1"/>
  <c r="DV418" i="9" s="1"/>
  <c r="DV424" i="9" s="1"/>
  <c r="DV389" i="9"/>
  <c r="DV395" i="9" s="1"/>
  <c r="DV402" i="9" s="1"/>
  <c r="AT52" i="19"/>
  <c r="AT59" i="19" s="1"/>
  <c r="AR75" i="19"/>
  <c r="AT75" i="19"/>
  <c r="DU424" i="9"/>
  <c r="DW392" i="9"/>
  <c r="DW281" i="9" s="1"/>
  <c r="DY284" i="9" s="1"/>
  <c r="DX335" i="9"/>
  <c r="DT378" i="9"/>
  <c r="DT386" i="9" s="1"/>
  <c r="DT407" i="9" s="1"/>
  <c r="DT408" i="9" s="1"/>
  <c r="DT410" i="9" s="1"/>
  <c r="DT412" i="9" s="1"/>
  <c r="DT112" i="9"/>
  <c r="DT465" i="9"/>
  <c r="DT468" i="9" s="1"/>
  <c r="DT473" i="9" s="1"/>
  <c r="DT519" i="9"/>
  <c r="DW383" i="9"/>
  <c r="DW384" i="9" s="1"/>
  <c r="DW368" i="9"/>
  <c r="DW419" i="9"/>
  <c r="DW482" i="9"/>
  <c r="DV406" i="9"/>
  <c r="DX344" i="9"/>
  <c r="DX330" i="9" s="1"/>
  <c r="DX331" i="9" s="1"/>
  <c r="DX333" i="9" s="1"/>
  <c r="DW288" i="9" l="1"/>
  <c r="KH271" i="9"/>
  <c r="KH276" i="9" s="1"/>
  <c r="KG377" i="9"/>
  <c r="CV34" i="19" s="1"/>
  <c r="AR81" i="19"/>
  <c r="AR104" i="19" s="1"/>
  <c r="AR108" i="19" s="1"/>
  <c r="DV448" i="9"/>
  <c r="DV458" i="9"/>
  <c r="DV461" i="9" s="1"/>
  <c r="DV535" i="9"/>
  <c r="DT497" i="9"/>
  <c r="DT475" i="9"/>
  <c r="DN499" i="9"/>
  <c r="DQ498" i="9"/>
  <c r="DT521" i="9"/>
  <c r="DT522" i="9" s="1"/>
  <c r="DT524" i="9" s="1"/>
  <c r="DT147" i="9"/>
  <c r="DX367" i="9"/>
  <c r="DX336" i="9"/>
  <c r="DY536" i="9" s="1"/>
  <c r="DU448" i="9"/>
  <c r="DU452" i="9" s="1"/>
  <c r="DU458" i="9"/>
  <c r="DU535" i="9"/>
  <c r="DX345" i="9"/>
  <c r="DW369" i="9"/>
  <c r="DX337" i="9"/>
  <c r="DW285" i="9"/>
  <c r="KH377" i="9" l="1"/>
  <c r="KI271" i="9"/>
  <c r="KI276" i="9" s="1"/>
  <c r="DN502" i="9"/>
  <c r="DN501" i="9"/>
  <c r="DX338" i="9"/>
  <c r="DX392" i="9" s="1"/>
  <c r="R51" i="20" s="1"/>
  <c r="DW417" i="9"/>
  <c r="DW483" i="9"/>
  <c r="DW485" i="9" s="1"/>
  <c r="DV537" i="9"/>
  <c r="DV543" i="9"/>
  <c r="DV544" i="9" s="1"/>
  <c r="AU24" i="19"/>
  <c r="DV465" i="9"/>
  <c r="DV468" i="9" s="1"/>
  <c r="DV473" i="9" s="1"/>
  <c r="DV519" i="9"/>
  <c r="DY341" i="9"/>
  <c r="DY343" i="9" s="1"/>
  <c r="DX347" i="9"/>
  <c r="DU461" i="9"/>
  <c r="DV510" i="9" s="1"/>
  <c r="DV512" i="9" s="1"/>
  <c r="AT112" i="19"/>
  <c r="AT115" i="19" s="1"/>
  <c r="DT476" i="9"/>
  <c r="DT478" i="9"/>
  <c r="DU477" i="9" s="1"/>
  <c r="AS107" i="19"/>
  <c r="DU543" i="9"/>
  <c r="DU544" i="9" s="1"/>
  <c r="DU537" i="9"/>
  <c r="DW290" i="9"/>
  <c r="DX279" i="9"/>
  <c r="DW389" i="9"/>
  <c r="DW395" i="9" s="1"/>
  <c r="DW402" i="9" s="1"/>
  <c r="DU454" i="9"/>
  <c r="DU374" i="9"/>
  <c r="DV451" i="9"/>
  <c r="DV496" i="9" s="1"/>
  <c r="KI377" i="9" l="1"/>
  <c r="KJ271" i="9"/>
  <c r="KJ276" i="9" s="1"/>
  <c r="DY335" i="9"/>
  <c r="DY337" i="9" s="1"/>
  <c r="AT119" i="19"/>
  <c r="AT122" i="19" s="1"/>
  <c r="AT127" i="19" s="1"/>
  <c r="AT129" i="19" s="1"/>
  <c r="AT132" i="19" s="1"/>
  <c r="AU131" i="19" s="1"/>
  <c r="DV497" i="9"/>
  <c r="DV475" i="9"/>
  <c r="DV476" i="9" s="1"/>
  <c r="DY344" i="9"/>
  <c r="DY330" i="9" s="1"/>
  <c r="DY331" i="9" s="1"/>
  <c r="DY333" i="9" s="1"/>
  <c r="DW291" i="9"/>
  <c r="DW418" i="9" s="1"/>
  <c r="DX288" i="9"/>
  <c r="DU465" i="9"/>
  <c r="DU468" i="9" s="1"/>
  <c r="DU473" i="9" s="1"/>
  <c r="DU519" i="9"/>
  <c r="DX281" i="9"/>
  <c r="DZ284" i="9" s="1"/>
  <c r="AU49" i="19"/>
  <c r="DX368" i="9"/>
  <c r="DX383" i="9"/>
  <c r="R42" i="20" s="1"/>
  <c r="R43" i="20" s="1"/>
  <c r="T23" i="17" s="1"/>
  <c r="DX419" i="9"/>
  <c r="AS76" i="19" s="1"/>
  <c r="DU378" i="9"/>
  <c r="DU386" i="9" s="1"/>
  <c r="DU407" i="9" s="1"/>
  <c r="DU112" i="9"/>
  <c r="AT31" i="19"/>
  <c r="AT35" i="19" s="1"/>
  <c r="AT43" i="19" s="1"/>
  <c r="DX482" i="9"/>
  <c r="DW406" i="9"/>
  <c r="DV452" i="9"/>
  <c r="KJ377" i="9" l="1"/>
  <c r="AF36" i="20" s="1"/>
  <c r="AH22" i="17" s="1"/>
  <c r="KK271" i="9"/>
  <c r="KK276" i="9" s="1"/>
  <c r="DX285" i="9"/>
  <c r="DX389" i="9" s="1"/>
  <c r="R48" i="20" s="1"/>
  <c r="R54" i="20" s="1"/>
  <c r="DY345" i="9"/>
  <c r="DY347" i="9" s="1"/>
  <c r="DW451" i="9"/>
  <c r="DW496" i="9" s="1"/>
  <c r="DV374" i="9"/>
  <c r="DV454" i="9"/>
  <c r="DX384" i="9"/>
  <c r="AU40" i="19"/>
  <c r="AU41" i="19" s="1"/>
  <c r="DW424" i="9"/>
  <c r="AU25" i="19"/>
  <c r="AU26" i="19" s="1"/>
  <c r="DX369" i="9"/>
  <c r="DY367" i="9"/>
  <c r="DY336" i="9"/>
  <c r="DU475" i="9"/>
  <c r="DU497" i="9"/>
  <c r="DP499" i="9"/>
  <c r="DS498" i="9"/>
  <c r="DR498" i="9"/>
  <c r="DO499" i="9"/>
  <c r="DU521" i="9"/>
  <c r="DU522" i="9" s="1"/>
  <c r="DU524" i="9" s="1"/>
  <c r="DU147" i="9"/>
  <c r="AT64" i="19"/>
  <c r="AT65" i="19" s="1"/>
  <c r="AT67" i="19" s="1"/>
  <c r="AT68" i="19" s="1"/>
  <c r="DU408" i="9"/>
  <c r="DU410" i="9" s="1"/>
  <c r="DU412" i="9" s="1"/>
  <c r="R61" i="20" l="1"/>
  <c r="T26" i="17"/>
  <c r="KK377" i="9"/>
  <c r="KL271" i="9"/>
  <c r="KL276" i="9" s="1"/>
  <c r="DX290" i="9"/>
  <c r="DY288" i="9" s="1"/>
  <c r="DY279" i="9"/>
  <c r="DO502" i="9"/>
  <c r="DO501" i="9"/>
  <c r="DP502" i="9"/>
  <c r="DP501" i="9"/>
  <c r="DZ341" i="9"/>
  <c r="DZ343" i="9" s="1"/>
  <c r="DZ344" i="9" s="1"/>
  <c r="DZ330" i="9" s="1"/>
  <c r="DZ331" i="9" s="1"/>
  <c r="DZ333" i="9" s="1"/>
  <c r="AT69" i="19"/>
  <c r="DY368" i="9"/>
  <c r="DY369" i="9" s="1"/>
  <c r="DY383" i="9"/>
  <c r="DY384" i="9" s="1"/>
  <c r="DY419" i="9"/>
  <c r="DX395" i="9"/>
  <c r="DX402" i="9" s="1"/>
  <c r="AU46" i="19"/>
  <c r="DZ536" i="9"/>
  <c r="DY338" i="9"/>
  <c r="DU476" i="9"/>
  <c r="DU478" i="9"/>
  <c r="DV477" i="9" s="1"/>
  <c r="DV478" i="9" s="1"/>
  <c r="DW477" i="9" s="1"/>
  <c r="DX483" i="9"/>
  <c r="DX485" i="9" s="1"/>
  <c r="DX417" i="9"/>
  <c r="DV378" i="9"/>
  <c r="DV386" i="9" s="1"/>
  <c r="DV407" i="9" s="1"/>
  <c r="DV408" i="9" s="1"/>
  <c r="DV410" i="9" s="1"/>
  <c r="DV412" i="9" s="1"/>
  <c r="DV112" i="9"/>
  <c r="DW535" i="9"/>
  <c r="DW458" i="9"/>
  <c r="DW448" i="9"/>
  <c r="DW452" i="9" s="1"/>
  <c r="T25" i="17" l="1"/>
  <c r="DX291" i="9"/>
  <c r="DX418" i="9" s="1"/>
  <c r="DX424" i="9" s="1"/>
  <c r="KM271" i="9"/>
  <c r="KM276" i="9" s="1"/>
  <c r="KL377" i="9"/>
  <c r="DZ345" i="9"/>
  <c r="DZ347" i="9" s="1"/>
  <c r="DY483" i="9"/>
  <c r="DY417" i="9"/>
  <c r="DW374" i="9"/>
  <c r="DX451" i="9"/>
  <c r="DX496" i="9" s="1"/>
  <c r="DW454" i="9"/>
  <c r="DZ335" i="9"/>
  <c r="DY392" i="9"/>
  <c r="DY281" i="9" s="1"/>
  <c r="DW537" i="9"/>
  <c r="DW543" i="9"/>
  <c r="DW544" i="9" s="1"/>
  <c r="AU74" i="19"/>
  <c r="AU52" i="19"/>
  <c r="AU59" i="19" s="1"/>
  <c r="DX406" i="9"/>
  <c r="R65" i="20" s="1"/>
  <c r="DY482" i="9"/>
  <c r="AS75" i="19"/>
  <c r="AU75" i="19"/>
  <c r="DV521" i="9"/>
  <c r="DV522" i="9" s="1"/>
  <c r="DV524" i="9" s="1"/>
  <c r="DV147" i="9"/>
  <c r="DW461" i="9"/>
  <c r="DZ367" i="9"/>
  <c r="DZ336" i="9"/>
  <c r="EA536" i="9" s="1"/>
  <c r="EA341" i="9" l="1"/>
  <c r="EA343" i="9" s="1"/>
  <c r="KM377" i="9"/>
  <c r="CX34" i="19" s="1"/>
  <c r="KN271" i="9"/>
  <c r="KN276" i="9" s="1"/>
  <c r="DZ337" i="9"/>
  <c r="DZ338" i="9" s="1"/>
  <c r="DW465" i="9"/>
  <c r="DW468" i="9" s="1"/>
  <c r="DW473" i="9" s="1"/>
  <c r="DW519" i="9"/>
  <c r="AU63" i="19"/>
  <c r="EA284" i="9"/>
  <c r="DY285" i="9"/>
  <c r="DW378" i="9"/>
  <c r="DW386" i="9" s="1"/>
  <c r="DW407" i="9" s="1"/>
  <c r="DW408" i="9" s="1"/>
  <c r="DW410" i="9" s="1"/>
  <c r="DW412" i="9" s="1"/>
  <c r="DW112" i="9"/>
  <c r="EA344" i="9"/>
  <c r="EA330" i="9" s="1"/>
  <c r="EA331" i="9" s="1"/>
  <c r="EA333" i="9" s="1"/>
  <c r="DZ383" i="9"/>
  <c r="DZ384" i="9" s="1"/>
  <c r="DZ368" i="9"/>
  <c r="DZ419" i="9"/>
  <c r="DX458" i="9"/>
  <c r="DX535" i="9"/>
  <c r="DX448" i="9"/>
  <c r="DX452" i="9" s="1"/>
  <c r="AS81" i="19"/>
  <c r="AS104" i="19" s="1"/>
  <c r="AS108" i="19" s="1"/>
  <c r="DY485" i="9"/>
  <c r="KO271" i="9" l="1"/>
  <c r="KO276" i="9" s="1"/>
  <c r="KN377" i="9"/>
  <c r="EA345" i="9"/>
  <c r="EA347" i="9" s="1"/>
  <c r="EA335" i="9"/>
  <c r="DZ392" i="9"/>
  <c r="DZ281" i="9" s="1"/>
  <c r="EB284" i="9" s="1"/>
  <c r="DX461" i="9"/>
  <c r="AU112" i="19"/>
  <c r="AU115" i="19" s="1"/>
  <c r="DW475" i="9"/>
  <c r="DW497" i="9"/>
  <c r="DQ499" i="9"/>
  <c r="DT498" i="9"/>
  <c r="DY406" i="9"/>
  <c r="DZ482" i="9"/>
  <c r="DY389" i="9"/>
  <c r="DY395" i="9" s="1"/>
  <c r="DY402" i="9" s="1"/>
  <c r="DZ279" i="9"/>
  <c r="DY290" i="9"/>
  <c r="DW147" i="9"/>
  <c r="DW521" i="9"/>
  <c r="DW522" i="9" s="1"/>
  <c r="DW524" i="9" s="1"/>
  <c r="AT107" i="19"/>
  <c r="DX374" i="9"/>
  <c r="R33" i="20" s="1"/>
  <c r="DY451" i="9"/>
  <c r="DY496" i="9" s="1"/>
  <c r="DX454" i="9"/>
  <c r="DZ369" i="9"/>
  <c r="EA336" i="9"/>
  <c r="EB536" i="9" s="1"/>
  <c r="EA367" i="9"/>
  <c r="DX543" i="9"/>
  <c r="DX544" i="9" s="1"/>
  <c r="DX537" i="9"/>
  <c r="R37" i="20" l="1"/>
  <c r="T21" i="17"/>
  <c r="KO377" i="9"/>
  <c r="KP271" i="9"/>
  <c r="KP276" i="9" s="1"/>
  <c r="DZ285" i="9"/>
  <c r="DZ290" i="9" s="1"/>
  <c r="EB341" i="9"/>
  <c r="EB343" i="9" s="1"/>
  <c r="EB344" i="9" s="1"/>
  <c r="EB330" i="9" s="1"/>
  <c r="EB331" i="9" s="1"/>
  <c r="EB333" i="9" s="1"/>
  <c r="DZ288" i="9"/>
  <c r="DY291" i="9"/>
  <c r="DY418" i="9" s="1"/>
  <c r="DY424" i="9" s="1"/>
  <c r="DW476" i="9"/>
  <c r="DW478" i="9"/>
  <c r="DX477" i="9" s="1"/>
  <c r="AU119" i="19"/>
  <c r="AU122" i="19" s="1"/>
  <c r="AU127" i="19" s="1"/>
  <c r="AU129" i="19" s="1"/>
  <c r="AU132" i="19" s="1"/>
  <c r="AV131" i="19" s="1"/>
  <c r="DX378" i="9"/>
  <c r="DX386" i="9" s="1"/>
  <c r="DX407" i="9" s="1"/>
  <c r="R66" i="20" s="1"/>
  <c r="DX112" i="9"/>
  <c r="AU31" i="19"/>
  <c r="AU35" i="19" s="1"/>
  <c r="AU43" i="19" s="1"/>
  <c r="AV24" i="19"/>
  <c r="DQ501" i="9"/>
  <c r="DQ502" i="9"/>
  <c r="DX519" i="9"/>
  <c r="DX465" i="9"/>
  <c r="DX468" i="9" s="1"/>
  <c r="DX473" i="9" s="1"/>
  <c r="EA383" i="9"/>
  <c r="EA368" i="9"/>
  <c r="AV25" i="19" s="1"/>
  <c r="EA419" i="9"/>
  <c r="AT76" i="19" s="1"/>
  <c r="DZ483" i="9"/>
  <c r="DZ485" i="9" s="1"/>
  <c r="DZ417" i="9"/>
  <c r="EA337" i="9"/>
  <c r="EA338" i="9" s="1"/>
  <c r="R45" i="20" l="1"/>
  <c r="T20" i="17"/>
  <c r="T44" i="17" s="1"/>
  <c r="EA279" i="9"/>
  <c r="KP377" i="9"/>
  <c r="KQ271" i="9"/>
  <c r="KQ276" i="9" s="1"/>
  <c r="DZ389" i="9"/>
  <c r="DZ395" i="9" s="1"/>
  <c r="DZ402" i="9" s="1"/>
  <c r="EB345" i="9"/>
  <c r="EB347" i="9" s="1"/>
  <c r="EA392" i="9"/>
  <c r="EB335" i="9"/>
  <c r="EA369" i="9"/>
  <c r="DY458" i="9"/>
  <c r="DY461" i="9" s="1"/>
  <c r="DY535" i="9"/>
  <c r="DY448" i="9"/>
  <c r="DY452" i="9" s="1"/>
  <c r="EA384" i="9"/>
  <c r="AV40" i="19"/>
  <c r="AV41" i="19" s="1"/>
  <c r="EA482" i="9"/>
  <c r="DZ406" i="9"/>
  <c r="DZ291" i="9"/>
  <c r="DZ418" i="9" s="1"/>
  <c r="DZ424" i="9" s="1"/>
  <c r="EA288" i="9"/>
  <c r="DX521" i="9"/>
  <c r="DX522" i="9" s="1"/>
  <c r="DX524" i="9" s="1"/>
  <c r="DX147" i="9"/>
  <c r="AT81" i="19"/>
  <c r="AT104" i="19" s="1"/>
  <c r="DX475" i="9"/>
  <c r="DX476" i="9" s="1"/>
  <c r="DX497" i="9"/>
  <c r="DU498" i="9"/>
  <c r="DR499" i="9"/>
  <c r="AU64" i="19"/>
  <c r="AU65" i="19" s="1"/>
  <c r="AU67" i="19" s="1"/>
  <c r="AU69" i="19" s="1"/>
  <c r="DX408" i="9"/>
  <c r="EB336" i="9"/>
  <c r="EC536" i="9" s="1"/>
  <c r="EB367" i="9"/>
  <c r="AV26" i="19"/>
  <c r="DX410" i="9" l="1"/>
  <c r="DX412" i="9" s="1"/>
  <c r="R67" i="20"/>
  <c r="T19" i="17"/>
  <c r="EC341" i="9"/>
  <c r="EC343" i="9" s="1"/>
  <c r="EC344" i="9" s="1"/>
  <c r="EC330" i="9" s="1"/>
  <c r="EC331" i="9" s="1"/>
  <c r="EC333" i="9" s="1"/>
  <c r="KR271" i="9"/>
  <c r="KR276" i="9" s="1"/>
  <c r="KQ377" i="9"/>
  <c r="CY34" i="19"/>
  <c r="DA34" i="19"/>
  <c r="AT108" i="19"/>
  <c r="AU68" i="19"/>
  <c r="DY374" i="9"/>
  <c r="DY454" i="9"/>
  <c r="DZ451" i="9"/>
  <c r="DZ496" i="9" s="1"/>
  <c r="DR501" i="9"/>
  <c r="DR502" i="9"/>
  <c r="DY537" i="9"/>
  <c r="DY543" i="9"/>
  <c r="DY544" i="9" s="1"/>
  <c r="DY465" i="9"/>
  <c r="DY468" i="9" s="1"/>
  <c r="DY473" i="9" s="1"/>
  <c r="DY519" i="9"/>
  <c r="DY510" i="9"/>
  <c r="DY512" i="9" s="1"/>
  <c r="EB368" i="9"/>
  <c r="EB369" i="9" s="1"/>
  <c r="EB383" i="9"/>
  <c r="EB384" i="9" s="1"/>
  <c r="EB419" i="9"/>
  <c r="DX478" i="9"/>
  <c r="DY477" i="9" s="1"/>
  <c r="EA483" i="9"/>
  <c r="EA485" i="9" s="1"/>
  <c r="EA417" i="9"/>
  <c r="EB337" i="9"/>
  <c r="EB338" i="9" s="1"/>
  <c r="DZ458" i="9"/>
  <c r="DZ535" i="9"/>
  <c r="DZ448" i="9"/>
  <c r="EA281" i="9"/>
  <c r="AV49" i="19"/>
  <c r="T29" i="17" l="1"/>
  <c r="R69" i="20"/>
  <c r="KS271" i="9"/>
  <c r="KS276" i="9" s="1"/>
  <c r="KR377" i="9"/>
  <c r="DZ452" i="9"/>
  <c r="DZ454" i="9" s="1"/>
  <c r="DZ461" i="9"/>
  <c r="EC345" i="9"/>
  <c r="EB482" i="9"/>
  <c r="EA406" i="9"/>
  <c r="DZ543" i="9"/>
  <c r="DZ544" i="9" s="1"/>
  <c r="DZ537" i="9"/>
  <c r="EB392" i="9"/>
  <c r="EB281" i="9" s="1"/>
  <c r="ED284" i="9" s="1"/>
  <c r="EC335" i="9"/>
  <c r="EC336" i="9"/>
  <c r="ED536" i="9" s="1"/>
  <c r="EC367" i="9"/>
  <c r="DY475" i="9"/>
  <c r="DY476" i="9" s="1"/>
  <c r="DY497" i="9"/>
  <c r="DS499" i="9"/>
  <c r="DV498" i="9"/>
  <c r="DY378" i="9"/>
  <c r="DY386" i="9" s="1"/>
  <c r="DY407" i="9" s="1"/>
  <c r="DY408" i="9" s="1"/>
  <c r="DY410" i="9" s="1"/>
  <c r="DY412" i="9" s="1"/>
  <c r="DY112" i="9"/>
  <c r="EB417" i="9"/>
  <c r="EB483" i="9"/>
  <c r="EC284" i="9"/>
  <c r="EA285" i="9"/>
  <c r="AV74" i="19"/>
  <c r="AU107" i="19"/>
  <c r="DZ374" i="9" l="1"/>
  <c r="DZ378" i="9" s="1"/>
  <c r="DZ386" i="9" s="1"/>
  <c r="DZ407" i="9" s="1"/>
  <c r="DZ408" i="9" s="1"/>
  <c r="DZ410" i="9" s="1"/>
  <c r="DZ412" i="9" s="1"/>
  <c r="R70" i="20"/>
  <c r="R71" i="20"/>
  <c r="EA451" i="9"/>
  <c r="EA496" i="9" s="1"/>
  <c r="KT271" i="9"/>
  <c r="KT276" i="9" s="1"/>
  <c r="KS377" i="9"/>
  <c r="CZ34" i="19" s="1"/>
  <c r="AV63" i="19"/>
  <c r="DY478" i="9"/>
  <c r="DZ477" i="9" s="1"/>
  <c r="DZ112" i="9"/>
  <c r="EB485" i="9"/>
  <c r="EA389" i="9"/>
  <c r="EA395" i="9" s="1"/>
  <c r="EA402" i="9" s="1"/>
  <c r="EB279" i="9"/>
  <c r="EB285" i="9" s="1"/>
  <c r="EA290" i="9"/>
  <c r="DY147" i="9"/>
  <c r="DY521" i="9"/>
  <c r="DY522" i="9" s="1"/>
  <c r="DY524" i="9" s="1"/>
  <c r="EC347" i="9"/>
  <c r="ED341" i="9"/>
  <c r="ED343" i="9" s="1"/>
  <c r="EC337" i="9"/>
  <c r="EC338" i="9" s="1"/>
  <c r="DS502" i="9"/>
  <c r="DS501" i="9"/>
  <c r="DZ465" i="9"/>
  <c r="DZ468" i="9" s="1"/>
  <c r="DZ473" i="9" s="1"/>
  <c r="DZ519" i="9"/>
  <c r="KU271" i="9" l="1"/>
  <c r="KU276" i="9" s="1"/>
  <c r="KT377" i="9"/>
  <c r="EC368" i="9"/>
  <c r="EC383" i="9"/>
  <c r="EC419" i="9"/>
  <c r="EC482" i="9"/>
  <c r="EB406" i="9"/>
  <c r="DZ147" i="9"/>
  <c r="DZ521" i="9"/>
  <c r="DZ522" i="9" s="1"/>
  <c r="DZ524" i="9" s="1"/>
  <c r="EC392" i="9"/>
  <c r="ED335" i="9"/>
  <c r="ED344" i="9"/>
  <c r="ED330" i="9" s="1"/>
  <c r="ED331" i="9" s="1"/>
  <c r="ED333" i="9" s="1"/>
  <c r="EA291" i="9"/>
  <c r="EA418" i="9" s="1"/>
  <c r="EA424" i="9" s="1"/>
  <c r="EB288" i="9"/>
  <c r="DZ475" i="9"/>
  <c r="DZ476" i="9" s="1"/>
  <c r="DZ497" i="9"/>
  <c r="DW498" i="9"/>
  <c r="DT499" i="9"/>
  <c r="EB290" i="9"/>
  <c r="EC279" i="9"/>
  <c r="EB389" i="9"/>
  <c r="EB395" i="9" s="1"/>
  <c r="EB402" i="9" s="1"/>
  <c r="KU377" i="9" l="1"/>
  <c r="KV271" i="9"/>
  <c r="KV276" i="9" s="1"/>
  <c r="ED345" i="9"/>
  <c r="EE341" i="9" s="1"/>
  <c r="EE343" i="9" s="1"/>
  <c r="DZ478" i="9"/>
  <c r="EA477" i="9" s="1"/>
  <c r="ED367" i="9"/>
  <c r="ED336" i="9"/>
  <c r="EE536" i="9" s="1"/>
  <c r="EB291" i="9"/>
  <c r="EB418" i="9" s="1"/>
  <c r="EB424" i="9" s="1"/>
  <c r="EC288" i="9"/>
  <c r="EC281" i="9"/>
  <c r="EE284" i="9" s="1"/>
  <c r="EA448" i="9"/>
  <c r="EA452" i="9" s="1"/>
  <c r="EA458" i="9"/>
  <c r="EA535" i="9"/>
  <c r="ED337" i="9"/>
  <c r="DT502" i="9"/>
  <c r="DT501" i="9"/>
  <c r="EC384" i="9"/>
  <c r="EC369" i="9"/>
  <c r="KV377" i="9" l="1"/>
  <c r="AG36" i="20" s="1"/>
  <c r="AI22" i="17" s="1"/>
  <c r="KW271" i="9"/>
  <c r="KW276" i="9" s="1"/>
  <c r="ED347" i="9"/>
  <c r="ED383" i="9" s="1"/>
  <c r="ED338" i="9"/>
  <c r="ED392" i="9" s="1"/>
  <c r="EB535" i="9"/>
  <c r="EB448" i="9"/>
  <c r="EB458" i="9"/>
  <c r="EB461" i="9" s="1"/>
  <c r="EE344" i="9"/>
  <c r="EE330" i="9" s="1"/>
  <c r="EE331" i="9" s="1"/>
  <c r="EE333" i="9" s="1"/>
  <c r="EA543" i="9"/>
  <c r="EA544" i="9" s="1"/>
  <c r="EA537" i="9"/>
  <c r="ED368" i="9"/>
  <c r="AW25" i="19" s="1"/>
  <c r="EC417" i="9"/>
  <c r="EC483" i="9"/>
  <c r="EC485" i="9" s="1"/>
  <c r="EC285" i="9"/>
  <c r="EA461" i="9"/>
  <c r="AV112" i="19"/>
  <c r="AV115" i="19" s="1"/>
  <c r="EA454" i="9"/>
  <c r="EB451" i="9"/>
  <c r="EB496" i="9" s="1"/>
  <c r="EA374" i="9"/>
  <c r="ED419" i="9" l="1"/>
  <c r="AU76" i="19" s="1"/>
  <c r="KW377" i="9"/>
  <c r="KX271" i="9"/>
  <c r="KX276" i="9" s="1"/>
  <c r="EE335" i="9"/>
  <c r="EE337" i="9" s="1"/>
  <c r="ED369" i="9"/>
  <c r="ED417" i="9" s="1"/>
  <c r="ED384" i="9"/>
  <c r="AW40" i="19"/>
  <c r="AW41" i="19" s="1"/>
  <c r="EB510" i="9"/>
  <c r="EB512" i="9" s="1"/>
  <c r="EB519" i="9"/>
  <c r="EB465" i="9"/>
  <c r="EB468" i="9" s="1"/>
  <c r="EB473" i="9" s="1"/>
  <c r="EB452" i="9"/>
  <c r="EE336" i="9"/>
  <c r="EF536" i="9" s="1"/>
  <c r="EE367" i="9"/>
  <c r="EA112" i="9"/>
  <c r="EA378" i="9"/>
  <c r="EA386" i="9" s="1"/>
  <c r="EA407" i="9" s="1"/>
  <c r="AV31" i="19"/>
  <c r="AV35" i="19" s="1"/>
  <c r="AV43" i="19" s="1"/>
  <c r="EB543" i="9"/>
  <c r="EB544" i="9" s="1"/>
  <c r="EB537" i="9"/>
  <c r="EA519" i="9"/>
  <c r="EA465" i="9"/>
  <c r="EA468" i="9" s="1"/>
  <c r="EA473" i="9" s="1"/>
  <c r="EC290" i="9"/>
  <c r="EC389" i="9"/>
  <c r="ED279" i="9"/>
  <c r="AV119" i="19"/>
  <c r="AV122" i="19" s="1"/>
  <c r="AV127" i="19" s="1"/>
  <c r="AV129" i="19" s="1"/>
  <c r="AV132" i="19" s="1"/>
  <c r="AW131" i="19" s="1"/>
  <c r="ED482" i="9"/>
  <c r="EC406" i="9"/>
  <c r="EE345" i="9"/>
  <c r="ED281" i="9"/>
  <c r="EF284" i="9" s="1"/>
  <c r="AW49" i="19"/>
  <c r="AU81" i="19" l="1"/>
  <c r="AU104" i="19" s="1"/>
  <c r="AU108" i="19" s="1"/>
  <c r="KY271" i="9"/>
  <c r="KY276" i="9" s="1"/>
  <c r="KX377" i="9"/>
  <c r="ED483" i="9"/>
  <c r="ED485" i="9" s="1"/>
  <c r="EE338" i="9"/>
  <c r="EB454" i="9"/>
  <c r="EC451" i="9"/>
  <c r="EC496" i="9" s="1"/>
  <c r="EB374" i="9"/>
  <c r="EB475" i="9"/>
  <c r="EB476" i="9" s="1"/>
  <c r="EB497" i="9"/>
  <c r="AW74" i="19"/>
  <c r="ED285" i="9"/>
  <c r="EE347" i="9"/>
  <c r="EF341" i="9"/>
  <c r="EF343" i="9" s="1"/>
  <c r="EC395" i="9"/>
  <c r="EC402" i="9" s="1"/>
  <c r="ED288" i="9"/>
  <c r="EC291" i="9"/>
  <c r="EC418" i="9" s="1"/>
  <c r="EC424" i="9" s="1"/>
  <c r="AV64" i="19"/>
  <c r="AV65" i="19" s="1"/>
  <c r="EA408" i="9"/>
  <c r="EA410" i="9" s="1"/>
  <c r="EA412" i="9" s="1"/>
  <c r="EA497" i="9"/>
  <c r="EA475" i="9"/>
  <c r="DU499" i="9"/>
  <c r="DV499" i="9"/>
  <c r="DY498" i="9"/>
  <c r="DX498" i="9"/>
  <c r="EA147" i="9"/>
  <c r="EA521" i="9"/>
  <c r="EA522" i="9" s="1"/>
  <c r="EA524" i="9" s="1"/>
  <c r="KY377" i="9" l="1"/>
  <c r="DB34" i="19" s="1"/>
  <c r="KZ271" i="9"/>
  <c r="KZ276" i="9" s="1"/>
  <c r="DV502" i="9"/>
  <c r="DV501" i="9"/>
  <c r="DU502" i="9"/>
  <c r="DU501" i="9"/>
  <c r="EE482" i="9"/>
  <c r="ED406" i="9"/>
  <c r="AW63" i="19" s="1"/>
  <c r="EC448" i="9"/>
  <c r="EC452" i="9" s="1"/>
  <c r="EC458" i="9"/>
  <c r="EC535" i="9"/>
  <c r="EA476" i="9"/>
  <c r="EA478" i="9"/>
  <c r="EB477" i="9" s="1"/>
  <c r="EB478" i="9" s="1"/>
  <c r="EC477" i="9" s="1"/>
  <c r="EF344" i="9"/>
  <c r="EF330" i="9" s="1"/>
  <c r="EF331" i="9" s="1"/>
  <c r="EF333" i="9" s="1"/>
  <c r="EE383" i="9"/>
  <c r="EE384" i="9" s="1"/>
  <c r="EE368" i="9"/>
  <c r="EE369" i="9" s="1"/>
  <c r="EE419" i="9"/>
  <c r="EF335" i="9"/>
  <c r="EE392" i="9"/>
  <c r="EE281" i="9" s="1"/>
  <c r="EG284" i="9" s="1"/>
  <c r="EB112" i="9"/>
  <c r="EB378" i="9"/>
  <c r="EB386" i="9" s="1"/>
  <c r="EB407" i="9" s="1"/>
  <c r="EB408" i="9" s="1"/>
  <c r="EB410" i="9" s="1"/>
  <c r="EB412" i="9" s="1"/>
  <c r="ED290" i="9"/>
  <c r="EE279" i="9"/>
  <c r="ED389" i="9"/>
  <c r="AV107" i="19"/>
  <c r="KZ377" i="9" l="1"/>
  <c r="LA271" i="9"/>
  <c r="LA276" i="9" s="1"/>
  <c r="EF345" i="9"/>
  <c r="EF347" i="9" s="1"/>
  <c r="EE285" i="9"/>
  <c r="EF279" i="9" s="1"/>
  <c r="EE483" i="9"/>
  <c r="EE485" i="9" s="1"/>
  <c r="EE417" i="9"/>
  <c r="EB521" i="9"/>
  <c r="EB522" i="9" s="1"/>
  <c r="EB524" i="9" s="1"/>
  <c r="EB147" i="9"/>
  <c r="EC537" i="9"/>
  <c r="EC543" i="9"/>
  <c r="EC544" i="9" s="1"/>
  <c r="ED291" i="9"/>
  <c r="ED418" i="9" s="1"/>
  <c r="ED424" i="9" s="1"/>
  <c r="EE288" i="9"/>
  <c r="EC461" i="9"/>
  <c r="ED395" i="9"/>
  <c r="ED402" i="9" s="1"/>
  <c r="AW46" i="19"/>
  <c r="EF337" i="9"/>
  <c r="EF336" i="9"/>
  <c r="EG536" i="9" s="1"/>
  <c r="EF367" i="9"/>
  <c r="EC374" i="9"/>
  <c r="EC454" i="9"/>
  <c r="ED451" i="9"/>
  <c r="ED496" i="9" s="1"/>
  <c r="LA377" i="9" l="1"/>
  <c r="LB271" i="9"/>
  <c r="LB276" i="9" s="1"/>
  <c r="EG341" i="9"/>
  <c r="EG343" i="9" s="1"/>
  <c r="EG344" i="9" s="1"/>
  <c r="EG330" i="9" s="1"/>
  <c r="EG331" i="9" s="1"/>
  <c r="EG333" i="9" s="1"/>
  <c r="EE290" i="9"/>
  <c r="EF288" i="9" s="1"/>
  <c r="EE389" i="9"/>
  <c r="EE395" i="9" s="1"/>
  <c r="EE402" i="9" s="1"/>
  <c r="EF368" i="9"/>
  <c r="EF369" i="9" s="1"/>
  <c r="EF383" i="9"/>
  <c r="EF384" i="9" s="1"/>
  <c r="EF419" i="9"/>
  <c r="EF338" i="9"/>
  <c r="ED535" i="9"/>
  <c r="ED458" i="9"/>
  <c r="ED448" i="9"/>
  <c r="ED452" i="9" s="1"/>
  <c r="AW52" i="19"/>
  <c r="AW59" i="19" s="1"/>
  <c r="EC378" i="9"/>
  <c r="EC386" i="9" s="1"/>
  <c r="EC407" i="9" s="1"/>
  <c r="EC112" i="9"/>
  <c r="EC519" i="9"/>
  <c r="EC465" i="9"/>
  <c r="EC468" i="9" s="1"/>
  <c r="EC473" i="9" s="1"/>
  <c r="EF482" i="9"/>
  <c r="EE406" i="9"/>
  <c r="LB377" i="9" l="1"/>
  <c r="LC271" i="9"/>
  <c r="LC276" i="9" s="1"/>
  <c r="EE291" i="9"/>
  <c r="EE418" i="9" s="1"/>
  <c r="EE424" i="9" s="1"/>
  <c r="EE448" i="9" s="1"/>
  <c r="ED461" i="9"/>
  <c r="AW112" i="19"/>
  <c r="AW115" i="19" s="1"/>
  <c r="EC147" i="9"/>
  <c r="EC521" i="9"/>
  <c r="EC522" i="9" s="1"/>
  <c r="EC524" i="9" s="1"/>
  <c r="EG345" i="9"/>
  <c r="ED543" i="9"/>
  <c r="ED544" i="9" s="1"/>
  <c r="ED537" i="9"/>
  <c r="ED454" i="9"/>
  <c r="EE451" i="9"/>
  <c r="EE496" i="9" s="1"/>
  <c r="ED374" i="9"/>
  <c r="EG336" i="9"/>
  <c r="EH536" i="9" s="1"/>
  <c r="EG367" i="9"/>
  <c r="EF392" i="9"/>
  <c r="EF281" i="9" s="1"/>
  <c r="EG335" i="9"/>
  <c r="EC497" i="9"/>
  <c r="EC475" i="9"/>
  <c r="DW499" i="9"/>
  <c r="DZ498" i="9"/>
  <c r="EF483" i="9"/>
  <c r="EF485" i="9" s="1"/>
  <c r="EF417" i="9"/>
  <c r="EC408" i="9"/>
  <c r="LC377" i="9" l="1"/>
  <c r="LD271" i="9"/>
  <c r="LD276" i="9" s="1"/>
  <c r="DC34" i="19"/>
  <c r="DE34" i="19"/>
  <c r="DW502" i="9"/>
  <c r="DW501" i="9"/>
  <c r="EE535" i="9"/>
  <c r="EE543" i="9" s="1"/>
  <c r="EE544" i="9" s="1"/>
  <c r="EE458" i="9"/>
  <c r="EE461" i="9" s="1"/>
  <c r="EE519" i="9" s="1"/>
  <c r="EF406" i="9"/>
  <c r="EG482" i="9"/>
  <c r="AX24" i="19"/>
  <c r="EG337" i="9"/>
  <c r="EG338" i="9" s="1"/>
  <c r="EH284" i="9"/>
  <c r="EF285" i="9"/>
  <c r="EC476" i="9"/>
  <c r="EC478" i="9"/>
  <c r="ED477" i="9" s="1"/>
  <c r="AW119" i="19"/>
  <c r="AW122" i="19" s="1"/>
  <c r="AW127" i="19" s="1"/>
  <c r="AW129" i="19" s="1"/>
  <c r="AW132" i="19" s="1"/>
  <c r="AX131" i="19" s="1"/>
  <c r="ED378" i="9"/>
  <c r="ED386" i="9" s="1"/>
  <c r="ED407" i="9" s="1"/>
  <c r="ED112" i="9"/>
  <c r="AW31" i="19"/>
  <c r="AW35" i="19" s="1"/>
  <c r="AW43" i="19" s="1"/>
  <c r="ED519" i="9"/>
  <c r="ED465" i="9"/>
  <c r="ED468" i="9" s="1"/>
  <c r="ED473" i="9" s="1"/>
  <c r="EC410" i="9"/>
  <c r="EC412" i="9" s="1"/>
  <c r="EG347" i="9"/>
  <c r="EH341" i="9"/>
  <c r="EH343" i="9" s="1"/>
  <c r="EE452" i="9"/>
  <c r="LD377" i="9" l="1"/>
  <c r="LE271" i="9"/>
  <c r="LE276" i="9" s="1"/>
  <c r="EE537" i="9"/>
  <c r="EE510" i="9"/>
  <c r="EE512" i="9" s="1"/>
  <c r="EE465" i="9"/>
  <c r="EE468" i="9" s="1"/>
  <c r="EE473" i="9" s="1"/>
  <c r="EE497" i="9" s="1"/>
  <c r="EG392" i="9"/>
  <c r="EH335" i="9"/>
  <c r="EF290" i="9"/>
  <c r="EG279" i="9"/>
  <c r="EF389" i="9"/>
  <c r="EF395" i="9" s="1"/>
  <c r="EF402" i="9" s="1"/>
  <c r="ED408" i="9"/>
  <c r="ED410" i="9" s="1"/>
  <c r="ED412" i="9" s="1"/>
  <c r="AW64" i="19"/>
  <c r="AW65" i="19" s="1"/>
  <c r="AW67" i="19" s="1"/>
  <c r="AW69" i="19" s="1"/>
  <c r="ED497" i="9"/>
  <c r="ED475" i="9"/>
  <c r="ED476" i="9" s="1"/>
  <c r="EA498" i="9"/>
  <c r="DX499" i="9"/>
  <c r="EF451" i="9"/>
  <c r="EF496" i="9" s="1"/>
  <c r="EE454" i="9"/>
  <c r="EE374" i="9"/>
  <c r="EH344" i="9"/>
  <c r="EH330" i="9" s="1"/>
  <c r="EH331" i="9" s="1"/>
  <c r="EH333" i="9" s="1"/>
  <c r="ED521" i="9"/>
  <c r="ED522" i="9" s="1"/>
  <c r="ED524" i="9" s="1"/>
  <c r="ED147" i="9"/>
  <c r="EG383" i="9"/>
  <c r="EG368" i="9"/>
  <c r="EG419" i="9"/>
  <c r="AV76" i="19" s="1"/>
  <c r="LE377" i="9" l="1"/>
  <c r="DD34" i="19" s="1"/>
  <c r="LF271" i="9"/>
  <c r="LF276" i="9" s="1"/>
  <c r="DY499" i="9"/>
  <c r="DY502" i="9" s="1"/>
  <c r="EB498" i="9"/>
  <c r="EE475" i="9"/>
  <c r="EE476" i="9" s="1"/>
  <c r="ED478" i="9"/>
  <c r="EE477" i="9" s="1"/>
  <c r="DX502" i="9"/>
  <c r="DX501" i="9"/>
  <c r="AW68" i="19"/>
  <c r="EE112" i="9"/>
  <c r="EE378" i="9"/>
  <c r="EE386" i="9" s="1"/>
  <c r="EE407" i="9" s="1"/>
  <c r="EE408" i="9" s="1"/>
  <c r="EE410" i="9" s="1"/>
  <c r="EE412" i="9" s="1"/>
  <c r="EF291" i="9"/>
  <c r="EF418" i="9" s="1"/>
  <c r="EG288" i="9"/>
  <c r="EH336" i="9"/>
  <c r="EI536" i="9" s="1"/>
  <c r="EH367" i="9"/>
  <c r="AX25" i="19"/>
  <c r="AX26" i="19" s="1"/>
  <c r="EG369" i="9"/>
  <c r="EH337" i="9"/>
  <c r="EG384" i="9"/>
  <c r="AX40" i="19"/>
  <c r="AX41" i="19" s="1"/>
  <c r="EH345" i="9"/>
  <c r="EG281" i="9"/>
  <c r="EI284" i="9" s="1"/>
  <c r="AX49" i="19"/>
  <c r="DY501" i="9" l="1"/>
  <c r="LF377" i="9"/>
  <c r="LG271" i="9"/>
  <c r="LG276" i="9" s="1"/>
  <c r="EE478" i="9"/>
  <c r="EF477" i="9" s="1"/>
  <c r="EH338" i="9"/>
  <c r="EH392" i="9" s="1"/>
  <c r="EH281" i="9" s="1"/>
  <c r="EJ284" i="9" s="1"/>
  <c r="EE147" i="9"/>
  <c r="EE521" i="9"/>
  <c r="EE522" i="9" s="1"/>
  <c r="EE524" i="9" s="1"/>
  <c r="EF424" i="9"/>
  <c r="EI341" i="9"/>
  <c r="EI343" i="9" s="1"/>
  <c r="EH347" i="9"/>
  <c r="EG483" i="9"/>
  <c r="EG485" i="9" s="1"/>
  <c r="EG417" i="9"/>
  <c r="EG285" i="9"/>
  <c r="LH271" i="9" l="1"/>
  <c r="LH276" i="9" s="1"/>
  <c r="LG377" i="9"/>
  <c r="EI335" i="9"/>
  <c r="EI337" i="9" s="1"/>
  <c r="EH279" i="9"/>
  <c r="EH285" i="9" s="1"/>
  <c r="EG290" i="9"/>
  <c r="EG389" i="9"/>
  <c r="AX74" i="19"/>
  <c r="EF535" i="9"/>
  <c r="EF448" i="9"/>
  <c r="EF452" i="9" s="1"/>
  <c r="EF458" i="9"/>
  <c r="EG406" i="9"/>
  <c r="EH482" i="9"/>
  <c r="EH383" i="9"/>
  <c r="EH384" i="9" s="1"/>
  <c r="EH368" i="9"/>
  <c r="EH369" i="9" s="1"/>
  <c r="EH419" i="9"/>
  <c r="EI344" i="9"/>
  <c r="EI330" i="9" s="1"/>
  <c r="EI331" i="9" s="1"/>
  <c r="EI333" i="9" s="1"/>
  <c r="LI271" i="9" l="1"/>
  <c r="LI276" i="9" s="1"/>
  <c r="LH377" i="9"/>
  <c r="AH36" i="20" s="1"/>
  <c r="AJ22" i="17" s="1"/>
  <c r="EI345" i="9"/>
  <c r="EI347" i="9" s="1"/>
  <c r="AV46" i="19"/>
  <c r="EG395" i="9"/>
  <c r="EG402" i="9" s="1"/>
  <c r="AX46" i="19"/>
  <c r="EG291" i="9"/>
  <c r="EG418" i="9" s="1"/>
  <c r="EH288" i="9"/>
  <c r="EH417" i="9"/>
  <c r="EH483" i="9"/>
  <c r="EH485" i="9" s="1"/>
  <c r="EH389" i="9"/>
  <c r="EH395" i="9" s="1"/>
  <c r="EH402" i="9" s="1"/>
  <c r="EH290" i="9"/>
  <c r="EI279" i="9"/>
  <c r="EF461" i="9"/>
  <c r="EI336" i="9"/>
  <c r="EI367" i="9"/>
  <c r="EG451" i="9"/>
  <c r="EG496" i="9" s="1"/>
  <c r="EF374" i="9"/>
  <c r="EF454" i="9"/>
  <c r="AX63" i="19"/>
  <c r="EF537" i="9"/>
  <c r="EF543" i="9"/>
  <c r="EF544" i="9" s="1"/>
  <c r="LI377" i="9" l="1"/>
  <c r="LJ271" i="9"/>
  <c r="LJ276" i="9" s="1"/>
  <c r="EJ341" i="9"/>
  <c r="EJ343" i="9" s="1"/>
  <c r="EJ344" i="9" s="1"/>
  <c r="EJ330" i="9" s="1"/>
  <c r="EJ331" i="9" s="1"/>
  <c r="EJ333" i="9" s="1"/>
  <c r="EF465" i="9"/>
  <c r="EF468" i="9" s="1"/>
  <c r="EF473" i="9" s="1"/>
  <c r="EF519" i="9"/>
  <c r="AV75" i="19"/>
  <c r="AV81" i="19" s="1"/>
  <c r="AV104" i="19" s="1"/>
  <c r="AV108" i="19" s="1"/>
  <c r="AX75" i="19"/>
  <c r="EG424" i="9"/>
  <c r="AX52" i="19"/>
  <c r="AX59" i="19" s="1"/>
  <c r="EJ536" i="9"/>
  <c r="EI338" i="9"/>
  <c r="EI383" i="9"/>
  <c r="EI368" i="9"/>
  <c r="EI419" i="9"/>
  <c r="EF112" i="9"/>
  <c r="EF378" i="9"/>
  <c r="EF386" i="9" s="1"/>
  <c r="EF407" i="9" s="1"/>
  <c r="EF408" i="9" s="1"/>
  <c r="EF410" i="9" s="1"/>
  <c r="EF412" i="9" s="1"/>
  <c r="EH406" i="9"/>
  <c r="EI482" i="9"/>
  <c r="EH291" i="9"/>
  <c r="EH418" i="9" s="1"/>
  <c r="EH424" i="9" s="1"/>
  <c r="EI288" i="9"/>
  <c r="AV52" i="19"/>
  <c r="AV59" i="19" s="1"/>
  <c r="AV67" i="19" s="1"/>
  <c r="EI384" i="9" l="1"/>
  <c r="S42" i="20"/>
  <c r="S43" i="20" s="1"/>
  <c r="U23" i="17" s="1"/>
  <c r="LK271" i="9"/>
  <c r="LK276" i="9" s="1"/>
  <c r="LJ377" i="9"/>
  <c r="EJ345" i="9"/>
  <c r="EK341" i="9" s="1"/>
  <c r="EK343" i="9" s="1"/>
  <c r="EI392" i="9"/>
  <c r="EJ335" i="9"/>
  <c r="EJ337" i="9" s="1"/>
  <c r="EJ336" i="9"/>
  <c r="EK536" i="9" s="1"/>
  <c r="EJ367" i="9"/>
  <c r="EF475" i="9"/>
  <c r="EF497" i="9"/>
  <c r="DZ499" i="9"/>
  <c r="EC498" i="9"/>
  <c r="AW107" i="19"/>
  <c r="AV69" i="19"/>
  <c r="AV68" i="19"/>
  <c r="EF521" i="9"/>
  <c r="EF522" i="9" s="1"/>
  <c r="EF524" i="9" s="1"/>
  <c r="EF147" i="9"/>
  <c r="EH448" i="9"/>
  <c r="EH535" i="9"/>
  <c r="EH458" i="9"/>
  <c r="EH461" i="9" s="1"/>
  <c r="EG458" i="9"/>
  <c r="EG535" i="9"/>
  <c r="EG448" i="9"/>
  <c r="EG452" i="9" s="1"/>
  <c r="EI369" i="9"/>
  <c r="EI281" i="9" l="1"/>
  <c r="EK284" i="9" s="1"/>
  <c r="S51" i="20"/>
  <c r="LL271" i="9"/>
  <c r="LL276" i="9" s="1"/>
  <c r="LK377" i="9"/>
  <c r="DF34" i="19" s="1"/>
  <c r="DZ502" i="9"/>
  <c r="DZ501" i="9"/>
  <c r="EJ347" i="9"/>
  <c r="EJ383" i="9" s="1"/>
  <c r="EH519" i="9"/>
  <c r="EH465" i="9"/>
  <c r="EH468" i="9" s="1"/>
  <c r="EH473" i="9" s="1"/>
  <c r="EJ338" i="9"/>
  <c r="EH543" i="9"/>
  <c r="EH544" i="9" s="1"/>
  <c r="EH537" i="9"/>
  <c r="EI483" i="9"/>
  <c r="EI485" i="9" s="1"/>
  <c r="EI417" i="9"/>
  <c r="EF476" i="9"/>
  <c r="EF478" i="9"/>
  <c r="EG477" i="9" s="1"/>
  <c r="AW24" i="19"/>
  <c r="AW26" i="19" s="1"/>
  <c r="AY24" i="19"/>
  <c r="EG454" i="9"/>
  <c r="EH451" i="9"/>
  <c r="EH496" i="9" s="1"/>
  <c r="EG374" i="9"/>
  <c r="EG537" i="9"/>
  <c r="EG543" i="9"/>
  <c r="EG544" i="9" s="1"/>
  <c r="EG461" i="9"/>
  <c r="AX112" i="19"/>
  <c r="AX115" i="19" s="1"/>
  <c r="EK344" i="9"/>
  <c r="EK330" i="9" s="1"/>
  <c r="EK331" i="9" s="1"/>
  <c r="EK333" i="9" s="1"/>
  <c r="EI285" i="9" l="1"/>
  <c r="EI389" i="9" s="1"/>
  <c r="LL377" i="9"/>
  <c r="LM271" i="9"/>
  <c r="LM276" i="9" s="1"/>
  <c r="EJ368" i="9"/>
  <c r="AY25" i="19" s="1"/>
  <c r="AY26" i="19" s="1"/>
  <c r="EJ419" i="9"/>
  <c r="AW76" i="19" s="1"/>
  <c r="EK345" i="9"/>
  <c r="EL341" i="9" s="1"/>
  <c r="EL343" i="9" s="1"/>
  <c r="EG378" i="9"/>
  <c r="EG386" i="9" s="1"/>
  <c r="EG407" i="9" s="1"/>
  <c r="EG112" i="9"/>
  <c r="AX31" i="19"/>
  <c r="AX35" i="19" s="1"/>
  <c r="AX43" i="19" s="1"/>
  <c r="EK335" i="9"/>
  <c r="EJ392" i="9"/>
  <c r="AX119" i="19"/>
  <c r="AX122" i="19" s="1"/>
  <c r="AX127" i="19" s="1"/>
  <c r="AX129" i="19" s="1"/>
  <c r="AX132" i="19" s="1"/>
  <c r="AY131" i="19" s="1"/>
  <c r="EG465" i="9"/>
  <c r="EG468" i="9" s="1"/>
  <c r="EG473" i="9" s="1"/>
  <c r="EG519" i="9"/>
  <c r="EI406" i="9"/>
  <c r="S65" i="20" s="1"/>
  <c r="EJ482" i="9"/>
  <c r="EJ384" i="9"/>
  <c r="AY40" i="19"/>
  <c r="AY41" i="19" s="1"/>
  <c r="EH452" i="9"/>
  <c r="EH510" i="9"/>
  <c r="EH512" i="9" s="1"/>
  <c r="EI290" i="9"/>
  <c r="EH475" i="9"/>
  <c r="EH476" i="9" s="1"/>
  <c r="EH497" i="9"/>
  <c r="EK367" i="9"/>
  <c r="EK336" i="9"/>
  <c r="EL536" i="9" s="1"/>
  <c r="EJ279" i="9" l="1"/>
  <c r="EI395" i="9"/>
  <c r="EI402" i="9" s="1"/>
  <c r="S48" i="20"/>
  <c r="S54" i="20" s="1"/>
  <c r="EJ369" i="9"/>
  <c r="EJ483" i="9" s="1"/>
  <c r="EJ485" i="9" s="1"/>
  <c r="LN271" i="9"/>
  <c r="LN276" i="9" s="1"/>
  <c r="LM377" i="9"/>
  <c r="EK347" i="9"/>
  <c r="EK383" i="9" s="1"/>
  <c r="EK384" i="9" s="1"/>
  <c r="EI291" i="9"/>
  <c r="EI418" i="9" s="1"/>
  <c r="EJ288" i="9"/>
  <c r="EK337" i="9"/>
  <c r="EK338" i="9" s="1"/>
  <c r="EH374" i="9"/>
  <c r="EI451" i="9"/>
  <c r="EI496" i="9" s="1"/>
  <c r="EH454" i="9"/>
  <c r="EG475" i="9"/>
  <c r="EG497" i="9"/>
  <c r="EB499" i="9"/>
  <c r="ED498" i="9"/>
  <c r="EA499" i="9"/>
  <c r="EE498" i="9"/>
  <c r="EG147" i="9"/>
  <c r="EG521" i="9"/>
  <c r="EG522" i="9" s="1"/>
  <c r="EG524" i="9" s="1"/>
  <c r="EJ281" i="9"/>
  <c r="EL284" i="9" s="1"/>
  <c r="AY49" i="19"/>
  <c r="EL344" i="9"/>
  <c r="EL330" i="9" s="1"/>
  <c r="EL331" i="9" s="1"/>
  <c r="EL333" i="9" s="1"/>
  <c r="AX64" i="19"/>
  <c r="AX65" i="19" s="1"/>
  <c r="AX67" i="19" s="1"/>
  <c r="AX68" i="19" s="1"/>
  <c r="EG408" i="9"/>
  <c r="EG410" i="9" s="1"/>
  <c r="EG412" i="9" s="1"/>
  <c r="EK368" i="9" l="1"/>
  <c r="EK369" i="9" s="1"/>
  <c r="EK417" i="9" s="1"/>
  <c r="EJ417" i="9"/>
  <c r="S61" i="20"/>
  <c r="U26" i="17"/>
  <c r="EK419" i="9"/>
  <c r="LO271" i="9"/>
  <c r="LO276" i="9" s="1"/>
  <c r="LN377" i="9"/>
  <c r="DG34" i="19" s="1"/>
  <c r="EA502" i="9"/>
  <c r="EA501" i="9"/>
  <c r="EB502" i="9"/>
  <c r="EB501" i="9"/>
  <c r="EG476" i="9"/>
  <c r="EG478" i="9"/>
  <c r="EH477" i="9" s="1"/>
  <c r="EH478" i="9" s="1"/>
  <c r="EI477" i="9" s="1"/>
  <c r="AY74" i="19"/>
  <c r="EH378" i="9"/>
  <c r="EH386" i="9" s="1"/>
  <c r="EH407" i="9" s="1"/>
  <c r="EH408" i="9" s="1"/>
  <c r="EH410" i="9" s="1"/>
  <c r="EH412" i="9" s="1"/>
  <c r="EH112" i="9"/>
  <c r="EK392" i="9"/>
  <c r="EK281" i="9" s="1"/>
  <c r="EM284" i="9" s="1"/>
  <c r="EL335" i="9"/>
  <c r="AX69" i="19"/>
  <c r="EL336" i="9"/>
  <c r="EM536" i="9" s="1"/>
  <c r="EL367" i="9"/>
  <c r="EJ406" i="9"/>
  <c r="EK482" i="9"/>
  <c r="EL345" i="9"/>
  <c r="EJ285" i="9"/>
  <c r="EI424" i="9"/>
  <c r="EK483" i="9" l="1"/>
  <c r="EK485" i="9" s="1"/>
  <c r="EL482" i="9" s="1"/>
  <c r="U25" i="17"/>
  <c r="LO377" i="9"/>
  <c r="LP271" i="9"/>
  <c r="LP276" i="9" s="1"/>
  <c r="EI448" i="9"/>
  <c r="EI452" i="9" s="1"/>
  <c r="EI535" i="9"/>
  <c r="EI458" i="9"/>
  <c r="EL337" i="9"/>
  <c r="EL338" i="9" s="1"/>
  <c r="EJ290" i="9"/>
  <c r="EK279" i="9"/>
  <c r="EK285" i="9" s="1"/>
  <c r="EJ389" i="9"/>
  <c r="EH147" i="9"/>
  <c r="EH521" i="9"/>
  <c r="EH522" i="9" s="1"/>
  <c r="EH524" i="9" s="1"/>
  <c r="AY63" i="19"/>
  <c r="EL347" i="9"/>
  <c r="EM341" i="9"/>
  <c r="EM343" i="9" s="1"/>
  <c r="LP377" i="9" l="1"/>
  <c r="LQ271" i="9"/>
  <c r="LQ276" i="9" s="1"/>
  <c r="EK406" i="9"/>
  <c r="EM335" i="9"/>
  <c r="EM337" i="9" s="1"/>
  <c r="EL392" i="9"/>
  <c r="EL281" i="9" s="1"/>
  <c r="EN284" i="9" s="1"/>
  <c r="EI461" i="9"/>
  <c r="EI543" i="9"/>
  <c r="EI544" i="9" s="1"/>
  <c r="EI537" i="9"/>
  <c r="EL383" i="9"/>
  <c r="EL384" i="9" s="1"/>
  <c r="EL368" i="9"/>
  <c r="EL419" i="9"/>
  <c r="EI374" i="9"/>
  <c r="S33" i="20" s="1"/>
  <c r="EJ451" i="9"/>
  <c r="EJ496" i="9" s="1"/>
  <c r="EI454" i="9"/>
  <c r="EM344" i="9"/>
  <c r="EM330" i="9" s="1"/>
  <c r="EM331" i="9" s="1"/>
  <c r="EM333" i="9" s="1"/>
  <c r="EJ395" i="9"/>
  <c r="EJ402" i="9" s="1"/>
  <c r="AY46" i="19"/>
  <c r="EK290" i="9"/>
  <c r="EK389" i="9"/>
  <c r="EK395" i="9" s="1"/>
  <c r="EK402" i="9" s="1"/>
  <c r="EL279" i="9"/>
  <c r="EJ291" i="9"/>
  <c r="EJ418" i="9" s="1"/>
  <c r="EK288" i="9"/>
  <c r="U21" i="17" l="1"/>
  <c r="S37" i="20"/>
  <c r="LQ377" i="9"/>
  <c r="LR271" i="9"/>
  <c r="LR276" i="9" s="1"/>
  <c r="EL285" i="9"/>
  <c r="EL389" i="9" s="1"/>
  <c r="EL395" i="9" s="1"/>
  <c r="EL402" i="9" s="1"/>
  <c r="EM345" i="9"/>
  <c r="EN341" i="9" s="1"/>
  <c r="EN343" i="9" s="1"/>
  <c r="EM336" i="9"/>
  <c r="EN536" i="9" s="1"/>
  <c r="EM367" i="9"/>
  <c r="EL369" i="9"/>
  <c r="EI112" i="9"/>
  <c r="EI378" i="9"/>
  <c r="EI386" i="9" s="1"/>
  <c r="EI407" i="9" s="1"/>
  <c r="EI519" i="9"/>
  <c r="EI465" i="9"/>
  <c r="EI468" i="9" s="1"/>
  <c r="EI473" i="9" s="1"/>
  <c r="EK291" i="9"/>
  <c r="EK418" i="9" s="1"/>
  <c r="EK424" i="9" s="1"/>
  <c r="EL288" i="9"/>
  <c r="AW75" i="19"/>
  <c r="EJ424" i="9"/>
  <c r="AY75" i="19"/>
  <c r="AY52" i="19"/>
  <c r="AY59" i="19" s="1"/>
  <c r="EI408" i="9" l="1"/>
  <c r="S66" i="20"/>
  <c r="U20" i="17"/>
  <c r="U44" i="17" s="1"/>
  <c r="S45" i="20"/>
  <c r="LR377" i="9"/>
  <c r="LS271" i="9"/>
  <c r="LS276" i="9" s="1"/>
  <c r="DH34" i="19"/>
  <c r="DJ34" i="19"/>
  <c r="EL290" i="9"/>
  <c r="EM288" i="9" s="1"/>
  <c r="EM279" i="9"/>
  <c r="EM338" i="9"/>
  <c r="EN335" i="9" s="1"/>
  <c r="EM347" i="9"/>
  <c r="EM383" i="9" s="1"/>
  <c r="EK535" i="9"/>
  <c r="EK448" i="9"/>
  <c r="EK458" i="9"/>
  <c r="EK461" i="9" s="1"/>
  <c r="EI521" i="9"/>
  <c r="EI522" i="9" s="1"/>
  <c r="EI524" i="9" s="1"/>
  <c r="EI147" i="9"/>
  <c r="EL417" i="9"/>
  <c r="EL483" i="9"/>
  <c r="EL485" i="9" s="1"/>
  <c r="AW81" i="19"/>
  <c r="AW104" i="19" s="1"/>
  <c r="AW108" i="19" s="1"/>
  <c r="AZ24" i="19"/>
  <c r="EI497" i="9"/>
  <c r="EI475" i="9"/>
  <c r="EF498" i="9"/>
  <c r="EC499" i="9"/>
  <c r="EJ535" i="9"/>
  <c r="EJ448" i="9"/>
  <c r="EJ452" i="9" s="1"/>
  <c r="EJ458" i="9"/>
  <c r="EN344" i="9"/>
  <c r="EN330" i="9" s="1"/>
  <c r="EN331" i="9" s="1"/>
  <c r="EN333" i="9" s="1"/>
  <c r="U19" i="17" l="1"/>
  <c r="EI410" i="9"/>
  <c r="EI412" i="9" s="1"/>
  <c r="S67" i="20"/>
  <c r="EL291" i="9"/>
  <c r="EL418" i="9" s="1"/>
  <c r="EL424" i="9" s="1"/>
  <c r="LT271" i="9"/>
  <c r="LT276" i="9" s="1"/>
  <c r="LT377" i="9" s="1"/>
  <c r="LS377" i="9"/>
  <c r="AI36" i="20" s="1"/>
  <c r="AK22" i="17" s="1"/>
  <c r="EM419" i="9"/>
  <c r="AX76" i="19" s="1"/>
  <c r="AX81" i="19" s="1"/>
  <c r="AX104" i="19" s="1"/>
  <c r="EM368" i="9"/>
  <c r="AZ25" i="19" s="1"/>
  <c r="AZ26" i="19" s="1"/>
  <c r="EM392" i="9"/>
  <c r="AZ49" i="19" s="1"/>
  <c r="EN345" i="9"/>
  <c r="EN347" i="9" s="1"/>
  <c r="EI476" i="9"/>
  <c r="EI478" i="9"/>
  <c r="EJ477" i="9" s="1"/>
  <c r="EM384" i="9"/>
  <c r="AZ40" i="19"/>
  <c r="AZ41" i="19" s="1"/>
  <c r="AX107" i="19"/>
  <c r="EK465" i="9"/>
  <c r="EK468" i="9" s="1"/>
  <c r="EK473" i="9" s="1"/>
  <c r="EK519" i="9"/>
  <c r="EN336" i="9"/>
  <c r="EO536" i="9" s="1"/>
  <c r="EN367" i="9"/>
  <c r="EL406" i="9"/>
  <c r="EM482" i="9"/>
  <c r="EJ461" i="9"/>
  <c r="EK510" i="9" s="1"/>
  <c r="EK512" i="9" s="1"/>
  <c r="AY112" i="19"/>
  <c r="AY115" i="19" s="1"/>
  <c r="EC502" i="9"/>
  <c r="EC501" i="9"/>
  <c r="EK543" i="9"/>
  <c r="EK544" i="9" s="1"/>
  <c r="EK537" i="9"/>
  <c r="EN337" i="9"/>
  <c r="EK451" i="9"/>
  <c r="EK496" i="9" s="1"/>
  <c r="EJ374" i="9"/>
  <c r="EJ454" i="9"/>
  <c r="EJ537" i="9"/>
  <c r="EJ543" i="9"/>
  <c r="EJ544" i="9" s="1"/>
  <c r="U29" i="17" l="1"/>
  <c r="S69" i="20"/>
  <c r="DI34" i="19"/>
  <c r="DK34" i="19"/>
  <c r="EM281" i="9"/>
  <c r="EM285" i="9" s="1"/>
  <c r="EM369" i="9"/>
  <c r="EM483" i="9" s="1"/>
  <c r="EM485" i="9" s="1"/>
  <c r="EO341" i="9"/>
  <c r="EO343" i="9" s="1"/>
  <c r="EO344" i="9" s="1"/>
  <c r="EO330" i="9" s="1"/>
  <c r="EO331" i="9" s="1"/>
  <c r="EO333" i="9" s="1"/>
  <c r="EK452" i="9"/>
  <c r="EK454" i="9" s="1"/>
  <c r="EK497" i="9"/>
  <c r="EK475" i="9"/>
  <c r="EK476" i="9" s="1"/>
  <c r="EJ519" i="9"/>
  <c r="EJ465" i="9"/>
  <c r="EJ468" i="9" s="1"/>
  <c r="EJ473" i="9" s="1"/>
  <c r="AX108" i="19"/>
  <c r="AY119" i="19"/>
  <c r="AY122" i="19" s="1"/>
  <c r="AY127" i="19" s="1"/>
  <c r="AY129" i="19" s="1"/>
  <c r="AY132" i="19" s="1"/>
  <c r="AZ131" i="19" s="1"/>
  <c r="EJ378" i="9"/>
  <c r="EJ386" i="9" s="1"/>
  <c r="EJ407" i="9" s="1"/>
  <c r="EJ112" i="9"/>
  <c r="AY31" i="19"/>
  <c r="AY35" i="19" s="1"/>
  <c r="AY43" i="19" s="1"/>
  <c r="EN338" i="9"/>
  <c r="EL448" i="9"/>
  <c r="EL458" i="9"/>
  <c r="EL461" i="9" s="1"/>
  <c r="EL535" i="9"/>
  <c r="EN383" i="9"/>
  <c r="EN384" i="9" s="1"/>
  <c r="EN368" i="9"/>
  <c r="EN369" i="9" s="1"/>
  <c r="EN419" i="9"/>
  <c r="S71" i="20" l="1"/>
  <c r="S70" i="20"/>
  <c r="EM417" i="9"/>
  <c r="EO284" i="9"/>
  <c r="EK374" i="9"/>
  <c r="EK378" i="9" s="1"/>
  <c r="EK386" i="9" s="1"/>
  <c r="EK407" i="9" s="1"/>
  <c r="EK408" i="9" s="1"/>
  <c r="EK410" i="9" s="1"/>
  <c r="EK412" i="9" s="1"/>
  <c r="EL451" i="9"/>
  <c r="EL496" i="9" s="1"/>
  <c r="EO345" i="9"/>
  <c r="EO347" i="9" s="1"/>
  <c r="EJ147" i="9"/>
  <c r="EJ521" i="9"/>
  <c r="EJ522" i="9" s="1"/>
  <c r="EJ524" i="9" s="1"/>
  <c r="EJ408" i="9"/>
  <c r="EJ410" i="9" s="1"/>
  <c r="EJ412" i="9" s="1"/>
  <c r="AY64" i="19"/>
  <c r="AY65" i="19" s="1"/>
  <c r="AY67" i="19" s="1"/>
  <c r="AY68" i="19" s="1"/>
  <c r="EM406" i="9"/>
  <c r="EN482" i="9"/>
  <c r="AZ74" i="19"/>
  <c r="EL543" i="9"/>
  <c r="EL544" i="9" s="1"/>
  <c r="EL537" i="9"/>
  <c r="EJ475" i="9"/>
  <c r="EJ497" i="9"/>
  <c r="ED499" i="9"/>
  <c r="EG498" i="9"/>
  <c r="EE499" i="9"/>
  <c r="EH498" i="9"/>
  <c r="EN483" i="9"/>
  <c r="EN417" i="9"/>
  <c r="AY107" i="19"/>
  <c r="EL519" i="9"/>
  <c r="EL465" i="9"/>
  <c r="EL468" i="9" s="1"/>
  <c r="EL473" i="9" s="1"/>
  <c r="EI498" i="9" s="1"/>
  <c r="EO335" i="9"/>
  <c r="EN392" i="9"/>
  <c r="EN281" i="9" s="1"/>
  <c r="EP284" i="9" s="1"/>
  <c r="EM389" i="9"/>
  <c r="EN279" i="9"/>
  <c r="EM290" i="9"/>
  <c r="EO336" i="9"/>
  <c r="EP536" i="9" s="1"/>
  <c r="EO367" i="9"/>
  <c r="EK112" i="9" l="1"/>
  <c r="EK521" i="9" s="1"/>
  <c r="EK522" i="9" s="1"/>
  <c r="EK524" i="9" s="1"/>
  <c r="EL452" i="9"/>
  <c r="EM451" i="9" s="1"/>
  <c r="EM496" i="9" s="1"/>
  <c r="EP341" i="9"/>
  <c r="EP343" i="9" s="1"/>
  <c r="EP344" i="9" s="1"/>
  <c r="EP330" i="9" s="1"/>
  <c r="EP331" i="9" s="1"/>
  <c r="EP333" i="9" s="1"/>
  <c r="EN285" i="9"/>
  <c r="EN389" i="9" s="1"/>
  <c r="EN395" i="9" s="1"/>
  <c r="EN402" i="9" s="1"/>
  <c r="EN485" i="9"/>
  <c r="EO482" i="9" s="1"/>
  <c r="EO337" i="9"/>
  <c r="EO338" i="9" s="1"/>
  <c r="EO368" i="9"/>
  <c r="EO369" i="9" s="1"/>
  <c r="EO383" i="9"/>
  <c r="EO384" i="9" s="1"/>
  <c r="EO419" i="9"/>
  <c r="EE501" i="9"/>
  <c r="EE502" i="9"/>
  <c r="AZ63" i="19"/>
  <c r="EL497" i="9"/>
  <c r="EL475" i="9"/>
  <c r="EL476" i="9" s="1"/>
  <c r="EJ476" i="9"/>
  <c r="EJ478" i="9"/>
  <c r="EK477" i="9" s="1"/>
  <c r="EK478" i="9" s="1"/>
  <c r="EL477" i="9" s="1"/>
  <c r="EK147" i="9"/>
  <c r="EF499" i="9"/>
  <c r="EM395" i="9"/>
  <c r="EM402" i="9" s="1"/>
  <c r="AZ46" i="19"/>
  <c r="EM291" i="9"/>
  <c r="EM418" i="9" s="1"/>
  <c r="EM424" i="9" s="1"/>
  <c r="EN288" i="9"/>
  <c r="ED501" i="9"/>
  <c r="ED502" i="9"/>
  <c r="AY69" i="19"/>
  <c r="EO279" i="9" l="1"/>
  <c r="EL478" i="9"/>
  <c r="EM477" i="9" s="1"/>
  <c r="EN406" i="9"/>
  <c r="EL454" i="9"/>
  <c r="EL374" i="9"/>
  <c r="EN290" i="9"/>
  <c r="EN291" i="9" s="1"/>
  <c r="EN418" i="9" s="1"/>
  <c r="EN424" i="9" s="1"/>
  <c r="EP345" i="9"/>
  <c r="EQ341" i="9" s="1"/>
  <c r="EQ343" i="9" s="1"/>
  <c r="EP335" i="9"/>
  <c r="EO392" i="9"/>
  <c r="EO281" i="9" s="1"/>
  <c r="EQ284" i="9" s="1"/>
  <c r="EO417" i="9"/>
  <c r="EO483" i="9"/>
  <c r="EO485" i="9" s="1"/>
  <c r="EP367" i="9"/>
  <c r="EP336" i="9"/>
  <c r="EQ536" i="9" s="1"/>
  <c r="EF501" i="9"/>
  <c r="EF502" i="9"/>
  <c r="EM535" i="9"/>
  <c r="EM448" i="9"/>
  <c r="EM452" i="9" s="1"/>
  <c r="EM458" i="9"/>
  <c r="AZ52" i="19"/>
  <c r="AZ59" i="19" s="1"/>
  <c r="EP347" i="9" l="1"/>
  <c r="EP383" i="9" s="1"/>
  <c r="EO288" i="9"/>
  <c r="EL378" i="9"/>
  <c r="EL386" i="9" s="1"/>
  <c r="EL407" i="9" s="1"/>
  <c r="EL408" i="9" s="1"/>
  <c r="EL410" i="9" s="1"/>
  <c r="EL412" i="9" s="1"/>
  <c r="EL112" i="9"/>
  <c r="EO285" i="9"/>
  <c r="EP279" i="9" s="1"/>
  <c r="EQ344" i="9"/>
  <c r="EQ330" i="9" s="1"/>
  <c r="EQ331" i="9" s="1"/>
  <c r="EQ333" i="9" s="1"/>
  <c r="EO406" i="9"/>
  <c r="EP482" i="9"/>
  <c r="EM543" i="9"/>
  <c r="EM544" i="9" s="1"/>
  <c r="EM537" i="9"/>
  <c r="BA24" i="19"/>
  <c r="EM461" i="9"/>
  <c r="AZ112" i="19"/>
  <c r="AZ115" i="19" s="1"/>
  <c r="EN535" i="9"/>
  <c r="EN448" i="9"/>
  <c r="EN458" i="9"/>
  <c r="EN461" i="9" s="1"/>
  <c r="EM454" i="9"/>
  <c r="EM374" i="9"/>
  <c r="EN451" i="9"/>
  <c r="EN496" i="9" s="1"/>
  <c r="EP337" i="9"/>
  <c r="EP338" i="9" s="1"/>
  <c r="EP419" i="9" l="1"/>
  <c r="AY76" i="19" s="1"/>
  <c r="AY81" i="19" s="1"/>
  <c r="AY104" i="19" s="1"/>
  <c r="EP368" i="9"/>
  <c r="BA25" i="19" s="1"/>
  <c r="BA26" i="19" s="1"/>
  <c r="EO389" i="9"/>
  <c r="EO395" i="9" s="1"/>
  <c r="EO402" i="9" s="1"/>
  <c r="EO290" i="9"/>
  <c r="EO291" i="9" s="1"/>
  <c r="EO418" i="9" s="1"/>
  <c r="EO424" i="9" s="1"/>
  <c r="EL521" i="9"/>
  <c r="EL522" i="9" s="1"/>
  <c r="EL524" i="9" s="1"/>
  <c r="EL147" i="9"/>
  <c r="EQ345" i="9"/>
  <c r="ER341" i="9" s="1"/>
  <c r="ER343" i="9" s="1"/>
  <c r="EM378" i="9"/>
  <c r="EM386" i="9" s="1"/>
  <c r="EM407" i="9" s="1"/>
  <c r="EM112" i="9"/>
  <c r="AZ31" i="19"/>
  <c r="AZ35" i="19" s="1"/>
  <c r="AZ43" i="19" s="1"/>
  <c r="EP384" i="9"/>
  <c r="BA40" i="19"/>
  <c r="BA41" i="19" s="1"/>
  <c r="EP392" i="9"/>
  <c r="EQ335" i="9"/>
  <c r="EM465" i="9"/>
  <c r="EM468" i="9" s="1"/>
  <c r="EM473" i="9" s="1"/>
  <c r="EM519" i="9"/>
  <c r="EN519" i="9"/>
  <c r="EN465" i="9"/>
  <c r="EN468" i="9" s="1"/>
  <c r="EN473" i="9" s="1"/>
  <c r="EN510" i="9"/>
  <c r="EN512" i="9" s="1"/>
  <c r="EN452" i="9"/>
  <c r="EN537" i="9"/>
  <c r="EN543" i="9"/>
  <c r="EN544" i="9" s="1"/>
  <c r="AZ119" i="19"/>
  <c r="AZ122" i="19" s="1"/>
  <c r="AZ127" i="19" s="1"/>
  <c r="AZ129" i="19" s="1"/>
  <c r="AZ132" i="19" s="1"/>
  <c r="BA131" i="19" s="1"/>
  <c r="EQ336" i="9"/>
  <c r="ER536" i="9" s="1"/>
  <c r="EQ367" i="9"/>
  <c r="AL22" i="17"/>
  <c r="EP288" i="9" l="1"/>
  <c r="EP369" i="9"/>
  <c r="EP417" i="9" s="1"/>
  <c r="EQ347" i="9"/>
  <c r="EQ383" i="9" s="1"/>
  <c r="EQ384" i="9" s="1"/>
  <c r="EM497" i="9"/>
  <c r="EM475" i="9"/>
  <c r="EG499" i="9"/>
  <c r="EJ498" i="9"/>
  <c r="EH499" i="9"/>
  <c r="EK498" i="9"/>
  <c r="EN374" i="9"/>
  <c r="EN454" i="9"/>
  <c r="EO451" i="9"/>
  <c r="EO496" i="9" s="1"/>
  <c r="EQ337" i="9"/>
  <c r="EQ338" i="9" s="1"/>
  <c r="EM521" i="9"/>
  <c r="EM522" i="9" s="1"/>
  <c r="EM524" i="9" s="1"/>
  <c r="EM147" i="9"/>
  <c r="EO458" i="9"/>
  <c r="EO461" i="9" s="1"/>
  <c r="EO535" i="9"/>
  <c r="EO448" i="9"/>
  <c r="EP281" i="9"/>
  <c r="BA49" i="19"/>
  <c r="EM408" i="9"/>
  <c r="EM410" i="9" s="1"/>
  <c r="EM412" i="9" s="1"/>
  <c r="AZ64" i="19"/>
  <c r="AZ65" i="19" s="1"/>
  <c r="AZ67" i="19" s="1"/>
  <c r="AZ69" i="19" s="1"/>
  <c r="AY108" i="19"/>
  <c r="ER344" i="9"/>
  <c r="ER330" i="9" s="1"/>
  <c r="ER331" i="9" s="1"/>
  <c r="ER333" i="9" s="1"/>
  <c r="EN497" i="9"/>
  <c r="EN475" i="9"/>
  <c r="EN476" i="9" s="1"/>
  <c r="EQ368" i="9" l="1"/>
  <c r="EQ369" i="9" s="1"/>
  <c r="EQ483" i="9" s="1"/>
  <c r="EQ419" i="9"/>
  <c r="EP483" i="9"/>
  <c r="EP485" i="9" s="1"/>
  <c r="EQ482" i="9" s="1"/>
  <c r="EH502" i="9"/>
  <c r="EH501" i="9"/>
  <c r="EG502" i="9"/>
  <c r="EG501" i="9"/>
  <c r="EQ392" i="9"/>
  <c r="EQ281" i="9" s="1"/>
  <c r="ES284" i="9" s="1"/>
  <c r="ER335" i="9"/>
  <c r="AZ107" i="19"/>
  <c r="EO452" i="9"/>
  <c r="EO543" i="9"/>
  <c r="EO544" i="9" s="1"/>
  <c r="EO537" i="9"/>
  <c r="EN112" i="9"/>
  <c r="EN378" i="9"/>
  <c r="EN386" i="9" s="1"/>
  <c r="EN407" i="9" s="1"/>
  <c r="EN408" i="9" s="1"/>
  <c r="EN410" i="9" s="1"/>
  <c r="EN412" i="9" s="1"/>
  <c r="ER367" i="9"/>
  <c r="ER336" i="9"/>
  <c r="ES536" i="9" s="1"/>
  <c r="BA74" i="19"/>
  <c r="EO519" i="9"/>
  <c r="EO465" i="9"/>
  <c r="EO468" i="9" s="1"/>
  <c r="EO473" i="9" s="1"/>
  <c r="AZ68" i="19"/>
  <c r="ER284" i="9"/>
  <c r="EP285" i="9"/>
  <c r="EM476" i="9"/>
  <c r="EM478" i="9"/>
  <c r="EN477" i="9" s="1"/>
  <c r="EN478" i="9" s="1"/>
  <c r="EO477" i="9" s="1"/>
  <c r="EQ417" i="9"/>
  <c r="ER345" i="9"/>
  <c r="EP406" i="9" l="1"/>
  <c r="EQ485" i="9"/>
  <c r="ER482" i="9" s="1"/>
  <c r="BA63" i="19"/>
  <c r="ER347" i="9"/>
  <c r="ES341" i="9"/>
  <c r="ES343" i="9" s="1"/>
  <c r="EP451" i="9"/>
  <c r="EP496" i="9" s="1"/>
  <c r="EO454" i="9"/>
  <c r="EO374" i="9"/>
  <c r="EO475" i="9"/>
  <c r="EO476" i="9" s="1"/>
  <c r="EO497" i="9"/>
  <c r="EL498" i="9"/>
  <c r="EI499" i="9"/>
  <c r="EN147" i="9"/>
  <c r="EN521" i="9"/>
  <c r="EN522" i="9" s="1"/>
  <c r="EN524" i="9" s="1"/>
  <c r="ER337" i="9"/>
  <c r="ER338" i="9" s="1"/>
  <c r="EQ279" i="9"/>
  <c r="EQ285" i="9" s="1"/>
  <c r="EP290" i="9"/>
  <c r="EP389" i="9"/>
  <c r="EI502" i="9" l="1"/>
  <c r="EI501" i="9"/>
  <c r="EQ406" i="9"/>
  <c r="EO478" i="9"/>
  <c r="EP477" i="9" s="1"/>
  <c r="EP395" i="9"/>
  <c r="EP402" i="9" s="1"/>
  <c r="BA46" i="19"/>
  <c r="ES344" i="9"/>
  <c r="ES330" i="9" s="1"/>
  <c r="ES331" i="9" s="1"/>
  <c r="ES333" i="9" s="1"/>
  <c r="EQ288" i="9"/>
  <c r="EP291" i="9"/>
  <c r="EP418" i="9" s="1"/>
  <c r="EP424" i="9" s="1"/>
  <c r="ER383" i="9"/>
  <c r="ER384" i="9" s="1"/>
  <c r="ER368" i="9"/>
  <c r="ER369" i="9" s="1"/>
  <c r="ER419" i="9"/>
  <c r="ER392" i="9"/>
  <c r="ER281" i="9" s="1"/>
  <c r="ET284" i="9" s="1"/>
  <c r="ES335" i="9"/>
  <c r="EQ389" i="9"/>
  <c r="EQ395" i="9" s="1"/>
  <c r="EQ402" i="9" s="1"/>
  <c r="ER279" i="9"/>
  <c r="EQ290" i="9"/>
  <c r="EO112" i="9"/>
  <c r="EO378" i="9"/>
  <c r="EO386" i="9" s="1"/>
  <c r="EO407" i="9" s="1"/>
  <c r="EO408" i="9" s="1"/>
  <c r="EO410" i="9" s="1"/>
  <c r="EO412" i="9" s="1"/>
  <c r="ES345" i="9" l="1"/>
  <c r="ES347" i="9" s="1"/>
  <c r="ER285" i="9"/>
  <c r="ER290" i="9" s="1"/>
  <c r="ES337" i="9"/>
  <c r="ES367" i="9"/>
  <c r="ES336" i="9"/>
  <c r="ET536" i="9" s="1"/>
  <c r="EP448" i="9"/>
  <c r="EP452" i="9" s="1"/>
  <c r="EP535" i="9"/>
  <c r="EP458" i="9"/>
  <c r="EO147" i="9"/>
  <c r="EO521" i="9"/>
  <c r="EO522" i="9" s="1"/>
  <c r="EO524" i="9" s="1"/>
  <c r="BA52" i="19"/>
  <c r="BA59" i="19" s="1"/>
  <c r="ER288" i="9"/>
  <c r="EQ291" i="9"/>
  <c r="EQ418" i="9" s="1"/>
  <c r="EQ424" i="9" s="1"/>
  <c r="ER483" i="9"/>
  <c r="ER485" i="9" s="1"/>
  <c r="ER417" i="9"/>
  <c r="ES279" i="9" l="1"/>
  <c r="ER389" i="9"/>
  <c r="ER395" i="9" s="1"/>
  <c r="ER402" i="9" s="1"/>
  <c r="ET341" i="9"/>
  <c r="ET343" i="9" s="1"/>
  <c r="ET344" i="9" s="1"/>
  <c r="ET330" i="9" s="1"/>
  <c r="ET331" i="9" s="1"/>
  <c r="ET333" i="9" s="1"/>
  <c r="ES338" i="9"/>
  <c r="ES392" i="9" s="1"/>
  <c r="ES288" i="9"/>
  <c r="ER291" i="9"/>
  <c r="ER418" i="9" s="1"/>
  <c r="ER424" i="9" s="1"/>
  <c r="EP461" i="9"/>
  <c r="BA112" i="19"/>
  <c r="EP537" i="9"/>
  <c r="EP543" i="9"/>
  <c r="EP544" i="9" s="1"/>
  <c r="EQ448" i="9"/>
  <c r="EQ535" i="9"/>
  <c r="EQ458" i="9"/>
  <c r="EQ461" i="9" s="1"/>
  <c r="EP374" i="9"/>
  <c r="EQ451" i="9"/>
  <c r="EQ496" i="9" s="1"/>
  <c r="EP454" i="9"/>
  <c r="ES368" i="9"/>
  <c r="ES369" i="9" s="1"/>
  <c r="ES383" i="9"/>
  <c r="ES419" i="9"/>
  <c r="AZ76" i="19" s="1"/>
  <c r="ES482" i="9"/>
  <c r="ER406" i="9"/>
  <c r="BB24" i="19"/>
  <c r="BA115" i="19" l="1"/>
  <c r="BA119" i="19" s="1"/>
  <c r="BA122" i="19" s="1"/>
  <c r="BA127" i="19" s="1"/>
  <c r="BA129" i="19" s="1"/>
  <c r="BA132" i="19" s="1"/>
  <c r="BB131" i="19" s="1"/>
  <c r="ET335" i="9"/>
  <c r="ET337" i="9" s="1"/>
  <c r="ES281" i="9"/>
  <c r="EU284" i="9" s="1"/>
  <c r="BB49" i="19"/>
  <c r="EQ452" i="9"/>
  <c r="EQ374" i="9" s="1"/>
  <c r="ET345" i="9"/>
  <c r="EU341" i="9" s="1"/>
  <c r="EU343" i="9" s="1"/>
  <c r="ES483" i="9"/>
  <c r="ES485" i="9" s="1"/>
  <c r="ES417" i="9"/>
  <c r="ET336" i="9"/>
  <c r="EU536" i="9" s="1"/>
  <c r="ET367" i="9"/>
  <c r="EP112" i="9"/>
  <c r="EP378" i="9"/>
  <c r="EP386" i="9" s="1"/>
  <c r="EP407" i="9" s="1"/>
  <c r="BA31" i="19"/>
  <c r="BA35" i="19" s="1"/>
  <c r="BA43" i="19" s="1"/>
  <c r="EP465" i="9"/>
  <c r="EP468" i="9" s="1"/>
  <c r="EP473" i="9" s="1"/>
  <c r="EP519" i="9"/>
  <c r="EQ519" i="9"/>
  <c r="EQ465" i="9"/>
  <c r="EQ468" i="9" s="1"/>
  <c r="EQ473" i="9" s="1"/>
  <c r="EQ510" i="9"/>
  <c r="EQ512" i="9" s="1"/>
  <c r="ER535" i="9"/>
  <c r="ER448" i="9"/>
  <c r="ER458" i="9"/>
  <c r="ER461" i="9" s="1"/>
  <c r="ES384" i="9"/>
  <c r="BB40" i="19"/>
  <c r="BB41" i="19" s="1"/>
  <c r="EQ543" i="9"/>
  <c r="EQ544" i="9" s="1"/>
  <c r="EQ537" i="9"/>
  <c r="ER451" i="9" l="1"/>
  <c r="ER496" i="9" s="1"/>
  <c r="ES285" i="9"/>
  <c r="ES389" i="9" s="1"/>
  <c r="ES395" i="9" s="1"/>
  <c r="ES402" i="9" s="1"/>
  <c r="EQ454" i="9"/>
  <c r="ET347" i="9"/>
  <c r="ET368" i="9" s="1"/>
  <c r="ET369" i="9" s="1"/>
  <c r="ET338" i="9"/>
  <c r="EU335" i="9" s="1"/>
  <c r="EP408" i="9"/>
  <c r="BA64" i="19"/>
  <c r="BA65" i="19" s="1"/>
  <c r="BA67" i="19" s="1"/>
  <c r="BA69" i="19" s="1"/>
  <c r="EQ475" i="9"/>
  <c r="EQ476" i="9" s="1"/>
  <c r="EQ497" i="9"/>
  <c r="EP521" i="9"/>
  <c r="EP522" i="9" s="1"/>
  <c r="EP524" i="9" s="1"/>
  <c r="EP147" i="9"/>
  <c r="EQ378" i="9"/>
  <c r="EQ386" i="9" s="1"/>
  <c r="EQ407" i="9" s="1"/>
  <c r="EQ408" i="9" s="1"/>
  <c r="EQ410" i="9" s="1"/>
  <c r="EQ412" i="9" s="1"/>
  <c r="EQ112" i="9"/>
  <c r="EU344" i="9"/>
  <c r="EU330" i="9" s="1"/>
  <c r="EU331" i="9" s="1"/>
  <c r="EU333" i="9" s="1"/>
  <c r="ER543" i="9"/>
  <c r="ER544" i="9" s="1"/>
  <c r="ER537" i="9"/>
  <c r="ER465" i="9"/>
  <c r="ER468" i="9" s="1"/>
  <c r="ER473" i="9" s="1"/>
  <c r="EL499" i="9" s="1"/>
  <c r="ER519" i="9"/>
  <c r="EP475" i="9"/>
  <c r="EP497" i="9"/>
  <c r="EK499" i="9"/>
  <c r="EJ499" i="9"/>
  <c r="EN498" i="9"/>
  <c r="EM498" i="9"/>
  <c r="ES406" i="9"/>
  <c r="ET482" i="9"/>
  <c r="ER452" i="9" l="1"/>
  <c r="ER454" i="9" s="1"/>
  <c r="ET279" i="9"/>
  <c r="ET419" i="9"/>
  <c r="EL502" i="9"/>
  <c r="EL501" i="9"/>
  <c r="EJ502" i="9"/>
  <c r="EJ501" i="9"/>
  <c r="EK502" i="9"/>
  <c r="EK501" i="9"/>
  <c r="ES290" i="9"/>
  <c r="ES291" i="9" s="1"/>
  <c r="ES418" i="9" s="1"/>
  <c r="ET383" i="9"/>
  <c r="ET384" i="9" s="1"/>
  <c r="ET392" i="9"/>
  <c r="ET281" i="9" s="1"/>
  <c r="EV284" i="9" s="1"/>
  <c r="EU345" i="9"/>
  <c r="EV341" i="9" s="1"/>
  <c r="EV343" i="9" s="1"/>
  <c r="BA68" i="19"/>
  <c r="ET483" i="9"/>
  <c r="ET485" i="9" s="1"/>
  <c r="ET417" i="9"/>
  <c r="EP476" i="9"/>
  <c r="EP478" i="9"/>
  <c r="EQ477" i="9" s="1"/>
  <c r="EQ478" i="9" s="1"/>
  <c r="ER477" i="9" s="1"/>
  <c r="EU337" i="9"/>
  <c r="ER475" i="9"/>
  <c r="ER476" i="9" s="1"/>
  <c r="ER497" i="9"/>
  <c r="EQ147" i="9"/>
  <c r="EQ521" i="9"/>
  <c r="EQ522" i="9" s="1"/>
  <c r="BB63" i="19"/>
  <c r="EU336" i="9"/>
  <c r="EV536" i="9" s="1"/>
  <c r="EU367" i="9"/>
  <c r="EO498" i="9"/>
  <c r="EP410" i="9"/>
  <c r="EP412" i="9" s="1"/>
  <c r="BB46" i="19"/>
  <c r="ER374" i="9" l="1"/>
  <c r="ER378" i="9" s="1"/>
  <c r="ER386" i="9" s="1"/>
  <c r="ER407" i="9" s="1"/>
  <c r="ER408" i="9" s="1"/>
  <c r="ER410" i="9" s="1"/>
  <c r="ER412" i="9" s="1"/>
  <c r="ES451" i="9"/>
  <c r="ES496" i="9" s="1"/>
  <c r="EU347" i="9"/>
  <c r="EU368" i="9" s="1"/>
  <c r="EU369" i="9" s="1"/>
  <c r="ET288" i="9"/>
  <c r="ET285" i="9"/>
  <c r="EV344" i="9"/>
  <c r="EV330" i="9" s="1"/>
  <c r="EV331" i="9" s="1"/>
  <c r="EV333" i="9" s="1"/>
  <c r="ER478" i="9"/>
  <c r="ES477" i="9" s="1"/>
  <c r="EQ524" i="9"/>
  <c r="EU338" i="9"/>
  <c r="AZ75" i="19"/>
  <c r="ES424" i="9"/>
  <c r="ET406" i="9"/>
  <c r="EU482" i="9"/>
  <c r="BB52" i="19"/>
  <c r="BB59" i="19" s="1"/>
  <c r="BB75" i="19"/>
  <c r="ER112" i="9" l="1"/>
  <c r="ER521" i="9" s="1"/>
  <c r="ER522" i="9" s="1"/>
  <c r="ER524" i="9" s="1"/>
  <c r="EU419" i="9"/>
  <c r="EU383" i="9"/>
  <c r="EU384" i="9" s="1"/>
  <c r="ET290" i="9"/>
  <c r="ET389" i="9"/>
  <c r="ET395" i="9" s="1"/>
  <c r="ET402" i="9" s="1"/>
  <c r="EU279" i="9"/>
  <c r="EV345" i="9"/>
  <c r="EW341" i="9" s="1"/>
  <c r="EW343" i="9" s="1"/>
  <c r="EU483" i="9"/>
  <c r="EU485" i="9" s="1"/>
  <c r="EU417" i="9"/>
  <c r="ES458" i="9"/>
  <c r="ES461" i="9" s="1"/>
  <c r="ES535" i="9"/>
  <c r="ES448" i="9"/>
  <c r="ES452" i="9" s="1"/>
  <c r="AZ81" i="19"/>
  <c r="AZ104" i="19" s="1"/>
  <c r="AZ108" i="19" s="1"/>
  <c r="EV335" i="9"/>
  <c r="EV337" i="9" s="1"/>
  <c r="EU392" i="9"/>
  <c r="EU281" i="9" s="1"/>
  <c r="EV336" i="9"/>
  <c r="EW536" i="9" s="1"/>
  <c r="EV367" i="9"/>
  <c r="ER147" i="9" l="1"/>
  <c r="EV347" i="9"/>
  <c r="EV383" i="9" s="1"/>
  <c r="ET291" i="9"/>
  <c r="ET418" i="9" s="1"/>
  <c r="ET424" i="9" s="1"/>
  <c r="EU288" i="9"/>
  <c r="EU406" i="9"/>
  <c r="EV482" i="9"/>
  <c r="ES537" i="9"/>
  <c r="ES543" i="9"/>
  <c r="ES544" i="9" s="1"/>
  <c r="EW344" i="9"/>
  <c r="EW330" i="9" s="1"/>
  <c r="EW331" i="9" s="1"/>
  <c r="EW333" i="9" s="1"/>
  <c r="ES465" i="9"/>
  <c r="ES468" i="9" s="1"/>
  <c r="ES473" i="9" s="1"/>
  <c r="ES519" i="9"/>
  <c r="BA107" i="19"/>
  <c r="EW284" i="9"/>
  <c r="EU285" i="9"/>
  <c r="EV338" i="9"/>
  <c r="ET451" i="9"/>
  <c r="ET496" i="9" s="1"/>
  <c r="ES374" i="9"/>
  <c r="ES454" i="9"/>
  <c r="AM22" i="17"/>
  <c r="BB112" i="19"/>
  <c r="BB115" i="19" s="1"/>
  <c r="EV384" i="9" l="1"/>
  <c r="T42" i="20"/>
  <c r="T43" i="20" s="1"/>
  <c r="V23" i="17" s="1"/>
  <c r="EV419" i="9"/>
  <c r="BA76" i="19" s="1"/>
  <c r="EV368" i="9"/>
  <c r="EV369" i="9" s="1"/>
  <c r="EV483" i="9" s="1"/>
  <c r="EV485" i="9" s="1"/>
  <c r="ET535" i="9"/>
  <c r="ET458" i="9"/>
  <c r="ET461" i="9" s="1"/>
  <c r="ET448" i="9"/>
  <c r="ET452" i="9" s="1"/>
  <c r="EU451" i="9" s="1"/>
  <c r="EU496" i="9" s="1"/>
  <c r="EW345" i="9"/>
  <c r="EW347" i="9" s="1"/>
  <c r="EW367" i="9"/>
  <c r="EW336" i="9"/>
  <c r="EX536" i="9" s="1"/>
  <c r="EV392" i="9"/>
  <c r="EW335" i="9"/>
  <c r="EV279" i="9"/>
  <c r="EU290" i="9"/>
  <c r="EU389" i="9"/>
  <c r="EU395" i="9" s="1"/>
  <c r="EU402" i="9" s="1"/>
  <c r="ES378" i="9"/>
  <c r="ES386" i="9" s="1"/>
  <c r="ES407" i="9" s="1"/>
  <c r="ES408" i="9" s="1"/>
  <c r="ES410" i="9" s="1"/>
  <c r="ES412" i="9" s="1"/>
  <c r="ES112" i="9"/>
  <c r="ES475" i="9"/>
  <c r="ES497" i="9"/>
  <c r="EP498" i="9"/>
  <c r="EM499" i="9"/>
  <c r="BB31" i="19"/>
  <c r="BB35" i="19" s="1"/>
  <c r="BB43" i="19" s="1"/>
  <c r="BB119" i="19"/>
  <c r="BB122" i="19" s="1"/>
  <c r="BB127" i="19" s="1"/>
  <c r="BB129" i="19" s="1"/>
  <c r="BB132" i="19" s="1"/>
  <c r="BC131" i="19" s="1"/>
  <c r="EV281" i="9" l="1"/>
  <c r="EX284" i="9" s="1"/>
  <c r="T51" i="20"/>
  <c r="EV417" i="9"/>
  <c r="EM502" i="9"/>
  <c r="EM501" i="9"/>
  <c r="EX341" i="9"/>
  <c r="EX343" i="9" s="1"/>
  <c r="EX344" i="9" s="1"/>
  <c r="EX330" i="9" s="1"/>
  <c r="EX331" i="9" s="1"/>
  <c r="EX333" i="9" s="1"/>
  <c r="ET454" i="9"/>
  <c r="ET510" i="9"/>
  <c r="ET512" i="9" s="1"/>
  <c r="ET519" i="9"/>
  <c r="ET465" i="9"/>
  <c r="ET468" i="9" s="1"/>
  <c r="ET473" i="9" s="1"/>
  <c r="ET374" i="9"/>
  <c r="ET112" i="9" s="1"/>
  <c r="ET537" i="9"/>
  <c r="ET543" i="9"/>
  <c r="ET544" i="9" s="1"/>
  <c r="EU291" i="9"/>
  <c r="EU418" i="9" s="1"/>
  <c r="EU424" i="9" s="1"/>
  <c r="EV288" i="9"/>
  <c r="EW337" i="9"/>
  <c r="EW338" i="9" s="1"/>
  <c r="ES147" i="9"/>
  <c r="ES521" i="9"/>
  <c r="ES522" i="9" s="1"/>
  <c r="ES524" i="9" s="1"/>
  <c r="EV406" i="9"/>
  <c r="T65" i="20" s="1"/>
  <c r="EW482" i="9"/>
  <c r="EW383" i="9"/>
  <c r="EW384" i="9" s="1"/>
  <c r="EW368" i="9"/>
  <c r="EW369" i="9" s="1"/>
  <c r="EW419" i="9"/>
  <c r="BC49" i="19"/>
  <c r="ES476" i="9"/>
  <c r="ES478" i="9"/>
  <c r="ET477" i="9" s="1"/>
  <c r="BC25" i="19"/>
  <c r="BB64" i="19"/>
  <c r="BB65" i="19" s="1"/>
  <c r="BB67" i="19" s="1"/>
  <c r="BB69" i="19" s="1"/>
  <c r="BC40" i="19"/>
  <c r="BC41" i="19" s="1"/>
  <c r="EV285" i="9" l="1"/>
  <c r="EW279" i="9" s="1"/>
  <c r="EQ498" i="9"/>
  <c r="ET475" i="9"/>
  <c r="ET476" i="9" s="1"/>
  <c r="EN499" i="9"/>
  <c r="ET497" i="9"/>
  <c r="ET378" i="9"/>
  <c r="ET386" i="9" s="1"/>
  <c r="ET407" i="9" s="1"/>
  <c r="ET408" i="9" s="1"/>
  <c r="ET410" i="9" s="1"/>
  <c r="ET412" i="9" s="1"/>
  <c r="EX345" i="9"/>
  <c r="EY341" i="9" s="1"/>
  <c r="EY343" i="9" s="1"/>
  <c r="EW417" i="9"/>
  <c r="EW483" i="9"/>
  <c r="EW485" i="9" s="1"/>
  <c r="EW392" i="9"/>
  <c r="EW281" i="9" s="1"/>
  <c r="EY284" i="9" s="1"/>
  <c r="EX335" i="9"/>
  <c r="EX336" i="9"/>
  <c r="EY536" i="9" s="1"/>
  <c r="EX367" i="9"/>
  <c r="ET521" i="9"/>
  <c r="ET522" i="9" s="1"/>
  <c r="ET524" i="9" s="1"/>
  <c r="ET147" i="9"/>
  <c r="EU535" i="9"/>
  <c r="EU458" i="9"/>
  <c r="EU461" i="9" s="1"/>
  <c r="EU448" i="9"/>
  <c r="EU452" i="9" s="1"/>
  <c r="BB68" i="19"/>
  <c r="EV389" i="9" l="1"/>
  <c r="EV395" i="9" s="1"/>
  <c r="EV402" i="9" s="1"/>
  <c r="EV290" i="9"/>
  <c r="EV291" i="9" s="1"/>
  <c r="EV418" i="9" s="1"/>
  <c r="EV424" i="9" s="1"/>
  <c r="EN502" i="9"/>
  <c r="EN501" i="9"/>
  <c r="EX347" i="9"/>
  <c r="EX419" i="9" s="1"/>
  <c r="ET478" i="9"/>
  <c r="EU477" i="9" s="1"/>
  <c r="EW285" i="9"/>
  <c r="EW389" i="9" s="1"/>
  <c r="EW395" i="9" s="1"/>
  <c r="EW402" i="9" s="1"/>
  <c r="EU454" i="9"/>
  <c r="EU374" i="9"/>
  <c r="EV451" i="9"/>
  <c r="EV496" i="9" s="1"/>
  <c r="EW406" i="9"/>
  <c r="EX482" i="9"/>
  <c r="EU519" i="9"/>
  <c r="EU465" i="9"/>
  <c r="EU468" i="9" s="1"/>
  <c r="EU473" i="9" s="1"/>
  <c r="EY344" i="9"/>
  <c r="EY330" i="9" s="1"/>
  <c r="EY331" i="9" s="1"/>
  <c r="EY333" i="9" s="1"/>
  <c r="EX337" i="9"/>
  <c r="EX338" i="9" s="1"/>
  <c r="EU537" i="9"/>
  <c r="EU543" i="9"/>
  <c r="EU544" i="9" s="1"/>
  <c r="BA75" i="19"/>
  <c r="BC74" i="19"/>
  <c r="BC46" i="19" l="1"/>
  <c r="BC52" i="19" s="1"/>
  <c r="BC59" i="19" s="1"/>
  <c r="T48" i="20"/>
  <c r="T54" i="20" s="1"/>
  <c r="T61" i="20" s="1"/>
  <c r="EW288" i="9"/>
  <c r="EX368" i="9"/>
  <c r="EX369" i="9" s="1"/>
  <c r="EX483" i="9" s="1"/>
  <c r="EX485" i="9" s="1"/>
  <c r="EX383" i="9"/>
  <c r="EX384" i="9" s="1"/>
  <c r="EX279" i="9"/>
  <c r="EW290" i="9"/>
  <c r="BA81" i="19"/>
  <c r="BA104" i="19" s="1"/>
  <c r="BA108" i="19" s="1"/>
  <c r="EY335" i="9"/>
  <c r="EX392" i="9"/>
  <c r="EX281" i="9" s="1"/>
  <c r="EZ284" i="9" s="1"/>
  <c r="EU497" i="9"/>
  <c r="EU475" i="9"/>
  <c r="ER498" i="9"/>
  <c r="EO499" i="9"/>
  <c r="EU378" i="9"/>
  <c r="EU386" i="9" s="1"/>
  <c r="EU407" i="9" s="1"/>
  <c r="EU408" i="9" s="1"/>
  <c r="EU410" i="9" s="1"/>
  <c r="EU412" i="9" s="1"/>
  <c r="EU112" i="9"/>
  <c r="EY336" i="9"/>
  <c r="EZ536" i="9" s="1"/>
  <c r="EY367" i="9"/>
  <c r="EV448" i="9"/>
  <c r="EV452" i="9" s="1"/>
  <c r="EV535" i="9"/>
  <c r="EV458" i="9"/>
  <c r="EV461" i="9" s="1"/>
  <c r="EY345" i="9"/>
  <c r="BC63" i="19"/>
  <c r="EW291" i="9" l="1"/>
  <c r="EW418" i="9" s="1"/>
  <c r="EW424" i="9" s="1"/>
  <c r="EW448" i="9" s="1"/>
  <c r="V26" i="17"/>
  <c r="V25" i="17"/>
  <c r="EX417" i="9"/>
  <c r="EX288" i="9"/>
  <c r="EU521" i="9"/>
  <c r="EU522" i="9" s="1"/>
  <c r="EU524" i="9" s="1"/>
  <c r="EU147" i="9"/>
  <c r="EV454" i="9"/>
  <c r="EV374" i="9"/>
  <c r="T33" i="20" s="1"/>
  <c r="EW451" i="9"/>
  <c r="EW496" i="9" s="1"/>
  <c r="EY337" i="9"/>
  <c r="EY338" i="9" s="1"/>
  <c r="EY347" i="9"/>
  <c r="EZ341" i="9"/>
  <c r="EZ343" i="9" s="1"/>
  <c r="BB107" i="19"/>
  <c r="EW535" i="9"/>
  <c r="EW458" i="9"/>
  <c r="EW461" i="9" s="1"/>
  <c r="EX285" i="9"/>
  <c r="EV519" i="9"/>
  <c r="EV465" i="9"/>
  <c r="EV468" i="9" s="1"/>
  <c r="EV473" i="9" s="1"/>
  <c r="EU476" i="9"/>
  <c r="EU478" i="9"/>
  <c r="EV477" i="9" s="1"/>
  <c r="EV537" i="9"/>
  <c r="EV543" i="9"/>
  <c r="EV544" i="9" s="1"/>
  <c r="EO502" i="9"/>
  <c r="EO501" i="9"/>
  <c r="EX406" i="9"/>
  <c r="EY482" i="9"/>
  <c r="BC112" i="19"/>
  <c r="BC115" i="19" s="1"/>
  <c r="T37" i="20" l="1"/>
  <c r="V21" i="17"/>
  <c r="EW452" i="9"/>
  <c r="EW374" i="9" s="1"/>
  <c r="EY392" i="9"/>
  <c r="EY281" i="9" s="1"/>
  <c r="FA284" i="9" s="1"/>
  <c r="EZ335" i="9"/>
  <c r="EZ337" i="9" s="1"/>
  <c r="EW543" i="9"/>
  <c r="EW544" i="9" s="1"/>
  <c r="EW537" i="9"/>
  <c r="EV497" i="9"/>
  <c r="EV475" i="9"/>
  <c r="EV476" i="9" s="1"/>
  <c r="EP499" i="9"/>
  <c r="ES498" i="9"/>
  <c r="EZ344" i="9"/>
  <c r="EZ330" i="9" s="1"/>
  <c r="EZ331" i="9" s="1"/>
  <c r="EZ333" i="9" s="1"/>
  <c r="EV112" i="9"/>
  <c r="EV378" i="9"/>
  <c r="EV386" i="9" s="1"/>
  <c r="EV407" i="9" s="1"/>
  <c r="EY279" i="9"/>
  <c r="EX389" i="9"/>
  <c r="EX395" i="9" s="1"/>
  <c r="EX402" i="9" s="1"/>
  <c r="EX290" i="9"/>
  <c r="EY383" i="9"/>
  <c r="EY384" i="9" s="1"/>
  <c r="EY368" i="9"/>
  <c r="EY419" i="9"/>
  <c r="BB76" i="19" s="1"/>
  <c r="EW510" i="9"/>
  <c r="EW512" i="9" s="1"/>
  <c r="EW465" i="9"/>
  <c r="EW468" i="9" s="1"/>
  <c r="EW473" i="9" s="1"/>
  <c r="EW519" i="9"/>
  <c r="BC119" i="19"/>
  <c r="BC122" i="19" s="1"/>
  <c r="BC127" i="19" s="1"/>
  <c r="BC129" i="19" s="1"/>
  <c r="BC132" i="19" s="1"/>
  <c r="BD131" i="19" s="1"/>
  <c r="BC31" i="19"/>
  <c r="BC35" i="19" s="1"/>
  <c r="BC43" i="19" s="1"/>
  <c r="EV408" i="9" l="1"/>
  <c r="T66" i="20"/>
  <c r="V20" i="17"/>
  <c r="V44" i="17" s="1"/>
  <c r="T45" i="20"/>
  <c r="EX451" i="9"/>
  <c r="EX496" i="9" s="1"/>
  <c r="EW454" i="9"/>
  <c r="EZ345" i="9"/>
  <c r="EZ347" i="9" s="1"/>
  <c r="EY285" i="9"/>
  <c r="EZ279" i="9" s="1"/>
  <c r="EV521" i="9"/>
  <c r="EV522" i="9" s="1"/>
  <c r="EV524" i="9" s="1"/>
  <c r="EV147" i="9"/>
  <c r="EV478" i="9"/>
  <c r="EW477" i="9" s="1"/>
  <c r="EP501" i="9"/>
  <c r="EP502" i="9"/>
  <c r="EZ367" i="9"/>
  <c r="EZ336" i="9"/>
  <c r="FA536" i="9" s="1"/>
  <c r="ET498" i="9"/>
  <c r="EW378" i="9"/>
  <c r="EW386" i="9" s="1"/>
  <c r="EW407" i="9" s="1"/>
  <c r="EW408" i="9" s="1"/>
  <c r="EW410" i="9" s="1"/>
  <c r="EW412" i="9" s="1"/>
  <c r="EW112" i="9"/>
  <c r="EW475" i="9"/>
  <c r="EW476" i="9" s="1"/>
  <c r="EW497" i="9"/>
  <c r="BB25" i="19"/>
  <c r="BB26" i="19" s="1"/>
  <c r="EY369" i="9"/>
  <c r="EY288" i="9"/>
  <c r="EX291" i="9"/>
  <c r="EX418" i="9" s="1"/>
  <c r="EX424" i="9" s="1"/>
  <c r="EQ499" i="9"/>
  <c r="BD24" i="19"/>
  <c r="BC64" i="19"/>
  <c r="BC65" i="19" s="1"/>
  <c r="BC67" i="19" s="1"/>
  <c r="BC69" i="19" s="1"/>
  <c r="V19" i="17" l="1"/>
  <c r="EV410" i="9"/>
  <c r="EV412" i="9" s="1"/>
  <c r="T67" i="20"/>
  <c r="FA341" i="9"/>
  <c r="FA343" i="9" s="1"/>
  <c r="FA344" i="9" s="1"/>
  <c r="FA330" i="9" s="1"/>
  <c r="FA331" i="9" s="1"/>
  <c r="FA333" i="9" s="1"/>
  <c r="EY290" i="9"/>
  <c r="EZ288" i="9" s="1"/>
  <c r="EY389" i="9"/>
  <c r="EY395" i="9" s="1"/>
  <c r="EY402" i="9" s="1"/>
  <c r="EW478" i="9"/>
  <c r="EX477" i="9" s="1"/>
  <c r="EZ338" i="9"/>
  <c r="FA335" i="9" s="1"/>
  <c r="EX535" i="9"/>
  <c r="EX448" i="9"/>
  <c r="EX452" i="9" s="1"/>
  <c r="EX458" i="9"/>
  <c r="EX461" i="9" s="1"/>
  <c r="EY417" i="9"/>
  <c r="EY483" i="9"/>
  <c r="EY485" i="9" s="1"/>
  <c r="EQ502" i="9"/>
  <c r="EQ501" i="9"/>
  <c r="EZ368" i="9"/>
  <c r="EZ369" i="9" s="1"/>
  <c r="EZ383" i="9"/>
  <c r="EZ384" i="9" s="1"/>
  <c r="EZ419" i="9"/>
  <c r="EW147" i="9"/>
  <c r="EW521" i="9"/>
  <c r="EW522" i="9" s="1"/>
  <c r="EW524" i="9" s="1"/>
  <c r="BC68" i="19"/>
  <c r="V29" i="17" l="1"/>
  <c r="T69" i="20"/>
  <c r="EY291" i="9"/>
  <c r="EY418" i="9" s="1"/>
  <c r="EY424" i="9" s="1"/>
  <c r="EZ392" i="9"/>
  <c r="EZ281" i="9" s="1"/>
  <c r="FB284" i="9" s="1"/>
  <c r="FA345" i="9"/>
  <c r="FA347" i="9" s="1"/>
  <c r="EZ417" i="9"/>
  <c r="EZ483" i="9"/>
  <c r="EX519" i="9"/>
  <c r="EX465" i="9"/>
  <c r="EX468" i="9" s="1"/>
  <c r="EX473" i="9" s="1"/>
  <c r="EX454" i="9"/>
  <c r="EY451" i="9"/>
  <c r="EY496" i="9" s="1"/>
  <c r="EX374" i="9"/>
  <c r="EX543" i="9"/>
  <c r="EX544" i="9" s="1"/>
  <c r="EX537" i="9"/>
  <c r="FA337" i="9"/>
  <c r="FA336" i="9"/>
  <c r="FB536" i="9" s="1"/>
  <c r="FA367" i="9"/>
  <c r="EZ482" i="9"/>
  <c r="EY406" i="9"/>
  <c r="BB74" i="19"/>
  <c r="BB81" i="19" s="1"/>
  <c r="BB104" i="19" s="1"/>
  <c r="BD49" i="19"/>
  <c r="BD25" i="19"/>
  <c r="BD26" i="19" s="1"/>
  <c r="BD40" i="19"/>
  <c r="BD41" i="19" s="1"/>
  <c r="FB341" i="9" l="1"/>
  <c r="FB343" i="9" s="1"/>
  <c r="FB344" i="9" s="1"/>
  <c r="FB330" i="9" s="1"/>
  <c r="FB331" i="9" s="1"/>
  <c r="FB333" i="9" s="1"/>
  <c r="T70" i="20"/>
  <c r="T71" i="20"/>
  <c r="EZ285" i="9"/>
  <c r="EZ389" i="9" s="1"/>
  <c r="EZ395" i="9" s="1"/>
  <c r="EZ402" i="9" s="1"/>
  <c r="FA338" i="9"/>
  <c r="FA392" i="9" s="1"/>
  <c r="FA281" i="9" s="1"/>
  <c r="FC284" i="9" s="1"/>
  <c r="EX112" i="9"/>
  <c r="EX378" i="9"/>
  <c r="EX386" i="9" s="1"/>
  <c r="EX407" i="9" s="1"/>
  <c r="EX408" i="9" s="1"/>
  <c r="EX410" i="9" s="1"/>
  <c r="EX412" i="9" s="1"/>
  <c r="EY448" i="9"/>
  <c r="EY452" i="9" s="1"/>
  <c r="EY535" i="9"/>
  <c r="EY458" i="9"/>
  <c r="EY461" i="9" s="1"/>
  <c r="EX475" i="9"/>
  <c r="EX497" i="9"/>
  <c r="ER499" i="9"/>
  <c r="EU498" i="9"/>
  <c r="BB108" i="19"/>
  <c r="FA383" i="9"/>
  <c r="FA384" i="9" s="1"/>
  <c r="FA368" i="9"/>
  <c r="FA369" i="9" s="1"/>
  <c r="FA419" i="9"/>
  <c r="EZ485" i="9"/>
  <c r="FB335" i="9" l="1"/>
  <c r="FB337" i="9" s="1"/>
  <c r="EZ290" i="9"/>
  <c r="FA279" i="9"/>
  <c r="FA285" i="9" s="1"/>
  <c r="FA417" i="9"/>
  <c r="FA483" i="9"/>
  <c r="FA482" i="9"/>
  <c r="EZ406" i="9"/>
  <c r="EY465" i="9"/>
  <c r="EY468" i="9" s="1"/>
  <c r="EY473" i="9" s="1"/>
  <c r="EY519" i="9"/>
  <c r="BC107" i="19"/>
  <c r="EY537" i="9"/>
  <c r="EY543" i="9"/>
  <c r="EY544" i="9" s="1"/>
  <c r="EY454" i="9"/>
  <c r="EY374" i="9"/>
  <c r="EZ451" i="9"/>
  <c r="EZ496" i="9" s="1"/>
  <c r="FB345" i="9"/>
  <c r="EX521" i="9"/>
  <c r="EX522" i="9" s="1"/>
  <c r="EX524" i="9" s="1"/>
  <c r="EX147" i="9"/>
  <c r="FB367" i="9"/>
  <c r="FB336" i="9"/>
  <c r="FC536" i="9" s="1"/>
  <c r="EX476" i="9"/>
  <c r="EX478" i="9"/>
  <c r="EY477" i="9" s="1"/>
  <c r="ER502" i="9"/>
  <c r="ER501" i="9"/>
  <c r="AN22" i="17"/>
  <c r="BD74" i="19"/>
  <c r="FA389" i="9" l="1"/>
  <c r="FA395" i="9" s="1"/>
  <c r="FA402" i="9" s="1"/>
  <c r="FA290" i="9"/>
  <c r="FB288" i="9" s="1"/>
  <c r="FB279" i="9"/>
  <c r="EZ291" i="9"/>
  <c r="EZ418" i="9" s="1"/>
  <c r="EZ424" i="9" s="1"/>
  <c r="FA288" i="9"/>
  <c r="FA485" i="9"/>
  <c r="FA406" i="9" s="1"/>
  <c r="FB338" i="9"/>
  <c r="FB392" i="9" s="1"/>
  <c r="FB281" i="9" s="1"/>
  <c r="FD284" i="9" s="1"/>
  <c r="BC24" i="19"/>
  <c r="BC26" i="19" s="1"/>
  <c r="FC341" i="9"/>
  <c r="FC343" i="9" s="1"/>
  <c r="FB347" i="9"/>
  <c r="EY112" i="9"/>
  <c r="EY378" i="9"/>
  <c r="EY386" i="9" s="1"/>
  <c r="EY407" i="9" s="1"/>
  <c r="EY408" i="9" s="1"/>
  <c r="EY410" i="9" s="1"/>
  <c r="EY412" i="9" s="1"/>
  <c r="EY497" i="9"/>
  <c r="EY475" i="9"/>
  <c r="EY476" i="9" s="1"/>
  <c r="EV498" i="9"/>
  <c r="ES499" i="9"/>
  <c r="BD63" i="19"/>
  <c r="BD46" i="19"/>
  <c r="ES502" i="9" l="1"/>
  <c r="ES501" i="9"/>
  <c r="FA291" i="9"/>
  <c r="FA418" i="9" s="1"/>
  <c r="FA424" i="9" s="1"/>
  <c r="FA458" i="9" s="1"/>
  <c r="FA461" i="9" s="1"/>
  <c r="EZ535" i="9"/>
  <c r="EZ448" i="9"/>
  <c r="EZ452" i="9" s="1"/>
  <c r="EZ458" i="9"/>
  <c r="EZ461" i="9" s="1"/>
  <c r="FC335" i="9"/>
  <c r="FC337" i="9" s="1"/>
  <c r="FB482" i="9"/>
  <c r="FB285" i="9"/>
  <c r="EY521" i="9"/>
  <c r="EY522" i="9" s="1"/>
  <c r="EY524" i="9" s="1"/>
  <c r="EY147" i="9"/>
  <c r="EY478" i="9"/>
  <c r="EZ477" i="9" s="1"/>
  <c r="FB368" i="9"/>
  <c r="FB369" i="9" s="1"/>
  <c r="FB383" i="9"/>
  <c r="FB384" i="9" s="1"/>
  <c r="FB419" i="9"/>
  <c r="BC76" i="19" s="1"/>
  <c r="FC344" i="9"/>
  <c r="FC330" i="9" s="1"/>
  <c r="FC331" i="9" s="1"/>
  <c r="FC333" i="9" s="1"/>
  <c r="BD52" i="19"/>
  <c r="BD59" i="19" s="1"/>
  <c r="BD75" i="19"/>
  <c r="FA535" i="9" l="1"/>
  <c r="FA543" i="9" s="1"/>
  <c r="FA544" i="9" s="1"/>
  <c r="FA448" i="9"/>
  <c r="EZ519" i="9"/>
  <c r="EZ465" i="9"/>
  <c r="EZ468" i="9" s="1"/>
  <c r="EZ473" i="9" s="1"/>
  <c r="EZ510" i="9"/>
  <c r="EZ512" i="9" s="1"/>
  <c r="FA451" i="9"/>
  <c r="FA496" i="9" s="1"/>
  <c r="EZ454" i="9"/>
  <c r="EZ374" i="9"/>
  <c r="EZ543" i="9"/>
  <c r="EZ544" i="9" s="1"/>
  <c r="EZ537" i="9"/>
  <c r="FC279" i="9"/>
  <c r="FB389" i="9"/>
  <c r="FB395" i="9" s="1"/>
  <c r="FB402" i="9" s="1"/>
  <c r="FB290" i="9"/>
  <c r="FB417" i="9"/>
  <c r="FB483" i="9"/>
  <c r="FB485" i="9" s="1"/>
  <c r="FC367" i="9"/>
  <c r="FC336" i="9"/>
  <c r="FC345" i="9"/>
  <c r="FA519" i="9"/>
  <c r="FA465" i="9"/>
  <c r="FA468" i="9" s="1"/>
  <c r="FA473" i="9" s="1"/>
  <c r="FA537" i="9" l="1"/>
  <c r="EZ378" i="9"/>
  <c r="EZ386" i="9" s="1"/>
  <c r="EZ407" i="9" s="1"/>
  <c r="EZ408" i="9" s="1"/>
  <c r="EZ410" i="9" s="1"/>
  <c r="EZ412" i="9" s="1"/>
  <c r="EZ112" i="9"/>
  <c r="EW498" i="9"/>
  <c r="ET499" i="9"/>
  <c r="EZ497" i="9"/>
  <c r="EZ475" i="9"/>
  <c r="FA452" i="9"/>
  <c r="FD536" i="9"/>
  <c r="FC338" i="9"/>
  <c r="FB291" i="9"/>
  <c r="FB418" i="9" s="1"/>
  <c r="BC75" i="19" s="1"/>
  <c r="FC288" i="9"/>
  <c r="FB406" i="9"/>
  <c r="FC482" i="9"/>
  <c r="FA475" i="9"/>
  <c r="FA476" i="9" s="1"/>
  <c r="FA497" i="9"/>
  <c r="EU499" i="9"/>
  <c r="EX498" i="9"/>
  <c r="FD341" i="9"/>
  <c r="FD343" i="9" s="1"/>
  <c r="FC347" i="9"/>
  <c r="BD112" i="19"/>
  <c r="BD115" i="19" s="1"/>
  <c r="EU502" i="9" l="1"/>
  <c r="EU501" i="9"/>
  <c r="ET502" i="9"/>
  <c r="ET501" i="9"/>
  <c r="FA374" i="9"/>
  <c r="FB451" i="9"/>
  <c r="FB496" i="9" s="1"/>
  <c r="FA454" i="9"/>
  <c r="EZ476" i="9"/>
  <c r="EZ478" i="9"/>
  <c r="FA477" i="9" s="1"/>
  <c r="FA478" i="9" s="1"/>
  <c r="FB477" i="9" s="1"/>
  <c r="EZ521" i="9"/>
  <c r="EZ522" i="9" s="1"/>
  <c r="EZ524" i="9" s="1"/>
  <c r="EZ147" i="9"/>
  <c r="BC81" i="19"/>
  <c r="BC104" i="19" s="1"/>
  <c r="BC108" i="19" s="1"/>
  <c r="FC383" i="9"/>
  <c r="FC384" i="9" s="1"/>
  <c r="FC368" i="9"/>
  <c r="FC369" i="9" s="1"/>
  <c r="FC419" i="9"/>
  <c r="FB424" i="9"/>
  <c r="FD344" i="9"/>
  <c r="FD330" i="9" s="1"/>
  <c r="FD331" i="9" s="1"/>
  <c r="FD333" i="9" s="1"/>
  <c r="FC392" i="9"/>
  <c r="FC281" i="9" s="1"/>
  <c r="FD335" i="9"/>
  <c r="FD337" i="9" s="1"/>
  <c r="BD31" i="19"/>
  <c r="BD35" i="19" s="1"/>
  <c r="BD43" i="19" s="1"/>
  <c r="BD119" i="19"/>
  <c r="BD122" i="19" s="1"/>
  <c r="BD127" i="19" s="1"/>
  <c r="BD129" i="19" s="1"/>
  <c r="BD132" i="19" s="1"/>
  <c r="BE131" i="19" s="1"/>
  <c r="BE49" i="19"/>
  <c r="FA112" i="9" l="1"/>
  <c r="FA378" i="9"/>
  <c r="FA386" i="9" s="1"/>
  <c r="FA407" i="9" s="1"/>
  <c r="FA408" i="9" s="1"/>
  <c r="FA410" i="9" s="1"/>
  <c r="FA412" i="9" s="1"/>
  <c r="FD345" i="9"/>
  <c r="FE284" i="9"/>
  <c r="FC285" i="9"/>
  <c r="FD336" i="9"/>
  <c r="FE536" i="9" s="1"/>
  <c r="FD367" i="9"/>
  <c r="FB448" i="9"/>
  <c r="FB452" i="9" s="1"/>
  <c r="FB535" i="9"/>
  <c r="FB458" i="9"/>
  <c r="FB461" i="9" s="1"/>
  <c r="FC417" i="9"/>
  <c r="FC483" i="9"/>
  <c r="FC485" i="9" s="1"/>
  <c r="BD107" i="19"/>
  <c r="BE40" i="19"/>
  <c r="BE41" i="19" s="1"/>
  <c r="BD64" i="19"/>
  <c r="BD65" i="19" s="1"/>
  <c r="BD67" i="19" s="1"/>
  <c r="BD69" i="19" s="1"/>
  <c r="BE25" i="19"/>
  <c r="FA521" i="9" l="1"/>
  <c r="FA522" i="9" s="1"/>
  <c r="FA524" i="9" s="1"/>
  <c r="FA147" i="9"/>
  <c r="FB374" i="9"/>
  <c r="FB454" i="9"/>
  <c r="FC451" i="9"/>
  <c r="FC496" i="9" s="1"/>
  <c r="FB537" i="9"/>
  <c r="FB543" i="9"/>
  <c r="FB544" i="9" s="1"/>
  <c r="FD338" i="9"/>
  <c r="FC290" i="9"/>
  <c r="FD279" i="9"/>
  <c r="FC389" i="9"/>
  <c r="FC395" i="9" s="1"/>
  <c r="FC402" i="9" s="1"/>
  <c r="FC406" i="9"/>
  <c r="FD482" i="9"/>
  <c r="FB519" i="9"/>
  <c r="FB465" i="9"/>
  <c r="FB468" i="9" s="1"/>
  <c r="FB473" i="9" s="1"/>
  <c r="FD347" i="9"/>
  <c r="FE341" i="9"/>
  <c r="FE343" i="9" s="1"/>
  <c r="BD68" i="19"/>
  <c r="FB497" i="9" l="1"/>
  <c r="FB475" i="9"/>
  <c r="EV499" i="9"/>
  <c r="EY498" i="9"/>
  <c r="FD288" i="9"/>
  <c r="FC291" i="9"/>
  <c r="FC418" i="9" s="1"/>
  <c r="FC424" i="9" s="1"/>
  <c r="FB112" i="9"/>
  <c r="FB378" i="9"/>
  <c r="FB386" i="9" s="1"/>
  <c r="FB407" i="9" s="1"/>
  <c r="FB408" i="9" s="1"/>
  <c r="FB410" i="9" s="1"/>
  <c r="FB412" i="9" s="1"/>
  <c r="FE344" i="9"/>
  <c r="FE330" i="9" s="1"/>
  <c r="FE331" i="9" s="1"/>
  <c r="FE333" i="9" s="1"/>
  <c r="FD368" i="9"/>
  <c r="FD369" i="9" s="1"/>
  <c r="FD383" i="9"/>
  <c r="FD384" i="9" s="1"/>
  <c r="FD419" i="9"/>
  <c r="FE335" i="9"/>
  <c r="FD392" i="9"/>
  <c r="FD281" i="9" s="1"/>
  <c r="FF284" i="9" s="1"/>
  <c r="BE46" i="19"/>
  <c r="BE52" i="19" s="1"/>
  <c r="BE59" i="19" s="1"/>
  <c r="BE74" i="19"/>
  <c r="EV502" i="9" l="1"/>
  <c r="EV501" i="9"/>
  <c r="FE345" i="9"/>
  <c r="FE347" i="9" s="1"/>
  <c r="FD285" i="9"/>
  <c r="FE336" i="9"/>
  <c r="FF536" i="9" s="1"/>
  <c r="FE367" i="9"/>
  <c r="FB147" i="9"/>
  <c r="FB521" i="9"/>
  <c r="FB522" i="9" s="1"/>
  <c r="FB524" i="9" s="1"/>
  <c r="FC458" i="9"/>
  <c r="FC461" i="9" s="1"/>
  <c r="FC535" i="9"/>
  <c r="FC448" i="9"/>
  <c r="FC452" i="9" s="1"/>
  <c r="FE337" i="9"/>
  <c r="FB476" i="9"/>
  <c r="FB478" i="9"/>
  <c r="FC477" i="9" s="1"/>
  <c r="FD483" i="9"/>
  <c r="FD485" i="9" s="1"/>
  <c r="FD417" i="9"/>
  <c r="BE63" i="19"/>
  <c r="FF341" i="9" l="1"/>
  <c r="FF343" i="9" s="1"/>
  <c r="FF344" i="9" s="1"/>
  <c r="FF330" i="9" s="1"/>
  <c r="FF331" i="9" s="1"/>
  <c r="FF333" i="9" s="1"/>
  <c r="FE338" i="9"/>
  <c r="FF335" i="9" s="1"/>
  <c r="FC374" i="9"/>
  <c r="FD451" i="9"/>
  <c r="FD496" i="9" s="1"/>
  <c r="FC454" i="9"/>
  <c r="FD290" i="9"/>
  <c r="FE279" i="9"/>
  <c r="FD389" i="9"/>
  <c r="FD395" i="9" s="1"/>
  <c r="FD402" i="9" s="1"/>
  <c r="FD406" i="9"/>
  <c r="FE482" i="9"/>
  <c r="FC543" i="9"/>
  <c r="FC544" i="9" s="1"/>
  <c r="FC537" i="9"/>
  <c r="FC510" i="9"/>
  <c r="FC512" i="9" s="1"/>
  <c r="FC519" i="9"/>
  <c r="FC465" i="9"/>
  <c r="FC468" i="9" s="1"/>
  <c r="FC473" i="9" s="1"/>
  <c r="FE383" i="9"/>
  <c r="FE384" i="9" s="1"/>
  <c r="FE368" i="9"/>
  <c r="FE369" i="9" s="1"/>
  <c r="FE419" i="9"/>
  <c r="BD76" i="19" s="1"/>
  <c r="AO22" i="17"/>
  <c r="BE112" i="19"/>
  <c r="BE115" i="19" s="1"/>
  <c r="FE392" i="9" l="1"/>
  <c r="FE281" i="9" s="1"/>
  <c r="FG284" i="9" s="1"/>
  <c r="FF345" i="9"/>
  <c r="FG341" i="9" s="1"/>
  <c r="FG343" i="9" s="1"/>
  <c r="FE483" i="9"/>
  <c r="FE485" i="9" s="1"/>
  <c r="FE417" i="9"/>
  <c r="BD81" i="19"/>
  <c r="BD104" i="19" s="1"/>
  <c r="FC378" i="9"/>
  <c r="FC386" i="9" s="1"/>
  <c r="FC407" i="9" s="1"/>
  <c r="FC408" i="9" s="1"/>
  <c r="FC410" i="9" s="1"/>
  <c r="FC412" i="9" s="1"/>
  <c r="FC112" i="9"/>
  <c r="FC475" i="9"/>
  <c r="FC497" i="9"/>
  <c r="EZ498" i="9"/>
  <c r="EW499" i="9"/>
  <c r="FD291" i="9"/>
  <c r="FD418" i="9" s="1"/>
  <c r="FD424" i="9" s="1"/>
  <c r="FE288" i="9"/>
  <c r="FF336" i="9"/>
  <c r="FG536" i="9" s="1"/>
  <c r="FF367" i="9"/>
  <c r="FF337" i="9"/>
  <c r="BE119" i="19"/>
  <c r="BE122" i="19" s="1"/>
  <c r="BE127" i="19" s="1"/>
  <c r="BE129" i="19" s="1"/>
  <c r="BE132" i="19" s="1"/>
  <c r="BF131" i="19" s="1"/>
  <c r="BE31" i="19"/>
  <c r="BE35" i="19" s="1"/>
  <c r="BE43" i="19" s="1"/>
  <c r="FF347" i="9" l="1"/>
  <c r="FF419" i="9" s="1"/>
  <c r="EW502" i="9"/>
  <c r="EW501" i="9"/>
  <c r="FE285" i="9"/>
  <c r="FE290" i="9" s="1"/>
  <c r="FF338" i="9"/>
  <c r="FF392" i="9" s="1"/>
  <c r="FF281" i="9" s="1"/>
  <c r="FH284" i="9" s="1"/>
  <c r="FG344" i="9"/>
  <c r="FG330" i="9" s="1"/>
  <c r="FG331" i="9" s="1"/>
  <c r="FG333" i="9" s="1"/>
  <c r="FC147" i="9"/>
  <c r="FC521" i="9"/>
  <c r="FC522" i="9" s="1"/>
  <c r="FC524" i="9" s="1"/>
  <c r="FC476" i="9"/>
  <c r="FC478" i="9"/>
  <c r="FD477" i="9" s="1"/>
  <c r="BD108" i="19"/>
  <c r="FD535" i="9"/>
  <c r="FD458" i="9"/>
  <c r="FD461" i="9" s="1"/>
  <c r="FD448" i="9"/>
  <c r="FD452" i="9" s="1"/>
  <c r="FF368" i="9"/>
  <c r="FF369" i="9" s="1"/>
  <c r="FF383" i="9"/>
  <c r="FF384" i="9" s="1"/>
  <c r="FE406" i="9"/>
  <c r="FF482" i="9"/>
  <c r="BE64" i="19"/>
  <c r="BE65" i="19" s="1"/>
  <c r="BE67" i="19" s="1"/>
  <c r="BE69" i="19" s="1"/>
  <c r="BF24" i="19"/>
  <c r="FE389" i="9" l="1"/>
  <c r="FE395" i="9" s="1"/>
  <c r="FE402" i="9" s="1"/>
  <c r="FF279" i="9"/>
  <c r="FF285" i="9" s="1"/>
  <c r="FG335" i="9"/>
  <c r="FG337" i="9" s="1"/>
  <c r="FF483" i="9"/>
  <c r="FF485" i="9" s="1"/>
  <c r="FF417" i="9"/>
  <c r="BE107" i="19"/>
  <c r="FF288" i="9"/>
  <c r="FE291" i="9"/>
  <c r="FE418" i="9" s="1"/>
  <c r="FE424" i="9" s="1"/>
  <c r="FE451" i="9"/>
  <c r="FE496" i="9" s="1"/>
  <c r="FD454" i="9"/>
  <c r="FD374" i="9"/>
  <c r="FG345" i="9"/>
  <c r="FD543" i="9"/>
  <c r="FD544" i="9" s="1"/>
  <c r="FD537" i="9"/>
  <c r="FD465" i="9"/>
  <c r="FD468" i="9" s="1"/>
  <c r="FD473" i="9" s="1"/>
  <c r="FD519" i="9"/>
  <c r="FG367" i="9"/>
  <c r="FG336" i="9"/>
  <c r="FH536" i="9" s="1"/>
  <c r="BE68" i="19"/>
  <c r="FG338" i="9" l="1"/>
  <c r="FG392" i="9" s="1"/>
  <c r="FG281" i="9" s="1"/>
  <c r="FI284" i="9" s="1"/>
  <c r="FE448" i="9"/>
  <c r="FE452" i="9" s="1"/>
  <c r="FE458" i="9"/>
  <c r="FE461" i="9" s="1"/>
  <c r="FE535" i="9"/>
  <c r="FG279" i="9"/>
  <c r="FF389" i="9"/>
  <c r="FF395" i="9" s="1"/>
  <c r="FF402" i="9" s="1"/>
  <c r="FF290" i="9"/>
  <c r="FH341" i="9"/>
  <c r="FH343" i="9" s="1"/>
  <c r="FG347" i="9"/>
  <c r="FD475" i="9"/>
  <c r="FD497" i="9"/>
  <c r="FA498" i="9"/>
  <c r="EX499" i="9"/>
  <c r="FD378" i="9"/>
  <c r="FD386" i="9" s="1"/>
  <c r="FD407" i="9" s="1"/>
  <c r="FD408" i="9" s="1"/>
  <c r="FD410" i="9" s="1"/>
  <c r="FD412" i="9" s="1"/>
  <c r="FD112" i="9"/>
  <c r="FF406" i="9"/>
  <c r="FG482" i="9"/>
  <c r="BF40" i="19"/>
  <c r="BF41" i="19" s="1"/>
  <c r="BF25" i="19"/>
  <c r="BF26" i="19" s="1"/>
  <c r="BF49" i="19"/>
  <c r="FH335" i="9" l="1"/>
  <c r="FH337" i="9" s="1"/>
  <c r="EX502" i="9"/>
  <c r="EX501" i="9"/>
  <c r="FG285" i="9"/>
  <c r="FH279" i="9" s="1"/>
  <c r="FF291" i="9"/>
  <c r="FF418" i="9" s="1"/>
  <c r="FF424" i="9" s="1"/>
  <c r="FG288" i="9"/>
  <c r="FD476" i="9"/>
  <c r="FD478" i="9"/>
  <c r="FE477" i="9" s="1"/>
  <c r="FE543" i="9"/>
  <c r="FE544" i="9" s="1"/>
  <c r="FE537" i="9"/>
  <c r="FG383" i="9"/>
  <c r="FG384" i="9" s="1"/>
  <c r="FG368" i="9"/>
  <c r="FG369" i="9" s="1"/>
  <c r="FG419" i="9"/>
  <c r="FE519" i="9"/>
  <c r="FE465" i="9"/>
  <c r="FE468" i="9" s="1"/>
  <c r="FE473" i="9" s="1"/>
  <c r="FD147" i="9"/>
  <c r="FD521" i="9"/>
  <c r="FD522" i="9" s="1"/>
  <c r="FD524" i="9" s="1"/>
  <c r="FH344" i="9"/>
  <c r="FH330" i="9" s="1"/>
  <c r="FH331" i="9" s="1"/>
  <c r="FH333" i="9" s="1"/>
  <c r="FE374" i="9"/>
  <c r="FF451" i="9"/>
  <c r="FF496" i="9" s="1"/>
  <c r="FE454" i="9"/>
  <c r="FG389" i="9" l="1"/>
  <c r="FG395" i="9" s="1"/>
  <c r="FG402" i="9" s="1"/>
  <c r="FG290" i="9"/>
  <c r="FH288" i="9" s="1"/>
  <c r="FG417" i="9"/>
  <c r="FG483" i="9"/>
  <c r="FG485" i="9" s="1"/>
  <c r="FE475" i="9"/>
  <c r="FE476" i="9" s="1"/>
  <c r="FE497" i="9"/>
  <c r="EY499" i="9"/>
  <c r="FB498" i="9"/>
  <c r="FH367" i="9"/>
  <c r="FH336" i="9"/>
  <c r="FH345" i="9"/>
  <c r="FE378" i="9"/>
  <c r="FE386" i="9" s="1"/>
  <c r="FE407" i="9" s="1"/>
  <c r="FE408" i="9" s="1"/>
  <c r="FE410" i="9" s="1"/>
  <c r="FE412" i="9" s="1"/>
  <c r="FE112" i="9"/>
  <c r="FF535" i="9"/>
  <c r="FF448" i="9"/>
  <c r="FF452" i="9" s="1"/>
  <c r="FF458" i="9"/>
  <c r="FF461" i="9" s="1"/>
  <c r="BF74" i="19"/>
  <c r="FG291" i="9" l="1"/>
  <c r="FG418" i="9" s="1"/>
  <c r="FG424" i="9" s="1"/>
  <c r="EY502" i="9"/>
  <c r="EY501" i="9"/>
  <c r="FE147" i="9"/>
  <c r="FE521" i="9"/>
  <c r="FE522" i="9" s="1"/>
  <c r="FE524" i="9" s="1"/>
  <c r="FF510" i="9"/>
  <c r="FF512" i="9" s="1"/>
  <c r="FF465" i="9"/>
  <c r="FF468" i="9" s="1"/>
  <c r="FF473" i="9" s="1"/>
  <c r="FF519" i="9"/>
  <c r="BE24" i="19"/>
  <c r="BE26" i="19" s="1"/>
  <c r="FF537" i="9"/>
  <c r="FF543" i="9"/>
  <c r="FF544" i="9" s="1"/>
  <c r="FH482" i="9"/>
  <c r="FG406" i="9"/>
  <c r="FI536" i="9"/>
  <c r="FH338" i="9"/>
  <c r="FG451" i="9"/>
  <c r="FG496" i="9" s="1"/>
  <c r="FF374" i="9"/>
  <c r="FF454" i="9"/>
  <c r="FE478" i="9"/>
  <c r="FF477" i="9" s="1"/>
  <c r="FI341" i="9"/>
  <c r="FI343" i="9" s="1"/>
  <c r="FH347" i="9"/>
  <c r="BF63" i="19"/>
  <c r="BF46" i="19"/>
  <c r="FH383" i="9" l="1"/>
  <c r="FH368" i="9"/>
  <c r="FH369" i="9" s="1"/>
  <c r="FH419" i="9"/>
  <c r="BE76" i="19" s="1"/>
  <c r="FI344" i="9"/>
  <c r="FI330" i="9" s="1"/>
  <c r="FI331" i="9" s="1"/>
  <c r="FI333" i="9" s="1"/>
  <c r="FF475" i="9"/>
  <c r="FF476" i="9" s="1"/>
  <c r="FF497" i="9"/>
  <c r="FC498" i="9"/>
  <c r="EZ499" i="9"/>
  <c r="FI335" i="9"/>
  <c r="FH392" i="9"/>
  <c r="FG448" i="9"/>
  <c r="FG452" i="9" s="1"/>
  <c r="FG458" i="9"/>
  <c r="FG461" i="9" s="1"/>
  <c r="FG535" i="9"/>
  <c r="FF378" i="9"/>
  <c r="FF386" i="9" s="1"/>
  <c r="FF407" i="9" s="1"/>
  <c r="FF408" i="9" s="1"/>
  <c r="FF410" i="9" s="1"/>
  <c r="FF412" i="9" s="1"/>
  <c r="FF112" i="9"/>
  <c r="BF75" i="19"/>
  <c r="BF52" i="19"/>
  <c r="BF59" i="19" s="1"/>
  <c r="FH281" i="9" l="1"/>
  <c r="U51" i="20"/>
  <c r="FH384" i="9"/>
  <c r="U42" i="20"/>
  <c r="U43" i="20" s="1"/>
  <c r="W23" i="17" s="1"/>
  <c r="EZ502" i="9"/>
  <c r="EZ501" i="9"/>
  <c r="FI345" i="9"/>
  <c r="FI367" i="9"/>
  <c r="FI336" i="9"/>
  <c r="FJ536" i="9" s="1"/>
  <c r="FF478" i="9"/>
  <c r="FG477" i="9" s="1"/>
  <c r="FG543" i="9"/>
  <c r="FG544" i="9" s="1"/>
  <c r="FG537" i="9"/>
  <c r="FG465" i="9"/>
  <c r="FG468" i="9" s="1"/>
  <c r="FG473" i="9" s="1"/>
  <c r="FG519" i="9"/>
  <c r="FH451" i="9"/>
  <c r="FH496" i="9" s="1"/>
  <c r="FG454" i="9"/>
  <c r="FG374" i="9"/>
  <c r="FH483" i="9"/>
  <c r="FH485" i="9" s="1"/>
  <c r="FH417" i="9"/>
  <c r="FF147" i="9"/>
  <c r="FF521" i="9"/>
  <c r="FF522" i="9" s="1"/>
  <c r="FF524" i="9" s="1"/>
  <c r="FJ284" i="9"/>
  <c r="FH285" i="9"/>
  <c r="FI337" i="9"/>
  <c r="FI338" i="9" l="1"/>
  <c r="FJ335" i="9" s="1"/>
  <c r="FJ337" i="9" s="1"/>
  <c r="FG475" i="9"/>
  <c r="FG476" i="9" s="1"/>
  <c r="FG497" i="9"/>
  <c r="FA499" i="9"/>
  <c r="FD498" i="9"/>
  <c r="FG112" i="9"/>
  <c r="FG378" i="9"/>
  <c r="FG386" i="9" s="1"/>
  <c r="FG407" i="9" s="1"/>
  <c r="FG408" i="9" s="1"/>
  <c r="FG410" i="9" s="1"/>
  <c r="FG412" i="9" s="1"/>
  <c r="FH290" i="9"/>
  <c r="FI279" i="9"/>
  <c r="FH389" i="9"/>
  <c r="FI347" i="9"/>
  <c r="FJ341" i="9"/>
  <c r="FJ343" i="9" s="1"/>
  <c r="FI482" i="9"/>
  <c r="FH406" i="9"/>
  <c r="U65" i="20" s="1"/>
  <c r="BF112" i="19"/>
  <c r="BF115" i="19" s="1"/>
  <c r="BG24" i="19"/>
  <c r="FI392" i="9" l="1"/>
  <c r="FI281" i="9" s="1"/>
  <c r="FK284" i="9" s="1"/>
  <c r="FG478" i="9"/>
  <c r="FH477" i="9" s="1"/>
  <c r="FH291" i="9"/>
  <c r="FH418" i="9" s="1"/>
  <c r="FI288" i="9"/>
  <c r="FA502" i="9"/>
  <c r="FA501" i="9"/>
  <c r="FG521" i="9"/>
  <c r="FG522" i="9" s="1"/>
  <c r="FG524" i="9" s="1"/>
  <c r="FG147" i="9"/>
  <c r="FJ344" i="9"/>
  <c r="FJ330" i="9" s="1"/>
  <c r="FJ331" i="9" s="1"/>
  <c r="FJ333" i="9" s="1"/>
  <c r="FI383" i="9"/>
  <c r="FI384" i="9" s="1"/>
  <c r="FI368" i="9"/>
  <c r="FI369" i="9" s="1"/>
  <c r="FI419" i="9"/>
  <c r="U48" i="20"/>
  <c r="U54" i="20" s="1"/>
  <c r="FH395" i="9"/>
  <c r="FH402" i="9" s="1"/>
  <c r="BG49" i="19"/>
  <c r="BF119" i="19"/>
  <c r="BF122" i="19" s="1"/>
  <c r="BF127" i="19" s="1"/>
  <c r="BF129" i="19" s="1"/>
  <c r="BF132" i="19" s="1"/>
  <c r="BG131" i="19" s="1"/>
  <c r="BF31" i="19"/>
  <c r="BF35" i="19" s="1"/>
  <c r="BF43" i="19" s="1"/>
  <c r="FI285" i="9" l="1"/>
  <c r="FI389" i="9" s="1"/>
  <c r="FI395" i="9" s="1"/>
  <c r="FI402" i="9" s="1"/>
  <c r="U61" i="20"/>
  <c r="W26" i="17"/>
  <c r="FJ345" i="9"/>
  <c r="FJ367" i="9"/>
  <c r="FJ336" i="9"/>
  <c r="FI483" i="9"/>
  <c r="FI485" i="9" s="1"/>
  <c r="FI417" i="9"/>
  <c r="BE75" i="19"/>
  <c r="FH424" i="9"/>
  <c r="BG40" i="19"/>
  <c r="BG41" i="19" s="1"/>
  <c r="BG25" i="19"/>
  <c r="BG26" i="19" s="1"/>
  <c r="BF64" i="19"/>
  <c r="BF65" i="19" s="1"/>
  <c r="BF67" i="19" s="1"/>
  <c r="BF68" i="19" s="1"/>
  <c r="FI290" i="9" l="1"/>
  <c r="FJ279" i="9"/>
  <c r="FK341" i="9"/>
  <c r="FK343" i="9" s="1"/>
  <c r="FJ347" i="9"/>
  <c r="FH458" i="9"/>
  <c r="FH461" i="9" s="1"/>
  <c r="FH535" i="9"/>
  <c r="FH448" i="9"/>
  <c r="FH452" i="9" s="1"/>
  <c r="FJ482" i="9"/>
  <c r="FI406" i="9"/>
  <c r="FK536" i="9"/>
  <c r="FJ338" i="9"/>
  <c r="W25" i="17"/>
  <c r="BE81" i="19"/>
  <c r="BE104" i="19" s="1"/>
  <c r="BE108" i="19" s="1"/>
  <c r="BF69" i="19"/>
  <c r="FJ288" i="9" l="1"/>
  <c r="FI291" i="9"/>
  <c r="FI418" i="9" s="1"/>
  <c r="FI424" i="9" s="1"/>
  <c r="FI535" i="9" s="1"/>
  <c r="FI543" i="9" s="1"/>
  <c r="FI544" i="9" s="1"/>
  <c r="FH543" i="9"/>
  <c r="FH544" i="9" s="1"/>
  <c r="FH537" i="9"/>
  <c r="BF107" i="19"/>
  <c r="FH465" i="9"/>
  <c r="FH468" i="9" s="1"/>
  <c r="FH473" i="9" s="1"/>
  <c r="FH519" i="9"/>
  <c r="FJ383" i="9"/>
  <c r="FJ384" i="9" s="1"/>
  <c r="FJ368" i="9"/>
  <c r="FJ369" i="9" s="1"/>
  <c r="FJ419" i="9"/>
  <c r="FI451" i="9"/>
  <c r="FI496" i="9" s="1"/>
  <c r="FH454" i="9"/>
  <c r="FH374" i="9"/>
  <c r="U33" i="20" s="1"/>
  <c r="FK335" i="9"/>
  <c r="FJ392" i="9"/>
  <c r="FJ281" i="9" s="1"/>
  <c r="FK344" i="9"/>
  <c r="FK330" i="9" s="1"/>
  <c r="FK331" i="9" s="1"/>
  <c r="FK333" i="9" s="1"/>
  <c r="AP22" i="17"/>
  <c r="BG74" i="19"/>
  <c r="BG46" i="19"/>
  <c r="W21" i="17" l="1"/>
  <c r="U37" i="20"/>
  <c r="FI537" i="9"/>
  <c r="FI448" i="9"/>
  <c r="FI452" i="9" s="1"/>
  <c r="FI458" i="9"/>
  <c r="FI461" i="9" s="1"/>
  <c r="FI519" i="9" s="1"/>
  <c r="FJ417" i="9"/>
  <c r="FJ483" i="9"/>
  <c r="FJ485" i="9" s="1"/>
  <c r="FH497" i="9"/>
  <c r="FH475" i="9"/>
  <c r="FE498" i="9"/>
  <c r="FB499" i="9"/>
  <c r="FH378" i="9"/>
  <c r="FH386" i="9" s="1"/>
  <c r="FH407" i="9" s="1"/>
  <c r="FH112" i="9"/>
  <c r="FK337" i="9"/>
  <c r="FK336" i="9"/>
  <c r="FL536" i="9" s="1"/>
  <c r="FK367" i="9"/>
  <c r="FL284" i="9"/>
  <c r="FJ285" i="9"/>
  <c r="FK345" i="9"/>
  <c r="BG63" i="19"/>
  <c r="BG52" i="19"/>
  <c r="BG59" i="19" s="1"/>
  <c r="FH408" i="9" l="1"/>
  <c r="U66" i="20"/>
  <c r="W20" i="17"/>
  <c r="W44" i="17" s="1"/>
  <c r="U45" i="20"/>
  <c r="FI465" i="9"/>
  <c r="FI468" i="9" s="1"/>
  <c r="FI473" i="9" s="1"/>
  <c r="FC499" i="9" s="1"/>
  <c r="FC502" i="9" s="1"/>
  <c r="FI510" i="9"/>
  <c r="FI512" i="9" s="1"/>
  <c r="FK338" i="9"/>
  <c r="FL335" i="9" s="1"/>
  <c r="FH147" i="9"/>
  <c r="FH521" i="9"/>
  <c r="FH522" i="9" s="1"/>
  <c r="FH524" i="9" s="1"/>
  <c r="FK347" i="9"/>
  <c r="FL341" i="9"/>
  <c r="FL343" i="9" s="1"/>
  <c r="FH476" i="9"/>
  <c r="FH478" i="9"/>
  <c r="FI477" i="9" s="1"/>
  <c r="FJ389" i="9"/>
  <c r="FJ395" i="9" s="1"/>
  <c r="FJ402" i="9" s="1"/>
  <c r="FK279" i="9"/>
  <c r="FJ290" i="9"/>
  <c r="FB502" i="9"/>
  <c r="FB501" i="9"/>
  <c r="FK482" i="9"/>
  <c r="FJ406" i="9"/>
  <c r="FJ451" i="9"/>
  <c r="FJ496" i="9" s="1"/>
  <c r="FI374" i="9"/>
  <c r="FI454" i="9"/>
  <c r="FC501" i="9" l="1"/>
  <c r="W19" i="17"/>
  <c r="FH410" i="9"/>
  <c r="FH412" i="9" s="1"/>
  <c r="U67" i="20"/>
  <c r="FI475" i="9"/>
  <c r="FI476" i="9" s="1"/>
  <c r="FF498" i="9"/>
  <c r="FI497" i="9"/>
  <c r="FK392" i="9"/>
  <c r="FK281" i="9" s="1"/>
  <c r="FM284" i="9" s="1"/>
  <c r="FI112" i="9"/>
  <c r="FI378" i="9"/>
  <c r="FI386" i="9" s="1"/>
  <c r="FI407" i="9" s="1"/>
  <c r="FI408" i="9" s="1"/>
  <c r="FI410" i="9" s="1"/>
  <c r="FI412" i="9" s="1"/>
  <c r="FL344" i="9"/>
  <c r="FL330" i="9" s="1"/>
  <c r="FL331" i="9" s="1"/>
  <c r="FL333" i="9" s="1"/>
  <c r="FK383" i="9"/>
  <c r="FK384" i="9" s="1"/>
  <c r="FK368" i="9"/>
  <c r="FK369" i="9" s="1"/>
  <c r="FK419" i="9"/>
  <c r="BF76" i="19" s="1"/>
  <c r="FK288" i="9"/>
  <c r="FJ291" i="9"/>
  <c r="FJ418" i="9" s="1"/>
  <c r="FJ424" i="9" s="1"/>
  <c r="FL337" i="9"/>
  <c r="BG112" i="19"/>
  <c r="BG115" i="19" s="1"/>
  <c r="W29" i="17" l="1"/>
  <c r="U69" i="20"/>
  <c r="FI478" i="9"/>
  <c r="FJ477" i="9" s="1"/>
  <c r="FK285" i="9"/>
  <c r="FK389" i="9" s="1"/>
  <c r="FK395" i="9" s="1"/>
  <c r="FK402" i="9" s="1"/>
  <c r="FL345" i="9"/>
  <c r="FM341" i="9" s="1"/>
  <c r="FM343" i="9" s="1"/>
  <c r="FL336" i="9"/>
  <c r="FL367" i="9"/>
  <c r="FJ458" i="9"/>
  <c r="FJ461" i="9" s="1"/>
  <c r="FJ535" i="9"/>
  <c r="FJ448" i="9"/>
  <c r="FJ452" i="9" s="1"/>
  <c r="FK483" i="9"/>
  <c r="FK485" i="9" s="1"/>
  <c r="FK417" i="9"/>
  <c r="BF81" i="19"/>
  <c r="BF104" i="19" s="1"/>
  <c r="FI521" i="9"/>
  <c r="FI522" i="9" s="1"/>
  <c r="FI524" i="9" s="1"/>
  <c r="FI147" i="9"/>
  <c r="BG119" i="19"/>
  <c r="BG122" i="19" s="1"/>
  <c r="BG127" i="19" s="1"/>
  <c r="BG129" i="19" s="1"/>
  <c r="BG132" i="19" s="1"/>
  <c r="BH131" i="19" s="1"/>
  <c r="BG31" i="19"/>
  <c r="BG35" i="19" s="1"/>
  <c r="BG43" i="19" s="1"/>
  <c r="FK290" i="9" l="1"/>
  <c r="FL288" i="9" s="1"/>
  <c r="FL279" i="9"/>
  <c r="U70" i="20"/>
  <c r="U71" i="20"/>
  <c r="FL347" i="9"/>
  <c r="FL383" i="9" s="1"/>
  <c r="FL384" i="9" s="1"/>
  <c r="FJ537" i="9"/>
  <c r="FJ543" i="9"/>
  <c r="FJ544" i="9" s="1"/>
  <c r="FJ454" i="9"/>
  <c r="FK451" i="9"/>
  <c r="FK496" i="9" s="1"/>
  <c r="FJ374" i="9"/>
  <c r="BF108" i="19"/>
  <c r="FM536" i="9"/>
  <c r="FL338" i="9"/>
  <c r="FK406" i="9"/>
  <c r="FL482" i="9"/>
  <c r="FJ519" i="9"/>
  <c r="FJ465" i="9"/>
  <c r="FJ468" i="9" s="1"/>
  <c r="FJ473" i="9" s="1"/>
  <c r="FM344" i="9"/>
  <c r="FM330" i="9" s="1"/>
  <c r="FM331" i="9" s="1"/>
  <c r="FM333" i="9" s="1"/>
  <c r="BH24" i="19"/>
  <c r="BG64" i="19"/>
  <c r="BG65" i="19" s="1"/>
  <c r="BG67" i="19" s="1"/>
  <c r="BG69" i="19" s="1"/>
  <c r="FK291" i="9" l="1"/>
  <c r="FK418" i="9" s="1"/>
  <c r="FK424" i="9" s="1"/>
  <c r="FK448" i="9" s="1"/>
  <c r="FK452" i="9" s="1"/>
  <c r="FL419" i="9"/>
  <c r="FL368" i="9"/>
  <c r="FL369" i="9" s="1"/>
  <c r="FL417" i="9" s="1"/>
  <c r="FM345" i="9"/>
  <c r="FN341" i="9" s="1"/>
  <c r="FN343" i="9" s="1"/>
  <c r="FJ112" i="9"/>
  <c r="FJ378" i="9"/>
  <c r="FJ386" i="9" s="1"/>
  <c r="FJ407" i="9" s="1"/>
  <c r="FJ408" i="9" s="1"/>
  <c r="FJ410" i="9" s="1"/>
  <c r="FJ412" i="9" s="1"/>
  <c r="FM336" i="9"/>
  <c r="FN536" i="9" s="1"/>
  <c r="FM367" i="9"/>
  <c r="BG107" i="19"/>
  <c r="FJ497" i="9"/>
  <c r="FJ475" i="9"/>
  <c r="FG498" i="9"/>
  <c r="FD499" i="9"/>
  <c r="FM335" i="9"/>
  <c r="FL392" i="9"/>
  <c r="FL281" i="9" s="1"/>
  <c r="BG68" i="19"/>
  <c r="FK458" i="9" l="1"/>
  <c r="FK461" i="9" s="1"/>
  <c r="FK519" i="9" s="1"/>
  <c r="FK535" i="9"/>
  <c r="FK543" i="9" s="1"/>
  <c r="FK544" i="9" s="1"/>
  <c r="FL483" i="9"/>
  <c r="FL485" i="9" s="1"/>
  <c r="FL406" i="9" s="1"/>
  <c r="FM347" i="9"/>
  <c r="FM419" i="9" s="1"/>
  <c r="FJ521" i="9"/>
  <c r="FJ522" i="9" s="1"/>
  <c r="FJ524" i="9" s="1"/>
  <c r="FJ147" i="9"/>
  <c r="FK454" i="9"/>
  <c r="FK374" i="9"/>
  <c r="FL451" i="9"/>
  <c r="FL496" i="9" s="1"/>
  <c r="FD502" i="9"/>
  <c r="FD501" i="9"/>
  <c r="FN284" i="9"/>
  <c r="FL285" i="9"/>
  <c r="FK465" i="9"/>
  <c r="FK468" i="9" s="1"/>
  <c r="FK473" i="9" s="1"/>
  <c r="FM337" i="9"/>
  <c r="FM338" i="9" s="1"/>
  <c r="FJ476" i="9"/>
  <c r="FJ478" i="9"/>
  <c r="FK477" i="9" s="1"/>
  <c r="FN344" i="9"/>
  <c r="FN330" i="9" s="1"/>
  <c r="FN331" i="9" s="1"/>
  <c r="FN333" i="9" s="1"/>
  <c r="BH49" i="19"/>
  <c r="BH40" i="19"/>
  <c r="BH41" i="19" s="1"/>
  <c r="BH25" i="19"/>
  <c r="BH26" i="19" s="1"/>
  <c r="FK537" i="9" l="1"/>
  <c r="FM383" i="9"/>
  <c r="FM384" i="9" s="1"/>
  <c r="FM368" i="9"/>
  <c r="FM369" i="9" s="1"/>
  <c r="FM483" i="9" s="1"/>
  <c r="FM482" i="9"/>
  <c r="FN345" i="9"/>
  <c r="FO341" i="9" s="1"/>
  <c r="FO343" i="9" s="1"/>
  <c r="FN335" i="9"/>
  <c r="FM392" i="9"/>
  <c r="FM281" i="9" s="1"/>
  <c r="FO284" i="9" s="1"/>
  <c r="FK475" i="9"/>
  <c r="FK476" i="9" s="1"/>
  <c r="FK497" i="9"/>
  <c r="FH498" i="9"/>
  <c r="FE499" i="9"/>
  <c r="FK378" i="9"/>
  <c r="FK386" i="9" s="1"/>
  <c r="FK407" i="9" s="1"/>
  <c r="FK408" i="9" s="1"/>
  <c r="FK410" i="9" s="1"/>
  <c r="FK412" i="9" s="1"/>
  <c r="FK112" i="9"/>
  <c r="FM279" i="9"/>
  <c r="FL290" i="9"/>
  <c r="FL389" i="9"/>
  <c r="FL395" i="9" s="1"/>
  <c r="FL402" i="9" s="1"/>
  <c r="FN367" i="9"/>
  <c r="FN336" i="9"/>
  <c r="FO536" i="9" s="1"/>
  <c r="FE502" i="9" l="1"/>
  <c r="FE501" i="9"/>
  <c r="FN347" i="9"/>
  <c r="FN368" i="9" s="1"/>
  <c r="FN369" i="9" s="1"/>
  <c r="FM417" i="9"/>
  <c r="FM485" i="9"/>
  <c r="FM406" i="9" s="1"/>
  <c r="FM285" i="9"/>
  <c r="FM389" i="9" s="1"/>
  <c r="FM395" i="9" s="1"/>
  <c r="FM402" i="9" s="1"/>
  <c r="FK478" i="9"/>
  <c r="FL477" i="9" s="1"/>
  <c r="FM288" i="9"/>
  <c r="FL291" i="9"/>
  <c r="FL418" i="9" s="1"/>
  <c r="FL424" i="9" s="1"/>
  <c r="FN337" i="9"/>
  <c r="FN338" i="9" s="1"/>
  <c r="FO344" i="9"/>
  <c r="FO330" i="9" s="1"/>
  <c r="FO331" i="9" s="1"/>
  <c r="FO333" i="9" s="1"/>
  <c r="FK521" i="9"/>
  <c r="FK522" i="9" s="1"/>
  <c r="FK524" i="9" s="1"/>
  <c r="FK147" i="9"/>
  <c r="BH74" i="19"/>
  <c r="FN482" i="9" l="1"/>
  <c r="FN419" i="9"/>
  <c r="BG76" i="19" s="1"/>
  <c r="FN383" i="9"/>
  <c r="FN384" i="9" s="1"/>
  <c r="FN279" i="9"/>
  <c r="FM290" i="9"/>
  <c r="FM291" i="9" s="1"/>
  <c r="FM418" i="9" s="1"/>
  <c r="FM424" i="9" s="1"/>
  <c r="FN417" i="9"/>
  <c r="FN483" i="9"/>
  <c r="FN392" i="9"/>
  <c r="FN281" i="9" s="1"/>
  <c r="FP284" i="9" s="1"/>
  <c r="FO335" i="9"/>
  <c r="FL448" i="9"/>
  <c r="FL452" i="9" s="1"/>
  <c r="FL458" i="9"/>
  <c r="FL461" i="9" s="1"/>
  <c r="FL535" i="9"/>
  <c r="FO345" i="9"/>
  <c r="FO367" i="9"/>
  <c r="FO336" i="9"/>
  <c r="FP536" i="9" s="1"/>
  <c r="BH63" i="19"/>
  <c r="BH46" i="19"/>
  <c r="FN485" i="9" l="1"/>
  <c r="FO482" i="9" s="1"/>
  <c r="FN288" i="9"/>
  <c r="FL465" i="9"/>
  <c r="FL468" i="9" s="1"/>
  <c r="FL473" i="9" s="1"/>
  <c r="FL510" i="9"/>
  <c r="FL512" i="9" s="1"/>
  <c r="FL519" i="9"/>
  <c r="FM458" i="9"/>
  <c r="FM461" i="9" s="1"/>
  <c r="FM448" i="9"/>
  <c r="FM535" i="9"/>
  <c r="FO337" i="9"/>
  <c r="FO338" i="9" s="1"/>
  <c r="FL537" i="9"/>
  <c r="FL543" i="9"/>
  <c r="FL544" i="9" s="1"/>
  <c r="FL454" i="9"/>
  <c r="FM451" i="9"/>
  <c r="FM496" i="9" s="1"/>
  <c r="FL374" i="9"/>
  <c r="FO347" i="9"/>
  <c r="FP341" i="9"/>
  <c r="FP343" i="9" s="1"/>
  <c r="FN406" i="9"/>
  <c r="FN285" i="9"/>
  <c r="BH52" i="19"/>
  <c r="BH59" i="19" s="1"/>
  <c r="BH75" i="19"/>
  <c r="FM452" i="9" l="1"/>
  <c r="FN451" i="9" s="1"/>
  <c r="FN496" i="9" s="1"/>
  <c r="FP335" i="9"/>
  <c r="FO392" i="9"/>
  <c r="FO281" i="9" s="1"/>
  <c r="FQ284" i="9" s="1"/>
  <c r="FO383" i="9"/>
  <c r="FO384" i="9" s="1"/>
  <c r="FO368" i="9"/>
  <c r="FO369" i="9" s="1"/>
  <c r="FO419" i="9"/>
  <c r="FM537" i="9"/>
  <c r="FM543" i="9"/>
  <c r="FM544" i="9" s="1"/>
  <c r="FM454" i="9"/>
  <c r="FM519" i="9"/>
  <c r="FM465" i="9"/>
  <c r="FM468" i="9" s="1"/>
  <c r="FM473" i="9" s="1"/>
  <c r="FG499" i="9" s="1"/>
  <c r="FP344" i="9"/>
  <c r="FP330" i="9" s="1"/>
  <c r="FP331" i="9" s="1"/>
  <c r="FP333" i="9" s="1"/>
  <c r="FL112" i="9"/>
  <c r="FL378" i="9"/>
  <c r="FL386" i="9" s="1"/>
  <c r="FL407" i="9" s="1"/>
  <c r="FL408" i="9" s="1"/>
  <c r="FL410" i="9" s="1"/>
  <c r="FL412" i="9" s="1"/>
  <c r="FN389" i="9"/>
  <c r="FN395" i="9" s="1"/>
  <c r="FN402" i="9" s="1"/>
  <c r="FO279" i="9"/>
  <c r="FN290" i="9"/>
  <c r="FL497" i="9"/>
  <c r="FL475" i="9"/>
  <c r="FF499" i="9"/>
  <c r="FI498" i="9"/>
  <c r="AQ22" i="17"/>
  <c r="FF502" i="9" l="1"/>
  <c r="FF501" i="9"/>
  <c r="FG502" i="9"/>
  <c r="FG501" i="9"/>
  <c r="FM374" i="9"/>
  <c r="FM378" i="9" s="1"/>
  <c r="FM386" i="9" s="1"/>
  <c r="FM407" i="9" s="1"/>
  <c r="FM408" i="9" s="1"/>
  <c r="FM410" i="9" s="1"/>
  <c r="FM412" i="9" s="1"/>
  <c r="FJ498" i="9"/>
  <c r="FO285" i="9"/>
  <c r="FO389" i="9" s="1"/>
  <c r="FO395" i="9" s="1"/>
  <c r="FO402" i="9" s="1"/>
  <c r="FP345" i="9"/>
  <c r="FQ341" i="9" s="1"/>
  <c r="FQ343" i="9" s="1"/>
  <c r="FL476" i="9"/>
  <c r="FL478" i="9"/>
  <c r="FM477" i="9" s="1"/>
  <c r="FN291" i="9"/>
  <c r="FN418" i="9" s="1"/>
  <c r="FO288" i="9"/>
  <c r="FM475" i="9"/>
  <c r="FM476" i="9" s="1"/>
  <c r="FM497" i="9"/>
  <c r="FO483" i="9"/>
  <c r="FO485" i="9" s="1"/>
  <c r="FO417" i="9"/>
  <c r="FP336" i="9"/>
  <c r="FQ536" i="9" s="1"/>
  <c r="FP367" i="9"/>
  <c r="FL147" i="9"/>
  <c r="FL521" i="9"/>
  <c r="FL522" i="9" s="1"/>
  <c r="FL524" i="9" s="1"/>
  <c r="FP337" i="9"/>
  <c r="BI24" i="19"/>
  <c r="BH112" i="19"/>
  <c r="BH115" i="19" s="1"/>
  <c r="FM112" i="9" l="1"/>
  <c r="FM147" i="9" s="1"/>
  <c r="FO290" i="9"/>
  <c r="FO291" i="9" s="1"/>
  <c r="FO418" i="9" s="1"/>
  <c r="FO424" i="9" s="1"/>
  <c r="FP279" i="9"/>
  <c r="FP347" i="9"/>
  <c r="FP383" i="9" s="1"/>
  <c r="FP384" i="9" s="1"/>
  <c r="FP338" i="9"/>
  <c r="FO406" i="9"/>
  <c r="FP482" i="9"/>
  <c r="BG75" i="19"/>
  <c r="FN424" i="9"/>
  <c r="FM478" i="9"/>
  <c r="FN477" i="9" s="1"/>
  <c r="FQ344" i="9"/>
  <c r="FQ330" i="9" s="1"/>
  <c r="FQ331" i="9" s="1"/>
  <c r="FQ333" i="9" s="1"/>
  <c r="BH31" i="19"/>
  <c r="BH35" i="19" s="1"/>
  <c r="BH43" i="19" s="1"/>
  <c r="BH119" i="19"/>
  <c r="BH122" i="19" s="1"/>
  <c r="BH127" i="19" s="1"/>
  <c r="BH129" i="19" s="1"/>
  <c r="BH132" i="19" s="1"/>
  <c r="BI131" i="19" s="1"/>
  <c r="FM521" i="9" l="1"/>
  <c r="FM522" i="9" s="1"/>
  <c r="FM524" i="9" s="1"/>
  <c r="FP368" i="9"/>
  <c r="FP369" i="9" s="1"/>
  <c r="FP483" i="9" s="1"/>
  <c r="FP485" i="9" s="1"/>
  <c r="FP288" i="9"/>
  <c r="FP419" i="9"/>
  <c r="FQ345" i="9"/>
  <c r="FQ347" i="9" s="1"/>
  <c r="FO535" i="9"/>
  <c r="FO458" i="9"/>
  <c r="FO461" i="9" s="1"/>
  <c r="FO448" i="9"/>
  <c r="FN535" i="9"/>
  <c r="FN448" i="9"/>
  <c r="FN452" i="9" s="1"/>
  <c r="FN458" i="9"/>
  <c r="FN461" i="9" s="1"/>
  <c r="BG81" i="19"/>
  <c r="BG104" i="19" s="1"/>
  <c r="BG108" i="19" s="1"/>
  <c r="FP392" i="9"/>
  <c r="FP281" i="9" s="1"/>
  <c r="FQ335" i="9"/>
  <c r="FQ336" i="9"/>
  <c r="FR536" i="9" s="1"/>
  <c r="FQ367" i="9"/>
  <c r="BI49" i="19"/>
  <c r="BH64" i="19"/>
  <c r="BH65" i="19" s="1"/>
  <c r="BH67" i="19" s="1"/>
  <c r="BH68" i="19" s="1"/>
  <c r="BI25" i="19"/>
  <c r="BI26" i="19" s="1"/>
  <c r="BI40" i="19"/>
  <c r="BI41" i="19" s="1"/>
  <c r="FP417" i="9" l="1"/>
  <c r="FR341" i="9"/>
  <c r="FR343" i="9" s="1"/>
  <c r="FR344" i="9" s="1"/>
  <c r="FR330" i="9" s="1"/>
  <c r="FR331" i="9" s="1"/>
  <c r="FR333" i="9" s="1"/>
  <c r="FN537" i="9"/>
  <c r="FN543" i="9"/>
  <c r="FN544" i="9" s="1"/>
  <c r="FQ368" i="9"/>
  <c r="FQ369" i="9" s="1"/>
  <c r="FQ383" i="9"/>
  <c r="FQ384" i="9" s="1"/>
  <c r="FQ419" i="9"/>
  <c r="BH76" i="19" s="1"/>
  <c r="FN454" i="9"/>
  <c r="FO451" i="9"/>
  <c r="FO496" i="9" s="1"/>
  <c r="FN374" i="9"/>
  <c r="FP406" i="9"/>
  <c r="FQ482" i="9"/>
  <c r="FR284" i="9"/>
  <c r="FP285" i="9"/>
  <c r="BH107" i="19"/>
  <c r="FO519" i="9"/>
  <c r="FO465" i="9"/>
  <c r="FO468" i="9" s="1"/>
  <c r="FO473" i="9" s="1"/>
  <c r="FO510" i="9"/>
  <c r="FO512" i="9" s="1"/>
  <c r="FQ337" i="9"/>
  <c r="FQ338" i="9" s="1"/>
  <c r="FN465" i="9"/>
  <c r="FN468" i="9" s="1"/>
  <c r="FN473" i="9" s="1"/>
  <c r="FN519" i="9"/>
  <c r="FO537" i="9"/>
  <c r="FO543" i="9"/>
  <c r="FO544" i="9" s="1"/>
  <c r="BH69" i="19"/>
  <c r="FO452" i="9" l="1"/>
  <c r="FP451" i="9" s="1"/>
  <c r="FP496" i="9" s="1"/>
  <c r="FQ483" i="9"/>
  <c r="FQ485" i="9" s="1"/>
  <c r="FQ417" i="9"/>
  <c r="BH81" i="19"/>
  <c r="BH104" i="19" s="1"/>
  <c r="FP389" i="9"/>
  <c r="FP395" i="9" s="1"/>
  <c r="FP402" i="9" s="1"/>
  <c r="FP290" i="9"/>
  <c r="FQ279" i="9"/>
  <c r="FO497" i="9"/>
  <c r="FO475" i="9"/>
  <c r="FO476" i="9" s="1"/>
  <c r="FR345" i="9"/>
  <c r="FQ392" i="9"/>
  <c r="FQ281" i="9" s="1"/>
  <c r="FS284" i="9" s="1"/>
  <c r="FR335" i="9"/>
  <c r="FN475" i="9"/>
  <c r="FN497" i="9"/>
  <c r="FL498" i="9"/>
  <c r="FK498" i="9"/>
  <c r="FI499" i="9"/>
  <c r="FH499" i="9"/>
  <c r="FN112" i="9"/>
  <c r="FN378" i="9"/>
  <c r="FN386" i="9" s="1"/>
  <c r="FN407" i="9" s="1"/>
  <c r="FN408" i="9" s="1"/>
  <c r="FN410" i="9" s="1"/>
  <c r="FN412" i="9" s="1"/>
  <c r="FR336" i="9"/>
  <c r="FS536" i="9" s="1"/>
  <c r="FR367" i="9"/>
  <c r="BI74" i="19"/>
  <c r="FH502" i="9" l="1"/>
  <c r="FH501" i="9"/>
  <c r="FI502" i="9"/>
  <c r="FI501" i="9"/>
  <c r="FO454" i="9"/>
  <c r="FO374" i="9"/>
  <c r="FO112" i="9" s="1"/>
  <c r="FQ285" i="9"/>
  <c r="FQ290" i="9" s="1"/>
  <c r="FN476" i="9"/>
  <c r="FN478" i="9"/>
  <c r="FO477" i="9" s="1"/>
  <c r="FO478" i="9" s="1"/>
  <c r="FP477" i="9" s="1"/>
  <c r="FQ288" i="9"/>
  <c r="FP291" i="9"/>
  <c r="FP418" i="9" s="1"/>
  <c r="FP424" i="9" s="1"/>
  <c r="FR337" i="9"/>
  <c r="FR338" i="9" s="1"/>
  <c r="BH108" i="19"/>
  <c r="FN147" i="9"/>
  <c r="FN521" i="9"/>
  <c r="FN522" i="9" s="1"/>
  <c r="FN524" i="9" s="1"/>
  <c r="FR347" i="9"/>
  <c r="FS341" i="9"/>
  <c r="FS343" i="9" s="1"/>
  <c r="FQ406" i="9"/>
  <c r="FR482" i="9"/>
  <c r="BI46" i="19"/>
  <c r="BI63" i="19"/>
  <c r="FO378" i="9" l="1"/>
  <c r="FO386" i="9" s="1"/>
  <c r="FO407" i="9" s="1"/>
  <c r="FO408" i="9" s="1"/>
  <c r="FO410" i="9" s="1"/>
  <c r="FO412" i="9" s="1"/>
  <c r="FQ389" i="9"/>
  <c r="FQ395" i="9" s="1"/>
  <c r="FQ402" i="9" s="1"/>
  <c r="FR279" i="9"/>
  <c r="FR392" i="9"/>
  <c r="FR281" i="9" s="1"/>
  <c r="FT284" i="9" s="1"/>
  <c r="FS335" i="9"/>
  <c r="FS344" i="9"/>
  <c r="FS330" i="9" s="1"/>
  <c r="FS331" i="9" s="1"/>
  <c r="FS333" i="9" s="1"/>
  <c r="FR383" i="9"/>
  <c r="FR384" i="9" s="1"/>
  <c r="FR368" i="9"/>
  <c r="FR369" i="9" s="1"/>
  <c r="FR419" i="9"/>
  <c r="FO521" i="9"/>
  <c r="FO522" i="9" s="1"/>
  <c r="FO524" i="9" s="1"/>
  <c r="FO147" i="9"/>
  <c r="FP448" i="9"/>
  <c r="FP452" i="9" s="1"/>
  <c r="FP535" i="9"/>
  <c r="FP458" i="9"/>
  <c r="FP461" i="9" s="1"/>
  <c r="FR288" i="9"/>
  <c r="FQ291" i="9"/>
  <c r="FQ418" i="9" s="1"/>
  <c r="FQ424" i="9" s="1"/>
  <c r="BI107" i="19"/>
  <c r="BI75" i="19"/>
  <c r="BI52" i="19"/>
  <c r="BI59" i="19" s="1"/>
  <c r="FR285" i="9" l="1"/>
  <c r="FR389" i="9" s="1"/>
  <c r="FR395" i="9" s="1"/>
  <c r="FR402" i="9" s="1"/>
  <c r="FR483" i="9"/>
  <c r="FR485" i="9" s="1"/>
  <c r="FR417" i="9"/>
  <c r="FQ451" i="9"/>
  <c r="FQ496" i="9" s="1"/>
  <c r="FP454" i="9"/>
  <c r="FP374" i="9"/>
  <c r="FS345" i="9"/>
  <c r="FS336" i="9"/>
  <c r="FT536" i="9" s="1"/>
  <c r="FS367" i="9"/>
  <c r="FP543" i="9"/>
  <c r="FP544" i="9" s="1"/>
  <c r="FP537" i="9"/>
  <c r="FS337" i="9"/>
  <c r="FP465" i="9"/>
  <c r="FP468" i="9" s="1"/>
  <c r="FP473" i="9" s="1"/>
  <c r="FP519" i="9"/>
  <c r="FQ448" i="9"/>
  <c r="FQ458" i="9"/>
  <c r="FQ461" i="9" s="1"/>
  <c r="FQ535" i="9"/>
  <c r="FS279" i="9" l="1"/>
  <c r="FR290" i="9"/>
  <c r="FR291" i="9" s="1"/>
  <c r="FR418" i="9" s="1"/>
  <c r="FR424" i="9" s="1"/>
  <c r="FQ452" i="9"/>
  <c r="FR451" i="9" s="1"/>
  <c r="FR496" i="9" s="1"/>
  <c r="FP475" i="9"/>
  <c r="FP497" i="9"/>
  <c r="FJ499" i="9"/>
  <c r="FM498" i="9"/>
  <c r="FP378" i="9"/>
  <c r="FP386" i="9" s="1"/>
  <c r="FP407" i="9" s="1"/>
  <c r="FP408" i="9" s="1"/>
  <c r="FP410" i="9" s="1"/>
  <c r="FP412" i="9" s="1"/>
  <c r="FP112" i="9"/>
  <c r="FQ465" i="9"/>
  <c r="FQ468" i="9" s="1"/>
  <c r="FQ473" i="9" s="1"/>
  <c r="FN498" i="9" s="1"/>
  <c r="FQ519" i="9"/>
  <c r="FS338" i="9"/>
  <c r="FT341" i="9"/>
  <c r="FT343" i="9" s="1"/>
  <c r="FS347" i="9"/>
  <c r="FQ543" i="9"/>
  <c r="FQ544" i="9" s="1"/>
  <c r="FQ537" i="9"/>
  <c r="FR406" i="9"/>
  <c r="FS482" i="9"/>
  <c r="BI112" i="19"/>
  <c r="BI115" i="19" s="1"/>
  <c r="FS288" i="9" l="1"/>
  <c r="FQ374" i="9"/>
  <c r="FQ112" i="9" s="1"/>
  <c r="FJ502" i="9"/>
  <c r="FJ501" i="9"/>
  <c r="FQ454" i="9"/>
  <c r="FK499" i="9"/>
  <c r="FR448" i="9"/>
  <c r="FR452" i="9" s="1"/>
  <c r="FR535" i="9"/>
  <c r="FR458" i="9"/>
  <c r="FR461" i="9" s="1"/>
  <c r="FQ497" i="9"/>
  <c r="FQ475" i="9"/>
  <c r="FQ476" i="9" s="1"/>
  <c r="FS392" i="9"/>
  <c r="FS281" i="9" s="1"/>
  <c r="FT335" i="9"/>
  <c r="FS383" i="9"/>
  <c r="FS384" i="9" s="1"/>
  <c r="FS368" i="9"/>
  <c r="FS369" i="9" s="1"/>
  <c r="FS419" i="9"/>
  <c r="FT344" i="9"/>
  <c r="FT330" i="9" s="1"/>
  <c r="FT331" i="9" s="1"/>
  <c r="FT333" i="9" s="1"/>
  <c r="FP147" i="9"/>
  <c r="FP521" i="9"/>
  <c r="FP522" i="9" s="1"/>
  <c r="FP524" i="9" s="1"/>
  <c r="FP476" i="9"/>
  <c r="FP478" i="9"/>
  <c r="FQ477" i="9" s="1"/>
  <c r="BI119" i="19"/>
  <c r="BI122" i="19" s="1"/>
  <c r="BI127" i="19" s="1"/>
  <c r="BI129" i="19" s="1"/>
  <c r="BI132" i="19" s="1"/>
  <c r="BJ131" i="19" s="1"/>
  <c r="BJ24" i="19"/>
  <c r="BI31" i="19"/>
  <c r="BI35" i="19" s="1"/>
  <c r="BI43" i="19" s="1"/>
  <c r="FQ378" i="9" l="1"/>
  <c r="FQ386" i="9" s="1"/>
  <c r="FQ407" i="9" s="1"/>
  <c r="FQ408" i="9" s="1"/>
  <c r="FQ410" i="9" s="1"/>
  <c r="FQ412" i="9" s="1"/>
  <c r="FK502" i="9"/>
  <c r="FK501" i="9"/>
  <c r="FT345" i="9"/>
  <c r="FT347" i="9" s="1"/>
  <c r="FQ478" i="9"/>
  <c r="FR477" i="9" s="1"/>
  <c r="FT337" i="9"/>
  <c r="FS483" i="9"/>
  <c r="FS485" i="9" s="1"/>
  <c r="FS417" i="9"/>
  <c r="FU284" i="9"/>
  <c r="FS285" i="9"/>
  <c r="FQ147" i="9"/>
  <c r="FQ521" i="9"/>
  <c r="FQ522" i="9" s="1"/>
  <c r="FQ524" i="9" s="1"/>
  <c r="FR519" i="9"/>
  <c r="FR510" i="9"/>
  <c r="FR512" i="9" s="1"/>
  <c r="FR465" i="9"/>
  <c r="FR468" i="9" s="1"/>
  <c r="FR473" i="9" s="1"/>
  <c r="FT367" i="9"/>
  <c r="FT336" i="9"/>
  <c r="FU536" i="9" s="1"/>
  <c r="FR543" i="9"/>
  <c r="FR544" i="9" s="1"/>
  <c r="FR537" i="9"/>
  <c r="FR454" i="9"/>
  <c r="FS451" i="9"/>
  <c r="FS496" i="9" s="1"/>
  <c r="FR374" i="9"/>
  <c r="BI64" i="19"/>
  <c r="BI65" i="19" s="1"/>
  <c r="BI67" i="19" s="1"/>
  <c r="BI69" i="19" s="1"/>
  <c r="BJ40" i="19"/>
  <c r="BJ41" i="19" s="1"/>
  <c r="BJ49" i="19"/>
  <c r="FU341" i="9" l="1"/>
  <c r="FU343" i="9" s="1"/>
  <c r="FL499" i="9"/>
  <c r="FR475" i="9"/>
  <c r="FR497" i="9"/>
  <c r="FO498" i="9"/>
  <c r="FR112" i="9"/>
  <c r="FR378" i="9"/>
  <c r="FR386" i="9" s="1"/>
  <c r="FR407" i="9" s="1"/>
  <c r="FR408" i="9" s="1"/>
  <c r="FR410" i="9" s="1"/>
  <c r="FR412" i="9" s="1"/>
  <c r="FT482" i="9"/>
  <c r="FS406" i="9"/>
  <c r="FT383" i="9"/>
  <c r="FT368" i="9"/>
  <c r="FT369" i="9" s="1"/>
  <c r="FT419" i="9"/>
  <c r="BI76" i="19" s="1"/>
  <c r="FT338" i="9"/>
  <c r="FT279" i="9"/>
  <c r="FS290" i="9"/>
  <c r="FS389" i="9"/>
  <c r="FS395" i="9" s="1"/>
  <c r="FS402" i="9" s="1"/>
  <c r="FU344" i="9"/>
  <c r="FU330" i="9" s="1"/>
  <c r="FU331" i="9" s="1"/>
  <c r="FU333" i="9" s="1"/>
  <c r="AR22" i="17"/>
  <c r="BI68" i="19"/>
  <c r="FT384" i="9" l="1"/>
  <c r="V42" i="20"/>
  <c r="V43" i="20" s="1"/>
  <c r="X23" i="17" s="1"/>
  <c r="FL502" i="9"/>
  <c r="FL501" i="9"/>
  <c r="FT483" i="9"/>
  <c r="FT485" i="9" s="1"/>
  <c r="FT417" i="9"/>
  <c r="BI81" i="19"/>
  <c r="BI104" i="19" s="1"/>
  <c r="FU345" i="9"/>
  <c r="FT288" i="9"/>
  <c r="FS291" i="9"/>
  <c r="FS418" i="9" s="1"/>
  <c r="FS424" i="9" s="1"/>
  <c r="FR476" i="9"/>
  <c r="FR478" i="9"/>
  <c r="FS477" i="9" s="1"/>
  <c r="FU336" i="9"/>
  <c r="FV536" i="9" s="1"/>
  <c r="FU367" i="9"/>
  <c r="FR521" i="9"/>
  <c r="FR522" i="9" s="1"/>
  <c r="FR524" i="9" s="1"/>
  <c r="FR147" i="9"/>
  <c r="FU335" i="9"/>
  <c r="FT392" i="9"/>
  <c r="BJ74" i="19"/>
  <c r="FT281" i="9" l="1"/>
  <c r="FV284" i="9" s="1"/>
  <c r="V51" i="20"/>
  <c r="FV341" i="9"/>
  <c r="FV343" i="9" s="1"/>
  <c r="FU347" i="9"/>
  <c r="FS458" i="9"/>
  <c r="FS461" i="9" s="1"/>
  <c r="FS448" i="9"/>
  <c r="FS452" i="9" s="1"/>
  <c r="FS535" i="9"/>
  <c r="BI108" i="19"/>
  <c r="FU337" i="9"/>
  <c r="FU338" i="9" s="1"/>
  <c r="FU482" i="9"/>
  <c r="FT406" i="9"/>
  <c r="V65" i="20" s="1"/>
  <c r="BJ63" i="19"/>
  <c r="BJ46" i="19"/>
  <c r="FT285" i="9" l="1"/>
  <c r="FT290" i="9" s="1"/>
  <c r="FS543" i="9"/>
  <c r="FS544" i="9" s="1"/>
  <c r="FS537" i="9"/>
  <c r="FS454" i="9"/>
  <c r="FS374" i="9"/>
  <c r="FT451" i="9"/>
  <c r="FT496" i="9" s="1"/>
  <c r="BJ107" i="19"/>
  <c r="FS519" i="9"/>
  <c r="FS465" i="9"/>
  <c r="FS468" i="9" s="1"/>
  <c r="FS473" i="9" s="1"/>
  <c r="FU383" i="9"/>
  <c r="FU384" i="9" s="1"/>
  <c r="FU368" i="9"/>
  <c r="FU369" i="9" s="1"/>
  <c r="FU419" i="9"/>
  <c r="FV335" i="9"/>
  <c r="FU392" i="9"/>
  <c r="FU281" i="9" s="1"/>
  <c r="FW284" i="9" s="1"/>
  <c r="FV344" i="9"/>
  <c r="FV330" i="9" s="1"/>
  <c r="FV331" i="9" s="1"/>
  <c r="FV333" i="9" s="1"/>
  <c r="BJ52" i="19"/>
  <c r="BJ59" i="19" s="1"/>
  <c r="BJ75" i="19"/>
  <c r="FU279" i="9" l="1"/>
  <c r="FT389" i="9"/>
  <c r="FT395" i="9" s="1"/>
  <c r="FT402" i="9" s="1"/>
  <c r="FV345" i="9"/>
  <c r="FW341" i="9" s="1"/>
  <c r="FW343" i="9" s="1"/>
  <c r="FS378" i="9"/>
  <c r="FS386" i="9" s="1"/>
  <c r="FS407" i="9" s="1"/>
  <c r="FS408" i="9" s="1"/>
  <c r="FS410" i="9" s="1"/>
  <c r="FS412" i="9" s="1"/>
  <c r="FS112" i="9"/>
  <c r="FS475" i="9"/>
  <c r="FS497" i="9"/>
  <c r="FM499" i="9"/>
  <c r="FP498" i="9"/>
  <c r="FU483" i="9"/>
  <c r="FU485" i="9" s="1"/>
  <c r="FU417" i="9"/>
  <c r="FV336" i="9"/>
  <c r="FW536" i="9" s="1"/>
  <c r="FV367" i="9"/>
  <c r="FU285" i="9"/>
  <c r="FV337" i="9"/>
  <c r="FU288" i="9"/>
  <c r="FT291" i="9"/>
  <c r="FT418" i="9" s="1"/>
  <c r="FT424" i="9" s="1"/>
  <c r="V48" i="20" l="1"/>
  <c r="V54" i="20" s="1"/>
  <c r="X26" i="17" s="1"/>
  <c r="FV347" i="9"/>
  <c r="FV383" i="9" s="1"/>
  <c r="FV384" i="9" s="1"/>
  <c r="FW344" i="9"/>
  <c r="FW330" i="9" s="1"/>
  <c r="FW331" i="9" s="1"/>
  <c r="FW333" i="9" s="1"/>
  <c r="FT458" i="9"/>
  <c r="FT461" i="9" s="1"/>
  <c r="FT448" i="9"/>
  <c r="FT452" i="9" s="1"/>
  <c r="FT535" i="9"/>
  <c r="FU290" i="9"/>
  <c r="FU389" i="9"/>
  <c r="FU395" i="9" s="1"/>
  <c r="FU402" i="9" s="1"/>
  <c r="FV279" i="9"/>
  <c r="FM502" i="9"/>
  <c r="FM501" i="9"/>
  <c r="FS476" i="9"/>
  <c r="FS478" i="9"/>
  <c r="FT477" i="9" s="1"/>
  <c r="FV338" i="9"/>
  <c r="FV482" i="9"/>
  <c r="FU406" i="9"/>
  <c r="FS147" i="9"/>
  <c r="FS521" i="9"/>
  <c r="FS522" i="9" s="1"/>
  <c r="FS524" i="9" s="1"/>
  <c r="BJ112" i="19"/>
  <c r="BJ115" i="19" s="1"/>
  <c r="FV368" i="9" l="1"/>
  <c r="FV369" i="9" s="1"/>
  <c r="FV483" i="9" s="1"/>
  <c r="FV485" i="9" s="1"/>
  <c r="V61" i="20"/>
  <c r="X25" i="17" s="1"/>
  <c r="FV419" i="9"/>
  <c r="FW345" i="9"/>
  <c r="FW336" i="9"/>
  <c r="FX536" i="9" s="1"/>
  <c r="FW367" i="9"/>
  <c r="FT374" i="9"/>
  <c r="V33" i="20" s="1"/>
  <c r="FT454" i="9"/>
  <c r="FU451" i="9"/>
  <c r="FU496" i="9" s="1"/>
  <c r="FT465" i="9"/>
  <c r="FT468" i="9" s="1"/>
  <c r="FT473" i="9" s="1"/>
  <c r="FT519" i="9"/>
  <c r="FV392" i="9"/>
  <c r="FV281" i="9" s="1"/>
  <c r="FX284" i="9" s="1"/>
  <c r="FW335" i="9"/>
  <c r="FU291" i="9"/>
  <c r="FU418" i="9" s="1"/>
  <c r="FU424" i="9" s="1"/>
  <c r="FV288" i="9"/>
  <c r="FT537" i="9"/>
  <c r="FT543" i="9"/>
  <c r="FT544" i="9" s="1"/>
  <c r="BJ119" i="19"/>
  <c r="BJ122" i="19" s="1"/>
  <c r="BJ127" i="19" s="1"/>
  <c r="BJ129" i="19" s="1"/>
  <c r="BJ132" i="19" s="1"/>
  <c r="BK131" i="19" s="1"/>
  <c r="BK24" i="19"/>
  <c r="BJ31" i="19"/>
  <c r="BJ35" i="19" s="1"/>
  <c r="BJ43" i="19" s="1"/>
  <c r="FV417" i="9" l="1"/>
  <c r="X21" i="17"/>
  <c r="V37" i="20"/>
  <c r="FV406" i="9"/>
  <c r="FW482" i="9"/>
  <c r="FT112" i="9"/>
  <c r="FT378" i="9"/>
  <c r="FT386" i="9" s="1"/>
  <c r="FT407" i="9" s="1"/>
  <c r="FV285" i="9"/>
  <c r="FU448" i="9"/>
  <c r="FU452" i="9" s="1"/>
  <c r="FU458" i="9"/>
  <c r="FU461" i="9" s="1"/>
  <c r="FU535" i="9"/>
  <c r="FW337" i="9"/>
  <c r="FW338" i="9" s="1"/>
  <c r="FT475" i="9"/>
  <c r="FT497" i="9"/>
  <c r="FN499" i="9"/>
  <c r="FQ498" i="9"/>
  <c r="FW347" i="9"/>
  <c r="FX341" i="9"/>
  <c r="FX343" i="9" s="1"/>
  <c r="BK40" i="19"/>
  <c r="BK41" i="19" s="1"/>
  <c r="BJ64" i="19"/>
  <c r="BJ65" i="19" s="1"/>
  <c r="BJ67" i="19" s="1"/>
  <c r="BJ68" i="19" s="1"/>
  <c r="FT408" i="9" l="1"/>
  <c r="V66" i="20"/>
  <c r="X20" i="17"/>
  <c r="X44" i="17" s="1"/>
  <c r="V45" i="20"/>
  <c r="FX344" i="9"/>
  <c r="FX330" i="9" s="1"/>
  <c r="FX331" i="9" s="1"/>
  <c r="FX333" i="9" s="1"/>
  <c r="FV290" i="9"/>
  <c r="FV389" i="9"/>
  <c r="FV395" i="9" s="1"/>
  <c r="FV402" i="9" s="1"/>
  <c r="FW279" i="9"/>
  <c r="FT476" i="9"/>
  <c r="FT478" i="9"/>
  <c r="FU477" i="9" s="1"/>
  <c r="FT521" i="9"/>
  <c r="FT522" i="9" s="1"/>
  <c r="FT524" i="9" s="1"/>
  <c r="FT147" i="9"/>
  <c r="FU374" i="9"/>
  <c r="FV451" i="9"/>
  <c r="FV496" i="9" s="1"/>
  <c r="FU454" i="9"/>
  <c r="FN501" i="9"/>
  <c r="FN502" i="9"/>
  <c r="FU537" i="9"/>
  <c r="FU543" i="9"/>
  <c r="FU544" i="9" s="1"/>
  <c r="FW368" i="9"/>
  <c r="FW383" i="9"/>
  <c r="FW384" i="9" s="1"/>
  <c r="FW419" i="9"/>
  <c r="BJ76" i="19" s="1"/>
  <c r="FW392" i="9"/>
  <c r="FW281" i="9" s="1"/>
  <c r="FY284" i="9" s="1"/>
  <c r="FX335" i="9"/>
  <c r="FU519" i="9"/>
  <c r="FU510" i="9"/>
  <c r="FU512" i="9" s="1"/>
  <c r="FU465" i="9"/>
  <c r="FU468" i="9" s="1"/>
  <c r="FU473" i="9" s="1"/>
  <c r="BK49" i="19"/>
  <c r="BJ69" i="19"/>
  <c r="BK74" i="19"/>
  <c r="X19" i="17" l="1"/>
  <c r="FT410" i="9"/>
  <c r="FT412" i="9" s="1"/>
  <c r="V67" i="20"/>
  <c r="FX345" i="9"/>
  <c r="FY341" i="9" s="1"/>
  <c r="FY343" i="9" s="1"/>
  <c r="FW285" i="9"/>
  <c r="FX279" i="9" s="1"/>
  <c r="FX337" i="9"/>
  <c r="FV291" i="9"/>
  <c r="FV418" i="9" s="1"/>
  <c r="FV424" i="9" s="1"/>
  <c r="FW288" i="9"/>
  <c r="FU112" i="9"/>
  <c r="FU378" i="9"/>
  <c r="FU386" i="9" s="1"/>
  <c r="FU407" i="9" s="1"/>
  <c r="FU408" i="9" s="1"/>
  <c r="FU410" i="9" s="1"/>
  <c r="FU412" i="9" s="1"/>
  <c r="BJ81" i="19"/>
  <c r="BJ104" i="19" s="1"/>
  <c r="FR498" i="9"/>
  <c r="FU497" i="9"/>
  <c r="FU475" i="9"/>
  <c r="FU476" i="9" s="1"/>
  <c r="FO499" i="9"/>
  <c r="BJ25" i="19"/>
  <c r="BJ26" i="19" s="1"/>
  <c r="FW369" i="9"/>
  <c r="FX367" i="9"/>
  <c r="FX336" i="9"/>
  <c r="FY536" i="9" s="1"/>
  <c r="BK63" i="19"/>
  <c r="FX347" i="9" l="1"/>
  <c r="FX383" i="9" s="1"/>
  <c r="FX384" i="9" s="1"/>
  <c r="X29" i="17"/>
  <c r="V69" i="20"/>
  <c r="FW389" i="9"/>
  <c r="FW395" i="9" s="1"/>
  <c r="FW402" i="9" s="1"/>
  <c r="FW290" i="9"/>
  <c r="FX288" i="9" s="1"/>
  <c r="FV458" i="9"/>
  <c r="FV461" i="9" s="1"/>
  <c r="FV535" i="9"/>
  <c r="FV448" i="9"/>
  <c r="FV452" i="9" s="1"/>
  <c r="FY344" i="9"/>
  <c r="FY330" i="9" s="1"/>
  <c r="FY331" i="9" s="1"/>
  <c r="FY333" i="9" s="1"/>
  <c r="BJ108" i="19"/>
  <c r="FO502" i="9"/>
  <c r="FO501" i="9"/>
  <c r="FU521" i="9"/>
  <c r="FU522" i="9" s="1"/>
  <c r="FU524" i="9" s="1"/>
  <c r="FU147" i="9"/>
  <c r="FX338" i="9"/>
  <c r="FW417" i="9"/>
  <c r="FW483" i="9"/>
  <c r="FW485" i="9" s="1"/>
  <c r="FU478" i="9"/>
  <c r="FV477" i="9" s="1"/>
  <c r="AS22" i="17"/>
  <c r="FX368" i="9" l="1"/>
  <c r="FX369" i="9" s="1"/>
  <c r="FX483" i="9" s="1"/>
  <c r="FX419" i="9"/>
  <c r="V70" i="20"/>
  <c r="V71" i="20"/>
  <c r="FW291" i="9"/>
  <c r="FW418" i="9" s="1"/>
  <c r="FW424" i="9" s="1"/>
  <c r="FY345" i="9"/>
  <c r="FY347" i="9" s="1"/>
  <c r="FX482" i="9"/>
  <c r="FW406" i="9"/>
  <c r="FX392" i="9"/>
  <c r="FX281" i="9" s="1"/>
  <c r="FY335" i="9"/>
  <c r="FY336" i="9"/>
  <c r="FZ536" i="9" s="1"/>
  <c r="FY367" i="9"/>
  <c r="FW451" i="9"/>
  <c r="FW496" i="9" s="1"/>
  <c r="FV454" i="9"/>
  <c r="FV374" i="9"/>
  <c r="BK107" i="19"/>
  <c r="FV543" i="9"/>
  <c r="FV544" i="9" s="1"/>
  <c r="FV537" i="9"/>
  <c r="FV519" i="9"/>
  <c r="FV465" i="9"/>
  <c r="FV468" i="9" s="1"/>
  <c r="FV473" i="9" s="1"/>
  <c r="BK46" i="19"/>
  <c r="FX417" i="9" l="1"/>
  <c r="FW535" i="9"/>
  <c r="FW543" i="9" s="1"/>
  <c r="FW544" i="9" s="1"/>
  <c r="FW458" i="9"/>
  <c r="FW461" i="9" s="1"/>
  <c r="FW465" i="9" s="1"/>
  <c r="FW468" i="9" s="1"/>
  <c r="FW473" i="9" s="1"/>
  <c r="FQ499" i="9" s="1"/>
  <c r="FZ341" i="9"/>
  <c r="FZ343" i="9" s="1"/>
  <c r="FZ344" i="9" s="1"/>
  <c r="FZ330" i="9" s="1"/>
  <c r="FZ331" i="9" s="1"/>
  <c r="FZ333" i="9" s="1"/>
  <c r="FW448" i="9"/>
  <c r="FW452" i="9" s="1"/>
  <c r="FV497" i="9"/>
  <c r="FV475" i="9"/>
  <c r="FP499" i="9"/>
  <c r="FS498" i="9"/>
  <c r="FY337" i="9"/>
  <c r="FY338" i="9" s="1"/>
  <c r="FZ284" i="9"/>
  <c r="FX285" i="9"/>
  <c r="FY368" i="9"/>
  <c r="FY369" i="9" s="1"/>
  <c r="FY383" i="9"/>
  <c r="FY384" i="9" s="1"/>
  <c r="FY419" i="9"/>
  <c r="FV378" i="9"/>
  <c r="FV386" i="9" s="1"/>
  <c r="FV407" i="9" s="1"/>
  <c r="FV408" i="9" s="1"/>
  <c r="FV410" i="9" s="1"/>
  <c r="FV412" i="9" s="1"/>
  <c r="FV112" i="9"/>
  <c r="FX485" i="9"/>
  <c r="BK52" i="19"/>
  <c r="BK59" i="19" s="1"/>
  <c r="BK75" i="19"/>
  <c r="FW537" i="9" l="1"/>
  <c r="FW519" i="9"/>
  <c r="FQ502" i="9"/>
  <c r="FQ501" i="9"/>
  <c r="FX451" i="9"/>
  <c r="FX496" i="9" s="1"/>
  <c r="FW374" i="9"/>
  <c r="FW378" i="9" s="1"/>
  <c r="FW386" i="9" s="1"/>
  <c r="FW407" i="9" s="1"/>
  <c r="FW408" i="9" s="1"/>
  <c r="FW410" i="9" s="1"/>
  <c r="FW412" i="9" s="1"/>
  <c r="FW454" i="9"/>
  <c r="FT498" i="9"/>
  <c r="FZ345" i="9"/>
  <c r="GA341" i="9" s="1"/>
  <c r="GA343" i="9" s="1"/>
  <c r="FY483" i="9"/>
  <c r="FY417" i="9"/>
  <c r="FP501" i="9"/>
  <c r="FP502" i="9"/>
  <c r="FY482" i="9"/>
  <c r="FX406" i="9"/>
  <c r="FZ367" i="9"/>
  <c r="FZ336" i="9"/>
  <c r="GA536" i="9" s="1"/>
  <c r="FV147" i="9"/>
  <c r="FV521" i="9"/>
  <c r="FV522" i="9" s="1"/>
  <c r="FV524" i="9" s="1"/>
  <c r="FY392" i="9"/>
  <c r="FY281" i="9" s="1"/>
  <c r="GA284" i="9" s="1"/>
  <c r="FZ335" i="9"/>
  <c r="FV476" i="9"/>
  <c r="FV478" i="9"/>
  <c r="FW477" i="9" s="1"/>
  <c r="FX290" i="9"/>
  <c r="FX389" i="9"/>
  <c r="FX395" i="9" s="1"/>
  <c r="FX402" i="9" s="1"/>
  <c r="FY279" i="9"/>
  <c r="FW475" i="9"/>
  <c r="FW476" i="9" s="1"/>
  <c r="FW497" i="9"/>
  <c r="BL24" i="19"/>
  <c r="FW112" i="9" l="1"/>
  <c r="FW521" i="9" s="1"/>
  <c r="FW522" i="9" s="1"/>
  <c r="FW524" i="9" s="1"/>
  <c r="FY285" i="9"/>
  <c r="FZ279" i="9" s="1"/>
  <c r="FZ347" i="9"/>
  <c r="FZ383" i="9" s="1"/>
  <c r="FZ384" i="9" s="1"/>
  <c r="FW478" i="9"/>
  <c r="FX477" i="9" s="1"/>
  <c r="FZ337" i="9"/>
  <c r="FZ338" i="9" s="1"/>
  <c r="FX291" i="9"/>
  <c r="FX418" i="9" s="1"/>
  <c r="FX424" i="9" s="1"/>
  <c r="FY288" i="9"/>
  <c r="GA344" i="9"/>
  <c r="GA330" i="9" s="1"/>
  <c r="GA331" i="9" s="1"/>
  <c r="GA333" i="9" s="1"/>
  <c r="FY485" i="9"/>
  <c r="BK112" i="19"/>
  <c r="BK115" i="19" s="1"/>
  <c r="BL49" i="19"/>
  <c r="FW147" i="9" l="1"/>
  <c r="FZ368" i="9"/>
  <c r="BK25" i="19" s="1"/>
  <c r="BK26" i="19" s="1"/>
  <c r="FZ419" i="9"/>
  <c r="BK76" i="19" s="1"/>
  <c r="FY290" i="9"/>
  <c r="FY291" i="9" s="1"/>
  <c r="FY418" i="9" s="1"/>
  <c r="FY424" i="9" s="1"/>
  <c r="FY389" i="9"/>
  <c r="FY395" i="9" s="1"/>
  <c r="FY402" i="9" s="1"/>
  <c r="GA345" i="9"/>
  <c r="GB341" i="9" s="1"/>
  <c r="GB343" i="9" s="1"/>
  <c r="GA335" i="9"/>
  <c r="GA337" i="9" s="1"/>
  <c r="FZ392" i="9"/>
  <c r="FZ281" i="9" s="1"/>
  <c r="GB284" i="9" s="1"/>
  <c r="FX458" i="9"/>
  <c r="FX461" i="9" s="1"/>
  <c r="FX448" i="9"/>
  <c r="FX452" i="9" s="1"/>
  <c r="FX535" i="9"/>
  <c r="FZ482" i="9"/>
  <c r="FY406" i="9"/>
  <c r="GA367" i="9"/>
  <c r="GA336" i="9"/>
  <c r="GB536" i="9" s="1"/>
  <c r="BK119" i="19"/>
  <c r="BK122" i="19" s="1"/>
  <c r="BK127" i="19" s="1"/>
  <c r="BK129" i="19" s="1"/>
  <c r="BK132" i="19" s="1"/>
  <c r="BL131" i="19" s="1"/>
  <c r="BL40" i="19"/>
  <c r="BL41" i="19" s="1"/>
  <c r="BL25" i="19"/>
  <c r="BL26" i="19" s="1"/>
  <c r="BK31" i="19"/>
  <c r="BK35" i="19" s="1"/>
  <c r="BK43" i="19" s="1"/>
  <c r="FZ369" i="9" l="1"/>
  <c r="FZ417" i="9" s="1"/>
  <c r="FZ288" i="9"/>
  <c r="BK81" i="19"/>
  <c r="BK104" i="19" s="1"/>
  <c r="GA347" i="9"/>
  <c r="GA383" i="9" s="1"/>
  <c r="GA384" i="9" s="1"/>
  <c r="FZ285" i="9"/>
  <c r="FZ389" i="9" s="1"/>
  <c r="FZ395" i="9" s="1"/>
  <c r="FZ402" i="9" s="1"/>
  <c r="FX543" i="9"/>
  <c r="FX544" i="9" s="1"/>
  <c r="FX537" i="9"/>
  <c r="FY535" i="9"/>
  <c r="FY448" i="9"/>
  <c r="FY458" i="9"/>
  <c r="FY461" i="9" s="1"/>
  <c r="FX374" i="9"/>
  <c r="FY451" i="9"/>
  <c r="FY496" i="9" s="1"/>
  <c r="FX454" i="9"/>
  <c r="FX519" i="9"/>
  <c r="FX465" i="9"/>
  <c r="FX468" i="9" s="1"/>
  <c r="FX473" i="9" s="1"/>
  <c r="FX510" i="9"/>
  <c r="FX512" i="9" s="1"/>
  <c r="GB344" i="9"/>
  <c r="GB330" i="9" s="1"/>
  <c r="GB331" i="9" s="1"/>
  <c r="GB333" i="9" s="1"/>
  <c r="GA338" i="9"/>
  <c r="BK64" i="19"/>
  <c r="BK65" i="19" s="1"/>
  <c r="BK67" i="19" s="1"/>
  <c r="BK68" i="19" s="1"/>
  <c r="GA368" i="9" l="1"/>
  <c r="GA369" i="9" s="1"/>
  <c r="GA417" i="9" s="1"/>
  <c r="FZ483" i="9"/>
  <c r="FZ485" i="9" s="1"/>
  <c r="GA482" i="9" s="1"/>
  <c r="BK108" i="19"/>
  <c r="BL107" i="19" s="1"/>
  <c r="GA419" i="9"/>
  <c r="GA279" i="9"/>
  <c r="FZ290" i="9"/>
  <c r="FZ291" i="9" s="1"/>
  <c r="FZ418" i="9" s="1"/>
  <c r="FZ424" i="9" s="1"/>
  <c r="GB345" i="9"/>
  <c r="GB347" i="9" s="1"/>
  <c r="FX497" i="9"/>
  <c r="FX475" i="9"/>
  <c r="FU498" i="9"/>
  <c r="FR499" i="9"/>
  <c r="FX112" i="9"/>
  <c r="FX378" i="9"/>
  <c r="FX386" i="9" s="1"/>
  <c r="FX407" i="9" s="1"/>
  <c r="FX408" i="9" s="1"/>
  <c r="FX410" i="9" s="1"/>
  <c r="FX412" i="9" s="1"/>
  <c r="FY519" i="9"/>
  <c r="FY465" i="9"/>
  <c r="FY468" i="9" s="1"/>
  <c r="FY473" i="9" s="1"/>
  <c r="GB336" i="9"/>
  <c r="GC536" i="9" s="1"/>
  <c r="GB367" i="9"/>
  <c r="GA392" i="9"/>
  <c r="GA281" i="9" s="1"/>
  <c r="GC284" i="9" s="1"/>
  <c r="GB335" i="9"/>
  <c r="GB337" i="9" s="1"/>
  <c r="FY452" i="9"/>
  <c r="FY537" i="9"/>
  <c r="FY543" i="9"/>
  <c r="FY544" i="9" s="1"/>
  <c r="BL46" i="19"/>
  <c r="BK69" i="19"/>
  <c r="BL74" i="19"/>
  <c r="GA483" i="9" l="1"/>
  <c r="GA485" i="9" s="1"/>
  <c r="FZ406" i="9"/>
  <c r="GC341" i="9"/>
  <c r="GC343" i="9" s="1"/>
  <c r="GC344" i="9" s="1"/>
  <c r="GC330" i="9" s="1"/>
  <c r="GC331" i="9" s="1"/>
  <c r="GC333" i="9" s="1"/>
  <c r="GA288" i="9"/>
  <c r="GA285" i="9"/>
  <c r="GB279" i="9" s="1"/>
  <c r="GB338" i="9"/>
  <c r="GB392" i="9" s="1"/>
  <c r="GB281" i="9" s="1"/>
  <c r="GD284" i="9" s="1"/>
  <c r="FZ535" i="9"/>
  <c r="FZ448" i="9"/>
  <c r="FZ458" i="9"/>
  <c r="FZ461" i="9" s="1"/>
  <c r="FR501" i="9"/>
  <c r="FR502" i="9"/>
  <c r="FX521" i="9"/>
  <c r="FX522" i="9" s="1"/>
  <c r="FX524" i="9" s="1"/>
  <c r="FX147" i="9"/>
  <c r="FX476" i="9"/>
  <c r="FX478" i="9"/>
  <c r="FY477" i="9" s="1"/>
  <c r="GB368" i="9"/>
  <c r="GB369" i="9" s="1"/>
  <c r="GB383" i="9"/>
  <c r="GB384" i="9" s="1"/>
  <c r="GB419" i="9"/>
  <c r="FY374" i="9"/>
  <c r="FZ451" i="9"/>
  <c r="FZ496" i="9" s="1"/>
  <c r="FY454" i="9"/>
  <c r="FY475" i="9"/>
  <c r="FY476" i="9" s="1"/>
  <c r="FY497" i="9"/>
  <c r="FS499" i="9"/>
  <c r="FV498" i="9"/>
  <c r="BL63" i="19"/>
  <c r="BL52" i="19"/>
  <c r="BL59" i="19" s="1"/>
  <c r="GC335" i="9" l="1"/>
  <c r="GA389" i="9"/>
  <c r="GA395" i="9" s="1"/>
  <c r="GA402" i="9" s="1"/>
  <c r="GA290" i="9"/>
  <c r="GA291" i="9" s="1"/>
  <c r="GA418" i="9" s="1"/>
  <c r="GA424" i="9" s="1"/>
  <c r="GB285" i="9"/>
  <c r="GB290" i="9" s="1"/>
  <c r="FY478" i="9"/>
  <c r="FZ477" i="9" s="1"/>
  <c r="GB483" i="9"/>
  <c r="GB417" i="9"/>
  <c r="FS502" i="9"/>
  <c r="FS501" i="9"/>
  <c r="GC336" i="9"/>
  <c r="GD536" i="9" s="1"/>
  <c r="GC367" i="9"/>
  <c r="FZ465" i="9"/>
  <c r="FZ468" i="9" s="1"/>
  <c r="FZ473" i="9" s="1"/>
  <c r="FZ519" i="9"/>
  <c r="FZ452" i="9"/>
  <c r="FY378" i="9"/>
  <c r="FY386" i="9" s="1"/>
  <c r="FY407" i="9" s="1"/>
  <c r="FY408" i="9" s="1"/>
  <c r="FY410" i="9" s="1"/>
  <c r="FY412" i="9" s="1"/>
  <c r="FY112" i="9"/>
  <c r="GC337" i="9"/>
  <c r="GA406" i="9"/>
  <c r="GB482" i="9"/>
  <c r="GC345" i="9"/>
  <c r="FZ537" i="9"/>
  <c r="FZ543" i="9"/>
  <c r="FZ544" i="9" s="1"/>
  <c r="BL112" i="19"/>
  <c r="BL115" i="19" s="1"/>
  <c r="GB288" i="9" l="1"/>
  <c r="GB291" i="9" s="1"/>
  <c r="GB418" i="9" s="1"/>
  <c r="GB424" i="9" s="1"/>
  <c r="GC279" i="9"/>
  <c r="GB389" i="9"/>
  <c r="GB395" i="9" s="1"/>
  <c r="GB402" i="9" s="1"/>
  <c r="GC338" i="9"/>
  <c r="GC392" i="9" s="1"/>
  <c r="GC281" i="9" s="1"/>
  <c r="FZ454" i="9"/>
  <c r="FZ374" i="9"/>
  <c r="GA451" i="9"/>
  <c r="GA496" i="9" s="1"/>
  <c r="GA458" i="9"/>
  <c r="GA461" i="9" s="1"/>
  <c r="GA448" i="9"/>
  <c r="GA535" i="9"/>
  <c r="GD341" i="9"/>
  <c r="GD343" i="9" s="1"/>
  <c r="GC347" i="9"/>
  <c r="FZ497" i="9"/>
  <c r="FZ475" i="9"/>
  <c r="FT499" i="9"/>
  <c r="FW498" i="9"/>
  <c r="FY147" i="9"/>
  <c r="FY521" i="9"/>
  <c r="FY522" i="9" s="1"/>
  <c r="FY524" i="9" s="1"/>
  <c r="GC288" i="9"/>
  <c r="GB485" i="9"/>
  <c r="BL31" i="19"/>
  <c r="BL35" i="19" s="1"/>
  <c r="BL43" i="19" s="1"/>
  <c r="BL119" i="19"/>
  <c r="BL122" i="19" s="1"/>
  <c r="BL127" i="19" s="1"/>
  <c r="BL129" i="19" s="1"/>
  <c r="BL132" i="19" s="1"/>
  <c r="BM131" i="19" s="1"/>
  <c r="GA452" i="9" l="1"/>
  <c r="GB451" i="9" s="1"/>
  <c r="GB496" i="9" s="1"/>
  <c r="GE284" i="9"/>
  <c r="GC285" i="9"/>
  <c r="GD279" i="9" s="1"/>
  <c r="GD335" i="9"/>
  <c r="GD337" i="9" s="1"/>
  <c r="GB458" i="9"/>
  <c r="GB461" i="9" s="1"/>
  <c r="GB535" i="9"/>
  <c r="GB448" i="9"/>
  <c r="GA543" i="9"/>
  <c r="GA544" i="9" s="1"/>
  <c r="GA537" i="9"/>
  <c r="GB406" i="9"/>
  <c r="GC482" i="9"/>
  <c r="FT501" i="9"/>
  <c r="FT502" i="9"/>
  <c r="GC368" i="9"/>
  <c r="GC369" i="9" s="1"/>
  <c r="GC383" i="9"/>
  <c r="GC384" i="9" s="1"/>
  <c r="GC419" i="9"/>
  <c r="BL76" i="19" s="1"/>
  <c r="GA374" i="9"/>
  <c r="GA510" i="9"/>
  <c r="GA512" i="9" s="1"/>
  <c r="GA519" i="9"/>
  <c r="GA465" i="9"/>
  <c r="GA468" i="9" s="1"/>
  <c r="GA473" i="9" s="1"/>
  <c r="FZ476" i="9"/>
  <c r="FZ478" i="9"/>
  <c r="GA477" i="9" s="1"/>
  <c r="FZ112" i="9"/>
  <c r="FZ378" i="9"/>
  <c r="FZ386" i="9" s="1"/>
  <c r="FZ407" i="9" s="1"/>
  <c r="FZ408" i="9" s="1"/>
  <c r="FZ410" i="9" s="1"/>
  <c r="FZ412" i="9" s="1"/>
  <c r="GD344" i="9"/>
  <c r="GD330" i="9" s="1"/>
  <c r="GD331" i="9" s="1"/>
  <c r="GD333" i="9" s="1"/>
  <c r="BM24" i="19"/>
  <c r="BL64" i="19"/>
  <c r="BL65" i="19" s="1"/>
  <c r="BL67" i="19" s="1"/>
  <c r="BL69" i="19" s="1"/>
  <c r="GA454" i="9" l="1"/>
  <c r="GC290" i="9"/>
  <c r="GD288" i="9" s="1"/>
  <c r="GC389" i="9"/>
  <c r="GC395" i="9" s="1"/>
  <c r="GC402" i="9" s="1"/>
  <c r="GD345" i="9"/>
  <c r="GD347" i="9" s="1"/>
  <c r="FU499" i="9"/>
  <c r="GA475" i="9"/>
  <c r="GA476" i="9" s="1"/>
  <c r="GA497" i="9"/>
  <c r="FX498" i="9"/>
  <c r="GB452" i="9"/>
  <c r="GC483" i="9"/>
  <c r="GC485" i="9" s="1"/>
  <c r="GC417" i="9"/>
  <c r="GB543" i="9"/>
  <c r="GB544" i="9" s="1"/>
  <c r="GB537" i="9"/>
  <c r="GD367" i="9"/>
  <c r="GD336" i="9"/>
  <c r="FZ521" i="9"/>
  <c r="FZ522" i="9" s="1"/>
  <c r="FZ524" i="9" s="1"/>
  <c r="FZ147" i="9"/>
  <c r="GA378" i="9"/>
  <c r="GA386" i="9" s="1"/>
  <c r="GA407" i="9" s="1"/>
  <c r="GA408" i="9" s="1"/>
  <c r="GA410" i="9" s="1"/>
  <c r="GA412" i="9" s="1"/>
  <c r="GA112" i="9"/>
  <c r="GB519" i="9"/>
  <c r="GB465" i="9"/>
  <c r="GB468" i="9" s="1"/>
  <c r="GB473" i="9" s="1"/>
  <c r="FY498" i="9" s="1"/>
  <c r="BL68" i="19"/>
  <c r="FU502" i="9" l="1"/>
  <c r="FU501" i="9"/>
  <c r="GC291" i="9"/>
  <c r="GC418" i="9" s="1"/>
  <c r="BL75" i="19" s="1"/>
  <c r="BL81" i="19" s="1"/>
  <c r="BL104" i="19" s="1"/>
  <c r="BL108" i="19" s="1"/>
  <c r="GE341" i="9"/>
  <c r="GE343" i="9" s="1"/>
  <c r="GE344" i="9" s="1"/>
  <c r="GE330" i="9" s="1"/>
  <c r="GE331" i="9" s="1"/>
  <c r="GE333" i="9" s="1"/>
  <c r="FV499" i="9"/>
  <c r="GC406" i="9"/>
  <c r="GD482" i="9"/>
  <c r="GC451" i="9"/>
  <c r="GC496" i="9" s="1"/>
  <c r="GB454" i="9"/>
  <c r="GB374" i="9"/>
  <c r="GB475" i="9"/>
  <c r="GB476" i="9" s="1"/>
  <c r="GB497" i="9"/>
  <c r="GE536" i="9"/>
  <c r="GD338" i="9"/>
  <c r="GA478" i="9"/>
  <c r="GB477" i="9" s="1"/>
  <c r="GA147" i="9"/>
  <c r="GA521" i="9"/>
  <c r="GA522" i="9" s="1"/>
  <c r="GA524" i="9" s="1"/>
  <c r="GD383" i="9"/>
  <c r="GD384" i="9" s="1"/>
  <c r="GD368" i="9"/>
  <c r="GD369" i="9" s="1"/>
  <c r="GD419" i="9"/>
  <c r="BM40" i="19"/>
  <c r="BM41" i="19" s="1"/>
  <c r="BM25" i="19"/>
  <c r="BM26" i="19" s="1"/>
  <c r="BM49" i="19"/>
  <c r="FV502" i="9" l="1"/>
  <c r="FV501" i="9"/>
  <c r="GC424" i="9"/>
  <c r="GC458" i="9" s="1"/>
  <c r="GC461" i="9" s="1"/>
  <c r="GC519" i="9" s="1"/>
  <c r="GD483" i="9"/>
  <c r="GD485" i="9" s="1"/>
  <c r="GD417" i="9"/>
  <c r="BM107" i="19"/>
  <c r="GB378" i="9"/>
  <c r="GB386" i="9" s="1"/>
  <c r="GB407" i="9" s="1"/>
  <c r="GB408" i="9" s="1"/>
  <c r="GB410" i="9" s="1"/>
  <c r="GB412" i="9" s="1"/>
  <c r="GB112" i="9"/>
  <c r="GE335" i="9"/>
  <c r="GD392" i="9"/>
  <c r="GD281" i="9" s="1"/>
  <c r="GE367" i="9"/>
  <c r="GE336" i="9"/>
  <c r="GF536" i="9" s="1"/>
  <c r="GB478" i="9"/>
  <c r="GC477" i="9" s="1"/>
  <c r="GE345" i="9"/>
  <c r="AT22" i="17"/>
  <c r="GC465" i="9" l="1"/>
  <c r="GC468" i="9" s="1"/>
  <c r="GC473" i="9" s="1"/>
  <c r="GC497" i="9" s="1"/>
  <c r="GC448" i="9"/>
  <c r="GC452" i="9" s="1"/>
  <c r="GC374" i="9" s="1"/>
  <c r="GC112" i="9" s="1"/>
  <c r="GC535" i="9"/>
  <c r="GC543" i="9" s="1"/>
  <c r="GC544" i="9" s="1"/>
  <c r="GB521" i="9"/>
  <c r="GB522" i="9" s="1"/>
  <c r="GB524" i="9" s="1"/>
  <c r="GB147" i="9"/>
  <c r="GF341" i="9"/>
  <c r="GF343" i="9" s="1"/>
  <c r="GE347" i="9"/>
  <c r="GE337" i="9"/>
  <c r="GE338" i="9" s="1"/>
  <c r="GF284" i="9"/>
  <c r="GD285" i="9"/>
  <c r="GD406" i="9"/>
  <c r="GE482" i="9"/>
  <c r="GC378" i="9" l="1"/>
  <c r="GC386" i="9" s="1"/>
  <c r="GC407" i="9" s="1"/>
  <c r="GC408" i="9" s="1"/>
  <c r="GC410" i="9" s="1"/>
  <c r="GC412" i="9" s="1"/>
  <c r="GC454" i="9"/>
  <c r="FW499" i="9"/>
  <c r="FZ498" i="9"/>
  <c r="GC475" i="9"/>
  <c r="GC476" i="9" s="1"/>
  <c r="GD451" i="9"/>
  <c r="GD496" i="9" s="1"/>
  <c r="GC537" i="9"/>
  <c r="GE368" i="9"/>
  <c r="GE369" i="9" s="1"/>
  <c r="GE383" i="9"/>
  <c r="GE419" i="9"/>
  <c r="GF344" i="9"/>
  <c r="GF330" i="9" s="1"/>
  <c r="GF331" i="9" s="1"/>
  <c r="GF333" i="9" s="1"/>
  <c r="GE392" i="9"/>
  <c r="GF335" i="9"/>
  <c r="GD290" i="9"/>
  <c r="GD389" i="9"/>
  <c r="GD395" i="9" s="1"/>
  <c r="GD402" i="9" s="1"/>
  <c r="GE279" i="9"/>
  <c r="GC147" i="9"/>
  <c r="GC521" i="9"/>
  <c r="GC522" i="9" s="1"/>
  <c r="GC524" i="9" s="1"/>
  <c r="BM46" i="19"/>
  <c r="BM63" i="19"/>
  <c r="GE281" i="9" l="1"/>
  <c r="GG284" i="9" s="1"/>
  <c r="W51" i="20"/>
  <c r="GE384" i="9"/>
  <c r="W42" i="20"/>
  <c r="W43" i="20" s="1"/>
  <c r="Y23" i="17" s="1"/>
  <c r="FW502" i="9"/>
  <c r="FW501" i="9"/>
  <c r="GC478" i="9"/>
  <c r="GD477" i="9" s="1"/>
  <c r="GF336" i="9"/>
  <c r="GG536" i="9" s="1"/>
  <c r="GF367" i="9"/>
  <c r="GF345" i="9"/>
  <c r="GE483" i="9"/>
  <c r="GE485" i="9" s="1"/>
  <c r="GE417" i="9"/>
  <c r="GE288" i="9"/>
  <c r="GD291" i="9"/>
  <c r="GD418" i="9" s="1"/>
  <c r="GD424" i="9" s="1"/>
  <c r="GF337" i="9"/>
  <c r="BM75" i="19"/>
  <c r="BM52" i="19"/>
  <c r="BM59" i="19" s="1"/>
  <c r="GE285" i="9" l="1"/>
  <c r="GE290" i="9" s="1"/>
  <c r="GF338" i="9"/>
  <c r="GG335" i="9" s="1"/>
  <c r="GD535" i="9"/>
  <c r="GD458" i="9"/>
  <c r="GD461" i="9" s="1"/>
  <c r="GD448" i="9"/>
  <c r="GD452" i="9" s="1"/>
  <c r="GF482" i="9"/>
  <c r="GE406" i="9"/>
  <c r="W65" i="20" s="1"/>
  <c r="GF347" i="9"/>
  <c r="GG341" i="9"/>
  <c r="GG343" i="9" s="1"/>
  <c r="GF279" i="9" l="1"/>
  <c r="GE389" i="9"/>
  <c r="GE395" i="9" s="1"/>
  <c r="GE402" i="9" s="1"/>
  <c r="GF392" i="9"/>
  <c r="GF281" i="9" s="1"/>
  <c r="GH284" i="9" s="1"/>
  <c r="GG337" i="9"/>
  <c r="GD465" i="9"/>
  <c r="GD468" i="9" s="1"/>
  <c r="GD473" i="9" s="1"/>
  <c r="GD510" i="9"/>
  <c r="GD512" i="9" s="1"/>
  <c r="GD519" i="9"/>
  <c r="GD543" i="9"/>
  <c r="GD544" i="9" s="1"/>
  <c r="GD537" i="9"/>
  <c r="GD454" i="9"/>
  <c r="GE451" i="9"/>
  <c r="GE496" i="9" s="1"/>
  <c r="GD374" i="9"/>
  <c r="GG344" i="9"/>
  <c r="GG330" i="9" s="1"/>
  <c r="GG331" i="9" s="1"/>
  <c r="GG333" i="9" s="1"/>
  <c r="GF368" i="9"/>
  <c r="GF369" i="9" s="1"/>
  <c r="GF383" i="9"/>
  <c r="GF384" i="9" s="1"/>
  <c r="GF419" i="9"/>
  <c r="BM76" i="19" s="1"/>
  <c r="GF288" i="9"/>
  <c r="GE291" i="9"/>
  <c r="GE418" i="9" s="1"/>
  <c r="GE424" i="9" s="1"/>
  <c r="BM112" i="19"/>
  <c r="BM115" i="19" s="1"/>
  <c r="W48" i="20" l="1"/>
  <c r="W54" i="20" s="1"/>
  <c r="Y26" i="17" s="1"/>
  <c r="GF285" i="9"/>
  <c r="GF290" i="9" s="1"/>
  <c r="GF483" i="9"/>
  <c r="GF485" i="9" s="1"/>
  <c r="GF417" i="9"/>
  <c r="GG345" i="9"/>
  <c r="GG367" i="9"/>
  <c r="GG336" i="9"/>
  <c r="GD497" i="9"/>
  <c r="GD475" i="9"/>
  <c r="GA498" i="9"/>
  <c r="FX499" i="9"/>
  <c r="GE458" i="9"/>
  <c r="GE461" i="9" s="1"/>
  <c r="GE448" i="9"/>
  <c r="GE452" i="9" s="1"/>
  <c r="GE535" i="9"/>
  <c r="GD378" i="9"/>
  <c r="GD386" i="9" s="1"/>
  <c r="GD407" i="9" s="1"/>
  <c r="GD408" i="9" s="1"/>
  <c r="GD410" i="9" s="1"/>
  <c r="GD412" i="9" s="1"/>
  <c r="GD112" i="9"/>
  <c r="BM119" i="19"/>
  <c r="BM122" i="19" s="1"/>
  <c r="BM127" i="19" s="1"/>
  <c r="BM129" i="19" s="1"/>
  <c r="BM132" i="19" s="1"/>
  <c r="BN131" i="19" s="1"/>
  <c r="BM31" i="19"/>
  <c r="BM35" i="19" s="1"/>
  <c r="BM43" i="19" s="1"/>
  <c r="W61" i="20" l="1"/>
  <c r="Y25" i="17" s="1"/>
  <c r="GF389" i="9"/>
  <c r="GF395" i="9" s="1"/>
  <c r="GF402" i="9" s="1"/>
  <c r="GG279" i="9"/>
  <c r="FX502" i="9"/>
  <c r="FX501" i="9"/>
  <c r="GE454" i="9"/>
  <c r="GF451" i="9"/>
  <c r="GF496" i="9" s="1"/>
  <c r="GE374" i="9"/>
  <c r="W33" i="20" s="1"/>
  <c r="GH341" i="9"/>
  <c r="GH343" i="9" s="1"/>
  <c r="GG347" i="9"/>
  <c r="GE465" i="9"/>
  <c r="GE468" i="9" s="1"/>
  <c r="GE473" i="9" s="1"/>
  <c r="GE519" i="9"/>
  <c r="GH536" i="9"/>
  <c r="GG338" i="9"/>
  <c r="GD147" i="9"/>
  <c r="GD521" i="9"/>
  <c r="GD522" i="9" s="1"/>
  <c r="GD524" i="9" s="1"/>
  <c r="GF291" i="9"/>
  <c r="GF418" i="9" s="1"/>
  <c r="GF424" i="9" s="1"/>
  <c r="GG288" i="9"/>
  <c r="GD476" i="9"/>
  <c r="GD478" i="9"/>
  <c r="GE477" i="9" s="1"/>
  <c r="BM74" i="19"/>
  <c r="BM81" i="19" s="1"/>
  <c r="BM104" i="19" s="1"/>
  <c r="GE543" i="9"/>
  <c r="GE544" i="9" s="1"/>
  <c r="GE537" i="9"/>
  <c r="GF406" i="9"/>
  <c r="GG482" i="9"/>
  <c r="BM64" i="19"/>
  <c r="BM65" i="19" s="1"/>
  <c r="BM67" i="19" s="1"/>
  <c r="BM68" i="19" s="1"/>
  <c r="BN40" i="19"/>
  <c r="BN41" i="19" s="1"/>
  <c r="Y21" i="17" l="1"/>
  <c r="W37" i="20"/>
  <c r="GF458" i="9"/>
  <c r="GF461" i="9" s="1"/>
  <c r="GF535" i="9"/>
  <c r="GF448" i="9"/>
  <c r="GF452" i="9" s="1"/>
  <c r="GE475" i="9"/>
  <c r="GE476" i="9" s="1"/>
  <c r="GE497" i="9"/>
  <c r="GB498" i="9"/>
  <c r="FY499" i="9"/>
  <c r="GG383" i="9"/>
  <c r="GG384" i="9" s="1"/>
  <c r="GG368" i="9"/>
  <c r="GG369" i="9" s="1"/>
  <c r="GG419" i="9"/>
  <c r="GH344" i="9"/>
  <c r="GH330" i="9" s="1"/>
  <c r="GH331" i="9" s="1"/>
  <c r="GH333" i="9" s="1"/>
  <c r="GE112" i="9"/>
  <c r="GE378" i="9"/>
  <c r="GE386" i="9" s="1"/>
  <c r="GE407" i="9" s="1"/>
  <c r="BM108" i="19"/>
  <c r="GG392" i="9"/>
  <c r="GG281" i="9" s="1"/>
  <c r="GH335" i="9"/>
  <c r="BN25" i="19"/>
  <c r="BM69" i="19"/>
  <c r="BN49" i="19"/>
  <c r="GE408" i="9" l="1"/>
  <c r="W66" i="20"/>
  <c r="W45" i="20"/>
  <c r="Y19" i="17" s="1"/>
  <c r="Y20" i="17"/>
  <c r="Y44" i="17" s="1"/>
  <c r="GH345" i="9"/>
  <c r="GH347" i="9" s="1"/>
  <c r="GE478" i="9"/>
  <c r="GF477" i="9" s="1"/>
  <c r="BN107" i="19"/>
  <c r="GE147" i="9"/>
  <c r="GE521" i="9"/>
  <c r="GE522" i="9" s="1"/>
  <c r="GE524" i="9" s="1"/>
  <c r="GH337" i="9"/>
  <c r="GG451" i="9"/>
  <c r="GG496" i="9" s="1"/>
  <c r="GF454" i="9"/>
  <c r="GF374" i="9"/>
  <c r="FY502" i="9"/>
  <c r="FY501" i="9"/>
  <c r="GH336" i="9"/>
  <c r="GI536" i="9" s="1"/>
  <c r="GH367" i="9"/>
  <c r="GI284" i="9"/>
  <c r="GG285" i="9"/>
  <c r="GF537" i="9"/>
  <c r="GF543" i="9"/>
  <c r="GF544" i="9" s="1"/>
  <c r="GG483" i="9"/>
  <c r="GG485" i="9" s="1"/>
  <c r="GG417" i="9"/>
  <c r="GF519" i="9"/>
  <c r="GF465" i="9"/>
  <c r="GF468" i="9" s="1"/>
  <c r="GF473" i="9" s="1"/>
  <c r="BN74" i="19"/>
  <c r="GI341" i="9" l="1"/>
  <c r="GI343" i="9" s="1"/>
  <c r="GI344" i="9" s="1"/>
  <c r="GI330" i="9" s="1"/>
  <c r="GI331" i="9" s="1"/>
  <c r="GI333" i="9" s="1"/>
  <c r="GE410" i="9"/>
  <c r="GE412" i="9" s="1"/>
  <c r="W67" i="20"/>
  <c r="GG406" i="9"/>
  <c r="GH482" i="9"/>
  <c r="GH368" i="9"/>
  <c r="GH369" i="9" s="1"/>
  <c r="GH383" i="9"/>
  <c r="GH384" i="9" s="1"/>
  <c r="GH419" i="9"/>
  <c r="GF112" i="9"/>
  <c r="GF378" i="9"/>
  <c r="GF386" i="9" s="1"/>
  <c r="GF407" i="9" s="1"/>
  <c r="GF408" i="9" s="1"/>
  <c r="GF410" i="9" s="1"/>
  <c r="GF412" i="9" s="1"/>
  <c r="GG290" i="9"/>
  <c r="GG389" i="9"/>
  <c r="GG395" i="9" s="1"/>
  <c r="GG402" i="9" s="1"/>
  <c r="GH279" i="9"/>
  <c r="GF475" i="9"/>
  <c r="GF497" i="9"/>
  <c r="GC498" i="9"/>
  <c r="FZ499" i="9"/>
  <c r="GH338" i="9"/>
  <c r="BN63" i="19"/>
  <c r="Y29" i="17" l="1"/>
  <c r="W69" i="20"/>
  <c r="W71" i="20" s="1"/>
  <c r="GH417" i="9"/>
  <c r="GH483" i="9"/>
  <c r="GH485" i="9" s="1"/>
  <c r="GI335" i="9"/>
  <c r="GH392" i="9"/>
  <c r="GH281" i="9" s="1"/>
  <c r="GJ284" i="9" s="1"/>
  <c r="GH288" i="9"/>
  <c r="GG291" i="9"/>
  <c r="GG418" i="9" s="1"/>
  <c r="GG424" i="9" s="1"/>
  <c r="GI345" i="9"/>
  <c r="GF147" i="9"/>
  <c r="GF521" i="9"/>
  <c r="GF522" i="9" s="1"/>
  <c r="GF524" i="9" s="1"/>
  <c r="FZ502" i="9"/>
  <c r="FZ501" i="9"/>
  <c r="GF476" i="9"/>
  <c r="GF478" i="9"/>
  <c r="GG477" i="9" s="1"/>
  <c r="GI367" i="9"/>
  <c r="BN24" i="19" s="1"/>
  <c r="BN26" i="19" s="1"/>
  <c r="GI336" i="9"/>
  <c r="GJ536" i="9" s="1"/>
  <c r="BN46" i="19"/>
  <c r="AU22" i="17"/>
  <c r="AV22" i="17"/>
  <c r="GH285" i="9" l="1"/>
  <c r="GH290" i="9" s="1"/>
  <c r="GG535" i="9"/>
  <c r="GG458" i="9"/>
  <c r="GG461" i="9" s="1"/>
  <c r="GG448" i="9"/>
  <c r="GG452" i="9" s="1"/>
  <c r="GI337" i="9"/>
  <c r="GI338" i="9" s="1"/>
  <c r="GI482" i="9"/>
  <c r="GH406" i="9"/>
  <c r="GJ341" i="9"/>
  <c r="GJ343" i="9" s="1"/>
  <c r="GI347" i="9"/>
  <c r="BN52" i="19"/>
  <c r="BN59" i="19" s="1"/>
  <c r="BN75" i="19"/>
  <c r="GI279" i="9" l="1"/>
  <c r="GH389" i="9"/>
  <c r="GH395" i="9" s="1"/>
  <c r="GH402" i="9" s="1"/>
  <c r="GI392" i="9"/>
  <c r="GI281" i="9" s="1"/>
  <c r="GK284" i="9" s="1"/>
  <c r="GJ335" i="9"/>
  <c r="GH451" i="9"/>
  <c r="GH496" i="9" s="1"/>
  <c r="GG374" i="9"/>
  <c r="GG454" i="9"/>
  <c r="GG510" i="9"/>
  <c r="GG512" i="9" s="1"/>
  <c r="GG465" i="9"/>
  <c r="GG468" i="9" s="1"/>
  <c r="GG473" i="9" s="1"/>
  <c r="GG519" i="9"/>
  <c r="GG537" i="9"/>
  <c r="GG543" i="9"/>
  <c r="GG544" i="9" s="1"/>
  <c r="GI383" i="9"/>
  <c r="GI384" i="9" s="1"/>
  <c r="GI368" i="9"/>
  <c r="GI369" i="9" s="1"/>
  <c r="GI419" i="9"/>
  <c r="BN76" i="19" s="1"/>
  <c r="GJ344" i="9"/>
  <c r="GJ330" i="9" s="1"/>
  <c r="GJ331" i="9" s="1"/>
  <c r="GJ333" i="9" s="1"/>
  <c r="GH291" i="9"/>
  <c r="GH418" i="9" s="1"/>
  <c r="GH424" i="9" s="1"/>
  <c r="GI288" i="9"/>
  <c r="GI285" i="9" l="1"/>
  <c r="GI389" i="9" s="1"/>
  <c r="GI395" i="9" s="1"/>
  <c r="GI402" i="9" s="1"/>
  <c r="GJ367" i="9"/>
  <c r="GJ336" i="9"/>
  <c r="GK536" i="9" s="1"/>
  <c r="GG475" i="9"/>
  <c r="GG497" i="9"/>
  <c r="GA499" i="9"/>
  <c r="GD498" i="9"/>
  <c r="GG378" i="9"/>
  <c r="GG386" i="9" s="1"/>
  <c r="GG407" i="9" s="1"/>
  <c r="GG408" i="9" s="1"/>
  <c r="GG410" i="9" s="1"/>
  <c r="GG412" i="9" s="1"/>
  <c r="GG112" i="9"/>
  <c r="BN81" i="19"/>
  <c r="BN104" i="19" s="1"/>
  <c r="GJ337" i="9"/>
  <c r="GI417" i="9"/>
  <c r="GI483" i="9"/>
  <c r="GI485" i="9" s="1"/>
  <c r="GH448" i="9"/>
  <c r="GH452" i="9" s="1"/>
  <c r="GH458" i="9"/>
  <c r="GH461" i="9" s="1"/>
  <c r="GH535" i="9"/>
  <c r="GJ345" i="9"/>
  <c r="BN112" i="19"/>
  <c r="BN115" i="19" s="1"/>
  <c r="BO25" i="19"/>
  <c r="BO40" i="19"/>
  <c r="BO41" i="19" s="1"/>
  <c r="GI290" i="9" l="1"/>
  <c r="GI291" i="9" s="1"/>
  <c r="GI418" i="9" s="1"/>
  <c r="GI424" i="9" s="1"/>
  <c r="GJ279" i="9"/>
  <c r="GJ338" i="9"/>
  <c r="GK335" i="9" s="1"/>
  <c r="BN108" i="19"/>
  <c r="GA502" i="9"/>
  <c r="GA501" i="9"/>
  <c r="GH465" i="9"/>
  <c r="GH468" i="9" s="1"/>
  <c r="GH473" i="9" s="1"/>
  <c r="GH519" i="9"/>
  <c r="GK341" i="9"/>
  <c r="GK343" i="9" s="1"/>
  <c r="GJ347" i="9"/>
  <c r="GG476" i="9"/>
  <c r="GG478" i="9"/>
  <c r="GH477" i="9" s="1"/>
  <c r="GJ482" i="9"/>
  <c r="GI406" i="9"/>
  <c r="GG521" i="9"/>
  <c r="GG522" i="9" s="1"/>
  <c r="GG524" i="9" s="1"/>
  <c r="GG147" i="9"/>
  <c r="GH543" i="9"/>
  <c r="GH544" i="9" s="1"/>
  <c r="GH537" i="9"/>
  <c r="GI451" i="9"/>
  <c r="GI496" i="9" s="1"/>
  <c r="GH374" i="9"/>
  <c r="GH454" i="9"/>
  <c r="BO49" i="19"/>
  <c r="BN119" i="19"/>
  <c r="BN122" i="19" s="1"/>
  <c r="BN127" i="19" s="1"/>
  <c r="BN129" i="19" s="1"/>
  <c r="BN132" i="19" s="1"/>
  <c r="BO131" i="19" s="1"/>
  <c r="BN31" i="19"/>
  <c r="BN35" i="19" s="1"/>
  <c r="BN43" i="19" s="1"/>
  <c r="GJ288" i="9" l="1"/>
  <c r="GJ392" i="9"/>
  <c r="GJ281" i="9" s="1"/>
  <c r="GL284" i="9" s="1"/>
  <c r="GI458" i="9"/>
  <c r="GI461" i="9" s="1"/>
  <c r="GI535" i="9"/>
  <c r="GI448" i="9"/>
  <c r="GI452" i="9" s="1"/>
  <c r="GJ368" i="9"/>
  <c r="GJ369" i="9" s="1"/>
  <c r="GJ383" i="9"/>
  <c r="GJ384" i="9" s="1"/>
  <c r="GJ419" i="9"/>
  <c r="GK344" i="9"/>
  <c r="GK330" i="9" s="1"/>
  <c r="GK331" i="9" s="1"/>
  <c r="GK333" i="9" s="1"/>
  <c r="GK337" i="9"/>
  <c r="GH112" i="9"/>
  <c r="GH378" i="9"/>
  <c r="GH386" i="9" s="1"/>
  <c r="GH407" i="9" s="1"/>
  <c r="GH408" i="9" s="1"/>
  <c r="GH410" i="9" s="1"/>
  <c r="GH412" i="9" s="1"/>
  <c r="GH497" i="9"/>
  <c r="GH475" i="9"/>
  <c r="GH476" i="9" s="1"/>
  <c r="GE498" i="9"/>
  <c r="GB499" i="9"/>
  <c r="BO107" i="19"/>
  <c r="BN64" i="19"/>
  <c r="BN65" i="19" s="1"/>
  <c r="BN67" i="19" s="1"/>
  <c r="BN69" i="19" s="1"/>
  <c r="BO74" i="19"/>
  <c r="GJ285" i="9" l="1"/>
  <c r="GJ290" i="9" s="1"/>
  <c r="GH478" i="9"/>
  <c r="GI477" i="9" s="1"/>
  <c r="GK345" i="9"/>
  <c r="GL341" i="9" s="1"/>
  <c r="GL343" i="9" s="1"/>
  <c r="GH147" i="9"/>
  <c r="GH521" i="9"/>
  <c r="GH522" i="9" s="1"/>
  <c r="GH524" i="9" s="1"/>
  <c r="GJ417" i="9"/>
  <c r="GJ483" i="9"/>
  <c r="GJ485" i="9" s="1"/>
  <c r="GJ451" i="9"/>
  <c r="GJ496" i="9" s="1"/>
  <c r="GI454" i="9"/>
  <c r="GI374" i="9"/>
  <c r="GI543" i="9"/>
  <c r="GI544" i="9" s="1"/>
  <c r="GI537" i="9"/>
  <c r="GB502" i="9"/>
  <c r="GB501" i="9"/>
  <c r="GK336" i="9"/>
  <c r="GK367" i="9"/>
  <c r="GI465" i="9"/>
  <c r="GI468" i="9" s="1"/>
  <c r="GI473" i="9" s="1"/>
  <c r="GI519" i="9"/>
  <c r="BN68" i="19"/>
  <c r="BO46" i="19"/>
  <c r="BO63" i="19"/>
  <c r="GJ389" i="9" l="1"/>
  <c r="GJ395" i="9" s="1"/>
  <c r="GJ402" i="9" s="1"/>
  <c r="GK279" i="9"/>
  <c r="GK347" i="9"/>
  <c r="GK383" i="9" s="1"/>
  <c r="GK384" i="9" s="1"/>
  <c r="GJ291" i="9"/>
  <c r="GJ418" i="9" s="1"/>
  <c r="GJ424" i="9" s="1"/>
  <c r="GK288" i="9"/>
  <c r="GJ406" i="9"/>
  <c r="GK482" i="9"/>
  <c r="GI378" i="9"/>
  <c r="GI386" i="9" s="1"/>
  <c r="GI407" i="9" s="1"/>
  <c r="GI408" i="9" s="1"/>
  <c r="GI410" i="9" s="1"/>
  <c r="GI412" i="9" s="1"/>
  <c r="GI112" i="9"/>
  <c r="GI475" i="9"/>
  <c r="GC499" i="9"/>
  <c r="GF498" i="9"/>
  <c r="GI497" i="9"/>
  <c r="GL536" i="9"/>
  <c r="GK338" i="9"/>
  <c r="GL344" i="9"/>
  <c r="GL330" i="9" s="1"/>
  <c r="GL331" i="9" s="1"/>
  <c r="GL333" i="9" s="1"/>
  <c r="BO52" i="19"/>
  <c r="BO59" i="19" s="1"/>
  <c r="BO75" i="19"/>
  <c r="GK368" i="9" l="1"/>
  <c r="GK369" i="9" s="1"/>
  <c r="GK417" i="9" s="1"/>
  <c r="GC502" i="9"/>
  <c r="GC501" i="9"/>
  <c r="GK419" i="9"/>
  <c r="GL345" i="9"/>
  <c r="GI478" i="9"/>
  <c r="GJ477" i="9" s="1"/>
  <c r="GI476" i="9"/>
  <c r="GL367" i="9"/>
  <c r="GL336" i="9"/>
  <c r="GM536" i="9" s="1"/>
  <c r="GI147" i="9"/>
  <c r="GI521" i="9"/>
  <c r="GI522" i="9" s="1"/>
  <c r="GI524" i="9" s="1"/>
  <c r="GL335" i="9"/>
  <c r="GK392" i="9"/>
  <c r="GK281" i="9" s="1"/>
  <c r="GJ448" i="9"/>
  <c r="GJ452" i="9" s="1"/>
  <c r="GJ535" i="9"/>
  <c r="GJ458" i="9"/>
  <c r="GJ461" i="9" s="1"/>
  <c r="GK483" i="9" l="1"/>
  <c r="GK485" i="9" s="1"/>
  <c r="GL482" i="9" s="1"/>
  <c r="BO24" i="19"/>
  <c r="BO26" i="19" s="1"/>
  <c r="GM284" i="9"/>
  <c r="GK285" i="9"/>
  <c r="GL347" i="9"/>
  <c r="GM341" i="9"/>
  <c r="GM343" i="9" s="1"/>
  <c r="GJ510" i="9"/>
  <c r="GJ512" i="9" s="1"/>
  <c r="GJ465" i="9"/>
  <c r="GJ468" i="9" s="1"/>
  <c r="GJ473" i="9" s="1"/>
  <c r="GJ519" i="9"/>
  <c r="GJ537" i="9"/>
  <c r="GJ543" i="9"/>
  <c r="GJ544" i="9" s="1"/>
  <c r="GK451" i="9"/>
  <c r="GK496" i="9" s="1"/>
  <c r="GJ374" i="9"/>
  <c r="GJ454" i="9"/>
  <c r="GL337" i="9"/>
  <c r="GL338" i="9" s="1"/>
  <c r="BP24" i="19"/>
  <c r="BO112" i="19"/>
  <c r="BO115" i="19" s="1"/>
  <c r="GK406" i="9" l="1"/>
  <c r="GJ378" i="9"/>
  <c r="GJ386" i="9" s="1"/>
  <c r="GJ407" i="9" s="1"/>
  <c r="GJ408" i="9" s="1"/>
  <c r="GJ410" i="9" s="1"/>
  <c r="GJ412" i="9" s="1"/>
  <c r="GJ112" i="9"/>
  <c r="GL383" i="9"/>
  <c r="GL384" i="9" s="1"/>
  <c r="GL368" i="9"/>
  <c r="GL369" i="9" s="1"/>
  <c r="GL419" i="9"/>
  <c r="BO76" i="19" s="1"/>
  <c r="GL279" i="9"/>
  <c r="GK389" i="9"/>
  <c r="GK395" i="9" s="1"/>
  <c r="GK402" i="9" s="1"/>
  <c r="GK290" i="9"/>
  <c r="GG498" i="9"/>
  <c r="GJ497" i="9"/>
  <c r="GJ475" i="9"/>
  <c r="GD499" i="9"/>
  <c r="GM344" i="9"/>
  <c r="GM330" i="9" s="1"/>
  <c r="GM331" i="9" s="1"/>
  <c r="GM333" i="9" s="1"/>
  <c r="GM335" i="9"/>
  <c r="GL392" i="9"/>
  <c r="GL281" i="9" s="1"/>
  <c r="GN284" i="9" s="1"/>
  <c r="BO119" i="19"/>
  <c r="BO122" i="19" s="1"/>
  <c r="BO127" i="19" s="1"/>
  <c r="BO129" i="19" s="1"/>
  <c r="BO132" i="19" s="1"/>
  <c r="BP131" i="19" s="1"/>
  <c r="BO31" i="19"/>
  <c r="BO35" i="19" s="1"/>
  <c r="BO43" i="19" s="1"/>
  <c r="GD502" i="9" l="1"/>
  <c r="GD501" i="9"/>
  <c r="GL285" i="9"/>
  <c r="GM279" i="9" s="1"/>
  <c r="BO81" i="19"/>
  <c r="BO104" i="19" s="1"/>
  <c r="GL417" i="9"/>
  <c r="GL483" i="9"/>
  <c r="GL485" i="9" s="1"/>
  <c r="GM337" i="9"/>
  <c r="GJ521" i="9"/>
  <c r="GJ522" i="9" s="1"/>
  <c r="GJ524" i="9" s="1"/>
  <c r="GJ147" i="9"/>
  <c r="GM367" i="9"/>
  <c r="GM336" i="9"/>
  <c r="GN536" i="9" s="1"/>
  <c r="GJ476" i="9"/>
  <c r="GJ478" i="9"/>
  <c r="GK477" i="9" s="1"/>
  <c r="GM345" i="9"/>
  <c r="GK291" i="9"/>
  <c r="GK418" i="9" s="1"/>
  <c r="GK424" i="9" s="1"/>
  <c r="GL288" i="9"/>
  <c r="BP40" i="19"/>
  <c r="BP41" i="19" s="1"/>
  <c r="BP49" i="19"/>
  <c r="BO64" i="19"/>
  <c r="BO65" i="19" s="1"/>
  <c r="BO67" i="19" s="1"/>
  <c r="BO68" i="19" s="1"/>
  <c r="BP25" i="19"/>
  <c r="BP26" i="19" s="1"/>
  <c r="GL389" i="9" l="1"/>
  <c r="GL395" i="9" s="1"/>
  <c r="GL402" i="9" s="1"/>
  <c r="GL290" i="9"/>
  <c r="GL291" i="9" s="1"/>
  <c r="GL418" i="9" s="1"/>
  <c r="GL424" i="9" s="1"/>
  <c r="GN341" i="9"/>
  <c r="GN343" i="9" s="1"/>
  <c r="GM347" i="9"/>
  <c r="GL406" i="9"/>
  <c r="GM482" i="9"/>
  <c r="BO108" i="19"/>
  <c r="GK535" i="9"/>
  <c r="GK448" i="9"/>
  <c r="GK452" i="9" s="1"/>
  <c r="GK458" i="9"/>
  <c r="GK461" i="9" s="1"/>
  <c r="GM338" i="9"/>
  <c r="BO69" i="19"/>
  <c r="GM288" i="9" l="1"/>
  <c r="GL458" i="9"/>
  <c r="GL461" i="9" s="1"/>
  <c r="GL535" i="9"/>
  <c r="GL448" i="9"/>
  <c r="GM392" i="9"/>
  <c r="GM281" i="9" s="1"/>
  <c r="GN335" i="9"/>
  <c r="GM383" i="9"/>
  <c r="GM384" i="9" s="1"/>
  <c r="GM368" i="9"/>
  <c r="GM369" i="9" s="1"/>
  <c r="GM419" i="9"/>
  <c r="GK465" i="9"/>
  <c r="GK468" i="9" s="1"/>
  <c r="GK473" i="9" s="1"/>
  <c r="GK519" i="9"/>
  <c r="GK543" i="9"/>
  <c r="GK544" i="9" s="1"/>
  <c r="GK537" i="9"/>
  <c r="GN344" i="9"/>
  <c r="GN330" i="9" s="1"/>
  <c r="GN331" i="9" s="1"/>
  <c r="GN333" i="9" s="1"/>
  <c r="BP107" i="19"/>
  <c r="GL451" i="9"/>
  <c r="GL496" i="9" s="1"/>
  <c r="GK374" i="9"/>
  <c r="GK454" i="9"/>
  <c r="BP46" i="19"/>
  <c r="BP74" i="19"/>
  <c r="GN345" i="9" l="1"/>
  <c r="GN337" i="9"/>
  <c r="GM483" i="9"/>
  <c r="GM485" i="9" s="1"/>
  <c r="GM417" i="9"/>
  <c r="GK378" i="9"/>
  <c r="GK386" i="9" s="1"/>
  <c r="GK407" i="9" s="1"/>
  <c r="GK408" i="9" s="1"/>
  <c r="GK410" i="9" s="1"/>
  <c r="GK412" i="9" s="1"/>
  <c r="GK112" i="9"/>
  <c r="GO284" i="9"/>
  <c r="GM285" i="9"/>
  <c r="GK475" i="9"/>
  <c r="GK497" i="9"/>
  <c r="GE499" i="9"/>
  <c r="GH498" i="9"/>
  <c r="GL452" i="9"/>
  <c r="GN367" i="9"/>
  <c r="GN336" i="9"/>
  <c r="GO536" i="9" s="1"/>
  <c r="GL537" i="9"/>
  <c r="GL543" i="9"/>
  <c r="GL544" i="9" s="1"/>
  <c r="GL465" i="9"/>
  <c r="GL468" i="9" s="1"/>
  <c r="GL473" i="9" s="1"/>
  <c r="GI498" i="9" s="1"/>
  <c r="GL519" i="9"/>
  <c r="BP63" i="19"/>
  <c r="BP52" i="19"/>
  <c r="BP59" i="19" s="1"/>
  <c r="GE502" i="9" l="1"/>
  <c r="GE501" i="9"/>
  <c r="GF499" i="9"/>
  <c r="GM406" i="9"/>
  <c r="GN482" i="9"/>
  <c r="GN338" i="9"/>
  <c r="GL374" i="9"/>
  <c r="GM451" i="9"/>
  <c r="GM496" i="9" s="1"/>
  <c r="GL454" i="9"/>
  <c r="GK476" i="9"/>
  <c r="GK478" i="9"/>
  <c r="GL477" i="9" s="1"/>
  <c r="GL497" i="9"/>
  <c r="GL475" i="9"/>
  <c r="GL476" i="9" s="1"/>
  <c r="GK521" i="9"/>
  <c r="GK522" i="9" s="1"/>
  <c r="GK524" i="9" s="1"/>
  <c r="GK147" i="9"/>
  <c r="GN279" i="9"/>
  <c r="GM389" i="9"/>
  <c r="GM395" i="9" s="1"/>
  <c r="GM402" i="9" s="1"/>
  <c r="GM290" i="9"/>
  <c r="GN347" i="9"/>
  <c r="GO341" i="9"/>
  <c r="GO343" i="9" s="1"/>
  <c r="BP112" i="19"/>
  <c r="BP115" i="19" l="1"/>
  <c r="BP119" i="19" s="1"/>
  <c r="BP122" i="19" s="1"/>
  <c r="BP127" i="19" s="1"/>
  <c r="BP129" i="19" s="1"/>
  <c r="BP132" i="19" s="1"/>
  <c r="BQ131" i="19" s="1"/>
  <c r="GF502" i="9"/>
  <c r="GF501" i="9"/>
  <c r="GL112" i="9"/>
  <c r="GL378" i="9"/>
  <c r="GL386" i="9" s="1"/>
  <c r="GL407" i="9" s="1"/>
  <c r="GL408" i="9" s="1"/>
  <c r="GL410" i="9" s="1"/>
  <c r="GL412" i="9" s="1"/>
  <c r="GO335" i="9"/>
  <c r="GN392" i="9"/>
  <c r="GN281" i="9" s="1"/>
  <c r="GP284" i="9" s="1"/>
  <c r="GN368" i="9"/>
  <c r="GN369" i="9" s="1"/>
  <c r="GN383" i="9"/>
  <c r="GN384" i="9" s="1"/>
  <c r="GN419" i="9"/>
  <c r="GO344" i="9"/>
  <c r="GO330" i="9" s="1"/>
  <c r="GO331" i="9" s="1"/>
  <c r="GO333" i="9" s="1"/>
  <c r="GL478" i="9"/>
  <c r="GM477" i="9" s="1"/>
  <c r="GM291" i="9"/>
  <c r="GM418" i="9" s="1"/>
  <c r="GM424" i="9" s="1"/>
  <c r="GN288" i="9"/>
  <c r="BP31" i="19"/>
  <c r="BP35" i="19" s="1"/>
  <c r="BP43" i="19" s="1"/>
  <c r="BQ24" i="19"/>
  <c r="GN417" i="9" l="1"/>
  <c r="GN483" i="9"/>
  <c r="GN485" i="9" s="1"/>
  <c r="GO337" i="9"/>
  <c r="GM448" i="9"/>
  <c r="GM452" i="9" s="1"/>
  <c r="GM458" i="9"/>
  <c r="GM461" i="9" s="1"/>
  <c r="GM535" i="9"/>
  <c r="GO345" i="9"/>
  <c r="GN285" i="9"/>
  <c r="GO367" i="9"/>
  <c r="GO336" i="9"/>
  <c r="GP536" i="9" s="1"/>
  <c r="GL147" i="9"/>
  <c r="GL521" i="9"/>
  <c r="GL522" i="9" s="1"/>
  <c r="GL524" i="9" s="1"/>
  <c r="BQ40" i="19"/>
  <c r="BQ41" i="19" s="1"/>
  <c r="BP64" i="19"/>
  <c r="BP65" i="19" s="1"/>
  <c r="BP67" i="19" s="1"/>
  <c r="BP68" i="19" s="1"/>
  <c r="GO338" i="9" l="1"/>
  <c r="GO392" i="9" s="1"/>
  <c r="GO281" i="9" s="1"/>
  <c r="GQ284" i="9" s="1"/>
  <c r="GM454" i="9"/>
  <c r="GM374" i="9"/>
  <c r="GN451" i="9"/>
  <c r="GN496" i="9" s="1"/>
  <c r="GM519" i="9"/>
  <c r="GM510" i="9"/>
  <c r="GM512" i="9" s="1"/>
  <c r="GM465" i="9"/>
  <c r="GM468" i="9" s="1"/>
  <c r="GM473" i="9" s="1"/>
  <c r="GN290" i="9"/>
  <c r="GN389" i="9"/>
  <c r="GN395" i="9" s="1"/>
  <c r="GN402" i="9" s="1"/>
  <c r="GO279" i="9"/>
  <c r="GN406" i="9"/>
  <c r="GO482" i="9"/>
  <c r="GM543" i="9"/>
  <c r="GM544" i="9" s="1"/>
  <c r="GM537" i="9"/>
  <c r="GO347" i="9"/>
  <c r="GP341" i="9"/>
  <c r="GP343" i="9" s="1"/>
  <c r="BP69" i="19"/>
  <c r="BQ49" i="19"/>
  <c r="GP335" i="9" l="1"/>
  <c r="GP337" i="9" s="1"/>
  <c r="GO285" i="9"/>
  <c r="GO389" i="9" s="1"/>
  <c r="GO395" i="9" s="1"/>
  <c r="GO402" i="9" s="1"/>
  <c r="GM497" i="9"/>
  <c r="GM475" i="9"/>
  <c r="GG499" i="9"/>
  <c r="GJ498" i="9"/>
  <c r="GP344" i="9"/>
  <c r="GP330" i="9" s="1"/>
  <c r="GP331" i="9" s="1"/>
  <c r="GP333" i="9" s="1"/>
  <c r="GO288" i="9"/>
  <c r="GN291" i="9"/>
  <c r="GN418" i="9" s="1"/>
  <c r="GN424" i="9" s="1"/>
  <c r="GM112" i="9"/>
  <c r="GM378" i="9"/>
  <c r="GM386" i="9" s="1"/>
  <c r="GM407" i="9" s="1"/>
  <c r="GM408" i="9" s="1"/>
  <c r="GM410" i="9" s="1"/>
  <c r="GM412" i="9" s="1"/>
  <c r="GO383" i="9"/>
  <c r="GO384" i="9" s="1"/>
  <c r="GO368" i="9"/>
  <c r="GO369" i="9" s="1"/>
  <c r="GO419" i="9"/>
  <c r="BP76" i="19" s="1"/>
  <c r="BQ74" i="19"/>
  <c r="GG502" i="9" l="1"/>
  <c r="GG501" i="9"/>
  <c r="GP279" i="9"/>
  <c r="GO290" i="9"/>
  <c r="GO291" i="9" s="1"/>
  <c r="GO418" i="9" s="1"/>
  <c r="BP75" i="19" s="1"/>
  <c r="GO417" i="9"/>
  <c r="GO483" i="9"/>
  <c r="GO485" i="9" s="1"/>
  <c r="GM476" i="9"/>
  <c r="GM478" i="9"/>
  <c r="GN477" i="9" s="1"/>
  <c r="GP336" i="9"/>
  <c r="GP367" i="9"/>
  <c r="GM147" i="9"/>
  <c r="GM521" i="9"/>
  <c r="GM522" i="9" s="1"/>
  <c r="GM524" i="9" s="1"/>
  <c r="GP345" i="9"/>
  <c r="GN535" i="9"/>
  <c r="GN458" i="9"/>
  <c r="GN461" i="9" s="1"/>
  <c r="GN448" i="9"/>
  <c r="GN452" i="9" s="1"/>
  <c r="BQ63" i="19"/>
  <c r="GP288" i="9" l="1"/>
  <c r="GQ536" i="9"/>
  <c r="GP338" i="9"/>
  <c r="GN465" i="9"/>
  <c r="GN468" i="9" s="1"/>
  <c r="GN473" i="9" s="1"/>
  <c r="GN519" i="9"/>
  <c r="BP81" i="19"/>
  <c r="BP104" i="19" s="1"/>
  <c r="BP108" i="19" s="1"/>
  <c r="GN374" i="9"/>
  <c r="GO451" i="9"/>
  <c r="GO496" i="9" s="1"/>
  <c r="GN454" i="9"/>
  <c r="GP347" i="9"/>
  <c r="GQ341" i="9"/>
  <c r="GQ343" i="9" s="1"/>
  <c r="GO406" i="9"/>
  <c r="GP482" i="9"/>
  <c r="GN537" i="9"/>
  <c r="GN543" i="9"/>
  <c r="GN544" i="9" s="1"/>
  <c r="GO424" i="9"/>
  <c r="BQ46" i="19"/>
  <c r="BQ107" i="19" l="1"/>
  <c r="GN378" i="9"/>
  <c r="GN386" i="9" s="1"/>
  <c r="GN407" i="9" s="1"/>
  <c r="GN408" i="9" s="1"/>
  <c r="GN410" i="9" s="1"/>
  <c r="GN412" i="9" s="1"/>
  <c r="GN112" i="9"/>
  <c r="GN475" i="9"/>
  <c r="GN497" i="9"/>
  <c r="GK498" i="9"/>
  <c r="GH499" i="9"/>
  <c r="GQ344" i="9"/>
  <c r="GQ330" i="9" s="1"/>
  <c r="GQ331" i="9" s="1"/>
  <c r="GQ333" i="9" s="1"/>
  <c r="GP368" i="9"/>
  <c r="GP369" i="9" s="1"/>
  <c r="GP383" i="9"/>
  <c r="GP384" i="9" s="1"/>
  <c r="GP419" i="9"/>
  <c r="GO458" i="9"/>
  <c r="GO461" i="9" s="1"/>
  <c r="GO448" i="9"/>
  <c r="GO452" i="9" s="1"/>
  <c r="GO535" i="9"/>
  <c r="GQ335" i="9"/>
  <c r="GP392" i="9"/>
  <c r="GP281" i="9" s="1"/>
  <c r="BR24" i="19"/>
  <c r="BQ52" i="19"/>
  <c r="BQ59" i="19" s="1"/>
  <c r="BQ75" i="19"/>
  <c r="GH502" i="9" l="1"/>
  <c r="GH501" i="9"/>
  <c r="GQ337" i="9"/>
  <c r="GQ345" i="9"/>
  <c r="GQ336" i="9"/>
  <c r="GR536" i="9" s="1"/>
  <c r="GQ367" i="9"/>
  <c r="GN476" i="9"/>
  <c r="GN478" i="9"/>
  <c r="GO477" i="9" s="1"/>
  <c r="GN147" i="9"/>
  <c r="GN521" i="9"/>
  <c r="GN522" i="9" s="1"/>
  <c r="GN524" i="9" s="1"/>
  <c r="GP417" i="9"/>
  <c r="GP483" i="9"/>
  <c r="GP485" i="9" s="1"/>
  <c r="GO537" i="9"/>
  <c r="GO543" i="9"/>
  <c r="GO544" i="9" s="1"/>
  <c r="GO374" i="9"/>
  <c r="GP451" i="9"/>
  <c r="GP496" i="9" s="1"/>
  <c r="GO454" i="9"/>
  <c r="GR284" i="9"/>
  <c r="GP285" i="9"/>
  <c r="GO519" i="9"/>
  <c r="GO465" i="9"/>
  <c r="GO468" i="9" s="1"/>
  <c r="GO473" i="9" s="1"/>
  <c r="GO497" i="9" l="1"/>
  <c r="GO475" i="9"/>
  <c r="GO476" i="9" s="1"/>
  <c r="GI499" i="9"/>
  <c r="GL498" i="9"/>
  <c r="GQ347" i="9"/>
  <c r="GR341" i="9"/>
  <c r="GR343" i="9" s="1"/>
  <c r="GO378" i="9"/>
  <c r="GO386" i="9" s="1"/>
  <c r="GO407" i="9" s="1"/>
  <c r="GO408" i="9" s="1"/>
  <c r="GO410" i="9" s="1"/>
  <c r="GO412" i="9" s="1"/>
  <c r="GO112" i="9"/>
  <c r="GQ338" i="9"/>
  <c r="GQ482" i="9"/>
  <c r="GP406" i="9"/>
  <c r="GP389" i="9"/>
  <c r="GP395" i="9" s="1"/>
  <c r="GP402" i="9" s="1"/>
  <c r="GQ279" i="9"/>
  <c r="GP290" i="9"/>
  <c r="BR25" i="19"/>
  <c r="BR26" i="19" s="1"/>
  <c r="BR40" i="19"/>
  <c r="BR41" i="19" s="1"/>
  <c r="BQ112" i="19"/>
  <c r="BQ115" i="19" s="1"/>
  <c r="BR49" i="19"/>
  <c r="GO478" i="9" l="1"/>
  <c r="GP477" i="9" s="1"/>
  <c r="GI502" i="9"/>
  <c r="GI501" i="9"/>
  <c r="GO147" i="9"/>
  <c r="GO521" i="9"/>
  <c r="GO522" i="9" s="1"/>
  <c r="GO524" i="9" s="1"/>
  <c r="GR335" i="9"/>
  <c r="GR337" i="9" s="1"/>
  <c r="GQ392" i="9"/>
  <c r="GQ281" i="9" s="1"/>
  <c r="GS284" i="9" s="1"/>
  <c r="GP291" i="9"/>
  <c r="GP418" i="9" s="1"/>
  <c r="GP424" i="9" s="1"/>
  <c r="GQ288" i="9"/>
  <c r="GR344" i="9"/>
  <c r="GR330" i="9" s="1"/>
  <c r="GR331" i="9" s="1"/>
  <c r="GR333" i="9" s="1"/>
  <c r="GQ368" i="9"/>
  <c r="GQ369" i="9" s="1"/>
  <c r="GQ383" i="9"/>
  <c r="GQ384" i="9" s="1"/>
  <c r="GQ419" i="9"/>
  <c r="BQ31" i="19"/>
  <c r="BQ35" i="19" s="1"/>
  <c r="BQ43" i="19" s="1"/>
  <c r="BQ119" i="19"/>
  <c r="BQ122" i="19" s="1"/>
  <c r="BQ127" i="19" s="1"/>
  <c r="BQ129" i="19" s="1"/>
  <c r="BQ132" i="19" s="1"/>
  <c r="BR131" i="19" s="1"/>
  <c r="GR345" i="9" l="1"/>
  <c r="GS341" i="9" s="1"/>
  <c r="GS343" i="9" s="1"/>
  <c r="GP535" i="9"/>
  <c r="GP448" i="9"/>
  <c r="GP452" i="9" s="1"/>
  <c r="GP458" i="9"/>
  <c r="GP461" i="9" s="1"/>
  <c r="GR367" i="9"/>
  <c r="GR336" i="9"/>
  <c r="GS536" i="9" s="1"/>
  <c r="GQ483" i="9"/>
  <c r="GQ485" i="9" s="1"/>
  <c r="GQ417" i="9"/>
  <c r="GQ285" i="9"/>
  <c r="BQ64" i="19"/>
  <c r="BQ65" i="19" s="1"/>
  <c r="BQ67" i="19" s="1"/>
  <c r="BQ68" i="19" s="1"/>
  <c r="BR74" i="19"/>
  <c r="GR347" i="9" l="1"/>
  <c r="GR419" i="9" s="1"/>
  <c r="BQ76" i="19" s="1"/>
  <c r="GP465" i="9"/>
  <c r="GP468" i="9" s="1"/>
  <c r="GP473" i="9" s="1"/>
  <c r="GP519" i="9"/>
  <c r="GP510" i="9"/>
  <c r="GP512" i="9" s="1"/>
  <c r="GQ406" i="9"/>
  <c r="GR482" i="9"/>
  <c r="GQ451" i="9"/>
  <c r="GQ496" i="9" s="1"/>
  <c r="GP374" i="9"/>
  <c r="GP454" i="9"/>
  <c r="GS344" i="9"/>
  <c r="GS330" i="9" s="1"/>
  <c r="GS331" i="9" s="1"/>
  <c r="GS333" i="9" s="1"/>
  <c r="GP543" i="9"/>
  <c r="GP544" i="9" s="1"/>
  <c r="GP537" i="9"/>
  <c r="GR279" i="9"/>
  <c r="GQ290" i="9"/>
  <c r="GQ389" i="9"/>
  <c r="GQ395" i="9" s="1"/>
  <c r="GQ402" i="9" s="1"/>
  <c r="GR338" i="9"/>
  <c r="BQ69" i="19"/>
  <c r="BR63" i="19"/>
  <c r="BR46" i="19"/>
  <c r="GR368" i="9" l="1"/>
  <c r="BQ25" i="19" s="1"/>
  <c r="BQ26" i="19" s="1"/>
  <c r="GR383" i="9"/>
  <c r="GR288" i="9"/>
  <c r="GQ291" i="9"/>
  <c r="GQ418" i="9" s="1"/>
  <c r="GQ424" i="9" s="1"/>
  <c r="GP112" i="9"/>
  <c r="GP378" i="9"/>
  <c r="GP386" i="9" s="1"/>
  <c r="GP407" i="9" s="1"/>
  <c r="GP408" i="9" s="1"/>
  <c r="GP410" i="9" s="1"/>
  <c r="GP412" i="9" s="1"/>
  <c r="GS335" i="9"/>
  <c r="GS337" i="9" s="1"/>
  <c r="GR392" i="9"/>
  <c r="BQ81" i="19"/>
  <c r="BQ104" i="19" s="1"/>
  <c r="GS345" i="9"/>
  <c r="GS367" i="9"/>
  <c r="GS336" i="9"/>
  <c r="GT536" i="9" s="1"/>
  <c r="GP475" i="9"/>
  <c r="GP497" i="9"/>
  <c r="GJ499" i="9"/>
  <c r="GM498" i="9"/>
  <c r="BR52" i="19"/>
  <c r="BR59" i="19" s="1"/>
  <c r="BR75" i="19"/>
  <c r="GR369" i="9" l="1"/>
  <c r="GR281" i="9"/>
  <c r="GT284" i="9" s="1"/>
  <c r="X51" i="20"/>
  <c r="GR384" i="9"/>
  <c r="X42" i="20"/>
  <c r="X43" i="20" s="1"/>
  <c r="Z23" i="17" s="1"/>
  <c r="GJ502" i="9"/>
  <c r="GJ501" i="9"/>
  <c r="GS338" i="9"/>
  <c r="GS392" i="9" s="1"/>
  <c r="GS281" i="9" s="1"/>
  <c r="GU284" i="9" s="1"/>
  <c r="GP147" i="9"/>
  <c r="GP521" i="9"/>
  <c r="GP522" i="9" s="1"/>
  <c r="GP524" i="9" s="1"/>
  <c r="GP476" i="9"/>
  <c r="GP478" i="9"/>
  <c r="GQ477" i="9" s="1"/>
  <c r="GR483" i="9"/>
  <c r="GR485" i="9" s="1"/>
  <c r="GR417" i="9"/>
  <c r="GT341" i="9"/>
  <c r="GT343" i="9" s="1"/>
  <c r="GS347" i="9"/>
  <c r="GQ458" i="9"/>
  <c r="GQ461" i="9" s="1"/>
  <c r="GQ535" i="9"/>
  <c r="GQ448" i="9"/>
  <c r="GQ452" i="9" s="1"/>
  <c r="BQ108" i="19"/>
  <c r="GR285" i="9" l="1"/>
  <c r="GS279" i="9" s="1"/>
  <c r="GS285" i="9" s="1"/>
  <c r="GT335" i="9"/>
  <c r="GT337" i="9" s="1"/>
  <c r="GR451" i="9"/>
  <c r="GR496" i="9" s="1"/>
  <c r="GQ454" i="9"/>
  <c r="GQ374" i="9"/>
  <c r="GS482" i="9"/>
  <c r="GR406" i="9"/>
  <c r="X65" i="20" s="1"/>
  <c r="GS419" i="9"/>
  <c r="GS368" i="9"/>
  <c r="GS369" i="9" s="1"/>
  <c r="GS383" i="9"/>
  <c r="GS384" i="9" s="1"/>
  <c r="GT344" i="9"/>
  <c r="GT330" i="9" s="1"/>
  <c r="GT331" i="9" s="1"/>
  <c r="GT333" i="9" s="1"/>
  <c r="BR107" i="19"/>
  <c r="GQ543" i="9"/>
  <c r="GQ544" i="9" s="1"/>
  <c r="GQ537" i="9"/>
  <c r="GQ465" i="9"/>
  <c r="GQ468" i="9" s="1"/>
  <c r="GQ473" i="9" s="1"/>
  <c r="GQ519" i="9"/>
  <c r="BR112" i="19"/>
  <c r="BR115" i="19" s="1"/>
  <c r="GR290" i="9" l="1"/>
  <c r="GR291" i="9" s="1"/>
  <c r="GR418" i="9" s="1"/>
  <c r="GR424" i="9" s="1"/>
  <c r="GR389" i="9"/>
  <c r="GR395" i="9" s="1"/>
  <c r="GR402" i="9" s="1"/>
  <c r="GT345" i="9"/>
  <c r="GU341" i="9" s="1"/>
  <c r="GU343" i="9" s="1"/>
  <c r="GQ475" i="9"/>
  <c r="GQ497" i="9"/>
  <c r="GN498" i="9"/>
  <c r="GK499" i="9"/>
  <c r="GS483" i="9"/>
  <c r="GS485" i="9" s="1"/>
  <c r="GS417" i="9"/>
  <c r="GT367" i="9"/>
  <c r="GT336" i="9"/>
  <c r="GQ112" i="9"/>
  <c r="GQ378" i="9"/>
  <c r="GQ386" i="9" s="1"/>
  <c r="GQ407" i="9" s="1"/>
  <c r="GQ408" i="9" s="1"/>
  <c r="GQ410" i="9" s="1"/>
  <c r="GQ412" i="9" s="1"/>
  <c r="GT279" i="9"/>
  <c r="GS389" i="9"/>
  <c r="GS395" i="9" s="1"/>
  <c r="GS402" i="9" s="1"/>
  <c r="GS290" i="9"/>
  <c r="BR31" i="19"/>
  <c r="BR35" i="19" s="1"/>
  <c r="BR43" i="19" s="1"/>
  <c r="BS24" i="19"/>
  <c r="BR119" i="19"/>
  <c r="BR122" i="19" s="1"/>
  <c r="BR127" i="19" s="1"/>
  <c r="BR129" i="19" s="1"/>
  <c r="BR132" i="19" s="1"/>
  <c r="BS131" i="19" s="1"/>
  <c r="X48" i="20" l="1"/>
  <c r="X54" i="20" s="1"/>
  <c r="X61" i="20" s="1"/>
  <c r="GS288" i="9"/>
  <c r="GS291" i="9" s="1"/>
  <c r="GS418" i="9" s="1"/>
  <c r="GS424" i="9" s="1"/>
  <c r="GT347" i="9"/>
  <c r="GT383" i="9" s="1"/>
  <c r="GT384" i="9" s="1"/>
  <c r="GS406" i="9"/>
  <c r="GT482" i="9"/>
  <c r="GR448" i="9"/>
  <c r="GR452" i="9" s="1"/>
  <c r="GR458" i="9"/>
  <c r="GR461" i="9" s="1"/>
  <c r="GR535" i="9"/>
  <c r="GT288" i="9"/>
  <c r="GK501" i="9"/>
  <c r="GK502" i="9"/>
  <c r="GU344" i="9"/>
  <c r="GU330" i="9" s="1"/>
  <c r="GU331" i="9" s="1"/>
  <c r="GU333" i="9" s="1"/>
  <c r="GQ521" i="9"/>
  <c r="GQ522" i="9" s="1"/>
  <c r="GQ524" i="9" s="1"/>
  <c r="GQ147" i="9"/>
  <c r="GQ476" i="9"/>
  <c r="GQ478" i="9"/>
  <c r="GR477" i="9" s="1"/>
  <c r="GU536" i="9"/>
  <c r="GT338" i="9"/>
  <c r="BR64" i="19"/>
  <c r="BR65" i="19" s="1"/>
  <c r="BR67" i="19" s="1"/>
  <c r="BR68" i="19" s="1"/>
  <c r="Z26" i="17" l="1"/>
  <c r="GT368" i="9"/>
  <c r="GT369" i="9" s="1"/>
  <c r="GT483" i="9" s="1"/>
  <c r="GT485" i="9" s="1"/>
  <c r="Z25" i="17"/>
  <c r="GT419" i="9"/>
  <c r="GR537" i="9"/>
  <c r="GR543" i="9"/>
  <c r="GR544" i="9" s="1"/>
  <c r="GU345" i="9"/>
  <c r="GR519" i="9"/>
  <c r="GR465" i="9"/>
  <c r="GR468" i="9" s="1"/>
  <c r="GR473" i="9" s="1"/>
  <c r="GS535" i="9"/>
  <c r="GS448" i="9"/>
  <c r="GS458" i="9"/>
  <c r="GS461" i="9" s="1"/>
  <c r="GR454" i="9"/>
  <c r="GR374" i="9"/>
  <c r="X33" i="20" s="1"/>
  <c r="GS451" i="9"/>
  <c r="GS496" i="9" s="1"/>
  <c r="GU336" i="9"/>
  <c r="GV536" i="9" s="1"/>
  <c r="GU367" i="9"/>
  <c r="GU335" i="9"/>
  <c r="GU337" i="9" s="1"/>
  <c r="GT392" i="9"/>
  <c r="GT281" i="9" s="1"/>
  <c r="BS49" i="19"/>
  <c r="BR69" i="19"/>
  <c r="BS40" i="19"/>
  <c r="BS41" i="19" s="1"/>
  <c r="BS25" i="19"/>
  <c r="BS26" i="19" s="1"/>
  <c r="GT417" i="9" l="1"/>
  <c r="X37" i="20"/>
  <c r="Z21" i="17"/>
  <c r="GV341" i="9"/>
  <c r="GV343" i="9" s="1"/>
  <c r="GU347" i="9"/>
  <c r="GR378" i="9"/>
  <c r="GR386" i="9" s="1"/>
  <c r="GR407" i="9" s="1"/>
  <c r="GR112" i="9"/>
  <c r="GS510" i="9"/>
  <c r="GS512" i="9" s="1"/>
  <c r="GS519" i="9"/>
  <c r="GS465" i="9"/>
  <c r="GS468" i="9" s="1"/>
  <c r="GS473" i="9" s="1"/>
  <c r="GR475" i="9"/>
  <c r="GR497" i="9"/>
  <c r="GO498" i="9"/>
  <c r="GL499" i="9"/>
  <c r="GV284" i="9"/>
  <c r="GT285" i="9"/>
  <c r="GS452" i="9"/>
  <c r="GU338" i="9"/>
  <c r="GS543" i="9"/>
  <c r="GS544" i="9" s="1"/>
  <c r="GS537" i="9"/>
  <c r="GU482" i="9"/>
  <c r="GT406" i="9"/>
  <c r="BS46" i="19"/>
  <c r="GR408" i="9" l="1"/>
  <c r="X66" i="20"/>
  <c r="Z20" i="17"/>
  <c r="Z44" i="17" s="1"/>
  <c r="X45" i="20"/>
  <c r="Z19" i="17" s="1"/>
  <c r="GU392" i="9"/>
  <c r="GU281" i="9" s="1"/>
  <c r="GW284" i="9" s="1"/>
  <c r="GV335" i="9"/>
  <c r="GS497" i="9"/>
  <c r="GS475" i="9"/>
  <c r="GS476" i="9" s="1"/>
  <c r="GS374" i="9"/>
  <c r="GS454" i="9"/>
  <c r="GT451" i="9"/>
  <c r="GT496" i="9" s="1"/>
  <c r="GU383" i="9"/>
  <c r="GU384" i="9" s="1"/>
  <c r="GU368" i="9"/>
  <c r="GU369" i="9" s="1"/>
  <c r="GU419" i="9"/>
  <c r="BR76" i="19" s="1"/>
  <c r="GV344" i="9"/>
  <c r="GV330" i="9" s="1"/>
  <c r="GV331" i="9" s="1"/>
  <c r="GV333" i="9" s="1"/>
  <c r="GP498" i="9"/>
  <c r="GM499" i="9"/>
  <c r="GR147" i="9"/>
  <c r="GR521" i="9"/>
  <c r="GR522" i="9" s="1"/>
  <c r="GR524" i="9" s="1"/>
  <c r="GU279" i="9"/>
  <c r="GT290" i="9"/>
  <c r="GT389" i="9"/>
  <c r="GT395" i="9" s="1"/>
  <c r="GT402" i="9" s="1"/>
  <c r="GL502" i="9"/>
  <c r="GL501" i="9"/>
  <c r="GR476" i="9"/>
  <c r="GR478" i="9"/>
  <c r="GS477" i="9" s="1"/>
  <c r="BS74" i="19"/>
  <c r="BS52" i="19"/>
  <c r="BS59" i="19" s="1"/>
  <c r="GR410" i="9" l="1"/>
  <c r="GR412" i="9" s="1"/>
  <c r="X67" i="20"/>
  <c r="GU285" i="9"/>
  <c r="GV279" i="9" s="1"/>
  <c r="GS478" i="9"/>
  <c r="GT477" i="9" s="1"/>
  <c r="GV345" i="9"/>
  <c r="GW341" i="9" s="1"/>
  <c r="GW343" i="9" s="1"/>
  <c r="GT291" i="9"/>
  <c r="GT418" i="9" s="1"/>
  <c r="GT424" i="9" s="1"/>
  <c r="GU288" i="9"/>
  <c r="GV336" i="9"/>
  <c r="GW536" i="9" s="1"/>
  <c r="GV367" i="9"/>
  <c r="BR81" i="19"/>
  <c r="BR104" i="19" s="1"/>
  <c r="GU417" i="9"/>
  <c r="GU483" i="9"/>
  <c r="GU485" i="9" s="1"/>
  <c r="GM501" i="9"/>
  <c r="GM502" i="9"/>
  <c r="GV337" i="9"/>
  <c r="GS112" i="9"/>
  <c r="GS378" i="9"/>
  <c r="GS386" i="9" s="1"/>
  <c r="GS407" i="9" s="1"/>
  <c r="GS408" i="9" s="1"/>
  <c r="GS410" i="9" s="1"/>
  <c r="GS412" i="9" s="1"/>
  <c r="BS63" i="19"/>
  <c r="GU389" i="9" l="1"/>
  <c r="GU395" i="9" s="1"/>
  <c r="GU402" i="9" s="1"/>
  <c r="GU290" i="9"/>
  <c r="GU291" i="9" s="1"/>
  <c r="GU418" i="9" s="1"/>
  <c r="GU424" i="9" s="1"/>
  <c r="Z29" i="17"/>
  <c r="X69" i="20"/>
  <c r="X71" i="20" s="1"/>
  <c r="GV338" i="9"/>
  <c r="GW335" i="9" s="1"/>
  <c r="GV347" i="9"/>
  <c r="GV383" i="9" s="1"/>
  <c r="GV384" i="9" s="1"/>
  <c r="BR108" i="19"/>
  <c r="GV482" i="9"/>
  <c r="GU406" i="9"/>
  <c r="GW344" i="9"/>
  <c r="GW330" i="9" s="1"/>
  <c r="GW331" i="9" s="1"/>
  <c r="GW333" i="9" s="1"/>
  <c r="GS147" i="9"/>
  <c r="GS521" i="9"/>
  <c r="GS522" i="9" s="1"/>
  <c r="GS524" i="9" s="1"/>
  <c r="GT448" i="9"/>
  <c r="GT452" i="9" s="1"/>
  <c r="GT458" i="9"/>
  <c r="GT461" i="9" s="1"/>
  <c r="GT535" i="9"/>
  <c r="BS112" i="19"/>
  <c r="BS115" i="19" s="1"/>
  <c r="GV288" i="9" l="1"/>
  <c r="GV368" i="9"/>
  <c r="GV369" i="9" s="1"/>
  <c r="GV483" i="9" s="1"/>
  <c r="GV485" i="9" s="1"/>
  <c r="GV419" i="9"/>
  <c r="GV392" i="9"/>
  <c r="GV281" i="9" s="1"/>
  <c r="GX284" i="9" s="1"/>
  <c r="GU448" i="9"/>
  <c r="GU458" i="9"/>
  <c r="GU461" i="9" s="1"/>
  <c r="GU535" i="9"/>
  <c r="GT537" i="9"/>
  <c r="GT543" i="9"/>
  <c r="GT544" i="9" s="1"/>
  <c r="GW337" i="9"/>
  <c r="GW345" i="9"/>
  <c r="GW367" i="9"/>
  <c r="GW336" i="9"/>
  <c r="GX536" i="9" s="1"/>
  <c r="GT519" i="9"/>
  <c r="GT465" i="9"/>
  <c r="GT468" i="9" s="1"/>
  <c r="GT473" i="9" s="1"/>
  <c r="GT454" i="9"/>
  <c r="GU451" i="9"/>
  <c r="GU496" i="9" s="1"/>
  <c r="GT374" i="9"/>
  <c r="BS107" i="19"/>
  <c r="BS119" i="19"/>
  <c r="BS122" i="19" s="1"/>
  <c r="BS127" i="19" s="1"/>
  <c r="BS129" i="19" s="1"/>
  <c r="BS132" i="19" s="1"/>
  <c r="BT131" i="19" s="1"/>
  <c r="BS31" i="19"/>
  <c r="BS35" i="19" s="1"/>
  <c r="BS43" i="19" s="1"/>
  <c r="GV417" i="9" l="1"/>
  <c r="GV285" i="9"/>
  <c r="GV389" i="9" s="1"/>
  <c r="GV395" i="9" s="1"/>
  <c r="GV402" i="9" s="1"/>
  <c r="GT475" i="9"/>
  <c r="GT497" i="9"/>
  <c r="GN499" i="9"/>
  <c r="GQ498" i="9"/>
  <c r="GU537" i="9"/>
  <c r="GU543" i="9"/>
  <c r="GU544" i="9" s="1"/>
  <c r="GT378" i="9"/>
  <c r="GT386" i="9" s="1"/>
  <c r="GT407" i="9" s="1"/>
  <c r="GT408" i="9" s="1"/>
  <c r="GT410" i="9" s="1"/>
  <c r="GT412" i="9" s="1"/>
  <c r="GT112" i="9"/>
  <c r="GU465" i="9"/>
  <c r="GU468" i="9" s="1"/>
  <c r="GU473" i="9" s="1"/>
  <c r="GO499" i="9" s="1"/>
  <c r="GU519" i="9"/>
  <c r="GU452" i="9"/>
  <c r="GW347" i="9"/>
  <c r="GX341" i="9"/>
  <c r="GX343" i="9" s="1"/>
  <c r="GW482" i="9"/>
  <c r="GV406" i="9"/>
  <c r="GW338" i="9"/>
  <c r="BS64" i="19"/>
  <c r="BS65" i="19" s="1"/>
  <c r="BS67" i="19" s="1"/>
  <c r="BS68" i="19" s="1"/>
  <c r="GW279" i="9" l="1"/>
  <c r="GV290" i="9"/>
  <c r="GO502" i="9"/>
  <c r="GO501" i="9"/>
  <c r="GR498" i="9"/>
  <c r="GT147" i="9"/>
  <c r="GT521" i="9"/>
  <c r="GT522" i="9" s="1"/>
  <c r="GT524" i="9" s="1"/>
  <c r="GW368" i="9"/>
  <c r="GW369" i="9" s="1"/>
  <c r="GW383" i="9"/>
  <c r="GW384" i="9" s="1"/>
  <c r="GW419" i="9"/>
  <c r="GN501" i="9"/>
  <c r="GN502" i="9"/>
  <c r="GW392" i="9"/>
  <c r="GW281" i="9" s="1"/>
  <c r="GX335" i="9"/>
  <c r="GU497" i="9"/>
  <c r="GU475" i="9"/>
  <c r="GU476" i="9" s="1"/>
  <c r="GX344" i="9"/>
  <c r="GX330" i="9" s="1"/>
  <c r="GX331" i="9" s="1"/>
  <c r="GX333" i="9" s="1"/>
  <c r="GU454" i="9"/>
  <c r="GV451" i="9"/>
  <c r="GV496" i="9" s="1"/>
  <c r="GU374" i="9"/>
  <c r="GT476" i="9"/>
  <c r="GT478" i="9"/>
  <c r="GU477" i="9" s="1"/>
  <c r="BS69" i="19"/>
  <c r="BT24" i="19"/>
  <c r="GW288" i="9" l="1"/>
  <c r="GV291" i="9"/>
  <c r="GV418" i="9" s="1"/>
  <c r="GV424" i="9" s="1"/>
  <c r="GU478" i="9"/>
  <c r="GV477" i="9" s="1"/>
  <c r="GX345" i="9"/>
  <c r="GY341" i="9" s="1"/>
  <c r="GY343" i="9" s="1"/>
  <c r="GU112" i="9"/>
  <c r="GU378" i="9"/>
  <c r="GU386" i="9" s="1"/>
  <c r="GU407" i="9" s="1"/>
  <c r="GU408" i="9" s="1"/>
  <c r="GU410" i="9" s="1"/>
  <c r="GU412" i="9" s="1"/>
  <c r="GY284" i="9"/>
  <c r="GW285" i="9"/>
  <c r="GX337" i="9"/>
  <c r="GX336" i="9"/>
  <c r="GY536" i="9" s="1"/>
  <c r="GX367" i="9"/>
  <c r="GW483" i="9"/>
  <c r="GW485" i="9" s="1"/>
  <c r="GW417" i="9"/>
  <c r="GX347" i="9" l="1"/>
  <c r="GX368" i="9" s="1"/>
  <c r="GX369" i="9" s="1"/>
  <c r="GV458" i="9"/>
  <c r="GV461" i="9" s="1"/>
  <c r="GV448" i="9"/>
  <c r="GV452" i="9" s="1"/>
  <c r="GW451" i="9" s="1"/>
  <c r="GW496" i="9" s="1"/>
  <c r="GV535" i="9"/>
  <c r="GX338" i="9"/>
  <c r="GW406" i="9"/>
  <c r="GX482" i="9"/>
  <c r="GX279" i="9"/>
  <c r="GW389" i="9"/>
  <c r="GW395" i="9" s="1"/>
  <c r="GW402" i="9" s="1"/>
  <c r="GW290" i="9"/>
  <c r="GY344" i="9"/>
  <c r="GY330" i="9" s="1"/>
  <c r="GY331" i="9" s="1"/>
  <c r="GY333" i="9" s="1"/>
  <c r="GX419" i="9"/>
  <c r="BS76" i="19" s="1"/>
  <c r="GU521" i="9"/>
  <c r="GU522" i="9" s="1"/>
  <c r="GU524" i="9" s="1"/>
  <c r="GU147" i="9"/>
  <c r="BT49" i="19"/>
  <c r="BT25" i="19"/>
  <c r="BT26" i="19" s="1"/>
  <c r="BT40" i="19"/>
  <c r="BT41" i="19" s="1"/>
  <c r="GV374" i="9" l="1"/>
  <c r="GV112" i="9" s="1"/>
  <c r="GV454" i="9"/>
  <c r="GX383" i="9"/>
  <c r="GX384" i="9" s="1"/>
  <c r="GV543" i="9"/>
  <c r="GV544" i="9" s="1"/>
  <c r="GV537" i="9"/>
  <c r="GV519" i="9"/>
  <c r="GV510" i="9"/>
  <c r="GV512" i="9" s="1"/>
  <c r="GV465" i="9"/>
  <c r="GV468" i="9" s="1"/>
  <c r="GV473" i="9" s="1"/>
  <c r="GX417" i="9"/>
  <c r="GX483" i="9"/>
  <c r="GX485" i="9" s="1"/>
  <c r="GY367" i="9"/>
  <c r="GY336" i="9"/>
  <c r="GZ536" i="9" s="1"/>
  <c r="GX288" i="9"/>
  <c r="GW291" i="9"/>
  <c r="GW418" i="9" s="1"/>
  <c r="GW424" i="9" s="1"/>
  <c r="GY345" i="9"/>
  <c r="GY335" i="9"/>
  <c r="GX392" i="9"/>
  <c r="GX281" i="9" s="1"/>
  <c r="GZ284" i="9" s="1"/>
  <c r="GV378" i="9" l="1"/>
  <c r="GV386" i="9" s="1"/>
  <c r="GV407" i="9" s="1"/>
  <c r="GV408" i="9" s="1"/>
  <c r="GV410" i="9" s="1"/>
  <c r="GV412" i="9" s="1"/>
  <c r="GP499" i="9"/>
  <c r="GV497" i="9"/>
  <c r="GV475" i="9"/>
  <c r="GS498" i="9"/>
  <c r="GX285" i="9"/>
  <c r="GX389" i="9" s="1"/>
  <c r="GX395" i="9" s="1"/>
  <c r="GX402" i="9" s="1"/>
  <c r="GV521" i="9"/>
  <c r="GV522" i="9" s="1"/>
  <c r="GV524" i="9" s="1"/>
  <c r="GV147" i="9"/>
  <c r="GY347" i="9"/>
  <c r="GZ341" i="9"/>
  <c r="GZ343" i="9" s="1"/>
  <c r="GW535" i="9"/>
  <c r="GW458" i="9"/>
  <c r="GW461" i="9" s="1"/>
  <c r="GW448" i="9"/>
  <c r="GW452" i="9" s="1"/>
  <c r="GY337" i="9"/>
  <c r="GY338" i="9" s="1"/>
  <c r="GY482" i="9"/>
  <c r="GX406" i="9"/>
  <c r="BT74" i="19"/>
  <c r="GV476" i="9" l="1"/>
  <c r="GV478" i="9"/>
  <c r="GW477" i="9" s="1"/>
  <c r="GP501" i="9"/>
  <c r="GP502" i="9"/>
  <c r="GY279" i="9"/>
  <c r="GX290" i="9"/>
  <c r="GY288" i="9" s="1"/>
  <c r="GY368" i="9"/>
  <c r="GY369" i="9" s="1"/>
  <c r="GY383" i="9"/>
  <c r="GY384" i="9" s="1"/>
  <c r="GY419" i="9"/>
  <c r="GW519" i="9"/>
  <c r="GW465" i="9"/>
  <c r="GW468" i="9" s="1"/>
  <c r="GW473" i="9" s="1"/>
  <c r="GZ335" i="9"/>
  <c r="GY392" i="9"/>
  <c r="GY281" i="9" s="1"/>
  <c r="HA284" i="9" s="1"/>
  <c r="GW454" i="9"/>
  <c r="GW374" i="9"/>
  <c r="GX451" i="9"/>
  <c r="GX496" i="9" s="1"/>
  <c r="GW543" i="9"/>
  <c r="GW544" i="9" s="1"/>
  <c r="GW537" i="9"/>
  <c r="GZ344" i="9"/>
  <c r="GZ330" i="9" s="1"/>
  <c r="GZ331" i="9" s="1"/>
  <c r="GZ333" i="9" s="1"/>
  <c r="BT63" i="19"/>
  <c r="BT46" i="19"/>
  <c r="GX291" i="9" l="1"/>
  <c r="GX418" i="9" s="1"/>
  <c r="GX424" i="9" s="1"/>
  <c r="GY285" i="9"/>
  <c r="GY290" i="9" s="1"/>
  <c r="GZ345" i="9"/>
  <c r="GZ347" i="9" s="1"/>
  <c r="BS75" i="19"/>
  <c r="GW475" i="9"/>
  <c r="GW497" i="9"/>
  <c r="GQ499" i="9"/>
  <c r="GT498" i="9"/>
  <c r="GZ337" i="9"/>
  <c r="GZ367" i="9"/>
  <c r="GZ336" i="9"/>
  <c r="HA536" i="9" s="1"/>
  <c r="GW378" i="9"/>
  <c r="GW386" i="9" s="1"/>
  <c r="GW407" i="9" s="1"/>
  <c r="GW408" i="9" s="1"/>
  <c r="GW410" i="9" s="1"/>
  <c r="GW412" i="9" s="1"/>
  <c r="GW112" i="9"/>
  <c r="GY483" i="9"/>
  <c r="GY485" i="9" s="1"/>
  <c r="GY417" i="9"/>
  <c r="BT52" i="19"/>
  <c r="BT59" i="19" s="1"/>
  <c r="BT75" i="19"/>
  <c r="GY389" i="9" l="1"/>
  <c r="GY395" i="9" s="1"/>
  <c r="GY402" i="9" s="1"/>
  <c r="GZ279" i="9"/>
  <c r="GQ502" i="9"/>
  <c r="GQ501" i="9"/>
  <c r="HA341" i="9"/>
  <c r="HA343" i="9" s="1"/>
  <c r="HA344" i="9" s="1"/>
  <c r="HA330" i="9" s="1"/>
  <c r="HA331" i="9" s="1"/>
  <c r="HA333" i="9" s="1"/>
  <c r="GZ338" i="9"/>
  <c r="HA335" i="9" s="1"/>
  <c r="GZ482" i="9"/>
  <c r="GY406" i="9"/>
  <c r="GW147" i="9"/>
  <c r="GW521" i="9"/>
  <c r="GW522" i="9" s="1"/>
  <c r="GW524" i="9" s="1"/>
  <c r="GZ368" i="9"/>
  <c r="GZ369" i="9" s="1"/>
  <c r="GZ383" i="9"/>
  <c r="GZ384" i="9" s="1"/>
  <c r="GZ419" i="9"/>
  <c r="GW476" i="9"/>
  <c r="GW478" i="9"/>
  <c r="GX477" i="9" s="1"/>
  <c r="GY291" i="9"/>
  <c r="GY418" i="9" s="1"/>
  <c r="GY424" i="9" s="1"/>
  <c r="GZ288" i="9"/>
  <c r="GX448" i="9"/>
  <c r="GX452" i="9" s="1"/>
  <c r="GX535" i="9"/>
  <c r="GX458" i="9"/>
  <c r="GX461" i="9" s="1"/>
  <c r="BS81" i="19"/>
  <c r="BS104" i="19" s="1"/>
  <c r="BS108" i="19" s="1"/>
  <c r="GZ392" i="9" l="1"/>
  <c r="GZ281" i="9" s="1"/>
  <c r="GY448" i="9"/>
  <c r="GY458" i="9"/>
  <c r="GY461" i="9" s="1"/>
  <c r="GY535" i="9"/>
  <c r="GX465" i="9"/>
  <c r="GX468" i="9" s="1"/>
  <c r="GX473" i="9" s="1"/>
  <c r="GX519" i="9"/>
  <c r="HA345" i="9"/>
  <c r="HA367" i="9"/>
  <c r="HA336" i="9"/>
  <c r="HB536" i="9" s="1"/>
  <c r="BT107" i="19"/>
  <c r="GX537" i="9"/>
  <c r="GX543" i="9"/>
  <c r="GX544" i="9" s="1"/>
  <c r="GY451" i="9"/>
  <c r="GY496" i="9" s="1"/>
  <c r="GX454" i="9"/>
  <c r="GX374" i="9"/>
  <c r="GZ483" i="9"/>
  <c r="GZ485" i="9" s="1"/>
  <c r="GZ417" i="9"/>
  <c r="HA337" i="9"/>
  <c r="BU24" i="19"/>
  <c r="BT112" i="19"/>
  <c r="BT115" i="19" s="1"/>
  <c r="HB284" i="9" l="1"/>
  <c r="GZ285" i="9"/>
  <c r="HA338" i="9"/>
  <c r="HA392" i="9" s="1"/>
  <c r="HA281" i="9" s="1"/>
  <c r="HC284" i="9" s="1"/>
  <c r="GX475" i="9"/>
  <c r="GX497" i="9"/>
  <c r="GR499" i="9"/>
  <c r="GU498" i="9"/>
  <c r="GY543" i="9"/>
  <c r="GY544" i="9" s="1"/>
  <c r="GY537" i="9"/>
  <c r="GX112" i="9"/>
  <c r="GX378" i="9"/>
  <c r="GX386" i="9" s="1"/>
  <c r="GX407" i="9" s="1"/>
  <c r="GX408" i="9" s="1"/>
  <c r="GX410" i="9" s="1"/>
  <c r="GX412" i="9" s="1"/>
  <c r="HB341" i="9"/>
  <c r="HB343" i="9" s="1"/>
  <c r="HA347" i="9"/>
  <c r="GZ406" i="9"/>
  <c r="HA482" i="9"/>
  <c r="GY465" i="9"/>
  <c r="GY468" i="9" s="1"/>
  <c r="GY473" i="9" s="1"/>
  <c r="GS499" i="9" s="1"/>
  <c r="GY519" i="9"/>
  <c r="GY510" i="9"/>
  <c r="GY512" i="9" s="1"/>
  <c r="GY452" i="9"/>
  <c r="BT119" i="19"/>
  <c r="BT122" i="19" s="1"/>
  <c r="BT127" i="19" s="1"/>
  <c r="BT129" i="19" s="1"/>
  <c r="BT132" i="19" s="1"/>
  <c r="BU131" i="19" s="1"/>
  <c r="BT31" i="19"/>
  <c r="BT35" i="19" s="1"/>
  <c r="BT43" i="19" s="1"/>
  <c r="GS502" i="9" l="1"/>
  <c r="GS501" i="9"/>
  <c r="GR502" i="9"/>
  <c r="GR501" i="9"/>
  <c r="HB335" i="9"/>
  <c r="HB337" i="9" s="1"/>
  <c r="GZ389" i="9"/>
  <c r="GZ395" i="9" s="1"/>
  <c r="GZ402" i="9" s="1"/>
  <c r="GZ290" i="9"/>
  <c r="HA279" i="9"/>
  <c r="HA285" i="9" s="1"/>
  <c r="GX147" i="9"/>
  <c r="GX521" i="9"/>
  <c r="GX522" i="9" s="1"/>
  <c r="GX524" i="9" s="1"/>
  <c r="GX476" i="9"/>
  <c r="GX478" i="9"/>
  <c r="GY477" i="9" s="1"/>
  <c r="GY475" i="9"/>
  <c r="GY476" i="9" s="1"/>
  <c r="GY497" i="9"/>
  <c r="GY454" i="9"/>
  <c r="GY374" i="9"/>
  <c r="GZ451" i="9"/>
  <c r="GZ496" i="9" s="1"/>
  <c r="HA383" i="9"/>
  <c r="HA384" i="9" s="1"/>
  <c r="HA368" i="9"/>
  <c r="HA369" i="9" s="1"/>
  <c r="HA419" i="9"/>
  <c r="BT76" i="19" s="1"/>
  <c r="HB344" i="9"/>
  <c r="HB330" i="9" s="1"/>
  <c r="HB331" i="9" s="1"/>
  <c r="HB333" i="9" s="1"/>
  <c r="GV498" i="9"/>
  <c r="BT64" i="19"/>
  <c r="BT65" i="19" s="1"/>
  <c r="BT67" i="19" s="1"/>
  <c r="BT69" i="19" s="1"/>
  <c r="BU49" i="19"/>
  <c r="BU40" i="19"/>
  <c r="BU41" i="19" s="1"/>
  <c r="BU25" i="19"/>
  <c r="BU26" i="19" s="1"/>
  <c r="GZ291" i="9" l="1"/>
  <c r="GZ418" i="9" s="1"/>
  <c r="GZ424" i="9" s="1"/>
  <c r="HA288" i="9"/>
  <c r="HB345" i="9"/>
  <c r="HC341" i="9" s="1"/>
  <c r="HC343" i="9" s="1"/>
  <c r="GY378" i="9"/>
  <c r="GY386" i="9" s="1"/>
  <c r="GY407" i="9" s="1"/>
  <c r="GY408" i="9" s="1"/>
  <c r="GY410" i="9" s="1"/>
  <c r="GY412" i="9" s="1"/>
  <c r="GY112" i="9"/>
  <c r="HB336" i="9"/>
  <c r="HB367" i="9"/>
  <c r="BT81" i="19"/>
  <c r="BT104" i="19" s="1"/>
  <c r="HA417" i="9"/>
  <c r="HA483" i="9"/>
  <c r="HA485" i="9" s="1"/>
  <c r="GY478" i="9"/>
  <c r="GZ477" i="9" s="1"/>
  <c r="HA389" i="9"/>
  <c r="HA395" i="9" s="1"/>
  <c r="HA402" i="9" s="1"/>
  <c r="HA290" i="9"/>
  <c r="HB279" i="9"/>
  <c r="BT68" i="19"/>
  <c r="HB347" i="9" l="1"/>
  <c r="HB383" i="9" s="1"/>
  <c r="HB384" i="9" s="1"/>
  <c r="GZ458" i="9"/>
  <c r="GZ461" i="9" s="1"/>
  <c r="GZ535" i="9"/>
  <c r="GZ448" i="9"/>
  <c r="GZ452" i="9" s="1"/>
  <c r="GZ374" i="9" s="1"/>
  <c r="BT108" i="19"/>
  <c r="HC536" i="9"/>
  <c r="HB338" i="9"/>
  <c r="GY147" i="9"/>
  <c r="GY521" i="9"/>
  <c r="GY522" i="9" s="1"/>
  <c r="GY524" i="9" s="1"/>
  <c r="HA406" i="9"/>
  <c r="HB482" i="9"/>
  <c r="HC344" i="9"/>
  <c r="HC330" i="9" s="1"/>
  <c r="HC331" i="9" s="1"/>
  <c r="HC333" i="9" s="1"/>
  <c r="HB288" i="9"/>
  <c r="HA291" i="9"/>
  <c r="HA418" i="9" s="1"/>
  <c r="HA424" i="9" s="1"/>
  <c r="BU74" i="19"/>
  <c r="HB419" i="9" l="1"/>
  <c r="HB368" i="9"/>
  <c r="HB369" i="9" s="1"/>
  <c r="HB417" i="9" s="1"/>
  <c r="HA451" i="9"/>
  <c r="HA496" i="9" s="1"/>
  <c r="GZ454" i="9"/>
  <c r="GZ537" i="9"/>
  <c r="GZ543" i="9"/>
  <c r="GZ544" i="9" s="1"/>
  <c r="GZ519" i="9"/>
  <c r="GZ465" i="9"/>
  <c r="GZ468" i="9" s="1"/>
  <c r="GZ473" i="9" s="1"/>
  <c r="BU107" i="19"/>
  <c r="HA458" i="9"/>
  <c r="HA461" i="9" s="1"/>
  <c r="HA535" i="9"/>
  <c r="HA448" i="9"/>
  <c r="GZ378" i="9"/>
  <c r="GZ386" i="9" s="1"/>
  <c r="GZ407" i="9" s="1"/>
  <c r="GZ408" i="9" s="1"/>
  <c r="GZ410" i="9" s="1"/>
  <c r="GZ412" i="9" s="1"/>
  <c r="GZ112" i="9"/>
  <c r="HC345" i="9"/>
  <c r="HC336" i="9"/>
  <c r="HD536" i="9" s="1"/>
  <c r="HC367" i="9"/>
  <c r="HB392" i="9"/>
  <c r="HB281" i="9" s="1"/>
  <c r="HC335" i="9"/>
  <c r="HC337" i="9" s="1"/>
  <c r="BU63" i="19"/>
  <c r="BU46" i="19"/>
  <c r="HB483" i="9" l="1"/>
  <c r="HB485" i="9" s="1"/>
  <c r="HC482" i="9" s="1"/>
  <c r="HA452" i="9"/>
  <c r="HB451" i="9" s="1"/>
  <c r="HB496" i="9" s="1"/>
  <c r="GZ475" i="9"/>
  <c r="GT499" i="9"/>
  <c r="GZ497" i="9"/>
  <c r="GW498" i="9"/>
  <c r="HC338" i="9"/>
  <c r="HC392" i="9" s="1"/>
  <c r="HC281" i="9" s="1"/>
  <c r="HE284" i="9" s="1"/>
  <c r="HD284" i="9"/>
  <c r="HB285" i="9"/>
  <c r="HA543" i="9"/>
  <c r="HA544" i="9" s="1"/>
  <c r="HA537" i="9"/>
  <c r="HA465" i="9"/>
  <c r="HA468" i="9" s="1"/>
  <c r="HA473" i="9" s="1"/>
  <c r="HA519" i="9"/>
  <c r="HC347" i="9"/>
  <c r="HD341" i="9"/>
  <c r="HD343" i="9" s="1"/>
  <c r="GZ521" i="9"/>
  <c r="GZ522" i="9" s="1"/>
  <c r="GZ524" i="9" s="1"/>
  <c r="GZ147" i="9"/>
  <c r="BU52" i="19"/>
  <c r="BU59" i="19" s="1"/>
  <c r="BU75" i="19"/>
  <c r="HB406" i="9" l="1"/>
  <c r="HA454" i="9"/>
  <c r="HA374" i="9"/>
  <c r="HA112" i="9" s="1"/>
  <c r="GT502" i="9"/>
  <c r="GT501" i="9"/>
  <c r="HD335" i="9"/>
  <c r="HD337" i="9" s="1"/>
  <c r="GZ476" i="9"/>
  <c r="GZ478" i="9"/>
  <c r="HA477" i="9" s="1"/>
  <c r="HC368" i="9"/>
  <c r="HC369" i="9" s="1"/>
  <c r="HC383" i="9"/>
  <c r="HC384" i="9" s="1"/>
  <c r="HC419" i="9"/>
  <c r="HB389" i="9"/>
  <c r="HB395" i="9" s="1"/>
  <c r="HB402" i="9" s="1"/>
  <c r="HC279" i="9"/>
  <c r="HC285" i="9" s="1"/>
  <c r="HB290" i="9"/>
  <c r="HA497" i="9"/>
  <c r="HA475" i="9"/>
  <c r="GX498" i="9"/>
  <c r="GU499" i="9"/>
  <c r="HD344" i="9"/>
  <c r="HD330" i="9" s="1"/>
  <c r="HD331" i="9" s="1"/>
  <c r="HD333" i="9" s="1"/>
  <c r="HA378" i="9" l="1"/>
  <c r="HA386" i="9" s="1"/>
  <c r="HA407" i="9" s="1"/>
  <c r="HA408" i="9" s="1"/>
  <c r="HA410" i="9" s="1"/>
  <c r="HA412" i="9" s="1"/>
  <c r="GU502" i="9"/>
  <c r="GU501" i="9"/>
  <c r="HD345" i="9"/>
  <c r="HD347" i="9" s="1"/>
  <c r="HB291" i="9"/>
  <c r="HB418" i="9" s="1"/>
  <c r="HB424" i="9" s="1"/>
  <c r="HC288" i="9"/>
  <c r="HD279" i="9"/>
  <c r="HC290" i="9"/>
  <c r="HC389" i="9"/>
  <c r="HC395" i="9" s="1"/>
  <c r="HC402" i="9" s="1"/>
  <c r="HD336" i="9"/>
  <c r="HD367" i="9"/>
  <c r="HA521" i="9"/>
  <c r="HA522" i="9" s="1"/>
  <c r="HA524" i="9" s="1"/>
  <c r="HA147" i="9"/>
  <c r="HA476" i="9"/>
  <c r="HA478" i="9"/>
  <c r="HB477" i="9" s="1"/>
  <c r="HC483" i="9"/>
  <c r="HC485" i="9" s="1"/>
  <c r="HC417" i="9"/>
  <c r="BU112" i="19"/>
  <c r="BU115" i="19" s="1"/>
  <c r="BV24" i="19"/>
  <c r="HE341" i="9" l="1"/>
  <c r="HE343" i="9" s="1"/>
  <c r="HE344" i="9" s="1"/>
  <c r="HE330" i="9" s="1"/>
  <c r="HE331" i="9" s="1"/>
  <c r="HE333" i="9" s="1"/>
  <c r="HC406" i="9"/>
  <c r="HD482" i="9"/>
  <c r="HD288" i="9"/>
  <c r="HC291" i="9"/>
  <c r="HC418" i="9" s="1"/>
  <c r="HC424" i="9" s="1"/>
  <c r="HD383" i="9"/>
  <c r="HD368" i="9"/>
  <c r="HD369" i="9" s="1"/>
  <c r="HD419" i="9"/>
  <c r="BU76" i="19" s="1"/>
  <c r="HE536" i="9"/>
  <c r="HD338" i="9"/>
  <c r="HB535" i="9"/>
  <c r="HB448" i="9"/>
  <c r="HB452" i="9" s="1"/>
  <c r="HB458" i="9"/>
  <c r="HB461" i="9" s="1"/>
  <c r="BV40" i="19"/>
  <c r="BV41" i="19" s="1"/>
  <c r="BV49" i="19"/>
  <c r="BU31" i="19"/>
  <c r="BU35" i="19" s="1"/>
  <c r="BU43" i="19" s="1"/>
  <c r="BU119" i="19"/>
  <c r="BU122" i="19" s="1"/>
  <c r="BU127" i="19" s="1"/>
  <c r="BU129" i="19" s="1"/>
  <c r="BU132" i="19" s="1"/>
  <c r="BV131" i="19" s="1"/>
  <c r="HD384" i="9" l="1"/>
  <c r="Y42" i="20"/>
  <c r="Y43" i="20" s="1"/>
  <c r="AA23" i="17" s="1"/>
  <c r="HE345" i="9"/>
  <c r="HF341" i="9" s="1"/>
  <c r="HF343" i="9" s="1"/>
  <c r="BU81" i="19"/>
  <c r="BU104" i="19" s="1"/>
  <c r="HC448" i="9"/>
  <c r="HC458" i="9"/>
  <c r="HC461" i="9" s="1"/>
  <c r="HC535" i="9"/>
  <c r="HD417" i="9"/>
  <c r="HD483" i="9"/>
  <c r="HD485" i="9" s="1"/>
  <c r="HD392" i="9"/>
  <c r="HE335" i="9"/>
  <c r="HB543" i="9"/>
  <c r="HB544" i="9" s="1"/>
  <c r="HB537" i="9"/>
  <c r="HE367" i="9"/>
  <c r="HE336" i="9"/>
  <c r="HF536" i="9" s="1"/>
  <c r="HB519" i="9"/>
  <c r="HB510" i="9"/>
  <c r="HB512" i="9" s="1"/>
  <c r="HB465" i="9"/>
  <c r="HB468" i="9" s="1"/>
  <c r="HB473" i="9" s="1"/>
  <c r="HC451" i="9"/>
  <c r="HC496" i="9" s="1"/>
  <c r="HB374" i="9"/>
  <c r="HB454" i="9"/>
  <c r="BU64" i="19"/>
  <c r="BU65" i="19" s="1"/>
  <c r="BU67" i="19" s="1"/>
  <c r="BU68" i="19" s="1"/>
  <c r="HD281" i="9" l="1"/>
  <c r="HF284" i="9" s="1"/>
  <c r="Y51" i="20"/>
  <c r="HE347" i="9"/>
  <c r="HE368" i="9" s="1"/>
  <c r="HE369" i="9" s="1"/>
  <c r="HB112" i="9"/>
  <c r="HB378" i="9"/>
  <c r="HB386" i="9" s="1"/>
  <c r="HB407" i="9" s="1"/>
  <c r="HB408" i="9" s="1"/>
  <c r="HB410" i="9" s="1"/>
  <c r="HB412" i="9" s="1"/>
  <c r="HC543" i="9"/>
  <c r="HC544" i="9" s="1"/>
  <c r="HC537" i="9"/>
  <c r="HB497" i="9"/>
  <c r="HB475" i="9"/>
  <c r="GY498" i="9"/>
  <c r="GV499" i="9"/>
  <c r="HC452" i="9"/>
  <c r="HE482" i="9"/>
  <c r="HD406" i="9"/>
  <c r="Y65" i="20" s="1"/>
  <c r="HC519" i="9"/>
  <c r="HC465" i="9"/>
  <c r="HC468" i="9" s="1"/>
  <c r="HC473" i="9" s="1"/>
  <c r="HE337" i="9"/>
  <c r="HE338" i="9" s="1"/>
  <c r="BU108" i="19"/>
  <c r="HF344" i="9"/>
  <c r="HF330" i="9" s="1"/>
  <c r="HF331" i="9" s="1"/>
  <c r="HF333" i="9" s="1"/>
  <c r="BU69" i="19"/>
  <c r="HE419" i="9" l="1"/>
  <c r="HD285" i="9"/>
  <c r="HD290" i="9" s="1"/>
  <c r="HE383" i="9"/>
  <c r="HE384" i="9" s="1"/>
  <c r="GV502" i="9"/>
  <c r="GV501" i="9"/>
  <c r="HE483" i="9"/>
  <c r="HE485" i="9" s="1"/>
  <c r="HE417" i="9"/>
  <c r="HD451" i="9"/>
  <c r="HD496" i="9" s="1"/>
  <c r="HC454" i="9"/>
  <c r="HC374" i="9"/>
  <c r="HB476" i="9"/>
  <c r="HB478" i="9"/>
  <c r="HC477" i="9" s="1"/>
  <c r="BV107" i="19"/>
  <c r="HE392" i="9"/>
  <c r="HE281" i="9" s="1"/>
  <c r="HG284" i="9" s="1"/>
  <c r="HF335" i="9"/>
  <c r="HC475" i="9"/>
  <c r="HC476" i="9" s="1"/>
  <c r="HC497" i="9"/>
  <c r="GW499" i="9"/>
  <c r="HF345" i="9"/>
  <c r="GZ498" i="9"/>
  <c r="HB521" i="9"/>
  <c r="HB522" i="9" s="1"/>
  <c r="HB524" i="9" s="1"/>
  <c r="HB147" i="9"/>
  <c r="HF336" i="9"/>
  <c r="HG536" i="9" s="1"/>
  <c r="HF367" i="9"/>
  <c r="BV63" i="19"/>
  <c r="BV46" i="19"/>
  <c r="HE279" i="9" l="1"/>
  <c r="HE285" i="9" s="1"/>
  <c r="HF279" i="9" s="1"/>
  <c r="HD389" i="9"/>
  <c r="HD395" i="9" s="1"/>
  <c r="HD402" i="9" s="1"/>
  <c r="HC478" i="9"/>
  <c r="HD477" i="9" s="1"/>
  <c r="HD291" i="9"/>
  <c r="HD418" i="9" s="1"/>
  <c r="HD424" i="9" s="1"/>
  <c r="HE288" i="9"/>
  <c r="HG341" i="9"/>
  <c r="HG343" i="9" s="1"/>
  <c r="HF347" i="9"/>
  <c r="GW502" i="9"/>
  <c r="GW501" i="9"/>
  <c r="HF337" i="9"/>
  <c r="HF338" i="9" s="1"/>
  <c r="HE406" i="9"/>
  <c r="HF482" i="9"/>
  <c r="HC378" i="9"/>
  <c r="HC386" i="9" s="1"/>
  <c r="HC407" i="9" s="1"/>
  <c r="HC408" i="9" s="1"/>
  <c r="HC410" i="9" s="1"/>
  <c r="HC412" i="9" s="1"/>
  <c r="HC112" i="9"/>
  <c r="BV75" i="19"/>
  <c r="BV52" i="19"/>
  <c r="BV59" i="19" s="1"/>
  <c r="Y48" i="20" l="1"/>
  <c r="Y54" i="20" s="1"/>
  <c r="AA26" i="17" s="1"/>
  <c r="HE389" i="9"/>
  <c r="HE395" i="9" s="1"/>
  <c r="HE402" i="9" s="1"/>
  <c r="HE290" i="9"/>
  <c r="HF288" i="9" s="1"/>
  <c r="HF392" i="9"/>
  <c r="HF281" i="9" s="1"/>
  <c r="HH284" i="9" s="1"/>
  <c r="HG335" i="9"/>
  <c r="HG344" i="9"/>
  <c r="HG330" i="9" s="1"/>
  <c r="HG331" i="9" s="1"/>
  <c r="HG333" i="9" s="1"/>
  <c r="HF419" i="9"/>
  <c r="HF368" i="9"/>
  <c r="HF369" i="9" s="1"/>
  <c r="HF383" i="9"/>
  <c r="HF384" i="9" s="1"/>
  <c r="HC147" i="9"/>
  <c r="HC521" i="9"/>
  <c r="HC522" i="9" s="1"/>
  <c r="HC524" i="9" s="1"/>
  <c r="HD535" i="9"/>
  <c r="HD458" i="9"/>
  <c r="HD461" i="9" s="1"/>
  <c r="HD448" i="9"/>
  <c r="HD452" i="9" s="1"/>
  <c r="BW24" i="19"/>
  <c r="Y61" i="20" l="1"/>
  <c r="AA25" i="17" s="1"/>
  <c r="HE291" i="9"/>
  <c r="HE418" i="9" s="1"/>
  <c r="HE424" i="9" s="1"/>
  <c r="HE458" i="9" s="1"/>
  <c r="HE461" i="9" s="1"/>
  <c r="HF285" i="9"/>
  <c r="HF389" i="9" s="1"/>
  <c r="HF395" i="9" s="1"/>
  <c r="HF402" i="9" s="1"/>
  <c r="HG345" i="9"/>
  <c r="HH341" i="9" s="1"/>
  <c r="HH343" i="9" s="1"/>
  <c r="HG367" i="9"/>
  <c r="HG336" i="9"/>
  <c r="HH536" i="9" s="1"/>
  <c r="HD537" i="9"/>
  <c r="HD543" i="9"/>
  <c r="HD544" i="9" s="1"/>
  <c r="HG337" i="9"/>
  <c r="HF483" i="9"/>
  <c r="HF485" i="9" s="1"/>
  <c r="HF417" i="9"/>
  <c r="HD519" i="9"/>
  <c r="HD465" i="9"/>
  <c r="HD468" i="9" s="1"/>
  <c r="HD473" i="9" s="1"/>
  <c r="HD454" i="9"/>
  <c r="HE451" i="9"/>
  <c r="HE496" i="9" s="1"/>
  <c r="HD374" i="9"/>
  <c r="Y33" i="20" s="1"/>
  <c r="BV112" i="19"/>
  <c r="BV115" i="19" s="1"/>
  <c r="BW40" i="19"/>
  <c r="BW41" i="19" s="1"/>
  <c r="HE448" i="9" l="1"/>
  <c r="HE452" i="9" s="1"/>
  <c r="Y37" i="20"/>
  <c r="AA21" i="17"/>
  <c r="HE535" i="9"/>
  <c r="HE543" i="9" s="1"/>
  <c r="HE544" i="9" s="1"/>
  <c r="HF290" i="9"/>
  <c r="HF291" i="9" s="1"/>
  <c r="HF418" i="9" s="1"/>
  <c r="HF424" i="9" s="1"/>
  <c r="HG279" i="9"/>
  <c r="HG347" i="9"/>
  <c r="HG383" i="9" s="1"/>
  <c r="HG384" i="9" s="1"/>
  <c r="HD475" i="9"/>
  <c r="HD497" i="9"/>
  <c r="HA498" i="9"/>
  <c r="GX499" i="9"/>
  <c r="HG482" i="9"/>
  <c r="HF406" i="9"/>
  <c r="HE510" i="9"/>
  <c r="HE512" i="9" s="1"/>
  <c r="HE465" i="9"/>
  <c r="HE468" i="9" s="1"/>
  <c r="HE473" i="9" s="1"/>
  <c r="HE519" i="9"/>
  <c r="HD378" i="9"/>
  <c r="HD386" i="9" s="1"/>
  <c r="HD407" i="9" s="1"/>
  <c r="HD112" i="9"/>
  <c r="HH344" i="9"/>
  <c r="HH330" i="9" s="1"/>
  <c r="HH331" i="9" s="1"/>
  <c r="HH333" i="9" s="1"/>
  <c r="HG338" i="9"/>
  <c r="BV119" i="19"/>
  <c r="BV122" i="19" s="1"/>
  <c r="BV127" i="19" s="1"/>
  <c r="BV129" i="19" s="1"/>
  <c r="BV132" i="19" s="1"/>
  <c r="BW131" i="19" s="1"/>
  <c r="BV31" i="19"/>
  <c r="BV35" i="19" s="1"/>
  <c r="BV43" i="19" s="1"/>
  <c r="BW49" i="19"/>
  <c r="HE537" i="9" l="1"/>
  <c r="HD408" i="9"/>
  <c r="Y66" i="20"/>
  <c r="AA20" i="17"/>
  <c r="AA44" i="17" s="1"/>
  <c r="Y45" i="20"/>
  <c r="AA19" i="17" s="1"/>
  <c r="HG288" i="9"/>
  <c r="HG368" i="9"/>
  <c r="BV25" i="19" s="1"/>
  <c r="BV26" i="19" s="1"/>
  <c r="HG419" i="9"/>
  <c r="BV76" i="19" s="1"/>
  <c r="HH345" i="9"/>
  <c r="HH347" i="9" s="1"/>
  <c r="HF458" i="9"/>
  <c r="HF461" i="9" s="1"/>
  <c r="HF535" i="9"/>
  <c r="HF448" i="9"/>
  <c r="GY499" i="9"/>
  <c r="HE475" i="9"/>
  <c r="HE476" i="9" s="1"/>
  <c r="HE497" i="9"/>
  <c r="HG392" i="9"/>
  <c r="HG281" i="9" s="1"/>
  <c r="HH335" i="9"/>
  <c r="HH336" i="9"/>
  <c r="HI536" i="9" s="1"/>
  <c r="HH367" i="9"/>
  <c r="HB498" i="9"/>
  <c r="HF451" i="9"/>
  <c r="HF496" i="9" s="1"/>
  <c r="HE374" i="9"/>
  <c r="HE454" i="9"/>
  <c r="GX502" i="9"/>
  <c r="GX501" i="9"/>
  <c r="HD521" i="9"/>
  <c r="HD522" i="9" s="1"/>
  <c r="HD524" i="9" s="1"/>
  <c r="HD147" i="9"/>
  <c r="HD476" i="9"/>
  <c r="HD478" i="9"/>
  <c r="HE477" i="9" s="1"/>
  <c r="BW74" i="19"/>
  <c r="BV64" i="19"/>
  <c r="BV65" i="19" s="1"/>
  <c r="BV67" i="19" s="1"/>
  <c r="BV69" i="19" s="1"/>
  <c r="HD410" i="9" l="1"/>
  <c r="HD412" i="9" s="1"/>
  <c r="Y67" i="20"/>
  <c r="HG369" i="9"/>
  <c r="HG483" i="9" s="1"/>
  <c r="HG485" i="9" s="1"/>
  <c r="HI341" i="9"/>
  <c r="HI343" i="9" s="1"/>
  <c r="HI344" i="9" s="1"/>
  <c r="HI330" i="9" s="1"/>
  <c r="HI331" i="9" s="1"/>
  <c r="HI333" i="9" s="1"/>
  <c r="HE478" i="9"/>
  <c r="HF477" i="9" s="1"/>
  <c r="GY501" i="9"/>
  <c r="GY502" i="9"/>
  <c r="HH337" i="9"/>
  <c r="HH338" i="9" s="1"/>
  <c r="HF452" i="9"/>
  <c r="HF543" i="9"/>
  <c r="HF544" i="9" s="1"/>
  <c r="HF537" i="9"/>
  <c r="HH383" i="9"/>
  <c r="HH384" i="9" s="1"/>
  <c r="HH368" i="9"/>
  <c r="HH369" i="9" s="1"/>
  <c r="HH419" i="9"/>
  <c r="HI284" i="9"/>
  <c r="HG285" i="9"/>
  <c r="HE112" i="9"/>
  <c r="HE378" i="9"/>
  <c r="HE386" i="9" s="1"/>
  <c r="HE407" i="9" s="1"/>
  <c r="HE408" i="9" s="1"/>
  <c r="HE410" i="9" s="1"/>
  <c r="HE412" i="9" s="1"/>
  <c r="HF465" i="9"/>
  <c r="HF468" i="9" s="1"/>
  <c r="HF473" i="9" s="1"/>
  <c r="HF519" i="9"/>
  <c r="BV68" i="19"/>
  <c r="BW63" i="19"/>
  <c r="AA29" i="17" l="1"/>
  <c r="Y69" i="20"/>
  <c r="Y71" i="20" s="1"/>
  <c r="HG417" i="9"/>
  <c r="HI345" i="9"/>
  <c r="HI347" i="9" s="1"/>
  <c r="HH417" i="9"/>
  <c r="HH483" i="9"/>
  <c r="HF475" i="9"/>
  <c r="HF497" i="9"/>
  <c r="HC498" i="9"/>
  <c r="GZ499" i="9"/>
  <c r="BV74" i="19"/>
  <c r="BV81" i="19" s="1"/>
  <c r="BV104" i="19" s="1"/>
  <c r="HH392" i="9"/>
  <c r="HH281" i="9" s="1"/>
  <c r="HJ284" i="9" s="1"/>
  <c r="HI335" i="9"/>
  <c r="HG406" i="9"/>
  <c r="HH482" i="9"/>
  <c r="HE147" i="9"/>
  <c r="HE521" i="9"/>
  <c r="HE522" i="9" s="1"/>
  <c r="HE524" i="9" s="1"/>
  <c r="HG290" i="9"/>
  <c r="HH279" i="9"/>
  <c r="HG389" i="9"/>
  <c r="HG395" i="9" s="1"/>
  <c r="HG402" i="9" s="1"/>
  <c r="HG451" i="9"/>
  <c r="HG496" i="9" s="1"/>
  <c r="HF374" i="9"/>
  <c r="HF454" i="9"/>
  <c r="HI367" i="9"/>
  <c r="HI336" i="9"/>
  <c r="HJ536" i="9" s="1"/>
  <c r="BW46" i="19"/>
  <c r="GZ502" i="9" l="1"/>
  <c r="GZ501" i="9"/>
  <c r="HJ341" i="9"/>
  <c r="HJ343" i="9" s="1"/>
  <c r="HJ344" i="9" s="1"/>
  <c r="HJ330" i="9" s="1"/>
  <c r="HJ331" i="9" s="1"/>
  <c r="HJ333" i="9" s="1"/>
  <c r="HH485" i="9"/>
  <c r="HH406" i="9" s="1"/>
  <c r="HH285" i="9"/>
  <c r="HH290" i="9" s="1"/>
  <c r="HF378" i="9"/>
  <c r="HF386" i="9" s="1"/>
  <c r="HF407" i="9" s="1"/>
  <c r="HF408" i="9" s="1"/>
  <c r="HF410" i="9" s="1"/>
  <c r="HF412" i="9" s="1"/>
  <c r="HF112" i="9"/>
  <c r="HI368" i="9"/>
  <c r="HI369" i="9" s="1"/>
  <c r="HI383" i="9"/>
  <c r="HI384" i="9" s="1"/>
  <c r="HI419" i="9"/>
  <c r="HI337" i="9"/>
  <c r="HI338" i="9" s="1"/>
  <c r="HF476" i="9"/>
  <c r="HF478" i="9"/>
  <c r="HG477" i="9" s="1"/>
  <c r="HG291" i="9"/>
  <c r="HG418" i="9" s="1"/>
  <c r="HG424" i="9" s="1"/>
  <c r="HH288" i="9"/>
  <c r="BV108" i="19"/>
  <c r="BW75" i="19"/>
  <c r="BW52" i="19"/>
  <c r="BW59" i="19" s="1"/>
  <c r="HI482" i="9" l="1"/>
  <c r="HI279" i="9"/>
  <c r="HH389" i="9"/>
  <c r="HH395" i="9" s="1"/>
  <c r="HH402" i="9" s="1"/>
  <c r="HH291" i="9"/>
  <c r="HH418" i="9" s="1"/>
  <c r="HH424" i="9" s="1"/>
  <c r="HI288" i="9"/>
  <c r="HJ345" i="9"/>
  <c r="HG448" i="9"/>
  <c r="HG452" i="9" s="1"/>
  <c r="HG458" i="9"/>
  <c r="HG461" i="9" s="1"/>
  <c r="HG535" i="9"/>
  <c r="HJ367" i="9"/>
  <c r="HJ336" i="9"/>
  <c r="HK536" i="9" s="1"/>
  <c r="HI417" i="9"/>
  <c r="HI483" i="9"/>
  <c r="BW107" i="19"/>
  <c r="HF147" i="9"/>
  <c r="HF521" i="9"/>
  <c r="HF522" i="9" s="1"/>
  <c r="HF524" i="9" s="1"/>
  <c r="HJ335" i="9"/>
  <c r="HJ337" i="9" s="1"/>
  <c r="HI392" i="9"/>
  <c r="HI281" i="9" s="1"/>
  <c r="HK284" i="9" s="1"/>
  <c r="BX24" i="19"/>
  <c r="HI485" i="9" l="1"/>
  <c r="HJ482" i="9" s="1"/>
  <c r="HJ338" i="9"/>
  <c r="HK335" i="9" s="1"/>
  <c r="HK337" i="9" s="1"/>
  <c r="HG537" i="9"/>
  <c r="HG543" i="9"/>
  <c r="HG544" i="9" s="1"/>
  <c r="HG374" i="9"/>
  <c r="HG454" i="9"/>
  <c r="HH451" i="9"/>
  <c r="HH496" i="9" s="1"/>
  <c r="HG519" i="9"/>
  <c r="HG465" i="9"/>
  <c r="HG468" i="9" s="1"/>
  <c r="HG473" i="9" s="1"/>
  <c r="HJ347" i="9"/>
  <c r="HK341" i="9"/>
  <c r="HK343" i="9" s="1"/>
  <c r="HI285" i="9"/>
  <c r="HH448" i="9"/>
  <c r="HH458" i="9"/>
  <c r="HH461" i="9" s="1"/>
  <c r="HH535" i="9"/>
  <c r="BW112" i="19"/>
  <c r="BW115" i="19" s="1"/>
  <c r="BX40" i="19"/>
  <c r="BX41" i="19" s="1"/>
  <c r="BX49" i="19"/>
  <c r="HJ392" i="9" l="1"/>
  <c r="HJ281" i="9" s="1"/>
  <c r="HL284" i="9" s="1"/>
  <c r="HI406" i="9"/>
  <c r="HH452" i="9"/>
  <c r="HH454" i="9" s="1"/>
  <c r="HG378" i="9"/>
  <c r="HG386" i="9" s="1"/>
  <c r="HG407" i="9" s="1"/>
  <c r="HG408" i="9" s="1"/>
  <c r="HG410" i="9" s="1"/>
  <c r="HG412" i="9" s="1"/>
  <c r="HG112" i="9"/>
  <c r="HK344" i="9"/>
  <c r="HK330" i="9" s="1"/>
  <c r="HK331" i="9" s="1"/>
  <c r="HK333" i="9" s="1"/>
  <c r="HH543" i="9"/>
  <c r="HH544" i="9" s="1"/>
  <c r="HH537" i="9"/>
  <c r="HJ383" i="9"/>
  <c r="HJ384" i="9" s="1"/>
  <c r="HJ368" i="9"/>
  <c r="HJ419" i="9"/>
  <c r="BW76" i="19" s="1"/>
  <c r="HI389" i="9"/>
  <c r="HI395" i="9" s="1"/>
  <c r="HI402" i="9" s="1"/>
  <c r="HI290" i="9"/>
  <c r="HJ279" i="9"/>
  <c r="HJ285" i="9" s="1"/>
  <c r="HH510" i="9"/>
  <c r="HH512" i="9" s="1"/>
  <c r="HH519" i="9"/>
  <c r="HH465" i="9"/>
  <c r="HH468" i="9" s="1"/>
  <c r="HH473" i="9" s="1"/>
  <c r="HB499" i="9" s="1"/>
  <c r="HG475" i="9"/>
  <c r="HG497" i="9"/>
  <c r="HA499" i="9"/>
  <c r="HD498" i="9"/>
  <c r="BW119" i="19"/>
  <c r="BW122" i="19" s="1"/>
  <c r="BW127" i="19" s="1"/>
  <c r="BW129" i="19" s="1"/>
  <c r="BW132" i="19" s="1"/>
  <c r="BX131" i="19" s="1"/>
  <c r="BW31" i="19"/>
  <c r="BW35" i="19" s="1"/>
  <c r="BW43" i="19" s="1"/>
  <c r="HB502" i="9" l="1"/>
  <c r="HB501" i="9"/>
  <c r="HH374" i="9"/>
  <c r="HH378" i="9" s="1"/>
  <c r="HH386" i="9" s="1"/>
  <c r="HH407" i="9" s="1"/>
  <c r="HH408" i="9" s="1"/>
  <c r="HH410" i="9" s="1"/>
  <c r="HH412" i="9" s="1"/>
  <c r="HA502" i="9"/>
  <c r="HA501" i="9"/>
  <c r="HI451" i="9"/>
  <c r="HI496" i="9" s="1"/>
  <c r="HK345" i="9"/>
  <c r="HL341" i="9" s="1"/>
  <c r="HL343" i="9" s="1"/>
  <c r="HH497" i="9"/>
  <c r="HH475" i="9"/>
  <c r="HH476" i="9" s="1"/>
  <c r="HG476" i="9"/>
  <c r="HG478" i="9"/>
  <c r="HH477" i="9" s="1"/>
  <c r="HK367" i="9"/>
  <c r="HK336" i="9"/>
  <c r="BW81" i="19"/>
  <c r="BW104" i="19" s="1"/>
  <c r="HJ389" i="9"/>
  <c r="HJ395" i="9" s="1"/>
  <c r="HJ402" i="9" s="1"/>
  <c r="HJ290" i="9"/>
  <c r="HK279" i="9"/>
  <c r="BW25" i="19"/>
  <c r="BW26" i="19" s="1"/>
  <c r="HJ369" i="9"/>
  <c r="HG147" i="9"/>
  <c r="HG521" i="9"/>
  <c r="HG522" i="9" s="1"/>
  <c r="HG524" i="9" s="1"/>
  <c r="HE498" i="9"/>
  <c r="HJ288" i="9"/>
  <c r="HI291" i="9"/>
  <c r="HI418" i="9" s="1"/>
  <c r="HI424" i="9" s="1"/>
  <c r="BX74" i="19"/>
  <c r="BW64" i="19"/>
  <c r="BW65" i="19" s="1"/>
  <c r="BW67" i="19" s="1"/>
  <c r="BW68" i="19" s="1"/>
  <c r="HH112" i="9" l="1"/>
  <c r="HH147" i="9" s="1"/>
  <c r="HK347" i="9"/>
  <c r="HK419" i="9" s="1"/>
  <c r="HH478" i="9"/>
  <c r="HI477" i="9" s="1"/>
  <c r="BW108" i="19"/>
  <c r="HL344" i="9"/>
  <c r="HL330" i="9" s="1"/>
  <c r="HL331" i="9" s="1"/>
  <c r="HL333" i="9" s="1"/>
  <c r="HI458" i="9"/>
  <c r="HI461" i="9" s="1"/>
  <c r="HI448" i="9"/>
  <c r="HI452" i="9" s="1"/>
  <c r="HI535" i="9"/>
  <c r="HJ291" i="9"/>
  <c r="HJ418" i="9" s="1"/>
  <c r="HK288" i="9"/>
  <c r="HL536" i="9"/>
  <c r="HK338" i="9"/>
  <c r="HJ417" i="9"/>
  <c r="HJ483" i="9"/>
  <c r="HJ485" i="9" s="1"/>
  <c r="BW69" i="19"/>
  <c r="BX46" i="19"/>
  <c r="BX63" i="19"/>
  <c r="HH521" i="9" l="1"/>
  <c r="HH522" i="9" s="1"/>
  <c r="HH524" i="9" s="1"/>
  <c r="HK368" i="9"/>
  <c r="HK369" i="9" s="1"/>
  <c r="HK417" i="9" s="1"/>
  <c r="HK383" i="9"/>
  <c r="HK384" i="9" s="1"/>
  <c r="BX107" i="19"/>
  <c r="HK482" i="9"/>
  <c r="HJ406" i="9"/>
  <c r="HJ424" i="9"/>
  <c r="HI374" i="9"/>
  <c r="HI454" i="9"/>
  <c r="HJ451" i="9"/>
  <c r="HJ496" i="9" s="1"/>
  <c r="HK392" i="9"/>
  <c r="HK281" i="9" s="1"/>
  <c r="HL335" i="9"/>
  <c r="HI519" i="9"/>
  <c r="HI465" i="9"/>
  <c r="HI468" i="9" s="1"/>
  <c r="HI473" i="9" s="1"/>
  <c r="HL367" i="9"/>
  <c r="HL336" i="9"/>
  <c r="HM536" i="9" s="1"/>
  <c r="HI543" i="9"/>
  <c r="HI544" i="9" s="1"/>
  <c r="HI537" i="9"/>
  <c r="HL345" i="9"/>
  <c r="BX75" i="19"/>
  <c r="BX52" i="19"/>
  <c r="BX59" i="19" s="1"/>
  <c r="HK483" i="9" l="1"/>
  <c r="HK485" i="9" s="1"/>
  <c r="HK406" i="9" s="1"/>
  <c r="HI112" i="9"/>
  <c r="HI378" i="9"/>
  <c r="HI386" i="9" s="1"/>
  <c r="HI407" i="9" s="1"/>
  <c r="HI408" i="9" s="1"/>
  <c r="HI410" i="9" s="1"/>
  <c r="HI412" i="9" s="1"/>
  <c r="HJ458" i="9"/>
  <c r="HJ461" i="9" s="1"/>
  <c r="HJ448" i="9"/>
  <c r="HJ452" i="9" s="1"/>
  <c r="HJ535" i="9"/>
  <c r="HL347" i="9"/>
  <c r="HM341" i="9"/>
  <c r="HM343" i="9" s="1"/>
  <c r="HI475" i="9"/>
  <c r="HI497" i="9"/>
  <c r="HF498" i="9"/>
  <c r="HC499" i="9"/>
  <c r="HL337" i="9"/>
  <c r="HL338" i="9" s="1"/>
  <c r="HM284" i="9"/>
  <c r="HK285" i="9"/>
  <c r="BY24" i="19"/>
  <c r="HL482" i="9" l="1"/>
  <c r="HC502" i="9"/>
  <c r="HC501" i="9"/>
  <c r="HJ543" i="9"/>
  <c r="HJ544" i="9" s="1"/>
  <c r="HJ537" i="9"/>
  <c r="HK290" i="9"/>
  <c r="HK389" i="9"/>
  <c r="HK395" i="9" s="1"/>
  <c r="HK402" i="9" s="1"/>
  <c r="HL279" i="9"/>
  <c r="HK451" i="9"/>
  <c r="HK496" i="9" s="1"/>
  <c r="HJ454" i="9"/>
  <c r="HJ374" i="9"/>
  <c r="HM335" i="9"/>
  <c r="HL392" i="9"/>
  <c r="HL281" i="9" s="1"/>
  <c r="HN284" i="9" s="1"/>
  <c r="HI476" i="9"/>
  <c r="HI478" i="9"/>
  <c r="HJ477" i="9" s="1"/>
  <c r="HJ465" i="9"/>
  <c r="HJ468" i="9" s="1"/>
  <c r="HJ473" i="9" s="1"/>
  <c r="HJ519" i="9"/>
  <c r="HM344" i="9"/>
  <c r="HM330" i="9" s="1"/>
  <c r="HM331" i="9" s="1"/>
  <c r="HM333" i="9" s="1"/>
  <c r="HL368" i="9"/>
  <c r="HL369" i="9" s="1"/>
  <c r="HL383" i="9"/>
  <c r="HL384" i="9" s="1"/>
  <c r="HL419" i="9"/>
  <c r="HI147" i="9"/>
  <c r="HI521" i="9"/>
  <c r="HI522" i="9" s="1"/>
  <c r="HI524" i="9" s="1"/>
  <c r="BX112" i="19"/>
  <c r="BX115" i="19" s="1"/>
  <c r="BY49" i="19"/>
  <c r="HM345" i="9" l="1"/>
  <c r="HN341" i="9" s="1"/>
  <c r="HN343" i="9" s="1"/>
  <c r="HL285" i="9"/>
  <c r="HM279" i="9" s="1"/>
  <c r="HM367" i="9"/>
  <c r="HM336" i="9"/>
  <c r="HN536" i="9" s="1"/>
  <c r="HJ497" i="9"/>
  <c r="HJ475" i="9"/>
  <c r="HJ476" i="9" s="1"/>
  <c r="HD499" i="9"/>
  <c r="HG498" i="9"/>
  <c r="HJ378" i="9"/>
  <c r="HJ386" i="9" s="1"/>
  <c r="HJ407" i="9" s="1"/>
  <c r="HJ408" i="9" s="1"/>
  <c r="HJ410" i="9" s="1"/>
  <c r="HJ412" i="9" s="1"/>
  <c r="HJ112" i="9"/>
  <c r="HK291" i="9"/>
  <c r="HK418" i="9" s="1"/>
  <c r="HK424" i="9" s="1"/>
  <c r="HL288" i="9"/>
  <c r="HL483" i="9"/>
  <c r="HL485" i="9" s="1"/>
  <c r="HL417" i="9"/>
  <c r="HM337" i="9"/>
  <c r="BX31" i="19"/>
  <c r="BX35" i="19" s="1"/>
  <c r="BX43" i="19" s="1"/>
  <c r="BX119" i="19"/>
  <c r="BX122" i="19" s="1"/>
  <c r="BX127" i="19" s="1"/>
  <c r="BX129" i="19" s="1"/>
  <c r="BX132" i="19" s="1"/>
  <c r="BY131" i="19" s="1"/>
  <c r="BY40" i="19"/>
  <c r="BY41" i="19" s="1"/>
  <c r="BY25" i="19"/>
  <c r="BY26" i="19" s="1"/>
  <c r="HM347" i="9" l="1"/>
  <c r="HM368" i="9" s="1"/>
  <c r="BX25" i="19" s="1"/>
  <c r="BX26" i="19" s="1"/>
  <c r="HD502" i="9"/>
  <c r="HD501" i="9"/>
  <c r="HL389" i="9"/>
  <c r="HL395" i="9" s="1"/>
  <c r="HL402" i="9" s="1"/>
  <c r="HL290" i="9"/>
  <c r="HM288" i="9" s="1"/>
  <c r="HM338" i="9"/>
  <c r="HN335" i="9" s="1"/>
  <c r="HJ478" i="9"/>
  <c r="HK477" i="9" s="1"/>
  <c r="HL406" i="9"/>
  <c r="HM482" i="9"/>
  <c r="HK535" i="9"/>
  <c r="HK458" i="9"/>
  <c r="HK461" i="9" s="1"/>
  <c r="HK448" i="9"/>
  <c r="HK452" i="9" s="1"/>
  <c r="HN344" i="9"/>
  <c r="HN330" i="9" s="1"/>
  <c r="HN331" i="9" s="1"/>
  <c r="HN333" i="9" s="1"/>
  <c r="HJ147" i="9"/>
  <c r="HJ521" i="9"/>
  <c r="HJ522" i="9" s="1"/>
  <c r="HJ524" i="9" s="1"/>
  <c r="BX64" i="19"/>
  <c r="BX65" i="19" s="1"/>
  <c r="BX67" i="19" s="1"/>
  <c r="BX68" i="19" s="1"/>
  <c r="HM383" i="9" l="1"/>
  <c r="HM384" i="9" s="1"/>
  <c r="HM419" i="9"/>
  <c r="BX76" i="19" s="1"/>
  <c r="HL291" i="9"/>
  <c r="HL418" i="9" s="1"/>
  <c r="HL424" i="9" s="1"/>
  <c r="HL458" i="9" s="1"/>
  <c r="HL461" i="9" s="1"/>
  <c r="HM392" i="9"/>
  <c r="HM281" i="9" s="1"/>
  <c r="HO284" i="9" s="1"/>
  <c r="HM369" i="9"/>
  <c r="HM483" i="9" s="1"/>
  <c r="HM485" i="9" s="1"/>
  <c r="HN345" i="9"/>
  <c r="HO341" i="9" s="1"/>
  <c r="HO343" i="9" s="1"/>
  <c r="HK543" i="9"/>
  <c r="HK544" i="9" s="1"/>
  <c r="HK537" i="9"/>
  <c r="HK519" i="9"/>
  <c r="HK465" i="9"/>
  <c r="HK468" i="9" s="1"/>
  <c r="HK473" i="9" s="1"/>
  <c r="HK510" i="9"/>
  <c r="HK512" i="9" s="1"/>
  <c r="HK374" i="9"/>
  <c r="HK454" i="9"/>
  <c r="HL451" i="9"/>
  <c r="HL496" i="9" s="1"/>
  <c r="HN337" i="9"/>
  <c r="HN336" i="9"/>
  <c r="HO536" i="9" s="1"/>
  <c r="HN367" i="9"/>
  <c r="BX69" i="19"/>
  <c r="BY46" i="19"/>
  <c r="BY74" i="19"/>
  <c r="BX81" i="19" l="1"/>
  <c r="BX104" i="19" s="1"/>
  <c r="HL448" i="9"/>
  <c r="HL452" i="9" s="1"/>
  <c r="HL535" i="9"/>
  <c r="HL537" i="9" s="1"/>
  <c r="HM285" i="9"/>
  <c r="HM417" i="9"/>
  <c r="HN347" i="9"/>
  <c r="HN383" i="9" s="1"/>
  <c r="HN384" i="9" s="1"/>
  <c r="HM406" i="9"/>
  <c r="HN482" i="9"/>
  <c r="HO344" i="9"/>
  <c r="HO330" i="9" s="1"/>
  <c r="HO331" i="9" s="1"/>
  <c r="HO333" i="9" s="1"/>
  <c r="HK378" i="9"/>
  <c r="HK386" i="9" s="1"/>
  <c r="HK407" i="9" s="1"/>
  <c r="HK408" i="9" s="1"/>
  <c r="HK410" i="9" s="1"/>
  <c r="HK412" i="9" s="1"/>
  <c r="HK112" i="9"/>
  <c r="HN338" i="9"/>
  <c r="HE499" i="9"/>
  <c r="HK475" i="9"/>
  <c r="HK497" i="9"/>
  <c r="HH498" i="9"/>
  <c r="HL519" i="9"/>
  <c r="HL465" i="9"/>
  <c r="HL468" i="9" s="1"/>
  <c r="HL473" i="9" s="1"/>
  <c r="HI498" i="9" s="1"/>
  <c r="BY63" i="19"/>
  <c r="BY52" i="19"/>
  <c r="BY59" i="19" s="1"/>
  <c r="BX108" i="19" l="1"/>
  <c r="BY107" i="19" s="1"/>
  <c r="HE502" i="9"/>
  <c r="HE501" i="9"/>
  <c r="HL543" i="9"/>
  <c r="HL544" i="9" s="1"/>
  <c r="HN368" i="9"/>
  <c r="HN369" i="9" s="1"/>
  <c r="HN483" i="9" s="1"/>
  <c r="HN485" i="9" s="1"/>
  <c r="HN279" i="9"/>
  <c r="HM389" i="9"/>
  <c r="HM395" i="9" s="1"/>
  <c r="HM402" i="9" s="1"/>
  <c r="HM290" i="9"/>
  <c r="HN419" i="9"/>
  <c r="HL497" i="9"/>
  <c r="HL475" i="9"/>
  <c r="HL476" i="9" s="1"/>
  <c r="HK476" i="9"/>
  <c r="HK478" i="9"/>
  <c r="HL477" i="9" s="1"/>
  <c r="HK521" i="9"/>
  <c r="HK522" i="9" s="1"/>
  <c r="HK524" i="9" s="1"/>
  <c r="HK147" i="9"/>
  <c r="HF499" i="9"/>
  <c r="HO345" i="9"/>
  <c r="HL374" i="9"/>
  <c r="HM451" i="9"/>
  <c r="HM496" i="9" s="1"/>
  <c r="HL454" i="9"/>
  <c r="HO335" i="9"/>
  <c r="HN392" i="9"/>
  <c r="HN281" i="9" s="1"/>
  <c r="HO336" i="9"/>
  <c r="HP536" i="9" s="1"/>
  <c r="HO367" i="9"/>
  <c r="HF502" i="9" l="1"/>
  <c r="HF501" i="9"/>
  <c r="HN417" i="9"/>
  <c r="HL478" i="9"/>
  <c r="HM477" i="9" s="1"/>
  <c r="HN288" i="9"/>
  <c r="HM291" i="9"/>
  <c r="HM418" i="9" s="1"/>
  <c r="HM424" i="9" s="1"/>
  <c r="HL378" i="9"/>
  <c r="HL386" i="9" s="1"/>
  <c r="HL407" i="9" s="1"/>
  <c r="HL408" i="9" s="1"/>
  <c r="HL410" i="9" s="1"/>
  <c r="HL412" i="9" s="1"/>
  <c r="HL112" i="9"/>
  <c r="HP284" i="9"/>
  <c r="HN285" i="9"/>
  <c r="HO337" i="9"/>
  <c r="HO338" i="9" s="1"/>
  <c r="HO347" i="9"/>
  <c r="HP341" i="9"/>
  <c r="HP343" i="9" s="1"/>
  <c r="HN406" i="9"/>
  <c r="HO482" i="9"/>
  <c r="BY112" i="19"/>
  <c r="BY115" i="19" s="1"/>
  <c r="HM448" i="9" l="1"/>
  <c r="HM452" i="9" s="1"/>
  <c r="HM374" i="9" s="1"/>
  <c r="HM535" i="9"/>
  <c r="HM458" i="9"/>
  <c r="HM461" i="9" s="1"/>
  <c r="HN290" i="9"/>
  <c r="HO279" i="9"/>
  <c r="HN389" i="9"/>
  <c r="HN395" i="9" s="1"/>
  <c r="HN402" i="9" s="1"/>
  <c r="HL521" i="9"/>
  <c r="HL522" i="9" s="1"/>
  <c r="HL524" i="9" s="1"/>
  <c r="HL147" i="9"/>
  <c r="HP344" i="9"/>
  <c r="HP330" i="9" s="1"/>
  <c r="HP331" i="9" s="1"/>
  <c r="HP333" i="9" s="1"/>
  <c r="HO368" i="9"/>
  <c r="HO369" i="9" s="1"/>
  <c r="HO383" i="9"/>
  <c r="HO384" i="9" s="1"/>
  <c r="HO419" i="9"/>
  <c r="HP335" i="9"/>
  <c r="HO392" i="9"/>
  <c r="HO281" i="9" s="1"/>
  <c r="HQ284" i="9" s="1"/>
  <c r="BY31" i="19"/>
  <c r="BY35" i="19" s="1"/>
  <c r="BY43" i="19" s="1"/>
  <c r="BY119" i="19"/>
  <c r="BY122" i="19" s="1"/>
  <c r="BY127" i="19" s="1"/>
  <c r="BY129" i="19" s="1"/>
  <c r="BY132" i="19" s="1"/>
  <c r="BZ131" i="19" s="1"/>
  <c r="HM454" i="9" l="1"/>
  <c r="HN451" i="9"/>
  <c r="HN496" i="9" s="1"/>
  <c r="HM519" i="9"/>
  <c r="HM465" i="9"/>
  <c r="HM468" i="9" s="1"/>
  <c r="HM473" i="9" s="1"/>
  <c r="HM543" i="9"/>
  <c r="HM544" i="9" s="1"/>
  <c r="HM537" i="9"/>
  <c r="HP345" i="9"/>
  <c r="HP347" i="9" s="1"/>
  <c r="HN291" i="9"/>
  <c r="HN418" i="9" s="1"/>
  <c r="HN424" i="9" s="1"/>
  <c r="HO288" i="9"/>
  <c r="HO483" i="9"/>
  <c r="HO485" i="9" s="1"/>
  <c r="HO417" i="9"/>
  <c r="HP337" i="9"/>
  <c r="HM378" i="9"/>
  <c r="HM386" i="9" s="1"/>
  <c r="HM407" i="9" s="1"/>
  <c r="HM408" i="9" s="1"/>
  <c r="HM410" i="9" s="1"/>
  <c r="HM412" i="9" s="1"/>
  <c r="HM112" i="9"/>
  <c r="HP367" i="9"/>
  <c r="HP336" i="9"/>
  <c r="HQ536" i="9" s="1"/>
  <c r="HO285" i="9"/>
  <c r="BZ24" i="19"/>
  <c r="BY64" i="19"/>
  <c r="BY65" i="19" s="1"/>
  <c r="BY67" i="19" s="1"/>
  <c r="BY69" i="19" s="1"/>
  <c r="HM475" i="9" l="1"/>
  <c r="HM497" i="9"/>
  <c r="HG499" i="9"/>
  <c r="HJ498" i="9"/>
  <c r="HQ341" i="9"/>
  <c r="HQ343" i="9" s="1"/>
  <c r="HQ344" i="9" s="1"/>
  <c r="HQ330" i="9" s="1"/>
  <c r="HQ331" i="9" s="1"/>
  <c r="HQ333" i="9" s="1"/>
  <c r="HP338" i="9"/>
  <c r="HP392" i="9" s="1"/>
  <c r="HP482" i="9"/>
  <c r="HO406" i="9"/>
  <c r="HM147" i="9"/>
  <c r="HM521" i="9"/>
  <c r="HM522" i="9" s="1"/>
  <c r="HM524" i="9" s="1"/>
  <c r="HN458" i="9"/>
  <c r="HN461" i="9" s="1"/>
  <c r="HN448" i="9"/>
  <c r="HN452" i="9" s="1"/>
  <c r="HN535" i="9"/>
  <c r="HO290" i="9"/>
  <c r="HO389" i="9"/>
  <c r="HO395" i="9" s="1"/>
  <c r="HO402" i="9" s="1"/>
  <c r="HP279" i="9"/>
  <c r="HP368" i="9"/>
  <c r="HP369" i="9" s="1"/>
  <c r="HP383" i="9"/>
  <c r="HP419" i="9"/>
  <c r="BY76" i="19" s="1"/>
  <c r="BY68" i="19"/>
  <c r="HP281" i="9" l="1"/>
  <c r="HR284" i="9" s="1"/>
  <c r="Z51" i="20"/>
  <c r="HP384" i="9"/>
  <c r="Z42" i="20"/>
  <c r="Z43" i="20" s="1"/>
  <c r="AB23" i="17" s="1"/>
  <c r="HG502" i="9"/>
  <c r="HG501" i="9"/>
  <c r="HQ335" i="9"/>
  <c r="HQ337" i="9" s="1"/>
  <c r="HM478" i="9"/>
  <c r="HN477" i="9" s="1"/>
  <c r="HM476" i="9"/>
  <c r="HQ345" i="9"/>
  <c r="HR341" i="9" s="1"/>
  <c r="HR343" i="9" s="1"/>
  <c r="HN374" i="9"/>
  <c r="HN454" i="9"/>
  <c r="HO451" i="9"/>
  <c r="HO496" i="9" s="1"/>
  <c r="HN519" i="9"/>
  <c r="HN465" i="9"/>
  <c r="HN468" i="9" s="1"/>
  <c r="HN473" i="9" s="1"/>
  <c r="HN510" i="9"/>
  <c r="HN512" i="9" s="1"/>
  <c r="HQ336" i="9"/>
  <c r="HR536" i="9" s="1"/>
  <c r="HQ367" i="9"/>
  <c r="HP417" i="9"/>
  <c r="HP483" i="9"/>
  <c r="HP485" i="9" s="1"/>
  <c r="HN543" i="9"/>
  <c r="HN544" i="9" s="1"/>
  <c r="HN537" i="9"/>
  <c r="HO291" i="9"/>
  <c r="HO418" i="9" s="1"/>
  <c r="HO424" i="9" s="1"/>
  <c r="HP288" i="9"/>
  <c r="HP285" i="9"/>
  <c r="BZ25" i="19"/>
  <c r="BZ26" i="19" s="1"/>
  <c r="BZ40" i="19"/>
  <c r="BZ41" i="19" s="1"/>
  <c r="BZ49" i="19"/>
  <c r="HQ347" i="9" l="1"/>
  <c r="HQ368" i="9" s="1"/>
  <c r="HQ369" i="9" s="1"/>
  <c r="HQ338" i="9"/>
  <c r="HR335" i="9" s="1"/>
  <c r="HR344" i="9"/>
  <c r="HR330" i="9" s="1"/>
  <c r="HR331" i="9" s="1"/>
  <c r="HR333" i="9" s="1"/>
  <c r="HP290" i="9"/>
  <c r="HQ279" i="9"/>
  <c r="HP389" i="9"/>
  <c r="HP406" i="9"/>
  <c r="Z65" i="20" s="1"/>
  <c r="HQ482" i="9"/>
  <c r="HO535" i="9"/>
  <c r="HO458" i="9"/>
  <c r="HO461" i="9" s="1"/>
  <c r="HO448" i="9"/>
  <c r="HO452" i="9" s="1"/>
  <c r="HH499" i="9"/>
  <c r="HN475" i="9"/>
  <c r="HN497" i="9"/>
  <c r="HK498" i="9"/>
  <c r="HN112" i="9"/>
  <c r="HN378" i="9"/>
  <c r="HN386" i="9" s="1"/>
  <c r="HN407" i="9" s="1"/>
  <c r="HN408" i="9" s="1"/>
  <c r="HN410" i="9" s="1"/>
  <c r="HN412" i="9" s="1"/>
  <c r="HP395" i="9" l="1"/>
  <c r="HP402" i="9" s="1"/>
  <c r="Z48" i="20"/>
  <c r="Z54" i="20" s="1"/>
  <c r="HH502" i="9"/>
  <c r="HH501" i="9"/>
  <c r="HQ383" i="9"/>
  <c r="HQ384" i="9" s="1"/>
  <c r="HQ419" i="9"/>
  <c r="HQ392" i="9"/>
  <c r="HQ281" i="9" s="1"/>
  <c r="HS284" i="9" s="1"/>
  <c r="HR345" i="9"/>
  <c r="HR347" i="9" s="1"/>
  <c r="HQ417" i="9"/>
  <c r="HQ483" i="9"/>
  <c r="HQ485" i="9" s="1"/>
  <c r="HN147" i="9"/>
  <c r="HN521" i="9"/>
  <c r="HN522" i="9" s="1"/>
  <c r="HN524" i="9" s="1"/>
  <c r="HR337" i="9"/>
  <c r="HQ288" i="9"/>
  <c r="HP291" i="9"/>
  <c r="HP418" i="9" s="1"/>
  <c r="HO465" i="9"/>
  <c r="HO468" i="9" s="1"/>
  <c r="HO473" i="9" s="1"/>
  <c r="HO519" i="9"/>
  <c r="HN476" i="9"/>
  <c r="HN478" i="9"/>
  <c r="HO477" i="9" s="1"/>
  <c r="HO374" i="9"/>
  <c r="HP451" i="9"/>
  <c r="HP496" i="9" s="1"/>
  <c r="HO454" i="9"/>
  <c r="HO537" i="9"/>
  <c r="HO543" i="9"/>
  <c r="HO544" i="9" s="1"/>
  <c r="HR336" i="9"/>
  <c r="HS536" i="9" s="1"/>
  <c r="HR367" i="9"/>
  <c r="BZ74" i="19"/>
  <c r="Z61" i="20" l="1"/>
  <c r="AB26" i="17"/>
  <c r="HS341" i="9"/>
  <c r="HS343" i="9" s="1"/>
  <c r="HS344" i="9" s="1"/>
  <c r="HS330" i="9" s="1"/>
  <c r="HS331" i="9" s="1"/>
  <c r="HS333" i="9" s="1"/>
  <c r="HQ285" i="9"/>
  <c r="HQ389" i="9" s="1"/>
  <c r="HQ395" i="9" s="1"/>
  <c r="HQ402" i="9" s="1"/>
  <c r="HR338" i="9"/>
  <c r="HR392" i="9" s="1"/>
  <c r="HR281" i="9" s="1"/>
  <c r="HT284" i="9" s="1"/>
  <c r="HR383" i="9"/>
  <c r="HR384" i="9" s="1"/>
  <c r="HR368" i="9"/>
  <c r="HR369" i="9" s="1"/>
  <c r="HR419" i="9"/>
  <c r="HO497" i="9"/>
  <c r="HO475" i="9"/>
  <c r="HO476" i="9" s="1"/>
  <c r="HI499" i="9"/>
  <c r="HL498" i="9"/>
  <c r="HR482" i="9"/>
  <c r="HQ406" i="9"/>
  <c r="BY75" i="19"/>
  <c r="HP424" i="9"/>
  <c r="HO112" i="9"/>
  <c r="HO378" i="9"/>
  <c r="HO386" i="9" s="1"/>
  <c r="HO407" i="9" s="1"/>
  <c r="HO408" i="9" s="1"/>
  <c r="HO410" i="9" s="1"/>
  <c r="HO412" i="9" s="1"/>
  <c r="BZ46" i="19"/>
  <c r="BZ63" i="19"/>
  <c r="AB25" i="17" l="1"/>
  <c r="HR279" i="9"/>
  <c r="HR285" i="9" s="1"/>
  <c r="HR290" i="9" s="1"/>
  <c r="HI502" i="9"/>
  <c r="HI501" i="9"/>
  <c r="HQ290" i="9"/>
  <c r="HR288" i="9" s="1"/>
  <c r="HS335" i="9"/>
  <c r="HS337" i="9" s="1"/>
  <c r="HO478" i="9"/>
  <c r="HP477" i="9" s="1"/>
  <c r="HR483" i="9"/>
  <c r="HR485" i="9" s="1"/>
  <c r="HR417" i="9"/>
  <c r="HS345" i="9"/>
  <c r="HP458" i="9"/>
  <c r="HP461" i="9" s="1"/>
  <c r="HP535" i="9"/>
  <c r="HP448" i="9"/>
  <c r="HP452" i="9" s="1"/>
  <c r="HS336" i="9"/>
  <c r="HT536" i="9" s="1"/>
  <c r="HS367" i="9"/>
  <c r="BY81" i="19"/>
  <c r="BY104" i="19" s="1"/>
  <c r="BY108" i="19" s="1"/>
  <c r="HO147" i="9"/>
  <c r="HO521" i="9"/>
  <c r="HO522" i="9" s="1"/>
  <c r="HO524" i="9" s="1"/>
  <c r="BZ75" i="19"/>
  <c r="BZ52" i="19"/>
  <c r="BZ59" i="19" s="1"/>
  <c r="HQ291" i="9" l="1"/>
  <c r="HQ418" i="9" s="1"/>
  <c r="HQ424" i="9" s="1"/>
  <c r="HQ535" i="9" s="1"/>
  <c r="HS338" i="9"/>
  <c r="HS392" i="9" s="1"/>
  <c r="HS281" i="9" s="1"/>
  <c r="HU284" i="9" s="1"/>
  <c r="HS279" i="9"/>
  <c r="HR389" i="9"/>
  <c r="HR395" i="9" s="1"/>
  <c r="HR402" i="9" s="1"/>
  <c r="HP465" i="9"/>
  <c r="HP468" i="9" s="1"/>
  <c r="HP473" i="9" s="1"/>
  <c r="HP519" i="9"/>
  <c r="BZ107" i="19"/>
  <c r="HQ458" i="9"/>
  <c r="HQ461" i="9" s="1"/>
  <c r="HR291" i="9"/>
  <c r="HR418" i="9" s="1"/>
  <c r="HR424" i="9" s="1"/>
  <c r="HS288" i="9"/>
  <c r="HP454" i="9"/>
  <c r="HQ451" i="9"/>
  <c r="HQ496" i="9" s="1"/>
  <c r="HP374" i="9"/>
  <c r="Z33" i="20" s="1"/>
  <c r="HS347" i="9"/>
  <c r="HT341" i="9"/>
  <c r="HT343" i="9" s="1"/>
  <c r="HP543" i="9"/>
  <c r="HP544" i="9" s="1"/>
  <c r="HP537" i="9"/>
  <c r="HS482" i="9"/>
  <c r="HR406" i="9"/>
  <c r="CA24" i="19"/>
  <c r="Z37" i="20" l="1"/>
  <c r="AB21" i="17"/>
  <c r="HQ448" i="9"/>
  <c r="HQ452" i="9" s="1"/>
  <c r="HT335" i="9"/>
  <c r="HT337" i="9" s="1"/>
  <c r="HS285" i="9"/>
  <c r="HT279" i="9" s="1"/>
  <c r="HQ519" i="9"/>
  <c r="HQ465" i="9"/>
  <c r="HQ468" i="9" s="1"/>
  <c r="HQ473" i="9" s="1"/>
  <c r="HK499" i="9" s="1"/>
  <c r="HQ510" i="9"/>
  <c r="HQ512" i="9" s="1"/>
  <c r="HS368" i="9"/>
  <c r="HS369" i="9" s="1"/>
  <c r="HS383" i="9"/>
  <c r="HS384" i="9" s="1"/>
  <c r="HS419" i="9"/>
  <c r="BZ76" i="19" s="1"/>
  <c r="HQ537" i="9"/>
  <c r="HQ543" i="9"/>
  <c r="HQ544" i="9" s="1"/>
  <c r="HP112" i="9"/>
  <c r="HP378" i="9"/>
  <c r="HP386" i="9" s="1"/>
  <c r="HP407" i="9" s="1"/>
  <c r="HR535" i="9"/>
  <c r="HR448" i="9"/>
  <c r="HR458" i="9"/>
  <c r="HR461" i="9" s="1"/>
  <c r="HT344" i="9"/>
  <c r="HT330" i="9" s="1"/>
  <c r="HT331" i="9" s="1"/>
  <c r="HT333" i="9" s="1"/>
  <c r="HP475" i="9"/>
  <c r="HP497" i="9"/>
  <c r="HJ499" i="9"/>
  <c r="HM498" i="9"/>
  <c r="CA49" i="19"/>
  <c r="BZ112" i="19"/>
  <c r="BZ115" i="19" l="1"/>
  <c r="BZ119" i="19" s="1"/>
  <c r="BZ122" i="19" s="1"/>
  <c r="BZ127" i="19" s="1"/>
  <c r="BZ129" i="19" s="1"/>
  <c r="BZ132" i="19" s="1"/>
  <c r="CA131" i="19" s="1"/>
  <c r="HP408" i="9"/>
  <c r="Z66" i="20"/>
  <c r="AB20" i="17"/>
  <c r="AB44" i="17" s="1"/>
  <c r="Z45" i="20"/>
  <c r="AB19" i="17" s="1"/>
  <c r="HK502" i="9"/>
  <c r="HK501" i="9"/>
  <c r="HJ502" i="9"/>
  <c r="HJ501" i="9"/>
  <c r="HS290" i="9"/>
  <c r="HT288" i="9" s="1"/>
  <c r="HS389" i="9"/>
  <c r="HS395" i="9" s="1"/>
  <c r="HS402" i="9" s="1"/>
  <c r="HT345" i="9"/>
  <c r="HU341" i="9" s="1"/>
  <c r="HU343" i="9" s="1"/>
  <c r="HN498" i="9"/>
  <c r="HQ374" i="9"/>
  <c r="HR451" i="9"/>
  <c r="HR496" i="9" s="1"/>
  <c r="HQ454" i="9"/>
  <c r="BZ81" i="19"/>
  <c r="BZ104" i="19" s="1"/>
  <c r="HS483" i="9"/>
  <c r="HS485" i="9" s="1"/>
  <c r="HS417" i="9"/>
  <c r="HP476" i="9"/>
  <c r="HP478" i="9"/>
  <c r="HQ477" i="9" s="1"/>
  <c r="HQ497" i="9"/>
  <c r="HQ475" i="9"/>
  <c r="HQ476" i="9" s="1"/>
  <c r="HP147" i="9"/>
  <c r="HP521" i="9"/>
  <c r="HP522" i="9" s="1"/>
  <c r="HP524" i="9" s="1"/>
  <c r="HT336" i="9"/>
  <c r="HT367" i="9"/>
  <c r="HR519" i="9"/>
  <c r="HR465" i="9"/>
  <c r="HR468" i="9" s="1"/>
  <c r="HR473" i="9" s="1"/>
  <c r="HL499" i="9" s="1"/>
  <c r="HR543" i="9"/>
  <c r="HR544" i="9" s="1"/>
  <c r="HR537" i="9"/>
  <c r="BZ31" i="19"/>
  <c r="BZ35" i="19" s="1"/>
  <c r="BZ43" i="19" s="1"/>
  <c r="CA25" i="19"/>
  <c r="CA26" i="19" s="1"/>
  <c r="CA40" i="19"/>
  <c r="CA41" i="19" s="1"/>
  <c r="HP410" i="9" l="1"/>
  <c r="HP412" i="9" s="1"/>
  <c r="Z67" i="20"/>
  <c r="HL502" i="9"/>
  <c r="HL501" i="9"/>
  <c r="HS291" i="9"/>
  <c r="HS418" i="9" s="1"/>
  <c r="HS424" i="9" s="1"/>
  <c r="HS535" i="9" s="1"/>
  <c r="HT347" i="9"/>
  <c r="HT368" i="9" s="1"/>
  <c r="HT369" i="9" s="1"/>
  <c r="HR452" i="9"/>
  <c r="HR454" i="9" s="1"/>
  <c r="HT482" i="9"/>
  <c r="HS406" i="9"/>
  <c r="BZ108" i="19"/>
  <c r="HU344" i="9"/>
  <c r="HU330" i="9" s="1"/>
  <c r="HU331" i="9" s="1"/>
  <c r="HU333" i="9" s="1"/>
  <c r="HU536" i="9"/>
  <c r="HT338" i="9"/>
  <c r="HR475" i="9"/>
  <c r="HR476" i="9" s="1"/>
  <c r="HR497" i="9"/>
  <c r="HO498" i="9"/>
  <c r="HQ478" i="9"/>
  <c r="HR477" i="9" s="1"/>
  <c r="HQ378" i="9"/>
  <c r="HQ386" i="9" s="1"/>
  <c r="HQ407" i="9" s="1"/>
  <c r="HQ408" i="9" s="1"/>
  <c r="HQ410" i="9" s="1"/>
  <c r="HQ412" i="9" s="1"/>
  <c r="HQ112" i="9"/>
  <c r="CA46" i="19"/>
  <c r="BZ64" i="19"/>
  <c r="BZ65" i="19" s="1"/>
  <c r="BZ67" i="19" s="1"/>
  <c r="BZ69" i="19" s="1"/>
  <c r="AB29" i="17" l="1"/>
  <c r="Z69" i="20"/>
  <c r="Z71" i="20" s="1"/>
  <c r="HT419" i="9"/>
  <c r="HS451" i="9"/>
  <c r="HS496" i="9" s="1"/>
  <c r="HR374" i="9"/>
  <c r="HR378" i="9" s="1"/>
  <c r="HR386" i="9" s="1"/>
  <c r="HR407" i="9" s="1"/>
  <c r="HR408" i="9" s="1"/>
  <c r="HR410" i="9" s="1"/>
  <c r="HR412" i="9" s="1"/>
  <c r="HT383" i="9"/>
  <c r="HT384" i="9" s="1"/>
  <c r="HS448" i="9"/>
  <c r="HS458" i="9"/>
  <c r="HS461" i="9" s="1"/>
  <c r="HS519" i="9" s="1"/>
  <c r="HR478" i="9"/>
  <c r="HS477" i="9" s="1"/>
  <c r="HT483" i="9"/>
  <c r="HT485" i="9" s="1"/>
  <c r="HT417" i="9"/>
  <c r="HU345" i="9"/>
  <c r="HU367" i="9"/>
  <c r="HU336" i="9"/>
  <c r="HV536" i="9" s="1"/>
  <c r="HU335" i="9"/>
  <c r="HT392" i="9"/>
  <c r="HT281" i="9" s="1"/>
  <c r="CA107" i="19"/>
  <c r="HS543" i="9"/>
  <c r="HS544" i="9" s="1"/>
  <c r="HS537" i="9"/>
  <c r="HQ521" i="9"/>
  <c r="HQ522" i="9" s="1"/>
  <c r="HQ524" i="9" s="1"/>
  <c r="HQ147" i="9"/>
  <c r="CA52" i="19"/>
  <c r="CA59" i="19" s="1"/>
  <c r="BZ68" i="19"/>
  <c r="CA74" i="19"/>
  <c r="HR112" i="9" l="1"/>
  <c r="HR147" i="9" s="1"/>
  <c r="HS452" i="9"/>
  <c r="HT451" i="9" s="1"/>
  <c r="HT496" i="9" s="1"/>
  <c r="HS465" i="9"/>
  <c r="HS468" i="9" s="1"/>
  <c r="HS473" i="9" s="1"/>
  <c r="HS497" i="9" s="1"/>
  <c r="HU337" i="9"/>
  <c r="HU338" i="9" s="1"/>
  <c r="HV284" i="9"/>
  <c r="HT285" i="9"/>
  <c r="HU347" i="9"/>
  <c r="HV341" i="9"/>
  <c r="HV343" i="9" s="1"/>
  <c r="HR521" i="9"/>
  <c r="HR522" i="9" s="1"/>
  <c r="HR524" i="9" s="1"/>
  <c r="HT406" i="9"/>
  <c r="HU482" i="9"/>
  <c r="CA63" i="19"/>
  <c r="HS374" i="9" l="1"/>
  <c r="HS378" i="9" s="1"/>
  <c r="HS386" i="9" s="1"/>
  <c r="HS407" i="9" s="1"/>
  <c r="HS408" i="9" s="1"/>
  <c r="HS410" i="9" s="1"/>
  <c r="HS412" i="9" s="1"/>
  <c r="HS454" i="9"/>
  <c r="HM499" i="9"/>
  <c r="HS475" i="9"/>
  <c r="HS476" i="9" s="1"/>
  <c r="HP498" i="9"/>
  <c r="HT389" i="9"/>
  <c r="HT395" i="9" s="1"/>
  <c r="HT402" i="9" s="1"/>
  <c r="HU279" i="9"/>
  <c r="HT290" i="9"/>
  <c r="HV344" i="9"/>
  <c r="HV330" i="9" s="1"/>
  <c r="HV331" i="9" s="1"/>
  <c r="HV333" i="9" s="1"/>
  <c r="HU383" i="9"/>
  <c r="HU384" i="9" s="1"/>
  <c r="HU368" i="9"/>
  <c r="HU369" i="9" s="1"/>
  <c r="HU419" i="9"/>
  <c r="HV335" i="9"/>
  <c r="HU392" i="9"/>
  <c r="HU281" i="9" s="1"/>
  <c r="HW284" i="9" s="1"/>
  <c r="CA112" i="19"/>
  <c r="CA115" i="19" s="1"/>
  <c r="HS112" i="9" l="1"/>
  <c r="HS521" i="9" s="1"/>
  <c r="HS522" i="9" s="1"/>
  <c r="HS524" i="9" s="1"/>
  <c r="HM502" i="9"/>
  <c r="HM501" i="9"/>
  <c r="HS478" i="9"/>
  <c r="HT477" i="9" s="1"/>
  <c r="HV367" i="9"/>
  <c r="HV336" i="9"/>
  <c r="HW536" i="9" s="1"/>
  <c r="HV337" i="9"/>
  <c r="HU417" i="9"/>
  <c r="HU483" i="9"/>
  <c r="HU485" i="9" s="1"/>
  <c r="HT291" i="9"/>
  <c r="HT418" i="9" s="1"/>
  <c r="HT424" i="9" s="1"/>
  <c r="HU288" i="9"/>
  <c r="HU285" i="9"/>
  <c r="HV345" i="9"/>
  <c r="CA119" i="19"/>
  <c r="CA122" i="19" s="1"/>
  <c r="CA127" i="19" s="1"/>
  <c r="CA129" i="19" s="1"/>
  <c r="CA132" i="19" s="1"/>
  <c r="CB131" i="19" s="1"/>
  <c r="CA31" i="19"/>
  <c r="CA35" i="19" s="1"/>
  <c r="CA43" i="19" s="1"/>
  <c r="HS147" i="9" l="1"/>
  <c r="HV338" i="9"/>
  <c r="HV392" i="9" s="1"/>
  <c r="HV281" i="9" s="1"/>
  <c r="HX284" i="9" s="1"/>
  <c r="HV347" i="9"/>
  <c r="HW341" i="9"/>
  <c r="HW343" i="9" s="1"/>
  <c r="HU290" i="9"/>
  <c r="HU389" i="9"/>
  <c r="HU395" i="9" s="1"/>
  <c r="HU402" i="9" s="1"/>
  <c r="HV279" i="9"/>
  <c r="HT535" i="9"/>
  <c r="HT448" i="9"/>
  <c r="HT452" i="9" s="1"/>
  <c r="HT458" i="9"/>
  <c r="HT461" i="9" s="1"/>
  <c r="HV482" i="9"/>
  <c r="HU406" i="9"/>
  <c r="CB24" i="19"/>
  <c r="CA64" i="19"/>
  <c r="CA65" i="19" s="1"/>
  <c r="CA67" i="19" s="1"/>
  <c r="CA68" i="19" s="1"/>
  <c r="HW335" i="9" l="1"/>
  <c r="HW337" i="9" s="1"/>
  <c r="HV285" i="9"/>
  <c r="HW279" i="9" s="1"/>
  <c r="HT537" i="9"/>
  <c r="HT543" i="9"/>
  <c r="HT544" i="9" s="1"/>
  <c r="HW344" i="9"/>
  <c r="HW330" i="9" s="1"/>
  <c r="HW331" i="9" s="1"/>
  <c r="HW333" i="9" s="1"/>
  <c r="HU291" i="9"/>
  <c r="HU418" i="9" s="1"/>
  <c r="HU424" i="9" s="1"/>
  <c r="HV288" i="9"/>
  <c r="HT519" i="9"/>
  <c r="HT510" i="9"/>
  <c r="HT512" i="9" s="1"/>
  <c r="HT465" i="9"/>
  <c r="HT468" i="9" s="1"/>
  <c r="HT473" i="9" s="1"/>
  <c r="HT374" i="9"/>
  <c r="HT454" i="9"/>
  <c r="HU451" i="9"/>
  <c r="HU496" i="9" s="1"/>
  <c r="HV368" i="9"/>
  <c r="HV369" i="9" s="1"/>
  <c r="HV383" i="9"/>
  <c r="HV384" i="9" s="1"/>
  <c r="HV419" i="9"/>
  <c r="CA76" i="19" s="1"/>
  <c r="CA69" i="19"/>
  <c r="CB40" i="19"/>
  <c r="CB41" i="19" s="1"/>
  <c r="HV389" i="9" l="1"/>
  <c r="HV395" i="9" s="1"/>
  <c r="HV402" i="9" s="1"/>
  <c r="HV290" i="9"/>
  <c r="HW288" i="9" s="1"/>
  <c r="HT112" i="9"/>
  <c r="HT378" i="9"/>
  <c r="HT386" i="9" s="1"/>
  <c r="HT407" i="9" s="1"/>
  <c r="HT408" i="9" s="1"/>
  <c r="HT410" i="9" s="1"/>
  <c r="HT412" i="9" s="1"/>
  <c r="HT475" i="9"/>
  <c r="HT497" i="9"/>
  <c r="HN499" i="9"/>
  <c r="HQ498" i="9"/>
  <c r="HW367" i="9"/>
  <c r="HW336" i="9"/>
  <c r="HV417" i="9"/>
  <c r="HV483" i="9"/>
  <c r="HV485" i="9" s="1"/>
  <c r="HU448" i="9"/>
  <c r="HU452" i="9" s="1"/>
  <c r="HU535" i="9"/>
  <c r="HU458" i="9"/>
  <c r="HU461" i="9" s="1"/>
  <c r="HW345" i="9"/>
  <c r="CB49" i="19"/>
  <c r="HN502" i="9" l="1"/>
  <c r="HN501" i="9"/>
  <c r="HV291" i="9"/>
  <c r="HV418" i="9" s="1"/>
  <c r="CA75" i="19" s="1"/>
  <c r="CA81" i="19" s="1"/>
  <c r="CA104" i="19" s="1"/>
  <c r="CA108" i="19" s="1"/>
  <c r="HT476" i="9"/>
  <c r="HT478" i="9"/>
  <c r="HU477" i="9" s="1"/>
  <c r="HX536" i="9"/>
  <c r="HW338" i="9"/>
  <c r="HX341" i="9"/>
  <c r="HX343" i="9" s="1"/>
  <c r="HW347" i="9"/>
  <c r="HU465" i="9"/>
  <c r="HU468" i="9" s="1"/>
  <c r="HU473" i="9" s="1"/>
  <c r="HU519" i="9"/>
  <c r="HU543" i="9"/>
  <c r="HU544" i="9" s="1"/>
  <c r="HU537" i="9"/>
  <c r="HU374" i="9"/>
  <c r="HU454" i="9"/>
  <c r="HV451" i="9"/>
  <c r="HV496" i="9" s="1"/>
  <c r="HV406" i="9"/>
  <c r="HW482" i="9"/>
  <c r="HT147" i="9"/>
  <c r="HT521" i="9"/>
  <c r="HT522" i="9" s="1"/>
  <c r="HT524" i="9" s="1"/>
  <c r="CB74" i="19"/>
  <c r="HV424" i="9" l="1"/>
  <c r="HV535" i="9" s="1"/>
  <c r="HV537" i="9" s="1"/>
  <c r="HU475" i="9"/>
  <c r="HU476" i="9" s="1"/>
  <c r="HU497" i="9"/>
  <c r="HO499" i="9"/>
  <c r="HR498" i="9"/>
  <c r="HX344" i="9"/>
  <c r="HX330" i="9" s="1"/>
  <c r="HX331" i="9" s="1"/>
  <c r="HX333" i="9" s="1"/>
  <c r="HU378" i="9"/>
  <c r="HU386" i="9" s="1"/>
  <c r="HU407" i="9" s="1"/>
  <c r="HU408" i="9" s="1"/>
  <c r="HU410" i="9" s="1"/>
  <c r="HU412" i="9" s="1"/>
  <c r="HU112" i="9"/>
  <c r="CB107" i="19"/>
  <c r="HW383" i="9"/>
  <c r="HW384" i="9" s="1"/>
  <c r="HW368" i="9"/>
  <c r="HW369" i="9" s="1"/>
  <c r="HW419" i="9"/>
  <c r="HW392" i="9"/>
  <c r="HW281" i="9" s="1"/>
  <c r="HX335" i="9"/>
  <c r="CB63" i="19"/>
  <c r="HV543" i="9" l="1"/>
  <c r="HV544" i="9" s="1"/>
  <c r="HO502" i="9"/>
  <c r="HO501" i="9"/>
  <c r="HV448" i="9"/>
  <c r="HV452" i="9" s="1"/>
  <c r="HV454" i="9" s="1"/>
  <c r="HV458" i="9"/>
  <c r="HV461" i="9" s="1"/>
  <c r="HX345" i="9"/>
  <c r="HY341" i="9" s="1"/>
  <c r="HY343" i="9" s="1"/>
  <c r="HW417" i="9"/>
  <c r="HW483" i="9"/>
  <c r="HW485" i="9" s="1"/>
  <c r="HX367" i="9"/>
  <c r="HX336" i="9"/>
  <c r="HY536" i="9" s="1"/>
  <c r="HU478" i="9"/>
  <c r="HV477" i="9" s="1"/>
  <c r="HY284" i="9"/>
  <c r="HW285" i="9"/>
  <c r="HU147" i="9"/>
  <c r="HU521" i="9"/>
  <c r="HU522" i="9" s="1"/>
  <c r="HU524" i="9" s="1"/>
  <c r="HX337" i="9"/>
  <c r="CB46" i="19"/>
  <c r="CB52" i="19" s="1"/>
  <c r="CB59" i="19" s="1"/>
  <c r="CB75" i="19"/>
  <c r="HW451" i="9" l="1"/>
  <c r="HW496" i="9" s="1"/>
  <c r="HV374" i="9"/>
  <c r="HV112" i="9" s="1"/>
  <c r="HV521" i="9" s="1"/>
  <c r="HV522" i="9" s="1"/>
  <c r="HX347" i="9"/>
  <c r="HX383" i="9" s="1"/>
  <c r="HX384" i="9" s="1"/>
  <c r="HV465" i="9"/>
  <c r="HV468" i="9" s="1"/>
  <c r="HV473" i="9" s="1"/>
  <c r="HV519" i="9"/>
  <c r="HX338" i="9"/>
  <c r="HY335" i="9" s="1"/>
  <c r="HY337" i="9" s="1"/>
  <c r="HY344" i="9"/>
  <c r="HY330" i="9" s="1"/>
  <c r="HY331" i="9" s="1"/>
  <c r="HY333" i="9" s="1"/>
  <c r="HW406" i="9"/>
  <c r="HX482" i="9"/>
  <c r="HX279" i="9"/>
  <c r="HW389" i="9"/>
  <c r="HW395" i="9" s="1"/>
  <c r="HW402" i="9" s="1"/>
  <c r="HW290" i="9"/>
  <c r="HV147" i="9" l="1"/>
  <c r="HV378" i="9"/>
  <c r="HV386" i="9" s="1"/>
  <c r="HV407" i="9" s="1"/>
  <c r="HV408" i="9" s="1"/>
  <c r="HV410" i="9" s="1"/>
  <c r="HV412" i="9" s="1"/>
  <c r="HV524" i="9"/>
  <c r="HX368" i="9"/>
  <c r="HX369" i="9" s="1"/>
  <c r="HX417" i="9" s="1"/>
  <c r="HX419" i="9"/>
  <c r="HS498" i="9"/>
  <c r="HV475" i="9"/>
  <c r="HV497" i="9"/>
  <c r="HP499" i="9"/>
  <c r="HX392" i="9"/>
  <c r="HX281" i="9" s="1"/>
  <c r="HZ284" i="9" s="1"/>
  <c r="HY345" i="9"/>
  <c r="HZ341" i="9" s="1"/>
  <c r="HZ343" i="9" s="1"/>
  <c r="HX288" i="9"/>
  <c r="HW291" i="9"/>
  <c r="HW418" i="9" s="1"/>
  <c r="HW424" i="9" s="1"/>
  <c r="HY367" i="9"/>
  <c r="HY336" i="9"/>
  <c r="HZ536" i="9" s="1"/>
  <c r="CC24" i="19"/>
  <c r="CB112" i="19"/>
  <c r="CB115" i="19" s="1"/>
  <c r="HX483" i="9" l="1"/>
  <c r="HX485" i="9" s="1"/>
  <c r="HY482" i="9" s="1"/>
  <c r="HP502" i="9"/>
  <c r="HP501" i="9"/>
  <c r="HV476" i="9"/>
  <c r="HV478" i="9"/>
  <c r="HW477" i="9" s="1"/>
  <c r="HX285" i="9"/>
  <c r="HX290" i="9" s="1"/>
  <c r="HY338" i="9"/>
  <c r="HY392" i="9" s="1"/>
  <c r="HY281" i="9" s="1"/>
  <c r="IA284" i="9" s="1"/>
  <c r="HY347" i="9"/>
  <c r="HY419" i="9" s="1"/>
  <c r="CB76" i="19" s="1"/>
  <c r="HZ344" i="9"/>
  <c r="HZ330" i="9" s="1"/>
  <c r="HZ331" i="9" s="1"/>
  <c r="HZ333" i="9" s="1"/>
  <c r="HW535" i="9"/>
  <c r="HW448" i="9"/>
  <c r="HW452" i="9" s="1"/>
  <c r="HW458" i="9"/>
  <c r="HW461" i="9" s="1"/>
  <c r="CB31" i="19"/>
  <c r="CB35" i="19" s="1"/>
  <c r="CB43" i="19" s="1"/>
  <c r="CB119" i="19"/>
  <c r="CB122" i="19" s="1"/>
  <c r="CB127" i="19" s="1"/>
  <c r="CB129" i="19" s="1"/>
  <c r="CB132" i="19" s="1"/>
  <c r="CC131" i="19" s="1"/>
  <c r="HX406" i="9" l="1"/>
  <c r="HZ335" i="9"/>
  <c r="HZ337" i="9" s="1"/>
  <c r="HY368" i="9"/>
  <c r="CB25" i="19" s="1"/>
  <c r="CB26" i="19" s="1"/>
  <c r="HY383" i="9"/>
  <c r="HY384" i="9" s="1"/>
  <c r="HY279" i="9"/>
  <c r="HY285" i="9" s="1"/>
  <c r="HZ279" i="9" s="1"/>
  <c r="HX389" i="9"/>
  <c r="HX395" i="9" s="1"/>
  <c r="HX402" i="9" s="1"/>
  <c r="HZ345" i="9"/>
  <c r="IA341" i="9" s="1"/>
  <c r="IA343" i="9" s="1"/>
  <c r="HW374" i="9"/>
  <c r="HX451" i="9"/>
  <c r="HX496" i="9" s="1"/>
  <c r="HW454" i="9"/>
  <c r="HW537" i="9"/>
  <c r="HW543" i="9"/>
  <c r="HW544" i="9" s="1"/>
  <c r="HY288" i="9"/>
  <c r="HX291" i="9"/>
  <c r="HX418" i="9" s="1"/>
  <c r="HX424" i="9" s="1"/>
  <c r="HZ336" i="9"/>
  <c r="IA536" i="9" s="1"/>
  <c r="HZ367" i="9"/>
  <c r="HW465" i="9"/>
  <c r="HW468" i="9" s="1"/>
  <c r="HW473" i="9" s="1"/>
  <c r="HW519" i="9"/>
  <c r="HW510" i="9"/>
  <c r="HW512" i="9" s="1"/>
  <c r="CB81" i="19"/>
  <c r="CB104" i="19" s="1"/>
  <c r="CB64" i="19"/>
  <c r="CB65" i="19" s="1"/>
  <c r="CB67" i="19" s="1"/>
  <c r="CB69" i="19" s="1"/>
  <c r="CC49" i="19"/>
  <c r="HY369" i="9" l="1"/>
  <c r="HY483" i="9" s="1"/>
  <c r="HY485" i="9" s="1"/>
  <c r="HZ347" i="9"/>
  <c r="HZ419" i="9" s="1"/>
  <c r="HY290" i="9"/>
  <c r="HZ288" i="9" s="1"/>
  <c r="HY389" i="9"/>
  <c r="HY395" i="9" s="1"/>
  <c r="HY402" i="9" s="1"/>
  <c r="HX535" i="9"/>
  <c r="HX458" i="9"/>
  <c r="HX461" i="9" s="1"/>
  <c r="HX448" i="9"/>
  <c r="HX452" i="9" s="1"/>
  <c r="HW112" i="9"/>
  <c r="HW378" i="9"/>
  <c r="HW386" i="9" s="1"/>
  <c r="HW407" i="9" s="1"/>
  <c r="HW408" i="9" s="1"/>
  <c r="HW410" i="9" s="1"/>
  <c r="HW412" i="9" s="1"/>
  <c r="IA344" i="9"/>
  <c r="IA330" i="9" s="1"/>
  <c r="IA331" i="9" s="1"/>
  <c r="IA333" i="9" s="1"/>
  <c r="CB108" i="19"/>
  <c r="HZ368" i="9"/>
  <c r="HZ369" i="9" s="1"/>
  <c r="HZ338" i="9"/>
  <c r="HW497" i="9"/>
  <c r="HW475" i="9"/>
  <c r="HQ499" i="9"/>
  <c r="HT498" i="9"/>
  <c r="CB68" i="19"/>
  <c r="CC74" i="19"/>
  <c r="HZ383" i="9" l="1"/>
  <c r="HZ384" i="9" s="1"/>
  <c r="HY417" i="9"/>
  <c r="HQ502" i="9"/>
  <c r="HQ501" i="9"/>
  <c r="HY291" i="9"/>
  <c r="HY418" i="9" s="1"/>
  <c r="IA345" i="9"/>
  <c r="IB341" i="9" s="1"/>
  <c r="IB343" i="9" s="1"/>
  <c r="HZ483" i="9"/>
  <c r="HZ417" i="9"/>
  <c r="HW476" i="9"/>
  <c r="HW478" i="9"/>
  <c r="HX477" i="9" s="1"/>
  <c r="IA336" i="9"/>
  <c r="IB536" i="9" s="1"/>
  <c r="IA367" i="9"/>
  <c r="CC107" i="19"/>
  <c r="HW147" i="9"/>
  <c r="HW521" i="9"/>
  <c r="HW522" i="9" s="1"/>
  <c r="HW524" i="9" s="1"/>
  <c r="HZ482" i="9"/>
  <c r="HY406" i="9"/>
  <c r="HZ392" i="9"/>
  <c r="HZ281" i="9" s="1"/>
  <c r="IA335" i="9"/>
  <c r="HX374" i="9"/>
  <c r="HX454" i="9"/>
  <c r="HY451" i="9"/>
  <c r="HY496" i="9" s="1"/>
  <c r="HX519" i="9"/>
  <c r="HX465" i="9"/>
  <c r="HX468" i="9" s="1"/>
  <c r="HX473" i="9" s="1"/>
  <c r="HX537" i="9"/>
  <c r="HX543" i="9"/>
  <c r="HX544" i="9" s="1"/>
  <c r="CC63" i="19"/>
  <c r="HY424" i="9" l="1"/>
  <c r="HY448" i="9" s="1"/>
  <c r="HY452" i="9" s="1"/>
  <c r="HY374" i="9" s="1"/>
  <c r="IA347" i="9"/>
  <c r="IA383" i="9" s="1"/>
  <c r="HX497" i="9"/>
  <c r="HX475" i="9"/>
  <c r="HX476" i="9" s="1"/>
  <c r="HR499" i="9"/>
  <c r="HU498" i="9"/>
  <c r="HX378" i="9"/>
  <c r="HX386" i="9" s="1"/>
  <c r="HX407" i="9" s="1"/>
  <c r="HX408" i="9" s="1"/>
  <c r="HX410" i="9" s="1"/>
  <c r="HX412" i="9" s="1"/>
  <c r="HX112" i="9"/>
  <c r="IA337" i="9"/>
  <c r="IA338" i="9" s="1"/>
  <c r="IB344" i="9"/>
  <c r="IB330" i="9" s="1"/>
  <c r="IB331" i="9" s="1"/>
  <c r="IB333" i="9" s="1"/>
  <c r="IB284" i="9"/>
  <c r="HZ285" i="9"/>
  <c r="HZ485" i="9"/>
  <c r="CC46" i="19"/>
  <c r="HY458" i="9" l="1"/>
  <c r="HY461" i="9" s="1"/>
  <c r="HY519" i="9" s="1"/>
  <c r="HY535" i="9"/>
  <c r="HY543" i="9" s="1"/>
  <c r="HY544" i="9" s="1"/>
  <c r="IA384" i="9"/>
  <c r="AA42" i="20"/>
  <c r="AA43" i="20" s="1"/>
  <c r="AC23" i="17" s="1"/>
  <c r="HR502" i="9"/>
  <c r="HR501" i="9"/>
  <c r="IA368" i="9"/>
  <c r="IA369" i="9" s="1"/>
  <c r="IA483" i="9" s="1"/>
  <c r="IA419" i="9"/>
  <c r="HX478" i="9"/>
  <c r="HY477" i="9" s="1"/>
  <c r="HZ451" i="9"/>
  <c r="HZ496" i="9" s="1"/>
  <c r="HY454" i="9"/>
  <c r="HZ406" i="9"/>
  <c r="IA482" i="9"/>
  <c r="IB367" i="9"/>
  <c r="IB336" i="9"/>
  <c r="IC536" i="9" s="1"/>
  <c r="HX147" i="9"/>
  <c r="HX521" i="9"/>
  <c r="HX522" i="9" s="1"/>
  <c r="HX524" i="9" s="1"/>
  <c r="HY378" i="9"/>
  <c r="HY386" i="9" s="1"/>
  <c r="HY407" i="9" s="1"/>
  <c r="HY408" i="9" s="1"/>
  <c r="HY410" i="9" s="1"/>
  <c r="HY412" i="9" s="1"/>
  <c r="HY112" i="9"/>
  <c r="HZ389" i="9"/>
  <c r="HZ395" i="9" s="1"/>
  <c r="HZ402" i="9" s="1"/>
  <c r="HZ290" i="9"/>
  <c r="IA279" i="9"/>
  <c r="IA392" i="9"/>
  <c r="IB335" i="9"/>
  <c r="IB337" i="9" s="1"/>
  <c r="IB345" i="9"/>
  <c r="CC75" i="19"/>
  <c r="CC52" i="19"/>
  <c r="CC59" i="19" s="1"/>
  <c r="CD24" i="19"/>
  <c r="HY465" i="9" l="1"/>
  <c r="HY468" i="9" s="1"/>
  <c r="HY473" i="9" s="1"/>
  <c r="HS499" i="9" s="1"/>
  <c r="HS502" i="9" s="1"/>
  <c r="HY537" i="9"/>
  <c r="IA281" i="9"/>
  <c r="IC284" i="9" s="1"/>
  <c r="AA51" i="20"/>
  <c r="IA417" i="9"/>
  <c r="IA485" i="9"/>
  <c r="IA406" i="9" s="1"/>
  <c r="AA65" i="20" s="1"/>
  <c r="IB338" i="9"/>
  <c r="IB392" i="9" s="1"/>
  <c r="IB281" i="9" s="1"/>
  <c r="ID284" i="9" s="1"/>
  <c r="IA288" i="9"/>
  <c r="HZ291" i="9"/>
  <c r="HZ418" i="9" s="1"/>
  <c r="HZ424" i="9" s="1"/>
  <c r="IC341" i="9"/>
  <c r="IC343" i="9" s="1"/>
  <c r="IB347" i="9"/>
  <c r="HY147" i="9"/>
  <c r="HY521" i="9"/>
  <c r="HY522" i="9" s="1"/>
  <c r="HY524" i="9" s="1"/>
  <c r="IA285" i="9" l="1"/>
  <c r="IA389" i="9" s="1"/>
  <c r="HY475" i="9"/>
  <c r="HY476" i="9" s="1"/>
  <c r="HV498" i="9"/>
  <c r="HY497" i="9"/>
  <c r="HS501" i="9"/>
  <c r="IB482" i="9"/>
  <c r="IC335" i="9"/>
  <c r="IC337" i="9" s="1"/>
  <c r="IB419" i="9"/>
  <c r="CC76" i="19" s="1"/>
  <c r="IB368" i="9"/>
  <c r="IB383" i="9"/>
  <c r="IC344" i="9"/>
  <c r="IC330" i="9" s="1"/>
  <c r="IC331" i="9" s="1"/>
  <c r="IC333" i="9" s="1"/>
  <c r="HZ535" i="9"/>
  <c r="HZ458" i="9"/>
  <c r="HZ461" i="9" s="1"/>
  <c r="HZ448" i="9"/>
  <c r="HZ452" i="9" s="1"/>
  <c r="CC112" i="19"/>
  <c r="CC115" i="19" s="1"/>
  <c r="CD40" i="19"/>
  <c r="CD41" i="19" s="1"/>
  <c r="CD25" i="19"/>
  <c r="CD26" i="19" s="1"/>
  <c r="CD49" i="19"/>
  <c r="IB279" i="9" l="1"/>
  <c r="IB285" i="9" s="1"/>
  <c r="HY478" i="9"/>
  <c r="HZ477" i="9" s="1"/>
  <c r="IA290" i="9"/>
  <c r="IB288" i="9" s="1"/>
  <c r="IA395" i="9"/>
  <c r="IA402" i="9" s="1"/>
  <c r="AA48" i="20"/>
  <c r="AA54" i="20" s="1"/>
  <c r="CC40" i="19"/>
  <c r="CC41" i="19" s="1"/>
  <c r="IB384" i="9"/>
  <c r="CC25" i="19"/>
  <c r="CC26" i="19" s="1"/>
  <c r="IB369" i="9"/>
  <c r="CC81" i="19"/>
  <c r="CC104" i="19" s="1"/>
  <c r="HZ510" i="9"/>
  <c r="HZ512" i="9" s="1"/>
  <c r="HZ465" i="9"/>
  <c r="HZ468" i="9" s="1"/>
  <c r="HZ473" i="9" s="1"/>
  <c r="HZ519" i="9"/>
  <c r="HZ543" i="9"/>
  <c r="HZ544" i="9" s="1"/>
  <c r="HZ537" i="9"/>
  <c r="IC336" i="9"/>
  <c r="IC367" i="9"/>
  <c r="IA451" i="9"/>
  <c r="IA496" i="9" s="1"/>
  <c r="HZ374" i="9"/>
  <c r="HZ454" i="9"/>
  <c r="IC345" i="9"/>
  <c r="IB389" i="9"/>
  <c r="IB395" i="9" s="1"/>
  <c r="IB402" i="9" s="1"/>
  <c r="IB290" i="9"/>
  <c r="IC279" i="9"/>
  <c r="CC119" i="19"/>
  <c r="CC122" i="19" s="1"/>
  <c r="CC127" i="19" s="1"/>
  <c r="CC129" i="19" s="1"/>
  <c r="CC132" i="19" s="1"/>
  <c r="CD131" i="19" s="1"/>
  <c r="CC31" i="19"/>
  <c r="CC35" i="19" s="1"/>
  <c r="IA291" i="9" l="1"/>
  <c r="IA418" i="9" s="1"/>
  <c r="IA424" i="9" s="1"/>
  <c r="CC43" i="19"/>
  <c r="AC26" i="17"/>
  <c r="AA61" i="20"/>
  <c r="IC288" i="9"/>
  <c r="IB291" i="9"/>
  <c r="IB418" i="9" s="1"/>
  <c r="CC108" i="19"/>
  <c r="ID536" i="9"/>
  <c r="IC338" i="9"/>
  <c r="ID341" i="9"/>
  <c r="ID343" i="9" s="1"/>
  <c r="IC347" i="9"/>
  <c r="IB417" i="9"/>
  <c r="IB483" i="9"/>
  <c r="IB485" i="9" s="1"/>
  <c r="HZ112" i="9"/>
  <c r="HZ378" i="9"/>
  <c r="HZ386" i="9" s="1"/>
  <c r="HZ407" i="9" s="1"/>
  <c r="HZ408" i="9" s="1"/>
  <c r="HZ410" i="9" s="1"/>
  <c r="HZ412" i="9" s="1"/>
  <c r="IA535" i="9"/>
  <c r="IA448" i="9"/>
  <c r="IA452" i="9" s="1"/>
  <c r="IA458" i="9"/>
  <c r="IA461" i="9" s="1"/>
  <c r="HZ475" i="9"/>
  <c r="HZ497" i="9"/>
  <c r="HW498" i="9"/>
  <c r="HT499" i="9"/>
  <c r="CD74" i="19"/>
  <c r="CC64" i="19"/>
  <c r="CC65" i="19" s="1"/>
  <c r="CC67" i="19" s="1"/>
  <c r="CC69" i="19" s="1"/>
  <c r="AC25" i="17" l="1"/>
  <c r="HT502" i="9"/>
  <c r="HT501" i="9"/>
  <c r="IC383" i="9"/>
  <c r="IC384" i="9" s="1"/>
  <c r="IC368" i="9"/>
  <c r="IC369" i="9" s="1"/>
  <c r="IC419" i="9"/>
  <c r="IA543" i="9"/>
  <c r="IA544" i="9" s="1"/>
  <c r="IA537" i="9"/>
  <c r="ID335" i="9"/>
  <c r="ID337" i="9" s="1"/>
  <c r="IC392" i="9"/>
  <c r="IC281" i="9" s="1"/>
  <c r="ID344" i="9"/>
  <c r="ID330" i="9" s="1"/>
  <c r="ID331" i="9" s="1"/>
  <c r="ID333" i="9" s="1"/>
  <c r="IA465" i="9"/>
  <c r="IA468" i="9" s="1"/>
  <c r="IA473" i="9" s="1"/>
  <c r="IA519" i="9"/>
  <c r="CD107" i="19"/>
  <c r="IB451" i="9"/>
  <c r="IB496" i="9" s="1"/>
  <c r="IA374" i="9"/>
  <c r="AA33" i="20" s="1"/>
  <c r="IA454" i="9"/>
  <c r="HZ147" i="9"/>
  <c r="HZ521" i="9"/>
  <c r="HZ522" i="9" s="1"/>
  <c r="HZ524" i="9" s="1"/>
  <c r="IB406" i="9"/>
  <c r="IC482" i="9"/>
  <c r="HZ476" i="9"/>
  <c r="HZ478" i="9"/>
  <c r="IA477" i="9" s="1"/>
  <c r="IB424" i="9"/>
  <c r="CC68" i="19"/>
  <c r="CD63" i="19"/>
  <c r="CD46" i="19"/>
  <c r="AC21" i="17" l="1"/>
  <c r="AA37" i="20"/>
  <c r="IB448" i="9"/>
  <c r="IB452" i="9" s="1"/>
  <c r="IB535" i="9"/>
  <c r="IB458" i="9"/>
  <c r="IB461" i="9" s="1"/>
  <c r="IA112" i="9"/>
  <c r="IA378" i="9"/>
  <c r="IA386" i="9" s="1"/>
  <c r="IA407" i="9" s="1"/>
  <c r="IE284" i="9"/>
  <c r="IC285" i="9"/>
  <c r="IC483" i="9"/>
  <c r="IC485" i="9" s="1"/>
  <c r="IC417" i="9"/>
  <c r="ID336" i="9"/>
  <c r="IE536" i="9" s="1"/>
  <c r="ID367" i="9"/>
  <c r="IA497" i="9"/>
  <c r="IA475" i="9"/>
  <c r="IA476" i="9" s="1"/>
  <c r="HU499" i="9"/>
  <c r="HX498" i="9"/>
  <c r="ID345" i="9"/>
  <c r="CD75" i="19"/>
  <c r="CD52" i="19"/>
  <c r="CD59" i="19" s="1"/>
  <c r="IA408" i="9" l="1"/>
  <c r="AA66" i="20"/>
  <c r="AA45" i="20"/>
  <c r="AC19" i="17" s="1"/>
  <c r="AC20" i="17"/>
  <c r="AC44" i="17" s="1"/>
  <c r="HU502" i="9"/>
  <c r="HU501" i="9"/>
  <c r="ID338" i="9"/>
  <c r="IE335" i="9" s="1"/>
  <c r="IE337" i="9" s="1"/>
  <c r="IA478" i="9"/>
  <c r="IB477" i="9" s="1"/>
  <c r="ID482" i="9"/>
  <c r="IC406" i="9"/>
  <c r="IE341" i="9"/>
  <c r="IE343" i="9" s="1"/>
  <c r="ID347" i="9"/>
  <c r="IA147" i="9"/>
  <c r="IA521" i="9"/>
  <c r="IA522" i="9" s="1"/>
  <c r="IA524" i="9" s="1"/>
  <c r="IB465" i="9"/>
  <c r="IB468" i="9" s="1"/>
  <c r="IB473" i="9" s="1"/>
  <c r="IB519" i="9"/>
  <c r="IB537" i="9"/>
  <c r="IB543" i="9"/>
  <c r="IB544" i="9" s="1"/>
  <c r="IC389" i="9"/>
  <c r="IC395" i="9" s="1"/>
  <c r="IC402" i="9" s="1"/>
  <c r="ID279" i="9"/>
  <c r="IC290" i="9"/>
  <c r="IB374" i="9"/>
  <c r="IB454" i="9"/>
  <c r="IC451" i="9"/>
  <c r="IC496" i="9" s="1"/>
  <c r="IA410" i="9" l="1"/>
  <c r="IA412" i="9" s="1"/>
  <c r="AA67" i="20"/>
  <c r="ID392" i="9"/>
  <c r="ID281" i="9" s="1"/>
  <c r="IF284" i="9" s="1"/>
  <c r="ID419" i="9"/>
  <c r="ID368" i="9"/>
  <c r="ID369" i="9" s="1"/>
  <c r="ID383" i="9"/>
  <c r="ID384" i="9" s="1"/>
  <c r="IB475" i="9"/>
  <c r="IB497" i="9"/>
  <c r="HY498" i="9"/>
  <c r="HV499" i="9"/>
  <c r="IE344" i="9"/>
  <c r="IE330" i="9" s="1"/>
  <c r="IE331" i="9" s="1"/>
  <c r="IE333" i="9" s="1"/>
  <c r="IB112" i="9"/>
  <c r="IB378" i="9"/>
  <c r="IB386" i="9" s="1"/>
  <c r="IB407" i="9" s="1"/>
  <c r="IB408" i="9" s="1"/>
  <c r="IB410" i="9" s="1"/>
  <c r="IB412" i="9" s="1"/>
  <c r="ID288" i="9"/>
  <c r="IC291" i="9"/>
  <c r="IC418" i="9" s="1"/>
  <c r="IC424" i="9" s="1"/>
  <c r="CD112" i="19"/>
  <c r="CD115" i="19" s="1"/>
  <c r="CE24" i="19"/>
  <c r="AC29" i="17" l="1"/>
  <c r="AA69" i="20"/>
  <c r="AA71" i="20" s="1"/>
  <c r="HV502" i="9"/>
  <c r="HV501" i="9"/>
  <c r="ID285" i="9"/>
  <c r="ID290" i="9" s="1"/>
  <c r="IE345" i="9"/>
  <c r="IE347" i="9" s="1"/>
  <c r="IB476" i="9"/>
  <c r="IB478" i="9"/>
  <c r="IC477" i="9" s="1"/>
  <c r="IE367" i="9"/>
  <c r="IE336" i="9"/>
  <c r="IB521" i="9"/>
  <c r="IB522" i="9" s="1"/>
  <c r="IB524" i="9" s="1"/>
  <c r="IB147" i="9"/>
  <c r="ID417" i="9"/>
  <c r="ID483" i="9"/>
  <c r="ID485" i="9" s="1"/>
  <c r="IC448" i="9"/>
  <c r="IC452" i="9" s="1"/>
  <c r="IC458" i="9"/>
  <c r="IC461" i="9" s="1"/>
  <c r="IC535" i="9"/>
  <c r="CD119" i="19"/>
  <c r="CD122" i="19" s="1"/>
  <c r="CD127" i="19" s="1"/>
  <c r="CD129" i="19" s="1"/>
  <c r="CD132" i="19" s="1"/>
  <c r="CE131" i="19" s="1"/>
  <c r="CD31" i="19"/>
  <c r="CD35" i="19" s="1"/>
  <c r="CD43" i="19" s="1"/>
  <c r="CE49" i="19"/>
  <c r="ID389" i="9" l="1"/>
  <c r="ID395" i="9" s="1"/>
  <c r="ID402" i="9" s="1"/>
  <c r="IE279" i="9"/>
  <c r="IF341" i="9"/>
  <c r="IF343" i="9" s="1"/>
  <c r="IC454" i="9"/>
  <c r="IC374" i="9"/>
  <c r="ID451" i="9"/>
  <c r="ID496" i="9" s="1"/>
  <c r="IF536" i="9"/>
  <c r="IE338" i="9"/>
  <c r="ID406" i="9"/>
  <c r="IE482" i="9"/>
  <c r="IE383" i="9"/>
  <c r="IE384" i="9" s="1"/>
  <c r="IE368" i="9"/>
  <c r="IE369" i="9" s="1"/>
  <c r="IE419" i="9"/>
  <c r="CD76" i="19" s="1"/>
  <c r="IE288" i="9"/>
  <c r="ID291" i="9"/>
  <c r="ID418" i="9" s="1"/>
  <c r="ID424" i="9" s="1"/>
  <c r="IF344" i="9"/>
  <c r="IF330" i="9" s="1"/>
  <c r="IF331" i="9" s="1"/>
  <c r="IF333" i="9" s="1"/>
  <c r="IC537" i="9"/>
  <c r="IC543" i="9"/>
  <c r="IC544" i="9" s="1"/>
  <c r="IC510" i="9"/>
  <c r="IC512" i="9" s="1"/>
  <c r="IC519" i="9"/>
  <c r="IC465" i="9"/>
  <c r="IC468" i="9" s="1"/>
  <c r="IC473" i="9" s="1"/>
  <c r="CE40" i="19"/>
  <c r="CE41" i="19" s="1"/>
  <c r="CD64" i="19"/>
  <c r="CD65" i="19" s="1"/>
  <c r="CD67" i="19" s="1"/>
  <c r="CD69" i="19" s="1"/>
  <c r="CE25" i="19"/>
  <c r="CE26" i="19" s="1"/>
  <c r="IE483" i="9" l="1"/>
  <c r="IE485" i="9" s="1"/>
  <c r="IE417" i="9"/>
  <c r="HZ498" i="9"/>
  <c r="IC475" i="9"/>
  <c r="IC497" i="9"/>
  <c r="HW499" i="9"/>
  <c r="IF335" i="9"/>
  <c r="IE392" i="9"/>
  <c r="IE281" i="9" s="1"/>
  <c r="CD81" i="19"/>
  <c r="CD104" i="19" s="1"/>
  <c r="ID448" i="9"/>
  <c r="ID452" i="9" s="1"/>
  <c r="ID535" i="9"/>
  <c r="ID458" i="9"/>
  <c r="ID461" i="9" s="1"/>
  <c r="IF367" i="9"/>
  <c r="IF336" i="9"/>
  <c r="IG536" i="9" s="1"/>
  <c r="IC112" i="9"/>
  <c r="IC378" i="9"/>
  <c r="IC386" i="9" s="1"/>
  <c r="IC407" i="9" s="1"/>
  <c r="IC408" i="9" s="1"/>
  <c r="IC410" i="9" s="1"/>
  <c r="IC412" i="9" s="1"/>
  <c r="IF345" i="9"/>
  <c r="CD68" i="19"/>
  <c r="HW502" i="9" l="1"/>
  <c r="HW501" i="9"/>
  <c r="IF347" i="9"/>
  <c r="IG341" i="9"/>
  <c r="IG343" i="9" s="1"/>
  <c r="ID543" i="9"/>
  <c r="ID544" i="9" s="1"/>
  <c r="ID537" i="9"/>
  <c r="IC476" i="9"/>
  <c r="IC478" i="9"/>
  <c r="ID477" i="9" s="1"/>
  <c r="ID465" i="9"/>
  <c r="ID468" i="9" s="1"/>
  <c r="ID473" i="9" s="1"/>
  <c r="ID519" i="9"/>
  <c r="IG284" i="9"/>
  <c r="IE285" i="9"/>
  <c r="ID374" i="9"/>
  <c r="IE451" i="9"/>
  <c r="IE496" i="9" s="1"/>
  <c r="ID454" i="9"/>
  <c r="CD108" i="19"/>
  <c r="IC521" i="9"/>
  <c r="IC522" i="9" s="1"/>
  <c r="IC524" i="9" s="1"/>
  <c r="IC147" i="9"/>
  <c r="IF337" i="9"/>
  <c r="IF338" i="9" s="1"/>
  <c r="IF482" i="9"/>
  <c r="IE406" i="9"/>
  <c r="CE74" i="19"/>
  <c r="CE46" i="19"/>
  <c r="IG335" i="9" l="1"/>
  <c r="IG337" i="9" s="1"/>
  <c r="IF392" i="9"/>
  <c r="IF281" i="9" s="1"/>
  <c r="IH284" i="9" s="1"/>
  <c r="ID112" i="9"/>
  <c r="ID378" i="9"/>
  <c r="ID386" i="9" s="1"/>
  <c r="ID407" i="9" s="1"/>
  <c r="ID408" i="9" s="1"/>
  <c r="ID410" i="9" s="1"/>
  <c r="ID412" i="9" s="1"/>
  <c r="IF279" i="9"/>
  <c r="IE389" i="9"/>
  <c r="IE395" i="9" s="1"/>
  <c r="IE402" i="9" s="1"/>
  <c r="IE290" i="9"/>
  <c r="IG344" i="9"/>
  <c r="IG330" i="9" s="1"/>
  <c r="IG331" i="9" s="1"/>
  <c r="IG333" i="9" s="1"/>
  <c r="IF383" i="9"/>
  <c r="IF384" i="9" s="1"/>
  <c r="IF368" i="9"/>
  <c r="IF369" i="9" s="1"/>
  <c r="IF419" i="9"/>
  <c r="CE107" i="19"/>
  <c r="ID475" i="9"/>
  <c r="ID476" i="9" s="1"/>
  <c r="ID497" i="9"/>
  <c r="HX499" i="9"/>
  <c r="IA498" i="9"/>
  <c r="CE63" i="19"/>
  <c r="IF285" i="9" l="1"/>
  <c r="IF389" i="9" s="1"/>
  <c r="IF395" i="9" s="1"/>
  <c r="IF402" i="9" s="1"/>
  <c r="HX502" i="9"/>
  <c r="HX501" i="9"/>
  <c r="ID478" i="9"/>
  <c r="IE477" i="9" s="1"/>
  <c r="IF288" i="9"/>
  <c r="IE291" i="9"/>
  <c r="IE418" i="9" s="1"/>
  <c r="IE424" i="9" s="1"/>
  <c r="IG367" i="9"/>
  <c r="IG336" i="9"/>
  <c r="IH536" i="9" s="1"/>
  <c r="IF417" i="9"/>
  <c r="IF483" i="9"/>
  <c r="IF485" i="9" s="1"/>
  <c r="ID147" i="9"/>
  <c r="ID521" i="9"/>
  <c r="ID522" i="9" s="1"/>
  <c r="ID524" i="9" s="1"/>
  <c r="IG345" i="9"/>
  <c r="IF290" i="9" l="1"/>
  <c r="IG288" i="9" s="1"/>
  <c r="IG279" i="9"/>
  <c r="IG338" i="9"/>
  <c r="IG392" i="9" s="1"/>
  <c r="IG281" i="9" s="1"/>
  <c r="II284" i="9" s="1"/>
  <c r="IH335" i="9"/>
  <c r="IE458" i="9"/>
  <c r="IE461" i="9" s="1"/>
  <c r="IE535" i="9"/>
  <c r="IE448" i="9"/>
  <c r="IE452" i="9" s="1"/>
  <c r="IG347" i="9"/>
  <c r="IH341" i="9"/>
  <c r="IH343" i="9" s="1"/>
  <c r="IF406" i="9"/>
  <c r="IG482" i="9"/>
  <c r="CF24" i="19"/>
  <c r="CE112" i="19"/>
  <c r="CE115" i="19" s="1"/>
  <c r="IF291" i="9" l="1"/>
  <c r="IF418" i="9" s="1"/>
  <c r="IF424" i="9" s="1"/>
  <c r="IF458" i="9" s="1"/>
  <c r="IF461" i="9" s="1"/>
  <c r="IH337" i="9"/>
  <c r="IE519" i="9"/>
  <c r="IE465" i="9"/>
  <c r="IE468" i="9" s="1"/>
  <c r="IE473" i="9" s="1"/>
  <c r="IE543" i="9"/>
  <c r="IE544" i="9" s="1"/>
  <c r="IE537" i="9"/>
  <c r="IH344" i="9"/>
  <c r="IH330" i="9" s="1"/>
  <c r="IH331" i="9" s="1"/>
  <c r="IH333" i="9" s="1"/>
  <c r="IF535" i="9"/>
  <c r="IF448" i="9"/>
  <c r="IG368" i="9"/>
  <c r="IG369" i="9" s="1"/>
  <c r="IG383" i="9"/>
  <c r="IG384" i="9" s="1"/>
  <c r="IG419" i="9"/>
  <c r="IF451" i="9"/>
  <c r="IF496" i="9" s="1"/>
  <c r="IE454" i="9"/>
  <c r="IE374" i="9"/>
  <c r="IG285" i="9"/>
  <c r="CE31" i="19"/>
  <c r="CE35" i="19" s="1"/>
  <c r="CE43" i="19" s="1"/>
  <c r="IH345" i="9" l="1"/>
  <c r="IH347" i="9" s="1"/>
  <c r="IG483" i="9"/>
  <c r="IG485" i="9" s="1"/>
  <c r="IG417" i="9"/>
  <c r="IE475" i="9"/>
  <c r="IE497" i="9"/>
  <c r="IB498" i="9"/>
  <c r="HY499" i="9"/>
  <c r="IH279" i="9"/>
  <c r="IG389" i="9"/>
  <c r="IG395" i="9" s="1"/>
  <c r="IG402" i="9" s="1"/>
  <c r="IG290" i="9"/>
  <c r="IF465" i="9"/>
  <c r="IF468" i="9" s="1"/>
  <c r="IF473" i="9" s="1"/>
  <c r="HZ499" i="9" s="1"/>
  <c r="IF510" i="9"/>
  <c r="IF512" i="9" s="1"/>
  <c r="H514" i="9" s="1"/>
  <c r="H515" i="9" s="1"/>
  <c r="IF519" i="9"/>
  <c r="IH336" i="9"/>
  <c r="IH367" i="9"/>
  <c r="IE112" i="9"/>
  <c r="IE378" i="9"/>
  <c r="IE386" i="9" s="1"/>
  <c r="IE407" i="9" s="1"/>
  <c r="IE408" i="9" s="1"/>
  <c r="IE410" i="9" s="1"/>
  <c r="IE412" i="9" s="1"/>
  <c r="IF452" i="9"/>
  <c r="IF537" i="9"/>
  <c r="IF543" i="9"/>
  <c r="IF544" i="9" s="1"/>
  <c r="CE64" i="19"/>
  <c r="CE65" i="19" s="1"/>
  <c r="CF40" i="19"/>
  <c r="CF41" i="19" s="1"/>
  <c r="CF49" i="19"/>
  <c r="CF25" i="19"/>
  <c r="CF26" i="19" s="1"/>
  <c r="HY502" i="9" l="1"/>
  <c r="HY501" i="9"/>
  <c r="HZ502" i="9"/>
  <c r="HZ501" i="9"/>
  <c r="II341" i="9"/>
  <c r="II343" i="9" s="1"/>
  <c r="II344" i="9" s="1"/>
  <c r="II330" i="9" s="1"/>
  <c r="II331" i="9" s="1"/>
  <c r="II333" i="9" s="1"/>
  <c r="IG451" i="9"/>
  <c r="IG496" i="9" s="1"/>
  <c r="IF454" i="9"/>
  <c r="IF374" i="9"/>
  <c r="IH288" i="9"/>
  <c r="IG291" i="9"/>
  <c r="IG418" i="9" s="1"/>
  <c r="IG424" i="9" s="1"/>
  <c r="IC498" i="9"/>
  <c r="IE521" i="9"/>
  <c r="IE522" i="9" s="1"/>
  <c r="IE524" i="9" s="1"/>
  <c r="IE147" i="9"/>
  <c r="IE476" i="9"/>
  <c r="IE478" i="9"/>
  <c r="IF477" i="9" s="1"/>
  <c r="IF497" i="9"/>
  <c r="IF475" i="9"/>
  <c r="IF476" i="9" s="1"/>
  <c r="IG406" i="9"/>
  <c r="IH482" i="9"/>
  <c r="II536" i="9"/>
  <c r="IH338" i="9"/>
  <c r="IH383" i="9"/>
  <c r="IH384" i="9" s="1"/>
  <c r="IH368" i="9"/>
  <c r="IH369" i="9" s="1"/>
  <c r="IH419" i="9"/>
  <c r="CE76" i="19" s="1"/>
  <c r="II345" i="9" l="1"/>
  <c r="IJ341" i="9" s="1"/>
  <c r="IJ343" i="9" s="1"/>
  <c r="IH483" i="9"/>
  <c r="IH485" i="9" s="1"/>
  <c r="IH417" i="9"/>
  <c r="II367" i="9"/>
  <c r="II336" i="9"/>
  <c r="IJ536" i="9" s="1"/>
  <c r="IG448" i="9"/>
  <c r="IG452" i="9" s="1"/>
  <c r="IG458" i="9"/>
  <c r="IG461" i="9" s="1"/>
  <c r="IG535" i="9"/>
  <c r="IF478" i="9"/>
  <c r="IG477" i="9" s="1"/>
  <c r="IF112" i="9"/>
  <c r="IF378" i="9"/>
  <c r="IF386" i="9" s="1"/>
  <c r="IF407" i="9" s="1"/>
  <c r="IF408" i="9" s="1"/>
  <c r="IF410" i="9" s="1"/>
  <c r="IF412" i="9" s="1"/>
  <c r="II335" i="9"/>
  <c r="IH392" i="9"/>
  <c r="IH281" i="9" s="1"/>
  <c r="CF74" i="19"/>
  <c r="II347" i="9" l="1"/>
  <c r="II383" i="9" s="1"/>
  <c r="II384" i="9" s="1"/>
  <c r="IJ284" i="9"/>
  <c r="IH285" i="9"/>
  <c r="IG465" i="9"/>
  <c r="IG468" i="9" s="1"/>
  <c r="IG473" i="9" s="1"/>
  <c r="IG519" i="9"/>
  <c r="IG374" i="9"/>
  <c r="IH451" i="9"/>
  <c r="IH496" i="9" s="1"/>
  <c r="IG454" i="9"/>
  <c r="IG543" i="9"/>
  <c r="IG544" i="9" s="1"/>
  <c r="IG537" i="9"/>
  <c r="II337" i="9"/>
  <c r="II338" i="9" s="1"/>
  <c r="IF147" i="9"/>
  <c r="IF521" i="9"/>
  <c r="IF522" i="9" s="1"/>
  <c r="IF524" i="9" s="1"/>
  <c r="IJ344" i="9"/>
  <c r="IJ330" i="9" s="1"/>
  <c r="IJ331" i="9" s="1"/>
  <c r="IJ333" i="9" s="1"/>
  <c r="II482" i="9"/>
  <c r="IH406" i="9"/>
  <c r="CF46" i="19"/>
  <c r="CF63" i="19"/>
  <c r="II419" i="9" l="1"/>
  <c r="II368" i="9"/>
  <c r="II369" i="9" s="1"/>
  <c r="II417" i="9" s="1"/>
  <c r="IG112" i="9"/>
  <c r="IG378" i="9"/>
  <c r="IG386" i="9" s="1"/>
  <c r="IG407" i="9" s="1"/>
  <c r="IG408" i="9" s="1"/>
  <c r="IG410" i="9" s="1"/>
  <c r="IG412" i="9" s="1"/>
  <c r="IJ335" i="9"/>
  <c r="II392" i="9"/>
  <c r="II281" i="9" s="1"/>
  <c r="IK284" i="9" s="1"/>
  <c r="IG497" i="9"/>
  <c r="IG475" i="9"/>
  <c r="IA499" i="9"/>
  <c r="ID498" i="9"/>
  <c r="IJ345" i="9"/>
  <c r="IH389" i="9"/>
  <c r="II279" i="9"/>
  <c r="IH290" i="9"/>
  <c r="IJ336" i="9"/>
  <c r="IK536" i="9" s="1"/>
  <c r="IJ367" i="9"/>
  <c r="CF52" i="19"/>
  <c r="CF59" i="19" s="1"/>
  <c r="CF75" i="19"/>
  <c r="II483" i="9" l="1"/>
  <c r="II485" i="9" s="1"/>
  <c r="IJ482" i="9" s="1"/>
  <c r="IA502" i="9"/>
  <c r="IA501" i="9"/>
  <c r="IG476" i="9"/>
  <c r="IG478" i="9"/>
  <c r="IH477" i="9" s="1"/>
  <c r="IK341" i="9"/>
  <c r="IK343" i="9" s="1"/>
  <c r="IJ347" i="9"/>
  <c r="IJ337" i="9"/>
  <c r="IJ338" i="9" s="1"/>
  <c r="IH291" i="9"/>
  <c r="IH418" i="9" s="1"/>
  <c r="II288" i="9"/>
  <c r="II285" i="9"/>
  <c r="IG521" i="9"/>
  <c r="IG522" i="9" s="1"/>
  <c r="IG147" i="9"/>
  <c r="II406" i="9" l="1"/>
  <c r="IJ392" i="9"/>
  <c r="IJ281" i="9" s="1"/>
  <c r="IL284" i="9" s="1"/>
  <c r="IK335" i="9"/>
  <c r="IG524" i="9"/>
  <c r="CE75" i="19"/>
  <c r="IH424" i="9"/>
  <c r="IJ368" i="9"/>
  <c r="IJ369" i="9" s="1"/>
  <c r="IJ383" i="9"/>
  <c r="IJ384" i="9" s="1"/>
  <c r="IJ419" i="9"/>
  <c r="IK344" i="9"/>
  <c r="IK330" i="9" s="1"/>
  <c r="IK331" i="9" s="1"/>
  <c r="IK333" i="9" s="1"/>
  <c r="IJ279" i="9"/>
  <c r="II290" i="9"/>
  <c r="II389" i="9"/>
  <c r="II395" i="9" s="1"/>
  <c r="II402" i="9" s="1"/>
  <c r="CF112" i="19"/>
  <c r="CF115" i="19" s="1"/>
  <c r="IJ285" i="9" l="1"/>
  <c r="IJ389" i="9" s="1"/>
  <c r="IJ395" i="9" s="1"/>
  <c r="IJ402" i="9" s="1"/>
  <c r="IK345" i="9"/>
  <c r="IL341" i="9" s="1"/>
  <c r="IL343" i="9" s="1"/>
  <c r="IH458" i="9"/>
  <c r="IH461" i="9" s="1"/>
  <c r="IH535" i="9"/>
  <c r="IJ288" i="9"/>
  <c r="II291" i="9"/>
  <c r="II418" i="9" s="1"/>
  <c r="II424" i="9" s="1"/>
  <c r="IJ483" i="9"/>
  <c r="IJ485" i="9" s="1"/>
  <c r="IJ417" i="9"/>
  <c r="CE81" i="19"/>
  <c r="IK337" i="9"/>
  <c r="IK336" i="9"/>
  <c r="IL536" i="9" s="1"/>
  <c r="IK367" i="9"/>
  <c r="CF31" i="19"/>
  <c r="CF35" i="19" s="1"/>
  <c r="CF43" i="19" s="1"/>
  <c r="CF119" i="19"/>
  <c r="CF122" i="19" s="1"/>
  <c r="CF127" i="19" s="1"/>
  <c r="CF129" i="19" s="1"/>
  <c r="CG24" i="19"/>
  <c r="IK279" i="9" l="1"/>
  <c r="IJ290" i="9"/>
  <c r="IJ291" i="9" s="1"/>
  <c r="IJ418" i="9" s="1"/>
  <c r="IJ424" i="9" s="1"/>
  <c r="IK347" i="9"/>
  <c r="IK368" i="9" s="1"/>
  <c r="IK369" i="9" s="1"/>
  <c r="IK338" i="9"/>
  <c r="IL335" i="9" s="1"/>
  <c r="IK482" i="9"/>
  <c r="IJ406" i="9"/>
  <c r="IL344" i="9"/>
  <c r="IL330" i="9" s="1"/>
  <c r="IL331" i="9" s="1"/>
  <c r="IL333" i="9" s="1"/>
  <c r="II535" i="9"/>
  <c r="II458" i="9"/>
  <c r="II461" i="9" s="1"/>
  <c r="II448" i="9"/>
  <c r="IH537" i="9"/>
  <c r="IH543" i="9"/>
  <c r="IH544" i="9" s="1"/>
  <c r="IH519" i="9"/>
  <c r="CF64" i="19"/>
  <c r="CF65" i="19" s="1"/>
  <c r="CF67" i="19" s="1"/>
  <c r="CF69" i="19" s="1"/>
  <c r="IK288" i="9" l="1"/>
  <c r="IK419" i="9"/>
  <c r="CF76" i="19" s="1"/>
  <c r="CF81" i="19" s="1"/>
  <c r="CF104" i="19" s="1"/>
  <c r="IK383" i="9"/>
  <c r="IK384" i="9" s="1"/>
  <c r="IK392" i="9"/>
  <c r="IK281" i="9" s="1"/>
  <c r="IM284" i="9" s="1"/>
  <c r="IL345" i="9"/>
  <c r="IM341" i="9" s="1"/>
  <c r="IM343" i="9" s="1"/>
  <c r="IK417" i="9"/>
  <c r="IK483" i="9"/>
  <c r="IK485" i="9" s="1"/>
  <c r="IJ535" i="9"/>
  <c r="IJ458" i="9"/>
  <c r="IJ461" i="9" s="1"/>
  <c r="IJ448" i="9"/>
  <c r="II510" i="9"/>
  <c r="II512" i="9" s="1"/>
  <c r="II519" i="9"/>
  <c r="II465" i="9"/>
  <c r="II468" i="9" s="1"/>
  <c r="II473" i="9" s="1"/>
  <c r="IL337" i="9"/>
  <c r="II543" i="9"/>
  <c r="II544" i="9" s="1"/>
  <c r="II537" i="9"/>
  <c r="IL336" i="9"/>
  <c r="IM536" i="9" s="1"/>
  <c r="IL367" i="9"/>
  <c r="CF68" i="19"/>
  <c r="CG49" i="19"/>
  <c r="CG25" i="19"/>
  <c r="CG26" i="19" s="1"/>
  <c r="CG40" i="19"/>
  <c r="CG41" i="19" s="1"/>
  <c r="IK285" i="9" l="1"/>
  <c r="IK290" i="9" s="1"/>
  <c r="IL347" i="9"/>
  <c r="IL383" i="9" s="1"/>
  <c r="IL384" i="9" s="1"/>
  <c r="IJ519" i="9"/>
  <c r="IJ465" i="9"/>
  <c r="IJ468" i="9" s="1"/>
  <c r="IJ473" i="9" s="1"/>
  <c r="IJ543" i="9"/>
  <c r="IJ544" i="9" s="1"/>
  <c r="IJ537" i="9"/>
  <c r="II475" i="9"/>
  <c r="II476" i="9" s="1"/>
  <c r="II497" i="9"/>
  <c r="IM344" i="9"/>
  <c r="IM330" i="9" s="1"/>
  <c r="IM331" i="9" s="1"/>
  <c r="IM333" i="9" s="1"/>
  <c r="IL338" i="9"/>
  <c r="IL482" i="9"/>
  <c r="IK406" i="9"/>
  <c r="IL279" i="9" l="1"/>
  <c r="IK389" i="9"/>
  <c r="IK395" i="9" s="1"/>
  <c r="IK402" i="9" s="1"/>
  <c r="IL368" i="9"/>
  <c r="IL369" i="9" s="1"/>
  <c r="IL417" i="9" s="1"/>
  <c r="IL419" i="9"/>
  <c r="IL288" i="9"/>
  <c r="IK291" i="9"/>
  <c r="IK418" i="9" s="1"/>
  <c r="IK424" i="9" s="1"/>
  <c r="IM335" i="9"/>
  <c r="IL392" i="9"/>
  <c r="IL281" i="9" s="1"/>
  <c r="IN284" i="9" s="1"/>
  <c r="IM336" i="9"/>
  <c r="IN536" i="9" s="1"/>
  <c r="IM367" i="9"/>
  <c r="IM345" i="9"/>
  <c r="IJ497" i="9"/>
  <c r="IJ475" i="9"/>
  <c r="IJ476" i="9" s="1"/>
  <c r="CG74" i="19"/>
  <c r="IL483" i="9" l="1"/>
  <c r="IL485" i="9" s="1"/>
  <c r="IM482" i="9" s="1"/>
  <c r="IL285" i="9"/>
  <c r="IM279" i="9" s="1"/>
  <c r="IM347" i="9"/>
  <c r="IN341" i="9"/>
  <c r="IN343" i="9" s="1"/>
  <c r="IM337" i="9"/>
  <c r="IM338" i="9" s="1"/>
  <c r="IK535" i="9"/>
  <c r="IK448" i="9"/>
  <c r="IK458" i="9"/>
  <c r="IK461" i="9" s="1"/>
  <c r="CG46" i="19"/>
  <c r="CG63" i="19"/>
  <c r="IL406" i="9" l="1"/>
  <c r="IL290" i="9"/>
  <c r="IL291" i="9" s="1"/>
  <c r="IL418" i="9" s="1"/>
  <c r="IL424" i="9" s="1"/>
  <c r="IL389" i="9"/>
  <c r="IL395" i="9" s="1"/>
  <c r="IL402" i="9" s="1"/>
  <c r="IM392" i="9"/>
  <c r="IM281" i="9" s="1"/>
  <c r="IO284" i="9" s="1"/>
  <c r="IN335" i="9"/>
  <c r="IK519" i="9"/>
  <c r="IK465" i="9"/>
  <c r="IK468" i="9" s="1"/>
  <c r="IK473" i="9" s="1"/>
  <c r="IN344" i="9"/>
  <c r="IN330" i="9" s="1"/>
  <c r="IN331" i="9" s="1"/>
  <c r="IN333" i="9" s="1"/>
  <c r="IK537" i="9"/>
  <c r="IK543" i="9"/>
  <c r="IK544" i="9" s="1"/>
  <c r="IM368" i="9"/>
  <c r="IM369" i="9" s="1"/>
  <c r="IM383" i="9"/>
  <c r="IM384" i="9" s="1"/>
  <c r="IM419" i="9"/>
  <c r="CG75" i="19"/>
  <c r="IM288" i="9" l="1"/>
  <c r="IM285" i="9"/>
  <c r="IM290" i="9" s="1"/>
  <c r="IN345" i="9"/>
  <c r="IO341" i="9" s="1"/>
  <c r="IO343" i="9" s="1"/>
  <c r="IL535" i="9"/>
  <c r="IL448" i="9"/>
  <c r="IL458" i="9"/>
  <c r="IL461" i="9" s="1"/>
  <c r="IK475" i="9"/>
  <c r="IK497" i="9"/>
  <c r="IH498" i="9"/>
  <c r="IN367" i="9"/>
  <c r="IN336" i="9"/>
  <c r="IO536" i="9" s="1"/>
  <c r="IN337" i="9"/>
  <c r="IM483" i="9"/>
  <c r="IM485" i="9" s="1"/>
  <c r="IM417" i="9"/>
  <c r="IM389" i="9" l="1"/>
  <c r="IM395" i="9" s="1"/>
  <c r="IM402" i="9" s="1"/>
  <c r="IN279" i="9"/>
  <c r="IN347" i="9"/>
  <c r="IN383" i="9" s="1"/>
  <c r="IN288" i="9"/>
  <c r="IM291" i="9"/>
  <c r="IM418" i="9" s="1"/>
  <c r="IM424" i="9" s="1"/>
  <c r="IL465" i="9"/>
  <c r="IL468" i="9" s="1"/>
  <c r="IL473" i="9" s="1"/>
  <c r="IL519" i="9"/>
  <c r="IL510" i="9"/>
  <c r="IM406" i="9"/>
  <c r="IN482" i="9"/>
  <c r="IL543" i="9"/>
  <c r="IL544" i="9" s="1"/>
  <c r="IL537" i="9"/>
  <c r="IK476" i="9"/>
  <c r="IO344" i="9"/>
  <c r="IO330" i="9" s="1"/>
  <c r="IO331" i="9" s="1"/>
  <c r="IO333" i="9" s="1"/>
  <c r="IN338" i="9"/>
  <c r="CH24" i="19"/>
  <c r="CG112" i="19"/>
  <c r="CG115" i="19" s="1"/>
  <c r="IN419" i="9" l="1"/>
  <c r="CG76" i="19" s="1"/>
  <c r="CG81" i="19" s="1"/>
  <c r="IN368" i="9"/>
  <c r="IN369" i="9" s="1"/>
  <c r="IN483" i="9" s="1"/>
  <c r="IN485" i="9" s="1"/>
  <c r="IN384" i="9"/>
  <c r="AB42" i="20"/>
  <c r="AB43" i="20" s="1"/>
  <c r="AD23" i="17" s="1"/>
  <c r="IM535" i="9"/>
  <c r="IM448" i="9"/>
  <c r="IM458" i="9"/>
  <c r="IM461" i="9" s="1"/>
  <c r="IO336" i="9"/>
  <c r="IP536" i="9" s="1"/>
  <c r="IO367" i="9"/>
  <c r="II498" i="9"/>
  <c r="IL475" i="9"/>
  <c r="IL476" i="9" s="1"/>
  <c r="IL497" i="9"/>
  <c r="IN392" i="9"/>
  <c r="IO335" i="9"/>
  <c r="IO345" i="9"/>
  <c r="H516" i="9"/>
  <c r="IL512" i="9"/>
  <c r="CH40" i="19"/>
  <c r="CH41" i="19" s="1"/>
  <c r="IN417" i="9" l="1"/>
  <c r="IN281" i="9"/>
  <c r="IP284" i="9" s="1"/>
  <c r="AB51" i="20"/>
  <c r="IN406" i="9"/>
  <c r="AB65" i="20" s="1"/>
  <c r="IO482" i="9"/>
  <c r="IM465" i="9"/>
  <c r="IM468" i="9" s="1"/>
  <c r="IM473" i="9" s="1"/>
  <c r="IM519" i="9"/>
  <c r="IO347" i="9"/>
  <c r="IP341" i="9"/>
  <c r="IP343" i="9" s="1"/>
  <c r="IO337" i="9"/>
  <c r="IO338" i="9" s="1"/>
  <c r="IM537" i="9"/>
  <c r="IM543" i="9"/>
  <c r="IM544" i="9" s="1"/>
  <c r="CH49" i="19"/>
  <c r="IN285" i="9" l="1"/>
  <c r="IN389" i="9" s="1"/>
  <c r="IM475" i="9"/>
  <c r="IM476" i="9" s="1"/>
  <c r="IM497" i="9"/>
  <c r="IJ498" i="9"/>
  <c r="IN290" i="9"/>
  <c r="IO279" i="9"/>
  <c r="IP344" i="9"/>
  <c r="IP330" i="9" s="1"/>
  <c r="IP331" i="9" s="1"/>
  <c r="IP333" i="9" s="1"/>
  <c r="IO383" i="9"/>
  <c r="IO384" i="9" s="1"/>
  <c r="IO368" i="9"/>
  <c r="IO369" i="9" s="1"/>
  <c r="IO419" i="9"/>
  <c r="IP335" i="9"/>
  <c r="IO392" i="9"/>
  <c r="IO281" i="9" s="1"/>
  <c r="IQ284" i="9" s="1"/>
  <c r="IN395" i="9" l="1"/>
  <c r="IN402" i="9" s="1"/>
  <c r="AB48" i="20"/>
  <c r="IO285" i="9"/>
  <c r="IO389" i="9" s="1"/>
  <c r="IO395" i="9" s="1"/>
  <c r="IO402" i="9" s="1"/>
  <c r="IN291" i="9"/>
  <c r="IN418" i="9" s="1"/>
  <c r="IN424" i="9" s="1"/>
  <c r="IO288" i="9"/>
  <c r="IP337" i="9"/>
  <c r="IO483" i="9"/>
  <c r="IO485" i="9" s="1"/>
  <c r="IO417" i="9"/>
  <c r="IP345" i="9"/>
  <c r="IP336" i="9"/>
  <c r="IQ536" i="9" s="1"/>
  <c r="IP367" i="9"/>
  <c r="CH63" i="19"/>
  <c r="IO290" i="9" l="1"/>
  <c r="IP288" i="9" s="1"/>
  <c r="IP279" i="9"/>
  <c r="IP338" i="9"/>
  <c r="IP392" i="9" s="1"/>
  <c r="IP281" i="9" s="1"/>
  <c r="IR284" i="9" s="1"/>
  <c r="IP347" i="9"/>
  <c r="IQ341" i="9"/>
  <c r="IQ343" i="9" s="1"/>
  <c r="IN448" i="9"/>
  <c r="IN535" i="9"/>
  <c r="IN458" i="9"/>
  <c r="IN461" i="9" s="1"/>
  <c r="IP482" i="9"/>
  <c r="IO406" i="9"/>
  <c r="CH46" i="19"/>
  <c r="IO291" i="9" l="1"/>
  <c r="IO418" i="9" s="1"/>
  <c r="IO424" i="9" s="1"/>
  <c r="IO535" i="9" s="1"/>
  <c r="IQ335" i="9"/>
  <c r="IQ337" i="9" s="1"/>
  <c r="IP285" i="9"/>
  <c r="IP290" i="9" s="1"/>
  <c r="IN537" i="9"/>
  <c r="IN543" i="9"/>
  <c r="IN544" i="9" s="1"/>
  <c r="IN519" i="9"/>
  <c r="IN465" i="9"/>
  <c r="IN468" i="9" s="1"/>
  <c r="IN473" i="9" s="1"/>
  <c r="IQ344" i="9"/>
  <c r="IQ330" i="9" s="1"/>
  <c r="IQ331" i="9" s="1"/>
  <c r="IQ333" i="9" s="1"/>
  <c r="IP383" i="9"/>
  <c r="IP384" i="9" s="1"/>
  <c r="IP368" i="9"/>
  <c r="IP369" i="9" s="1"/>
  <c r="IP419" i="9"/>
  <c r="CH52" i="19"/>
  <c r="CH59" i="19" s="1"/>
  <c r="CH75" i="19"/>
  <c r="IO458" i="9" l="1"/>
  <c r="IO461" i="9" s="1"/>
  <c r="IO465" i="9" s="1"/>
  <c r="IO468" i="9" s="1"/>
  <c r="IO473" i="9" s="1"/>
  <c r="IL498" i="9" s="1"/>
  <c r="IP389" i="9"/>
  <c r="IP395" i="9" s="1"/>
  <c r="IP402" i="9" s="1"/>
  <c r="IQ279" i="9"/>
  <c r="IO448" i="9"/>
  <c r="IN497" i="9"/>
  <c r="IN475" i="9"/>
  <c r="IH499" i="9"/>
  <c r="IK498" i="9"/>
  <c r="IQ288" i="9"/>
  <c r="IP291" i="9"/>
  <c r="IP418" i="9" s="1"/>
  <c r="IQ336" i="9"/>
  <c r="IQ367" i="9"/>
  <c r="IP417" i="9"/>
  <c r="IP483" i="9"/>
  <c r="IP485" i="9" s="1"/>
  <c r="IQ345" i="9"/>
  <c r="IO543" i="9"/>
  <c r="IO544" i="9" s="1"/>
  <c r="IO537" i="9"/>
  <c r="IO510" i="9" l="1"/>
  <c r="IO512" i="9" s="1"/>
  <c r="IO519" i="9"/>
  <c r="IP424" i="9"/>
  <c r="IP458" i="9" s="1"/>
  <c r="IP461" i="9" s="1"/>
  <c r="IQ347" i="9"/>
  <c r="IR341" i="9"/>
  <c r="IR343" i="9" s="1"/>
  <c r="IQ482" i="9"/>
  <c r="IP406" i="9"/>
  <c r="IR536" i="9"/>
  <c r="IQ338" i="9"/>
  <c r="IN476" i="9"/>
  <c r="II499" i="9"/>
  <c r="IO475" i="9"/>
  <c r="IO476" i="9" s="1"/>
  <c r="IO497" i="9"/>
  <c r="CH112" i="19"/>
  <c r="CH115" i="19" s="1"/>
  <c r="CI49" i="19"/>
  <c r="CI25" i="19"/>
  <c r="CI40" i="19"/>
  <c r="CI41" i="19" s="1"/>
  <c r="IP535" i="9" l="1"/>
  <c r="IP543" i="9" s="1"/>
  <c r="IP544" i="9" s="1"/>
  <c r="IP448" i="9"/>
  <c r="IP519" i="9"/>
  <c r="IP465" i="9"/>
  <c r="IP468" i="9" s="1"/>
  <c r="IP473" i="9" s="1"/>
  <c r="IR335" i="9"/>
  <c r="IR337" i="9" s="1"/>
  <c r="IQ392" i="9"/>
  <c r="IQ281" i="9" s="1"/>
  <c r="IR344" i="9"/>
  <c r="IR330" i="9" s="1"/>
  <c r="IR331" i="9" s="1"/>
  <c r="IR333" i="9" s="1"/>
  <c r="IQ383" i="9"/>
  <c r="IQ384" i="9" s="1"/>
  <c r="IQ368" i="9"/>
  <c r="IQ419" i="9"/>
  <c r="CH76" i="19" s="1"/>
  <c r="CH119" i="19"/>
  <c r="CH122" i="19" s="1"/>
  <c r="CH127" i="19" s="1"/>
  <c r="CH129" i="19" s="1"/>
  <c r="IP537" i="9" l="1"/>
  <c r="IP497" i="9"/>
  <c r="IP475" i="9"/>
  <c r="IM498" i="9"/>
  <c r="IJ499" i="9"/>
  <c r="IR345" i="9"/>
  <c r="IR336" i="9"/>
  <c r="IS536" i="9" s="1"/>
  <c r="IR367" i="9"/>
  <c r="IS284" i="9"/>
  <c r="IQ285" i="9"/>
  <c r="CH25" i="19"/>
  <c r="CH26" i="19" s="1"/>
  <c r="IQ369" i="9"/>
  <c r="CI74" i="19"/>
  <c r="IR338" i="9" l="1"/>
  <c r="IR392" i="9" s="1"/>
  <c r="IR281" i="9" s="1"/>
  <c r="IT284" i="9" s="1"/>
  <c r="IQ483" i="9"/>
  <c r="IQ485" i="9" s="1"/>
  <c r="IQ417" i="9"/>
  <c r="IR347" i="9"/>
  <c r="IS341" i="9"/>
  <c r="IS343" i="9" s="1"/>
  <c r="IQ290" i="9"/>
  <c r="IQ389" i="9"/>
  <c r="IQ395" i="9" s="1"/>
  <c r="IQ402" i="9" s="1"/>
  <c r="IR279" i="9"/>
  <c r="IP476" i="9"/>
  <c r="CI63" i="19"/>
  <c r="CI46" i="19"/>
  <c r="IS335" i="9" l="1"/>
  <c r="IS337" i="9" s="1"/>
  <c r="IQ291" i="9"/>
  <c r="IQ418" i="9" s="1"/>
  <c r="IQ424" i="9" s="1"/>
  <c r="IR288" i="9"/>
  <c r="IS344" i="9"/>
  <c r="IS330" i="9" s="1"/>
  <c r="IS331" i="9" s="1"/>
  <c r="IS333" i="9" s="1"/>
  <c r="IR368" i="9"/>
  <c r="IR369" i="9" s="1"/>
  <c r="IR383" i="9"/>
  <c r="IR384" i="9" s="1"/>
  <c r="IR419" i="9"/>
  <c r="CH74" i="19"/>
  <c r="CH81" i="19" s="1"/>
  <c r="CH104" i="19" s="1"/>
  <c r="IR285" i="9"/>
  <c r="IQ406" i="9"/>
  <c r="IR482" i="9"/>
  <c r="CI52" i="19"/>
  <c r="CI59" i="19" s="1"/>
  <c r="CI75" i="19"/>
  <c r="IQ458" i="9" l="1"/>
  <c r="IQ461" i="9" s="1"/>
  <c r="IQ448" i="9"/>
  <c r="IQ535" i="9"/>
  <c r="IS367" i="9"/>
  <c r="IS336" i="9"/>
  <c r="IS345" i="9"/>
  <c r="IR290" i="9"/>
  <c r="IS279" i="9"/>
  <c r="IR389" i="9"/>
  <c r="IR395" i="9" s="1"/>
  <c r="IR402" i="9" s="1"/>
  <c r="IR483" i="9"/>
  <c r="IR485" i="9" s="1"/>
  <c r="IR417" i="9"/>
  <c r="IR406" i="9" l="1"/>
  <c r="IS482" i="9"/>
  <c r="IQ537" i="9"/>
  <c r="IQ543" i="9"/>
  <c r="IQ544" i="9" s="1"/>
  <c r="IS347" i="9"/>
  <c r="IT341" i="9"/>
  <c r="IT343" i="9" s="1"/>
  <c r="IR291" i="9"/>
  <c r="IR418" i="9" s="1"/>
  <c r="IR424" i="9" s="1"/>
  <c r="IS288" i="9"/>
  <c r="IT536" i="9"/>
  <c r="IS338" i="9"/>
  <c r="IQ465" i="9"/>
  <c r="IQ468" i="9" s="1"/>
  <c r="IQ473" i="9" s="1"/>
  <c r="IQ519" i="9"/>
  <c r="CI112" i="19"/>
  <c r="CI115" i="19" s="1"/>
  <c r="IR458" i="9" l="1"/>
  <c r="IR461" i="9" s="1"/>
  <c r="IR448" i="9"/>
  <c r="IR535" i="9"/>
  <c r="IT335" i="9"/>
  <c r="IS392" i="9"/>
  <c r="IS281" i="9" s="1"/>
  <c r="IT344" i="9"/>
  <c r="IT330" i="9" s="1"/>
  <c r="IT331" i="9" s="1"/>
  <c r="IT333" i="9" s="1"/>
  <c r="IQ475" i="9"/>
  <c r="IK499" i="9"/>
  <c r="IN498" i="9"/>
  <c r="IQ497" i="9"/>
  <c r="IS383" i="9"/>
  <c r="IS384" i="9" s="1"/>
  <c r="IS368" i="9"/>
  <c r="IS369" i="9" s="1"/>
  <c r="IS419" i="9"/>
  <c r="CI119" i="19"/>
  <c r="CI122" i="19" s="1"/>
  <c r="CI127" i="19" s="1"/>
  <c r="CI129" i="19" s="1"/>
  <c r="CJ24" i="19"/>
  <c r="IT345" i="9" l="1"/>
  <c r="IT347" i="9" s="1"/>
  <c r="IT336" i="9"/>
  <c r="IU536" i="9" s="1"/>
  <c r="IT367" i="9"/>
  <c r="IU284" i="9"/>
  <c r="IS285" i="9"/>
  <c r="IQ476" i="9"/>
  <c r="IT337" i="9"/>
  <c r="IR543" i="9"/>
  <c r="IR544" i="9" s="1"/>
  <c r="IR537" i="9"/>
  <c r="IS417" i="9"/>
  <c r="IS483" i="9"/>
  <c r="IS485" i="9" s="1"/>
  <c r="IR519" i="9"/>
  <c r="IR510" i="9"/>
  <c r="IR512" i="9" s="1"/>
  <c r="IR465" i="9"/>
  <c r="IR468" i="9" s="1"/>
  <c r="IR473" i="9" s="1"/>
  <c r="CJ40" i="19"/>
  <c r="CJ41" i="19" s="1"/>
  <c r="IU341" i="9" l="1"/>
  <c r="IU343" i="9" s="1"/>
  <c r="IU344" i="9" s="1"/>
  <c r="IU330" i="9" s="1"/>
  <c r="IU331" i="9" s="1"/>
  <c r="IU333" i="9" s="1"/>
  <c r="IR475" i="9"/>
  <c r="IR476" i="9" s="1"/>
  <c r="IR497" i="9"/>
  <c r="IL499" i="9"/>
  <c r="IO498" i="9"/>
  <c r="IS406" i="9"/>
  <c r="IT482" i="9"/>
  <c r="IS389" i="9"/>
  <c r="IS395" i="9" s="1"/>
  <c r="IS402" i="9" s="1"/>
  <c r="IS290" i="9"/>
  <c r="IT279" i="9"/>
  <c r="CI24" i="19"/>
  <c r="CI26" i="19" s="1"/>
  <c r="IT368" i="9"/>
  <c r="IT369" i="9" s="1"/>
  <c r="IT383" i="9"/>
  <c r="IT384" i="9" s="1"/>
  <c r="IT419" i="9"/>
  <c r="CI76" i="19" s="1"/>
  <c r="IT338" i="9"/>
  <c r="CJ49" i="19"/>
  <c r="IU345" i="9" l="1"/>
  <c r="IU347" i="9" s="1"/>
  <c r="IT483" i="9"/>
  <c r="IT485" i="9" s="1"/>
  <c r="IT417" i="9"/>
  <c r="CI81" i="19"/>
  <c r="CI104" i="19" s="1"/>
  <c r="IU335" i="9"/>
  <c r="IT392" i="9"/>
  <c r="IT281" i="9" s="1"/>
  <c r="IV284" i="9" s="1"/>
  <c r="IT288" i="9"/>
  <c r="IS291" i="9"/>
  <c r="IS418" i="9" s="1"/>
  <c r="IS424" i="9" s="1"/>
  <c r="IU336" i="9"/>
  <c r="IV536" i="9" s="1"/>
  <c r="IU367" i="9"/>
  <c r="CJ74" i="19"/>
  <c r="IV341" i="9" l="1"/>
  <c r="IV343" i="9" s="1"/>
  <c r="IV344" i="9" s="1"/>
  <c r="IV330" i="9" s="1"/>
  <c r="IV331" i="9" s="1"/>
  <c r="IV333" i="9" s="1"/>
  <c r="IS448" i="9"/>
  <c r="IS535" i="9"/>
  <c r="IS458" i="9"/>
  <c r="IS461" i="9" s="1"/>
  <c r="IU337" i="9"/>
  <c r="IU338" i="9" s="1"/>
  <c r="IU368" i="9"/>
  <c r="IU369" i="9" s="1"/>
  <c r="IU383" i="9"/>
  <c r="IU384" i="9" s="1"/>
  <c r="IU419" i="9"/>
  <c r="IT285" i="9"/>
  <c r="IT406" i="9"/>
  <c r="IU482" i="9"/>
  <c r="CJ63" i="19"/>
  <c r="IV345" i="9" l="1"/>
  <c r="IW341" i="9" s="1"/>
  <c r="IW343" i="9" s="1"/>
  <c r="IV367" i="9"/>
  <c r="IV336" i="9"/>
  <c r="IW536" i="9" s="1"/>
  <c r="IU417" i="9"/>
  <c r="IU483" i="9"/>
  <c r="IU485" i="9" s="1"/>
  <c r="IS465" i="9"/>
  <c r="IS468" i="9" s="1"/>
  <c r="IS473" i="9" s="1"/>
  <c r="IS519" i="9"/>
  <c r="IS543" i="9"/>
  <c r="IS544" i="9" s="1"/>
  <c r="IS537" i="9"/>
  <c r="IV335" i="9"/>
  <c r="IU392" i="9"/>
  <c r="IU281" i="9" s="1"/>
  <c r="IW284" i="9" s="1"/>
  <c r="IT389" i="9"/>
  <c r="IT395" i="9" s="1"/>
  <c r="IT402" i="9" s="1"/>
  <c r="IU279" i="9"/>
  <c r="IT290" i="9"/>
  <c r="CJ46" i="19"/>
  <c r="IV347" i="9" l="1"/>
  <c r="IV383" i="9" s="1"/>
  <c r="IV384" i="9" s="1"/>
  <c r="IV482" i="9"/>
  <c r="IU406" i="9"/>
  <c r="IV337" i="9"/>
  <c r="IV338" i="9" s="1"/>
  <c r="IU288" i="9"/>
  <c r="IT291" i="9"/>
  <c r="IT418" i="9" s="1"/>
  <c r="IT424" i="9" s="1"/>
  <c r="IS497" i="9"/>
  <c r="IS475" i="9"/>
  <c r="IP498" i="9"/>
  <c r="IM499" i="9"/>
  <c r="IU285" i="9"/>
  <c r="IW344" i="9"/>
  <c r="IW330" i="9" s="1"/>
  <c r="IW331" i="9" s="1"/>
  <c r="IW333" i="9" s="1"/>
  <c r="CJ52" i="19"/>
  <c r="CJ59" i="19" s="1"/>
  <c r="CJ75" i="19"/>
  <c r="IV368" i="9" l="1"/>
  <c r="IV369" i="9" s="1"/>
  <c r="IV417" i="9" s="1"/>
  <c r="IV419" i="9"/>
  <c r="IW335" i="9"/>
  <c r="IV392" i="9"/>
  <c r="IV281" i="9" s="1"/>
  <c r="IX284" i="9" s="1"/>
  <c r="IW345" i="9"/>
  <c r="IW336" i="9"/>
  <c r="IX536" i="9" s="1"/>
  <c r="IW367" i="9"/>
  <c r="IU290" i="9"/>
  <c r="IU389" i="9"/>
  <c r="IU395" i="9" s="1"/>
  <c r="IU402" i="9" s="1"/>
  <c r="IV279" i="9"/>
  <c r="IS476" i="9"/>
  <c r="IT458" i="9"/>
  <c r="IT461" i="9" s="1"/>
  <c r="IT448" i="9"/>
  <c r="IT535" i="9"/>
  <c r="IV483" i="9" l="1"/>
  <c r="IV485" i="9" s="1"/>
  <c r="IV406" i="9" s="1"/>
  <c r="IV285" i="9"/>
  <c r="IV389" i="9" s="1"/>
  <c r="IV395" i="9" s="1"/>
  <c r="IV402" i="9" s="1"/>
  <c r="IW347" i="9"/>
  <c r="IX341" i="9"/>
  <c r="IX343" i="9" s="1"/>
  <c r="IV288" i="9"/>
  <c r="IU291" i="9"/>
  <c r="IU418" i="9" s="1"/>
  <c r="IU424" i="9" s="1"/>
  <c r="IT519" i="9"/>
  <c r="IT465" i="9"/>
  <c r="IT468" i="9" s="1"/>
  <c r="IT473" i="9" s="1"/>
  <c r="IT543" i="9"/>
  <c r="IT544" i="9" s="1"/>
  <c r="IT537" i="9"/>
  <c r="IW337" i="9"/>
  <c r="IW338" i="9" s="1"/>
  <c r="CJ112" i="19"/>
  <c r="CJ115" i="19" s="1"/>
  <c r="CK24" i="19"/>
  <c r="IW482" i="9" l="1"/>
  <c r="IV290" i="9"/>
  <c r="IW288" i="9" s="1"/>
  <c r="IW279" i="9"/>
  <c r="IX344" i="9"/>
  <c r="IX330" i="9" s="1"/>
  <c r="IX331" i="9" s="1"/>
  <c r="IX333" i="9" s="1"/>
  <c r="IX335" i="9"/>
  <c r="IX337" i="9" s="1"/>
  <c r="IW392" i="9"/>
  <c r="IW281" i="9" s="1"/>
  <c r="IY284" i="9" s="1"/>
  <c r="IT475" i="9"/>
  <c r="IT476" i="9" s="1"/>
  <c r="IT497" i="9"/>
  <c r="IN499" i="9"/>
  <c r="IQ498" i="9"/>
  <c r="IW383" i="9"/>
  <c r="IW384" i="9" s="1"/>
  <c r="IW368" i="9"/>
  <c r="IW419" i="9"/>
  <c r="CJ76" i="19" s="1"/>
  <c r="IU458" i="9"/>
  <c r="IU461" i="9" s="1"/>
  <c r="IU535" i="9"/>
  <c r="IU448" i="9"/>
  <c r="CJ119" i="19"/>
  <c r="CJ122" i="19" s="1"/>
  <c r="CJ127" i="19" s="1"/>
  <c r="CJ129" i="19" s="1"/>
  <c r="CK40" i="19"/>
  <c r="CK41" i="19" s="1"/>
  <c r="IV291" i="9" l="1"/>
  <c r="IV418" i="9" s="1"/>
  <c r="IV424" i="9" s="1"/>
  <c r="IV535" i="9" s="1"/>
  <c r="IW285" i="9"/>
  <c r="IW290" i="9" s="1"/>
  <c r="IX345" i="9"/>
  <c r="IX347" i="9" s="1"/>
  <c r="CJ25" i="19"/>
  <c r="CJ26" i="19" s="1"/>
  <c r="IW369" i="9"/>
  <c r="IU543" i="9"/>
  <c r="IU544" i="9" s="1"/>
  <c r="IU537" i="9"/>
  <c r="IU510" i="9"/>
  <c r="IU512" i="9" s="1"/>
  <c r="IU519" i="9"/>
  <c r="IU465" i="9"/>
  <c r="IU468" i="9" s="1"/>
  <c r="IU473" i="9" s="1"/>
  <c r="IX336" i="9"/>
  <c r="IY536" i="9" s="1"/>
  <c r="IX367" i="9"/>
  <c r="CJ81" i="19"/>
  <c r="CJ104" i="19" s="1"/>
  <c r="CK74" i="19"/>
  <c r="CK49" i="19"/>
  <c r="IV448" i="9" l="1"/>
  <c r="IV458" i="9"/>
  <c r="IV461" i="9" s="1"/>
  <c r="IV465" i="9" s="1"/>
  <c r="IV468" i="9" s="1"/>
  <c r="IV473" i="9" s="1"/>
  <c r="IP499" i="9" s="1"/>
  <c r="IY341" i="9"/>
  <c r="IY343" i="9" s="1"/>
  <c r="IY344" i="9" s="1"/>
  <c r="IY330" i="9" s="1"/>
  <c r="IY331" i="9" s="1"/>
  <c r="IY333" i="9" s="1"/>
  <c r="IW389" i="9"/>
  <c r="IW395" i="9" s="1"/>
  <c r="IW402" i="9" s="1"/>
  <c r="IX279" i="9"/>
  <c r="IX338" i="9"/>
  <c r="IX392" i="9" s="1"/>
  <c r="IX281" i="9" s="1"/>
  <c r="IZ284" i="9" s="1"/>
  <c r="IX383" i="9"/>
  <c r="IX384" i="9" s="1"/>
  <c r="IX368" i="9"/>
  <c r="IX369" i="9" s="1"/>
  <c r="IX419" i="9"/>
  <c r="IU497" i="9"/>
  <c r="IU475" i="9"/>
  <c r="IU476" i="9" s="1"/>
  <c r="IR498" i="9"/>
  <c r="IO499" i="9"/>
  <c r="IW417" i="9"/>
  <c r="IW483" i="9"/>
  <c r="IW485" i="9" s="1"/>
  <c r="IV537" i="9"/>
  <c r="IV543" i="9"/>
  <c r="IV544" i="9" s="1"/>
  <c r="IW291" i="9"/>
  <c r="IW418" i="9" s="1"/>
  <c r="IX288" i="9"/>
  <c r="CK63" i="19"/>
  <c r="IV519" i="9" l="1"/>
  <c r="IY335" i="9"/>
  <c r="IY337" i="9" s="1"/>
  <c r="IY345" i="9"/>
  <c r="IY347" i="9" s="1"/>
  <c r="IX482" i="9"/>
  <c r="IW406" i="9"/>
  <c r="IW424" i="9"/>
  <c r="IX483" i="9"/>
  <c r="IX417" i="9"/>
  <c r="IY367" i="9"/>
  <c r="IY336" i="9"/>
  <c r="IZ536" i="9" s="1"/>
  <c r="IX285" i="9"/>
  <c r="IV475" i="9"/>
  <c r="IV476" i="9" s="1"/>
  <c r="IV497" i="9"/>
  <c r="IS498" i="9"/>
  <c r="IX485" i="9" l="1"/>
  <c r="IX406" i="9" s="1"/>
  <c r="IZ341" i="9"/>
  <c r="IZ343" i="9" s="1"/>
  <c r="IZ344" i="9" s="1"/>
  <c r="IZ330" i="9" s="1"/>
  <c r="IZ331" i="9" s="1"/>
  <c r="IZ333" i="9" s="1"/>
  <c r="IY338" i="9"/>
  <c r="IY392" i="9" s="1"/>
  <c r="IY281" i="9" s="1"/>
  <c r="JA284" i="9" s="1"/>
  <c r="IW535" i="9"/>
  <c r="IW458" i="9"/>
  <c r="IW461" i="9" s="1"/>
  <c r="IW448" i="9"/>
  <c r="IY279" i="9"/>
  <c r="IX389" i="9"/>
  <c r="IX395" i="9" s="1"/>
  <c r="IX402" i="9" s="1"/>
  <c r="IX290" i="9"/>
  <c r="IY383" i="9"/>
  <c r="IY384" i="9" s="1"/>
  <c r="IY368" i="9"/>
  <c r="IY369" i="9" s="1"/>
  <c r="IY419" i="9"/>
  <c r="CK46" i="19"/>
  <c r="IY482" i="9" l="1"/>
  <c r="IZ335" i="9"/>
  <c r="IZ337" i="9" s="1"/>
  <c r="IY285" i="9"/>
  <c r="IY389" i="9" s="1"/>
  <c r="IY395" i="9" s="1"/>
  <c r="IY402" i="9" s="1"/>
  <c r="IZ345" i="9"/>
  <c r="JA341" i="9" s="1"/>
  <c r="JA343" i="9" s="1"/>
  <c r="IY288" i="9"/>
  <c r="IX291" i="9"/>
  <c r="IX418" i="9" s="1"/>
  <c r="IX424" i="9" s="1"/>
  <c r="IW519" i="9"/>
  <c r="IW465" i="9"/>
  <c r="IW468" i="9" s="1"/>
  <c r="IW473" i="9" s="1"/>
  <c r="IW537" i="9"/>
  <c r="IW543" i="9"/>
  <c r="IW544" i="9" s="1"/>
  <c r="IZ367" i="9"/>
  <c r="IZ336" i="9"/>
  <c r="JA536" i="9" s="1"/>
  <c r="IY417" i="9"/>
  <c r="IY483" i="9"/>
  <c r="CK75" i="19"/>
  <c r="CK52" i="19"/>
  <c r="CK59" i="19" s="1"/>
  <c r="IY290" i="9" l="1"/>
  <c r="IZ288" i="9" s="1"/>
  <c r="IY485" i="9"/>
  <c r="IZ482" i="9" s="1"/>
  <c r="IZ347" i="9"/>
  <c r="IZ383" i="9" s="1"/>
  <c r="IZ279" i="9"/>
  <c r="IX535" i="9"/>
  <c r="IX448" i="9"/>
  <c r="IX458" i="9"/>
  <c r="IX461" i="9" s="1"/>
  <c r="JA344" i="9"/>
  <c r="JA330" i="9" s="1"/>
  <c r="JA331" i="9" s="1"/>
  <c r="JA333" i="9" s="1"/>
  <c r="IZ338" i="9"/>
  <c r="IW497" i="9"/>
  <c r="IW475" i="9"/>
  <c r="IT498" i="9"/>
  <c r="IQ499" i="9"/>
  <c r="IY291" i="9" l="1"/>
  <c r="IY418" i="9" s="1"/>
  <c r="IY424" i="9" s="1"/>
  <c r="IY535" i="9" s="1"/>
  <c r="IZ384" i="9"/>
  <c r="AC42" i="20"/>
  <c r="AC43" i="20" s="1"/>
  <c r="AE23" i="17" s="1"/>
  <c r="IZ368" i="9"/>
  <c r="CK25" i="19" s="1"/>
  <c r="CK26" i="19" s="1"/>
  <c r="IY406" i="9"/>
  <c r="IZ419" i="9"/>
  <c r="CK76" i="19" s="1"/>
  <c r="JA345" i="9"/>
  <c r="JA347" i="9" s="1"/>
  <c r="JA335" i="9"/>
  <c r="JA337" i="9" s="1"/>
  <c r="IZ392" i="9"/>
  <c r="IX519" i="9"/>
  <c r="IX465" i="9"/>
  <c r="IX468" i="9" s="1"/>
  <c r="IX473" i="9" s="1"/>
  <c r="IX510" i="9"/>
  <c r="IX512" i="9" s="1"/>
  <c r="JA336" i="9"/>
  <c r="JB536" i="9" s="1"/>
  <c r="JA367" i="9"/>
  <c r="IX543" i="9"/>
  <c r="IX544" i="9" s="1"/>
  <c r="IX537" i="9"/>
  <c r="IW476" i="9"/>
  <c r="CK112" i="19"/>
  <c r="CK115" i="19" s="1"/>
  <c r="IY458" i="9" l="1"/>
  <c r="IY461" i="9" s="1"/>
  <c r="IY519" i="9" s="1"/>
  <c r="IY448" i="9"/>
  <c r="IZ369" i="9"/>
  <c r="IZ483" i="9" s="1"/>
  <c r="IZ485" i="9" s="1"/>
  <c r="JA482" i="9" s="1"/>
  <c r="IZ281" i="9"/>
  <c r="IZ285" i="9" s="1"/>
  <c r="AC51" i="20"/>
  <c r="CK81" i="19"/>
  <c r="CK104" i="19" s="1"/>
  <c r="JB341" i="9"/>
  <c r="JB343" i="9" s="1"/>
  <c r="JB344" i="9" s="1"/>
  <c r="JB330" i="9" s="1"/>
  <c r="JB331" i="9" s="1"/>
  <c r="JB333" i="9" s="1"/>
  <c r="JA383" i="9"/>
  <c r="JA384" i="9" s="1"/>
  <c r="JA368" i="9"/>
  <c r="JA369" i="9" s="1"/>
  <c r="JA419" i="9"/>
  <c r="IX497" i="9"/>
  <c r="IX475" i="9"/>
  <c r="IX476" i="9" s="1"/>
  <c r="IU498" i="9"/>
  <c r="IR499" i="9"/>
  <c r="IY543" i="9"/>
  <c r="IY544" i="9" s="1"/>
  <c r="IY537" i="9"/>
  <c r="JA338" i="9"/>
  <c r="CK119" i="19"/>
  <c r="CK122" i="19" s="1"/>
  <c r="CK127" i="19" s="1"/>
  <c r="CK129" i="19" s="1"/>
  <c r="CL25" i="19"/>
  <c r="CL49" i="19"/>
  <c r="CL40" i="19"/>
  <c r="CL41" i="19" s="1"/>
  <c r="IY465" i="9" l="1"/>
  <c r="IY468" i="9" s="1"/>
  <c r="IY473" i="9" s="1"/>
  <c r="IS499" i="9" s="1"/>
  <c r="JB284" i="9"/>
  <c r="IZ417" i="9"/>
  <c r="IZ406" i="9"/>
  <c r="AC65" i="20" s="1"/>
  <c r="JB345" i="9"/>
  <c r="JB367" i="9"/>
  <c r="JB336" i="9"/>
  <c r="JC536" i="9" s="1"/>
  <c r="JA417" i="9"/>
  <c r="JA483" i="9"/>
  <c r="JA485" i="9" s="1"/>
  <c r="JA392" i="9"/>
  <c r="JA281" i="9" s="1"/>
  <c r="JC284" i="9" s="1"/>
  <c r="JB335" i="9"/>
  <c r="JB337" i="9" s="1"/>
  <c r="IZ290" i="9"/>
  <c r="IZ389" i="9"/>
  <c r="JA279" i="9"/>
  <c r="IY475" i="9" l="1"/>
  <c r="IY476" i="9" s="1"/>
  <c r="IY497" i="9"/>
  <c r="IV498" i="9"/>
  <c r="IZ395" i="9"/>
  <c r="IZ402" i="9" s="1"/>
  <c r="AC48" i="20"/>
  <c r="AC54" i="20" s="1"/>
  <c r="JA285" i="9"/>
  <c r="JA389" i="9" s="1"/>
  <c r="JA395" i="9" s="1"/>
  <c r="JA402" i="9" s="1"/>
  <c r="JA288" i="9"/>
  <c r="IZ291" i="9"/>
  <c r="IZ418" i="9" s="1"/>
  <c r="IZ424" i="9" s="1"/>
  <c r="JB482" i="9"/>
  <c r="JA406" i="9"/>
  <c r="JB338" i="9"/>
  <c r="JB347" i="9"/>
  <c r="JC341" i="9"/>
  <c r="JC343" i="9" s="1"/>
  <c r="CL74" i="19"/>
  <c r="AE26" i="17" l="1"/>
  <c r="AC61" i="20"/>
  <c r="AE25" i="17" s="1"/>
  <c r="JA290" i="9"/>
  <c r="JA291" i="9" s="1"/>
  <c r="JA418" i="9" s="1"/>
  <c r="JA424" i="9" s="1"/>
  <c r="JB279" i="9"/>
  <c r="JC344" i="9"/>
  <c r="JC330" i="9" s="1"/>
  <c r="JC331" i="9" s="1"/>
  <c r="JC333" i="9" s="1"/>
  <c r="JB383" i="9"/>
  <c r="JB384" i="9" s="1"/>
  <c r="JB368" i="9"/>
  <c r="JB369" i="9" s="1"/>
  <c r="JB419" i="9"/>
  <c r="IZ535" i="9"/>
  <c r="IZ448" i="9"/>
  <c r="IZ458" i="9"/>
  <c r="IZ461" i="9" s="1"/>
  <c r="JB392" i="9"/>
  <c r="JB281" i="9" s="1"/>
  <c r="JD284" i="9" s="1"/>
  <c r="JC335" i="9"/>
  <c r="CL46" i="19"/>
  <c r="CL63" i="19"/>
  <c r="JB288" i="9" l="1"/>
  <c r="JC367" i="9"/>
  <c r="JC336" i="9"/>
  <c r="JD536" i="9" s="1"/>
  <c r="JB483" i="9"/>
  <c r="JB485" i="9" s="1"/>
  <c r="JB417" i="9"/>
  <c r="JB285" i="9"/>
  <c r="IZ465" i="9"/>
  <c r="IZ468" i="9" s="1"/>
  <c r="IZ473" i="9" s="1"/>
  <c r="IZ519" i="9"/>
  <c r="IZ543" i="9"/>
  <c r="IZ544" i="9" s="1"/>
  <c r="IZ537" i="9"/>
  <c r="JA535" i="9"/>
  <c r="JA448" i="9"/>
  <c r="JA458" i="9"/>
  <c r="JA461" i="9" s="1"/>
  <c r="JC337" i="9"/>
  <c r="JC345" i="9"/>
  <c r="CL52" i="19"/>
  <c r="CL59" i="19" s="1"/>
  <c r="CL75" i="19"/>
  <c r="JC338" i="9" l="1"/>
  <c r="JC392" i="9" s="1"/>
  <c r="JC281" i="9" s="1"/>
  <c r="JE284" i="9" s="1"/>
  <c r="IW498" i="9"/>
  <c r="IZ475" i="9"/>
  <c r="IZ497" i="9"/>
  <c r="IT499" i="9"/>
  <c r="JB290" i="9"/>
  <c r="JC279" i="9"/>
  <c r="JB389" i="9"/>
  <c r="JB395" i="9" s="1"/>
  <c r="JB402" i="9" s="1"/>
  <c r="JA465" i="9"/>
  <c r="JA468" i="9" s="1"/>
  <c r="JA473" i="9" s="1"/>
  <c r="IU499" i="9" s="1"/>
  <c r="JA519" i="9"/>
  <c r="JA510" i="9"/>
  <c r="JA512" i="9" s="1"/>
  <c r="JC482" i="9"/>
  <c r="JB406" i="9"/>
  <c r="JD341" i="9"/>
  <c r="JD343" i="9" s="1"/>
  <c r="JC347" i="9"/>
  <c r="JA543" i="9"/>
  <c r="JA544" i="9" s="1"/>
  <c r="JA537" i="9"/>
  <c r="CL24" i="19"/>
  <c r="CL26" i="19" s="1"/>
  <c r="JD335" i="9" l="1"/>
  <c r="JD337" i="9" s="1"/>
  <c r="JD344" i="9"/>
  <c r="JD330" i="9" s="1"/>
  <c r="JD331" i="9" s="1"/>
  <c r="JD333" i="9" s="1"/>
  <c r="JA475" i="9"/>
  <c r="JA476" i="9" s="1"/>
  <c r="JA497" i="9"/>
  <c r="IX498" i="9"/>
  <c r="JC285" i="9"/>
  <c r="IZ476" i="9"/>
  <c r="JC368" i="9"/>
  <c r="JC369" i="9" s="1"/>
  <c r="JC383" i="9"/>
  <c r="JC384" i="9" s="1"/>
  <c r="JC419" i="9"/>
  <c r="CL76" i="19" s="1"/>
  <c r="JB291" i="9"/>
  <c r="JB418" i="9" s="1"/>
  <c r="JB424" i="9" s="1"/>
  <c r="JC288" i="9"/>
  <c r="CL112" i="19"/>
  <c r="CL115" i="19" s="1"/>
  <c r="CM24" i="19"/>
  <c r="JD345" i="9" l="1"/>
  <c r="JE341" i="9" s="1"/>
  <c r="JE343" i="9" s="1"/>
  <c r="CL81" i="19"/>
  <c r="CL104" i="19" s="1"/>
  <c r="JC290" i="9"/>
  <c r="JC389" i="9"/>
  <c r="JC395" i="9" s="1"/>
  <c r="JC402" i="9" s="1"/>
  <c r="JD279" i="9"/>
  <c r="JC417" i="9"/>
  <c r="JC483" i="9"/>
  <c r="JC485" i="9" s="1"/>
  <c r="JB458" i="9"/>
  <c r="JB461" i="9" s="1"/>
  <c r="JB448" i="9"/>
  <c r="JB535" i="9"/>
  <c r="JD367" i="9"/>
  <c r="JD336" i="9"/>
  <c r="CL119" i="19"/>
  <c r="CL122" i="19" s="1"/>
  <c r="CL127" i="19" s="1"/>
  <c r="CL129" i="19" s="1"/>
  <c r="CM40" i="19"/>
  <c r="CM41" i="19" s="1"/>
  <c r="JD347" i="9" l="1"/>
  <c r="JD383" i="9" s="1"/>
  <c r="JD384" i="9" s="1"/>
  <c r="JC406" i="9"/>
  <c r="JD482" i="9"/>
  <c r="JE344" i="9"/>
  <c r="JE330" i="9" s="1"/>
  <c r="JE331" i="9" s="1"/>
  <c r="JE333" i="9" s="1"/>
  <c r="JB537" i="9"/>
  <c r="JB543" i="9"/>
  <c r="JB544" i="9" s="1"/>
  <c r="JC291" i="9"/>
  <c r="JC418" i="9" s="1"/>
  <c r="JC424" i="9" s="1"/>
  <c r="JD288" i="9"/>
  <c r="JB519" i="9"/>
  <c r="JB465" i="9"/>
  <c r="JB468" i="9" s="1"/>
  <c r="JB473" i="9" s="1"/>
  <c r="JE536" i="9"/>
  <c r="JD338" i="9"/>
  <c r="JD368" i="9" l="1"/>
  <c r="JD369" i="9" s="1"/>
  <c r="JD483" i="9" s="1"/>
  <c r="JD485" i="9" s="1"/>
  <c r="JD419" i="9"/>
  <c r="JE345" i="9"/>
  <c r="JF341" i="9" s="1"/>
  <c r="JF343" i="9" s="1"/>
  <c r="JC448" i="9"/>
  <c r="JC458" i="9"/>
  <c r="JC461" i="9" s="1"/>
  <c r="JC535" i="9"/>
  <c r="JB497" i="9"/>
  <c r="JB475" i="9"/>
  <c r="IY498" i="9"/>
  <c r="IV499" i="9"/>
  <c r="JE336" i="9"/>
  <c r="JF536" i="9" s="1"/>
  <c r="JE367" i="9"/>
  <c r="JD392" i="9"/>
  <c r="JD281" i="9" s="1"/>
  <c r="JE335" i="9"/>
  <c r="CM63" i="19"/>
  <c r="JD417" i="9" l="1"/>
  <c r="JE347" i="9"/>
  <c r="JE368" i="9" s="1"/>
  <c r="JE369" i="9" s="1"/>
  <c r="JC537" i="9"/>
  <c r="JC543" i="9"/>
  <c r="JC544" i="9" s="1"/>
  <c r="JD406" i="9"/>
  <c r="JE482" i="9"/>
  <c r="JB476" i="9"/>
  <c r="JE337" i="9"/>
  <c r="JE338" i="9" s="1"/>
  <c r="JF344" i="9"/>
  <c r="JF330" i="9" s="1"/>
  <c r="JF331" i="9" s="1"/>
  <c r="JF333" i="9" s="1"/>
  <c r="JC519" i="9"/>
  <c r="JC465" i="9"/>
  <c r="JC468" i="9" s="1"/>
  <c r="JC473" i="9" s="1"/>
  <c r="JF284" i="9"/>
  <c r="JD285" i="9"/>
  <c r="JE419" i="9" l="1"/>
  <c r="JE383" i="9"/>
  <c r="JE384" i="9" s="1"/>
  <c r="JF345" i="9"/>
  <c r="JG341" i="9" s="1"/>
  <c r="JG343" i="9" s="1"/>
  <c r="JE483" i="9"/>
  <c r="JE485" i="9" s="1"/>
  <c r="JE417" i="9"/>
  <c r="JD389" i="9"/>
  <c r="JD395" i="9" s="1"/>
  <c r="JD402" i="9" s="1"/>
  <c r="JE279" i="9"/>
  <c r="JD290" i="9"/>
  <c r="IZ498" i="9"/>
  <c r="JC475" i="9"/>
  <c r="JC476" i="9" s="1"/>
  <c r="IW499" i="9"/>
  <c r="JC497" i="9"/>
  <c r="JF367" i="9"/>
  <c r="JF336" i="9"/>
  <c r="JG536" i="9" s="1"/>
  <c r="JE392" i="9"/>
  <c r="JE281" i="9" s="1"/>
  <c r="JG284" i="9" s="1"/>
  <c r="JF335" i="9"/>
  <c r="CM75" i="19"/>
  <c r="JF347" i="9" l="1"/>
  <c r="JF383" i="9" s="1"/>
  <c r="JF384" i="9" s="1"/>
  <c r="JE285" i="9"/>
  <c r="JF279" i="9" s="1"/>
  <c r="JG344" i="9"/>
  <c r="JG330" i="9" s="1"/>
  <c r="JG331" i="9" s="1"/>
  <c r="JG333" i="9" s="1"/>
  <c r="JF337" i="9"/>
  <c r="JF338" i="9" s="1"/>
  <c r="JE288" i="9"/>
  <c r="JD291" i="9"/>
  <c r="JD418" i="9" s="1"/>
  <c r="JD424" i="9" s="1"/>
  <c r="JF482" i="9"/>
  <c r="JE406" i="9"/>
  <c r="CN24" i="19"/>
  <c r="CM112" i="19"/>
  <c r="CM115" i="19" s="1"/>
  <c r="JF419" i="9" l="1"/>
  <c r="CM76" i="19" s="1"/>
  <c r="JF368" i="9"/>
  <c r="CM25" i="19" s="1"/>
  <c r="CM26" i="19" s="1"/>
  <c r="JE290" i="9"/>
  <c r="JF288" i="9" s="1"/>
  <c r="JE389" i="9"/>
  <c r="JE395" i="9" s="1"/>
  <c r="JE402" i="9" s="1"/>
  <c r="JG345" i="9"/>
  <c r="JG347" i="9" s="1"/>
  <c r="JG335" i="9"/>
  <c r="JF392" i="9"/>
  <c r="JD448" i="9"/>
  <c r="JD458" i="9"/>
  <c r="JD461" i="9" s="1"/>
  <c r="JD535" i="9"/>
  <c r="JG367" i="9"/>
  <c r="JG336" i="9"/>
  <c r="JH536" i="9" s="1"/>
  <c r="CN40" i="19"/>
  <c r="CN41" i="19" s="1"/>
  <c r="CM119" i="19"/>
  <c r="CM122" i="19" s="1"/>
  <c r="CM127" i="19" s="1"/>
  <c r="CM129" i="19" s="1"/>
  <c r="JF369" i="9" l="1"/>
  <c r="JF483" i="9" s="1"/>
  <c r="JF485" i="9" s="1"/>
  <c r="JE291" i="9"/>
  <c r="JE418" i="9" s="1"/>
  <c r="JE424" i="9" s="1"/>
  <c r="JE448" i="9" s="1"/>
  <c r="JH341" i="9"/>
  <c r="JH343" i="9" s="1"/>
  <c r="JH344" i="9" s="1"/>
  <c r="JH330" i="9" s="1"/>
  <c r="JH331" i="9" s="1"/>
  <c r="JH333" i="9" s="1"/>
  <c r="JD465" i="9"/>
  <c r="JD468" i="9" s="1"/>
  <c r="JD473" i="9" s="1"/>
  <c r="JD510" i="9"/>
  <c r="JD512" i="9" s="1"/>
  <c r="JD519" i="9"/>
  <c r="CM49" i="19"/>
  <c r="JF281" i="9"/>
  <c r="JG368" i="9"/>
  <c r="JG369" i="9" s="1"/>
  <c r="JG383" i="9"/>
  <c r="JG384" i="9" s="1"/>
  <c r="JG419" i="9"/>
  <c r="JG337" i="9"/>
  <c r="JG338" i="9" s="1"/>
  <c r="JD543" i="9"/>
  <c r="JD544" i="9" s="1"/>
  <c r="JD537" i="9"/>
  <c r="CN49" i="19"/>
  <c r="JF417" i="9" l="1"/>
  <c r="CM74" i="19" s="1"/>
  <c r="CM81" i="19" s="1"/>
  <c r="CM104" i="19" s="1"/>
  <c r="JE458" i="9"/>
  <c r="JE461" i="9" s="1"/>
  <c r="JE465" i="9" s="1"/>
  <c r="JE468" i="9" s="1"/>
  <c r="JE473" i="9" s="1"/>
  <c r="IY499" i="9" s="1"/>
  <c r="JE535" i="9"/>
  <c r="JE543" i="9" s="1"/>
  <c r="JE544" i="9" s="1"/>
  <c r="JH345" i="9"/>
  <c r="JH347" i="9" s="1"/>
  <c r="JD497" i="9"/>
  <c r="JD475" i="9"/>
  <c r="IX499" i="9"/>
  <c r="JA498" i="9"/>
  <c r="JG483" i="9"/>
  <c r="JG417" i="9"/>
  <c r="JH284" i="9"/>
  <c r="JF285" i="9"/>
  <c r="JH335" i="9"/>
  <c r="JG392" i="9"/>
  <c r="JG281" i="9" s="1"/>
  <c r="JI284" i="9" s="1"/>
  <c r="JH336" i="9"/>
  <c r="JI536" i="9" s="1"/>
  <c r="JH367" i="9"/>
  <c r="JF406" i="9"/>
  <c r="JG482" i="9"/>
  <c r="CN74" i="19"/>
  <c r="JE519" i="9" l="1"/>
  <c r="JE537" i="9"/>
  <c r="JI341" i="9"/>
  <c r="JI343" i="9" s="1"/>
  <c r="JI344" i="9" s="1"/>
  <c r="JI330" i="9" s="1"/>
  <c r="JI331" i="9" s="1"/>
  <c r="JI333" i="9" s="1"/>
  <c r="JB498" i="9"/>
  <c r="JG279" i="9"/>
  <c r="JG285" i="9" s="1"/>
  <c r="JF389" i="9"/>
  <c r="JF290" i="9"/>
  <c r="JH368" i="9"/>
  <c r="JH369" i="9" s="1"/>
  <c r="JH383" i="9"/>
  <c r="JH384" i="9" s="1"/>
  <c r="JH419" i="9"/>
  <c r="JD476" i="9"/>
  <c r="JE475" i="9"/>
  <c r="JE476" i="9" s="1"/>
  <c r="JE497" i="9"/>
  <c r="JH337" i="9"/>
  <c r="JH338" i="9" s="1"/>
  <c r="JG485" i="9"/>
  <c r="CN63" i="19"/>
  <c r="JI345" i="9" l="1"/>
  <c r="JJ341" i="9" s="1"/>
  <c r="JJ343" i="9" s="1"/>
  <c r="JG288" i="9"/>
  <c r="JF291" i="9"/>
  <c r="JF418" i="9" s="1"/>
  <c r="JF424" i="9" s="1"/>
  <c r="JH483" i="9"/>
  <c r="JH417" i="9"/>
  <c r="JG406" i="9"/>
  <c r="JH482" i="9"/>
  <c r="CM46" i="19"/>
  <c r="JF395" i="9"/>
  <c r="JF402" i="9" s="1"/>
  <c r="JI336" i="9"/>
  <c r="JJ536" i="9" s="1"/>
  <c r="JI367" i="9"/>
  <c r="JI335" i="9"/>
  <c r="JH392" i="9"/>
  <c r="JH281" i="9" s="1"/>
  <c r="JJ284" i="9" s="1"/>
  <c r="JG389" i="9"/>
  <c r="JG395" i="9" s="1"/>
  <c r="JG402" i="9" s="1"/>
  <c r="JH279" i="9"/>
  <c r="JG290" i="9"/>
  <c r="CN46" i="19"/>
  <c r="CN52" i="19" s="1"/>
  <c r="CN59" i="19" s="1"/>
  <c r="CN75" i="19"/>
  <c r="JH485" i="9" l="1"/>
  <c r="JH406" i="9" s="1"/>
  <c r="JI347" i="9"/>
  <c r="JI419" i="9" s="1"/>
  <c r="CN76" i="19" s="1"/>
  <c r="JI337" i="9"/>
  <c r="JI338" i="9" s="1"/>
  <c r="JF448" i="9"/>
  <c r="JF535" i="9"/>
  <c r="JF458" i="9"/>
  <c r="JF461" i="9" s="1"/>
  <c r="JH288" i="9"/>
  <c r="JG291" i="9"/>
  <c r="JG418" i="9" s="1"/>
  <c r="JG424" i="9" s="1"/>
  <c r="JH285" i="9"/>
  <c r="CM52" i="19"/>
  <c r="CM59" i="19" s="1"/>
  <c r="JJ344" i="9"/>
  <c r="JJ330" i="9" s="1"/>
  <c r="JJ331" i="9" s="1"/>
  <c r="JJ333" i="9" s="1"/>
  <c r="JI482" i="9" l="1"/>
  <c r="JI368" i="9"/>
  <c r="CN25" i="19" s="1"/>
  <c r="CN26" i="19" s="1"/>
  <c r="JI383" i="9"/>
  <c r="JI384" i="9" s="1"/>
  <c r="JJ345" i="9"/>
  <c r="JJ347" i="9" s="1"/>
  <c r="JF543" i="9"/>
  <c r="JF544" i="9" s="1"/>
  <c r="JF537" i="9"/>
  <c r="JJ367" i="9"/>
  <c r="JJ336" i="9"/>
  <c r="JK536" i="9" s="1"/>
  <c r="JH290" i="9"/>
  <c r="JI279" i="9"/>
  <c r="JH389" i="9"/>
  <c r="JH395" i="9" s="1"/>
  <c r="JH402" i="9" s="1"/>
  <c r="JG458" i="9"/>
  <c r="JG461" i="9" s="1"/>
  <c r="JG448" i="9"/>
  <c r="JG535" i="9"/>
  <c r="JI392" i="9"/>
  <c r="JI281" i="9" s="1"/>
  <c r="JK284" i="9" s="1"/>
  <c r="JJ335" i="9"/>
  <c r="JJ337" i="9" s="1"/>
  <c r="CN81" i="19"/>
  <c r="CN104" i="19" s="1"/>
  <c r="JF465" i="9"/>
  <c r="JF468" i="9" s="1"/>
  <c r="JF473" i="9" s="1"/>
  <c r="JF519" i="9"/>
  <c r="CN112" i="19"/>
  <c r="CN115" i="19" s="1"/>
  <c r="JI369" i="9" l="1"/>
  <c r="JI483" i="9" s="1"/>
  <c r="JI485" i="9" s="1"/>
  <c r="JJ482" i="9" s="1"/>
  <c r="JK341" i="9"/>
  <c r="JK343" i="9" s="1"/>
  <c r="JK344" i="9" s="1"/>
  <c r="JK330" i="9" s="1"/>
  <c r="JK331" i="9" s="1"/>
  <c r="JK333" i="9" s="1"/>
  <c r="JJ338" i="9"/>
  <c r="JK335" i="9" s="1"/>
  <c r="JI285" i="9"/>
  <c r="JI389" i="9" s="1"/>
  <c r="JI395" i="9" s="1"/>
  <c r="JI402" i="9" s="1"/>
  <c r="JH291" i="9"/>
  <c r="JH418" i="9" s="1"/>
  <c r="JH424" i="9" s="1"/>
  <c r="JI288" i="9"/>
  <c r="JJ383" i="9"/>
  <c r="JJ384" i="9" s="1"/>
  <c r="JJ368" i="9"/>
  <c r="JJ369" i="9" s="1"/>
  <c r="JJ419" i="9"/>
  <c r="JF475" i="9"/>
  <c r="JF497" i="9"/>
  <c r="JC498" i="9"/>
  <c r="IZ499" i="9"/>
  <c r="JG537" i="9"/>
  <c r="JG543" i="9"/>
  <c r="JG544" i="9" s="1"/>
  <c r="JG519" i="9"/>
  <c r="JG465" i="9"/>
  <c r="JG468" i="9" s="1"/>
  <c r="JG473" i="9" s="1"/>
  <c r="JA499" i="9" s="1"/>
  <c r="JG510" i="9"/>
  <c r="JG512" i="9" s="1"/>
  <c r="CN119" i="19"/>
  <c r="CN122" i="19" s="1"/>
  <c r="CN127" i="19" s="1"/>
  <c r="CN129" i="19" s="1"/>
  <c r="CO24" i="19"/>
  <c r="JI406" i="9" l="1"/>
  <c r="JI417" i="9"/>
  <c r="JJ392" i="9"/>
  <c r="JJ281" i="9" s="1"/>
  <c r="JL284" i="9" s="1"/>
  <c r="JI290" i="9"/>
  <c r="JI291" i="9" s="1"/>
  <c r="JI418" i="9" s="1"/>
  <c r="JJ279" i="9"/>
  <c r="JD498" i="9"/>
  <c r="JK345" i="9"/>
  <c r="JL341" i="9" s="1"/>
  <c r="JL343" i="9" s="1"/>
  <c r="JK337" i="9"/>
  <c r="JJ417" i="9"/>
  <c r="JJ483" i="9"/>
  <c r="JJ485" i="9" s="1"/>
  <c r="JF476" i="9"/>
  <c r="JK336" i="9"/>
  <c r="JL536" i="9" s="1"/>
  <c r="JK367" i="9"/>
  <c r="JH535" i="9"/>
  <c r="JH448" i="9"/>
  <c r="JH458" i="9"/>
  <c r="JH461" i="9" s="1"/>
  <c r="JG497" i="9"/>
  <c r="JG475" i="9"/>
  <c r="JG476" i="9" s="1"/>
  <c r="CO49" i="19"/>
  <c r="CO40" i="19"/>
  <c r="CO41" i="19" s="1"/>
  <c r="JI424" i="9" l="1"/>
  <c r="JI448" i="9" s="1"/>
  <c r="JJ285" i="9"/>
  <c r="JJ290" i="9" s="1"/>
  <c r="JJ288" i="9"/>
  <c r="JK347" i="9"/>
  <c r="JK419" i="9" s="1"/>
  <c r="JK482" i="9"/>
  <c r="JJ406" i="9"/>
  <c r="JL344" i="9"/>
  <c r="JL330" i="9" s="1"/>
  <c r="JL331" i="9" s="1"/>
  <c r="JL333" i="9" s="1"/>
  <c r="JH519" i="9"/>
  <c r="JH465" i="9"/>
  <c r="JH468" i="9" s="1"/>
  <c r="JH473" i="9" s="1"/>
  <c r="JK338" i="9"/>
  <c r="JH543" i="9"/>
  <c r="JH544" i="9" s="1"/>
  <c r="JH537" i="9"/>
  <c r="JI458" i="9" l="1"/>
  <c r="JI461" i="9" s="1"/>
  <c r="JI519" i="9" s="1"/>
  <c r="JI535" i="9"/>
  <c r="JI543" i="9" s="1"/>
  <c r="JI544" i="9" s="1"/>
  <c r="JK368" i="9"/>
  <c r="JK369" i="9" s="1"/>
  <c r="JK483" i="9" s="1"/>
  <c r="JK485" i="9" s="1"/>
  <c r="JK279" i="9"/>
  <c r="JJ389" i="9"/>
  <c r="JJ395" i="9" s="1"/>
  <c r="JJ402" i="9" s="1"/>
  <c r="JK383" i="9"/>
  <c r="JK384" i="9" s="1"/>
  <c r="JL345" i="9"/>
  <c r="JL347" i="9" s="1"/>
  <c r="JK392" i="9"/>
  <c r="JK281" i="9" s="1"/>
  <c r="JM284" i="9" s="1"/>
  <c r="JL335" i="9"/>
  <c r="JJ291" i="9"/>
  <c r="JJ418" i="9" s="1"/>
  <c r="JJ424" i="9" s="1"/>
  <c r="JK288" i="9"/>
  <c r="JH475" i="9"/>
  <c r="JH497" i="9"/>
  <c r="JB499" i="9"/>
  <c r="JE498" i="9"/>
  <c r="JL367" i="9"/>
  <c r="JL336" i="9"/>
  <c r="JM536" i="9" s="1"/>
  <c r="CO46" i="19"/>
  <c r="CO74" i="19"/>
  <c r="JI537" i="9" l="1"/>
  <c r="JI465" i="9"/>
  <c r="JI468" i="9" s="1"/>
  <c r="JI473" i="9" s="1"/>
  <c r="JC499" i="9" s="1"/>
  <c r="JK417" i="9"/>
  <c r="JK285" i="9"/>
  <c r="JL279" i="9" s="1"/>
  <c r="JM341" i="9"/>
  <c r="JM343" i="9" s="1"/>
  <c r="JM344" i="9" s="1"/>
  <c r="JM330" i="9" s="1"/>
  <c r="JM331" i="9" s="1"/>
  <c r="JM333" i="9" s="1"/>
  <c r="JK406" i="9"/>
  <c r="JL482" i="9"/>
  <c r="JH476" i="9"/>
  <c r="JJ458" i="9"/>
  <c r="JJ461" i="9" s="1"/>
  <c r="JJ535" i="9"/>
  <c r="JJ448" i="9"/>
  <c r="JL337" i="9"/>
  <c r="JL338" i="9" s="1"/>
  <c r="JL383" i="9"/>
  <c r="JL368" i="9"/>
  <c r="CO25" i="19" s="1"/>
  <c r="CO26" i="19" s="1"/>
  <c r="JL419" i="9"/>
  <c r="CO76" i="19" s="1"/>
  <c r="CO63" i="19"/>
  <c r="CO52" i="19"/>
  <c r="CO59" i="19" s="1"/>
  <c r="JF498" i="9" l="1"/>
  <c r="JI475" i="9"/>
  <c r="JI476" i="9" s="1"/>
  <c r="JI497" i="9"/>
  <c r="JL384" i="9"/>
  <c r="AD42" i="20"/>
  <c r="AD43" i="20" s="1"/>
  <c r="AF23" i="17" s="1"/>
  <c r="JK389" i="9"/>
  <c r="JK395" i="9" s="1"/>
  <c r="JK402" i="9" s="1"/>
  <c r="JK290" i="9"/>
  <c r="JK291" i="9" s="1"/>
  <c r="JK418" i="9" s="1"/>
  <c r="JK424" i="9" s="1"/>
  <c r="JM345" i="9"/>
  <c r="JN341" i="9" s="1"/>
  <c r="JN343" i="9" s="1"/>
  <c r="JL392" i="9"/>
  <c r="JM335" i="9"/>
  <c r="JL369" i="9"/>
  <c r="JJ537" i="9"/>
  <c r="JJ543" i="9"/>
  <c r="JJ544" i="9" s="1"/>
  <c r="JJ465" i="9"/>
  <c r="JJ468" i="9" s="1"/>
  <c r="JJ473" i="9" s="1"/>
  <c r="JJ519" i="9"/>
  <c r="JJ510" i="9"/>
  <c r="JJ512" i="9" s="1"/>
  <c r="JM367" i="9"/>
  <c r="JM336" i="9"/>
  <c r="JN536" i="9" s="1"/>
  <c r="CO112" i="19"/>
  <c r="CO115" i="19" l="1"/>
  <c r="CO119" i="19" s="1"/>
  <c r="CO122" i="19" s="1"/>
  <c r="CO127" i="19" s="1"/>
  <c r="CO129" i="19" s="1"/>
  <c r="JL281" i="9"/>
  <c r="JN284" i="9" s="1"/>
  <c r="AD51" i="20"/>
  <c r="JL288" i="9"/>
  <c r="JM347" i="9"/>
  <c r="JM419" i="9" s="1"/>
  <c r="JK448" i="9"/>
  <c r="JK535" i="9"/>
  <c r="JK458" i="9"/>
  <c r="JK461" i="9" s="1"/>
  <c r="JL483" i="9"/>
  <c r="JL485" i="9" s="1"/>
  <c r="JL417" i="9"/>
  <c r="JN344" i="9"/>
  <c r="JN330" i="9" s="1"/>
  <c r="JN331" i="9" s="1"/>
  <c r="JN333" i="9" s="1"/>
  <c r="JM337" i="9"/>
  <c r="JM338" i="9" s="1"/>
  <c r="JG498" i="9"/>
  <c r="JJ497" i="9"/>
  <c r="JJ475" i="9"/>
  <c r="JJ476" i="9" s="1"/>
  <c r="JD499" i="9"/>
  <c r="JL285" i="9" l="1"/>
  <c r="JL389" i="9" s="1"/>
  <c r="JL395" i="9" s="1"/>
  <c r="JL402" i="9" s="1"/>
  <c r="JM368" i="9"/>
  <c r="JM369" i="9" s="1"/>
  <c r="JM417" i="9" s="1"/>
  <c r="JM383" i="9"/>
  <c r="JM384" i="9" s="1"/>
  <c r="JK465" i="9"/>
  <c r="JK468" i="9" s="1"/>
  <c r="JK473" i="9" s="1"/>
  <c r="JK519" i="9"/>
  <c r="JK537" i="9"/>
  <c r="JK543" i="9"/>
  <c r="JK544" i="9" s="1"/>
  <c r="JN335" i="9"/>
  <c r="JM392" i="9"/>
  <c r="JM281" i="9" s="1"/>
  <c r="JO284" i="9" s="1"/>
  <c r="JN345" i="9"/>
  <c r="JN367" i="9"/>
  <c r="JN336" i="9"/>
  <c r="JO536" i="9" s="1"/>
  <c r="JL406" i="9"/>
  <c r="AD65" i="20" s="1"/>
  <c r="JM482" i="9"/>
  <c r="CP24" i="19"/>
  <c r="AD48" i="20" l="1"/>
  <c r="AD54" i="20" s="1"/>
  <c r="AF26" i="17" s="1"/>
  <c r="JM279" i="9"/>
  <c r="JM285" i="9" s="1"/>
  <c r="JM389" i="9" s="1"/>
  <c r="JM395" i="9" s="1"/>
  <c r="JM402" i="9" s="1"/>
  <c r="JL290" i="9"/>
  <c r="JM288" i="9" s="1"/>
  <c r="JM483" i="9"/>
  <c r="JM485" i="9" s="1"/>
  <c r="JK475" i="9"/>
  <c r="JK497" i="9"/>
  <c r="JH498" i="9"/>
  <c r="JE499" i="9"/>
  <c r="JN347" i="9"/>
  <c r="JO341" i="9"/>
  <c r="JO343" i="9" s="1"/>
  <c r="JN337" i="9"/>
  <c r="JN338" i="9" s="1"/>
  <c r="JL291" i="9" l="1"/>
  <c r="JL418" i="9" s="1"/>
  <c r="CO75" i="19" s="1"/>
  <c r="CO81" i="19" s="1"/>
  <c r="CO104" i="19" s="1"/>
  <c r="AD61" i="20"/>
  <c r="AF25" i="17" s="1"/>
  <c r="JN279" i="9"/>
  <c r="JM290" i="9"/>
  <c r="JM291" i="9" s="1"/>
  <c r="JM418" i="9" s="1"/>
  <c r="JM424" i="9" s="1"/>
  <c r="JO344" i="9"/>
  <c r="JO330" i="9" s="1"/>
  <c r="JO331" i="9" s="1"/>
  <c r="JO333" i="9" s="1"/>
  <c r="JO335" i="9"/>
  <c r="JN392" i="9"/>
  <c r="JN281" i="9" s="1"/>
  <c r="JP284" i="9" s="1"/>
  <c r="JN368" i="9"/>
  <c r="JN369" i="9" s="1"/>
  <c r="JN383" i="9"/>
  <c r="JN384" i="9" s="1"/>
  <c r="JN419" i="9"/>
  <c r="JK476" i="9"/>
  <c r="JM406" i="9"/>
  <c r="JN482" i="9"/>
  <c r="CP25" i="19"/>
  <c r="CP26" i="19" s="1"/>
  <c r="CP40" i="19"/>
  <c r="CP41" i="19" s="1"/>
  <c r="CP49" i="19"/>
  <c r="JL424" i="9" l="1"/>
  <c r="JL458" i="9" s="1"/>
  <c r="JL461" i="9" s="1"/>
  <c r="JL519" i="9" s="1"/>
  <c r="JN288" i="9"/>
  <c r="JN285" i="9"/>
  <c r="JN389" i="9" s="1"/>
  <c r="JN395" i="9" s="1"/>
  <c r="JN402" i="9" s="1"/>
  <c r="JO337" i="9"/>
  <c r="JN483" i="9"/>
  <c r="JN485" i="9" s="1"/>
  <c r="JN417" i="9"/>
  <c r="JO345" i="9"/>
  <c r="JO367" i="9"/>
  <c r="JO336" i="9"/>
  <c r="JP536" i="9" s="1"/>
  <c r="JM448" i="9"/>
  <c r="JM458" i="9"/>
  <c r="JM461" i="9" s="1"/>
  <c r="JM535" i="9"/>
  <c r="JL465" i="9" l="1"/>
  <c r="JL468" i="9" s="1"/>
  <c r="JL473" i="9" s="1"/>
  <c r="JL475" i="9" s="1"/>
  <c r="JL535" i="9"/>
  <c r="JL543" i="9" s="1"/>
  <c r="JL544" i="9" s="1"/>
  <c r="JL448" i="9"/>
  <c r="JO279" i="9"/>
  <c r="JN290" i="9"/>
  <c r="JN291" i="9" s="1"/>
  <c r="JN418" i="9" s="1"/>
  <c r="JN424" i="9" s="1"/>
  <c r="JP341" i="9"/>
  <c r="JP343" i="9" s="1"/>
  <c r="JO347" i="9"/>
  <c r="JO338" i="9"/>
  <c r="JN406" i="9"/>
  <c r="JO482" i="9"/>
  <c r="JM537" i="9"/>
  <c r="JM543" i="9"/>
  <c r="JM544" i="9" s="1"/>
  <c r="JM519" i="9"/>
  <c r="JM465" i="9"/>
  <c r="JM468" i="9" s="1"/>
  <c r="JM473" i="9" s="1"/>
  <c r="JM510" i="9"/>
  <c r="JM512" i="9" s="1"/>
  <c r="CP74" i="19"/>
  <c r="JL537" i="9" l="1"/>
  <c r="JF499" i="9"/>
  <c r="JI498" i="9"/>
  <c r="JL497" i="9"/>
  <c r="JO288" i="9"/>
  <c r="JN458" i="9"/>
  <c r="JN461" i="9" s="1"/>
  <c r="JN535" i="9"/>
  <c r="JN448" i="9"/>
  <c r="JM497" i="9"/>
  <c r="JM475" i="9"/>
  <c r="JM476" i="9" s="1"/>
  <c r="JO368" i="9"/>
  <c r="JO369" i="9" s="1"/>
  <c r="JO383" i="9"/>
  <c r="JO384" i="9" s="1"/>
  <c r="JO419" i="9"/>
  <c r="CP76" i="19" s="1"/>
  <c r="JG499" i="9"/>
  <c r="JP344" i="9"/>
  <c r="JP330" i="9" s="1"/>
  <c r="JP331" i="9" s="1"/>
  <c r="JP333" i="9" s="1"/>
  <c r="JL476" i="9"/>
  <c r="JO392" i="9"/>
  <c r="JO281" i="9" s="1"/>
  <c r="JP335" i="9"/>
  <c r="JJ498" i="9"/>
  <c r="CP46" i="19"/>
  <c r="CP63" i="19"/>
  <c r="JO417" i="9" l="1"/>
  <c r="JO483" i="9"/>
  <c r="JO485" i="9" s="1"/>
  <c r="JP336" i="9"/>
  <c r="JQ536" i="9" s="1"/>
  <c r="JP367" i="9"/>
  <c r="JP345" i="9"/>
  <c r="JN537" i="9"/>
  <c r="JN543" i="9"/>
  <c r="JN544" i="9" s="1"/>
  <c r="JP337" i="9"/>
  <c r="JO285" i="9"/>
  <c r="JQ284" i="9"/>
  <c r="JN519" i="9"/>
  <c r="JN465" i="9"/>
  <c r="JN468" i="9" s="1"/>
  <c r="JN473" i="9" s="1"/>
  <c r="CP52" i="19"/>
  <c r="CP59" i="19" s="1"/>
  <c r="CP75" i="19"/>
  <c r="CP81" i="19" s="1"/>
  <c r="CP104" i="19" s="1"/>
  <c r="JP338" i="9" l="1"/>
  <c r="JP392" i="9" s="1"/>
  <c r="JP281" i="9" s="1"/>
  <c r="JR284" i="9" s="1"/>
  <c r="JO290" i="9"/>
  <c r="JO389" i="9"/>
  <c r="JO395" i="9" s="1"/>
  <c r="JO402" i="9" s="1"/>
  <c r="JP279" i="9"/>
  <c r="JP482" i="9"/>
  <c r="JO406" i="9"/>
  <c r="JN475" i="9"/>
  <c r="JK498" i="9"/>
  <c r="JN497" i="9"/>
  <c r="JH499" i="9"/>
  <c r="JP347" i="9"/>
  <c r="JQ341" i="9"/>
  <c r="JQ343" i="9" s="1"/>
  <c r="CQ24" i="19"/>
  <c r="JQ335" i="9" l="1"/>
  <c r="JQ337" i="9" s="1"/>
  <c r="JN476" i="9"/>
  <c r="JQ344" i="9"/>
  <c r="JQ330" i="9" s="1"/>
  <c r="JQ331" i="9" s="1"/>
  <c r="JQ333" i="9" s="1"/>
  <c r="JP285" i="9"/>
  <c r="JP383" i="9"/>
  <c r="JP384" i="9" s="1"/>
  <c r="JP368" i="9"/>
  <c r="JP369" i="9" s="1"/>
  <c r="JP419" i="9"/>
  <c r="JO291" i="9"/>
  <c r="JO418" i="9" s="1"/>
  <c r="JO424" i="9" s="1"/>
  <c r="JP288" i="9"/>
  <c r="CP112" i="19"/>
  <c r="CP115" i="19" s="1"/>
  <c r="JQ345" i="9" l="1"/>
  <c r="JQ347" i="9" s="1"/>
  <c r="JO448" i="9"/>
  <c r="JO535" i="9"/>
  <c r="JO458" i="9"/>
  <c r="JO461" i="9" s="1"/>
  <c r="JO465" i="9" s="1"/>
  <c r="JO468" i="9" s="1"/>
  <c r="JO473" i="9" s="1"/>
  <c r="JQ367" i="9"/>
  <c r="JQ336" i="9"/>
  <c r="JP417" i="9"/>
  <c r="JP483" i="9"/>
  <c r="JP485" i="9" s="1"/>
  <c r="JQ279" i="9"/>
  <c r="JP389" i="9"/>
  <c r="JP395" i="9" s="1"/>
  <c r="JP402" i="9" s="1"/>
  <c r="JP290" i="9"/>
  <c r="CQ49" i="19"/>
  <c r="CP119" i="19"/>
  <c r="CP122" i="19" s="1"/>
  <c r="CP127" i="19" s="1"/>
  <c r="CP129" i="19" s="1"/>
  <c r="CQ40" i="19"/>
  <c r="CQ41" i="19" s="1"/>
  <c r="CQ25" i="19"/>
  <c r="CQ26" i="19" s="1"/>
  <c r="JR341" i="9" l="1"/>
  <c r="JR343" i="9" s="1"/>
  <c r="JR344" i="9" s="1"/>
  <c r="JR330" i="9" s="1"/>
  <c r="JR331" i="9" s="1"/>
  <c r="JR333" i="9" s="1"/>
  <c r="JO519" i="9"/>
  <c r="JQ288" i="9"/>
  <c r="JP291" i="9"/>
  <c r="JP418" i="9" s="1"/>
  <c r="JP424" i="9" s="1"/>
  <c r="JO537" i="9"/>
  <c r="JO543" i="9"/>
  <c r="JO544" i="9" s="1"/>
  <c r="JR536" i="9"/>
  <c r="JQ338" i="9"/>
  <c r="JP406" i="9"/>
  <c r="JQ482" i="9"/>
  <c r="JQ368" i="9"/>
  <c r="JQ369" i="9" s="1"/>
  <c r="JQ383" i="9"/>
  <c r="JQ384" i="9" s="1"/>
  <c r="JQ419" i="9"/>
  <c r="JO475" i="9"/>
  <c r="JO497" i="9"/>
  <c r="JL498" i="9"/>
  <c r="JI499" i="9"/>
  <c r="JQ483" i="9" l="1"/>
  <c r="JQ485" i="9" s="1"/>
  <c r="JQ417" i="9"/>
  <c r="JR345" i="9"/>
  <c r="JR336" i="9"/>
  <c r="JS536" i="9" s="1"/>
  <c r="JR367" i="9"/>
  <c r="JP458" i="9"/>
  <c r="JP461" i="9" s="1"/>
  <c r="JP535" i="9"/>
  <c r="JP448" i="9"/>
  <c r="JR335" i="9"/>
  <c r="JQ392" i="9"/>
  <c r="JQ281" i="9" s="1"/>
  <c r="JO476" i="9"/>
  <c r="CQ46" i="19"/>
  <c r="JQ406" i="9" l="1"/>
  <c r="JR482" i="9"/>
  <c r="JR337" i="9"/>
  <c r="JR338" i="9" s="1"/>
  <c r="JS341" i="9"/>
  <c r="JS343" i="9" s="1"/>
  <c r="JR347" i="9"/>
  <c r="JS284" i="9"/>
  <c r="JQ285" i="9"/>
  <c r="JP543" i="9"/>
  <c r="JP544" i="9" s="1"/>
  <c r="JP537" i="9"/>
  <c r="JP519" i="9"/>
  <c r="JP510" i="9"/>
  <c r="JP512" i="9" s="1"/>
  <c r="JP465" i="9"/>
  <c r="JP468" i="9" s="1"/>
  <c r="JP473" i="9" s="1"/>
  <c r="CQ52" i="19"/>
  <c r="CQ59" i="19" s="1"/>
  <c r="CQ63" i="19"/>
  <c r="CQ75" i="19"/>
  <c r="JQ389" i="9" l="1"/>
  <c r="JQ395" i="9" s="1"/>
  <c r="JQ402" i="9" s="1"/>
  <c r="JQ290" i="9"/>
  <c r="JR279" i="9"/>
  <c r="JM498" i="9"/>
  <c r="JP497" i="9"/>
  <c r="JJ499" i="9"/>
  <c r="JP475" i="9"/>
  <c r="JS335" i="9"/>
  <c r="JR392" i="9"/>
  <c r="JR281" i="9" s="1"/>
  <c r="JT284" i="9" s="1"/>
  <c r="JR368" i="9"/>
  <c r="JR369" i="9" s="1"/>
  <c r="JR383" i="9"/>
  <c r="JR384" i="9" s="1"/>
  <c r="JR419" i="9"/>
  <c r="CQ76" i="19" s="1"/>
  <c r="JS344" i="9"/>
  <c r="JS330" i="9" s="1"/>
  <c r="JS331" i="9" s="1"/>
  <c r="JS333" i="9" s="1"/>
  <c r="JR417" i="9" l="1"/>
  <c r="JR483" i="9"/>
  <c r="JR485" i="9" s="1"/>
  <c r="JR285" i="9"/>
  <c r="JS367" i="9"/>
  <c r="JS336" i="9"/>
  <c r="JT536" i="9" s="1"/>
  <c r="JP476" i="9"/>
  <c r="JQ291" i="9"/>
  <c r="JQ418" i="9" s="1"/>
  <c r="JQ424" i="9" s="1"/>
  <c r="JR288" i="9"/>
  <c r="JS337" i="9"/>
  <c r="JS345" i="9"/>
  <c r="CQ112" i="19"/>
  <c r="CQ115" i="19" s="1"/>
  <c r="CR24" i="19"/>
  <c r="JR389" i="9" l="1"/>
  <c r="JR395" i="9" s="1"/>
  <c r="JR402" i="9" s="1"/>
  <c r="JR290" i="9"/>
  <c r="JS279" i="9"/>
  <c r="JS482" i="9"/>
  <c r="JR406" i="9"/>
  <c r="JQ458" i="9"/>
  <c r="JQ461" i="9" s="1"/>
  <c r="JQ535" i="9"/>
  <c r="JQ448" i="9"/>
  <c r="JT341" i="9"/>
  <c r="JT343" i="9" s="1"/>
  <c r="JS347" i="9"/>
  <c r="JS338" i="9"/>
  <c r="CQ74" i="19"/>
  <c r="CQ81" i="19" s="1"/>
  <c r="CQ104" i="19" s="1"/>
  <c r="CQ119" i="19"/>
  <c r="CQ122" i="19" s="1"/>
  <c r="CQ127" i="19" s="1"/>
  <c r="CQ129" i="19" s="1"/>
  <c r="JQ465" i="9" l="1"/>
  <c r="JQ468" i="9" s="1"/>
  <c r="JQ473" i="9" s="1"/>
  <c r="JQ519" i="9"/>
  <c r="JQ543" i="9"/>
  <c r="JQ544" i="9" s="1"/>
  <c r="JQ537" i="9"/>
  <c r="JR291" i="9"/>
  <c r="JR418" i="9" s="1"/>
  <c r="JR424" i="9" s="1"/>
  <c r="JS288" i="9"/>
  <c r="JT335" i="9"/>
  <c r="JS392" i="9"/>
  <c r="JS281" i="9" s="1"/>
  <c r="JU284" i="9" s="1"/>
  <c r="JS419" i="9"/>
  <c r="JS383" i="9"/>
  <c r="JS384" i="9" s="1"/>
  <c r="JS368" i="9"/>
  <c r="JS369" i="9" s="1"/>
  <c r="JT344" i="9"/>
  <c r="JT330" i="9" s="1"/>
  <c r="JT331" i="9" s="1"/>
  <c r="JT333" i="9" s="1"/>
  <c r="CR49" i="19"/>
  <c r="CR40" i="19"/>
  <c r="CR41" i="19" s="1"/>
  <c r="CR25" i="19"/>
  <c r="CR26" i="19" s="1"/>
  <c r="JS285" i="9" l="1"/>
  <c r="JT279" i="9" s="1"/>
  <c r="JT345" i="9"/>
  <c r="JU341" i="9" s="1"/>
  <c r="JU343" i="9" s="1"/>
  <c r="JT337" i="9"/>
  <c r="JT367" i="9"/>
  <c r="JT336" i="9"/>
  <c r="JU536" i="9" s="1"/>
  <c r="JS483" i="9"/>
  <c r="JS485" i="9" s="1"/>
  <c r="JS417" i="9"/>
  <c r="JR458" i="9"/>
  <c r="JR461" i="9" s="1"/>
  <c r="JR535" i="9"/>
  <c r="JR448" i="9"/>
  <c r="JQ497" i="9"/>
  <c r="JN498" i="9"/>
  <c r="JK499" i="9"/>
  <c r="JQ475" i="9"/>
  <c r="JS389" i="9" l="1"/>
  <c r="JS395" i="9" s="1"/>
  <c r="JS402" i="9" s="1"/>
  <c r="JS290" i="9"/>
  <c r="JT288" i="9" s="1"/>
  <c r="JT347" i="9"/>
  <c r="JT383" i="9" s="1"/>
  <c r="JT384" i="9" s="1"/>
  <c r="JQ476" i="9"/>
  <c r="JU344" i="9"/>
  <c r="JU330" i="9" s="1"/>
  <c r="JU331" i="9" s="1"/>
  <c r="JU333" i="9" s="1"/>
  <c r="JT338" i="9"/>
  <c r="JT482" i="9"/>
  <c r="JS406" i="9"/>
  <c r="JR537" i="9"/>
  <c r="JR543" i="9"/>
  <c r="JR544" i="9" s="1"/>
  <c r="JR465" i="9"/>
  <c r="JR468" i="9" s="1"/>
  <c r="JR473" i="9" s="1"/>
  <c r="JR519" i="9"/>
  <c r="CR74" i="19"/>
  <c r="JS291" i="9" l="1"/>
  <c r="JS418" i="9" s="1"/>
  <c r="JS424" i="9" s="1"/>
  <c r="JS535" i="9" s="1"/>
  <c r="JT368" i="9"/>
  <c r="JT369" i="9" s="1"/>
  <c r="JT483" i="9" s="1"/>
  <c r="JT485" i="9" s="1"/>
  <c r="JT419" i="9"/>
  <c r="JU345" i="9"/>
  <c r="JV341" i="9" s="1"/>
  <c r="JV343" i="9" s="1"/>
  <c r="JU336" i="9"/>
  <c r="JV536" i="9" s="1"/>
  <c r="JU367" i="9"/>
  <c r="JT392" i="9"/>
  <c r="JT281" i="9" s="1"/>
  <c r="JU335" i="9"/>
  <c r="JU337" i="9" s="1"/>
  <c r="JR497" i="9"/>
  <c r="JO498" i="9"/>
  <c r="JL499" i="9"/>
  <c r="JR475" i="9"/>
  <c r="JR476" i="9" s="1"/>
  <c r="CR63" i="19"/>
  <c r="JS458" i="9" l="1"/>
  <c r="JS461" i="9" s="1"/>
  <c r="JS510" i="9" s="1"/>
  <c r="JS512" i="9" s="1"/>
  <c r="JS448" i="9"/>
  <c r="JU347" i="9"/>
  <c r="JU383" i="9" s="1"/>
  <c r="JU384" i="9" s="1"/>
  <c r="JT417" i="9"/>
  <c r="JU482" i="9"/>
  <c r="JT406" i="9"/>
  <c r="JV344" i="9"/>
  <c r="JV330" i="9" s="1"/>
  <c r="JV331" i="9" s="1"/>
  <c r="JV333" i="9" s="1"/>
  <c r="JV284" i="9"/>
  <c r="JT285" i="9"/>
  <c r="JU338" i="9"/>
  <c r="JS543" i="9"/>
  <c r="JS544" i="9" s="1"/>
  <c r="JS537" i="9"/>
  <c r="JS519" i="9" l="1"/>
  <c r="JS465" i="9"/>
  <c r="JS468" i="9" s="1"/>
  <c r="JS473" i="9" s="1"/>
  <c r="JM499" i="9" s="1"/>
  <c r="JU368" i="9"/>
  <c r="JU369" i="9" s="1"/>
  <c r="JU483" i="9" s="1"/>
  <c r="JU485" i="9" s="1"/>
  <c r="JU419" i="9"/>
  <c r="CR76" i="19" s="1"/>
  <c r="JV345" i="9"/>
  <c r="JW341" i="9" s="1"/>
  <c r="JW343" i="9" s="1"/>
  <c r="JU392" i="9"/>
  <c r="JU281" i="9" s="1"/>
  <c r="JW284" i="9" s="1"/>
  <c r="JV335" i="9"/>
  <c r="JU279" i="9"/>
  <c r="JT290" i="9"/>
  <c r="JT389" i="9"/>
  <c r="JT395" i="9" s="1"/>
  <c r="JT402" i="9" s="1"/>
  <c r="JV336" i="9"/>
  <c r="JW536" i="9" s="1"/>
  <c r="JV367" i="9"/>
  <c r="CR112" i="19"/>
  <c r="CR115" i="19" s="1"/>
  <c r="JS497" i="9" l="1"/>
  <c r="JS475" i="9"/>
  <c r="JS476" i="9" s="1"/>
  <c r="JP498" i="9"/>
  <c r="JU417" i="9"/>
  <c r="JV347" i="9"/>
  <c r="JV383" i="9" s="1"/>
  <c r="JV384" i="9" s="1"/>
  <c r="JU285" i="9"/>
  <c r="JU290" i="9" s="1"/>
  <c r="JV368" i="9"/>
  <c r="JV369" i="9" s="1"/>
  <c r="JW344" i="9"/>
  <c r="JW330" i="9" s="1"/>
  <c r="JW331" i="9" s="1"/>
  <c r="JW333" i="9" s="1"/>
  <c r="JV337" i="9"/>
  <c r="JV338" i="9" s="1"/>
  <c r="JT291" i="9"/>
  <c r="JT418" i="9" s="1"/>
  <c r="JT424" i="9" s="1"/>
  <c r="JU288" i="9"/>
  <c r="JV482" i="9"/>
  <c r="JU406" i="9"/>
  <c r="CR119" i="19"/>
  <c r="CR122" i="19" s="1"/>
  <c r="CR127" i="19" s="1"/>
  <c r="CR129" i="19" s="1"/>
  <c r="JV419" i="9" l="1"/>
  <c r="JV279" i="9"/>
  <c r="JU389" i="9"/>
  <c r="JU395" i="9" s="1"/>
  <c r="JU402" i="9" s="1"/>
  <c r="JW345" i="9"/>
  <c r="JW347" i="9" s="1"/>
  <c r="JV392" i="9"/>
  <c r="JV281" i="9" s="1"/>
  <c r="JX284" i="9" s="1"/>
  <c r="JW335" i="9"/>
  <c r="JW336" i="9"/>
  <c r="JX536" i="9" s="1"/>
  <c r="JW367" i="9"/>
  <c r="JV288" i="9"/>
  <c r="JU291" i="9"/>
  <c r="JU418" i="9" s="1"/>
  <c r="JV483" i="9"/>
  <c r="JV485" i="9" s="1"/>
  <c r="JV417" i="9"/>
  <c r="JT458" i="9"/>
  <c r="JT461" i="9" s="1"/>
  <c r="JT535" i="9"/>
  <c r="JT448" i="9"/>
  <c r="CR46" i="19"/>
  <c r="CS24" i="19"/>
  <c r="JX341" i="9" l="1"/>
  <c r="JX343" i="9" s="1"/>
  <c r="JX344" i="9" s="1"/>
  <c r="JX330" i="9" s="1"/>
  <c r="JX331" i="9" s="1"/>
  <c r="JX333" i="9" s="1"/>
  <c r="JV285" i="9"/>
  <c r="JV389" i="9" s="1"/>
  <c r="JV395" i="9" s="1"/>
  <c r="JV402" i="9" s="1"/>
  <c r="CR52" i="19"/>
  <c r="CR59" i="19" s="1"/>
  <c r="JW337" i="9"/>
  <c r="JW338" i="9" s="1"/>
  <c r="JT543" i="9"/>
  <c r="JT544" i="9" s="1"/>
  <c r="JT537" i="9"/>
  <c r="JT465" i="9"/>
  <c r="JT468" i="9" s="1"/>
  <c r="JT473" i="9" s="1"/>
  <c r="JT519" i="9"/>
  <c r="JW368" i="9"/>
  <c r="JW369" i="9" s="1"/>
  <c r="JW383" i="9"/>
  <c r="JW419" i="9"/>
  <c r="JW482" i="9"/>
  <c r="JV406" i="9"/>
  <c r="CR75" i="19"/>
  <c r="CR81" i="19" s="1"/>
  <c r="CR104" i="19" s="1"/>
  <c r="JU424" i="9"/>
  <c r="CS49" i="19"/>
  <c r="JW384" i="9" l="1"/>
  <c r="AE42" i="20"/>
  <c r="AE43" i="20" s="1"/>
  <c r="AG23" i="17" s="1"/>
  <c r="JW279" i="9"/>
  <c r="JV290" i="9"/>
  <c r="JV291" i="9" s="1"/>
  <c r="JV418" i="9" s="1"/>
  <c r="JV424" i="9" s="1"/>
  <c r="JW483" i="9"/>
  <c r="JW485" i="9" s="1"/>
  <c r="JW417" i="9"/>
  <c r="JT497" i="9"/>
  <c r="JT475" i="9"/>
  <c r="JQ498" i="9"/>
  <c r="JN499" i="9"/>
  <c r="JW392" i="9"/>
  <c r="JX335" i="9"/>
  <c r="JX345" i="9"/>
  <c r="JU448" i="9"/>
  <c r="JU535" i="9"/>
  <c r="JU458" i="9"/>
  <c r="JU461" i="9" s="1"/>
  <c r="JX367" i="9"/>
  <c r="JX336" i="9"/>
  <c r="JY536" i="9" s="1"/>
  <c r="CS25" i="19"/>
  <c r="CS26" i="19" s="1"/>
  <c r="CS40" i="19"/>
  <c r="CS41" i="19" s="1"/>
  <c r="JW281" i="9" l="1"/>
  <c r="JY284" i="9" s="1"/>
  <c r="AE51" i="20"/>
  <c r="JW288" i="9"/>
  <c r="JT476" i="9"/>
  <c r="JX337" i="9"/>
  <c r="JX338" i="9" s="1"/>
  <c r="JU465" i="9"/>
  <c r="JU468" i="9" s="1"/>
  <c r="JU473" i="9" s="1"/>
  <c r="JU519" i="9"/>
  <c r="JV458" i="9"/>
  <c r="JV461" i="9" s="1"/>
  <c r="JV448" i="9"/>
  <c r="JV535" i="9"/>
  <c r="JU543" i="9"/>
  <c r="JU544" i="9" s="1"/>
  <c r="JU537" i="9"/>
  <c r="JY341" i="9"/>
  <c r="JY343" i="9" s="1"/>
  <c r="JX347" i="9"/>
  <c r="JW406" i="9"/>
  <c r="AE65" i="20" s="1"/>
  <c r="JX482" i="9"/>
  <c r="JW285" i="9" l="1"/>
  <c r="JW290" i="9" s="1"/>
  <c r="JX392" i="9"/>
  <c r="JX281" i="9" s="1"/>
  <c r="JZ284" i="9" s="1"/>
  <c r="JY335" i="9"/>
  <c r="JY344" i="9"/>
  <c r="JY330" i="9" s="1"/>
  <c r="JY331" i="9" s="1"/>
  <c r="JY333" i="9" s="1"/>
  <c r="JU475" i="9"/>
  <c r="JU476" i="9" s="1"/>
  <c r="JU497" i="9"/>
  <c r="JO499" i="9"/>
  <c r="JR498" i="9"/>
  <c r="JV543" i="9"/>
  <c r="JV544" i="9" s="1"/>
  <c r="JV537" i="9"/>
  <c r="JX419" i="9"/>
  <c r="CS76" i="19" s="1"/>
  <c r="JX383" i="9"/>
  <c r="JX384" i="9" s="1"/>
  <c r="JX368" i="9"/>
  <c r="JX369" i="9" s="1"/>
  <c r="JV465" i="9"/>
  <c r="JV468" i="9" s="1"/>
  <c r="JV473" i="9" s="1"/>
  <c r="JP499" i="9" s="1"/>
  <c r="JV519" i="9"/>
  <c r="JV510" i="9"/>
  <c r="JV512" i="9" s="1"/>
  <c r="CS74" i="19"/>
  <c r="CS46" i="19"/>
  <c r="JX279" i="9" l="1"/>
  <c r="JX285" i="9" s="1"/>
  <c r="JW389" i="9"/>
  <c r="JW395" i="9" s="1"/>
  <c r="JW402" i="9" s="1"/>
  <c r="JX483" i="9"/>
  <c r="JX485" i="9" s="1"/>
  <c r="JX417" i="9"/>
  <c r="JY337" i="9"/>
  <c r="JS498" i="9"/>
  <c r="JV497" i="9"/>
  <c r="JV475" i="9"/>
  <c r="JV476" i="9" s="1"/>
  <c r="JY345" i="9"/>
  <c r="JY336" i="9"/>
  <c r="JZ536" i="9" s="1"/>
  <c r="JY367" i="9"/>
  <c r="JX288" i="9"/>
  <c r="JW291" i="9"/>
  <c r="JW418" i="9" s="1"/>
  <c r="JW424" i="9" s="1"/>
  <c r="CS52" i="19"/>
  <c r="CS59" i="19" s="1"/>
  <c r="CS63" i="19"/>
  <c r="AE48" i="20" l="1"/>
  <c r="AE54" i="20" s="1"/>
  <c r="AE61" i="20" s="1"/>
  <c r="AG25" i="17" s="1"/>
  <c r="JY338" i="9"/>
  <c r="JZ335" i="9" s="1"/>
  <c r="JZ337" i="9" s="1"/>
  <c r="JX406" i="9"/>
  <c r="JY482" i="9"/>
  <c r="JW535" i="9"/>
  <c r="JW458" i="9"/>
  <c r="JW461" i="9" s="1"/>
  <c r="JW465" i="9" s="1"/>
  <c r="JW468" i="9" s="1"/>
  <c r="JW473" i="9" s="1"/>
  <c r="JW448" i="9"/>
  <c r="JX290" i="9"/>
  <c r="JY279" i="9"/>
  <c r="JX389" i="9"/>
  <c r="JX395" i="9" s="1"/>
  <c r="JX402" i="9" s="1"/>
  <c r="JZ341" i="9"/>
  <c r="JZ343" i="9" s="1"/>
  <c r="JY347" i="9"/>
  <c r="AG26" i="17" l="1"/>
  <c r="JY392" i="9"/>
  <c r="JY281" i="9" s="1"/>
  <c r="KA284" i="9" s="1"/>
  <c r="JY368" i="9"/>
  <c r="JY369" i="9" s="1"/>
  <c r="JY383" i="9"/>
  <c r="JY384" i="9" s="1"/>
  <c r="JY419" i="9"/>
  <c r="JW543" i="9"/>
  <c r="JW544" i="9" s="1"/>
  <c r="JW537" i="9"/>
  <c r="JW519" i="9"/>
  <c r="JZ344" i="9"/>
  <c r="JZ330" i="9" s="1"/>
  <c r="JZ331" i="9" s="1"/>
  <c r="JZ333" i="9" s="1"/>
  <c r="JY288" i="9"/>
  <c r="JX291" i="9"/>
  <c r="JX418" i="9" s="1"/>
  <c r="JW475" i="9"/>
  <c r="JW497" i="9"/>
  <c r="JQ499" i="9"/>
  <c r="JT498" i="9"/>
  <c r="CS112" i="19"/>
  <c r="CS115" i="19" s="1"/>
  <c r="JY285" i="9" l="1"/>
  <c r="JY290" i="9" s="1"/>
  <c r="JZ288" i="9" s="1"/>
  <c r="CS75" i="19"/>
  <c r="JX424" i="9"/>
  <c r="JZ345" i="9"/>
  <c r="JZ367" i="9"/>
  <c r="JZ336" i="9"/>
  <c r="JY417" i="9"/>
  <c r="JY483" i="9"/>
  <c r="JY485" i="9" s="1"/>
  <c r="CS119" i="19"/>
  <c r="CS122" i="19" s="1"/>
  <c r="CS127" i="19" s="1"/>
  <c r="CS129" i="19" s="1"/>
  <c r="JW476" i="9"/>
  <c r="JY291" i="9" l="1"/>
  <c r="JY418" i="9" s="1"/>
  <c r="JY424" i="9" s="1"/>
  <c r="JY389" i="9"/>
  <c r="JY395" i="9" s="1"/>
  <c r="JY402" i="9" s="1"/>
  <c r="JZ279" i="9"/>
  <c r="KA341" i="9"/>
  <c r="KA343" i="9" s="1"/>
  <c r="JZ347" i="9"/>
  <c r="KA536" i="9"/>
  <c r="JZ338" i="9"/>
  <c r="JZ482" i="9"/>
  <c r="JY406" i="9"/>
  <c r="JX458" i="9"/>
  <c r="JX461" i="9" s="1"/>
  <c r="JX535" i="9"/>
  <c r="JX448" i="9"/>
  <c r="CS81" i="19"/>
  <c r="CS104" i="19" s="1"/>
  <c r="CT24" i="19"/>
  <c r="KA335" i="9" l="1"/>
  <c r="JZ392" i="9"/>
  <c r="JZ281" i="9" s="1"/>
  <c r="JX519" i="9"/>
  <c r="JX465" i="9"/>
  <c r="JX468" i="9" s="1"/>
  <c r="JX473" i="9" s="1"/>
  <c r="JZ368" i="9"/>
  <c r="JZ369" i="9" s="1"/>
  <c r="JZ419" i="9"/>
  <c r="JZ383" i="9"/>
  <c r="JZ384" i="9" s="1"/>
  <c r="KA344" i="9"/>
  <c r="KA330" i="9" s="1"/>
  <c r="KA331" i="9" s="1"/>
  <c r="KA333" i="9" s="1"/>
  <c r="JX537" i="9"/>
  <c r="JX543" i="9"/>
  <c r="JX544" i="9" s="1"/>
  <c r="JY535" i="9"/>
  <c r="JY458" i="9"/>
  <c r="JY461" i="9" s="1"/>
  <c r="JY465" i="9" s="1"/>
  <c r="JY468" i="9" s="1"/>
  <c r="JY473" i="9" s="1"/>
  <c r="JY448" i="9"/>
  <c r="CT49" i="19"/>
  <c r="JY510" i="9" l="1"/>
  <c r="JY512" i="9" s="1"/>
  <c r="JY519" i="9"/>
  <c r="KA345" i="9"/>
  <c r="KB341" i="9" s="1"/>
  <c r="KB343" i="9" s="1"/>
  <c r="KB344" i="9" s="1"/>
  <c r="KB330" i="9" s="1"/>
  <c r="KB331" i="9" s="1"/>
  <c r="KB333" i="9" s="1"/>
  <c r="KB367" i="9" s="1"/>
  <c r="JR499" i="9"/>
  <c r="JU498" i="9"/>
  <c r="JX497" i="9"/>
  <c r="JX475" i="9"/>
  <c r="JZ417" i="9"/>
  <c r="JZ483" i="9"/>
  <c r="JZ485" i="9" s="1"/>
  <c r="KA367" i="9"/>
  <c r="KA336" i="9"/>
  <c r="KB536" i="9" s="1"/>
  <c r="JZ285" i="9"/>
  <c r="KB284" i="9"/>
  <c r="JY537" i="9"/>
  <c r="JY543" i="9"/>
  <c r="JY544" i="9" s="1"/>
  <c r="KA337" i="9"/>
  <c r="CT40" i="19"/>
  <c r="CT41" i="19" s="1"/>
  <c r="CT25" i="19"/>
  <c r="CT26" i="19" s="1"/>
  <c r="JY475" i="9"/>
  <c r="JY476" i="9" s="1"/>
  <c r="JY497" i="9"/>
  <c r="JS499" i="9"/>
  <c r="JV498" i="9"/>
  <c r="KA347" i="9" l="1"/>
  <c r="KA383" i="9" s="1"/>
  <c r="KA384" i="9" s="1"/>
  <c r="KB336" i="9"/>
  <c r="KC536" i="9" s="1"/>
  <c r="KB345" i="9"/>
  <c r="KB347" i="9" s="1"/>
  <c r="JZ406" i="9"/>
  <c r="KA482" i="9"/>
  <c r="JX476" i="9"/>
  <c r="KA279" i="9"/>
  <c r="JZ290" i="9"/>
  <c r="JZ389" i="9"/>
  <c r="JZ395" i="9" s="1"/>
  <c r="JZ402" i="9" s="1"/>
  <c r="KA338" i="9"/>
  <c r="KA419" i="9" l="1"/>
  <c r="CT76" i="19" s="1"/>
  <c r="KA368" i="9"/>
  <c r="KA369" i="9" s="1"/>
  <c r="KA417" i="9" s="1"/>
  <c r="KC341" i="9"/>
  <c r="KC343" i="9" s="1"/>
  <c r="KC344" i="9" s="1"/>
  <c r="KC330" i="9" s="1"/>
  <c r="KC331" i="9" s="1"/>
  <c r="KC333" i="9" s="1"/>
  <c r="JZ291" i="9"/>
  <c r="JZ418" i="9" s="1"/>
  <c r="JZ424" i="9" s="1"/>
  <c r="KA288" i="9"/>
  <c r="KB335" i="9"/>
  <c r="KA392" i="9"/>
  <c r="KA281" i="9" s="1"/>
  <c r="KC284" i="9" s="1"/>
  <c r="CT46" i="19"/>
  <c r="CT52" i="19" s="1"/>
  <c r="CT59" i="19" s="1"/>
  <c r="KB383" i="9"/>
  <c r="KB384" i="9" s="1"/>
  <c r="KB368" i="9"/>
  <c r="KB419" i="9"/>
  <c r="CT74" i="19"/>
  <c r="KA483" i="9" l="1"/>
  <c r="KA485" i="9" s="1"/>
  <c r="KB482" i="9" s="1"/>
  <c r="KB337" i="9"/>
  <c r="KB338" i="9" s="1"/>
  <c r="JZ448" i="9"/>
  <c r="JZ535" i="9"/>
  <c r="JZ458" i="9"/>
  <c r="JZ461" i="9" s="1"/>
  <c r="JZ465" i="9" s="1"/>
  <c r="JZ468" i="9" s="1"/>
  <c r="JZ473" i="9" s="1"/>
  <c r="KA285" i="9"/>
  <c r="KC336" i="9"/>
  <c r="KD536" i="9" s="1"/>
  <c r="KC367" i="9"/>
  <c r="CT63" i="19"/>
  <c r="KC345" i="9"/>
  <c r="KB369" i="9"/>
  <c r="KA406" i="9" l="1"/>
  <c r="JZ519" i="9"/>
  <c r="JZ543" i="9"/>
  <c r="JZ544" i="9" s="1"/>
  <c r="JZ537" i="9"/>
  <c r="KB392" i="9"/>
  <c r="KB281" i="9" s="1"/>
  <c r="KD284" i="9" s="1"/>
  <c r="KC335" i="9"/>
  <c r="KC337" i="9" s="1"/>
  <c r="KB279" i="9"/>
  <c r="KA290" i="9"/>
  <c r="KA389" i="9"/>
  <c r="KA395" i="9" s="1"/>
  <c r="KA402" i="9" s="1"/>
  <c r="CT112" i="19"/>
  <c r="CT115" i="19" s="1"/>
  <c r="JZ497" i="9"/>
  <c r="JZ475" i="9"/>
  <c r="JW498" i="9"/>
  <c r="JT499" i="9"/>
  <c r="KB483" i="9"/>
  <c r="KB485" i="9" s="1"/>
  <c r="KB417" i="9"/>
  <c r="KC347" i="9"/>
  <c r="KD341" i="9"/>
  <c r="KD343" i="9" s="1"/>
  <c r="KC338" i="9" l="1"/>
  <c r="KC392" i="9" s="1"/>
  <c r="KC281" i="9" s="1"/>
  <c r="KE284" i="9" s="1"/>
  <c r="KA291" i="9"/>
  <c r="KA418" i="9" s="1"/>
  <c r="KB288" i="9"/>
  <c r="KB285" i="9"/>
  <c r="JZ476" i="9"/>
  <c r="CT119" i="19"/>
  <c r="CT122" i="19" s="1"/>
  <c r="CT127" i="19" s="1"/>
  <c r="CT129" i="19" s="1"/>
  <c r="KC368" i="9"/>
  <c r="KC383" i="9"/>
  <c r="KC384" i="9" s="1"/>
  <c r="KC419" i="9"/>
  <c r="KB406" i="9"/>
  <c r="KC482" i="9"/>
  <c r="KD344" i="9"/>
  <c r="KD330" i="9" s="1"/>
  <c r="KD331" i="9" s="1"/>
  <c r="KD333" i="9" s="1"/>
  <c r="KB290" i="9" l="1"/>
  <c r="KB389" i="9"/>
  <c r="KB395" i="9" s="1"/>
  <c r="KB402" i="9" s="1"/>
  <c r="KC279" i="9"/>
  <c r="KC285" i="9" s="1"/>
  <c r="KC290" i="9" s="1"/>
  <c r="CT75" i="19"/>
  <c r="KA424" i="9"/>
  <c r="KD335" i="9"/>
  <c r="KD337" i="9" s="1"/>
  <c r="KC369" i="9"/>
  <c r="KD345" i="9"/>
  <c r="KD367" i="9"/>
  <c r="KD336" i="9"/>
  <c r="KC389" i="9" l="1"/>
  <c r="KC395" i="9" s="1"/>
  <c r="KC402" i="9" s="1"/>
  <c r="KA448" i="9"/>
  <c r="KA458" i="9"/>
  <c r="KA461" i="9" s="1"/>
  <c r="KA535" i="9"/>
  <c r="CT81" i="19"/>
  <c r="CT104" i="19" s="1"/>
  <c r="KD279" i="9"/>
  <c r="KB291" i="9"/>
  <c r="KB418" i="9" s="1"/>
  <c r="KB424" i="9" s="1"/>
  <c r="KC288" i="9"/>
  <c r="KC291" i="9" s="1"/>
  <c r="KC418" i="9" s="1"/>
  <c r="KD288" i="9"/>
  <c r="KD347" i="9"/>
  <c r="KE341" i="9"/>
  <c r="KE343" i="9" s="1"/>
  <c r="KE536" i="9"/>
  <c r="KD338" i="9"/>
  <c r="KC417" i="9"/>
  <c r="KC483" i="9"/>
  <c r="KC485" i="9" s="1"/>
  <c r="CU24" i="19"/>
  <c r="KA537" i="9" l="1"/>
  <c r="KA543" i="9"/>
  <c r="KA544" i="9" s="1"/>
  <c r="KB448" i="9"/>
  <c r="KB458" i="9"/>
  <c r="KB461" i="9" s="1"/>
  <c r="KB510" i="9" s="1"/>
  <c r="KB512" i="9" s="1"/>
  <c r="KB535" i="9"/>
  <c r="KA465" i="9"/>
  <c r="KA468" i="9" s="1"/>
  <c r="KA473" i="9" s="1"/>
  <c r="KA519" i="9"/>
  <c r="KC424" i="9"/>
  <c r="KE344" i="9"/>
  <c r="KE330" i="9" s="1"/>
  <c r="KE331" i="9" s="1"/>
  <c r="KE333" i="9" s="1"/>
  <c r="KD383" i="9"/>
  <c r="KD368" i="9"/>
  <c r="KD419" i="9"/>
  <c r="CU76" i="19" s="1"/>
  <c r="KD392" i="9"/>
  <c r="KE335" i="9"/>
  <c r="KE337" i="9" s="1"/>
  <c r="KD482" i="9"/>
  <c r="KC406" i="9"/>
  <c r="KB465" i="9" l="1"/>
  <c r="KB468" i="9" s="1"/>
  <c r="KB473" i="9" s="1"/>
  <c r="KB475" i="9" s="1"/>
  <c r="KB519" i="9"/>
  <c r="KB537" i="9"/>
  <c r="KB543" i="9"/>
  <c r="KB544" i="9" s="1"/>
  <c r="JU499" i="9"/>
  <c r="JX498" i="9"/>
  <c r="KA475" i="9"/>
  <c r="KA497" i="9"/>
  <c r="KD384" i="9"/>
  <c r="CU40" i="19"/>
  <c r="CU41" i="19" s="1"/>
  <c r="KE345" i="9"/>
  <c r="KD281" i="9"/>
  <c r="CU49" i="19"/>
  <c r="KE367" i="9"/>
  <c r="KE336" i="9"/>
  <c r="KF536" i="9" s="1"/>
  <c r="CU25" i="19"/>
  <c r="CU26" i="19" s="1"/>
  <c r="KD369" i="9"/>
  <c r="KC458" i="9"/>
  <c r="KC448" i="9"/>
  <c r="KC535" i="9"/>
  <c r="JV499" i="9" l="1"/>
  <c r="KB497" i="9"/>
  <c r="JY498" i="9"/>
  <c r="KA476" i="9"/>
  <c r="KE347" i="9"/>
  <c r="KF341" i="9"/>
  <c r="KF343" i="9" s="1"/>
  <c r="KE338" i="9"/>
  <c r="KC537" i="9"/>
  <c r="KC543" i="9"/>
  <c r="KF284" i="9"/>
  <c r="KD285" i="9"/>
  <c r="KC461" i="9"/>
  <c r="KD483" i="9"/>
  <c r="KD485" i="9" s="1"/>
  <c r="KD417" i="9"/>
  <c r="KB476" i="9"/>
  <c r="KC519" i="9" l="1"/>
  <c r="KC465" i="9"/>
  <c r="KC468" i="9" s="1"/>
  <c r="KC473" i="9" s="1"/>
  <c r="KC544" i="9"/>
  <c r="CU74" i="19"/>
  <c r="KD406" i="9"/>
  <c r="KE482" i="9"/>
  <c r="KF335" i="9"/>
  <c r="KE392" i="9"/>
  <c r="KE281" i="9" s="1"/>
  <c r="KG284" i="9" s="1"/>
  <c r="KD290" i="9"/>
  <c r="KE279" i="9"/>
  <c r="KD389" i="9"/>
  <c r="KF344" i="9"/>
  <c r="KF330" i="9" s="1"/>
  <c r="KF331" i="9" s="1"/>
  <c r="KF333" i="9" s="1"/>
  <c r="KE383" i="9"/>
  <c r="KE384" i="9" s="1"/>
  <c r="KE368" i="9"/>
  <c r="KE369" i="9" s="1"/>
  <c r="KE419" i="9"/>
  <c r="KE483" i="9" l="1"/>
  <c r="KE485" i="9" s="1"/>
  <c r="KE417" i="9"/>
  <c r="KF337" i="9"/>
  <c r="KF345" i="9"/>
  <c r="KF336" i="9"/>
  <c r="KG536" i="9" s="1"/>
  <c r="KF367" i="9"/>
  <c r="CU63" i="19"/>
  <c r="KE288" i="9"/>
  <c r="KD291" i="9"/>
  <c r="KD418" i="9" s="1"/>
  <c r="KD395" i="9"/>
  <c r="KD402" i="9" s="1"/>
  <c r="CU46" i="19"/>
  <c r="KE285" i="9"/>
  <c r="KC475" i="9"/>
  <c r="KC497" i="9"/>
  <c r="JZ498" i="9"/>
  <c r="JW499" i="9"/>
  <c r="KF279" i="9" l="1"/>
  <c r="KE290" i="9"/>
  <c r="KE389" i="9"/>
  <c r="KE395" i="9" s="1"/>
  <c r="KE402" i="9" s="1"/>
  <c r="CU52" i="19"/>
  <c r="CU59" i="19" s="1"/>
  <c r="CU75" i="19"/>
  <c r="CU81" i="19" s="1"/>
  <c r="CU104" i="19" s="1"/>
  <c r="KD424" i="9"/>
  <c r="KG341" i="9"/>
  <c r="KG343" i="9" s="1"/>
  <c r="KF347" i="9"/>
  <c r="KF338" i="9"/>
  <c r="KC476" i="9"/>
  <c r="KE406" i="9"/>
  <c r="KF482" i="9"/>
  <c r="KF392" i="9" l="1"/>
  <c r="KF281" i="9" s="1"/>
  <c r="KH284" i="9" s="1"/>
  <c r="KG335" i="9"/>
  <c r="KG344" i="9"/>
  <c r="KG330" i="9" s="1"/>
  <c r="KG331" i="9" s="1"/>
  <c r="KG333" i="9" s="1"/>
  <c r="KF288" i="9"/>
  <c r="KE291" i="9"/>
  <c r="KE418" i="9" s="1"/>
  <c r="KF419" i="9"/>
  <c r="KF368" i="9"/>
  <c r="KF369" i="9" s="1"/>
  <c r="KF383" i="9"/>
  <c r="KF384" i="9" s="1"/>
  <c r="KD448" i="9"/>
  <c r="KD535" i="9"/>
  <c r="KD458" i="9"/>
  <c r="KF285" i="9" l="1"/>
  <c r="KG279" i="9" s="1"/>
  <c r="KG345" i="9"/>
  <c r="KG347" i="9" s="1"/>
  <c r="KE424" i="9"/>
  <c r="KG336" i="9"/>
  <c r="KH536" i="9" s="1"/>
  <c r="KG367" i="9"/>
  <c r="KG337" i="9"/>
  <c r="KD461" i="9"/>
  <c r="CU112" i="19"/>
  <c r="CU115" i="19" s="1"/>
  <c r="KD543" i="9"/>
  <c r="KD537" i="9"/>
  <c r="KF417" i="9"/>
  <c r="KF483" i="9"/>
  <c r="KF485" i="9" s="1"/>
  <c r="KF290" i="9" l="1"/>
  <c r="KF291" i="9" s="1"/>
  <c r="KF418" i="9" s="1"/>
  <c r="KF389" i="9"/>
  <c r="KF395" i="9" s="1"/>
  <c r="KF402" i="9" s="1"/>
  <c r="KG338" i="9"/>
  <c r="KG392" i="9" s="1"/>
  <c r="KH341" i="9"/>
  <c r="KH343" i="9" s="1"/>
  <c r="KH344" i="9" s="1"/>
  <c r="KH330" i="9" s="1"/>
  <c r="KH331" i="9" s="1"/>
  <c r="KH333" i="9" s="1"/>
  <c r="KD519" i="9"/>
  <c r="KD465" i="9"/>
  <c r="KD468" i="9" s="1"/>
  <c r="KD473" i="9" s="1"/>
  <c r="KG383" i="9"/>
  <c r="KG368" i="9"/>
  <c r="CV25" i="19" s="1"/>
  <c r="KG419" i="9"/>
  <c r="CV76" i="19" s="1"/>
  <c r="KE535" i="9"/>
  <c r="KE458" i="9"/>
  <c r="KE448" i="9"/>
  <c r="CU119" i="19"/>
  <c r="CU122" i="19" s="1"/>
  <c r="CU127" i="19" s="1"/>
  <c r="CU129" i="19" s="1"/>
  <c r="KG482" i="9"/>
  <c r="KF406" i="9"/>
  <c r="CV24" i="19"/>
  <c r="KD544" i="9"/>
  <c r="KG288" i="9" l="1"/>
  <c r="KH335" i="9"/>
  <c r="KH337" i="9" s="1"/>
  <c r="KG369" i="9"/>
  <c r="KG417" i="9" s="1"/>
  <c r="CV26" i="19"/>
  <c r="KG384" i="9"/>
  <c r="CV40" i="19"/>
  <c r="CV41" i="19" s="1"/>
  <c r="KD497" i="9"/>
  <c r="KD475" i="9"/>
  <c r="KA498" i="9"/>
  <c r="JX499" i="9"/>
  <c r="KE461" i="9"/>
  <c r="KE543" i="9"/>
  <c r="KE544" i="9" s="1"/>
  <c r="KE537" i="9"/>
  <c r="KH345" i="9"/>
  <c r="KF424" i="9"/>
  <c r="KH336" i="9"/>
  <c r="KI536" i="9" s="1"/>
  <c r="KH367" i="9"/>
  <c r="CV49" i="19"/>
  <c r="KG281" i="9"/>
  <c r="KG483" i="9" l="1"/>
  <c r="KG485" i="9" s="1"/>
  <c r="KH482" i="9" s="1"/>
  <c r="KH338" i="9"/>
  <c r="KI335" i="9" s="1"/>
  <c r="KI337" i="9" s="1"/>
  <c r="KI284" i="9"/>
  <c r="KG285" i="9"/>
  <c r="KF448" i="9"/>
  <c r="KF535" i="9"/>
  <c r="KF458" i="9"/>
  <c r="KI341" i="9"/>
  <c r="KI343" i="9" s="1"/>
  <c r="KH347" i="9"/>
  <c r="KE465" i="9"/>
  <c r="KE468" i="9" s="1"/>
  <c r="KE473" i="9" s="1"/>
  <c r="KE519" i="9"/>
  <c r="KE510" i="9"/>
  <c r="KE512" i="9" s="1"/>
  <c r="KD476" i="9"/>
  <c r="CV74" i="19"/>
  <c r="KG406" i="9" l="1"/>
  <c r="KH392" i="9"/>
  <c r="KH281" i="9" s="1"/>
  <c r="KJ284" i="9" s="1"/>
  <c r="KH383" i="9"/>
  <c r="KH384" i="9" s="1"/>
  <c r="KH368" i="9"/>
  <c r="KH369" i="9" s="1"/>
  <c r="KH419" i="9"/>
  <c r="CV63" i="19"/>
  <c r="KI344" i="9"/>
  <c r="KI330" i="9" s="1"/>
  <c r="KI331" i="9" s="1"/>
  <c r="KI333" i="9" s="1"/>
  <c r="KF461" i="9"/>
  <c r="KE497" i="9"/>
  <c r="KE475" i="9"/>
  <c r="KE476" i="9" s="1"/>
  <c r="KB498" i="9"/>
  <c r="JY499" i="9"/>
  <c r="KF543" i="9"/>
  <c r="KF544" i="9" s="1"/>
  <c r="KF537" i="9"/>
  <c r="KG389" i="9"/>
  <c r="KG290" i="9"/>
  <c r="KH279" i="9"/>
  <c r="KH285" i="9" l="1"/>
  <c r="KH290" i="9" s="1"/>
  <c r="CV46" i="19"/>
  <c r="KG395" i="9"/>
  <c r="KG402" i="9" s="1"/>
  <c r="KH483" i="9"/>
  <c r="KH485" i="9" s="1"/>
  <c r="KH417" i="9"/>
  <c r="KI336" i="9"/>
  <c r="KI367" i="9"/>
  <c r="KH288" i="9"/>
  <c r="KG291" i="9"/>
  <c r="KG418" i="9" s="1"/>
  <c r="KF519" i="9"/>
  <c r="KF465" i="9"/>
  <c r="KF468" i="9" s="1"/>
  <c r="KF473" i="9" s="1"/>
  <c r="KI345" i="9"/>
  <c r="KH389" i="9" l="1"/>
  <c r="KH395" i="9" s="1"/>
  <c r="KH402" i="9" s="1"/>
  <c r="KI279" i="9"/>
  <c r="CV52" i="19"/>
  <c r="CV59" i="19" s="1"/>
  <c r="CV75" i="19"/>
  <c r="CV81" i="19" s="1"/>
  <c r="CV104" i="19" s="1"/>
  <c r="KG424" i="9"/>
  <c r="KF475" i="9"/>
  <c r="KF476" i="9" s="1"/>
  <c r="KF497" i="9"/>
  <c r="JZ499" i="9"/>
  <c r="KC498" i="9"/>
  <c r="KJ536" i="9"/>
  <c r="KI338" i="9"/>
  <c r="KI347" i="9"/>
  <c r="KJ341" i="9"/>
  <c r="KJ343" i="9" s="1"/>
  <c r="KH406" i="9"/>
  <c r="KI482" i="9"/>
  <c r="KH291" i="9"/>
  <c r="KH418" i="9" s="1"/>
  <c r="KH424" i="9" s="1"/>
  <c r="KI288" i="9"/>
  <c r="KG448" i="9" l="1"/>
  <c r="KG458" i="9"/>
  <c r="KG535" i="9"/>
  <c r="KI383" i="9"/>
  <c r="KI384" i="9" s="1"/>
  <c r="KI368" i="9"/>
  <c r="KI369" i="9" s="1"/>
  <c r="KI419" i="9"/>
  <c r="KH535" i="9"/>
  <c r="KH448" i="9"/>
  <c r="KH458" i="9"/>
  <c r="KI392" i="9"/>
  <c r="KI281" i="9" s="1"/>
  <c r="KJ335" i="9"/>
  <c r="KJ337" i="9" s="1"/>
  <c r="KJ344" i="9"/>
  <c r="KJ330" i="9" s="1"/>
  <c r="KJ331" i="9" s="1"/>
  <c r="KJ333" i="9" s="1"/>
  <c r="KJ336" i="9" l="1"/>
  <c r="KK536" i="9" s="1"/>
  <c r="KJ367" i="9"/>
  <c r="KH537" i="9"/>
  <c r="KH543" i="9"/>
  <c r="KH544" i="9" s="1"/>
  <c r="KJ345" i="9"/>
  <c r="KK284" i="9"/>
  <c r="KI285" i="9"/>
  <c r="KG543" i="9"/>
  <c r="KG544" i="9" s="1"/>
  <c r="KG537" i="9"/>
  <c r="KH461" i="9"/>
  <c r="KG461" i="9"/>
  <c r="CV112" i="19"/>
  <c r="CV115" i="19" s="1"/>
  <c r="KI483" i="9"/>
  <c r="KI485" i="9" s="1"/>
  <c r="KI417" i="9"/>
  <c r="KJ338" i="9" l="1"/>
  <c r="KK335" i="9" s="1"/>
  <c r="KK337" i="9" s="1"/>
  <c r="KI406" i="9"/>
  <c r="KJ482" i="9"/>
  <c r="KI290" i="9"/>
  <c r="KJ279" i="9"/>
  <c r="KI389" i="9"/>
  <c r="KI395" i="9" s="1"/>
  <c r="KI402" i="9" s="1"/>
  <c r="CV119" i="19"/>
  <c r="CV122" i="19" s="1"/>
  <c r="CV127" i="19" s="1"/>
  <c r="CV129" i="19" s="1"/>
  <c r="KG519" i="9"/>
  <c r="KG465" i="9"/>
  <c r="KG468" i="9" s="1"/>
  <c r="KG473" i="9" s="1"/>
  <c r="KJ347" i="9"/>
  <c r="KK341" i="9"/>
  <c r="KK343" i="9" s="1"/>
  <c r="KH510" i="9"/>
  <c r="KH512" i="9" s="1"/>
  <c r="KH465" i="9"/>
  <c r="KH468" i="9" s="1"/>
  <c r="KH473" i="9" s="1"/>
  <c r="KH519" i="9"/>
  <c r="CW24" i="19"/>
  <c r="KJ392" i="9" l="1"/>
  <c r="CW49" i="19" s="1"/>
  <c r="KJ383" i="9"/>
  <c r="KJ368" i="9"/>
  <c r="KJ419" i="9"/>
  <c r="CW76" i="19" s="1"/>
  <c r="KE498" i="9"/>
  <c r="KH475" i="9"/>
  <c r="KH476" i="9" s="1"/>
  <c r="KH497" i="9"/>
  <c r="KJ288" i="9"/>
  <c r="KI291" i="9"/>
  <c r="KI418" i="9" s="1"/>
  <c r="KK344" i="9"/>
  <c r="KK330" i="9" s="1"/>
  <c r="KK331" i="9" s="1"/>
  <c r="KK333" i="9" s="1"/>
  <c r="KG475" i="9"/>
  <c r="KG497" i="9"/>
  <c r="KD498" i="9"/>
  <c r="KA499" i="9"/>
  <c r="KB499" i="9"/>
  <c r="AF51" i="20" l="1"/>
  <c r="KJ281" i="9"/>
  <c r="KL284" i="9" s="1"/>
  <c r="KK345" i="9"/>
  <c r="KL341" i="9" s="1"/>
  <c r="KL343" i="9" s="1"/>
  <c r="KG476" i="9"/>
  <c r="KI424" i="9"/>
  <c r="CW25" i="19"/>
  <c r="CW26" i="19" s="1"/>
  <c r="KJ369" i="9"/>
  <c r="CW40" i="19"/>
  <c r="CW41" i="19" s="1"/>
  <c r="KJ384" i="9"/>
  <c r="AF42" i="20"/>
  <c r="AF43" i="20" s="1"/>
  <c r="AH23" i="17" s="1"/>
  <c r="KK336" i="9"/>
  <c r="KK367" i="9"/>
  <c r="KJ285" i="9" l="1"/>
  <c r="KJ389" i="9" s="1"/>
  <c r="KJ395" i="9" s="1"/>
  <c r="KJ402" i="9" s="1"/>
  <c r="KK347" i="9"/>
  <c r="KK383" i="9" s="1"/>
  <c r="KK384" i="9" s="1"/>
  <c r="KJ417" i="9"/>
  <c r="KJ483" i="9"/>
  <c r="KJ485" i="9" s="1"/>
  <c r="KL536" i="9"/>
  <c r="KK338" i="9"/>
  <c r="KL344" i="9"/>
  <c r="KL330" i="9" s="1"/>
  <c r="KL331" i="9" s="1"/>
  <c r="KL333" i="9" s="1"/>
  <c r="KI448" i="9"/>
  <c r="KI458" i="9"/>
  <c r="KI535" i="9"/>
  <c r="AF48" i="20" l="1"/>
  <c r="AF54" i="20" s="1"/>
  <c r="AF61" i="20" s="1"/>
  <c r="CW46" i="19"/>
  <c r="CW52" i="19" s="1"/>
  <c r="CW59" i="19" s="1"/>
  <c r="KK368" i="9"/>
  <c r="KK369" i="9" s="1"/>
  <c r="KK279" i="9"/>
  <c r="KJ290" i="9"/>
  <c r="KJ291" i="9" s="1"/>
  <c r="KJ418" i="9" s="1"/>
  <c r="CW75" i="19" s="1"/>
  <c r="KK419" i="9"/>
  <c r="KL345" i="9"/>
  <c r="KM341" i="9" s="1"/>
  <c r="KM343" i="9" s="1"/>
  <c r="KI537" i="9"/>
  <c r="KI543" i="9"/>
  <c r="KI544" i="9" s="1"/>
  <c r="KI461" i="9"/>
  <c r="KK392" i="9"/>
  <c r="KK281" i="9" s="1"/>
  <c r="KL335" i="9"/>
  <c r="KJ406" i="9"/>
  <c r="KK482" i="9"/>
  <c r="KL367" i="9"/>
  <c r="KL336" i="9"/>
  <c r="KM536" i="9" s="1"/>
  <c r="CW74" i="19"/>
  <c r="AH26" i="17" l="1"/>
  <c r="KJ424" i="9"/>
  <c r="KJ448" i="9" s="1"/>
  <c r="KK288" i="9"/>
  <c r="CW81" i="19"/>
  <c r="CW104" i="19" s="1"/>
  <c r="KL347" i="9"/>
  <c r="KL383" i="9" s="1"/>
  <c r="KL384" i="9" s="1"/>
  <c r="KK483" i="9"/>
  <c r="KK485" i="9" s="1"/>
  <c r="KK417" i="9"/>
  <c r="KM284" i="9"/>
  <c r="KK285" i="9"/>
  <c r="KL337" i="9"/>
  <c r="KL338" i="9" s="1"/>
  <c r="KI465" i="9"/>
  <c r="KI468" i="9" s="1"/>
  <c r="KI473" i="9" s="1"/>
  <c r="KI519" i="9"/>
  <c r="KM344" i="9"/>
  <c r="KM330" i="9" s="1"/>
  <c r="KM331" i="9" s="1"/>
  <c r="KM333" i="9" s="1"/>
  <c r="CW63" i="19"/>
  <c r="AF65" i="20"/>
  <c r="AH25" i="17"/>
  <c r="KJ458" i="9" l="1"/>
  <c r="KJ461" i="9" s="1"/>
  <c r="KJ535" i="9"/>
  <c r="KJ543" i="9" s="1"/>
  <c r="KJ544" i="9" s="1"/>
  <c r="KL368" i="9"/>
  <c r="KL369" i="9" s="1"/>
  <c r="KL419" i="9"/>
  <c r="KM345" i="9"/>
  <c r="KM347" i="9" s="1"/>
  <c r="KM335" i="9"/>
  <c r="KL392" i="9"/>
  <c r="KL281" i="9" s="1"/>
  <c r="KN284" i="9" s="1"/>
  <c r="KK389" i="9"/>
  <c r="KK395" i="9" s="1"/>
  <c r="KK402" i="9" s="1"/>
  <c r="KL279" i="9"/>
  <c r="KK290" i="9"/>
  <c r="KI475" i="9"/>
  <c r="KI497" i="9"/>
  <c r="KF498" i="9"/>
  <c r="KC499" i="9"/>
  <c r="KM336" i="9"/>
  <c r="KN536" i="9" s="1"/>
  <c r="KM367" i="9"/>
  <c r="KK406" i="9"/>
  <c r="KL482" i="9"/>
  <c r="CW112" i="19"/>
  <c r="CW115" i="19" s="1"/>
  <c r="KJ537" i="9" l="1"/>
  <c r="KN341" i="9"/>
  <c r="KN343" i="9" s="1"/>
  <c r="KN344" i="9" s="1"/>
  <c r="KN330" i="9" s="1"/>
  <c r="KN331" i="9" s="1"/>
  <c r="KN333" i="9" s="1"/>
  <c r="KM383" i="9"/>
  <c r="KM368" i="9"/>
  <c r="CX25" i="19" s="1"/>
  <c r="KM419" i="9"/>
  <c r="CX76" i="19" s="1"/>
  <c r="KI476" i="9"/>
  <c r="KL483" i="9"/>
  <c r="KL485" i="9" s="1"/>
  <c r="KL417" i="9"/>
  <c r="CW119" i="19"/>
  <c r="CW122" i="19" s="1"/>
  <c r="CW127" i="19" s="1"/>
  <c r="CW129" i="19" s="1"/>
  <c r="KL288" i="9"/>
  <c r="KK291" i="9"/>
  <c r="KK418" i="9" s="1"/>
  <c r="KJ519" i="9"/>
  <c r="KJ465" i="9"/>
  <c r="KJ468" i="9" s="1"/>
  <c r="KJ473" i="9" s="1"/>
  <c r="CX24" i="19"/>
  <c r="KL285" i="9"/>
  <c r="KM337" i="9"/>
  <c r="KM338" i="9" s="1"/>
  <c r="CX26" i="19" l="1"/>
  <c r="KM384" i="9"/>
  <c r="CX40" i="19"/>
  <c r="CX41" i="19" s="1"/>
  <c r="KL290" i="9"/>
  <c r="KL389" i="9"/>
  <c r="KL395" i="9" s="1"/>
  <c r="KL402" i="9" s="1"/>
  <c r="KM279" i="9"/>
  <c r="KN335" i="9"/>
  <c r="KN337" i="9" s="1"/>
  <c r="KM392" i="9"/>
  <c r="KM369" i="9"/>
  <c r="KM482" i="9"/>
  <c r="KL406" i="9"/>
  <c r="KJ475" i="9"/>
  <c r="KJ476" i="9" s="1"/>
  <c r="KJ497" i="9"/>
  <c r="KG498" i="9"/>
  <c r="KD499" i="9"/>
  <c r="KN345" i="9"/>
  <c r="KK424" i="9"/>
  <c r="KN367" i="9"/>
  <c r="KN336" i="9"/>
  <c r="KO536" i="9" s="1"/>
  <c r="KL291" i="9" l="1"/>
  <c r="KL418" i="9" s="1"/>
  <c r="KM288" i="9"/>
  <c r="KN347" i="9"/>
  <c r="KO341" i="9"/>
  <c r="KO343" i="9" s="1"/>
  <c r="KM483" i="9"/>
  <c r="KM485" i="9" s="1"/>
  <c r="KM417" i="9"/>
  <c r="KK458" i="9"/>
  <c r="KK535" i="9"/>
  <c r="KK448" i="9"/>
  <c r="CX49" i="19"/>
  <c r="KM281" i="9"/>
  <c r="KO284" i="9" s="1"/>
  <c r="KN338" i="9"/>
  <c r="KO344" i="9" l="1"/>
  <c r="KO330" i="9" s="1"/>
  <c r="KO331" i="9" s="1"/>
  <c r="KO333" i="9" s="1"/>
  <c r="KN383" i="9"/>
  <c r="KN384" i="9" s="1"/>
  <c r="KN368" i="9"/>
  <c r="KN419" i="9"/>
  <c r="KK537" i="9"/>
  <c r="KK543" i="9"/>
  <c r="KK544" i="9" s="1"/>
  <c r="KM285" i="9"/>
  <c r="KK461" i="9"/>
  <c r="KN392" i="9"/>
  <c r="KN281" i="9" s="1"/>
  <c r="KP284" i="9" s="1"/>
  <c r="KO335" i="9"/>
  <c r="KO337" i="9" s="1"/>
  <c r="CX74" i="19"/>
  <c r="KN482" i="9"/>
  <c r="KM406" i="9"/>
  <c r="KL424" i="9"/>
  <c r="KO345" i="9" l="1"/>
  <c r="KO347" i="9" s="1"/>
  <c r="KL448" i="9"/>
  <c r="KL458" i="9"/>
  <c r="KL535" i="9"/>
  <c r="KN369" i="9"/>
  <c r="KK510" i="9"/>
  <c r="KK512" i="9" s="1"/>
  <c r="KK465" i="9"/>
  <c r="KK468" i="9" s="1"/>
  <c r="KK473" i="9" s="1"/>
  <c r="KK519" i="9"/>
  <c r="CX63" i="19"/>
  <c r="KN279" i="9"/>
  <c r="KN285" i="9" s="1"/>
  <c r="KM290" i="9"/>
  <c r="KM389" i="9"/>
  <c r="KO336" i="9"/>
  <c r="KP536" i="9" s="1"/>
  <c r="KO367" i="9"/>
  <c r="KP341" i="9" l="1"/>
  <c r="KP343" i="9" s="1"/>
  <c r="KP344" i="9" s="1"/>
  <c r="KP330" i="9" s="1"/>
  <c r="KP331" i="9" s="1"/>
  <c r="KP333" i="9" s="1"/>
  <c r="KO279" i="9"/>
  <c r="KN290" i="9"/>
  <c r="KN389" i="9"/>
  <c r="KN395" i="9" s="1"/>
  <c r="KN402" i="9" s="1"/>
  <c r="KO338" i="9"/>
  <c r="KM291" i="9"/>
  <c r="KM418" i="9" s="1"/>
  <c r="KN288" i="9"/>
  <c r="KL543" i="9"/>
  <c r="KL544" i="9" s="1"/>
  <c r="KL537" i="9"/>
  <c r="KO368" i="9"/>
  <c r="KO383" i="9"/>
  <c r="KO384" i="9" s="1"/>
  <c r="KO419" i="9"/>
  <c r="KL461" i="9"/>
  <c r="KK497" i="9"/>
  <c r="KK475" i="9"/>
  <c r="KE499" i="9"/>
  <c r="KH498" i="9"/>
  <c r="KM395" i="9"/>
  <c r="KM402" i="9" s="1"/>
  <c r="CX46" i="19"/>
  <c r="KN417" i="9"/>
  <c r="KN483" i="9"/>
  <c r="KN485" i="9" s="1"/>
  <c r="KP345" i="9" l="1"/>
  <c r="KQ341" i="9" s="1"/>
  <c r="KQ343" i="9" s="1"/>
  <c r="CX75" i="19"/>
  <c r="CX81" i="19" s="1"/>
  <c r="CX104" i="19" s="1"/>
  <c r="KM424" i="9"/>
  <c r="KK476" i="9"/>
  <c r="KP335" i="9"/>
  <c r="KO392" i="9"/>
  <c r="KO281" i="9" s="1"/>
  <c r="KQ284" i="9" s="1"/>
  <c r="KP367" i="9"/>
  <c r="KP336" i="9"/>
  <c r="KQ536" i="9" s="1"/>
  <c r="KN406" i="9"/>
  <c r="KO482" i="9"/>
  <c r="KL519" i="9"/>
  <c r="KL465" i="9"/>
  <c r="KL468" i="9" s="1"/>
  <c r="KL473" i="9" s="1"/>
  <c r="KN291" i="9"/>
  <c r="KN418" i="9" s="1"/>
  <c r="KN424" i="9" s="1"/>
  <c r="KO288" i="9"/>
  <c r="CX52" i="19"/>
  <c r="CX59" i="19" s="1"/>
  <c r="KO369" i="9"/>
  <c r="KP347" i="9" l="1"/>
  <c r="KP383" i="9" s="1"/>
  <c r="KO285" i="9"/>
  <c r="KO290" i="9" s="1"/>
  <c r="KN448" i="9"/>
  <c r="KN535" i="9"/>
  <c r="KN458" i="9"/>
  <c r="KO483" i="9"/>
  <c r="KO485" i="9" s="1"/>
  <c r="KO417" i="9"/>
  <c r="CY24" i="19"/>
  <c r="KL497" i="9"/>
  <c r="KL475" i="9"/>
  <c r="KL476" i="9" s="1"/>
  <c r="KI498" i="9"/>
  <c r="KF499" i="9"/>
  <c r="KP337" i="9"/>
  <c r="KP338" i="9" s="1"/>
  <c r="KM448" i="9"/>
  <c r="KM458" i="9"/>
  <c r="KM535" i="9"/>
  <c r="KQ344" i="9"/>
  <c r="KQ330" i="9" s="1"/>
  <c r="KQ331" i="9" s="1"/>
  <c r="KQ333" i="9" s="1"/>
  <c r="KP368" i="9" l="1"/>
  <c r="CY25" i="19" s="1"/>
  <c r="CY26" i="19" s="1"/>
  <c r="KP419" i="9"/>
  <c r="CY76" i="19" s="1"/>
  <c r="KO389" i="9"/>
  <c r="KO395" i="9" s="1"/>
  <c r="KO402" i="9" s="1"/>
  <c r="KP279" i="9"/>
  <c r="KP392" i="9"/>
  <c r="KQ335" i="9"/>
  <c r="KQ345" i="9"/>
  <c r="KQ336" i="9"/>
  <c r="KR536" i="9" s="1"/>
  <c r="KQ367" i="9"/>
  <c r="KM543" i="9"/>
  <c r="KM544" i="9" s="1"/>
  <c r="KM537" i="9"/>
  <c r="KP384" i="9"/>
  <c r="CY40" i="19"/>
  <c r="CY41" i="19" s="1"/>
  <c r="KM461" i="9"/>
  <c r="CX112" i="19"/>
  <c r="CX115" i="19" s="1"/>
  <c r="KO406" i="9"/>
  <c r="KP482" i="9"/>
  <c r="KN461" i="9"/>
  <c r="KN537" i="9"/>
  <c r="KN543" i="9"/>
  <c r="KN544" i="9" s="1"/>
  <c r="KP288" i="9"/>
  <c r="KO291" i="9"/>
  <c r="KO418" i="9" s="1"/>
  <c r="KP369" i="9" l="1"/>
  <c r="KP417" i="9" s="1"/>
  <c r="KO424" i="9"/>
  <c r="KQ347" i="9"/>
  <c r="KR341" i="9"/>
  <c r="KR343" i="9" s="1"/>
  <c r="KN465" i="9"/>
  <c r="KN468" i="9" s="1"/>
  <c r="KN473" i="9" s="1"/>
  <c r="KN510" i="9"/>
  <c r="KN512" i="9" s="1"/>
  <c r="KN519" i="9"/>
  <c r="KQ337" i="9"/>
  <c r="KQ338" i="9" s="1"/>
  <c r="CX119" i="19"/>
  <c r="CX122" i="19" s="1"/>
  <c r="CX127" i="19" s="1"/>
  <c r="CX129" i="19" s="1"/>
  <c r="CY49" i="19"/>
  <c r="KP281" i="9"/>
  <c r="KM519" i="9"/>
  <c r="KM465" i="9"/>
  <c r="KM468" i="9" s="1"/>
  <c r="KM473" i="9" s="1"/>
  <c r="KP483" i="9" l="1"/>
  <c r="KP485" i="9" s="1"/>
  <c r="KQ482" i="9" s="1"/>
  <c r="KR284" i="9"/>
  <c r="KP285" i="9"/>
  <c r="KN497" i="9"/>
  <c r="KN475" i="9"/>
  <c r="KN476" i="9" s="1"/>
  <c r="KQ392" i="9"/>
  <c r="KQ281" i="9" s="1"/>
  <c r="KS284" i="9" s="1"/>
  <c r="KR335" i="9"/>
  <c r="KR337" i="9" s="1"/>
  <c r="KR344" i="9"/>
  <c r="KR330" i="9" s="1"/>
  <c r="KR331" i="9" s="1"/>
  <c r="KR333" i="9" s="1"/>
  <c r="KQ368" i="9"/>
  <c r="KQ369" i="9" s="1"/>
  <c r="KQ383" i="9"/>
  <c r="KQ384" i="9" s="1"/>
  <c r="KQ419" i="9"/>
  <c r="KM475" i="9"/>
  <c r="KM497" i="9"/>
  <c r="KK498" i="9"/>
  <c r="KJ498" i="9"/>
  <c r="KH499" i="9"/>
  <c r="KG499" i="9"/>
  <c r="CY74" i="19"/>
  <c r="KO458" i="9"/>
  <c r="KO448" i="9"/>
  <c r="KO535" i="9"/>
  <c r="KP406" i="9" l="1"/>
  <c r="KM476" i="9"/>
  <c r="KR345" i="9"/>
  <c r="KO537" i="9"/>
  <c r="KO543" i="9"/>
  <c r="KO544" i="9" s="1"/>
  <c r="KR336" i="9"/>
  <c r="KS536" i="9" s="1"/>
  <c r="KR367" i="9"/>
  <c r="KO461" i="9"/>
  <c r="KP290" i="9"/>
  <c r="KP389" i="9"/>
  <c r="KQ279" i="9"/>
  <c r="KQ285" i="9" s="1"/>
  <c r="CY63" i="19"/>
  <c r="KQ483" i="9"/>
  <c r="KQ485" i="9" s="1"/>
  <c r="KQ417" i="9"/>
  <c r="KR338" i="9" l="1"/>
  <c r="KR392" i="9" s="1"/>
  <c r="KR281" i="9" s="1"/>
  <c r="KT284" i="9" s="1"/>
  <c r="KQ389" i="9"/>
  <c r="KQ395" i="9" s="1"/>
  <c r="KQ402" i="9" s="1"/>
  <c r="KR279" i="9"/>
  <c r="KQ290" i="9"/>
  <c r="CY46" i="19"/>
  <c r="CY52" i="19" s="1"/>
  <c r="CY59" i="19" s="1"/>
  <c r="KP395" i="9"/>
  <c r="KP402" i="9" s="1"/>
  <c r="KO465" i="9"/>
  <c r="KO468" i="9" s="1"/>
  <c r="KO473" i="9" s="1"/>
  <c r="KO519" i="9"/>
  <c r="KP291" i="9"/>
  <c r="KP418" i="9" s="1"/>
  <c r="KQ288" i="9"/>
  <c r="KR347" i="9"/>
  <c r="KS341" i="9"/>
  <c r="KS343" i="9" s="1"/>
  <c r="KQ406" i="9"/>
  <c r="KR482" i="9"/>
  <c r="KS335" i="9" l="1"/>
  <c r="KS337" i="9" s="1"/>
  <c r="CY75" i="19"/>
  <c r="CY81" i="19" s="1"/>
  <c r="CY104" i="19" s="1"/>
  <c r="KP424" i="9"/>
  <c r="KR368" i="9"/>
  <c r="KR369" i="9" s="1"/>
  <c r="KR383" i="9"/>
  <c r="KR384" i="9" s="1"/>
  <c r="KR419" i="9"/>
  <c r="KO497" i="9"/>
  <c r="KO475" i="9"/>
  <c r="KL498" i="9"/>
  <c r="KI499" i="9"/>
  <c r="KS344" i="9"/>
  <c r="KS330" i="9" s="1"/>
  <c r="KS331" i="9" s="1"/>
  <c r="KS333" i="9" s="1"/>
  <c r="KR288" i="9"/>
  <c r="KQ291" i="9"/>
  <c r="KQ418" i="9" s="1"/>
  <c r="KR285" i="9"/>
  <c r="KO476" i="9" l="1"/>
  <c r="KS345" i="9"/>
  <c r="KS279" i="9"/>
  <c r="KR389" i="9"/>
  <c r="KR395" i="9" s="1"/>
  <c r="KR402" i="9" s="1"/>
  <c r="KR290" i="9"/>
  <c r="KR417" i="9"/>
  <c r="KR483" i="9"/>
  <c r="KR485" i="9" s="1"/>
  <c r="KS367" i="9"/>
  <c r="KS336" i="9"/>
  <c r="KQ424" i="9"/>
  <c r="KP458" i="9"/>
  <c r="KP535" i="9"/>
  <c r="KP448" i="9"/>
  <c r="KT536" i="9" l="1"/>
  <c r="KS338" i="9"/>
  <c r="CZ24" i="19"/>
  <c r="KR406" i="9"/>
  <c r="KS482" i="9"/>
  <c r="KS347" i="9"/>
  <c r="KT341" i="9"/>
  <c r="KT343" i="9" s="1"/>
  <c r="KP461" i="9"/>
  <c r="CY112" i="19"/>
  <c r="KS288" i="9"/>
  <c r="KR291" i="9"/>
  <c r="KR418" i="9" s="1"/>
  <c r="KP543" i="9"/>
  <c r="KP537" i="9"/>
  <c r="KQ535" i="9"/>
  <c r="KQ448" i="9"/>
  <c r="KQ458" i="9"/>
  <c r="CY115" i="19" l="1"/>
  <c r="CY119" i="19" s="1"/>
  <c r="CY122" i="19" s="1"/>
  <c r="CY127" i="19" s="1"/>
  <c r="CY129" i="19" s="1"/>
  <c r="KQ461" i="9"/>
  <c r="KQ537" i="9"/>
  <c r="KQ543" i="9"/>
  <c r="KQ544" i="9" s="1"/>
  <c r="KP519" i="9"/>
  <c r="KP465" i="9"/>
  <c r="KP468" i="9" s="1"/>
  <c r="KP473" i="9" s="1"/>
  <c r="KP544" i="9"/>
  <c r="KS383" i="9"/>
  <c r="KS368" i="9"/>
  <c r="KS419" i="9"/>
  <c r="CZ76" i="19" s="1"/>
  <c r="KT335" i="9"/>
  <c r="KT337" i="9" s="1"/>
  <c r="KS392" i="9"/>
  <c r="KT344" i="9"/>
  <c r="KT330" i="9" s="1"/>
  <c r="KT331" i="9" s="1"/>
  <c r="KT333" i="9" s="1"/>
  <c r="KR424" i="9"/>
  <c r="KT345" i="9" l="1"/>
  <c r="KT347" i="9" s="1"/>
  <c r="KP497" i="9"/>
  <c r="KP475" i="9"/>
  <c r="KM498" i="9"/>
  <c r="KJ499" i="9"/>
  <c r="CZ25" i="19"/>
  <c r="CZ26" i="19" s="1"/>
  <c r="KS369" i="9"/>
  <c r="KR535" i="9"/>
  <c r="KR458" i="9"/>
  <c r="KR448" i="9"/>
  <c r="CZ40" i="19"/>
  <c r="CZ41" i="19" s="1"/>
  <c r="KS384" i="9"/>
  <c r="KS281" i="9"/>
  <c r="CZ49" i="19"/>
  <c r="KT336" i="9"/>
  <c r="KU536" i="9" s="1"/>
  <c r="KT367" i="9"/>
  <c r="KQ510" i="9"/>
  <c r="KQ512" i="9" s="1"/>
  <c r="KQ465" i="9"/>
  <c r="KQ468" i="9" s="1"/>
  <c r="KQ473" i="9" s="1"/>
  <c r="KQ519" i="9"/>
  <c r="KU341" i="9" l="1"/>
  <c r="KU343" i="9" s="1"/>
  <c r="KU344" i="9" s="1"/>
  <c r="KU330" i="9" s="1"/>
  <c r="KU331" i="9" s="1"/>
  <c r="KU333" i="9" s="1"/>
  <c r="KP476" i="9"/>
  <c r="KT368" i="9"/>
  <c r="KT383" i="9"/>
  <c r="KT384" i="9" s="1"/>
  <c r="KT419" i="9"/>
  <c r="KQ475" i="9"/>
  <c r="KQ476" i="9" s="1"/>
  <c r="KQ497" i="9"/>
  <c r="KR461" i="9"/>
  <c r="KK499" i="9"/>
  <c r="KR537" i="9"/>
  <c r="KR543" i="9"/>
  <c r="KR544" i="9" s="1"/>
  <c r="KT338" i="9"/>
  <c r="KU284" i="9"/>
  <c r="KS285" i="9"/>
  <c r="KS483" i="9"/>
  <c r="KS485" i="9" s="1"/>
  <c r="KS417" i="9"/>
  <c r="KN498" i="9"/>
  <c r="KU345" i="9" l="1"/>
  <c r="KV341" i="9" s="1"/>
  <c r="KV343" i="9" s="1"/>
  <c r="CZ74" i="19"/>
  <c r="KU335" i="9"/>
  <c r="KU337" i="9" s="1"/>
  <c r="KT392" i="9"/>
  <c r="KT281" i="9" s="1"/>
  <c r="KV284" i="9" s="1"/>
  <c r="KR465" i="9"/>
  <c r="KR468" i="9" s="1"/>
  <c r="KR473" i="9" s="1"/>
  <c r="KR519" i="9"/>
  <c r="KT482" i="9"/>
  <c r="KS406" i="9"/>
  <c r="KT369" i="9"/>
  <c r="KS290" i="9"/>
  <c r="KS389" i="9"/>
  <c r="KT279" i="9"/>
  <c r="KU336" i="9"/>
  <c r="KV536" i="9" s="1"/>
  <c r="KU367" i="9"/>
  <c r="KT285" i="9" l="1"/>
  <c r="KT290" i="9" s="1"/>
  <c r="KU347" i="9"/>
  <c r="KU383" i="9" s="1"/>
  <c r="KU384" i="9" s="1"/>
  <c r="CZ63" i="19"/>
  <c r="KV344" i="9"/>
  <c r="KV330" i="9" s="1"/>
  <c r="KV331" i="9" s="1"/>
  <c r="KV333" i="9" s="1"/>
  <c r="KS395" i="9"/>
  <c r="KS402" i="9" s="1"/>
  <c r="CZ46" i="19"/>
  <c r="CZ52" i="19" s="1"/>
  <c r="CZ59" i="19" s="1"/>
  <c r="KR497" i="9"/>
  <c r="KR475" i="9"/>
  <c r="KL499" i="9"/>
  <c r="KO498" i="9"/>
  <c r="KS291" i="9"/>
  <c r="KS418" i="9" s="1"/>
  <c r="KT288" i="9"/>
  <c r="KT483" i="9"/>
  <c r="KT485" i="9" s="1"/>
  <c r="KT417" i="9"/>
  <c r="KU338" i="9"/>
  <c r="KU279" i="9" l="1"/>
  <c r="KT389" i="9"/>
  <c r="KT395" i="9" s="1"/>
  <c r="KT402" i="9" s="1"/>
  <c r="KU368" i="9"/>
  <c r="KU369" i="9" s="1"/>
  <c r="KU419" i="9"/>
  <c r="KV345" i="9"/>
  <c r="KV347" i="9" s="1"/>
  <c r="CZ75" i="19"/>
  <c r="CZ81" i="19" s="1"/>
  <c r="CZ104" i="19" s="1"/>
  <c r="KS424" i="9"/>
  <c r="KR476" i="9"/>
  <c r="KV367" i="9"/>
  <c r="DA24" i="19" s="1"/>
  <c r="KV336" i="9"/>
  <c r="KW536" i="9" s="1"/>
  <c r="KV335" i="9"/>
  <c r="KV337" i="9" s="1"/>
  <c r="KU392" i="9"/>
  <c r="KU281" i="9" s="1"/>
  <c r="KW284" i="9" s="1"/>
  <c r="KT406" i="9"/>
  <c r="KU482" i="9"/>
  <c r="KT291" i="9"/>
  <c r="KT418" i="9" s="1"/>
  <c r="KT424" i="9" s="1"/>
  <c r="KU288" i="9"/>
  <c r="KW341" i="9" l="1"/>
  <c r="KW343" i="9" s="1"/>
  <c r="KW344" i="9" s="1"/>
  <c r="KW330" i="9" s="1"/>
  <c r="KW331" i="9" s="1"/>
  <c r="KW333" i="9" s="1"/>
  <c r="KU285" i="9"/>
  <c r="KU290" i="9" s="1"/>
  <c r="KV338" i="9"/>
  <c r="KW335" i="9" s="1"/>
  <c r="KW337" i="9" s="1"/>
  <c r="KV383" i="9"/>
  <c r="KV368" i="9"/>
  <c r="KV419" i="9"/>
  <c r="DA76" i="19" s="1"/>
  <c r="KT448" i="9"/>
  <c r="KT458" i="9"/>
  <c r="KT535" i="9"/>
  <c r="KU483" i="9"/>
  <c r="KU485" i="9" s="1"/>
  <c r="KU417" i="9"/>
  <c r="KS448" i="9"/>
  <c r="KS458" i="9"/>
  <c r="KS535" i="9"/>
  <c r="KU389" i="9" l="1"/>
  <c r="KU395" i="9" s="1"/>
  <c r="KU402" i="9" s="1"/>
  <c r="KV279" i="9"/>
  <c r="KV392" i="9"/>
  <c r="AG51" i="20" s="1"/>
  <c r="KU406" i="9"/>
  <c r="KV482" i="9"/>
  <c r="KV384" i="9"/>
  <c r="AG42" i="20"/>
  <c r="AG43" i="20" s="1"/>
  <c r="AI23" i="17" s="1"/>
  <c r="DA40" i="19"/>
  <c r="DA41" i="19" s="1"/>
  <c r="KV369" i="9"/>
  <c r="DA25" i="19"/>
  <c r="DA26" i="19" s="1"/>
  <c r="KS543" i="9"/>
  <c r="KS544" i="9" s="1"/>
  <c r="KS537" i="9"/>
  <c r="KS461" i="9"/>
  <c r="CZ112" i="19"/>
  <c r="KV288" i="9"/>
  <c r="KU291" i="9"/>
  <c r="KU418" i="9" s="1"/>
  <c r="KW345" i="9"/>
  <c r="KT543" i="9"/>
  <c r="KT544" i="9" s="1"/>
  <c r="KT537" i="9"/>
  <c r="KW367" i="9"/>
  <c r="KW336" i="9"/>
  <c r="KX536" i="9" s="1"/>
  <c r="KT461" i="9"/>
  <c r="CZ115" i="19" l="1"/>
  <c r="CZ119" i="19" s="1"/>
  <c r="CZ122" i="19" s="1"/>
  <c r="CZ127" i="19" s="1"/>
  <c r="CZ129" i="19" s="1"/>
  <c r="DA49" i="19"/>
  <c r="KV281" i="9"/>
  <c r="KX284" i="9" s="1"/>
  <c r="KW338" i="9"/>
  <c r="KX335" i="9" s="1"/>
  <c r="KX337" i="9" s="1"/>
  <c r="KS465" i="9"/>
  <c r="KS468" i="9" s="1"/>
  <c r="KS473" i="9" s="1"/>
  <c r="KS519" i="9"/>
  <c r="KT510" i="9"/>
  <c r="KT512" i="9" s="1"/>
  <c r="KT519" i="9"/>
  <c r="KT465" i="9"/>
  <c r="KT468" i="9" s="1"/>
  <c r="KT473" i="9" s="1"/>
  <c r="KX341" i="9"/>
  <c r="KX343" i="9" s="1"/>
  <c r="KW347" i="9"/>
  <c r="KU424" i="9"/>
  <c r="KV483" i="9"/>
  <c r="KV485" i="9" s="1"/>
  <c r="KV417" i="9"/>
  <c r="KV285" i="9" l="1"/>
  <c r="KW279" i="9" s="1"/>
  <c r="KW392" i="9"/>
  <c r="KW281" i="9" s="1"/>
  <c r="KY284" i="9" s="1"/>
  <c r="KW419" i="9"/>
  <c r="KW368" i="9"/>
  <c r="KW383" i="9"/>
  <c r="KW384" i="9" s="1"/>
  <c r="KX344" i="9"/>
  <c r="KX330" i="9" s="1"/>
  <c r="KX331" i="9" s="1"/>
  <c r="KX333" i="9" s="1"/>
  <c r="KT475" i="9"/>
  <c r="KT476" i="9" s="1"/>
  <c r="KT497" i="9"/>
  <c r="DA74" i="19"/>
  <c r="KU535" i="9"/>
  <c r="KU448" i="9"/>
  <c r="KU458" i="9"/>
  <c r="KW482" i="9"/>
  <c r="KV406" i="9"/>
  <c r="KS475" i="9"/>
  <c r="KS497" i="9"/>
  <c r="KM499" i="9"/>
  <c r="KN499" i="9"/>
  <c r="KP498" i="9"/>
  <c r="KQ498" i="9"/>
  <c r="KV389" i="9" l="1"/>
  <c r="AG48" i="20" s="1"/>
  <c r="AG54" i="20" s="1"/>
  <c r="KV290" i="9"/>
  <c r="KW288" i="9" s="1"/>
  <c r="KW285" i="9"/>
  <c r="KW389" i="9" s="1"/>
  <c r="KW395" i="9" s="1"/>
  <c r="KW402" i="9" s="1"/>
  <c r="KX345" i="9"/>
  <c r="KY341" i="9" s="1"/>
  <c r="KY343" i="9" s="1"/>
  <c r="KS476" i="9"/>
  <c r="KU543" i="9"/>
  <c r="KU544" i="9" s="1"/>
  <c r="KU537" i="9"/>
  <c r="KU461" i="9"/>
  <c r="KX367" i="9"/>
  <c r="KX336" i="9"/>
  <c r="DA63" i="19"/>
  <c r="AG65" i="20"/>
  <c r="KW369" i="9"/>
  <c r="KV395" i="9" l="1"/>
  <c r="KV402" i="9" s="1"/>
  <c r="DA46" i="19"/>
  <c r="DA52" i="19" s="1"/>
  <c r="DA59" i="19" s="1"/>
  <c r="KV291" i="9"/>
  <c r="KV418" i="9" s="1"/>
  <c r="KV424" i="9" s="1"/>
  <c r="KX279" i="9"/>
  <c r="KW290" i="9"/>
  <c r="KX288" i="9" s="1"/>
  <c r="KX347" i="9"/>
  <c r="KX419" i="9" s="1"/>
  <c r="KU465" i="9"/>
  <c r="KU468" i="9" s="1"/>
  <c r="KU473" i="9" s="1"/>
  <c r="KU519" i="9"/>
  <c r="KY344" i="9"/>
  <c r="KY330" i="9" s="1"/>
  <c r="KY331" i="9" s="1"/>
  <c r="KY333" i="9" s="1"/>
  <c r="DA75" i="19"/>
  <c r="DA81" i="19" s="1"/>
  <c r="DA104" i="19" s="1"/>
  <c r="KW417" i="9"/>
  <c r="KW483" i="9"/>
  <c r="KW485" i="9" s="1"/>
  <c r="KY536" i="9"/>
  <c r="KX338" i="9"/>
  <c r="AI26" i="17"/>
  <c r="AG61" i="20"/>
  <c r="KX368" i="9" l="1"/>
  <c r="KX369" i="9" s="1"/>
  <c r="KX483" i="9" s="1"/>
  <c r="KX383" i="9"/>
  <c r="KX384" i="9" s="1"/>
  <c r="KW291" i="9"/>
  <c r="KW418" i="9" s="1"/>
  <c r="KW424" i="9" s="1"/>
  <c r="KY336" i="9"/>
  <c r="KZ536" i="9" s="1"/>
  <c r="KY367" i="9"/>
  <c r="DB24" i="19" s="1"/>
  <c r="KW406" i="9"/>
  <c r="KX482" i="9"/>
  <c r="KY345" i="9"/>
  <c r="KU497" i="9"/>
  <c r="KU475" i="9"/>
  <c r="KR498" i="9"/>
  <c r="KO499" i="9"/>
  <c r="KX392" i="9"/>
  <c r="KX281" i="9" s="1"/>
  <c r="KY335" i="9"/>
  <c r="KY337" i="9" s="1"/>
  <c r="AI25" i="17"/>
  <c r="KV458" i="9"/>
  <c r="KV448" i="9"/>
  <c r="KV535" i="9"/>
  <c r="KX417" i="9" l="1"/>
  <c r="KY338" i="9"/>
  <c r="KZ335" i="9" s="1"/>
  <c r="KZ337" i="9" s="1"/>
  <c r="KX485" i="9"/>
  <c r="KX406" i="9" s="1"/>
  <c r="KV461" i="9"/>
  <c r="DA112" i="19"/>
  <c r="KV543" i="9"/>
  <c r="KV544" i="9" s="1"/>
  <c r="KV537" i="9"/>
  <c r="KZ284" i="9"/>
  <c r="KX285" i="9"/>
  <c r="KU476" i="9"/>
  <c r="KW448" i="9"/>
  <c r="KW458" i="9"/>
  <c r="KW535" i="9"/>
  <c r="KY347" i="9"/>
  <c r="KZ341" i="9"/>
  <c r="KZ343" i="9" s="1"/>
  <c r="DA115" i="19" l="1"/>
  <c r="DA119" i="19" s="1"/>
  <c r="DA122" i="19" s="1"/>
  <c r="DA127" i="19" s="1"/>
  <c r="DA129" i="19" s="1"/>
  <c r="KY392" i="9"/>
  <c r="KY281" i="9" s="1"/>
  <c r="LA284" i="9" s="1"/>
  <c r="KY482" i="9"/>
  <c r="KV519" i="9"/>
  <c r="KV465" i="9"/>
  <c r="KV468" i="9" s="1"/>
  <c r="KV473" i="9" s="1"/>
  <c r="KW543" i="9"/>
  <c r="KW544" i="9" s="1"/>
  <c r="KW537" i="9"/>
  <c r="KW461" i="9"/>
  <c r="KZ344" i="9"/>
  <c r="KZ330" i="9" s="1"/>
  <c r="KZ331" i="9" s="1"/>
  <c r="KZ333" i="9" s="1"/>
  <c r="KY383" i="9"/>
  <c r="KY368" i="9"/>
  <c r="KY419" i="9"/>
  <c r="DB76" i="19" s="1"/>
  <c r="KY279" i="9"/>
  <c r="KX290" i="9"/>
  <c r="KX389" i="9"/>
  <c r="KX395" i="9" s="1"/>
  <c r="KX402" i="9" s="1"/>
  <c r="DB49" i="19" l="1"/>
  <c r="KZ345" i="9"/>
  <c r="KZ347" i="9" s="1"/>
  <c r="KY285" i="9"/>
  <c r="KY290" i="9" s="1"/>
  <c r="KY288" i="9"/>
  <c r="KX291" i="9"/>
  <c r="KX418" i="9" s="1"/>
  <c r="KW465" i="9"/>
  <c r="KW468" i="9" s="1"/>
  <c r="KW473" i="9" s="1"/>
  <c r="KT498" i="9" s="1"/>
  <c r="KW510" i="9"/>
  <c r="KW512" i="9" s="1"/>
  <c r="KW519" i="9"/>
  <c r="KY369" i="9"/>
  <c r="DB25" i="19"/>
  <c r="DB26" i="19" s="1"/>
  <c r="DB40" i="19"/>
  <c r="DB41" i="19" s="1"/>
  <c r="KY384" i="9"/>
  <c r="KZ336" i="9"/>
  <c r="KZ367" i="9"/>
  <c r="KV475" i="9"/>
  <c r="KV497" i="9"/>
  <c r="KP499" i="9"/>
  <c r="KS498" i="9"/>
  <c r="LA341" i="9" l="1"/>
  <c r="LA343" i="9" s="1"/>
  <c r="LA344" i="9" s="1"/>
  <c r="LA330" i="9" s="1"/>
  <c r="LA331" i="9" s="1"/>
  <c r="LA333" i="9" s="1"/>
  <c r="KQ499" i="9"/>
  <c r="KZ279" i="9"/>
  <c r="KY389" i="9"/>
  <c r="KY395" i="9" s="1"/>
  <c r="KY402" i="9" s="1"/>
  <c r="KZ383" i="9"/>
  <c r="KZ384" i="9" s="1"/>
  <c r="KZ368" i="9"/>
  <c r="KZ419" i="9"/>
  <c r="KY483" i="9"/>
  <c r="KY485" i="9" s="1"/>
  <c r="KY417" i="9"/>
  <c r="LA536" i="9"/>
  <c r="KZ338" i="9"/>
  <c r="KW475" i="9"/>
  <c r="KW476" i="9" s="1"/>
  <c r="KW497" i="9"/>
  <c r="KY291" i="9"/>
  <c r="KY418" i="9" s="1"/>
  <c r="DB75" i="19" s="1"/>
  <c r="KZ288" i="9"/>
  <c r="KX424" i="9"/>
  <c r="KV476" i="9"/>
  <c r="DB46" i="19" l="1"/>
  <c r="DB52" i="19" s="1"/>
  <c r="DB59" i="19" s="1"/>
  <c r="LA345" i="9"/>
  <c r="KX535" i="9"/>
  <c r="KX448" i="9"/>
  <c r="KX458" i="9"/>
  <c r="KY424" i="9"/>
  <c r="DB74" i="19"/>
  <c r="DB81" i="19" s="1"/>
  <c r="DB104" i="19" s="1"/>
  <c r="KZ392" i="9"/>
  <c r="KZ281" i="9" s="1"/>
  <c r="LA335" i="9"/>
  <c r="LA337" i="9" s="1"/>
  <c r="KY406" i="9"/>
  <c r="KZ482" i="9"/>
  <c r="LA367" i="9"/>
  <c r="LA336" i="9"/>
  <c r="LB536" i="9" s="1"/>
  <c r="KZ369" i="9"/>
  <c r="KY458" i="9" l="1"/>
  <c r="KY461" i="9" s="1"/>
  <c r="KY535" i="9"/>
  <c r="KY448" i="9"/>
  <c r="KX461" i="9"/>
  <c r="DB112" i="19"/>
  <c r="KZ417" i="9"/>
  <c r="KZ483" i="9"/>
  <c r="KZ485" i="9" s="1"/>
  <c r="DB63" i="19"/>
  <c r="LA338" i="9"/>
  <c r="KX543" i="9"/>
  <c r="KX544" i="9" s="1"/>
  <c r="KX537" i="9"/>
  <c r="LB284" i="9"/>
  <c r="KZ285" i="9"/>
  <c r="LA347" i="9"/>
  <c r="LB341" i="9"/>
  <c r="LB343" i="9" s="1"/>
  <c r="DB115" i="19" l="1"/>
  <c r="DB119" i="19" s="1"/>
  <c r="DB122" i="19" s="1"/>
  <c r="DB127" i="19" s="1"/>
  <c r="DB129" i="19" s="1"/>
  <c r="KX519" i="9"/>
  <c r="KX465" i="9"/>
  <c r="KX468" i="9" s="1"/>
  <c r="KX473" i="9" s="1"/>
  <c r="LA383" i="9"/>
  <c r="LA384" i="9" s="1"/>
  <c r="LA368" i="9"/>
  <c r="LA419" i="9"/>
  <c r="KZ406" i="9"/>
  <c r="LA482" i="9"/>
  <c r="LA392" i="9"/>
  <c r="LA281" i="9" s="1"/>
  <c r="LC284" i="9" s="1"/>
  <c r="LB335" i="9"/>
  <c r="LB344" i="9"/>
  <c r="LB330" i="9" s="1"/>
  <c r="LB331" i="9" s="1"/>
  <c r="LB333" i="9" s="1"/>
  <c r="KZ389" i="9"/>
  <c r="KZ395" i="9" s="1"/>
  <c r="KZ402" i="9" s="1"/>
  <c r="KZ290" i="9"/>
  <c r="LA279" i="9"/>
  <c r="KY543" i="9"/>
  <c r="KY544" i="9" s="1"/>
  <c r="KY537" i="9"/>
  <c r="KY519" i="9"/>
  <c r="KY465" i="9"/>
  <c r="KY468" i="9" s="1"/>
  <c r="KY473" i="9" s="1"/>
  <c r="LB345" i="9" l="1"/>
  <c r="LC341" i="9" s="1"/>
  <c r="LC343" i="9" s="1"/>
  <c r="LA369" i="9"/>
  <c r="LA285" i="9"/>
  <c r="KZ291" i="9"/>
  <c r="KZ418" i="9" s="1"/>
  <c r="LA288" i="9"/>
  <c r="KX475" i="9"/>
  <c r="KX497" i="9"/>
  <c r="KU498" i="9"/>
  <c r="KR499" i="9"/>
  <c r="KS499" i="9"/>
  <c r="KV498" i="9"/>
  <c r="LB337" i="9"/>
  <c r="KY475" i="9"/>
  <c r="KY476" i="9" s="1"/>
  <c r="KY497" i="9"/>
  <c r="LB336" i="9"/>
  <c r="LC536" i="9" s="1"/>
  <c r="LB367" i="9"/>
  <c r="LB347" i="9" l="1"/>
  <c r="LB383" i="9" s="1"/>
  <c r="KZ424" i="9"/>
  <c r="LC344" i="9"/>
  <c r="LC330" i="9" s="1"/>
  <c r="LC331" i="9" s="1"/>
  <c r="LC333" i="9" s="1"/>
  <c r="LA290" i="9"/>
  <c r="LB279" i="9"/>
  <c r="LA389" i="9"/>
  <c r="LA395" i="9" s="1"/>
  <c r="LA402" i="9" s="1"/>
  <c r="LB338" i="9"/>
  <c r="DC24" i="19"/>
  <c r="LA483" i="9"/>
  <c r="LA485" i="9" s="1"/>
  <c r="LA417" i="9"/>
  <c r="KX476" i="9"/>
  <c r="LB419" i="9" l="1"/>
  <c r="DC76" i="19" s="1"/>
  <c r="LB368" i="9"/>
  <c r="DC25" i="19" s="1"/>
  <c r="DC26" i="19" s="1"/>
  <c r="LC345" i="9"/>
  <c r="DC40" i="19"/>
  <c r="DC41" i="19" s="1"/>
  <c r="LB384" i="9"/>
  <c r="LC336" i="9"/>
  <c r="LD536" i="9" s="1"/>
  <c r="LC367" i="9"/>
  <c r="LB482" i="9"/>
  <c r="LA406" i="9"/>
  <c r="KZ535" i="9"/>
  <c r="KZ448" i="9"/>
  <c r="KZ458" i="9"/>
  <c r="LB288" i="9"/>
  <c r="LA291" i="9"/>
  <c r="LA418" i="9" s="1"/>
  <c r="LB392" i="9"/>
  <c r="LC335" i="9"/>
  <c r="LB369" i="9" l="1"/>
  <c r="LB483" i="9" s="1"/>
  <c r="LB485" i="9" s="1"/>
  <c r="LB406" i="9" s="1"/>
  <c r="LA424" i="9"/>
  <c r="KZ543" i="9"/>
  <c r="KZ544" i="9" s="1"/>
  <c r="KZ537" i="9"/>
  <c r="LC337" i="9"/>
  <c r="LC338" i="9" s="1"/>
  <c r="KZ461" i="9"/>
  <c r="LB281" i="9"/>
  <c r="DC49" i="19"/>
  <c r="LC347" i="9"/>
  <c r="LD341" i="9"/>
  <c r="LD343" i="9" s="1"/>
  <c r="LB417" i="9" l="1"/>
  <c r="DC74" i="19" s="1"/>
  <c r="LC482" i="9"/>
  <c r="LD335" i="9"/>
  <c r="LC392" i="9"/>
  <c r="LC281" i="9" s="1"/>
  <c r="LE284" i="9" s="1"/>
  <c r="KZ519" i="9"/>
  <c r="KZ510" i="9"/>
  <c r="KZ512" i="9" s="1"/>
  <c r="KZ465" i="9"/>
  <c r="KZ468" i="9" s="1"/>
  <c r="KZ473" i="9" s="1"/>
  <c r="LA535" i="9"/>
  <c r="LA458" i="9"/>
  <c r="LA448" i="9"/>
  <c r="LD344" i="9"/>
  <c r="LD330" i="9" s="1"/>
  <c r="LD331" i="9" s="1"/>
  <c r="LD333" i="9" s="1"/>
  <c r="DC63" i="19"/>
  <c r="LC368" i="9"/>
  <c r="LC383" i="9"/>
  <c r="LC384" i="9" s="1"/>
  <c r="LC419" i="9"/>
  <c r="LD284" i="9"/>
  <c r="LB285" i="9"/>
  <c r="LD345" i="9" l="1"/>
  <c r="LE341" i="9" s="1"/>
  <c r="LE343" i="9" s="1"/>
  <c r="LC369" i="9"/>
  <c r="KZ475" i="9"/>
  <c r="KZ497" i="9"/>
  <c r="KW498" i="9"/>
  <c r="KT499" i="9"/>
  <c r="LB290" i="9"/>
  <c r="LB389" i="9"/>
  <c r="LC279" i="9"/>
  <c r="LC285" i="9" s="1"/>
  <c r="LD336" i="9"/>
  <c r="LE536" i="9" s="1"/>
  <c r="LD367" i="9"/>
  <c r="LA461" i="9"/>
  <c r="LA537" i="9"/>
  <c r="LA543" i="9"/>
  <c r="LA544" i="9" s="1"/>
  <c r="LD337" i="9"/>
  <c r="LD347" i="9" l="1"/>
  <c r="LD383" i="9" s="1"/>
  <c r="LD384" i="9" s="1"/>
  <c r="LD338" i="9"/>
  <c r="LD392" i="9" s="1"/>
  <c r="LD281" i="9" s="1"/>
  <c r="LF284" i="9" s="1"/>
  <c r="LC288" i="9"/>
  <c r="LB291" i="9"/>
  <c r="LB418" i="9" s="1"/>
  <c r="KZ476" i="9"/>
  <c r="LC483" i="9"/>
  <c r="LC485" i="9" s="1"/>
  <c r="LC417" i="9"/>
  <c r="LC290" i="9"/>
  <c r="LD279" i="9"/>
  <c r="LC389" i="9"/>
  <c r="LC395" i="9" s="1"/>
  <c r="LC402" i="9" s="1"/>
  <c r="LA465" i="9"/>
  <c r="LA468" i="9" s="1"/>
  <c r="LA473" i="9" s="1"/>
  <c r="LA519" i="9"/>
  <c r="LE344" i="9"/>
  <c r="LE330" i="9" s="1"/>
  <c r="LE331" i="9" s="1"/>
  <c r="LE333" i="9" s="1"/>
  <c r="DC46" i="19"/>
  <c r="DC52" i="19" s="1"/>
  <c r="DC59" i="19" s="1"/>
  <c r="LB395" i="9"/>
  <c r="LB402" i="9" s="1"/>
  <c r="LD368" i="9" l="1"/>
  <c r="LD369" i="9" s="1"/>
  <c r="LD419" i="9"/>
  <c r="LE335" i="9"/>
  <c r="LE337" i="9" s="1"/>
  <c r="LD285" i="9"/>
  <c r="LD290" i="9" s="1"/>
  <c r="LA497" i="9"/>
  <c r="LA475" i="9"/>
  <c r="LA476" i="9" s="1"/>
  <c r="KU499" i="9"/>
  <c r="KX498" i="9"/>
  <c r="LC406" i="9"/>
  <c r="LD482" i="9"/>
  <c r="DC75" i="19"/>
  <c r="DC81" i="19" s="1"/>
  <c r="DC104" i="19" s="1"/>
  <c r="LB424" i="9"/>
  <c r="LE345" i="9"/>
  <c r="LE336" i="9"/>
  <c r="LF536" i="9" s="1"/>
  <c r="LE367" i="9"/>
  <c r="LC291" i="9"/>
  <c r="LC418" i="9" s="1"/>
  <c r="LC424" i="9" s="1"/>
  <c r="LD288" i="9"/>
  <c r="LD389" i="9" l="1"/>
  <c r="LD395" i="9" s="1"/>
  <c r="LD402" i="9" s="1"/>
  <c r="LE279" i="9"/>
  <c r="LD417" i="9"/>
  <c r="LD483" i="9"/>
  <c r="LD485" i="9" s="1"/>
  <c r="LB448" i="9"/>
  <c r="LB535" i="9"/>
  <c r="LB458" i="9"/>
  <c r="LC535" i="9"/>
  <c r="LC458" i="9"/>
  <c r="LC448" i="9"/>
  <c r="LE338" i="9"/>
  <c r="LE288" i="9"/>
  <c r="LD291" i="9"/>
  <c r="LD418" i="9" s="1"/>
  <c r="DD24" i="19"/>
  <c r="LE347" i="9"/>
  <c r="LF341" i="9"/>
  <c r="LF343" i="9" s="1"/>
  <c r="LE383" i="9" l="1"/>
  <c r="LE368" i="9"/>
  <c r="LE419" i="9"/>
  <c r="DD76" i="19" s="1"/>
  <c r="LC461" i="9"/>
  <c r="LC537" i="9"/>
  <c r="LC543" i="9"/>
  <c r="LC544" i="9" s="1"/>
  <c r="LB461" i="9"/>
  <c r="DC112" i="19"/>
  <c r="LB537" i="9"/>
  <c r="LB543" i="9"/>
  <c r="LB544" i="9" s="1"/>
  <c r="LF335" i="9"/>
  <c r="LE392" i="9"/>
  <c r="LD406" i="9"/>
  <c r="LE482" i="9"/>
  <c r="LF344" i="9"/>
  <c r="LF330" i="9" s="1"/>
  <c r="LF331" i="9" s="1"/>
  <c r="LF333" i="9" s="1"/>
  <c r="LD424" i="9"/>
  <c r="DC115" i="19" l="1"/>
  <c r="DC119" i="19" s="1"/>
  <c r="DC122" i="19" s="1"/>
  <c r="DC127" i="19" s="1"/>
  <c r="DC129" i="19" s="1"/>
  <c r="LF345" i="9"/>
  <c r="LC510" i="9"/>
  <c r="LC512" i="9" s="1"/>
  <c r="LC465" i="9"/>
  <c r="LC468" i="9" s="1"/>
  <c r="LC473" i="9" s="1"/>
  <c r="LC519" i="9"/>
  <c r="LF337" i="9"/>
  <c r="LD535" i="9"/>
  <c r="LD448" i="9"/>
  <c r="LD458" i="9"/>
  <c r="LF336" i="9"/>
  <c r="LG536" i="9" s="1"/>
  <c r="LF367" i="9"/>
  <c r="DD25" i="19"/>
  <c r="DD26" i="19" s="1"/>
  <c r="LE369" i="9"/>
  <c r="DD49" i="19"/>
  <c r="LE281" i="9"/>
  <c r="LB519" i="9"/>
  <c r="LB465" i="9"/>
  <c r="LB468" i="9" s="1"/>
  <c r="LB473" i="9" s="1"/>
  <c r="LE384" i="9"/>
  <c r="DD40" i="19"/>
  <c r="DD41" i="19" s="1"/>
  <c r="LC475" i="9" l="1"/>
  <c r="LC476" i="9" s="1"/>
  <c r="LC497" i="9"/>
  <c r="LD461" i="9"/>
  <c r="LB475" i="9"/>
  <c r="LB497" i="9"/>
  <c r="KY498" i="9"/>
  <c r="KZ498" i="9"/>
  <c r="KV499" i="9"/>
  <c r="KW499" i="9"/>
  <c r="LG284" i="9"/>
  <c r="LE285" i="9"/>
  <c r="LG341" i="9"/>
  <c r="LG343" i="9" s="1"/>
  <c r="LF347" i="9"/>
  <c r="LD537" i="9"/>
  <c r="LD543" i="9"/>
  <c r="LD544" i="9" s="1"/>
  <c r="LE417" i="9"/>
  <c r="LE483" i="9"/>
  <c r="LE485" i="9" s="1"/>
  <c r="LF338" i="9"/>
  <c r="LE406" i="9" l="1"/>
  <c r="LF482" i="9"/>
  <c r="LB476" i="9"/>
  <c r="DD74" i="19"/>
  <c r="LF419" i="9"/>
  <c r="LF368" i="9"/>
  <c r="LF383" i="9"/>
  <c r="LF384" i="9" s="1"/>
  <c r="LD519" i="9"/>
  <c r="LD465" i="9"/>
  <c r="LD468" i="9" s="1"/>
  <c r="LD473" i="9" s="1"/>
  <c r="LF279" i="9"/>
  <c r="LE389" i="9"/>
  <c r="LE290" i="9"/>
  <c r="LG344" i="9"/>
  <c r="LG330" i="9" s="1"/>
  <c r="LG331" i="9" s="1"/>
  <c r="LG333" i="9" s="1"/>
  <c r="LF392" i="9"/>
  <c r="LF281" i="9" s="1"/>
  <c r="LH284" i="9" s="1"/>
  <c r="LG335" i="9"/>
  <c r="LG337" i="9" s="1"/>
  <c r="LF285" i="9" l="1"/>
  <c r="LF290" i="9" s="1"/>
  <c r="LE291" i="9"/>
  <c r="LE418" i="9" s="1"/>
  <c r="LF288" i="9"/>
  <c r="LE395" i="9"/>
  <c r="LE402" i="9" s="1"/>
  <c r="DD46" i="19"/>
  <c r="DD52" i="19" s="1"/>
  <c r="DD59" i="19" s="1"/>
  <c r="LD475" i="9"/>
  <c r="LD476" i="9" s="1"/>
  <c r="LD497" i="9"/>
  <c r="LA498" i="9"/>
  <c r="KX499" i="9"/>
  <c r="LG345" i="9"/>
  <c r="LG336" i="9"/>
  <c r="LH536" i="9" s="1"/>
  <c r="LG367" i="9"/>
  <c r="DD63" i="19"/>
  <c r="LF369" i="9"/>
  <c r="LF389" i="9" l="1"/>
  <c r="LF395" i="9" s="1"/>
  <c r="LF402" i="9" s="1"/>
  <c r="LG279" i="9"/>
  <c r="LH341" i="9"/>
  <c r="LH343" i="9" s="1"/>
  <c r="LG347" i="9"/>
  <c r="LG288" i="9"/>
  <c r="LF291" i="9"/>
  <c r="LF418" i="9" s="1"/>
  <c r="DD75" i="19"/>
  <c r="DD81" i="19" s="1"/>
  <c r="DD104" i="19" s="1"/>
  <c r="LE424" i="9"/>
  <c r="LF417" i="9"/>
  <c r="LF483" i="9"/>
  <c r="LF485" i="9" s="1"/>
  <c r="LG338" i="9"/>
  <c r="LG392" i="9" l="1"/>
  <c r="LG281" i="9" s="1"/>
  <c r="LH335" i="9"/>
  <c r="LH337" i="9" s="1"/>
  <c r="LG482" i="9"/>
  <c r="LF406" i="9"/>
  <c r="LG368" i="9"/>
  <c r="LG383" i="9"/>
  <c r="LG384" i="9" s="1"/>
  <c r="LG419" i="9"/>
  <c r="LF424" i="9"/>
  <c r="LH344" i="9"/>
  <c r="LH330" i="9" s="1"/>
  <c r="LH331" i="9" s="1"/>
  <c r="LH333" i="9" s="1"/>
  <c r="LE448" i="9"/>
  <c r="LE458" i="9"/>
  <c r="LE535" i="9"/>
  <c r="LH345" i="9" l="1"/>
  <c r="LI341" i="9" s="1"/>
  <c r="LI343" i="9" s="1"/>
  <c r="LH367" i="9"/>
  <c r="LH336" i="9"/>
  <c r="LI536" i="9" s="1"/>
  <c r="LF535" i="9"/>
  <c r="LF448" i="9"/>
  <c r="LF458" i="9"/>
  <c r="LG369" i="9"/>
  <c r="LE537" i="9"/>
  <c r="LE543" i="9"/>
  <c r="LE544" i="9" s="1"/>
  <c r="LE461" i="9"/>
  <c r="DD112" i="19"/>
  <c r="LI284" i="9"/>
  <c r="LG285" i="9"/>
  <c r="DD115" i="19" l="1"/>
  <c r="DD119" i="19" s="1"/>
  <c r="DD122" i="19" s="1"/>
  <c r="DD127" i="19" s="1"/>
  <c r="DD129" i="19" s="1"/>
  <c r="LH347" i="9"/>
  <c r="LH383" i="9" s="1"/>
  <c r="LH338" i="9"/>
  <c r="LI335" i="9" s="1"/>
  <c r="LG389" i="9"/>
  <c r="LG395" i="9" s="1"/>
  <c r="LG402" i="9" s="1"/>
  <c r="LH279" i="9"/>
  <c r="LG290" i="9"/>
  <c r="LG483" i="9"/>
  <c r="LG485" i="9" s="1"/>
  <c r="LG417" i="9"/>
  <c r="LF461" i="9"/>
  <c r="LE519" i="9"/>
  <c r="LE465" i="9"/>
  <c r="LE468" i="9" s="1"/>
  <c r="LE473" i="9" s="1"/>
  <c r="LF543" i="9"/>
  <c r="LF544" i="9" s="1"/>
  <c r="LF537" i="9"/>
  <c r="DE24" i="19"/>
  <c r="LI344" i="9"/>
  <c r="LI330" i="9" s="1"/>
  <c r="LI331" i="9" s="1"/>
  <c r="LI333" i="9" s="1"/>
  <c r="LH368" i="9" l="1"/>
  <c r="DE25" i="19" s="1"/>
  <c r="DE26" i="19" s="1"/>
  <c r="LH392" i="9"/>
  <c r="LH281" i="9" s="1"/>
  <c r="LJ284" i="9" s="1"/>
  <c r="LH419" i="9"/>
  <c r="DE76" i="19" s="1"/>
  <c r="LF519" i="9"/>
  <c r="LF465" i="9"/>
  <c r="LF468" i="9" s="1"/>
  <c r="LF473" i="9" s="1"/>
  <c r="KZ499" i="9" s="1"/>
  <c r="LF510" i="9"/>
  <c r="LF512" i="9" s="1"/>
  <c r="LI337" i="9"/>
  <c r="LI345" i="9"/>
  <c r="LH482" i="9"/>
  <c r="LG406" i="9"/>
  <c r="AH42" i="20"/>
  <c r="AH43" i="20" s="1"/>
  <c r="AJ23" i="17" s="1"/>
  <c r="DE40" i="19"/>
  <c r="DE41" i="19" s="1"/>
  <c r="LH384" i="9"/>
  <c r="LI367" i="9"/>
  <c r="LI336" i="9"/>
  <c r="LJ536" i="9" s="1"/>
  <c r="LG291" i="9"/>
  <c r="LG418" i="9" s="1"/>
  <c r="LH288" i="9"/>
  <c r="LE475" i="9"/>
  <c r="LE497" i="9"/>
  <c r="LB498" i="9"/>
  <c r="KY499" i="9"/>
  <c r="LH369" i="9" l="1"/>
  <c r="LH483" i="9" s="1"/>
  <c r="LH485" i="9" s="1"/>
  <c r="AH51" i="20"/>
  <c r="DE49" i="19"/>
  <c r="LI338" i="9"/>
  <c r="LJ335" i="9" s="1"/>
  <c r="LE476" i="9"/>
  <c r="LH285" i="9"/>
  <c r="LC498" i="9"/>
  <c r="LF475" i="9"/>
  <c r="LF476" i="9" s="1"/>
  <c r="LF497" i="9"/>
  <c r="LJ341" i="9"/>
  <c r="LJ343" i="9" s="1"/>
  <c r="LI347" i="9"/>
  <c r="LG424" i="9"/>
  <c r="LH417" i="9" l="1"/>
  <c r="LI392" i="9"/>
  <c r="LI281" i="9" s="1"/>
  <c r="LK284" i="9" s="1"/>
  <c r="LH406" i="9"/>
  <c r="LI482" i="9"/>
  <c r="LG458" i="9"/>
  <c r="LG448" i="9"/>
  <c r="LG535" i="9"/>
  <c r="LI383" i="9"/>
  <c r="LI384" i="9" s="1"/>
  <c r="LI368" i="9"/>
  <c r="LI419" i="9"/>
  <c r="LH290" i="9"/>
  <c r="LH389" i="9"/>
  <c r="LI279" i="9"/>
  <c r="LJ344" i="9"/>
  <c r="LJ330" i="9" s="1"/>
  <c r="LJ331" i="9" s="1"/>
  <c r="LJ333" i="9" s="1"/>
  <c r="LJ337" i="9"/>
  <c r="DE74" i="19"/>
  <c r="LI285" i="9" l="1"/>
  <c r="LI290" i="9" s="1"/>
  <c r="LG543" i="9"/>
  <c r="LG544" i="9" s="1"/>
  <c r="LG537" i="9"/>
  <c r="LJ367" i="9"/>
  <c r="LJ336" i="9"/>
  <c r="LG461" i="9"/>
  <c r="LI369" i="9"/>
  <c r="LH395" i="9"/>
  <c r="LH402" i="9" s="1"/>
  <c r="AH48" i="20"/>
  <c r="AH54" i="20" s="1"/>
  <c r="DE46" i="19"/>
  <c r="DE52" i="19" s="1"/>
  <c r="DE59" i="19" s="1"/>
  <c r="LI288" i="9"/>
  <c r="LH291" i="9"/>
  <c r="LH418" i="9" s="1"/>
  <c r="LJ345" i="9"/>
  <c r="DE63" i="19"/>
  <c r="AH65" i="20"/>
  <c r="LI389" i="9" l="1"/>
  <c r="LI395" i="9" s="1"/>
  <c r="LI402" i="9" s="1"/>
  <c r="LJ279" i="9"/>
  <c r="LK341" i="9"/>
  <c r="LK343" i="9" s="1"/>
  <c r="LJ347" i="9"/>
  <c r="DE75" i="19"/>
  <c r="DE81" i="19" s="1"/>
  <c r="DE104" i="19" s="1"/>
  <c r="LH424" i="9"/>
  <c r="LK536" i="9"/>
  <c r="LJ338" i="9"/>
  <c r="LI417" i="9"/>
  <c r="LI483" i="9"/>
  <c r="LI485" i="9" s="1"/>
  <c r="LI291" i="9"/>
  <c r="LI418" i="9" s="1"/>
  <c r="LJ288" i="9"/>
  <c r="AJ26" i="17"/>
  <c r="AH61" i="20"/>
  <c r="LG465" i="9"/>
  <c r="LG468" i="9" s="1"/>
  <c r="LG473" i="9" s="1"/>
  <c r="LG519" i="9"/>
  <c r="LH535" i="9" l="1"/>
  <c r="LH448" i="9"/>
  <c r="LH458" i="9"/>
  <c r="LI406" i="9"/>
  <c r="LJ482" i="9"/>
  <c r="LG475" i="9"/>
  <c r="LG497" i="9"/>
  <c r="LD498" i="9"/>
  <c r="LA499" i="9"/>
  <c r="LI424" i="9"/>
  <c r="AJ25" i="17"/>
  <c r="LJ368" i="9"/>
  <c r="LJ383" i="9"/>
  <c r="LJ384" i="9" s="1"/>
  <c r="LJ419" i="9"/>
  <c r="LK335" i="9"/>
  <c r="LJ392" i="9"/>
  <c r="LJ281" i="9" s="1"/>
  <c r="LK344" i="9"/>
  <c r="LK330" i="9" s="1"/>
  <c r="LK331" i="9" s="1"/>
  <c r="LK333" i="9" s="1"/>
  <c r="LK337" i="9" l="1"/>
  <c r="LH461" i="9"/>
  <c r="DE112" i="19"/>
  <c r="LK367" i="9"/>
  <c r="DF24" i="19" s="1"/>
  <c r="LK336" i="9"/>
  <c r="LL536" i="9" s="1"/>
  <c r="LL284" i="9"/>
  <c r="LJ285" i="9"/>
  <c r="LI448" i="9"/>
  <c r="LI458" i="9"/>
  <c r="LI535" i="9"/>
  <c r="LG476" i="9"/>
  <c r="LK345" i="9"/>
  <c r="LJ369" i="9"/>
  <c r="LH543" i="9"/>
  <c r="LH544" i="9" s="1"/>
  <c r="LH537" i="9"/>
  <c r="DE115" i="19" l="1"/>
  <c r="DE119" i="19" s="1"/>
  <c r="DE122" i="19" s="1"/>
  <c r="DE127" i="19" s="1"/>
  <c r="DE129" i="19" s="1"/>
  <c r="LK338" i="9"/>
  <c r="LL335" i="9" s="1"/>
  <c r="LJ483" i="9"/>
  <c r="LJ485" i="9" s="1"/>
  <c r="LJ417" i="9"/>
  <c r="LI537" i="9"/>
  <c r="LI543" i="9"/>
  <c r="LI544" i="9" s="1"/>
  <c r="LH519" i="9"/>
  <c r="LH465" i="9"/>
  <c r="LH468" i="9" s="1"/>
  <c r="LH473" i="9" s="1"/>
  <c r="LI461" i="9"/>
  <c r="LJ290" i="9"/>
  <c r="LJ389" i="9"/>
  <c r="LJ395" i="9" s="1"/>
  <c r="LJ402" i="9" s="1"/>
  <c r="LK279" i="9"/>
  <c r="LL341" i="9"/>
  <c r="LL343" i="9" s="1"/>
  <c r="LK347" i="9"/>
  <c r="LK392" i="9" l="1"/>
  <c r="DF49" i="19" s="1"/>
  <c r="LH475" i="9"/>
  <c r="LH497" i="9"/>
  <c r="LB499" i="9"/>
  <c r="LE498" i="9"/>
  <c r="LI519" i="9"/>
  <c r="LI465" i="9"/>
  <c r="LI468" i="9" s="1"/>
  <c r="LI473" i="9" s="1"/>
  <c r="LC499" i="9" s="1"/>
  <c r="LI510" i="9"/>
  <c r="LI512" i="9" s="1"/>
  <c r="LL337" i="9"/>
  <c r="LK383" i="9"/>
  <c r="LK368" i="9"/>
  <c r="LK419" i="9"/>
  <c r="DF76" i="19" s="1"/>
  <c r="LL344" i="9"/>
  <c r="LL330" i="9" s="1"/>
  <c r="LL331" i="9" s="1"/>
  <c r="LL333" i="9" s="1"/>
  <c r="LJ291" i="9"/>
  <c r="LJ418" i="9" s="1"/>
  <c r="LJ424" i="9" s="1"/>
  <c r="LK288" i="9"/>
  <c r="LJ406" i="9"/>
  <c r="LK482" i="9"/>
  <c r="LK281" i="9" l="1"/>
  <c r="LM284" i="9" s="1"/>
  <c r="LL345" i="9"/>
  <c r="LM341" i="9" s="1"/>
  <c r="LM343" i="9" s="1"/>
  <c r="LF498" i="9"/>
  <c r="LK384" i="9"/>
  <c r="DF40" i="19"/>
  <c r="DF41" i="19" s="1"/>
  <c r="LH476" i="9"/>
  <c r="LJ535" i="9"/>
  <c r="LJ448" i="9"/>
  <c r="LJ458" i="9"/>
  <c r="LL367" i="9"/>
  <c r="LL336" i="9"/>
  <c r="LI497" i="9"/>
  <c r="LI475" i="9"/>
  <c r="LI476" i="9" s="1"/>
  <c r="LK369" i="9"/>
  <c r="DF25" i="19"/>
  <c r="DF26" i="19" s="1"/>
  <c r="LK285" i="9" l="1"/>
  <c r="LK389" i="9" s="1"/>
  <c r="LL347" i="9"/>
  <c r="LL383" i="9" s="1"/>
  <c r="LL384" i="9" s="1"/>
  <c r="LM536" i="9"/>
  <c r="LL338" i="9"/>
  <c r="LJ461" i="9"/>
  <c r="LK417" i="9"/>
  <c r="DF74" i="19" s="1"/>
  <c r="LK483" i="9"/>
  <c r="LK485" i="9" s="1"/>
  <c r="LJ543" i="9"/>
  <c r="LJ544" i="9" s="1"/>
  <c r="LJ537" i="9"/>
  <c r="LM344" i="9"/>
  <c r="LM330" i="9" s="1"/>
  <c r="LM331" i="9" s="1"/>
  <c r="LM333" i="9" s="1"/>
  <c r="LL279" i="9" l="1"/>
  <c r="LK290" i="9"/>
  <c r="LL288" i="9" s="1"/>
  <c r="LL419" i="9"/>
  <c r="LL368" i="9"/>
  <c r="LL369" i="9" s="1"/>
  <c r="LJ465" i="9"/>
  <c r="LJ468" i="9" s="1"/>
  <c r="LJ473" i="9" s="1"/>
  <c r="LJ519" i="9"/>
  <c r="LL392" i="9"/>
  <c r="LL281" i="9" s="1"/>
  <c r="LN284" i="9" s="1"/>
  <c r="LM335" i="9"/>
  <c r="LM336" i="9"/>
  <c r="LN536" i="9" s="1"/>
  <c r="LM367" i="9"/>
  <c r="LM345" i="9"/>
  <c r="LK406" i="9"/>
  <c r="LL482" i="9"/>
  <c r="DF46" i="19"/>
  <c r="DF52" i="19" s="1"/>
  <c r="DF59" i="19" s="1"/>
  <c r="LK395" i="9"/>
  <c r="LK402" i="9" s="1"/>
  <c r="LK291" i="9" l="1"/>
  <c r="LK418" i="9" s="1"/>
  <c r="LK424" i="9" s="1"/>
  <c r="LM347" i="9"/>
  <c r="LN341" i="9"/>
  <c r="LN343" i="9" s="1"/>
  <c r="LM337" i="9"/>
  <c r="LM338" i="9" s="1"/>
  <c r="DF75" i="19"/>
  <c r="DF81" i="19" s="1"/>
  <c r="DF104" i="19" s="1"/>
  <c r="LL483" i="9"/>
  <c r="LL485" i="9" s="1"/>
  <c r="LL417" i="9"/>
  <c r="DF63" i="19"/>
  <c r="LL285" i="9"/>
  <c r="LJ475" i="9"/>
  <c r="LJ497" i="9"/>
  <c r="LD499" i="9"/>
  <c r="LG498" i="9"/>
  <c r="LM392" i="9" l="1"/>
  <c r="LM281" i="9" s="1"/>
  <c r="LO284" i="9" s="1"/>
  <c r="LN335" i="9"/>
  <c r="LN337" i="9" s="1"/>
  <c r="LJ476" i="9"/>
  <c r="LK458" i="9"/>
  <c r="LK535" i="9"/>
  <c r="LK448" i="9"/>
  <c r="LL389" i="9"/>
  <c r="LL395" i="9" s="1"/>
  <c r="LL402" i="9" s="1"/>
  <c r="LM279" i="9"/>
  <c r="LL290" i="9"/>
  <c r="LN344" i="9"/>
  <c r="LN330" i="9" s="1"/>
  <c r="LN331" i="9" s="1"/>
  <c r="LN333" i="9" s="1"/>
  <c r="LL406" i="9"/>
  <c r="LM482" i="9"/>
  <c r="LM383" i="9"/>
  <c r="LM384" i="9" s="1"/>
  <c r="LM368" i="9"/>
  <c r="LM419" i="9"/>
  <c r="LM285" i="9" l="1"/>
  <c r="LM290" i="9" s="1"/>
  <c r="LN336" i="9"/>
  <c r="LO536" i="9" s="1"/>
  <c r="LN367" i="9"/>
  <c r="LK537" i="9"/>
  <c r="LK543" i="9"/>
  <c r="LK544" i="9" s="1"/>
  <c r="LK461" i="9"/>
  <c r="DF112" i="19"/>
  <c r="LM369" i="9"/>
  <c r="LM288" i="9"/>
  <c r="LL291" i="9"/>
  <c r="LL418" i="9" s="1"/>
  <c r="LN345" i="9"/>
  <c r="DF115" i="19" l="1"/>
  <c r="DF119" i="19" s="1"/>
  <c r="DF122" i="19" s="1"/>
  <c r="DF127" i="19" s="1"/>
  <c r="DF129" i="19" s="1"/>
  <c r="LM389" i="9"/>
  <c r="LM395" i="9" s="1"/>
  <c r="LM402" i="9" s="1"/>
  <c r="LN279" i="9"/>
  <c r="LN338" i="9"/>
  <c r="LO335" i="9" s="1"/>
  <c r="LO337" i="9" s="1"/>
  <c r="LN347" i="9"/>
  <c r="LO341" i="9"/>
  <c r="LO343" i="9" s="1"/>
  <c r="LM483" i="9"/>
  <c r="LM485" i="9" s="1"/>
  <c r="LM417" i="9"/>
  <c r="LL424" i="9"/>
  <c r="LK519" i="9"/>
  <c r="LK465" i="9"/>
  <c r="LK468" i="9" s="1"/>
  <c r="LK473" i="9" s="1"/>
  <c r="LN288" i="9"/>
  <c r="LM291" i="9"/>
  <c r="LM418" i="9" s="1"/>
  <c r="DG24" i="19"/>
  <c r="LN392" i="9" l="1"/>
  <c r="LN281" i="9" s="1"/>
  <c r="LL535" i="9"/>
  <c r="LL458" i="9"/>
  <c r="LL448" i="9"/>
  <c r="LM424" i="9"/>
  <c r="LN482" i="9"/>
  <c r="LM406" i="9"/>
  <c r="LK497" i="9"/>
  <c r="LK475" i="9"/>
  <c r="LE499" i="9"/>
  <c r="LH498" i="9"/>
  <c r="LO344" i="9"/>
  <c r="LO330" i="9" s="1"/>
  <c r="LO331" i="9" s="1"/>
  <c r="LO333" i="9" s="1"/>
  <c r="LN368" i="9"/>
  <c r="LN383" i="9"/>
  <c r="LN419" i="9"/>
  <c r="DG76" i="19" s="1"/>
  <c r="DG49" i="19" l="1"/>
  <c r="LK476" i="9"/>
  <c r="LM535" i="9"/>
  <c r="LM448" i="9"/>
  <c r="LM458" i="9"/>
  <c r="LM461" i="9" s="1"/>
  <c r="DG25" i="19"/>
  <c r="DG26" i="19" s="1"/>
  <c r="LN369" i="9"/>
  <c r="LO345" i="9"/>
  <c r="LP284" i="9"/>
  <c r="LN285" i="9"/>
  <c r="LL461" i="9"/>
  <c r="LO336" i="9"/>
  <c r="LO367" i="9"/>
  <c r="DG40" i="19"/>
  <c r="DG41" i="19" s="1"/>
  <c r="LN384" i="9"/>
  <c r="LL537" i="9"/>
  <c r="LL543" i="9"/>
  <c r="LL544" i="9" s="1"/>
  <c r="LN483" i="9" l="1"/>
  <c r="LN485" i="9" s="1"/>
  <c r="LN417" i="9"/>
  <c r="LM519" i="9"/>
  <c r="LM465" i="9"/>
  <c r="LM468" i="9" s="1"/>
  <c r="LM473" i="9" s="1"/>
  <c r="LP536" i="9"/>
  <c r="LO338" i="9"/>
  <c r="LN290" i="9"/>
  <c r="LO279" i="9"/>
  <c r="LN389" i="9"/>
  <c r="LM537" i="9"/>
  <c r="LM543" i="9"/>
  <c r="LM544" i="9" s="1"/>
  <c r="LL519" i="9"/>
  <c r="LL465" i="9"/>
  <c r="LL468" i="9" s="1"/>
  <c r="LL473" i="9" s="1"/>
  <c r="LL510" i="9"/>
  <c r="LL512" i="9" s="1"/>
  <c r="LO347" i="9"/>
  <c r="LP341" i="9"/>
  <c r="LP343" i="9" s="1"/>
  <c r="LN291" i="9" l="1"/>
  <c r="LN418" i="9" s="1"/>
  <c r="DG75" i="19" s="1"/>
  <c r="LO288" i="9"/>
  <c r="LM475" i="9"/>
  <c r="LM476" i="9" s="1"/>
  <c r="LM497" i="9"/>
  <c r="LP344" i="9"/>
  <c r="LP330" i="9" s="1"/>
  <c r="LP331" i="9" s="1"/>
  <c r="LP333" i="9" s="1"/>
  <c r="LN395" i="9"/>
  <c r="LN402" i="9" s="1"/>
  <c r="DG46" i="19"/>
  <c r="DG52" i="19" s="1"/>
  <c r="DG59" i="19" s="1"/>
  <c r="LL475" i="9"/>
  <c r="LL497" i="9"/>
  <c r="LJ498" i="9"/>
  <c r="LF499" i="9"/>
  <c r="LG499" i="9"/>
  <c r="LI498" i="9"/>
  <c r="DG74" i="19"/>
  <c r="LO368" i="9"/>
  <c r="LO383" i="9"/>
  <c r="LO384" i="9" s="1"/>
  <c r="LO419" i="9"/>
  <c r="LO392" i="9"/>
  <c r="LO281" i="9" s="1"/>
  <c r="LQ284" i="9" s="1"/>
  <c r="LP335" i="9"/>
  <c r="LN406" i="9"/>
  <c r="LO482" i="9"/>
  <c r="LN424" i="9" l="1"/>
  <c r="LN535" i="9" s="1"/>
  <c r="LP345" i="9"/>
  <c r="LP347" i="9" s="1"/>
  <c r="LO285" i="9"/>
  <c r="LO389" i="9" s="1"/>
  <c r="LO395" i="9" s="1"/>
  <c r="LO402" i="9" s="1"/>
  <c r="LO369" i="9"/>
  <c r="LL476" i="9"/>
  <c r="LP337" i="9"/>
  <c r="DG63" i="19"/>
  <c r="LP367" i="9"/>
  <c r="LP336" i="9"/>
  <c r="LQ536" i="9" s="1"/>
  <c r="DG81" i="19"/>
  <c r="DG104" i="19" s="1"/>
  <c r="LN448" i="9" l="1"/>
  <c r="LN458" i="9"/>
  <c r="LN461" i="9" s="1"/>
  <c r="LO290" i="9"/>
  <c r="LO291" i="9" s="1"/>
  <c r="LO418" i="9" s="1"/>
  <c r="LP279" i="9"/>
  <c r="LQ341" i="9"/>
  <c r="LQ343" i="9" s="1"/>
  <c r="LQ344" i="9" s="1"/>
  <c r="LQ330" i="9" s="1"/>
  <c r="LQ331" i="9" s="1"/>
  <c r="LQ333" i="9" s="1"/>
  <c r="LP383" i="9"/>
  <c r="LP384" i="9" s="1"/>
  <c r="LP368" i="9"/>
  <c r="LP419" i="9"/>
  <c r="LP338" i="9"/>
  <c r="DG112" i="19"/>
  <c r="LN543" i="9"/>
  <c r="LN544" i="9" s="1"/>
  <c r="LN537" i="9"/>
  <c r="LO483" i="9"/>
  <c r="LO485" i="9" s="1"/>
  <c r="LO417" i="9"/>
  <c r="DG115" i="19" l="1"/>
  <c r="DG119" i="19" s="1"/>
  <c r="DG122" i="19" s="1"/>
  <c r="DG127" i="19" s="1"/>
  <c r="DG129" i="19" s="1"/>
  <c r="LP288" i="9"/>
  <c r="LQ335" i="9"/>
  <c r="LQ337" i="9" s="1"/>
  <c r="LP392" i="9"/>
  <c r="LP281" i="9" s="1"/>
  <c r="LP369" i="9"/>
  <c r="LQ345" i="9"/>
  <c r="LO424" i="9"/>
  <c r="LQ336" i="9"/>
  <c r="LR536" i="9" s="1"/>
  <c r="LQ367" i="9"/>
  <c r="LO406" i="9"/>
  <c r="LP482" i="9"/>
  <c r="LN465" i="9"/>
  <c r="LN468" i="9" s="1"/>
  <c r="LN473" i="9" s="1"/>
  <c r="LN519" i="9"/>
  <c r="LO448" i="9" l="1"/>
  <c r="LO535" i="9"/>
  <c r="LO458" i="9"/>
  <c r="LN497" i="9"/>
  <c r="LN475" i="9"/>
  <c r="LH499" i="9"/>
  <c r="LK498" i="9"/>
  <c r="LQ347" i="9"/>
  <c r="LR341" i="9"/>
  <c r="LR343" i="9" s="1"/>
  <c r="LP483" i="9"/>
  <c r="LP485" i="9" s="1"/>
  <c r="LP417" i="9"/>
  <c r="LR284" i="9"/>
  <c r="LP285" i="9"/>
  <c r="DH24" i="19"/>
  <c r="LQ338" i="9"/>
  <c r="LP406" i="9" l="1"/>
  <c r="LQ482" i="9"/>
  <c r="LQ392" i="9"/>
  <c r="LR335" i="9"/>
  <c r="LQ368" i="9"/>
  <c r="LQ383" i="9"/>
  <c r="LQ419" i="9"/>
  <c r="DH76" i="19" s="1"/>
  <c r="LN476" i="9"/>
  <c r="LO461" i="9"/>
  <c r="LO543" i="9"/>
  <c r="LO544" i="9" s="1"/>
  <c r="LO537" i="9"/>
  <c r="LP290" i="9"/>
  <c r="LP389" i="9"/>
  <c r="LP395" i="9" s="1"/>
  <c r="LP402" i="9" s="1"/>
  <c r="LQ279" i="9"/>
  <c r="LR344" i="9"/>
  <c r="LR330" i="9" s="1"/>
  <c r="LR331" i="9" s="1"/>
  <c r="LR333" i="9" s="1"/>
  <c r="LO510" i="9" l="1"/>
  <c r="LO512" i="9" s="1"/>
  <c r="LO519" i="9"/>
  <c r="LO465" i="9"/>
  <c r="LO468" i="9" s="1"/>
  <c r="LO473" i="9" s="1"/>
  <c r="LP291" i="9"/>
  <c r="LP418" i="9" s="1"/>
  <c r="LQ288" i="9"/>
  <c r="DH25" i="19"/>
  <c r="DH26" i="19" s="1"/>
  <c r="LQ369" i="9"/>
  <c r="LR337" i="9"/>
  <c r="LR345" i="9"/>
  <c r="LQ281" i="9"/>
  <c r="LS284" i="9" s="1"/>
  <c r="DH49" i="19"/>
  <c r="LQ384" i="9"/>
  <c r="DH40" i="19"/>
  <c r="DH41" i="19" s="1"/>
  <c r="LR367" i="9"/>
  <c r="LR336" i="9"/>
  <c r="LS536" i="9" s="1"/>
  <c r="LQ483" i="9" l="1"/>
  <c r="LQ485" i="9" s="1"/>
  <c r="LQ417" i="9"/>
  <c r="LR347" i="9"/>
  <c r="LS341" i="9"/>
  <c r="LS343" i="9" s="1"/>
  <c r="LP424" i="9"/>
  <c r="LO475" i="9"/>
  <c r="LO497" i="9"/>
  <c r="LI499" i="9"/>
  <c r="LL498" i="9"/>
  <c r="LR338" i="9"/>
  <c r="LQ285" i="9"/>
  <c r="LQ290" i="9" l="1"/>
  <c r="LR279" i="9"/>
  <c r="LQ389" i="9"/>
  <c r="LR383" i="9"/>
  <c r="LR384" i="9" s="1"/>
  <c r="LR368" i="9"/>
  <c r="LR419" i="9"/>
  <c r="LS335" i="9"/>
  <c r="LR392" i="9"/>
  <c r="LR281" i="9" s="1"/>
  <c r="LT284" i="9" s="1"/>
  <c r="LS344" i="9"/>
  <c r="LS330" i="9" s="1"/>
  <c r="LS331" i="9" s="1"/>
  <c r="LS333" i="9" s="1"/>
  <c r="LO476" i="9"/>
  <c r="DH74" i="19"/>
  <c r="LP535" i="9"/>
  <c r="LP448" i="9"/>
  <c r="LP458" i="9"/>
  <c r="LQ406" i="9"/>
  <c r="LR482" i="9"/>
  <c r="LS345" i="9" l="1"/>
  <c r="LS347" i="9" s="1"/>
  <c r="LR369" i="9"/>
  <c r="DH63" i="19"/>
  <c r="LP461" i="9"/>
  <c r="LS367" i="9"/>
  <c r="LS336" i="9"/>
  <c r="LT536" i="9" s="1"/>
  <c r="DH46" i="19"/>
  <c r="DH52" i="19" s="1"/>
  <c r="DH59" i="19" s="1"/>
  <c r="LQ395" i="9"/>
  <c r="LQ402" i="9" s="1"/>
  <c r="LR285" i="9"/>
  <c r="LP537" i="9"/>
  <c r="LP543" i="9"/>
  <c r="LP544" i="9" s="1"/>
  <c r="LS337" i="9"/>
  <c r="LR288" i="9"/>
  <c r="LQ291" i="9"/>
  <c r="LQ418" i="9" s="1"/>
  <c r="LT341" i="9" l="1"/>
  <c r="LT343" i="9" s="1"/>
  <c r="LT344" i="9" s="1"/>
  <c r="LT330" i="9" s="1"/>
  <c r="LT331" i="9" s="1"/>
  <c r="LT333" i="9" s="1"/>
  <c r="LS338" i="9"/>
  <c r="LT335" i="9" s="1"/>
  <c r="LT337" i="9" s="1"/>
  <c r="LP519" i="9"/>
  <c r="LP465" i="9"/>
  <c r="LP468" i="9" s="1"/>
  <c r="LP473" i="9" s="1"/>
  <c r="LR389" i="9"/>
  <c r="LR395" i="9" s="1"/>
  <c r="LR402" i="9" s="1"/>
  <c r="LR290" i="9"/>
  <c r="LS279" i="9"/>
  <c r="DH75" i="19"/>
  <c r="DH81" i="19" s="1"/>
  <c r="DH104" i="19" s="1"/>
  <c r="LQ424" i="9"/>
  <c r="LS383" i="9"/>
  <c r="LS368" i="9"/>
  <c r="LS419" i="9"/>
  <c r="LR417" i="9"/>
  <c r="LR483" i="9"/>
  <c r="LR485" i="9" s="1"/>
  <c r="LS392" i="9" l="1"/>
  <c r="LS281" i="9" s="1"/>
  <c r="LS288" i="9"/>
  <c r="LR291" i="9"/>
  <c r="LR418" i="9" s="1"/>
  <c r="LS369" i="9"/>
  <c r="LT345" i="9"/>
  <c r="AI42" i="20"/>
  <c r="AI43" i="20" s="1"/>
  <c r="AK23" i="17" s="1"/>
  <c r="LS384" i="9"/>
  <c r="LT336" i="9"/>
  <c r="LT367" i="9"/>
  <c r="I26" i="20" s="1"/>
  <c r="LS482" i="9"/>
  <c r="LR406" i="9"/>
  <c r="LP475" i="9"/>
  <c r="LP497" i="9"/>
  <c r="LM498" i="9"/>
  <c r="LJ499" i="9"/>
  <c r="LQ535" i="9"/>
  <c r="LQ458" i="9"/>
  <c r="LQ448" i="9"/>
  <c r="AI51" i="20" l="1"/>
  <c r="LS285" i="9"/>
  <c r="LS290" i="9" s="1"/>
  <c r="LQ461" i="9"/>
  <c r="DH112" i="19"/>
  <c r="LQ537" i="9"/>
  <c r="LQ543" i="9"/>
  <c r="LQ544" i="9" s="1"/>
  <c r="LT347" i="9"/>
  <c r="LS483" i="9"/>
  <c r="LS485" i="9" s="1"/>
  <c r="LS417" i="9"/>
  <c r="LT338" i="9"/>
  <c r="LR424" i="9"/>
  <c r="LP476" i="9"/>
  <c r="DI24" i="19"/>
  <c r="DH115" i="19" l="1"/>
  <c r="DH119" i="19" s="1"/>
  <c r="DH122" i="19" s="1"/>
  <c r="DH127" i="19" s="1"/>
  <c r="DH129" i="19" s="1"/>
  <c r="LT279" i="9"/>
  <c r="LS389" i="9"/>
  <c r="LS395" i="9" s="1"/>
  <c r="LS402" i="9" s="1"/>
  <c r="LT482" i="9"/>
  <c r="LS406" i="9"/>
  <c r="LT383" i="9"/>
  <c r="LT368" i="9"/>
  <c r="I27" i="20" s="1"/>
  <c r="I28" i="20" s="1"/>
  <c r="K15" i="17" s="1"/>
  <c r="K16" i="17" s="1"/>
  <c r="LT419" i="9"/>
  <c r="LS291" i="9"/>
  <c r="LS418" i="9" s="1"/>
  <c r="LS424" i="9" s="1"/>
  <c r="LT288" i="9"/>
  <c r="LR448" i="9"/>
  <c r="LR458" i="9"/>
  <c r="LR535" i="9"/>
  <c r="LT392" i="9"/>
  <c r="LQ465" i="9"/>
  <c r="LQ468" i="9" s="1"/>
  <c r="LQ473" i="9" s="1"/>
  <c r="LQ519" i="9"/>
  <c r="DI76" i="19" l="1"/>
  <c r="I78" i="20"/>
  <c r="AI48" i="20"/>
  <c r="AI54" i="20" s="1"/>
  <c r="AI61" i="20" s="1"/>
  <c r="LS458" i="9"/>
  <c r="LS461" i="9" s="1"/>
  <c r="LS535" i="9"/>
  <c r="LS448" i="9"/>
  <c r="LR461" i="9"/>
  <c r="DI40" i="19"/>
  <c r="DI41" i="19" s="1"/>
  <c r="LT384" i="9"/>
  <c r="DI49" i="19"/>
  <c r="LT281" i="9"/>
  <c r="LQ475" i="9"/>
  <c r="LQ497" i="9"/>
  <c r="LN498" i="9"/>
  <c r="LK499" i="9"/>
  <c r="AI65" i="20"/>
  <c r="LR537" i="9"/>
  <c r="LR543" i="9"/>
  <c r="LR544" i="9" s="1"/>
  <c r="DI25" i="19"/>
  <c r="DI26" i="19" s="1"/>
  <c r="LT369" i="9"/>
  <c r="AK26" i="17" l="1"/>
  <c r="LT285" i="9"/>
  <c r="LQ476" i="9"/>
  <c r="AK25" i="17"/>
  <c r="LR519" i="9"/>
  <c r="LR465" i="9"/>
  <c r="LR468" i="9" s="1"/>
  <c r="LR473" i="9" s="1"/>
  <c r="LR510" i="9"/>
  <c r="LR512" i="9" s="1"/>
  <c r="LT483" i="9"/>
  <c r="LT485" i="9" s="1"/>
  <c r="LT417" i="9"/>
  <c r="DI74" i="19" s="1"/>
  <c r="LS543" i="9"/>
  <c r="LS544" i="9" s="1"/>
  <c r="LS537" i="9"/>
  <c r="LS519" i="9"/>
  <c r="LS465" i="9"/>
  <c r="LS468" i="9" s="1"/>
  <c r="LS473" i="9" s="1"/>
  <c r="LT406" i="9" l="1"/>
  <c r="LS475" i="9"/>
  <c r="LS476" i="9" s="1"/>
  <c r="LS497" i="9"/>
  <c r="LR497" i="9"/>
  <c r="LR475" i="9"/>
  <c r="LR476" i="9" s="1"/>
  <c r="LO498" i="9"/>
  <c r="LP498" i="9"/>
  <c r="LM499" i="9"/>
  <c r="LL499" i="9"/>
  <c r="LT290" i="9"/>
  <c r="LT389" i="9"/>
  <c r="DI46" i="19" l="1"/>
  <c r="DI52" i="19" s="1"/>
  <c r="DI59" i="19" s="1"/>
  <c r="LT395" i="9"/>
  <c r="LT402" i="9" s="1"/>
  <c r="LT291" i="9"/>
  <c r="LT418" i="9" s="1"/>
  <c r="DI63" i="19"/>
  <c r="DJ24" i="19" l="1"/>
  <c r="LT424" i="9"/>
  <c r="DI75" i="19"/>
  <c r="DI81" i="19" s="1"/>
  <c r="DI104" i="19" s="1"/>
  <c r="LT448" i="9" l="1"/>
  <c r="LT458" i="9"/>
  <c r="LT535" i="9"/>
  <c r="DJ76" i="19" l="1"/>
  <c r="LT461" i="9"/>
  <c r="I116" i="20" s="1"/>
  <c r="DI112" i="19"/>
  <c r="DJ40" i="19"/>
  <c r="DJ41" i="19" s="1"/>
  <c r="LT537" i="9"/>
  <c r="LT543" i="9"/>
  <c r="DI115" i="19" l="1"/>
  <c r="DI119" i="19" s="1"/>
  <c r="DI122" i="19" s="1"/>
  <c r="DI127" i="19" s="1"/>
  <c r="DI129" i="19" s="1"/>
  <c r="DJ25" i="19"/>
  <c r="DJ26" i="19" s="1"/>
  <c r="LT544" i="9"/>
  <c r="H543" i="9"/>
  <c r="DJ49" i="19"/>
  <c r="LT465" i="9"/>
  <c r="LT468" i="9" s="1"/>
  <c r="LT473" i="9" s="1"/>
  <c r="LT519" i="9"/>
  <c r="H544" i="9" l="1"/>
  <c r="H545" i="9"/>
  <c r="LT475" i="9"/>
  <c r="LT497" i="9"/>
  <c r="LN499" i="9"/>
  <c r="LQ498" i="9"/>
  <c r="DJ74" i="19"/>
  <c r="DJ63" i="19" l="1"/>
  <c r="LT476" i="9"/>
  <c r="LS498" i="9" l="1"/>
  <c r="LP499" i="9"/>
  <c r="LO499" i="9"/>
  <c r="LR498" i="9"/>
  <c r="DJ46" i="19"/>
  <c r="DJ52" i="19" s="1"/>
  <c r="DJ59" i="19" s="1"/>
  <c r="DK24" i="19" l="1"/>
  <c r="DJ75" i="19"/>
  <c r="DJ81" i="19" s="1"/>
  <c r="DJ104" i="19" s="1"/>
  <c r="DK76" i="19" l="1"/>
  <c r="DK40" i="19" l="1"/>
  <c r="DK41" i="19" s="1"/>
  <c r="DK25" i="19"/>
  <c r="DK26" i="19" s="1"/>
  <c r="DK49" i="19"/>
  <c r="DJ112" i="19"/>
  <c r="DJ115" i="19" l="1"/>
  <c r="DJ119" i="19" s="1"/>
  <c r="DJ122" i="19" s="1"/>
  <c r="DJ127" i="19" s="1"/>
  <c r="DJ129" i="19" s="1"/>
  <c r="DK74" i="19"/>
  <c r="LT498" i="9"/>
  <c r="LQ499" i="9"/>
  <c r="LR499" i="9"/>
  <c r="DK46" i="19" l="1"/>
  <c r="DK52" i="19" s="1"/>
  <c r="DK59" i="19" s="1"/>
  <c r="LS499" i="9"/>
  <c r="DK63" i="19"/>
  <c r="DK75" i="19" l="1"/>
  <c r="DK81" i="19" s="1"/>
  <c r="DK104" i="19" s="1"/>
  <c r="DK112" i="19" l="1"/>
  <c r="DK115" i="19" l="1"/>
  <c r="DK119" i="19" s="1"/>
  <c r="DK122" i="19" s="1"/>
  <c r="DK127" i="19" s="1"/>
  <c r="DK129" i="19" s="1"/>
  <c r="LT499" i="9"/>
  <c r="AL23" i="17" l="1"/>
  <c r="AL26" i="17" l="1"/>
  <c r="AL25" i="17" l="1"/>
  <c r="AM23" i="17" l="1"/>
  <c r="AM26" i="17" l="1"/>
  <c r="AM25" i="17" l="1"/>
  <c r="AN23" i="17" l="1"/>
  <c r="AN26" i="17" l="1"/>
  <c r="AN25" i="17" l="1"/>
  <c r="AO23" i="17" l="1"/>
  <c r="AO26" i="17" l="1"/>
  <c r="AO25" i="17" l="1"/>
  <c r="AP23" i="17" l="1"/>
  <c r="AP26" i="17" l="1"/>
  <c r="AP25" i="17" l="1"/>
  <c r="AQ23" i="17" l="1"/>
  <c r="AQ26" i="17" l="1"/>
  <c r="AQ25" i="17"/>
  <c r="H510" i="9" l="1"/>
  <c r="H512" i="9" s="1"/>
  <c r="AR23" i="17" l="1"/>
  <c r="AR25" i="17" l="1"/>
  <c r="AR26" i="17"/>
  <c r="U26" i="20" l="1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L78" i="20" l="1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AI78" i="20"/>
  <c r="L27" i="20" l="1"/>
  <c r="M27" i="20"/>
  <c r="N27" i="20"/>
  <c r="O27" i="20"/>
  <c r="P27" i="20"/>
  <c r="Q27" i="20"/>
  <c r="R27" i="20"/>
  <c r="S27" i="20"/>
  <c r="T27" i="20"/>
  <c r="U27" i="20"/>
  <c r="U28" i="20" s="1"/>
  <c r="W15" i="17" s="1"/>
  <c r="W16" i="17" s="1"/>
  <c r="V27" i="20"/>
  <c r="V28" i="20" s="1"/>
  <c r="X15" i="17" s="1"/>
  <c r="X16" i="17" s="1"/>
  <c r="W27" i="20"/>
  <c r="W28" i="20" s="1"/>
  <c r="Y15" i="17" s="1"/>
  <c r="Y16" i="17" s="1"/>
  <c r="X27" i="20"/>
  <c r="X28" i="20" s="1"/>
  <c r="Z15" i="17" s="1"/>
  <c r="Z16" i="17" s="1"/>
  <c r="Y27" i="20"/>
  <c r="Y28" i="20" s="1"/>
  <c r="AA15" i="17" s="1"/>
  <c r="AA16" i="17" s="1"/>
  <c r="Z27" i="20"/>
  <c r="Z28" i="20" s="1"/>
  <c r="AB15" i="17" s="1"/>
  <c r="AB16" i="17" s="1"/>
  <c r="AA27" i="20"/>
  <c r="AA28" i="20" s="1"/>
  <c r="AC15" i="17" s="1"/>
  <c r="AC16" i="17" s="1"/>
  <c r="AB27" i="20"/>
  <c r="AB28" i="20" s="1"/>
  <c r="AD15" i="17" s="1"/>
  <c r="AD16" i="17" s="1"/>
  <c r="AC27" i="20"/>
  <c r="AC28" i="20" s="1"/>
  <c r="AE15" i="17" s="1"/>
  <c r="AE16" i="17" s="1"/>
  <c r="AD27" i="20"/>
  <c r="AD28" i="20" s="1"/>
  <c r="AF15" i="17" s="1"/>
  <c r="AF16" i="17" s="1"/>
  <c r="AE27" i="20"/>
  <c r="AE28" i="20" s="1"/>
  <c r="AG15" i="17" s="1"/>
  <c r="AG16" i="17" s="1"/>
  <c r="AF27" i="20"/>
  <c r="AF28" i="20" s="1"/>
  <c r="AH15" i="17" s="1"/>
  <c r="AH16" i="17" s="1"/>
  <c r="AG27" i="20"/>
  <c r="AG28" i="20" s="1"/>
  <c r="AI15" i="17" s="1"/>
  <c r="AI16" i="17" s="1"/>
  <c r="AH27" i="20"/>
  <c r="AH28" i="20" s="1"/>
  <c r="AJ15" i="17" s="1"/>
  <c r="AJ16" i="17" s="1"/>
  <c r="AI27" i="20"/>
  <c r="AI28" i="20" s="1"/>
  <c r="AK15" i="17" s="1"/>
  <c r="AK16" i="17" s="1"/>
  <c r="AL15" i="17"/>
  <c r="AL16" i="17" s="1"/>
  <c r="AM15" i="17"/>
  <c r="AM16" i="17" s="1"/>
  <c r="AN15" i="17"/>
  <c r="AN16" i="17" s="1"/>
  <c r="AO15" i="17"/>
  <c r="AO16" i="17" s="1"/>
  <c r="AP15" i="17"/>
  <c r="AP16" i="17" s="1"/>
  <c r="AQ15" i="17"/>
  <c r="AQ16" i="17" s="1"/>
  <c r="AR15" i="17"/>
  <c r="AR16" i="17" s="1"/>
  <c r="L76" i="20" l="1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S23" i="17" l="1"/>
  <c r="J26" i="20"/>
  <c r="J28" i="20" s="1"/>
  <c r="L15" i="17" s="1"/>
  <c r="L16" i="17" s="1"/>
  <c r="K26" i="20"/>
  <c r="L26" i="20"/>
  <c r="L28" i="20" s="1"/>
  <c r="N15" i="17" s="1"/>
  <c r="N16" i="17" s="1"/>
  <c r="M26" i="20"/>
  <c r="M28" i="20" s="1"/>
  <c r="O15" i="17" s="1"/>
  <c r="O16" i="17" s="1"/>
  <c r="N26" i="20"/>
  <c r="N28" i="20" s="1"/>
  <c r="P15" i="17" s="1"/>
  <c r="P16" i="17" s="1"/>
  <c r="O26" i="20"/>
  <c r="O28" i="20" s="1"/>
  <c r="Q15" i="17" s="1"/>
  <c r="Q16" i="17" s="1"/>
  <c r="P26" i="20"/>
  <c r="P28" i="20" s="1"/>
  <c r="R15" i="17" s="1"/>
  <c r="R16" i="17" s="1"/>
  <c r="Q26" i="20"/>
  <c r="Q28" i="20" s="1"/>
  <c r="S15" i="17" s="1"/>
  <c r="S16" i="17" s="1"/>
  <c r="R26" i="20"/>
  <c r="R28" i="20" s="1"/>
  <c r="T15" i="17" s="1"/>
  <c r="T16" i="17" s="1"/>
  <c r="S26" i="20"/>
  <c r="S28" i="20" s="1"/>
  <c r="U15" i="17" s="1"/>
  <c r="U16" i="17" s="1"/>
  <c r="T26" i="20"/>
  <c r="T28" i="20" s="1"/>
  <c r="V15" i="17" s="1"/>
  <c r="V16" i="17" s="1"/>
  <c r="D26" i="20" l="1"/>
  <c r="AS25" i="17" l="1"/>
  <c r="AS26" i="17"/>
  <c r="L77" i="20"/>
  <c r="M77" i="20"/>
  <c r="M83" i="20" s="1"/>
  <c r="N77" i="20"/>
  <c r="N83" i="20" s="1"/>
  <c r="O77" i="20"/>
  <c r="O83" i="20" s="1"/>
  <c r="P77" i="20"/>
  <c r="P83" i="20" s="1"/>
  <c r="Q77" i="20"/>
  <c r="Q83" i="20" s="1"/>
  <c r="R77" i="20"/>
  <c r="R83" i="20" s="1"/>
  <c r="S77" i="20"/>
  <c r="S83" i="20" s="1"/>
  <c r="T77" i="20"/>
  <c r="T83" i="20" s="1"/>
  <c r="U77" i="20"/>
  <c r="U83" i="20" s="1"/>
  <c r="V77" i="20"/>
  <c r="V83" i="20" s="1"/>
  <c r="W77" i="20"/>
  <c r="W83" i="20" s="1"/>
  <c r="X77" i="20"/>
  <c r="X83" i="20" s="1"/>
  <c r="Y77" i="20"/>
  <c r="Y83" i="20" s="1"/>
  <c r="Z77" i="20"/>
  <c r="Z83" i="20" s="1"/>
  <c r="AA77" i="20"/>
  <c r="AA83" i="20" s="1"/>
  <c r="AB77" i="20"/>
  <c r="AB83" i="20" s="1"/>
  <c r="AC77" i="20"/>
  <c r="AC83" i="20" s="1"/>
  <c r="AD77" i="20"/>
  <c r="AD83" i="20" s="1"/>
  <c r="AE77" i="20"/>
  <c r="AE83" i="20" s="1"/>
  <c r="AF77" i="20"/>
  <c r="AF83" i="20" s="1"/>
  <c r="AG77" i="20"/>
  <c r="AG83" i="20" s="1"/>
  <c r="AH77" i="20"/>
  <c r="AH83" i="20" s="1"/>
  <c r="AI77" i="20"/>
  <c r="AI83" i="20" s="1"/>
  <c r="AS15" i="17" l="1"/>
  <c r="AS16" i="17" s="1"/>
  <c r="AQ32" i="17"/>
  <c r="AG106" i="20"/>
  <c r="AI32" i="17"/>
  <c r="AA32" i="17"/>
  <c r="Y106" i="20"/>
  <c r="Q106" i="20"/>
  <c r="S32" i="17"/>
  <c r="AP32" i="17"/>
  <c r="AH32" i="17"/>
  <c r="AF106" i="20"/>
  <c r="Z32" i="17"/>
  <c r="X106" i="20"/>
  <c r="R32" i="17"/>
  <c r="P106" i="20"/>
  <c r="AO32" i="17"/>
  <c r="AE106" i="20"/>
  <c r="AG32" i="17"/>
  <c r="Y32" i="17"/>
  <c r="W106" i="20"/>
  <c r="O106" i="20"/>
  <c r="Q32" i="17"/>
  <c r="AN32" i="17"/>
  <c r="AF32" i="17"/>
  <c r="AD106" i="20"/>
  <c r="X32" i="17"/>
  <c r="V106" i="20"/>
  <c r="N106" i="20"/>
  <c r="P32" i="17"/>
  <c r="AM32" i="17"/>
  <c r="AE32" i="17"/>
  <c r="AC106" i="20"/>
  <c r="U106" i="20"/>
  <c r="W32" i="17"/>
  <c r="O32" i="17"/>
  <c r="M106" i="20"/>
  <c r="AL32" i="17"/>
  <c r="AD32" i="17"/>
  <c r="V32" i="17"/>
  <c r="T106" i="20"/>
  <c r="L83" i="20"/>
  <c r="AK32" i="17"/>
  <c r="AI106" i="20"/>
  <c r="AC32" i="17"/>
  <c r="AA106" i="20"/>
  <c r="S106" i="20"/>
  <c r="U32" i="17"/>
  <c r="AR32" i="17"/>
  <c r="AH106" i="20"/>
  <c r="AJ32" i="17"/>
  <c r="Z106" i="20"/>
  <c r="AB32" i="17"/>
  <c r="R106" i="20"/>
  <c r="T32" i="17"/>
  <c r="AH35" i="17" l="1"/>
  <c r="AB35" i="17"/>
  <c r="AM35" i="17"/>
  <c r="S35" i="17"/>
  <c r="AF35" i="17"/>
  <c r="AK35" i="17"/>
  <c r="V35" i="17"/>
  <c r="O35" i="17"/>
  <c r="AA35" i="17"/>
  <c r="AP35" i="17"/>
  <c r="R35" i="17"/>
  <c r="AC35" i="17"/>
  <c r="AG35" i="17"/>
  <c r="W35" i="17"/>
  <c r="P35" i="17"/>
  <c r="AO35" i="17"/>
  <c r="AI35" i="17"/>
  <c r="AN35" i="17"/>
  <c r="AE35" i="17"/>
  <c r="X35" i="17"/>
  <c r="Z35" i="17"/>
  <c r="AQ35" i="17"/>
  <c r="Y35" i="17"/>
  <c r="AJ35" i="17"/>
  <c r="AR35" i="17"/>
  <c r="T35" i="17"/>
  <c r="U35" i="17"/>
  <c r="L106" i="20"/>
  <c r="N32" i="17"/>
  <c r="AL35" i="17"/>
  <c r="Q35" i="17"/>
  <c r="L116" i="20" l="1"/>
  <c r="M116" i="20"/>
  <c r="O38" i="17" s="1"/>
  <c r="O42" i="17" s="1"/>
  <c r="N116" i="20"/>
  <c r="P38" i="17" s="1"/>
  <c r="P42" i="17" s="1"/>
  <c r="O116" i="20"/>
  <c r="Q38" i="17" s="1"/>
  <c r="Q42" i="17" s="1"/>
  <c r="P116" i="20"/>
  <c r="R38" i="17" s="1"/>
  <c r="R42" i="17" s="1"/>
  <c r="Q116" i="20"/>
  <c r="S38" i="17" s="1"/>
  <c r="S42" i="17" s="1"/>
  <c r="R116" i="20"/>
  <c r="T38" i="17" s="1"/>
  <c r="T42" i="17" s="1"/>
  <c r="S116" i="20"/>
  <c r="U38" i="17" s="1"/>
  <c r="U42" i="17" s="1"/>
  <c r="T116" i="20"/>
  <c r="V38" i="17" s="1"/>
  <c r="V42" i="17" s="1"/>
  <c r="U116" i="20"/>
  <c r="W38" i="17" s="1"/>
  <c r="W42" i="17" s="1"/>
  <c r="V116" i="20"/>
  <c r="X38" i="17" s="1"/>
  <c r="X42" i="17" s="1"/>
  <c r="W116" i="20"/>
  <c r="Y38" i="17" s="1"/>
  <c r="Y42" i="17" s="1"/>
  <c r="X116" i="20"/>
  <c r="Z38" i="17" s="1"/>
  <c r="Z42" i="17" s="1"/>
  <c r="Y116" i="20"/>
  <c r="AA38" i="17" s="1"/>
  <c r="AA42" i="17" s="1"/>
  <c r="Z116" i="20"/>
  <c r="AB38" i="17" s="1"/>
  <c r="AB42" i="17" s="1"/>
  <c r="AA116" i="20"/>
  <c r="AC38" i="17" s="1"/>
  <c r="AC42" i="17" s="1"/>
  <c r="AB116" i="20"/>
  <c r="AD38" i="17" s="1"/>
  <c r="AC116" i="20"/>
  <c r="AE38" i="17" s="1"/>
  <c r="AE42" i="17" s="1"/>
  <c r="AD116" i="20"/>
  <c r="AF38" i="17" s="1"/>
  <c r="AF42" i="17" s="1"/>
  <c r="AE116" i="20"/>
  <c r="AG38" i="17" s="1"/>
  <c r="AG42" i="17" s="1"/>
  <c r="AF116" i="20"/>
  <c r="AH38" i="17" s="1"/>
  <c r="AH42" i="17" s="1"/>
  <c r="AG116" i="20"/>
  <c r="AI38" i="17" s="1"/>
  <c r="AI42" i="17" s="1"/>
  <c r="AH116" i="20"/>
  <c r="AJ38" i="17" s="1"/>
  <c r="AJ42" i="17" s="1"/>
  <c r="AI116" i="20"/>
  <c r="AK38" i="17" s="1"/>
  <c r="AK42" i="17" s="1"/>
  <c r="AL38" i="17"/>
  <c r="AL42" i="17" s="1"/>
  <c r="AM38" i="17"/>
  <c r="AM42" i="17" s="1"/>
  <c r="AN38" i="17"/>
  <c r="AN42" i="17" s="1"/>
  <c r="AO38" i="17"/>
  <c r="AO42" i="17" s="1"/>
  <c r="AP38" i="17"/>
  <c r="AP42" i="17" s="1"/>
  <c r="AQ38" i="17"/>
  <c r="AQ42" i="17" s="1"/>
  <c r="AR38" i="17"/>
  <c r="AR42" i="17" s="1"/>
  <c r="N35" i="17"/>
  <c r="N38" i="17" l="1"/>
  <c r="N42" i="17" s="1"/>
  <c r="L120" i="20"/>
  <c r="M120" i="20"/>
  <c r="N120" i="20"/>
  <c r="O120" i="20"/>
  <c r="P120" i="20"/>
  <c r="Q120" i="20"/>
  <c r="R120" i="20"/>
  <c r="S120" i="20"/>
  <c r="T120" i="20"/>
  <c r="U120" i="20"/>
  <c r="V120" i="20"/>
  <c r="W120" i="20"/>
  <c r="X120" i="20"/>
  <c r="Y120" i="20"/>
  <c r="Z120" i="20"/>
  <c r="AA120" i="20"/>
  <c r="AC120" i="20"/>
  <c r="AD120" i="20"/>
  <c r="AE120" i="20"/>
  <c r="AF120" i="20"/>
  <c r="AG120" i="20"/>
  <c r="AH120" i="20"/>
  <c r="AI120" i="20"/>
  <c r="L123" i="20" l="1"/>
  <c r="M123" i="20"/>
  <c r="N123" i="20"/>
  <c r="O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AC123" i="20"/>
  <c r="AD123" i="20"/>
  <c r="AE123" i="20"/>
  <c r="AF123" i="20"/>
  <c r="AG123" i="20"/>
  <c r="AH123" i="20"/>
  <c r="AI123" i="20"/>
  <c r="AS32" i="17" l="1"/>
  <c r="AS35" i="17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AC128" i="20"/>
  <c r="AD128" i="20"/>
  <c r="AE128" i="20"/>
  <c r="AF128" i="20"/>
  <c r="AG128" i="20"/>
  <c r="AH128" i="20"/>
  <c r="AI128" i="20"/>
  <c r="L130" i="20" l="1"/>
  <c r="M130" i="20"/>
  <c r="N130" i="20"/>
  <c r="O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AC130" i="20"/>
  <c r="AD130" i="20"/>
  <c r="AE130" i="20"/>
  <c r="AF130" i="20"/>
  <c r="AG130" i="20"/>
  <c r="AH130" i="20"/>
  <c r="AI130" i="20"/>
  <c r="AS38" i="17" l="1"/>
  <c r="AS42" i="17" s="1"/>
  <c r="AT23" i="17" l="1"/>
  <c r="AT25" i="17" l="1"/>
  <c r="AT26" i="17"/>
  <c r="K27" i="20" l="1"/>
  <c r="D27" i="20" s="1"/>
  <c r="AT15" i="17"/>
  <c r="AT16" i="17" s="1"/>
  <c r="K78" i="20"/>
  <c r="D78" i="20" s="1"/>
  <c r="K28" i="20" l="1"/>
  <c r="D28" i="20" s="1"/>
  <c r="K76" i="20" l="1"/>
  <c r="D76" i="20" s="1"/>
  <c r="M15" i="17"/>
  <c r="M16" i="17" s="1"/>
  <c r="I77" i="20" l="1"/>
  <c r="J77" i="20"/>
  <c r="J83" i="20" s="1"/>
  <c r="K77" i="20"/>
  <c r="K83" i="20" l="1"/>
  <c r="D83" i="20" s="1"/>
  <c r="D77" i="20"/>
  <c r="AT35" i="17"/>
  <c r="AT32" i="17"/>
  <c r="J106" i="20"/>
  <c r="L35" i="17" s="1"/>
  <c r="L32" i="17"/>
  <c r="I83" i="20"/>
  <c r="M32" i="17" l="1"/>
  <c r="K106" i="20"/>
  <c r="K32" i="17"/>
  <c r="I106" i="20"/>
  <c r="M35" i="17" l="1"/>
  <c r="I110" i="20"/>
  <c r="J109" i="20" s="1"/>
  <c r="J110" i="20" s="1"/>
  <c r="K109" i="20" s="1"/>
  <c r="K110" i="20" s="1"/>
  <c r="L109" i="20" s="1"/>
  <c r="L110" i="20" s="1"/>
  <c r="M109" i="20" s="1"/>
  <c r="M110" i="20" s="1"/>
  <c r="N109" i="20" s="1"/>
  <c r="N110" i="20" s="1"/>
  <c r="O109" i="20" s="1"/>
  <c r="O110" i="20" s="1"/>
  <c r="P109" i="20" s="1"/>
  <c r="P110" i="20" s="1"/>
  <c r="Q109" i="20" s="1"/>
  <c r="Q110" i="20" s="1"/>
  <c r="R109" i="20" s="1"/>
  <c r="R110" i="20" s="1"/>
  <c r="S109" i="20" s="1"/>
  <c r="S110" i="20" s="1"/>
  <c r="T109" i="20" s="1"/>
  <c r="T110" i="20" s="1"/>
  <c r="U109" i="20" s="1"/>
  <c r="U110" i="20" s="1"/>
  <c r="V109" i="20" s="1"/>
  <c r="V110" i="20" s="1"/>
  <c r="W109" i="20" s="1"/>
  <c r="W110" i="20" s="1"/>
  <c r="X109" i="20" s="1"/>
  <c r="X110" i="20" s="1"/>
  <c r="Y109" i="20" s="1"/>
  <c r="Y110" i="20" s="1"/>
  <c r="Z109" i="20" s="1"/>
  <c r="Z110" i="20" s="1"/>
  <c r="AA109" i="20" s="1"/>
  <c r="AA110" i="20" s="1"/>
  <c r="AB109" i="20" s="1"/>
  <c r="K35" i="17"/>
  <c r="J116" i="20"/>
  <c r="K116" i="20"/>
  <c r="AT38" i="17"/>
  <c r="AT42" i="17" s="1"/>
  <c r="J120" i="20" l="1"/>
  <c r="K120" i="20"/>
  <c r="J123" i="20" l="1"/>
  <c r="K123" i="20"/>
  <c r="J128" i="20" l="1"/>
  <c r="K128" i="20"/>
  <c r="J130" i="20" l="1"/>
  <c r="K130" i="20"/>
  <c r="H536" i="9" l="1"/>
  <c r="J133" i="20"/>
  <c r="K132" i="20" s="1"/>
  <c r="K133" i="20" s="1"/>
  <c r="L132" i="20" s="1"/>
  <c r="L133" i="20" s="1"/>
  <c r="M132" i="20" s="1"/>
  <c r="M133" i="20" s="1"/>
  <c r="N132" i="20" s="1"/>
  <c r="N133" i="20" s="1"/>
  <c r="O132" i="20" s="1"/>
  <c r="O133" i="20" s="1"/>
  <c r="P132" i="20" s="1"/>
  <c r="P133" i="20" s="1"/>
  <c r="Q132" i="20" s="1"/>
  <c r="Q133" i="20" s="1"/>
  <c r="R132" i="20" s="1"/>
  <c r="R133" i="20" s="1"/>
  <c r="S132" i="20" s="1"/>
  <c r="S133" i="20" s="1"/>
  <c r="T132" i="20" s="1"/>
  <c r="T133" i="20" s="1"/>
  <c r="U132" i="20" s="1"/>
  <c r="U133" i="20" s="1"/>
  <c r="V132" i="20" s="1"/>
  <c r="V133" i="20" s="1"/>
  <c r="W132" i="20" s="1"/>
  <c r="W133" i="20" s="1"/>
  <c r="X132" i="20" s="1"/>
  <c r="X133" i="20" s="1"/>
  <c r="Y132" i="20" s="1"/>
  <c r="Y133" i="20" s="1"/>
  <c r="Z132" i="20" s="1"/>
  <c r="Z133" i="20" s="1"/>
  <c r="AA132" i="20" s="1"/>
  <c r="AA133" i="20" s="1"/>
  <c r="AB132" i="20" s="1"/>
  <c r="H284" i="9" l="1"/>
  <c r="H344" i="9" l="1"/>
  <c r="H337" i="9" l="1"/>
  <c r="H330" i="9"/>
  <c r="H331" i="9" l="1"/>
  <c r="H78" i="20"/>
  <c r="E78" i="20" s="1"/>
  <c r="H419" i="9"/>
  <c r="G76" i="19"/>
  <c r="H368" i="9"/>
  <c r="AU23" i="17"/>
  <c r="AV23" i="17"/>
  <c r="G25" i="19" l="1"/>
  <c r="H27" i="20"/>
  <c r="E27" i="20" s="1"/>
  <c r="H336" i="9" l="1"/>
  <c r="H367" i="9"/>
  <c r="G24" i="19" l="1"/>
  <c r="G26" i="19"/>
  <c r="H26" i="20"/>
  <c r="E26" i="20" s="1"/>
  <c r="H369" i="9"/>
  <c r="AU15" i="17" l="1"/>
  <c r="AU16" i="17" s="1"/>
  <c r="H28" i="20"/>
  <c r="E28" i="20" s="1"/>
  <c r="H417" i="9"/>
  <c r="H483" i="9"/>
  <c r="H485" i="9" s="1"/>
  <c r="H281" i="9" l="1"/>
  <c r="H285" i="9" s="1"/>
  <c r="G74" i="19"/>
  <c r="H76" i="20"/>
  <c r="E76" i="20" s="1"/>
  <c r="AV26" i="17" l="1"/>
  <c r="AV25" i="17"/>
  <c r="H291" i="9"/>
  <c r="AU25" i="17"/>
  <c r="AU26" i="17"/>
  <c r="H418" i="9" l="1"/>
  <c r="H424" i="9" l="1"/>
  <c r="H77" i="20"/>
  <c r="E77" i="20" s="1"/>
  <c r="G75" i="19"/>
  <c r="G81" i="19" l="1"/>
  <c r="H83" i="20"/>
  <c r="E83" i="20" s="1"/>
  <c r="AU32" i="17"/>
  <c r="H535" i="9"/>
  <c r="H458" i="9"/>
  <c r="H461" i="9" l="1"/>
  <c r="H539" i="9"/>
  <c r="H537" i="9"/>
  <c r="AU35" i="17"/>
  <c r="G112" i="19"/>
  <c r="G115" i="19" s="1"/>
  <c r="H116" i="20" l="1"/>
  <c r="AU38" i="17"/>
  <c r="AU42" i="17" s="1"/>
  <c r="H519" i="9"/>
  <c r="CE116" i="19" l="1"/>
  <c r="CE119" i="19" s="1"/>
  <c r="CE122" i="19" s="1"/>
  <c r="CE127" i="19" s="1"/>
  <c r="CE129" i="19" s="1"/>
  <c r="CE132" i="19" s="1"/>
  <c r="CF131" i="19" s="1"/>
  <c r="CF132" i="19" s="1"/>
  <c r="CG131" i="19" s="1"/>
  <c r="CE95" i="19"/>
  <c r="CE102" i="19" s="1"/>
  <c r="CE104" i="19" s="1"/>
  <c r="CE108" i="19" s="1"/>
  <c r="CE48" i="19"/>
  <c r="CE52" i="19" s="1"/>
  <c r="CE59" i="19" s="1"/>
  <c r="CE67" i="19" s="1"/>
  <c r="H134" i="9"/>
  <c r="H130" i="9"/>
  <c r="IH391" i="9"/>
  <c r="IH439" i="9"/>
  <c r="IH446" i="9" s="1"/>
  <c r="IH462" i="9" l="1"/>
  <c r="CF107" i="19"/>
  <c r="CE69" i="19"/>
  <c r="CE68" i="19"/>
  <c r="H446" i="9"/>
  <c r="IH448" i="9"/>
  <c r="H439" i="9"/>
  <c r="AB97" i="20"/>
  <c r="H462" i="9"/>
  <c r="AB117" i="20"/>
  <c r="CG95" i="19"/>
  <c r="AB50" i="20"/>
  <c r="AB54" i="20" s="1"/>
  <c r="CG48" i="19"/>
  <c r="IH395" i="9"/>
  <c r="IH402" i="9" s="1"/>
  <c r="IH465" i="9" l="1"/>
  <c r="CG116" i="19"/>
  <c r="CF108" i="19"/>
  <c r="D97" i="20"/>
  <c r="H97" i="20"/>
  <c r="AB104" i="20"/>
  <c r="CG52" i="19"/>
  <c r="CG59" i="19" s="1"/>
  <c r="AB61" i="20"/>
  <c r="AD26" i="17"/>
  <c r="H117" i="20"/>
  <c r="AD40" i="17"/>
  <c r="H448" i="9"/>
  <c r="IH452" i="9"/>
  <c r="G95" i="19"/>
  <c r="CG102" i="19"/>
  <c r="E97" i="20" l="1"/>
  <c r="G116" i="19"/>
  <c r="CG119" i="19"/>
  <c r="AB120" i="20"/>
  <c r="H120" i="20" s="1"/>
  <c r="H465" i="9"/>
  <c r="IH468" i="9"/>
  <c r="CG107" i="19"/>
  <c r="AD45" i="17"/>
  <c r="AD39" i="17"/>
  <c r="AD42" i="17" s="1"/>
  <c r="D104" i="20"/>
  <c r="H104" i="20"/>
  <c r="AD34" i="17"/>
  <c r="AB106" i="20"/>
  <c r="AD25" i="17"/>
  <c r="IH454" i="9"/>
  <c r="II451" i="9"/>
  <c r="IH374" i="9"/>
  <c r="G102" i="19"/>
  <c r="CG104" i="19"/>
  <c r="H468" i="9" l="1"/>
  <c r="AB123" i="20"/>
  <c r="H123" i="20" s="1"/>
  <c r="IH473" i="9"/>
  <c r="G119" i="19"/>
  <c r="CG122" i="19"/>
  <c r="E104" i="20"/>
  <c r="H106" i="20"/>
  <c r="AB110" i="20"/>
  <c r="AC109" i="20" s="1"/>
  <c r="AC110" i="20" s="1"/>
  <c r="AD109" i="20" s="1"/>
  <c r="AD110" i="20" s="1"/>
  <c r="AE109" i="20" s="1"/>
  <c r="AE110" i="20" s="1"/>
  <c r="AF109" i="20" s="1"/>
  <c r="AF110" i="20" s="1"/>
  <c r="AG109" i="20" s="1"/>
  <c r="AG110" i="20" s="1"/>
  <c r="AH109" i="20" s="1"/>
  <c r="AH110" i="20" s="1"/>
  <c r="AI109" i="20" s="1"/>
  <c r="AI110" i="20" s="1"/>
  <c r="AD35" i="17"/>
  <c r="D106" i="20"/>
  <c r="G104" i="19"/>
  <c r="CG108" i="19"/>
  <c r="II496" i="9"/>
  <c r="II452" i="9"/>
  <c r="CG31" i="19"/>
  <c r="CG35" i="19" s="1"/>
  <c r="CG43" i="19" s="1"/>
  <c r="IH112" i="9"/>
  <c r="IH378" i="9"/>
  <c r="IH386" i="9" s="1"/>
  <c r="CG127" i="19" l="1"/>
  <c r="G122" i="19"/>
  <c r="IG499" i="9"/>
  <c r="IC499" i="9"/>
  <c r="IE499" i="9"/>
  <c r="IH497" i="9"/>
  <c r="ID499" i="9"/>
  <c r="H473" i="9"/>
  <c r="IB499" i="9"/>
  <c r="IE498" i="9"/>
  <c r="IF499" i="9"/>
  <c r="AB128" i="20"/>
  <c r="H128" i="20" s="1"/>
  <c r="IF498" i="9"/>
  <c r="IG498" i="9"/>
  <c r="IH475" i="9"/>
  <c r="II454" i="9"/>
  <c r="II374" i="9"/>
  <c r="IJ451" i="9"/>
  <c r="II501" i="9"/>
  <c r="II502" i="9"/>
  <c r="IH521" i="9"/>
  <c r="IH147" i="9"/>
  <c r="IH407" i="9"/>
  <c r="CH107" i="19"/>
  <c r="F134" i="19"/>
  <c r="G135" i="20"/>
  <c r="E106" i="20"/>
  <c r="ID502" i="9" l="1"/>
  <c r="ID501" i="9"/>
  <c r="AB130" i="20"/>
  <c r="IH476" i="9"/>
  <c r="IH478" i="9"/>
  <c r="II477" i="9" s="1"/>
  <c r="II478" i="9" s="1"/>
  <c r="IJ477" i="9" s="1"/>
  <c r="IJ478" i="9" s="1"/>
  <c r="IK477" i="9" s="1"/>
  <c r="IK478" i="9" s="1"/>
  <c r="IL477" i="9" s="1"/>
  <c r="IL478" i="9" s="1"/>
  <c r="IM477" i="9" s="1"/>
  <c r="IM478" i="9" s="1"/>
  <c r="IN477" i="9" s="1"/>
  <c r="IN478" i="9" s="1"/>
  <c r="IO477" i="9" s="1"/>
  <c r="IO478" i="9" s="1"/>
  <c r="IP477" i="9" s="1"/>
  <c r="IP478" i="9" s="1"/>
  <c r="IQ477" i="9" s="1"/>
  <c r="IQ478" i="9" s="1"/>
  <c r="IR477" i="9" s="1"/>
  <c r="IR478" i="9" s="1"/>
  <c r="IS477" i="9" s="1"/>
  <c r="IS478" i="9" s="1"/>
  <c r="IT477" i="9" s="1"/>
  <c r="IT478" i="9" s="1"/>
  <c r="IU477" i="9" s="1"/>
  <c r="IU478" i="9" s="1"/>
  <c r="IV477" i="9" s="1"/>
  <c r="IV478" i="9" s="1"/>
  <c r="IW477" i="9" s="1"/>
  <c r="IW478" i="9" s="1"/>
  <c r="IX477" i="9" s="1"/>
  <c r="IX478" i="9" s="1"/>
  <c r="IY477" i="9" s="1"/>
  <c r="IY478" i="9" s="1"/>
  <c r="IZ477" i="9" s="1"/>
  <c r="IZ478" i="9" s="1"/>
  <c r="JA477" i="9" s="1"/>
  <c r="JA478" i="9" s="1"/>
  <c r="JB477" i="9" s="1"/>
  <c r="JB478" i="9" s="1"/>
  <c r="JC477" i="9" s="1"/>
  <c r="JC478" i="9" s="1"/>
  <c r="JD477" i="9" s="1"/>
  <c r="JD478" i="9" s="1"/>
  <c r="JE477" i="9" s="1"/>
  <c r="JE478" i="9" s="1"/>
  <c r="JF477" i="9" s="1"/>
  <c r="JF478" i="9" s="1"/>
  <c r="JG477" i="9" s="1"/>
  <c r="JG478" i="9" s="1"/>
  <c r="JH477" i="9" s="1"/>
  <c r="JH478" i="9" s="1"/>
  <c r="JI477" i="9" s="1"/>
  <c r="JI478" i="9" s="1"/>
  <c r="JJ477" i="9" s="1"/>
  <c r="JJ478" i="9" s="1"/>
  <c r="JK477" i="9" s="1"/>
  <c r="JK478" i="9" s="1"/>
  <c r="JL477" i="9" s="1"/>
  <c r="JL478" i="9" s="1"/>
  <c r="JM477" i="9" s="1"/>
  <c r="JM478" i="9" s="1"/>
  <c r="JN477" i="9" s="1"/>
  <c r="JN478" i="9" s="1"/>
  <c r="JO477" i="9" s="1"/>
  <c r="JO478" i="9" s="1"/>
  <c r="JP477" i="9" s="1"/>
  <c r="JP478" i="9" s="1"/>
  <c r="JQ477" i="9" s="1"/>
  <c r="JQ478" i="9" s="1"/>
  <c r="JR477" i="9" s="1"/>
  <c r="JR478" i="9" s="1"/>
  <c r="JS477" i="9" s="1"/>
  <c r="JS478" i="9" s="1"/>
  <c r="JT477" i="9" s="1"/>
  <c r="JT478" i="9" s="1"/>
  <c r="JU477" i="9" s="1"/>
  <c r="JU478" i="9" s="1"/>
  <c r="JV477" i="9" s="1"/>
  <c r="JV478" i="9" s="1"/>
  <c r="JW477" i="9" s="1"/>
  <c r="JW478" i="9" s="1"/>
  <c r="JX477" i="9" s="1"/>
  <c r="JX478" i="9" s="1"/>
  <c r="JY477" i="9" s="1"/>
  <c r="JY478" i="9" s="1"/>
  <c r="JZ477" i="9" s="1"/>
  <c r="JZ478" i="9" s="1"/>
  <c r="KA477" i="9" s="1"/>
  <c r="KA478" i="9" s="1"/>
  <c r="KB477" i="9" s="1"/>
  <c r="KB478" i="9" s="1"/>
  <c r="KC477" i="9" s="1"/>
  <c r="KC478" i="9" s="1"/>
  <c r="KD477" i="9" s="1"/>
  <c r="KD478" i="9" s="1"/>
  <c r="KE477" i="9" s="1"/>
  <c r="KE478" i="9" s="1"/>
  <c r="KF477" i="9" s="1"/>
  <c r="KF478" i="9" s="1"/>
  <c r="KG477" i="9" s="1"/>
  <c r="KG478" i="9" s="1"/>
  <c r="KH477" i="9" s="1"/>
  <c r="KH478" i="9" s="1"/>
  <c r="KI477" i="9" s="1"/>
  <c r="KI478" i="9" s="1"/>
  <c r="KJ477" i="9" s="1"/>
  <c r="KJ478" i="9" s="1"/>
  <c r="KK477" i="9" s="1"/>
  <c r="KK478" i="9" s="1"/>
  <c r="KL477" i="9" s="1"/>
  <c r="KL478" i="9" s="1"/>
  <c r="KM477" i="9" s="1"/>
  <c r="KM478" i="9" s="1"/>
  <c r="KN477" i="9" s="1"/>
  <c r="KN478" i="9" s="1"/>
  <c r="KO477" i="9" s="1"/>
  <c r="KO478" i="9" s="1"/>
  <c r="KP477" i="9" s="1"/>
  <c r="KP478" i="9" s="1"/>
  <c r="KQ477" i="9" s="1"/>
  <c r="KQ478" i="9" s="1"/>
  <c r="KR477" i="9" s="1"/>
  <c r="KR478" i="9" s="1"/>
  <c r="KS477" i="9" s="1"/>
  <c r="KS478" i="9" s="1"/>
  <c r="KT477" i="9" s="1"/>
  <c r="KT478" i="9" s="1"/>
  <c r="KU477" i="9" s="1"/>
  <c r="KU478" i="9" s="1"/>
  <c r="KV477" i="9" s="1"/>
  <c r="KV478" i="9" s="1"/>
  <c r="KW477" i="9" s="1"/>
  <c r="KW478" i="9" s="1"/>
  <c r="KX477" i="9" s="1"/>
  <c r="KX478" i="9" s="1"/>
  <c r="KY477" i="9" s="1"/>
  <c r="KY478" i="9" s="1"/>
  <c r="KZ477" i="9" s="1"/>
  <c r="KZ478" i="9" s="1"/>
  <c r="LA477" i="9" s="1"/>
  <c r="LA478" i="9" s="1"/>
  <c r="LB477" i="9" s="1"/>
  <c r="LB478" i="9" s="1"/>
  <c r="LC477" i="9" s="1"/>
  <c r="LC478" i="9" s="1"/>
  <c r="LD477" i="9" s="1"/>
  <c r="LD478" i="9" s="1"/>
  <c r="LE477" i="9" s="1"/>
  <c r="LE478" i="9" s="1"/>
  <c r="LF477" i="9" s="1"/>
  <c r="LF478" i="9" s="1"/>
  <c r="LG477" i="9" s="1"/>
  <c r="LG478" i="9" s="1"/>
  <c r="LH477" i="9" s="1"/>
  <c r="LH478" i="9" s="1"/>
  <c r="LI477" i="9" s="1"/>
  <c r="LI478" i="9" s="1"/>
  <c r="LJ477" i="9" s="1"/>
  <c r="LJ478" i="9" s="1"/>
  <c r="LK477" i="9" s="1"/>
  <c r="LK478" i="9" s="1"/>
  <c r="LL477" i="9" s="1"/>
  <c r="LL478" i="9" s="1"/>
  <c r="LM477" i="9" s="1"/>
  <c r="LM478" i="9" s="1"/>
  <c r="LN477" i="9" s="1"/>
  <c r="LN478" i="9" s="1"/>
  <c r="LO477" i="9" s="1"/>
  <c r="LO478" i="9" s="1"/>
  <c r="LP477" i="9" s="1"/>
  <c r="LP478" i="9" s="1"/>
  <c r="LQ477" i="9" s="1"/>
  <c r="LQ478" i="9" s="1"/>
  <c r="LR477" i="9" s="1"/>
  <c r="LR478" i="9" s="1"/>
  <c r="LS477" i="9" s="1"/>
  <c r="LS478" i="9" s="1"/>
  <c r="LT477" i="9" s="1"/>
  <c r="LT478" i="9" s="1"/>
  <c r="H475" i="9"/>
  <c r="IG502" i="9"/>
  <c r="IG501" i="9"/>
  <c r="IH502" i="9"/>
  <c r="IH501" i="9"/>
  <c r="H497" i="9"/>
  <c r="IF501" i="9"/>
  <c r="IF502" i="9"/>
  <c r="IC502" i="9"/>
  <c r="IC501" i="9"/>
  <c r="IE501" i="9"/>
  <c r="IE502" i="9"/>
  <c r="IB502" i="9"/>
  <c r="IB501" i="9"/>
  <c r="G127" i="19"/>
  <c r="CG129" i="19"/>
  <c r="IJ496" i="9"/>
  <c r="IJ452" i="9"/>
  <c r="II112" i="9"/>
  <c r="II378" i="9"/>
  <c r="II386" i="9" s="1"/>
  <c r="CG64" i="19"/>
  <c r="CG65" i="19" s="1"/>
  <c r="CG67" i="19" s="1"/>
  <c r="IH408" i="9"/>
  <c r="IH522" i="9"/>
  <c r="CH108" i="19"/>
  <c r="C59" i="17"/>
  <c r="F478" i="9" l="1"/>
  <c r="C56" i="17" s="1"/>
  <c r="H476" i="9"/>
  <c r="F475" i="9"/>
  <c r="C60" i="17" s="1"/>
  <c r="CG132" i="19"/>
  <c r="CH131" i="19" s="1"/>
  <c r="CH132" i="19" s="1"/>
  <c r="CI131" i="19" s="1"/>
  <c r="CI132" i="19" s="1"/>
  <c r="CJ131" i="19" s="1"/>
  <c r="CJ132" i="19" s="1"/>
  <c r="CK131" i="19" s="1"/>
  <c r="CK132" i="19" s="1"/>
  <c r="CL131" i="19" s="1"/>
  <c r="CL132" i="19" s="1"/>
  <c r="CM131" i="19" s="1"/>
  <c r="CM132" i="19" s="1"/>
  <c r="CN131" i="19" s="1"/>
  <c r="CN132" i="19" s="1"/>
  <c r="CO131" i="19" s="1"/>
  <c r="CO132" i="19" s="1"/>
  <c r="CP131" i="19" s="1"/>
  <c r="CP132" i="19" s="1"/>
  <c r="CQ131" i="19" s="1"/>
  <c r="CQ132" i="19" s="1"/>
  <c r="CR131" i="19" s="1"/>
  <c r="CR132" i="19" s="1"/>
  <c r="CS131" i="19" s="1"/>
  <c r="CS132" i="19" s="1"/>
  <c r="CT131" i="19" s="1"/>
  <c r="CT132" i="19" s="1"/>
  <c r="CU131" i="19" s="1"/>
  <c r="CU132" i="19" s="1"/>
  <c r="CV131" i="19" s="1"/>
  <c r="CV132" i="19" s="1"/>
  <c r="CW131" i="19" s="1"/>
  <c r="CW132" i="19" s="1"/>
  <c r="CX131" i="19" s="1"/>
  <c r="CX132" i="19" s="1"/>
  <c r="CY131" i="19" s="1"/>
  <c r="CY132" i="19" s="1"/>
  <c r="CZ131" i="19" s="1"/>
  <c r="CZ132" i="19" s="1"/>
  <c r="DA131" i="19" s="1"/>
  <c r="DA132" i="19" s="1"/>
  <c r="DB131" i="19" s="1"/>
  <c r="DB132" i="19" s="1"/>
  <c r="DC131" i="19" s="1"/>
  <c r="DC132" i="19" s="1"/>
  <c r="DD131" i="19" s="1"/>
  <c r="DD132" i="19" s="1"/>
  <c r="DE131" i="19" s="1"/>
  <c r="DE132" i="19" s="1"/>
  <c r="DF131" i="19" s="1"/>
  <c r="DF132" i="19" s="1"/>
  <c r="DG131" i="19" s="1"/>
  <c r="DG132" i="19" s="1"/>
  <c r="DH131" i="19" s="1"/>
  <c r="DH132" i="19" s="1"/>
  <c r="DI131" i="19" s="1"/>
  <c r="DI132" i="19" s="1"/>
  <c r="DJ131" i="19" s="1"/>
  <c r="DJ132" i="19" s="1"/>
  <c r="DK131" i="19" s="1"/>
  <c r="DK132" i="19" s="1"/>
  <c r="G129" i="19"/>
  <c r="H130" i="20"/>
  <c r="AB133" i="20"/>
  <c r="AC132" i="20" s="1"/>
  <c r="AC133" i="20" s="1"/>
  <c r="AD132" i="20" s="1"/>
  <c r="AD133" i="20" s="1"/>
  <c r="AE132" i="20" s="1"/>
  <c r="AE133" i="20" s="1"/>
  <c r="AF132" i="20" s="1"/>
  <c r="AF133" i="20" s="1"/>
  <c r="AG132" i="20" s="1"/>
  <c r="AG133" i="20" s="1"/>
  <c r="AH132" i="20" s="1"/>
  <c r="AH133" i="20" s="1"/>
  <c r="AI132" i="20" s="1"/>
  <c r="AI133" i="20" s="1"/>
  <c r="CG68" i="19"/>
  <c r="CG69" i="19"/>
  <c r="II407" i="9"/>
  <c r="IH524" i="9"/>
  <c r="II147" i="9"/>
  <c r="II521" i="9"/>
  <c r="II522" i="9" s="1"/>
  <c r="IJ454" i="9"/>
  <c r="IJ374" i="9"/>
  <c r="IK451" i="9"/>
  <c r="CI107" i="19"/>
  <c r="IJ502" i="9"/>
  <c r="IJ501" i="9"/>
  <c r="IH410" i="9"/>
  <c r="IH412" i="9" s="1"/>
  <c r="CI108" i="19" l="1"/>
  <c r="II524" i="9"/>
  <c r="IJ112" i="9"/>
  <c r="IJ378" i="9"/>
  <c r="IJ386" i="9" s="1"/>
  <c r="II408" i="9"/>
  <c r="II410" i="9" s="1"/>
  <c r="II412" i="9" s="1"/>
  <c r="IK496" i="9"/>
  <c r="IK452" i="9"/>
  <c r="IK374" i="9" l="1"/>
  <c r="IK454" i="9"/>
  <c r="IL451" i="9"/>
  <c r="IK502" i="9"/>
  <c r="IK501" i="9"/>
  <c r="CJ107" i="19"/>
  <c r="IJ407" i="9"/>
  <c r="IJ147" i="9"/>
  <c r="IJ521" i="9"/>
  <c r="IL496" i="9" l="1"/>
  <c r="IL452" i="9"/>
  <c r="IJ522" i="9"/>
  <c r="IK378" i="9"/>
  <c r="IK386" i="9" s="1"/>
  <c r="CH31" i="19"/>
  <c r="CH35" i="19" s="1"/>
  <c r="CH43" i="19" s="1"/>
  <c r="IK112" i="9"/>
  <c r="IJ408" i="9"/>
  <c r="IJ410" i="9" s="1"/>
  <c r="IJ412" i="9" s="1"/>
  <c r="CJ108" i="19"/>
  <c r="IK407" i="9" l="1"/>
  <c r="IJ524" i="9"/>
  <c r="IL374" i="9"/>
  <c r="IL454" i="9"/>
  <c r="IM451" i="9"/>
  <c r="IK147" i="9"/>
  <c r="IK521" i="9"/>
  <c r="CK107" i="19"/>
  <c r="IL502" i="9"/>
  <c r="IL501" i="9"/>
  <c r="IK522" i="9" l="1"/>
  <c r="CK108" i="19"/>
  <c r="IL112" i="9"/>
  <c r="IL378" i="9"/>
  <c r="IL386" i="9" s="1"/>
  <c r="IK408" i="9"/>
  <c r="IK410" i="9" s="1"/>
  <c r="IK412" i="9" s="1"/>
  <c r="CH64" i="19"/>
  <c r="CH65" i="19" s="1"/>
  <c r="CH67" i="19" s="1"/>
  <c r="IM496" i="9"/>
  <c r="IM452" i="9"/>
  <c r="CL107" i="19" l="1"/>
  <c r="IL407" i="9"/>
  <c r="IL521" i="9"/>
  <c r="IL522" i="9" s="1"/>
  <c r="IL147" i="9"/>
  <c r="IM374" i="9"/>
  <c r="IM454" i="9"/>
  <c r="IN451" i="9"/>
  <c r="IM501" i="9"/>
  <c r="IM502" i="9"/>
  <c r="IK524" i="9"/>
  <c r="CH68" i="19"/>
  <c r="CH69" i="19"/>
  <c r="IL524" i="9" l="1"/>
  <c r="IM378" i="9"/>
  <c r="IM386" i="9" s="1"/>
  <c r="IM112" i="9"/>
  <c r="IL408" i="9"/>
  <c r="IL410" i="9" s="1"/>
  <c r="IL412" i="9" s="1"/>
  <c r="CL108" i="19"/>
  <c r="IN496" i="9"/>
  <c r="IN452" i="9"/>
  <c r="CM107" i="19" l="1"/>
  <c r="IN454" i="9"/>
  <c r="IN374" i="9"/>
  <c r="AB33" i="20" s="1"/>
  <c r="IO451" i="9"/>
  <c r="IM147" i="9"/>
  <c r="IM521" i="9"/>
  <c r="IM522" i="9" s="1"/>
  <c r="IM407" i="9"/>
  <c r="IM408" i="9" s="1"/>
  <c r="IM410" i="9" s="1"/>
  <c r="IM412" i="9" s="1"/>
  <c r="IN502" i="9"/>
  <c r="IN501" i="9"/>
  <c r="AD21" i="17" l="1"/>
  <c r="AB37" i="20"/>
  <c r="CI31" i="19"/>
  <c r="CI35" i="19" s="1"/>
  <c r="CI43" i="19" s="1"/>
  <c r="IN378" i="9"/>
  <c r="IN386" i="9" s="1"/>
  <c r="IN112" i="9"/>
  <c r="CM108" i="19"/>
  <c r="IM524" i="9"/>
  <c r="IO496" i="9"/>
  <c r="IO452" i="9"/>
  <c r="AD20" i="17" l="1"/>
  <c r="AD44" i="17" s="1"/>
  <c r="AB45" i="20"/>
  <c r="AD19" i="17" s="1"/>
  <c r="CN107" i="19"/>
  <c r="IN521" i="9"/>
  <c r="IN522" i="9" s="1"/>
  <c r="IN147" i="9"/>
  <c r="IO501" i="9"/>
  <c r="IO502" i="9"/>
  <c r="IN407" i="9"/>
  <c r="AB66" i="20" s="1"/>
  <c r="IO374" i="9"/>
  <c r="IO454" i="9"/>
  <c r="IP451" i="9"/>
  <c r="IN408" i="9" l="1"/>
  <c r="CI64" i="19"/>
  <c r="CI65" i="19" s="1"/>
  <c r="CI67" i="19" s="1"/>
  <c r="IN524" i="9"/>
  <c r="CN108" i="19"/>
  <c r="IP496" i="9"/>
  <c r="IP452" i="9"/>
  <c r="IO112" i="9"/>
  <c r="IO378" i="9"/>
  <c r="IO386" i="9" s="1"/>
  <c r="IN410" i="9" l="1"/>
  <c r="IN412" i="9" s="1"/>
  <c r="AB67" i="20"/>
  <c r="CO107" i="19"/>
  <c r="IP454" i="9"/>
  <c r="IP374" i="9"/>
  <c r="IQ451" i="9"/>
  <c r="IP502" i="9"/>
  <c r="IP501" i="9"/>
  <c r="CI69" i="19"/>
  <c r="CI68" i="19"/>
  <c r="IO407" i="9"/>
  <c r="IO408" i="9" s="1"/>
  <c r="IO410" i="9" s="1"/>
  <c r="IO412" i="9" s="1"/>
  <c r="IO147" i="9"/>
  <c r="IO521" i="9"/>
  <c r="IO522" i="9" s="1"/>
  <c r="AD29" i="17" l="1"/>
  <c r="AB69" i="20"/>
  <c r="AB71" i="20" s="1"/>
  <c r="CO108" i="19"/>
  <c r="IO524" i="9"/>
  <c r="IQ496" i="9"/>
  <c r="IQ452" i="9"/>
  <c r="IP112" i="9"/>
  <c r="IP378" i="9"/>
  <c r="IP386" i="9" s="1"/>
  <c r="IQ501" i="9" l="1"/>
  <c r="IQ502" i="9"/>
  <c r="IP407" i="9"/>
  <c r="IP408" i="9" s="1"/>
  <c r="IP410" i="9" s="1"/>
  <c r="IP412" i="9" s="1"/>
  <c r="CP107" i="19"/>
  <c r="IP521" i="9"/>
  <c r="IP522" i="9" s="1"/>
  <c r="IP147" i="9"/>
  <c r="IQ374" i="9"/>
  <c r="IQ454" i="9"/>
  <c r="IR451" i="9"/>
  <c r="IP524" i="9" l="1"/>
  <c r="CP108" i="19"/>
  <c r="IR496" i="9"/>
  <c r="IR452" i="9"/>
  <c r="IQ378" i="9"/>
  <c r="IQ386" i="9" s="1"/>
  <c r="CJ31" i="19"/>
  <c r="CJ35" i="19" s="1"/>
  <c r="CJ43" i="19" s="1"/>
  <c r="IQ112" i="9"/>
  <c r="IR502" i="9" l="1"/>
  <c r="IR501" i="9"/>
  <c r="IQ407" i="9"/>
  <c r="CQ107" i="19"/>
  <c r="IR454" i="9"/>
  <c r="IR374" i="9"/>
  <c r="IS451" i="9"/>
  <c r="IQ521" i="9"/>
  <c r="IQ522" i="9" s="1"/>
  <c r="IQ147" i="9"/>
  <c r="IQ524" i="9" l="1"/>
  <c r="CQ108" i="19"/>
  <c r="IQ408" i="9"/>
  <c r="IQ410" i="9" s="1"/>
  <c r="IQ412" i="9" s="1"/>
  <c r="CJ64" i="19"/>
  <c r="CJ65" i="19" s="1"/>
  <c r="CJ67" i="19" s="1"/>
  <c r="IS496" i="9"/>
  <c r="IS452" i="9"/>
  <c r="IR378" i="9"/>
  <c r="IR386" i="9" s="1"/>
  <c r="IR112" i="9"/>
  <c r="IS501" i="9" l="1"/>
  <c r="IS502" i="9"/>
  <c r="IS454" i="9"/>
  <c r="IS374" i="9"/>
  <c r="IT451" i="9"/>
  <c r="CJ69" i="19"/>
  <c r="CJ68" i="19"/>
  <c r="CR107" i="19"/>
  <c r="IR521" i="9"/>
  <c r="IR522" i="9" s="1"/>
  <c r="IR147" i="9"/>
  <c r="IR407" i="9"/>
  <c r="IR408" i="9" s="1"/>
  <c r="IR410" i="9" s="1"/>
  <c r="IR412" i="9" s="1"/>
  <c r="IT496" i="9" l="1"/>
  <c r="IT452" i="9"/>
  <c r="IS378" i="9"/>
  <c r="IS386" i="9" s="1"/>
  <c r="IS112" i="9"/>
  <c r="IR524" i="9"/>
  <c r="CR108" i="19"/>
  <c r="CS107" i="19" l="1"/>
  <c r="IT454" i="9"/>
  <c r="IT374" i="9"/>
  <c r="IU451" i="9"/>
  <c r="IS147" i="9"/>
  <c r="IS521" i="9"/>
  <c r="IS522" i="9" s="1"/>
  <c r="IS407" i="9"/>
  <c r="IS408" i="9" s="1"/>
  <c r="IS410" i="9" s="1"/>
  <c r="IS412" i="9" s="1"/>
  <c r="IT501" i="9"/>
  <c r="IT502" i="9"/>
  <c r="IU496" i="9" l="1"/>
  <c r="IU452" i="9"/>
  <c r="IT112" i="9"/>
  <c r="CK31" i="19"/>
  <c r="CK35" i="19" s="1"/>
  <c r="CK43" i="19" s="1"/>
  <c r="IT378" i="9"/>
  <c r="IT386" i="9" s="1"/>
  <c r="IS524" i="9"/>
  <c r="CS108" i="19"/>
  <c r="IT407" i="9" l="1"/>
  <c r="CT107" i="19"/>
  <c r="IU374" i="9"/>
  <c r="IU454" i="9"/>
  <c r="IV451" i="9"/>
  <c r="IT147" i="9"/>
  <c r="IT521" i="9"/>
  <c r="IU502" i="9"/>
  <c r="IU501" i="9"/>
  <c r="IT408" i="9" l="1"/>
  <c r="CK64" i="19"/>
  <c r="CK65" i="19" s="1"/>
  <c r="CK67" i="19" s="1"/>
  <c r="IU378" i="9"/>
  <c r="IU386" i="9" s="1"/>
  <c r="IU112" i="9"/>
  <c r="CT108" i="19"/>
  <c r="H521" i="9"/>
  <c r="IT522" i="9"/>
  <c r="IV496" i="9"/>
  <c r="IV452" i="9"/>
  <c r="IU407" i="9" l="1"/>
  <c r="IU408" i="9" s="1"/>
  <c r="IU410" i="9" s="1"/>
  <c r="IU412" i="9" s="1"/>
  <c r="CK69" i="19"/>
  <c r="CK68" i="19"/>
  <c r="CU107" i="19"/>
  <c r="IV454" i="9"/>
  <c r="IV374" i="9"/>
  <c r="IW451" i="9"/>
  <c r="IU521" i="9"/>
  <c r="IU522" i="9" s="1"/>
  <c r="IU147" i="9"/>
  <c r="IV501" i="9"/>
  <c r="IV502" i="9"/>
  <c r="IT524" i="9"/>
  <c r="IT410" i="9"/>
  <c r="IT412" i="9" s="1"/>
  <c r="CU108" i="19" l="1"/>
  <c r="IV112" i="9"/>
  <c r="IV378" i="9"/>
  <c r="IV386" i="9" s="1"/>
  <c r="IU524" i="9"/>
  <c r="IW496" i="9"/>
  <c r="IW452" i="9"/>
  <c r="IV407" i="9" l="1"/>
  <c r="IV408" i="9" s="1"/>
  <c r="IV410" i="9" s="1"/>
  <c r="IV412" i="9" s="1"/>
  <c r="CV107" i="19"/>
  <c r="IV521" i="9"/>
  <c r="IV522" i="9" s="1"/>
  <c r="IV147" i="9"/>
  <c r="IW374" i="9"/>
  <c r="IW454" i="9"/>
  <c r="IX451" i="9"/>
  <c r="IW501" i="9"/>
  <c r="IW502" i="9"/>
  <c r="IV524" i="9" l="1"/>
  <c r="IW378" i="9"/>
  <c r="IW386" i="9" s="1"/>
  <c r="IW112" i="9"/>
  <c r="CL31" i="19"/>
  <c r="CL35" i="19" s="1"/>
  <c r="CL43" i="19" s="1"/>
  <c r="CV108" i="19"/>
  <c r="IX496" i="9"/>
  <c r="IX452" i="9"/>
  <c r="IX501" i="9" l="1"/>
  <c r="IX502" i="9"/>
  <c r="CW107" i="19"/>
  <c r="IW407" i="9"/>
  <c r="IW147" i="9"/>
  <c r="IW521" i="9"/>
  <c r="IW522" i="9" s="1"/>
  <c r="IX454" i="9"/>
  <c r="IX374" i="9"/>
  <c r="IY451" i="9"/>
  <c r="CW108" i="19" l="1"/>
  <c r="IX112" i="9"/>
  <c r="IX378" i="9"/>
  <c r="IX386" i="9" s="1"/>
  <c r="IW408" i="9"/>
  <c r="IW410" i="9" s="1"/>
  <c r="IW412" i="9" s="1"/>
  <c r="CL64" i="19"/>
  <c r="CL65" i="19" s="1"/>
  <c r="CL67" i="19" s="1"/>
  <c r="IY496" i="9"/>
  <c r="IY452" i="9"/>
  <c r="IW524" i="9"/>
  <c r="IY374" i="9" l="1"/>
  <c r="IY454" i="9"/>
  <c r="IZ451" i="9"/>
  <c r="IY501" i="9"/>
  <c r="IY502" i="9"/>
  <c r="CX107" i="19"/>
  <c r="CL68" i="19"/>
  <c r="CL69" i="19"/>
  <c r="IX407" i="9"/>
  <c r="IX408" i="9" s="1"/>
  <c r="IX410" i="9" s="1"/>
  <c r="IX412" i="9" s="1"/>
  <c r="IX521" i="9"/>
  <c r="IX522" i="9" s="1"/>
  <c r="IX147" i="9"/>
  <c r="IZ496" i="9" l="1"/>
  <c r="IZ452" i="9"/>
  <c r="IX524" i="9"/>
  <c r="CX108" i="19"/>
  <c r="IY112" i="9"/>
  <c r="IY378" i="9"/>
  <c r="IY386" i="9" s="1"/>
  <c r="CY107" i="19" l="1"/>
  <c r="CY108" i="19" s="1"/>
  <c r="CZ107" i="19" s="1"/>
  <c r="CZ108" i="19" s="1"/>
  <c r="DA107" i="19" s="1"/>
  <c r="DA108" i="19" s="1"/>
  <c r="DB107" i="19" s="1"/>
  <c r="DB108" i="19" s="1"/>
  <c r="DC107" i="19" s="1"/>
  <c r="DC108" i="19" s="1"/>
  <c r="DD107" i="19" s="1"/>
  <c r="DD108" i="19" s="1"/>
  <c r="DE107" i="19" s="1"/>
  <c r="DE108" i="19" s="1"/>
  <c r="DF107" i="19" s="1"/>
  <c r="DF108" i="19" s="1"/>
  <c r="DG107" i="19" s="1"/>
  <c r="DG108" i="19" s="1"/>
  <c r="DH107" i="19" s="1"/>
  <c r="DH108" i="19" s="1"/>
  <c r="DI107" i="19" s="1"/>
  <c r="DI108" i="19" s="1"/>
  <c r="DJ107" i="19" s="1"/>
  <c r="DJ108" i="19" s="1"/>
  <c r="DK107" i="19" s="1"/>
  <c r="DK108" i="19" s="1"/>
  <c r="IY407" i="9"/>
  <c r="IY408" i="9" s="1"/>
  <c r="IY410" i="9" s="1"/>
  <c r="IY412" i="9" s="1"/>
  <c r="IY521" i="9"/>
  <c r="IY522" i="9" s="1"/>
  <c r="IY147" i="9"/>
  <c r="IZ454" i="9"/>
  <c r="IZ374" i="9"/>
  <c r="AC33" i="20" s="1"/>
  <c r="JA451" i="9"/>
  <c r="IZ501" i="9"/>
  <c r="IZ502" i="9"/>
  <c r="AE21" i="17" l="1"/>
  <c r="AC37" i="20"/>
  <c r="JA496" i="9"/>
  <c r="JA452" i="9"/>
  <c r="IY524" i="9"/>
  <c r="CM31" i="19"/>
  <c r="CM35" i="19" s="1"/>
  <c r="CM43" i="19" s="1"/>
  <c r="IZ378" i="9"/>
  <c r="IZ386" i="9" s="1"/>
  <c r="IZ112" i="9"/>
  <c r="AE20" i="17" l="1"/>
  <c r="AE44" i="17" s="1"/>
  <c r="AC45" i="20"/>
  <c r="AE19" i="17" s="1"/>
  <c r="IZ407" i="9"/>
  <c r="AC66" i="20" s="1"/>
  <c r="JA454" i="9"/>
  <c r="JA374" i="9"/>
  <c r="JB451" i="9"/>
  <c r="IZ521" i="9"/>
  <c r="IZ522" i="9" s="1"/>
  <c r="IZ147" i="9"/>
  <c r="JA502" i="9"/>
  <c r="JA501" i="9"/>
  <c r="JB496" i="9" l="1"/>
  <c r="JB452" i="9"/>
  <c r="IZ408" i="9"/>
  <c r="CM64" i="19"/>
  <c r="CM65" i="19" s="1"/>
  <c r="CM67" i="19" s="1"/>
  <c r="IZ524" i="9"/>
  <c r="JA378" i="9"/>
  <c r="JA386" i="9" s="1"/>
  <c r="JA112" i="9"/>
  <c r="IZ410" i="9" l="1"/>
  <c r="IZ412" i="9" s="1"/>
  <c r="AC67" i="20"/>
  <c r="JA407" i="9"/>
  <c r="JA408" i="9" s="1"/>
  <c r="JA410" i="9" s="1"/>
  <c r="JA412" i="9" s="1"/>
  <c r="CM69" i="19"/>
  <c r="CM68" i="19"/>
  <c r="JA521" i="9"/>
  <c r="JA522" i="9" s="1"/>
  <c r="JA147" i="9"/>
  <c r="JB454" i="9"/>
  <c r="JB374" i="9"/>
  <c r="JC451" i="9"/>
  <c r="JB502" i="9"/>
  <c r="JB501" i="9"/>
  <c r="AC69" i="20" l="1"/>
  <c r="AC71" i="20" s="1"/>
  <c r="AE29" i="17"/>
  <c r="JB112" i="9"/>
  <c r="JB378" i="9"/>
  <c r="JB386" i="9" s="1"/>
  <c r="JA524" i="9"/>
  <c r="JC496" i="9"/>
  <c r="JC452" i="9"/>
  <c r="JC501" i="9" l="1"/>
  <c r="JC502" i="9"/>
  <c r="JC454" i="9"/>
  <c r="JC374" i="9"/>
  <c r="JD451" i="9"/>
  <c r="JB407" i="9"/>
  <c r="JB408" i="9" s="1"/>
  <c r="JB410" i="9" s="1"/>
  <c r="JB412" i="9" s="1"/>
  <c r="JB147" i="9"/>
  <c r="JB521" i="9"/>
  <c r="JB522" i="9" s="1"/>
  <c r="CN31" i="19" l="1"/>
  <c r="CN35" i="19" s="1"/>
  <c r="CN43" i="19" s="1"/>
  <c r="JC112" i="9"/>
  <c r="JC378" i="9"/>
  <c r="JC386" i="9" s="1"/>
  <c r="JD496" i="9"/>
  <c r="JD452" i="9"/>
  <c r="JB524" i="9"/>
  <c r="JD454" i="9" l="1"/>
  <c r="JD374" i="9"/>
  <c r="JE451" i="9"/>
  <c r="JD501" i="9"/>
  <c r="JD502" i="9"/>
  <c r="JC407" i="9"/>
  <c r="JC521" i="9"/>
  <c r="JC522" i="9" s="1"/>
  <c r="JC147" i="9"/>
  <c r="JE496" i="9" l="1"/>
  <c r="JE452" i="9"/>
  <c r="JD378" i="9"/>
  <c r="JD386" i="9" s="1"/>
  <c r="JD112" i="9"/>
  <c r="JC524" i="9"/>
  <c r="JC408" i="9"/>
  <c r="JC410" i="9" s="1"/>
  <c r="JC412" i="9" s="1"/>
  <c r="CN64" i="19"/>
  <c r="CN65" i="19" s="1"/>
  <c r="CN67" i="19" s="1"/>
  <c r="CN69" i="19" l="1"/>
  <c r="CN68" i="19"/>
  <c r="JD521" i="9"/>
  <c r="JD522" i="9" s="1"/>
  <c r="JD147" i="9"/>
  <c r="JD407" i="9"/>
  <c r="JD408" i="9" s="1"/>
  <c r="JD410" i="9" s="1"/>
  <c r="JD412" i="9" s="1"/>
  <c r="JE454" i="9"/>
  <c r="JE374" i="9"/>
  <c r="JF451" i="9"/>
  <c r="JE501" i="9"/>
  <c r="JE502" i="9"/>
  <c r="JD524" i="9" l="1"/>
  <c r="JE112" i="9"/>
  <c r="JE378" i="9"/>
  <c r="JE386" i="9" s="1"/>
  <c r="JF496" i="9"/>
  <c r="JF452" i="9"/>
  <c r="JF502" i="9" l="1"/>
  <c r="JF501" i="9"/>
  <c r="JF454" i="9"/>
  <c r="JF374" i="9"/>
  <c r="JG451" i="9"/>
  <c r="JE407" i="9"/>
  <c r="JE408" i="9" s="1"/>
  <c r="JE410" i="9" s="1"/>
  <c r="JE412" i="9" s="1"/>
  <c r="JE521" i="9"/>
  <c r="JE522" i="9" s="1"/>
  <c r="JE147" i="9"/>
  <c r="JE524" i="9" l="1"/>
  <c r="JF378" i="9"/>
  <c r="JF386" i="9" s="1"/>
  <c r="CO31" i="19"/>
  <c r="CO35" i="19" s="1"/>
  <c r="CO43" i="19" s="1"/>
  <c r="JF112" i="9"/>
  <c r="JG496" i="9"/>
  <c r="JG452" i="9"/>
  <c r="JG454" i="9" l="1"/>
  <c r="JG374" i="9"/>
  <c r="JH451" i="9"/>
  <c r="JG502" i="9"/>
  <c r="JG501" i="9"/>
  <c r="JF521" i="9"/>
  <c r="JF522" i="9" s="1"/>
  <c r="JF147" i="9"/>
  <c r="JF407" i="9"/>
  <c r="JF524" i="9" l="1"/>
  <c r="JH496" i="9"/>
  <c r="JH452" i="9"/>
  <c r="CO64" i="19"/>
  <c r="CO65" i="19" s="1"/>
  <c r="CO67" i="19" s="1"/>
  <c r="JF408" i="9"/>
  <c r="JG112" i="9"/>
  <c r="JG378" i="9"/>
  <c r="JG386" i="9" s="1"/>
  <c r="JH502" i="9" l="1"/>
  <c r="JH501" i="9"/>
  <c r="JG407" i="9"/>
  <c r="JG408" i="9" s="1"/>
  <c r="JG410" i="9" s="1"/>
  <c r="JG412" i="9" s="1"/>
  <c r="JG147" i="9"/>
  <c r="JG521" i="9"/>
  <c r="JG522" i="9" s="1"/>
  <c r="CO68" i="19"/>
  <c r="CO69" i="19"/>
  <c r="JH454" i="9"/>
  <c r="JH374" i="9"/>
  <c r="JI451" i="9"/>
  <c r="JF410" i="9"/>
  <c r="JF412" i="9" s="1"/>
  <c r="JI496" i="9" l="1"/>
  <c r="JI452" i="9"/>
  <c r="JG524" i="9"/>
  <c r="JH112" i="9"/>
  <c r="JH378" i="9"/>
  <c r="JH386" i="9" s="1"/>
  <c r="JH407" i="9" l="1"/>
  <c r="JH408" i="9" s="1"/>
  <c r="JH410" i="9" s="1"/>
  <c r="JH412" i="9" s="1"/>
  <c r="JH521" i="9"/>
  <c r="JH522" i="9" s="1"/>
  <c r="JH147" i="9"/>
  <c r="JI374" i="9"/>
  <c r="JI454" i="9"/>
  <c r="JJ451" i="9"/>
  <c r="JI501" i="9"/>
  <c r="JI502" i="9"/>
  <c r="JJ496" i="9" l="1"/>
  <c r="JJ452" i="9"/>
  <c r="JH524" i="9"/>
  <c r="JI112" i="9"/>
  <c r="CP31" i="19"/>
  <c r="CP35" i="19" s="1"/>
  <c r="CP43" i="19" s="1"/>
  <c r="JI378" i="9"/>
  <c r="JI386" i="9" s="1"/>
  <c r="JI407" i="9" l="1"/>
  <c r="JI147" i="9"/>
  <c r="JI521" i="9"/>
  <c r="JI522" i="9" s="1"/>
  <c r="JJ374" i="9"/>
  <c r="JJ454" i="9"/>
  <c r="JK451" i="9"/>
  <c r="JJ502" i="9"/>
  <c r="JJ501" i="9"/>
  <c r="JJ112" i="9" l="1"/>
  <c r="JJ378" i="9"/>
  <c r="JJ386" i="9" s="1"/>
  <c r="JI408" i="9"/>
  <c r="JI410" i="9" s="1"/>
  <c r="JI412" i="9" s="1"/>
  <c r="CP64" i="19"/>
  <c r="CP65" i="19" s="1"/>
  <c r="CP67" i="19" s="1"/>
  <c r="JI524" i="9"/>
  <c r="JK496" i="9"/>
  <c r="JK452" i="9"/>
  <c r="CP69" i="19" l="1"/>
  <c r="CP68" i="19"/>
  <c r="JK374" i="9"/>
  <c r="JK454" i="9"/>
  <c r="JL451" i="9"/>
  <c r="JK501" i="9"/>
  <c r="JK502" i="9"/>
  <c r="JJ407" i="9"/>
  <c r="JJ408" i="9" s="1"/>
  <c r="JJ410" i="9" s="1"/>
  <c r="JJ412" i="9" s="1"/>
  <c r="JJ521" i="9"/>
  <c r="JJ522" i="9" s="1"/>
  <c r="JJ147" i="9"/>
  <c r="JL496" i="9" l="1"/>
  <c r="JL452" i="9"/>
  <c r="JK112" i="9"/>
  <c r="JK378" i="9"/>
  <c r="JK386" i="9" s="1"/>
  <c r="JJ524" i="9"/>
  <c r="JK407" i="9" l="1"/>
  <c r="JK408" i="9" s="1"/>
  <c r="JK410" i="9" s="1"/>
  <c r="JK412" i="9" s="1"/>
  <c r="JK521" i="9"/>
  <c r="JK522" i="9" s="1"/>
  <c r="JK147" i="9"/>
  <c r="JL374" i="9"/>
  <c r="AD33" i="20" s="1"/>
  <c r="JL454" i="9"/>
  <c r="JM451" i="9"/>
  <c r="JL502" i="9"/>
  <c r="JL501" i="9"/>
  <c r="AD37" i="20" l="1"/>
  <c r="AF21" i="17"/>
  <c r="JM496" i="9"/>
  <c r="JM452" i="9"/>
  <c r="JL112" i="9"/>
  <c r="CQ31" i="19"/>
  <c r="CQ35" i="19" s="1"/>
  <c r="CQ43" i="19" s="1"/>
  <c r="JL378" i="9"/>
  <c r="JL386" i="9" s="1"/>
  <c r="JK524" i="9"/>
  <c r="AF20" i="17" l="1"/>
  <c r="AF44" i="17" s="1"/>
  <c r="AD45" i="20"/>
  <c r="AF19" i="17" s="1"/>
  <c r="JL407" i="9"/>
  <c r="AD66" i="20" s="1"/>
  <c r="JL147" i="9"/>
  <c r="JL521" i="9"/>
  <c r="JL522" i="9" s="1"/>
  <c r="JM454" i="9"/>
  <c r="JM374" i="9"/>
  <c r="JN451" i="9"/>
  <c r="JM502" i="9"/>
  <c r="JM501" i="9"/>
  <c r="JM112" i="9" l="1"/>
  <c r="JM378" i="9"/>
  <c r="JM386" i="9" s="1"/>
  <c r="JL408" i="9"/>
  <c r="CQ64" i="19"/>
  <c r="CQ65" i="19" s="1"/>
  <c r="CQ67" i="19" s="1"/>
  <c r="JL524" i="9"/>
  <c r="JN496" i="9"/>
  <c r="JN452" i="9"/>
  <c r="JL410" i="9" l="1"/>
  <c r="JL412" i="9" s="1"/>
  <c r="AD67" i="20"/>
  <c r="CQ68" i="19"/>
  <c r="CQ69" i="19"/>
  <c r="JN454" i="9"/>
  <c r="JN374" i="9"/>
  <c r="JO451" i="9"/>
  <c r="JN502" i="9"/>
  <c r="JN501" i="9"/>
  <c r="JM407" i="9"/>
  <c r="JM408" i="9" s="1"/>
  <c r="JM410" i="9" s="1"/>
  <c r="JM412" i="9" s="1"/>
  <c r="JM521" i="9"/>
  <c r="JM522" i="9" s="1"/>
  <c r="JM147" i="9"/>
  <c r="AF29" i="17" l="1"/>
  <c r="AD69" i="20"/>
  <c r="AD71" i="20" s="1"/>
  <c r="JO496" i="9"/>
  <c r="JO452" i="9"/>
  <c r="JN378" i="9"/>
  <c r="JN386" i="9" s="1"/>
  <c r="JN112" i="9"/>
  <c r="JM524" i="9"/>
  <c r="JN147" i="9" l="1"/>
  <c r="JN521" i="9"/>
  <c r="JN522" i="9" s="1"/>
  <c r="JN407" i="9"/>
  <c r="JN408" i="9" s="1"/>
  <c r="JN410" i="9" s="1"/>
  <c r="JN412" i="9" s="1"/>
  <c r="JO374" i="9"/>
  <c r="JO454" i="9"/>
  <c r="JP451" i="9"/>
  <c r="JO502" i="9"/>
  <c r="JO501" i="9"/>
  <c r="JP496" i="9" l="1"/>
  <c r="JP452" i="9"/>
  <c r="JO112" i="9"/>
  <c r="JO378" i="9"/>
  <c r="JO386" i="9" s="1"/>
  <c r="CR31" i="19"/>
  <c r="CR35" i="19" s="1"/>
  <c r="CR43" i="19" s="1"/>
  <c r="JN524" i="9"/>
  <c r="JO407" i="9" l="1"/>
  <c r="JO147" i="9"/>
  <c r="JO521" i="9"/>
  <c r="JO522" i="9" s="1"/>
  <c r="JP454" i="9"/>
  <c r="JP374" i="9"/>
  <c r="JQ451" i="9"/>
  <c r="JP502" i="9"/>
  <c r="JP501" i="9"/>
  <c r="CR64" i="19" l="1"/>
  <c r="CR65" i="19" s="1"/>
  <c r="CR67" i="19" s="1"/>
  <c r="JO408" i="9"/>
  <c r="JO410" i="9" s="1"/>
  <c r="JO412" i="9" s="1"/>
  <c r="JP378" i="9"/>
  <c r="JP386" i="9" s="1"/>
  <c r="JP112" i="9"/>
  <c r="JO524" i="9"/>
  <c r="JQ496" i="9"/>
  <c r="JQ452" i="9"/>
  <c r="JP521" i="9" l="1"/>
  <c r="JP522" i="9" s="1"/>
  <c r="JP147" i="9"/>
  <c r="JQ454" i="9"/>
  <c r="JQ374" i="9"/>
  <c r="JR451" i="9"/>
  <c r="JQ501" i="9"/>
  <c r="JQ502" i="9"/>
  <c r="JP407" i="9"/>
  <c r="JP408" i="9" s="1"/>
  <c r="JP410" i="9" s="1"/>
  <c r="JP412" i="9" s="1"/>
  <c r="CR69" i="19"/>
  <c r="CR68" i="19"/>
  <c r="JQ112" i="9" l="1"/>
  <c r="JQ378" i="9"/>
  <c r="JQ386" i="9" s="1"/>
  <c r="JR496" i="9"/>
  <c r="JR452" i="9"/>
  <c r="JP524" i="9"/>
  <c r="JR454" i="9" l="1"/>
  <c r="JR374" i="9"/>
  <c r="JS451" i="9"/>
  <c r="JR502" i="9"/>
  <c r="JR501" i="9"/>
  <c r="JQ407" i="9"/>
  <c r="JQ147" i="9"/>
  <c r="JQ521" i="9"/>
  <c r="JQ522" i="9" s="1"/>
  <c r="JQ408" i="9" l="1"/>
  <c r="JQ524" i="9"/>
  <c r="JS496" i="9"/>
  <c r="JS452" i="9"/>
  <c r="JR378" i="9"/>
  <c r="JR386" i="9" s="1"/>
  <c r="JR112" i="9"/>
  <c r="CS31" i="19"/>
  <c r="CS35" i="19" s="1"/>
  <c r="CS43" i="19" s="1"/>
  <c r="JS454" i="9" l="1"/>
  <c r="JS374" i="9"/>
  <c r="JT451" i="9"/>
  <c r="JS502" i="9"/>
  <c r="JS501" i="9"/>
  <c r="JR407" i="9"/>
  <c r="JR147" i="9"/>
  <c r="JR521" i="9"/>
  <c r="JR522" i="9" s="1"/>
  <c r="JQ410" i="9"/>
  <c r="JQ412" i="9" s="1"/>
  <c r="JR524" i="9" l="1"/>
  <c r="JT496" i="9"/>
  <c r="JT452" i="9"/>
  <c r="JS378" i="9"/>
  <c r="JS386" i="9" s="1"/>
  <c r="JS112" i="9"/>
  <c r="JR408" i="9"/>
  <c r="JR410" i="9" s="1"/>
  <c r="JR412" i="9" s="1"/>
  <c r="CS64" i="19"/>
  <c r="CS65" i="19" s="1"/>
  <c r="CS67" i="19" s="1"/>
  <c r="JS407" i="9" l="1"/>
  <c r="JS408" i="9" s="1"/>
  <c r="JS410" i="9" s="1"/>
  <c r="JS412" i="9" s="1"/>
  <c r="JT454" i="9"/>
  <c r="JT374" i="9"/>
  <c r="JU451" i="9"/>
  <c r="JT501" i="9"/>
  <c r="JT502" i="9"/>
  <c r="CS69" i="19"/>
  <c r="CS68" i="19"/>
  <c r="JS521" i="9"/>
  <c r="JS522" i="9" s="1"/>
  <c r="JS147" i="9"/>
  <c r="JU496" i="9" l="1"/>
  <c r="JU452" i="9"/>
  <c r="JT112" i="9"/>
  <c r="JT378" i="9"/>
  <c r="JT386" i="9" s="1"/>
  <c r="JS524" i="9"/>
  <c r="JU374" i="9" l="1"/>
  <c r="JU454" i="9"/>
  <c r="JV451" i="9"/>
  <c r="JT407" i="9"/>
  <c r="JT408" i="9" s="1"/>
  <c r="JT410" i="9" s="1"/>
  <c r="JT412" i="9" s="1"/>
  <c r="JT147" i="9"/>
  <c r="JT521" i="9"/>
  <c r="JT522" i="9" s="1"/>
  <c r="JU501" i="9"/>
  <c r="JU502" i="9"/>
  <c r="JT524" i="9" l="1"/>
  <c r="JV496" i="9"/>
  <c r="JV452" i="9"/>
  <c r="CT31" i="19"/>
  <c r="CT35" i="19" s="1"/>
  <c r="CT43" i="19" s="1"/>
  <c r="JU378" i="9"/>
  <c r="JU386" i="9" s="1"/>
  <c r="JU112" i="9"/>
  <c r="JU147" i="9" l="1"/>
  <c r="JU521" i="9"/>
  <c r="JU522" i="9" s="1"/>
  <c r="JU407" i="9"/>
  <c r="JV501" i="9"/>
  <c r="JV502" i="9"/>
  <c r="JV374" i="9"/>
  <c r="JV454" i="9"/>
  <c r="JW451" i="9"/>
  <c r="CT64" i="19" l="1"/>
  <c r="CT65" i="19" s="1"/>
  <c r="CT67" i="19" s="1"/>
  <c r="JU408" i="9"/>
  <c r="JU410" i="9" s="1"/>
  <c r="JU412" i="9" s="1"/>
  <c r="JU524" i="9"/>
  <c r="JW496" i="9"/>
  <c r="JW452" i="9"/>
  <c r="JV112" i="9"/>
  <c r="JV378" i="9"/>
  <c r="JV386" i="9" s="1"/>
  <c r="JV147" i="9" l="1"/>
  <c r="JV521" i="9"/>
  <c r="JV522" i="9" s="1"/>
  <c r="JV407" i="9"/>
  <c r="JV408" i="9" s="1"/>
  <c r="JV410" i="9" s="1"/>
  <c r="JV412" i="9" s="1"/>
  <c r="JW502" i="9"/>
  <c r="JW501" i="9"/>
  <c r="JW374" i="9"/>
  <c r="AE33" i="20" s="1"/>
  <c r="JW454" i="9"/>
  <c r="JX451" i="9"/>
  <c r="CT68" i="19"/>
  <c r="CT69" i="19"/>
  <c r="AG21" i="17" l="1"/>
  <c r="AE37" i="20"/>
  <c r="JW112" i="9"/>
  <c r="JW378" i="9"/>
  <c r="JW386" i="9" s="1"/>
  <c r="JV524" i="9"/>
  <c r="JX496" i="9"/>
  <c r="JX452" i="9"/>
  <c r="AG20" i="17" l="1"/>
  <c r="AG44" i="17" s="1"/>
  <c r="AE45" i="20"/>
  <c r="AG19" i="17" s="1"/>
  <c r="JX454" i="9"/>
  <c r="JX374" i="9"/>
  <c r="JY451" i="9"/>
  <c r="JX502" i="9"/>
  <c r="JX501" i="9"/>
  <c r="JW407" i="9"/>
  <c r="JW147" i="9"/>
  <c r="JW521" i="9"/>
  <c r="JW522" i="9" s="1"/>
  <c r="JW408" i="9" l="1"/>
  <c r="AE66" i="20"/>
  <c r="JX378" i="9"/>
  <c r="JX386" i="9" s="1"/>
  <c r="CU31" i="19"/>
  <c r="CU35" i="19" s="1"/>
  <c r="CU43" i="19" s="1"/>
  <c r="JX112" i="9"/>
  <c r="JY496" i="9"/>
  <c r="JY452" i="9"/>
  <c r="JW524" i="9"/>
  <c r="JW410" i="9" l="1"/>
  <c r="JW412" i="9" s="1"/>
  <c r="AE67" i="20"/>
  <c r="JX147" i="9"/>
  <c r="JX521" i="9"/>
  <c r="JX522" i="9" s="1"/>
  <c r="JY454" i="9"/>
  <c r="JY374" i="9"/>
  <c r="JZ451" i="9"/>
  <c r="JY502" i="9"/>
  <c r="JY501" i="9"/>
  <c r="JX407" i="9"/>
  <c r="AE69" i="20" l="1"/>
  <c r="AE71" i="20" s="1"/>
  <c r="AG29" i="17"/>
  <c r="JY112" i="9"/>
  <c r="JY378" i="9"/>
  <c r="JY386" i="9" s="1"/>
  <c r="JZ496" i="9"/>
  <c r="JZ452" i="9"/>
  <c r="JX524" i="9"/>
  <c r="JX408" i="9"/>
  <c r="JX410" i="9" s="1"/>
  <c r="JX412" i="9" s="1"/>
  <c r="CU64" i="19"/>
  <c r="CU65" i="19" s="1"/>
  <c r="CU67" i="19" s="1"/>
  <c r="CU69" i="19" l="1"/>
  <c r="CU68" i="19"/>
  <c r="JZ374" i="9"/>
  <c r="JZ454" i="9"/>
  <c r="KA451" i="9"/>
  <c r="JZ501" i="9"/>
  <c r="JZ502" i="9"/>
  <c r="JY407" i="9"/>
  <c r="JY408" i="9" s="1"/>
  <c r="JY410" i="9" s="1"/>
  <c r="JY412" i="9" s="1"/>
  <c r="JY521" i="9"/>
  <c r="JY522" i="9" s="1"/>
  <c r="JY147" i="9"/>
  <c r="KA496" i="9" l="1"/>
  <c r="KA452" i="9"/>
  <c r="JZ378" i="9"/>
  <c r="JZ386" i="9" s="1"/>
  <c r="JZ112" i="9"/>
  <c r="JY524" i="9"/>
  <c r="JZ521" i="9" l="1"/>
  <c r="JZ522" i="9" s="1"/>
  <c r="JZ147" i="9"/>
  <c r="JZ407" i="9"/>
  <c r="JZ408" i="9" s="1"/>
  <c r="JZ410" i="9" s="1"/>
  <c r="JZ412" i="9" s="1"/>
  <c r="KA454" i="9"/>
  <c r="KA374" i="9"/>
  <c r="KB451" i="9"/>
  <c r="KA501" i="9"/>
  <c r="KA502" i="9"/>
  <c r="KB496" i="9" l="1"/>
  <c r="KB452" i="9"/>
  <c r="KA112" i="9"/>
  <c r="CV31" i="19"/>
  <c r="CV35" i="19" s="1"/>
  <c r="CV43" i="19" s="1"/>
  <c r="KA378" i="9"/>
  <c r="KA386" i="9" s="1"/>
  <c r="JZ524" i="9"/>
  <c r="KA407" i="9" l="1"/>
  <c r="KA147" i="9"/>
  <c r="KA521" i="9"/>
  <c r="KA522" i="9" s="1"/>
  <c r="KB374" i="9"/>
  <c r="KB454" i="9"/>
  <c r="KC451" i="9"/>
  <c r="KB501" i="9"/>
  <c r="KB502" i="9"/>
  <c r="KB112" i="9" l="1"/>
  <c r="KB378" i="9"/>
  <c r="KB386" i="9" s="1"/>
  <c r="KA524" i="9"/>
  <c r="KA408" i="9"/>
  <c r="KA410" i="9" s="1"/>
  <c r="KA412" i="9" s="1"/>
  <c r="CV64" i="19"/>
  <c r="CV65" i="19" s="1"/>
  <c r="CV67" i="19" s="1"/>
  <c r="KC496" i="9"/>
  <c r="KC452" i="9"/>
  <c r="KC454" i="9" l="1"/>
  <c r="KC374" i="9"/>
  <c r="KD451" i="9"/>
  <c r="KC501" i="9"/>
  <c r="KC502" i="9"/>
  <c r="CV68" i="19"/>
  <c r="CV69" i="19"/>
  <c r="KB407" i="9"/>
  <c r="KB408" i="9" s="1"/>
  <c r="KB410" i="9" s="1"/>
  <c r="KB412" i="9" s="1"/>
  <c r="KB521" i="9"/>
  <c r="KB522" i="9" s="1"/>
  <c r="KB147" i="9"/>
  <c r="KD496" i="9" l="1"/>
  <c r="KD452" i="9"/>
  <c r="KB524" i="9"/>
  <c r="KC112" i="9"/>
  <c r="KC378" i="9"/>
  <c r="KC386" i="9" s="1"/>
  <c r="KC407" i="9" l="1"/>
  <c r="KC408" i="9" s="1"/>
  <c r="KC410" i="9" s="1"/>
  <c r="KC412" i="9" s="1"/>
  <c r="KC147" i="9"/>
  <c r="KC521" i="9"/>
  <c r="KC522" i="9" s="1"/>
  <c r="KD374" i="9"/>
  <c r="KD454" i="9"/>
  <c r="KE451" i="9"/>
  <c r="KD502" i="9"/>
  <c r="KD501" i="9"/>
  <c r="CW31" i="19" l="1"/>
  <c r="CW35" i="19" s="1"/>
  <c r="CW43" i="19" s="1"/>
  <c r="KD112" i="9"/>
  <c r="KD378" i="9"/>
  <c r="KD386" i="9" s="1"/>
  <c r="KE496" i="9"/>
  <c r="KE452" i="9"/>
  <c r="KC524" i="9"/>
  <c r="KE502" i="9" l="1"/>
  <c r="KE501" i="9"/>
  <c r="KE454" i="9"/>
  <c r="KE374" i="9"/>
  <c r="KF451" i="9"/>
  <c r="KD407" i="9"/>
  <c r="KD521" i="9"/>
  <c r="KD522" i="9" s="1"/>
  <c r="KD147" i="9"/>
  <c r="CW64" i="19" l="1"/>
  <c r="CW65" i="19" s="1"/>
  <c r="CW67" i="19" s="1"/>
  <c r="KD408" i="9"/>
  <c r="KE112" i="9"/>
  <c r="KE378" i="9"/>
  <c r="KE386" i="9" s="1"/>
  <c r="KF496" i="9"/>
  <c r="KF452" i="9"/>
  <c r="KD524" i="9"/>
  <c r="KE407" i="9" l="1"/>
  <c r="KE408" i="9" s="1"/>
  <c r="KE410" i="9" s="1"/>
  <c r="KE412" i="9" s="1"/>
  <c r="KE147" i="9"/>
  <c r="KE521" i="9"/>
  <c r="KE522" i="9" s="1"/>
  <c r="KF501" i="9"/>
  <c r="KF502" i="9"/>
  <c r="KD410" i="9"/>
  <c r="KD412" i="9" s="1"/>
  <c r="CW69" i="19"/>
  <c r="CW68" i="19"/>
  <c r="KF454" i="9"/>
  <c r="KF374" i="9"/>
  <c r="KG451" i="9"/>
  <c r="KF378" i="9" l="1"/>
  <c r="KF386" i="9" s="1"/>
  <c r="KF112" i="9"/>
  <c r="KE524" i="9"/>
  <c r="KG496" i="9"/>
  <c r="KG452" i="9"/>
  <c r="KG501" i="9" l="1"/>
  <c r="KG502" i="9"/>
  <c r="KG454" i="9"/>
  <c r="KG374" i="9"/>
  <c r="KH451" i="9"/>
  <c r="KF147" i="9"/>
  <c r="KF521" i="9"/>
  <c r="KF522" i="9" s="1"/>
  <c r="KF407" i="9"/>
  <c r="KF408" i="9" s="1"/>
  <c r="KF410" i="9" s="1"/>
  <c r="KF412" i="9" s="1"/>
  <c r="KG378" i="9" l="1"/>
  <c r="KG386" i="9" s="1"/>
  <c r="KG112" i="9"/>
  <c r="CX31" i="19"/>
  <c r="CX35" i="19" s="1"/>
  <c r="CX43" i="19" s="1"/>
  <c r="KH496" i="9"/>
  <c r="KH452" i="9"/>
  <c r="KF524" i="9"/>
  <c r="KH454" i="9" l="1"/>
  <c r="KH374" i="9"/>
  <c r="KI451" i="9"/>
  <c r="KH501" i="9"/>
  <c r="KH502" i="9"/>
  <c r="KG521" i="9"/>
  <c r="KG522" i="9" s="1"/>
  <c r="KG147" i="9"/>
  <c r="KG407" i="9"/>
  <c r="KG524" i="9" l="1"/>
  <c r="KI496" i="9"/>
  <c r="KI452" i="9"/>
  <c r="KG408" i="9"/>
  <c r="KG410" i="9" s="1"/>
  <c r="KG412" i="9" s="1"/>
  <c r="CX64" i="19"/>
  <c r="CX65" i="19" s="1"/>
  <c r="CX67" i="19" s="1"/>
  <c r="KH112" i="9"/>
  <c r="KH378" i="9"/>
  <c r="KH386" i="9" s="1"/>
  <c r="KH407" i="9" l="1"/>
  <c r="KH408" i="9" s="1"/>
  <c r="KH410" i="9" s="1"/>
  <c r="KH412" i="9" s="1"/>
  <c r="KH521" i="9"/>
  <c r="KH522" i="9" s="1"/>
  <c r="KH147" i="9"/>
  <c r="CX69" i="19"/>
  <c r="CX68" i="19"/>
  <c r="KI454" i="9"/>
  <c r="KI374" i="9"/>
  <c r="KJ451" i="9"/>
  <c r="KI502" i="9"/>
  <c r="KI501" i="9"/>
  <c r="KI112" i="9" l="1"/>
  <c r="KI378" i="9"/>
  <c r="KI386" i="9" s="1"/>
  <c r="KH524" i="9"/>
  <c r="KJ496" i="9"/>
  <c r="KJ452" i="9"/>
  <c r="KJ454" i="9" l="1"/>
  <c r="KJ374" i="9"/>
  <c r="AF33" i="20" s="1"/>
  <c r="KK451" i="9"/>
  <c r="KJ501" i="9"/>
  <c r="KJ502" i="9"/>
  <c r="KI407" i="9"/>
  <c r="KI408" i="9" s="1"/>
  <c r="KI410" i="9" s="1"/>
  <c r="KI412" i="9" s="1"/>
  <c r="KI521" i="9"/>
  <c r="KI522" i="9" s="1"/>
  <c r="KI147" i="9"/>
  <c r="AH21" i="17" l="1"/>
  <c r="AF37" i="20"/>
  <c r="KI524" i="9"/>
  <c r="KJ378" i="9"/>
  <c r="KJ386" i="9" s="1"/>
  <c r="CY31" i="19"/>
  <c r="CY35" i="19" s="1"/>
  <c r="CY43" i="19" s="1"/>
  <c r="KJ112" i="9"/>
  <c r="KK496" i="9"/>
  <c r="KK452" i="9"/>
  <c r="AF45" i="20" l="1"/>
  <c r="AH19" i="17" s="1"/>
  <c r="AH20" i="17"/>
  <c r="AH44" i="17" s="1"/>
  <c r="KK454" i="9"/>
  <c r="KK374" i="9"/>
  <c r="KL451" i="9"/>
  <c r="KK502" i="9"/>
  <c r="KK501" i="9"/>
  <c r="KJ147" i="9"/>
  <c r="KJ521" i="9"/>
  <c r="KJ522" i="9" s="1"/>
  <c r="KJ407" i="9"/>
  <c r="AF66" i="20" s="1"/>
  <c r="KJ408" i="9" l="1"/>
  <c r="CY64" i="19"/>
  <c r="CY65" i="19" s="1"/>
  <c r="CY67" i="19" s="1"/>
  <c r="KL496" i="9"/>
  <c r="KL452" i="9"/>
  <c r="KK378" i="9"/>
  <c r="KK386" i="9" s="1"/>
  <c r="KK112" i="9"/>
  <c r="KJ524" i="9"/>
  <c r="KJ410" i="9" l="1"/>
  <c r="KJ412" i="9" s="1"/>
  <c r="AF67" i="20"/>
  <c r="KK521" i="9"/>
  <c r="KK522" i="9" s="1"/>
  <c r="KK147" i="9"/>
  <c r="CY68" i="19"/>
  <c r="CY69" i="19"/>
  <c r="KK407" i="9"/>
  <c r="KK408" i="9" s="1"/>
  <c r="KK410" i="9" s="1"/>
  <c r="KK412" i="9" s="1"/>
  <c r="KL374" i="9"/>
  <c r="KL454" i="9"/>
  <c r="KM451" i="9"/>
  <c r="KL501" i="9"/>
  <c r="KL502" i="9"/>
  <c r="AH29" i="17" l="1"/>
  <c r="AF69" i="20"/>
  <c r="AF71" i="20" s="1"/>
  <c r="KL112" i="9"/>
  <c r="KL378" i="9"/>
  <c r="KL386" i="9" s="1"/>
  <c r="KM496" i="9"/>
  <c r="KM452" i="9"/>
  <c r="KK524" i="9"/>
  <c r="KM454" i="9" l="1"/>
  <c r="KM374" i="9"/>
  <c r="KN451" i="9"/>
  <c r="KM501" i="9"/>
  <c r="KM502" i="9"/>
  <c r="KL407" i="9"/>
  <c r="KL408" i="9" s="1"/>
  <c r="KL410" i="9" s="1"/>
  <c r="KL412" i="9" s="1"/>
  <c r="KL147" i="9"/>
  <c r="KL521" i="9"/>
  <c r="KL522" i="9" s="1"/>
  <c r="KN496" i="9" l="1"/>
  <c r="KN452" i="9"/>
  <c r="KM112" i="9"/>
  <c r="KM378" i="9"/>
  <c r="KM386" i="9" s="1"/>
  <c r="CZ31" i="19"/>
  <c r="CZ35" i="19" s="1"/>
  <c r="CZ43" i="19" s="1"/>
  <c r="KL524" i="9"/>
  <c r="KM407" i="9" l="1"/>
  <c r="KM521" i="9"/>
  <c r="KM522" i="9" s="1"/>
  <c r="KM147" i="9"/>
  <c r="KN454" i="9"/>
  <c r="KN374" i="9"/>
  <c r="KO451" i="9"/>
  <c r="KN502" i="9"/>
  <c r="KN501" i="9"/>
  <c r="KN112" i="9" l="1"/>
  <c r="KN378" i="9"/>
  <c r="KN386" i="9" s="1"/>
  <c r="KM408" i="9"/>
  <c r="KM410" i="9" s="1"/>
  <c r="KM412" i="9" s="1"/>
  <c r="CZ64" i="19"/>
  <c r="CZ65" i="19" s="1"/>
  <c r="CZ67" i="19" s="1"/>
  <c r="KM524" i="9"/>
  <c r="KO496" i="9"/>
  <c r="KO452" i="9"/>
  <c r="CZ68" i="19" l="1"/>
  <c r="CZ69" i="19"/>
  <c r="KO374" i="9"/>
  <c r="KO454" i="9"/>
  <c r="KP451" i="9"/>
  <c r="KO501" i="9"/>
  <c r="KO502" i="9"/>
  <c r="KN407" i="9"/>
  <c r="KN408" i="9" s="1"/>
  <c r="KN410" i="9" s="1"/>
  <c r="KN412" i="9" s="1"/>
  <c r="KN147" i="9"/>
  <c r="KN521" i="9"/>
  <c r="KN522" i="9" s="1"/>
  <c r="KP496" i="9" l="1"/>
  <c r="KP452" i="9"/>
  <c r="KO112" i="9"/>
  <c r="KO378" i="9"/>
  <c r="KO386" i="9" s="1"/>
  <c r="KN524" i="9"/>
  <c r="KO407" i="9" l="1"/>
  <c r="KO408" i="9" s="1"/>
  <c r="KO410" i="9" s="1"/>
  <c r="KO412" i="9" s="1"/>
  <c r="KO521" i="9"/>
  <c r="KO522" i="9" s="1"/>
  <c r="KO147" i="9"/>
  <c r="KP454" i="9"/>
  <c r="KP374" i="9"/>
  <c r="KQ451" i="9"/>
  <c r="KP502" i="9"/>
  <c r="KP501" i="9"/>
  <c r="DA31" i="19" l="1"/>
  <c r="DA35" i="19" s="1"/>
  <c r="DA43" i="19" s="1"/>
  <c r="KP112" i="9"/>
  <c r="KP378" i="9"/>
  <c r="KP386" i="9" s="1"/>
  <c r="KQ496" i="9"/>
  <c r="KQ452" i="9"/>
  <c r="KO524" i="9"/>
  <c r="KQ502" i="9" l="1"/>
  <c r="KQ501" i="9"/>
  <c r="KQ454" i="9"/>
  <c r="KQ374" i="9"/>
  <c r="KR451" i="9"/>
  <c r="KP407" i="9"/>
  <c r="KP521" i="9"/>
  <c r="KP522" i="9" s="1"/>
  <c r="KP147" i="9"/>
  <c r="KP408" i="9" l="1"/>
  <c r="DA64" i="19"/>
  <c r="DA65" i="19" s="1"/>
  <c r="DA67" i="19" s="1"/>
  <c r="KQ378" i="9"/>
  <c r="KQ386" i="9" s="1"/>
  <c r="KQ112" i="9"/>
  <c r="KP524" i="9"/>
  <c r="KR496" i="9"/>
  <c r="KR452" i="9"/>
  <c r="KQ407" i="9" l="1"/>
  <c r="KQ408" i="9" s="1"/>
  <c r="KQ410" i="9" s="1"/>
  <c r="KQ412" i="9" s="1"/>
  <c r="DA68" i="19"/>
  <c r="DA69" i="19"/>
  <c r="KQ147" i="9"/>
  <c r="KQ521" i="9"/>
  <c r="KQ522" i="9" s="1"/>
  <c r="KP410" i="9"/>
  <c r="KP412" i="9" s="1"/>
  <c r="KR501" i="9"/>
  <c r="KR502" i="9"/>
  <c r="KR374" i="9"/>
  <c r="KR454" i="9"/>
  <c r="KS451" i="9"/>
  <c r="KS496" i="9" l="1"/>
  <c r="KS452" i="9"/>
  <c r="KR378" i="9"/>
  <c r="KR386" i="9" s="1"/>
  <c r="KR112" i="9"/>
  <c r="KQ524" i="9"/>
  <c r="KR147" i="9" l="1"/>
  <c r="KR521" i="9"/>
  <c r="KR522" i="9" s="1"/>
  <c r="KR407" i="9"/>
  <c r="KR408" i="9" s="1"/>
  <c r="KR410" i="9" s="1"/>
  <c r="KR412" i="9" s="1"/>
  <c r="KS374" i="9"/>
  <c r="KS454" i="9"/>
  <c r="KT451" i="9"/>
  <c r="KS502" i="9"/>
  <c r="KS501" i="9"/>
  <c r="KS112" i="9" l="1"/>
  <c r="DB31" i="19"/>
  <c r="DB35" i="19" s="1"/>
  <c r="DB43" i="19" s="1"/>
  <c r="KS378" i="9"/>
  <c r="KS386" i="9" s="1"/>
  <c r="KT496" i="9"/>
  <c r="KT452" i="9"/>
  <c r="KR524" i="9"/>
  <c r="KT374" i="9" l="1"/>
  <c r="KT454" i="9"/>
  <c r="KU451" i="9"/>
  <c r="KT502" i="9"/>
  <c r="KT501" i="9"/>
  <c r="KS407" i="9"/>
  <c r="KS521" i="9"/>
  <c r="KS522" i="9" s="1"/>
  <c r="KS147" i="9"/>
  <c r="KU496" i="9" l="1"/>
  <c r="KU452" i="9"/>
  <c r="KS408" i="9"/>
  <c r="KS410" i="9" s="1"/>
  <c r="KS412" i="9" s="1"/>
  <c r="DB64" i="19"/>
  <c r="DB65" i="19" s="1"/>
  <c r="DB67" i="19" s="1"/>
  <c r="KS524" i="9"/>
  <c r="KT378" i="9"/>
  <c r="KT386" i="9" s="1"/>
  <c r="KT112" i="9"/>
  <c r="KT521" i="9" l="1"/>
  <c r="KT522" i="9" s="1"/>
  <c r="KT147" i="9"/>
  <c r="KT407" i="9"/>
  <c r="KT408" i="9" s="1"/>
  <c r="KT410" i="9" s="1"/>
  <c r="KT412" i="9" s="1"/>
  <c r="DB68" i="19"/>
  <c r="DB69" i="19"/>
  <c r="KU454" i="9"/>
  <c r="KU374" i="9"/>
  <c r="KV451" i="9"/>
  <c r="KU501" i="9"/>
  <c r="KU502" i="9"/>
  <c r="KU378" i="9" l="1"/>
  <c r="KU386" i="9" s="1"/>
  <c r="KU112" i="9"/>
  <c r="KV496" i="9"/>
  <c r="KV452" i="9"/>
  <c r="KT524" i="9"/>
  <c r="KV374" i="9" l="1"/>
  <c r="AG33" i="20" s="1"/>
  <c r="KV454" i="9"/>
  <c r="KW451" i="9"/>
  <c r="KV502" i="9"/>
  <c r="KV501" i="9"/>
  <c r="KU147" i="9"/>
  <c r="KU521" i="9"/>
  <c r="KU522" i="9" s="1"/>
  <c r="KU407" i="9"/>
  <c r="KU408" i="9" s="1"/>
  <c r="KU410" i="9" s="1"/>
  <c r="KU412" i="9" s="1"/>
  <c r="AI21" i="17" l="1"/>
  <c r="AG37" i="20"/>
  <c r="KW496" i="9"/>
  <c r="KW452" i="9"/>
  <c r="KU524" i="9"/>
  <c r="KV378" i="9"/>
  <c r="KV386" i="9" s="1"/>
  <c r="KV112" i="9"/>
  <c r="DC31" i="19"/>
  <c r="DC35" i="19" s="1"/>
  <c r="DC43" i="19" s="1"/>
  <c r="AI20" i="17" l="1"/>
  <c r="AI44" i="17" s="1"/>
  <c r="AG45" i="20"/>
  <c r="AI19" i="17" s="1"/>
  <c r="KV521" i="9"/>
  <c r="KV522" i="9" s="1"/>
  <c r="KV147" i="9"/>
  <c r="KV407" i="9"/>
  <c r="AG66" i="20" s="1"/>
  <c r="KW454" i="9"/>
  <c r="KW374" i="9"/>
  <c r="KX451" i="9"/>
  <c r="KW502" i="9"/>
  <c r="KW501" i="9"/>
  <c r="KW378" i="9" l="1"/>
  <c r="KW386" i="9" s="1"/>
  <c r="KW112" i="9"/>
  <c r="KV408" i="9"/>
  <c r="DC64" i="19"/>
  <c r="DC65" i="19" s="1"/>
  <c r="DC67" i="19" s="1"/>
  <c r="KX496" i="9"/>
  <c r="KX452" i="9"/>
  <c r="KV524" i="9"/>
  <c r="KV410" i="9" l="1"/>
  <c r="KV412" i="9" s="1"/>
  <c r="AG67" i="20"/>
  <c r="KX501" i="9"/>
  <c r="KX502" i="9"/>
  <c r="DC69" i="19"/>
  <c r="DC68" i="19"/>
  <c r="KX454" i="9"/>
  <c r="KX374" i="9"/>
  <c r="KY451" i="9"/>
  <c r="KW521" i="9"/>
  <c r="KW522" i="9" s="1"/>
  <c r="KW147" i="9"/>
  <c r="KW407" i="9"/>
  <c r="KW408" i="9" s="1"/>
  <c r="KW410" i="9" s="1"/>
  <c r="KW412" i="9" s="1"/>
  <c r="AG69" i="20" l="1"/>
  <c r="AG71" i="20" s="1"/>
  <c r="AI29" i="17"/>
  <c r="KW524" i="9"/>
  <c r="KY496" i="9"/>
  <c r="KY452" i="9"/>
  <c r="KX378" i="9"/>
  <c r="KX386" i="9" s="1"/>
  <c r="KX112" i="9"/>
  <c r="KX521" i="9" l="1"/>
  <c r="KX522" i="9" s="1"/>
  <c r="KX147" i="9"/>
  <c r="KX407" i="9"/>
  <c r="KX408" i="9" s="1"/>
  <c r="KX410" i="9" s="1"/>
  <c r="KX412" i="9" s="1"/>
  <c r="H412" i="9" s="1"/>
  <c r="C51" i="17" s="1"/>
  <c r="KY454" i="9"/>
  <c r="KY374" i="9"/>
  <c r="KZ451" i="9"/>
  <c r="KY501" i="9"/>
  <c r="KY502" i="9"/>
  <c r="KZ496" i="9" l="1"/>
  <c r="KZ452" i="9"/>
  <c r="KY112" i="9"/>
  <c r="KY378" i="9"/>
  <c r="KY386" i="9" s="1"/>
  <c r="DD31" i="19"/>
  <c r="DD35" i="19" s="1"/>
  <c r="DD43" i="19" s="1"/>
  <c r="KX524" i="9"/>
  <c r="KY407" i="9" l="1"/>
  <c r="KY147" i="9"/>
  <c r="KY521" i="9"/>
  <c r="KY522" i="9" s="1"/>
  <c r="KZ454" i="9"/>
  <c r="KZ374" i="9"/>
  <c r="LA451" i="9"/>
  <c r="KZ502" i="9"/>
  <c r="KZ501" i="9"/>
  <c r="KY408" i="9" l="1"/>
  <c r="KY410" i="9" s="1"/>
  <c r="KY412" i="9" s="1"/>
  <c r="DD64" i="19"/>
  <c r="DD65" i="19" s="1"/>
  <c r="DD67" i="19" s="1"/>
  <c r="KZ112" i="9"/>
  <c r="KZ378" i="9"/>
  <c r="KZ386" i="9" s="1"/>
  <c r="KY524" i="9"/>
  <c r="LA496" i="9"/>
  <c r="LA452" i="9"/>
  <c r="LA374" i="9" l="1"/>
  <c r="LA454" i="9"/>
  <c r="LB451" i="9"/>
  <c r="DD68" i="19"/>
  <c r="DD69" i="19"/>
  <c r="LA501" i="9"/>
  <c r="LA502" i="9"/>
  <c r="KZ407" i="9"/>
  <c r="KZ408" i="9" s="1"/>
  <c r="KZ410" i="9" s="1"/>
  <c r="KZ412" i="9" s="1"/>
  <c r="KZ147" i="9"/>
  <c r="KZ521" i="9"/>
  <c r="KZ522" i="9" s="1"/>
  <c r="KZ524" i="9" l="1"/>
  <c r="LB496" i="9"/>
  <c r="LB452" i="9"/>
  <c r="LA112" i="9"/>
  <c r="LA378" i="9"/>
  <c r="LA386" i="9" s="1"/>
  <c r="LA407" i="9" l="1"/>
  <c r="LA408" i="9" s="1"/>
  <c r="LA410" i="9" s="1"/>
  <c r="LA412" i="9" s="1"/>
  <c r="LA147" i="9"/>
  <c r="LA521" i="9"/>
  <c r="LA522" i="9" s="1"/>
  <c r="LB454" i="9"/>
  <c r="LB374" i="9"/>
  <c r="LC451" i="9"/>
  <c r="LB501" i="9"/>
  <c r="LB502" i="9"/>
  <c r="DE31" i="19" l="1"/>
  <c r="DE35" i="19" s="1"/>
  <c r="DE43" i="19" s="1"/>
  <c r="LB378" i="9"/>
  <c r="LB386" i="9" s="1"/>
  <c r="LB112" i="9"/>
  <c r="LC496" i="9"/>
  <c r="LC452" i="9"/>
  <c r="LA524" i="9"/>
  <c r="LC454" i="9" l="1"/>
  <c r="LC374" i="9"/>
  <c r="LD451" i="9"/>
  <c r="LC502" i="9"/>
  <c r="LC501" i="9"/>
  <c r="LB147" i="9"/>
  <c r="LB521" i="9"/>
  <c r="LB522" i="9" s="1"/>
  <c r="LB407" i="9"/>
  <c r="DE64" i="19" l="1"/>
  <c r="DE65" i="19" s="1"/>
  <c r="DE67" i="19" s="1"/>
  <c r="LB408" i="9"/>
  <c r="LD496" i="9"/>
  <c r="LD452" i="9"/>
  <c r="LB524" i="9"/>
  <c r="LC378" i="9"/>
  <c r="LC386" i="9" s="1"/>
  <c r="LC112" i="9"/>
  <c r="LD502" i="9" l="1"/>
  <c r="LD501" i="9"/>
  <c r="LB410" i="9"/>
  <c r="LB412" i="9" s="1"/>
  <c r="LC407" i="9"/>
  <c r="LC408" i="9" s="1"/>
  <c r="LC410" i="9" s="1"/>
  <c r="LC412" i="9" s="1"/>
  <c r="LD374" i="9"/>
  <c r="LD454" i="9"/>
  <c r="LE451" i="9"/>
  <c r="LC521" i="9"/>
  <c r="LC522" i="9" s="1"/>
  <c r="LC147" i="9"/>
  <c r="DE69" i="19"/>
  <c r="DE68" i="19"/>
  <c r="LC524" i="9" l="1"/>
  <c r="LE496" i="9"/>
  <c r="LE452" i="9"/>
  <c r="LD112" i="9"/>
  <c r="LD378" i="9"/>
  <c r="LD386" i="9" s="1"/>
  <c r="LD407" i="9" l="1"/>
  <c r="LD408" i="9" s="1"/>
  <c r="LD410" i="9" s="1"/>
  <c r="LD412" i="9" s="1"/>
  <c r="LD521" i="9"/>
  <c r="LD522" i="9" s="1"/>
  <c r="LD147" i="9"/>
  <c r="LE454" i="9"/>
  <c r="LE374" i="9"/>
  <c r="LF451" i="9"/>
  <c r="LE502" i="9"/>
  <c r="LE501" i="9"/>
  <c r="LD524" i="9" l="1"/>
  <c r="LF496" i="9"/>
  <c r="LF452" i="9"/>
  <c r="LE112" i="9"/>
  <c r="LE378" i="9"/>
  <c r="LE386" i="9" s="1"/>
  <c r="DF31" i="19"/>
  <c r="DF35" i="19" s="1"/>
  <c r="DF43" i="19" s="1"/>
  <c r="LE521" i="9" l="1"/>
  <c r="LE522" i="9" s="1"/>
  <c r="LE147" i="9"/>
  <c r="LE407" i="9"/>
  <c r="LF374" i="9"/>
  <c r="LF454" i="9"/>
  <c r="LG451" i="9"/>
  <c r="LF502" i="9"/>
  <c r="LF501" i="9"/>
  <c r="LF378" i="9" l="1"/>
  <c r="LF386" i="9" s="1"/>
  <c r="LF112" i="9"/>
  <c r="DF64" i="19"/>
  <c r="DF65" i="19" s="1"/>
  <c r="DF67" i="19" s="1"/>
  <c r="LE408" i="9"/>
  <c r="LE410" i="9" s="1"/>
  <c r="LE412" i="9" s="1"/>
  <c r="LG496" i="9"/>
  <c r="LG452" i="9"/>
  <c r="LE524" i="9"/>
  <c r="LG454" i="9" l="1"/>
  <c r="LG374" i="9"/>
  <c r="LH451" i="9"/>
  <c r="LG501" i="9"/>
  <c r="LG502" i="9"/>
  <c r="DF68" i="19"/>
  <c r="DF69" i="19"/>
  <c r="LF147" i="9"/>
  <c r="LF521" i="9"/>
  <c r="LF522" i="9" s="1"/>
  <c r="LF407" i="9"/>
  <c r="LF408" i="9" s="1"/>
  <c r="LF410" i="9" s="1"/>
  <c r="LF412" i="9" s="1"/>
  <c r="LH496" i="9" l="1"/>
  <c r="LH452" i="9"/>
  <c r="LG378" i="9"/>
  <c r="LG386" i="9" s="1"/>
  <c r="LG112" i="9"/>
  <c r="LF524" i="9"/>
  <c r="LG521" i="9" l="1"/>
  <c r="LG522" i="9" s="1"/>
  <c r="LG147" i="9"/>
  <c r="LG407" i="9"/>
  <c r="LG408" i="9" s="1"/>
  <c r="LG410" i="9" s="1"/>
  <c r="LG412" i="9" s="1"/>
  <c r="LH454" i="9"/>
  <c r="LH374" i="9"/>
  <c r="AH33" i="20" s="1"/>
  <c r="LI451" i="9"/>
  <c r="LH502" i="9"/>
  <c r="LH501" i="9"/>
  <c r="AJ21" i="17" l="1"/>
  <c r="AH37" i="20"/>
  <c r="LH378" i="9"/>
  <c r="LH386" i="9" s="1"/>
  <c r="LH112" i="9"/>
  <c r="DG31" i="19"/>
  <c r="DG35" i="19" s="1"/>
  <c r="DG43" i="19" s="1"/>
  <c r="LI496" i="9"/>
  <c r="LI452" i="9"/>
  <c r="LG524" i="9"/>
  <c r="AJ20" i="17" l="1"/>
  <c r="AJ44" i="17" s="1"/>
  <c r="AH45" i="20"/>
  <c r="AJ19" i="17" s="1"/>
  <c r="LI374" i="9"/>
  <c r="LI454" i="9"/>
  <c r="LJ451" i="9"/>
  <c r="LI502" i="9"/>
  <c r="LI501" i="9"/>
  <c r="LH521" i="9"/>
  <c r="LH522" i="9" s="1"/>
  <c r="LH147" i="9"/>
  <c r="LH407" i="9"/>
  <c r="AH66" i="20" s="1"/>
  <c r="LH524" i="9" l="1"/>
  <c r="LJ452" i="9"/>
  <c r="LJ496" i="9"/>
  <c r="LH408" i="9"/>
  <c r="DG64" i="19"/>
  <c r="DG65" i="19" s="1"/>
  <c r="DG67" i="19" s="1"/>
  <c r="LI378" i="9"/>
  <c r="LI386" i="9" s="1"/>
  <c r="LI112" i="9"/>
  <c r="LH410" i="9" l="1"/>
  <c r="LH412" i="9" s="1"/>
  <c r="AH67" i="20"/>
  <c r="LI407" i="9"/>
  <c r="LI408" i="9" s="1"/>
  <c r="LI410" i="9" s="1"/>
  <c r="LI412" i="9" s="1"/>
  <c r="DG68" i="19"/>
  <c r="DG69" i="19"/>
  <c r="LI521" i="9"/>
  <c r="LI522" i="9" s="1"/>
  <c r="LI147" i="9"/>
  <c r="LJ502" i="9"/>
  <c r="LJ501" i="9"/>
  <c r="LJ454" i="9"/>
  <c r="LJ374" i="9"/>
  <c r="LK451" i="9"/>
  <c r="AH69" i="20" l="1"/>
  <c r="AH71" i="20" s="1"/>
  <c r="AJ29" i="17"/>
  <c r="LI524" i="9"/>
  <c r="LK496" i="9"/>
  <c r="LK452" i="9"/>
  <c r="LJ378" i="9"/>
  <c r="LJ386" i="9" s="1"/>
  <c r="LJ112" i="9"/>
  <c r="LJ147" i="9" l="1"/>
  <c r="LJ521" i="9"/>
  <c r="LJ522" i="9" s="1"/>
  <c r="LJ407" i="9"/>
  <c r="LJ408" i="9" s="1"/>
  <c r="LJ410" i="9" s="1"/>
  <c r="LJ412" i="9" s="1"/>
  <c r="LK454" i="9"/>
  <c r="LK374" i="9"/>
  <c r="LL451" i="9"/>
  <c r="LK502" i="9"/>
  <c r="LK501" i="9"/>
  <c r="LK112" i="9" l="1"/>
  <c r="LK378" i="9"/>
  <c r="LK386" i="9" s="1"/>
  <c r="DH31" i="19"/>
  <c r="DH35" i="19" s="1"/>
  <c r="DH43" i="19" s="1"/>
  <c r="LL496" i="9"/>
  <c r="LL452" i="9"/>
  <c r="LJ524" i="9"/>
  <c r="LL454" i="9" l="1"/>
  <c r="LL374" i="9"/>
  <c r="LM451" i="9"/>
  <c r="LL501" i="9"/>
  <c r="LL502" i="9"/>
  <c r="LK407" i="9"/>
  <c r="LK147" i="9"/>
  <c r="LK521" i="9"/>
  <c r="LK522" i="9" s="1"/>
  <c r="LK524" i="9" l="1"/>
  <c r="LM496" i="9"/>
  <c r="LM452" i="9"/>
  <c r="LL378" i="9"/>
  <c r="LL386" i="9" s="1"/>
  <c r="LL112" i="9"/>
  <c r="DH64" i="19"/>
  <c r="DH65" i="19" s="1"/>
  <c r="DH67" i="19" s="1"/>
  <c r="LK408" i="9"/>
  <c r="LK410" i="9" s="1"/>
  <c r="LK412" i="9" s="1"/>
  <c r="LL521" i="9" l="1"/>
  <c r="LL522" i="9" s="1"/>
  <c r="LL147" i="9"/>
  <c r="DH68" i="19"/>
  <c r="DH69" i="19"/>
  <c r="LL407" i="9"/>
  <c r="LL408" i="9" s="1"/>
  <c r="LL410" i="9" s="1"/>
  <c r="LL412" i="9" s="1"/>
  <c r="LM374" i="9"/>
  <c r="LM454" i="9"/>
  <c r="LN451" i="9"/>
  <c r="LM502" i="9"/>
  <c r="LM501" i="9"/>
  <c r="LM378" i="9" l="1"/>
  <c r="LM386" i="9" s="1"/>
  <c r="LM112" i="9"/>
  <c r="LN496" i="9"/>
  <c r="LN452" i="9"/>
  <c r="LL524" i="9"/>
  <c r="LM521" i="9" l="1"/>
  <c r="LM522" i="9" s="1"/>
  <c r="LM147" i="9"/>
  <c r="LN454" i="9"/>
  <c r="LN374" i="9"/>
  <c r="LO451" i="9"/>
  <c r="LN502" i="9"/>
  <c r="LN501" i="9"/>
  <c r="LM407" i="9"/>
  <c r="LO496" i="9" l="1"/>
  <c r="LO452" i="9"/>
  <c r="LM408" i="9"/>
  <c r="LN378" i="9"/>
  <c r="LN386" i="9" s="1"/>
  <c r="LN112" i="9"/>
  <c r="DI31" i="19"/>
  <c r="DI35" i="19" s="1"/>
  <c r="DI43" i="19" s="1"/>
  <c r="LM524" i="9"/>
  <c r="LO454" i="9" l="1"/>
  <c r="LO374" i="9"/>
  <c r="LP451" i="9"/>
  <c r="LN147" i="9"/>
  <c r="LN521" i="9"/>
  <c r="LN522" i="9" s="1"/>
  <c r="LN407" i="9"/>
  <c r="LM410" i="9"/>
  <c r="LM412" i="9" s="1"/>
  <c r="LO502" i="9"/>
  <c r="LO501" i="9"/>
  <c r="LN524" i="9" l="1"/>
  <c r="LP496" i="9"/>
  <c r="LP452" i="9"/>
  <c r="LO112" i="9"/>
  <c r="LO378" i="9"/>
  <c r="LO386" i="9" s="1"/>
  <c r="LN408" i="9"/>
  <c r="LN410" i="9" s="1"/>
  <c r="LN412" i="9" s="1"/>
  <c r="DI64" i="19"/>
  <c r="DI65" i="19" s="1"/>
  <c r="DI67" i="19" s="1"/>
  <c r="LO407" i="9" l="1"/>
  <c r="LO408" i="9" s="1"/>
  <c r="LO410" i="9" s="1"/>
  <c r="LO412" i="9" s="1"/>
  <c r="LO521" i="9"/>
  <c r="LO522" i="9" s="1"/>
  <c r="LO147" i="9"/>
  <c r="LP501" i="9"/>
  <c r="LP502" i="9"/>
  <c r="DI68" i="19"/>
  <c r="DI69" i="19"/>
  <c r="LP454" i="9"/>
  <c r="LP374" i="9"/>
  <c r="LQ451" i="9"/>
  <c r="LO524" i="9" l="1"/>
  <c r="LQ496" i="9"/>
  <c r="LQ452" i="9"/>
  <c r="LP112" i="9"/>
  <c r="LP378" i="9"/>
  <c r="LP386" i="9" s="1"/>
  <c r="LP147" i="9" l="1"/>
  <c r="LP521" i="9"/>
  <c r="LP522" i="9" s="1"/>
  <c r="LP407" i="9"/>
  <c r="LP408" i="9" s="1"/>
  <c r="LP410" i="9" s="1"/>
  <c r="LP412" i="9" s="1"/>
  <c r="LQ454" i="9"/>
  <c r="LQ374" i="9"/>
  <c r="LR451" i="9"/>
  <c r="LQ502" i="9"/>
  <c r="LQ501" i="9"/>
  <c r="LR496" i="9" l="1"/>
  <c r="LR452" i="9"/>
  <c r="LP524" i="9"/>
  <c r="LQ112" i="9"/>
  <c r="LQ378" i="9"/>
  <c r="LQ386" i="9" s="1"/>
  <c r="DJ31" i="19"/>
  <c r="DJ35" i="19" s="1"/>
  <c r="DJ43" i="19" s="1"/>
  <c r="LQ521" i="9" l="1"/>
  <c r="LQ522" i="9" s="1"/>
  <c r="LQ147" i="9"/>
  <c r="LQ407" i="9"/>
  <c r="LR454" i="9"/>
  <c r="LR374" i="9"/>
  <c r="LS451" i="9"/>
  <c r="LR501" i="9"/>
  <c r="LR502" i="9"/>
  <c r="LR112" i="9" l="1"/>
  <c r="LR378" i="9"/>
  <c r="LR386" i="9" s="1"/>
  <c r="LQ408" i="9"/>
  <c r="LQ410" i="9" s="1"/>
  <c r="LQ412" i="9" s="1"/>
  <c r="DJ64" i="19"/>
  <c r="DJ65" i="19" s="1"/>
  <c r="DJ67" i="19" s="1"/>
  <c r="LS496" i="9"/>
  <c r="LS452" i="9"/>
  <c r="LQ524" i="9"/>
  <c r="LS502" i="9" l="1"/>
  <c r="LS501" i="9"/>
  <c r="DJ69" i="19"/>
  <c r="DJ68" i="19"/>
  <c r="LS454" i="9"/>
  <c r="LS374" i="9"/>
  <c r="AI33" i="20" s="1"/>
  <c r="LT451" i="9"/>
  <c r="LR407" i="9"/>
  <c r="LR408" i="9" s="1"/>
  <c r="LR410" i="9" s="1"/>
  <c r="LR412" i="9" s="1"/>
  <c r="LR147" i="9"/>
  <c r="LR521" i="9"/>
  <c r="LR522" i="9" s="1"/>
  <c r="AK21" i="17" l="1"/>
  <c r="AI37" i="20"/>
  <c r="LT496" i="9"/>
  <c r="LT452" i="9"/>
  <c r="LR524" i="9"/>
  <c r="LS112" i="9"/>
  <c r="LS378" i="9"/>
  <c r="LS386" i="9" s="1"/>
  <c r="AI45" i="20" l="1"/>
  <c r="AK19" i="17" s="1"/>
  <c r="AK20" i="17"/>
  <c r="AK44" i="17" s="1"/>
  <c r="LS147" i="9"/>
  <c r="LS521" i="9"/>
  <c r="LS522" i="9" s="1"/>
  <c r="LS407" i="9"/>
  <c r="LT454" i="9"/>
  <c r="LT374" i="9"/>
  <c r="F452" i="9"/>
  <c r="C55" i="17" s="1"/>
  <c r="C49" i="17" s="1"/>
  <c r="LT501" i="9"/>
  <c r="LT502" i="9"/>
  <c r="LS408" i="9" l="1"/>
  <c r="AI66" i="20"/>
  <c r="A7" i="19"/>
  <c r="A6" i="9"/>
  <c r="A5" i="20"/>
  <c r="LT112" i="9"/>
  <c r="DK31" i="19"/>
  <c r="DK35" i="19" s="1"/>
  <c r="DK43" i="19" s="1"/>
  <c r="LT378" i="9"/>
  <c r="LT386" i="9" s="1"/>
  <c r="LS524" i="9"/>
  <c r="LS410" i="9" l="1"/>
  <c r="LS412" i="9" s="1"/>
  <c r="AI67" i="20"/>
  <c r="AN21" i="17"/>
  <c r="AO21" i="17"/>
  <c r="AV21" i="17"/>
  <c r="AS21" i="17"/>
  <c r="LT147" i="9"/>
  <c r="Z146" i="9" s="1"/>
  <c r="LT521" i="9"/>
  <c r="LT522" i="9" s="1"/>
  <c r="LT524" i="9" s="1"/>
  <c r="H524" i="9" s="1"/>
  <c r="H526" i="9" s="1"/>
  <c r="AQ21" i="17"/>
  <c r="AT21" i="17"/>
  <c r="AR21" i="17"/>
  <c r="AU21" i="17"/>
  <c r="AM21" i="17"/>
  <c r="LT407" i="9"/>
  <c r="AL21" i="17"/>
  <c r="AP21" i="17"/>
  <c r="AI69" i="20" l="1"/>
  <c r="AI71" i="20" s="1"/>
  <c r="AK29" i="17"/>
  <c r="DK64" i="19"/>
  <c r="DK65" i="19" s="1"/>
  <c r="DK67" i="19" s="1"/>
  <c r="G69" i="19" s="1"/>
  <c r="LT408" i="9"/>
  <c r="H407" i="9"/>
  <c r="AT20" i="17"/>
  <c r="AT44" i="17" s="1"/>
  <c r="AP20" i="17"/>
  <c r="AP44" i="17" s="1"/>
  <c r="AV20" i="17"/>
  <c r="AV44" i="17" s="1"/>
  <c r="AU20" i="17"/>
  <c r="AU44" i="17" s="1"/>
  <c r="AM20" i="17"/>
  <c r="AM44" i="17" s="1"/>
  <c r="AO20" i="17"/>
  <c r="AO44" i="17" s="1"/>
  <c r="AL20" i="17"/>
  <c r="AL44" i="17" s="1"/>
  <c r="AN20" i="17"/>
  <c r="AN44" i="17" s="1"/>
  <c r="AQ20" i="17"/>
  <c r="AQ44" i="17" s="1"/>
  <c r="AR20" i="17"/>
  <c r="AR44" i="17" s="1"/>
  <c r="AS20" i="17"/>
  <c r="AS44" i="17" s="1"/>
  <c r="AR19" i="17" l="1"/>
  <c r="AO19" i="17"/>
  <c r="AT19" i="17"/>
  <c r="DK68" i="19"/>
  <c r="DK69" i="19"/>
  <c r="AN19" i="17"/>
  <c r="AQ19" i="17"/>
  <c r="AP19" i="17"/>
  <c r="AM19" i="17"/>
  <c r="LT410" i="9"/>
  <c r="LT412" i="9" s="1"/>
  <c r="AL19" i="17"/>
  <c r="AU19" i="17"/>
  <c r="AS19" i="17"/>
  <c r="AV19" i="17"/>
  <c r="AO29" i="17" l="1"/>
  <c r="AU29" i="17"/>
  <c r="AR29" i="17"/>
  <c r="AQ29" i="17"/>
  <c r="AT29" i="17"/>
  <c r="AP29" i="17"/>
  <c r="AS29" i="17"/>
  <c r="AL29" i="17"/>
  <c r="AM29" i="17"/>
  <c r="AV29" i="17"/>
  <c r="AN29" i="17"/>
  <c r="H71" i="20" l="1"/>
</calcChain>
</file>

<file path=xl/sharedStrings.xml><?xml version="1.0" encoding="utf-8"?>
<sst xmlns="http://schemas.openxmlformats.org/spreadsheetml/2006/main" count="3608" uniqueCount="1248">
  <si>
    <t>Overview</t>
  </si>
  <si>
    <t>Worksheet Navigation</t>
  </si>
  <si>
    <t>Project Name:</t>
  </si>
  <si>
    <t>Azores Photovoltaic Energy Venture</t>
  </si>
  <si>
    <t>Inputs</t>
  </si>
  <si>
    <t>Summary</t>
  </si>
  <si>
    <t>Project Summary Information</t>
  </si>
  <si>
    <t>Calculations</t>
  </si>
  <si>
    <t>Production Calculations</t>
  </si>
  <si>
    <t>Project Developer:</t>
  </si>
  <si>
    <t>Força Açoreana, S.A.</t>
  </si>
  <si>
    <t>General</t>
  </si>
  <si>
    <t>Key Project Information</t>
  </si>
  <si>
    <t>Electricity Production</t>
  </si>
  <si>
    <t>Location:</t>
  </si>
  <si>
    <t>Timing</t>
  </si>
  <si>
    <t>Sources and Uses</t>
  </si>
  <si>
    <t>Projections by:</t>
  </si>
  <si>
    <t>R. Bercuvitz</t>
  </si>
  <si>
    <t>rbercuvitz@bell.net</t>
  </si>
  <si>
    <t>Financial Metrics</t>
  </si>
  <si>
    <t>Revenues</t>
  </si>
  <si>
    <t>Key Dates</t>
  </si>
  <si>
    <t>Capital Expenses Monthly Breakdown</t>
  </si>
  <si>
    <t>Error Checks</t>
  </si>
  <si>
    <t>Debt</t>
  </si>
  <si>
    <t>Reserve Accounts</t>
  </si>
  <si>
    <t>Summary Financials</t>
  </si>
  <si>
    <t>Subordinated Debt</t>
  </si>
  <si>
    <t>Financing</t>
  </si>
  <si>
    <t>Project Spend Curve (chart)</t>
  </si>
  <si>
    <t>Senior Debt</t>
  </si>
  <si>
    <t>Depreciation and Tax</t>
  </si>
  <si>
    <t>Debt Service Coverage (chart)</t>
  </si>
  <si>
    <t>Amortization Table</t>
  </si>
  <si>
    <t>Senior Debt Amortization (chart)</t>
  </si>
  <si>
    <t>Debt Covenants</t>
  </si>
  <si>
    <t>Equity Cash Flow (chart)</t>
  </si>
  <si>
    <t>Cell Style Guide</t>
  </si>
  <si>
    <t>Equity</t>
  </si>
  <si>
    <t>Input (project-specific)</t>
  </si>
  <si>
    <t>Timeline</t>
  </si>
  <si>
    <t>Project Timeline</t>
  </si>
  <si>
    <t>Equity Drawdown Detail</t>
  </si>
  <si>
    <t>Input reference from another sheet</t>
  </si>
  <si>
    <t>Dividend Detail</t>
  </si>
  <si>
    <t>Calculation</t>
  </si>
  <si>
    <t>IRR Calculation</t>
  </si>
  <si>
    <t xml:space="preserve">Sum or Max Reference Calculation </t>
  </si>
  <si>
    <t>AFS</t>
  </si>
  <si>
    <t>Annual Financial Statements</t>
  </si>
  <si>
    <t>OK</t>
  </si>
  <si>
    <t>Positive Error Check Result</t>
  </si>
  <si>
    <t>Income Statement</t>
  </si>
  <si>
    <t>Startup Costs</t>
  </si>
  <si>
    <t>NO</t>
  </si>
  <si>
    <t>Negative Error Check Result</t>
  </si>
  <si>
    <t>Balance Sheet</t>
  </si>
  <si>
    <t>Cash Flow Statement</t>
  </si>
  <si>
    <t>Cash Waterfall</t>
  </si>
  <si>
    <t>Capital Expenses</t>
  </si>
  <si>
    <t>Capital Expense Detail &amp; Assumptions</t>
  </si>
  <si>
    <t>QFS</t>
  </si>
  <si>
    <t>Quarterly Financial Statements</t>
  </si>
  <si>
    <t>Construction Labor</t>
  </si>
  <si>
    <t>Revenue Calculations (Electricity)</t>
  </si>
  <si>
    <t>Operating Expenses</t>
  </si>
  <si>
    <t>MFS</t>
  </si>
  <si>
    <t>Monthly Financial Statements</t>
  </si>
  <si>
    <t xml:space="preserve">Payroll and Staffing </t>
  </si>
  <si>
    <t>Monthly Expenses</t>
  </si>
  <si>
    <t>Other Calculations</t>
  </si>
  <si>
    <t>Flags and Timing</t>
  </si>
  <si>
    <t>Indexation Factors</t>
  </si>
  <si>
    <t>Uses of Funds</t>
  </si>
  <si>
    <t>Sources of Funds</t>
  </si>
  <si>
    <t>Working Capital</t>
  </si>
  <si>
    <t>Depreciation</t>
  </si>
  <si>
    <t>Taxes</t>
  </si>
  <si>
    <t>Retained Earnings</t>
  </si>
  <si>
    <t>Year</t>
  </si>
  <si>
    <t>2028-2045</t>
  </si>
  <si>
    <t>2045-2052</t>
  </si>
  <si>
    <t>2028-2052</t>
  </si>
  <si>
    <t>Period End</t>
  </si>
  <si>
    <t>17.5 Years</t>
  </si>
  <si>
    <t>7.5 Years</t>
  </si>
  <si>
    <t>·</t>
  </si>
  <si>
    <t>Unit</t>
  </si>
  <si>
    <t xml:space="preserve"> </t>
  </si>
  <si>
    <t>Project Lifetime</t>
  </si>
  <si>
    <t xml:space="preserve">    Electricity Produced</t>
  </si>
  <si>
    <t>Kwh</t>
  </si>
  <si>
    <t xml:space="preserve">    Electricity Sold</t>
  </si>
  <si>
    <t xml:space="preserve">    Average PPA Price</t>
  </si>
  <si>
    <t>EUR</t>
  </si>
  <si>
    <t xml:space="preserve">    Storage Sold</t>
  </si>
  <si>
    <t>Gross Revenues</t>
  </si>
  <si>
    <t>less: Cost of Goods Sold</t>
  </si>
  <si>
    <t>Current Assets</t>
  </si>
  <si>
    <t>Non-Current Assets</t>
  </si>
  <si>
    <t>Total Assets</t>
  </si>
  <si>
    <t>Current Liabilities</t>
  </si>
  <si>
    <t>Non-Current Liabilities</t>
  </si>
  <si>
    <t>Total Liabilities</t>
  </si>
  <si>
    <t>Shareholders' Equity</t>
  </si>
  <si>
    <t>Total Liabilities &amp; Shareholders' Equity</t>
  </si>
  <si>
    <t>Balance Check</t>
  </si>
  <si>
    <t>Check</t>
  </si>
  <si>
    <t>Operating Activities</t>
  </si>
  <si>
    <t>Investing Activities</t>
  </si>
  <si>
    <t>Financing Activities</t>
  </si>
  <si>
    <t>Net Movements In Cash</t>
  </si>
  <si>
    <t>Cash Position</t>
  </si>
  <si>
    <t>Annual = Monthly Check</t>
  </si>
  <si>
    <t>Quarter</t>
  </si>
  <si>
    <t>.</t>
  </si>
  <si>
    <t xml:space="preserve">    Storage</t>
  </si>
  <si>
    <t>less: Purchased from EDA</t>
  </si>
  <si>
    <t>Total Revenues</t>
  </si>
  <si>
    <t>Quarterly = Monthly Check</t>
  </si>
  <si>
    <t>Project Name</t>
  </si>
  <si>
    <t>Força Açoreana, S.A.:  Azores Photovoltaic Energy Venture</t>
  </si>
  <si>
    <t>Location</t>
  </si>
  <si>
    <t>Horta, Faial, Azores, Portugal</t>
  </si>
  <si>
    <t>Primary Input Variables</t>
  </si>
  <si>
    <t>Production Capacity</t>
  </si>
  <si>
    <t>MWp</t>
  </si>
  <si>
    <t>Sites</t>
  </si>
  <si>
    <t>Number</t>
  </si>
  <si>
    <t>Development &amp; Construction</t>
  </si>
  <si>
    <t>Model Beginning Date</t>
  </si>
  <si>
    <t>Date</t>
  </si>
  <si>
    <t>Construction Start Date</t>
  </si>
  <si>
    <t>Construction Period</t>
  </si>
  <si>
    <t>Months</t>
  </si>
  <si>
    <t>Commercial Operation</t>
  </si>
  <si>
    <t>Project Life</t>
  </si>
  <si>
    <t>Years</t>
  </si>
  <si>
    <t>Commercial Operation Date</t>
  </si>
  <si>
    <t>Commercial Operation End Date</t>
  </si>
  <si>
    <t>De-Commissioning Cost per watt</t>
  </si>
  <si>
    <t>Electricity Production and Storage</t>
  </si>
  <si>
    <t>Panels and Land</t>
  </si>
  <si>
    <t>Land Parcels</t>
  </si>
  <si>
    <t>Hectares</t>
  </si>
  <si>
    <t>Capacity MW DC</t>
  </si>
  <si>
    <t>Capacity MW AC</t>
  </si>
  <si>
    <t>Number of Panels for Production</t>
  </si>
  <si>
    <t>#</t>
  </si>
  <si>
    <t>Repair reserve</t>
  </si>
  <si>
    <t>%</t>
  </si>
  <si>
    <t>Total panels</t>
  </si>
  <si>
    <t>Capacity Per Panel</t>
  </si>
  <si>
    <t>W</t>
  </si>
  <si>
    <t>Panel Size</t>
  </si>
  <si>
    <t>m2</t>
  </si>
  <si>
    <t>Annual panel degradation</t>
  </si>
  <si>
    <t>Production Factor</t>
  </si>
  <si>
    <t>Figure used to convert irradiation into hourly production</t>
  </si>
  <si>
    <t>Annual Production</t>
  </si>
  <si>
    <t>GWh</t>
  </si>
  <si>
    <t>Report 16 - P90</t>
  </si>
  <si>
    <t>Other PV Production Sources</t>
  </si>
  <si>
    <t>MW</t>
  </si>
  <si>
    <t>Minimum Production from Fossil Fuel-Powered Turbines</t>
  </si>
  <si>
    <t>Night</t>
  </si>
  <si>
    <t>Day</t>
  </si>
  <si>
    <t>Conversion and Transmission Losses (No storage)</t>
  </si>
  <si>
    <t>Transformer loss</t>
  </si>
  <si>
    <t>AC Line Loss</t>
  </si>
  <si>
    <t>Inverter Efficiency Loss</t>
  </si>
  <si>
    <t>accounted for in pvsyst report</t>
  </si>
  <si>
    <t>BESS</t>
  </si>
  <si>
    <t>BESS Capacity Y1</t>
  </si>
  <si>
    <t>kWh</t>
  </si>
  <si>
    <t>Annual battery degradation</t>
  </si>
  <si>
    <t>Storage Utilization</t>
  </si>
  <si>
    <t>Minimum</t>
  </si>
  <si>
    <t>Maximum</t>
  </si>
  <si>
    <t>Year 1 utilization</t>
  </si>
  <si>
    <t>Annual increase in BESS utilization</t>
  </si>
  <si>
    <t>ESS (Storage System) Losses</t>
  </si>
  <si>
    <t>Inverter Loss (1-way)</t>
  </si>
  <si>
    <t>Manufacturer Specs</t>
  </si>
  <si>
    <t>Estimated</t>
  </si>
  <si>
    <t>Battery efficiency loss (1-way)</t>
  </si>
  <si>
    <t>Cumulative Storage System Losses (1-way)</t>
  </si>
  <si>
    <t>Electricity Purchased and Sold</t>
  </si>
  <si>
    <t>Projected Annual Demand Increase</t>
  </si>
  <si>
    <t>2024 to 2028</t>
  </si>
  <si>
    <t>2028+</t>
  </si>
  <si>
    <t>Electricity Sold</t>
  </si>
  <si>
    <t>Storage (PPA Price)</t>
  </si>
  <si>
    <t>EUR / kWh</t>
  </si>
  <si>
    <t>Production Sold Directly (PPA Price)</t>
  </si>
  <si>
    <t>PPA Annual Escalation</t>
  </si>
  <si>
    <t>Electricity Purchased</t>
  </si>
  <si>
    <t>Autoconsumption Rate</t>
  </si>
  <si>
    <t>kw/h</t>
  </si>
  <si>
    <t xml:space="preserve">Blended Cost </t>
  </si>
  <si>
    <t>EUR/kwh</t>
  </si>
  <si>
    <t>Annual Increase in Overnight Charging Cost</t>
  </si>
  <si>
    <t>Capital Expenditures</t>
  </si>
  <si>
    <t>Contingency (including potential tariff increase)</t>
  </si>
  <si>
    <t>Developer Fee (cents per watt)</t>
  </si>
  <si>
    <t>Inflation Rate for Operating Expenses</t>
  </si>
  <si>
    <t>0% used in this model</t>
  </si>
  <si>
    <t>Shipping Cost: Materials other than BESS</t>
  </si>
  <si>
    <t>Shipping Cost: BESS</t>
  </si>
  <si>
    <t>EPC Vendor Fee: Materials, Warehousing, Shipping, Logistics</t>
  </si>
  <si>
    <t>EPC Vendor Fee: Labor</t>
  </si>
  <si>
    <t>Systems Integrator Fee (percentage of EPC fee)</t>
  </si>
  <si>
    <t>Spending Per Month during Construction Phase (%)</t>
  </si>
  <si>
    <t>Total</t>
  </si>
  <si>
    <t xml:space="preserve"> Site Preparation, Concrete and Fencing</t>
  </si>
  <si>
    <t xml:space="preserve"> Labor and Engineering</t>
  </si>
  <si>
    <t>Generation Equipment and Infrastructure</t>
  </si>
  <si>
    <t>Photovoltaic Panels</t>
  </si>
  <si>
    <t>Racks for PV Panels</t>
  </si>
  <si>
    <t>Piles for Racks</t>
  </si>
  <si>
    <t>Electrical Infrastructure and Interconnection</t>
  </si>
  <si>
    <t>Inverters and Transformers</t>
  </si>
  <si>
    <t>Batteries</t>
  </si>
  <si>
    <t>Transmission Line</t>
  </si>
  <si>
    <t>Wiring and Other Electrical Infrastructure</t>
  </si>
  <si>
    <t>Computing Infrastructure</t>
  </si>
  <si>
    <t>Network Infrastructure</t>
  </si>
  <si>
    <t>Servers and Software</t>
  </si>
  <si>
    <t>Tools, Supplies</t>
  </si>
  <si>
    <t>Total Depreciable Tangible Capital Expenditures</t>
  </si>
  <si>
    <t>Other Amortizable Expenses</t>
  </si>
  <si>
    <t>Legal Fees</t>
  </si>
  <si>
    <t>Loan Fee</t>
  </si>
  <si>
    <t>Production License</t>
  </si>
  <si>
    <t>Developer Fee</t>
  </si>
  <si>
    <t>Development Phase Costs</t>
  </si>
  <si>
    <t>Operating Expenses During Construction</t>
  </si>
  <si>
    <t>Construction Loan Interest</t>
  </si>
  <si>
    <t>Total Amortizable Expenses</t>
  </si>
  <si>
    <t>Total Depreciable and Amortizable Costs</t>
  </si>
  <si>
    <t>Non-Amortizable Capital Costs</t>
  </si>
  <si>
    <t>Debt Service Reserve</t>
  </si>
  <si>
    <t>Total Non-Amortizable Capital Costs</t>
  </si>
  <si>
    <t>Total Capital Cost</t>
  </si>
  <si>
    <t>Accounts Receivable Period</t>
  </si>
  <si>
    <t>months</t>
  </si>
  <si>
    <t>Accounts Payable Period</t>
  </si>
  <si>
    <t>Prefunded Working Capital</t>
  </si>
  <si>
    <t>Debt Service Reserve Account (DSRA)</t>
  </si>
  <si>
    <t>Major Maintenance Reserve Account (MMRA)</t>
  </si>
  <si>
    <t>Initial Funding of MMRA</t>
  </si>
  <si>
    <t>Annual Funding of MMRA</t>
  </si>
  <si>
    <t>Other</t>
  </si>
  <si>
    <t>Minimum Cash Balance</t>
  </si>
  <si>
    <t>Project Totals</t>
  </si>
  <si>
    <t>Eligible Capital Expenses</t>
  </si>
  <si>
    <t>Total Debt plus Subsidy</t>
  </si>
  <si>
    <t>Total Project Costs</t>
  </si>
  <si>
    <t>Total Capital Required During Construction Phase</t>
  </si>
  <si>
    <t>Total Sources of Capital</t>
  </si>
  <si>
    <t>Net working capital required</t>
  </si>
  <si>
    <t>EU Funding</t>
  </si>
  <si>
    <t>Yes</t>
  </si>
  <si>
    <t>EU Equity Funding</t>
  </si>
  <si>
    <t>Equity Investors</t>
  </si>
  <si>
    <t>EU Subsidy Rate</t>
  </si>
  <si>
    <t>Development</t>
  </si>
  <si>
    <t>Construction Phase</t>
  </si>
  <si>
    <t>Total Equity Contribution</t>
  </si>
  <si>
    <t>Success Fee</t>
  </si>
  <si>
    <t>Target Return</t>
  </si>
  <si>
    <t>Projected Return</t>
  </si>
  <si>
    <t>Positive Retained Earnings Required for Dividend?</t>
  </si>
  <si>
    <t>Y/N</t>
  </si>
  <si>
    <t>No</t>
  </si>
  <si>
    <t>Equity stake</t>
  </si>
  <si>
    <t>Total Debt Contribution</t>
  </si>
  <si>
    <t>Capex Leverage</t>
  </si>
  <si>
    <t>Project Leverage</t>
  </si>
  <si>
    <t>Loan Life Coverage Ratio (LLCR)</t>
  </si>
  <si>
    <t>Ratio</t>
  </si>
  <si>
    <t>Construction Loan</t>
  </si>
  <si>
    <t>Operating Loan</t>
  </si>
  <si>
    <t>Loan Amount</t>
  </si>
  <si>
    <t>Loan Execution Date</t>
  </si>
  <si>
    <t>Term</t>
  </si>
  <si>
    <t>First Disbursement Date</t>
  </si>
  <si>
    <t>First Interest Payment Date</t>
  </si>
  <si>
    <t>First Principal Payment Date</t>
  </si>
  <si>
    <t>Final Maturity Date</t>
  </si>
  <si>
    <t>Maximum Leverage</t>
  </si>
  <si>
    <t>Base Rate</t>
  </si>
  <si>
    <t>Lender Margin</t>
  </si>
  <si>
    <t>All-In Rate</t>
  </si>
  <si>
    <t>Origination Fee</t>
  </si>
  <si>
    <t>Rate during construction period</t>
  </si>
  <si>
    <t>Annual Day Count</t>
  </si>
  <si>
    <t>Days</t>
  </si>
  <si>
    <t>Maximum Tenor</t>
  </si>
  <si>
    <t>Grace Period</t>
  </si>
  <si>
    <t>Minimum Debt Service Coverage Ratio</t>
  </si>
  <si>
    <t>Dividend Blocker Minimum DSCR</t>
  </si>
  <si>
    <t>Payments Per Year</t>
  </si>
  <si>
    <t>Total Principal Payments</t>
  </si>
  <si>
    <t>Payment Amount</t>
  </si>
  <si>
    <t>Begin Date</t>
  </si>
  <si>
    <t>Required Months of Debt Service</t>
  </si>
  <si>
    <t>Initial Funding / First Year Override</t>
  </si>
  <si>
    <t>Reserve Account Interest</t>
  </si>
  <si>
    <t>Reserve Account Interest Rate</t>
  </si>
  <si>
    <t>Book Depreciation Period (Straight Line)</t>
  </si>
  <si>
    <t>Percentage</t>
  </si>
  <si>
    <t>Solar Panels</t>
  </si>
  <si>
    <t>Land Improvements</t>
  </si>
  <si>
    <t>General Capital Expenditures</t>
  </si>
  <si>
    <t>Inverters</t>
  </si>
  <si>
    <t>Solar Racking and Piles</t>
  </si>
  <si>
    <t>Wiring and Electrical Infrastructure</t>
  </si>
  <si>
    <t>Tilt Motors for Solar Panels</t>
  </si>
  <si>
    <t>Contingency</t>
  </si>
  <si>
    <t>Servers</t>
  </si>
  <si>
    <t>Book Amortization Period (Straight Line)</t>
  </si>
  <si>
    <t>Startup Financing Costs</t>
  </si>
  <si>
    <t>Goodwill</t>
  </si>
  <si>
    <t>Tax Depreciation (Straight Line)</t>
  </si>
  <si>
    <t>Final Period</t>
  </si>
  <si>
    <t>Tangible Items (Depreciation)</t>
  </si>
  <si>
    <t>Intangible Items (Amortization)</t>
  </si>
  <si>
    <t>Tax Rates</t>
  </si>
  <si>
    <t>Corporate Tax Rate</t>
  </si>
  <si>
    <t>Electricity Generation Capacity (MWp)</t>
  </si>
  <si>
    <t>Sources</t>
  </si>
  <si>
    <t>Euros</t>
  </si>
  <si>
    <t>Production Capacity (MW)</t>
  </si>
  <si>
    <t>Electricity Injected Into Grid (Kwh)</t>
  </si>
  <si>
    <t xml:space="preserve">   Equity Investment</t>
  </si>
  <si>
    <t>Annual Production (GWh)</t>
  </si>
  <si>
    <t>Average PPA Tariff</t>
  </si>
  <si>
    <t xml:space="preserve">   Senior Debt</t>
  </si>
  <si>
    <t>Percentage of Total Demand</t>
  </si>
  <si>
    <t>Electricity Generation Revenues</t>
  </si>
  <si>
    <t xml:space="preserve">   Subordinated Debt</t>
  </si>
  <si>
    <t>Number of Hectares</t>
  </si>
  <si>
    <t>Storage Revenues</t>
  </si>
  <si>
    <t>Total Sources</t>
  </si>
  <si>
    <t>Number of Solar Panels</t>
  </si>
  <si>
    <t>Uses</t>
  </si>
  <si>
    <t>Storage Capacity (Kwh)</t>
  </si>
  <si>
    <t>Available Storage (MW)</t>
  </si>
  <si>
    <t>€ /watt</t>
  </si>
  <si>
    <t>Storage in minutes (Y1)</t>
  </si>
  <si>
    <t>EBITDA</t>
  </si>
  <si>
    <t>Storage in minutes (Y25)</t>
  </si>
  <si>
    <t>EBITDA Margin %</t>
  </si>
  <si>
    <t>Net Income</t>
  </si>
  <si>
    <t>Net Income Margin %</t>
  </si>
  <si>
    <t>Cost of Capital and LCOE</t>
  </si>
  <si>
    <t>Weighted Average Cost of Capital (WACC) Pre-Tax Nominal</t>
  </si>
  <si>
    <t>Weighted Average Cost of Capital (WACC) Pre-Tax Real</t>
  </si>
  <si>
    <t>Network Infrastructure, Servers and Software</t>
  </si>
  <si>
    <t>LCOE</t>
  </si>
  <si>
    <t>Unrestricted Cash</t>
  </si>
  <si>
    <t>Accounts Receivable</t>
  </si>
  <si>
    <t>Other Key Metrics</t>
  </si>
  <si>
    <t xml:space="preserve">   Total Capital Expenditures</t>
  </si>
  <si>
    <t>Project Length (in years)</t>
  </si>
  <si>
    <t>Employment (Construction Period)</t>
  </si>
  <si>
    <t>Finance and Operating Expenses During Construction</t>
  </si>
  <si>
    <t>Employment (Operating Period)</t>
  </si>
  <si>
    <t>Total Finance and Operating Expenses During Construction</t>
  </si>
  <si>
    <t>Cash Flow from Operations</t>
  </si>
  <si>
    <t>Cash Flow from Investing</t>
  </si>
  <si>
    <t>Non-Amortizable Project Expenses</t>
  </si>
  <si>
    <t>Cash Flow from Financing</t>
  </si>
  <si>
    <t>Net Movements in Cash</t>
  </si>
  <si>
    <t>Total Non-Amortizable Project Expenses</t>
  </si>
  <si>
    <t>Key Ratios</t>
  </si>
  <si>
    <t>CFADS</t>
  </si>
  <si>
    <t>Total Uses</t>
  </si>
  <si>
    <t>Total Debt Service</t>
  </si>
  <si>
    <t>Interest</t>
  </si>
  <si>
    <t>Principal</t>
  </si>
  <si>
    <t>Annual DSCR</t>
  </si>
  <si>
    <t>Current Ratio</t>
  </si>
  <si>
    <t>EBITDA/Interest</t>
  </si>
  <si>
    <t>Master Check</t>
  </si>
  <si>
    <t>Sources = Uses</t>
  </si>
  <si>
    <t>Balance Sheet Check</t>
  </si>
  <si>
    <t>Subordinated Debt Fully Repaid</t>
  </si>
  <si>
    <t>Senior Debt Fully Repaid</t>
  </si>
  <si>
    <t>Maximum Leverage Check</t>
  </si>
  <si>
    <t>CFS Negative Cash Check</t>
  </si>
  <si>
    <t>Cash Waterfall Negative Cash Check</t>
  </si>
  <si>
    <t>Minimum Balance Check</t>
  </si>
  <si>
    <t>Minimum DSCR Exceeds Covenant</t>
  </si>
  <si>
    <t>AFS/QFS Matches Monthly Financials</t>
  </si>
  <si>
    <t>Cash Waterfall =Cash Flow</t>
  </si>
  <si>
    <t>Period Start</t>
  </si>
  <si>
    <t>Calendar</t>
  </si>
  <si>
    <t>Days in Period</t>
  </si>
  <si>
    <t>Construction</t>
  </si>
  <si>
    <t>Construction Flag</t>
  </si>
  <si>
    <t>Construction Month</t>
  </si>
  <si>
    <t>Operations</t>
  </si>
  <si>
    <t>Operations Flag</t>
  </si>
  <si>
    <t>Operations Month</t>
  </si>
  <si>
    <t>Operating Percentage</t>
  </si>
  <si>
    <t>Debt Financing</t>
  </si>
  <si>
    <t>Commitment Period Flag</t>
  </si>
  <si>
    <t>Commitment Period Percentage</t>
  </si>
  <si>
    <t>Debt Financing Month Flag</t>
  </si>
  <si>
    <t>Grace Period Flag</t>
  </si>
  <si>
    <t>Interest Payment Flag</t>
  </si>
  <si>
    <t>Principal Payment Flag</t>
  </si>
  <si>
    <t>Revenues &amp; Generation</t>
  </si>
  <si>
    <t>Panel Efficiency Factor (includes efficiency losses and mismatch losses)</t>
  </si>
  <si>
    <t>Battery Capacity Factor</t>
  </si>
  <si>
    <t>Battery Utilization Factor</t>
  </si>
  <si>
    <t xml:space="preserve">Battery Usable Capacity  </t>
  </si>
  <si>
    <t>Daily Battery Utilization</t>
  </si>
  <si>
    <t>Demand Factor</t>
  </si>
  <si>
    <t xml:space="preserve">     </t>
  </si>
  <si>
    <t>Annual Inflation for key OpEx items</t>
  </si>
  <si>
    <t>Annual Inflation for overnight charging rate</t>
  </si>
  <si>
    <t>Ineligible</t>
  </si>
  <si>
    <t>Eligible</t>
  </si>
  <si>
    <t>2025-2027</t>
  </si>
  <si>
    <t>Total Eligible Capital Costs</t>
  </si>
  <si>
    <t>Cumulative Capital Costs</t>
  </si>
  <si>
    <t>Amortizable Project Costs</t>
  </si>
  <si>
    <t>Energy Production License / Grid Interconnect Fee</t>
  </si>
  <si>
    <t>Development Phase Expenses</t>
  </si>
  <si>
    <t>Interest During Construction</t>
  </si>
  <si>
    <t>Total Amortizable Financing Costs</t>
  </si>
  <si>
    <t>Total Capitalized Costs</t>
  </si>
  <si>
    <t>Cumulative Capitalized Costs</t>
  </si>
  <si>
    <t>Other Capital Costs</t>
  </si>
  <si>
    <t>Operating Capital</t>
  </si>
  <si>
    <t>Debt Service Reserve Account</t>
  </si>
  <si>
    <t>Total Other Capital Costs</t>
  </si>
  <si>
    <t>Total Uses of Funds</t>
  </si>
  <si>
    <t>Cumulative Uses of Funds (Construction Phase)</t>
  </si>
  <si>
    <t>Cumulative Project Spend of Total</t>
  </si>
  <si>
    <t xml:space="preserve">   Bank Loan</t>
  </si>
  <si>
    <t>Total Sources of Funds</t>
  </si>
  <si>
    <t>Draw Schedule</t>
  </si>
  <si>
    <t>Undrawn Equity (Beginning)</t>
  </si>
  <si>
    <t>Equity Authorized</t>
  </si>
  <si>
    <t>Equity Drawdown</t>
  </si>
  <si>
    <t>Undrawn Equity (End)</t>
  </si>
  <si>
    <t>Additional Funding Required</t>
  </si>
  <si>
    <t>Starting Balance</t>
  </si>
  <si>
    <t>Drawdown</t>
  </si>
  <si>
    <t>Principal Payment</t>
  </si>
  <si>
    <t>Ending Balance</t>
  </si>
  <si>
    <t>Undrawn Balance</t>
  </si>
  <si>
    <t>Current Portion of Long-Term Debt</t>
  </si>
  <si>
    <t>Long-Term Portion</t>
  </si>
  <si>
    <t>Annual All-In Rate</t>
  </si>
  <si>
    <t>Monthly All-In Rate</t>
  </si>
  <si>
    <t>Accrued Interest (Beginning)</t>
  </si>
  <si>
    <t>Monthly Interest</t>
  </si>
  <si>
    <t>Interest Payment</t>
  </si>
  <si>
    <t>Accrued Interest (End)</t>
  </si>
  <si>
    <t>Debt Service (Senior Debt)</t>
  </si>
  <si>
    <t>Calculated Fees and IDC</t>
  </si>
  <si>
    <t>Up-Front Fee</t>
  </si>
  <si>
    <t>Subordinated Debt Repayment Flags</t>
  </si>
  <si>
    <t>Subordinated Debt Repayment Flag</t>
  </si>
  <si>
    <t>Flag</t>
  </si>
  <si>
    <t>Subordinated Loan Authorization</t>
  </si>
  <si>
    <t>Subordinated Loan Drawdown</t>
  </si>
  <si>
    <t>Subordinated Loan Repayment</t>
  </si>
  <si>
    <t>Ending Undrawn Balance</t>
  </si>
  <si>
    <t>Current Portion of Long-Term Subordinated Debt</t>
  </si>
  <si>
    <t>Long-Term Portion of Long-Term Subordinated Debt</t>
  </si>
  <si>
    <t>Annual Rate</t>
  </si>
  <si>
    <t>Debt Service (Subordinated Debt)</t>
  </si>
  <si>
    <t>Monthly DSRA Requirement</t>
  </si>
  <si>
    <t>First Year Override</t>
  </si>
  <si>
    <t>Minimum DSRA Requirement</t>
  </si>
  <si>
    <t>Initial DSRA Funding</t>
  </si>
  <si>
    <t>DSRA Balance (Beginning)</t>
  </si>
  <si>
    <t>Deposit / (Withdrawal) from Operating Cash Flows</t>
  </si>
  <si>
    <t>DSRA Balance (End)</t>
  </si>
  <si>
    <t>Net Change in DSRA Balance</t>
  </si>
  <si>
    <t>Major Maintenance Reserve Account</t>
  </si>
  <si>
    <t>MMRA Balance (beginning)</t>
  </si>
  <si>
    <t>Deposit from Operating Cash Flows</t>
  </si>
  <si>
    <t>Withdrawal for Capital Maintenance</t>
  </si>
  <si>
    <t>MMRA Balance (end)</t>
  </si>
  <si>
    <t>Net Change in MMRA Balance</t>
  </si>
  <si>
    <t>Interest on Reserve Accounts</t>
  </si>
  <si>
    <t>Total Reserve Accounts Starting Balance</t>
  </si>
  <si>
    <t>Total Monthly Interest Income</t>
  </si>
  <si>
    <t>Rates</t>
  </si>
  <si>
    <t>PPA Tariff (Storage)</t>
  </si>
  <si>
    <t>EUR/kWh</t>
  </si>
  <si>
    <t>PPA Tariff (Regular)</t>
  </si>
  <si>
    <t>Overnight charging rate</t>
  </si>
  <si>
    <t>Production</t>
  </si>
  <si>
    <t>Total Monthly Production</t>
  </si>
  <si>
    <t>Kwh Sold</t>
  </si>
  <si>
    <t>Production Used</t>
  </si>
  <si>
    <t>Production Sold (PV Only)</t>
  </si>
  <si>
    <t>Production Sold Directly (PV &amp; BESS)</t>
  </si>
  <si>
    <t>Production Stored (PV and BESS)</t>
  </si>
  <si>
    <t>Production Curtailed</t>
  </si>
  <si>
    <t xml:space="preserve">Electricity Purchased from EDA </t>
  </si>
  <si>
    <t>Electricity Used internally</t>
  </si>
  <si>
    <t>Purchased electricity stored</t>
  </si>
  <si>
    <t>Storage Losses</t>
  </si>
  <si>
    <t>Storage Sold</t>
  </si>
  <si>
    <t>Net Production Sold</t>
  </si>
  <si>
    <t>Electricity Revenues</t>
  </si>
  <si>
    <t>Less: Purchased from EDA</t>
  </si>
  <si>
    <t>Plus: Electricity Purchased from EDA for internal use</t>
  </si>
  <si>
    <t xml:space="preserve">      Electricity Consumption</t>
  </si>
  <si>
    <t xml:space="preserve">    Total Repairs, Maintenance and Operations</t>
  </si>
  <si>
    <t xml:space="preserve">      Land Lease</t>
  </si>
  <si>
    <t xml:space="preserve">      Total Sales, General and Administration</t>
  </si>
  <si>
    <t>Payroll</t>
  </si>
  <si>
    <t>Total Operating Expenses</t>
  </si>
  <si>
    <t>Accounts Receivable Balance (beginning)</t>
  </si>
  <si>
    <t>EU Subsidy Receivable</t>
  </si>
  <si>
    <t>VAT Receivable</t>
  </si>
  <si>
    <t>Payment Received</t>
  </si>
  <si>
    <t>Accounts Receivable Balance (end)</t>
  </si>
  <si>
    <t>Accounts Payable</t>
  </si>
  <si>
    <t>Accounts Payable Balance (beginning)</t>
  </si>
  <si>
    <t>Operating Expenses Net of Payroll and Rent</t>
  </si>
  <si>
    <t>Income Tax Payable</t>
  </si>
  <si>
    <t>Change in VAT Payable</t>
  </si>
  <si>
    <t>Payroll Taxes Payable</t>
  </si>
  <si>
    <t>Payment Made</t>
  </si>
  <si>
    <t>Accounts Payable Balance (end)</t>
  </si>
  <si>
    <t>Net Working Capital</t>
  </si>
  <si>
    <t>Net Working Capital (beginning)</t>
  </si>
  <si>
    <t>Initial Funding of Working Capital</t>
  </si>
  <si>
    <t>Net Working Capital (end)</t>
  </si>
  <si>
    <t>Change in Net Working Capital</t>
  </si>
  <si>
    <t>Depreciation and Amortization Schedule (Book)</t>
  </si>
  <si>
    <t>Solar Racks and Piles</t>
  </si>
  <si>
    <t>Servers and Tools</t>
  </si>
  <si>
    <t>Labor and Engineering</t>
  </si>
  <si>
    <t>Startup and Construction Financing Costs</t>
  </si>
  <si>
    <t>Total Depreciation and Amortization</t>
  </si>
  <si>
    <t>Net Depreciation and Amortization</t>
  </si>
  <si>
    <t>Accumulated Depreciation</t>
  </si>
  <si>
    <t>Net Property, Plant and Equipment</t>
  </si>
  <si>
    <t>Depreciation Schedule (Tax)</t>
  </si>
  <si>
    <t>End Period</t>
  </si>
  <si>
    <t>All Depreciable Capital Expenditures</t>
  </si>
  <si>
    <t>Accumulated Depreciation (Tax)</t>
  </si>
  <si>
    <t>Corporate Income Tax</t>
  </si>
  <si>
    <t>Earnings Before Taxes (EBT)</t>
  </si>
  <si>
    <t>Add: Book Depreciation</t>
  </si>
  <si>
    <t>Less: Tax Depreciation</t>
  </si>
  <si>
    <t>Taxable Income</t>
  </si>
  <si>
    <t>Less: Tax Loss Utilized</t>
  </si>
  <si>
    <t>Net Taxable Income</t>
  </si>
  <si>
    <t>Tax Expense</t>
  </si>
  <si>
    <t>Income Tax Payable (Beginning of Period)</t>
  </si>
  <si>
    <t>Tax expense</t>
  </si>
  <si>
    <t>Income Tax Paid</t>
  </si>
  <si>
    <t>Income Tax Payable (End of Period)</t>
  </si>
  <si>
    <t>Corporate Income Tax Loss Carryforward</t>
  </si>
  <si>
    <t>Loss Carryforward Balance (beginning)</t>
  </si>
  <si>
    <t>Current Loss</t>
  </si>
  <si>
    <t>Subtotal</t>
  </si>
  <si>
    <t>Loss Used</t>
  </si>
  <si>
    <t>Loss Carryforward Balance (end)</t>
  </si>
  <si>
    <t>Deferred Tax Asset</t>
  </si>
  <si>
    <t>per kw /year</t>
  </si>
  <si>
    <t xml:space="preserve">    Production Sold</t>
  </si>
  <si>
    <t xml:space="preserve">    Purchased from EDA</t>
  </si>
  <si>
    <t>less: Operating Expenses</t>
  </si>
  <si>
    <t>less: Depreciation and Amortization</t>
  </si>
  <si>
    <t>EBIT</t>
  </si>
  <si>
    <t>less: Senior Debt Interest Expense</t>
  </si>
  <si>
    <t>less: Subordinated Debt Interest Expense</t>
  </si>
  <si>
    <t>add: Interest on Reserve Accounts</t>
  </si>
  <si>
    <t>EBT</t>
  </si>
  <si>
    <t>less: Taxes</t>
  </si>
  <si>
    <t>add: Change in Deferred Tax Asset</t>
  </si>
  <si>
    <t>Net Income / (Loss)</t>
  </si>
  <si>
    <t>DSRA</t>
  </si>
  <si>
    <t>MMRA</t>
  </si>
  <si>
    <t>Total Current Assets</t>
  </si>
  <si>
    <t>Goodwill (net of amortization)</t>
  </si>
  <si>
    <t>Total Non-Current Assets</t>
  </si>
  <si>
    <t>Accrued Interest: Subordinated Debt</t>
  </si>
  <si>
    <t>Accrued Interest: Senior Debt</t>
  </si>
  <si>
    <t>Current Portion of Subordinated Debt</t>
  </si>
  <si>
    <t>Current Portion of Senior Debt</t>
  </si>
  <si>
    <t>Total Current Liabilities</t>
  </si>
  <si>
    <t>Long-Term Senior Debt</t>
  </si>
  <si>
    <t>Total Non-Current Liabilities</t>
  </si>
  <si>
    <t>Share Capital</t>
  </si>
  <si>
    <t>Rounding</t>
  </si>
  <si>
    <t>Total Shareholders' Equity</t>
  </si>
  <si>
    <t>less: Changes in Net Working Capital</t>
  </si>
  <si>
    <t>less: Change in Deferred Tax Asset</t>
  </si>
  <si>
    <t>add: Depreciation</t>
  </si>
  <si>
    <t>add: Senior Debt Interest Expense</t>
  </si>
  <si>
    <t>add: Subordinated Debt Interest Expense</t>
  </si>
  <si>
    <t>less: Interest on Reserve Accounts</t>
  </si>
  <si>
    <t>Cash Flows From Operating Activities</t>
  </si>
  <si>
    <t>Cash Flows From Investing Activities</t>
  </si>
  <si>
    <t>Drawdown of Equity</t>
  </si>
  <si>
    <t>Drawdown of Subordinated Debt</t>
  </si>
  <si>
    <t>Drawdown of Construction Loan</t>
  </si>
  <si>
    <t>Drawdown of Operating Loan</t>
  </si>
  <si>
    <t>Principal Repayment of Subordinated Debt</t>
  </si>
  <si>
    <t>Principal Repayment of Construction Loan</t>
  </si>
  <si>
    <t>Principal Repayment of Operating Loan</t>
  </si>
  <si>
    <t>Interest Payment on Senior Loan</t>
  </si>
  <si>
    <t>Interest Payment on Subordinated Debt</t>
  </si>
  <si>
    <t>Dividends</t>
  </si>
  <si>
    <t>Change in DSRA</t>
  </si>
  <si>
    <t>Change in MMRA</t>
  </si>
  <si>
    <t>Interest  on Reserve Accounts</t>
  </si>
  <si>
    <t>Cash Flows From Financing Activities</t>
  </si>
  <si>
    <t>Beginning of Period</t>
  </si>
  <si>
    <t>End of Period</t>
  </si>
  <si>
    <t>Minimum Balance Test</t>
  </si>
  <si>
    <t>Cash Flow from Operating Activities</t>
  </si>
  <si>
    <t>Cash Flow Available for Debt Service</t>
  </si>
  <si>
    <t>add: Drawdown on Senior Debt</t>
  </si>
  <si>
    <t>less: Senior Debt Principal Repayment</t>
  </si>
  <si>
    <t>Cash Flow Available for Reserve Accounts</t>
  </si>
  <si>
    <t>less: Change in DSRA</t>
  </si>
  <si>
    <t>less: Change in MMRA</t>
  </si>
  <si>
    <t>Cash Flow Available for Subordinated Debt</t>
  </si>
  <si>
    <t>add: Drawdown on Subordinated Debt</t>
  </si>
  <si>
    <t>less: Subordinated Debt Principal Repayment</t>
  </si>
  <si>
    <t>less: Capital Investment</t>
  </si>
  <si>
    <t>Cash Flow Available for Dividends</t>
  </si>
  <si>
    <t>Dividend</t>
  </si>
  <si>
    <t>Beginning Cash Balance</t>
  </si>
  <si>
    <t>Closing Cash Balance</t>
  </si>
  <si>
    <t>Retained Earnings (beginning)</t>
  </si>
  <si>
    <t>Retained Earnings (end)</t>
  </si>
  <si>
    <t>Dividend Blocker Tests</t>
  </si>
  <si>
    <t>DSCR In Excess of Covenant</t>
  </si>
  <si>
    <t>Positive Retained Earnings</t>
  </si>
  <si>
    <t>Period Following Debt Principal Repayment Date</t>
  </si>
  <si>
    <t>Dividend Permitted</t>
  </si>
  <si>
    <t xml:space="preserve">Dividend </t>
  </si>
  <si>
    <t>Period Starting Cash Balance</t>
  </si>
  <si>
    <t>Monthly Cash Flow Available for Dividends</t>
  </si>
  <si>
    <t>Anticipated Cash Flow in Subsequent 3-month Period</t>
  </si>
  <si>
    <t>Anticipated Cash Flow in Subsequent 6-month Period</t>
  </si>
  <si>
    <t>less: Minimum Cash Balance</t>
  </si>
  <si>
    <t>Maximum Dividend Cash Available</t>
  </si>
  <si>
    <t>Maximum Dividend (Positive RE Required)</t>
  </si>
  <si>
    <t>RE&gt;0 Required?</t>
  </si>
  <si>
    <t>Dividend Paid</t>
  </si>
  <si>
    <t>NPV July 1, 2025</t>
  </si>
  <si>
    <t>Debt Service Coverage Ratio</t>
  </si>
  <si>
    <t>divided by: Debt Service</t>
  </si>
  <si>
    <t>Minimum DSCR (Beginning January 1, 2005)</t>
  </si>
  <si>
    <t>Minimum DSCR Period End Date</t>
  </si>
  <si>
    <t>Average DSCR</t>
  </si>
  <si>
    <t>Loan Life Coverage Ratio</t>
  </si>
  <si>
    <t>Total Interest Paid / Starting Principal Balance</t>
  </si>
  <si>
    <t>Discount Factor</t>
  </si>
  <si>
    <t>Factor</t>
  </si>
  <si>
    <t>Discounted Cash Flow Available for Debt Service</t>
  </si>
  <si>
    <t>Project Senior Debt</t>
  </si>
  <si>
    <t>Senior Debt Weighted Average Life</t>
  </si>
  <si>
    <t>Weight</t>
  </si>
  <si>
    <t>Weighted Average Life</t>
  </si>
  <si>
    <t>Pre-Tax Project IRR (Unlevered)</t>
  </si>
  <si>
    <t>Cash Flow Available from Operating Activities</t>
  </si>
  <si>
    <t>add: Taxes</t>
  </si>
  <si>
    <t>Total Project Cash Flows</t>
  </si>
  <si>
    <t>After-Tax Project IRR (Unlevered)</t>
  </si>
  <si>
    <t>25-Year</t>
  </si>
  <si>
    <t>Cash Flow From Operating Activities</t>
  </si>
  <si>
    <t>LCOE Calculation</t>
  </si>
  <si>
    <t>Discount rate (OCC)</t>
  </si>
  <si>
    <t>Note: Weighted Average Cost of Capital less projected average 1% annual increase in PPA price</t>
  </si>
  <si>
    <t>Total kWh Sold</t>
  </si>
  <si>
    <t>CapEx</t>
  </si>
  <si>
    <t>OpEx</t>
  </si>
  <si>
    <t>Charging Cost</t>
  </si>
  <si>
    <t>NPV of CapEx</t>
  </si>
  <si>
    <t>NPV of OpEx</t>
  </si>
  <si>
    <t>NPV of charging cost</t>
  </si>
  <si>
    <t>NPV of total kwh sold</t>
  </si>
  <si>
    <t>Combined PV &amp; BESS LCOE</t>
  </si>
  <si>
    <t>Q3</t>
  </si>
  <si>
    <t>Q4</t>
  </si>
  <si>
    <t>Q1</t>
  </si>
  <si>
    <t>Q2</t>
  </si>
  <si>
    <t>Entitlements &amp; PPA</t>
  </si>
  <si>
    <t>Establishment License</t>
  </si>
  <si>
    <t>Final PPA</t>
  </si>
  <si>
    <t>Construction permit</t>
  </si>
  <si>
    <t>Construction license</t>
  </si>
  <si>
    <t>EU funding approval</t>
  </si>
  <si>
    <t>Bank approval</t>
  </si>
  <si>
    <t>Investor Commitment</t>
  </si>
  <si>
    <t>Close on Land Financing</t>
  </si>
  <si>
    <t>Close on Construction Financing</t>
  </si>
  <si>
    <t>Engineering, Procurement &amp; Construction (EPC)</t>
  </si>
  <si>
    <t>RFP/Public Tender</t>
  </si>
  <si>
    <t>EPC agreement</t>
  </si>
  <si>
    <t>Design &amp; planning</t>
  </si>
  <si>
    <t>Procurement</t>
  </si>
  <si>
    <t>Delivery of modules, frames, wires</t>
  </si>
  <si>
    <t>Delivery of inverters</t>
  </si>
  <si>
    <t>Delivery of BESS</t>
  </si>
  <si>
    <t>Preparation of site</t>
  </si>
  <si>
    <t>Installation of posts, frames, modules</t>
  </si>
  <si>
    <t>Installation of wiring</t>
  </si>
  <si>
    <t>Installation of inverters &amp; transformers</t>
  </si>
  <si>
    <t>Installation of BESS</t>
  </si>
  <si>
    <t>Testing, grid interconnection, commissioning</t>
  </si>
  <si>
    <t>FULL OPERATION</t>
  </si>
  <si>
    <t>Measure</t>
  </si>
  <si>
    <t>Cost /Unit</t>
  </si>
  <si>
    <t>PV</t>
  </si>
  <si>
    <t>Comments and Assumptions</t>
  </si>
  <si>
    <t>Site Preparation</t>
  </si>
  <si>
    <t>Roads</t>
  </si>
  <si>
    <t>EUR/meter</t>
  </si>
  <si>
    <t>sq meter</t>
  </si>
  <si>
    <t>Includes drainage tile</t>
  </si>
  <si>
    <t xml:space="preserve">7m </t>
  </si>
  <si>
    <t>4m</t>
  </si>
  <si>
    <t>Foundations</t>
  </si>
  <si>
    <t>EUR/cubic meter</t>
  </si>
  <si>
    <t>cubic meter</t>
  </si>
  <si>
    <t>Foundations 1500m2</t>
  </si>
  <si>
    <t>Mobile home for employee use (furnished), IT trailer, Garage</t>
  </si>
  <si>
    <t>Grading and tree removal</t>
  </si>
  <si>
    <t xml:space="preserve">  Trees</t>
  </si>
  <si>
    <t xml:space="preserve">  Grading</t>
  </si>
  <si>
    <t>Water lines plus fire hydrant</t>
  </si>
  <si>
    <t>meter</t>
  </si>
  <si>
    <t xml:space="preserve">    Hydrant</t>
  </si>
  <si>
    <t>Drainage Pits, Septic tank and leach field</t>
  </si>
  <si>
    <t>Fencing and Gates</t>
  </si>
  <si>
    <t>Labour and Engineering</t>
  </si>
  <si>
    <t xml:space="preserve">      Construction Labor</t>
  </si>
  <si>
    <t>See detail in construction labor tab</t>
  </si>
  <si>
    <t>Systems integrator</t>
  </si>
  <si>
    <t xml:space="preserve">      EPC Fee</t>
  </si>
  <si>
    <t xml:space="preserve">   Photovoltaic Modules</t>
  </si>
  <si>
    <t>EUR/watt</t>
  </si>
  <si>
    <t>watts</t>
  </si>
  <si>
    <t>Racks and Piles</t>
  </si>
  <si>
    <t>Per unit</t>
  </si>
  <si>
    <t xml:space="preserve">      Power Control System (PCS)</t>
  </si>
  <si>
    <t xml:space="preserve">         Inverters (PV)</t>
  </si>
  <si>
    <t>4MVA (price in EUR/watt)</t>
  </si>
  <si>
    <t xml:space="preserve">        Transformers</t>
  </si>
  <si>
    <t>60kVA 30kv-230V</t>
  </si>
  <si>
    <t>30kVA 30kV-230V</t>
  </si>
  <si>
    <t xml:space="preserve">         Converters (storage DC to AC)</t>
  </si>
  <si>
    <t>2.66MVA (price in EUR/watt)</t>
  </si>
  <si>
    <t xml:space="preserve">         Converters (storage DC Boost)</t>
  </si>
  <si>
    <t>500kVa</t>
  </si>
  <si>
    <t xml:space="preserve">       Wiring, Conduit, Electrical components</t>
  </si>
  <si>
    <t>watts DC</t>
  </si>
  <si>
    <t xml:space="preserve">             Switchgear 1.5kV</t>
  </si>
  <si>
    <t>units</t>
  </si>
  <si>
    <t xml:space="preserve">             Switchgear 15kV</t>
  </si>
  <si>
    <t xml:space="preserve">             Combiner Boxes (small-including components)</t>
  </si>
  <si>
    <t xml:space="preserve">             Combiner Boxes (large-including components)</t>
  </si>
  <si>
    <t xml:space="preserve">             M4 connectors</t>
  </si>
  <si>
    <t xml:space="preserve">             Wire for DC (PV Wire 4mm2 to combiner boxes) 325m/array</t>
  </si>
  <si>
    <t>meters</t>
  </si>
  <si>
    <t xml:space="preserve">             Wire for DC (Wire 13mm/130mm2 from combiner boxes to inverters) 125m/array</t>
  </si>
  <si>
    <t xml:space="preserve">             Wire and conduit for AC 15kV</t>
  </si>
  <si>
    <t xml:space="preserve">       Batteries</t>
  </si>
  <si>
    <t>eur/kwh</t>
  </si>
  <si>
    <t>Includes BESS containers, HVAC, Fire suppression, Battery Management Software System. Does not include inverter.</t>
  </si>
  <si>
    <t xml:space="preserve">       Transmission Line and Substation Panel</t>
  </si>
  <si>
    <t xml:space="preserve">       Shipping Container</t>
  </si>
  <si>
    <t xml:space="preserve">       Security Equipment</t>
  </si>
  <si>
    <t>Site</t>
  </si>
  <si>
    <t xml:space="preserve">       Control and Monitoring Equipment</t>
  </si>
  <si>
    <t>Computing, Network and General Infrastructure</t>
  </si>
  <si>
    <t xml:space="preserve">     Network Infrastructure</t>
  </si>
  <si>
    <t xml:space="preserve">     Software</t>
  </si>
  <si>
    <t xml:space="preserve">     Servers</t>
  </si>
  <si>
    <t xml:space="preserve">     Equipment and tools</t>
  </si>
  <si>
    <t xml:space="preserve">      Total Capital Costs</t>
  </si>
  <si>
    <t>Per MWp</t>
  </si>
  <si>
    <t xml:space="preserve">  Finance and Operating Costs</t>
  </si>
  <si>
    <t xml:space="preserve">         Financing Fees</t>
  </si>
  <si>
    <t xml:space="preserve">         Construction Loan Interest</t>
  </si>
  <si>
    <t xml:space="preserve">         Legal Fees</t>
  </si>
  <si>
    <t xml:space="preserve">         Developer Fee</t>
  </si>
  <si>
    <t xml:space="preserve">         Energy Production License/ Grid Interconnection Fee</t>
  </si>
  <si>
    <t xml:space="preserve">         Development Phase Costs</t>
  </si>
  <si>
    <t xml:space="preserve">         Operating Costs During Construction</t>
  </si>
  <si>
    <t xml:space="preserve"> Total Capital and Financing Costs (Development and Construction Phases)</t>
  </si>
  <si>
    <t xml:space="preserve">         Debt Service Reserve Account</t>
  </si>
  <si>
    <t xml:space="preserve">         Operating Capital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</si>
  <si>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</si>
  <si>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</si>
  <si>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</si>
  <si>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</si>
  <si>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</si>
  <si>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</si>
  <si>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</si>
  <si>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</si>
  <si>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</si>
  <si>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</si>
  <si>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</si>
  <si>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</si>
  <si>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Labor</t>
  </si>
  <si>
    <t>Units</t>
  </si>
  <si>
    <t>Unit Labor and Cost</t>
  </si>
  <si>
    <t>Hours/unit</t>
  </si>
  <si>
    <t>Person-Hours</t>
  </si>
  <si>
    <t>hourly</t>
  </si>
  <si>
    <t>Hours Required</t>
  </si>
  <si>
    <t>Actual Hours</t>
  </si>
  <si>
    <t>Totals</t>
  </si>
  <si>
    <t>Design</t>
  </si>
  <si>
    <t>Land Prep</t>
  </si>
  <si>
    <t>Installation</t>
  </si>
  <si>
    <t>Testing</t>
  </si>
  <si>
    <t>General Laborers</t>
  </si>
  <si>
    <t>Roads, Trenches, Concrete</t>
  </si>
  <si>
    <t>Fences, Drainage, Buried Cable</t>
  </si>
  <si>
    <t xml:space="preserve">       Installation of Fencing</t>
  </si>
  <si>
    <t>1 person-hours per meter @ EUR 9/hr + PR Tax 26.5%</t>
  </si>
  <si>
    <t xml:space="preserve">       Installation of Drainage &amp; Buried Cable</t>
  </si>
  <si>
    <t>0.25 person-hours per meter @ EUR 9/hr + PR Tax 26.5%</t>
  </si>
  <si>
    <t xml:space="preserve">       Installation of Solar Racks</t>
  </si>
  <si>
    <t>4 person-hours per rack @ EUR 9/hr + PR Tax 26.5%</t>
  </si>
  <si>
    <t xml:space="preserve">       Installation of Solar Modules</t>
  </si>
  <si>
    <t>0.5 hr per module @ 9 EUR/hr +26.5% PR tax (2.5 cents/w)</t>
  </si>
  <si>
    <t xml:space="preserve">       Installation of Piles</t>
  </si>
  <si>
    <t>Two people,3 piles/hr  @EUR 11.39/hr x 2</t>
  </si>
  <si>
    <t xml:space="preserve">       Installation of Wiring (Panels)</t>
  </si>
  <si>
    <t>4 panels per hour</t>
  </si>
  <si>
    <t>Total Laborers</t>
  </si>
  <si>
    <t>Total Hours</t>
  </si>
  <si>
    <t>Total Cost for General Laborers</t>
  </si>
  <si>
    <t>Electricians</t>
  </si>
  <si>
    <t xml:space="preserve">       Installation of Wiring (Junction Boxes)</t>
  </si>
  <si>
    <t>2 person-hours per box (junior electrician)</t>
  </si>
  <si>
    <t xml:space="preserve">       Installation of Inverters/PCS/Transformers/Bess</t>
  </si>
  <si>
    <t>40 hours per unit @ EUR 15/hr (senior electrician with assistant)</t>
  </si>
  <si>
    <t>40 hours/unit (Battery Engineer with assistant)</t>
  </si>
  <si>
    <t xml:space="preserve">       Installation of Computer Network</t>
  </si>
  <si>
    <t>100 person hours per site, sys admin plus 1 asssistant</t>
  </si>
  <si>
    <t xml:space="preserve">       Testing</t>
  </si>
  <si>
    <t>Junior electricians</t>
  </si>
  <si>
    <t xml:space="preserve">       PV Systems Engineer</t>
  </si>
  <si>
    <t>12 months x 10500 Euros x 1.2652</t>
  </si>
  <si>
    <t xml:space="preserve">       Senior Electrician</t>
  </si>
  <si>
    <t>full time x annual salary 70000 x 1.265</t>
  </si>
  <si>
    <t>Total Electricians</t>
  </si>
  <si>
    <t>Total Non-Administrative Labor</t>
  </si>
  <si>
    <t>Management</t>
  </si>
  <si>
    <t xml:space="preserve">           Project Manager</t>
  </si>
  <si>
    <t xml:space="preserve">           Financial Manager</t>
  </si>
  <si>
    <t xml:space="preserve">           Architect</t>
  </si>
  <si>
    <t xml:space="preserve">           Civil Engineer</t>
  </si>
  <si>
    <t xml:space="preserve">           Sys Admin</t>
  </si>
  <si>
    <t xml:space="preserve">           Site Manager</t>
  </si>
  <si>
    <t xml:space="preserve">          Administrative Assistant(s)</t>
  </si>
  <si>
    <t>Total Administrative Labor</t>
  </si>
  <si>
    <t xml:space="preserve">     Total Labor</t>
  </si>
  <si>
    <t>`</t>
  </si>
  <si>
    <t xml:space="preserve">    Supplement for transportation and logistics</t>
  </si>
  <si>
    <t xml:space="preserve">   Supplement for BESS Installation</t>
  </si>
  <si>
    <t>Total Construction Labor</t>
  </si>
  <si>
    <t xml:space="preserve">  Indexing Factor (Annual Increase)</t>
  </si>
  <si>
    <t>cost/kw</t>
  </si>
  <si>
    <t>Annual Cost</t>
  </si>
  <si>
    <t xml:space="preserve">  Repairs, Maintenance and Operations</t>
  </si>
  <si>
    <t xml:space="preserve">      Solar Panel Parts Replacement</t>
  </si>
  <si>
    <t>1 Euro per kw total</t>
  </si>
  <si>
    <t xml:space="preserve">      Software</t>
  </si>
  <si>
    <t>1 Euro per kw</t>
  </si>
  <si>
    <t xml:space="preserve">      Electrical Parts Replacement</t>
  </si>
  <si>
    <t>1 Euro per kw (includes inverter maintenance)</t>
  </si>
  <si>
    <t xml:space="preserve">      Warranty</t>
  </si>
  <si>
    <t>2% of capital costs for panels plus batteries</t>
  </si>
  <si>
    <t xml:space="preserve">      Battery system maintenance (parts)</t>
  </si>
  <si>
    <t xml:space="preserve">3% of Capital Costs </t>
  </si>
  <si>
    <t xml:space="preserve">      Bandwidth Consumption/internet access</t>
  </si>
  <si>
    <t>EUR 100 per site per month</t>
  </si>
  <si>
    <t xml:space="preserve">      Computing Infrastructure Repairs &amp; Replacement</t>
  </si>
  <si>
    <t>EUR 0 per site per month first 4 years, 125/month thereafter</t>
  </si>
  <si>
    <t xml:space="preserve">      Tools and Misc supplies</t>
  </si>
  <si>
    <t>150/month/site</t>
  </si>
  <si>
    <t xml:space="preserve">      De-Commissioning Cost</t>
  </si>
  <si>
    <t>Estimated at 12.5 cents per watt at project end-of-life, less 2.5 cents for proceeds from sale of remaining assets</t>
  </si>
  <si>
    <t>Administrative Costs</t>
  </si>
  <si>
    <t xml:space="preserve">      Management Fee</t>
  </si>
  <si>
    <t>2% of revenues</t>
  </si>
  <si>
    <t xml:space="preserve">      Travel</t>
  </si>
  <si>
    <t xml:space="preserve">      Accounting</t>
  </si>
  <si>
    <t xml:space="preserve">      Insurance</t>
  </si>
  <si>
    <t>0.3% of capex</t>
  </si>
  <si>
    <t xml:space="preserve">      Legal</t>
  </si>
  <si>
    <t xml:space="preserve">      Land Lease (direct)</t>
  </si>
  <si>
    <t xml:space="preserve">      Land Lease (LandCo)</t>
  </si>
  <si>
    <t xml:space="preserve">      Permits and Fees</t>
  </si>
  <si>
    <t>Estimate 1000 per  Ha per year + 1000 EUR/MW</t>
  </si>
  <si>
    <t xml:space="preserve">      Misc Professional Consulting</t>
  </si>
  <si>
    <t xml:space="preserve">      Misc Admin Overhead incl Software</t>
  </si>
  <si>
    <t>Cost per kw</t>
  </si>
  <si>
    <t>Add Payroll</t>
  </si>
  <si>
    <t>Admin</t>
  </si>
  <si>
    <t>Maint</t>
  </si>
  <si>
    <t>Total Including Payroll</t>
  </si>
  <si>
    <t>Land</t>
  </si>
  <si>
    <t>Head Office</t>
  </si>
  <si>
    <t>Faial</t>
  </si>
  <si>
    <t>Salary</t>
  </si>
  <si>
    <t>Bonus</t>
  </si>
  <si>
    <t>Payroll Tax</t>
  </si>
  <si>
    <t>Loaded</t>
  </si>
  <si>
    <t>FTE</t>
  </si>
  <si>
    <t>Employees</t>
  </si>
  <si>
    <t>Subsidy</t>
  </si>
  <si>
    <t>FTE increase/year</t>
  </si>
  <si>
    <t>FTEs</t>
  </si>
  <si>
    <t>EUR 000s/yr</t>
  </si>
  <si>
    <t>Admininistration and Finance</t>
  </si>
  <si>
    <t>Operations Manager</t>
  </si>
  <si>
    <t>Oversees all Sales, Marketing, Business Development,</t>
  </si>
  <si>
    <t>Accounting Manager</t>
  </si>
  <si>
    <t>Basic bookkeeping functions and government filings</t>
  </si>
  <si>
    <t>Administrative Assistant</t>
  </si>
  <si>
    <t>Total Admin</t>
  </si>
  <si>
    <t>Electricity Generation and Engineering</t>
  </si>
  <si>
    <t>Photovoltaics Engineer</t>
  </si>
  <si>
    <t>Storage Systems Engineer</t>
  </si>
  <si>
    <t>Electrician</t>
  </si>
  <si>
    <t>Assistant Electrician</t>
  </si>
  <si>
    <t>Solar Panel Technician</t>
  </si>
  <si>
    <t>Gardener (vegetation removal)</t>
  </si>
  <si>
    <t>SysAdmin</t>
  </si>
  <si>
    <t>General Maintenance</t>
  </si>
  <si>
    <t>Total Engineering</t>
  </si>
  <si>
    <t>Total Employees</t>
  </si>
  <si>
    <t>Electrical Systems Engineering and Maintenance</t>
  </si>
  <si>
    <t>Sys Admin</t>
  </si>
  <si>
    <t>Total Electrical Systems Engineering and Maintenance</t>
  </si>
  <si>
    <t>Gross Payroll</t>
  </si>
  <si>
    <t>Payroll Subsidy</t>
  </si>
  <si>
    <t>Net Payroll</t>
  </si>
  <si>
    <t xml:space="preserve">Solar Panel Technicians </t>
  </si>
  <si>
    <t>Panels</t>
  </si>
  <si>
    <t>Min/panel/yr</t>
  </si>
  <si>
    <t>Minutes/yr</t>
  </si>
  <si>
    <t>hours/yr</t>
  </si>
  <si>
    <t>once every 3 months x 0.5 minutes per panel (cleaning)=2 minute/year/panel</t>
  </si>
  <si>
    <t>0.4 minutes per panel per month(inspection)=5 minutes/year/panel</t>
  </si>
  <si>
    <t>0.2 minute per panel per month (change tilt)=2.5 minutes/year/panel</t>
  </si>
  <si>
    <t>Tilt Motors</t>
  </si>
  <si>
    <t>20 minutes of inspection and repair per motor per year (assumes 8 panels per tilt motor)</t>
  </si>
  <si>
    <t>2 person-hours per week per hectare (vegetation maintenance)</t>
  </si>
  <si>
    <t>Hours/ee/yr</t>
  </si>
  <si>
    <t>From PVSyst Report: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</si>
  <si>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</si>
  <si>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</si>
  <si>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</si>
  <si>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</si>
  <si>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</si>
  <si>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</si>
  <si>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</si>
  <si>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</si>
  <si>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</si>
  <si>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</si>
  <si>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</si>
  <si>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0.00</t>
  </si>
  <si>
    <t>0.06</t>
  </si>
  <si>
    <t>0.36</t>
  </si>
  <si>
    <t>1.34</t>
  </si>
  <si>
    <t>2.76</t>
  </si>
  <si>
    <t>4.03</t>
  </si>
  <si>
    <t>4.92</t>
  </si>
  <si>
    <t>5.27</t>
  </si>
  <si>
    <t>5.33</t>
  </si>
  <si>
    <t>5.38</t>
  </si>
  <si>
    <t>4.89</t>
  </si>
  <si>
    <t>3.58</t>
  </si>
  <si>
    <t>2.03</t>
  </si>
  <si>
    <t>0.68</t>
  </si>
  <si>
    <t>0.11</t>
  </si>
  <si>
    <t>Peak by hour</t>
  </si>
  <si>
    <t>-0.001</t>
  </si>
  <si>
    <t>2.533</t>
  </si>
  <si>
    <t>5.675</t>
  </si>
  <si>
    <t>7.873</t>
  </si>
  <si>
    <t>9.201</t>
  </si>
  <si>
    <t>9.734</t>
  </si>
  <si>
    <t>9.668</t>
  </si>
  <si>
    <t>8.291</t>
  </si>
  <si>
    <t>6.319</t>
  </si>
  <si>
    <t>3.163</t>
  </si>
  <si>
    <t>1.306</t>
  </si>
  <si>
    <t>4.595</t>
  </si>
  <si>
    <t>7.708</t>
  </si>
  <si>
    <t>9.502</t>
  </si>
  <si>
    <t>10.719</t>
  </si>
  <si>
    <t>10.855</t>
  </si>
  <si>
    <t>10.089</t>
  </si>
  <si>
    <t>9.045</t>
  </si>
  <si>
    <t>7.317</t>
  </si>
  <si>
    <t>3.806</t>
  </si>
  <si>
    <t>0.235</t>
  </si>
  <si>
    <t>0.472</t>
  </si>
  <si>
    <t>3.293</t>
  </si>
  <si>
    <t>5.905</t>
  </si>
  <si>
    <t>8.433</t>
  </si>
  <si>
    <t>10.537</t>
  </si>
  <si>
    <t>11.711</t>
  </si>
  <si>
    <t>11.754</t>
  </si>
  <si>
    <t>10.860</t>
  </si>
  <si>
    <t>9.599</t>
  </si>
  <si>
    <t>7.523</t>
  </si>
  <si>
    <t>4.707</t>
  </si>
  <si>
    <t>1.314</t>
  </si>
  <si>
    <t>0.906</t>
  </si>
  <si>
    <t>3.427</t>
  </si>
  <si>
    <t>6.544</t>
  </si>
  <si>
    <t>8.962</t>
  </si>
  <si>
    <t>10.605</t>
  </si>
  <si>
    <t>11.533</t>
  </si>
  <si>
    <t>11.806</t>
  </si>
  <si>
    <t>11.385</t>
  </si>
  <si>
    <t>10.097</t>
  </si>
  <si>
    <t>8.390</t>
  </si>
  <si>
    <t>5.399</t>
  </si>
  <si>
    <t>2.027</t>
  </si>
  <si>
    <t>0.289</t>
  </si>
  <si>
    <t>0.577</t>
  </si>
  <si>
    <t>1.671</t>
  </si>
  <si>
    <t>4.431</t>
  </si>
  <si>
    <t>7.357</t>
  </si>
  <si>
    <t>9.491</t>
  </si>
  <si>
    <t>10.820</t>
  </si>
  <si>
    <t>11.515</t>
  </si>
  <si>
    <t>11.493</t>
  </si>
  <si>
    <t>10.817</t>
  </si>
  <si>
    <t>9.531</t>
  </si>
  <si>
    <t>7.483</t>
  </si>
  <si>
    <t>4.827</t>
  </si>
  <si>
    <t>2.018</t>
  </si>
  <si>
    <t>0.441</t>
  </si>
  <si>
    <t>0.625</t>
  </si>
  <si>
    <t>1.653</t>
  </si>
  <si>
    <t>4.250</t>
  </si>
  <si>
    <t>7.069</t>
  </si>
  <si>
    <t>9.127</t>
  </si>
  <si>
    <t>10.655</t>
  </si>
  <si>
    <t>11.271</t>
  </si>
  <si>
    <t>11.333</t>
  </si>
  <si>
    <t>10.755</t>
  </si>
  <si>
    <t>9.520</t>
  </si>
  <si>
    <t>7.526</t>
  </si>
  <si>
    <t>5.044</t>
  </si>
  <si>
    <t>2.217</t>
  </si>
  <si>
    <t>0.588</t>
  </si>
  <si>
    <t>0.605</t>
  </si>
  <si>
    <t>1.466</t>
  </si>
  <si>
    <t>3.998</t>
  </si>
  <si>
    <t>6.652</t>
  </si>
  <si>
    <t>8.782</t>
  </si>
  <si>
    <t>10.277</t>
  </si>
  <si>
    <t>11.079</t>
  </si>
  <si>
    <t>10.996</t>
  </si>
  <si>
    <t>10.506</t>
  </si>
  <si>
    <t>9.479</t>
  </si>
  <si>
    <t>7.648</t>
  </si>
  <si>
    <t>5.130</t>
  </si>
  <si>
    <t>2.296</t>
  </si>
  <si>
    <t>0.593</t>
  </si>
  <si>
    <t>0.247</t>
  </si>
  <si>
    <t>1.161</t>
  </si>
  <si>
    <t>3.703</t>
  </si>
  <si>
    <t>6.564</t>
  </si>
  <si>
    <t>8.983</t>
  </si>
  <si>
    <t>10.373</t>
  </si>
  <si>
    <t>11.309</t>
  </si>
  <si>
    <t>11.435</t>
  </si>
  <si>
    <t>10.808</t>
  </si>
  <si>
    <t>9.638</t>
  </si>
  <si>
    <t>7.660</t>
  </si>
  <si>
    <t>4.932</t>
  </si>
  <si>
    <t>2.038</t>
  </si>
  <si>
    <t>0.392</t>
  </si>
  <si>
    <t>0.785</t>
  </si>
  <si>
    <t>3.557</t>
  </si>
  <si>
    <t>6.678</t>
  </si>
  <si>
    <t>8.858</t>
  </si>
  <si>
    <t>10.633</t>
  </si>
  <si>
    <t>11.034</t>
  </si>
  <si>
    <t>11.257</t>
  </si>
  <si>
    <t>10.637</t>
  </si>
  <si>
    <t>9.251</t>
  </si>
  <si>
    <t>7.181</t>
  </si>
  <si>
    <t>4.260</t>
  </si>
  <si>
    <t>1.330</t>
  </si>
  <si>
    <t>0.515</t>
  </si>
  <si>
    <t>3.437</t>
  </si>
  <si>
    <t>6.675</t>
  </si>
  <si>
    <t>8.895</t>
  </si>
  <si>
    <t>10.433</t>
  </si>
  <si>
    <t>11.028</t>
  </si>
  <si>
    <t>10.916</t>
  </si>
  <si>
    <t>9.955</t>
  </si>
  <si>
    <t>8.446</t>
  </si>
  <si>
    <t>6.517</t>
  </si>
  <si>
    <t>2.693</t>
  </si>
  <si>
    <t>0.096</t>
  </si>
  <si>
    <t>2.512</t>
  </si>
  <si>
    <t>5.704</t>
  </si>
  <si>
    <t>7.765</t>
  </si>
  <si>
    <t>9.500</t>
  </si>
  <si>
    <t>9.971</t>
  </si>
  <si>
    <t>9.988</t>
  </si>
  <si>
    <t>8.941</t>
  </si>
  <si>
    <t>7.346</t>
  </si>
  <si>
    <t>4.742</t>
  </si>
  <si>
    <t>1.045</t>
  </si>
  <si>
    <t>0.777</t>
  </si>
  <si>
    <t>4.323</t>
  </si>
  <si>
    <t>7.355</t>
  </si>
  <si>
    <t>8.709</t>
  </si>
  <si>
    <t>9.791</t>
  </si>
  <si>
    <t>9.612</t>
  </si>
  <si>
    <t>8.713</t>
  </si>
  <si>
    <t>7.053</t>
  </si>
  <si>
    <t>4.278</t>
  </si>
  <si>
    <t>0.727</t>
  </si>
  <si>
    <t>Monthly Production</t>
  </si>
  <si>
    <t>Excess</t>
  </si>
  <si>
    <t>Gross</t>
  </si>
  <si>
    <t>Losses</t>
  </si>
  <si>
    <t>Curtailed</t>
  </si>
  <si>
    <t>Net</t>
  </si>
  <si>
    <t>Used Internally</t>
  </si>
  <si>
    <t>Prod Sold</t>
  </si>
  <si>
    <t>Amount</t>
  </si>
  <si>
    <t>(Figures in Kwh unless noted)</t>
  </si>
  <si>
    <t>Projected Demand (2028)</t>
  </si>
  <si>
    <t>Projected Renewables Production</t>
  </si>
  <si>
    <t xml:space="preserve">   Wind</t>
  </si>
  <si>
    <t xml:space="preserve">   PV</t>
  </si>
  <si>
    <t>Minimum Non-Renewables Production</t>
  </si>
  <si>
    <t>Net Projected Demand (Surplus)</t>
  </si>
  <si>
    <t>PV Production Net of Curtailment</t>
  </si>
  <si>
    <t>PV Production Sold Directly</t>
  </si>
  <si>
    <t>PV Production Stored</t>
  </si>
  <si>
    <t>Excess as % of Available Production (2028)</t>
  </si>
  <si>
    <t>Weekday Excess as% of Available Production</t>
  </si>
  <si>
    <t>Saturday Excess</t>
  </si>
  <si>
    <t>Sunday Excess</t>
  </si>
  <si>
    <t>Storage</t>
  </si>
  <si>
    <t>Usage</t>
  </si>
  <si>
    <t>Gwh/MWp</t>
  </si>
  <si>
    <t>Purchased</t>
  </si>
  <si>
    <t>Prod Stored</t>
  </si>
  <si>
    <t>Storage Used</t>
  </si>
  <si>
    <t>Prod Used</t>
  </si>
  <si>
    <t>Total Used</t>
  </si>
  <si>
    <t>Peak Production in MW</t>
  </si>
  <si>
    <t>Available Storage in MW Y1</t>
  </si>
  <si>
    <t>Available storage in MW Y25</t>
  </si>
  <si>
    <t>Available Storage in Minutes of Peak Production Y1</t>
  </si>
  <si>
    <t>Available Storage in Minutes of Peak Production Y25</t>
  </si>
  <si>
    <t>Decreases over time due to battery degradation</t>
  </si>
  <si>
    <t xml:space="preserve">Total EV Charging Sold by Força </t>
  </si>
  <si>
    <t>Total Sold by Força</t>
  </si>
  <si>
    <t>Total Excess Production</t>
  </si>
  <si>
    <t>Total Produced by Forca</t>
  </si>
  <si>
    <t>Net Excess Production</t>
  </si>
  <si>
    <t>Detailed Production Projections</t>
  </si>
  <si>
    <t>Weekdays</t>
  </si>
  <si>
    <t>Saturday</t>
  </si>
  <si>
    <t>Sunday</t>
  </si>
  <si>
    <t>Monday</t>
  </si>
  <si>
    <t>Monthly</t>
  </si>
  <si>
    <t xml:space="preserve">Weekday </t>
  </si>
  <si>
    <t>JANUARY</t>
  </si>
  <si>
    <t>DEMAND AND RENEWABLES PRODUCTION</t>
  </si>
  <si>
    <t>Demand</t>
  </si>
  <si>
    <t>Electric Boat Demand</t>
  </si>
  <si>
    <t>Self-Consumption</t>
  </si>
  <si>
    <t>Demand Including Self-Consumption</t>
  </si>
  <si>
    <t>Total Projected Renewables Production</t>
  </si>
  <si>
    <t>FORÇA PRODUCTION AND SALES</t>
  </si>
  <si>
    <t>Tariff Period</t>
  </si>
  <si>
    <t>V</t>
  </si>
  <si>
    <t>SV</t>
  </si>
  <si>
    <t>C</t>
  </si>
  <si>
    <t>P</t>
  </si>
  <si>
    <t>Força PV Production Net of DC Losses</t>
  </si>
  <si>
    <t>AC Losses</t>
  </si>
  <si>
    <t>PV Production used internally</t>
  </si>
  <si>
    <t>Net PV Production Available</t>
  </si>
  <si>
    <t>Sale</t>
  </si>
  <si>
    <t>Força PV Production Sold Directly to EDA</t>
  </si>
  <si>
    <t>Demand Net of PV Production sold</t>
  </si>
  <si>
    <t>Produced</t>
  </si>
  <si>
    <t>Used</t>
  </si>
  <si>
    <t>Total Sold to EDA</t>
  </si>
  <si>
    <t xml:space="preserve">  Ponta</t>
  </si>
  <si>
    <t xml:space="preserve">  Cheia</t>
  </si>
  <si>
    <t xml:space="preserve">  Vazio</t>
  </si>
  <si>
    <t xml:space="preserve">  Super Vazio</t>
  </si>
  <si>
    <t>Net Excess Força Production</t>
  </si>
  <si>
    <t>Percentage of Excess</t>
  </si>
  <si>
    <t>FEBRUARY</t>
  </si>
  <si>
    <t>Storage and Sale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</si>
  <si>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</si>
  <si>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</si>
  <si>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</si>
  <si>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</si>
  <si>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</si>
  <si>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</si>
  <si>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</si>
  <si>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</si>
  <si>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</si>
  <si>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</si>
  <si>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</si>
  <si>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L</t>
  </si>
  <si>
    <t>M</t>
  </si>
  <si>
    <t>SALES BY DEMAND PERIOD</t>
  </si>
  <si>
    <t xml:space="preserve">Ponta </t>
  </si>
  <si>
    <t>Cheia</t>
  </si>
  <si>
    <t>Vazio</t>
  </si>
  <si>
    <t>Projected Electricity Demand</t>
  </si>
  <si>
    <t>Figures in Gwh</t>
  </si>
  <si>
    <t>Annual Increase</t>
  </si>
  <si>
    <t>25-Year Totals</t>
  </si>
  <si>
    <t>Demand Increase</t>
  </si>
  <si>
    <t>Renewables</t>
  </si>
  <si>
    <t>Net Demand</t>
  </si>
  <si>
    <t>Força Açores Production</t>
  </si>
  <si>
    <t>Percentage of Net Demand</t>
  </si>
  <si>
    <t>Total % from Renewables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</si>
</sst>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%"/>
    <numFmt numFmtId="167" formatCode="_(* #,##0_);_(* \(#,##0\);_(* &quot;-&quot;??_);_(@_)"/>
    <numFmt numFmtId="168" formatCode="_(* #,##0.0000_);_(* \(#,##0.0000\);_(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00"/>
    <numFmt numFmtId="172" formatCode="_(* #,##0.000_);_(* \(#,##0.000\);_(* &quot;-&quot;??_);_(@_)"/>
    <numFmt numFmtId="173" formatCode="_(* #,##0.00%_);_(* \(#,##0.00%\);_(* &quot;-&quot;??_);_(@_)"/>
    <numFmt numFmtId="174" formatCode="_(* #,##0.00000000_);_(* \(#,##0.00000000\);_(* &quot;-&quot;??_);_(@_)"/>
    <numFmt numFmtId="175" formatCode="_(* #,##0.00000000000000000000000000000000_);_(* \(#,##0.00000000000000000000000000000000\);_(* &quot;-&quot;??_);_(@_)"/>
    <numFmt numFmtId="176" formatCode="_(* #,##0.0%_);_(* \(#,##0.0%\);_(* &quot;-&quot;??_);_(@_)"/>
    <numFmt numFmtId="177" formatCode="0.00000000%"/>
    <numFmt numFmtId="178" formatCode="0;\-0;\-;@"/>
    <numFmt numFmtId="179" formatCode="_(* #,##0%_);_(* \(#,##0%\);_(* &quot;-&quot;??_);_(@_)"/>
    <numFmt numFmtId="180" formatCode="0.00\x"/>
    <numFmt numFmtId="181" formatCode="_-[$€-2]\ * #,##0_-;\-[$€-2]\ * #,##0_-;_-[$€-2]\ * &quot;-&quot;??_-;_-@_-"/>
    <numFmt numFmtId="182" formatCode="_-[$€-2]\ * #,##0.00_-;\-[$€-2]\ * #,##0.00_-;_-[$€-2]\ * &quot;-&quot;??_-;_-@_-"/>
    <numFmt numFmtId="183" formatCode="_-[$€-2]\ * #,##0.000_-;\-[$€-2]\ * #,##0.000_-;_-[$€-2]\ * &quot;-&quot;??_-;_-@_-"/>
    <numFmt numFmtId="184" formatCode="_-* #,##0.0_-;\-* #,##0.0_-;_-* &quot;-&quot;??_-;_-@_-"/>
    <numFmt numFmtId="185" formatCode="_-* #,##0_-;\-* #,##0_-;_-* &quot;-&quot;??_-;_-@_-"/>
    <numFmt numFmtId="186" formatCode="0.00000000000"/>
    <numFmt numFmtId="187" formatCode="_-[$€-2]\ * #,##0.0_-;\-[$€-2]\ * #,##0.0_-;_-[$€-2]\ * &quot;-&quot;??_-;_-@_-"/>
    <numFmt numFmtId="188" formatCode="_-* #,##0.00000_-;\-* #,##0.00000_-;_-* &quot;-&quot;??_-;_-@_-"/>
    <numFmt numFmtId="189" formatCode="0.000%"/>
    <numFmt numFmtId="190" formatCode="hh:mm:ss;@"/>
    <numFmt numFmtId="191" formatCode="0.0000"/>
    <numFmt numFmtId="192" formatCode="_([$€-2]\ * #,##0.00_);_([$€-2]\ * \(#,##0.00\);_([$€-2]\ * &quot;-&quot;??_);_(@_)"/>
    <numFmt numFmtId="193" formatCode="0.0000%"/>
    <numFmt numFmtId="194" formatCode="_(* #,##0.00000_);_(* \(#,##0.00000\);_(* &quot;-&quot;??_);_(@_)"/>
    <numFmt numFmtId="195" formatCode="_([$€-2]\ * #,##0.000_);_([$€-2]\ * \(#,##0.000\);_([$€-2]\ * &quot;-&quot;??_);_(@_)"/>
    <numFmt numFmtId="196" formatCode="_([$€-2]\ * #,##0_);_([$€-2]\ * \(#,##0\);_([$€-2]\ * &quot;-&quot;??_);_(@_)"/>
    <numFmt numFmtId="197" formatCode="_([$€-2]\ * #,##0.0_);_([$€-2]\ * \(#,##0.0\);_([$€-2]\ * &quot;-&quot;?_);_(@_)"/>
    <numFmt numFmtId="198" formatCode="_([$€-2]\ * #,##0.0000_);_([$€-2]\ * \(#,##0.0000\);_([$€-2]\ * &quot;-&quot;??_);_(@_)"/>
    <numFmt numFmtId="199" formatCode="_-[$€-2]\ * #,##0.0000_-;\-[$€-2]\ * #,##0.0000_-;_-[$€-2]\ * &quot;-&quot;??_-;_-@_-"/>
    <numFmt numFmtId="200" formatCode="_(* #,##0.000000_);_(* \(#,##0.000000\);_(* &quot;-&quot;??_);_(@_)"/>
    <numFmt numFmtId="201" formatCode="_-* #,##0.000_-;\-* #,##0.000_-;_-* &quot;-&quot;??_-;_-@_-"/>
    <numFmt numFmtId="202" formatCode="_(* #,##0.00000_);_(* \(#,##0.00000\);_(* &quot;-&quot;?????_);_(@_)"/>
    <numFmt numFmtId="203" formatCode="_([$€-2]\ * #,##0.00000_);_([$€-2]\ * \(#,##0.00000\);_([$€-2]\ * &quot;-&quot;??_);_(@_)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1"/>
      <name val="Calibri"/>
      <family val="2"/>
    </font>
    <font>
      <i/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2060"/>
        <bgColor indexed="64"/>
      </patternFill>
    </fill>
    <fill>
      <patternFill patternType="lightUp">
        <bgColor theme="0" tint="-0.14990691854609822"/>
      </patternFill>
    </fill>
    <fill>
      <patternFill patternType="solid">
        <fgColor rgb="FFC6DE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563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BFF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9D08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F8F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806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rgb="FF000000"/>
      </patternFill>
    </fill>
  </fills>
  <borders count="60">
    <border>
      <left/>
      <right/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18" fillId="0" borderId="14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15" applyNumberFormat="0" applyFill="0" applyAlignment="0" applyProtection="0"/>
    <xf numFmtId="0" fontId="21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65">
    <xf numFmtId="0" fontId="0" fillId="0" borderId="0" xfId="0"/>
    <xf numFmtId="0" fontId="1" fillId="0" borderId="0" xfId="0" applyFont="1"/>
    <xf numFmtId="0" fontId="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4" fillId="0" borderId="0" xfId="0" applyFont="1"/>
    <xf numFmtId="0" fontId="5" fillId="0" borderId="0" xfId="0" applyFont="1" applyAlignment="1">
      <alignment horizontal="left" indent="1"/>
    </xf>
    <xf numFmtId="0" fontId="5" fillId="0" borderId="3" xfId="0" applyFont="1" applyBorder="1"/>
    <xf numFmtId="0" fontId="4" fillId="0" borderId="7" xfId="0" applyFont="1" applyBorder="1"/>
    <xf numFmtId="0" fontId="0" fillId="0" borderId="0" xfId="0" applyAlignment="1">
      <alignment vertical="center"/>
    </xf>
    <xf numFmtId="0" fontId="10" fillId="0" borderId="0" xfId="0" applyFont="1"/>
    <xf numFmtId="0" fontId="0" fillId="0" borderId="7" xfId="0" applyBorder="1"/>
    <xf numFmtId="167" fontId="5" fillId="0" borderId="0" xfId="1" applyNumberFormat="1" applyFont="1"/>
    <xf numFmtId="0" fontId="5" fillId="0" borderId="7" xfId="0" applyFont="1" applyBorder="1"/>
    <xf numFmtId="0" fontId="4" fillId="0" borderId="0" xfId="0" applyFont="1" applyAlignment="1">
      <alignment horizontal="left"/>
    </xf>
    <xf numFmtId="0" fontId="9" fillId="4" borderId="0" xfId="0" applyFont="1" applyFill="1"/>
    <xf numFmtId="0" fontId="8" fillId="4" borderId="0" xfId="0" applyFont="1" applyFill="1"/>
    <xf numFmtId="0" fontId="0" fillId="4" borderId="0" xfId="0" applyFill="1"/>
    <xf numFmtId="0" fontId="0" fillId="0" borderId="8" xfId="0" applyBorder="1"/>
    <xf numFmtId="0" fontId="1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5" borderId="9" xfId="0" applyFon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5" fontId="0" fillId="3" borderId="6" xfId="1" applyNumberFormat="1" applyFont="1" applyFill="1" applyBorder="1" applyAlignment="1">
      <alignment horizontal="right"/>
    </xf>
    <xf numFmtId="0" fontId="12" fillId="0" borderId="0" xfId="0" applyFont="1"/>
    <xf numFmtId="0" fontId="0" fillId="0" borderId="0" xfId="0" applyAlignment="1">
      <alignment horizontal="left"/>
    </xf>
    <xf numFmtId="167" fontId="1" fillId="0" borderId="0" xfId="0" applyNumberFormat="1" applyFont="1"/>
    <xf numFmtId="0" fontId="3" fillId="5" borderId="10" xfId="0" applyFont="1" applyFill="1" applyBorder="1" applyAlignment="1">
      <alignment horizontal="center"/>
    </xf>
    <xf numFmtId="9" fontId="11" fillId="0" borderId="0" xfId="2" applyFont="1" applyAlignment="1">
      <alignment horizontal="center"/>
    </xf>
    <xf numFmtId="0" fontId="10" fillId="0" borderId="0" xfId="0" applyFont="1" applyAlignment="1">
      <alignment horizontal="center"/>
    </xf>
    <xf numFmtId="166" fontId="0" fillId="3" borderId="6" xfId="2" applyNumberFormat="1" applyFont="1" applyFill="1" applyBorder="1" applyAlignment="1">
      <alignment horizontal="right"/>
    </xf>
    <xf numFmtId="167" fontId="0" fillId="0" borderId="0" xfId="0" applyNumberFormat="1"/>
    <xf numFmtId="0" fontId="1" fillId="0" borderId="4" xfId="0" applyFont="1" applyBorder="1" applyAlignment="1">
      <alignment horizontal="center"/>
    </xf>
    <xf numFmtId="167" fontId="4" fillId="0" borderId="0" xfId="1" applyNumberFormat="1" applyFont="1"/>
    <xf numFmtId="15" fontId="0" fillId="0" borderId="0" xfId="1" applyNumberFormat="1" applyFont="1" applyFill="1" applyBorder="1" applyAlignment="1">
      <alignment horizontal="right"/>
    </xf>
    <xf numFmtId="9" fontId="0" fillId="0" borderId="6" xfId="2" applyFont="1" applyFill="1" applyBorder="1" applyAlignment="1">
      <alignment horizontal="center"/>
    </xf>
    <xf numFmtId="0" fontId="0" fillId="0" borderId="5" xfId="0" applyBorder="1"/>
    <xf numFmtId="167" fontId="5" fillId="0" borderId="5" xfId="1" applyNumberFormat="1" applyFont="1" applyBorder="1"/>
    <xf numFmtId="0" fontId="5" fillId="0" borderId="5" xfId="0" applyFont="1" applyBorder="1" applyAlignment="1">
      <alignment horizontal="left" indent="1"/>
    </xf>
    <xf numFmtId="0" fontId="14" fillId="0" borderId="0" xfId="0" applyFont="1"/>
    <xf numFmtId="43" fontId="0" fillId="3" borderId="6" xfId="1" applyFont="1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5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5" fillId="0" borderId="0" xfId="1" applyNumberFormat="1" applyFont="1" applyBorder="1"/>
    <xf numFmtId="15" fontId="8" fillId="4" borderId="0" xfId="0" applyNumberFormat="1" applyFont="1" applyFill="1"/>
    <xf numFmtId="49" fontId="5" fillId="0" borderId="0" xfId="0" applyNumberFormat="1" applyFont="1" applyAlignment="1">
      <alignment horizontal="center"/>
    </xf>
    <xf numFmtId="0" fontId="8" fillId="4" borderId="1" xfId="0" applyFont="1" applyFill="1" applyBorder="1"/>
    <xf numFmtId="15" fontId="8" fillId="4" borderId="1" xfId="0" applyNumberFormat="1" applyFont="1" applyFill="1" applyBorder="1"/>
    <xf numFmtId="0" fontId="5" fillId="0" borderId="0" xfId="0" applyFont="1" applyAlignment="1">
      <alignment horizontal="center"/>
    </xf>
    <xf numFmtId="167" fontId="5" fillId="0" borderId="0" xfId="1" applyNumberFormat="1" applyFont="1" applyFill="1" applyBorder="1"/>
    <xf numFmtId="9" fontId="5" fillId="0" borderId="0" xfId="2" applyFont="1"/>
    <xf numFmtId="170" fontId="0" fillId="0" borderId="0" xfId="3" applyNumberFormat="1" applyFont="1" applyFill="1" applyBorder="1" applyAlignment="1">
      <alignment horizontal="right"/>
    </xf>
    <xf numFmtId="167" fontId="4" fillId="0" borderId="0" xfId="1" applyNumberFormat="1" applyFont="1" applyBorder="1"/>
    <xf numFmtId="167" fontId="5" fillId="0" borderId="0" xfId="0" applyNumberFormat="1" applyFont="1"/>
    <xf numFmtId="0" fontId="1" fillId="0" borderId="0" xfId="0" applyFont="1" applyAlignment="1">
      <alignment horizontal="center"/>
    </xf>
    <xf numFmtId="9" fontId="7" fillId="0" borderId="0" xfId="2" applyFont="1" applyFill="1" applyBorder="1"/>
    <xf numFmtId="167" fontId="7" fillId="0" borderId="0" xfId="1" applyNumberFormat="1" applyFont="1" applyFill="1"/>
    <xf numFmtId="0" fontId="19" fillId="0" borderId="0" xfId="0" applyFont="1"/>
    <xf numFmtId="49" fontId="7" fillId="0" borderId="0" xfId="0" applyNumberFormat="1" applyFont="1"/>
    <xf numFmtId="168" fontId="5" fillId="0" borderId="0" xfId="1" applyNumberFormat="1" applyFont="1" applyFill="1" applyBorder="1"/>
    <xf numFmtId="167" fontId="5" fillId="0" borderId="5" xfId="1" applyNumberFormat="1" applyFont="1" applyFill="1" applyBorder="1"/>
    <xf numFmtId="0" fontId="0" fillId="0" borderId="17" xfId="0" applyBorder="1"/>
    <xf numFmtId="172" fontId="5" fillId="0" borderId="0" xfId="1" applyNumberFormat="1" applyFont="1"/>
    <xf numFmtId="0" fontId="7" fillId="0" borderId="2" xfId="0" applyFont="1" applyBorder="1"/>
    <xf numFmtId="167" fontId="5" fillId="2" borderId="6" xfId="1" applyNumberFormat="1" applyFont="1" applyFill="1" applyBorder="1"/>
    <xf numFmtId="0" fontId="5" fillId="0" borderId="2" xfId="0" applyFont="1" applyBorder="1"/>
    <xf numFmtId="167" fontId="20" fillId="0" borderId="6" xfId="1" applyNumberFormat="1" applyFont="1" applyFill="1" applyBorder="1"/>
    <xf numFmtId="43" fontId="0" fillId="0" borderId="0" xfId="1" applyFont="1"/>
    <xf numFmtId="167" fontId="20" fillId="0" borderId="2" xfId="1" applyNumberFormat="1" applyFont="1" applyFill="1" applyBorder="1"/>
    <xf numFmtId="166" fontId="20" fillId="0" borderId="6" xfId="2" applyNumberFormat="1" applyFont="1" applyFill="1" applyBorder="1"/>
    <xf numFmtId="15" fontId="0" fillId="0" borderId="0" xfId="0" applyNumberFormat="1"/>
    <xf numFmtId="167" fontId="5" fillId="2" borderId="18" xfId="1" applyNumberFormat="1" applyFont="1" applyFill="1" applyBorder="1"/>
    <xf numFmtId="167" fontId="5" fillId="2" borderId="11" xfId="1" applyNumberFormat="1" applyFont="1" applyFill="1" applyBorder="1"/>
    <xf numFmtId="0" fontId="5" fillId="0" borderId="0" xfId="0" applyFont="1" applyAlignment="1">
      <alignment horizontal="left"/>
    </xf>
    <xf numFmtId="0" fontId="7" fillId="0" borderId="2" xfId="0" applyFont="1" applyBorder="1" applyAlignment="1">
      <alignment horizontal="right"/>
    </xf>
    <xf numFmtId="167" fontId="4" fillId="6" borderId="11" xfId="1" applyNumberFormat="1" applyFont="1" applyFill="1" applyBorder="1"/>
    <xf numFmtId="0" fontId="5" fillId="0" borderId="3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19" xfId="0" applyFont="1" applyBorder="1"/>
    <xf numFmtId="173" fontId="5" fillId="0" borderId="3" xfId="0" applyNumberFormat="1" applyFont="1" applyBorder="1"/>
    <xf numFmtId="173" fontId="5" fillId="0" borderId="0" xfId="0" applyNumberFormat="1" applyFont="1"/>
    <xf numFmtId="167" fontId="5" fillId="0" borderId="3" xfId="1" applyNumberFormat="1" applyFont="1" applyBorder="1"/>
    <xf numFmtId="167" fontId="4" fillId="6" borderId="2" xfId="1" applyNumberFormat="1" applyFont="1" applyFill="1" applyBorder="1"/>
    <xf numFmtId="43" fontId="0" fillId="0" borderId="0" xfId="0" applyNumberFormat="1"/>
    <xf numFmtId="0" fontId="1" fillId="0" borderId="17" xfId="0" applyFont="1" applyBorder="1" applyAlignment="1">
      <alignment horizontal="center"/>
    </xf>
    <xf numFmtId="167" fontId="0" fillId="3" borderId="6" xfId="1" applyNumberFormat="1" applyFont="1" applyFill="1" applyBorder="1" applyAlignment="1">
      <alignment horizontal="right"/>
    </xf>
    <xf numFmtId="0" fontId="1" fillId="0" borderId="0" xfId="0" applyFont="1" applyAlignment="1">
      <alignment horizontal="left"/>
    </xf>
    <xf numFmtId="10" fontId="0" fillId="3" borderId="6" xfId="2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right"/>
    </xf>
    <xf numFmtId="15" fontId="5" fillId="2" borderId="6" xfId="1" applyNumberFormat="1" applyFont="1" applyFill="1" applyBorder="1" applyAlignment="1">
      <alignment horizontal="right"/>
    </xf>
    <xf numFmtId="175" fontId="0" fillId="0" borderId="0" xfId="0" applyNumberFormat="1"/>
    <xf numFmtId="167" fontId="4" fillId="2" borderId="11" xfId="1" applyNumberFormat="1" applyFont="1" applyFill="1" applyBorder="1"/>
    <xf numFmtId="167" fontId="4" fillId="6" borderId="18" xfId="1" applyNumberFormat="1" applyFont="1" applyFill="1" applyBorder="1"/>
    <xf numFmtId="169" fontId="0" fillId="3" borderId="6" xfId="1" applyNumberFormat="1" applyFont="1" applyFill="1" applyBorder="1" applyAlignment="1">
      <alignment horizontal="center"/>
    </xf>
    <xf numFmtId="49" fontId="5" fillId="0" borderId="0" xfId="0" applyNumberFormat="1" applyFont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5" xfId="0" applyFont="1" applyBorder="1"/>
    <xf numFmtId="167" fontId="4" fillId="2" borderId="6" xfId="1" applyNumberFormat="1" applyFont="1" applyFill="1" applyBorder="1"/>
    <xf numFmtId="0" fontId="4" fillId="0" borderId="3" xfId="0" applyFont="1" applyBorder="1" applyAlignment="1">
      <alignment horizontal="center"/>
    </xf>
    <xf numFmtId="0" fontId="4" fillId="7" borderId="0" xfId="0" applyFont="1" applyFill="1"/>
    <xf numFmtId="0" fontId="0" fillId="0" borderId="19" xfId="0" applyBorder="1"/>
    <xf numFmtId="0" fontId="1" fillId="7" borderId="0" xfId="0" applyFont="1" applyFill="1"/>
    <xf numFmtId="0" fontId="1" fillId="7" borderId="0" xfId="0" applyFont="1" applyFill="1" applyAlignment="1">
      <alignment horizontal="center"/>
    </xf>
    <xf numFmtId="0" fontId="4" fillId="7" borderId="2" xfId="0" applyFont="1" applyFill="1" applyBorder="1"/>
    <xf numFmtId="167" fontId="4" fillId="0" borderId="7" xfId="1" applyNumberFormat="1" applyFont="1" applyBorder="1"/>
    <xf numFmtId="0" fontId="5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left"/>
    </xf>
    <xf numFmtId="0" fontId="0" fillId="0" borderId="20" xfId="0" applyBorder="1"/>
    <xf numFmtId="167" fontId="5" fillId="0" borderId="20" xfId="1" applyNumberFormat="1" applyFont="1" applyBorder="1"/>
    <xf numFmtId="167" fontId="5" fillId="6" borderId="2" xfId="1" applyNumberFormat="1" applyFont="1" applyFill="1" applyBorder="1"/>
    <xf numFmtId="167" fontId="20" fillId="0" borderId="11" xfId="1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" xfId="0" applyFont="1" applyBorder="1"/>
    <xf numFmtId="0" fontId="1" fillId="0" borderId="7" xfId="0" applyFont="1" applyBorder="1"/>
    <xf numFmtId="0" fontId="4" fillId="0" borderId="16" xfId="0" applyFont="1" applyBorder="1"/>
    <xf numFmtId="167" fontId="4" fillId="7" borderId="0" xfId="0" applyNumberFormat="1" applyFont="1" applyFill="1"/>
    <xf numFmtId="0" fontId="6" fillId="0" borderId="0" xfId="0" applyFont="1"/>
    <xf numFmtId="0" fontId="5" fillId="0" borderId="7" xfId="0" applyFont="1" applyBorder="1" applyAlignment="1">
      <alignment horizontal="left"/>
    </xf>
    <xf numFmtId="167" fontId="4" fillId="0" borderId="7" xfId="0" applyNumberFormat="1" applyFont="1" applyBorder="1"/>
    <xf numFmtId="0" fontId="1" fillId="8" borderId="0" xfId="0" applyFont="1" applyFill="1"/>
    <xf numFmtId="167" fontId="4" fillId="8" borderId="2" xfId="1" applyNumberFormat="1" applyFont="1" applyFill="1" applyBorder="1"/>
    <xf numFmtId="167" fontId="4" fillId="8" borderId="0" xfId="1" applyNumberFormat="1" applyFont="1" applyFill="1" applyBorder="1"/>
    <xf numFmtId="0" fontId="0" fillId="8" borderId="0" xfId="0" applyFill="1"/>
    <xf numFmtId="178" fontId="7" fillId="0" borderId="0" xfId="0" applyNumberFormat="1" applyFont="1"/>
    <xf numFmtId="178" fontId="7" fillId="0" borderId="5" xfId="0" applyNumberFormat="1" applyFont="1" applyBorder="1"/>
    <xf numFmtId="0" fontId="22" fillId="7" borderId="0" xfId="0" quotePrefix="1" applyFont="1" applyFill="1" applyAlignment="1">
      <alignment horizontal="center" vertical="center"/>
    </xf>
    <xf numFmtId="0" fontId="23" fillId="0" borderId="0" xfId="0" applyFont="1"/>
    <xf numFmtId="167" fontId="20" fillId="0" borderId="18" xfId="1" applyNumberFormat="1" applyFont="1" applyFill="1" applyBorder="1"/>
    <xf numFmtId="167" fontId="4" fillId="0" borderId="0" xfId="1" applyNumberFormat="1" applyFont="1" applyFill="1" applyBorder="1"/>
    <xf numFmtId="167" fontId="1" fillId="0" borderId="17" xfId="0" applyNumberFormat="1" applyFont="1" applyBorder="1" applyAlignment="1">
      <alignment horizontal="center"/>
    </xf>
    <xf numFmtId="167" fontId="4" fillId="2" borderId="22" xfId="1" applyNumberFormat="1" applyFont="1" applyFill="1" applyBorder="1"/>
    <xf numFmtId="167" fontId="20" fillId="0" borderId="21" xfId="1" applyNumberFormat="1" applyFont="1" applyFill="1" applyBorder="1"/>
    <xf numFmtId="0" fontId="0" fillId="8" borderId="21" xfId="0" applyFill="1" applyBorder="1"/>
    <xf numFmtId="168" fontId="20" fillId="0" borderId="6" xfId="1" applyNumberFormat="1" applyFont="1" applyFill="1" applyBorder="1"/>
    <xf numFmtId="174" fontId="0" fillId="0" borderId="2" xfId="0" applyNumberFormat="1" applyBorder="1"/>
    <xf numFmtId="177" fontId="5" fillId="0" borderId="19" xfId="0" applyNumberFormat="1" applyFont="1" applyBorder="1"/>
    <xf numFmtId="44" fontId="5" fillId="0" borderId="2" xfId="3" applyFont="1" applyBorder="1"/>
    <xf numFmtId="0" fontId="0" fillId="0" borderId="23" xfId="0" applyBorder="1"/>
    <xf numFmtId="167" fontId="0" fillId="0" borderId="0" xfId="1" applyNumberFormat="1" applyFont="1" applyAlignment="1">
      <alignment horizontal="center" vertical="center"/>
    </xf>
    <xf numFmtId="168" fontId="5" fillId="0" borderId="0" xfId="1" applyNumberFormat="1" applyFont="1" applyBorder="1"/>
    <xf numFmtId="0" fontId="8" fillId="4" borderId="2" xfId="0" applyFont="1" applyFill="1" applyBorder="1"/>
    <xf numFmtId="14" fontId="0" fillId="0" borderId="0" xfId="1" applyNumberFormat="1" applyFont="1"/>
    <xf numFmtId="167" fontId="5" fillId="0" borderId="24" xfId="1" applyNumberFormat="1" applyFont="1" applyFill="1" applyBorder="1"/>
    <xf numFmtId="169" fontId="5" fillId="0" borderId="0" xfId="1" applyNumberFormat="1" applyFont="1" applyBorder="1"/>
    <xf numFmtId="0" fontId="4" fillId="0" borderId="5" xfId="0" applyFont="1" applyBorder="1"/>
    <xf numFmtId="0" fontId="4" fillId="0" borderId="5" xfId="0" applyFont="1" applyBorder="1" applyAlignment="1">
      <alignment horizontal="center"/>
    </xf>
    <xf numFmtId="167" fontId="4" fillId="0" borderId="5" xfId="1" applyNumberFormat="1" applyFont="1" applyBorder="1"/>
    <xf numFmtId="0" fontId="24" fillId="4" borderId="0" xfId="0" applyFont="1" applyFill="1"/>
    <xf numFmtId="167" fontId="4" fillId="0" borderId="20" xfId="1" applyNumberFormat="1" applyFont="1" applyBorder="1"/>
    <xf numFmtId="49" fontId="0" fillId="0" borderId="0" xfId="0" applyNumberFormat="1"/>
    <xf numFmtId="167" fontId="10" fillId="0" borderId="0" xfId="1" applyNumberFormat="1" applyFont="1" applyFill="1" applyBorder="1" applyAlignment="1">
      <alignment horizontal="center"/>
    </xf>
    <xf numFmtId="49" fontId="0" fillId="0" borderId="0" xfId="0" applyNumberFormat="1" applyAlignment="1">
      <alignment horizontal="left" indent="1"/>
    </xf>
    <xf numFmtId="0" fontId="26" fillId="0" borderId="0" xfId="0" applyFont="1"/>
    <xf numFmtId="0" fontId="24" fillId="4" borderId="5" xfId="0" applyFont="1" applyFill="1" applyBorder="1"/>
    <xf numFmtId="0" fontId="25" fillId="4" borderId="5" xfId="0" applyFont="1" applyFill="1" applyBorder="1"/>
    <xf numFmtId="43" fontId="5" fillId="0" borderId="0" xfId="1" applyFont="1" applyBorder="1"/>
    <xf numFmtId="43" fontId="4" fillId="2" borderId="11" xfId="1" applyFont="1" applyFill="1" applyBorder="1"/>
    <xf numFmtId="43" fontId="5" fillId="0" borderId="5" xfId="1" applyFont="1" applyFill="1" applyBorder="1"/>
    <xf numFmtId="167" fontId="10" fillId="0" borderId="0" xfId="1" applyNumberFormat="1" applyFont="1" applyFill="1" applyBorder="1" applyAlignment="1">
      <alignment horizontal="right"/>
    </xf>
    <xf numFmtId="0" fontId="24" fillId="4" borderId="5" xfId="0" applyFont="1" applyFill="1" applyBorder="1" applyAlignment="1">
      <alignment horizontal="right"/>
    </xf>
    <xf numFmtId="0" fontId="0" fillId="0" borderId="0" xfId="0" applyAlignment="1">
      <alignment horizontal="left" indent="1"/>
    </xf>
    <xf numFmtId="167" fontId="10" fillId="0" borderId="3" xfId="1" applyNumberFormat="1" applyFont="1" applyFill="1" applyBorder="1" applyAlignment="1">
      <alignment horizontal="right"/>
    </xf>
    <xf numFmtId="0" fontId="11" fillId="0" borderId="3" xfId="0" applyFont="1" applyBorder="1" applyAlignment="1">
      <alignment horizontal="left" indent="1"/>
    </xf>
    <xf numFmtId="9" fontId="11" fillId="0" borderId="3" xfId="2" applyFont="1" applyBorder="1" applyAlignment="1">
      <alignment horizontal="right"/>
    </xf>
    <xf numFmtId="167" fontId="10" fillId="0" borderId="0" xfId="1" applyNumberFormat="1" applyFont="1" applyFill="1" applyBorder="1" applyAlignment="1">
      <alignment horizontal="left" inden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indent="1"/>
    </xf>
    <xf numFmtId="167" fontId="10" fillId="0" borderId="3" xfId="1" applyNumberFormat="1" applyFont="1" applyFill="1" applyBorder="1" applyAlignment="1">
      <alignment horizontal="left" indent="1"/>
    </xf>
    <xf numFmtId="172" fontId="10" fillId="0" borderId="3" xfId="1" applyNumberFormat="1" applyFont="1" applyFill="1" applyBorder="1" applyAlignment="1">
      <alignment horizontal="right"/>
    </xf>
    <xf numFmtId="169" fontId="5" fillId="2" borderId="25" xfId="1" applyNumberFormat="1" applyFont="1" applyFill="1" applyBorder="1"/>
    <xf numFmtId="0" fontId="26" fillId="0" borderId="26" xfId="0" applyFont="1" applyBorder="1"/>
    <xf numFmtId="0" fontId="1" fillId="0" borderId="2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167" fontId="27" fillId="0" borderId="0" xfId="1" applyNumberFormat="1" applyFont="1" applyFill="1" applyBorder="1" applyAlignment="1">
      <alignment horizontal="right"/>
    </xf>
    <xf numFmtId="0" fontId="9" fillId="4" borderId="5" xfId="0" applyFont="1" applyFill="1" applyBorder="1"/>
    <xf numFmtId="167" fontId="20" fillId="0" borderId="11" xfId="1" applyNumberFormat="1" applyFont="1" applyFill="1" applyBorder="1" applyAlignment="1">
      <alignment horizontal="right"/>
    </xf>
    <xf numFmtId="43" fontId="4" fillId="7" borderId="0" xfId="0" applyNumberFormat="1" applyFont="1" applyFill="1"/>
    <xf numFmtId="0" fontId="28" fillId="4" borderId="0" xfId="0" applyFont="1" applyFill="1"/>
    <xf numFmtId="0" fontId="5" fillId="4" borderId="0" xfId="0" applyFont="1" applyFill="1"/>
    <xf numFmtId="172" fontId="5" fillId="0" borderId="0" xfId="0" applyNumberFormat="1" applyFont="1"/>
    <xf numFmtId="172" fontId="5" fillId="6" borderId="2" xfId="1" applyNumberFormat="1" applyFont="1" applyFill="1" applyBorder="1"/>
    <xf numFmtId="9" fontId="5" fillId="2" borderId="6" xfId="2" applyFont="1" applyFill="1" applyBorder="1"/>
    <xf numFmtId="43" fontId="4" fillId="0" borderId="6" xfId="1" applyFont="1" applyFill="1" applyBorder="1"/>
    <xf numFmtId="15" fontId="4" fillId="8" borderId="6" xfId="2" applyNumberFormat="1" applyFont="1" applyFill="1" applyBorder="1"/>
    <xf numFmtId="166" fontId="4" fillId="8" borderId="6" xfId="2" applyNumberFormat="1" applyFont="1" applyFill="1" applyBorder="1"/>
    <xf numFmtId="43" fontId="4" fillId="0" borderId="11" xfId="1" applyFont="1" applyFill="1" applyBorder="1"/>
    <xf numFmtId="43" fontId="4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7" fontId="20" fillId="0" borderId="0" xfId="1" applyNumberFormat="1" applyFont="1" applyFill="1" applyBorder="1" applyAlignment="1">
      <alignment horizontal="center"/>
    </xf>
    <xf numFmtId="167" fontId="20" fillId="0" borderId="3" xfId="1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1" fillId="0" borderId="5" xfId="0" applyFont="1" applyBorder="1" applyAlignment="1">
      <alignment horizontal="center"/>
    </xf>
    <xf numFmtId="9" fontId="11" fillId="0" borderId="0" xfId="2" applyFont="1" applyBorder="1" applyAlignment="1">
      <alignment horizontal="right"/>
    </xf>
    <xf numFmtId="10" fontId="0" fillId="0" borderId="0" xfId="2" applyNumberFormat="1" applyFont="1" applyFill="1" applyBorder="1" applyAlignment="1">
      <alignment horizontal="right"/>
    </xf>
    <xf numFmtId="167" fontId="5" fillId="2" borderId="27" xfId="1" applyNumberFormat="1" applyFont="1" applyFill="1" applyBorder="1"/>
    <xf numFmtId="0" fontId="33" fillId="4" borderId="0" xfId="0" applyFont="1" applyFill="1"/>
    <xf numFmtId="180" fontId="0" fillId="0" borderId="0" xfId="0" applyNumberFormat="1" applyAlignment="1">
      <alignment horizontal="right"/>
    </xf>
    <xf numFmtId="0" fontId="29" fillId="0" borderId="0" xfId="10" applyFont="1" applyBorder="1" applyAlignment="1">
      <alignment horizontal="center" vertical="center"/>
    </xf>
    <xf numFmtId="0" fontId="21" fillId="0" borderId="0" xfId="10"/>
    <xf numFmtId="0" fontId="4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0" fillId="3" borderId="23" xfId="1" applyNumberFormat="1" applyFont="1" applyFill="1" applyBorder="1" applyAlignment="1">
      <alignment horizontal="left"/>
    </xf>
    <xf numFmtId="167" fontId="0" fillId="0" borderId="0" xfId="1" applyNumberFormat="1" applyFont="1"/>
    <xf numFmtId="182" fontId="0" fillId="0" borderId="0" xfId="0" applyNumberFormat="1"/>
    <xf numFmtId="181" fontId="0" fillId="0" borderId="0" xfId="0" applyNumberFormat="1"/>
    <xf numFmtId="0" fontId="0" fillId="3" borderId="0" xfId="0" applyFill="1"/>
    <xf numFmtId="167" fontId="2" fillId="3" borderId="0" xfId="1" applyNumberFormat="1" applyFont="1" applyFill="1" applyBorder="1" applyAlignment="1">
      <alignment horizontal="center"/>
    </xf>
    <xf numFmtId="172" fontId="2" fillId="3" borderId="0" xfId="1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6" fontId="2" fillId="3" borderId="0" xfId="2" applyNumberFormat="1" applyFont="1" applyFill="1" applyBorder="1" applyAlignment="1">
      <alignment horizontal="right"/>
    </xf>
    <xf numFmtId="166" fontId="0" fillId="8" borderId="4" xfId="2" applyNumberFormat="1" applyFont="1" applyFill="1" applyBorder="1" applyAlignment="1">
      <alignment horizontal="right"/>
    </xf>
    <xf numFmtId="0" fontId="1" fillId="0" borderId="0" xfId="0" applyFont="1" applyAlignment="1">
      <alignment horizontal="left" vertical="center"/>
    </xf>
    <xf numFmtId="166" fontId="0" fillId="8" borderId="0" xfId="2" applyNumberFormat="1" applyFont="1" applyFill="1" applyBorder="1" applyAlignment="1">
      <alignment horizontal="right"/>
    </xf>
    <xf numFmtId="49" fontId="0" fillId="8" borderId="6" xfId="2" applyNumberFormat="1" applyFont="1" applyFill="1" applyBorder="1" applyAlignment="1">
      <alignment horizontal="left"/>
    </xf>
    <xf numFmtId="181" fontId="0" fillId="8" borderId="6" xfId="1" applyNumberFormat="1" applyFont="1" applyFill="1" applyBorder="1" applyAlignment="1">
      <alignment horizontal="center"/>
    </xf>
    <xf numFmtId="0" fontId="0" fillId="0" borderId="33" xfId="0" applyBorder="1"/>
    <xf numFmtId="0" fontId="0" fillId="0" borderId="37" xfId="0" applyBorder="1"/>
    <xf numFmtId="165" fontId="0" fillId="0" borderId="0" xfId="0" applyNumberFormat="1"/>
    <xf numFmtId="181" fontId="0" fillId="3" borderId="6" xfId="1" applyNumberFormat="1" applyFont="1" applyFill="1" applyBorder="1" applyAlignment="1">
      <alignment horizontal="center"/>
    </xf>
    <xf numFmtId="167" fontId="0" fillId="0" borderId="0" xfId="1" applyNumberFormat="1" applyFont="1" applyBorder="1"/>
    <xf numFmtId="167" fontId="0" fillId="3" borderId="0" xfId="1" applyNumberFormat="1" applyFont="1" applyFill="1" applyBorder="1" applyAlignment="1">
      <alignment horizontal="center"/>
    </xf>
    <xf numFmtId="0" fontId="0" fillId="0" borderId="38" xfId="0" applyBorder="1"/>
    <xf numFmtId="167" fontId="1" fillId="0" borderId="4" xfId="1" applyNumberFormat="1" applyFont="1" applyBorder="1"/>
    <xf numFmtId="0" fontId="25" fillId="11" borderId="0" xfId="0" applyFont="1" applyFill="1" applyAlignment="1">
      <alignment horizontal="center"/>
    </xf>
    <xf numFmtId="0" fontId="1" fillId="9" borderId="4" xfId="0" applyFont="1" applyFill="1" applyBorder="1" applyAlignment="1">
      <alignment horizontal="center"/>
    </xf>
    <xf numFmtId="49" fontId="0" fillId="7" borderId="0" xfId="2" applyNumberFormat="1" applyFont="1" applyFill="1" applyBorder="1" applyAlignment="1">
      <alignment horizontal="left" vertical="center"/>
    </xf>
    <xf numFmtId="9" fontId="0" fillId="0" borderId="27" xfId="2" applyFont="1" applyFill="1" applyBorder="1" applyAlignment="1">
      <alignment horizontal="center"/>
    </xf>
    <xf numFmtId="181" fontId="0" fillId="8" borderId="27" xfId="1" applyNumberFormat="1" applyFont="1" applyFill="1" applyBorder="1" applyAlignment="1">
      <alignment horizontal="center"/>
    </xf>
    <xf numFmtId="181" fontId="1" fillId="0" borderId="4" xfId="0" applyNumberFormat="1" applyFont="1" applyBorder="1"/>
    <xf numFmtId="0" fontId="1" fillId="0" borderId="4" xfId="0" applyFont="1" applyBorder="1"/>
    <xf numFmtId="0" fontId="5" fillId="8" borderId="0" xfId="0" applyFont="1" applyFill="1" applyAlignment="1">
      <alignment horizontal="left"/>
    </xf>
    <xf numFmtId="167" fontId="0" fillId="0" borderId="2" xfId="0" applyNumberFormat="1" applyBorder="1"/>
    <xf numFmtId="179" fontId="4" fillId="0" borderId="0" xfId="1" applyNumberFormat="1" applyFont="1" applyBorder="1"/>
    <xf numFmtId="166" fontId="2" fillId="0" borderId="0" xfId="2" applyNumberFormat="1" applyFont="1" applyAlignment="1">
      <alignment horizontal="right"/>
    </xf>
    <xf numFmtId="49" fontId="1" fillId="0" borderId="0" xfId="0" applyNumberFormat="1" applyFont="1" applyAlignment="1">
      <alignment horizontal="left" indent="1"/>
    </xf>
    <xf numFmtId="167" fontId="13" fillId="0" borderId="44" xfId="1" applyNumberFormat="1" applyFont="1" applyFill="1" applyBorder="1" applyAlignment="1">
      <alignment horizontal="center"/>
    </xf>
    <xf numFmtId="182" fontId="1" fillId="0" borderId="3" xfId="0" applyNumberFormat="1" applyFont="1" applyBorder="1" applyAlignment="1">
      <alignment horizontal="center"/>
    </xf>
    <xf numFmtId="186" fontId="4" fillId="0" borderId="0" xfId="0" applyNumberFormat="1" applyFont="1"/>
    <xf numFmtId="165" fontId="4" fillId="0" borderId="0" xfId="0" applyNumberFormat="1" applyFont="1"/>
    <xf numFmtId="10" fontId="0" fillId="0" borderId="0" xfId="0" applyNumberFormat="1"/>
    <xf numFmtId="181" fontId="1" fillId="0" borderId="0" xfId="0" applyNumberFormat="1" applyFont="1"/>
    <xf numFmtId="167" fontId="1" fillId="0" borderId="0" xfId="1" applyNumberFormat="1" applyFont="1" applyBorder="1"/>
    <xf numFmtId="167" fontId="1" fillId="0" borderId="0" xfId="1" applyNumberFormat="1" applyFont="1"/>
    <xf numFmtId="0" fontId="10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7" fontId="0" fillId="8" borderId="6" xfId="1" applyNumberFormat="1" applyFont="1" applyFill="1" applyBorder="1" applyAlignment="1">
      <alignment horizontal="center"/>
    </xf>
    <xf numFmtId="167" fontId="5" fillId="2" borderId="0" xfId="1" applyNumberFormat="1" applyFont="1" applyFill="1" applyBorder="1"/>
    <xf numFmtId="168" fontId="20" fillId="0" borderId="27" xfId="1" applyNumberFormat="1" applyFont="1" applyFill="1" applyBorder="1"/>
    <xf numFmtId="167" fontId="4" fillId="2" borderId="0" xfId="1" applyNumberFormat="1" applyFont="1" applyFill="1" applyBorder="1"/>
    <xf numFmtId="0" fontId="0" fillId="0" borderId="4" xfId="0" applyBorder="1"/>
    <xf numFmtId="167" fontId="4" fillId="0" borderId="4" xfId="1" applyNumberFormat="1" applyFont="1" applyFill="1" applyBorder="1"/>
    <xf numFmtId="167" fontId="4" fillId="2" borderId="2" xfId="1" applyNumberFormat="1" applyFont="1" applyFill="1" applyBorder="1"/>
    <xf numFmtId="15" fontId="0" fillId="8" borderId="0" xfId="1" applyNumberFormat="1" applyFont="1" applyFill="1" applyBorder="1" applyAlignment="1">
      <alignment horizontal="right"/>
    </xf>
    <xf numFmtId="167" fontId="4" fillId="2" borderId="27" xfId="1" applyNumberFormat="1" applyFont="1" applyFill="1" applyBorder="1"/>
    <xf numFmtId="167" fontId="5" fillId="8" borderId="6" xfId="1" applyNumberFormat="1" applyFont="1" applyFill="1" applyBorder="1"/>
    <xf numFmtId="15" fontId="0" fillId="8" borderId="6" xfId="1" applyNumberFormat="1" applyFont="1" applyFill="1" applyBorder="1" applyAlignment="1">
      <alignment horizontal="right"/>
    </xf>
    <xf numFmtId="167" fontId="5" fillId="0" borderId="19" xfId="0" applyNumberFormat="1" applyFont="1" applyBorder="1"/>
    <xf numFmtId="43" fontId="5" fillId="0" borderId="0" xfId="1" applyFont="1" applyAlignment="1">
      <alignment horizontal="left" indent="1"/>
    </xf>
    <xf numFmtId="43" fontId="5" fillId="0" borderId="5" xfId="1" applyFont="1" applyBorder="1" applyAlignment="1">
      <alignment horizontal="left" indent="1"/>
    </xf>
    <xf numFmtId="9" fontId="0" fillId="0" borderId="0" xfId="2" applyFont="1"/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vertical="center"/>
    </xf>
    <xf numFmtId="49" fontId="0" fillId="10" borderId="0" xfId="2" applyNumberFormat="1" applyFont="1" applyFill="1" applyBorder="1" applyAlignment="1">
      <alignment horizontal="left" vertical="center"/>
    </xf>
    <xf numFmtId="49" fontId="1" fillId="8" borderId="6" xfId="2" applyNumberFormat="1" applyFont="1" applyFill="1" applyBorder="1" applyAlignment="1">
      <alignment horizontal="left"/>
    </xf>
    <xf numFmtId="9" fontId="0" fillId="8" borderId="6" xfId="2" applyFont="1" applyFill="1" applyBorder="1" applyAlignment="1">
      <alignment horizontal="center"/>
    </xf>
    <xf numFmtId="49" fontId="4" fillId="0" borderId="0" xfId="0" applyNumberFormat="1" applyFont="1" applyAlignment="1">
      <alignment horizontal="left"/>
    </xf>
    <xf numFmtId="166" fontId="2" fillId="0" borderId="0" xfId="2" applyNumberFormat="1" applyFont="1"/>
    <xf numFmtId="181" fontId="1" fillId="8" borderId="6" xfId="1" applyNumberFormat="1" applyFont="1" applyFill="1" applyBorder="1" applyAlignment="1">
      <alignment horizontal="center"/>
    </xf>
    <xf numFmtId="181" fontId="1" fillId="0" borderId="43" xfId="1" applyNumberFormat="1" applyFont="1" applyFill="1" applyBorder="1" applyAlignment="1">
      <alignment horizontal="center"/>
    </xf>
    <xf numFmtId="49" fontId="2" fillId="8" borderId="0" xfId="2" applyNumberFormat="1" applyFont="1" applyFill="1" applyBorder="1" applyAlignment="1">
      <alignment horizontal="left"/>
    </xf>
    <xf numFmtId="49" fontId="1" fillId="7" borderId="0" xfId="2" applyNumberFormat="1" applyFont="1" applyFill="1" applyBorder="1" applyAlignment="1">
      <alignment horizontal="left" vertical="center"/>
    </xf>
    <xf numFmtId="49" fontId="1" fillId="7" borderId="0" xfId="2" applyNumberFormat="1" applyFont="1" applyFill="1" applyBorder="1" applyAlignment="1">
      <alignment vertical="center"/>
    </xf>
    <xf numFmtId="0" fontId="25" fillId="4" borderId="0" xfId="0" applyFont="1" applyFill="1" applyAlignment="1">
      <alignment horizontal="center"/>
    </xf>
    <xf numFmtId="0" fontId="34" fillId="0" borderId="0" xfId="0" applyFont="1"/>
    <xf numFmtId="49" fontId="0" fillId="7" borderId="0" xfId="2" applyNumberFormat="1" applyFont="1" applyFill="1" applyBorder="1" applyAlignment="1">
      <alignment vertical="center"/>
    </xf>
    <xf numFmtId="166" fontId="0" fillId="0" borderId="0" xfId="2" applyNumberFormat="1" applyFont="1"/>
    <xf numFmtId="15" fontId="1" fillId="0" borderId="0" xfId="1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left"/>
    </xf>
    <xf numFmtId="9" fontId="0" fillId="0" borderId="0" xfId="2" applyFont="1" applyFill="1" applyBorder="1" applyAlignment="1">
      <alignment horizontal="center"/>
    </xf>
    <xf numFmtId="0" fontId="1" fillId="10" borderId="0" xfId="0" applyFont="1" applyFill="1"/>
    <xf numFmtId="0" fontId="0" fillId="9" borderId="0" xfId="0" applyFill="1"/>
    <xf numFmtId="49" fontId="1" fillId="10" borderId="0" xfId="2" applyNumberFormat="1" applyFont="1" applyFill="1" applyBorder="1" applyAlignment="1">
      <alignment vertical="center"/>
    </xf>
    <xf numFmtId="169" fontId="0" fillId="0" borderId="0" xfId="1" applyNumberFormat="1" applyFont="1"/>
    <xf numFmtId="9" fontId="34" fillId="0" borderId="0" xfId="2" applyFont="1" applyBorder="1"/>
    <xf numFmtId="187" fontId="0" fillId="7" borderId="0" xfId="1" applyNumberFormat="1" applyFont="1" applyFill="1" applyBorder="1" applyAlignment="1">
      <alignment horizontal="left" vertical="center"/>
    </xf>
    <xf numFmtId="0" fontId="1" fillId="10" borderId="0" xfId="0" applyFont="1" applyFill="1" applyAlignment="1">
      <alignment horizontal="center"/>
    </xf>
    <xf numFmtId="169" fontId="1" fillId="0" borderId="0" xfId="1" applyNumberFormat="1" applyFont="1"/>
    <xf numFmtId="181" fontId="0" fillId="3" borderId="0" xfId="0" applyNumberFormat="1" applyFill="1"/>
    <xf numFmtId="181" fontId="1" fillId="8" borderId="0" xfId="1" applyNumberFormat="1" applyFont="1" applyFill="1" applyBorder="1" applyAlignment="1">
      <alignment horizontal="center"/>
    </xf>
    <xf numFmtId="176" fontId="4" fillId="0" borderId="0" xfId="1" applyNumberFormat="1" applyFont="1" applyBorder="1"/>
    <xf numFmtId="167" fontId="0" fillId="3" borderId="27" xfId="1" applyNumberFormat="1" applyFont="1" applyFill="1" applyBorder="1" applyAlignment="1">
      <alignment horizontal="right"/>
    </xf>
    <xf numFmtId="167" fontId="0" fillId="3" borderId="48" xfId="1" applyNumberFormat="1" applyFont="1" applyFill="1" applyBorder="1" applyAlignment="1">
      <alignment horizontal="right"/>
    </xf>
    <xf numFmtId="166" fontId="20" fillId="0" borderId="2" xfId="2" applyNumberFormat="1" applyFont="1" applyFill="1" applyBorder="1"/>
    <xf numFmtId="0" fontId="0" fillId="0" borderId="40" xfId="0" applyBorder="1"/>
    <xf numFmtId="0" fontId="0" fillId="10" borderId="0" xfId="0" applyFill="1"/>
    <xf numFmtId="9" fontId="0" fillId="9" borderId="0" xfId="2" applyFont="1" applyFill="1"/>
    <xf numFmtId="181" fontId="5" fillId="2" borderId="6" xfId="1" applyNumberFormat="1" applyFont="1" applyFill="1" applyBorder="1" applyAlignment="1">
      <alignment horizontal="center"/>
    </xf>
    <xf numFmtId="181" fontId="4" fillId="0" borderId="0" xfId="0" applyNumberFormat="1" applyFont="1" applyAlignment="1">
      <alignment horizontal="center"/>
    </xf>
    <xf numFmtId="167" fontId="5" fillId="2" borderId="0" xfId="1" applyNumberFormat="1" applyFont="1" applyFill="1"/>
    <xf numFmtId="181" fontId="5" fillId="2" borderId="0" xfId="0" applyNumberFormat="1" applyFont="1" applyFill="1"/>
    <xf numFmtId="167" fontId="0" fillId="12" borderId="6" xfId="1" applyNumberFormat="1" applyFont="1" applyFill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43" fontId="5" fillId="0" borderId="5" xfId="1" applyFont="1" applyBorder="1"/>
    <xf numFmtId="43" fontId="4" fillId="0" borderId="0" xfId="1" applyFont="1" applyBorder="1"/>
    <xf numFmtId="43" fontId="1" fillId="0" borderId="0" xfId="1" applyFont="1" applyBorder="1" applyAlignment="1">
      <alignment horizontal="center"/>
    </xf>
    <xf numFmtId="167" fontId="13" fillId="0" borderId="0" xfId="1" applyNumberFormat="1" applyFont="1" applyFill="1" applyBorder="1" applyAlignment="1">
      <alignment horizontal="right"/>
    </xf>
    <xf numFmtId="166" fontId="1" fillId="0" borderId="44" xfId="2" applyNumberFormat="1" applyFont="1" applyBorder="1"/>
    <xf numFmtId="0" fontId="1" fillId="0" borderId="20" xfId="0" applyFont="1" applyBorder="1"/>
    <xf numFmtId="167" fontId="1" fillId="0" borderId="20" xfId="0" applyNumberFormat="1" applyFont="1" applyBorder="1"/>
    <xf numFmtId="49" fontId="1" fillId="0" borderId="20" xfId="0" applyNumberFormat="1" applyFont="1" applyBorder="1" applyAlignment="1">
      <alignment horizontal="left" indent="1"/>
    </xf>
    <xf numFmtId="167" fontId="13" fillId="0" borderId="20" xfId="1" applyNumberFormat="1" applyFont="1" applyFill="1" applyBorder="1" applyAlignment="1">
      <alignment horizontal="center"/>
    </xf>
    <xf numFmtId="0" fontId="13" fillId="0" borderId="3" xfId="0" applyFont="1" applyBorder="1"/>
    <xf numFmtId="0" fontId="13" fillId="0" borderId="44" xfId="0" applyFont="1" applyBorder="1"/>
    <xf numFmtId="0" fontId="32" fillId="0" borderId="0" xfId="10" applyFont="1" applyBorder="1"/>
    <xf numFmtId="0" fontId="21" fillId="0" borderId="0" xfId="10" applyBorder="1"/>
    <xf numFmtId="0" fontId="0" fillId="0" borderId="39" xfId="0" applyBorder="1"/>
    <xf numFmtId="0" fontId="0" fillId="0" borderId="41" xfId="0" applyBorder="1"/>
    <xf numFmtId="167" fontId="30" fillId="0" borderId="0" xfId="1" applyNumberFormat="1" applyFont="1" applyFill="1" applyBorder="1"/>
    <xf numFmtId="167" fontId="2" fillId="0" borderId="0" xfId="1" applyNumberFormat="1" applyFont="1" applyBorder="1"/>
    <xf numFmtId="167" fontId="2" fillId="2" borderId="0" xfId="1" applyNumberFormat="1" applyFont="1" applyFill="1" applyBorder="1"/>
    <xf numFmtId="0" fontId="31" fillId="0" borderId="0" xfId="0" applyFont="1"/>
    <xf numFmtId="0" fontId="3" fillId="13" borderId="0" xfId="0" applyFont="1" applyFill="1"/>
    <xf numFmtId="0" fontId="25" fillId="10" borderId="0" xfId="0" applyFont="1" applyFill="1"/>
    <xf numFmtId="0" fontId="3" fillId="10" borderId="0" xfId="0" applyFont="1" applyFill="1"/>
    <xf numFmtId="0" fontId="25" fillId="9" borderId="0" xfId="0" applyFont="1" applyFill="1"/>
    <xf numFmtId="0" fontId="35" fillId="0" borderId="0" xfId="0" applyFont="1"/>
    <xf numFmtId="0" fontId="24" fillId="13" borderId="0" xfId="0" applyFont="1" applyFill="1"/>
    <xf numFmtId="0" fontId="24" fillId="9" borderId="0" xfId="0" applyFont="1" applyFill="1"/>
    <xf numFmtId="0" fontId="24" fillId="10" borderId="0" xfId="0" applyFont="1" applyFill="1"/>
    <xf numFmtId="49" fontId="35" fillId="0" borderId="0" xfId="0" applyNumberFormat="1" applyFont="1"/>
    <xf numFmtId="0" fontId="37" fillId="0" borderId="0" xfId="10" applyFont="1" applyBorder="1" applyAlignment="1">
      <alignment horizontal="right"/>
    </xf>
    <xf numFmtId="0" fontId="37" fillId="0" borderId="38" xfId="10" applyFont="1" applyBorder="1" applyAlignment="1">
      <alignment horizontal="left"/>
    </xf>
    <xf numFmtId="0" fontId="1" fillId="9" borderId="0" xfId="0" applyFont="1" applyFill="1"/>
    <xf numFmtId="49" fontId="38" fillId="7" borderId="0" xfId="2" applyNumberFormat="1" applyFont="1" applyFill="1" applyBorder="1" applyAlignment="1">
      <alignment vertical="center"/>
    </xf>
    <xf numFmtId="49" fontId="4" fillId="0" borderId="0" xfId="0" applyNumberFormat="1" applyFont="1" applyAlignment="1">
      <alignment horizontal="center"/>
    </xf>
    <xf numFmtId="167" fontId="5" fillId="0" borderId="20" xfId="1" applyNumberFormat="1" applyFont="1" applyFill="1" applyBorder="1"/>
    <xf numFmtId="188" fontId="0" fillId="0" borderId="0" xfId="0" applyNumberFormat="1"/>
    <xf numFmtId="0" fontId="4" fillId="0" borderId="2" xfId="0" applyFont="1" applyBorder="1"/>
    <xf numFmtId="167" fontId="4" fillId="0" borderId="0" xfId="0" applyNumberFormat="1" applyFont="1"/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185" fontId="0" fillId="9" borderId="0" xfId="0" applyNumberFormat="1" applyFill="1"/>
    <xf numFmtId="184" fontId="1" fillId="9" borderId="0" xfId="11" applyNumberFormat="1" applyFont="1" applyFill="1"/>
    <xf numFmtId="184" fontId="0" fillId="9" borderId="0" xfId="11" applyNumberFormat="1" applyFont="1" applyFill="1"/>
    <xf numFmtId="167" fontId="1" fillId="9" borderId="0" xfId="1" applyNumberFormat="1" applyFont="1" applyFill="1"/>
    <xf numFmtId="184" fontId="1" fillId="10" borderId="0" xfId="11" applyNumberFormat="1" applyFont="1" applyFill="1"/>
    <xf numFmtId="0" fontId="1" fillId="10" borderId="43" xfId="0" applyFont="1" applyFill="1" applyBorder="1"/>
    <xf numFmtId="0" fontId="0" fillId="10" borderId="43" xfId="0" applyFill="1" applyBorder="1"/>
    <xf numFmtId="184" fontId="0" fillId="10" borderId="0" xfId="11" applyNumberFormat="1" applyFont="1" applyFill="1"/>
    <xf numFmtId="185" fontId="0" fillId="9" borderId="0" xfId="11" applyNumberFormat="1" applyFont="1" applyFill="1"/>
    <xf numFmtId="0" fontId="0" fillId="9" borderId="0" xfId="0" applyFill="1" applyAlignment="1">
      <alignment horizontal="left"/>
    </xf>
    <xf numFmtId="9" fontId="34" fillId="9" borderId="0" xfId="2" applyFont="1" applyFill="1" applyBorder="1"/>
    <xf numFmtId="9" fontId="0" fillId="9" borderId="6" xfId="2" applyFont="1" applyFill="1" applyBorder="1" applyAlignment="1">
      <alignment horizontal="center"/>
    </xf>
    <xf numFmtId="9" fontId="0" fillId="9" borderId="0" xfId="2" applyFont="1" applyFill="1" applyBorder="1" applyAlignment="1">
      <alignment horizontal="center"/>
    </xf>
    <xf numFmtId="167" fontId="0" fillId="0" borderId="17" xfId="0" applyNumberFormat="1" applyBorder="1"/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184" fontId="2" fillId="9" borderId="0" xfId="11" applyNumberFormat="1" applyFont="1" applyFill="1"/>
    <xf numFmtId="10" fontId="1" fillId="9" borderId="0" xfId="2" applyNumberFormat="1" applyFont="1" applyFill="1"/>
    <xf numFmtId="184" fontId="1" fillId="10" borderId="0" xfId="11" applyNumberFormat="1" applyFont="1" applyFill="1" applyAlignment="1">
      <alignment horizontal="center"/>
    </xf>
    <xf numFmtId="184" fontId="2" fillId="10" borderId="0" xfId="11" applyNumberFormat="1" applyFont="1" applyFill="1"/>
    <xf numFmtId="181" fontId="4" fillId="0" borderId="2" xfId="0" applyNumberFormat="1" applyFont="1" applyBorder="1" applyAlignment="1">
      <alignment horizontal="center"/>
    </xf>
    <xf numFmtId="169" fontId="0" fillId="0" borderId="0" xfId="0" applyNumberFormat="1"/>
    <xf numFmtId="167" fontId="2" fillId="12" borderId="0" xfId="1" applyNumberFormat="1" applyFont="1" applyFill="1" applyBorder="1" applyAlignment="1">
      <alignment horizontal="center"/>
    </xf>
    <xf numFmtId="181" fontId="5" fillId="0" borderId="0" xfId="0" applyNumberFormat="1" applyFont="1" applyAlignment="1">
      <alignment horizontal="center"/>
    </xf>
    <xf numFmtId="9" fontId="4" fillId="2" borderId="2" xfId="1" applyNumberFormat="1" applyFont="1" applyFill="1" applyBorder="1" applyAlignment="1">
      <alignment horizontal="center"/>
    </xf>
    <xf numFmtId="10" fontId="0" fillId="3" borderId="48" xfId="2" applyNumberFormat="1" applyFont="1" applyFill="1" applyBorder="1" applyAlignment="1">
      <alignment horizontal="right"/>
    </xf>
    <xf numFmtId="166" fontId="5" fillId="0" borderId="0" xfId="2" applyNumberFormat="1" applyFont="1" applyBorder="1"/>
    <xf numFmtId="0" fontId="1" fillId="0" borderId="3" xfId="0" applyFont="1" applyBorder="1" applyAlignment="1">
      <alignment horizontal="right"/>
    </xf>
    <xf numFmtId="166" fontId="1" fillId="0" borderId="20" xfId="2" applyNumberFormat="1" applyFont="1" applyBorder="1"/>
    <xf numFmtId="166" fontId="13" fillId="0" borderId="20" xfId="2" applyNumberFormat="1" applyFont="1" applyFill="1" applyBorder="1" applyAlignment="1">
      <alignment horizontal="right"/>
    </xf>
    <xf numFmtId="169" fontId="8" fillId="4" borderId="0" xfId="1" applyNumberFormat="1" applyFont="1" applyFill="1"/>
    <xf numFmtId="169" fontId="0" fillId="9" borderId="0" xfId="1" applyNumberFormat="1" applyFont="1" applyFill="1"/>
    <xf numFmtId="169" fontId="0" fillId="9" borderId="0" xfId="1" applyNumberFormat="1" applyFont="1" applyFill="1" applyAlignment="1">
      <alignment horizontal="center"/>
    </xf>
    <xf numFmtId="169" fontId="1" fillId="9" borderId="0" xfId="1" applyNumberFormat="1" applyFont="1" applyFill="1" applyAlignment="1">
      <alignment horizontal="center"/>
    </xf>
    <xf numFmtId="169" fontId="1" fillId="9" borderId="0" xfId="1" applyNumberFormat="1" applyFont="1" applyFill="1"/>
    <xf numFmtId="169" fontId="0" fillId="10" borderId="0" xfId="1" applyNumberFormat="1" applyFont="1" applyFill="1"/>
    <xf numFmtId="169" fontId="1" fillId="10" borderId="43" xfId="1" applyNumberFormat="1" applyFont="1" applyFill="1" applyBorder="1"/>
    <xf numFmtId="169" fontId="0" fillId="8" borderId="0" xfId="1" applyNumberFormat="1" applyFont="1" applyFill="1"/>
    <xf numFmtId="166" fontId="2" fillId="0" borderId="0" xfId="2" applyNumberFormat="1" applyFont="1" applyBorder="1"/>
    <xf numFmtId="181" fontId="0" fillId="3" borderId="0" xfId="1" applyNumberFormat="1" applyFont="1" applyFill="1" applyBorder="1" applyAlignment="1">
      <alignment horizontal="center"/>
    </xf>
    <xf numFmtId="181" fontId="0" fillId="8" borderId="0" xfId="0" applyNumberFormat="1" applyFill="1"/>
    <xf numFmtId="184" fontId="0" fillId="0" borderId="0" xfId="0" applyNumberFormat="1"/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right" vertical="center"/>
    </xf>
    <xf numFmtId="15" fontId="8" fillId="8" borderId="0" xfId="0" applyNumberFormat="1" applyFont="1" applyFill="1"/>
    <xf numFmtId="167" fontId="4" fillId="2" borderId="44" xfId="0" applyNumberFormat="1" applyFont="1" applyFill="1" applyBorder="1"/>
    <xf numFmtId="181" fontId="4" fillId="2" borderId="44" xfId="0" applyNumberFormat="1" applyFont="1" applyFill="1" applyBorder="1"/>
    <xf numFmtId="167" fontId="4" fillId="2" borderId="4" xfId="1" applyNumberFormat="1" applyFont="1" applyFill="1" applyBorder="1"/>
    <xf numFmtId="181" fontId="4" fillId="2" borderId="4" xfId="0" applyNumberFormat="1" applyFont="1" applyFill="1" applyBorder="1"/>
    <xf numFmtId="181" fontId="5" fillId="2" borderId="4" xfId="0" applyNumberFormat="1" applyFont="1" applyFill="1" applyBorder="1"/>
    <xf numFmtId="181" fontId="4" fillId="2" borderId="49" xfId="0" applyNumberFormat="1" applyFont="1" applyFill="1" applyBorder="1"/>
    <xf numFmtId="172" fontId="0" fillId="0" borderId="0" xfId="1" applyNumberFormat="1" applyFont="1"/>
    <xf numFmtId="189" fontId="0" fillId="0" borderId="0" xfId="2" applyNumberFormat="1" applyFont="1"/>
    <xf numFmtId="166" fontId="0" fillId="0" borderId="6" xfId="2" applyNumberFormat="1" applyFont="1" applyFill="1" applyBorder="1" applyAlignment="1">
      <alignment horizontal="center"/>
    </xf>
    <xf numFmtId="167" fontId="0" fillId="0" borderId="0" xfId="1" applyNumberFormat="1" applyFont="1" applyAlignment="1">
      <alignment horizontal="right"/>
    </xf>
    <xf numFmtId="167" fontId="5" fillId="0" borderId="0" xfId="0" applyNumberFormat="1" applyFont="1" applyAlignment="1">
      <alignment horizontal="center"/>
    </xf>
    <xf numFmtId="167" fontId="0" fillId="10" borderId="0" xfId="0" applyNumberFormat="1" applyFill="1"/>
    <xf numFmtId="167" fontId="0" fillId="10" borderId="0" xfId="1" applyNumberFormat="1" applyFont="1" applyFill="1"/>
    <xf numFmtId="0" fontId="0" fillId="10" borderId="0" xfId="0" applyFill="1" applyAlignment="1">
      <alignment horizontal="center"/>
    </xf>
    <xf numFmtId="190" fontId="0" fillId="10" borderId="0" xfId="0" applyNumberFormat="1" applyFill="1"/>
    <xf numFmtId="0" fontId="0" fillId="0" borderId="31" xfId="0" applyBorder="1"/>
    <xf numFmtId="0" fontId="0" fillId="0" borderId="32" xfId="0" applyBorder="1"/>
    <xf numFmtId="171" fontId="0" fillId="0" borderId="0" xfId="0" applyNumberFormat="1"/>
    <xf numFmtId="0" fontId="0" fillId="14" borderId="0" xfId="0" applyFill="1"/>
    <xf numFmtId="169" fontId="0" fillId="14" borderId="0" xfId="1" applyNumberFormat="1" applyFont="1" applyFill="1"/>
    <xf numFmtId="166" fontId="0" fillId="9" borderId="0" xfId="2" applyNumberFormat="1" applyFont="1" applyFill="1"/>
    <xf numFmtId="0" fontId="11" fillId="14" borderId="0" xfId="0" applyFont="1" applyFill="1"/>
    <xf numFmtId="167" fontId="0" fillId="12" borderId="0" xfId="1" applyNumberFormat="1" applyFont="1" applyFill="1" applyBorder="1" applyAlignment="1">
      <alignment horizontal="center"/>
    </xf>
    <xf numFmtId="191" fontId="0" fillId="0" borderId="0" xfId="0" applyNumberFormat="1"/>
    <xf numFmtId="0" fontId="1" fillId="14" borderId="0" xfId="0" applyFont="1" applyFill="1" applyAlignment="1">
      <alignment horizontal="center" vertical="center"/>
    </xf>
    <xf numFmtId="0" fontId="1" fillId="14" borderId="0" xfId="1" applyNumberFormat="1" applyFont="1" applyFill="1"/>
    <xf numFmtId="169" fontId="1" fillId="8" borderId="0" xfId="1" applyNumberFormat="1" applyFont="1" applyFill="1"/>
    <xf numFmtId="166" fontId="0" fillId="8" borderId="0" xfId="2" applyNumberFormat="1" applyFont="1" applyFill="1"/>
    <xf numFmtId="0" fontId="1" fillId="8" borderId="0" xfId="0" applyFont="1" applyFill="1" applyAlignment="1">
      <alignment horizontal="center" vertical="center"/>
    </xf>
    <xf numFmtId="9" fontId="0" fillId="14" borderId="0" xfId="2" applyFont="1" applyFill="1"/>
    <xf numFmtId="166" fontId="0" fillId="14" borderId="0" xfId="2" applyNumberFormat="1" applyFont="1" applyFill="1"/>
    <xf numFmtId="167" fontId="0" fillId="9" borderId="0" xfId="0" applyNumberFormat="1" applyFill="1"/>
    <xf numFmtId="167" fontId="0" fillId="8" borderId="0" xfId="0" applyNumberFormat="1" applyFill="1"/>
    <xf numFmtId="167" fontId="0" fillId="8" borderId="0" xfId="1" applyNumberFormat="1" applyFont="1" applyFill="1"/>
    <xf numFmtId="43" fontId="5" fillId="2" borderId="6" xfId="1" applyFont="1" applyFill="1" applyBorder="1"/>
    <xf numFmtId="43" fontId="5" fillId="2" borderId="18" xfId="1" applyFont="1" applyFill="1" applyBorder="1"/>
    <xf numFmtId="49" fontId="25" fillId="11" borderId="0" xfId="2" applyNumberFormat="1" applyFont="1" applyFill="1" applyBorder="1" applyAlignment="1">
      <alignment horizontal="left"/>
    </xf>
    <xf numFmtId="192" fontId="0" fillId="0" borderId="0" xfId="0" applyNumberFormat="1"/>
    <xf numFmtId="167" fontId="0" fillId="9" borderId="0" xfId="1" applyNumberFormat="1" applyFont="1" applyFill="1"/>
    <xf numFmtId="43" fontId="34" fillId="9" borderId="0" xfId="1" applyFont="1" applyFill="1" applyBorder="1"/>
    <xf numFmtId="0" fontId="0" fillId="7" borderId="0" xfId="0" applyFill="1"/>
    <xf numFmtId="169" fontId="0" fillId="7" borderId="0" xfId="1" applyNumberFormat="1" applyFont="1" applyFill="1"/>
    <xf numFmtId="43" fontId="0" fillId="9" borderId="0" xfId="1" applyFont="1" applyFill="1"/>
    <xf numFmtId="10" fontId="0" fillId="8" borderId="0" xfId="2" applyNumberFormat="1" applyFont="1" applyFill="1" applyBorder="1" applyAlignment="1">
      <alignment horizontal="right"/>
    </xf>
    <xf numFmtId="166" fontId="0" fillId="3" borderId="0" xfId="2" applyNumberFormat="1" applyFont="1" applyFill="1"/>
    <xf numFmtId="181" fontId="2" fillId="7" borderId="0" xfId="1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horizontal="left" vertical="center"/>
    </xf>
    <xf numFmtId="182" fontId="4" fillId="2" borderId="2" xfId="1" applyNumberFormat="1" applyFont="1" applyFill="1" applyBorder="1" applyAlignment="1">
      <alignment horizontal="center"/>
    </xf>
    <xf numFmtId="43" fontId="4" fillId="2" borderId="50" xfId="1" applyFont="1" applyFill="1" applyBorder="1" applyAlignment="1">
      <alignment horizontal="center"/>
    </xf>
    <xf numFmtId="43" fontId="4" fillId="2" borderId="49" xfId="1" applyFont="1" applyFill="1" applyBorder="1"/>
    <xf numFmtId="168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0" xfId="0" applyAlignment="1">
      <alignment horizontal="center" vertical="center"/>
    </xf>
    <xf numFmtId="185" fontId="0" fillId="3" borderId="0" xfId="1" applyNumberFormat="1" applyFont="1" applyFill="1"/>
    <xf numFmtId="181" fontId="0" fillId="7" borderId="0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/>
    <xf numFmtId="0" fontId="31" fillId="15" borderId="0" xfId="0" applyFont="1" applyFill="1"/>
    <xf numFmtId="0" fontId="0" fillId="15" borderId="0" xfId="0" applyFill="1"/>
    <xf numFmtId="0" fontId="10" fillId="0" borderId="0" xfId="0" applyFont="1" applyAlignment="1">
      <alignment horizontal="left"/>
    </xf>
    <xf numFmtId="167" fontId="0" fillId="3" borderId="52" xfId="1" applyNumberFormat="1" applyFont="1" applyFill="1" applyBorder="1" applyAlignment="1">
      <alignment horizontal="center"/>
    </xf>
    <xf numFmtId="15" fontId="0" fillId="8" borderId="52" xfId="1" applyNumberFormat="1" applyFont="1" applyFill="1" applyBorder="1" applyAlignment="1">
      <alignment horizontal="right"/>
    </xf>
    <xf numFmtId="166" fontId="0" fillId="3" borderId="52" xfId="2" applyNumberFormat="1" applyFont="1" applyFill="1" applyBorder="1" applyAlignment="1">
      <alignment horizontal="right"/>
    </xf>
    <xf numFmtId="10" fontId="0" fillId="3" borderId="52" xfId="2" applyNumberFormat="1" applyFont="1" applyFill="1" applyBorder="1" applyAlignment="1">
      <alignment horizontal="right"/>
    </xf>
    <xf numFmtId="169" fontId="0" fillId="3" borderId="52" xfId="1" applyNumberFormat="1" applyFont="1" applyFill="1" applyBorder="1" applyAlignment="1">
      <alignment horizontal="center"/>
    </xf>
    <xf numFmtId="43" fontId="0" fillId="3" borderId="52" xfId="1" applyFont="1" applyFill="1" applyBorder="1" applyAlignment="1">
      <alignment horizontal="center"/>
    </xf>
    <xf numFmtId="10" fontId="0" fillId="12" borderId="0" xfId="2" applyNumberFormat="1" applyFont="1" applyFill="1" applyBorder="1" applyAlignment="1">
      <alignment horizontal="center"/>
    </xf>
    <xf numFmtId="172" fontId="0" fillId="0" borderId="0" xfId="0" applyNumberFormat="1"/>
    <xf numFmtId="0" fontId="11" fillId="0" borderId="20" xfId="0" applyFont="1" applyBorder="1" applyAlignment="1">
      <alignment horizontal="right"/>
    </xf>
    <xf numFmtId="0" fontId="11" fillId="0" borderId="51" xfId="0" applyFont="1" applyBorder="1" applyAlignment="1">
      <alignment horizontal="right"/>
    </xf>
    <xf numFmtId="0" fontId="31" fillId="0" borderId="32" xfId="0" applyFont="1" applyBorder="1"/>
    <xf numFmtId="0" fontId="35" fillId="0" borderId="29" xfId="0" applyFont="1" applyBorder="1"/>
    <xf numFmtId="0" fontId="37" fillId="0" borderId="29" xfId="10" applyFont="1" applyBorder="1" applyAlignment="1">
      <alignment horizontal="right"/>
    </xf>
    <xf numFmtId="0" fontId="0" fillId="0" borderId="29" xfId="0" applyBorder="1"/>
    <xf numFmtId="194" fontId="0" fillId="0" borderId="0" xfId="0" applyNumberFormat="1" applyAlignment="1">
      <alignment horizontal="center"/>
    </xf>
    <xf numFmtId="166" fontId="11" fillId="0" borderId="3" xfId="2" applyNumberFormat="1" applyFont="1" applyBorder="1" applyAlignment="1">
      <alignment horizontal="right"/>
    </xf>
    <xf numFmtId="166" fontId="11" fillId="0" borderId="0" xfId="2" applyNumberFormat="1" applyFont="1" applyBorder="1" applyAlignment="1">
      <alignment horizontal="right"/>
    </xf>
    <xf numFmtId="43" fontId="0" fillId="8" borderId="0" xfId="1" applyFont="1" applyFill="1" applyBorder="1" applyAlignment="1">
      <alignment horizontal="right"/>
    </xf>
    <xf numFmtId="167" fontId="0" fillId="0" borderId="0" xfId="0" applyNumberFormat="1" applyAlignment="1">
      <alignment horizontal="center"/>
    </xf>
    <xf numFmtId="43" fontId="4" fillId="2" borderId="18" xfId="1" applyFont="1" applyFill="1" applyBorder="1"/>
    <xf numFmtId="168" fontId="0" fillId="0" borderId="0" xfId="1" applyNumberFormat="1" applyFont="1"/>
    <xf numFmtId="10" fontId="2" fillId="3" borderId="0" xfId="2" applyNumberFormat="1" applyFont="1" applyFill="1" applyBorder="1" applyAlignment="1">
      <alignment horizontal="right"/>
    </xf>
    <xf numFmtId="10" fontId="2" fillId="3" borderId="0" xfId="2" applyNumberFormat="1" applyFont="1" applyFill="1" applyBorder="1" applyAlignment="1">
      <alignment horizontal="center"/>
    </xf>
    <xf numFmtId="168" fontId="5" fillId="0" borderId="0" xfId="1" applyNumberFormat="1" applyFont="1" applyAlignment="1">
      <alignment horizontal="left"/>
    </xf>
    <xf numFmtId="172" fontId="0" fillId="7" borderId="0" xfId="1" applyNumberFormat="1" applyFont="1" applyFill="1" applyBorder="1" applyAlignment="1">
      <alignment horizontal="left" vertical="center"/>
    </xf>
    <xf numFmtId="192" fontId="0" fillId="3" borderId="6" xfId="1" applyNumberFormat="1" applyFont="1" applyFill="1" applyBorder="1" applyAlignment="1">
      <alignment horizontal="center"/>
    </xf>
    <xf numFmtId="49" fontId="0" fillId="8" borderId="6" xfId="2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right"/>
    </xf>
    <xf numFmtId="168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82" fontId="0" fillId="7" borderId="0" xfId="1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/>
    </xf>
    <xf numFmtId="43" fontId="0" fillId="3" borderId="0" xfId="1" applyFont="1" applyFill="1" applyAlignment="1">
      <alignment horizontal="center"/>
    </xf>
    <xf numFmtId="43" fontId="4" fillId="0" borderId="2" xfId="0" applyNumberFormat="1" applyFont="1" applyBorder="1"/>
    <xf numFmtId="0" fontId="1" fillId="9" borderId="0" xfId="0" applyFont="1" applyFill="1" applyAlignment="1">
      <alignment horizontal="center" vertical="center"/>
    </xf>
    <xf numFmtId="0" fontId="0" fillId="8" borderId="0" xfId="0" applyFill="1" applyAlignment="1">
      <alignment horizontal="right"/>
    </xf>
    <xf numFmtId="10" fontId="0" fillId="9" borderId="0" xfId="2" applyNumberFormat="1" applyFont="1" applyFill="1"/>
    <xf numFmtId="197" fontId="0" fillId="0" borderId="0" xfId="0" applyNumberFormat="1"/>
    <xf numFmtId="43" fontId="5" fillId="0" borderId="0" xfId="0" applyNumberFormat="1" applyFont="1" applyAlignment="1">
      <alignment horizontal="center"/>
    </xf>
    <xf numFmtId="181" fontId="0" fillId="7" borderId="0" xfId="1" applyNumberFormat="1" applyFont="1" applyFill="1" applyBorder="1" applyAlignment="1">
      <alignment horizontal="right" vertical="center"/>
    </xf>
    <xf numFmtId="43" fontId="4" fillId="2" borderId="0" xfId="1" applyFont="1" applyFill="1" applyBorder="1"/>
    <xf numFmtId="182" fontId="1" fillId="10" borderId="0" xfId="1" applyNumberFormat="1" applyFont="1" applyFill="1" applyBorder="1" applyAlignment="1">
      <alignment horizontal="center" vertical="center"/>
    </xf>
    <xf numFmtId="10" fontId="10" fillId="3" borderId="6" xfId="2" applyNumberFormat="1" applyFont="1" applyFill="1" applyBorder="1" applyAlignment="1">
      <alignment horizontal="right"/>
    </xf>
    <xf numFmtId="0" fontId="40" fillId="0" borderId="0" xfId="0" applyFont="1"/>
    <xf numFmtId="0" fontId="0" fillId="16" borderId="0" xfId="0" applyFill="1"/>
    <xf numFmtId="43" fontId="24" fillId="4" borderId="5" xfId="0" applyNumberFormat="1" applyFont="1" applyFill="1" applyBorder="1"/>
    <xf numFmtId="15" fontId="24" fillId="4" borderId="5" xfId="0" applyNumberFormat="1" applyFont="1" applyFill="1" applyBorder="1"/>
    <xf numFmtId="43" fontId="0" fillId="7" borderId="0" xfId="1" applyFont="1" applyFill="1" applyBorder="1" applyAlignment="1">
      <alignment horizontal="left" vertical="center"/>
    </xf>
    <xf numFmtId="166" fontId="1" fillId="0" borderId="0" xfId="2" applyNumberFormat="1" applyFont="1"/>
    <xf numFmtId="43" fontId="2" fillId="2" borderId="6" xfId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9" fontId="0" fillId="7" borderId="0" xfId="1" applyNumberFormat="1" applyFont="1" applyFill="1" applyBorder="1" applyAlignment="1">
      <alignment horizontal="left" vertical="center"/>
    </xf>
    <xf numFmtId="167" fontId="0" fillId="0" borderId="0" xfId="0" applyNumberFormat="1" applyAlignment="1">
      <alignment wrapText="1"/>
    </xf>
    <xf numFmtId="167" fontId="0" fillId="0" borderId="0" xfId="0" applyNumberFormat="1" applyAlignment="1">
      <alignment horizontal="left"/>
    </xf>
    <xf numFmtId="43" fontId="10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 wrapText="1"/>
    </xf>
    <xf numFmtId="196" fontId="0" fillId="0" borderId="0" xfId="0" applyNumberFormat="1"/>
    <xf numFmtId="196" fontId="2" fillId="8" borderId="6" xfId="1" applyNumberFormat="1" applyFont="1" applyFill="1" applyBorder="1"/>
    <xf numFmtId="169" fontId="7" fillId="0" borderId="0" xfId="0" applyNumberFormat="1" applyFont="1"/>
    <xf numFmtId="166" fontId="39" fillId="0" borderId="0" xfId="2" applyNumberFormat="1" applyFont="1"/>
    <xf numFmtId="200" fontId="7" fillId="0" borderId="2" xfId="1" applyNumberFormat="1" applyFont="1" applyBorder="1"/>
    <xf numFmtId="166" fontId="0" fillId="0" borderId="0" xfId="0" applyNumberFormat="1"/>
    <xf numFmtId="0" fontId="41" fillId="0" borderId="0" xfId="0" applyFont="1"/>
    <xf numFmtId="9" fontId="0" fillId="3" borderId="0" xfId="2" applyFont="1" applyFill="1" applyBorder="1" applyAlignment="1">
      <alignment horizontal="center"/>
    </xf>
    <xf numFmtId="10" fontId="20" fillId="3" borderId="11" xfId="2" applyNumberFormat="1" applyFont="1" applyFill="1" applyBorder="1" applyAlignment="1">
      <alignment horizontal="right"/>
    </xf>
    <xf numFmtId="0" fontId="12" fillId="0" borderId="0" xfId="0" applyFont="1" applyAlignment="1">
      <alignment vertical="center"/>
    </xf>
    <xf numFmtId="43" fontId="1" fillId="9" borderId="0" xfId="1" applyFont="1" applyFill="1"/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95" fontId="10" fillId="0" borderId="3" xfId="1" applyNumberFormat="1" applyFont="1" applyFill="1" applyBorder="1" applyAlignment="1">
      <alignment horizontal="right"/>
    </xf>
    <xf numFmtId="166" fontId="0" fillId="0" borderId="0" xfId="2" applyNumberFormat="1" applyFont="1" applyAlignment="1">
      <alignment horizontal="left"/>
    </xf>
    <xf numFmtId="199" fontId="0" fillId="7" borderId="0" xfId="1" applyNumberFormat="1" applyFont="1" applyFill="1" applyBorder="1" applyAlignment="1">
      <alignment horizontal="center" vertical="center"/>
    </xf>
    <xf numFmtId="0" fontId="0" fillId="17" borderId="53" xfId="0" applyFill="1" applyBorder="1"/>
    <xf numFmtId="0" fontId="0" fillId="0" borderId="53" xfId="0" applyBorder="1"/>
    <xf numFmtId="2" fontId="0" fillId="17" borderId="54" xfId="1" applyNumberFormat="1" applyFont="1" applyFill="1" applyBorder="1" applyAlignment="1">
      <alignment horizontal="right"/>
    </xf>
    <xf numFmtId="2" fontId="0" fillId="0" borderId="54" xfId="1" applyNumberFormat="1" applyFont="1" applyBorder="1" applyAlignment="1">
      <alignment horizontal="right"/>
    </xf>
    <xf numFmtId="0" fontId="0" fillId="17" borderId="54" xfId="0" applyFill="1" applyBorder="1"/>
    <xf numFmtId="0" fontId="0" fillId="0" borderId="54" xfId="0" applyBorder="1"/>
    <xf numFmtId="0" fontId="25" fillId="4" borderId="32" xfId="0" applyFont="1" applyFill="1" applyBorder="1" applyAlignment="1">
      <alignment horizontal="center"/>
    </xf>
    <xf numFmtId="201" fontId="0" fillId="9" borderId="0" xfId="11" applyNumberFormat="1" applyFont="1" applyFill="1"/>
    <xf numFmtId="8" fontId="0" fillId="0" borderId="2" xfId="0" applyNumberFormat="1" applyBorder="1"/>
    <xf numFmtId="3" fontId="0" fillId="0" borderId="0" xfId="0" applyNumberFormat="1"/>
    <xf numFmtId="10" fontId="0" fillId="0" borderId="0" xfId="2" applyNumberFormat="1" applyFont="1"/>
    <xf numFmtId="199" fontId="0" fillId="7" borderId="0" xfId="1" applyNumberFormat="1" applyFont="1" applyFill="1" applyBorder="1" applyAlignment="1">
      <alignment horizontal="left" vertical="center"/>
    </xf>
    <xf numFmtId="195" fontId="0" fillId="3" borderId="6" xfId="2" applyNumberFormat="1" applyFont="1" applyFill="1" applyBorder="1" applyAlignment="1">
      <alignment horizontal="right"/>
    </xf>
    <xf numFmtId="15" fontId="11" fillId="0" borderId="0" xfId="1" applyNumberFormat="1" applyFont="1" applyFill="1" applyBorder="1" applyAlignment="1">
      <alignment horizontal="center"/>
    </xf>
    <xf numFmtId="10" fontId="0" fillId="12" borderId="27" xfId="2" applyNumberFormat="1" applyFont="1" applyFill="1" applyBorder="1" applyAlignment="1">
      <alignment horizontal="right"/>
    </xf>
    <xf numFmtId="10" fontId="0" fillId="12" borderId="48" xfId="2" applyNumberFormat="1" applyFont="1" applyFill="1" applyBorder="1" applyAlignment="1">
      <alignment horizontal="right"/>
    </xf>
    <xf numFmtId="193" fontId="0" fillId="3" borderId="6" xfId="2" applyNumberFormat="1" applyFont="1" applyFill="1" applyBorder="1" applyAlignment="1">
      <alignment horizontal="right"/>
    </xf>
    <xf numFmtId="192" fontId="0" fillId="0" borderId="0" xfId="1" applyNumberFormat="1" applyFont="1"/>
    <xf numFmtId="182" fontId="5" fillId="2" borderId="6" xfId="1" applyNumberFormat="1" applyFont="1" applyFill="1" applyBorder="1" applyAlignment="1">
      <alignment horizontal="center"/>
    </xf>
    <xf numFmtId="192" fontId="5" fillId="0" borderId="0" xfId="0" applyNumberFormat="1" applyFont="1" applyAlignment="1">
      <alignment horizontal="center"/>
    </xf>
    <xf numFmtId="0" fontId="42" fillId="18" borderId="0" xfId="0" applyFont="1" applyFill="1"/>
    <xf numFmtId="167" fontId="42" fillId="18" borderId="0" xfId="1" applyNumberFormat="1" applyFont="1" applyFill="1" applyBorder="1"/>
    <xf numFmtId="167" fontId="23" fillId="0" borderId="0" xfId="1" applyNumberFormat="1" applyFont="1" applyFill="1" applyBorder="1"/>
    <xf numFmtId="0" fontId="23" fillId="18" borderId="0" xfId="0" applyFont="1" applyFill="1"/>
    <xf numFmtId="167" fontId="43" fillId="18" borderId="0" xfId="1" applyNumberFormat="1" applyFont="1" applyFill="1" applyBorder="1"/>
    <xf numFmtId="167" fontId="23" fillId="18" borderId="0" xfId="1" applyNumberFormat="1" applyFont="1" applyFill="1" applyBorder="1"/>
    <xf numFmtId="0" fontId="44" fillId="18" borderId="0" xfId="0" applyFont="1" applyFill="1"/>
    <xf numFmtId="167" fontId="44" fillId="18" borderId="43" xfId="1" applyNumberFormat="1" applyFont="1" applyFill="1" applyBorder="1"/>
    <xf numFmtId="167" fontId="44" fillId="18" borderId="0" xfId="1" applyNumberFormat="1" applyFont="1" applyFill="1" applyBorder="1"/>
    <xf numFmtId="0" fontId="42" fillId="19" borderId="0" xfId="0" applyFont="1" applyFill="1"/>
    <xf numFmtId="167" fontId="23" fillId="19" borderId="0" xfId="1" applyNumberFormat="1" applyFont="1" applyFill="1" applyBorder="1"/>
    <xf numFmtId="0" fontId="23" fillId="19" borderId="0" xfId="0" applyFont="1" applyFill="1"/>
    <xf numFmtId="167" fontId="23" fillId="19" borderId="5" xfId="1" applyNumberFormat="1" applyFont="1" applyFill="1" applyBorder="1"/>
    <xf numFmtId="167" fontId="42" fillId="19" borderId="0" xfId="1" applyNumberFormat="1" applyFont="1" applyFill="1" applyBorder="1"/>
    <xf numFmtId="167" fontId="43" fillId="19" borderId="0" xfId="1" applyNumberFormat="1" applyFont="1" applyFill="1" applyBorder="1"/>
    <xf numFmtId="0" fontId="23" fillId="20" borderId="0" xfId="0" applyFont="1" applyFill="1"/>
    <xf numFmtId="167" fontId="23" fillId="20" borderId="0" xfId="0" applyNumberFormat="1" applyFont="1" applyFill="1"/>
    <xf numFmtId="167" fontId="23" fillId="20" borderId="0" xfId="1" applyNumberFormat="1" applyFont="1" applyFill="1" applyBorder="1"/>
    <xf numFmtId="167" fontId="42" fillId="18" borderId="43" xfId="1" applyNumberFormat="1" applyFont="1" applyFill="1" applyBorder="1"/>
    <xf numFmtId="167" fontId="43" fillId="18" borderId="43" xfId="1" applyNumberFormat="1" applyFont="1" applyFill="1" applyBorder="1"/>
    <xf numFmtId="166" fontId="42" fillId="18" borderId="0" xfId="2" applyNumberFormat="1" applyFont="1" applyFill="1" applyBorder="1"/>
    <xf numFmtId="169" fontId="42" fillId="18" borderId="0" xfId="1" applyNumberFormat="1" applyFont="1" applyFill="1" applyBorder="1"/>
    <xf numFmtId="195" fontId="0" fillId="12" borderId="0" xfId="0" applyNumberFormat="1" applyFill="1"/>
    <xf numFmtId="43" fontId="0" fillId="0" borderId="2" xfId="0" applyNumberFormat="1" applyBorder="1"/>
    <xf numFmtId="0" fontId="42" fillId="0" borderId="0" xfId="0" applyFont="1"/>
    <xf numFmtId="0" fontId="42" fillId="0" borderId="0" xfId="0" applyFont="1" applyAlignment="1">
      <alignment horizontal="center"/>
    </xf>
    <xf numFmtId="0" fontId="23" fillId="21" borderId="0" xfId="0" applyFont="1" applyFill="1"/>
    <xf numFmtId="0" fontId="23" fillId="22" borderId="0" xfId="0" applyFont="1" applyFill="1"/>
    <xf numFmtId="0" fontId="23" fillId="23" borderId="0" xfId="0" applyFont="1" applyFill="1"/>
    <xf numFmtId="0" fontId="23" fillId="24" borderId="0" xfId="0" applyFont="1" applyFill="1"/>
    <xf numFmtId="0" fontId="23" fillId="25" borderId="0" xfId="0" applyFont="1" applyFill="1"/>
    <xf numFmtId="0" fontId="23" fillId="26" borderId="0" xfId="0" applyFont="1" applyFill="1"/>
    <xf numFmtId="0" fontId="23" fillId="27" borderId="0" xfId="0" applyFont="1" applyFill="1"/>
    <xf numFmtId="0" fontId="23" fillId="28" borderId="0" xfId="0" applyFont="1" applyFill="1"/>
    <xf numFmtId="0" fontId="23" fillId="29" borderId="0" xfId="0" applyFont="1" applyFill="1"/>
    <xf numFmtId="0" fontId="23" fillId="30" borderId="0" xfId="0" applyFont="1" applyFill="1"/>
    <xf numFmtId="0" fontId="23" fillId="31" borderId="0" xfId="0" applyFont="1" applyFill="1" applyAlignment="1">
      <alignment horizontal="center"/>
    </xf>
    <xf numFmtId="166" fontId="10" fillId="0" borderId="0" xfId="2" applyNumberFormat="1" applyFont="1" applyFill="1" applyBorder="1" applyAlignment="1">
      <alignment horizontal="center"/>
    </xf>
    <xf numFmtId="198" fontId="5" fillId="0" borderId="5" xfId="1" applyNumberFormat="1" applyFont="1" applyBorder="1"/>
    <xf numFmtId="190" fontId="0" fillId="0" borderId="0" xfId="0" applyNumberFormat="1"/>
    <xf numFmtId="167" fontId="0" fillId="33" borderId="0" xfId="0" applyNumberFormat="1" applyFill="1"/>
    <xf numFmtId="167" fontId="0" fillId="0" borderId="37" xfId="0" applyNumberFormat="1" applyBorder="1"/>
    <xf numFmtId="167" fontId="0" fillId="32" borderId="0" xfId="0" applyNumberFormat="1" applyFill="1"/>
    <xf numFmtId="43" fontId="10" fillId="3" borderId="6" xfId="1" applyFont="1" applyFill="1" applyBorder="1" applyAlignment="1">
      <alignment horizontal="right"/>
    </xf>
    <xf numFmtId="167" fontId="22" fillId="19" borderId="0" xfId="1" applyNumberFormat="1" applyFont="1" applyFill="1" applyBorder="1"/>
    <xf numFmtId="167" fontId="5" fillId="0" borderId="2" xfId="0" applyNumberFormat="1" applyFont="1" applyBorder="1"/>
    <xf numFmtId="194" fontId="42" fillId="18" borderId="0" xfId="1" applyNumberFormat="1" applyFont="1" applyFill="1" applyBorder="1"/>
    <xf numFmtId="14" fontId="8" fillId="4" borderId="0" xfId="0" applyNumberFormat="1" applyFont="1" applyFill="1"/>
    <xf numFmtId="12" fontId="8" fillId="4" borderId="0" xfId="0" applyNumberFormat="1" applyFont="1" applyFill="1"/>
    <xf numFmtId="0" fontId="8" fillId="4" borderId="0" xfId="1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5" fontId="8" fillId="4" borderId="0" xfId="0" applyNumberFormat="1" applyFont="1" applyFill="1" applyAlignment="1">
      <alignment horizontal="center"/>
    </xf>
    <xf numFmtId="43" fontId="0" fillId="0" borderId="0" xfId="0" applyNumberFormat="1" applyAlignment="1">
      <alignment horizontal="right"/>
    </xf>
    <xf numFmtId="166" fontId="0" fillId="12" borderId="48" xfId="2" applyNumberFormat="1" applyFont="1" applyFill="1" applyBorder="1" applyAlignment="1">
      <alignment horizontal="right"/>
    </xf>
    <xf numFmtId="10" fontId="0" fillId="34" borderId="0" xfId="2" applyNumberFormat="1" applyFont="1" applyFill="1" applyBorder="1" applyAlignment="1">
      <alignment horizontal="center"/>
    </xf>
    <xf numFmtId="169" fontId="10" fillId="3" borderId="6" xfId="1" applyNumberFormat="1" applyFont="1" applyFill="1" applyBorder="1" applyAlignment="1">
      <alignment horizontal="center"/>
    </xf>
    <xf numFmtId="0" fontId="45" fillId="19" borderId="0" xfId="0" applyFont="1" applyFill="1"/>
    <xf numFmtId="167" fontId="45" fillId="19" borderId="0" xfId="1" applyNumberFormat="1" applyFont="1" applyFill="1" applyBorder="1"/>
    <xf numFmtId="167" fontId="45" fillId="19" borderId="0" xfId="1" applyNumberFormat="1" applyFont="1" applyFill="1" applyBorder="1" applyAlignment="1">
      <alignment horizontal="right"/>
    </xf>
    <xf numFmtId="167" fontId="45" fillId="0" borderId="0" xfId="1" applyNumberFormat="1" applyFont="1" applyFill="1" applyBorder="1"/>
    <xf numFmtId="0" fontId="22" fillId="19" borderId="0" xfId="0" applyFont="1" applyFill="1"/>
    <xf numFmtId="172" fontId="23" fillId="19" borderId="0" xfId="1" applyNumberFormat="1" applyFont="1" applyFill="1" applyBorder="1"/>
    <xf numFmtId="0" fontId="22" fillId="19" borderId="34" xfId="0" applyFont="1" applyFill="1" applyBorder="1"/>
    <xf numFmtId="167" fontId="23" fillId="19" borderId="35" xfId="1" applyNumberFormat="1" applyFont="1" applyFill="1" applyBorder="1"/>
    <xf numFmtId="167" fontId="23" fillId="19" borderId="36" xfId="1" applyNumberFormat="1" applyFont="1" applyFill="1" applyBorder="1"/>
    <xf numFmtId="0" fontId="23" fillId="19" borderId="37" xfId="0" applyFont="1" applyFill="1" applyBorder="1"/>
    <xf numFmtId="167" fontId="23" fillId="19" borderId="38" xfId="1" applyNumberFormat="1" applyFont="1" applyFill="1" applyBorder="1"/>
    <xf numFmtId="0" fontId="43" fillId="19" borderId="37" xfId="0" applyFont="1" applyFill="1" applyBorder="1"/>
    <xf numFmtId="0" fontId="23" fillId="19" borderId="39" xfId="0" applyFont="1" applyFill="1" applyBorder="1"/>
    <xf numFmtId="166" fontId="23" fillId="19" borderId="40" xfId="2" applyNumberFormat="1" applyFont="1" applyFill="1" applyBorder="1"/>
    <xf numFmtId="10" fontId="2" fillId="0" borderId="0" xfId="2" applyNumberFormat="1" applyFont="1" applyAlignment="1">
      <alignment horizontal="right"/>
    </xf>
    <xf numFmtId="49" fontId="1" fillId="0" borderId="44" xfId="0" applyNumberFormat="1" applyFont="1" applyBorder="1" applyAlignment="1">
      <alignment horizontal="left" indent="1"/>
    </xf>
    <xf numFmtId="166" fontId="4" fillId="0" borderId="0" xfId="2" applyNumberFormat="1" applyFont="1" applyFill="1" applyBorder="1"/>
    <xf numFmtId="192" fontId="0" fillId="0" borderId="0" xfId="0" applyNumberFormat="1" applyAlignment="1">
      <alignment horizontal="center"/>
    </xf>
    <xf numFmtId="167" fontId="0" fillId="7" borderId="0" xfId="1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vertical="center"/>
    </xf>
    <xf numFmtId="181" fontId="0" fillId="7" borderId="0" xfId="1" applyNumberFormat="1" applyFont="1" applyFill="1" applyBorder="1" applyAlignment="1">
      <alignment vertical="center"/>
    </xf>
    <xf numFmtId="202" fontId="0" fillId="0" borderId="0" xfId="0" applyNumberFormat="1"/>
    <xf numFmtId="172" fontId="4" fillId="0" borderId="0" xfId="0" applyNumberFormat="1" applyFont="1"/>
    <xf numFmtId="0" fontId="46" fillId="19" borderId="37" xfId="0" applyFont="1" applyFill="1" applyBorder="1"/>
    <xf numFmtId="201" fontId="5" fillId="0" borderId="0" xfId="0" applyNumberFormat="1" applyFont="1" applyAlignment="1">
      <alignment horizontal="center"/>
    </xf>
    <xf numFmtId="0" fontId="1" fillId="14" borderId="0" xfId="0" applyFont="1" applyFill="1" applyAlignment="1">
      <alignment horizontal="center"/>
    </xf>
    <xf numFmtId="169" fontId="0" fillId="14" borderId="0" xfId="0" applyNumberFormat="1" applyFill="1"/>
    <xf numFmtId="168" fontId="0" fillId="14" borderId="0" xfId="1" applyNumberFormat="1" applyFont="1" applyFill="1"/>
    <xf numFmtId="166" fontId="13" fillId="0" borderId="44" xfId="2" applyNumberFormat="1" applyFont="1" applyFill="1" applyBorder="1" applyAlignment="1">
      <alignment horizontal="right"/>
    </xf>
    <xf numFmtId="0" fontId="25" fillId="4" borderId="29" xfId="0" applyFont="1" applyFill="1" applyBorder="1" applyAlignment="1">
      <alignment horizontal="center"/>
    </xf>
    <xf numFmtId="167" fontId="0" fillId="0" borderId="32" xfId="1" applyNumberFormat="1" applyFont="1" applyBorder="1"/>
    <xf numFmtId="167" fontId="13" fillId="9" borderId="5" xfId="1" applyNumberFormat="1" applyFont="1" applyFill="1" applyBorder="1" applyAlignment="1">
      <alignment horizontal="right"/>
    </xf>
    <xf numFmtId="167" fontId="0" fillId="0" borderId="29" xfId="1" applyNumberFormat="1" applyFont="1" applyBorder="1"/>
    <xf numFmtId="43" fontId="0" fillId="0" borderId="2" xfId="1" applyFont="1" applyBorder="1"/>
    <xf numFmtId="194" fontId="10" fillId="3" borderId="6" xfId="1" applyNumberFormat="1" applyFont="1" applyFill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28" fillId="4" borderId="0" xfId="0" applyFont="1" applyFill="1" applyAlignment="1">
      <alignment horizontal="center"/>
    </xf>
    <xf numFmtId="14" fontId="8" fillId="4" borderId="0" xfId="0" applyNumberFormat="1" applyFont="1" applyFill="1" applyAlignment="1">
      <alignment horizontal="center"/>
    </xf>
    <xf numFmtId="44" fontId="0" fillId="0" borderId="0" xfId="3" applyFont="1"/>
    <xf numFmtId="49" fontId="2" fillId="7" borderId="0" xfId="2" applyNumberFormat="1" applyFont="1" applyFill="1" applyBorder="1" applyAlignment="1">
      <alignment vertical="center"/>
    </xf>
    <xf numFmtId="10" fontId="1" fillId="8" borderId="6" xfId="2" applyNumberFormat="1" applyFont="1" applyFill="1" applyBorder="1" applyAlignment="1">
      <alignment horizontal="center"/>
    </xf>
    <xf numFmtId="49" fontId="1" fillId="7" borderId="0" xfId="2" applyNumberFormat="1" applyFont="1" applyFill="1" applyBorder="1" applyAlignment="1">
      <alignment horizontal="center" vertical="center"/>
    </xf>
    <xf numFmtId="167" fontId="1" fillId="10" borderId="0" xfId="1" applyNumberFormat="1" applyFont="1" applyFill="1"/>
    <xf numFmtId="196" fontId="1" fillId="10" borderId="0" xfId="1" applyNumberFormat="1" applyFont="1" applyFill="1"/>
    <xf numFmtId="167" fontId="1" fillId="7" borderId="0" xfId="1" applyNumberFormat="1" applyFont="1" applyFill="1" applyBorder="1" applyAlignment="1">
      <alignment horizontal="center" vertical="center"/>
    </xf>
    <xf numFmtId="9" fontId="0" fillId="7" borderId="0" xfId="2" applyFont="1" applyFill="1" applyBorder="1" applyAlignment="1">
      <alignment horizontal="right" vertical="center"/>
    </xf>
    <xf numFmtId="196" fontId="0" fillId="9" borderId="0" xfId="1" applyNumberFormat="1" applyFont="1" applyFill="1"/>
    <xf numFmtId="9" fontId="1" fillId="9" borderId="0" xfId="2" applyFont="1" applyFill="1"/>
    <xf numFmtId="196" fontId="1" fillId="9" borderId="0" xfId="0" applyNumberFormat="1" applyFont="1" applyFill="1"/>
    <xf numFmtId="167" fontId="4" fillId="7" borderId="0" xfId="1" applyNumberFormat="1" applyFont="1" applyFill="1"/>
    <xf numFmtId="166" fontId="0" fillId="34" borderId="6" xfId="2" applyNumberFormat="1" applyFont="1" applyFill="1" applyBorder="1" applyAlignment="1">
      <alignment horizontal="center"/>
    </xf>
    <xf numFmtId="43" fontId="0" fillId="7" borderId="0" xfId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43" fontId="1" fillId="7" borderId="0" xfId="1" applyFont="1" applyFill="1" applyBorder="1" applyAlignment="1">
      <alignment horizontal="left" vertical="center"/>
    </xf>
    <xf numFmtId="43" fontId="1" fillId="9" borderId="0" xfId="0" applyNumberFormat="1" applyFont="1" applyFill="1"/>
    <xf numFmtId="167" fontId="1" fillId="9" borderId="0" xfId="0" applyNumberFormat="1" applyFont="1" applyFill="1"/>
    <xf numFmtId="182" fontId="0" fillId="7" borderId="0" xfId="1" applyNumberFormat="1" applyFont="1" applyFill="1" applyBorder="1" applyAlignment="1">
      <alignment vertical="center"/>
    </xf>
    <xf numFmtId="43" fontId="0" fillId="7" borderId="0" xfId="1" applyFont="1" applyFill="1" applyBorder="1" applyAlignment="1">
      <alignment vertical="center"/>
    </xf>
    <xf numFmtId="10" fontId="0" fillId="3" borderId="0" xfId="2" applyNumberFormat="1" applyFont="1" applyFill="1" applyBorder="1" applyAlignment="1">
      <alignment horizontal="right"/>
    </xf>
    <xf numFmtId="181" fontId="1" fillId="7" borderId="0" xfId="1" applyNumberFormat="1" applyFont="1" applyFill="1" applyBorder="1" applyAlignment="1">
      <alignment vertical="center"/>
    </xf>
    <xf numFmtId="195" fontId="0" fillId="7" borderId="0" xfId="1" applyNumberFormat="1" applyFont="1" applyFill="1" applyBorder="1" applyAlignment="1">
      <alignment horizontal="center" vertical="center"/>
    </xf>
    <xf numFmtId="167" fontId="42" fillId="19" borderId="5" xfId="1" applyNumberFormat="1" applyFont="1" applyFill="1" applyBorder="1"/>
    <xf numFmtId="43" fontId="4" fillId="0" borderId="0" xfId="0" applyNumberFormat="1" applyFont="1"/>
    <xf numFmtId="10" fontId="4" fillId="8" borderId="6" xfId="2" applyNumberFormat="1" applyFont="1" applyFill="1" applyBorder="1"/>
    <xf numFmtId="10" fontId="4" fillId="0" borderId="0" xfId="2" applyNumberFormat="1" applyFont="1" applyBorder="1" applyAlignment="1">
      <alignment horizontal="center"/>
    </xf>
    <xf numFmtId="0" fontId="0" fillId="0" borderId="36" xfId="0" applyBorder="1"/>
    <xf numFmtId="167" fontId="2" fillId="9" borderId="0" xfId="1" applyNumberFormat="1" applyFont="1" applyFill="1"/>
    <xf numFmtId="196" fontId="2" fillId="9" borderId="0" xfId="1" applyNumberFormat="1" applyFont="1" applyFill="1"/>
    <xf numFmtId="49" fontId="0" fillId="7" borderId="5" xfId="2" applyNumberFormat="1" applyFont="1" applyFill="1" applyBorder="1" applyAlignment="1">
      <alignment vertical="center"/>
    </xf>
    <xf numFmtId="167" fontId="0" fillId="7" borderId="5" xfId="1" applyNumberFormat="1" applyFont="1" applyFill="1" applyBorder="1" applyAlignment="1">
      <alignment vertical="center"/>
    </xf>
    <xf numFmtId="181" fontId="0" fillId="7" borderId="5" xfId="1" applyNumberFormat="1" applyFont="1" applyFill="1" applyBorder="1" applyAlignment="1">
      <alignment vertical="center"/>
    </xf>
    <xf numFmtId="43" fontId="0" fillId="7" borderId="5" xfId="1" applyFont="1" applyFill="1" applyBorder="1" applyAlignment="1">
      <alignment vertical="center"/>
    </xf>
    <xf numFmtId="182" fontId="0" fillId="7" borderId="5" xfId="1" applyNumberFormat="1" applyFont="1" applyFill="1" applyBorder="1" applyAlignment="1">
      <alignment vertical="center"/>
    </xf>
    <xf numFmtId="167" fontId="0" fillId="9" borderId="5" xfId="0" applyNumberFormat="1" applyFill="1" applyBorder="1"/>
    <xf numFmtId="196" fontId="0" fillId="9" borderId="5" xfId="1" applyNumberFormat="1" applyFont="1" applyFill="1" applyBorder="1"/>
    <xf numFmtId="196" fontId="2" fillId="9" borderId="5" xfId="1" applyNumberFormat="1" applyFont="1" applyFill="1" applyBorder="1"/>
    <xf numFmtId="167" fontId="1" fillId="9" borderId="5" xfId="0" applyNumberFormat="1" applyFont="1" applyFill="1" applyBorder="1"/>
    <xf numFmtId="169" fontId="0" fillId="9" borderId="0" xfId="0" applyNumberFormat="1" applyFill="1"/>
    <xf numFmtId="49" fontId="0" fillId="7" borderId="5" xfId="2" applyNumberFormat="1" applyFont="1" applyFill="1" applyBorder="1" applyAlignment="1">
      <alignment horizontal="left" vertical="center"/>
    </xf>
    <xf numFmtId="43" fontId="0" fillId="7" borderId="5" xfId="1" applyFont="1" applyFill="1" applyBorder="1" applyAlignment="1">
      <alignment horizontal="left" vertical="center"/>
    </xf>
    <xf numFmtId="167" fontId="0" fillId="7" borderId="5" xfId="1" applyNumberFormat="1" applyFont="1" applyFill="1" applyBorder="1" applyAlignment="1">
      <alignment horizontal="center" vertical="center"/>
    </xf>
    <xf numFmtId="49" fontId="1" fillId="7" borderId="55" xfId="2" applyNumberFormat="1" applyFont="1" applyFill="1" applyBorder="1" applyAlignment="1">
      <alignment horizontal="left" vertical="center"/>
    </xf>
    <xf numFmtId="43" fontId="0" fillId="7" borderId="55" xfId="1" applyFont="1" applyFill="1" applyBorder="1" applyAlignment="1">
      <alignment horizontal="left" vertical="center"/>
    </xf>
    <xf numFmtId="181" fontId="0" fillId="7" borderId="55" xfId="1" applyNumberFormat="1" applyFont="1" applyFill="1" applyBorder="1" applyAlignment="1">
      <alignment vertical="center"/>
    </xf>
    <xf numFmtId="167" fontId="0" fillId="7" borderId="55" xfId="1" applyNumberFormat="1" applyFont="1" applyFill="1" applyBorder="1" applyAlignment="1">
      <alignment horizontal="center" vertical="center"/>
    </xf>
    <xf numFmtId="167" fontId="0" fillId="9" borderId="55" xfId="0" applyNumberFormat="1" applyFill="1" applyBorder="1"/>
    <xf numFmtId="167" fontId="1" fillId="9" borderId="55" xfId="0" applyNumberFormat="1" applyFont="1" applyFill="1" applyBorder="1"/>
    <xf numFmtId="196" fontId="0" fillId="9" borderId="55" xfId="1" applyNumberFormat="1" applyFont="1" applyFill="1" applyBorder="1"/>
    <xf numFmtId="0" fontId="0" fillId="0" borderId="55" xfId="0" applyBorder="1"/>
    <xf numFmtId="193" fontId="0" fillId="0" borderId="0" xfId="0" applyNumberFormat="1"/>
    <xf numFmtId="10" fontId="20" fillId="0" borderId="6" xfId="2" applyNumberFormat="1" applyFont="1" applyFill="1" applyBorder="1"/>
    <xf numFmtId="43" fontId="0" fillId="0" borderId="0" xfId="0" applyNumberFormat="1" applyAlignment="1">
      <alignment horizontal="left" vertical="center"/>
    </xf>
    <xf numFmtId="166" fontId="1" fillId="10" borderId="0" xfId="2" applyNumberFormat="1" applyFont="1" applyFill="1"/>
    <xf numFmtId="167" fontId="0" fillId="7" borderId="0" xfId="1" applyNumberFormat="1" applyFont="1" applyFill="1" applyBorder="1" applyAlignment="1">
      <alignment vertical="top" wrapText="1"/>
    </xf>
    <xf numFmtId="49" fontId="47" fillId="7" borderId="0" xfId="1" applyNumberFormat="1" applyFont="1" applyFill="1" applyBorder="1" applyAlignment="1">
      <alignment vertical="top" wrapText="1"/>
    </xf>
    <xf numFmtId="188" fontId="1" fillId="9" borderId="0" xfId="11" applyNumberFormat="1" applyFont="1" applyFill="1"/>
    <xf numFmtId="203" fontId="5" fillId="0" borderId="5" xfId="1" applyNumberFormat="1" applyFont="1" applyBorder="1"/>
    <xf numFmtId="203" fontId="5" fillId="0" borderId="5" xfId="0" applyNumberFormat="1" applyFont="1" applyBorder="1" applyAlignment="1">
      <alignment horizontal="center"/>
    </xf>
    <xf numFmtId="203" fontId="0" fillId="0" borderId="5" xfId="0" applyNumberFormat="1" applyBorder="1"/>
    <xf numFmtId="192" fontId="0" fillId="3" borderId="0" xfId="1" applyNumberFormat="1" applyFont="1" applyFill="1" applyBorder="1" applyAlignment="1">
      <alignment horizontal="center"/>
    </xf>
    <xf numFmtId="9" fontId="5" fillId="0" borderId="0" xfId="2" applyFont="1" applyAlignment="1">
      <alignment horizontal="center"/>
    </xf>
    <xf numFmtId="0" fontId="25" fillId="4" borderId="0" xfId="0" applyFont="1" applyFill="1"/>
    <xf numFmtId="166" fontId="1" fillId="0" borderId="0" xfId="2" applyNumberFormat="1" applyFont="1" applyBorder="1"/>
    <xf numFmtId="43" fontId="2" fillId="0" borderId="0" xfId="1" applyFont="1" applyAlignment="1">
      <alignment horizontal="right"/>
    </xf>
    <xf numFmtId="43" fontId="2" fillId="0" borderId="5" xfId="1" applyFont="1" applyBorder="1" applyAlignment="1">
      <alignment horizontal="right"/>
    </xf>
    <xf numFmtId="43" fontId="1" fillId="0" borderId="0" xfId="1" applyFont="1" applyAlignment="1">
      <alignment horizontal="right"/>
    </xf>
    <xf numFmtId="43" fontId="13" fillId="0" borderId="0" xfId="1" applyFont="1" applyFill="1" applyBorder="1" applyAlignment="1">
      <alignment horizontal="right"/>
    </xf>
    <xf numFmtId="166" fontId="0" fillId="0" borderId="0" xfId="2" applyNumberFormat="1" applyFont="1" applyAlignment="1">
      <alignment horizontal="right"/>
    </xf>
    <xf numFmtId="43" fontId="0" fillId="0" borderId="0" xfId="1" applyFont="1" applyAlignment="1">
      <alignment horizontal="right"/>
    </xf>
    <xf numFmtId="10" fontId="4" fillId="8" borderId="0" xfId="2" applyNumberFormat="1" applyFont="1" applyFill="1" applyBorder="1"/>
    <xf numFmtId="0" fontId="25" fillId="4" borderId="37" xfId="0" applyFont="1" applyFill="1" applyBorder="1" applyAlignment="1">
      <alignment horizontal="center"/>
    </xf>
    <xf numFmtId="0" fontId="25" fillId="4" borderId="0" xfId="0" applyFont="1" applyFill="1" applyAlignment="1">
      <alignment horizontal="center" readingOrder="1"/>
    </xf>
    <xf numFmtId="167" fontId="13" fillId="9" borderId="39" xfId="1" applyNumberFormat="1" applyFont="1" applyFill="1" applyBorder="1" applyAlignment="1">
      <alignment horizontal="right"/>
    </xf>
    <xf numFmtId="167" fontId="13" fillId="9" borderId="56" xfId="1" applyNumberFormat="1" applyFont="1" applyFill="1" applyBorder="1" applyAlignment="1">
      <alignment horizontal="right"/>
    </xf>
    <xf numFmtId="167" fontId="13" fillId="9" borderId="40" xfId="1" applyNumberFormat="1" applyFont="1" applyFill="1" applyBorder="1" applyAlignment="1">
      <alignment horizontal="right" readingOrder="1"/>
    </xf>
    <xf numFmtId="167" fontId="13" fillId="9" borderId="41" xfId="1" applyNumberFormat="1" applyFont="1" applyFill="1" applyBorder="1" applyAlignment="1">
      <alignment horizontal="right" readingOrder="1"/>
    </xf>
    <xf numFmtId="0" fontId="25" fillId="4" borderId="38" xfId="0" applyFont="1" applyFill="1" applyBorder="1" applyAlignment="1">
      <alignment horizontal="center"/>
    </xf>
    <xf numFmtId="167" fontId="0" fillId="0" borderId="38" xfId="1" applyNumberFormat="1" applyFont="1" applyBorder="1" applyAlignment="1">
      <alignment readingOrder="1"/>
    </xf>
    <xf numFmtId="167" fontId="0" fillId="0" borderId="37" xfId="1" applyNumberFormat="1" applyFont="1" applyBorder="1"/>
    <xf numFmtId="166" fontId="0" fillId="0" borderId="38" xfId="2" applyNumberFormat="1" applyFont="1" applyBorder="1"/>
    <xf numFmtId="167" fontId="13" fillId="9" borderId="40" xfId="1" applyNumberFormat="1" applyFont="1" applyFill="1" applyBorder="1" applyAlignment="1">
      <alignment horizontal="right"/>
    </xf>
    <xf numFmtId="167" fontId="13" fillId="9" borderId="59" xfId="1" applyNumberFormat="1" applyFont="1" applyFill="1" applyBorder="1" applyAlignment="1">
      <alignment horizontal="right"/>
    </xf>
    <xf numFmtId="166" fontId="13" fillId="9" borderId="41" xfId="2" applyNumberFormat="1" applyFont="1" applyFill="1" applyBorder="1" applyAlignment="1">
      <alignment horizontal="right"/>
    </xf>
    <xf numFmtId="192" fontId="48" fillId="35" borderId="6" xfId="1" applyNumberFormat="1" applyFont="1" applyFill="1" applyBorder="1"/>
    <xf numFmtId="167" fontId="0" fillId="0" borderId="0" xfId="1" applyNumberFormat="1" applyFont="1" applyAlignment="1">
      <alignment horizontal="left" vertical="center"/>
    </xf>
    <xf numFmtId="167" fontId="0" fillId="9" borderId="37" xfId="0" applyNumberFormat="1" applyFill="1" applyBorder="1"/>
    <xf numFmtId="0" fontId="0" fillId="9" borderId="38" xfId="0" applyFill="1" applyBorder="1"/>
    <xf numFmtId="0" fontId="0" fillId="9" borderId="41" xfId="0" applyFill="1" applyBorder="1"/>
    <xf numFmtId="0" fontId="22" fillId="20" borderId="0" xfId="0" applyFont="1" applyFill="1"/>
    <xf numFmtId="166" fontId="23" fillId="19" borderId="0" xfId="2" applyNumberFormat="1" applyFont="1" applyFill="1" applyBorder="1"/>
    <xf numFmtId="0" fontId="23" fillId="19" borderId="35" xfId="0" applyFont="1" applyFill="1" applyBorder="1"/>
    <xf numFmtId="167" fontId="22" fillId="19" borderId="35" xfId="1" applyNumberFormat="1" applyFont="1" applyFill="1" applyBorder="1"/>
    <xf numFmtId="166" fontId="0" fillId="9" borderId="0" xfId="2" applyNumberFormat="1" applyFont="1" applyFill="1" applyBorder="1"/>
    <xf numFmtId="0" fontId="1" fillId="0" borderId="34" xfId="0" applyFont="1" applyBorder="1"/>
    <xf numFmtId="0" fontId="0" fillId="0" borderId="35" xfId="0" applyBorder="1"/>
    <xf numFmtId="167" fontId="1" fillId="9" borderId="37" xfId="0" applyNumberFormat="1" applyFont="1" applyFill="1" applyBorder="1"/>
    <xf numFmtId="0" fontId="0" fillId="9" borderId="37" xfId="0" applyFill="1" applyBorder="1"/>
    <xf numFmtId="0" fontId="0" fillId="9" borderId="39" xfId="0" applyFill="1" applyBorder="1"/>
    <xf numFmtId="0" fontId="0" fillId="9" borderId="40" xfId="0" applyFill="1" applyBorder="1"/>
    <xf numFmtId="167" fontId="0" fillId="9" borderId="40" xfId="0" applyNumberFormat="1" applyFill="1" applyBorder="1"/>
    <xf numFmtId="0" fontId="1" fillId="9" borderId="37" xfId="0" applyFont="1" applyFill="1" applyBorder="1" applyAlignment="1">
      <alignment horizontal="right"/>
    </xf>
    <xf numFmtId="0" fontId="1" fillId="9" borderId="0" xfId="0" applyFont="1" applyFill="1" applyAlignment="1">
      <alignment horizontal="right"/>
    </xf>
    <xf numFmtId="0" fontId="25" fillId="11" borderId="31" xfId="0" applyFont="1" applyFill="1" applyBorder="1" applyAlignment="1">
      <alignment horizontal="center"/>
    </xf>
    <xf numFmtId="0" fontId="25" fillId="11" borderId="51" xfId="0" applyFont="1" applyFill="1" applyBorder="1" applyAlignment="1">
      <alignment horizont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vertical="top" wrapText="1"/>
    </xf>
    <xf numFmtId="181" fontId="0" fillId="7" borderId="29" xfId="1" applyNumberFormat="1" applyFont="1" applyFill="1" applyBorder="1" applyAlignment="1">
      <alignment vertical="top" wrapText="1"/>
    </xf>
    <xf numFmtId="168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left" vertical="center"/>
    </xf>
    <xf numFmtId="167" fontId="0" fillId="7" borderId="29" xfId="1" applyNumberFormat="1" applyFont="1" applyFill="1" applyBorder="1" applyAlignment="1">
      <alignment horizontal="left" vertical="center"/>
    </xf>
    <xf numFmtId="172" fontId="0" fillId="7" borderId="32" xfId="1" applyNumberFormat="1" applyFont="1" applyFill="1" applyBorder="1" applyAlignment="1">
      <alignment horizontal="left" vertical="center"/>
    </xf>
    <xf numFmtId="43" fontId="0" fillId="7" borderId="32" xfId="1" applyFont="1" applyFill="1" applyBorder="1" applyAlignment="1">
      <alignment horizontal="left" vertical="center"/>
    </xf>
    <xf numFmtId="169" fontId="0" fillId="7" borderId="32" xfId="1" applyNumberFormat="1" applyFont="1" applyFill="1" applyBorder="1" applyAlignment="1">
      <alignment horizontal="left" vertical="center"/>
    </xf>
    <xf numFmtId="199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center" vertical="top" wrapText="1"/>
    </xf>
    <xf numFmtId="167" fontId="0" fillId="7" borderId="29" xfId="1" applyNumberFormat="1" applyFont="1" applyFill="1" applyBorder="1" applyAlignment="1">
      <alignment vertical="top" wrapText="1"/>
    </xf>
    <xf numFmtId="49" fontId="47" fillId="7" borderId="29" xfId="1" applyNumberFormat="1" applyFont="1" applyFill="1" applyBorder="1" applyAlignment="1">
      <alignment vertical="top" wrapText="1"/>
    </xf>
    <xf numFmtId="167" fontId="0" fillId="7" borderId="32" xfId="1" applyNumberFormat="1" applyFont="1" applyFill="1" applyBorder="1" applyAlignment="1">
      <alignment vertical="top" wrapText="1"/>
    </xf>
    <xf numFmtId="172" fontId="0" fillId="7" borderId="29" xfId="1" applyNumberFormat="1" applyFont="1" applyFill="1" applyBorder="1" applyAlignment="1">
      <alignment horizontal="left" vertical="center"/>
    </xf>
    <xf numFmtId="166" fontId="0" fillId="7" borderId="32" xfId="2" applyNumberFormat="1" applyFont="1" applyFill="1" applyBorder="1" applyAlignment="1">
      <alignment horizontal="right" vertical="center"/>
    </xf>
    <xf numFmtId="194" fontId="0" fillId="0" borderId="0" xfId="0" applyNumberFormat="1"/>
    <xf numFmtId="172" fontId="10" fillId="0" borderId="0" xfId="0" applyNumberFormat="1" applyFont="1" applyAlignment="1">
      <alignment horizontal="center"/>
    </xf>
    <xf numFmtId="167" fontId="44" fillId="18" borderId="0" xfId="0" applyNumberFormat="1" applyFont="1" applyFill="1"/>
    <xf numFmtId="194" fontId="0" fillId="0" borderId="0" xfId="1" applyNumberFormat="1" applyFont="1"/>
    <xf numFmtId="168" fontId="0" fillId="7" borderId="0" xfId="1" applyNumberFormat="1" applyFont="1" applyFill="1" applyBorder="1" applyAlignment="1">
      <alignment horizontal="center" vertical="center"/>
    </xf>
    <xf numFmtId="192" fontId="1" fillId="7" borderId="0" xfId="1" applyNumberFormat="1" applyFont="1" applyFill="1" applyBorder="1" applyAlignment="1">
      <alignment horizontal="right" vertical="center"/>
    </xf>
    <xf numFmtId="192" fontId="1" fillId="7" borderId="32" xfId="1" applyNumberFormat="1" applyFont="1" applyFill="1" applyBorder="1" applyAlignment="1">
      <alignment horizontal="right" vertical="center"/>
    </xf>
    <xf numFmtId="192" fontId="1" fillId="7" borderId="29" xfId="1" applyNumberFormat="1" applyFont="1" applyFill="1" applyBorder="1" applyAlignment="1">
      <alignment horizontal="right" vertical="center"/>
    </xf>
    <xf numFmtId="192" fontId="1" fillId="0" borderId="44" xfId="1" applyNumberFormat="1" applyFont="1" applyBorder="1" applyAlignment="1">
      <alignment horizontal="right"/>
    </xf>
    <xf numFmtId="8" fontId="0" fillId="0" borderId="0" xfId="0" applyNumberFormat="1"/>
    <xf numFmtId="167" fontId="23" fillId="18" borderId="0" xfId="1" applyNumberFormat="1" applyFont="1" applyFill="1"/>
    <xf numFmtId="43" fontId="2" fillId="3" borderId="0" xfId="1" applyFont="1" applyFill="1" applyBorder="1" applyAlignment="1">
      <alignment horizontal="right"/>
    </xf>
    <xf numFmtId="168" fontId="10" fillId="3" borderId="6" xfId="1" applyNumberFormat="1" applyFont="1" applyFill="1" applyBorder="1" applyAlignment="1">
      <alignment horizontal="right"/>
    </xf>
    <xf numFmtId="172" fontId="42" fillId="18" borderId="0" xfId="1" applyNumberFormat="1" applyFont="1" applyFill="1" applyBorder="1"/>
    <xf numFmtId="166" fontId="4" fillId="2" borderId="28" xfId="2" applyNumberFormat="1" applyFont="1" applyFill="1" applyBorder="1"/>
    <xf numFmtId="189" fontId="4" fillId="0" borderId="0" xfId="2" applyNumberFormat="1" applyFont="1"/>
    <xf numFmtId="43" fontId="0" fillId="2" borderId="0" xfId="1" applyFont="1" applyFill="1" applyBorder="1"/>
    <xf numFmtId="9" fontId="0" fillId="3" borderId="0" xfId="2" applyFont="1" applyFill="1"/>
    <xf numFmtId="172" fontId="0" fillId="2" borderId="0" xfId="0" applyNumberFormat="1" applyFill="1"/>
    <xf numFmtId="169" fontId="2" fillId="3" borderId="6" xfId="1" applyNumberFormat="1" applyFont="1" applyFill="1" applyBorder="1" applyAlignment="1">
      <alignment horizontal="center"/>
    </xf>
    <xf numFmtId="43" fontId="7" fillId="0" borderId="0" xfId="1" applyFont="1" applyFill="1" applyBorder="1"/>
    <xf numFmtId="167" fontId="10" fillId="0" borderId="0" xfId="1" applyNumberFormat="1" applyFont="1" applyAlignment="1">
      <alignment horizontal="center"/>
    </xf>
    <xf numFmtId="189" fontId="0" fillId="8" borderId="4" xfId="2" applyNumberFormat="1" applyFont="1" applyFill="1" applyBorder="1" applyAlignment="1">
      <alignment horizontal="right"/>
    </xf>
    <xf numFmtId="0" fontId="5" fillId="0" borderId="0" xfId="1" applyNumberFormat="1" applyFont="1" applyFill="1" applyBorder="1"/>
    <xf numFmtId="167" fontId="4" fillId="8" borderId="6" xfId="1" applyNumberFormat="1" applyFont="1" applyFill="1" applyBorder="1"/>
    <xf numFmtId="43" fontId="5" fillId="0" borderId="0" xfId="1" applyFont="1"/>
    <xf numFmtId="172" fontId="2" fillId="2" borderId="0" xfId="1" applyNumberFormat="1" applyFont="1" applyFill="1" applyBorder="1" applyAlignment="1">
      <alignment horizontal="center"/>
    </xf>
    <xf numFmtId="183" fontId="0" fillId="7" borderId="0" xfId="1" applyNumberFormat="1" applyFont="1" applyFill="1" applyBorder="1" applyAlignment="1">
      <alignment horizontal="center" vertical="center"/>
    </xf>
    <xf numFmtId="0" fontId="31" fillId="10" borderId="45" xfId="0" applyFont="1" applyFill="1" applyBorder="1" applyAlignment="1">
      <alignment horizontal="center"/>
    </xf>
    <xf numFmtId="0" fontId="31" fillId="10" borderId="46" xfId="0" applyFont="1" applyFill="1" applyBorder="1" applyAlignment="1">
      <alignment horizontal="center"/>
    </xf>
    <xf numFmtId="0" fontId="31" fillId="10" borderId="47" xfId="0" applyFont="1" applyFill="1" applyBorder="1" applyAlignment="1">
      <alignment horizontal="center"/>
    </xf>
    <xf numFmtId="0" fontId="31" fillId="10" borderId="34" xfId="0" applyFont="1" applyFill="1" applyBorder="1" applyAlignment="1">
      <alignment horizontal="center"/>
    </xf>
    <xf numFmtId="0" fontId="31" fillId="10" borderId="35" xfId="0" applyFont="1" applyFill="1" applyBorder="1" applyAlignment="1">
      <alignment horizontal="center"/>
    </xf>
    <xf numFmtId="0" fontId="31" fillId="10" borderId="36" xfId="0" applyFont="1" applyFill="1" applyBorder="1" applyAlignment="1">
      <alignment horizontal="center"/>
    </xf>
    <xf numFmtId="0" fontId="36" fillId="0" borderId="0" xfId="0" applyFont="1" applyAlignment="1">
      <alignment horizontal="left" vertical="top" wrapText="1"/>
    </xf>
    <xf numFmtId="0" fontId="0" fillId="3" borderId="16" xfId="0" applyFill="1" applyBorder="1" applyAlignment="1">
      <alignment horizontal="left"/>
    </xf>
    <xf numFmtId="0" fontId="1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5" fontId="1" fillId="0" borderId="0" xfId="1" applyNumberFormat="1" applyFont="1" applyFill="1" applyBorder="1" applyAlignment="1">
      <alignment horizontal="center"/>
    </xf>
    <xf numFmtId="170" fontId="0" fillId="0" borderId="0" xfId="3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2" fillId="0" borderId="0" xfId="0" applyFont="1" applyAlignment="1">
      <alignment horizontal="center"/>
    </xf>
    <xf numFmtId="0" fontId="0" fillId="32" borderId="0" xfId="0" applyFill="1" applyAlignment="1">
      <alignment horizontal="center"/>
    </xf>
    <xf numFmtId="181" fontId="0" fillId="7" borderId="0" xfId="1" applyNumberFormat="1" applyFont="1" applyFill="1" applyBorder="1" applyAlignment="1">
      <alignment horizontal="center" vertical="center"/>
    </xf>
    <xf numFmtId="49" fontId="2" fillId="7" borderId="0" xfId="2" applyNumberFormat="1" applyFont="1" applyFill="1" applyBorder="1" applyAlignment="1">
      <alignment vertical="center"/>
    </xf>
    <xf numFmtId="49" fontId="0" fillId="7" borderId="0" xfId="2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2" fillId="7" borderId="0" xfId="2" applyNumberFormat="1" applyFont="1" applyFill="1" applyBorder="1" applyAlignment="1">
      <alignment horizontal="left" vertical="center"/>
    </xf>
    <xf numFmtId="49" fontId="1" fillId="10" borderId="0" xfId="2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195" fontId="1" fillId="10" borderId="0" xfId="1" applyNumberFormat="1" applyFont="1" applyFill="1" applyBorder="1" applyAlignment="1">
      <alignment horizontal="center" vertical="center"/>
    </xf>
    <xf numFmtId="192" fontId="0" fillId="7" borderId="0" xfId="1" applyNumberFormat="1" applyFont="1" applyFill="1" applyBorder="1" applyAlignment="1">
      <alignment horizontal="center" vertical="center"/>
    </xf>
    <xf numFmtId="181" fontId="1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horizontal="center" vertical="center"/>
    </xf>
    <xf numFmtId="49" fontId="1" fillId="7" borderId="0" xfId="2" applyNumberFormat="1" applyFont="1" applyFill="1" applyBorder="1" applyAlignment="1">
      <alignment horizontal="left" vertical="center"/>
    </xf>
    <xf numFmtId="183" fontId="0" fillId="7" borderId="0" xfId="1" applyNumberFormat="1" applyFont="1" applyFill="1" applyBorder="1" applyAlignment="1">
      <alignment horizontal="center" vertical="center"/>
    </xf>
    <xf numFmtId="182" fontId="0" fillId="7" borderId="0" xfId="1" applyNumberFormat="1" applyFont="1" applyFill="1" applyBorder="1" applyAlignment="1">
      <alignment horizontal="center" vertical="center"/>
    </xf>
    <xf numFmtId="167" fontId="2" fillId="7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left" vertical="center"/>
    </xf>
    <xf numFmtId="168" fontId="0" fillId="7" borderId="0" xfId="1" applyNumberFormat="1" applyFont="1" applyFill="1" applyBorder="1" applyAlignment="1">
      <alignment horizontal="left" vertical="center"/>
    </xf>
    <xf numFmtId="167" fontId="2" fillId="7" borderId="0" xfId="1" applyNumberFormat="1" applyFont="1" applyFill="1" applyBorder="1" applyAlignment="1">
      <alignment horizontal="center" vertical="center"/>
    </xf>
    <xf numFmtId="167" fontId="0" fillId="7" borderId="0" xfId="1" applyNumberFormat="1" applyFont="1" applyFill="1" applyBorder="1" applyAlignment="1">
      <alignment horizontal="center" vertical="top" wrapText="1"/>
    </xf>
    <xf numFmtId="181" fontId="0" fillId="7" borderId="0" xfId="1" applyNumberFormat="1" applyFont="1" applyFill="1" applyBorder="1" applyAlignment="1">
      <alignment horizontal="center" vertical="top" wrapText="1"/>
    </xf>
    <xf numFmtId="192" fontId="1" fillId="10" borderId="0" xfId="1" applyNumberFormat="1" applyFont="1" applyFill="1" applyBorder="1" applyAlignment="1">
      <alignment horizontal="center" vertical="center"/>
    </xf>
    <xf numFmtId="167" fontId="1" fillId="10" borderId="0" xfId="1" applyNumberFormat="1" applyFont="1" applyFill="1" applyBorder="1" applyAlignment="1">
      <alignment horizontal="center" vertical="center"/>
    </xf>
    <xf numFmtId="192" fontId="0" fillId="10" borderId="0" xfId="1" applyNumberFormat="1" applyFont="1" applyFill="1" applyBorder="1" applyAlignment="1">
      <alignment horizontal="center" vertical="center"/>
    </xf>
    <xf numFmtId="181" fontId="1" fillId="10" borderId="32" xfId="1" applyNumberFormat="1" applyFont="1" applyFill="1" applyBorder="1" applyAlignment="1">
      <alignment horizontal="center" vertical="center"/>
    </xf>
    <xf numFmtId="181" fontId="1" fillId="10" borderId="29" xfId="1" applyNumberFormat="1" applyFont="1" applyFill="1" applyBorder="1" applyAlignment="1">
      <alignment horizontal="center" vertical="center"/>
    </xf>
    <xf numFmtId="167" fontId="1" fillId="10" borderId="32" xfId="1" applyNumberFormat="1" applyFont="1" applyFill="1" applyBorder="1" applyAlignment="1">
      <alignment horizontal="center" vertical="center"/>
    </xf>
    <xf numFmtId="167" fontId="1" fillId="10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0" fontId="1" fillId="9" borderId="30" xfId="0" applyFont="1" applyFill="1" applyBorder="1" applyAlignment="1">
      <alignment horizontal="left"/>
    </xf>
    <xf numFmtId="0" fontId="1" fillId="9" borderId="4" xfId="0" applyFont="1" applyFill="1" applyBorder="1" applyAlignment="1">
      <alignment horizontal="left"/>
    </xf>
    <xf numFmtId="0" fontId="1" fillId="9" borderId="42" xfId="0" applyFont="1" applyFill="1" applyBorder="1" applyAlignment="1">
      <alignment horizontal="left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" fillId="9" borderId="58" xfId="0" applyFont="1" applyFill="1" applyBorder="1" applyAlignment="1">
      <alignment horizontal="center"/>
    </xf>
    <xf numFmtId="0" fontId="1" fillId="9" borderId="36" xfId="0" applyFont="1" applyFill="1" applyBorder="1" applyAlignment="1">
      <alignment horizontal="center"/>
    </xf>
    <xf numFmtId="0" fontId="1" fillId="9" borderId="34" xfId="0" applyFont="1" applyFill="1" applyBorder="1" applyAlignment="1">
      <alignment horizontal="center"/>
    </xf>
    <xf numFmtId="0" fontId="1" fillId="9" borderId="35" xfId="0" applyFont="1" applyFill="1" applyBorder="1" applyAlignment="1">
      <alignment horizontal="center"/>
    </xf>
    <xf numFmtId="0" fontId="1" fillId="9" borderId="57" xfId="0" applyFont="1" applyFill="1" applyBorder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33" fillId="4" borderId="0" xfId="0" applyFont="1" applyFill="1" applyAlignment="1">
      <alignment horizontal="left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</cellXfs>
  <cellStyles count="13">
    <cellStyle name="Comma" xfId="1" builtinId="3"/>
    <cellStyle name="Comma 2" xfId="11" xr:uid="{4C3F1E7B-6551-4914-AD03-44A5DA181899}"/>
    <cellStyle name="Currency" xfId="3" builtinId="4"/>
    <cellStyle name="Currency 2" xfId="12" xr:uid="{2E230281-6D76-428B-8A6E-BA82F8EA78F2}"/>
    <cellStyle name="Heading 1" xfId="5" builtinId="16" hidden="1"/>
    <cellStyle name="Heading 2" xfId="6" builtinId="17" hidden="1"/>
    <cellStyle name="Heading 3" xfId="7" builtinId="18" hidden="1"/>
    <cellStyle name="Heading 4" xfId="8" builtinId="19" hidden="1"/>
    <cellStyle name="Hyperlink" xfId="10" builtinId="8"/>
    <cellStyle name="Normal" xfId="0" builtinId="0"/>
    <cellStyle name="Percent" xfId="2" builtinId="5"/>
    <cellStyle name="Title" xfId="4" builtinId="15" hidden="1"/>
    <cellStyle name="Total" xfId="9" builtinId="25" hidden="1"/>
  </cellStyles>
  <dxfs count="9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8BFF8B"/>
      <color rgb="FFC6DEF2"/>
      <color rgb="FF0563C1"/>
      <color rgb="FF000066"/>
      <color rgb="FF006100"/>
      <color rgb="FF274872"/>
      <color rgb="FFFFFFFF"/>
      <color rgb="FF072F4D"/>
      <color rgb="FF0B4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bercuvitz@bell.ne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AD105"/>
  <sheetViews>
    <sheetView showGridLines="0" topLeftCell="G1" zoomScale="90" zoomScaleNormal="90" workbookViewId="0">
      <selection activeCell="R8" sqref="R8"/>
    </sheetView>
  </sheetViews>
  <sheetFormatPr defaultRowHeight="15" customHeight="1"/>
  <cols>
    <col min="1" max="1" width="2.85546875" customWidth="1"/>
    <col min="2" max="2" width="5.28515625" customWidth="1"/>
    <col min="3" max="3" width="18.85546875" customWidth="1"/>
    <col min="4" max="4" width="7.140625" customWidth="1"/>
    <col min="5" max="5" width="6.5703125" customWidth="1"/>
    <col min="6" max="6" width="12.140625" customWidth="1"/>
    <col min="7" max="7" width="14" customWidth="1"/>
    <col min="8" max="8" width="6.42578125" customWidth="1"/>
    <col min="11" max="11" width="4.5703125" customWidth="1"/>
    <col min="17" max="17" width="3.85546875" customWidth="1"/>
    <col min="18" max="18" width="31.7109375" customWidth="1"/>
    <col min="19" max="19" width="12.140625" customWidth="1"/>
    <col min="20" max="20" width="3.7109375" customWidth="1"/>
  </cols>
  <sheetData>
    <row r="1" spans="1:30" ht="21">
      <c r="A1" s="199" t="str">
        <f>Inputs!$D$6&amp;" - Introduction and Index"</f>
        <v>Força Açoreana, S.A.:  Azores Photovoltaic Energy Venture - Introduction and Index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8"/>
      <c r="Y1" s="18"/>
      <c r="Z1" s="18"/>
      <c r="AA1" s="18"/>
      <c r="AB1" s="18"/>
      <c r="AC1" s="18"/>
      <c r="AD1" s="18"/>
    </row>
    <row r="2" spans="1:30" ht="18.75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8"/>
      <c r="Y2" s="18"/>
      <c r="Z2" s="18"/>
      <c r="AA2" s="18"/>
      <c r="AB2" s="18"/>
      <c r="AC2" s="18"/>
      <c r="AD2" s="18"/>
    </row>
    <row r="3" spans="1:30" ht="15" customHeight="1" thickBot="1"/>
    <row r="4" spans="1:30" ht="15" customHeight="1" thickBot="1">
      <c r="B4" s="797" t="s">
        <v>0</v>
      </c>
      <c r="C4" s="798"/>
      <c r="D4" s="798"/>
      <c r="E4" s="798"/>
      <c r="F4" s="798"/>
      <c r="G4" s="799"/>
      <c r="I4" s="794" t="s">
        <v>1</v>
      </c>
      <c r="J4" s="795"/>
      <c r="K4" s="795"/>
      <c r="L4" s="795"/>
      <c r="M4" s="795"/>
      <c r="N4" s="795"/>
      <c r="O4" s="795"/>
      <c r="P4" s="795"/>
      <c r="Q4" s="795"/>
      <c r="R4" s="795"/>
      <c r="S4" s="795"/>
      <c r="T4" s="795"/>
      <c r="U4" s="795"/>
      <c r="V4" s="795"/>
      <c r="W4" s="795"/>
      <c r="X4" s="796"/>
    </row>
    <row r="5" spans="1:30">
      <c r="B5" s="408"/>
      <c r="C5" s="109"/>
      <c r="D5" s="109"/>
      <c r="E5" s="109"/>
      <c r="F5" s="462"/>
      <c r="G5" s="463"/>
      <c r="I5" s="220"/>
      <c r="X5" s="225"/>
    </row>
    <row r="6" spans="1:30" ht="15.75">
      <c r="B6" s="464" t="s">
        <v>2</v>
      </c>
      <c r="C6" s="332"/>
      <c r="D6" s="332" t="s">
        <v>3</v>
      </c>
      <c r="E6" s="332"/>
      <c r="F6" s="332"/>
      <c r="G6" s="465"/>
      <c r="I6" s="220"/>
      <c r="J6" s="451" t="s">
        <v>4</v>
      </c>
      <c r="K6" s="332"/>
      <c r="L6" s="327" t="s">
        <v>4</v>
      </c>
      <c r="M6" s="332"/>
      <c r="N6" s="332"/>
      <c r="O6" s="332"/>
      <c r="P6" s="333" t="s">
        <v>5</v>
      </c>
      <c r="Q6" s="332"/>
      <c r="R6" s="327" t="s">
        <v>6</v>
      </c>
      <c r="S6" s="334" t="s">
        <v>7</v>
      </c>
      <c r="T6" s="332"/>
      <c r="U6" s="327" t="s">
        <v>8</v>
      </c>
      <c r="V6" s="332"/>
      <c r="W6" s="332"/>
      <c r="X6" s="225"/>
    </row>
    <row r="7" spans="1:30" ht="15.75">
      <c r="B7" s="464" t="s">
        <v>9</v>
      </c>
      <c r="C7" s="332"/>
      <c r="D7" s="336" t="s">
        <v>10</v>
      </c>
      <c r="E7" s="332"/>
      <c r="F7" s="332"/>
      <c r="G7" s="465"/>
      <c r="I7" s="220"/>
      <c r="J7" s="452"/>
      <c r="L7" s="202" t="s">
        <v>11</v>
      </c>
      <c r="P7" s="328"/>
      <c r="Q7" s="1"/>
      <c r="R7" s="320" t="s">
        <v>12</v>
      </c>
      <c r="S7" s="331"/>
      <c r="U7" s="321" t="s">
        <v>13</v>
      </c>
      <c r="X7" s="225"/>
    </row>
    <row r="8" spans="1:30" ht="15.75">
      <c r="B8" s="464" t="s">
        <v>14</v>
      </c>
      <c r="C8" s="332"/>
      <c r="D8" s="336" t="str">
        <f>Inputs!D7</f>
        <v>Horta, Faial, Azores, Portugal</v>
      </c>
      <c r="E8" s="332"/>
      <c r="F8" s="337"/>
      <c r="G8" s="466"/>
      <c r="I8" s="220"/>
      <c r="J8" s="452"/>
      <c r="L8" s="321" t="s">
        <v>15</v>
      </c>
      <c r="P8" s="328"/>
      <c r="Q8" s="1"/>
      <c r="R8" s="321" t="s">
        <v>16</v>
      </c>
      <c r="S8" s="331"/>
      <c r="U8" s="321"/>
      <c r="X8" s="225"/>
    </row>
    <row r="9" spans="1:30" ht="15.75">
      <c r="B9" s="464" t="s">
        <v>17</v>
      </c>
      <c r="C9" s="332"/>
      <c r="D9" s="332" t="s">
        <v>18</v>
      </c>
      <c r="E9" s="332"/>
      <c r="F9" s="338" t="s">
        <v>19</v>
      </c>
      <c r="G9" s="465"/>
      <c r="I9" s="220"/>
      <c r="J9" s="452"/>
      <c r="L9" s="321" t="s">
        <v>13</v>
      </c>
      <c r="P9" s="328"/>
      <c r="Q9" s="1"/>
      <c r="R9" s="320" t="s">
        <v>20</v>
      </c>
      <c r="S9" s="331"/>
      <c r="U9" s="321"/>
      <c r="X9" s="225"/>
    </row>
    <row r="10" spans="1:30" ht="16.5" customHeight="1">
      <c r="B10" s="409"/>
      <c r="G10" s="467"/>
      <c r="I10" s="220"/>
      <c r="J10" s="452"/>
      <c r="L10" s="321" t="s">
        <v>21</v>
      </c>
      <c r="P10" s="328"/>
      <c r="Q10" s="1"/>
      <c r="R10" s="321" t="s">
        <v>22</v>
      </c>
      <c r="X10" s="225"/>
    </row>
    <row r="11" spans="1:30" ht="15" customHeight="1">
      <c r="B11" s="800"/>
      <c r="C11" s="800"/>
      <c r="D11" s="800"/>
      <c r="E11" s="800"/>
      <c r="F11" s="800"/>
      <c r="G11" s="800"/>
      <c r="I11" s="220"/>
      <c r="J11" s="452"/>
      <c r="L11" s="321" t="s">
        <v>23</v>
      </c>
      <c r="P11" s="328"/>
      <c r="Q11" s="1"/>
      <c r="R11" s="321" t="s">
        <v>24</v>
      </c>
      <c r="S11" s="335" t="s">
        <v>7</v>
      </c>
      <c r="T11" s="332"/>
      <c r="U11" s="327" t="s">
        <v>25</v>
      </c>
      <c r="X11" s="225"/>
    </row>
    <row r="12" spans="1:30" ht="15" customHeight="1">
      <c r="B12" s="800"/>
      <c r="C12" s="800"/>
      <c r="D12" s="800"/>
      <c r="E12" s="800"/>
      <c r="F12" s="800"/>
      <c r="G12" s="800"/>
      <c r="I12" s="220"/>
      <c r="J12" s="452"/>
      <c r="L12" s="321" t="s">
        <v>26</v>
      </c>
      <c r="P12" s="328"/>
      <c r="Q12" s="1"/>
      <c r="R12" s="320" t="s">
        <v>27</v>
      </c>
      <c r="S12" s="329"/>
      <c r="U12" s="321" t="s">
        <v>28</v>
      </c>
      <c r="X12" s="225"/>
    </row>
    <row r="13" spans="1:30" ht="15.75" customHeight="1">
      <c r="B13" s="800"/>
      <c r="C13" s="800"/>
      <c r="D13" s="800"/>
      <c r="E13" s="800"/>
      <c r="F13" s="800"/>
      <c r="G13" s="800"/>
      <c r="I13" s="220"/>
      <c r="J13" s="452"/>
      <c r="L13" s="321" t="s">
        <v>29</v>
      </c>
      <c r="P13" s="328"/>
      <c r="Q13" s="1"/>
      <c r="R13" s="321" t="s">
        <v>30</v>
      </c>
      <c r="S13" s="329"/>
      <c r="U13" s="321" t="s">
        <v>31</v>
      </c>
      <c r="X13" s="225"/>
    </row>
    <row r="14" spans="1:30" ht="15" customHeight="1">
      <c r="B14" s="800"/>
      <c r="C14" s="800"/>
      <c r="D14" s="800"/>
      <c r="E14" s="800"/>
      <c r="F14" s="800"/>
      <c r="G14" s="800"/>
      <c r="I14" s="220"/>
      <c r="J14" s="452"/>
      <c r="L14" s="321" t="s">
        <v>32</v>
      </c>
      <c r="P14" s="328"/>
      <c r="Q14" s="1"/>
      <c r="R14" s="321" t="s">
        <v>33</v>
      </c>
      <c r="S14" s="329"/>
      <c r="U14" s="321" t="s">
        <v>34</v>
      </c>
      <c r="X14" s="225"/>
    </row>
    <row r="15" spans="1:30" ht="15" customHeight="1">
      <c r="B15" s="800"/>
      <c r="C15" s="800"/>
      <c r="D15" s="800"/>
      <c r="E15" s="800"/>
      <c r="F15" s="800"/>
      <c r="G15" s="800"/>
      <c r="I15" s="220"/>
      <c r="P15" s="328"/>
      <c r="Q15" s="1"/>
      <c r="R15" s="321" t="s">
        <v>35</v>
      </c>
      <c r="S15" s="329"/>
      <c r="U15" s="321" t="s">
        <v>36</v>
      </c>
      <c r="X15" s="225"/>
    </row>
    <row r="16" spans="1:30" ht="16.5" customHeight="1">
      <c r="B16" s="800"/>
      <c r="C16" s="800"/>
      <c r="D16" s="800"/>
      <c r="E16" s="800"/>
      <c r="F16" s="800"/>
      <c r="G16" s="800"/>
      <c r="I16" s="220"/>
      <c r="K16" s="327"/>
      <c r="P16" s="328"/>
      <c r="Q16" s="1"/>
      <c r="R16" s="321" t="s">
        <v>37</v>
      </c>
      <c r="S16" s="329"/>
      <c r="X16" s="225"/>
    </row>
    <row r="17" spans="2:24" ht="15.75" customHeight="1">
      <c r="B17" s="800"/>
      <c r="C17" s="800"/>
      <c r="D17" s="800"/>
      <c r="E17" s="800"/>
      <c r="F17" s="800"/>
      <c r="G17" s="800"/>
      <c r="I17" s="220"/>
      <c r="L17" s="327" t="s">
        <v>38</v>
      </c>
      <c r="S17" s="329"/>
      <c r="U17" s="327" t="s">
        <v>39</v>
      </c>
      <c r="X17" s="225"/>
    </row>
    <row r="18" spans="2:24" ht="15.75" customHeight="1">
      <c r="B18" s="800"/>
      <c r="C18" s="800"/>
      <c r="D18" s="800"/>
      <c r="E18" s="800"/>
      <c r="F18" s="800"/>
      <c r="G18" s="800"/>
      <c r="I18" s="220"/>
      <c r="J18" s="224">
        <v>1234</v>
      </c>
      <c r="L18" t="s">
        <v>40</v>
      </c>
      <c r="P18" s="333" t="s">
        <v>41</v>
      </c>
      <c r="Q18" s="332"/>
      <c r="R18" s="327" t="s">
        <v>42</v>
      </c>
      <c r="S18" s="329"/>
      <c r="U18" s="321" t="s">
        <v>43</v>
      </c>
      <c r="X18" s="225"/>
    </row>
    <row r="19" spans="2:24" ht="15.75" customHeight="1">
      <c r="B19" s="800"/>
      <c r="C19" s="800"/>
      <c r="D19" s="800"/>
      <c r="E19" s="800"/>
      <c r="F19" s="800"/>
      <c r="G19" s="800"/>
      <c r="I19" s="220"/>
      <c r="J19" s="324">
        <v>1234</v>
      </c>
      <c r="L19" t="s">
        <v>44</v>
      </c>
      <c r="P19" s="328"/>
      <c r="Q19" s="1"/>
      <c r="R19" s="321" t="s">
        <v>41</v>
      </c>
      <c r="S19" s="329"/>
      <c r="U19" s="321" t="s">
        <v>45</v>
      </c>
      <c r="X19" s="225"/>
    </row>
    <row r="20" spans="2:24" ht="15" customHeight="1">
      <c r="B20" s="800"/>
      <c r="C20" s="800"/>
      <c r="D20" s="800"/>
      <c r="E20" s="800"/>
      <c r="F20" s="800"/>
      <c r="G20" s="800"/>
      <c r="I20" s="220"/>
      <c r="J20" s="325">
        <v>1234</v>
      </c>
      <c r="L20" t="s">
        <v>46</v>
      </c>
      <c r="S20" s="329"/>
      <c r="U20" s="321" t="s">
        <v>47</v>
      </c>
      <c r="X20" s="225"/>
    </row>
    <row r="21" spans="2:24" ht="18.75" customHeight="1">
      <c r="B21" s="800"/>
      <c r="C21" s="800"/>
      <c r="D21" s="800"/>
      <c r="E21" s="800"/>
      <c r="F21" s="800"/>
      <c r="G21" s="800"/>
      <c r="I21" s="220"/>
      <c r="J21" s="326">
        <v>1234</v>
      </c>
      <c r="L21" t="s">
        <v>48</v>
      </c>
      <c r="P21" s="333" t="s">
        <v>49</v>
      </c>
      <c r="Q21" s="332"/>
      <c r="R21" s="327" t="s">
        <v>50</v>
      </c>
      <c r="S21" s="329"/>
      <c r="U21" s="321"/>
      <c r="X21" s="225"/>
    </row>
    <row r="22" spans="2:24" ht="15.75">
      <c r="B22" s="800"/>
      <c r="C22" s="800"/>
      <c r="D22" s="800"/>
      <c r="E22" s="800"/>
      <c r="F22" s="800"/>
      <c r="G22" s="800"/>
      <c r="I22" s="220"/>
      <c r="J22" s="56" t="s">
        <v>51</v>
      </c>
      <c r="L22" t="s">
        <v>52</v>
      </c>
      <c r="P22" s="328"/>
      <c r="R22" s="321" t="s">
        <v>53</v>
      </c>
      <c r="S22" s="329"/>
      <c r="U22" s="327" t="s">
        <v>54</v>
      </c>
      <c r="X22" s="225"/>
    </row>
    <row r="23" spans="2:24">
      <c r="C23" s="56"/>
      <c r="I23" s="220"/>
      <c r="J23" s="56" t="s">
        <v>55</v>
      </c>
      <c r="L23" t="s">
        <v>56</v>
      </c>
      <c r="P23" s="328"/>
      <c r="R23" s="321" t="s">
        <v>57</v>
      </c>
      <c r="S23" s="329"/>
      <c r="U23" s="321" t="s">
        <v>54</v>
      </c>
      <c r="X23" s="225"/>
    </row>
    <row r="24" spans="2:24" ht="15.75">
      <c r="C24" s="56"/>
      <c r="I24" s="220"/>
      <c r="P24" s="328"/>
      <c r="R24" s="321" t="s">
        <v>58</v>
      </c>
      <c r="S24" s="329"/>
      <c r="U24" s="321"/>
      <c r="V24" s="332"/>
      <c r="X24" s="225"/>
    </row>
    <row r="25" spans="2:24" ht="15.75">
      <c r="C25" s="56"/>
      <c r="I25" s="220"/>
      <c r="P25" s="328"/>
      <c r="R25" s="321" t="s">
        <v>59</v>
      </c>
      <c r="S25" s="329"/>
      <c r="U25" s="327" t="s">
        <v>60</v>
      </c>
      <c r="X25" s="225"/>
    </row>
    <row r="26" spans="2:24">
      <c r="I26" s="220"/>
      <c r="S26" s="329"/>
      <c r="U26" s="321" t="s">
        <v>61</v>
      </c>
      <c r="X26" s="225"/>
    </row>
    <row r="27" spans="2:24" ht="15.75">
      <c r="I27" s="220"/>
      <c r="P27" s="333" t="s">
        <v>62</v>
      </c>
      <c r="Q27" s="332"/>
      <c r="R27" s="327" t="s">
        <v>63</v>
      </c>
      <c r="S27" s="329"/>
      <c r="U27" s="321" t="s">
        <v>64</v>
      </c>
      <c r="X27" s="225"/>
    </row>
    <row r="28" spans="2:24">
      <c r="I28" s="220"/>
      <c r="P28" s="328"/>
      <c r="R28" s="320" t="s">
        <v>53</v>
      </c>
      <c r="S28" s="329"/>
      <c r="U28" s="321"/>
      <c r="X28" s="225"/>
    </row>
    <row r="29" spans="2:24" ht="15.75">
      <c r="I29" s="220"/>
      <c r="P29" s="328"/>
      <c r="R29" s="321" t="s">
        <v>57</v>
      </c>
      <c r="S29" s="329"/>
      <c r="U29" s="327" t="s">
        <v>21</v>
      </c>
      <c r="X29" s="225"/>
    </row>
    <row r="30" spans="2:24">
      <c r="I30" s="220"/>
      <c r="P30" s="328"/>
      <c r="R30" s="321" t="s">
        <v>58</v>
      </c>
      <c r="S30" s="329"/>
      <c r="U30" s="321" t="s">
        <v>65</v>
      </c>
      <c r="X30" s="225"/>
    </row>
    <row r="31" spans="2:24">
      <c r="I31" s="220"/>
      <c r="P31" s="328"/>
      <c r="R31" s="321" t="s">
        <v>59</v>
      </c>
      <c r="S31" s="329"/>
      <c r="T31" s="1"/>
      <c r="X31" s="225"/>
    </row>
    <row r="32" spans="2:24" ht="15.75">
      <c r="H32" s="202"/>
      <c r="I32" s="220"/>
      <c r="S32" s="329"/>
      <c r="T32" s="1"/>
      <c r="U32" s="327" t="s">
        <v>66</v>
      </c>
      <c r="X32" s="225"/>
    </row>
    <row r="33" spans="8:24" ht="15.75">
      <c r="H33" s="202"/>
      <c r="I33" s="220"/>
      <c r="P33" s="333" t="s">
        <v>67</v>
      </c>
      <c r="Q33" s="332"/>
      <c r="R33" s="327" t="s">
        <v>68</v>
      </c>
      <c r="S33" s="329"/>
      <c r="T33" s="1"/>
      <c r="U33" s="321" t="s">
        <v>66</v>
      </c>
      <c r="X33" s="225"/>
    </row>
    <row r="34" spans="8:24">
      <c r="I34" s="220"/>
      <c r="P34" s="328"/>
      <c r="R34" s="321" t="s">
        <v>53</v>
      </c>
      <c r="S34" s="329"/>
      <c r="U34" s="321" t="s">
        <v>69</v>
      </c>
      <c r="X34" s="225"/>
    </row>
    <row r="35" spans="8:24">
      <c r="I35" s="220"/>
      <c r="P35" s="328"/>
      <c r="R35" s="321" t="s">
        <v>57</v>
      </c>
      <c r="S35" s="329"/>
      <c r="U35" s="321" t="s">
        <v>70</v>
      </c>
      <c r="X35" s="225"/>
    </row>
    <row r="36" spans="8:24">
      <c r="I36" s="220"/>
      <c r="P36" s="328"/>
      <c r="R36" s="321" t="s">
        <v>58</v>
      </c>
      <c r="S36" s="329"/>
      <c r="X36" s="225"/>
    </row>
    <row r="37" spans="8:24" ht="15.75">
      <c r="I37" s="220"/>
      <c r="P37" s="328"/>
      <c r="R37" s="321" t="s">
        <v>59</v>
      </c>
      <c r="S37" s="330"/>
      <c r="U37" s="327" t="s">
        <v>71</v>
      </c>
      <c r="X37" s="225"/>
    </row>
    <row r="38" spans="8:24">
      <c r="I38" s="220"/>
      <c r="S38" s="330"/>
      <c r="U38" s="320" t="s">
        <v>72</v>
      </c>
      <c r="X38" s="225"/>
    </row>
    <row r="39" spans="8:24">
      <c r="I39" s="220"/>
      <c r="S39" s="330"/>
      <c r="U39" s="321" t="s">
        <v>73</v>
      </c>
      <c r="X39" s="225"/>
    </row>
    <row r="40" spans="8:24">
      <c r="I40" s="220"/>
      <c r="S40" s="330"/>
      <c r="U40" s="321" t="s">
        <v>74</v>
      </c>
      <c r="X40" s="225"/>
    </row>
    <row r="41" spans="8:24">
      <c r="I41" s="220"/>
      <c r="S41" s="330"/>
      <c r="U41" s="321" t="s">
        <v>75</v>
      </c>
      <c r="X41" s="225"/>
    </row>
    <row r="42" spans="8:24">
      <c r="I42" s="220"/>
      <c r="S42" s="330"/>
      <c r="U42" s="321" t="s">
        <v>76</v>
      </c>
      <c r="X42" s="225"/>
    </row>
    <row r="43" spans="8:24">
      <c r="I43" s="220"/>
      <c r="S43" s="330"/>
      <c r="U43" s="321" t="s">
        <v>77</v>
      </c>
      <c r="X43" s="225"/>
    </row>
    <row r="44" spans="8:24">
      <c r="I44" s="220"/>
      <c r="S44" s="330"/>
      <c r="U44" s="321" t="s">
        <v>78</v>
      </c>
      <c r="X44" s="225"/>
    </row>
    <row r="45" spans="8:24">
      <c r="I45" s="220"/>
      <c r="S45" s="330"/>
      <c r="U45" s="321" t="s">
        <v>79</v>
      </c>
      <c r="X45" s="225"/>
    </row>
    <row r="46" spans="8:24">
      <c r="I46" s="220"/>
      <c r="X46" s="225"/>
    </row>
    <row r="47" spans="8:24">
      <c r="I47" s="220"/>
      <c r="X47" s="225"/>
    </row>
    <row r="48" spans="8:24">
      <c r="I48" s="220"/>
      <c r="X48" s="225"/>
    </row>
    <row r="49" spans="9:24">
      <c r="I49" s="220"/>
      <c r="X49" s="225"/>
    </row>
    <row r="50" spans="9:24">
      <c r="I50" s="220"/>
      <c r="X50" s="225"/>
    </row>
    <row r="51" spans="9:24" ht="15.75" thickBot="1">
      <c r="I51" s="322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300"/>
      <c r="X51" s="323"/>
    </row>
    <row r="52" spans="9:24"/>
    <row r="53" spans="9:24"/>
    <row r="54" spans="9:24"/>
    <row r="55" spans="9:24"/>
    <row r="56" spans="9:24"/>
    <row r="57" spans="9:24"/>
    <row r="58" spans="9:24"/>
    <row r="59" spans="9:24"/>
    <row r="60" spans="9:24"/>
    <row r="61" spans="9:24"/>
    <row r="62" spans="9:24"/>
    <row r="63" spans="9:24"/>
    <row r="64" spans="9:2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</sheetData>
  <mergeCells count="3">
    <mergeCell ref="I4:X4"/>
    <mergeCell ref="B4:G4"/>
    <mergeCell ref="B11:G22"/>
  </mergeCells>
  <conditionalFormatting sqref="C23:C25 J23">
    <cfRule type="cellIs" dxfId="92" priority="3" operator="equal">
      <formula>"NO"</formula>
    </cfRule>
    <cfRule type="cellIs" dxfId="91" priority="4" operator="equal">
      <formula>"OK"</formula>
    </cfRule>
  </conditionalFormatting>
  <conditionalFormatting sqref="J22">
    <cfRule type="cellIs" dxfId="90" priority="5" operator="equal">
      <formula>"NO"</formula>
    </cfRule>
    <cfRule type="cellIs" dxfId="89" priority="6" operator="equal">
      <formula>"OK"</formula>
    </cfRule>
  </conditionalFormatting>
  <hyperlinks>
    <hyperlink ref="L8" location="Inputs!B19" display="Timing" xr:uid="{00000000-0004-0000-0000-000001000000}"/>
    <hyperlink ref="L9" location="Inputs!B31" display="Electricity Production" xr:uid="{00000000-0004-0000-0000-000002000000}"/>
    <hyperlink ref="J6" location="Inputs!A1" display="Inputs" xr:uid="{00000000-0004-0000-0000-000008000000}"/>
    <hyperlink ref="P6" location="Summary!A1" display="Summary" xr:uid="{00000000-0004-0000-0000-000009000000}"/>
    <hyperlink ref="P27" location="QFS!A1" display="QFS" xr:uid="{00000000-0004-0000-0000-00000A000000}"/>
    <hyperlink ref="P21" location="AFS!A1" display="AFS" xr:uid="{00000000-0004-0000-0000-00000B000000}"/>
    <hyperlink ref="S6" location="Calculations!A1" display="Calculations" xr:uid="{00000000-0004-0000-0000-00000C000000}"/>
    <hyperlink ref="R7" location="Summary!B4" display="Key Project Information" xr:uid="{00000000-0004-0000-0000-00000F000000}"/>
    <hyperlink ref="R8" location="Summary!B13" display="Sources and Uses" xr:uid="{00000000-0004-0000-0000-000010000000}"/>
    <hyperlink ref="R9" location="Summary!F4" display="Financial Metrics" xr:uid="{00000000-0004-0000-0000-000011000000}"/>
    <hyperlink ref="R11" location="Summary!F31" display="Error Checks" xr:uid="{00000000-0004-0000-0000-000013000000}"/>
    <hyperlink ref="R12" location="Summary!I4" display="Summary Financials" xr:uid="{00000000-0004-0000-0000-000014000000}"/>
    <hyperlink ref="R13" location="Summary!B64" display="Project Spend Curve (chart)" xr:uid="{00000000-0004-0000-0000-000015000000}"/>
    <hyperlink ref="R14" location="Summary!I49" display="Debt Service Coverage (chart)" xr:uid="{00000000-0004-0000-0000-000016000000}"/>
    <hyperlink ref="R15" location="Summary!B86" display="Senior Debt Amortization (chart)" xr:uid="{00000000-0004-0000-0000-000017000000}"/>
    <hyperlink ref="R16" location="Summary!I71" display="Equity Cash Flow (chart)" xr:uid="{00000000-0004-0000-0000-000018000000}"/>
    <hyperlink ref="R28" location="QFS!B6" display="Income Statement" xr:uid="{00000000-0004-0000-0000-000019000000}"/>
    <hyperlink ref="R29" location="QFS!B29" display="Balance Sheet" xr:uid="{00000000-0004-0000-0000-00001A000000}"/>
    <hyperlink ref="R30" location="QFS!B69" display="Cash Flow Statement" xr:uid="{00000000-0004-0000-0000-00001B000000}"/>
    <hyperlink ref="R31" location="QFS!B110" display="Cash Waterfall" xr:uid="{00000000-0004-0000-0000-00001C000000}"/>
    <hyperlink ref="R22" location="AFS!B4" display="Income Statement" xr:uid="{00000000-0004-0000-0000-00001D000000}"/>
    <hyperlink ref="R23" location="AFS!B27" display="Balance Sheet" xr:uid="{00000000-0004-0000-0000-00001E000000}"/>
    <hyperlink ref="R24" location="AFS!B68" display="Cash Flow Statement" xr:uid="{00000000-0004-0000-0000-00001F000000}"/>
    <hyperlink ref="R25" location="AFS!B109" display="Cash Waterfall" xr:uid="{00000000-0004-0000-0000-000020000000}"/>
    <hyperlink ref="U38" location="Calculations!B5" display="Flags and Timing" xr:uid="{00000000-0004-0000-0000-000021000000}"/>
    <hyperlink ref="U39" location="Calculations!B29" display="Indexation Factors" xr:uid="{00000000-0004-0000-0000-000022000000}"/>
    <hyperlink ref="U40" location="Calculations!B39" display="Uses of Funds" xr:uid="{00000000-0004-0000-0000-000023000000}"/>
    <hyperlink ref="U41" location="Calculations!B91" display="Sources of Funds" xr:uid="{00000000-0004-0000-0000-000024000000}"/>
    <hyperlink ref="U12" location="Calculations!B111" display="Subordinated Debt" xr:uid="{00000000-0004-0000-0000-000027000000}"/>
    <hyperlink ref="U42" location="Calculations!B330" display="Working Capital" xr:uid="{00000000-0004-0000-0000-00002B000000}"/>
    <hyperlink ref="U43" location="Calculations!B355" display="Depreciation" xr:uid="{00000000-0004-0000-0000-00002C000000}"/>
    <hyperlink ref="U44" location="Calculations!B382" display="Taxes" xr:uid="{00000000-0004-0000-0000-00002D000000}"/>
    <hyperlink ref="R34" location="Calculations!B408" display="Income Statement (Monthly)" xr:uid="{00000000-0004-0000-0000-00002E000000}"/>
    <hyperlink ref="R35" location="Calculations!B472" display="Balance Sheet (Monthly)" xr:uid="{00000000-0004-0000-0000-00002F000000}"/>
    <hyperlink ref="R36" location="Calculations!B472" display="Cash Flow Statement (Monthly)" xr:uid="{00000000-0004-0000-0000-000030000000}"/>
    <hyperlink ref="R37" location="Calculations!B517" display="Cash Waterfall (Monthly)" xr:uid="{00000000-0004-0000-0000-000031000000}"/>
    <hyperlink ref="U45" location="Calculations!B541" display="Retained Earnings (Montly)" xr:uid="{00000000-0004-0000-0000-000032000000}"/>
    <hyperlink ref="L14" location="Inputs!B269" display="Depreciation and Tax" xr:uid="{00000000-0004-0000-0000-000007000000}"/>
    <hyperlink ref="F9" r:id="rId1" xr:uid="{6F6910FC-D65A-496A-87D1-5A394F76F100}"/>
    <hyperlink ref="L11" location="Inputs!B145" display="Capital Expenses Monthly Breakdown" xr:uid="{2B39A73E-0AF5-4CD1-A382-EFE1156A0718}"/>
    <hyperlink ref="U14" location="Amortization!A1" display="Amortization Table" xr:uid="{39051C8C-A6F9-4EFD-A16E-C17DB6705F28}"/>
    <hyperlink ref="U7" location="Calculations!B5" display="Flags and Timing" xr:uid="{B3AD80A1-AD7E-4FFF-A741-D0CF11201559}"/>
    <hyperlink ref="U7" location="'New Production'!A1" display="New Production" xr:uid="{60749D89-9B28-4666-AF75-B84A552B00D0}"/>
    <hyperlink ref="L12" location="Inputs!B200" display="Reserve Accounts" xr:uid="{618DC2FE-EEEC-4C2D-A901-20C09B713C43}"/>
    <hyperlink ref="L13" location="Inputs!B145" display="Capital Expenses Monthly Breakdown" xr:uid="{F241681C-76FB-4A45-898D-61AD6E60D75C}"/>
    <hyperlink ref="L13" location="Inputs!B215" display="Financing" xr:uid="{51F3120B-C849-49E9-B0FF-3F57DF550FFF}"/>
    <hyperlink ref="U13" location="Calculations!B142" display="Senior Debt" xr:uid="{E15D582B-1A8E-4EDE-98A2-FC4995D93BBF}"/>
    <hyperlink ref="U18" location="Calculations!B102" display="Equity Drawdown Detail" xr:uid="{7F6D032C-286B-4A37-9B6B-F27A9EC84FD9}"/>
    <hyperlink ref="U19" location="Calculations!B548" display="Dividend Detail" xr:uid="{D71648DD-A274-4864-BA1D-F62C26105135}"/>
    <hyperlink ref="U20" location="Calculations!B519" display="IRR Calculation" xr:uid="{173F560F-3827-4178-9D45-06E27BE78621}"/>
    <hyperlink ref="U15" location="Calculations!B590" display="Debt Covenants" xr:uid="{9EB4D399-1FEB-4E81-A79D-256818C387FB}"/>
    <hyperlink ref="U23" location="'Startup Costs'!A1" display="Startup Costs" xr:uid="{1597C9AF-85E1-4A62-BAC2-C26D7D46C920}"/>
    <hyperlink ref="U26" location="CapEx!A1" display="Capital Expense Detail and Assumptions" xr:uid="{C95CF71A-A28C-4A71-A1C7-0FCD9CAF55B6}"/>
    <hyperlink ref="U27" location="'Construction Labor'!A1" display="Construction Labor" xr:uid="{F6FC2066-EF2A-46A8-8BCC-E8F8BB558E2C}"/>
    <hyperlink ref="U30" location="Calculations!B208" display="Revenue Calculations (Electricity)" xr:uid="{33224F12-71FD-400F-BD1C-E6524B03898C}"/>
    <hyperlink ref="R19" location="Timeline!A1" display="Timeline" xr:uid="{326C04E0-B5BF-44AA-917A-AE00D86A3522}"/>
    <hyperlink ref="U33" location="OpEx!A1" display="Operating Expense Detail" xr:uid="{67F56A8A-6F30-4A89-93F2-189D88688ED4}"/>
    <hyperlink ref="U34" location="Payroll!A1" display="Payroll and Staffing " xr:uid="{1E087FE9-3DA3-49F4-8C42-B025CD62A2A2}"/>
    <hyperlink ref="U35" location="Calculations!B232" display="Monthly Expense Detail" xr:uid="{7A3BE7E2-DB2D-44B8-B8F5-F78CE2821601}"/>
    <hyperlink ref="S11" location="Calculations!A1" display="Calculations" xr:uid="{10F4D290-DBEC-46BB-B6E3-1BC03ED07636}"/>
    <hyperlink ref="R10" location="Summary!F19" display="Key Dates" xr:uid="{00000000-0004-0000-0000-000012000000}"/>
    <hyperlink ref="L10" location="Inputs!B118" display="Revenues" xr:uid="{00000000-0004-0000-0000-000003000000}"/>
    <hyperlink ref="L7" location="Inputs!B4" display="General" xr:uid="{6D3C346A-0B5C-4FEA-8811-8917DCE7B637}"/>
  </hyperlinks>
  <pageMargins left="0.7" right="0.7" top="0.75" bottom="0.75" header="0.3" footer="0.3"/>
  <pageSetup scale="47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4" tint="-0.249977111117893"/>
  </sheetPr>
  <dimension ref="A1:AT137"/>
  <sheetViews>
    <sheetView showGridLines="0" zoomScale="125" zoomScaleNormal="120" workbookViewId="0">
      <pane xSplit="8" ySplit="3" topLeftCell="I4" activePane="bottomRight" state="frozen"/>
      <selection pane="bottomRight" activeCell="I8" sqref="I8"/>
      <selection pane="bottomLeft" activeCell="A5" sqref="A5"/>
      <selection pane="topRight" activeCell="H1" sqref="H1"/>
    </sheetView>
  </sheetViews>
  <sheetFormatPr defaultColWidth="9.140625" defaultRowHeight="15"/>
  <cols>
    <col min="1" max="2" width="3" customWidth="1"/>
    <col min="3" max="3" width="37.5703125" customWidth="1"/>
    <col min="4" max="5" width="17.140625" customWidth="1"/>
    <col min="6" max="6" width="9.5703125" customWidth="1"/>
    <col min="7" max="7" width="4.7109375" customWidth="1"/>
    <col min="8" max="8" width="14.7109375" customWidth="1"/>
    <col min="9" max="46" width="13.5703125" customWidth="1"/>
  </cols>
  <sheetData>
    <row r="1" spans="1:46" ht="21">
      <c r="A1" s="199" t="str">
        <f>Inputs!$D$6&amp;" - Annual Financial Statements"</f>
        <v>Força Açoreana, S.A.:  Azores Photovoltaic Energy Venture - Annual Financial Statements</v>
      </c>
      <c r="B1" s="17"/>
      <c r="C1" s="17"/>
      <c r="D1" s="17"/>
      <c r="E1" s="17"/>
      <c r="F1" s="17"/>
      <c r="G1" s="48"/>
      <c r="H1" s="17"/>
      <c r="I1" s="48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</row>
    <row r="2" spans="1:46" ht="15" customHeight="1">
      <c r="A2" s="17"/>
      <c r="B2" s="17"/>
      <c r="C2" s="17" t="s">
        <v>80</v>
      </c>
      <c r="D2" s="639" t="s">
        <v>81</v>
      </c>
      <c r="E2" s="639" t="s">
        <v>82</v>
      </c>
      <c r="F2" s="17"/>
      <c r="G2" s="17"/>
      <c r="H2" s="639" t="s">
        <v>83</v>
      </c>
      <c r="I2" s="595">
        <f>YEAR(I3)</f>
        <v>2026</v>
      </c>
      <c r="J2" s="595">
        <f t="shared" ref="J2:AI2" si="0">YEAR(J3)</f>
        <v>2027</v>
      </c>
      <c r="K2" s="595">
        <f t="shared" si="0"/>
        <v>2028</v>
      </c>
      <c r="L2" s="595">
        <f t="shared" si="0"/>
        <v>2029</v>
      </c>
      <c r="M2" s="595">
        <f t="shared" si="0"/>
        <v>2030</v>
      </c>
      <c r="N2" s="595">
        <f t="shared" si="0"/>
        <v>2031</v>
      </c>
      <c r="O2" s="595">
        <f t="shared" si="0"/>
        <v>2032</v>
      </c>
      <c r="P2" s="595">
        <f t="shared" si="0"/>
        <v>2033</v>
      </c>
      <c r="Q2" s="595">
        <f t="shared" si="0"/>
        <v>2034</v>
      </c>
      <c r="R2" s="595">
        <f t="shared" si="0"/>
        <v>2035</v>
      </c>
      <c r="S2" s="595">
        <f t="shared" si="0"/>
        <v>2036</v>
      </c>
      <c r="T2" s="595">
        <f t="shared" si="0"/>
        <v>2037</v>
      </c>
      <c r="U2" s="595">
        <f t="shared" si="0"/>
        <v>2038</v>
      </c>
      <c r="V2" s="595">
        <f t="shared" si="0"/>
        <v>2039</v>
      </c>
      <c r="W2" s="595">
        <f t="shared" si="0"/>
        <v>2040</v>
      </c>
      <c r="X2" s="595">
        <f t="shared" si="0"/>
        <v>2041</v>
      </c>
      <c r="Y2" s="595">
        <f t="shared" si="0"/>
        <v>2042</v>
      </c>
      <c r="Z2" s="595">
        <f t="shared" si="0"/>
        <v>2043</v>
      </c>
      <c r="AA2" s="595">
        <f t="shared" si="0"/>
        <v>2044</v>
      </c>
      <c r="AB2" s="595">
        <f t="shared" si="0"/>
        <v>2045</v>
      </c>
      <c r="AC2" s="595">
        <f t="shared" si="0"/>
        <v>2046</v>
      </c>
      <c r="AD2" s="595">
        <f t="shared" si="0"/>
        <v>2047</v>
      </c>
      <c r="AE2" s="595">
        <f t="shared" si="0"/>
        <v>2048</v>
      </c>
      <c r="AF2" s="595">
        <f t="shared" si="0"/>
        <v>2049</v>
      </c>
      <c r="AG2" s="595">
        <f t="shared" si="0"/>
        <v>2050</v>
      </c>
      <c r="AH2" s="595">
        <f t="shared" si="0"/>
        <v>2051</v>
      </c>
      <c r="AI2" s="595">
        <f t="shared" si="0"/>
        <v>2052</v>
      </c>
      <c r="AJ2" s="595"/>
      <c r="AK2" s="595"/>
      <c r="AL2" s="595"/>
      <c r="AM2" s="595"/>
      <c r="AN2" s="595"/>
      <c r="AO2" s="595"/>
      <c r="AP2" s="595"/>
      <c r="AQ2" s="595"/>
      <c r="AR2" s="595"/>
      <c r="AS2" s="595"/>
      <c r="AT2" s="595"/>
    </row>
    <row r="3" spans="1:46" ht="15" customHeight="1">
      <c r="A3" s="17"/>
      <c r="B3" s="17"/>
      <c r="C3" s="17" t="s">
        <v>84</v>
      </c>
      <c r="D3" s="640" t="s">
        <v>85</v>
      </c>
      <c r="E3" s="640" t="s">
        <v>86</v>
      </c>
      <c r="F3" s="17"/>
      <c r="G3" s="17"/>
      <c r="H3" s="640">
        <v>55884</v>
      </c>
      <c r="I3" s="594">
        <v>46387</v>
      </c>
      <c r="J3" s="46">
        <f>I3+365</f>
        <v>46752</v>
      </c>
      <c r="K3" s="46">
        <f t="shared" ref="K3" si="1">J3+365</f>
        <v>47117</v>
      </c>
      <c r="L3" s="46">
        <f>K3+366</f>
        <v>47483</v>
      </c>
      <c r="M3" s="46">
        <f t="shared" ref="M3:AI3" si="2">L3+365</f>
        <v>47848</v>
      </c>
      <c r="N3" s="46">
        <f t="shared" si="2"/>
        <v>48213</v>
      </c>
      <c r="O3" s="46">
        <f t="shared" si="2"/>
        <v>48578</v>
      </c>
      <c r="P3" s="46">
        <f>O3+366</f>
        <v>48944</v>
      </c>
      <c r="Q3" s="46">
        <f t="shared" si="2"/>
        <v>49309</v>
      </c>
      <c r="R3" s="46">
        <f t="shared" si="2"/>
        <v>49674</v>
      </c>
      <c r="S3" s="46">
        <f t="shared" si="2"/>
        <v>50039</v>
      </c>
      <c r="T3" s="46">
        <f>S3+366</f>
        <v>50405</v>
      </c>
      <c r="U3" s="46">
        <f t="shared" si="2"/>
        <v>50770</v>
      </c>
      <c r="V3" s="46">
        <f t="shared" si="2"/>
        <v>51135</v>
      </c>
      <c r="W3" s="46">
        <f t="shared" si="2"/>
        <v>51500</v>
      </c>
      <c r="X3" s="46">
        <f>W3+366</f>
        <v>51866</v>
      </c>
      <c r="Y3" s="46">
        <f t="shared" si="2"/>
        <v>52231</v>
      </c>
      <c r="Z3" s="46">
        <f t="shared" si="2"/>
        <v>52596</v>
      </c>
      <c r="AA3" s="46">
        <f t="shared" si="2"/>
        <v>52961</v>
      </c>
      <c r="AB3" s="46">
        <f>AA3+366</f>
        <v>53327</v>
      </c>
      <c r="AC3" s="46">
        <f t="shared" si="2"/>
        <v>53692</v>
      </c>
      <c r="AD3" s="46">
        <f t="shared" si="2"/>
        <v>54057</v>
      </c>
      <c r="AE3" s="46">
        <f t="shared" si="2"/>
        <v>54422</v>
      </c>
      <c r="AF3" s="46">
        <f>AE3+366</f>
        <v>54788</v>
      </c>
      <c r="AG3" s="46">
        <f t="shared" si="2"/>
        <v>55153</v>
      </c>
      <c r="AH3" s="46">
        <f t="shared" si="2"/>
        <v>55518</v>
      </c>
      <c r="AI3" s="46">
        <f t="shared" si="2"/>
        <v>55883</v>
      </c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</row>
    <row r="4" spans="1:46">
      <c r="A4" s="128" t="s">
        <v>87</v>
      </c>
      <c r="B4" s="103" t="s">
        <v>53</v>
      </c>
      <c r="C4" s="101"/>
      <c r="D4" s="101"/>
      <c r="E4" s="101"/>
      <c r="F4" s="104" t="s">
        <v>88</v>
      </c>
      <c r="G4" s="101"/>
      <c r="H4" s="105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</row>
    <row r="5" spans="1:46" ht="15" customHeight="1">
      <c r="A5" s="201" t="str">
        <f ca="1">Summary!$C$49</f>
        <v>OK</v>
      </c>
      <c r="D5" s="85"/>
      <c r="E5" s="85"/>
      <c r="H5" s="627"/>
    </row>
    <row r="6" spans="1:46" ht="15" customHeight="1">
      <c r="A6" t="s">
        <v>89</v>
      </c>
      <c r="B6" s="3"/>
      <c r="C6" s="15" t="str">
        <f>Calculations!C351</f>
        <v>Revenues</v>
      </c>
      <c r="D6" s="44"/>
      <c r="E6" s="44"/>
      <c r="F6" s="50"/>
      <c r="H6" s="638" t="s">
        <v>90</v>
      </c>
      <c r="I6" s="50"/>
      <c r="J6" s="403"/>
      <c r="K6" s="627"/>
      <c r="L6" s="627"/>
      <c r="M6" s="627"/>
      <c r="N6" s="627"/>
      <c r="O6" s="627"/>
      <c r="P6" s="627"/>
      <c r="Q6" s="627"/>
      <c r="R6" s="627"/>
      <c r="S6" s="627"/>
      <c r="T6" s="627"/>
      <c r="U6" s="627"/>
      <c r="V6" s="627"/>
      <c r="W6" s="627"/>
      <c r="X6" s="627"/>
      <c r="Y6" s="627"/>
      <c r="AA6" s="627"/>
      <c r="AB6" s="627"/>
      <c r="AC6" s="627"/>
      <c r="AD6" s="627"/>
      <c r="AE6" s="627"/>
      <c r="AF6" s="627"/>
      <c r="AG6" s="627"/>
      <c r="AH6" s="627"/>
      <c r="AI6" s="627"/>
      <c r="AJ6" s="627"/>
      <c r="AK6" s="627"/>
      <c r="AL6" s="627"/>
      <c r="AM6" s="627"/>
      <c r="AN6" s="627"/>
      <c r="AO6" s="627"/>
      <c r="AP6" s="627"/>
      <c r="AQ6" s="627"/>
      <c r="AR6" s="627"/>
      <c r="AS6" s="627"/>
      <c r="AT6" s="50"/>
    </row>
    <row r="7" spans="1:46" ht="15" customHeight="1">
      <c r="B7" s="3"/>
      <c r="C7" s="522" t="s">
        <v>91</v>
      </c>
      <c r="D7" s="66">
        <f>SUM(K7:AA7)+AB7/2</f>
        <v>222009637.48020935</v>
      </c>
      <c r="E7" s="66">
        <f>H7-D7</f>
        <v>83906461.9053334</v>
      </c>
      <c r="F7" s="50" t="s">
        <v>92</v>
      </c>
      <c r="H7" s="66">
        <f>SUM(I7:AT7)</f>
        <v>305916099.38554275</v>
      </c>
      <c r="I7" s="45">
        <f>SUMIF(Calculations!$I$8:$QJ$8, I$2, Calculations!$I210:$QJ210)</f>
        <v>0</v>
      </c>
      <c r="J7" s="45">
        <f>SUMIF(Calculations!$I$8:$QJ$8, J$2, Calculations!$I210:$QJ210)</f>
        <v>0</v>
      </c>
      <c r="K7" s="45">
        <f>SUMIF(Calculations!$I$8:$QJ$8, K$2, Calculations!$I215:$QJ215)</f>
        <v>13701095.601993255</v>
      </c>
      <c r="L7" s="45">
        <f>SUMIF(Calculations!$I$8:$QJ$8, L$2, Calculations!$I215:$QJ215)</f>
        <v>13628062.678464163</v>
      </c>
      <c r="M7" s="45">
        <f>SUMIF(Calculations!$I$8:$QJ$8, M$2, Calculations!$I215:$QJ215)</f>
        <v>13492404.939413564</v>
      </c>
      <c r="N7" s="45">
        <f>SUMIF(Calculations!$I$8:$QJ$8, N$2, Calculations!$I215:$QJ215)</f>
        <v>13358097.577345999</v>
      </c>
      <c r="O7" s="45">
        <f>SUMIF(Calculations!$I$8:$QJ$8, O$2, Calculations!$I215:$QJ215)</f>
        <v>13225127.150212312</v>
      </c>
      <c r="P7" s="45">
        <f>SUMIF(Calculations!$I$8:$QJ$8, P$2, Calculations!$I215:$QJ215)</f>
        <v>13093480.34976946</v>
      </c>
      <c r="Q7" s="45">
        <f>SUMIF(Calculations!$I$8:$QJ$8, Q$2, Calculations!$I215:$QJ215)</f>
        <v>12963144.00024855</v>
      </c>
      <c r="R7" s="45">
        <f>SUMIF(Calculations!$I$8:$QJ$8, R$2, Calculations!$I215:$QJ215)</f>
        <v>12834105.057036173</v>
      </c>
      <c r="S7" s="45">
        <f>SUMIF(Calculations!$I$8:$QJ$8, S$2, Calculations!$I215:$QJ215)</f>
        <v>12706350.605368828</v>
      </c>
      <c r="T7" s="45">
        <f>SUMIF(Calculations!$I$8:$QJ$8, T$2, Calculations!$I215:$QJ215)</f>
        <v>12579867.859040372</v>
      </c>
      <c r="U7" s="45">
        <f>SUMIF(Calculations!$I$8:$QJ$8, U$2, Calculations!$I215:$QJ215)</f>
        <v>12454644.159122299</v>
      </c>
      <c r="V7" s="45">
        <f>SUMIF(Calculations!$I$8:$QJ$8, V$2, Calculations!$I215:$QJ215)</f>
        <v>12330666.972696804</v>
      </c>
      <c r="W7" s="45">
        <f>SUMIF(Calculations!$I$8:$QJ$8, W$2, Calculations!$I215:$QJ215)</f>
        <v>12207923.891602427</v>
      </c>
      <c r="X7" s="45">
        <f>SUMIF(Calculations!$I$8:$QJ$8, X$2, Calculations!$I215:$QJ215)</f>
        <v>12086402.631192198</v>
      </c>
      <c r="Y7" s="45">
        <f>SUMIF(Calculations!$I$8:$QJ$8, Y$2, Calculations!$I215:$QJ215)</f>
        <v>11966091.029104121</v>
      </c>
      <c r="Z7" s="45">
        <f>SUMIF(Calculations!$I$8:$QJ$8, Z$2, Calculations!$I215:$QJ215)</f>
        <v>11846977.044043932</v>
      </c>
      <c r="AA7" s="45">
        <f>SUMIF(Calculations!$I$8:$QJ$8, AA$2, Calculations!$I215:$QJ215)</f>
        <v>11729048.754579945</v>
      </c>
      <c r="AB7" s="45">
        <f>SUMIF(Calculations!$I$8:$QJ$8, AB$2, Calculations!$I215:$QJ215)</f>
        <v>11612294.357949896</v>
      </c>
      <c r="AC7" s="45">
        <f>SUMIF(Calculations!$I$8:$QJ$8, AC$2, Calculations!$I215:$QJ215)</f>
        <v>11496702.168879699</v>
      </c>
      <c r="AD7" s="45">
        <f>SUMIF(Calculations!$I$8:$QJ$8, AD$2, Calculations!$I215:$QJ215)</f>
        <v>11382260.618413914</v>
      </c>
      <c r="AE7" s="45">
        <f>SUMIF(Calculations!$I$8:$QJ$8, AE$2, Calculations!$I215:$QJ215)</f>
        <v>11268958.252757881</v>
      </c>
      <c r="AF7" s="45">
        <f>SUMIF(Calculations!$I$8:$QJ$8, AF$2, Calculations!$I215:$QJ215)</f>
        <v>11156783.732131375</v>
      </c>
      <c r="AG7" s="45">
        <f>SUMIF(Calculations!$I$8:$QJ$8, AG$2, Calculations!$I215:$QJ215)</f>
        <v>11045725.829633674</v>
      </c>
      <c r="AH7" s="45">
        <f>SUMIF(Calculations!$I$8:$QJ$8, AH$2, Calculations!$I215:$QJ215)</f>
        <v>10935773.430119926</v>
      </c>
      <c r="AI7" s="45">
        <f>SUMIF(Calculations!$I$8:$QJ$8, AI$2, Calculations!$I215:$QJ215)</f>
        <v>10814110.694421981</v>
      </c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</row>
    <row r="8" spans="1:46" ht="15" customHeight="1">
      <c r="B8" s="3"/>
      <c r="C8" s="522" t="s">
        <v>93</v>
      </c>
      <c r="D8" s="66">
        <f>SUM(K8:AA8)+AB8/2</f>
        <v>236952143.23947632</v>
      </c>
      <c r="E8" s="66">
        <f>H8-D8</f>
        <v>98267183.22460264</v>
      </c>
      <c r="F8" s="50" t="s">
        <v>92</v>
      </c>
      <c r="H8" s="66">
        <f>SUM(I8:AT8)</f>
        <v>335219326.46407896</v>
      </c>
      <c r="I8" s="45">
        <f>SUMIF(Calculations!$I$8:$QJ$8, I$2, Calculations!$I215:$QJ215)</f>
        <v>0</v>
      </c>
      <c r="J8" s="45">
        <f>SUMIF(Calculations!$I$8:$QJ$8, J$2, Calculations!$I215:$QJ215)</f>
        <v>0</v>
      </c>
      <c r="K8" s="45">
        <f>SUMIF(Calculations!$I$8:$QJ$8, K$2, Calculations!$I218:$QJ218)+SUMIF(Calculations!$I$8:$QJ$8, K$2, Calculations!$I225:$QJ225)</f>
        <v>13344397.897915835</v>
      </c>
      <c r="L8" s="45">
        <f>SUMIF(Calculations!$I$8:$QJ$8, L$2, Calculations!$I218:$QJ218)+SUMIF(Calculations!$I$8:$QJ$8, L$2, Calculations!$I225:$QJ225)</f>
        <v>13396229.226379514</v>
      </c>
      <c r="M8" s="45">
        <f>SUMIF(Calculations!$I$8:$QJ$8, M$2, Calculations!$I218:$QJ218)+SUMIF(Calculations!$I$8:$QJ$8, M$2, Calculations!$I225:$QJ225)</f>
        <v>13434918.020906555</v>
      </c>
      <c r="N8" s="45">
        <f>SUMIF(Calculations!$I$8:$QJ$8, N$2, Calculations!$I218:$QJ218)+SUMIF(Calculations!$I$8:$QJ$8, N$2, Calculations!$I225:$QJ225)</f>
        <v>13470912.98758376</v>
      </c>
      <c r="O8" s="45">
        <f>SUMIF(Calculations!$I$8:$QJ$8, O$2, Calculations!$I218:$QJ218)+SUMIF(Calculations!$I$8:$QJ$8, O$2, Calculations!$I225:$QJ225)</f>
        <v>13518182.274010211</v>
      </c>
      <c r="P8" s="45">
        <f>SUMIF(Calculations!$I$8:$QJ$8, P$2, Calculations!$I218:$QJ218)+SUMIF(Calculations!$I$8:$QJ$8, P$2, Calculations!$I225:$QJ225)</f>
        <v>13533824.988919143</v>
      </c>
      <c r="Q8" s="45">
        <f>SUMIF(Calculations!$I$8:$QJ$8, Q$2, Calculations!$I218:$QJ218)+SUMIF(Calculations!$I$8:$QJ$8, Q$2, Calculations!$I225:$QJ225)</f>
        <v>13550729.947628614</v>
      </c>
      <c r="R8" s="45">
        <f>SUMIF(Calculations!$I$8:$QJ$8, R$2, Calculations!$I218:$QJ218)+SUMIF(Calculations!$I$8:$QJ$8, R$2, Calculations!$I225:$QJ225)</f>
        <v>13573059.174024215</v>
      </c>
      <c r="S8" s="45">
        <f>SUMIF(Calculations!$I$8:$QJ$8, S$2, Calculations!$I218:$QJ218)+SUMIF(Calculations!$I$8:$QJ$8, S$2, Calculations!$I225:$QJ225)</f>
        <v>13604042.411280688</v>
      </c>
      <c r="T8" s="45">
        <f>SUMIF(Calculations!$I$8:$QJ$8, T$2, Calculations!$I218:$QJ218)+SUMIF(Calculations!$I$8:$QJ$8, T$2, Calculations!$I225:$QJ225)</f>
        <v>13609602.707479609</v>
      </c>
      <c r="U8" s="45">
        <f>SUMIF(Calculations!$I$8:$QJ$8, U$2, Calculations!$I218:$QJ218)+SUMIF(Calculations!$I$8:$QJ$8, U$2, Calculations!$I225:$QJ225)</f>
        <v>13613394.327582713</v>
      </c>
      <c r="V8" s="45">
        <f>SUMIF(Calculations!$I$8:$QJ$8, V$2, Calculations!$I218:$QJ218)+SUMIF(Calculations!$I$8:$QJ$8, V$2, Calculations!$I225:$QJ225)</f>
        <v>13612885.119829722</v>
      </c>
      <c r="W8" s="45">
        <f>SUMIF(Calculations!$I$8:$QJ$8, W$2, Calculations!$I218:$QJ218)+SUMIF(Calculations!$I$8:$QJ$8, W$2, Calculations!$I225:$QJ225)</f>
        <v>13625128.473219646</v>
      </c>
      <c r="X8" s="45">
        <f>SUMIF(Calculations!$I$8:$QJ$8, X$2, Calculations!$I218:$QJ218)+SUMIF(Calculations!$I$8:$QJ$8, X$2, Calculations!$I225:$QJ225)</f>
        <v>13613949.189072449</v>
      </c>
      <c r="Y8" s="45">
        <f>SUMIF(Calculations!$I$8:$QJ$8, Y$2, Calculations!$I218:$QJ218)+SUMIF(Calculations!$I$8:$QJ$8, Y$2, Calculations!$I225:$QJ225)</f>
        <v>13595929.790525533</v>
      </c>
      <c r="Z8" s="45">
        <f>SUMIF(Calculations!$I$8:$QJ$8, Z$2, Calculations!$I218:$QJ218)+SUMIF(Calculations!$I$8:$QJ$8, Z$2, Calculations!$I225:$QJ225)</f>
        <v>13571473.133361414</v>
      </c>
      <c r="AA8" s="45">
        <f>SUMIF(Calculations!$I$8:$QJ$8, AA$2, Calculations!$I218:$QJ218)+SUMIF(Calculations!$I$8:$QJ$8, AA$2, Calculations!$I225:$QJ225)</f>
        <v>13538045.123986019</v>
      </c>
      <c r="AB8" s="45">
        <f>SUMIF(Calculations!$I$8:$QJ$8, AB$2, Calculations!$I218:$QJ218)+SUMIF(Calculations!$I$8:$QJ$8, AB$2, Calculations!$I225:$QJ225)</f>
        <v>13490876.8915415</v>
      </c>
      <c r="AC8" s="45">
        <f>SUMIF(Calculations!$I$8:$QJ$8, AC$2, Calculations!$I218:$QJ218)+SUMIF(Calculations!$I$8:$QJ$8, AC$2, Calculations!$I225:$QJ225)</f>
        <v>13419426.491030909</v>
      </c>
      <c r="AD8" s="45">
        <f>SUMIF(Calculations!$I$8:$QJ$8, AD$2, Calculations!$I218:$QJ218)+SUMIF(Calculations!$I$8:$QJ$8, AD$2, Calculations!$I225:$QJ225)</f>
        <v>13315921.823022859</v>
      </c>
      <c r="AE8" s="45">
        <f>SUMIF(Calculations!$I$8:$QJ$8, AE$2, Calculations!$I218:$QJ218)+SUMIF(Calculations!$I$8:$QJ$8, AE$2, Calculations!$I225:$QJ225)</f>
        <v>13200937.626045924</v>
      </c>
      <c r="AF8" s="45">
        <f>SUMIF(Calculations!$I$8:$QJ$8, AF$2, Calculations!$I218:$QJ218)+SUMIF(Calculations!$I$8:$QJ$8, AF$2, Calculations!$I225:$QJ225)</f>
        <v>13076293.134875363</v>
      </c>
      <c r="AG8" s="45">
        <f>SUMIF(Calculations!$I$8:$QJ$8, AG$2, Calculations!$I218:$QJ218)+SUMIF(Calculations!$I$8:$QJ$8, AG$2, Calculations!$I225:$QJ225)</f>
        <v>12958538.238532504</v>
      </c>
      <c r="AH8" s="45">
        <f>SUMIF(Calculations!$I$8:$QJ$8, AH$2, Calculations!$I218:$QJ218)+SUMIF(Calculations!$I$8:$QJ$8, AH$2, Calculations!$I225:$QJ225)</f>
        <v>12842140.534545043</v>
      </c>
      <c r="AI8" s="45">
        <f>SUMIF(Calculations!$I$8:$QJ$8, AI$2, Calculations!$I218:$QJ218)+SUMIF(Calculations!$I$8:$QJ$8, AI$2, Calculations!$I225:$QJ225)</f>
        <v>12708486.930779258</v>
      </c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</row>
    <row r="9" spans="1:46" ht="15" customHeight="1">
      <c r="B9" s="3"/>
      <c r="C9" s="523" t="s">
        <v>94</v>
      </c>
      <c r="D9" s="700">
        <f>(D13-D12)/D8</f>
        <v>0.15780000000000005</v>
      </c>
      <c r="E9" s="700">
        <f>(E13-E12)/E8</f>
        <v>0.15779999999999986</v>
      </c>
      <c r="F9" s="701"/>
      <c r="H9" s="700">
        <f>(H13-H12)/H8</f>
        <v>0.1578</v>
      </c>
      <c r="I9" s="702"/>
      <c r="J9" s="38"/>
      <c r="K9" s="585">
        <f t="shared" ref="K9:AI9" si="3">(K13-K12)/K8</f>
        <v>0.15779999999999997</v>
      </c>
      <c r="L9" s="585">
        <f t="shared" si="3"/>
        <v>0.15779999999999997</v>
      </c>
      <c r="M9" s="585">
        <f t="shared" si="3"/>
        <v>0.15780000000000002</v>
      </c>
      <c r="N9" s="585">
        <f t="shared" si="3"/>
        <v>0.15780000000000002</v>
      </c>
      <c r="O9" s="585">
        <f t="shared" si="3"/>
        <v>0.15779999999999997</v>
      </c>
      <c r="P9" s="585">
        <f t="shared" si="3"/>
        <v>0.15780000000000002</v>
      </c>
      <c r="Q9" s="585">
        <f t="shared" si="3"/>
        <v>0.1578</v>
      </c>
      <c r="R9" s="585">
        <f t="shared" si="3"/>
        <v>0.15780000000000005</v>
      </c>
      <c r="S9" s="585">
        <f t="shared" si="3"/>
        <v>0.15779999999999997</v>
      </c>
      <c r="T9" s="585">
        <f t="shared" si="3"/>
        <v>0.1578</v>
      </c>
      <c r="U9" s="585">
        <f t="shared" si="3"/>
        <v>0.1578</v>
      </c>
      <c r="V9" s="585">
        <f t="shared" si="3"/>
        <v>0.15779999999999994</v>
      </c>
      <c r="W9" s="585">
        <f t="shared" si="3"/>
        <v>0.1578</v>
      </c>
      <c r="X9" s="585">
        <f t="shared" si="3"/>
        <v>0.1578</v>
      </c>
      <c r="Y9" s="585">
        <f t="shared" si="3"/>
        <v>0.15780000000000002</v>
      </c>
      <c r="Z9" s="585">
        <f t="shared" si="3"/>
        <v>0.15780000000000002</v>
      </c>
      <c r="AA9" s="585">
        <f t="shared" si="3"/>
        <v>0.15780000000000005</v>
      </c>
      <c r="AB9" s="585">
        <f t="shared" si="3"/>
        <v>0.1578</v>
      </c>
      <c r="AC9" s="585">
        <f t="shared" si="3"/>
        <v>0.1578</v>
      </c>
      <c r="AD9" s="585">
        <f t="shared" si="3"/>
        <v>0.15779999999999997</v>
      </c>
      <c r="AE9" s="585">
        <f t="shared" si="3"/>
        <v>0.15779999999999997</v>
      </c>
      <c r="AF9" s="585">
        <f t="shared" si="3"/>
        <v>0.15780000000000002</v>
      </c>
      <c r="AG9" s="585">
        <f t="shared" si="3"/>
        <v>0.15780000000000002</v>
      </c>
      <c r="AH9" s="585">
        <f t="shared" si="3"/>
        <v>0.15779999999999997</v>
      </c>
      <c r="AI9" s="585">
        <f t="shared" si="3"/>
        <v>0.15780000000000005</v>
      </c>
      <c r="AJ9" s="585"/>
      <c r="AK9" s="585"/>
      <c r="AL9" s="585"/>
      <c r="AM9" s="585"/>
      <c r="AN9" s="585"/>
      <c r="AO9" s="585"/>
      <c r="AP9" s="585"/>
      <c r="AQ9" s="585"/>
      <c r="AR9" s="585"/>
      <c r="AS9" s="585"/>
      <c r="AT9" s="585"/>
    </row>
    <row r="10" spans="1:46" ht="15" customHeight="1">
      <c r="B10" s="3"/>
      <c r="C10" s="75" t="str">
        <f>Calculations!C352</f>
        <v xml:space="preserve">    Production Sold</v>
      </c>
      <c r="D10" s="66">
        <f t="shared" ref="D10:D28" si="4">SUM(K10:AA10)+AB10/2</f>
        <v>29780438.977350567</v>
      </c>
      <c r="E10" s="66">
        <f t="shared" ref="E10:E28" si="5">H10-D10</f>
        <v>12773352.566400785</v>
      </c>
      <c r="F10" s="50" t="s">
        <v>95</v>
      </c>
      <c r="H10" s="74">
        <f t="shared" ref="H10:H16" si="6">SUM(I10:AT10)</f>
        <v>42553791.543751352</v>
      </c>
      <c r="I10" s="45">
        <f>SUMIF(Calculations!$I$8:$QJ$8, I$2, Calculations!$I352:$QJ352)</f>
        <v>0</v>
      </c>
      <c r="J10" s="45">
        <f>SUMIF(Calculations!$I$8:$QJ$8, J$2, Calculations!$I352:$QJ352)</f>
        <v>0</v>
      </c>
      <c r="K10" s="45">
        <f>SUMIF(Calculations!$I$8:$QJ$8, K$2, Calculations!$I229:$QJ229)</f>
        <v>1616465.117584531</v>
      </c>
      <c r="L10" s="45">
        <f>SUMIF(Calculations!$I$8:$QJ$8, L$2, Calculations!$I229:$QJ229)</f>
        <v>1631652.7212745999</v>
      </c>
      <c r="M10" s="45">
        <f>SUMIF(Calculations!$I$8:$QJ$8, M$2, Calculations!$I229:$QJ229)</f>
        <v>1645021.2559613613</v>
      </c>
      <c r="N10" s="45">
        <f>SUMIF(Calculations!$I$8:$QJ$8, N$2, Calculations!$I229:$QJ229)</f>
        <v>1657433.2076789432</v>
      </c>
      <c r="O10" s="45">
        <f>SUMIF(Calculations!$I$8:$QJ$8, O$2, Calculations!$I229:$QJ229)</f>
        <v>1670010.3124816488</v>
      </c>
      <c r="P10" s="45">
        <f>SUMIF(Calculations!$I$8:$QJ$8, P$2, Calculations!$I229:$QJ229)</f>
        <v>1680494.2192827179</v>
      </c>
      <c r="Q10" s="45">
        <f>SUMIF(Calculations!$I$8:$QJ$8, Q$2, Calculations!$I229:$QJ229)</f>
        <v>1690290.9201292417</v>
      </c>
      <c r="R10" s="45">
        <f>SUMIF(Calculations!$I$8:$QJ$8, R$2, Calculations!$I229:$QJ229)</f>
        <v>1700256.6102258204</v>
      </c>
      <c r="S10" s="45">
        <f>SUMIF(Calculations!$I$8:$QJ$8, S$2, Calculations!$I229:$QJ229)</f>
        <v>1710392.2724886998</v>
      </c>
      <c r="T10" s="45">
        <f>SUMIF(Calculations!$I$8:$QJ$8, T$2, Calculations!$I229:$QJ229)</f>
        <v>1718633.017350066</v>
      </c>
      <c r="U10" s="45">
        <f>SUMIF(Calculations!$I$8:$QJ$8, U$2, Calculations!$I229:$QJ229)</f>
        <v>1725291.9763421416</v>
      </c>
      <c r="V10" s="45">
        <f>SUMIF(Calculations!$I$8:$QJ$8, V$2, Calculations!$I229:$QJ229)</f>
        <v>1732123.9885358498</v>
      </c>
      <c r="W10" s="45">
        <f>SUMIF(Calculations!$I$8:$QJ$8, W$2, Calculations!$I229:$QJ229)</f>
        <v>1739129.724693144</v>
      </c>
      <c r="X10" s="45">
        <f>SUMIF(Calculations!$I$8:$QJ$8, X$2, Calculations!$I229:$QJ229)</f>
        <v>1744470.9918086075</v>
      </c>
      <c r="Y10" s="45">
        <f>SUMIF(Calculations!$I$8:$QJ$8, Y$2, Calculations!$I229:$QJ229)</f>
        <v>1747433.6530023133</v>
      </c>
      <c r="Z10" s="45">
        <f>SUMIF(Calculations!$I$8:$QJ$8, Z$2, Calculations!$I229:$QJ229)</f>
        <v>1749253.978158379</v>
      </c>
      <c r="AA10" s="45">
        <f>SUMIF(Calculations!$I$8:$QJ$8, AA$2, Calculations!$I229:$QJ229)</f>
        <v>1748390.3617896682</v>
      </c>
      <c r="AB10" s="45">
        <f>SUMIF(Calculations!$I$8:$QJ$8, AB$2, Calculations!$I229:$QJ229)</f>
        <v>1747389.2971256494</v>
      </c>
      <c r="AC10" s="45">
        <f>SUMIF(Calculations!$I$8:$QJ$8, AC$2, Calculations!$I229:$QJ229)</f>
        <v>1741130.3487463384</v>
      </c>
      <c r="AD10" s="45">
        <f>SUMIF(Calculations!$I$8:$QJ$8, AD$2, Calculations!$I229:$QJ229)</f>
        <v>1729422.9030452687</v>
      </c>
      <c r="AE10" s="45">
        <f>SUMIF(Calculations!$I$8:$QJ$8, AE$2, Calculations!$I229:$QJ229)</f>
        <v>1714661.8697202462</v>
      </c>
      <c r="AF10" s="45">
        <f>SUMIF(Calculations!$I$8:$QJ$8, AF$2, Calculations!$I229:$QJ229)</f>
        <v>1700352.1116333252</v>
      </c>
      <c r="AG10" s="45">
        <f>SUMIF(Calculations!$I$8:$QJ$8, AG$2, Calculations!$I229:$QJ229)</f>
        <v>1686079.3763727488</v>
      </c>
      <c r="AH10" s="45">
        <f>SUMIF(Calculations!$I$8:$QJ$8, AH$2, Calculations!$I229:$QJ229)</f>
        <v>1671979.8353873247</v>
      </c>
      <c r="AI10" s="45">
        <f>SUMIF(Calculations!$I$8:$QJ$8, AI$2, Calculations!$I229:$QJ229)</f>
        <v>1656031.4729327161</v>
      </c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</row>
    <row r="11" spans="1:46" ht="15" customHeight="1">
      <c r="B11" s="3"/>
      <c r="C11" s="75" t="s">
        <v>96</v>
      </c>
      <c r="D11" s="66">
        <f t="shared" si="4"/>
        <v>7610609.2258388158</v>
      </c>
      <c r="E11" s="66">
        <f t="shared" si="5"/>
        <v>2733208.9464414995</v>
      </c>
      <c r="F11" s="50" t="s">
        <v>95</v>
      </c>
      <c r="H11" s="66">
        <f t="shared" si="6"/>
        <v>10343818.172280315</v>
      </c>
      <c r="I11" s="45">
        <f>SUMIF(Calculations!$I$8:$QJ$8, I$2, Calculations!$I353:$QJ353)</f>
        <v>0</v>
      </c>
      <c r="J11" s="45">
        <f>SUMIF(Calculations!$I$8:$QJ$8, J$2, Calculations!$I353:$QJ353)</f>
        <v>0</v>
      </c>
      <c r="K11" s="45">
        <f>SUMIF(Calculations!$I$8:$QJ$8, K$2, Calculations!$I230:$QJ230)</f>
        <v>489280.87070658756</v>
      </c>
      <c r="L11" s="45">
        <f>SUMIF(Calculations!$I$8:$QJ$8, L$2, Calculations!$I230:$QJ230)</f>
        <v>482272.25064808707</v>
      </c>
      <c r="M11" s="45">
        <f>SUMIF(Calculations!$I$8:$QJ$8, M$2, Calculations!$I230:$QJ230)</f>
        <v>475008.80773769302</v>
      </c>
      <c r="N11" s="45">
        <f>SUMIF(Calculations!$I$8:$QJ$8, N$2, Calculations!$I230:$QJ230)</f>
        <v>468276.86176177446</v>
      </c>
      <c r="O11" s="45">
        <f>SUMIF(Calculations!$I$8:$QJ$8, O$2, Calculations!$I230:$QJ230)</f>
        <v>463158.8503571623</v>
      </c>
      <c r="P11" s="45">
        <f>SUMIF(Calculations!$I$8:$QJ$8, P$2, Calculations!$I230:$QJ230)</f>
        <v>455143.36396872287</v>
      </c>
      <c r="Q11" s="45">
        <f>SUMIF(Calculations!$I$8:$QJ$8, Q$2, Calculations!$I230:$QJ230)</f>
        <v>448014.26560655341</v>
      </c>
      <c r="R11" s="45">
        <f>SUMIF(Calculations!$I$8:$QJ$8, R$2, Calculations!$I230:$QJ230)</f>
        <v>441572.12743520108</v>
      </c>
      <c r="S11" s="45">
        <f>SUMIF(Calculations!$I$8:$QJ$8, S$2, Calculations!$I230:$QJ230)</f>
        <v>436325.62001139257</v>
      </c>
      <c r="T11" s="45">
        <f>SUMIF(Calculations!$I$8:$QJ$8, T$2, Calculations!$I230:$QJ230)</f>
        <v>428962.28989021608</v>
      </c>
      <c r="U11" s="45">
        <f>SUMIF(Calculations!$I$8:$QJ$8, U$2, Calculations!$I230:$QJ230)</f>
        <v>422901.64855041046</v>
      </c>
      <c r="V11" s="45">
        <f>SUMIF(Calculations!$I$8:$QJ$8, V$2, Calculations!$I230:$QJ230)</f>
        <v>415989.28337327967</v>
      </c>
      <c r="W11" s="45">
        <f>SUMIF(Calculations!$I$8:$QJ$8, W$2, Calculations!$I230:$QJ230)</f>
        <v>410915.54838091612</v>
      </c>
      <c r="X11" s="45">
        <f>SUMIF(Calculations!$I$8:$QJ$8, X$2, Calculations!$I230:$QJ230)</f>
        <v>403810.1902270249</v>
      </c>
      <c r="Y11" s="45">
        <f>SUMIF(Calculations!$I$8:$QJ$8, Y$2, Calculations!$I230:$QJ230)</f>
        <v>398004.06794261606</v>
      </c>
      <c r="Z11" s="45">
        <f>SUMIF(Calculations!$I$8:$QJ$8, Z$2, Calculations!$I230:$QJ230)</f>
        <v>392324.48228605249</v>
      </c>
      <c r="AA11" s="45">
        <f>SUMIF(Calculations!$I$8:$QJ$8, AA$2, Calculations!$I230:$QJ230)</f>
        <v>387913.15877532592</v>
      </c>
      <c r="AB11" s="45">
        <f>SUMIF(Calculations!$I$8:$QJ$8, AB$2, Calculations!$I230:$QJ230)</f>
        <v>381471.07635959936</v>
      </c>
      <c r="AC11" s="45">
        <f>SUMIF(Calculations!$I$8:$QJ$8, AC$2, Calculations!$I230:$QJ230)</f>
        <v>376455.15153833892</v>
      </c>
      <c r="AD11" s="45">
        <f>SUMIF(Calculations!$I$8:$QJ$8, AD$2, Calculations!$I230:$QJ230)</f>
        <v>371829.56062773819</v>
      </c>
      <c r="AE11" s="45">
        <f>SUMIF(Calculations!$I$8:$QJ$8, AE$2, Calculations!$I230:$QJ230)</f>
        <v>368446.08766980004</v>
      </c>
      <c r="AF11" s="45">
        <f>SUMIF(Calculations!$I$8:$QJ$8, AF$2, Calculations!$I230:$QJ230)</f>
        <v>363086.9450500072</v>
      </c>
      <c r="AG11" s="45">
        <f>SUMIF(Calculations!$I$8:$QJ$8, AG$2, Calculations!$I230:$QJ230)</f>
        <v>358777.95766768057</v>
      </c>
      <c r="AH11" s="45">
        <f>SUMIF(Calculations!$I$8:$QJ$8, AH$2, Calculations!$I230:$QJ230)</f>
        <v>354509.94096388284</v>
      </c>
      <c r="AI11" s="45">
        <f>SUMIF(Calculations!$I$8:$QJ$8, AI$2, Calculations!$I230:$QJ230)</f>
        <v>349367.76474425115</v>
      </c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</row>
    <row r="12" spans="1:46" ht="5.25" customHeight="1">
      <c r="B12" s="3"/>
      <c r="C12" s="75"/>
      <c r="D12" s="66"/>
      <c r="E12" s="66">
        <f t="shared" si="5"/>
        <v>0</v>
      </c>
      <c r="F12" s="50"/>
      <c r="H12" s="66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</row>
    <row r="13" spans="1:46" s="1" customFormat="1" ht="15" customHeight="1">
      <c r="B13" s="6"/>
      <c r="C13" s="15" t="s">
        <v>97</v>
      </c>
      <c r="D13" s="66">
        <f t="shared" si="4"/>
        <v>37391048.203189373</v>
      </c>
      <c r="E13" s="99">
        <f t="shared" si="5"/>
        <v>15506561.512842283</v>
      </c>
      <c r="F13" s="44" t="str">
        <f>Calculations!E355</f>
        <v>EUR</v>
      </c>
      <c r="H13" s="99">
        <f t="shared" si="6"/>
        <v>52897609.716031656</v>
      </c>
      <c r="I13" s="54">
        <f t="shared" ref="I13:AI13" si="7">I10+I11+I12</f>
        <v>0</v>
      </c>
      <c r="J13" s="54">
        <f t="shared" si="7"/>
        <v>0</v>
      </c>
      <c r="K13" s="54">
        <f t="shared" si="7"/>
        <v>2105745.9882911183</v>
      </c>
      <c r="L13" s="54">
        <f t="shared" si="7"/>
        <v>2113924.9719226868</v>
      </c>
      <c r="M13" s="54">
        <f t="shared" si="7"/>
        <v>2120030.0636990545</v>
      </c>
      <c r="N13" s="54">
        <f t="shared" si="7"/>
        <v>2125710.0694407178</v>
      </c>
      <c r="O13" s="54">
        <f t="shared" si="7"/>
        <v>2133169.1628388111</v>
      </c>
      <c r="P13" s="54">
        <f t="shared" si="7"/>
        <v>2135637.5832514409</v>
      </c>
      <c r="Q13" s="54">
        <f t="shared" si="7"/>
        <v>2138305.1857357952</v>
      </c>
      <c r="R13" s="54">
        <f t="shared" si="7"/>
        <v>2141828.7376610218</v>
      </c>
      <c r="S13" s="54">
        <f t="shared" si="7"/>
        <v>2146717.8925000923</v>
      </c>
      <c r="T13" s="54">
        <f t="shared" si="7"/>
        <v>2147595.3072402822</v>
      </c>
      <c r="U13" s="54">
        <f t="shared" si="7"/>
        <v>2148193.6248925519</v>
      </c>
      <c r="V13" s="54">
        <f t="shared" si="7"/>
        <v>2148113.2719091293</v>
      </c>
      <c r="W13" s="54">
        <f t="shared" si="7"/>
        <v>2150045.2730740602</v>
      </c>
      <c r="X13" s="54">
        <f t="shared" si="7"/>
        <v>2148281.1820356324</v>
      </c>
      <c r="Y13" s="54">
        <f t="shared" si="7"/>
        <v>2145437.7209449294</v>
      </c>
      <c r="Z13" s="54">
        <f t="shared" si="7"/>
        <v>2141578.4604444313</v>
      </c>
      <c r="AA13" s="54">
        <f t="shared" si="7"/>
        <v>2136303.5205649943</v>
      </c>
      <c r="AB13" s="54">
        <f t="shared" si="7"/>
        <v>2128860.3734852485</v>
      </c>
      <c r="AC13" s="54">
        <f t="shared" si="7"/>
        <v>2117585.5002846774</v>
      </c>
      <c r="AD13" s="54">
        <f t="shared" si="7"/>
        <v>2101252.4636730067</v>
      </c>
      <c r="AE13" s="54">
        <f t="shared" si="7"/>
        <v>2083107.9573900462</v>
      </c>
      <c r="AF13" s="54">
        <f t="shared" si="7"/>
        <v>2063439.0566833324</v>
      </c>
      <c r="AG13" s="54">
        <f t="shared" si="7"/>
        <v>2044857.3340404294</v>
      </c>
      <c r="AH13" s="54">
        <f t="shared" si="7"/>
        <v>2026489.7763512074</v>
      </c>
      <c r="AI13" s="54">
        <f t="shared" si="7"/>
        <v>2005399.2376769674</v>
      </c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</row>
    <row r="14" spans="1:46" ht="15" customHeight="1">
      <c r="B14" s="3"/>
      <c r="C14" s="75" t="s">
        <v>98</v>
      </c>
      <c r="D14" s="66">
        <f t="shared" si="4"/>
        <v>-3958010.5754261483</v>
      </c>
      <c r="E14" s="66">
        <f t="shared" ref="E14" si="8">H14-D14</f>
        <v>-2524135.6022707773</v>
      </c>
      <c r="F14" s="50" t="str">
        <f>Calculations!E355</f>
        <v>EUR</v>
      </c>
      <c r="H14" s="66">
        <f t="shared" ref="H14" si="9">SUM(I14:AT14)</f>
        <v>-6482146.1776969256</v>
      </c>
      <c r="I14" s="45">
        <f>SUMIF(Calculations!$I$8:$QJ$8, I$2, Calculations!$I231:$QJ232)</f>
        <v>0</v>
      </c>
      <c r="J14" s="45">
        <f>SUMIF(Calculations!$I$8:$QJ$8, J$2, Calculations!$I231:$QJ232)</f>
        <v>0</v>
      </c>
      <c r="K14" s="45">
        <f>SUMIF(Calculations!$I$8:$QJ$8, K$2, Calculations!$I354:$QJ354)</f>
        <v>-127674.1324886159</v>
      </c>
      <c r="L14" s="45">
        <f>SUMIF(Calculations!$I$8:$QJ$8, L$2, Calculations!$I354:$QJ354)</f>
        <v>-132247.39543700917</v>
      </c>
      <c r="M14" s="45">
        <f>SUMIF(Calculations!$I$8:$QJ$8, M$2, Calculations!$I354:$QJ354)</f>
        <v>-141693.91448781014</v>
      </c>
      <c r="N14" s="45">
        <f>SUMIF(Calculations!$I$8:$QJ$8, N$2, Calculations!$I354:$QJ354)</f>
        <v>-151676.25159989606</v>
      </c>
      <c r="O14" s="45">
        <f>SUMIF(Calculations!$I$8:$QJ$8, O$2, Calculations!$I354:$QJ354)</f>
        <v>-166218.7355330874</v>
      </c>
      <c r="P14" s="45">
        <f>SUMIF(Calculations!$I$8:$QJ$8, P$2, Calculations!$I354:$QJ354)</f>
        <v>-176141.67813741628</v>
      </c>
      <c r="Q14" s="45">
        <f>SUMIF(Calculations!$I$8:$QJ$8, Q$2, Calculations!$I354:$QJ354)</f>
        <v>-191165.99006101926</v>
      </c>
      <c r="R14" s="45">
        <f>SUMIF(Calculations!$I$8:$QJ$8, R$2, Calculations!$I354:$QJ354)</f>
        <v>-207056.29929475585</v>
      </c>
      <c r="S14" s="45">
        <f>SUMIF(Calculations!$I$8:$QJ$8, S$2, Calculations!$I354:$QJ354)</f>
        <v>-224163.04040703777</v>
      </c>
      <c r="T14" s="45">
        <f>SUMIF(Calculations!$I$8:$QJ$8, T$2, Calculations!$I354:$QJ354)</f>
        <v>-237374.51687045579</v>
      </c>
      <c r="U14" s="45">
        <f>SUMIF(Calculations!$I$8:$QJ$8, U$2, Calculations!$I354:$QJ354)</f>
        <v>-250509.43152994974</v>
      </c>
      <c r="V14" s="45">
        <f>SUMIF(Calculations!$I$8:$QJ$8, V$2, Calculations!$I354:$QJ354)</f>
        <v>-263854.1527602743</v>
      </c>
      <c r="W14" s="45">
        <f>SUMIF(Calculations!$I$8:$QJ$8, W$2, Calculations!$I354:$QJ354)</f>
        <v>-280268.01044537424</v>
      </c>
      <c r="X14" s="45">
        <f>SUMIF(Calculations!$I$8:$QJ$8, X$2, Calculations!$I354:$QJ354)</f>
        <v>-293054.7401539922</v>
      </c>
      <c r="Y14" s="45">
        <f>SUMIF(Calculations!$I$8:$QJ$8, Y$2, Calculations!$I354:$QJ354)</f>
        <v>-305132.3729782817</v>
      </c>
      <c r="Z14" s="45">
        <f>SUMIF(Calculations!$I$8:$QJ$8, Z$2, Calculations!$I354:$QJ354)</f>
        <v>-316267.311820089</v>
      </c>
      <c r="AA14" s="45">
        <f>SUMIF(Calculations!$I$8:$QJ$8, AA$2, Calculations!$I354:$QJ354)</f>
        <v>-326424.10560757277</v>
      </c>
      <c r="AB14" s="45">
        <f>SUMIF(Calculations!$I$8:$QJ$8, AB$2, Calculations!$I354:$QJ354)</f>
        <v>-334176.99162702158</v>
      </c>
      <c r="AC14" s="45">
        <f>SUMIF(Calculations!$I$8:$QJ$8, AC$2, Calculations!$I354:$QJ354)</f>
        <v>-339051.34083050006</v>
      </c>
      <c r="AD14" s="45">
        <f>SUMIF(Calculations!$I$8:$QJ$8, AD$2, Calculations!$I354:$QJ354)</f>
        <v>-339804.30458957929</v>
      </c>
      <c r="AE14" s="45">
        <f>SUMIF(Calculations!$I$8:$QJ$8, AE$2, Calculations!$I354:$QJ354)</f>
        <v>-339266.17740728875</v>
      </c>
      <c r="AF14" s="45">
        <f>SUMIF(Calculations!$I$8:$QJ$8, AF$2, Calculations!$I354:$QJ354)</f>
        <v>-336850.1831841708</v>
      </c>
      <c r="AG14" s="45">
        <f>SUMIF(Calculations!$I$8:$QJ$8, AG$2, Calculations!$I354:$QJ354)</f>
        <v>-335429.12862144812</v>
      </c>
      <c r="AH14" s="45">
        <f>SUMIF(Calculations!$I$8:$QJ$8, AH$2, Calculations!$I354:$QJ354)</f>
        <v>-334045.21896090446</v>
      </c>
      <c r="AI14" s="45">
        <f>SUMIF(Calculations!$I$8:$QJ$8, AI$2, Calculations!$I354:$QJ354)</f>
        <v>-332600.75286337553</v>
      </c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</row>
    <row r="15" spans="1:46" ht="15" customHeight="1">
      <c r="B15" s="3"/>
      <c r="C15" s="75" t="str">
        <f>Calculations!C356</f>
        <v>less: Operating Expenses</v>
      </c>
      <c r="D15" s="66">
        <f t="shared" si="4"/>
        <v>-10325218.38784763</v>
      </c>
      <c r="E15" s="66">
        <f t="shared" si="5"/>
        <v>-5717829.558186952</v>
      </c>
      <c r="F15" s="50" t="str">
        <f>Calculations!E356</f>
        <v>EUR</v>
      </c>
      <c r="H15" s="66">
        <f t="shared" si="6"/>
        <v>-16043047.946034582</v>
      </c>
      <c r="I15" s="45">
        <f>SUMIF(Calculations!$I$8:$QJ$8, I$2, Calculations!$I356:$QJ356)</f>
        <v>0</v>
      </c>
      <c r="J15" s="45">
        <f>SUMIF(Calculations!$I$8:$QJ$8, J$2, Calculations!$I356:$QJ356)</f>
        <v>0</v>
      </c>
      <c r="K15" s="45">
        <f>SUMIF(Calculations!$I$8:$QJ$8, K$2, Calculations!$I356:$QJ356)</f>
        <v>-561786.22968717501</v>
      </c>
      <c r="L15" s="45">
        <f>SUMIF(Calculations!$I$8:$QJ$8, L$2, Calculations!$I356:$QJ356)</f>
        <v>-575186.32900404162</v>
      </c>
      <c r="M15" s="45">
        <f>SUMIF(Calculations!$I$8:$QJ$8, M$2, Calculations!$I356:$QJ356)</f>
        <v>-577023.13630433637</v>
      </c>
      <c r="N15" s="45">
        <f>SUMIF(Calculations!$I$8:$QJ$8, N$2, Calculations!$I356:$QJ356)</f>
        <v>-579638.31641885557</v>
      </c>
      <c r="O15" s="45">
        <f>SUMIF(Calculations!$I$8:$QJ$8, O$2, Calculations!$I356:$QJ356)</f>
        <v>-582465.87681862945</v>
      </c>
      <c r="P15" s="45">
        <f>SUMIF(Calculations!$I$8:$QJ$8, P$2, Calculations!$I356:$QJ356)</f>
        <v>-584147.57317053352</v>
      </c>
      <c r="Q15" s="45">
        <f>SUMIF(Calculations!$I$8:$QJ$8, Q$2, Calculations!$I356:$QJ356)</f>
        <v>-586001.69676737976</v>
      </c>
      <c r="R15" s="45">
        <f>SUMIF(Calculations!$I$8:$QJ$8, R$2, Calculations!$I356:$QJ356)</f>
        <v>-587908.15085148159</v>
      </c>
      <c r="S15" s="45">
        <f>SUMIF(Calculations!$I$8:$QJ$8, S$2, Calculations!$I356:$QJ356)</f>
        <v>-590090.65388704627</v>
      </c>
      <c r="T15" s="45">
        <f>SUMIF(Calculations!$I$8:$QJ$8, T$2, Calculations!$I356:$QJ356)</f>
        <v>-591887.57666263636</v>
      </c>
      <c r="U15" s="45">
        <f>SUMIF(Calculations!$I$8:$QJ$8, U$2, Calculations!$I356:$QJ356)</f>
        <v>-593956.24015279789</v>
      </c>
      <c r="V15" s="45">
        <f>SUMIF(Calculations!$I$8:$QJ$8, V$2, Calculations!$I356:$QJ356)</f>
        <v>-596065.11898458656</v>
      </c>
      <c r="W15" s="45">
        <f>SUMIF(Calculations!$I$8:$QJ$8, W$2, Calculations!$I356:$QJ356)</f>
        <v>-598431.51747814845</v>
      </c>
      <c r="X15" s="45">
        <f>SUMIF(Calculations!$I$8:$QJ$8, X$2, Calculations!$I356:$QJ356)</f>
        <v>-600419.01545777195</v>
      </c>
      <c r="Y15" s="45">
        <f>SUMIF(Calculations!$I$8:$QJ$8, Y$2, Calculations!$I356:$QJ356)</f>
        <v>-602680.77215390047</v>
      </c>
      <c r="Z15" s="45">
        <f>SUMIF(Calculations!$I$8:$QJ$8, Z$2, Calculations!$I356:$QJ356)</f>
        <v>-605005.07120584359</v>
      </c>
      <c r="AA15" s="45">
        <f>SUMIF(Calculations!$I$8:$QJ$8, AA$2, Calculations!$I356:$QJ356)</f>
        <v>-607605.44494726404</v>
      </c>
      <c r="AB15" s="45">
        <f>SUMIF(Calculations!$I$8:$QJ$8, AB$2, Calculations!$I356:$QJ356)</f>
        <v>-609839.33579040808</v>
      </c>
      <c r="AC15" s="45">
        <f>SUMIF(Calculations!$I$8:$QJ$8, AC$2, Calculations!$I356:$QJ356)</f>
        <v>-612342.30945508322</v>
      </c>
      <c r="AD15" s="45">
        <f>SUMIF(Calculations!$I$8:$QJ$8, AD$2, Calculations!$I356:$QJ356)</f>
        <v>-614897.19651324314</v>
      </c>
      <c r="AE15" s="45">
        <f>SUMIF(Calculations!$I$8:$QJ$8, AE$2, Calculations!$I356:$QJ356)</f>
        <v>-617733.31197344407</v>
      </c>
      <c r="AF15" s="45">
        <f>SUMIF(Calculations!$I$8:$QJ$8, AF$2, Calculations!$I356:$QJ356)</f>
        <v>-620212.28084204183</v>
      </c>
      <c r="AG15" s="45">
        <f>SUMIF(Calculations!$I$8:$QJ$8, AG$2, Calculations!$I356:$QJ356)</f>
        <v>-622988.39647366467</v>
      </c>
      <c r="AH15" s="45">
        <f>SUMIF(Calculations!$I$8:$QJ$8, AH$2, Calculations!$I356:$QJ356)</f>
        <v>-625846.03573114832</v>
      </c>
      <c r="AI15" s="45">
        <f>SUMIF(Calculations!$I$8:$QJ$8, AI$2, Calculations!$I356:$QJ356)</f>
        <v>-1698890.3593031226</v>
      </c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</row>
    <row r="16" spans="1:46" ht="15" customHeight="1">
      <c r="B16" s="3"/>
      <c r="C16" s="9" t="str">
        <f>Calculations!C357</f>
        <v>EBITDA</v>
      </c>
      <c r="D16" s="66">
        <f t="shared" si="4"/>
        <v>23107819.239915591</v>
      </c>
      <c r="E16" s="99">
        <f t="shared" si="5"/>
        <v>7264596.3523845561</v>
      </c>
      <c r="F16" s="100" t="str">
        <f>Calculations!E357</f>
        <v>EUR</v>
      </c>
      <c r="G16" s="12"/>
      <c r="H16" s="99">
        <f t="shared" si="6"/>
        <v>30372415.592300147</v>
      </c>
      <c r="I16" s="106">
        <f t="shared" ref="I16:AI16" si="10">SUM(I13:I15)</f>
        <v>0</v>
      </c>
      <c r="J16" s="106">
        <f t="shared" si="10"/>
        <v>0</v>
      </c>
      <c r="K16" s="106">
        <f t="shared" si="10"/>
        <v>1416285.6261153275</v>
      </c>
      <c r="L16" s="106">
        <f t="shared" si="10"/>
        <v>1406491.247481636</v>
      </c>
      <c r="M16" s="106">
        <f t="shared" si="10"/>
        <v>1401313.0129069081</v>
      </c>
      <c r="N16" s="106">
        <f t="shared" si="10"/>
        <v>1394395.5014219661</v>
      </c>
      <c r="O16" s="106">
        <f t="shared" si="10"/>
        <v>1384484.5504870941</v>
      </c>
      <c r="P16" s="106">
        <f t="shared" si="10"/>
        <v>1375348.331943491</v>
      </c>
      <c r="Q16" s="106">
        <f t="shared" si="10"/>
        <v>1361137.4989073961</v>
      </c>
      <c r="R16" s="106">
        <f t="shared" si="10"/>
        <v>1346864.2875147844</v>
      </c>
      <c r="S16" s="106">
        <f t="shared" si="10"/>
        <v>1332464.1982060082</v>
      </c>
      <c r="T16" s="106">
        <f t="shared" si="10"/>
        <v>1318333.21370719</v>
      </c>
      <c r="U16" s="106">
        <f t="shared" si="10"/>
        <v>1303727.9532098044</v>
      </c>
      <c r="V16" s="106">
        <f t="shared" si="10"/>
        <v>1288194.0001642685</v>
      </c>
      <c r="W16" s="106">
        <f t="shared" si="10"/>
        <v>1271345.7451505375</v>
      </c>
      <c r="X16" s="106">
        <f t="shared" si="10"/>
        <v>1254807.4264238684</v>
      </c>
      <c r="Y16" s="106">
        <f t="shared" si="10"/>
        <v>1237624.5758127472</v>
      </c>
      <c r="Z16" s="106">
        <f t="shared" si="10"/>
        <v>1220306.0774184987</v>
      </c>
      <c r="AA16" s="106">
        <f t="shared" si="10"/>
        <v>1202273.9700101577</v>
      </c>
      <c r="AB16" s="106">
        <f t="shared" si="10"/>
        <v>1184844.0460678188</v>
      </c>
      <c r="AC16" s="106">
        <f t="shared" si="10"/>
        <v>1166191.8499990941</v>
      </c>
      <c r="AD16" s="106">
        <f t="shared" si="10"/>
        <v>1146550.9625701844</v>
      </c>
      <c r="AE16" s="106">
        <f t="shared" si="10"/>
        <v>1126108.4680093136</v>
      </c>
      <c r="AF16" s="106">
        <f t="shared" si="10"/>
        <v>1106376.5926571197</v>
      </c>
      <c r="AG16" s="106">
        <f t="shared" si="10"/>
        <v>1086439.8089453168</v>
      </c>
      <c r="AH16" s="106">
        <f t="shared" si="10"/>
        <v>1066598.5216591544</v>
      </c>
      <c r="AI16" s="106">
        <f t="shared" si="10"/>
        <v>-26091.874489530688</v>
      </c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</row>
    <row r="17" spans="1:46" ht="15" customHeight="1">
      <c r="B17" s="3"/>
      <c r="C17" s="625"/>
      <c r="D17" s="66">
        <f t="shared" si="4"/>
        <v>0</v>
      </c>
      <c r="E17" s="66">
        <f t="shared" si="5"/>
        <v>0</v>
      </c>
      <c r="H17" s="102"/>
      <c r="I17" s="374"/>
      <c r="J17" s="45"/>
      <c r="K17" s="158"/>
      <c r="L17" s="158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</row>
    <row r="18" spans="1:46" ht="15" customHeight="1">
      <c r="B18" s="3"/>
      <c r="C18" s="3" t="str">
        <f>Calculations!C359</f>
        <v>less: Depreciation and Amortization</v>
      </c>
      <c r="D18" s="66">
        <f t="shared" ca="1" si="4"/>
        <v>-11810950.047886921</v>
      </c>
      <c r="E18" s="66">
        <f t="shared" ca="1" si="5"/>
        <v>-2130188.1514658481</v>
      </c>
      <c r="F18" s="79" t="str">
        <f>Calculations!E359</f>
        <v>EUR</v>
      </c>
      <c r="H18" s="66">
        <f ca="1">SUM(I18:AT18)</f>
        <v>-13941138.199352769</v>
      </c>
      <c r="I18" s="45">
        <f>SUMIF(Calculations!$I$8:$QJ$8, I$2, Calculations!$I359:$QJ359)</f>
        <v>0</v>
      </c>
      <c r="J18" s="45">
        <f>SUMIF(Calculations!$I$8:$QJ$8, J$2, Calculations!$I359:$QJ359)</f>
        <v>0</v>
      </c>
      <c r="K18" s="45">
        <f ca="1">SUMIF(Calculations!$I$8:$QJ$8, K$2, Calculations!$I359:$QJ359)</f>
        <v>-1080250.6488444316</v>
      </c>
      <c r="L18" s="45">
        <f ca="1">SUMIF(Calculations!$I$8:$QJ$8, L$2, Calculations!$I359:$QJ359)</f>
        <v>-1080250.6488444316</v>
      </c>
      <c r="M18" s="45">
        <f ca="1">SUMIF(Calculations!$I$8:$QJ$8, M$2, Calculations!$I359:$QJ359)</f>
        <v>-1080250.6488444316</v>
      </c>
      <c r="N18" s="45">
        <f ca="1">SUMIF(Calculations!$I$8:$QJ$8, N$2, Calculations!$I359:$QJ359)</f>
        <v>-1080250.6488444316</v>
      </c>
      <c r="O18" s="45">
        <f ca="1">SUMIF(Calculations!$I$8:$QJ$8, O$2, Calculations!$I359:$QJ359)</f>
        <v>-1080250.6488444316</v>
      </c>
      <c r="P18" s="45">
        <f ca="1">SUMIF(Calculations!$I$8:$QJ$8, P$2, Calculations!$I359:$QJ359)</f>
        <v>-1048150.6488444316</v>
      </c>
      <c r="Q18" s="45">
        <f ca="1">SUMIF(Calculations!$I$8:$QJ$8, Q$2, Calculations!$I359:$QJ359)</f>
        <v>-1048150.6488444316</v>
      </c>
      <c r="R18" s="45">
        <f ca="1">SUMIF(Calculations!$I$8:$QJ$8, R$2, Calculations!$I359:$QJ359)</f>
        <v>-629279.38495554309</v>
      </c>
      <c r="S18" s="45">
        <f ca="1">SUMIF(Calculations!$I$8:$QJ$8, S$2, Calculations!$I359:$QJ359)</f>
        <v>-629279.38495554309</v>
      </c>
      <c r="T18" s="45">
        <f ca="1">SUMIF(Calculations!$I$8:$QJ$8, T$2, Calculations!$I359:$QJ359)</f>
        <v>-629059.38495554286</v>
      </c>
      <c r="U18" s="45">
        <f ca="1">SUMIF(Calculations!$I$8:$QJ$8, U$2, Calculations!$I359:$QJ359)</f>
        <v>-402594.86749314278</v>
      </c>
      <c r="V18" s="45">
        <f ca="1">SUMIF(Calculations!$I$8:$QJ$8, V$2, Calculations!$I359:$QJ359)</f>
        <v>-402594.86749314278</v>
      </c>
      <c r="W18" s="45">
        <f ca="1">SUMIF(Calculations!$I$8:$QJ$8, W$2, Calculations!$I359:$QJ359)</f>
        <v>-343221.89606457145</v>
      </c>
      <c r="X18" s="45">
        <f ca="1">SUMIF(Calculations!$I$8:$QJ$8, X$2, Calculations!$I359:$QJ359)</f>
        <v>-283848.92463600013</v>
      </c>
      <c r="Y18" s="45">
        <f ca="1">SUMIF(Calculations!$I$8:$QJ$8, Y$2, Calculations!$I359:$QJ359)</f>
        <v>-283848.92463600013</v>
      </c>
      <c r="Z18" s="45">
        <f ca="1">SUMIF(Calculations!$I$8:$QJ$8, Z$2, Calculations!$I359:$QJ359)</f>
        <v>-283848.92463600013</v>
      </c>
      <c r="AA18" s="45">
        <f ca="1">SUMIF(Calculations!$I$8:$QJ$8, AA$2, Calculations!$I359:$QJ359)</f>
        <v>-283848.92463600013</v>
      </c>
      <c r="AB18" s="45">
        <f ca="1">SUMIF(Calculations!$I$8:$QJ$8, AB$2, Calculations!$I359:$QJ359)</f>
        <v>-283940.0430288167</v>
      </c>
      <c r="AC18" s="45">
        <f ca="1">SUMIF(Calculations!$I$8:$QJ$8, AC$2, Calculations!$I359:$QJ359)</f>
        <v>-284031.16142163344</v>
      </c>
      <c r="AD18" s="45">
        <f ca="1">SUMIF(Calculations!$I$8:$QJ$8, AD$2, Calculations!$I359:$QJ359)</f>
        <v>-284031.16142163344</v>
      </c>
      <c r="AE18" s="45">
        <f ca="1">SUMIF(Calculations!$I$8:$QJ$8, AE$2, Calculations!$I359:$QJ359)</f>
        <v>-284031.16142163344</v>
      </c>
      <c r="AF18" s="45">
        <f ca="1">SUMIF(Calculations!$I$8:$QJ$8, AF$2, Calculations!$I359:$QJ359)</f>
        <v>-284031.16142163344</v>
      </c>
      <c r="AG18" s="45">
        <f ca="1">SUMIF(Calculations!$I$8:$QJ$8, AG$2, Calculations!$I359:$QJ359)</f>
        <v>-284031.16142163344</v>
      </c>
      <c r="AH18" s="45">
        <f ca="1">SUMIF(Calculations!$I$8:$QJ$8, AH$2, Calculations!$I359:$QJ359)</f>
        <v>-284031.16142163344</v>
      </c>
      <c r="AI18" s="45">
        <f ca="1">SUMIF(Calculations!$I$8:$QJ$8, AI$2, Calculations!$I359:$QJ359)</f>
        <v>-284031.16142163344</v>
      </c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</row>
    <row r="19" spans="1:46" ht="15" customHeight="1">
      <c r="B19" s="3"/>
      <c r="C19" s="9" t="str">
        <f>Calculations!C360</f>
        <v>EBIT</v>
      </c>
      <c r="D19" s="66">
        <f t="shared" ca="1" si="4"/>
        <v>11296869.192028675</v>
      </c>
      <c r="E19" s="99">
        <f t="shared" ca="1" si="5"/>
        <v>5134408.2009187173</v>
      </c>
      <c r="F19" s="100" t="str">
        <f>Calculations!E360</f>
        <v>EUR</v>
      </c>
      <c r="G19" s="12"/>
      <c r="H19" s="99">
        <f ca="1">SUM(I19:AT19)</f>
        <v>16431277.392947393</v>
      </c>
      <c r="I19" s="106">
        <f>I16+I18</f>
        <v>0</v>
      </c>
      <c r="J19" s="106">
        <f t="shared" ref="J19:AI19" si="11">J16+J18</f>
        <v>0</v>
      </c>
      <c r="K19" s="106">
        <f t="shared" ca="1" si="11"/>
        <v>336034.97727089585</v>
      </c>
      <c r="L19" s="106">
        <f t="shared" ca="1" si="11"/>
        <v>326240.59863720438</v>
      </c>
      <c r="M19" s="106">
        <f t="shared" ca="1" si="11"/>
        <v>321062.36406247644</v>
      </c>
      <c r="N19" s="106">
        <f t="shared" ca="1" si="11"/>
        <v>314144.8525775345</v>
      </c>
      <c r="O19" s="106">
        <f t="shared" ca="1" si="11"/>
        <v>304233.90164266247</v>
      </c>
      <c r="P19" s="106">
        <f t="shared" ca="1" si="11"/>
        <v>327197.68309905939</v>
      </c>
      <c r="Q19" s="106">
        <f t="shared" ca="1" si="11"/>
        <v>312986.85006296448</v>
      </c>
      <c r="R19" s="106">
        <f t="shared" ca="1" si="11"/>
        <v>717584.90255924128</v>
      </c>
      <c r="S19" s="106">
        <f t="shared" ca="1" si="11"/>
        <v>703184.81325046509</v>
      </c>
      <c r="T19" s="106">
        <f t="shared" ca="1" si="11"/>
        <v>689273.82875164715</v>
      </c>
      <c r="U19" s="106">
        <f t="shared" ca="1" si="11"/>
        <v>901133.08571666153</v>
      </c>
      <c r="V19" s="106">
        <f t="shared" ca="1" si="11"/>
        <v>885599.1326711257</v>
      </c>
      <c r="W19" s="106">
        <f t="shared" ca="1" si="11"/>
        <v>928123.84908596601</v>
      </c>
      <c r="X19" s="106">
        <f t="shared" ca="1" si="11"/>
        <v>970958.50178786833</v>
      </c>
      <c r="Y19" s="106">
        <f t="shared" ca="1" si="11"/>
        <v>953775.65117674717</v>
      </c>
      <c r="Z19" s="106">
        <f t="shared" ca="1" si="11"/>
        <v>936457.15278249863</v>
      </c>
      <c r="AA19" s="106">
        <f t="shared" ca="1" si="11"/>
        <v>918425.04537415761</v>
      </c>
      <c r="AB19" s="106">
        <f t="shared" ca="1" si="11"/>
        <v>900904.00303900207</v>
      </c>
      <c r="AC19" s="106">
        <f t="shared" ca="1" si="11"/>
        <v>882160.68857746071</v>
      </c>
      <c r="AD19" s="106">
        <f t="shared" ca="1" si="11"/>
        <v>862519.80114855093</v>
      </c>
      <c r="AE19" s="106">
        <f t="shared" ca="1" si="11"/>
        <v>842077.30658768013</v>
      </c>
      <c r="AF19" s="106">
        <f t="shared" ca="1" si="11"/>
        <v>822345.43123548629</v>
      </c>
      <c r="AG19" s="106">
        <f t="shared" ca="1" si="11"/>
        <v>802408.64752368338</v>
      </c>
      <c r="AH19" s="106">
        <f t="shared" ca="1" si="11"/>
        <v>782567.360237521</v>
      </c>
      <c r="AI19" s="106">
        <f t="shared" ca="1" si="11"/>
        <v>-310123.03591116413</v>
      </c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</row>
    <row r="20" spans="1:46" ht="15" customHeight="1">
      <c r="B20" s="3"/>
      <c r="C20" s="666"/>
      <c r="D20" s="66">
        <f t="shared" si="4"/>
        <v>0</v>
      </c>
      <c r="E20" s="66">
        <f t="shared" si="5"/>
        <v>0</v>
      </c>
      <c r="H20" s="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</row>
    <row r="21" spans="1:46" ht="15" customHeight="1">
      <c r="B21" s="3"/>
      <c r="C21" s="3" t="str">
        <f>Calculations!C362</f>
        <v>less: Senior Debt Interest Expense</v>
      </c>
      <c r="D21" s="66">
        <f t="shared" si="4"/>
        <v>-4397289.0698862039</v>
      </c>
      <c r="E21" s="66">
        <f t="shared" si="5"/>
        <v>-7486.3702194280922</v>
      </c>
      <c r="F21" s="50" t="str">
        <f>Calculations!E362</f>
        <v>EUR</v>
      </c>
      <c r="H21" s="66">
        <f>SUM(I21:AT21)</f>
        <v>-4404775.4401056319</v>
      </c>
      <c r="I21" s="45">
        <f>SUMIF(Calculations!$I$8:$QJ$8, I$2, Calculations!$I362:$QJ362)</f>
        <v>0</v>
      </c>
      <c r="J21" s="45">
        <f>SUMIF(Calculations!$I$8:$QJ$8, J$2, Calculations!$I362:$QJ362)</f>
        <v>0</v>
      </c>
      <c r="K21" s="45">
        <f>SUMIF(Calculations!$I$8:$QJ$8, K$2, Calculations!$I362:$QJ362)</f>
        <v>-416065.30099389935</v>
      </c>
      <c r="L21" s="45">
        <f>SUMIF(Calculations!$I$8:$QJ$8, L$2, Calculations!$I362:$QJ362)</f>
        <v>-402122.16563135159</v>
      </c>
      <c r="M21" s="45">
        <f>SUMIF(Calculations!$I$8:$QJ$8, M$2, Calculations!$I362:$QJ362)</f>
        <v>-386575.90468083858</v>
      </c>
      <c r="N21" s="45">
        <f>SUMIF(Calculations!$I$8:$QJ$8, N$2, Calculations!$I362:$QJ362)</f>
        <v>-370152.71241311193</v>
      </c>
      <c r="O21" s="45">
        <f>SUMIF(Calculations!$I$8:$QJ$8, O$2, Calculations!$I362:$QJ362)</f>
        <v>-352803.12300886255</v>
      </c>
      <c r="P21" s="45">
        <f>SUMIF(Calculations!$I$8:$QJ$8, P$2, Calculations!$I362:$QJ362)</f>
        <v>-334474.88038775185</v>
      </c>
      <c r="Q21" s="45">
        <f>SUMIF(Calculations!$I$8:$QJ$8, Q$2, Calculations!$I362:$QJ362)</f>
        <v>-315112.78081575735</v>
      </c>
      <c r="R21" s="45">
        <f>SUMIF(Calculations!$I$8:$QJ$8, R$2, Calculations!$I362:$QJ362)</f>
        <v>-294658.50663433492</v>
      </c>
      <c r="S21" s="45">
        <f>SUMIF(Calculations!$I$8:$QJ$8, S$2, Calculations!$I362:$QJ362)</f>
        <v>-273050.45061059936</v>
      </c>
      <c r="T21" s="45">
        <f>SUMIF(Calculations!$I$8:$QJ$8, T$2, Calculations!$I362:$QJ362)</f>
        <v>-250223.53037947416</v>
      </c>
      <c r="U21" s="45">
        <f>SUMIF(Calculations!$I$8:$QJ$8, U$2, Calculations!$I362:$QJ362)</f>
        <v>-226108.99241891986</v>
      </c>
      <c r="V21" s="45">
        <f>SUMIF(Calculations!$I$8:$QJ$8, V$2, Calculations!$I362:$QJ362)</f>
        <v>-200634.20496782492</v>
      </c>
      <c r="W21" s="45">
        <f>SUMIF(Calculations!$I$8:$QJ$8, W$2, Calculations!$I362:$QJ362)</f>
        <v>-173722.4392628374</v>
      </c>
      <c r="X21" s="45">
        <f>SUMIF(Calculations!$I$8:$QJ$8, X$2, Calculations!$I362:$QJ362)</f>
        <v>-145292.63843523478</v>
      </c>
      <c r="Y21" s="45">
        <f>SUMIF(Calculations!$I$8:$QJ$8, Y$2, Calculations!$I362:$QJ362)</f>
        <v>-115259.17337176009</v>
      </c>
      <c r="Z21" s="45">
        <f>SUMIF(Calculations!$I$8:$QJ$8, Z$2, Calculations!$I362:$QJ362)</f>
        <v>-83531.584804091137</v>
      </c>
      <c r="AA21" s="45">
        <f>SUMIF(Calculations!$I$8:$QJ$8, AA$2, Calculations!$I362:$QJ362)</f>
        <v>-50014.310850127375</v>
      </c>
      <c r="AB21" s="45">
        <f>SUMIF(Calculations!$I$8:$QJ$8, AB$2, Calculations!$I362:$QJ362)</f>
        <v>-14972.740438855062</v>
      </c>
      <c r="AC21" s="45">
        <f>SUMIF(Calculations!$I$8:$QJ$8, AC$2, Calculations!$I362:$QJ362)</f>
        <v>0</v>
      </c>
      <c r="AD21" s="45">
        <f>SUMIF(Calculations!$I$8:$QJ$8, AD$2, Calculations!$I362:$QJ362)</f>
        <v>0</v>
      </c>
      <c r="AE21" s="45">
        <f>SUMIF(Calculations!$I$8:$QJ$8, AE$2, Calculations!$I362:$QJ362)</f>
        <v>0</v>
      </c>
      <c r="AF21" s="45">
        <f>SUMIF(Calculations!$I$8:$QJ$8, AF$2, Calculations!$I362:$QJ362)</f>
        <v>0</v>
      </c>
      <c r="AG21" s="45">
        <f>SUMIF(Calculations!$I$8:$QJ$8, AG$2, Calculations!$I362:$QJ362)</f>
        <v>0</v>
      </c>
      <c r="AH21" s="45">
        <f>SUMIF(Calculations!$I$8:$QJ$8, AH$2, Calculations!$I362:$QJ362)</f>
        <v>0</v>
      </c>
      <c r="AI21" s="45">
        <f>SUMIF(Calculations!$I$8:$QJ$8, AI$2, Calculations!$I362:$QJ362)</f>
        <v>0</v>
      </c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</row>
    <row r="22" spans="1:46" ht="15" customHeight="1">
      <c r="B22" s="3"/>
      <c r="C22" s="3" t="str">
        <f>Calculations!C363</f>
        <v>less: Subordinated Debt Interest Expense</v>
      </c>
      <c r="D22" s="66">
        <f t="shared" si="4"/>
        <v>-5569733.4164618021</v>
      </c>
      <c r="E22" s="66">
        <f t="shared" si="5"/>
        <v>810465.25204182602</v>
      </c>
      <c r="F22" s="50" t="str">
        <f>Calculations!E363</f>
        <v>EUR</v>
      </c>
      <c r="H22" s="66">
        <f>SUM(I22:AT22)</f>
        <v>-4759268.1644199761</v>
      </c>
      <c r="I22" s="45">
        <f>SUMIF(Calculations!$I$8:$QJ$8, I$2, Calculations!$I363:$QJ363)</f>
        <v>0</v>
      </c>
      <c r="J22" s="45">
        <v>0</v>
      </c>
      <c r="K22" s="45">
        <f>SUMIF(Calculations!$I$8:$QJ$8, K$2, Calculations!$I363:$QJ363)</f>
        <v>-457728.62009864964</v>
      </c>
      <c r="L22" s="45">
        <f>SUMIF(Calculations!$I$8:$QJ$8, L$2, Calculations!$I363:$QJ363)</f>
        <v>-449470.43338858808</v>
      </c>
      <c r="M22" s="45">
        <f>SUMIF(Calculations!$I$8:$QJ$8, M$2, Calculations!$I363:$QJ363)</f>
        <v>-440413.07559459674</v>
      </c>
      <c r="N22" s="45">
        <f>SUMIF(Calculations!$I$8:$QJ$8, N$2, Calculations!$I363:$QJ363)</f>
        <v>-430207.01812546625</v>
      </c>
      <c r="O22" s="45">
        <f>SUMIF(Calculations!$I$8:$QJ$8, O$2, Calculations!$I363:$QJ363)</f>
        <v>-418706.57711028465</v>
      </c>
      <c r="P22" s="45">
        <f>SUMIF(Calculations!$I$8:$QJ$8, P$2, Calculations!$I363:$QJ363)</f>
        <v>-405747.5923168218</v>
      </c>
      <c r="Q22" s="45">
        <f>SUMIF(Calculations!$I$8:$QJ$8, Q$2, Calculations!$I363:$QJ363)</f>
        <v>-391145.08388644824</v>
      </c>
      <c r="R22" s="45">
        <f>SUMIF(Calculations!$I$8:$QJ$8, R$2, Calculations!$I363:$QJ363)</f>
        <v>-374690.6118843903</v>
      </c>
      <c r="S22" s="45">
        <f>SUMIF(Calculations!$I$8:$QJ$8, S$2, Calculations!$I363:$QJ363)</f>
        <v>-356149.30097486568</v>
      </c>
      <c r="T22" s="45">
        <f>SUMIF(Calculations!$I$8:$QJ$8, T$2, Calculations!$I363:$QJ363)</f>
        <v>-335256.48775055428</v>
      </c>
      <c r="U22" s="45">
        <f>SUMIF(Calculations!$I$8:$QJ$8, U$2, Calculations!$I363:$QJ363)</f>
        <v>-311713.94285952812</v>
      </c>
      <c r="V22" s="45">
        <f>SUMIF(Calculations!$I$8:$QJ$8, V$2, Calculations!$I363:$QJ363)</f>
        <v>-285185.61400331423</v>
      </c>
      <c r="W22" s="45">
        <f>SUMIF(Calculations!$I$8:$QJ$8, W$2, Calculations!$I363:$QJ363)</f>
        <v>-255292.82904056023</v>
      </c>
      <c r="X22" s="45">
        <f>SUMIF(Calculations!$I$8:$QJ$8, X$2, Calculations!$I363:$QJ363)</f>
        <v>-221608.89072417642</v>
      </c>
      <c r="Y22" s="45">
        <f>SUMIF(Calculations!$I$8:$QJ$8, Y$2, Calculations!$I363:$QJ363)</f>
        <v>-183652.98591585385</v>
      </c>
      <c r="Z22" s="45">
        <f>SUMIF(Calculations!$I$8:$QJ$8, Z$2, Calculations!$I363:$QJ363)</f>
        <v>-140883.32233652964</v>
      </c>
      <c r="AA22" s="45">
        <f>SUMIF(Calculations!$I$8:$QJ$8, AA$2, Calculations!$I363:$QJ363)</f>
        <v>-92689.394885023401</v>
      </c>
      <c r="AB22" s="45">
        <f>SUMIF(Calculations!$I$8:$QJ$8, AB$2, Calculations!$I363:$QJ363)</f>
        <v>-38383.27113230191</v>
      </c>
      <c r="AC22" s="45">
        <f>SUMIF(Calculations!$I$8:$QJ$8, AC$2, Calculations!$I363:$QJ363)</f>
        <v>22810.228401708948</v>
      </c>
      <c r="AD22" s="45">
        <f>SUMIF(Calculations!$I$8:$QJ$8, AD$2, Calculations!$I363:$QJ363)</f>
        <v>91764.595358001417</v>
      </c>
      <c r="AE22" s="45">
        <f>SUMIF(Calculations!$I$8:$QJ$8, AE$2, Calculations!$I363:$QJ363)</f>
        <v>169464.10198125656</v>
      </c>
      <c r="AF22" s="45">
        <f>SUMIF(Calculations!$I$8:$QJ$8, AF$2, Calculations!$I363:$QJ363)</f>
        <v>257017.85087324525</v>
      </c>
      <c r="AG22" s="45">
        <f>SUMIF(Calculations!$I$8:$QJ$8, AG$2, Calculations!$I363:$QJ363)</f>
        <v>288600.11099376535</v>
      </c>
      <c r="AH22" s="45">
        <f>SUMIF(Calculations!$I$8:$QJ$8, AH$2, Calculations!$I363:$QJ363)</f>
        <v>0</v>
      </c>
      <c r="AI22" s="45">
        <f>SUMIF(Calculations!$I$8:$QJ$8, AI$2, Calculations!$I363:$QJ363)</f>
        <v>0</v>
      </c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</row>
    <row r="23" spans="1:46" ht="15" customHeight="1">
      <c r="B23" s="3"/>
      <c r="C23" s="3" t="str">
        <f>Calculations!C364</f>
        <v>add: Interest on Reserve Accounts</v>
      </c>
      <c r="D23" s="66">
        <f t="shared" si="4"/>
        <v>0</v>
      </c>
      <c r="E23" s="66">
        <f t="shared" si="5"/>
        <v>0</v>
      </c>
      <c r="F23" s="79" t="str">
        <f>Calculations!E364</f>
        <v>EUR</v>
      </c>
      <c r="H23" s="66">
        <f>SUM(I23:AT23)</f>
        <v>0</v>
      </c>
      <c r="I23" s="45">
        <f>SUMIF(Calculations!$I$8:$QJ$8, I$2, Calculations!$I364:$QJ364)</f>
        <v>0</v>
      </c>
      <c r="J23" s="45">
        <f>SUMIF(Calculations!$I$8:$QJ$8, J$2, Calculations!$I364:$QJ364)</f>
        <v>0</v>
      </c>
      <c r="K23" s="45">
        <f>SUMIF(Calculations!$I$8:$QJ$8, K$2, Calculations!$I364:$QJ364)</f>
        <v>0</v>
      </c>
      <c r="L23" s="45">
        <f>SUMIF(Calculations!$I$8:$QJ$8, L$2, Calculations!$I364:$QJ364)</f>
        <v>0</v>
      </c>
      <c r="M23" s="45">
        <f>SUMIF(Calculations!$I$8:$QJ$8, M$2, Calculations!$I364:$QJ364)</f>
        <v>0</v>
      </c>
      <c r="N23" s="45">
        <f>SUMIF(Calculations!$I$8:$QJ$8, N$2, Calculations!$I364:$QJ364)</f>
        <v>0</v>
      </c>
      <c r="O23" s="45">
        <f>SUMIF(Calculations!$I$8:$QJ$8, O$2, Calculations!$I364:$QJ364)</f>
        <v>0</v>
      </c>
      <c r="P23" s="45">
        <f>SUMIF(Calculations!$I$8:$QJ$8, P$2, Calculations!$I364:$QJ364)</f>
        <v>0</v>
      </c>
      <c r="Q23" s="45">
        <f>SUMIF(Calculations!$I$8:$QJ$8, Q$2, Calculations!$I364:$QJ364)</f>
        <v>0</v>
      </c>
      <c r="R23" s="45">
        <f>SUMIF(Calculations!$I$8:$QJ$8, R$2, Calculations!$I364:$QJ364)</f>
        <v>0</v>
      </c>
      <c r="S23" s="45">
        <f>SUMIF(Calculations!$I$8:$QJ$8, S$2, Calculations!$I364:$QJ364)</f>
        <v>0</v>
      </c>
      <c r="T23" s="45">
        <f>SUMIF(Calculations!$I$8:$QJ$8, T$2, Calculations!$I364:$QJ364)</f>
        <v>0</v>
      </c>
      <c r="U23" s="45">
        <f>SUMIF(Calculations!$I$8:$QJ$8, U$2, Calculations!$I364:$QJ364)</f>
        <v>0</v>
      </c>
      <c r="V23" s="45">
        <f>SUMIF(Calculations!$I$8:$QJ$8, V$2, Calculations!$I364:$QJ364)</f>
        <v>0</v>
      </c>
      <c r="W23" s="45">
        <f>SUMIF(Calculations!$I$8:$QJ$8, W$2, Calculations!$I364:$QJ364)</f>
        <v>0</v>
      </c>
      <c r="X23" s="45">
        <f>SUMIF(Calculations!$I$8:$QJ$8, X$2, Calculations!$I364:$QJ364)</f>
        <v>0</v>
      </c>
      <c r="Y23" s="45">
        <f>SUMIF(Calculations!$I$8:$QJ$8, Y$2, Calculations!$I364:$QJ364)</f>
        <v>0</v>
      </c>
      <c r="Z23" s="45">
        <f>SUMIF(Calculations!$I$8:$QJ$8, Z$2, Calculations!$I364:$QJ364)</f>
        <v>0</v>
      </c>
      <c r="AA23" s="45">
        <f>SUMIF(Calculations!$I$8:$QJ$8, AA$2, Calculations!$I364:$QJ364)</f>
        <v>0</v>
      </c>
      <c r="AB23" s="45">
        <f>SUMIF(Calculations!$I$8:$QJ$8, AB$2, Calculations!$I364:$QJ364)</f>
        <v>0</v>
      </c>
      <c r="AC23" s="45">
        <f>SUMIF(Calculations!$I$8:$QJ$8, AC$2, Calculations!$I364:$QJ364)</f>
        <v>0</v>
      </c>
      <c r="AD23" s="45">
        <f>SUMIF(Calculations!$I$8:$QJ$8, AD$2, Calculations!$I364:$QJ364)</f>
        <v>0</v>
      </c>
      <c r="AE23" s="45">
        <f>SUMIF(Calculations!$I$8:$QJ$8, AE$2, Calculations!$I364:$QJ364)</f>
        <v>0</v>
      </c>
      <c r="AF23" s="45">
        <f>SUMIF(Calculations!$I$8:$QJ$8, AF$2, Calculations!$I364:$QJ364)</f>
        <v>0</v>
      </c>
      <c r="AG23" s="45">
        <f>SUMIF(Calculations!$I$8:$QJ$8, AG$2, Calculations!$I364:$QJ364)</f>
        <v>0</v>
      </c>
      <c r="AH23" s="45">
        <f>SUMIF(Calculations!$I$8:$QJ$8, AH$2, Calculations!$I364:$QJ364)</f>
        <v>0</v>
      </c>
      <c r="AI23" s="45">
        <f>SUMIF(Calculations!$I$8:$QJ$8, AI$2, Calculations!$I364:$QJ364)</f>
        <v>0</v>
      </c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</row>
    <row r="24" spans="1:46" ht="15" customHeight="1">
      <c r="B24" s="3"/>
      <c r="C24" s="9" t="str">
        <f>Calculations!C365</f>
        <v>EBT</v>
      </c>
      <c r="D24" s="66">
        <f t="shared" ca="1" si="4"/>
        <v>1329846.7056806702</v>
      </c>
      <c r="E24" s="99">
        <f t="shared" ca="1" si="5"/>
        <v>5937387.082741118</v>
      </c>
      <c r="F24" s="100" t="str">
        <f>Calculations!E365</f>
        <v>EUR</v>
      </c>
      <c r="G24" s="12"/>
      <c r="H24" s="99">
        <f ca="1">SUM(I24:AT24)</f>
        <v>7267233.7884217883</v>
      </c>
      <c r="I24" s="106">
        <f t="shared" ref="I24:AI24" si="12">I19+SUM(I21:I23)</f>
        <v>0</v>
      </c>
      <c r="J24" s="106">
        <f t="shared" si="12"/>
        <v>0</v>
      </c>
      <c r="K24" s="106">
        <f t="shared" ca="1" si="12"/>
        <v>-537758.94382165314</v>
      </c>
      <c r="L24" s="106">
        <f t="shared" ca="1" si="12"/>
        <v>-525352.00038273528</v>
      </c>
      <c r="M24" s="106">
        <f t="shared" ca="1" si="12"/>
        <v>-505926.61621295894</v>
      </c>
      <c r="N24" s="106">
        <f t="shared" ca="1" si="12"/>
        <v>-486214.87796104373</v>
      </c>
      <c r="O24" s="106">
        <f t="shared" ca="1" si="12"/>
        <v>-467275.79847648472</v>
      </c>
      <c r="P24" s="106">
        <f t="shared" ca="1" si="12"/>
        <v>-413024.78960551426</v>
      </c>
      <c r="Q24" s="106">
        <f t="shared" ca="1" si="12"/>
        <v>-393271.01463924116</v>
      </c>
      <c r="R24" s="106">
        <f t="shared" ca="1" si="12"/>
        <v>48235.78404051601</v>
      </c>
      <c r="S24" s="106">
        <f t="shared" ca="1" si="12"/>
        <v>73985.061665000045</v>
      </c>
      <c r="T24" s="106">
        <f t="shared" ca="1" si="12"/>
        <v>103793.81062161876</v>
      </c>
      <c r="U24" s="106">
        <f t="shared" ca="1" si="12"/>
        <v>363310.15043821349</v>
      </c>
      <c r="V24" s="106">
        <f t="shared" ca="1" si="12"/>
        <v>399779.31369998655</v>
      </c>
      <c r="W24" s="106">
        <f t="shared" ca="1" si="12"/>
        <v>499108.58078256837</v>
      </c>
      <c r="X24" s="106">
        <f t="shared" ca="1" si="12"/>
        <v>604056.97262845712</v>
      </c>
      <c r="Y24" s="106">
        <f t="shared" ca="1" si="12"/>
        <v>654863.49188913323</v>
      </c>
      <c r="Z24" s="106">
        <f t="shared" ca="1" si="12"/>
        <v>712042.24564187787</v>
      </c>
      <c r="AA24" s="106">
        <f t="shared" ca="1" si="12"/>
        <v>775721.33963900688</v>
      </c>
      <c r="AB24" s="106">
        <f t="shared" ca="1" si="12"/>
        <v>847547.99146784504</v>
      </c>
      <c r="AC24" s="106">
        <f t="shared" ca="1" si="12"/>
        <v>904970.91697916971</v>
      </c>
      <c r="AD24" s="106">
        <f t="shared" ca="1" si="12"/>
        <v>954284.39650655235</v>
      </c>
      <c r="AE24" s="106">
        <f t="shared" ca="1" si="12"/>
        <v>1011541.4085689366</v>
      </c>
      <c r="AF24" s="106">
        <f t="shared" ca="1" si="12"/>
        <v>1079363.2821087316</v>
      </c>
      <c r="AG24" s="106">
        <f t="shared" ca="1" si="12"/>
        <v>1091008.7585174488</v>
      </c>
      <c r="AH24" s="106">
        <f t="shared" ca="1" si="12"/>
        <v>782567.360237521</v>
      </c>
      <c r="AI24" s="106">
        <f t="shared" ca="1" si="12"/>
        <v>-310123.03591116413</v>
      </c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</row>
    <row r="25" spans="1:46" ht="15" customHeight="1">
      <c r="B25" s="3"/>
      <c r="C25" s="6"/>
      <c r="D25" s="66">
        <f t="shared" si="4"/>
        <v>0</v>
      </c>
      <c r="E25" s="66">
        <f t="shared" si="5"/>
        <v>0</v>
      </c>
      <c r="H25" s="636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</row>
    <row r="26" spans="1:46" ht="15" customHeight="1">
      <c r="B26" s="3"/>
      <c r="C26" s="3" t="str">
        <f>Calculations!C367</f>
        <v>less: Taxes</v>
      </c>
      <c r="D26" s="66">
        <f t="shared" ca="1" si="4"/>
        <v>0</v>
      </c>
      <c r="E26" s="66">
        <f t="shared" ca="1" si="5"/>
        <v>-1025305.4835386991</v>
      </c>
      <c r="F26" s="50" t="str">
        <f>Calculations!E367</f>
        <v>EUR</v>
      </c>
      <c r="H26" s="66">
        <f ca="1">SUM(I26:AT26)</f>
        <v>-1025305.4835386991</v>
      </c>
      <c r="I26" s="45">
        <f>SUMIF(Calculations!$I$8:$QJ$8, I$2, Calculations!$I367:$QJ367)</f>
        <v>0</v>
      </c>
      <c r="J26" s="45">
        <f>SUMIF(Calculations!$I$8:$QJ$8, J$2, Calculations!$I367:$QJ367)</f>
        <v>0</v>
      </c>
      <c r="K26" s="45">
        <f ca="1">SUMIF(Calculations!$I$8:$QJ$8, K$2, Calculations!$I367:$QJ367)</f>
        <v>0</v>
      </c>
      <c r="L26" s="45">
        <f ca="1">SUMIF(Calculations!$I$8:$QJ$8, L$2, Calculations!$I367:$QJ367)</f>
        <v>0</v>
      </c>
      <c r="M26" s="45">
        <f ca="1">SUMIF(Calculations!$I$8:$QJ$8, M$2, Calculations!$I367:$QJ367)</f>
        <v>0</v>
      </c>
      <c r="N26" s="45">
        <f ca="1">SUMIF(Calculations!$I$8:$QJ$8, N$2, Calculations!$I367:$QJ367)</f>
        <v>0</v>
      </c>
      <c r="O26" s="45">
        <f ca="1">SUMIF(Calculations!$I$8:$QJ$8, O$2, Calculations!$I367:$QJ367)</f>
        <v>0</v>
      </c>
      <c r="P26" s="45">
        <f ca="1">SUMIF(Calculations!$I$8:$QJ$8, P$2, Calculations!$I367:$QJ367)</f>
        <v>0</v>
      </c>
      <c r="Q26" s="45">
        <f ca="1">SUMIF(Calculations!$I$8:$QJ$8, Q$2, Calculations!$I367:$QJ367)</f>
        <v>0</v>
      </c>
      <c r="R26" s="45">
        <f ca="1">SUMIF(Calculations!$I$8:$QJ$8, R$2, Calculations!$I367:$QJ367)</f>
        <v>0</v>
      </c>
      <c r="S26" s="45">
        <f ca="1">SUMIF(Calculations!$I$8:$QJ$8, S$2, Calculations!$I367:$QJ367)</f>
        <v>0</v>
      </c>
      <c r="T26" s="45">
        <f ca="1">SUMIF(Calculations!$I$8:$QJ$8, T$2, Calculations!$I367:$QJ367)</f>
        <v>0</v>
      </c>
      <c r="U26" s="45">
        <f ca="1">SUMIF(Calculations!$I$8:$QJ$8, U$2, Calculations!$I367:$QJ367)</f>
        <v>0</v>
      </c>
      <c r="V26" s="45">
        <f ca="1">SUMIF(Calculations!$I$8:$QJ$8, V$2, Calculations!$I367:$QJ367)</f>
        <v>0</v>
      </c>
      <c r="W26" s="45">
        <f ca="1">SUMIF(Calculations!$I$8:$QJ$8, W$2, Calculations!$I367:$QJ367)</f>
        <v>0</v>
      </c>
      <c r="X26" s="45">
        <f ca="1">SUMIF(Calculations!$I$8:$QJ$8, X$2, Calculations!$I367:$QJ367)</f>
        <v>0</v>
      </c>
      <c r="Y26" s="45">
        <f ca="1">SUMIF(Calculations!$I$8:$QJ$8, Y$2, Calculations!$I367:$QJ367)</f>
        <v>0</v>
      </c>
      <c r="Z26" s="45">
        <f ca="1">SUMIF(Calculations!$I$8:$QJ$8, Z$2, Calculations!$I367:$QJ367)</f>
        <v>0</v>
      </c>
      <c r="AA26" s="45">
        <f ca="1">SUMIF(Calculations!$I$8:$QJ$8, AA$2, Calculations!$I367:$QJ367)</f>
        <v>0</v>
      </c>
      <c r="AB26" s="45">
        <f ca="1">SUMIF(Calculations!$I$8:$QJ$8, AB$2, Calculations!$I367:$QJ367)</f>
        <v>0</v>
      </c>
      <c r="AC26" s="45">
        <f ca="1">SUMIF(Calculations!$I$8:$QJ$8, AC$2, Calculations!$I367:$QJ367)</f>
        <v>-24874.139225157123</v>
      </c>
      <c r="AD26" s="45">
        <f ca="1">SUMIF(Calculations!$I$8:$QJ$8, AD$2, Calculations!$I367:$QJ367)</f>
        <v>-167505.13269095172</v>
      </c>
      <c r="AE26" s="45">
        <f ca="1">SUMIF(Calculations!$I$8:$QJ$8, AE$2, Calculations!$I367:$QJ367)</f>
        <v>-177324.47637734862</v>
      </c>
      <c r="AF26" s="45">
        <f ca="1">SUMIF(Calculations!$I$8:$QJ$8, AF$2, Calculations!$I367:$QJ367)</f>
        <v>-188718.55113203407</v>
      </c>
      <c r="AG26" s="45">
        <f ca="1">SUMIF(Calculations!$I$8:$QJ$8, AG$2, Calculations!$I367:$QJ367)</f>
        <v>-192232.15528067364</v>
      </c>
      <c r="AH26" s="45">
        <f ca="1">SUMIF(Calculations!$I$8:$QJ$8, AH$2, Calculations!$I367:$QJ367)</f>
        <v>-139010.23633268973</v>
      </c>
      <c r="AI26" s="45">
        <f ca="1">SUMIF(Calculations!$I$8:$QJ$8, AI$2, Calculations!$I367:$QJ367)</f>
        <v>-135640.79249984428</v>
      </c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</row>
    <row r="27" spans="1:46" ht="15" customHeight="1">
      <c r="B27" s="3"/>
      <c r="C27" s="3" t="str">
        <f>Calculations!C368</f>
        <v>add: Change in Deferred Tax Asset</v>
      </c>
      <c r="D27" s="66">
        <f t="shared" ca="1" si="4"/>
        <v>233114.51940138213</v>
      </c>
      <c r="E27" s="66">
        <f t="shared" ca="1" si="5"/>
        <v>-51048.012419235398</v>
      </c>
      <c r="F27" s="50" t="str">
        <f>Calculations!E368</f>
        <v>EUR</v>
      </c>
      <c r="H27" s="66">
        <f ca="1">SUM(I27:AT27)</f>
        <v>182066.50698214673</v>
      </c>
      <c r="I27" s="45">
        <f>SUMIF(Calculations!$I$8:$QJ$8, I$2, Calculations!$I368:$QJ368)</f>
        <v>0</v>
      </c>
      <c r="J27" s="45">
        <v>0</v>
      </c>
      <c r="K27" s="45">
        <f ca="1">SUMIF(Calculations!$I$8:$QJ$8, K$2, Calculations!$I368:$QJ368)</f>
        <v>152935.5086703097</v>
      </c>
      <c r="L27" s="45">
        <f ca="1">SUMIF(Calculations!$I$8:$QJ$8, L$2, Calculations!$I368:$QJ368)</f>
        <v>150851.14217257148</v>
      </c>
      <c r="M27" s="45">
        <f ca="1">SUMIF(Calculations!$I$8:$QJ$8, M$2, Calculations!$I368:$QJ368)</f>
        <v>147587.67763204913</v>
      </c>
      <c r="N27" s="45">
        <f ca="1">SUMIF(Calculations!$I$8:$QJ$8, N$2, Calculations!$I368:$QJ368)</f>
        <v>144276.10560572735</v>
      </c>
      <c r="O27" s="45">
        <f ca="1">SUMIF(Calculations!$I$8:$QJ$8, O$2, Calculations!$I368:$QJ368)</f>
        <v>141094.34025232145</v>
      </c>
      <c r="P27" s="45">
        <f ca="1">SUMIF(Calculations!$I$8:$QJ$8, P$2, Calculations!$I368:$QJ368)</f>
        <v>137372.97076199867</v>
      </c>
      <c r="Q27" s="45">
        <f ca="1">SUMIF(Calculations!$I$8:$QJ$8, Q$2, Calculations!$I368:$QJ368)</f>
        <v>134054.33656766464</v>
      </c>
      <c r="R27" s="45">
        <f ca="1">SUMIF(Calculations!$I$8:$QJ$8, R$2, Calculations!$I368:$QJ368)</f>
        <v>130251.56672279828</v>
      </c>
      <c r="S27" s="45">
        <f ca="1">SUMIF(Calculations!$I$8:$QJ$8, S$2, Calculations!$I368:$QJ368)</f>
        <v>125925.68808188546</v>
      </c>
      <c r="T27" s="45">
        <f ca="1">SUMIF(Calculations!$I$8:$QJ$8, T$2, Calculations!$I368:$QJ368)</f>
        <v>120954.77825717325</v>
      </c>
      <c r="U27" s="45">
        <f ca="1">SUMIF(Calculations!$I$8:$QJ$8, U$2, Calculations!$I368:$QJ368)</f>
        <v>-128672.04301246791</v>
      </c>
      <c r="V27" s="45">
        <f ca="1">SUMIF(Calculations!$I$8:$QJ$8, V$2, Calculations!$I368:$QJ368)</f>
        <v>-134798.86244044569</v>
      </c>
      <c r="W27" s="45">
        <f ca="1">SUMIF(Calculations!$I$8:$QJ$8, W$2, Calculations!$I368:$QJ368)</f>
        <v>-141511.5201103196</v>
      </c>
      <c r="X27" s="45">
        <f ca="1">SUMIF(Calculations!$I$8:$QJ$8, X$2, Calculations!$I368:$QJ368)</f>
        <v>-149168.19074042898</v>
      </c>
      <c r="Y27" s="45">
        <f ca="1">SUMIF(Calculations!$I$8:$QJ$8, Y$2, Calculations!$I368:$QJ368)</f>
        <v>-157703.68597622251</v>
      </c>
      <c r="Z27" s="45">
        <f ca="1">SUMIF(Calculations!$I$8:$QJ$8, Z$2, Calculations!$I368:$QJ368)</f>
        <v>-167309.71660668339</v>
      </c>
      <c r="AA27" s="45">
        <f ca="1">SUMIF(Calculations!$I$8:$QJ$8, AA$2, Calculations!$I368:$QJ368)</f>
        <v>-178007.80439820106</v>
      </c>
      <c r="AB27" s="45">
        <f ca="1">SUMIF(Calculations!$I$8:$QJ$8, AB$2, Calculations!$I368:$QJ368)</f>
        <v>-190035.5440766963</v>
      </c>
      <c r="AC27" s="45">
        <f ca="1">SUMIF(Calculations!$I$8:$QJ$8, AC$2, Calculations!$I368:$QJ368)</f>
        <v>-137896.58170311764</v>
      </c>
      <c r="AD27" s="45">
        <f ca="1">SUMIF(Calculations!$I$8:$QJ$8, AD$2, Calculations!$I368:$QJ368)</f>
        <v>-200.1656599163197</v>
      </c>
      <c r="AE27" s="45">
        <f ca="1">SUMIF(Calculations!$I$8:$QJ$8, AE$2, Calculations!$I368:$QJ368)</f>
        <v>0</v>
      </c>
      <c r="AF27" s="45">
        <f ca="1">SUMIF(Calculations!$I$8:$QJ$8, AF$2, Calculations!$I368:$QJ368)</f>
        <v>0</v>
      </c>
      <c r="AG27" s="45">
        <f ca="1">SUMIF(Calculations!$I$8:$QJ$8, AG$2, Calculations!$I368:$QJ368)</f>
        <v>1557.1641119751505</v>
      </c>
      <c r="AH27" s="45">
        <f ca="1">SUMIF(Calculations!$I$8:$QJ$8, AH$2, Calculations!$I368:$QJ368)</f>
        <v>153.40007501883565</v>
      </c>
      <c r="AI27" s="45">
        <f ca="1">SUMIF(Calculations!$I$8:$QJ$8, AI$2, Calculations!$I368:$QJ368)</f>
        <v>180355.94279515275</v>
      </c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</row>
    <row r="28" spans="1:46" ht="15" customHeight="1">
      <c r="B28" s="3"/>
      <c r="C28" s="9" t="str">
        <f>Calculations!C369</f>
        <v>Net Income / (Loss)</v>
      </c>
      <c r="D28" s="66">
        <f t="shared" ca="1" si="4"/>
        <v>1562961.2250820519</v>
      </c>
      <c r="E28" s="99">
        <f t="shared" ca="1" si="5"/>
        <v>4861033.5867831837</v>
      </c>
      <c r="F28" s="113" t="str">
        <f>Calculations!E369</f>
        <v>EUR</v>
      </c>
      <c r="G28" s="12"/>
      <c r="H28" s="99">
        <f ca="1">SUM(I28:AT28)</f>
        <v>6423994.8118652357</v>
      </c>
      <c r="I28" s="106">
        <f>I24+SUM(I26:I27)</f>
        <v>0</v>
      </c>
      <c r="J28" s="106">
        <f t="shared" ref="J28:AI28" si="13">J24+SUM(J26:J27)</f>
        <v>0</v>
      </c>
      <c r="K28" s="106">
        <f t="shared" ca="1" si="13"/>
        <v>-384823.43515134347</v>
      </c>
      <c r="L28" s="106">
        <f t="shared" ca="1" si="13"/>
        <v>-374500.85821016377</v>
      </c>
      <c r="M28" s="106">
        <f t="shared" ca="1" si="13"/>
        <v>-358338.9385809098</v>
      </c>
      <c r="N28" s="106">
        <f t="shared" ca="1" si="13"/>
        <v>-341938.77235531638</v>
      </c>
      <c r="O28" s="106">
        <f t="shared" ca="1" si="13"/>
        <v>-326181.45822416327</v>
      </c>
      <c r="P28" s="106">
        <f t="shared" ca="1" si="13"/>
        <v>-275651.81884351559</v>
      </c>
      <c r="Q28" s="106">
        <f t="shared" ca="1" si="13"/>
        <v>-259216.67807157652</v>
      </c>
      <c r="R28" s="106">
        <f t="shared" ca="1" si="13"/>
        <v>178487.35076331429</v>
      </c>
      <c r="S28" s="106">
        <f t="shared" ca="1" si="13"/>
        <v>199910.7497468855</v>
      </c>
      <c r="T28" s="106">
        <f t="shared" ca="1" si="13"/>
        <v>224748.58887879201</v>
      </c>
      <c r="U28" s="106">
        <f t="shared" ca="1" si="13"/>
        <v>234638.10742574558</v>
      </c>
      <c r="V28" s="106">
        <f t="shared" ca="1" si="13"/>
        <v>264980.45125954086</v>
      </c>
      <c r="W28" s="106">
        <f t="shared" ca="1" si="13"/>
        <v>357597.06067224877</v>
      </c>
      <c r="X28" s="106">
        <f t="shared" ca="1" si="13"/>
        <v>454888.78188802814</v>
      </c>
      <c r="Y28" s="106">
        <f t="shared" ca="1" si="13"/>
        <v>497159.80591291073</v>
      </c>
      <c r="Z28" s="106">
        <f t="shared" ca="1" si="13"/>
        <v>544732.52903519454</v>
      </c>
      <c r="AA28" s="106">
        <f t="shared" ca="1" si="13"/>
        <v>597713.53524080582</v>
      </c>
      <c r="AB28" s="106">
        <f t="shared" ca="1" si="13"/>
        <v>657512.44739114877</v>
      </c>
      <c r="AC28" s="106">
        <f t="shared" ca="1" si="13"/>
        <v>742200.19605089491</v>
      </c>
      <c r="AD28" s="106">
        <f t="shared" ca="1" si="13"/>
        <v>786579.0981556843</v>
      </c>
      <c r="AE28" s="106">
        <f t="shared" ca="1" si="13"/>
        <v>834216.93219158798</v>
      </c>
      <c r="AF28" s="106">
        <f t="shared" ca="1" si="13"/>
        <v>890644.73097669752</v>
      </c>
      <c r="AG28" s="106">
        <f t="shared" ca="1" si="13"/>
        <v>900333.76734875026</v>
      </c>
      <c r="AH28" s="106">
        <f t="shared" ca="1" si="13"/>
        <v>643710.52397985011</v>
      </c>
      <c r="AI28" s="106">
        <f t="shared" ca="1" si="13"/>
        <v>-265407.88561585569</v>
      </c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</row>
    <row r="29" spans="1:46" ht="15" customHeight="1">
      <c r="B29" s="3"/>
      <c r="C29" s="119"/>
      <c r="D29" s="668"/>
      <c r="E29" s="668"/>
      <c r="F29" s="668"/>
      <c r="G29" s="668"/>
      <c r="H29" s="66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</row>
    <row r="30" spans="1:46">
      <c r="A30" s="128" t="s">
        <v>87</v>
      </c>
      <c r="B30" s="103" t="s">
        <v>57</v>
      </c>
      <c r="C30" s="101"/>
      <c r="D30" s="101"/>
      <c r="E30" s="101"/>
      <c r="F30" s="104" t="s">
        <v>88</v>
      </c>
      <c r="G30" s="101"/>
      <c r="H30" s="105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1"/>
      <c r="AP30" s="101"/>
      <c r="AQ30" s="101"/>
      <c r="AR30" s="101"/>
      <c r="AS30" s="101"/>
      <c r="AT30" s="101"/>
    </row>
    <row r="31" spans="1:46" ht="15" customHeight="1">
      <c r="H31" s="4"/>
    </row>
    <row r="32" spans="1:46" ht="15" customHeight="1">
      <c r="B32" s="1" t="s">
        <v>99</v>
      </c>
      <c r="H32" s="4"/>
    </row>
    <row r="33" spans="2:46" ht="15" customHeight="1">
      <c r="C33" s="75" t="str">
        <f>Calculations!C374</f>
        <v>Unrestricted Cash</v>
      </c>
      <c r="F33" s="50" t="str">
        <f>Calculations!E374</f>
        <v>EUR</v>
      </c>
      <c r="H33" s="4"/>
      <c r="I33" s="51">
        <f ca="1">LOOKUP(I$3, Calculations!$I$4:$QJ$4, Calculations!$I374:$QJ374)</f>
        <v>77990.104927192297</v>
      </c>
      <c r="J33" s="51">
        <f ca="1">LOOKUP(J$3, Calculations!$I$4:$QJ$4, Calculations!$I374:$QJ374)</f>
        <v>472347.19233185542</v>
      </c>
      <c r="K33" s="51">
        <f ca="1">LOOKUP(K$3, Calculations!$I$4:$QJ$4, Calculations!$I374:$QJ374)</f>
        <v>462774.00152537826</v>
      </c>
      <c r="L33" s="51">
        <f ca="1">LOOKUP(L$3, Calculations!$I$4:$QJ$4, Calculations!$I374:$QJ374)</f>
        <v>787960.88054043427</v>
      </c>
      <c r="M33" s="51">
        <f ca="1">LOOKUP(M$3, Calculations!$I$4:$QJ$4, Calculations!$I374:$QJ374)</f>
        <v>992638.43583826418</v>
      </c>
      <c r="N33" s="51">
        <f ca="1">LOOKUP(N$3, Calculations!$I$4:$QJ$4, Calculations!$I374:$QJ374)</f>
        <v>1190602.04906094</v>
      </c>
      <c r="O33" s="51">
        <f ca="1">LOOKUP(O$3, Calculations!$I$4:$QJ$4, Calculations!$I374:$QJ374)</f>
        <v>1269271.349657153</v>
      </c>
      <c r="P33" s="51">
        <f ca="1">LOOKUP(P$3, Calculations!$I$4:$QJ$4, Calculations!$I374:$QJ374)</f>
        <v>1557513.3915717327</v>
      </c>
      <c r="Q33" s="51">
        <f ca="1">LOOKUP(Q$3, Calculations!$I$4:$QJ$4, Calculations!$I374:$QJ374)</f>
        <v>1722161.7415259085</v>
      </c>
      <c r="R33" s="51">
        <f ca="1">LOOKUP(R$3, Calculations!$I$4:$QJ$4, Calculations!$I374:$QJ374)</f>
        <v>1872518.2942797714</v>
      </c>
      <c r="S33" s="51">
        <f ca="1">LOOKUP(S$3, Calculations!$I$4:$QJ$4, Calculations!$I374:$QJ374)</f>
        <v>1905905.1738482898</v>
      </c>
      <c r="T33" s="51">
        <f ca="1">LOOKUP(T$3, Calculations!$I$4:$QJ$4, Calculations!$I374:$QJ374)</f>
        <v>2130245.4742468954</v>
      </c>
      <c r="U33" s="51">
        <f ca="1">LOOKUP(U$3, Calculations!$I$4:$QJ$4, Calculations!$I374:$QJ374)</f>
        <v>2237411.4256214784</v>
      </c>
      <c r="V33" s="51">
        <f ca="1">LOOKUP(V$3, Calculations!$I$4:$QJ$4, Calculations!$I374:$QJ374)</f>
        <v>2329025.8289406602</v>
      </c>
      <c r="W33" s="51">
        <f ca="1">LOOKUP(W$3, Calculations!$I$4:$QJ$4, Calculations!$I374:$QJ374)</f>
        <v>2308034.0322763738</v>
      </c>
      <c r="X33" s="51">
        <f ca="1">LOOKUP(X$3, Calculations!$I$4:$QJ$4, Calculations!$I374:$QJ374)</f>
        <v>2461968.0041013574</v>
      </c>
      <c r="Y33" s="51">
        <f ca="1">LOOKUP(Y$3, Calculations!$I$4:$QJ$4, Calculations!$I374:$QJ374)</f>
        <v>2502961.6698463885</v>
      </c>
      <c r="Z33" s="51">
        <f ca="1">LOOKUP(Z$3, Calculations!$I$4:$QJ$4, Calculations!$I374:$QJ374)</f>
        <v>2526620.2212915248</v>
      </c>
      <c r="AA33" s="51">
        <f ca="1">LOOKUP(AA$3, Calculations!$I$4:$QJ$4, Calculations!$I374:$QJ374)</f>
        <v>2443145.194658299</v>
      </c>
      <c r="AB33" s="51">
        <f ca="1">LOOKUP(AB$3, Calculations!$I$4:$QJ$4, Calculations!$I374:$QJ374)</f>
        <v>3056734.8197304066</v>
      </c>
      <c r="AC33" s="51">
        <f ca="1">LOOKUP(AC$3, Calculations!$I$4:$QJ$4, Calculations!$I374:$QJ374)</f>
        <v>1293086.8907548713</v>
      </c>
      <c r="AD33" s="51">
        <f ca="1">LOOKUP(AD$3, Calculations!$I$4:$QJ$4, Calculations!$I374:$QJ374)</f>
        <v>1754598.1184339125</v>
      </c>
      <c r="AE33" s="51">
        <f ca="1">LOOKUP(AE$3, Calculations!$I$4:$QJ$4, Calculations!$I374:$QJ374)</f>
        <v>2116634.8699751105</v>
      </c>
      <c r="AF33" s="51">
        <f ca="1">LOOKUP(AF$3, Calculations!$I$4:$QJ$4, Calculations!$I374:$QJ374)</f>
        <v>2587132.2383734207</v>
      </c>
      <c r="AG33" s="51">
        <f ca="1">LOOKUP(AG$3, Calculations!$I$4:$QJ$4, Calculations!$I374:$QJ374)</f>
        <v>6292213.9292046698</v>
      </c>
      <c r="AH33" s="51">
        <f ca="1">LOOKUP(AH$3, Calculations!$I$4:$QJ$4, Calculations!$I374:$QJ374)</f>
        <v>7221422.7883829521</v>
      </c>
      <c r="AI33" s="51">
        <f ca="1">LOOKUP(AI$3, Calculations!$I$4:$QJ$4, Calculations!$I374:$QJ374)</f>
        <v>8066971.9488375857</v>
      </c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</row>
    <row r="34" spans="2:46" ht="15" customHeight="1">
      <c r="C34" s="75" t="str">
        <f>Calculations!C375</f>
        <v>DSRA</v>
      </c>
      <c r="F34" s="50" t="str">
        <f>Calculations!E375</f>
        <v>EUR</v>
      </c>
      <c r="H34" s="4"/>
      <c r="I34" s="51">
        <f>LOOKUP(I$3, Calculations!$I$4:$QJ$4, Calculations!$I375:$QJ375)</f>
        <v>0</v>
      </c>
      <c r="J34" s="51">
        <f>LOOKUP(J$3, Calculations!$I$4:$QJ$4, Calculations!$I375:$QJ375)</f>
        <v>169431.66992192154</v>
      </c>
      <c r="K34" s="51">
        <f>LOOKUP(K$3, Calculations!$I$4:$QJ$4, Calculations!$I375:$QJ375)</f>
        <v>338863.33984384307</v>
      </c>
      <c r="L34" s="51">
        <f>LOOKUP(L$3, Calculations!$I$4:$QJ$4, Calculations!$I375:$QJ375)</f>
        <v>338863.33984384307</v>
      </c>
      <c r="M34" s="51">
        <f>LOOKUP(M$3, Calculations!$I$4:$QJ$4, Calculations!$I375:$QJ375)</f>
        <v>338863.33984384307</v>
      </c>
      <c r="N34" s="51">
        <f>LOOKUP(N$3, Calculations!$I$4:$QJ$4, Calculations!$I375:$QJ375)</f>
        <v>338863.33984384307</v>
      </c>
      <c r="O34" s="51">
        <f>LOOKUP(O$3, Calculations!$I$4:$QJ$4, Calculations!$I375:$QJ375)</f>
        <v>338863.33984384307</v>
      </c>
      <c r="P34" s="51">
        <f>LOOKUP(P$3, Calculations!$I$4:$QJ$4, Calculations!$I375:$QJ375)</f>
        <v>338863.33984384307</v>
      </c>
      <c r="Q34" s="51">
        <f>LOOKUP(Q$3, Calculations!$I$4:$QJ$4, Calculations!$I375:$QJ375)</f>
        <v>338863.33984384307</v>
      </c>
      <c r="R34" s="51">
        <f>LOOKUP(R$3, Calculations!$I$4:$QJ$4, Calculations!$I375:$QJ375)</f>
        <v>338863.33984384307</v>
      </c>
      <c r="S34" s="51">
        <f>LOOKUP(S$3, Calculations!$I$4:$QJ$4, Calculations!$I375:$QJ375)</f>
        <v>338863.33984384307</v>
      </c>
      <c r="T34" s="51">
        <f>LOOKUP(T$3, Calculations!$I$4:$QJ$4, Calculations!$I375:$QJ375)</f>
        <v>338863.33984384307</v>
      </c>
      <c r="U34" s="51">
        <f>LOOKUP(U$3, Calculations!$I$4:$QJ$4, Calculations!$I375:$QJ375)</f>
        <v>338863.33984384307</v>
      </c>
      <c r="V34" s="51">
        <f>LOOKUP(V$3, Calculations!$I$4:$QJ$4, Calculations!$I375:$QJ375)</f>
        <v>338863.33984384307</v>
      </c>
      <c r="W34" s="51">
        <f>LOOKUP(W$3, Calculations!$I$4:$QJ$4, Calculations!$I375:$QJ375)</f>
        <v>338863.33984384307</v>
      </c>
      <c r="X34" s="51">
        <f>LOOKUP(X$3, Calculations!$I$4:$QJ$4, Calculations!$I375:$QJ375)</f>
        <v>338863.33984384307</v>
      </c>
      <c r="Y34" s="51">
        <f>LOOKUP(Y$3, Calculations!$I$4:$QJ$4, Calculations!$I375:$QJ375)</f>
        <v>338863.33984384307</v>
      </c>
      <c r="Z34" s="51">
        <f>LOOKUP(Z$3, Calculations!$I$4:$QJ$4, Calculations!$I375:$QJ375)</f>
        <v>338863.33984384307</v>
      </c>
      <c r="AA34" s="51">
        <f>LOOKUP(AA$3, Calculations!$I$4:$QJ$4, Calculations!$I375:$QJ375)</f>
        <v>338863.33984384307</v>
      </c>
      <c r="AB34" s="51">
        <f>LOOKUP(AB$3, Calculations!$I$4:$QJ$4, Calculations!$I375:$QJ375)</f>
        <v>0</v>
      </c>
      <c r="AC34" s="51">
        <f>LOOKUP(AC$3, Calculations!$I$4:$QJ$4, Calculations!$I375:$QJ375)</f>
        <v>0</v>
      </c>
      <c r="AD34" s="51">
        <f>LOOKUP(AD$3, Calculations!$I$4:$QJ$4, Calculations!$I375:$QJ375)</f>
        <v>0</v>
      </c>
      <c r="AE34" s="51">
        <f>LOOKUP(AE$3, Calculations!$I$4:$QJ$4, Calculations!$I375:$QJ375)</f>
        <v>0</v>
      </c>
      <c r="AF34" s="51">
        <f>LOOKUP(AF$3, Calculations!$I$4:$QJ$4, Calculations!$I375:$QJ375)</f>
        <v>0</v>
      </c>
      <c r="AG34" s="51">
        <f>LOOKUP(AG$3, Calculations!$I$4:$QJ$4, Calculations!$I375:$QJ375)</f>
        <v>0</v>
      </c>
      <c r="AH34" s="51">
        <f>LOOKUP(AH$3, Calculations!$I$4:$QJ$4, Calculations!$I375:$QJ375)</f>
        <v>0</v>
      </c>
      <c r="AI34" s="51">
        <f>LOOKUP(AI$3, Calculations!$I$4:$QJ$4, Calculations!$I375:$QJ375)</f>
        <v>0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</row>
    <row r="35" spans="2:46" ht="15" customHeight="1">
      <c r="C35" s="75" t="str">
        <f>Calculations!C376</f>
        <v>MMRA</v>
      </c>
      <c r="F35" s="50" t="str">
        <f>Calculations!E376</f>
        <v>EUR</v>
      </c>
      <c r="H35" s="4"/>
      <c r="I35" s="51">
        <f>LOOKUP(I$3, Calculations!$I$4:$QJ$4, Calculations!$I376:$QJ376)</f>
        <v>0</v>
      </c>
      <c r="J35" s="51">
        <f>LOOKUP(J$3, Calculations!$I$4:$QJ$4, Calculations!$I376:$QJ376)</f>
        <v>0</v>
      </c>
      <c r="K35" s="51">
        <f>LOOKUP(K$3, Calculations!$I$4:$QJ$4, Calculations!$I376:$QJ376)</f>
        <v>0</v>
      </c>
      <c r="L35" s="51">
        <f>LOOKUP(L$3, Calculations!$I$4:$QJ$4, Calculations!$I376:$QJ376)</f>
        <v>0</v>
      </c>
      <c r="M35" s="51">
        <f>LOOKUP(M$3, Calculations!$I$4:$QJ$4, Calculations!$I376:$QJ376)</f>
        <v>0</v>
      </c>
      <c r="N35" s="51">
        <f>LOOKUP(N$3, Calculations!$I$4:$QJ$4, Calculations!$I376:$QJ376)</f>
        <v>0</v>
      </c>
      <c r="O35" s="51">
        <f>LOOKUP(O$3, Calculations!$I$4:$QJ$4, Calculations!$I376:$QJ376)</f>
        <v>0</v>
      </c>
      <c r="P35" s="51">
        <f>LOOKUP(P$3, Calculations!$I$4:$QJ$4, Calculations!$I376:$QJ376)</f>
        <v>0</v>
      </c>
      <c r="Q35" s="51">
        <f>LOOKUP(Q$3, Calculations!$I$4:$QJ$4, Calculations!$I376:$QJ376)</f>
        <v>0</v>
      </c>
      <c r="R35" s="51">
        <f>LOOKUP(R$3, Calculations!$I$4:$QJ$4, Calculations!$I376:$QJ376)</f>
        <v>0</v>
      </c>
      <c r="S35" s="51">
        <f>LOOKUP(S$3, Calculations!$I$4:$QJ$4, Calculations!$I376:$QJ376)</f>
        <v>0</v>
      </c>
      <c r="T35" s="51">
        <f>LOOKUP(T$3, Calculations!$I$4:$QJ$4, Calculations!$I376:$QJ376)</f>
        <v>0</v>
      </c>
      <c r="U35" s="51">
        <f>LOOKUP(U$3, Calculations!$I$4:$QJ$4, Calculations!$I376:$QJ376)</f>
        <v>0</v>
      </c>
      <c r="V35" s="51">
        <f>LOOKUP(V$3, Calculations!$I$4:$QJ$4, Calculations!$I376:$QJ376)</f>
        <v>0</v>
      </c>
      <c r="W35" s="51">
        <f>LOOKUP(W$3, Calculations!$I$4:$QJ$4, Calculations!$I376:$QJ376)</f>
        <v>0</v>
      </c>
      <c r="X35" s="51">
        <f>LOOKUP(X$3, Calculations!$I$4:$QJ$4, Calculations!$I376:$QJ376)</f>
        <v>0</v>
      </c>
      <c r="Y35" s="51">
        <f>LOOKUP(Y$3, Calculations!$I$4:$QJ$4, Calculations!$I376:$QJ376)</f>
        <v>0</v>
      </c>
      <c r="Z35" s="51">
        <f>LOOKUP(Z$3, Calculations!$I$4:$QJ$4, Calculations!$I376:$QJ376)</f>
        <v>0</v>
      </c>
      <c r="AA35" s="51">
        <f>LOOKUP(AA$3, Calculations!$I$4:$QJ$4, Calculations!$I376:$QJ376)</f>
        <v>0</v>
      </c>
      <c r="AB35" s="51">
        <f>LOOKUP(AB$3, Calculations!$I$4:$QJ$4, Calculations!$I376:$QJ376)</f>
        <v>0</v>
      </c>
      <c r="AC35" s="51">
        <f>LOOKUP(AC$3, Calculations!$I$4:$QJ$4, Calculations!$I376:$QJ376)</f>
        <v>0</v>
      </c>
      <c r="AD35" s="51">
        <f>LOOKUP(AD$3, Calculations!$I$4:$QJ$4, Calculations!$I376:$QJ376)</f>
        <v>0</v>
      </c>
      <c r="AE35" s="51">
        <f>LOOKUP(AE$3, Calculations!$I$4:$QJ$4, Calculations!$I376:$QJ376)</f>
        <v>0</v>
      </c>
      <c r="AF35" s="51">
        <f>LOOKUP(AF$3, Calculations!$I$4:$QJ$4, Calculations!$I376:$QJ376)</f>
        <v>0</v>
      </c>
      <c r="AG35" s="51">
        <f>LOOKUP(AG$3, Calculations!$I$4:$QJ$4, Calculations!$I376:$QJ376)</f>
        <v>0</v>
      </c>
      <c r="AH35" s="51">
        <f>LOOKUP(AH$3, Calculations!$I$4:$QJ$4, Calculations!$I376:$QJ376)</f>
        <v>0</v>
      </c>
      <c r="AI35" s="51">
        <f>LOOKUP(AI$3, Calculations!$I$4:$QJ$4, Calculations!$I376:$QJ376)</f>
        <v>0</v>
      </c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</row>
    <row r="36" spans="2:46" ht="15" customHeight="1">
      <c r="C36" s="97" t="str">
        <f>Calculations!C377</f>
        <v>Accounts Receivable</v>
      </c>
      <c r="D36" s="37"/>
      <c r="E36" s="37"/>
      <c r="F36" s="43" t="str">
        <f>Calculations!E377</f>
        <v>EUR</v>
      </c>
      <c r="G36" s="37"/>
      <c r="H36" s="63"/>
      <c r="I36" s="62">
        <f ca="1">LOOKUP(I$3, Calculations!$I$4:$QJ$4, Calculations!$I377:$QJ377)</f>
        <v>123343.42735278083</v>
      </c>
      <c r="J36" s="62">
        <f ca="1">LOOKUP(J$3, Calculations!$I$4:$QJ$4, Calculations!$I377:$QJ377)</f>
        <v>0</v>
      </c>
      <c r="K36" s="62">
        <f ca="1">LOOKUP(K$3, Calculations!$I$4:$QJ$4, Calculations!$I377:$QJ377)</f>
        <v>288322.1863880427</v>
      </c>
      <c r="L36" s="62">
        <f ca="1">LOOKUP(L$3, Calculations!$I$4:$QJ$4, Calculations!$I377:$QJ377)</f>
        <v>204123.37849199297</v>
      </c>
      <c r="M36" s="62">
        <f ca="1">LOOKUP(M$3, Calculations!$I$4:$QJ$4, Calculations!$I377:$QJ377)</f>
        <v>202211.86393850189</v>
      </c>
      <c r="N36" s="62">
        <f ca="1">LOOKUP(N$3, Calculations!$I$4:$QJ$4, Calculations!$I377:$QJ377)</f>
        <v>200098.43772477211</v>
      </c>
      <c r="O36" s="62">
        <f ca="1">LOOKUP(O$3, Calculations!$I$4:$QJ$4, Calculations!$I377:$QJ377)</f>
        <v>279991.23262099602</v>
      </c>
      <c r="P36" s="62">
        <f ca="1">LOOKUP(P$3, Calculations!$I$4:$QJ$4, Calculations!$I377:$QJ377)</f>
        <v>195934.48887821971</v>
      </c>
      <c r="Q36" s="62">
        <f ca="1">LOOKUP(Q$3, Calculations!$I$4:$QJ$4, Calculations!$I377:$QJ377)</f>
        <v>193883.54949977549</v>
      </c>
      <c r="R36" s="62">
        <f ca="1">LOOKUP(R$3, Calculations!$I$4:$QJ$4, Calculations!$I377:$QJ377)</f>
        <v>191853.02577435356</v>
      </c>
      <c r="S36" s="62">
        <f ca="1">LOOKUP(S$3, Calculations!$I$4:$QJ$4, Calculations!$I377:$QJ377)</f>
        <v>268775.54554375063</v>
      </c>
      <c r="T36" s="62">
        <f ca="1">LOOKUP(T$3, Calculations!$I$4:$QJ$4, Calculations!$I377:$QJ377)</f>
        <v>187852.41441189346</v>
      </c>
      <c r="U36" s="62">
        <f ca="1">LOOKUP(U$3, Calculations!$I$4:$QJ$4, Calculations!$I377:$QJ377)</f>
        <v>185881.92637674042</v>
      </c>
      <c r="V36" s="62">
        <f ca="1">LOOKUP(V$3, Calculations!$I$4:$QJ$4, Calculations!$I377:$QJ377)</f>
        <v>183931.05315830672</v>
      </c>
      <c r="W36" s="62">
        <f ca="1">LOOKUP(W$3, Calculations!$I$4:$QJ$4, Calculations!$I377:$QJ377)</f>
        <v>257836.16533884889</v>
      </c>
      <c r="X36" s="62">
        <f ca="1">LOOKUP(X$3, Calculations!$I$4:$QJ$4, Calculations!$I377:$QJ377)</f>
        <v>180087.37210859943</v>
      </c>
      <c r="Y36" s="62">
        <f ca="1">LOOKUP(Y$3, Calculations!$I$4:$QJ$4, Calculations!$I377:$QJ377)</f>
        <v>178194.17958546095</v>
      </c>
      <c r="Z36" s="62">
        <f ca="1">LOOKUP(Z$3, Calculations!$I$4:$QJ$4, Calculations!$I377:$QJ377)</f>
        <v>176319.83245680993</v>
      </c>
      <c r="AA36" s="62">
        <f ca="1">LOOKUP(AA$3, Calculations!$I$4:$QJ$4, Calculations!$I377:$QJ377)</f>
        <v>247325.89963704179</v>
      </c>
      <c r="AB36" s="62">
        <f ca="1">LOOKUP(AB$3, Calculations!$I$4:$QJ$4, Calculations!$I377:$QJ377)</f>
        <v>172626.92587995291</v>
      </c>
      <c r="AC36" s="62">
        <f ca="1">LOOKUP(AC$3, Calculations!$I$4:$QJ$4, Calculations!$I377:$QJ377)</f>
        <v>170807.99683002901</v>
      </c>
      <c r="AD36" s="62">
        <f ca="1">LOOKUP(AD$3, Calculations!$I$4:$QJ$4, Calculations!$I377:$QJ377)</f>
        <v>169007.17393416577</v>
      </c>
      <c r="AE36" s="62">
        <f ca="1">LOOKUP(AE$3, Calculations!$I$4:$QJ$4, Calculations!$I377:$QJ377)</f>
        <v>237227.91574275502</v>
      </c>
      <c r="AF36" s="62">
        <f ca="1">LOOKUP(AF$3, Calculations!$I$4:$QJ$4, Calculations!$I377:$QJ377)</f>
        <v>165459.1274628191</v>
      </c>
      <c r="AG36" s="62">
        <f ca="1">LOOKUP(AG$3, Calculations!$I$4:$QJ$4, Calculations!$I377:$QJ377)</f>
        <v>163711.54878383037</v>
      </c>
      <c r="AH36" s="62">
        <f ca="1">LOOKUP(AH$3, Calculations!$I$4:$QJ$4, Calculations!$I377:$QJ377)</f>
        <v>161981.36601635153</v>
      </c>
      <c r="AI36" s="62">
        <f ca="1">LOOKUP(AI$3, Calculations!$I$4:$QJ$4, Calculations!$I377:$QJ377)</f>
        <v>227526.04124953915</v>
      </c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</row>
    <row r="37" spans="2:46" ht="15" customHeight="1">
      <c r="C37" s="15" t="str">
        <f>Calculations!C378</f>
        <v>Total Current Assets</v>
      </c>
      <c r="F37" s="44" t="str">
        <f>Calculations!E378</f>
        <v>EUR</v>
      </c>
      <c r="H37" s="4"/>
      <c r="I37" s="54">
        <f ca="1">SUM(I33:I36)</f>
        <v>201333.53227997312</v>
      </c>
      <c r="J37" s="54">
        <f t="shared" ref="J37:AF37" ca="1" si="14">SUM(J33:J36)</f>
        <v>641778.86225377698</v>
      </c>
      <c r="K37" s="54">
        <f t="shared" ca="1" si="14"/>
        <v>1089959.527757264</v>
      </c>
      <c r="L37" s="54">
        <f t="shared" ca="1" si="14"/>
        <v>1330947.5988762705</v>
      </c>
      <c r="M37" s="54">
        <f t="shared" ca="1" si="14"/>
        <v>1533713.6396206091</v>
      </c>
      <c r="N37" s="54">
        <f t="shared" ca="1" si="14"/>
        <v>1729563.8266295553</v>
      </c>
      <c r="O37" s="54">
        <f t="shared" ca="1" si="14"/>
        <v>1888125.9221219921</v>
      </c>
      <c r="P37" s="54">
        <f t="shared" ca="1" si="14"/>
        <v>2092311.2202937955</v>
      </c>
      <c r="Q37" s="54">
        <f t="shared" ca="1" si="14"/>
        <v>2254908.6308695269</v>
      </c>
      <c r="R37" s="54">
        <f t="shared" ca="1" si="14"/>
        <v>2403234.6598979682</v>
      </c>
      <c r="S37" s="54">
        <f t="shared" ca="1" si="14"/>
        <v>2513544.0592358834</v>
      </c>
      <c r="T37" s="54">
        <f t="shared" ca="1" si="14"/>
        <v>2656961.2285026321</v>
      </c>
      <c r="U37" s="54">
        <f t="shared" ca="1" si="14"/>
        <v>2762156.6918420619</v>
      </c>
      <c r="V37" s="54">
        <f t="shared" ca="1" si="14"/>
        <v>2851820.2219428099</v>
      </c>
      <c r="W37" s="54">
        <f t="shared" ca="1" si="14"/>
        <v>2904733.5374590657</v>
      </c>
      <c r="X37" s="54">
        <f t="shared" ca="1" si="14"/>
        <v>2980918.7160538002</v>
      </c>
      <c r="Y37" s="54">
        <f t="shared" ca="1" si="14"/>
        <v>3020019.1892756927</v>
      </c>
      <c r="Z37" s="54">
        <f t="shared" ca="1" si="14"/>
        <v>3041803.3935921779</v>
      </c>
      <c r="AA37" s="54">
        <f t="shared" ca="1" si="14"/>
        <v>3029334.4341391837</v>
      </c>
      <c r="AB37" s="54">
        <f t="shared" ca="1" si="14"/>
        <v>3229361.7456103596</v>
      </c>
      <c r="AC37" s="54">
        <f t="shared" ca="1" si="14"/>
        <v>1463894.8875849003</v>
      </c>
      <c r="AD37" s="54">
        <f t="shared" ca="1" si="14"/>
        <v>1923605.2923680784</v>
      </c>
      <c r="AE37" s="54">
        <f t="shared" ca="1" si="14"/>
        <v>2353862.7857178655</v>
      </c>
      <c r="AF37" s="54">
        <f t="shared" ca="1" si="14"/>
        <v>2752591.3658362399</v>
      </c>
      <c r="AG37" s="54">
        <f t="shared" ref="AG37:AI37" ca="1" si="15">SUM(AG33:AG36)</f>
        <v>6455925.4779885001</v>
      </c>
      <c r="AH37" s="54">
        <f t="shared" ca="1" si="15"/>
        <v>7383404.1543993037</v>
      </c>
      <c r="AI37" s="54">
        <f t="shared" ca="1" si="15"/>
        <v>8294497.9900871245</v>
      </c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</row>
    <row r="38" spans="2:46" ht="15" customHeight="1">
      <c r="H38" s="4"/>
    </row>
    <row r="39" spans="2:46" ht="15" customHeight="1">
      <c r="B39" s="1" t="s">
        <v>100</v>
      </c>
      <c r="H39" s="4"/>
      <c r="R39" s="32"/>
      <c r="S39" s="32"/>
      <c r="T39" s="32"/>
      <c r="U39" s="32"/>
    </row>
    <row r="40" spans="2:46" ht="15" customHeight="1">
      <c r="C40" s="75" t="str">
        <f>Calculations!C381</f>
        <v>Net Property, Plant and Equipment</v>
      </c>
      <c r="F40" s="50" t="str">
        <f>Calculations!E381</f>
        <v>EUR</v>
      </c>
      <c r="H40" s="4"/>
      <c r="I40" s="51">
        <f ca="1">LOOKUP(I$3, Calculations!$I$4:$QJ$4, Calculations!$I381:$QJ381)</f>
        <v>7402416.4677200262</v>
      </c>
      <c r="J40" s="51">
        <f ca="1">LOOKUP(J$3, Calculations!$I$4:$QJ$4, Calculations!$I381:$QJ381)</f>
        <v>14528221.137746222</v>
      </c>
      <c r="K40" s="51">
        <f ca="1">LOOKUP(K$3, Calculations!$I$4:$QJ$4, Calculations!$I381:$QJ381)</f>
        <v>13537991.376305493</v>
      </c>
      <c r="L40" s="51">
        <f ca="1">LOOKUP(L$3, Calculations!$I$4:$QJ$4, Calculations!$I381:$QJ381)</f>
        <v>12367719.84005736</v>
      </c>
      <c r="M40" s="51">
        <f ca="1">LOOKUP(M$3, Calculations!$I$4:$QJ$4, Calculations!$I381:$QJ381)</f>
        <v>11287469.191212926</v>
      </c>
      <c r="N40" s="51">
        <f ca="1">LOOKUP(N$3, Calculations!$I$4:$QJ$4, Calculations!$I381:$QJ381)</f>
        <v>10207218.542368492</v>
      </c>
      <c r="O40" s="51">
        <f ca="1">LOOKUP(O$3, Calculations!$I$4:$QJ$4, Calculations!$I381:$QJ381)</f>
        <v>9216988.7809277661</v>
      </c>
      <c r="P40" s="51">
        <f ca="1">LOOKUP(P$3, Calculations!$I$4:$QJ$4, Calculations!$I381:$QJ381)</f>
        <v>8078817.2446796354</v>
      </c>
      <c r="Q40" s="51">
        <f ca="1">LOOKUP(Q$3, Calculations!$I$4:$QJ$4, Calculations!$I381:$QJ381)</f>
        <v>7030666.595835207</v>
      </c>
      <c r="R40" s="51">
        <f ca="1">LOOKUP(R$3, Calculations!$I$4:$QJ$4, Calculations!$I381:$QJ381)</f>
        <v>6401387.2108796593</v>
      </c>
      <c r="S40" s="51">
        <f ca="1">LOOKUP(S$3, Calculations!$I$4:$QJ$4, Calculations!$I381:$QJ381)</f>
        <v>5824547.7746704072</v>
      </c>
      <c r="T40" s="51">
        <f ca="1">LOOKUP(T$3, Calculations!$I$4:$QJ$4, Calculations!$I381:$QJ381)</f>
        <v>5143048.4409685712</v>
      </c>
      <c r="U40" s="51">
        <f ca="1">LOOKUP(U$3, Calculations!$I$4:$QJ$4, Calculations!$I381:$QJ381)</f>
        <v>4740453.5734754335</v>
      </c>
      <c r="V40" s="51">
        <f ca="1">LOOKUP(V$3, Calculations!$I$4:$QJ$4, Calculations!$I381:$QJ381)</f>
        <v>4337858.7059822958</v>
      </c>
      <c r="W40" s="51">
        <f ca="1">LOOKUP(W$3, Calculations!$I$4:$QJ$4, Calculations!$I381:$QJ381)</f>
        <v>4018290.8869707305</v>
      </c>
      <c r="X40" s="51">
        <f ca="1">LOOKUP(X$3, Calculations!$I$4:$QJ$4, Calculations!$I381:$QJ381)</f>
        <v>3710787.8852817398</v>
      </c>
      <c r="Y40" s="51">
        <f ca="1">LOOKUP(Y$3, Calculations!$I$4:$QJ$4, Calculations!$I381:$QJ381)</f>
        <v>3426938.9606457483</v>
      </c>
      <c r="Z40" s="51">
        <f ca="1">LOOKUP(Z$3, Calculations!$I$4:$QJ$4, Calculations!$I381:$QJ381)</f>
        <v>3143090.0360097568</v>
      </c>
      <c r="AA40" s="51">
        <f ca="1">LOOKUP(AA$3, Calculations!$I$4:$QJ$4, Calculations!$I381:$QJ381)</f>
        <v>2882895.1884267647</v>
      </c>
      <c r="AB40" s="51">
        <f ca="1">LOOKUP(AB$3, Calculations!$I$4:$QJ$4, Calculations!$I381:$QJ381)</f>
        <v>2583079.0281653665</v>
      </c>
      <c r="AC40" s="51">
        <f ca="1">LOOKUP(AC$3, Calculations!$I$4:$QJ$4, Calculations!$I381:$QJ381)</f>
        <v>4691967.2510344516</v>
      </c>
      <c r="AD40" s="51">
        <f ca="1">LOOKUP(AD$3, Calculations!$I$4:$QJ$4, Calculations!$I381:$QJ381)</f>
        <v>4407936.0896128099</v>
      </c>
      <c r="AE40" s="51">
        <f ca="1">LOOKUP(AE$3, Calculations!$I$4:$QJ$4, Calculations!$I381:$QJ381)</f>
        <v>4147574.1916429717</v>
      </c>
      <c r="AF40" s="51">
        <f ca="1">LOOKUP(AF$3, Calculations!$I$4:$QJ$4, Calculations!$I381:$QJ381)</f>
        <v>3839873.7667695265</v>
      </c>
      <c r="AG40" s="51">
        <f ca="1">LOOKUP(AG$3, Calculations!$I$4:$QJ$4, Calculations!$I381:$QJ381)</f>
        <v>3555842.6053478848</v>
      </c>
      <c r="AH40" s="51">
        <f ca="1">LOOKUP(AH$3, Calculations!$I$4:$QJ$4, Calculations!$I381:$QJ381)</f>
        <v>3271811.4439262431</v>
      </c>
      <c r="AI40" s="51">
        <f ca="1">LOOKUP(AI$3, Calculations!$I$4:$QJ$4, Calculations!$I381:$QJ381)</f>
        <v>3011449.5459564049</v>
      </c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</row>
    <row r="41" spans="2:46" ht="15" customHeight="1">
      <c r="C41" s="75" t="str">
        <f>Calculations!C382</f>
        <v>Goodwill (net of amortization)</v>
      </c>
      <c r="F41" s="50" t="str">
        <f>Calculations!E382</f>
        <v>EUR</v>
      </c>
      <c r="H41" s="4"/>
      <c r="I41" s="51">
        <f>LOOKUP(I$3, Calculations!$I$4:$QJ$4, Calculations!$I382:$QJ382)</f>
        <v>0</v>
      </c>
      <c r="J41" s="51">
        <f>LOOKUP(J$3, Calculations!$I$4:$QJ$4, Calculations!$I382:$QJ382)</f>
        <v>0</v>
      </c>
      <c r="K41" s="51">
        <f>LOOKUP(K$3, Calculations!$I$4:$QJ$4, Calculations!$I382:$QJ382)</f>
        <v>0</v>
      </c>
      <c r="L41" s="51">
        <f>LOOKUP(L$3, Calculations!$I$4:$QJ$4, Calculations!$I382:$QJ382)</f>
        <v>0</v>
      </c>
      <c r="M41" s="51">
        <f>LOOKUP(M$3, Calculations!$I$4:$QJ$4, Calculations!$I382:$QJ382)</f>
        <v>0</v>
      </c>
      <c r="N41" s="51">
        <f>LOOKUP(N$3, Calculations!$I$4:$QJ$4, Calculations!$I382:$QJ382)</f>
        <v>0</v>
      </c>
      <c r="O41" s="51">
        <f>LOOKUP(O$3, Calculations!$I$4:$QJ$4, Calculations!$I382:$QJ382)</f>
        <v>0</v>
      </c>
      <c r="P41" s="51">
        <f>LOOKUP(P$3, Calculations!$I$4:$QJ$4, Calculations!$I382:$QJ382)</f>
        <v>0</v>
      </c>
      <c r="Q41" s="51">
        <f>LOOKUP(Q$3, Calculations!$I$4:$QJ$4, Calculations!$I382:$QJ382)</f>
        <v>0</v>
      </c>
      <c r="R41" s="51">
        <f>LOOKUP(R$3, Calculations!$I$4:$QJ$4, Calculations!$I382:$QJ382)</f>
        <v>0</v>
      </c>
      <c r="S41" s="51">
        <f>LOOKUP(S$3, Calculations!$I$4:$QJ$4, Calculations!$I382:$QJ382)</f>
        <v>0</v>
      </c>
      <c r="T41" s="51">
        <f>LOOKUP(T$3, Calculations!$I$4:$QJ$4, Calculations!$I382:$QJ382)</f>
        <v>0</v>
      </c>
      <c r="U41" s="51">
        <f>LOOKUP(U$3, Calculations!$I$4:$QJ$4, Calculations!$I382:$QJ382)</f>
        <v>0</v>
      </c>
      <c r="V41" s="51">
        <f>LOOKUP(V$3, Calculations!$I$4:$QJ$4, Calculations!$I382:$QJ382)</f>
        <v>0</v>
      </c>
      <c r="W41" s="51">
        <f>LOOKUP(W$3, Calculations!$I$4:$QJ$4, Calculations!$I382:$QJ382)</f>
        <v>0</v>
      </c>
      <c r="X41" s="51">
        <f>LOOKUP(X$3, Calculations!$I$4:$QJ$4, Calculations!$I382:$QJ382)</f>
        <v>0</v>
      </c>
      <c r="Y41" s="51">
        <f>LOOKUP(Y$3, Calculations!$I$4:$QJ$4, Calculations!$I382:$QJ382)</f>
        <v>0</v>
      </c>
      <c r="Z41" s="51">
        <f>LOOKUP(Z$3, Calculations!$I$4:$QJ$4, Calculations!$I382:$QJ382)</f>
        <v>0</v>
      </c>
      <c r="AA41" s="51">
        <f>LOOKUP(AA$3, Calculations!$I$4:$QJ$4, Calculations!$I382:$QJ382)</f>
        <v>0</v>
      </c>
      <c r="AB41" s="51">
        <f>LOOKUP(AB$3, Calculations!$I$4:$QJ$4, Calculations!$I382:$QJ382)</f>
        <v>0</v>
      </c>
      <c r="AC41" s="51">
        <f>LOOKUP(AC$3, Calculations!$I$4:$QJ$4, Calculations!$I382:$QJ382)</f>
        <v>0</v>
      </c>
      <c r="AD41" s="51">
        <f>LOOKUP(AD$3, Calculations!$I$4:$QJ$4, Calculations!$I382:$QJ382)</f>
        <v>0</v>
      </c>
      <c r="AE41" s="51">
        <f>LOOKUP(AE$3, Calculations!$I$4:$QJ$4, Calculations!$I382:$QJ382)</f>
        <v>0</v>
      </c>
      <c r="AF41" s="51">
        <f>LOOKUP(AF$3, Calculations!$I$4:$QJ$4, Calculations!$I382:$QJ382)</f>
        <v>0</v>
      </c>
      <c r="AG41" s="51">
        <f>LOOKUP(AG$3, Calculations!$I$4:$QJ$4, Calculations!$I382:$QJ382)</f>
        <v>0</v>
      </c>
      <c r="AH41" s="51">
        <f>LOOKUP(AH$3, Calculations!$I$4:$QJ$4, Calculations!$I382:$QJ382)</f>
        <v>0</v>
      </c>
      <c r="AI41" s="51">
        <f>LOOKUP(AI$3, Calculations!$I$4:$QJ$4, Calculations!$I382:$QJ382)</f>
        <v>0</v>
      </c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</row>
    <row r="42" spans="2:46" ht="15" customHeight="1">
      <c r="C42" s="97" t="str">
        <f>Calculations!C383</f>
        <v>Deferred Tax Asset</v>
      </c>
      <c r="D42" s="37"/>
      <c r="E42" s="37"/>
      <c r="F42" s="43" t="str">
        <f>Calculations!E383</f>
        <v>EUR</v>
      </c>
      <c r="G42" s="37"/>
      <c r="H42" s="63"/>
      <c r="I42" s="145">
        <f>LOOKUP(I$3, Calculations!$I$4:$QJ$4, Calculations!$I383:$QJ383)</f>
        <v>0</v>
      </c>
      <c r="J42" s="62">
        <f>LOOKUP(J$3, Calculations!$I$4:$QJ$4, Calculations!$I383:$QJ383)</f>
        <v>0</v>
      </c>
      <c r="K42" s="62">
        <f ca="1">LOOKUP(K$3, Calculations!$I$4:$QJ$4, Calculations!$I383:$QJ383)</f>
        <v>126049.00080688097</v>
      </c>
      <c r="L42" s="62">
        <f ca="1">LOOKUP(L$3, Calculations!$I$4:$QJ$4, Calculations!$I383:$QJ383)</f>
        <v>303786.65084288118</v>
      </c>
      <c r="M42" s="62">
        <f ca="1">LOOKUP(M$3, Calculations!$I$4:$QJ$4, Calculations!$I383:$QJ383)</f>
        <v>451374.32847493031</v>
      </c>
      <c r="N42" s="62">
        <f ca="1">LOOKUP(N$3, Calculations!$I$4:$QJ$4, Calculations!$I383:$QJ383)</f>
        <v>595650.43408065767</v>
      </c>
      <c r="O42" s="62">
        <f ca="1">LOOKUP(O$3, Calculations!$I$4:$QJ$4, Calculations!$I383:$QJ383)</f>
        <v>710398.93815047794</v>
      </c>
      <c r="P42" s="62">
        <f ca="1">LOOKUP(P$3, Calculations!$I$4:$QJ$4, Calculations!$I383:$QJ383)</f>
        <v>874117.74509497778</v>
      </c>
      <c r="Q42" s="62">
        <f ca="1">LOOKUP(Q$3, Calculations!$I$4:$QJ$4, Calculations!$I383:$QJ383)</f>
        <v>1008172.0816626424</v>
      </c>
      <c r="R42" s="62">
        <f ca="1">LOOKUP(R$3, Calculations!$I$4:$QJ$4, Calculations!$I383:$QJ383)</f>
        <v>1138423.6483854407</v>
      </c>
      <c r="S42" s="62">
        <f ca="1">LOOKUP(S$3, Calculations!$I$4:$QJ$4, Calculations!$I383:$QJ383)</f>
        <v>1239441.1037127213</v>
      </c>
      <c r="T42" s="62">
        <f ca="1">LOOKUP(T$3, Calculations!$I$4:$QJ$4, Calculations!$I383:$QJ383)</f>
        <v>1385304.1147244994</v>
      </c>
      <c r="U42" s="62">
        <f ca="1">LOOKUP(U$3, Calculations!$I$4:$QJ$4, Calculations!$I383:$QJ383)</f>
        <v>1256632.0717120315</v>
      </c>
      <c r="V42" s="62">
        <f ca="1">LOOKUP(V$3, Calculations!$I$4:$QJ$4, Calculations!$I383:$QJ383)</f>
        <v>1121833.2092715858</v>
      </c>
      <c r="W42" s="62">
        <f ca="1">LOOKUP(W$3, Calculations!$I$4:$QJ$4, Calculations!$I383:$QJ383)</f>
        <v>978045.32006007934</v>
      </c>
      <c r="X42" s="62">
        <f ca="1">LOOKUP(X$3, Calculations!$I$4:$QJ$4, Calculations!$I383:$QJ383)</f>
        <v>831153.49842083722</v>
      </c>
      <c r="Y42" s="62">
        <f ca="1">LOOKUP(Y$3, Calculations!$I$4:$QJ$4, Calculations!$I383:$QJ383)</f>
        <v>673449.81244461471</v>
      </c>
      <c r="Z42" s="62">
        <f ca="1">LOOKUP(Z$3, Calculations!$I$4:$QJ$4, Calculations!$I383:$QJ383)</f>
        <v>506140.09583793132</v>
      </c>
      <c r="AA42" s="62">
        <f ca="1">LOOKUP(AA$3, Calculations!$I$4:$QJ$4, Calculations!$I383:$QJ383)</f>
        <v>329416.45554514922</v>
      </c>
      <c r="AB42" s="62">
        <f ca="1">LOOKUP(AB$3, Calculations!$I$4:$QJ$4, Calculations!$I383:$QJ383)</f>
        <v>138096.74736303397</v>
      </c>
      <c r="AC42" s="62">
        <f ca="1">LOOKUP(AC$3, Calculations!$I$4:$QJ$4, Calculations!$I383:$QJ383)</f>
        <v>200.1656599163197</v>
      </c>
      <c r="AD42" s="62">
        <f ca="1">LOOKUP(AD$3, Calculations!$I$4:$QJ$4, Calculations!$I383:$QJ383)</f>
        <v>0</v>
      </c>
      <c r="AE42" s="62">
        <f ca="1">LOOKUP(AE$3, Calculations!$I$4:$QJ$4, Calculations!$I383:$QJ383)</f>
        <v>0</v>
      </c>
      <c r="AF42" s="62">
        <f ca="1">LOOKUP(AF$3, Calculations!$I$4:$QJ$4, Calculations!$I383:$QJ383)</f>
        <v>0</v>
      </c>
      <c r="AG42" s="62">
        <f ca="1">LOOKUP(AG$3, Calculations!$I$4:$QJ$4, Calculations!$I383:$QJ383)</f>
        <v>1557.1641119751505</v>
      </c>
      <c r="AH42" s="62">
        <f ca="1">LOOKUP(AH$3, Calculations!$I$4:$QJ$4, Calculations!$I383:$QJ383)</f>
        <v>1710.5641869939861</v>
      </c>
      <c r="AI42" s="62">
        <f ca="1">LOOKUP(AI$3, Calculations!$I$4:$QJ$4, Calculations!$I383:$QJ383)</f>
        <v>0</v>
      </c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</row>
    <row r="43" spans="2:46" ht="15" customHeight="1">
      <c r="C43" s="15" t="str">
        <f>Calculations!C384</f>
        <v>Total Non-Current Assets</v>
      </c>
      <c r="F43" s="44" t="str">
        <f>Calculations!E384</f>
        <v>EUR</v>
      </c>
      <c r="H43" s="4"/>
      <c r="I43" s="54">
        <f ca="1">SUM(I40:I42)</f>
        <v>7402416.4677200262</v>
      </c>
      <c r="J43" s="54">
        <f t="shared" ref="J43:AF43" ca="1" si="16">SUM(J40:J42)</f>
        <v>14528221.137746222</v>
      </c>
      <c r="K43" s="54">
        <f t="shared" ca="1" si="16"/>
        <v>13664040.377112374</v>
      </c>
      <c r="L43" s="54">
        <f t="shared" ca="1" si="16"/>
        <v>12671506.490900241</v>
      </c>
      <c r="M43" s="54">
        <f t="shared" ca="1" si="16"/>
        <v>11738843.519687856</v>
      </c>
      <c r="N43" s="54">
        <f t="shared" ca="1" si="16"/>
        <v>10802868.976449151</v>
      </c>
      <c r="O43" s="54">
        <f t="shared" ca="1" si="16"/>
        <v>9927387.7190782446</v>
      </c>
      <c r="P43" s="54">
        <f t="shared" ca="1" si="16"/>
        <v>8952934.9897746127</v>
      </c>
      <c r="Q43" s="54">
        <f t="shared" ca="1" si="16"/>
        <v>8038838.6774978498</v>
      </c>
      <c r="R43" s="54">
        <f t="shared" ca="1" si="16"/>
        <v>7539810.8592651002</v>
      </c>
      <c r="S43" s="54">
        <f t="shared" ca="1" si="16"/>
        <v>7063988.878383128</v>
      </c>
      <c r="T43" s="54">
        <f t="shared" ca="1" si="16"/>
        <v>6528352.5556930704</v>
      </c>
      <c r="U43" s="54">
        <f t="shared" ca="1" si="16"/>
        <v>5997085.6451874655</v>
      </c>
      <c r="V43" s="54">
        <f t="shared" ca="1" si="16"/>
        <v>5459691.9152538814</v>
      </c>
      <c r="W43" s="54">
        <f t="shared" ca="1" si="16"/>
        <v>4996336.2070308095</v>
      </c>
      <c r="X43" s="54">
        <f t="shared" ca="1" si="16"/>
        <v>4541941.3837025771</v>
      </c>
      <c r="Y43" s="54">
        <f t="shared" ca="1" si="16"/>
        <v>4100388.773090363</v>
      </c>
      <c r="Z43" s="54">
        <f t="shared" ca="1" si="16"/>
        <v>3649230.131847688</v>
      </c>
      <c r="AA43" s="54">
        <f t="shared" ca="1" si="16"/>
        <v>3212311.643971914</v>
      </c>
      <c r="AB43" s="54">
        <f t="shared" ca="1" si="16"/>
        <v>2721175.7755284007</v>
      </c>
      <c r="AC43" s="54">
        <f t="shared" ca="1" si="16"/>
        <v>4692167.4166943682</v>
      </c>
      <c r="AD43" s="54">
        <f t="shared" ca="1" si="16"/>
        <v>4407936.0896128099</v>
      </c>
      <c r="AE43" s="54">
        <f t="shared" ca="1" si="16"/>
        <v>4147574.1916429717</v>
      </c>
      <c r="AF43" s="54">
        <f t="shared" ca="1" si="16"/>
        <v>3839873.7667695265</v>
      </c>
      <c r="AG43" s="54">
        <f t="shared" ref="AG43:AI43" ca="1" si="17">SUM(AG40:AG42)</f>
        <v>3557399.7694598599</v>
      </c>
      <c r="AH43" s="54">
        <f t="shared" ca="1" si="17"/>
        <v>3273522.0081132371</v>
      </c>
      <c r="AI43" s="54">
        <f t="shared" ca="1" si="17"/>
        <v>3011449.5459564049</v>
      </c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</row>
    <row r="44" spans="2:46" ht="15" customHeight="1">
      <c r="B44" s="5"/>
      <c r="C44" s="5"/>
      <c r="D44" s="5"/>
      <c r="E44" s="5"/>
      <c r="F44" s="5"/>
      <c r="G44" s="5"/>
      <c r="H44" s="102"/>
      <c r="I44" s="5"/>
      <c r="J44" s="5"/>
    </row>
    <row r="45" spans="2:46" ht="15" customHeight="1">
      <c r="B45" s="116" t="s">
        <v>101</v>
      </c>
      <c r="C45" s="9"/>
      <c r="D45" s="5"/>
      <c r="E45" s="5"/>
      <c r="F45" s="100" t="str">
        <f>Calculations!E386</f>
        <v>EUR</v>
      </c>
      <c r="G45" s="5"/>
      <c r="H45" s="102"/>
      <c r="I45" s="106">
        <f ca="1">I37+I43</f>
        <v>7603749.9999999991</v>
      </c>
      <c r="J45" s="106">
        <f t="shared" ref="J45:AF45" ca="1" si="18">J37+J43</f>
        <v>15170000</v>
      </c>
      <c r="K45" s="106">
        <f t="shared" ca="1" si="18"/>
        <v>14753999.904869638</v>
      </c>
      <c r="L45" s="106">
        <f t="shared" ca="1" si="18"/>
        <v>14002454.089776512</v>
      </c>
      <c r="M45" s="106">
        <f t="shared" ca="1" si="18"/>
        <v>13272557.159308465</v>
      </c>
      <c r="N45" s="106">
        <f t="shared" ca="1" si="18"/>
        <v>12532432.803078705</v>
      </c>
      <c r="O45" s="106">
        <f t="shared" ca="1" si="18"/>
        <v>11815513.641200237</v>
      </c>
      <c r="P45" s="106">
        <f t="shared" ca="1" si="18"/>
        <v>11045246.210068408</v>
      </c>
      <c r="Q45" s="106">
        <f t="shared" ca="1" si="18"/>
        <v>10293747.308367377</v>
      </c>
      <c r="R45" s="106">
        <f t="shared" ca="1" si="18"/>
        <v>9943045.5191630684</v>
      </c>
      <c r="S45" s="106">
        <f t="shared" ca="1" si="18"/>
        <v>9577532.9376190118</v>
      </c>
      <c r="T45" s="106">
        <f t="shared" ca="1" si="18"/>
        <v>9185313.7841957025</v>
      </c>
      <c r="U45" s="106">
        <f t="shared" ca="1" si="18"/>
        <v>8759242.3370295279</v>
      </c>
      <c r="V45" s="106">
        <f t="shared" ca="1" si="18"/>
        <v>8311512.1371966917</v>
      </c>
      <c r="W45" s="106">
        <f t="shared" ca="1" si="18"/>
        <v>7901069.7444898747</v>
      </c>
      <c r="X45" s="106">
        <f t="shared" ca="1" si="18"/>
        <v>7522860.0997563768</v>
      </c>
      <c r="Y45" s="106">
        <f t="shared" ca="1" si="18"/>
        <v>7120407.9623660557</v>
      </c>
      <c r="Z45" s="106">
        <f t="shared" ca="1" si="18"/>
        <v>6691033.5254398659</v>
      </c>
      <c r="AA45" s="106">
        <f t="shared" ca="1" si="18"/>
        <v>6241646.0781110972</v>
      </c>
      <c r="AB45" s="106">
        <f t="shared" ca="1" si="18"/>
        <v>5950537.5211387603</v>
      </c>
      <c r="AC45" s="106">
        <f t="shared" ca="1" si="18"/>
        <v>6156062.3042792687</v>
      </c>
      <c r="AD45" s="106">
        <f t="shared" ca="1" si="18"/>
        <v>6331541.3819808885</v>
      </c>
      <c r="AE45" s="106">
        <f t="shared" ca="1" si="18"/>
        <v>6501436.9773608372</v>
      </c>
      <c r="AF45" s="106">
        <f t="shared" ca="1" si="18"/>
        <v>6592465.1326057669</v>
      </c>
      <c r="AG45" s="106">
        <f t="shared" ref="AG45:AI45" ca="1" si="19">AG37+AG43</f>
        <v>10013325.247448361</v>
      </c>
      <c r="AH45" s="106">
        <f t="shared" ca="1" si="19"/>
        <v>10656926.162512541</v>
      </c>
      <c r="AI45" s="106">
        <f t="shared" ca="1" si="19"/>
        <v>11305947.536043528</v>
      </c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</row>
    <row r="46" spans="2:46" ht="15" customHeight="1">
      <c r="C46" s="117"/>
      <c r="H46" s="4"/>
      <c r="L46" t="s">
        <v>89</v>
      </c>
    </row>
    <row r="47" spans="2:46" ht="15" customHeight="1">
      <c r="B47" s="1" t="s">
        <v>102</v>
      </c>
      <c r="H47" s="4"/>
    </row>
    <row r="48" spans="2:46" ht="15" customHeight="1">
      <c r="C48" s="75" t="str">
        <f>Calculations!C389</f>
        <v>Accounts Payable</v>
      </c>
      <c r="F48" s="50" t="str">
        <f>Calculations!E389</f>
        <v>EUR</v>
      </c>
      <c r="H48" s="4"/>
      <c r="I48" s="51">
        <f>LOOKUP(I$3, Calculations!$I$4:$QJ$4, Calculations!$I389:$QJ389)</f>
        <v>0</v>
      </c>
      <c r="J48" s="51">
        <f>LOOKUP(J$3, Calculations!$I$4:$QJ$4, Calculations!$I389:$QJ389)</f>
        <v>0</v>
      </c>
      <c r="K48" s="51">
        <f ca="1">LOOKUP(K$3, Calculations!$I$4:$QJ$4, Calculations!$I389:$QJ389)</f>
        <v>2587.706613129687</v>
      </c>
      <c r="L48" s="51">
        <f ca="1">LOOKUP(L$3, Calculations!$I$4:$QJ$4, Calculations!$I389:$QJ389)</f>
        <v>2652.3992784579295</v>
      </c>
      <c r="M48" s="51">
        <f ca="1">LOOKUP(M$3, Calculations!$I$4:$QJ$4, Calculations!$I389:$QJ389)</f>
        <v>2718.7092604193767</v>
      </c>
      <c r="N48" s="51">
        <f ca="1">LOOKUP(N$3, Calculations!$I$4:$QJ$4, Calculations!$I389:$QJ389)</f>
        <v>2786.6769919298622</v>
      </c>
      <c r="O48" s="51">
        <f ca="1">LOOKUP(O$3, Calculations!$I$4:$QJ$4, Calculations!$I389:$QJ389)</f>
        <v>2856.3439167281081</v>
      </c>
      <c r="P48" s="51">
        <f ca="1">LOOKUP(P$3, Calculations!$I$4:$QJ$4, Calculations!$I389:$QJ389)</f>
        <v>2927.7525146463095</v>
      </c>
      <c r="Q48" s="51">
        <f ca="1">LOOKUP(Q$3, Calculations!$I$4:$QJ$4, Calculations!$I389:$QJ389)</f>
        <v>3000.9463275124658</v>
      </c>
      <c r="R48" s="51">
        <f ca="1">LOOKUP(R$3, Calculations!$I$4:$QJ$4, Calculations!$I389:$QJ389)</f>
        <v>3075.9699857002765</v>
      </c>
      <c r="S48" s="51">
        <f ca="1">LOOKUP(S$3, Calculations!$I$4:$QJ$4, Calculations!$I389:$QJ389)</f>
        <v>3152.8692353427823</v>
      </c>
      <c r="T48" s="51">
        <f ca="1">LOOKUP(T$3, Calculations!$I$4:$QJ$4, Calculations!$I389:$QJ389)</f>
        <v>3231.6909662263524</v>
      </c>
      <c r="U48" s="51">
        <f ca="1">LOOKUP(U$3, Calculations!$I$4:$QJ$4, Calculations!$I389:$QJ389)</f>
        <v>3312.4832403820119</v>
      </c>
      <c r="V48" s="51">
        <f ca="1">LOOKUP(V$3, Calculations!$I$4:$QJ$4, Calculations!$I389:$QJ389)</f>
        <v>3395.2953213915616</v>
      </c>
      <c r="W48" s="51">
        <f ca="1">LOOKUP(W$3, Calculations!$I$4:$QJ$4, Calculations!$I389:$QJ389)</f>
        <v>3480.1777044263499</v>
      </c>
      <c r="X48" s="51">
        <f ca="1">LOOKUP(X$3, Calculations!$I$4:$QJ$4, Calculations!$I389:$QJ389)</f>
        <v>3567.1821470370073</v>
      </c>
      <c r="Y48" s="51">
        <f ca="1">LOOKUP(Y$3, Calculations!$I$4:$QJ$4, Calculations!$I389:$QJ389)</f>
        <v>3656.3617007129305</v>
      </c>
      <c r="Z48" s="51">
        <f ca="1">LOOKUP(Z$3, Calculations!$I$4:$QJ$4, Calculations!$I389:$QJ389)</f>
        <v>3747.7707432307543</v>
      </c>
      <c r="AA48" s="51">
        <f ca="1">LOOKUP(AA$3, Calculations!$I$4:$QJ$4, Calculations!$I389:$QJ389)</f>
        <v>3841.4650118115223</v>
      </c>
      <c r="AB48" s="51">
        <f ca="1">LOOKUP(AB$3, Calculations!$I$4:$QJ$4, Calculations!$I389:$QJ389)</f>
        <v>3937.5016371068109</v>
      </c>
      <c r="AC48" s="51">
        <f ca="1">LOOKUP(AC$3, Calculations!$I$4:$QJ$4, Calculations!$I389:$QJ389)</f>
        <v>10958.919585280533</v>
      </c>
      <c r="AD48" s="51">
        <f ca="1">LOOKUP(AD$3, Calculations!$I$4:$QJ$4, Calculations!$I389:$QJ389)</f>
        <v>11844.824904716937</v>
      </c>
      <c r="AE48" s="51">
        <f ca="1">LOOKUP(AE$3, Calculations!$I$4:$QJ$4, Calculations!$I389:$QJ389)</f>
        <v>17151.769454254187</v>
      </c>
      <c r="AF48" s="51">
        <f ca="1">LOOKUP(AF$3, Calculations!$I$4:$QJ$4, Calculations!$I389:$QJ389)</f>
        <v>14026.77657707083</v>
      </c>
      <c r="AG48" s="51">
        <f ca="1">LOOKUP(AG$3, Calculations!$I$4:$QJ$4, Calculations!$I389:$QJ389)</f>
        <v>9751.0691420986223</v>
      </c>
      <c r="AH48" s="51">
        <f ca="1">LOOKUP(AH$3, Calculations!$I$4:$QJ$4, Calculations!$I389:$QJ389)</f>
        <v>9641.4602264364839</v>
      </c>
      <c r="AI48" s="51">
        <f ca="1">LOOKUP(AI$3, Calculations!$I$4:$QJ$4, Calculations!$I389:$QJ389)</f>
        <v>13889.747259483713</v>
      </c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</row>
    <row r="49" spans="2:46" ht="15" customHeight="1">
      <c r="C49" s="75" t="str">
        <f>Calculations!C390</f>
        <v>Accrued Interest: Subordinated Debt</v>
      </c>
      <c r="F49" s="50" t="str">
        <f>Calculations!E390</f>
        <v>EUR</v>
      </c>
      <c r="H49" s="4"/>
      <c r="I49" s="51">
        <f>LOOKUP(I$3, Calculations!$I$4:$QJ$4, Calculations!$I390:$QJ390)</f>
        <v>0</v>
      </c>
      <c r="J49" s="51">
        <f>LOOKUP(J$3, Calculations!$I$4:$QJ$4, Calculations!$I390:$QJ390)</f>
        <v>0</v>
      </c>
      <c r="K49" s="51">
        <f>LOOKUP(K$3, Calculations!$I$4:$QJ$4, Calculations!$I390:$QJ390)</f>
        <v>37455.900164258564</v>
      </c>
      <c r="L49" s="51">
        <f>LOOKUP(L$3, Calculations!$I$4:$QJ$4, Calculations!$I390:$QJ390)</f>
        <v>73879.178663291808</v>
      </c>
      <c r="M49" s="51">
        <f>LOOKUP(M$3, Calculations!$I$4:$QJ$4, Calculations!$I390:$QJ390)</f>
        <v>72293.532265947259</v>
      </c>
      <c r="N49" s="51">
        <f>LOOKUP(N$3, Calculations!$I$4:$QJ$4, Calculations!$I390:$QJ390)</f>
        <v>70506.786216480832</v>
      </c>
      <c r="O49" s="51">
        <f>LOOKUP(O$3, Calculations!$I$4:$QJ$4, Calculations!$I390:$QJ390)</f>
        <v>34076.336341021219</v>
      </c>
      <c r="P49" s="51">
        <f>LOOKUP(P$3, Calculations!$I$4:$QJ$4, Calculations!$I390:$QJ390)</f>
        <v>66224.742678317605</v>
      </c>
      <c r="Q49" s="51">
        <f>LOOKUP(Q$3, Calculations!$I$4:$QJ$4, Calculations!$I390:$QJ390)</f>
        <v>63668.322206535464</v>
      </c>
      <c r="R49" s="51">
        <f>LOOKUP(R$3, Calculations!$I$4:$QJ$4, Calculations!$I390:$QJ390)</f>
        <v>60787.683631389576</v>
      </c>
      <c r="S49" s="51">
        <f>LOOKUP(S$3, Calculations!$I$4:$QJ$4, Calculations!$I390:$QJ390)</f>
        <v>28627.715414005714</v>
      </c>
      <c r="T49" s="51">
        <f>LOOKUP(T$3, Calculations!$I$4:$QJ$4, Calculations!$I390:$QJ390)</f>
        <v>53884.06137339113</v>
      </c>
      <c r="U49" s="51">
        <f>LOOKUP(U$3, Calculations!$I$4:$QJ$4, Calculations!$I390:$QJ390)</f>
        <v>49762.533623262665</v>
      </c>
      <c r="V49" s="51">
        <f>LOOKUP(V$3, Calculations!$I$4:$QJ$4, Calculations!$I390:$QJ390)</f>
        <v>45118.292992034403</v>
      </c>
      <c r="W49" s="51">
        <f>LOOKUP(W$3, Calculations!$I$4:$QJ$4, Calculations!$I390:$QJ390)</f>
        <v>19843.306668064921</v>
      </c>
      <c r="X49" s="51">
        <f>LOOKUP(X$3, Calculations!$I$4:$QJ$4, Calculations!$I390:$QJ390)</f>
        <v>33988.093157220224</v>
      </c>
      <c r="Y49" s="51">
        <f>LOOKUP(Y$3, Calculations!$I$4:$QJ$4, Calculations!$I390:$QJ390)</f>
        <v>27343.258638571169</v>
      </c>
      <c r="Z49" s="51">
        <f>LOOKUP(Z$3, Calculations!$I$4:$QJ$4, Calculations!$I390:$QJ390)</f>
        <v>19855.692781872483</v>
      </c>
      <c r="AA49" s="51">
        <f>LOOKUP(AA$3, Calculations!$I$4:$QJ$4, Calculations!$I390:$QJ390)</f>
        <v>5680.8538108372559</v>
      </c>
      <c r="AB49" s="51">
        <f>LOOKUP(AB$3, Calculations!$I$4:$QJ$4, Calculations!$I390:$QJ390)</f>
        <v>1911.2943583680208</v>
      </c>
      <c r="AC49" s="51">
        <f>LOOKUP(AC$3, Calculations!$I$4:$QJ$4, Calculations!$I390:$QJ390)</f>
        <v>-8801.6811344826019</v>
      </c>
      <c r="AD49" s="51">
        <f>LOOKUP(AD$3, Calculations!$I$4:$QJ$4, Calculations!$I390:$QJ390)</f>
        <v>-20873.330067017057</v>
      </c>
      <c r="AE49" s="51">
        <f>LOOKUP(AE$3, Calculations!$I$4:$QJ$4, Calculations!$I390:$QJ390)</f>
        <v>-17152.222009533711</v>
      </c>
      <c r="AF49" s="51">
        <f>LOOKUP(AF$3, Calculations!$I$4:$QJ$4, Calculations!$I390:$QJ390)</f>
        <v>-49803.757153715065</v>
      </c>
      <c r="AG49" s="51">
        <f>LOOKUP(AG$3, Calculations!$I$4:$QJ$4, Calculations!$I390:$QJ390)</f>
        <v>0</v>
      </c>
      <c r="AH49" s="51">
        <f>LOOKUP(AH$3, Calculations!$I$4:$QJ$4, Calculations!$I390:$QJ390)</f>
        <v>0</v>
      </c>
      <c r="AI49" s="51">
        <f>LOOKUP(AI$3, Calculations!$I$4:$QJ$4, Calculations!$I390:$QJ390)</f>
        <v>0</v>
      </c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</row>
    <row r="50" spans="2:46" ht="15" customHeight="1">
      <c r="C50" s="75" t="str">
        <f>Calculations!C391</f>
        <v>Accrued Interest: Senior Debt</v>
      </c>
      <c r="F50" s="50" t="str">
        <f>Calculations!E391</f>
        <v>EUR</v>
      </c>
      <c r="H50" s="4"/>
      <c r="I50" s="51">
        <f>LOOKUP(I$3, Calculations!$I$4:$QJ$4, Calculations!$I391:$QJ391)</f>
        <v>0</v>
      </c>
      <c r="J50" s="51">
        <f>LOOKUP(J$3, Calculations!$I$4:$QJ$4, Calculations!$I391:$QJ391)</f>
        <v>0</v>
      </c>
      <c r="K50" s="51">
        <f>LOOKUP(K$3, Calculations!$I$4:$QJ$4, Calculations!$I391:$QJ391)</f>
        <v>34029.214518556633</v>
      </c>
      <c r="L50" s="51">
        <f>LOOKUP(L$3, Calculations!$I$4:$QJ$4, Calculations!$I391:$QJ391)</f>
        <v>65705.284846243201</v>
      </c>
      <c r="M50" s="51">
        <f>LOOKUP(M$3, Calculations!$I$4:$QJ$4, Calculations!$I391:$QJ391)</f>
        <v>63054.639815261806</v>
      </c>
      <c r="N50" s="51">
        <f>LOOKUP(N$3, Calculations!$I$4:$QJ$4, Calculations!$I391:$QJ391)</f>
        <v>60254.477569441209</v>
      </c>
      <c r="O50" s="51">
        <f>LOOKUP(O$3, Calculations!$I$4:$QJ$4, Calculations!$I391:$QJ391)</f>
        <v>28582.680106057702</v>
      </c>
      <c r="P50" s="51">
        <f>LOOKUP(P$3, Calculations!$I$4:$QJ$4, Calculations!$I391:$QJ391)</f>
        <v>54171.389907704208</v>
      </c>
      <c r="Q50" s="51">
        <f>LOOKUP(Q$3, Calculations!$I$4:$QJ$4, Calculations!$I391:$QJ391)</f>
        <v>50870.142541328278</v>
      </c>
      <c r="R50" s="51">
        <f>LOOKUP(R$3, Calculations!$I$4:$QJ$4, Calculations!$I391:$QJ391)</f>
        <v>47382.678874411693</v>
      </c>
      <c r="S50" s="51">
        <f>LOOKUP(S$3, Calculations!$I$4:$QJ$4, Calculations!$I391:$QJ391)</f>
        <v>21799.290714049665</v>
      </c>
      <c r="T50" s="51">
        <f>LOOKUP(T$3, Calculations!$I$4:$QJ$4, Calculations!$I391:$QJ391)</f>
        <v>39806.493874903113</v>
      </c>
      <c r="U50" s="51">
        <f>LOOKUP(U$3, Calculations!$I$4:$QJ$4, Calculations!$I391:$QJ391)</f>
        <v>35694.953458656208</v>
      </c>
      <c r="V50" s="51">
        <f>LOOKUP(V$3, Calculations!$I$4:$QJ$4, Calculations!$I391:$QJ391)</f>
        <v>31351.489844640157</v>
      </c>
      <c r="W50" s="51">
        <f>LOOKUP(W$3, Calculations!$I$4:$QJ$4, Calculations!$I391:$QJ391)</f>
        <v>13350.914524961148</v>
      </c>
      <c r="X50" s="51">
        <f>LOOKUP(X$3, Calculations!$I$4:$QJ$4, Calculations!$I391:$QJ391)</f>
        <v>21915.72591379637</v>
      </c>
      <c r="Y50" s="51">
        <f>LOOKUP(Y$3, Calculations!$I$4:$QJ$4, Calculations!$I391:$QJ391)</f>
        <v>16795.005556209348</v>
      </c>
      <c r="Z50" s="51">
        <f>LOOKUP(Z$3, Calculations!$I$4:$QJ$4, Calculations!$I391:$QJ391)</f>
        <v>11385.436319618184</v>
      </c>
      <c r="AA50" s="51">
        <f>LOOKUP(AA$3, Calculations!$I$4:$QJ$4, Calculations!$I391:$QJ391)</f>
        <v>2828.8795793557265</v>
      </c>
      <c r="AB50" s="51">
        <f>LOOKUP(AB$3, Calculations!$I$4:$QJ$4, Calculations!$I391:$QJ391)</f>
        <v>0</v>
      </c>
      <c r="AC50" s="51">
        <f>LOOKUP(AC$3, Calculations!$I$4:$QJ$4, Calculations!$I391:$QJ391)</f>
        <v>0</v>
      </c>
      <c r="AD50" s="51">
        <f>LOOKUP(AD$3, Calculations!$I$4:$QJ$4, Calculations!$I391:$QJ391)</f>
        <v>0</v>
      </c>
      <c r="AE50" s="51">
        <f>LOOKUP(AE$3, Calculations!$I$4:$QJ$4, Calculations!$I391:$QJ391)</f>
        <v>0</v>
      </c>
      <c r="AF50" s="51">
        <f>LOOKUP(AF$3, Calculations!$I$4:$QJ$4, Calculations!$I391:$QJ391)</f>
        <v>0</v>
      </c>
      <c r="AG50" s="51">
        <f>LOOKUP(AG$3, Calculations!$I$4:$QJ$4, Calculations!$I391:$QJ391)</f>
        <v>0</v>
      </c>
      <c r="AH50" s="51">
        <f>LOOKUP(AH$3, Calculations!$I$4:$QJ$4, Calculations!$I391:$QJ391)</f>
        <v>0</v>
      </c>
      <c r="AI50" s="51">
        <f>LOOKUP(AI$3, Calculations!$I$4:$QJ$4, Calculations!$I391:$QJ391)</f>
        <v>0</v>
      </c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</row>
    <row r="51" spans="2:46" ht="15" customHeight="1">
      <c r="C51" s="75" t="str">
        <f>Calculations!C392</f>
        <v>Income Tax Payable</v>
      </c>
      <c r="F51" s="50" t="str">
        <f>Calculations!E392</f>
        <v>EUR</v>
      </c>
      <c r="H51" s="4"/>
      <c r="I51" s="51">
        <f>LOOKUP(I$3, Calculations!$I$4:$QJ$4, Calculations!$I392:$QJ392)</f>
        <v>0</v>
      </c>
      <c r="J51" s="51">
        <f>LOOKUP(J$3, Calculations!$I$4:$QJ$4, Calculations!$I392:$QJ392)</f>
        <v>0</v>
      </c>
      <c r="K51" s="51">
        <f ca="1">LOOKUP(K$3, Calculations!$I$4:$QJ$4, Calculations!$I392:$QJ392)</f>
        <v>0</v>
      </c>
      <c r="L51" s="51">
        <f ca="1">LOOKUP(L$3, Calculations!$I$4:$QJ$4, Calculations!$I392:$QJ392)</f>
        <v>0</v>
      </c>
      <c r="M51" s="51">
        <f ca="1">LOOKUP(M$3, Calculations!$I$4:$QJ$4, Calculations!$I392:$QJ392)</f>
        <v>0</v>
      </c>
      <c r="N51" s="51">
        <f ca="1">LOOKUP(N$3, Calculations!$I$4:$QJ$4, Calculations!$I392:$QJ392)</f>
        <v>0</v>
      </c>
      <c r="O51" s="51">
        <f ca="1">LOOKUP(O$3, Calculations!$I$4:$QJ$4, Calculations!$I392:$QJ392)</f>
        <v>0</v>
      </c>
      <c r="P51" s="51">
        <f ca="1">LOOKUP(P$3, Calculations!$I$4:$QJ$4, Calculations!$I392:$QJ392)</f>
        <v>0</v>
      </c>
      <c r="Q51" s="51">
        <f ca="1">LOOKUP(Q$3, Calculations!$I$4:$QJ$4, Calculations!$I392:$QJ392)</f>
        <v>0</v>
      </c>
      <c r="R51" s="51">
        <f ca="1">LOOKUP(R$3, Calculations!$I$4:$QJ$4, Calculations!$I392:$QJ392)</f>
        <v>0</v>
      </c>
      <c r="S51" s="51">
        <f ca="1">LOOKUP(S$3, Calculations!$I$4:$QJ$4, Calculations!$I392:$QJ392)</f>
        <v>0</v>
      </c>
      <c r="T51" s="51">
        <f ca="1">LOOKUP(T$3, Calculations!$I$4:$QJ$4, Calculations!$I392:$QJ392)</f>
        <v>0</v>
      </c>
      <c r="U51" s="51">
        <f ca="1">LOOKUP(U$3, Calculations!$I$4:$QJ$4, Calculations!$I392:$QJ392)</f>
        <v>0</v>
      </c>
      <c r="V51" s="51">
        <f ca="1">LOOKUP(V$3, Calculations!$I$4:$QJ$4, Calculations!$I392:$QJ392)</f>
        <v>0</v>
      </c>
      <c r="W51" s="51">
        <f ca="1">LOOKUP(W$3, Calculations!$I$4:$QJ$4, Calculations!$I392:$QJ392)</f>
        <v>0</v>
      </c>
      <c r="X51" s="51">
        <f ca="1">LOOKUP(X$3, Calculations!$I$4:$QJ$4, Calculations!$I392:$QJ392)</f>
        <v>0</v>
      </c>
      <c r="Y51" s="51">
        <f ca="1">LOOKUP(Y$3, Calculations!$I$4:$QJ$4, Calculations!$I392:$QJ392)</f>
        <v>0</v>
      </c>
      <c r="Z51" s="51">
        <f ca="1">LOOKUP(Z$3, Calculations!$I$4:$QJ$4, Calculations!$I392:$QJ392)</f>
        <v>0</v>
      </c>
      <c r="AA51" s="51">
        <f ca="1">LOOKUP(AA$3, Calculations!$I$4:$QJ$4, Calculations!$I392:$QJ392)</f>
        <v>0</v>
      </c>
      <c r="AB51" s="51">
        <f ca="1">LOOKUP(AB$3, Calculations!$I$4:$QJ$4, Calculations!$I392:$QJ392)</f>
        <v>0</v>
      </c>
      <c r="AC51" s="51">
        <f ca="1">LOOKUP(AC$3, Calculations!$I$4:$QJ$4, Calculations!$I392:$QJ392)</f>
        <v>0</v>
      </c>
      <c r="AD51" s="51">
        <f ca="1">LOOKUP(AD$3, Calculations!$I$4:$QJ$4, Calculations!$I392:$QJ392)</f>
        <v>665.27204135288048</v>
      </c>
      <c r="AE51" s="51">
        <f ca="1">LOOKUP(AE$3, Calculations!$I$4:$QJ$4, Calculations!$I392:$QJ392)</f>
        <v>8621.7691471596663</v>
      </c>
      <c r="AF51" s="51">
        <f ca="1">LOOKUP(AF$3, Calculations!$I$4:$QJ$4, Calculations!$I392:$QJ392)</f>
        <v>2800.5655937984102</v>
      </c>
      <c r="AG51" s="51">
        <f ca="1">LOOKUP(AG$3, Calculations!$I$4:$QJ$4, Calculations!$I392:$QJ392)</f>
        <v>0</v>
      </c>
      <c r="AH51" s="51">
        <f ca="1">LOOKUP(AH$3, Calculations!$I$4:$QJ$4, Calculations!$I392:$QJ392)</f>
        <v>0</v>
      </c>
      <c r="AI51" s="51">
        <f ca="1">LOOKUP(AI$3, Calculations!$I$4:$QJ$4, Calculations!$I392:$QJ392)</f>
        <v>4854.8186180114062</v>
      </c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</row>
    <row r="52" spans="2:46" ht="15" customHeight="1">
      <c r="C52" s="75" t="str">
        <f>Calculations!C393</f>
        <v>Current Portion of Subordinated Debt</v>
      </c>
      <c r="F52" s="50" t="str">
        <f>Calculations!E393</f>
        <v>EUR</v>
      </c>
      <c r="H52" s="4"/>
      <c r="I52" s="51">
        <f>LOOKUP(I$3, Calculations!$I$4:$QJ$4, Calculations!$I393:$QJ393)</f>
        <v>0</v>
      </c>
      <c r="J52" s="51">
        <f>LOOKUP(J$3, Calculations!$I$4:$QJ$4, Calculations!$I393:$QJ393)</f>
        <v>46909.983574143393</v>
      </c>
      <c r="K52" s="51">
        <f>LOOKUP(K$3, Calculations!$I$4:$QJ$4, Calculations!$I393:$QJ393)</f>
        <v>70008.988401388371</v>
      </c>
      <c r="L52" s="51">
        <f>LOOKUP(L$3, Calculations!$I$4:$QJ$4, Calculations!$I393:$QJ393)</f>
        <v>78887.880464903123</v>
      </c>
      <c r="M52" s="51">
        <f>LOOKUP(M$3, Calculations!$I$4:$QJ$4, Calculations!$I393:$QJ393)</f>
        <v>88892.838281911711</v>
      </c>
      <c r="N52" s="51">
        <f>LOOKUP(N$3, Calculations!$I$4:$QJ$4, Calculations!$I393:$QJ393)</f>
        <v>100166.67517553151</v>
      </c>
      <c r="O52" s="51">
        <f>LOOKUP(O$3, Calculations!$I$4:$QJ$4, Calculations!$I393:$QJ393)</f>
        <v>112870.31677288751</v>
      </c>
      <c r="P52" s="51">
        <f>LOOKUP(P$3, Calculations!$I$4:$QJ$4, Calculations!$I393:$QJ393)</f>
        <v>127185.09809861395</v>
      </c>
      <c r="Q52" s="51">
        <f>LOOKUP(Q$3, Calculations!$I$4:$QJ$4, Calculations!$I393:$QJ393)</f>
        <v>143315.35199730817</v>
      </c>
      <c r="R52" s="51">
        <f>LOOKUP(R$3, Calculations!$I$4:$QJ$4, Calculations!$I393:$QJ393)</f>
        <v>161491.32583274064</v>
      </c>
      <c r="S52" s="51">
        <f>LOOKUP(S$3, Calculations!$I$4:$QJ$4, Calculations!$I393:$QJ393)</f>
        <v>181972.46809752972</v>
      </c>
      <c r="T52" s="51">
        <f>LOOKUP(T$3, Calculations!$I$4:$QJ$4, Calculations!$I393:$QJ393)</f>
        <v>205051.13184718782</v>
      </c>
      <c r="U52" s="51">
        <f>LOOKUP(U$3, Calculations!$I$4:$QJ$4, Calculations!$I393:$QJ393)</f>
        <v>231056.74782230187</v>
      </c>
      <c r="V52" s="51">
        <f>LOOKUP(V$3, Calculations!$I$4:$QJ$4, Calculations!$I393:$QJ393)</f>
        <v>260360.52682706021</v>
      </c>
      <c r="W52" s="51">
        <f>LOOKUP(W$3, Calculations!$I$4:$QJ$4, Calculations!$I393:$QJ393)</f>
        <v>293380.75848707766</v>
      </c>
      <c r="X52" s="51">
        <f>LOOKUP(X$3, Calculations!$I$4:$QJ$4, Calculations!$I393:$QJ393)</f>
        <v>330588.78202234145</v>
      </c>
      <c r="Y52" s="51">
        <f>LOOKUP(Y$3, Calculations!$I$4:$QJ$4, Calculations!$I393:$QJ393)</f>
        <v>372515.71426361601</v>
      </c>
      <c r="Z52" s="51">
        <f>LOOKUP(Z$3, Calculations!$I$4:$QJ$4, Calculations!$I393:$QJ393)</f>
        <v>419760.03094973136</v>
      </c>
      <c r="AA52" s="51">
        <f>LOOKUP(AA$3, Calculations!$I$4:$QJ$4, Calculations!$I393:$QJ393)</f>
        <v>472996.10952312755</v>
      </c>
      <c r="AB52" s="51">
        <f>LOOKUP(AB$3, Calculations!$I$4:$QJ$4, Calculations!$I393:$QJ393)</f>
        <v>95089.271560598048</v>
      </c>
      <c r="AC52" s="51">
        <f>LOOKUP(AC$3, Calculations!$I$4:$QJ$4, Calculations!$I393:$QJ393)</f>
        <v>-437894.5838051046</v>
      </c>
      <c r="AD52" s="51">
        <f>LOOKUP(AD$3, Calculations!$I$4:$QJ$4, Calculations!$I393:$QJ393)</f>
        <v>-1038474.1326874158</v>
      </c>
      <c r="AE52" s="51">
        <f>LOOKUP(AE$3, Calculations!$I$4:$QJ$4, Calculations!$I393:$QJ393)</f>
        <v>-1715222.2009533711</v>
      </c>
      <c r="AF52" s="51">
        <f>LOOKUP(AF$3, Calculations!$I$4:$QJ$4, Calculations!$I393:$QJ393)</f>
        <v>-2477798.8633689089</v>
      </c>
      <c r="AG52" s="51">
        <f>LOOKUP(AG$3, Calculations!$I$4:$QJ$4, Calculations!$I393:$QJ393)</f>
        <v>0</v>
      </c>
      <c r="AH52" s="51">
        <f>LOOKUP(AH$3, Calculations!$I$4:$QJ$4, Calculations!$I393:$QJ393)</f>
        <v>0</v>
      </c>
      <c r="AI52" s="51">
        <f>LOOKUP(AI$3, Calculations!$I$4:$QJ$4, Calculations!$I393:$QJ393)</f>
        <v>0</v>
      </c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</row>
    <row r="53" spans="2:46" ht="15" customHeight="1">
      <c r="C53" s="97" t="str">
        <f>Calculations!C394</f>
        <v>Current Portion of Senior Debt</v>
      </c>
      <c r="D53" s="37"/>
      <c r="E53" s="37"/>
      <c r="F53" s="43" t="str">
        <f>Calculations!E394</f>
        <v>EUR</v>
      </c>
      <c r="G53" s="37"/>
      <c r="H53" s="63"/>
      <c r="I53" s="145">
        <f>LOOKUP(I$3, Calculations!$I$4:$QJ$4, Calculations!$I394:$QJ394)</f>
        <v>1915000</v>
      </c>
      <c r="J53" s="62">
        <f>LOOKUP(J$3, Calculations!$I$4:$QJ$4, Calculations!$I394:$QJ394)</f>
        <v>160444.10504218854</v>
      </c>
      <c r="K53" s="62">
        <f>LOOKUP(K$3, Calculations!$I$4:$QJ$4, Calculations!$I394:$QJ394)</f>
        <v>273095.40263225441</v>
      </c>
      <c r="L53" s="62">
        <f>LOOKUP(L$3, Calculations!$I$4:$QJ$4, Calculations!$I394:$QJ394)</f>
        <v>288500.12997586618</v>
      </c>
      <c r="M53" s="62">
        <f>LOOKUP(M$3, Calculations!$I$4:$QJ$4, Calculations!$I394:$QJ394)</f>
        <v>304773.80502875359</v>
      </c>
      <c r="N53" s="62">
        <f>LOOKUP(N$3, Calculations!$I$4:$QJ$4, Calculations!$I394:$QJ394)</f>
        <v>321965.44327198388</v>
      </c>
      <c r="O53" s="62">
        <f>LOOKUP(O$3, Calculations!$I$4:$QJ$4, Calculations!$I394:$QJ394)</f>
        <v>340126.82504503697</v>
      </c>
      <c r="P53" s="62">
        <f>LOOKUP(P$3, Calculations!$I$4:$QJ$4, Calculations!$I394:$QJ394)</f>
        <v>359312.65150555287</v>
      </c>
      <c r="Q53" s="62">
        <f>LOOKUP(Q$3, Calculations!$I$4:$QJ$4, Calculations!$I394:$QJ394)</f>
        <v>379580.70938643458</v>
      </c>
      <c r="R53" s="62">
        <f>LOOKUP(R$3, Calculations!$I$4:$QJ$4, Calculations!$I394:$QJ394)</f>
        <v>400992.04504654708</v>
      </c>
      <c r="S53" s="62">
        <f>LOOKUP(S$3, Calculations!$I$4:$QJ$4, Calculations!$I394:$QJ394)</f>
        <v>423611.14833924302</v>
      </c>
      <c r="T53" s="62">
        <f>LOOKUP(T$3, Calculations!$I$4:$QJ$4, Calculations!$I394:$QJ394)</f>
        <v>447506.14685251936</v>
      </c>
      <c r="U53" s="62">
        <f>LOOKUP(U$3, Calculations!$I$4:$QJ$4, Calculations!$I394:$QJ394)</f>
        <v>472749.01110584516</v>
      </c>
      <c r="V53" s="62">
        <f>LOOKUP(V$3, Calculations!$I$4:$QJ$4, Calculations!$I394:$QJ394)</f>
        <v>499415.77132170362</v>
      </c>
      <c r="W53" s="62">
        <f>LOOKUP(W$3, Calculations!$I$4:$QJ$4, Calculations!$I394:$QJ394)</f>
        <v>527586.74642475275</v>
      </c>
      <c r="X53" s="62">
        <f>LOOKUP(X$3, Calculations!$I$4:$QJ$4, Calculations!$I394:$QJ394)</f>
        <v>557346.78595833899</v>
      </c>
      <c r="Y53" s="62">
        <f>LOOKUP(Y$3, Calculations!$I$4:$QJ$4, Calculations!$I394:$QJ394)</f>
        <v>588785.5256470039</v>
      </c>
      <c r="Z53" s="62">
        <f>LOOKUP(Z$3, Calculations!$I$4:$QJ$4, Calculations!$I394:$QJ394)</f>
        <v>621997.65737472405</v>
      </c>
      <c r="AA53" s="62">
        <f>LOOKUP(AA$3, Calculations!$I$4:$QJ$4, Calculations!$I394:$QJ394)</f>
        <v>617210.09004124929</v>
      </c>
      <c r="AB53" s="62">
        <f>LOOKUP(AB$3, Calculations!$I$4:$QJ$4, Calculations!$I394:$QJ394)</f>
        <v>0</v>
      </c>
      <c r="AC53" s="62">
        <f>LOOKUP(AC$3, Calculations!$I$4:$QJ$4, Calculations!$I394:$QJ394)</f>
        <v>0</v>
      </c>
      <c r="AD53" s="62">
        <f>LOOKUP(AD$3, Calculations!$I$4:$QJ$4, Calculations!$I394:$QJ394)</f>
        <v>0</v>
      </c>
      <c r="AE53" s="62">
        <f>LOOKUP(AE$3, Calculations!$I$4:$QJ$4, Calculations!$I394:$QJ394)</f>
        <v>0</v>
      </c>
      <c r="AF53" s="62">
        <f>LOOKUP(AF$3, Calculations!$I$4:$QJ$4, Calculations!$I394:$QJ394)</f>
        <v>0</v>
      </c>
      <c r="AG53" s="62">
        <f>LOOKUP(AG$3, Calculations!$I$4:$QJ$4, Calculations!$I394:$QJ394)</f>
        <v>0</v>
      </c>
      <c r="AH53" s="62">
        <f>LOOKUP(AH$3, Calculations!$I$4:$QJ$4, Calculations!$I394:$QJ394)</f>
        <v>0</v>
      </c>
      <c r="AI53" s="62">
        <f>LOOKUP(AI$3, Calculations!$I$4:$QJ$4, Calculations!$I394:$QJ394)</f>
        <v>0</v>
      </c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</row>
    <row r="54" spans="2:46" ht="15" customHeight="1">
      <c r="C54" s="15" t="str">
        <f>Calculations!C395</f>
        <v>Total Current Liabilities</v>
      </c>
      <c r="F54" s="44" t="str">
        <f>Calculations!E395</f>
        <v>EUR</v>
      </c>
      <c r="H54" s="4"/>
      <c r="I54" s="54">
        <f>SUM(I48:I53)</f>
        <v>1915000</v>
      </c>
      <c r="J54" s="54">
        <f t="shared" ref="J54:AF54" si="20">SUM(J48:J53)</f>
        <v>207354.08861633192</v>
      </c>
      <c r="K54" s="54">
        <f t="shared" ca="1" si="20"/>
        <v>417177.21232958767</v>
      </c>
      <c r="L54" s="54">
        <f t="shared" ca="1" si="20"/>
        <v>509624.87322876224</v>
      </c>
      <c r="M54" s="54">
        <f t="shared" ca="1" si="20"/>
        <v>531733.52465229377</v>
      </c>
      <c r="N54" s="54">
        <f t="shared" ca="1" si="20"/>
        <v>555680.05922536727</v>
      </c>
      <c r="O54" s="54">
        <f t="shared" ca="1" si="20"/>
        <v>518512.50218173151</v>
      </c>
      <c r="P54" s="54">
        <f t="shared" ca="1" si="20"/>
        <v>609821.63470483501</v>
      </c>
      <c r="Q54" s="54">
        <f t="shared" ca="1" si="20"/>
        <v>640435.47245911893</v>
      </c>
      <c r="R54" s="54">
        <f t="shared" ca="1" si="20"/>
        <v>673729.7033707893</v>
      </c>
      <c r="S54" s="54">
        <f t="shared" ca="1" si="20"/>
        <v>659163.49180017086</v>
      </c>
      <c r="T54" s="54">
        <f t="shared" ca="1" si="20"/>
        <v>749479.52491422778</v>
      </c>
      <c r="U54" s="54">
        <f t="shared" ca="1" si="20"/>
        <v>792575.72925044782</v>
      </c>
      <c r="V54" s="54">
        <f t="shared" ca="1" si="20"/>
        <v>839641.37630682997</v>
      </c>
      <c r="W54" s="54">
        <f t="shared" ca="1" si="20"/>
        <v>857641.90380928281</v>
      </c>
      <c r="X54" s="54">
        <f t="shared" ca="1" si="20"/>
        <v>947406.56919873401</v>
      </c>
      <c r="Y54" s="54">
        <f t="shared" ca="1" si="20"/>
        <v>1009095.8658061133</v>
      </c>
      <c r="Z54" s="54">
        <f t="shared" ca="1" si="20"/>
        <v>1076746.5881691768</v>
      </c>
      <c r="AA54" s="54">
        <f t="shared" ca="1" si="20"/>
        <v>1102557.3979663814</v>
      </c>
      <c r="AB54" s="54">
        <f t="shared" ca="1" si="20"/>
        <v>100938.06755607289</v>
      </c>
      <c r="AC54" s="54">
        <f t="shared" ca="1" si="20"/>
        <v>-435737.34535430669</v>
      </c>
      <c r="AD54" s="54">
        <f t="shared" ca="1" si="20"/>
        <v>-1046837.3658083631</v>
      </c>
      <c r="AE54" s="54">
        <f t="shared" ca="1" si="20"/>
        <v>-1706600.8843614911</v>
      </c>
      <c r="AF54" s="54">
        <f t="shared" ca="1" si="20"/>
        <v>-2510775.2783517549</v>
      </c>
      <c r="AG54" s="54">
        <f t="shared" ref="AG54:AI54" ca="1" si="21">SUM(AG48:AG53)</f>
        <v>9751.0691420986223</v>
      </c>
      <c r="AH54" s="54">
        <f t="shared" ca="1" si="21"/>
        <v>9641.4602264364839</v>
      </c>
      <c r="AI54" s="54">
        <f t="shared" ca="1" si="21"/>
        <v>18744.565877495119</v>
      </c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</row>
    <row r="55" spans="2:46" ht="15" customHeight="1">
      <c r="H55" s="4"/>
      <c r="M55" s="32"/>
      <c r="N55" s="32"/>
      <c r="O55" s="32"/>
      <c r="P55" s="32"/>
      <c r="Q55" s="32"/>
    </row>
    <row r="56" spans="2:46" ht="15" customHeight="1">
      <c r="B56" s="1" t="s">
        <v>103</v>
      </c>
      <c r="H56" s="4"/>
      <c r="L56" s="32"/>
      <c r="M56" s="32"/>
      <c r="N56" s="32"/>
      <c r="O56" s="32"/>
    </row>
    <row r="57" spans="2:46" ht="15" customHeight="1">
      <c r="B57" s="1"/>
      <c r="C57" s="75" t="str">
        <f>Calculations!C398</f>
        <v>Subordinated Debt</v>
      </c>
      <c r="F57" s="50" t="str">
        <f>Calculations!E398</f>
        <v>EUR</v>
      </c>
      <c r="I57" s="51">
        <f>LOOKUP(I$3, Calculations!$I$4:$QJ$4, Calculations!$I398:$QJ398)</f>
        <v>1896250</v>
      </c>
      <c r="J57" s="51">
        <f>LOOKUP(J$3, Calculations!$I$4:$QJ$4, Calculations!$I398:$QJ398)</f>
        <v>3745590.0164258564</v>
      </c>
      <c r="K57" s="51">
        <f>LOOKUP(K$3, Calculations!$I$4:$QJ$4, Calculations!$I398:$QJ398)</f>
        <v>3675581.0280244681</v>
      </c>
      <c r="L57" s="51">
        <f>LOOKUP(L$3, Calculations!$I$4:$QJ$4, Calculations!$I398:$QJ398)</f>
        <v>3596693.147559565</v>
      </c>
      <c r="M57" s="51">
        <f>LOOKUP(M$3, Calculations!$I$4:$QJ$4, Calculations!$I398:$QJ398)</f>
        <v>3507800.3092776532</v>
      </c>
      <c r="N57" s="51">
        <f>LOOKUP(N$3, Calculations!$I$4:$QJ$4, Calculations!$I398:$QJ398)</f>
        <v>3407633.6341021219</v>
      </c>
      <c r="O57" s="51">
        <f>LOOKUP(O$3, Calculations!$I$4:$QJ$4, Calculations!$I398:$QJ398)</f>
        <v>3294763.317329234</v>
      </c>
      <c r="P57" s="51">
        <f>LOOKUP(P$3, Calculations!$I$4:$QJ$4, Calculations!$I398:$QJ398)</f>
        <v>3167578.2192306202</v>
      </c>
      <c r="Q57" s="51">
        <f>LOOKUP(Q$3, Calculations!$I$4:$QJ$4, Calculations!$I398:$QJ398)</f>
        <v>3024262.8672333122</v>
      </c>
      <c r="R57" s="51">
        <f>LOOKUP(R$3, Calculations!$I$4:$QJ$4, Calculations!$I398:$QJ398)</f>
        <v>2862771.5414005714</v>
      </c>
      <c r="S57" s="51">
        <f>LOOKUP(S$3, Calculations!$I$4:$QJ$4, Calculations!$I398:$QJ398)</f>
        <v>2680799.0733030415</v>
      </c>
      <c r="T57" s="51">
        <f>LOOKUP(T$3, Calculations!$I$4:$QJ$4, Calculations!$I398:$QJ398)</f>
        <v>2475747.9414558536</v>
      </c>
      <c r="U57" s="51">
        <f>LOOKUP(U$3, Calculations!$I$4:$QJ$4, Calculations!$I398:$QJ398)</f>
        <v>2244691.1936335522</v>
      </c>
      <c r="V57" s="51">
        <f>LOOKUP(V$3, Calculations!$I$4:$QJ$4, Calculations!$I398:$QJ398)</f>
        <v>1984330.666806492</v>
      </c>
      <c r="W57" s="51">
        <f>LOOKUP(W$3, Calculations!$I$4:$QJ$4, Calculations!$I398:$QJ398)</f>
        <v>1690949.9083194144</v>
      </c>
      <c r="X57" s="51">
        <f>LOOKUP(X$3, Calculations!$I$4:$QJ$4, Calculations!$I398:$QJ398)</f>
        <v>1360361.1262970727</v>
      </c>
      <c r="Y57" s="51">
        <f>LOOKUP(Y$3, Calculations!$I$4:$QJ$4, Calculations!$I398:$QJ398)</f>
        <v>987845.41203345696</v>
      </c>
      <c r="Z57" s="51">
        <f>LOOKUP(Z$3, Calculations!$I$4:$QJ$4, Calculations!$I398:$QJ398)</f>
        <v>568085.38108372549</v>
      </c>
      <c r="AA57" s="51">
        <f>LOOKUP(AA$3, Calculations!$I$4:$QJ$4, Calculations!$I398:$QJ398)</f>
        <v>95089.271560598048</v>
      </c>
      <c r="AB57" s="51">
        <f>LOOKUP(AB$3, Calculations!$I$4:$QJ$4, Calculations!$I398:$QJ398)</f>
        <v>0</v>
      </c>
      <c r="AC57" s="51">
        <f>LOOKUP(AC$3, Calculations!$I$4:$QJ$4, Calculations!$I398:$QJ398)</f>
        <v>0</v>
      </c>
      <c r="AD57" s="51">
        <f>LOOKUP(AD$3, Calculations!$I$4:$QJ$4, Calculations!$I398:$QJ398)</f>
        <v>0</v>
      </c>
      <c r="AE57" s="51">
        <f>LOOKUP(AE$3, Calculations!$I$4:$QJ$4, Calculations!$I398:$QJ398)</f>
        <v>0</v>
      </c>
      <c r="AF57" s="51">
        <f>LOOKUP(AF$3, Calculations!$I$4:$QJ$4, Calculations!$I398:$QJ398)</f>
        <v>0</v>
      </c>
      <c r="AG57" s="51">
        <f>LOOKUP(AG$3, Calculations!$I$4:$QJ$4, Calculations!$I398:$QJ398)</f>
        <v>0</v>
      </c>
      <c r="AH57" s="51">
        <f>LOOKUP(AH$3, Calculations!$I$4:$QJ$4, Calculations!$I398:$QJ398)</f>
        <v>0</v>
      </c>
      <c r="AI57" s="51">
        <f>LOOKUP(AI$3, Calculations!$I$4:$QJ$4, Calculations!$I398:$QJ398)</f>
        <v>0</v>
      </c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</row>
    <row r="58" spans="2:46" ht="15" customHeight="1">
      <c r="B58" s="1"/>
      <c r="C58" s="97" t="str">
        <f>Calculations!C399</f>
        <v>Long-Term Senior Debt</v>
      </c>
      <c r="D58" s="37"/>
      <c r="E58" s="37"/>
      <c r="F58" s="43" t="str">
        <f>Calculations!E399</f>
        <v>EUR</v>
      </c>
      <c r="G58" s="37"/>
      <c r="H58" s="63"/>
      <c r="I58" s="145">
        <f>LOOKUP(I$3, Calculations!$I$4:$QJ$4, Calculations!$I399:$QJ399)</f>
        <v>0</v>
      </c>
      <c r="J58" s="62">
        <f>LOOKUP(J$3, Calculations!$I$4:$QJ$4, Calculations!$I399:$QJ399)</f>
        <v>7424555.8949578116</v>
      </c>
      <c r="K58" s="62">
        <f>LOOKUP(K$3, Calculations!$I$4:$QJ$4, Calculations!$I399:$QJ399)</f>
        <v>7151460.4923255574</v>
      </c>
      <c r="L58" s="62">
        <f>LOOKUP(L$3, Calculations!$I$4:$QJ$4, Calculations!$I399:$QJ399)</f>
        <v>6862960.3623496909</v>
      </c>
      <c r="M58" s="62">
        <f>LOOKUP(M$3, Calculations!$I$4:$QJ$4, Calculations!$I399:$QJ399)</f>
        <v>6558186.5573209375</v>
      </c>
      <c r="N58" s="62">
        <f>LOOKUP(N$3, Calculations!$I$4:$QJ$4, Calculations!$I399:$QJ399)</f>
        <v>6236221.1140489541</v>
      </c>
      <c r="O58" s="62">
        <f>LOOKUP(O$3, Calculations!$I$4:$QJ$4, Calculations!$I399:$QJ399)</f>
        <v>5896094.2890039161</v>
      </c>
      <c r="P58" s="62">
        <f>LOOKUP(P$3, Calculations!$I$4:$QJ$4, Calculations!$I399:$QJ399)</f>
        <v>5536781.6374983629</v>
      </c>
      <c r="Q58" s="62">
        <f>LOOKUP(Q$3, Calculations!$I$4:$QJ$4, Calculations!$I399:$QJ399)</f>
        <v>5157200.9281119285</v>
      </c>
      <c r="R58" s="62">
        <f>LOOKUP(R$3, Calculations!$I$4:$QJ$4, Calculations!$I399:$QJ399)</f>
        <v>4756208.8830653811</v>
      </c>
      <c r="S58" s="62">
        <f>LOOKUP(S$3, Calculations!$I$4:$QJ$4, Calculations!$I399:$QJ399)</f>
        <v>4332597.7347261384</v>
      </c>
      <c r="T58" s="62">
        <f>LOOKUP(T$3, Calculations!$I$4:$QJ$4, Calculations!$I399:$QJ399)</f>
        <v>3885091.5878736181</v>
      </c>
      <c r="U58" s="62">
        <f>LOOKUP(U$3, Calculations!$I$4:$QJ$4, Calculations!$I399:$QJ399)</f>
        <v>3412342.5767677729</v>
      </c>
      <c r="V58" s="62">
        <f>LOOKUP(V$3, Calculations!$I$4:$QJ$4, Calculations!$I399:$QJ399)</f>
        <v>2912926.8054460692</v>
      </c>
      <c r="W58" s="62">
        <f>LOOKUP(W$3, Calculations!$I$4:$QJ$4, Calculations!$I399:$QJ399)</f>
        <v>2385340.059021316</v>
      </c>
      <c r="X58" s="62">
        <f>LOOKUP(X$3, Calculations!$I$4:$QJ$4, Calculations!$I399:$QJ399)</f>
        <v>1827993.2730629775</v>
      </c>
      <c r="Y58" s="62">
        <f>LOOKUP(Y$3, Calculations!$I$4:$QJ$4, Calculations!$I399:$QJ399)</f>
        <v>1239207.7474159736</v>
      </c>
      <c r="Z58" s="62">
        <f>LOOKUP(Z$3, Calculations!$I$4:$QJ$4, Calculations!$I399:$QJ399)</f>
        <v>617210.09004124952</v>
      </c>
      <c r="AA58" s="62">
        <f>LOOKUP(AA$3, Calculations!$I$4:$QJ$4, Calculations!$I399:$QJ399)</f>
        <v>0</v>
      </c>
      <c r="AB58" s="62">
        <f>LOOKUP(AB$3, Calculations!$I$4:$QJ$4, Calculations!$I399:$QJ399)</f>
        <v>0</v>
      </c>
      <c r="AC58" s="62">
        <f>LOOKUP(AC$3, Calculations!$I$4:$QJ$4, Calculations!$I399:$QJ399)</f>
        <v>0</v>
      </c>
      <c r="AD58" s="62">
        <f>LOOKUP(AD$3, Calculations!$I$4:$QJ$4, Calculations!$I399:$QJ399)</f>
        <v>0</v>
      </c>
      <c r="AE58" s="62">
        <f>LOOKUP(AE$3, Calculations!$I$4:$QJ$4, Calculations!$I399:$QJ399)</f>
        <v>0</v>
      </c>
      <c r="AF58" s="62">
        <f>LOOKUP(AF$3, Calculations!$I$4:$QJ$4, Calculations!$I399:$QJ399)</f>
        <v>0</v>
      </c>
      <c r="AG58" s="62">
        <f>LOOKUP(AG$3, Calculations!$I$4:$QJ$4, Calculations!$I399:$QJ399)</f>
        <v>0</v>
      </c>
      <c r="AH58" s="62">
        <f>LOOKUP(AH$3, Calculations!$I$4:$QJ$4, Calculations!$I399:$QJ399)</f>
        <v>0</v>
      </c>
      <c r="AI58" s="62">
        <f>LOOKUP(AI$3, Calculations!$I$4:$QJ$4, Calculations!$I399:$QJ399)</f>
        <v>0</v>
      </c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</row>
    <row r="59" spans="2:46" ht="15" customHeight="1">
      <c r="B59" s="1"/>
      <c r="C59" s="15" t="str">
        <f>Calculations!C400</f>
        <v>Total Non-Current Liabilities</v>
      </c>
      <c r="F59" s="44" t="str">
        <f>Calculations!E400</f>
        <v>EUR</v>
      </c>
      <c r="H59" s="4"/>
      <c r="I59" s="54">
        <f t="shared" ref="I59:AI59" si="22">SUM(I57:I58)</f>
        <v>1896250</v>
      </c>
      <c r="J59" s="54">
        <f t="shared" si="22"/>
        <v>11170145.911383668</v>
      </c>
      <c r="K59" s="54">
        <f t="shared" si="22"/>
        <v>10827041.520350026</v>
      </c>
      <c r="L59" s="54">
        <f t="shared" si="22"/>
        <v>10459653.509909255</v>
      </c>
      <c r="M59" s="54">
        <f t="shared" si="22"/>
        <v>10065986.866598591</v>
      </c>
      <c r="N59" s="54">
        <f t="shared" si="22"/>
        <v>9643854.7481510751</v>
      </c>
      <c r="O59" s="54">
        <f t="shared" si="22"/>
        <v>9190857.6063331496</v>
      </c>
      <c r="P59" s="54">
        <f t="shared" si="22"/>
        <v>8704359.8567289822</v>
      </c>
      <c r="Q59" s="54">
        <f t="shared" si="22"/>
        <v>8181463.7953452412</v>
      </c>
      <c r="R59" s="54">
        <f t="shared" si="22"/>
        <v>7618980.4244659524</v>
      </c>
      <c r="S59" s="54">
        <f t="shared" si="22"/>
        <v>7013396.8080291804</v>
      </c>
      <c r="T59" s="54">
        <f t="shared" si="22"/>
        <v>6360839.5293294713</v>
      </c>
      <c r="U59" s="54">
        <f t="shared" si="22"/>
        <v>5657033.7704013251</v>
      </c>
      <c r="V59" s="54">
        <f t="shared" si="22"/>
        <v>4897257.4722525608</v>
      </c>
      <c r="W59" s="54">
        <f t="shared" si="22"/>
        <v>4076289.9673407301</v>
      </c>
      <c r="X59" s="54">
        <f t="shared" si="22"/>
        <v>3188354.3993600504</v>
      </c>
      <c r="Y59" s="54">
        <f t="shared" si="22"/>
        <v>2227053.1594494306</v>
      </c>
      <c r="Z59" s="54">
        <f t="shared" si="22"/>
        <v>1185295.471124975</v>
      </c>
      <c r="AA59" s="54">
        <f t="shared" si="22"/>
        <v>95089.271560598048</v>
      </c>
      <c r="AB59" s="54">
        <f t="shared" si="22"/>
        <v>0</v>
      </c>
      <c r="AC59" s="54">
        <f t="shared" si="22"/>
        <v>0</v>
      </c>
      <c r="AD59" s="54">
        <f t="shared" si="22"/>
        <v>0</v>
      </c>
      <c r="AE59" s="54">
        <f t="shared" si="22"/>
        <v>0</v>
      </c>
      <c r="AF59" s="54">
        <f t="shared" si="22"/>
        <v>0</v>
      </c>
      <c r="AG59" s="54">
        <f t="shared" si="22"/>
        <v>0</v>
      </c>
      <c r="AH59" s="54">
        <f t="shared" si="22"/>
        <v>0</v>
      </c>
      <c r="AI59" s="54">
        <f t="shared" si="22"/>
        <v>0</v>
      </c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</row>
    <row r="60" spans="2:46" ht="15" customHeight="1">
      <c r="H60" s="4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</row>
    <row r="61" spans="2:46" ht="15" customHeight="1">
      <c r="B61" s="116" t="s">
        <v>104</v>
      </c>
      <c r="C61" s="9"/>
      <c r="D61" s="9"/>
      <c r="E61" s="9"/>
      <c r="F61" s="113" t="str">
        <f>Calculations!E402</f>
        <v>EUR</v>
      </c>
      <c r="G61" s="12"/>
      <c r="H61" s="140"/>
      <c r="I61" s="106">
        <f t="shared" ref="I61:AI61" si="23">I54+I59</f>
        <v>3811250</v>
      </c>
      <c r="J61" s="106">
        <f t="shared" si="23"/>
        <v>11377500</v>
      </c>
      <c r="K61" s="106">
        <f t="shared" ca="1" si="23"/>
        <v>11244218.732679613</v>
      </c>
      <c r="L61" s="106">
        <f t="shared" ca="1" si="23"/>
        <v>10969278.383138018</v>
      </c>
      <c r="M61" s="106">
        <f t="shared" ca="1" si="23"/>
        <v>10597720.391250884</v>
      </c>
      <c r="N61" s="106">
        <f t="shared" ca="1" si="23"/>
        <v>10199534.807376442</v>
      </c>
      <c r="O61" s="106">
        <f t="shared" ca="1" si="23"/>
        <v>9709370.1085148808</v>
      </c>
      <c r="P61" s="106">
        <f t="shared" ca="1" si="23"/>
        <v>9314181.4914338179</v>
      </c>
      <c r="Q61" s="106">
        <f t="shared" ca="1" si="23"/>
        <v>8821899.26780436</v>
      </c>
      <c r="R61" s="106">
        <f t="shared" ca="1" si="23"/>
        <v>8292710.1278367415</v>
      </c>
      <c r="S61" s="106">
        <f t="shared" ca="1" si="23"/>
        <v>7672560.2998293508</v>
      </c>
      <c r="T61" s="106">
        <f t="shared" ca="1" si="23"/>
        <v>7110319.0542436987</v>
      </c>
      <c r="U61" s="106">
        <f t="shared" ca="1" si="23"/>
        <v>6449609.4996517729</v>
      </c>
      <c r="V61" s="106">
        <f t="shared" ca="1" si="23"/>
        <v>5736898.8485593908</v>
      </c>
      <c r="W61" s="106">
        <f t="shared" ca="1" si="23"/>
        <v>4933931.8711500131</v>
      </c>
      <c r="X61" s="106">
        <f t="shared" ca="1" si="23"/>
        <v>4135760.9685587846</v>
      </c>
      <c r="Y61" s="106">
        <f t="shared" ca="1" si="23"/>
        <v>3236149.0252555441</v>
      </c>
      <c r="Z61" s="106">
        <f t="shared" ca="1" si="23"/>
        <v>2262042.0592941521</v>
      </c>
      <c r="AA61" s="106">
        <f t="shared" ca="1" si="23"/>
        <v>1197646.6695269793</v>
      </c>
      <c r="AB61" s="106">
        <f t="shared" ca="1" si="23"/>
        <v>100938.06755607289</v>
      </c>
      <c r="AC61" s="106">
        <f t="shared" ca="1" si="23"/>
        <v>-435737.34535430669</v>
      </c>
      <c r="AD61" s="106">
        <f t="shared" ca="1" si="23"/>
        <v>-1046837.3658083631</v>
      </c>
      <c r="AE61" s="106">
        <f t="shared" ca="1" si="23"/>
        <v>-1706600.8843614911</v>
      </c>
      <c r="AF61" s="106">
        <f t="shared" ca="1" si="23"/>
        <v>-2510775.2783517549</v>
      </c>
      <c r="AG61" s="106">
        <f t="shared" ca="1" si="23"/>
        <v>9751.0691420986223</v>
      </c>
      <c r="AH61" s="106">
        <f t="shared" ca="1" si="23"/>
        <v>9641.4602264364839</v>
      </c>
      <c r="AI61" s="106">
        <f t="shared" ca="1" si="23"/>
        <v>18744.565877495119</v>
      </c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</row>
    <row r="62" spans="2:46" ht="15" customHeight="1">
      <c r="H62" s="4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</row>
    <row r="63" spans="2:46" ht="15" customHeight="1">
      <c r="B63" s="1" t="s">
        <v>105</v>
      </c>
      <c r="H63" s="4"/>
    </row>
    <row r="64" spans="2:46" ht="15" customHeight="1">
      <c r="C64" s="75" t="str">
        <f>Calculations!C405</f>
        <v>Share Capital</v>
      </c>
      <c r="F64" s="50" t="str">
        <f>Calculations!E405</f>
        <v>EUR</v>
      </c>
      <c r="H64" s="4"/>
      <c r="I64" s="51">
        <f>LOOKUP(I$3, Calculations!$I$4:$QJ$4, Calculations!$I405:$QJ405)</f>
        <v>3792500</v>
      </c>
      <c r="J64" s="51">
        <f>LOOKUP(J$3, Calculations!$I$4:$QJ$4, Calculations!$I405:$QJ405)</f>
        <v>3792500</v>
      </c>
      <c r="K64" s="51">
        <f>LOOKUP(K$3, Calculations!$I$4:$QJ$4, Calculations!$I405:$QJ405)</f>
        <v>3792500</v>
      </c>
      <c r="L64" s="51">
        <f>LOOKUP(L$3, Calculations!$I$4:$QJ$4, Calculations!$I405:$QJ405)</f>
        <v>3792500</v>
      </c>
      <c r="M64" s="51">
        <f>LOOKUP(M$3, Calculations!$I$4:$QJ$4, Calculations!$I405:$QJ405)</f>
        <v>3792500</v>
      </c>
      <c r="N64" s="51">
        <f>LOOKUP(N$3, Calculations!$I$4:$QJ$4, Calculations!$I405:$QJ405)</f>
        <v>3792500</v>
      </c>
      <c r="O64" s="51">
        <f>LOOKUP(O$3, Calculations!$I$4:$QJ$4, Calculations!$I405:$QJ405)</f>
        <v>3792500</v>
      </c>
      <c r="P64" s="51">
        <f>LOOKUP(P$3, Calculations!$I$4:$QJ$4, Calculations!$I405:$QJ405)</f>
        <v>3792500</v>
      </c>
      <c r="Q64" s="51">
        <f>LOOKUP(Q$3, Calculations!$I$4:$QJ$4, Calculations!$I405:$QJ405)</f>
        <v>3792500</v>
      </c>
      <c r="R64" s="51">
        <f>LOOKUP(R$3, Calculations!$I$4:$QJ$4, Calculations!$I405:$QJ405)</f>
        <v>3792500</v>
      </c>
      <c r="S64" s="51">
        <f>LOOKUP(S$3, Calculations!$I$4:$QJ$4, Calculations!$I405:$QJ405)</f>
        <v>3792500</v>
      </c>
      <c r="T64" s="51">
        <f>LOOKUP(T$3, Calculations!$I$4:$QJ$4, Calculations!$I405:$QJ405)</f>
        <v>3792500</v>
      </c>
      <c r="U64" s="51">
        <f>LOOKUP(U$3, Calculations!$I$4:$QJ$4, Calculations!$I405:$QJ405)</f>
        <v>3792500</v>
      </c>
      <c r="V64" s="51">
        <f>LOOKUP(V$3, Calculations!$I$4:$QJ$4, Calculations!$I405:$QJ405)</f>
        <v>3792500</v>
      </c>
      <c r="W64" s="51">
        <f>LOOKUP(W$3, Calculations!$I$4:$QJ$4, Calculations!$I405:$QJ405)</f>
        <v>3792500</v>
      </c>
      <c r="X64" s="51">
        <f>LOOKUP(X$3, Calculations!$I$4:$QJ$4, Calculations!$I405:$QJ405)</f>
        <v>3792500</v>
      </c>
      <c r="Y64" s="51">
        <f>LOOKUP(Y$3, Calculations!$I$4:$QJ$4, Calculations!$I405:$QJ405)</f>
        <v>3792500</v>
      </c>
      <c r="Z64" s="51">
        <f>LOOKUP(Z$3, Calculations!$I$4:$QJ$4, Calculations!$I405:$QJ405)</f>
        <v>3792500</v>
      </c>
      <c r="AA64" s="51">
        <f>LOOKUP(AA$3, Calculations!$I$4:$QJ$4, Calculations!$I405:$QJ405)</f>
        <v>3792500</v>
      </c>
      <c r="AB64" s="51">
        <f>LOOKUP(AB$3, Calculations!$I$4:$QJ$4, Calculations!$I405:$QJ405)</f>
        <v>3792500</v>
      </c>
      <c r="AC64" s="51">
        <f>LOOKUP(AC$3, Calculations!$I$4:$QJ$4, Calculations!$I405:$QJ405)</f>
        <v>3792500</v>
      </c>
      <c r="AD64" s="51">
        <f>LOOKUP(AD$3, Calculations!$I$4:$QJ$4, Calculations!$I405:$QJ405)</f>
        <v>3792500</v>
      </c>
      <c r="AE64" s="51">
        <f>LOOKUP(AE$3, Calculations!$I$4:$QJ$4, Calculations!$I405:$QJ405)</f>
        <v>3792500</v>
      </c>
      <c r="AF64" s="51">
        <f>LOOKUP(AF$3, Calculations!$I$4:$QJ$4, Calculations!$I405:$QJ405)</f>
        <v>3792500</v>
      </c>
      <c r="AG64" s="51">
        <f>LOOKUP(AG$3, Calculations!$I$4:$QJ$4, Calculations!$I405:$QJ405)</f>
        <v>3792500</v>
      </c>
      <c r="AH64" s="51">
        <f>LOOKUP(AH$3, Calculations!$I$4:$QJ$4, Calculations!$I405:$QJ405)</f>
        <v>3792500</v>
      </c>
      <c r="AI64" s="51">
        <f>LOOKUP(AI$3, Calculations!$I$4:$QJ$4, Calculations!$I405:$QJ405)</f>
        <v>3792500</v>
      </c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</row>
    <row r="65" spans="1:46" ht="15" customHeight="1">
      <c r="C65" s="75" t="str">
        <f>Calculations!C406</f>
        <v>Retained Earnings</v>
      </c>
      <c r="F65" s="50" t="str">
        <f>Calculations!E406</f>
        <v>EUR</v>
      </c>
      <c r="H65" s="4"/>
      <c r="I65" s="51">
        <f>LOOKUP(I$3, Calculations!$I$4:$QJ$4, Calculations!$I406:$QJ406)</f>
        <v>0</v>
      </c>
      <c r="J65" s="51">
        <f>LOOKUP(J$3, Calculations!$I$4:$QJ$4, Calculations!$I406:$QJ406)</f>
        <v>0</v>
      </c>
      <c r="K65" s="51">
        <f ca="1">LOOKUP(K$3, Calculations!$I$4:$QJ$4, Calculations!$I406:$QJ406)</f>
        <v>-282720</v>
      </c>
      <c r="L65" s="51">
        <f ca="1">LOOKUP(L$3, Calculations!$I$4:$QJ$4, Calculations!$I406:$QJ406)</f>
        <v>-759327</v>
      </c>
      <c r="M65" s="51">
        <f ca="1">LOOKUP(M$3, Calculations!$I$4:$QJ$4, Calculations!$I406:$QJ406)</f>
        <v>-1117667</v>
      </c>
      <c r="N65" s="51">
        <f ca="1">LOOKUP(N$3, Calculations!$I$4:$QJ$4, Calculations!$I406:$QJ406)</f>
        <v>-1459605</v>
      </c>
      <c r="O65" s="51">
        <f ca="1">LOOKUP(O$3, Calculations!$I$4:$QJ$4, Calculations!$I406:$QJ406)</f>
        <v>-1686360</v>
      </c>
      <c r="P65" s="51">
        <f ca="1">LOOKUP(P$3, Calculations!$I$4:$QJ$4, Calculations!$I406:$QJ406)</f>
        <v>-2061437</v>
      </c>
      <c r="Q65" s="51">
        <f ca="1">LOOKUP(Q$3, Calculations!$I$4:$QJ$4, Calculations!$I406:$QJ406)</f>
        <v>-2320654</v>
      </c>
      <c r="R65" s="51">
        <f ca="1">LOOKUP(R$3, Calculations!$I$4:$QJ$4, Calculations!$I406:$QJ406)</f>
        <v>-2142168</v>
      </c>
      <c r="S65" s="51">
        <f ca="1">LOOKUP(S$3, Calculations!$I$4:$QJ$4, Calculations!$I406:$QJ406)</f>
        <v>-1887531</v>
      </c>
      <c r="T65" s="51">
        <f ca="1">LOOKUP(T$3, Calculations!$I$4:$QJ$4, Calculations!$I406:$QJ406)</f>
        <v>-1717509</v>
      </c>
      <c r="U65" s="51">
        <f ca="1">LOOKUP(U$3, Calculations!$I$4:$QJ$4, Calculations!$I406:$QJ406)</f>
        <v>-1482872</v>
      </c>
      <c r="V65" s="51">
        <f ca="1">LOOKUP(V$3, Calculations!$I$4:$QJ$4, Calculations!$I406:$QJ406)</f>
        <v>-1217892</v>
      </c>
      <c r="W65" s="51">
        <f ca="1">LOOKUP(W$3, Calculations!$I$4:$QJ$4, Calculations!$I406:$QJ406)</f>
        <v>-825368</v>
      </c>
      <c r="X65" s="51">
        <f ca="1">LOOKUP(X$3, Calculations!$I$4:$QJ$4, Calculations!$I406:$QJ406)</f>
        <v>-405407</v>
      </c>
      <c r="Y65" s="51">
        <f ca="1">LOOKUP(Y$3, Calculations!$I$4:$QJ$4, Calculations!$I406:$QJ406)</f>
        <v>91754</v>
      </c>
      <c r="Z65" s="51">
        <f ca="1">LOOKUP(Z$3, Calculations!$I$4:$QJ$4, Calculations!$I406:$QJ406)</f>
        <v>636487</v>
      </c>
      <c r="AA65" s="51">
        <f ca="1">LOOKUP(AA$3, Calculations!$I$4:$QJ$4, Calculations!$I406:$QJ406)</f>
        <v>1251495</v>
      </c>
      <c r="AB65" s="51">
        <f ca="1">LOOKUP(AB$3, Calculations!$I$4:$QJ$4, Calculations!$I406:$QJ406)</f>
        <v>1891713</v>
      </c>
      <c r="AC65" s="51">
        <f ca="1">LOOKUP(AC$3, Calculations!$I$4:$QJ$4, Calculations!$I406:$QJ406)</f>
        <v>2633914</v>
      </c>
      <c r="AD65" s="51">
        <f ca="1">LOOKUP(AD$3, Calculations!$I$4:$QJ$4, Calculations!$I406:$QJ406)</f>
        <v>3420493</v>
      </c>
      <c r="AE65" s="51">
        <f ca="1">LOOKUP(AE$3, Calculations!$I$4:$QJ$4, Calculations!$I406:$QJ406)</f>
        <v>4250152</v>
      </c>
      <c r="AF65" s="51">
        <f ca="1">LOOKUP(AF$3, Calculations!$I$4:$QJ$4, Calculations!$I406:$QJ406)</f>
        <v>5145355</v>
      </c>
      <c r="AG65" s="51">
        <f ca="1">LOOKUP(AG$3, Calculations!$I$4:$QJ$4, Calculations!$I406:$QJ406)</f>
        <v>6045689</v>
      </c>
      <c r="AH65" s="51">
        <f ca="1">LOOKUP(AH$3, Calculations!$I$4:$QJ$4, Calculations!$I406:$QJ406)</f>
        <v>6689400</v>
      </c>
      <c r="AI65" s="51">
        <f ca="1">LOOKUP(AI$3, Calculations!$I$4:$QJ$4, Calculations!$I406:$QJ406)</f>
        <v>7329316</v>
      </c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</row>
    <row r="66" spans="1:46" ht="15" customHeight="1">
      <c r="C66" s="75" t="str">
        <f>Calculations!C407</f>
        <v>Rounding</v>
      </c>
      <c r="F66" s="50">
        <f>Calculations!E407</f>
        <v>0</v>
      </c>
      <c r="H66" s="4"/>
      <c r="I66" s="51">
        <f ca="1">LOOKUP(I$3, Calculations!$I$4:$QJ$4, Calculations!$I407:$QJ407)</f>
        <v>-9.3132257461547852E-10</v>
      </c>
      <c r="J66" s="51">
        <f ca="1">LOOKUP(J$3, Calculations!$I$4:$QJ$4, Calculations!$I407:$QJ407)</f>
        <v>0</v>
      </c>
      <c r="K66" s="51">
        <f ca="1">LOOKUP(K$3, Calculations!$I$4:$QJ$4, Calculations!$I407:$QJ407)</f>
        <v>1.1721900254487991</v>
      </c>
      <c r="L66" s="51">
        <f ca="1">LOOKUP(L$3, Calculations!$I$4:$QJ$4, Calculations!$I407:$QJ407)</f>
        <v>2.7066384945064783</v>
      </c>
      <c r="M66" s="51">
        <f ca="1">LOOKUP(M$3, Calculations!$I$4:$QJ$4, Calculations!$I407:$QJ407)</f>
        <v>3.7680575810372829</v>
      </c>
      <c r="N66" s="51">
        <f ca="1">LOOKUP(N$3, Calculations!$I$4:$QJ$4, Calculations!$I407:$QJ407)</f>
        <v>2.9957022629678249</v>
      </c>
      <c r="O66" s="51">
        <f ca="1">LOOKUP(O$3, Calculations!$I$4:$QJ$4, Calculations!$I407:$QJ407)</f>
        <v>3.5326853562146425</v>
      </c>
      <c r="P66" s="51">
        <f ca="1">LOOKUP(P$3, Calculations!$I$4:$QJ$4, Calculations!$I407:$QJ407)</f>
        <v>1.7186345905065536</v>
      </c>
      <c r="Q66" s="51">
        <f ca="1">LOOKUP(Q$3, Calculations!$I$4:$QJ$4, Calculations!$I407:$QJ407)</f>
        <v>2.0405630171298981</v>
      </c>
      <c r="R66" s="51">
        <f ca="1">LOOKUP(R$3, Calculations!$I$4:$QJ$4, Calculations!$I407:$QJ407)</f>
        <v>3.3913263268768787</v>
      </c>
      <c r="S66" s="51">
        <f ca="1">LOOKUP(S$3, Calculations!$I$4:$QJ$4, Calculations!$I407:$QJ407)</f>
        <v>3.637789661064744</v>
      </c>
      <c r="T66" s="51">
        <f ca="1">LOOKUP(T$3, Calculations!$I$4:$QJ$4, Calculations!$I407:$QJ407)</f>
        <v>3.7299520038068295</v>
      </c>
      <c r="U66" s="51">
        <f ca="1">LOOKUP(U$3, Calculations!$I$4:$QJ$4, Calculations!$I407:$QJ407)</f>
        <v>4.837377754971385</v>
      </c>
      <c r="V66" s="51">
        <f ca="1">LOOKUP(V$3, Calculations!$I$4:$QJ$4, Calculations!$I407:$QJ407)</f>
        <v>5.288637300953269</v>
      </c>
      <c r="W66" s="51">
        <f ca="1">LOOKUP(W$3, Calculations!$I$4:$QJ$4, Calculations!$I407:$QJ407)</f>
        <v>5.8733398616313934</v>
      </c>
      <c r="X66" s="51">
        <f ca="1">LOOKUP(X$3, Calculations!$I$4:$QJ$4, Calculations!$I407:$QJ407)</f>
        <v>6.1311975922435522</v>
      </c>
      <c r="Y66" s="51">
        <f ca="1">LOOKUP(Y$3, Calculations!$I$4:$QJ$4, Calculations!$I407:$QJ407)</f>
        <v>4.9371105115860701</v>
      </c>
      <c r="Z66" s="51">
        <f ca="1">LOOKUP(Z$3, Calculations!$I$4:$QJ$4, Calculations!$I407:$QJ407)</f>
        <v>4.4661457138136029</v>
      </c>
      <c r="AA66" s="51">
        <f ca="1">LOOKUP(AA$3, Calculations!$I$4:$QJ$4, Calculations!$I407:$QJ407)</f>
        <v>4.4085841178894043</v>
      </c>
      <c r="AB66" s="51">
        <f ca="1">LOOKUP(AB$3, Calculations!$I$4:$QJ$4, Calculations!$I407:$QJ407)</f>
        <v>165386.4535826873</v>
      </c>
      <c r="AC66" s="51">
        <f ca="1">LOOKUP(AC$3, Calculations!$I$4:$QJ$4, Calculations!$I407:$QJ407)</f>
        <v>165385.64963357523</v>
      </c>
      <c r="AD66" s="51">
        <f ca="1">LOOKUP(AD$3, Calculations!$I$4:$QJ$4, Calculations!$I407:$QJ407)</f>
        <v>165385.74778925162</v>
      </c>
      <c r="AE66" s="51">
        <f ca="1">LOOKUP(AE$3, Calculations!$I$4:$QJ$4, Calculations!$I407:$QJ407)</f>
        <v>165385.86172232777</v>
      </c>
      <c r="AF66" s="51">
        <f ca="1">LOOKUP(AF$3, Calculations!$I$4:$QJ$4, Calculations!$I407:$QJ407)</f>
        <v>165385.41095752269</v>
      </c>
      <c r="AG66" s="51">
        <f ca="1">LOOKUP(AG$3, Calculations!$I$4:$QJ$4, Calculations!$I407:$QJ407)</f>
        <v>165385.17830626108</v>
      </c>
      <c r="AH66" s="51">
        <f ca="1">LOOKUP(AH$3, Calculations!$I$4:$QJ$4, Calculations!$I407:$QJ407)</f>
        <v>165384.70228610374</v>
      </c>
      <c r="AI66" s="51">
        <f ca="1">LOOKUP(AI$3, Calculations!$I$4:$QJ$4, Calculations!$I407:$QJ407)</f>
        <v>165386.97016603313</v>
      </c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</row>
    <row r="67" spans="1:46" s="109" customFormat="1" ht="15" customHeight="1">
      <c r="A67"/>
      <c r="C67" s="108" t="str">
        <f>Calculations!C408</f>
        <v>Total Shareholders' Equity</v>
      </c>
      <c r="F67" s="107" t="str">
        <f>Calculations!E408</f>
        <v>EUR</v>
      </c>
      <c r="I67" s="342">
        <f ca="1">LOOKUP(I$3, Calculations!$I$4:$QJ$4, Calculations!$I408:$QJ408)</f>
        <v>3792499.9999999991</v>
      </c>
      <c r="J67" s="342">
        <f ca="1">LOOKUP(J$3, Calculations!$I$4:$QJ$4, Calculations!$I408:$QJ408)</f>
        <v>3792500</v>
      </c>
      <c r="K67" s="342">
        <f ca="1">LOOKUP(K$3, Calculations!$I$4:$QJ$4, Calculations!$I408:$QJ408)</f>
        <v>3509781.1721900254</v>
      </c>
      <c r="L67" s="342">
        <f ca="1">LOOKUP(L$3, Calculations!$I$4:$QJ$4, Calculations!$I408:$QJ408)</f>
        <v>3033175.7066384945</v>
      </c>
      <c r="M67" s="342">
        <f ca="1">LOOKUP(M$3, Calculations!$I$4:$QJ$4, Calculations!$I408:$QJ408)</f>
        <v>2674836.768057581</v>
      </c>
      <c r="N67" s="342">
        <f ca="1">LOOKUP(N$3, Calculations!$I$4:$QJ$4, Calculations!$I408:$QJ408)</f>
        <v>2332897.995702263</v>
      </c>
      <c r="O67" s="342">
        <f ca="1">LOOKUP(O$3, Calculations!$I$4:$QJ$4, Calculations!$I408:$QJ408)</f>
        <v>2106143.5326853562</v>
      </c>
      <c r="P67" s="342">
        <f ca="1">LOOKUP(P$3, Calculations!$I$4:$QJ$4, Calculations!$I408:$QJ408)</f>
        <v>1731064.7186345905</v>
      </c>
      <c r="Q67" s="342">
        <f ca="1">LOOKUP(Q$3, Calculations!$I$4:$QJ$4, Calculations!$I408:$QJ408)</f>
        <v>1471848.0405630171</v>
      </c>
      <c r="R67" s="342">
        <f ca="1">LOOKUP(R$3, Calculations!$I$4:$QJ$4, Calculations!$I408:$QJ408)</f>
        <v>1650335.3913263269</v>
      </c>
      <c r="S67" s="342">
        <f ca="1">LOOKUP(S$3, Calculations!$I$4:$QJ$4, Calculations!$I408:$QJ408)</f>
        <v>1904972.6377896611</v>
      </c>
      <c r="T67" s="342">
        <f ca="1">LOOKUP(T$3, Calculations!$I$4:$QJ$4, Calculations!$I408:$QJ408)</f>
        <v>2074994.7299520038</v>
      </c>
      <c r="U67" s="342">
        <f ca="1">LOOKUP(U$3, Calculations!$I$4:$QJ$4, Calculations!$I408:$QJ408)</f>
        <v>2309632.837377755</v>
      </c>
      <c r="V67" s="342">
        <f ca="1">LOOKUP(V$3, Calculations!$I$4:$QJ$4, Calculations!$I408:$QJ408)</f>
        <v>2574613.288637301</v>
      </c>
      <c r="W67" s="342">
        <f ca="1">LOOKUP(W$3, Calculations!$I$4:$QJ$4, Calculations!$I408:$QJ408)</f>
        <v>2967137.8733398616</v>
      </c>
      <c r="X67" s="342">
        <f ca="1">LOOKUP(X$3, Calculations!$I$4:$QJ$4, Calculations!$I408:$QJ408)</f>
        <v>3387099.1311975922</v>
      </c>
      <c r="Y67" s="342">
        <f ca="1">LOOKUP(Y$3, Calculations!$I$4:$QJ$4, Calculations!$I408:$QJ408)</f>
        <v>3884258.9371105116</v>
      </c>
      <c r="Z67" s="342">
        <f ca="1">LOOKUP(Z$3, Calculations!$I$4:$QJ$4, Calculations!$I408:$QJ408)</f>
        <v>4428991.4661457138</v>
      </c>
      <c r="AA67" s="342">
        <f ca="1">LOOKUP(AA$3, Calculations!$I$4:$QJ$4, Calculations!$I408:$QJ408)</f>
        <v>5043999.4085841179</v>
      </c>
      <c r="AB67" s="342">
        <f ca="1">LOOKUP(AB$3, Calculations!$I$4:$QJ$4, Calculations!$I408:$QJ408)</f>
        <v>5849599.4535826873</v>
      </c>
      <c r="AC67" s="342">
        <f ca="1">LOOKUP(AC$3, Calculations!$I$4:$QJ$4, Calculations!$I408:$QJ408)</f>
        <v>6591799.6496335752</v>
      </c>
      <c r="AD67" s="342">
        <f ca="1">LOOKUP(AD$3, Calculations!$I$4:$QJ$4, Calculations!$I408:$QJ408)</f>
        <v>7378378.7477892516</v>
      </c>
      <c r="AE67" s="342">
        <f ca="1">LOOKUP(AE$3, Calculations!$I$4:$QJ$4, Calculations!$I408:$QJ408)</f>
        <v>8208037.8617223278</v>
      </c>
      <c r="AF67" s="342">
        <f ca="1">LOOKUP(AF$3, Calculations!$I$4:$QJ$4, Calculations!$I408:$QJ408)</f>
        <v>9103240.4109575227</v>
      </c>
      <c r="AG67" s="342">
        <f ca="1">LOOKUP(AG$3, Calculations!$I$4:$QJ$4, Calculations!$I408:$QJ408)</f>
        <v>10003574.178306261</v>
      </c>
      <c r="AH67" s="342">
        <f ca="1">LOOKUP(AH$3, Calculations!$I$4:$QJ$4, Calculations!$I408:$QJ408)</f>
        <v>10647284.702286104</v>
      </c>
      <c r="AI67" s="342">
        <f ca="1">LOOKUP(AI$3, Calculations!$I$4:$QJ$4, Calculations!$I408:$QJ408)</f>
        <v>11287202.970166033</v>
      </c>
      <c r="AJ67" s="342"/>
      <c r="AK67" s="342"/>
      <c r="AL67" s="342"/>
      <c r="AM67" s="342"/>
      <c r="AN67" s="342"/>
      <c r="AO67" s="342"/>
      <c r="AP67" s="342"/>
      <c r="AQ67" s="342"/>
      <c r="AR67" s="342"/>
      <c r="AS67" s="342"/>
      <c r="AT67" s="342"/>
    </row>
    <row r="68" spans="1:46" ht="15" customHeight="1">
      <c r="C68" s="5"/>
      <c r="D68" s="5"/>
      <c r="E68" s="5"/>
      <c r="F68" s="5"/>
      <c r="G68" s="5"/>
      <c r="H68" s="102"/>
      <c r="I68" s="5"/>
    </row>
    <row r="69" spans="1:46" ht="15" customHeight="1">
      <c r="B69" s="116" t="s">
        <v>106</v>
      </c>
      <c r="C69" s="115"/>
      <c r="D69" s="5"/>
      <c r="E69" s="5"/>
      <c r="F69" s="100" t="str">
        <f>Calculations!E410</f>
        <v>EUR</v>
      </c>
      <c r="G69" s="5"/>
      <c r="H69" s="102"/>
      <c r="I69" s="106">
        <f ca="1">I61+I67</f>
        <v>7603749.9999999991</v>
      </c>
      <c r="J69" s="106">
        <f t="shared" ref="J69:AF69" ca="1" si="24">J61+J67</f>
        <v>15170000</v>
      </c>
      <c r="K69" s="106">
        <f t="shared" ca="1" si="24"/>
        <v>14753999.904869638</v>
      </c>
      <c r="L69" s="106">
        <f t="shared" ca="1" si="24"/>
        <v>14002454.089776512</v>
      </c>
      <c r="M69" s="106">
        <f t="shared" ca="1" si="24"/>
        <v>13272557.159308465</v>
      </c>
      <c r="N69" s="106">
        <f t="shared" ca="1" si="24"/>
        <v>12532432.803078705</v>
      </c>
      <c r="O69" s="106">
        <f t="shared" ca="1" si="24"/>
        <v>11815513.641200237</v>
      </c>
      <c r="P69" s="106">
        <f t="shared" ca="1" si="24"/>
        <v>11045246.210068408</v>
      </c>
      <c r="Q69" s="106">
        <f t="shared" ca="1" si="24"/>
        <v>10293747.308367377</v>
      </c>
      <c r="R69" s="106">
        <f t="shared" ca="1" si="24"/>
        <v>9943045.5191630684</v>
      </c>
      <c r="S69" s="106">
        <f t="shared" ca="1" si="24"/>
        <v>9577532.9376190118</v>
      </c>
      <c r="T69" s="106">
        <f t="shared" ca="1" si="24"/>
        <v>9185313.7841957025</v>
      </c>
      <c r="U69" s="106">
        <f t="shared" ca="1" si="24"/>
        <v>8759242.3370295279</v>
      </c>
      <c r="V69" s="106">
        <f t="shared" ca="1" si="24"/>
        <v>8311512.1371966917</v>
      </c>
      <c r="W69" s="106">
        <f t="shared" ca="1" si="24"/>
        <v>7901069.7444898747</v>
      </c>
      <c r="X69" s="106">
        <f t="shared" ca="1" si="24"/>
        <v>7522860.0997563768</v>
      </c>
      <c r="Y69" s="106">
        <f t="shared" ca="1" si="24"/>
        <v>7120407.9623660557</v>
      </c>
      <c r="Z69" s="106">
        <f t="shared" ca="1" si="24"/>
        <v>6691033.5254398659</v>
      </c>
      <c r="AA69" s="106">
        <f t="shared" ca="1" si="24"/>
        <v>6241646.0781110972</v>
      </c>
      <c r="AB69" s="106">
        <f t="shared" ca="1" si="24"/>
        <v>5950537.5211387603</v>
      </c>
      <c r="AC69" s="106">
        <f t="shared" ca="1" si="24"/>
        <v>6156062.3042792687</v>
      </c>
      <c r="AD69" s="106">
        <f t="shared" ca="1" si="24"/>
        <v>6331541.3819808885</v>
      </c>
      <c r="AE69" s="106">
        <f t="shared" ca="1" si="24"/>
        <v>6501436.9773608372</v>
      </c>
      <c r="AF69" s="106">
        <f t="shared" ca="1" si="24"/>
        <v>6592465.1326057678</v>
      </c>
      <c r="AG69" s="106">
        <f t="shared" ref="AG69:AI69" ca="1" si="25">AG61+AG67</f>
        <v>10013325.247448361</v>
      </c>
      <c r="AH69" s="106">
        <f t="shared" ca="1" si="25"/>
        <v>10656926.162512541</v>
      </c>
      <c r="AI69" s="106">
        <f t="shared" ca="1" si="25"/>
        <v>11305947.536043528</v>
      </c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</row>
    <row r="70" spans="1:46" ht="15" customHeight="1">
      <c r="H70" s="4"/>
      <c r="K70" s="69"/>
      <c r="L70" s="69"/>
      <c r="M70" s="206">
        <f ca="1">M45-M69</f>
        <v>0</v>
      </c>
      <c r="N70" s="206">
        <f ca="1">N45-N69</f>
        <v>0</v>
      </c>
      <c r="O70" s="206">
        <f t="shared" ref="O70:V70" ca="1" si="26">O45-O69</f>
        <v>0</v>
      </c>
      <c r="P70" s="206">
        <f t="shared" ca="1" si="26"/>
        <v>0</v>
      </c>
      <c r="Q70" s="206">
        <f t="shared" ca="1" si="26"/>
        <v>0</v>
      </c>
      <c r="R70" s="206">
        <f t="shared" ca="1" si="26"/>
        <v>0</v>
      </c>
      <c r="S70" s="206">
        <f t="shared" ca="1" si="26"/>
        <v>0</v>
      </c>
      <c r="T70" s="206">
        <f t="shared" ca="1" si="26"/>
        <v>0</v>
      </c>
      <c r="U70" s="206">
        <f t="shared" ca="1" si="26"/>
        <v>0</v>
      </c>
      <c r="V70" s="206">
        <f t="shared" ca="1" si="26"/>
        <v>0</v>
      </c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</row>
    <row r="71" spans="1:46" ht="15" customHeight="1">
      <c r="C71" s="119" t="s">
        <v>107</v>
      </c>
      <c r="F71" s="50" t="s">
        <v>108</v>
      </c>
      <c r="H71" s="56" t="str">
        <f ca="1">IF(COUNTIF(I71:AT71, "NO")&gt;0, "NO", "OK")</f>
        <v>OK</v>
      </c>
      <c r="I71" s="56" t="str">
        <f ca="1">IF(ROUND(I45-I69, 0)=0, "OK", "NO")</f>
        <v>OK</v>
      </c>
      <c r="J71" s="56" t="str">
        <f t="shared" ref="J71:AI71" ca="1" si="27">IF(ROUND(J45-J69, 0)=0, "OK", "NO")</f>
        <v>OK</v>
      </c>
      <c r="K71" s="56" t="str">
        <f t="shared" ca="1" si="27"/>
        <v>OK</v>
      </c>
      <c r="L71" s="56" t="str">
        <f t="shared" ca="1" si="27"/>
        <v>OK</v>
      </c>
      <c r="M71" s="56" t="str">
        <f t="shared" ca="1" si="27"/>
        <v>OK</v>
      </c>
      <c r="N71" s="56" t="str">
        <f t="shared" ca="1" si="27"/>
        <v>OK</v>
      </c>
      <c r="O71" s="56" t="str">
        <f t="shared" ca="1" si="27"/>
        <v>OK</v>
      </c>
      <c r="P71" s="56" t="str">
        <f t="shared" ca="1" si="27"/>
        <v>OK</v>
      </c>
      <c r="Q71" s="56" t="str">
        <f t="shared" ca="1" si="27"/>
        <v>OK</v>
      </c>
      <c r="R71" s="56" t="str">
        <f t="shared" ca="1" si="27"/>
        <v>OK</v>
      </c>
      <c r="S71" s="56" t="str">
        <f t="shared" ca="1" si="27"/>
        <v>OK</v>
      </c>
      <c r="T71" s="56" t="str">
        <f t="shared" ca="1" si="27"/>
        <v>OK</v>
      </c>
      <c r="U71" s="56" t="str">
        <f t="shared" ca="1" si="27"/>
        <v>OK</v>
      </c>
      <c r="V71" s="56" t="str">
        <f t="shared" ca="1" si="27"/>
        <v>OK</v>
      </c>
      <c r="W71" s="56" t="str">
        <f t="shared" ca="1" si="27"/>
        <v>OK</v>
      </c>
      <c r="X71" s="56" t="str">
        <f t="shared" ca="1" si="27"/>
        <v>OK</v>
      </c>
      <c r="Y71" s="56" t="str">
        <f t="shared" ca="1" si="27"/>
        <v>OK</v>
      </c>
      <c r="Z71" s="56" t="str">
        <f t="shared" ca="1" si="27"/>
        <v>OK</v>
      </c>
      <c r="AA71" s="56" t="str">
        <f t="shared" ca="1" si="27"/>
        <v>OK</v>
      </c>
      <c r="AB71" s="56" t="str">
        <f t="shared" ca="1" si="27"/>
        <v>OK</v>
      </c>
      <c r="AC71" s="56" t="str">
        <f t="shared" ca="1" si="27"/>
        <v>OK</v>
      </c>
      <c r="AD71" s="56" t="str">
        <f t="shared" ca="1" si="27"/>
        <v>OK</v>
      </c>
      <c r="AE71" s="56" t="str">
        <f t="shared" ca="1" si="27"/>
        <v>OK</v>
      </c>
      <c r="AF71" s="56" t="str">
        <f t="shared" ca="1" si="27"/>
        <v>OK</v>
      </c>
      <c r="AG71" s="56" t="str">
        <f t="shared" ca="1" si="27"/>
        <v>OK</v>
      </c>
      <c r="AH71" s="56" t="str">
        <f t="shared" ca="1" si="27"/>
        <v>OK</v>
      </c>
      <c r="AI71" s="56" t="str">
        <f t="shared" ca="1" si="27"/>
        <v>OK</v>
      </c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</row>
    <row r="72" spans="1:46" ht="15" customHeight="1">
      <c r="H72" s="4"/>
      <c r="AA72" s="32"/>
    </row>
    <row r="73" spans="1:46">
      <c r="A73" s="128" t="s">
        <v>87</v>
      </c>
      <c r="B73" s="103" t="s">
        <v>58</v>
      </c>
      <c r="C73" s="101"/>
      <c r="D73" s="101"/>
      <c r="E73" s="101"/>
      <c r="F73" s="104" t="s">
        <v>88</v>
      </c>
      <c r="G73" s="101"/>
      <c r="H73" s="105"/>
      <c r="I73" s="101"/>
      <c r="J73" s="101"/>
      <c r="K73" s="101"/>
      <c r="L73" s="101"/>
      <c r="M73" s="101"/>
      <c r="N73" s="101"/>
      <c r="O73" s="101"/>
      <c r="P73" s="101"/>
      <c r="Q73" s="101"/>
      <c r="R73" s="118"/>
      <c r="S73" s="101"/>
      <c r="T73" s="118"/>
      <c r="U73" s="118"/>
      <c r="V73" s="118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  <c r="AT73" s="101"/>
    </row>
    <row r="74" spans="1:46" ht="15" customHeight="1">
      <c r="H74" s="4"/>
    </row>
    <row r="75" spans="1:46" ht="15" customHeight="1">
      <c r="B75" s="1" t="s">
        <v>109</v>
      </c>
      <c r="H75" s="102"/>
    </row>
    <row r="76" spans="1:46" ht="15" customHeight="1">
      <c r="C76" s="75" t="str">
        <f>Calculations!C417</f>
        <v>Net Income</v>
      </c>
      <c r="D76" s="66">
        <f t="shared" ref="D76:D106" ca="1" si="28">SUM(K76:AA76)+AB76/2</f>
        <v>1562961.2250820489</v>
      </c>
      <c r="E76" s="66">
        <f t="shared" ref="E76:E106" ca="1" si="29">H76-D76</f>
        <v>4861033.5867831837</v>
      </c>
      <c r="F76" s="50" t="str">
        <f>Calculations!E417</f>
        <v>EUR</v>
      </c>
      <c r="H76" s="66">
        <f t="shared" ref="H76:H83" ca="1" si="30">SUM(I76:AT76)</f>
        <v>6423994.8118652329</v>
      </c>
      <c r="I76" s="45">
        <f>SUMIF(Calculations!$I$8:$QJ$8, I$2, Calculations!$I417:$QJ417)</f>
        <v>0</v>
      </c>
      <c r="J76" s="45">
        <v>0</v>
      </c>
      <c r="K76" s="45">
        <f ca="1">SUMIF(Calculations!$I$8:$QJ$8, K$2, Calculations!$I417:$QJ417)</f>
        <v>-384823.43515134347</v>
      </c>
      <c r="L76" s="45">
        <f ca="1">SUMIF(Calculations!$I$8:$QJ$8, L$2, Calculations!$I417:$QJ417)</f>
        <v>-374500.85821016383</v>
      </c>
      <c r="M76" s="45">
        <f ca="1">SUMIF(Calculations!$I$8:$QJ$8, M$2, Calculations!$I417:$QJ417)</f>
        <v>-358338.93858090998</v>
      </c>
      <c r="N76" s="45">
        <f ca="1">SUMIF(Calculations!$I$8:$QJ$8, N$2, Calculations!$I417:$QJ417)</f>
        <v>-341938.77235531673</v>
      </c>
      <c r="O76" s="45">
        <f ca="1">SUMIF(Calculations!$I$8:$QJ$8, O$2, Calculations!$I417:$QJ417)</f>
        <v>-326181.45822416351</v>
      </c>
      <c r="P76" s="45">
        <f ca="1">SUMIF(Calculations!$I$8:$QJ$8, P$2, Calculations!$I417:$QJ417)</f>
        <v>-275651.81884351611</v>
      </c>
      <c r="Q76" s="45">
        <f ca="1">SUMIF(Calculations!$I$8:$QJ$8, Q$2, Calculations!$I417:$QJ417)</f>
        <v>-259216.67807157693</v>
      </c>
      <c r="R76" s="45">
        <f ca="1">SUMIF(Calculations!$I$8:$QJ$8, R$2, Calculations!$I417:$QJ417)</f>
        <v>178487.35076331394</v>
      </c>
      <c r="S76" s="45">
        <f ca="1">SUMIF(Calculations!$I$8:$QJ$8, S$2, Calculations!$I417:$QJ417)</f>
        <v>199910.74974688597</v>
      </c>
      <c r="T76" s="45">
        <f ca="1">SUMIF(Calculations!$I$8:$QJ$8, T$2, Calculations!$I417:$QJ417)</f>
        <v>224748.58887879178</v>
      </c>
      <c r="U76" s="45">
        <f ca="1">SUMIF(Calculations!$I$8:$QJ$8, U$2, Calculations!$I417:$QJ417)</f>
        <v>234638.10742574546</v>
      </c>
      <c r="V76" s="45">
        <f ca="1">SUMIF(Calculations!$I$8:$QJ$8, V$2, Calculations!$I417:$QJ417)</f>
        <v>264980.45125954103</v>
      </c>
      <c r="W76" s="45">
        <f ca="1">SUMIF(Calculations!$I$8:$QJ$8, W$2, Calculations!$I417:$QJ417)</f>
        <v>357597.06067224877</v>
      </c>
      <c r="X76" s="45">
        <f ca="1">SUMIF(Calculations!$I$8:$QJ$8, X$2, Calculations!$I417:$QJ417)</f>
        <v>454888.78188802802</v>
      </c>
      <c r="Y76" s="45">
        <f ca="1">SUMIF(Calculations!$I$8:$QJ$8, Y$2, Calculations!$I417:$QJ417)</f>
        <v>497159.80591291049</v>
      </c>
      <c r="Z76" s="45">
        <f ca="1">SUMIF(Calculations!$I$8:$QJ$8, Z$2, Calculations!$I417:$QJ417)</f>
        <v>544732.52903519443</v>
      </c>
      <c r="AA76" s="45">
        <f ca="1">SUMIF(Calculations!$I$8:$QJ$8, AA$2, Calculations!$I417:$QJ417)</f>
        <v>597713.53524080501</v>
      </c>
      <c r="AB76" s="45">
        <f ca="1">SUMIF(Calculations!$I$8:$QJ$8, AB$2, Calculations!$I417:$QJ417)</f>
        <v>657512.44739114901</v>
      </c>
      <c r="AC76" s="45">
        <f ca="1">SUMIF(Calculations!$I$8:$QJ$8, AC$2, Calculations!$I417:$QJ417)</f>
        <v>742200.19605089515</v>
      </c>
      <c r="AD76" s="45">
        <f ca="1">SUMIF(Calculations!$I$8:$QJ$8, AD$2, Calculations!$I417:$QJ417)</f>
        <v>786579.09815568442</v>
      </c>
      <c r="AE76" s="45">
        <f ca="1">SUMIF(Calculations!$I$8:$QJ$8, AE$2, Calculations!$I417:$QJ417)</f>
        <v>834216.93219158822</v>
      </c>
      <c r="AF76" s="45">
        <f ca="1">SUMIF(Calculations!$I$8:$QJ$8, AF$2, Calculations!$I417:$QJ417)</f>
        <v>890644.73097669741</v>
      </c>
      <c r="AG76" s="45">
        <f ca="1">SUMIF(Calculations!$I$8:$QJ$8, AG$2, Calculations!$I417:$QJ417)</f>
        <v>900333.76734874968</v>
      </c>
      <c r="AH76" s="45">
        <f ca="1">SUMIF(Calculations!$I$8:$QJ$8, AH$2, Calculations!$I417:$QJ417)</f>
        <v>643710.52397985104</v>
      </c>
      <c r="AI76" s="45">
        <f ca="1">SUMIF(Calculations!$I$8:$QJ$8, AI$2, Calculations!$I417:$QJ417)</f>
        <v>-265407.88561585615</v>
      </c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</row>
    <row r="77" spans="1:46" ht="15" customHeight="1">
      <c r="C77" s="75" t="str">
        <f>Calculations!C418</f>
        <v>less: Changes in Net Working Capital</v>
      </c>
      <c r="D77" s="66">
        <f t="shared" ca="1" si="28"/>
        <v>-169656.05118054437</v>
      </c>
      <c r="E77" s="66">
        <f t="shared" ca="1" si="29"/>
        <v>21671.058316248818</v>
      </c>
      <c r="F77" s="50" t="str">
        <f>Calculations!E418</f>
        <v>EUR</v>
      </c>
      <c r="H77" s="66">
        <f t="shared" ca="1" si="30"/>
        <v>-147984.99286429555</v>
      </c>
      <c r="I77" s="45">
        <f ca="1">SUMIF(Calculations!$I$8:$QJ$8, I$2, Calculations!$I418:$QJ418)</f>
        <v>-123343.42735278083</v>
      </c>
      <c r="J77" s="45">
        <f ca="1">SUMIF(Calculations!$I$8:$QJ$8, J$2, Calculations!$I418:$QJ418)</f>
        <v>123343.42735278083</v>
      </c>
      <c r="K77" s="45">
        <f ca="1">SUMIF(Calculations!$I$8:$QJ$8, K$2, Calculations!$I418:$QJ418)</f>
        <v>-202986.45176241518</v>
      </c>
      <c r="L77" s="45">
        <f ca="1">SUMIF(Calculations!$I$8:$QJ$8, L$2, Calculations!$I418:$QJ418)</f>
        <v>1515.4725488801196</v>
      </c>
      <c r="M77" s="45">
        <f ca="1">SUMIF(Calculations!$I$8:$QJ$8, M$2, Calculations!$I418:$QJ418)</f>
        <v>1977.824535452557</v>
      </c>
      <c r="N77" s="45">
        <f ca="1">SUMIF(Calculations!$I$8:$QJ$8, N$2, Calculations!$I418:$QJ418)</f>
        <v>2181.393945240241</v>
      </c>
      <c r="O77" s="45">
        <f ca="1">SUMIF(Calculations!$I$8:$QJ$8, O$2, Calculations!$I418:$QJ418)</f>
        <v>2162.0554731922166</v>
      </c>
      <c r="P77" s="45">
        <f ca="1">SUMIF(Calculations!$I$8:$QJ$8, P$2, Calculations!$I418:$QJ418)</f>
        <v>2142.9688960766362</v>
      </c>
      <c r="Q77" s="45">
        <f ca="1">SUMIF(Calculations!$I$8:$QJ$8, Q$2, Calculations!$I418:$QJ418)</f>
        <v>2124.1331913103932</v>
      </c>
      <c r="R77" s="45">
        <f ca="1">SUMIF(Calculations!$I$8:$QJ$8, R$2, Calculations!$I418:$QJ418)</f>
        <v>2105.5473836097226</v>
      </c>
      <c r="S77" s="45">
        <f ca="1">SUMIF(Calculations!$I$8:$QJ$8, S$2, Calculations!$I418:$QJ418)</f>
        <v>2087.2105454492848</v>
      </c>
      <c r="T77" s="45">
        <f ca="1">SUMIF(Calculations!$I$8:$QJ$8, T$2, Calculations!$I418:$QJ418)</f>
        <v>2069.1217975369073</v>
      </c>
      <c r="U77" s="45">
        <f ca="1">SUMIF(Calculations!$I$8:$QJ$8, U$2, Calculations!$I418:$QJ418)</f>
        <v>2051.2803093086986</v>
      </c>
      <c r="V77" s="45">
        <f ca="1">SUMIF(Calculations!$I$8:$QJ$8, V$2, Calculations!$I418:$QJ418)</f>
        <v>2033.6852994432556</v>
      </c>
      <c r="W77" s="45">
        <f ca="1">SUMIF(Calculations!$I$8:$QJ$8, W$2, Calculations!$I418:$QJ418)</f>
        <v>2016.3360363966785</v>
      </c>
      <c r="X77" s="45">
        <f ca="1">SUMIF(Calculations!$I$8:$QJ$8, X$2, Calculations!$I418:$QJ418)</f>
        <v>1999.2318389560387</v>
      </c>
      <c r="Y77" s="45">
        <f ca="1">SUMIF(Calculations!$I$8:$QJ$8, Y$2, Calculations!$I418:$QJ418)</f>
        <v>1982.3720768144121</v>
      </c>
      <c r="Z77" s="45">
        <f ca="1">SUMIF(Calculations!$I$8:$QJ$8, Z$2, Calculations!$I418:$QJ418)</f>
        <v>1965.7561711688468</v>
      </c>
      <c r="AA77" s="45">
        <f ca="1">SUMIF(Calculations!$I$8:$QJ$8, AA$2, Calculations!$I418:$QJ418)</f>
        <v>1949.3835953365488</v>
      </c>
      <c r="AB77" s="45">
        <f ca="1">SUMIF(Calculations!$I$8:$QJ$8, AB$2, Calculations!$I418:$QJ418)</f>
        <v>1933.2538753965346</v>
      </c>
      <c r="AC77" s="45">
        <f ca="1">SUMIF(Calculations!$I$8:$QJ$8, AC$2, Calculations!$I418:$QJ418)</f>
        <v>8840.3469980976079</v>
      </c>
      <c r="AD77" s="45">
        <f ca="1">SUMIF(Calculations!$I$8:$QJ$8, AD$2, Calculations!$I418:$QJ418)</f>
        <v>3352.0002566525363</v>
      </c>
      <c r="AE77" s="45">
        <f ca="1">SUMIF(Calculations!$I$8:$QJ$8, AE$2, Calculations!$I418:$QJ418)</f>
        <v>3794.8920132619678</v>
      </c>
      <c r="AF77" s="45">
        <f ca="1">SUMIF(Calculations!$I$8:$QJ$8, AF$2, Calculations!$I418:$QJ418)</f>
        <v>4070.3996828841045</v>
      </c>
      <c r="AG77" s="45">
        <f ca="1">SUMIF(Calculations!$I$8:$QJ$8, AG$2, Calculations!$I418:$QJ418)</f>
        <v>-5328.694349781872</v>
      </c>
      <c r="AH77" s="45">
        <f ca="1">SUMIF(Calculations!$I$8:$QJ$8, AH$2, Calculations!$I418:$QJ418)</f>
        <v>1620.5738518167054</v>
      </c>
      <c r="AI77" s="45">
        <f ca="1">SUMIF(Calculations!$I$8:$QJ$8, AI$2, Calculations!$I418:$QJ418)</f>
        <v>4354.9129256194865</v>
      </c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</row>
    <row r="78" spans="1:46" ht="15" customHeight="1">
      <c r="C78" s="75" t="str">
        <f>Calculations!C419</f>
        <v>less: Change in Deferred Tax Asset</v>
      </c>
      <c r="D78" s="66">
        <f t="shared" ca="1" si="28"/>
        <v>-233114.51940138213</v>
      </c>
      <c r="E78" s="66">
        <f t="shared" ca="1" si="29"/>
        <v>51048.012419235398</v>
      </c>
      <c r="F78" s="50" t="str">
        <f>Calculations!E419</f>
        <v>EUR</v>
      </c>
      <c r="H78" s="66">
        <f t="shared" ca="1" si="30"/>
        <v>-182066.50698214673</v>
      </c>
      <c r="I78" s="45">
        <f>SUMIF(Calculations!$I$8:$QJ$8, I$2, Calculations!$I419:$QJ419)</f>
        <v>0</v>
      </c>
      <c r="J78" s="45">
        <v>0</v>
      </c>
      <c r="K78" s="45">
        <f ca="1">SUMIF(Calculations!$I$8:$QJ$8, K$2, Calculations!$I419:$QJ419)</f>
        <v>-152935.5086703097</v>
      </c>
      <c r="L78" s="45">
        <f ca="1">SUMIF(Calculations!$I$8:$QJ$8, L$2, Calculations!$I419:$QJ419)</f>
        <v>-150851.14217257148</v>
      </c>
      <c r="M78" s="45">
        <f ca="1">SUMIF(Calculations!$I$8:$QJ$8, M$2, Calculations!$I419:$QJ419)</f>
        <v>-147587.67763204913</v>
      </c>
      <c r="N78" s="45">
        <f ca="1">SUMIF(Calculations!$I$8:$QJ$8, N$2, Calculations!$I419:$QJ419)</f>
        <v>-144276.10560572735</v>
      </c>
      <c r="O78" s="45">
        <f ca="1">SUMIF(Calculations!$I$8:$QJ$8, O$2, Calculations!$I419:$QJ419)</f>
        <v>-141094.34025232145</v>
      </c>
      <c r="P78" s="45">
        <f ca="1">SUMIF(Calculations!$I$8:$QJ$8, P$2, Calculations!$I419:$QJ419)</f>
        <v>-137372.97076199867</v>
      </c>
      <c r="Q78" s="45">
        <f ca="1">SUMIF(Calculations!$I$8:$QJ$8, Q$2, Calculations!$I419:$QJ419)</f>
        <v>-134054.33656766464</v>
      </c>
      <c r="R78" s="45">
        <f ca="1">SUMIF(Calculations!$I$8:$QJ$8, R$2, Calculations!$I419:$QJ419)</f>
        <v>-130251.56672279828</v>
      </c>
      <c r="S78" s="45">
        <f ca="1">SUMIF(Calculations!$I$8:$QJ$8, S$2, Calculations!$I419:$QJ419)</f>
        <v>-125925.68808188546</v>
      </c>
      <c r="T78" s="45">
        <f ca="1">SUMIF(Calculations!$I$8:$QJ$8, T$2, Calculations!$I419:$QJ419)</f>
        <v>-120954.77825717325</v>
      </c>
      <c r="U78" s="45">
        <f ca="1">SUMIF(Calculations!$I$8:$QJ$8, U$2, Calculations!$I419:$QJ419)</f>
        <v>128672.04301246791</v>
      </c>
      <c r="V78" s="45">
        <f ca="1">SUMIF(Calculations!$I$8:$QJ$8, V$2, Calculations!$I419:$QJ419)</f>
        <v>134798.86244044569</v>
      </c>
      <c r="W78" s="45">
        <f ca="1">SUMIF(Calculations!$I$8:$QJ$8, W$2, Calculations!$I419:$QJ419)</f>
        <v>141511.5201103196</v>
      </c>
      <c r="X78" s="45">
        <f ca="1">SUMIF(Calculations!$I$8:$QJ$8, X$2, Calculations!$I419:$QJ419)</f>
        <v>149168.19074042898</v>
      </c>
      <c r="Y78" s="45">
        <f ca="1">SUMIF(Calculations!$I$8:$QJ$8, Y$2, Calculations!$I419:$QJ419)</f>
        <v>157703.68597622251</v>
      </c>
      <c r="Z78" s="45">
        <f ca="1">SUMIF(Calculations!$I$8:$QJ$8, Z$2, Calculations!$I419:$QJ419)</f>
        <v>167309.71660668339</v>
      </c>
      <c r="AA78" s="45">
        <f ca="1">SUMIF(Calculations!$I$8:$QJ$8, AA$2, Calculations!$I419:$QJ419)</f>
        <v>178007.80439820106</v>
      </c>
      <c r="AB78" s="45">
        <f ca="1">SUMIF(Calculations!$I$8:$QJ$8, AB$2, Calculations!$I419:$QJ419)</f>
        <v>190035.5440766963</v>
      </c>
      <c r="AC78" s="45">
        <f ca="1">SUMIF(Calculations!$I$8:$QJ$8, AC$2, Calculations!$I419:$QJ419)</f>
        <v>137896.58170311764</v>
      </c>
      <c r="AD78" s="45">
        <f ca="1">SUMIF(Calculations!$I$8:$QJ$8, AD$2, Calculations!$I419:$QJ419)</f>
        <v>200.1656599163197</v>
      </c>
      <c r="AE78" s="45">
        <f ca="1">SUMIF(Calculations!$I$8:$QJ$8, AE$2, Calculations!$I419:$QJ419)</f>
        <v>0</v>
      </c>
      <c r="AF78" s="45">
        <f ca="1">SUMIF(Calculations!$I$8:$QJ$8, AF$2, Calculations!$I419:$QJ419)</f>
        <v>0</v>
      </c>
      <c r="AG78" s="45">
        <f ca="1">SUMIF(Calculations!$I$8:$QJ$8, AG$2, Calculations!$I419:$QJ419)</f>
        <v>-1557.1641119751505</v>
      </c>
      <c r="AH78" s="45">
        <f ca="1">SUMIF(Calculations!$I$8:$QJ$8, AH$2, Calculations!$I419:$QJ419)</f>
        <v>-153.40007501883565</v>
      </c>
      <c r="AI78" s="45">
        <f ca="1">SUMIF(Calculations!$I$8:$QJ$8, AI$2, Calculations!$I419:$QJ419)</f>
        <v>-180355.94279515275</v>
      </c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</row>
    <row r="79" spans="1:46" ht="15" customHeight="1">
      <c r="C79" s="75" t="str">
        <f>Calculations!C420</f>
        <v>add: Depreciation</v>
      </c>
      <c r="D79" s="66">
        <f t="shared" ca="1" si="28"/>
        <v>11810950.047886921</v>
      </c>
      <c r="E79" s="66">
        <f t="shared" ca="1" si="29"/>
        <v>2130188.1514658481</v>
      </c>
      <c r="F79" s="50" t="str">
        <f>Calculations!E420</f>
        <v>EUR</v>
      </c>
      <c r="H79" s="66">
        <f t="shared" ca="1" si="30"/>
        <v>13941138.199352769</v>
      </c>
      <c r="I79" s="45">
        <f>SUMIF(Calculations!$I$8:$QJ$8, I$2, Calculations!$I420:$QJ420)</f>
        <v>0</v>
      </c>
      <c r="J79" s="45">
        <f>SUMIF(Calculations!$I$8:$QJ$8, J$2, Calculations!$I420:$QJ420)</f>
        <v>0</v>
      </c>
      <c r="K79" s="45">
        <f ca="1">SUMIF(Calculations!$I$8:$QJ$8, K$2, Calculations!$I420:$QJ420)</f>
        <v>1080250.6488444316</v>
      </c>
      <c r="L79" s="45">
        <f ca="1">SUMIF(Calculations!$I$8:$QJ$8, L$2, Calculations!$I420:$QJ420)</f>
        <v>1080250.6488444316</v>
      </c>
      <c r="M79" s="45">
        <f ca="1">SUMIF(Calculations!$I$8:$QJ$8, M$2, Calculations!$I420:$QJ420)</f>
        <v>1080250.6488444316</v>
      </c>
      <c r="N79" s="45">
        <f ca="1">SUMIF(Calculations!$I$8:$QJ$8, N$2, Calculations!$I420:$QJ420)</f>
        <v>1080250.6488444316</v>
      </c>
      <c r="O79" s="45">
        <f ca="1">SUMIF(Calculations!$I$8:$QJ$8, O$2, Calculations!$I420:$QJ420)</f>
        <v>1080250.6488444316</v>
      </c>
      <c r="P79" s="45">
        <f ca="1">SUMIF(Calculations!$I$8:$QJ$8, P$2, Calculations!$I420:$QJ420)</f>
        <v>1048150.6488444316</v>
      </c>
      <c r="Q79" s="45">
        <f ca="1">SUMIF(Calculations!$I$8:$QJ$8, Q$2, Calculations!$I420:$QJ420)</f>
        <v>1048150.6488444316</v>
      </c>
      <c r="R79" s="45">
        <f ca="1">SUMIF(Calculations!$I$8:$QJ$8, R$2, Calculations!$I420:$QJ420)</f>
        <v>629279.38495554309</v>
      </c>
      <c r="S79" s="45">
        <f ca="1">SUMIF(Calculations!$I$8:$QJ$8, S$2, Calculations!$I420:$QJ420)</f>
        <v>629279.38495554309</v>
      </c>
      <c r="T79" s="45">
        <f ca="1">SUMIF(Calculations!$I$8:$QJ$8, T$2, Calculations!$I420:$QJ420)</f>
        <v>629059.38495554286</v>
      </c>
      <c r="U79" s="45">
        <f ca="1">SUMIF(Calculations!$I$8:$QJ$8, U$2, Calculations!$I420:$QJ420)</f>
        <v>402594.86749314278</v>
      </c>
      <c r="V79" s="45">
        <f ca="1">SUMIF(Calculations!$I$8:$QJ$8, V$2, Calculations!$I420:$QJ420)</f>
        <v>402594.86749314278</v>
      </c>
      <c r="W79" s="45">
        <f ca="1">SUMIF(Calculations!$I$8:$QJ$8, W$2, Calculations!$I420:$QJ420)</f>
        <v>343221.89606457145</v>
      </c>
      <c r="X79" s="45">
        <f ca="1">SUMIF(Calculations!$I$8:$QJ$8, X$2, Calculations!$I420:$QJ420)</f>
        <v>283848.92463600013</v>
      </c>
      <c r="Y79" s="45">
        <f ca="1">SUMIF(Calculations!$I$8:$QJ$8, Y$2, Calculations!$I420:$QJ420)</f>
        <v>283848.92463600013</v>
      </c>
      <c r="Z79" s="45">
        <f ca="1">SUMIF(Calculations!$I$8:$QJ$8, Z$2, Calculations!$I420:$QJ420)</f>
        <v>283848.92463600013</v>
      </c>
      <c r="AA79" s="45">
        <f ca="1">SUMIF(Calculations!$I$8:$QJ$8, AA$2, Calculations!$I420:$QJ420)</f>
        <v>283848.92463600013</v>
      </c>
      <c r="AB79" s="45">
        <f ca="1">SUMIF(Calculations!$I$8:$QJ$8, AB$2, Calculations!$I420:$QJ420)</f>
        <v>283940.0430288167</v>
      </c>
      <c r="AC79" s="45">
        <f ca="1">SUMIF(Calculations!$I$8:$QJ$8, AC$2, Calculations!$I420:$QJ420)</f>
        <v>284031.16142163344</v>
      </c>
      <c r="AD79" s="45">
        <f ca="1">SUMIF(Calculations!$I$8:$QJ$8, AD$2, Calculations!$I420:$QJ420)</f>
        <v>284031.16142163344</v>
      </c>
      <c r="AE79" s="45">
        <f ca="1">SUMIF(Calculations!$I$8:$QJ$8, AE$2, Calculations!$I420:$QJ420)</f>
        <v>284031.16142163344</v>
      </c>
      <c r="AF79" s="45">
        <f ca="1">SUMIF(Calculations!$I$8:$QJ$8, AF$2, Calculations!$I420:$QJ420)</f>
        <v>284031.16142163344</v>
      </c>
      <c r="AG79" s="45">
        <f ca="1">SUMIF(Calculations!$I$8:$QJ$8, AG$2, Calculations!$I420:$QJ420)</f>
        <v>284031.16142163344</v>
      </c>
      <c r="AH79" s="45">
        <f ca="1">SUMIF(Calculations!$I$8:$QJ$8, AH$2, Calculations!$I420:$QJ420)</f>
        <v>284031.16142163344</v>
      </c>
      <c r="AI79" s="45">
        <f ca="1">SUMIF(Calculations!$I$8:$QJ$8, AI$2, Calculations!$I420:$QJ420)</f>
        <v>284031.16142163344</v>
      </c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</row>
    <row r="80" spans="1:46" ht="15" customHeight="1">
      <c r="C80" s="75" t="str">
        <f>Calculations!C421</f>
        <v>add: Senior Debt Interest Expense</v>
      </c>
      <c r="D80" s="66">
        <f t="shared" si="28"/>
        <v>4397289.0698862039</v>
      </c>
      <c r="E80" s="66">
        <f t="shared" si="29"/>
        <v>7486.3702194280922</v>
      </c>
      <c r="F80" s="50" t="str">
        <f>Calculations!E421</f>
        <v>EUR</v>
      </c>
      <c r="H80" s="66">
        <f t="shared" si="30"/>
        <v>4404775.4401056319</v>
      </c>
      <c r="I80" s="45">
        <f>SUMIF(Calculations!$I$8:$QJ$8, I$2, Calculations!$I421:$QJ421)</f>
        <v>0</v>
      </c>
      <c r="J80" s="45">
        <f>SUMIF(Calculations!$I$8:$QJ$8, J$2, Calculations!$I421:$QJ421)</f>
        <v>0</v>
      </c>
      <c r="K80" s="45">
        <f>SUMIF(Calculations!$I$8:$QJ$8, K$2, Calculations!$I421:$QJ421)</f>
        <v>416065.30099389935</v>
      </c>
      <c r="L80" s="45">
        <f>SUMIF(Calculations!$I$8:$QJ$8, L$2, Calculations!$I421:$QJ421)</f>
        <v>402122.16563135159</v>
      </c>
      <c r="M80" s="45">
        <f>SUMIF(Calculations!$I$8:$QJ$8, M$2, Calculations!$I421:$QJ421)</f>
        <v>386575.90468083858</v>
      </c>
      <c r="N80" s="45">
        <f>SUMIF(Calculations!$I$8:$QJ$8, N$2, Calculations!$I421:$QJ421)</f>
        <v>370152.71241311193</v>
      </c>
      <c r="O80" s="45">
        <f>SUMIF(Calculations!$I$8:$QJ$8, O$2, Calculations!$I421:$QJ421)</f>
        <v>352803.12300886255</v>
      </c>
      <c r="P80" s="45">
        <f>SUMIF(Calculations!$I$8:$QJ$8, P$2, Calculations!$I421:$QJ421)</f>
        <v>334474.88038775185</v>
      </c>
      <c r="Q80" s="45">
        <f>SUMIF(Calculations!$I$8:$QJ$8, Q$2, Calculations!$I421:$QJ421)</f>
        <v>315112.78081575735</v>
      </c>
      <c r="R80" s="45">
        <f>SUMIF(Calculations!$I$8:$QJ$8, R$2, Calculations!$I421:$QJ421)</f>
        <v>294658.50663433492</v>
      </c>
      <c r="S80" s="45">
        <f>SUMIF(Calculations!$I$8:$QJ$8, S$2, Calculations!$I421:$QJ421)</f>
        <v>273050.45061059936</v>
      </c>
      <c r="T80" s="45">
        <f>SUMIF(Calculations!$I$8:$QJ$8, T$2, Calculations!$I421:$QJ421)</f>
        <v>250223.53037947416</v>
      </c>
      <c r="U80" s="45">
        <f>SUMIF(Calculations!$I$8:$QJ$8, U$2, Calculations!$I421:$QJ421)</f>
        <v>226108.99241891986</v>
      </c>
      <c r="V80" s="45">
        <f>SUMIF(Calculations!$I$8:$QJ$8, V$2, Calculations!$I421:$QJ421)</f>
        <v>200634.20496782492</v>
      </c>
      <c r="W80" s="45">
        <f>SUMIF(Calculations!$I$8:$QJ$8, W$2, Calculations!$I421:$QJ421)</f>
        <v>173722.4392628374</v>
      </c>
      <c r="X80" s="45">
        <f>SUMIF(Calculations!$I$8:$QJ$8, X$2, Calculations!$I421:$QJ421)</f>
        <v>145292.63843523478</v>
      </c>
      <c r="Y80" s="45">
        <f>SUMIF(Calculations!$I$8:$QJ$8, Y$2, Calculations!$I421:$QJ421)</f>
        <v>115259.17337176009</v>
      </c>
      <c r="Z80" s="45">
        <f>SUMIF(Calculations!$I$8:$QJ$8, Z$2, Calculations!$I421:$QJ421)</f>
        <v>83531.584804091137</v>
      </c>
      <c r="AA80" s="45">
        <f>SUMIF(Calculations!$I$8:$QJ$8, AA$2, Calculations!$I421:$QJ421)</f>
        <v>50014.310850127375</v>
      </c>
      <c r="AB80" s="45">
        <f>SUMIF(Calculations!$I$8:$QJ$8, AB$2, Calculations!$I421:$QJ421)</f>
        <v>14972.740438855062</v>
      </c>
      <c r="AC80" s="45">
        <f>SUMIF(Calculations!$I$8:$QJ$8, AC$2, Calculations!$I421:$QJ421)</f>
        <v>0</v>
      </c>
      <c r="AD80" s="45">
        <f>SUMIF(Calculations!$I$8:$QJ$8, AD$2, Calculations!$I421:$QJ421)</f>
        <v>0</v>
      </c>
      <c r="AE80" s="45">
        <f>SUMIF(Calculations!$I$8:$QJ$8, AE$2, Calculations!$I421:$QJ421)</f>
        <v>0</v>
      </c>
      <c r="AF80" s="45">
        <f>SUMIF(Calculations!$I$8:$QJ$8, AF$2, Calculations!$I421:$QJ421)</f>
        <v>0</v>
      </c>
      <c r="AG80" s="45">
        <f>SUMIF(Calculations!$I$8:$QJ$8, AG$2, Calculations!$I421:$QJ421)</f>
        <v>0</v>
      </c>
      <c r="AH80" s="45">
        <f>SUMIF(Calculations!$I$8:$QJ$8, AH$2, Calculations!$I421:$QJ421)</f>
        <v>0</v>
      </c>
      <c r="AI80" s="45">
        <f>SUMIF(Calculations!$I$8:$QJ$8, AI$2, Calculations!$I421:$QJ421)</f>
        <v>0</v>
      </c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</row>
    <row r="81" spans="2:46" ht="15" customHeight="1">
      <c r="C81" s="75" t="str">
        <f>Calculations!C422</f>
        <v>add: Subordinated Debt Interest Expense</v>
      </c>
      <c r="D81" s="66">
        <f t="shared" si="28"/>
        <v>5569733.4164618021</v>
      </c>
      <c r="E81" s="66">
        <f t="shared" si="29"/>
        <v>-810465.25204182602</v>
      </c>
      <c r="F81" s="50" t="str">
        <f>Calculations!E422</f>
        <v>EUR</v>
      </c>
      <c r="H81" s="66">
        <f t="shared" si="30"/>
        <v>4759268.1644199761</v>
      </c>
      <c r="I81" s="45">
        <f>SUMIF(Calculations!$I$8:$QJ$8, I$2, Calculations!$I422:$QJ422)</f>
        <v>0</v>
      </c>
      <c r="J81" s="45">
        <f>SUMIF(Calculations!$I$8:$QJ$8, J$2, Calculations!$I422:$QJ422)</f>
        <v>0</v>
      </c>
      <c r="K81" s="45">
        <f>SUMIF(Calculations!$I$8:$QJ$8, K$2, Calculations!$I422:$QJ422)</f>
        <v>457728.62009864964</v>
      </c>
      <c r="L81" s="45">
        <f>SUMIF(Calculations!$I$8:$QJ$8, L$2, Calculations!$I422:$QJ422)</f>
        <v>449470.43338858808</v>
      </c>
      <c r="M81" s="45">
        <f>SUMIF(Calculations!$I$8:$QJ$8, M$2, Calculations!$I422:$QJ422)</f>
        <v>440413.07559459674</v>
      </c>
      <c r="N81" s="45">
        <f>SUMIF(Calculations!$I$8:$QJ$8, N$2, Calculations!$I422:$QJ422)</f>
        <v>430207.01812546625</v>
      </c>
      <c r="O81" s="45">
        <f>SUMIF(Calculations!$I$8:$QJ$8, O$2, Calculations!$I422:$QJ422)</f>
        <v>418706.57711028465</v>
      </c>
      <c r="P81" s="45">
        <f>SUMIF(Calculations!$I$8:$QJ$8, P$2, Calculations!$I422:$QJ422)</f>
        <v>405747.5923168218</v>
      </c>
      <c r="Q81" s="45">
        <f>SUMIF(Calculations!$I$8:$QJ$8, Q$2, Calculations!$I422:$QJ422)</f>
        <v>391145.08388644824</v>
      </c>
      <c r="R81" s="45">
        <f>SUMIF(Calculations!$I$8:$QJ$8, R$2, Calculations!$I422:$QJ422)</f>
        <v>374690.6118843903</v>
      </c>
      <c r="S81" s="45">
        <f>SUMIF(Calculations!$I$8:$QJ$8, S$2, Calculations!$I422:$QJ422)</f>
        <v>356149.30097486568</v>
      </c>
      <c r="T81" s="45">
        <f>SUMIF(Calculations!$I$8:$QJ$8, T$2, Calculations!$I422:$QJ422)</f>
        <v>335256.48775055428</v>
      </c>
      <c r="U81" s="45">
        <f>SUMIF(Calculations!$I$8:$QJ$8, U$2, Calculations!$I422:$QJ422)</f>
        <v>311713.94285952812</v>
      </c>
      <c r="V81" s="45">
        <f>SUMIF(Calculations!$I$8:$QJ$8, V$2, Calculations!$I422:$QJ422)</f>
        <v>285185.61400331423</v>
      </c>
      <c r="W81" s="45">
        <f>SUMIF(Calculations!$I$8:$QJ$8, W$2, Calculations!$I422:$QJ422)</f>
        <v>255292.82904056023</v>
      </c>
      <c r="X81" s="45">
        <f>SUMIF(Calculations!$I$8:$QJ$8, X$2, Calculations!$I422:$QJ422)</f>
        <v>221608.89072417642</v>
      </c>
      <c r="Y81" s="45">
        <f>SUMIF(Calculations!$I$8:$QJ$8, Y$2, Calculations!$I422:$QJ422)</f>
        <v>183652.98591585385</v>
      </c>
      <c r="Z81" s="45">
        <f>SUMIF(Calculations!$I$8:$QJ$8, Z$2, Calculations!$I422:$QJ422)</f>
        <v>140883.32233652964</v>
      </c>
      <c r="AA81" s="45">
        <f>SUMIF(Calculations!$I$8:$QJ$8, AA$2, Calculations!$I422:$QJ422)</f>
        <v>92689.394885023401</v>
      </c>
      <c r="AB81" s="45">
        <f>SUMIF(Calculations!$I$8:$QJ$8, AB$2, Calculations!$I422:$QJ422)</f>
        <v>38383.27113230191</v>
      </c>
      <c r="AC81" s="45">
        <f>SUMIF(Calculations!$I$8:$QJ$8, AC$2, Calculations!$I422:$QJ422)</f>
        <v>-22810.228401708948</v>
      </c>
      <c r="AD81" s="45">
        <f>SUMIF(Calculations!$I$8:$QJ$8, AD$2, Calculations!$I422:$QJ422)</f>
        <v>-91764.595358001417</v>
      </c>
      <c r="AE81" s="45">
        <f>SUMIF(Calculations!$I$8:$QJ$8, AE$2, Calculations!$I422:$QJ422)</f>
        <v>-169464.10198125656</v>
      </c>
      <c r="AF81" s="45">
        <f>SUMIF(Calculations!$I$8:$QJ$8, AF$2, Calculations!$I422:$QJ422)</f>
        <v>-257017.85087324525</v>
      </c>
      <c r="AG81" s="45">
        <f>SUMIF(Calculations!$I$8:$QJ$8, AG$2, Calculations!$I422:$QJ422)</f>
        <v>-288600.11099376535</v>
      </c>
      <c r="AH81" s="45">
        <f>SUMIF(Calculations!$I$8:$QJ$8, AH$2, Calculations!$I422:$QJ422)</f>
        <v>0</v>
      </c>
      <c r="AI81" s="45">
        <f>SUMIF(Calculations!$I$8:$QJ$8, AI$2, Calculations!$I422:$QJ422)</f>
        <v>0</v>
      </c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</row>
    <row r="82" spans="2:46" ht="15" customHeight="1">
      <c r="C82" s="75" t="str">
        <f>Calculations!C423</f>
        <v>less: Interest on Reserve Accounts</v>
      </c>
      <c r="D82" s="66">
        <f t="shared" si="28"/>
        <v>0</v>
      </c>
      <c r="E82" s="66">
        <f t="shared" si="29"/>
        <v>0</v>
      </c>
      <c r="F82" s="50" t="str">
        <f>Calculations!E423</f>
        <v>EUR</v>
      </c>
      <c r="H82" s="66">
        <f t="shared" si="30"/>
        <v>0</v>
      </c>
      <c r="I82" s="45">
        <f>SUMIF(Calculations!$I$8:$QJ$8, I$2, Calculations!$I423:$QJ423)</f>
        <v>0</v>
      </c>
      <c r="J82" s="45">
        <f>SUMIF(Calculations!$I$8:$QJ$8, J$2, Calculations!$I423:$QJ423)</f>
        <v>0</v>
      </c>
      <c r="K82" s="45">
        <f>SUMIF(Calculations!$I$8:$QJ$8, K$2, Calculations!$I423:$QJ423)</f>
        <v>0</v>
      </c>
      <c r="L82" s="45">
        <f>SUMIF(Calculations!$I$8:$QJ$8, L$2, Calculations!$I423:$QJ423)</f>
        <v>0</v>
      </c>
      <c r="M82" s="45">
        <f>SUMIF(Calculations!$I$8:$QJ$8, M$2, Calculations!$I423:$QJ423)</f>
        <v>0</v>
      </c>
      <c r="N82" s="45">
        <f>SUMIF(Calculations!$I$8:$QJ$8, N$2, Calculations!$I423:$QJ423)</f>
        <v>0</v>
      </c>
      <c r="O82" s="45">
        <f>SUMIF(Calculations!$I$8:$QJ$8, O$2, Calculations!$I423:$QJ423)</f>
        <v>0</v>
      </c>
      <c r="P82" s="45">
        <f>SUMIF(Calculations!$I$8:$QJ$8, P$2, Calculations!$I423:$QJ423)</f>
        <v>0</v>
      </c>
      <c r="Q82" s="45">
        <f>SUMIF(Calculations!$I$8:$QJ$8, Q$2, Calculations!$I423:$QJ423)</f>
        <v>0</v>
      </c>
      <c r="R82" s="45">
        <f>SUMIF(Calculations!$I$8:$QJ$8, R$2, Calculations!$I423:$QJ423)</f>
        <v>0</v>
      </c>
      <c r="S82" s="45">
        <f>SUMIF(Calculations!$I$8:$QJ$8, S$2, Calculations!$I423:$QJ423)</f>
        <v>0</v>
      </c>
      <c r="T82" s="45">
        <f>SUMIF(Calculations!$I$8:$QJ$8, T$2, Calculations!$I423:$QJ423)</f>
        <v>0</v>
      </c>
      <c r="U82" s="45">
        <f>SUMIF(Calculations!$I$8:$QJ$8, U$2, Calculations!$I423:$QJ423)</f>
        <v>0</v>
      </c>
      <c r="V82" s="45">
        <f>SUMIF(Calculations!$I$8:$QJ$8, V$2, Calculations!$I423:$QJ423)</f>
        <v>0</v>
      </c>
      <c r="W82" s="45">
        <f>SUMIF(Calculations!$I$8:$QJ$8, W$2, Calculations!$I423:$QJ423)</f>
        <v>0</v>
      </c>
      <c r="X82" s="45">
        <f>SUMIF(Calculations!$I$8:$QJ$8, X$2, Calculations!$I423:$QJ423)</f>
        <v>0</v>
      </c>
      <c r="Y82" s="45">
        <f>SUMIF(Calculations!$I$8:$QJ$8, Y$2, Calculations!$I423:$QJ423)</f>
        <v>0</v>
      </c>
      <c r="Z82" s="45">
        <f>SUMIF(Calculations!$I$8:$QJ$8, Z$2, Calculations!$I423:$QJ423)</f>
        <v>0</v>
      </c>
      <c r="AA82" s="45">
        <f>SUMIF(Calculations!$I$8:$QJ$8, AA$2, Calculations!$I423:$QJ423)</f>
        <v>0</v>
      </c>
      <c r="AB82" s="45">
        <f>SUMIF(Calculations!$I$8:$QJ$8, AB$2, Calculations!$I423:$QJ423)</f>
        <v>0</v>
      </c>
      <c r="AC82" s="45">
        <f>SUMIF(Calculations!$I$8:$QJ$8, AC$2, Calculations!$I423:$QJ423)</f>
        <v>0</v>
      </c>
      <c r="AD82" s="45">
        <f>SUMIF(Calculations!$I$8:$QJ$8, AD$2, Calculations!$I423:$QJ423)</f>
        <v>0</v>
      </c>
      <c r="AE82" s="45">
        <f>SUMIF(Calculations!$I$8:$QJ$8, AE$2, Calculations!$I423:$QJ423)</f>
        <v>0</v>
      </c>
      <c r="AF82" s="45">
        <f>SUMIF(Calculations!$I$8:$QJ$8, AF$2, Calculations!$I423:$QJ423)</f>
        <v>0</v>
      </c>
      <c r="AG82" s="45">
        <f>SUMIF(Calculations!$I$8:$QJ$8, AG$2, Calculations!$I423:$QJ423)</f>
        <v>0</v>
      </c>
      <c r="AH82" s="45">
        <f>SUMIF(Calculations!$I$8:$QJ$8, AH$2, Calculations!$I423:$QJ423)</f>
        <v>0</v>
      </c>
      <c r="AI82" s="45">
        <f>SUMIF(Calculations!$I$8:$QJ$8, AI$2, Calculations!$I423:$QJ423)</f>
        <v>0</v>
      </c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</row>
    <row r="83" spans="2:46" ht="15" customHeight="1">
      <c r="C83" s="15" t="str">
        <f>Calculations!C424</f>
        <v>Cash Flows From Operating Activities</v>
      </c>
      <c r="D83" s="66">
        <f t="shared" ca="1" si="28"/>
        <v>22938163.188735049</v>
      </c>
      <c r="E83" s="99">
        <f t="shared" ca="1" si="29"/>
        <v>6260961.9271621108</v>
      </c>
      <c r="F83" s="44" t="str">
        <f>Calculations!E424</f>
        <v>EUR</v>
      </c>
      <c r="H83" s="99">
        <f t="shared" ca="1" si="30"/>
        <v>29199125.11589716</v>
      </c>
      <c r="I83" s="54">
        <f ca="1">SUM(I76:I82)</f>
        <v>-123343.42735278083</v>
      </c>
      <c r="J83" s="54">
        <f ca="1">SUM(J76:J82)</f>
        <v>123343.42735278083</v>
      </c>
      <c r="K83" s="54">
        <f t="shared" ref="K83:AF83" ca="1" si="31">SUM(K76:K82)</f>
        <v>1213299.1743529122</v>
      </c>
      <c r="L83" s="54">
        <f t="shared" ca="1" si="31"/>
        <v>1408006.7200305159</v>
      </c>
      <c r="M83" s="54">
        <f t="shared" ca="1" si="31"/>
        <v>1403290.8374423604</v>
      </c>
      <c r="N83" s="54">
        <f t="shared" ca="1" si="31"/>
        <v>1396576.8953672061</v>
      </c>
      <c r="O83" s="54">
        <f t="shared" ca="1" si="31"/>
        <v>1386646.6059602862</v>
      </c>
      <c r="P83" s="54">
        <f t="shared" ca="1" si="31"/>
        <v>1377491.3008395671</v>
      </c>
      <c r="Q83" s="54">
        <f t="shared" ca="1" si="31"/>
        <v>1363261.632098706</v>
      </c>
      <c r="R83" s="54">
        <f t="shared" ca="1" si="31"/>
        <v>1348969.8348983936</v>
      </c>
      <c r="S83" s="54">
        <f t="shared" ca="1" si="31"/>
        <v>1334551.4087514579</v>
      </c>
      <c r="T83" s="54">
        <f t="shared" ca="1" si="31"/>
        <v>1320402.3355047267</v>
      </c>
      <c r="U83" s="54">
        <f t="shared" ca="1" si="31"/>
        <v>1305779.2335191129</v>
      </c>
      <c r="V83" s="54">
        <f t="shared" ca="1" si="31"/>
        <v>1290227.6854637119</v>
      </c>
      <c r="W83" s="54">
        <f t="shared" ca="1" si="31"/>
        <v>1273362.0811869341</v>
      </c>
      <c r="X83" s="54">
        <f t="shared" ca="1" si="31"/>
        <v>1256806.6582628242</v>
      </c>
      <c r="Y83" s="54">
        <f t="shared" ca="1" si="31"/>
        <v>1239606.9478895615</v>
      </c>
      <c r="Z83" s="54">
        <f t="shared" ca="1" si="31"/>
        <v>1222271.8335896675</v>
      </c>
      <c r="AA83" s="54">
        <f t="shared" ca="1" si="31"/>
        <v>1204223.3536054934</v>
      </c>
      <c r="AB83" s="54">
        <f t="shared" ca="1" si="31"/>
        <v>1186777.2999432154</v>
      </c>
      <c r="AC83" s="54">
        <f t="shared" ca="1" si="31"/>
        <v>1150158.0577720348</v>
      </c>
      <c r="AD83" s="54">
        <f t="shared" ca="1" si="31"/>
        <v>982397.83013588528</v>
      </c>
      <c r="AE83" s="54">
        <f t="shared" ca="1" si="31"/>
        <v>952578.88364522718</v>
      </c>
      <c r="AF83" s="54">
        <f t="shared" ca="1" si="31"/>
        <v>921728.44120796968</v>
      </c>
      <c r="AG83" s="54">
        <f t="shared" ref="AG83:AI83" ca="1" si="32">SUM(AG76:AG82)</f>
        <v>888878.95931486087</v>
      </c>
      <c r="AH83" s="54">
        <f t="shared" ca="1" si="32"/>
        <v>929208.85917828232</v>
      </c>
      <c r="AI83" s="54">
        <f t="shared" ca="1" si="32"/>
        <v>-157377.75406375597</v>
      </c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</row>
    <row r="84" spans="2:46" ht="15" customHeight="1">
      <c r="C84" s="75"/>
      <c r="D84" s="66">
        <f t="shared" si="28"/>
        <v>0</v>
      </c>
      <c r="E84" s="66">
        <f t="shared" si="29"/>
        <v>0</v>
      </c>
      <c r="H84" s="4"/>
      <c r="I84" s="206"/>
    </row>
    <row r="85" spans="2:46" ht="15" customHeight="1">
      <c r="B85" s="1" t="s">
        <v>110</v>
      </c>
      <c r="C85" s="75"/>
      <c r="D85" s="66">
        <f t="shared" si="28"/>
        <v>0</v>
      </c>
      <c r="E85" s="66">
        <f t="shared" si="29"/>
        <v>0</v>
      </c>
      <c r="H85" s="4"/>
    </row>
    <row r="86" spans="2:46" ht="15" customHeight="1">
      <c r="C86" s="97" t="str">
        <f>Calculations!C427</f>
        <v>Capital Expenditures</v>
      </c>
      <c r="D86" s="66">
        <f t="shared" si="28"/>
        <v>-3888.9799102090801</v>
      </c>
      <c r="E86" s="66">
        <f t="shared" ca="1" si="29"/>
        <v>-16925029.501947157</v>
      </c>
      <c r="F86" s="43" t="str">
        <f>Calculations!E427</f>
        <v>EUR</v>
      </c>
      <c r="G86" s="37"/>
      <c r="H86" s="66">
        <f ca="1">SUM(I86:AT86)</f>
        <v>-16928918.481857367</v>
      </c>
      <c r="I86" s="38">
        <f ca="1">SUMIF(Calculations!$I$8:$QJ$8, I$2, Calculations!$I429:$QJ429)</f>
        <v>-7402416.4677200262</v>
      </c>
      <c r="J86" s="38">
        <f ca="1">SUMIF(Calculations!$I$8:$QJ$8, J$2, Calculations!$I429:$QJ429)</f>
        <v>-7125804.6700261952</v>
      </c>
      <c r="K86" s="38">
        <f>SUMIF(Calculations!$I$8:$QJ$8, K$2, Calculations!$I429:$QJ429)</f>
        <v>0</v>
      </c>
      <c r="L86" s="38">
        <f>SUMIF(Calculations!$I$8:$QJ$8, L$2, Calculations!$I429:$QJ429)</f>
        <v>0</v>
      </c>
      <c r="M86" s="38">
        <f>SUMIF(Calculations!$I$8:$QJ$8, M$2, Calculations!$I429:$QJ429)</f>
        <v>0</v>
      </c>
      <c r="N86" s="38">
        <f>SUMIF(Calculations!$I$8:$QJ$8, N$2, Calculations!$I429:$QJ429)</f>
        <v>0</v>
      </c>
      <c r="O86" s="38">
        <f>SUMIF(Calculations!$I$8:$QJ$8, O$2, Calculations!$I429:$QJ429)</f>
        <v>0</v>
      </c>
      <c r="P86" s="38">
        <f>SUMIF(Calculations!$I$8:$QJ$8, P$2, Calculations!$I429:$QJ429)</f>
        <v>0</v>
      </c>
      <c r="Q86" s="38">
        <f>SUMIF(Calculations!$I$8:$QJ$8, Q$2, Calculations!$I429:$QJ429)</f>
        <v>0</v>
      </c>
      <c r="R86" s="38">
        <f>SUMIF(Calculations!$I$8:$QJ$8, R$2, Calculations!$I429:$QJ429)</f>
        <v>0</v>
      </c>
      <c r="S86" s="38">
        <f>SUMIF(Calculations!$I$8:$QJ$8, S$2, Calculations!$I429:$QJ429)</f>
        <v>0</v>
      </c>
      <c r="T86" s="38">
        <f>SUMIF(Calculations!$I$8:$QJ$8, T$2, Calculations!$I429:$QJ429)</f>
        <v>0</v>
      </c>
      <c r="U86" s="38">
        <f>SUMIF(Calculations!$I$8:$QJ$8, U$2, Calculations!$I429:$QJ429)</f>
        <v>0</v>
      </c>
      <c r="V86" s="38">
        <f>SUMIF(Calculations!$I$8:$QJ$8, V$2, Calculations!$I429:$QJ429)</f>
        <v>0</v>
      </c>
      <c r="W86" s="38">
        <f>SUMIF(Calculations!$I$8:$QJ$8, W$2, Calculations!$I429:$QJ429)</f>
        <v>0</v>
      </c>
      <c r="X86" s="38">
        <f>SUMIF(Calculations!$I$8:$QJ$8, X$2, Calculations!$I429:$QJ429)</f>
        <v>0</v>
      </c>
      <c r="Y86" s="38">
        <f>SUMIF(Calculations!$I$8:$QJ$8, Y$2, Calculations!$I429:$QJ429)</f>
        <v>0</v>
      </c>
      <c r="Z86" s="38">
        <f>SUMIF(Calculations!$I$8:$QJ$8, Z$2, Calculations!$I429:$QJ429)</f>
        <v>0</v>
      </c>
      <c r="AA86" s="38">
        <f>SUMIF(Calculations!$I$8:$QJ$8, AA$2, Calculations!$I429:$QJ429)</f>
        <v>0</v>
      </c>
      <c r="AB86" s="38">
        <f>SUMIF(Calculations!$I$8:$QJ$8, AB$2, Calculations!$I429:$QJ429)</f>
        <v>-7777.9598204181602</v>
      </c>
      <c r="AC86" s="38">
        <f>SUMIF(Calculations!$I$8:$QJ$8, AC$2, Calculations!$I429:$QJ429)</f>
        <v>-2392919.3842907259</v>
      </c>
      <c r="AD86" s="38">
        <f>SUMIF(Calculations!$I$8:$QJ$8, AD$2, Calculations!$I429:$QJ429)</f>
        <v>0</v>
      </c>
      <c r="AE86" s="38">
        <f>SUMIF(Calculations!$I$8:$QJ$8, AE$2, Calculations!$I429:$QJ429)</f>
        <v>0</v>
      </c>
      <c r="AF86" s="38">
        <f>SUMIF(Calculations!$I$8:$QJ$8, AF$2, Calculations!$I429:$QJ429)</f>
        <v>0</v>
      </c>
      <c r="AG86" s="38">
        <f>SUMIF(Calculations!$I$8:$QJ$8, AG$2, Calculations!$I429:$QJ429)</f>
        <v>0</v>
      </c>
      <c r="AH86" s="38">
        <f>SUMIF(Calculations!$I$8:$QJ$8, AH$2, Calculations!$I429:$QJ429)</f>
        <v>0</v>
      </c>
      <c r="AI86" s="38">
        <f>SUMIF(Calculations!$I$8:$QJ$8, AI$2, Calculations!$I429:$QJ429)</f>
        <v>0</v>
      </c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</row>
    <row r="87" spans="2:46" ht="15" customHeight="1">
      <c r="C87" s="15" t="str">
        <f>Calculations!C429</f>
        <v>Cash Flows From Investing Activities</v>
      </c>
      <c r="D87" s="66">
        <f t="shared" si="28"/>
        <v>-3888.9799102090801</v>
      </c>
      <c r="E87" s="99">
        <f t="shared" ca="1" si="29"/>
        <v>-16925029.501947157</v>
      </c>
      <c r="F87" s="44" t="str">
        <f>Calculations!E429</f>
        <v>EUR</v>
      </c>
      <c r="H87" s="99">
        <f ca="1">SUM(I87:AT87)</f>
        <v>-16928918.481857367</v>
      </c>
      <c r="I87" s="54">
        <f ca="1">SUM(I86)</f>
        <v>-7402416.4677200262</v>
      </c>
      <c r="J87" s="54">
        <f t="shared" ref="J87:AF87" ca="1" si="33">SUM(J86)</f>
        <v>-7125804.6700261952</v>
      </c>
      <c r="K87" s="54">
        <f t="shared" si="33"/>
        <v>0</v>
      </c>
      <c r="L87" s="54">
        <f t="shared" si="33"/>
        <v>0</v>
      </c>
      <c r="M87" s="54">
        <f t="shared" si="33"/>
        <v>0</v>
      </c>
      <c r="N87" s="54">
        <f t="shared" si="33"/>
        <v>0</v>
      </c>
      <c r="O87" s="54">
        <f t="shared" si="33"/>
        <v>0</v>
      </c>
      <c r="P87" s="54">
        <f t="shared" si="33"/>
        <v>0</v>
      </c>
      <c r="Q87" s="54">
        <f t="shared" si="33"/>
        <v>0</v>
      </c>
      <c r="R87" s="54">
        <f t="shared" si="33"/>
        <v>0</v>
      </c>
      <c r="S87" s="54">
        <f t="shared" si="33"/>
        <v>0</v>
      </c>
      <c r="T87" s="54">
        <f t="shared" si="33"/>
        <v>0</v>
      </c>
      <c r="U87" s="54">
        <f t="shared" si="33"/>
        <v>0</v>
      </c>
      <c r="V87" s="54">
        <f t="shared" si="33"/>
        <v>0</v>
      </c>
      <c r="W87" s="54">
        <f t="shared" si="33"/>
        <v>0</v>
      </c>
      <c r="X87" s="54">
        <f t="shared" si="33"/>
        <v>0</v>
      </c>
      <c r="Y87" s="54">
        <f t="shared" si="33"/>
        <v>0</v>
      </c>
      <c r="Z87" s="54">
        <f t="shared" si="33"/>
        <v>0</v>
      </c>
      <c r="AA87" s="54">
        <f t="shared" si="33"/>
        <v>0</v>
      </c>
      <c r="AB87" s="54">
        <f t="shared" si="33"/>
        <v>-7777.9598204181602</v>
      </c>
      <c r="AC87" s="54">
        <f t="shared" si="33"/>
        <v>-2392919.3842907259</v>
      </c>
      <c r="AD87" s="54">
        <f t="shared" si="33"/>
        <v>0</v>
      </c>
      <c r="AE87" s="54">
        <f t="shared" si="33"/>
        <v>0</v>
      </c>
      <c r="AF87" s="54">
        <f t="shared" si="33"/>
        <v>0</v>
      </c>
      <c r="AG87" s="54">
        <f t="shared" ref="AG87:AI87" si="34">SUM(AG86)</f>
        <v>0</v>
      </c>
      <c r="AH87" s="54">
        <f t="shared" si="34"/>
        <v>0</v>
      </c>
      <c r="AI87" s="54">
        <f t="shared" si="34"/>
        <v>0</v>
      </c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</row>
    <row r="88" spans="2:46" ht="15" customHeight="1">
      <c r="C88" s="75"/>
      <c r="D88" s="66">
        <f t="shared" si="28"/>
        <v>0</v>
      </c>
      <c r="E88" s="66">
        <f t="shared" si="29"/>
        <v>0</v>
      </c>
      <c r="H88" s="4"/>
    </row>
    <row r="89" spans="2:46" ht="15" customHeight="1">
      <c r="B89" s="1" t="s">
        <v>111</v>
      </c>
      <c r="C89" s="75"/>
      <c r="D89" s="66">
        <f t="shared" si="28"/>
        <v>0</v>
      </c>
      <c r="E89" s="66">
        <f t="shared" si="29"/>
        <v>0</v>
      </c>
      <c r="H89" s="32"/>
      <c r="M89" s="32"/>
      <c r="N89" s="32"/>
      <c r="O89" s="32"/>
      <c r="P89" s="32"/>
    </row>
    <row r="90" spans="2:46" ht="15" customHeight="1">
      <c r="C90" s="75" t="str">
        <f>Calculations!C432</f>
        <v>Drawdown of Equity</v>
      </c>
      <c r="D90" s="66">
        <f t="shared" si="28"/>
        <v>0</v>
      </c>
      <c r="E90" s="66">
        <f t="shared" si="29"/>
        <v>3792500</v>
      </c>
      <c r="F90" s="50" t="str">
        <f>Calculations!E432</f>
        <v>EUR</v>
      </c>
      <c r="H90" s="66">
        <f t="shared" ref="H90:H104" si="35">SUM(I90:AT90)</f>
        <v>3792500</v>
      </c>
      <c r="I90" s="45">
        <f>SUMIF(Calculations!$I$8:$QJ$8, I$2, Calculations!$I432:$QJ432)</f>
        <v>3792500</v>
      </c>
      <c r="J90" s="45">
        <f>SUMIF(Calculations!$I$8:$QJ$8, J$2, Calculations!$I432:$QJ432)</f>
        <v>0</v>
      </c>
      <c r="K90" s="45">
        <f>SUMIF(Calculations!$I$8:$QJ$8, K$2, Calculations!$I432:$QJ432)</f>
        <v>0</v>
      </c>
      <c r="L90" s="45">
        <f>SUMIF(Calculations!$I$8:$QJ$8, L$2, Calculations!$I432:$QJ432)</f>
        <v>0</v>
      </c>
      <c r="M90" s="45">
        <f>SUMIF(Calculations!$I$8:$QJ$8, M$2, Calculations!$I432:$QJ432)</f>
        <v>0</v>
      </c>
      <c r="N90" s="45">
        <f>SUMIF(Calculations!$I$8:$QJ$8, N$2, Calculations!$I432:$QJ432)</f>
        <v>0</v>
      </c>
      <c r="O90" s="45">
        <f>SUMIF(Calculations!$I$8:$QJ$8, O$2, Calculations!$I432:$QJ432)</f>
        <v>0</v>
      </c>
      <c r="P90" s="45">
        <f>SUMIF(Calculations!$I$8:$QJ$8, P$2, Calculations!$I432:$QJ432)</f>
        <v>0</v>
      </c>
      <c r="Q90" s="45">
        <f>SUMIF(Calculations!$I$8:$QJ$8, Q$2, Calculations!$I432:$QJ432)</f>
        <v>0</v>
      </c>
      <c r="R90" s="45">
        <f>SUMIF(Calculations!$I$8:$QJ$8, R$2, Calculations!$I432:$QJ432)</f>
        <v>0</v>
      </c>
      <c r="S90" s="45">
        <f>SUMIF(Calculations!$I$8:$QJ$8, S$2, Calculations!$I432:$QJ432)</f>
        <v>0</v>
      </c>
      <c r="T90" s="45">
        <f>SUMIF(Calculations!$I$8:$QJ$8, T$2, Calculations!$I432:$QJ432)</f>
        <v>0</v>
      </c>
      <c r="U90" s="45">
        <f>SUMIF(Calculations!$I$8:$QJ$8, U$2, Calculations!$I432:$QJ432)</f>
        <v>0</v>
      </c>
      <c r="V90" s="45">
        <f>SUMIF(Calculations!$I$8:$QJ$8, V$2, Calculations!$I432:$QJ432)</f>
        <v>0</v>
      </c>
      <c r="W90" s="45">
        <f>SUMIF(Calculations!$I$8:$QJ$8, W$2, Calculations!$I432:$QJ432)</f>
        <v>0</v>
      </c>
      <c r="X90" s="45">
        <f>SUMIF(Calculations!$I$8:$QJ$8, X$2, Calculations!$I432:$QJ432)</f>
        <v>0</v>
      </c>
      <c r="Y90" s="45">
        <f>SUMIF(Calculations!$I$8:$QJ$8, Y$2, Calculations!$I432:$QJ432)</f>
        <v>0</v>
      </c>
      <c r="Z90" s="45">
        <f>SUMIF(Calculations!$I$8:$QJ$8, Z$2, Calculations!$I432:$QJ432)</f>
        <v>0</v>
      </c>
      <c r="AA90" s="45">
        <f>SUMIF(Calculations!$I$8:$QJ$8, AA$2, Calculations!$I432:$QJ432)</f>
        <v>0</v>
      </c>
      <c r="AB90" s="45">
        <f>SUMIF(Calculations!$I$8:$QJ$8, AB$2, Calculations!$I432:$QJ432)</f>
        <v>0</v>
      </c>
      <c r="AC90" s="45">
        <f>SUMIF(Calculations!$I$8:$QJ$8, AC$2, Calculations!$I432:$QJ432)</f>
        <v>0</v>
      </c>
      <c r="AD90" s="45">
        <f>SUMIF(Calculations!$I$8:$QJ$8, AD$2, Calculations!$I432:$QJ432)</f>
        <v>0</v>
      </c>
      <c r="AE90" s="45">
        <f>SUMIF(Calculations!$I$8:$QJ$8, AE$2, Calculations!$I432:$QJ432)</f>
        <v>0</v>
      </c>
      <c r="AF90" s="45">
        <f>SUMIF(Calculations!$I$8:$QJ$8, AF$2, Calculations!$I432:$QJ432)</f>
        <v>0</v>
      </c>
      <c r="AG90" s="45">
        <f>SUMIF(Calculations!$I$8:$QJ$8, AG$2, Calculations!$I432:$QJ432)</f>
        <v>0</v>
      </c>
      <c r="AH90" s="45">
        <f>SUMIF(Calculations!$I$8:$QJ$8, AH$2, Calculations!$I432:$QJ432)</f>
        <v>0</v>
      </c>
      <c r="AI90" s="45">
        <f>SUMIF(Calculations!$I$8:$QJ$8, AI$2, Calculations!$I432:$QJ432)</f>
        <v>0</v>
      </c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</row>
    <row r="91" spans="2:46" ht="15" customHeight="1">
      <c r="C91" s="75" t="str">
        <f>Calculations!C433</f>
        <v>Drawdown of Subordinated Debt</v>
      </c>
      <c r="D91" s="66">
        <f t="shared" si="28"/>
        <v>0</v>
      </c>
      <c r="E91" s="66">
        <f t="shared" si="29"/>
        <v>3792500</v>
      </c>
      <c r="F91" s="50" t="str">
        <f>Calculations!E433</f>
        <v>EUR</v>
      </c>
      <c r="H91" s="66">
        <f t="shared" si="35"/>
        <v>3792500</v>
      </c>
      <c r="I91" s="45">
        <f>SUMIF(Calculations!$I$8:$QJ$8, I$2, Calculations!$I433:$QJ433)</f>
        <v>1896250</v>
      </c>
      <c r="J91" s="45">
        <f>SUMIF(Calculations!$I$8:$QJ$8, J$2, Calculations!$I433:$QJ433)</f>
        <v>1896250</v>
      </c>
      <c r="K91" s="45">
        <f>SUMIF(Calculations!$I$8:$QJ$8, K$2, Calculations!$I433:$QJ433)</f>
        <v>0</v>
      </c>
      <c r="L91" s="45">
        <f>SUMIF(Calculations!$I$8:$QJ$8, L$2, Calculations!$I433:$QJ433)</f>
        <v>0</v>
      </c>
      <c r="M91" s="45">
        <f>SUMIF(Calculations!$I$8:$QJ$8, M$2, Calculations!$I433:$QJ433)</f>
        <v>0</v>
      </c>
      <c r="N91" s="45">
        <f>SUMIF(Calculations!$I$8:$QJ$8, N$2, Calculations!$I433:$QJ433)</f>
        <v>0</v>
      </c>
      <c r="O91" s="45">
        <f>SUMIF(Calculations!$I$8:$QJ$8, O$2, Calculations!$I433:$QJ433)</f>
        <v>0</v>
      </c>
      <c r="P91" s="45">
        <f>SUMIF(Calculations!$I$8:$QJ$8, P$2, Calculations!$I433:$QJ433)</f>
        <v>0</v>
      </c>
      <c r="Q91" s="45">
        <f>SUMIF(Calculations!$I$8:$QJ$8, Q$2, Calculations!$I433:$QJ433)</f>
        <v>0</v>
      </c>
      <c r="R91" s="45">
        <f>SUMIF(Calculations!$I$8:$QJ$8, R$2, Calculations!$I433:$QJ433)</f>
        <v>0</v>
      </c>
      <c r="S91" s="45">
        <f>SUMIF(Calculations!$I$8:$QJ$8, S$2, Calculations!$I433:$QJ433)</f>
        <v>0</v>
      </c>
      <c r="T91" s="45">
        <f>SUMIF(Calculations!$I$8:$QJ$8, T$2, Calculations!$I433:$QJ433)</f>
        <v>0</v>
      </c>
      <c r="U91" s="45">
        <f>SUMIF(Calculations!$I$8:$QJ$8, U$2, Calculations!$I433:$QJ433)</f>
        <v>0</v>
      </c>
      <c r="V91" s="45">
        <f>SUMIF(Calculations!$I$8:$QJ$8, V$2, Calculations!$I433:$QJ433)</f>
        <v>0</v>
      </c>
      <c r="W91" s="45">
        <f>SUMIF(Calculations!$I$8:$QJ$8, W$2, Calculations!$I433:$QJ433)</f>
        <v>0</v>
      </c>
      <c r="X91" s="45">
        <f>SUMIF(Calculations!$I$8:$QJ$8, X$2, Calculations!$I433:$QJ433)</f>
        <v>0</v>
      </c>
      <c r="Y91" s="45">
        <f>SUMIF(Calculations!$I$8:$QJ$8, Y$2, Calculations!$I433:$QJ433)</f>
        <v>0</v>
      </c>
      <c r="Z91" s="45">
        <f>SUMIF(Calculations!$I$8:$QJ$8, Z$2, Calculations!$I433:$QJ433)</f>
        <v>0</v>
      </c>
      <c r="AA91" s="45">
        <f>SUMIF(Calculations!$I$8:$QJ$8, AA$2, Calculations!$I433:$QJ433)</f>
        <v>0</v>
      </c>
      <c r="AB91" s="45">
        <f>SUMIF(Calculations!$I$8:$QJ$8, AB$2, Calculations!$I433:$QJ433)</f>
        <v>0</v>
      </c>
      <c r="AC91" s="45">
        <f>SUMIF(Calculations!$I$8:$QJ$8, AC$2, Calculations!$I433:$QJ433)</f>
        <v>0</v>
      </c>
      <c r="AD91" s="45">
        <f>SUMIF(Calculations!$I$8:$QJ$8, AD$2, Calculations!$I433:$QJ433)</f>
        <v>0</v>
      </c>
      <c r="AE91" s="45">
        <f>SUMIF(Calculations!$I$8:$QJ$8, AE$2, Calculations!$I433:$QJ433)</f>
        <v>0</v>
      </c>
      <c r="AF91" s="45">
        <f>SUMIF(Calculations!$I$8:$QJ$8, AF$2, Calculations!$I433:$QJ433)</f>
        <v>0</v>
      </c>
      <c r="AG91" s="45">
        <f>SUMIF(Calculations!$I$8:$QJ$8, AG$2, Calculations!$I433:$QJ433)</f>
        <v>0</v>
      </c>
      <c r="AH91" s="45">
        <f>SUMIF(Calculations!$I$8:$QJ$8, AH$2, Calculations!$I433:$QJ433)</f>
        <v>0</v>
      </c>
      <c r="AI91" s="45">
        <f>SUMIF(Calculations!$I$8:$QJ$8, AI$2, Calculations!$I433:$QJ433)</f>
        <v>0</v>
      </c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</row>
    <row r="92" spans="2:46" ht="15" customHeight="1">
      <c r="C92" s="75" t="str">
        <f>Calculations!C434</f>
        <v>Drawdown of Construction Loan</v>
      </c>
      <c r="D92" s="66">
        <f t="shared" si="28"/>
        <v>0</v>
      </c>
      <c r="E92" s="66">
        <f t="shared" si="29"/>
        <v>7585000</v>
      </c>
      <c r="F92" s="50" t="str">
        <f>Calculations!E434</f>
        <v>EUR</v>
      </c>
      <c r="H92" s="66">
        <f t="shared" si="35"/>
        <v>7585000</v>
      </c>
      <c r="I92" s="45">
        <f>SUMIF(Calculations!$I$8:$QJ$8, I$2, Calculations!$I434:$QJ434)</f>
        <v>1915000</v>
      </c>
      <c r="J92" s="45">
        <f>SUMIF(Calculations!$I$8:$QJ$8, J$2, Calculations!$I434:$QJ434)</f>
        <v>5670000</v>
      </c>
      <c r="K92" s="45">
        <f>SUMIF(Calculations!$I$8:$QJ$8, K$2, Calculations!$I434:$QJ434)</f>
        <v>0</v>
      </c>
      <c r="L92" s="45">
        <f>SUMIF(Calculations!$I$8:$QJ$8, L$2, Calculations!$I434:$QJ434)</f>
        <v>0</v>
      </c>
      <c r="M92" s="45">
        <f>SUMIF(Calculations!$I$8:$QJ$8, M$2, Calculations!$I434:$QJ434)</f>
        <v>0</v>
      </c>
      <c r="N92" s="45">
        <f>SUMIF(Calculations!$I$8:$QJ$8, N$2, Calculations!$I434:$QJ434)</f>
        <v>0</v>
      </c>
      <c r="O92" s="45">
        <f>SUMIF(Calculations!$I$8:$QJ$8, O$2, Calculations!$I434:$QJ434)</f>
        <v>0</v>
      </c>
      <c r="P92" s="45">
        <f>SUMIF(Calculations!$I$8:$QJ$8, P$2, Calculations!$I434:$QJ434)</f>
        <v>0</v>
      </c>
      <c r="Q92" s="45">
        <f>SUMIF(Calculations!$I$8:$QJ$8, Q$2, Calculations!$I434:$QJ434)</f>
        <v>0</v>
      </c>
      <c r="R92" s="45">
        <f>SUMIF(Calculations!$I$8:$QJ$8, R$2, Calculations!$I434:$QJ434)</f>
        <v>0</v>
      </c>
      <c r="S92" s="45">
        <f>SUMIF(Calculations!$I$8:$QJ$8, S$2, Calculations!$I434:$QJ434)</f>
        <v>0</v>
      </c>
      <c r="T92" s="45">
        <f>SUMIF(Calculations!$I$8:$QJ$8, T$2, Calculations!$I434:$QJ434)</f>
        <v>0</v>
      </c>
      <c r="U92" s="45">
        <f>SUMIF(Calculations!$I$8:$QJ$8, U$2, Calculations!$I434:$QJ434)</f>
        <v>0</v>
      </c>
      <c r="V92" s="45">
        <f>SUMIF(Calculations!$I$8:$QJ$8, V$2, Calculations!$I434:$QJ434)</f>
        <v>0</v>
      </c>
      <c r="W92" s="45">
        <f>SUMIF(Calculations!$I$8:$QJ$8, W$2, Calculations!$I434:$QJ434)</f>
        <v>0</v>
      </c>
      <c r="X92" s="45">
        <f>SUMIF(Calculations!$I$8:$QJ$8, X$2, Calculations!$I434:$QJ434)</f>
        <v>0</v>
      </c>
      <c r="Y92" s="45">
        <f>SUMIF(Calculations!$I$8:$QJ$8, Y$2, Calculations!$I434:$QJ434)</f>
        <v>0</v>
      </c>
      <c r="Z92" s="45">
        <f>SUMIF(Calculations!$I$8:$QJ$8, Z$2, Calculations!$I434:$QJ434)</f>
        <v>0</v>
      </c>
      <c r="AA92" s="45">
        <f>SUMIF(Calculations!$I$8:$QJ$8, AA$2, Calculations!$I434:$QJ434)</f>
        <v>0</v>
      </c>
      <c r="AB92" s="45">
        <f>SUMIF(Calculations!$I$8:$QJ$8, AB$2, Calculations!$I434:$QJ434)</f>
        <v>0</v>
      </c>
      <c r="AC92" s="45">
        <f>SUMIF(Calculations!$I$8:$QJ$8, AC$2, Calculations!$I434:$QJ434)</f>
        <v>0</v>
      </c>
      <c r="AD92" s="45">
        <f>SUMIF(Calculations!$I$8:$QJ$8, AD$2, Calculations!$I434:$QJ434)</f>
        <v>0</v>
      </c>
      <c r="AE92" s="45">
        <f>SUMIF(Calculations!$I$8:$QJ$8, AE$2, Calculations!$I434:$QJ434)</f>
        <v>0</v>
      </c>
      <c r="AF92" s="45">
        <f>SUMIF(Calculations!$I$8:$QJ$8, AF$2, Calculations!$I434:$QJ434)</f>
        <v>0</v>
      </c>
      <c r="AG92" s="45">
        <f>SUMIF(Calculations!$I$8:$QJ$8, AG$2, Calculations!$I434:$QJ434)</f>
        <v>0</v>
      </c>
      <c r="AH92" s="45">
        <f>SUMIF(Calculations!$I$8:$QJ$8, AH$2, Calculations!$I434:$QJ434)</f>
        <v>0</v>
      </c>
      <c r="AI92" s="45">
        <f>SUMIF(Calculations!$I$8:$QJ$8, AI$2, Calculations!$I434:$QJ434)</f>
        <v>0</v>
      </c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</row>
    <row r="93" spans="2:46" ht="15" customHeight="1">
      <c r="C93" s="75" t="str">
        <f>Calculations!C435</f>
        <v>Drawdown of Operating Loan</v>
      </c>
      <c r="D93" s="66">
        <f t="shared" si="28"/>
        <v>0</v>
      </c>
      <c r="E93" s="66">
        <f t="shared" si="29"/>
        <v>0</v>
      </c>
      <c r="F93" s="50">
        <f>Calculations!E435</f>
        <v>0</v>
      </c>
      <c r="H93" s="66">
        <f t="shared" si="35"/>
        <v>0</v>
      </c>
      <c r="I93" s="45">
        <f>SUMIF(Calculations!$I$8:$QJ$8, I$2, Calculations!$I435:$QJ435)</f>
        <v>0</v>
      </c>
      <c r="J93" s="45">
        <f>SUMIF(Calculations!$I$8:$QJ$8, J$2, Calculations!$I435:$QJ435)</f>
        <v>0</v>
      </c>
      <c r="K93" s="45">
        <f>SUMIF(Calculations!$I$8:$QJ$8, K$2, Calculations!$I435:$QJ435)</f>
        <v>0</v>
      </c>
      <c r="L93" s="45">
        <f>SUMIF(Calculations!$I$8:$QJ$8, L$2, Calculations!$I435:$QJ435)</f>
        <v>0</v>
      </c>
      <c r="M93" s="45">
        <f>SUMIF(Calculations!$I$8:$QJ$8, M$2, Calculations!$I435:$QJ435)</f>
        <v>0</v>
      </c>
      <c r="N93" s="45">
        <f>SUMIF(Calculations!$I$8:$QJ$8, N$2, Calculations!$I435:$QJ435)</f>
        <v>0</v>
      </c>
      <c r="O93" s="45">
        <f>SUMIF(Calculations!$I$8:$QJ$8, O$2, Calculations!$I435:$QJ435)</f>
        <v>0</v>
      </c>
      <c r="P93" s="45">
        <f>SUMIF(Calculations!$I$8:$QJ$8, P$2, Calculations!$I435:$QJ435)</f>
        <v>0</v>
      </c>
      <c r="Q93" s="45">
        <f>SUMIF(Calculations!$I$8:$QJ$8, Q$2, Calculations!$I435:$QJ435)</f>
        <v>0</v>
      </c>
      <c r="R93" s="45">
        <f>SUMIF(Calculations!$I$8:$QJ$8, R$2, Calculations!$I435:$QJ435)</f>
        <v>0</v>
      </c>
      <c r="S93" s="45">
        <f>SUMIF(Calculations!$I$8:$QJ$8, S$2, Calculations!$I435:$QJ435)</f>
        <v>0</v>
      </c>
      <c r="T93" s="45">
        <f>SUMIF(Calculations!$I$8:$QJ$8, T$2, Calculations!$I435:$QJ435)</f>
        <v>0</v>
      </c>
      <c r="U93" s="45">
        <f>SUMIF(Calculations!$I$8:$QJ$8, U$2, Calculations!$I435:$QJ435)</f>
        <v>0</v>
      </c>
      <c r="V93" s="45">
        <f>SUMIF(Calculations!$I$8:$QJ$8, V$2, Calculations!$I435:$QJ435)</f>
        <v>0</v>
      </c>
      <c r="W93" s="45">
        <f>SUMIF(Calculations!$I$8:$QJ$8, W$2, Calculations!$I435:$QJ435)</f>
        <v>0</v>
      </c>
      <c r="X93" s="45">
        <f>SUMIF(Calculations!$I$8:$QJ$8, X$2, Calculations!$I435:$QJ435)</f>
        <v>0</v>
      </c>
      <c r="Y93" s="45">
        <f>SUMIF(Calculations!$I$8:$QJ$8, Y$2, Calculations!$I435:$QJ435)</f>
        <v>0</v>
      </c>
      <c r="Z93" s="45">
        <f>SUMIF(Calculations!$I$8:$QJ$8, Z$2, Calculations!$I435:$QJ435)</f>
        <v>0</v>
      </c>
      <c r="AA93" s="45">
        <f>SUMIF(Calculations!$I$8:$QJ$8, AA$2, Calculations!$I435:$QJ435)</f>
        <v>0</v>
      </c>
      <c r="AB93" s="45">
        <f>SUMIF(Calculations!$I$8:$QJ$8, AB$2, Calculations!$I435:$QJ435)</f>
        <v>0</v>
      </c>
      <c r="AC93" s="45">
        <f>SUMIF(Calculations!$I$8:$QJ$8, AC$2, Calculations!$I435:$QJ435)</f>
        <v>0</v>
      </c>
      <c r="AD93" s="45">
        <f>SUMIF(Calculations!$I$8:$QJ$8, AD$2, Calculations!$I435:$QJ435)</f>
        <v>0</v>
      </c>
      <c r="AE93" s="45">
        <f>SUMIF(Calculations!$I$8:$QJ$8, AE$2, Calculations!$I435:$QJ435)</f>
        <v>0</v>
      </c>
      <c r="AF93" s="45">
        <f>SUMIF(Calculations!$I$8:$QJ$8, AF$2, Calculations!$I435:$QJ435)</f>
        <v>0</v>
      </c>
      <c r="AG93" s="45">
        <f>SUMIF(Calculations!$I$8:$QJ$8, AG$2, Calculations!$I435:$QJ435)</f>
        <v>0</v>
      </c>
      <c r="AH93" s="45">
        <f>SUMIF(Calculations!$I$8:$QJ$8, AH$2, Calculations!$I435:$QJ435)</f>
        <v>0</v>
      </c>
      <c r="AI93" s="45">
        <f>SUMIF(Calculations!$I$8:$QJ$8, AI$2, Calculations!$I435:$QJ435)</f>
        <v>0</v>
      </c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</row>
    <row r="94" spans="2:46" ht="15" customHeight="1">
      <c r="C94" s="75" t="str">
        <f>Calculations!C436</f>
        <v>Principal Repayment of Subordinated Debt</v>
      </c>
      <c r="D94" s="66">
        <f t="shared" si="28"/>
        <v>-3460912.6736778384</v>
      </c>
      <c r="E94" s="66">
        <f t="shared" si="29"/>
        <v>-331587.32632216066</v>
      </c>
      <c r="F94" s="50" t="str">
        <f>Calculations!E436</f>
        <v>EUR</v>
      </c>
      <c r="H94" s="66">
        <f t="shared" si="35"/>
        <v>-3792499.9999999991</v>
      </c>
      <c r="I94" s="45">
        <f>SUMIF(Calculations!$I$8:$QJ$8, I$2, Calculations!$I436:$QJ436)</f>
        <v>0</v>
      </c>
      <c r="J94" s="45">
        <f>SUMIF(Calculations!$I$8:$QJ$8, J$2, Calculations!$I436:$QJ436)</f>
        <v>0</v>
      </c>
      <c r="K94" s="45">
        <f>SUMIF(Calculations!$I$8:$QJ$8, K$2, Calculations!$I436:$QJ436)</f>
        <v>-46909.983574143393</v>
      </c>
      <c r="L94" s="45">
        <f>SUMIF(Calculations!$I$8:$QJ$8, L$2, Calculations!$I436:$QJ436)</f>
        <v>-70008.988401388371</v>
      </c>
      <c r="M94" s="45">
        <f>SUMIF(Calculations!$I$8:$QJ$8, M$2, Calculations!$I436:$QJ436)</f>
        <v>-78887.880464903123</v>
      </c>
      <c r="N94" s="45">
        <f>SUMIF(Calculations!$I$8:$QJ$8, N$2, Calculations!$I436:$QJ436)</f>
        <v>-88892.838281911711</v>
      </c>
      <c r="O94" s="45">
        <f>SUMIF(Calculations!$I$8:$QJ$8, O$2, Calculations!$I436:$QJ436)</f>
        <v>-100166.67517553151</v>
      </c>
      <c r="P94" s="45">
        <f>SUMIF(Calculations!$I$8:$QJ$8, P$2, Calculations!$I436:$QJ436)</f>
        <v>-112870.31677288751</v>
      </c>
      <c r="Q94" s="45">
        <f>SUMIF(Calculations!$I$8:$QJ$8, Q$2, Calculations!$I436:$QJ436)</f>
        <v>-127185.09809861395</v>
      </c>
      <c r="R94" s="45">
        <f>SUMIF(Calculations!$I$8:$QJ$8, R$2, Calculations!$I436:$QJ436)</f>
        <v>-143315.35199730817</v>
      </c>
      <c r="S94" s="45">
        <f>SUMIF(Calculations!$I$8:$QJ$8, S$2, Calculations!$I436:$QJ436)</f>
        <v>-161491.32583274064</v>
      </c>
      <c r="T94" s="45">
        <f>SUMIF(Calculations!$I$8:$QJ$8, T$2, Calculations!$I436:$QJ436)</f>
        <v>-181972.46809752972</v>
      </c>
      <c r="U94" s="45">
        <f>SUMIF(Calculations!$I$8:$QJ$8, U$2, Calculations!$I436:$QJ436)</f>
        <v>-205051.13184718782</v>
      </c>
      <c r="V94" s="45">
        <f>SUMIF(Calculations!$I$8:$QJ$8, V$2, Calculations!$I436:$QJ436)</f>
        <v>-231056.74782230187</v>
      </c>
      <c r="W94" s="45">
        <f>SUMIF(Calculations!$I$8:$QJ$8, W$2, Calculations!$I436:$QJ436)</f>
        <v>-260360.52682706021</v>
      </c>
      <c r="X94" s="45">
        <f>SUMIF(Calculations!$I$8:$QJ$8, X$2, Calculations!$I436:$QJ436)</f>
        <v>-293380.75848707766</v>
      </c>
      <c r="Y94" s="45">
        <f>SUMIF(Calculations!$I$8:$QJ$8, Y$2, Calculations!$I436:$QJ436)</f>
        <v>-330588.78202234145</v>
      </c>
      <c r="Z94" s="45">
        <f>SUMIF(Calculations!$I$8:$QJ$8, Z$2, Calculations!$I436:$QJ436)</f>
        <v>-372515.71426361601</v>
      </c>
      <c r="AA94" s="45">
        <f>SUMIF(Calculations!$I$8:$QJ$8, AA$2, Calculations!$I436:$QJ436)</f>
        <v>-419760.03094973136</v>
      </c>
      <c r="AB94" s="45">
        <f>SUMIF(Calculations!$I$8:$QJ$8, AB$2, Calculations!$I436:$QJ436)</f>
        <v>-472996.10952312755</v>
      </c>
      <c r="AC94" s="45">
        <f>SUMIF(Calculations!$I$8:$QJ$8, AC$2, Calculations!$I436:$QJ436)</f>
        <v>-532983.85536570265</v>
      </c>
      <c r="AD94" s="45">
        <f>SUMIF(Calculations!$I$8:$QJ$8, AD$2, Calculations!$I436:$QJ436)</f>
        <v>-600579.54888231121</v>
      </c>
      <c r="AE94" s="45">
        <f>SUMIF(Calculations!$I$8:$QJ$8, AE$2, Calculations!$I436:$QJ436)</f>
        <v>-676748.0682659552</v>
      </c>
      <c r="AF94" s="45">
        <f>SUMIF(Calculations!$I$8:$QJ$8, AF$2, Calculations!$I436:$QJ436)</f>
        <v>-762576.66241553728</v>
      </c>
      <c r="AG94" s="45">
        <f>SUMIF(Calculations!$I$8:$QJ$8, AG$2, Calculations!$I436:$QJ436)</f>
        <v>2477798.8633689089</v>
      </c>
      <c r="AH94" s="45">
        <f>SUMIF(Calculations!$I$8:$QJ$8, AH$2, Calculations!$I436:$QJ436)</f>
        <v>0</v>
      </c>
      <c r="AI94" s="45">
        <f>SUMIF(Calculations!$I$8:$QJ$8, AI$2, Calculations!$I436:$QJ436)</f>
        <v>0</v>
      </c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</row>
    <row r="95" spans="2:46" ht="15" customHeight="1">
      <c r="C95" s="75" t="str">
        <f>Calculations!C437</f>
        <v>Principal Repayment of Construction Loan</v>
      </c>
      <c r="D95" s="66">
        <f t="shared" si="28"/>
        <v>0</v>
      </c>
      <c r="E95" s="66">
        <f t="shared" si="29"/>
        <v>0</v>
      </c>
      <c r="F95" s="50" t="str">
        <f>Calculations!E437</f>
        <v>EUR</v>
      </c>
      <c r="H95" s="66">
        <f t="shared" si="35"/>
        <v>0</v>
      </c>
      <c r="I95" s="45">
        <f>SUMIF(Calculations!$I$8:$QJ$8, I$2, Calculations!$I437:$QJ437)</f>
        <v>0</v>
      </c>
      <c r="J95" s="45">
        <f>SUMIF(Calculations!$I$8:$QJ$8, J$2, Calculations!$I437:$QJ437)</f>
        <v>0</v>
      </c>
      <c r="K95" s="45">
        <f>SUMIF(Calculations!$I$8:$QJ$8, K$2, Calculations!$I437:$QJ437)</f>
        <v>0</v>
      </c>
      <c r="L95" s="45">
        <f>SUMIF(Calculations!$I$8:$QJ$8, L$2, Calculations!$I437:$QJ437)</f>
        <v>0</v>
      </c>
      <c r="M95" s="45">
        <f>SUMIF(Calculations!$I$8:$QJ$8, M$2, Calculations!$I437:$QJ437)</f>
        <v>0</v>
      </c>
      <c r="N95" s="45">
        <f>SUMIF(Calculations!$I$8:$QJ$8, N$2, Calculations!$I437:$QJ437)</f>
        <v>0</v>
      </c>
      <c r="O95" s="45">
        <f>SUMIF(Calculations!$I$8:$QJ$8, O$2, Calculations!$I437:$QJ437)</f>
        <v>0</v>
      </c>
      <c r="P95" s="45">
        <f>SUMIF(Calculations!$I$8:$QJ$8, P$2, Calculations!$I437:$QJ437)</f>
        <v>0</v>
      </c>
      <c r="Q95" s="45">
        <f>SUMIF(Calculations!$I$8:$QJ$8, Q$2, Calculations!$I437:$QJ437)</f>
        <v>0</v>
      </c>
      <c r="R95" s="45">
        <f>SUMIF(Calculations!$I$8:$QJ$8, R$2, Calculations!$I437:$QJ437)</f>
        <v>0</v>
      </c>
      <c r="S95" s="45">
        <f>SUMIF(Calculations!$I$8:$QJ$8, S$2, Calculations!$I437:$QJ437)</f>
        <v>0</v>
      </c>
      <c r="T95" s="45">
        <f>SUMIF(Calculations!$I$8:$QJ$8, T$2, Calculations!$I437:$QJ437)</f>
        <v>0</v>
      </c>
      <c r="U95" s="45">
        <f>SUMIF(Calculations!$I$8:$QJ$8, U$2, Calculations!$I437:$QJ437)</f>
        <v>0</v>
      </c>
      <c r="V95" s="45">
        <f>SUMIF(Calculations!$I$8:$QJ$8, V$2, Calculations!$I437:$QJ437)</f>
        <v>0</v>
      </c>
      <c r="W95" s="45">
        <f>SUMIF(Calculations!$I$8:$QJ$8, W$2, Calculations!$I437:$QJ437)</f>
        <v>0</v>
      </c>
      <c r="X95" s="45">
        <f>SUMIF(Calculations!$I$8:$QJ$8, X$2, Calculations!$I437:$QJ437)</f>
        <v>0</v>
      </c>
      <c r="Y95" s="45">
        <f>SUMIF(Calculations!$I$8:$QJ$8, Y$2, Calculations!$I437:$QJ437)</f>
        <v>0</v>
      </c>
      <c r="Z95" s="45">
        <f>SUMIF(Calculations!$I$8:$QJ$8, Z$2, Calculations!$I437:$QJ437)</f>
        <v>0</v>
      </c>
      <c r="AA95" s="45">
        <f>SUMIF(Calculations!$I$8:$QJ$8, AA$2, Calculations!$I437:$QJ437)</f>
        <v>0</v>
      </c>
      <c r="AB95" s="45">
        <f>SUMIF(Calculations!$I$8:$QJ$8, AB$2, Calculations!$I437:$QJ437)</f>
        <v>0</v>
      </c>
      <c r="AC95" s="45">
        <f>SUMIF(Calculations!$I$8:$QJ$8, AC$2, Calculations!$I437:$QJ437)</f>
        <v>0</v>
      </c>
      <c r="AD95" s="45">
        <f>SUMIF(Calculations!$I$8:$QJ$8, AD$2, Calculations!$I437:$QJ437)</f>
        <v>0</v>
      </c>
      <c r="AE95" s="45">
        <f>SUMIF(Calculations!$I$8:$QJ$8, AE$2, Calculations!$I437:$QJ437)</f>
        <v>0</v>
      </c>
      <c r="AF95" s="45">
        <f>SUMIF(Calculations!$I$8:$QJ$8, AF$2, Calculations!$I437:$QJ437)</f>
        <v>0</v>
      </c>
      <c r="AG95" s="45">
        <f>SUMIF(Calculations!$I$8:$QJ$8, AG$2, Calculations!$I437:$QJ437)</f>
        <v>0</v>
      </c>
      <c r="AH95" s="45">
        <f>SUMIF(Calculations!$I$8:$QJ$8, AH$2, Calculations!$I437:$QJ437)</f>
        <v>0</v>
      </c>
      <c r="AI95" s="45">
        <f>SUMIF(Calculations!$I$8:$QJ$8, AI$2, Calculations!$I437:$QJ437)</f>
        <v>0</v>
      </c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</row>
    <row r="96" spans="2:46" ht="15" customHeight="1">
      <c r="C96" s="75" t="str">
        <f>Calculations!C438</f>
        <v>Principal Repayment of Operating Loan</v>
      </c>
      <c r="D96" s="66">
        <f t="shared" si="28"/>
        <v>-7193703.9525768673</v>
      </c>
      <c r="E96" s="66">
        <f t="shared" si="29"/>
        <v>-225914.04261811823</v>
      </c>
      <c r="F96" s="50" t="str">
        <f>Calculations!E438</f>
        <v>EUR</v>
      </c>
      <c r="H96" s="66">
        <f t="shared" si="35"/>
        <v>-7419617.9951949855</v>
      </c>
      <c r="I96" s="45">
        <f>SUMIF(Calculations!$I$8:$QJ$8, I$2, Calculations!$I438:$QJ438)</f>
        <v>0</v>
      </c>
      <c r="J96" s="45">
        <f>SUMIF(Calculations!$I$8:$QJ$8, J$2, Calculations!$I438:$QJ438)</f>
        <v>0</v>
      </c>
      <c r="K96" s="45">
        <f>SUMIF(Calculations!$I$8:$QJ$8, K$2, Calculations!$I438:$QJ438)</f>
        <v>-160444.10504218854</v>
      </c>
      <c r="L96" s="45">
        <f>SUMIF(Calculations!$I$8:$QJ$8, L$2, Calculations!$I438:$QJ438)</f>
        <v>-273095.40263225441</v>
      </c>
      <c r="M96" s="45">
        <f>SUMIF(Calculations!$I$8:$QJ$8, M$2, Calculations!$I438:$QJ438)</f>
        <v>-288500.12997586618</v>
      </c>
      <c r="N96" s="45">
        <f>SUMIF(Calculations!$I$8:$QJ$8, N$2, Calculations!$I438:$QJ438)</f>
        <v>-304773.80502875359</v>
      </c>
      <c r="O96" s="45">
        <f>SUMIF(Calculations!$I$8:$QJ$8, O$2, Calculations!$I438:$QJ438)</f>
        <v>-321965.44327198388</v>
      </c>
      <c r="P96" s="45">
        <f>SUMIF(Calculations!$I$8:$QJ$8, P$2, Calculations!$I438:$QJ438)</f>
        <v>-340126.82504503697</v>
      </c>
      <c r="Q96" s="45">
        <f>SUMIF(Calculations!$I$8:$QJ$8, Q$2, Calculations!$I438:$QJ438)</f>
        <v>-359312.65150555287</v>
      </c>
      <c r="R96" s="45">
        <f>SUMIF(Calculations!$I$8:$QJ$8, R$2, Calculations!$I438:$QJ438)</f>
        <v>-379580.70938643458</v>
      </c>
      <c r="S96" s="45">
        <f>SUMIF(Calculations!$I$8:$QJ$8, S$2, Calculations!$I438:$QJ438)</f>
        <v>-400992.04504654708</v>
      </c>
      <c r="T96" s="45">
        <f>SUMIF(Calculations!$I$8:$QJ$8, T$2, Calculations!$I438:$QJ438)</f>
        <v>-423611.14833924302</v>
      </c>
      <c r="U96" s="45">
        <f>SUMIF(Calculations!$I$8:$QJ$8, U$2, Calculations!$I438:$QJ438)</f>
        <v>-447506.14685251936</v>
      </c>
      <c r="V96" s="45">
        <f>SUMIF(Calculations!$I$8:$QJ$8, V$2, Calculations!$I438:$QJ438)</f>
        <v>-472749.01110584516</v>
      </c>
      <c r="W96" s="45">
        <f>SUMIF(Calculations!$I$8:$QJ$8, W$2, Calculations!$I438:$QJ438)</f>
        <v>-499415.77132170362</v>
      </c>
      <c r="X96" s="45">
        <f>SUMIF(Calculations!$I$8:$QJ$8, X$2, Calculations!$I438:$QJ438)</f>
        <v>-527586.74642475275</v>
      </c>
      <c r="Y96" s="45">
        <f>SUMIF(Calculations!$I$8:$QJ$8, Y$2, Calculations!$I438:$QJ438)</f>
        <v>-557346.78595833899</v>
      </c>
      <c r="Z96" s="45">
        <f>SUMIF(Calculations!$I$8:$QJ$8, Z$2, Calculations!$I438:$QJ438)</f>
        <v>-588785.5256470039</v>
      </c>
      <c r="AA96" s="45">
        <f>SUMIF(Calculations!$I$8:$QJ$8, AA$2, Calculations!$I438:$QJ438)</f>
        <v>-621997.65737472405</v>
      </c>
      <c r="AB96" s="45">
        <f>SUMIF(Calculations!$I$8:$QJ$8, AB$2, Calculations!$I438:$QJ438)</f>
        <v>-451828.08523623768</v>
      </c>
      <c r="AC96" s="45">
        <f>SUMIF(Calculations!$I$8:$QJ$8, AC$2, Calculations!$I438:$QJ438)</f>
        <v>0</v>
      </c>
      <c r="AD96" s="45">
        <f>SUMIF(Calculations!$I$8:$QJ$8, AD$2, Calculations!$I438:$QJ438)</f>
        <v>0</v>
      </c>
      <c r="AE96" s="45">
        <f>SUMIF(Calculations!$I$8:$QJ$8, AE$2, Calculations!$I438:$QJ438)</f>
        <v>0</v>
      </c>
      <c r="AF96" s="45">
        <f>SUMIF(Calculations!$I$8:$QJ$8, AF$2, Calculations!$I438:$QJ438)</f>
        <v>0</v>
      </c>
      <c r="AG96" s="45">
        <f>SUMIF(Calculations!$I$8:$QJ$8, AG$2, Calculations!$I438:$QJ438)</f>
        <v>0</v>
      </c>
      <c r="AH96" s="45">
        <f>SUMIF(Calculations!$I$8:$QJ$8, AH$2, Calculations!$I438:$QJ438)</f>
        <v>0</v>
      </c>
      <c r="AI96" s="45">
        <f>SUMIF(Calculations!$I$8:$QJ$8, AI$2, Calculations!$I438:$QJ438)</f>
        <v>0</v>
      </c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</row>
    <row r="97" spans="1:46" ht="15" customHeight="1">
      <c r="C97" s="75" t="str">
        <f>Calculations!C439</f>
        <v>Interest Payment on Senior Loan</v>
      </c>
      <c r="D97" s="66">
        <f t="shared" si="28"/>
        <v>-4394453.7074578134</v>
      </c>
      <c r="E97" s="66">
        <f t="shared" si="29"/>
        <v>-10321.732647819445</v>
      </c>
      <c r="F97" s="50" t="str">
        <f>Calculations!E439</f>
        <v>EUR</v>
      </c>
      <c r="H97" s="66">
        <f t="shared" si="35"/>
        <v>-4404775.4401056329</v>
      </c>
      <c r="I97" s="45">
        <f>SUMIF(Calculations!$I$8:$QJ$8, I$2, Calculations!$I439:$QJ439)</f>
        <v>0</v>
      </c>
      <c r="J97" s="45">
        <f>SUMIF(Calculations!$I$8:$QJ$8, J$2, Calculations!$I439:$QJ439)</f>
        <v>0</v>
      </c>
      <c r="K97" s="45">
        <f>SUMIF(Calculations!$I$8:$QJ$8, K$2, Calculations!$I439:$QJ439)</f>
        <v>-347850.90472357604</v>
      </c>
      <c r="L97" s="45">
        <f>SUMIF(Calculations!$I$8:$QJ$8, L$2, Calculations!$I439:$QJ439)</f>
        <v>-404631.27705543174</v>
      </c>
      <c r="M97" s="45">
        <f>SUMIF(Calculations!$I$8:$QJ$8, M$2, Calculations!$I439:$QJ439)</f>
        <v>-389226.54971181997</v>
      </c>
      <c r="N97" s="45">
        <f>SUMIF(Calculations!$I$8:$QJ$8, N$2, Calculations!$I439:$QJ439)</f>
        <v>-372952.87465893256</v>
      </c>
      <c r="O97" s="45">
        <f>SUMIF(Calculations!$I$8:$QJ$8, O$2, Calculations!$I439:$QJ439)</f>
        <v>-355761.23641570221</v>
      </c>
      <c r="P97" s="45">
        <f>SUMIF(Calculations!$I$8:$QJ$8, P$2, Calculations!$I439:$QJ439)</f>
        <v>-337599.85464264912</v>
      </c>
      <c r="Q97" s="45">
        <f>SUMIF(Calculations!$I$8:$QJ$8, Q$2, Calculations!$I439:$QJ439)</f>
        <v>-318414.02818213328</v>
      </c>
      <c r="R97" s="45">
        <f>SUMIF(Calculations!$I$8:$QJ$8, R$2, Calculations!$I439:$QJ439)</f>
        <v>-298145.97030125151</v>
      </c>
      <c r="S97" s="45">
        <f>SUMIF(Calculations!$I$8:$QJ$8, S$2, Calculations!$I439:$QJ439)</f>
        <v>-276734.63464113907</v>
      </c>
      <c r="T97" s="45">
        <f>SUMIF(Calculations!$I$8:$QJ$8, T$2, Calculations!$I439:$QJ439)</f>
        <v>-254115.53134844312</v>
      </c>
      <c r="U97" s="45">
        <f>SUMIF(Calculations!$I$8:$QJ$8, U$2, Calculations!$I439:$QJ439)</f>
        <v>-230220.53283516676</v>
      </c>
      <c r="V97" s="45">
        <f>SUMIF(Calculations!$I$8:$QJ$8, V$2, Calculations!$I439:$QJ439)</f>
        <v>-204977.66858184099</v>
      </c>
      <c r="W97" s="45">
        <f>SUMIF(Calculations!$I$8:$QJ$8, W$2, Calculations!$I439:$QJ439)</f>
        <v>-178310.90836598253</v>
      </c>
      <c r="X97" s="45">
        <f>SUMIF(Calculations!$I$8:$QJ$8, X$2, Calculations!$I439:$QJ439)</f>
        <v>-150139.93326293342</v>
      </c>
      <c r="Y97" s="45">
        <f>SUMIF(Calculations!$I$8:$QJ$8, Y$2, Calculations!$I439:$QJ439)</f>
        <v>-120379.89372934712</v>
      </c>
      <c r="Z97" s="45">
        <f>SUMIF(Calculations!$I$8:$QJ$8, Z$2, Calculations!$I439:$QJ439)</f>
        <v>-88941.154040682304</v>
      </c>
      <c r="AA97" s="45">
        <f>SUMIF(Calculations!$I$8:$QJ$8, AA$2, Calculations!$I439:$QJ439)</f>
        <v>-55729.022312962057</v>
      </c>
      <c r="AB97" s="45">
        <f>SUMIF(Calculations!$I$8:$QJ$8, AB$2, Calculations!$I439:$QJ439)</f>
        <v>-20643.465295638565</v>
      </c>
      <c r="AC97" s="45">
        <f>SUMIF(Calculations!$I$8:$QJ$8, AC$2, Calculations!$I439:$QJ439)</f>
        <v>0</v>
      </c>
      <c r="AD97" s="45">
        <f>SUMIF(Calculations!$I$8:$QJ$8, AD$2, Calculations!$I439:$QJ439)</f>
        <v>0</v>
      </c>
      <c r="AE97" s="45">
        <f>SUMIF(Calculations!$I$8:$QJ$8, AE$2, Calculations!$I439:$QJ439)</f>
        <v>0</v>
      </c>
      <c r="AF97" s="45">
        <f>SUMIF(Calculations!$I$8:$QJ$8, AF$2, Calculations!$I439:$QJ439)</f>
        <v>0</v>
      </c>
      <c r="AG97" s="45">
        <f>SUMIF(Calculations!$I$8:$QJ$8, AG$2, Calculations!$I439:$QJ439)</f>
        <v>0</v>
      </c>
      <c r="AH97" s="45">
        <f>SUMIF(Calculations!$I$8:$QJ$8, AH$2, Calculations!$I439:$QJ439)</f>
        <v>0</v>
      </c>
      <c r="AI97" s="45">
        <f>SUMIF(Calculations!$I$8:$QJ$8, AI$2, Calculations!$I439:$QJ439)</f>
        <v>0</v>
      </c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</row>
    <row r="98" spans="1:46" ht="15" customHeight="1">
      <c r="C98" s="75" t="str">
        <f>Calculations!C440</f>
        <v>Interest Payment on Subordinated Debt</v>
      </c>
      <c r="D98" s="66">
        <f t="shared" si="28"/>
        <v>-5563068.5112027265</v>
      </c>
      <c r="E98" s="66">
        <f t="shared" si="29"/>
        <v>803800.34678275045</v>
      </c>
      <c r="F98" s="50" t="str">
        <f>Calculations!E440</f>
        <v>EUR</v>
      </c>
      <c r="H98" s="66">
        <f t="shared" si="35"/>
        <v>-4759268.1644199761</v>
      </c>
      <c r="I98" s="45">
        <f>SUMIF(Calculations!$I$8:$QJ$8, I$2, Calculations!$I440:$QJ440)</f>
        <v>0</v>
      </c>
      <c r="J98" s="45">
        <f>SUMIF(Calculations!$I$8:$QJ$8, J$2, Calculations!$I440:$QJ440)</f>
        <v>0</v>
      </c>
      <c r="K98" s="45">
        <f>SUMIF(Calculations!$I$8:$QJ$8, K$2, Calculations!$I440:$QJ440)</f>
        <v>-382442.26076848991</v>
      </c>
      <c r="L98" s="45">
        <f>SUMIF(Calculations!$I$8:$QJ$8, L$2, Calculations!$I440:$QJ440)</f>
        <v>-450877.61405545601</v>
      </c>
      <c r="M98" s="45">
        <f>SUMIF(Calculations!$I$8:$QJ$8, M$2, Calculations!$I440:$QJ440)</f>
        <v>-441998.72199194122</v>
      </c>
      <c r="N98" s="45">
        <f>SUMIF(Calculations!$I$8:$QJ$8, N$2, Calculations!$I440:$QJ440)</f>
        <v>-431993.76417493261</v>
      </c>
      <c r="O98" s="45">
        <f>SUMIF(Calculations!$I$8:$QJ$8, O$2, Calculations!$I440:$QJ440)</f>
        <v>-420719.92728131282</v>
      </c>
      <c r="P98" s="45">
        <f>SUMIF(Calculations!$I$8:$QJ$8, P$2, Calculations!$I440:$QJ440)</f>
        <v>-408016.28568395687</v>
      </c>
      <c r="Q98" s="45">
        <f>SUMIF(Calculations!$I$8:$QJ$8, Q$2, Calculations!$I440:$QJ440)</f>
        <v>-393701.50435823039</v>
      </c>
      <c r="R98" s="45">
        <f>SUMIF(Calculations!$I$8:$QJ$8, R$2, Calculations!$I440:$QJ440)</f>
        <v>-377571.25045953615</v>
      </c>
      <c r="S98" s="45">
        <f>SUMIF(Calculations!$I$8:$QJ$8, S$2, Calculations!$I440:$QJ440)</f>
        <v>-359395.27662410372</v>
      </c>
      <c r="T98" s="45">
        <f>SUMIF(Calculations!$I$8:$QJ$8, T$2, Calculations!$I440:$QJ440)</f>
        <v>-338914.13435931463</v>
      </c>
      <c r="U98" s="45">
        <f>SUMIF(Calculations!$I$8:$QJ$8, U$2, Calculations!$I440:$QJ440)</f>
        <v>-315835.47060965654</v>
      </c>
      <c r="V98" s="45">
        <f>SUMIF(Calculations!$I$8:$QJ$8, V$2, Calculations!$I440:$QJ440)</f>
        <v>-289829.85463454248</v>
      </c>
      <c r="W98" s="45">
        <f>SUMIF(Calculations!$I$8:$QJ$8, W$2, Calculations!$I440:$QJ440)</f>
        <v>-260526.07562978414</v>
      </c>
      <c r="X98" s="45">
        <f>SUMIF(Calculations!$I$8:$QJ$8, X$2, Calculations!$I440:$QJ440)</f>
        <v>-227505.84396976669</v>
      </c>
      <c r="Y98" s="45">
        <f>SUMIF(Calculations!$I$8:$QJ$8, Y$2, Calculations!$I440:$QJ440)</f>
        <v>-190297.82043450297</v>
      </c>
      <c r="Z98" s="45">
        <f>SUMIF(Calculations!$I$8:$QJ$8, Z$2, Calculations!$I440:$QJ440)</f>
        <v>-148370.88819322834</v>
      </c>
      <c r="AA98" s="45">
        <f>SUMIF(Calculations!$I$8:$QJ$8, AA$2, Calculations!$I440:$QJ440)</f>
        <v>-101126.571507113</v>
      </c>
      <c r="AB98" s="45">
        <f>SUMIF(Calculations!$I$8:$QJ$8, AB$2, Calculations!$I440:$QJ440)</f>
        <v>-47890.492933716785</v>
      </c>
      <c r="AC98" s="45">
        <f>SUMIF(Calculations!$I$8:$QJ$8, AC$2, Calculations!$I440:$QJ440)</f>
        <v>12097.252908858321</v>
      </c>
      <c r="AD98" s="45">
        <f>SUMIF(Calculations!$I$8:$QJ$8, AD$2, Calculations!$I440:$QJ440)</f>
        <v>79692.946425466944</v>
      </c>
      <c r="AE98" s="45">
        <f>SUMIF(Calculations!$I$8:$QJ$8, AE$2, Calculations!$I440:$QJ440)</f>
        <v>155861.46580911084</v>
      </c>
      <c r="AF98" s="45">
        <f>SUMIF(Calculations!$I$8:$QJ$8, AF$2, Calculations!$I440:$QJ440)</f>
        <v>241690.05995869296</v>
      </c>
      <c r="AG98" s="45">
        <f>SUMIF(Calculations!$I$8:$QJ$8, AG$2, Calculations!$I440:$QJ440)</f>
        <v>338403.86814748036</v>
      </c>
      <c r="AH98" s="45">
        <f>SUMIF(Calculations!$I$8:$QJ$8, AH$2, Calculations!$I440:$QJ440)</f>
        <v>0</v>
      </c>
      <c r="AI98" s="45">
        <f>SUMIF(Calculations!$I$8:$QJ$8, AI$2, Calculations!$I440:$QJ440)</f>
        <v>0</v>
      </c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</row>
    <row r="99" spans="1:46" ht="15" customHeight="1">
      <c r="C99" s="75" t="str">
        <f>Calculations!C441</f>
        <v>Dividends</v>
      </c>
      <c r="D99" s="66">
        <f t="shared" si="28"/>
        <v>0</v>
      </c>
      <c r="E99" s="66">
        <f t="shared" si="29"/>
        <v>0</v>
      </c>
      <c r="F99" s="50" t="str">
        <f>Calculations!E441</f>
        <v>EUR</v>
      </c>
      <c r="H99" s="66">
        <f t="shared" si="35"/>
        <v>0</v>
      </c>
      <c r="I99" s="45">
        <f>SUMIF(Calculations!$I$8:$QJ$8, I$2, Calculations!$I441:$QJ441)</f>
        <v>0</v>
      </c>
      <c r="J99" s="45">
        <f>SUMIF(Calculations!$I$8:$QJ$8, J$2, Calculations!$I441:$QJ441)</f>
        <v>0</v>
      </c>
      <c r="K99" s="45">
        <f>SUMIF(Calculations!$I$8:$QJ$8, K$2, Calculations!$I441:$QJ441)</f>
        <v>0</v>
      </c>
      <c r="L99" s="45">
        <f>SUMIF(Calculations!$I$8:$QJ$8, L$2, Calculations!$I441:$QJ441)</f>
        <v>0</v>
      </c>
      <c r="M99" s="45">
        <f>SUMIF(Calculations!$I$8:$QJ$8, M$2, Calculations!$I441:$QJ441)</f>
        <v>0</v>
      </c>
      <c r="N99" s="45">
        <f>SUMIF(Calculations!$I$8:$QJ$8, N$2, Calculations!$I441:$QJ441)</f>
        <v>0</v>
      </c>
      <c r="O99" s="45">
        <f>SUMIF(Calculations!$I$8:$QJ$8, O$2, Calculations!$I441:$QJ441)</f>
        <v>0</v>
      </c>
      <c r="P99" s="45">
        <f>SUMIF(Calculations!$I$8:$QJ$8, P$2, Calculations!$I441:$QJ441)</f>
        <v>0</v>
      </c>
      <c r="Q99" s="45">
        <f>SUMIF(Calculations!$I$8:$QJ$8, Q$2, Calculations!$I441:$QJ441)</f>
        <v>0</v>
      </c>
      <c r="R99" s="45">
        <f>SUMIF(Calculations!$I$8:$QJ$8, R$2, Calculations!$I441:$QJ441)</f>
        <v>0</v>
      </c>
      <c r="S99" s="45">
        <f>SUMIF(Calculations!$I$8:$QJ$8, S$2, Calculations!$I441:$QJ441)</f>
        <v>0</v>
      </c>
      <c r="T99" s="45">
        <f>SUMIF(Calculations!$I$8:$QJ$8, T$2, Calculations!$I441:$QJ441)</f>
        <v>0</v>
      </c>
      <c r="U99" s="45">
        <f>SUMIF(Calculations!$I$8:$QJ$8, U$2, Calculations!$I441:$QJ441)</f>
        <v>0</v>
      </c>
      <c r="V99" s="45">
        <f>SUMIF(Calculations!$I$8:$QJ$8, V$2, Calculations!$I441:$QJ441)</f>
        <v>0</v>
      </c>
      <c r="W99" s="45">
        <f>SUMIF(Calculations!$I$8:$QJ$8, W$2, Calculations!$I441:$QJ441)</f>
        <v>0</v>
      </c>
      <c r="X99" s="45">
        <f>SUMIF(Calculations!$I$8:$QJ$8, X$2, Calculations!$I441:$QJ441)</f>
        <v>0</v>
      </c>
      <c r="Y99" s="45">
        <f>SUMIF(Calculations!$I$8:$QJ$8, Y$2, Calculations!$I441:$QJ441)</f>
        <v>0</v>
      </c>
      <c r="Z99" s="45">
        <f>SUMIF(Calculations!$I$8:$QJ$8, Z$2, Calculations!$I441:$QJ441)</f>
        <v>0</v>
      </c>
      <c r="AA99" s="45">
        <f>SUMIF(Calculations!$I$8:$QJ$8, AA$2, Calculations!$I441:$QJ441)</f>
        <v>0</v>
      </c>
      <c r="AB99" s="45">
        <f>SUMIF(Calculations!$I$8:$QJ$8, AB$2, Calculations!$I441:$QJ441)</f>
        <v>0</v>
      </c>
      <c r="AC99" s="45">
        <f>SUMIF(Calculations!$I$8:$QJ$8, AC$2, Calculations!$I441:$QJ441)</f>
        <v>0</v>
      </c>
      <c r="AD99" s="45">
        <f>SUMIF(Calculations!$I$8:$QJ$8, AD$2, Calculations!$I441:$QJ441)</f>
        <v>0</v>
      </c>
      <c r="AE99" s="45">
        <f>SUMIF(Calculations!$I$8:$QJ$8, AE$2, Calculations!$I441:$QJ441)</f>
        <v>0</v>
      </c>
      <c r="AF99" s="45">
        <f>SUMIF(Calculations!$I$8:$QJ$8, AF$2, Calculations!$I441:$QJ441)</f>
        <v>0</v>
      </c>
      <c r="AG99" s="45">
        <f>SUMIF(Calculations!$I$8:$QJ$8, AG$2, Calculations!$I441:$QJ441)</f>
        <v>0</v>
      </c>
      <c r="AH99" s="45">
        <f>SUMIF(Calculations!$I$8:$QJ$8, AH$2, Calculations!$I441:$QJ441)</f>
        <v>0</v>
      </c>
      <c r="AI99" s="45">
        <f>SUMIF(Calculations!$I$8:$QJ$8, AI$2, Calculations!$I441:$QJ441)</f>
        <v>0</v>
      </c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</row>
    <row r="100" spans="1:46" ht="15" customHeight="1">
      <c r="C100" s="75" t="str">
        <f>Calculations!C442</f>
        <v>Change in DSRA</v>
      </c>
      <c r="D100" s="66">
        <f t="shared" si="28"/>
        <v>0</v>
      </c>
      <c r="E100" s="66">
        <f t="shared" si="29"/>
        <v>0</v>
      </c>
      <c r="F100" s="50" t="str">
        <f>Calculations!E442</f>
        <v>EUR</v>
      </c>
      <c r="H100" s="66">
        <f t="shared" si="35"/>
        <v>0</v>
      </c>
      <c r="I100" s="45">
        <f>SUMIF(Calculations!$I$8:$QJ$8, I$2, Calculations!$I442:$QJ442)</f>
        <v>0</v>
      </c>
      <c r="J100" s="45">
        <f>SUMIF(Calculations!$I$8:$QJ$8, J$2, Calculations!$I442:$QJ442)</f>
        <v>-169431.66992192154</v>
      </c>
      <c r="K100" s="45">
        <f>SUMIF(Calculations!$I$8:$QJ$8, K$2, Calculations!$I442:$QJ442)</f>
        <v>-169431.66992192154</v>
      </c>
      <c r="L100" s="45">
        <f>SUMIF(Calculations!$I$8:$QJ$8, L$2, Calculations!$I442:$QJ442)</f>
        <v>0</v>
      </c>
      <c r="M100" s="45">
        <f>SUMIF(Calculations!$I$8:$QJ$8, M$2, Calculations!$I442:$QJ442)</f>
        <v>0</v>
      </c>
      <c r="N100" s="45">
        <f>SUMIF(Calculations!$I$8:$QJ$8, N$2, Calculations!$I442:$QJ442)</f>
        <v>0</v>
      </c>
      <c r="O100" s="45">
        <f>SUMIF(Calculations!$I$8:$QJ$8, O$2, Calculations!$I442:$QJ442)</f>
        <v>0</v>
      </c>
      <c r="P100" s="45">
        <f>SUMIF(Calculations!$I$8:$QJ$8, P$2, Calculations!$I442:$QJ442)</f>
        <v>0</v>
      </c>
      <c r="Q100" s="45">
        <f>SUMIF(Calculations!$I$8:$QJ$8, Q$2, Calculations!$I442:$QJ442)</f>
        <v>0</v>
      </c>
      <c r="R100" s="45">
        <f>SUMIF(Calculations!$I$8:$QJ$8, R$2, Calculations!$I442:$QJ442)</f>
        <v>0</v>
      </c>
      <c r="S100" s="45">
        <f>SUMIF(Calculations!$I$8:$QJ$8, S$2, Calculations!$I442:$QJ442)</f>
        <v>0</v>
      </c>
      <c r="T100" s="45">
        <f>SUMIF(Calculations!$I$8:$QJ$8, T$2, Calculations!$I442:$QJ442)</f>
        <v>0</v>
      </c>
      <c r="U100" s="45">
        <f>SUMIF(Calculations!$I$8:$QJ$8, U$2, Calculations!$I442:$QJ442)</f>
        <v>0</v>
      </c>
      <c r="V100" s="45">
        <f>SUMIF(Calculations!$I$8:$QJ$8, V$2, Calculations!$I442:$QJ442)</f>
        <v>0</v>
      </c>
      <c r="W100" s="45">
        <f>SUMIF(Calculations!$I$8:$QJ$8, W$2, Calculations!$I442:$QJ442)</f>
        <v>0</v>
      </c>
      <c r="X100" s="45">
        <f>SUMIF(Calculations!$I$8:$QJ$8, X$2, Calculations!$I442:$QJ442)</f>
        <v>0</v>
      </c>
      <c r="Y100" s="45">
        <f>SUMIF(Calculations!$I$8:$QJ$8, Y$2, Calculations!$I442:$QJ442)</f>
        <v>0</v>
      </c>
      <c r="Z100" s="45">
        <f>SUMIF(Calculations!$I$8:$QJ$8, Z$2, Calculations!$I442:$QJ442)</f>
        <v>0</v>
      </c>
      <c r="AA100" s="45">
        <f>SUMIF(Calculations!$I$8:$QJ$8, AA$2, Calculations!$I442:$QJ442)</f>
        <v>0</v>
      </c>
      <c r="AB100" s="45">
        <f>SUMIF(Calculations!$I$8:$QJ$8, AB$2, Calculations!$I442:$QJ442)</f>
        <v>338863.33984384307</v>
      </c>
      <c r="AC100" s="45">
        <f>SUMIF(Calculations!$I$8:$QJ$8, AC$2, Calculations!$I442:$QJ442)</f>
        <v>0</v>
      </c>
      <c r="AD100" s="45">
        <f>SUMIF(Calculations!$I$8:$QJ$8, AD$2, Calculations!$I442:$QJ442)</f>
        <v>0</v>
      </c>
      <c r="AE100" s="45">
        <f>SUMIF(Calculations!$I$8:$QJ$8, AE$2, Calculations!$I442:$QJ442)</f>
        <v>0</v>
      </c>
      <c r="AF100" s="45">
        <f>SUMIF(Calculations!$I$8:$QJ$8, AF$2, Calculations!$I442:$QJ442)</f>
        <v>0</v>
      </c>
      <c r="AG100" s="45">
        <f>SUMIF(Calculations!$I$8:$QJ$8, AG$2, Calculations!$I442:$QJ442)</f>
        <v>0</v>
      </c>
      <c r="AH100" s="45">
        <f>SUMIF(Calculations!$I$8:$QJ$8, AH$2, Calculations!$I442:$QJ442)</f>
        <v>0</v>
      </c>
      <c r="AI100" s="45">
        <f>SUMIF(Calculations!$I$8:$QJ$8, AI$2, Calculations!$I442:$QJ442)</f>
        <v>0</v>
      </c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</row>
    <row r="101" spans="1:46" ht="15" customHeight="1">
      <c r="C101" s="75" t="str">
        <f>Calculations!C443</f>
        <v>Change in MMRA</v>
      </c>
      <c r="D101" s="66">
        <f t="shared" si="28"/>
        <v>0</v>
      </c>
      <c r="E101" s="66">
        <f t="shared" si="29"/>
        <v>0</v>
      </c>
      <c r="F101" s="50" t="str">
        <f>Calculations!E443</f>
        <v>EUR</v>
      </c>
      <c r="H101" s="66">
        <f t="shared" si="35"/>
        <v>0</v>
      </c>
      <c r="I101" s="45">
        <f>SUMIF(Calculations!$I$8:$QJ$8, I$2, Calculations!$I443:$QJ443)</f>
        <v>0</v>
      </c>
      <c r="J101" s="45">
        <f>SUMIF(Calculations!$I$8:$QJ$8, J$2, Calculations!$I443:$QJ443)</f>
        <v>0</v>
      </c>
      <c r="K101" s="45">
        <f>SUMIF(Calculations!$I$8:$QJ$8, K$2, Calculations!$I443:$QJ443)</f>
        <v>0</v>
      </c>
      <c r="L101" s="45">
        <f>SUMIF(Calculations!$I$8:$QJ$8, L$2, Calculations!$I443:$QJ443)</f>
        <v>0</v>
      </c>
      <c r="M101" s="45">
        <f>SUMIF(Calculations!$I$8:$QJ$8, M$2, Calculations!$I443:$QJ443)</f>
        <v>0</v>
      </c>
      <c r="N101" s="45">
        <f>SUMIF(Calculations!$I$8:$QJ$8, N$2, Calculations!$I443:$QJ443)</f>
        <v>0</v>
      </c>
      <c r="O101" s="45">
        <f>SUMIF(Calculations!$I$8:$QJ$8, O$2, Calculations!$I443:$QJ443)</f>
        <v>0</v>
      </c>
      <c r="P101" s="45">
        <f>SUMIF(Calculations!$I$8:$QJ$8, P$2, Calculations!$I443:$QJ443)</f>
        <v>0</v>
      </c>
      <c r="Q101" s="45">
        <f>SUMIF(Calculations!$I$8:$QJ$8, Q$2, Calculations!$I443:$QJ443)</f>
        <v>0</v>
      </c>
      <c r="R101" s="45">
        <f>SUMIF(Calculations!$I$8:$QJ$8, R$2, Calculations!$I443:$QJ443)</f>
        <v>0</v>
      </c>
      <c r="S101" s="45">
        <f>SUMIF(Calculations!$I$8:$QJ$8, S$2, Calculations!$I443:$QJ443)</f>
        <v>0</v>
      </c>
      <c r="T101" s="45">
        <f>SUMIF(Calculations!$I$8:$QJ$8, T$2, Calculations!$I443:$QJ443)</f>
        <v>0</v>
      </c>
      <c r="U101" s="45">
        <f>SUMIF(Calculations!$I$8:$QJ$8, U$2, Calculations!$I443:$QJ443)</f>
        <v>0</v>
      </c>
      <c r="V101" s="45">
        <f>SUMIF(Calculations!$I$8:$QJ$8, V$2, Calculations!$I443:$QJ443)</f>
        <v>0</v>
      </c>
      <c r="W101" s="45">
        <f>SUMIF(Calculations!$I$8:$QJ$8, W$2, Calculations!$I443:$QJ443)</f>
        <v>0</v>
      </c>
      <c r="X101" s="45">
        <f>SUMIF(Calculations!$I$8:$QJ$8, X$2, Calculations!$I443:$QJ443)</f>
        <v>0</v>
      </c>
      <c r="Y101" s="45">
        <f>SUMIF(Calculations!$I$8:$QJ$8, Y$2, Calculations!$I443:$QJ443)</f>
        <v>0</v>
      </c>
      <c r="Z101" s="45">
        <f>SUMIF(Calculations!$I$8:$QJ$8, Z$2, Calculations!$I443:$QJ443)</f>
        <v>0</v>
      </c>
      <c r="AA101" s="45">
        <f>SUMIF(Calculations!$I$8:$QJ$8, AA$2, Calculations!$I443:$QJ443)</f>
        <v>0</v>
      </c>
      <c r="AB101" s="45">
        <f>SUMIF(Calculations!$I$8:$QJ$8, AB$2, Calculations!$I443:$QJ443)</f>
        <v>0</v>
      </c>
      <c r="AC101" s="45">
        <f>SUMIF(Calculations!$I$8:$QJ$8, AC$2, Calculations!$I443:$QJ443)</f>
        <v>0</v>
      </c>
      <c r="AD101" s="45">
        <f>SUMIF(Calculations!$I$8:$QJ$8, AD$2, Calculations!$I443:$QJ443)</f>
        <v>0</v>
      </c>
      <c r="AE101" s="45">
        <f>SUMIF(Calculations!$I$8:$QJ$8, AE$2, Calculations!$I443:$QJ443)</f>
        <v>0</v>
      </c>
      <c r="AF101" s="45">
        <f>SUMIF(Calculations!$I$8:$QJ$8, AF$2, Calculations!$I443:$QJ443)</f>
        <v>0</v>
      </c>
      <c r="AG101" s="45">
        <f>SUMIF(Calculations!$I$8:$QJ$8, AG$2, Calculations!$I443:$QJ443)</f>
        <v>0</v>
      </c>
      <c r="AH101" s="45">
        <f>SUMIF(Calculations!$I$8:$QJ$8, AH$2, Calculations!$I443:$QJ443)</f>
        <v>0</v>
      </c>
      <c r="AI101" s="45">
        <f>SUMIF(Calculations!$I$8:$QJ$8, AI$2, Calculations!$I443:$QJ443)</f>
        <v>0</v>
      </c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</row>
    <row r="102" spans="1:46" ht="15" customHeight="1">
      <c r="C102" s="75" t="str">
        <f>Calculations!C444</f>
        <v>Initial Funding of Working Capital</v>
      </c>
      <c r="D102" s="66">
        <f t="shared" si="28"/>
        <v>0</v>
      </c>
      <c r="E102" s="66">
        <f t="shared" si="29"/>
        <v>0</v>
      </c>
      <c r="F102" s="50" t="str">
        <f>Calculations!E444</f>
        <v>EUR</v>
      </c>
      <c r="H102" s="66">
        <f t="shared" si="35"/>
        <v>0</v>
      </c>
      <c r="I102" s="45">
        <f>SUMIF(Calculations!$I$8:$QJ$8, I$2, Calculations!$I444:$QJ444)</f>
        <v>0</v>
      </c>
      <c r="J102" s="45">
        <f>SUMIF(Calculations!$I$8:$QJ$8, J$2, Calculations!$I444:$QJ444)</f>
        <v>0</v>
      </c>
      <c r="K102" s="45">
        <f>SUMIF(Calculations!$I$8:$QJ$8, K$2, Calculations!$I444:$QJ444)</f>
        <v>0</v>
      </c>
      <c r="L102" s="45">
        <f>SUMIF(Calculations!$I$8:$QJ$8, L$2, Calculations!$I444:$QJ444)</f>
        <v>0</v>
      </c>
      <c r="M102" s="45">
        <f>SUMIF(Calculations!$I$8:$QJ$8, M$2, Calculations!$I444:$QJ444)</f>
        <v>0</v>
      </c>
      <c r="N102" s="45">
        <f>SUMIF(Calculations!$I$8:$QJ$8, N$2, Calculations!$I444:$QJ444)</f>
        <v>0</v>
      </c>
      <c r="O102" s="45">
        <f>SUMIF(Calculations!$I$8:$QJ$8, O$2, Calculations!$I444:$QJ444)</f>
        <v>0</v>
      </c>
      <c r="P102" s="45">
        <f>SUMIF(Calculations!$I$8:$QJ$8, P$2, Calculations!$I444:$QJ444)</f>
        <v>0</v>
      </c>
      <c r="Q102" s="45">
        <f>SUMIF(Calculations!$I$8:$QJ$8, Q$2, Calculations!$I444:$QJ444)</f>
        <v>0</v>
      </c>
      <c r="R102" s="45">
        <f>SUMIF(Calculations!$I$8:$QJ$8, R$2, Calculations!$I444:$QJ444)</f>
        <v>0</v>
      </c>
      <c r="S102" s="45">
        <f>SUMIF(Calculations!$I$8:$QJ$8, S$2, Calculations!$I444:$QJ444)</f>
        <v>0</v>
      </c>
      <c r="T102" s="45">
        <f>SUMIF(Calculations!$I$8:$QJ$8, T$2, Calculations!$I444:$QJ444)</f>
        <v>0</v>
      </c>
      <c r="U102" s="45">
        <f>SUMIF(Calculations!$I$8:$QJ$8, U$2, Calculations!$I444:$QJ444)</f>
        <v>0</v>
      </c>
      <c r="V102" s="45">
        <f>SUMIF(Calculations!$I$8:$QJ$8, V$2, Calculations!$I444:$QJ444)</f>
        <v>0</v>
      </c>
      <c r="W102" s="45">
        <f>SUMIF(Calculations!$I$8:$QJ$8, W$2, Calculations!$I444:$QJ444)</f>
        <v>0</v>
      </c>
      <c r="X102" s="45">
        <f>SUMIF(Calculations!$I$8:$QJ$8, X$2, Calculations!$I444:$QJ444)</f>
        <v>0</v>
      </c>
      <c r="Y102" s="45">
        <f>SUMIF(Calculations!$I$8:$QJ$8, Y$2, Calculations!$I444:$QJ444)</f>
        <v>0</v>
      </c>
      <c r="Z102" s="45">
        <f>SUMIF(Calculations!$I$8:$QJ$8, Z$2, Calculations!$I444:$QJ444)</f>
        <v>0</v>
      </c>
      <c r="AA102" s="45">
        <f>SUMIF(Calculations!$I$8:$QJ$8, AA$2, Calculations!$I444:$QJ444)</f>
        <v>0</v>
      </c>
      <c r="AB102" s="45">
        <f>SUMIF(Calculations!$I$8:$QJ$8, AB$2, Calculations!$I444:$QJ444)</f>
        <v>0</v>
      </c>
      <c r="AC102" s="45">
        <f>SUMIF(Calculations!$I$8:$QJ$8, AC$2, Calculations!$I444:$QJ444)</f>
        <v>0</v>
      </c>
      <c r="AD102" s="45">
        <f>SUMIF(Calculations!$I$8:$QJ$8, AD$2, Calculations!$I444:$QJ444)</f>
        <v>0</v>
      </c>
      <c r="AE102" s="45">
        <f>SUMIF(Calculations!$I$8:$QJ$8, AE$2, Calculations!$I444:$QJ444)</f>
        <v>0</v>
      </c>
      <c r="AF102" s="45">
        <f>SUMIF(Calculations!$I$8:$QJ$8, AF$2, Calculations!$I444:$QJ444)</f>
        <v>0</v>
      </c>
      <c r="AG102" s="45">
        <f>SUMIF(Calculations!$I$8:$QJ$8, AG$2, Calculations!$I444:$QJ444)</f>
        <v>0</v>
      </c>
      <c r="AH102" s="45">
        <f>SUMIF(Calculations!$I$8:$QJ$8, AH$2, Calculations!$I444:$QJ444)</f>
        <v>0</v>
      </c>
      <c r="AI102" s="45">
        <f>SUMIF(Calculations!$I$8:$QJ$8, AI$2, Calculations!$I444:$QJ444)</f>
        <v>0</v>
      </c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</row>
    <row r="103" spans="1:46" ht="15" customHeight="1">
      <c r="C103" s="97" t="str">
        <f>Calculations!C445</f>
        <v>Interest  on Reserve Accounts</v>
      </c>
      <c r="D103" s="66">
        <f t="shared" si="28"/>
        <v>0</v>
      </c>
      <c r="E103" s="66">
        <f t="shared" si="29"/>
        <v>0</v>
      </c>
      <c r="F103" s="43" t="str">
        <f>Calculations!E445</f>
        <v>EUR</v>
      </c>
      <c r="G103" s="37"/>
      <c r="H103" s="66">
        <f t="shared" si="35"/>
        <v>0</v>
      </c>
      <c r="I103" s="38">
        <f>SUMIF(Calculations!$I$8:$QJ$8, I$2, Calculations!$I445:$QJ445)</f>
        <v>0</v>
      </c>
      <c r="J103" s="38">
        <f>SUMIF(Calculations!$I$8:$QJ$8, J$2, Calculations!$I445:$QJ445)</f>
        <v>0</v>
      </c>
      <c r="K103" s="38">
        <f>SUMIF(Calculations!$I$8:$QJ$8, K$2, Calculations!$I445:$QJ445)</f>
        <v>0</v>
      </c>
      <c r="L103" s="38">
        <f>SUMIF(Calculations!$I$8:$QJ$8, L$2, Calculations!$I445:$QJ445)</f>
        <v>0</v>
      </c>
      <c r="M103" s="38">
        <f>SUMIF(Calculations!$I$8:$QJ$8, M$2, Calculations!$I445:$QJ445)</f>
        <v>0</v>
      </c>
      <c r="N103" s="38">
        <f>SUMIF(Calculations!$I$8:$QJ$8, N$2, Calculations!$I445:$QJ445)</f>
        <v>0</v>
      </c>
      <c r="O103" s="38">
        <f>SUMIF(Calculations!$I$8:$QJ$8, O$2, Calculations!$I445:$QJ445)</f>
        <v>0</v>
      </c>
      <c r="P103" s="38">
        <f>SUMIF(Calculations!$I$8:$QJ$8, P$2, Calculations!$I445:$QJ445)</f>
        <v>0</v>
      </c>
      <c r="Q103" s="38">
        <f>SUMIF(Calculations!$I$8:$QJ$8, Q$2, Calculations!$I445:$QJ445)</f>
        <v>0</v>
      </c>
      <c r="R103" s="38">
        <f>SUMIF(Calculations!$I$8:$QJ$8, R$2, Calculations!$I445:$QJ445)</f>
        <v>0</v>
      </c>
      <c r="S103" s="38">
        <f>SUMIF(Calculations!$I$8:$QJ$8, S$2, Calculations!$I445:$QJ445)</f>
        <v>0</v>
      </c>
      <c r="T103" s="38">
        <f>SUMIF(Calculations!$I$8:$QJ$8, T$2, Calculations!$I445:$QJ445)</f>
        <v>0</v>
      </c>
      <c r="U103" s="38">
        <f>SUMIF(Calculations!$I$8:$QJ$8, U$2, Calculations!$I445:$QJ445)</f>
        <v>0</v>
      </c>
      <c r="V103" s="38">
        <f>SUMIF(Calculations!$I$8:$QJ$8, V$2, Calculations!$I445:$QJ445)</f>
        <v>0</v>
      </c>
      <c r="W103" s="38">
        <f>SUMIF(Calculations!$I$8:$QJ$8, W$2, Calculations!$I445:$QJ445)</f>
        <v>0</v>
      </c>
      <c r="X103" s="38">
        <f>SUMIF(Calculations!$I$8:$QJ$8, X$2, Calculations!$I445:$QJ445)</f>
        <v>0</v>
      </c>
      <c r="Y103" s="38">
        <f>SUMIF(Calculations!$I$8:$QJ$8, Y$2, Calculations!$I445:$QJ445)</f>
        <v>0</v>
      </c>
      <c r="Z103" s="38">
        <f>SUMIF(Calculations!$I$8:$QJ$8, Z$2, Calculations!$I445:$QJ445)</f>
        <v>0</v>
      </c>
      <c r="AA103" s="38">
        <f>SUMIF(Calculations!$I$8:$QJ$8, AA$2, Calculations!$I445:$QJ445)</f>
        <v>0</v>
      </c>
      <c r="AB103" s="38">
        <f>SUMIF(Calculations!$I$8:$QJ$8, AB$2, Calculations!$I445:$QJ445)</f>
        <v>0</v>
      </c>
      <c r="AC103" s="38">
        <f>SUMIF(Calculations!$I$8:$QJ$8, AC$2, Calculations!$I445:$QJ445)</f>
        <v>0</v>
      </c>
      <c r="AD103" s="38">
        <f>SUMIF(Calculations!$I$8:$QJ$8, AD$2, Calculations!$I445:$QJ445)</f>
        <v>0</v>
      </c>
      <c r="AE103" s="38">
        <f>SUMIF(Calculations!$I$8:$QJ$8, AE$2, Calculations!$I445:$QJ445)</f>
        <v>0</v>
      </c>
      <c r="AF103" s="38">
        <f>SUMIF(Calculations!$I$8:$QJ$8, AF$2, Calculations!$I445:$QJ445)</f>
        <v>0</v>
      </c>
      <c r="AG103" s="38">
        <f>SUMIF(Calculations!$I$8:$QJ$8, AG$2, Calculations!$I445:$QJ445)</f>
        <v>0</v>
      </c>
      <c r="AH103" s="38">
        <f>SUMIF(Calculations!$I$8:$QJ$8, AH$2, Calculations!$I445:$QJ445)</f>
        <v>0</v>
      </c>
      <c r="AI103" s="38">
        <f>SUMIF(Calculations!$I$8:$QJ$8, AI$2, Calculations!$I445:$QJ445)</f>
        <v>0</v>
      </c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</row>
    <row r="104" spans="1:46" ht="15" customHeight="1">
      <c r="C104" s="15" t="str">
        <f>Calculations!C446</f>
        <v>Cash Flows From Financing Activities</v>
      </c>
      <c r="D104" s="66">
        <f t="shared" si="28"/>
        <v>-20612138.844915245</v>
      </c>
      <c r="E104" s="99">
        <f t="shared" si="29"/>
        <v>15405977.245194651</v>
      </c>
      <c r="F104" s="44" t="str">
        <f>Calculations!E446</f>
        <v>EUR</v>
      </c>
      <c r="H104" s="99">
        <f t="shared" si="35"/>
        <v>-5206161.5997205945</v>
      </c>
      <c r="I104" s="54">
        <f t="shared" ref="I104:AI104" si="36">SUM(I90:I103)</f>
        <v>7603750</v>
      </c>
      <c r="J104" s="54">
        <f t="shared" si="36"/>
        <v>7396818.3300780784</v>
      </c>
      <c r="K104" s="54">
        <f t="shared" si="36"/>
        <v>-1107078.9240303193</v>
      </c>
      <c r="L104" s="54">
        <f t="shared" si="36"/>
        <v>-1198613.2821445307</v>
      </c>
      <c r="M104" s="54">
        <f t="shared" si="36"/>
        <v>-1198613.2821445307</v>
      </c>
      <c r="N104" s="54">
        <f t="shared" si="36"/>
        <v>-1198613.2821445304</v>
      </c>
      <c r="O104" s="54">
        <f t="shared" si="36"/>
        <v>-1198613.2821445304</v>
      </c>
      <c r="P104" s="54">
        <f t="shared" si="36"/>
        <v>-1198613.2821445304</v>
      </c>
      <c r="Q104" s="54">
        <f t="shared" si="36"/>
        <v>-1198613.2821445304</v>
      </c>
      <c r="R104" s="54">
        <f t="shared" si="36"/>
        <v>-1198613.2821445304</v>
      </c>
      <c r="S104" s="54">
        <f t="shared" si="36"/>
        <v>-1198613.2821445304</v>
      </c>
      <c r="T104" s="54">
        <f t="shared" si="36"/>
        <v>-1198613.2821445304</v>
      </c>
      <c r="U104" s="54">
        <f t="shared" si="36"/>
        <v>-1198613.2821445307</v>
      </c>
      <c r="V104" s="54">
        <f t="shared" si="36"/>
        <v>-1198613.2821445304</v>
      </c>
      <c r="W104" s="54">
        <f t="shared" si="36"/>
        <v>-1198613.2821445307</v>
      </c>
      <c r="X104" s="54">
        <f t="shared" si="36"/>
        <v>-1198613.2821445304</v>
      </c>
      <c r="Y104" s="54">
        <f t="shared" si="36"/>
        <v>-1198613.2821445304</v>
      </c>
      <c r="Z104" s="54">
        <f t="shared" si="36"/>
        <v>-1198613.2821445304</v>
      </c>
      <c r="AA104" s="54">
        <f t="shared" si="36"/>
        <v>-1198613.2821445304</v>
      </c>
      <c r="AB104" s="54">
        <f t="shared" si="36"/>
        <v>-654494.81314487732</v>
      </c>
      <c r="AC104" s="54">
        <f t="shared" si="36"/>
        <v>-520886.60245684435</v>
      </c>
      <c r="AD104" s="54">
        <f t="shared" si="36"/>
        <v>-520886.6024568443</v>
      </c>
      <c r="AE104" s="54">
        <f t="shared" si="36"/>
        <v>-520886.60245684435</v>
      </c>
      <c r="AF104" s="54">
        <f t="shared" si="36"/>
        <v>-520886.6024568443</v>
      </c>
      <c r="AG104" s="54">
        <f t="shared" si="36"/>
        <v>2816202.7315163892</v>
      </c>
      <c r="AH104" s="54">
        <f t="shared" si="36"/>
        <v>0</v>
      </c>
      <c r="AI104" s="54">
        <f t="shared" si="36"/>
        <v>0</v>
      </c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</row>
    <row r="105" spans="1:46" ht="15" customHeight="1">
      <c r="C105" s="75"/>
      <c r="D105" s="66">
        <f t="shared" si="28"/>
        <v>0</v>
      </c>
      <c r="E105" s="66">
        <f t="shared" si="29"/>
        <v>0</v>
      </c>
      <c r="H105" s="4"/>
    </row>
    <row r="106" spans="1:46" ht="15" customHeight="1">
      <c r="B106" s="116" t="s">
        <v>112</v>
      </c>
      <c r="C106" s="120"/>
      <c r="D106" s="66">
        <f t="shared" ca="1" si="28"/>
        <v>2322135.3639095901</v>
      </c>
      <c r="E106" s="99">
        <f t="shared" ca="1" si="29"/>
        <v>4741909.6704096068</v>
      </c>
      <c r="F106" s="113" t="str">
        <f>Calculations!E448</f>
        <v>EUR</v>
      </c>
      <c r="G106" s="12"/>
      <c r="H106" s="99">
        <f ca="1">SUM(I106:AT106)</f>
        <v>7064045.0343191968</v>
      </c>
      <c r="I106" s="121">
        <f t="shared" ref="I106:AI106" ca="1" si="37">I83+I87+I104</f>
        <v>77990.104927193373</v>
      </c>
      <c r="J106" s="121">
        <f t="shared" ca="1" si="37"/>
        <v>394357.08740466367</v>
      </c>
      <c r="K106" s="121">
        <f t="shared" ca="1" si="37"/>
        <v>106220.25032259291</v>
      </c>
      <c r="L106" s="121">
        <f t="shared" ca="1" si="37"/>
        <v>209393.43788598524</v>
      </c>
      <c r="M106" s="121">
        <f t="shared" ca="1" si="37"/>
        <v>204677.55529782968</v>
      </c>
      <c r="N106" s="121">
        <f t="shared" ca="1" si="37"/>
        <v>197963.61322267563</v>
      </c>
      <c r="O106" s="121">
        <f t="shared" ca="1" si="37"/>
        <v>188033.32381575578</v>
      </c>
      <c r="P106" s="121">
        <f t="shared" ca="1" si="37"/>
        <v>178878.01869503665</v>
      </c>
      <c r="Q106" s="121">
        <f t="shared" ca="1" si="37"/>
        <v>164648.34995417553</v>
      </c>
      <c r="R106" s="121">
        <f t="shared" ca="1" si="37"/>
        <v>150356.55275386316</v>
      </c>
      <c r="S106" s="121">
        <f t="shared" ca="1" si="37"/>
        <v>135938.12660692749</v>
      </c>
      <c r="T106" s="121">
        <f t="shared" ca="1" si="37"/>
        <v>121789.0533601963</v>
      </c>
      <c r="U106" s="121">
        <f t="shared" ca="1" si="37"/>
        <v>107165.95137458225</v>
      </c>
      <c r="V106" s="121">
        <f t="shared" ca="1" si="37"/>
        <v>91614.403319181409</v>
      </c>
      <c r="W106" s="121">
        <f t="shared" ca="1" si="37"/>
        <v>74748.799042403465</v>
      </c>
      <c r="X106" s="121">
        <f t="shared" ca="1" si="37"/>
        <v>58193.376118293731</v>
      </c>
      <c r="Y106" s="121">
        <f t="shared" ca="1" si="37"/>
        <v>40993.665745031089</v>
      </c>
      <c r="Z106" s="121">
        <f t="shared" ca="1" si="37"/>
        <v>23658.551445137011</v>
      </c>
      <c r="AA106" s="121">
        <f t="shared" ca="1" si="37"/>
        <v>5610.071460962994</v>
      </c>
      <c r="AB106" s="121">
        <f t="shared" ca="1" si="37"/>
        <v>524504.52697791997</v>
      </c>
      <c r="AC106" s="121">
        <f t="shared" ca="1" si="37"/>
        <v>-1763647.9289755356</v>
      </c>
      <c r="AD106" s="121">
        <f t="shared" ca="1" si="37"/>
        <v>461511.22767904098</v>
      </c>
      <c r="AE106" s="121">
        <f t="shared" ca="1" si="37"/>
        <v>431692.28118838283</v>
      </c>
      <c r="AF106" s="121">
        <f t="shared" ca="1" si="37"/>
        <v>400841.83875112538</v>
      </c>
      <c r="AG106" s="121">
        <f t="shared" ca="1" si="37"/>
        <v>3705081.69083125</v>
      </c>
      <c r="AH106" s="121">
        <f t="shared" ca="1" si="37"/>
        <v>929208.85917828232</v>
      </c>
      <c r="AI106" s="121">
        <f t="shared" ca="1" si="37"/>
        <v>-157377.75406375597</v>
      </c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</row>
    <row r="107" spans="1:46" ht="15" customHeight="1">
      <c r="C107" s="75"/>
      <c r="D107" s="66">
        <f t="shared" ref="D107" si="38">SUM(K107:AB107)</f>
        <v>0</v>
      </c>
      <c r="H107" s="4"/>
    </row>
    <row r="108" spans="1:46" ht="15" customHeight="1">
      <c r="B108" s="1" t="s">
        <v>113</v>
      </c>
      <c r="C108" s="75"/>
      <c r="H108" s="4"/>
    </row>
    <row r="109" spans="1:46" ht="15" customHeight="1">
      <c r="C109" s="97" t="str">
        <f>Calculations!C451</f>
        <v>Beginning of Period</v>
      </c>
      <c r="D109" s="37"/>
      <c r="E109" s="37"/>
      <c r="F109" s="43" t="str">
        <f>Calculations!E451</f>
        <v>EUR</v>
      </c>
      <c r="G109" s="37"/>
      <c r="H109" s="63"/>
      <c r="I109" s="38">
        <f>H110</f>
        <v>0</v>
      </c>
      <c r="J109" s="38">
        <f t="shared" ref="J109:AF109" ca="1" si="39">I110</f>
        <v>77990.104927193373</v>
      </c>
      <c r="K109" s="38">
        <f t="shared" ca="1" si="39"/>
        <v>472347.19233185705</v>
      </c>
      <c r="L109" s="38">
        <f t="shared" ca="1" si="39"/>
        <v>578567.44265444996</v>
      </c>
      <c r="M109" s="38">
        <f t="shared" ca="1" si="39"/>
        <v>787960.8805404352</v>
      </c>
      <c r="N109" s="38">
        <f ca="1">M110</f>
        <v>992638.43583826488</v>
      </c>
      <c r="O109" s="38">
        <f t="shared" ca="1" si="39"/>
        <v>1190602.0490609405</v>
      </c>
      <c r="P109" s="38">
        <f t="shared" ca="1" si="39"/>
        <v>1378635.3728766963</v>
      </c>
      <c r="Q109" s="38">
        <f t="shared" ca="1" si="39"/>
        <v>1557513.3915717329</v>
      </c>
      <c r="R109" s="38">
        <f t="shared" ca="1" si="39"/>
        <v>1722161.7415259085</v>
      </c>
      <c r="S109" s="38">
        <f t="shared" ca="1" si="39"/>
        <v>1872518.2942797716</v>
      </c>
      <c r="T109" s="38">
        <f t="shared" ca="1" si="39"/>
        <v>2008456.4208866991</v>
      </c>
      <c r="U109" s="38">
        <f t="shared" ca="1" si="39"/>
        <v>2130245.4742468954</v>
      </c>
      <c r="V109" s="38">
        <f t="shared" ca="1" si="39"/>
        <v>2237411.4256214779</v>
      </c>
      <c r="W109" s="38">
        <f t="shared" ca="1" si="39"/>
        <v>2329025.8289406593</v>
      </c>
      <c r="X109" s="38">
        <f t="shared" ca="1" si="39"/>
        <v>2403774.6279830625</v>
      </c>
      <c r="Y109" s="38">
        <f t="shared" ca="1" si="39"/>
        <v>2461968.0041013565</v>
      </c>
      <c r="Z109" s="38">
        <f t="shared" ca="1" si="39"/>
        <v>2502961.6698463876</v>
      </c>
      <c r="AA109" s="38">
        <f t="shared" ca="1" si="39"/>
        <v>2526620.2212915244</v>
      </c>
      <c r="AB109" s="38">
        <f t="shared" ca="1" si="39"/>
        <v>2532230.2927524876</v>
      </c>
      <c r="AC109" s="38">
        <f t="shared" ca="1" si="39"/>
        <v>3056734.8197304076</v>
      </c>
      <c r="AD109" s="38">
        <f t="shared" ca="1" si="39"/>
        <v>1293086.890754872</v>
      </c>
      <c r="AE109" s="38">
        <f t="shared" ca="1" si="39"/>
        <v>1754598.118433913</v>
      </c>
      <c r="AF109" s="38">
        <f t="shared" ca="1" si="39"/>
        <v>2186290.399622296</v>
      </c>
      <c r="AG109" s="38">
        <f t="shared" ref="AG109:AI109" ca="1" si="40">AF110</f>
        <v>2587132.2383734211</v>
      </c>
      <c r="AH109" s="38">
        <f t="shared" ca="1" si="40"/>
        <v>6292213.9292046707</v>
      </c>
      <c r="AI109" s="38">
        <f t="shared" ca="1" si="40"/>
        <v>7221422.788382953</v>
      </c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</row>
    <row r="110" spans="1:46" ht="15" customHeight="1">
      <c r="C110" s="75" t="str">
        <f>Calculations!C452</f>
        <v>End of Period</v>
      </c>
      <c r="F110" s="50" t="str">
        <f>Calculations!E452</f>
        <v>EUR</v>
      </c>
      <c r="H110" s="84">
        <v>0</v>
      </c>
      <c r="I110" s="54">
        <f ca="1">I106+I109</f>
        <v>77990.104927193373</v>
      </c>
      <c r="J110" s="54">
        <f t="shared" ref="J110:AF110" ca="1" si="41">J106+J109</f>
        <v>472347.19233185705</v>
      </c>
      <c r="K110" s="54">
        <f t="shared" ca="1" si="41"/>
        <v>578567.44265444996</v>
      </c>
      <c r="L110" s="54">
        <f t="shared" ca="1" si="41"/>
        <v>787960.8805404352</v>
      </c>
      <c r="M110" s="54">
        <f t="shared" ca="1" si="41"/>
        <v>992638.43583826488</v>
      </c>
      <c r="N110" s="54">
        <f t="shared" ca="1" si="41"/>
        <v>1190602.0490609405</v>
      </c>
      <c r="O110" s="54">
        <f t="shared" ca="1" si="41"/>
        <v>1378635.3728766963</v>
      </c>
      <c r="P110" s="54">
        <f t="shared" ca="1" si="41"/>
        <v>1557513.3915717329</v>
      </c>
      <c r="Q110" s="54">
        <f t="shared" ca="1" si="41"/>
        <v>1722161.7415259085</v>
      </c>
      <c r="R110" s="54">
        <f t="shared" ca="1" si="41"/>
        <v>1872518.2942797716</v>
      </c>
      <c r="S110" s="54">
        <f t="shared" ca="1" si="41"/>
        <v>2008456.4208866991</v>
      </c>
      <c r="T110" s="54">
        <f t="shared" ca="1" si="41"/>
        <v>2130245.4742468954</v>
      </c>
      <c r="U110" s="54">
        <f t="shared" ca="1" si="41"/>
        <v>2237411.4256214779</v>
      </c>
      <c r="V110" s="54">
        <f t="shared" ca="1" si="41"/>
        <v>2329025.8289406593</v>
      </c>
      <c r="W110" s="54">
        <f t="shared" ca="1" si="41"/>
        <v>2403774.6279830625</v>
      </c>
      <c r="X110" s="54">
        <f t="shared" ca="1" si="41"/>
        <v>2461968.0041013565</v>
      </c>
      <c r="Y110" s="54">
        <f t="shared" ca="1" si="41"/>
        <v>2502961.6698463876</v>
      </c>
      <c r="Z110" s="54">
        <f t="shared" ca="1" si="41"/>
        <v>2526620.2212915244</v>
      </c>
      <c r="AA110" s="54">
        <f t="shared" ca="1" si="41"/>
        <v>2532230.2927524876</v>
      </c>
      <c r="AB110" s="54">
        <f t="shared" ca="1" si="41"/>
        <v>3056734.8197304076</v>
      </c>
      <c r="AC110" s="54">
        <f t="shared" ca="1" si="41"/>
        <v>1293086.890754872</v>
      </c>
      <c r="AD110" s="54">
        <f t="shared" ca="1" si="41"/>
        <v>1754598.118433913</v>
      </c>
      <c r="AE110" s="54">
        <f t="shared" ca="1" si="41"/>
        <v>2186290.399622296</v>
      </c>
      <c r="AF110" s="54">
        <f t="shared" ca="1" si="41"/>
        <v>2587132.2383734211</v>
      </c>
      <c r="AG110" s="54">
        <f t="shared" ref="AG110:AI110" ca="1" si="42">AG106+AG109</f>
        <v>6292213.9292046707</v>
      </c>
      <c r="AH110" s="54">
        <f t="shared" ca="1" si="42"/>
        <v>7221422.788382953</v>
      </c>
      <c r="AI110" s="54">
        <f t="shared" ca="1" si="42"/>
        <v>7064045.0343191968</v>
      </c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</row>
    <row r="111" spans="1:46" ht="15" customHeight="1">
      <c r="H111" s="4"/>
    </row>
    <row r="112" spans="1:46">
      <c r="A112" s="128" t="s">
        <v>87</v>
      </c>
      <c r="B112" s="103" t="s">
        <v>59</v>
      </c>
      <c r="C112" s="101"/>
      <c r="D112" s="101"/>
      <c r="E112" s="101"/>
      <c r="F112" s="104" t="s">
        <v>88</v>
      </c>
      <c r="G112" s="101"/>
      <c r="H112" s="105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01"/>
      <c r="AT112" s="101"/>
    </row>
    <row r="113" spans="3:46">
      <c r="H113" s="4"/>
    </row>
    <row r="114" spans="3:46">
      <c r="C114" s="3" t="str">
        <f>Calculations!C459</f>
        <v>Drawdown of Equity</v>
      </c>
      <c r="F114" s="50" t="str">
        <f>Calculations!E459</f>
        <v>EUR</v>
      </c>
      <c r="H114" s="99">
        <f t="shared" ref="H114:H130" si="43">SUM(I114:AT114)</f>
        <v>3792500</v>
      </c>
      <c r="I114" s="45">
        <f>SUMIF(Calculations!$I$8:$QJ$8, I$2, Calculations!$I459:$QJ459)</f>
        <v>3792500</v>
      </c>
      <c r="J114" s="45">
        <f>SUMIF(Calculations!$I$8:$QJ$8, J$2, Calculations!$I459:$QJ459)</f>
        <v>0</v>
      </c>
      <c r="K114" s="45">
        <f>SUMIF(Calculations!$I$8:$QJ$8, K$2, Calculations!$I459:$QJ459)</f>
        <v>0</v>
      </c>
      <c r="L114" s="45">
        <f>SUMIF(Calculations!$I$8:$QJ$8, L$2, Calculations!$I459:$QJ459)</f>
        <v>0</v>
      </c>
      <c r="M114" s="45">
        <f>SUMIF(Calculations!$I$8:$QJ$8, M$2, Calculations!$I459:$QJ459)</f>
        <v>0</v>
      </c>
      <c r="N114" s="45">
        <f>SUMIF(Calculations!$I$8:$QJ$8, N$2, Calculations!$I459:$QJ459)</f>
        <v>0</v>
      </c>
      <c r="O114" s="45">
        <f>SUMIF(Calculations!$I$8:$QJ$8, O$2, Calculations!$I459:$QJ459)</f>
        <v>0</v>
      </c>
      <c r="P114" s="45">
        <f>SUMIF(Calculations!$I$8:$QJ$8, P$2, Calculations!$I459:$QJ459)</f>
        <v>0</v>
      </c>
      <c r="Q114" s="45">
        <f>SUMIF(Calculations!$I$8:$QJ$8, Q$2, Calculations!$I459:$QJ459)</f>
        <v>0</v>
      </c>
      <c r="R114" s="45">
        <f>SUMIF(Calculations!$I$8:$QJ$8, R$2, Calculations!$I459:$QJ459)</f>
        <v>0</v>
      </c>
      <c r="S114" s="45">
        <f>SUMIF(Calculations!$I$8:$QJ$8, S$2, Calculations!$I459:$QJ459)</f>
        <v>0</v>
      </c>
      <c r="T114" s="45">
        <f>SUMIF(Calculations!$I$8:$QJ$8, T$2, Calculations!$I459:$QJ459)</f>
        <v>0</v>
      </c>
      <c r="U114" s="45">
        <f>SUMIF(Calculations!$I$8:$QJ$8, U$2, Calculations!$I459:$QJ459)</f>
        <v>0</v>
      </c>
      <c r="V114" s="45">
        <f>SUMIF(Calculations!$I$8:$QJ$8, V$2, Calculations!$I459:$QJ459)</f>
        <v>0</v>
      </c>
      <c r="W114" s="45">
        <f>SUMIF(Calculations!$I$8:$QJ$8, W$2, Calculations!$I459:$QJ459)</f>
        <v>0</v>
      </c>
      <c r="X114" s="45">
        <f>SUMIF(Calculations!$I$8:$QJ$8, X$2, Calculations!$I459:$QJ459)</f>
        <v>0</v>
      </c>
      <c r="Y114" s="45">
        <f>SUMIF(Calculations!$I$8:$QJ$8, Y$2, Calculations!$I459:$QJ459)</f>
        <v>0</v>
      </c>
      <c r="Z114" s="45">
        <f>SUMIF(Calculations!$I$8:$QJ$8, Z$2, Calculations!$I459:$QJ459)</f>
        <v>0</v>
      </c>
      <c r="AA114" s="45">
        <f>SUMIF(Calculations!$I$8:$QJ$8, AA$2, Calculations!$I459:$QJ459)</f>
        <v>0</v>
      </c>
      <c r="AB114" s="45">
        <f>SUMIF(Calculations!$I$8:$QJ$8, AB$2, Calculations!$I459:$QJ459)</f>
        <v>0</v>
      </c>
      <c r="AC114" s="45">
        <f>SUMIF(Calculations!$I$8:$QJ$8, AC$2, Calculations!$I459:$QJ459)</f>
        <v>0</v>
      </c>
      <c r="AD114" s="45">
        <f>SUMIF(Calculations!$I$8:$QJ$8, AD$2, Calculations!$I459:$QJ459)</f>
        <v>0</v>
      </c>
      <c r="AE114" s="45">
        <f>SUMIF(Calculations!$I$8:$QJ$8, AE$2, Calculations!$I459:$QJ459)</f>
        <v>0</v>
      </c>
      <c r="AF114" s="45">
        <f>SUMIF(Calculations!$I$8:$QJ$8, AF$2, Calculations!$I459:$QJ459)</f>
        <v>0</v>
      </c>
      <c r="AG114" s="45">
        <f>SUMIF(Calculations!$I$8:$QJ$8, AG$2, Calculations!$I459:$QJ459)</f>
        <v>0</v>
      </c>
      <c r="AH114" s="45">
        <f>SUMIF(Calculations!$I$8:$QJ$8, AH$2, Calculations!$I459:$QJ459)</f>
        <v>0</v>
      </c>
      <c r="AI114" s="45">
        <f>SUMIF(Calculations!$I$8:$QJ$8, AI$2, Calculations!$I459:$QJ459)</f>
        <v>0</v>
      </c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</row>
    <row r="115" spans="3:46">
      <c r="C115" s="3" t="str">
        <f>Calculations!C460</f>
        <v>Interest on Reserve Accounts</v>
      </c>
      <c r="F115" s="50" t="str">
        <f>Calculations!E460</f>
        <v>EUR</v>
      </c>
      <c r="H115" s="99">
        <f t="shared" si="43"/>
        <v>0</v>
      </c>
      <c r="I115" s="45">
        <f>SUMIF(Calculations!$I$8:$QJ$8, I$2, Calculations!$I460:$QJ460)</f>
        <v>0</v>
      </c>
      <c r="J115" s="45">
        <f>SUMIF(Calculations!$I$8:$QJ$8, J$2, Calculations!$I460:$QJ460)</f>
        <v>0</v>
      </c>
      <c r="K115" s="45">
        <f>SUMIF(Calculations!$I$8:$QJ$8, K$2, Calculations!$I460:$QJ460)</f>
        <v>0</v>
      </c>
      <c r="L115" s="45">
        <f>SUMIF(Calculations!$I$8:$QJ$8, L$2, Calculations!$I460:$QJ460)</f>
        <v>0</v>
      </c>
      <c r="M115" s="45">
        <f>SUMIF(Calculations!$I$8:$QJ$8, M$2, Calculations!$I460:$QJ460)</f>
        <v>0</v>
      </c>
      <c r="N115" s="45">
        <f>SUMIF(Calculations!$I$8:$QJ$8, N$2, Calculations!$I460:$QJ460)</f>
        <v>0</v>
      </c>
      <c r="O115" s="45">
        <f>SUMIF(Calculations!$I$8:$QJ$8, O$2, Calculations!$I460:$QJ460)</f>
        <v>0</v>
      </c>
      <c r="P115" s="45">
        <f>SUMIF(Calculations!$I$8:$QJ$8, P$2, Calculations!$I460:$QJ460)</f>
        <v>0</v>
      </c>
      <c r="Q115" s="45">
        <f>SUMIF(Calculations!$I$8:$QJ$8, Q$2, Calculations!$I460:$QJ460)</f>
        <v>0</v>
      </c>
      <c r="R115" s="45">
        <f>SUMIF(Calculations!$I$8:$QJ$8, R$2, Calculations!$I460:$QJ460)</f>
        <v>0</v>
      </c>
      <c r="S115" s="45">
        <f>SUMIF(Calculations!$I$8:$QJ$8, S$2, Calculations!$I460:$QJ460)</f>
        <v>0</v>
      </c>
      <c r="T115" s="45">
        <f>SUMIF(Calculations!$I$8:$QJ$8, T$2, Calculations!$I460:$QJ460)</f>
        <v>0</v>
      </c>
      <c r="U115" s="45">
        <f>SUMIF(Calculations!$I$8:$QJ$8, U$2, Calculations!$I460:$QJ460)</f>
        <v>0</v>
      </c>
      <c r="V115" s="45">
        <f>SUMIF(Calculations!$I$8:$QJ$8, V$2, Calculations!$I460:$QJ460)</f>
        <v>0</v>
      </c>
      <c r="W115" s="45">
        <f>SUMIF(Calculations!$I$8:$QJ$8, W$2, Calculations!$I460:$QJ460)</f>
        <v>0</v>
      </c>
      <c r="X115" s="45">
        <f>SUMIF(Calculations!$I$8:$QJ$8, X$2, Calculations!$I460:$QJ460)</f>
        <v>0</v>
      </c>
      <c r="Y115" s="45">
        <f>SUMIF(Calculations!$I$8:$QJ$8, Y$2, Calculations!$I460:$QJ460)</f>
        <v>0</v>
      </c>
      <c r="Z115" s="45">
        <f>SUMIF(Calculations!$I$8:$QJ$8, Z$2, Calculations!$I460:$QJ460)</f>
        <v>0</v>
      </c>
      <c r="AA115" s="45">
        <f>SUMIF(Calculations!$I$8:$QJ$8, AA$2, Calculations!$I460:$QJ460)</f>
        <v>0</v>
      </c>
      <c r="AB115" s="45">
        <f>SUMIF(Calculations!$I$8:$QJ$8, AB$2, Calculations!$I460:$QJ460)</f>
        <v>0</v>
      </c>
      <c r="AC115" s="45">
        <f>SUMIF(Calculations!$I$8:$QJ$8, AC$2, Calculations!$I460:$QJ460)</f>
        <v>0</v>
      </c>
      <c r="AD115" s="45">
        <f>SUMIF(Calculations!$I$8:$QJ$8, AD$2, Calculations!$I460:$QJ460)</f>
        <v>0</v>
      </c>
      <c r="AE115" s="45">
        <f>SUMIF(Calculations!$I$8:$QJ$8, AE$2, Calculations!$I460:$QJ460)</f>
        <v>0</v>
      </c>
      <c r="AF115" s="45">
        <f>SUMIF(Calculations!$I$8:$QJ$8, AF$2, Calculations!$I460:$QJ460)</f>
        <v>0</v>
      </c>
      <c r="AG115" s="45">
        <f>SUMIF(Calculations!$I$8:$QJ$8, AG$2, Calculations!$I460:$QJ460)</f>
        <v>0</v>
      </c>
      <c r="AH115" s="45">
        <f>SUMIF(Calculations!$I$8:$QJ$8, AH$2, Calculations!$I460:$QJ460)</f>
        <v>0</v>
      </c>
      <c r="AI115" s="45">
        <f>SUMIF(Calculations!$I$8:$QJ$8, AI$2, Calculations!$I460:$QJ460)</f>
        <v>0</v>
      </c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</row>
    <row r="116" spans="3:46" s="1" customFormat="1">
      <c r="C116" s="6" t="str">
        <f>Calculations!C461</f>
        <v>Cash Flow Available for Debt Service</v>
      </c>
      <c r="F116" s="44" t="str">
        <f>Calculations!E461</f>
        <v>EUR</v>
      </c>
      <c r="H116" s="99">
        <f t="shared" ca="1" si="43"/>
        <v>32991625.11589716</v>
      </c>
      <c r="I116" s="54">
        <f ca="1">SUMIF(Calculations!$I$8:$QJ$8, I$2, Calculations!$I461:$QJ461)</f>
        <v>3669156.5726472195</v>
      </c>
      <c r="J116" s="54">
        <f ca="1">SUMIF(Calculations!$I$8:$QJ$8, J$2, Calculations!$I461:$QJ461)</f>
        <v>123343.42735278083</v>
      </c>
      <c r="K116" s="54">
        <f ca="1">SUMIF(Calculations!$I$8:$QJ$8, K$2, Calculations!$I461:$QJ461)</f>
        <v>1213299.1743529127</v>
      </c>
      <c r="L116" s="54">
        <f ca="1">SUMIF(Calculations!$I$8:$QJ$8, L$2, Calculations!$I461:$QJ461)</f>
        <v>1408006.7200305164</v>
      </c>
      <c r="M116" s="54">
        <f ca="1">SUMIF(Calculations!$I$8:$QJ$8, M$2, Calculations!$I461:$QJ461)</f>
        <v>1403290.8374423604</v>
      </c>
      <c r="N116" s="54">
        <f ca="1">SUMIF(Calculations!$I$8:$QJ$8, N$2, Calculations!$I461:$QJ461)</f>
        <v>1396576.8953672063</v>
      </c>
      <c r="O116" s="54">
        <f ca="1">SUMIF(Calculations!$I$8:$QJ$8, O$2, Calculations!$I461:$QJ461)</f>
        <v>1386646.6059602865</v>
      </c>
      <c r="P116" s="54">
        <f ca="1">SUMIF(Calculations!$I$8:$QJ$8, P$2, Calculations!$I461:$QJ461)</f>
        <v>1377491.3008395671</v>
      </c>
      <c r="Q116" s="54">
        <f ca="1">SUMIF(Calculations!$I$8:$QJ$8, Q$2, Calculations!$I461:$QJ461)</f>
        <v>1363261.6320987064</v>
      </c>
      <c r="R116" s="54">
        <f ca="1">SUMIF(Calculations!$I$8:$QJ$8, R$2, Calculations!$I461:$QJ461)</f>
        <v>1348969.8348983936</v>
      </c>
      <c r="S116" s="54">
        <f ca="1">SUMIF(Calculations!$I$8:$QJ$8, S$2, Calculations!$I461:$QJ461)</f>
        <v>1334551.4087514579</v>
      </c>
      <c r="T116" s="54">
        <f ca="1">SUMIF(Calculations!$I$8:$QJ$8, T$2, Calculations!$I461:$QJ461)</f>
        <v>1320402.335504727</v>
      </c>
      <c r="U116" s="54">
        <f ca="1">SUMIF(Calculations!$I$8:$QJ$8, U$2, Calculations!$I461:$QJ461)</f>
        <v>1305779.2335191129</v>
      </c>
      <c r="V116" s="54">
        <f ca="1">SUMIF(Calculations!$I$8:$QJ$8, V$2, Calculations!$I461:$QJ461)</f>
        <v>1290227.6854637121</v>
      </c>
      <c r="W116" s="54">
        <f ca="1">SUMIF(Calculations!$I$8:$QJ$8, W$2, Calculations!$I461:$QJ461)</f>
        <v>1273362.0811869339</v>
      </c>
      <c r="X116" s="54">
        <f ca="1">SUMIF(Calculations!$I$8:$QJ$8, X$2, Calculations!$I461:$QJ461)</f>
        <v>1256806.6582628242</v>
      </c>
      <c r="Y116" s="54">
        <f ca="1">SUMIF(Calculations!$I$8:$QJ$8, Y$2, Calculations!$I461:$QJ461)</f>
        <v>1239606.9478895615</v>
      </c>
      <c r="Z116" s="54">
        <f ca="1">SUMIF(Calculations!$I$8:$QJ$8, Z$2, Calculations!$I461:$QJ461)</f>
        <v>1222271.8335896675</v>
      </c>
      <c r="AA116" s="54">
        <f ca="1">SUMIF(Calculations!$I$8:$QJ$8, AA$2, Calculations!$I461:$QJ461)</f>
        <v>1204223.3536054934</v>
      </c>
      <c r="AB116" s="54">
        <f ca="1">SUMIF(Calculations!$I$8:$QJ$8, AB$2, Calculations!$I461:$QJ461)</f>
        <v>1186777.2999432154</v>
      </c>
      <c r="AC116" s="54">
        <f ca="1">SUMIF(Calculations!$I$8:$QJ$8, AC$2, Calculations!$I461:$QJ461)</f>
        <v>1150158.0577720348</v>
      </c>
      <c r="AD116" s="54">
        <f ca="1">SUMIF(Calculations!$I$8:$QJ$8, AD$2, Calculations!$I461:$QJ461)</f>
        <v>982397.83013588551</v>
      </c>
      <c r="AE116" s="54">
        <f ca="1">SUMIF(Calculations!$I$8:$QJ$8, AE$2, Calculations!$I461:$QJ461)</f>
        <v>952578.88364522695</v>
      </c>
      <c r="AF116" s="54">
        <f ca="1">SUMIF(Calculations!$I$8:$QJ$8, AF$2, Calculations!$I461:$QJ461)</f>
        <v>921728.44120796968</v>
      </c>
      <c r="AG116" s="54">
        <f ca="1">SUMIF(Calculations!$I$8:$QJ$8, AG$2, Calculations!$I461:$QJ461)</f>
        <v>888878.95931486075</v>
      </c>
      <c r="AH116" s="54">
        <f ca="1">SUMIF(Calculations!$I$8:$QJ$8, AH$2, Calculations!$I461:$QJ461)</f>
        <v>929208.8591782822</v>
      </c>
      <c r="AI116" s="54">
        <f ca="1">SUMIF(Calculations!$I$8:$QJ$8, AI$2, Calculations!$I461:$QJ461)</f>
        <v>-157377.75406375597</v>
      </c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</row>
    <row r="117" spans="3:46">
      <c r="C117" s="3" t="str">
        <f>Calculations!C462</f>
        <v>less: Senior Debt Interest Expense</v>
      </c>
      <c r="F117" s="50" t="str">
        <f>Calculations!E462</f>
        <v>EUR</v>
      </c>
      <c r="H117" s="66">
        <f t="shared" si="43"/>
        <v>-4404775.4401056329</v>
      </c>
      <c r="I117" s="45">
        <f>SUMIF(Calculations!$I$8:$QJ$8, I$2, Calculations!$I462:$QJ462)</f>
        <v>0</v>
      </c>
      <c r="J117" s="45">
        <f>SUMIF(Calculations!$I$8:$QJ$8, J$2, Calculations!$I462:$QJ462)</f>
        <v>0</v>
      </c>
      <c r="K117" s="45">
        <f>SUMIF(Calculations!$I$8:$QJ$8, K$2, Calculations!$I462:$QJ462)</f>
        <v>-347850.90472357604</v>
      </c>
      <c r="L117" s="45">
        <f>SUMIF(Calculations!$I$8:$QJ$8, L$2, Calculations!$I462:$QJ462)</f>
        <v>-404631.27705543174</v>
      </c>
      <c r="M117" s="45">
        <f>SUMIF(Calculations!$I$8:$QJ$8, M$2, Calculations!$I462:$QJ462)</f>
        <v>-389226.54971181997</v>
      </c>
      <c r="N117" s="45">
        <f>SUMIF(Calculations!$I$8:$QJ$8, N$2, Calculations!$I462:$QJ462)</f>
        <v>-372952.87465893256</v>
      </c>
      <c r="O117" s="45">
        <f>SUMIF(Calculations!$I$8:$QJ$8, O$2, Calculations!$I462:$QJ462)</f>
        <v>-355761.23641570221</v>
      </c>
      <c r="P117" s="45">
        <f>SUMIF(Calculations!$I$8:$QJ$8, P$2, Calculations!$I462:$QJ462)</f>
        <v>-337599.85464264912</v>
      </c>
      <c r="Q117" s="45">
        <f>SUMIF(Calculations!$I$8:$QJ$8, Q$2, Calculations!$I462:$QJ462)</f>
        <v>-318414.02818213328</v>
      </c>
      <c r="R117" s="45">
        <f>SUMIF(Calculations!$I$8:$QJ$8, R$2, Calculations!$I462:$QJ462)</f>
        <v>-298145.97030125151</v>
      </c>
      <c r="S117" s="45">
        <f>SUMIF(Calculations!$I$8:$QJ$8, S$2, Calculations!$I462:$QJ462)</f>
        <v>-276734.63464113907</v>
      </c>
      <c r="T117" s="45">
        <f>SUMIF(Calculations!$I$8:$QJ$8, T$2, Calculations!$I462:$QJ462)</f>
        <v>-254115.53134844312</v>
      </c>
      <c r="U117" s="45">
        <f>SUMIF(Calculations!$I$8:$QJ$8, U$2, Calculations!$I462:$QJ462)</f>
        <v>-230220.53283516676</v>
      </c>
      <c r="V117" s="45">
        <f>SUMIF(Calculations!$I$8:$QJ$8, V$2, Calculations!$I462:$QJ462)</f>
        <v>-204977.66858184099</v>
      </c>
      <c r="W117" s="45">
        <f>SUMIF(Calculations!$I$8:$QJ$8, W$2, Calculations!$I462:$QJ462)</f>
        <v>-178310.90836598253</v>
      </c>
      <c r="X117" s="45">
        <f>SUMIF(Calculations!$I$8:$QJ$8, X$2, Calculations!$I462:$QJ462)</f>
        <v>-150139.93326293342</v>
      </c>
      <c r="Y117" s="45">
        <f>SUMIF(Calculations!$I$8:$QJ$8, Y$2, Calculations!$I462:$QJ462)</f>
        <v>-120379.89372934712</v>
      </c>
      <c r="Z117" s="45">
        <f>SUMIF(Calculations!$I$8:$QJ$8, Z$2, Calculations!$I462:$QJ462)</f>
        <v>-88941.154040682304</v>
      </c>
      <c r="AA117" s="45">
        <f>SUMIF(Calculations!$I$8:$QJ$8, AA$2, Calculations!$I462:$QJ462)</f>
        <v>-55729.022312962057</v>
      </c>
      <c r="AB117" s="45">
        <f>SUMIF(Calculations!$I$8:$QJ$8, AB$2, Calculations!$I462:$QJ462)</f>
        <v>-20643.465295638565</v>
      </c>
      <c r="AC117" s="45">
        <f>SUMIF(Calculations!$I$8:$QJ$8, AC$2, Calculations!$I462:$QJ462)</f>
        <v>0</v>
      </c>
      <c r="AD117" s="45">
        <f>SUMIF(Calculations!$I$8:$QJ$8, AD$2, Calculations!$I462:$QJ462)</f>
        <v>0</v>
      </c>
      <c r="AE117" s="45">
        <f>SUMIF(Calculations!$I$8:$QJ$8, AE$2, Calculations!$I462:$QJ462)</f>
        <v>0</v>
      </c>
      <c r="AF117" s="45">
        <f>SUMIF(Calculations!$I$8:$QJ$8, AF$2, Calculations!$I462:$QJ462)</f>
        <v>0</v>
      </c>
      <c r="AG117" s="45">
        <f>SUMIF(Calculations!$I$8:$QJ$8, AG$2, Calculations!$I462:$QJ462)</f>
        <v>0</v>
      </c>
      <c r="AH117" s="45">
        <f>SUMIF(Calculations!$I$8:$QJ$8, AH$2, Calculations!$I462:$QJ462)</f>
        <v>0</v>
      </c>
      <c r="AI117" s="45">
        <f>SUMIF(Calculations!$I$8:$QJ$8, AI$2, Calculations!$I462:$QJ462)</f>
        <v>0</v>
      </c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</row>
    <row r="118" spans="3:46">
      <c r="C118" s="3" t="str">
        <f>Calculations!C463</f>
        <v>add: Drawdown on Senior Debt</v>
      </c>
      <c r="F118" s="50" t="str">
        <f>Calculations!E463</f>
        <v>EUR</v>
      </c>
      <c r="H118" s="66">
        <f t="shared" si="43"/>
        <v>7585000</v>
      </c>
      <c r="I118" s="45">
        <f>SUMIF(Calculations!$I$8:$QJ$8, I$2, Calculations!$I463:$QJ463)</f>
        <v>1915000</v>
      </c>
      <c r="J118" s="45">
        <f>SUMIF(Calculations!$I$8:$QJ$8, J$2, Calculations!$I463:$QJ463)</f>
        <v>5670000</v>
      </c>
      <c r="K118" s="45">
        <f>SUMIF(Calculations!$I$8:$QJ$8, K$2, Calculations!$I463:$QJ463)</f>
        <v>0</v>
      </c>
      <c r="L118" s="45">
        <f>SUMIF(Calculations!$I$8:$QJ$8, L$2, Calculations!$I463:$QJ463)</f>
        <v>0</v>
      </c>
      <c r="M118" s="45">
        <f>SUMIF(Calculations!$I$8:$QJ$8, M$2, Calculations!$I463:$QJ463)</f>
        <v>0</v>
      </c>
      <c r="N118" s="45">
        <f>SUMIF(Calculations!$I$8:$QJ$8, N$2, Calculations!$I463:$QJ463)</f>
        <v>0</v>
      </c>
      <c r="O118" s="45">
        <f>SUMIF(Calculations!$I$8:$QJ$8, O$2, Calculations!$I463:$QJ463)</f>
        <v>0</v>
      </c>
      <c r="P118" s="45">
        <f>SUMIF(Calculations!$I$8:$QJ$8, P$2, Calculations!$I463:$QJ463)</f>
        <v>0</v>
      </c>
      <c r="Q118" s="45">
        <f>SUMIF(Calculations!$I$8:$QJ$8, Q$2, Calculations!$I463:$QJ463)</f>
        <v>0</v>
      </c>
      <c r="R118" s="45">
        <f>SUMIF(Calculations!$I$8:$QJ$8, R$2, Calculations!$I463:$QJ463)</f>
        <v>0</v>
      </c>
      <c r="S118" s="45">
        <f>SUMIF(Calculations!$I$8:$QJ$8, S$2, Calculations!$I463:$QJ463)</f>
        <v>0</v>
      </c>
      <c r="T118" s="45">
        <f>SUMIF(Calculations!$I$8:$QJ$8, T$2, Calculations!$I463:$QJ463)</f>
        <v>0</v>
      </c>
      <c r="U118" s="45">
        <f>SUMIF(Calculations!$I$8:$QJ$8, U$2, Calculations!$I463:$QJ463)</f>
        <v>0</v>
      </c>
      <c r="V118" s="45">
        <f>SUMIF(Calculations!$I$8:$QJ$8, V$2, Calculations!$I463:$QJ463)</f>
        <v>0</v>
      </c>
      <c r="W118" s="45">
        <f>SUMIF(Calculations!$I$8:$QJ$8, W$2, Calculations!$I463:$QJ463)</f>
        <v>0</v>
      </c>
      <c r="X118" s="45">
        <f>SUMIF(Calculations!$I$8:$QJ$8, X$2, Calculations!$I463:$QJ463)</f>
        <v>0</v>
      </c>
      <c r="Y118" s="45">
        <f>SUMIF(Calculations!$I$8:$QJ$8, Y$2, Calculations!$I463:$QJ463)</f>
        <v>0</v>
      </c>
      <c r="Z118" s="45">
        <f>SUMIF(Calculations!$I$8:$QJ$8, Z$2, Calculations!$I463:$QJ463)</f>
        <v>0</v>
      </c>
      <c r="AA118" s="45">
        <f>SUMIF(Calculations!$I$8:$QJ$8, AA$2, Calculations!$I463:$QJ463)</f>
        <v>0</v>
      </c>
      <c r="AB118" s="45">
        <f>SUMIF(Calculations!$I$8:$QJ$8, AB$2, Calculations!$I463:$QJ463)</f>
        <v>0</v>
      </c>
      <c r="AC118" s="45">
        <f>SUMIF(Calculations!$I$8:$QJ$8, AC$2, Calculations!$I463:$QJ463)</f>
        <v>0</v>
      </c>
      <c r="AD118" s="45">
        <f>SUMIF(Calculations!$I$8:$QJ$8, AD$2, Calculations!$I463:$QJ463)</f>
        <v>0</v>
      </c>
      <c r="AE118" s="45">
        <f>SUMIF(Calculations!$I$8:$QJ$8, AE$2, Calculations!$I463:$QJ463)</f>
        <v>0</v>
      </c>
      <c r="AF118" s="45">
        <f>SUMIF(Calculations!$I$8:$QJ$8, AF$2, Calculations!$I463:$QJ463)</f>
        <v>0</v>
      </c>
      <c r="AG118" s="45">
        <f>SUMIF(Calculations!$I$8:$QJ$8, AG$2, Calculations!$I463:$QJ463)</f>
        <v>0</v>
      </c>
      <c r="AH118" s="45">
        <f>SUMIF(Calculations!$I$8:$QJ$8, AH$2, Calculations!$I463:$QJ463)</f>
        <v>0</v>
      </c>
      <c r="AI118" s="45">
        <f>SUMIF(Calculations!$I$8:$QJ$8, AI$2, Calculations!$I463:$QJ463)</f>
        <v>0</v>
      </c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</row>
    <row r="119" spans="3:46">
      <c r="C119" s="3" t="str">
        <f>Calculations!C464</f>
        <v>less: Senior Debt Principal Repayment</v>
      </c>
      <c r="F119" s="50" t="str">
        <f>Calculations!E464</f>
        <v>EUR</v>
      </c>
      <c r="H119" s="66">
        <f t="shared" si="43"/>
        <v>-7419617.9951949855</v>
      </c>
      <c r="I119" s="45">
        <f>SUMIF(Calculations!$I$8:$QJ$8, I$2, Calculations!$I464:$QJ464)</f>
        <v>0</v>
      </c>
      <c r="J119" s="45">
        <f>SUMIF(Calculations!$I$8:$QJ$8, J$2, Calculations!$I464:$QJ464)</f>
        <v>0</v>
      </c>
      <c r="K119" s="45">
        <f>SUMIF(Calculations!$I$8:$QJ$8, K$2, Calculations!$I464:$QJ464)</f>
        <v>-160444.10504218854</v>
      </c>
      <c r="L119" s="45">
        <f>SUMIF(Calculations!$I$8:$QJ$8, L$2, Calculations!$I464:$QJ464)</f>
        <v>-273095.40263225441</v>
      </c>
      <c r="M119" s="45">
        <f>SUMIF(Calculations!$I$8:$QJ$8, M$2, Calculations!$I464:$QJ464)</f>
        <v>-288500.12997586618</v>
      </c>
      <c r="N119" s="45">
        <f>SUMIF(Calculations!$I$8:$QJ$8, N$2, Calculations!$I464:$QJ464)</f>
        <v>-304773.80502875359</v>
      </c>
      <c r="O119" s="45">
        <f>SUMIF(Calculations!$I$8:$QJ$8, O$2, Calculations!$I464:$QJ464)</f>
        <v>-321965.44327198388</v>
      </c>
      <c r="P119" s="45">
        <f>SUMIF(Calculations!$I$8:$QJ$8, P$2, Calculations!$I464:$QJ464)</f>
        <v>-340126.82504503697</v>
      </c>
      <c r="Q119" s="45">
        <f>SUMIF(Calculations!$I$8:$QJ$8, Q$2, Calculations!$I464:$QJ464)</f>
        <v>-359312.65150555287</v>
      </c>
      <c r="R119" s="45">
        <f>SUMIF(Calculations!$I$8:$QJ$8, R$2, Calculations!$I464:$QJ464)</f>
        <v>-379580.70938643458</v>
      </c>
      <c r="S119" s="45">
        <f>SUMIF(Calculations!$I$8:$QJ$8, S$2, Calculations!$I464:$QJ464)</f>
        <v>-400992.04504654708</v>
      </c>
      <c r="T119" s="45">
        <f>SUMIF(Calculations!$I$8:$QJ$8, T$2, Calculations!$I464:$QJ464)</f>
        <v>-423611.14833924302</v>
      </c>
      <c r="U119" s="45">
        <f>SUMIF(Calculations!$I$8:$QJ$8, U$2, Calculations!$I464:$QJ464)</f>
        <v>-447506.14685251936</v>
      </c>
      <c r="V119" s="45">
        <f>SUMIF(Calculations!$I$8:$QJ$8, V$2, Calculations!$I464:$QJ464)</f>
        <v>-472749.01110584516</v>
      </c>
      <c r="W119" s="45">
        <f>SUMIF(Calculations!$I$8:$QJ$8, W$2, Calculations!$I464:$QJ464)</f>
        <v>-499415.77132170362</v>
      </c>
      <c r="X119" s="45">
        <f>SUMIF(Calculations!$I$8:$QJ$8, X$2, Calculations!$I464:$QJ464)</f>
        <v>-527586.74642475275</v>
      </c>
      <c r="Y119" s="45">
        <f>SUMIF(Calculations!$I$8:$QJ$8, Y$2, Calculations!$I464:$QJ464)</f>
        <v>-557346.78595833899</v>
      </c>
      <c r="Z119" s="45">
        <f>SUMIF(Calculations!$I$8:$QJ$8, Z$2, Calculations!$I464:$QJ464)</f>
        <v>-588785.5256470039</v>
      </c>
      <c r="AA119" s="45">
        <f>SUMIF(Calculations!$I$8:$QJ$8, AA$2, Calculations!$I464:$QJ464)</f>
        <v>-621997.65737472405</v>
      </c>
      <c r="AB119" s="45">
        <f>SUMIF(Calculations!$I$8:$QJ$8, AB$2, Calculations!$I464:$QJ464)</f>
        <v>-451828.08523623768</v>
      </c>
      <c r="AC119" s="45">
        <f>SUMIF(Calculations!$I$8:$QJ$8, AC$2, Calculations!$I464:$QJ464)</f>
        <v>0</v>
      </c>
      <c r="AD119" s="45">
        <f>SUMIF(Calculations!$I$8:$QJ$8, AD$2, Calculations!$I464:$QJ464)</f>
        <v>0</v>
      </c>
      <c r="AE119" s="45">
        <f>SUMIF(Calculations!$I$8:$QJ$8, AE$2, Calculations!$I464:$QJ464)</f>
        <v>0</v>
      </c>
      <c r="AF119" s="45">
        <f>SUMIF(Calculations!$I$8:$QJ$8, AF$2, Calculations!$I464:$QJ464)</f>
        <v>0</v>
      </c>
      <c r="AG119" s="45">
        <f>SUMIF(Calculations!$I$8:$QJ$8, AG$2, Calculations!$I464:$QJ464)</f>
        <v>0</v>
      </c>
      <c r="AH119" s="45">
        <f>SUMIF(Calculations!$I$8:$QJ$8, AH$2, Calculations!$I464:$QJ464)</f>
        <v>0</v>
      </c>
      <c r="AI119" s="45">
        <f>SUMIF(Calculations!$I$8:$QJ$8, AI$2, Calculations!$I464:$QJ464)</f>
        <v>0</v>
      </c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</row>
    <row r="120" spans="3:46" s="1" customFormat="1">
      <c r="C120" s="6" t="str">
        <f>Calculations!C465</f>
        <v>Cash Flow Available for Reserve Accounts</v>
      </c>
      <c r="F120" s="44" t="str">
        <f>Calculations!E465</f>
        <v>EUR</v>
      </c>
      <c r="H120" s="99">
        <f t="shared" ca="1" si="43"/>
        <v>28752231.680596549</v>
      </c>
      <c r="I120" s="54">
        <f ca="1">SUMIF(Calculations!$I$8:$QJ$8, I$2, Calculations!$I465:$QJ465)</f>
        <v>5584156.5726472195</v>
      </c>
      <c r="J120" s="54">
        <f ca="1">SUMIF(Calculations!$I$8:$QJ$8, J$2, Calculations!$I465:$QJ465)</f>
        <v>5793343.4273527814</v>
      </c>
      <c r="K120" s="54">
        <f ca="1">SUMIF(Calculations!$I$8:$QJ$8, K$2, Calculations!$I465:$QJ465)</f>
        <v>705004.16458714777</v>
      </c>
      <c r="L120" s="54">
        <f ca="1">SUMIF(Calculations!$I$8:$QJ$8, L$2, Calculations!$I465:$QJ465)</f>
        <v>730280.04034283024</v>
      </c>
      <c r="M120" s="54">
        <f ca="1">SUMIF(Calculations!$I$8:$QJ$8, M$2, Calculations!$I465:$QJ465)</f>
        <v>725564.15775467432</v>
      </c>
      <c r="N120" s="54">
        <f ca="1">SUMIF(Calculations!$I$8:$QJ$8, N$2, Calculations!$I465:$QJ465)</f>
        <v>718850.21567951993</v>
      </c>
      <c r="O120" s="54">
        <f ca="1">SUMIF(Calculations!$I$8:$QJ$8, O$2, Calculations!$I465:$QJ465)</f>
        <v>708919.92627260007</v>
      </c>
      <c r="P120" s="54">
        <f ca="1">SUMIF(Calculations!$I$8:$QJ$8, P$2, Calculations!$I465:$QJ465)</f>
        <v>699764.62115188118</v>
      </c>
      <c r="Q120" s="54">
        <f ca="1">SUMIF(Calculations!$I$8:$QJ$8, Q$2, Calculations!$I465:$QJ465)</f>
        <v>685534.95241102017</v>
      </c>
      <c r="R120" s="54">
        <f ca="1">SUMIF(Calculations!$I$8:$QJ$8, R$2, Calculations!$I465:$QJ465)</f>
        <v>671243.15521070745</v>
      </c>
      <c r="S120" s="54">
        <f ca="1">SUMIF(Calculations!$I$8:$QJ$8, S$2, Calculations!$I465:$QJ465)</f>
        <v>656824.72906377167</v>
      </c>
      <c r="T120" s="54">
        <f ca="1">SUMIF(Calculations!$I$8:$QJ$8, T$2, Calculations!$I465:$QJ465)</f>
        <v>642675.65581704071</v>
      </c>
      <c r="U120" s="54">
        <f ca="1">SUMIF(Calculations!$I$8:$QJ$8, U$2, Calculations!$I465:$QJ465)</f>
        <v>628052.55383142666</v>
      </c>
      <c r="V120" s="54">
        <f ca="1">SUMIF(Calculations!$I$8:$QJ$8, V$2, Calculations!$I465:$QJ465)</f>
        <v>612501.00577602582</v>
      </c>
      <c r="W120" s="54">
        <f ca="1">SUMIF(Calculations!$I$8:$QJ$8, W$2, Calculations!$I465:$QJ465)</f>
        <v>595635.40149924799</v>
      </c>
      <c r="X120" s="54">
        <f ca="1">SUMIF(Calculations!$I$8:$QJ$8, X$2, Calculations!$I465:$QJ465)</f>
        <v>579079.97857513814</v>
      </c>
      <c r="Y120" s="54">
        <f ca="1">SUMIF(Calculations!$I$8:$QJ$8, Y$2, Calculations!$I465:$QJ465)</f>
        <v>561880.26820187538</v>
      </c>
      <c r="Z120" s="54">
        <f ca="1">SUMIF(Calculations!$I$8:$QJ$8, Z$2, Calculations!$I465:$QJ465)</f>
        <v>544545.15390198131</v>
      </c>
      <c r="AA120" s="54">
        <f ca="1">SUMIF(Calculations!$I$8:$QJ$8, AA$2, Calculations!$I465:$QJ465)</f>
        <v>526496.67391780729</v>
      </c>
      <c r="AB120" s="54">
        <f ca="1">SUMIF(Calculations!$I$8:$QJ$8, AB$2, Calculations!$I465:$QJ465)</f>
        <v>714305.74941133941</v>
      </c>
      <c r="AC120" s="54">
        <f ca="1">SUMIF(Calculations!$I$8:$QJ$8, AC$2, Calculations!$I465:$QJ465)</f>
        <v>1150158.0577720348</v>
      </c>
      <c r="AD120" s="54">
        <f ca="1">SUMIF(Calculations!$I$8:$QJ$8, AD$2, Calculations!$I465:$QJ465)</f>
        <v>982397.83013588551</v>
      </c>
      <c r="AE120" s="54">
        <f ca="1">SUMIF(Calculations!$I$8:$QJ$8, AE$2, Calculations!$I465:$QJ465)</f>
        <v>952578.88364522695</v>
      </c>
      <c r="AF120" s="54">
        <f ca="1">SUMIF(Calculations!$I$8:$QJ$8, AF$2, Calculations!$I465:$QJ465)</f>
        <v>921728.44120796968</v>
      </c>
      <c r="AG120" s="54">
        <f ca="1">SUMIF(Calculations!$I$8:$QJ$8, AG$2, Calculations!$I465:$QJ465)</f>
        <v>888878.95931486075</v>
      </c>
      <c r="AH120" s="54">
        <f ca="1">SUMIF(Calculations!$I$8:$QJ$8, AH$2, Calculations!$I465:$QJ465)</f>
        <v>929208.8591782822</v>
      </c>
      <c r="AI120" s="54">
        <f ca="1">SUMIF(Calculations!$I$8:$QJ$8, AI$2, Calculations!$I465:$QJ465)</f>
        <v>-157377.75406375597</v>
      </c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</row>
    <row r="121" spans="3:46">
      <c r="C121" s="3" t="str">
        <f>Calculations!C466</f>
        <v>less: Change in DSRA</v>
      </c>
      <c r="F121" s="50" t="str">
        <f>Calculations!E466</f>
        <v>EUR</v>
      </c>
      <c r="H121" s="66">
        <f t="shared" si="43"/>
        <v>0</v>
      </c>
      <c r="I121" s="45">
        <f>SUMIF(Calculations!$I$8:$QJ$8, I$2, Calculations!$I466:$QJ466)</f>
        <v>0</v>
      </c>
      <c r="J121" s="45">
        <f>SUMIF(Calculations!$I$8:$QJ$8, J$2, Calculations!$I466:$QJ466)</f>
        <v>-169431.66992192154</v>
      </c>
      <c r="K121" s="45">
        <f>SUMIF(Calculations!$I$8:$QJ$8, K$2, Calculations!$I466:$QJ466)</f>
        <v>-169431.66992192154</v>
      </c>
      <c r="L121" s="45">
        <f>SUMIF(Calculations!$I$8:$QJ$8, L$2, Calculations!$I466:$QJ466)</f>
        <v>0</v>
      </c>
      <c r="M121" s="45">
        <f>SUMIF(Calculations!$I$8:$QJ$8, M$2, Calculations!$I466:$QJ466)</f>
        <v>0</v>
      </c>
      <c r="N121" s="45">
        <f>SUMIF(Calculations!$I$8:$QJ$8, N$2, Calculations!$I466:$QJ466)</f>
        <v>0</v>
      </c>
      <c r="O121" s="45">
        <f>SUMIF(Calculations!$I$8:$QJ$8, O$2, Calculations!$I466:$QJ466)</f>
        <v>0</v>
      </c>
      <c r="P121" s="45">
        <f>SUMIF(Calculations!$I$8:$QJ$8, P$2, Calculations!$I466:$QJ466)</f>
        <v>0</v>
      </c>
      <c r="Q121" s="45">
        <f>SUMIF(Calculations!$I$8:$QJ$8, Q$2, Calculations!$I466:$QJ466)</f>
        <v>0</v>
      </c>
      <c r="R121" s="45">
        <f>SUMIF(Calculations!$I$8:$QJ$8, R$2, Calculations!$I466:$QJ466)</f>
        <v>0</v>
      </c>
      <c r="S121" s="45">
        <f>SUMIF(Calculations!$I$8:$QJ$8, S$2, Calculations!$I466:$QJ466)</f>
        <v>0</v>
      </c>
      <c r="T121" s="45">
        <f>SUMIF(Calculations!$I$8:$QJ$8, T$2, Calculations!$I466:$QJ466)</f>
        <v>0</v>
      </c>
      <c r="U121" s="45">
        <f>SUMIF(Calculations!$I$8:$QJ$8, U$2, Calculations!$I466:$QJ466)</f>
        <v>0</v>
      </c>
      <c r="V121" s="45">
        <f>SUMIF(Calculations!$I$8:$QJ$8, V$2, Calculations!$I466:$QJ466)</f>
        <v>0</v>
      </c>
      <c r="W121" s="45">
        <f>SUMIF(Calculations!$I$8:$QJ$8, W$2, Calculations!$I466:$QJ466)</f>
        <v>0</v>
      </c>
      <c r="X121" s="45">
        <f>SUMIF(Calculations!$I$8:$QJ$8, X$2, Calculations!$I466:$QJ466)</f>
        <v>0</v>
      </c>
      <c r="Y121" s="45">
        <f>SUMIF(Calculations!$I$8:$QJ$8, Y$2, Calculations!$I466:$QJ466)</f>
        <v>0</v>
      </c>
      <c r="Z121" s="45">
        <f>SUMIF(Calculations!$I$8:$QJ$8, Z$2, Calculations!$I466:$QJ466)</f>
        <v>0</v>
      </c>
      <c r="AA121" s="45">
        <f>SUMIF(Calculations!$I$8:$QJ$8, AA$2, Calculations!$I466:$QJ466)</f>
        <v>0</v>
      </c>
      <c r="AB121" s="45">
        <f>SUMIF(Calculations!$I$8:$QJ$8, AB$2, Calculations!$I466:$QJ466)</f>
        <v>338863.33984384307</v>
      </c>
      <c r="AC121" s="45">
        <f>SUMIF(Calculations!$I$8:$QJ$8, AC$2, Calculations!$I466:$QJ466)</f>
        <v>0</v>
      </c>
      <c r="AD121" s="45">
        <f>SUMIF(Calculations!$I$8:$QJ$8, AD$2, Calculations!$I466:$QJ466)</f>
        <v>0</v>
      </c>
      <c r="AE121" s="45">
        <f>SUMIF(Calculations!$I$8:$QJ$8, AE$2, Calculations!$I466:$QJ466)</f>
        <v>0</v>
      </c>
      <c r="AF121" s="45">
        <f>SUMIF(Calculations!$I$8:$QJ$8, AF$2, Calculations!$I466:$QJ466)</f>
        <v>0</v>
      </c>
      <c r="AG121" s="45">
        <f>SUMIF(Calculations!$I$8:$QJ$8, AG$2, Calculations!$I466:$QJ466)</f>
        <v>0</v>
      </c>
      <c r="AH121" s="45">
        <f>SUMIF(Calculations!$I$8:$QJ$8, AH$2, Calculations!$I466:$QJ466)</f>
        <v>0</v>
      </c>
      <c r="AI121" s="45">
        <f>SUMIF(Calculations!$I$8:$QJ$8, AI$2, Calculations!$I466:$QJ466)</f>
        <v>0</v>
      </c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</row>
    <row r="122" spans="3:46">
      <c r="C122" s="3" t="str">
        <f>Calculations!C467</f>
        <v>less: Change in MMRA</v>
      </c>
      <c r="F122" s="50" t="str">
        <f>Calculations!E467</f>
        <v>EUR</v>
      </c>
      <c r="H122" s="66">
        <f t="shared" si="43"/>
        <v>0</v>
      </c>
      <c r="I122" s="45">
        <f>SUMIF(Calculations!$I$8:$QJ$8, I$2, Calculations!$I467:$QJ467)</f>
        <v>0</v>
      </c>
      <c r="J122" s="45">
        <f>SUMIF(Calculations!$I$8:$QJ$8, J$2, Calculations!$I467:$QJ467)</f>
        <v>0</v>
      </c>
      <c r="K122" s="45">
        <f>SUMIF(Calculations!$I$8:$QJ$8, K$2, Calculations!$I467:$QJ467)</f>
        <v>0</v>
      </c>
      <c r="L122" s="45">
        <f>SUMIF(Calculations!$I$8:$QJ$8, L$2, Calculations!$I467:$QJ467)</f>
        <v>0</v>
      </c>
      <c r="M122" s="45">
        <f>SUMIF(Calculations!$I$8:$QJ$8, M$2, Calculations!$I467:$QJ467)</f>
        <v>0</v>
      </c>
      <c r="N122" s="45">
        <f>SUMIF(Calculations!$I$8:$QJ$8, N$2, Calculations!$I467:$QJ467)</f>
        <v>0</v>
      </c>
      <c r="O122" s="45">
        <f>SUMIF(Calculations!$I$8:$QJ$8, O$2, Calculations!$I467:$QJ467)</f>
        <v>0</v>
      </c>
      <c r="P122" s="45">
        <f>SUMIF(Calculations!$I$8:$QJ$8, P$2, Calculations!$I467:$QJ467)</f>
        <v>0</v>
      </c>
      <c r="Q122" s="45">
        <f>SUMIF(Calculations!$I$8:$QJ$8, Q$2, Calculations!$I467:$QJ467)</f>
        <v>0</v>
      </c>
      <c r="R122" s="45">
        <f>SUMIF(Calculations!$I$8:$QJ$8, R$2, Calculations!$I467:$QJ467)</f>
        <v>0</v>
      </c>
      <c r="S122" s="45">
        <f>SUMIF(Calculations!$I$8:$QJ$8, S$2, Calculations!$I467:$QJ467)</f>
        <v>0</v>
      </c>
      <c r="T122" s="45">
        <f>SUMIF(Calculations!$I$8:$QJ$8, T$2, Calculations!$I467:$QJ467)</f>
        <v>0</v>
      </c>
      <c r="U122" s="45">
        <f>SUMIF(Calculations!$I$8:$QJ$8, U$2, Calculations!$I467:$QJ467)</f>
        <v>0</v>
      </c>
      <c r="V122" s="45">
        <f>SUMIF(Calculations!$I$8:$QJ$8, V$2, Calculations!$I467:$QJ467)</f>
        <v>0</v>
      </c>
      <c r="W122" s="45">
        <f>SUMIF(Calculations!$I$8:$QJ$8, W$2, Calculations!$I467:$QJ467)</f>
        <v>0</v>
      </c>
      <c r="X122" s="45">
        <f>SUMIF(Calculations!$I$8:$QJ$8, X$2, Calculations!$I467:$QJ467)</f>
        <v>0</v>
      </c>
      <c r="Y122" s="45">
        <f>SUMIF(Calculations!$I$8:$QJ$8, Y$2, Calculations!$I467:$QJ467)</f>
        <v>0</v>
      </c>
      <c r="Z122" s="45">
        <f>SUMIF(Calculations!$I$8:$QJ$8, Z$2, Calculations!$I467:$QJ467)</f>
        <v>0</v>
      </c>
      <c r="AA122" s="45">
        <f>SUMIF(Calculations!$I$8:$QJ$8, AA$2, Calculations!$I467:$QJ467)</f>
        <v>0</v>
      </c>
      <c r="AB122" s="45">
        <f>SUMIF(Calculations!$I$8:$QJ$8, AB$2, Calculations!$I467:$QJ467)</f>
        <v>0</v>
      </c>
      <c r="AC122" s="45">
        <f>SUMIF(Calculations!$I$8:$QJ$8, AC$2, Calculations!$I467:$QJ467)</f>
        <v>0</v>
      </c>
      <c r="AD122" s="45">
        <f>SUMIF(Calculations!$I$8:$QJ$8, AD$2, Calculations!$I467:$QJ467)</f>
        <v>0</v>
      </c>
      <c r="AE122" s="45">
        <f>SUMIF(Calculations!$I$8:$QJ$8, AE$2, Calculations!$I467:$QJ467)</f>
        <v>0</v>
      </c>
      <c r="AF122" s="45">
        <f>SUMIF(Calculations!$I$8:$QJ$8, AF$2, Calculations!$I467:$QJ467)</f>
        <v>0</v>
      </c>
      <c r="AG122" s="45">
        <f>SUMIF(Calculations!$I$8:$QJ$8, AG$2, Calculations!$I467:$QJ467)</f>
        <v>0</v>
      </c>
      <c r="AH122" s="45">
        <f>SUMIF(Calculations!$I$8:$QJ$8, AH$2, Calculations!$I467:$QJ467)</f>
        <v>0</v>
      </c>
      <c r="AI122" s="45">
        <f>SUMIF(Calculations!$I$8:$QJ$8, AI$2, Calculations!$I467:$QJ467)</f>
        <v>0</v>
      </c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</row>
    <row r="123" spans="3:46" s="1" customFormat="1">
      <c r="C123" s="6" t="str">
        <f>Calculations!C468</f>
        <v>Cash Flow Available for Subordinated Debt</v>
      </c>
      <c r="F123" s="44" t="str">
        <f>Calculations!E468</f>
        <v>EUR</v>
      </c>
      <c r="H123" s="99">
        <f t="shared" ca="1" si="43"/>
        <v>28752231.680596549</v>
      </c>
      <c r="I123" s="54">
        <f ca="1">SUMIF(Calculations!$I$8:$QJ$8, I$2, Calculations!$I468:$QJ468)</f>
        <v>5584156.5726472195</v>
      </c>
      <c r="J123" s="54">
        <f ca="1">SUMIF(Calculations!$I$8:$QJ$8, J$2, Calculations!$I468:$QJ468)</f>
        <v>5623911.7574308598</v>
      </c>
      <c r="K123" s="54">
        <f ca="1">SUMIF(Calculations!$I$8:$QJ$8, K$2, Calculations!$I468:$QJ468)</f>
        <v>535572.49466522643</v>
      </c>
      <c r="L123" s="54">
        <f ca="1">SUMIF(Calculations!$I$8:$QJ$8, L$2, Calculations!$I468:$QJ468)</f>
        <v>730280.04034283024</v>
      </c>
      <c r="M123" s="54">
        <f ca="1">SUMIF(Calculations!$I$8:$QJ$8, M$2, Calculations!$I468:$QJ468)</f>
        <v>725564.15775467432</v>
      </c>
      <c r="N123" s="54">
        <f ca="1">SUMIF(Calculations!$I$8:$QJ$8, N$2, Calculations!$I468:$QJ468)</f>
        <v>718850.21567951993</v>
      </c>
      <c r="O123" s="54">
        <f ca="1">SUMIF(Calculations!$I$8:$QJ$8, O$2, Calculations!$I468:$QJ468)</f>
        <v>708919.92627260007</v>
      </c>
      <c r="P123" s="54">
        <f ca="1">SUMIF(Calculations!$I$8:$QJ$8, P$2, Calculations!$I468:$QJ468)</f>
        <v>699764.62115188118</v>
      </c>
      <c r="Q123" s="54">
        <f ca="1">SUMIF(Calculations!$I$8:$QJ$8, Q$2, Calculations!$I468:$QJ468)</f>
        <v>685534.95241102017</v>
      </c>
      <c r="R123" s="54">
        <f ca="1">SUMIF(Calculations!$I$8:$QJ$8, R$2, Calculations!$I468:$QJ468)</f>
        <v>671243.15521070745</v>
      </c>
      <c r="S123" s="54">
        <f ca="1">SUMIF(Calculations!$I$8:$QJ$8, S$2, Calculations!$I468:$QJ468)</f>
        <v>656824.72906377167</v>
      </c>
      <c r="T123" s="54">
        <f ca="1">SUMIF(Calculations!$I$8:$QJ$8, T$2, Calculations!$I468:$QJ468)</f>
        <v>642675.65581704071</v>
      </c>
      <c r="U123" s="54">
        <f ca="1">SUMIF(Calculations!$I$8:$QJ$8, U$2, Calculations!$I468:$QJ468)</f>
        <v>628052.55383142666</v>
      </c>
      <c r="V123" s="54">
        <f ca="1">SUMIF(Calculations!$I$8:$QJ$8, V$2, Calculations!$I468:$QJ468)</f>
        <v>612501.00577602582</v>
      </c>
      <c r="W123" s="54">
        <f ca="1">SUMIF(Calculations!$I$8:$QJ$8, W$2, Calculations!$I468:$QJ468)</f>
        <v>595635.40149924799</v>
      </c>
      <c r="X123" s="54">
        <f ca="1">SUMIF(Calculations!$I$8:$QJ$8, X$2, Calculations!$I468:$QJ468)</f>
        <v>579079.97857513814</v>
      </c>
      <c r="Y123" s="54">
        <f ca="1">SUMIF(Calculations!$I$8:$QJ$8, Y$2, Calculations!$I468:$QJ468)</f>
        <v>561880.26820187538</v>
      </c>
      <c r="Z123" s="54">
        <f ca="1">SUMIF(Calculations!$I$8:$QJ$8, Z$2, Calculations!$I468:$QJ468)</f>
        <v>544545.15390198131</v>
      </c>
      <c r="AA123" s="54">
        <f ca="1">SUMIF(Calculations!$I$8:$QJ$8, AA$2, Calculations!$I468:$QJ468)</f>
        <v>526496.67391780729</v>
      </c>
      <c r="AB123" s="54">
        <f ca="1">SUMIF(Calculations!$I$8:$QJ$8, AB$2, Calculations!$I468:$QJ468)</f>
        <v>1053169.0892551823</v>
      </c>
      <c r="AC123" s="54">
        <f ca="1">SUMIF(Calculations!$I$8:$QJ$8, AC$2, Calculations!$I468:$QJ468)</f>
        <v>1150158.0577720348</v>
      </c>
      <c r="AD123" s="54">
        <f ca="1">SUMIF(Calculations!$I$8:$QJ$8, AD$2, Calculations!$I468:$QJ468)</f>
        <v>982397.83013588551</v>
      </c>
      <c r="AE123" s="54">
        <f ca="1">SUMIF(Calculations!$I$8:$QJ$8, AE$2, Calculations!$I468:$QJ468)</f>
        <v>952578.88364522695</v>
      </c>
      <c r="AF123" s="54">
        <f ca="1">SUMIF(Calculations!$I$8:$QJ$8, AF$2, Calculations!$I468:$QJ468)</f>
        <v>921728.44120796968</v>
      </c>
      <c r="AG123" s="54">
        <f ca="1">SUMIF(Calculations!$I$8:$QJ$8, AG$2, Calculations!$I468:$QJ468)</f>
        <v>888878.95931486075</v>
      </c>
      <c r="AH123" s="54">
        <f ca="1">SUMIF(Calculations!$I$8:$QJ$8, AH$2, Calculations!$I468:$QJ468)</f>
        <v>929208.8591782822</v>
      </c>
      <c r="AI123" s="54">
        <f ca="1">SUMIF(Calculations!$I$8:$QJ$8, AI$2, Calculations!$I468:$QJ468)</f>
        <v>-157377.75406375597</v>
      </c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</row>
    <row r="124" spans="3:46">
      <c r="C124" s="3" t="str">
        <f>Calculations!C469</f>
        <v>less: Subordinated Debt Interest Expense</v>
      </c>
      <c r="F124" s="50" t="str">
        <f>Calculations!E469</f>
        <v>EUR</v>
      </c>
      <c r="H124" s="66">
        <f t="shared" si="43"/>
        <v>-4759268.1644199761</v>
      </c>
      <c r="I124" s="45">
        <f>SUMIF(Calculations!$I$8:$QJ$8, I$2, Calculations!$I469:$QJ469)</f>
        <v>0</v>
      </c>
      <c r="J124" s="45">
        <f>SUMIF(Calculations!$I$8:$QJ$8, J$2, Calculations!$I469:$QJ469)</f>
        <v>0</v>
      </c>
      <c r="K124" s="45">
        <f>SUMIF(Calculations!$I$8:$QJ$8, K$2, Calculations!$I469:$QJ469)</f>
        <v>-382442.26076848991</v>
      </c>
      <c r="L124" s="45">
        <f>SUMIF(Calculations!$I$8:$QJ$8, L$2, Calculations!$I469:$QJ469)</f>
        <v>-450877.61405545601</v>
      </c>
      <c r="M124" s="45">
        <f>SUMIF(Calculations!$I$8:$QJ$8, M$2, Calculations!$I469:$QJ469)</f>
        <v>-441998.72199194122</v>
      </c>
      <c r="N124" s="45">
        <f>SUMIF(Calculations!$I$8:$QJ$8, N$2, Calculations!$I469:$QJ469)</f>
        <v>-431993.76417493261</v>
      </c>
      <c r="O124" s="45">
        <f>SUMIF(Calculations!$I$8:$QJ$8, O$2, Calculations!$I469:$QJ469)</f>
        <v>-420719.92728131282</v>
      </c>
      <c r="P124" s="45">
        <f>SUMIF(Calculations!$I$8:$QJ$8, P$2, Calculations!$I469:$QJ469)</f>
        <v>-408016.28568395687</v>
      </c>
      <c r="Q124" s="45">
        <f>SUMIF(Calculations!$I$8:$QJ$8, Q$2, Calculations!$I469:$QJ469)</f>
        <v>-393701.50435823039</v>
      </c>
      <c r="R124" s="45">
        <f>SUMIF(Calculations!$I$8:$QJ$8, R$2, Calculations!$I469:$QJ469)</f>
        <v>-377571.25045953615</v>
      </c>
      <c r="S124" s="45">
        <f>SUMIF(Calculations!$I$8:$QJ$8, S$2, Calculations!$I469:$QJ469)</f>
        <v>-359395.27662410372</v>
      </c>
      <c r="T124" s="45">
        <f>SUMIF(Calculations!$I$8:$QJ$8, T$2, Calculations!$I469:$QJ469)</f>
        <v>-338914.13435931463</v>
      </c>
      <c r="U124" s="45">
        <f>SUMIF(Calculations!$I$8:$QJ$8, U$2, Calculations!$I469:$QJ469)</f>
        <v>-315835.47060965654</v>
      </c>
      <c r="V124" s="45">
        <f>SUMIF(Calculations!$I$8:$QJ$8, V$2, Calculations!$I469:$QJ469)</f>
        <v>-289829.85463454248</v>
      </c>
      <c r="W124" s="45">
        <f>SUMIF(Calculations!$I$8:$QJ$8, W$2, Calculations!$I469:$QJ469)</f>
        <v>-260526.07562978414</v>
      </c>
      <c r="X124" s="45">
        <f>SUMIF(Calculations!$I$8:$QJ$8, X$2, Calculations!$I469:$QJ469)</f>
        <v>-227505.84396976669</v>
      </c>
      <c r="Y124" s="45">
        <f>SUMIF(Calculations!$I$8:$QJ$8, Y$2, Calculations!$I469:$QJ469)</f>
        <v>-190297.82043450297</v>
      </c>
      <c r="Z124" s="45">
        <f>SUMIF(Calculations!$I$8:$QJ$8, Z$2, Calculations!$I469:$QJ469)</f>
        <v>-148370.88819322834</v>
      </c>
      <c r="AA124" s="45">
        <f>SUMIF(Calculations!$I$8:$QJ$8, AA$2, Calculations!$I469:$QJ469)</f>
        <v>-101126.571507113</v>
      </c>
      <c r="AB124" s="45">
        <f>SUMIF(Calculations!$I$8:$QJ$8, AB$2, Calculations!$I469:$QJ469)</f>
        <v>-47890.492933716785</v>
      </c>
      <c r="AC124" s="45">
        <f>SUMIF(Calculations!$I$8:$QJ$8, AC$2, Calculations!$I469:$QJ469)</f>
        <v>12097.252908858321</v>
      </c>
      <c r="AD124" s="45">
        <f>SUMIF(Calculations!$I$8:$QJ$8, AD$2, Calculations!$I469:$QJ469)</f>
        <v>79692.946425466944</v>
      </c>
      <c r="AE124" s="45">
        <f>SUMIF(Calculations!$I$8:$QJ$8, AE$2, Calculations!$I469:$QJ469)</f>
        <v>155861.46580911084</v>
      </c>
      <c r="AF124" s="45">
        <f>SUMIF(Calculations!$I$8:$QJ$8, AF$2, Calculations!$I469:$QJ469)</f>
        <v>241690.05995869296</v>
      </c>
      <c r="AG124" s="45">
        <f>SUMIF(Calculations!$I$8:$QJ$8, AG$2, Calculations!$I469:$QJ469)</f>
        <v>338403.86814748036</v>
      </c>
      <c r="AH124" s="45">
        <f>SUMIF(Calculations!$I$8:$QJ$8, AH$2, Calculations!$I469:$QJ469)</f>
        <v>0</v>
      </c>
      <c r="AI124" s="45">
        <f>SUMIF(Calculations!$I$8:$QJ$8, AI$2, Calculations!$I469:$QJ469)</f>
        <v>0</v>
      </c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</row>
    <row r="125" spans="3:46">
      <c r="C125" s="3" t="str">
        <f>Calculations!C470</f>
        <v>add: Drawdown on Subordinated Debt</v>
      </c>
      <c r="F125" s="50" t="str">
        <f>Calculations!E470</f>
        <v>EUR</v>
      </c>
      <c r="H125" s="66">
        <f t="shared" si="43"/>
        <v>3792500</v>
      </c>
      <c r="I125" s="45">
        <f>SUMIF(Calculations!$I$8:$QJ$8, I$2, Calculations!$I470:$QJ470)</f>
        <v>1896250</v>
      </c>
      <c r="J125" s="45">
        <f>SUMIF(Calculations!$I$8:$QJ$8, J$2, Calculations!$I470:$QJ470)</f>
        <v>1896250</v>
      </c>
      <c r="K125" s="45">
        <f>SUMIF(Calculations!$I$8:$QJ$8, K$2, Calculations!$I470:$QJ470)</f>
        <v>0</v>
      </c>
      <c r="L125" s="45">
        <f>SUMIF(Calculations!$I$8:$QJ$8, L$2, Calculations!$I470:$QJ470)</f>
        <v>0</v>
      </c>
      <c r="M125" s="45">
        <f>SUMIF(Calculations!$I$8:$QJ$8, M$2, Calculations!$I470:$QJ470)</f>
        <v>0</v>
      </c>
      <c r="N125" s="45">
        <f>SUMIF(Calculations!$I$8:$QJ$8, N$2, Calculations!$I470:$QJ470)</f>
        <v>0</v>
      </c>
      <c r="O125" s="45">
        <f>SUMIF(Calculations!$I$8:$QJ$8, O$2, Calculations!$I470:$QJ470)</f>
        <v>0</v>
      </c>
      <c r="P125" s="45">
        <f>SUMIF(Calculations!$I$8:$QJ$8, P$2, Calculations!$I470:$QJ470)</f>
        <v>0</v>
      </c>
      <c r="Q125" s="45">
        <f>SUMIF(Calculations!$I$8:$QJ$8, Q$2, Calculations!$I470:$QJ470)</f>
        <v>0</v>
      </c>
      <c r="R125" s="45">
        <f>SUMIF(Calculations!$I$8:$QJ$8, R$2, Calculations!$I470:$QJ470)</f>
        <v>0</v>
      </c>
      <c r="S125" s="45">
        <f>SUMIF(Calculations!$I$8:$QJ$8, S$2, Calculations!$I470:$QJ470)</f>
        <v>0</v>
      </c>
      <c r="T125" s="45">
        <f>SUMIF(Calculations!$I$8:$QJ$8, T$2, Calculations!$I470:$QJ470)</f>
        <v>0</v>
      </c>
      <c r="U125" s="45">
        <f>SUMIF(Calculations!$I$8:$QJ$8, U$2, Calculations!$I470:$QJ470)</f>
        <v>0</v>
      </c>
      <c r="V125" s="45">
        <f>SUMIF(Calculations!$I$8:$QJ$8, V$2, Calculations!$I470:$QJ470)</f>
        <v>0</v>
      </c>
      <c r="W125" s="45">
        <f>SUMIF(Calculations!$I$8:$QJ$8, W$2, Calculations!$I470:$QJ470)</f>
        <v>0</v>
      </c>
      <c r="X125" s="45">
        <f>SUMIF(Calculations!$I$8:$QJ$8, X$2, Calculations!$I470:$QJ470)</f>
        <v>0</v>
      </c>
      <c r="Y125" s="45">
        <f>SUMIF(Calculations!$I$8:$QJ$8, Y$2, Calculations!$I470:$QJ470)</f>
        <v>0</v>
      </c>
      <c r="Z125" s="45">
        <f>SUMIF(Calculations!$I$8:$QJ$8, Z$2, Calculations!$I470:$QJ470)</f>
        <v>0</v>
      </c>
      <c r="AA125" s="45">
        <f>SUMIF(Calculations!$I$8:$QJ$8, AA$2, Calculations!$I470:$QJ470)</f>
        <v>0</v>
      </c>
      <c r="AB125" s="45">
        <f>SUMIF(Calculations!$I$8:$QJ$8, AB$2, Calculations!$I470:$QJ470)</f>
        <v>0</v>
      </c>
      <c r="AC125" s="45">
        <f>SUMIF(Calculations!$I$8:$QJ$8, AC$2, Calculations!$I470:$QJ470)</f>
        <v>0</v>
      </c>
      <c r="AD125" s="45">
        <f>SUMIF(Calculations!$I$8:$QJ$8, AD$2, Calculations!$I470:$QJ470)</f>
        <v>0</v>
      </c>
      <c r="AE125" s="45">
        <f>SUMIF(Calculations!$I$8:$QJ$8, AE$2, Calculations!$I470:$QJ470)</f>
        <v>0</v>
      </c>
      <c r="AF125" s="45">
        <f>SUMIF(Calculations!$I$8:$QJ$8, AF$2, Calculations!$I470:$QJ470)</f>
        <v>0</v>
      </c>
      <c r="AG125" s="45">
        <f>SUMIF(Calculations!$I$8:$QJ$8, AG$2, Calculations!$I470:$QJ470)</f>
        <v>0</v>
      </c>
      <c r="AH125" s="45">
        <f>SUMIF(Calculations!$I$8:$QJ$8, AH$2, Calculations!$I470:$QJ470)</f>
        <v>0</v>
      </c>
      <c r="AI125" s="45">
        <f>SUMIF(Calculations!$I$8:$QJ$8, AI$2, Calculations!$I470:$QJ470)</f>
        <v>0</v>
      </c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</row>
    <row r="126" spans="3:46">
      <c r="C126" s="3" t="str">
        <f>Calculations!C471</f>
        <v>less: Subordinated Debt Principal Repayment</v>
      </c>
      <c r="F126" s="50" t="str">
        <f>Calculations!E471</f>
        <v>EUR</v>
      </c>
      <c r="H126" s="66">
        <f t="shared" si="43"/>
        <v>-3792499.9999999991</v>
      </c>
      <c r="I126" s="45">
        <f>SUMIF(Calculations!$I$8:$QJ$8, I$2, Calculations!$I471:$QJ471)</f>
        <v>0</v>
      </c>
      <c r="J126" s="45">
        <f>SUMIF(Calculations!$I$8:$QJ$8, J$2, Calculations!$I471:$QJ471)</f>
        <v>0</v>
      </c>
      <c r="K126" s="45">
        <f>SUMIF(Calculations!$I$8:$QJ$8, K$2, Calculations!$I471:$QJ471)</f>
        <v>-46909.983574143393</v>
      </c>
      <c r="L126" s="45">
        <f>SUMIF(Calculations!$I$8:$QJ$8, L$2, Calculations!$I471:$QJ471)</f>
        <v>-70008.988401388371</v>
      </c>
      <c r="M126" s="45">
        <f>SUMIF(Calculations!$I$8:$QJ$8, M$2, Calculations!$I471:$QJ471)</f>
        <v>-78887.880464903123</v>
      </c>
      <c r="N126" s="45">
        <f>SUMIF(Calculations!$I$8:$QJ$8, N$2, Calculations!$I471:$QJ471)</f>
        <v>-88892.838281911711</v>
      </c>
      <c r="O126" s="45">
        <f>SUMIF(Calculations!$I$8:$QJ$8, O$2, Calculations!$I471:$QJ471)</f>
        <v>-100166.67517553151</v>
      </c>
      <c r="P126" s="45">
        <f>SUMIF(Calculations!$I$8:$QJ$8, P$2, Calculations!$I471:$QJ471)</f>
        <v>-112870.31677288751</v>
      </c>
      <c r="Q126" s="45">
        <f>SUMIF(Calculations!$I$8:$QJ$8, Q$2, Calculations!$I471:$QJ471)</f>
        <v>-127185.09809861395</v>
      </c>
      <c r="R126" s="45">
        <f>SUMIF(Calculations!$I$8:$QJ$8, R$2, Calculations!$I471:$QJ471)</f>
        <v>-143315.35199730817</v>
      </c>
      <c r="S126" s="45">
        <f>SUMIF(Calculations!$I$8:$QJ$8, S$2, Calculations!$I471:$QJ471)</f>
        <v>-161491.32583274064</v>
      </c>
      <c r="T126" s="45">
        <f>SUMIF(Calculations!$I$8:$QJ$8, T$2, Calculations!$I471:$QJ471)</f>
        <v>-181972.46809752972</v>
      </c>
      <c r="U126" s="45">
        <f>SUMIF(Calculations!$I$8:$QJ$8, U$2, Calculations!$I471:$QJ471)</f>
        <v>-205051.13184718782</v>
      </c>
      <c r="V126" s="45">
        <f>SUMIF(Calculations!$I$8:$QJ$8, V$2, Calculations!$I471:$QJ471)</f>
        <v>-231056.74782230187</v>
      </c>
      <c r="W126" s="45">
        <f>SUMIF(Calculations!$I$8:$QJ$8, W$2, Calculations!$I471:$QJ471)</f>
        <v>-260360.52682706021</v>
      </c>
      <c r="X126" s="45">
        <f>SUMIF(Calculations!$I$8:$QJ$8, X$2, Calculations!$I471:$QJ471)</f>
        <v>-293380.75848707766</v>
      </c>
      <c r="Y126" s="45">
        <f>SUMIF(Calculations!$I$8:$QJ$8, Y$2, Calculations!$I471:$QJ471)</f>
        <v>-330588.78202234145</v>
      </c>
      <c r="Z126" s="45">
        <f>SUMIF(Calculations!$I$8:$QJ$8, Z$2, Calculations!$I471:$QJ471)</f>
        <v>-372515.71426361601</v>
      </c>
      <c r="AA126" s="45">
        <f>SUMIF(Calculations!$I$8:$QJ$8, AA$2, Calculations!$I471:$QJ471)</f>
        <v>-419760.03094973136</v>
      </c>
      <c r="AB126" s="45">
        <f>SUMIF(Calculations!$I$8:$QJ$8, AB$2, Calculations!$I471:$QJ471)</f>
        <v>-472996.10952312755</v>
      </c>
      <c r="AC126" s="45">
        <f>SUMIF(Calculations!$I$8:$QJ$8, AC$2, Calculations!$I471:$QJ471)</f>
        <v>-532983.85536570265</v>
      </c>
      <c r="AD126" s="45">
        <f>SUMIF(Calculations!$I$8:$QJ$8, AD$2, Calculations!$I471:$QJ471)</f>
        <v>-600579.54888231121</v>
      </c>
      <c r="AE126" s="45">
        <f>SUMIF(Calculations!$I$8:$QJ$8, AE$2, Calculations!$I471:$QJ471)</f>
        <v>-676748.0682659552</v>
      </c>
      <c r="AF126" s="45">
        <f>SUMIF(Calculations!$I$8:$QJ$8, AF$2, Calculations!$I471:$QJ471)</f>
        <v>-762576.66241553728</v>
      </c>
      <c r="AG126" s="45">
        <f>SUMIF(Calculations!$I$8:$QJ$8, AG$2, Calculations!$I471:$QJ471)</f>
        <v>2477798.8633689089</v>
      </c>
      <c r="AH126" s="45">
        <f>SUMIF(Calculations!$I$8:$QJ$8, AH$2, Calculations!$I471:$QJ471)</f>
        <v>0</v>
      </c>
      <c r="AI126" s="45">
        <f>SUMIF(Calculations!$I$8:$QJ$8, AI$2, Calculations!$I471:$QJ471)</f>
        <v>0</v>
      </c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</row>
    <row r="127" spans="3:46">
      <c r="C127" s="3" t="str">
        <f>Calculations!C472</f>
        <v>less: Capital Investment</v>
      </c>
      <c r="F127" s="50" t="str">
        <f>Calculations!E472</f>
        <v>EUR</v>
      </c>
      <c r="H127" s="66">
        <f t="shared" ca="1" si="43"/>
        <v>-16928918.481857367</v>
      </c>
      <c r="I127" s="45">
        <f ca="1">SUMIF(Calculations!$I$8:$QJ$8, I$2, Calculations!$I472:$QJ472)</f>
        <v>-7402416.4677200262</v>
      </c>
      <c r="J127" s="45">
        <f ca="1">SUMIF(Calculations!$I$8:$QJ$8, J$2, Calculations!$I472:$QJ472)</f>
        <v>-7125804.6700261952</v>
      </c>
      <c r="K127" s="45">
        <f>SUMIF(Calculations!$I$8:$QJ$8, K$2, Calculations!$I472:$QJ472)</f>
        <v>0</v>
      </c>
      <c r="L127" s="45">
        <f>SUMIF(Calculations!$I$8:$QJ$8, L$2, Calculations!$I472:$QJ472)</f>
        <v>0</v>
      </c>
      <c r="M127" s="45">
        <f>SUMIF(Calculations!$I$8:$QJ$8, M$2, Calculations!$I472:$QJ472)</f>
        <v>0</v>
      </c>
      <c r="N127" s="45">
        <f>SUMIF(Calculations!$I$8:$QJ$8, N$2, Calculations!$I472:$QJ472)</f>
        <v>0</v>
      </c>
      <c r="O127" s="45">
        <f>SUMIF(Calculations!$I$8:$QJ$8, O$2, Calculations!$I472:$QJ472)</f>
        <v>0</v>
      </c>
      <c r="P127" s="45">
        <f>SUMIF(Calculations!$I$8:$QJ$8, P$2, Calculations!$I472:$QJ472)</f>
        <v>0</v>
      </c>
      <c r="Q127" s="45">
        <f>SUMIF(Calculations!$I$8:$QJ$8, Q$2, Calculations!$I472:$QJ472)</f>
        <v>0</v>
      </c>
      <c r="R127" s="45">
        <f>SUMIF(Calculations!$I$8:$QJ$8, R$2, Calculations!$I472:$QJ472)</f>
        <v>0</v>
      </c>
      <c r="S127" s="45">
        <f>SUMIF(Calculations!$I$8:$QJ$8, S$2, Calculations!$I472:$QJ472)</f>
        <v>0</v>
      </c>
      <c r="T127" s="45">
        <f>SUMIF(Calculations!$I$8:$QJ$8, T$2, Calculations!$I472:$QJ472)</f>
        <v>0</v>
      </c>
      <c r="U127" s="45">
        <f>SUMIF(Calculations!$I$8:$QJ$8, U$2, Calculations!$I472:$QJ472)</f>
        <v>0</v>
      </c>
      <c r="V127" s="45">
        <f>SUMIF(Calculations!$I$8:$QJ$8, V$2, Calculations!$I472:$QJ472)</f>
        <v>0</v>
      </c>
      <c r="W127" s="45">
        <f>SUMIF(Calculations!$I$8:$QJ$8, W$2, Calculations!$I472:$QJ472)</f>
        <v>0</v>
      </c>
      <c r="X127" s="45">
        <f>SUMIF(Calculations!$I$8:$QJ$8, X$2, Calculations!$I472:$QJ472)</f>
        <v>0</v>
      </c>
      <c r="Y127" s="45">
        <f>SUMIF(Calculations!$I$8:$QJ$8, Y$2, Calculations!$I472:$QJ472)</f>
        <v>0</v>
      </c>
      <c r="Z127" s="45">
        <f>SUMIF(Calculations!$I$8:$QJ$8, Z$2, Calculations!$I472:$QJ472)</f>
        <v>0</v>
      </c>
      <c r="AA127" s="45">
        <f>SUMIF(Calculations!$I$8:$QJ$8, AA$2, Calculations!$I472:$QJ472)</f>
        <v>0</v>
      </c>
      <c r="AB127" s="45">
        <f>SUMIF(Calculations!$I$8:$QJ$8, AB$2, Calculations!$I472:$QJ472)</f>
        <v>-7777.9598204181602</v>
      </c>
      <c r="AC127" s="45">
        <f>SUMIF(Calculations!$I$8:$QJ$8, AC$2, Calculations!$I472:$QJ472)</f>
        <v>-2392919.3842907259</v>
      </c>
      <c r="AD127" s="45">
        <f>SUMIF(Calculations!$I$8:$QJ$8, AD$2, Calculations!$I472:$QJ472)</f>
        <v>0</v>
      </c>
      <c r="AE127" s="45">
        <f>SUMIF(Calculations!$I$8:$QJ$8, AE$2, Calculations!$I472:$QJ472)</f>
        <v>0</v>
      </c>
      <c r="AF127" s="45">
        <f>SUMIF(Calculations!$I$8:$QJ$8, AF$2, Calculations!$I472:$QJ472)</f>
        <v>0</v>
      </c>
      <c r="AG127" s="45">
        <f>SUMIF(Calculations!$I$8:$QJ$8, AG$2, Calculations!$I472:$QJ472)</f>
        <v>0</v>
      </c>
      <c r="AH127" s="45">
        <f>SUMIF(Calculations!$I$8:$QJ$8, AH$2, Calculations!$I472:$QJ472)</f>
        <v>0</v>
      </c>
      <c r="AI127" s="45">
        <f>SUMIF(Calculations!$I$8:$QJ$8, AI$2, Calculations!$I472:$QJ472)</f>
        <v>0</v>
      </c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</row>
    <row r="128" spans="3:46" s="1" customFormat="1">
      <c r="C128" s="6" t="str">
        <f>Calculations!C473</f>
        <v>Cash Flow Available for Dividends</v>
      </c>
      <c r="F128" s="44" t="str">
        <f>Calculations!E473</f>
        <v>EUR</v>
      </c>
      <c r="H128" s="99">
        <f t="shared" ca="1" si="43"/>
        <v>7064045.0343191987</v>
      </c>
      <c r="I128" s="54">
        <f ca="1">SUMIF(Calculations!$I$8:$QJ$8, I$2, Calculations!$I473:$QJ473)</f>
        <v>77990.104927192762</v>
      </c>
      <c r="J128" s="54">
        <f ca="1">SUMIF(Calculations!$I$8:$QJ$8, J$2, Calculations!$I473:$QJ473)</f>
        <v>394357.08740466309</v>
      </c>
      <c r="K128" s="54">
        <f ca="1">SUMIF(Calculations!$I$8:$QJ$8, K$2, Calculations!$I473:$QJ473)</f>
        <v>106220.25032259303</v>
      </c>
      <c r="L128" s="54">
        <f ca="1">SUMIF(Calculations!$I$8:$QJ$8, L$2, Calculations!$I473:$QJ473)</f>
        <v>209393.43788598591</v>
      </c>
      <c r="M128" s="54">
        <f ca="1">SUMIF(Calculations!$I$8:$QJ$8, M$2, Calculations!$I473:$QJ473)</f>
        <v>204677.55529783003</v>
      </c>
      <c r="N128" s="54">
        <f ca="1">SUMIF(Calculations!$I$8:$QJ$8, N$2, Calculations!$I473:$QJ473)</f>
        <v>197963.61322267563</v>
      </c>
      <c r="O128" s="54">
        <f ca="1">SUMIF(Calculations!$I$8:$QJ$8, O$2, Calculations!$I473:$QJ473)</f>
        <v>188033.32381575578</v>
      </c>
      <c r="P128" s="54">
        <f ca="1">SUMIF(Calculations!$I$8:$QJ$8, P$2, Calculations!$I473:$QJ473)</f>
        <v>178878.01869503688</v>
      </c>
      <c r="Q128" s="54">
        <f ca="1">SUMIF(Calculations!$I$8:$QJ$8, Q$2, Calculations!$I473:$QJ473)</f>
        <v>164648.34995417579</v>
      </c>
      <c r="R128" s="54">
        <f ca="1">SUMIF(Calculations!$I$8:$QJ$8, R$2, Calculations!$I473:$QJ473)</f>
        <v>150356.55275386307</v>
      </c>
      <c r="S128" s="54">
        <f ca="1">SUMIF(Calculations!$I$8:$QJ$8, S$2, Calculations!$I473:$QJ473)</f>
        <v>135938.12660692737</v>
      </c>
      <c r="T128" s="54">
        <f ca="1">SUMIF(Calculations!$I$8:$QJ$8, T$2, Calculations!$I473:$QJ473)</f>
        <v>121789.05336019625</v>
      </c>
      <c r="U128" s="54">
        <f ca="1">SUMIF(Calculations!$I$8:$QJ$8, U$2, Calculations!$I473:$QJ473)</f>
        <v>107165.95137458236</v>
      </c>
      <c r="V128" s="54">
        <f ca="1">SUMIF(Calculations!$I$8:$QJ$8, V$2, Calculations!$I473:$QJ473)</f>
        <v>91614.403319181569</v>
      </c>
      <c r="W128" s="54">
        <f ca="1">SUMIF(Calculations!$I$8:$QJ$8, W$2, Calculations!$I473:$QJ473)</f>
        <v>74748.799042403596</v>
      </c>
      <c r="X128" s="54">
        <f ca="1">SUMIF(Calculations!$I$8:$QJ$8, X$2, Calculations!$I473:$QJ473)</f>
        <v>58193.376118293745</v>
      </c>
      <c r="Y128" s="54">
        <f ca="1">SUMIF(Calculations!$I$8:$QJ$8, Y$2, Calculations!$I473:$QJ473)</f>
        <v>40993.665745030958</v>
      </c>
      <c r="Z128" s="54">
        <f ca="1">SUMIF(Calculations!$I$8:$QJ$8, Z$2, Calculations!$I473:$QJ473)</f>
        <v>23658.551445136953</v>
      </c>
      <c r="AA128" s="54">
        <f ca="1">SUMIF(Calculations!$I$8:$QJ$8, AA$2, Calculations!$I473:$QJ473)</f>
        <v>5610.0714609630959</v>
      </c>
      <c r="AB128" s="54">
        <f ca="1">SUMIF(Calculations!$I$8:$QJ$8, AB$2, Calculations!$I473:$QJ473)</f>
        <v>524504.52697791997</v>
      </c>
      <c r="AC128" s="54">
        <f ca="1">SUMIF(Calculations!$I$8:$QJ$8, AC$2, Calculations!$I473:$QJ473)</f>
        <v>-1763647.928975536</v>
      </c>
      <c r="AD128" s="54">
        <f ca="1">SUMIF(Calculations!$I$8:$QJ$8, AD$2, Calculations!$I473:$QJ473)</f>
        <v>461511.2276790411</v>
      </c>
      <c r="AE128" s="54">
        <f ca="1">SUMIF(Calculations!$I$8:$QJ$8, AE$2, Calculations!$I473:$QJ473)</f>
        <v>431692.28118838277</v>
      </c>
      <c r="AF128" s="54">
        <f ca="1">SUMIF(Calculations!$I$8:$QJ$8, AF$2, Calculations!$I473:$QJ473)</f>
        <v>400841.83875112538</v>
      </c>
      <c r="AG128" s="54">
        <f ca="1">SUMIF(Calculations!$I$8:$QJ$8, AG$2, Calculations!$I473:$QJ473)</f>
        <v>3705081.69083125</v>
      </c>
      <c r="AH128" s="54">
        <f ca="1">SUMIF(Calculations!$I$8:$QJ$8, AH$2, Calculations!$I473:$QJ473)</f>
        <v>929208.8591782822</v>
      </c>
      <c r="AI128" s="54">
        <f ca="1">SUMIF(Calculations!$I$8:$QJ$8, AI$2, Calculations!$I473:$QJ473)</f>
        <v>-157377.75406375597</v>
      </c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</row>
    <row r="129" spans="1:46">
      <c r="C129" s="3" t="str">
        <f>Calculations!C474</f>
        <v>Dividend</v>
      </c>
      <c r="F129" s="50" t="str">
        <f>Calculations!E474</f>
        <v>EUR</v>
      </c>
      <c r="H129" s="66">
        <f t="shared" si="43"/>
        <v>0</v>
      </c>
      <c r="I129" s="45">
        <f>SUMIF(Calculations!$I$8:$QJ$8, I$2, Calculations!$I474:$QJ474)</f>
        <v>0</v>
      </c>
      <c r="J129" s="45">
        <f>SUMIF(Calculations!$I$8:$QJ$8, J$2, Calculations!$I474:$QJ474)</f>
        <v>0</v>
      </c>
      <c r="K129" s="45">
        <f>SUMIF(Calculations!$I$8:$QJ$8, K$2, Calculations!$I474:$QJ474)</f>
        <v>0</v>
      </c>
      <c r="L129" s="45">
        <f>SUMIF(Calculations!$I$8:$QJ$8, L$2, Calculations!$I474:$QJ474)</f>
        <v>0</v>
      </c>
      <c r="M129" s="45">
        <f>SUMIF(Calculations!$I$8:$QJ$8, M$2, Calculations!$I474:$QJ474)</f>
        <v>0</v>
      </c>
      <c r="N129" s="45">
        <f>SUMIF(Calculations!$I$8:$QJ$8, N$2, Calculations!$I474:$QJ474)</f>
        <v>0</v>
      </c>
      <c r="O129" s="45">
        <f>SUMIF(Calculations!$I$8:$QJ$8, O$2, Calculations!$I474:$QJ474)</f>
        <v>0</v>
      </c>
      <c r="P129" s="45">
        <f>SUMIF(Calculations!$I$8:$QJ$8, P$2, Calculations!$I474:$QJ474)</f>
        <v>0</v>
      </c>
      <c r="Q129" s="45">
        <f>SUMIF(Calculations!$I$8:$QJ$8, Q$2, Calculations!$I474:$QJ474)</f>
        <v>0</v>
      </c>
      <c r="R129" s="45">
        <f>SUMIF(Calculations!$I$8:$QJ$8, R$2, Calculations!$I474:$QJ474)</f>
        <v>0</v>
      </c>
      <c r="S129" s="45">
        <f>SUMIF(Calculations!$I$8:$QJ$8, S$2, Calculations!$I474:$QJ474)</f>
        <v>0</v>
      </c>
      <c r="T129" s="45">
        <f>SUMIF(Calculations!$I$8:$QJ$8, T$2, Calculations!$I474:$QJ474)</f>
        <v>0</v>
      </c>
      <c r="U129" s="45">
        <f>SUMIF(Calculations!$I$8:$QJ$8, U$2, Calculations!$I474:$QJ474)</f>
        <v>0</v>
      </c>
      <c r="V129" s="45">
        <f>SUMIF(Calculations!$I$8:$QJ$8, V$2, Calculations!$I474:$QJ474)</f>
        <v>0</v>
      </c>
      <c r="W129" s="45">
        <f>SUMIF(Calculations!$I$8:$QJ$8, W$2, Calculations!$I474:$QJ474)</f>
        <v>0</v>
      </c>
      <c r="X129" s="45">
        <f>SUMIF(Calculations!$I$8:$QJ$8, X$2, Calculations!$I474:$QJ474)</f>
        <v>0</v>
      </c>
      <c r="Y129" s="45">
        <f>SUMIF(Calculations!$I$8:$QJ$8, Y$2, Calculations!$I474:$QJ474)</f>
        <v>0</v>
      </c>
      <c r="Z129" s="45">
        <f>SUMIF(Calculations!$I$8:$QJ$8, Z$2, Calculations!$I474:$QJ474)</f>
        <v>0</v>
      </c>
      <c r="AA129" s="45">
        <f>SUMIF(Calculations!$I$8:$QJ$8, AA$2, Calculations!$I474:$QJ474)</f>
        <v>0</v>
      </c>
      <c r="AB129" s="45">
        <f>SUMIF(Calculations!$I$8:$QJ$8, AB$2, Calculations!$I474:$QJ474)</f>
        <v>0</v>
      </c>
      <c r="AC129" s="45">
        <f>SUMIF(Calculations!$I$8:$QJ$8, AC$2, Calculations!$I474:$QJ474)</f>
        <v>0</v>
      </c>
      <c r="AD129" s="45">
        <f>SUMIF(Calculations!$I$8:$QJ$8, AD$2, Calculations!$I474:$QJ474)</f>
        <v>0</v>
      </c>
      <c r="AE129" s="45">
        <f>SUMIF(Calculations!$I$8:$QJ$8, AE$2, Calculations!$I474:$QJ474)</f>
        <v>0</v>
      </c>
      <c r="AF129" s="45">
        <f>SUMIF(Calculations!$I$8:$QJ$8, AF$2, Calculations!$I474:$QJ474)</f>
        <v>0</v>
      </c>
      <c r="AG129" s="45">
        <f>SUMIF(Calculations!$I$8:$QJ$8, AG$2, Calculations!$I474:$QJ474)</f>
        <v>0</v>
      </c>
      <c r="AH129" s="45">
        <f>SUMIF(Calculations!$I$8:$QJ$8, AH$2, Calculations!$I474:$QJ474)</f>
        <v>0</v>
      </c>
      <c r="AI129" s="45">
        <f>SUMIF(Calculations!$I$8:$QJ$8, AI$2, Calculations!$I474:$QJ474)</f>
        <v>0</v>
      </c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</row>
    <row r="130" spans="1:46">
      <c r="C130" s="3" t="str">
        <f>Calculations!C475</f>
        <v>Net Movements in Cash</v>
      </c>
      <c r="F130" s="50" t="str">
        <f>Calculations!E475</f>
        <v>EUR</v>
      </c>
      <c r="H130" s="66">
        <f t="shared" ca="1" si="43"/>
        <v>7064045.0343191987</v>
      </c>
      <c r="I130" s="45">
        <f ca="1">SUMIF(Calculations!$I$8:$QJ$8, I$2, Calculations!$I475:$QJ475)</f>
        <v>77990.104927192762</v>
      </c>
      <c r="J130" s="45">
        <f ca="1">SUMIF(Calculations!$I$8:$QJ$8, J$2, Calculations!$I475:$QJ475)</f>
        <v>394357.08740466309</v>
      </c>
      <c r="K130" s="45">
        <f ca="1">SUMIF(Calculations!$I$8:$QJ$8, K$2, Calculations!$I475:$QJ475)</f>
        <v>106220.25032259303</v>
      </c>
      <c r="L130" s="45">
        <f ca="1">SUMIF(Calculations!$I$8:$QJ$8, L$2, Calculations!$I475:$QJ475)</f>
        <v>209393.43788598591</v>
      </c>
      <c r="M130" s="45">
        <f ca="1">SUMIF(Calculations!$I$8:$QJ$8, M$2, Calculations!$I475:$QJ475)</f>
        <v>204677.55529783003</v>
      </c>
      <c r="N130" s="45">
        <f ca="1">SUMIF(Calculations!$I$8:$QJ$8, N$2, Calculations!$I475:$QJ475)</f>
        <v>197963.61322267563</v>
      </c>
      <c r="O130" s="45">
        <f ca="1">SUMIF(Calculations!$I$8:$QJ$8, O$2, Calculations!$I475:$QJ475)</f>
        <v>188033.32381575578</v>
      </c>
      <c r="P130" s="45">
        <f ca="1">SUMIF(Calculations!$I$8:$QJ$8, P$2, Calculations!$I475:$QJ475)</f>
        <v>178878.01869503688</v>
      </c>
      <c r="Q130" s="45">
        <f ca="1">SUMIF(Calculations!$I$8:$QJ$8, Q$2, Calculations!$I475:$QJ475)</f>
        <v>164648.34995417579</v>
      </c>
      <c r="R130" s="45">
        <f ca="1">SUMIF(Calculations!$I$8:$QJ$8, R$2, Calculations!$I475:$QJ475)</f>
        <v>150356.55275386307</v>
      </c>
      <c r="S130" s="45">
        <f ca="1">SUMIF(Calculations!$I$8:$QJ$8, S$2, Calculations!$I475:$QJ475)</f>
        <v>135938.12660692737</v>
      </c>
      <c r="T130" s="45">
        <f ca="1">SUMIF(Calculations!$I$8:$QJ$8, T$2, Calculations!$I475:$QJ475)</f>
        <v>121789.05336019625</v>
      </c>
      <c r="U130" s="45">
        <f ca="1">SUMIF(Calculations!$I$8:$QJ$8, U$2, Calculations!$I475:$QJ475)</f>
        <v>107165.95137458236</v>
      </c>
      <c r="V130" s="45">
        <f ca="1">SUMIF(Calculations!$I$8:$QJ$8, V$2, Calculations!$I475:$QJ475)</f>
        <v>91614.403319181569</v>
      </c>
      <c r="W130" s="45">
        <f ca="1">SUMIF(Calculations!$I$8:$QJ$8, W$2, Calculations!$I475:$QJ475)</f>
        <v>74748.799042403596</v>
      </c>
      <c r="X130" s="45">
        <f ca="1">SUMIF(Calculations!$I$8:$QJ$8, X$2, Calculations!$I475:$QJ475)</f>
        <v>58193.376118293745</v>
      </c>
      <c r="Y130" s="45">
        <f ca="1">SUMIF(Calculations!$I$8:$QJ$8, Y$2, Calculations!$I475:$QJ475)</f>
        <v>40993.665745030958</v>
      </c>
      <c r="Z130" s="45">
        <f ca="1">SUMIF(Calculations!$I$8:$QJ$8, Z$2, Calculations!$I475:$QJ475)</f>
        <v>23658.551445136953</v>
      </c>
      <c r="AA130" s="45">
        <f ca="1">SUMIF(Calculations!$I$8:$QJ$8, AA$2, Calculations!$I475:$QJ475)</f>
        <v>5610.0714609630959</v>
      </c>
      <c r="AB130" s="45">
        <f ca="1">SUMIF(Calculations!$I$8:$QJ$8, AB$2, Calculations!$I475:$QJ475)</f>
        <v>524504.52697791997</v>
      </c>
      <c r="AC130" s="45">
        <f ca="1">SUMIF(Calculations!$I$8:$QJ$8, AC$2, Calculations!$I475:$QJ475)</f>
        <v>-1763647.928975536</v>
      </c>
      <c r="AD130" s="45">
        <f ca="1">SUMIF(Calculations!$I$8:$QJ$8, AD$2, Calculations!$I475:$QJ475)</f>
        <v>461511.2276790411</v>
      </c>
      <c r="AE130" s="45">
        <f ca="1">SUMIF(Calculations!$I$8:$QJ$8, AE$2, Calculations!$I475:$QJ475)</f>
        <v>431692.28118838277</v>
      </c>
      <c r="AF130" s="45">
        <f ca="1">SUMIF(Calculations!$I$8:$QJ$8, AF$2, Calculations!$I475:$QJ475)</f>
        <v>400841.83875112538</v>
      </c>
      <c r="AG130" s="45">
        <f ca="1">SUMIF(Calculations!$I$8:$QJ$8, AG$2, Calculations!$I475:$QJ475)</f>
        <v>3705081.69083125</v>
      </c>
      <c r="AH130" s="45">
        <f ca="1">SUMIF(Calculations!$I$8:$QJ$8, AH$2, Calculations!$I475:$QJ475)</f>
        <v>929208.8591782822</v>
      </c>
      <c r="AI130" s="45">
        <f ca="1">SUMIF(Calculations!$I$8:$QJ$8, AI$2, Calculations!$I475:$QJ475)</f>
        <v>-157377.75406375597</v>
      </c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</row>
    <row r="131" spans="1:46">
      <c r="C131" s="3"/>
      <c r="H131" s="4"/>
    </row>
    <row r="132" spans="1:46">
      <c r="C132" s="147" t="str">
        <f>Calculations!C477</f>
        <v>Beginning Cash Balance</v>
      </c>
      <c r="D132" s="37"/>
      <c r="E132" s="37"/>
      <c r="F132" s="148" t="str">
        <f>Calculations!E477</f>
        <v>EUR</v>
      </c>
      <c r="G132" s="37"/>
      <c r="H132" s="63"/>
      <c r="I132" s="149">
        <f>H133</f>
        <v>0</v>
      </c>
      <c r="J132" s="149">
        <f t="shared" ref="J132:AF132" ca="1" si="44">I133</f>
        <v>77990.104927192762</v>
      </c>
      <c r="K132" s="149">
        <f t="shared" ca="1" si="44"/>
        <v>472347.19233185588</v>
      </c>
      <c r="L132" s="149">
        <f t="shared" ca="1" si="44"/>
        <v>578567.44265444891</v>
      </c>
      <c r="M132" s="149">
        <f t="shared" ca="1" si="44"/>
        <v>787960.88054043485</v>
      </c>
      <c r="N132" s="149">
        <f ca="1">M133</f>
        <v>992638.43583826488</v>
      </c>
      <c r="O132" s="149">
        <f t="shared" ca="1" si="44"/>
        <v>1190602.0490609405</v>
      </c>
      <c r="P132" s="149">
        <f t="shared" ca="1" si="44"/>
        <v>1378635.3728766963</v>
      </c>
      <c r="Q132" s="149">
        <f t="shared" ca="1" si="44"/>
        <v>1557513.3915717332</v>
      </c>
      <c r="R132" s="149">
        <f t="shared" ca="1" si="44"/>
        <v>1722161.7415259089</v>
      </c>
      <c r="S132" s="149">
        <f t="shared" ca="1" si="44"/>
        <v>1872518.2942797721</v>
      </c>
      <c r="T132" s="149">
        <f t="shared" ca="1" si="44"/>
        <v>2008456.4208866996</v>
      </c>
      <c r="U132" s="149">
        <f t="shared" ca="1" si="44"/>
        <v>2130245.4742468959</v>
      </c>
      <c r="V132" s="149">
        <f t="shared" ca="1" si="44"/>
        <v>2237411.4256214784</v>
      </c>
      <c r="W132" s="149">
        <f t="shared" ca="1" si="44"/>
        <v>2329025.8289406598</v>
      </c>
      <c r="X132" s="149">
        <f t="shared" ca="1" si="44"/>
        <v>2403774.6279830635</v>
      </c>
      <c r="Y132" s="149">
        <f t="shared" ca="1" si="44"/>
        <v>2461968.0041013574</v>
      </c>
      <c r="Z132" s="149">
        <f t="shared" ca="1" si="44"/>
        <v>2502961.6698463885</v>
      </c>
      <c r="AA132" s="149">
        <f t="shared" ca="1" si="44"/>
        <v>2526620.2212915253</v>
      </c>
      <c r="AB132" s="149">
        <f t="shared" ca="1" si="44"/>
        <v>2532230.2927524885</v>
      </c>
      <c r="AC132" s="149">
        <f t="shared" ca="1" si="44"/>
        <v>3056734.8197304085</v>
      </c>
      <c r="AD132" s="149">
        <f t="shared" ca="1" si="44"/>
        <v>1293086.8907548725</v>
      </c>
      <c r="AE132" s="149">
        <f t="shared" ca="1" si="44"/>
        <v>1754598.1184339137</v>
      </c>
      <c r="AF132" s="149">
        <f t="shared" ca="1" si="44"/>
        <v>2186290.3996222964</v>
      </c>
      <c r="AG132" s="149">
        <f t="shared" ref="AG132:AI132" ca="1" si="45">AF133</f>
        <v>2587132.2383734221</v>
      </c>
      <c r="AH132" s="149">
        <f t="shared" ca="1" si="45"/>
        <v>6292213.9292046726</v>
      </c>
      <c r="AI132" s="149">
        <f t="shared" ca="1" si="45"/>
        <v>7221422.7883829549</v>
      </c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</row>
    <row r="133" spans="1:46">
      <c r="C133" s="6" t="str">
        <f>Calculations!C478</f>
        <v>Closing Cash Balance</v>
      </c>
      <c r="F133" s="44" t="str">
        <f>Calculations!E478</f>
        <v>EUR</v>
      </c>
      <c r="H133" s="84">
        <v>0</v>
      </c>
      <c r="I133" s="54">
        <f ca="1">I130+I132</f>
        <v>77990.104927192762</v>
      </c>
      <c r="J133" s="54">
        <f ca="1">J130+J132</f>
        <v>472347.19233185588</v>
      </c>
      <c r="K133" s="54">
        <f t="shared" ref="K133:AF133" ca="1" si="46">K130+K132</f>
        <v>578567.44265444891</v>
      </c>
      <c r="L133" s="54">
        <f t="shared" ca="1" si="46"/>
        <v>787960.88054043485</v>
      </c>
      <c r="M133" s="54">
        <f t="shared" ca="1" si="46"/>
        <v>992638.43583826488</v>
      </c>
      <c r="N133" s="54">
        <f t="shared" ca="1" si="46"/>
        <v>1190602.0490609405</v>
      </c>
      <c r="O133" s="54">
        <f t="shared" ca="1" si="46"/>
        <v>1378635.3728766963</v>
      </c>
      <c r="P133" s="54">
        <f t="shared" ca="1" si="46"/>
        <v>1557513.3915717332</v>
      </c>
      <c r="Q133" s="54">
        <f t="shared" ca="1" si="46"/>
        <v>1722161.7415259089</v>
      </c>
      <c r="R133" s="54">
        <f t="shared" ca="1" si="46"/>
        <v>1872518.2942797721</v>
      </c>
      <c r="S133" s="54">
        <f t="shared" ca="1" si="46"/>
        <v>2008456.4208866996</v>
      </c>
      <c r="T133" s="54">
        <f t="shared" ca="1" si="46"/>
        <v>2130245.4742468959</v>
      </c>
      <c r="U133" s="54">
        <f t="shared" ca="1" si="46"/>
        <v>2237411.4256214784</v>
      </c>
      <c r="V133" s="54">
        <f t="shared" ca="1" si="46"/>
        <v>2329025.8289406598</v>
      </c>
      <c r="W133" s="54">
        <f t="shared" ca="1" si="46"/>
        <v>2403774.6279830635</v>
      </c>
      <c r="X133" s="54">
        <f t="shared" ca="1" si="46"/>
        <v>2461968.0041013574</v>
      </c>
      <c r="Y133" s="54">
        <f t="shared" ca="1" si="46"/>
        <v>2502961.6698463885</v>
      </c>
      <c r="Z133" s="54">
        <f t="shared" ca="1" si="46"/>
        <v>2526620.2212915253</v>
      </c>
      <c r="AA133" s="54">
        <f t="shared" ca="1" si="46"/>
        <v>2532230.2927524885</v>
      </c>
      <c r="AB133" s="54">
        <f t="shared" ca="1" si="46"/>
        <v>3056734.8197304085</v>
      </c>
      <c r="AC133" s="54">
        <f t="shared" ca="1" si="46"/>
        <v>1293086.8907548725</v>
      </c>
      <c r="AD133" s="54">
        <f t="shared" ca="1" si="46"/>
        <v>1754598.1184339137</v>
      </c>
      <c r="AE133" s="54">
        <f t="shared" ca="1" si="46"/>
        <v>2186290.3996222964</v>
      </c>
      <c r="AF133" s="54">
        <f t="shared" ca="1" si="46"/>
        <v>2587132.2383734221</v>
      </c>
      <c r="AG133" s="54">
        <f t="shared" ref="AG133:AI133" ca="1" si="47">AG130+AG132</f>
        <v>6292213.9292046726</v>
      </c>
      <c r="AH133" s="54">
        <f t="shared" ca="1" si="47"/>
        <v>7221422.7883829549</v>
      </c>
      <c r="AI133" s="54">
        <f t="shared" ca="1" si="47"/>
        <v>7064045.0343191987</v>
      </c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</row>
    <row r="134" spans="1:46">
      <c r="H134" s="4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</row>
    <row r="135" spans="1:46">
      <c r="C135" s="119" t="s">
        <v>114</v>
      </c>
      <c r="F135" s="50" t="s">
        <v>108</v>
      </c>
      <c r="G135" s="56" t="str">
        <f ca="1">IF(ROUND($H$28-Calculations!$H$369+$H$106-Calculations!$H$448, 0)=0, "OK", "NO")</f>
        <v>OK</v>
      </c>
    </row>
    <row r="137" spans="1:46">
      <c r="A137" s="128"/>
      <c r="B137" s="103"/>
      <c r="C137" s="101"/>
      <c r="D137" s="101"/>
      <c r="E137" s="101"/>
      <c r="F137" s="104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  <c r="AJ137" s="101"/>
      <c r="AK137" s="101"/>
      <c r="AL137" s="101"/>
      <c r="AM137" s="101"/>
      <c r="AN137" s="101"/>
      <c r="AO137" s="101"/>
      <c r="AP137" s="101"/>
      <c r="AQ137" s="101"/>
      <c r="AR137" s="101"/>
      <c r="AS137" s="101"/>
      <c r="AT137" s="101"/>
    </row>
  </sheetData>
  <conditionalFormatting sqref="G135">
    <cfRule type="cellIs" dxfId="88" priority="23" operator="equal">
      <formula>"OK"</formula>
    </cfRule>
    <cfRule type="cellIs" dxfId="87" priority="24" operator="equal">
      <formula>"NO"</formula>
    </cfRule>
  </conditionalFormatting>
  <conditionalFormatting sqref="I71">
    <cfRule type="cellIs" dxfId="86" priority="19" operator="equal">
      <formula>"OK"</formula>
    </cfRule>
    <cfRule type="cellIs" dxfId="85" priority="20" operator="equal">
      <formula>"NO"</formula>
    </cfRule>
  </conditionalFormatting>
  <conditionalFormatting sqref="A5">
    <cfRule type="cellIs" dxfId="84" priority="15" operator="equal">
      <formula>"OK"</formula>
    </cfRule>
    <cfRule type="cellIs" dxfId="83" priority="16" operator="equal">
      <formula>"NO"</formula>
    </cfRule>
  </conditionalFormatting>
  <conditionalFormatting sqref="H71">
    <cfRule type="cellIs" dxfId="82" priority="7" operator="equal">
      <formula>"OK"</formula>
    </cfRule>
    <cfRule type="cellIs" dxfId="81" priority="8" operator="equal">
      <formula>"NO"</formula>
    </cfRule>
  </conditionalFormatting>
  <conditionalFormatting sqref="J71:AI71">
    <cfRule type="cellIs" dxfId="80" priority="5" operator="equal">
      <formula>"OK"</formula>
    </cfRule>
    <cfRule type="cellIs" dxfId="79" priority="6" operator="equal">
      <formula>"NO"</formula>
    </cfRule>
  </conditionalFormatting>
  <conditionalFormatting sqref="AJ71:AT71">
    <cfRule type="cellIs" dxfId="78" priority="3" operator="equal">
      <formula>"OK"</formula>
    </cfRule>
    <cfRule type="cellIs" dxfId="77" priority="4" operator="equal">
      <formula>"NO"</formula>
    </cfRule>
  </conditionalFormatting>
  <hyperlinks>
    <hyperlink ref="A5" location="Summary!G31" display="Summary!G31" xr:uid="{00000000-0004-0000-0400-000000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 tint="-0.249977111117893"/>
  </sheetPr>
  <dimension ref="A1:NR397"/>
  <sheetViews>
    <sheetView showGridLines="0" zoomScaleNormal="100" workbookViewId="0">
      <pane xSplit="7" ySplit="5" topLeftCell="PX384" activePane="bottomRight" state="frozen"/>
      <selection pane="bottomRight" activeCell="A136" sqref="A136:QG397"/>
      <selection pane="bottomLeft" activeCell="H223" sqref="H223"/>
      <selection pane="topRight" activeCell="H223" sqref="H223"/>
    </sheetView>
  </sheetViews>
  <sheetFormatPr defaultRowHeight="15"/>
  <cols>
    <col min="1" max="2" width="3" customWidth="1"/>
    <col min="3" max="3" width="37.5703125" customWidth="1"/>
    <col min="4" max="4" width="17.140625" customWidth="1"/>
    <col min="5" max="5" width="9.5703125" customWidth="1"/>
    <col min="6" max="6" width="4.7109375" customWidth="1"/>
    <col min="7" max="7" width="15.140625" customWidth="1"/>
    <col min="8" max="157" width="13.5703125" customWidth="1"/>
  </cols>
  <sheetData>
    <row r="1" spans="1:157" ht="21">
      <c r="A1" s="199" t="str">
        <f>Inputs!$D$6&amp;" - Quarterly Financial Statements"</f>
        <v>Força Açoreana, S.A.:  Azores Photovoltaic Energy Venture - Quarterly Financial Statements</v>
      </c>
      <c r="B1" s="17"/>
      <c r="C1" s="17"/>
      <c r="D1" s="17"/>
      <c r="E1" s="17"/>
      <c r="F1" s="48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</row>
    <row r="2" spans="1:157" s="3" customFormat="1" ht="15" customHeight="1">
      <c r="A2" s="181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</row>
    <row r="3" spans="1:157" ht="15" customHeight="1">
      <c r="A3" s="17"/>
      <c r="B3" s="17"/>
      <c r="C3" s="17" t="s">
        <v>80</v>
      </c>
      <c r="D3" s="17"/>
      <c r="E3" s="17"/>
      <c r="F3" s="17"/>
      <c r="G3" s="143"/>
      <c r="H3" s="596">
        <v>2026</v>
      </c>
      <c r="I3" s="596">
        <f>H3</f>
        <v>2026</v>
      </c>
      <c r="J3" s="596">
        <f>I3</f>
        <v>2026</v>
      </c>
      <c r="K3" s="596">
        <f>J3</f>
        <v>2026</v>
      </c>
      <c r="L3" s="596">
        <f t="shared" ref="L3:M3" si="0">H3+1</f>
        <v>2027</v>
      </c>
      <c r="M3" s="596">
        <f t="shared" si="0"/>
        <v>2027</v>
      </c>
      <c r="N3" s="596">
        <f>J3+1</f>
        <v>2027</v>
      </c>
      <c r="O3" s="596">
        <f t="shared" ref="O3" si="1">K3+1</f>
        <v>2027</v>
      </c>
      <c r="P3" s="596">
        <f t="shared" ref="P3" si="2">L3+1</f>
        <v>2028</v>
      </c>
      <c r="Q3" s="596">
        <f t="shared" ref="Q3" si="3">M3+1</f>
        <v>2028</v>
      </c>
      <c r="R3" s="596">
        <f>N3+1</f>
        <v>2028</v>
      </c>
      <c r="S3" s="596">
        <f t="shared" ref="S3" si="4">O3+1</f>
        <v>2028</v>
      </c>
      <c r="T3" s="596">
        <f t="shared" ref="T3" si="5">P3+1</f>
        <v>2029</v>
      </c>
      <c r="U3" s="596">
        <f t="shared" ref="U3" si="6">Q3+1</f>
        <v>2029</v>
      </c>
      <c r="V3" s="596">
        <f>R3+1</f>
        <v>2029</v>
      </c>
      <c r="W3" s="596">
        <f t="shared" ref="W3" si="7">S3+1</f>
        <v>2029</v>
      </c>
      <c r="X3" s="596">
        <f t="shared" ref="X3" si="8">T3+1</f>
        <v>2030</v>
      </c>
      <c r="Y3" s="596">
        <f t="shared" ref="Y3" si="9">U3+1</f>
        <v>2030</v>
      </c>
      <c r="Z3" s="596">
        <f>V3+1</f>
        <v>2030</v>
      </c>
      <c r="AA3" s="596">
        <f t="shared" ref="AA3" si="10">W3+1</f>
        <v>2030</v>
      </c>
      <c r="AB3" s="596">
        <f t="shared" ref="AB3" si="11">X3+1</f>
        <v>2031</v>
      </c>
      <c r="AC3" s="596">
        <f t="shared" ref="AC3" si="12">Y3+1</f>
        <v>2031</v>
      </c>
      <c r="AD3" s="596">
        <f>Z3+1</f>
        <v>2031</v>
      </c>
      <c r="AE3" s="596">
        <f t="shared" ref="AE3" si="13">AA3+1</f>
        <v>2031</v>
      </c>
      <c r="AF3" s="596">
        <f t="shared" ref="AF3" si="14">AB3+1</f>
        <v>2032</v>
      </c>
      <c r="AG3" s="596">
        <f t="shared" ref="AG3" si="15">AC3+1</f>
        <v>2032</v>
      </c>
      <c r="AH3" s="596">
        <f>AD3+1</f>
        <v>2032</v>
      </c>
      <c r="AI3" s="596">
        <f t="shared" ref="AI3" si="16">AE3+1</f>
        <v>2032</v>
      </c>
      <c r="AJ3" s="596">
        <f t="shared" ref="AJ3" si="17">AF3+1</f>
        <v>2033</v>
      </c>
      <c r="AK3" s="596">
        <f t="shared" ref="AK3" si="18">AG3+1</f>
        <v>2033</v>
      </c>
      <c r="AL3" s="596">
        <f>AH3+1</f>
        <v>2033</v>
      </c>
      <c r="AM3" s="596">
        <f t="shared" ref="AM3" si="19">AI3+1</f>
        <v>2033</v>
      </c>
      <c r="AN3" s="596">
        <f t="shared" ref="AN3" si="20">AJ3+1</f>
        <v>2034</v>
      </c>
      <c r="AO3" s="596">
        <f t="shared" ref="AO3" si="21">AK3+1</f>
        <v>2034</v>
      </c>
      <c r="AP3" s="596">
        <f>AL3+1</f>
        <v>2034</v>
      </c>
      <c r="AQ3" s="596">
        <f t="shared" ref="AQ3" si="22">AM3+1</f>
        <v>2034</v>
      </c>
      <c r="AR3" s="596">
        <f t="shared" ref="AR3" si="23">AN3+1</f>
        <v>2035</v>
      </c>
      <c r="AS3" s="596">
        <f t="shared" ref="AS3" si="24">AO3+1</f>
        <v>2035</v>
      </c>
      <c r="AT3" s="596">
        <f>AP3+1</f>
        <v>2035</v>
      </c>
      <c r="AU3" s="596">
        <f t="shared" ref="AU3" si="25">AQ3+1</f>
        <v>2035</v>
      </c>
      <c r="AV3" s="596">
        <f t="shared" ref="AV3" si="26">AR3+1</f>
        <v>2036</v>
      </c>
      <c r="AW3" s="596">
        <f t="shared" ref="AW3" si="27">AS3+1</f>
        <v>2036</v>
      </c>
      <c r="AX3" s="596">
        <f>AT3+1</f>
        <v>2036</v>
      </c>
      <c r="AY3" s="596">
        <f t="shared" ref="AY3" si="28">AU3+1</f>
        <v>2036</v>
      </c>
      <c r="AZ3" s="596">
        <f t="shared" ref="AZ3" si="29">AV3+1</f>
        <v>2037</v>
      </c>
      <c r="BA3" s="596">
        <f t="shared" ref="BA3" si="30">AW3+1</f>
        <v>2037</v>
      </c>
      <c r="BB3" s="596">
        <f>AX3+1</f>
        <v>2037</v>
      </c>
      <c r="BC3" s="596">
        <f t="shared" ref="BC3" si="31">AY3+1</f>
        <v>2037</v>
      </c>
      <c r="BD3" s="596">
        <f t="shared" ref="BD3" si="32">AZ3+1</f>
        <v>2038</v>
      </c>
      <c r="BE3" s="596">
        <f t="shared" ref="BE3" si="33">BA3+1</f>
        <v>2038</v>
      </c>
      <c r="BF3" s="596">
        <f>BB3+1</f>
        <v>2038</v>
      </c>
      <c r="BG3" s="596">
        <f t="shared" ref="BG3" si="34">BC3+1</f>
        <v>2038</v>
      </c>
      <c r="BH3" s="596">
        <f t="shared" ref="BH3" si="35">BD3+1</f>
        <v>2039</v>
      </c>
      <c r="BI3" s="596">
        <f t="shared" ref="BI3" si="36">BE3+1</f>
        <v>2039</v>
      </c>
      <c r="BJ3" s="596">
        <f>BF3+1</f>
        <v>2039</v>
      </c>
      <c r="BK3" s="596">
        <f t="shared" ref="BK3" si="37">BG3+1</f>
        <v>2039</v>
      </c>
      <c r="BL3" s="596">
        <f t="shared" ref="BL3" si="38">BH3+1</f>
        <v>2040</v>
      </c>
      <c r="BM3" s="596">
        <f t="shared" ref="BM3" si="39">BI3+1</f>
        <v>2040</v>
      </c>
      <c r="BN3" s="596">
        <f>BJ3+1</f>
        <v>2040</v>
      </c>
      <c r="BO3" s="596">
        <f t="shared" ref="BO3" si="40">BK3+1</f>
        <v>2040</v>
      </c>
      <c r="BP3" s="596">
        <f t="shared" ref="BP3" si="41">BL3+1</f>
        <v>2041</v>
      </c>
      <c r="BQ3" s="596">
        <f t="shared" ref="BQ3" si="42">BM3+1</f>
        <v>2041</v>
      </c>
      <c r="BR3" s="596">
        <f>BN3+1</f>
        <v>2041</v>
      </c>
      <c r="BS3" s="596">
        <f t="shared" ref="BS3" si="43">BO3+1</f>
        <v>2041</v>
      </c>
      <c r="BT3" s="596">
        <f t="shared" ref="BT3" si="44">BP3+1</f>
        <v>2042</v>
      </c>
      <c r="BU3" s="596">
        <f t="shared" ref="BU3" si="45">BQ3+1</f>
        <v>2042</v>
      </c>
      <c r="BV3" s="596">
        <f>BR3+1</f>
        <v>2042</v>
      </c>
      <c r="BW3" s="596">
        <f t="shared" ref="BW3" si="46">BS3+1</f>
        <v>2042</v>
      </c>
      <c r="BX3" s="596">
        <f t="shared" ref="BX3" si="47">BT3+1</f>
        <v>2043</v>
      </c>
      <c r="BY3" s="596">
        <f t="shared" ref="BY3" si="48">BU3+1</f>
        <v>2043</v>
      </c>
      <c r="BZ3" s="596">
        <f>BV3+1</f>
        <v>2043</v>
      </c>
      <c r="CA3" s="596">
        <f t="shared" ref="CA3" si="49">BW3+1</f>
        <v>2043</v>
      </c>
      <c r="CB3" s="596">
        <f t="shared" ref="CB3" si="50">BX3+1</f>
        <v>2044</v>
      </c>
      <c r="CC3" s="596">
        <f t="shared" ref="CC3" si="51">BY3+1</f>
        <v>2044</v>
      </c>
      <c r="CD3" s="596">
        <f>BZ3+1</f>
        <v>2044</v>
      </c>
      <c r="CE3" s="596">
        <f t="shared" ref="CE3" si="52">CA3+1</f>
        <v>2044</v>
      </c>
      <c r="CF3" s="596">
        <f t="shared" ref="CF3" si="53">CB3+1</f>
        <v>2045</v>
      </c>
      <c r="CG3" s="596">
        <f t="shared" ref="CG3" si="54">CC3+1</f>
        <v>2045</v>
      </c>
      <c r="CH3" s="596">
        <f>CD3+1</f>
        <v>2045</v>
      </c>
      <c r="CI3" s="596">
        <f t="shared" ref="CI3" si="55">CE3+1</f>
        <v>2045</v>
      </c>
      <c r="CJ3" s="596">
        <f t="shared" ref="CJ3" si="56">CF3+1</f>
        <v>2046</v>
      </c>
      <c r="CK3" s="596">
        <f t="shared" ref="CK3" si="57">CG3+1</f>
        <v>2046</v>
      </c>
      <c r="CL3" s="596">
        <f>CH3+1</f>
        <v>2046</v>
      </c>
      <c r="CM3" s="596">
        <f t="shared" ref="CM3" si="58">CI3+1</f>
        <v>2046</v>
      </c>
      <c r="CN3" s="596">
        <f t="shared" ref="CN3" si="59">CJ3+1</f>
        <v>2047</v>
      </c>
      <c r="CO3" s="596">
        <f t="shared" ref="CO3" si="60">CK3+1</f>
        <v>2047</v>
      </c>
      <c r="CP3" s="596">
        <f>CL3+1</f>
        <v>2047</v>
      </c>
      <c r="CQ3" s="596">
        <f t="shared" ref="CQ3" si="61">CM3+1</f>
        <v>2047</v>
      </c>
      <c r="CR3" s="596">
        <f t="shared" ref="CR3" si="62">CN3+1</f>
        <v>2048</v>
      </c>
      <c r="CS3" s="596">
        <f t="shared" ref="CS3" si="63">CO3+1</f>
        <v>2048</v>
      </c>
      <c r="CT3" s="596">
        <f>CP3+1</f>
        <v>2048</v>
      </c>
      <c r="CU3" s="596">
        <f t="shared" ref="CU3" si="64">CQ3+1</f>
        <v>2048</v>
      </c>
      <c r="CV3" s="596">
        <f t="shared" ref="CV3" si="65">CR3+1</f>
        <v>2049</v>
      </c>
      <c r="CW3" s="596">
        <f t="shared" ref="CW3" si="66">CS3+1</f>
        <v>2049</v>
      </c>
      <c r="CX3" s="596">
        <f>CT3+1</f>
        <v>2049</v>
      </c>
      <c r="CY3" s="596">
        <f t="shared" ref="CY3" si="67">CU3+1</f>
        <v>2049</v>
      </c>
      <c r="CZ3" s="596">
        <f t="shared" ref="CZ3" si="68">CV3+1</f>
        <v>2050</v>
      </c>
      <c r="DA3" s="596">
        <f t="shared" ref="DA3" si="69">CW3+1</f>
        <v>2050</v>
      </c>
      <c r="DB3" s="596">
        <f>CX3+1</f>
        <v>2050</v>
      </c>
      <c r="DC3" s="596">
        <f t="shared" ref="DC3" si="70">CY3+1</f>
        <v>2050</v>
      </c>
      <c r="DD3" s="596">
        <f t="shared" ref="DD3" si="71">CZ3+1</f>
        <v>2051</v>
      </c>
      <c r="DE3" s="596">
        <f t="shared" ref="DE3" si="72">DA3+1</f>
        <v>2051</v>
      </c>
      <c r="DF3" s="596">
        <f>DB3+1</f>
        <v>2051</v>
      </c>
      <c r="DG3" s="596">
        <f t="shared" ref="DG3" si="73">DC3+1</f>
        <v>2051</v>
      </c>
      <c r="DH3" s="596">
        <f t="shared" ref="DH3" si="74">DD3+1</f>
        <v>2052</v>
      </c>
      <c r="DI3" s="596">
        <f t="shared" ref="DI3" si="75">DE3+1</f>
        <v>2052</v>
      </c>
      <c r="DJ3" s="596">
        <f>DF3+1</f>
        <v>2052</v>
      </c>
      <c r="DK3" s="596">
        <f t="shared" ref="DK3" si="76">DG3+1</f>
        <v>2052</v>
      </c>
      <c r="DL3" s="596"/>
      <c r="DM3" s="596"/>
      <c r="DN3" s="596"/>
      <c r="DO3" s="596"/>
      <c r="DP3" s="596"/>
      <c r="DQ3" s="596"/>
      <c r="DR3" s="596"/>
      <c r="DS3" s="596"/>
      <c r="DT3" s="596"/>
      <c r="DU3" s="596"/>
      <c r="DV3" s="596"/>
      <c r="DW3" s="596"/>
      <c r="DX3" s="596"/>
      <c r="DY3" s="596"/>
      <c r="DZ3" s="596"/>
      <c r="EA3" s="596"/>
      <c r="EB3" s="596"/>
      <c r="EC3" s="596"/>
      <c r="ED3" s="596"/>
      <c r="EE3" s="596"/>
      <c r="EF3" s="596"/>
      <c r="EG3" s="596"/>
      <c r="EH3" s="596"/>
      <c r="EI3" s="596"/>
      <c r="EJ3" s="596"/>
      <c r="EK3" s="596"/>
      <c r="EL3" s="596"/>
      <c r="EM3" s="596"/>
      <c r="EN3" s="596"/>
      <c r="EO3" s="596"/>
      <c r="EP3" s="596"/>
      <c r="EQ3" s="596"/>
      <c r="ER3" s="596"/>
      <c r="ES3" s="596"/>
      <c r="ET3" s="596"/>
      <c r="EU3" s="596"/>
      <c r="EV3" s="596"/>
      <c r="EW3" s="596"/>
      <c r="EX3" s="596"/>
      <c r="EY3" s="596"/>
      <c r="EZ3" s="596"/>
      <c r="FA3" s="596"/>
    </row>
    <row r="4" spans="1:157" ht="15" customHeight="1">
      <c r="A4" s="17"/>
      <c r="B4" s="17"/>
      <c r="C4" s="17" t="s">
        <v>115</v>
      </c>
      <c r="D4" s="17"/>
      <c r="E4" s="17"/>
      <c r="F4" s="17"/>
      <c r="G4" s="143"/>
      <c r="H4" s="597">
        <v>1</v>
      </c>
      <c r="I4" s="597">
        <f>IF(H4=4, 1, H4+1)</f>
        <v>2</v>
      </c>
      <c r="J4" s="597">
        <f>IF(I4=4, 1, I4+1)</f>
        <v>3</v>
      </c>
      <c r="K4" s="597">
        <f>IF(J4=4, 1, J4+1)</f>
        <v>4</v>
      </c>
      <c r="L4" s="597">
        <f t="shared" ref="L4:BW4" si="77">IF(K4=4, 1, K4+1)</f>
        <v>1</v>
      </c>
      <c r="M4" s="597">
        <f t="shared" si="77"/>
        <v>2</v>
      </c>
      <c r="N4" s="597">
        <f t="shared" si="77"/>
        <v>3</v>
      </c>
      <c r="O4" s="597">
        <f t="shared" si="77"/>
        <v>4</v>
      </c>
      <c r="P4" s="597">
        <f t="shared" si="77"/>
        <v>1</v>
      </c>
      <c r="Q4" s="597">
        <f t="shared" si="77"/>
        <v>2</v>
      </c>
      <c r="R4" s="597">
        <f t="shared" si="77"/>
        <v>3</v>
      </c>
      <c r="S4" s="597">
        <f t="shared" si="77"/>
        <v>4</v>
      </c>
      <c r="T4" s="597">
        <f t="shared" si="77"/>
        <v>1</v>
      </c>
      <c r="U4" s="597">
        <f t="shared" si="77"/>
        <v>2</v>
      </c>
      <c r="V4" s="597">
        <f t="shared" si="77"/>
        <v>3</v>
      </c>
      <c r="W4" s="597">
        <f t="shared" si="77"/>
        <v>4</v>
      </c>
      <c r="X4" s="597">
        <f t="shared" si="77"/>
        <v>1</v>
      </c>
      <c r="Y4" s="597">
        <f t="shared" si="77"/>
        <v>2</v>
      </c>
      <c r="Z4" s="597">
        <f t="shared" si="77"/>
        <v>3</v>
      </c>
      <c r="AA4" s="597">
        <f t="shared" si="77"/>
        <v>4</v>
      </c>
      <c r="AB4" s="597">
        <f t="shared" si="77"/>
        <v>1</v>
      </c>
      <c r="AC4" s="597">
        <f t="shared" si="77"/>
        <v>2</v>
      </c>
      <c r="AD4" s="597">
        <f t="shared" si="77"/>
        <v>3</v>
      </c>
      <c r="AE4" s="597">
        <f t="shared" si="77"/>
        <v>4</v>
      </c>
      <c r="AF4" s="597">
        <f t="shared" si="77"/>
        <v>1</v>
      </c>
      <c r="AG4" s="597">
        <f t="shared" si="77"/>
        <v>2</v>
      </c>
      <c r="AH4" s="597">
        <f t="shared" si="77"/>
        <v>3</v>
      </c>
      <c r="AI4" s="597">
        <f t="shared" si="77"/>
        <v>4</v>
      </c>
      <c r="AJ4" s="597">
        <f t="shared" si="77"/>
        <v>1</v>
      </c>
      <c r="AK4" s="597">
        <f t="shared" si="77"/>
        <v>2</v>
      </c>
      <c r="AL4" s="597">
        <f t="shared" si="77"/>
        <v>3</v>
      </c>
      <c r="AM4" s="597">
        <f t="shared" si="77"/>
        <v>4</v>
      </c>
      <c r="AN4" s="597">
        <f t="shared" si="77"/>
        <v>1</v>
      </c>
      <c r="AO4" s="597">
        <f t="shared" si="77"/>
        <v>2</v>
      </c>
      <c r="AP4" s="597">
        <f t="shared" si="77"/>
        <v>3</v>
      </c>
      <c r="AQ4" s="597">
        <f t="shared" si="77"/>
        <v>4</v>
      </c>
      <c r="AR4" s="597">
        <f t="shared" si="77"/>
        <v>1</v>
      </c>
      <c r="AS4" s="597">
        <f t="shared" si="77"/>
        <v>2</v>
      </c>
      <c r="AT4" s="597">
        <f t="shared" si="77"/>
        <v>3</v>
      </c>
      <c r="AU4" s="597">
        <f t="shared" si="77"/>
        <v>4</v>
      </c>
      <c r="AV4" s="597">
        <f t="shared" si="77"/>
        <v>1</v>
      </c>
      <c r="AW4" s="597">
        <f t="shared" si="77"/>
        <v>2</v>
      </c>
      <c r="AX4" s="597">
        <f t="shared" si="77"/>
        <v>3</v>
      </c>
      <c r="AY4" s="597">
        <f t="shared" si="77"/>
        <v>4</v>
      </c>
      <c r="AZ4" s="597">
        <f t="shared" si="77"/>
        <v>1</v>
      </c>
      <c r="BA4" s="597">
        <f t="shared" si="77"/>
        <v>2</v>
      </c>
      <c r="BB4" s="597">
        <f t="shared" si="77"/>
        <v>3</v>
      </c>
      <c r="BC4" s="597">
        <f t="shared" si="77"/>
        <v>4</v>
      </c>
      <c r="BD4" s="597">
        <f t="shared" si="77"/>
        <v>1</v>
      </c>
      <c r="BE4" s="597">
        <f t="shared" si="77"/>
        <v>2</v>
      </c>
      <c r="BF4" s="597">
        <f t="shared" si="77"/>
        <v>3</v>
      </c>
      <c r="BG4" s="597">
        <f t="shared" si="77"/>
        <v>4</v>
      </c>
      <c r="BH4" s="597">
        <f t="shared" si="77"/>
        <v>1</v>
      </c>
      <c r="BI4" s="597">
        <f t="shared" si="77"/>
        <v>2</v>
      </c>
      <c r="BJ4" s="597">
        <f t="shared" si="77"/>
        <v>3</v>
      </c>
      <c r="BK4" s="597">
        <f t="shared" si="77"/>
        <v>4</v>
      </c>
      <c r="BL4" s="597">
        <f t="shared" si="77"/>
        <v>1</v>
      </c>
      <c r="BM4" s="597">
        <f t="shared" si="77"/>
        <v>2</v>
      </c>
      <c r="BN4" s="597">
        <f t="shared" si="77"/>
        <v>3</v>
      </c>
      <c r="BO4" s="597">
        <f t="shared" si="77"/>
        <v>4</v>
      </c>
      <c r="BP4" s="597">
        <f t="shared" si="77"/>
        <v>1</v>
      </c>
      <c r="BQ4" s="597">
        <f t="shared" si="77"/>
        <v>2</v>
      </c>
      <c r="BR4" s="597">
        <f t="shared" si="77"/>
        <v>3</v>
      </c>
      <c r="BS4" s="597">
        <f t="shared" si="77"/>
        <v>4</v>
      </c>
      <c r="BT4" s="597">
        <f t="shared" si="77"/>
        <v>1</v>
      </c>
      <c r="BU4" s="597">
        <f t="shared" si="77"/>
        <v>2</v>
      </c>
      <c r="BV4" s="597">
        <f t="shared" si="77"/>
        <v>3</v>
      </c>
      <c r="BW4" s="597">
        <f t="shared" si="77"/>
        <v>4</v>
      </c>
      <c r="BX4" s="597">
        <f t="shared" ref="BX4:DA4" si="78">IF(BW4=4, 1, BW4+1)</f>
        <v>1</v>
      </c>
      <c r="BY4" s="597">
        <f t="shared" si="78"/>
        <v>2</v>
      </c>
      <c r="BZ4" s="597">
        <f t="shared" si="78"/>
        <v>3</v>
      </c>
      <c r="CA4" s="597">
        <f t="shared" si="78"/>
        <v>4</v>
      </c>
      <c r="CB4" s="597">
        <f t="shared" si="78"/>
        <v>1</v>
      </c>
      <c r="CC4" s="597">
        <f t="shared" si="78"/>
        <v>2</v>
      </c>
      <c r="CD4" s="597">
        <f t="shared" si="78"/>
        <v>3</v>
      </c>
      <c r="CE4" s="597">
        <f t="shared" si="78"/>
        <v>4</v>
      </c>
      <c r="CF4" s="597">
        <f t="shared" si="78"/>
        <v>1</v>
      </c>
      <c r="CG4" s="597">
        <f t="shared" si="78"/>
        <v>2</v>
      </c>
      <c r="CH4" s="597">
        <f t="shared" si="78"/>
        <v>3</v>
      </c>
      <c r="CI4" s="597">
        <f t="shared" si="78"/>
        <v>4</v>
      </c>
      <c r="CJ4" s="597">
        <f t="shared" si="78"/>
        <v>1</v>
      </c>
      <c r="CK4" s="597">
        <f t="shared" si="78"/>
        <v>2</v>
      </c>
      <c r="CL4" s="597">
        <f t="shared" si="78"/>
        <v>3</v>
      </c>
      <c r="CM4" s="597">
        <f t="shared" si="78"/>
        <v>4</v>
      </c>
      <c r="CN4" s="597">
        <f t="shared" si="78"/>
        <v>1</v>
      </c>
      <c r="CO4" s="597">
        <f t="shared" si="78"/>
        <v>2</v>
      </c>
      <c r="CP4" s="597">
        <f t="shared" si="78"/>
        <v>3</v>
      </c>
      <c r="CQ4" s="597">
        <f t="shared" si="78"/>
        <v>4</v>
      </c>
      <c r="CR4" s="597">
        <f t="shared" si="78"/>
        <v>1</v>
      </c>
      <c r="CS4" s="597">
        <f t="shared" si="78"/>
        <v>2</v>
      </c>
      <c r="CT4" s="597">
        <f t="shared" si="78"/>
        <v>3</v>
      </c>
      <c r="CU4" s="597">
        <f t="shared" si="78"/>
        <v>4</v>
      </c>
      <c r="CV4" s="597">
        <f t="shared" si="78"/>
        <v>1</v>
      </c>
      <c r="CW4" s="597">
        <f t="shared" si="78"/>
        <v>2</v>
      </c>
      <c r="CX4" s="597">
        <f t="shared" si="78"/>
        <v>3</v>
      </c>
      <c r="CY4" s="597">
        <f t="shared" si="78"/>
        <v>4</v>
      </c>
      <c r="CZ4" s="597">
        <f t="shared" si="78"/>
        <v>1</v>
      </c>
      <c r="DA4" s="597">
        <f t="shared" si="78"/>
        <v>2</v>
      </c>
      <c r="DB4" s="597">
        <f t="shared" ref="DB4:DI4" si="79">IF(DA4=4, 1, DA4+1)</f>
        <v>3</v>
      </c>
      <c r="DC4" s="597">
        <f t="shared" si="79"/>
        <v>4</v>
      </c>
      <c r="DD4" s="597">
        <f t="shared" si="79"/>
        <v>1</v>
      </c>
      <c r="DE4" s="597">
        <f t="shared" si="79"/>
        <v>2</v>
      </c>
      <c r="DF4" s="597">
        <f t="shared" si="79"/>
        <v>3</v>
      </c>
      <c r="DG4" s="597">
        <f t="shared" si="79"/>
        <v>4</v>
      </c>
      <c r="DH4" s="597">
        <f t="shared" si="79"/>
        <v>1</v>
      </c>
      <c r="DI4" s="597">
        <f t="shared" si="79"/>
        <v>2</v>
      </c>
      <c r="DJ4" s="597">
        <f t="shared" ref="DJ4:DK4" si="80">IF(DI4=4, 1, DI4+1)</f>
        <v>3</v>
      </c>
      <c r="DK4" s="597">
        <f t="shared" si="80"/>
        <v>4</v>
      </c>
      <c r="DL4" s="597"/>
      <c r="DM4" s="597"/>
      <c r="DN4" s="597"/>
      <c r="DO4" s="597"/>
      <c r="DP4" s="597"/>
      <c r="DQ4" s="597"/>
      <c r="DR4" s="597"/>
      <c r="DS4" s="597"/>
      <c r="DT4" s="597"/>
      <c r="DU4" s="597"/>
      <c r="DV4" s="597"/>
      <c r="DW4" s="597"/>
      <c r="DX4" s="597"/>
      <c r="DY4" s="597"/>
      <c r="DZ4" s="597"/>
      <c r="EA4" s="597"/>
      <c r="EB4" s="597"/>
      <c r="EC4" s="597"/>
      <c r="ED4" s="597"/>
      <c r="EE4" s="597"/>
      <c r="EF4" s="597"/>
      <c r="EG4" s="597"/>
      <c r="EH4" s="597"/>
      <c r="EI4" s="597"/>
      <c r="EJ4" s="597"/>
      <c r="EK4" s="597"/>
      <c r="EL4" s="597"/>
      <c r="EM4" s="597"/>
      <c r="EN4" s="597"/>
      <c r="EO4" s="597"/>
      <c r="EP4" s="597"/>
      <c r="EQ4" s="597"/>
      <c r="ER4" s="597"/>
      <c r="ES4" s="597"/>
      <c r="ET4" s="597"/>
      <c r="EU4" s="597"/>
      <c r="EV4" s="597"/>
      <c r="EW4" s="597"/>
      <c r="EX4" s="597"/>
      <c r="EY4" s="597"/>
      <c r="EZ4" s="597"/>
      <c r="FA4" s="597"/>
    </row>
    <row r="5" spans="1:157" ht="15" customHeight="1">
      <c r="A5" s="17"/>
      <c r="B5" s="17"/>
      <c r="C5" s="17" t="s">
        <v>84</v>
      </c>
      <c r="D5" s="17"/>
      <c r="E5" s="17"/>
      <c r="F5" s="17"/>
      <c r="G5" s="143"/>
      <c r="H5" s="598">
        <f t="shared" ref="H5:BS5" si="81">EOMONTH(DATE(H3, H4*3, 1), 0)</f>
        <v>46112</v>
      </c>
      <c r="I5" s="598">
        <f t="shared" si="81"/>
        <v>46203</v>
      </c>
      <c r="J5" s="598">
        <f t="shared" si="81"/>
        <v>46295</v>
      </c>
      <c r="K5" s="598">
        <f t="shared" si="81"/>
        <v>46387</v>
      </c>
      <c r="L5" s="598">
        <f t="shared" si="81"/>
        <v>46477</v>
      </c>
      <c r="M5" s="598">
        <f t="shared" si="81"/>
        <v>46568</v>
      </c>
      <c r="N5" s="598">
        <f t="shared" si="81"/>
        <v>46660</v>
      </c>
      <c r="O5" s="598">
        <f t="shared" si="81"/>
        <v>46752</v>
      </c>
      <c r="P5" s="598">
        <f t="shared" si="81"/>
        <v>46843</v>
      </c>
      <c r="Q5" s="598">
        <f t="shared" si="81"/>
        <v>46934</v>
      </c>
      <c r="R5" s="598">
        <f t="shared" si="81"/>
        <v>47026</v>
      </c>
      <c r="S5" s="598">
        <f t="shared" si="81"/>
        <v>47118</v>
      </c>
      <c r="T5" s="598">
        <f t="shared" si="81"/>
        <v>47208</v>
      </c>
      <c r="U5" s="598">
        <f t="shared" si="81"/>
        <v>47299</v>
      </c>
      <c r="V5" s="598">
        <f t="shared" si="81"/>
        <v>47391</v>
      </c>
      <c r="W5" s="598">
        <f t="shared" si="81"/>
        <v>47483</v>
      </c>
      <c r="X5" s="598">
        <f t="shared" si="81"/>
        <v>47573</v>
      </c>
      <c r="Y5" s="598">
        <f t="shared" si="81"/>
        <v>47664</v>
      </c>
      <c r="Z5" s="598">
        <f t="shared" si="81"/>
        <v>47756</v>
      </c>
      <c r="AA5" s="598">
        <f t="shared" si="81"/>
        <v>47848</v>
      </c>
      <c r="AB5" s="598">
        <f t="shared" si="81"/>
        <v>47938</v>
      </c>
      <c r="AC5" s="598">
        <f t="shared" si="81"/>
        <v>48029</v>
      </c>
      <c r="AD5" s="598">
        <f t="shared" si="81"/>
        <v>48121</v>
      </c>
      <c r="AE5" s="598">
        <f t="shared" si="81"/>
        <v>48213</v>
      </c>
      <c r="AF5" s="598">
        <f t="shared" si="81"/>
        <v>48304</v>
      </c>
      <c r="AG5" s="598">
        <f t="shared" si="81"/>
        <v>48395</v>
      </c>
      <c r="AH5" s="598">
        <f t="shared" si="81"/>
        <v>48487</v>
      </c>
      <c r="AI5" s="598">
        <f t="shared" si="81"/>
        <v>48579</v>
      </c>
      <c r="AJ5" s="598">
        <f t="shared" si="81"/>
        <v>48669</v>
      </c>
      <c r="AK5" s="598">
        <f t="shared" si="81"/>
        <v>48760</v>
      </c>
      <c r="AL5" s="598">
        <f t="shared" si="81"/>
        <v>48852</v>
      </c>
      <c r="AM5" s="598">
        <f t="shared" si="81"/>
        <v>48944</v>
      </c>
      <c r="AN5" s="598">
        <f t="shared" si="81"/>
        <v>49034</v>
      </c>
      <c r="AO5" s="598">
        <f t="shared" si="81"/>
        <v>49125</v>
      </c>
      <c r="AP5" s="598">
        <f t="shared" si="81"/>
        <v>49217</v>
      </c>
      <c r="AQ5" s="598">
        <f t="shared" si="81"/>
        <v>49309</v>
      </c>
      <c r="AR5" s="598">
        <f t="shared" si="81"/>
        <v>49399</v>
      </c>
      <c r="AS5" s="598">
        <f t="shared" si="81"/>
        <v>49490</v>
      </c>
      <c r="AT5" s="598">
        <f t="shared" si="81"/>
        <v>49582</v>
      </c>
      <c r="AU5" s="598">
        <f t="shared" si="81"/>
        <v>49674</v>
      </c>
      <c r="AV5" s="598">
        <f t="shared" si="81"/>
        <v>49765</v>
      </c>
      <c r="AW5" s="598">
        <f t="shared" si="81"/>
        <v>49856</v>
      </c>
      <c r="AX5" s="598">
        <f t="shared" si="81"/>
        <v>49948</v>
      </c>
      <c r="AY5" s="598">
        <f t="shared" si="81"/>
        <v>50040</v>
      </c>
      <c r="AZ5" s="598">
        <f t="shared" si="81"/>
        <v>50130</v>
      </c>
      <c r="BA5" s="598">
        <f t="shared" si="81"/>
        <v>50221</v>
      </c>
      <c r="BB5" s="598">
        <f t="shared" si="81"/>
        <v>50313</v>
      </c>
      <c r="BC5" s="598">
        <f t="shared" si="81"/>
        <v>50405</v>
      </c>
      <c r="BD5" s="598">
        <f t="shared" si="81"/>
        <v>50495</v>
      </c>
      <c r="BE5" s="598">
        <f t="shared" si="81"/>
        <v>50586</v>
      </c>
      <c r="BF5" s="598">
        <f t="shared" si="81"/>
        <v>50678</v>
      </c>
      <c r="BG5" s="598">
        <f t="shared" si="81"/>
        <v>50770</v>
      </c>
      <c r="BH5" s="598">
        <f t="shared" si="81"/>
        <v>50860</v>
      </c>
      <c r="BI5" s="598">
        <f t="shared" si="81"/>
        <v>50951</v>
      </c>
      <c r="BJ5" s="598">
        <f t="shared" si="81"/>
        <v>51043</v>
      </c>
      <c r="BK5" s="598">
        <f t="shared" si="81"/>
        <v>51135</v>
      </c>
      <c r="BL5" s="598">
        <f t="shared" si="81"/>
        <v>51226</v>
      </c>
      <c r="BM5" s="598">
        <f t="shared" si="81"/>
        <v>51317</v>
      </c>
      <c r="BN5" s="598">
        <f t="shared" si="81"/>
        <v>51409</v>
      </c>
      <c r="BO5" s="598">
        <f t="shared" si="81"/>
        <v>51501</v>
      </c>
      <c r="BP5" s="598">
        <f t="shared" si="81"/>
        <v>51591</v>
      </c>
      <c r="BQ5" s="598">
        <f t="shared" si="81"/>
        <v>51682</v>
      </c>
      <c r="BR5" s="598">
        <f t="shared" si="81"/>
        <v>51774</v>
      </c>
      <c r="BS5" s="598">
        <f t="shared" si="81"/>
        <v>51866</v>
      </c>
      <c r="BT5" s="598">
        <f t="shared" ref="BT5:DA5" si="82">EOMONTH(DATE(BT3, BT4*3, 1), 0)</f>
        <v>51956</v>
      </c>
      <c r="BU5" s="598">
        <f t="shared" si="82"/>
        <v>52047</v>
      </c>
      <c r="BV5" s="598">
        <f t="shared" si="82"/>
        <v>52139</v>
      </c>
      <c r="BW5" s="598">
        <f t="shared" si="82"/>
        <v>52231</v>
      </c>
      <c r="BX5" s="598">
        <f t="shared" si="82"/>
        <v>52321</v>
      </c>
      <c r="BY5" s="598">
        <f t="shared" si="82"/>
        <v>52412</v>
      </c>
      <c r="BZ5" s="598">
        <f t="shared" si="82"/>
        <v>52504</v>
      </c>
      <c r="CA5" s="598">
        <f t="shared" si="82"/>
        <v>52596</v>
      </c>
      <c r="CB5" s="598">
        <f t="shared" si="82"/>
        <v>52687</v>
      </c>
      <c r="CC5" s="598">
        <f t="shared" si="82"/>
        <v>52778</v>
      </c>
      <c r="CD5" s="598">
        <f t="shared" si="82"/>
        <v>52870</v>
      </c>
      <c r="CE5" s="598">
        <f t="shared" si="82"/>
        <v>52962</v>
      </c>
      <c r="CF5" s="598">
        <f t="shared" si="82"/>
        <v>53052</v>
      </c>
      <c r="CG5" s="598">
        <f t="shared" si="82"/>
        <v>53143</v>
      </c>
      <c r="CH5" s="598">
        <f t="shared" si="82"/>
        <v>53235</v>
      </c>
      <c r="CI5" s="598">
        <f t="shared" si="82"/>
        <v>53327</v>
      </c>
      <c r="CJ5" s="598">
        <f t="shared" si="82"/>
        <v>53417</v>
      </c>
      <c r="CK5" s="598">
        <f t="shared" si="82"/>
        <v>53508</v>
      </c>
      <c r="CL5" s="598">
        <f t="shared" si="82"/>
        <v>53600</v>
      </c>
      <c r="CM5" s="598">
        <f t="shared" si="82"/>
        <v>53692</v>
      </c>
      <c r="CN5" s="598">
        <f t="shared" si="82"/>
        <v>53782</v>
      </c>
      <c r="CO5" s="598">
        <f t="shared" si="82"/>
        <v>53873</v>
      </c>
      <c r="CP5" s="598">
        <f t="shared" si="82"/>
        <v>53965</v>
      </c>
      <c r="CQ5" s="598">
        <f t="shared" si="82"/>
        <v>54057</v>
      </c>
      <c r="CR5" s="598">
        <f t="shared" si="82"/>
        <v>54148</v>
      </c>
      <c r="CS5" s="598">
        <f t="shared" si="82"/>
        <v>54239</v>
      </c>
      <c r="CT5" s="598">
        <f t="shared" si="82"/>
        <v>54331</v>
      </c>
      <c r="CU5" s="598">
        <f t="shared" si="82"/>
        <v>54423</v>
      </c>
      <c r="CV5" s="598">
        <f t="shared" si="82"/>
        <v>54513</v>
      </c>
      <c r="CW5" s="598">
        <f t="shared" si="82"/>
        <v>54604</v>
      </c>
      <c r="CX5" s="598">
        <f t="shared" si="82"/>
        <v>54696</v>
      </c>
      <c r="CY5" s="598">
        <f t="shared" si="82"/>
        <v>54788</v>
      </c>
      <c r="CZ5" s="598">
        <f t="shared" si="82"/>
        <v>54878</v>
      </c>
      <c r="DA5" s="598">
        <f t="shared" si="82"/>
        <v>54969</v>
      </c>
      <c r="DB5" s="598">
        <f t="shared" ref="DB5:DI5" si="83">EOMONTH(DATE(DB3, DB4*3, 1), 0)</f>
        <v>55061</v>
      </c>
      <c r="DC5" s="598">
        <f t="shared" si="83"/>
        <v>55153</v>
      </c>
      <c r="DD5" s="598">
        <f t="shared" si="83"/>
        <v>55243</v>
      </c>
      <c r="DE5" s="598">
        <f t="shared" si="83"/>
        <v>55334</v>
      </c>
      <c r="DF5" s="598">
        <f t="shared" si="83"/>
        <v>55426</v>
      </c>
      <c r="DG5" s="598">
        <f t="shared" si="83"/>
        <v>55518</v>
      </c>
      <c r="DH5" s="598">
        <f t="shared" si="83"/>
        <v>55609</v>
      </c>
      <c r="DI5" s="598">
        <f t="shared" si="83"/>
        <v>55700</v>
      </c>
      <c r="DJ5" s="598">
        <f t="shared" ref="DJ5:DK5" si="84">EOMONTH(DATE(DJ3, DJ4*3, 1), 0)</f>
        <v>55792</v>
      </c>
      <c r="DK5" s="598">
        <f t="shared" si="84"/>
        <v>55884</v>
      </c>
      <c r="DL5" s="598"/>
      <c r="DM5" s="598"/>
      <c r="DN5" s="598"/>
      <c r="DO5" s="598"/>
      <c r="DP5" s="598"/>
      <c r="DQ5" s="598"/>
      <c r="DR5" s="598"/>
      <c r="DS5" s="598"/>
      <c r="DT5" s="598"/>
      <c r="DU5" s="598"/>
      <c r="DV5" s="598"/>
      <c r="DW5" s="598"/>
      <c r="DX5" s="598"/>
      <c r="DY5" s="598"/>
      <c r="DZ5" s="598"/>
      <c r="EA5" s="598"/>
      <c r="EB5" s="598"/>
      <c r="EC5" s="598"/>
      <c r="ED5" s="598"/>
      <c r="EE5" s="598"/>
      <c r="EF5" s="598"/>
      <c r="EG5" s="598"/>
      <c r="EH5" s="598"/>
      <c r="EI5" s="598"/>
      <c r="EJ5" s="598"/>
      <c r="EK5" s="598"/>
      <c r="EL5" s="598"/>
      <c r="EM5" s="598"/>
      <c r="EN5" s="598"/>
      <c r="EO5" s="598"/>
      <c r="EP5" s="598"/>
      <c r="EQ5" s="598"/>
      <c r="ER5" s="598"/>
      <c r="ES5" s="598"/>
      <c r="ET5" s="598"/>
      <c r="EU5" s="598"/>
      <c r="EV5" s="598"/>
      <c r="EW5" s="598"/>
      <c r="EX5" s="598"/>
      <c r="EY5" s="598"/>
      <c r="EZ5" s="598"/>
      <c r="FA5" s="598"/>
    </row>
    <row r="6" spans="1:157">
      <c r="A6" s="128" t="s">
        <v>87</v>
      </c>
      <c r="B6" s="103" t="s">
        <v>53</v>
      </c>
      <c r="C6" s="101"/>
      <c r="D6" s="101"/>
      <c r="E6" s="104" t="s">
        <v>88</v>
      </c>
      <c r="F6" s="101"/>
      <c r="G6" s="105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101"/>
      <c r="CB6" s="101"/>
      <c r="CC6" s="101"/>
      <c r="CD6" s="101"/>
      <c r="CE6" s="101"/>
      <c r="CF6" s="101"/>
      <c r="CG6" s="101"/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101"/>
      <c r="EM6" s="101"/>
      <c r="EN6" s="101"/>
      <c r="EO6" s="101"/>
      <c r="EP6" s="101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</row>
    <row r="7" spans="1:157" ht="15" customHeight="1">
      <c r="A7" s="201" t="str">
        <f ca="1">Summary!$C$49</f>
        <v>OK</v>
      </c>
      <c r="G7" s="4"/>
    </row>
    <row r="8" spans="1:157" ht="15" customHeight="1">
      <c r="C8" s="17" t="s">
        <v>21</v>
      </c>
      <c r="G8" s="4"/>
      <c r="O8" s="32"/>
      <c r="R8" s="32"/>
      <c r="AE8" s="32" t="s">
        <v>116</v>
      </c>
      <c r="AF8" s="32"/>
    </row>
    <row r="9" spans="1:157" ht="15" customHeight="1">
      <c r="B9" s="3"/>
      <c r="C9" s="75" t="str">
        <f>Calculations!C352</f>
        <v xml:space="preserve">    Production Sold</v>
      </c>
      <c r="D9" s="3"/>
      <c r="E9" s="50" t="s">
        <v>95</v>
      </c>
      <c r="G9" s="66">
        <f t="shared" ref="G9:G14" si="85">SUM(H9:FA9)</f>
        <v>42553791.543751352</v>
      </c>
      <c r="H9" s="45">
        <f>SUMIFS(Calculations!$I229:$QJ229, Calculations!$I$8:$QJ$8, H$3, Calculations!$I$10:$QJ$10, H$4)</f>
        <v>0</v>
      </c>
      <c r="I9" s="45">
        <f>SUMIFS(Calculations!$I229:$QJ229, Calculations!$I$8:$QJ$8, I$3, Calculations!$I$10:$QJ$10, I$4)</f>
        <v>0</v>
      </c>
      <c r="J9" s="45">
        <f>SUMIFS(Calculations!$I229:$QJ229, Calculations!$I$8:$QJ$8, J$3, Calculations!$I$10:$QJ$10, J$4)</f>
        <v>0</v>
      </c>
      <c r="K9" s="45">
        <f>SUMIFS(Calculations!$I229:$QJ229, Calculations!$I$8:$QJ$8, K$3, Calculations!$I$10:$QJ$10, K$4)</f>
        <v>0</v>
      </c>
      <c r="L9" s="45">
        <f>SUMIFS(Calculations!$I229:$QJ229, Calculations!$I$8:$QJ$8, L$3, Calculations!$I$10:$QJ$10, L$4)</f>
        <v>0</v>
      </c>
      <c r="M9" s="45">
        <f>SUMIFS(Calculations!$I229:$QJ229, Calculations!$I$8:$QJ$8, M$3, Calculations!$I$10:$QJ$10, M$4)</f>
        <v>0</v>
      </c>
      <c r="N9" s="45">
        <f>SUMIFS(Calculations!$I229:$QJ229, Calculations!$I$8:$QJ$8, N$3, Calculations!$I$10:$QJ$10, N$4)</f>
        <v>0</v>
      </c>
      <c r="O9" s="45">
        <f>SUMIFS(Calculations!$I229:$QJ229, Calculations!$I$8:$QJ$8, O$3, Calculations!$I$10:$QJ$10, O$4)</f>
        <v>0</v>
      </c>
      <c r="P9" s="45">
        <f>SUMIFS(Calculations!$I229:$QJ229, Calculations!$I$8:$QJ$8, P$3, Calculations!$I$10:$QJ$10, P$4)</f>
        <v>286938.89723474241</v>
      </c>
      <c r="Q9" s="45">
        <f>SUMIFS(Calculations!$I229:$QJ229, Calculations!$I$8:$QJ$8, Q$3, Calculations!$I$10:$QJ$10, Q$4)</f>
        <v>438295.17105641001</v>
      </c>
      <c r="R9" s="45">
        <f>SUMIFS(Calculations!$I229:$QJ229, Calculations!$I$8:$QJ$8, R$3, Calculations!$I$10:$QJ$10, R$4)</f>
        <v>545538.45339002821</v>
      </c>
      <c r="S9" s="45">
        <f>SUMIFS(Calculations!$I229:$QJ229, Calculations!$I$8:$QJ$8, S$3, Calculations!$I$10:$QJ$10, S$4)</f>
        <v>345692.59590335039</v>
      </c>
      <c r="T9" s="45">
        <f>SUMIFS(Calculations!$I229:$QJ229, Calculations!$I$8:$QJ$8, T$3, Calculations!$I$10:$QJ$10, T$4)</f>
        <v>289808.28620708984</v>
      </c>
      <c r="U9" s="45">
        <f>SUMIFS(Calculations!$I229:$QJ229, Calculations!$I$8:$QJ$8, U$3, Calculations!$I$10:$QJ$10, U$4)</f>
        <v>442678.12276697403</v>
      </c>
      <c r="V9" s="45">
        <f>SUMIFS(Calculations!$I229:$QJ229, Calculations!$I$8:$QJ$8, V$3, Calculations!$I$10:$QJ$10, V$4)</f>
        <v>550993.83792392851</v>
      </c>
      <c r="W9" s="45">
        <f>SUMIFS(Calculations!$I229:$QJ229, Calculations!$I$8:$QJ$8, W$3, Calculations!$I$10:$QJ$10, W$4)</f>
        <v>348172.47437660757</v>
      </c>
      <c r="X9" s="45">
        <f>SUMIFS(Calculations!$I229:$QJ229, Calculations!$I$8:$QJ$8, X$3, Calculations!$I$10:$QJ$10, X$4)</f>
        <v>292706.36906916078</v>
      </c>
      <c r="Y9" s="45">
        <f>SUMIFS(Calculations!$I229:$QJ229, Calculations!$I$8:$QJ$8, Y$3, Calculations!$I$10:$QJ$10, Y$4)</f>
        <v>447104.90399464383</v>
      </c>
      <c r="Z9" s="45">
        <f>SUMIFS(Calculations!$I229:$QJ229, Calculations!$I$8:$QJ$8, Z$3, Calculations!$I$10:$QJ$10, Z$4)</f>
        <v>556503.7763031678</v>
      </c>
      <c r="AA9" s="45">
        <f>SUMIFS(Calculations!$I229:$QJ229, Calculations!$I$8:$QJ$8, AA$3, Calculations!$I$10:$QJ$10, AA$4)</f>
        <v>348706.20659438887</v>
      </c>
      <c r="AB9" s="45">
        <f>SUMIFS(Calculations!$I229:$QJ229, Calculations!$I$8:$QJ$8, AB$3, Calculations!$I$10:$QJ$10, AB$4)</f>
        <v>295633.43275985232</v>
      </c>
      <c r="AC9" s="45">
        <f>SUMIFS(Calculations!$I229:$QJ229, Calculations!$I$8:$QJ$8, AC$3, Calculations!$I$10:$QJ$10, AC$4)</f>
        <v>451575.95303459023</v>
      </c>
      <c r="AD9" s="45">
        <f>SUMIFS(Calculations!$I229:$QJ229, Calculations!$I$8:$QJ$8, AD$3, Calculations!$I$10:$QJ$10, AD$4)</f>
        <v>562068.81406619947</v>
      </c>
      <c r="AE9" s="45">
        <f>SUMIFS(Calculations!$I229:$QJ229, Calculations!$I$8:$QJ$8, AE$3, Calculations!$I$10:$QJ$10, AE$4)</f>
        <v>348155.00781830103</v>
      </c>
      <c r="AF9" s="45">
        <f>SUMIFS(Calculations!$I229:$QJ229, Calculations!$I$8:$QJ$8, AF$3, Calculations!$I$10:$QJ$10, AF$4)</f>
        <v>298589.76708745083</v>
      </c>
      <c r="AG9" s="45">
        <f>SUMIFS(Calculations!$I229:$QJ229, Calculations!$I$8:$QJ$8, AG$3, Calculations!$I$10:$QJ$10, AG$4)</f>
        <v>456091.71256493626</v>
      </c>
      <c r="AH9" s="45">
        <f>SUMIFS(Calculations!$I229:$QJ229, Calculations!$I$8:$QJ$8, AH$3, Calculations!$I$10:$QJ$10, AH$4)</f>
        <v>567689.50220686151</v>
      </c>
      <c r="AI9" s="45">
        <f>SUMIFS(Calculations!$I229:$QJ229, Calculations!$I$8:$QJ$8, AI$3, Calculations!$I$10:$QJ$10, AI$4)</f>
        <v>347639.33062240016</v>
      </c>
      <c r="AJ9" s="45">
        <f>SUMIFS(Calculations!$I229:$QJ229, Calculations!$I$8:$QJ$8, AJ$3, Calculations!$I$10:$QJ$10, AJ$4)</f>
        <v>301575.66475832538</v>
      </c>
      <c r="AK9" s="45">
        <f>SUMIFS(Calculations!$I229:$QJ229, Calculations!$I$8:$QJ$8, AK$3, Calculations!$I$10:$QJ$10, AK$4)</f>
        <v>460652.62969058548</v>
      </c>
      <c r="AL9" s="45">
        <f>SUMIFS(Calculations!$I229:$QJ229, Calculations!$I$8:$QJ$8, AL$3, Calculations!$I$10:$QJ$10, AL$4)</f>
        <v>573366.39722892991</v>
      </c>
      <c r="AM9" s="45">
        <f>SUMIFS(Calculations!$I229:$QJ229, Calculations!$I$8:$QJ$8, AM$3, Calculations!$I$10:$QJ$10, AM$4)</f>
        <v>344899.52760487673</v>
      </c>
      <c r="AN9" s="45">
        <f>SUMIFS(Calculations!$I229:$QJ229, Calculations!$I$8:$QJ$8, AN$3, Calculations!$I$10:$QJ$10, AN$4)</f>
        <v>304591.42140590865</v>
      </c>
      <c r="AO9" s="45">
        <f>SUMIFS(Calculations!$I229:$QJ229, Calculations!$I$8:$QJ$8, AO$3, Calculations!$I$10:$QJ$10, AO$4)</f>
        <v>465259.15598749137</v>
      </c>
      <c r="AP9" s="45">
        <f>SUMIFS(Calculations!$I229:$QJ229, Calculations!$I$8:$QJ$8, AP$3, Calculations!$I$10:$QJ$10, AP$4)</f>
        <v>579100.06120121945</v>
      </c>
      <c r="AQ9" s="45">
        <f>SUMIFS(Calculations!$I229:$QJ229, Calculations!$I$8:$QJ$8, AQ$3, Calculations!$I$10:$QJ$10, AQ$4)</f>
        <v>341340.28153462219</v>
      </c>
      <c r="AR9" s="45">
        <f>SUMIFS(Calculations!$I229:$QJ229, Calculations!$I$8:$QJ$8, AR$3, Calculations!$I$10:$QJ$10, AR$4)</f>
        <v>307637.33561996766</v>
      </c>
      <c r="AS9" s="45">
        <f>SUMIFS(Calculations!$I229:$QJ229, Calculations!$I$8:$QJ$8, AS$3, Calculations!$I$10:$QJ$10, AS$4)</f>
        <v>469911.74754736619</v>
      </c>
      <c r="AT9" s="45">
        <f>SUMIFS(Calculations!$I229:$QJ229, Calculations!$I$8:$QJ$8, AT$3, Calculations!$I$10:$QJ$10, AT$4)</f>
        <v>584891.06181323144</v>
      </c>
      <c r="AU9" s="45">
        <f>SUMIFS(Calculations!$I229:$QJ229, Calculations!$I$8:$QJ$8, AU$3, Calculations!$I$10:$QJ$10, AU$4)</f>
        <v>337816.46524525492</v>
      </c>
      <c r="AV9" s="45">
        <f>SUMIFS(Calculations!$I229:$QJ229, Calculations!$I$8:$QJ$8, AV$3, Calculations!$I$10:$QJ$10, AV$4)</f>
        <v>310713.70897616737</v>
      </c>
      <c r="AW9" s="45">
        <f>SUMIFS(Calculations!$I229:$QJ229, Calculations!$I$8:$QJ$8, AW$3, Calculations!$I$10:$QJ$10, AW$4)</f>
        <v>474610.86502283998</v>
      </c>
      <c r="AX9" s="45">
        <f>SUMIFS(Calculations!$I229:$QJ229, Calculations!$I$8:$QJ$8, AX$3, Calculations!$I$10:$QJ$10, AX$4)</f>
        <v>590739.97243136377</v>
      </c>
      <c r="AY9" s="45">
        <f>SUMIFS(Calculations!$I229:$QJ229, Calculations!$I$8:$QJ$8, AY$3, Calculations!$I$10:$QJ$10, AY$4)</f>
        <v>334327.72605832876</v>
      </c>
      <c r="AZ9" s="45">
        <f>SUMIFS(Calculations!$I229:$QJ229, Calculations!$I$8:$QJ$8, AZ$3, Calculations!$I$10:$QJ$10, AZ$4)</f>
        <v>313820.84606592904</v>
      </c>
      <c r="BA9" s="45">
        <f>SUMIFS(Calculations!$I229:$QJ229, Calculations!$I$8:$QJ$8, BA$3, Calculations!$I$10:$QJ$10, BA$4)</f>
        <v>479356.97367306834</v>
      </c>
      <c r="BB9" s="45">
        <f>SUMIFS(Calculations!$I229:$QJ229, Calculations!$I$8:$QJ$8, BB$3, Calculations!$I$10:$QJ$10, BB$4)</f>
        <v>594581.48280500644</v>
      </c>
      <c r="BC9" s="45">
        <f>SUMIFS(Calculations!$I229:$QJ229, Calculations!$I$8:$QJ$8, BC$3, Calculations!$I$10:$QJ$10, BC$4)</f>
        <v>330873.71480606229</v>
      </c>
      <c r="BD9" s="45">
        <f>SUMIFS(Calculations!$I229:$QJ229, Calculations!$I$8:$QJ$8, BD$3, Calculations!$I$10:$QJ$10, BD$4)</f>
        <v>316959.05452658841</v>
      </c>
      <c r="BE9" s="45">
        <f>SUMIFS(Calculations!$I229:$QJ229, Calculations!$I$8:$QJ$8, BE$3, Calculations!$I$10:$QJ$10, BE$4)</f>
        <v>484150.54340979899</v>
      </c>
      <c r="BF9" s="45">
        <f>SUMIFS(Calculations!$I229:$QJ229, Calculations!$I$8:$QJ$8, BF$3, Calculations!$I$10:$QJ$10, BF$4)</f>
        <v>596728.29260936135</v>
      </c>
      <c r="BG9" s="45">
        <f>SUMIFS(Calculations!$I229:$QJ229, Calculations!$I$8:$QJ$8, BG$3, Calculations!$I$10:$QJ$10, BG$4)</f>
        <v>327454.08579639264</v>
      </c>
      <c r="BH9" s="45">
        <f>SUMIFS(Calculations!$I229:$QJ229, Calculations!$I$8:$QJ$8, BH$3, Calculations!$I$10:$QJ$10, BH$4)</f>
        <v>320128.64507185423</v>
      </c>
      <c r="BI9" s="45">
        <f>SUMIFS(Calculations!$I229:$QJ229, Calculations!$I$8:$QJ$8, BI$3, Calculations!$I$10:$QJ$10, BI$4)</f>
        <v>488992.04884389706</v>
      </c>
      <c r="BJ9" s="45">
        <f>SUMIFS(Calculations!$I229:$QJ229, Calculations!$I$8:$QJ$8, BJ$3, Calculations!$I$10:$QJ$10, BJ$4)</f>
        <v>598934.79784172098</v>
      </c>
      <c r="BK9" s="45">
        <f>SUMIFS(Calculations!$I229:$QJ229, Calculations!$I$8:$QJ$8, BK$3, Calculations!$I$10:$QJ$10, BK$4)</f>
        <v>324068.49677837768</v>
      </c>
      <c r="BL9" s="45">
        <f>SUMIFS(Calculations!$I229:$QJ229, Calculations!$I$8:$QJ$8, BL$3, Calculations!$I$10:$QJ$10, BL$4)</f>
        <v>323329.93152257276</v>
      </c>
      <c r="BM9" s="45">
        <f>SUMIFS(Calculations!$I229:$QJ229, Calculations!$I$8:$QJ$8, BM$3, Calculations!$I$10:$QJ$10, BM$4)</f>
        <v>493881.96933233598</v>
      </c>
      <c r="BN9" s="45">
        <f>SUMIFS(Calculations!$I229:$QJ229, Calculations!$I$8:$QJ$8, BN$3, Calculations!$I$10:$QJ$10, BN$4)</f>
        <v>601201.21493029397</v>
      </c>
      <c r="BO9" s="45">
        <f>SUMIFS(Calculations!$I229:$QJ229, Calculations!$I$8:$QJ$8, BO$3, Calculations!$I$10:$QJ$10, BO$4)</f>
        <v>320716.60890794132</v>
      </c>
      <c r="BP9" s="45">
        <f>SUMIFS(Calculations!$I229:$QJ229, Calculations!$I$8:$QJ$8, BP$3, Calculations!$I$10:$QJ$10, BP$4)</f>
        <v>326563.23083779856</v>
      </c>
      <c r="BQ9" s="45">
        <f>SUMIFS(Calculations!$I229:$QJ229, Calculations!$I$8:$QJ$8, BQ$3, Calculations!$I$10:$QJ$10, BQ$4)</f>
        <v>498820.78902565938</v>
      </c>
      <c r="BR9" s="45">
        <f>SUMIFS(Calculations!$I229:$QJ229, Calculations!$I$8:$QJ$8, BR$3, Calculations!$I$10:$QJ$10, BR$4)</f>
        <v>601688.88523118827</v>
      </c>
      <c r="BS9" s="45">
        <f>SUMIFS(Calculations!$I229:$QJ229, Calculations!$I$8:$QJ$8, BS$3, Calculations!$I$10:$QJ$10, BS$4)</f>
        <v>317398.08671396121</v>
      </c>
      <c r="BT9" s="45">
        <f>SUMIFS(Calculations!$I229:$QJ229, Calculations!$I$8:$QJ$8, BT$3, Calculations!$I$10:$QJ$10, BT$4)</f>
        <v>329828.8631461765</v>
      </c>
      <c r="BU9" s="45">
        <f>SUMIFS(Calculations!$I229:$QJ229, Calculations!$I$8:$QJ$8, BU$3, Calculations!$I$10:$QJ$10, BU$4)</f>
        <v>503808.99691591598</v>
      </c>
      <c r="BV9" s="45">
        <f>SUMIFS(Calculations!$I229:$QJ229, Calculations!$I$8:$QJ$8, BV$3, Calculations!$I$10:$QJ$10, BV$4)</f>
        <v>599683.19487552776</v>
      </c>
      <c r="BW9" s="45">
        <f>SUMIFS(Calculations!$I229:$QJ229, Calculations!$I$8:$QJ$8, BW$3, Calculations!$I$10:$QJ$10, BW$4)</f>
        <v>314112.59806469298</v>
      </c>
      <c r="BX9" s="45">
        <f>SUMIFS(Calculations!$I229:$QJ229, Calculations!$I$8:$QJ$8, BX$3, Calculations!$I$10:$QJ$10, BX$4)</f>
        <v>333127.15177763836</v>
      </c>
      <c r="BY9" s="45">
        <f>SUMIFS(Calculations!$I229:$QJ229, Calculations!$I$8:$QJ$8, BY$3, Calculations!$I$10:$QJ$10, BY$4)</f>
        <v>508847.0868850752</v>
      </c>
      <c r="BZ9" s="45">
        <f>SUMIFS(Calculations!$I229:$QJ229, Calculations!$I$8:$QJ$8, BZ$3, Calculations!$I$10:$QJ$10, BZ$4)</f>
        <v>596419.92536113597</v>
      </c>
      <c r="CA9" s="45">
        <f>SUMIFS(Calculations!$I229:$QJ229, Calculations!$I$8:$QJ$8, CA$3, Calculations!$I$10:$QJ$10, CA$4)</f>
        <v>310859.81413452915</v>
      </c>
      <c r="CB9" s="45">
        <f>SUMIFS(Calculations!$I229:$QJ229, Calculations!$I$8:$QJ$8, CB$3, Calculations!$I$10:$QJ$10, CB$4)</f>
        <v>336458.42329541466</v>
      </c>
      <c r="CC9" s="45">
        <f>SUMIFS(Calculations!$I229:$QJ229, Calculations!$I$8:$QJ$8, CC$3, Calculations!$I$10:$QJ$10, CC$4)</f>
        <v>513935.55775392585</v>
      </c>
      <c r="CD9" s="45">
        <f>SUMIFS(Calculations!$I229:$QJ229, Calculations!$I$8:$QJ$8, CD$3, Calculations!$I$10:$QJ$10, CD$4)</f>
        <v>590356.97136923834</v>
      </c>
      <c r="CE9" s="45">
        <f>SUMIFS(Calculations!$I229:$QJ229, Calculations!$I$8:$QJ$8, CE$3, Calculations!$I$10:$QJ$10, CE$4)</f>
        <v>307639.40937108896</v>
      </c>
      <c r="CF9" s="45">
        <f>SUMIFS(Calculations!$I229:$QJ229, Calculations!$I$8:$QJ$8, CF$3, Calculations!$I$10:$QJ$10, CF$4)</f>
        <v>339823.00752836885</v>
      </c>
      <c r="CG9" s="45">
        <f>SUMIFS(Calculations!$I229:$QJ229, Calculations!$I$8:$QJ$8, CG$3, Calculations!$I$10:$QJ$10, CG$4)</f>
        <v>518760.85833231808</v>
      </c>
      <c r="CH9" s="45">
        <f>SUMIFS(Calculations!$I229:$QJ229, Calculations!$I$8:$QJ$8, CH$3, Calculations!$I$10:$QJ$10, CH$4)</f>
        <v>584354.36980232678</v>
      </c>
      <c r="CI9" s="45">
        <f>SUMIFS(Calculations!$I229:$QJ229, Calculations!$I$8:$QJ$8, CI$3, Calculations!$I$10:$QJ$10, CI$4)</f>
        <v>304451.06146263564</v>
      </c>
      <c r="CJ9" s="45">
        <f>SUMIFS(Calculations!$I229:$QJ229, Calculations!$I$8:$QJ$8, CJ$3, Calculations!$I$10:$QJ$10, CJ$4)</f>
        <v>341391.17874967353</v>
      </c>
      <c r="CK9" s="45">
        <f>SUMIFS(Calculations!$I229:$QJ229, Calculations!$I$8:$QJ$8, CK$3, Calculations!$I$10:$QJ$10, CK$4)</f>
        <v>520033.19879621197</v>
      </c>
      <c r="CL9" s="45">
        <f>SUMIFS(Calculations!$I229:$QJ229, Calculations!$I$8:$QJ$8, CL$3, Calculations!$I$10:$QJ$10, CL$4)</f>
        <v>578411.51989463484</v>
      </c>
      <c r="CM9" s="45">
        <f>SUMIFS(Calculations!$I229:$QJ229, Calculations!$I$8:$QJ$8, CM$3, Calculations!$I$10:$QJ$10, CM$4)</f>
        <v>301294.45130581816</v>
      </c>
      <c r="CN9" s="45">
        <f>SUMIFS(Calculations!$I229:$QJ229, Calculations!$I$8:$QJ$8, CN$3, Calculations!$I$10:$QJ$10, CN$4)</f>
        <v>339704.8725229681</v>
      </c>
      <c r="CO9" s="45">
        <f>SUMIFS(Calculations!$I229:$QJ229, Calculations!$I$8:$QJ$8, CO$3, Calculations!$I$10:$QJ$10, CO$4)</f>
        <v>519020.94068797142</v>
      </c>
      <c r="CP9" s="45">
        <f>SUMIFS(Calculations!$I229:$QJ229, Calculations!$I$8:$QJ$8, CP$3, Calculations!$I$10:$QJ$10, CP$4)</f>
        <v>572527.82686059515</v>
      </c>
      <c r="CQ9" s="45">
        <f>SUMIFS(Calculations!$I229:$QJ229, Calculations!$I$8:$QJ$8, CQ$3, Calculations!$I$10:$QJ$10, CQ$4)</f>
        <v>298169.26297373412</v>
      </c>
      <c r="CR9" s="45">
        <f>SUMIFS(Calculations!$I229:$QJ229, Calculations!$I$8:$QJ$8, CR$3, Calculations!$I$10:$QJ$10, CR$4)</f>
        <v>336062.47342878475</v>
      </c>
      <c r="CS9" s="45">
        <f>SUMIFS(Calculations!$I229:$QJ229, Calculations!$I$8:$QJ$8, CS$3, Calculations!$I$10:$QJ$10, CS$4)</f>
        <v>516821.51077184093</v>
      </c>
      <c r="CT9" s="45">
        <f>SUMIFS(Calculations!$I229:$QJ229, Calculations!$I$8:$QJ$8, CT$3, Calculations!$I$10:$QJ$10, CT$4)</f>
        <v>566702.70183531067</v>
      </c>
      <c r="CU9" s="45">
        <f>SUMIFS(Calculations!$I229:$QJ229, Calculations!$I$8:$QJ$8, CU$3, Calculations!$I$10:$QJ$10, CU$4)</f>
        <v>295075.18368431018</v>
      </c>
      <c r="CV9" s="45">
        <f>SUMIFS(Calculations!$I229:$QJ229, Calculations!$I$8:$QJ$8, CV$3, Calculations!$I$10:$QJ$10, CV$4)</f>
        <v>332730.1653183687</v>
      </c>
      <c r="CW9" s="45">
        <f>SUMIFS(Calculations!$I229:$QJ229, Calculations!$I$8:$QJ$8, CW$3, Calculations!$I$10:$QJ$10, CW$4)</f>
        <v>514674.48073034087</v>
      </c>
      <c r="CX9" s="45">
        <f>SUMIFS(Calculations!$I229:$QJ229, Calculations!$I$8:$QJ$8, CX$3, Calculations!$I$10:$QJ$10, CX$4)</f>
        <v>560935.56181561796</v>
      </c>
      <c r="CY9" s="45">
        <f>SUMIFS(Calculations!$I229:$QJ229, Calculations!$I$8:$QJ$8, CY$3, Calculations!$I$10:$QJ$10, CY$4)</f>
        <v>292011.90376899746</v>
      </c>
      <c r="CZ9" s="45">
        <f>SUMIFS(Calculations!$I229:$QJ229, Calculations!$I$8:$QJ$8, CZ$3, Calculations!$I$10:$QJ$10, CZ$4)</f>
        <v>329294.79610847199</v>
      </c>
      <c r="DA9" s="45">
        <f>SUMIFS(Calculations!$I229:$QJ229, Calculations!$I$8:$QJ$8, DA$3, Calculations!$I$10:$QJ$10, DA$4)</f>
        <v>512579.63402075879</v>
      </c>
      <c r="DB9" s="45">
        <f>SUMIFS(Calculations!$I229:$QJ229, Calculations!$I$8:$QJ$8, DB$3, Calculations!$I$10:$QJ$10, DB$4)</f>
        <v>555225.82960173872</v>
      </c>
      <c r="DC9" s="45">
        <f>SUMIFS(Calculations!$I229:$QJ229, Calculations!$I$8:$QJ$8, DC$3, Calculations!$I$10:$QJ$10, DC$4)</f>
        <v>288979.11664177908</v>
      </c>
      <c r="DD9" s="45">
        <f>SUMIFS(Calculations!$I229:$QJ229, Calculations!$I$8:$QJ$8, DD$3, Calculations!$I$10:$QJ$10, DD$4)</f>
        <v>325893.62357280654</v>
      </c>
      <c r="DE9" s="45">
        <f>SUMIFS(Calculations!$I229:$QJ229, Calculations!$I$8:$QJ$8, DE$3, Calculations!$I$10:$QJ$10, DE$4)</f>
        <v>510536.75930652244</v>
      </c>
      <c r="DF9" s="45">
        <f>SUMIFS(Calculations!$I229:$QJ229, Calculations!$I$8:$QJ$8, DF$3, Calculations!$I$10:$QJ$10, DF$4)</f>
        <v>549572.93373951083</v>
      </c>
      <c r="DG9" s="45">
        <f>SUMIFS(Calculations!$I229:$QJ229, Calculations!$I$8:$QJ$8, DG$3, Calculations!$I$10:$QJ$10, DG$4)</f>
        <v>285976.51876848529</v>
      </c>
      <c r="DH9" s="45">
        <f>SUMIFS(Calculations!$I229:$QJ229, Calculations!$I$8:$QJ$8, DH$3, Calculations!$I$10:$QJ$10, DH$4)</f>
        <v>322388.70570763195</v>
      </c>
      <c r="DI9" s="45">
        <f>SUMIFS(Calculations!$I229:$QJ229, Calculations!$I$8:$QJ$8, DI$3, Calculations!$I$10:$QJ$10, DI$4)</f>
        <v>508545.65043588204</v>
      </c>
      <c r="DJ9" s="45">
        <f>SUMIFS(Calculations!$I229:$QJ229, Calculations!$I$8:$QJ$8, DJ$3, Calculations!$I$10:$QJ$10, DJ$4)</f>
        <v>543976.30846319441</v>
      </c>
      <c r="DK9" s="45">
        <f>SUMIFS(Calculations!$I229:$QJ229, Calculations!$I$8:$QJ$8, DK$3, Calculations!$I$10:$QJ$10, DK$4)</f>
        <v>281120.80832600745</v>
      </c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</row>
    <row r="10" spans="1:157" ht="15" customHeight="1">
      <c r="B10" s="3"/>
      <c r="C10" s="75" t="s">
        <v>117</v>
      </c>
      <c r="D10" s="3"/>
      <c r="E10" s="50" t="s">
        <v>95</v>
      </c>
      <c r="G10" s="66">
        <f t="shared" si="85"/>
        <v>10343818.172280317</v>
      </c>
      <c r="H10" s="45">
        <f>SUMIFS(Calculations!$I230:$QJ230, Calculations!$I$8:$QJ$8, H$3, Calculations!$I$10:$QJ$10, H$4)</f>
        <v>0</v>
      </c>
      <c r="I10" s="45">
        <f>SUMIFS(Calculations!$I230:$QJ230, Calculations!$I$8:$QJ$8, I$3, Calculations!$I$10:$QJ$10, I$4)</f>
        <v>0</v>
      </c>
      <c r="J10" s="45">
        <f>SUMIFS(Calculations!$I230:$QJ230, Calculations!$I$8:$QJ$8, J$3, Calculations!$I$10:$QJ$10, J$4)</f>
        <v>0</v>
      </c>
      <c r="K10" s="45">
        <f>SUMIFS(Calculations!$I230:$QJ230, Calculations!$I$8:$QJ$8, K$3, Calculations!$I$10:$QJ$10, K$4)</f>
        <v>0</v>
      </c>
      <c r="L10" s="45">
        <f>SUMIFS(Calculations!$I230:$QJ230, Calculations!$I$8:$QJ$8, L$3, Calculations!$I$10:$QJ$10, L$4)</f>
        <v>0</v>
      </c>
      <c r="M10" s="45">
        <f>SUMIFS(Calculations!$I230:$QJ230, Calculations!$I$8:$QJ$8, M$3, Calculations!$I$10:$QJ$10, M$4)</f>
        <v>0</v>
      </c>
      <c r="N10" s="45">
        <f>SUMIFS(Calculations!$I230:$QJ230, Calculations!$I$8:$QJ$8, N$3, Calculations!$I$10:$QJ$10, N$4)</f>
        <v>0</v>
      </c>
      <c r="O10" s="45">
        <f>SUMIFS(Calculations!$I230:$QJ230, Calculations!$I$8:$QJ$8, O$3, Calculations!$I$10:$QJ$10, O$4)</f>
        <v>0</v>
      </c>
      <c r="P10" s="45">
        <f>SUMIFS(Calculations!$I230:$QJ230, Calculations!$I$8:$QJ$8, P$3, Calculations!$I$10:$QJ$10, P$4)</f>
        <v>122926.98716343404</v>
      </c>
      <c r="Q10" s="45">
        <f>SUMIFS(Calculations!$I230:$QJ230, Calculations!$I$8:$QJ$8, Q$3, Calculations!$I$10:$QJ$10, Q$4)</f>
        <v>125299.02186995067</v>
      </c>
      <c r="R10" s="45">
        <f>SUMIFS(Calculations!$I230:$QJ230, Calculations!$I$8:$QJ$8, R$3, Calculations!$I$10:$QJ$10, R$4)</f>
        <v>124791.43611150747</v>
      </c>
      <c r="S10" s="45">
        <f>SUMIFS(Calculations!$I230:$QJ230, Calculations!$I$8:$QJ$8, S$3, Calculations!$I$10:$QJ$10, S$4)</f>
        <v>116263.42556169533</v>
      </c>
      <c r="T10" s="45">
        <f>SUMIFS(Calculations!$I230:$QJ230, Calculations!$I$8:$QJ$8, T$3, Calculations!$I$10:$QJ$10, T$4)</f>
        <v>120297.4865860328</v>
      </c>
      <c r="U10" s="45">
        <f>SUMIFS(Calculations!$I230:$QJ230, Calculations!$I$8:$QJ$8, U$3, Calculations!$I$10:$QJ$10, U$4)</f>
        <v>124033.7612454617</v>
      </c>
      <c r="V10" s="45">
        <f>SUMIFS(Calculations!$I230:$QJ230, Calculations!$I$8:$QJ$8, V$3, Calculations!$I$10:$QJ$10, V$4)</f>
        <v>123310.93124437248</v>
      </c>
      <c r="W10" s="45">
        <f>SUMIFS(Calculations!$I230:$QJ230, Calculations!$I$8:$QJ$8, W$3, Calculations!$I$10:$QJ$10, W$4)</f>
        <v>114630.07157222004</v>
      </c>
      <c r="X10" s="45">
        <f>SUMIFS(Calculations!$I230:$QJ230, Calculations!$I$8:$QJ$8, X$3, Calculations!$I$10:$QJ$10, X$4)</f>
        <v>118079.47521253509</v>
      </c>
      <c r="Y10" s="45">
        <f>SUMIFS(Calculations!$I230:$QJ230, Calculations!$I$8:$QJ$8, Y$3, Calculations!$I$10:$QJ$10, Y$4)</f>
        <v>122781.09539689051</v>
      </c>
      <c r="Z10" s="45">
        <f>SUMIFS(Calculations!$I230:$QJ230, Calculations!$I$8:$QJ$8, Z$3, Calculations!$I$10:$QJ$10, Z$4)</f>
        <v>121040.07886638981</v>
      </c>
      <c r="AA10" s="45">
        <f>SUMIFS(Calculations!$I230:$QJ230, Calculations!$I$8:$QJ$8, AA$3, Calculations!$I$10:$QJ$10, AA$4)</f>
        <v>113108.15826187766</v>
      </c>
      <c r="AB10" s="45">
        <f>SUMIFS(Calculations!$I230:$QJ230, Calculations!$I$8:$QJ$8, AB$3, Calculations!$I$10:$QJ$10, AB$4)</f>
        <v>116412.40233945011</v>
      </c>
      <c r="AC10" s="45">
        <f>SUMIFS(Calculations!$I230:$QJ230, Calculations!$I$8:$QJ$8, AC$3, Calculations!$I$10:$QJ$10, AC$4)</f>
        <v>121540.89895213787</v>
      </c>
      <c r="AD10" s="45">
        <f>SUMIFS(Calculations!$I230:$QJ230, Calculations!$I$8:$QJ$8, AD$3, Calculations!$I$10:$QJ$10, AD$4)</f>
        <v>118655.47759366548</v>
      </c>
      <c r="AE10" s="45">
        <f>SUMIFS(Calculations!$I230:$QJ230, Calculations!$I$8:$QJ$8, AE$3, Calculations!$I$10:$QJ$10, AE$4)</f>
        <v>111668.08287652102</v>
      </c>
      <c r="AF10" s="45">
        <f>SUMIFS(Calculations!$I230:$QJ230, Calculations!$I$8:$QJ$8, AF$3, Calculations!$I$10:$QJ$10, AF$4)</f>
        <v>115957.5646476488</v>
      </c>
      <c r="AG10" s="45">
        <f>SUMIFS(Calculations!$I230:$QJ230, Calculations!$I$8:$QJ$8, AG$3, Calculations!$I$10:$QJ$10, AG$4)</f>
        <v>120313.04778709542</v>
      </c>
      <c r="AH10" s="45">
        <f>SUMIFS(Calculations!$I230:$QJ230, Calculations!$I$8:$QJ$8, AH$3, Calculations!$I$10:$QJ$10, AH$4)</f>
        <v>116647.75075615999</v>
      </c>
      <c r="AI10" s="45">
        <f>SUMIFS(Calculations!$I230:$QJ230, Calculations!$I$8:$QJ$8, AI$3, Calculations!$I$10:$QJ$10, AI$4)</f>
        <v>110240.48716625807</v>
      </c>
      <c r="AJ10" s="45">
        <f>SUMIFS(Calculations!$I230:$QJ230, Calculations!$I$8:$QJ$8, AJ$3, Calculations!$I$10:$QJ$10, AJ$4)</f>
        <v>113117.05129303018</v>
      </c>
      <c r="AK10" s="45">
        <f>SUMIFS(Calculations!$I230:$QJ230, Calculations!$I$8:$QJ$8, AK$3, Calculations!$I$10:$QJ$10, AK$4)</f>
        <v>118408.4270144914</v>
      </c>
      <c r="AL10" s="45">
        <f>SUMIFS(Calculations!$I230:$QJ230, Calculations!$I$8:$QJ$8, AL$3, Calculations!$I$10:$QJ$10, AL$4)</f>
        <v>114653.08145614597</v>
      </c>
      <c r="AM10" s="45">
        <f>SUMIFS(Calculations!$I230:$QJ230, Calculations!$I$8:$QJ$8, AM$3, Calculations!$I$10:$QJ$10, AM$4)</f>
        <v>108964.80420505536</v>
      </c>
      <c r="AN10" s="45">
        <f>SUMIFS(Calculations!$I230:$QJ230, Calculations!$I$8:$QJ$8, AN$3, Calculations!$I$10:$QJ$10, AN$4)</f>
        <v>111488.44370135431</v>
      </c>
      <c r="AO10" s="45">
        <f>SUMIFS(Calculations!$I230:$QJ230, Calculations!$I$8:$QJ$8, AO$3, Calculations!$I$10:$QJ$10, AO$4)</f>
        <v>116100.42979407546</v>
      </c>
      <c r="AP10" s="45">
        <f>SUMIFS(Calculations!$I230:$QJ230, Calculations!$I$8:$QJ$8, AP$3, Calculations!$I$10:$QJ$10, AP$4)</f>
        <v>112671.2704354076</v>
      </c>
      <c r="AQ10" s="45">
        <f>SUMIFS(Calculations!$I230:$QJ230, Calculations!$I$8:$QJ$8, AQ$3, Calculations!$I$10:$QJ$10, AQ$4)</f>
        <v>107754.12167571604</v>
      </c>
      <c r="AR10" s="45">
        <f>SUMIFS(Calculations!$I230:$QJ230, Calculations!$I$8:$QJ$8, AR$3, Calculations!$I$10:$QJ$10, AR$4)</f>
        <v>109872.33057736473</v>
      </c>
      <c r="AS10" s="45">
        <f>SUMIFS(Calculations!$I230:$QJ230, Calculations!$I$8:$QJ$8, AS$3, Calculations!$I$10:$QJ$10, AS$4)</f>
        <v>114442.18649552544</v>
      </c>
      <c r="AT10" s="45">
        <f>SUMIFS(Calculations!$I230:$QJ230, Calculations!$I$8:$QJ$8, AT$3, Calculations!$I$10:$QJ$10, AT$4)</f>
        <v>110702.11972640747</v>
      </c>
      <c r="AU10" s="45">
        <f>SUMIFS(Calculations!$I230:$QJ230, Calculations!$I$8:$QJ$8, AU$3, Calculations!$I$10:$QJ$10, AU$4)</f>
        <v>106555.49063590346</v>
      </c>
      <c r="AV10" s="45">
        <f>SUMIFS(Calculations!$I230:$QJ230, Calculations!$I$8:$QJ$8, AV$3, Calculations!$I$10:$QJ$10, AV$4)</f>
        <v>109415.02539821701</v>
      </c>
      <c r="AW10" s="45">
        <f>SUMIFS(Calculations!$I230:$QJ230, Calculations!$I$8:$QJ$8, AW$3, Calculations!$I$10:$QJ$10, AW$4)</f>
        <v>112796.37085911448</v>
      </c>
      <c r="AX10" s="45">
        <f>SUMIFS(Calculations!$I230:$QJ230, Calculations!$I$8:$QJ$8, AX$3, Calculations!$I$10:$QJ$10, AX$4)</f>
        <v>108745.43263251048</v>
      </c>
      <c r="AY10" s="45">
        <f>SUMIFS(Calculations!$I230:$QJ230, Calculations!$I$8:$QJ$8, AY$3, Calculations!$I$10:$QJ$10, AY$4)</f>
        <v>105368.79112155069</v>
      </c>
      <c r="AZ10" s="45">
        <f>SUMIFS(Calculations!$I230:$QJ230, Calculations!$I$8:$QJ$8, AZ$3, Calculations!$I$10:$QJ$10, AZ$4)</f>
        <v>106676.94278756401</v>
      </c>
      <c r="BA10" s="45">
        <f>SUMIFS(Calculations!$I230:$QJ230, Calculations!$I$8:$QJ$8, BA$3, Calculations!$I$10:$QJ$10, BA$4)</f>
        <v>111162.81838645553</v>
      </c>
      <c r="BB10" s="45">
        <f>SUMIFS(Calculations!$I230:$QJ230, Calculations!$I$8:$QJ$8, BB$3, Calculations!$I$10:$QJ$10, BB$4)</f>
        <v>106928.62435344793</v>
      </c>
      <c r="BC10" s="45">
        <f>SUMIFS(Calculations!$I230:$QJ230, Calculations!$I$8:$QJ$8, BC$3, Calculations!$I$10:$QJ$10, BC$4)</f>
        <v>104193.90436274861</v>
      </c>
      <c r="BD10" s="45">
        <f>SUMIFS(Calculations!$I230:$QJ230, Calculations!$I$8:$QJ$8, BD$3, Calculations!$I$10:$QJ$10, BD$4)</f>
        <v>105097.34872416932</v>
      </c>
      <c r="BE10" s="45">
        <f>SUMIFS(Calculations!$I230:$QJ230, Calculations!$I$8:$QJ$8, BE$3, Calculations!$I$10:$QJ$10, BE$4)</f>
        <v>109541.36580872905</v>
      </c>
      <c r="BF10" s="45">
        <f>SUMIFS(Calculations!$I230:$QJ230, Calculations!$I$8:$QJ$8, BF$3, Calculations!$I$10:$QJ$10, BF$4)</f>
        <v>105232.22124565367</v>
      </c>
      <c r="BG10" s="45">
        <f>SUMIFS(Calculations!$I230:$QJ230, Calculations!$I$8:$QJ$8, BG$3, Calculations!$I$10:$QJ$10, BG$4)</f>
        <v>103030.71277185845</v>
      </c>
      <c r="BH10" s="45">
        <f>SUMIFS(Calculations!$I230:$QJ230, Calculations!$I$8:$QJ$8, BH$3, Calculations!$I$10:$QJ$10, BH$4)</f>
        <v>103529.61030136782</v>
      </c>
      <c r="BI10" s="45">
        <f>SUMIFS(Calculations!$I230:$QJ230, Calculations!$I$8:$QJ$8, BI$3, Calculations!$I$10:$QJ$10, BI$4)</f>
        <v>107032.87594333109</v>
      </c>
      <c r="BJ10" s="45">
        <f>SUMIFS(Calculations!$I230:$QJ230, Calculations!$I$8:$QJ$8, BJ$3, Calculations!$I$10:$QJ$10, BJ$4)</f>
        <v>103547.69719683731</v>
      </c>
      <c r="BK10" s="45">
        <f>SUMIFS(Calculations!$I230:$QJ230, Calculations!$I$8:$QJ$8, BK$3, Calculations!$I$10:$QJ$10, BK$4)</f>
        <v>101879.09993174349</v>
      </c>
      <c r="BL10" s="45">
        <f>SUMIFS(Calculations!$I230:$QJ230, Calculations!$I$8:$QJ$8, BL$3, Calculations!$I$10:$QJ$10, BL$4)</f>
        <v>103069.34249416793</v>
      </c>
      <c r="BM10" s="45">
        <f>SUMIFS(Calculations!$I230:$QJ230, Calculations!$I$8:$QJ$8, BM$3, Calculations!$I$10:$QJ$10, BM$4)</f>
        <v>105232.37141763305</v>
      </c>
      <c r="BN10" s="45">
        <f>SUMIFS(Calculations!$I230:$QJ230, Calculations!$I$8:$QJ$8, BN$3, Calculations!$I$10:$QJ$10, BN$4)</f>
        <v>101874.88388499775</v>
      </c>
      <c r="BO10" s="45">
        <f>SUMIFS(Calculations!$I230:$QJ230, Calculations!$I$8:$QJ$8, BO$3, Calculations!$I$10:$QJ$10, BO$4)</f>
        <v>100738.95058411738</v>
      </c>
      <c r="BP10" s="45">
        <f>SUMIFS(Calculations!$I230:$QJ230, Calculations!$I$8:$QJ$8, BP$3, Calculations!$I$10:$QJ$10, BP$4)</f>
        <v>100429.0747683036</v>
      </c>
      <c r="BQ10" s="45">
        <f>SUMIFS(Calculations!$I230:$QJ230, Calculations!$I$8:$QJ$8, BQ$3, Calculations!$I$10:$QJ$10, BQ$4)</f>
        <v>103443.76240952179</v>
      </c>
      <c r="BR10" s="45">
        <f>SUMIFS(Calculations!$I230:$QJ230, Calculations!$I$8:$QJ$8, BR$3, Calculations!$I$10:$QJ$10, BR$4)</f>
        <v>100327.20243119106</v>
      </c>
      <c r="BS10" s="45">
        <f>SUMIFS(Calculations!$I230:$QJ230, Calculations!$I$8:$QJ$8, BS$3, Calculations!$I$10:$QJ$10, BS$4)</f>
        <v>99610.150618008483</v>
      </c>
      <c r="BT10" s="45">
        <f>SUMIFS(Calculations!$I230:$QJ230, Calculations!$I$8:$QJ$8, BT$3, Calculations!$I$10:$QJ$10, BT$4)</f>
        <v>98895.967770334333</v>
      </c>
      <c r="BU10" s="45">
        <f>SUMIFS(Calculations!$I230:$QJ230, Calculations!$I$8:$QJ$8, BU$3, Calculations!$I$10:$QJ$10, BU$4)</f>
        <v>101666.87023518758</v>
      </c>
      <c r="BV10" s="45">
        <f>SUMIFS(Calculations!$I230:$QJ230, Calculations!$I$8:$QJ$8, BV$3, Calculations!$I$10:$QJ$10, BV$4)</f>
        <v>98948.642878754705</v>
      </c>
      <c r="BW10" s="45">
        <f>SUMIFS(Calculations!$I230:$QJ230, Calculations!$I$8:$QJ$8, BW$3, Calculations!$I$10:$QJ$10, BW$4)</f>
        <v>98492.587058339443</v>
      </c>
      <c r="BX10" s="45">
        <f>SUMIFS(Calculations!$I230:$QJ230, Calculations!$I$8:$QJ$8, BX$3, Calculations!$I$10:$QJ$10, BX$4)</f>
        <v>97374.096606572813</v>
      </c>
      <c r="BY10" s="45">
        <f>SUMIFS(Calculations!$I230:$QJ230, Calculations!$I$8:$QJ$8, BY$3, Calculations!$I$10:$QJ$10, BY$4)</f>
        <v>99901.517386768421</v>
      </c>
      <c r="BZ10" s="45">
        <f>SUMIFS(Calculations!$I230:$QJ230, Calculations!$I$8:$QJ$8, BZ$3, Calculations!$I$10:$QJ$10, BZ$4)</f>
        <v>97662.720238091337</v>
      </c>
      <c r="CA10" s="45">
        <f>SUMIFS(Calculations!$I230:$QJ230, Calculations!$I$8:$QJ$8, CA$3, Calculations!$I$10:$QJ$10, CA$4)</f>
        <v>97386.14805461996</v>
      </c>
      <c r="CB10" s="45">
        <f>SUMIFS(Calculations!$I230:$QJ230, Calculations!$I$8:$QJ$8, CB$3, Calculations!$I$10:$QJ$10, CB$4)</f>
        <v>96910.366418488251</v>
      </c>
      <c r="CC10" s="45">
        <f>SUMIFS(Calculations!$I230:$QJ230, Calculations!$I$8:$QJ$8, CC$3, Calculations!$I$10:$QJ$10, CC$4)</f>
        <v>98147.527514617206</v>
      </c>
      <c r="CD10" s="45">
        <f>SUMIFS(Calculations!$I230:$QJ230, Calculations!$I$8:$QJ$8, CD$3, Calculations!$I$10:$QJ$10, CD$4)</f>
        <v>96564.541972468214</v>
      </c>
      <c r="CE10" s="45">
        <f>SUMIFS(Calculations!$I230:$QJ230, Calculations!$I$8:$QJ$8, CE$3, Calculations!$I$10:$QJ$10, CE$4)</f>
        <v>96290.722869752266</v>
      </c>
      <c r="CF10" s="45">
        <f>SUMIFS(Calculations!$I230:$QJ230, Calculations!$I$8:$QJ$8, CF$3, Calculations!$I$10:$QJ$10, CF$4)</f>
        <v>94363.454507464761</v>
      </c>
      <c r="CG10" s="45">
        <f>SUMIFS(Calculations!$I230:$QJ230, Calculations!$I$8:$QJ$8, CG$3, Calculations!$I$10:$QJ$10, CG$4)</f>
        <v>96424.124687302887</v>
      </c>
      <c r="CH10" s="45">
        <f>SUMIFS(Calculations!$I230:$QJ230, Calculations!$I$8:$QJ$8, CH$3, Calculations!$I$10:$QJ$10, CH$4)</f>
        <v>95477.295295883348</v>
      </c>
      <c r="CI10" s="45">
        <f>SUMIFS(Calculations!$I230:$QJ230, Calculations!$I$8:$QJ$8, CI$3, Calculations!$I$10:$QJ$10, CI$4)</f>
        <v>95206.201868948308</v>
      </c>
      <c r="CJ10" s="45">
        <f>SUMIFS(Calculations!$I230:$QJ230, Calculations!$I$8:$QJ$8, CJ$3, Calculations!$I$10:$QJ$10, CJ$4)</f>
        <v>92987.426018663609</v>
      </c>
      <c r="CK10" s="45">
        <f>SUMIFS(Calculations!$I230:$QJ230, Calculations!$I$8:$QJ$8, CK$3, Calculations!$I$10:$QJ$10, CK$4)</f>
        <v>94934.377618829982</v>
      </c>
      <c r="CL10" s="45">
        <f>SUMIFS(Calculations!$I230:$QJ230, Calculations!$I$8:$QJ$8, CL$3, Calculations!$I$10:$QJ$10, CL$4)</f>
        <v>94400.871392088404</v>
      </c>
      <c r="CM10" s="45">
        <f>SUMIFS(Calculations!$I230:$QJ230, Calculations!$I$8:$QJ$8, CM$3, Calculations!$I$10:$QJ$10, CM$4)</f>
        <v>94132.47650875691</v>
      </c>
      <c r="CN10" s="45">
        <f>SUMIFS(Calculations!$I230:$QJ230, Calculations!$I$8:$QJ$8, CN$3, Calculations!$I$10:$QJ$10, CN$4)</f>
        <v>91825.16079623159</v>
      </c>
      <c r="CO10" s="45">
        <f>SUMIFS(Calculations!$I230:$QJ230, Calculations!$I$8:$QJ$8, CO$3, Calculations!$I$10:$QJ$10, CO$4)</f>
        <v>93599.797977282404</v>
      </c>
      <c r="CP10" s="45">
        <f>SUMIFS(Calculations!$I230:$QJ230, Calculations!$I$8:$QJ$8, CP$3, Calculations!$I$10:$QJ$10, CP$4)</f>
        <v>93335.162528023939</v>
      </c>
      <c r="CQ10" s="45">
        <f>SUMIFS(Calculations!$I230:$QJ230, Calculations!$I$8:$QJ$8, CQ$3, Calculations!$I$10:$QJ$10, CQ$4)</f>
        <v>93069.439326200256</v>
      </c>
      <c r="CR10" s="45">
        <f>SUMIFS(Calculations!$I230:$QJ230, Calculations!$I$8:$QJ$8, CR$3, Calculations!$I$10:$QJ$10, CR$4)</f>
        <v>91796.584166265835</v>
      </c>
      <c r="CS10" s="45">
        <f>SUMIFS(Calculations!$I230:$QJ230, Calculations!$I$8:$QJ$8, CS$3, Calculations!$I$10:$QJ$10, CS$4)</f>
        <v>92352.457532478657</v>
      </c>
      <c r="CT10" s="45">
        <f>SUMIFS(Calculations!$I230:$QJ230, Calculations!$I$8:$QJ$8, CT$3, Calculations!$I$10:$QJ$10, CT$4)</f>
        <v>92280.062043037004</v>
      </c>
      <c r="CU10" s="45">
        <f>SUMIFS(Calculations!$I230:$QJ230, Calculations!$I$8:$QJ$8, CU$3, Calculations!$I$10:$QJ$10, CU$4)</f>
        <v>92016.983928018613</v>
      </c>
      <c r="CV10" s="45">
        <f>SUMIFS(Calculations!$I230:$QJ230, Calculations!$I$8:$QJ$8, CV$3, Calculations!$I$10:$QJ$10, CV$4)</f>
        <v>89760.826622657158</v>
      </c>
      <c r="CW10" s="45">
        <f>SUMIFS(Calculations!$I230:$QJ230, Calculations!$I$8:$QJ$8, CW$3, Calculations!$I$10:$QJ$10, CW$4)</f>
        <v>91115.649109122009</v>
      </c>
      <c r="CX10" s="45">
        <f>SUMIFS(Calculations!$I230:$QJ230, Calculations!$I$8:$QJ$8, CX$3, Calculations!$I$10:$QJ$10, CX$4)</f>
        <v>91235.46433820606</v>
      </c>
      <c r="CY10" s="45">
        <f>SUMIFS(Calculations!$I230:$QJ230, Calculations!$I$8:$QJ$8, CY$3, Calculations!$I$10:$QJ$10, CY$4)</f>
        <v>90975.004980021971</v>
      </c>
      <c r="CZ10" s="45">
        <f>SUMIFS(Calculations!$I230:$QJ230, Calculations!$I$8:$QJ$8, CZ$3, Calculations!$I$10:$QJ$10, CZ$4)</f>
        <v>88744.045580700506</v>
      </c>
      <c r="DA10" s="45">
        <f>SUMIFS(Calculations!$I230:$QJ230, Calculations!$I$8:$QJ$8, DA$3, Calculations!$I$10:$QJ$10, DA$4)</f>
        <v>89889.249024659977</v>
      </c>
      <c r="DB10" s="45">
        <f>SUMIFS(Calculations!$I230:$QJ230, Calculations!$I$8:$QJ$8, DB$3, Calculations!$I$10:$QJ$10, DB$4)</f>
        <v>90201.264865772377</v>
      </c>
      <c r="DC10" s="45">
        <f>SUMIFS(Calculations!$I230:$QJ230, Calculations!$I$8:$QJ$8, DC$3, Calculations!$I$10:$QJ$10, DC$4)</f>
        <v>89943.398196547758</v>
      </c>
      <c r="DD10" s="45">
        <f>SUMIFS(Calculations!$I230:$QJ230, Calculations!$I$8:$QJ$8, DD$3, Calculations!$I$10:$QJ$10, DD$4)</f>
        <v>87737.385875907872</v>
      </c>
      <c r="DE10" s="45">
        <f>SUMIFS(Calculations!$I230:$QJ230, Calculations!$I$8:$QJ$8, DE$3, Calculations!$I$10:$QJ$10, DE$4)</f>
        <v>88673.134639275158</v>
      </c>
      <c r="DF10" s="45">
        <f>SUMIFS(Calculations!$I230:$QJ230, Calculations!$I$8:$QJ$8, DF$3, Calculations!$I$10:$QJ$10, DF$4)</f>
        <v>89177.36011867621</v>
      </c>
      <c r="DG10" s="45">
        <f>SUMIFS(Calculations!$I230:$QJ230, Calculations!$I$8:$QJ$8, DG$3, Calculations!$I$10:$QJ$10, DG$4)</f>
        <v>88922.060330023611</v>
      </c>
      <c r="DH10" s="45">
        <f>SUMIFS(Calculations!$I230:$QJ230, Calculations!$I$8:$QJ$8, DH$3, Calculations!$I$10:$QJ$10, DH$4)</f>
        <v>87704.532568930721</v>
      </c>
      <c r="DI10" s="45">
        <f>SUMIFS(Calculations!$I230:$QJ230, Calculations!$I$8:$QJ$8, DI$3, Calculations!$I$10:$QJ$10, DI$4)</f>
        <v>87467.184343621571</v>
      </c>
      <c r="DJ10" s="45">
        <f>SUMIFS(Calculations!$I230:$QJ230, Calculations!$I$8:$QJ$8, DJ$3, Calculations!$I$10:$QJ$10, DJ$4)</f>
        <v>88163.647620197604</v>
      </c>
      <c r="DK10" s="45">
        <f>SUMIFS(Calculations!$I230:$QJ230, Calculations!$I$8:$QJ$8, DK$3, Calculations!$I$10:$QJ$10, DK$4)</f>
        <v>86032.40021150127</v>
      </c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45"/>
      <c r="ER10" s="45"/>
      <c r="ES10" s="45"/>
      <c r="ET10" s="45"/>
      <c r="EU10" s="45"/>
      <c r="EV10" s="45"/>
      <c r="EW10" s="45"/>
      <c r="EX10" s="45"/>
      <c r="EY10" s="45"/>
      <c r="EZ10" s="45"/>
      <c r="FA10" s="45"/>
    </row>
    <row r="11" spans="1:157" ht="15" customHeight="1">
      <c r="B11" s="3"/>
      <c r="C11" s="75" t="s">
        <v>118</v>
      </c>
      <c r="D11" s="3"/>
      <c r="E11" s="50" t="s">
        <v>95</v>
      </c>
      <c r="G11" s="66">
        <f t="shared" si="85"/>
        <v>-6482146.1776969247</v>
      </c>
      <c r="H11" s="45">
        <f>SUMIFS(Calculations!$I354:$QJ354, Calculations!$I$8:$QJ$8, H$3, Calculations!$I$10:$QJ$10, H$4)</f>
        <v>0</v>
      </c>
      <c r="I11" s="45">
        <f>SUMIFS(Calculations!$I354:$QJ354, Calculations!$I$8:$QJ$8, I$3, Calculations!$I$10:$QJ$10, I$4)</f>
        <v>0</v>
      </c>
      <c r="J11" s="45">
        <f>SUMIFS(Calculations!$I354:$QJ354, Calculations!$I$8:$QJ$8, J$3, Calculations!$I$10:$QJ$10, J$4)</f>
        <v>0</v>
      </c>
      <c r="K11" s="45">
        <f>SUMIFS(Calculations!$I354:$QJ354, Calculations!$I$8:$QJ$8, K$3, Calculations!$I$10:$QJ$10, K$4)</f>
        <v>0</v>
      </c>
      <c r="L11" s="45">
        <f>SUMIFS(Calculations!$I354:$QJ354, Calculations!$I$8:$QJ$8, L$3, Calculations!$I$10:$QJ$10, L$4)</f>
        <v>0</v>
      </c>
      <c r="M11" s="45">
        <f>SUMIFS(Calculations!$I354:$QJ354, Calculations!$I$8:$QJ$8, M$3, Calculations!$I$10:$QJ$10, M$4)</f>
        <v>0</v>
      </c>
      <c r="N11" s="45">
        <f>SUMIFS(Calculations!$I354:$QJ354, Calculations!$I$8:$QJ$8, N$3, Calculations!$I$10:$QJ$10, N$4)</f>
        <v>0</v>
      </c>
      <c r="O11" s="45">
        <f>SUMIFS(Calculations!$I354:$QJ354, Calculations!$I$8:$QJ$8, O$3, Calculations!$I$10:$QJ$10, O$4)</f>
        <v>0</v>
      </c>
      <c r="P11" s="45">
        <f>SUMIFS(Calculations!$I354:$QJ354, Calculations!$I$8:$QJ$8, P$3, Calculations!$I$10:$QJ$10, P$4)</f>
        <v>-19346.840647521691</v>
      </c>
      <c r="Q11" s="45">
        <f>SUMIFS(Calculations!$I354:$QJ354, Calculations!$I$8:$QJ$8, Q$3, Calculations!$I$10:$QJ$10, Q$4)</f>
        <v>0</v>
      </c>
      <c r="R11" s="45">
        <f>SUMIFS(Calculations!$I354:$QJ354, Calculations!$I$8:$QJ$8, R$3, Calculations!$I$10:$QJ$10, R$4)</f>
        <v>-12055.282849974803</v>
      </c>
      <c r="S11" s="45">
        <f>SUMIFS(Calculations!$I354:$QJ354, Calculations!$I$8:$QJ$8, S$3, Calculations!$I$10:$QJ$10, S$4)</f>
        <v>-96272.008991119408</v>
      </c>
      <c r="T11" s="45">
        <f>SUMIFS(Calculations!$I354:$QJ354, Calculations!$I$8:$QJ$8, T$3, Calculations!$I$10:$QJ$10, T$4)</f>
        <v>-18730.857192062012</v>
      </c>
      <c r="U11" s="45">
        <f>SUMIFS(Calculations!$I354:$QJ354, Calculations!$I$8:$QJ$8, U$3, Calculations!$I$10:$QJ$10, U$4)</f>
        <v>0</v>
      </c>
      <c r="V11" s="45">
        <f>SUMIFS(Calculations!$I354:$QJ354, Calculations!$I$8:$QJ$8, V$3, Calculations!$I$10:$QJ$10, V$4)</f>
        <v>-14115.324465174988</v>
      </c>
      <c r="W11" s="45">
        <f>SUMIFS(Calculations!$I354:$QJ354, Calculations!$I$8:$QJ$8, W$3, Calculations!$I$10:$QJ$10, W$4)</f>
        <v>-99401.213779772137</v>
      </c>
      <c r="X11" s="45">
        <f>SUMIFS(Calculations!$I354:$QJ354, Calculations!$I$8:$QJ$8, X$3, Calculations!$I$10:$QJ$10, X$4)</f>
        <v>-22163.976516746865</v>
      </c>
      <c r="Y11" s="45">
        <f>SUMIFS(Calculations!$I354:$QJ354, Calculations!$I$8:$QJ$8, Y$3, Calculations!$I$10:$QJ$10, Y$4)</f>
        <v>0</v>
      </c>
      <c r="Z11" s="45">
        <f>SUMIFS(Calculations!$I354:$QJ354, Calculations!$I$8:$QJ$8, Z$3, Calculations!$I$10:$QJ$10, Z$4)</f>
        <v>-18169.499523873154</v>
      </c>
      <c r="AA11" s="45">
        <f>SUMIFS(Calculations!$I354:$QJ354, Calculations!$I$8:$QJ$8, AA$3, Calculations!$I$10:$QJ$10, AA$4)</f>
        <v>-101360.4384471901</v>
      </c>
      <c r="AB11" s="45">
        <f>SUMIFS(Calculations!$I354:$QJ354, Calculations!$I$8:$QJ$8, AB$3, Calculations!$I$10:$QJ$10, AB$4)</f>
        <v>-26252.979751525123</v>
      </c>
      <c r="AC11" s="45">
        <f>SUMIFS(Calculations!$I354:$QJ354, Calculations!$I$8:$QJ$8, AC$3, Calculations!$I$10:$QJ$10, AC$4)</f>
        <v>0</v>
      </c>
      <c r="AD11" s="45">
        <f>SUMIFS(Calculations!$I354:$QJ354, Calculations!$I$8:$QJ$8, AD$3, Calculations!$I$10:$QJ$10, AD$4)</f>
        <v>-22921.024216022484</v>
      </c>
      <c r="AE11" s="45">
        <f>SUMIFS(Calculations!$I354:$QJ354, Calculations!$I$8:$QJ$8, AE$3, Calculations!$I$10:$QJ$10, AE$4)</f>
        <v>-102502.24763234844</v>
      </c>
      <c r="AF11" s="45">
        <f>SUMIFS(Calculations!$I354:$QJ354, Calculations!$I$8:$QJ$8, AF$3, Calculations!$I$10:$QJ$10, AF$4)</f>
        <v>-31589.060532557818</v>
      </c>
      <c r="AG11" s="45">
        <f>SUMIFS(Calculations!$I354:$QJ354, Calculations!$I$8:$QJ$8, AG$3, Calculations!$I$10:$QJ$10, AG$4)</f>
        <v>0</v>
      </c>
      <c r="AH11" s="45">
        <f>SUMIFS(Calculations!$I354:$QJ354, Calculations!$I$8:$QJ$8, AH$3, Calculations!$I$10:$QJ$10, AH$4)</f>
        <v>-30974.786293037971</v>
      </c>
      <c r="AI11" s="45">
        <f>SUMIFS(Calculations!$I354:$QJ354, Calculations!$I$8:$QJ$8, AI$3, Calculations!$I$10:$QJ$10, AI$4)</f>
        <v>-103654.88870749163</v>
      </c>
      <c r="AJ11" s="45">
        <f>SUMIFS(Calculations!$I354:$QJ354, Calculations!$I$8:$QJ$8, AJ$3, Calculations!$I$10:$QJ$10, AJ$4)</f>
        <v>-34438.785527494132</v>
      </c>
      <c r="AK11" s="45">
        <f>SUMIFS(Calculations!$I354:$QJ354, Calculations!$I$8:$QJ$8, AK$3, Calculations!$I$10:$QJ$10, AK$4)</f>
        <v>476.85666587108153</v>
      </c>
      <c r="AL11" s="45">
        <f>SUMIFS(Calculations!$I354:$QJ354, Calculations!$I$8:$QJ$8, AL$3, Calculations!$I$10:$QJ$10, AL$4)</f>
        <v>-39031.270572640649</v>
      </c>
      <c r="AM11" s="45">
        <f>SUMIFS(Calculations!$I354:$QJ354, Calculations!$I$8:$QJ$8, AM$3, Calculations!$I$10:$QJ$10, AM$4)</f>
        <v>-103148.47870315259</v>
      </c>
      <c r="AN11" s="45">
        <f>SUMIFS(Calculations!$I354:$QJ354, Calculations!$I$8:$QJ$8, AN$3, Calculations!$I$10:$QJ$10, AN$4)</f>
        <v>-38536.402620604669</v>
      </c>
      <c r="AO11" s="45">
        <f>SUMIFS(Calculations!$I354:$QJ354, Calculations!$I$8:$QJ$8, AO$3, Calculations!$I$10:$QJ$10, AO$4)</f>
        <v>-3516.9807779768062</v>
      </c>
      <c r="AP11" s="45">
        <f>SUMIFS(Calculations!$I354:$QJ354, Calculations!$I$8:$QJ$8, AP$3, Calculations!$I$10:$QJ$10, AP$4)</f>
        <v>-47091.278874387157</v>
      </c>
      <c r="AQ11" s="45">
        <f>SUMIFS(Calculations!$I354:$QJ354, Calculations!$I$8:$QJ$8, AQ$3, Calculations!$I$10:$QJ$10, AQ$4)</f>
        <v>-102021.32778805061</v>
      </c>
      <c r="AR11" s="45">
        <f>SUMIFS(Calculations!$I354:$QJ354, Calculations!$I$8:$QJ$8, AR$3, Calculations!$I$10:$QJ$10, AR$4)</f>
        <v>-42637.706032100024</v>
      </c>
      <c r="AS11" s="45">
        <f>SUMIFS(Calculations!$I354:$QJ354, Calculations!$I$8:$QJ$8, AS$3, Calculations!$I$10:$QJ$10, AS$4)</f>
        <v>-8357.583072948044</v>
      </c>
      <c r="AT11" s="45">
        <f>SUMIFS(Calculations!$I354:$QJ354, Calculations!$I$8:$QJ$8, AT$3, Calculations!$I$10:$QJ$10, AT$4)</f>
        <v>-55155.613325457423</v>
      </c>
      <c r="AU11" s="45">
        <f>SUMIFS(Calculations!$I354:$QJ354, Calculations!$I$8:$QJ$8, AU$3, Calculations!$I$10:$QJ$10, AU$4)</f>
        <v>-100905.39686425035</v>
      </c>
      <c r="AV11" s="45">
        <f>SUMIFS(Calculations!$I354:$QJ354, Calculations!$I$8:$QJ$8, AV$3, Calculations!$I$10:$QJ$10, AV$4)</f>
        <v>-47938.584967337054</v>
      </c>
      <c r="AW11" s="45">
        <f>SUMIFS(Calculations!$I354:$QJ354, Calculations!$I$8:$QJ$8, AW$3, Calculations!$I$10:$QJ$10, AW$4)</f>
        <v>-13198.804754552275</v>
      </c>
      <c r="AX11" s="45">
        <f>SUMIFS(Calculations!$I354:$QJ354, Calculations!$I$8:$QJ$8, AX$3, Calculations!$I$10:$QJ$10, AX$4)</f>
        <v>-63225.076440485878</v>
      </c>
      <c r="AY11" s="45">
        <f>SUMIFS(Calculations!$I354:$QJ354, Calculations!$I$8:$QJ$8, AY$3, Calculations!$I$10:$QJ$10, AY$4)</f>
        <v>-99800.574244662566</v>
      </c>
      <c r="AZ11" s="45">
        <f>SUMIFS(Calculations!$I354:$QJ354, Calculations!$I$8:$QJ$8, AZ$3, Calculations!$I$10:$QJ$10, AZ$4)</f>
        <v>-50853.004425161547</v>
      </c>
      <c r="BA11" s="45">
        <f>SUMIFS(Calculations!$I354:$QJ354, Calculations!$I$8:$QJ$8, BA$3, Calculations!$I$10:$QJ$10, BA$4)</f>
        <v>-18041.127698870743</v>
      </c>
      <c r="BB11" s="45">
        <f>SUMIFS(Calculations!$I354:$QJ354, Calculations!$I$8:$QJ$8, BB$3, Calculations!$I$10:$QJ$10, BB$4)</f>
        <v>-69773.635392459328</v>
      </c>
      <c r="BC11" s="45">
        <f>SUMIFS(Calculations!$I354:$QJ354, Calculations!$I$8:$QJ$8, BC$3, Calculations!$I$10:$QJ$10, BC$4)</f>
        <v>-98706.749353964173</v>
      </c>
      <c r="BD11" s="45">
        <f>SUMIFS(Calculations!$I354:$QJ354, Calculations!$I$8:$QJ$8, BD$3, Calculations!$I$10:$QJ$10, BD$4)</f>
        <v>-54967.816718817267</v>
      </c>
      <c r="BE11" s="45">
        <f>SUMIFS(Calculations!$I354:$QJ354, Calculations!$I$8:$QJ$8, BE$3, Calculations!$I$10:$QJ$10, BE$4)</f>
        <v>-22885.033865664991</v>
      </c>
      <c r="BF11" s="45">
        <f>SUMIFS(Calculations!$I354:$QJ354, Calculations!$I$8:$QJ$8, BF$3, Calculations!$I$10:$QJ$10, BF$4)</f>
        <v>-75032.768227936176</v>
      </c>
      <c r="BG11" s="45">
        <f>SUMIFS(Calculations!$I354:$QJ354, Calculations!$I$8:$QJ$8, BG$3, Calculations!$I$10:$QJ$10, BG$4)</f>
        <v>-97623.812717531284</v>
      </c>
      <c r="BH11" s="45">
        <f>SUMIFS(Calculations!$I354:$QJ354, Calculations!$I$8:$QJ$8, BH$3, Calculations!$I$10:$QJ$10, BH$4)</f>
        <v>-59087.950036350674</v>
      </c>
      <c r="BI11" s="45">
        <f>SUMIFS(Calculations!$I354:$QJ354, Calculations!$I$8:$QJ$8, BI$3, Calculations!$I$10:$QJ$10, BI$4)</f>
        <v>-27915.083695961664</v>
      </c>
      <c r="BJ11" s="45">
        <f>SUMIFS(Calculations!$I354:$QJ354, Calculations!$I$8:$QJ$8, BJ$3, Calculations!$I$10:$QJ$10, BJ$4)</f>
        <v>-80299.463077479435</v>
      </c>
      <c r="BK11" s="45">
        <f>SUMIFS(Calculations!$I354:$QJ354, Calculations!$I$8:$QJ$8, BK$3, Calculations!$I$10:$QJ$10, BK$4)</f>
        <v>-96551.655950482585</v>
      </c>
      <c r="BL11" s="45">
        <f>SUMIFS(Calculations!$I354:$QJ354, Calculations!$I$8:$QJ$8, BL$3, Calculations!$I$10:$QJ$10, BL$4)</f>
        <v>-64362.090319363306</v>
      </c>
      <c r="BM11" s="45">
        <f>SUMIFS(Calculations!$I354:$QJ354, Calculations!$I$8:$QJ$8, BM$3, Calculations!$I$10:$QJ$10, BM$4)</f>
        <v>-34841.504582928013</v>
      </c>
      <c r="BN11" s="45">
        <f>SUMIFS(Calculations!$I354:$QJ354, Calculations!$I$8:$QJ$8, BN$3, Calculations!$I$10:$QJ$10, BN$4)</f>
        <v>-85574.24379625119</v>
      </c>
      <c r="BO11" s="45">
        <f>SUMIFS(Calculations!$I354:$QJ354, Calculations!$I$8:$QJ$8, BO$3, Calculations!$I$10:$QJ$10, BO$4)</f>
        <v>-95490.171746831737</v>
      </c>
      <c r="BP11" s="45">
        <f>SUMIFS(Calculations!$I354:$QJ354, Calculations!$I$8:$QJ$8, BP$3, Calculations!$I$10:$QJ$10, BP$4)</f>
        <v>-67345.819666280528</v>
      </c>
      <c r="BQ11" s="45">
        <f>SUMIFS(Calculations!$I354:$QJ354, Calculations!$I$8:$QJ$8, BQ$3, Calculations!$I$10:$QJ$10, BQ$4)</f>
        <v>-41771.092481577492</v>
      </c>
      <c r="BR11" s="45">
        <f>SUMIFS(Calculations!$I354:$QJ354, Calculations!$I$8:$QJ$8, BR$3, Calculations!$I$10:$QJ$10, BR$4)</f>
        <v>-89498.574137386575</v>
      </c>
      <c r="BS11" s="45">
        <f>SUMIFS(Calculations!$I354:$QJ354, Calculations!$I$8:$QJ$8, BS$3, Calculations!$I$10:$QJ$10, BS$4)</f>
        <v>-94439.253868747634</v>
      </c>
      <c r="BT11" s="45">
        <f>SUMIFS(Calculations!$I354:$QJ354, Calculations!$I$8:$QJ$8, BT$3, Calculations!$I$10:$QJ$10, BT$4)</f>
        <v>-71484.37735212082</v>
      </c>
      <c r="BU11" s="45">
        <f>SUMIFS(Calculations!$I354:$QJ354, Calculations!$I$8:$QJ$8, BU$3, Calculations!$I$10:$QJ$10, BU$4)</f>
        <v>-48704.537012943154</v>
      </c>
      <c r="BV11" s="45">
        <f>SUMIFS(Calculations!$I354:$QJ354, Calculations!$I$8:$QJ$8, BV$3, Calculations!$I$10:$QJ$10, BV$4)</f>
        <v>-91544.661477295842</v>
      </c>
      <c r="BW11" s="45">
        <f>SUMIFS(Calculations!$I354:$QJ354, Calculations!$I$8:$QJ$8, BW$3, Calculations!$I$10:$QJ$10, BW$4)</f>
        <v>-93398.797135921879</v>
      </c>
      <c r="BX11" s="45">
        <f>SUMIFS(Calculations!$I354:$QJ354, Calculations!$I$8:$QJ$8, BX$3, Calculations!$I$10:$QJ$10, BX$4)</f>
        <v>-75629.898890427517</v>
      </c>
      <c r="BY11" s="45">
        <f>SUMIFS(Calculations!$I354:$QJ354, Calculations!$I$8:$QJ$8, BY$3, Calculations!$I$10:$QJ$10, BY$4)</f>
        <v>-55642.528144832017</v>
      </c>
      <c r="BZ11" s="45">
        <f>SUMIFS(Calculations!$I354:$QJ354, Calculations!$I$8:$QJ$8, BZ$3, Calculations!$I$10:$QJ$10, BZ$4)</f>
        <v>-92626.187369787804</v>
      </c>
      <c r="CA11" s="45">
        <f>SUMIFS(Calculations!$I354:$QJ354, Calculations!$I$8:$QJ$8, CA$3, Calculations!$I$10:$QJ$10, CA$4)</f>
        <v>-92368.697415041679</v>
      </c>
      <c r="CB11" s="45">
        <f>SUMIFS(Calculations!$I354:$QJ354, Calculations!$I$8:$QJ$8, CB$3, Calculations!$I$10:$QJ$10, CB$4)</f>
        <v>-80885.719304249389</v>
      </c>
      <c r="CC11" s="45">
        <f>SUMIFS(Calculations!$I354:$QJ354, Calculations!$I$8:$QJ$8, CC$3, Calculations!$I$10:$QJ$10, CC$4)</f>
        <v>-62585.756260487149</v>
      </c>
      <c r="CD11" s="45">
        <f>SUMIFS(Calculations!$I354:$QJ354, Calculations!$I$8:$QJ$8, CD$3, Calculations!$I$10:$QJ$10, CD$4)</f>
        <v>-91603.77843346844</v>
      </c>
      <c r="CE11" s="45">
        <f>SUMIFS(Calculations!$I354:$QJ354, Calculations!$I$8:$QJ$8, CE$3, Calculations!$I$10:$QJ$10, CE$4)</f>
        <v>-91348.851609367732</v>
      </c>
      <c r="CF11" s="45">
        <f>SUMIFS(Calculations!$I354:$QJ354, Calculations!$I$8:$QJ$8, CF$3, Calculations!$I$10:$QJ$10, CF$4)</f>
        <v>-83943.483366407439</v>
      </c>
      <c r="CG11" s="45">
        <f>SUMIFS(Calculations!$I354:$QJ354, Calculations!$I$8:$QJ$8, CG$3, Calculations!$I$10:$QJ$10, CG$4)</f>
        <v>-69302.803756171284</v>
      </c>
      <c r="CH11" s="45">
        <f>SUMIFS(Calculations!$I354:$QJ354, Calculations!$I$8:$QJ$8, CH$3, Calculations!$I$10:$QJ$10, CH$4)</f>
        <v>-90591.546856026747</v>
      </c>
      <c r="CI11" s="45">
        <f>SUMIFS(Calculations!$I354:$QJ354, Calculations!$I$8:$QJ$8, CI$3, Calculations!$I$10:$QJ$10, CI$4)</f>
        <v>-90339.15764841612</v>
      </c>
      <c r="CJ11" s="45">
        <f>SUMIFS(Calculations!$I354:$QJ354, Calculations!$I$8:$QJ$8, CJ$3, Calculations!$I$10:$QJ$10, CJ$4)</f>
        <v>-86759.832364506728</v>
      </c>
      <c r="CK11" s="45">
        <f>SUMIFS(Calculations!$I354:$QJ354, Calculations!$I$8:$QJ$8, CK$3, Calculations!$I$10:$QJ$10, CK$4)</f>
        <v>-73362.6026592079</v>
      </c>
      <c r="CL11" s="45">
        <f>SUMIFS(Calculations!$I354:$QJ354, Calculations!$I$8:$QJ$8, CL$3, Calculations!$I$10:$QJ$10, CL$4)</f>
        <v>-89589.391329042919</v>
      </c>
      <c r="CM11" s="45">
        <f>SUMIFS(Calculations!$I354:$QJ354, Calculations!$I$8:$QJ$8, CM$3, Calculations!$I$10:$QJ$10, CM$4)</f>
        <v>-89339.514477742443</v>
      </c>
      <c r="CN11" s="45">
        <f>SUMIFS(Calculations!$I354:$QJ354, Calculations!$I$8:$QJ$8, CN$3, Calculations!$I$10:$QJ$10, CN$4)</f>
        <v>-87154.398480126576</v>
      </c>
      <c r="CO11" s="45">
        <f>SUMIFS(Calculations!$I354:$QJ354, Calculations!$I$8:$QJ$8, CO$3, Calculations!$I$10:$QJ$10, CO$4)</f>
        <v>-75702.872508073808</v>
      </c>
      <c r="CP11" s="45">
        <f>SUMIFS(Calculations!$I354:$QJ354, Calculations!$I$8:$QJ$8, CP$3, Calculations!$I$10:$QJ$10, CP$4)</f>
        <v>-88597.211552550973</v>
      </c>
      <c r="CQ11" s="45">
        <f>SUMIFS(Calculations!$I354:$QJ354, Calculations!$I$8:$QJ$8, CQ$3, Calculations!$I$10:$QJ$10, CQ$4)</f>
        <v>-88349.822048827948</v>
      </c>
      <c r="CR11" s="45">
        <f>SUMIFS(Calculations!$I354:$QJ354, Calculations!$I$8:$QJ$8, CR$3, Calculations!$I$10:$QJ$10, CR$4)</f>
        <v>-87146.290820741939</v>
      </c>
      <c r="CS11" s="45">
        <f>SUMIFS(Calculations!$I354:$QJ354, Calculations!$I$8:$QJ$8, CS$3, Calculations!$I$10:$QJ$10, CS$4)</f>
        <v>-77134.997052480423</v>
      </c>
      <c r="CT11" s="45">
        <f>SUMIFS(Calculations!$I354:$QJ354, Calculations!$I$8:$QJ$8, CT$3, Calculations!$I$10:$QJ$10, CT$4)</f>
        <v>-87614.908225000181</v>
      </c>
      <c r="CU11" s="45">
        <f>SUMIFS(Calculations!$I354:$QJ354, Calculations!$I$8:$QJ$8, CU$3, Calculations!$I$10:$QJ$10, CU$4)</f>
        <v>-87369.981309066163</v>
      </c>
      <c r="CV11" s="45">
        <f>SUMIFS(Calculations!$I354:$QJ354, Calculations!$I$8:$QJ$8, CV$3, Calculations!$I$10:$QJ$10, CV$4)</f>
        <v>-85232.494020093989</v>
      </c>
      <c r="CW11" s="45">
        <f>SUMIFS(Calculations!$I354:$QJ354, Calculations!$I$8:$QJ$8, CW$3, Calculations!$I$10:$QJ$10, CW$4)</f>
        <v>-78575.411938910693</v>
      </c>
      <c r="CX11" s="45">
        <f>SUMIFS(Calculations!$I354:$QJ354, Calculations!$I$8:$QJ$8, CX$3, Calculations!$I$10:$QJ$10, CX$4)</f>
        <v>-86642.383033316641</v>
      </c>
      <c r="CY11" s="45">
        <f>SUMIFS(Calculations!$I354:$QJ354, Calculations!$I$8:$QJ$8, CY$3, Calculations!$I$10:$QJ$10, CY$4)</f>
        <v>-86399.894191849424</v>
      </c>
      <c r="CZ11" s="45">
        <f>SUMIFS(Calculations!$I354:$QJ354, Calculations!$I$8:$QJ$8, CZ$3, Calculations!$I$10:$QJ$10, CZ$4)</f>
        <v>-84285.866267461563</v>
      </c>
      <c r="DA11" s="45">
        <f>SUMIFS(Calculations!$I354:$QJ354, Calculations!$I$8:$QJ$8, DA$3, Calculations!$I$10:$QJ$10, DA$4)</f>
        <v>-80024.260104169138</v>
      </c>
      <c r="DB11" s="45">
        <f>SUMIFS(Calculations!$I354:$QJ354, Calculations!$I$8:$QJ$8, DB$3, Calculations!$I$10:$QJ$10, DB$4)</f>
        <v>-85679.538643063657</v>
      </c>
      <c r="DC11" s="45">
        <f>SUMIFS(Calculations!$I354:$QJ354, Calculations!$I$8:$QJ$8, DC$3, Calculations!$I$10:$QJ$10, DC$4)</f>
        <v>-85439.463606753794</v>
      </c>
      <c r="DD11" s="45">
        <f>SUMIFS(Calculations!$I354:$QJ354, Calculations!$I$8:$QJ$8, DD$3, Calculations!$I$10:$QJ$10, DD$4)</f>
        <v>-83348.661525544187</v>
      </c>
      <c r="DE11" s="45">
        <f>SUMIFS(Calculations!$I354:$QJ354, Calculations!$I$8:$QJ$8, DE$3, Calculations!$I$10:$QJ$10, DE$4)</f>
        <v>-81481.685316838135</v>
      </c>
      <c r="DF11" s="45">
        <f>SUMIFS(Calculations!$I354:$QJ354, Calculations!$I$8:$QJ$8, DF$3, Calculations!$I$10:$QJ$10, DF$4)</f>
        <v>-84726.278688700098</v>
      </c>
      <c r="DG11" s="45">
        <f>SUMIFS(Calculations!$I354:$QJ354, Calculations!$I$8:$QJ$8, DG$3, Calculations!$I$10:$QJ$10, DG$4)</f>
        <v>-84488.593429822067</v>
      </c>
      <c r="DH11" s="45">
        <f>SUMIFS(Calculations!$I354:$QJ354, Calculations!$I$8:$QJ$8, DH$3, Calculations!$I$10:$QJ$10, DH$4)</f>
        <v>-83336.572260503075</v>
      </c>
      <c r="DI11" s="45">
        <f>SUMIFS(Calculations!$I354:$QJ354, Calculations!$I$8:$QJ$8, DI$3, Calculations!$I$10:$QJ$10, DI$4)</f>
        <v>-82947.832191544832</v>
      </c>
      <c r="DJ11" s="45">
        <f>SUMIFS(Calculations!$I354:$QJ354, Calculations!$I$8:$QJ$8, DJ$3, Calculations!$I$10:$QJ$10, DJ$4)</f>
        <v>-83782.507763935835</v>
      </c>
      <c r="DK11" s="45">
        <f>SUMIFS(Calculations!$I354:$QJ354, Calculations!$I$8:$QJ$8, DK$3, Calculations!$I$10:$QJ$10, DK$4)</f>
        <v>-82533.840647391829</v>
      </c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45"/>
      <c r="ER11" s="45"/>
      <c r="ES11" s="45"/>
      <c r="ET11" s="45"/>
      <c r="EU11" s="45"/>
      <c r="EV11" s="45"/>
      <c r="EW11" s="45"/>
      <c r="EX11" s="45"/>
      <c r="EY11" s="45"/>
      <c r="EZ11" s="45"/>
      <c r="FA11" s="45"/>
    </row>
    <row r="12" spans="1:157" ht="15" customHeight="1">
      <c r="B12" s="3"/>
      <c r="C12" s="15" t="s">
        <v>119</v>
      </c>
      <c r="D12" s="3"/>
      <c r="E12" s="50"/>
      <c r="G12" s="99">
        <f t="shared" si="85"/>
        <v>46415463.538334757</v>
      </c>
      <c r="H12" s="54">
        <f t="shared" ref="H12:BR12" si="86">+H9+H10+H11</f>
        <v>0</v>
      </c>
      <c r="I12" s="54">
        <f t="shared" si="86"/>
        <v>0</v>
      </c>
      <c r="J12" s="54">
        <f t="shared" si="86"/>
        <v>0</v>
      </c>
      <c r="K12" s="54">
        <f t="shared" si="86"/>
        <v>0</v>
      </c>
      <c r="L12" s="54">
        <f t="shared" si="86"/>
        <v>0</v>
      </c>
      <c r="M12" s="54">
        <f t="shared" si="86"/>
        <v>0</v>
      </c>
      <c r="N12" s="54">
        <f t="shared" si="86"/>
        <v>0</v>
      </c>
      <c r="O12" s="54">
        <f t="shared" si="86"/>
        <v>0</v>
      </c>
      <c r="P12" s="54">
        <f t="shared" si="86"/>
        <v>390519.04375065479</v>
      </c>
      <c r="Q12" s="54">
        <f t="shared" si="86"/>
        <v>563594.19292636064</v>
      </c>
      <c r="R12" s="54">
        <f t="shared" si="86"/>
        <v>658274.60665156087</v>
      </c>
      <c r="S12" s="54">
        <f t="shared" si="86"/>
        <v>365684.01247392636</v>
      </c>
      <c r="T12" s="54">
        <f t="shared" si="86"/>
        <v>391374.91560106061</v>
      </c>
      <c r="U12" s="54">
        <f t="shared" si="86"/>
        <v>566711.8840124358</v>
      </c>
      <c r="V12" s="54">
        <f t="shared" si="86"/>
        <v>660189.44470312598</v>
      </c>
      <c r="W12" s="54">
        <f t="shared" si="86"/>
        <v>363401.33216905547</v>
      </c>
      <c r="X12" s="54">
        <f t="shared" si="86"/>
        <v>388621.86776494904</v>
      </c>
      <c r="Y12" s="54">
        <f t="shared" si="86"/>
        <v>569885.99939153437</v>
      </c>
      <c r="Z12" s="54">
        <f t="shared" si="86"/>
        <v>659374.35564568441</v>
      </c>
      <c r="AA12" s="54">
        <f t="shared" si="86"/>
        <v>360453.92640907643</v>
      </c>
      <c r="AB12" s="54">
        <f t="shared" si="86"/>
        <v>385792.85534777737</v>
      </c>
      <c r="AC12" s="54">
        <f t="shared" si="86"/>
        <v>573116.85198672814</v>
      </c>
      <c r="AD12" s="54">
        <f t="shared" si="86"/>
        <v>657803.26744384249</v>
      </c>
      <c r="AE12" s="54">
        <f t="shared" si="86"/>
        <v>357320.84306247358</v>
      </c>
      <c r="AF12" s="54">
        <f t="shared" si="86"/>
        <v>382958.27120254183</v>
      </c>
      <c r="AG12" s="54">
        <f t="shared" si="86"/>
        <v>576404.76035203168</v>
      </c>
      <c r="AH12" s="54">
        <f t="shared" si="86"/>
        <v>653362.46666998358</v>
      </c>
      <c r="AI12" s="54">
        <f t="shared" si="86"/>
        <v>354224.92908116657</v>
      </c>
      <c r="AJ12" s="54">
        <f t="shared" si="86"/>
        <v>380253.93052386143</v>
      </c>
      <c r="AK12" s="54">
        <f t="shared" si="86"/>
        <v>579537.91337094805</v>
      </c>
      <c r="AL12" s="54">
        <f t="shared" si="86"/>
        <v>648988.20811243518</v>
      </c>
      <c r="AM12" s="54">
        <f t="shared" si="86"/>
        <v>350715.85310677951</v>
      </c>
      <c r="AN12" s="54">
        <f t="shared" si="86"/>
        <v>377543.4624866583</v>
      </c>
      <c r="AO12" s="54">
        <f t="shared" si="86"/>
        <v>577842.60500359</v>
      </c>
      <c r="AP12" s="54">
        <f t="shared" si="86"/>
        <v>644680.05276223994</v>
      </c>
      <c r="AQ12" s="54">
        <f t="shared" si="86"/>
        <v>347073.07542228757</v>
      </c>
      <c r="AR12" s="54">
        <f t="shared" si="86"/>
        <v>374871.96016523236</v>
      </c>
      <c r="AS12" s="54">
        <f t="shared" si="86"/>
        <v>575996.35096994357</v>
      </c>
      <c r="AT12" s="54">
        <f t="shared" si="86"/>
        <v>640437.56821418146</v>
      </c>
      <c r="AU12" s="54">
        <f t="shared" si="86"/>
        <v>343466.559016908</v>
      </c>
      <c r="AV12" s="54">
        <f t="shared" si="86"/>
        <v>372190.14940704731</v>
      </c>
      <c r="AW12" s="54">
        <f t="shared" si="86"/>
        <v>574208.43112740212</v>
      </c>
      <c r="AX12" s="54">
        <f t="shared" si="86"/>
        <v>636260.32862338831</v>
      </c>
      <c r="AY12" s="54">
        <f t="shared" si="86"/>
        <v>339895.94293521694</v>
      </c>
      <c r="AZ12" s="54">
        <f t="shared" si="86"/>
        <v>369644.78442833154</v>
      </c>
      <c r="BA12" s="54">
        <f t="shared" si="86"/>
        <v>572478.66436065314</v>
      </c>
      <c r="BB12" s="54">
        <f t="shared" si="86"/>
        <v>631736.47176599503</v>
      </c>
      <c r="BC12" s="54">
        <f t="shared" si="86"/>
        <v>336360.86981484672</v>
      </c>
      <c r="BD12" s="54">
        <f t="shared" si="86"/>
        <v>367088.58653194044</v>
      </c>
      <c r="BE12" s="54">
        <f t="shared" si="86"/>
        <v>570806.87535286311</v>
      </c>
      <c r="BF12" s="54">
        <f t="shared" si="86"/>
        <v>626927.74562707893</v>
      </c>
      <c r="BG12" s="54">
        <f t="shared" si="86"/>
        <v>332860.98585071979</v>
      </c>
      <c r="BH12" s="54">
        <f t="shared" si="86"/>
        <v>364570.30533687136</v>
      </c>
      <c r="BI12" s="54">
        <f t="shared" si="86"/>
        <v>568109.84109126648</v>
      </c>
      <c r="BJ12" s="54">
        <f t="shared" si="86"/>
        <v>622183.03196107887</v>
      </c>
      <c r="BK12" s="54">
        <f t="shared" si="86"/>
        <v>329395.94075963856</v>
      </c>
      <c r="BL12" s="54">
        <f t="shared" si="86"/>
        <v>362037.18369737739</v>
      </c>
      <c r="BM12" s="54">
        <f t="shared" si="86"/>
        <v>564272.83616704098</v>
      </c>
      <c r="BN12" s="54">
        <f t="shared" si="86"/>
        <v>617501.85501904041</v>
      </c>
      <c r="BO12" s="54">
        <f t="shared" si="86"/>
        <v>325965.38774522697</v>
      </c>
      <c r="BP12" s="54">
        <f t="shared" si="86"/>
        <v>359646.48593982164</v>
      </c>
      <c r="BQ12" s="54">
        <f t="shared" si="86"/>
        <v>560493.45895360364</v>
      </c>
      <c r="BR12" s="54">
        <f t="shared" si="86"/>
        <v>612517.51352499286</v>
      </c>
      <c r="BS12" s="54">
        <f t="shared" ref="BS12:DK12" si="87">+BS9+BS10+BS11</f>
        <v>322568.98346322204</v>
      </c>
      <c r="BT12" s="54">
        <f t="shared" si="87"/>
        <v>357240.45356439002</v>
      </c>
      <c r="BU12" s="54">
        <f t="shared" si="87"/>
        <v>556771.33013816038</v>
      </c>
      <c r="BV12" s="54">
        <f t="shared" si="87"/>
        <v>607087.1762769866</v>
      </c>
      <c r="BW12" s="54">
        <f t="shared" si="87"/>
        <v>319206.38798711053</v>
      </c>
      <c r="BX12" s="54">
        <f t="shared" si="87"/>
        <v>354871.34949378367</v>
      </c>
      <c r="BY12" s="54">
        <f t="shared" si="87"/>
        <v>553106.07612701156</v>
      </c>
      <c r="BZ12" s="54">
        <f t="shared" si="87"/>
        <v>601456.45822943945</v>
      </c>
      <c r="CA12" s="54">
        <f t="shared" si="87"/>
        <v>315877.26477410743</v>
      </c>
      <c r="CB12" s="54">
        <f t="shared" si="87"/>
        <v>352483.07040965353</v>
      </c>
      <c r="CC12" s="54">
        <f t="shared" si="87"/>
        <v>549497.32900805597</v>
      </c>
      <c r="CD12" s="54">
        <f t="shared" si="87"/>
        <v>595317.73490823817</v>
      </c>
      <c r="CE12" s="54">
        <f t="shared" si="87"/>
        <v>312581.28063147352</v>
      </c>
      <c r="CF12" s="54">
        <f t="shared" si="87"/>
        <v>350242.97866942617</v>
      </c>
      <c r="CG12" s="54">
        <f t="shared" si="87"/>
        <v>545882.17926344974</v>
      </c>
      <c r="CH12" s="54">
        <f t="shared" si="87"/>
        <v>589240.11824218335</v>
      </c>
      <c r="CI12" s="54">
        <f t="shared" si="87"/>
        <v>309318.10568316781</v>
      </c>
      <c r="CJ12" s="54">
        <f t="shared" si="87"/>
        <v>347618.77240383043</v>
      </c>
      <c r="CK12" s="54">
        <f t="shared" si="87"/>
        <v>541604.97375583404</v>
      </c>
      <c r="CL12" s="54">
        <f t="shared" si="87"/>
        <v>583222.99995768024</v>
      </c>
      <c r="CM12" s="54">
        <f t="shared" si="87"/>
        <v>306087.41333683266</v>
      </c>
      <c r="CN12" s="54">
        <f t="shared" si="87"/>
        <v>344375.63483907311</v>
      </c>
      <c r="CO12" s="54">
        <f t="shared" si="87"/>
        <v>536917.86615718005</v>
      </c>
      <c r="CP12" s="54">
        <f t="shared" si="87"/>
        <v>577265.77783606807</v>
      </c>
      <c r="CQ12" s="54">
        <f t="shared" si="87"/>
        <v>302888.8802511064</v>
      </c>
      <c r="CR12" s="54">
        <f t="shared" si="87"/>
        <v>340712.76677430863</v>
      </c>
      <c r="CS12" s="54">
        <f t="shared" si="87"/>
        <v>532038.97125183907</v>
      </c>
      <c r="CT12" s="54">
        <f t="shared" si="87"/>
        <v>571367.85565334756</v>
      </c>
      <c r="CU12" s="54">
        <f t="shared" si="87"/>
        <v>299722.1863032626</v>
      </c>
      <c r="CV12" s="54">
        <f t="shared" si="87"/>
        <v>337258.49792093184</v>
      </c>
      <c r="CW12" s="54">
        <f t="shared" si="87"/>
        <v>527214.7179005522</v>
      </c>
      <c r="CX12" s="54">
        <f t="shared" si="87"/>
        <v>565528.64312050748</v>
      </c>
      <c r="CY12" s="54">
        <f t="shared" si="87"/>
        <v>296587.01455716998</v>
      </c>
      <c r="CZ12" s="54">
        <f t="shared" si="87"/>
        <v>333752.97542171093</v>
      </c>
      <c r="DA12" s="54">
        <f t="shared" si="87"/>
        <v>522444.62294124963</v>
      </c>
      <c r="DB12" s="54">
        <f t="shared" si="87"/>
        <v>559747.55582444742</v>
      </c>
      <c r="DC12" s="54">
        <f t="shared" si="87"/>
        <v>293483.05123157304</v>
      </c>
      <c r="DD12" s="54">
        <f t="shared" si="87"/>
        <v>330282.34792317025</v>
      </c>
      <c r="DE12" s="54">
        <f t="shared" si="87"/>
        <v>517728.20862895943</v>
      </c>
      <c r="DF12" s="54">
        <f t="shared" si="87"/>
        <v>554024.01516948699</v>
      </c>
      <c r="DG12" s="54">
        <f t="shared" si="87"/>
        <v>290409.98566868686</v>
      </c>
      <c r="DH12" s="54">
        <f t="shared" si="87"/>
        <v>326756.66601605958</v>
      </c>
      <c r="DI12" s="54">
        <f t="shared" si="87"/>
        <v>513065.00258795882</v>
      </c>
      <c r="DJ12" s="54">
        <f t="shared" si="87"/>
        <v>548357.44831945619</v>
      </c>
      <c r="DK12" s="54">
        <f t="shared" si="87"/>
        <v>284619.36789011688</v>
      </c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</row>
    <row r="13" spans="1:157" ht="15" customHeight="1">
      <c r="B13" s="3"/>
      <c r="C13" s="75" t="str">
        <f>Calculations!C356</f>
        <v>less: Operating Expenses</v>
      </c>
      <c r="D13" s="3"/>
      <c r="E13" s="50" t="str">
        <f>Calculations!E356</f>
        <v>EUR</v>
      </c>
      <c r="G13" s="66">
        <f t="shared" si="85"/>
        <v>-16043047.946034586</v>
      </c>
      <c r="H13" s="45">
        <f>SUMIFS(Calculations!$I356:$QJ356, Calculations!$I$8:$QJ$8, H$3, Calculations!$I$10:$QJ$10, H$4)</f>
        <v>0</v>
      </c>
      <c r="I13" s="45">
        <f>SUMIFS(Calculations!$I356:$QJ356, Calculations!$I$8:$QJ$8, I$3, Calculations!$I$10:$QJ$10, I$4)</f>
        <v>0</v>
      </c>
      <c r="J13" s="45">
        <f>SUMIFS(Calculations!$I356:$QJ356, Calculations!$I$8:$QJ$8, J$3, Calculations!$I$10:$QJ$10, J$4)</f>
        <v>0</v>
      </c>
      <c r="K13" s="45">
        <f>SUMIFS(Calculations!$I356:$QJ356, Calculations!$I$8:$QJ$8, K$3, Calculations!$I$10:$QJ$10, K$4)</f>
        <v>0</v>
      </c>
      <c r="L13" s="45">
        <f>SUMIFS(Calculations!$I356:$QJ356, Calculations!$I$8:$QJ$8, L$3, Calculations!$I$10:$QJ$10, L$4)</f>
        <v>0</v>
      </c>
      <c r="M13" s="45">
        <f>SUMIFS(Calculations!$I356:$QJ356, Calculations!$I$8:$QJ$8, M$3, Calculations!$I$10:$QJ$10, M$4)</f>
        <v>0</v>
      </c>
      <c r="N13" s="45">
        <f>SUMIFS(Calculations!$I356:$QJ356, Calculations!$I$8:$QJ$8, N$3, Calculations!$I$10:$QJ$10, N$4)</f>
        <v>0</v>
      </c>
      <c r="O13" s="45">
        <f>SUMIFS(Calculations!$I356:$QJ356, Calculations!$I$8:$QJ$8, O$3, Calculations!$I$10:$QJ$10, O$4)</f>
        <v>0</v>
      </c>
      <c r="P13" s="45">
        <f>SUMIFS(Calculations!$I356:$QJ356, Calculations!$I$8:$QJ$8, P$3, Calculations!$I$10:$QJ$10, P$4)</f>
        <v>-135959.46861779434</v>
      </c>
      <c r="Q13" s="45">
        <f>SUMIFS(Calculations!$I356:$QJ356, Calculations!$I$8:$QJ$8, Q$3, Calculations!$I$10:$QJ$10, Q$4)</f>
        <v>-149170.97160130844</v>
      </c>
      <c r="R13" s="45">
        <f>SUMIFS(Calculations!$I356:$QJ356, Calculations!$I$8:$QJ$8, R$3, Calculations!$I$10:$QJ$10, R$4)</f>
        <v>-141253.80067581244</v>
      </c>
      <c r="S13" s="45">
        <f>SUMIFS(Calculations!$I356:$QJ356, Calculations!$I$8:$QJ$8, S$3, Calculations!$I$10:$QJ$10, S$4)</f>
        <v>-135401.98879225977</v>
      </c>
      <c r="T13" s="45">
        <f>SUMIFS(Calculations!$I356:$QJ356, Calculations!$I$8:$QJ$8, T$3, Calculations!$I$10:$QJ$10, T$4)</f>
        <v>-141441.66668060323</v>
      </c>
      <c r="U13" s="45">
        <f>SUMIFS(Calculations!$I356:$QJ356, Calculations!$I$8:$QJ$8, U$3, Calculations!$I$10:$QJ$10, U$4)</f>
        <v>-145167.62684883075</v>
      </c>
      <c r="V13" s="45">
        <f>SUMIFS(Calculations!$I356:$QJ356, Calculations!$I$8:$QJ$8, V$3, Calculations!$I$10:$QJ$10, V$4)</f>
        <v>-147256.39886264454</v>
      </c>
      <c r="W13" s="45">
        <f>SUMIFS(Calculations!$I356:$QJ356, Calculations!$I$8:$QJ$8, W$3, Calculations!$I$10:$QJ$10, W$4)</f>
        <v>-141320.63661196316</v>
      </c>
      <c r="X13" s="45">
        <f>SUMIFS(Calculations!$I356:$QJ356, Calculations!$I$8:$QJ$8, X$3, Calculations!$I$10:$QJ$10, X$4)</f>
        <v>-141862.51468532681</v>
      </c>
      <c r="Y13" s="45">
        <f>SUMIFS(Calculations!$I356:$QJ356, Calculations!$I$8:$QJ$8, Y$3, Calculations!$I$10:$QJ$10, Y$4)</f>
        <v>-145707.0181178585</v>
      </c>
      <c r="Z13" s="45">
        <f>SUMIFS(Calculations!$I356:$QJ356, Calculations!$I$8:$QJ$8, Z$3, Calculations!$I$10:$QJ$10, Z$4)</f>
        <v>-147716.00604294153</v>
      </c>
      <c r="AA13" s="45">
        <f>SUMIFS(Calculations!$I356:$QJ356, Calculations!$I$8:$QJ$8, AA$3, Calculations!$I$10:$QJ$10, AA$4)</f>
        <v>-141737.59745820938</v>
      </c>
      <c r="AB13" s="45">
        <f>SUMIFS(Calculations!$I356:$QJ356, Calculations!$I$8:$QJ$8, AB$3, Calculations!$I$10:$QJ$10, AB$4)</f>
        <v>-142293.74112246535</v>
      </c>
      <c r="AC13" s="45">
        <f>SUMIFS(Calculations!$I356:$QJ356, Calculations!$I$8:$QJ$8, AC$3, Calculations!$I$10:$QJ$10, AC$4)</f>
        <v>-146259.44185524434</v>
      </c>
      <c r="AD13" s="45">
        <f>SUMIFS(Calculations!$I356:$QJ356, Calculations!$I$8:$QJ$8, AD$3, Calculations!$I$10:$QJ$10, AD$4)</f>
        <v>-148547.39096438664</v>
      </c>
      <c r="AE13" s="45">
        <f>SUMIFS(Calculations!$I356:$QJ356, Calculations!$I$8:$QJ$8, AE$3, Calculations!$I$10:$QJ$10, AE$4)</f>
        <v>-142537.74247675925</v>
      </c>
      <c r="AF13" s="45">
        <f>SUMIFS(Calculations!$I356:$QJ356, Calculations!$I$8:$QJ$8, AF$3, Calculations!$I$10:$QJ$10, AF$4)</f>
        <v>-143331.2720921796</v>
      </c>
      <c r="AG13" s="45">
        <f>SUMIFS(Calculations!$I356:$QJ356, Calculations!$I$8:$QJ$8, AG$3, Calculations!$I$10:$QJ$10, AG$4)</f>
        <v>-147200.20187516938</v>
      </c>
      <c r="AH13" s="45">
        <f>SUMIFS(Calculations!$I356:$QJ356, Calculations!$I$8:$QJ$8, AH$3, Calculations!$I$10:$QJ$10, AH$4)</f>
        <v>-148958.57680152843</v>
      </c>
      <c r="AI13" s="45">
        <f>SUMIFS(Calculations!$I356:$QJ356, Calculations!$I$8:$QJ$8, AI$3, Calculations!$I$10:$QJ$10, AI$4)</f>
        <v>-142975.8260497521</v>
      </c>
      <c r="AJ13" s="45">
        <f>SUMIFS(Calculations!$I356:$QJ356, Calculations!$I$8:$QJ$8, AJ$3, Calculations!$I$10:$QJ$10, AJ$4)</f>
        <v>-143570.46637754046</v>
      </c>
      <c r="AK13" s="45">
        <f>SUMIFS(Calculations!$I356:$QJ356, Calculations!$I$8:$QJ$8, AK$3, Calculations!$I$10:$QJ$10, AK$4)</f>
        <v>-147775.36683448218</v>
      </c>
      <c r="AL13" s="45">
        <f>SUMIFS(Calculations!$I356:$QJ356, Calculations!$I$8:$QJ$8, AL$3, Calculations!$I$10:$QJ$10, AL$4)</f>
        <v>-149383.59352931194</v>
      </c>
      <c r="AM13" s="45">
        <f>SUMIFS(Calculations!$I356:$QJ356, Calculations!$I$8:$QJ$8, AM$3, Calculations!$I$10:$QJ$10, AM$4)</f>
        <v>-143418.14642919885</v>
      </c>
      <c r="AN13" s="45">
        <f>SUMIFS(Calculations!$I356:$QJ356, Calculations!$I$8:$QJ$8, AN$3, Calculations!$I$10:$QJ$10, AN$4)</f>
        <v>-144041.57146320422</v>
      </c>
      <c r="AO13" s="45">
        <f>SUMIFS(Calculations!$I356:$QJ356, Calculations!$I$8:$QJ$8, AO$3, Calculations!$I$10:$QJ$10, AO$4)</f>
        <v>-148266.77511354288</v>
      </c>
      <c r="AP13" s="45">
        <f>SUMIFS(Calculations!$I356:$QJ356, Calculations!$I$8:$QJ$8, AP$3, Calculations!$I$10:$QJ$10, AP$4)</f>
        <v>-149822.74486871585</v>
      </c>
      <c r="AQ13" s="45">
        <f>SUMIFS(Calculations!$I356:$QJ356, Calculations!$I$8:$QJ$8, AQ$3, Calculations!$I$10:$QJ$10, AQ$4)</f>
        <v>-143870.60532191681</v>
      </c>
      <c r="AR13" s="45">
        <f>SUMIFS(Calculations!$I356:$QJ356, Calculations!$I$8:$QJ$8, AR$3, Calculations!$I$10:$QJ$10, AR$4)</f>
        <v>-144526.58872434372</v>
      </c>
      <c r="AS13" s="45">
        <f>SUMIFS(Calculations!$I356:$QJ356, Calculations!$I$8:$QJ$8, AS$3, Calculations!$I$10:$QJ$10, AS$4)</f>
        <v>-148768.29734043794</v>
      </c>
      <c r="AT13" s="45">
        <f>SUMIFS(Calculations!$I356:$QJ356, Calculations!$I$8:$QJ$8, AT$3, Calculations!$I$10:$QJ$10, AT$4)</f>
        <v>-150276.3424853227</v>
      </c>
      <c r="AU13" s="45">
        <f>SUMIFS(Calculations!$I356:$QJ356, Calculations!$I$8:$QJ$8, AU$3, Calculations!$I$10:$QJ$10, AU$4)</f>
        <v>-144336.92230137723</v>
      </c>
      <c r="AV13" s="45">
        <f>SUMIFS(Calculations!$I356:$QJ356, Calculations!$I$8:$QJ$8, AV$3, Calculations!$I$10:$QJ$10, AV$4)</f>
        <v>-145244.08179943726</v>
      </c>
      <c r="AW13" s="45">
        <f>SUMIFS(Calculations!$I356:$QJ356, Calculations!$I$8:$QJ$8, AW$3, Calculations!$I$10:$QJ$10, AW$4)</f>
        <v>-149284.44743384435</v>
      </c>
      <c r="AX13" s="45">
        <f>SUMIFS(Calculations!$I356:$QJ356, Calculations!$I$8:$QJ$8, AX$3, Calculations!$I$10:$QJ$10, AX$4)</f>
        <v>-150744.70618376406</v>
      </c>
      <c r="AY13" s="45">
        <f>SUMIFS(Calculations!$I356:$QJ356, Calculations!$I$8:$QJ$8, AY$3, Calculations!$I$10:$QJ$10, AY$4)</f>
        <v>-144817.41847000062</v>
      </c>
      <c r="AZ13" s="45">
        <f>SUMIFS(Calculations!$I356:$QJ356, Calculations!$I$8:$QJ$8, AZ$3, Calculations!$I$10:$QJ$10, AZ$4)</f>
        <v>-145539.65990237659</v>
      </c>
      <c r="BA13" s="45">
        <f>SUMIFS(Calculations!$I356:$QJ356, Calculations!$I$8:$QJ$8, BA$3, Calculations!$I$10:$QJ$10, BA$4)</f>
        <v>-149815.55830102303</v>
      </c>
      <c r="BB13" s="45">
        <f>SUMIFS(Calculations!$I356:$QJ356, Calculations!$I$8:$QJ$8, BB$3, Calculations!$I$10:$QJ$10, BB$4)</f>
        <v>-151219.93524912989</v>
      </c>
      <c r="BC13" s="45">
        <f>SUMIFS(Calculations!$I356:$QJ356, Calculations!$I$8:$QJ$8, BC$3, Calculations!$I$10:$QJ$10, BC$4)</f>
        <v>-145312.42321010691</v>
      </c>
      <c r="BD13" s="45">
        <f>SUMIFS(Calculations!$I356:$QJ356, Calculations!$I$8:$QJ$8, BD$3, Calculations!$I$10:$QJ$10, BD$4)</f>
        <v>-146068.38480202528</v>
      </c>
      <c r="BE13" s="45">
        <f>SUMIFS(Calculations!$I356:$QJ356, Calculations!$I$8:$QJ$8, BE$3, Calculations!$I$10:$QJ$10, BE$4)</f>
        <v>-150361.97137844373</v>
      </c>
      <c r="BF13" s="45">
        <f>SUMIFS(Calculations!$I356:$QJ356, Calculations!$I$8:$QJ$8, BF$3, Calculations!$I$10:$QJ$10, BF$4)</f>
        <v>-151703.60958392805</v>
      </c>
      <c r="BG13" s="45">
        <f>SUMIFS(Calculations!$I356:$QJ356, Calculations!$I$8:$QJ$8, BG$3, Calculations!$I$10:$QJ$10, BG$4)</f>
        <v>-145822.27438840087</v>
      </c>
      <c r="BH13" s="45">
        <f>SUMIFS(Calculations!$I356:$QJ356, Calculations!$I$8:$QJ$8, BH$3, Calculations!$I$10:$QJ$10, BH$4)</f>
        <v>-146612.36425713979</v>
      </c>
      <c r="BI13" s="45">
        <f>SUMIFS(Calculations!$I356:$QJ356, Calculations!$I$8:$QJ$8, BI$3, Calculations!$I$10:$QJ$10, BI$4)</f>
        <v>-150902.37577222771</v>
      </c>
      <c r="BJ13" s="45">
        <f>SUMIFS(Calculations!$I356:$QJ356, Calculations!$I$8:$QJ$8, BJ$3, Calculations!$I$10:$QJ$10, BJ$4)</f>
        <v>-152203.06038962392</v>
      </c>
      <c r="BK13" s="45">
        <f>SUMIFS(Calculations!$I356:$QJ356, Calculations!$I$8:$QJ$8, BK$3, Calculations!$I$10:$QJ$10, BK$4)</f>
        <v>-146347.31856559514</v>
      </c>
      <c r="BL13" s="45">
        <f>SUMIFS(Calculations!$I356:$QJ356, Calculations!$I$8:$QJ$8, BL$3, Calculations!$I$10:$QJ$10, BL$4)</f>
        <v>-147390.12633034121</v>
      </c>
      <c r="BM13" s="45">
        <f>SUMIFS(Calculations!$I356:$QJ356, Calculations!$I$8:$QJ$8, BM$3, Calculations!$I$10:$QJ$10, BM$4)</f>
        <v>-151434.83937973451</v>
      </c>
      <c r="BN13" s="45">
        <f>SUMIFS(Calculations!$I356:$QJ356, Calculations!$I$8:$QJ$8, BN$3, Calculations!$I$10:$QJ$10, BN$4)</f>
        <v>-152718.64055677451</v>
      </c>
      <c r="BO13" s="45">
        <f>SUMIFS(Calculations!$I356:$QJ356, Calculations!$I$8:$QJ$8, BO$3, Calculations!$I$10:$QJ$10, BO$4)</f>
        <v>-146887.91121129823</v>
      </c>
      <c r="BP13" s="45">
        <f>SUMIFS(Calculations!$I356:$QJ356, Calculations!$I$8:$QJ$8, BP$3, Calculations!$I$10:$QJ$10, BP$4)</f>
        <v>-147747.52537383122</v>
      </c>
      <c r="BQ13" s="45">
        <f>SUMIFS(Calculations!$I356:$QJ356, Calculations!$I$8:$QJ$8, BQ$3, Calculations!$I$10:$QJ$10, BQ$4)</f>
        <v>-151983.68563410683</v>
      </c>
      <c r="BR13" s="45">
        <f>SUMIFS(Calculations!$I356:$QJ356, Calculations!$I$8:$QJ$8, BR$3, Calculations!$I$10:$QJ$10, BR$4)</f>
        <v>-153243.38752553461</v>
      </c>
      <c r="BS13" s="45">
        <f>SUMIFS(Calculations!$I356:$QJ356, Calculations!$I$8:$QJ$8, BS$3, Calculations!$I$10:$QJ$10, BS$4)</f>
        <v>-147444.41692429921</v>
      </c>
      <c r="BT13" s="45">
        <f>SUMIFS(Calculations!$I356:$QJ356, Calculations!$I$8:$QJ$8, BT$3, Calculations!$I$10:$QJ$10, BT$4)</f>
        <v>-148339.44936992967</v>
      </c>
      <c r="BU13" s="45">
        <f>SUMIFS(Calculations!$I356:$QJ356, Calculations!$I$8:$QJ$8, BU$3, Calculations!$I$10:$QJ$10, BU$4)</f>
        <v>-152549.28770140509</v>
      </c>
      <c r="BV13" s="45">
        <f>SUMIFS(Calculations!$I356:$QJ356, Calculations!$I$8:$QJ$8, BV$3, Calculations!$I$10:$QJ$10, BV$4)</f>
        <v>-153774.82542418162</v>
      </c>
      <c r="BW13" s="45">
        <f>SUMIFS(Calculations!$I356:$QJ356, Calculations!$I$8:$QJ$8, BW$3, Calculations!$I$10:$QJ$10, BW$4)</f>
        <v>-148017.20965838409</v>
      </c>
      <c r="BX13" s="45">
        <f>SUMIFS(Calculations!$I356:$QJ356, Calculations!$I$8:$QJ$8, BX$3, Calculations!$I$10:$QJ$10, BX$4)</f>
        <v>-148948.11304821484</v>
      </c>
      <c r="BY13" s="45">
        <f>SUMIFS(Calculations!$I356:$QJ356, Calculations!$I$8:$QJ$8, BY$3, Calculations!$I$10:$QJ$10, BY$4)</f>
        <v>-153132.02838087943</v>
      </c>
      <c r="BZ13" s="45">
        <f>SUMIFS(Calculations!$I356:$QJ356, Calculations!$I$8:$QJ$8, BZ$3, Calculations!$I$10:$QJ$10, BZ$4)</f>
        <v>-154318.25682292797</v>
      </c>
      <c r="CA13" s="45">
        <f>SUMIFS(Calculations!$I356:$QJ356, Calculations!$I$8:$QJ$8, CA$3, Calculations!$I$10:$QJ$10, CA$4)</f>
        <v>-148606.67295382134</v>
      </c>
      <c r="CB13" s="45">
        <f>SUMIFS(Calculations!$I356:$QJ356, Calculations!$I$8:$QJ$8, CB$3, Calculations!$I$10:$QJ$10, CB$4)</f>
        <v>-149792.01517022197</v>
      </c>
      <c r="CC13" s="45">
        <f>SUMIFS(Calculations!$I356:$QJ356, Calculations!$I$8:$QJ$8, CC$3, Calculations!$I$10:$QJ$10, CC$4)</f>
        <v>-153732.30034219002</v>
      </c>
      <c r="CD13" s="45">
        <f>SUMIFS(Calculations!$I356:$QJ356, Calculations!$I$8:$QJ$8, CD$3, Calculations!$I$10:$QJ$10, CD$4)</f>
        <v>-154867.92926019366</v>
      </c>
      <c r="CE13" s="45">
        <f>SUMIFS(Calculations!$I356:$QJ356, Calculations!$I$8:$QJ$8, CE$3, Calculations!$I$10:$QJ$10, CE$4)</f>
        <v>-149213.20017465838</v>
      </c>
      <c r="CF13" s="45">
        <f>SUMIFS(Calculations!$I356:$QJ356, Calculations!$I$8:$QJ$8, CF$3, Calculations!$I$10:$QJ$10, CF$4)</f>
        <v>-150217.25061169939</v>
      </c>
      <c r="CG13" s="45">
        <f>SUMIFS(Calculations!$I356:$QJ356, Calculations!$I$8:$QJ$8, CG$3, Calculations!$I$10:$QJ$10, CG$4)</f>
        <v>-154349.25542357989</v>
      </c>
      <c r="CH13" s="45">
        <f>SUMIFS(Calculations!$I356:$QJ356, Calculations!$I$8:$QJ$8, CH$3, Calculations!$I$10:$QJ$10, CH$4)</f>
        <v>-155435.63500315454</v>
      </c>
      <c r="CI13" s="45">
        <f>SUMIFS(Calculations!$I356:$QJ356, Calculations!$I$8:$QJ$8, CI$3, Calculations!$I$10:$QJ$10, CI$4)</f>
        <v>-149837.19475197422</v>
      </c>
      <c r="CJ13" s="45">
        <f>SUMIFS(Calculations!$I356:$QJ356, Calculations!$I$8:$QJ$8, CJ$3, Calculations!$I$10:$QJ$10, CJ$4)</f>
        <v>-150871.2560145765</v>
      </c>
      <c r="CK13" s="45">
        <f>SUMIFS(Calculations!$I356:$QJ356, Calculations!$I$8:$QJ$8, CK$3, Calculations!$I$10:$QJ$10, CK$4)</f>
        <v>-154970.20084161658</v>
      </c>
      <c r="CL13" s="45">
        <f>SUMIFS(Calculations!$I356:$QJ356, Calculations!$I$8:$QJ$8, CL$3, Calculations!$I$10:$QJ$10, CL$4)</f>
        <v>-156021.78216565351</v>
      </c>
      <c r="CM13" s="45">
        <f>SUMIFS(Calculations!$I356:$QJ356, Calculations!$I$8:$QJ$8, CM$3, Calculations!$I$10:$QJ$10, CM$4)</f>
        <v>-150479.07043323654</v>
      </c>
      <c r="CN13" s="45">
        <f>SUMIFS(Calculations!$I356:$QJ356, Calculations!$I$8:$QJ$8, CN$3, Calculations!$I$10:$QJ$10, CN$4)</f>
        <v>-151530.54502967509</v>
      </c>
      <c r="CO13" s="45">
        <f>SUMIFS(Calculations!$I356:$QJ356, Calculations!$I$8:$QJ$8, CO$3, Calculations!$I$10:$QJ$10, CO$4)</f>
        <v>-155600.61045603722</v>
      </c>
      <c r="CP13" s="45">
        <f>SUMIFS(Calculations!$I356:$QJ356, Calculations!$I$8:$QJ$8, CP$3, Calculations!$I$10:$QJ$10, CP$4)</f>
        <v>-156626.78948961501</v>
      </c>
      <c r="CQ13" s="45">
        <f>SUMIFS(Calculations!$I356:$QJ356, Calculations!$I$8:$QJ$8, CQ$3, Calculations!$I$10:$QJ$10, CQ$4)</f>
        <v>-151139.25153791576</v>
      </c>
      <c r="CR13" s="45">
        <f>SUMIFS(Calculations!$I356:$QJ356, Calculations!$I$8:$QJ$8, CR$3, Calculations!$I$10:$QJ$10, CR$4)</f>
        <v>-152418.76402893339</v>
      </c>
      <c r="CS13" s="45">
        <f>SUMIFS(Calculations!$I356:$QJ356, Calculations!$I$8:$QJ$8, CS$3, Calculations!$I$10:$QJ$10, CS$4)</f>
        <v>-156245.28811848402</v>
      </c>
      <c r="CT13" s="45">
        <f>SUMIFS(Calculations!$I356:$QJ356, Calculations!$I$8:$QJ$8, CT$3, Calculations!$I$10:$QJ$10, CT$4)</f>
        <v>-157251.08660651417</v>
      </c>
      <c r="CU13" s="45">
        <f>SUMIFS(Calculations!$I356:$QJ356, Calculations!$I$8:$QJ$8, CU$3, Calculations!$I$10:$QJ$10, CU$4)</f>
        <v>-151818.17321951248</v>
      </c>
      <c r="CV13" s="45">
        <f>SUMIFS(Calculations!$I356:$QJ356, Calculations!$I$8:$QJ$8, CV$3, Calculations!$I$10:$QJ$10, CV$4)</f>
        <v>-152891.26980143331</v>
      </c>
      <c r="CW13" s="45">
        <f>SUMIFS(Calculations!$I356:$QJ356, Calculations!$I$8:$QJ$8, CW$3, Calculations!$I$10:$QJ$10, CW$4)</f>
        <v>-156909.61500102573</v>
      </c>
      <c r="CX13" s="45">
        <f>SUMIFS(Calculations!$I356:$QJ356, Calculations!$I$8:$QJ$8, CX$3, Calculations!$I$10:$QJ$10, CX$4)</f>
        <v>-157895.1143054248</v>
      </c>
      <c r="CY13" s="45">
        <f>SUMIFS(Calculations!$I356:$QJ356, Calculations!$I$8:$QJ$8, CY$3, Calculations!$I$10:$QJ$10, CY$4)</f>
        <v>-152516.28173415805</v>
      </c>
      <c r="CZ13" s="45">
        <f>SUMIFS(Calculations!$I356:$QJ356, Calculations!$I$8:$QJ$8, CZ$3, Calculations!$I$10:$QJ$10, CZ$4)</f>
        <v>-153600.99159975548</v>
      </c>
      <c r="DA13" s="45">
        <f>SUMIFS(Calculations!$I356:$QJ356, Calculations!$I$8:$QJ$8, DA$3, Calculations!$I$10:$QJ$10, DA$4)</f>
        <v>-157594.04535014625</v>
      </c>
      <c r="DB13" s="45">
        <f>SUMIFS(Calculations!$I356:$QJ356, Calculations!$I$8:$QJ$8, DB$3, Calculations!$I$10:$QJ$10, DB$4)</f>
        <v>-158559.32480781022</v>
      </c>
      <c r="DC13" s="45">
        <f>SUMIFS(Calculations!$I356:$QJ356, Calculations!$I$8:$QJ$8, DC$3, Calculations!$I$10:$QJ$10, DC$4)</f>
        <v>-153234.03471595273</v>
      </c>
      <c r="DD13" s="45">
        <f>SUMIFS(Calculations!$I356:$QJ356, Calculations!$I$8:$QJ$8, DD$3, Calculations!$I$10:$QJ$10, DD$4)</f>
        <v>-154330.90710429894</v>
      </c>
      <c r="DE13" s="45">
        <f>SUMIFS(Calculations!$I356:$QJ356, Calculations!$I$8:$QJ$8, DE$3, Calculations!$I$10:$QJ$10, DE$4)</f>
        <v>-158299.04511841471</v>
      </c>
      <c r="DF13" s="45">
        <f>SUMIFS(Calculations!$I356:$QJ356, Calculations!$I$8:$QJ$8, DF$3, Calculations!$I$10:$QJ$10, DF$4)</f>
        <v>-159244.18204922529</v>
      </c>
      <c r="DG13" s="45">
        <f>SUMIFS(Calculations!$I356:$QJ356, Calculations!$I$8:$QJ$8, DG$3, Calculations!$I$10:$QJ$10, DG$4)</f>
        <v>-153971.90145920927</v>
      </c>
      <c r="DH13" s="45">
        <f>SUMIFS(Calculations!$I356:$QJ356, Calculations!$I$8:$QJ$8, DH$3, Calculations!$I$10:$QJ$10, DH$4)</f>
        <v>-155298.92552203388</v>
      </c>
      <c r="DI13" s="45">
        <f>SUMIFS(Calculations!$I356:$QJ356, Calculations!$I$8:$QJ$8, DI$3, Calculations!$I$10:$QJ$10, DI$4)</f>
        <v>-159025.09225347184</v>
      </c>
      <c r="DJ13" s="45">
        <f>SUMIFS(Calculations!$I356:$QJ356, Calculations!$I$8:$QJ$8, DJ$3, Calculations!$I$10:$QJ$10, DJ$4)</f>
        <v>-159950.16196810181</v>
      </c>
      <c r="DK13" s="45">
        <f>SUMIFS(Calculations!$I356:$QJ356, Calculations!$I$8:$QJ$8, DK$3, Calculations!$I$10:$QJ$10, DK$4)</f>
        <v>-1224616.1795595151</v>
      </c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</row>
    <row r="14" spans="1:157" ht="15" customHeight="1">
      <c r="B14" s="3"/>
      <c r="C14" s="9" t="str">
        <f>Calculations!C357</f>
        <v>EBITDA</v>
      </c>
      <c r="D14" s="14"/>
      <c r="E14" s="14"/>
      <c r="F14" s="12"/>
      <c r="G14" s="99">
        <f t="shared" si="85"/>
        <v>30372415.592300154</v>
      </c>
      <c r="H14" s="106">
        <f t="shared" ref="H14:AK14" si="88">SUM(H12:H13)</f>
        <v>0</v>
      </c>
      <c r="I14" s="106">
        <f t="shared" si="88"/>
        <v>0</v>
      </c>
      <c r="J14" s="106">
        <f t="shared" si="88"/>
        <v>0</v>
      </c>
      <c r="K14" s="106">
        <f t="shared" si="88"/>
        <v>0</v>
      </c>
      <c r="L14" s="106">
        <f t="shared" si="88"/>
        <v>0</v>
      </c>
      <c r="M14" s="106">
        <f t="shared" si="88"/>
        <v>0</v>
      </c>
      <c r="N14" s="106">
        <f t="shared" si="88"/>
        <v>0</v>
      </c>
      <c r="O14" s="106">
        <f t="shared" si="88"/>
        <v>0</v>
      </c>
      <c r="P14" s="106">
        <f t="shared" si="88"/>
        <v>254559.57513286045</v>
      </c>
      <c r="Q14" s="106">
        <f t="shared" si="88"/>
        <v>414423.2213250522</v>
      </c>
      <c r="R14" s="106">
        <f t="shared" si="88"/>
        <v>517020.80597574846</v>
      </c>
      <c r="S14" s="106">
        <f t="shared" si="88"/>
        <v>230282.02368166659</v>
      </c>
      <c r="T14" s="106">
        <f t="shared" si="88"/>
        <v>249933.24892045738</v>
      </c>
      <c r="U14" s="106">
        <f t="shared" si="88"/>
        <v>421544.25716360507</v>
      </c>
      <c r="V14" s="106">
        <f t="shared" si="88"/>
        <v>512933.04584048141</v>
      </c>
      <c r="W14" s="106">
        <f t="shared" si="88"/>
        <v>222080.69555709232</v>
      </c>
      <c r="X14" s="106">
        <f t="shared" si="88"/>
        <v>246759.35307962223</v>
      </c>
      <c r="Y14" s="106">
        <f t="shared" si="88"/>
        <v>424178.98127367586</v>
      </c>
      <c r="Z14" s="106">
        <f t="shared" si="88"/>
        <v>511658.34960274288</v>
      </c>
      <c r="AA14" s="106">
        <f t="shared" si="88"/>
        <v>218716.32895086706</v>
      </c>
      <c r="AB14" s="106">
        <f t="shared" si="88"/>
        <v>243499.11422531202</v>
      </c>
      <c r="AC14" s="106">
        <f t="shared" si="88"/>
        <v>426857.4101314838</v>
      </c>
      <c r="AD14" s="106">
        <f t="shared" si="88"/>
        <v>509255.87647945585</v>
      </c>
      <c r="AE14" s="106">
        <f t="shared" si="88"/>
        <v>214783.10058571433</v>
      </c>
      <c r="AF14" s="106">
        <f t="shared" si="88"/>
        <v>239626.99911036223</v>
      </c>
      <c r="AG14" s="106">
        <f t="shared" si="88"/>
        <v>429204.55847686226</v>
      </c>
      <c r="AH14" s="106">
        <f t="shared" si="88"/>
        <v>504403.88986845512</v>
      </c>
      <c r="AI14" s="106">
        <f t="shared" si="88"/>
        <v>211249.10303141447</v>
      </c>
      <c r="AJ14" s="106">
        <f t="shared" si="88"/>
        <v>236683.46414632097</v>
      </c>
      <c r="AK14" s="106">
        <f t="shared" si="88"/>
        <v>431762.54653646587</v>
      </c>
      <c r="AL14" s="106">
        <f t="shared" ref="AL14:BQ14" si="89">SUM(AL12:AL13)</f>
        <v>499604.61458312324</v>
      </c>
      <c r="AM14" s="106">
        <f t="shared" si="89"/>
        <v>207297.70667758066</v>
      </c>
      <c r="AN14" s="106">
        <f t="shared" si="89"/>
        <v>233501.89102345408</v>
      </c>
      <c r="AO14" s="106">
        <f t="shared" si="89"/>
        <v>429575.82989004708</v>
      </c>
      <c r="AP14" s="106">
        <f t="shared" si="89"/>
        <v>494857.30789352406</v>
      </c>
      <c r="AQ14" s="106">
        <f t="shared" si="89"/>
        <v>203202.47010037076</v>
      </c>
      <c r="AR14" s="106">
        <f t="shared" si="89"/>
        <v>230345.37144088864</v>
      </c>
      <c r="AS14" s="106">
        <f t="shared" si="89"/>
        <v>427228.05362950562</v>
      </c>
      <c r="AT14" s="106">
        <f t="shared" si="89"/>
        <v>490161.22572885873</v>
      </c>
      <c r="AU14" s="106">
        <f t="shared" si="89"/>
        <v>199129.63671553077</v>
      </c>
      <c r="AV14" s="106">
        <f t="shared" si="89"/>
        <v>226946.06760761005</v>
      </c>
      <c r="AW14" s="106">
        <f t="shared" si="89"/>
        <v>424923.98369355779</v>
      </c>
      <c r="AX14" s="106">
        <f t="shared" si="89"/>
        <v>485515.62243962428</v>
      </c>
      <c r="AY14" s="106">
        <f t="shared" si="89"/>
        <v>195078.52446521632</v>
      </c>
      <c r="AZ14" s="106">
        <f t="shared" si="89"/>
        <v>224105.12452595495</v>
      </c>
      <c r="BA14" s="106">
        <f t="shared" si="89"/>
        <v>422663.10605963011</v>
      </c>
      <c r="BB14" s="106">
        <f t="shared" si="89"/>
        <v>480516.53651686513</v>
      </c>
      <c r="BC14" s="106">
        <f t="shared" si="89"/>
        <v>191048.44660473982</v>
      </c>
      <c r="BD14" s="106">
        <f t="shared" si="89"/>
        <v>221020.20172991516</v>
      </c>
      <c r="BE14" s="106">
        <f t="shared" si="89"/>
        <v>420444.90397441934</v>
      </c>
      <c r="BF14" s="106">
        <f t="shared" si="89"/>
        <v>475224.13604315091</v>
      </c>
      <c r="BG14" s="106">
        <f t="shared" si="89"/>
        <v>187038.71146231893</v>
      </c>
      <c r="BH14" s="106">
        <f t="shared" si="89"/>
        <v>217957.94107973156</v>
      </c>
      <c r="BI14" s="106">
        <f t="shared" si="89"/>
        <v>417207.46531903878</v>
      </c>
      <c r="BJ14" s="106">
        <f t="shared" si="89"/>
        <v>469979.97157145495</v>
      </c>
      <c r="BK14" s="106">
        <f t="shared" si="89"/>
        <v>183048.62219404342</v>
      </c>
      <c r="BL14" s="106">
        <f t="shared" si="89"/>
        <v>214647.05736703618</v>
      </c>
      <c r="BM14" s="106">
        <f t="shared" si="89"/>
        <v>412837.9967873065</v>
      </c>
      <c r="BN14" s="106">
        <f t="shared" si="89"/>
        <v>464783.2144622659</v>
      </c>
      <c r="BO14" s="106">
        <f t="shared" si="89"/>
        <v>179077.47653392874</v>
      </c>
      <c r="BP14" s="106">
        <f t="shared" si="89"/>
        <v>211898.96056599042</v>
      </c>
      <c r="BQ14" s="106">
        <f t="shared" si="89"/>
        <v>408509.77331949677</v>
      </c>
      <c r="BR14" s="106">
        <f t="shared" ref="BR14:CW14" si="90">SUM(BR12:BR13)</f>
        <v>459274.12599945825</v>
      </c>
      <c r="BS14" s="106">
        <f t="shared" si="90"/>
        <v>175124.56653892284</v>
      </c>
      <c r="BT14" s="106">
        <f t="shared" si="90"/>
        <v>208901.00419446034</v>
      </c>
      <c r="BU14" s="106">
        <f t="shared" si="90"/>
        <v>404222.04243675526</v>
      </c>
      <c r="BV14" s="106">
        <f t="shared" si="90"/>
        <v>453312.35085280496</v>
      </c>
      <c r="BW14" s="106">
        <f t="shared" si="90"/>
        <v>171189.17832872644</v>
      </c>
      <c r="BX14" s="106">
        <f t="shared" si="90"/>
        <v>205923.23644556882</v>
      </c>
      <c r="BY14" s="106">
        <f t="shared" si="90"/>
        <v>399974.04774613213</v>
      </c>
      <c r="BZ14" s="106">
        <f t="shared" si="90"/>
        <v>447138.20140651148</v>
      </c>
      <c r="CA14" s="106">
        <f t="shared" si="90"/>
        <v>167270.59182028609</v>
      </c>
      <c r="CB14" s="106">
        <f t="shared" si="90"/>
        <v>202691.05523943156</v>
      </c>
      <c r="CC14" s="106">
        <f t="shared" si="90"/>
        <v>395765.02866586595</v>
      </c>
      <c r="CD14" s="106">
        <f t="shared" si="90"/>
        <v>440449.80564804451</v>
      </c>
      <c r="CE14" s="106">
        <f t="shared" si="90"/>
        <v>163368.08045681514</v>
      </c>
      <c r="CF14" s="106">
        <f t="shared" si="90"/>
        <v>200025.72805772678</v>
      </c>
      <c r="CG14" s="106">
        <f t="shared" si="90"/>
        <v>391532.92383986985</v>
      </c>
      <c r="CH14" s="106">
        <f t="shared" si="90"/>
        <v>433804.48323902884</v>
      </c>
      <c r="CI14" s="106">
        <f t="shared" si="90"/>
        <v>159480.91093119359</v>
      </c>
      <c r="CJ14" s="106">
        <f t="shared" si="90"/>
        <v>196747.51638925393</v>
      </c>
      <c r="CK14" s="106">
        <f t="shared" si="90"/>
        <v>386634.77291421744</v>
      </c>
      <c r="CL14" s="106">
        <f t="shared" si="90"/>
        <v>427201.2177920267</v>
      </c>
      <c r="CM14" s="106">
        <f t="shared" si="90"/>
        <v>155608.34290359612</v>
      </c>
      <c r="CN14" s="106">
        <f t="shared" si="90"/>
        <v>192845.08980939802</v>
      </c>
      <c r="CO14" s="106">
        <f t="shared" si="90"/>
        <v>381317.25570114283</v>
      </c>
      <c r="CP14" s="106">
        <f t="shared" si="90"/>
        <v>420638.98834645306</v>
      </c>
      <c r="CQ14" s="106">
        <f t="shared" si="90"/>
        <v>151749.62871319064</v>
      </c>
      <c r="CR14" s="106">
        <f t="shared" si="90"/>
        <v>188294.00274537524</v>
      </c>
      <c r="CS14" s="106">
        <f t="shared" si="90"/>
        <v>375793.68313335505</v>
      </c>
      <c r="CT14" s="106">
        <f t="shared" si="90"/>
        <v>414116.76904683339</v>
      </c>
      <c r="CU14" s="106">
        <f t="shared" si="90"/>
        <v>147904.01308375012</v>
      </c>
      <c r="CV14" s="106">
        <f t="shared" si="90"/>
        <v>184367.22811949853</v>
      </c>
      <c r="CW14" s="106">
        <f t="shared" si="90"/>
        <v>370305.10289952648</v>
      </c>
      <c r="CX14" s="106">
        <f t="shared" ref="CX14:DI14" si="91">SUM(CX12:CX13)</f>
        <v>407633.52881508268</v>
      </c>
      <c r="CY14" s="106">
        <f t="shared" si="91"/>
        <v>144070.73282301193</v>
      </c>
      <c r="CZ14" s="106">
        <f t="shared" si="91"/>
        <v>180151.98382195545</v>
      </c>
      <c r="DA14" s="106">
        <f t="shared" si="91"/>
        <v>364850.57759110339</v>
      </c>
      <c r="DB14" s="106">
        <f t="shared" si="91"/>
        <v>401188.23101663718</v>
      </c>
      <c r="DC14" s="106">
        <f t="shared" si="91"/>
        <v>140249.01651562031</v>
      </c>
      <c r="DD14" s="106">
        <f t="shared" si="91"/>
        <v>175951.44081887131</v>
      </c>
      <c r="DE14" s="106">
        <f t="shared" si="91"/>
        <v>359429.16351054469</v>
      </c>
      <c r="DF14" s="106">
        <f t="shared" si="91"/>
        <v>394779.83312026167</v>
      </c>
      <c r="DG14" s="106">
        <f t="shared" si="91"/>
        <v>136438.08420947759</v>
      </c>
      <c r="DH14" s="106">
        <f t="shared" si="91"/>
        <v>171457.7404940257</v>
      </c>
      <c r="DI14" s="106">
        <f t="shared" si="91"/>
        <v>354039.91033448698</v>
      </c>
      <c r="DJ14" s="106">
        <f t="shared" ref="DJ14:DK14" si="92">SUM(DJ12:DJ13)</f>
        <v>388407.28635135439</v>
      </c>
      <c r="DK14" s="106">
        <f t="shared" si="92"/>
        <v>-939996.81166939822</v>
      </c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</row>
    <row r="15" spans="1:157" ht="15" customHeight="1">
      <c r="B15" s="3"/>
      <c r="C15" s="6"/>
      <c r="D15" s="3"/>
      <c r="G15" s="102"/>
      <c r="H15" s="45"/>
      <c r="I15" s="45"/>
      <c r="J15" s="45"/>
      <c r="K15" s="45"/>
      <c r="L15" s="45"/>
      <c r="M15" s="45"/>
      <c r="N15" s="45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54"/>
      <c r="EL15" s="54"/>
      <c r="EM15" s="54"/>
      <c r="EN15" s="54"/>
      <c r="EO15" s="54"/>
      <c r="EP15" s="54"/>
      <c r="EQ15" s="54"/>
      <c r="ER15" s="54"/>
      <c r="ES15" s="54"/>
      <c r="ET15" s="54"/>
      <c r="EU15" s="54"/>
      <c r="EV15" s="54"/>
      <c r="EW15" s="54"/>
      <c r="EX15" s="54"/>
      <c r="EY15" s="54"/>
      <c r="EZ15" s="54"/>
      <c r="FA15" s="54"/>
    </row>
    <row r="16" spans="1:157" ht="15" customHeight="1">
      <c r="B16" s="3"/>
      <c r="C16" s="3" t="str">
        <f>Calculations!C359</f>
        <v>less: Depreciation and Amortization</v>
      </c>
      <c r="D16" s="3"/>
      <c r="E16" s="79" t="str">
        <f>Calculations!E359</f>
        <v>EUR</v>
      </c>
      <c r="G16" s="66">
        <f ca="1">SUM(H16:FA16)</f>
        <v>-13941138.199352764</v>
      </c>
      <c r="H16" s="45">
        <f>SUMIFS(Calculations!$I359:$QJ359, Calculations!$I$8:$QJ$8, H$3, Calculations!$I$10:$QJ$10, H$4)</f>
        <v>0</v>
      </c>
      <c r="I16" s="45">
        <f>SUMIFS(Calculations!$I359:$QJ359, Calculations!$I$8:$QJ$8, I$3, Calculations!$I$10:$QJ$10, I$4)</f>
        <v>0</v>
      </c>
      <c r="J16" s="45">
        <f>SUMIFS(Calculations!$I359:$QJ359, Calculations!$I$8:$QJ$8, J$3, Calculations!$I$10:$QJ$10, J$4)</f>
        <v>0</v>
      </c>
      <c r="K16" s="45">
        <f>SUMIFS(Calculations!$I359:$QJ359, Calculations!$I$8:$QJ$8, K$3, Calculations!$I$10:$QJ$10, K$4)</f>
        <v>0</v>
      </c>
      <c r="L16" s="45">
        <f>SUMIFS(Calculations!$I359:$QJ359, Calculations!$I$8:$QJ$8, L$3, Calculations!$I$10:$QJ$10, L$4)</f>
        <v>0</v>
      </c>
      <c r="M16" s="45">
        <f>SUMIFS(Calculations!$I359:$QJ359, Calculations!$I$8:$QJ$8, M$3, Calculations!$I$10:$QJ$10, M$4)</f>
        <v>0</v>
      </c>
      <c r="N16" s="45">
        <f>SUMIFS(Calculations!$I359:$QJ359, Calculations!$I$8:$QJ$8, N$3, Calculations!$I$10:$QJ$10, N$4)</f>
        <v>0</v>
      </c>
      <c r="O16" s="45">
        <f>SUMIFS(Calculations!$I359:$QJ359, Calculations!$I$8:$QJ$8, O$3, Calculations!$I$10:$QJ$10, O$4)</f>
        <v>0</v>
      </c>
      <c r="P16" s="45">
        <f ca="1">SUMIFS(Calculations!$I359:$QJ359, Calculations!$I$8:$QJ$8, P$3, Calculations!$I$10:$QJ$10, P$4)</f>
        <v>-270062.66221110796</v>
      </c>
      <c r="Q16" s="45">
        <f ca="1">SUMIFS(Calculations!$I359:$QJ359, Calculations!$I$8:$QJ$8, Q$3, Calculations!$I$10:$QJ$10, Q$4)</f>
        <v>-270062.66221110796</v>
      </c>
      <c r="R16" s="45">
        <f ca="1">SUMIFS(Calculations!$I359:$QJ359, Calculations!$I$8:$QJ$8, R$3, Calculations!$I$10:$QJ$10, R$4)</f>
        <v>-270062.66221110796</v>
      </c>
      <c r="S16" s="45">
        <f ca="1">SUMIFS(Calculations!$I359:$QJ359, Calculations!$I$8:$QJ$8, S$3, Calculations!$I$10:$QJ$10, S$4)</f>
        <v>-270062.66221110796</v>
      </c>
      <c r="T16" s="45">
        <f ca="1">SUMIFS(Calculations!$I359:$QJ359, Calculations!$I$8:$QJ$8, T$3, Calculations!$I$10:$QJ$10, T$4)</f>
        <v>-270062.66221110796</v>
      </c>
      <c r="U16" s="45">
        <f ca="1">SUMIFS(Calculations!$I359:$QJ359, Calculations!$I$8:$QJ$8, U$3, Calculations!$I$10:$QJ$10, U$4)</f>
        <v>-270062.66221110796</v>
      </c>
      <c r="V16" s="45">
        <f ca="1">SUMIFS(Calculations!$I359:$QJ359, Calculations!$I$8:$QJ$8, V$3, Calculations!$I$10:$QJ$10, V$4)</f>
        <v>-270062.66221110796</v>
      </c>
      <c r="W16" s="45">
        <f ca="1">SUMIFS(Calculations!$I359:$QJ359, Calculations!$I$8:$QJ$8, W$3, Calculations!$I$10:$QJ$10, W$4)</f>
        <v>-270062.66221110796</v>
      </c>
      <c r="X16" s="45">
        <f ca="1">SUMIFS(Calculations!$I359:$QJ359, Calculations!$I$8:$QJ$8, X$3, Calculations!$I$10:$QJ$10, X$4)</f>
        <v>-270062.66221110796</v>
      </c>
      <c r="Y16" s="45">
        <f ca="1">SUMIFS(Calculations!$I359:$QJ359, Calculations!$I$8:$QJ$8, Y$3, Calculations!$I$10:$QJ$10, Y$4)</f>
        <v>-270062.66221110796</v>
      </c>
      <c r="Z16" s="45">
        <f ca="1">SUMIFS(Calculations!$I359:$QJ359, Calculations!$I$8:$QJ$8, Z$3, Calculations!$I$10:$QJ$10, Z$4)</f>
        <v>-270062.66221110796</v>
      </c>
      <c r="AA16" s="45">
        <f ca="1">SUMIFS(Calculations!$I359:$QJ359, Calculations!$I$8:$QJ$8, AA$3, Calculations!$I$10:$QJ$10, AA$4)</f>
        <v>-270062.66221110796</v>
      </c>
      <c r="AB16" s="45">
        <f ca="1">SUMIFS(Calculations!$I359:$QJ359, Calculations!$I$8:$QJ$8, AB$3, Calculations!$I$10:$QJ$10, AB$4)</f>
        <v>-270062.66221110796</v>
      </c>
      <c r="AC16" s="45">
        <f ca="1">SUMIFS(Calculations!$I359:$QJ359, Calculations!$I$8:$QJ$8, AC$3, Calculations!$I$10:$QJ$10, AC$4)</f>
        <v>-270062.66221110796</v>
      </c>
      <c r="AD16" s="45">
        <f ca="1">SUMIFS(Calculations!$I359:$QJ359, Calculations!$I$8:$QJ$8, AD$3, Calculations!$I$10:$QJ$10, AD$4)</f>
        <v>-270062.66221110796</v>
      </c>
      <c r="AE16" s="45">
        <f ca="1">SUMIFS(Calculations!$I359:$QJ359, Calculations!$I$8:$QJ$8, AE$3, Calculations!$I$10:$QJ$10, AE$4)</f>
        <v>-270062.66221110796</v>
      </c>
      <c r="AF16" s="45">
        <f ca="1">SUMIFS(Calculations!$I359:$QJ359, Calculations!$I$8:$QJ$8, AF$3, Calculations!$I$10:$QJ$10, AF$4)</f>
        <v>-270062.66221110796</v>
      </c>
      <c r="AG16" s="45">
        <f ca="1">SUMIFS(Calculations!$I359:$QJ359, Calculations!$I$8:$QJ$8, AG$3, Calculations!$I$10:$QJ$10, AG$4)</f>
        <v>-270062.66221110796</v>
      </c>
      <c r="AH16" s="45">
        <f ca="1">SUMIFS(Calculations!$I359:$QJ359, Calculations!$I$8:$QJ$8, AH$3, Calculations!$I$10:$QJ$10, AH$4)</f>
        <v>-270062.66221110796</v>
      </c>
      <c r="AI16" s="45">
        <f ca="1">SUMIFS(Calculations!$I359:$QJ359, Calculations!$I$8:$QJ$8, AI$3, Calculations!$I$10:$QJ$10, AI$4)</f>
        <v>-270062.66221110796</v>
      </c>
      <c r="AJ16" s="45">
        <f ca="1">SUMIFS(Calculations!$I359:$QJ359, Calculations!$I$8:$QJ$8, AJ$3, Calculations!$I$10:$QJ$10, AJ$4)</f>
        <v>-262037.66221110796</v>
      </c>
      <c r="AK16" s="45">
        <f ca="1">SUMIFS(Calculations!$I359:$QJ359, Calculations!$I$8:$QJ$8, AK$3, Calculations!$I$10:$QJ$10, AK$4)</f>
        <v>-262037.66221110796</v>
      </c>
      <c r="AL16" s="45">
        <f ca="1">SUMIFS(Calculations!$I359:$QJ359, Calculations!$I$8:$QJ$8, AL$3, Calculations!$I$10:$QJ$10, AL$4)</f>
        <v>-262037.66221110796</v>
      </c>
      <c r="AM16" s="45">
        <f ca="1">SUMIFS(Calculations!$I359:$QJ359, Calculations!$I$8:$QJ$8, AM$3, Calculations!$I$10:$QJ$10, AM$4)</f>
        <v>-262037.66221110796</v>
      </c>
      <c r="AN16" s="45">
        <f ca="1">SUMIFS(Calculations!$I359:$QJ359, Calculations!$I$8:$QJ$8, AN$3, Calculations!$I$10:$QJ$10, AN$4)</f>
        <v>-262037.66221110796</v>
      </c>
      <c r="AO16" s="45">
        <f ca="1">SUMIFS(Calculations!$I359:$QJ359, Calculations!$I$8:$QJ$8, AO$3, Calculations!$I$10:$QJ$10, AO$4)</f>
        <v>-262037.66221110796</v>
      </c>
      <c r="AP16" s="45">
        <f ca="1">SUMIFS(Calculations!$I359:$QJ359, Calculations!$I$8:$QJ$8, AP$3, Calculations!$I$10:$QJ$10, AP$4)</f>
        <v>-262037.66221110796</v>
      </c>
      <c r="AQ16" s="45">
        <f ca="1">SUMIFS(Calculations!$I359:$QJ359, Calculations!$I$8:$QJ$8, AQ$3, Calculations!$I$10:$QJ$10, AQ$4)</f>
        <v>-262037.66221110796</v>
      </c>
      <c r="AR16" s="45">
        <f ca="1">SUMIFS(Calculations!$I359:$QJ359, Calculations!$I$8:$QJ$8, AR$3, Calculations!$I$10:$QJ$10, AR$4)</f>
        <v>-157319.84623888574</v>
      </c>
      <c r="AS16" s="45">
        <f ca="1">SUMIFS(Calculations!$I359:$QJ359, Calculations!$I$8:$QJ$8, AS$3, Calculations!$I$10:$QJ$10, AS$4)</f>
        <v>-157319.84623888574</v>
      </c>
      <c r="AT16" s="45">
        <f ca="1">SUMIFS(Calculations!$I359:$QJ359, Calculations!$I$8:$QJ$8, AT$3, Calculations!$I$10:$QJ$10, AT$4)</f>
        <v>-157319.84623888574</v>
      </c>
      <c r="AU16" s="45">
        <f ca="1">SUMIFS(Calculations!$I359:$QJ359, Calculations!$I$8:$QJ$8, AU$3, Calculations!$I$10:$QJ$10, AU$4)</f>
        <v>-157319.84623888574</v>
      </c>
      <c r="AV16" s="45">
        <f ca="1">SUMIFS(Calculations!$I359:$QJ359, Calculations!$I$8:$QJ$8, AV$3, Calculations!$I$10:$QJ$10, AV$4)</f>
        <v>-157319.84623888574</v>
      </c>
      <c r="AW16" s="45">
        <f ca="1">SUMIFS(Calculations!$I359:$QJ359, Calculations!$I$8:$QJ$8, AW$3, Calculations!$I$10:$QJ$10, AW$4)</f>
        <v>-157319.84623888574</v>
      </c>
      <c r="AX16" s="45">
        <f ca="1">SUMIFS(Calculations!$I359:$QJ359, Calculations!$I$8:$QJ$8, AX$3, Calculations!$I$10:$QJ$10, AX$4)</f>
        <v>-157319.84623888574</v>
      </c>
      <c r="AY16" s="45">
        <f ca="1">SUMIFS(Calculations!$I359:$QJ359, Calculations!$I$8:$QJ$8, AY$3, Calculations!$I$10:$QJ$10, AY$4)</f>
        <v>-157319.84623888574</v>
      </c>
      <c r="AZ16" s="45">
        <f ca="1">SUMIFS(Calculations!$I359:$QJ359, Calculations!$I$8:$QJ$8, AZ$3, Calculations!$I$10:$QJ$10, AZ$4)</f>
        <v>-157319.84623888574</v>
      </c>
      <c r="BA16" s="45">
        <f ca="1">SUMIFS(Calculations!$I359:$QJ359, Calculations!$I$8:$QJ$8, BA$3, Calculations!$I$10:$QJ$10, BA$4)</f>
        <v>-157319.84623888574</v>
      </c>
      <c r="BB16" s="45">
        <f ca="1">SUMIFS(Calculations!$I359:$QJ359, Calculations!$I$8:$QJ$8, BB$3, Calculations!$I$10:$QJ$10, BB$4)</f>
        <v>-157209.84623888574</v>
      </c>
      <c r="BC16" s="45">
        <f ca="1">SUMIFS(Calculations!$I359:$QJ359, Calculations!$I$8:$QJ$8, BC$3, Calculations!$I$10:$QJ$10, BC$4)</f>
        <v>-157209.84623888574</v>
      </c>
      <c r="BD16" s="45">
        <f ca="1">SUMIFS(Calculations!$I359:$QJ359, Calculations!$I$8:$QJ$8, BD$3, Calculations!$I$10:$QJ$10, BD$4)</f>
        <v>-100648.71687328571</v>
      </c>
      <c r="BE16" s="45">
        <f ca="1">SUMIFS(Calculations!$I359:$QJ359, Calculations!$I$8:$QJ$8, BE$3, Calculations!$I$10:$QJ$10, BE$4)</f>
        <v>-100648.71687328571</v>
      </c>
      <c r="BF16" s="45">
        <f ca="1">SUMIFS(Calculations!$I359:$QJ359, Calculations!$I$8:$QJ$8, BF$3, Calculations!$I$10:$QJ$10, BF$4)</f>
        <v>-100648.71687328571</v>
      </c>
      <c r="BG16" s="45">
        <f ca="1">SUMIFS(Calculations!$I359:$QJ359, Calculations!$I$8:$QJ$8, BG$3, Calculations!$I$10:$QJ$10, BG$4)</f>
        <v>-100648.71687328571</v>
      </c>
      <c r="BH16" s="45">
        <f ca="1">SUMIFS(Calculations!$I359:$QJ359, Calculations!$I$8:$QJ$8, BH$3, Calculations!$I$10:$QJ$10, BH$4)</f>
        <v>-100648.71687328571</v>
      </c>
      <c r="BI16" s="45">
        <f ca="1">SUMIFS(Calculations!$I359:$QJ359, Calculations!$I$8:$QJ$8, BI$3, Calculations!$I$10:$QJ$10, BI$4)</f>
        <v>-100648.71687328571</v>
      </c>
      <c r="BJ16" s="45">
        <f ca="1">SUMIFS(Calculations!$I359:$QJ359, Calculations!$I$8:$QJ$8, BJ$3, Calculations!$I$10:$QJ$10, BJ$4)</f>
        <v>-100648.71687328571</v>
      </c>
      <c r="BK16" s="45">
        <f ca="1">SUMIFS(Calculations!$I359:$QJ359, Calculations!$I$8:$QJ$8, BK$3, Calculations!$I$10:$QJ$10, BK$4)</f>
        <v>-100648.71687328571</v>
      </c>
      <c r="BL16" s="45">
        <f ca="1">SUMIFS(Calculations!$I359:$QJ359, Calculations!$I$8:$QJ$8, BL$3, Calculations!$I$10:$QJ$10, BL$4)</f>
        <v>-100648.71687328571</v>
      </c>
      <c r="BM16" s="45">
        <f ca="1">SUMIFS(Calculations!$I359:$QJ359, Calculations!$I$8:$QJ$8, BM$3, Calculations!$I$10:$QJ$10, BM$4)</f>
        <v>-100648.71687328571</v>
      </c>
      <c r="BN16" s="45">
        <f ca="1">SUMIFS(Calculations!$I359:$QJ359, Calculations!$I$8:$QJ$8, BN$3, Calculations!$I$10:$QJ$10, BN$4)</f>
        <v>-70962.231159000017</v>
      </c>
      <c r="BO16" s="45">
        <f ca="1">SUMIFS(Calculations!$I359:$QJ359, Calculations!$I$8:$QJ$8, BO$3, Calculations!$I$10:$QJ$10, BO$4)</f>
        <v>-70962.231159000017</v>
      </c>
      <c r="BP16" s="45">
        <f ca="1">SUMIFS(Calculations!$I359:$QJ359, Calculations!$I$8:$QJ$8, BP$3, Calculations!$I$10:$QJ$10, BP$4)</f>
        <v>-70962.231159000017</v>
      </c>
      <c r="BQ16" s="45">
        <f ca="1">SUMIFS(Calculations!$I359:$QJ359, Calculations!$I$8:$QJ$8, BQ$3, Calculations!$I$10:$QJ$10, BQ$4)</f>
        <v>-70962.231159000017</v>
      </c>
      <c r="BR16" s="45">
        <f ca="1">SUMIFS(Calculations!$I359:$QJ359, Calculations!$I$8:$QJ$8, BR$3, Calculations!$I$10:$QJ$10, BR$4)</f>
        <v>-70962.231159000017</v>
      </c>
      <c r="BS16" s="45">
        <f ca="1">SUMIFS(Calculations!$I359:$QJ359, Calculations!$I$8:$QJ$8, BS$3, Calculations!$I$10:$QJ$10, BS$4)</f>
        <v>-70962.231159000017</v>
      </c>
      <c r="BT16" s="45">
        <f ca="1">SUMIFS(Calculations!$I359:$QJ359, Calculations!$I$8:$QJ$8, BT$3, Calculations!$I$10:$QJ$10, BT$4)</f>
        <v>-70962.231159000017</v>
      </c>
      <c r="BU16" s="45">
        <f ca="1">SUMIFS(Calculations!$I359:$QJ359, Calculations!$I$8:$QJ$8, BU$3, Calculations!$I$10:$QJ$10, BU$4)</f>
        <v>-70962.231159000017</v>
      </c>
      <c r="BV16" s="45">
        <f ca="1">SUMIFS(Calculations!$I359:$QJ359, Calculations!$I$8:$QJ$8, BV$3, Calculations!$I$10:$QJ$10, BV$4)</f>
        <v>-70962.231159000017</v>
      </c>
      <c r="BW16" s="45">
        <f ca="1">SUMIFS(Calculations!$I359:$QJ359, Calculations!$I$8:$QJ$8, BW$3, Calculations!$I$10:$QJ$10, BW$4)</f>
        <v>-70962.231159000017</v>
      </c>
      <c r="BX16" s="45">
        <f ca="1">SUMIFS(Calculations!$I359:$QJ359, Calculations!$I$8:$QJ$8, BX$3, Calculations!$I$10:$QJ$10, BX$4)</f>
        <v>-70962.231159000017</v>
      </c>
      <c r="BY16" s="45">
        <f ca="1">SUMIFS(Calculations!$I359:$QJ359, Calculations!$I$8:$QJ$8, BY$3, Calculations!$I$10:$QJ$10, BY$4)</f>
        <v>-70962.231159000017</v>
      </c>
      <c r="BZ16" s="45">
        <f ca="1">SUMIFS(Calculations!$I359:$QJ359, Calculations!$I$8:$QJ$8, BZ$3, Calculations!$I$10:$QJ$10, BZ$4)</f>
        <v>-70962.231159000017</v>
      </c>
      <c r="CA16" s="45">
        <f ca="1">SUMIFS(Calculations!$I359:$QJ359, Calculations!$I$8:$QJ$8, CA$3, Calculations!$I$10:$QJ$10, CA$4)</f>
        <v>-70962.231159000017</v>
      </c>
      <c r="CB16" s="45">
        <f ca="1">SUMIFS(Calculations!$I359:$QJ359, Calculations!$I$8:$QJ$8, CB$3, Calculations!$I$10:$QJ$10, CB$4)</f>
        <v>-70962.231159000017</v>
      </c>
      <c r="CC16" s="45">
        <f ca="1">SUMIFS(Calculations!$I359:$QJ359, Calculations!$I$8:$QJ$8, CC$3, Calculations!$I$10:$QJ$10, CC$4)</f>
        <v>-70962.231159000017</v>
      </c>
      <c r="CD16" s="45">
        <f ca="1">SUMIFS(Calculations!$I359:$QJ359, Calculations!$I$8:$QJ$8, CD$3, Calculations!$I$10:$QJ$10, CD$4)</f>
        <v>-70962.231159000017</v>
      </c>
      <c r="CE16" s="45">
        <f ca="1">SUMIFS(Calculations!$I359:$QJ359, Calculations!$I$8:$QJ$8, CE$3, Calculations!$I$10:$QJ$10, CE$4)</f>
        <v>-70962.231159000017</v>
      </c>
      <c r="CF16" s="45">
        <f ca="1">SUMIFS(Calculations!$I359:$QJ359, Calculations!$I$8:$QJ$8, CF$3, Calculations!$I$10:$QJ$10, CF$4)</f>
        <v>-70962.231159000017</v>
      </c>
      <c r="CG16" s="45">
        <f ca="1">SUMIFS(Calculations!$I359:$QJ359, Calculations!$I$8:$QJ$8, CG$3, Calculations!$I$10:$QJ$10, CG$4)</f>
        <v>-70962.231159000017</v>
      </c>
      <c r="CH16" s="45">
        <f ca="1">SUMIFS(Calculations!$I359:$QJ359, Calculations!$I$8:$QJ$8, CH$3, Calculations!$I$10:$QJ$10, CH$4)</f>
        <v>-71007.790355408375</v>
      </c>
      <c r="CI16" s="45">
        <f ca="1">SUMIFS(Calculations!$I359:$QJ359, Calculations!$I$8:$QJ$8, CI$3, Calculations!$I$10:$QJ$10, CI$4)</f>
        <v>-71007.790355408375</v>
      </c>
      <c r="CJ16" s="45">
        <f ca="1">SUMIFS(Calculations!$I359:$QJ359, Calculations!$I$8:$QJ$8, CJ$3, Calculations!$I$10:$QJ$10, CJ$4)</f>
        <v>-71007.790355408375</v>
      </c>
      <c r="CK16" s="45">
        <f ca="1">SUMIFS(Calculations!$I359:$QJ359, Calculations!$I$8:$QJ$8, CK$3, Calculations!$I$10:$QJ$10, CK$4)</f>
        <v>-71007.790355408375</v>
      </c>
      <c r="CL16" s="45">
        <f ca="1">SUMIFS(Calculations!$I359:$QJ359, Calculations!$I$8:$QJ$8, CL$3, Calculations!$I$10:$QJ$10, CL$4)</f>
        <v>-71007.790355408375</v>
      </c>
      <c r="CM16" s="45">
        <f ca="1">SUMIFS(Calculations!$I359:$QJ359, Calculations!$I$8:$QJ$8, CM$3, Calculations!$I$10:$QJ$10, CM$4)</f>
        <v>-71007.790355408375</v>
      </c>
      <c r="CN16" s="45">
        <f ca="1">SUMIFS(Calculations!$I359:$QJ359, Calculations!$I$8:$QJ$8, CN$3, Calculations!$I$10:$QJ$10, CN$4)</f>
        <v>-71007.790355408375</v>
      </c>
      <c r="CO16" s="45">
        <f ca="1">SUMIFS(Calculations!$I359:$QJ359, Calculations!$I$8:$QJ$8, CO$3, Calculations!$I$10:$QJ$10, CO$4)</f>
        <v>-71007.790355408375</v>
      </c>
      <c r="CP16" s="45">
        <f ca="1">SUMIFS(Calculations!$I359:$QJ359, Calculations!$I$8:$QJ$8, CP$3, Calculations!$I$10:$QJ$10, CP$4)</f>
        <v>-71007.790355408375</v>
      </c>
      <c r="CQ16" s="45">
        <f ca="1">SUMIFS(Calculations!$I359:$QJ359, Calculations!$I$8:$QJ$8, CQ$3, Calculations!$I$10:$QJ$10, CQ$4)</f>
        <v>-71007.790355408375</v>
      </c>
      <c r="CR16" s="45">
        <f ca="1">SUMIFS(Calculations!$I359:$QJ359, Calculations!$I$8:$QJ$8, CR$3, Calculations!$I$10:$QJ$10, CR$4)</f>
        <v>-71007.790355408375</v>
      </c>
      <c r="CS16" s="45">
        <f ca="1">SUMIFS(Calculations!$I359:$QJ359, Calculations!$I$8:$QJ$8, CS$3, Calculations!$I$10:$QJ$10, CS$4)</f>
        <v>-71007.790355408375</v>
      </c>
      <c r="CT16" s="45">
        <f ca="1">SUMIFS(Calculations!$I359:$QJ359, Calculations!$I$8:$QJ$8, CT$3, Calculations!$I$10:$QJ$10, CT$4)</f>
        <v>-71007.790355408375</v>
      </c>
      <c r="CU16" s="45">
        <f ca="1">SUMIFS(Calculations!$I359:$QJ359, Calculations!$I$8:$QJ$8, CU$3, Calculations!$I$10:$QJ$10, CU$4)</f>
        <v>-71007.790355408375</v>
      </c>
      <c r="CV16" s="45">
        <f ca="1">SUMIFS(Calculations!$I359:$QJ359, Calculations!$I$8:$QJ$8, CV$3, Calculations!$I$10:$QJ$10, CV$4)</f>
        <v>-71007.790355408375</v>
      </c>
      <c r="CW16" s="45">
        <f ca="1">SUMIFS(Calculations!$I359:$QJ359, Calculations!$I$8:$QJ$8, CW$3, Calculations!$I$10:$QJ$10, CW$4)</f>
        <v>-71007.790355408375</v>
      </c>
      <c r="CX16" s="45">
        <f ca="1">SUMIFS(Calculations!$I359:$QJ359, Calculations!$I$8:$QJ$8, CX$3, Calculations!$I$10:$QJ$10, CX$4)</f>
        <v>-71007.790355408375</v>
      </c>
      <c r="CY16" s="45">
        <f ca="1">SUMIFS(Calculations!$I359:$QJ359, Calculations!$I$8:$QJ$8, CY$3, Calculations!$I$10:$QJ$10, CY$4)</f>
        <v>-71007.790355408375</v>
      </c>
      <c r="CZ16" s="45">
        <f ca="1">SUMIFS(Calculations!$I359:$QJ359, Calculations!$I$8:$QJ$8, CZ$3, Calculations!$I$10:$QJ$10, CZ$4)</f>
        <v>-71007.790355408375</v>
      </c>
      <c r="DA16" s="45">
        <f ca="1">SUMIFS(Calculations!$I359:$QJ359, Calculations!$I$8:$QJ$8, DA$3, Calculations!$I$10:$QJ$10, DA$4)</f>
        <v>-71007.790355408375</v>
      </c>
      <c r="DB16" s="45">
        <f ca="1">SUMIFS(Calculations!$I359:$QJ359, Calculations!$I$8:$QJ$8, DB$3, Calculations!$I$10:$QJ$10, DB$4)</f>
        <v>-71007.790355408375</v>
      </c>
      <c r="DC16" s="45">
        <f ca="1">SUMIFS(Calculations!$I359:$QJ359, Calculations!$I$8:$QJ$8, DC$3, Calculations!$I$10:$QJ$10, DC$4)</f>
        <v>-71007.790355408375</v>
      </c>
      <c r="DD16" s="45">
        <f ca="1">SUMIFS(Calculations!$I359:$QJ359, Calculations!$I$8:$QJ$8, DD$3, Calculations!$I$10:$QJ$10, DD$4)</f>
        <v>-71007.790355408375</v>
      </c>
      <c r="DE16" s="45">
        <f ca="1">SUMIFS(Calculations!$I359:$QJ359, Calculations!$I$8:$QJ$8, DE$3, Calculations!$I$10:$QJ$10, DE$4)</f>
        <v>-71007.790355408375</v>
      </c>
      <c r="DF16" s="45">
        <f ca="1">SUMIFS(Calculations!$I359:$QJ359, Calculations!$I$8:$QJ$8, DF$3, Calculations!$I$10:$QJ$10, DF$4)</f>
        <v>-71007.790355408375</v>
      </c>
      <c r="DG16" s="45">
        <f ca="1">SUMIFS(Calculations!$I359:$QJ359, Calculations!$I$8:$QJ$8, DG$3, Calculations!$I$10:$QJ$10, DG$4)</f>
        <v>-71007.790355408375</v>
      </c>
      <c r="DH16" s="45">
        <f ca="1">SUMIFS(Calculations!$I359:$QJ359, Calculations!$I$8:$QJ$8, DH$3, Calculations!$I$10:$QJ$10, DH$4)</f>
        <v>-71007.790355408375</v>
      </c>
      <c r="DI16" s="45">
        <f ca="1">SUMIFS(Calculations!$I359:$QJ359, Calculations!$I$8:$QJ$8, DI$3, Calculations!$I$10:$QJ$10, DI$4)</f>
        <v>-71007.790355408375</v>
      </c>
      <c r="DJ16" s="45">
        <f ca="1">SUMIFS(Calculations!$I359:$QJ359, Calculations!$I$8:$QJ$8, DJ$3, Calculations!$I$10:$QJ$10, DJ$4)</f>
        <v>-71007.790355408375</v>
      </c>
      <c r="DK16" s="45">
        <f ca="1">SUMIFS(Calculations!$I359:$QJ359, Calculations!$I$8:$QJ$8, DK$3, Calculations!$I$10:$QJ$10, DK$4)</f>
        <v>-71007.790355408375</v>
      </c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45"/>
      <c r="ER16" s="45"/>
      <c r="ES16" s="45"/>
      <c r="ET16" s="45"/>
      <c r="EU16" s="45"/>
      <c r="EV16" s="45"/>
      <c r="EW16" s="45"/>
      <c r="EX16" s="45"/>
      <c r="EY16" s="45"/>
      <c r="EZ16" s="45"/>
      <c r="FA16" s="45"/>
    </row>
    <row r="17" spans="1:157" ht="15" customHeight="1">
      <c r="B17" s="3"/>
      <c r="C17" s="9" t="str">
        <f>Calculations!C360</f>
        <v>EBIT</v>
      </c>
      <c r="D17" s="14"/>
      <c r="E17" s="100" t="str">
        <f>Calculations!E360</f>
        <v>EUR</v>
      </c>
      <c r="F17" s="12"/>
      <c r="G17" s="99">
        <f ca="1">SUM(H17:FA17)</f>
        <v>16431277.3929474</v>
      </c>
      <c r="H17" s="106">
        <f t="shared" ref="H17:BR17" si="93">H14+H16</f>
        <v>0</v>
      </c>
      <c r="I17" s="106">
        <f t="shared" si="93"/>
        <v>0</v>
      </c>
      <c r="J17" s="106">
        <f t="shared" si="93"/>
        <v>0</v>
      </c>
      <c r="K17" s="106">
        <f t="shared" si="93"/>
        <v>0</v>
      </c>
      <c r="L17" s="106">
        <f t="shared" si="93"/>
        <v>0</v>
      </c>
      <c r="M17" s="106">
        <f t="shared" si="93"/>
        <v>0</v>
      </c>
      <c r="N17" s="106">
        <f t="shared" si="93"/>
        <v>0</v>
      </c>
      <c r="O17" s="106">
        <f t="shared" si="93"/>
        <v>0</v>
      </c>
      <c r="P17" s="106">
        <f t="shared" ca="1" si="93"/>
        <v>-15503.08707824751</v>
      </c>
      <c r="Q17" s="106">
        <f t="shared" ca="1" si="93"/>
        <v>144360.55911394424</v>
      </c>
      <c r="R17" s="106">
        <f t="shared" ca="1" si="93"/>
        <v>246958.1437646405</v>
      </c>
      <c r="S17" s="106">
        <f t="shared" ca="1" si="93"/>
        <v>-39780.638529441378</v>
      </c>
      <c r="T17" s="106">
        <f t="shared" ca="1" si="93"/>
        <v>-20129.413290650584</v>
      </c>
      <c r="U17" s="106">
        <f t="shared" ca="1" si="93"/>
        <v>151481.59495249711</v>
      </c>
      <c r="V17" s="106">
        <f t="shared" ca="1" si="93"/>
        <v>242870.38362937345</v>
      </c>
      <c r="W17" s="106">
        <f t="shared" ca="1" si="93"/>
        <v>-47981.966654015647</v>
      </c>
      <c r="X17" s="106">
        <f t="shared" ca="1" si="93"/>
        <v>-23303.30913148573</v>
      </c>
      <c r="Y17" s="106">
        <f t="shared" ca="1" si="93"/>
        <v>154116.3190625679</v>
      </c>
      <c r="Z17" s="106">
        <f t="shared" ca="1" si="93"/>
        <v>241595.68739163491</v>
      </c>
      <c r="AA17" s="106">
        <f t="shared" ca="1" si="93"/>
        <v>-51346.333260240906</v>
      </c>
      <c r="AB17" s="106">
        <f t="shared" ca="1" si="93"/>
        <v>-26563.547985795944</v>
      </c>
      <c r="AC17" s="106">
        <f t="shared" ca="1" si="93"/>
        <v>156794.74792037584</v>
      </c>
      <c r="AD17" s="106">
        <f t="shared" ca="1" si="93"/>
        <v>239193.21426834789</v>
      </c>
      <c r="AE17" s="106">
        <f t="shared" ca="1" si="93"/>
        <v>-55279.561625393631</v>
      </c>
      <c r="AF17" s="106">
        <f t="shared" ca="1" si="93"/>
        <v>-30435.663100745733</v>
      </c>
      <c r="AG17" s="106">
        <f t="shared" ca="1" si="93"/>
        <v>159141.8962657543</v>
      </c>
      <c r="AH17" s="106">
        <f t="shared" ca="1" si="93"/>
        <v>234341.22765734716</v>
      </c>
      <c r="AI17" s="106">
        <f t="shared" ca="1" si="93"/>
        <v>-58813.55917969349</v>
      </c>
      <c r="AJ17" s="106">
        <f t="shared" ca="1" si="93"/>
        <v>-25354.198064786993</v>
      </c>
      <c r="AK17" s="106">
        <f t="shared" ca="1" si="93"/>
        <v>169724.88432535791</v>
      </c>
      <c r="AL17" s="106">
        <f t="shared" ca="1" si="93"/>
        <v>237566.95237201528</v>
      </c>
      <c r="AM17" s="106">
        <f t="shared" ca="1" si="93"/>
        <v>-54739.955533527303</v>
      </c>
      <c r="AN17" s="106">
        <f t="shared" ca="1" si="93"/>
        <v>-28535.771187653881</v>
      </c>
      <c r="AO17" s="106">
        <f t="shared" ca="1" si="93"/>
        <v>167538.16767893912</v>
      </c>
      <c r="AP17" s="106">
        <f t="shared" ca="1" si="93"/>
        <v>232819.6456824161</v>
      </c>
      <c r="AQ17" s="106">
        <f t="shared" ca="1" si="93"/>
        <v>-58835.192110737204</v>
      </c>
      <c r="AR17" s="106">
        <f t="shared" ca="1" si="93"/>
        <v>73025.5252020029</v>
      </c>
      <c r="AS17" s="106">
        <f t="shared" ca="1" si="93"/>
        <v>269908.20739061991</v>
      </c>
      <c r="AT17" s="106">
        <f t="shared" ca="1" si="93"/>
        <v>332841.37948997295</v>
      </c>
      <c r="AU17" s="106">
        <f t="shared" ca="1" si="93"/>
        <v>41809.790476645023</v>
      </c>
      <c r="AV17" s="106">
        <f t="shared" ca="1" si="93"/>
        <v>69626.221368724306</v>
      </c>
      <c r="AW17" s="106">
        <f t="shared" ca="1" si="93"/>
        <v>267604.13745467202</v>
      </c>
      <c r="AX17" s="106">
        <f t="shared" ca="1" si="93"/>
        <v>328195.7762007385</v>
      </c>
      <c r="AY17" s="106">
        <f t="shared" ca="1" si="93"/>
        <v>37758.678226330579</v>
      </c>
      <c r="AZ17" s="106">
        <f t="shared" ca="1" si="93"/>
        <v>66785.278287069203</v>
      </c>
      <c r="BA17" s="106">
        <f t="shared" ca="1" si="93"/>
        <v>265343.2598207444</v>
      </c>
      <c r="BB17" s="106">
        <f t="shared" ca="1" si="93"/>
        <v>323306.69027797936</v>
      </c>
      <c r="BC17" s="106">
        <f t="shared" ca="1" si="93"/>
        <v>33838.600365854072</v>
      </c>
      <c r="BD17" s="106">
        <f t="shared" ca="1" si="93"/>
        <v>120371.48485662945</v>
      </c>
      <c r="BE17" s="106">
        <f t="shared" ca="1" si="93"/>
        <v>319796.18710113363</v>
      </c>
      <c r="BF17" s="106">
        <f t="shared" ca="1" si="93"/>
        <v>374575.4191698652</v>
      </c>
      <c r="BG17" s="106">
        <f t="shared" ca="1" si="93"/>
        <v>86389.994589033216</v>
      </c>
      <c r="BH17" s="106">
        <f t="shared" ca="1" si="93"/>
        <v>117309.22420644586</v>
      </c>
      <c r="BI17" s="106">
        <f t="shared" ca="1" si="93"/>
        <v>316558.74844575307</v>
      </c>
      <c r="BJ17" s="106">
        <f t="shared" ca="1" si="93"/>
        <v>369331.25469816924</v>
      </c>
      <c r="BK17" s="106">
        <f t="shared" ca="1" si="93"/>
        <v>82399.905320757709</v>
      </c>
      <c r="BL17" s="106">
        <f t="shared" ca="1" si="93"/>
        <v>113998.34049375047</v>
      </c>
      <c r="BM17" s="106">
        <f t="shared" ca="1" si="93"/>
        <v>312189.27991402079</v>
      </c>
      <c r="BN17" s="106">
        <f t="shared" ca="1" si="93"/>
        <v>393820.98330326588</v>
      </c>
      <c r="BO17" s="106">
        <f t="shared" ca="1" si="93"/>
        <v>108115.24537492872</v>
      </c>
      <c r="BP17" s="106">
        <f t="shared" ca="1" si="93"/>
        <v>140936.7294069904</v>
      </c>
      <c r="BQ17" s="106">
        <f t="shared" ca="1" si="93"/>
        <v>337547.54216049676</v>
      </c>
      <c r="BR17" s="106">
        <f t="shared" ca="1" si="93"/>
        <v>388311.89484045823</v>
      </c>
      <c r="BS17" s="106">
        <f t="shared" ref="BS17:DA17" ca="1" si="94">BS14+BS16</f>
        <v>104162.33537992282</v>
      </c>
      <c r="BT17" s="106">
        <f t="shared" ca="1" si="94"/>
        <v>137938.77303546033</v>
      </c>
      <c r="BU17" s="106">
        <f t="shared" ca="1" si="94"/>
        <v>333259.81127775525</v>
      </c>
      <c r="BV17" s="106">
        <f t="shared" ca="1" si="94"/>
        <v>382350.11969380494</v>
      </c>
      <c r="BW17" s="106">
        <f t="shared" ca="1" si="94"/>
        <v>100226.94716972642</v>
      </c>
      <c r="BX17" s="106">
        <f t="shared" ca="1" si="94"/>
        <v>134961.0052865688</v>
      </c>
      <c r="BY17" s="106">
        <f t="shared" ca="1" si="94"/>
        <v>329011.81658713211</v>
      </c>
      <c r="BZ17" s="106">
        <f t="shared" ca="1" si="94"/>
        <v>376175.97024751146</v>
      </c>
      <c r="CA17" s="106">
        <f t="shared" ca="1" si="94"/>
        <v>96308.360661286075</v>
      </c>
      <c r="CB17" s="106">
        <f t="shared" ca="1" si="94"/>
        <v>131728.82408043154</v>
      </c>
      <c r="CC17" s="106">
        <f t="shared" ca="1" si="94"/>
        <v>324802.79750686593</v>
      </c>
      <c r="CD17" s="106">
        <f t="shared" ca="1" si="94"/>
        <v>369487.57448904449</v>
      </c>
      <c r="CE17" s="106">
        <f t="shared" ca="1" si="94"/>
        <v>92405.849297815119</v>
      </c>
      <c r="CF17" s="106">
        <f t="shared" ca="1" si="94"/>
        <v>129063.49689872676</v>
      </c>
      <c r="CG17" s="106">
        <f t="shared" ca="1" si="94"/>
        <v>320570.69268086983</v>
      </c>
      <c r="CH17" s="106">
        <f t="shared" ca="1" si="94"/>
        <v>362796.69288362045</v>
      </c>
      <c r="CI17" s="106">
        <f t="shared" ca="1" si="94"/>
        <v>88473.120575785215</v>
      </c>
      <c r="CJ17" s="106">
        <f t="shared" ca="1" si="94"/>
        <v>125739.72603384555</v>
      </c>
      <c r="CK17" s="106">
        <f t="shared" ca="1" si="94"/>
        <v>315626.98255880905</v>
      </c>
      <c r="CL17" s="106">
        <f t="shared" ca="1" si="94"/>
        <v>356193.42743661831</v>
      </c>
      <c r="CM17" s="106">
        <f t="shared" ca="1" si="94"/>
        <v>84600.552548187741</v>
      </c>
      <c r="CN17" s="106">
        <f t="shared" ca="1" si="94"/>
        <v>121837.29945398965</v>
      </c>
      <c r="CO17" s="106">
        <f t="shared" ca="1" si="94"/>
        <v>310309.46534573444</v>
      </c>
      <c r="CP17" s="106">
        <f t="shared" ca="1" si="94"/>
        <v>349631.19799104467</v>
      </c>
      <c r="CQ17" s="106">
        <f t="shared" ca="1" si="94"/>
        <v>80741.838357782268</v>
      </c>
      <c r="CR17" s="106">
        <f t="shared" ca="1" si="94"/>
        <v>117286.21238996687</v>
      </c>
      <c r="CS17" s="106">
        <f t="shared" ca="1" si="94"/>
        <v>304785.89277794666</v>
      </c>
      <c r="CT17" s="106">
        <f t="shared" ca="1" si="94"/>
        <v>343108.978691425</v>
      </c>
      <c r="CU17" s="106">
        <f t="shared" ca="1" si="94"/>
        <v>76896.222728341745</v>
      </c>
      <c r="CV17" s="106">
        <f t="shared" ca="1" si="94"/>
        <v>113359.43776409015</v>
      </c>
      <c r="CW17" s="106">
        <f t="shared" ca="1" si="94"/>
        <v>299297.31254411809</v>
      </c>
      <c r="CX17" s="106">
        <f t="shared" ca="1" si="94"/>
        <v>336625.73845967429</v>
      </c>
      <c r="CY17" s="106">
        <f t="shared" ca="1" si="94"/>
        <v>73062.942467603556</v>
      </c>
      <c r="CZ17" s="106">
        <f t="shared" ca="1" si="94"/>
        <v>109144.19346654708</v>
      </c>
      <c r="DA17" s="106">
        <f t="shared" ca="1" si="94"/>
        <v>293842.787235695</v>
      </c>
      <c r="DB17" s="106">
        <f t="shared" ref="DB17:DI17" ca="1" si="95">DB14+DB16</f>
        <v>330180.44066122879</v>
      </c>
      <c r="DC17" s="106">
        <f t="shared" ca="1" si="95"/>
        <v>69241.22616021194</v>
      </c>
      <c r="DD17" s="106">
        <f t="shared" ca="1" si="95"/>
        <v>104943.65046346294</v>
      </c>
      <c r="DE17" s="106">
        <f t="shared" ca="1" si="95"/>
        <v>288421.3731551363</v>
      </c>
      <c r="DF17" s="106">
        <f t="shared" ca="1" si="95"/>
        <v>323772.04276485328</v>
      </c>
      <c r="DG17" s="106">
        <f t="shared" ca="1" si="95"/>
        <v>65430.293854069212</v>
      </c>
      <c r="DH17" s="106">
        <f t="shared" ca="1" si="95"/>
        <v>100449.95013861732</v>
      </c>
      <c r="DI17" s="106">
        <f t="shared" ca="1" si="95"/>
        <v>283032.11997907859</v>
      </c>
      <c r="DJ17" s="106">
        <f t="shared" ref="DJ17:DK17" ca="1" si="96">DJ14+DJ16</f>
        <v>317399.495995946</v>
      </c>
      <c r="DK17" s="106">
        <f t="shared" ca="1" si="96"/>
        <v>-1011004.6020248065</v>
      </c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</row>
    <row r="18" spans="1:157" ht="15" customHeight="1">
      <c r="B18" s="3"/>
      <c r="C18" s="6"/>
      <c r="D18" s="3"/>
      <c r="G18" s="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  <c r="EK18" s="54"/>
      <c r="EL18" s="54"/>
      <c r="EM18" s="54"/>
      <c r="EN18" s="54"/>
      <c r="EO18" s="54"/>
      <c r="EP18" s="54"/>
      <c r="EQ18" s="54"/>
      <c r="ER18" s="54"/>
      <c r="ES18" s="54"/>
      <c r="ET18" s="54"/>
      <c r="EU18" s="54"/>
      <c r="EV18" s="54"/>
      <c r="EW18" s="54"/>
      <c r="EX18" s="54"/>
      <c r="EY18" s="54"/>
      <c r="EZ18" s="54"/>
      <c r="FA18" s="54"/>
    </row>
    <row r="19" spans="1:157" ht="15" customHeight="1">
      <c r="B19" s="3"/>
      <c r="C19" s="3" t="str">
        <f>Calculations!C362</f>
        <v>less: Senior Debt Interest Expense</v>
      </c>
      <c r="D19" s="3"/>
      <c r="E19" s="50" t="str">
        <f>Calculations!E362</f>
        <v>EUR</v>
      </c>
      <c r="G19" s="66">
        <f>SUM(H19:FA19)</f>
        <v>-4404775.440105631</v>
      </c>
      <c r="H19" s="45">
        <f>SUMIFS(Calculations!$I362:$QJ362, Calculations!$I$8:$QJ$8, H$3, Calculations!$I$10:$QJ$10, H$4)</f>
        <v>0</v>
      </c>
      <c r="I19" s="45">
        <f>SUMIFS(Calculations!$I362:$QJ362, Calculations!$I$8:$QJ$8, I$3, Calculations!$I$10:$QJ$10, I$4)</f>
        <v>0</v>
      </c>
      <c r="J19" s="45">
        <f>SUMIFS(Calculations!$I362:$QJ362, Calculations!$I$8:$QJ$8, J$3, Calculations!$I$10:$QJ$10, J$4)</f>
        <v>0</v>
      </c>
      <c r="K19" s="45">
        <f>SUMIFS(Calculations!$I362:$QJ362, Calculations!$I$8:$QJ$8, K$3, Calculations!$I$10:$QJ$10, K$4)</f>
        <v>0</v>
      </c>
      <c r="L19" s="45">
        <f>SUMIFS(Calculations!$I362:$QJ362, Calculations!$I$8:$QJ$8, L$3, Calculations!$I$10:$QJ$10, L$4)</f>
        <v>0</v>
      </c>
      <c r="M19" s="45">
        <f>SUMIFS(Calculations!$I362:$QJ362, Calculations!$I$8:$QJ$8, M$3, Calculations!$I$10:$QJ$10, M$4)</f>
        <v>0</v>
      </c>
      <c r="N19" s="45">
        <f>SUMIFS(Calculations!$I362:$QJ362, Calculations!$I$8:$QJ$8, N$3, Calculations!$I$10:$QJ$10, N$4)</f>
        <v>0</v>
      </c>
      <c r="O19" s="45">
        <f>SUMIFS(Calculations!$I362:$QJ362, Calculations!$I$8:$QJ$8, O$3, Calculations!$I$10:$QJ$10, O$4)</f>
        <v>0</v>
      </c>
      <c r="P19" s="45">
        <f>SUMIFS(Calculations!$I362:$QJ362, Calculations!$I$8:$QJ$8, P$3, Calculations!$I$10:$QJ$10, P$4)</f>
        <v>-104772.49331850406</v>
      </c>
      <c r="Q19" s="45">
        <f>SUMIFS(Calculations!$I362:$QJ362, Calculations!$I$8:$QJ$8, Q$3, Calculations!$I$10:$QJ$10, Q$4)</f>
        <v>-104663.04515653195</v>
      </c>
      <c r="R19" s="45">
        <f>SUMIFS(Calculations!$I362:$QJ362, Calculations!$I$8:$QJ$8, R$3, Calculations!$I$10:$QJ$10, R$4)</f>
        <v>-103768.38855725965</v>
      </c>
      <c r="S19" s="45">
        <f>SUMIFS(Calculations!$I362:$QJ362, Calculations!$I$8:$QJ$8, S$3, Calculations!$I$10:$QJ$10, S$4)</f>
        <v>-102861.37396160373</v>
      </c>
      <c r="T19" s="45">
        <f>SUMIFS(Calculations!$I362:$QJ362, Calculations!$I$8:$QJ$8, T$3, Calculations!$I$10:$QJ$10, T$4)</f>
        <v>-101941.83066711287</v>
      </c>
      <c r="U19" s="45">
        <f>SUMIFS(Calculations!$I362:$QJ362, Calculations!$I$8:$QJ$8, U$3, Calculations!$I$10:$QJ$10, U$4)</f>
        <v>-101009.58561340274</v>
      </c>
      <c r="V19" s="45">
        <f>SUMIFS(Calculations!$I362:$QJ362, Calculations!$I$8:$QJ$8, V$3, Calculations!$I$10:$QJ$10, V$4)</f>
        <v>-100064.46334958568</v>
      </c>
      <c r="W19" s="45">
        <f>SUMIFS(Calculations!$I362:$QJ362, Calculations!$I$8:$QJ$8, W$3, Calculations!$I$10:$QJ$10, W$4)</f>
        <v>-99106.286001250352</v>
      </c>
      <c r="X19" s="45">
        <f>SUMIFS(Calculations!$I362:$QJ362, Calculations!$I$8:$QJ$8, X$3, Calculations!$I$10:$QJ$10, X$4)</f>
        <v>-98134.873236985397</v>
      </c>
      <c r="Y19" s="45">
        <f>SUMIFS(Calculations!$I362:$QJ362, Calculations!$I$8:$QJ$8, Y$3, Calculations!$I$10:$QJ$10, Y$4)</f>
        <v>-97150.04223444048</v>
      </c>
      <c r="Z19" s="45">
        <f>SUMIFS(Calculations!$I362:$QJ362, Calculations!$I$8:$QJ$8, Z$3, Calculations!$I$10:$QJ$10, Z$4)</f>
        <v>-96151.607645918746</v>
      </c>
      <c r="AA19" s="45">
        <f>SUMIFS(Calculations!$I362:$QJ362, Calculations!$I$8:$QJ$8, AA$3, Calculations!$I$10:$QJ$10, AA$4)</f>
        <v>-95139.381563493967</v>
      </c>
      <c r="AB19" s="45">
        <f>SUMIFS(Calculations!$I362:$QJ362, Calculations!$I$8:$QJ$8, AB$3, Calculations!$I$10:$QJ$10, AB$4)</f>
        <v>-94113.173483645616</v>
      </c>
      <c r="AC19" s="45">
        <f>SUMIFS(Calculations!$I362:$QJ362, Calculations!$I$8:$QJ$8, AC$3, Calculations!$I$10:$QJ$10, AC$4)</f>
        <v>-93072.7902714058</v>
      </c>
      <c r="AD19" s="45">
        <f>SUMIFS(Calculations!$I362:$QJ362, Calculations!$I$8:$QJ$8, AD$3, Calculations!$I$10:$QJ$10, AD$4)</f>
        <v>-92018.036124010658</v>
      </c>
      <c r="AE19" s="45">
        <f>SUMIFS(Calculations!$I362:$QJ362, Calculations!$I$8:$QJ$8, AE$3, Calculations!$I$10:$QJ$10, AE$4)</f>
        <v>-90948.712534049846</v>
      </c>
      <c r="AF19" s="45">
        <f>SUMIFS(Calculations!$I362:$QJ362, Calculations!$I$8:$QJ$8, AF$3, Calculations!$I$10:$QJ$10, AF$4)</f>
        <v>-89864.618252106899</v>
      </c>
      <c r="AG19" s="45">
        <f>SUMIFS(Calculations!$I362:$QJ362, Calculations!$I$8:$QJ$8, AG$3, Calculations!$I$10:$QJ$10, AG$4)</f>
        <v>-88765.549248883617</v>
      </c>
      <c r="AH19" s="45">
        <f>SUMIFS(Calculations!$I362:$QJ362, Calculations!$I$8:$QJ$8, AH$3, Calculations!$I$10:$QJ$10, AH$4)</f>
        <v>-87651.298676801147</v>
      </c>
      <c r="AI19" s="45">
        <f>SUMIFS(Calculations!$I362:$QJ362, Calculations!$I$8:$QJ$8, AI$3, Calculations!$I$10:$QJ$10, AI$4)</f>
        <v>-86521.656831070868</v>
      </c>
      <c r="AJ19" s="45">
        <f>SUMIFS(Calculations!$I362:$QJ362, Calculations!$I$8:$QJ$8, AJ$3, Calculations!$I$10:$QJ$10, AJ$4)</f>
        <v>-85376.411110227316</v>
      </c>
      <c r="AK19" s="45">
        <f>SUMIFS(Calculations!$I362:$QJ362, Calculations!$I$8:$QJ$8, AK$3, Calculations!$I$10:$QJ$10, AK$4)</f>
        <v>-84215.345976116136</v>
      </c>
      <c r="AL19" s="45">
        <f>SUMIFS(Calculations!$I362:$QJ362, Calculations!$I$8:$QJ$8, AL$3, Calculations!$I$10:$QJ$10, AL$4)</f>
        <v>-83038.242913329144</v>
      </c>
      <c r="AM19" s="45">
        <f>SUMIFS(Calculations!$I362:$QJ362, Calculations!$I$8:$QJ$8, AM$3, Calculations!$I$10:$QJ$10, AM$4)</f>
        <v>-81844.88038807924</v>
      </c>
      <c r="AN19" s="45">
        <f>SUMIFS(Calculations!$I362:$QJ362, Calculations!$I$8:$QJ$8, AN$3, Calculations!$I$10:$QJ$10, AN$4)</f>
        <v>-80635.033806507243</v>
      </c>
      <c r="AO19" s="45">
        <f>SUMIFS(Calculations!$I362:$QJ362, Calculations!$I$8:$QJ$8, AO$3, Calculations!$I$10:$QJ$10, AO$4)</f>
        <v>-79408.475472412596</v>
      </c>
      <c r="AP19" s="45">
        <f>SUMIFS(Calculations!$I362:$QJ362, Calculations!$I$8:$QJ$8, AP$3, Calculations!$I$10:$QJ$10, AP$4)</f>
        <v>-78164.974544400524</v>
      </c>
      <c r="AQ19" s="45">
        <f>SUMIFS(Calculations!$I362:$QJ362, Calculations!$I$8:$QJ$8, AQ$3, Calculations!$I$10:$QJ$10, AQ$4)</f>
        <v>-76904.296992436997</v>
      </c>
      <c r="AR19" s="45">
        <f>SUMIFS(Calculations!$I362:$QJ362, Calculations!$I$8:$QJ$8, AR$3, Calculations!$I$10:$QJ$10, AR$4)</f>
        <v>-75626.205553803753</v>
      </c>
      <c r="AS19" s="45">
        <f>SUMIFS(Calculations!$I362:$QJ362, Calculations!$I$8:$QJ$8, AS$3, Calculations!$I$10:$QJ$10, AS$4)</f>
        <v>-74330.459688444796</v>
      </c>
      <c r="AT19" s="45">
        <f>SUMIFS(Calculations!$I362:$QJ362, Calculations!$I$8:$QJ$8, AT$3, Calculations!$I$10:$QJ$10, AT$4)</f>
        <v>-73016.815533696135</v>
      </c>
      <c r="AU19" s="45">
        <f>SUMIFS(Calculations!$I362:$QJ362, Calculations!$I$8:$QJ$8, AU$3, Calculations!$I$10:$QJ$10, AU$4)</f>
        <v>-71685.025858390276</v>
      </c>
      <c r="AV19" s="45">
        <f>SUMIFS(Calculations!$I362:$QJ362, Calculations!$I$8:$QJ$8, AV$3, Calculations!$I$10:$QJ$10, AV$4)</f>
        <v>-70334.840016326663</v>
      </c>
      <c r="AW19" s="45">
        <f>SUMIFS(Calculations!$I362:$QJ362, Calculations!$I$8:$QJ$8, AW$3, Calculations!$I$10:$QJ$10, AW$4)</f>
        <v>-68966.003899099393</v>
      </c>
      <c r="AX19" s="45">
        <f>SUMIFS(Calculations!$I362:$QJ362, Calculations!$I$8:$QJ$8, AX$3, Calculations!$I$10:$QJ$10, AX$4)</f>
        <v>-67578.259888273373</v>
      </c>
      <c r="AY19" s="45">
        <f>SUMIFS(Calculations!$I362:$QJ362, Calculations!$I$8:$QJ$8, AY$3, Calculations!$I$10:$QJ$10, AY$4)</f>
        <v>-66171.346806899994</v>
      </c>
      <c r="AZ19" s="45">
        <f>SUMIFS(Calculations!$I362:$QJ362, Calculations!$I$8:$QJ$8, AZ$3, Calculations!$I$10:$QJ$10, AZ$4)</f>
        <v>-64744.999870362721</v>
      </c>
      <c r="BA19" s="45">
        <f>SUMIFS(Calculations!$I362:$QJ362, Calculations!$I$8:$QJ$8, BA$3, Calculations!$I$10:$QJ$10, BA$4)</f>
        <v>-63298.950636544207</v>
      </c>
      <c r="BB19" s="45">
        <f>SUMIFS(Calculations!$I362:$QJ362, Calculations!$I$8:$QJ$8, BB$3, Calculations!$I$10:$QJ$10, BB$4)</f>
        <v>-61832.926955304669</v>
      </c>
      <c r="BC19" s="45">
        <f>SUMIFS(Calculations!$I362:$QJ362, Calculations!$I$8:$QJ$8, BC$3, Calculations!$I$10:$QJ$10, BC$4)</f>
        <v>-60346.652917262574</v>
      </c>
      <c r="BD19" s="45">
        <f>SUMIFS(Calculations!$I362:$QJ362, Calculations!$I$8:$QJ$8, BD$3, Calculations!$I$10:$QJ$10, BD$4)</f>
        <v>-58839.848801867774</v>
      </c>
      <c r="BE19" s="45">
        <f>SUMIFS(Calculations!$I362:$QJ362, Calculations!$I$8:$QJ$8, BE$3, Calculations!$I$10:$QJ$10, BE$4)</f>
        <v>-57312.231024757421</v>
      </c>
      <c r="BF19" s="45">
        <f>SUMIFS(Calculations!$I362:$QJ362, Calculations!$I$8:$QJ$8, BF$3, Calculations!$I$10:$QJ$10, BF$4)</f>
        <v>-55763.512084384638</v>
      </c>
      <c r="BG19" s="45">
        <f>SUMIFS(Calculations!$I362:$QJ362, Calculations!$I$8:$QJ$8, BG$3, Calculations!$I$10:$QJ$10, BG$4)</f>
        <v>-54193.400507910017</v>
      </c>
      <c r="BH19" s="45">
        <f>SUMIFS(Calculations!$I362:$QJ362, Calculations!$I$8:$QJ$8, BH$3, Calculations!$I$10:$QJ$10, BH$4)</f>
        <v>-52601.60079634568</v>
      </c>
      <c r="BI19" s="45">
        <f>SUMIFS(Calculations!$I362:$QJ362, Calculations!$I$8:$QJ$8, BI$3, Calculations!$I$10:$QJ$10, BI$4)</f>
        <v>-50987.813368941628</v>
      </c>
      <c r="BJ19" s="45">
        <f>SUMIFS(Calculations!$I362:$QJ362, Calculations!$I$8:$QJ$8, BJ$3, Calculations!$I$10:$QJ$10, BJ$4)</f>
        <v>-49351.734506803863</v>
      </c>
      <c r="BK19" s="45">
        <f>SUMIFS(Calculations!$I362:$QJ362, Calculations!$I$8:$QJ$8, BK$3, Calculations!$I$10:$QJ$10, BK$4)</f>
        <v>-47693.056295733746</v>
      </c>
      <c r="BL19" s="45">
        <f>SUMIFS(Calculations!$I362:$QJ362, Calculations!$I$8:$QJ$8, BL$3, Calculations!$I$10:$QJ$10, BL$4)</f>
        <v>-46011.466568277756</v>
      </c>
      <c r="BM19" s="45">
        <f>SUMIFS(Calculations!$I362:$QJ362, Calculations!$I$8:$QJ$8, BM$3, Calculations!$I$10:$QJ$10, BM$4)</f>
        <v>-44306.648844976749</v>
      </c>
      <c r="BN19" s="45">
        <f>SUMIFS(Calculations!$I362:$QJ362, Calculations!$I$8:$QJ$8, BN$3, Calculations!$I$10:$QJ$10, BN$4)</f>
        <v>-42578.282274803794</v>
      </c>
      <c r="BO19" s="45">
        <f>SUMIFS(Calculations!$I362:$QJ362, Calculations!$I$8:$QJ$8, BO$3, Calculations!$I$10:$QJ$10, BO$4)</f>
        <v>-40826.041574779105</v>
      </c>
      <c r="BP19" s="45">
        <f>SUMIFS(Calculations!$I362:$QJ362, Calculations!$I$8:$QJ$8, BP$3, Calculations!$I$10:$QJ$10, BP$4)</f>
        <v>-39049.59696875103</v>
      </c>
      <c r="BQ19" s="45">
        <f>SUMIFS(Calculations!$I362:$QJ362, Calculations!$I$8:$QJ$8, BQ$3, Calculations!$I$10:$QJ$10, BQ$4)</f>
        <v>-37248.614125331289</v>
      </c>
      <c r="BR19" s="45">
        <f>SUMIFS(Calculations!$I362:$QJ362, Calculations!$I$8:$QJ$8, BR$3, Calculations!$I$10:$QJ$10, BR$4)</f>
        <v>-35422.754094972988</v>
      </c>
      <c r="BS19" s="45">
        <f>SUMIFS(Calculations!$I362:$QJ362, Calculations!$I$8:$QJ$8, BS$3, Calculations!$I$10:$QJ$10, BS$4)</f>
        <v>-33571.67324617946</v>
      </c>
      <c r="BT19" s="45">
        <f>SUMIFS(Calculations!$I362:$QJ362, Calculations!$I$8:$QJ$8, BT$3, Calculations!$I$10:$QJ$10, BT$4)</f>
        <v>-31695.0232008319</v>
      </c>
      <c r="BU19" s="45">
        <f>SUMIFS(Calculations!$I362:$QJ362, Calculations!$I$8:$QJ$8, BU$3, Calculations!$I$10:$QJ$10, BU$4)</f>
        <v>-29792.450768623792</v>
      </c>
      <c r="BV19" s="45">
        <f>SUMIFS(Calculations!$I362:$QJ362, Calculations!$I$8:$QJ$8, BV$3, Calculations!$I$10:$QJ$10, BV$4)</f>
        <v>-27863.59788058951</v>
      </c>
      <c r="BW19" s="45">
        <f>SUMIFS(Calculations!$I362:$QJ362, Calculations!$I$8:$QJ$8, BW$3, Calculations!$I$10:$QJ$10, BW$4)</f>
        <v>-25908.1015217149</v>
      </c>
      <c r="BX19" s="45">
        <f>SUMIFS(Calculations!$I362:$QJ362, Calculations!$I$8:$QJ$8, BX$3, Calculations!$I$10:$QJ$10, BX$4)</f>
        <v>-23925.593662616877</v>
      </c>
      <c r="BY19" s="45">
        <f>SUMIFS(Calculations!$I362:$QJ362, Calculations!$I$8:$QJ$8, BY$3, Calculations!$I$10:$QJ$10, BY$4)</f>
        <v>-21915.701190279404</v>
      </c>
      <c r="BZ19" s="45">
        <f>SUMIFS(Calculations!$I362:$QJ362, Calculations!$I$8:$QJ$8, BZ$3, Calculations!$I$10:$QJ$10, BZ$4)</f>
        <v>-19878.045837832648</v>
      </c>
      <c r="CA19" s="45">
        <f>SUMIFS(Calculations!$I362:$QJ362, Calculations!$I$8:$QJ$8, CA$3, Calculations!$I$10:$QJ$10, CA$4)</f>
        <v>-17812.244113362212</v>
      </c>
      <c r="CB19" s="45">
        <f>SUMIFS(Calculations!$I362:$QJ362, Calculations!$I$8:$QJ$8, CB$3, Calculations!$I$10:$QJ$10, CB$4)</f>
        <v>-15717.907227734959</v>
      </c>
      <c r="CC19" s="45">
        <f>SUMIFS(Calculations!$I362:$QJ362, Calculations!$I$8:$QJ$8, CC$3, Calculations!$I$10:$QJ$10, CC$4)</f>
        <v>-13594.641021427933</v>
      </c>
      <c r="CD19" s="45">
        <f>SUMIFS(Calculations!$I362:$QJ362, Calculations!$I$8:$QJ$8, CD$3, Calculations!$I$10:$QJ$10, CD$4)</f>
        <v>-11442.045890346522</v>
      </c>
      <c r="CE19" s="45">
        <f>SUMIFS(Calculations!$I362:$QJ362, Calculations!$I$8:$QJ$8, CE$3, Calculations!$I$10:$QJ$10, CE$4)</f>
        <v>-9259.7167106179586</v>
      </c>
      <c r="CF19" s="45">
        <f>SUMIFS(Calculations!$I362:$QJ362, Calculations!$I$8:$QJ$8, CF$3, Calculations!$I$10:$QJ$10, CF$4)</f>
        <v>-7047.242762345968</v>
      </c>
      <c r="CG19" s="45">
        <f>SUMIFS(Calculations!$I362:$QJ362, Calculations!$I$8:$QJ$8, CG$3, Calculations!$I$10:$QJ$10, CG$4)</f>
        <v>-4804.2076523122514</v>
      </c>
      <c r="CH19" s="45">
        <f>SUMIFS(Calculations!$I362:$QJ362, Calculations!$I$8:$QJ$8, CH$3, Calculations!$I$10:$QJ$10, CH$4)</f>
        <v>-2530.1892356102189</v>
      </c>
      <c r="CI19" s="45">
        <f>SUMIFS(Calculations!$I362:$QJ362, Calculations!$I$8:$QJ$8, CI$3, Calculations!$I$10:$QJ$10, CI$4)</f>
        <v>-591.10078858662644</v>
      </c>
      <c r="CJ19" s="45">
        <f>SUMIFS(Calculations!$I362:$QJ362, Calculations!$I$8:$QJ$8, CJ$3, Calculations!$I$10:$QJ$10, CJ$4)</f>
        <v>0</v>
      </c>
      <c r="CK19" s="45">
        <f>SUMIFS(Calculations!$I362:$QJ362, Calculations!$I$8:$QJ$8, CK$3, Calculations!$I$10:$QJ$10, CK$4)</f>
        <v>0</v>
      </c>
      <c r="CL19" s="45">
        <f>SUMIFS(Calculations!$I362:$QJ362, Calculations!$I$8:$QJ$8, CL$3, Calculations!$I$10:$QJ$10, CL$4)</f>
        <v>0</v>
      </c>
      <c r="CM19" s="45">
        <f>SUMIFS(Calculations!$I362:$QJ362, Calculations!$I$8:$QJ$8, CM$3, Calculations!$I$10:$QJ$10, CM$4)</f>
        <v>0</v>
      </c>
      <c r="CN19" s="45">
        <f>SUMIFS(Calculations!$I362:$QJ362, Calculations!$I$8:$QJ$8, CN$3, Calculations!$I$10:$QJ$10, CN$4)</f>
        <v>0</v>
      </c>
      <c r="CO19" s="45">
        <f>SUMIFS(Calculations!$I362:$QJ362, Calculations!$I$8:$QJ$8, CO$3, Calculations!$I$10:$QJ$10, CO$4)</f>
        <v>0</v>
      </c>
      <c r="CP19" s="45">
        <f>SUMIFS(Calculations!$I362:$QJ362, Calculations!$I$8:$QJ$8, CP$3, Calculations!$I$10:$QJ$10, CP$4)</f>
        <v>0</v>
      </c>
      <c r="CQ19" s="45">
        <f>SUMIFS(Calculations!$I362:$QJ362, Calculations!$I$8:$QJ$8, CQ$3, Calculations!$I$10:$QJ$10, CQ$4)</f>
        <v>0</v>
      </c>
      <c r="CR19" s="45">
        <f>SUMIFS(Calculations!$I362:$QJ362, Calculations!$I$8:$QJ$8, CR$3, Calculations!$I$10:$QJ$10, CR$4)</f>
        <v>0</v>
      </c>
      <c r="CS19" s="45">
        <f>SUMIFS(Calculations!$I362:$QJ362, Calculations!$I$8:$QJ$8, CS$3, Calculations!$I$10:$QJ$10, CS$4)</f>
        <v>0</v>
      </c>
      <c r="CT19" s="45">
        <f>SUMIFS(Calculations!$I362:$QJ362, Calculations!$I$8:$QJ$8, CT$3, Calculations!$I$10:$QJ$10, CT$4)</f>
        <v>0</v>
      </c>
      <c r="CU19" s="45">
        <f>SUMIFS(Calculations!$I362:$QJ362, Calculations!$I$8:$QJ$8, CU$3, Calculations!$I$10:$QJ$10, CU$4)</f>
        <v>0</v>
      </c>
      <c r="CV19" s="45">
        <f>SUMIFS(Calculations!$I362:$QJ362, Calculations!$I$8:$QJ$8, CV$3, Calculations!$I$10:$QJ$10, CV$4)</f>
        <v>0</v>
      </c>
      <c r="CW19" s="45">
        <f>SUMIFS(Calculations!$I362:$QJ362, Calculations!$I$8:$QJ$8, CW$3, Calculations!$I$10:$QJ$10, CW$4)</f>
        <v>0</v>
      </c>
      <c r="CX19" s="45">
        <f>SUMIFS(Calculations!$I362:$QJ362, Calculations!$I$8:$QJ$8, CX$3, Calculations!$I$10:$QJ$10, CX$4)</f>
        <v>0</v>
      </c>
      <c r="CY19" s="45">
        <f>SUMIFS(Calculations!$I362:$QJ362, Calculations!$I$8:$QJ$8, CY$3, Calculations!$I$10:$QJ$10, CY$4)</f>
        <v>0</v>
      </c>
      <c r="CZ19" s="45">
        <f>SUMIFS(Calculations!$I362:$QJ362, Calculations!$I$8:$QJ$8, CZ$3, Calculations!$I$10:$QJ$10, CZ$4)</f>
        <v>0</v>
      </c>
      <c r="DA19" s="45">
        <f>SUMIFS(Calculations!$I362:$QJ362, Calculations!$I$8:$QJ$8, DA$3, Calculations!$I$10:$QJ$10, DA$4)</f>
        <v>0</v>
      </c>
      <c r="DB19" s="45">
        <f>SUMIFS(Calculations!$I362:$QJ362, Calculations!$I$8:$QJ$8, DB$3, Calculations!$I$10:$QJ$10, DB$4)</f>
        <v>0</v>
      </c>
      <c r="DC19" s="45">
        <f>SUMIFS(Calculations!$I362:$QJ362, Calculations!$I$8:$QJ$8, DC$3, Calculations!$I$10:$QJ$10, DC$4)</f>
        <v>0</v>
      </c>
      <c r="DD19" s="45">
        <f>SUMIFS(Calculations!$I362:$QJ362, Calculations!$I$8:$QJ$8, DD$3, Calculations!$I$10:$QJ$10, DD$4)</f>
        <v>0</v>
      </c>
      <c r="DE19" s="45">
        <f>SUMIFS(Calculations!$I362:$QJ362, Calculations!$I$8:$QJ$8, DE$3, Calculations!$I$10:$QJ$10, DE$4)</f>
        <v>0</v>
      </c>
      <c r="DF19" s="45">
        <f>SUMIFS(Calculations!$I362:$QJ362, Calculations!$I$8:$QJ$8, DF$3, Calculations!$I$10:$QJ$10, DF$4)</f>
        <v>0</v>
      </c>
      <c r="DG19" s="45">
        <f>SUMIFS(Calculations!$I362:$QJ362, Calculations!$I$8:$QJ$8, DG$3, Calculations!$I$10:$QJ$10, DG$4)</f>
        <v>0</v>
      </c>
      <c r="DH19" s="45">
        <f>SUMIFS(Calculations!$I362:$QJ362, Calculations!$I$8:$QJ$8, DH$3, Calculations!$I$10:$QJ$10, DH$4)</f>
        <v>0</v>
      </c>
      <c r="DI19" s="45">
        <f>SUMIFS(Calculations!$I362:$QJ362, Calculations!$I$8:$QJ$8, DI$3, Calculations!$I$10:$QJ$10, DI$4)</f>
        <v>0</v>
      </c>
      <c r="DJ19" s="45">
        <f>SUMIFS(Calculations!$I362:$QJ362, Calculations!$I$8:$QJ$8, DJ$3, Calculations!$I$10:$QJ$10, DJ$4)</f>
        <v>0</v>
      </c>
      <c r="DK19" s="45">
        <f>SUMIFS(Calculations!$I362:$QJ362, Calculations!$I$8:$QJ$8, DK$3, Calculations!$I$10:$QJ$10, DK$4)</f>
        <v>0</v>
      </c>
      <c r="DL19" s="45"/>
      <c r="DM19" s="45"/>
      <c r="DN19" s="45"/>
      <c r="DO19" s="45"/>
      <c r="DP19" s="45"/>
      <c r="DQ19" s="45"/>
      <c r="DR19" s="45"/>
      <c r="DS19" s="45"/>
      <c r="DT19" s="45"/>
      <c r="DU19" s="45"/>
      <c r="DV19" s="45"/>
      <c r="DW19" s="45"/>
      <c r="DX19" s="45"/>
      <c r="DY19" s="45"/>
      <c r="DZ19" s="45"/>
      <c r="EA19" s="45"/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45"/>
      <c r="ER19" s="45"/>
      <c r="ES19" s="45"/>
      <c r="ET19" s="45"/>
      <c r="EU19" s="45"/>
      <c r="EV19" s="45"/>
      <c r="EW19" s="45"/>
      <c r="EX19" s="45"/>
      <c r="EY19" s="45"/>
      <c r="EZ19" s="45"/>
      <c r="FA19" s="45"/>
    </row>
    <row r="20" spans="1:157" ht="15" customHeight="1">
      <c r="B20" s="3"/>
      <c r="C20" s="3" t="str">
        <f>Calculations!C363</f>
        <v>less: Subordinated Debt Interest Expense</v>
      </c>
      <c r="D20" s="3"/>
      <c r="E20" s="50" t="str">
        <f>Calculations!E363</f>
        <v>EUR</v>
      </c>
      <c r="G20" s="66">
        <f>SUM(H20:FA20)</f>
        <v>-4759268.1644199742</v>
      </c>
      <c r="H20" s="45">
        <f>SUMIFS(Calculations!$I363:$QJ363, Calculations!$I$8:$QJ$8, H$3, Calculations!$I$10:$QJ$10, H$4)</f>
        <v>0</v>
      </c>
      <c r="I20" s="45">
        <f>SUMIFS(Calculations!$I363:$QJ363, Calculations!$I$8:$QJ$8, I$3, Calculations!$I$10:$QJ$10, I$4)</f>
        <v>0</v>
      </c>
      <c r="J20" s="45">
        <f>SUMIFS(Calculations!$I363:$QJ363, Calculations!$I$8:$QJ$8, J$3, Calculations!$I$10:$QJ$10, J$4)</f>
        <v>0</v>
      </c>
      <c r="K20" s="45">
        <f>SUMIFS(Calculations!$I363:$QJ363, Calculations!$I$8:$QJ$8, K$3, Calculations!$I$10:$QJ$10, K$4)</f>
        <v>0</v>
      </c>
      <c r="L20" s="45">
        <f>SUMIFS(Calculations!$I363:$QJ363, Calculations!$I$8:$QJ$8, L$3, Calculations!$I$10:$QJ$10, L$4)</f>
        <v>0</v>
      </c>
      <c r="M20" s="45">
        <f>SUMIFS(Calculations!$I363:$QJ363, Calculations!$I$8:$QJ$8, M$3, Calculations!$I$10:$QJ$10, M$4)</f>
        <v>0</v>
      </c>
      <c r="N20" s="45">
        <f>SUMIFS(Calculations!$I363:$QJ363, Calculations!$I$8:$QJ$8, N$3, Calculations!$I$10:$QJ$10, N$4)</f>
        <v>0</v>
      </c>
      <c r="O20" s="45">
        <f>SUMIFS(Calculations!$I363:$QJ363, Calculations!$I$8:$QJ$8, O$3, Calculations!$I$10:$QJ$10, O$4)</f>
        <v>0</v>
      </c>
      <c r="P20" s="45">
        <f>SUMIFS(Calculations!$I363:$QJ363, Calculations!$I$8:$QJ$8, P$3, Calculations!$I$10:$QJ$10, P$4)</f>
        <v>-114916.54250000001</v>
      </c>
      <c r="Q20" s="45">
        <f>SUMIFS(Calculations!$I363:$QJ363, Calculations!$I$8:$QJ$8, Q$3, Calculations!$I$10:$QJ$10, Q$4)</f>
        <v>-115003.55889769687</v>
      </c>
      <c r="R20" s="45">
        <f>SUMIFS(Calculations!$I363:$QJ363, Calculations!$I$8:$QJ$8, R$3, Calculations!$I$10:$QJ$10, R$4)</f>
        <v>-114147.78642980225</v>
      </c>
      <c r="S20" s="45">
        <f>SUMIFS(Calculations!$I363:$QJ363, Calculations!$I$8:$QJ$8, S$3, Calculations!$I$10:$QJ$10, S$4)</f>
        <v>-113660.73227115048</v>
      </c>
      <c r="T20" s="45">
        <f>SUMIFS(Calculations!$I363:$QJ363, Calculations!$I$8:$QJ$8, T$3, Calculations!$I$10:$QJ$10, T$4)</f>
        <v>-113158.91988443739</v>
      </c>
      <c r="U20" s="45">
        <f>SUMIFS(Calculations!$I363:$QJ363, Calculations!$I$8:$QJ$8, U$3, Calculations!$I$10:$QJ$10, U$4)</f>
        <v>-112641.90208059453</v>
      </c>
      <c r="V20" s="45">
        <f>SUMIFS(Calculations!$I363:$QJ363, Calculations!$I$8:$QJ$8, V$3, Calculations!$I$10:$QJ$10, V$4)</f>
        <v>-112109.21812027742</v>
      </c>
      <c r="W20" s="45">
        <f>SUMIFS(Calculations!$I363:$QJ363, Calculations!$I$8:$QJ$8, W$3, Calculations!$I$10:$QJ$10, W$4)</f>
        <v>-111560.39330327873</v>
      </c>
      <c r="X20" s="45">
        <f>SUMIFS(Calculations!$I363:$QJ363, Calculations!$I$8:$QJ$8, X$3, Calculations!$I$10:$QJ$10, X$4)</f>
        <v>-110994.93854550019</v>
      </c>
      <c r="Y20" s="45">
        <f>SUMIFS(Calculations!$I363:$QJ363, Calculations!$I$8:$QJ$8, Y$3, Calculations!$I$10:$QJ$10, Y$4)</f>
        <v>-110412.34994310616</v>
      </c>
      <c r="Z20" s="45">
        <f>SUMIFS(Calculations!$I363:$QJ363, Calculations!$I$8:$QJ$8, Z$3, Calculations!$I$10:$QJ$10, Z$4)</f>
        <v>-109812.10832347101</v>
      </c>
      <c r="AA20" s="45">
        <f>SUMIFS(Calculations!$I363:$QJ363, Calculations!$I$8:$QJ$8, AA$3, Calculations!$I$10:$QJ$10, AA$4)</f>
        <v>-109193.6787825193</v>
      </c>
      <c r="AB20" s="45">
        <f>SUMIFS(Calculations!$I363:$QJ363, Calculations!$I$8:$QJ$8, AB$3, Calculations!$I$10:$QJ$10, AB$4)</f>
        <v>-108556.51020804721</v>
      </c>
      <c r="AC20" s="45">
        <f>SUMIFS(Calculations!$I363:$QJ363, Calculations!$I$8:$QJ$8, AC$3, Calculations!$I$10:$QJ$10, AC$4)</f>
        <v>-107900.03478860002</v>
      </c>
      <c r="AD20" s="45">
        <f>SUMIFS(Calculations!$I363:$QJ363, Calculations!$I$8:$QJ$8, AD$3, Calculations!$I$10:$QJ$10, AD$4)</f>
        <v>-107223.6675074682</v>
      </c>
      <c r="AE20" s="45">
        <f>SUMIFS(Calculations!$I363:$QJ363, Calculations!$I$8:$QJ$8, AE$3, Calculations!$I$10:$QJ$10, AE$4)</f>
        <v>-106526.80562135078</v>
      </c>
      <c r="AF20" s="45">
        <f>SUMIFS(Calculations!$I363:$QJ363, Calculations!$I$8:$QJ$8, AF$3, Calculations!$I$10:$QJ$10, AF$4)</f>
        <v>-105808.82812322211</v>
      </c>
      <c r="AG20" s="45">
        <f>SUMIFS(Calculations!$I363:$QJ363, Calculations!$I$8:$QJ$8, AG$3, Calculations!$I$10:$QJ$10, AG$4)</f>
        <v>-105069.09518892266</v>
      </c>
      <c r="AH20" s="45">
        <f>SUMIFS(Calculations!$I363:$QJ363, Calculations!$I$8:$QJ$8, AH$3, Calculations!$I$10:$QJ$10, AH$4)</f>
        <v>-104306.94760698098</v>
      </c>
      <c r="AI20" s="45">
        <f>SUMIFS(Calculations!$I363:$QJ363, Calculations!$I$8:$QJ$8, AI$3, Calculations!$I$10:$QJ$10, AI$4)</f>
        <v>-103521.70619115891</v>
      </c>
      <c r="AJ20" s="45">
        <f>SUMIFS(Calculations!$I363:$QJ363, Calculations!$I$8:$QJ$8, AJ$3, Calculations!$I$10:$QJ$10, AJ$4)</f>
        <v>-102712.67117519601</v>
      </c>
      <c r="AK20" s="45">
        <f>SUMIFS(Calculations!$I363:$QJ363, Calculations!$I$8:$QJ$8, AK$3, Calculations!$I$10:$QJ$10, AK$4)</f>
        <v>-101879.12158921441</v>
      </c>
      <c r="AL20" s="45">
        <f>SUMIFS(Calculations!$I363:$QJ363, Calculations!$I$8:$QJ$8, AL$3, Calculations!$I$10:$QJ$10, AL$4)</f>
        <v>-101020.31461722798</v>
      </c>
      <c r="AM20" s="45">
        <f>SUMIFS(Calculations!$I363:$QJ363, Calculations!$I$8:$QJ$8, AM$3, Calculations!$I$10:$QJ$10, AM$4)</f>
        <v>-100135.4849351834</v>
      </c>
      <c r="AN20" s="45">
        <f>SUMIFS(Calculations!$I363:$QJ363, Calculations!$I$8:$QJ$8, AN$3, Calculations!$I$10:$QJ$10, AN$4)</f>
        <v>-99223.844028943175</v>
      </c>
      <c r="AO20" s="45">
        <f>SUMIFS(Calculations!$I363:$QJ363, Calculations!$I$8:$QJ$8, AO$3, Calculations!$I$10:$QJ$10, AO$4)</f>
        <v>-98284.57949160297</v>
      </c>
      <c r="AP20" s="45">
        <f>SUMIFS(Calculations!$I363:$QJ363, Calculations!$I$8:$QJ$8, AP$3, Calculations!$I$10:$QJ$10, AP$4)</f>
        <v>-97316.854299516825</v>
      </c>
      <c r="AQ20" s="45">
        <f>SUMIFS(Calculations!$I363:$QJ363, Calculations!$I$8:$QJ$8, AQ$3, Calculations!$I$10:$QJ$10, AQ$4)</f>
        <v>-96319.806066385281</v>
      </c>
      <c r="AR20" s="45">
        <f>SUMIFS(Calculations!$I363:$QJ363, Calculations!$I$8:$QJ$8, AR$3, Calculations!$I$10:$QJ$10, AR$4)</f>
        <v>-95292.546274741617</v>
      </c>
      <c r="AS20" s="45">
        <f>SUMIFS(Calculations!$I363:$QJ363, Calculations!$I$8:$QJ$8, AS$3, Calculations!$I$10:$QJ$10, AS$4)</f>
        <v>-94234.159484151343</v>
      </c>
      <c r="AT20" s="45">
        <f>SUMIFS(Calculations!$I363:$QJ363, Calculations!$I$8:$QJ$8, AT$3, Calculations!$I$10:$QJ$10, AT$4)</f>
        <v>-93143.702515419413</v>
      </c>
      <c r="AU20" s="45">
        <f>SUMIFS(Calculations!$I363:$QJ363, Calculations!$I$8:$QJ$8, AU$3, Calculations!$I$10:$QJ$10, AU$4)</f>
        <v>-92020.203610077922</v>
      </c>
      <c r="AV20" s="45">
        <f>SUMIFS(Calculations!$I363:$QJ363, Calculations!$I$8:$QJ$8, AV$3, Calculations!$I$10:$QJ$10, AV$4)</f>
        <v>-90862.661564405687</v>
      </c>
      <c r="AW20" s="45">
        <f>SUMIFS(Calculations!$I363:$QJ363, Calculations!$I$8:$QJ$8, AW$3, Calculations!$I$10:$QJ$10, AW$4)</f>
        <v>-89670.044837207533</v>
      </c>
      <c r="AX20" s="45">
        <f>SUMIFS(Calculations!$I363:$QJ363, Calculations!$I$8:$QJ$8, AX$3, Calculations!$I$10:$QJ$10, AX$4)</f>
        <v>-88441.290630558549</v>
      </c>
      <c r="AY20" s="45">
        <f>SUMIFS(Calculations!$I363:$QJ363, Calculations!$I$8:$QJ$8, AY$3, Calculations!$I$10:$QJ$10, AY$4)</f>
        <v>-87175.303942693892</v>
      </c>
      <c r="AZ20" s="45">
        <f>SUMIFS(Calculations!$I363:$QJ363, Calculations!$I$8:$QJ$8, AZ$3, Calculations!$I$10:$QJ$10, AZ$4)</f>
        <v>-85870.956592200237</v>
      </c>
      <c r="BA20" s="45">
        <f>SUMIFS(Calculations!$I363:$QJ363, Calculations!$I$8:$QJ$8, BA$3, Calculations!$I$10:$QJ$10, BA$4)</f>
        <v>-84527.086212639289</v>
      </c>
      <c r="BB20" s="45">
        <f>SUMIFS(Calculations!$I363:$QJ363, Calculations!$I$8:$QJ$8, BB$3, Calculations!$I$10:$QJ$10, BB$4)</f>
        <v>-83142.495216707262</v>
      </c>
      <c r="BC20" s="45">
        <f>SUMIFS(Calculations!$I363:$QJ363, Calculations!$I$8:$QJ$8, BC$3, Calculations!$I$10:$QJ$10, BC$4)</f>
        <v>-81715.949729007494</v>
      </c>
      <c r="BD20" s="45">
        <f>SUMIFS(Calculations!$I363:$QJ363, Calculations!$I$8:$QJ$8, BD$3, Calculations!$I$10:$QJ$10, BD$4)</f>
        <v>-80246.178486484947</v>
      </c>
      <c r="BE20" s="45">
        <f>SUMIFS(Calculations!$I363:$QJ363, Calculations!$I$8:$QJ$8, BE$3, Calculations!$I$10:$QJ$10, BE$4)</f>
        <v>-78731.871705542726</v>
      </c>
      <c r="BF20" s="45">
        <f>SUMIFS(Calculations!$I363:$QJ363, Calculations!$I$8:$QJ$8, BF$3, Calculations!$I$10:$QJ$10, BF$4)</f>
        <v>-77171.679914831155</v>
      </c>
      <c r="BG20" s="45">
        <f>SUMIFS(Calculations!$I363:$QJ363, Calculations!$I$8:$QJ$8, BG$3, Calculations!$I$10:$QJ$10, BG$4)</f>
        <v>-75564.212752669249</v>
      </c>
      <c r="BH20" s="45">
        <f>SUMIFS(Calculations!$I363:$QJ363, Calculations!$I$8:$QJ$8, BH$3, Calculations!$I$10:$QJ$10, BH$4)</f>
        <v>-73908.037728026684</v>
      </c>
      <c r="BI20" s="45">
        <f>SUMIFS(Calculations!$I363:$QJ363, Calculations!$I$8:$QJ$8, BI$3, Calculations!$I$10:$QJ$10, BI$4)</f>
        <v>-72201.678943962397</v>
      </c>
      <c r="BJ20" s="45">
        <f>SUMIFS(Calculations!$I363:$QJ363, Calculations!$I$8:$QJ$8, BJ$3, Calculations!$I$10:$QJ$10, BJ$4)</f>
        <v>-70443.6157823822</v>
      </c>
      <c r="BK20" s="45">
        <f>SUMIFS(Calculations!$I363:$QJ363, Calculations!$I$8:$QJ$8, BK$3, Calculations!$I$10:$QJ$10, BK$4)</f>
        <v>-68632.281548942949</v>
      </c>
      <c r="BL20" s="45">
        <f>SUMIFS(Calculations!$I363:$QJ363, Calculations!$I$8:$QJ$8, BL$3, Calculations!$I$10:$QJ$10, BL$4)</f>
        <v>-66766.062076896254</v>
      </c>
      <c r="BM20" s="45">
        <f>SUMIFS(Calculations!$I363:$QJ363, Calculations!$I$8:$QJ$8, BM$3, Calculations!$I$10:$QJ$10, BM$4)</f>
        <v>-64843.294288627076</v>
      </c>
      <c r="BN20" s="45">
        <f>SUMIFS(Calculations!$I363:$QJ363, Calculations!$I$8:$QJ$8, BN$3, Calculations!$I$10:$QJ$10, BN$4)</f>
        <v>-62862.26471360556</v>
      </c>
      <c r="BO20" s="45">
        <f>SUMIFS(Calculations!$I363:$QJ363, Calculations!$I$8:$QJ$8, BO$3, Calculations!$I$10:$QJ$10, BO$4)</f>
        <v>-60821.207961431312</v>
      </c>
      <c r="BP20" s="45">
        <f>SUMIFS(Calculations!$I363:$QJ363, Calculations!$I$8:$QJ$8, BP$3, Calculations!$I$10:$QJ$10, BP$4)</f>
        <v>-58718.305148609434</v>
      </c>
      <c r="BQ20" s="45">
        <f>SUMIFS(Calculations!$I363:$QJ363, Calculations!$I$8:$QJ$8, BQ$3, Calculations!$I$10:$QJ$10, BQ$4)</f>
        <v>-56551.682277656233</v>
      </c>
      <c r="BR20" s="45">
        <f>SUMIFS(Calculations!$I363:$QJ363, Calculations!$I$8:$QJ$8, BR$3, Calculations!$I$10:$QJ$10, BR$4)</f>
        <v>-54319.408567090279</v>
      </c>
      <c r="BS20" s="45">
        <f>SUMIFS(Calculations!$I363:$QJ363, Calculations!$I$8:$QJ$8, BS$3, Calculations!$I$10:$QJ$10, BS$4)</f>
        <v>-52019.494730820479</v>
      </c>
      <c r="BT20" s="45">
        <f>SUMIFS(Calculations!$I363:$QJ363, Calculations!$I$8:$QJ$8, BT$3, Calculations!$I$10:$QJ$10, BT$4)</f>
        <v>-49649.891205397857</v>
      </c>
      <c r="BU20" s="45">
        <f>SUMIFS(Calculations!$I363:$QJ363, Calculations!$I$8:$QJ$8, BU$3, Calculations!$I$10:$QJ$10, BU$4)</f>
        <v>-47208.486323551406</v>
      </c>
      <c r="BV20" s="45">
        <f>SUMIFS(Calculations!$I363:$QJ363, Calculations!$I$8:$QJ$8, BV$3, Calculations!$I$10:$QJ$10, BV$4)</f>
        <v>-44693.104432380132</v>
      </c>
      <c r="BW20" s="45">
        <f>SUMIFS(Calculations!$I363:$QJ363, Calculations!$I$8:$QJ$8, BW$3, Calculations!$I$10:$QJ$10, BW$4)</f>
        <v>-42101.50395452448</v>
      </c>
      <c r="BX20" s="45">
        <f>SUMIFS(Calculations!$I363:$QJ363, Calculations!$I$8:$QJ$8, BX$3, Calculations!$I$10:$QJ$10, BX$4)</f>
        <v>-39431.375390589317</v>
      </c>
      <c r="BY20" s="45">
        <f>SUMIFS(Calculations!$I363:$QJ363, Calculations!$I$8:$QJ$8, BY$3, Calculations!$I$10:$QJ$10, BY$4)</f>
        <v>-36680.339261038345</v>
      </c>
      <c r="BZ20" s="45">
        <f>SUMIFS(Calculations!$I363:$QJ363, Calculations!$I$8:$QJ$8, BZ$3, Calculations!$I$10:$QJ$10, BZ$4)</f>
        <v>-33845.943985725862</v>
      </c>
      <c r="CA20" s="45">
        <f>SUMIFS(Calculations!$I363:$QJ363, Calculations!$I$8:$QJ$8, CA$3, Calculations!$I$10:$QJ$10, CA$4)</f>
        <v>-30925.663699176126</v>
      </c>
      <c r="CB20" s="45">
        <f>SUMIFS(Calculations!$I363:$QJ363, Calculations!$I$8:$QJ$8, CB$3, Calculations!$I$10:$QJ$10, CB$4)</f>
        <v>-27916.895999663655</v>
      </c>
      <c r="CC20" s="45">
        <f>SUMIFS(Calculations!$I363:$QJ363, Calculations!$I$8:$QJ$8, CC$3, Calculations!$I$10:$QJ$10, CC$4)</f>
        <v>-24816.959630088255</v>
      </c>
      <c r="CD20" s="45">
        <f>SUMIFS(Calculations!$I363:$QJ363, Calculations!$I$8:$QJ$8, CD$3, Calculations!$I$10:$QJ$10, CD$4)</f>
        <v>-21623.092088578349</v>
      </c>
      <c r="CE20" s="45">
        <f>SUMIFS(Calculations!$I363:$QJ363, Calculations!$I$8:$QJ$8, CE$3, Calculations!$I$10:$QJ$10, CE$4)</f>
        <v>-18332.447166693149</v>
      </c>
      <c r="CF20" s="45">
        <f>SUMIFS(Calculations!$I363:$QJ363, Calculations!$I$8:$QJ$8, CF$3, Calculations!$I$10:$QJ$10, CF$4)</f>
        <v>-14942.092413029908</v>
      </c>
      <c r="CG20" s="45">
        <f>SUMIFS(Calculations!$I363:$QJ363, Calculations!$I$8:$QJ$8, CG$3, Calculations!$I$10:$QJ$10, CG$4)</f>
        <v>-11449.006519975917</v>
      </c>
      <c r="CH20" s="45">
        <f>SUMIFS(Calculations!$I363:$QJ363, Calculations!$I$8:$QJ$8, CH$3, Calculations!$I$10:$QJ$10, CH$4)</f>
        <v>-7850.0766312764972</v>
      </c>
      <c r="CI20" s="45">
        <f>SUMIFS(Calculations!$I363:$QJ363, Calculations!$I$8:$QJ$8, CI$3, Calculations!$I$10:$QJ$10, CI$4)</f>
        <v>-4142.0955680195957</v>
      </c>
      <c r="CJ20" s="45">
        <f>SUMIFS(Calculations!$I363:$QJ363, Calculations!$I$8:$QJ$8, CJ$3, Calculations!$I$10:$QJ$10, CJ$4)</f>
        <v>-321.7589705649479</v>
      </c>
      <c r="CK20" s="45">
        <f>SUMIFS(Calculations!$I363:$QJ363, Calculations!$I$8:$QJ$8, CK$3, Calculations!$I$10:$QJ$10, CK$4)</f>
        <v>3614.3376461291741</v>
      </c>
      <c r="CL20" s="45">
        <f>SUMIFS(Calculations!$I363:$QJ363, Calculations!$I$8:$QJ$8, CL$3, Calculations!$I$10:$QJ$10, CL$4)</f>
        <v>7669.7019264057453</v>
      </c>
      <c r="CM20" s="45">
        <f>SUMIFS(Calculations!$I363:$QJ363, Calculations!$I$8:$QJ$8, CM$3, Calculations!$I$10:$QJ$10, CM$4)</f>
        <v>11847.947799738973</v>
      </c>
      <c r="CN20" s="45">
        <f>SUMIFS(Calculations!$I363:$QJ363, Calculations!$I$8:$QJ$8, CN$3, Calculations!$I$10:$QJ$10, CN$4)</f>
        <v>16152.798701280073</v>
      </c>
      <c r="CO20" s="45">
        <f>SUMIFS(Calculations!$I363:$QJ363, Calculations!$I$8:$QJ$8, CO$3, Calculations!$I$10:$QJ$10, CO$4)</f>
        <v>20588.090889988773</v>
      </c>
      <c r="CP20" s="45">
        <f>SUMIFS(Calculations!$I363:$QJ363, Calculations!$I$8:$QJ$8, CP$3, Calculations!$I$10:$QJ$10, CP$4)</f>
        <v>25157.77686730753</v>
      </c>
      <c r="CQ20" s="45">
        <f>SUMIFS(Calculations!$I363:$QJ363, Calculations!$I$8:$QJ$8, CQ$3, Calculations!$I$10:$QJ$10, CQ$4)</f>
        <v>29865.928899425024</v>
      </c>
      <c r="CR20" s="45">
        <f>SUMIFS(Calculations!$I363:$QJ363, Calculations!$I$8:$QJ$8, CR$3, Calculations!$I$10:$QJ$10, CR$4)</f>
        <v>34716.742646267718</v>
      </c>
      <c r="CS20" s="45">
        <f>SUMIFS(Calculations!$I363:$QJ363, Calculations!$I$8:$QJ$8, CS$3, Calculations!$I$10:$QJ$10, CS$4)</f>
        <v>39714.540900453489</v>
      </c>
      <c r="CT20" s="45">
        <f>SUMIFS(Calculations!$I363:$QJ363, Calculations!$I$8:$QJ$8, CT$3, Calculations!$I$10:$QJ$10, CT$4)</f>
        <v>44863.777439539335</v>
      </c>
      <c r="CU20" s="45">
        <f>SUMIFS(Calculations!$I363:$QJ363, Calculations!$I$8:$QJ$8, CU$3, Calculations!$I$10:$QJ$10, CU$4)</f>
        <v>50169.04099499603</v>
      </c>
      <c r="CV20" s="45">
        <f>SUMIFS(Calculations!$I363:$QJ363, Calculations!$I$8:$QJ$8, CV$3, Calculations!$I$10:$QJ$10, CV$4)</f>
        <v>55635.059341446613</v>
      </c>
      <c r="CW20" s="45">
        <f>SUMIFS(Calculations!$I363:$QJ363, Calculations!$I$8:$QJ$8, CW$3, Calculations!$I$10:$QJ$10, CW$4)</f>
        <v>61266.703509813007</v>
      </c>
      <c r="CX20" s="45">
        <f>SUMIFS(Calculations!$I363:$QJ363, Calculations!$I$8:$QJ$8, CX$3, Calculations!$I$10:$QJ$10, CX$4)</f>
        <v>67068.992128125057</v>
      </c>
      <c r="CY20" s="45">
        <f>SUMIFS(Calculations!$I363:$QJ363, Calculations!$I$8:$QJ$8, CY$3, Calculations!$I$10:$QJ$10, CY$4)</f>
        <v>73047.095893860591</v>
      </c>
      <c r="CZ20" s="45">
        <f>SUMIFS(Calculations!$I363:$QJ363, Calculations!$I$8:$QJ$8, CZ$3, Calculations!$I$10:$QJ$10, CZ$4)</f>
        <v>79206.342181801665</v>
      </c>
      <c r="DA20" s="45">
        <f>SUMIFS(Calculations!$I363:$QJ363, Calculations!$I$8:$QJ$8, DA$3, Calculations!$I$10:$QJ$10, DA$4)</f>
        <v>85552.219791513649</v>
      </c>
      <c r="DB20" s="45">
        <f>SUMIFS(Calculations!$I363:$QJ363, Calculations!$I$8:$QJ$8, DB$3, Calculations!$I$10:$QJ$10, DB$4)</f>
        <v>92090.383838677517</v>
      </c>
      <c r="DC20" s="45">
        <f>SUMIFS(Calculations!$I363:$QJ363, Calculations!$I$8:$QJ$8, DC$3, Calculations!$I$10:$QJ$10, DC$4)</f>
        <v>31751.1651817725</v>
      </c>
      <c r="DD20" s="45">
        <f>SUMIFS(Calculations!$I363:$QJ363, Calculations!$I$8:$QJ$8, DD$3, Calculations!$I$10:$QJ$10, DD$4)</f>
        <v>0</v>
      </c>
      <c r="DE20" s="45">
        <f>SUMIFS(Calculations!$I363:$QJ363, Calculations!$I$8:$QJ$8, DE$3, Calculations!$I$10:$QJ$10, DE$4)</f>
        <v>0</v>
      </c>
      <c r="DF20" s="45">
        <f>SUMIFS(Calculations!$I363:$QJ363, Calculations!$I$8:$QJ$8, DF$3, Calculations!$I$10:$QJ$10, DF$4)</f>
        <v>0</v>
      </c>
      <c r="DG20" s="45">
        <f>SUMIFS(Calculations!$I363:$QJ363, Calculations!$I$8:$QJ$8, DG$3, Calculations!$I$10:$QJ$10, DG$4)</f>
        <v>0</v>
      </c>
      <c r="DH20" s="45">
        <f>SUMIFS(Calculations!$I363:$QJ363, Calculations!$I$8:$QJ$8, DH$3, Calculations!$I$10:$QJ$10, DH$4)</f>
        <v>0</v>
      </c>
      <c r="DI20" s="45">
        <f>SUMIFS(Calculations!$I363:$QJ363, Calculations!$I$8:$QJ$8, DI$3, Calculations!$I$10:$QJ$10, DI$4)</f>
        <v>0</v>
      </c>
      <c r="DJ20" s="45">
        <f>SUMIFS(Calculations!$I363:$QJ363, Calculations!$I$8:$QJ$8, DJ$3, Calculations!$I$10:$QJ$10, DJ$4)</f>
        <v>0</v>
      </c>
      <c r="DK20" s="45">
        <f>SUMIFS(Calculations!$I363:$QJ363, Calculations!$I$8:$QJ$8, DK$3, Calculations!$I$10:$QJ$10, DK$4)</f>
        <v>0</v>
      </c>
      <c r="DL20" s="45"/>
      <c r="DM20" s="45"/>
      <c r="DN20" s="45"/>
      <c r="DO20" s="45"/>
      <c r="DP20" s="45"/>
      <c r="DQ20" s="45"/>
      <c r="DR20" s="45"/>
      <c r="DS20" s="45"/>
      <c r="DT20" s="45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45"/>
      <c r="ER20" s="45"/>
      <c r="ES20" s="45"/>
      <c r="ET20" s="45"/>
      <c r="EU20" s="45"/>
      <c r="EV20" s="45"/>
      <c r="EW20" s="45"/>
      <c r="EX20" s="45"/>
      <c r="EY20" s="45"/>
      <c r="EZ20" s="45"/>
      <c r="FA20" s="45"/>
    </row>
    <row r="21" spans="1:157" ht="15" customHeight="1">
      <c r="B21" s="3"/>
      <c r="C21" s="3" t="str">
        <f>Calculations!C364</f>
        <v>add: Interest on Reserve Accounts</v>
      </c>
      <c r="D21" s="3"/>
      <c r="E21" s="79" t="str">
        <f>Calculations!E364</f>
        <v>EUR</v>
      </c>
      <c r="G21" s="66">
        <f>SUM(H21:FA21)</f>
        <v>0</v>
      </c>
      <c r="H21" s="45">
        <f>SUMIFS(Calculations!$I364:$QJ364, Calculations!$I$8:$QJ$8, H$3, Calculations!$I$10:$QJ$10, H$4)</f>
        <v>0</v>
      </c>
      <c r="I21" s="45">
        <f>SUMIFS(Calculations!$I364:$QJ364, Calculations!$I$8:$QJ$8, I$3, Calculations!$I$10:$QJ$10, I$4)</f>
        <v>0</v>
      </c>
      <c r="J21" s="45">
        <f>SUMIFS(Calculations!$I364:$QJ364, Calculations!$I$8:$QJ$8, J$3, Calculations!$I$10:$QJ$10, J$4)</f>
        <v>0</v>
      </c>
      <c r="K21" s="45">
        <f>SUMIFS(Calculations!$I364:$QJ364, Calculations!$I$8:$QJ$8, K$3, Calculations!$I$10:$QJ$10, K$4)</f>
        <v>0</v>
      </c>
      <c r="L21" s="45">
        <f>SUMIFS(Calculations!$I364:$QJ364, Calculations!$I$8:$QJ$8, L$3, Calculations!$I$10:$QJ$10, L$4)</f>
        <v>0</v>
      </c>
      <c r="M21" s="45">
        <f>SUMIFS(Calculations!$I364:$QJ364, Calculations!$I$8:$QJ$8, M$3, Calculations!$I$10:$QJ$10, M$4)</f>
        <v>0</v>
      </c>
      <c r="N21" s="45">
        <f>SUMIFS(Calculations!$I364:$QJ364, Calculations!$I$8:$QJ$8, N$3, Calculations!$I$10:$QJ$10, N$4)</f>
        <v>0</v>
      </c>
      <c r="O21" s="45">
        <f>SUMIFS(Calculations!$I364:$QJ364, Calculations!$I$8:$QJ$8, O$3, Calculations!$I$10:$QJ$10, O$4)</f>
        <v>0</v>
      </c>
      <c r="P21" s="45">
        <f>SUMIFS(Calculations!$I364:$QJ364, Calculations!$I$8:$QJ$8, P$3, Calculations!$I$10:$QJ$10, P$4)</f>
        <v>0</v>
      </c>
      <c r="Q21" s="45">
        <f>SUMIFS(Calculations!$I364:$QJ364, Calculations!$I$8:$QJ$8, Q$3, Calculations!$I$10:$QJ$10, Q$4)</f>
        <v>0</v>
      </c>
      <c r="R21" s="45">
        <f>SUMIFS(Calculations!$I364:$QJ364, Calculations!$I$8:$QJ$8, R$3, Calculations!$I$10:$QJ$10, R$4)</f>
        <v>0</v>
      </c>
      <c r="S21" s="45">
        <f>SUMIFS(Calculations!$I364:$QJ364, Calculations!$I$8:$QJ$8, S$3, Calculations!$I$10:$QJ$10, S$4)</f>
        <v>0</v>
      </c>
      <c r="T21" s="45">
        <f>SUMIFS(Calculations!$I364:$QJ364, Calculations!$I$8:$QJ$8, T$3, Calculations!$I$10:$QJ$10, T$4)</f>
        <v>0</v>
      </c>
      <c r="U21" s="45">
        <f>SUMIFS(Calculations!$I364:$QJ364, Calculations!$I$8:$QJ$8, U$3, Calculations!$I$10:$QJ$10, U$4)</f>
        <v>0</v>
      </c>
      <c r="V21" s="45">
        <f>SUMIFS(Calculations!$I364:$QJ364, Calculations!$I$8:$QJ$8, V$3, Calculations!$I$10:$QJ$10, V$4)</f>
        <v>0</v>
      </c>
      <c r="W21" s="45">
        <f>SUMIFS(Calculations!$I364:$QJ364, Calculations!$I$8:$QJ$8, W$3, Calculations!$I$10:$QJ$10, W$4)</f>
        <v>0</v>
      </c>
      <c r="X21" s="45">
        <f>SUMIFS(Calculations!$I364:$QJ364, Calculations!$I$8:$QJ$8, X$3, Calculations!$I$10:$QJ$10, X$4)</f>
        <v>0</v>
      </c>
      <c r="Y21" s="45">
        <f>SUMIFS(Calculations!$I364:$QJ364, Calculations!$I$8:$QJ$8, Y$3, Calculations!$I$10:$QJ$10, Y$4)</f>
        <v>0</v>
      </c>
      <c r="Z21" s="45">
        <f>SUMIFS(Calculations!$I364:$QJ364, Calculations!$I$8:$QJ$8, Z$3, Calculations!$I$10:$QJ$10, Z$4)</f>
        <v>0</v>
      </c>
      <c r="AA21" s="45">
        <f>SUMIFS(Calculations!$I364:$QJ364, Calculations!$I$8:$QJ$8, AA$3, Calculations!$I$10:$QJ$10, AA$4)</f>
        <v>0</v>
      </c>
      <c r="AB21" s="45">
        <f>SUMIFS(Calculations!$I364:$QJ364, Calculations!$I$8:$QJ$8, AB$3, Calculations!$I$10:$QJ$10, AB$4)</f>
        <v>0</v>
      </c>
      <c r="AC21" s="45">
        <f>SUMIFS(Calculations!$I364:$QJ364, Calculations!$I$8:$QJ$8, AC$3, Calculations!$I$10:$QJ$10, AC$4)</f>
        <v>0</v>
      </c>
      <c r="AD21" s="45">
        <f>SUMIFS(Calculations!$I364:$QJ364, Calculations!$I$8:$QJ$8, AD$3, Calculations!$I$10:$QJ$10, AD$4)</f>
        <v>0</v>
      </c>
      <c r="AE21" s="45">
        <f>SUMIFS(Calculations!$I364:$QJ364, Calculations!$I$8:$QJ$8, AE$3, Calculations!$I$10:$QJ$10, AE$4)</f>
        <v>0</v>
      </c>
      <c r="AF21" s="45">
        <f>SUMIFS(Calculations!$I364:$QJ364, Calculations!$I$8:$QJ$8, AF$3, Calculations!$I$10:$QJ$10, AF$4)</f>
        <v>0</v>
      </c>
      <c r="AG21" s="45">
        <f>SUMIFS(Calculations!$I364:$QJ364, Calculations!$I$8:$QJ$8, AG$3, Calculations!$I$10:$QJ$10, AG$4)</f>
        <v>0</v>
      </c>
      <c r="AH21" s="45">
        <f>SUMIFS(Calculations!$I364:$QJ364, Calculations!$I$8:$QJ$8, AH$3, Calculations!$I$10:$QJ$10, AH$4)</f>
        <v>0</v>
      </c>
      <c r="AI21" s="45">
        <f>SUMIFS(Calculations!$I364:$QJ364, Calculations!$I$8:$QJ$8, AI$3, Calculations!$I$10:$QJ$10, AI$4)</f>
        <v>0</v>
      </c>
      <c r="AJ21" s="45">
        <f>SUMIFS(Calculations!$I364:$QJ364, Calculations!$I$8:$QJ$8, AJ$3, Calculations!$I$10:$QJ$10, AJ$4)</f>
        <v>0</v>
      </c>
      <c r="AK21" s="45">
        <f>SUMIFS(Calculations!$I364:$QJ364, Calculations!$I$8:$QJ$8, AK$3, Calculations!$I$10:$QJ$10, AK$4)</f>
        <v>0</v>
      </c>
      <c r="AL21" s="45">
        <f>SUMIFS(Calculations!$I364:$QJ364, Calculations!$I$8:$QJ$8, AL$3, Calculations!$I$10:$QJ$10, AL$4)</f>
        <v>0</v>
      </c>
      <c r="AM21" s="45">
        <f>SUMIFS(Calculations!$I364:$QJ364, Calculations!$I$8:$QJ$8, AM$3, Calculations!$I$10:$QJ$10, AM$4)</f>
        <v>0</v>
      </c>
      <c r="AN21" s="45">
        <f>SUMIFS(Calculations!$I364:$QJ364, Calculations!$I$8:$QJ$8, AN$3, Calculations!$I$10:$QJ$10, AN$4)</f>
        <v>0</v>
      </c>
      <c r="AO21" s="45">
        <f>SUMIFS(Calculations!$I364:$QJ364, Calculations!$I$8:$QJ$8, AO$3, Calculations!$I$10:$QJ$10, AO$4)</f>
        <v>0</v>
      </c>
      <c r="AP21" s="45">
        <f>SUMIFS(Calculations!$I364:$QJ364, Calculations!$I$8:$QJ$8, AP$3, Calculations!$I$10:$QJ$10, AP$4)</f>
        <v>0</v>
      </c>
      <c r="AQ21" s="45">
        <f>SUMIFS(Calculations!$I364:$QJ364, Calculations!$I$8:$QJ$8, AQ$3, Calculations!$I$10:$QJ$10, AQ$4)</f>
        <v>0</v>
      </c>
      <c r="AR21" s="45">
        <f>SUMIFS(Calculations!$I364:$QJ364, Calculations!$I$8:$QJ$8, AR$3, Calculations!$I$10:$QJ$10, AR$4)</f>
        <v>0</v>
      </c>
      <c r="AS21" s="45">
        <f>SUMIFS(Calculations!$I364:$QJ364, Calculations!$I$8:$QJ$8, AS$3, Calculations!$I$10:$QJ$10, AS$4)</f>
        <v>0</v>
      </c>
      <c r="AT21" s="45">
        <f>SUMIFS(Calculations!$I364:$QJ364, Calculations!$I$8:$QJ$8, AT$3, Calculations!$I$10:$QJ$10, AT$4)</f>
        <v>0</v>
      </c>
      <c r="AU21" s="45">
        <f>SUMIFS(Calculations!$I364:$QJ364, Calculations!$I$8:$QJ$8, AU$3, Calculations!$I$10:$QJ$10, AU$4)</f>
        <v>0</v>
      </c>
      <c r="AV21" s="45">
        <f>SUMIFS(Calculations!$I364:$QJ364, Calculations!$I$8:$QJ$8, AV$3, Calculations!$I$10:$QJ$10, AV$4)</f>
        <v>0</v>
      </c>
      <c r="AW21" s="45">
        <f>SUMIFS(Calculations!$I364:$QJ364, Calculations!$I$8:$QJ$8, AW$3, Calculations!$I$10:$QJ$10, AW$4)</f>
        <v>0</v>
      </c>
      <c r="AX21" s="45">
        <f>SUMIFS(Calculations!$I364:$QJ364, Calculations!$I$8:$QJ$8, AX$3, Calculations!$I$10:$QJ$10, AX$4)</f>
        <v>0</v>
      </c>
      <c r="AY21" s="45">
        <f>SUMIFS(Calculations!$I364:$QJ364, Calculations!$I$8:$QJ$8, AY$3, Calculations!$I$10:$QJ$10, AY$4)</f>
        <v>0</v>
      </c>
      <c r="AZ21" s="45">
        <f>SUMIFS(Calculations!$I364:$QJ364, Calculations!$I$8:$QJ$8, AZ$3, Calculations!$I$10:$QJ$10, AZ$4)</f>
        <v>0</v>
      </c>
      <c r="BA21" s="45">
        <f>SUMIFS(Calculations!$I364:$QJ364, Calculations!$I$8:$QJ$8, BA$3, Calculations!$I$10:$QJ$10, BA$4)</f>
        <v>0</v>
      </c>
      <c r="BB21" s="45">
        <f>SUMIFS(Calculations!$I364:$QJ364, Calculations!$I$8:$QJ$8, BB$3, Calculations!$I$10:$QJ$10, BB$4)</f>
        <v>0</v>
      </c>
      <c r="BC21" s="45">
        <f>SUMIFS(Calculations!$I364:$QJ364, Calculations!$I$8:$QJ$8, BC$3, Calculations!$I$10:$QJ$10, BC$4)</f>
        <v>0</v>
      </c>
      <c r="BD21" s="45">
        <f>SUMIFS(Calculations!$I364:$QJ364, Calculations!$I$8:$QJ$8, BD$3, Calculations!$I$10:$QJ$10, BD$4)</f>
        <v>0</v>
      </c>
      <c r="BE21" s="45">
        <f>SUMIFS(Calculations!$I364:$QJ364, Calculations!$I$8:$QJ$8, BE$3, Calculations!$I$10:$QJ$10, BE$4)</f>
        <v>0</v>
      </c>
      <c r="BF21" s="45">
        <f>SUMIFS(Calculations!$I364:$QJ364, Calculations!$I$8:$QJ$8, BF$3, Calculations!$I$10:$QJ$10, BF$4)</f>
        <v>0</v>
      </c>
      <c r="BG21" s="45">
        <f>SUMIFS(Calculations!$I364:$QJ364, Calculations!$I$8:$QJ$8, BG$3, Calculations!$I$10:$QJ$10, BG$4)</f>
        <v>0</v>
      </c>
      <c r="BH21" s="45">
        <f>SUMIFS(Calculations!$I364:$QJ364, Calculations!$I$8:$QJ$8, BH$3, Calculations!$I$10:$QJ$10, BH$4)</f>
        <v>0</v>
      </c>
      <c r="BI21" s="45">
        <f>SUMIFS(Calculations!$I364:$QJ364, Calculations!$I$8:$QJ$8, BI$3, Calculations!$I$10:$QJ$10, BI$4)</f>
        <v>0</v>
      </c>
      <c r="BJ21" s="45">
        <f>SUMIFS(Calculations!$I364:$QJ364, Calculations!$I$8:$QJ$8, BJ$3, Calculations!$I$10:$QJ$10, BJ$4)</f>
        <v>0</v>
      </c>
      <c r="BK21" s="45">
        <f>SUMIFS(Calculations!$I364:$QJ364, Calculations!$I$8:$QJ$8, BK$3, Calculations!$I$10:$QJ$10, BK$4)</f>
        <v>0</v>
      </c>
      <c r="BL21" s="45">
        <f>SUMIFS(Calculations!$I364:$QJ364, Calculations!$I$8:$QJ$8, BL$3, Calculations!$I$10:$QJ$10, BL$4)</f>
        <v>0</v>
      </c>
      <c r="BM21" s="45">
        <f>SUMIFS(Calculations!$I364:$QJ364, Calculations!$I$8:$QJ$8, BM$3, Calculations!$I$10:$QJ$10, BM$4)</f>
        <v>0</v>
      </c>
      <c r="BN21" s="45">
        <f>SUMIFS(Calculations!$I364:$QJ364, Calculations!$I$8:$QJ$8, BN$3, Calculations!$I$10:$QJ$10, BN$4)</f>
        <v>0</v>
      </c>
      <c r="BO21" s="45">
        <f>SUMIFS(Calculations!$I364:$QJ364, Calculations!$I$8:$QJ$8, BO$3, Calculations!$I$10:$QJ$10, BO$4)</f>
        <v>0</v>
      </c>
      <c r="BP21" s="45">
        <f>SUMIFS(Calculations!$I364:$QJ364, Calculations!$I$8:$QJ$8, BP$3, Calculations!$I$10:$QJ$10, BP$4)</f>
        <v>0</v>
      </c>
      <c r="BQ21" s="45">
        <f>SUMIFS(Calculations!$I364:$QJ364, Calculations!$I$8:$QJ$8, BQ$3, Calculations!$I$10:$QJ$10, BQ$4)</f>
        <v>0</v>
      </c>
      <c r="BR21" s="45">
        <f>SUMIFS(Calculations!$I364:$QJ364, Calculations!$I$8:$QJ$8, BR$3, Calculations!$I$10:$QJ$10, BR$4)</f>
        <v>0</v>
      </c>
      <c r="BS21" s="45">
        <f>SUMIFS(Calculations!$I364:$QJ364, Calculations!$I$8:$QJ$8, BS$3, Calculations!$I$10:$QJ$10, BS$4)</f>
        <v>0</v>
      </c>
      <c r="BT21" s="45">
        <f>SUMIFS(Calculations!$I364:$QJ364, Calculations!$I$8:$QJ$8, BT$3, Calculations!$I$10:$QJ$10, BT$4)</f>
        <v>0</v>
      </c>
      <c r="BU21" s="45">
        <f>SUMIFS(Calculations!$I364:$QJ364, Calculations!$I$8:$QJ$8, BU$3, Calculations!$I$10:$QJ$10, BU$4)</f>
        <v>0</v>
      </c>
      <c r="BV21" s="45">
        <f>SUMIFS(Calculations!$I364:$QJ364, Calculations!$I$8:$QJ$8, BV$3, Calculations!$I$10:$QJ$10, BV$4)</f>
        <v>0</v>
      </c>
      <c r="BW21" s="45">
        <f>SUMIFS(Calculations!$I364:$QJ364, Calculations!$I$8:$QJ$8, BW$3, Calculations!$I$10:$QJ$10, BW$4)</f>
        <v>0</v>
      </c>
      <c r="BX21" s="45">
        <f>SUMIFS(Calculations!$I364:$QJ364, Calculations!$I$8:$QJ$8, BX$3, Calculations!$I$10:$QJ$10, BX$4)</f>
        <v>0</v>
      </c>
      <c r="BY21" s="45">
        <f>SUMIFS(Calculations!$I364:$QJ364, Calculations!$I$8:$QJ$8, BY$3, Calculations!$I$10:$QJ$10, BY$4)</f>
        <v>0</v>
      </c>
      <c r="BZ21" s="45">
        <f>SUMIFS(Calculations!$I364:$QJ364, Calculations!$I$8:$QJ$8, BZ$3, Calculations!$I$10:$QJ$10, BZ$4)</f>
        <v>0</v>
      </c>
      <c r="CA21" s="45">
        <f>SUMIFS(Calculations!$I364:$QJ364, Calculations!$I$8:$QJ$8, CA$3, Calculations!$I$10:$QJ$10, CA$4)</f>
        <v>0</v>
      </c>
      <c r="CB21" s="45">
        <f>SUMIFS(Calculations!$I364:$QJ364, Calculations!$I$8:$QJ$8, CB$3, Calculations!$I$10:$QJ$10, CB$4)</f>
        <v>0</v>
      </c>
      <c r="CC21" s="45">
        <f>SUMIFS(Calculations!$I364:$QJ364, Calculations!$I$8:$QJ$8, CC$3, Calculations!$I$10:$QJ$10, CC$4)</f>
        <v>0</v>
      </c>
      <c r="CD21" s="45">
        <f>SUMIFS(Calculations!$I364:$QJ364, Calculations!$I$8:$QJ$8, CD$3, Calculations!$I$10:$QJ$10, CD$4)</f>
        <v>0</v>
      </c>
      <c r="CE21" s="45">
        <f>SUMIFS(Calculations!$I364:$QJ364, Calculations!$I$8:$QJ$8, CE$3, Calculations!$I$10:$QJ$10, CE$4)</f>
        <v>0</v>
      </c>
      <c r="CF21" s="45">
        <f>SUMIFS(Calculations!$I364:$QJ364, Calculations!$I$8:$QJ$8, CF$3, Calculations!$I$10:$QJ$10, CF$4)</f>
        <v>0</v>
      </c>
      <c r="CG21" s="45">
        <f>SUMIFS(Calculations!$I364:$QJ364, Calculations!$I$8:$QJ$8, CG$3, Calculations!$I$10:$QJ$10, CG$4)</f>
        <v>0</v>
      </c>
      <c r="CH21" s="45">
        <f>SUMIFS(Calculations!$I364:$QJ364, Calculations!$I$8:$QJ$8, CH$3, Calculations!$I$10:$QJ$10, CH$4)</f>
        <v>0</v>
      </c>
      <c r="CI21" s="45">
        <f>SUMIFS(Calculations!$I364:$QJ364, Calculations!$I$8:$QJ$8, CI$3, Calculations!$I$10:$QJ$10, CI$4)</f>
        <v>0</v>
      </c>
      <c r="CJ21" s="45">
        <f>SUMIFS(Calculations!$I364:$QJ364, Calculations!$I$8:$QJ$8, CJ$3, Calculations!$I$10:$QJ$10, CJ$4)</f>
        <v>0</v>
      </c>
      <c r="CK21" s="45">
        <f>SUMIFS(Calculations!$I364:$QJ364, Calculations!$I$8:$QJ$8, CK$3, Calculations!$I$10:$QJ$10, CK$4)</f>
        <v>0</v>
      </c>
      <c r="CL21" s="45">
        <f>SUMIFS(Calculations!$I364:$QJ364, Calculations!$I$8:$QJ$8, CL$3, Calculations!$I$10:$QJ$10, CL$4)</f>
        <v>0</v>
      </c>
      <c r="CM21" s="45">
        <f>SUMIFS(Calculations!$I364:$QJ364, Calculations!$I$8:$QJ$8, CM$3, Calculations!$I$10:$QJ$10, CM$4)</f>
        <v>0</v>
      </c>
      <c r="CN21" s="45">
        <f>SUMIFS(Calculations!$I364:$QJ364, Calculations!$I$8:$QJ$8, CN$3, Calculations!$I$10:$QJ$10, CN$4)</f>
        <v>0</v>
      </c>
      <c r="CO21" s="45">
        <f>SUMIFS(Calculations!$I364:$QJ364, Calculations!$I$8:$QJ$8, CO$3, Calculations!$I$10:$QJ$10, CO$4)</f>
        <v>0</v>
      </c>
      <c r="CP21" s="45">
        <f>SUMIFS(Calculations!$I364:$QJ364, Calculations!$I$8:$QJ$8, CP$3, Calculations!$I$10:$QJ$10, CP$4)</f>
        <v>0</v>
      </c>
      <c r="CQ21" s="45">
        <f>SUMIFS(Calculations!$I364:$QJ364, Calculations!$I$8:$QJ$8, CQ$3, Calculations!$I$10:$QJ$10, CQ$4)</f>
        <v>0</v>
      </c>
      <c r="CR21" s="45">
        <f>SUMIFS(Calculations!$I364:$QJ364, Calculations!$I$8:$QJ$8, CR$3, Calculations!$I$10:$QJ$10, CR$4)</f>
        <v>0</v>
      </c>
      <c r="CS21" s="45">
        <f>SUMIFS(Calculations!$I364:$QJ364, Calculations!$I$8:$QJ$8, CS$3, Calculations!$I$10:$QJ$10, CS$4)</f>
        <v>0</v>
      </c>
      <c r="CT21" s="45">
        <f>SUMIFS(Calculations!$I364:$QJ364, Calculations!$I$8:$QJ$8, CT$3, Calculations!$I$10:$QJ$10, CT$4)</f>
        <v>0</v>
      </c>
      <c r="CU21" s="45">
        <f>SUMIFS(Calculations!$I364:$QJ364, Calculations!$I$8:$QJ$8, CU$3, Calculations!$I$10:$QJ$10, CU$4)</f>
        <v>0</v>
      </c>
      <c r="CV21" s="45">
        <f>SUMIFS(Calculations!$I364:$QJ364, Calculations!$I$8:$QJ$8, CV$3, Calculations!$I$10:$QJ$10, CV$4)</f>
        <v>0</v>
      </c>
      <c r="CW21" s="45">
        <f>SUMIFS(Calculations!$I364:$QJ364, Calculations!$I$8:$QJ$8, CW$3, Calculations!$I$10:$QJ$10, CW$4)</f>
        <v>0</v>
      </c>
      <c r="CX21" s="45">
        <f>SUMIFS(Calculations!$I364:$QJ364, Calculations!$I$8:$QJ$8, CX$3, Calculations!$I$10:$QJ$10, CX$4)</f>
        <v>0</v>
      </c>
      <c r="CY21" s="45">
        <f>SUMIFS(Calculations!$I364:$QJ364, Calculations!$I$8:$QJ$8, CY$3, Calculations!$I$10:$QJ$10, CY$4)</f>
        <v>0</v>
      </c>
      <c r="CZ21" s="45">
        <f>SUMIFS(Calculations!$I364:$QJ364, Calculations!$I$8:$QJ$8, CZ$3, Calculations!$I$10:$QJ$10, CZ$4)</f>
        <v>0</v>
      </c>
      <c r="DA21" s="45">
        <f>SUMIFS(Calculations!$I364:$QJ364, Calculations!$I$8:$QJ$8, DA$3, Calculations!$I$10:$QJ$10, DA$4)</f>
        <v>0</v>
      </c>
      <c r="DB21" s="45">
        <f>SUMIFS(Calculations!$I364:$QJ364, Calculations!$I$8:$QJ$8, DB$3, Calculations!$I$10:$QJ$10, DB$4)</f>
        <v>0</v>
      </c>
      <c r="DC21" s="45">
        <f>SUMIFS(Calculations!$I364:$QJ364, Calculations!$I$8:$QJ$8, DC$3, Calculations!$I$10:$QJ$10, DC$4)</f>
        <v>0</v>
      </c>
      <c r="DD21" s="45">
        <f>SUMIFS(Calculations!$I364:$QJ364, Calculations!$I$8:$QJ$8, DD$3, Calculations!$I$10:$QJ$10, DD$4)</f>
        <v>0</v>
      </c>
      <c r="DE21" s="45">
        <f>SUMIFS(Calculations!$I364:$QJ364, Calculations!$I$8:$QJ$8, DE$3, Calculations!$I$10:$QJ$10, DE$4)</f>
        <v>0</v>
      </c>
      <c r="DF21" s="45">
        <f>SUMIFS(Calculations!$I364:$QJ364, Calculations!$I$8:$QJ$8, DF$3, Calculations!$I$10:$QJ$10, DF$4)</f>
        <v>0</v>
      </c>
      <c r="DG21" s="45">
        <f>SUMIFS(Calculations!$I364:$QJ364, Calculations!$I$8:$QJ$8, DG$3, Calculations!$I$10:$QJ$10, DG$4)</f>
        <v>0</v>
      </c>
      <c r="DH21" s="45">
        <f>SUMIFS(Calculations!$I364:$QJ364, Calculations!$I$8:$QJ$8, DH$3, Calculations!$I$10:$QJ$10, DH$4)</f>
        <v>0</v>
      </c>
      <c r="DI21" s="45">
        <f>SUMIFS(Calculations!$I364:$QJ364, Calculations!$I$8:$QJ$8, DI$3, Calculations!$I$10:$QJ$10, DI$4)</f>
        <v>0</v>
      </c>
      <c r="DJ21" s="45">
        <f>SUMIFS(Calculations!$I364:$QJ364, Calculations!$I$8:$QJ$8, DJ$3, Calculations!$I$10:$QJ$10, DJ$4)</f>
        <v>0</v>
      </c>
      <c r="DK21" s="45">
        <f>SUMIFS(Calculations!$I364:$QJ364, Calculations!$I$8:$QJ$8, DK$3, Calculations!$I$10:$QJ$10, DK$4)</f>
        <v>0</v>
      </c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</row>
    <row r="22" spans="1:157" ht="15" customHeight="1">
      <c r="B22" s="3"/>
      <c r="C22" s="9" t="str">
        <f>Calculations!C365</f>
        <v>EBT</v>
      </c>
      <c r="D22" s="14"/>
      <c r="E22" s="100" t="str">
        <f>Calculations!E365</f>
        <v>EUR</v>
      </c>
      <c r="F22" s="12"/>
      <c r="G22" s="99">
        <f ca="1">SUM(H22:FA22)</f>
        <v>7267233.7884217864</v>
      </c>
      <c r="H22" s="106">
        <f t="shared" ref="H22:BR22" si="97">H17+SUM(H19:H21)</f>
        <v>0</v>
      </c>
      <c r="I22" s="106">
        <f t="shared" si="97"/>
        <v>0</v>
      </c>
      <c r="J22" s="106">
        <f t="shared" si="97"/>
        <v>0</v>
      </c>
      <c r="K22" s="106">
        <f t="shared" si="97"/>
        <v>0</v>
      </c>
      <c r="L22" s="106">
        <f t="shared" si="97"/>
        <v>0</v>
      </c>
      <c r="M22" s="106">
        <f t="shared" si="97"/>
        <v>0</v>
      </c>
      <c r="N22" s="106">
        <f t="shared" si="97"/>
        <v>0</v>
      </c>
      <c r="O22" s="106">
        <f t="shared" si="97"/>
        <v>0</v>
      </c>
      <c r="P22" s="106">
        <f t="shared" ca="1" si="97"/>
        <v>-235192.12289675156</v>
      </c>
      <c r="Q22" s="106">
        <f t="shared" ca="1" si="97"/>
        <v>-75306.04494028457</v>
      </c>
      <c r="R22" s="106">
        <f t="shared" ca="1" si="97"/>
        <v>29041.968777578615</v>
      </c>
      <c r="S22" s="106">
        <f t="shared" ca="1" si="97"/>
        <v>-256302.74476219559</v>
      </c>
      <c r="T22" s="106">
        <f t="shared" ca="1" si="97"/>
        <v>-235230.16384220083</v>
      </c>
      <c r="U22" s="106">
        <f t="shared" ca="1" si="97"/>
        <v>-62169.892741500167</v>
      </c>
      <c r="V22" s="106">
        <f t="shared" ca="1" si="97"/>
        <v>30696.702159510343</v>
      </c>
      <c r="W22" s="106">
        <f t="shared" ca="1" si="97"/>
        <v>-258648.64595854474</v>
      </c>
      <c r="X22" s="106">
        <f t="shared" ca="1" si="97"/>
        <v>-232433.1209139713</v>
      </c>
      <c r="Y22" s="106">
        <f t="shared" ca="1" si="97"/>
        <v>-53446.073114978732</v>
      </c>
      <c r="Z22" s="106">
        <f t="shared" ca="1" si="97"/>
        <v>35631.971422245144</v>
      </c>
      <c r="AA22" s="106">
        <f t="shared" ca="1" si="97"/>
        <v>-255679.39360625419</v>
      </c>
      <c r="AB22" s="106">
        <f t="shared" ca="1" si="97"/>
        <v>-229233.23167748877</v>
      </c>
      <c r="AC22" s="106">
        <f t="shared" ca="1" si="97"/>
        <v>-44178.077139629982</v>
      </c>
      <c r="AD22" s="106">
        <f t="shared" ca="1" si="97"/>
        <v>39951.510636869032</v>
      </c>
      <c r="AE22" s="106">
        <f t="shared" ca="1" si="97"/>
        <v>-252755.07978079427</v>
      </c>
      <c r="AF22" s="106">
        <f t="shared" ca="1" si="97"/>
        <v>-226109.10947607472</v>
      </c>
      <c r="AG22" s="106">
        <f t="shared" ca="1" si="97"/>
        <v>-34692.748172051972</v>
      </c>
      <c r="AH22" s="106">
        <f t="shared" ca="1" si="97"/>
        <v>42382.981373565039</v>
      </c>
      <c r="AI22" s="106">
        <f t="shared" ca="1" si="97"/>
        <v>-248856.92220192327</v>
      </c>
      <c r="AJ22" s="106">
        <f t="shared" ca="1" si="97"/>
        <v>-213443.28035021032</v>
      </c>
      <c r="AK22" s="106">
        <f t="shared" ca="1" si="97"/>
        <v>-16369.58323997265</v>
      </c>
      <c r="AL22" s="106">
        <f t="shared" ca="1" si="97"/>
        <v>53508.394841458154</v>
      </c>
      <c r="AM22" s="106">
        <f t="shared" ca="1" si="97"/>
        <v>-236720.32085678994</v>
      </c>
      <c r="AN22" s="106">
        <f t="shared" ca="1" si="97"/>
        <v>-208394.64902310428</v>
      </c>
      <c r="AO22" s="106">
        <f t="shared" ca="1" si="97"/>
        <v>-10154.887285076431</v>
      </c>
      <c r="AP22" s="106">
        <f t="shared" ca="1" si="97"/>
        <v>57337.816838498751</v>
      </c>
      <c r="AQ22" s="106">
        <f t="shared" ca="1" si="97"/>
        <v>-232059.29516955948</v>
      </c>
      <c r="AR22" s="106">
        <f t="shared" ca="1" si="97"/>
        <v>-97893.226626542455</v>
      </c>
      <c r="AS22" s="106">
        <f t="shared" ca="1" si="97"/>
        <v>101343.58821802377</v>
      </c>
      <c r="AT22" s="106">
        <f t="shared" ca="1" si="97"/>
        <v>166680.86144085741</v>
      </c>
      <c r="AU22" s="106">
        <f t="shared" ca="1" si="97"/>
        <v>-121895.43899182318</v>
      </c>
      <c r="AV22" s="106">
        <f t="shared" ca="1" si="97"/>
        <v>-91571.280212008045</v>
      </c>
      <c r="AW22" s="106">
        <f t="shared" ca="1" si="97"/>
        <v>108968.08871836509</v>
      </c>
      <c r="AX22" s="106">
        <f t="shared" ca="1" si="97"/>
        <v>172176.22568190657</v>
      </c>
      <c r="AY22" s="106">
        <f t="shared" ca="1" si="97"/>
        <v>-115587.97252326331</v>
      </c>
      <c r="AZ22" s="106">
        <f t="shared" ca="1" si="97"/>
        <v>-83830.678175493755</v>
      </c>
      <c r="BA22" s="106">
        <f t="shared" ca="1" si="97"/>
        <v>117517.2229715609</v>
      </c>
      <c r="BB22" s="106">
        <f t="shared" ca="1" si="97"/>
        <v>178331.26810596744</v>
      </c>
      <c r="BC22" s="106">
        <f t="shared" ca="1" si="97"/>
        <v>-108224.002280416</v>
      </c>
      <c r="BD22" s="106">
        <f t="shared" ca="1" si="97"/>
        <v>-18714.542431723268</v>
      </c>
      <c r="BE22" s="106">
        <f t="shared" ca="1" si="97"/>
        <v>183752.08437083347</v>
      </c>
      <c r="BF22" s="106">
        <f t="shared" ca="1" si="97"/>
        <v>241640.22717064939</v>
      </c>
      <c r="BG22" s="106">
        <f t="shared" ca="1" si="97"/>
        <v>-43367.61867154605</v>
      </c>
      <c r="BH22" s="106">
        <f t="shared" ca="1" si="97"/>
        <v>-9200.4143179265084</v>
      </c>
      <c r="BI22" s="106">
        <f t="shared" ca="1" si="97"/>
        <v>193369.25613284903</v>
      </c>
      <c r="BJ22" s="106">
        <f t="shared" ca="1" si="97"/>
        <v>249535.90440898319</v>
      </c>
      <c r="BK22" s="106">
        <f t="shared" ca="1" si="97"/>
        <v>-33925.432523918978</v>
      </c>
      <c r="BL22" s="106">
        <f t="shared" ca="1" si="97"/>
        <v>1220.8118485764571</v>
      </c>
      <c r="BM22" s="106">
        <f t="shared" ca="1" si="97"/>
        <v>203039.33678041695</v>
      </c>
      <c r="BN22" s="106">
        <f t="shared" ca="1" si="97"/>
        <v>288380.43631485652</v>
      </c>
      <c r="BO22" s="106">
        <f t="shared" ca="1" si="97"/>
        <v>6467.9958387183142</v>
      </c>
      <c r="BP22" s="106">
        <f t="shared" ca="1" si="97"/>
        <v>43168.827289629931</v>
      </c>
      <c r="BQ22" s="106">
        <f t="shared" ca="1" si="97"/>
        <v>243747.24575750923</v>
      </c>
      <c r="BR22" s="106">
        <f t="shared" ca="1" si="97"/>
        <v>298569.73217839497</v>
      </c>
      <c r="BS22" s="106">
        <f t="shared" ref="BS22:DA22" ca="1" si="98">BS17+SUM(BS19:BS21)</f>
        <v>18571.167402922874</v>
      </c>
      <c r="BT22" s="106">
        <f t="shared" ca="1" si="98"/>
        <v>56593.85862923057</v>
      </c>
      <c r="BU22" s="106">
        <f t="shared" ca="1" si="98"/>
        <v>256258.87418558006</v>
      </c>
      <c r="BV22" s="106">
        <f t="shared" ca="1" si="98"/>
        <v>309793.41738083528</v>
      </c>
      <c r="BW22" s="106">
        <f t="shared" ca="1" si="98"/>
        <v>32217.341693487047</v>
      </c>
      <c r="BX22" s="106">
        <f t="shared" ca="1" si="98"/>
        <v>71604.036233362611</v>
      </c>
      <c r="BY22" s="106">
        <f t="shared" ca="1" si="98"/>
        <v>270415.77613581438</v>
      </c>
      <c r="BZ22" s="106">
        <f t="shared" ca="1" si="98"/>
        <v>322451.98042395292</v>
      </c>
      <c r="CA22" s="106">
        <f t="shared" ca="1" si="98"/>
        <v>47570.452848747736</v>
      </c>
      <c r="CB22" s="106">
        <f t="shared" ca="1" si="98"/>
        <v>88094.020853032926</v>
      </c>
      <c r="CC22" s="106">
        <f t="shared" ca="1" si="98"/>
        <v>286391.19685534976</v>
      </c>
      <c r="CD22" s="106">
        <f t="shared" ca="1" si="98"/>
        <v>336422.43651011959</v>
      </c>
      <c r="CE22" s="106">
        <f t="shared" ca="1" si="98"/>
        <v>64813.685420504014</v>
      </c>
      <c r="CF22" s="106">
        <f t="shared" ca="1" si="98"/>
        <v>107074.16172335089</v>
      </c>
      <c r="CG22" s="106">
        <f t="shared" ca="1" si="98"/>
        <v>304317.47850858164</v>
      </c>
      <c r="CH22" s="106">
        <f t="shared" ca="1" si="98"/>
        <v>352416.42701673374</v>
      </c>
      <c r="CI22" s="106">
        <f t="shared" ca="1" si="98"/>
        <v>83739.924219178996</v>
      </c>
      <c r="CJ22" s="106">
        <f t="shared" ca="1" si="98"/>
        <v>125417.96706328061</v>
      </c>
      <c r="CK22" s="106">
        <f t="shared" ca="1" si="98"/>
        <v>319241.32020493824</v>
      </c>
      <c r="CL22" s="106">
        <f t="shared" ca="1" si="98"/>
        <v>363863.12936302403</v>
      </c>
      <c r="CM22" s="106">
        <f t="shared" ca="1" si="98"/>
        <v>96448.500347926718</v>
      </c>
      <c r="CN22" s="106">
        <f t="shared" ca="1" si="98"/>
        <v>137990.09815526972</v>
      </c>
      <c r="CO22" s="106">
        <f t="shared" ca="1" si="98"/>
        <v>330897.5562357232</v>
      </c>
      <c r="CP22" s="106">
        <f t="shared" ca="1" si="98"/>
        <v>374788.97485835222</v>
      </c>
      <c r="CQ22" s="106">
        <f t="shared" ca="1" si="98"/>
        <v>110607.76725720729</v>
      </c>
      <c r="CR22" s="106">
        <f t="shared" ca="1" si="98"/>
        <v>152002.95503623458</v>
      </c>
      <c r="CS22" s="106">
        <f t="shared" ca="1" si="98"/>
        <v>344500.43367840012</v>
      </c>
      <c r="CT22" s="106">
        <f t="shared" ca="1" si="98"/>
        <v>387972.75613096432</v>
      </c>
      <c r="CU22" s="106">
        <f t="shared" ca="1" si="98"/>
        <v>127065.26372333778</v>
      </c>
      <c r="CV22" s="106">
        <f t="shared" ca="1" si="98"/>
        <v>168994.49710553675</v>
      </c>
      <c r="CW22" s="106">
        <f t="shared" ca="1" si="98"/>
        <v>360564.01605393109</v>
      </c>
      <c r="CX22" s="106">
        <f t="shared" ca="1" si="98"/>
        <v>403694.73058779933</v>
      </c>
      <c r="CY22" s="106">
        <f t="shared" ca="1" si="98"/>
        <v>146110.03836146416</v>
      </c>
      <c r="CZ22" s="106">
        <f t="shared" ca="1" si="98"/>
        <v>188350.53564834874</v>
      </c>
      <c r="DA22" s="106">
        <f t="shared" ca="1" si="98"/>
        <v>379395.00702720863</v>
      </c>
      <c r="DB22" s="106">
        <f t="shared" ref="DB22:DI22" ca="1" si="99">DB17+SUM(DB19:DB21)</f>
        <v>422270.82449990627</v>
      </c>
      <c r="DC22" s="106">
        <f t="shared" ca="1" si="99"/>
        <v>100992.39134198445</v>
      </c>
      <c r="DD22" s="106">
        <f t="shared" ca="1" si="99"/>
        <v>104943.65046346294</v>
      </c>
      <c r="DE22" s="106">
        <f t="shared" ca="1" si="99"/>
        <v>288421.3731551363</v>
      </c>
      <c r="DF22" s="106">
        <f t="shared" ca="1" si="99"/>
        <v>323772.04276485328</v>
      </c>
      <c r="DG22" s="106">
        <f t="shared" ca="1" si="99"/>
        <v>65430.293854069212</v>
      </c>
      <c r="DH22" s="106">
        <f t="shared" ca="1" si="99"/>
        <v>100449.95013861732</v>
      </c>
      <c r="DI22" s="106">
        <f t="shared" ca="1" si="99"/>
        <v>283032.11997907859</v>
      </c>
      <c r="DJ22" s="106">
        <f t="shared" ref="DJ22:DK22" ca="1" si="100">DJ17+SUM(DJ19:DJ21)</f>
        <v>317399.495995946</v>
      </c>
      <c r="DK22" s="106">
        <f t="shared" ca="1" si="100"/>
        <v>-1011004.6020248065</v>
      </c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</row>
    <row r="23" spans="1:157" ht="15" customHeight="1">
      <c r="B23" s="3"/>
      <c r="C23" s="6"/>
      <c r="D23" s="3"/>
      <c r="G23" s="4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45"/>
      <c r="DG23" s="45"/>
      <c r="DH23" s="45"/>
      <c r="DI23" s="45"/>
      <c r="DJ23" s="45"/>
      <c r="DK23" s="45"/>
      <c r="DL23" s="45"/>
      <c r="DM23" s="45"/>
      <c r="DN23" s="45"/>
      <c r="DO23" s="45"/>
      <c r="DP23" s="45"/>
      <c r="DQ23" s="45"/>
      <c r="DR23" s="45"/>
      <c r="DS23" s="45"/>
      <c r="DT23" s="45"/>
      <c r="DU23" s="45"/>
      <c r="DV23" s="45"/>
      <c r="DW23" s="45"/>
      <c r="DX23" s="45"/>
      <c r="DY23" s="45"/>
      <c r="DZ23" s="45"/>
      <c r="EA23" s="45"/>
      <c r="EB23" s="45"/>
      <c r="EC23" s="45"/>
      <c r="ED23" s="45"/>
      <c r="EE23" s="45"/>
      <c r="EF23" s="45"/>
      <c r="EG23" s="45"/>
      <c r="EH23" s="45"/>
      <c r="EI23" s="45"/>
      <c r="EJ23" s="45"/>
      <c r="EK23" s="45"/>
      <c r="EL23" s="45"/>
      <c r="EM23" s="45"/>
      <c r="EN23" s="45"/>
      <c r="EO23" s="45"/>
      <c r="EP23" s="45"/>
      <c r="EQ23" s="45"/>
      <c r="ER23" s="45"/>
      <c r="ES23" s="45"/>
      <c r="ET23" s="45"/>
      <c r="EU23" s="45"/>
      <c r="EV23" s="45"/>
      <c r="EW23" s="45"/>
      <c r="EX23" s="45"/>
      <c r="EY23" s="45"/>
      <c r="EZ23" s="45"/>
      <c r="FA23" s="45"/>
    </row>
    <row r="24" spans="1:157" ht="15" customHeight="1">
      <c r="B24" s="3"/>
      <c r="C24" s="3" t="str">
        <f>Calculations!C367</f>
        <v>less: Taxes</v>
      </c>
      <c r="D24" s="3"/>
      <c r="E24" s="50" t="str">
        <f>Calculations!E367</f>
        <v>EUR</v>
      </c>
      <c r="G24" s="66">
        <f ca="1">SUM(H24:FA24)</f>
        <v>-1025305.4835386992</v>
      </c>
      <c r="H24" s="45">
        <f>SUMIFS(Calculations!$I367:$QJ367, Calculations!$I$8:$QJ$8, H$3, Calculations!$I$10:$QJ$10, H$4)</f>
        <v>0</v>
      </c>
      <c r="I24" s="45">
        <f>SUMIFS(Calculations!$I367:$QJ367, Calculations!$I$8:$QJ$8, I$3, Calculations!$I$10:$QJ$10, I$4)</f>
        <v>0</v>
      </c>
      <c r="J24" s="45">
        <f>SUMIFS(Calculations!$I367:$QJ367, Calculations!$I$8:$QJ$8, J$3, Calculations!$I$10:$QJ$10, J$4)</f>
        <v>0</v>
      </c>
      <c r="K24" s="45">
        <f>SUMIFS(Calculations!$I367:$QJ367, Calculations!$I$8:$QJ$8, K$3, Calculations!$I$10:$QJ$10, K$4)</f>
        <v>0</v>
      </c>
      <c r="L24" s="45">
        <f>SUMIFS(Calculations!$I367:$QJ367, Calculations!$I$8:$QJ$8, L$3, Calculations!$I$10:$QJ$10, L$4)</f>
        <v>0</v>
      </c>
      <c r="M24" s="45">
        <f>SUMIFS(Calculations!$I367:$QJ367, Calculations!$I$8:$QJ$8, M$3, Calculations!$I$10:$QJ$10, M$4)</f>
        <v>0</v>
      </c>
      <c r="N24" s="45">
        <f>SUMIFS(Calculations!$I367:$QJ367, Calculations!$I$8:$QJ$8, N$3, Calculations!$I$10:$QJ$10, N$4)</f>
        <v>0</v>
      </c>
      <c r="O24" s="45">
        <f>SUMIFS(Calculations!$I367:$QJ367, Calculations!$I$8:$QJ$8, O$3, Calculations!$I$10:$QJ$10, O$4)</f>
        <v>0</v>
      </c>
      <c r="P24" s="45">
        <f ca="1">SUMIFS(Calculations!$I367:$QJ367, Calculations!$I$8:$QJ$8, P$3, Calculations!$I$10:$QJ$10, P$4)</f>
        <v>0</v>
      </c>
      <c r="Q24" s="45">
        <f ca="1">SUMIFS(Calculations!$I367:$QJ367, Calculations!$I$8:$QJ$8, Q$3, Calculations!$I$10:$QJ$10, Q$4)</f>
        <v>0</v>
      </c>
      <c r="R24" s="45">
        <f ca="1">SUMIFS(Calculations!$I367:$QJ367, Calculations!$I$8:$QJ$8, R$3, Calculations!$I$10:$QJ$10, R$4)</f>
        <v>0</v>
      </c>
      <c r="S24" s="45">
        <f ca="1">SUMIFS(Calculations!$I367:$QJ367, Calculations!$I$8:$QJ$8, S$3, Calculations!$I$10:$QJ$10, S$4)</f>
        <v>0</v>
      </c>
      <c r="T24" s="45">
        <f ca="1">SUMIFS(Calculations!$I367:$QJ367, Calculations!$I$8:$QJ$8, T$3, Calculations!$I$10:$QJ$10, T$4)</f>
        <v>0</v>
      </c>
      <c r="U24" s="45">
        <f ca="1">SUMIFS(Calculations!$I367:$QJ367, Calculations!$I$8:$QJ$8, U$3, Calculations!$I$10:$QJ$10, U$4)</f>
        <v>0</v>
      </c>
      <c r="V24" s="45">
        <f ca="1">SUMIFS(Calculations!$I367:$QJ367, Calculations!$I$8:$QJ$8, V$3, Calculations!$I$10:$QJ$10, V$4)</f>
        <v>0</v>
      </c>
      <c r="W24" s="45">
        <f ca="1">SUMIFS(Calculations!$I367:$QJ367, Calculations!$I$8:$QJ$8, W$3, Calculations!$I$10:$QJ$10, W$4)</f>
        <v>0</v>
      </c>
      <c r="X24" s="45">
        <f ca="1">SUMIFS(Calculations!$I367:$QJ367, Calculations!$I$8:$QJ$8, X$3, Calculations!$I$10:$QJ$10, X$4)</f>
        <v>0</v>
      </c>
      <c r="Y24" s="45">
        <f ca="1">SUMIFS(Calculations!$I367:$QJ367, Calculations!$I$8:$QJ$8, Y$3, Calculations!$I$10:$QJ$10, Y$4)</f>
        <v>0</v>
      </c>
      <c r="Z24" s="45">
        <f ca="1">SUMIFS(Calculations!$I367:$QJ367, Calculations!$I$8:$QJ$8, Z$3, Calculations!$I$10:$QJ$10, Z$4)</f>
        <v>0</v>
      </c>
      <c r="AA24" s="45">
        <f ca="1">SUMIFS(Calculations!$I367:$QJ367, Calculations!$I$8:$QJ$8, AA$3, Calculations!$I$10:$QJ$10, AA$4)</f>
        <v>0</v>
      </c>
      <c r="AB24" s="45">
        <f ca="1">SUMIFS(Calculations!$I367:$QJ367, Calculations!$I$8:$QJ$8, AB$3, Calculations!$I$10:$QJ$10, AB$4)</f>
        <v>0</v>
      </c>
      <c r="AC24" s="45">
        <f ca="1">SUMIFS(Calculations!$I367:$QJ367, Calculations!$I$8:$QJ$8, AC$3, Calculations!$I$10:$QJ$10, AC$4)</f>
        <v>0</v>
      </c>
      <c r="AD24" s="45">
        <f ca="1">SUMIFS(Calculations!$I367:$QJ367, Calculations!$I$8:$QJ$8, AD$3, Calculations!$I$10:$QJ$10, AD$4)</f>
        <v>0</v>
      </c>
      <c r="AE24" s="45">
        <f ca="1">SUMIFS(Calculations!$I367:$QJ367, Calculations!$I$8:$QJ$8, AE$3, Calculations!$I$10:$QJ$10, AE$4)</f>
        <v>0</v>
      </c>
      <c r="AF24" s="45">
        <f ca="1">SUMIFS(Calculations!$I367:$QJ367, Calculations!$I$8:$QJ$8, AF$3, Calculations!$I$10:$QJ$10, AF$4)</f>
        <v>0</v>
      </c>
      <c r="AG24" s="45">
        <f ca="1">SUMIFS(Calculations!$I367:$QJ367, Calculations!$I$8:$QJ$8, AG$3, Calculations!$I$10:$QJ$10, AG$4)</f>
        <v>0</v>
      </c>
      <c r="AH24" s="45">
        <f ca="1">SUMIFS(Calculations!$I367:$QJ367, Calculations!$I$8:$QJ$8, AH$3, Calculations!$I$10:$QJ$10, AH$4)</f>
        <v>0</v>
      </c>
      <c r="AI24" s="45">
        <f ca="1">SUMIFS(Calculations!$I367:$QJ367, Calculations!$I$8:$QJ$8, AI$3, Calculations!$I$10:$QJ$10, AI$4)</f>
        <v>0</v>
      </c>
      <c r="AJ24" s="45">
        <f ca="1">SUMIFS(Calculations!$I367:$QJ367, Calculations!$I$8:$QJ$8, AJ$3, Calculations!$I$10:$QJ$10, AJ$4)</f>
        <v>0</v>
      </c>
      <c r="AK24" s="45">
        <f ca="1">SUMIFS(Calculations!$I367:$QJ367, Calculations!$I$8:$QJ$8, AK$3, Calculations!$I$10:$QJ$10, AK$4)</f>
        <v>0</v>
      </c>
      <c r="AL24" s="45">
        <f ca="1">SUMIFS(Calculations!$I367:$QJ367, Calculations!$I$8:$QJ$8, AL$3, Calculations!$I$10:$QJ$10, AL$4)</f>
        <v>0</v>
      </c>
      <c r="AM24" s="45">
        <f ca="1">SUMIFS(Calculations!$I367:$QJ367, Calculations!$I$8:$QJ$8, AM$3, Calculations!$I$10:$QJ$10, AM$4)</f>
        <v>0</v>
      </c>
      <c r="AN24" s="45">
        <f ca="1">SUMIFS(Calculations!$I367:$QJ367, Calculations!$I$8:$QJ$8, AN$3, Calculations!$I$10:$QJ$10, AN$4)</f>
        <v>0</v>
      </c>
      <c r="AO24" s="45">
        <f ca="1">SUMIFS(Calculations!$I367:$QJ367, Calculations!$I$8:$QJ$8, AO$3, Calculations!$I$10:$QJ$10, AO$4)</f>
        <v>0</v>
      </c>
      <c r="AP24" s="45">
        <f ca="1">SUMIFS(Calculations!$I367:$QJ367, Calculations!$I$8:$QJ$8, AP$3, Calculations!$I$10:$QJ$10, AP$4)</f>
        <v>0</v>
      </c>
      <c r="AQ24" s="45">
        <f ca="1">SUMIFS(Calculations!$I367:$QJ367, Calculations!$I$8:$QJ$8, AQ$3, Calculations!$I$10:$QJ$10, AQ$4)</f>
        <v>0</v>
      </c>
      <c r="AR24" s="45">
        <f ca="1">SUMIFS(Calculations!$I367:$QJ367, Calculations!$I$8:$QJ$8, AR$3, Calculations!$I$10:$QJ$10, AR$4)</f>
        <v>0</v>
      </c>
      <c r="AS24" s="45">
        <f ca="1">SUMIFS(Calculations!$I367:$QJ367, Calculations!$I$8:$QJ$8, AS$3, Calculations!$I$10:$QJ$10, AS$4)</f>
        <v>0</v>
      </c>
      <c r="AT24" s="45">
        <f ca="1">SUMIFS(Calculations!$I367:$QJ367, Calculations!$I$8:$QJ$8, AT$3, Calculations!$I$10:$QJ$10, AT$4)</f>
        <v>0</v>
      </c>
      <c r="AU24" s="45">
        <f ca="1">SUMIFS(Calculations!$I367:$QJ367, Calculations!$I$8:$QJ$8, AU$3, Calculations!$I$10:$QJ$10, AU$4)</f>
        <v>0</v>
      </c>
      <c r="AV24" s="45">
        <f ca="1">SUMIFS(Calculations!$I367:$QJ367, Calculations!$I$8:$QJ$8, AV$3, Calculations!$I$10:$QJ$10, AV$4)</f>
        <v>0</v>
      </c>
      <c r="AW24" s="45">
        <f ca="1">SUMIFS(Calculations!$I367:$QJ367, Calculations!$I$8:$QJ$8, AW$3, Calculations!$I$10:$QJ$10, AW$4)</f>
        <v>0</v>
      </c>
      <c r="AX24" s="45">
        <f ca="1">SUMIFS(Calculations!$I367:$QJ367, Calculations!$I$8:$QJ$8, AX$3, Calculations!$I$10:$QJ$10, AX$4)</f>
        <v>0</v>
      </c>
      <c r="AY24" s="45">
        <f ca="1">SUMIFS(Calculations!$I367:$QJ367, Calculations!$I$8:$QJ$8, AY$3, Calculations!$I$10:$QJ$10, AY$4)</f>
        <v>0</v>
      </c>
      <c r="AZ24" s="45">
        <f ca="1">SUMIFS(Calculations!$I367:$QJ367, Calculations!$I$8:$QJ$8, AZ$3, Calculations!$I$10:$QJ$10, AZ$4)</f>
        <v>0</v>
      </c>
      <c r="BA24" s="45">
        <f ca="1">SUMIFS(Calculations!$I367:$QJ367, Calculations!$I$8:$QJ$8, BA$3, Calculations!$I$10:$QJ$10, BA$4)</f>
        <v>0</v>
      </c>
      <c r="BB24" s="45">
        <f ca="1">SUMIFS(Calculations!$I367:$QJ367, Calculations!$I$8:$QJ$8, BB$3, Calculations!$I$10:$QJ$10, BB$4)</f>
        <v>0</v>
      </c>
      <c r="BC24" s="45">
        <f ca="1">SUMIFS(Calculations!$I367:$QJ367, Calculations!$I$8:$QJ$8, BC$3, Calculations!$I$10:$QJ$10, BC$4)</f>
        <v>0</v>
      </c>
      <c r="BD24" s="45">
        <f ca="1">SUMIFS(Calculations!$I367:$QJ367, Calculations!$I$8:$QJ$8, BD$3, Calculations!$I$10:$QJ$10, BD$4)</f>
        <v>0</v>
      </c>
      <c r="BE24" s="45">
        <f ca="1">SUMIFS(Calculations!$I367:$QJ367, Calculations!$I$8:$QJ$8, BE$3, Calculations!$I$10:$QJ$10, BE$4)</f>
        <v>0</v>
      </c>
      <c r="BF24" s="45">
        <f ca="1">SUMIFS(Calculations!$I367:$QJ367, Calculations!$I$8:$QJ$8, BF$3, Calculations!$I$10:$QJ$10, BF$4)</f>
        <v>0</v>
      </c>
      <c r="BG24" s="45">
        <f ca="1">SUMIFS(Calculations!$I367:$QJ367, Calculations!$I$8:$QJ$8, BG$3, Calculations!$I$10:$QJ$10, BG$4)</f>
        <v>0</v>
      </c>
      <c r="BH24" s="45">
        <f ca="1">SUMIFS(Calculations!$I367:$QJ367, Calculations!$I$8:$QJ$8, BH$3, Calculations!$I$10:$QJ$10, BH$4)</f>
        <v>0</v>
      </c>
      <c r="BI24" s="45">
        <f ca="1">SUMIFS(Calculations!$I367:$QJ367, Calculations!$I$8:$QJ$8, BI$3, Calculations!$I$10:$QJ$10, BI$4)</f>
        <v>0</v>
      </c>
      <c r="BJ24" s="45">
        <f ca="1">SUMIFS(Calculations!$I367:$QJ367, Calculations!$I$8:$QJ$8, BJ$3, Calculations!$I$10:$QJ$10, BJ$4)</f>
        <v>0</v>
      </c>
      <c r="BK24" s="45">
        <f ca="1">SUMIFS(Calculations!$I367:$QJ367, Calculations!$I$8:$QJ$8, BK$3, Calculations!$I$10:$QJ$10, BK$4)</f>
        <v>0</v>
      </c>
      <c r="BL24" s="45">
        <f ca="1">SUMIFS(Calculations!$I367:$QJ367, Calculations!$I$8:$QJ$8, BL$3, Calculations!$I$10:$QJ$10, BL$4)</f>
        <v>0</v>
      </c>
      <c r="BM24" s="45">
        <f ca="1">SUMIFS(Calculations!$I367:$QJ367, Calculations!$I$8:$QJ$8, BM$3, Calculations!$I$10:$QJ$10, BM$4)</f>
        <v>0</v>
      </c>
      <c r="BN24" s="45">
        <f ca="1">SUMIFS(Calculations!$I367:$QJ367, Calculations!$I$8:$QJ$8, BN$3, Calculations!$I$10:$QJ$10, BN$4)</f>
        <v>0</v>
      </c>
      <c r="BO24" s="45">
        <f ca="1">SUMIFS(Calculations!$I367:$QJ367, Calculations!$I$8:$QJ$8, BO$3, Calculations!$I$10:$QJ$10, BO$4)</f>
        <v>0</v>
      </c>
      <c r="BP24" s="45">
        <f ca="1">SUMIFS(Calculations!$I367:$QJ367, Calculations!$I$8:$QJ$8, BP$3, Calculations!$I$10:$QJ$10, BP$4)</f>
        <v>0</v>
      </c>
      <c r="BQ24" s="45">
        <f ca="1">SUMIFS(Calculations!$I367:$QJ367, Calculations!$I$8:$QJ$8, BQ$3, Calculations!$I$10:$QJ$10, BQ$4)</f>
        <v>0</v>
      </c>
      <c r="BR24" s="45">
        <f ca="1">SUMIFS(Calculations!$I367:$QJ367, Calculations!$I$8:$QJ$8, BR$3, Calculations!$I$10:$QJ$10, BR$4)</f>
        <v>0</v>
      </c>
      <c r="BS24" s="45">
        <f ca="1">SUMIFS(Calculations!$I367:$QJ367, Calculations!$I$8:$QJ$8, BS$3, Calculations!$I$10:$QJ$10, BS$4)</f>
        <v>0</v>
      </c>
      <c r="BT24" s="45">
        <f ca="1">SUMIFS(Calculations!$I367:$QJ367, Calculations!$I$8:$QJ$8, BT$3, Calculations!$I$10:$QJ$10, BT$4)</f>
        <v>0</v>
      </c>
      <c r="BU24" s="45">
        <f ca="1">SUMIFS(Calculations!$I367:$QJ367, Calculations!$I$8:$QJ$8, BU$3, Calculations!$I$10:$QJ$10, BU$4)</f>
        <v>0</v>
      </c>
      <c r="BV24" s="45">
        <f ca="1">SUMIFS(Calculations!$I367:$QJ367, Calculations!$I$8:$QJ$8, BV$3, Calculations!$I$10:$QJ$10, BV$4)</f>
        <v>0</v>
      </c>
      <c r="BW24" s="45">
        <f ca="1">SUMIFS(Calculations!$I367:$QJ367, Calculations!$I$8:$QJ$8, BW$3, Calculations!$I$10:$QJ$10, BW$4)</f>
        <v>0</v>
      </c>
      <c r="BX24" s="45">
        <f ca="1">SUMIFS(Calculations!$I367:$QJ367, Calculations!$I$8:$QJ$8, BX$3, Calculations!$I$10:$QJ$10, BX$4)</f>
        <v>0</v>
      </c>
      <c r="BY24" s="45">
        <f ca="1">SUMIFS(Calculations!$I367:$QJ367, Calculations!$I$8:$QJ$8, BY$3, Calculations!$I$10:$QJ$10, BY$4)</f>
        <v>0</v>
      </c>
      <c r="BZ24" s="45">
        <f ca="1">SUMIFS(Calculations!$I367:$QJ367, Calculations!$I$8:$QJ$8, BZ$3, Calculations!$I$10:$QJ$10, BZ$4)</f>
        <v>0</v>
      </c>
      <c r="CA24" s="45">
        <f ca="1">SUMIFS(Calculations!$I367:$QJ367, Calculations!$I$8:$QJ$8, CA$3, Calculations!$I$10:$QJ$10, CA$4)</f>
        <v>0</v>
      </c>
      <c r="CB24" s="45">
        <f ca="1">SUMIFS(Calculations!$I367:$QJ367, Calculations!$I$8:$QJ$8, CB$3, Calculations!$I$10:$QJ$10, CB$4)</f>
        <v>0</v>
      </c>
      <c r="CC24" s="45">
        <f ca="1">SUMIFS(Calculations!$I367:$QJ367, Calculations!$I$8:$QJ$8, CC$3, Calculations!$I$10:$QJ$10, CC$4)</f>
        <v>0</v>
      </c>
      <c r="CD24" s="45">
        <f ca="1">SUMIFS(Calculations!$I367:$QJ367, Calculations!$I$8:$QJ$8, CD$3, Calculations!$I$10:$QJ$10, CD$4)</f>
        <v>0</v>
      </c>
      <c r="CE24" s="45">
        <f ca="1">SUMIFS(Calculations!$I367:$QJ367, Calculations!$I$8:$QJ$8, CE$3, Calculations!$I$10:$QJ$10, CE$4)</f>
        <v>0</v>
      </c>
      <c r="CF24" s="45">
        <f ca="1">SUMIFS(Calculations!$I367:$QJ367, Calculations!$I$8:$QJ$8, CF$3, Calculations!$I$10:$QJ$10, CF$4)</f>
        <v>0</v>
      </c>
      <c r="CG24" s="45">
        <f ca="1">SUMIFS(Calculations!$I367:$QJ367, Calculations!$I$8:$QJ$8, CG$3, Calculations!$I$10:$QJ$10, CG$4)</f>
        <v>0</v>
      </c>
      <c r="CH24" s="45">
        <f ca="1">SUMIFS(Calculations!$I367:$QJ367, Calculations!$I$8:$QJ$8, CH$3, Calculations!$I$10:$QJ$10, CH$4)</f>
        <v>0</v>
      </c>
      <c r="CI24" s="45">
        <f ca="1">SUMIFS(Calculations!$I367:$QJ367, Calculations!$I$8:$QJ$8, CI$3, Calculations!$I$10:$QJ$10, CI$4)</f>
        <v>0</v>
      </c>
      <c r="CJ24" s="45">
        <f ca="1">SUMIFS(Calculations!$I367:$QJ367, Calculations!$I$8:$QJ$8, CJ$3, Calculations!$I$10:$QJ$10, CJ$4)</f>
        <v>0</v>
      </c>
      <c r="CK24" s="45">
        <f ca="1">SUMIFS(Calculations!$I367:$QJ367, Calculations!$I$8:$QJ$8, CK$3, Calculations!$I$10:$QJ$10, CK$4)</f>
        <v>0</v>
      </c>
      <c r="CL24" s="45">
        <f ca="1">SUMIFS(Calculations!$I367:$QJ367, Calculations!$I$8:$QJ$8, CL$3, Calculations!$I$10:$QJ$10, CL$4)</f>
        <v>-6624.245572347314</v>
      </c>
      <c r="CM24" s="45">
        <f ca="1">SUMIFS(Calculations!$I367:$QJ367, Calculations!$I$8:$QJ$8, CM$3, Calculations!$I$10:$QJ$10, CM$4)</f>
        <v>-18249.893652809806</v>
      </c>
      <c r="CN24" s="45">
        <f ca="1">SUMIFS(Calculations!$I367:$QJ367, Calculations!$I$8:$QJ$8, CN$3, Calculations!$I$10:$QJ$10, CN$4)</f>
        <v>-24828.550764610802</v>
      </c>
      <c r="CO24" s="45">
        <f ca="1">SUMIFS(Calculations!$I367:$QJ367, Calculations!$I$8:$QJ$8, CO$3, Calculations!$I$10:$QJ$10, CO$4)</f>
        <v>-57437.169382043307</v>
      </c>
      <c r="CP24" s="45">
        <f ca="1">SUMIFS(Calculations!$I367:$QJ367, Calculations!$I$8:$QJ$8, CP$3, Calculations!$I$10:$QJ$10, CP$4)</f>
        <v>-64810.927710645003</v>
      </c>
      <c r="CQ24" s="45">
        <f ca="1">SUMIFS(Calculations!$I367:$QJ367, Calculations!$I$8:$QJ$8, CQ$3, Calculations!$I$10:$QJ$10, CQ$4)</f>
        <v>-20428.484833652627</v>
      </c>
      <c r="CR24" s="45">
        <f ca="1">SUMIFS(Calculations!$I367:$QJ367, Calculations!$I$8:$QJ$8, CR$3, Calculations!$I$10:$QJ$10, CR$4)</f>
        <v>-27382.876380529226</v>
      </c>
      <c r="CS24" s="45">
        <f ca="1">SUMIFS(Calculations!$I367:$QJ367, Calculations!$I$8:$QJ$8, CS$3, Calculations!$I$10:$QJ$10, CS$4)</f>
        <v>-59722.452792413053</v>
      </c>
      <c r="CT24" s="45">
        <f ca="1">SUMIFS(Calculations!$I367:$QJ367, Calculations!$I$8:$QJ$8, CT$3, Calculations!$I$10:$QJ$10, CT$4)</f>
        <v>-67025.802964443807</v>
      </c>
      <c r="CU24" s="45">
        <f ca="1">SUMIFS(Calculations!$I367:$QJ367, Calculations!$I$8:$QJ$8, CU$3, Calculations!$I$10:$QJ$10, CU$4)</f>
        <v>-23193.344239962546</v>
      </c>
      <c r="CV24" s="45">
        <f ca="1">SUMIFS(Calculations!$I367:$QJ367, Calculations!$I$8:$QJ$8, CV$3, Calculations!$I$10:$QJ$10, CV$4)</f>
        <v>-30237.45544817199</v>
      </c>
      <c r="CW24" s="45">
        <f ca="1">SUMIFS(Calculations!$I367:$QJ367, Calculations!$I$8:$QJ$8, CW$3, Calculations!$I$10:$QJ$10, CW$4)</f>
        <v>-62421.134631502238</v>
      </c>
      <c r="CX24" s="45">
        <f ca="1">SUMIFS(Calculations!$I367:$QJ367, Calculations!$I$8:$QJ$8, CX$3, Calculations!$I$10:$QJ$10, CX$4)</f>
        <v>-69667.094673192099</v>
      </c>
      <c r="CY24" s="45">
        <f ca="1">SUMIFS(Calculations!$I367:$QJ367, Calculations!$I$8:$QJ$8, CY$3, Calculations!$I$10:$QJ$10, CY$4)</f>
        <v>-26392.866379167783</v>
      </c>
      <c r="CZ24" s="45">
        <f ca="1">SUMIFS(Calculations!$I367:$QJ367, Calculations!$I$8:$QJ$8, CZ$3, Calculations!$I$10:$QJ$10, CZ$4)</f>
        <v>-33489.269923364387</v>
      </c>
      <c r="DA24" s="45">
        <f ca="1">SUMIFS(Calculations!$I367:$QJ367, Calculations!$I$8:$QJ$8, DA$3, Calculations!$I$10:$QJ$10, DA$4)</f>
        <v>-65584.741115012861</v>
      </c>
      <c r="DB24" s="45">
        <f ca="1">SUMIFS(Calculations!$I367:$QJ367, Calculations!$I$8:$QJ$8, DB$3, Calculations!$I$10:$QJ$10, DB$4)</f>
        <v>-72787.878450426055</v>
      </c>
      <c r="DC24" s="45">
        <f ca="1">SUMIFS(Calculations!$I367:$QJ367, Calculations!$I$8:$QJ$8, DC$3, Calculations!$I$10:$QJ$10, DC$4)</f>
        <v>-20370.265791870337</v>
      </c>
      <c r="DD24" s="45">
        <f ca="1">SUMIFS(Calculations!$I367:$QJ367, Calculations!$I$8:$QJ$8, DD$3, Calculations!$I$10:$QJ$10, DD$4)</f>
        <v>-17919.749100328423</v>
      </c>
      <c r="DE24" s="45">
        <f ca="1">SUMIFS(Calculations!$I367:$QJ367, Calculations!$I$8:$QJ$8, DE$3, Calculations!$I$10:$QJ$10, DE$4)</f>
        <v>-50301.170624504724</v>
      </c>
      <c r="DF24" s="45">
        <f ca="1">SUMIFS(Calculations!$I367:$QJ367, Calculations!$I$8:$QJ$8, DF$3, Calculations!$I$10:$QJ$10, DF$4)</f>
        <v>-56240.08311893716</v>
      </c>
      <c r="DG24" s="45">
        <f ca="1">SUMIFS(Calculations!$I367:$QJ367, Calculations!$I$8:$QJ$8, DG$3, Calculations!$I$10:$QJ$10, DG$4)</f>
        <v>-14549.233488919406</v>
      </c>
      <c r="DH24" s="45">
        <f ca="1">SUMIFS(Calculations!$I367:$QJ367, Calculations!$I$8:$QJ$8, DH$3, Calculations!$I$10:$QJ$10, DH$4)</f>
        <v>-17011.407370735527</v>
      </c>
      <c r="DI24" s="45">
        <f ca="1">SUMIFS(Calculations!$I367:$QJ367, Calculations!$I$8:$QJ$8, DI$3, Calculations!$I$10:$QJ$10, DI$4)</f>
        <v>-49395.776090927015</v>
      </c>
      <c r="DJ24" s="45">
        <f ca="1">SUMIFS(Calculations!$I367:$QJ367, Calculations!$I$8:$QJ$8, DJ$3, Calculations!$I$10:$QJ$10, DJ$4)</f>
        <v>-55169.495261760741</v>
      </c>
      <c r="DK24" s="45">
        <f ca="1">SUMIFS(Calculations!$I367:$QJ367, Calculations!$I$8:$QJ$8, DK$3, Calculations!$I$10:$QJ$10, DK$4)</f>
        <v>-14064.113776420994</v>
      </c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/>
      <c r="EY24" s="45"/>
      <c r="EZ24" s="45"/>
      <c r="FA24" s="45"/>
    </row>
    <row r="25" spans="1:157" ht="15" customHeight="1">
      <c r="B25" s="3"/>
      <c r="C25" s="3" t="str">
        <f>Calculations!C368</f>
        <v>add: Change in Deferred Tax Asset</v>
      </c>
      <c r="D25" s="8"/>
      <c r="E25" s="50" t="str">
        <f>Calculations!E368</f>
        <v>EUR</v>
      </c>
      <c r="G25" s="66">
        <f ca="1">SUM(H25:FA25)</f>
        <v>182066.50698214673</v>
      </c>
      <c r="H25" s="45">
        <f>SUMIFS(Calculations!$I368:$QJ368, Calculations!$I$8:$QJ$8, H$3, Calculations!$I$10:$QJ$10, H$4)</f>
        <v>0</v>
      </c>
      <c r="I25" s="45">
        <f>SUMIFS(Calculations!$I368:$QJ368, Calculations!$I$8:$QJ$8, I$3, Calculations!$I$10:$QJ$10, I$4)</f>
        <v>0</v>
      </c>
      <c r="J25" s="45">
        <f>SUMIFS(Calculations!$I368:$QJ368, Calculations!$I$8:$QJ$8, J$3, Calculations!$I$10:$QJ$10, J$4)</f>
        <v>0</v>
      </c>
      <c r="K25" s="45">
        <f>SUMIFS(Calculations!$I368:$QJ368, Calculations!$I$8:$QJ$8, K$3, Calculations!$I$10:$QJ$10, K$4)</f>
        <v>0</v>
      </c>
      <c r="L25" s="45">
        <f>SUMIFS(Calculations!$I368:$QJ368, Calculations!$I$8:$QJ$8, L$3, Calculations!$I$10:$QJ$10, L$4)</f>
        <v>0</v>
      </c>
      <c r="M25" s="45">
        <f>SUMIFS(Calculations!$I368:$QJ368, Calculations!$I$8:$QJ$8, M$3, Calculations!$I$10:$QJ$10, M$4)</f>
        <v>0</v>
      </c>
      <c r="N25" s="45">
        <f>SUMIFS(Calculations!$I368:$QJ368, Calculations!$I$8:$QJ$8, N$3, Calculations!$I$10:$QJ$10, N$4)</f>
        <v>0</v>
      </c>
      <c r="O25" s="45">
        <f>SUMIFS(Calculations!$I368:$QJ368, Calculations!$I$8:$QJ$8, O$3, Calculations!$I$10:$QJ$10, O$4)</f>
        <v>0</v>
      </c>
      <c r="P25" s="45">
        <f ca="1">SUMIFS(Calculations!$I368:$QJ368, Calculations!$I$8:$QJ$8, P$3, Calculations!$I$10:$QJ$10, P$4)</f>
        <v>55160.278173722269</v>
      </c>
      <c r="Q25" s="45">
        <f ca="1">SUMIFS(Calculations!$I368:$QJ368, Calculations!$I$8:$QJ$8, Q$3, Calculations!$I$10:$QJ$10, Q$4)</f>
        <v>28299.417077035803</v>
      </c>
      <c r="R25" s="45">
        <f ca="1">SUMIFS(Calculations!$I368:$QJ368, Calculations!$I$8:$QJ$8, R$3, Calculations!$I$10:$QJ$10, R$4)</f>
        <v>10768.950772434793</v>
      </c>
      <c r="S25" s="45">
        <f ca="1">SUMIFS(Calculations!$I368:$QJ368, Calculations!$I$8:$QJ$8, S$3, Calculations!$I$10:$QJ$10, S$4)</f>
        <v>58706.862647116839</v>
      </c>
      <c r="T25" s="45">
        <f ca="1">SUMIFS(Calculations!$I368:$QJ368, Calculations!$I$8:$QJ$8, T$3, Calculations!$I$10:$QJ$10, T$4)</f>
        <v>55166.669052557729</v>
      </c>
      <c r="U25" s="45">
        <f ca="1">SUMIFS(Calculations!$I368:$QJ368, Calculations!$I$8:$QJ$8, U$3, Calculations!$I$10:$QJ$10, U$4)</f>
        <v>26092.543507639988</v>
      </c>
      <c r="V25" s="45">
        <f ca="1">SUMIFS(Calculations!$I368:$QJ368, Calculations!$I$8:$QJ$8, V$3, Calculations!$I$10:$QJ$10, V$4)</f>
        <v>10490.955564270203</v>
      </c>
      <c r="W25" s="45">
        <f ca="1">SUMIFS(Calculations!$I368:$QJ368, Calculations!$I$8:$QJ$8, W$3, Calculations!$I$10:$QJ$10, W$4)</f>
        <v>59100.974048103555</v>
      </c>
      <c r="X25" s="45">
        <f ca="1">SUMIFS(Calculations!$I368:$QJ368, Calculations!$I$8:$QJ$8, X$3, Calculations!$I$10:$QJ$10, X$4)</f>
        <v>54696.765840615204</v>
      </c>
      <c r="Y25" s="45">
        <f ca="1">SUMIFS(Calculations!$I368:$QJ368, Calculations!$I$8:$QJ$8, Y$3, Calculations!$I$10:$QJ$10, Y$4)</f>
        <v>24626.941810384451</v>
      </c>
      <c r="Z25" s="45">
        <f ca="1">SUMIFS(Calculations!$I368:$QJ368, Calculations!$I$8:$QJ$8, Z$3, Calculations!$I$10:$QJ$10, Z$4)</f>
        <v>9661.8303281307453</v>
      </c>
      <c r="AA25" s="45">
        <f ca="1">SUMIFS(Calculations!$I368:$QJ368, Calculations!$I$8:$QJ$8, AA$3, Calculations!$I$10:$QJ$10, AA$4)</f>
        <v>58602.139652918733</v>
      </c>
      <c r="AB25" s="45">
        <f ca="1">SUMIFS(Calculations!$I368:$QJ368, Calculations!$I$8:$QJ$8, AB$3, Calculations!$I$10:$QJ$10, AB$4)</f>
        <v>54159.184448886081</v>
      </c>
      <c r="AC25" s="45">
        <f ca="1">SUMIFS(Calculations!$I368:$QJ368, Calculations!$I$8:$QJ$8, AC$3, Calculations!$I$10:$QJ$10, AC$4)</f>
        <v>23069.918486525828</v>
      </c>
      <c r="AD25" s="45">
        <f ca="1">SUMIFS(Calculations!$I368:$QJ368, Calculations!$I$8:$QJ$8, AD$3, Calculations!$I$10:$QJ$10, AD$4)</f>
        <v>8936.1477400739677</v>
      </c>
      <c r="AE25" s="45">
        <f ca="1">SUMIFS(Calculations!$I368:$QJ368, Calculations!$I$8:$QJ$8, AE$3, Calculations!$I$10:$QJ$10, AE$4)</f>
        <v>58110.854930241476</v>
      </c>
      <c r="AF25" s="45">
        <f ca="1">SUMIFS(Calculations!$I368:$QJ368, Calculations!$I$8:$QJ$8, AF$3, Calculations!$I$10:$QJ$10, AF$4)</f>
        <v>53634.331919048564</v>
      </c>
      <c r="AG25" s="45">
        <f ca="1">SUMIFS(Calculations!$I368:$QJ368, Calculations!$I$8:$QJ$8, AG$3, Calculations!$I$10:$QJ$10, AG$4)</f>
        <v>21476.383219972719</v>
      </c>
      <c r="AH25" s="45">
        <f ca="1">SUMIFS(Calculations!$I368:$QJ368, Calculations!$I$8:$QJ$8, AH$3, Calculations!$I$10:$QJ$10, AH$4)</f>
        <v>8527.6606563091045</v>
      </c>
      <c r="AI25" s="45">
        <f ca="1">SUMIFS(Calculations!$I368:$QJ368, Calculations!$I$8:$QJ$8, AI$3, Calculations!$I$10:$QJ$10, AI$4)</f>
        <v>57455.96445699106</v>
      </c>
      <c r="AJ25" s="45">
        <f ca="1">SUMIFS(Calculations!$I368:$QJ368, Calculations!$I$8:$QJ$8, AJ$3, Calculations!$I$10:$QJ$10, AJ$4)</f>
        <v>52854.672625903389</v>
      </c>
      <c r="AK25" s="45">
        <f ca="1">SUMIFS(Calculations!$I368:$QJ368, Calculations!$I$8:$QJ$8, AK$3, Calculations!$I$10:$QJ$10, AK$4)</f>
        <v>19746.29151138349</v>
      </c>
      <c r="AL25" s="45">
        <f ca="1">SUMIFS(Calculations!$I368:$QJ368, Calculations!$I$8:$QJ$8, AL$3, Calculations!$I$10:$QJ$10, AL$4)</f>
        <v>8006.7911937029567</v>
      </c>
      <c r="AM25" s="45">
        <f ca="1">SUMIFS(Calculations!$I368:$QJ368, Calculations!$I$8:$QJ$8, AM$3, Calculations!$I$10:$QJ$10, AM$4)</f>
        <v>56765.215431008837</v>
      </c>
      <c r="AN25" s="45">
        <f ca="1">SUMIFS(Calculations!$I368:$QJ368, Calculations!$I$8:$QJ$8, AN$3, Calculations!$I$10:$QJ$10, AN$4)</f>
        <v>52006.50256294955</v>
      </c>
      <c r="AO25" s="45">
        <f ca="1">SUMIFS(Calculations!$I368:$QJ368, Calculations!$I$8:$QJ$8, AO$3, Calculations!$I$10:$QJ$10, AO$4)</f>
        <v>18702.222590960795</v>
      </c>
      <c r="AP25" s="45">
        <f ca="1">SUMIFS(Calculations!$I368:$QJ368, Calculations!$I$8:$QJ$8, AP$3, Calculations!$I$10:$QJ$10, AP$4)</f>
        <v>7363.4482982003829</v>
      </c>
      <c r="AQ25" s="45">
        <f ca="1">SUMIFS(Calculations!$I368:$QJ368, Calculations!$I$8:$QJ$8, AQ$3, Calculations!$I$10:$QJ$10, AQ$4)</f>
        <v>55982.163115553907</v>
      </c>
      <c r="AR25" s="45">
        <f ca="1">SUMIFS(Calculations!$I368:$QJ368, Calculations!$I$8:$QJ$8, AR$3, Calculations!$I$10:$QJ$10, AR$4)</f>
        <v>51034.856683660182</v>
      </c>
      <c r="AS25" s="45">
        <f ca="1">SUMIFS(Calculations!$I368:$QJ368, Calculations!$I$8:$QJ$8, AS$3, Calculations!$I$10:$QJ$10, AS$4)</f>
        <v>17563.071789773414</v>
      </c>
      <c r="AT25" s="45">
        <f ca="1">SUMIFS(Calculations!$I368:$QJ368, Calculations!$I$8:$QJ$8, AT$3, Calculations!$I$10:$QJ$10, AT$4)</f>
        <v>6586.4098883371335</v>
      </c>
      <c r="AU25" s="45">
        <f ca="1">SUMIFS(Calculations!$I368:$QJ368, Calculations!$I$8:$QJ$8, AU$3, Calculations!$I$10:$QJ$10, AU$4)</f>
        <v>55067.228361027548</v>
      </c>
      <c r="AV25" s="45">
        <f ca="1">SUMIFS(Calculations!$I368:$QJ368, Calculations!$I$8:$QJ$8, AV$3, Calculations!$I$10:$QJ$10, AV$4)</f>
        <v>49972.769686018815</v>
      </c>
      <c r="AW25" s="45">
        <f ca="1">SUMIFS(Calculations!$I368:$QJ368, Calculations!$I$8:$QJ$8, AW$3, Calculations!$I$10:$QJ$10, AW$4)</f>
        <v>16282.155705715995</v>
      </c>
      <c r="AX25" s="45">
        <f ca="1">SUMIFS(Calculations!$I368:$QJ368, Calculations!$I$8:$QJ$8, AX$3, Calculations!$I$10:$QJ$10, AX$4)</f>
        <v>5663.1886958410032</v>
      </c>
      <c r="AY25" s="45">
        <f ca="1">SUMIFS(Calculations!$I368:$QJ368, Calculations!$I$8:$QJ$8, AY$3, Calculations!$I$10:$QJ$10, AY$4)</f>
        <v>54007.573994309641</v>
      </c>
      <c r="AZ25" s="45">
        <f ca="1">SUMIFS(Calculations!$I368:$QJ368, Calculations!$I$8:$QJ$8, AZ$3, Calculations!$I$10:$QJ$10, AZ$4)</f>
        <v>48672.348543884</v>
      </c>
      <c r="BA25" s="45">
        <f ca="1">SUMIFS(Calculations!$I368:$QJ368, Calculations!$I$8:$QJ$8, BA$3, Calculations!$I$10:$QJ$10, BA$4)</f>
        <v>14845.901151179103</v>
      </c>
      <c r="BB25" s="45">
        <f ca="1">SUMIFS(Calculations!$I368:$QJ368, Calculations!$I$8:$QJ$8, BB$3, Calculations!$I$10:$QJ$10, BB$4)</f>
        <v>4647.6215685990173</v>
      </c>
      <c r="BC25" s="45">
        <f ca="1">SUMIFS(Calculations!$I368:$QJ368, Calculations!$I$8:$QJ$8, BC$3, Calculations!$I$10:$QJ$10, BC$4)</f>
        <v>52788.906993511133</v>
      </c>
      <c r="BD25" s="45">
        <f ca="1">SUMIFS(Calculations!$I368:$QJ368, Calculations!$I$8:$QJ$8, BD$3, Calculations!$I$10:$QJ$10, BD$4)</f>
        <v>-13764.941306182416</v>
      </c>
      <c r="BE25" s="45">
        <f ca="1">SUMIFS(Calculations!$I368:$QJ368, Calculations!$I$8:$QJ$8, BE$3, Calculations!$I$10:$QJ$10, BE$4)</f>
        <v>-47779.334609012119</v>
      </c>
      <c r="BF25" s="45">
        <f ca="1">SUMIFS(Calculations!$I368:$QJ368, Calculations!$I$8:$QJ$8, BF$3, Calculations!$I$10:$QJ$10, BF$4)</f>
        <v>-57504.542599380948</v>
      </c>
      <c r="BG25" s="45">
        <f ca="1">SUMIFS(Calculations!$I368:$QJ368, Calculations!$I$8:$QJ$8, BG$3, Calculations!$I$10:$QJ$10, BG$4)</f>
        <v>-9623.2244978924282</v>
      </c>
      <c r="BH25" s="45">
        <f ca="1">SUMIFS(Calculations!$I368:$QJ368, Calculations!$I$8:$QJ$8, BH$3, Calculations!$I$10:$QJ$10, BH$4)</f>
        <v>-15363.314829300158</v>
      </c>
      <c r="BI25" s="45">
        <f ca="1">SUMIFS(Calculations!$I368:$QJ368, Calculations!$I$8:$QJ$8, BI$3, Calculations!$I$10:$QJ$10, BI$4)</f>
        <v>-49395.019465030637</v>
      </c>
      <c r="BJ25" s="45">
        <f ca="1">SUMIFS(Calculations!$I368:$QJ368, Calculations!$I$8:$QJ$8, BJ$3, Calculations!$I$10:$QJ$10, BJ$4)</f>
        <v>-58831.016375421081</v>
      </c>
      <c r="BK25" s="45">
        <f ca="1">SUMIFS(Calculations!$I368:$QJ368, Calculations!$I$8:$QJ$8, BK$3, Calculations!$I$10:$QJ$10, BK$4)</f>
        <v>-11209.511770693818</v>
      </c>
      <c r="BL25" s="45">
        <f ca="1">SUMIFS(Calculations!$I368:$QJ368, Calculations!$I$8:$QJ$8, BL$3, Calculations!$I$10:$QJ$10, BL$4)</f>
        <v>-17114.080825272948</v>
      </c>
      <c r="BM25" s="45">
        <f ca="1">SUMIFS(Calculations!$I368:$QJ368, Calculations!$I$8:$QJ$8, BM$3, Calculations!$I$10:$QJ$10, BM$4)</f>
        <v>-51019.593013822101</v>
      </c>
      <c r="BN25" s="45">
        <f ca="1">SUMIFS(Calculations!$I368:$QJ368, Calculations!$I$8:$QJ$8, BN$3, Calculations!$I$10:$QJ$10, BN$4)</f>
        <v>-60369.568135607871</v>
      </c>
      <c r="BO25" s="45">
        <f ca="1">SUMIFS(Calculations!$I368:$QJ368, Calculations!$I$8:$QJ$8, BO$3, Calculations!$I$10:$QJ$10, BO$4)</f>
        <v>-13008.278135616682</v>
      </c>
      <c r="BP25" s="45">
        <f ca="1">SUMIFS(Calculations!$I368:$QJ368, Calculations!$I$8:$QJ$8, BP$3, Calculations!$I$10:$QJ$10, BP$4)</f>
        <v>-19174.01781936991</v>
      </c>
      <c r="BQ25" s="45">
        <f ca="1">SUMIFS(Calculations!$I368:$QJ368, Calculations!$I$8:$QJ$8, BQ$3, Calculations!$I$10:$QJ$10, BQ$4)</f>
        <v>-52871.19212197361</v>
      </c>
      <c r="BR25" s="45">
        <f ca="1">SUMIFS(Calculations!$I368:$QJ368, Calculations!$I$8:$QJ$8, BR$3, Calculations!$I$10:$QJ$10, BR$4)</f>
        <v>-62081.369840682251</v>
      </c>
      <c r="BS25" s="45">
        <f ca="1">SUMIFS(Calculations!$I368:$QJ368, Calculations!$I$8:$QJ$8, BS$3, Calculations!$I$10:$QJ$10, BS$4)</f>
        <v>-15041.610958403209</v>
      </c>
      <c r="BT25" s="45">
        <f ca="1">SUMIFS(Calculations!$I368:$QJ368, Calculations!$I$8:$QJ$8, BT$3, Calculations!$I$10:$QJ$10, BT$4)</f>
        <v>-21429.42308442283</v>
      </c>
      <c r="BU25" s="45">
        <f ca="1">SUMIFS(Calculations!$I368:$QJ368, Calculations!$I$8:$QJ$8, BU$3, Calculations!$I$10:$QJ$10, BU$4)</f>
        <v>-54973.1456978895</v>
      </c>
      <c r="BV25" s="45">
        <f ca="1">SUMIFS(Calculations!$I368:$QJ368, Calculations!$I$8:$QJ$8, BV$3, Calculations!$I$10:$QJ$10, BV$4)</f>
        <v>-63966.948954692343</v>
      </c>
      <c r="BW25" s="45">
        <f ca="1">SUMIFS(Calculations!$I368:$QJ368, Calculations!$I$8:$QJ$8, BW$3, Calculations!$I$10:$QJ$10, BW$4)</f>
        <v>-17334.168239217834</v>
      </c>
      <c r="BX25" s="45">
        <f ca="1">SUMIFS(Calculations!$I368:$QJ368, Calculations!$I$8:$QJ$8, BX$3, Calculations!$I$10:$QJ$10, BX$4)</f>
        <v>-23951.132921916898</v>
      </c>
      <c r="BY25" s="45">
        <f ca="1">SUMIFS(Calculations!$I368:$QJ368, Calculations!$I$8:$QJ$8, BY$3, Calculations!$I$10:$QJ$10, BY$4)</f>
        <v>-57351.505225528846</v>
      </c>
      <c r="BZ25" s="45">
        <f ca="1">SUMIFS(Calculations!$I368:$QJ368, Calculations!$I$8:$QJ$8, BZ$3, Calculations!$I$10:$QJ$10, BZ$4)</f>
        <v>-66093.587545936112</v>
      </c>
      <c r="CA25" s="45">
        <f ca="1">SUMIFS(Calculations!$I368:$QJ368, Calculations!$I$8:$QJ$8, CA$3, Calculations!$I$10:$QJ$10, CA$4)</f>
        <v>-19913.490913301532</v>
      </c>
      <c r="CB25" s="45">
        <f ca="1">SUMIFS(Calculations!$I368:$QJ368, Calculations!$I$8:$QJ$8, CB$3, Calculations!$I$10:$QJ$10, CB$4)</f>
        <v>-26721.450338021561</v>
      </c>
      <c r="CC25" s="45">
        <f ca="1">SUMIFS(Calculations!$I368:$QJ368, Calculations!$I$8:$QJ$8, CC$3, Calculations!$I$10:$QJ$10, CC$4)</f>
        <v>-60035.375906410743</v>
      </c>
      <c r="CD25" s="45">
        <f ca="1">SUMIFS(Calculations!$I368:$QJ368, Calculations!$I$8:$QJ$8, CD$3, Calculations!$I$10:$QJ$10, CD$4)</f>
        <v>-68440.62416841212</v>
      </c>
      <c r="CE25" s="45">
        <f ca="1">SUMIFS(Calculations!$I368:$QJ368, Calculations!$I$8:$QJ$8, CE$3, Calculations!$I$10:$QJ$10, CE$4)</f>
        <v>-22810.353985356633</v>
      </c>
      <c r="CF25" s="45">
        <f ca="1">SUMIFS(Calculations!$I368:$QJ368, Calculations!$I$8:$QJ$8, CF$3, Calculations!$I$10:$QJ$10, CF$4)</f>
        <v>-29910.114004234958</v>
      </c>
      <c r="CG25" s="45">
        <f ca="1">SUMIFS(Calculations!$I368:$QJ368, Calculations!$I$8:$QJ$8, CG$3, Calculations!$I$10:$QJ$10, CG$4)</f>
        <v>-63046.991224153724</v>
      </c>
      <c r="CH25" s="45">
        <f ca="1">SUMIFS(Calculations!$I368:$QJ368, Calculations!$I$8:$QJ$8, CH$3, Calculations!$I$10:$QJ$10, CH$4)</f>
        <v>-71113.490231022704</v>
      </c>
      <c r="CI25" s="45">
        <f ca="1">SUMIFS(Calculations!$I368:$QJ368, Calculations!$I$8:$QJ$8, CI$3, Calculations!$I$10:$QJ$10, CI$4)</f>
        <v>-25964.948617284914</v>
      </c>
      <c r="CJ25" s="45">
        <f ca="1">SUMIFS(Calculations!$I368:$QJ368, Calculations!$I$8:$QJ$8, CJ$3, Calculations!$I$10:$QJ$10, CJ$4)</f>
        <v>-26266.685539079961</v>
      </c>
      <c r="CK25" s="45">
        <f ca="1">SUMIFS(Calculations!$I368:$QJ368, Calculations!$I$8:$QJ$8, CK$3, Calculations!$I$10:$QJ$10, CK$4)</f>
        <v>-55478.921728871443</v>
      </c>
      <c r="CL25" s="45">
        <f ca="1">SUMIFS(Calculations!$I368:$QJ368, Calculations!$I$8:$QJ$8, CL$3, Calculations!$I$10:$QJ$10, CL$4)</f>
        <v>-56351.140095082563</v>
      </c>
      <c r="CM25" s="45">
        <f ca="1">SUMIFS(Calculations!$I368:$QJ368, Calculations!$I$8:$QJ$8, CM$3, Calculations!$I$10:$QJ$10, CM$4)</f>
        <v>200.1656599163197</v>
      </c>
      <c r="CN25" s="45">
        <f ca="1">SUMIFS(Calculations!$I368:$QJ368, Calculations!$I$8:$QJ$8, CN$3, Calculations!$I$10:$QJ$10, CN$4)</f>
        <v>-200.1656599163197</v>
      </c>
      <c r="CO25" s="45">
        <f ca="1">SUMIFS(Calculations!$I368:$QJ368, Calculations!$I$8:$QJ$8, CO$3, Calculations!$I$10:$QJ$10, CO$4)</f>
        <v>0</v>
      </c>
      <c r="CP25" s="45">
        <f ca="1">SUMIFS(Calculations!$I368:$QJ368, Calculations!$I$8:$QJ$8, CP$3, Calculations!$I$10:$QJ$10, CP$4)</f>
        <v>0</v>
      </c>
      <c r="CQ25" s="45">
        <f ca="1">SUMIFS(Calculations!$I368:$QJ368, Calculations!$I$8:$QJ$8, CQ$3, Calculations!$I$10:$QJ$10, CQ$4)</f>
        <v>0</v>
      </c>
      <c r="CR25" s="45">
        <f ca="1">SUMIFS(Calculations!$I368:$QJ368, Calculations!$I$8:$QJ$8, CR$3, Calculations!$I$10:$QJ$10, CR$4)</f>
        <v>0</v>
      </c>
      <c r="CS25" s="45">
        <f ca="1">SUMIFS(Calculations!$I368:$QJ368, Calculations!$I$8:$QJ$8, CS$3, Calculations!$I$10:$QJ$10, CS$4)</f>
        <v>0</v>
      </c>
      <c r="CT25" s="45">
        <f ca="1">SUMIFS(Calculations!$I368:$QJ368, Calculations!$I$8:$QJ$8, CT$3, Calculations!$I$10:$QJ$10, CT$4)</f>
        <v>0</v>
      </c>
      <c r="CU25" s="45">
        <f ca="1">SUMIFS(Calculations!$I368:$QJ368, Calculations!$I$8:$QJ$8, CU$3, Calculations!$I$10:$QJ$10, CU$4)</f>
        <v>0</v>
      </c>
      <c r="CV25" s="45">
        <f ca="1">SUMIFS(Calculations!$I368:$QJ368, Calculations!$I$8:$QJ$8, CV$3, Calculations!$I$10:$QJ$10, CV$4)</f>
        <v>0</v>
      </c>
      <c r="CW25" s="45">
        <f ca="1">SUMIFS(Calculations!$I368:$QJ368, Calculations!$I$8:$QJ$8, CW$3, Calculations!$I$10:$QJ$10, CW$4)</f>
        <v>0</v>
      </c>
      <c r="CX25" s="45">
        <f ca="1">SUMIFS(Calculations!$I368:$QJ368, Calculations!$I$8:$QJ$8, CX$3, Calculations!$I$10:$QJ$10, CX$4)</f>
        <v>0</v>
      </c>
      <c r="CY25" s="45">
        <f ca="1">SUMIFS(Calculations!$I368:$QJ368, Calculations!$I$8:$QJ$8, CY$3, Calculations!$I$10:$QJ$10, CY$4)</f>
        <v>0</v>
      </c>
      <c r="CZ25" s="45">
        <f ca="1">SUMIFS(Calculations!$I368:$QJ368, Calculations!$I$8:$QJ$8, CZ$3, Calculations!$I$10:$QJ$10, CZ$4)</f>
        <v>0</v>
      </c>
      <c r="DA25" s="45">
        <f ca="1">SUMIFS(Calculations!$I368:$QJ368, Calculations!$I$8:$QJ$8, DA$3, Calculations!$I$10:$QJ$10, DA$4)</f>
        <v>0</v>
      </c>
      <c r="DB25" s="45">
        <f ca="1">SUMIFS(Calculations!$I368:$QJ368, Calculations!$I$8:$QJ$8, DB$3, Calculations!$I$10:$QJ$10, DB$4)</f>
        <v>0</v>
      </c>
      <c r="DC25" s="45">
        <f ca="1">SUMIFS(Calculations!$I368:$QJ368, Calculations!$I$8:$QJ$8, DC$3, Calculations!$I$10:$QJ$10, DC$4)</f>
        <v>1557.1641119751505</v>
      </c>
      <c r="DD25" s="45">
        <f ca="1">SUMIFS(Calculations!$I368:$QJ368, Calculations!$I$8:$QJ$8, DD$3, Calculations!$I$10:$QJ$10, DD$4)</f>
        <v>-1557.1641119751505</v>
      </c>
      <c r="DE25" s="45">
        <f ca="1">SUMIFS(Calculations!$I368:$QJ368, Calculations!$I$8:$QJ$8, DE$3, Calculations!$I$10:$QJ$10, DE$4)</f>
        <v>0</v>
      </c>
      <c r="DF25" s="45">
        <f ca="1">SUMIFS(Calculations!$I368:$QJ368, Calculations!$I$8:$QJ$8, DF$3, Calculations!$I$10:$QJ$10, DF$4)</f>
        <v>0</v>
      </c>
      <c r="DG25" s="45">
        <f ca="1">SUMIFS(Calculations!$I368:$QJ368, Calculations!$I$8:$QJ$8, DG$3, Calculations!$I$10:$QJ$10, DG$4)</f>
        <v>1710.5641869939861</v>
      </c>
      <c r="DH25" s="45">
        <f ca="1">SUMIFS(Calculations!$I368:$QJ368, Calculations!$I$8:$QJ$8, DH$3, Calculations!$I$10:$QJ$10, DH$4)</f>
        <v>-1710.5641869939861</v>
      </c>
      <c r="DI25" s="45">
        <f ca="1">SUMIFS(Calculations!$I368:$QJ368, Calculations!$I$8:$QJ$8, DI$3, Calculations!$I$10:$QJ$10, DI$4)</f>
        <v>0</v>
      </c>
      <c r="DJ25" s="45">
        <f ca="1">SUMIFS(Calculations!$I368:$QJ368, Calculations!$I$8:$QJ$8, DJ$3, Calculations!$I$10:$QJ$10, DJ$4)</f>
        <v>0</v>
      </c>
      <c r="DK25" s="45">
        <f ca="1">SUMIFS(Calculations!$I368:$QJ368, Calculations!$I$8:$QJ$8, DK$3, Calculations!$I$10:$QJ$10, DK$4)</f>
        <v>182066.50698214673</v>
      </c>
      <c r="DL25" s="45"/>
      <c r="DM25" s="45"/>
      <c r="DN25" s="45"/>
      <c r="DO25" s="45"/>
      <c r="DP25" s="45"/>
      <c r="DQ25" s="45"/>
      <c r="DR25" s="45"/>
      <c r="DS25" s="45"/>
      <c r="DT25" s="45"/>
      <c r="DU25" s="45"/>
      <c r="DV25" s="45"/>
      <c r="DW25" s="45"/>
      <c r="DX25" s="45"/>
      <c r="DY25" s="45"/>
      <c r="DZ25" s="45"/>
      <c r="EA25" s="45"/>
      <c r="EB25" s="45"/>
      <c r="EC25" s="45"/>
      <c r="ED25" s="45"/>
      <c r="EE25" s="45"/>
      <c r="EF25" s="45"/>
      <c r="EG25" s="45"/>
      <c r="EH25" s="45"/>
      <c r="EI25" s="45"/>
      <c r="EJ25" s="45"/>
      <c r="EK25" s="45"/>
      <c r="EL25" s="45"/>
      <c r="EM25" s="45"/>
      <c r="EN25" s="45"/>
      <c r="EO25" s="45"/>
      <c r="EP25" s="45"/>
      <c r="EQ25" s="45"/>
      <c r="ER25" s="45"/>
      <c r="ES25" s="45"/>
      <c r="ET25" s="45"/>
      <c r="EU25" s="45"/>
      <c r="EV25" s="45"/>
      <c r="EW25" s="45"/>
      <c r="EX25" s="45"/>
      <c r="EY25" s="45"/>
      <c r="EZ25" s="45"/>
      <c r="FA25" s="45"/>
    </row>
    <row r="26" spans="1:157" ht="15" customHeight="1">
      <c r="B26" s="3"/>
      <c r="C26" s="9" t="str">
        <f>Calculations!C369</f>
        <v>Net Income / (Loss)</v>
      </c>
      <c r="D26" s="8"/>
      <c r="E26" s="113" t="str">
        <f>Calculations!E369</f>
        <v>EUR</v>
      </c>
      <c r="F26" s="12"/>
      <c r="G26" s="99">
        <f ca="1">SUM(H26:FA26)</f>
        <v>6423994.811865232</v>
      </c>
      <c r="H26" s="106">
        <f t="shared" ref="H26:BR26" si="101">H22+SUM(H24:H25)</f>
        <v>0</v>
      </c>
      <c r="I26" s="106">
        <f t="shared" si="101"/>
        <v>0</v>
      </c>
      <c r="J26" s="106">
        <f t="shared" si="101"/>
        <v>0</v>
      </c>
      <c r="K26" s="106">
        <f t="shared" si="101"/>
        <v>0</v>
      </c>
      <c r="L26" s="106">
        <f t="shared" si="101"/>
        <v>0</v>
      </c>
      <c r="M26" s="106">
        <f t="shared" si="101"/>
        <v>0</v>
      </c>
      <c r="N26" s="106">
        <f t="shared" si="101"/>
        <v>0</v>
      </c>
      <c r="O26" s="106">
        <f t="shared" si="101"/>
        <v>0</v>
      </c>
      <c r="P26" s="106">
        <f t="shared" ca="1" si="101"/>
        <v>-180031.84472302929</v>
      </c>
      <c r="Q26" s="106">
        <f t="shared" ca="1" si="101"/>
        <v>-47006.627863248767</v>
      </c>
      <c r="R26" s="106">
        <f t="shared" ca="1" si="101"/>
        <v>39810.919550013408</v>
      </c>
      <c r="S26" s="106">
        <f t="shared" ca="1" si="101"/>
        <v>-197595.88211507874</v>
      </c>
      <c r="T26" s="106">
        <f t="shared" ca="1" si="101"/>
        <v>-180063.4947896431</v>
      </c>
      <c r="U26" s="106">
        <f t="shared" ca="1" si="101"/>
        <v>-36077.349233860179</v>
      </c>
      <c r="V26" s="106">
        <f t="shared" ca="1" si="101"/>
        <v>41187.657723780547</v>
      </c>
      <c r="W26" s="106">
        <f t="shared" ca="1" si="101"/>
        <v>-199547.67191044119</v>
      </c>
      <c r="X26" s="106">
        <f t="shared" ca="1" si="101"/>
        <v>-177736.3550733561</v>
      </c>
      <c r="Y26" s="106">
        <f t="shared" ca="1" si="101"/>
        <v>-28819.131304594281</v>
      </c>
      <c r="Z26" s="106">
        <f t="shared" ca="1" si="101"/>
        <v>45293.801750375889</v>
      </c>
      <c r="AA26" s="106">
        <f t="shared" ca="1" si="101"/>
        <v>-197077.25395333546</v>
      </c>
      <c r="AB26" s="106">
        <f t="shared" ca="1" si="101"/>
        <v>-175074.04722860269</v>
      </c>
      <c r="AC26" s="106">
        <f t="shared" ca="1" si="101"/>
        <v>-21108.158653104154</v>
      </c>
      <c r="AD26" s="106">
        <f t="shared" ca="1" si="101"/>
        <v>48887.658376943</v>
      </c>
      <c r="AE26" s="106">
        <f t="shared" ca="1" si="101"/>
        <v>-194644.2248505528</v>
      </c>
      <c r="AF26" s="106">
        <f t="shared" ca="1" si="101"/>
        <v>-172474.77755702616</v>
      </c>
      <c r="AG26" s="106">
        <f t="shared" ca="1" si="101"/>
        <v>-13216.364952079253</v>
      </c>
      <c r="AH26" s="106">
        <f t="shared" ca="1" si="101"/>
        <v>50910.642029874143</v>
      </c>
      <c r="AI26" s="106">
        <f t="shared" ca="1" si="101"/>
        <v>-191400.95774493221</v>
      </c>
      <c r="AJ26" s="106">
        <f t="shared" ca="1" si="101"/>
        <v>-160588.60772430693</v>
      </c>
      <c r="AK26" s="106">
        <f t="shared" ca="1" si="101"/>
        <v>3376.7082714108401</v>
      </c>
      <c r="AL26" s="106">
        <f t="shared" ca="1" si="101"/>
        <v>61515.18603516111</v>
      </c>
      <c r="AM26" s="106">
        <f t="shared" ca="1" si="101"/>
        <v>-179955.1054257811</v>
      </c>
      <c r="AN26" s="106">
        <f t="shared" ca="1" si="101"/>
        <v>-156388.14646015473</v>
      </c>
      <c r="AO26" s="106">
        <f t="shared" ca="1" si="101"/>
        <v>8547.3353058843641</v>
      </c>
      <c r="AP26" s="106">
        <f t="shared" ca="1" si="101"/>
        <v>64701.265136699134</v>
      </c>
      <c r="AQ26" s="106">
        <f t="shared" ca="1" si="101"/>
        <v>-176077.13205400557</v>
      </c>
      <c r="AR26" s="106">
        <f t="shared" ca="1" si="101"/>
        <v>-46858.369942882273</v>
      </c>
      <c r="AS26" s="106">
        <f t="shared" ca="1" si="101"/>
        <v>118906.66000779718</v>
      </c>
      <c r="AT26" s="106">
        <f t="shared" ca="1" si="101"/>
        <v>173267.27132919454</v>
      </c>
      <c r="AU26" s="106">
        <f t="shared" ca="1" si="101"/>
        <v>-66828.210630795627</v>
      </c>
      <c r="AV26" s="106">
        <f t="shared" ca="1" si="101"/>
        <v>-41598.51052598923</v>
      </c>
      <c r="AW26" s="106">
        <f t="shared" ca="1" si="101"/>
        <v>125250.24442408109</v>
      </c>
      <c r="AX26" s="106">
        <f t="shared" ca="1" si="101"/>
        <v>177839.41437774757</v>
      </c>
      <c r="AY26" s="106">
        <f t="shared" ca="1" si="101"/>
        <v>-61580.398528953665</v>
      </c>
      <c r="AZ26" s="106">
        <f t="shared" ca="1" si="101"/>
        <v>-35158.329631609755</v>
      </c>
      <c r="BA26" s="106">
        <f t="shared" ca="1" si="101"/>
        <v>132363.12412274</v>
      </c>
      <c r="BB26" s="106">
        <f t="shared" ca="1" si="101"/>
        <v>182978.88967456645</v>
      </c>
      <c r="BC26" s="106">
        <f t="shared" ca="1" si="101"/>
        <v>-55435.095286904863</v>
      </c>
      <c r="BD26" s="106">
        <f t="shared" ca="1" si="101"/>
        <v>-32479.483737905684</v>
      </c>
      <c r="BE26" s="106">
        <f t="shared" ca="1" si="101"/>
        <v>135972.74976182135</v>
      </c>
      <c r="BF26" s="106">
        <f t="shared" ca="1" si="101"/>
        <v>184135.68457126844</v>
      </c>
      <c r="BG26" s="106">
        <f t="shared" ca="1" si="101"/>
        <v>-52990.843169438478</v>
      </c>
      <c r="BH26" s="106">
        <f t="shared" ca="1" si="101"/>
        <v>-24563.729147226666</v>
      </c>
      <c r="BI26" s="106">
        <f t="shared" ca="1" si="101"/>
        <v>143974.23666781839</v>
      </c>
      <c r="BJ26" s="106">
        <f t="shared" ca="1" si="101"/>
        <v>190704.88803356211</v>
      </c>
      <c r="BK26" s="106">
        <f t="shared" ca="1" si="101"/>
        <v>-45134.944294612797</v>
      </c>
      <c r="BL26" s="106">
        <f t="shared" ca="1" si="101"/>
        <v>-15893.26897669649</v>
      </c>
      <c r="BM26" s="106">
        <f t="shared" ca="1" si="101"/>
        <v>152019.74376659485</v>
      </c>
      <c r="BN26" s="106">
        <f t="shared" ca="1" si="101"/>
        <v>228010.86817924865</v>
      </c>
      <c r="BO26" s="106">
        <f t="shared" ca="1" si="101"/>
        <v>-6540.2822968983673</v>
      </c>
      <c r="BP26" s="106">
        <f t="shared" ca="1" si="101"/>
        <v>23994.809470260021</v>
      </c>
      <c r="BQ26" s="106">
        <f t="shared" ca="1" si="101"/>
        <v>190876.05363553562</v>
      </c>
      <c r="BR26" s="106">
        <f t="shared" ca="1" si="101"/>
        <v>236488.36233771272</v>
      </c>
      <c r="BS26" s="106">
        <f t="shared" ref="BS26:DA26" ca="1" si="102">BS22+SUM(BS24:BS25)</f>
        <v>3529.5564445196651</v>
      </c>
      <c r="BT26" s="106">
        <f t="shared" ca="1" si="102"/>
        <v>35164.43554480774</v>
      </c>
      <c r="BU26" s="106">
        <f t="shared" ca="1" si="102"/>
        <v>201285.72848769056</v>
      </c>
      <c r="BV26" s="106">
        <f t="shared" ca="1" si="102"/>
        <v>245826.46842614294</v>
      </c>
      <c r="BW26" s="106">
        <f t="shared" ca="1" si="102"/>
        <v>14883.173454269214</v>
      </c>
      <c r="BX26" s="106">
        <f t="shared" ca="1" si="102"/>
        <v>47652.903311445712</v>
      </c>
      <c r="BY26" s="106">
        <f t="shared" ca="1" si="102"/>
        <v>213064.27091028553</v>
      </c>
      <c r="BZ26" s="106">
        <f t="shared" ca="1" si="102"/>
        <v>256358.39287801681</v>
      </c>
      <c r="CA26" s="106">
        <f t="shared" ca="1" si="102"/>
        <v>27656.961935446205</v>
      </c>
      <c r="CB26" s="106">
        <f t="shared" ca="1" si="102"/>
        <v>61372.570515011364</v>
      </c>
      <c r="CC26" s="106">
        <f t="shared" ca="1" si="102"/>
        <v>226355.82094893901</v>
      </c>
      <c r="CD26" s="106">
        <f t="shared" ca="1" si="102"/>
        <v>267981.81234170747</v>
      </c>
      <c r="CE26" s="106">
        <f t="shared" ca="1" si="102"/>
        <v>42003.331435147382</v>
      </c>
      <c r="CF26" s="106">
        <f t="shared" ca="1" si="102"/>
        <v>77164.04771911593</v>
      </c>
      <c r="CG26" s="106">
        <f t="shared" ca="1" si="102"/>
        <v>241270.48728442792</v>
      </c>
      <c r="CH26" s="106">
        <f t="shared" ca="1" si="102"/>
        <v>281302.93678571103</v>
      </c>
      <c r="CI26" s="106">
        <f t="shared" ca="1" si="102"/>
        <v>57774.975601894083</v>
      </c>
      <c r="CJ26" s="106">
        <f t="shared" ca="1" si="102"/>
        <v>99151.281524200647</v>
      </c>
      <c r="CK26" s="106">
        <f t="shared" ca="1" si="102"/>
        <v>263762.39847606677</v>
      </c>
      <c r="CL26" s="106">
        <f t="shared" ca="1" si="102"/>
        <v>300887.74369559414</v>
      </c>
      <c r="CM26" s="106">
        <f t="shared" ca="1" si="102"/>
        <v>78398.77235503323</v>
      </c>
      <c r="CN26" s="106">
        <f t="shared" ca="1" si="102"/>
        <v>112961.38173074261</v>
      </c>
      <c r="CO26" s="106">
        <f t="shared" ca="1" si="102"/>
        <v>273460.3868536799</v>
      </c>
      <c r="CP26" s="106">
        <f t="shared" ca="1" si="102"/>
        <v>309978.0471477072</v>
      </c>
      <c r="CQ26" s="106">
        <f t="shared" ca="1" si="102"/>
        <v>90179.282423554658</v>
      </c>
      <c r="CR26" s="106">
        <f t="shared" ca="1" si="102"/>
        <v>124620.07865570535</v>
      </c>
      <c r="CS26" s="106">
        <f t="shared" ca="1" si="102"/>
        <v>284777.98088598705</v>
      </c>
      <c r="CT26" s="106">
        <f t="shared" ca="1" si="102"/>
        <v>320946.95316652051</v>
      </c>
      <c r="CU26" s="106">
        <f t="shared" ca="1" si="102"/>
        <v>103871.91948337523</v>
      </c>
      <c r="CV26" s="106">
        <f t="shared" ca="1" si="102"/>
        <v>138757.04165736475</v>
      </c>
      <c r="CW26" s="106">
        <f t="shared" ca="1" si="102"/>
        <v>298142.88142242888</v>
      </c>
      <c r="CX26" s="106">
        <f t="shared" ca="1" si="102"/>
        <v>334027.63591460721</v>
      </c>
      <c r="CY26" s="106">
        <f t="shared" ca="1" si="102"/>
        <v>119717.17198229638</v>
      </c>
      <c r="CZ26" s="106">
        <f t="shared" ca="1" si="102"/>
        <v>154861.26572498435</v>
      </c>
      <c r="DA26" s="106">
        <f t="shared" ca="1" si="102"/>
        <v>313810.26591219578</v>
      </c>
      <c r="DB26" s="106">
        <f t="shared" ref="DB26:DI26" ca="1" si="103">DB22+SUM(DB24:DB25)</f>
        <v>349482.94604948023</v>
      </c>
      <c r="DC26" s="106">
        <f t="shared" ca="1" si="103"/>
        <v>82179.289662089257</v>
      </c>
      <c r="DD26" s="106">
        <f t="shared" ca="1" si="103"/>
        <v>85466.737251159357</v>
      </c>
      <c r="DE26" s="106">
        <f t="shared" ca="1" si="103"/>
        <v>238120.20253063156</v>
      </c>
      <c r="DF26" s="106">
        <f t="shared" ca="1" si="103"/>
        <v>267531.95964591613</v>
      </c>
      <c r="DG26" s="106">
        <f t="shared" ca="1" si="103"/>
        <v>52591.624552143796</v>
      </c>
      <c r="DH26" s="106">
        <f t="shared" ca="1" si="103"/>
        <v>81727.978580887808</v>
      </c>
      <c r="DI26" s="106">
        <f t="shared" ca="1" si="103"/>
        <v>233636.34388815158</v>
      </c>
      <c r="DJ26" s="106">
        <f t="shared" ref="DJ26:DK26" ca="1" si="104">DJ22+SUM(DJ24:DJ25)</f>
        <v>262230.00073418528</v>
      </c>
      <c r="DK26" s="106">
        <f t="shared" ca="1" si="104"/>
        <v>-843002.20881908084</v>
      </c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</row>
    <row r="27" spans="1:157" ht="15" customHeight="1">
      <c r="G27" s="4"/>
      <c r="H27" s="144"/>
      <c r="I27" s="144"/>
      <c r="J27" s="144"/>
    </row>
    <row r="28" spans="1:157">
      <c r="A28" s="128" t="s">
        <v>87</v>
      </c>
      <c r="B28" s="103" t="s">
        <v>57</v>
      </c>
      <c r="C28" s="101"/>
      <c r="D28" s="101"/>
      <c r="E28" s="104" t="s">
        <v>88</v>
      </c>
      <c r="F28" s="101"/>
      <c r="G28" s="105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1"/>
      <c r="BS28" s="101"/>
      <c r="BT28" s="101"/>
      <c r="BU28" s="101"/>
      <c r="BV28" s="101"/>
      <c r="BW28" s="101"/>
      <c r="BX28" s="101"/>
      <c r="BY28" s="101"/>
      <c r="BZ28" s="101"/>
      <c r="CA28" s="101"/>
      <c r="CB28" s="101"/>
      <c r="CC28" s="101"/>
      <c r="CD28" s="101"/>
      <c r="CE28" s="101"/>
      <c r="CF28" s="101"/>
      <c r="CG28" s="101"/>
      <c r="CH28" s="101"/>
      <c r="CI28" s="101"/>
      <c r="CJ28" s="101"/>
      <c r="CK28" s="101"/>
      <c r="CL28" s="101"/>
      <c r="CM28" s="101"/>
      <c r="CN28" s="101"/>
      <c r="CO28" s="101"/>
      <c r="CP28" s="101"/>
      <c r="CQ28" s="101"/>
      <c r="CR28" s="101"/>
      <c r="CS28" s="101"/>
      <c r="CT28" s="101"/>
      <c r="CU28" s="101"/>
      <c r="CV28" s="101"/>
      <c r="CW28" s="101"/>
      <c r="CX28" s="101"/>
      <c r="CY28" s="101"/>
      <c r="CZ28" s="101"/>
      <c r="DA28" s="101"/>
      <c r="DB28" s="101"/>
      <c r="DC28" s="101"/>
      <c r="DD28" s="101"/>
      <c r="DE28" s="101"/>
      <c r="DF28" s="101"/>
      <c r="DG28" s="101"/>
      <c r="DH28" s="101"/>
      <c r="DI28" s="101"/>
      <c r="DJ28" s="101"/>
      <c r="DK28" s="101"/>
      <c r="DL28" s="101"/>
      <c r="DM28" s="101"/>
      <c r="DN28" s="101"/>
      <c r="DO28" s="101"/>
      <c r="DP28" s="101"/>
      <c r="DQ28" s="101"/>
      <c r="DR28" s="101"/>
      <c r="DS28" s="101"/>
      <c r="DT28" s="101"/>
      <c r="DU28" s="101"/>
      <c r="DV28" s="101"/>
      <c r="DW28" s="101"/>
      <c r="DX28" s="101"/>
      <c r="DY28" s="101"/>
      <c r="DZ28" s="101"/>
      <c r="EA28" s="101"/>
      <c r="EB28" s="101"/>
      <c r="EC28" s="101"/>
      <c r="ED28" s="101"/>
      <c r="EE28" s="101"/>
      <c r="EF28" s="101"/>
      <c r="EG28" s="101"/>
      <c r="EH28" s="101"/>
      <c r="EI28" s="101"/>
      <c r="EJ28" s="101"/>
      <c r="EK28" s="101"/>
      <c r="EL28" s="101"/>
      <c r="EM28" s="101"/>
      <c r="EN28" s="101"/>
      <c r="EO28" s="101"/>
      <c r="EP28" s="101"/>
      <c r="EQ28" s="101"/>
      <c r="ER28" s="101"/>
      <c r="ES28" s="101"/>
      <c r="ET28" s="101"/>
      <c r="EU28" s="101"/>
      <c r="EV28" s="101"/>
      <c r="EW28" s="101"/>
      <c r="EX28" s="101"/>
      <c r="EY28" s="101"/>
      <c r="EZ28" s="101"/>
      <c r="FA28" s="101"/>
    </row>
    <row r="29" spans="1:157" ht="15" customHeight="1">
      <c r="G29" s="4"/>
    </row>
    <row r="30" spans="1:157" ht="15" customHeight="1">
      <c r="B30" s="1" t="s">
        <v>99</v>
      </c>
      <c r="G30" s="4"/>
    </row>
    <row r="31" spans="1:157" ht="15" customHeight="1">
      <c r="C31" s="75" t="str">
        <f>Calculations!C374</f>
        <v>Unrestricted Cash</v>
      </c>
      <c r="E31" s="50" t="str">
        <f>Calculations!E374</f>
        <v>EUR</v>
      </c>
      <c r="G31" s="4"/>
      <c r="H31" s="51">
        <f ca="1">LOOKUP(H$5, Calculations!$I$4:$QJ$4, Calculations!$I374:$QJ374)</f>
        <v>4262712.3246154236</v>
      </c>
      <c r="I31" s="51">
        <f ca="1">LOOKUP(I$5, Calculations!$I$4:$QJ$4, Calculations!$I374:$QJ374)</f>
        <v>94157.986584399827</v>
      </c>
      <c r="J31" s="51">
        <f ca="1">LOOKUP(J$5, Calculations!$I$4:$QJ$4, Calculations!$I374:$QJ374)</f>
        <v>136757.0258820724</v>
      </c>
      <c r="K31" s="51">
        <f ca="1">LOOKUP(K$5, Calculations!$I$4:$QJ$4, Calculations!$I374:$QJ374)</f>
        <v>77990.104927192297</v>
      </c>
      <c r="L31" s="51">
        <f ca="1">LOOKUP(L$5, Calculations!$I$4:$QJ$4, Calculations!$I374:$QJ374)</f>
        <v>108426.86427808969</v>
      </c>
      <c r="M31" s="51">
        <f ca="1">LOOKUP(M$5, Calculations!$I$4:$QJ$4, Calculations!$I374:$QJ374)</f>
        <v>52106.814928542997</v>
      </c>
      <c r="N31" s="51">
        <f ca="1">LOOKUP(N$5, Calculations!$I$4:$QJ$4, Calculations!$I374:$QJ374)</f>
        <v>24141.553582702822</v>
      </c>
      <c r="O31" s="51">
        <f ca="1">LOOKUP(O$5, Calculations!$I$4:$QJ$4, Calculations!$I374:$QJ374)</f>
        <v>472347.19233185542</v>
      </c>
      <c r="P31" s="51">
        <f ca="1">LOOKUP(P$5, Calculations!$I$4:$QJ$4, Calculations!$I374:$QJ374)</f>
        <v>281700.54136915959</v>
      </c>
      <c r="Q31" s="51">
        <f ca="1">LOOKUP(Q$5, Calculations!$I$4:$QJ$4, Calculations!$I374:$QJ374)</f>
        <v>240438.31909084346</v>
      </c>
      <c r="R31" s="51">
        <f ca="1">LOOKUP(R$5, Calculations!$I$4:$QJ$4, Calculations!$I374:$QJ374)</f>
        <v>430209.59942430293</v>
      </c>
      <c r="S31" s="51">
        <f ca="1">LOOKUP(S$5, Calculations!$I$4:$QJ$4, Calculations!$I374:$QJ374)</f>
        <v>578567.44265444844</v>
      </c>
      <c r="T31" s="51">
        <f ca="1">LOOKUP(T$5, Calculations!$I$4:$QJ$4, Calculations!$I374:$QJ374)</f>
        <v>455323.05203864363</v>
      </c>
      <c r="U31" s="51">
        <f ca="1">LOOKUP(U$5, Calculations!$I$4:$QJ$4, Calculations!$I374:$QJ374)</f>
        <v>458400.35549351526</v>
      </c>
      <c r="V31" s="51">
        <f ca="1">LOOKUP(V$5, Calculations!$I$4:$QJ$4, Calculations!$I374:$QJ374)</f>
        <v>645932.03454874712</v>
      </c>
      <c r="W31" s="51">
        <f ca="1">LOOKUP(W$5, Calculations!$I$4:$QJ$4, Calculations!$I374:$QJ374)</f>
        <v>787960.88054043427</v>
      </c>
      <c r="X31" s="51">
        <f ca="1">LOOKUP(X$5, Calculations!$I$4:$QJ$4, Calculations!$I374:$QJ374)</f>
        <v>662020.48126638576</v>
      </c>
      <c r="Y31" s="51">
        <f ca="1">LOOKUP(Y$5, Calculations!$I$4:$QJ$4, Calculations!$I374:$QJ374)</f>
        <v>663496.13499422697</v>
      </c>
      <c r="Z31" s="51">
        <f ca="1">LOOKUP(Z$5, Calculations!$I$4:$QJ$4, Calculations!$I374:$QJ374)</f>
        <v>852019.5014462237</v>
      </c>
      <c r="AA31" s="51">
        <f ca="1">LOOKUP(AA$5, Calculations!$I$4:$QJ$4, Calculations!$I374:$QJ374)</f>
        <v>992638.43583826418</v>
      </c>
      <c r="AB31" s="51">
        <f ca="1">LOOKUP(AB$5, Calculations!$I$4:$QJ$4, Calculations!$I374:$QJ374)</f>
        <v>863542.51379496779</v>
      </c>
      <c r="AC31" s="51">
        <f ca="1">LOOKUP(AC$5, Calculations!$I$4:$QJ$4, Calculations!$I374:$QJ374)</f>
        <v>863332.85743182956</v>
      </c>
      <c r="AD31" s="51">
        <f ca="1">LOOKUP(AD$5, Calculations!$I$4:$QJ$4, Calculations!$I374:$QJ374)</f>
        <v>1051765.8858374644</v>
      </c>
      <c r="AE31" s="51">
        <f ca="1">LOOKUP(AE$5, Calculations!$I$4:$QJ$4, Calculations!$I374:$QJ374)</f>
        <v>1190602.04906094</v>
      </c>
      <c r="AF31" s="51">
        <f ca="1">LOOKUP(AF$5, Calculations!$I$4:$QJ$4, Calculations!$I374:$QJ374)</f>
        <v>1057553.9063637764</v>
      </c>
      <c r="AG31" s="51">
        <f ca="1">LOOKUP(AG$5, Calculations!$I$4:$QJ$4, Calculations!$I374:$QJ374)</f>
        <v>1055270.5371345861</v>
      </c>
      <c r="AH31" s="51">
        <f ca="1">LOOKUP(AH$5, Calculations!$I$4:$QJ$4, Calculations!$I374:$QJ374)</f>
        <v>1244097.3061417546</v>
      </c>
      <c r="AI31" s="51">
        <f ca="1">LOOKUP(AI$5, Calculations!$I$4:$QJ$4, Calculations!$I374:$QJ374)</f>
        <v>1378635.3728766956</v>
      </c>
      <c r="AJ31" s="51">
        <f ca="1">LOOKUP(AJ$5, Calculations!$I$4:$QJ$4, Calculations!$I374:$QJ374)</f>
        <v>1242465.8226725047</v>
      </c>
      <c r="AK31" s="51">
        <f ca="1">LOOKUP(AK$5, Calculations!$I$4:$QJ$4, Calculations!$I374:$QJ374)</f>
        <v>1238610.2534289542</v>
      </c>
      <c r="AL31" s="51">
        <f ca="1">LOOKUP(AL$5, Calculations!$I$4:$QJ$4, Calculations!$I374:$QJ374)</f>
        <v>1427668.7530634259</v>
      </c>
      <c r="AM31" s="51">
        <f ca="1">LOOKUP(AM$5, Calculations!$I$4:$QJ$4, Calculations!$I374:$QJ374)</f>
        <v>1557513.3915717327</v>
      </c>
      <c r="AN31" s="51">
        <f ca="1">LOOKUP(AN$5, Calculations!$I$4:$QJ$4, Calculations!$I374:$QJ374)</f>
        <v>1418022.7117612134</v>
      </c>
      <c r="AO31" s="51">
        <f ca="1">LOOKUP(AO$5, Calculations!$I$4:$QJ$4, Calculations!$I374:$QJ374)</f>
        <v>1412678.4157942866</v>
      </c>
      <c r="AP31" s="51">
        <f ca="1">LOOKUP(AP$5, Calculations!$I$4:$QJ$4, Calculations!$I374:$QJ374)</f>
        <v>1597132.3794582258</v>
      </c>
      <c r="AQ31" s="51">
        <f ca="1">LOOKUP(AQ$5, Calculations!$I$4:$QJ$4, Calculations!$I374:$QJ374)</f>
        <v>1722161.7415259085</v>
      </c>
      <c r="AR31" s="51">
        <f ca="1">LOOKUP(AR$5, Calculations!$I$4:$QJ$4, Calculations!$I374:$QJ374)</f>
        <v>1579367.9241150264</v>
      </c>
      <c r="AS31" s="51">
        <f ca="1">LOOKUP(AS$5, Calculations!$I$4:$QJ$4, Calculations!$I374:$QJ374)</f>
        <v>1572569.7673792441</v>
      </c>
      <c r="AT31" s="51">
        <f ca="1">LOOKUP(AT$5, Calculations!$I$4:$QJ$4, Calculations!$I374:$QJ374)</f>
        <v>1752259.8863098181</v>
      </c>
      <c r="AU31" s="51">
        <f ca="1">LOOKUP(AU$5, Calculations!$I$4:$QJ$4, Calculations!$I374:$QJ374)</f>
        <v>1872518.2942797714</v>
      </c>
      <c r="AV31" s="51">
        <f ca="1">LOOKUP(AV$5, Calculations!$I$4:$QJ$4, Calculations!$I374:$QJ374)</f>
        <v>1726220.4863304361</v>
      </c>
      <c r="AW31" s="51">
        <f ca="1">LOOKUP(AW$5, Calculations!$I$4:$QJ$4, Calculations!$I374:$QJ374)</f>
        <v>1717949.717515934</v>
      </c>
      <c r="AX31" s="51">
        <f ca="1">LOOKUP(AX$5, Calculations!$I$4:$QJ$4, Calculations!$I374:$QJ374)</f>
        <v>1892925.3974024646</v>
      </c>
      <c r="AY31" s="51">
        <f ca="1">LOOKUP(AY$5, Calculations!$I$4:$QJ$4, Calculations!$I374:$QJ374)</f>
        <v>2008456.4208866989</v>
      </c>
      <c r="AZ31" s="51">
        <f ca="1">LOOKUP(AZ$5, Calculations!$I$4:$QJ$4, Calculations!$I374:$QJ374)</f>
        <v>1859107.8821277285</v>
      </c>
      <c r="BA31" s="51">
        <f ca="1">LOOKUP(BA$5, Calculations!$I$4:$QJ$4, Calculations!$I374:$QJ374)</f>
        <v>1849492.3426469152</v>
      </c>
      <c r="BB31" s="51">
        <f ca="1">LOOKUP(BB$5, Calculations!$I$4:$QJ$4, Calculations!$I374:$QJ374)</f>
        <v>2019810.4637720261</v>
      </c>
      <c r="BC31" s="51">
        <f ca="1">LOOKUP(BC$5, Calculations!$I$4:$QJ$4, Calculations!$I374:$QJ374)</f>
        <v>2130245.4742468954</v>
      </c>
      <c r="BD31" s="51">
        <f ca="1">LOOKUP(BD$5, Calculations!$I$4:$QJ$4, Calculations!$I374:$QJ374)</f>
        <v>1977644.1276781536</v>
      </c>
      <c r="BE31" s="51">
        <f ca="1">LOOKUP(BE$5, Calculations!$I$4:$QJ$4, Calculations!$I374:$QJ374)</f>
        <v>1966664.210846636</v>
      </c>
      <c r="BF31" s="51">
        <f ca="1">LOOKUP(BF$5, Calculations!$I$4:$QJ$4, Calculations!$I374:$QJ374)</f>
        <v>2132379.6538372058</v>
      </c>
      <c r="BG31" s="51">
        <f ca="1">LOOKUP(BG$5, Calculations!$I$4:$QJ$4, Calculations!$I374:$QJ374)</f>
        <v>2237411.4256214784</v>
      </c>
      <c r="BH31" s="51">
        <f ca="1">LOOKUP(BH$5, Calculations!$I$4:$QJ$4, Calculations!$I374:$QJ374)</f>
        <v>2081572.814656147</v>
      </c>
      <c r="BI31" s="51">
        <f ca="1">LOOKUP(BI$5, Calculations!$I$4:$QJ$4, Calculations!$I374:$QJ374)</f>
        <v>2068196.093503172</v>
      </c>
      <c r="BJ31" s="51">
        <f ca="1">LOOKUP(BJ$5, Calculations!$I$4:$QJ$4, Calculations!$I374:$QJ374)</f>
        <v>2229355.9943576199</v>
      </c>
      <c r="BK31" s="51">
        <f ca="1">LOOKUP(BK$5, Calculations!$I$4:$QJ$4, Calculations!$I374:$QJ374)</f>
        <v>2329025.8289406602</v>
      </c>
      <c r="BL31" s="51">
        <f ca="1">LOOKUP(BL$5, Calculations!$I$4:$QJ$4, Calculations!$I374:$QJ374)</f>
        <v>2169746.7002069303</v>
      </c>
      <c r="BM31" s="51">
        <f ca="1">LOOKUP(BM$5, Calculations!$I$4:$QJ$4, Calculations!$I374:$QJ374)</f>
        <v>2152775.534417572</v>
      </c>
      <c r="BN31" s="51">
        <f ca="1">LOOKUP(BN$5, Calculations!$I$4:$QJ$4, Calculations!$I374:$QJ374)</f>
        <v>2309426.2691015163</v>
      </c>
      <c r="BO31" s="51">
        <f ca="1">LOOKUP(BO$5, Calculations!$I$4:$QJ$4, Calculations!$I374:$QJ374)</f>
        <v>2403774.6279830644</v>
      </c>
      <c r="BP31" s="51">
        <f ca="1">LOOKUP(BP$5, Calculations!$I$4:$QJ$4, Calculations!$I374:$QJ374)</f>
        <v>2241505.6081138207</v>
      </c>
      <c r="BQ31" s="51">
        <f ca="1">LOOKUP(BQ$5, Calculations!$I$4:$QJ$4, Calculations!$I374:$QJ374)</f>
        <v>2221073.2286756011</v>
      </c>
      <c r="BR31" s="51">
        <f ca="1">LOOKUP(BR$5, Calculations!$I$4:$QJ$4, Calculations!$I374:$QJ374)</f>
        <v>2372901.5029388838</v>
      </c>
      <c r="BS31" s="51">
        <f ca="1">LOOKUP(BS$5, Calculations!$I$4:$QJ$4, Calculations!$I374:$QJ374)</f>
        <v>2461968.0041013574</v>
      </c>
      <c r="BT31" s="51">
        <f ca="1">LOOKUP(BT$5, Calculations!$I$4:$QJ$4, Calculations!$I374:$QJ374)</f>
        <v>2296504.5691573685</v>
      </c>
      <c r="BU31" s="51">
        <f ca="1">LOOKUP(BU$5, Calculations!$I$4:$QJ$4, Calculations!$I374:$QJ374)</f>
        <v>2272586.0230763364</v>
      </c>
      <c r="BV31" s="51">
        <f ca="1">LOOKUP(BV$5, Calculations!$I$4:$QJ$4, Calculations!$I374:$QJ374)</f>
        <v>2419138.2557393839</v>
      </c>
      <c r="BW31" s="51">
        <f ca="1">LOOKUP(BW$5, Calculations!$I$4:$QJ$4, Calculations!$I374:$QJ374)</f>
        <v>2502961.6698463885</v>
      </c>
      <c r="BX31" s="51">
        <f ca="1">LOOKUP(BX$5, Calculations!$I$4:$QJ$4, Calculations!$I374:$QJ374)</f>
        <v>2334316.8215967077</v>
      </c>
      <c r="BY31" s="51">
        <f ca="1">LOOKUP(BY$5, Calculations!$I$4:$QJ$4, Calculations!$I374:$QJ374)</f>
        <v>2306938.9844000582</v>
      </c>
      <c r="BZ31" s="51">
        <f ca="1">LOOKUP(BZ$5, Calculations!$I$4:$QJ$4, Calculations!$I374:$QJ374)</f>
        <v>2448264.5112914317</v>
      </c>
      <c r="CA31" s="51">
        <f ca="1">LOOKUP(CA$5, Calculations!$I$4:$QJ$4, Calculations!$I374:$QJ374)</f>
        <v>2526620.2212915248</v>
      </c>
      <c r="CB31" s="51">
        <f ca="1">LOOKUP(CB$5, Calculations!$I$4:$QJ$4, Calculations!$I374:$QJ374)</f>
        <v>2354588.2061838773</v>
      </c>
      <c r="CC31" s="51">
        <f ca="1">LOOKUP(CC$5, Calculations!$I$4:$QJ$4, Calculations!$I374:$QJ374)</f>
        <v>2323721.4065166186</v>
      </c>
      <c r="CD31" s="51">
        <f ca="1">LOOKUP(CD$5, Calculations!$I$4:$QJ$4, Calculations!$I374:$QJ374)</f>
        <v>2459874.8464378025</v>
      </c>
      <c r="CE31" s="51">
        <f ca="1">LOOKUP(CE$5, Calculations!$I$4:$QJ$4, Calculations!$I374:$QJ374)</f>
        <v>2532230.2927524871</v>
      </c>
      <c r="CF31" s="51">
        <f ca="1">LOOKUP(CF$5, Calculations!$I$4:$QJ$4, Calculations!$I374:$QJ374)</f>
        <v>2357259.0087763914</v>
      </c>
      <c r="CG31" s="51">
        <f ca="1">LOOKUP(CG$5, Calculations!$I$4:$QJ$4, Calculations!$I374:$QJ374)</f>
        <v>2362914.8599623516</v>
      </c>
      <c r="CH31" s="51">
        <f ca="1">LOOKUP(CH$5, Calculations!$I$4:$QJ$4, Calculations!$I374:$QJ374)</f>
        <v>2820911.7436985467</v>
      </c>
      <c r="CI31" s="51">
        <f ca="1">LOOKUP(CI$5, Calculations!$I$4:$QJ$4, Calculations!$I374:$QJ374)</f>
        <v>3056734.8197304066</v>
      </c>
      <c r="CJ31" s="51">
        <f ca="1">LOOKUP(CJ$5, Calculations!$I$4:$QJ$4, Calculations!$I374:$QJ374)</f>
        <v>654795.6926661589</v>
      </c>
      <c r="CK31" s="51">
        <f ca="1">LOOKUP(CK$5, Calculations!$I$4:$QJ$4, Calculations!$I374:$QJ374)</f>
        <v>786619.51688835502</v>
      </c>
      <c r="CL31" s="51">
        <f ca="1">LOOKUP(CL$5, Calculations!$I$4:$QJ$4, Calculations!$I374:$QJ374)</f>
        <v>1081143.7384668381</v>
      </c>
      <c r="CM31" s="51">
        <f ca="1">LOOKUP(CM$5, Calculations!$I$4:$QJ$4, Calculations!$I374:$QJ374)</f>
        <v>1293086.8907548713</v>
      </c>
      <c r="CN31" s="51">
        <f ca="1">LOOKUP(CN$5, Calculations!$I$4:$QJ$4, Calculations!$I374:$QJ374)</f>
        <v>1268390.5149580638</v>
      </c>
      <c r="CO31" s="51">
        <f ca="1">LOOKUP(CO$5, Calculations!$I$4:$QJ$4, Calculations!$I374:$QJ374)</f>
        <v>1359537.4867154439</v>
      </c>
      <c r="CP31" s="51">
        <f ca="1">LOOKUP(CP$5, Calculations!$I$4:$QJ$4, Calculations!$I374:$QJ374)</f>
        <v>1583831.7751133486</v>
      </c>
      <c r="CQ31" s="51">
        <f ca="1">LOOKUP(CQ$5, Calculations!$I$4:$QJ$4, Calculations!$I374:$QJ374)</f>
        <v>1754598.1184339125</v>
      </c>
      <c r="CR31" s="51">
        <f ca="1">LOOKUP(CR$5, Calculations!$I$4:$QJ$4, Calculations!$I374:$QJ374)</f>
        <v>1723716.9345518022</v>
      </c>
      <c r="CS31" s="51">
        <f ca="1">LOOKUP(CS$5, Calculations!$I$4:$QJ$4, Calculations!$I374:$QJ374)</f>
        <v>1808110.3541397885</v>
      </c>
      <c r="CT31" s="51">
        <f ca="1">LOOKUP(CT$5, Calculations!$I$4:$QJ$4, Calculations!$I374:$QJ374)</f>
        <v>2023750.9612466169</v>
      </c>
      <c r="CU31" s="51">
        <f ca="1">LOOKUP(CU$5, Calculations!$I$4:$QJ$4, Calculations!$I374:$QJ374)</f>
        <v>2186290.3996222955</v>
      </c>
      <c r="CV31" s="51">
        <f ca="1">LOOKUP(CV$5, Calculations!$I$4:$QJ$4, Calculations!$I374:$QJ374)</f>
        <v>2149279.0465447111</v>
      </c>
      <c r="CW31" s="51">
        <f ca="1">LOOKUP(CW$5, Calculations!$I$4:$QJ$4, Calculations!$I374:$QJ374)</f>
        <v>2226609.1686289124</v>
      </c>
      <c r="CX31" s="51">
        <f ca="1">LOOKUP(CX$5, Calculations!$I$4:$QJ$4, Calculations!$I374:$QJ374)</f>
        <v>2433216.7491343054</v>
      </c>
      <c r="CY31" s="51">
        <f ca="1">LOOKUP(CY$5, Calculations!$I$4:$QJ$4, Calculations!$I374:$QJ374)</f>
        <v>2587132.2383734207</v>
      </c>
      <c r="CZ31" s="51">
        <f ca="1">LOOKUP(CZ$5, Calculations!$I$4:$QJ$4, Calculations!$I374:$QJ374)</f>
        <v>2543343.0944235553</v>
      </c>
      <c r="DA31" s="51">
        <f ca="1">LOOKUP(DA$5, Calculations!$I$4:$QJ$4, Calculations!$I374:$QJ374)</f>
        <v>2613142.5428544423</v>
      </c>
      <c r="DB31" s="51">
        <f ca="1">LOOKUP(DB$5, Calculations!$I$4:$QJ$4, Calculations!$I374:$QJ374)</f>
        <v>2810284.6902322816</v>
      </c>
      <c r="DC31" s="51">
        <f ca="1">LOOKUP(DC$5, Calculations!$I$4:$QJ$4, Calculations!$I374:$QJ374)</f>
        <v>6292213.9292046698</v>
      </c>
      <c r="DD31" s="51">
        <f ca="1">LOOKUP(DD$5, Calculations!$I$4:$QJ$4, Calculations!$I374:$QJ374)</f>
        <v>6388370.1621357305</v>
      </c>
      <c r="DE31" s="51">
        <f ca="1">LOOKUP(DE$5, Calculations!$I$4:$QJ$4, Calculations!$I374:$QJ374)</f>
        <v>6598536.1912183808</v>
      </c>
      <c r="DF31" s="51">
        <f ca="1">LOOKUP(DF$5, Calculations!$I$4:$QJ$4, Calculations!$I374:$QJ374)</f>
        <v>6935321.1188354334</v>
      </c>
      <c r="DG31" s="51">
        <f ca="1">LOOKUP(DG$5, Calculations!$I$4:$QJ$4, Calculations!$I374:$QJ374)</f>
        <v>7221422.7883829521</v>
      </c>
      <c r="DH31" s="51">
        <f ca="1">LOOKUP(DH$5, Calculations!$I$4:$QJ$4, Calculations!$I374:$QJ374)</f>
        <v>7314477.4525047671</v>
      </c>
      <c r="DI31" s="51">
        <f ca="1">LOOKUP(DI$5, Calculations!$I$4:$QJ$4, Calculations!$I374:$QJ374)</f>
        <v>7521108.7192561869</v>
      </c>
      <c r="DJ31" s="51">
        <f ca="1">LOOKUP(DJ$5, Calculations!$I$4:$QJ$4, Calculations!$I374:$QJ374)</f>
        <v>7852609.1559789879</v>
      </c>
      <c r="DK31" s="51">
        <f ca="1">LOOKUP(DK$5, Calculations!$I$4:$QJ$4, Calculations!$I374:$QJ374)</f>
        <v>7064045.0343191968</v>
      </c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  <c r="EB31" s="51"/>
      <c r="EC31" s="51"/>
      <c r="ED31" s="51"/>
      <c r="EE31" s="51"/>
      <c r="EF31" s="51"/>
      <c r="EG31" s="51"/>
      <c r="EH31" s="51"/>
      <c r="EI31" s="51"/>
      <c r="EJ31" s="51"/>
      <c r="EK31" s="51"/>
      <c r="EL31" s="51"/>
      <c r="EM31" s="51"/>
      <c r="EN31" s="51"/>
      <c r="EO31" s="51"/>
      <c r="EP31" s="51"/>
      <c r="EQ31" s="51"/>
      <c r="ER31" s="51"/>
      <c r="ES31" s="51"/>
      <c r="ET31" s="51"/>
      <c r="EU31" s="51"/>
      <c r="EV31" s="51"/>
      <c r="EW31" s="51"/>
      <c r="EX31" s="51"/>
      <c r="EY31" s="51"/>
      <c r="EZ31" s="51"/>
      <c r="FA31" s="51"/>
    </row>
    <row r="32" spans="1:157" ht="15" customHeight="1">
      <c r="C32" s="75" t="str">
        <f>Calculations!C375</f>
        <v>DSRA</v>
      </c>
      <c r="E32" s="50" t="str">
        <f>Calculations!E375</f>
        <v>EUR</v>
      </c>
      <c r="G32" s="4"/>
      <c r="H32" s="51">
        <f>LOOKUP(H$5, Calculations!$I$4:$QJ$4, Calculations!$I375:$QJ375)</f>
        <v>0</v>
      </c>
      <c r="I32" s="51">
        <f>LOOKUP(I$5, Calculations!$I$4:$QJ$4, Calculations!$I375:$QJ375)</f>
        <v>0</v>
      </c>
      <c r="J32" s="51">
        <f>LOOKUP(J$5, Calculations!$I$4:$QJ$4, Calculations!$I375:$QJ375)</f>
        <v>0</v>
      </c>
      <c r="K32" s="51">
        <f>LOOKUP(K$5, Calculations!$I$4:$QJ$4, Calculations!$I375:$QJ375)</f>
        <v>0</v>
      </c>
      <c r="L32" s="51">
        <f>LOOKUP(L$5, Calculations!$I$4:$QJ$4, Calculations!$I375:$QJ375)</f>
        <v>0</v>
      </c>
      <c r="M32" s="51">
        <f>LOOKUP(M$5, Calculations!$I$4:$QJ$4, Calculations!$I375:$QJ375)</f>
        <v>0</v>
      </c>
      <c r="N32" s="51">
        <f>LOOKUP(N$5, Calculations!$I$4:$QJ$4, Calculations!$I375:$QJ375)</f>
        <v>0</v>
      </c>
      <c r="O32" s="51">
        <f>LOOKUP(O$5, Calculations!$I$4:$QJ$4, Calculations!$I375:$QJ375)</f>
        <v>169431.66992192154</v>
      </c>
      <c r="P32" s="51">
        <f>LOOKUP(P$5, Calculations!$I$4:$QJ$4, Calculations!$I375:$QJ375)</f>
        <v>338863.33984384307</v>
      </c>
      <c r="Q32" s="51">
        <f>LOOKUP(Q$5, Calculations!$I$4:$QJ$4, Calculations!$I375:$QJ375)</f>
        <v>338863.33984384307</v>
      </c>
      <c r="R32" s="51">
        <f>LOOKUP(R$5, Calculations!$I$4:$QJ$4, Calculations!$I375:$QJ375)</f>
        <v>338863.33984384307</v>
      </c>
      <c r="S32" s="51">
        <f>LOOKUP(S$5, Calculations!$I$4:$QJ$4, Calculations!$I375:$QJ375)</f>
        <v>338863.33984384307</v>
      </c>
      <c r="T32" s="51">
        <f>LOOKUP(T$5, Calculations!$I$4:$QJ$4, Calculations!$I375:$QJ375)</f>
        <v>338863.33984384307</v>
      </c>
      <c r="U32" s="51">
        <f>LOOKUP(U$5, Calculations!$I$4:$QJ$4, Calculations!$I375:$QJ375)</f>
        <v>338863.33984384307</v>
      </c>
      <c r="V32" s="51">
        <f>LOOKUP(V$5, Calculations!$I$4:$QJ$4, Calculations!$I375:$QJ375)</f>
        <v>338863.33984384307</v>
      </c>
      <c r="W32" s="51">
        <f>LOOKUP(W$5, Calculations!$I$4:$QJ$4, Calculations!$I375:$QJ375)</f>
        <v>338863.33984384307</v>
      </c>
      <c r="X32" s="51">
        <f>LOOKUP(X$5, Calculations!$I$4:$QJ$4, Calculations!$I375:$QJ375)</f>
        <v>338863.33984384307</v>
      </c>
      <c r="Y32" s="51">
        <f>LOOKUP(Y$5, Calculations!$I$4:$QJ$4, Calculations!$I375:$QJ375)</f>
        <v>338863.33984384307</v>
      </c>
      <c r="Z32" s="51">
        <f>LOOKUP(Z$5, Calculations!$I$4:$QJ$4, Calculations!$I375:$QJ375)</f>
        <v>338863.33984384307</v>
      </c>
      <c r="AA32" s="51">
        <f>LOOKUP(AA$5, Calculations!$I$4:$QJ$4, Calculations!$I375:$QJ375)</f>
        <v>338863.33984384307</v>
      </c>
      <c r="AB32" s="51">
        <f>LOOKUP(AB$5, Calculations!$I$4:$QJ$4, Calculations!$I375:$QJ375)</f>
        <v>338863.33984384307</v>
      </c>
      <c r="AC32" s="51">
        <f>LOOKUP(AC$5, Calculations!$I$4:$QJ$4, Calculations!$I375:$QJ375)</f>
        <v>338863.33984384307</v>
      </c>
      <c r="AD32" s="51">
        <f>LOOKUP(AD$5, Calculations!$I$4:$QJ$4, Calculations!$I375:$QJ375)</f>
        <v>338863.33984384307</v>
      </c>
      <c r="AE32" s="51">
        <f>LOOKUP(AE$5, Calculations!$I$4:$QJ$4, Calculations!$I375:$QJ375)</f>
        <v>338863.33984384307</v>
      </c>
      <c r="AF32" s="51">
        <f>LOOKUP(AF$5, Calculations!$I$4:$QJ$4, Calculations!$I375:$QJ375)</f>
        <v>338863.33984384307</v>
      </c>
      <c r="AG32" s="51">
        <f>LOOKUP(AG$5, Calculations!$I$4:$QJ$4, Calculations!$I375:$QJ375)</f>
        <v>338863.33984384307</v>
      </c>
      <c r="AH32" s="51">
        <f>LOOKUP(AH$5, Calculations!$I$4:$QJ$4, Calculations!$I375:$QJ375)</f>
        <v>338863.33984384307</v>
      </c>
      <c r="AI32" s="51">
        <f>LOOKUP(AI$5, Calculations!$I$4:$QJ$4, Calculations!$I375:$QJ375)</f>
        <v>338863.33984384307</v>
      </c>
      <c r="AJ32" s="51">
        <f>LOOKUP(AJ$5, Calculations!$I$4:$QJ$4, Calculations!$I375:$QJ375)</f>
        <v>338863.33984384307</v>
      </c>
      <c r="AK32" s="51">
        <f>LOOKUP(AK$5, Calculations!$I$4:$QJ$4, Calculations!$I375:$QJ375)</f>
        <v>338863.33984384307</v>
      </c>
      <c r="AL32" s="51">
        <f>LOOKUP(AL$5, Calculations!$I$4:$QJ$4, Calculations!$I375:$QJ375)</f>
        <v>338863.33984384307</v>
      </c>
      <c r="AM32" s="51">
        <f>LOOKUP(AM$5, Calculations!$I$4:$QJ$4, Calculations!$I375:$QJ375)</f>
        <v>338863.33984384307</v>
      </c>
      <c r="AN32" s="51">
        <f>LOOKUP(AN$5, Calculations!$I$4:$QJ$4, Calculations!$I375:$QJ375)</f>
        <v>338863.33984384307</v>
      </c>
      <c r="AO32" s="51">
        <f>LOOKUP(AO$5, Calculations!$I$4:$QJ$4, Calculations!$I375:$QJ375)</f>
        <v>338863.33984384307</v>
      </c>
      <c r="AP32" s="51">
        <f>LOOKUP(AP$5, Calculations!$I$4:$QJ$4, Calculations!$I375:$QJ375)</f>
        <v>338863.33984384307</v>
      </c>
      <c r="AQ32" s="51">
        <f>LOOKUP(AQ$5, Calculations!$I$4:$QJ$4, Calculations!$I375:$QJ375)</f>
        <v>338863.33984384307</v>
      </c>
      <c r="AR32" s="51">
        <f>LOOKUP(AR$5, Calculations!$I$4:$QJ$4, Calculations!$I375:$QJ375)</f>
        <v>338863.33984384307</v>
      </c>
      <c r="AS32" s="51">
        <f>LOOKUP(AS$5, Calculations!$I$4:$QJ$4, Calculations!$I375:$QJ375)</f>
        <v>338863.33984384307</v>
      </c>
      <c r="AT32" s="51">
        <f>LOOKUP(AT$5, Calculations!$I$4:$QJ$4, Calculations!$I375:$QJ375)</f>
        <v>338863.33984384307</v>
      </c>
      <c r="AU32" s="51">
        <f>LOOKUP(AU$5, Calculations!$I$4:$QJ$4, Calculations!$I375:$QJ375)</f>
        <v>338863.33984384307</v>
      </c>
      <c r="AV32" s="51">
        <f>LOOKUP(AV$5, Calculations!$I$4:$QJ$4, Calculations!$I375:$QJ375)</f>
        <v>338863.33984384307</v>
      </c>
      <c r="AW32" s="51">
        <f>LOOKUP(AW$5, Calculations!$I$4:$QJ$4, Calculations!$I375:$QJ375)</f>
        <v>338863.33984384307</v>
      </c>
      <c r="AX32" s="51">
        <f>LOOKUP(AX$5, Calculations!$I$4:$QJ$4, Calculations!$I375:$QJ375)</f>
        <v>338863.33984384307</v>
      </c>
      <c r="AY32" s="51">
        <f>LOOKUP(AY$5, Calculations!$I$4:$QJ$4, Calculations!$I375:$QJ375)</f>
        <v>338863.33984384307</v>
      </c>
      <c r="AZ32" s="51">
        <f>LOOKUP(AZ$5, Calculations!$I$4:$QJ$4, Calculations!$I375:$QJ375)</f>
        <v>338863.33984384307</v>
      </c>
      <c r="BA32" s="51">
        <f>LOOKUP(BA$5, Calculations!$I$4:$QJ$4, Calculations!$I375:$QJ375)</f>
        <v>338863.33984384307</v>
      </c>
      <c r="BB32" s="51">
        <f>LOOKUP(BB$5, Calculations!$I$4:$QJ$4, Calculations!$I375:$QJ375)</f>
        <v>338863.33984384307</v>
      </c>
      <c r="BC32" s="51">
        <f>LOOKUP(BC$5, Calculations!$I$4:$QJ$4, Calculations!$I375:$QJ375)</f>
        <v>338863.33984384307</v>
      </c>
      <c r="BD32" s="51">
        <f>LOOKUP(BD$5, Calculations!$I$4:$QJ$4, Calculations!$I375:$QJ375)</f>
        <v>338863.33984384307</v>
      </c>
      <c r="BE32" s="51">
        <f>LOOKUP(BE$5, Calculations!$I$4:$QJ$4, Calculations!$I375:$QJ375)</f>
        <v>338863.33984384307</v>
      </c>
      <c r="BF32" s="51">
        <f>LOOKUP(BF$5, Calculations!$I$4:$QJ$4, Calculations!$I375:$QJ375)</f>
        <v>338863.33984384307</v>
      </c>
      <c r="BG32" s="51">
        <f>LOOKUP(BG$5, Calculations!$I$4:$QJ$4, Calculations!$I375:$QJ375)</f>
        <v>338863.33984384307</v>
      </c>
      <c r="BH32" s="51">
        <f>LOOKUP(BH$5, Calculations!$I$4:$QJ$4, Calculations!$I375:$QJ375)</f>
        <v>338863.33984384307</v>
      </c>
      <c r="BI32" s="51">
        <f>LOOKUP(BI$5, Calculations!$I$4:$QJ$4, Calculations!$I375:$QJ375)</f>
        <v>338863.33984384307</v>
      </c>
      <c r="BJ32" s="51">
        <f>LOOKUP(BJ$5, Calculations!$I$4:$QJ$4, Calculations!$I375:$QJ375)</f>
        <v>338863.33984384307</v>
      </c>
      <c r="BK32" s="51">
        <f>LOOKUP(BK$5, Calculations!$I$4:$QJ$4, Calculations!$I375:$QJ375)</f>
        <v>338863.33984384307</v>
      </c>
      <c r="BL32" s="51">
        <f>LOOKUP(BL$5, Calculations!$I$4:$QJ$4, Calculations!$I375:$QJ375)</f>
        <v>338863.33984384307</v>
      </c>
      <c r="BM32" s="51">
        <f>LOOKUP(BM$5, Calculations!$I$4:$QJ$4, Calculations!$I375:$QJ375)</f>
        <v>338863.33984384307</v>
      </c>
      <c r="BN32" s="51">
        <f>LOOKUP(BN$5, Calculations!$I$4:$QJ$4, Calculations!$I375:$QJ375)</f>
        <v>338863.33984384307</v>
      </c>
      <c r="BO32" s="51">
        <f>LOOKUP(BO$5, Calculations!$I$4:$QJ$4, Calculations!$I375:$QJ375)</f>
        <v>338863.33984384307</v>
      </c>
      <c r="BP32" s="51">
        <f>LOOKUP(BP$5, Calculations!$I$4:$QJ$4, Calculations!$I375:$QJ375)</f>
        <v>338863.33984384307</v>
      </c>
      <c r="BQ32" s="51">
        <f>LOOKUP(BQ$5, Calculations!$I$4:$QJ$4, Calculations!$I375:$QJ375)</f>
        <v>338863.33984384307</v>
      </c>
      <c r="BR32" s="51">
        <f>LOOKUP(BR$5, Calculations!$I$4:$QJ$4, Calculations!$I375:$QJ375)</f>
        <v>338863.33984384307</v>
      </c>
      <c r="BS32" s="51">
        <f>LOOKUP(BS$5, Calculations!$I$4:$QJ$4, Calculations!$I375:$QJ375)</f>
        <v>338863.33984384307</v>
      </c>
      <c r="BT32" s="51">
        <f>LOOKUP(BT$5, Calculations!$I$4:$QJ$4, Calculations!$I375:$QJ375)</f>
        <v>338863.33984384307</v>
      </c>
      <c r="BU32" s="51">
        <f>LOOKUP(BU$5, Calculations!$I$4:$QJ$4, Calculations!$I375:$QJ375)</f>
        <v>338863.33984384307</v>
      </c>
      <c r="BV32" s="51">
        <f>LOOKUP(BV$5, Calculations!$I$4:$QJ$4, Calculations!$I375:$QJ375)</f>
        <v>338863.33984384307</v>
      </c>
      <c r="BW32" s="51">
        <f>LOOKUP(BW$5, Calculations!$I$4:$QJ$4, Calculations!$I375:$QJ375)</f>
        <v>338863.33984384307</v>
      </c>
      <c r="BX32" s="51">
        <f>LOOKUP(BX$5, Calculations!$I$4:$QJ$4, Calculations!$I375:$QJ375)</f>
        <v>338863.33984384307</v>
      </c>
      <c r="BY32" s="51">
        <f>LOOKUP(BY$5, Calculations!$I$4:$QJ$4, Calculations!$I375:$QJ375)</f>
        <v>338863.33984384307</v>
      </c>
      <c r="BZ32" s="51">
        <f>LOOKUP(BZ$5, Calculations!$I$4:$QJ$4, Calculations!$I375:$QJ375)</f>
        <v>338863.33984384307</v>
      </c>
      <c r="CA32" s="51">
        <f>LOOKUP(CA$5, Calculations!$I$4:$QJ$4, Calculations!$I375:$QJ375)</f>
        <v>338863.33984384307</v>
      </c>
      <c r="CB32" s="51">
        <f>LOOKUP(CB$5, Calculations!$I$4:$QJ$4, Calculations!$I375:$QJ375)</f>
        <v>338863.33984384307</v>
      </c>
      <c r="CC32" s="51">
        <f>LOOKUP(CC$5, Calculations!$I$4:$QJ$4, Calculations!$I375:$QJ375)</f>
        <v>338863.33984384307</v>
      </c>
      <c r="CD32" s="51">
        <f>LOOKUP(CD$5, Calculations!$I$4:$QJ$4, Calculations!$I375:$QJ375)</f>
        <v>338863.33984384307</v>
      </c>
      <c r="CE32" s="51">
        <f>LOOKUP(CE$5, Calculations!$I$4:$QJ$4, Calculations!$I375:$QJ375)</f>
        <v>338863.33984384307</v>
      </c>
      <c r="CF32" s="51">
        <f>LOOKUP(CF$5, Calculations!$I$4:$QJ$4, Calculations!$I375:$QJ375)</f>
        <v>338863.33984384307</v>
      </c>
      <c r="CG32" s="51">
        <f>LOOKUP(CG$5, Calculations!$I$4:$QJ$4, Calculations!$I375:$QJ375)</f>
        <v>298990.21549304482</v>
      </c>
      <c r="CH32" s="51">
        <f>LOOKUP(CH$5, Calculations!$I$4:$QJ$4, Calculations!$I375:$QJ375)</f>
        <v>129558.54557112331</v>
      </c>
      <c r="CI32" s="51">
        <f>LOOKUP(CI$5, Calculations!$I$4:$QJ$4, Calculations!$I375:$QJ375)</f>
        <v>0</v>
      </c>
      <c r="CJ32" s="51">
        <f>LOOKUP(CJ$5, Calculations!$I$4:$QJ$4, Calculations!$I375:$QJ375)</f>
        <v>0</v>
      </c>
      <c r="CK32" s="51">
        <f>LOOKUP(CK$5, Calculations!$I$4:$QJ$4, Calculations!$I375:$QJ375)</f>
        <v>0</v>
      </c>
      <c r="CL32" s="51">
        <f>LOOKUP(CL$5, Calculations!$I$4:$QJ$4, Calculations!$I375:$QJ375)</f>
        <v>0</v>
      </c>
      <c r="CM32" s="51">
        <f>LOOKUP(CM$5, Calculations!$I$4:$QJ$4, Calculations!$I375:$QJ375)</f>
        <v>0</v>
      </c>
      <c r="CN32" s="51">
        <f>LOOKUP(CN$5, Calculations!$I$4:$QJ$4, Calculations!$I375:$QJ375)</f>
        <v>0</v>
      </c>
      <c r="CO32" s="51">
        <f>LOOKUP(CO$5, Calculations!$I$4:$QJ$4, Calculations!$I375:$QJ375)</f>
        <v>0</v>
      </c>
      <c r="CP32" s="51">
        <f>LOOKUP(CP$5, Calculations!$I$4:$QJ$4, Calculations!$I375:$QJ375)</f>
        <v>0</v>
      </c>
      <c r="CQ32" s="51">
        <f>LOOKUP(CQ$5, Calculations!$I$4:$QJ$4, Calculations!$I375:$QJ375)</f>
        <v>0</v>
      </c>
      <c r="CR32" s="51">
        <f>LOOKUP(CR$5, Calculations!$I$4:$QJ$4, Calculations!$I375:$QJ375)</f>
        <v>0</v>
      </c>
      <c r="CS32" s="51">
        <f>LOOKUP(CS$5, Calculations!$I$4:$QJ$4, Calculations!$I375:$QJ375)</f>
        <v>0</v>
      </c>
      <c r="CT32" s="51">
        <f>LOOKUP(CT$5, Calculations!$I$4:$QJ$4, Calculations!$I375:$QJ375)</f>
        <v>0</v>
      </c>
      <c r="CU32" s="51">
        <f>LOOKUP(CU$5, Calculations!$I$4:$QJ$4, Calculations!$I375:$QJ375)</f>
        <v>0</v>
      </c>
      <c r="CV32" s="51">
        <f>LOOKUP(CV$5, Calculations!$I$4:$QJ$4, Calculations!$I375:$QJ375)</f>
        <v>0</v>
      </c>
      <c r="CW32" s="51">
        <f>LOOKUP(CW$5, Calculations!$I$4:$QJ$4, Calculations!$I375:$QJ375)</f>
        <v>0</v>
      </c>
      <c r="CX32" s="51">
        <f>LOOKUP(CX$5, Calculations!$I$4:$QJ$4, Calculations!$I375:$QJ375)</f>
        <v>0</v>
      </c>
      <c r="CY32" s="51">
        <f>LOOKUP(CY$5, Calculations!$I$4:$QJ$4, Calculations!$I375:$QJ375)</f>
        <v>0</v>
      </c>
      <c r="CZ32" s="51">
        <f>LOOKUP(CZ$5, Calculations!$I$4:$QJ$4, Calculations!$I375:$QJ375)</f>
        <v>0</v>
      </c>
      <c r="DA32" s="51">
        <f>LOOKUP(DA$5, Calculations!$I$4:$QJ$4, Calculations!$I375:$QJ375)</f>
        <v>0</v>
      </c>
      <c r="DB32" s="51">
        <f>LOOKUP(DB$5, Calculations!$I$4:$QJ$4, Calculations!$I375:$QJ375)</f>
        <v>0</v>
      </c>
      <c r="DC32" s="51">
        <f>LOOKUP(DC$5, Calculations!$I$4:$QJ$4, Calculations!$I375:$QJ375)</f>
        <v>0</v>
      </c>
      <c r="DD32" s="51">
        <f>LOOKUP(DD$5, Calculations!$I$4:$QJ$4, Calculations!$I375:$QJ375)</f>
        <v>0</v>
      </c>
      <c r="DE32" s="51">
        <f>LOOKUP(DE$5, Calculations!$I$4:$QJ$4, Calculations!$I375:$QJ375)</f>
        <v>0</v>
      </c>
      <c r="DF32" s="51">
        <f>LOOKUP(DF$5, Calculations!$I$4:$QJ$4, Calculations!$I375:$QJ375)</f>
        <v>0</v>
      </c>
      <c r="DG32" s="51">
        <f>LOOKUP(DG$5, Calculations!$I$4:$QJ$4, Calculations!$I375:$QJ375)</f>
        <v>0</v>
      </c>
      <c r="DH32" s="51">
        <f>LOOKUP(DH$5, Calculations!$I$4:$QJ$4, Calculations!$I375:$QJ375)</f>
        <v>0</v>
      </c>
      <c r="DI32" s="51">
        <f>LOOKUP(DI$5, Calculations!$I$4:$QJ$4, Calculations!$I375:$QJ375)</f>
        <v>0</v>
      </c>
      <c r="DJ32" s="51">
        <f>LOOKUP(DJ$5, Calculations!$I$4:$QJ$4, Calculations!$I375:$QJ375)</f>
        <v>0</v>
      </c>
      <c r="DK32" s="51">
        <f>LOOKUP(DK$5, Calculations!$I$4:$QJ$4, Calculations!$I375:$QJ375)</f>
        <v>0</v>
      </c>
      <c r="DL32" s="51"/>
      <c r="DM32" s="51"/>
      <c r="DN32" s="51"/>
      <c r="DO32" s="51"/>
      <c r="DP32" s="51"/>
      <c r="DQ32" s="51"/>
      <c r="DR32" s="51"/>
      <c r="DS32" s="51"/>
      <c r="DT32" s="51"/>
      <c r="DU32" s="51"/>
      <c r="DV32" s="51"/>
      <c r="DW32" s="51"/>
      <c r="DX32" s="51"/>
      <c r="DY32" s="51"/>
      <c r="DZ32" s="51"/>
      <c r="EA32" s="51"/>
      <c r="EB32" s="51"/>
      <c r="EC32" s="51"/>
      <c r="ED32" s="51"/>
      <c r="EE32" s="51"/>
      <c r="EF32" s="51"/>
      <c r="EG32" s="51"/>
      <c r="EH32" s="51"/>
      <c r="EI32" s="51"/>
      <c r="EJ32" s="51"/>
      <c r="EK32" s="51"/>
      <c r="EL32" s="51"/>
      <c r="EM32" s="51"/>
      <c r="EN32" s="51"/>
      <c r="EO32" s="51"/>
      <c r="EP32" s="51"/>
      <c r="EQ32" s="51"/>
      <c r="ER32" s="51"/>
      <c r="ES32" s="51"/>
      <c r="ET32" s="51"/>
      <c r="EU32" s="51"/>
      <c r="EV32" s="51"/>
      <c r="EW32" s="51"/>
      <c r="EX32" s="51"/>
      <c r="EY32" s="51"/>
      <c r="EZ32" s="51"/>
      <c r="FA32" s="51"/>
    </row>
    <row r="33" spans="2:157" ht="15" customHeight="1">
      <c r="C33" s="75" t="str">
        <f>Calculations!C376</f>
        <v>MMRA</v>
      </c>
      <c r="E33" s="50" t="str">
        <f>Calculations!E376</f>
        <v>EUR</v>
      </c>
      <c r="G33" s="4"/>
      <c r="H33" s="51">
        <f>LOOKUP(H$5, Calculations!$I$4:$QJ$4, Calculations!$I376:$QJ376)</f>
        <v>0</v>
      </c>
      <c r="I33" s="51">
        <f>LOOKUP(I$5, Calculations!$I$4:$QJ$4, Calculations!$I376:$QJ376)</f>
        <v>0</v>
      </c>
      <c r="J33" s="51">
        <f>LOOKUP(J$5, Calculations!$I$4:$QJ$4, Calculations!$I376:$QJ376)</f>
        <v>0</v>
      </c>
      <c r="K33" s="51">
        <f>LOOKUP(K$5, Calculations!$I$4:$QJ$4, Calculations!$I376:$QJ376)</f>
        <v>0</v>
      </c>
      <c r="L33" s="51">
        <f>LOOKUP(L$5, Calculations!$I$4:$QJ$4, Calculations!$I376:$QJ376)</f>
        <v>0</v>
      </c>
      <c r="M33" s="51">
        <f>LOOKUP(M$5, Calculations!$I$4:$QJ$4, Calculations!$I376:$QJ376)</f>
        <v>0</v>
      </c>
      <c r="N33" s="51">
        <f>LOOKUP(N$5, Calculations!$I$4:$QJ$4, Calculations!$I376:$QJ376)</f>
        <v>0</v>
      </c>
      <c r="O33" s="51">
        <f>LOOKUP(O$5, Calculations!$I$4:$QJ$4, Calculations!$I376:$QJ376)</f>
        <v>0</v>
      </c>
      <c r="P33" s="51">
        <f>LOOKUP(P$5, Calculations!$I$4:$QJ$4, Calculations!$I376:$QJ376)</f>
        <v>0</v>
      </c>
      <c r="Q33" s="51">
        <f>LOOKUP(Q$5, Calculations!$I$4:$QJ$4, Calculations!$I376:$QJ376)</f>
        <v>0</v>
      </c>
      <c r="R33" s="51">
        <f>LOOKUP(R$5, Calculations!$I$4:$QJ$4, Calculations!$I376:$QJ376)</f>
        <v>0</v>
      </c>
      <c r="S33" s="51">
        <f>LOOKUP(S$5, Calculations!$I$4:$QJ$4, Calculations!$I376:$QJ376)</f>
        <v>0</v>
      </c>
      <c r="T33" s="51">
        <f>LOOKUP(T$5, Calculations!$I$4:$QJ$4, Calculations!$I376:$QJ376)</f>
        <v>0</v>
      </c>
      <c r="U33" s="51">
        <f>LOOKUP(U$5, Calculations!$I$4:$QJ$4, Calculations!$I376:$QJ376)</f>
        <v>0</v>
      </c>
      <c r="V33" s="51">
        <f>LOOKUP(V$5, Calculations!$I$4:$QJ$4, Calculations!$I376:$QJ376)</f>
        <v>0</v>
      </c>
      <c r="W33" s="51">
        <f>LOOKUP(W$5, Calculations!$I$4:$QJ$4, Calculations!$I376:$QJ376)</f>
        <v>0</v>
      </c>
      <c r="X33" s="51">
        <f>LOOKUP(X$5, Calculations!$I$4:$QJ$4, Calculations!$I376:$QJ376)</f>
        <v>0</v>
      </c>
      <c r="Y33" s="51">
        <f>LOOKUP(Y$5, Calculations!$I$4:$QJ$4, Calculations!$I376:$QJ376)</f>
        <v>0</v>
      </c>
      <c r="Z33" s="51">
        <f>LOOKUP(Z$5, Calculations!$I$4:$QJ$4, Calculations!$I376:$QJ376)</f>
        <v>0</v>
      </c>
      <c r="AA33" s="51">
        <f>LOOKUP(AA$5, Calculations!$I$4:$QJ$4, Calculations!$I376:$QJ376)</f>
        <v>0</v>
      </c>
      <c r="AB33" s="51">
        <f>LOOKUP(AB$5, Calculations!$I$4:$QJ$4, Calculations!$I376:$QJ376)</f>
        <v>0</v>
      </c>
      <c r="AC33" s="51">
        <f>LOOKUP(AC$5, Calculations!$I$4:$QJ$4, Calculations!$I376:$QJ376)</f>
        <v>0</v>
      </c>
      <c r="AD33" s="51">
        <f>LOOKUP(AD$5, Calculations!$I$4:$QJ$4, Calculations!$I376:$QJ376)</f>
        <v>0</v>
      </c>
      <c r="AE33" s="51">
        <f>LOOKUP(AE$5, Calculations!$I$4:$QJ$4, Calculations!$I376:$QJ376)</f>
        <v>0</v>
      </c>
      <c r="AF33" s="51">
        <f>LOOKUP(AF$5, Calculations!$I$4:$QJ$4, Calculations!$I376:$QJ376)</f>
        <v>0</v>
      </c>
      <c r="AG33" s="51">
        <f>LOOKUP(AG$5, Calculations!$I$4:$QJ$4, Calculations!$I376:$QJ376)</f>
        <v>0</v>
      </c>
      <c r="AH33" s="51">
        <f>LOOKUP(AH$5, Calculations!$I$4:$QJ$4, Calculations!$I376:$QJ376)</f>
        <v>0</v>
      </c>
      <c r="AI33" s="51">
        <f>LOOKUP(AI$5, Calculations!$I$4:$QJ$4, Calculations!$I376:$QJ376)</f>
        <v>0</v>
      </c>
      <c r="AJ33" s="51">
        <f>LOOKUP(AJ$5, Calculations!$I$4:$QJ$4, Calculations!$I376:$QJ376)</f>
        <v>0</v>
      </c>
      <c r="AK33" s="51">
        <f>LOOKUP(AK$5, Calculations!$I$4:$QJ$4, Calculations!$I376:$QJ376)</f>
        <v>0</v>
      </c>
      <c r="AL33" s="51">
        <f>LOOKUP(AL$5, Calculations!$I$4:$QJ$4, Calculations!$I376:$QJ376)</f>
        <v>0</v>
      </c>
      <c r="AM33" s="51">
        <f>LOOKUP(AM$5, Calculations!$I$4:$QJ$4, Calculations!$I376:$QJ376)</f>
        <v>0</v>
      </c>
      <c r="AN33" s="51">
        <f>LOOKUP(AN$5, Calculations!$I$4:$QJ$4, Calculations!$I376:$QJ376)</f>
        <v>0</v>
      </c>
      <c r="AO33" s="51">
        <f>LOOKUP(AO$5, Calculations!$I$4:$QJ$4, Calculations!$I376:$QJ376)</f>
        <v>0</v>
      </c>
      <c r="AP33" s="51">
        <f>LOOKUP(AP$5, Calculations!$I$4:$QJ$4, Calculations!$I376:$QJ376)</f>
        <v>0</v>
      </c>
      <c r="AQ33" s="51">
        <f>LOOKUP(AQ$5, Calculations!$I$4:$QJ$4, Calculations!$I376:$QJ376)</f>
        <v>0</v>
      </c>
      <c r="AR33" s="51">
        <f>LOOKUP(AR$5, Calculations!$I$4:$QJ$4, Calculations!$I376:$QJ376)</f>
        <v>0</v>
      </c>
      <c r="AS33" s="51">
        <f>LOOKUP(AS$5, Calculations!$I$4:$QJ$4, Calculations!$I376:$QJ376)</f>
        <v>0</v>
      </c>
      <c r="AT33" s="51">
        <f>LOOKUP(AT$5, Calculations!$I$4:$QJ$4, Calculations!$I376:$QJ376)</f>
        <v>0</v>
      </c>
      <c r="AU33" s="51">
        <f>LOOKUP(AU$5, Calculations!$I$4:$QJ$4, Calculations!$I376:$QJ376)</f>
        <v>0</v>
      </c>
      <c r="AV33" s="51">
        <f>LOOKUP(AV$5, Calculations!$I$4:$QJ$4, Calculations!$I376:$QJ376)</f>
        <v>0</v>
      </c>
      <c r="AW33" s="51">
        <f>LOOKUP(AW$5, Calculations!$I$4:$QJ$4, Calculations!$I376:$QJ376)</f>
        <v>0</v>
      </c>
      <c r="AX33" s="51">
        <f>LOOKUP(AX$5, Calculations!$I$4:$QJ$4, Calculations!$I376:$QJ376)</f>
        <v>0</v>
      </c>
      <c r="AY33" s="51">
        <f>LOOKUP(AY$5, Calculations!$I$4:$QJ$4, Calculations!$I376:$QJ376)</f>
        <v>0</v>
      </c>
      <c r="AZ33" s="51">
        <f>LOOKUP(AZ$5, Calculations!$I$4:$QJ$4, Calculations!$I376:$QJ376)</f>
        <v>0</v>
      </c>
      <c r="BA33" s="51">
        <f>LOOKUP(BA$5, Calculations!$I$4:$QJ$4, Calculations!$I376:$QJ376)</f>
        <v>0</v>
      </c>
      <c r="BB33" s="51">
        <f>LOOKUP(BB$5, Calculations!$I$4:$QJ$4, Calculations!$I376:$QJ376)</f>
        <v>0</v>
      </c>
      <c r="BC33" s="51">
        <f>LOOKUP(BC$5, Calculations!$I$4:$QJ$4, Calculations!$I376:$QJ376)</f>
        <v>0</v>
      </c>
      <c r="BD33" s="51">
        <f>LOOKUP(BD$5, Calculations!$I$4:$QJ$4, Calculations!$I376:$QJ376)</f>
        <v>0</v>
      </c>
      <c r="BE33" s="51">
        <f>LOOKUP(BE$5, Calculations!$I$4:$QJ$4, Calculations!$I376:$QJ376)</f>
        <v>0</v>
      </c>
      <c r="BF33" s="51">
        <f>LOOKUP(BF$5, Calculations!$I$4:$QJ$4, Calculations!$I376:$QJ376)</f>
        <v>0</v>
      </c>
      <c r="BG33" s="51">
        <f>LOOKUP(BG$5, Calculations!$I$4:$QJ$4, Calculations!$I376:$QJ376)</f>
        <v>0</v>
      </c>
      <c r="BH33" s="51">
        <f>LOOKUP(BH$5, Calculations!$I$4:$QJ$4, Calculations!$I376:$QJ376)</f>
        <v>0</v>
      </c>
      <c r="BI33" s="51">
        <f>LOOKUP(BI$5, Calculations!$I$4:$QJ$4, Calculations!$I376:$QJ376)</f>
        <v>0</v>
      </c>
      <c r="BJ33" s="51">
        <f>LOOKUP(BJ$5, Calculations!$I$4:$QJ$4, Calculations!$I376:$QJ376)</f>
        <v>0</v>
      </c>
      <c r="BK33" s="51">
        <f>LOOKUP(BK$5, Calculations!$I$4:$QJ$4, Calculations!$I376:$QJ376)</f>
        <v>0</v>
      </c>
      <c r="BL33" s="51">
        <f>LOOKUP(BL$5, Calculations!$I$4:$QJ$4, Calculations!$I376:$QJ376)</f>
        <v>0</v>
      </c>
      <c r="BM33" s="51">
        <f>LOOKUP(BM$5, Calculations!$I$4:$QJ$4, Calculations!$I376:$QJ376)</f>
        <v>0</v>
      </c>
      <c r="BN33" s="51">
        <f>LOOKUP(BN$5, Calculations!$I$4:$QJ$4, Calculations!$I376:$QJ376)</f>
        <v>0</v>
      </c>
      <c r="BO33" s="51">
        <f>LOOKUP(BO$5, Calculations!$I$4:$QJ$4, Calculations!$I376:$QJ376)</f>
        <v>0</v>
      </c>
      <c r="BP33" s="51">
        <f>LOOKUP(BP$5, Calculations!$I$4:$QJ$4, Calculations!$I376:$QJ376)</f>
        <v>0</v>
      </c>
      <c r="BQ33" s="51">
        <f>LOOKUP(BQ$5, Calculations!$I$4:$QJ$4, Calculations!$I376:$QJ376)</f>
        <v>0</v>
      </c>
      <c r="BR33" s="51">
        <f>LOOKUP(BR$5, Calculations!$I$4:$QJ$4, Calculations!$I376:$QJ376)</f>
        <v>0</v>
      </c>
      <c r="BS33" s="51">
        <f>LOOKUP(BS$5, Calculations!$I$4:$QJ$4, Calculations!$I376:$QJ376)</f>
        <v>0</v>
      </c>
      <c r="BT33" s="51">
        <f>LOOKUP(BT$5, Calculations!$I$4:$QJ$4, Calculations!$I376:$QJ376)</f>
        <v>0</v>
      </c>
      <c r="BU33" s="51">
        <f>LOOKUP(BU$5, Calculations!$I$4:$QJ$4, Calculations!$I376:$QJ376)</f>
        <v>0</v>
      </c>
      <c r="BV33" s="51">
        <f>LOOKUP(BV$5, Calculations!$I$4:$QJ$4, Calculations!$I376:$QJ376)</f>
        <v>0</v>
      </c>
      <c r="BW33" s="51">
        <f>LOOKUP(BW$5, Calculations!$I$4:$QJ$4, Calculations!$I376:$QJ376)</f>
        <v>0</v>
      </c>
      <c r="BX33" s="51">
        <f>LOOKUP(BX$5, Calculations!$I$4:$QJ$4, Calculations!$I376:$QJ376)</f>
        <v>0</v>
      </c>
      <c r="BY33" s="51">
        <f>LOOKUP(BY$5, Calculations!$I$4:$QJ$4, Calculations!$I376:$QJ376)</f>
        <v>0</v>
      </c>
      <c r="BZ33" s="51">
        <f>LOOKUP(BZ$5, Calculations!$I$4:$QJ$4, Calculations!$I376:$QJ376)</f>
        <v>0</v>
      </c>
      <c r="CA33" s="51">
        <f>LOOKUP(CA$5, Calculations!$I$4:$QJ$4, Calculations!$I376:$QJ376)</f>
        <v>0</v>
      </c>
      <c r="CB33" s="51">
        <f>LOOKUP(CB$5, Calculations!$I$4:$QJ$4, Calculations!$I376:$QJ376)</f>
        <v>0</v>
      </c>
      <c r="CC33" s="51">
        <f>LOOKUP(CC$5, Calculations!$I$4:$QJ$4, Calculations!$I376:$QJ376)</f>
        <v>0</v>
      </c>
      <c r="CD33" s="51">
        <f>LOOKUP(CD$5, Calculations!$I$4:$QJ$4, Calculations!$I376:$QJ376)</f>
        <v>0</v>
      </c>
      <c r="CE33" s="51">
        <f>LOOKUP(CE$5, Calculations!$I$4:$QJ$4, Calculations!$I376:$QJ376)</f>
        <v>0</v>
      </c>
      <c r="CF33" s="51">
        <f>LOOKUP(CF$5, Calculations!$I$4:$QJ$4, Calculations!$I376:$QJ376)</f>
        <v>0</v>
      </c>
      <c r="CG33" s="51">
        <f>LOOKUP(CG$5, Calculations!$I$4:$QJ$4, Calculations!$I376:$QJ376)</f>
        <v>0</v>
      </c>
      <c r="CH33" s="51">
        <f>LOOKUP(CH$5, Calculations!$I$4:$QJ$4, Calculations!$I376:$QJ376)</f>
        <v>0</v>
      </c>
      <c r="CI33" s="51">
        <f>LOOKUP(CI$5, Calculations!$I$4:$QJ$4, Calculations!$I376:$QJ376)</f>
        <v>0</v>
      </c>
      <c r="CJ33" s="51">
        <f>LOOKUP(CJ$5, Calculations!$I$4:$QJ$4, Calculations!$I376:$QJ376)</f>
        <v>0</v>
      </c>
      <c r="CK33" s="51">
        <f>LOOKUP(CK$5, Calculations!$I$4:$QJ$4, Calculations!$I376:$QJ376)</f>
        <v>0</v>
      </c>
      <c r="CL33" s="51">
        <f>LOOKUP(CL$5, Calculations!$I$4:$QJ$4, Calculations!$I376:$QJ376)</f>
        <v>0</v>
      </c>
      <c r="CM33" s="51">
        <f>LOOKUP(CM$5, Calculations!$I$4:$QJ$4, Calculations!$I376:$QJ376)</f>
        <v>0</v>
      </c>
      <c r="CN33" s="51">
        <f>LOOKUP(CN$5, Calculations!$I$4:$QJ$4, Calculations!$I376:$QJ376)</f>
        <v>0</v>
      </c>
      <c r="CO33" s="51">
        <f>LOOKUP(CO$5, Calculations!$I$4:$QJ$4, Calculations!$I376:$QJ376)</f>
        <v>0</v>
      </c>
      <c r="CP33" s="51">
        <f>LOOKUP(CP$5, Calculations!$I$4:$QJ$4, Calculations!$I376:$QJ376)</f>
        <v>0</v>
      </c>
      <c r="CQ33" s="51">
        <f>LOOKUP(CQ$5, Calculations!$I$4:$QJ$4, Calculations!$I376:$QJ376)</f>
        <v>0</v>
      </c>
      <c r="CR33" s="51">
        <f>LOOKUP(CR$5, Calculations!$I$4:$QJ$4, Calculations!$I376:$QJ376)</f>
        <v>0</v>
      </c>
      <c r="CS33" s="51">
        <f>LOOKUP(CS$5, Calculations!$I$4:$QJ$4, Calculations!$I376:$QJ376)</f>
        <v>0</v>
      </c>
      <c r="CT33" s="51">
        <f>LOOKUP(CT$5, Calculations!$I$4:$QJ$4, Calculations!$I376:$QJ376)</f>
        <v>0</v>
      </c>
      <c r="CU33" s="51">
        <f>LOOKUP(CU$5, Calculations!$I$4:$QJ$4, Calculations!$I376:$QJ376)</f>
        <v>0</v>
      </c>
      <c r="CV33" s="51">
        <f>LOOKUP(CV$5, Calculations!$I$4:$QJ$4, Calculations!$I376:$QJ376)</f>
        <v>0</v>
      </c>
      <c r="CW33" s="51">
        <f>LOOKUP(CW$5, Calculations!$I$4:$QJ$4, Calculations!$I376:$QJ376)</f>
        <v>0</v>
      </c>
      <c r="CX33" s="51">
        <f>LOOKUP(CX$5, Calculations!$I$4:$QJ$4, Calculations!$I376:$QJ376)</f>
        <v>0</v>
      </c>
      <c r="CY33" s="51">
        <f>LOOKUP(CY$5, Calculations!$I$4:$QJ$4, Calculations!$I376:$QJ376)</f>
        <v>0</v>
      </c>
      <c r="CZ33" s="51">
        <f>LOOKUP(CZ$5, Calculations!$I$4:$QJ$4, Calculations!$I376:$QJ376)</f>
        <v>0</v>
      </c>
      <c r="DA33" s="51">
        <f>LOOKUP(DA$5, Calculations!$I$4:$QJ$4, Calculations!$I376:$QJ376)</f>
        <v>0</v>
      </c>
      <c r="DB33" s="51">
        <f>LOOKUP(DB$5, Calculations!$I$4:$QJ$4, Calculations!$I376:$QJ376)</f>
        <v>0</v>
      </c>
      <c r="DC33" s="51">
        <f>LOOKUP(DC$5, Calculations!$I$4:$QJ$4, Calculations!$I376:$QJ376)</f>
        <v>0</v>
      </c>
      <c r="DD33" s="51">
        <f>LOOKUP(DD$5, Calculations!$I$4:$QJ$4, Calculations!$I376:$QJ376)</f>
        <v>0</v>
      </c>
      <c r="DE33" s="51">
        <f>LOOKUP(DE$5, Calculations!$I$4:$QJ$4, Calculations!$I376:$QJ376)</f>
        <v>0</v>
      </c>
      <c r="DF33" s="51">
        <f>LOOKUP(DF$5, Calculations!$I$4:$QJ$4, Calculations!$I376:$QJ376)</f>
        <v>0</v>
      </c>
      <c r="DG33" s="51">
        <f>LOOKUP(DG$5, Calculations!$I$4:$QJ$4, Calculations!$I376:$QJ376)</f>
        <v>0</v>
      </c>
      <c r="DH33" s="51">
        <f>LOOKUP(DH$5, Calculations!$I$4:$QJ$4, Calculations!$I376:$QJ376)</f>
        <v>0</v>
      </c>
      <c r="DI33" s="51">
        <f>LOOKUP(DI$5, Calculations!$I$4:$QJ$4, Calculations!$I376:$QJ376)</f>
        <v>0</v>
      </c>
      <c r="DJ33" s="51">
        <f>LOOKUP(DJ$5, Calculations!$I$4:$QJ$4, Calculations!$I376:$QJ376)</f>
        <v>0</v>
      </c>
      <c r="DK33" s="51">
        <f>LOOKUP(DK$5, Calculations!$I$4:$QJ$4, Calculations!$I376:$QJ376)</f>
        <v>0</v>
      </c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  <c r="EB33" s="51"/>
      <c r="EC33" s="51"/>
      <c r="ED33" s="51"/>
      <c r="EE33" s="51"/>
      <c r="EF33" s="51"/>
      <c r="EG33" s="51"/>
      <c r="EH33" s="51"/>
      <c r="EI33" s="51"/>
      <c r="EJ33" s="51"/>
      <c r="EK33" s="51"/>
      <c r="EL33" s="51"/>
      <c r="EM33" s="51"/>
      <c r="EN33" s="51"/>
      <c r="EO33" s="51"/>
      <c r="EP33" s="51"/>
      <c r="EQ33" s="51"/>
      <c r="ER33" s="51"/>
      <c r="ES33" s="51"/>
      <c r="ET33" s="51"/>
      <c r="EU33" s="51"/>
      <c r="EV33" s="51"/>
      <c r="EW33" s="51"/>
      <c r="EX33" s="51"/>
      <c r="EY33" s="51"/>
      <c r="EZ33" s="51"/>
      <c r="FA33" s="51"/>
    </row>
    <row r="34" spans="2:157" ht="15" customHeight="1">
      <c r="C34" s="97" t="str">
        <f>Calculations!C377</f>
        <v>Accounts Receivable</v>
      </c>
      <c r="D34" s="37"/>
      <c r="E34" s="43" t="str">
        <f>Calculations!E377</f>
        <v>EUR</v>
      </c>
      <c r="F34" s="37"/>
      <c r="G34" s="63"/>
      <c r="H34" s="62">
        <f ca="1">LOOKUP(H$5, Calculations!$I$4:$QJ$4, Calculations!$I377:$QJ377)</f>
        <v>100696.02419097601</v>
      </c>
      <c r="I34" s="62">
        <f ca="1">LOOKUP(I$5, Calculations!$I$4:$QJ$4, Calculations!$I377:$QJ377)</f>
        <v>606950.4292720001</v>
      </c>
      <c r="J34" s="62">
        <f ca="1">LOOKUP(J$5, Calculations!$I$4:$QJ$4, Calculations!$I377:$QJ377)</f>
        <v>123343.42735278083</v>
      </c>
      <c r="K34" s="62">
        <f ca="1">LOOKUP(K$5, Calculations!$I$4:$QJ$4, Calculations!$I377:$QJ377)</f>
        <v>123343.42735278083</v>
      </c>
      <c r="L34" s="62">
        <f ca="1">LOOKUP(L$5, Calculations!$I$4:$QJ$4, Calculations!$I377:$QJ377)</f>
        <v>344949.78562478092</v>
      </c>
      <c r="M34" s="62">
        <f ca="1">LOOKUP(M$5, Calculations!$I$4:$QJ$4, Calculations!$I377:$QJ377)</f>
        <v>209767.7473527808</v>
      </c>
      <c r="N34" s="62">
        <f ca="1">LOOKUP(N$5, Calculations!$I$4:$QJ$4, Calculations!$I377:$QJ377)</f>
        <v>346328.72533774085</v>
      </c>
      <c r="O34" s="62">
        <f ca="1">LOOKUP(O$5, Calculations!$I$4:$QJ$4, Calculations!$I377:$QJ377)</f>
        <v>0</v>
      </c>
      <c r="P34" s="62">
        <f ca="1">LOOKUP(P$5, Calculations!$I$4:$QJ$4, Calculations!$I377:$QJ377)</f>
        <v>278362.26278676442</v>
      </c>
      <c r="Q34" s="62">
        <f ca="1">LOOKUP(Q$5, Calculations!$I$4:$QJ$4, Calculations!$I377:$QJ377)</f>
        <v>395707.09335400013</v>
      </c>
      <c r="R34" s="62">
        <f ca="1">LOOKUP(R$5, Calculations!$I$4:$QJ$4, Calculations!$I377:$QJ377)</f>
        <v>423303.29846015642</v>
      </c>
      <c r="S34" s="62">
        <f ca="1">LOOKUP(S$5, Calculations!$I$4:$QJ$4, Calculations!$I377:$QJ377)</f>
        <v>205574.15837554485</v>
      </c>
      <c r="T34" s="62">
        <f ca="1">LOOKUP(T$5, Calculations!$I$4:$QJ$4, Calculations!$I377:$QJ377)</f>
        <v>279163.17004100268</v>
      </c>
      <c r="U34" s="62">
        <f ca="1">LOOKUP(U$5, Calculations!$I$4:$QJ$4, Calculations!$I377:$QJ377)</f>
        <v>397976.80321360345</v>
      </c>
      <c r="V34" s="62">
        <f ca="1">LOOKUP(V$5, Calculations!$I$4:$QJ$4, Calculations!$I377:$QJ377)</f>
        <v>423724.84946272045</v>
      </c>
      <c r="W34" s="62">
        <f ca="1">LOOKUP(W$5, Calculations!$I$4:$QJ$4, Calculations!$I377:$QJ377)</f>
        <v>204123.37849199297</v>
      </c>
      <c r="X34" s="62">
        <f ca="1">LOOKUP(X$5, Calculations!$I$4:$QJ$4, Calculations!$I377:$QJ377)</f>
        <v>277236.12029149244</v>
      </c>
      <c r="Y34" s="62">
        <f ca="1">LOOKUP(Y$5, Calculations!$I$4:$QJ$4, Calculations!$I377:$QJ377)</f>
        <v>400286.12730119436</v>
      </c>
      <c r="Z34" s="62">
        <f ca="1">LOOKUP(Z$5, Calculations!$I$4:$QJ$4, Calculations!$I377:$QJ377)</f>
        <v>423767.78991580801</v>
      </c>
      <c r="AA34" s="62">
        <f ca="1">LOOKUP(AA$5, Calculations!$I$4:$QJ$4, Calculations!$I377:$QJ377)</f>
        <v>202211.86393850189</v>
      </c>
      <c r="AB34" s="62">
        <f ca="1">LOOKUP(AB$5, Calculations!$I$4:$QJ$4, Calculations!$I377:$QJ377)</f>
        <v>275221.54740248813</v>
      </c>
      <c r="AC34" s="62">
        <f ca="1">LOOKUP(AC$5, Calculations!$I$4:$QJ$4, Calculations!$I377:$QJ377)</f>
        <v>402635.29336097749</v>
      </c>
      <c r="AD34" s="62">
        <f ca="1">LOOKUP(AD$5, Calculations!$I$4:$QJ$4, Calculations!$I377:$QJ377)</f>
        <v>423804.82089866593</v>
      </c>
      <c r="AE34" s="62">
        <f ca="1">LOOKUP(AE$5, Calculations!$I$4:$QJ$4, Calculations!$I377:$QJ377)</f>
        <v>200098.43772477211</v>
      </c>
      <c r="AF34" s="62">
        <f ca="1">LOOKUP(AF$5, Calculations!$I$4:$QJ$4, Calculations!$I377:$QJ377)</f>
        <v>273189.92592096358</v>
      </c>
      <c r="AG34" s="62">
        <f ca="1">LOOKUP(AG$5, Calculations!$I$4:$QJ$4, Calculations!$I377:$QJ377)</f>
        <v>405024.53309088352</v>
      </c>
      <c r="AH34" s="62">
        <f ca="1">LOOKUP(AH$5, Calculations!$I$4:$QJ$4, Calculations!$I377:$QJ377)</f>
        <v>420948.33341603715</v>
      </c>
      <c r="AI34" s="62">
        <f ca="1">LOOKUP(AI$5, Calculations!$I$4:$QJ$4, Calculations!$I377:$QJ377)</f>
        <v>198006.04917637815</v>
      </c>
      <c r="AJ34" s="62">
        <f ca="1">LOOKUP(AJ$5, Calculations!$I$4:$QJ$4, Calculations!$I377:$QJ377)</f>
        <v>271277.15158867574</v>
      </c>
      <c r="AK34" s="62">
        <f ca="1">LOOKUP(AK$5, Calculations!$I$4:$QJ$4, Calculations!$I377:$QJ377)</f>
        <v>407241.94683255954</v>
      </c>
      <c r="AL34" s="62">
        <f ca="1">LOOKUP(AL$5, Calculations!$I$4:$QJ$4, Calculations!$I377:$QJ377)</f>
        <v>418134.74124507868</v>
      </c>
      <c r="AM34" s="62">
        <f ca="1">LOOKUP(AM$5, Calculations!$I$4:$QJ$4, Calculations!$I377:$QJ377)</f>
        <v>195934.48887821971</v>
      </c>
      <c r="AN34" s="62">
        <f ca="1">LOOKUP(AN$5, Calculations!$I$4:$QJ$4, Calculations!$I377:$QJ377)</f>
        <v>269346.93298892648</v>
      </c>
      <c r="AO34" s="62">
        <f ca="1">LOOKUP(AO$5, Calculations!$I$4:$QJ$4, Calculations!$I377:$QJ377)</f>
        <v>404613.73830976762</v>
      </c>
      <c r="AP34" s="62">
        <f ca="1">LOOKUP(AP$5, Calculations!$I$4:$QJ$4, Calculations!$I377:$QJ377)</f>
        <v>415363.76200321986</v>
      </c>
      <c r="AQ34" s="62">
        <f ca="1">LOOKUP(AQ$5, Calculations!$I$4:$QJ$4, Calculations!$I377:$QJ377)</f>
        <v>193883.54949977549</v>
      </c>
      <c r="AR34" s="62">
        <f ca="1">LOOKUP(AR$5, Calculations!$I$4:$QJ$4, Calculations!$I377:$QJ377)</f>
        <v>267444.44147360139</v>
      </c>
      <c r="AS34" s="62">
        <f ca="1">LOOKUP(AS$5, Calculations!$I$4:$QJ$4, Calculations!$I377:$QJ377)</f>
        <v>401817.33130275662</v>
      </c>
      <c r="AT34" s="62">
        <f ca="1">LOOKUP(AT$5, Calculations!$I$4:$QJ$4, Calculations!$I377:$QJ377)</f>
        <v>412635.11756490869</v>
      </c>
      <c r="AU34" s="62">
        <f ca="1">LOOKUP(AU$5, Calculations!$I$4:$QJ$4, Calculations!$I377:$QJ377)</f>
        <v>191853.02577435356</v>
      </c>
      <c r="AV34" s="62">
        <f ca="1">LOOKUP(AV$5, Calculations!$I$4:$QJ$4, Calculations!$I377:$QJ377)</f>
        <v>265520.48004480894</v>
      </c>
      <c r="AW34" s="62">
        <f ca="1">LOOKUP(AW$5, Calculations!$I$4:$QJ$4, Calculations!$I377:$QJ377)</f>
        <v>399061.91201673623</v>
      </c>
      <c r="AX34" s="62">
        <f ca="1">LOOKUP(AX$5, Calculations!$I$4:$QJ$4, Calculations!$I377:$QJ377)</f>
        <v>409948.53403369733</v>
      </c>
      <c r="AY34" s="62">
        <f ca="1">LOOKUP(AY$5, Calculations!$I$4:$QJ$4, Calculations!$I377:$QJ377)</f>
        <v>189842.71447854678</v>
      </c>
      <c r="AZ34" s="62">
        <f ca="1">LOOKUP(AZ$5, Calculations!$I$4:$QJ$4, Calculations!$I377:$QJ377)</f>
        <v>263721.87895822292</v>
      </c>
      <c r="BA34" s="62">
        <f ca="1">LOOKUP(BA$5, Calculations!$I$4:$QJ$4, Calculations!$I377:$QJ377)</f>
        <v>396347.20396253385</v>
      </c>
      <c r="BB34" s="62">
        <f ca="1">LOOKUP(BB$5, Calculations!$I$4:$QJ$4, Calculations!$I377:$QJ377)</f>
        <v>406892.29881815554</v>
      </c>
      <c r="BC34" s="62">
        <f ca="1">LOOKUP(BC$5, Calculations!$I$4:$QJ$4, Calculations!$I377:$QJ377)</f>
        <v>187852.41441189346</v>
      </c>
      <c r="BD34" s="62">
        <f ca="1">LOOKUP(BD$5, Calculations!$I$4:$QJ$4, Calculations!$I377:$QJ377)</f>
        <v>261901.43444857345</v>
      </c>
      <c r="BE34" s="62">
        <f ca="1">LOOKUP(BE$5, Calculations!$I$4:$QJ$4, Calculations!$I377:$QJ377)</f>
        <v>393672.93471837789</v>
      </c>
      <c r="BF34" s="62">
        <f ca="1">LOOKUP(BF$5, Calculations!$I$4:$QJ$4, Calculations!$I377:$QJ377)</f>
        <v>403528.3072348265</v>
      </c>
      <c r="BG34" s="62">
        <f ca="1">LOOKUP(BG$5, Calculations!$I$4:$QJ$4, Calculations!$I377:$QJ377)</f>
        <v>185881.92637674042</v>
      </c>
      <c r="BH34" s="62">
        <f ca="1">LOOKUP(BH$5, Calculations!$I$4:$QJ$4, Calculations!$I377:$QJ377)</f>
        <v>260107.96996668022</v>
      </c>
      <c r="BI34" s="62">
        <f ca="1">LOOKUP(BI$5, Calculations!$I$4:$QJ$4, Calculations!$I377:$QJ377)</f>
        <v>391038.83590256138</v>
      </c>
      <c r="BJ34" s="62">
        <f ca="1">LOOKUP(BJ$5, Calculations!$I$4:$QJ$4, Calculations!$I377:$QJ377)</f>
        <v>400205.58608343592</v>
      </c>
      <c r="BK34" s="62">
        <f ca="1">LOOKUP(BK$5, Calculations!$I$4:$QJ$4, Calculations!$I377:$QJ377)</f>
        <v>183931.05315830672</v>
      </c>
      <c r="BL34" s="62">
        <f ca="1">LOOKUP(BL$5, Calculations!$I$4:$QJ$4, Calculations!$I377:$QJ377)</f>
        <v>258288.80110597529</v>
      </c>
      <c r="BM34" s="62">
        <f ca="1">LOOKUP(BM$5, Calculations!$I$4:$QJ$4, Calculations!$I377:$QJ377)</f>
        <v>388444.64314650779</v>
      </c>
      <c r="BN34" s="62">
        <f ca="1">LOOKUP(BN$5, Calculations!$I$4:$QJ$4, Calculations!$I377:$QJ377)</f>
        <v>396923.80238869664</v>
      </c>
      <c r="BO34" s="62">
        <f ca="1">LOOKUP(BO$5, Calculations!$I$4:$QJ$4, Calculations!$I377:$QJ377)</f>
        <v>181999.59950494481</v>
      </c>
      <c r="BP34" s="62">
        <f ca="1">LOOKUP(BP$5, Calculations!$I$4:$QJ$4, Calculations!$I377:$QJ377)</f>
        <v>256601.26384665657</v>
      </c>
      <c r="BQ34" s="62">
        <f ca="1">LOOKUP(BQ$5, Calculations!$I$4:$QJ$4, Calculations!$I377:$QJ377)</f>
        <v>385890.09606824035</v>
      </c>
      <c r="BR34" s="62">
        <f ca="1">LOOKUP(BR$5, Calculations!$I$4:$QJ$4, Calculations!$I377:$QJ377)</f>
        <v>393682.62726828281</v>
      </c>
      <c r="BS34" s="62">
        <f ca="1">LOOKUP(BS$5, Calculations!$I$4:$QJ$4, Calculations!$I377:$QJ377)</f>
        <v>180087.37210859943</v>
      </c>
      <c r="BT34" s="62">
        <f ca="1">LOOKUP(BT$5, Calculations!$I$4:$QJ$4, Calculations!$I377:$QJ377)</f>
        <v>254887.67026459207</v>
      </c>
      <c r="BU34" s="62">
        <f ca="1">LOOKUP(BU$5, Calculations!$I$4:$QJ$4, Calculations!$I377:$QJ377)</f>
        <v>383374.93824624724</v>
      </c>
      <c r="BV34" s="62">
        <f ca="1">LOOKUP(BV$5, Calculations!$I$4:$QJ$4, Calculations!$I377:$QJ377)</f>
        <v>390481.73589987151</v>
      </c>
      <c r="BW34" s="62">
        <f ca="1">LOOKUP(BW$5, Calculations!$I$4:$QJ$4, Calculations!$I377:$QJ377)</f>
        <v>178194.17958546095</v>
      </c>
      <c r="BX34" s="62">
        <f ca="1">LOOKUP(BX$5, Calculations!$I$4:$QJ$4, Calculations!$I377:$QJ377)</f>
        <v>253200.35278709535</v>
      </c>
      <c r="BY34" s="62">
        <f ca="1">LOOKUP(BY$5, Calculations!$I$4:$QJ$4, Calculations!$I377:$QJ377)</f>
        <v>380898.91719374422</v>
      </c>
      <c r="BZ34" s="62">
        <f ca="1">LOOKUP(BZ$5, Calculations!$I$4:$QJ$4, Calculations!$I377:$QJ377)</f>
        <v>387058.27117274946</v>
      </c>
      <c r="CA34" s="62">
        <f ca="1">LOOKUP(CA$5, Calculations!$I$4:$QJ$4, Calculations!$I377:$QJ377)</f>
        <v>176319.83245680993</v>
      </c>
      <c r="CB34" s="62">
        <f ca="1">LOOKUP(CB$5, Calculations!$I$4:$QJ$4, Calculations!$I377:$QJ377)</f>
        <v>251483.27653633675</v>
      </c>
      <c r="CC34" s="62">
        <f ca="1">LOOKUP(CC$5, Calculations!$I$4:$QJ$4, Calculations!$I377:$QJ377)</f>
        <v>378461.78433332848</v>
      </c>
      <c r="CD34" s="62">
        <f ca="1">LOOKUP(CD$5, Calculations!$I$4:$QJ$4, Calculations!$I377:$QJ377)</f>
        <v>383104.82952405623</v>
      </c>
      <c r="CE34" s="62">
        <f ca="1">LOOKUP(CE$5, Calculations!$I$4:$QJ$4, Calculations!$I377:$QJ377)</f>
        <v>174464.14313005414</v>
      </c>
      <c r="CF34" s="62">
        <f ca="1">LOOKUP(CF$5, Calculations!$I$4:$QJ$4, Calculations!$I377:$QJ377)</f>
        <v>249903.87125303899</v>
      </c>
      <c r="CG34" s="62">
        <f ca="1">LOOKUP(CG$5, Calculations!$I$4:$QJ$4, Calculations!$I377:$QJ377)</f>
        <v>376000.74772161391</v>
      </c>
      <c r="CH34" s="62">
        <f ca="1">LOOKUP(CH$5, Calculations!$I$4:$QJ$4, Calculations!$I377:$QJ377)</f>
        <v>379190.74159483041</v>
      </c>
      <c r="CI34" s="62">
        <f ca="1">LOOKUP(CI$5, Calculations!$I$4:$QJ$4, Calculations!$I377:$QJ377)</f>
        <v>172626.92587995291</v>
      </c>
      <c r="CJ34" s="62">
        <f ca="1">LOOKUP(CJ$5, Calculations!$I$4:$QJ$4, Calculations!$I377:$QJ377)</f>
        <v>248270.97196944524</v>
      </c>
      <c r="CK34" s="62">
        <f ca="1">LOOKUP(CK$5, Calculations!$I$4:$QJ$4, Calculations!$I377:$QJ377)</f>
        <v>372860.2700472555</v>
      </c>
      <c r="CL34" s="62">
        <f ca="1">LOOKUP(CL$5, Calculations!$I$4:$QJ$4, Calculations!$I377:$QJ377)</f>
        <v>375315.61564658827</v>
      </c>
      <c r="CM34" s="62">
        <f ca="1">LOOKUP(CM$5, Calculations!$I$4:$QJ$4, Calculations!$I377:$QJ377)</f>
        <v>170807.99683002901</v>
      </c>
      <c r="CN34" s="62">
        <f ca="1">LOOKUP(CN$5, Calculations!$I$4:$QJ$4, Calculations!$I377:$QJ377)</f>
        <v>246067.87073350244</v>
      </c>
      <c r="CO34" s="62">
        <f ca="1">LOOKUP(CO$5, Calculations!$I$4:$QJ$4, Calculations!$I377:$QJ377)</f>
        <v>369292.6190714183</v>
      </c>
      <c r="CP34" s="62">
        <f ca="1">LOOKUP(CP$5, Calculations!$I$4:$QJ$4, Calculations!$I377:$QJ377)</f>
        <v>371479.06384032615</v>
      </c>
      <c r="CQ34" s="62">
        <f ca="1">LOOKUP(CQ$5, Calculations!$I$4:$QJ$4, Calculations!$I377:$QJ377)</f>
        <v>169007.17393416577</v>
      </c>
      <c r="CR34" s="62">
        <f ca="1">LOOKUP(CR$5, Calculations!$I$4:$QJ$4, Calculations!$I377:$QJ377)</f>
        <v>243434.68617043179</v>
      </c>
      <c r="CS34" s="62">
        <f ca="1">LOOKUP(CS$5, Calculations!$I$4:$QJ$4, Calculations!$I377:$QJ377)</f>
        <v>365516.02194227907</v>
      </c>
      <c r="CT34" s="62">
        <f ca="1">LOOKUP(CT$5, Calculations!$I$4:$QJ$4, Calculations!$I377:$QJ377)</f>
        <v>367680.70219770423</v>
      </c>
      <c r="CU34" s="62">
        <f ca="1">LOOKUP(CU$5, Calculations!$I$4:$QJ$4, Calculations!$I377:$QJ377)</f>
        <v>167224.2769583872</v>
      </c>
      <c r="CV34" s="62">
        <f ca="1">LOOKUP(CV$5, Calculations!$I$4:$QJ$4, Calculations!$I377:$QJ377)</f>
        <v>240999.85104671045</v>
      </c>
      <c r="CW34" s="62">
        <f ca="1">LOOKUP(CW$5, Calculations!$I$4:$QJ$4, Calculations!$I377:$QJ377)</f>
        <v>361777.01817031251</v>
      </c>
      <c r="CX34" s="62">
        <f ca="1">LOOKUP(CX$5, Calculations!$I$4:$QJ$4, Calculations!$I377:$QJ377)</f>
        <v>363920.15056261537</v>
      </c>
      <c r="CY34" s="62">
        <f ca="1">LOOKUP(CY$5, Calculations!$I$4:$QJ$4, Calculations!$I377:$QJ377)</f>
        <v>165459.1274628191</v>
      </c>
      <c r="CZ34" s="62">
        <f ca="1">LOOKUP(CZ$5, Calculations!$I$4:$QJ$4, Calculations!$I377:$QJ377)</f>
        <v>238503.61453434842</v>
      </c>
      <c r="DA34" s="62">
        <f ca="1">LOOKUP(DA$5, Calculations!$I$4:$QJ$4, Calculations!$I377:$QJ377)</f>
        <v>358075.23354019865</v>
      </c>
      <c r="DB34" s="62">
        <f ca="1">LOOKUP(DB$5, Calculations!$I$4:$QJ$4, Calculations!$I377:$QJ377)</f>
        <v>360197.03256313817</v>
      </c>
      <c r="DC34" s="62">
        <f ca="1">LOOKUP(DC$5, Calculations!$I$4:$QJ$4, Calculations!$I377:$QJ377)</f>
        <v>163711.54878383037</v>
      </c>
      <c r="DD34" s="62">
        <f ca="1">LOOKUP(DD$5, Calculations!$I$4:$QJ$4, Calculations!$I377:$QJ377)</f>
        <v>236032.22629348273</v>
      </c>
      <c r="DE34" s="62">
        <f ca="1">LOOKUP(DE$5, Calculations!$I$4:$QJ$4, Calculations!$I377:$QJ377)</f>
        <v>354410.29756166687</v>
      </c>
      <c r="DF34" s="62">
        <f ca="1">LOOKUP(DF$5, Calculations!$I$4:$QJ$4, Calculations!$I377:$QJ377)</f>
        <v>356510.97557386814</v>
      </c>
      <c r="DG34" s="62">
        <f ca="1">LOOKUP(DG$5, Calculations!$I$4:$QJ$4, Calculations!$I377:$QJ377)</f>
        <v>161981.36601635153</v>
      </c>
      <c r="DH34" s="62">
        <f ca="1">LOOKUP(DH$5, Calculations!$I$4:$QJ$4, Calculations!$I377:$QJ377)</f>
        <v>233495.83692295657</v>
      </c>
      <c r="DI34" s="62">
        <f ca="1">LOOKUP(DI$5, Calculations!$I$4:$QJ$4, Calculations!$I377:$QJ377)</f>
        <v>350781.84343241458</v>
      </c>
      <c r="DJ34" s="62">
        <f ca="1">LOOKUP(DJ$5, Calculations!$I$4:$QJ$4, Calculations!$I377:$QJ377)</f>
        <v>352861.61067862285</v>
      </c>
      <c r="DK34" s="62">
        <f ca="1">LOOKUP(DK$5, Calculations!$I$4:$QJ$4, Calculations!$I377:$QJ377)</f>
        <v>157520.26358338108</v>
      </c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/>
      <c r="EY34" s="62"/>
      <c r="EZ34" s="62"/>
      <c r="FA34" s="62"/>
    </row>
    <row r="35" spans="2:157" ht="15" customHeight="1">
      <c r="C35" s="15" t="str">
        <f>Calculations!C378</f>
        <v>Total Current Assets</v>
      </c>
      <c r="E35" s="44" t="str">
        <f>Calculations!E378</f>
        <v>EUR</v>
      </c>
      <c r="G35" s="4"/>
      <c r="H35" s="54">
        <f t="shared" ref="H35:BR35" ca="1" si="105">SUM(H31:H34)</f>
        <v>4363408.3488063999</v>
      </c>
      <c r="I35" s="54">
        <f t="shared" ca="1" si="105"/>
        <v>701108.41585639992</v>
      </c>
      <c r="J35" s="54">
        <f t="shared" ca="1" si="105"/>
        <v>260100.45323485322</v>
      </c>
      <c r="K35" s="54">
        <f t="shared" ca="1" si="105"/>
        <v>201333.53227997312</v>
      </c>
      <c r="L35" s="54">
        <f t="shared" ca="1" si="105"/>
        <v>453376.64990287065</v>
      </c>
      <c r="M35" s="54">
        <f t="shared" ca="1" si="105"/>
        <v>261874.5622813238</v>
      </c>
      <c r="N35" s="54">
        <f t="shared" ca="1" si="105"/>
        <v>370470.27892044367</v>
      </c>
      <c r="O35" s="54">
        <f t="shared" ca="1" si="105"/>
        <v>641778.86225377698</v>
      </c>
      <c r="P35" s="54">
        <f t="shared" ca="1" si="105"/>
        <v>898926.14399976702</v>
      </c>
      <c r="Q35" s="54">
        <f t="shared" ca="1" si="105"/>
        <v>975008.75228868669</v>
      </c>
      <c r="R35" s="54">
        <f t="shared" ca="1" si="105"/>
        <v>1192376.2377283024</v>
      </c>
      <c r="S35" s="54">
        <f t="shared" ca="1" si="105"/>
        <v>1123004.9408738364</v>
      </c>
      <c r="T35" s="54">
        <f t="shared" ca="1" si="105"/>
        <v>1073349.5619234894</v>
      </c>
      <c r="U35" s="54">
        <f t="shared" ca="1" si="105"/>
        <v>1195240.4985509617</v>
      </c>
      <c r="V35" s="54">
        <f t="shared" ca="1" si="105"/>
        <v>1408520.2238553106</v>
      </c>
      <c r="W35" s="54">
        <f t="shared" ca="1" si="105"/>
        <v>1330947.5988762705</v>
      </c>
      <c r="X35" s="54">
        <f t="shared" ca="1" si="105"/>
        <v>1278119.9414017212</v>
      </c>
      <c r="Y35" s="54">
        <f t="shared" ca="1" si="105"/>
        <v>1402645.6021392643</v>
      </c>
      <c r="Z35" s="54">
        <f t="shared" ca="1" si="105"/>
        <v>1614650.6312058747</v>
      </c>
      <c r="AA35" s="54">
        <f t="shared" ca="1" si="105"/>
        <v>1533713.6396206091</v>
      </c>
      <c r="AB35" s="54">
        <f t="shared" ca="1" si="105"/>
        <v>1477627.4010412989</v>
      </c>
      <c r="AC35" s="54">
        <f t="shared" ca="1" si="105"/>
        <v>1604831.49063665</v>
      </c>
      <c r="AD35" s="54">
        <f t="shared" ca="1" si="105"/>
        <v>1814434.0465799733</v>
      </c>
      <c r="AE35" s="54">
        <f t="shared" ca="1" si="105"/>
        <v>1729563.8266295553</v>
      </c>
      <c r="AF35" s="54">
        <f t="shared" ca="1" si="105"/>
        <v>1669607.1721285831</v>
      </c>
      <c r="AG35" s="54">
        <f t="shared" ca="1" si="105"/>
        <v>1799158.4100693129</v>
      </c>
      <c r="AH35" s="54">
        <f t="shared" ca="1" si="105"/>
        <v>2003908.979401635</v>
      </c>
      <c r="AI35" s="54">
        <f t="shared" ca="1" si="105"/>
        <v>1915504.7618969169</v>
      </c>
      <c r="AJ35" s="54">
        <f t="shared" ca="1" si="105"/>
        <v>1852606.3141050236</v>
      </c>
      <c r="AK35" s="54">
        <f t="shared" ca="1" si="105"/>
        <v>1984715.5401053568</v>
      </c>
      <c r="AL35" s="54">
        <f t="shared" ca="1" si="105"/>
        <v>2184666.8341523479</v>
      </c>
      <c r="AM35" s="54">
        <f t="shared" ca="1" si="105"/>
        <v>2092311.2202937955</v>
      </c>
      <c r="AN35" s="54">
        <f t="shared" ca="1" si="105"/>
        <v>2026232.984593983</v>
      </c>
      <c r="AO35" s="54">
        <f t="shared" ca="1" si="105"/>
        <v>2156155.4939478976</v>
      </c>
      <c r="AP35" s="54">
        <f t="shared" ca="1" si="105"/>
        <v>2351359.4813052886</v>
      </c>
      <c r="AQ35" s="54">
        <f t="shared" ca="1" si="105"/>
        <v>2254908.6308695269</v>
      </c>
      <c r="AR35" s="54">
        <f t="shared" ca="1" si="105"/>
        <v>2185675.7054324709</v>
      </c>
      <c r="AS35" s="54">
        <f t="shared" ca="1" si="105"/>
        <v>2313250.4385258439</v>
      </c>
      <c r="AT35" s="54">
        <f t="shared" ca="1" si="105"/>
        <v>2503758.3437185697</v>
      </c>
      <c r="AU35" s="54">
        <f t="shared" ca="1" si="105"/>
        <v>2403234.6598979682</v>
      </c>
      <c r="AV35" s="54">
        <f t="shared" ca="1" si="105"/>
        <v>2330604.3062190879</v>
      </c>
      <c r="AW35" s="54">
        <f t="shared" ca="1" si="105"/>
        <v>2455874.9693765133</v>
      </c>
      <c r="AX35" s="54">
        <f t="shared" ca="1" si="105"/>
        <v>2641737.2712800046</v>
      </c>
      <c r="AY35" s="54">
        <f t="shared" ca="1" si="105"/>
        <v>2537162.4752090885</v>
      </c>
      <c r="AZ35" s="54">
        <f t="shared" ca="1" si="105"/>
        <v>2461693.1009297944</v>
      </c>
      <c r="BA35" s="54">
        <f t="shared" ca="1" si="105"/>
        <v>2584702.8864532919</v>
      </c>
      <c r="BB35" s="54">
        <f t="shared" ca="1" si="105"/>
        <v>2765566.1024340247</v>
      </c>
      <c r="BC35" s="54">
        <f t="shared" ca="1" si="105"/>
        <v>2656961.2285026321</v>
      </c>
      <c r="BD35" s="54">
        <f t="shared" ca="1" si="105"/>
        <v>2578408.90197057</v>
      </c>
      <c r="BE35" s="54">
        <f t="shared" ca="1" si="105"/>
        <v>2699200.485408857</v>
      </c>
      <c r="BF35" s="54">
        <f t="shared" ca="1" si="105"/>
        <v>2874771.3009158755</v>
      </c>
      <c r="BG35" s="54">
        <f t="shared" ca="1" si="105"/>
        <v>2762156.6918420619</v>
      </c>
      <c r="BH35" s="54">
        <f t="shared" ca="1" si="105"/>
        <v>2680544.1244666702</v>
      </c>
      <c r="BI35" s="54">
        <f t="shared" ca="1" si="105"/>
        <v>2798098.2692495766</v>
      </c>
      <c r="BJ35" s="54">
        <f t="shared" ca="1" si="105"/>
        <v>2968424.920284899</v>
      </c>
      <c r="BK35" s="54">
        <f t="shared" ca="1" si="105"/>
        <v>2851820.2219428099</v>
      </c>
      <c r="BL35" s="54">
        <f t="shared" ca="1" si="105"/>
        <v>2766898.8411567486</v>
      </c>
      <c r="BM35" s="54">
        <f t="shared" ca="1" si="105"/>
        <v>2880083.517407923</v>
      </c>
      <c r="BN35" s="54">
        <f t="shared" ca="1" si="105"/>
        <v>3045213.4113340559</v>
      </c>
      <c r="BO35" s="54">
        <f t="shared" ca="1" si="105"/>
        <v>2924637.5673318524</v>
      </c>
      <c r="BP35" s="54">
        <f t="shared" ca="1" si="105"/>
        <v>2836970.2118043206</v>
      </c>
      <c r="BQ35" s="54">
        <f t="shared" ca="1" si="105"/>
        <v>2945826.6645876844</v>
      </c>
      <c r="BR35" s="54">
        <f t="shared" ca="1" si="105"/>
        <v>3105447.4700510097</v>
      </c>
      <c r="BS35" s="54">
        <f t="shared" ref="BS35:DA35" ca="1" si="106">SUM(BS31:BS34)</f>
        <v>2980918.7160538002</v>
      </c>
      <c r="BT35" s="54">
        <f t="shared" ca="1" si="106"/>
        <v>2890255.5792658036</v>
      </c>
      <c r="BU35" s="54">
        <f t="shared" ca="1" si="106"/>
        <v>2994824.3011664269</v>
      </c>
      <c r="BV35" s="54">
        <f t="shared" ca="1" si="106"/>
        <v>3148483.3314830987</v>
      </c>
      <c r="BW35" s="54">
        <f t="shared" ca="1" si="106"/>
        <v>3020019.1892756927</v>
      </c>
      <c r="BX35" s="54">
        <f t="shared" ca="1" si="106"/>
        <v>2926380.5142276464</v>
      </c>
      <c r="BY35" s="54">
        <f t="shared" ca="1" si="106"/>
        <v>3026701.2414376456</v>
      </c>
      <c r="BZ35" s="54">
        <f t="shared" ca="1" si="106"/>
        <v>3174186.1223080242</v>
      </c>
      <c r="CA35" s="54">
        <f t="shared" ca="1" si="106"/>
        <v>3041803.3935921779</v>
      </c>
      <c r="CB35" s="54">
        <f t="shared" ca="1" si="106"/>
        <v>2944934.8225640571</v>
      </c>
      <c r="CC35" s="54">
        <f t="shared" ca="1" si="106"/>
        <v>3041046.5306937899</v>
      </c>
      <c r="CD35" s="54">
        <f t="shared" ca="1" si="106"/>
        <v>3181843.0158057017</v>
      </c>
      <c r="CE35" s="54">
        <f t="shared" ca="1" si="106"/>
        <v>3045557.7757263845</v>
      </c>
      <c r="CF35" s="54">
        <f t="shared" ca="1" si="106"/>
        <v>2946026.2198732737</v>
      </c>
      <c r="CG35" s="54">
        <f t="shared" ca="1" si="106"/>
        <v>3037905.8231770103</v>
      </c>
      <c r="CH35" s="54">
        <f t="shared" ca="1" si="106"/>
        <v>3329661.0308645004</v>
      </c>
      <c r="CI35" s="54">
        <f t="shared" ca="1" si="106"/>
        <v>3229361.7456103596</v>
      </c>
      <c r="CJ35" s="54">
        <f t="shared" ca="1" si="106"/>
        <v>903066.66463560413</v>
      </c>
      <c r="CK35" s="54">
        <f t="shared" ca="1" si="106"/>
        <v>1159479.7869356105</v>
      </c>
      <c r="CL35" s="54">
        <f t="shared" ca="1" si="106"/>
        <v>1456459.3541134265</v>
      </c>
      <c r="CM35" s="54">
        <f t="shared" ca="1" si="106"/>
        <v>1463894.8875849003</v>
      </c>
      <c r="CN35" s="54">
        <f t="shared" ca="1" si="106"/>
        <v>1514458.3856915664</v>
      </c>
      <c r="CO35" s="54">
        <f t="shared" ca="1" si="106"/>
        <v>1728830.1057868623</v>
      </c>
      <c r="CP35" s="54">
        <f t="shared" ca="1" si="106"/>
        <v>1955310.8389536748</v>
      </c>
      <c r="CQ35" s="54">
        <f t="shared" ca="1" si="106"/>
        <v>1923605.2923680784</v>
      </c>
      <c r="CR35" s="54">
        <f t="shared" ca="1" si="106"/>
        <v>1967151.620722234</v>
      </c>
      <c r="CS35" s="54">
        <f t="shared" ca="1" si="106"/>
        <v>2173626.3760820674</v>
      </c>
      <c r="CT35" s="54">
        <f t="shared" ca="1" si="106"/>
        <v>2391431.6634443211</v>
      </c>
      <c r="CU35" s="54">
        <f t="shared" ca="1" si="106"/>
        <v>2353514.6765806829</v>
      </c>
      <c r="CV35" s="54">
        <f t="shared" ca="1" si="106"/>
        <v>2390278.8975914214</v>
      </c>
      <c r="CW35" s="54">
        <f t="shared" ca="1" si="106"/>
        <v>2588386.1867992249</v>
      </c>
      <c r="CX35" s="54">
        <f t="shared" ca="1" si="106"/>
        <v>2797136.899696921</v>
      </c>
      <c r="CY35" s="54">
        <f t="shared" ca="1" si="106"/>
        <v>2752591.3658362399</v>
      </c>
      <c r="CZ35" s="54">
        <f t="shared" ca="1" si="106"/>
        <v>2781846.7089579036</v>
      </c>
      <c r="DA35" s="54">
        <f t="shared" ca="1" si="106"/>
        <v>2971217.776394641</v>
      </c>
      <c r="DB35" s="54">
        <f t="shared" ref="DB35:DI35" ca="1" si="107">SUM(DB31:DB34)</f>
        <v>3170481.7227954199</v>
      </c>
      <c r="DC35" s="54">
        <f t="shared" ca="1" si="107"/>
        <v>6455925.4779885001</v>
      </c>
      <c r="DD35" s="54">
        <f t="shared" ca="1" si="107"/>
        <v>6624402.3884292133</v>
      </c>
      <c r="DE35" s="54">
        <f t="shared" ca="1" si="107"/>
        <v>6952946.4887800477</v>
      </c>
      <c r="DF35" s="54">
        <f t="shared" ca="1" si="107"/>
        <v>7291832.0944093019</v>
      </c>
      <c r="DG35" s="54">
        <f t="shared" ca="1" si="107"/>
        <v>7383404.1543993037</v>
      </c>
      <c r="DH35" s="54">
        <f t="shared" ca="1" si="107"/>
        <v>7547973.2894277237</v>
      </c>
      <c r="DI35" s="54">
        <f t="shared" ca="1" si="107"/>
        <v>7871890.5626886012</v>
      </c>
      <c r="DJ35" s="54">
        <f t="shared" ref="DJ35:DK35" ca="1" si="108">SUM(DJ31:DJ34)</f>
        <v>8205470.7666576104</v>
      </c>
      <c r="DK35" s="54">
        <f t="shared" ca="1" si="108"/>
        <v>7221565.2979025776</v>
      </c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  <c r="EK35" s="54"/>
      <c r="EL35" s="54"/>
      <c r="EM35" s="54"/>
      <c r="EN35" s="54"/>
      <c r="EO35" s="54"/>
      <c r="EP35" s="54"/>
      <c r="EQ35" s="54"/>
      <c r="ER35" s="54"/>
      <c r="ES35" s="54"/>
      <c r="ET35" s="54"/>
      <c r="EU35" s="54"/>
      <c r="EV35" s="54"/>
      <c r="EW35" s="54"/>
      <c r="EX35" s="54"/>
      <c r="EY35" s="54"/>
      <c r="EZ35" s="54"/>
      <c r="FA35" s="54"/>
    </row>
    <row r="36" spans="2:157" ht="15" customHeight="1">
      <c r="G36" s="4"/>
    </row>
    <row r="37" spans="2:157" ht="15" customHeight="1">
      <c r="B37" s="1" t="s">
        <v>100</v>
      </c>
      <c r="G37" s="4"/>
      <c r="O37" s="32"/>
      <c r="P37" s="32"/>
      <c r="Q37" s="32"/>
      <c r="R37" s="32"/>
    </row>
    <row r="38" spans="2:157" ht="15" customHeight="1">
      <c r="C38" s="75" t="str">
        <f>Calculations!C381</f>
        <v>Net Property, Plant and Equipment</v>
      </c>
      <c r="E38" s="50" t="str">
        <f>Calculations!E381</f>
        <v>EUR</v>
      </c>
      <c r="G38" s="4"/>
      <c r="H38" s="51">
        <f ca="1">LOOKUP(H$5, Calculations!$I$4:$QJ$4, Calculations!$I381:$QJ381)</f>
        <v>1325341.6511936001</v>
      </c>
      <c r="I38" s="51">
        <f ca="1">LOOKUP(I$5, Calculations!$I$4:$QJ$4, Calculations!$I381:$QJ381)</f>
        <v>5352641.5841436004</v>
      </c>
      <c r="J38" s="51">
        <f ca="1">LOOKUP(J$5, Calculations!$I$4:$QJ$4, Calculations!$I381:$QJ381)</f>
        <v>6368649.5467651468</v>
      </c>
      <c r="K38" s="51">
        <f ca="1">LOOKUP(K$5, Calculations!$I$4:$QJ$4, Calculations!$I381:$QJ381)</f>
        <v>7402416.4677200262</v>
      </c>
      <c r="L38" s="51">
        <f ca="1">LOOKUP(L$5, Calculations!$I$4:$QJ$4, Calculations!$I381:$QJ381)</f>
        <v>9871623.3500971291</v>
      </c>
      <c r="M38" s="51">
        <f ca="1">LOOKUP(M$5, Calculations!$I$4:$QJ$4, Calculations!$I381:$QJ381)</f>
        <v>11888125.437718675</v>
      </c>
      <c r="N38" s="51">
        <f ca="1">LOOKUP(N$5, Calculations!$I$4:$QJ$4, Calculations!$I381:$QJ381)</f>
        <v>14279529.721079554</v>
      </c>
      <c r="O38" s="51">
        <f ca="1">LOOKUP(O$5, Calculations!$I$4:$QJ$4, Calculations!$I381:$QJ381)</f>
        <v>14528221.137746222</v>
      </c>
      <c r="P38" s="51">
        <f ca="1">LOOKUP(P$5, Calculations!$I$4:$QJ$4, Calculations!$I381:$QJ381)</f>
        <v>14258158.475535115</v>
      </c>
      <c r="Q38" s="51">
        <f ca="1">LOOKUP(Q$5, Calculations!$I$4:$QJ$4, Calculations!$I381:$QJ381)</f>
        <v>13988095.813324006</v>
      </c>
      <c r="R38" s="51">
        <f ca="1">LOOKUP(R$5, Calculations!$I$4:$QJ$4, Calculations!$I381:$QJ381)</f>
        <v>13718033.151112899</v>
      </c>
      <c r="S38" s="51">
        <f ca="1">LOOKUP(S$5, Calculations!$I$4:$QJ$4, Calculations!$I381:$QJ381)</f>
        <v>13447970.48890179</v>
      </c>
      <c r="T38" s="51">
        <f ca="1">LOOKUP(T$5, Calculations!$I$4:$QJ$4, Calculations!$I381:$QJ381)</f>
        <v>13177907.826690683</v>
      </c>
      <c r="U38" s="51">
        <f ca="1">LOOKUP(U$5, Calculations!$I$4:$QJ$4, Calculations!$I381:$QJ381)</f>
        <v>12907845.164479576</v>
      </c>
      <c r="V38" s="51">
        <f ca="1">LOOKUP(V$5, Calculations!$I$4:$QJ$4, Calculations!$I381:$QJ381)</f>
        <v>12637782.502268467</v>
      </c>
      <c r="W38" s="51">
        <f ca="1">LOOKUP(W$5, Calculations!$I$4:$QJ$4, Calculations!$I381:$QJ381)</f>
        <v>12367719.84005736</v>
      </c>
      <c r="X38" s="51">
        <f ca="1">LOOKUP(X$5, Calculations!$I$4:$QJ$4, Calculations!$I381:$QJ381)</f>
        <v>12097657.177846251</v>
      </c>
      <c r="Y38" s="51">
        <f ca="1">LOOKUP(Y$5, Calculations!$I$4:$QJ$4, Calculations!$I381:$QJ381)</f>
        <v>11827594.515635142</v>
      </c>
      <c r="Z38" s="51">
        <f ca="1">LOOKUP(Z$5, Calculations!$I$4:$QJ$4, Calculations!$I381:$QJ381)</f>
        <v>11557531.853424035</v>
      </c>
      <c r="AA38" s="51">
        <f ca="1">LOOKUP(AA$5, Calculations!$I$4:$QJ$4, Calculations!$I381:$QJ381)</f>
        <v>11287469.191212926</v>
      </c>
      <c r="AB38" s="51">
        <f ca="1">LOOKUP(AB$5, Calculations!$I$4:$QJ$4, Calculations!$I381:$QJ381)</f>
        <v>11017406.529001817</v>
      </c>
      <c r="AC38" s="51">
        <f ca="1">LOOKUP(AC$5, Calculations!$I$4:$QJ$4, Calculations!$I381:$QJ381)</f>
        <v>10747343.866790708</v>
      </c>
      <c r="AD38" s="51">
        <f ca="1">LOOKUP(AD$5, Calculations!$I$4:$QJ$4, Calculations!$I381:$QJ381)</f>
        <v>10477281.204579599</v>
      </c>
      <c r="AE38" s="51">
        <f ca="1">LOOKUP(AE$5, Calculations!$I$4:$QJ$4, Calculations!$I381:$QJ381)</f>
        <v>10207218.542368492</v>
      </c>
      <c r="AF38" s="51">
        <f ca="1">LOOKUP(AF$5, Calculations!$I$4:$QJ$4, Calculations!$I381:$QJ381)</f>
        <v>9937155.880157385</v>
      </c>
      <c r="AG38" s="51">
        <f ca="1">LOOKUP(AG$5, Calculations!$I$4:$QJ$4, Calculations!$I381:$QJ381)</f>
        <v>9667093.2179462779</v>
      </c>
      <c r="AH38" s="51">
        <f ca="1">LOOKUP(AH$5, Calculations!$I$4:$QJ$4, Calculations!$I381:$QJ381)</f>
        <v>9397030.5557351708</v>
      </c>
      <c r="AI38" s="51">
        <f ca="1">LOOKUP(AI$5, Calculations!$I$4:$QJ$4, Calculations!$I381:$QJ381)</f>
        <v>9126967.8935240638</v>
      </c>
      <c r="AJ38" s="51">
        <f ca="1">LOOKUP(AJ$5, Calculations!$I$4:$QJ$4, Calculations!$I381:$QJ381)</f>
        <v>8864930.2313129567</v>
      </c>
      <c r="AK38" s="51">
        <f ca="1">LOOKUP(AK$5, Calculations!$I$4:$QJ$4, Calculations!$I381:$QJ381)</f>
        <v>8602892.5691018496</v>
      </c>
      <c r="AL38" s="51">
        <f ca="1">LOOKUP(AL$5, Calculations!$I$4:$QJ$4, Calculations!$I381:$QJ381)</f>
        <v>8340854.9068907425</v>
      </c>
      <c r="AM38" s="51">
        <f ca="1">LOOKUP(AM$5, Calculations!$I$4:$QJ$4, Calculations!$I381:$QJ381)</f>
        <v>8078817.2446796354</v>
      </c>
      <c r="AN38" s="51">
        <f ca="1">LOOKUP(AN$5, Calculations!$I$4:$QJ$4, Calculations!$I381:$QJ381)</f>
        <v>7816779.5824685283</v>
      </c>
      <c r="AO38" s="51">
        <f ca="1">LOOKUP(AO$5, Calculations!$I$4:$QJ$4, Calculations!$I381:$QJ381)</f>
        <v>7554741.9202574212</v>
      </c>
      <c r="AP38" s="51">
        <f ca="1">LOOKUP(AP$5, Calculations!$I$4:$QJ$4, Calculations!$I381:$QJ381)</f>
        <v>7292704.2580463141</v>
      </c>
      <c r="AQ38" s="51">
        <f ca="1">LOOKUP(AQ$5, Calculations!$I$4:$QJ$4, Calculations!$I381:$QJ381)</f>
        <v>7030666.595835207</v>
      </c>
      <c r="AR38" s="51">
        <f ca="1">LOOKUP(AR$5, Calculations!$I$4:$QJ$4, Calculations!$I381:$QJ381)</f>
        <v>6873346.7495963201</v>
      </c>
      <c r="AS38" s="51">
        <f ca="1">LOOKUP(AS$5, Calculations!$I$4:$QJ$4, Calculations!$I381:$QJ381)</f>
        <v>6716026.9033574332</v>
      </c>
      <c r="AT38" s="51">
        <f ca="1">LOOKUP(AT$5, Calculations!$I$4:$QJ$4, Calculations!$I381:$QJ381)</f>
        <v>6558707.0571185462</v>
      </c>
      <c r="AU38" s="51">
        <f ca="1">LOOKUP(AU$5, Calculations!$I$4:$QJ$4, Calculations!$I381:$QJ381)</f>
        <v>6401387.2108796593</v>
      </c>
      <c r="AV38" s="51">
        <f ca="1">LOOKUP(AV$5, Calculations!$I$4:$QJ$4, Calculations!$I381:$QJ381)</f>
        <v>6244067.3646407723</v>
      </c>
      <c r="AW38" s="51">
        <f ca="1">LOOKUP(AW$5, Calculations!$I$4:$QJ$4, Calculations!$I381:$QJ381)</f>
        <v>6086747.5184018854</v>
      </c>
      <c r="AX38" s="51">
        <f ca="1">LOOKUP(AX$5, Calculations!$I$4:$QJ$4, Calculations!$I381:$QJ381)</f>
        <v>5929427.6721629985</v>
      </c>
      <c r="AY38" s="51">
        <f ca="1">LOOKUP(AY$5, Calculations!$I$4:$QJ$4, Calculations!$I381:$QJ381)</f>
        <v>5772107.8259241115</v>
      </c>
      <c r="AZ38" s="51">
        <f ca="1">LOOKUP(AZ$5, Calculations!$I$4:$QJ$4, Calculations!$I381:$QJ381)</f>
        <v>5614787.9796852246</v>
      </c>
      <c r="BA38" s="51">
        <f ca="1">LOOKUP(BA$5, Calculations!$I$4:$QJ$4, Calculations!$I381:$QJ381)</f>
        <v>5457468.1334463377</v>
      </c>
      <c r="BB38" s="51">
        <f ca="1">LOOKUP(BB$5, Calculations!$I$4:$QJ$4, Calculations!$I381:$QJ381)</f>
        <v>5300258.2872074544</v>
      </c>
      <c r="BC38" s="51">
        <f ca="1">LOOKUP(BC$5, Calculations!$I$4:$QJ$4, Calculations!$I381:$QJ381)</f>
        <v>5143048.4409685712</v>
      </c>
      <c r="BD38" s="51">
        <f ca="1">LOOKUP(BD$5, Calculations!$I$4:$QJ$4, Calculations!$I381:$QJ381)</f>
        <v>5042399.7240952868</v>
      </c>
      <c r="BE38" s="51">
        <f ca="1">LOOKUP(BE$5, Calculations!$I$4:$QJ$4, Calculations!$I381:$QJ381)</f>
        <v>4941751.0072220024</v>
      </c>
      <c r="BF38" s="51">
        <f ca="1">LOOKUP(BF$5, Calculations!$I$4:$QJ$4, Calculations!$I381:$QJ381)</f>
        <v>4841102.2903487179</v>
      </c>
      <c r="BG38" s="51">
        <f ca="1">LOOKUP(BG$5, Calculations!$I$4:$QJ$4, Calculations!$I381:$QJ381)</f>
        <v>4740453.5734754335</v>
      </c>
      <c r="BH38" s="51">
        <f ca="1">LOOKUP(BH$5, Calculations!$I$4:$QJ$4, Calculations!$I381:$QJ381)</f>
        <v>4639804.8566021491</v>
      </c>
      <c r="BI38" s="51">
        <f ca="1">LOOKUP(BI$5, Calculations!$I$4:$QJ$4, Calculations!$I381:$QJ381)</f>
        <v>4539156.1397288647</v>
      </c>
      <c r="BJ38" s="51">
        <f ca="1">LOOKUP(BJ$5, Calculations!$I$4:$QJ$4, Calculations!$I381:$QJ381)</f>
        <v>4438507.4228555802</v>
      </c>
      <c r="BK38" s="51">
        <f ca="1">LOOKUP(BK$5, Calculations!$I$4:$QJ$4, Calculations!$I381:$QJ381)</f>
        <v>4337858.7059822958</v>
      </c>
      <c r="BL38" s="51">
        <f ca="1">LOOKUP(BL$5, Calculations!$I$4:$QJ$4, Calculations!$I381:$QJ381)</f>
        <v>4237209.9891090114</v>
      </c>
      <c r="BM38" s="51">
        <f ca="1">LOOKUP(BM$5, Calculations!$I$4:$QJ$4, Calculations!$I381:$QJ381)</f>
        <v>4136561.2722357269</v>
      </c>
      <c r="BN38" s="51">
        <f ca="1">LOOKUP(BN$5, Calculations!$I$4:$QJ$4, Calculations!$I381:$QJ381)</f>
        <v>4065599.0410767291</v>
      </c>
      <c r="BO38" s="51">
        <f ca="1">LOOKUP(BO$5, Calculations!$I$4:$QJ$4, Calculations!$I381:$QJ381)</f>
        <v>3994636.8099177312</v>
      </c>
      <c r="BP38" s="51">
        <f ca="1">LOOKUP(BP$5, Calculations!$I$4:$QJ$4, Calculations!$I381:$QJ381)</f>
        <v>3923674.5787587333</v>
      </c>
      <c r="BQ38" s="51">
        <f ca="1">LOOKUP(BQ$5, Calculations!$I$4:$QJ$4, Calculations!$I381:$QJ381)</f>
        <v>3852712.3475997355</v>
      </c>
      <c r="BR38" s="51">
        <f ca="1">LOOKUP(BR$5, Calculations!$I$4:$QJ$4, Calculations!$I381:$QJ381)</f>
        <v>3781750.1164407376</v>
      </c>
      <c r="BS38" s="51">
        <f ca="1">LOOKUP(BS$5, Calculations!$I$4:$QJ$4, Calculations!$I381:$QJ381)</f>
        <v>3710787.8852817398</v>
      </c>
      <c r="BT38" s="51">
        <f ca="1">LOOKUP(BT$5, Calculations!$I$4:$QJ$4, Calculations!$I381:$QJ381)</f>
        <v>3639825.6541227419</v>
      </c>
      <c r="BU38" s="51">
        <f ca="1">LOOKUP(BU$5, Calculations!$I$4:$QJ$4, Calculations!$I381:$QJ381)</f>
        <v>3568863.422963744</v>
      </c>
      <c r="BV38" s="51">
        <f ca="1">LOOKUP(BV$5, Calculations!$I$4:$QJ$4, Calculations!$I381:$QJ381)</f>
        <v>3497901.1918047462</v>
      </c>
      <c r="BW38" s="51">
        <f ca="1">LOOKUP(BW$5, Calculations!$I$4:$QJ$4, Calculations!$I381:$QJ381)</f>
        <v>3426938.9606457483</v>
      </c>
      <c r="BX38" s="51">
        <f ca="1">LOOKUP(BX$5, Calculations!$I$4:$QJ$4, Calculations!$I381:$QJ381)</f>
        <v>3355976.7294867504</v>
      </c>
      <c r="BY38" s="51">
        <f ca="1">LOOKUP(BY$5, Calculations!$I$4:$QJ$4, Calculations!$I381:$QJ381)</f>
        <v>3285014.4983277526</v>
      </c>
      <c r="BZ38" s="51">
        <f ca="1">LOOKUP(BZ$5, Calculations!$I$4:$QJ$4, Calculations!$I381:$QJ381)</f>
        <v>3214052.2671687547</v>
      </c>
      <c r="CA38" s="51">
        <f ca="1">LOOKUP(CA$5, Calculations!$I$4:$QJ$4, Calculations!$I381:$QJ381)</f>
        <v>3143090.0360097568</v>
      </c>
      <c r="CB38" s="51">
        <f ca="1">LOOKUP(CB$5, Calculations!$I$4:$QJ$4, Calculations!$I381:$QJ381)</f>
        <v>3072127.804850759</v>
      </c>
      <c r="CC38" s="51">
        <f ca="1">LOOKUP(CC$5, Calculations!$I$4:$QJ$4, Calculations!$I381:$QJ381)</f>
        <v>3001165.5736917611</v>
      </c>
      <c r="CD38" s="51">
        <f ca="1">LOOKUP(CD$5, Calculations!$I$4:$QJ$4, Calculations!$I381:$QJ381)</f>
        <v>2930203.3425327633</v>
      </c>
      <c r="CE38" s="51">
        <f ca="1">LOOKUP(CE$5, Calculations!$I$4:$QJ$4, Calculations!$I381:$QJ381)</f>
        <v>2859241.1113737654</v>
      </c>
      <c r="CF38" s="51">
        <f ca="1">LOOKUP(CF$5, Calculations!$I$4:$QJ$4, Calculations!$I381:$QJ381)</f>
        <v>2788278.8802147675</v>
      </c>
      <c r="CG38" s="51">
        <f ca="1">LOOKUP(CG$5, Calculations!$I$4:$QJ$4, Calculations!$I381:$QJ381)</f>
        <v>2717316.6490557697</v>
      </c>
      <c r="CH38" s="51">
        <f ca="1">LOOKUP(CH$5, Calculations!$I$4:$QJ$4, Calculations!$I381:$QJ381)</f>
        <v>2654086.8185207769</v>
      </c>
      <c r="CI38" s="51">
        <f ca="1">LOOKUP(CI$5, Calculations!$I$4:$QJ$4, Calculations!$I381:$QJ381)</f>
        <v>2583079.0281653665</v>
      </c>
      <c r="CJ38" s="51">
        <f ca="1">LOOKUP(CJ$5, Calculations!$I$4:$QJ$4, Calculations!$I381:$QJ381)</f>
        <v>4904990.6221006829</v>
      </c>
      <c r="CK38" s="51">
        <f ca="1">LOOKUP(CK$5, Calculations!$I$4:$QJ$4, Calculations!$I381:$QJ381)</f>
        <v>4833982.8317452725</v>
      </c>
      <c r="CL38" s="51">
        <f ca="1">LOOKUP(CL$5, Calculations!$I$4:$QJ$4, Calculations!$I381:$QJ381)</f>
        <v>4762975.0413898621</v>
      </c>
      <c r="CM38" s="51">
        <f ca="1">LOOKUP(CM$5, Calculations!$I$4:$QJ$4, Calculations!$I381:$QJ381)</f>
        <v>4691967.2510344516</v>
      </c>
      <c r="CN38" s="51">
        <f ca="1">LOOKUP(CN$5, Calculations!$I$4:$QJ$4, Calculations!$I381:$QJ381)</f>
        <v>4620959.4606790412</v>
      </c>
      <c r="CO38" s="51">
        <f ca="1">LOOKUP(CO$5, Calculations!$I$4:$QJ$4, Calculations!$I381:$QJ381)</f>
        <v>4549951.6703236308</v>
      </c>
      <c r="CP38" s="51">
        <f ca="1">LOOKUP(CP$5, Calculations!$I$4:$QJ$4, Calculations!$I381:$QJ381)</f>
        <v>4478943.8799682204</v>
      </c>
      <c r="CQ38" s="51">
        <f ca="1">LOOKUP(CQ$5, Calculations!$I$4:$QJ$4, Calculations!$I381:$QJ381)</f>
        <v>4407936.0896128099</v>
      </c>
      <c r="CR38" s="51">
        <f ca="1">LOOKUP(CR$5, Calculations!$I$4:$QJ$4, Calculations!$I381:$QJ381)</f>
        <v>4336928.2992573995</v>
      </c>
      <c r="CS38" s="51">
        <f ca="1">LOOKUP(CS$5, Calculations!$I$4:$QJ$4, Calculations!$I381:$QJ381)</f>
        <v>4265920.5089019891</v>
      </c>
      <c r="CT38" s="51">
        <f ca="1">LOOKUP(CT$5, Calculations!$I$4:$QJ$4, Calculations!$I381:$QJ381)</f>
        <v>4194912.7185465787</v>
      </c>
      <c r="CU38" s="51">
        <f ca="1">LOOKUP(CU$5, Calculations!$I$4:$QJ$4, Calculations!$I381:$QJ381)</f>
        <v>4123904.9281911682</v>
      </c>
      <c r="CV38" s="51">
        <f ca="1">LOOKUP(CV$5, Calculations!$I$4:$QJ$4, Calculations!$I381:$QJ381)</f>
        <v>4052897.1378357578</v>
      </c>
      <c r="CW38" s="51">
        <f ca="1">LOOKUP(CW$5, Calculations!$I$4:$QJ$4, Calculations!$I381:$QJ381)</f>
        <v>3981889.3474803474</v>
      </c>
      <c r="CX38" s="51">
        <f ca="1">LOOKUP(CX$5, Calculations!$I$4:$QJ$4, Calculations!$I381:$QJ381)</f>
        <v>3910881.557124937</v>
      </c>
      <c r="CY38" s="51">
        <f ca="1">LOOKUP(CY$5, Calculations!$I$4:$QJ$4, Calculations!$I381:$QJ381)</f>
        <v>3839873.7667695265</v>
      </c>
      <c r="CZ38" s="51">
        <f ca="1">LOOKUP(CZ$5, Calculations!$I$4:$QJ$4, Calculations!$I381:$QJ381)</f>
        <v>3768865.9764141161</v>
      </c>
      <c r="DA38" s="51">
        <f ca="1">LOOKUP(DA$5, Calculations!$I$4:$QJ$4, Calculations!$I381:$QJ381)</f>
        <v>3697858.1860587057</v>
      </c>
      <c r="DB38" s="51">
        <f ca="1">LOOKUP(DB$5, Calculations!$I$4:$QJ$4, Calculations!$I381:$QJ381)</f>
        <v>3626850.3957032952</v>
      </c>
      <c r="DC38" s="51">
        <f ca="1">LOOKUP(DC$5, Calculations!$I$4:$QJ$4, Calculations!$I381:$QJ381)</f>
        <v>3555842.6053478848</v>
      </c>
      <c r="DD38" s="51">
        <f ca="1">LOOKUP(DD$5, Calculations!$I$4:$QJ$4, Calculations!$I381:$QJ381)</f>
        <v>3484834.8149924744</v>
      </c>
      <c r="DE38" s="51">
        <f ca="1">LOOKUP(DE$5, Calculations!$I$4:$QJ$4, Calculations!$I381:$QJ381)</f>
        <v>3413827.024637064</v>
      </c>
      <c r="DF38" s="51">
        <f ca="1">LOOKUP(DF$5, Calculations!$I$4:$QJ$4, Calculations!$I381:$QJ381)</f>
        <v>3342819.2342816535</v>
      </c>
      <c r="DG38" s="51">
        <f ca="1">LOOKUP(DG$5, Calculations!$I$4:$QJ$4, Calculations!$I381:$QJ381)</f>
        <v>3271811.4439262431</v>
      </c>
      <c r="DH38" s="51">
        <f ca="1">LOOKUP(DH$5, Calculations!$I$4:$QJ$4, Calculations!$I381:$QJ381)</f>
        <v>3200803.6535708327</v>
      </c>
      <c r="DI38" s="51">
        <f ca="1">LOOKUP(DI$5, Calculations!$I$4:$QJ$4, Calculations!$I381:$QJ381)</f>
        <v>3129795.8632154223</v>
      </c>
      <c r="DJ38" s="51">
        <f ca="1">LOOKUP(DJ$5, Calculations!$I$4:$QJ$4, Calculations!$I381:$QJ381)</f>
        <v>3058788.0728600118</v>
      </c>
      <c r="DK38" s="51">
        <f ca="1">LOOKUP(DK$5, Calculations!$I$4:$QJ$4, Calculations!$I381:$QJ381)</f>
        <v>2987780.2825046014</v>
      </c>
      <c r="DL38" s="51"/>
      <c r="DM38" s="51"/>
      <c r="DN38" s="51"/>
      <c r="DO38" s="51"/>
      <c r="DP38" s="51"/>
      <c r="DQ38" s="51"/>
      <c r="DR38" s="51"/>
      <c r="DS38" s="51"/>
      <c r="DT38" s="51"/>
      <c r="DU38" s="51"/>
      <c r="DV38" s="51"/>
      <c r="DW38" s="51"/>
      <c r="DX38" s="51"/>
      <c r="DY38" s="51"/>
      <c r="DZ38" s="51"/>
      <c r="EA38" s="51"/>
      <c r="EB38" s="51"/>
      <c r="EC38" s="51"/>
      <c r="ED38" s="51"/>
      <c r="EE38" s="51"/>
      <c r="EF38" s="51"/>
      <c r="EG38" s="51"/>
      <c r="EH38" s="51"/>
      <c r="EI38" s="51"/>
      <c r="EJ38" s="51"/>
      <c r="EK38" s="51"/>
      <c r="EL38" s="51"/>
      <c r="EM38" s="51"/>
      <c r="EN38" s="51"/>
      <c r="EO38" s="51"/>
      <c r="EP38" s="51"/>
      <c r="EQ38" s="51"/>
      <c r="ER38" s="51"/>
      <c r="ES38" s="51"/>
      <c r="ET38" s="51"/>
      <c r="EU38" s="51"/>
      <c r="EV38" s="51"/>
      <c r="EW38" s="51"/>
      <c r="EX38" s="51"/>
      <c r="EY38" s="51"/>
      <c r="EZ38" s="51"/>
      <c r="FA38" s="51"/>
    </row>
    <row r="39" spans="2:157" ht="15" customHeight="1">
      <c r="C39" s="75" t="str">
        <f>Calculations!C382</f>
        <v>Goodwill (net of amortization)</v>
      </c>
      <c r="E39" s="50" t="str">
        <f>Calculations!E382</f>
        <v>EUR</v>
      </c>
      <c r="G39" s="4"/>
      <c r="H39" s="51">
        <f>LOOKUP(H$5, Calculations!$I$4:$QJ$4, Calculations!$I382:$QJ382)</f>
        <v>0</v>
      </c>
      <c r="I39" s="51">
        <f>LOOKUP(I$5, Calculations!$I$4:$QJ$4, Calculations!$I382:$QJ382)</f>
        <v>0</v>
      </c>
      <c r="J39" s="51">
        <f>LOOKUP(J$5, Calculations!$I$4:$QJ$4, Calculations!$I382:$QJ382)</f>
        <v>0</v>
      </c>
      <c r="K39" s="51">
        <f>LOOKUP(K$5, Calculations!$I$4:$QJ$4, Calculations!$I382:$QJ382)</f>
        <v>0</v>
      </c>
      <c r="L39" s="51">
        <f>LOOKUP(L$5, Calculations!$I$4:$QJ$4, Calculations!$I382:$QJ382)</f>
        <v>0</v>
      </c>
      <c r="M39" s="51">
        <f>LOOKUP(M$5, Calculations!$I$4:$QJ$4, Calculations!$I382:$QJ382)</f>
        <v>0</v>
      </c>
      <c r="N39" s="51">
        <f>LOOKUP(N$5, Calculations!$I$4:$QJ$4, Calculations!$I382:$QJ382)</f>
        <v>0</v>
      </c>
      <c r="O39" s="51">
        <f>LOOKUP(O$5, Calculations!$I$4:$QJ$4, Calculations!$I382:$QJ382)</f>
        <v>0</v>
      </c>
      <c r="P39" s="51">
        <f>LOOKUP(P$5, Calculations!$I$4:$QJ$4, Calculations!$I382:$QJ382)</f>
        <v>0</v>
      </c>
      <c r="Q39" s="51">
        <f>LOOKUP(Q$5, Calculations!$I$4:$QJ$4, Calculations!$I382:$QJ382)</f>
        <v>0</v>
      </c>
      <c r="R39" s="51">
        <f>LOOKUP(R$5, Calculations!$I$4:$QJ$4, Calculations!$I382:$QJ382)</f>
        <v>0</v>
      </c>
      <c r="S39" s="51">
        <f>LOOKUP(S$5, Calculations!$I$4:$QJ$4, Calculations!$I382:$QJ382)</f>
        <v>0</v>
      </c>
      <c r="T39" s="51">
        <f>LOOKUP(T$5, Calculations!$I$4:$QJ$4, Calculations!$I382:$QJ382)</f>
        <v>0</v>
      </c>
      <c r="U39" s="51">
        <f>LOOKUP(U$5, Calculations!$I$4:$QJ$4, Calculations!$I382:$QJ382)</f>
        <v>0</v>
      </c>
      <c r="V39" s="51">
        <f>LOOKUP(V$5, Calculations!$I$4:$QJ$4, Calculations!$I382:$QJ382)</f>
        <v>0</v>
      </c>
      <c r="W39" s="51">
        <f>LOOKUP(W$5, Calculations!$I$4:$QJ$4, Calculations!$I382:$QJ382)</f>
        <v>0</v>
      </c>
      <c r="X39" s="51">
        <f>LOOKUP(X$5, Calculations!$I$4:$QJ$4, Calculations!$I382:$QJ382)</f>
        <v>0</v>
      </c>
      <c r="Y39" s="51">
        <f>LOOKUP(Y$5, Calculations!$I$4:$QJ$4, Calculations!$I382:$QJ382)</f>
        <v>0</v>
      </c>
      <c r="Z39" s="51">
        <f>LOOKUP(Z$5, Calculations!$I$4:$QJ$4, Calculations!$I382:$QJ382)</f>
        <v>0</v>
      </c>
      <c r="AA39" s="51">
        <f>LOOKUP(AA$5, Calculations!$I$4:$QJ$4, Calculations!$I382:$QJ382)</f>
        <v>0</v>
      </c>
      <c r="AB39" s="51">
        <f>LOOKUP(AB$5, Calculations!$I$4:$QJ$4, Calculations!$I382:$QJ382)</f>
        <v>0</v>
      </c>
      <c r="AC39" s="51">
        <f>LOOKUP(AC$5, Calculations!$I$4:$QJ$4, Calculations!$I382:$QJ382)</f>
        <v>0</v>
      </c>
      <c r="AD39" s="51">
        <f>LOOKUP(AD$5, Calculations!$I$4:$QJ$4, Calculations!$I382:$QJ382)</f>
        <v>0</v>
      </c>
      <c r="AE39" s="51">
        <f>LOOKUP(AE$5, Calculations!$I$4:$QJ$4, Calculations!$I382:$QJ382)</f>
        <v>0</v>
      </c>
      <c r="AF39" s="51">
        <f>LOOKUP(AF$5, Calculations!$I$4:$QJ$4, Calculations!$I382:$QJ382)</f>
        <v>0</v>
      </c>
      <c r="AG39" s="51">
        <f>LOOKUP(AG$5, Calculations!$I$4:$QJ$4, Calculations!$I382:$QJ382)</f>
        <v>0</v>
      </c>
      <c r="AH39" s="51">
        <f>LOOKUP(AH$5, Calculations!$I$4:$QJ$4, Calculations!$I382:$QJ382)</f>
        <v>0</v>
      </c>
      <c r="AI39" s="51">
        <f>LOOKUP(AI$5, Calculations!$I$4:$QJ$4, Calculations!$I382:$QJ382)</f>
        <v>0</v>
      </c>
      <c r="AJ39" s="51">
        <f>LOOKUP(AJ$5, Calculations!$I$4:$QJ$4, Calculations!$I382:$QJ382)</f>
        <v>0</v>
      </c>
      <c r="AK39" s="51">
        <f>LOOKUP(AK$5, Calculations!$I$4:$QJ$4, Calculations!$I382:$QJ382)</f>
        <v>0</v>
      </c>
      <c r="AL39" s="51">
        <f>LOOKUP(AL$5, Calculations!$I$4:$QJ$4, Calculations!$I382:$QJ382)</f>
        <v>0</v>
      </c>
      <c r="AM39" s="51">
        <f>LOOKUP(AM$5, Calculations!$I$4:$QJ$4, Calculations!$I382:$QJ382)</f>
        <v>0</v>
      </c>
      <c r="AN39" s="51">
        <f>LOOKUP(AN$5, Calculations!$I$4:$QJ$4, Calculations!$I382:$QJ382)</f>
        <v>0</v>
      </c>
      <c r="AO39" s="51">
        <f>LOOKUP(AO$5, Calculations!$I$4:$QJ$4, Calculations!$I382:$QJ382)</f>
        <v>0</v>
      </c>
      <c r="AP39" s="51">
        <f>LOOKUP(AP$5, Calculations!$I$4:$QJ$4, Calculations!$I382:$QJ382)</f>
        <v>0</v>
      </c>
      <c r="AQ39" s="51">
        <f>LOOKUP(AQ$5, Calculations!$I$4:$QJ$4, Calculations!$I382:$QJ382)</f>
        <v>0</v>
      </c>
      <c r="AR39" s="51">
        <f>LOOKUP(AR$5, Calculations!$I$4:$QJ$4, Calculations!$I382:$QJ382)</f>
        <v>0</v>
      </c>
      <c r="AS39" s="51">
        <f>LOOKUP(AS$5, Calculations!$I$4:$QJ$4, Calculations!$I382:$QJ382)</f>
        <v>0</v>
      </c>
      <c r="AT39" s="51">
        <f>LOOKUP(AT$5, Calculations!$I$4:$QJ$4, Calculations!$I382:$QJ382)</f>
        <v>0</v>
      </c>
      <c r="AU39" s="51">
        <f>LOOKUP(AU$5, Calculations!$I$4:$QJ$4, Calculations!$I382:$QJ382)</f>
        <v>0</v>
      </c>
      <c r="AV39" s="51">
        <f>LOOKUP(AV$5, Calculations!$I$4:$QJ$4, Calculations!$I382:$QJ382)</f>
        <v>0</v>
      </c>
      <c r="AW39" s="51">
        <f>LOOKUP(AW$5, Calculations!$I$4:$QJ$4, Calculations!$I382:$QJ382)</f>
        <v>0</v>
      </c>
      <c r="AX39" s="51">
        <f>LOOKUP(AX$5, Calculations!$I$4:$QJ$4, Calculations!$I382:$QJ382)</f>
        <v>0</v>
      </c>
      <c r="AY39" s="51">
        <f>LOOKUP(AY$5, Calculations!$I$4:$QJ$4, Calculations!$I382:$QJ382)</f>
        <v>0</v>
      </c>
      <c r="AZ39" s="51">
        <f>LOOKUP(AZ$5, Calculations!$I$4:$QJ$4, Calculations!$I382:$QJ382)</f>
        <v>0</v>
      </c>
      <c r="BA39" s="51">
        <f>LOOKUP(BA$5, Calculations!$I$4:$QJ$4, Calculations!$I382:$QJ382)</f>
        <v>0</v>
      </c>
      <c r="BB39" s="51">
        <f>LOOKUP(BB$5, Calculations!$I$4:$QJ$4, Calculations!$I382:$QJ382)</f>
        <v>0</v>
      </c>
      <c r="BC39" s="51">
        <f>LOOKUP(BC$5, Calculations!$I$4:$QJ$4, Calculations!$I382:$QJ382)</f>
        <v>0</v>
      </c>
      <c r="BD39" s="51">
        <f>LOOKUP(BD$5, Calculations!$I$4:$QJ$4, Calculations!$I382:$QJ382)</f>
        <v>0</v>
      </c>
      <c r="BE39" s="51">
        <f>LOOKUP(BE$5, Calculations!$I$4:$QJ$4, Calculations!$I382:$QJ382)</f>
        <v>0</v>
      </c>
      <c r="BF39" s="51">
        <f>LOOKUP(BF$5, Calculations!$I$4:$QJ$4, Calculations!$I382:$QJ382)</f>
        <v>0</v>
      </c>
      <c r="BG39" s="51">
        <f>LOOKUP(BG$5, Calculations!$I$4:$QJ$4, Calculations!$I382:$QJ382)</f>
        <v>0</v>
      </c>
      <c r="BH39" s="51">
        <f>LOOKUP(BH$5, Calculations!$I$4:$QJ$4, Calculations!$I382:$QJ382)</f>
        <v>0</v>
      </c>
      <c r="BI39" s="51">
        <f>LOOKUP(BI$5, Calculations!$I$4:$QJ$4, Calculations!$I382:$QJ382)</f>
        <v>0</v>
      </c>
      <c r="BJ39" s="51">
        <f>LOOKUP(BJ$5, Calculations!$I$4:$QJ$4, Calculations!$I382:$QJ382)</f>
        <v>0</v>
      </c>
      <c r="BK39" s="51">
        <f>LOOKUP(BK$5, Calculations!$I$4:$QJ$4, Calculations!$I382:$QJ382)</f>
        <v>0</v>
      </c>
      <c r="BL39" s="51">
        <f>LOOKUP(BL$5, Calculations!$I$4:$QJ$4, Calculations!$I382:$QJ382)</f>
        <v>0</v>
      </c>
      <c r="BM39" s="51">
        <f>LOOKUP(BM$5, Calculations!$I$4:$QJ$4, Calculations!$I382:$QJ382)</f>
        <v>0</v>
      </c>
      <c r="BN39" s="51">
        <f>LOOKUP(BN$5, Calculations!$I$4:$QJ$4, Calculations!$I382:$QJ382)</f>
        <v>0</v>
      </c>
      <c r="BO39" s="51">
        <f>LOOKUP(BO$5, Calculations!$I$4:$QJ$4, Calculations!$I382:$QJ382)</f>
        <v>0</v>
      </c>
      <c r="BP39" s="51">
        <f>LOOKUP(BP$5, Calculations!$I$4:$QJ$4, Calculations!$I382:$QJ382)</f>
        <v>0</v>
      </c>
      <c r="BQ39" s="51">
        <f>LOOKUP(BQ$5, Calculations!$I$4:$QJ$4, Calculations!$I382:$QJ382)</f>
        <v>0</v>
      </c>
      <c r="BR39" s="51">
        <f>LOOKUP(BR$5, Calculations!$I$4:$QJ$4, Calculations!$I382:$QJ382)</f>
        <v>0</v>
      </c>
      <c r="BS39" s="51">
        <f>LOOKUP(BS$5, Calculations!$I$4:$QJ$4, Calculations!$I382:$QJ382)</f>
        <v>0</v>
      </c>
      <c r="BT39" s="51">
        <f>LOOKUP(BT$5, Calculations!$I$4:$QJ$4, Calculations!$I382:$QJ382)</f>
        <v>0</v>
      </c>
      <c r="BU39" s="51">
        <f>LOOKUP(BU$5, Calculations!$I$4:$QJ$4, Calculations!$I382:$QJ382)</f>
        <v>0</v>
      </c>
      <c r="BV39" s="51">
        <f>LOOKUP(BV$5, Calculations!$I$4:$QJ$4, Calculations!$I382:$QJ382)</f>
        <v>0</v>
      </c>
      <c r="BW39" s="51">
        <f>LOOKUP(BW$5, Calculations!$I$4:$QJ$4, Calculations!$I382:$QJ382)</f>
        <v>0</v>
      </c>
      <c r="BX39" s="51">
        <f>LOOKUP(BX$5, Calculations!$I$4:$QJ$4, Calculations!$I382:$QJ382)</f>
        <v>0</v>
      </c>
      <c r="BY39" s="51">
        <f>LOOKUP(BY$5, Calculations!$I$4:$QJ$4, Calculations!$I382:$QJ382)</f>
        <v>0</v>
      </c>
      <c r="BZ39" s="51">
        <f>LOOKUP(BZ$5, Calculations!$I$4:$QJ$4, Calculations!$I382:$QJ382)</f>
        <v>0</v>
      </c>
      <c r="CA39" s="51">
        <f>LOOKUP(CA$5, Calculations!$I$4:$QJ$4, Calculations!$I382:$QJ382)</f>
        <v>0</v>
      </c>
      <c r="CB39" s="51">
        <f>LOOKUP(CB$5, Calculations!$I$4:$QJ$4, Calculations!$I382:$QJ382)</f>
        <v>0</v>
      </c>
      <c r="CC39" s="51">
        <f>LOOKUP(CC$5, Calculations!$I$4:$QJ$4, Calculations!$I382:$QJ382)</f>
        <v>0</v>
      </c>
      <c r="CD39" s="51">
        <f>LOOKUP(CD$5, Calculations!$I$4:$QJ$4, Calculations!$I382:$QJ382)</f>
        <v>0</v>
      </c>
      <c r="CE39" s="51">
        <f>LOOKUP(CE$5, Calculations!$I$4:$QJ$4, Calculations!$I382:$QJ382)</f>
        <v>0</v>
      </c>
      <c r="CF39" s="51">
        <f>LOOKUP(CF$5, Calculations!$I$4:$QJ$4, Calculations!$I382:$QJ382)</f>
        <v>0</v>
      </c>
      <c r="CG39" s="51">
        <f>LOOKUP(CG$5, Calculations!$I$4:$QJ$4, Calculations!$I382:$QJ382)</f>
        <v>0</v>
      </c>
      <c r="CH39" s="51">
        <f>LOOKUP(CH$5, Calculations!$I$4:$QJ$4, Calculations!$I382:$QJ382)</f>
        <v>0</v>
      </c>
      <c r="CI39" s="51">
        <f>LOOKUP(CI$5, Calculations!$I$4:$QJ$4, Calculations!$I382:$QJ382)</f>
        <v>0</v>
      </c>
      <c r="CJ39" s="51">
        <f>LOOKUP(CJ$5, Calculations!$I$4:$QJ$4, Calculations!$I382:$QJ382)</f>
        <v>0</v>
      </c>
      <c r="CK39" s="51">
        <f>LOOKUP(CK$5, Calculations!$I$4:$QJ$4, Calculations!$I382:$QJ382)</f>
        <v>0</v>
      </c>
      <c r="CL39" s="51">
        <f>LOOKUP(CL$5, Calculations!$I$4:$QJ$4, Calculations!$I382:$QJ382)</f>
        <v>0</v>
      </c>
      <c r="CM39" s="51">
        <f>LOOKUP(CM$5, Calculations!$I$4:$QJ$4, Calculations!$I382:$QJ382)</f>
        <v>0</v>
      </c>
      <c r="CN39" s="51">
        <f>LOOKUP(CN$5, Calculations!$I$4:$QJ$4, Calculations!$I382:$QJ382)</f>
        <v>0</v>
      </c>
      <c r="CO39" s="51">
        <f>LOOKUP(CO$5, Calculations!$I$4:$QJ$4, Calculations!$I382:$QJ382)</f>
        <v>0</v>
      </c>
      <c r="CP39" s="51">
        <f>LOOKUP(CP$5, Calculations!$I$4:$QJ$4, Calculations!$I382:$QJ382)</f>
        <v>0</v>
      </c>
      <c r="CQ39" s="51">
        <f>LOOKUP(CQ$5, Calculations!$I$4:$QJ$4, Calculations!$I382:$QJ382)</f>
        <v>0</v>
      </c>
      <c r="CR39" s="51">
        <f>LOOKUP(CR$5, Calculations!$I$4:$QJ$4, Calculations!$I382:$QJ382)</f>
        <v>0</v>
      </c>
      <c r="CS39" s="51">
        <f>LOOKUP(CS$5, Calculations!$I$4:$QJ$4, Calculations!$I382:$QJ382)</f>
        <v>0</v>
      </c>
      <c r="CT39" s="51">
        <f>LOOKUP(CT$5, Calculations!$I$4:$QJ$4, Calculations!$I382:$QJ382)</f>
        <v>0</v>
      </c>
      <c r="CU39" s="51">
        <f>LOOKUP(CU$5, Calculations!$I$4:$QJ$4, Calculations!$I382:$QJ382)</f>
        <v>0</v>
      </c>
      <c r="CV39" s="51">
        <f>LOOKUP(CV$5, Calculations!$I$4:$QJ$4, Calculations!$I382:$QJ382)</f>
        <v>0</v>
      </c>
      <c r="CW39" s="51">
        <f>LOOKUP(CW$5, Calculations!$I$4:$QJ$4, Calculations!$I382:$QJ382)</f>
        <v>0</v>
      </c>
      <c r="CX39" s="51">
        <f>LOOKUP(CX$5, Calculations!$I$4:$QJ$4, Calculations!$I382:$QJ382)</f>
        <v>0</v>
      </c>
      <c r="CY39" s="51">
        <f>LOOKUP(CY$5, Calculations!$I$4:$QJ$4, Calculations!$I382:$QJ382)</f>
        <v>0</v>
      </c>
      <c r="CZ39" s="51">
        <f>LOOKUP(CZ$5, Calculations!$I$4:$QJ$4, Calculations!$I382:$QJ382)</f>
        <v>0</v>
      </c>
      <c r="DA39" s="51">
        <f>LOOKUP(DA$5, Calculations!$I$4:$QJ$4, Calculations!$I382:$QJ382)</f>
        <v>0</v>
      </c>
      <c r="DB39" s="51">
        <f>LOOKUP(DB$5, Calculations!$I$4:$QJ$4, Calculations!$I382:$QJ382)</f>
        <v>0</v>
      </c>
      <c r="DC39" s="51">
        <f>LOOKUP(DC$5, Calculations!$I$4:$QJ$4, Calculations!$I382:$QJ382)</f>
        <v>0</v>
      </c>
      <c r="DD39" s="51">
        <f>LOOKUP(DD$5, Calculations!$I$4:$QJ$4, Calculations!$I382:$QJ382)</f>
        <v>0</v>
      </c>
      <c r="DE39" s="51">
        <f>LOOKUP(DE$5, Calculations!$I$4:$QJ$4, Calculations!$I382:$QJ382)</f>
        <v>0</v>
      </c>
      <c r="DF39" s="51">
        <f>LOOKUP(DF$5, Calculations!$I$4:$QJ$4, Calculations!$I382:$QJ382)</f>
        <v>0</v>
      </c>
      <c r="DG39" s="51">
        <f>LOOKUP(DG$5, Calculations!$I$4:$QJ$4, Calculations!$I382:$QJ382)</f>
        <v>0</v>
      </c>
      <c r="DH39" s="51">
        <f>LOOKUP(DH$5, Calculations!$I$4:$QJ$4, Calculations!$I382:$QJ382)</f>
        <v>0</v>
      </c>
      <c r="DI39" s="51">
        <f>LOOKUP(DI$5, Calculations!$I$4:$QJ$4, Calculations!$I382:$QJ382)</f>
        <v>0</v>
      </c>
      <c r="DJ39" s="51">
        <f>LOOKUP(DJ$5, Calculations!$I$4:$QJ$4, Calculations!$I382:$QJ382)</f>
        <v>0</v>
      </c>
      <c r="DK39" s="51">
        <f>LOOKUP(DK$5, Calculations!$I$4:$QJ$4, Calculations!$I382:$QJ382)</f>
        <v>0</v>
      </c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1"/>
      <c r="EF39" s="51"/>
      <c r="EG39" s="51"/>
      <c r="EH39" s="51"/>
      <c r="EI39" s="51"/>
      <c r="EJ39" s="51"/>
      <c r="EK39" s="51"/>
      <c r="EL39" s="51"/>
      <c r="EM39" s="51"/>
      <c r="EN39" s="51"/>
      <c r="EO39" s="51"/>
      <c r="EP39" s="51"/>
      <c r="EQ39" s="51"/>
      <c r="ER39" s="51"/>
      <c r="ES39" s="51"/>
      <c r="ET39" s="51"/>
      <c r="EU39" s="51"/>
      <c r="EV39" s="51"/>
      <c r="EW39" s="51"/>
      <c r="EX39" s="51"/>
      <c r="EY39" s="51"/>
      <c r="EZ39" s="51"/>
      <c r="FA39" s="51"/>
    </row>
    <row r="40" spans="2:157" ht="15" customHeight="1">
      <c r="C40" s="97" t="str">
        <f>Calculations!C383</f>
        <v>Deferred Tax Asset</v>
      </c>
      <c r="D40" s="37"/>
      <c r="E40" s="43" t="str">
        <f>Calculations!E383</f>
        <v>EUR</v>
      </c>
      <c r="F40" s="37"/>
      <c r="G40" s="63"/>
      <c r="H40" s="62">
        <f>LOOKUP(H$5, Calculations!$I$4:$QJ$4, Calculations!$I383:$QJ383)</f>
        <v>0</v>
      </c>
      <c r="I40" s="62">
        <f>LOOKUP(I$5, Calculations!$I$4:$QJ$4, Calculations!$I383:$QJ383)</f>
        <v>0</v>
      </c>
      <c r="J40" s="62">
        <f>LOOKUP(J$5, Calculations!$I$4:$QJ$4, Calculations!$I383:$QJ383)</f>
        <v>0</v>
      </c>
      <c r="K40" s="62">
        <f>LOOKUP(K$5, Calculations!$I$4:$QJ$4, Calculations!$I383:$QJ383)</f>
        <v>0</v>
      </c>
      <c r="L40" s="62">
        <f>LOOKUP(L$5, Calculations!$I$4:$QJ$4, Calculations!$I383:$QJ383)</f>
        <v>0</v>
      </c>
      <c r="M40" s="62">
        <f>LOOKUP(M$5, Calculations!$I$4:$QJ$4, Calculations!$I383:$QJ383)</f>
        <v>0</v>
      </c>
      <c r="N40" s="62">
        <f>LOOKUP(N$5, Calculations!$I$4:$QJ$4, Calculations!$I383:$QJ383)</f>
        <v>0</v>
      </c>
      <c r="O40" s="62">
        <f>LOOKUP(O$5, Calculations!$I$4:$QJ$4, Calculations!$I383:$QJ383)</f>
        <v>0</v>
      </c>
      <c r="P40" s="62">
        <f ca="1">LOOKUP(P$5, Calculations!$I$4:$QJ$4, Calculations!$I383:$QJ383)</f>
        <v>55160.278173722269</v>
      </c>
      <c r="Q40" s="62">
        <f ca="1">LOOKUP(Q$5, Calculations!$I$4:$QJ$4, Calculations!$I383:$QJ383)</f>
        <v>83459.695250758072</v>
      </c>
      <c r="R40" s="62">
        <f ca="1">LOOKUP(R$5, Calculations!$I$4:$QJ$4, Calculations!$I383:$QJ383)</f>
        <v>94228.646023192865</v>
      </c>
      <c r="S40" s="62">
        <f ca="1">LOOKUP(S$5, Calculations!$I$4:$QJ$4, Calculations!$I383:$QJ383)</f>
        <v>152935.5086703097</v>
      </c>
      <c r="T40" s="62">
        <f ca="1">LOOKUP(T$5, Calculations!$I$4:$QJ$4, Calculations!$I383:$QJ383)</f>
        <v>208102.17772286743</v>
      </c>
      <c r="U40" s="62">
        <f ca="1">LOOKUP(U$5, Calculations!$I$4:$QJ$4, Calculations!$I383:$QJ383)</f>
        <v>234194.72123050742</v>
      </c>
      <c r="V40" s="62">
        <f ca="1">LOOKUP(V$5, Calculations!$I$4:$QJ$4, Calculations!$I383:$QJ383)</f>
        <v>244685.67679477762</v>
      </c>
      <c r="W40" s="62">
        <f ca="1">LOOKUP(W$5, Calculations!$I$4:$QJ$4, Calculations!$I383:$QJ383)</f>
        <v>303786.65084288118</v>
      </c>
      <c r="X40" s="62">
        <f ca="1">LOOKUP(X$5, Calculations!$I$4:$QJ$4, Calculations!$I383:$QJ383)</f>
        <v>358483.41668349638</v>
      </c>
      <c r="Y40" s="62">
        <f ca="1">LOOKUP(Y$5, Calculations!$I$4:$QJ$4, Calculations!$I383:$QJ383)</f>
        <v>383110.35849388083</v>
      </c>
      <c r="Z40" s="62">
        <f ca="1">LOOKUP(Z$5, Calculations!$I$4:$QJ$4, Calculations!$I383:$QJ383)</f>
        <v>392772.18882201158</v>
      </c>
      <c r="AA40" s="62">
        <f ca="1">LOOKUP(AA$5, Calculations!$I$4:$QJ$4, Calculations!$I383:$QJ383)</f>
        <v>451374.32847493031</v>
      </c>
      <c r="AB40" s="62">
        <f ca="1">LOOKUP(AB$5, Calculations!$I$4:$QJ$4, Calculations!$I383:$QJ383)</f>
        <v>505533.51292381639</v>
      </c>
      <c r="AC40" s="62">
        <f ca="1">LOOKUP(AC$5, Calculations!$I$4:$QJ$4, Calculations!$I383:$QJ383)</f>
        <v>528603.43141034222</v>
      </c>
      <c r="AD40" s="62">
        <f ca="1">LOOKUP(AD$5, Calculations!$I$4:$QJ$4, Calculations!$I383:$QJ383)</f>
        <v>537539.57915041619</v>
      </c>
      <c r="AE40" s="62">
        <f ca="1">LOOKUP(AE$5, Calculations!$I$4:$QJ$4, Calculations!$I383:$QJ383)</f>
        <v>595650.43408065767</v>
      </c>
      <c r="AF40" s="62">
        <f ca="1">LOOKUP(AF$5, Calculations!$I$4:$QJ$4, Calculations!$I383:$QJ383)</f>
        <v>649284.76599970623</v>
      </c>
      <c r="AG40" s="62">
        <f ca="1">LOOKUP(AG$5, Calculations!$I$4:$QJ$4, Calculations!$I383:$QJ383)</f>
        <v>670761.14921967895</v>
      </c>
      <c r="AH40" s="62">
        <f ca="1">LOOKUP(AH$5, Calculations!$I$4:$QJ$4, Calculations!$I383:$QJ383)</f>
        <v>679288.80987598805</v>
      </c>
      <c r="AI40" s="62">
        <f ca="1">LOOKUP(AI$5, Calculations!$I$4:$QJ$4, Calculations!$I383:$QJ383)</f>
        <v>736744.77433297911</v>
      </c>
      <c r="AJ40" s="62">
        <f ca="1">LOOKUP(AJ$5, Calculations!$I$4:$QJ$4, Calculations!$I383:$QJ383)</f>
        <v>789599.4469588825</v>
      </c>
      <c r="AK40" s="62">
        <f ca="1">LOOKUP(AK$5, Calculations!$I$4:$QJ$4, Calculations!$I383:$QJ383)</f>
        <v>809345.73847026599</v>
      </c>
      <c r="AL40" s="62">
        <f ca="1">LOOKUP(AL$5, Calculations!$I$4:$QJ$4, Calculations!$I383:$QJ383)</f>
        <v>817352.52966396895</v>
      </c>
      <c r="AM40" s="62">
        <f ca="1">LOOKUP(AM$5, Calculations!$I$4:$QJ$4, Calculations!$I383:$QJ383)</f>
        <v>874117.74509497778</v>
      </c>
      <c r="AN40" s="62">
        <f ca="1">LOOKUP(AN$5, Calculations!$I$4:$QJ$4, Calculations!$I383:$QJ383)</f>
        <v>926124.24765792734</v>
      </c>
      <c r="AO40" s="62">
        <f ca="1">LOOKUP(AO$5, Calculations!$I$4:$QJ$4, Calculations!$I383:$QJ383)</f>
        <v>944826.47024888813</v>
      </c>
      <c r="AP40" s="62">
        <f ca="1">LOOKUP(AP$5, Calculations!$I$4:$QJ$4, Calculations!$I383:$QJ383)</f>
        <v>952189.91854708851</v>
      </c>
      <c r="AQ40" s="62">
        <f ca="1">LOOKUP(AQ$5, Calculations!$I$4:$QJ$4, Calculations!$I383:$QJ383)</f>
        <v>1008172.0816626424</v>
      </c>
      <c r="AR40" s="62">
        <f ca="1">LOOKUP(AR$5, Calculations!$I$4:$QJ$4, Calculations!$I383:$QJ383)</f>
        <v>1059206.9383463026</v>
      </c>
      <c r="AS40" s="62">
        <f ca="1">LOOKUP(AS$5, Calculations!$I$4:$QJ$4, Calculations!$I383:$QJ383)</f>
        <v>1076770.010136076</v>
      </c>
      <c r="AT40" s="62">
        <f ca="1">LOOKUP(AT$5, Calculations!$I$4:$QJ$4, Calculations!$I383:$QJ383)</f>
        <v>1083356.4200244131</v>
      </c>
      <c r="AU40" s="62">
        <f ca="1">LOOKUP(AU$5, Calculations!$I$4:$QJ$4, Calculations!$I383:$QJ383)</f>
        <v>1138423.6483854407</v>
      </c>
      <c r="AV40" s="62">
        <f ca="1">LOOKUP(AV$5, Calculations!$I$4:$QJ$4, Calculations!$I383:$QJ383)</f>
        <v>1188396.4180714595</v>
      </c>
      <c r="AW40" s="62">
        <f ca="1">LOOKUP(AW$5, Calculations!$I$4:$QJ$4, Calculations!$I383:$QJ383)</f>
        <v>1204678.5737771755</v>
      </c>
      <c r="AX40" s="62">
        <f ca="1">LOOKUP(AX$5, Calculations!$I$4:$QJ$4, Calculations!$I383:$QJ383)</f>
        <v>1210341.7624730165</v>
      </c>
      <c r="AY40" s="62">
        <f ca="1">LOOKUP(AY$5, Calculations!$I$4:$QJ$4, Calculations!$I383:$QJ383)</f>
        <v>1264349.3364673262</v>
      </c>
      <c r="AZ40" s="62">
        <f ca="1">LOOKUP(AZ$5, Calculations!$I$4:$QJ$4, Calculations!$I383:$QJ383)</f>
        <v>1313021.6850112102</v>
      </c>
      <c r="BA40" s="62">
        <f ca="1">LOOKUP(BA$5, Calculations!$I$4:$QJ$4, Calculations!$I383:$QJ383)</f>
        <v>1327867.5861623893</v>
      </c>
      <c r="BB40" s="62">
        <f ca="1">LOOKUP(BB$5, Calculations!$I$4:$QJ$4, Calculations!$I383:$QJ383)</f>
        <v>1332515.2077309883</v>
      </c>
      <c r="BC40" s="62">
        <f ca="1">LOOKUP(BC$5, Calculations!$I$4:$QJ$4, Calculations!$I383:$QJ383)</f>
        <v>1385304.1147244994</v>
      </c>
      <c r="BD40" s="62">
        <f ca="1">LOOKUP(BD$5, Calculations!$I$4:$QJ$4, Calculations!$I383:$QJ383)</f>
        <v>1371539.173418317</v>
      </c>
      <c r="BE40" s="62">
        <f ca="1">LOOKUP(BE$5, Calculations!$I$4:$QJ$4, Calculations!$I383:$QJ383)</f>
        <v>1323759.8388093049</v>
      </c>
      <c r="BF40" s="62">
        <f ca="1">LOOKUP(BF$5, Calculations!$I$4:$QJ$4, Calculations!$I383:$QJ383)</f>
        <v>1266255.2962099239</v>
      </c>
      <c r="BG40" s="62">
        <f ca="1">LOOKUP(BG$5, Calculations!$I$4:$QJ$4, Calculations!$I383:$QJ383)</f>
        <v>1256632.0717120315</v>
      </c>
      <c r="BH40" s="62">
        <f ca="1">LOOKUP(BH$5, Calculations!$I$4:$QJ$4, Calculations!$I383:$QJ383)</f>
        <v>1241268.7568827313</v>
      </c>
      <c r="BI40" s="62">
        <f ca="1">LOOKUP(BI$5, Calculations!$I$4:$QJ$4, Calculations!$I383:$QJ383)</f>
        <v>1191873.7374177007</v>
      </c>
      <c r="BJ40" s="62">
        <f ca="1">LOOKUP(BJ$5, Calculations!$I$4:$QJ$4, Calculations!$I383:$QJ383)</f>
        <v>1133042.7210422796</v>
      </c>
      <c r="BK40" s="62">
        <f ca="1">LOOKUP(BK$5, Calculations!$I$4:$QJ$4, Calculations!$I383:$QJ383)</f>
        <v>1121833.2092715858</v>
      </c>
      <c r="BL40" s="62">
        <f ca="1">LOOKUP(BL$5, Calculations!$I$4:$QJ$4, Calculations!$I383:$QJ383)</f>
        <v>1104719.1284463129</v>
      </c>
      <c r="BM40" s="62">
        <f ca="1">LOOKUP(BM$5, Calculations!$I$4:$QJ$4, Calculations!$I383:$QJ383)</f>
        <v>1053699.5354324908</v>
      </c>
      <c r="BN40" s="62">
        <f ca="1">LOOKUP(BN$5, Calculations!$I$4:$QJ$4, Calculations!$I383:$QJ383)</f>
        <v>993329.96729688288</v>
      </c>
      <c r="BO40" s="62">
        <f ca="1">LOOKUP(BO$5, Calculations!$I$4:$QJ$4, Calculations!$I383:$QJ383)</f>
        <v>980321.6891612662</v>
      </c>
      <c r="BP40" s="62">
        <f ca="1">LOOKUP(BP$5, Calculations!$I$4:$QJ$4, Calculations!$I383:$QJ383)</f>
        <v>961147.67134189629</v>
      </c>
      <c r="BQ40" s="62">
        <f ca="1">LOOKUP(BQ$5, Calculations!$I$4:$QJ$4, Calculations!$I383:$QJ383)</f>
        <v>908276.47921992268</v>
      </c>
      <c r="BR40" s="62">
        <f ca="1">LOOKUP(BR$5, Calculations!$I$4:$QJ$4, Calculations!$I383:$QJ383)</f>
        <v>846195.10937924043</v>
      </c>
      <c r="BS40" s="62">
        <f ca="1">LOOKUP(BS$5, Calculations!$I$4:$QJ$4, Calculations!$I383:$QJ383)</f>
        <v>831153.49842083722</v>
      </c>
      <c r="BT40" s="62">
        <f ca="1">LOOKUP(BT$5, Calculations!$I$4:$QJ$4, Calculations!$I383:$QJ383)</f>
        <v>809724.07533641439</v>
      </c>
      <c r="BU40" s="62">
        <f ca="1">LOOKUP(BU$5, Calculations!$I$4:$QJ$4, Calculations!$I383:$QJ383)</f>
        <v>754750.92963852489</v>
      </c>
      <c r="BV40" s="62">
        <f ca="1">LOOKUP(BV$5, Calculations!$I$4:$QJ$4, Calculations!$I383:$QJ383)</f>
        <v>690783.98068383255</v>
      </c>
      <c r="BW40" s="62">
        <f ca="1">LOOKUP(BW$5, Calculations!$I$4:$QJ$4, Calculations!$I383:$QJ383)</f>
        <v>673449.81244461471</v>
      </c>
      <c r="BX40" s="62">
        <f ca="1">LOOKUP(BX$5, Calculations!$I$4:$QJ$4, Calculations!$I383:$QJ383)</f>
        <v>649498.67952269781</v>
      </c>
      <c r="BY40" s="62">
        <f ca="1">LOOKUP(BY$5, Calculations!$I$4:$QJ$4, Calculations!$I383:$QJ383)</f>
        <v>592147.17429716897</v>
      </c>
      <c r="BZ40" s="62">
        <f ca="1">LOOKUP(BZ$5, Calculations!$I$4:$QJ$4, Calculations!$I383:$QJ383)</f>
        <v>526053.58675123286</v>
      </c>
      <c r="CA40" s="62">
        <f ca="1">LOOKUP(CA$5, Calculations!$I$4:$QJ$4, Calculations!$I383:$QJ383)</f>
        <v>506140.09583793132</v>
      </c>
      <c r="CB40" s="62">
        <f ca="1">LOOKUP(CB$5, Calculations!$I$4:$QJ$4, Calculations!$I383:$QJ383)</f>
        <v>479418.64549990976</v>
      </c>
      <c r="CC40" s="62">
        <f ca="1">LOOKUP(CC$5, Calculations!$I$4:$QJ$4, Calculations!$I383:$QJ383)</f>
        <v>419383.26959349902</v>
      </c>
      <c r="CD40" s="62">
        <f ca="1">LOOKUP(CD$5, Calculations!$I$4:$QJ$4, Calculations!$I383:$QJ383)</f>
        <v>350942.6454250869</v>
      </c>
      <c r="CE40" s="62">
        <f ca="1">LOOKUP(CE$5, Calculations!$I$4:$QJ$4, Calculations!$I383:$QJ383)</f>
        <v>328132.29143973027</v>
      </c>
      <c r="CF40" s="62">
        <f ca="1">LOOKUP(CF$5, Calculations!$I$4:$QJ$4, Calculations!$I383:$QJ383)</f>
        <v>298222.17743549531</v>
      </c>
      <c r="CG40" s="62">
        <f ca="1">LOOKUP(CG$5, Calculations!$I$4:$QJ$4, Calculations!$I383:$QJ383)</f>
        <v>235175.18621134158</v>
      </c>
      <c r="CH40" s="62">
        <f ca="1">LOOKUP(CH$5, Calculations!$I$4:$QJ$4, Calculations!$I383:$QJ383)</f>
        <v>164061.69598031888</v>
      </c>
      <c r="CI40" s="62">
        <f ca="1">LOOKUP(CI$5, Calculations!$I$4:$QJ$4, Calculations!$I383:$QJ383)</f>
        <v>138096.74736303397</v>
      </c>
      <c r="CJ40" s="62">
        <f ca="1">LOOKUP(CJ$5, Calculations!$I$4:$QJ$4, Calculations!$I383:$QJ383)</f>
        <v>111830.06182395401</v>
      </c>
      <c r="CK40" s="62">
        <f ca="1">LOOKUP(CK$5, Calculations!$I$4:$QJ$4, Calculations!$I383:$QJ383)</f>
        <v>56351.140095082563</v>
      </c>
      <c r="CL40" s="62">
        <f ca="1">LOOKUP(CL$5, Calculations!$I$4:$QJ$4, Calculations!$I383:$QJ383)</f>
        <v>0</v>
      </c>
      <c r="CM40" s="62">
        <f ca="1">LOOKUP(CM$5, Calculations!$I$4:$QJ$4, Calculations!$I383:$QJ383)</f>
        <v>200.1656599163197</v>
      </c>
      <c r="CN40" s="62">
        <f ca="1">LOOKUP(CN$5, Calculations!$I$4:$QJ$4, Calculations!$I383:$QJ383)</f>
        <v>0</v>
      </c>
      <c r="CO40" s="62">
        <f ca="1">LOOKUP(CO$5, Calculations!$I$4:$QJ$4, Calculations!$I383:$QJ383)</f>
        <v>0</v>
      </c>
      <c r="CP40" s="62">
        <f ca="1">LOOKUP(CP$5, Calculations!$I$4:$QJ$4, Calculations!$I383:$QJ383)</f>
        <v>0</v>
      </c>
      <c r="CQ40" s="62">
        <f ca="1">LOOKUP(CQ$5, Calculations!$I$4:$QJ$4, Calculations!$I383:$QJ383)</f>
        <v>0</v>
      </c>
      <c r="CR40" s="62">
        <f ca="1">LOOKUP(CR$5, Calculations!$I$4:$QJ$4, Calculations!$I383:$QJ383)</f>
        <v>0</v>
      </c>
      <c r="CS40" s="62">
        <f ca="1">LOOKUP(CS$5, Calculations!$I$4:$QJ$4, Calculations!$I383:$QJ383)</f>
        <v>0</v>
      </c>
      <c r="CT40" s="62">
        <f ca="1">LOOKUP(CT$5, Calculations!$I$4:$QJ$4, Calculations!$I383:$QJ383)</f>
        <v>0</v>
      </c>
      <c r="CU40" s="62">
        <f ca="1">LOOKUP(CU$5, Calculations!$I$4:$QJ$4, Calculations!$I383:$QJ383)</f>
        <v>0</v>
      </c>
      <c r="CV40" s="62">
        <f ca="1">LOOKUP(CV$5, Calculations!$I$4:$QJ$4, Calculations!$I383:$QJ383)</f>
        <v>0</v>
      </c>
      <c r="CW40" s="62">
        <f ca="1">LOOKUP(CW$5, Calculations!$I$4:$QJ$4, Calculations!$I383:$QJ383)</f>
        <v>0</v>
      </c>
      <c r="CX40" s="62">
        <f ca="1">LOOKUP(CX$5, Calculations!$I$4:$QJ$4, Calculations!$I383:$QJ383)</f>
        <v>0</v>
      </c>
      <c r="CY40" s="62">
        <f ca="1">LOOKUP(CY$5, Calculations!$I$4:$QJ$4, Calculations!$I383:$QJ383)</f>
        <v>0</v>
      </c>
      <c r="CZ40" s="62">
        <f ca="1">LOOKUP(CZ$5, Calculations!$I$4:$QJ$4, Calculations!$I383:$QJ383)</f>
        <v>0</v>
      </c>
      <c r="DA40" s="62">
        <f ca="1">LOOKUP(DA$5, Calculations!$I$4:$QJ$4, Calculations!$I383:$QJ383)</f>
        <v>0</v>
      </c>
      <c r="DB40" s="62">
        <f ca="1">LOOKUP(DB$5, Calculations!$I$4:$QJ$4, Calculations!$I383:$QJ383)</f>
        <v>0</v>
      </c>
      <c r="DC40" s="62">
        <f ca="1">LOOKUP(DC$5, Calculations!$I$4:$QJ$4, Calculations!$I383:$QJ383)</f>
        <v>1557.1641119751505</v>
      </c>
      <c r="DD40" s="62">
        <f ca="1">LOOKUP(DD$5, Calculations!$I$4:$QJ$4, Calculations!$I383:$QJ383)</f>
        <v>0</v>
      </c>
      <c r="DE40" s="62">
        <f ca="1">LOOKUP(DE$5, Calculations!$I$4:$QJ$4, Calculations!$I383:$QJ383)</f>
        <v>0</v>
      </c>
      <c r="DF40" s="62">
        <f ca="1">LOOKUP(DF$5, Calculations!$I$4:$QJ$4, Calculations!$I383:$QJ383)</f>
        <v>0</v>
      </c>
      <c r="DG40" s="62">
        <f ca="1">LOOKUP(DG$5, Calculations!$I$4:$QJ$4, Calculations!$I383:$QJ383)</f>
        <v>1710.5641869939861</v>
      </c>
      <c r="DH40" s="62">
        <f ca="1">LOOKUP(DH$5, Calculations!$I$4:$QJ$4, Calculations!$I383:$QJ383)</f>
        <v>0</v>
      </c>
      <c r="DI40" s="62">
        <f ca="1">LOOKUP(DI$5, Calculations!$I$4:$QJ$4, Calculations!$I383:$QJ383)</f>
        <v>0</v>
      </c>
      <c r="DJ40" s="62">
        <f ca="1">LOOKUP(DJ$5, Calculations!$I$4:$QJ$4, Calculations!$I383:$QJ383)</f>
        <v>0</v>
      </c>
      <c r="DK40" s="62">
        <f ca="1">LOOKUP(DK$5, Calculations!$I$4:$QJ$4, Calculations!$I383:$QJ383)</f>
        <v>182066.50698214673</v>
      </c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/>
      <c r="EY40" s="62"/>
      <c r="EZ40" s="62"/>
      <c r="FA40" s="62"/>
    </row>
    <row r="41" spans="2:157" ht="15" customHeight="1">
      <c r="C41" s="15" t="str">
        <f>Calculations!C384</f>
        <v>Total Non-Current Assets</v>
      </c>
      <c r="E41" s="44" t="str">
        <f>Calculations!E384</f>
        <v>EUR</v>
      </c>
      <c r="G41" s="4"/>
      <c r="H41" s="54">
        <f t="shared" ref="H41:BR41" ca="1" si="109">SUM(H38:H40)</f>
        <v>1325341.6511936001</v>
      </c>
      <c r="I41" s="54">
        <f t="shared" ca="1" si="109"/>
        <v>5352641.5841436004</v>
      </c>
      <c r="J41" s="54">
        <f t="shared" ca="1" si="109"/>
        <v>6368649.5467651468</v>
      </c>
      <c r="K41" s="54">
        <f t="shared" ca="1" si="109"/>
        <v>7402416.4677200262</v>
      </c>
      <c r="L41" s="54">
        <f t="shared" ca="1" si="109"/>
        <v>9871623.3500971291</v>
      </c>
      <c r="M41" s="54">
        <f t="shared" ca="1" si="109"/>
        <v>11888125.437718675</v>
      </c>
      <c r="N41" s="54">
        <f t="shared" ca="1" si="109"/>
        <v>14279529.721079554</v>
      </c>
      <c r="O41" s="54">
        <f t="shared" ca="1" si="109"/>
        <v>14528221.137746222</v>
      </c>
      <c r="P41" s="54">
        <f t="shared" ca="1" si="109"/>
        <v>14313318.753708838</v>
      </c>
      <c r="Q41" s="54">
        <f t="shared" ca="1" si="109"/>
        <v>14071555.508574765</v>
      </c>
      <c r="R41" s="54">
        <f t="shared" ca="1" si="109"/>
        <v>13812261.797136093</v>
      </c>
      <c r="S41" s="54">
        <f t="shared" ca="1" si="109"/>
        <v>13600905.9975721</v>
      </c>
      <c r="T41" s="54">
        <f t="shared" ca="1" si="109"/>
        <v>13386010.004413551</v>
      </c>
      <c r="U41" s="54">
        <f t="shared" ca="1" si="109"/>
        <v>13142039.885710083</v>
      </c>
      <c r="V41" s="54">
        <f t="shared" ca="1" si="109"/>
        <v>12882468.179063246</v>
      </c>
      <c r="W41" s="54">
        <f t="shared" ca="1" si="109"/>
        <v>12671506.490900241</v>
      </c>
      <c r="X41" s="54">
        <f t="shared" ca="1" si="109"/>
        <v>12456140.594529748</v>
      </c>
      <c r="Y41" s="54">
        <f t="shared" ca="1" si="109"/>
        <v>12210704.874129023</v>
      </c>
      <c r="Z41" s="54">
        <f t="shared" ca="1" si="109"/>
        <v>11950304.042246047</v>
      </c>
      <c r="AA41" s="54">
        <f t="shared" ca="1" si="109"/>
        <v>11738843.519687856</v>
      </c>
      <c r="AB41" s="54">
        <f t="shared" ca="1" si="109"/>
        <v>11522940.041925633</v>
      </c>
      <c r="AC41" s="54">
        <f t="shared" ca="1" si="109"/>
        <v>11275947.298201051</v>
      </c>
      <c r="AD41" s="54">
        <f t="shared" ca="1" si="109"/>
        <v>11014820.783730015</v>
      </c>
      <c r="AE41" s="54">
        <f t="shared" ca="1" si="109"/>
        <v>10802868.976449151</v>
      </c>
      <c r="AF41" s="54">
        <f t="shared" ca="1" si="109"/>
        <v>10586440.646157091</v>
      </c>
      <c r="AG41" s="54">
        <f t="shared" ca="1" si="109"/>
        <v>10337854.367165957</v>
      </c>
      <c r="AH41" s="54">
        <f t="shared" ca="1" si="109"/>
        <v>10076319.365611158</v>
      </c>
      <c r="AI41" s="54">
        <f t="shared" ca="1" si="109"/>
        <v>9863712.6678570434</v>
      </c>
      <c r="AJ41" s="54">
        <f t="shared" ca="1" si="109"/>
        <v>9654529.6782718394</v>
      </c>
      <c r="AK41" s="54">
        <f t="shared" ca="1" si="109"/>
        <v>9412238.3075721152</v>
      </c>
      <c r="AL41" s="54">
        <f t="shared" ca="1" si="109"/>
        <v>9158207.4365547113</v>
      </c>
      <c r="AM41" s="54">
        <f t="shared" ca="1" si="109"/>
        <v>8952934.9897746127</v>
      </c>
      <c r="AN41" s="54">
        <f t="shared" ca="1" si="109"/>
        <v>8742903.8301264551</v>
      </c>
      <c r="AO41" s="54">
        <f t="shared" ca="1" si="109"/>
        <v>8499568.3905063085</v>
      </c>
      <c r="AP41" s="54">
        <f t="shared" ca="1" si="109"/>
        <v>8244894.1765934024</v>
      </c>
      <c r="AQ41" s="54">
        <f t="shared" ca="1" si="109"/>
        <v>8038838.6774978498</v>
      </c>
      <c r="AR41" s="54">
        <f t="shared" ca="1" si="109"/>
        <v>7932553.6879426222</v>
      </c>
      <c r="AS41" s="54">
        <f t="shared" ca="1" si="109"/>
        <v>7792796.9134935094</v>
      </c>
      <c r="AT41" s="54">
        <f t="shared" ca="1" si="109"/>
        <v>7642063.4771429598</v>
      </c>
      <c r="AU41" s="54">
        <f t="shared" ca="1" si="109"/>
        <v>7539810.8592651002</v>
      </c>
      <c r="AV41" s="54">
        <f t="shared" ca="1" si="109"/>
        <v>7432463.7827122323</v>
      </c>
      <c r="AW41" s="54">
        <f t="shared" ca="1" si="109"/>
        <v>7291426.0921790609</v>
      </c>
      <c r="AX41" s="54">
        <f t="shared" ca="1" si="109"/>
        <v>7139769.4346360154</v>
      </c>
      <c r="AY41" s="54">
        <f t="shared" ca="1" si="109"/>
        <v>7036457.1623914372</v>
      </c>
      <c r="AZ41" s="54">
        <f t="shared" ca="1" si="109"/>
        <v>6927809.6646964345</v>
      </c>
      <c r="BA41" s="54">
        <f t="shared" ca="1" si="109"/>
        <v>6785335.7196087269</v>
      </c>
      <c r="BB41" s="54">
        <f t="shared" ca="1" si="109"/>
        <v>6632773.4949384425</v>
      </c>
      <c r="BC41" s="54">
        <f t="shared" ca="1" si="109"/>
        <v>6528352.5556930704</v>
      </c>
      <c r="BD41" s="54">
        <f t="shared" ca="1" si="109"/>
        <v>6413938.8975136038</v>
      </c>
      <c r="BE41" s="54">
        <f t="shared" ca="1" si="109"/>
        <v>6265510.8460313072</v>
      </c>
      <c r="BF41" s="54">
        <f t="shared" ca="1" si="109"/>
        <v>6107357.5865586419</v>
      </c>
      <c r="BG41" s="54">
        <f t="shared" ca="1" si="109"/>
        <v>5997085.6451874655</v>
      </c>
      <c r="BH41" s="54">
        <f t="shared" ca="1" si="109"/>
        <v>5881073.61348488</v>
      </c>
      <c r="BI41" s="54">
        <f t="shared" ca="1" si="109"/>
        <v>5731029.8771465654</v>
      </c>
      <c r="BJ41" s="54">
        <f t="shared" ca="1" si="109"/>
        <v>5571550.1438978594</v>
      </c>
      <c r="BK41" s="54">
        <f t="shared" ca="1" si="109"/>
        <v>5459691.9152538814</v>
      </c>
      <c r="BL41" s="54">
        <f t="shared" ca="1" si="109"/>
        <v>5341929.117555324</v>
      </c>
      <c r="BM41" s="54">
        <f t="shared" ca="1" si="109"/>
        <v>5190260.8076682175</v>
      </c>
      <c r="BN41" s="54">
        <f t="shared" ca="1" si="109"/>
        <v>5058929.0083736116</v>
      </c>
      <c r="BO41" s="54">
        <f t="shared" ca="1" si="109"/>
        <v>4974958.4990789974</v>
      </c>
      <c r="BP41" s="54">
        <f t="shared" ca="1" si="109"/>
        <v>4884822.2501006294</v>
      </c>
      <c r="BQ41" s="54">
        <f t="shared" ca="1" si="109"/>
        <v>4760988.8268196583</v>
      </c>
      <c r="BR41" s="54">
        <f t="shared" ca="1" si="109"/>
        <v>4627945.2258199779</v>
      </c>
      <c r="BS41" s="54">
        <f t="shared" ref="BS41:DA41" ca="1" si="110">SUM(BS38:BS40)</f>
        <v>4541941.3837025771</v>
      </c>
      <c r="BT41" s="54">
        <f t="shared" ca="1" si="110"/>
        <v>4449549.7294591563</v>
      </c>
      <c r="BU41" s="54">
        <f t="shared" ca="1" si="110"/>
        <v>4323614.3526022686</v>
      </c>
      <c r="BV41" s="54">
        <f t="shared" ca="1" si="110"/>
        <v>4188685.1724885786</v>
      </c>
      <c r="BW41" s="54">
        <f t="shared" ca="1" si="110"/>
        <v>4100388.773090363</v>
      </c>
      <c r="BX41" s="54">
        <f t="shared" ca="1" si="110"/>
        <v>4005475.4090094483</v>
      </c>
      <c r="BY41" s="54">
        <f t="shared" ca="1" si="110"/>
        <v>3877161.6726249214</v>
      </c>
      <c r="BZ41" s="54">
        <f t="shared" ca="1" si="110"/>
        <v>3740105.8539199876</v>
      </c>
      <c r="CA41" s="54">
        <f t="shared" ca="1" si="110"/>
        <v>3649230.131847688</v>
      </c>
      <c r="CB41" s="54">
        <f t="shared" ca="1" si="110"/>
        <v>3551546.4503506687</v>
      </c>
      <c r="CC41" s="54">
        <f t="shared" ca="1" si="110"/>
        <v>3420548.8432852603</v>
      </c>
      <c r="CD41" s="54">
        <f t="shared" ca="1" si="110"/>
        <v>3281145.9879578501</v>
      </c>
      <c r="CE41" s="54">
        <f t="shared" ca="1" si="110"/>
        <v>3187373.4028134956</v>
      </c>
      <c r="CF41" s="54">
        <f t="shared" ca="1" si="110"/>
        <v>3086501.057650263</v>
      </c>
      <c r="CG41" s="54">
        <f t="shared" ca="1" si="110"/>
        <v>2952491.8352671112</v>
      </c>
      <c r="CH41" s="54">
        <f t="shared" ca="1" si="110"/>
        <v>2818148.5145010957</v>
      </c>
      <c r="CI41" s="54">
        <f t="shared" ca="1" si="110"/>
        <v>2721175.7755284007</v>
      </c>
      <c r="CJ41" s="54">
        <f t="shared" ca="1" si="110"/>
        <v>5016820.6839246368</v>
      </c>
      <c r="CK41" s="54">
        <f t="shared" ca="1" si="110"/>
        <v>4890333.9718403546</v>
      </c>
      <c r="CL41" s="54">
        <f t="shared" ca="1" si="110"/>
        <v>4762975.0413898621</v>
      </c>
      <c r="CM41" s="54">
        <f t="shared" ca="1" si="110"/>
        <v>4692167.4166943682</v>
      </c>
      <c r="CN41" s="54">
        <f t="shared" ca="1" si="110"/>
        <v>4620959.4606790412</v>
      </c>
      <c r="CO41" s="54">
        <f t="shared" ca="1" si="110"/>
        <v>4549951.6703236308</v>
      </c>
      <c r="CP41" s="54">
        <f t="shared" ca="1" si="110"/>
        <v>4478943.8799682204</v>
      </c>
      <c r="CQ41" s="54">
        <f t="shared" ca="1" si="110"/>
        <v>4407936.0896128099</v>
      </c>
      <c r="CR41" s="54">
        <f t="shared" ca="1" si="110"/>
        <v>4336928.2992573995</v>
      </c>
      <c r="CS41" s="54">
        <f t="shared" ca="1" si="110"/>
        <v>4265920.5089019891</v>
      </c>
      <c r="CT41" s="54">
        <f t="shared" ca="1" si="110"/>
        <v>4194912.7185465787</v>
      </c>
      <c r="CU41" s="54">
        <f t="shared" ca="1" si="110"/>
        <v>4123904.9281911682</v>
      </c>
      <c r="CV41" s="54">
        <f t="shared" ca="1" si="110"/>
        <v>4052897.1378357578</v>
      </c>
      <c r="CW41" s="54">
        <f t="shared" ca="1" si="110"/>
        <v>3981889.3474803474</v>
      </c>
      <c r="CX41" s="54">
        <f t="shared" ca="1" si="110"/>
        <v>3910881.557124937</v>
      </c>
      <c r="CY41" s="54">
        <f t="shared" ca="1" si="110"/>
        <v>3839873.7667695265</v>
      </c>
      <c r="CZ41" s="54">
        <f t="shared" ca="1" si="110"/>
        <v>3768865.9764141161</v>
      </c>
      <c r="DA41" s="54">
        <f t="shared" ca="1" si="110"/>
        <v>3697858.1860587057</v>
      </c>
      <c r="DB41" s="54">
        <f t="shared" ref="DB41:DI41" ca="1" si="111">SUM(DB38:DB40)</f>
        <v>3626850.3957032952</v>
      </c>
      <c r="DC41" s="54">
        <f t="shared" ca="1" si="111"/>
        <v>3557399.7694598599</v>
      </c>
      <c r="DD41" s="54">
        <f t="shared" ca="1" si="111"/>
        <v>3484834.8149924744</v>
      </c>
      <c r="DE41" s="54">
        <f t="shared" ca="1" si="111"/>
        <v>3413827.024637064</v>
      </c>
      <c r="DF41" s="54">
        <f t="shared" ca="1" si="111"/>
        <v>3342819.2342816535</v>
      </c>
      <c r="DG41" s="54">
        <f t="shared" ca="1" si="111"/>
        <v>3273522.0081132371</v>
      </c>
      <c r="DH41" s="54">
        <f t="shared" ca="1" si="111"/>
        <v>3200803.6535708327</v>
      </c>
      <c r="DI41" s="54">
        <f t="shared" ca="1" si="111"/>
        <v>3129795.8632154223</v>
      </c>
      <c r="DJ41" s="54">
        <f t="shared" ref="DJ41:DK41" ca="1" si="112">SUM(DJ38:DJ40)</f>
        <v>3058788.0728600118</v>
      </c>
      <c r="DK41" s="54">
        <f t="shared" ca="1" si="112"/>
        <v>3169846.7894867482</v>
      </c>
      <c r="DL41" s="54"/>
      <c r="DM41" s="54"/>
      <c r="DN41" s="54"/>
      <c r="DO41" s="54"/>
      <c r="DP41" s="54"/>
      <c r="DQ41" s="54"/>
      <c r="DR41" s="54"/>
      <c r="DS41" s="54"/>
      <c r="DT41" s="54"/>
      <c r="DU41" s="54"/>
      <c r="DV41" s="54"/>
      <c r="DW41" s="54"/>
      <c r="DX41" s="54"/>
      <c r="DY41" s="54"/>
      <c r="DZ41" s="54"/>
      <c r="EA41" s="54"/>
      <c r="EB41" s="54"/>
      <c r="EC41" s="54"/>
      <c r="ED41" s="54"/>
      <c r="EE41" s="54"/>
      <c r="EF41" s="54"/>
      <c r="EG41" s="54"/>
      <c r="EH41" s="54"/>
      <c r="EI41" s="54"/>
      <c r="EJ41" s="54"/>
      <c r="EK41" s="54"/>
      <c r="EL41" s="54"/>
      <c r="EM41" s="54"/>
      <c r="EN41" s="54"/>
      <c r="EO41" s="54"/>
      <c r="EP41" s="54"/>
      <c r="EQ41" s="54"/>
      <c r="ER41" s="54"/>
      <c r="ES41" s="54"/>
      <c r="ET41" s="54"/>
      <c r="EU41" s="54"/>
      <c r="EV41" s="54"/>
      <c r="EW41" s="54"/>
      <c r="EX41" s="54"/>
      <c r="EY41" s="54"/>
      <c r="EZ41" s="54"/>
      <c r="FA41" s="54"/>
    </row>
    <row r="42" spans="2:157" ht="15" customHeight="1">
      <c r="B42" s="5"/>
      <c r="C42" s="5"/>
      <c r="D42" s="5"/>
      <c r="E42" s="5"/>
      <c r="F42" s="5"/>
      <c r="G42" s="102"/>
    </row>
    <row r="43" spans="2:157" ht="15" customHeight="1">
      <c r="B43" s="116" t="s">
        <v>101</v>
      </c>
      <c r="C43" s="9"/>
      <c r="D43" s="5"/>
      <c r="E43" s="100" t="str">
        <f>Calculations!E386</f>
        <v>EUR</v>
      </c>
      <c r="F43" s="5"/>
      <c r="G43" s="102"/>
      <c r="H43" s="106">
        <f t="shared" ref="H43:BR43" ca="1" si="113">H35+H41</f>
        <v>5688750</v>
      </c>
      <c r="I43" s="106">
        <f t="shared" ca="1" si="113"/>
        <v>6053750</v>
      </c>
      <c r="J43" s="106">
        <f t="shared" ca="1" si="113"/>
        <v>6628750</v>
      </c>
      <c r="K43" s="106">
        <f t="shared" ca="1" si="113"/>
        <v>7603749.9999999991</v>
      </c>
      <c r="L43" s="106">
        <f t="shared" ca="1" si="113"/>
        <v>10325000</v>
      </c>
      <c r="M43" s="106">
        <f t="shared" ca="1" si="113"/>
        <v>12149999.999999998</v>
      </c>
      <c r="N43" s="106">
        <f t="shared" ca="1" si="113"/>
        <v>14649999.999999998</v>
      </c>
      <c r="O43" s="106">
        <f t="shared" ca="1" si="113"/>
        <v>15170000</v>
      </c>
      <c r="P43" s="106">
        <f t="shared" ca="1" si="113"/>
        <v>15212244.897708604</v>
      </c>
      <c r="Q43" s="106">
        <f t="shared" ca="1" si="113"/>
        <v>15046564.260863451</v>
      </c>
      <c r="R43" s="106">
        <f t="shared" ca="1" si="113"/>
        <v>15004638.034864396</v>
      </c>
      <c r="S43" s="106">
        <f t="shared" ca="1" si="113"/>
        <v>14723910.938445937</v>
      </c>
      <c r="T43" s="106">
        <f t="shared" ca="1" si="113"/>
        <v>14459359.56633704</v>
      </c>
      <c r="U43" s="106">
        <f t="shared" ca="1" si="113"/>
        <v>14337280.384261046</v>
      </c>
      <c r="V43" s="106">
        <f t="shared" ca="1" si="113"/>
        <v>14290988.402918557</v>
      </c>
      <c r="W43" s="106">
        <f t="shared" ca="1" si="113"/>
        <v>14002454.089776512</v>
      </c>
      <c r="X43" s="106">
        <f t="shared" ca="1" si="113"/>
        <v>13734260.53593147</v>
      </c>
      <c r="Y43" s="106">
        <f t="shared" ca="1" si="113"/>
        <v>13613350.476268288</v>
      </c>
      <c r="Z43" s="106">
        <f t="shared" ca="1" si="113"/>
        <v>13564954.673451923</v>
      </c>
      <c r="AA43" s="106">
        <f t="shared" ca="1" si="113"/>
        <v>13272557.159308465</v>
      </c>
      <c r="AB43" s="106">
        <f t="shared" ca="1" si="113"/>
        <v>13000567.442966932</v>
      </c>
      <c r="AC43" s="106">
        <f t="shared" ca="1" si="113"/>
        <v>12880778.788837701</v>
      </c>
      <c r="AD43" s="106">
        <f t="shared" ca="1" si="113"/>
        <v>12829254.830309989</v>
      </c>
      <c r="AE43" s="106">
        <f t="shared" ca="1" si="113"/>
        <v>12532432.803078705</v>
      </c>
      <c r="AF43" s="106">
        <f t="shared" ca="1" si="113"/>
        <v>12256047.818285674</v>
      </c>
      <c r="AG43" s="106">
        <f t="shared" ca="1" si="113"/>
        <v>12137012.77723527</v>
      </c>
      <c r="AH43" s="106">
        <f t="shared" ca="1" si="113"/>
        <v>12080228.345012793</v>
      </c>
      <c r="AI43" s="106">
        <f t="shared" ca="1" si="113"/>
        <v>11779217.429753961</v>
      </c>
      <c r="AJ43" s="106">
        <f t="shared" ca="1" si="113"/>
        <v>11507135.992376864</v>
      </c>
      <c r="AK43" s="106">
        <f t="shared" ca="1" si="113"/>
        <v>11396953.847677473</v>
      </c>
      <c r="AL43" s="106">
        <f t="shared" ca="1" si="113"/>
        <v>11342874.27070706</v>
      </c>
      <c r="AM43" s="106">
        <f t="shared" ca="1" si="113"/>
        <v>11045246.210068408</v>
      </c>
      <c r="AN43" s="106">
        <f t="shared" ca="1" si="113"/>
        <v>10769136.814720439</v>
      </c>
      <c r="AO43" s="106">
        <f t="shared" ca="1" si="113"/>
        <v>10655723.884454206</v>
      </c>
      <c r="AP43" s="106">
        <f t="shared" ca="1" si="113"/>
        <v>10596253.657898691</v>
      </c>
      <c r="AQ43" s="106">
        <f t="shared" ca="1" si="113"/>
        <v>10293747.308367377</v>
      </c>
      <c r="AR43" s="106">
        <f t="shared" ca="1" si="113"/>
        <v>10118229.393375093</v>
      </c>
      <c r="AS43" s="106">
        <f t="shared" ca="1" si="113"/>
        <v>10106047.352019353</v>
      </c>
      <c r="AT43" s="106">
        <f t="shared" ca="1" si="113"/>
        <v>10145821.82086153</v>
      </c>
      <c r="AU43" s="106">
        <f t="shared" ca="1" si="113"/>
        <v>9943045.5191630684</v>
      </c>
      <c r="AV43" s="106">
        <f t="shared" ca="1" si="113"/>
        <v>9763068.0889313202</v>
      </c>
      <c r="AW43" s="106">
        <f t="shared" ca="1" si="113"/>
        <v>9747301.0615555737</v>
      </c>
      <c r="AX43" s="106">
        <f t="shared" ca="1" si="113"/>
        <v>9781506.705916021</v>
      </c>
      <c r="AY43" s="106">
        <f t="shared" ca="1" si="113"/>
        <v>9573619.6376005262</v>
      </c>
      <c r="AZ43" s="106">
        <f t="shared" ca="1" si="113"/>
        <v>9389502.7656262293</v>
      </c>
      <c r="BA43" s="106">
        <f t="shared" ca="1" si="113"/>
        <v>9370038.6060620192</v>
      </c>
      <c r="BB43" s="106">
        <f t="shared" ca="1" si="113"/>
        <v>9398339.5973724667</v>
      </c>
      <c r="BC43" s="106">
        <f t="shared" ca="1" si="113"/>
        <v>9185313.7841957025</v>
      </c>
      <c r="BD43" s="106">
        <f t="shared" ca="1" si="113"/>
        <v>8992347.7994841747</v>
      </c>
      <c r="BE43" s="106">
        <f t="shared" ca="1" si="113"/>
        <v>8964711.3314401638</v>
      </c>
      <c r="BF43" s="106">
        <f t="shared" ca="1" si="113"/>
        <v>8982128.8874745183</v>
      </c>
      <c r="BG43" s="106">
        <f t="shared" ca="1" si="113"/>
        <v>8759242.3370295279</v>
      </c>
      <c r="BH43" s="106">
        <f t="shared" ca="1" si="113"/>
        <v>8561617.7379515506</v>
      </c>
      <c r="BI43" s="106">
        <f t="shared" ca="1" si="113"/>
        <v>8529128.1463961415</v>
      </c>
      <c r="BJ43" s="106">
        <f t="shared" ca="1" si="113"/>
        <v>8539975.0641827583</v>
      </c>
      <c r="BK43" s="106">
        <f t="shared" ca="1" si="113"/>
        <v>8311512.1371966917</v>
      </c>
      <c r="BL43" s="106">
        <f t="shared" ca="1" si="113"/>
        <v>8108827.958712073</v>
      </c>
      <c r="BM43" s="106">
        <f t="shared" ca="1" si="113"/>
        <v>8070344.3250761405</v>
      </c>
      <c r="BN43" s="106">
        <f t="shared" ca="1" si="113"/>
        <v>8104142.4197076671</v>
      </c>
      <c r="BO43" s="106">
        <f t="shared" ca="1" si="113"/>
        <v>7899596.0664108498</v>
      </c>
      <c r="BP43" s="106">
        <f t="shared" ca="1" si="113"/>
        <v>7721792.4619049504</v>
      </c>
      <c r="BQ43" s="106">
        <f t="shared" ca="1" si="113"/>
        <v>7706815.4914073423</v>
      </c>
      <c r="BR43" s="106">
        <f t="shared" ca="1" si="113"/>
        <v>7733392.6958709881</v>
      </c>
      <c r="BS43" s="106">
        <f t="shared" ref="BS43:DA43" ca="1" si="114">BS35+BS41</f>
        <v>7522860.0997563768</v>
      </c>
      <c r="BT43" s="106">
        <f t="shared" ca="1" si="114"/>
        <v>7339805.3087249603</v>
      </c>
      <c r="BU43" s="106">
        <f t="shared" ca="1" si="114"/>
        <v>7318438.6537686959</v>
      </c>
      <c r="BV43" s="106">
        <f t="shared" ca="1" si="114"/>
        <v>7337168.5039716773</v>
      </c>
      <c r="BW43" s="106">
        <f t="shared" ca="1" si="114"/>
        <v>7120407.9623660557</v>
      </c>
      <c r="BX43" s="106">
        <f t="shared" ca="1" si="114"/>
        <v>6931855.9232370947</v>
      </c>
      <c r="BY43" s="106">
        <f t="shared" ca="1" si="114"/>
        <v>6903862.9140625671</v>
      </c>
      <c r="BZ43" s="106">
        <f t="shared" ca="1" si="114"/>
        <v>6914291.9762280118</v>
      </c>
      <c r="CA43" s="106">
        <f t="shared" ca="1" si="114"/>
        <v>6691033.5254398659</v>
      </c>
      <c r="CB43" s="106">
        <f t="shared" ca="1" si="114"/>
        <v>6496481.2729147263</v>
      </c>
      <c r="CC43" s="106">
        <f t="shared" ca="1" si="114"/>
        <v>6461595.3739790507</v>
      </c>
      <c r="CD43" s="106">
        <f t="shared" ca="1" si="114"/>
        <v>6462989.0037635518</v>
      </c>
      <c r="CE43" s="106">
        <f t="shared" ca="1" si="114"/>
        <v>6232931.1785398796</v>
      </c>
      <c r="CF43" s="106">
        <f t="shared" ca="1" si="114"/>
        <v>6032527.2775235362</v>
      </c>
      <c r="CG43" s="106">
        <f t="shared" ca="1" si="114"/>
        <v>5990397.6584441215</v>
      </c>
      <c r="CH43" s="106">
        <f t="shared" ca="1" si="114"/>
        <v>6147809.5453655962</v>
      </c>
      <c r="CI43" s="106">
        <f t="shared" ca="1" si="114"/>
        <v>5950537.5211387603</v>
      </c>
      <c r="CJ43" s="106">
        <f t="shared" ca="1" si="114"/>
        <v>5919887.3485602411</v>
      </c>
      <c r="CK43" s="106">
        <f t="shared" ca="1" si="114"/>
        <v>6049813.7587759653</v>
      </c>
      <c r="CL43" s="106">
        <f t="shared" ca="1" si="114"/>
        <v>6219434.3955032881</v>
      </c>
      <c r="CM43" s="106">
        <f t="shared" ca="1" si="114"/>
        <v>6156062.3042792687</v>
      </c>
      <c r="CN43" s="106">
        <f t="shared" ca="1" si="114"/>
        <v>6135417.8463706076</v>
      </c>
      <c r="CO43" s="106">
        <f t="shared" ca="1" si="114"/>
        <v>6278781.7761104926</v>
      </c>
      <c r="CP43" s="106">
        <f t="shared" ca="1" si="114"/>
        <v>6434254.7189218951</v>
      </c>
      <c r="CQ43" s="106">
        <f t="shared" ca="1" si="114"/>
        <v>6331541.3819808885</v>
      </c>
      <c r="CR43" s="106">
        <f t="shared" ca="1" si="114"/>
        <v>6304079.9199796338</v>
      </c>
      <c r="CS43" s="106">
        <f t="shared" ca="1" si="114"/>
        <v>6439546.8849840565</v>
      </c>
      <c r="CT43" s="106">
        <f t="shared" ca="1" si="114"/>
        <v>6586344.3819909003</v>
      </c>
      <c r="CU43" s="106">
        <f t="shared" ca="1" si="114"/>
        <v>6477419.6047718506</v>
      </c>
      <c r="CV43" s="106">
        <f t="shared" ca="1" si="114"/>
        <v>6443176.0354271792</v>
      </c>
      <c r="CW43" s="106">
        <f t="shared" ca="1" si="114"/>
        <v>6570275.5342795718</v>
      </c>
      <c r="CX43" s="106">
        <f t="shared" ca="1" si="114"/>
        <v>6708018.456821858</v>
      </c>
      <c r="CY43" s="106">
        <f t="shared" ca="1" si="114"/>
        <v>6592465.1326057669</v>
      </c>
      <c r="CZ43" s="106">
        <f t="shared" ca="1" si="114"/>
        <v>6550712.6853720192</v>
      </c>
      <c r="DA43" s="106">
        <f t="shared" ca="1" si="114"/>
        <v>6669075.9624533467</v>
      </c>
      <c r="DB43" s="106">
        <f t="shared" ref="DB43:DI43" ca="1" si="115">DB35+DB41</f>
        <v>6797332.1184987146</v>
      </c>
      <c r="DC43" s="106">
        <f t="shared" ca="1" si="115"/>
        <v>10013325.247448361</v>
      </c>
      <c r="DD43" s="106">
        <f t="shared" ca="1" si="115"/>
        <v>10109237.203421688</v>
      </c>
      <c r="DE43" s="106">
        <f t="shared" ca="1" si="115"/>
        <v>10366773.513417112</v>
      </c>
      <c r="DF43" s="106">
        <f t="shared" ca="1" si="115"/>
        <v>10634651.328690955</v>
      </c>
      <c r="DG43" s="106">
        <f t="shared" ca="1" si="115"/>
        <v>10656926.162512541</v>
      </c>
      <c r="DH43" s="106">
        <f t="shared" ca="1" si="115"/>
        <v>10748776.942998556</v>
      </c>
      <c r="DI43" s="106">
        <f t="shared" ca="1" si="115"/>
        <v>11001686.425904024</v>
      </c>
      <c r="DJ43" s="106">
        <f t="shared" ref="DJ43:DK43" ca="1" si="116">DJ35+DJ41</f>
        <v>11264258.839517623</v>
      </c>
      <c r="DK43" s="106">
        <f t="shared" ca="1" si="116"/>
        <v>10391412.087389326</v>
      </c>
      <c r="DL43" s="106"/>
      <c r="DM43" s="106"/>
      <c r="DN43" s="106"/>
      <c r="DO43" s="106"/>
      <c r="DP43" s="106"/>
      <c r="DQ43" s="106"/>
      <c r="DR43" s="106"/>
      <c r="DS43" s="106"/>
      <c r="DT43" s="106"/>
      <c r="DU43" s="106"/>
      <c r="DV43" s="106"/>
      <c r="DW43" s="106"/>
      <c r="DX43" s="106"/>
      <c r="DY43" s="106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</row>
    <row r="44" spans="2:157" ht="15" customHeight="1">
      <c r="C44" s="117"/>
      <c r="G44" s="4"/>
      <c r="AO44" s="32"/>
      <c r="AP44" s="32"/>
      <c r="AQ44" s="32"/>
      <c r="AR44" s="32"/>
    </row>
    <row r="45" spans="2:157" ht="15" customHeight="1">
      <c r="B45" s="1" t="s">
        <v>102</v>
      </c>
      <c r="G45" s="4"/>
    </row>
    <row r="46" spans="2:157" ht="15" customHeight="1">
      <c r="C46" s="75" t="str">
        <f>Calculations!C389</f>
        <v>Accounts Payable</v>
      </c>
      <c r="E46" s="50" t="str">
        <f>Calculations!E389</f>
        <v>EUR</v>
      </c>
      <c r="G46" s="4"/>
      <c r="H46" s="51">
        <f>LOOKUP(H$5, Calculations!$I$4:$QJ$4, Calculations!$I389:$QJ389)</f>
        <v>0</v>
      </c>
      <c r="I46" s="51">
        <f>LOOKUP(I$5, Calculations!$I$4:$QJ$4, Calculations!$I389:$QJ389)</f>
        <v>0</v>
      </c>
      <c r="J46" s="51">
        <f>LOOKUP(J$5, Calculations!$I$4:$QJ$4, Calculations!$I389:$QJ389)</f>
        <v>0</v>
      </c>
      <c r="K46" s="51">
        <f>LOOKUP(K$5, Calculations!$I$4:$QJ$4, Calculations!$I389:$QJ389)</f>
        <v>0</v>
      </c>
      <c r="L46" s="51">
        <f>LOOKUP(L$5, Calculations!$I$4:$QJ$4, Calculations!$I389:$QJ389)</f>
        <v>0</v>
      </c>
      <c r="M46" s="51">
        <f>LOOKUP(M$5, Calculations!$I$4:$QJ$4, Calculations!$I389:$QJ389)</f>
        <v>0</v>
      </c>
      <c r="N46" s="51">
        <f>LOOKUP(N$5, Calculations!$I$4:$QJ$4, Calculations!$I389:$QJ389)</f>
        <v>0</v>
      </c>
      <c r="O46" s="51">
        <f>LOOKUP(O$5, Calculations!$I$4:$QJ$4, Calculations!$I389:$QJ389)</f>
        <v>0</v>
      </c>
      <c r="P46" s="51">
        <f ca="1">LOOKUP(P$5, Calculations!$I$4:$QJ$4, Calculations!$I389:$QJ389)</f>
        <v>2587.706613129687</v>
      </c>
      <c r="Q46" s="51">
        <f ca="1">LOOKUP(Q$5, Calculations!$I$4:$QJ$4, Calculations!$I389:$QJ389)</f>
        <v>2587.706613129687</v>
      </c>
      <c r="R46" s="51">
        <f ca="1">LOOKUP(R$5, Calculations!$I$4:$QJ$4, Calculations!$I389:$QJ389)</f>
        <v>2587.706613129687</v>
      </c>
      <c r="S46" s="51">
        <f ca="1">LOOKUP(S$5, Calculations!$I$4:$QJ$4, Calculations!$I389:$QJ389)</f>
        <v>2587.706613129687</v>
      </c>
      <c r="T46" s="51">
        <f ca="1">LOOKUP(T$5, Calculations!$I$4:$QJ$4, Calculations!$I389:$QJ389)</f>
        <v>2652.3992784579295</v>
      </c>
      <c r="U46" s="51">
        <f ca="1">LOOKUP(U$5, Calculations!$I$4:$QJ$4, Calculations!$I389:$QJ389)</f>
        <v>2652.3992784579295</v>
      </c>
      <c r="V46" s="51">
        <f ca="1">LOOKUP(V$5, Calculations!$I$4:$QJ$4, Calculations!$I389:$QJ389)</f>
        <v>2652.3992784579295</v>
      </c>
      <c r="W46" s="51">
        <f ca="1">LOOKUP(W$5, Calculations!$I$4:$QJ$4, Calculations!$I389:$QJ389)</f>
        <v>2652.3992784579295</v>
      </c>
      <c r="X46" s="51">
        <f ca="1">LOOKUP(X$5, Calculations!$I$4:$QJ$4, Calculations!$I389:$QJ389)</f>
        <v>2718.7092604193767</v>
      </c>
      <c r="Y46" s="51">
        <f ca="1">LOOKUP(Y$5, Calculations!$I$4:$QJ$4, Calculations!$I389:$QJ389)</f>
        <v>2718.7092604193767</v>
      </c>
      <c r="Z46" s="51">
        <f ca="1">LOOKUP(Z$5, Calculations!$I$4:$QJ$4, Calculations!$I389:$QJ389)</f>
        <v>2718.7092604193767</v>
      </c>
      <c r="AA46" s="51">
        <f ca="1">LOOKUP(AA$5, Calculations!$I$4:$QJ$4, Calculations!$I389:$QJ389)</f>
        <v>2718.7092604193767</v>
      </c>
      <c r="AB46" s="51">
        <f ca="1">LOOKUP(AB$5, Calculations!$I$4:$QJ$4, Calculations!$I389:$QJ389)</f>
        <v>2786.6769919298622</v>
      </c>
      <c r="AC46" s="51">
        <f ca="1">LOOKUP(AC$5, Calculations!$I$4:$QJ$4, Calculations!$I389:$QJ389)</f>
        <v>2786.6769919298622</v>
      </c>
      <c r="AD46" s="51">
        <f ca="1">LOOKUP(AD$5, Calculations!$I$4:$QJ$4, Calculations!$I389:$QJ389)</f>
        <v>2786.6769919298622</v>
      </c>
      <c r="AE46" s="51">
        <f ca="1">LOOKUP(AE$5, Calculations!$I$4:$QJ$4, Calculations!$I389:$QJ389)</f>
        <v>2786.6769919298622</v>
      </c>
      <c r="AF46" s="51">
        <f ca="1">LOOKUP(AF$5, Calculations!$I$4:$QJ$4, Calculations!$I389:$QJ389)</f>
        <v>2856.3439167281081</v>
      </c>
      <c r="AG46" s="51">
        <f ca="1">LOOKUP(AG$5, Calculations!$I$4:$QJ$4, Calculations!$I389:$QJ389)</f>
        <v>2856.3439167281081</v>
      </c>
      <c r="AH46" s="51">
        <f ca="1">LOOKUP(AH$5, Calculations!$I$4:$QJ$4, Calculations!$I389:$QJ389)</f>
        <v>2856.3439167281081</v>
      </c>
      <c r="AI46" s="51">
        <f ca="1">LOOKUP(AI$5, Calculations!$I$4:$QJ$4, Calculations!$I389:$QJ389)</f>
        <v>2856.3439167281081</v>
      </c>
      <c r="AJ46" s="51">
        <f ca="1">LOOKUP(AJ$5, Calculations!$I$4:$QJ$4, Calculations!$I389:$QJ389)</f>
        <v>2927.7525146463095</v>
      </c>
      <c r="AK46" s="51">
        <f ca="1">LOOKUP(AK$5, Calculations!$I$4:$QJ$4, Calculations!$I389:$QJ389)</f>
        <v>2927.7525146463095</v>
      </c>
      <c r="AL46" s="51">
        <f ca="1">LOOKUP(AL$5, Calculations!$I$4:$QJ$4, Calculations!$I389:$QJ389)</f>
        <v>2927.7525146463095</v>
      </c>
      <c r="AM46" s="51">
        <f ca="1">LOOKUP(AM$5, Calculations!$I$4:$QJ$4, Calculations!$I389:$QJ389)</f>
        <v>2927.7525146463095</v>
      </c>
      <c r="AN46" s="51">
        <f ca="1">LOOKUP(AN$5, Calculations!$I$4:$QJ$4, Calculations!$I389:$QJ389)</f>
        <v>3000.9463275124658</v>
      </c>
      <c r="AO46" s="51">
        <f ca="1">LOOKUP(AO$5, Calculations!$I$4:$QJ$4, Calculations!$I389:$QJ389)</f>
        <v>3000.9463275124658</v>
      </c>
      <c r="AP46" s="51">
        <f ca="1">LOOKUP(AP$5, Calculations!$I$4:$QJ$4, Calculations!$I389:$QJ389)</f>
        <v>3000.9463275124658</v>
      </c>
      <c r="AQ46" s="51">
        <f ca="1">LOOKUP(AQ$5, Calculations!$I$4:$QJ$4, Calculations!$I389:$QJ389)</f>
        <v>3000.9463275124658</v>
      </c>
      <c r="AR46" s="51">
        <f ca="1">LOOKUP(AR$5, Calculations!$I$4:$QJ$4, Calculations!$I389:$QJ389)</f>
        <v>3075.9699857002765</v>
      </c>
      <c r="AS46" s="51">
        <f ca="1">LOOKUP(AS$5, Calculations!$I$4:$QJ$4, Calculations!$I389:$QJ389)</f>
        <v>3075.9699857002765</v>
      </c>
      <c r="AT46" s="51">
        <f ca="1">LOOKUP(AT$5, Calculations!$I$4:$QJ$4, Calculations!$I389:$QJ389)</f>
        <v>3075.9699857002765</v>
      </c>
      <c r="AU46" s="51">
        <f ca="1">LOOKUP(AU$5, Calculations!$I$4:$QJ$4, Calculations!$I389:$QJ389)</f>
        <v>3075.9699857002765</v>
      </c>
      <c r="AV46" s="51">
        <f ca="1">LOOKUP(AV$5, Calculations!$I$4:$QJ$4, Calculations!$I389:$QJ389)</f>
        <v>3152.8692353427823</v>
      </c>
      <c r="AW46" s="51">
        <f ca="1">LOOKUP(AW$5, Calculations!$I$4:$QJ$4, Calculations!$I389:$QJ389)</f>
        <v>3152.8692353427823</v>
      </c>
      <c r="AX46" s="51">
        <f ca="1">LOOKUP(AX$5, Calculations!$I$4:$QJ$4, Calculations!$I389:$QJ389)</f>
        <v>3152.8692353427823</v>
      </c>
      <c r="AY46" s="51">
        <f ca="1">LOOKUP(AY$5, Calculations!$I$4:$QJ$4, Calculations!$I389:$QJ389)</f>
        <v>3152.8692353427823</v>
      </c>
      <c r="AZ46" s="51">
        <f ca="1">LOOKUP(AZ$5, Calculations!$I$4:$QJ$4, Calculations!$I389:$QJ389)</f>
        <v>3231.6909662263524</v>
      </c>
      <c r="BA46" s="51">
        <f ca="1">LOOKUP(BA$5, Calculations!$I$4:$QJ$4, Calculations!$I389:$QJ389)</f>
        <v>3231.6909662263524</v>
      </c>
      <c r="BB46" s="51">
        <f ca="1">LOOKUP(BB$5, Calculations!$I$4:$QJ$4, Calculations!$I389:$QJ389)</f>
        <v>3231.6909662263524</v>
      </c>
      <c r="BC46" s="51">
        <f ca="1">LOOKUP(BC$5, Calculations!$I$4:$QJ$4, Calculations!$I389:$QJ389)</f>
        <v>3231.6909662263524</v>
      </c>
      <c r="BD46" s="51">
        <f ca="1">LOOKUP(BD$5, Calculations!$I$4:$QJ$4, Calculations!$I389:$QJ389)</f>
        <v>3312.4832403820119</v>
      </c>
      <c r="BE46" s="51">
        <f ca="1">LOOKUP(BE$5, Calculations!$I$4:$QJ$4, Calculations!$I389:$QJ389)</f>
        <v>3312.4832403820119</v>
      </c>
      <c r="BF46" s="51">
        <f ca="1">LOOKUP(BF$5, Calculations!$I$4:$QJ$4, Calculations!$I389:$QJ389)</f>
        <v>3312.4832403820119</v>
      </c>
      <c r="BG46" s="51">
        <f ca="1">LOOKUP(BG$5, Calculations!$I$4:$QJ$4, Calculations!$I389:$QJ389)</f>
        <v>3312.4832403820119</v>
      </c>
      <c r="BH46" s="51">
        <f ca="1">LOOKUP(BH$5, Calculations!$I$4:$QJ$4, Calculations!$I389:$QJ389)</f>
        <v>3395.2953213915616</v>
      </c>
      <c r="BI46" s="51">
        <f ca="1">LOOKUP(BI$5, Calculations!$I$4:$QJ$4, Calculations!$I389:$QJ389)</f>
        <v>3395.2953213915616</v>
      </c>
      <c r="BJ46" s="51">
        <f ca="1">LOOKUP(BJ$5, Calculations!$I$4:$QJ$4, Calculations!$I389:$QJ389)</f>
        <v>3395.2953213915616</v>
      </c>
      <c r="BK46" s="51">
        <f ca="1">LOOKUP(BK$5, Calculations!$I$4:$QJ$4, Calculations!$I389:$QJ389)</f>
        <v>3395.2953213915616</v>
      </c>
      <c r="BL46" s="51">
        <f ca="1">LOOKUP(BL$5, Calculations!$I$4:$QJ$4, Calculations!$I389:$QJ389)</f>
        <v>3480.1777044263499</v>
      </c>
      <c r="BM46" s="51">
        <f ca="1">LOOKUP(BM$5, Calculations!$I$4:$QJ$4, Calculations!$I389:$QJ389)</f>
        <v>3480.1777044263499</v>
      </c>
      <c r="BN46" s="51">
        <f ca="1">LOOKUP(BN$5, Calculations!$I$4:$QJ$4, Calculations!$I389:$QJ389)</f>
        <v>3480.1777044263499</v>
      </c>
      <c r="BO46" s="51">
        <f ca="1">LOOKUP(BO$5, Calculations!$I$4:$QJ$4, Calculations!$I389:$QJ389)</f>
        <v>3480.1777044263499</v>
      </c>
      <c r="BP46" s="51">
        <f ca="1">LOOKUP(BP$5, Calculations!$I$4:$QJ$4, Calculations!$I389:$QJ389)</f>
        <v>3567.1821470370073</v>
      </c>
      <c r="BQ46" s="51">
        <f ca="1">LOOKUP(BQ$5, Calculations!$I$4:$QJ$4, Calculations!$I389:$QJ389)</f>
        <v>3567.1821470370073</v>
      </c>
      <c r="BR46" s="51">
        <f ca="1">LOOKUP(BR$5, Calculations!$I$4:$QJ$4, Calculations!$I389:$QJ389)</f>
        <v>3567.1821470370073</v>
      </c>
      <c r="BS46" s="51">
        <f ca="1">LOOKUP(BS$5, Calculations!$I$4:$QJ$4, Calculations!$I389:$QJ389)</f>
        <v>3567.1821470370073</v>
      </c>
      <c r="BT46" s="51">
        <f ca="1">LOOKUP(BT$5, Calculations!$I$4:$QJ$4, Calculations!$I389:$QJ389)</f>
        <v>3656.3617007129305</v>
      </c>
      <c r="BU46" s="51">
        <f ca="1">LOOKUP(BU$5, Calculations!$I$4:$QJ$4, Calculations!$I389:$QJ389)</f>
        <v>3656.3617007129305</v>
      </c>
      <c r="BV46" s="51">
        <f ca="1">LOOKUP(BV$5, Calculations!$I$4:$QJ$4, Calculations!$I389:$QJ389)</f>
        <v>3656.3617007129305</v>
      </c>
      <c r="BW46" s="51">
        <f ca="1">LOOKUP(BW$5, Calculations!$I$4:$QJ$4, Calculations!$I389:$QJ389)</f>
        <v>3656.3617007129305</v>
      </c>
      <c r="BX46" s="51">
        <f ca="1">LOOKUP(BX$5, Calculations!$I$4:$QJ$4, Calculations!$I389:$QJ389)</f>
        <v>3747.7707432307543</v>
      </c>
      <c r="BY46" s="51">
        <f ca="1">LOOKUP(BY$5, Calculations!$I$4:$QJ$4, Calculations!$I389:$QJ389)</f>
        <v>3747.7707432307543</v>
      </c>
      <c r="BZ46" s="51">
        <f ca="1">LOOKUP(BZ$5, Calculations!$I$4:$QJ$4, Calculations!$I389:$QJ389)</f>
        <v>3747.7707432307543</v>
      </c>
      <c r="CA46" s="51">
        <f ca="1">LOOKUP(CA$5, Calculations!$I$4:$QJ$4, Calculations!$I389:$QJ389)</f>
        <v>3747.7707432307543</v>
      </c>
      <c r="CB46" s="51">
        <f ca="1">LOOKUP(CB$5, Calculations!$I$4:$QJ$4, Calculations!$I389:$QJ389)</f>
        <v>3841.4650118115223</v>
      </c>
      <c r="CC46" s="51">
        <f ca="1">LOOKUP(CC$5, Calculations!$I$4:$QJ$4, Calculations!$I389:$QJ389)</f>
        <v>3841.4650118115223</v>
      </c>
      <c r="CD46" s="51">
        <f ca="1">LOOKUP(CD$5, Calculations!$I$4:$QJ$4, Calculations!$I389:$QJ389)</f>
        <v>3841.4650118115223</v>
      </c>
      <c r="CE46" s="51">
        <f ca="1">LOOKUP(CE$5, Calculations!$I$4:$QJ$4, Calculations!$I389:$QJ389)</f>
        <v>3841.4650118115223</v>
      </c>
      <c r="CF46" s="51">
        <f ca="1">LOOKUP(CF$5, Calculations!$I$4:$QJ$4, Calculations!$I389:$QJ389)</f>
        <v>3937.5016371068109</v>
      </c>
      <c r="CG46" s="51">
        <f ca="1">LOOKUP(CG$5, Calculations!$I$4:$QJ$4, Calculations!$I389:$QJ389)</f>
        <v>3937.5016371068109</v>
      </c>
      <c r="CH46" s="51">
        <f ca="1">LOOKUP(CH$5, Calculations!$I$4:$QJ$4, Calculations!$I389:$QJ389)</f>
        <v>3937.5016371068109</v>
      </c>
      <c r="CI46" s="51">
        <f ca="1">LOOKUP(CI$5, Calculations!$I$4:$QJ$4, Calculations!$I389:$QJ389)</f>
        <v>3937.5016371068109</v>
      </c>
      <c r="CJ46" s="51">
        <f ca="1">LOOKUP(CJ$5, Calculations!$I$4:$QJ$4, Calculations!$I389:$QJ389)</f>
        <v>4035.9391780344795</v>
      </c>
      <c r="CK46" s="51">
        <f ca="1">LOOKUP(CK$5, Calculations!$I$4:$QJ$4, Calculations!$I389:$QJ389)</f>
        <v>4035.9391780344795</v>
      </c>
      <c r="CL46" s="51">
        <f ca="1">LOOKUP(CL$5, Calculations!$I$4:$QJ$4, Calculations!$I389:$QJ389)</f>
        <v>4035.9391780344795</v>
      </c>
      <c r="CM46" s="51">
        <f ca="1">LOOKUP(CM$5, Calculations!$I$4:$QJ$4, Calculations!$I389:$QJ389)</f>
        <v>10958.919585280533</v>
      </c>
      <c r="CN46" s="51">
        <f ca="1">LOOKUP(CN$5, Calculations!$I$4:$QJ$4, Calculations!$I389:$QJ389)</f>
        <v>10230.855187192952</v>
      </c>
      <c r="CO46" s="51">
        <f ca="1">LOOKUP(CO$5, Calculations!$I$4:$QJ$4, Calculations!$I389:$QJ389)</f>
        <v>23090.845618383057</v>
      </c>
      <c r="CP46" s="51">
        <f ca="1">LOOKUP(CP$5, Calculations!$I$4:$QJ$4, Calculations!$I389:$QJ389)</f>
        <v>27036.771613292389</v>
      </c>
      <c r="CQ46" s="51">
        <f ca="1">LOOKUP(CQ$5, Calculations!$I$4:$QJ$4, Calculations!$I389:$QJ389)</f>
        <v>11844.824904716937</v>
      </c>
      <c r="CR46" s="51">
        <f ca="1">LOOKUP(CR$5, Calculations!$I$4:$QJ$4, Calculations!$I389:$QJ389)</f>
        <v>11109.295369719966</v>
      </c>
      <c r="CS46" s="51">
        <f ca="1">LOOKUP(CS$5, Calculations!$I$4:$QJ$4, Calculations!$I389:$QJ389)</f>
        <v>23924.401698954549</v>
      </c>
      <c r="CT46" s="51">
        <f ca="1">LOOKUP(CT$5, Calculations!$I$4:$QJ$4, Calculations!$I389:$QJ389)</f>
        <v>27866.049791538193</v>
      </c>
      <c r="CU46" s="51">
        <f ca="1">LOOKUP(CU$5, Calculations!$I$4:$QJ$4, Calculations!$I389:$QJ389)</f>
        <v>12862.0277460821</v>
      </c>
      <c r="CV46" s="51">
        <f ca="1">LOOKUP(CV$5, Calculations!$I$4:$QJ$4, Calculations!$I389:$QJ389)</f>
        <v>12224.974232848903</v>
      </c>
      <c r="CW46" s="51">
        <f ca="1">LOOKUP(CW$5, Calculations!$I$4:$QJ$4, Calculations!$I389:$QJ389)</f>
        <v>24898.319329906066</v>
      </c>
      <c r="CX46" s="51">
        <f ca="1">LOOKUP(CX$5, Calculations!$I$4:$QJ$4, Calculations!$I389:$QJ389)</f>
        <v>28840.171107062066</v>
      </c>
      <c r="CY46" s="51">
        <f ca="1">LOOKUP(CY$5, Calculations!$I$4:$QJ$4, Calculations!$I389:$QJ389)</f>
        <v>14026.77657707083</v>
      </c>
      <c r="CZ46" s="51">
        <f ca="1">LOOKUP(CZ$5, Calculations!$I$4:$QJ$4, Calculations!$I389:$QJ389)</f>
        <v>13441.422968411307</v>
      </c>
      <c r="DA46" s="51">
        <f ca="1">LOOKUP(DA$5, Calculations!$I$4:$QJ$4, Calculations!$I389:$QJ389)</f>
        <v>26029.834840508309</v>
      </c>
      <c r="DB46" s="51">
        <f ca="1">LOOKUP(DB$5, Calculations!$I$4:$QJ$4, Calculations!$I389:$QJ389)</f>
        <v>29976.890254842358</v>
      </c>
      <c r="DC46" s="51">
        <f ca="1">LOOKUP(DC$5, Calculations!$I$4:$QJ$4, Calculations!$I389:$QJ389)</f>
        <v>9751.0691420986223</v>
      </c>
      <c r="DD46" s="51">
        <f ca="1">LOOKUP(DD$5, Calculations!$I$4:$QJ$4, Calculations!$I389:$QJ389)</f>
        <v>8833.616733316876</v>
      </c>
      <c r="DE46" s="51">
        <f ca="1">LOOKUP(DE$5, Calculations!$I$4:$QJ$4, Calculations!$I389:$QJ389)</f>
        <v>20942.985789294806</v>
      </c>
      <c r="DF46" s="51">
        <f ca="1">LOOKUP(DF$5, Calculations!$I$4:$QJ$4, Calculations!$I389:$QJ389)</f>
        <v>24488.270468134928</v>
      </c>
      <c r="DG46" s="51">
        <f ca="1">LOOKUP(DG$5, Calculations!$I$4:$QJ$4, Calculations!$I389:$QJ389)</f>
        <v>9641.4602264364839</v>
      </c>
      <c r="DH46" s="51">
        <f ca="1">LOOKUP(DH$5, Calculations!$I$4:$QJ$4, Calculations!$I389:$QJ389)</f>
        <v>8685.1635478197186</v>
      </c>
      <c r="DI46" s="51">
        <f ca="1">LOOKUP(DI$5, Calculations!$I$4:$QJ$4, Calculations!$I389:$QJ389)</f>
        <v>20723.659583235094</v>
      </c>
      <c r="DJ46" s="51">
        <f ca="1">LOOKUP(DJ$5, Calculations!$I$4:$QJ$4, Calculations!$I389:$QJ389)</f>
        <v>24233.653456979177</v>
      </c>
      <c r="DK46" s="51">
        <f ca="1">LOOKUP(DK$5, Calculations!$I$4:$QJ$4, Calculations!$I389:$QJ389)</f>
        <v>9535.2707190855344</v>
      </c>
      <c r="DL46" s="51"/>
      <c r="DM46" s="51"/>
      <c r="DN46" s="51"/>
      <c r="DO46" s="51"/>
      <c r="DP46" s="51"/>
      <c r="DQ46" s="51"/>
      <c r="DR46" s="51"/>
      <c r="DS46" s="51"/>
      <c r="DT46" s="51"/>
      <c r="DU46" s="51"/>
      <c r="DV46" s="51"/>
      <c r="DW46" s="51"/>
      <c r="DX46" s="51"/>
      <c r="DY46" s="51"/>
      <c r="DZ46" s="51"/>
      <c r="EA46" s="51"/>
      <c r="EB46" s="51"/>
      <c r="EC46" s="51"/>
      <c r="ED46" s="51"/>
      <c r="EE46" s="51"/>
      <c r="EF46" s="51"/>
      <c r="EG46" s="51"/>
      <c r="EH46" s="51"/>
      <c r="EI46" s="51"/>
      <c r="EJ46" s="51"/>
      <c r="EK46" s="51"/>
      <c r="EL46" s="51"/>
      <c r="EM46" s="51"/>
      <c r="EN46" s="51"/>
      <c r="EO46" s="51"/>
      <c r="EP46" s="51"/>
      <c r="EQ46" s="51"/>
      <c r="ER46" s="51"/>
      <c r="ES46" s="51"/>
      <c r="ET46" s="51"/>
      <c r="EU46" s="51"/>
      <c r="EV46" s="51"/>
      <c r="EW46" s="51"/>
      <c r="EX46" s="51"/>
      <c r="EY46" s="51"/>
      <c r="EZ46" s="51"/>
      <c r="FA46" s="51"/>
    </row>
    <row r="47" spans="2:157" ht="15" customHeight="1">
      <c r="C47" s="75" t="str">
        <f>Calculations!C390</f>
        <v>Accrued Interest: Subordinated Debt</v>
      </c>
      <c r="E47" s="50" t="str">
        <f>Calculations!E390</f>
        <v>EUR</v>
      </c>
      <c r="G47" s="4"/>
      <c r="H47" s="51">
        <f>LOOKUP(H$5, Calculations!$I$4:$QJ$4, Calculations!$I390:$QJ390)</f>
        <v>0</v>
      </c>
      <c r="I47" s="51">
        <f>LOOKUP(I$5, Calculations!$I$4:$QJ$4, Calculations!$I390:$QJ390)</f>
        <v>0</v>
      </c>
      <c r="J47" s="51">
        <f>LOOKUP(J$5, Calculations!$I$4:$QJ$4, Calculations!$I390:$QJ390)</f>
        <v>0</v>
      </c>
      <c r="K47" s="51">
        <f>LOOKUP(K$5, Calculations!$I$4:$QJ$4, Calculations!$I390:$QJ390)</f>
        <v>0</v>
      </c>
      <c r="L47" s="51">
        <f>LOOKUP(L$5, Calculations!$I$4:$QJ$4, Calculations!$I390:$QJ390)</f>
        <v>0</v>
      </c>
      <c r="M47" s="51">
        <f>LOOKUP(M$5, Calculations!$I$4:$QJ$4, Calculations!$I390:$QJ390)</f>
        <v>0</v>
      </c>
      <c r="N47" s="51">
        <f>LOOKUP(N$5, Calculations!$I$4:$QJ$4, Calculations!$I390:$QJ390)</f>
        <v>0</v>
      </c>
      <c r="O47" s="51">
        <f>LOOKUP(O$5, Calculations!$I$4:$QJ$4, Calculations!$I390:$QJ390)</f>
        <v>0</v>
      </c>
      <c r="P47" s="51">
        <f>LOOKUP(P$5, Calculations!$I$4:$QJ$4, Calculations!$I390:$QJ390)</f>
        <v>114916.54250000001</v>
      </c>
      <c r="Q47" s="51">
        <f>LOOKUP(Q$5, Calculations!$I$4:$QJ$4, Calculations!$I390:$QJ390)</f>
        <v>75929.393472696858</v>
      </c>
      <c r="R47" s="51">
        <f>LOOKUP(R$5, Calculations!$I$4:$QJ$4, Calculations!$I390:$QJ390)</f>
        <v>75612.674846967391</v>
      </c>
      <c r="S47" s="51">
        <f>LOOKUP(S$5, Calculations!$I$4:$QJ$4, Calculations!$I390:$QJ390)</f>
        <v>75286.359330159714</v>
      </c>
      <c r="T47" s="51">
        <f>LOOKUP(T$5, Calculations!$I$4:$QJ$4, Calculations!$I390:$QJ390)</f>
        <v>74950.156126877235</v>
      </c>
      <c r="U47" s="51">
        <f>LOOKUP(U$5, Calculations!$I$4:$QJ$4, Calculations!$I390:$QJ390)</f>
        <v>74603.765630332113</v>
      </c>
      <c r="V47" s="51">
        <f>LOOKUP(V$5, Calculations!$I$4:$QJ$4, Calculations!$I390:$QJ390)</f>
        <v>74246.879155351169</v>
      </c>
      <c r="W47" s="51">
        <f>LOOKUP(W$5, Calculations!$I$4:$QJ$4, Calculations!$I390:$QJ390)</f>
        <v>73879.178663291808</v>
      </c>
      <c r="X47" s="51">
        <f>LOOKUP(X$5, Calculations!$I$4:$QJ$4, Calculations!$I390:$QJ390)</f>
        <v>73500.336478622572</v>
      </c>
      <c r="Y47" s="51">
        <f>LOOKUP(Y$5, Calculations!$I$4:$QJ$4, Calculations!$I390:$QJ390)</f>
        <v>73110.014996915677</v>
      </c>
      <c r="Z47" s="51">
        <f>LOOKUP(Z$5, Calculations!$I$4:$QJ$4, Calculations!$I390:$QJ390)</f>
        <v>72707.866383991583</v>
      </c>
      <c r="AA47" s="51">
        <f>LOOKUP(AA$5, Calculations!$I$4:$QJ$4, Calculations!$I390:$QJ390)</f>
        <v>72293.532265947259</v>
      </c>
      <c r="AB47" s="51">
        <f>LOOKUP(AB$5, Calculations!$I$4:$QJ$4, Calculations!$I390:$QJ390)</f>
        <v>71866.643409792086</v>
      </c>
      <c r="AC47" s="51">
        <f>LOOKUP(AC$5, Calculations!$I$4:$QJ$4, Calculations!$I390:$QJ390)</f>
        <v>71426.819394406542</v>
      </c>
      <c r="AD47" s="51">
        <f>LOOKUP(AD$5, Calculations!$I$4:$QJ$4, Calculations!$I390:$QJ390)</f>
        <v>70973.668271530827</v>
      </c>
      <c r="AE47" s="51">
        <f>LOOKUP(AE$5, Calculations!$I$4:$QJ$4, Calculations!$I390:$QJ390)</f>
        <v>70506.786216480832</v>
      </c>
      <c r="AF47" s="51">
        <f>LOOKUP(AF$5, Calculations!$I$4:$QJ$4, Calculations!$I390:$QJ390)</f>
        <v>70025.757168280776</v>
      </c>
      <c r="AG47" s="51">
        <f>LOOKUP(AG$5, Calculations!$I$4:$QJ$4, Calculations!$I390:$QJ390)</f>
        <v>69530.152458891214</v>
      </c>
      <c r="AH47" s="51">
        <f>LOOKUP(AH$5, Calculations!$I$4:$QJ$4, Calculations!$I390:$QJ390)</f>
        <v>69019.530431202424</v>
      </c>
      <c r="AI47" s="51">
        <f>LOOKUP(AI$5, Calculations!$I$4:$QJ$4, Calculations!$I390:$QJ390)</f>
        <v>68493.436045452647</v>
      </c>
      <c r="AJ47" s="51">
        <f>LOOKUP(AJ$5, Calculations!$I$4:$QJ$4, Calculations!$I390:$QJ390)</f>
        <v>67951.400473720263</v>
      </c>
      <c r="AK47" s="51">
        <f>LOOKUP(AK$5, Calculations!$I$4:$QJ$4, Calculations!$I390:$QJ390)</f>
        <v>67392.940682128814</v>
      </c>
      <c r="AL47" s="51">
        <f>LOOKUP(AL$5, Calculations!$I$4:$QJ$4, Calculations!$I390:$QJ390)</f>
        <v>66817.559000392357</v>
      </c>
      <c r="AM47" s="51">
        <f>LOOKUP(AM$5, Calculations!$I$4:$QJ$4, Calculations!$I390:$QJ390)</f>
        <v>66224.742678317605</v>
      </c>
      <c r="AN47" s="51">
        <f>LOOKUP(AN$5, Calculations!$I$4:$QJ$4, Calculations!$I390:$QJ390)</f>
        <v>65613.963428867661</v>
      </c>
      <c r="AO47" s="51">
        <f>LOOKUP(AO$5, Calculations!$I$4:$QJ$4, Calculations!$I390:$QJ390)</f>
        <v>64984.676957380143</v>
      </c>
      <c r="AP47" s="51">
        <f>LOOKUP(AP$5, Calculations!$I$4:$QJ$4, Calculations!$I390:$QJ390)</f>
        <v>64336.322476520072</v>
      </c>
      <c r="AQ47" s="51">
        <f>LOOKUP(AQ$5, Calculations!$I$4:$QJ$4, Calculations!$I390:$QJ390)</f>
        <v>63668.322206535464</v>
      </c>
      <c r="AR47" s="51">
        <f>LOOKUP(AR$5, Calculations!$I$4:$QJ$4, Calculations!$I390:$QJ390)</f>
        <v>62980.080860370057</v>
      </c>
      <c r="AS47" s="51">
        <f>LOOKUP(AS$5, Calculations!$I$4:$QJ$4, Calculations!$I390:$QJ390)</f>
        <v>62270.985113174487</v>
      </c>
      <c r="AT47" s="51">
        <f>LOOKUP(AT$5, Calculations!$I$4:$QJ$4, Calculations!$I390:$QJ390)</f>
        <v>61540.40305574314</v>
      </c>
      <c r="AU47" s="51">
        <f>LOOKUP(AU$5, Calculations!$I$4:$QJ$4, Calculations!$I390:$QJ390)</f>
        <v>60787.683631389576</v>
      </c>
      <c r="AV47" s="51">
        <f>LOOKUP(AV$5, Calculations!$I$4:$QJ$4, Calculations!$I390:$QJ390)</f>
        <v>60012.156055758664</v>
      </c>
      <c r="AW47" s="51">
        <f>LOOKUP(AW$5, Calculations!$I$4:$QJ$4, Calculations!$I390:$QJ390)</f>
        <v>59213.129219058566</v>
      </c>
      <c r="AX47" s="51">
        <f>LOOKUP(AX$5, Calculations!$I$4:$QJ$4, Calculations!$I390:$QJ390)</f>
        <v>58389.891070179619</v>
      </c>
      <c r="AY47" s="51">
        <f>LOOKUP(AY$5, Calculations!$I$4:$QJ$4, Calculations!$I390:$QJ390)</f>
        <v>57541.707982151485</v>
      </c>
      <c r="AZ47" s="51">
        <f>LOOKUP(AZ$5, Calculations!$I$4:$QJ$4, Calculations!$I390:$QJ390)</f>
        <v>56667.824098373007</v>
      </c>
      <c r="BA47" s="51">
        <f>LOOKUP(BA$5, Calculations!$I$4:$QJ$4, Calculations!$I390:$QJ390)</f>
        <v>55767.460659032164</v>
      </c>
      <c r="BB47" s="51">
        <f>LOOKUP(BB$5, Calculations!$I$4:$QJ$4, Calculations!$I390:$QJ390)</f>
        <v>54839.815307115859</v>
      </c>
      <c r="BC47" s="51">
        <f>LOOKUP(BC$5, Calculations!$I$4:$QJ$4, Calculations!$I390:$QJ390)</f>
        <v>53884.06137339113</v>
      </c>
      <c r="BD47" s="51">
        <f>LOOKUP(BD$5, Calculations!$I$4:$QJ$4, Calculations!$I390:$QJ390)</f>
        <v>52899.347139720616</v>
      </c>
      <c r="BE47" s="51">
        <f>LOOKUP(BE$5, Calculations!$I$4:$QJ$4, Calculations!$I390:$QJ390)</f>
        <v>51884.795080055657</v>
      </c>
      <c r="BF47" s="51">
        <f>LOOKUP(BF$5, Calculations!$I$4:$QJ$4, Calculations!$I390:$QJ390)</f>
        <v>50839.501078430774</v>
      </c>
      <c r="BG47" s="51">
        <f>LOOKUP(BG$5, Calculations!$I$4:$QJ$4, Calculations!$I390:$QJ390)</f>
        <v>49762.533623262665</v>
      </c>
      <c r="BH47" s="51">
        <f>LOOKUP(BH$5, Calculations!$I$4:$QJ$4, Calculations!$I390:$QJ390)</f>
        <v>48652.932977235505</v>
      </c>
      <c r="BI47" s="51">
        <f>LOOKUP(BI$5, Calculations!$I$4:$QJ$4, Calculations!$I390:$QJ390)</f>
        <v>47509.710322033075</v>
      </c>
      <c r="BJ47" s="51">
        <f>LOOKUP(BJ$5, Calculations!$I$4:$QJ$4, Calculations!$I390:$QJ390)</f>
        <v>46331.84687715536</v>
      </c>
      <c r="BK47" s="51">
        <f>LOOKUP(BK$5, Calculations!$I$4:$QJ$4, Calculations!$I390:$QJ390)</f>
        <v>45118.292992034403</v>
      </c>
      <c r="BL47" s="51">
        <f>LOOKUP(BL$5, Calculations!$I$4:$QJ$4, Calculations!$I390:$QJ390)</f>
        <v>43867.967210640396</v>
      </c>
      <c r="BM47" s="51">
        <f>LOOKUP(BM$5, Calculations!$I$4:$QJ$4, Calculations!$I390:$QJ390)</f>
        <v>42579.755307744366</v>
      </c>
      <c r="BN47" s="51">
        <f>LOOKUP(BN$5, Calculations!$I$4:$QJ$4, Calculations!$I390:$QJ390)</f>
        <v>41252.509295978685</v>
      </c>
      <c r="BO47" s="51">
        <f>LOOKUP(BO$5, Calculations!$I$4:$QJ$4, Calculations!$I390:$QJ390)</f>
        <v>39885.046402810491</v>
      </c>
      <c r="BP47" s="51">
        <f>LOOKUP(BP$5, Calculations!$I$4:$QJ$4, Calculations!$I390:$QJ390)</f>
        <v>38476.14801651641</v>
      </c>
      <c r="BQ47" s="51">
        <f>LOOKUP(BQ$5, Calculations!$I$4:$QJ$4, Calculations!$I390:$QJ390)</f>
        <v>37024.558600219229</v>
      </c>
      <c r="BR47" s="51">
        <f>LOOKUP(BR$5, Calculations!$I$4:$QJ$4, Calculations!$I390:$QJ390)</f>
        <v>35528.984573018824</v>
      </c>
      <c r="BS47" s="51">
        <f>LOOKUP(BS$5, Calculations!$I$4:$QJ$4, Calculations!$I390:$QJ390)</f>
        <v>33988.093157220224</v>
      </c>
      <c r="BT47" s="51">
        <f>LOOKUP(BT$5, Calculations!$I$4:$QJ$4, Calculations!$I390:$QJ390)</f>
        <v>32400.511190631514</v>
      </c>
      <c r="BU47" s="51">
        <f>LOOKUP(BU$5, Calculations!$I$4:$QJ$4, Calculations!$I390:$QJ390)</f>
        <v>30764.823902873199</v>
      </c>
      <c r="BV47" s="51">
        <f>LOOKUP(BV$5, Calculations!$I$4:$QJ$4, Calculations!$I390:$QJ390)</f>
        <v>29079.573654608517</v>
      </c>
      <c r="BW47" s="51">
        <f>LOOKUP(BW$5, Calculations!$I$4:$QJ$4, Calculations!$I390:$QJ390)</f>
        <v>27343.258638571169</v>
      </c>
      <c r="BX47" s="51">
        <f>LOOKUP(BX$5, Calculations!$I$4:$QJ$4, Calculations!$I390:$QJ390)</f>
        <v>25554.331541232874</v>
      </c>
      <c r="BY47" s="51">
        <f>LOOKUP(BY$5, Calculations!$I$4:$QJ$4, Calculations!$I390:$QJ390)</f>
        <v>23711.198163918125</v>
      </c>
      <c r="BZ47" s="51">
        <f>LOOKUP(BZ$5, Calculations!$I$4:$QJ$4, Calculations!$I390:$QJ390)</f>
        <v>21812.216002137364</v>
      </c>
      <c r="CA47" s="51">
        <f>LOOKUP(CA$5, Calculations!$I$4:$QJ$4, Calculations!$I390:$QJ390)</f>
        <v>19855.692781872483</v>
      </c>
      <c r="CB47" s="51">
        <f>LOOKUP(CB$5, Calculations!$I$4:$QJ$4, Calculations!$I390:$QJ390)</f>
        <v>17839.884951510357</v>
      </c>
      <c r="CC47" s="51">
        <f>LOOKUP(CC$5, Calculations!$I$4:$QJ$4, Calculations!$I390:$QJ390)</f>
        <v>15762.996128080433</v>
      </c>
      <c r="CD47" s="51">
        <f>LOOKUP(CD$5, Calculations!$I$4:$QJ$4, Calculations!$I390:$QJ390)</f>
        <v>13623.175496411757</v>
      </c>
      <c r="CE47" s="51">
        <f>LOOKUP(CE$5, Calculations!$I$4:$QJ$4, Calculations!$I390:$QJ390)</f>
        <v>11418.516159782885</v>
      </c>
      <c r="CF47" s="51">
        <f>LOOKUP(CF$5, Calculations!$I$4:$QJ$4, Calculations!$I390:$QJ390)</f>
        <v>9147.0534405948238</v>
      </c>
      <c r="CG47" s="51">
        <f>LOOKUP(CG$5, Calculations!$I$4:$QJ$4, Calculations!$I390:$QJ390)</f>
        <v>6806.7631295526444</v>
      </c>
      <c r="CH47" s="51">
        <f>LOOKUP(CH$5, Calculations!$I$4:$QJ$4, Calculations!$I390:$QJ390)</f>
        <v>4395.5596817955757</v>
      </c>
      <c r="CI47" s="51">
        <f>LOOKUP(CI$5, Calculations!$I$4:$QJ$4, Calculations!$I390:$QJ390)</f>
        <v>1911.2943583680208</v>
      </c>
      <c r="CJ47" s="51">
        <f>LOOKUP(CJ$5, Calculations!$I$4:$QJ$4, Calculations!$I390:$QJ390)</f>
        <v>-648.24668862471276</v>
      </c>
      <c r="CK47" s="51">
        <f>LOOKUP(CK$5, Calculations!$I$4:$QJ$4, Calculations!$I390:$QJ390)</f>
        <v>-3285.3443888823731</v>
      </c>
      <c r="CL47" s="51">
        <f>LOOKUP(CL$5, Calculations!$I$4:$QJ$4, Calculations!$I390:$QJ390)</f>
        <v>-6002.3487865555417</v>
      </c>
      <c r="CM47" s="51">
        <f>LOOKUP(CM$5, Calculations!$I$4:$QJ$4, Calculations!$I390:$QJ390)</f>
        <v>-8801.6811344826019</v>
      </c>
      <c r="CN47" s="51">
        <f>LOOKUP(CN$5, Calculations!$I$4:$QJ$4, Calculations!$I390:$QJ390)</f>
        <v>-11685.836051884202</v>
      </c>
      <c r="CO47" s="51">
        <f>LOOKUP(CO$5, Calculations!$I$4:$QJ$4, Calculations!$I390:$QJ390)</f>
        <v>-14657.383747437987</v>
      </c>
      <c r="CP47" s="51">
        <f>LOOKUP(CP$5, Calculations!$I$4:$QJ$4, Calculations!$I390:$QJ390)</f>
        <v>-17718.972309714751</v>
      </c>
      <c r="CQ47" s="51">
        <f>LOOKUP(CQ$5, Calculations!$I$4:$QJ$4, Calculations!$I390:$QJ390)</f>
        <v>-20873.330067017057</v>
      </c>
      <c r="CR47" s="51">
        <f>LOOKUP(CR$5, Calculations!$I$4:$QJ$4, Calculations!$I390:$QJ390)</f>
        <v>-24123.268018723385</v>
      </c>
      <c r="CS47" s="51">
        <f>LOOKUP(CS$5, Calculations!$I$4:$QJ$4, Calculations!$I390:$QJ390)</f>
        <v>-27471.682340304367</v>
      </c>
      <c r="CT47" s="51">
        <f>LOOKUP(CT$5, Calculations!$I$4:$QJ$4, Calculations!$I390:$QJ390)</f>
        <v>-30921.556964243573</v>
      </c>
      <c r="CU47" s="51">
        <f>LOOKUP(CU$5, Calculations!$I$4:$QJ$4, Calculations!$I390:$QJ390)</f>
        <v>-34475.966239162764</v>
      </c>
      <c r="CV47" s="51">
        <f>LOOKUP(CV$5, Calculations!$I$4:$QJ$4, Calculations!$I390:$QJ390)</f>
        <v>-38138.077669521277</v>
      </c>
      <c r="CW47" s="51">
        <f>LOOKUP(CW$5, Calculations!$I$4:$QJ$4, Calculations!$I390:$QJ390)</f>
        <v>-41911.154738331083</v>
      </c>
      <c r="CX47" s="51">
        <f>LOOKUP(CX$5, Calculations!$I$4:$QJ$4, Calculations!$I390:$QJ390)</f>
        <v>-45798.559815402899</v>
      </c>
      <c r="CY47" s="51">
        <f>LOOKUP(CY$5, Calculations!$I$4:$QJ$4, Calculations!$I390:$QJ390)</f>
        <v>-49803.757153715065</v>
      </c>
      <c r="CZ47" s="51">
        <f>LOOKUP(CZ$5, Calculations!$I$4:$QJ$4, Calculations!$I390:$QJ390)</f>
        <v>-53930.315976575424</v>
      </c>
      <c r="DA47" s="51">
        <f>LOOKUP(DA$5, Calculations!$I$4:$QJ$4, Calculations!$I390:$QJ390)</f>
        <v>-58181.913658327278</v>
      </c>
      <c r="DB47" s="51">
        <f>LOOKUP(DB$5, Calculations!$I$4:$QJ$4, Calculations!$I390:$QJ390)</f>
        <v>-62562.339001433902</v>
      </c>
      <c r="DC47" s="51">
        <f>LOOKUP(DC$5, Calculations!$I$4:$QJ$4, Calculations!$I390:$QJ390)</f>
        <v>0</v>
      </c>
      <c r="DD47" s="51">
        <f>LOOKUP(DD$5, Calculations!$I$4:$QJ$4, Calculations!$I390:$QJ390)</f>
        <v>0</v>
      </c>
      <c r="DE47" s="51">
        <f>LOOKUP(DE$5, Calculations!$I$4:$QJ$4, Calculations!$I390:$QJ390)</f>
        <v>0</v>
      </c>
      <c r="DF47" s="51">
        <f>LOOKUP(DF$5, Calculations!$I$4:$QJ$4, Calculations!$I390:$QJ390)</f>
        <v>0</v>
      </c>
      <c r="DG47" s="51">
        <f>LOOKUP(DG$5, Calculations!$I$4:$QJ$4, Calculations!$I390:$QJ390)</f>
        <v>0</v>
      </c>
      <c r="DH47" s="51">
        <f>LOOKUP(DH$5, Calculations!$I$4:$QJ$4, Calculations!$I390:$QJ390)</f>
        <v>0</v>
      </c>
      <c r="DI47" s="51">
        <f>LOOKUP(DI$5, Calculations!$I$4:$QJ$4, Calculations!$I390:$QJ390)</f>
        <v>0</v>
      </c>
      <c r="DJ47" s="51">
        <f>LOOKUP(DJ$5, Calculations!$I$4:$QJ$4, Calculations!$I390:$QJ390)</f>
        <v>0</v>
      </c>
      <c r="DK47" s="51">
        <f>LOOKUP(DK$5, Calculations!$I$4:$QJ$4, Calculations!$I390:$QJ390)</f>
        <v>0</v>
      </c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  <c r="EB47" s="51"/>
      <c r="EC47" s="51"/>
      <c r="ED47" s="51"/>
      <c r="EE47" s="51"/>
      <c r="EF47" s="51"/>
      <c r="EG47" s="51"/>
      <c r="EH47" s="51"/>
      <c r="EI47" s="51"/>
      <c r="EJ47" s="51"/>
      <c r="EK47" s="51"/>
      <c r="EL47" s="51"/>
      <c r="EM47" s="51"/>
      <c r="EN47" s="51"/>
      <c r="EO47" s="51"/>
      <c r="EP47" s="51"/>
      <c r="EQ47" s="51"/>
      <c r="ER47" s="51"/>
      <c r="ES47" s="51"/>
      <c r="ET47" s="51"/>
      <c r="EU47" s="51"/>
      <c r="EV47" s="51"/>
      <c r="EW47" s="51"/>
      <c r="EX47" s="51"/>
      <c r="EY47" s="51"/>
      <c r="EZ47" s="51"/>
      <c r="FA47" s="51"/>
    </row>
    <row r="48" spans="2:157" ht="15" customHeight="1">
      <c r="C48" s="75" t="str">
        <f>Calculations!C391</f>
        <v>Accrued Interest: Senior Debt</v>
      </c>
      <c r="E48" s="50" t="str">
        <f>Calculations!E391</f>
        <v>EUR</v>
      </c>
      <c r="G48" s="4"/>
      <c r="H48" s="51">
        <f>LOOKUP(H$5, Calculations!$I$4:$QJ$4, Calculations!$I391:$QJ391)</f>
        <v>0</v>
      </c>
      <c r="I48" s="51">
        <f>LOOKUP(I$5, Calculations!$I$4:$QJ$4, Calculations!$I391:$QJ391)</f>
        <v>0</v>
      </c>
      <c r="J48" s="51">
        <f>LOOKUP(J$5, Calculations!$I$4:$QJ$4, Calculations!$I391:$QJ391)</f>
        <v>0</v>
      </c>
      <c r="K48" s="51">
        <f>LOOKUP(K$5, Calculations!$I$4:$QJ$4, Calculations!$I391:$QJ391)</f>
        <v>0</v>
      </c>
      <c r="L48" s="51">
        <f>LOOKUP(L$5, Calculations!$I$4:$QJ$4, Calculations!$I391:$QJ391)</f>
        <v>0</v>
      </c>
      <c r="M48" s="51">
        <f>LOOKUP(M$5, Calculations!$I$4:$QJ$4, Calculations!$I391:$QJ391)</f>
        <v>0</v>
      </c>
      <c r="N48" s="51">
        <f>LOOKUP(N$5, Calculations!$I$4:$QJ$4, Calculations!$I391:$QJ391)</f>
        <v>0</v>
      </c>
      <c r="O48" s="51">
        <f>LOOKUP(O$5, Calculations!$I$4:$QJ$4, Calculations!$I391:$QJ391)</f>
        <v>0</v>
      </c>
      <c r="P48" s="51">
        <f>LOOKUP(P$5, Calculations!$I$4:$QJ$4, Calculations!$I391:$QJ391)</f>
        <v>104772.49331850406</v>
      </c>
      <c r="Q48" s="51">
        <f>LOOKUP(Q$5, Calculations!$I$4:$QJ$4, Calculations!$I391:$QJ391)</f>
        <v>69418.254562155475</v>
      </c>
      <c r="R48" s="51">
        <f>LOOKUP(R$5, Calculations!$I$4:$QJ$4, Calculations!$I391:$QJ391)</f>
        <v>68820.454159724541</v>
      </c>
      <c r="S48" s="51">
        <f>LOOKUP(S$5, Calculations!$I$4:$QJ$4, Calculations!$I391:$QJ391)</f>
        <v>68214.396270323312</v>
      </c>
      <c r="T48" s="51">
        <f>LOOKUP(T$5, Calculations!$I$4:$QJ$4, Calculations!$I391:$QJ391)</f>
        <v>67599.966832317237</v>
      </c>
      <c r="U48" s="51">
        <f>LOOKUP(U$5, Calculations!$I$4:$QJ$4, Calculations!$I391:$QJ391)</f>
        <v>66977.05020852499</v>
      </c>
      <c r="V48" s="51">
        <f>LOOKUP(V$5, Calculations!$I$4:$QJ$4, Calculations!$I391:$QJ391)</f>
        <v>66345.529164455307</v>
      </c>
      <c r="W48" s="51">
        <f>LOOKUP(W$5, Calculations!$I$4:$QJ$4, Calculations!$I391:$QJ391)</f>
        <v>65705.284846243201</v>
      </c>
      <c r="X48" s="51">
        <f>LOOKUP(X$5, Calculations!$I$4:$QJ$4, Calculations!$I391:$QJ391)</f>
        <v>65056.196758281309</v>
      </c>
      <c r="Y48" s="51">
        <f>LOOKUP(Y$5, Calculations!$I$4:$QJ$4, Calculations!$I391:$QJ391)</f>
        <v>64398.142740542346</v>
      </c>
      <c r="Z48" s="51">
        <f>LOOKUP(Z$5, Calculations!$I$4:$QJ$4, Calculations!$I391:$QJ391)</f>
        <v>63730.998945588246</v>
      </c>
      <c r="AA48" s="51">
        <f>LOOKUP(AA$5, Calculations!$I$4:$QJ$4, Calculations!$I391:$QJ391)</f>
        <v>63054.639815261806</v>
      </c>
      <c r="AB48" s="51">
        <f>LOOKUP(AB$5, Calculations!$I$4:$QJ$4, Calculations!$I391:$QJ391)</f>
        <v>62368.93805705625</v>
      </c>
      <c r="AC48" s="51">
        <f>LOOKUP(AC$5, Calculations!$I$4:$QJ$4, Calculations!$I391:$QJ391)</f>
        <v>61673.76462015853</v>
      </c>
      <c r="AD48" s="51">
        <f>LOOKUP(AD$5, Calculations!$I$4:$QJ$4, Calculations!$I391:$QJ391)</f>
        <v>60968.988671161584</v>
      </c>
      <c r="AE48" s="51">
        <f>LOOKUP(AE$5, Calculations!$I$4:$QJ$4, Calculations!$I391:$QJ391)</f>
        <v>60254.477569441209</v>
      </c>
      <c r="AF48" s="51">
        <f>LOOKUP(AF$5, Calculations!$I$4:$QJ$4, Calculations!$I391:$QJ391)</f>
        <v>59530.096842192666</v>
      </c>
      <c r="AG48" s="51">
        <f>LOOKUP(AG$5, Calculations!$I$4:$QJ$4, Calculations!$I391:$QJ391)</f>
        <v>58795.710159122689</v>
      </c>
      <c r="AH48" s="51">
        <f>LOOKUP(AH$5, Calculations!$I$4:$QJ$4, Calculations!$I391:$QJ391)</f>
        <v>58051.179306791644</v>
      </c>
      <c r="AI48" s="51">
        <f>LOOKUP(AI$5, Calculations!$I$4:$QJ$4, Calculations!$I391:$QJ391)</f>
        <v>57296.364162601501</v>
      </c>
      <c r="AJ48" s="51">
        <f>LOOKUP(AJ$5, Calculations!$I$4:$QJ$4, Calculations!$I391:$QJ391)</f>
        <v>56531.122668424359</v>
      </c>
      <c r="AK48" s="51">
        <f>LOOKUP(AK$5, Calculations!$I$4:$QJ$4, Calculations!$I391:$QJ391)</f>
        <v>55755.310803866778</v>
      </c>
      <c r="AL48" s="51">
        <f>LOOKUP(AL$5, Calculations!$I$4:$QJ$4, Calculations!$I391:$QJ391)</f>
        <v>54968.78255916472</v>
      </c>
      <c r="AM48" s="51">
        <f>LOOKUP(AM$5, Calculations!$I$4:$QJ$4, Calculations!$I391:$QJ391)</f>
        <v>54171.389907704208</v>
      </c>
      <c r="AN48" s="51">
        <f>LOOKUP(AN$5, Calculations!$I$4:$QJ$4, Calculations!$I391:$QJ391)</f>
        <v>53362.98277816231</v>
      </c>
      <c r="AO48" s="51">
        <f>LOOKUP(AO$5, Calculations!$I$4:$QJ$4, Calculations!$I391:$QJ391)</f>
        <v>52543.409026263311</v>
      </c>
      <c r="AP48" s="51">
        <f>LOOKUP(AP$5, Calculations!$I$4:$QJ$4, Calculations!$I391:$QJ391)</f>
        <v>51712.514406144823</v>
      </c>
      <c r="AQ48" s="51">
        <f>LOOKUP(AQ$5, Calculations!$I$4:$QJ$4, Calculations!$I391:$QJ391)</f>
        <v>50870.142541328278</v>
      </c>
      <c r="AR48" s="51">
        <f>LOOKUP(AR$5, Calculations!$I$4:$QJ$4, Calculations!$I391:$QJ391)</f>
        <v>50016.134895288502</v>
      </c>
      <c r="AS48" s="51">
        <f>LOOKUP(AS$5, Calculations!$I$4:$QJ$4, Calculations!$I391:$QJ391)</f>
        <v>49150.330741616752</v>
      </c>
      <c r="AT48" s="51">
        <f>LOOKUP(AT$5, Calculations!$I$4:$QJ$4, Calculations!$I391:$QJ391)</f>
        <v>48272.567133771518</v>
      </c>
      <c r="AU48" s="51">
        <f>LOOKUP(AU$5, Calculations!$I$4:$QJ$4, Calculations!$I391:$QJ391)</f>
        <v>47382.678874411693</v>
      </c>
      <c r="AV48" s="51">
        <f>LOOKUP(AV$5, Calculations!$I$4:$QJ$4, Calculations!$I391:$QJ391)</f>
        <v>46480.498484305936</v>
      </c>
      <c r="AW48" s="51">
        <f>LOOKUP(AW$5, Calculations!$I$4:$QJ$4, Calculations!$I391:$QJ391)</f>
        <v>45565.856170812636</v>
      </c>
      <c r="AX48" s="51">
        <f>LOOKUP(AX$5, Calculations!$I$4:$QJ$4, Calculations!$I391:$QJ391)</f>
        <v>44638.579795924568</v>
      </c>
      <c r="AY48" s="51">
        <f>LOOKUP(AY$5, Calculations!$I$4:$QJ$4, Calculations!$I391:$QJ391)</f>
        <v>43698.49484387206</v>
      </c>
      <c r="AZ48" s="51">
        <f>LOOKUP(AZ$5, Calculations!$I$4:$QJ$4, Calculations!$I391:$QJ391)</f>
        <v>42745.42438827864</v>
      </c>
      <c r="BA48" s="51">
        <f>LOOKUP(BA$5, Calculations!$I$4:$QJ$4, Calculations!$I391:$QJ391)</f>
        <v>41779.189058863107</v>
      </c>
      <c r="BB48" s="51">
        <f>LOOKUP(BB$5, Calculations!$I$4:$QJ$4, Calculations!$I391:$QJ391)</f>
        <v>40799.607007681552</v>
      </c>
      <c r="BC48" s="51">
        <f>LOOKUP(BC$5, Calculations!$I$4:$QJ$4, Calculations!$I391:$QJ391)</f>
        <v>39806.493874903113</v>
      </c>
      <c r="BD48" s="51">
        <f>LOOKUP(BD$5, Calculations!$I$4:$QJ$4, Calculations!$I391:$QJ391)</f>
        <v>38799.662754113</v>
      </c>
      <c r="BE48" s="51">
        <f>LOOKUP(BE$5, Calculations!$I$4:$QJ$4, Calculations!$I391:$QJ391)</f>
        <v>37778.924157136236</v>
      </c>
      <c r="BF48" s="51">
        <f>LOOKUP(BF$5, Calculations!$I$4:$QJ$4, Calculations!$I391:$QJ391)</f>
        <v>36744.085978375449</v>
      </c>
      <c r="BG48" s="51">
        <f>LOOKUP(BG$5, Calculations!$I$4:$QJ$4, Calculations!$I391:$QJ391)</f>
        <v>35694.953458656208</v>
      </c>
      <c r="BH48" s="51">
        <f>LOOKUP(BH$5, Calculations!$I$4:$QJ$4, Calculations!$I391:$QJ391)</f>
        <v>34631.329148572753</v>
      </c>
      <c r="BI48" s="51">
        <f>LOOKUP(BI$5, Calculations!$I$4:$QJ$4, Calculations!$I391:$QJ391)</f>
        <v>33553.012871327592</v>
      </c>
      <c r="BJ48" s="51">
        <f>LOOKUP(BJ$5, Calculations!$I$4:$QJ$4, Calculations!$I391:$QJ391)</f>
        <v>32459.801685057653</v>
      </c>
      <c r="BK48" s="51">
        <f>LOOKUP(BK$5, Calculations!$I$4:$QJ$4, Calculations!$I391:$QJ391)</f>
        <v>31351.489844640157</v>
      </c>
      <c r="BL48" s="51">
        <f>LOOKUP(BL$5, Calculations!$I$4:$QJ$4, Calculations!$I391:$QJ391)</f>
        <v>30227.868762970858</v>
      </c>
      <c r="BM48" s="51">
        <f>LOOKUP(BM$5, Calculations!$I$4:$QJ$4, Calculations!$I391:$QJ391)</f>
        <v>29088.726971707394</v>
      </c>
      <c r="BN48" s="51">
        <f>LOOKUP(BN$5, Calculations!$I$4:$QJ$4, Calculations!$I391:$QJ391)</f>
        <v>27933.850081470431</v>
      </c>
      <c r="BO48" s="51">
        <f>LOOKUP(BO$5, Calculations!$I$4:$QJ$4, Calculations!$I391:$QJ391)</f>
        <v>26763.020741495035</v>
      </c>
      <c r="BP48" s="51">
        <f>LOOKUP(BP$5, Calculations!$I$4:$QJ$4, Calculations!$I391:$QJ391)</f>
        <v>25576.018598724695</v>
      </c>
      <c r="BQ48" s="51">
        <f>LOOKUP(BQ$5, Calculations!$I$4:$QJ$4, Calculations!$I391:$QJ391)</f>
        <v>24372.620256340317</v>
      </c>
      <c r="BR48" s="51">
        <f>LOOKUP(BR$5, Calculations!$I$4:$QJ$4, Calculations!$I391:$QJ391)</f>
        <v>23152.599231716391</v>
      </c>
      <c r="BS48" s="51">
        <f>LOOKUP(BS$5, Calculations!$I$4:$QJ$4, Calculations!$I391:$QJ391)</f>
        <v>21915.72591379637</v>
      </c>
      <c r="BT48" s="51">
        <f>LOOKUP(BT$5, Calculations!$I$4:$QJ$4, Calculations!$I391:$QJ391)</f>
        <v>20661.7675198793</v>
      </c>
      <c r="BU48" s="51">
        <f>LOOKUP(BU$5, Calculations!$I$4:$QJ$4, Calculations!$I391:$QJ391)</f>
        <v>19390.48805180952</v>
      </c>
      <c r="BV48" s="51">
        <f>LOOKUP(BV$5, Calculations!$I$4:$QJ$4, Calculations!$I391:$QJ391)</f>
        <v>18101.648251561186</v>
      </c>
      <c r="BW48" s="51">
        <f>LOOKUP(BW$5, Calculations!$I$4:$QJ$4, Calculations!$I391:$QJ391)</f>
        <v>16795.005556209348</v>
      </c>
      <c r="BX48" s="51">
        <f>LOOKUP(BX$5, Calculations!$I$4:$QJ$4, Calculations!$I391:$QJ391)</f>
        <v>15470.314052278936</v>
      </c>
      <c r="BY48" s="51">
        <f>LOOKUP(BY$5, Calculations!$I$4:$QJ$4, Calculations!$I391:$QJ391)</f>
        <v>14127.324429463275</v>
      </c>
      <c r="BZ48" s="51">
        <f>LOOKUP(BZ$5, Calculations!$I$4:$QJ$4, Calculations!$I391:$QJ391)</f>
        <v>12765.783933703215</v>
      </c>
      <c r="CA48" s="51">
        <f>LOOKUP(CA$5, Calculations!$I$4:$QJ$4, Calculations!$I391:$QJ391)</f>
        <v>11385.436319618184</v>
      </c>
      <c r="CB48" s="51">
        <f>LOOKUP(CB$5, Calculations!$I$4:$QJ$4, Calculations!$I391:$QJ391)</f>
        <v>9986.0218022801619</v>
      </c>
      <c r="CC48" s="51">
        <f>LOOKUP(CC$5, Calculations!$I$4:$QJ$4, Calculations!$I391:$QJ391)</f>
        <v>8567.2770083214928</v>
      </c>
      <c r="CD48" s="51">
        <f>LOOKUP(CD$5, Calculations!$I$4:$QJ$4, Calculations!$I391:$QJ391)</f>
        <v>7128.9349263673448</v>
      </c>
      <c r="CE48" s="51">
        <f>LOOKUP(CE$5, Calculations!$I$4:$QJ$4, Calculations!$I391:$QJ391)</f>
        <v>5670.7248567834995</v>
      </c>
      <c r="CF48" s="51">
        <f>LOOKUP(CF$5, Calculations!$I$4:$QJ$4, Calculations!$I391:$QJ391)</f>
        <v>4192.3723607299835</v>
      </c>
      <c r="CG48" s="51">
        <f>LOOKUP(CG$5, Calculations!$I$4:$QJ$4, Calculations!$I391:$QJ391)</f>
        <v>2693.5992085109888</v>
      </c>
      <c r="CH48" s="51">
        <f>LOOKUP(CH$5, Calculations!$I$4:$QJ$4, Calculations!$I391:$QJ391)</f>
        <v>1174.1233272113323</v>
      </c>
      <c r="CI48" s="51">
        <f>LOOKUP(CI$5, Calculations!$I$4:$QJ$4, Calculations!$I391:$QJ391)</f>
        <v>0</v>
      </c>
      <c r="CJ48" s="51">
        <f>LOOKUP(CJ$5, Calculations!$I$4:$QJ$4, Calculations!$I391:$QJ391)</f>
        <v>0</v>
      </c>
      <c r="CK48" s="51">
        <f>LOOKUP(CK$5, Calculations!$I$4:$QJ$4, Calculations!$I391:$QJ391)</f>
        <v>0</v>
      </c>
      <c r="CL48" s="51">
        <f>LOOKUP(CL$5, Calculations!$I$4:$QJ$4, Calculations!$I391:$QJ391)</f>
        <v>0</v>
      </c>
      <c r="CM48" s="51">
        <f>LOOKUP(CM$5, Calculations!$I$4:$QJ$4, Calculations!$I391:$QJ391)</f>
        <v>0</v>
      </c>
      <c r="CN48" s="51">
        <f>LOOKUP(CN$5, Calculations!$I$4:$QJ$4, Calculations!$I391:$QJ391)</f>
        <v>0</v>
      </c>
      <c r="CO48" s="51">
        <f>LOOKUP(CO$5, Calculations!$I$4:$QJ$4, Calculations!$I391:$QJ391)</f>
        <v>0</v>
      </c>
      <c r="CP48" s="51">
        <f>LOOKUP(CP$5, Calculations!$I$4:$QJ$4, Calculations!$I391:$QJ391)</f>
        <v>0</v>
      </c>
      <c r="CQ48" s="51">
        <f>LOOKUP(CQ$5, Calculations!$I$4:$QJ$4, Calculations!$I391:$QJ391)</f>
        <v>0</v>
      </c>
      <c r="CR48" s="51">
        <f>LOOKUP(CR$5, Calculations!$I$4:$QJ$4, Calculations!$I391:$QJ391)</f>
        <v>0</v>
      </c>
      <c r="CS48" s="51">
        <f>LOOKUP(CS$5, Calculations!$I$4:$QJ$4, Calculations!$I391:$QJ391)</f>
        <v>0</v>
      </c>
      <c r="CT48" s="51">
        <f>LOOKUP(CT$5, Calculations!$I$4:$QJ$4, Calculations!$I391:$QJ391)</f>
        <v>0</v>
      </c>
      <c r="CU48" s="51">
        <f>LOOKUP(CU$5, Calculations!$I$4:$QJ$4, Calculations!$I391:$QJ391)</f>
        <v>0</v>
      </c>
      <c r="CV48" s="51">
        <f>LOOKUP(CV$5, Calculations!$I$4:$QJ$4, Calculations!$I391:$QJ391)</f>
        <v>0</v>
      </c>
      <c r="CW48" s="51">
        <f>LOOKUP(CW$5, Calculations!$I$4:$QJ$4, Calculations!$I391:$QJ391)</f>
        <v>0</v>
      </c>
      <c r="CX48" s="51">
        <f>LOOKUP(CX$5, Calculations!$I$4:$QJ$4, Calculations!$I391:$QJ391)</f>
        <v>0</v>
      </c>
      <c r="CY48" s="51">
        <f>LOOKUP(CY$5, Calculations!$I$4:$QJ$4, Calculations!$I391:$QJ391)</f>
        <v>0</v>
      </c>
      <c r="CZ48" s="51">
        <f>LOOKUP(CZ$5, Calculations!$I$4:$QJ$4, Calculations!$I391:$QJ391)</f>
        <v>0</v>
      </c>
      <c r="DA48" s="51">
        <f>LOOKUP(DA$5, Calculations!$I$4:$QJ$4, Calculations!$I391:$QJ391)</f>
        <v>0</v>
      </c>
      <c r="DB48" s="51">
        <f>LOOKUP(DB$5, Calculations!$I$4:$QJ$4, Calculations!$I391:$QJ391)</f>
        <v>0</v>
      </c>
      <c r="DC48" s="51">
        <f>LOOKUP(DC$5, Calculations!$I$4:$QJ$4, Calculations!$I391:$QJ391)</f>
        <v>0</v>
      </c>
      <c r="DD48" s="51">
        <f>LOOKUP(DD$5, Calculations!$I$4:$QJ$4, Calculations!$I391:$QJ391)</f>
        <v>0</v>
      </c>
      <c r="DE48" s="51">
        <f>LOOKUP(DE$5, Calculations!$I$4:$QJ$4, Calculations!$I391:$QJ391)</f>
        <v>0</v>
      </c>
      <c r="DF48" s="51">
        <f>LOOKUP(DF$5, Calculations!$I$4:$QJ$4, Calculations!$I391:$QJ391)</f>
        <v>0</v>
      </c>
      <c r="DG48" s="51">
        <f>LOOKUP(DG$5, Calculations!$I$4:$QJ$4, Calculations!$I391:$QJ391)</f>
        <v>0</v>
      </c>
      <c r="DH48" s="51">
        <f>LOOKUP(DH$5, Calculations!$I$4:$QJ$4, Calculations!$I391:$QJ391)</f>
        <v>0</v>
      </c>
      <c r="DI48" s="51">
        <f>LOOKUP(DI$5, Calculations!$I$4:$QJ$4, Calculations!$I391:$QJ391)</f>
        <v>0</v>
      </c>
      <c r="DJ48" s="51">
        <f>LOOKUP(DJ$5, Calculations!$I$4:$QJ$4, Calculations!$I391:$QJ391)</f>
        <v>0</v>
      </c>
      <c r="DK48" s="51">
        <f>LOOKUP(DK$5, Calculations!$I$4:$QJ$4, Calculations!$I391:$QJ391)</f>
        <v>0</v>
      </c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  <c r="EO48" s="51"/>
      <c r="EP48" s="51"/>
      <c r="EQ48" s="51"/>
      <c r="ER48" s="51"/>
      <c r="ES48" s="51"/>
      <c r="ET48" s="51"/>
      <c r="EU48" s="51"/>
      <c r="EV48" s="51"/>
      <c r="EW48" s="51"/>
      <c r="EX48" s="51"/>
      <c r="EY48" s="51"/>
      <c r="EZ48" s="51"/>
      <c r="FA48" s="51"/>
    </row>
    <row r="49" spans="1:157" ht="15" customHeight="1">
      <c r="C49" s="75" t="str">
        <f>Calculations!C392</f>
        <v>Income Tax Payable</v>
      </c>
      <c r="E49" s="50" t="str">
        <f>Calculations!E392</f>
        <v>EUR</v>
      </c>
      <c r="G49" s="4"/>
      <c r="H49" s="51">
        <f>LOOKUP(H$5, Calculations!$I$4:$QJ$4, Calculations!$I392:$QJ392)</f>
        <v>0</v>
      </c>
      <c r="I49" s="51">
        <f>LOOKUP(I$5, Calculations!$I$4:$QJ$4, Calculations!$I392:$QJ392)</f>
        <v>0</v>
      </c>
      <c r="J49" s="51">
        <f>LOOKUP(J$5, Calculations!$I$4:$QJ$4, Calculations!$I392:$QJ392)</f>
        <v>0</v>
      </c>
      <c r="K49" s="51">
        <f>LOOKUP(K$5, Calculations!$I$4:$QJ$4, Calculations!$I392:$QJ392)</f>
        <v>0</v>
      </c>
      <c r="L49" s="51">
        <f>LOOKUP(L$5, Calculations!$I$4:$QJ$4, Calculations!$I392:$QJ392)</f>
        <v>0</v>
      </c>
      <c r="M49" s="51">
        <f>LOOKUP(M$5, Calculations!$I$4:$QJ$4, Calculations!$I392:$QJ392)</f>
        <v>0</v>
      </c>
      <c r="N49" s="51">
        <f>LOOKUP(N$5, Calculations!$I$4:$QJ$4, Calculations!$I392:$QJ392)</f>
        <v>0</v>
      </c>
      <c r="O49" s="51">
        <f>LOOKUP(O$5, Calculations!$I$4:$QJ$4, Calculations!$I392:$QJ392)</f>
        <v>0</v>
      </c>
      <c r="P49" s="51">
        <f ca="1">LOOKUP(P$5, Calculations!$I$4:$QJ$4, Calculations!$I392:$QJ392)</f>
        <v>0</v>
      </c>
      <c r="Q49" s="51">
        <f ca="1">LOOKUP(Q$5, Calculations!$I$4:$QJ$4, Calculations!$I392:$QJ392)</f>
        <v>0</v>
      </c>
      <c r="R49" s="51">
        <f ca="1">LOOKUP(R$5, Calculations!$I$4:$QJ$4, Calculations!$I392:$QJ392)</f>
        <v>0</v>
      </c>
      <c r="S49" s="51">
        <f ca="1">LOOKUP(S$5, Calculations!$I$4:$QJ$4, Calculations!$I392:$QJ392)</f>
        <v>0</v>
      </c>
      <c r="T49" s="51">
        <f ca="1">LOOKUP(T$5, Calculations!$I$4:$QJ$4, Calculations!$I392:$QJ392)</f>
        <v>0</v>
      </c>
      <c r="U49" s="51">
        <f ca="1">LOOKUP(U$5, Calculations!$I$4:$QJ$4, Calculations!$I392:$QJ392)</f>
        <v>0</v>
      </c>
      <c r="V49" s="51">
        <f ca="1">LOOKUP(V$5, Calculations!$I$4:$QJ$4, Calculations!$I392:$QJ392)</f>
        <v>0</v>
      </c>
      <c r="W49" s="51">
        <f ca="1">LOOKUP(W$5, Calculations!$I$4:$QJ$4, Calculations!$I392:$QJ392)</f>
        <v>0</v>
      </c>
      <c r="X49" s="51">
        <f ca="1">LOOKUP(X$5, Calculations!$I$4:$QJ$4, Calculations!$I392:$QJ392)</f>
        <v>0</v>
      </c>
      <c r="Y49" s="51">
        <f ca="1">LOOKUP(Y$5, Calculations!$I$4:$QJ$4, Calculations!$I392:$QJ392)</f>
        <v>0</v>
      </c>
      <c r="Z49" s="51">
        <f ca="1">LOOKUP(Z$5, Calculations!$I$4:$QJ$4, Calculations!$I392:$QJ392)</f>
        <v>0</v>
      </c>
      <c r="AA49" s="51">
        <f ca="1">LOOKUP(AA$5, Calculations!$I$4:$QJ$4, Calculations!$I392:$QJ392)</f>
        <v>0</v>
      </c>
      <c r="AB49" s="51">
        <f ca="1">LOOKUP(AB$5, Calculations!$I$4:$QJ$4, Calculations!$I392:$QJ392)</f>
        <v>0</v>
      </c>
      <c r="AC49" s="51">
        <f ca="1">LOOKUP(AC$5, Calculations!$I$4:$QJ$4, Calculations!$I392:$QJ392)</f>
        <v>0</v>
      </c>
      <c r="AD49" s="51">
        <f ca="1">LOOKUP(AD$5, Calculations!$I$4:$QJ$4, Calculations!$I392:$QJ392)</f>
        <v>0</v>
      </c>
      <c r="AE49" s="51">
        <f ca="1">LOOKUP(AE$5, Calculations!$I$4:$QJ$4, Calculations!$I392:$QJ392)</f>
        <v>0</v>
      </c>
      <c r="AF49" s="51">
        <f ca="1">LOOKUP(AF$5, Calculations!$I$4:$QJ$4, Calculations!$I392:$QJ392)</f>
        <v>0</v>
      </c>
      <c r="AG49" s="51">
        <f ca="1">LOOKUP(AG$5, Calculations!$I$4:$QJ$4, Calculations!$I392:$QJ392)</f>
        <v>0</v>
      </c>
      <c r="AH49" s="51">
        <f ca="1">LOOKUP(AH$5, Calculations!$I$4:$QJ$4, Calculations!$I392:$QJ392)</f>
        <v>0</v>
      </c>
      <c r="AI49" s="51">
        <f ca="1">LOOKUP(AI$5, Calculations!$I$4:$QJ$4, Calculations!$I392:$QJ392)</f>
        <v>0</v>
      </c>
      <c r="AJ49" s="51">
        <f ca="1">LOOKUP(AJ$5, Calculations!$I$4:$QJ$4, Calculations!$I392:$QJ392)</f>
        <v>0</v>
      </c>
      <c r="AK49" s="51">
        <f ca="1">LOOKUP(AK$5, Calculations!$I$4:$QJ$4, Calculations!$I392:$QJ392)</f>
        <v>0</v>
      </c>
      <c r="AL49" s="51">
        <f ca="1">LOOKUP(AL$5, Calculations!$I$4:$QJ$4, Calculations!$I392:$QJ392)</f>
        <v>0</v>
      </c>
      <c r="AM49" s="51">
        <f ca="1">LOOKUP(AM$5, Calculations!$I$4:$QJ$4, Calculations!$I392:$QJ392)</f>
        <v>0</v>
      </c>
      <c r="AN49" s="51">
        <f ca="1">LOOKUP(AN$5, Calculations!$I$4:$QJ$4, Calculations!$I392:$QJ392)</f>
        <v>0</v>
      </c>
      <c r="AO49" s="51">
        <f ca="1">LOOKUP(AO$5, Calculations!$I$4:$QJ$4, Calculations!$I392:$QJ392)</f>
        <v>0</v>
      </c>
      <c r="AP49" s="51">
        <f ca="1">LOOKUP(AP$5, Calculations!$I$4:$QJ$4, Calculations!$I392:$QJ392)</f>
        <v>0</v>
      </c>
      <c r="AQ49" s="51">
        <f ca="1">LOOKUP(AQ$5, Calculations!$I$4:$QJ$4, Calculations!$I392:$QJ392)</f>
        <v>0</v>
      </c>
      <c r="AR49" s="51">
        <f ca="1">LOOKUP(AR$5, Calculations!$I$4:$QJ$4, Calculations!$I392:$QJ392)</f>
        <v>0</v>
      </c>
      <c r="AS49" s="51">
        <f ca="1">LOOKUP(AS$5, Calculations!$I$4:$QJ$4, Calculations!$I392:$QJ392)</f>
        <v>0</v>
      </c>
      <c r="AT49" s="51">
        <f ca="1">LOOKUP(AT$5, Calculations!$I$4:$QJ$4, Calculations!$I392:$QJ392)</f>
        <v>0</v>
      </c>
      <c r="AU49" s="51">
        <f ca="1">LOOKUP(AU$5, Calculations!$I$4:$QJ$4, Calculations!$I392:$QJ392)</f>
        <v>0</v>
      </c>
      <c r="AV49" s="51">
        <f ca="1">LOOKUP(AV$5, Calculations!$I$4:$QJ$4, Calculations!$I392:$QJ392)</f>
        <v>0</v>
      </c>
      <c r="AW49" s="51">
        <f ca="1">LOOKUP(AW$5, Calculations!$I$4:$QJ$4, Calculations!$I392:$QJ392)</f>
        <v>0</v>
      </c>
      <c r="AX49" s="51">
        <f ca="1">LOOKUP(AX$5, Calculations!$I$4:$QJ$4, Calculations!$I392:$QJ392)</f>
        <v>0</v>
      </c>
      <c r="AY49" s="51">
        <f ca="1">LOOKUP(AY$5, Calculations!$I$4:$QJ$4, Calculations!$I392:$QJ392)</f>
        <v>0</v>
      </c>
      <c r="AZ49" s="51">
        <f ca="1">LOOKUP(AZ$5, Calculations!$I$4:$QJ$4, Calculations!$I392:$QJ392)</f>
        <v>0</v>
      </c>
      <c r="BA49" s="51">
        <f ca="1">LOOKUP(BA$5, Calculations!$I$4:$QJ$4, Calculations!$I392:$QJ392)</f>
        <v>0</v>
      </c>
      <c r="BB49" s="51">
        <f ca="1">LOOKUP(BB$5, Calculations!$I$4:$QJ$4, Calculations!$I392:$QJ392)</f>
        <v>0</v>
      </c>
      <c r="BC49" s="51">
        <f ca="1">LOOKUP(BC$5, Calculations!$I$4:$QJ$4, Calculations!$I392:$QJ392)</f>
        <v>0</v>
      </c>
      <c r="BD49" s="51">
        <f ca="1">LOOKUP(BD$5, Calculations!$I$4:$QJ$4, Calculations!$I392:$QJ392)</f>
        <v>0</v>
      </c>
      <c r="BE49" s="51">
        <f ca="1">LOOKUP(BE$5, Calculations!$I$4:$QJ$4, Calculations!$I392:$QJ392)</f>
        <v>0</v>
      </c>
      <c r="BF49" s="51">
        <f ca="1">LOOKUP(BF$5, Calculations!$I$4:$QJ$4, Calculations!$I392:$QJ392)</f>
        <v>0</v>
      </c>
      <c r="BG49" s="51">
        <f ca="1">LOOKUP(BG$5, Calculations!$I$4:$QJ$4, Calculations!$I392:$QJ392)</f>
        <v>0</v>
      </c>
      <c r="BH49" s="51">
        <f ca="1">LOOKUP(BH$5, Calculations!$I$4:$QJ$4, Calculations!$I392:$QJ392)</f>
        <v>0</v>
      </c>
      <c r="BI49" s="51">
        <f ca="1">LOOKUP(BI$5, Calculations!$I$4:$QJ$4, Calculations!$I392:$QJ392)</f>
        <v>0</v>
      </c>
      <c r="BJ49" s="51">
        <f ca="1">LOOKUP(BJ$5, Calculations!$I$4:$QJ$4, Calculations!$I392:$QJ392)</f>
        <v>0</v>
      </c>
      <c r="BK49" s="51">
        <f ca="1">LOOKUP(BK$5, Calculations!$I$4:$QJ$4, Calculations!$I392:$QJ392)</f>
        <v>0</v>
      </c>
      <c r="BL49" s="51">
        <f ca="1">LOOKUP(BL$5, Calculations!$I$4:$QJ$4, Calculations!$I392:$QJ392)</f>
        <v>0</v>
      </c>
      <c r="BM49" s="51">
        <f ca="1">LOOKUP(BM$5, Calculations!$I$4:$QJ$4, Calculations!$I392:$QJ392)</f>
        <v>0</v>
      </c>
      <c r="BN49" s="51">
        <f ca="1">LOOKUP(BN$5, Calculations!$I$4:$QJ$4, Calculations!$I392:$QJ392)</f>
        <v>0</v>
      </c>
      <c r="BO49" s="51">
        <f ca="1">LOOKUP(BO$5, Calculations!$I$4:$QJ$4, Calculations!$I392:$QJ392)</f>
        <v>0</v>
      </c>
      <c r="BP49" s="51">
        <f ca="1">LOOKUP(BP$5, Calculations!$I$4:$QJ$4, Calculations!$I392:$QJ392)</f>
        <v>0</v>
      </c>
      <c r="BQ49" s="51">
        <f ca="1">LOOKUP(BQ$5, Calculations!$I$4:$QJ$4, Calculations!$I392:$QJ392)</f>
        <v>0</v>
      </c>
      <c r="BR49" s="51">
        <f ca="1">LOOKUP(BR$5, Calculations!$I$4:$QJ$4, Calculations!$I392:$QJ392)</f>
        <v>0</v>
      </c>
      <c r="BS49" s="51">
        <f ca="1">LOOKUP(BS$5, Calculations!$I$4:$QJ$4, Calculations!$I392:$QJ392)</f>
        <v>0</v>
      </c>
      <c r="BT49" s="51">
        <f ca="1">LOOKUP(BT$5, Calculations!$I$4:$QJ$4, Calculations!$I392:$QJ392)</f>
        <v>0</v>
      </c>
      <c r="BU49" s="51">
        <f ca="1">LOOKUP(BU$5, Calculations!$I$4:$QJ$4, Calculations!$I392:$QJ392)</f>
        <v>0</v>
      </c>
      <c r="BV49" s="51">
        <f ca="1">LOOKUP(BV$5, Calculations!$I$4:$QJ$4, Calculations!$I392:$QJ392)</f>
        <v>0</v>
      </c>
      <c r="BW49" s="51">
        <f ca="1">LOOKUP(BW$5, Calculations!$I$4:$QJ$4, Calculations!$I392:$QJ392)</f>
        <v>0</v>
      </c>
      <c r="BX49" s="51">
        <f ca="1">LOOKUP(BX$5, Calculations!$I$4:$QJ$4, Calculations!$I392:$QJ392)</f>
        <v>0</v>
      </c>
      <c r="BY49" s="51">
        <f ca="1">LOOKUP(BY$5, Calculations!$I$4:$QJ$4, Calculations!$I392:$QJ392)</f>
        <v>0</v>
      </c>
      <c r="BZ49" s="51">
        <f ca="1">LOOKUP(BZ$5, Calculations!$I$4:$QJ$4, Calculations!$I392:$QJ392)</f>
        <v>0</v>
      </c>
      <c r="CA49" s="51">
        <f ca="1">LOOKUP(CA$5, Calculations!$I$4:$QJ$4, Calculations!$I392:$QJ392)</f>
        <v>0</v>
      </c>
      <c r="CB49" s="51">
        <f ca="1">LOOKUP(CB$5, Calculations!$I$4:$QJ$4, Calculations!$I392:$QJ392)</f>
        <v>0</v>
      </c>
      <c r="CC49" s="51">
        <f ca="1">LOOKUP(CC$5, Calculations!$I$4:$QJ$4, Calculations!$I392:$QJ392)</f>
        <v>0</v>
      </c>
      <c r="CD49" s="51">
        <f ca="1">LOOKUP(CD$5, Calculations!$I$4:$QJ$4, Calculations!$I392:$QJ392)</f>
        <v>0</v>
      </c>
      <c r="CE49" s="51">
        <f ca="1">LOOKUP(CE$5, Calculations!$I$4:$QJ$4, Calculations!$I392:$QJ392)</f>
        <v>0</v>
      </c>
      <c r="CF49" s="51">
        <f ca="1">LOOKUP(CF$5, Calculations!$I$4:$QJ$4, Calculations!$I392:$QJ392)</f>
        <v>0</v>
      </c>
      <c r="CG49" s="51">
        <f ca="1">LOOKUP(CG$5, Calculations!$I$4:$QJ$4, Calculations!$I392:$QJ392)</f>
        <v>0</v>
      </c>
      <c r="CH49" s="51">
        <f ca="1">LOOKUP(CH$5, Calculations!$I$4:$QJ$4, Calculations!$I392:$QJ392)</f>
        <v>0</v>
      </c>
      <c r="CI49" s="51">
        <f ca="1">LOOKUP(CI$5, Calculations!$I$4:$QJ$4, Calculations!$I392:$QJ392)</f>
        <v>0</v>
      </c>
      <c r="CJ49" s="51">
        <f ca="1">LOOKUP(CJ$5, Calculations!$I$4:$QJ$4, Calculations!$I392:$QJ392)</f>
        <v>0</v>
      </c>
      <c r="CK49" s="51">
        <f ca="1">LOOKUP(CK$5, Calculations!$I$4:$QJ$4, Calculations!$I392:$QJ392)</f>
        <v>0</v>
      </c>
      <c r="CL49" s="51">
        <f ca="1">LOOKUP(CL$5, Calculations!$I$4:$QJ$4, Calculations!$I392:$QJ392)</f>
        <v>6624.245572347314</v>
      </c>
      <c r="CM49" s="51">
        <f ca="1">LOOKUP(CM$5, Calculations!$I$4:$QJ$4, Calculations!$I392:$QJ392)</f>
        <v>0</v>
      </c>
      <c r="CN49" s="51">
        <f ca="1">LOOKUP(CN$5, Calculations!$I$4:$QJ$4, Calculations!$I392:$QJ392)</f>
        <v>13496.674074177357</v>
      </c>
      <c r="CO49" s="51">
        <f ca="1">LOOKUP(CO$5, Calculations!$I$4:$QJ$4, Calculations!$I392:$QJ392)</f>
        <v>21349.968033394747</v>
      </c>
      <c r="CP49" s="51">
        <f ca="1">LOOKUP(CP$5, Calculations!$I$4:$QJ$4, Calculations!$I392:$QJ392)</f>
        <v>18278.36518370088</v>
      </c>
      <c r="CQ49" s="51">
        <f ca="1">LOOKUP(CQ$5, Calculations!$I$4:$QJ$4, Calculations!$I392:$QJ392)</f>
        <v>665.27204135288048</v>
      </c>
      <c r="CR49" s="51">
        <f ca="1">LOOKUP(CR$5, Calculations!$I$4:$QJ$4, Calculations!$I392:$QJ392)</f>
        <v>14257.654179870497</v>
      </c>
      <c r="CS49" s="51">
        <f ca="1">LOOKUP(CS$5, Calculations!$I$4:$QJ$4, Calculations!$I392:$QJ392)</f>
        <v>22067.723483738431</v>
      </c>
      <c r="CT49" s="51">
        <f ca="1">LOOKUP(CT$5, Calculations!$I$4:$QJ$4, Calculations!$I392:$QJ392)</f>
        <v>19062.047285229775</v>
      </c>
      <c r="CU49" s="51">
        <f ca="1">LOOKUP(CU$5, Calculations!$I$4:$QJ$4, Calculations!$I392:$QJ392)</f>
        <v>1660.0642374711279</v>
      </c>
      <c r="CV49" s="51">
        <f ca="1">LOOKUP(CV$5, Calculations!$I$4:$QJ$4, Calculations!$I392:$QJ392)</f>
        <v>15153.216704327611</v>
      </c>
      <c r="CW49" s="51">
        <f ca="1">LOOKUP(CW$5, Calculations!$I$4:$QJ$4, Calculations!$I392:$QJ392)</f>
        <v>22924.84316126036</v>
      </c>
      <c r="CX49" s="51">
        <f ca="1">LOOKUP(CX$5, Calculations!$I$4:$QJ$4, Calculations!$I392:$QJ392)</f>
        <v>19988.920754121187</v>
      </c>
      <c r="CY49" s="51">
        <f ca="1">LOOKUP(CY$5, Calculations!$I$4:$QJ$4, Calculations!$I392:$QJ392)</f>
        <v>2800.5655937984102</v>
      </c>
      <c r="CZ49" s="51">
        <f ca="1">LOOKUP(CZ$5, Calculations!$I$4:$QJ$4, Calculations!$I392:$QJ392)</f>
        <v>16200.199039742116</v>
      </c>
      <c r="DA49" s="51">
        <f ca="1">LOOKUP(DA$5, Calculations!$I$4:$QJ$4, Calculations!$I392:$QJ392)</f>
        <v>23938.668742502632</v>
      </c>
      <c r="DB49" s="51">
        <f ca="1">LOOKUP(DB$5, Calculations!$I$4:$QJ$4, Calculations!$I392:$QJ392)</f>
        <v>21076.857776947239</v>
      </c>
      <c r="DC49" s="51">
        <f ca="1">LOOKUP(DC$5, Calculations!$I$4:$QJ$4, Calculations!$I392:$QJ392)</f>
        <v>0</v>
      </c>
      <c r="DD49" s="51">
        <f ca="1">LOOKUP(DD$5, Calculations!$I$4:$QJ$4, Calculations!$I392:$QJ392)</f>
        <v>11362.671130952478</v>
      </c>
      <c r="DE49" s="51">
        <f ca="1">LOOKUP(DE$5, Calculations!$I$4:$QJ$4, Calculations!$I392:$QJ392)</f>
        <v>18669.4095397684</v>
      </c>
      <c r="DF49" s="51">
        <f ca="1">LOOKUP(DF$5, Calculations!$I$4:$QJ$4, Calculations!$I392:$QJ392)</f>
        <v>15469.980488857102</v>
      </c>
      <c r="DG49" s="51">
        <f ca="1">LOOKUP(DG$5, Calculations!$I$4:$QJ$4, Calculations!$I392:$QJ392)</f>
        <v>0</v>
      </c>
      <c r="DH49" s="51">
        <f ca="1">LOOKUP(DH$5, Calculations!$I$4:$QJ$4, Calculations!$I392:$QJ392)</f>
        <v>11079.098583746874</v>
      </c>
      <c r="DI49" s="51">
        <f ca="1">LOOKUP(DI$5, Calculations!$I$4:$QJ$4, Calculations!$I392:$QJ392)</f>
        <v>18313.741565648663</v>
      </c>
      <c r="DJ49" s="51">
        <f ca="1">LOOKUP(DJ$5, Calculations!$I$4:$QJ$4, Calculations!$I392:$QJ392)</f>
        <v>15146.160571320295</v>
      </c>
      <c r="DK49" s="51">
        <f ca="1">LOOKUP(DK$5, Calculations!$I$4:$QJ$4, Calculations!$I392:$QJ392)</f>
        <v>0</v>
      </c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  <c r="EB49" s="51"/>
      <c r="EC49" s="51"/>
      <c r="ED49" s="51"/>
      <c r="EE49" s="51"/>
      <c r="EF49" s="51"/>
      <c r="EG49" s="51"/>
      <c r="EH49" s="51"/>
      <c r="EI49" s="51"/>
      <c r="EJ49" s="51"/>
      <c r="EK49" s="51"/>
      <c r="EL49" s="51"/>
      <c r="EM49" s="51"/>
      <c r="EN49" s="51"/>
      <c r="EO49" s="51"/>
      <c r="EP49" s="51"/>
      <c r="EQ49" s="51"/>
      <c r="ER49" s="51"/>
      <c r="ES49" s="51"/>
      <c r="ET49" s="51"/>
      <c r="EU49" s="51"/>
      <c r="EV49" s="51"/>
      <c r="EW49" s="51"/>
      <c r="EX49" s="51"/>
      <c r="EY49" s="51"/>
      <c r="EZ49" s="51"/>
      <c r="FA49" s="51"/>
    </row>
    <row r="50" spans="1:157" ht="15" customHeight="1">
      <c r="C50" s="75" t="str">
        <f>Calculations!C393</f>
        <v>Current Portion of Subordinated Debt</v>
      </c>
      <c r="E50" s="50" t="str">
        <f>Calculations!E393</f>
        <v>EUR</v>
      </c>
      <c r="G50" s="4"/>
      <c r="H50" s="51">
        <f>LOOKUP(H$5, Calculations!$I$4:$QJ$4, Calculations!$I393:$QJ393)</f>
        <v>0</v>
      </c>
      <c r="I50" s="51">
        <f>LOOKUP(I$5, Calculations!$I$4:$QJ$4, Calculations!$I393:$QJ393)</f>
        <v>0</v>
      </c>
      <c r="J50" s="51">
        <f>LOOKUP(J$5, Calculations!$I$4:$QJ$4, Calculations!$I393:$QJ393)</f>
        <v>0</v>
      </c>
      <c r="K50" s="51">
        <f>LOOKUP(K$5, Calculations!$I$4:$QJ$4, Calculations!$I393:$QJ393)</f>
        <v>0</v>
      </c>
      <c r="L50" s="51">
        <f>LOOKUP(L$5, Calculations!$I$4:$QJ$4, Calculations!$I393:$QJ393)</f>
        <v>0</v>
      </c>
      <c r="M50" s="51">
        <f>LOOKUP(M$5, Calculations!$I$4:$QJ$4, Calculations!$I393:$QJ393)</f>
        <v>0</v>
      </c>
      <c r="N50" s="51">
        <f>LOOKUP(N$5, Calculations!$I$4:$QJ$4, Calculations!$I393:$QJ393)</f>
        <v>30675.380747890464</v>
      </c>
      <c r="O50" s="51">
        <f>LOOKUP(O$5, Calculations!$I$4:$QJ$4, Calculations!$I393:$QJ393)</f>
        <v>46909.983574143393</v>
      </c>
      <c r="P50" s="51">
        <f>LOOKUP(P$5, Calculations!$I$4:$QJ$4, Calculations!$I393:$QJ393)</f>
        <v>63636.511100634612</v>
      </c>
      <c r="Q50" s="51">
        <f>LOOKUP(Q$5, Calculations!$I$4:$QJ$4, Calculations!$I393:$QJ393)</f>
        <v>65951.633948494957</v>
      </c>
      <c r="R50" s="51">
        <f>LOOKUP(R$5, Calculations!$I$4:$QJ$4, Calculations!$I393:$QJ393)</f>
        <v>67950.034408768304</v>
      </c>
      <c r="S50" s="51">
        <f>LOOKUP(S$5, Calculations!$I$4:$QJ$4, Calculations!$I393:$QJ393)</f>
        <v>70008.988401388371</v>
      </c>
      <c r="T50" s="51">
        <f>LOOKUP(T$5, Calculations!$I$4:$QJ$4, Calculations!$I393:$QJ393)</f>
        <v>72130.330758938828</v>
      </c>
      <c r="U50" s="51">
        <f>LOOKUP(U$5, Calculations!$I$4:$QJ$4, Calculations!$I393:$QJ393)</f>
        <v>74315.951911265409</v>
      </c>
      <c r="V50" s="51">
        <f>LOOKUP(V$5, Calculations!$I$4:$QJ$4, Calculations!$I393:$QJ393)</f>
        <v>76567.799570128656</v>
      </c>
      <c r="W50" s="51">
        <f>LOOKUP(W$5, Calculations!$I$4:$QJ$4, Calculations!$I393:$QJ393)</f>
        <v>78887.880464903123</v>
      </c>
      <c r="X50" s="51">
        <f>LOOKUP(X$5, Calculations!$I$4:$QJ$4, Calculations!$I393:$QJ393)</f>
        <v>81278.262130870149</v>
      </c>
      <c r="Y50" s="51">
        <f>LOOKUP(Y$5, Calculations!$I$4:$QJ$4, Calculations!$I393:$QJ393)</f>
        <v>83741.074751697655</v>
      </c>
      <c r="Z50" s="51">
        <f>LOOKUP(Z$5, Calculations!$I$4:$QJ$4, Calculations!$I393:$QJ393)</f>
        <v>86278.51305774886</v>
      </c>
      <c r="AA50" s="51">
        <f>LOOKUP(AA$5, Calculations!$I$4:$QJ$4, Calculations!$I393:$QJ393)</f>
        <v>88892.838281911711</v>
      </c>
      <c r="AB50" s="51">
        <f>LOOKUP(AB$5, Calculations!$I$4:$QJ$4, Calculations!$I393:$QJ393)</f>
        <v>91586.380174691934</v>
      </c>
      <c r="AC50" s="51">
        <f>LOOKUP(AC$5, Calculations!$I$4:$QJ$4, Calculations!$I393:$QJ393)</f>
        <v>94361.539080365284</v>
      </c>
      <c r="AD50" s="51">
        <f>LOOKUP(AD$5, Calculations!$I$4:$QJ$4, Calculations!$I393:$QJ393)</f>
        <v>97220.788076039418</v>
      </c>
      <c r="AE50" s="51">
        <f>LOOKUP(AE$5, Calculations!$I$4:$QJ$4, Calculations!$I393:$QJ393)</f>
        <v>100166.67517553151</v>
      </c>
      <c r="AF50" s="51">
        <f>LOOKUP(AF$5, Calculations!$I$4:$QJ$4, Calculations!$I393:$QJ393)</f>
        <v>103201.82560002527</v>
      </c>
      <c r="AG50" s="51">
        <f>LOOKUP(AG$5, Calculations!$I$4:$QJ$4, Calculations!$I393:$QJ393)</f>
        <v>106328.94411753163</v>
      </c>
      <c r="AH50" s="51">
        <f>LOOKUP(AH$5, Calculations!$I$4:$QJ$4, Calculations!$I393:$QJ393)</f>
        <v>109550.81745323697</v>
      </c>
      <c r="AI50" s="51">
        <f>LOOKUP(AI$5, Calculations!$I$4:$QJ$4, Calculations!$I393:$QJ393)</f>
        <v>112870.31677288751</v>
      </c>
      <c r="AJ50" s="51">
        <f>LOOKUP(AJ$5, Calculations!$I$4:$QJ$4, Calculations!$I393:$QJ393)</f>
        <v>116290.40024142279</v>
      </c>
      <c r="AK50" s="51">
        <f>LOOKUP(AK$5, Calculations!$I$4:$QJ$4, Calculations!$I393:$QJ393)</f>
        <v>119814.11565913814</v>
      </c>
      <c r="AL50" s="51">
        <f>LOOKUP(AL$5, Calculations!$I$4:$QJ$4, Calculations!$I393:$QJ393)</f>
        <v>123444.60317772569</v>
      </c>
      <c r="AM50" s="51">
        <f>LOOKUP(AM$5, Calculations!$I$4:$QJ$4, Calculations!$I393:$QJ393)</f>
        <v>127185.09809861395</v>
      </c>
      <c r="AN50" s="51">
        <f>LOOKUP(AN$5, Calculations!$I$4:$QJ$4, Calculations!$I393:$QJ393)</f>
        <v>131038.93375610004</v>
      </c>
      <c r="AO50" s="51">
        <f>LOOKUP(AO$5, Calculations!$I$4:$QJ$4, Calculations!$I393:$QJ393)</f>
        <v>135009.54448784364</v>
      </c>
      <c r="AP50" s="51">
        <f>LOOKUP(AP$5, Calculations!$I$4:$QJ$4, Calculations!$I393:$QJ393)</f>
        <v>139100.46869536978</v>
      </c>
      <c r="AQ50" s="51">
        <f>LOOKUP(AQ$5, Calculations!$I$4:$QJ$4, Calculations!$I393:$QJ393)</f>
        <v>143315.35199730817</v>
      </c>
      <c r="AR50" s="51">
        <f>LOOKUP(AR$5, Calculations!$I$4:$QJ$4, Calculations!$I393:$QJ393)</f>
        <v>147657.95047817862</v>
      </c>
      <c r="AS50" s="51">
        <f>LOOKUP(AS$5, Calculations!$I$4:$QJ$4, Calculations!$I393:$QJ393)</f>
        <v>152132.1340356179</v>
      </c>
      <c r="AT50" s="51">
        <f>LOOKUP(AT$5, Calculations!$I$4:$QJ$4, Calculations!$I393:$QJ393)</f>
        <v>156741.88982903116</v>
      </c>
      <c r="AU50" s="51">
        <f>LOOKUP(AU$5, Calculations!$I$4:$QJ$4, Calculations!$I393:$QJ393)</f>
        <v>161491.32583274064</v>
      </c>
      <c r="AV50" s="51">
        <f>LOOKUP(AV$5, Calculations!$I$4:$QJ$4, Calculations!$I393:$QJ393)</f>
        <v>166384.67449679849</v>
      </c>
      <c r="AW50" s="51">
        <f>LOOKUP(AW$5, Calculations!$I$4:$QJ$4, Calculations!$I393:$QJ393)</f>
        <v>171426.29651872598</v>
      </c>
      <c r="AX50" s="51">
        <f>LOOKUP(AX$5, Calculations!$I$4:$QJ$4, Calculations!$I393:$QJ393)</f>
        <v>176620.68472953991</v>
      </c>
      <c r="AY50" s="51">
        <f>LOOKUP(AY$5, Calculations!$I$4:$QJ$4, Calculations!$I393:$QJ393)</f>
        <v>181972.46809752972</v>
      </c>
      <c r="AZ50" s="51">
        <f>LOOKUP(AZ$5, Calculations!$I$4:$QJ$4, Calculations!$I393:$QJ393)</f>
        <v>187486.41585335298</v>
      </c>
      <c r="BA50" s="51">
        <f>LOOKUP(BA$5, Calculations!$I$4:$QJ$4, Calculations!$I393:$QJ393)</f>
        <v>193167.44174012542</v>
      </c>
      <c r="BB50" s="51">
        <f>LOOKUP(BB$5, Calculations!$I$4:$QJ$4, Calculations!$I393:$QJ393)</f>
        <v>199020.60839229292</v>
      </c>
      <c r="BC50" s="51">
        <f>LOOKUP(BC$5, Calculations!$I$4:$QJ$4, Calculations!$I393:$QJ393)</f>
        <v>205051.13184718782</v>
      </c>
      <c r="BD50" s="51">
        <f>LOOKUP(BD$5, Calculations!$I$4:$QJ$4, Calculations!$I393:$QJ393)</f>
        <v>211264.38619328945</v>
      </c>
      <c r="BE50" s="51">
        <f>LOOKUP(BE$5, Calculations!$I$4:$QJ$4, Calculations!$I393:$QJ393)</f>
        <v>217665.9083593323</v>
      </c>
      <c r="BF50" s="51">
        <f>LOOKUP(BF$5, Calculations!$I$4:$QJ$4, Calculations!$I393:$QJ393)</f>
        <v>224261.40304852842</v>
      </c>
      <c r="BG50" s="51">
        <f>LOOKUP(BG$5, Calculations!$I$4:$QJ$4, Calculations!$I393:$QJ393)</f>
        <v>231056.74782230187</v>
      </c>
      <c r="BH50" s="51">
        <f>LOOKUP(BH$5, Calculations!$I$4:$QJ$4, Calculations!$I393:$QJ393)</f>
        <v>238057.99833806546</v>
      </c>
      <c r="BI50" s="51">
        <f>LOOKUP(BI$5, Calculations!$I$4:$QJ$4, Calculations!$I393:$QJ393)</f>
        <v>245271.39374570717</v>
      </c>
      <c r="BJ50" s="51">
        <f>LOOKUP(BJ$5, Calculations!$I$4:$QJ$4, Calculations!$I393:$QJ393)</f>
        <v>252703.36224759585</v>
      </c>
      <c r="BK50" s="51">
        <f>LOOKUP(BK$5, Calculations!$I$4:$QJ$4, Calculations!$I393:$QJ393)</f>
        <v>260360.52682706021</v>
      </c>
      <c r="BL50" s="51">
        <f>LOOKUP(BL$5, Calculations!$I$4:$QJ$4, Calculations!$I393:$QJ393)</f>
        <v>268249.71115044696</v>
      </c>
      <c r="BM50" s="51">
        <f>LOOKUP(BM$5, Calculations!$I$4:$QJ$4, Calculations!$I393:$QJ393)</f>
        <v>276377.94564801664</v>
      </c>
      <c r="BN50" s="51">
        <f>LOOKUP(BN$5, Calculations!$I$4:$QJ$4, Calculations!$I393:$QJ393)</f>
        <v>284752.47377909726</v>
      </c>
      <c r="BO50" s="51">
        <f>LOOKUP(BO$5, Calculations!$I$4:$QJ$4, Calculations!$I393:$QJ393)</f>
        <v>293380.75848707766</v>
      </c>
      <c r="BP50" s="51">
        <f>LOOKUP(BP$5, Calculations!$I$4:$QJ$4, Calculations!$I393:$QJ393)</f>
        <v>302270.48884999461</v>
      </c>
      <c r="BQ50" s="51">
        <f>LOOKUP(BQ$5, Calculations!$I$4:$QJ$4, Calculations!$I393:$QJ393)</f>
        <v>311429.58693263831</v>
      </c>
      <c r="BR50" s="51">
        <f>LOOKUP(BR$5, Calculations!$I$4:$QJ$4, Calculations!$I393:$QJ393)</f>
        <v>320866.21484628419</v>
      </c>
      <c r="BS50" s="51">
        <f>LOOKUP(BS$5, Calculations!$I$4:$QJ$4, Calculations!$I393:$QJ393)</f>
        <v>330588.78202234145</v>
      </c>
      <c r="BT50" s="51">
        <f>LOOKUP(BT$5, Calculations!$I$4:$QJ$4, Calculations!$I393:$QJ393)</f>
        <v>340605.95270640036</v>
      </c>
      <c r="BU50" s="51">
        <f>LOOKUP(BU$5, Calculations!$I$4:$QJ$4, Calculations!$I393:$QJ393)</f>
        <v>350926.65367935703</v>
      </c>
      <c r="BV50" s="51">
        <f>LOOKUP(BV$5, Calculations!$I$4:$QJ$4, Calculations!$I393:$QJ393)</f>
        <v>361560.08221249521</v>
      </c>
      <c r="BW50" s="51">
        <f>LOOKUP(BW$5, Calculations!$I$4:$QJ$4, Calculations!$I393:$QJ393)</f>
        <v>372515.71426361601</v>
      </c>
      <c r="BX50" s="51">
        <f>LOOKUP(BX$5, Calculations!$I$4:$QJ$4, Calculations!$I393:$QJ393)</f>
        <v>383803.31292151782</v>
      </c>
      <c r="BY50" s="51">
        <f>LOOKUP(BY$5, Calculations!$I$4:$QJ$4, Calculations!$I393:$QJ393)</f>
        <v>395432.93710635277</v>
      </c>
      <c r="BZ50" s="51">
        <f>LOOKUP(BZ$5, Calculations!$I$4:$QJ$4, Calculations!$I393:$QJ393)</f>
        <v>407414.95053361234</v>
      </c>
      <c r="CA50" s="51">
        <f>LOOKUP(CA$5, Calculations!$I$4:$QJ$4, Calculations!$I393:$QJ393)</f>
        <v>419760.03094973136</v>
      </c>
      <c r="CB50" s="51">
        <f>LOOKUP(CB$5, Calculations!$I$4:$QJ$4, Calculations!$I393:$QJ393)</f>
        <v>432479.17964753916</v>
      </c>
      <c r="CC50" s="51">
        <f>LOOKUP(CC$5, Calculations!$I$4:$QJ$4, Calculations!$I393:$QJ393)</f>
        <v>445583.73127003922</v>
      </c>
      <c r="CD50" s="51">
        <f>LOOKUP(CD$5, Calculations!$I$4:$QJ$4, Calculations!$I393:$QJ393)</f>
        <v>459085.3639112527</v>
      </c>
      <c r="CE50" s="51">
        <f>LOOKUP(CE$5, Calculations!$I$4:$QJ$4, Calculations!$I393:$QJ393)</f>
        <v>472996.10952312755</v>
      </c>
      <c r="CF50" s="51">
        <f>LOOKUP(CF$5, Calculations!$I$4:$QJ$4, Calculations!$I393:$QJ393)</f>
        <v>455077.2856017325</v>
      </c>
      <c r="CG50" s="51">
        <f>LOOKUP(CG$5, Calculations!$I$4:$QJ$4, Calculations!$I393:$QJ393)</f>
        <v>338644.93181853951</v>
      </c>
      <c r="CH50" s="51">
        <f>LOOKUP(CH$5, Calculations!$I$4:$QJ$4, Calculations!$I393:$QJ393)</f>
        <v>218684.56128336198</v>
      </c>
      <c r="CI50" s="51">
        <f>LOOKUP(CI$5, Calculations!$I$4:$QJ$4, Calculations!$I393:$QJ393)</f>
        <v>95089.271560598048</v>
      </c>
      <c r="CJ50" s="51">
        <f>LOOKUP(CJ$5, Calculations!$I$4:$QJ$4, Calculations!$I393:$QJ393)</f>
        <v>-32251.079036055366</v>
      </c>
      <c r="CK50" s="51">
        <f>LOOKUP(CK$5, Calculations!$I$4:$QJ$4, Calculations!$I393:$QJ393)</f>
        <v>-163449.96959613796</v>
      </c>
      <c r="CL50" s="51">
        <f>LOOKUP(CL$5, Calculations!$I$4:$QJ$4, Calculations!$I393:$QJ393)</f>
        <v>-298624.31773908163</v>
      </c>
      <c r="CM50" s="51">
        <f>LOOKUP(CM$5, Calculations!$I$4:$QJ$4, Calculations!$I393:$QJ393)</f>
        <v>-437894.5838051046</v>
      </c>
      <c r="CN50" s="51">
        <f>LOOKUP(CN$5, Calculations!$I$4:$QJ$4, Calculations!$I393:$QJ393)</f>
        <v>-581384.87820319412</v>
      </c>
      <c r="CO50" s="51">
        <f>LOOKUP(CO$5, Calculations!$I$4:$QJ$4, Calculations!$I393:$QJ393)</f>
        <v>-729223.07201184018</v>
      </c>
      <c r="CP50" s="51">
        <f>LOOKUP(CP$5, Calculations!$I$4:$QJ$4, Calculations!$I393:$QJ393)</f>
        <v>-881540.91093108198</v>
      </c>
      <c r="CQ50" s="51">
        <f>LOOKUP(CQ$5, Calculations!$I$4:$QJ$4, Calculations!$I393:$QJ393)</f>
        <v>-1038474.1326874158</v>
      </c>
      <c r="CR50" s="51">
        <f>LOOKUP(CR$5, Calculations!$I$4:$QJ$4, Calculations!$I393:$QJ393)</f>
        <v>-1200162.5879961883</v>
      </c>
      <c r="CS50" s="51">
        <f>LOOKUP(CS$5, Calculations!$I$4:$QJ$4, Calculations!$I393:$QJ393)</f>
        <v>-1366750.365189272</v>
      </c>
      <c r="CT50" s="51">
        <f>LOOKUP(CT$5, Calculations!$I$4:$QJ$4, Calculations!$I393:$QJ393)</f>
        <v>-1538385.9186190832</v>
      </c>
      <c r="CU50" s="51">
        <f>LOOKUP(CU$5, Calculations!$I$4:$QJ$4, Calculations!$I393:$QJ393)</f>
        <v>-1715222.2009533711</v>
      </c>
      <c r="CV50" s="51">
        <f>LOOKUP(CV$5, Calculations!$I$4:$QJ$4, Calculations!$I393:$QJ393)</f>
        <v>-1897416.7994786703</v>
      </c>
      <c r="CW50" s="51">
        <f>LOOKUP(CW$5, Calculations!$I$4:$QJ$4, Calculations!$I393:$QJ393)</f>
        <v>-2085132.0765338847</v>
      </c>
      <c r="CX50" s="51">
        <f>LOOKUP(CX$5, Calculations!$I$4:$QJ$4, Calculations!$I393:$QJ393)</f>
        <v>-2278535.3141991491</v>
      </c>
      <c r="CY50" s="51">
        <f>LOOKUP(CY$5, Calculations!$I$4:$QJ$4, Calculations!$I393:$QJ393)</f>
        <v>-2477798.8633689089</v>
      </c>
      <c r="CZ50" s="51">
        <f>LOOKUP(CZ$5, Calculations!$I$4:$QJ$4, Calculations!$I393:$QJ393)</f>
        <v>-2683100.2973420611</v>
      </c>
      <c r="DA50" s="51">
        <f>LOOKUP(DA$5, Calculations!$I$4:$QJ$4, Calculations!$I393:$QJ393)</f>
        <v>-2894622.5700660339</v>
      </c>
      <c r="DB50" s="51">
        <f>LOOKUP(DB$5, Calculations!$I$4:$QJ$4, Calculations!$I393:$QJ393)</f>
        <v>-3112554.179175816</v>
      </c>
      <c r="DC50" s="51">
        <f>LOOKUP(DC$5, Calculations!$I$4:$QJ$4, Calculations!$I393:$QJ393)</f>
        <v>0</v>
      </c>
      <c r="DD50" s="51">
        <f>LOOKUP(DD$5, Calculations!$I$4:$QJ$4, Calculations!$I393:$QJ393)</f>
        <v>0</v>
      </c>
      <c r="DE50" s="51">
        <f>LOOKUP(DE$5, Calculations!$I$4:$QJ$4, Calculations!$I393:$QJ393)</f>
        <v>0</v>
      </c>
      <c r="DF50" s="51">
        <f>LOOKUP(DF$5, Calculations!$I$4:$QJ$4, Calculations!$I393:$QJ393)</f>
        <v>0</v>
      </c>
      <c r="DG50" s="51">
        <f>LOOKUP(DG$5, Calculations!$I$4:$QJ$4, Calculations!$I393:$QJ393)</f>
        <v>0</v>
      </c>
      <c r="DH50" s="51">
        <f>LOOKUP(DH$5, Calculations!$I$4:$QJ$4, Calculations!$I393:$QJ393)</f>
        <v>0</v>
      </c>
      <c r="DI50" s="51">
        <f>LOOKUP(DI$5, Calculations!$I$4:$QJ$4, Calculations!$I393:$QJ393)</f>
        <v>0</v>
      </c>
      <c r="DJ50" s="51">
        <f>LOOKUP(DJ$5, Calculations!$I$4:$QJ$4, Calculations!$I393:$QJ393)</f>
        <v>0</v>
      </c>
      <c r="DK50" s="51">
        <f>LOOKUP(DK$5, Calculations!$I$4:$QJ$4, Calculations!$I393:$QJ393)</f>
        <v>0</v>
      </c>
      <c r="DL50" s="51"/>
      <c r="DM50" s="51"/>
      <c r="DN50" s="51"/>
      <c r="DO50" s="51"/>
      <c r="DP50" s="51"/>
      <c r="DQ50" s="51"/>
      <c r="DR50" s="51"/>
      <c r="DS50" s="51"/>
      <c r="DT50" s="51"/>
      <c r="DU50" s="51"/>
      <c r="DV50" s="51"/>
      <c r="DW50" s="51"/>
      <c r="DX50" s="51"/>
      <c r="DY50" s="51"/>
      <c r="DZ50" s="51"/>
      <c r="EA50" s="51"/>
      <c r="EB50" s="51"/>
      <c r="EC50" s="51"/>
      <c r="ED50" s="51"/>
      <c r="EE50" s="51"/>
      <c r="EF50" s="51"/>
      <c r="EG50" s="51"/>
      <c r="EH50" s="51"/>
      <c r="EI50" s="51"/>
      <c r="EJ50" s="51"/>
      <c r="EK50" s="51"/>
      <c r="EL50" s="51"/>
      <c r="EM50" s="51"/>
      <c r="EN50" s="51"/>
      <c r="EO50" s="51"/>
      <c r="EP50" s="51"/>
      <c r="EQ50" s="51"/>
      <c r="ER50" s="51"/>
      <c r="ES50" s="51"/>
      <c r="ET50" s="51"/>
      <c r="EU50" s="51"/>
      <c r="EV50" s="51"/>
      <c r="EW50" s="51"/>
      <c r="EX50" s="51"/>
      <c r="EY50" s="51"/>
      <c r="EZ50" s="51"/>
      <c r="FA50" s="51"/>
    </row>
    <row r="51" spans="1:157" ht="15" customHeight="1">
      <c r="C51" s="97" t="str">
        <f>Calculations!C394</f>
        <v>Current Portion of Senior Debt</v>
      </c>
      <c r="D51" s="37"/>
      <c r="E51" s="43" t="str">
        <f>Calculations!E394</f>
        <v>EUR</v>
      </c>
      <c r="F51" s="37"/>
      <c r="G51" s="63"/>
      <c r="H51" s="62">
        <f>LOOKUP(H$5, Calculations!$I$4:$QJ$4, Calculations!$I394:$QJ394)</f>
        <v>0</v>
      </c>
      <c r="I51" s="62">
        <f>LOOKUP(I$5, Calculations!$I$4:$QJ$4, Calculations!$I394:$QJ394)</f>
        <v>365000</v>
      </c>
      <c r="J51" s="62">
        <f>LOOKUP(J$5, Calculations!$I$4:$QJ$4, Calculations!$I394:$QJ394)</f>
        <v>940000</v>
      </c>
      <c r="K51" s="62">
        <f>LOOKUP(K$5, Calculations!$I$4:$QJ$4, Calculations!$I394:$QJ394)</f>
        <v>1915000</v>
      </c>
      <c r="L51" s="62">
        <f>LOOKUP(L$5, Calculations!$I$4:$QJ$4, Calculations!$I394:$QJ394)</f>
        <v>2740000</v>
      </c>
      <c r="M51" s="62">
        <f>LOOKUP(M$5, Calculations!$I$4:$QJ$4, Calculations!$I394:$QJ394)</f>
        <v>29414.386009041016</v>
      </c>
      <c r="N51" s="62">
        <f>LOOKUP(N$5, Calculations!$I$4:$QJ$4, Calculations!$I394:$QJ394)</f>
        <v>94479.866971271971</v>
      </c>
      <c r="O51" s="62">
        <f>LOOKUP(O$5, Calculations!$I$4:$QJ$4, Calculations!$I394:$QJ394)</f>
        <v>160444.10504218854</v>
      </c>
      <c r="P51" s="62">
        <f>LOOKUP(P$5, Calculations!$I$4:$QJ$4, Calculations!$I394:$QJ394)</f>
        <v>227319.51485899114</v>
      </c>
      <c r="Q51" s="62">
        <f>LOOKUP(Q$5, Calculations!$I$4:$QJ$4, Calculations!$I394:$QJ394)</f>
        <v>265704.29653467669</v>
      </c>
      <c r="R51" s="62">
        <f>LOOKUP(R$5, Calculations!$I$4:$QJ$4, Calculations!$I394:$QJ394)</f>
        <v>269374.50110071193</v>
      </c>
      <c r="S51" s="62">
        <f>LOOKUP(S$5, Calculations!$I$4:$QJ$4, Calculations!$I394:$QJ394)</f>
        <v>273095.40263225441</v>
      </c>
      <c r="T51" s="62">
        <f>LOOKUP(T$5, Calculations!$I$4:$QJ$4, Calculations!$I394:$QJ394)</f>
        <v>276867.70141242607</v>
      </c>
      <c r="U51" s="62">
        <f>LOOKUP(U$5, Calculations!$I$4:$QJ$4, Calculations!$I394:$QJ394)</f>
        <v>280692.10739744158</v>
      </c>
      <c r="V51" s="62">
        <f>LOOKUP(V$5, Calculations!$I$4:$QJ$4, Calculations!$I394:$QJ394)</f>
        <v>284569.34035022405</v>
      </c>
      <c r="W51" s="62">
        <f>LOOKUP(W$5, Calculations!$I$4:$QJ$4, Calculations!$I394:$QJ394)</f>
        <v>288500.12997586618</v>
      </c>
      <c r="X51" s="62">
        <f>LOOKUP(X$5, Calculations!$I$4:$QJ$4, Calculations!$I394:$QJ394)</f>
        <v>292485.21605896228</v>
      </c>
      <c r="Y51" s="62">
        <f>LOOKUP(Y$5, Calculations!$I$4:$QJ$4, Calculations!$I394:$QJ394)</f>
        <v>296525.34860283823</v>
      </c>
      <c r="Z51" s="62">
        <f>LOOKUP(Z$5, Calculations!$I$4:$QJ$4, Calculations!$I394:$QJ394)</f>
        <v>300621.28797070344</v>
      </c>
      <c r="AA51" s="62">
        <f>LOOKUP(AA$5, Calculations!$I$4:$QJ$4, Calculations!$I394:$QJ394)</f>
        <v>304773.80502875359</v>
      </c>
      <c r="AB51" s="62">
        <f>LOOKUP(AB$5, Calculations!$I$4:$QJ$4, Calculations!$I394:$QJ394)</f>
        <v>308983.68129124935</v>
      </c>
      <c r="AC51" s="62">
        <f>LOOKUP(AC$5, Calculations!$I$4:$QJ$4, Calculations!$I394:$QJ394)</f>
        <v>313251.70906759927</v>
      </c>
      <c r="AD51" s="62">
        <f>LOOKUP(AD$5, Calculations!$I$4:$QJ$4, Calculations!$I394:$QJ394)</f>
        <v>317578.69161147467</v>
      </c>
      <c r="AE51" s="62">
        <f>LOOKUP(AE$5, Calculations!$I$4:$QJ$4, Calculations!$I394:$QJ394)</f>
        <v>321965.44327198388</v>
      </c>
      <c r="AF51" s="62">
        <f>LOOKUP(AF$5, Calculations!$I$4:$QJ$4, Calculations!$I394:$QJ394)</f>
        <v>326412.78964693495</v>
      </c>
      <c r="AG51" s="62">
        <f>LOOKUP(AG$5, Calculations!$I$4:$QJ$4, Calculations!$I394:$QJ394)</f>
        <v>330921.5677382148</v>
      </c>
      <c r="AH51" s="62">
        <f>LOOKUP(AH$5, Calculations!$I$4:$QJ$4, Calculations!$I394:$QJ394)</f>
        <v>335492.62610931578</v>
      </c>
      <c r="AI51" s="62">
        <f>LOOKUP(AI$5, Calculations!$I$4:$QJ$4, Calculations!$I394:$QJ394)</f>
        <v>340126.82504503697</v>
      </c>
      <c r="AJ51" s="62">
        <f>LOOKUP(AJ$5, Calculations!$I$4:$QJ$4, Calculations!$I394:$QJ394)</f>
        <v>344825.0367133923</v>
      </c>
      <c r="AK51" s="62">
        <f>LOOKUP(AK$5, Calculations!$I$4:$QJ$4, Calculations!$I394:$QJ394)</f>
        <v>349588.14532975451</v>
      </c>
      <c r="AL51" s="62">
        <f>LOOKUP(AL$5, Calculations!$I$4:$QJ$4, Calculations!$I394:$QJ394)</f>
        <v>354417.04732326663</v>
      </c>
      <c r="AM51" s="62">
        <f>LOOKUP(AM$5, Calculations!$I$4:$QJ$4, Calculations!$I394:$QJ394)</f>
        <v>359312.65150555287</v>
      </c>
      <c r="AN51" s="62">
        <f>LOOKUP(AN$5, Calculations!$I$4:$QJ$4, Calculations!$I394:$QJ394)</f>
        <v>364275.87924175849</v>
      </c>
      <c r="AO51" s="62">
        <f>LOOKUP(AO$5, Calculations!$I$4:$QJ$4, Calculations!$I394:$QJ394)</f>
        <v>369307.66462395352</v>
      </c>
      <c r="AP51" s="62">
        <f>LOOKUP(AP$5, Calculations!$I$4:$QJ$4, Calculations!$I394:$QJ394)</f>
        <v>374408.95464693115</v>
      </c>
      <c r="AQ51" s="62">
        <f>LOOKUP(AQ$5, Calculations!$I$4:$QJ$4, Calculations!$I394:$QJ394)</f>
        <v>379580.70938643458</v>
      </c>
      <c r="AR51" s="62">
        <f>LOOKUP(AR$5, Calculations!$I$4:$QJ$4, Calculations!$I394:$QJ394)</f>
        <v>384823.90217984573</v>
      </c>
      <c r="AS51" s="62">
        <f>LOOKUP(AS$5, Calculations!$I$4:$QJ$4, Calculations!$I394:$QJ394)</f>
        <v>390139.51980936958</v>
      </c>
      <c r="AT51" s="62">
        <f>LOOKUP(AT$5, Calculations!$I$4:$QJ$4, Calculations!$I394:$QJ394)</f>
        <v>395528.56268774951</v>
      </c>
      <c r="AU51" s="62">
        <f>LOOKUP(AU$5, Calculations!$I$4:$QJ$4, Calculations!$I394:$QJ394)</f>
        <v>400992.04504654708</v>
      </c>
      <c r="AV51" s="62">
        <f>LOOKUP(AV$5, Calculations!$I$4:$QJ$4, Calculations!$I394:$QJ394)</f>
        <v>406530.99512702337</v>
      </c>
      <c r="AW51" s="62">
        <f>LOOKUP(AW$5, Calculations!$I$4:$QJ$4, Calculations!$I394:$QJ394)</f>
        <v>412146.45537365635</v>
      </c>
      <c r="AX51" s="62">
        <f>LOOKUP(AX$5, Calculations!$I$4:$QJ$4, Calculations!$I394:$QJ394)</f>
        <v>417839.48263033153</v>
      </c>
      <c r="AY51" s="62">
        <f>LOOKUP(AY$5, Calculations!$I$4:$QJ$4, Calculations!$I394:$QJ394)</f>
        <v>423611.14833924302</v>
      </c>
      <c r="AZ51" s="62">
        <f>LOOKUP(AZ$5, Calculations!$I$4:$QJ$4, Calculations!$I394:$QJ394)</f>
        <v>429462.53874254134</v>
      </c>
      <c r="BA51" s="62">
        <f>LOOKUP(BA$5, Calculations!$I$4:$QJ$4, Calculations!$I394:$QJ394)</f>
        <v>435394.75508676685</v>
      </c>
      <c r="BB51" s="62">
        <f>LOOKUP(BB$5, Calculations!$I$4:$QJ$4, Calculations!$I394:$QJ394)</f>
        <v>441408.91383010766</v>
      </c>
      <c r="BC51" s="62">
        <f>LOOKUP(BC$5, Calculations!$I$4:$QJ$4, Calculations!$I394:$QJ394)</f>
        <v>447506.14685251936</v>
      </c>
      <c r="BD51" s="62">
        <f>LOOKUP(BD$5, Calculations!$I$4:$QJ$4, Calculations!$I394:$QJ394)</f>
        <v>453687.60166874807</v>
      </c>
      <c r="BE51" s="62">
        <f>LOOKUP(BE$5, Calculations!$I$4:$QJ$4, Calculations!$I394:$QJ394)</f>
        <v>459954.44164429553</v>
      </c>
      <c r="BF51" s="62">
        <f>LOOKUP(BF$5, Calculations!$I$4:$QJ$4, Calculations!$I394:$QJ394)</f>
        <v>466307.84621436719</v>
      </c>
      <c r="BG51" s="62">
        <f>LOOKUP(BG$5, Calculations!$I$4:$QJ$4, Calculations!$I394:$QJ394)</f>
        <v>472749.01110584516</v>
      </c>
      <c r="BH51" s="62">
        <f>LOOKUP(BH$5, Calculations!$I$4:$QJ$4, Calculations!$I394:$QJ394)</f>
        <v>479279.14856232726</v>
      </c>
      <c r="BI51" s="62">
        <f>LOOKUP(BI$5, Calculations!$I$4:$QJ$4, Calculations!$I394:$QJ394)</f>
        <v>485899.48757227382</v>
      </c>
      <c r="BJ51" s="62">
        <f>LOOKUP(BJ$5, Calculations!$I$4:$QJ$4, Calculations!$I394:$QJ394)</f>
        <v>492611.27410030691</v>
      </c>
      <c r="BK51" s="62">
        <f>LOOKUP(BK$5, Calculations!$I$4:$QJ$4, Calculations!$I394:$QJ394)</f>
        <v>499415.77132170362</v>
      </c>
      <c r="BL51" s="62">
        <f>LOOKUP(BL$5, Calculations!$I$4:$QJ$4, Calculations!$I394:$QJ394)</f>
        <v>506314.25986012933</v>
      </c>
      <c r="BM51" s="62">
        <f>LOOKUP(BM$5, Calculations!$I$4:$QJ$4, Calculations!$I394:$QJ394)</f>
        <v>513308.03802865383</v>
      </c>
      <c r="BN51" s="62">
        <f>LOOKUP(BN$5, Calculations!$I$4:$QJ$4, Calculations!$I394:$QJ394)</f>
        <v>520398.42207409767</v>
      </c>
      <c r="BO51" s="62">
        <f>LOOKUP(BO$5, Calculations!$I$4:$QJ$4, Calculations!$I394:$QJ394)</f>
        <v>527586.74642475275</v>
      </c>
      <c r="BP51" s="62">
        <f>LOOKUP(BP$5, Calculations!$I$4:$QJ$4, Calculations!$I394:$QJ394)</f>
        <v>534874.36394152511</v>
      </c>
      <c r="BQ51" s="62">
        <f>LOOKUP(BQ$5, Calculations!$I$4:$QJ$4, Calculations!$I394:$QJ394)</f>
        <v>542262.64617254713</v>
      </c>
      <c r="BR51" s="62">
        <f>LOOKUP(BR$5, Calculations!$I$4:$QJ$4, Calculations!$I394:$QJ394)</f>
        <v>549752.98361130618</v>
      </c>
      <c r="BS51" s="62">
        <f>LOOKUP(BS$5, Calculations!$I$4:$QJ$4, Calculations!$I394:$QJ394)</f>
        <v>557346.78595833899</v>
      </c>
      <c r="BT51" s="62">
        <f>LOOKUP(BT$5, Calculations!$I$4:$QJ$4, Calculations!$I394:$QJ394)</f>
        <v>565045.48238654074</v>
      </c>
      <c r="BU51" s="62">
        <f>LOOKUP(BU$5, Calculations!$I$4:$QJ$4, Calculations!$I394:$QJ394)</f>
        <v>572850.5218101393</v>
      </c>
      <c r="BV51" s="62">
        <f>LOOKUP(BV$5, Calculations!$I$4:$QJ$4, Calculations!$I394:$QJ394)</f>
        <v>580763.37315738434</v>
      </c>
      <c r="BW51" s="62">
        <f>LOOKUP(BW$5, Calculations!$I$4:$QJ$4, Calculations!$I394:$QJ394)</f>
        <v>588785.5256470039</v>
      </c>
      <c r="BX51" s="62">
        <f>LOOKUP(BX$5, Calculations!$I$4:$QJ$4, Calculations!$I394:$QJ394)</f>
        <v>596918.48906847811</v>
      </c>
      <c r="BY51" s="62">
        <f>LOOKUP(BY$5, Calculations!$I$4:$QJ$4, Calculations!$I394:$QJ394)</f>
        <v>605163.79406618665</v>
      </c>
      <c r="BZ51" s="62">
        <f>LOOKUP(BZ$5, Calculations!$I$4:$QJ$4, Calculations!$I394:$QJ394)</f>
        <v>613522.99242747854</v>
      </c>
      <c r="CA51" s="62">
        <f>LOOKUP(CA$5, Calculations!$I$4:$QJ$4, Calculations!$I394:$QJ394)</f>
        <v>621997.65737472405</v>
      </c>
      <c r="CB51" s="62">
        <f>LOOKUP(CB$5, Calculations!$I$4:$QJ$4, Calculations!$I394:$QJ394)</f>
        <v>630589.38386139763</v>
      </c>
      <c r="CC51" s="62">
        <f>LOOKUP(CC$5, Calculations!$I$4:$QJ$4, Calculations!$I394:$QJ394)</f>
        <v>639299.78887225292</v>
      </c>
      <c r="CD51" s="62">
        <f>LOOKUP(CD$5, Calculations!$I$4:$QJ$4, Calculations!$I394:$QJ394)</f>
        <v>648130.51172764378</v>
      </c>
      <c r="CE51" s="62">
        <f>LOOKUP(CE$5, Calculations!$I$4:$QJ$4, Calculations!$I394:$QJ394)</f>
        <v>617210.09004124929</v>
      </c>
      <c r="CF51" s="62">
        <f>LOOKUP(CF$5, Calculations!$I$4:$QJ$4, Calculations!$I394:$QJ394)</f>
        <v>456304.01537772734</v>
      </c>
      <c r="CG51" s="62">
        <f>LOOKUP(CG$5, Calculations!$I$4:$QJ$4, Calculations!$I394:$QJ394)</f>
        <v>293175.32626033702</v>
      </c>
      <c r="CH51" s="62">
        <f>LOOKUP(CH$5, Calculations!$I$4:$QJ$4, Calculations!$I394:$QJ394)</f>
        <v>127793.32145532535</v>
      </c>
      <c r="CI51" s="62">
        <f>LOOKUP(CI$5, Calculations!$I$4:$QJ$4, Calculations!$I394:$QJ394)</f>
        <v>0</v>
      </c>
      <c r="CJ51" s="62">
        <f>LOOKUP(CJ$5, Calculations!$I$4:$QJ$4, Calculations!$I394:$QJ394)</f>
        <v>0</v>
      </c>
      <c r="CK51" s="62">
        <f>LOOKUP(CK$5, Calculations!$I$4:$QJ$4, Calculations!$I394:$QJ394)</f>
        <v>0</v>
      </c>
      <c r="CL51" s="62">
        <f>LOOKUP(CL$5, Calculations!$I$4:$QJ$4, Calculations!$I394:$QJ394)</f>
        <v>0</v>
      </c>
      <c r="CM51" s="62">
        <f>LOOKUP(CM$5, Calculations!$I$4:$QJ$4, Calculations!$I394:$QJ394)</f>
        <v>0</v>
      </c>
      <c r="CN51" s="62">
        <f>LOOKUP(CN$5, Calculations!$I$4:$QJ$4, Calculations!$I394:$QJ394)</f>
        <v>0</v>
      </c>
      <c r="CO51" s="62">
        <f>LOOKUP(CO$5, Calculations!$I$4:$QJ$4, Calculations!$I394:$QJ394)</f>
        <v>0</v>
      </c>
      <c r="CP51" s="62">
        <f>LOOKUP(CP$5, Calculations!$I$4:$QJ$4, Calculations!$I394:$QJ394)</f>
        <v>0</v>
      </c>
      <c r="CQ51" s="62">
        <f>LOOKUP(CQ$5, Calculations!$I$4:$QJ$4, Calculations!$I394:$QJ394)</f>
        <v>0</v>
      </c>
      <c r="CR51" s="62">
        <f>LOOKUP(CR$5, Calculations!$I$4:$QJ$4, Calculations!$I394:$QJ394)</f>
        <v>0</v>
      </c>
      <c r="CS51" s="62">
        <f>LOOKUP(CS$5, Calculations!$I$4:$QJ$4, Calculations!$I394:$QJ394)</f>
        <v>0</v>
      </c>
      <c r="CT51" s="62">
        <f>LOOKUP(CT$5, Calculations!$I$4:$QJ$4, Calculations!$I394:$QJ394)</f>
        <v>0</v>
      </c>
      <c r="CU51" s="62">
        <f>LOOKUP(CU$5, Calculations!$I$4:$QJ$4, Calculations!$I394:$QJ394)</f>
        <v>0</v>
      </c>
      <c r="CV51" s="62">
        <f>LOOKUP(CV$5, Calculations!$I$4:$QJ$4, Calculations!$I394:$QJ394)</f>
        <v>0</v>
      </c>
      <c r="CW51" s="62">
        <f>LOOKUP(CW$5, Calculations!$I$4:$QJ$4, Calculations!$I394:$QJ394)</f>
        <v>0</v>
      </c>
      <c r="CX51" s="62">
        <f>LOOKUP(CX$5, Calculations!$I$4:$QJ$4, Calculations!$I394:$QJ394)</f>
        <v>0</v>
      </c>
      <c r="CY51" s="62">
        <f>LOOKUP(CY$5, Calculations!$I$4:$QJ$4, Calculations!$I394:$QJ394)</f>
        <v>0</v>
      </c>
      <c r="CZ51" s="62">
        <f>LOOKUP(CZ$5, Calculations!$I$4:$QJ$4, Calculations!$I394:$QJ394)</f>
        <v>0</v>
      </c>
      <c r="DA51" s="62">
        <f>LOOKUP(DA$5, Calculations!$I$4:$QJ$4, Calculations!$I394:$QJ394)</f>
        <v>0</v>
      </c>
      <c r="DB51" s="62">
        <f>LOOKUP(DB$5, Calculations!$I$4:$QJ$4, Calculations!$I394:$QJ394)</f>
        <v>0</v>
      </c>
      <c r="DC51" s="62">
        <f>LOOKUP(DC$5, Calculations!$I$4:$QJ$4, Calculations!$I394:$QJ394)</f>
        <v>0</v>
      </c>
      <c r="DD51" s="62">
        <f>LOOKUP(DD$5, Calculations!$I$4:$QJ$4, Calculations!$I394:$QJ394)</f>
        <v>0</v>
      </c>
      <c r="DE51" s="62">
        <f>LOOKUP(DE$5, Calculations!$I$4:$QJ$4, Calculations!$I394:$QJ394)</f>
        <v>0</v>
      </c>
      <c r="DF51" s="62">
        <f>LOOKUP(DF$5, Calculations!$I$4:$QJ$4, Calculations!$I394:$QJ394)</f>
        <v>0</v>
      </c>
      <c r="DG51" s="62">
        <f>LOOKUP(DG$5, Calculations!$I$4:$QJ$4, Calculations!$I394:$QJ394)</f>
        <v>0</v>
      </c>
      <c r="DH51" s="62">
        <f>LOOKUP(DH$5, Calculations!$I$4:$QJ$4, Calculations!$I394:$QJ394)</f>
        <v>0</v>
      </c>
      <c r="DI51" s="62">
        <f>LOOKUP(DI$5, Calculations!$I$4:$QJ$4, Calculations!$I394:$QJ394)</f>
        <v>0</v>
      </c>
      <c r="DJ51" s="62">
        <f>LOOKUP(DJ$5, Calculations!$I$4:$QJ$4, Calculations!$I394:$QJ394)</f>
        <v>0</v>
      </c>
      <c r="DK51" s="62">
        <f>LOOKUP(DK$5, Calculations!$I$4:$QJ$4, Calculations!$I394:$QJ394)</f>
        <v>0</v>
      </c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/>
      <c r="EY51" s="62"/>
      <c r="EZ51" s="62"/>
      <c r="FA51" s="62"/>
    </row>
    <row r="52" spans="1:157" ht="15" customHeight="1">
      <c r="C52" s="15" t="str">
        <f>Calculations!C395</f>
        <v>Total Current Liabilities</v>
      </c>
      <c r="E52" s="44" t="str">
        <f>Calculations!E395</f>
        <v>EUR</v>
      </c>
      <c r="G52" s="4"/>
      <c r="H52" s="54">
        <f t="shared" ref="H52:BR52" si="117">SUM(H46:H51)</f>
        <v>0</v>
      </c>
      <c r="I52" s="54">
        <f t="shared" si="117"/>
        <v>365000</v>
      </c>
      <c r="J52" s="54">
        <f t="shared" si="117"/>
        <v>940000</v>
      </c>
      <c r="K52" s="54">
        <f t="shared" si="117"/>
        <v>1915000</v>
      </c>
      <c r="L52" s="54">
        <f t="shared" si="117"/>
        <v>2740000</v>
      </c>
      <c r="M52" s="54">
        <f t="shared" si="117"/>
        <v>29414.386009041016</v>
      </c>
      <c r="N52" s="54">
        <f t="shared" si="117"/>
        <v>125155.24771916243</v>
      </c>
      <c r="O52" s="54">
        <f t="shared" si="117"/>
        <v>207354.08861633192</v>
      </c>
      <c r="P52" s="54">
        <f t="shared" ca="1" si="117"/>
        <v>513232.76839125948</v>
      </c>
      <c r="Q52" s="54">
        <f t="shared" ca="1" si="117"/>
        <v>479591.28513115365</v>
      </c>
      <c r="R52" s="54">
        <f t="shared" ca="1" si="117"/>
        <v>484345.37112930184</v>
      </c>
      <c r="S52" s="54">
        <f t="shared" ca="1" si="117"/>
        <v>489192.85324725549</v>
      </c>
      <c r="T52" s="54">
        <f t="shared" ca="1" si="117"/>
        <v>494200.55440901732</v>
      </c>
      <c r="U52" s="54">
        <f t="shared" ca="1" si="117"/>
        <v>499241.27442602202</v>
      </c>
      <c r="V52" s="54">
        <f t="shared" ca="1" si="117"/>
        <v>504381.94751861715</v>
      </c>
      <c r="W52" s="54">
        <f t="shared" ca="1" si="117"/>
        <v>509624.87322876224</v>
      </c>
      <c r="X52" s="54">
        <f t="shared" ca="1" si="117"/>
        <v>515038.72068715567</v>
      </c>
      <c r="Y52" s="54">
        <f t="shared" ca="1" si="117"/>
        <v>520493.29035241331</v>
      </c>
      <c r="Z52" s="54">
        <f t="shared" ca="1" si="117"/>
        <v>526057.37561845151</v>
      </c>
      <c r="AA52" s="54">
        <f t="shared" ca="1" si="117"/>
        <v>531733.52465229377</v>
      </c>
      <c r="AB52" s="54">
        <f t="shared" ca="1" si="117"/>
        <v>537592.31992471952</v>
      </c>
      <c r="AC52" s="54">
        <f t="shared" ca="1" si="117"/>
        <v>543500.50915445946</v>
      </c>
      <c r="AD52" s="54">
        <f t="shared" ca="1" si="117"/>
        <v>549528.81362213637</v>
      </c>
      <c r="AE52" s="54">
        <f t="shared" ca="1" si="117"/>
        <v>555680.05922536727</v>
      </c>
      <c r="AF52" s="54">
        <f t="shared" ca="1" si="117"/>
        <v>562026.81317416183</v>
      </c>
      <c r="AG52" s="54">
        <f t="shared" ca="1" si="117"/>
        <v>568432.71839048842</v>
      </c>
      <c r="AH52" s="54">
        <f t="shared" ca="1" si="117"/>
        <v>574970.49721727497</v>
      </c>
      <c r="AI52" s="54">
        <f t="shared" ca="1" si="117"/>
        <v>581643.28594270675</v>
      </c>
      <c r="AJ52" s="54">
        <f t="shared" ca="1" si="117"/>
        <v>588525.712611606</v>
      </c>
      <c r="AK52" s="54">
        <f t="shared" ca="1" si="117"/>
        <v>595478.26498953463</v>
      </c>
      <c r="AL52" s="54">
        <f t="shared" ca="1" si="117"/>
        <v>602575.74457519571</v>
      </c>
      <c r="AM52" s="54">
        <f t="shared" ca="1" si="117"/>
        <v>609821.63470483501</v>
      </c>
      <c r="AN52" s="54">
        <f t="shared" ca="1" si="117"/>
        <v>617292.70553240099</v>
      </c>
      <c r="AO52" s="54">
        <f t="shared" ca="1" si="117"/>
        <v>624846.24142295308</v>
      </c>
      <c r="AP52" s="54">
        <f t="shared" ca="1" si="117"/>
        <v>632559.20655247825</v>
      </c>
      <c r="AQ52" s="54">
        <f t="shared" ca="1" si="117"/>
        <v>640435.47245911893</v>
      </c>
      <c r="AR52" s="54">
        <f t="shared" ca="1" si="117"/>
        <v>648554.03839938319</v>
      </c>
      <c r="AS52" s="54">
        <f t="shared" ca="1" si="117"/>
        <v>656768.93968547904</v>
      </c>
      <c r="AT52" s="54">
        <f t="shared" ca="1" si="117"/>
        <v>665159.3926919956</v>
      </c>
      <c r="AU52" s="54">
        <f t="shared" ca="1" si="117"/>
        <v>673729.7033707893</v>
      </c>
      <c r="AV52" s="54">
        <f t="shared" ca="1" si="117"/>
        <v>682561.19339922932</v>
      </c>
      <c r="AW52" s="54">
        <f t="shared" ca="1" si="117"/>
        <v>691504.60651759629</v>
      </c>
      <c r="AX52" s="54">
        <f t="shared" ca="1" si="117"/>
        <v>700641.5074613184</v>
      </c>
      <c r="AY52" s="54">
        <f t="shared" ca="1" si="117"/>
        <v>709976.68849813915</v>
      </c>
      <c r="AZ52" s="54">
        <f t="shared" ca="1" si="117"/>
        <v>719593.89404877229</v>
      </c>
      <c r="BA52" s="54">
        <f t="shared" ca="1" si="117"/>
        <v>729340.53751101391</v>
      </c>
      <c r="BB52" s="54">
        <f t="shared" ca="1" si="117"/>
        <v>739300.63550342433</v>
      </c>
      <c r="BC52" s="54">
        <f t="shared" ca="1" si="117"/>
        <v>749479.52491422778</v>
      </c>
      <c r="BD52" s="54">
        <f t="shared" ca="1" si="117"/>
        <v>759963.4809962532</v>
      </c>
      <c r="BE52" s="54">
        <f t="shared" ca="1" si="117"/>
        <v>770596.55248120171</v>
      </c>
      <c r="BF52" s="54">
        <f t="shared" ca="1" si="117"/>
        <v>781465.31956008379</v>
      </c>
      <c r="BG52" s="54">
        <f t="shared" ca="1" si="117"/>
        <v>792575.72925044782</v>
      </c>
      <c r="BH52" s="54">
        <f t="shared" ca="1" si="117"/>
        <v>804016.70434759255</v>
      </c>
      <c r="BI52" s="54">
        <f t="shared" ca="1" si="117"/>
        <v>815628.89983273321</v>
      </c>
      <c r="BJ52" s="54">
        <f t="shared" ca="1" si="117"/>
        <v>827501.58023150731</v>
      </c>
      <c r="BK52" s="54">
        <f t="shared" ca="1" si="117"/>
        <v>839641.37630682997</v>
      </c>
      <c r="BL52" s="54">
        <f t="shared" ca="1" si="117"/>
        <v>852139.98468861391</v>
      </c>
      <c r="BM52" s="54">
        <f t="shared" ca="1" si="117"/>
        <v>864834.64366054861</v>
      </c>
      <c r="BN52" s="54">
        <f t="shared" ca="1" si="117"/>
        <v>877817.43293507036</v>
      </c>
      <c r="BO52" s="54">
        <f t="shared" ca="1" si="117"/>
        <v>891095.74976056232</v>
      </c>
      <c r="BP52" s="54">
        <f t="shared" ca="1" si="117"/>
        <v>904764.20155379781</v>
      </c>
      <c r="BQ52" s="54">
        <f t="shared" ca="1" si="117"/>
        <v>918656.59410878201</v>
      </c>
      <c r="BR52" s="54">
        <f t="shared" ca="1" si="117"/>
        <v>932867.96440936252</v>
      </c>
      <c r="BS52" s="54">
        <f t="shared" ref="BS52:DA52" ca="1" si="118">SUM(BS46:BS51)</f>
        <v>947406.56919873401</v>
      </c>
      <c r="BT52" s="54">
        <f t="shared" ca="1" si="118"/>
        <v>962370.07550416491</v>
      </c>
      <c r="BU52" s="54">
        <f t="shared" ca="1" si="118"/>
        <v>977588.84914489195</v>
      </c>
      <c r="BV52" s="54">
        <f t="shared" ca="1" si="118"/>
        <v>993161.03897676221</v>
      </c>
      <c r="BW52" s="54">
        <f t="shared" ca="1" si="118"/>
        <v>1009095.8658061133</v>
      </c>
      <c r="BX52" s="54">
        <f t="shared" ca="1" si="118"/>
        <v>1025494.2183267386</v>
      </c>
      <c r="BY52" s="54">
        <f t="shared" ca="1" si="118"/>
        <v>1042183.0245091516</v>
      </c>
      <c r="BZ52" s="54">
        <f t="shared" ca="1" si="118"/>
        <v>1059263.7136401623</v>
      </c>
      <c r="CA52" s="54">
        <f t="shared" ca="1" si="118"/>
        <v>1076746.5881691768</v>
      </c>
      <c r="CB52" s="54">
        <f t="shared" ca="1" si="118"/>
        <v>1094735.9352745388</v>
      </c>
      <c r="CC52" s="54">
        <f t="shared" ca="1" si="118"/>
        <v>1113055.2582905055</v>
      </c>
      <c r="CD52" s="54">
        <f t="shared" ca="1" si="118"/>
        <v>1131809.4510734871</v>
      </c>
      <c r="CE52" s="54">
        <f t="shared" ca="1" si="118"/>
        <v>1111136.9055927547</v>
      </c>
      <c r="CF52" s="54">
        <f t="shared" ca="1" si="118"/>
        <v>928658.22841789143</v>
      </c>
      <c r="CG52" s="54">
        <f t="shared" ca="1" si="118"/>
        <v>645258.12205404695</v>
      </c>
      <c r="CH52" s="54">
        <f t="shared" ca="1" si="118"/>
        <v>355985.06738480105</v>
      </c>
      <c r="CI52" s="54">
        <f t="shared" ca="1" si="118"/>
        <v>100938.06755607289</v>
      </c>
      <c r="CJ52" s="54">
        <f t="shared" ca="1" si="118"/>
        <v>-28863.386546645597</v>
      </c>
      <c r="CK52" s="54">
        <f t="shared" ca="1" si="118"/>
        <v>-162699.37480698584</v>
      </c>
      <c r="CL52" s="54">
        <f t="shared" ca="1" si="118"/>
        <v>-293966.48177525535</v>
      </c>
      <c r="CM52" s="54">
        <f t="shared" ca="1" si="118"/>
        <v>-435737.34535430669</v>
      </c>
      <c r="CN52" s="54">
        <f t="shared" ca="1" si="118"/>
        <v>-569343.18499370804</v>
      </c>
      <c r="CO52" s="54">
        <f t="shared" ca="1" si="118"/>
        <v>-699439.64210750035</v>
      </c>
      <c r="CP52" s="54">
        <f t="shared" ca="1" si="118"/>
        <v>-853944.74644380342</v>
      </c>
      <c r="CQ52" s="54">
        <f t="shared" ca="1" si="118"/>
        <v>-1046837.3658083631</v>
      </c>
      <c r="CR52" s="54">
        <f t="shared" ca="1" si="118"/>
        <v>-1198918.9064653213</v>
      </c>
      <c r="CS52" s="54">
        <f t="shared" ca="1" si="118"/>
        <v>-1348229.9223468835</v>
      </c>
      <c r="CT52" s="54">
        <f t="shared" ca="1" si="118"/>
        <v>-1522379.3785065589</v>
      </c>
      <c r="CU52" s="54">
        <f t="shared" ca="1" si="118"/>
        <v>-1735176.0752089806</v>
      </c>
      <c r="CV52" s="54">
        <f t="shared" ca="1" si="118"/>
        <v>-1908176.6862110151</v>
      </c>
      <c r="CW52" s="54">
        <f t="shared" ca="1" si="118"/>
        <v>-2079220.0687810495</v>
      </c>
      <c r="CX52" s="54">
        <f t="shared" ca="1" si="118"/>
        <v>-2275504.7821533689</v>
      </c>
      <c r="CY52" s="54">
        <f t="shared" ca="1" si="118"/>
        <v>-2510775.2783517549</v>
      </c>
      <c r="CZ52" s="54">
        <f t="shared" ca="1" si="118"/>
        <v>-2707388.9913104828</v>
      </c>
      <c r="DA52" s="54">
        <f t="shared" ca="1" si="118"/>
        <v>-2902835.9801413501</v>
      </c>
      <c r="DB52" s="54">
        <f t="shared" ref="DB52:DI52" ca="1" si="119">SUM(DB46:DB51)</f>
        <v>-3124062.7701454605</v>
      </c>
      <c r="DC52" s="54">
        <f t="shared" ca="1" si="119"/>
        <v>9751.0691420986223</v>
      </c>
      <c r="DD52" s="54">
        <f t="shared" ca="1" si="119"/>
        <v>20196.287864269354</v>
      </c>
      <c r="DE52" s="54">
        <f t="shared" ca="1" si="119"/>
        <v>39612.395329063205</v>
      </c>
      <c r="DF52" s="54">
        <f t="shared" ca="1" si="119"/>
        <v>39958.250956992029</v>
      </c>
      <c r="DG52" s="54">
        <f t="shared" ca="1" si="119"/>
        <v>9641.4602264364839</v>
      </c>
      <c r="DH52" s="54">
        <f t="shared" ca="1" si="119"/>
        <v>19764.262131566593</v>
      </c>
      <c r="DI52" s="54">
        <f t="shared" ca="1" si="119"/>
        <v>39037.401148883757</v>
      </c>
      <c r="DJ52" s="54">
        <f t="shared" ref="DJ52:DK52" ca="1" si="120">SUM(DJ46:DJ51)</f>
        <v>39379.814028299472</v>
      </c>
      <c r="DK52" s="54">
        <f t="shared" ca="1" si="120"/>
        <v>9535.2707190855344</v>
      </c>
      <c r="DL52" s="54"/>
      <c r="DM52" s="54"/>
      <c r="DN52" s="54"/>
      <c r="DO52" s="54"/>
      <c r="DP52" s="54"/>
      <c r="DQ52" s="54"/>
      <c r="DR52" s="54"/>
      <c r="DS52" s="54"/>
      <c r="DT52" s="54"/>
      <c r="DU52" s="54"/>
      <c r="DV52" s="54"/>
      <c r="DW52" s="54"/>
      <c r="DX52" s="54"/>
      <c r="DY52" s="54"/>
      <c r="DZ52" s="54"/>
      <c r="EA52" s="54"/>
      <c r="EB52" s="54"/>
      <c r="EC52" s="54"/>
      <c r="ED52" s="54"/>
      <c r="EE52" s="54"/>
      <c r="EF52" s="54"/>
      <c r="EG52" s="54"/>
      <c r="EH52" s="54"/>
      <c r="EI52" s="54"/>
      <c r="EJ52" s="54"/>
      <c r="EK52" s="54"/>
      <c r="EL52" s="54"/>
      <c r="EM52" s="54"/>
      <c r="EN52" s="54"/>
      <c r="EO52" s="54"/>
      <c r="EP52" s="54"/>
      <c r="EQ52" s="54"/>
      <c r="ER52" s="54"/>
      <c r="ES52" s="54"/>
      <c r="ET52" s="54"/>
      <c r="EU52" s="54"/>
      <c r="EV52" s="54"/>
      <c r="EW52" s="54"/>
      <c r="EX52" s="54"/>
      <c r="EY52" s="54"/>
      <c r="EZ52" s="54"/>
      <c r="FA52" s="54"/>
    </row>
    <row r="53" spans="1:157" ht="15" customHeight="1">
      <c r="G53" s="4"/>
    </row>
    <row r="54" spans="1:157" ht="15" customHeight="1">
      <c r="B54" s="1" t="s">
        <v>103</v>
      </c>
      <c r="G54" s="4"/>
    </row>
    <row r="55" spans="1:157" ht="15" customHeight="1">
      <c r="B55" s="1"/>
      <c r="C55" s="75" t="str">
        <f>Calculations!C398</f>
        <v>Subordinated Debt</v>
      </c>
      <c r="E55" s="50" t="str">
        <f>Calculations!E398</f>
        <v>EUR</v>
      </c>
      <c r="H55" s="51">
        <f>LOOKUP(H$5, Calculations!$I$4:$QJ$4, Calculations!$I398:$QJ398)</f>
        <v>1896250</v>
      </c>
      <c r="I55" s="51">
        <f>LOOKUP(I$5, Calculations!$I$4:$QJ$4, Calculations!$I398:$QJ398)</f>
        <v>1896250</v>
      </c>
      <c r="J55" s="51">
        <f>LOOKUP(J$5, Calculations!$I$4:$QJ$4, Calculations!$I398:$QJ398)</f>
        <v>1896250</v>
      </c>
      <c r="K55" s="51">
        <f>LOOKUP(K$5, Calculations!$I$4:$QJ$4, Calculations!$I398:$QJ398)</f>
        <v>1896250</v>
      </c>
      <c r="L55" s="51">
        <f>LOOKUP(L$5, Calculations!$I$4:$QJ$4, Calculations!$I398:$QJ398)</f>
        <v>3792500</v>
      </c>
      <c r="M55" s="51">
        <f>LOOKUP(M$5, Calculations!$I$4:$QJ$4, Calculations!$I398:$QJ398)</f>
        <v>3792500</v>
      </c>
      <c r="N55" s="51">
        <f>LOOKUP(N$5, Calculations!$I$4:$QJ$4, Calculations!$I398:$QJ398)</f>
        <v>3761824.6192521094</v>
      </c>
      <c r="O55" s="51">
        <f>LOOKUP(O$5, Calculations!$I$4:$QJ$4, Calculations!$I398:$QJ398)</f>
        <v>3745590.0164258564</v>
      </c>
      <c r="P55" s="51">
        <f>LOOKUP(P$5, Calculations!$I$4:$QJ$4, Calculations!$I398:$QJ398)</f>
        <v>3728863.4888993655</v>
      </c>
      <c r="Q55" s="51">
        <f>LOOKUP(Q$5, Calculations!$I$4:$QJ$4, Calculations!$I398:$QJ398)</f>
        <v>3711630.1308622938</v>
      </c>
      <c r="R55" s="51">
        <f>LOOKUP(R$5, Calculations!$I$4:$QJ$4, Calculations!$I398:$QJ398)</f>
        <v>3693874.5848433413</v>
      </c>
      <c r="S55" s="51">
        <f>LOOKUP(S$5, Calculations!$I$4:$QJ$4, Calculations!$I398:$QJ398)</f>
        <v>3675581.0280244681</v>
      </c>
      <c r="T55" s="51">
        <f>LOOKUP(T$5, Calculations!$I$4:$QJ$4, Calculations!$I398:$QJ398)</f>
        <v>3656733.158140426</v>
      </c>
      <c r="U55" s="51">
        <f>LOOKUP(U$5, Calculations!$I$4:$QJ$4, Calculations!$I398:$QJ398)</f>
        <v>3637314.1789510283</v>
      </c>
      <c r="V55" s="51">
        <f>LOOKUP(V$5, Calculations!$I$4:$QJ$4, Calculations!$I398:$QJ398)</f>
        <v>3617306.7852732125</v>
      </c>
      <c r="W55" s="51">
        <f>LOOKUP(W$5, Calculations!$I$4:$QJ$4, Calculations!$I398:$QJ398)</f>
        <v>3596693.147559565</v>
      </c>
      <c r="X55" s="51">
        <f>LOOKUP(X$5, Calculations!$I$4:$QJ$4, Calculations!$I398:$QJ398)</f>
        <v>3575454.8960095565</v>
      </c>
      <c r="Y55" s="51">
        <f>LOOKUP(Y$5, Calculations!$I$4:$QJ$4, Calculations!$I398:$QJ398)</f>
        <v>3553573.1041993308</v>
      </c>
      <c r="Z55" s="51">
        <f>LOOKUP(Z$5, Calculations!$I$4:$QJ$4, Calculations!$I398:$QJ398)</f>
        <v>3531028.2722154637</v>
      </c>
      <c r="AA55" s="51">
        <f>LOOKUP(AA$5, Calculations!$I$4:$QJ$4, Calculations!$I398:$QJ398)</f>
        <v>3507800.3092776532</v>
      </c>
      <c r="AB55" s="51">
        <f>LOOKUP(AB$5, Calculations!$I$4:$QJ$4, Calculations!$I398:$QJ398)</f>
        <v>3483868.5158348647</v>
      </c>
      <c r="AC55" s="51">
        <f>LOOKUP(AC$5, Calculations!$I$4:$QJ$4, Calculations!$I398:$QJ398)</f>
        <v>3459211.5651189657</v>
      </c>
      <c r="AD55" s="51">
        <f>LOOKUP(AD$5, Calculations!$I$4:$QJ$4, Calculations!$I398:$QJ398)</f>
        <v>3433807.4841394243</v>
      </c>
      <c r="AE55" s="51">
        <f>LOOKUP(AE$5, Calculations!$I$4:$QJ$4, Calculations!$I398:$QJ398)</f>
        <v>3407633.6341021219</v>
      </c>
      <c r="AF55" s="51">
        <f>LOOKUP(AF$5, Calculations!$I$4:$QJ$4, Calculations!$I398:$QJ398)</f>
        <v>3380666.690234839</v>
      </c>
      <c r="AG55" s="51">
        <f>LOOKUP(AG$5, Calculations!$I$4:$QJ$4, Calculations!$I398:$QJ398)</f>
        <v>3352882.6210014336</v>
      </c>
      <c r="AH55" s="51">
        <f>LOOKUP(AH$5, Calculations!$I$4:$QJ$4, Calculations!$I398:$QJ398)</f>
        <v>3324256.666686187</v>
      </c>
      <c r="AI55" s="51">
        <f>LOOKUP(AI$5, Calculations!$I$4:$QJ$4, Calculations!$I398:$QJ398)</f>
        <v>3294763.317329234</v>
      </c>
      <c r="AJ55" s="51">
        <f>LOOKUP(AJ$5, Calculations!$I$4:$QJ$4, Calculations!$I398:$QJ398)</f>
        <v>3264376.2899934161</v>
      </c>
      <c r="AK55" s="51">
        <f>LOOKUP(AK$5, Calculations!$I$4:$QJ$4, Calculations!$I398:$QJ398)</f>
        <v>3233068.5053422954</v>
      </c>
      <c r="AL55" s="51">
        <f>LOOKUP(AL$5, Calculations!$I$4:$QJ$4, Calculations!$I398:$QJ398)</f>
        <v>3200812.0635084612</v>
      </c>
      <c r="AM55" s="51">
        <f>LOOKUP(AM$5, Calculations!$I$4:$QJ$4, Calculations!$I398:$QJ398)</f>
        <v>3167578.2192306202</v>
      </c>
      <c r="AN55" s="51">
        <f>LOOKUP(AN$5, Calculations!$I$4:$QJ$4, Calculations!$I398:$QJ398)</f>
        <v>3133337.356237316</v>
      </c>
      <c r="AO55" s="51">
        <f>LOOKUP(AO$5, Calculations!$I$4:$QJ$4, Calculations!$I398:$QJ398)</f>
        <v>3098058.9608544516</v>
      </c>
      <c r="AP55" s="51">
        <f>LOOKUP(AP$5, Calculations!$I$4:$QJ$4, Calculations!$I398:$QJ398)</f>
        <v>3061711.5948130917</v>
      </c>
      <c r="AQ55" s="51">
        <f>LOOKUP(AQ$5, Calculations!$I$4:$QJ$4, Calculations!$I398:$QJ398)</f>
        <v>3024262.8672333122</v>
      </c>
      <c r="AR55" s="51">
        <f>LOOKUP(AR$5, Calculations!$I$4:$QJ$4, Calculations!$I398:$QJ398)</f>
        <v>2985679.4057591376</v>
      </c>
      <c r="AS55" s="51">
        <f>LOOKUP(AS$5, Calculations!$I$4:$QJ$4, Calculations!$I398:$QJ398)</f>
        <v>2945926.8268188341</v>
      </c>
      <c r="AT55" s="51">
        <f>LOOKUP(AT$5, Calculations!$I$4:$QJ$4, Calculations!$I398:$QJ398)</f>
        <v>2904969.7049840605</v>
      </c>
      <c r="AU55" s="51">
        <f>LOOKUP(AU$5, Calculations!$I$4:$QJ$4, Calculations!$I398:$QJ398)</f>
        <v>2862771.5414005714</v>
      </c>
      <c r="AV55" s="51">
        <f>LOOKUP(AV$5, Calculations!$I$4:$QJ$4, Calculations!$I398:$QJ398)</f>
        <v>2819294.7312623393</v>
      </c>
      <c r="AW55" s="51">
        <f>LOOKUP(AW$5, Calculations!$I$4:$QJ$4, Calculations!$I398:$QJ398)</f>
        <v>2774500.5303001083</v>
      </c>
      <c r="AX55" s="51">
        <f>LOOKUP(AX$5, Calculations!$I$4:$QJ$4, Calculations!$I398:$QJ398)</f>
        <v>2728349.0202545207</v>
      </c>
      <c r="AY55" s="51">
        <f>LOOKUP(AY$5, Calculations!$I$4:$QJ$4, Calculations!$I398:$QJ398)</f>
        <v>2680799.0733030415</v>
      </c>
      <c r="AZ55" s="51">
        <f>LOOKUP(AZ$5, Calculations!$I$4:$QJ$4, Calculations!$I398:$QJ398)</f>
        <v>2631808.3154089861</v>
      </c>
      <c r="BA55" s="51">
        <f>LOOKUP(BA$5, Calculations!$I$4:$QJ$4, Calculations!$I398:$QJ398)</f>
        <v>2581333.0885599824</v>
      </c>
      <c r="BB55" s="51">
        <f>LOOKUP(BB$5, Calculations!$I$4:$QJ$4, Calculations!$I398:$QJ398)</f>
        <v>2529328.4118622271</v>
      </c>
      <c r="BC55" s="51">
        <f>LOOKUP(BC$5, Calculations!$I$4:$QJ$4, Calculations!$I398:$QJ398)</f>
        <v>2475747.9414558536</v>
      </c>
      <c r="BD55" s="51">
        <f>LOOKUP(BD$5, Calculations!$I$4:$QJ$4, Calculations!$I398:$QJ398)</f>
        <v>2420543.9292156966</v>
      </c>
      <c r="BE55" s="51">
        <f>LOOKUP(BE$5, Calculations!$I$4:$QJ$4, Calculations!$I398:$QJ398)</f>
        <v>2363667.1802006504</v>
      </c>
      <c r="BF55" s="51">
        <f>LOOKUP(BF$5, Calculations!$I$4:$QJ$4, Calculations!$I398:$QJ398)</f>
        <v>2305067.0088136992</v>
      </c>
      <c r="BG55" s="51">
        <f>LOOKUP(BG$5, Calculations!$I$4:$QJ$4, Calculations!$I398:$QJ398)</f>
        <v>2244691.1936335522</v>
      </c>
      <c r="BH55" s="51">
        <f>LOOKUP(BH$5, Calculations!$I$4:$QJ$4, Calculations!$I398:$QJ398)</f>
        <v>2182485.9308776311</v>
      </c>
      <c r="BI55" s="51">
        <f>LOOKUP(BI$5, Calculations!$I$4:$QJ$4, Calculations!$I398:$QJ398)</f>
        <v>2118395.786454943</v>
      </c>
      <c r="BJ55" s="51">
        <f>LOOKUP(BJ$5, Calculations!$I$4:$QJ$4, Calculations!$I398:$QJ398)</f>
        <v>2052363.6465661034</v>
      </c>
      <c r="BK55" s="51">
        <f>LOOKUP(BK$5, Calculations!$I$4:$QJ$4, Calculations!$I398:$QJ398)</f>
        <v>1984330.666806492</v>
      </c>
      <c r="BL55" s="51">
        <f>LOOKUP(BL$5, Calculations!$I$4:$QJ$4, Calculations!$I398:$QJ398)</f>
        <v>1914236.2197271846</v>
      </c>
      <c r="BM55" s="51">
        <f>LOOKUP(BM$5, Calculations!$I$4:$QJ$4, Calculations!$I398:$QJ398)</f>
        <v>1842017.8408069268</v>
      </c>
      <c r="BN55" s="51">
        <f>LOOKUP(BN$5, Calculations!$I$4:$QJ$4, Calculations!$I398:$QJ398)</f>
        <v>1767611.1727870065</v>
      </c>
      <c r="BO55" s="51">
        <f>LOOKUP(BO$5, Calculations!$I$4:$QJ$4, Calculations!$I398:$QJ398)</f>
        <v>1690949.9083194144</v>
      </c>
      <c r="BP55" s="51">
        <f>LOOKUP(BP$5, Calculations!$I$4:$QJ$4, Calculations!$I398:$QJ398)</f>
        <v>1611965.7308771899</v>
      </c>
      <c r="BQ55" s="51">
        <f>LOOKUP(BQ$5, Calculations!$I$4:$QJ$4, Calculations!$I398:$QJ398)</f>
        <v>1530588.2538742884</v>
      </c>
      <c r="BR55" s="51">
        <f>LOOKUP(BR$5, Calculations!$I$4:$QJ$4, Calculations!$I398:$QJ398)</f>
        <v>1446744.9579407221</v>
      </c>
      <c r="BS55" s="51">
        <f>LOOKUP(BS$5, Calculations!$I$4:$QJ$4, Calculations!$I398:$QJ398)</f>
        <v>1360361.1262970727</v>
      </c>
      <c r="BT55" s="51">
        <f>LOOKUP(BT$5, Calculations!$I$4:$QJ$4, Calculations!$I398:$QJ398)</f>
        <v>1271359.7781707894</v>
      </c>
      <c r="BU55" s="51">
        <f>LOOKUP(BU$5, Calculations!$I$4:$QJ$4, Calculations!$I398:$QJ398)</f>
        <v>1179661.6001949315</v>
      </c>
      <c r="BV55" s="51">
        <f>LOOKUP(BV$5, Calculations!$I$4:$QJ$4, Calculations!$I398:$QJ398)</f>
        <v>1085184.875728227</v>
      </c>
      <c r="BW55" s="51">
        <f>LOOKUP(BW$5, Calculations!$I$4:$QJ$4, Calculations!$I398:$QJ398)</f>
        <v>987845.41203345696</v>
      </c>
      <c r="BX55" s="51">
        <f>LOOKUP(BX$5, Calculations!$I$4:$QJ$4, Calculations!$I398:$QJ398)</f>
        <v>887556.46524927183</v>
      </c>
      <c r="BY55" s="51">
        <f>LOOKUP(BY$5, Calculations!$I$4:$QJ$4, Calculations!$I398:$QJ398)</f>
        <v>784228.66308857873</v>
      </c>
      <c r="BZ55" s="51">
        <f>LOOKUP(BZ$5, Calculations!$I$4:$QJ$4, Calculations!$I398:$QJ398)</f>
        <v>677769.92519461457</v>
      </c>
      <c r="CA55" s="51">
        <f>LOOKUP(CA$5, Calculations!$I$4:$QJ$4, Calculations!$I398:$QJ398)</f>
        <v>568085.38108372549</v>
      </c>
      <c r="CB55" s="51">
        <f>LOOKUP(CB$5, Calculations!$I$4:$QJ$4, Calculations!$I398:$QJ398)</f>
        <v>455077.28560173244</v>
      </c>
      <c r="CC55" s="51">
        <f>LOOKUP(CC$5, Calculations!$I$4:$QJ$4, Calculations!$I398:$QJ398)</f>
        <v>338644.93181853951</v>
      </c>
      <c r="CD55" s="51">
        <f>LOOKUP(CD$5, Calculations!$I$4:$QJ$4, Calculations!$I398:$QJ398)</f>
        <v>218684.56128336198</v>
      </c>
      <c r="CE55" s="51">
        <f>LOOKUP(CE$5, Calculations!$I$4:$QJ$4, Calculations!$I398:$QJ398)</f>
        <v>95089.271560598048</v>
      </c>
      <c r="CF55" s="51">
        <f>LOOKUP(CF$5, Calculations!$I$4:$QJ$4, Calculations!$I398:$QJ398)</f>
        <v>0</v>
      </c>
      <c r="CG55" s="51">
        <f>LOOKUP(CG$5, Calculations!$I$4:$QJ$4, Calculations!$I398:$QJ398)</f>
        <v>0</v>
      </c>
      <c r="CH55" s="51">
        <f>LOOKUP(CH$5, Calculations!$I$4:$QJ$4, Calculations!$I398:$QJ398)</f>
        <v>0</v>
      </c>
      <c r="CI55" s="51">
        <f>LOOKUP(CI$5, Calculations!$I$4:$QJ$4, Calculations!$I398:$QJ398)</f>
        <v>0</v>
      </c>
      <c r="CJ55" s="51">
        <f>LOOKUP(CJ$5, Calculations!$I$4:$QJ$4, Calculations!$I398:$QJ398)</f>
        <v>0</v>
      </c>
      <c r="CK55" s="51">
        <f>LOOKUP(CK$5, Calculations!$I$4:$QJ$4, Calculations!$I398:$QJ398)</f>
        <v>0</v>
      </c>
      <c r="CL55" s="51">
        <f>LOOKUP(CL$5, Calculations!$I$4:$QJ$4, Calculations!$I398:$QJ398)</f>
        <v>0</v>
      </c>
      <c r="CM55" s="51">
        <f>LOOKUP(CM$5, Calculations!$I$4:$QJ$4, Calculations!$I398:$QJ398)</f>
        <v>0</v>
      </c>
      <c r="CN55" s="51">
        <f>LOOKUP(CN$5, Calculations!$I$4:$QJ$4, Calculations!$I398:$QJ398)</f>
        <v>0</v>
      </c>
      <c r="CO55" s="51">
        <f>LOOKUP(CO$5, Calculations!$I$4:$QJ$4, Calculations!$I398:$QJ398)</f>
        <v>0</v>
      </c>
      <c r="CP55" s="51">
        <f>LOOKUP(CP$5, Calculations!$I$4:$QJ$4, Calculations!$I398:$QJ398)</f>
        <v>0</v>
      </c>
      <c r="CQ55" s="51">
        <f>LOOKUP(CQ$5, Calculations!$I$4:$QJ$4, Calculations!$I398:$QJ398)</f>
        <v>0</v>
      </c>
      <c r="CR55" s="51">
        <f>LOOKUP(CR$5, Calculations!$I$4:$QJ$4, Calculations!$I398:$QJ398)</f>
        <v>0</v>
      </c>
      <c r="CS55" s="51">
        <f>LOOKUP(CS$5, Calculations!$I$4:$QJ$4, Calculations!$I398:$QJ398)</f>
        <v>0</v>
      </c>
      <c r="CT55" s="51">
        <f>LOOKUP(CT$5, Calculations!$I$4:$QJ$4, Calculations!$I398:$QJ398)</f>
        <v>0</v>
      </c>
      <c r="CU55" s="51">
        <f>LOOKUP(CU$5, Calculations!$I$4:$QJ$4, Calculations!$I398:$QJ398)</f>
        <v>0</v>
      </c>
      <c r="CV55" s="51">
        <f>LOOKUP(CV$5, Calculations!$I$4:$QJ$4, Calculations!$I398:$QJ398)</f>
        <v>0</v>
      </c>
      <c r="CW55" s="51">
        <f>LOOKUP(CW$5, Calculations!$I$4:$QJ$4, Calculations!$I398:$QJ398)</f>
        <v>0</v>
      </c>
      <c r="CX55" s="51">
        <f>LOOKUP(CX$5, Calculations!$I$4:$QJ$4, Calculations!$I398:$QJ398)</f>
        <v>0</v>
      </c>
      <c r="CY55" s="51">
        <f>LOOKUP(CY$5, Calculations!$I$4:$QJ$4, Calculations!$I398:$QJ398)</f>
        <v>0</v>
      </c>
      <c r="CZ55" s="51">
        <f>LOOKUP(CZ$5, Calculations!$I$4:$QJ$4, Calculations!$I398:$QJ398)</f>
        <v>0</v>
      </c>
      <c r="DA55" s="51">
        <f>LOOKUP(DA$5, Calculations!$I$4:$QJ$4, Calculations!$I398:$QJ398)</f>
        <v>0</v>
      </c>
      <c r="DB55" s="51">
        <f>LOOKUP(DB$5, Calculations!$I$4:$QJ$4, Calculations!$I398:$QJ398)</f>
        <v>0</v>
      </c>
      <c r="DC55" s="51">
        <f>LOOKUP(DC$5, Calculations!$I$4:$QJ$4, Calculations!$I398:$QJ398)</f>
        <v>0</v>
      </c>
      <c r="DD55" s="51">
        <f>LOOKUP(DD$5, Calculations!$I$4:$QJ$4, Calculations!$I398:$QJ398)</f>
        <v>0</v>
      </c>
      <c r="DE55" s="51">
        <f>LOOKUP(DE$5, Calculations!$I$4:$QJ$4, Calculations!$I398:$QJ398)</f>
        <v>0</v>
      </c>
      <c r="DF55" s="51">
        <f>LOOKUP(DF$5, Calculations!$I$4:$QJ$4, Calculations!$I398:$QJ398)</f>
        <v>0</v>
      </c>
      <c r="DG55" s="51">
        <f>LOOKUP(DG$5, Calculations!$I$4:$QJ$4, Calculations!$I398:$QJ398)</f>
        <v>0</v>
      </c>
      <c r="DH55" s="51">
        <f>LOOKUP(DH$5, Calculations!$I$4:$QJ$4, Calculations!$I398:$QJ398)</f>
        <v>0</v>
      </c>
      <c r="DI55" s="51">
        <f>LOOKUP(DI$5, Calculations!$I$4:$QJ$4, Calculations!$I398:$QJ398)</f>
        <v>0</v>
      </c>
      <c r="DJ55" s="51">
        <f>LOOKUP(DJ$5, Calculations!$I$4:$QJ$4, Calculations!$I398:$QJ398)</f>
        <v>0</v>
      </c>
      <c r="DK55" s="51">
        <f>LOOKUP(DK$5, Calculations!$I$4:$QJ$4, Calculations!$I398:$QJ398)</f>
        <v>0</v>
      </c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  <c r="EO55" s="51"/>
      <c r="EP55" s="51"/>
      <c r="EQ55" s="51"/>
      <c r="ER55" s="51"/>
      <c r="ES55" s="51"/>
      <c r="ET55" s="51"/>
      <c r="EU55" s="51"/>
      <c r="EV55" s="51"/>
      <c r="EW55" s="51"/>
      <c r="EX55" s="51"/>
      <c r="EY55" s="51"/>
      <c r="EZ55" s="51"/>
      <c r="FA55" s="51"/>
    </row>
    <row r="56" spans="1:157" ht="15" customHeight="1">
      <c r="B56" s="1"/>
      <c r="C56" s="97" t="str">
        <f>Calculations!C399</f>
        <v>Long-Term Senior Debt</v>
      </c>
      <c r="D56" s="37"/>
      <c r="E56" s="43" t="str">
        <f>Calculations!E399</f>
        <v>EUR</v>
      </c>
      <c r="F56" s="37"/>
      <c r="G56" s="63"/>
      <c r="H56" s="62">
        <f>LOOKUP(H$5, Calculations!$I$4:$QJ$4, Calculations!$I399:$QJ399)</f>
        <v>0</v>
      </c>
      <c r="I56" s="62">
        <f>LOOKUP(I$5, Calculations!$I$4:$QJ$4, Calculations!$I399:$QJ399)</f>
        <v>0</v>
      </c>
      <c r="J56" s="62">
        <f>LOOKUP(J$5, Calculations!$I$4:$QJ$4, Calculations!$I399:$QJ399)</f>
        <v>0</v>
      </c>
      <c r="K56" s="62">
        <f>LOOKUP(K$5, Calculations!$I$4:$QJ$4, Calculations!$I399:$QJ399)</f>
        <v>0</v>
      </c>
      <c r="L56" s="62">
        <f>LOOKUP(L$5, Calculations!$I$4:$QJ$4, Calculations!$I399:$QJ399)</f>
        <v>0</v>
      </c>
      <c r="M56" s="62">
        <f>LOOKUP(M$5, Calculations!$I$4:$QJ$4, Calculations!$I399:$QJ399)</f>
        <v>4535585.6139909588</v>
      </c>
      <c r="N56" s="62">
        <f>LOOKUP(N$5, Calculations!$I$4:$QJ$4, Calculations!$I399:$QJ399)</f>
        <v>6970520.133028728</v>
      </c>
      <c r="O56" s="62">
        <f>LOOKUP(O$5, Calculations!$I$4:$QJ$4, Calculations!$I399:$QJ399)</f>
        <v>7424555.8949578116</v>
      </c>
      <c r="P56" s="62">
        <f>LOOKUP(P$5, Calculations!$I$4:$QJ$4, Calculations!$I399:$QJ399)</f>
        <v>7357680.4851410091</v>
      </c>
      <c r="Q56" s="62">
        <f>LOOKUP(Q$5, Calculations!$I$4:$QJ$4, Calculations!$I399:$QJ399)</f>
        <v>7289881.3174562817</v>
      </c>
      <c r="R56" s="62">
        <f>LOOKUP(R$5, Calculations!$I$4:$QJ$4, Calculations!$I399:$QJ399)</f>
        <v>7221145.6319280164</v>
      </c>
      <c r="S56" s="62">
        <f>LOOKUP(S$5, Calculations!$I$4:$QJ$4, Calculations!$I399:$QJ399)</f>
        <v>7151460.4923255574</v>
      </c>
      <c r="T56" s="62">
        <f>LOOKUP(T$5, Calculations!$I$4:$QJ$4, Calculations!$I399:$QJ399)</f>
        <v>7080812.7837285828</v>
      </c>
      <c r="U56" s="62">
        <f>LOOKUP(U$5, Calculations!$I$4:$QJ$4, Calculations!$I399:$QJ399)</f>
        <v>7009189.2100588409</v>
      </c>
      <c r="V56" s="62">
        <f>LOOKUP(V$5, Calculations!$I$4:$QJ$4, Calculations!$I399:$QJ399)</f>
        <v>6936576.2915777927</v>
      </c>
      <c r="W56" s="62">
        <f>LOOKUP(W$5, Calculations!$I$4:$QJ$4, Calculations!$I399:$QJ399)</f>
        <v>6862960.3623496909</v>
      </c>
      <c r="X56" s="62">
        <f>LOOKUP(X$5, Calculations!$I$4:$QJ$4, Calculations!$I399:$QJ399)</f>
        <v>6788327.5676696207</v>
      </c>
      <c r="Y56" s="62">
        <f>LOOKUP(Y$5, Calculations!$I$4:$QJ$4, Calculations!$I399:$QJ399)</f>
        <v>6712663.861456003</v>
      </c>
      <c r="Z56" s="62">
        <f>LOOKUP(Z$5, Calculations!$I$4:$QJ$4, Calculations!$I399:$QJ399)</f>
        <v>6635955.0036070887</v>
      </c>
      <c r="AA56" s="62">
        <f>LOOKUP(AA$5, Calculations!$I$4:$QJ$4, Calculations!$I399:$QJ399)</f>
        <v>6558186.5573209375</v>
      </c>
      <c r="AB56" s="62">
        <f>LOOKUP(AB$5, Calculations!$I$4:$QJ$4, Calculations!$I399:$QJ399)</f>
        <v>6479343.8863783712</v>
      </c>
      <c r="AC56" s="62">
        <f>LOOKUP(AC$5, Calculations!$I$4:$QJ$4, Calculations!$I399:$QJ399)</f>
        <v>6399412.1523884041</v>
      </c>
      <c r="AD56" s="62">
        <f>LOOKUP(AD$5, Calculations!$I$4:$QJ$4, Calculations!$I399:$QJ399)</f>
        <v>6318376.3119956143</v>
      </c>
      <c r="AE56" s="62">
        <f>LOOKUP(AE$5, Calculations!$I$4:$QJ$4, Calculations!$I399:$QJ399)</f>
        <v>6236221.1140489541</v>
      </c>
      <c r="AF56" s="62">
        <f>LOOKUP(AF$5, Calculations!$I$4:$QJ$4, Calculations!$I399:$QJ399)</f>
        <v>6152931.0967314364</v>
      </c>
      <c r="AG56" s="62">
        <f>LOOKUP(AG$5, Calculations!$I$4:$QJ$4, Calculations!$I399:$QJ399)</f>
        <v>6068490.5846501887</v>
      </c>
      <c r="AH56" s="62">
        <f>LOOKUP(AH$5, Calculations!$I$4:$QJ$4, Calculations!$I399:$QJ399)</f>
        <v>5982883.6858862974</v>
      </c>
      <c r="AI56" s="62">
        <f>LOOKUP(AI$5, Calculations!$I$4:$QJ$4, Calculations!$I399:$QJ399)</f>
        <v>5896094.2890039161</v>
      </c>
      <c r="AJ56" s="62">
        <f>LOOKUP(AJ$5, Calculations!$I$4:$QJ$4, Calculations!$I399:$QJ399)</f>
        <v>5808106.060018044</v>
      </c>
      <c r="AK56" s="62">
        <f>LOOKUP(AK$5, Calculations!$I$4:$QJ$4, Calculations!$I399:$QJ399)</f>
        <v>5718902.4393204339</v>
      </c>
      <c r="AL56" s="62">
        <f>LOOKUP(AL$5, Calculations!$I$4:$QJ$4, Calculations!$I399:$QJ399)</f>
        <v>5628466.6385630313</v>
      </c>
      <c r="AM56" s="62">
        <f>LOOKUP(AM$5, Calculations!$I$4:$QJ$4, Calculations!$I399:$QJ399)</f>
        <v>5536781.6374983629</v>
      </c>
      <c r="AN56" s="62">
        <f>LOOKUP(AN$5, Calculations!$I$4:$QJ$4, Calculations!$I399:$QJ399)</f>
        <v>5443830.180776285</v>
      </c>
      <c r="AO56" s="62">
        <f>LOOKUP(AO$5, Calculations!$I$4:$QJ$4, Calculations!$I399:$QJ399)</f>
        <v>5349594.7746964805</v>
      </c>
      <c r="AP56" s="62">
        <f>LOOKUP(AP$5, Calculations!$I$4:$QJ$4, Calculations!$I399:$QJ399)</f>
        <v>5254057.6839161003</v>
      </c>
      <c r="AQ56" s="62">
        <f>LOOKUP(AQ$5, Calculations!$I$4:$QJ$4, Calculations!$I399:$QJ399)</f>
        <v>5157200.9281119285</v>
      </c>
      <c r="AR56" s="62">
        <f>LOOKUP(AR$5, Calculations!$I$4:$QJ$4, Calculations!$I399:$QJ399)</f>
        <v>5059006.2785964394</v>
      </c>
      <c r="AS56" s="62">
        <f>LOOKUP(AS$5, Calculations!$I$4:$QJ$4, Calculations!$I399:$QJ399)</f>
        <v>4959455.2548871106</v>
      </c>
      <c r="AT56" s="62">
        <f>LOOKUP(AT$5, Calculations!$I$4:$QJ$4, Calculations!$I399:$QJ399)</f>
        <v>4858529.1212283503</v>
      </c>
      <c r="AU56" s="62">
        <f>LOOKUP(AU$5, Calculations!$I$4:$QJ$4, Calculations!$I399:$QJ399)</f>
        <v>4756208.8830653811</v>
      </c>
      <c r="AV56" s="62">
        <f>LOOKUP(AV$5, Calculations!$I$4:$QJ$4, Calculations!$I399:$QJ399)</f>
        <v>4652475.2834694162</v>
      </c>
      <c r="AW56" s="62">
        <f>LOOKUP(AW$5, Calculations!$I$4:$QJ$4, Calculations!$I399:$QJ399)</f>
        <v>4547308.7995134545</v>
      </c>
      <c r="AX56" s="62">
        <f>LOOKUP(AX$5, Calculations!$I$4:$QJ$4, Calculations!$I399:$QJ399)</f>
        <v>4440689.6385980193</v>
      </c>
      <c r="AY56" s="62">
        <f>LOOKUP(AY$5, Calculations!$I$4:$QJ$4, Calculations!$I399:$QJ399)</f>
        <v>4332597.7347261384</v>
      </c>
      <c r="AZ56" s="62">
        <f>LOOKUP(AZ$5, Calculations!$I$4:$QJ$4, Calculations!$I399:$QJ399)</f>
        <v>4223012.7447268739</v>
      </c>
      <c r="BA56" s="62">
        <f>LOOKUP(BA$5, Calculations!$I$4:$QJ$4, Calculations!$I399:$QJ399)</f>
        <v>4111914.0444266866</v>
      </c>
      <c r="BB56" s="62">
        <f>LOOKUP(BB$5, Calculations!$I$4:$QJ$4, Calculations!$I399:$QJ399)</f>
        <v>3999280.7247679108</v>
      </c>
      <c r="BC56" s="62">
        <f>LOOKUP(BC$5, Calculations!$I$4:$QJ$4, Calculations!$I399:$QJ399)</f>
        <v>3885091.5878736181</v>
      </c>
      <c r="BD56" s="62">
        <f>LOOKUP(BD$5, Calculations!$I$4:$QJ$4, Calculations!$I399:$QJ399)</f>
        <v>3769325.1430581259</v>
      </c>
      <c r="BE56" s="62">
        <f>LOOKUP(BE$5, Calculations!$I$4:$QJ$4, Calculations!$I399:$QJ399)</f>
        <v>3651959.602782391</v>
      </c>
      <c r="BF56" s="62">
        <f>LOOKUP(BF$5, Calculations!$I$4:$QJ$4, Calculations!$I399:$QJ399)</f>
        <v>3532972.8785535432</v>
      </c>
      <c r="BG56" s="62">
        <f>LOOKUP(BG$5, Calculations!$I$4:$QJ$4, Calculations!$I399:$QJ399)</f>
        <v>3412342.5767677729</v>
      </c>
      <c r="BH56" s="62">
        <f>LOOKUP(BH$5, Calculations!$I$4:$QJ$4, Calculations!$I399:$QJ399)</f>
        <v>3290045.9944957988</v>
      </c>
      <c r="BI56" s="62">
        <f>LOOKUP(BI$5, Calculations!$I$4:$QJ$4, Calculations!$I399:$QJ399)</f>
        <v>3166060.1152101173</v>
      </c>
      <c r="BJ56" s="62">
        <f>LOOKUP(BJ$5, Calculations!$I$4:$QJ$4, Calculations!$I399:$QJ399)</f>
        <v>3040361.6044532363</v>
      </c>
      <c r="BK56" s="62">
        <f>LOOKUP(BK$5, Calculations!$I$4:$QJ$4, Calculations!$I399:$QJ399)</f>
        <v>2912926.8054460692</v>
      </c>
      <c r="BL56" s="62">
        <f>LOOKUP(BL$5, Calculations!$I$4:$QJ$4, Calculations!$I399:$QJ399)</f>
        <v>2783731.7346356688</v>
      </c>
      <c r="BM56" s="62">
        <f>LOOKUP(BM$5, Calculations!$I$4:$QJ$4, Calculations!$I399:$QJ399)</f>
        <v>2652752.0771814631</v>
      </c>
      <c r="BN56" s="62">
        <f>LOOKUP(BN$5, Calculations!$I$4:$QJ$4, Calculations!$I399:$QJ399)</f>
        <v>2519963.1823791382</v>
      </c>
      <c r="BO56" s="62">
        <f>LOOKUP(BO$5, Calculations!$I$4:$QJ$4, Calculations!$I399:$QJ399)</f>
        <v>2385340.059021316</v>
      </c>
      <c r="BP56" s="62">
        <f>LOOKUP(BP$5, Calculations!$I$4:$QJ$4, Calculations!$I399:$QJ399)</f>
        <v>2248857.3706941437</v>
      </c>
      <c r="BQ56" s="62">
        <f>LOOKUP(BQ$5, Calculations!$I$4:$QJ$4, Calculations!$I399:$QJ399)</f>
        <v>2110489.4310089159</v>
      </c>
      <c r="BR56" s="62">
        <f>LOOKUP(BR$5, Calculations!$I$4:$QJ$4, Calculations!$I399:$QJ399)</f>
        <v>1970210.1987678325</v>
      </c>
      <c r="BS56" s="62">
        <f>LOOKUP(BS$5, Calculations!$I$4:$QJ$4, Calculations!$I399:$QJ399)</f>
        <v>1827993.2730629775</v>
      </c>
      <c r="BT56" s="62">
        <f>LOOKUP(BT$5, Calculations!$I$4:$QJ$4, Calculations!$I399:$QJ399)</f>
        <v>1683811.8883076031</v>
      </c>
      <c r="BU56" s="62">
        <f>LOOKUP(BU$5, Calculations!$I$4:$QJ$4, Calculations!$I399:$QJ399)</f>
        <v>1537638.9091987766</v>
      </c>
      <c r="BV56" s="62">
        <f>LOOKUP(BV$5, Calculations!$I$4:$QJ$4, Calculations!$I399:$QJ399)</f>
        <v>1389446.8256104479</v>
      </c>
      <c r="BW56" s="62">
        <f>LOOKUP(BW$5, Calculations!$I$4:$QJ$4, Calculations!$I399:$QJ399)</f>
        <v>1239207.7474159736</v>
      </c>
      <c r="BX56" s="62">
        <f>LOOKUP(BX$5, Calculations!$I$4:$QJ$4, Calculations!$I399:$QJ399)</f>
        <v>1086893.3992391252</v>
      </c>
      <c r="BY56" s="62">
        <f>LOOKUP(BY$5, Calculations!$I$4:$QJ$4, Calculations!$I399:$QJ399)</f>
        <v>932475.11513259017</v>
      </c>
      <c r="BZ56" s="62">
        <f>LOOKUP(BZ$5, Calculations!$I$4:$QJ$4, Calculations!$I399:$QJ399)</f>
        <v>775923.83318296936</v>
      </c>
      <c r="CA56" s="62">
        <f>LOOKUP(CA$5, Calculations!$I$4:$QJ$4, Calculations!$I399:$QJ399)</f>
        <v>617210.09004124952</v>
      </c>
      <c r="CB56" s="62">
        <f>LOOKUP(CB$5, Calculations!$I$4:$QJ$4, Calculations!$I399:$QJ399)</f>
        <v>456304.01537772734</v>
      </c>
      <c r="CC56" s="62">
        <f>LOOKUP(CC$5, Calculations!$I$4:$QJ$4, Calculations!$I399:$QJ399)</f>
        <v>293175.32626033714</v>
      </c>
      <c r="CD56" s="62">
        <f>LOOKUP(CD$5, Calculations!$I$4:$QJ$4, Calculations!$I399:$QJ399)</f>
        <v>127793.32145532535</v>
      </c>
      <c r="CE56" s="62">
        <f>LOOKUP(CE$5, Calculations!$I$4:$QJ$4, Calculations!$I399:$QJ399)</f>
        <v>0</v>
      </c>
      <c r="CF56" s="62">
        <f>LOOKUP(CF$5, Calculations!$I$4:$QJ$4, Calculations!$I399:$QJ399)</f>
        <v>0</v>
      </c>
      <c r="CG56" s="62">
        <f>LOOKUP(CG$5, Calculations!$I$4:$QJ$4, Calculations!$I399:$QJ399)</f>
        <v>0</v>
      </c>
      <c r="CH56" s="62">
        <f>LOOKUP(CH$5, Calculations!$I$4:$QJ$4, Calculations!$I399:$QJ399)</f>
        <v>0</v>
      </c>
      <c r="CI56" s="62">
        <f>LOOKUP(CI$5, Calculations!$I$4:$QJ$4, Calculations!$I399:$QJ399)</f>
        <v>0</v>
      </c>
      <c r="CJ56" s="62">
        <f>LOOKUP(CJ$5, Calculations!$I$4:$QJ$4, Calculations!$I399:$QJ399)</f>
        <v>0</v>
      </c>
      <c r="CK56" s="62">
        <f>LOOKUP(CK$5, Calculations!$I$4:$QJ$4, Calculations!$I399:$QJ399)</f>
        <v>0</v>
      </c>
      <c r="CL56" s="62">
        <f>LOOKUP(CL$5, Calculations!$I$4:$QJ$4, Calculations!$I399:$QJ399)</f>
        <v>0</v>
      </c>
      <c r="CM56" s="62">
        <f>LOOKUP(CM$5, Calculations!$I$4:$QJ$4, Calculations!$I399:$QJ399)</f>
        <v>0</v>
      </c>
      <c r="CN56" s="62">
        <f>LOOKUP(CN$5, Calculations!$I$4:$QJ$4, Calculations!$I399:$QJ399)</f>
        <v>0</v>
      </c>
      <c r="CO56" s="62">
        <f>LOOKUP(CO$5, Calculations!$I$4:$QJ$4, Calculations!$I399:$QJ399)</f>
        <v>0</v>
      </c>
      <c r="CP56" s="62">
        <f>LOOKUP(CP$5, Calculations!$I$4:$QJ$4, Calculations!$I399:$QJ399)</f>
        <v>0</v>
      </c>
      <c r="CQ56" s="62">
        <f>LOOKUP(CQ$5, Calculations!$I$4:$QJ$4, Calculations!$I399:$QJ399)</f>
        <v>0</v>
      </c>
      <c r="CR56" s="62">
        <f>LOOKUP(CR$5, Calculations!$I$4:$QJ$4, Calculations!$I399:$QJ399)</f>
        <v>0</v>
      </c>
      <c r="CS56" s="62">
        <f>LOOKUP(CS$5, Calculations!$I$4:$QJ$4, Calculations!$I399:$QJ399)</f>
        <v>0</v>
      </c>
      <c r="CT56" s="62">
        <f>LOOKUP(CT$5, Calculations!$I$4:$QJ$4, Calculations!$I399:$QJ399)</f>
        <v>0</v>
      </c>
      <c r="CU56" s="62">
        <f>LOOKUP(CU$5, Calculations!$I$4:$QJ$4, Calculations!$I399:$QJ399)</f>
        <v>0</v>
      </c>
      <c r="CV56" s="62">
        <f>LOOKUP(CV$5, Calculations!$I$4:$QJ$4, Calculations!$I399:$QJ399)</f>
        <v>0</v>
      </c>
      <c r="CW56" s="62">
        <f>LOOKUP(CW$5, Calculations!$I$4:$QJ$4, Calculations!$I399:$QJ399)</f>
        <v>0</v>
      </c>
      <c r="CX56" s="62">
        <f>LOOKUP(CX$5, Calculations!$I$4:$QJ$4, Calculations!$I399:$QJ399)</f>
        <v>0</v>
      </c>
      <c r="CY56" s="62">
        <f>LOOKUP(CY$5, Calculations!$I$4:$QJ$4, Calculations!$I399:$QJ399)</f>
        <v>0</v>
      </c>
      <c r="CZ56" s="62">
        <f>LOOKUP(CZ$5, Calculations!$I$4:$QJ$4, Calculations!$I399:$QJ399)</f>
        <v>0</v>
      </c>
      <c r="DA56" s="62">
        <f>LOOKUP(DA$5, Calculations!$I$4:$QJ$4, Calculations!$I399:$QJ399)</f>
        <v>0</v>
      </c>
      <c r="DB56" s="62">
        <f>LOOKUP(DB$5, Calculations!$I$4:$QJ$4, Calculations!$I399:$QJ399)</f>
        <v>0</v>
      </c>
      <c r="DC56" s="62">
        <f>LOOKUP(DC$5, Calculations!$I$4:$QJ$4, Calculations!$I399:$QJ399)</f>
        <v>0</v>
      </c>
      <c r="DD56" s="62">
        <f>LOOKUP(DD$5, Calculations!$I$4:$QJ$4, Calculations!$I399:$QJ399)</f>
        <v>0</v>
      </c>
      <c r="DE56" s="62">
        <f>LOOKUP(DE$5, Calculations!$I$4:$QJ$4, Calculations!$I399:$QJ399)</f>
        <v>0</v>
      </c>
      <c r="DF56" s="62">
        <f>LOOKUP(DF$5, Calculations!$I$4:$QJ$4, Calculations!$I399:$QJ399)</f>
        <v>0</v>
      </c>
      <c r="DG56" s="62">
        <f>LOOKUP(DG$5, Calculations!$I$4:$QJ$4, Calculations!$I399:$QJ399)</f>
        <v>0</v>
      </c>
      <c r="DH56" s="62">
        <f>LOOKUP(DH$5, Calculations!$I$4:$QJ$4, Calculations!$I399:$QJ399)</f>
        <v>0</v>
      </c>
      <c r="DI56" s="62">
        <f>LOOKUP(DI$5, Calculations!$I$4:$QJ$4, Calculations!$I399:$QJ399)</f>
        <v>0</v>
      </c>
      <c r="DJ56" s="62">
        <f>LOOKUP(DJ$5, Calculations!$I$4:$QJ$4, Calculations!$I399:$QJ399)</f>
        <v>0</v>
      </c>
      <c r="DK56" s="62">
        <f>LOOKUP(DK$5, Calculations!$I$4:$QJ$4, Calculations!$I399:$QJ399)</f>
        <v>0</v>
      </c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  <c r="EH56" s="62"/>
      <c r="EI56" s="62"/>
      <c r="EJ56" s="62"/>
      <c r="EK56" s="62"/>
      <c r="EL56" s="62"/>
      <c r="EM56" s="62"/>
      <c r="EN56" s="62"/>
      <c r="EO56" s="62"/>
      <c r="EP56" s="62"/>
      <c r="EQ56" s="62"/>
      <c r="ER56" s="62"/>
      <c r="ES56" s="62"/>
      <c r="ET56" s="62"/>
      <c r="EU56" s="62"/>
      <c r="EV56" s="62"/>
      <c r="EW56" s="62"/>
      <c r="EX56" s="62"/>
      <c r="EY56" s="62"/>
      <c r="EZ56" s="62"/>
      <c r="FA56" s="62"/>
    </row>
    <row r="57" spans="1:157" s="6" customFormat="1" ht="15" customHeight="1">
      <c r="C57" s="15" t="str">
        <f>Calculations!C400</f>
        <v>Total Non-Current Liabilities</v>
      </c>
      <c r="E57" s="44" t="str">
        <f>Calculations!E400</f>
        <v>EUR</v>
      </c>
      <c r="F57" s="6">
        <f>F47-F51-F48-F56-F54-F53</f>
        <v>0</v>
      </c>
      <c r="G57" s="6">
        <f>G47-G51-G48-G56-G54-G53</f>
        <v>0</v>
      </c>
      <c r="H57" s="345">
        <f t="shared" ref="H57:BR57" si="121">SUM(H55:H56)</f>
        <v>1896250</v>
      </c>
      <c r="I57" s="345">
        <f t="shared" si="121"/>
        <v>1896250</v>
      </c>
      <c r="J57" s="345">
        <f t="shared" si="121"/>
        <v>1896250</v>
      </c>
      <c r="K57" s="345">
        <f t="shared" si="121"/>
        <v>1896250</v>
      </c>
      <c r="L57" s="345">
        <f t="shared" si="121"/>
        <v>3792500</v>
      </c>
      <c r="M57" s="345">
        <f t="shared" si="121"/>
        <v>8328085.6139909588</v>
      </c>
      <c r="N57" s="345">
        <f t="shared" si="121"/>
        <v>10732344.752280837</v>
      </c>
      <c r="O57" s="345">
        <f t="shared" si="121"/>
        <v>11170145.911383668</v>
      </c>
      <c r="P57" s="345">
        <f t="shared" si="121"/>
        <v>11086543.974040374</v>
      </c>
      <c r="Q57" s="345">
        <f t="shared" si="121"/>
        <v>11001511.448318575</v>
      </c>
      <c r="R57" s="345">
        <f t="shared" si="121"/>
        <v>10915020.216771357</v>
      </c>
      <c r="S57" s="345">
        <f t="shared" si="121"/>
        <v>10827041.520350026</v>
      </c>
      <c r="T57" s="345">
        <f t="shared" si="121"/>
        <v>10737545.941869009</v>
      </c>
      <c r="U57" s="345">
        <f t="shared" si="121"/>
        <v>10646503.389009869</v>
      </c>
      <c r="V57" s="345">
        <f t="shared" si="121"/>
        <v>10553883.076851005</v>
      </c>
      <c r="W57" s="345">
        <f t="shared" si="121"/>
        <v>10459653.509909255</v>
      </c>
      <c r="X57" s="345">
        <f t="shared" si="121"/>
        <v>10363782.463679178</v>
      </c>
      <c r="Y57" s="345">
        <f t="shared" si="121"/>
        <v>10266236.965655334</v>
      </c>
      <c r="Z57" s="345">
        <f t="shared" si="121"/>
        <v>10166983.275822552</v>
      </c>
      <c r="AA57" s="345">
        <f t="shared" si="121"/>
        <v>10065986.866598591</v>
      </c>
      <c r="AB57" s="345">
        <f t="shared" si="121"/>
        <v>9963212.4022132363</v>
      </c>
      <c r="AC57" s="345">
        <f t="shared" si="121"/>
        <v>9858623.7175073698</v>
      </c>
      <c r="AD57" s="345">
        <f t="shared" si="121"/>
        <v>9752183.7961350381</v>
      </c>
      <c r="AE57" s="345">
        <f t="shared" si="121"/>
        <v>9643854.7481510751</v>
      </c>
      <c r="AF57" s="345">
        <f t="shared" si="121"/>
        <v>9533597.7869662754</v>
      </c>
      <c r="AG57" s="345">
        <f t="shared" si="121"/>
        <v>9421373.2056516223</v>
      </c>
      <c r="AH57" s="345">
        <f t="shared" si="121"/>
        <v>9307140.3525724839</v>
      </c>
      <c r="AI57" s="345">
        <f t="shared" si="121"/>
        <v>9190857.6063331496</v>
      </c>
      <c r="AJ57" s="345">
        <f t="shared" si="121"/>
        <v>9072482.3500114605</v>
      </c>
      <c r="AK57" s="345">
        <f t="shared" si="121"/>
        <v>8951970.9446627293</v>
      </c>
      <c r="AL57" s="345">
        <f t="shared" si="121"/>
        <v>8829278.7020714916</v>
      </c>
      <c r="AM57" s="345">
        <f t="shared" si="121"/>
        <v>8704359.8567289822</v>
      </c>
      <c r="AN57" s="345">
        <f t="shared" si="121"/>
        <v>8577167.5370136015</v>
      </c>
      <c r="AO57" s="345">
        <f t="shared" si="121"/>
        <v>8447653.7355509326</v>
      </c>
      <c r="AP57" s="345">
        <f t="shared" si="121"/>
        <v>8315769.278729192</v>
      </c>
      <c r="AQ57" s="345">
        <f t="shared" si="121"/>
        <v>8181463.7953452412</v>
      </c>
      <c r="AR57" s="345">
        <f t="shared" si="121"/>
        <v>8044685.6843555775</v>
      </c>
      <c r="AS57" s="345">
        <f t="shared" si="121"/>
        <v>7905382.0817059446</v>
      </c>
      <c r="AT57" s="345">
        <f t="shared" si="121"/>
        <v>7763498.8262124108</v>
      </c>
      <c r="AU57" s="345">
        <f t="shared" si="121"/>
        <v>7618980.4244659524</v>
      </c>
      <c r="AV57" s="345">
        <f t="shared" si="121"/>
        <v>7471770.0147317555</v>
      </c>
      <c r="AW57" s="345">
        <f t="shared" si="121"/>
        <v>7321809.3298135623</v>
      </c>
      <c r="AX57" s="345">
        <f t="shared" si="121"/>
        <v>7169038.65885254</v>
      </c>
      <c r="AY57" s="345">
        <f t="shared" si="121"/>
        <v>7013396.8080291804</v>
      </c>
      <c r="AZ57" s="345">
        <f t="shared" si="121"/>
        <v>6854821.06013586</v>
      </c>
      <c r="BA57" s="345">
        <f t="shared" si="121"/>
        <v>6693247.1329866685</v>
      </c>
      <c r="BB57" s="345">
        <f t="shared" si="121"/>
        <v>6528609.1366301384</v>
      </c>
      <c r="BC57" s="345">
        <f t="shared" si="121"/>
        <v>6360839.5293294713</v>
      </c>
      <c r="BD57" s="345">
        <f t="shared" si="121"/>
        <v>6189869.0722738225</v>
      </c>
      <c r="BE57" s="345">
        <f t="shared" si="121"/>
        <v>6015626.7829830414</v>
      </c>
      <c r="BF57" s="345">
        <f t="shared" si="121"/>
        <v>5838039.8873672429</v>
      </c>
      <c r="BG57" s="345">
        <f t="shared" si="121"/>
        <v>5657033.7704013251</v>
      </c>
      <c r="BH57" s="345">
        <f t="shared" si="121"/>
        <v>5472531.9253734294</v>
      </c>
      <c r="BI57" s="345">
        <f t="shared" si="121"/>
        <v>5284455.9016650598</v>
      </c>
      <c r="BJ57" s="345">
        <f t="shared" si="121"/>
        <v>5092725.25101934</v>
      </c>
      <c r="BK57" s="345">
        <f t="shared" si="121"/>
        <v>4897257.4722525608</v>
      </c>
      <c r="BL57" s="345">
        <f t="shared" si="121"/>
        <v>4697967.9543628534</v>
      </c>
      <c r="BM57" s="345">
        <f t="shared" si="121"/>
        <v>4494769.9179883897</v>
      </c>
      <c r="BN57" s="345">
        <f t="shared" si="121"/>
        <v>4287574.3551661447</v>
      </c>
      <c r="BO57" s="345">
        <f t="shared" si="121"/>
        <v>4076289.9673407301</v>
      </c>
      <c r="BP57" s="345">
        <f t="shared" si="121"/>
        <v>3860823.1015713336</v>
      </c>
      <c r="BQ57" s="345">
        <f t="shared" si="121"/>
        <v>3641077.6848832043</v>
      </c>
      <c r="BR57" s="345">
        <f t="shared" si="121"/>
        <v>3416955.1567085544</v>
      </c>
      <c r="BS57" s="345">
        <f t="shared" ref="BS57:DK57" si="122">SUM(BS55:BS56)</f>
        <v>3188354.3993600504</v>
      </c>
      <c r="BT57" s="345">
        <f t="shared" si="122"/>
        <v>2955171.6664783927</v>
      </c>
      <c r="BU57" s="345">
        <f t="shared" si="122"/>
        <v>2717300.5093937078</v>
      </c>
      <c r="BV57" s="345">
        <f t="shared" si="122"/>
        <v>2474631.7013386749</v>
      </c>
      <c r="BW57" s="345">
        <f t="shared" si="122"/>
        <v>2227053.1594494306</v>
      </c>
      <c r="BX57" s="345">
        <f t="shared" si="122"/>
        <v>1974449.864488397</v>
      </c>
      <c r="BY57" s="345">
        <f t="shared" si="122"/>
        <v>1716703.778221169</v>
      </c>
      <c r="BZ57" s="345">
        <f t="shared" si="122"/>
        <v>1453693.7583775839</v>
      </c>
      <c r="CA57" s="345">
        <f t="shared" si="122"/>
        <v>1185295.471124975</v>
      </c>
      <c r="CB57" s="345">
        <f t="shared" si="122"/>
        <v>911381.30097945977</v>
      </c>
      <c r="CC57" s="345">
        <f t="shared" si="122"/>
        <v>631820.25807887665</v>
      </c>
      <c r="CD57" s="345">
        <f t="shared" si="122"/>
        <v>346477.88273868733</v>
      </c>
      <c r="CE57" s="345">
        <f t="shared" si="122"/>
        <v>95089.271560598048</v>
      </c>
      <c r="CF57" s="345">
        <f t="shared" si="122"/>
        <v>0</v>
      </c>
      <c r="CG57" s="345">
        <f t="shared" si="122"/>
        <v>0</v>
      </c>
      <c r="CH57" s="345">
        <f t="shared" si="122"/>
        <v>0</v>
      </c>
      <c r="CI57" s="345">
        <f t="shared" si="122"/>
        <v>0</v>
      </c>
      <c r="CJ57" s="345">
        <f t="shared" si="122"/>
        <v>0</v>
      </c>
      <c r="CK57" s="345">
        <f t="shared" si="122"/>
        <v>0</v>
      </c>
      <c r="CL57" s="345">
        <f t="shared" si="122"/>
        <v>0</v>
      </c>
      <c r="CM57" s="345">
        <f t="shared" si="122"/>
        <v>0</v>
      </c>
      <c r="CN57" s="345">
        <f t="shared" si="122"/>
        <v>0</v>
      </c>
      <c r="CO57" s="345">
        <f t="shared" si="122"/>
        <v>0</v>
      </c>
      <c r="CP57" s="345">
        <f t="shared" si="122"/>
        <v>0</v>
      </c>
      <c r="CQ57" s="345">
        <f t="shared" si="122"/>
        <v>0</v>
      </c>
      <c r="CR57" s="345">
        <f t="shared" si="122"/>
        <v>0</v>
      </c>
      <c r="CS57" s="345">
        <f t="shared" si="122"/>
        <v>0</v>
      </c>
      <c r="CT57" s="345">
        <f t="shared" si="122"/>
        <v>0</v>
      </c>
      <c r="CU57" s="345">
        <f t="shared" si="122"/>
        <v>0</v>
      </c>
      <c r="CV57" s="345">
        <f t="shared" si="122"/>
        <v>0</v>
      </c>
      <c r="CW57" s="345">
        <f t="shared" si="122"/>
        <v>0</v>
      </c>
      <c r="CX57" s="345">
        <f t="shared" si="122"/>
        <v>0</v>
      </c>
      <c r="CY57" s="345">
        <f t="shared" si="122"/>
        <v>0</v>
      </c>
      <c r="CZ57" s="345">
        <f t="shared" si="122"/>
        <v>0</v>
      </c>
      <c r="DA57" s="345">
        <f t="shared" si="122"/>
        <v>0</v>
      </c>
      <c r="DB57" s="345">
        <f t="shared" si="122"/>
        <v>0</v>
      </c>
      <c r="DC57" s="345">
        <f t="shared" si="122"/>
        <v>0</v>
      </c>
      <c r="DD57" s="345">
        <f t="shared" si="122"/>
        <v>0</v>
      </c>
      <c r="DE57" s="345">
        <f t="shared" si="122"/>
        <v>0</v>
      </c>
      <c r="DF57" s="345">
        <f t="shared" si="122"/>
        <v>0</v>
      </c>
      <c r="DG57" s="345">
        <f t="shared" si="122"/>
        <v>0</v>
      </c>
      <c r="DH57" s="345">
        <f t="shared" si="122"/>
        <v>0</v>
      </c>
      <c r="DI57" s="345">
        <f t="shared" si="122"/>
        <v>0</v>
      </c>
      <c r="DJ57" s="345">
        <f t="shared" si="122"/>
        <v>0</v>
      </c>
      <c r="DK57" s="345">
        <f t="shared" si="122"/>
        <v>0</v>
      </c>
      <c r="DL57" s="345"/>
      <c r="DM57" s="345"/>
      <c r="DN57" s="345"/>
      <c r="DO57" s="345"/>
      <c r="DP57" s="345"/>
      <c r="DQ57" s="345"/>
      <c r="DR57" s="345"/>
      <c r="DS57" s="345"/>
      <c r="DT57" s="345"/>
      <c r="DU57" s="345"/>
      <c r="DV57" s="345"/>
      <c r="DW57" s="345"/>
      <c r="DX57" s="345"/>
      <c r="DY57" s="345"/>
      <c r="DZ57" s="345"/>
      <c r="EA57" s="345"/>
      <c r="EB57" s="345"/>
      <c r="EC57" s="345"/>
      <c r="ED57" s="345"/>
      <c r="EE57" s="345"/>
      <c r="EF57" s="345"/>
      <c r="EG57" s="345"/>
      <c r="EH57" s="345"/>
      <c r="EI57" s="345"/>
      <c r="EJ57" s="345"/>
      <c r="EK57" s="345"/>
      <c r="EL57" s="345"/>
      <c r="EM57" s="345"/>
      <c r="EN57" s="345"/>
      <c r="EO57" s="345"/>
      <c r="EP57" s="345"/>
      <c r="EQ57" s="345"/>
      <c r="ER57" s="345"/>
      <c r="ES57" s="345"/>
      <c r="ET57" s="345"/>
      <c r="EU57" s="345"/>
      <c r="EV57" s="345"/>
      <c r="EW57" s="345"/>
      <c r="EX57" s="345"/>
      <c r="EY57" s="345"/>
      <c r="EZ57" s="345"/>
      <c r="FA57" s="345"/>
    </row>
    <row r="58" spans="1:157" ht="15" customHeight="1">
      <c r="B58" s="1"/>
      <c r="C58" s="15"/>
      <c r="E58" s="44"/>
      <c r="G58" s="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54"/>
      <c r="DS58" s="54"/>
      <c r="DT58" s="54"/>
      <c r="DU58" s="54"/>
      <c r="DV58" s="54"/>
      <c r="DW58" s="54"/>
      <c r="DX58" s="54"/>
      <c r="DY58" s="54"/>
      <c r="DZ58" s="54"/>
      <c r="EA58" s="54"/>
      <c r="EB58" s="54"/>
      <c r="EC58" s="54"/>
      <c r="ED58" s="54"/>
      <c r="EE58" s="54"/>
      <c r="EF58" s="54"/>
      <c r="EG58" s="54"/>
      <c r="EH58" s="54"/>
      <c r="EI58" s="54"/>
      <c r="EJ58" s="54"/>
      <c r="EK58" s="54"/>
      <c r="EL58" s="54"/>
      <c r="EM58" s="54"/>
      <c r="EN58" s="54"/>
      <c r="EO58" s="54"/>
      <c r="EP58" s="54"/>
      <c r="EQ58" s="54"/>
      <c r="ER58" s="54"/>
      <c r="ES58" s="54"/>
      <c r="ET58" s="54"/>
      <c r="EU58" s="54"/>
      <c r="EV58" s="54"/>
      <c r="EW58" s="54"/>
      <c r="EX58" s="54"/>
      <c r="EY58" s="54"/>
      <c r="EZ58" s="54"/>
      <c r="FA58" s="54"/>
    </row>
    <row r="59" spans="1:157" ht="15" customHeight="1">
      <c r="B59" s="116" t="s">
        <v>104</v>
      </c>
      <c r="C59" s="9"/>
      <c r="D59" s="9"/>
      <c r="E59" s="113" t="str">
        <f>Calculations!E402</f>
        <v>EUR</v>
      </c>
      <c r="F59" s="12"/>
      <c r="G59" s="140"/>
      <c r="H59" s="106">
        <f t="shared" ref="H59:BR59" si="123">H52+H57</f>
        <v>1896250</v>
      </c>
      <c r="I59" s="106">
        <f t="shared" si="123"/>
        <v>2261250</v>
      </c>
      <c r="J59" s="106">
        <f t="shared" si="123"/>
        <v>2836250</v>
      </c>
      <c r="K59" s="106">
        <f t="shared" si="123"/>
        <v>3811250</v>
      </c>
      <c r="L59" s="106">
        <f t="shared" si="123"/>
        <v>6532500</v>
      </c>
      <c r="M59" s="106">
        <f t="shared" si="123"/>
        <v>8357500</v>
      </c>
      <c r="N59" s="106">
        <f t="shared" si="123"/>
        <v>10857500</v>
      </c>
      <c r="O59" s="106">
        <f t="shared" si="123"/>
        <v>11377500</v>
      </c>
      <c r="P59" s="106">
        <f t="shared" ca="1" si="123"/>
        <v>11599776.742431633</v>
      </c>
      <c r="Q59" s="106">
        <f t="shared" ca="1" si="123"/>
        <v>11481102.733449727</v>
      </c>
      <c r="R59" s="106">
        <f t="shared" ca="1" si="123"/>
        <v>11399365.587900659</v>
      </c>
      <c r="S59" s="106">
        <f t="shared" ca="1" si="123"/>
        <v>11316234.373597281</v>
      </c>
      <c r="T59" s="106">
        <f t="shared" ca="1" si="123"/>
        <v>11231746.496278027</v>
      </c>
      <c r="U59" s="106">
        <f t="shared" ca="1" si="123"/>
        <v>11145744.663435891</v>
      </c>
      <c r="V59" s="106">
        <f t="shared" ca="1" si="123"/>
        <v>11058265.024369622</v>
      </c>
      <c r="W59" s="106">
        <f t="shared" ca="1" si="123"/>
        <v>10969278.383138018</v>
      </c>
      <c r="X59" s="106">
        <f t="shared" ca="1" si="123"/>
        <v>10878821.184366334</v>
      </c>
      <c r="Y59" s="106">
        <f t="shared" ca="1" si="123"/>
        <v>10786730.256007748</v>
      </c>
      <c r="Z59" s="106">
        <f t="shared" ca="1" si="123"/>
        <v>10693040.651441004</v>
      </c>
      <c r="AA59" s="106">
        <f t="shared" ca="1" si="123"/>
        <v>10597720.391250884</v>
      </c>
      <c r="AB59" s="106">
        <f t="shared" ca="1" si="123"/>
        <v>10500804.722137956</v>
      </c>
      <c r="AC59" s="106">
        <f t="shared" ca="1" si="123"/>
        <v>10402124.226661829</v>
      </c>
      <c r="AD59" s="106">
        <f t="shared" ca="1" si="123"/>
        <v>10301712.609757174</v>
      </c>
      <c r="AE59" s="106">
        <f t="shared" ca="1" si="123"/>
        <v>10199534.807376442</v>
      </c>
      <c r="AF59" s="106">
        <f t="shared" ca="1" si="123"/>
        <v>10095624.600140437</v>
      </c>
      <c r="AG59" s="106">
        <f t="shared" ca="1" si="123"/>
        <v>9989805.9240421113</v>
      </c>
      <c r="AH59" s="106">
        <f t="shared" ca="1" si="123"/>
        <v>9882110.8497897591</v>
      </c>
      <c r="AI59" s="106">
        <f t="shared" ca="1" si="123"/>
        <v>9772500.8922758568</v>
      </c>
      <c r="AJ59" s="106">
        <f t="shared" ca="1" si="123"/>
        <v>9661008.0626230668</v>
      </c>
      <c r="AK59" s="106">
        <f t="shared" ca="1" si="123"/>
        <v>9547449.2096522637</v>
      </c>
      <c r="AL59" s="106">
        <f t="shared" ca="1" si="123"/>
        <v>9431854.4466466866</v>
      </c>
      <c r="AM59" s="106">
        <f t="shared" ca="1" si="123"/>
        <v>9314181.4914338179</v>
      </c>
      <c r="AN59" s="106">
        <f t="shared" ca="1" si="123"/>
        <v>9194460.2425460033</v>
      </c>
      <c r="AO59" s="106">
        <f t="shared" ca="1" si="123"/>
        <v>9072499.9769738857</v>
      </c>
      <c r="AP59" s="106">
        <f t="shared" ca="1" si="123"/>
        <v>8948328.4852816705</v>
      </c>
      <c r="AQ59" s="106">
        <f t="shared" ca="1" si="123"/>
        <v>8821899.26780436</v>
      </c>
      <c r="AR59" s="106">
        <f t="shared" ca="1" si="123"/>
        <v>8693239.7227549609</v>
      </c>
      <c r="AS59" s="106">
        <f t="shared" ca="1" si="123"/>
        <v>8562151.0213914234</v>
      </c>
      <c r="AT59" s="106">
        <f t="shared" ca="1" si="123"/>
        <v>8428658.2189044058</v>
      </c>
      <c r="AU59" s="106">
        <f t="shared" ca="1" si="123"/>
        <v>8292710.1278367415</v>
      </c>
      <c r="AV59" s="106">
        <f t="shared" ca="1" si="123"/>
        <v>8154331.2081309846</v>
      </c>
      <c r="AW59" s="106">
        <f t="shared" ca="1" si="123"/>
        <v>8013313.9363311585</v>
      </c>
      <c r="AX59" s="106">
        <f t="shared" ca="1" si="123"/>
        <v>7869680.1663138587</v>
      </c>
      <c r="AY59" s="106">
        <f t="shared" ca="1" si="123"/>
        <v>7723373.4965273198</v>
      </c>
      <c r="AZ59" s="106">
        <f t="shared" ca="1" si="123"/>
        <v>7574414.9541846327</v>
      </c>
      <c r="BA59" s="106">
        <f t="shared" ca="1" si="123"/>
        <v>7422587.6704976819</v>
      </c>
      <c r="BB59" s="106">
        <f t="shared" ca="1" si="123"/>
        <v>7267909.7721335627</v>
      </c>
      <c r="BC59" s="106">
        <f t="shared" ca="1" si="123"/>
        <v>7110319.0542436987</v>
      </c>
      <c r="BD59" s="106">
        <f t="shared" ca="1" si="123"/>
        <v>6949832.5532700755</v>
      </c>
      <c r="BE59" s="106">
        <f t="shared" ca="1" si="123"/>
        <v>6786223.3354642428</v>
      </c>
      <c r="BF59" s="106">
        <f t="shared" ca="1" si="123"/>
        <v>6619505.2069273265</v>
      </c>
      <c r="BG59" s="106">
        <f t="shared" ca="1" si="123"/>
        <v>6449609.4996517729</v>
      </c>
      <c r="BH59" s="106">
        <f t="shared" ca="1" si="123"/>
        <v>6276548.6297210222</v>
      </c>
      <c r="BI59" s="106">
        <f t="shared" ca="1" si="123"/>
        <v>6100084.8014977928</v>
      </c>
      <c r="BJ59" s="106">
        <f t="shared" ca="1" si="123"/>
        <v>5920226.8312508473</v>
      </c>
      <c r="BK59" s="106">
        <f t="shared" ca="1" si="123"/>
        <v>5736898.8485593908</v>
      </c>
      <c r="BL59" s="106">
        <f t="shared" ca="1" si="123"/>
        <v>5550107.939051467</v>
      </c>
      <c r="BM59" s="106">
        <f t="shared" ca="1" si="123"/>
        <v>5359604.5616489388</v>
      </c>
      <c r="BN59" s="106">
        <f t="shared" ca="1" si="123"/>
        <v>5165391.7881012149</v>
      </c>
      <c r="BO59" s="106">
        <f t="shared" ca="1" si="123"/>
        <v>4967385.7171012927</v>
      </c>
      <c r="BP59" s="106">
        <f t="shared" ca="1" si="123"/>
        <v>4765587.3031251319</v>
      </c>
      <c r="BQ59" s="106">
        <f t="shared" ca="1" si="123"/>
        <v>4559734.2789919861</v>
      </c>
      <c r="BR59" s="106">
        <f t="shared" ca="1" si="123"/>
        <v>4349823.1211179169</v>
      </c>
      <c r="BS59" s="106">
        <f t="shared" ref="BS59:DA59" ca="1" si="124">BS52+BS57</f>
        <v>4135760.9685587846</v>
      </c>
      <c r="BT59" s="106">
        <f t="shared" ca="1" si="124"/>
        <v>3917541.7419825578</v>
      </c>
      <c r="BU59" s="106">
        <f t="shared" ca="1" si="124"/>
        <v>3694889.3585385997</v>
      </c>
      <c r="BV59" s="106">
        <f t="shared" ca="1" si="124"/>
        <v>3467792.7403154373</v>
      </c>
      <c r="BW59" s="106">
        <f t="shared" ca="1" si="124"/>
        <v>3236149.0252555441</v>
      </c>
      <c r="BX59" s="106">
        <f t="shared" ca="1" si="124"/>
        <v>2999944.0828151358</v>
      </c>
      <c r="BY59" s="106">
        <f t="shared" ca="1" si="124"/>
        <v>2758886.8027303205</v>
      </c>
      <c r="BZ59" s="106">
        <f t="shared" ca="1" si="124"/>
        <v>2512957.4720177464</v>
      </c>
      <c r="CA59" s="106">
        <f t="shared" ca="1" si="124"/>
        <v>2262042.0592941521</v>
      </c>
      <c r="CB59" s="106">
        <f t="shared" ca="1" si="124"/>
        <v>2006117.2362539987</v>
      </c>
      <c r="CC59" s="106">
        <f t="shared" ca="1" si="124"/>
        <v>1744875.5163693822</v>
      </c>
      <c r="CD59" s="106">
        <f t="shared" ca="1" si="124"/>
        <v>1478287.3338121744</v>
      </c>
      <c r="CE59" s="106">
        <f t="shared" ca="1" si="124"/>
        <v>1206226.1771533526</v>
      </c>
      <c r="CF59" s="106">
        <f t="shared" ca="1" si="124"/>
        <v>928658.22841789143</v>
      </c>
      <c r="CG59" s="106">
        <f t="shared" ca="1" si="124"/>
        <v>645258.12205404695</v>
      </c>
      <c r="CH59" s="106">
        <f t="shared" ca="1" si="124"/>
        <v>355985.06738480105</v>
      </c>
      <c r="CI59" s="106">
        <f t="shared" ca="1" si="124"/>
        <v>100938.06755607289</v>
      </c>
      <c r="CJ59" s="106">
        <f t="shared" ca="1" si="124"/>
        <v>-28863.386546645597</v>
      </c>
      <c r="CK59" s="106">
        <f t="shared" ca="1" si="124"/>
        <v>-162699.37480698584</v>
      </c>
      <c r="CL59" s="106">
        <f t="shared" ca="1" si="124"/>
        <v>-293966.48177525535</v>
      </c>
      <c r="CM59" s="106">
        <f t="shared" ca="1" si="124"/>
        <v>-435737.34535430669</v>
      </c>
      <c r="CN59" s="106">
        <f t="shared" ca="1" si="124"/>
        <v>-569343.18499370804</v>
      </c>
      <c r="CO59" s="106">
        <f t="shared" ca="1" si="124"/>
        <v>-699439.64210750035</v>
      </c>
      <c r="CP59" s="106">
        <f t="shared" ca="1" si="124"/>
        <v>-853944.74644380342</v>
      </c>
      <c r="CQ59" s="106">
        <f t="shared" ca="1" si="124"/>
        <v>-1046837.3658083631</v>
      </c>
      <c r="CR59" s="106">
        <f t="shared" ca="1" si="124"/>
        <v>-1198918.9064653213</v>
      </c>
      <c r="CS59" s="106">
        <f t="shared" ca="1" si="124"/>
        <v>-1348229.9223468835</v>
      </c>
      <c r="CT59" s="106">
        <f t="shared" ca="1" si="124"/>
        <v>-1522379.3785065589</v>
      </c>
      <c r="CU59" s="106">
        <f t="shared" ca="1" si="124"/>
        <v>-1735176.0752089806</v>
      </c>
      <c r="CV59" s="106">
        <f t="shared" ca="1" si="124"/>
        <v>-1908176.6862110151</v>
      </c>
      <c r="CW59" s="106">
        <f t="shared" ca="1" si="124"/>
        <v>-2079220.0687810495</v>
      </c>
      <c r="CX59" s="106">
        <f t="shared" ca="1" si="124"/>
        <v>-2275504.7821533689</v>
      </c>
      <c r="CY59" s="106">
        <f t="shared" ca="1" si="124"/>
        <v>-2510775.2783517549</v>
      </c>
      <c r="CZ59" s="106">
        <f t="shared" ca="1" si="124"/>
        <v>-2707388.9913104828</v>
      </c>
      <c r="DA59" s="106">
        <f t="shared" ca="1" si="124"/>
        <v>-2902835.9801413501</v>
      </c>
      <c r="DB59" s="106">
        <f t="shared" ref="DB59:DI59" ca="1" si="125">DB52+DB57</f>
        <v>-3124062.7701454605</v>
      </c>
      <c r="DC59" s="106">
        <f t="shared" ca="1" si="125"/>
        <v>9751.0691420986223</v>
      </c>
      <c r="DD59" s="106">
        <f t="shared" ca="1" si="125"/>
        <v>20196.287864269354</v>
      </c>
      <c r="DE59" s="106">
        <f t="shared" ca="1" si="125"/>
        <v>39612.395329063205</v>
      </c>
      <c r="DF59" s="106">
        <f t="shared" ca="1" si="125"/>
        <v>39958.250956992029</v>
      </c>
      <c r="DG59" s="106">
        <f t="shared" ca="1" si="125"/>
        <v>9641.4602264364839</v>
      </c>
      <c r="DH59" s="106">
        <f t="shared" ca="1" si="125"/>
        <v>19764.262131566593</v>
      </c>
      <c r="DI59" s="106">
        <f t="shared" ca="1" si="125"/>
        <v>39037.401148883757</v>
      </c>
      <c r="DJ59" s="106">
        <f t="shared" ref="DJ59:DK59" ca="1" si="126">DJ52+DJ57</f>
        <v>39379.814028299472</v>
      </c>
      <c r="DK59" s="106">
        <f t="shared" ca="1" si="126"/>
        <v>9535.2707190855344</v>
      </c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</row>
    <row r="60" spans="1:157" ht="15" customHeight="1">
      <c r="G60" s="4"/>
      <c r="V60" s="32"/>
      <c r="W60" s="32"/>
      <c r="X60" s="32"/>
      <c r="Y60" s="32"/>
    </row>
    <row r="61" spans="1:157" ht="15" customHeight="1">
      <c r="B61" s="1" t="s">
        <v>105</v>
      </c>
      <c r="G61" s="4"/>
    </row>
    <row r="62" spans="1:157" ht="15" customHeight="1">
      <c r="C62" s="75" t="str">
        <f>Calculations!C405</f>
        <v>Share Capital</v>
      </c>
      <c r="E62" s="50" t="str">
        <f>Calculations!E405</f>
        <v>EUR</v>
      </c>
      <c r="G62" s="4"/>
      <c r="H62" s="51">
        <f>LOOKUP(H$5, Calculations!$I$4:$QJ$4, Calculations!$I405:$QJ405)</f>
        <v>3792500</v>
      </c>
      <c r="I62" s="51">
        <f>LOOKUP(I$5, Calculations!$I$4:$QJ$4, Calculations!$I405:$QJ405)</f>
        <v>3792500</v>
      </c>
      <c r="J62" s="51">
        <f>LOOKUP(J$5, Calculations!$I$4:$QJ$4, Calculations!$I405:$QJ405)</f>
        <v>3792500</v>
      </c>
      <c r="K62" s="51">
        <f>LOOKUP(K$5, Calculations!$I$4:$QJ$4, Calculations!$I405:$QJ405)</f>
        <v>3792500</v>
      </c>
      <c r="L62" s="51">
        <f>LOOKUP(L$5, Calculations!$I$4:$QJ$4, Calculations!$I405:$QJ405)</f>
        <v>3792500</v>
      </c>
      <c r="M62" s="51">
        <f>LOOKUP(M$5, Calculations!$I$4:$QJ$4, Calculations!$I405:$QJ405)</f>
        <v>3792500</v>
      </c>
      <c r="N62" s="51">
        <f>LOOKUP(N$5, Calculations!$I$4:$QJ$4, Calculations!$I405:$QJ405)</f>
        <v>3792500</v>
      </c>
      <c r="O62" s="51">
        <f>LOOKUP(O$5, Calculations!$I$4:$QJ$4, Calculations!$I405:$QJ405)</f>
        <v>3792500</v>
      </c>
      <c r="P62" s="51">
        <f>LOOKUP(P$5, Calculations!$I$4:$QJ$4, Calculations!$I405:$QJ405)</f>
        <v>3792500</v>
      </c>
      <c r="Q62" s="51">
        <f>LOOKUP(Q$5, Calculations!$I$4:$QJ$4, Calculations!$I405:$QJ405)</f>
        <v>3792500</v>
      </c>
      <c r="R62" s="51">
        <f>LOOKUP(R$5, Calculations!$I$4:$QJ$4, Calculations!$I405:$QJ405)</f>
        <v>3792500</v>
      </c>
      <c r="S62" s="51">
        <f>LOOKUP(S$5, Calculations!$I$4:$QJ$4, Calculations!$I405:$QJ405)</f>
        <v>3792500</v>
      </c>
      <c r="T62" s="51">
        <f>LOOKUP(T$5, Calculations!$I$4:$QJ$4, Calculations!$I405:$QJ405)</f>
        <v>3792500</v>
      </c>
      <c r="U62" s="51">
        <f>LOOKUP(U$5, Calculations!$I$4:$QJ$4, Calculations!$I405:$QJ405)</f>
        <v>3792500</v>
      </c>
      <c r="V62" s="51">
        <f>LOOKUP(V$5, Calculations!$I$4:$QJ$4, Calculations!$I405:$QJ405)</f>
        <v>3792500</v>
      </c>
      <c r="W62" s="51">
        <f>LOOKUP(W$5, Calculations!$I$4:$QJ$4, Calculations!$I405:$QJ405)</f>
        <v>3792500</v>
      </c>
      <c r="X62" s="51">
        <f>LOOKUP(X$5, Calculations!$I$4:$QJ$4, Calculations!$I405:$QJ405)</f>
        <v>3792500</v>
      </c>
      <c r="Y62" s="51">
        <f>LOOKUP(Y$5, Calculations!$I$4:$QJ$4, Calculations!$I405:$QJ405)</f>
        <v>3792500</v>
      </c>
      <c r="Z62" s="51">
        <f>LOOKUP(Z$5, Calculations!$I$4:$QJ$4, Calculations!$I405:$QJ405)</f>
        <v>3792500</v>
      </c>
      <c r="AA62" s="51">
        <f>LOOKUP(AA$5, Calculations!$I$4:$QJ$4, Calculations!$I405:$QJ405)</f>
        <v>3792500</v>
      </c>
      <c r="AB62" s="51">
        <f>LOOKUP(AB$5, Calculations!$I$4:$QJ$4, Calculations!$I405:$QJ405)</f>
        <v>3792500</v>
      </c>
      <c r="AC62" s="51">
        <f>LOOKUP(AC$5, Calculations!$I$4:$QJ$4, Calculations!$I405:$QJ405)</f>
        <v>3792500</v>
      </c>
      <c r="AD62" s="51">
        <f>LOOKUP(AD$5, Calculations!$I$4:$QJ$4, Calculations!$I405:$QJ405)</f>
        <v>3792500</v>
      </c>
      <c r="AE62" s="51">
        <f>LOOKUP(AE$5, Calculations!$I$4:$QJ$4, Calculations!$I405:$QJ405)</f>
        <v>3792500</v>
      </c>
      <c r="AF62" s="51">
        <f>LOOKUP(AF$5, Calculations!$I$4:$QJ$4, Calculations!$I405:$QJ405)</f>
        <v>3792500</v>
      </c>
      <c r="AG62" s="51">
        <f>LOOKUP(AG$5, Calculations!$I$4:$QJ$4, Calculations!$I405:$QJ405)</f>
        <v>3792500</v>
      </c>
      <c r="AH62" s="51">
        <f>LOOKUP(AH$5, Calculations!$I$4:$QJ$4, Calculations!$I405:$QJ405)</f>
        <v>3792500</v>
      </c>
      <c r="AI62" s="51">
        <f>LOOKUP(AI$5, Calculations!$I$4:$QJ$4, Calculations!$I405:$QJ405)</f>
        <v>3792500</v>
      </c>
      <c r="AJ62" s="51">
        <f>LOOKUP(AJ$5, Calculations!$I$4:$QJ$4, Calculations!$I405:$QJ405)</f>
        <v>3792500</v>
      </c>
      <c r="AK62" s="51">
        <f>LOOKUP(AK$5, Calculations!$I$4:$QJ$4, Calculations!$I405:$QJ405)</f>
        <v>3792500</v>
      </c>
      <c r="AL62" s="51">
        <f>LOOKUP(AL$5, Calculations!$I$4:$QJ$4, Calculations!$I405:$QJ405)</f>
        <v>3792500</v>
      </c>
      <c r="AM62" s="51">
        <f>LOOKUP(AM$5, Calculations!$I$4:$QJ$4, Calculations!$I405:$QJ405)</f>
        <v>3792500</v>
      </c>
      <c r="AN62" s="51">
        <f>LOOKUP(AN$5, Calculations!$I$4:$QJ$4, Calculations!$I405:$QJ405)</f>
        <v>3792500</v>
      </c>
      <c r="AO62" s="51">
        <f>LOOKUP(AO$5, Calculations!$I$4:$QJ$4, Calculations!$I405:$QJ405)</f>
        <v>3792500</v>
      </c>
      <c r="AP62" s="51">
        <f>LOOKUP(AP$5, Calculations!$I$4:$QJ$4, Calculations!$I405:$QJ405)</f>
        <v>3792500</v>
      </c>
      <c r="AQ62" s="51">
        <f>LOOKUP(AQ$5, Calculations!$I$4:$QJ$4, Calculations!$I405:$QJ405)</f>
        <v>3792500</v>
      </c>
      <c r="AR62" s="51">
        <f>LOOKUP(AR$5, Calculations!$I$4:$QJ$4, Calculations!$I405:$QJ405)</f>
        <v>3792500</v>
      </c>
      <c r="AS62" s="51">
        <f>LOOKUP(AS$5, Calculations!$I$4:$QJ$4, Calculations!$I405:$QJ405)</f>
        <v>3792500</v>
      </c>
      <c r="AT62" s="51">
        <f>LOOKUP(AT$5, Calculations!$I$4:$QJ$4, Calculations!$I405:$QJ405)</f>
        <v>3792500</v>
      </c>
      <c r="AU62" s="51">
        <f>LOOKUP(AU$5, Calculations!$I$4:$QJ$4, Calculations!$I405:$QJ405)</f>
        <v>3792500</v>
      </c>
      <c r="AV62" s="51">
        <f>LOOKUP(AV$5, Calculations!$I$4:$QJ$4, Calculations!$I405:$QJ405)</f>
        <v>3792500</v>
      </c>
      <c r="AW62" s="51">
        <f>LOOKUP(AW$5, Calculations!$I$4:$QJ$4, Calculations!$I405:$QJ405)</f>
        <v>3792500</v>
      </c>
      <c r="AX62" s="51">
        <f>LOOKUP(AX$5, Calculations!$I$4:$QJ$4, Calculations!$I405:$QJ405)</f>
        <v>3792500</v>
      </c>
      <c r="AY62" s="51">
        <f>LOOKUP(AY$5, Calculations!$I$4:$QJ$4, Calculations!$I405:$QJ405)</f>
        <v>3792500</v>
      </c>
      <c r="AZ62" s="51">
        <f>LOOKUP(AZ$5, Calculations!$I$4:$QJ$4, Calculations!$I405:$QJ405)</f>
        <v>3792500</v>
      </c>
      <c r="BA62" s="51">
        <f>LOOKUP(BA$5, Calculations!$I$4:$QJ$4, Calculations!$I405:$QJ405)</f>
        <v>3792500</v>
      </c>
      <c r="BB62" s="51">
        <f>LOOKUP(BB$5, Calculations!$I$4:$QJ$4, Calculations!$I405:$QJ405)</f>
        <v>3792500</v>
      </c>
      <c r="BC62" s="51">
        <f>LOOKUP(BC$5, Calculations!$I$4:$QJ$4, Calculations!$I405:$QJ405)</f>
        <v>3792500</v>
      </c>
      <c r="BD62" s="51">
        <f>LOOKUP(BD$5, Calculations!$I$4:$QJ$4, Calculations!$I405:$QJ405)</f>
        <v>3792500</v>
      </c>
      <c r="BE62" s="51">
        <f>LOOKUP(BE$5, Calculations!$I$4:$QJ$4, Calculations!$I405:$QJ405)</f>
        <v>3792500</v>
      </c>
      <c r="BF62" s="51">
        <f>LOOKUP(BF$5, Calculations!$I$4:$QJ$4, Calculations!$I405:$QJ405)</f>
        <v>3792500</v>
      </c>
      <c r="BG62" s="51">
        <f>LOOKUP(BG$5, Calculations!$I$4:$QJ$4, Calculations!$I405:$QJ405)</f>
        <v>3792500</v>
      </c>
      <c r="BH62" s="51">
        <f>LOOKUP(BH$5, Calculations!$I$4:$QJ$4, Calculations!$I405:$QJ405)</f>
        <v>3792500</v>
      </c>
      <c r="BI62" s="51">
        <f>LOOKUP(BI$5, Calculations!$I$4:$QJ$4, Calculations!$I405:$QJ405)</f>
        <v>3792500</v>
      </c>
      <c r="BJ62" s="51">
        <f>LOOKUP(BJ$5, Calculations!$I$4:$QJ$4, Calculations!$I405:$QJ405)</f>
        <v>3792500</v>
      </c>
      <c r="BK62" s="51">
        <f>LOOKUP(BK$5, Calculations!$I$4:$QJ$4, Calculations!$I405:$QJ405)</f>
        <v>3792500</v>
      </c>
      <c r="BL62" s="51">
        <f>LOOKUP(BL$5, Calculations!$I$4:$QJ$4, Calculations!$I405:$QJ405)</f>
        <v>3792500</v>
      </c>
      <c r="BM62" s="51">
        <f>LOOKUP(BM$5, Calculations!$I$4:$QJ$4, Calculations!$I405:$QJ405)</f>
        <v>3792500</v>
      </c>
      <c r="BN62" s="51">
        <f>LOOKUP(BN$5, Calculations!$I$4:$QJ$4, Calculations!$I405:$QJ405)</f>
        <v>3792500</v>
      </c>
      <c r="BO62" s="51">
        <f>LOOKUP(BO$5, Calculations!$I$4:$QJ$4, Calculations!$I405:$QJ405)</f>
        <v>3792500</v>
      </c>
      <c r="BP62" s="51">
        <f>LOOKUP(BP$5, Calculations!$I$4:$QJ$4, Calculations!$I405:$QJ405)</f>
        <v>3792500</v>
      </c>
      <c r="BQ62" s="51">
        <f>LOOKUP(BQ$5, Calculations!$I$4:$QJ$4, Calculations!$I405:$QJ405)</f>
        <v>3792500</v>
      </c>
      <c r="BR62" s="51">
        <f>LOOKUP(BR$5, Calculations!$I$4:$QJ$4, Calculations!$I405:$QJ405)</f>
        <v>3792500</v>
      </c>
      <c r="BS62" s="51">
        <f>LOOKUP(BS$5, Calculations!$I$4:$QJ$4, Calculations!$I405:$QJ405)</f>
        <v>3792500</v>
      </c>
      <c r="BT62" s="51">
        <f>LOOKUP(BT$5, Calculations!$I$4:$QJ$4, Calculations!$I405:$QJ405)</f>
        <v>3792500</v>
      </c>
      <c r="BU62" s="51">
        <f>LOOKUP(BU$5, Calculations!$I$4:$QJ$4, Calculations!$I405:$QJ405)</f>
        <v>3792500</v>
      </c>
      <c r="BV62" s="51">
        <f>LOOKUP(BV$5, Calculations!$I$4:$QJ$4, Calculations!$I405:$QJ405)</f>
        <v>3792500</v>
      </c>
      <c r="BW62" s="51">
        <f>LOOKUP(BW$5, Calculations!$I$4:$QJ$4, Calculations!$I405:$QJ405)</f>
        <v>3792500</v>
      </c>
      <c r="BX62" s="51">
        <f>LOOKUP(BX$5, Calculations!$I$4:$QJ$4, Calculations!$I405:$QJ405)</f>
        <v>3792500</v>
      </c>
      <c r="BY62" s="51">
        <f>LOOKUP(BY$5, Calculations!$I$4:$QJ$4, Calculations!$I405:$QJ405)</f>
        <v>3792500</v>
      </c>
      <c r="BZ62" s="51">
        <f>LOOKUP(BZ$5, Calculations!$I$4:$QJ$4, Calculations!$I405:$QJ405)</f>
        <v>3792500</v>
      </c>
      <c r="CA62" s="51">
        <f>LOOKUP(CA$5, Calculations!$I$4:$QJ$4, Calculations!$I405:$QJ405)</f>
        <v>3792500</v>
      </c>
      <c r="CB62" s="51">
        <f>LOOKUP(CB$5, Calculations!$I$4:$QJ$4, Calculations!$I405:$QJ405)</f>
        <v>3792500</v>
      </c>
      <c r="CC62" s="51">
        <f>LOOKUP(CC$5, Calculations!$I$4:$QJ$4, Calculations!$I405:$QJ405)</f>
        <v>3792500</v>
      </c>
      <c r="CD62" s="51">
        <f>LOOKUP(CD$5, Calculations!$I$4:$QJ$4, Calculations!$I405:$QJ405)</f>
        <v>3792500</v>
      </c>
      <c r="CE62" s="51">
        <f>LOOKUP(CE$5, Calculations!$I$4:$QJ$4, Calculations!$I405:$QJ405)</f>
        <v>3792500</v>
      </c>
      <c r="CF62" s="51">
        <f>LOOKUP(CF$5, Calculations!$I$4:$QJ$4, Calculations!$I405:$QJ405)</f>
        <v>3792500</v>
      </c>
      <c r="CG62" s="51">
        <f>LOOKUP(CG$5, Calculations!$I$4:$QJ$4, Calculations!$I405:$QJ405)</f>
        <v>3792500</v>
      </c>
      <c r="CH62" s="51">
        <f>LOOKUP(CH$5, Calculations!$I$4:$QJ$4, Calculations!$I405:$QJ405)</f>
        <v>3792500</v>
      </c>
      <c r="CI62" s="51">
        <f>LOOKUP(CI$5, Calculations!$I$4:$QJ$4, Calculations!$I405:$QJ405)</f>
        <v>3792500</v>
      </c>
      <c r="CJ62" s="51">
        <f>LOOKUP(CJ$5, Calculations!$I$4:$QJ$4, Calculations!$I405:$QJ405)</f>
        <v>3792500</v>
      </c>
      <c r="CK62" s="51">
        <f>LOOKUP(CK$5, Calculations!$I$4:$QJ$4, Calculations!$I405:$QJ405)</f>
        <v>3792500</v>
      </c>
      <c r="CL62" s="51">
        <f>LOOKUP(CL$5, Calculations!$I$4:$QJ$4, Calculations!$I405:$QJ405)</f>
        <v>3792500</v>
      </c>
      <c r="CM62" s="51">
        <f>LOOKUP(CM$5, Calculations!$I$4:$QJ$4, Calculations!$I405:$QJ405)</f>
        <v>3792500</v>
      </c>
      <c r="CN62" s="51">
        <f>LOOKUP(CN$5, Calculations!$I$4:$QJ$4, Calculations!$I405:$QJ405)</f>
        <v>3792500</v>
      </c>
      <c r="CO62" s="51">
        <f>LOOKUP(CO$5, Calculations!$I$4:$QJ$4, Calculations!$I405:$QJ405)</f>
        <v>3792500</v>
      </c>
      <c r="CP62" s="51">
        <f>LOOKUP(CP$5, Calculations!$I$4:$QJ$4, Calculations!$I405:$QJ405)</f>
        <v>3792500</v>
      </c>
      <c r="CQ62" s="51">
        <f>LOOKUP(CQ$5, Calculations!$I$4:$QJ$4, Calculations!$I405:$QJ405)</f>
        <v>3792500</v>
      </c>
      <c r="CR62" s="51">
        <f>LOOKUP(CR$5, Calculations!$I$4:$QJ$4, Calculations!$I405:$QJ405)</f>
        <v>3792500</v>
      </c>
      <c r="CS62" s="51">
        <f>LOOKUP(CS$5, Calculations!$I$4:$QJ$4, Calculations!$I405:$QJ405)</f>
        <v>3792500</v>
      </c>
      <c r="CT62" s="51">
        <f>LOOKUP(CT$5, Calculations!$I$4:$QJ$4, Calculations!$I405:$QJ405)</f>
        <v>3792500</v>
      </c>
      <c r="CU62" s="51">
        <f>LOOKUP(CU$5, Calculations!$I$4:$QJ$4, Calculations!$I405:$QJ405)</f>
        <v>3792500</v>
      </c>
      <c r="CV62" s="51">
        <f>LOOKUP(CV$5, Calculations!$I$4:$QJ$4, Calculations!$I405:$QJ405)</f>
        <v>3792500</v>
      </c>
      <c r="CW62" s="51">
        <f>LOOKUP(CW$5, Calculations!$I$4:$QJ$4, Calculations!$I405:$QJ405)</f>
        <v>3792500</v>
      </c>
      <c r="CX62" s="51">
        <f>LOOKUP(CX$5, Calculations!$I$4:$QJ$4, Calculations!$I405:$QJ405)</f>
        <v>3792500</v>
      </c>
      <c r="CY62" s="51">
        <f>LOOKUP(CY$5, Calculations!$I$4:$QJ$4, Calculations!$I405:$QJ405)</f>
        <v>3792500</v>
      </c>
      <c r="CZ62" s="51">
        <f>LOOKUP(CZ$5, Calculations!$I$4:$QJ$4, Calculations!$I405:$QJ405)</f>
        <v>3792500</v>
      </c>
      <c r="DA62" s="51">
        <f>LOOKUP(DA$5, Calculations!$I$4:$QJ$4, Calculations!$I405:$QJ405)</f>
        <v>3792500</v>
      </c>
      <c r="DB62" s="51">
        <f>LOOKUP(DB$5, Calculations!$I$4:$QJ$4, Calculations!$I405:$QJ405)</f>
        <v>3792500</v>
      </c>
      <c r="DC62" s="51">
        <f>LOOKUP(DC$5, Calculations!$I$4:$QJ$4, Calculations!$I405:$QJ405)</f>
        <v>3792500</v>
      </c>
      <c r="DD62" s="51">
        <f>LOOKUP(DD$5, Calculations!$I$4:$QJ$4, Calculations!$I405:$QJ405)</f>
        <v>3792500</v>
      </c>
      <c r="DE62" s="51">
        <f>LOOKUP(DE$5, Calculations!$I$4:$QJ$4, Calculations!$I405:$QJ405)</f>
        <v>3792500</v>
      </c>
      <c r="DF62" s="51">
        <f>LOOKUP(DF$5, Calculations!$I$4:$QJ$4, Calculations!$I405:$QJ405)</f>
        <v>3792500</v>
      </c>
      <c r="DG62" s="51">
        <f>LOOKUP(DG$5, Calculations!$I$4:$QJ$4, Calculations!$I405:$QJ405)</f>
        <v>3792500</v>
      </c>
      <c r="DH62" s="51">
        <f>LOOKUP(DH$5, Calculations!$I$4:$QJ$4, Calculations!$I405:$QJ405)</f>
        <v>3792500</v>
      </c>
      <c r="DI62" s="51">
        <f>LOOKUP(DI$5, Calculations!$I$4:$QJ$4, Calculations!$I405:$QJ405)</f>
        <v>3792500</v>
      </c>
      <c r="DJ62" s="51">
        <f>LOOKUP(DJ$5, Calculations!$I$4:$QJ$4, Calculations!$I405:$QJ405)</f>
        <v>3792500</v>
      </c>
      <c r="DK62" s="51">
        <f>LOOKUP(DK$5, Calculations!$I$4:$QJ$4, Calculations!$I405:$QJ405)</f>
        <v>3792500</v>
      </c>
      <c r="DL62" s="51"/>
      <c r="DM62" s="51"/>
      <c r="DN62" s="51"/>
      <c r="DO62" s="51"/>
      <c r="DP62" s="51"/>
      <c r="DQ62" s="51"/>
      <c r="DR62" s="51"/>
      <c r="DS62" s="51"/>
      <c r="DT62" s="51"/>
      <c r="DU62" s="51"/>
      <c r="DV62" s="51"/>
      <c r="DW62" s="51"/>
      <c r="DX62" s="51"/>
      <c r="DY62" s="51"/>
      <c r="DZ62" s="51"/>
      <c r="EA62" s="51"/>
      <c r="EB62" s="51"/>
      <c r="EC62" s="51"/>
      <c r="ED62" s="51"/>
      <c r="EE62" s="51"/>
      <c r="EF62" s="51"/>
      <c r="EG62" s="51"/>
      <c r="EH62" s="51"/>
      <c r="EI62" s="51"/>
      <c r="EJ62" s="51"/>
      <c r="EK62" s="51"/>
      <c r="EL62" s="51"/>
      <c r="EM62" s="51"/>
      <c r="EN62" s="51"/>
      <c r="EO62" s="51"/>
      <c r="EP62" s="51"/>
      <c r="EQ62" s="51"/>
      <c r="ER62" s="51"/>
      <c r="ES62" s="51"/>
      <c r="ET62" s="51"/>
      <c r="EU62" s="51"/>
      <c r="EV62" s="51"/>
      <c r="EW62" s="51"/>
      <c r="EX62" s="51"/>
      <c r="EY62" s="51"/>
      <c r="EZ62" s="51"/>
      <c r="FA62" s="51"/>
    </row>
    <row r="63" spans="1:157" ht="15" customHeight="1">
      <c r="C63" s="75" t="str">
        <f>Calculations!C406</f>
        <v>Retained Earnings</v>
      </c>
      <c r="E63" s="50" t="str">
        <f>Calculations!E406</f>
        <v>EUR</v>
      </c>
      <c r="G63" s="4"/>
      <c r="H63" s="51">
        <f>LOOKUP(H$5, Calculations!$I$4:$QJ$4, Calculations!$I406:$QJ406)</f>
        <v>0</v>
      </c>
      <c r="I63" s="51">
        <f>LOOKUP(I$5, Calculations!$I$4:$QJ$4, Calculations!$I406:$QJ406)</f>
        <v>0</v>
      </c>
      <c r="J63" s="51">
        <f>LOOKUP(J$5, Calculations!$I$4:$QJ$4, Calculations!$I406:$QJ406)</f>
        <v>0</v>
      </c>
      <c r="K63" s="51">
        <f>LOOKUP(K$5, Calculations!$I$4:$QJ$4, Calculations!$I406:$QJ406)</f>
        <v>0</v>
      </c>
      <c r="L63" s="51">
        <f>LOOKUP(L$5, Calculations!$I$4:$QJ$4, Calculations!$I406:$QJ406)</f>
        <v>0</v>
      </c>
      <c r="M63" s="51">
        <f>LOOKUP(M$5, Calculations!$I$4:$QJ$4, Calculations!$I406:$QJ406)</f>
        <v>0</v>
      </c>
      <c r="N63" s="51">
        <f>LOOKUP(N$5, Calculations!$I$4:$QJ$4, Calculations!$I406:$QJ406)</f>
        <v>0</v>
      </c>
      <c r="O63" s="51">
        <f>LOOKUP(O$5, Calculations!$I$4:$QJ$4, Calculations!$I406:$QJ406)</f>
        <v>0</v>
      </c>
      <c r="P63" s="51">
        <f ca="1">LOOKUP(P$5, Calculations!$I$4:$QJ$4, Calculations!$I406:$QJ406)</f>
        <v>-180033</v>
      </c>
      <c r="Q63" s="51">
        <f ca="1">LOOKUP(Q$5, Calculations!$I$4:$QJ$4, Calculations!$I406:$QJ406)</f>
        <v>-227040</v>
      </c>
      <c r="R63" s="51">
        <f ca="1">LOOKUP(R$5, Calculations!$I$4:$QJ$4, Calculations!$I406:$QJ406)</f>
        <v>-187229</v>
      </c>
      <c r="S63" s="51">
        <f ca="1">LOOKUP(S$5, Calculations!$I$4:$QJ$4, Calculations!$I406:$QJ406)</f>
        <v>-384825</v>
      </c>
      <c r="T63" s="51">
        <f ca="1">LOOKUP(T$5, Calculations!$I$4:$QJ$4, Calculations!$I406:$QJ406)</f>
        <v>-564889</v>
      </c>
      <c r="U63" s="51">
        <f ca="1">LOOKUP(U$5, Calculations!$I$4:$QJ$4, Calculations!$I406:$QJ406)</f>
        <v>-600966</v>
      </c>
      <c r="V63" s="51">
        <f ca="1">LOOKUP(V$5, Calculations!$I$4:$QJ$4, Calculations!$I406:$QJ406)</f>
        <v>-559779</v>
      </c>
      <c r="W63" s="51">
        <f ca="1">LOOKUP(W$5, Calculations!$I$4:$QJ$4, Calculations!$I406:$QJ406)</f>
        <v>-759327</v>
      </c>
      <c r="X63" s="51">
        <f ca="1">LOOKUP(X$5, Calculations!$I$4:$QJ$4, Calculations!$I406:$QJ406)</f>
        <v>-937064</v>
      </c>
      <c r="Y63" s="51">
        <f ca="1">LOOKUP(Y$5, Calculations!$I$4:$QJ$4, Calculations!$I406:$QJ406)</f>
        <v>-965883</v>
      </c>
      <c r="Z63" s="51">
        <f ca="1">LOOKUP(Z$5, Calculations!$I$4:$QJ$4, Calculations!$I406:$QJ406)</f>
        <v>-920589</v>
      </c>
      <c r="AA63" s="51">
        <f ca="1">LOOKUP(AA$5, Calculations!$I$4:$QJ$4, Calculations!$I406:$QJ406)</f>
        <v>-1117667</v>
      </c>
      <c r="AB63" s="51">
        <f ca="1">LOOKUP(AB$5, Calculations!$I$4:$QJ$4, Calculations!$I406:$QJ406)</f>
        <v>-1292740</v>
      </c>
      <c r="AC63" s="51">
        <f ca="1">LOOKUP(AC$5, Calculations!$I$4:$QJ$4, Calculations!$I406:$QJ406)</f>
        <v>-1313848</v>
      </c>
      <c r="AD63" s="51">
        <f ca="1">LOOKUP(AD$5, Calculations!$I$4:$QJ$4, Calculations!$I406:$QJ406)</f>
        <v>-1264961</v>
      </c>
      <c r="AE63" s="51">
        <f ca="1">LOOKUP(AE$5, Calculations!$I$4:$QJ$4, Calculations!$I406:$QJ406)</f>
        <v>-1459605</v>
      </c>
      <c r="AF63" s="51">
        <f ca="1">LOOKUP(AF$5, Calculations!$I$4:$QJ$4, Calculations!$I406:$QJ406)</f>
        <v>-1632079</v>
      </c>
      <c r="AG63" s="51">
        <f ca="1">LOOKUP(AG$5, Calculations!$I$4:$QJ$4, Calculations!$I406:$QJ406)</f>
        <v>-1645296</v>
      </c>
      <c r="AH63" s="51">
        <f ca="1">LOOKUP(AH$5, Calculations!$I$4:$QJ$4, Calculations!$I406:$QJ406)</f>
        <v>-1594386</v>
      </c>
      <c r="AI63" s="51">
        <f ca="1">LOOKUP(AI$5, Calculations!$I$4:$QJ$4, Calculations!$I406:$QJ406)</f>
        <v>-1785787</v>
      </c>
      <c r="AJ63" s="51">
        <f ca="1">LOOKUP(AJ$5, Calculations!$I$4:$QJ$4, Calculations!$I406:$QJ406)</f>
        <v>-1946375</v>
      </c>
      <c r="AK63" s="51">
        <f ca="1">LOOKUP(AK$5, Calculations!$I$4:$QJ$4, Calculations!$I406:$QJ406)</f>
        <v>-1942998</v>
      </c>
      <c r="AL63" s="51">
        <f ca="1">LOOKUP(AL$5, Calculations!$I$4:$QJ$4, Calculations!$I406:$QJ406)</f>
        <v>-1881482</v>
      </c>
      <c r="AM63" s="51">
        <f ca="1">LOOKUP(AM$5, Calculations!$I$4:$QJ$4, Calculations!$I406:$QJ406)</f>
        <v>-2061437</v>
      </c>
      <c r="AN63" s="51">
        <f ca="1">LOOKUP(AN$5, Calculations!$I$4:$QJ$4, Calculations!$I406:$QJ406)</f>
        <v>-2217825</v>
      </c>
      <c r="AO63" s="51">
        <f ca="1">LOOKUP(AO$5, Calculations!$I$4:$QJ$4, Calculations!$I406:$QJ406)</f>
        <v>-2209278</v>
      </c>
      <c r="AP63" s="51">
        <f ca="1">LOOKUP(AP$5, Calculations!$I$4:$QJ$4, Calculations!$I406:$QJ406)</f>
        <v>-2144577</v>
      </c>
      <c r="AQ63" s="51">
        <f ca="1">LOOKUP(AQ$5, Calculations!$I$4:$QJ$4, Calculations!$I406:$QJ406)</f>
        <v>-2320654</v>
      </c>
      <c r="AR63" s="51">
        <f ca="1">LOOKUP(AR$5, Calculations!$I$4:$QJ$4, Calculations!$I406:$QJ406)</f>
        <v>-2367513</v>
      </c>
      <c r="AS63" s="51">
        <f ca="1">LOOKUP(AS$5, Calculations!$I$4:$QJ$4, Calculations!$I406:$QJ406)</f>
        <v>-2248607</v>
      </c>
      <c r="AT63" s="51">
        <f ca="1">LOOKUP(AT$5, Calculations!$I$4:$QJ$4, Calculations!$I406:$QJ406)</f>
        <v>-2075340</v>
      </c>
      <c r="AU63" s="51">
        <f ca="1">LOOKUP(AU$5, Calculations!$I$4:$QJ$4, Calculations!$I406:$QJ406)</f>
        <v>-2142168</v>
      </c>
      <c r="AV63" s="51">
        <f ca="1">LOOKUP(AV$5, Calculations!$I$4:$QJ$4, Calculations!$I406:$QJ406)</f>
        <v>-2183766</v>
      </c>
      <c r="AW63" s="51">
        <f ca="1">LOOKUP(AW$5, Calculations!$I$4:$QJ$4, Calculations!$I406:$QJ406)</f>
        <v>-2058516</v>
      </c>
      <c r="AX63" s="51">
        <f ca="1">LOOKUP(AX$5, Calculations!$I$4:$QJ$4, Calculations!$I406:$QJ406)</f>
        <v>-1880677</v>
      </c>
      <c r="AY63" s="51">
        <f ca="1">LOOKUP(AY$5, Calculations!$I$4:$QJ$4, Calculations!$I406:$QJ406)</f>
        <v>-1942257</v>
      </c>
      <c r="AZ63" s="51">
        <f ca="1">LOOKUP(AZ$5, Calculations!$I$4:$QJ$4, Calculations!$I406:$QJ406)</f>
        <v>-1977415</v>
      </c>
      <c r="BA63" s="51">
        <f ca="1">LOOKUP(BA$5, Calculations!$I$4:$QJ$4, Calculations!$I406:$QJ406)</f>
        <v>-1845052</v>
      </c>
      <c r="BB63" s="51">
        <f ca="1">LOOKUP(BB$5, Calculations!$I$4:$QJ$4, Calculations!$I406:$QJ406)</f>
        <v>-1662073</v>
      </c>
      <c r="BC63" s="51">
        <f ca="1">LOOKUP(BC$5, Calculations!$I$4:$QJ$4, Calculations!$I406:$QJ406)</f>
        <v>-1717509</v>
      </c>
      <c r="BD63" s="51">
        <f ca="1">LOOKUP(BD$5, Calculations!$I$4:$QJ$4, Calculations!$I406:$QJ406)</f>
        <v>-1749989</v>
      </c>
      <c r="BE63" s="51">
        <f ca="1">LOOKUP(BE$5, Calculations!$I$4:$QJ$4, Calculations!$I406:$QJ406)</f>
        <v>-1614017</v>
      </c>
      <c r="BF63" s="51">
        <f ca="1">LOOKUP(BF$5, Calculations!$I$4:$QJ$4, Calculations!$I406:$QJ406)</f>
        <v>-1429881</v>
      </c>
      <c r="BG63" s="51">
        <f ca="1">LOOKUP(BG$5, Calculations!$I$4:$QJ$4, Calculations!$I406:$QJ406)</f>
        <v>-1482872</v>
      </c>
      <c r="BH63" s="51">
        <f ca="1">LOOKUP(BH$5, Calculations!$I$4:$QJ$4, Calculations!$I406:$QJ406)</f>
        <v>-1507436</v>
      </c>
      <c r="BI63" s="51">
        <f ca="1">LOOKUP(BI$5, Calculations!$I$4:$QJ$4, Calculations!$I406:$QJ406)</f>
        <v>-1363462</v>
      </c>
      <c r="BJ63" s="51">
        <f ca="1">LOOKUP(BJ$5, Calculations!$I$4:$QJ$4, Calculations!$I406:$QJ406)</f>
        <v>-1172757</v>
      </c>
      <c r="BK63" s="51">
        <f ca="1">LOOKUP(BK$5, Calculations!$I$4:$QJ$4, Calculations!$I406:$QJ406)</f>
        <v>-1217892</v>
      </c>
      <c r="BL63" s="51">
        <f ca="1">LOOKUP(BL$5, Calculations!$I$4:$QJ$4, Calculations!$I406:$QJ406)</f>
        <v>-1233785</v>
      </c>
      <c r="BM63" s="51">
        <f ca="1">LOOKUP(BM$5, Calculations!$I$4:$QJ$4, Calculations!$I406:$QJ406)</f>
        <v>-1081765</v>
      </c>
      <c r="BN63" s="51">
        <f ca="1">LOOKUP(BN$5, Calculations!$I$4:$QJ$4, Calculations!$I406:$QJ406)</f>
        <v>-853755</v>
      </c>
      <c r="BO63" s="51">
        <f ca="1">LOOKUP(BO$5, Calculations!$I$4:$QJ$4, Calculations!$I406:$QJ406)</f>
        <v>-860296</v>
      </c>
      <c r="BP63" s="51">
        <f ca="1">LOOKUP(BP$5, Calculations!$I$4:$QJ$4, Calculations!$I406:$QJ406)</f>
        <v>-836301</v>
      </c>
      <c r="BQ63" s="51">
        <f ca="1">LOOKUP(BQ$5, Calculations!$I$4:$QJ$4, Calculations!$I406:$QJ406)</f>
        <v>-645425</v>
      </c>
      <c r="BR63" s="51">
        <f ca="1">LOOKUP(BR$5, Calculations!$I$4:$QJ$4, Calculations!$I406:$QJ406)</f>
        <v>-408936</v>
      </c>
      <c r="BS63" s="51">
        <f ca="1">LOOKUP(BS$5, Calculations!$I$4:$QJ$4, Calculations!$I406:$QJ406)</f>
        <v>-405407</v>
      </c>
      <c r="BT63" s="51">
        <f ca="1">LOOKUP(BT$5, Calculations!$I$4:$QJ$4, Calculations!$I406:$QJ406)</f>
        <v>-370242</v>
      </c>
      <c r="BU63" s="51">
        <f ca="1">LOOKUP(BU$5, Calculations!$I$4:$QJ$4, Calculations!$I406:$QJ406)</f>
        <v>-168956</v>
      </c>
      <c r="BV63" s="51">
        <f ca="1">LOOKUP(BV$5, Calculations!$I$4:$QJ$4, Calculations!$I406:$QJ406)</f>
        <v>76871</v>
      </c>
      <c r="BW63" s="51">
        <f ca="1">LOOKUP(BW$5, Calculations!$I$4:$QJ$4, Calculations!$I406:$QJ406)</f>
        <v>91754</v>
      </c>
      <c r="BX63" s="51">
        <f ca="1">LOOKUP(BX$5, Calculations!$I$4:$QJ$4, Calculations!$I406:$QJ406)</f>
        <v>139407</v>
      </c>
      <c r="BY63" s="51">
        <f ca="1">LOOKUP(BY$5, Calculations!$I$4:$QJ$4, Calculations!$I406:$QJ406)</f>
        <v>352472</v>
      </c>
      <c r="BZ63" s="51">
        <f ca="1">LOOKUP(BZ$5, Calculations!$I$4:$QJ$4, Calculations!$I406:$QJ406)</f>
        <v>608830</v>
      </c>
      <c r="CA63" s="51">
        <f ca="1">LOOKUP(CA$5, Calculations!$I$4:$QJ$4, Calculations!$I406:$QJ406)</f>
        <v>636487</v>
      </c>
      <c r="CB63" s="51">
        <f ca="1">LOOKUP(CB$5, Calculations!$I$4:$QJ$4, Calculations!$I406:$QJ406)</f>
        <v>697859</v>
      </c>
      <c r="CC63" s="51">
        <f ca="1">LOOKUP(CC$5, Calculations!$I$4:$QJ$4, Calculations!$I406:$QJ406)</f>
        <v>924215</v>
      </c>
      <c r="CD63" s="51">
        <f ca="1">LOOKUP(CD$5, Calculations!$I$4:$QJ$4, Calculations!$I406:$QJ406)</f>
        <v>1192197</v>
      </c>
      <c r="CE63" s="51">
        <f ca="1">LOOKUP(CE$5, Calculations!$I$4:$QJ$4, Calculations!$I406:$QJ406)</f>
        <v>1234201</v>
      </c>
      <c r="CF63" s="51">
        <f ca="1">LOOKUP(CF$5, Calculations!$I$4:$QJ$4, Calculations!$I406:$QJ406)</f>
        <v>1311365</v>
      </c>
      <c r="CG63" s="51">
        <f ca="1">LOOKUP(CG$5, Calculations!$I$4:$QJ$4, Calculations!$I406:$QJ406)</f>
        <v>1552636</v>
      </c>
      <c r="CH63" s="51">
        <f ca="1">LOOKUP(CH$5, Calculations!$I$4:$QJ$4, Calculations!$I406:$QJ406)</f>
        <v>1833938</v>
      </c>
      <c r="CI63" s="51">
        <f ca="1">LOOKUP(CI$5, Calculations!$I$4:$QJ$4, Calculations!$I406:$QJ406)</f>
        <v>1891713</v>
      </c>
      <c r="CJ63" s="51">
        <f ca="1">LOOKUP(CJ$5, Calculations!$I$4:$QJ$4, Calculations!$I406:$QJ406)</f>
        <v>1990864</v>
      </c>
      <c r="CK63" s="51">
        <f ca="1">LOOKUP(CK$5, Calculations!$I$4:$QJ$4, Calculations!$I406:$QJ406)</f>
        <v>2254627</v>
      </c>
      <c r="CL63" s="51">
        <f ca="1">LOOKUP(CL$5, Calculations!$I$4:$QJ$4, Calculations!$I406:$QJ406)</f>
        <v>2555515</v>
      </c>
      <c r="CM63" s="51">
        <f ca="1">LOOKUP(CM$5, Calculations!$I$4:$QJ$4, Calculations!$I406:$QJ406)</f>
        <v>2633914</v>
      </c>
      <c r="CN63" s="51">
        <f ca="1">LOOKUP(CN$5, Calculations!$I$4:$QJ$4, Calculations!$I406:$QJ406)</f>
        <v>2746875</v>
      </c>
      <c r="CO63" s="51">
        <f ca="1">LOOKUP(CO$5, Calculations!$I$4:$QJ$4, Calculations!$I406:$QJ406)</f>
        <v>3020336</v>
      </c>
      <c r="CP63" s="51">
        <f ca="1">LOOKUP(CP$5, Calculations!$I$4:$QJ$4, Calculations!$I406:$QJ406)</f>
        <v>3330314</v>
      </c>
      <c r="CQ63" s="51">
        <f ca="1">LOOKUP(CQ$5, Calculations!$I$4:$QJ$4, Calculations!$I406:$QJ406)</f>
        <v>3420493</v>
      </c>
      <c r="CR63" s="51">
        <f ca="1">LOOKUP(CR$5, Calculations!$I$4:$QJ$4, Calculations!$I406:$QJ406)</f>
        <v>3545114</v>
      </c>
      <c r="CS63" s="51">
        <f ca="1">LOOKUP(CS$5, Calculations!$I$4:$QJ$4, Calculations!$I406:$QJ406)</f>
        <v>3829892</v>
      </c>
      <c r="CT63" s="51">
        <f ca="1">LOOKUP(CT$5, Calculations!$I$4:$QJ$4, Calculations!$I406:$QJ406)</f>
        <v>4150838</v>
      </c>
      <c r="CU63" s="51">
        <f ca="1">LOOKUP(CU$5, Calculations!$I$4:$QJ$4, Calculations!$I406:$QJ406)</f>
        <v>4254710</v>
      </c>
      <c r="CV63" s="51">
        <f ca="1">LOOKUP(CV$5, Calculations!$I$4:$QJ$4, Calculations!$I406:$QJ406)</f>
        <v>4393467</v>
      </c>
      <c r="CW63" s="51">
        <f ca="1">LOOKUP(CW$5, Calculations!$I$4:$QJ$4, Calculations!$I406:$QJ406)</f>
        <v>4691610</v>
      </c>
      <c r="CX63" s="51">
        <f ca="1">LOOKUP(CX$5, Calculations!$I$4:$QJ$4, Calculations!$I406:$QJ406)</f>
        <v>5025638</v>
      </c>
      <c r="CY63" s="51">
        <f ca="1">LOOKUP(CY$5, Calculations!$I$4:$QJ$4, Calculations!$I406:$QJ406)</f>
        <v>5145355</v>
      </c>
      <c r="CZ63" s="51">
        <f ca="1">LOOKUP(CZ$5, Calculations!$I$4:$QJ$4, Calculations!$I406:$QJ406)</f>
        <v>5300216</v>
      </c>
      <c r="DA63" s="51">
        <f ca="1">LOOKUP(DA$5, Calculations!$I$4:$QJ$4, Calculations!$I406:$QJ406)</f>
        <v>5614027</v>
      </c>
      <c r="DB63" s="51">
        <f ca="1">LOOKUP(DB$5, Calculations!$I$4:$QJ$4, Calculations!$I406:$QJ406)</f>
        <v>5963510</v>
      </c>
      <c r="DC63" s="51">
        <f ca="1">LOOKUP(DC$5, Calculations!$I$4:$QJ$4, Calculations!$I406:$QJ406)</f>
        <v>6045689</v>
      </c>
      <c r="DD63" s="51">
        <f ca="1">LOOKUP(DD$5, Calculations!$I$4:$QJ$4, Calculations!$I406:$QJ406)</f>
        <v>6131156</v>
      </c>
      <c r="DE63" s="51">
        <f ca="1">LOOKUP(DE$5, Calculations!$I$4:$QJ$4, Calculations!$I406:$QJ406)</f>
        <v>6369276</v>
      </c>
      <c r="DF63" s="51">
        <f ca="1">LOOKUP(DF$5, Calculations!$I$4:$QJ$4, Calculations!$I406:$QJ406)</f>
        <v>6636808</v>
      </c>
      <c r="DG63" s="51">
        <f ca="1">LOOKUP(DG$5, Calculations!$I$4:$QJ$4, Calculations!$I406:$QJ406)</f>
        <v>6689400</v>
      </c>
      <c r="DH63" s="51">
        <f ca="1">LOOKUP(DH$5, Calculations!$I$4:$QJ$4, Calculations!$I406:$QJ406)</f>
        <v>6771127</v>
      </c>
      <c r="DI63" s="51">
        <f ca="1">LOOKUP(DI$5, Calculations!$I$4:$QJ$4, Calculations!$I406:$QJ406)</f>
        <v>7004764</v>
      </c>
      <c r="DJ63" s="51">
        <f ca="1">LOOKUP(DJ$5, Calculations!$I$4:$QJ$4, Calculations!$I406:$QJ406)</f>
        <v>7266993</v>
      </c>
      <c r="DK63" s="51">
        <f ca="1">LOOKUP(DK$5, Calculations!$I$4:$QJ$4, Calculations!$I406:$QJ406)</f>
        <v>6423990</v>
      </c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  <c r="EO63" s="51"/>
      <c r="EP63" s="51"/>
      <c r="EQ63" s="51"/>
      <c r="ER63" s="51"/>
      <c r="ES63" s="51"/>
      <c r="ET63" s="51"/>
      <c r="EU63" s="51"/>
      <c r="EV63" s="51"/>
      <c r="EW63" s="51"/>
      <c r="EX63" s="51"/>
      <c r="EY63" s="51"/>
      <c r="EZ63" s="51"/>
      <c r="FA63" s="51"/>
    </row>
    <row r="64" spans="1:157" s="37" customFormat="1" ht="15" customHeight="1">
      <c r="A64"/>
      <c r="C64" s="97" t="str">
        <f>Calculations!C407</f>
        <v>Rounding</v>
      </c>
      <c r="E64" s="43">
        <f>Calculations!E407</f>
        <v>0</v>
      </c>
      <c r="G64" s="63"/>
      <c r="H64" s="62">
        <f ca="1">LOOKUP(H$5, Calculations!$I$4:$QJ$4, Calculations!$I407:$QJ407)</f>
        <v>0</v>
      </c>
      <c r="I64" s="62">
        <f ca="1">LOOKUP(I$5, Calculations!$I$4:$QJ$4, Calculations!$I407:$QJ407)</f>
        <v>0</v>
      </c>
      <c r="J64" s="62">
        <f ca="1">LOOKUP(J$5, Calculations!$I$4:$QJ$4, Calculations!$I407:$QJ407)</f>
        <v>0</v>
      </c>
      <c r="K64" s="62">
        <f ca="1">LOOKUP(K$5, Calculations!$I$4:$QJ$4, Calculations!$I407:$QJ407)</f>
        <v>-9.3132257461547852E-10</v>
      </c>
      <c r="L64" s="62">
        <f ca="1">LOOKUP(L$5, Calculations!$I$4:$QJ$4, Calculations!$I407:$QJ407)</f>
        <v>0</v>
      </c>
      <c r="M64" s="62">
        <f ca="1">LOOKUP(M$5, Calculations!$I$4:$QJ$4, Calculations!$I407:$QJ407)</f>
        <v>-1.862645149230957E-9</v>
      </c>
      <c r="N64" s="62">
        <f ca="1">LOOKUP(N$5, Calculations!$I$4:$QJ$4, Calculations!$I407:$QJ407)</f>
        <v>-1.862645149230957E-9</v>
      </c>
      <c r="O64" s="62">
        <f ca="1">LOOKUP(O$5, Calculations!$I$4:$QJ$4, Calculations!$I407:$QJ407)</f>
        <v>0</v>
      </c>
      <c r="P64" s="62">
        <f ca="1">LOOKUP(P$5, Calculations!$I$4:$QJ$4, Calculations!$I407:$QJ407)</f>
        <v>1.1552769709378481</v>
      </c>
      <c r="Q64" s="62">
        <f ca="1">LOOKUP(Q$5, Calculations!$I$4:$QJ$4, Calculations!$I407:$QJ407)</f>
        <v>1.5274137239903212</v>
      </c>
      <c r="R64" s="62">
        <f ca="1">LOOKUP(R$5, Calculations!$I$4:$QJ$4, Calculations!$I407:$QJ407)</f>
        <v>1.4469637367874384</v>
      </c>
      <c r="S64" s="62">
        <f ca="1">LOOKUP(S$5, Calculations!$I$4:$QJ$4, Calculations!$I407:$QJ407)</f>
        <v>1.564848655834794</v>
      </c>
      <c r="T64" s="62">
        <f ca="1">LOOKUP(T$5, Calculations!$I$4:$QJ$4, Calculations!$I407:$QJ407)</f>
        <v>2.0700590126216412</v>
      </c>
      <c r="U64" s="62">
        <f ca="1">LOOKUP(U$5, Calculations!$I$4:$QJ$4, Calculations!$I407:$QJ407)</f>
        <v>1.7208251543343067</v>
      </c>
      <c r="V64" s="62">
        <f ca="1">LOOKUP(V$5, Calculations!$I$4:$QJ$4, Calculations!$I407:$QJ407)</f>
        <v>2.3785489350557327</v>
      </c>
      <c r="W64" s="62">
        <f ca="1">LOOKUP(W$5, Calculations!$I$4:$QJ$4, Calculations!$I407:$QJ407)</f>
        <v>2.7066384945064783</v>
      </c>
      <c r="X64" s="62">
        <f ca="1">LOOKUP(X$5, Calculations!$I$4:$QJ$4, Calculations!$I407:$QJ407)</f>
        <v>3.3515651356428862</v>
      </c>
      <c r="Y64" s="62">
        <f ca="1">LOOKUP(Y$5, Calculations!$I$4:$QJ$4, Calculations!$I407:$QJ407)</f>
        <v>3.2202605400234461</v>
      </c>
      <c r="Z64" s="62">
        <f ca="1">LOOKUP(Z$5, Calculations!$I$4:$QJ$4, Calculations!$I407:$QJ407)</f>
        <v>3.0220109187066555</v>
      </c>
      <c r="AA64" s="62">
        <f ca="1">LOOKUP(AA$5, Calculations!$I$4:$QJ$4, Calculations!$I407:$QJ407)</f>
        <v>3.7680575810372829</v>
      </c>
      <c r="AB64" s="62">
        <f ca="1">LOOKUP(AB$5, Calculations!$I$4:$QJ$4, Calculations!$I407:$QJ407)</f>
        <v>2.7208289764821529</v>
      </c>
      <c r="AC64" s="62">
        <f ca="1">LOOKUP(AC$5, Calculations!$I$4:$QJ$4, Calculations!$I407:$QJ407)</f>
        <v>2.5621758718043566</v>
      </c>
      <c r="AD64" s="62">
        <f ca="1">LOOKUP(AD$5, Calculations!$I$4:$QJ$4, Calculations!$I407:$QJ407)</f>
        <v>3.2205528151243925</v>
      </c>
      <c r="AE64" s="62">
        <f ca="1">LOOKUP(AE$5, Calculations!$I$4:$QJ$4, Calculations!$I407:$QJ407)</f>
        <v>2.9957022629678249</v>
      </c>
      <c r="AF64" s="62">
        <f ca="1">LOOKUP(AF$5, Calculations!$I$4:$QJ$4, Calculations!$I407:$QJ407)</f>
        <v>2.2181452363729477</v>
      </c>
      <c r="AG64" s="62">
        <f ca="1">LOOKUP(AG$5, Calculations!$I$4:$QJ$4, Calculations!$I407:$QJ407)</f>
        <v>2.8531931582838297</v>
      </c>
      <c r="AH64" s="62">
        <f ca="1">LOOKUP(AH$5, Calculations!$I$4:$QJ$4, Calculations!$I407:$QJ407)</f>
        <v>3.4952230341732502</v>
      </c>
      <c r="AI64" s="62">
        <f ca="1">LOOKUP(AI$5, Calculations!$I$4:$QJ$4, Calculations!$I407:$QJ407)</f>
        <v>3.5374781042337418</v>
      </c>
      <c r="AJ64" s="62">
        <f ca="1">LOOKUP(AJ$5, Calculations!$I$4:$QJ$4, Calculations!$I407:$QJ407)</f>
        <v>2.9297537971287966</v>
      </c>
      <c r="AK64" s="62">
        <f ca="1">LOOKUP(AK$5, Calculations!$I$4:$QJ$4, Calculations!$I407:$QJ407)</f>
        <v>2.6380252093076706</v>
      </c>
      <c r="AL64" s="62">
        <f ca="1">LOOKUP(AL$5, Calculations!$I$4:$QJ$4, Calculations!$I407:$QJ407)</f>
        <v>1.8240603730082512</v>
      </c>
      <c r="AM64" s="62">
        <f ca="1">LOOKUP(AM$5, Calculations!$I$4:$QJ$4, Calculations!$I407:$QJ407)</f>
        <v>1.7186345905065536</v>
      </c>
      <c r="AN64" s="62">
        <f ca="1">LOOKUP(AN$5, Calculations!$I$4:$QJ$4, Calculations!$I407:$QJ407)</f>
        <v>1.5721744354814291</v>
      </c>
      <c r="AO64" s="62">
        <f ca="1">LOOKUP(AO$5, Calculations!$I$4:$QJ$4, Calculations!$I407:$QJ407)</f>
        <v>1.9074803199619055</v>
      </c>
      <c r="AP64" s="62">
        <f ca="1">LOOKUP(AP$5, Calculations!$I$4:$QJ$4, Calculations!$I407:$QJ407)</f>
        <v>2.172617020085454</v>
      </c>
      <c r="AQ64" s="62">
        <f ca="1">LOOKUP(AQ$5, Calculations!$I$4:$QJ$4, Calculations!$I407:$QJ407)</f>
        <v>2.0405630171298981</v>
      </c>
      <c r="AR64" s="62">
        <f ca="1">LOOKUP(AR$5, Calculations!$I$4:$QJ$4, Calculations!$I407:$QJ407)</f>
        <v>2.6706201322376728</v>
      </c>
      <c r="AS64" s="62">
        <f ca="1">LOOKUP(AS$5, Calculations!$I$4:$QJ$4, Calculations!$I407:$QJ407)</f>
        <v>3.3306279294192791</v>
      </c>
      <c r="AT64" s="62">
        <f ca="1">LOOKUP(AT$5, Calculations!$I$4:$QJ$4, Calculations!$I407:$QJ407)</f>
        <v>3.6019571237266064</v>
      </c>
      <c r="AU64" s="62">
        <f ca="1">LOOKUP(AU$5, Calculations!$I$4:$QJ$4, Calculations!$I407:$QJ407)</f>
        <v>3.3913263268768787</v>
      </c>
      <c r="AV64" s="62">
        <f ca="1">LOOKUP(AV$5, Calculations!$I$4:$QJ$4, Calculations!$I407:$QJ407)</f>
        <v>2.8808003356680274</v>
      </c>
      <c r="AW64" s="62">
        <f ca="1">LOOKUP(AW$5, Calculations!$I$4:$QJ$4, Calculations!$I407:$QJ407)</f>
        <v>3.1252244152128696</v>
      </c>
      <c r="AX64" s="62">
        <f ca="1">LOOKUP(AX$5, Calculations!$I$4:$QJ$4, Calculations!$I407:$QJ407)</f>
        <v>3.5396021623164415</v>
      </c>
      <c r="AY64" s="62">
        <f ca="1">LOOKUP(AY$5, Calculations!$I$4:$QJ$4, Calculations!$I407:$QJ407)</f>
        <v>3.1410732064396143</v>
      </c>
      <c r="AZ64" s="62">
        <f ca="1">LOOKUP(AZ$5, Calculations!$I$4:$QJ$4, Calculations!$I407:$QJ407)</f>
        <v>2.8114415965974331</v>
      </c>
      <c r="BA64" s="62">
        <f ca="1">LOOKUP(BA$5, Calculations!$I$4:$QJ$4, Calculations!$I407:$QJ407)</f>
        <v>2.935564337298274</v>
      </c>
      <c r="BB64" s="62">
        <f ca="1">LOOKUP(BB$5, Calculations!$I$4:$QJ$4, Calculations!$I407:$QJ407)</f>
        <v>2.8252389039844275</v>
      </c>
      <c r="BC64" s="62">
        <f ca="1">LOOKUP(BC$5, Calculations!$I$4:$QJ$4, Calculations!$I407:$QJ407)</f>
        <v>3.7299520038068295</v>
      </c>
      <c r="BD64" s="62">
        <f ca="1">LOOKUP(BD$5, Calculations!$I$4:$QJ$4, Calculations!$I407:$QJ407)</f>
        <v>4.2462140992283821</v>
      </c>
      <c r="BE64" s="62">
        <f ca="1">LOOKUP(BE$5, Calculations!$I$4:$QJ$4, Calculations!$I407:$QJ407)</f>
        <v>4.9959759209305048</v>
      </c>
      <c r="BF64" s="62">
        <f ca="1">LOOKUP(BF$5, Calculations!$I$4:$QJ$4, Calculations!$I407:$QJ407)</f>
        <v>4.6805471917614341</v>
      </c>
      <c r="BG64" s="62">
        <f ca="1">LOOKUP(BG$5, Calculations!$I$4:$QJ$4, Calculations!$I407:$QJ407)</f>
        <v>4.837377754971385</v>
      </c>
      <c r="BH64" s="62">
        <f ca="1">LOOKUP(BH$5, Calculations!$I$4:$QJ$4, Calculations!$I407:$QJ407)</f>
        <v>5.1082305284217</v>
      </c>
      <c r="BI64" s="62">
        <f ca="1">LOOKUP(BI$5, Calculations!$I$4:$QJ$4, Calculations!$I407:$QJ407)</f>
        <v>5.3448983486741781</v>
      </c>
      <c r="BJ64" s="62">
        <f ca="1">LOOKUP(BJ$5, Calculations!$I$4:$QJ$4, Calculations!$I407:$QJ407)</f>
        <v>5.2329319110140204</v>
      </c>
      <c r="BK64" s="62">
        <f ca="1">LOOKUP(BK$5, Calculations!$I$4:$QJ$4, Calculations!$I407:$QJ407)</f>
        <v>5.288637300953269</v>
      </c>
      <c r="BL64" s="62">
        <f ca="1">LOOKUP(BL$5, Calculations!$I$4:$QJ$4, Calculations!$I407:$QJ407)</f>
        <v>5.0196606060490012</v>
      </c>
      <c r="BM64" s="62">
        <f ca="1">LOOKUP(BM$5, Calculations!$I$4:$QJ$4, Calculations!$I407:$QJ407)</f>
        <v>4.7634272016584873</v>
      </c>
      <c r="BN64" s="62">
        <f ca="1">LOOKUP(BN$5, Calculations!$I$4:$QJ$4, Calculations!$I407:$QJ407)</f>
        <v>5.6316064521670341</v>
      </c>
      <c r="BO64" s="62">
        <f ca="1">LOOKUP(BO$5, Calculations!$I$4:$QJ$4, Calculations!$I407:$QJ407)</f>
        <v>6.3493095571175218</v>
      </c>
      <c r="BP64" s="62">
        <f ca="1">LOOKUP(BP$5, Calculations!$I$4:$QJ$4, Calculations!$I407:$QJ407)</f>
        <v>6.1587798185646534</v>
      </c>
      <c r="BQ64" s="62">
        <f ca="1">LOOKUP(BQ$5, Calculations!$I$4:$QJ$4, Calculations!$I407:$QJ407)</f>
        <v>6.2124153561890125</v>
      </c>
      <c r="BR64" s="62">
        <f ca="1">LOOKUP(BR$5, Calculations!$I$4:$QJ$4, Calculations!$I407:$QJ407)</f>
        <v>5.5747530711814761</v>
      </c>
      <c r="BS64" s="62">
        <f ca="1">LOOKUP(BS$5, Calculations!$I$4:$QJ$4, Calculations!$I407:$QJ407)</f>
        <v>6.1311975922435522</v>
      </c>
      <c r="BT64" s="62">
        <f ca="1">LOOKUP(BT$5, Calculations!$I$4:$QJ$4, Calculations!$I407:$QJ407)</f>
        <v>5.5667424025014043</v>
      </c>
      <c r="BU64" s="62">
        <f ca="1">LOOKUP(BU$5, Calculations!$I$4:$QJ$4, Calculations!$I407:$QJ407)</f>
        <v>5.295230096206069</v>
      </c>
      <c r="BV64" s="62">
        <f ca="1">LOOKUP(BV$5, Calculations!$I$4:$QJ$4, Calculations!$I407:$QJ407)</f>
        <v>4.7636562399566174</v>
      </c>
      <c r="BW64" s="62">
        <f ca="1">LOOKUP(BW$5, Calculations!$I$4:$QJ$4, Calculations!$I407:$QJ407)</f>
        <v>4.9371105115860701</v>
      </c>
      <c r="BX64" s="62">
        <f ca="1">LOOKUP(BX$5, Calculations!$I$4:$QJ$4, Calculations!$I407:$QJ407)</f>
        <v>4.8404219588264823</v>
      </c>
      <c r="BY64" s="62">
        <f ca="1">LOOKUP(BY$5, Calculations!$I$4:$QJ$4, Calculations!$I407:$QJ407)</f>
        <v>4.111332246568054</v>
      </c>
      <c r="BZ64" s="62">
        <f ca="1">LOOKUP(BZ$5, Calculations!$I$4:$QJ$4, Calculations!$I407:$QJ407)</f>
        <v>4.504210265353322</v>
      </c>
      <c r="CA64" s="62">
        <f ca="1">LOOKUP(CA$5, Calculations!$I$4:$QJ$4, Calculations!$I407:$QJ407)</f>
        <v>4.4661457138136029</v>
      </c>
      <c r="CB64" s="62">
        <f ca="1">LOOKUP(CB$5, Calculations!$I$4:$QJ$4, Calculations!$I407:$QJ407)</f>
        <v>5.0366607271134853</v>
      </c>
      <c r="CC64" s="62">
        <f ca="1">LOOKUP(CC$5, Calculations!$I$4:$QJ$4, Calculations!$I407:$QJ407)</f>
        <v>4.8576096687465906</v>
      </c>
      <c r="CD64" s="62">
        <f ca="1">LOOKUP(CD$5, Calculations!$I$4:$QJ$4, Calculations!$I407:$QJ407)</f>
        <v>4.6699513774365187</v>
      </c>
      <c r="CE64" s="62">
        <f ca="1">LOOKUP(CE$5, Calculations!$I$4:$QJ$4, Calculations!$I407:$QJ407)</f>
        <v>4.0013865269720554</v>
      </c>
      <c r="CF64" s="62">
        <f ca="1">LOOKUP(CF$5, Calculations!$I$4:$QJ$4, Calculations!$I407:$QJ407)</f>
        <v>4.0491056451573968</v>
      </c>
      <c r="CG64" s="62">
        <f ca="1">LOOKUP(CG$5, Calculations!$I$4:$QJ$4, Calculations!$I407:$QJ407)</f>
        <v>3.5363900745287538</v>
      </c>
      <c r="CH64" s="62">
        <f ca="1">LOOKUP(CH$5, Calculations!$I$4:$QJ$4, Calculations!$I407:$QJ407)</f>
        <v>165386.47798079532</v>
      </c>
      <c r="CI64" s="62">
        <f ca="1">LOOKUP(CI$5, Calculations!$I$4:$QJ$4, Calculations!$I407:$QJ407)</f>
        <v>165386.4535826873</v>
      </c>
      <c r="CJ64" s="62">
        <f ca="1">LOOKUP(CJ$5, Calculations!$I$4:$QJ$4, Calculations!$I407:$QJ407)</f>
        <v>165386.73510688636</v>
      </c>
      <c r="CK64" s="62">
        <f ca="1">LOOKUP(CK$5, Calculations!$I$4:$QJ$4, Calculations!$I407:$QJ407)</f>
        <v>165386.1335829515</v>
      </c>
      <c r="CL64" s="62">
        <f ca="1">LOOKUP(CL$5, Calculations!$I$4:$QJ$4, Calculations!$I407:$QJ407)</f>
        <v>165385.87727854308</v>
      </c>
      <c r="CM64" s="62">
        <f ca="1">LOOKUP(CM$5, Calculations!$I$4:$QJ$4, Calculations!$I407:$QJ407)</f>
        <v>165385.64963357523</v>
      </c>
      <c r="CN64" s="62">
        <f ca="1">LOOKUP(CN$5, Calculations!$I$4:$QJ$4, Calculations!$I407:$QJ407)</f>
        <v>165386.03136431612</v>
      </c>
      <c r="CO64" s="62">
        <f ca="1">LOOKUP(CO$5, Calculations!$I$4:$QJ$4, Calculations!$I407:$QJ407)</f>
        <v>165385.41821799334</v>
      </c>
      <c r="CP64" s="62">
        <f ca="1">LOOKUP(CP$5, Calculations!$I$4:$QJ$4, Calculations!$I407:$QJ407)</f>
        <v>165385.46536569856</v>
      </c>
      <c r="CQ64" s="62">
        <f ca="1">LOOKUP(CQ$5, Calculations!$I$4:$QJ$4, Calculations!$I407:$QJ407)</f>
        <v>165385.74778925162</v>
      </c>
      <c r="CR64" s="62">
        <f ca="1">LOOKUP(CR$5, Calculations!$I$4:$QJ$4, Calculations!$I407:$QJ407)</f>
        <v>165384.82644495554</v>
      </c>
      <c r="CS64" s="62">
        <f ca="1">LOOKUP(CS$5, Calculations!$I$4:$QJ$4, Calculations!$I407:$QJ407)</f>
        <v>165384.80733093992</v>
      </c>
      <c r="CT64" s="62">
        <f ca="1">LOOKUP(CT$5, Calculations!$I$4:$QJ$4, Calculations!$I407:$QJ407)</f>
        <v>165385.76049745921</v>
      </c>
      <c r="CU64" s="62">
        <f ca="1">LOOKUP(CU$5, Calculations!$I$4:$QJ$4, Calculations!$I407:$QJ407)</f>
        <v>165385.67998083122</v>
      </c>
      <c r="CV64" s="62">
        <f ca="1">LOOKUP(CV$5, Calculations!$I$4:$QJ$4, Calculations!$I407:$QJ407)</f>
        <v>165385.72163819429</v>
      </c>
      <c r="CW64" s="62">
        <f ca="1">LOOKUP(CW$5, Calculations!$I$4:$QJ$4, Calculations!$I407:$QJ407)</f>
        <v>165385.60306062177</v>
      </c>
      <c r="CX64" s="62">
        <f ca="1">LOOKUP(CX$5, Calculations!$I$4:$QJ$4, Calculations!$I407:$QJ407)</f>
        <v>165385.23897522688</v>
      </c>
      <c r="CY64" s="62">
        <f ca="1">LOOKUP(CY$5, Calculations!$I$4:$QJ$4, Calculations!$I407:$QJ407)</f>
        <v>165385.41095752269</v>
      </c>
      <c r="CZ64" s="62">
        <f ca="1">LOOKUP(CZ$5, Calculations!$I$4:$QJ$4, Calculations!$I407:$QJ407)</f>
        <v>165385.67668250203</v>
      </c>
      <c r="DA64" s="62">
        <f ca="1">LOOKUP(DA$5, Calculations!$I$4:$QJ$4, Calculations!$I407:$QJ407)</f>
        <v>165384.94259469584</v>
      </c>
      <c r="DB64" s="62">
        <f ca="1">LOOKUP(DB$5, Calculations!$I$4:$QJ$4, Calculations!$I407:$QJ407)</f>
        <v>165384.8886441756</v>
      </c>
      <c r="DC64" s="62">
        <f ca="1">LOOKUP(DC$5, Calculations!$I$4:$QJ$4, Calculations!$I407:$QJ407)</f>
        <v>165385.17830626108</v>
      </c>
      <c r="DD64" s="62">
        <f ca="1">LOOKUP(DD$5, Calculations!$I$4:$QJ$4, Calculations!$I407:$QJ407)</f>
        <v>165384.91555741802</v>
      </c>
      <c r="DE64" s="62">
        <f ca="1">LOOKUP(DE$5, Calculations!$I$4:$QJ$4, Calculations!$I407:$QJ407)</f>
        <v>165385.11808804795</v>
      </c>
      <c r="DF64" s="62">
        <f ca="1">LOOKUP(DF$5, Calculations!$I$4:$QJ$4, Calculations!$I407:$QJ407)</f>
        <v>165385.07773396373</v>
      </c>
      <c r="DG64" s="62">
        <f ca="1">LOOKUP(DG$5, Calculations!$I$4:$QJ$4, Calculations!$I407:$QJ407)</f>
        <v>165384.70228610374</v>
      </c>
      <c r="DH64" s="62">
        <f ca="1">LOOKUP(DH$5, Calculations!$I$4:$QJ$4, Calculations!$I407:$QJ407)</f>
        <v>165385.68086699024</v>
      </c>
      <c r="DI64" s="62">
        <f ca="1">LOOKUP(DI$5, Calculations!$I$4:$QJ$4, Calculations!$I407:$QJ407)</f>
        <v>165385.02475514077</v>
      </c>
      <c r="DJ64" s="62">
        <f ca="1">LOOKUP(DJ$5, Calculations!$I$4:$QJ$4, Calculations!$I407:$QJ407)</f>
        <v>165386.02548932284</v>
      </c>
      <c r="DK64" s="62">
        <f ca="1">LOOKUP(DK$5, Calculations!$I$4:$QJ$4, Calculations!$I407:$QJ407)</f>
        <v>165386.81667024083</v>
      </c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</row>
    <row r="65" spans="1:157" s="1" customFormat="1" ht="15" customHeight="1">
      <c r="C65" s="15" t="str">
        <f>Calculations!C408</f>
        <v>Total Shareholders' Equity</v>
      </c>
      <c r="E65" s="44" t="str">
        <f>Calculations!E408</f>
        <v>EUR</v>
      </c>
      <c r="H65" s="131">
        <f t="shared" ref="H65:BR65" ca="1" si="127">SUM(H62:H64)</f>
        <v>3792500</v>
      </c>
      <c r="I65" s="131">
        <f t="shared" ca="1" si="127"/>
        <v>3792500</v>
      </c>
      <c r="J65" s="131">
        <f t="shared" ca="1" si="127"/>
        <v>3792500</v>
      </c>
      <c r="K65" s="131">
        <f t="shared" ca="1" si="127"/>
        <v>3792499.9999999991</v>
      </c>
      <c r="L65" s="131">
        <f t="shared" ca="1" si="127"/>
        <v>3792500</v>
      </c>
      <c r="M65" s="131">
        <f t="shared" ca="1" si="127"/>
        <v>3792499.9999999981</v>
      </c>
      <c r="N65" s="131">
        <f t="shared" ca="1" si="127"/>
        <v>3792499.9999999981</v>
      </c>
      <c r="O65" s="131">
        <f t="shared" ca="1" si="127"/>
        <v>3792500</v>
      </c>
      <c r="P65" s="131">
        <f t="shared" ca="1" si="127"/>
        <v>3612468.1552769709</v>
      </c>
      <c r="Q65" s="131">
        <f t="shared" ca="1" si="127"/>
        <v>3565461.527413724</v>
      </c>
      <c r="R65" s="131">
        <f t="shared" ca="1" si="127"/>
        <v>3605272.4469637368</v>
      </c>
      <c r="S65" s="131">
        <f t="shared" ca="1" si="127"/>
        <v>3407676.5648486558</v>
      </c>
      <c r="T65" s="131">
        <f t="shared" ca="1" si="127"/>
        <v>3227613.0700590126</v>
      </c>
      <c r="U65" s="131">
        <f t="shared" ca="1" si="127"/>
        <v>3191535.7208251543</v>
      </c>
      <c r="V65" s="131">
        <f t="shared" ca="1" si="127"/>
        <v>3232723.3785489351</v>
      </c>
      <c r="W65" s="131">
        <f t="shared" ca="1" si="127"/>
        <v>3033175.7066384945</v>
      </c>
      <c r="X65" s="131">
        <f t="shared" ca="1" si="127"/>
        <v>2855439.3515651356</v>
      </c>
      <c r="Y65" s="131">
        <f t="shared" ca="1" si="127"/>
        <v>2826620.22026054</v>
      </c>
      <c r="Z65" s="131">
        <f t="shared" ca="1" si="127"/>
        <v>2871914.0220109187</v>
      </c>
      <c r="AA65" s="131">
        <f t="shared" ca="1" si="127"/>
        <v>2674836.768057581</v>
      </c>
      <c r="AB65" s="131">
        <f t="shared" ca="1" si="127"/>
        <v>2499762.7208289765</v>
      </c>
      <c r="AC65" s="131">
        <f t="shared" ca="1" si="127"/>
        <v>2478654.5621758718</v>
      </c>
      <c r="AD65" s="131">
        <f t="shared" ca="1" si="127"/>
        <v>2527542.2205528151</v>
      </c>
      <c r="AE65" s="131">
        <f t="shared" ca="1" si="127"/>
        <v>2332897.995702263</v>
      </c>
      <c r="AF65" s="131">
        <f t="shared" ca="1" si="127"/>
        <v>2160423.2181452364</v>
      </c>
      <c r="AG65" s="131">
        <f t="shared" ca="1" si="127"/>
        <v>2147206.8531931583</v>
      </c>
      <c r="AH65" s="131">
        <f t="shared" ca="1" si="127"/>
        <v>2198117.4952230342</v>
      </c>
      <c r="AI65" s="131">
        <f t="shared" ca="1" si="127"/>
        <v>2006716.5374781042</v>
      </c>
      <c r="AJ65" s="131">
        <f t="shared" ca="1" si="127"/>
        <v>1846127.9297537971</v>
      </c>
      <c r="AK65" s="131">
        <f t="shared" ca="1" si="127"/>
        <v>1849504.6380252093</v>
      </c>
      <c r="AL65" s="131">
        <f t="shared" ca="1" si="127"/>
        <v>1911019.824060373</v>
      </c>
      <c r="AM65" s="131">
        <f t="shared" ca="1" si="127"/>
        <v>1731064.7186345905</v>
      </c>
      <c r="AN65" s="131">
        <f t="shared" ca="1" si="127"/>
        <v>1574676.5721744355</v>
      </c>
      <c r="AO65" s="131">
        <f t="shared" ca="1" si="127"/>
        <v>1583223.90748032</v>
      </c>
      <c r="AP65" s="131">
        <f t="shared" ca="1" si="127"/>
        <v>1647925.1726170201</v>
      </c>
      <c r="AQ65" s="131">
        <f t="shared" ca="1" si="127"/>
        <v>1471848.0405630171</v>
      </c>
      <c r="AR65" s="131">
        <f t="shared" ca="1" si="127"/>
        <v>1424989.6706201322</v>
      </c>
      <c r="AS65" s="131">
        <f t="shared" ca="1" si="127"/>
        <v>1543896.3306279294</v>
      </c>
      <c r="AT65" s="131">
        <f t="shared" ca="1" si="127"/>
        <v>1717163.6019571237</v>
      </c>
      <c r="AU65" s="131">
        <f t="shared" ca="1" si="127"/>
        <v>1650335.3913263269</v>
      </c>
      <c r="AV65" s="131">
        <f t="shared" ca="1" si="127"/>
        <v>1608736.8808003357</v>
      </c>
      <c r="AW65" s="131">
        <f t="shared" ca="1" si="127"/>
        <v>1733987.1252244152</v>
      </c>
      <c r="AX65" s="131">
        <f t="shared" ca="1" si="127"/>
        <v>1911826.5396021623</v>
      </c>
      <c r="AY65" s="131">
        <f t="shared" ca="1" si="127"/>
        <v>1850246.1410732064</v>
      </c>
      <c r="AZ65" s="131">
        <f t="shared" ca="1" si="127"/>
        <v>1815087.8114415966</v>
      </c>
      <c r="BA65" s="131">
        <f t="shared" ca="1" si="127"/>
        <v>1947450.9355643373</v>
      </c>
      <c r="BB65" s="131">
        <f t="shared" ca="1" si="127"/>
        <v>2130429.825238904</v>
      </c>
      <c r="BC65" s="131">
        <f t="shared" ca="1" si="127"/>
        <v>2074994.7299520038</v>
      </c>
      <c r="BD65" s="131">
        <f t="shared" ca="1" si="127"/>
        <v>2042515.2462140992</v>
      </c>
      <c r="BE65" s="131">
        <f t="shared" ca="1" si="127"/>
        <v>2178487.9959759209</v>
      </c>
      <c r="BF65" s="131">
        <f t="shared" ca="1" si="127"/>
        <v>2362623.6805471918</v>
      </c>
      <c r="BG65" s="131">
        <f t="shared" ca="1" si="127"/>
        <v>2309632.837377755</v>
      </c>
      <c r="BH65" s="131">
        <f t="shared" ca="1" si="127"/>
        <v>2285069.1082305284</v>
      </c>
      <c r="BI65" s="131">
        <f t="shared" ca="1" si="127"/>
        <v>2429043.3448983487</v>
      </c>
      <c r="BJ65" s="131">
        <f t="shared" ca="1" si="127"/>
        <v>2619748.232931911</v>
      </c>
      <c r="BK65" s="131">
        <f t="shared" ca="1" si="127"/>
        <v>2574613.288637301</v>
      </c>
      <c r="BL65" s="131">
        <f t="shared" ca="1" si="127"/>
        <v>2558720.019660606</v>
      </c>
      <c r="BM65" s="131">
        <f t="shared" ca="1" si="127"/>
        <v>2710739.7634272017</v>
      </c>
      <c r="BN65" s="131">
        <f t="shared" ca="1" si="127"/>
        <v>2938750.6316064522</v>
      </c>
      <c r="BO65" s="131">
        <f t="shared" ca="1" si="127"/>
        <v>2932210.3493095571</v>
      </c>
      <c r="BP65" s="131">
        <f t="shared" ca="1" si="127"/>
        <v>2956205.1587798186</v>
      </c>
      <c r="BQ65" s="131">
        <f t="shared" ca="1" si="127"/>
        <v>3147081.2124153562</v>
      </c>
      <c r="BR65" s="131">
        <f t="shared" ca="1" si="127"/>
        <v>3383569.5747530712</v>
      </c>
      <c r="BS65" s="131">
        <f t="shared" ref="BS65:DI65" ca="1" si="128">SUM(BS62:BS64)</f>
        <v>3387099.1311975922</v>
      </c>
      <c r="BT65" s="131">
        <f t="shared" ca="1" si="128"/>
        <v>3422263.5667424025</v>
      </c>
      <c r="BU65" s="131">
        <f t="shared" ca="1" si="128"/>
        <v>3623549.2952300962</v>
      </c>
      <c r="BV65" s="131">
        <f t="shared" ca="1" si="128"/>
        <v>3869375.76365624</v>
      </c>
      <c r="BW65" s="131">
        <f t="shared" ca="1" si="128"/>
        <v>3884258.9371105116</v>
      </c>
      <c r="BX65" s="131">
        <f t="shared" ca="1" si="128"/>
        <v>3931911.8404219588</v>
      </c>
      <c r="BY65" s="131">
        <f t="shared" ca="1" si="128"/>
        <v>4144976.1113322466</v>
      </c>
      <c r="BZ65" s="131">
        <f t="shared" ca="1" si="128"/>
        <v>4401334.5042102654</v>
      </c>
      <c r="CA65" s="131">
        <f t="shared" ca="1" si="128"/>
        <v>4428991.4661457138</v>
      </c>
      <c r="CB65" s="131">
        <f t="shared" ca="1" si="128"/>
        <v>4490364.0366607271</v>
      </c>
      <c r="CC65" s="131">
        <f t="shared" ca="1" si="128"/>
        <v>4716719.8576096687</v>
      </c>
      <c r="CD65" s="131">
        <f t="shared" ca="1" si="128"/>
        <v>4984701.6699513774</v>
      </c>
      <c r="CE65" s="131">
        <f t="shared" ca="1" si="128"/>
        <v>5026705.001386527</v>
      </c>
      <c r="CF65" s="131">
        <f t="shared" ca="1" si="128"/>
        <v>5103869.0491056452</v>
      </c>
      <c r="CG65" s="131">
        <f t="shared" ca="1" si="128"/>
        <v>5345139.5363900745</v>
      </c>
      <c r="CH65" s="131">
        <f t="shared" ca="1" si="128"/>
        <v>5791824.4779807953</v>
      </c>
      <c r="CI65" s="131">
        <f t="shared" ca="1" si="128"/>
        <v>5849599.4535826873</v>
      </c>
      <c r="CJ65" s="131">
        <f t="shared" ca="1" si="128"/>
        <v>5948750.7351068864</v>
      </c>
      <c r="CK65" s="131">
        <f t="shared" ca="1" si="128"/>
        <v>6212513.1335829515</v>
      </c>
      <c r="CL65" s="131">
        <f t="shared" ca="1" si="128"/>
        <v>6513400.8772785431</v>
      </c>
      <c r="CM65" s="131">
        <f t="shared" ca="1" si="128"/>
        <v>6591799.6496335752</v>
      </c>
      <c r="CN65" s="131">
        <f t="shared" ca="1" si="128"/>
        <v>6704761.0313643161</v>
      </c>
      <c r="CO65" s="131">
        <f t="shared" ca="1" si="128"/>
        <v>6978221.4182179933</v>
      </c>
      <c r="CP65" s="131">
        <f t="shared" ca="1" si="128"/>
        <v>7288199.4653656986</v>
      </c>
      <c r="CQ65" s="131">
        <f t="shared" ca="1" si="128"/>
        <v>7378378.7477892516</v>
      </c>
      <c r="CR65" s="131">
        <f t="shared" ca="1" si="128"/>
        <v>7502998.8264449555</v>
      </c>
      <c r="CS65" s="131">
        <f t="shared" ca="1" si="128"/>
        <v>7787776.8073309399</v>
      </c>
      <c r="CT65" s="131">
        <f t="shared" ca="1" si="128"/>
        <v>8108723.7604974592</v>
      </c>
      <c r="CU65" s="131">
        <f t="shared" ca="1" si="128"/>
        <v>8212595.6799808312</v>
      </c>
      <c r="CV65" s="131">
        <f t="shared" ca="1" si="128"/>
        <v>8351352.7216381943</v>
      </c>
      <c r="CW65" s="131">
        <f t="shared" ca="1" si="128"/>
        <v>8649495.6030606218</v>
      </c>
      <c r="CX65" s="131">
        <f t="shared" ca="1" si="128"/>
        <v>8983523.2389752269</v>
      </c>
      <c r="CY65" s="131">
        <f t="shared" ca="1" si="128"/>
        <v>9103240.4109575227</v>
      </c>
      <c r="CZ65" s="131">
        <f t="shared" ca="1" si="128"/>
        <v>9258101.676682502</v>
      </c>
      <c r="DA65" s="131">
        <f t="shared" ca="1" si="128"/>
        <v>9571911.9425946958</v>
      </c>
      <c r="DB65" s="131">
        <f t="shared" ca="1" si="128"/>
        <v>9921394.8886441756</v>
      </c>
      <c r="DC65" s="131">
        <f t="shared" ca="1" si="128"/>
        <v>10003574.178306261</v>
      </c>
      <c r="DD65" s="131">
        <f t="shared" ca="1" si="128"/>
        <v>10089040.915557418</v>
      </c>
      <c r="DE65" s="131">
        <f t="shared" ca="1" si="128"/>
        <v>10327161.118088048</v>
      </c>
      <c r="DF65" s="131">
        <f t="shared" ca="1" si="128"/>
        <v>10594693.077733964</v>
      </c>
      <c r="DG65" s="131">
        <f t="shared" ca="1" si="128"/>
        <v>10647284.702286104</v>
      </c>
      <c r="DH65" s="131">
        <f t="shared" ca="1" si="128"/>
        <v>10729012.68086699</v>
      </c>
      <c r="DI65" s="131">
        <f t="shared" ca="1" si="128"/>
        <v>10962649.024755141</v>
      </c>
      <c r="DJ65" s="131">
        <f t="shared" ref="DJ65:DK65" ca="1" si="129">SUM(DJ62:DJ64)</f>
        <v>11224879.025489323</v>
      </c>
      <c r="DK65" s="131">
        <f t="shared" ca="1" si="129"/>
        <v>10381876.816670241</v>
      </c>
      <c r="DL65" s="131"/>
      <c r="DM65" s="131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/>
      <c r="DX65" s="131"/>
      <c r="DY65" s="131"/>
      <c r="DZ65" s="131"/>
      <c r="EA65" s="131"/>
      <c r="EB65" s="131"/>
      <c r="EC65" s="131"/>
      <c r="ED65" s="131"/>
      <c r="EE65" s="131"/>
      <c r="EF65" s="131"/>
      <c r="EG65" s="131"/>
      <c r="EH65" s="131"/>
      <c r="EI65" s="131"/>
      <c r="EJ65" s="131"/>
      <c r="EK65" s="131"/>
      <c r="EL65" s="131"/>
      <c r="EM65" s="131"/>
      <c r="EN65" s="131"/>
      <c r="EO65" s="131"/>
      <c r="EP65" s="131"/>
      <c r="EQ65" s="131"/>
      <c r="ER65" s="131"/>
      <c r="ES65" s="131"/>
      <c r="ET65" s="131"/>
      <c r="EU65" s="131"/>
      <c r="EV65" s="131"/>
      <c r="EW65" s="131"/>
      <c r="EX65" s="131"/>
      <c r="EY65" s="131"/>
      <c r="EZ65" s="131"/>
      <c r="FA65" s="131"/>
    </row>
    <row r="66" spans="1:157" ht="15" customHeight="1">
      <c r="C66" s="5"/>
      <c r="D66" s="5"/>
      <c r="E66" s="5"/>
      <c r="F66" s="5"/>
      <c r="G66" s="102"/>
    </row>
    <row r="67" spans="1:157" ht="15" customHeight="1">
      <c r="B67" s="116" t="s">
        <v>106</v>
      </c>
      <c r="C67" s="115"/>
      <c r="D67" s="5"/>
      <c r="E67" s="100" t="str">
        <f>Calculations!E410</f>
        <v>EUR</v>
      </c>
      <c r="F67" s="5"/>
      <c r="G67" s="102"/>
      <c r="H67" s="106">
        <f ca="1">H59+H65</f>
        <v>5688750</v>
      </c>
      <c r="I67" s="106">
        <f ca="1">I59+I65</f>
        <v>6053750</v>
      </c>
      <c r="J67" s="106">
        <f t="shared" ref="J67:BU67" ca="1" si="130">J59+J65</f>
        <v>6628750</v>
      </c>
      <c r="K67" s="106">
        <f t="shared" ca="1" si="130"/>
        <v>7603749.9999999991</v>
      </c>
      <c r="L67" s="106">
        <f t="shared" ca="1" si="130"/>
        <v>10325000</v>
      </c>
      <c r="M67" s="106">
        <f t="shared" ca="1" si="130"/>
        <v>12149999.999999998</v>
      </c>
      <c r="N67" s="106">
        <f t="shared" ca="1" si="130"/>
        <v>14649999.999999998</v>
      </c>
      <c r="O67" s="106">
        <f t="shared" ca="1" si="130"/>
        <v>15170000</v>
      </c>
      <c r="P67" s="106">
        <f t="shared" ca="1" si="130"/>
        <v>15212244.897708604</v>
      </c>
      <c r="Q67" s="106">
        <f t="shared" ca="1" si="130"/>
        <v>15046564.260863451</v>
      </c>
      <c r="R67" s="106">
        <f t="shared" ca="1" si="130"/>
        <v>15004638.034864396</v>
      </c>
      <c r="S67" s="106">
        <f t="shared" ca="1" si="130"/>
        <v>14723910.938445937</v>
      </c>
      <c r="T67" s="106">
        <f t="shared" ca="1" si="130"/>
        <v>14459359.56633704</v>
      </c>
      <c r="U67" s="106">
        <f t="shared" ca="1" si="130"/>
        <v>14337280.384261046</v>
      </c>
      <c r="V67" s="106">
        <f t="shared" ca="1" si="130"/>
        <v>14290988.402918557</v>
      </c>
      <c r="W67" s="106">
        <f t="shared" ca="1" si="130"/>
        <v>14002454.089776512</v>
      </c>
      <c r="X67" s="106">
        <f t="shared" ca="1" si="130"/>
        <v>13734260.53593147</v>
      </c>
      <c r="Y67" s="106">
        <f t="shared" ca="1" si="130"/>
        <v>13613350.476268288</v>
      </c>
      <c r="Z67" s="106">
        <f t="shared" ca="1" si="130"/>
        <v>13564954.673451923</v>
      </c>
      <c r="AA67" s="106">
        <f t="shared" ca="1" si="130"/>
        <v>13272557.159308465</v>
      </c>
      <c r="AB67" s="106">
        <f t="shared" ca="1" si="130"/>
        <v>13000567.442966932</v>
      </c>
      <c r="AC67" s="106">
        <f t="shared" ca="1" si="130"/>
        <v>12880778.788837701</v>
      </c>
      <c r="AD67" s="106">
        <f t="shared" ca="1" si="130"/>
        <v>12829254.830309989</v>
      </c>
      <c r="AE67" s="106">
        <f t="shared" ca="1" si="130"/>
        <v>12532432.803078705</v>
      </c>
      <c r="AF67" s="106">
        <f t="shared" ca="1" si="130"/>
        <v>12256047.818285674</v>
      </c>
      <c r="AG67" s="106">
        <f t="shared" ca="1" si="130"/>
        <v>12137012.77723527</v>
      </c>
      <c r="AH67" s="106">
        <f t="shared" ca="1" si="130"/>
        <v>12080228.345012793</v>
      </c>
      <c r="AI67" s="106">
        <f t="shared" ca="1" si="130"/>
        <v>11779217.429753961</v>
      </c>
      <c r="AJ67" s="106">
        <f t="shared" ca="1" si="130"/>
        <v>11507135.992376864</v>
      </c>
      <c r="AK67" s="106">
        <f t="shared" ca="1" si="130"/>
        <v>11396953.847677473</v>
      </c>
      <c r="AL67" s="106">
        <f t="shared" ca="1" si="130"/>
        <v>11342874.27070706</v>
      </c>
      <c r="AM67" s="106">
        <f t="shared" ca="1" si="130"/>
        <v>11045246.210068408</v>
      </c>
      <c r="AN67" s="106">
        <f t="shared" ca="1" si="130"/>
        <v>10769136.814720439</v>
      </c>
      <c r="AO67" s="106">
        <f t="shared" ca="1" si="130"/>
        <v>10655723.884454206</v>
      </c>
      <c r="AP67" s="106">
        <f t="shared" ca="1" si="130"/>
        <v>10596253.657898691</v>
      </c>
      <c r="AQ67" s="106">
        <f t="shared" ca="1" si="130"/>
        <v>10293747.308367377</v>
      </c>
      <c r="AR67" s="106">
        <f t="shared" ca="1" si="130"/>
        <v>10118229.393375093</v>
      </c>
      <c r="AS67" s="106">
        <f t="shared" ca="1" si="130"/>
        <v>10106047.352019353</v>
      </c>
      <c r="AT67" s="106">
        <f t="shared" ca="1" si="130"/>
        <v>10145821.82086153</v>
      </c>
      <c r="AU67" s="106">
        <f t="shared" ca="1" si="130"/>
        <v>9943045.5191630684</v>
      </c>
      <c r="AV67" s="106">
        <f t="shared" ca="1" si="130"/>
        <v>9763068.0889313202</v>
      </c>
      <c r="AW67" s="106">
        <f t="shared" ca="1" si="130"/>
        <v>9747301.0615555737</v>
      </c>
      <c r="AX67" s="106">
        <f t="shared" ca="1" si="130"/>
        <v>9781506.705916021</v>
      </c>
      <c r="AY67" s="106">
        <f t="shared" ca="1" si="130"/>
        <v>9573619.6376005262</v>
      </c>
      <c r="AZ67" s="106">
        <f t="shared" ca="1" si="130"/>
        <v>9389502.7656262293</v>
      </c>
      <c r="BA67" s="106">
        <f t="shared" ca="1" si="130"/>
        <v>9370038.6060620192</v>
      </c>
      <c r="BB67" s="106">
        <f t="shared" ca="1" si="130"/>
        <v>9398339.5973724667</v>
      </c>
      <c r="BC67" s="106">
        <f t="shared" ca="1" si="130"/>
        <v>9185313.7841957025</v>
      </c>
      <c r="BD67" s="106">
        <f t="shared" ca="1" si="130"/>
        <v>8992347.7994841747</v>
      </c>
      <c r="BE67" s="106">
        <f t="shared" ca="1" si="130"/>
        <v>8964711.3314401638</v>
      </c>
      <c r="BF67" s="106">
        <f t="shared" ca="1" si="130"/>
        <v>8982128.8874745183</v>
      </c>
      <c r="BG67" s="106">
        <f t="shared" ca="1" si="130"/>
        <v>8759242.3370295279</v>
      </c>
      <c r="BH67" s="106">
        <f t="shared" ca="1" si="130"/>
        <v>8561617.7379515506</v>
      </c>
      <c r="BI67" s="106">
        <f t="shared" ca="1" si="130"/>
        <v>8529128.1463961415</v>
      </c>
      <c r="BJ67" s="106">
        <f t="shared" ca="1" si="130"/>
        <v>8539975.0641827583</v>
      </c>
      <c r="BK67" s="106">
        <f t="shared" ca="1" si="130"/>
        <v>8311512.1371966917</v>
      </c>
      <c r="BL67" s="106">
        <f t="shared" ca="1" si="130"/>
        <v>8108827.958712073</v>
      </c>
      <c r="BM67" s="106">
        <f t="shared" ca="1" si="130"/>
        <v>8070344.3250761405</v>
      </c>
      <c r="BN67" s="106">
        <f t="shared" ca="1" si="130"/>
        <v>8104142.4197076671</v>
      </c>
      <c r="BO67" s="106">
        <f t="shared" ca="1" si="130"/>
        <v>7899596.0664108498</v>
      </c>
      <c r="BP67" s="106">
        <f t="shared" ca="1" si="130"/>
        <v>7721792.4619049504</v>
      </c>
      <c r="BQ67" s="106">
        <f t="shared" ca="1" si="130"/>
        <v>7706815.4914073423</v>
      </c>
      <c r="BR67" s="106">
        <f t="shared" ca="1" si="130"/>
        <v>7733392.6958709881</v>
      </c>
      <c r="BS67" s="106">
        <f t="shared" ca="1" si="130"/>
        <v>7522860.0997563768</v>
      </c>
      <c r="BT67" s="106">
        <f t="shared" ca="1" si="130"/>
        <v>7339805.3087249603</v>
      </c>
      <c r="BU67" s="106">
        <f t="shared" ca="1" si="130"/>
        <v>7318438.6537686959</v>
      </c>
      <c r="BV67" s="106">
        <f t="shared" ref="BV67:DA67" ca="1" si="131">BV59+BV65</f>
        <v>7337168.5039716773</v>
      </c>
      <c r="BW67" s="106">
        <f t="shared" ca="1" si="131"/>
        <v>7120407.9623660557</v>
      </c>
      <c r="BX67" s="106">
        <f t="shared" ca="1" si="131"/>
        <v>6931855.9232370947</v>
      </c>
      <c r="BY67" s="106">
        <f t="shared" ca="1" si="131"/>
        <v>6903862.9140625671</v>
      </c>
      <c r="BZ67" s="106">
        <f t="shared" ca="1" si="131"/>
        <v>6914291.9762280118</v>
      </c>
      <c r="CA67" s="106">
        <f t="shared" ca="1" si="131"/>
        <v>6691033.5254398659</v>
      </c>
      <c r="CB67" s="106">
        <f t="shared" ca="1" si="131"/>
        <v>6496481.2729147263</v>
      </c>
      <c r="CC67" s="106">
        <f t="shared" ca="1" si="131"/>
        <v>6461595.3739790507</v>
      </c>
      <c r="CD67" s="106">
        <f t="shared" ca="1" si="131"/>
        <v>6462989.0037635518</v>
      </c>
      <c r="CE67" s="106">
        <f t="shared" ca="1" si="131"/>
        <v>6232931.1785398796</v>
      </c>
      <c r="CF67" s="106">
        <f t="shared" ca="1" si="131"/>
        <v>6032527.2775235362</v>
      </c>
      <c r="CG67" s="106">
        <f t="shared" ca="1" si="131"/>
        <v>5990397.6584441215</v>
      </c>
      <c r="CH67" s="106">
        <f t="shared" ca="1" si="131"/>
        <v>6147809.5453655962</v>
      </c>
      <c r="CI67" s="106">
        <f t="shared" ca="1" si="131"/>
        <v>5950537.5211387603</v>
      </c>
      <c r="CJ67" s="106">
        <f t="shared" ca="1" si="131"/>
        <v>5919887.3485602411</v>
      </c>
      <c r="CK67" s="106">
        <f t="shared" ca="1" si="131"/>
        <v>6049813.7587759653</v>
      </c>
      <c r="CL67" s="106">
        <f t="shared" ca="1" si="131"/>
        <v>6219434.3955032881</v>
      </c>
      <c r="CM67" s="106">
        <f t="shared" ca="1" si="131"/>
        <v>6156062.3042792687</v>
      </c>
      <c r="CN67" s="106">
        <f t="shared" ca="1" si="131"/>
        <v>6135417.8463706076</v>
      </c>
      <c r="CO67" s="106">
        <f t="shared" ca="1" si="131"/>
        <v>6278781.7761104926</v>
      </c>
      <c r="CP67" s="106">
        <f t="shared" ca="1" si="131"/>
        <v>6434254.7189218951</v>
      </c>
      <c r="CQ67" s="106">
        <f t="shared" ca="1" si="131"/>
        <v>6331541.3819808885</v>
      </c>
      <c r="CR67" s="106">
        <f t="shared" ca="1" si="131"/>
        <v>6304079.9199796338</v>
      </c>
      <c r="CS67" s="106">
        <f t="shared" ca="1" si="131"/>
        <v>6439546.8849840565</v>
      </c>
      <c r="CT67" s="106">
        <f t="shared" ca="1" si="131"/>
        <v>6586344.3819909003</v>
      </c>
      <c r="CU67" s="106">
        <f t="shared" ca="1" si="131"/>
        <v>6477419.6047718506</v>
      </c>
      <c r="CV67" s="106">
        <f t="shared" ca="1" si="131"/>
        <v>6443176.0354271792</v>
      </c>
      <c r="CW67" s="106">
        <f t="shared" ca="1" si="131"/>
        <v>6570275.5342795718</v>
      </c>
      <c r="CX67" s="106">
        <f t="shared" ca="1" si="131"/>
        <v>6708018.456821858</v>
      </c>
      <c r="CY67" s="106">
        <f t="shared" ca="1" si="131"/>
        <v>6592465.1326057678</v>
      </c>
      <c r="CZ67" s="106">
        <f t="shared" ca="1" si="131"/>
        <v>6550712.6853720192</v>
      </c>
      <c r="DA67" s="106">
        <f t="shared" ca="1" si="131"/>
        <v>6669075.9624533458</v>
      </c>
      <c r="DB67" s="106">
        <f t="shared" ref="DB67:DI67" ca="1" si="132">DB59+DB65</f>
        <v>6797332.1184987146</v>
      </c>
      <c r="DC67" s="106">
        <f t="shared" ca="1" si="132"/>
        <v>10013325.247448361</v>
      </c>
      <c r="DD67" s="106">
        <f t="shared" ca="1" si="132"/>
        <v>10109237.203421688</v>
      </c>
      <c r="DE67" s="106">
        <f t="shared" ca="1" si="132"/>
        <v>10366773.513417112</v>
      </c>
      <c r="DF67" s="106">
        <f t="shared" ca="1" si="132"/>
        <v>10634651.328690955</v>
      </c>
      <c r="DG67" s="106">
        <f t="shared" ca="1" si="132"/>
        <v>10656926.162512541</v>
      </c>
      <c r="DH67" s="106">
        <f t="shared" ca="1" si="132"/>
        <v>10748776.942998556</v>
      </c>
      <c r="DI67" s="106">
        <f t="shared" ca="1" si="132"/>
        <v>11001686.425904024</v>
      </c>
      <c r="DJ67" s="106">
        <f t="shared" ref="DJ67:DK67" ca="1" si="133">DJ59+DJ65</f>
        <v>11264258.839517623</v>
      </c>
      <c r="DK67" s="106">
        <f t="shared" ca="1" si="133"/>
        <v>10391412.087389326</v>
      </c>
      <c r="DL67" s="106"/>
      <c r="DM67" s="106"/>
      <c r="DN67" s="106"/>
      <c r="DO67" s="106"/>
      <c r="DP67" s="106"/>
      <c r="DQ67" s="106"/>
      <c r="DR67" s="106"/>
      <c r="DS67" s="106"/>
      <c r="DT67" s="106"/>
      <c r="DU67" s="106"/>
      <c r="DV67" s="106"/>
      <c r="DW67" s="106"/>
      <c r="DX67" s="106"/>
      <c r="DY67" s="106"/>
      <c r="DZ67" s="106"/>
      <c r="EA67" s="106"/>
      <c r="EB67" s="106"/>
      <c r="EC67" s="106"/>
      <c r="ED67" s="106"/>
      <c r="EE67" s="106"/>
      <c r="EF67" s="106"/>
      <c r="EG67" s="106"/>
      <c r="EH67" s="106"/>
      <c r="EI67" s="106"/>
      <c r="EJ67" s="106"/>
      <c r="EK67" s="106"/>
      <c r="EL67" s="106"/>
      <c r="EM67" s="106"/>
      <c r="EN67" s="106"/>
      <c r="EO67" s="106"/>
      <c r="EP67" s="106"/>
      <c r="EQ67" s="106"/>
      <c r="ER67" s="106"/>
      <c r="ES67" s="106"/>
      <c r="ET67" s="106"/>
      <c r="EU67" s="106"/>
      <c r="EV67" s="106"/>
      <c r="EW67" s="106"/>
      <c r="EX67" s="106"/>
      <c r="EY67" s="106"/>
      <c r="EZ67" s="106"/>
      <c r="FA67" s="106"/>
    </row>
    <row r="68" spans="1:157" ht="15" customHeight="1">
      <c r="G68" s="4"/>
      <c r="H68" s="32">
        <f t="shared" ref="H68:BR68" ca="1" si="134">H43-H67</f>
        <v>0</v>
      </c>
      <c r="I68" s="32">
        <f t="shared" ca="1" si="134"/>
        <v>0</v>
      </c>
      <c r="J68" s="32">
        <f t="shared" ca="1" si="134"/>
        <v>0</v>
      </c>
      <c r="K68" s="32">
        <f t="shared" ca="1" si="134"/>
        <v>0</v>
      </c>
      <c r="L68" s="32">
        <f t="shared" ca="1" si="134"/>
        <v>0</v>
      </c>
      <c r="M68" s="32">
        <f t="shared" ca="1" si="134"/>
        <v>0</v>
      </c>
      <c r="N68" s="32">
        <f t="shared" ca="1" si="134"/>
        <v>0</v>
      </c>
      <c r="O68" s="32">
        <f t="shared" ca="1" si="134"/>
        <v>0</v>
      </c>
      <c r="P68" s="32">
        <f t="shared" ca="1" si="134"/>
        <v>0</v>
      </c>
      <c r="Q68" s="32">
        <f t="shared" ca="1" si="134"/>
        <v>0</v>
      </c>
      <c r="R68" s="32">
        <f t="shared" ca="1" si="134"/>
        <v>0</v>
      </c>
      <c r="S68" s="32">
        <f t="shared" ca="1" si="134"/>
        <v>0</v>
      </c>
      <c r="T68" s="32">
        <f t="shared" ca="1" si="134"/>
        <v>0</v>
      </c>
      <c r="U68" s="32">
        <f t="shared" ca="1" si="134"/>
        <v>0</v>
      </c>
      <c r="V68" s="32">
        <f t="shared" ca="1" si="134"/>
        <v>0</v>
      </c>
      <c r="W68" s="32">
        <f t="shared" ca="1" si="134"/>
        <v>0</v>
      </c>
      <c r="X68" s="32">
        <f t="shared" ca="1" si="134"/>
        <v>0</v>
      </c>
      <c r="Y68" s="32">
        <f t="shared" ca="1" si="134"/>
        <v>0</v>
      </c>
      <c r="Z68" s="32">
        <f t="shared" ca="1" si="134"/>
        <v>0</v>
      </c>
      <c r="AA68" s="32">
        <f t="shared" ca="1" si="134"/>
        <v>0</v>
      </c>
      <c r="AB68" s="32">
        <f t="shared" ca="1" si="134"/>
        <v>0</v>
      </c>
      <c r="AC68" s="32">
        <f t="shared" ca="1" si="134"/>
        <v>0</v>
      </c>
      <c r="AD68" s="32">
        <f t="shared" ca="1" si="134"/>
        <v>0</v>
      </c>
      <c r="AE68" s="32">
        <f t="shared" ca="1" si="134"/>
        <v>0</v>
      </c>
      <c r="AF68" s="32">
        <f t="shared" ca="1" si="134"/>
        <v>0</v>
      </c>
      <c r="AG68" s="32">
        <f t="shared" ca="1" si="134"/>
        <v>0</v>
      </c>
      <c r="AH68" s="32">
        <f t="shared" ca="1" si="134"/>
        <v>0</v>
      </c>
      <c r="AI68" s="32">
        <f t="shared" ca="1" si="134"/>
        <v>0</v>
      </c>
      <c r="AJ68" s="32">
        <f t="shared" ca="1" si="134"/>
        <v>0</v>
      </c>
      <c r="AK68" s="32">
        <f t="shared" ca="1" si="134"/>
        <v>0</v>
      </c>
      <c r="AL68" s="32">
        <f t="shared" ca="1" si="134"/>
        <v>0</v>
      </c>
      <c r="AM68" s="32">
        <f t="shared" ca="1" si="134"/>
        <v>0</v>
      </c>
      <c r="AN68" s="32">
        <f t="shared" ca="1" si="134"/>
        <v>0</v>
      </c>
      <c r="AO68" s="32">
        <f t="shared" ca="1" si="134"/>
        <v>0</v>
      </c>
      <c r="AP68" s="32">
        <f t="shared" ca="1" si="134"/>
        <v>0</v>
      </c>
      <c r="AQ68" s="32">
        <f t="shared" ca="1" si="134"/>
        <v>0</v>
      </c>
      <c r="AR68" s="32">
        <f t="shared" ca="1" si="134"/>
        <v>0</v>
      </c>
      <c r="AS68" s="32">
        <f t="shared" ca="1" si="134"/>
        <v>0</v>
      </c>
      <c r="AT68" s="32">
        <f t="shared" ca="1" si="134"/>
        <v>0</v>
      </c>
      <c r="AU68" s="32">
        <f t="shared" ca="1" si="134"/>
        <v>0</v>
      </c>
      <c r="AV68" s="32">
        <f t="shared" ca="1" si="134"/>
        <v>0</v>
      </c>
      <c r="AW68" s="32">
        <f t="shared" ca="1" si="134"/>
        <v>0</v>
      </c>
      <c r="AX68" s="32">
        <f t="shared" ca="1" si="134"/>
        <v>0</v>
      </c>
      <c r="AY68" s="32">
        <f t="shared" ca="1" si="134"/>
        <v>0</v>
      </c>
      <c r="AZ68" s="32">
        <f t="shared" ca="1" si="134"/>
        <v>0</v>
      </c>
      <c r="BA68" s="32">
        <f t="shared" ca="1" si="134"/>
        <v>0</v>
      </c>
      <c r="BB68" s="32">
        <f t="shared" ca="1" si="134"/>
        <v>0</v>
      </c>
      <c r="BC68" s="32">
        <f t="shared" ca="1" si="134"/>
        <v>0</v>
      </c>
      <c r="BD68" s="32">
        <f t="shared" ca="1" si="134"/>
        <v>0</v>
      </c>
      <c r="BE68" s="32">
        <f t="shared" ca="1" si="134"/>
        <v>0</v>
      </c>
      <c r="BF68" s="32">
        <f t="shared" ca="1" si="134"/>
        <v>0</v>
      </c>
      <c r="BG68" s="32">
        <f t="shared" ca="1" si="134"/>
        <v>0</v>
      </c>
      <c r="BH68" s="32">
        <f t="shared" ca="1" si="134"/>
        <v>0</v>
      </c>
      <c r="BI68" s="32">
        <f t="shared" ca="1" si="134"/>
        <v>0</v>
      </c>
      <c r="BJ68" s="32">
        <f t="shared" ca="1" si="134"/>
        <v>0</v>
      </c>
      <c r="BK68" s="32">
        <f t="shared" ca="1" si="134"/>
        <v>0</v>
      </c>
      <c r="BL68" s="32">
        <f t="shared" ca="1" si="134"/>
        <v>0</v>
      </c>
      <c r="BM68" s="32">
        <f t="shared" ca="1" si="134"/>
        <v>0</v>
      </c>
      <c r="BN68" s="32">
        <f t="shared" ca="1" si="134"/>
        <v>0</v>
      </c>
      <c r="BO68" s="32">
        <f t="shared" ca="1" si="134"/>
        <v>0</v>
      </c>
      <c r="BP68" s="32">
        <f t="shared" ca="1" si="134"/>
        <v>0</v>
      </c>
      <c r="BQ68" s="32">
        <f t="shared" ca="1" si="134"/>
        <v>0</v>
      </c>
      <c r="BR68" s="32">
        <f t="shared" ca="1" si="134"/>
        <v>0</v>
      </c>
      <c r="BS68" s="32">
        <f t="shared" ref="BS68:DI68" ca="1" si="135">BS43-BS67</f>
        <v>0</v>
      </c>
      <c r="BT68" s="32">
        <f t="shared" ca="1" si="135"/>
        <v>0</v>
      </c>
      <c r="BU68" s="32">
        <f t="shared" ca="1" si="135"/>
        <v>0</v>
      </c>
      <c r="BV68" s="32">
        <f t="shared" ca="1" si="135"/>
        <v>0</v>
      </c>
      <c r="BW68" s="32">
        <f t="shared" ca="1" si="135"/>
        <v>0</v>
      </c>
      <c r="BX68" s="32">
        <f t="shared" ca="1" si="135"/>
        <v>0</v>
      </c>
      <c r="BY68" s="32">
        <f t="shared" ca="1" si="135"/>
        <v>0</v>
      </c>
      <c r="BZ68" s="32">
        <f t="shared" ca="1" si="135"/>
        <v>0</v>
      </c>
      <c r="CA68" s="32">
        <f t="shared" ca="1" si="135"/>
        <v>0</v>
      </c>
      <c r="CB68" s="32">
        <f t="shared" ca="1" si="135"/>
        <v>0</v>
      </c>
      <c r="CC68" s="32">
        <f t="shared" ca="1" si="135"/>
        <v>0</v>
      </c>
      <c r="CD68" s="32">
        <f t="shared" ca="1" si="135"/>
        <v>0</v>
      </c>
      <c r="CE68" s="32">
        <f t="shared" ca="1" si="135"/>
        <v>0</v>
      </c>
      <c r="CF68" s="32">
        <f t="shared" ca="1" si="135"/>
        <v>0</v>
      </c>
      <c r="CG68" s="32">
        <f t="shared" ca="1" si="135"/>
        <v>0</v>
      </c>
      <c r="CH68" s="32">
        <f t="shared" ca="1" si="135"/>
        <v>0</v>
      </c>
      <c r="CI68" s="32">
        <f t="shared" ca="1" si="135"/>
        <v>0</v>
      </c>
      <c r="CJ68" s="32">
        <f t="shared" ca="1" si="135"/>
        <v>0</v>
      </c>
      <c r="CK68" s="32">
        <f t="shared" ca="1" si="135"/>
        <v>0</v>
      </c>
      <c r="CL68" s="32">
        <f t="shared" ca="1" si="135"/>
        <v>0</v>
      </c>
      <c r="CM68" s="32">
        <f t="shared" ca="1" si="135"/>
        <v>0</v>
      </c>
      <c r="CN68" s="32">
        <f t="shared" ca="1" si="135"/>
        <v>0</v>
      </c>
      <c r="CO68" s="32">
        <f t="shared" ca="1" si="135"/>
        <v>0</v>
      </c>
      <c r="CP68" s="32">
        <f t="shared" ca="1" si="135"/>
        <v>0</v>
      </c>
      <c r="CQ68" s="32">
        <f t="shared" ca="1" si="135"/>
        <v>0</v>
      </c>
      <c r="CR68" s="32">
        <f t="shared" ca="1" si="135"/>
        <v>0</v>
      </c>
      <c r="CS68" s="32">
        <f t="shared" ca="1" si="135"/>
        <v>0</v>
      </c>
      <c r="CT68" s="32">
        <f t="shared" ca="1" si="135"/>
        <v>0</v>
      </c>
      <c r="CU68" s="32">
        <f t="shared" ca="1" si="135"/>
        <v>0</v>
      </c>
      <c r="CV68" s="32">
        <f t="shared" ca="1" si="135"/>
        <v>0</v>
      </c>
      <c r="CW68" s="32">
        <f t="shared" ca="1" si="135"/>
        <v>0</v>
      </c>
      <c r="CX68" s="32">
        <f t="shared" ca="1" si="135"/>
        <v>0</v>
      </c>
      <c r="CY68" s="32">
        <f t="shared" ca="1" si="135"/>
        <v>0</v>
      </c>
      <c r="CZ68" s="32">
        <f t="shared" ca="1" si="135"/>
        <v>0</v>
      </c>
      <c r="DA68" s="32">
        <f t="shared" ca="1" si="135"/>
        <v>0</v>
      </c>
      <c r="DB68" s="32">
        <f t="shared" ca="1" si="135"/>
        <v>0</v>
      </c>
      <c r="DC68" s="32">
        <f t="shared" ca="1" si="135"/>
        <v>0</v>
      </c>
      <c r="DD68" s="32">
        <f t="shared" ca="1" si="135"/>
        <v>0</v>
      </c>
      <c r="DE68" s="32">
        <f t="shared" ca="1" si="135"/>
        <v>0</v>
      </c>
      <c r="DF68" s="32">
        <f t="shared" ca="1" si="135"/>
        <v>0</v>
      </c>
      <c r="DG68" s="32">
        <f t="shared" ca="1" si="135"/>
        <v>0</v>
      </c>
      <c r="DH68" s="32">
        <f t="shared" ca="1" si="135"/>
        <v>0</v>
      </c>
      <c r="DI68" s="32">
        <f t="shared" ca="1" si="135"/>
        <v>0</v>
      </c>
      <c r="DJ68" s="32">
        <f t="shared" ref="DJ68:DK68" ca="1" si="136">DJ43-DJ67</f>
        <v>0</v>
      </c>
      <c r="DK68" s="32">
        <f t="shared" ca="1" si="136"/>
        <v>0</v>
      </c>
      <c r="DL68" s="32"/>
      <c r="DM68" s="32"/>
      <c r="DN68" s="32"/>
      <c r="DO68" s="32"/>
      <c r="DP68" s="32"/>
      <c r="DQ68" s="32"/>
      <c r="DR68" s="32"/>
      <c r="DS68" s="32"/>
      <c r="DT68" s="32"/>
      <c r="DU68" s="32"/>
      <c r="DV68" s="32"/>
      <c r="DW68" s="32"/>
      <c r="DX68" s="32"/>
      <c r="DY68" s="32"/>
      <c r="DZ68" s="32"/>
      <c r="EA68" s="32"/>
      <c r="EB68" s="32"/>
      <c r="EC68" s="32"/>
      <c r="ED68" s="32"/>
      <c r="EE68" s="32"/>
      <c r="EF68" s="32"/>
      <c r="EG68" s="32"/>
      <c r="EH68" s="32"/>
      <c r="EI68" s="32"/>
      <c r="EJ68" s="32"/>
      <c r="EK68" s="32"/>
      <c r="EL68" s="32"/>
      <c r="EM68" s="32"/>
      <c r="EN68" s="32"/>
      <c r="EO68" s="32"/>
      <c r="EP68" s="32"/>
      <c r="EQ68" s="32"/>
      <c r="ER68" s="32"/>
      <c r="ES68" s="32"/>
      <c r="ET68" s="32"/>
      <c r="EU68" s="32"/>
      <c r="EV68" s="32"/>
      <c r="EW68" s="32"/>
      <c r="EX68" s="32"/>
      <c r="EY68" s="32"/>
      <c r="EZ68" s="32"/>
      <c r="FA68" s="32"/>
    </row>
    <row r="69" spans="1:157" ht="15" customHeight="1">
      <c r="C69" s="119" t="s">
        <v>107</v>
      </c>
      <c r="E69" s="50" t="s">
        <v>108</v>
      </c>
      <c r="G69" s="204" t="str">
        <f ca="1">IF(ROUND(SUM(H43:DK43),0)-ROUND(SUM(H67:DK67), 0)&lt;=2, "OK", "NO")</f>
        <v>OK</v>
      </c>
      <c r="H69" s="56" t="str">
        <f ca="1">IF(ROUND(H43-H67, 2)=0, "OK", "NO")</f>
        <v>OK</v>
      </c>
      <c r="I69" s="56" t="str">
        <f ca="1">IF(ROUND(I43-I67, 0)=0, "OK", "NO")</f>
        <v>OK</v>
      </c>
      <c r="J69" s="56" t="str">
        <f t="shared" ref="J69:BU69" ca="1" si="137">IF(ROUND(J43-J67, 0)=0, "OK", "NO")</f>
        <v>OK</v>
      </c>
      <c r="K69" s="56" t="str">
        <f t="shared" ca="1" si="137"/>
        <v>OK</v>
      </c>
      <c r="L69" s="56" t="str">
        <f t="shared" ca="1" si="137"/>
        <v>OK</v>
      </c>
      <c r="M69" s="56" t="str">
        <f t="shared" ca="1" si="137"/>
        <v>OK</v>
      </c>
      <c r="N69" s="56" t="str">
        <f t="shared" ca="1" si="137"/>
        <v>OK</v>
      </c>
      <c r="O69" s="56" t="str">
        <f t="shared" ca="1" si="137"/>
        <v>OK</v>
      </c>
      <c r="P69" s="56" t="str">
        <f t="shared" ca="1" si="137"/>
        <v>OK</v>
      </c>
      <c r="Q69" s="56" t="str">
        <f t="shared" ca="1" si="137"/>
        <v>OK</v>
      </c>
      <c r="R69" s="56" t="str">
        <f t="shared" ca="1" si="137"/>
        <v>OK</v>
      </c>
      <c r="S69" s="56" t="str">
        <f t="shared" ca="1" si="137"/>
        <v>OK</v>
      </c>
      <c r="T69" s="56" t="str">
        <f t="shared" ca="1" si="137"/>
        <v>OK</v>
      </c>
      <c r="U69" s="56" t="str">
        <f t="shared" ca="1" si="137"/>
        <v>OK</v>
      </c>
      <c r="V69" s="56" t="str">
        <f t="shared" ca="1" si="137"/>
        <v>OK</v>
      </c>
      <c r="W69" s="56" t="str">
        <f t="shared" ca="1" si="137"/>
        <v>OK</v>
      </c>
      <c r="X69" s="56" t="str">
        <f t="shared" ca="1" si="137"/>
        <v>OK</v>
      </c>
      <c r="Y69" s="56" t="str">
        <f t="shared" ca="1" si="137"/>
        <v>OK</v>
      </c>
      <c r="Z69" s="56" t="str">
        <f t="shared" ca="1" si="137"/>
        <v>OK</v>
      </c>
      <c r="AA69" s="56" t="str">
        <f t="shared" ca="1" si="137"/>
        <v>OK</v>
      </c>
      <c r="AB69" s="56" t="str">
        <f t="shared" ca="1" si="137"/>
        <v>OK</v>
      </c>
      <c r="AC69" s="56" t="str">
        <f t="shared" ca="1" si="137"/>
        <v>OK</v>
      </c>
      <c r="AD69" s="56" t="str">
        <f t="shared" ca="1" si="137"/>
        <v>OK</v>
      </c>
      <c r="AE69" s="56" t="str">
        <f t="shared" ca="1" si="137"/>
        <v>OK</v>
      </c>
      <c r="AF69" s="56" t="str">
        <f t="shared" ca="1" si="137"/>
        <v>OK</v>
      </c>
      <c r="AG69" s="56" t="str">
        <f t="shared" ca="1" si="137"/>
        <v>OK</v>
      </c>
      <c r="AH69" s="56" t="str">
        <f t="shared" ca="1" si="137"/>
        <v>OK</v>
      </c>
      <c r="AI69" s="56" t="str">
        <f t="shared" ca="1" si="137"/>
        <v>OK</v>
      </c>
      <c r="AJ69" s="56" t="str">
        <f t="shared" ca="1" si="137"/>
        <v>OK</v>
      </c>
      <c r="AK69" s="56" t="str">
        <f t="shared" ca="1" si="137"/>
        <v>OK</v>
      </c>
      <c r="AL69" s="56" t="str">
        <f t="shared" ca="1" si="137"/>
        <v>OK</v>
      </c>
      <c r="AM69" s="56" t="str">
        <f t="shared" ca="1" si="137"/>
        <v>OK</v>
      </c>
      <c r="AN69" s="56" t="str">
        <f t="shared" ca="1" si="137"/>
        <v>OK</v>
      </c>
      <c r="AO69" s="56" t="str">
        <f t="shared" ca="1" si="137"/>
        <v>OK</v>
      </c>
      <c r="AP69" s="56" t="str">
        <f t="shared" ca="1" si="137"/>
        <v>OK</v>
      </c>
      <c r="AQ69" s="56" t="str">
        <f t="shared" ca="1" si="137"/>
        <v>OK</v>
      </c>
      <c r="AR69" s="56" t="str">
        <f t="shared" ca="1" si="137"/>
        <v>OK</v>
      </c>
      <c r="AS69" s="56" t="str">
        <f t="shared" ca="1" si="137"/>
        <v>OK</v>
      </c>
      <c r="AT69" s="56" t="str">
        <f t="shared" ca="1" si="137"/>
        <v>OK</v>
      </c>
      <c r="AU69" s="56" t="str">
        <f t="shared" ca="1" si="137"/>
        <v>OK</v>
      </c>
      <c r="AV69" s="56" t="str">
        <f t="shared" ca="1" si="137"/>
        <v>OK</v>
      </c>
      <c r="AW69" s="56" t="str">
        <f t="shared" ca="1" si="137"/>
        <v>OK</v>
      </c>
      <c r="AX69" s="56" t="str">
        <f t="shared" ca="1" si="137"/>
        <v>OK</v>
      </c>
      <c r="AY69" s="56" t="str">
        <f t="shared" ca="1" si="137"/>
        <v>OK</v>
      </c>
      <c r="AZ69" s="56" t="str">
        <f t="shared" ca="1" si="137"/>
        <v>OK</v>
      </c>
      <c r="BA69" s="56" t="str">
        <f t="shared" ca="1" si="137"/>
        <v>OK</v>
      </c>
      <c r="BB69" s="56" t="str">
        <f t="shared" ca="1" si="137"/>
        <v>OK</v>
      </c>
      <c r="BC69" s="56" t="str">
        <f t="shared" ca="1" si="137"/>
        <v>OK</v>
      </c>
      <c r="BD69" s="56" t="str">
        <f t="shared" ca="1" si="137"/>
        <v>OK</v>
      </c>
      <c r="BE69" s="56" t="str">
        <f t="shared" ca="1" si="137"/>
        <v>OK</v>
      </c>
      <c r="BF69" s="56" t="str">
        <f t="shared" ca="1" si="137"/>
        <v>OK</v>
      </c>
      <c r="BG69" s="56" t="str">
        <f t="shared" ca="1" si="137"/>
        <v>OK</v>
      </c>
      <c r="BH69" s="56" t="str">
        <f t="shared" ca="1" si="137"/>
        <v>OK</v>
      </c>
      <c r="BI69" s="56" t="str">
        <f t="shared" ca="1" si="137"/>
        <v>OK</v>
      </c>
      <c r="BJ69" s="56" t="str">
        <f t="shared" ca="1" si="137"/>
        <v>OK</v>
      </c>
      <c r="BK69" s="56" t="str">
        <f t="shared" ca="1" si="137"/>
        <v>OK</v>
      </c>
      <c r="BL69" s="56" t="str">
        <f t="shared" ca="1" si="137"/>
        <v>OK</v>
      </c>
      <c r="BM69" s="56" t="str">
        <f t="shared" ca="1" si="137"/>
        <v>OK</v>
      </c>
      <c r="BN69" s="56" t="str">
        <f t="shared" ca="1" si="137"/>
        <v>OK</v>
      </c>
      <c r="BO69" s="56" t="str">
        <f t="shared" ca="1" si="137"/>
        <v>OK</v>
      </c>
      <c r="BP69" s="56" t="str">
        <f t="shared" ca="1" si="137"/>
        <v>OK</v>
      </c>
      <c r="BQ69" s="56" t="str">
        <f t="shared" ca="1" si="137"/>
        <v>OK</v>
      </c>
      <c r="BR69" s="56" t="str">
        <f t="shared" ca="1" si="137"/>
        <v>OK</v>
      </c>
      <c r="BS69" s="56" t="str">
        <f t="shared" ca="1" si="137"/>
        <v>OK</v>
      </c>
      <c r="BT69" s="56" t="str">
        <f t="shared" ca="1" si="137"/>
        <v>OK</v>
      </c>
      <c r="BU69" s="56" t="str">
        <f t="shared" ca="1" si="137"/>
        <v>OK</v>
      </c>
      <c r="BV69" s="56" t="str">
        <f t="shared" ref="BV69:DI69" ca="1" si="138">IF(ROUND(BV43-BV67, 0)=0, "OK", "NO")</f>
        <v>OK</v>
      </c>
      <c r="BW69" s="56" t="str">
        <f t="shared" ca="1" si="138"/>
        <v>OK</v>
      </c>
      <c r="BX69" s="56" t="str">
        <f t="shared" ca="1" si="138"/>
        <v>OK</v>
      </c>
      <c r="BY69" s="56" t="str">
        <f t="shared" ca="1" si="138"/>
        <v>OK</v>
      </c>
      <c r="BZ69" s="56" t="str">
        <f t="shared" ca="1" si="138"/>
        <v>OK</v>
      </c>
      <c r="CA69" s="56" t="str">
        <f t="shared" ca="1" si="138"/>
        <v>OK</v>
      </c>
      <c r="CB69" s="56" t="str">
        <f t="shared" ca="1" si="138"/>
        <v>OK</v>
      </c>
      <c r="CC69" s="56" t="str">
        <f t="shared" ca="1" si="138"/>
        <v>OK</v>
      </c>
      <c r="CD69" s="56" t="str">
        <f t="shared" ca="1" si="138"/>
        <v>OK</v>
      </c>
      <c r="CE69" s="56" t="str">
        <f t="shared" ca="1" si="138"/>
        <v>OK</v>
      </c>
      <c r="CF69" s="56" t="str">
        <f t="shared" ca="1" si="138"/>
        <v>OK</v>
      </c>
      <c r="CG69" s="56" t="str">
        <f t="shared" ca="1" si="138"/>
        <v>OK</v>
      </c>
      <c r="CH69" s="56" t="str">
        <f t="shared" ca="1" si="138"/>
        <v>OK</v>
      </c>
      <c r="CI69" s="56" t="str">
        <f t="shared" ca="1" si="138"/>
        <v>OK</v>
      </c>
      <c r="CJ69" s="56" t="str">
        <f t="shared" ca="1" si="138"/>
        <v>OK</v>
      </c>
      <c r="CK69" s="56" t="str">
        <f t="shared" ca="1" si="138"/>
        <v>OK</v>
      </c>
      <c r="CL69" s="56" t="str">
        <f t="shared" ca="1" si="138"/>
        <v>OK</v>
      </c>
      <c r="CM69" s="56" t="str">
        <f t="shared" ca="1" si="138"/>
        <v>OK</v>
      </c>
      <c r="CN69" s="56" t="str">
        <f t="shared" ca="1" si="138"/>
        <v>OK</v>
      </c>
      <c r="CO69" s="56" t="str">
        <f t="shared" ca="1" si="138"/>
        <v>OK</v>
      </c>
      <c r="CP69" s="56" t="str">
        <f t="shared" ca="1" si="138"/>
        <v>OK</v>
      </c>
      <c r="CQ69" s="56" t="str">
        <f t="shared" ca="1" si="138"/>
        <v>OK</v>
      </c>
      <c r="CR69" s="56" t="str">
        <f t="shared" ca="1" si="138"/>
        <v>OK</v>
      </c>
      <c r="CS69" s="56" t="str">
        <f t="shared" ca="1" si="138"/>
        <v>OK</v>
      </c>
      <c r="CT69" s="56" t="str">
        <f t="shared" ca="1" si="138"/>
        <v>OK</v>
      </c>
      <c r="CU69" s="56" t="str">
        <f t="shared" ca="1" si="138"/>
        <v>OK</v>
      </c>
      <c r="CV69" s="56" t="str">
        <f t="shared" ca="1" si="138"/>
        <v>OK</v>
      </c>
      <c r="CW69" s="56" t="str">
        <f t="shared" ca="1" si="138"/>
        <v>OK</v>
      </c>
      <c r="CX69" s="56" t="str">
        <f t="shared" ca="1" si="138"/>
        <v>OK</v>
      </c>
      <c r="CY69" s="56" t="str">
        <f t="shared" ca="1" si="138"/>
        <v>OK</v>
      </c>
      <c r="CZ69" s="56" t="str">
        <f t="shared" ca="1" si="138"/>
        <v>OK</v>
      </c>
      <c r="DA69" s="56" t="str">
        <f t="shared" ca="1" si="138"/>
        <v>OK</v>
      </c>
      <c r="DB69" s="56" t="str">
        <f t="shared" ca="1" si="138"/>
        <v>OK</v>
      </c>
      <c r="DC69" s="56" t="str">
        <f t="shared" ca="1" si="138"/>
        <v>OK</v>
      </c>
      <c r="DD69" s="56" t="str">
        <f t="shared" ca="1" si="138"/>
        <v>OK</v>
      </c>
      <c r="DE69" s="56" t="str">
        <f t="shared" ca="1" si="138"/>
        <v>OK</v>
      </c>
      <c r="DF69" s="56" t="str">
        <f t="shared" ca="1" si="138"/>
        <v>OK</v>
      </c>
      <c r="DG69" s="56" t="str">
        <f t="shared" ca="1" si="138"/>
        <v>OK</v>
      </c>
      <c r="DH69" s="56" t="str">
        <f t="shared" ca="1" si="138"/>
        <v>OK</v>
      </c>
      <c r="DI69" s="56" t="str">
        <f t="shared" ca="1" si="138"/>
        <v>OK</v>
      </c>
      <c r="DJ69" s="56" t="str">
        <f t="shared" ref="DJ69:DK69" ca="1" si="139">IF(ROUND(DJ43-DJ67, 0)=0, "OK", "NO")</f>
        <v>OK</v>
      </c>
      <c r="DK69" s="56" t="str">
        <f t="shared" ca="1" si="139"/>
        <v>OK</v>
      </c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</row>
    <row r="70" spans="1:157" ht="15" customHeight="1">
      <c r="G70" s="4"/>
      <c r="X70" s="32"/>
    </row>
    <row r="71" spans="1:157">
      <c r="A71" s="128" t="s">
        <v>87</v>
      </c>
      <c r="B71" s="103" t="s">
        <v>58</v>
      </c>
      <c r="C71" s="101"/>
      <c r="D71" s="101"/>
      <c r="E71" s="104" t="s">
        <v>88</v>
      </c>
      <c r="F71" s="101"/>
      <c r="G71" s="105"/>
      <c r="H71" s="101"/>
      <c r="I71" s="101"/>
      <c r="J71" s="101"/>
      <c r="K71" s="101"/>
      <c r="L71" s="101"/>
      <c r="M71" s="101"/>
      <c r="N71" s="101"/>
      <c r="O71" s="118"/>
      <c r="P71" s="101"/>
      <c r="Q71" s="118"/>
      <c r="R71" s="118"/>
      <c r="S71" s="118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  <c r="BS71" s="101"/>
      <c r="BT71" s="101"/>
      <c r="BU71" s="101"/>
      <c r="BV71" s="101"/>
      <c r="BW71" s="101"/>
      <c r="BX71" s="101"/>
      <c r="BY71" s="101"/>
      <c r="BZ71" s="101"/>
      <c r="CA71" s="101"/>
      <c r="CB71" s="101"/>
      <c r="CC71" s="101"/>
      <c r="CD71" s="101"/>
      <c r="CE71" s="101"/>
      <c r="CF71" s="101"/>
      <c r="CG71" s="101"/>
      <c r="CH71" s="101"/>
      <c r="CI71" s="101"/>
      <c r="CJ71" s="101"/>
      <c r="CK71" s="101"/>
      <c r="CL71" s="101"/>
      <c r="CM71" s="101"/>
      <c r="CN71" s="101"/>
      <c r="CO71" s="101"/>
      <c r="CP71" s="101"/>
      <c r="CQ71" s="101"/>
      <c r="CR71" s="101"/>
      <c r="CS71" s="101"/>
      <c r="CT71" s="101"/>
      <c r="CU71" s="101"/>
      <c r="CV71" s="101"/>
      <c r="CW71" s="101"/>
      <c r="CX71" s="101"/>
      <c r="CY71" s="101"/>
      <c r="CZ71" s="101"/>
      <c r="DA71" s="101"/>
      <c r="DB71" s="101"/>
      <c r="DC71" s="101"/>
      <c r="DD71" s="101"/>
      <c r="DE71" s="101"/>
      <c r="DF71" s="101"/>
      <c r="DG71" s="101"/>
      <c r="DH71" s="101"/>
      <c r="DI71" s="101"/>
      <c r="DJ71" s="101"/>
      <c r="DK71" s="101"/>
      <c r="DL71" s="101"/>
      <c r="DM71" s="101"/>
      <c r="DN71" s="101"/>
      <c r="DO71" s="101"/>
      <c r="DP71" s="101"/>
      <c r="DQ71" s="101"/>
      <c r="DR71" s="101"/>
      <c r="DS71" s="101"/>
      <c r="DT71" s="101"/>
      <c r="DU71" s="101"/>
      <c r="DV71" s="101"/>
      <c r="DW71" s="101"/>
      <c r="DX71" s="101"/>
      <c r="DY71" s="101"/>
      <c r="DZ71" s="101"/>
      <c r="EA71" s="101"/>
      <c r="EB71" s="101"/>
      <c r="EC71" s="101"/>
      <c r="ED71" s="101"/>
      <c r="EE71" s="101"/>
      <c r="EF71" s="101"/>
      <c r="EG71" s="101"/>
      <c r="EH71" s="101"/>
      <c r="EI71" s="101"/>
      <c r="EJ71" s="101"/>
      <c r="EK71" s="101"/>
      <c r="EL71" s="101"/>
      <c r="EM71" s="101"/>
      <c r="EN71" s="101"/>
      <c r="EO71" s="101"/>
      <c r="EP71" s="101"/>
      <c r="EQ71" s="101"/>
      <c r="ER71" s="101"/>
      <c r="ES71" s="101"/>
      <c r="ET71" s="101"/>
      <c r="EU71" s="101"/>
      <c r="EV71" s="101"/>
      <c r="EW71" s="101"/>
      <c r="EX71" s="101"/>
      <c r="EY71" s="101"/>
      <c r="EZ71" s="101"/>
      <c r="FA71" s="101"/>
    </row>
    <row r="72" spans="1:157" ht="15" customHeight="1">
      <c r="G72" s="4"/>
    </row>
    <row r="73" spans="1:157" ht="15" customHeight="1">
      <c r="B73" s="1" t="s">
        <v>109</v>
      </c>
      <c r="G73" s="102"/>
    </row>
    <row r="74" spans="1:157" ht="15" customHeight="1">
      <c r="C74" s="75" t="str">
        <f>Calculations!C417</f>
        <v>Net Income</v>
      </c>
      <c r="E74" s="50" t="str">
        <f>Calculations!E417</f>
        <v>EUR</v>
      </c>
      <c r="G74" s="66">
        <f t="shared" ref="G74:G81" ca="1" si="140">SUM(H74:FA74)</f>
        <v>6423994.8118652301</v>
      </c>
      <c r="H74" s="45">
        <f>SUMIFS(Calculations!$I417:$QJ417, Calculations!$I$8:$QJ$8, H$3, Calculations!$I$10:$QJ$10, H$4)</f>
        <v>0</v>
      </c>
      <c r="I74" s="45">
        <f>SUMIFS(Calculations!$I417:$QJ417, Calculations!$I$8:$QJ$8, I$3, Calculations!$I$10:$QJ$10, I$4)</f>
        <v>0</v>
      </c>
      <c r="J74" s="45">
        <f>SUMIFS(Calculations!$I417:$QJ417, Calculations!$I$8:$QJ$8, J$3, Calculations!$I$10:$QJ$10, J$4)</f>
        <v>0</v>
      </c>
      <c r="K74" s="45">
        <f>SUMIFS(Calculations!$I417:$QJ417, Calculations!$I$8:$QJ$8, K$3, Calculations!$I$10:$QJ$10, K$4)</f>
        <v>0</v>
      </c>
      <c r="L74" s="45">
        <f>SUMIFS(Calculations!$I417:$QJ417, Calculations!$I$8:$QJ$8, L$3, Calculations!$I$10:$QJ$10, L$4)</f>
        <v>0</v>
      </c>
      <c r="M74" s="45">
        <f>SUMIFS(Calculations!$I417:$QJ417, Calculations!$I$8:$QJ$8, M$3, Calculations!$I$10:$QJ$10, M$4)</f>
        <v>0</v>
      </c>
      <c r="N74" s="45">
        <f>SUMIFS(Calculations!$I417:$QJ417, Calculations!$I$8:$QJ$8, N$3, Calculations!$I$10:$QJ$10, N$4)</f>
        <v>0</v>
      </c>
      <c r="O74" s="45">
        <f>SUMIFS(Calculations!$I417:$QJ417, Calculations!$I$8:$QJ$8, O$3, Calculations!$I$10:$QJ$10, O$4)</f>
        <v>0</v>
      </c>
      <c r="P74" s="45">
        <f ca="1">SUMIFS(Calculations!$I417:$QJ417, Calculations!$I$8:$QJ$8, P$3, Calculations!$I$10:$QJ$10, P$4)</f>
        <v>-180031.84472302932</v>
      </c>
      <c r="Q74" s="45">
        <f ca="1">SUMIFS(Calculations!$I417:$QJ417, Calculations!$I$8:$QJ$8, Q$3, Calculations!$I$10:$QJ$10, Q$4)</f>
        <v>-47006.627863248781</v>
      </c>
      <c r="R74" s="45">
        <f ca="1">SUMIFS(Calculations!$I417:$QJ417, Calculations!$I$8:$QJ$8, R$3, Calculations!$I$10:$QJ$10, R$4)</f>
        <v>39810.919550013394</v>
      </c>
      <c r="S74" s="45">
        <f ca="1">SUMIFS(Calculations!$I417:$QJ417, Calculations!$I$8:$QJ$8, S$3, Calculations!$I$10:$QJ$10, S$4)</f>
        <v>-197595.88211507874</v>
      </c>
      <c r="T74" s="45">
        <f ca="1">SUMIFS(Calculations!$I417:$QJ417, Calculations!$I$8:$QJ$8, T$3, Calculations!$I$10:$QJ$10, T$4)</f>
        <v>-180063.4947896431</v>
      </c>
      <c r="U74" s="45">
        <f ca="1">SUMIFS(Calculations!$I417:$QJ417, Calculations!$I$8:$QJ$8, U$3, Calculations!$I$10:$QJ$10, U$4)</f>
        <v>-36077.349233860208</v>
      </c>
      <c r="V74" s="45">
        <f ca="1">SUMIFS(Calculations!$I417:$QJ417, Calculations!$I$8:$QJ$8, V$3, Calculations!$I$10:$QJ$10, V$4)</f>
        <v>41187.657723780605</v>
      </c>
      <c r="W74" s="45">
        <f ca="1">SUMIFS(Calculations!$I417:$QJ417, Calculations!$I$8:$QJ$8, W$3, Calculations!$I$10:$QJ$10, W$4)</f>
        <v>-199547.67191044113</v>
      </c>
      <c r="X74" s="45">
        <f ca="1">SUMIFS(Calculations!$I417:$QJ417, Calculations!$I$8:$QJ$8, X$3, Calculations!$I$10:$QJ$10, X$4)</f>
        <v>-177736.35507335613</v>
      </c>
      <c r="Y74" s="45">
        <f ca="1">SUMIFS(Calculations!$I417:$QJ417, Calculations!$I$8:$QJ$8, Y$3, Calculations!$I$10:$QJ$10, Y$4)</f>
        <v>-28819.131304594397</v>
      </c>
      <c r="Z74" s="45">
        <f ca="1">SUMIFS(Calculations!$I417:$QJ417, Calculations!$I$8:$QJ$8, Z$3, Calculations!$I$10:$QJ$10, Z$4)</f>
        <v>45293.801750375947</v>
      </c>
      <c r="AA74" s="45">
        <f ca="1">SUMIFS(Calculations!$I417:$QJ417, Calculations!$I$8:$QJ$8, AA$3, Calculations!$I$10:$QJ$10, AA$4)</f>
        <v>-197077.2539533354</v>
      </c>
      <c r="AB74" s="45">
        <f ca="1">SUMIFS(Calculations!$I417:$QJ417, Calculations!$I$8:$QJ$8, AB$3, Calculations!$I$10:$QJ$10, AB$4)</f>
        <v>-175074.04722860272</v>
      </c>
      <c r="AC74" s="45">
        <f ca="1">SUMIFS(Calculations!$I417:$QJ417, Calculations!$I$8:$QJ$8, AC$3, Calculations!$I$10:$QJ$10, AC$4)</f>
        <v>-21108.158653104212</v>
      </c>
      <c r="AD74" s="45">
        <f ca="1">SUMIFS(Calculations!$I417:$QJ417, Calculations!$I$8:$QJ$8, AD$3, Calculations!$I$10:$QJ$10, AD$4)</f>
        <v>48887.658376942971</v>
      </c>
      <c r="AE74" s="45">
        <f ca="1">SUMIFS(Calculations!$I417:$QJ417, Calculations!$I$8:$QJ$8, AE$3, Calculations!$I$10:$QJ$10, AE$4)</f>
        <v>-194644.2248505528</v>
      </c>
      <c r="AF74" s="45">
        <f ca="1">SUMIFS(Calculations!$I417:$QJ417, Calculations!$I$8:$QJ$8, AF$3, Calculations!$I$10:$QJ$10, AF$4)</f>
        <v>-172474.77755702613</v>
      </c>
      <c r="AG74" s="45">
        <f ca="1">SUMIFS(Calculations!$I417:$QJ417, Calculations!$I$8:$QJ$8, AG$3, Calculations!$I$10:$QJ$10, AG$4)</f>
        <v>-13216.364952079304</v>
      </c>
      <c r="AH74" s="45">
        <f ca="1">SUMIFS(Calculations!$I417:$QJ417, Calculations!$I$8:$QJ$8, AH$3, Calculations!$I$10:$QJ$10, AH$4)</f>
        <v>50910.642029874078</v>
      </c>
      <c r="AI74" s="45">
        <f ca="1">SUMIFS(Calculations!$I417:$QJ417, Calculations!$I$8:$QJ$8, AI$3, Calculations!$I$10:$QJ$10, AI$4)</f>
        <v>-191400.95774493215</v>
      </c>
      <c r="AJ74" s="45">
        <f ca="1">SUMIFS(Calculations!$I417:$QJ417, Calculations!$I$8:$QJ$8, AJ$3, Calculations!$I$10:$QJ$10, AJ$4)</f>
        <v>-160588.60772430699</v>
      </c>
      <c r="AK74" s="45">
        <f ca="1">SUMIFS(Calculations!$I417:$QJ417, Calculations!$I$8:$QJ$8, AK$3, Calculations!$I$10:$QJ$10, AK$4)</f>
        <v>3376.7082714107601</v>
      </c>
      <c r="AL74" s="45">
        <f ca="1">SUMIFS(Calculations!$I417:$QJ417, Calculations!$I$8:$QJ$8, AL$3, Calculations!$I$10:$QJ$10, AL$4)</f>
        <v>61515.186035161256</v>
      </c>
      <c r="AM74" s="45">
        <f ca="1">SUMIFS(Calculations!$I417:$QJ417, Calculations!$I$8:$QJ$8, AM$3, Calculations!$I$10:$QJ$10, AM$4)</f>
        <v>-179955.10542578113</v>
      </c>
      <c r="AN74" s="45">
        <f ca="1">SUMIFS(Calculations!$I417:$QJ417, Calculations!$I$8:$QJ$8, AN$3, Calculations!$I$10:$QJ$10, AN$4)</f>
        <v>-156388.14646015485</v>
      </c>
      <c r="AO74" s="45">
        <f ca="1">SUMIFS(Calculations!$I417:$QJ417, Calculations!$I$8:$QJ$8, AO$3, Calculations!$I$10:$QJ$10, AO$4)</f>
        <v>8547.3353058843786</v>
      </c>
      <c r="AP74" s="45">
        <f ca="1">SUMIFS(Calculations!$I417:$QJ417, Calculations!$I$8:$QJ$8, AP$3, Calculations!$I$10:$QJ$10, AP$4)</f>
        <v>64701.265136699083</v>
      </c>
      <c r="AQ74" s="45">
        <f ca="1">SUMIFS(Calculations!$I417:$QJ417, Calculations!$I$8:$QJ$8, AQ$3, Calculations!$I$10:$QJ$10, AQ$4)</f>
        <v>-176077.13205400555</v>
      </c>
      <c r="AR74" s="45">
        <f ca="1">SUMIFS(Calculations!$I417:$QJ417, Calculations!$I$8:$QJ$8, AR$3, Calculations!$I$10:$QJ$10, AR$4)</f>
        <v>-46858.369942882273</v>
      </c>
      <c r="AS74" s="45">
        <f ca="1">SUMIFS(Calculations!$I417:$QJ417, Calculations!$I$8:$QJ$8, AS$3, Calculations!$I$10:$QJ$10, AS$4)</f>
        <v>118906.66000779724</v>
      </c>
      <c r="AT74" s="45">
        <f ca="1">SUMIFS(Calculations!$I417:$QJ417, Calculations!$I$8:$QJ$8, AT$3, Calculations!$I$10:$QJ$10, AT$4)</f>
        <v>173267.27132919466</v>
      </c>
      <c r="AU74" s="45">
        <f ca="1">SUMIFS(Calculations!$I417:$QJ417, Calculations!$I$8:$QJ$8, AU$3, Calculations!$I$10:$QJ$10, AU$4)</f>
        <v>-66828.210630795686</v>
      </c>
      <c r="AV74" s="45">
        <f ca="1">SUMIFS(Calculations!$I417:$QJ417, Calculations!$I$8:$QJ$8, AV$3, Calculations!$I$10:$QJ$10, AV$4)</f>
        <v>-41598.510525989186</v>
      </c>
      <c r="AW74" s="45">
        <f ca="1">SUMIFS(Calculations!$I417:$QJ417, Calculations!$I$8:$QJ$8, AW$3, Calculations!$I$10:$QJ$10, AW$4)</f>
        <v>125250.24442408119</v>
      </c>
      <c r="AX74" s="45">
        <f ca="1">SUMIFS(Calculations!$I417:$QJ417, Calculations!$I$8:$QJ$8, AX$3, Calculations!$I$10:$QJ$10, AX$4)</f>
        <v>177839.41437774769</v>
      </c>
      <c r="AY74" s="45">
        <f ca="1">SUMIFS(Calculations!$I417:$QJ417, Calculations!$I$8:$QJ$8, AY$3, Calculations!$I$10:$QJ$10, AY$4)</f>
        <v>-61580.398528953709</v>
      </c>
      <c r="AZ74" s="45">
        <f ca="1">SUMIFS(Calculations!$I417:$QJ417, Calculations!$I$8:$QJ$8, AZ$3, Calculations!$I$10:$QJ$10, AZ$4)</f>
        <v>-35158.329631609762</v>
      </c>
      <c r="BA74" s="45">
        <f ca="1">SUMIFS(Calculations!$I417:$QJ417, Calculations!$I$8:$QJ$8, BA$3, Calculations!$I$10:$QJ$10, BA$4)</f>
        <v>132363.12412274</v>
      </c>
      <c r="BB74" s="45">
        <f ca="1">SUMIFS(Calculations!$I417:$QJ417, Calculations!$I$8:$QJ$8, BB$3, Calculations!$I$10:$QJ$10, BB$4)</f>
        <v>182978.88967456648</v>
      </c>
      <c r="BC74" s="45">
        <f ca="1">SUMIFS(Calculations!$I417:$QJ417, Calculations!$I$8:$QJ$8, BC$3, Calculations!$I$10:$QJ$10, BC$4)</f>
        <v>-55435.095286904936</v>
      </c>
      <c r="BD74" s="45">
        <f ca="1">SUMIFS(Calculations!$I417:$QJ417, Calculations!$I$8:$QJ$8, BD$3, Calculations!$I$10:$QJ$10, BD$4)</f>
        <v>-32479.483737905692</v>
      </c>
      <c r="BE74" s="45">
        <f ca="1">SUMIFS(Calculations!$I417:$QJ417, Calculations!$I$8:$QJ$8, BE$3, Calculations!$I$10:$QJ$10, BE$4)</f>
        <v>135972.74976182132</v>
      </c>
      <c r="BF74" s="45">
        <f ca="1">SUMIFS(Calculations!$I417:$QJ417, Calculations!$I$8:$QJ$8, BF$3, Calculations!$I$10:$QJ$10, BF$4)</f>
        <v>184135.68457126833</v>
      </c>
      <c r="BG74" s="45">
        <f ca="1">SUMIFS(Calculations!$I417:$QJ417, Calculations!$I$8:$QJ$8, BG$3, Calculations!$I$10:$QJ$10, BG$4)</f>
        <v>-52990.8431694385</v>
      </c>
      <c r="BH74" s="45">
        <f ca="1">SUMIFS(Calculations!$I417:$QJ417, Calculations!$I$8:$QJ$8, BH$3, Calculations!$I$10:$QJ$10, BH$4)</f>
        <v>-24563.729147226637</v>
      </c>
      <c r="BI74" s="45">
        <f ca="1">SUMIFS(Calculations!$I417:$QJ417, Calculations!$I$8:$QJ$8, BI$3, Calculations!$I$10:$QJ$10, BI$4)</f>
        <v>143974.23666781845</v>
      </c>
      <c r="BJ74" s="45">
        <f ca="1">SUMIFS(Calculations!$I417:$QJ417, Calculations!$I$8:$QJ$8, BJ$3, Calculations!$I$10:$QJ$10, BJ$4)</f>
        <v>190704.88803356205</v>
      </c>
      <c r="BK74" s="45">
        <f ca="1">SUMIFS(Calculations!$I417:$QJ417, Calculations!$I$8:$QJ$8, BK$3, Calculations!$I$10:$QJ$10, BK$4)</f>
        <v>-45134.944294612782</v>
      </c>
      <c r="BL74" s="45">
        <f ca="1">SUMIFS(Calculations!$I417:$QJ417, Calculations!$I$8:$QJ$8, BL$3, Calculations!$I$10:$QJ$10, BL$4)</f>
        <v>-15893.268976696498</v>
      </c>
      <c r="BM74" s="45">
        <f ca="1">SUMIFS(Calculations!$I417:$QJ417, Calculations!$I$8:$QJ$8, BM$3, Calculations!$I$10:$QJ$10, BM$4)</f>
        <v>152019.74376659485</v>
      </c>
      <c r="BN74" s="45">
        <f ca="1">SUMIFS(Calculations!$I417:$QJ417, Calculations!$I$8:$QJ$8, BN$3, Calculations!$I$10:$QJ$10, BN$4)</f>
        <v>228010.86817924876</v>
      </c>
      <c r="BO74" s="45">
        <f ca="1">SUMIFS(Calculations!$I417:$QJ417, Calculations!$I$8:$QJ$8, BO$3, Calculations!$I$10:$QJ$10, BO$4)</f>
        <v>-6540.2822968983673</v>
      </c>
      <c r="BP74" s="45">
        <f ca="1">SUMIFS(Calculations!$I417:$QJ417, Calculations!$I$8:$QJ$8, BP$3, Calculations!$I$10:$QJ$10, BP$4)</f>
        <v>23994.809470260039</v>
      </c>
      <c r="BQ74" s="45">
        <f ca="1">SUMIFS(Calculations!$I417:$QJ417, Calculations!$I$8:$QJ$8, BQ$3, Calculations!$I$10:$QJ$10, BQ$4)</f>
        <v>190876.05363553573</v>
      </c>
      <c r="BR74" s="45">
        <f ca="1">SUMIFS(Calculations!$I417:$QJ417, Calculations!$I$8:$QJ$8, BR$3, Calculations!$I$10:$QJ$10, BR$4)</f>
        <v>236488.36233771255</v>
      </c>
      <c r="BS74" s="45">
        <f ca="1">SUMIFS(Calculations!$I417:$QJ417, Calculations!$I$8:$QJ$8, BS$3, Calculations!$I$10:$QJ$10, BS$4)</f>
        <v>3529.5564445196833</v>
      </c>
      <c r="BT74" s="45">
        <f ca="1">SUMIFS(Calculations!$I417:$QJ417, Calculations!$I$8:$QJ$8, BT$3, Calculations!$I$10:$QJ$10, BT$4)</f>
        <v>35164.43554480774</v>
      </c>
      <c r="BU74" s="45">
        <f ca="1">SUMIFS(Calculations!$I417:$QJ417, Calculations!$I$8:$QJ$8, BU$3, Calculations!$I$10:$QJ$10, BU$4)</f>
        <v>201285.72848769062</v>
      </c>
      <c r="BV74" s="45">
        <f ca="1">SUMIFS(Calculations!$I417:$QJ417, Calculations!$I$8:$QJ$8, BV$3, Calculations!$I$10:$QJ$10, BV$4)</f>
        <v>245826.46842614296</v>
      </c>
      <c r="BW74" s="45">
        <f ca="1">SUMIFS(Calculations!$I417:$QJ417, Calculations!$I$8:$QJ$8, BW$3, Calculations!$I$10:$QJ$10, BW$4)</f>
        <v>14883.173454269225</v>
      </c>
      <c r="BX74" s="45">
        <f ca="1">SUMIFS(Calculations!$I417:$QJ417, Calculations!$I$8:$QJ$8, BX$3, Calculations!$I$10:$QJ$10, BX$4)</f>
        <v>47652.903311445691</v>
      </c>
      <c r="BY74" s="45">
        <f ca="1">SUMIFS(Calculations!$I417:$QJ417, Calculations!$I$8:$QJ$8, BY$3, Calculations!$I$10:$QJ$10, BY$4)</f>
        <v>213064.27091028559</v>
      </c>
      <c r="BZ74" s="45">
        <f ca="1">SUMIFS(Calculations!$I417:$QJ417, Calculations!$I$8:$QJ$8, BZ$3, Calculations!$I$10:$QJ$10, BZ$4)</f>
        <v>256358.39287801689</v>
      </c>
      <c r="CA74" s="45">
        <f ca="1">SUMIFS(Calculations!$I417:$QJ417, Calculations!$I$8:$QJ$8, CA$3, Calculations!$I$10:$QJ$10, CA$4)</f>
        <v>27656.96193544619</v>
      </c>
      <c r="CB74" s="45">
        <f ca="1">SUMIFS(Calculations!$I417:$QJ417, Calculations!$I$8:$QJ$8, CB$3, Calculations!$I$10:$QJ$10, CB$4)</f>
        <v>61372.570515011379</v>
      </c>
      <c r="CC74" s="45">
        <f ca="1">SUMIFS(Calculations!$I417:$QJ417, Calculations!$I$8:$QJ$8, CC$3, Calculations!$I$10:$QJ$10, CC$4)</f>
        <v>226355.8209489389</v>
      </c>
      <c r="CD74" s="45">
        <f ca="1">SUMIFS(Calculations!$I417:$QJ417, Calculations!$I$8:$QJ$8, CD$3, Calculations!$I$10:$QJ$10, CD$4)</f>
        <v>267981.81234170741</v>
      </c>
      <c r="CE74" s="45">
        <f ca="1">SUMIFS(Calculations!$I417:$QJ417, Calculations!$I$8:$QJ$8, CE$3, Calculations!$I$10:$QJ$10, CE$4)</f>
        <v>42003.331435147353</v>
      </c>
      <c r="CF74" s="45">
        <f ca="1">SUMIFS(Calculations!$I417:$QJ417, Calculations!$I$8:$QJ$8, CF$3, Calculations!$I$10:$QJ$10, CF$4)</f>
        <v>77164.047719115901</v>
      </c>
      <c r="CG74" s="45">
        <f ca="1">SUMIFS(Calculations!$I417:$QJ417, Calculations!$I$8:$QJ$8, CG$3, Calculations!$I$10:$QJ$10, CG$4)</f>
        <v>241270.48728442786</v>
      </c>
      <c r="CH74" s="45">
        <f ca="1">SUMIFS(Calculations!$I417:$QJ417, Calculations!$I$8:$QJ$8, CH$3, Calculations!$I$10:$QJ$10, CH$4)</f>
        <v>281302.93678571109</v>
      </c>
      <c r="CI74" s="45">
        <f ca="1">SUMIFS(Calculations!$I417:$QJ417, Calculations!$I$8:$QJ$8, CI$3, Calculations!$I$10:$QJ$10, CI$4)</f>
        <v>57774.975601894068</v>
      </c>
      <c r="CJ74" s="45">
        <f ca="1">SUMIFS(Calculations!$I417:$QJ417, Calculations!$I$8:$QJ$8, CJ$3, Calculations!$I$10:$QJ$10, CJ$4)</f>
        <v>99151.281524200676</v>
      </c>
      <c r="CK74" s="45">
        <f ca="1">SUMIFS(Calculations!$I417:$QJ417, Calculations!$I$8:$QJ$8, CK$3, Calculations!$I$10:$QJ$10, CK$4)</f>
        <v>263762.39847606688</v>
      </c>
      <c r="CL74" s="45">
        <f ca="1">SUMIFS(Calculations!$I417:$QJ417, Calculations!$I$8:$QJ$8, CL$3, Calculations!$I$10:$QJ$10, CL$4)</f>
        <v>300887.74369559437</v>
      </c>
      <c r="CM74" s="45">
        <f ca="1">SUMIFS(Calculations!$I417:$QJ417, Calculations!$I$8:$QJ$8, CM$3, Calculations!$I$10:$QJ$10, CM$4)</f>
        <v>78398.772355033187</v>
      </c>
      <c r="CN74" s="45">
        <f ca="1">SUMIFS(Calculations!$I417:$QJ417, Calculations!$I$8:$QJ$8, CN$3, Calculations!$I$10:$QJ$10, CN$4)</f>
        <v>112961.38173074261</v>
      </c>
      <c r="CO74" s="45">
        <f ca="1">SUMIFS(Calculations!$I417:$QJ417, Calculations!$I$8:$QJ$8, CO$3, Calculations!$I$10:$QJ$10, CO$4)</f>
        <v>273460.3868536799</v>
      </c>
      <c r="CP74" s="45">
        <f ca="1">SUMIFS(Calculations!$I417:$QJ417, Calculations!$I$8:$QJ$8, CP$3, Calculations!$I$10:$QJ$10, CP$4)</f>
        <v>309978.04714770732</v>
      </c>
      <c r="CQ74" s="45">
        <f ca="1">SUMIFS(Calculations!$I417:$QJ417, Calculations!$I$8:$QJ$8, CQ$3, Calculations!$I$10:$QJ$10, CQ$4)</f>
        <v>90179.282423554672</v>
      </c>
      <c r="CR74" s="45">
        <f ca="1">SUMIFS(Calculations!$I417:$QJ417, Calculations!$I$8:$QJ$8, CR$3, Calculations!$I$10:$QJ$10, CR$4)</f>
        <v>124620.07865570539</v>
      </c>
      <c r="CS74" s="45">
        <f ca="1">SUMIFS(Calculations!$I417:$QJ417, Calculations!$I$8:$QJ$8, CS$3, Calculations!$I$10:$QJ$10, CS$4)</f>
        <v>284777.98088598723</v>
      </c>
      <c r="CT74" s="45">
        <f ca="1">SUMIFS(Calculations!$I417:$QJ417, Calculations!$I$8:$QJ$8, CT$3, Calculations!$I$10:$QJ$10, CT$4)</f>
        <v>320946.95316652046</v>
      </c>
      <c r="CU74" s="45">
        <f ca="1">SUMIFS(Calculations!$I417:$QJ417, Calculations!$I$8:$QJ$8, CU$3, Calculations!$I$10:$QJ$10, CU$4)</f>
        <v>103871.91948337518</v>
      </c>
      <c r="CV74" s="45">
        <f ca="1">SUMIFS(Calculations!$I417:$QJ417, Calculations!$I$8:$QJ$8, CV$3, Calculations!$I$10:$QJ$10, CV$4)</f>
        <v>138757.04165736481</v>
      </c>
      <c r="CW74" s="45">
        <f ca="1">SUMIFS(Calculations!$I417:$QJ417, Calculations!$I$8:$QJ$8, CW$3, Calculations!$I$10:$QJ$10, CW$4)</f>
        <v>298142.88142242894</v>
      </c>
      <c r="CX74" s="45">
        <f ca="1">SUMIFS(Calculations!$I417:$QJ417, Calculations!$I$8:$QJ$8, CX$3, Calculations!$I$10:$QJ$10, CX$4)</f>
        <v>334027.63591460721</v>
      </c>
      <c r="CY74" s="45">
        <f ca="1">SUMIFS(Calculations!$I417:$QJ417, Calculations!$I$8:$QJ$8, CY$3, Calculations!$I$10:$QJ$10, CY$4)</f>
        <v>119717.17198229638</v>
      </c>
      <c r="CZ74" s="45">
        <f ca="1">SUMIFS(Calculations!$I417:$QJ417, Calculations!$I$8:$QJ$8, CZ$3, Calculations!$I$10:$QJ$10, CZ$4)</f>
        <v>154861.26572498435</v>
      </c>
      <c r="DA74" s="45">
        <f ca="1">SUMIFS(Calculations!$I417:$QJ417, Calculations!$I$8:$QJ$8, DA$3, Calculations!$I$10:$QJ$10, DA$4)</f>
        <v>313810.26591219578</v>
      </c>
      <c r="DB74" s="45">
        <f ca="1">SUMIFS(Calculations!$I417:$QJ417, Calculations!$I$8:$QJ$8, DB$3, Calculations!$I$10:$QJ$10, DB$4)</f>
        <v>349482.94604948023</v>
      </c>
      <c r="DC74" s="45">
        <f ca="1">SUMIFS(Calculations!$I417:$QJ417, Calculations!$I$8:$QJ$8, DC$3, Calculations!$I$10:$QJ$10, DC$4)</f>
        <v>82179.289662089228</v>
      </c>
      <c r="DD74" s="45">
        <f ca="1">SUMIFS(Calculations!$I417:$QJ417, Calculations!$I$8:$QJ$8, DD$3, Calculations!$I$10:$QJ$10, DD$4)</f>
        <v>85466.737251159342</v>
      </c>
      <c r="DE74" s="45">
        <f ca="1">SUMIFS(Calculations!$I417:$QJ417, Calculations!$I$8:$QJ$8, DE$3, Calculations!$I$10:$QJ$10, DE$4)</f>
        <v>238120.20253063171</v>
      </c>
      <c r="DF74" s="45">
        <f ca="1">SUMIFS(Calculations!$I417:$QJ417, Calculations!$I$8:$QJ$8, DF$3, Calculations!$I$10:$QJ$10, DF$4)</f>
        <v>267531.95964591613</v>
      </c>
      <c r="DG74" s="45">
        <f ca="1">SUMIFS(Calculations!$I417:$QJ417, Calculations!$I$8:$QJ$8, DG$3, Calculations!$I$10:$QJ$10, DG$4)</f>
        <v>52591.624552143738</v>
      </c>
      <c r="DH74" s="45">
        <f ca="1">SUMIFS(Calculations!$I417:$QJ417, Calculations!$I$8:$QJ$8, DH$3, Calculations!$I$10:$QJ$10, DH$4)</f>
        <v>81727.978580887808</v>
      </c>
      <c r="DI74" s="45">
        <f ca="1">SUMIFS(Calculations!$I417:$QJ417, Calculations!$I$8:$QJ$8, DI$3, Calculations!$I$10:$QJ$10, DI$4)</f>
        <v>233636.34388815158</v>
      </c>
      <c r="DJ74" s="45">
        <f ca="1">SUMIFS(Calculations!$I417:$QJ417, Calculations!$I$8:$QJ$8, DJ$3, Calculations!$I$10:$QJ$10, DJ$4)</f>
        <v>262230.00073418533</v>
      </c>
      <c r="DK74" s="45">
        <f ca="1">SUMIFS(Calculations!$I417:$QJ417, Calculations!$I$8:$QJ$8, DK$3, Calculations!$I$10:$QJ$10, DK$4)</f>
        <v>-843002.20881908073</v>
      </c>
      <c r="DL74" s="45"/>
      <c r="DM74" s="45"/>
      <c r="DN74" s="45"/>
      <c r="DO74" s="45"/>
      <c r="DP74" s="45"/>
      <c r="DQ74" s="45"/>
      <c r="DR74" s="45"/>
      <c r="DS74" s="45"/>
      <c r="DT74" s="45"/>
      <c r="DU74" s="45"/>
      <c r="DV74" s="45"/>
      <c r="DW74" s="45"/>
      <c r="DX74" s="45"/>
      <c r="DY74" s="45"/>
      <c r="DZ74" s="45"/>
      <c r="EA74" s="45"/>
      <c r="EB74" s="45"/>
      <c r="EC74" s="45"/>
      <c r="ED74" s="45"/>
      <c r="EE74" s="45"/>
      <c r="EF74" s="45"/>
      <c r="EG74" s="45"/>
      <c r="EH74" s="45"/>
      <c r="EI74" s="45"/>
      <c r="EJ74" s="45"/>
      <c r="EK74" s="45"/>
      <c r="EL74" s="45"/>
      <c r="EM74" s="45"/>
      <c r="EN74" s="45"/>
      <c r="EO74" s="45"/>
      <c r="EP74" s="45"/>
      <c r="EQ74" s="45"/>
      <c r="ER74" s="45"/>
      <c r="ES74" s="45"/>
      <c r="ET74" s="45"/>
      <c r="EU74" s="45"/>
      <c r="EV74" s="45"/>
      <c r="EW74" s="45"/>
      <c r="EX74" s="45"/>
      <c r="EY74" s="45"/>
      <c r="EZ74" s="45"/>
      <c r="FA74" s="45"/>
    </row>
    <row r="75" spans="1:157" ht="15" customHeight="1">
      <c r="C75" s="75" t="str">
        <f>Calculations!C418</f>
        <v>less: Changes in Net Working Capital</v>
      </c>
      <c r="E75" s="50" t="str">
        <f>Calculations!E418</f>
        <v>EUR</v>
      </c>
      <c r="G75" s="66">
        <f t="shared" ca="1" si="140"/>
        <v>-147984.99286429555</v>
      </c>
      <c r="H75" s="45">
        <f ca="1">SUMIFS(Calculations!$I418:$QJ418, Calculations!$I$8:$QJ$8, H$3, Calculations!$I$10:$QJ$10, H$4)</f>
        <v>-100696.02419097599</v>
      </c>
      <c r="I75" s="45">
        <f ca="1">SUMIFS(Calculations!$I418:$QJ418, Calculations!$I$8:$QJ$8, I$3, Calculations!$I$10:$QJ$10, I$4)</f>
        <v>-506254.4050810241</v>
      </c>
      <c r="J75" s="45">
        <f ca="1">SUMIFS(Calculations!$I418:$QJ418, Calculations!$I$8:$QJ$8, J$3, Calculations!$I$10:$QJ$10, J$4)</f>
        <v>483607.00191921927</v>
      </c>
      <c r="K75" s="45">
        <f ca="1">SUMIFS(Calculations!$I418:$QJ418, Calculations!$I$8:$QJ$8, K$3, Calculations!$I$10:$QJ$10, K$4)</f>
        <v>0</v>
      </c>
      <c r="L75" s="45">
        <f ca="1">SUMIFS(Calculations!$I418:$QJ418, Calculations!$I$8:$QJ$8, L$3, Calculations!$I$10:$QJ$10, L$4)</f>
        <v>-221606.3582720001</v>
      </c>
      <c r="M75" s="45">
        <f ca="1">SUMIFS(Calculations!$I418:$QJ418, Calculations!$I$8:$QJ$8, M$3, Calculations!$I$10:$QJ$10, M$4)</f>
        <v>135182.03827200012</v>
      </c>
      <c r="N75" s="45">
        <f ca="1">SUMIFS(Calculations!$I418:$QJ418, Calculations!$I$8:$QJ$8, N$3, Calculations!$I$10:$QJ$10, N$4)</f>
        <v>-136560.97798496005</v>
      </c>
      <c r="O75" s="45">
        <f ca="1">SUMIFS(Calculations!$I418:$QJ418, Calculations!$I$8:$QJ$8, O$3, Calculations!$I$10:$QJ$10, O$4)</f>
        <v>346328.72533774085</v>
      </c>
      <c r="P75" s="45">
        <f ca="1">SUMIFS(Calculations!$I418:$QJ418, Calculations!$I$8:$QJ$8, P$3, Calculations!$I$10:$QJ$10, P$4)</f>
        <v>-275774.55617363472</v>
      </c>
      <c r="Q75" s="45">
        <f ca="1">SUMIFS(Calculations!$I418:$QJ418, Calculations!$I$8:$QJ$8, Q$3, Calculations!$I$10:$QJ$10, Q$4)</f>
        <v>-117344.83056723571</v>
      </c>
      <c r="R75" s="45">
        <f ca="1">SUMIFS(Calculations!$I418:$QJ418, Calculations!$I$8:$QJ$8, R$3, Calculations!$I$10:$QJ$10, R$4)</f>
        <v>-27596.205106156296</v>
      </c>
      <c r="S75" s="45">
        <f ca="1">SUMIFS(Calculations!$I418:$QJ418, Calculations!$I$8:$QJ$8, S$3, Calculations!$I$10:$QJ$10, S$4)</f>
        <v>217729.14008461154</v>
      </c>
      <c r="T75" s="45">
        <f ca="1">SUMIFS(Calculations!$I418:$QJ418, Calculations!$I$8:$QJ$8, T$3, Calculations!$I$10:$QJ$10, T$4)</f>
        <v>-73524.319000129588</v>
      </c>
      <c r="U75" s="45">
        <f ca="1">SUMIFS(Calculations!$I418:$QJ418, Calculations!$I$8:$QJ$8, U$3, Calculations!$I$10:$QJ$10, U$4)</f>
        <v>-118813.63317260076</v>
      </c>
      <c r="V75" s="45">
        <f ca="1">SUMIFS(Calculations!$I418:$QJ418, Calculations!$I$8:$QJ$8, V$3, Calculations!$I$10:$QJ$10, V$4)</f>
        <v>-25748.046249117004</v>
      </c>
      <c r="W75" s="45">
        <f ca="1">SUMIFS(Calculations!$I418:$QJ418, Calculations!$I$8:$QJ$8, W$3, Calculations!$I$10:$QJ$10, W$4)</f>
        <v>219601.47097072747</v>
      </c>
      <c r="X75" s="45">
        <f ca="1">SUMIFS(Calculations!$I418:$QJ418, Calculations!$I$8:$QJ$8, X$3, Calculations!$I$10:$QJ$10, X$4)</f>
        <v>-73046.431817538018</v>
      </c>
      <c r="Y75" s="45">
        <f ca="1">SUMIFS(Calculations!$I418:$QJ418, Calculations!$I$8:$QJ$8, Y$3, Calculations!$I$10:$QJ$10, Y$4)</f>
        <v>-123050.00700970192</v>
      </c>
      <c r="Z75" s="45">
        <f ca="1">SUMIFS(Calculations!$I418:$QJ418, Calculations!$I$8:$QJ$8, Z$3, Calculations!$I$10:$QJ$10, Z$4)</f>
        <v>-23481.662614613655</v>
      </c>
      <c r="AA75" s="45">
        <f ca="1">SUMIFS(Calculations!$I418:$QJ418, Calculations!$I$8:$QJ$8, AA$3, Calculations!$I$10:$QJ$10, AA$4)</f>
        <v>221555.92597730615</v>
      </c>
      <c r="AB75" s="45">
        <f ca="1">SUMIFS(Calculations!$I418:$QJ418, Calculations!$I$8:$QJ$8, AB$3, Calculations!$I$10:$QJ$10, AB$4)</f>
        <v>-72941.715732475743</v>
      </c>
      <c r="AC75" s="45">
        <f ca="1">SUMIFS(Calculations!$I418:$QJ418, Calculations!$I$8:$QJ$8, AC$3, Calculations!$I$10:$QJ$10, AC$4)</f>
        <v>-127413.74595848937</v>
      </c>
      <c r="AD75" s="45">
        <f ca="1">SUMIFS(Calculations!$I418:$QJ418, Calculations!$I$8:$QJ$8, AD$3, Calculations!$I$10:$QJ$10, AD$4)</f>
        <v>-21169.527537688438</v>
      </c>
      <c r="AE75" s="45">
        <f ca="1">SUMIFS(Calculations!$I418:$QJ418, Calculations!$I$8:$QJ$8, AE$3, Calculations!$I$10:$QJ$10, AE$4)</f>
        <v>223706.38317389379</v>
      </c>
      <c r="AF75" s="45">
        <f ca="1">SUMIFS(Calculations!$I418:$QJ418, Calculations!$I$8:$QJ$8, AF$3, Calculations!$I$10:$QJ$10, AF$4)</f>
        <v>-73021.821271393215</v>
      </c>
      <c r="AG75" s="45">
        <f ca="1">SUMIFS(Calculations!$I418:$QJ418, Calculations!$I$8:$QJ$8, AG$3, Calculations!$I$10:$QJ$10, AG$4)</f>
        <v>-131834.60716991994</v>
      </c>
      <c r="AH75" s="45">
        <f ca="1">SUMIFS(Calculations!$I418:$QJ418, Calculations!$I$8:$QJ$8, AH$3, Calculations!$I$10:$QJ$10, AH$4)</f>
        <v>-15923.800325153628</v>
      </c>
      <c r="AI75" s="45">
        <f ca="1">SUMIFS(Calculations!$I418:$QJ418, Calculations!$I$8:$QJ$8, AI$3, Calculations!$I$10:$QJ$10, AI$4)</f>
        <v>222942.284239659</v>
      </c>
      <c r="AJ75" s="45">
        <f ca="1">SUMIFS(Calculations!$I418:$QJ418, Calculations!$I$8:$QJ$8, AJ$3, Calculations!$I$10:$QJ$10, AJ$4)</f>
        <v>-73199.693814379367</v>
      </c>
      <c r="AK75" s="45">
        <f ca="1">SUMIFS(Calculations!$I418:$QJ418, Calculations!$I$8:$QJ$8, AK$3, Calculations!$I$10:$QJ$10, AK$4)</f>
        <v>-135964.7952438838</v>
      </c>
      <c r="AL75" s="45">
        <f ca="1">SUMIFS(Calculations!$I418:$QJ418, Calculations!$I$8:$QJ$8, AL$3, Calculations!$I$10:$QJ$10, AL$4)</f>
        <v>-10892.794412519142</v>
      </c>
      <c r="AM75" s="45">
        <f ca="1">SUMIFS(Calculations!$I418:$QJ418, Calculations!$I$8:$QJ$8, AM$3, Calculations!$I$10:$QJ$10, AM$4)</f>
        <v>222200.25236685894</v>
      </c>
      <c r="AN75" s="45">
        <f ca="1">SUMIFS(Calculations!$I418:$QJ418, Calculations!$I$8:$QJ$8, AN$3, Calculations!$I$10:$QJ$10, AN$4)</f>
        <v>-73339.250297840626</v>
      </c>
      <c r="AO75" s="45">
        <f ca="1">SUMIFS(Calculations!$I418:$QJ418, Calculations!$I$8:$QJ$8, AO$3, Calculations!$I$10:$QJ$10, AO$4)</f>
        <v>-135266.80532084114</v>
      </c>
      <c r="AP75" s="45">
        <f ca="1">SUMIFS(Calculations!$I418:$QJ418, Calculations!$I$8:$QJ$8, AP$3, Calculations!$I$10:$QJ$10, AP$4)</f>
        <v>-10750.02369345224</v>
      </c>
      <c r="AQ75" s="45">
        <f ca="1">SUMIFS(Calculations!$I418:$QJ418, Calculations!$I$8:$QJ$8, AQ$3, Calculations!$I$10:$QJ$10, AQ$4)</f>
        <v>221480.2125034444</v>
      </c>
      <c r="AR75" s="45">
        <f ca="1">SUMIFS(Calculations!$I418:$QJ418, Calculations!$I$8:$QJ$8, AR$3, Calculations!$I$10:$QJ$10, AR$4)</f>
        <v>-73485.868315638101</v>
      </c>
      <c r="AS75" s="45">
        <f ca="1">SUMIFS(Calculations!$I418:$QJ418, Calculations!$I$8:$QJ$8, AS$3, Calculations!$I$10:$QJ$10, AS$4)</f>
        <v>-134372.88982915523</v>
      </c>
      <c r="AT75" s="45">
        <f ca="1">SUMIFS(Calculations!$I418:$QJ418, Calculations!$I$8:$QJ$8, AT$3, Calculations!$I$10:$QJ$10, AT$4)</f>
        <v>-10817.786262152076</v>
      </c>
      <c r="AU75" s="45">
        <f ca="1">SUMIFS(Calculations!$I418:$QJ418, Calculations!$I$8:$QJ$8, AU$3, Calculations!$I$10:$QJ$10, AU$4)</f>
        <v>220782.09179055513</v>
      </c>
      <c r="AV75" s="45">
        <f ca="1">SUMIFS(Calculations!$I418:$QJ418, Calculations!$I$8:$QJ$8, AV$3, Calculations!$I$10:$QJ$10, AV$4)</f>
        <v>-73590.55502081287</v>
      </c>
      <c r="AW75" s="45">
        <f ca="1">SUMIFS(Calculations!$I418:$QJ418, Calculations!$I$8:$QJ$8, AW$3, Calculations!$I$10:$QJ$10, AW$4)</f>
        <v>-133541.43197192729</v>
      </c>
      <c r="AX75" s="45">
        <f ca="1">SUMIFS(Calculations!$I418:$QJ418, Calculations!$I$8:$QJ$8, AX$3, Calculations!$I$10:$QJ$10, AX$4)</f>
        <v>-10886.622016961104</v>
      </c>
      <c r="AY75" s="45">
        <f ca="1">SUMIFS(Calculations!$I418:$QJ418, Calculations!$I$8:$QJ$8, AY$3, Calculations!$I$10:$QJ$10, AY$4)</f>
        <v>220105.81955515055</v>
      </c>
      <c r="AZ75" s="45">
        <f ca="1">SUMIFS(Calculations!$I418:$QJ418, Calculations!$I$8:$QJ$8, AZ$3, Calculations!$I$10:$QJ$10, AZ$4)</f>
        <v>-73800.342748792551</v>
      </c>
      <c r="BA75" s="45">
        <f ca="1">SUMIFS(Calculations!$I418:$QJ418, Calculations!$I$8:$QJ$8, BA$3, Calculations!$I$10:$QJ$10, BA$4)</f>
        <v>-132625.32500431096</v>
      </c>
      <c r="BB75" s="45">
        <f ca="1">SUMIFS(Calculations!$I418:$QJ418, Calculations!$I$8:$QJ$8, BB$3, Calculations!$I$10:$QJ$10, BB$4)</f>
        <v>-10545.09485562169</v>
      </c>
      <c r="BC75" s="45">
        <f ca="1">SUMIFS(Calculations!$I418:$QJ418, Calculations!$I$8:$QJ$8, BC$3, Calculations!$I$10:$QJ$10, BC$4)</f>
        <v>219039.88440626211</v>
      </c>
      <c r="BD75" s="45">
        <f ca="1">SUMIFS(Calculations!$I418:$QJ418, Calculations!$I$8:$QJ$8, BD$3, Calculations!$I$10:$QJ$10, BD$4)</f>
        <v>-73968.22776252433</v>
      </c>
      <c r="BE75" s="45">
        <f ca="1">SUMIFS(Calculations!$I418:$QJ418, Calculations!$I$8:$QJ$8, BE$3, Calculations!$I$10:$QJ$10, BE$4)</f>
        <v>-131771.50026980447</v>
      </c>
      <c r="BF75" s="45">
        <f ca="1">SUMIFS(Calculations!$I418:$QJ418, Calculations!$I$8:$QJ$8, BF$3, Calculations!$I$10:$QJ$10, BF$4)</f>
        <v>-9855.3725164486095</v>
      </c>
      <c r="BG75" s="45">
        <f ca="1">SUMIFS(Calculations!$I418:$QJ418, Calculations!$I$8:$QJ$8, BG$3, Calculations!$I$10:$QJ$10, BG$4)</f>
        <v>217646.38085808611</v>
      </c>
      <c r="BH75" s="45">
        <f ca="1">SUMIFS(Calculations!$I418:$QJ418, Calculations!$I$8:$QJ$8, BH$3, Calculations!$I$10:$QJ$10, BH$4)</f>
        <v>-74143.231508930243</v>
      </c>
      <c r="BI75" s="45">
        <f ca="1">SUMIFS(Calculations!$I418:$QJ418, Calculations!$I$8:$QJ$8, BI$3, Calculations!$I$10:$QJ$10, BI$4)</f>
        <v>-130930.86593588119</v>
      </c>
      <c r="BJ75" s="45">
        <f ca="1">SUMIFS(Calculations!$I418:$QJ418, Calculations!$I$8:$QJ$8, BJ$3, Calculations!$I$10:$QJ$10, BJ$4)</f>
        <v>-9166.7501808745437</v>
      </c>
      <c r="BK75" s="45">
        <f ca="1">SUMIFS(Calculations!$I418:$QJ418, Calculations!$I$8:$QJ$8, BK$3, Calculations!$I$10:$QJ$10, BK$4)</f>
        <v>216274.53292512923</v>
      </c>
      <c r="BL75" s="45">
        <f ca="1">SUMIFS(Calculations!$I418:$QJ418, Calculations!$I$8:$QJ$8, BL$3, Calculations!$I$10:$QJ$10, BL$4)</f>
        <v>-74272.865564633801</v>
      </c>
      <c r="BM75" s="45">
        <f ca="1">SUMIFS(Calculations!$I418:$QJ418, Calculations!$I$8:$QJ$8, BM$3, Calculations!$I$10:$QJ$10, BM$4)</f>
        <v>-130155.8420405325</v>
      </c>
      <c r="BN75" s="45">
        <f ca="1">SUMIFS(Calculations!$I418:$QJ418, Calculations!$I$8:$QJ$8, BN$3, Calculations!$I$10:$QJ$10, BN$4)</f>
        <v>-8479.159242188849</v>
      </c>
      <c r="BO75" s="45">
        <f ca="1">SUMIFS(Calculations!$I418:$QJ418, Calculations!$I$8:$QJ$8, BO$3, Calculations!$I$10:$QJ$10, BO$4)</f>
        <v>214924.20288375183</v>
      </c>
      <c r="BP75" s="45">
        <f ca="1">SUMIFS(Calculations!$I418:$QJ418, Calculations!$I$8:$QJ$8, BP$3, Calculations!$I$10:$QJ$10, BP$4)</f>
        <v>-74514.659899101098</v>
      </c>
      <c r="BQ75" s="45">
        <f ca="1">SUMIFS(Calculations!$I418:$QJ418, Calculations!$I$8:$QJ$8, BQ$3, Calculations!$I$10:$QJ$10, BQ$4)</f>
        <v>-129288.83222158378</v>
      </c>
      <c r="BR75" s="45">
        <f ca="1">SUMIFS(Calculations!$I418:$QJ418, Calculations!$I$8:$QJ$8, BR$3, Calculations!$I$10:$QJ$10, BR$4)</f>
        <v>-7792.5312000424601</v>
      </c>
      <c r="BS75" s="45">
        <f ca="1">SUMIFS(Calculations!$I418:$QJ418, Calculations!$I$8:$QJ$8, BS$3, Calculations!$I$10:$QJ$10, BS$4)</f>
        <v>213595.25515968338</v>
      </c>
      <c r="BT75" s="45">
        <f ca="1">SUMIFS(Calculations!$I418:$QJ418, Calculations!$I$8:$QJ$8, BT$3, Calculations!$I$10:$QJ$10, BT$4)</f>
        <v>-74711.11860231671</v>
      </c>
      <c r="BU75" s="45">
        <f ca="1">SUMIFS(Calculations!$I418:$QJ418, Calculations!$I$8:$QJ$8, BU$3, Calculations!$I$10:$QJ$10, BU$4)</f>
        <v>-128487.26798165517</v>
      </c>
      <c r="BV75" s="45">
        <f ca="1">SUMIFS(Calculations!$I418:$QJ418, Calculations!$I$8:$QJ$8, BV$3, Calculations!$I$10:$QJ$10, BV$4)</f>
        <v>-7106.7976536242641</v>
      </c>
      <c r="BW75" s="45">
        <f ca="1">SUMIFS(Calculations!$I418:$QJ418, Calculations!$I$8:$QJ$8, BW$3, Calculations!$I$10:$QJ$10, BW$4)</f>
        <v>212287.55631441055</v>
      </c>
      <c r="BX75" s="45">
        <f ca="1">SUMIFS(Calculations!$I418:$QJ418, Calculations!$I$8:$QJ$8, BX$3, Calculations!$I$10:$QJ$10, BX$4)</f>
        <v>-74914.764159116574</v>
      </c>
      <c r="BY75" s="45">
        <f ca="1">SUMIFS(Calculations!$I418:$QJ418, Calculations!$I$8:$QJ$8, BY$3, Calculations!$I$10:$QJ$10, BY$4)</f>
        <v>-127698.56440664886</v>
      </c>
      <c r="BZ75" s="45">
        <f ca="1">SUMIFS(Calculations!$I418:$QJ418, Calculations!$I$8:$QJ$8, BZ$3, Calculations!$I$10:$QJ$10, BZ$4)</f>
        <v>-6159.3539790052455</v>
      </c>
      <c r="CA75" s="45">
        <f ca="1">SUMIFS(Calculations!$I418:$QJ418, Calculations!$I$8:$QJ$8, CA$3, Calculations!$I$10:$QJ$10, CA$4)</f>
        <v>210738.43871593953</v>
      </c>
      <c r="CB75" s="45">
        <f ca="1">SUMIFS(Calculations!$I418:$QJ418, Calculations!$I$8:$QJ$8, CB$3, Calculations!$I$10:$QJ$10, CB$4)</f>
        <v>-75069.749810946058</v>
      </c>
      <c r="CC75" s="45">
        <f ca="1">SUMIFS(Calculations!$I418:$QJ418, Calculations!$I$8:$QJ$8, CC$3, Calculations!$I$10:$QJ$10, CC$4)</f>
        <v>-126978.50779699173</v>
      </c>
      <c r="CD75" s="45">
        <f ca="1">SUMIFS(Calculations!$I418:$QJ418, Calculations!$I$8:$QJ$8, CD$3, Calculations!$I$10:$QJ$10, CD$4)</f>
        <v>-4643.0451907277456</v>
      </c>
      <c r="CE75" s="45">
        <f ca="1">SUMIFS(Calculations!$I418:$QJ418, Calculations!$I$8:$QJ$8, CE$3, Calculations!$I$10:$QJ$10, CE$4)</f>
        <v>208640.68639400208</v>
      </c>
      <c r="CF75" s="45">
        <f ca="1">SUMIFS(Calculations!$I418:$QJ418, Calculations!$I$8:$QJ$8, CF$3, Calculations!$I$10:$QJ$10, CF$4)</f>
        <v>-75343.69149768955</v>
      </c>
      <c r="CG75" s="45">
        <f ca="1">SUMIFS(Calculations!$I418:$QJ418, Calculations!$I$8:$QJ$8, CG$3, Calculations!$I$10:$QJ$10, CG$4)</f>
        <v>-126096.87646857492</v>
      </c>
      <c r="CH75" s="45">
        <f ca="1">SUMIFS(Calculations!$I418:$QJ418, Calculations!$I$8:$QJ$8, CH$3, Calculations!$I$10:$QJ$10, CH$4)</f>
        <v>-3189.9938732165028</v>
      </c>
      <c r="CI75" s="45">
        <f ca="1">SUMIFS(Calculations!$I418:$QJ418, Calculations!$I$8:$QJ$8, CI$3, Calculations!$I$10:$QJ$10, CI$4)</f>
        <v>206563.81571487751</v>
      </c>
      <c r="CJ75" s="45">
        <f ca="1">SUMIFS(Calculations!$I418:$QJ418, Calculations!$I$8:$QJ$8, CJ$3, Calculations!$I$10:$QJ$10, CJ$4)</f>
        <v>-75545.608548564662</v>
      </c>
      <c r="CK75" s="45">
        <f ca="1">SUMIFS(Calculations!$I418:$QJ418, Calculations!$I$8:$QJ$8, CK$3, Calculations!$I$10:$QJ$10, CK$4)</f>
        <v>-124589.29807781026</v>
      </c>
      <c r="CL75" s="45">
        <f ca="1">SUMIFS(Calculations!$I418:$QJ418, Calculations!$I$8:$QJ$8, CL$3, Calculations!$I$10:$QJ$10, CL$4)</f>
        <v>4168.8999730145442</v>
      </c>
      <c r="CM75" s="45">
        <f ca="1">SUMIFS(Calculations!$I418:$QJ418, Calculations!$I$8:$QJ$8, CM$3, Calculations!$I$10:$QJ$10, CM$4)</f>
        <v>204806.35365145799</v>
      </c>
      <c r="CN75" s="45">
        <f ca="1">SUMIFS(Calculations!$I418:$QJ418, Calculations!$I$8:$QJ$8, CN$3, Calculations!$I$10:$QJ$10, CN$4)</f>
        <v>-62491.264227383654</v>
      </c>
      <c r="CO75" s="45">
        <f ca="1">SUMIFS(Calculations!$I418:$QJ418, Calculations!$I$8:$QJ$8, CO$3, Calculations!$I$10:$QJ$10, CO$4)</f>
        <v>-102511.46394750837</v>
      </c>
      <c r="CP75" s="45">
        <f ca="1">SUMIFS(Calculations!$I418:$QJ418, Calculations!$I$8:$QJ$8, CP$3, Calculations!$I$10:$QJ$10, CP$4)</f>
        <v>-1312.1216236923938</v>
      </c>
      <c r="CQ75" s="45">
        <f ca="1">SUMIFS(Calculations!$I418:$QJ418, Calculations!$I$8:$QJ$8, CQ$3, Calculations!$I$10:$QJ$10, CQ$4)</f>
        <v>169666.85005523695</v>
      </c>
      <c r="CR75" s="45">
        <f ca="1">SUMIFS(Calculations!$I418:$QJ418, Calculations!$I$8:$QJ$8, CR$3, Calculations!$I$10:$QJ$10, CR$4)</f>
        <v>-61570.659632745374</v>
      </c>
      <c r="CS75" s="45">
        <f ca="1">SUMIFS(Calculations!$I418:$QJ418, Calculations!$I$8:$QJ$8, CS$3, Calculations!$I$10:$QJ$10, CS$4)</f>
        <v>-101456.16013874474</v>
      </c>
      <c r="CT75" s="45">
        <f ca="1">SUMIFS(Calculations!$I418:$QJ418, Calculations!$I$8:$QJ$8, CT$3, Calculations!$I$10:$QJ$10, CT$4)</f>
        <v>-1228.7083613502327</v>
      </c>
      <c r="CU75" s="45">
        <f ca="1">SUMIFS(Calculations!$I418:$QJ418, Calculations!$I$8:$QJ$8, CU$3, Calculations!$I$10:$QJ$10, CU$4)</f>
        <v>168050.42014610232</v>
      </c>
      <c r="CV75" s="45">
        <f ca="1">SUMIFS(Calculations!$I418:$QJ418, Calculations!$I$8:$QJ$8, CV$3, Calculations!$I$10:$QJ$10, CV$4)</f>
        <v>-60919.475134699955</v>
      </c>
      <c r="CW75" s="45">
        <f ca="1">SUMIFS(Calculations!$I418:$QJ418, Calculations!$I$8:$QJ$8, CW$3, Calculations!$I$10:$QJ$10, CW$4)</f>
        <v>-100332.19556961214</v>
      </c>
      <c r="CX75" s="45">
        <f ca="1">SUMIFS(Calculations!$I418:$QJ418, Calculations!$I$8:$QJ$8, CX$3, Calculations!$I$10:$QJ$10, CX$4)</f>
        <v>-1137.2030222860631</v>
      </c>
      <c r="CY75" s="45">
        <f ca="1">SUMIFS(Calculations!$I418:$QJ418, Calculations!$I$8:$QJ$8, CY$3, Calculations!$I$10:$QJ$10, CY$4)</f>
        <v>166459.27340948227</v>
      </c>
      <c r="CZ75" s="45">
        <f ca="1">SUMIFS(Calculations!$I418:$QJ418, Calculations!$I$8:$QJ$8, CZ$3, Calculations!$I$10:$QJ$10, CZ$4)</f>
        <v>-60230.207234245143</v>
      </c>
      <c r="DA75" s="45">
        <f ca="1">SUMIFS(Calculations!$I418:$QJ418, Calculations!$I$8:$QJ$8, DA$3, Calculations!$I$10:$QJ$10, DA$4)</f>
        <v>-99244.737430992711</v>
      </c>
      <c r="DB75" s="45">
        <f ca="1">SUMIFS(Calculations!$I418:$QJ418, Calculations!$I$8:$QJ$8, DB$3, Calculations!$I$10:$QJ$10, DB$4)</f>
        <v>-1036.5545741608366</v>
      </c>
      <c r="DC75" s="45">
        <f ca="1">SUMIFS(Calculations!$I418:$QJ418, Calculations!$I$8:$QJ$8, DC$3, Calculations!$I$10:$QJ$10, DC$4)</f>
        <v>155182.80488961682</v>
      </c>
      <c r="DD75" s="45">
        <f ca="1">SUMIFS(Calculations!$I418:$QJ418, Calculations!$I$8:$QJ$8, DD$3, Calculations!$I$10:$QJ$10, DD$4)</f>
        <v>-61875.458787481621</v>
      </c>
      <c r="DE75" s="45">
        <f ca="1">SUMIFS(Calculations!$I418:$QJ418, Calculations!$I$8:$QJ$8, DE$3, Calculations!$I$10:$QJ$10, DE$4)</f>
        <v>-98961.963803390274</v>
      </c>
      <c r="DF75" s="45">
        <f ca="1">SUMIFS(Calculations!$I418:$QJ418, Calculations!$I$8:$QJ$8, DF$3, Calculations!$I$10:$QJ$10, DF$4)</f>
        <v>-1754.8223842724692</v>
      </c>
      <c r="DG75" s="45">
        <f ca="1">SUMIFS(Calculations!$I418:$QJ418, Calculations!$I$8:$QJ$8, DG$3, Calculations!$I$10:$QJ$10, DG$4)</f>
        <v>164212.81882696107</v>
      </c>
      <c r="DH75" s="45">
        <f ca="1">SUMIFS(Calculations!$I418:$QJ418, Calculations!$I$8:$QJ$8, DH$3, Calculations!$I$10:$QJ$10, DH$4)</f>
        <v>-61391.669001474947</v>
      </c>
      <c r="DI75" s="45">
        <f ca="1">SUMIFS(Calculations!$I418:$QJ418, Calculations!$I$8:$QJ$8, DI$3, Calculations!$I$10:$QJ$10, DI$4)</f>
        <v>-98012.867492140853</v>
      </c>
      <c r="DJ75" s="45">
        <f ca="1">SUMIFS(Calculations!$I418:$QJ418, Calculations!$I$8:$QJ$8, DJ$3, Calculations!$I$10:$QJ$10, DJ$4)</f>
        <v>-1737.3543667925405</v>
      </c>
      <c r="DK75" s="45">
        <f ca="1">SUMIFS(Calculations!$I418:$QJ418, Calculations!$I$8:$QJ$8, DK$3, Calculations!$I$10:$QJ$10, DK$4)</f>
        <v>165496.80378602783</v>
      </c>
      <c r="DL75" s="45"/>
      <c r="DM75" s="45"/>
      <c r="DN75" s="45"/>
      <c r="DO75" s="45"/>
      <c r="DP75" s="45"/>
      <c r="DQ75" s="45"/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45"/>
      <c r="EM75" s="45"/>
      <c r="EN75" s="45"/>
      <c r="EO75" s="45"/>
      <c r="EP75" s="45"/>
      <c r="EQ75" s="45"/>
      <c r="ER75" s="45"/>
      <c r="ES75" s="45"/>
      <c r="ET75" s="45"/>
      <c r="EU75" s="45"/>
      <c r="EV75" s="45"/>
      <c r="EW75" s="45"/>
      <c r="EX75" s="45"/>
      <c r="EY75" s="45"/>
      <c r="EZ75" s="45"/>
      <c r="FA75" s="45"/>
    </row>
    <row r="76" spans="1:157" ht="15" customHeight="1">
      <c r="C76" s="75" t="str">
        <f>Calculations!C419</f>
        <v>less: Change in Deferred Tax Asset</v>
      </c>
      <c r="E76" s="50" t="str">
        <f>Calculations!E419</f>
        <v>EUR</v>
      </c>
      <c r="G76" s="66">
        <f t="shared" ca="1" si="140"/>
        <v>-182066.50698214673</v>
      </c>
      <c r="H76" s="45">
        <f>SUMIFS(Calculations!$I419:$QJ419, Calculations!$I$8:$QJ$8, H$3, Calculations!$I$10:$QJ$10, H$4)</f>
        <v>0</v>
      </c>
      <c r="I76" s="45">
        <f>SUMIFS(Calculations!$I419:$QJ419, Calculations!$I$8:$QJ$8, I$3, Calculations!$I$10:$QJ$10, I$4)</f>
        <v>0</v>
      </c>
      <c r="J76" s="45">
        <f>SUMIFS(Calculations!$I419:$QJ419, Calculations!$I$8:$QJ$8, J$3, Calculations!$I$10:$QJ$10, J$4)</f>
        <v>0</v>
      </c>
      <c r="K76" s="45">
        <f>SUMIFS(Calculations!$I419:$QJ419, Calculations!$I$8:$QJ$8, K$3, Calculations!$I$10:$QJ$10, K$4)</f>
        <v>0</v>
      </c>
      <c r="L76" s="45">
        <f>SUMIFS(Calculations!$I419:$QJ419, Calculations!$I$8:$QJ$8, L$3, Calculations!$I$10:$QJ$10, L$4)</f>
        <v>0</v>
      </c>
      <c r="M76" s="45">
        <f>SUMIFS(Calculations!$I419:$QJ419, Calculations!$I$8:$QJ$8, M$3, Calculations!$I$10:$QJ$10, M$4)</f>
        <v>0</v>
      </c>
      <c r="N76" s="45">
        <f>SUMIFS(Calculations!$I419:$QJ419, Calculations!$I$8:$QJ$8, N$3, Calculations!$I$10:$QJ$10, N$4)</f>
        <v>0</v>
      </c>
      <c r="O76" s="45">
        <f>SUMIFS(Calculations!$I419:$QJ419, Calculations!$I$8:$QJ$8, O$3, Calculations!$I$10:$QJ$10, O$4)</f>
        <v>0</v>
      </c>
      <c r="P76" s="45">
        <f ca="1">SUMIFS(Calculations!$I419:$QJ419, Calculations!$I$8:$QJ$8, P$3, Calculations!$I$10:$QJ$10, P$4)</f>
        <v>-55160.278173722269</v>
      </c>
      <c r="Q76" s="45">
        <f ca="1">SUMIFS(Calculations!$I419:$QJ419, Calculations!$I$8:$QJ$8, Q$3, Calculations!$I$10:$QJ$10, Q$4)</f>
        <v>-28299.417077035803</v>
      </c>
      <c r="R76" s="45">
        <f ca="1">SUMIFS(Calculations!$I419:$QJ419, Calculations!$I$8:$QJ$8, R$3, Calculations!$I$10:$QJ$10, R$4)</f>
        <v>-10768.950772434793</v>
      </c>
      <c r="S76" s="45">
        <f ca="1">SUMIFS(Calculations!$I419:$QJ419, Calculations!$I$8:$QJ$8, S$3, Calculations!$I$10:$QJ$10, S$4)</f>
        <v>-58706.862647116839</v>
      </c>
      <c r="T76" s="45">
        <f ca="1">SUMIFS(Calculations!$I419:$QJ419, Calculations!$I$8:$QJ$8, T$3, Calculations!$I$10:$QJ$10, T$4)</f>
        <v>-55166.669052557729</v>
      </c>
      <c r="U76" s="45">
        <f ca="1">SUMIFS(Calculations!$I419:$QJ419, Calculations!$I$8:$QJ$8, U$3, Calculations!$I$10:$QJ$10, U$4)</f>
        <v>-26092.543507639988</v>
      </c>
      <c r="V76" s="45">
        <f ca="1">SUMIFS(Calculations!$I419:$QJ419, Calculations!$I$8:$QJ$8, V$3, Calculations!$I$10:$QJ$10, V$4)</f>
        <v>-10490.955564270203</v>
      </c>
      <c r="W76" s="45">
        <f ca="1">SUMIFS(Calculations!$I419:$QJ419, Calculations!$I$8:$QJ$8, W$3, Calculations!$I$10:$QJ$10, W$4)</f>
        <v>-59100.974048103555</v>
      </c>
      <c r="X76" s="45">
        <f ca="1">SUMIFS(Calculations!$I419:$QJ419, Calculations!$I$8:$QJ$8, X$3, Calculations!$I$10:$QJ$10, X$4)</f>
        <v>-54696.765840615204</v>
      </c>
      <c r="Y76" s="45">
        <f ca="1">SUMIFS(Calculations!$I419:$QJ419, Calculations!$I$8:$QJ$8, Y$3, Calculations!$I$10:$QJ$10, Y$4)</f>
        <v>-24626.941810384451</v>
      </c>
      <c r="Z76" s="45">
        <f ca="1">SUMIFS(Calculations!$I419:$QJ419, Calculations!$I$8:$QJ$8, Z$3, Calculations!$I$10:$QJ$10, Z$4)</f>
        <v>-9661.8303281307453</v>
      </c>
      <c r="AA76" s="45">
        <f ca="1">SUMIFS(Calculations!$I419:$QJ419, Calculations!$I$8:$QJ$8, AA$3, Calculations!$I$10:$QJ$10, AA$4)</f>
        <v>-58602.139652918733</v>
      </c>
      <c r="AB76" s="45">
        <f ca="1">SUMIFS(Calculations!$I419:$QJ419, Calculations!$I$8:$QJ$8, AB$3, Calculations!$I$10:$QJ$10, AB$4)</f>
        <v>-54159.184448886081</v>
      </c>
      <c r="AC76" s="45">
        <f ca="1">SUMIFS(Calculations!$I419:$QJ419, Calculations!$I$8:$QJ$8, AC$3, Calculations!$I$10:$QJ$10, AC$4)</f>
        <v>-23069.918486525828</v>
      </c>
      <c r="AD76" s="45">
        <f ca="1">SUMIFS(Calculations!$I419:$QJ419, Calculations!$I$8:$QJ$8, AD$3, Calculations!$I$10:$QJ$10, AD$4)</f>
        <v>-8936.1477400739677</v>
      </c>
      <c r="AE76" s="45">
        <f ca="1">SUMIFS(Calculations!$I419:$QJ419, Calculations!$I$8:$QJ$8, AE$3, Calculations!$I$10:$QJ$10, AE$4)</f>
        <v>-58110.854930241476</v>
      </c>
      <c r="AF76" s="45">
        <f ca="1">SUMIFS(Calculations!$I419:$QJ419, Calculations!$I$8:$QJ$8, AF$3, Calculations!$I$10:$QJ$10, AF$4)</f>
        <v>-53634.331919048564</v>
      </c>
      <c r="AG76" s="45">
        <f ca="1">SUMIFS(Calculations!$I419:$QJ419, Calculations!$I$8:$QJ$8, AG$3, Calculations!$I$10:$QJ$10, AG$4)</f>
        <v>-21476.383219972719</v>
      </c>
      <c r="AH76" s="45">
        <f ca="1">SUMIFS(Calculations!$I419:$QJ419, Calculations!$I$8:$QJ$8, AH$3, Calculations!$I$10:$QJ$10, AH$4)</f>
        <v>-8527.6606563091045</v>
      </c>
      <c r="AI76" s="45">
        <f ca="1">SUMIFS(Calculations!$I419:$QJ419, Calculations!$I$8:$QJ$8, AI$3, Calculations!$I$10:$QJ$10, AI$4)</f>
        <v>-57455.96445699106</v>
      </c>
      <c r="AJ76" s="45">
        <f ca="1">SUMIFS(Calculations!$I419:$QJ419, Calculations!$I$8:$QJ$8, AJ$3, Calculations!$I$10:$QJ$10, AJ$4)</f>
        <v>-52854.672625903389</v>
      </c>
      <c r="AK76" s="45">
        <f ca="1">SUMIFS(Calculations!$I419:$QJ419, Calculations!$I$8:$QJ$8, AK$3, Calculations!$I$10:$QJ$10, AK$4)</f>
        <v>-19746.29151138349</v>
      </c>
      <c r="AL76" s="45">
        <f ca="1">SUMIFS(Calculations!$I419:$QJ419, Calculations!$I$8:$QJ$8, AL$3, Calculations!$I$10:$QJ$10, AL$4)</f>
        <v>-8006.7911937029567</v>
      </c>
      <c r="AM76" s="45">
        <f ca="1">SUMIFS(Calculations!$I419:$QJ419, Calculations!$I$8:$QJ$8, AM$3, Calculations!$I$10:$QJ$10, AM$4)</f>
        <v>-56765.215431008837</v>
      </c>
      <c r="AN76" s="45">
        <f ca="1">SUMIFS(Calculations!$I419:$QJ419, Calculations!$I$8:$QJ$8, AN$3, Calculations!$I$10:$QJ$10, AN$4)</f>
        <v>-52006.50256294955</v>
      </c>
      <c r="AO76" s="45">
        <f ca="1">SUMIFS(Calculations!$I419:$QJ419, Calculations!$I$8:$QJ$8, AO$3, Calculations!$I$10:$QJ$10, AO$4)</f>
        <v>-18702.222590960795</v>
      </c>
      <c r="AP76" s="45">
        <f ca="1">SUMIFS(Calculations!$I419:$QJ419, Calculations!$I$8:$QJ$8, AP$3, Calculations!$I$10:$QJ$10, AP$4)</f>
        <v>-7363.4482982003829</v>
      </c>
      <c r="AQ76" s="45">
        <f ca="1">SUMIFS(Calculations!$I419:$QJ419, Calculations!$I$8:$QJ$8, AQ$3, Calculations!$I$10:$QJ$10, AQ$4)</f>
        <v>-55982.163115553907</v>
      </c>
      <c r="AR76" s="45">
        <f ca="1">SUMIFS(Calculations!$I419:$QJ419, Calculations!$I$8:$QJ$8, AR$3, Calculations!$I$10:$QJ$10, AR$4)</f>
        <v>-51034.856683660182</v>
      </c>
      <c r="AS76" s="45">
        <f ca="1">SUMIFS(Calculations!$I419:$QJ419, Calculations!$I$8:$QJ$8, AS$3, Calculations!$I$10:$QJ$10, AS$4)</f>
        <v>-17563.071789773414</v>
      </c>
      <c r="AT76" s="45">
        <f ca="1">SUMIFS(Calculations!$I419:$QJ419, Calculations!$I$8:$QJ$8, AT$3, Calculations!$I$10:$QJ$10, AT$4)</f>
        <v>-6586.4098883371335</v>
      </c>
      <c r="AU76" s="45">
        <f ca="1">SUMIFS(Calculations!$I419:$QJ419, Calculations!$I$8:$QJ$8, AU$3, Calculations!$I$10:$QJ$10, AU$4)</f>
        <v>-55067.228361027548</v>
      </c>
      <c r="AV76" s="45">
        <f ca="1">SUMIFS(Calculations!$I419:$QJ419, Calculations!$I$8:$QJ$8, AV$3, Calculations!$I$10:$QJ$10, AV$4)</f>
        <v>-49972.769686018815</v>
      </c>
      <c r="AW76" s="45">
        <f ca="1">SUMIFS(Calculations!$I419:$QJ419, Calculations!$I$8:$QJ$8, AW$3, Calculations!$I$10:$QJ$10, AW$4)</f>
        <v>-16282.155705715995</v>
      </c>
      <c r="AX76" s="45">
        <f ca="1">SUMIFS(Calculations!$I419:$QJ419, Calculations!$I$8:$QJ$8, AX$3, Calculations!$I$10:$QJ$10, AX$4)</f>
        <v>-5663.1886958410032</v>
      </c>
      <c r="AY76" s="45">
        <f ca="1">SUMIFS(Calculations!$I419:$QJ419, Calculations!$I$8:$QJ$8, AY$3, Calculations!$I$10:$QJ$10, AY$4)</f>
        <v>-54007.573994309641</v>
      </c>
      <c r="AZ76" s="45">
        <f ca="1">SUMIFS(Calculations!$I419:$QJ419, Calculations!$I$8:$QJ$8, AZ$3, Calculations!$I$10:$QJ$10, AZ$4)</f>
        <v>-48672.348543884</v>
      </c>
      <c r="BA76" s="45">
        <f ca="1">SUMIFS(Calculations!$I419:$QJ419, Calculations!$I$8:$QJ$8, BA$3, Calculations!$I$10:$QJ$10, BA$4)</f>
        <v>-14845.901151179103</v>
      </c>
      <c r="BB76" s="45">
        <f ca="1">SUMIFS(Calculations!$I419:$QJ419, Calculations!$I$8:$QJ$8, BB$3, Calculations!$I$10:$QJ$10, BB$4)</f>
        <v>-4647.6215685990173</v>
      </c>
      <c r="BC76" s="45">
        <f ca="1">SUMIFS(Calculations!$I419:$QJ419, Calculations!$I$8:$QJ$8, BC$3, Calculations!$I$10:$QJ$10, BC$4)</f>
        <v>-52788.906993511133</v>
      </c>
      <c r="BD76" s="45">
        <f ca="1">SUMIFS(Calculations!$I419:$QJ419, Calculations!$I$8:$QJ$8, BD$3, Calculations!$I$10:$QJ$10, BD$4)</f>
        <v>13764.941306182416</v>
      </c>
      <c r="BE76" s="45">
        <f ca="1">SUMIFS(Calculations!$I419:$QJ419, Calculations!$I$8:$QJ$8, BE$3, Calculations!$I$10:$QJ$10, BE$4)</f>
        <v>47779.334609012119</v>
      </c>
      <c r="BF76" s="45">
        <f ca="1">SUMIFS(Calculations!$I419:$QJ419, Calculations!$I$8:$QJ$8, BF$3, Calculations!$I$10:$QJ$10, BF$4)</f>
        <v>57504.542599380948</v>
      </c>
      <c r="BG76" s="45">
        <f ca="1">SUMIFS(Calculations!$I419:$QJ419, Calculations!$I$8:$QJ$8, BG$3, Calculations!$I$10:$QJ$10, BG$4)</f>
        <v>9623.2244978924282</v>
      </c>
      <c r="BH76" s="45">
        <f ca="1">SUMIFS(Calculations!$I419:$QJ419, Calculations!$I$8:$QJ$8, BH$3, Calculations!$I$10:$QJ$10, BH$4)</f>
        <v>15363.314829300158</v>
      </c>
      <c r="BI76" s="45">
        <f ca="1">SUMIFS(Calculations!$I419:$QJ419, Calculations!$I$8:$QJ$8, BI$3, Calculations!$I$10:$QJ$10, BI$4)</f>
        <v>49395.019465030637</v>
      </c>
      <c r="BJ76" s="45">
        <f ca="1">SUMIFS(Calculations!$I419:$QJ419, Calculations!$I$8:$QJ$8, BJ$3, Calculations!$I$10:$QJ$10, BJ$4)</f>
        <v>58831.016375421081</v>
      </c>
      <c r="BK76" s="45">
        <f ca="1">SUMIFS(Calculations!$I419:$QJ419, Calculations!$I$8:$QJ$8, BK$3, Calculations!$I$10:$QJ$10, BK$4)</f>
        <v>11209.511770693818</v>
      </c>
      <c r="BL76" s="45">
        <f ca="1">SUMIFS(Calculations!$I419:$QJ419, Calculations!$I$8:$QJ$8, BL$3, Calculations!$I$10:$QJ$10, BL$4)</f>
        <v>17114.080825272948</v>
      </c>
      <c r="BM76" s="45">
        <f ca="1">SUMIFS(Calculations!$I419:$QJ419, Calculations!$I$8:$QJ$8, BM$3, Calculations!$I$10:$QJ$10, BM$4)</f>
        <v>51019.593013822101</v>
      </c>
      <c r="BN76" s="45">
        <f ca="1">SUMIFS(Calculations!$I419:$QJ419, Calculations!$I$8:$QJ$8, BN$3, Calculations!$I$10:$QJ$10, BN$4)</f>
        <v>60369.568135607871</v>
      </c>
      <c r="BO76" s="45">
        <f ca="1">SUMIFS(Calculations!$I419:$QJ419, Calculations!$I$8:$QJ$8, BO$3, Calculations!$I$10:$QJ$10, BO$4)</f>
        <v>13008.278135616682</v>
      </c>
      <c r="BP76" s="45">
        <f ca="1">SUMIFS(Calculations!$I419:$QJ419, Calculations!$I$8:$QJ$8, BP$3, Calculations!$I$10:$QJ$10, BP$4)</f>
        <v>19174.01781936991</v>
      </c>
      <c r="BQ76" s="45">
        <f ca="1">SUMIFS(Calculations!$I419:$QJ419, Calculations!$I$8:$QJ$8, BQ$3, Calculations!$I$10:$QJ$10, BQ$4)</f>
        <v>52871.19212197361</v>
      </c>
      <c r="BR76" s="45">
        <f ca="1">SUMIFS(Calculations!$I419:$QJ419, Calculations!$I$8:$QJ$8, BR$3, Calculations!$I$10:$QJ$10, BR$4)</f>
        <v>62081.369840682251</v>
      </c>
      <c r="BS76" s="45">
        <f ca="1">SUMIFS(Calculations!$I419:$QJ419, Calculations!$I$8:$QJ$8, BS$3, Calculations!$I$10:$QJ$10, BS$4)</f>
        <v>15041.610958403209</v>
      </c>
      <c r="BT76" s="45">
        <f ca="1">SUMIFS(Calculations!$I419:$QJ419, Calculations!$I$8:$QJ$8, BT$3, Calculations!$I$10:$QJ$10, BT$4)</f>
        <v>21429.42308442283</v>
      </c>
      <c r="BU76" s="45">
        <f ca="1">SUMIFS(Calculations!$I419:$QJ419, Calculations!$I$8:$QJ$8, BU$3, Calculations!$I$10:$QJ$10, BU$4)</f>
        <v>54973.1456978895</v>
      </c>
      <c r="BV76" s="45">
        <f ca="1">SUMIFS(Calculations!$I419:$QJ419, Calculations!$I$8:$QJ$8, BV$3, Calculations!$I$10:$QJ$10, BV$4)</f>
        <v>63966.948954692343</v>
      </c>
      <c r="BW76" s="45">
        <f ca="1">SUMIFS(Calculations!$I419:$QJ419, Calculations!$I$8:$QJ$8, BW$3, Calculations!$I$10:$QJ$10, BW$4)</f>
        <v>17334.168239217834</v>
      </c>
      <c r="BX76" s="45">
        <f ca="1">SUMIFS(Calculations!$I419:$QJ419, Calculations!$I$8:$QJ$8, BX$3, Calculations!$I$10:$QJ$10, BX$4)</f>
        <v>23951.132921916898</v>
      </c>
      <c r="BY76" s="45">
        <f ca="1">SUMIFS(Calculations!$I419:$QJ419, Calculations!$I$8:$QJ$8, BY$3, Calculations!$I$10:$QJ$10, BY$4)</f>
        <v>57351.505225528846</v>
      </c>
      <c r="BZ76" s="45">
        <f ca="1">SUMIFS(Calculations!$I419:$QJ419, Calculations!$I$8:$QJ$8, BZ$3, Calculations!$I$10:$QJ$10, BZ$4)</f>
        <v>66093.587545936112</v>
      </c>
      <c r="CA76" s="45">
        <f ca="1">SUMIFS(Calculations!$I419:$QJ419, Calculations!$I$8:$QJ$8, CA$3, Calculations!$I$10:$QJ$10, CA$4)</f>
        <v>19913.490913301532</v>
      </c>
      <c r="CB76" s="45">
        <f ca="1">SUMIFS(Calculations!$I419:$QJ419, Calculations!$I$8:$QJ$8, CB$3, Calculations!$I$10:$QJ$10, CB$4)</f>
        <v>26721.450338021561</v>
      </c>
      <c r="CC76" s="45">
        <f ca="1">SUMIFS(Calculations!$I419:$QJ419, Calculations!$I$8:$QJ$8, CC$3, Calculations!$I$10:$QJ$10, CC$4)</f>
        <v>60035.375906410743</v>
      </c>
      <c r="CD76" s="45">
        <f ca="1">SUMIFS(Calculations!$I419:$QJ419, Calculations!$I$8:$QJ$8, CD$3, Calculations!$I$10:$QJ$10, CD$4)</f>
        <v>68440.62416841212</v>
      </c>
      <c r="CE76" s="45">
        <f ca="1">SUMIFS(Calculations!$I419:$QJ419, Calculations!$I$8:$QJ$8, CE$3, Calculations!$I$10:$QJ$10, CE$4)</f>
        <v>22810.353985356633</v>
      </c>
      <c r="CF76" s="45">
        <f ca="1">SUMIFS(Calculations!$I419:$QJ419, Calculations!$I$8:$QJ$8, CF$3, Calculations!$I$10:$QJ$10, CF$4)</f>
        <v>29910.114004234958</v>
      </c>
      <c r="CG76" s="45">
        <f ca="1">SUMIFS(Calculations!$I419:$QJ419, Calculations!$I$8:$QJ$8, CG$3, Calculations!$I$10:$QJ$10, CG$4)</f>
        <v>63046.991224153724</v>
      </c>
      <c r="CH76" s="45">
        <f ca="1">SUMIFS(Calculations!$I419:$QJ419, Calculations!$I$8:$QJ$8, CH$3, Calculations!$I$10:$QJ$10, CH$4)</f>
        <v>71113.490231022704</v>
      </c>
      <c r="CI76" s="45">
        <f ca="1">SUMIFS(Calculations!$I419:$QJ419, Calculations!$I$8:$QJ$8, CI$3, Calculations!$I$10:$QJ$10, CI$4)</f>
        <v>25964.948617284914</v>
      </c>
      <c r="CJ76" s="45">
        <f ca="1">SUMIFS(Calculations!$I419:$QJ419, Calculations!$I$8:$QJ$8, CJ$3, Calculations!$I$10:$QJ$10, CJ$4)</f>
        <v>26266.685539079961</v>
      </c>
      <c r="CK76" s="45">
        <f ca="1">SUMIFS(Calculations!$I419:$QJ419, Calculations!$I$8:$QJ$8, CK$3, Calculations!$I$10:$QJ$10, CK$4)</f>
        <v>55478.921728871443</v>
      </c>
      <c r="CL76" s="45">
        <f ca="1">SUMIFS(Calculations!$I419:$QJ419, Calculations!$I$8:$QJ$8, CL$3, Calculations!$I$10:$QJ$10, CL$4)</f>
        <v>56351.140095082563</v>
      </c>
      <c r="CM76" s="45">
        <f ca="1">SUMIFS(Calculations!$I419:$QJ419, Calculations!$I$8:$QJ$8, CM$3, Calculations!$I$10:$QJ$10, CM$4)</f>
        <v>-200.1656599163197</v>
      </c>
      <c r="CN76" s="45">
        <f ca="1">SUMIFS(Calculations!$I419:$QJ419, Calculations!$I$8:$QJ$8, CN$3, Calculations!$I$10:$QJ$10, CN$4)</f>
        <v>200.1656599163197</v>
      </c>
      <c r="CO76" s="45">
        <f ca="1">SUMIFS(Calculations!$I419:$QJ419, Calculations!$I$8:$QJ$8, CO$3, Calculations!$I$10:$QJ$10, CO$4)</f>
        <v>0</v>
      </c>
      <c r="CP76" s="45">
        <f ca="1">SUMIFS(Calculations!$I419:$QJ419, Calculations!$I$8:$QJ$8, CP$3, Calculations!$I$10:$QJ$10, CP$4)</f>
        <v>0</v>
      </c>
      <c r="CQ76" s="45">
        <f ca="1">SUMIFS(Calculations!$I419:$QJ419, Calculations!$I$8:$QJ$8, CQ$3, Calculations!$I$10:$QJ$10, CQ$4)</f>
        <v>0</v>
      </c>
      <c r="CR76" s="45">
        <f ca="1">SUMIFS(Calculations!$I419:$QJ419, Calculations!$I$8:$QJ$8, CR$3, Calculations!$I$10:$QJ$10, CR$4)</f>
        <v>0</v>
      </c>
      <c r="CS76" s="45">
        <f ca="1">SUMIFS(Calculations!$I419:$QJ419, Calculations!$I$8:$QJ$8, CS$3, Calculations!$I$10:$QJ$10, CS$4)</f>
        <v>0</v>
      </c>
      <c r="CT76" s="45">
        <f ca="1">SUMIFS(Calculations!$I419:$QJ419, Calculations!$I$8:$QJ$8, CT$3, Calculations!$I$10:$QJ$10, CT$4)</f>
        <v>0</v>
      </c>
      <c r="CU76" s="45">
        <f ca="1">SUMIFS(Calculations!$I419:$QJ419, Calculations!$I$8:$QJ$8, CU$3, Calculations!$I$10:$QJ$10, CU$4)</f>
        <v>0</v>
      </c>
      <c r="CV76" s="45">
        <f ca="1">SUMIFS(Calculations!$I419:$QJ419, Calculations!$I$8:$QJ$8, CV$3, Calculations!$I$10:$QJ$10, CV$4)</f>
        <v>0</v>
      </c>
      <c r="CW76" s="45">
        <f ca="1">SUMIFS(Calculations!$I419:$QJ419, Calculations!$I$8:$QJ$8, CW$3, Calculations!$I$10:$QJ$10, CW$4)</f>
        <v>0</v>
      </c>
      <c r="CX76" s="45">
        <f ca="1">SUMIFS(Calculations!$I419:$QJ419, Calculations!$I$8:$QJ$8, CX$3, Calculations!$I$10:$QJ$10, CX$4)</f>
        <v>0</v>
      </c>
      <c r="CY76" s="45">
        <f ca="1">SUMIFS(Calculations!$I419:$QJ419, Calculations!$I$8:$QJ$8, CY$3, Calculations!$I$10:$QJ$10, CY$4)</f>
        <v>0</v>
      </c>
      <c r="CZ76" s="45">
        <f ca="1">SUMIFS(Calculations!$I419:$QJ419, Calculations!$I$8:$QJ$8, CZ$3, Calculations!$I$10:$QJ$10, CZ$4)</f>
        <v>0</v>
      </c>
      <c r="DA76" s="45">
        <f ca="1">SUMIFS(Calculations!$I419:$QJ419, Calculations!$I$8:$QJ$8, DA$3, Calculations!$I$10:$QJ$10, DA$4)</f>
        <v>0</v>
      </c>
      <c r="DB76" s="45">
        <f ca="1">SUMIFS(Calculations!$I419:$QJ419, Calculations!$I$8:$QJ$8, DB$3, Calculations!$I$10:$QJ$10, DB$4)</f>
        <v>0</v>
      </c>
      <c r="DC76" s="45">
        <f ca="1">SUMIFS(Calculations!$I419:$QJ419, Calculations!$I$8:$QJ$8, DC$3, Calculations!$I$10:$QJ$10, DC$4)</f>
        <v>-1557.1641119751505</v>
      </c>
      <c r="DD76" s="45">
        <f ca="1">SUMIFS(Calculations!$I419:$QJ419, Calculations!$I$8:$QJ$8, DD$3, Calculations!$I$10:$QJ$10, DD$4)</f>
        <v>1557.1641119751505</v>
      </c>
      <c r="DE76" s="45">
        <f ca="1">SUMIFS(Calculations!$I419:$QJ419, Calculations!$I$8:$QJ$8, DE$3, Calculations!$I$10:$QJ$10, DE$4)</f>
        <v>0</v>
      </c>
      <c r="DF76" s="45">
        <f ca="1">SUMIFS(Calculations!$I419:$QJ419, Calculations!$I$8:$QJ$8, DF$3, Calculations!$I$10:$QJ$10, DF$4)</f>
        <v>0</v>
      </c>
      <c r="DG76" s="45">
        <f ca="1">SUMIFS(Calculations!$I419:$QJ419, Calculations!$I$8:$QJ$8, DG$3, Calculations!$I$10:$QJ$10, DG$4)</f>
        <v>-1710.5641869939861</v>
      </c>
      <c r="DH76" s="45">
        <f ca="1">SUMIFS(Calculations!$I419:$QJ419, Calculations!$I$8:$QJ$8, DH$3, Calculations!$I$10:$QJ$10, DH$4)</f>
        <v>1710.5641869939861</v>
      </c>
      <c r="DI76" s="45">
        <f ca="1">SUMIFS(Calculations!$I419:$QJ419, Calculations!$I$8:$QJ$8, DI$3, Calculations!$I$10:$QJ$10, DI$4)</f>
        <v>0</v>
      </c>
      <c r="DJ76" s="45">
        <f ca="1">SUMIFS(Calculations!$I419:$QJ419, Calculations!$I$8:$QJ$8, DJ$3, Calculations!$I$10:$QJ$10, DJ$4)</f>
        <v>0</v>
      </c>
      <c r="DK76" s="45">
        <f ca="1">SUMIFS(Calculations!$I419:$QJ419, Calculations!$I$8:$QJ$8, DK$3, Calculations!$I$10:$QJ$10, DK$4)</f>
        <v>-182066.50698214673</v>
      </c>
      <c r="DL76" s="45"/>
      <c r="DM76" s="45"/>
      <c r="DN76" s="45"/>
      <c r="DO76" s="45"/>
      <c r="DP76" s="45"/>
      <c r="DQ76" s="45"/>
      <c r="DR76" s="45"/>
      <c r="DS76" s="45"/>
      <c r="DT76" s="45"/>
      <c r="DU76" s="45"/>
      <c r="DV76" s="45"/>
      <c r="DW76" s="45"/>
      <c r="DX76" s="45"/>
      <c r="DY76" s="45"/>
      <c r="DZ76" s="45"/>
      <c r="EA76" s="45"/>
      <c r="EB76" s="45"/>
      <c r="EC76" s="45"/>
      <c r="ED76" s="45"/>
      <c r="EE76" s="45"/>
      <c r="EF76" s="45"/>
      <c r="EG76" s="45"/>
      <c r="EH76" s="45"/>
      <c r="EI76" s="45"/>
      <c r="EJ76" s="45"/>
      <c r="EK76" s="45"/>
      <c r="EL76" s="45"/>
      <c r="EM76" s="45"/>
      <c r="EN76" s="45"/>
      <c r="EO76" s="45"/>
      <c r="EP76" s="45"/>
      <c r="EQ76" s="45"/>
      <c r="ER76" s="45"/>
      <c r="ES76" s="45"/>
      <c r="ET76" s="45"/>
      <c r="EU76" s="45"/>
      <c r="EV76" s="45"/>
      <c r="EW76" s="45"/>
      <c r="EX76" s="45"/>
      <c r="EY76" s="45"/>
      <c r="EZ76" s="45"/>
      <c r="FA76" s="45"/>
    </row>
    <row r="77" spans="1:157" ht="15" customHeight="1">
      <c r="C77" s="75" t="str">
        <f>Calculations!C420</f>
        <v>add: Depreciation</v>
      </c>
      <c r="E77" s="50" t="str">
        <f>Calculations!E420</f>
        <v>EUR</v>
      </c>
      <c r="G77" s="66">
        <f t="shared" ca="1" si="140"/>
        <v>13941138.199352764</v>
      </c>
      <c r="H77" s="45">
        <f>SUMIFS(Calculations!$I420:$QJ420, Calculations!$I$8:$QJ$8, H$3, Calculations!$I$10:$QJ$10, H$4)</f>
        <v>0</v>
      </c>
      <c r="I77" s="45">
        <f>SUMIFS(Calculations!$I420:$QJ420, Calculations!$I$8:$QJ$8, I$3, Calculations!$I$10:$QJ$10, I$4)</f>
        <v>0</v>
      </c>
      <c r="J77" s="45">
        <f>SUMIFS(Calculations!$I420:$QJ420, Calculations!$I$8:$QJ$8, J$3, Calculations!$I$10:$QJ$10, J$4)</f>
        <v>0</v>
      </c>
      <c r="K77" s="45">
        <f>SUMIFS(Calculations!$I420:$QJ420, Calculations!$I$8:$QJ$8, K$3, Calculations!$I$10:$QJ$10, K$4)</f>
        <v>0</v>
      </c>
      <c r="L77" s="45">
        <f>SUMIFS(Calculations!$I420:$QJ420, Calculations!$I$8:$QJ$8, L$3, Calculations!$I$10:$QJ$10, L$4)</f>
        <v>0</v>
      </c>
      <c r="M77" s="45">
        <f>SUMIFS(Calculations!$I420:$QJ420, Calculations!$I$8:$QJ$8, M$3, Calculations!$I$10:$QJ$10, M$4)</f>
        <v>0</v>
      </c>
      <c r="N77" s="45">
        <f>SUMIFS(Calculations!$I420:$QJ420, Calculations!$I$8:$QJ$8, N$3, Calculations!$I$10:$QJ$10, N$4)</f>
        <v>0</v>
      </c>
      <c r="O77" s="45">
        <f>SUMIFS(Calculations!$I420:$QJ420, Calculations!$I$8:$QJ$8, O$3, Calculations!$I$10:$QJ$10, O$4)</f>
        <v>0</v>
      </c>
      <c r="P77" s="45">
        <f ca="1">SUMIFS(Calculations!$I420:$QJ420, Calculations!$I$8:$QJ$8, P$3, Calculations!$I$10:$QJ$10, P$4)</f>
        <v>270062.66221110796</v>
      </c>
      <c r="Q77" s="45">
        <f ca="1">SUMIFS(Calculations!$I420:$QJ420, Calculations!$I$8:$QJ$8, Q$3, Calculations!$I$10:$QJ$10, Q$4)</f>
        <v>270062.66221110796</v>
      </c>
      <c r="R77" s="45">
        <f ca="1">SUMIFS(Calculations!$I420:$QJ420, Calculations!$I$8:$QJ$8, R$3, Calculations!$I$10:$QJ$10, R$4)</f>
        <v>270062.66221110796</v>
      </c>
      <c r="S77" s="45">
        <f ca="1">SUMIFS(Calculations!$I420:$QJ420, Calculations!$I$8:$QJ$8, S$3, Calculations!$I$10:$QJ$10, S$4)</f>
        <v>270062.66221110796</v>
      </c>
      <c r="T77" s="45">
        <f ca="1">SUMIFS(Calculations!$I420:$QJ420, Calculations!$I$8:$QJ$8, T$3, Calculations!$I$10:$QJ$10, T$4)</f>
        <v>270062.66221110796</v>
      </c>
      <c r="U77" s="45">
        <f ca="1">SUMIFS(Calculations!$I420:$QJ420, Calculations!$I$8:$QJ$8, U$3, Calculations!$I$10:$QJ$10, U$4)</f>
        <v>270062.66221110796</v>
      </c>
      <c r="V77" s="45">
        <f ca="1">SUMIFS(Calculations!$I420:$QJ420, Calculations!$I$8:$QJ$8, V$3, Calculations!$I$10:$QJ$10, V$4)</f>
        <v>270062.66221110796</v>
      </c>
      <c r="W77" s="45">
        <f ca="1">SUMIFS(Calculations!$I420:$QJ420, Calculations!$I$8:$QJ$8, W$3, Calculations!$I$10:$QJ$10, W$4)</f>
        <v>270062.66221110796</v>
      </c>
      <c r="X77" s="45">
        <f ca="1">SUMIFS(Calculations!$I420:$QJ420, Calculations!$I$8:$QJ$8, X$3, Calculations!$I$10:$QJ$10, X$4)</f>
        <v>270062.66221110796</v>
      </c>
      <c r="Y77" s="45">
        <f ca="1">SUMIFS(Calculations!$I420:$QJ420, Calculations!$I$8:$QJ$8, Y$3, Calculations!$I$10:$QJ$10, Y$4)</f>
        <v>270062.66221110796</v>
      </c>
      <c r="Z77" s="45">
        <f ca="1">SUMIFS(Calculations!$I420:$QJ420, Calculations!$I$8:$QJ$8, Z$3, Calculations!$I$10:$QJ$10, Z$4)</f>
        <v>270062.66221110796</v>
      </c>
      <c r="AA77" s="45">
        <f ca="1">SUMIFS(Calculations!$I420:$QJ420, Calculations!$I$8:$QJ$8, AA$3, Calculations!$I$10:$QJ$10, AA$4)</f>
        <v>270062.66221110796</v>
      </c>
      <c r="AB77" s="45">
        <f ca="1">SUMIFS(Calculations!$I420:$QJ420, Calculations!$I$8:$QJ$8, AB$3, Calculations!$I$10:$QJ$10, AB$4)</f>
        <v>270062.66221110796</v>
      </c>
      <c r="AC77" s="45">
        <f ca="1">SUMIFS(Calculations!$I420:$QJ420, Calculations!$I$8:$QJ$8, AC$3, Calculations!$I$10:$QJ$10, AC$4)</f>
        <v>270062.66221110796</v>
      </c>
      <c r="AD77" s="45">
        <f ca="1">SUMIFS(Calculations!$I420:$QJ420, Calculations!$I$8:$QJ$8, AD$3, Calculations!$I$10:$QJ$10, AD$4)</f>
        <v>270062.66221110796</v>
      </c>
      <c r="AE77" s="45">
        <f ca="1">SUMIFS(Calculations!$I420:$QJ420, Calculations!$I$8:$QJ$8, AE$3, Calculations!$I$10:$QJ$10, AE$4)</f>
        <v>270062.66221110796</v>
      </c>
      <c r="AF77" s="45">
        <f ca="1">SUMIFS(Calculations!$I420:$QJ420, Calculations!$I$8:$QJ$8, AF$3, Calculations!$I$10:$QJ$10, AF$4)</f>
        <v>270062.66221110796</v>
      </c>
      <c r="AG77" s="45">
        <f ca="1">SUMIFS(Calculations!$I420:$QJ420, Calculations!$I$8:$QJ$8, AG$3, Calculations!$I$10:$QJ$10, AG$4)</f>
        <v>270062.66221110796</v>
      </c>
      <c r="AH77" s="45">
        <f ca="1">SUMIFS(Calculations!$I420:$QJ420, Calculations!$I$8:$QJ$8, AH$3, Calculations!$I$10:$QJ$10, AH$4)</f>
        <v>270062.66221110796</v>
      </c>
      <c r="AI77" s="45">
        <f ca="1">SUMIFS(Calculations!$I420:$QJ420, Calculations!$I$8:$QJ$8, AI$3, Calculations!$I$10:$QJ$10, AI$4)</f>
        <v>270062.66221110796</v>
      </c>
      <c r="AJ77" s="45">
        <f ca="1">SUMIFS(Calculations!$I420:$QJ420, Calculations!$I$8:$QJ$8, AJ$3, Calculations!$I$10:$QJ$10, AJ$4)</f>
        <v>262037.66221110796</v>
      </c>
      <c r="AK77" s="45">
        <f ca="1">SUMIFS(Calculations!$I420:$QJ420, Calculations!$I$8:$QJ$8, AK$3, Calculations!$I$10:$QJ$10, AK$4)</f>
        <v>262037.66221110796</v>
      </c>
      <c r="AL77" s="45">
        <f ca="1">SUMIFS(Calculations!$I420:$QJ420, Calculations!$I$8:$QJ$8, AL$3, Calculations!$I$10:$QJ$10, AL$4)</f>
        <v>262037.66221110796</v>
      </c>
      <c r="AM77" s="45">
        <f ca="1">SUMIFS(Calculations!$I420:$QJ420, Calculations!$I$8:$QJ$8, AM$3, Calculations!$I$10:$QJ$10, AM$4)</f>
        <v>262037.66221110796</v>
      </c>
      <c r="AN77" s="45">
        <f ca="1">SUMIFS(Calculations!$I420:$QJ420, Calculations!$I$8:$QJ$8, AN$3, Calculations!$I$10:$QJ$10, AN$4)</f>
        <v>262037.66221110796</v>
      </c>
      <c r="AO77" s="45">
        <f ca="1">SUMIFS(Calculations!$I420:$QJ420, Calculations!$I$8:$QJ$8, AO$3, Calculations!$I$10:$QJ$10, AO$4)</f>
        <v>262037.66221110796</v>
      </c>
      <c r="AP77" s="45">
        <f ca="1">SUMIFS(Calculations!$I420:$QJ420, Calculations!$I$8:$QJ$8, AP$3, Calculations!$I$10:$QJ$10, AP$4)</f>
        <v>262037.66221110796</v>
      </c>
      <c r="AQ77" s="45">
        <f ca="1">SUMIFS(Calculations!$I420:$QJ420, Calculations!$I$8:$QJ$8, AQ$3, Calculations!$I$10:$QJ$10, AQ$4)</f>
        <v>262037.66221110796</v>
      </c>
      <c r="AR77" s="45">
        <f ca="1">SUMIFS(Calculations!$I420:$QJ420, Calculations!$I$8:$QJ$8, AR$3, Calculations!$I$10:$QJ$10, AR$4)</f>
        <v>157319.84623888574</v>
      </c>
      <c r="AS77" s="45">
        <f ca="1">SUMIFS(Calculations!$I420:$QJ420, Calculations!$I$8:$QJ$8, AS$3, Calculations!$I$10:$QJ$10, AS$4)</f>
        <v>157319.84623888574</v>
      </c>
      <c r="AT77" s="45">
        <f ca="1">SUMIFS(Calculations!$I420:$QJ420, Calculations!$I$8:$QJ$8, AT$3, Calculations!$I$10:$QJ$10, AT$4)</f>
        <v>157319.84623888574</v>
      </c>
      <c r="AU77" s="45">
        <f ca="1">SUMIFS(Calculations!$I420:$QJ420, Calculations!$I$8:$QJ$8, AU$3, Calculations!$I$10:$QJ$10, AU$4)</f>
        <v>157319.84623888574</v>
      </c>
      <c r="AV77" s="45">
        <f ca="1">SUMIFS(Calculations!$I420:$QJ420, Calculations!$I$8:$QJ$8, AV$3, Calculations!$I$10:$QJ$10, AV$4)</f>
        <v>157319.84623888574</v>
      </c>
      <c r="AW77" s="45">
        <f ca="1">SUMIFS(Calculations!$I420:$QJ420, Calculations!$I$8:$QJ$8, AW$3, Calculations!$I$10:$QJ$10, AW$4)</f>
        <v>157319.84623888574</v>
      </c>
      <c r="AX77" s="45">
        <f ca="1">SUMIFS(Calculations!$I420:$QJ420, Calculations!$I$8:$QJ$8, AX$3, Calculations!$I$10:$QJ$10, AX$4)</f>
        <v>157319.84623888574</v>
      </c>
      <c r="AY77" s="45">
        <f ca="1">SUMIFS(Calculations!$I420:$QJ420, Calculations!$I$8:$QJ$8, AY$3, Calculations!$I$10:$QJ$10, AY$4)</f>
        <v>157319.84623888574</v>
      </c>
      <c r="AZ77" s="45">
        <f ca="1">SUMIFS(Calculations!$I420:$QJ420, Calculations!$I$8:$QJ$8, AZ$3, Calculations!$I$10:$QJ$10, AZ$4)</f>
        <v>157319.84623888574</v>
      </c>
      <c r="BA77" s="45">
        <f ca="1">SUMIFS(Calculations!$I420:$QJ420, Calculations!$I$8:$QJ$8, BA$3, Calculations!$I$10:$QJ$10, BA$4)</f>
        <v>157319.84623888574</v>
      </c>
      <c r="BB77" s="45">
        <f ca="1">SUMIFS(Calculations!$I420:$QJ420, Calculations!$I$8:$QJ$8, BB$3, Calculations!$I$10:$QJ$10, BB$4)</f>
        <v>157209.84623888574</v>
      </c>
      <c r="BC77" s="45">
        <f ca="1">SUMIFS(Calculations!$I420:$QJ420, Calculations!$I$8:$QJ$8, BC$3, Calculations!$I$10:$QJ$10, BC$4)</f>
        <v>157209.84623888574</v>
      </c>
      <c r="BD77" s="45">
        <f ca="1">SUMIFS(Calculations!$I420:$QJ420, Calculations!$I$8:$QJ$8, BD$3, Calculations!$I$10:$QJ$10, BD$4)</f>
        <v>100648.71687328571</v>
      </c>
      <c r="BE77" s="45">
        <f ca="1">SUMIFS(Calculations!$I420:$QJ420, Calculations!$I$8:$QJ$8, BE$3, Calculations!$I$10:$QJ$10, BE$4)</f>
        <v>100648.71687328571</v>
      </c>
      <c r="BF77" s="45">
        <f ca="1">SUMIFS(Calculations!$I420:$QJ420, Calculations!$I$8:$QJ$8, BF$3, Calculations!$I$10:$QJ$10, BF$4)</f>
        <v>100648.71687328571</v>
      </c>
      <c r="BG77" s="45">
        <f ca="1">SUMIFS(Calculations!$I420:$QJ420, Calculations!$I$8:$QJ$8, BG$3, Calculations!$I$10:$QJ$10, BG$4)</f>
        <v>100648.71687328571</v>
      </c>
      <c r="BH77" s="45">
        <f ca="1">SUMIFS(Calculations!$I420:$QJ420, Calculations!$I$8:$QJ$8, BH$3, Calculations!$I$10:$QJ$10, BH$4)</f>
        <v>100648.71687328571</v>
      </c>
      <c r="BI77" s="45">
        <f ca="1">SUMIFS(Calculations!$I420:$QJ420, Calculations!$I$8:$QJ$8, BI$3, Calculations!$I$10:$QJ$10, BI$4)</f>
        <v>100648.71687328571</v>
      </c>
      <c r="BJ77" s="45">
        <f ca="1">SUMIFS(Calculations!$I420:$QJ420, Calculations!$I$8:$QJ$8, BJ$3, Calculations!$I$10:$QJ$10, BJ$4)</f>
        <v>100648.71687328571</v>
      </c>
      <c r="BK77" s="45">
        <f ca="1">SUMIFS(Calculations!$I420:$QJ420, Calculations!$I$8:$QJ$8, BK$3, Calculations!$I$10:$QJ$10, BK$4)</f>
        <v>100648.71687328571</v>
      </c>
      <c r="BL77" s="45">
        <f ca="1">SUMIFS(Calculations!$I420:$QJ420, Calculations!$I$8:$QJ$8, BL$3, Calculations!$I$10:$QJ$10, BL$4)</f>
        <v>100648.71687328571</v>
      </c>
      <c r="BM77" s="45">
        <f ca="1">SUMIFS(Calculations!$I420:$QJ420, Calculations!$I$8:$QJ$8, BM$3, Calculations!$I$10:$QJ$10, BM$4)</f>
        <v>100648.71687328571</v>
      </c>
      <c r="BN77" s="45">
        <f ca="1">SUMIFS(Calculations!$I420:$QJ420, Calculations!$I$8:$QJ$8, BN$3, Calculations!$I$10:$QJ$10, BN$4)</f>
        <v>70962.231159000017</v>
      </c>
      <c r="BO77" s="45">
        <f ca="1">SUMIFS(Calculations!$I420:$QJ420, Calculations!$I$8:$QJ$8, BO$3, Calculations!$I$10:$QJ$10, BO$4)</f>
        <v>70962.231159000017</v>
      </c>
      <c r="BP77" s="45">
        <f ca="1">SUMIFS(Calculations!$I420:$QJ420, Calculations!$I$8:$QJ$8, BP$3, Calculations!$I$10:$QJ$10, BP$4)</f>
        <v>70962.231159000017</v>
      </c>
      <c r="BQ77" s="45">
        <f ca="1">SUMIFS(Calculations!$I420:$QJ420, Calculations!$I$8:$QJ$8, BQ$3, Calculations!$I$10:$QJ$10, BQ$4)</f>
        <v>70962.231159000017</v>
      </c>
      <c r="BR77" s="45">
        <f ca="1">SUMIFS(Calculations!$I420:$QJ420, Calculations!$I$8:$QJ$8, BR$3, Calculations!$I$10:$QJ$10, BR$4)</f>
        <v>70962.231159000017</v>
      </c>
      <c r="BS77" s="45">
        <f ca="1">SUMIFS(Calculations!$I420:$QJ420, Calculations!$I$8:$QJ$8, BS$3, Calculations!$I$10:$QJ$10, BS$4)</f>
        <v>70962.231159000017</v>
      </c>
      <c r="BT77" s="45">
        <f ca="1">SUMIFS(Calculations!$I420:$QJ420, Calculations!$I$8:$QJ$8, BT$3, Calculations!$I$10:$QJ$10, BT$4)</f>
        <v>70962.231159000017</v>
      </c>
      <c r="BU77" s="45">
        <f ca="1">SUMIFS(Calculations!$I420:$QJ420, Calculations!$I$8:$QJ$8, BU$3, Calculations!$I$10:$QJ$10, BU$4)</f>
        <v>70962.231159000017</v>
      </c>
      <c r="BV77" s="45">
        <f ca="1">SUMIFS(Calculations!$I420:$QJ420, Calculations!$I$8:$QJ$8, BV$3, Calculations!$I$10:$QJ$10, BV$4)</f>
        <v>70962.231159000017</v>
      </c>
      <c r="BW77" s="45">
        <f ca="1">SUMIFS(Calculations!$I420:$QJ420, Calculations!$I$8:$QJ$8, BW$3, Calculations!$I$10:$QJ$10, BW$4)</f>
        <v>70962.231159000017</v>
      </c>
      <c r="BX77" s="45">
        <f ca="1">SUMIFS(Calculations!$I420:$QJ420, Calculations!$I$8:$QJ$8, BX$3, Calculations!$I$10:$QJ$10, BX$4)</f>
        <v>70962.231159000017</v>
      </c>
      <c r="BY77" s="45">
        <f ca="1">SUMIFS(Calculations!$I420:$QJ420, Calculations!$I$8:$QJ$8, BY$3, Calculations!$I$10:$QJ$10, BY$4)</f>
        <v>70962.231159000017</v>
      </c>
      <c r="BZ77" s="45">
        <f ca="1">SUMIFS(Calculations!$I420:$QJ420, Calculations!$I$8:$QJ$8, BZ$3, Calculations!$I$10:$QJ$10, BZ$4)</f>
        <v>70962.231159000017</v>
      </c>
      <c r="CA77" s="45">
        <f ca="1">SUMIFS(Calculations!$I420:$QJ420, Calculations!$I$8:$QJ$8, CA$3, Calculations!$I$10:$QJ$10, CA$4)</f>
        <v>70962.231159000017</v>
      </c>
      <c r="CB77" s="45">
        <f ca="1">SUMIFS(Calculations!$I420:$QJ420, Calculations!$I$8:$QJ$8, CB$3, Calculations!$I$10:$QJ$10, CB$4)</f>
        <v>70962.231159000017</v>
      </c>
      <c r="CC77" s="45">
        <f ca="1">SUMIFS(Calculations!$I420:$QJ420, Calculations!$I$8:$QJ$8, CC$3, Calculations!$I$10:$QJ$10, CC$4)</f>
        <v>70962.231159000017</v>
      </c>
      <c r="CD77" s="45">
        <f ca="1">SUMIFS(Calculations!$I420:$QJ420, Calculations!$I$8:$QJ$8, CD$3, Calculations!$I$10:$QJ$10, CD$4)</f>
        <v>70962.231159000017</v>
      </c>
      <c r="CE77" s="45">
        <f ca="1">SUMIFS(Calculations!$I420:$QJ420, Calculations!$I$8:$QJ$8, CE$3, Calculations!$I$10:$QJ$10, CE$4)</f>
        <v>70962.231159000017</v>
      </c>
      <c r="CF77" s="45">
        <f ca="1">SUMIFS(Calculations!$I420:$QJ420, Calculations!$I$8:$QJ$8, CF$3, Calculations!$I$10:$QJ$10, CF$4)</f>
        <v>70962.231159000017</v>
      </c>
      <c r="CG77" s="45">
        <f ca="1">SUMIFS(Calculations!$I420:$QJ420, Calculations!$I$8:$QJ$8, CG$3, Calculations!$I$10:$QJ$10, CG$4)</f>
        <v>70962.231159000017</v>
      </c>
      <c r="CH77" s="45">
        <f ca="1">SUMIFS(Calculations!$I420:$QJ420, Calculations!$I$8:$QJ$8, CH$3, Calculations!$I$10:$QJ$10, CH$4)</f>
        <v>71007.790355408375</v>
      </c>
      <c r="CI77" s="45">
        <f ca="1">SUMIFS(Calculations!$I420:$QJ420, Calculations!$I$8:$QJ$8, CI$3, Calculations!$I$10:$QJ$10, CI$4)</f>
        <v>71007.790355408375</v>
      </c>
      <c r="CJ77" s="45">
        <f ca="1">SUMIFS(Calculations!$I420:$QJ420, Calculations!$I$8:$QJ$8, CJ$3, Calculations!$I$10:$QJ$10, CJ$4)</f>
        <v>71007.790355408375</v>
      </c>
      <c r="CK77" s="45">
        <f ca="1">SUMIFS(Calculations!$I420:$QJ420, Calculations!$I$8:$QJ$8, CK$3, Calculations!$I$10:$QJ$10, CK$4)</f>
        <v>71007.790355408375</v>
      </c>
      <c r="CL77" s="45">
        <f ca="1">SUMIFS(Calculations!$I420:$QJ420, Calculations!$I$8:$QJ$8, CL$3, Calculations!$I$10:$QJ$10, CL$4)</f>
        <v>71007.790355408375</v>
      </c>
      <c r="CM77" s="45">
        <f ca="1">SUMIFS(Calculations!$I420:$QJ420, Calculations!$I$8:$QJ$8, CM$3, Calculations!$I$10:$QJ$10, CM$4)</f>
        <v>71007.790355408375</v>
      </c>
      <c r="CN77" s="45">
        <f ca="1">SUMIFS(Calculations!$I420:$QJ420, Calculations!$I$8:$QJ$8, CN$3, Calculations!$I$10:$QJ$10, CN$4)</f>
        <v>71007.790355408375</v>
      </c>
      <c r="CO77" s="45">
        <f ca="1">SUMIFS(Calculations!$I420:$QJ420, Calculations!$I$8:$QJ$8, CO$3, Calculations!$I$10:$QJ$10, CO$4)</f>
        <v>71007.790355408375</v>
      </c>
      <c r="CP77" s="45">
        <f ca="1">SUMIFS(Calculations!$I420:$QJ420, Calculations!$I$8:$QJ$8, CP$3, Calculations!$I$10:$QJ$10, CP$4)</f>
        <v>71007.790355408375</v>
      </c>
      <c r="CQ77" s="45">
        <f ca="1">SUMIFS(Calculations!$I420:$QJ420, Calculations!$I$8:$QJ$8, CQ$3, Calculations!$I$10:$QJ$10, CQ$4)</f>
        <v>71007.790355408375</v>
      </c>
      <c r="CR77" s="45">
        <f ca="1">SUMIFS(Calculations!$I420:$QJ420, Calculations!$I$8:$QJ$8, CR$3, Calculations!$I$10:$QJ$10, CR$4)</f>
        <v>71007.790355408375</v>
      </c>
      <c r="CS77" s="45">
        <f ca="1">SUMIFS(Calculations!$I420:$QJ420, Calculations!$I$8:$QJ$8, CS$3, Calculations!$I$10:$QJ$10, CS$4)</f>
        <v>71007.790355408375</v>
      </c>
      <c r="CT77" s="45">
        <f ca="1">SUMIFS(Calculations!$I420:$QJ420, Calculations!$I$8:$QJ$8, CT$3, Calculations!$I$10:$QJ$10, CT$4)</f>
        <v>71007.790355408375</v>
      </c>
      <c r="CU77" s="45">
        <f ca="1">SUMIFS(Calculations!$I420:$QJ420, Calculations!$I$8:$QJ$8, CU$3, Calculations!$I$10:$QJ$10, CU$4)</f>
        <v>71007.790355408375</v>
      </c>
      <c r="CV77" s="45">
        <f ca="1">SUMIFS(Calculations!$I420:$QJ420, Calculations!$I$8:$QJ$8, CV$3, Calculations!$I$10:$QJ$10, CV$4)</f>
        <v>71007.790355408375</v>
      </c>
      <c r="CW77" s="45">
        <f ca="1">SUMIFS(Calculations!$I420:$QJ420, Calculations!$I$8:$QJ$8, CW$3, Calculations!$I$10:$QJ$10, CW$4)</f>
        <v>71007.790355408375</v>
      </c>
      <c r="CX77" s="45">
        <f ca="1">SUMIFS(Calculations!$I420:$QJ420, Calculations!$I$8:$QJ$8, CX$3, Calculations!$I$10:$QJ$10, CX$4)</f>
        <v>71007.790355408375</v>
      </c>
      <c r="CY77" s="45">
        <f ca="1">SUMIFS(Calculations!$I420:$QJ420, Calculations!$I$8:$QJ$8, CY$3, Calculations!$I$10:$QJ$10, CY$4)</f>
        <v>71007.790355408375</v>
      </c>
      <c r="CZ77" s="45">
        <f ca="1">SUMIFS(Calculations!$I420:$QJ420, Calculations!$I$8:$QJ$8, CZ$3, Calculations!$I$10:$QJ$10, CZ$4)</f>
        <v>71007.790355408375</v>
      </c>
      <c r="DA77" s="45">
        <f ca="1">SUMIFS(Calculations!$I420:$QJ420, Calculations!$I$8:$QJ$8, DA$3, Calculations!$I$10:$QJ$10, DA$4)</f>
        <v>71007.790355408375</v>
      </c>
      <c r="DB77" s="45">
        <f ca="1">SUMIFS(Calculations!$I420:$QJ420, Calculations!$I$8:$QJ$8, DB$3, Calculations!$I$10:$QJ$10, DB$4)</f>
        <v>71007.790355408375</v>
      </c>
      <c r="DC77" s="45">
        <f ca="1">SUMIFS(Calculations!$I420:$QJ420, Calculations!$I$8:$QJ$8, DC$3, Calculations!$I$10:$QJ$10, DC$4)</f>
        <v>71007.790355408375</v>
      </c>
      <c r="DD77" s="45">
        <f ca="1">SUMIFS(Calculations!$I420:$QJ420, Calculations!$I$8:$QJ$8, DD$3, Calculations!$I$10:$QJ$10, DD$4)</f>
        <v>71007.790355408375</v>
      </c>
      <c r="DE77" s="45">
        <f ca="1">SUMIFS(Calculations!$I420:$QJ420, Calculations!$I$8:$QJ$8, DE$3, Calculations!$I$10:$QJ$10, DE$4)</f>
        <v>71007.790355408375</v>
      </c>
      <c r="DF77" s="45">
        <f ca="1">SUMIFS(Calculations!$I420:$QJ420, Calculations!$I$8:$QJ$8, DF$3, Calculations!$I$10:$QJ$10, DF$4)</f>
        <v>71007.790355408375</v>
      </c>
      <c r="DG77" s="45">
        <f ca="1">SUMIFS(Calculations!$I420:$QJ420, Calculations!$I$8:$QJ$8, DG$3, Calculations!$I$10:$QJ$10, DG$4)</f>
        <v>71007.790355408375</v>
      </c>
      <c r="DH77" s="45">
        <f ca="1">SUMIFS(Calculations!$I420:$QJ420, Calculations!$I$8:$QJ$8, DH$3, Calculations!$I$10:$QJ$10, DH$4)</f>
        <v>71007.790355408375</v>
      </c>
      <c r="DI77" s="45">
        <f ca="1">SUMIFS(Calculations!$I420:$QJ420, Calculations!$I$8:$QJ$8, DI$3, Calculations!$I$10:$QJ$10, DI$4)</f>
        <v>71007.790355408375</v>
      </c>
      <c r="DJ77" s="45">
        <f ca="1">SUMIFS(Calculations!$I420:$QJ420, Calculations!$I$8:$QJ$8, DJ$3, Calculations!$I$10:$QJ$10, DJ$4)</f>
        <v>71007.790355408375</v>
      </c>
      <c r="DK77" s="45">
        <f ca="1">SUMIFS(Calculations!$I420:$QJ420, Calculations!$I$8:$QJ$8, DK$3, Calculations!$I$10:$QJ$10, DK$4)</f>
        <v>71007.790355408375</v>
      </c>
      <c r="DL77" s="45"/>
      <c r="DM77" s="45"/>
      <c r="DN77" s="45"/>
      <c r="DO77" s="45"/>
      <c r="DP77" s="45"/>
      <c r="DQ77" s="45"/>
      <c r="DR77" s="45"/>
      <c r="DS77" s="45"/>
      <c r="DT77" s="45"/>
      <c r="DU77" s="45"/>
      <c r="DV77" s="45"/>
      <c r="DW77" s="45"/>
      <c r="DX77" s="45"/>
      <c r="DY77" s="45"/>
      <c r="DZ77" s="45"/>
      <c r="EA77" s="45"/>
      <c r="EB77" s="45"/>
      <c r="EC77" s="45"/>
      <c r="ED77" s="45"/>
      <c r="EE77" s="45"/>
      <c r="EF77" s="45"/>
      <c r="EG77" s="45"/>
      <c r="EH77" s="45"/>
      <c r="EI77" s="45"/>
      <c r="EJ77" s="45"/>
      <c r="EK77" s="45"/>
      <c r="EL77" s="45"/>
      <c r="EM77" s="45"/>
      <c r="EN77" s="45"/>
      <c r="EO77" s="45"/>
      <c r="EP77" s="45"/>
      <c r="EQ77" s="45"/>
      <c r="ER77" s="45"/>
      <c r="ES77" s="45"/>
      <c r="ET77" s="45"/>
      <c r="EU77" s="45"/>
      <c r="EV77" s="45"/>
      <c r="EW77" s="45"/>
      <c r="EX77" s="45"/>
      <c r="EY77" s="45"/>
      <c r="EZ77" s="45"/>
      <c r="FA77" s="45"/>
    </row>
    <row r="78" spans="1:157" ht="15" customHeight="1">
      <c r="C78" s="75" t="str">
        <f>Calculations!C421</f>
        <v>add: Senior Debt Interest Expense</v>
      </c>
      <c r="E78" s="50" t="str">
        <f>Calculations!E421</f>
        <v>EUR</v>
      </c>
      <c r="G78" s="198">
        <f t="shared" si="140"/>
        <v>4404775.440105631</v>
      </c>
      <c r="H78" s="45">
        <f>SUMIFS(Calculations!$I421:$QJ421, Calculations!$I$8:$QJ$8, H$3, Calculations!$I$10:$QJ$10, H$4)</f>
        <v>0</v>
      </c>
      <c r="I78" s="45">
        <f>SUMIFS(Calculations!$I421:$QJ421, Calculations!$I$8:$QJ$8, I$3, Calculations!$I$10:$QJ$10, I$4)</f>
        <v>0</v>
      </c>
      <c r="J78" s="45">
        <f>SUMIFS(Calculations!$I421:$QJ421, Calculations!$I$8:$QJ$8, J$3, Calculations!$I$10:$QJ$10, J$4)</f>
        <v>0</v>
      </c>
      <c r="K78" s="45">
        <f>SUMIFS(Calculations!$I421:$QJ421, Calculations!$I$8:$QJ$8, K$3, Calculations!$I$10:$QJ$10, K$4)</f>
        <v>0</v>
      </c>
      <c r="L78" s="45">
        <f>SUMIFS(Calculations!$I421:$QJ421, Calculations!$I$8:$QJ$8, L$3, Calculations!$I$10:$QJ$10, L$4)</f>
        <v>0</v>
      </c>
      <c r="M78" s="45">
        <f>SUMIFS(Calculations!$I421:$QJ421, Calculations!$I$8:$QJ$8, M$3, Calculations!$I$10:$QJ$10, M$4)</f>
        <v>0</v>
      </c>
      <c r="N78" s="45">
        <f>SUMIFS(Calculations!$I421:$QJ421, Calculations!$I$8:$QJ$8, N$3, Calculations!$I$10:$QJ$10, N$4)</f>
        <v>0</v>
      </c>
      <c r="O78" s="45">
        <f>SUMIFS(Calculations!$I421:$QJ421, Calculations!$I$8:$QJ$8, O$3, Calculations!$I$10:$QJ$10, O$4)</f>
        <v>0</v>
      </c>
      <c r="P78" s="45">
        <f>SUMIFS(Calculations!$I421:$QJ421, Calculations!$I$8:$QJ$8, P$3, Calculations!$I$10:$QJ$10, P$4)</f>
        <v>104772.49331850406</v>
      </c>
      <c r="Q78" s="45">
        <f>SUMIFS(Calculations!$I421:$QJ421, Calculations!$I$8:$QJ$8, Q$3, Calculations!$I$10:$QJ$10, Q$4)</f>
        <v>104663.04515653195</v>
      </c>
      <c r="R78" s="45">
        <f>SUMIFS(Calculations!$I421:$QJ421, Calculations!$I$8:$QJ$8, R$3, Calculations!$I$10:$QJ$10, R$4)</f>
        <v>103768.38855725965</v>
      </c>
      <c r="S78" s="45">
        <f>SUMIFS(Calculations!$I421:$QJ421, Calculations!$I$8:$QJ$8, S$3, Calculations!$I$10:$QJ$10, S$4)</f>
        <v>102861.37396160373</v>
      </c>
      <c r="T78" s="45">
        <f>SUMIFS(Calculations!$I421:$QJ421, Calculations!$I$8:$QJ$8, T$3, Calculations!$I$10:$QJ$10, T$4)</f>
        <v>101941.83066711287</v>
      </c>
      <c r="U78" s="45">
        <f>SUMIFS(Calculations!$I421:$QJ421, Calculations!$I$8:$QJ$8, U$3, Calculations!$I$10:$QJ$10, U$4)</f>
        <v>101009.58561340274</v>
      </c>
      <c r="V78" s="45">
        <f>SUMIFS(Calculations!$I421:$QJ421, Calculations!$I$8:$QJ$8, V$3, Calculations!$I$10:$QJ$10, V$4)</f>
        <v>100064.46334958568</v>
      </c>
      <c r="W78" s="45">
        <f>SUMIFS(Calculations!$I421:$QJ421, Calculations!$I$8:$QJ$8, W$3, Calculations!$I$10:$QJ$10, W$4)</f>
        <v>99106.286001250352</v>
      </c>
      <c r="X78" s="45">
        <f>SUMIFS(Calculations!$I421:$QJ421, Calculations!$I$8:$QJ$8, X$3, Calculations!$I$10:$QJ$10, X$4)</f>
        <v>98134.873236985397</v>
      </c>
      <c r="Y78" s="45">
        <f>SUMIFS(Calculations!$I421:$QJ421, Calculations!$I$8:$QJ$8, Y$3, Calculations!$I$10:$QJ$10, Y$4)</f>
        <v>97150.04223444048</v>
      </c>
      <c r="Z78" s="45">
        <f>SUMIFS(Calculations!$I421:$QJ421, Calculations!$I$8:$QJ$8, Z$3, Calculations!$I$10:$QJ$10, Z$4)</f>
        <v>96151.607645918746</v>
      </c>
      <c r="AA78" s="45">
        <f>SUMIFS(Calculations!$I421:$QJ421, Calculations!$I$8:$QJ$8, AA$3, Calculations!$I$10:$QJ$10, AA$4)</f>
        <v>95139.381563493967</v>
      </c>
      <c r="AB78" s="45">
        <f>SUMIFS(Calculations!$I421:$QJ421, Calculations!$I$8:$QJ$8, AB$3, Calculations!$I$10:$QJ$10, AB$4)</f>
        <v>94113.173483645616</v>
      </c>
      <c r="AC78" s="45">
        <f>SUMIFS(Calculations!$I421:$QJ421, Calculations!$I$8:$QJ$8, AC$3, Calculations!$I$10:$QJ$10, AC$4)</f>
        <v>93072.7902714058</v>
      </c>
      <c r="AD78" s="45">
        <f>SUMIFS(Calculations!$I421:$QJ421, Calculations!$I$8:$QJ$8, AD$3, Calculations!$I$10:$QJ$10, AD$4)</f>
        <v>92018.036124010658</v>
      </c>
      <c r="AE78" s="45">
        <f>SUMIFS(Calculations!$I421:$QJ421, Calculations!$I$8:$QJ$8, AE$3, Calculations!$I$10:$QJ$10, AE$4)</f>
        <v>90948.712534049846</v>
      </c>
      <c r="AF78" s="45">
        <f>SUMIFS(Calculations!$I421:$QJ421, Calculations!$I$8:$QJ$8, AF$3, Calculations!$I$10:$QJ$10, AF$4)</f>
        <v>89864.618252106899</v>
      </c>
      <c r="AG78" s="45">
        <f>SUMIFS(Calculations!$I421:$QJ421, Calculations!$I$8:$QJ$8, AG$3, Calculations!$I$10:$QJ$10, AG$4)</f>
        <v>88765.549248883617</v>
      </c>
      <c r="AH78" s="45">
        <f>SUMIFS(Calculations!$I421:$QJ421, Calculations!$I$8:$QJ$8, AH$3, Calculations!$I$10:$QJ$10, AH$4)</f>
        <v>87651.298676801147</v>
      </c>
      <c r="AI78" s="45">
        <f>SUMIFS(Calculations!$I421:$QJ421, Calculations!$I$8:$QJ$8, AI$3, Calculations!$I$10:$QJ$10, AI$4)</f>
        <v>86521.656831070868</v>
      </c>
      <c r="AJ78" s="45">
        <f>SUMIFS(Calculations!$I421:$QJ421, Calculations!$I$8:$QJ$8, AJ$3, Calculations!$I$10:$QJ$10, AJ$4)</f>
        <v>85376.411110227316</v>
      </c>
      <c r="AK78" s="45">
        <f>SUMIFS(Calculations!$I421:$QJ421, Calculations!$I$8:$QJ$8, AK$3, Calculations!$I$10:$QJ$10, AK$4)</f>
        <v>84215.345976116136</v>
      </c>
      <c r="AL78" s="45">
        <f>SUMIFS(Calculations!$I421:$QJ421, Calculations!$I$8:$QJ$8, AL$3, Calculations!$I$10:$QJ$10, AL$4)</f>
        <v>83038.242913329144</v>
      </c>
      <c r="AM78" s="45">
        <f>SUMIFS(Calculations!$I421:$QJ421, Calculations!$I$8:$QJ$8, AM$3, Calculations!$I$10:$QJ$10, AM$4)</f>
        <v>81844.88038807924</v>
      </c>
      <c r="AN78" s="45">
        <f>SUMIFS(Calculations!$I421:$QJ421, Calculations!$I$8:$QJ$8, AN$3, Calculations!$I$10:$QJ$10, AN$4)</f>
        <v>80635.033806507243</v>
      </c>
      <c r="AO78" s="45">
        <f>SUMIFS(Calculations!$I421:$QJ421, Calculations!$I$8:$QJ$8, AO$3, Calculations!$I$10:$QJ$10, AO$4)</f>
        <v>79408.475472412596</v>
      </c>
      <c r="AP78" s="45">
        <f>SUMIFS(Calculations!$I421:$QJ421, Calculations!$I$8:$QJ$8, AP$3, Calculations!$I$10:$QJ$10, AP$4)</f>
        <v>78164.974544400524</v>
      </c>
      <c r="AQ78" s="45">
        <f>SUMIFS(Calculations!$I421:$QJ421, Calculations!$I$8:$QJ$8, AQ$3, Calculations!$I$10:$QJ$10, AQ$4)</f>
        <v>76904.296992436997</v>
      </c>
      <c r="AR78" s="45">
        <f>SUMIFS(Calculations!$I421:$QJ421, Calculations!$I$8:$QJ$8, AR$3, Calculations!$I$10:$QJ$10, AR$4)</f>
        <v>75626.205553803753</v>
      </c>
      <c r="AS78" s="45">
        <f>SUMIFS(Calculations!$I421:$QJ421, Calculations!$I$8:$QJ$8, AS$3, Calculations!$I$10:$QJ$10, AS$4)</f>
        <v>74330.459688444796</v>
      </c>
      <c r="AT78" s="45">
        <f>SUMIFS(Calculations!$I421:$QJ421, Calculations!$I$8:$QJ$8, AT$3, Calculations!$I$10:$QJ$10, AT$4)</f>
        <v>73016.815533696135</v>
      </c>
      <c r="AU78" s="45">
        <f>SUMIFS(Calculations!$I421:$QJ421, Calculations!$I$8:$QJ$8, AU$3, Calculations!$I$10:$QJ$10, AU$4)</f>
        <v>71685.025858390276</v>
      </c>
      <c r="AV78" s="45">
        <f>SUMIFS(Calculations!$I421:$QJ421, Calculations!$I$8:$QJ$8, AV$3, Calculations!$I$10:$QJ$10, AV$4)</f>
        <v>70334.840016326663</v>
      </c>
      <c r="AW78" s="45">
        <f>SUMIFS(Calculations!$I421:$QJ421, Calculations!$I$8:$QJ$8, AW$3, Calculations!$I$10:$QJ$10, AW$4)</f>
        <v>68966.003899099393</v>
      </c>
      <c r="AX78" s="45">
        <f>SUMIFS(Calculations!$I421:$QJ421, Calculations!$I$8:$QJ$8, AX$3, Calculations!$I$10:$QJ$10, AX$4)</f>
        <v>67578.259888273373</v>
      </c>
      <c r="AY78" s="45">
        <f>SUMIFS(Calculations!$I421:$QJ421, Calculations!$I$8:$QJ$8, AY$3, Calculations!$I$10:$QJ$10, AY$4)</f>
        <v>66171.346806899994</v>
      </c>
      <c r="AZ78" s="45">
        <f>SUMIFS(Calculations!$I421:$QJ421, Calculations!$I$8:$QJ$8, AZ$3, Calculations!$I$10:$QJ$10, AZ$4)</f>
        <v>64744.999870362721</v>
      </c>
      <c r="BA78" s="45">
        <f>SUMIFS(Calculations!$I421:$QJ421, Calculations!$I$8:$QJ$8, BA$3, Calculations!$I$10:$QJ$10, BA$4)</f>
        <v>63298.950636544207</v>
      </c>
      <c r="BB78" s="45">
        <f>SUMIFS(Calculations!$I421:$QJ421, Calculations!$I$8:$QJ$8, BB$3, Calculations!$I$10:$QJ$10, BB$4)</f>
        <v>61832.926955304669</v>
      </c>
      <c r="BC78" s="45">
        <f>SUMIFS(Calculations!$I421:$QJ421, Calculations!$I$8:$QJ$8, BC$3, Calculations!$I$10:$QJ$10, BC$4)</f>
        <v>60346.652917262574</v>
      </c>
      <c r="BD78" s="45">
        <f>SUMIFS(Calculations!$I421:$QJ421, Calculations!$I$8:$QJ$8, BD$3, Calculations!$I$10:$QJ$10, BD$4)</f>
        <v>58839.848801867774</v>
      </c>
      <c r="BE78" s="45">
        <f>SUMIFS(Calculations!$I421:$QJ421, Calculations!$I$8:$QJ$8, BE$3, Calculations!$I$10:$QJ$10, BE$4)</f>
        <v>57312.231024757421</v>
      </c>
      <c r="BF78" s="45">
        <f>SUMIFS(Calculations!$I421:$QJ421, Calculations!$I$8:$QJ$8, BF$3, Calculations!$I$10:$QJ$10, BF$4)</f>
        <v>55763.512084384638</v>
      </c>
      <c r="BG78" s="45">
        <f>SUMIFS(Calculations!$I421:$QJ421, Calculations!$I$8:$QJ$8, BG$3, Calculations!$I$10:$QJ$10, BG$4)</f>
        <v>54193.400507910017</v>
      </c>
      <c r="BH78" s="45">
        <f>SUMIFS(Calculations!$I421:$QJ421, Calculations!$I$8:$QJ$8, BH$3, Calculations!$I$10:$QJ$10, BH$4)</f>
        <v>52601.60079634568</v>
      </c>
      <c r="BI78" s="45">
        <f>SUMIFS(Calculations!$I421:$QJ421, Calculations!$I$8:$QJ$8, BI$3, Calculations!$I$10:$QJ$10, BI$4)</f>
        <v>50987.813368941628</v>
      </c>
      <c r="BJ78" s="45">
        <f>SUMIFS(Calculations!$I421:$QJ421, Calculations!$I$8:$QJ$8, BJ$3, Calculations!$I$10:$QJ$10, BJ$4)</f>
        <v>49351.734506803863</v>
      </c>
      <c r="BK78" s="45">
        <f>SUMIFS(Calculations!$I421:$QJ421, Calculations!$I$8:$QJ$8, BK$3, Calculations!$I$10:$QJ$10, BK$4)</f>
        <v>47693.056295733746</v>
      </c>
      <c r="BL78" s="45">
        <f>SUMIFS(Calculations!$I421:$QJ421, Calculations!$I$8:$QJ$8, BL$3, Calculations!$I$10:$QJ$10, BL$4)</f>
        <v>46011.466568277756</v>
      </c>
      <c r="BM78" s="45">
        <f>SUMIFS(Calculations!$I421:$QJ421, Calculations!$I$8:$QJ$8, BM$3, Calculations!$I$10:$QJ$10, BM$4)</f>
        <v>44306.648844976749</v>
      </c>
      <c r="BN78" s="45">
        <f>SUMIFS(Calculations!$I421:$QJ421, Calculations!$I$8:$QJ$8, BN$3, Calculations!$I$10:$QJ$10, BN$4)</f>
        <v>42578.282274803794</v>
      </c>
      <c r="BO78" s="45">
        <f>SUMIFS(Calculations!$I421:$QJ421, Calculations!$I$8:$QJ$8, BO$3, Calculations!$I$10:$QJ$10, BO$4)</f>
        <v>40826.041574779105</v>
      </c>
      <c r="BP78" s="45">
        <f>SUMIFS(Calculations!$I421:$QJ421, Calculations!$I$8:$QJ$8, BP$3, Calculations!$I$10:$QJ$10, BP$4)</f>
        <v>39049.59696875103</v>
      </c>
      <c r="BQ78" s="45">
        <f>SUMIFS(Calculations!$I421:$QJ421, Calculations!$I$8:$QJ$8, BQ$3, Calculations!$I$10:$QJ$10, BQ$4)</f>
        <v>37248.614125331289</v>
      </c>
      <c r="BR78" s="45">
        <f>SUMIFS(Calculations!$I421:$QJ421, Calculations!$I$8:$QJ$8, BR$3, Calculations!$I$10:$QJ$10, BR$4)</f>
        <v>35422.754094972988</v>
      </c>
      <c r="BS78" s="45">
        <f>SUMIFS(Calculations!$I421:$QJ421, Calculations!$I$8:$QJ$8, BS$3, Calculations!$I$10:$QJ$10, BS$4)</f>
        <v>33571.67324617946</v>
      </c>
      <c r="BT78" s="45">
        <f>SUMIFS(Calculations!$I421:$QJ421, Calculations!$I$8:$QJ$8, BT$3, Calculations!$I$10:$QJ$10, BT$4)</f>
        <v>31695.0232008319</v>
      </c>
      <c r="BU78" s="45">
        <f>SUMIFS(Calculations!$I421:$QJ421, Calculations!$I$8:$QJ$8, BU$3, Calculations!$I$10:$QJ$10, BU$4)</f>
        <v>29792.450768623792</v>
      </c>
      <c r="BV78" s="45">
        <f>SUMIFS(Calculations!$I421:$QJ421, Calculations!$I$8:$QJ$8, BV$3, Calculations!$I$10:$QJ$10, BV$4)</f>
        <v>27863.59788058951</v>
      </c>
      <c r="BW78" s="45">
        <f>SUMIFS(Calculations!$I421:$QJ421, Calculations!$I$8:$QJ$8, BW$3, Calculations!$I$10:$QJ$10, BW$4)</f>
        <v>25908.1015217149</v>
      </c>
      <c r="BX78" s="45">
        <f>SUMIFS(Calculations!$I421:$QJ421, Calculations!$I$8:$QJ$8, BX$3, Calculations!$I$10:$QJ$10, BX$4)</f>
        <v>23925.593662616877</v>
      </c>
      <c r="BY78" s="45">
        <f>SUMIFS(Calculations!$I421:$QJ421, Calculations!$I$8:$QJ$8, BY$3, Calculations!$I$10:$QJ$10, BY$4)</f>
        <v>21915.701190279404</v>
      </c>
      <c r="BZ78" s="45">
        <f>SUMIFS(Calculations!$I421:$QJ421, Calculations!$I$8:$QJ$8, BZ$3, Calculations!$I$10:$QJ$10, BZ$4)</f>
        <v>19878.045837832648</v>
      </c>
      <c r="CA78" s="45">
        <f>SUMIFS(Calculations!$I421:$QJ421, Calculations!$I$8:$QJ$8, CA$3, Calculations!$I$10:$QJ$10, CA$4)</f>
        <v>17812.244113362212</v>
      </c>
      <c r="CB78" s="45">
        <f>SUMIFS(Calculations!$I421:$QJ421, Calculations!$I$8:$QJ$8, CB$3, Calculations!$I$10:$QJ$10, CB$4)</f>
        <v>15717.907227734959</v>
      </c>
      <c r="CC78" s="45">
        <f>SUMIFS(Calculations!$I421:$QJ421, Calculations!$I$8:$QJ$8, CC$3, Calculations!$I$10:$QJ$10, CC$4)</f>
        <v>13594.641021427933</v>
      </c>
      <c r="CD78" s="45">
        <f>SUMIFS(Calculations!$I421:$QJ421, Calculations!$I$8:$QJ$8, CD$3, Calculations!$I$10:$QJ$10, CD$4)</f>
        <v>11442.045890346522</v>
      </c>
      <c r="CE78" s="45">
        <f>SUMIFS(Calculations!$I421:$QJ421, Calculations!$I$8:$QJ$8, CE$3, Calculations!$I$10:$QJ$10, CE$4)</f>
        <v>9259.7167106179586</v>
      </c>
      <c r="CF78" s="45">
        <f>SUMIFS(Calculations!$I421:$QJ421, Calculations!$I$8:$QJ$8, CF$3, Calculations!$I$10:$QJ$10, CF$4)</f>
        <v>7047.242762345968</v>
      </c>
      <c r="CG78" s="45">
        <f>SUMIFS(Calculations!$I421:$QJ421, Calculations!$I$8:$QJ$8, CG$3, Calculations!$I$10:$QJ$10, CG$4)</f>
        <v>4804.2076523122514</v>
      </c>
      <c r="CH78" s="45">
        <f>SUMIFS(Calculations!$I421:$QJ421, Calculations!$I$8:$QJ$8, CH$3, Calculations!$I$10:$QJ$10, CH$4)</f>
        <v>2530.1892356102189</v>
      </c>
      <c r="CI78" s="45">
        <f>SUMIFS(Calculations!$I421:$QJ421, Calculations!$I$8:$QJ$8, CI$3, Calculations!$I$10:$QJ$10, CI$4)</f>
        <v>591.10078858662644</v>
      </c>
      <c r="CJ78" s="45">
        <f>SUMIFS(Calculations!$I421:$QJ421, Calculations!$I$8:$QJ$8, CJ$3, Calculations!$I$10:$QJ$10, CJ$4)</f>
        <v>0</v>
      </c>
      <c r="CK78" s="45">
        <f>SUMIFS(Calculations!$I421:$QJ421, Calculations!$I$8:$QJ$8, CK$3, Calculations!$I$10:$QJ$10, CK$4)</f>
        <v>0</v>
      </c>
      <c r="CL78" s="45">
        <f>SUMIFS(Calculations!$I421:$QJ421, Calculations!$I$8:$QJ$8, CL$3, Calculations!$I$10:$QJ$10, CL$4)</f>
        <v>0</v>
      </c>
      <c r="CM78" s="45">
        <f>SUMIFS(Calculations!$I421:$QJ421, Calculations!$I$8:$QJ$8, CM$3, Calculations!$I$10:$QJ$10, CM$4)</f>
        <v>0</v>
      </c>
      <c r="CN78" s="45">
        <f>SUMIFS(Calculations!$I421:$QJ421, Calculations!$I$8:$QJ$8, CN$3, Calculations!$I$10:$QJ$10, CN$4)</f>
        <v>0</v>
      </c>
      <c r="CO78" s="45">
        <f>SUMIFS(Calculations!$I421:$QJ421, Calculations!$I$8:$QJ$8, CO$3, Calculations!$I$10:$QJ$10, CO$4)</f>
        <v>0</v>
      </c>
      <c r="CP78" s="45">
        <f>SUMIFS(Calculations!$I421:$QJ421, Calculations!$I$8:$QJ$8, CP$3, Calculations!$I$10:$QJ$10, CP$4)</f>
        <v>0</v>
      </c>
      <c r="CQ78" s="45">
        <f>SUMIFS(Calculations!$I421:$QJ421, Calculations!$I$8:$QJ$8, CQ$3, Calculations!$I$10:$QJ$10, CQ$4)</f>
        <v>0</v>
      </c>
      <c r="CR78" s="45">
        <f>SUMIFS(Calculations!$I421:$QJ421, Calculations!$I$8:$QJ$8, CR$3, Calculations!$I$10:$QJ$10, CR$4)</f>
        <v>0</v>
      </c>
      <c r="CS78" s="45">
        <f>SUMIFS(Calculations!$I421:$QJ421, Calculations!$I$8:$QJ$8, CS$3, Calculations!$I$10:$QJ$10, CS$4)</f>
        <v>0</v>
      </c>
      <c r="CT78" s="45">
        <f>SUMIFS(Calculations!$I421:$QJ421, Calculations!$I$8:$QJ$8, CT$3, Calculations!$I$10:$QJ$10, CT$4)</f>
        <v>0</v>
      </c>
      <c r="CU78" s="45">
        <f>SUMIFS(Calculations!$I421:$QJ421, Calculations!$I$8:$QJ$8, CU$3, Calculations!$I$10:$QJ$10, CU$4)</f>
        <v>0</v>
      </c>
      <c r="CV78" s="45">
        <f>SUMIFS(Calculations!$I421:$QJ421, Calculations!$I$8:$QJ$8, CV$3, Calculations!$I$10:$QJ$10, CV$4)</f>
        <v>0</v>
      </c>
      <c r="CW78" s="45">
        <f>SUMIFS(Calculations!$I421:$QJ421, Calculations!$I$8:$QJ$8, CW$3, Calculations!$I$10:$QJ$10, CW$4)</f>
        <v>0</v>
      </c>
      <c r="CX78" s="45">
        <f>SUMIFS(Calculations!$I421:$QJ421, Calculations!$I$8:$QJ$8, CX$3, Calculations!$I$10:$QJ$10, CX$4)</f>
        <v>0</v>
      </c>
      <c r="CY78" s="45">
        <f>SUMIFS(Calculations!$I421:$QJ421, Calculations!$I$8:$QJ$8, CY$3, Calculations!$I$10:$QJ$10, CY$4)</f>
        <v>0</v>
      </c>
      <c r="CZ78" s="45">
        <f>SUMIFS(Calculations!$I421:$QJ421, Calculations!$I$8:$QJ$8, CZ$3, Calculations!$I$10:$QJ$10, CZ$4)</f>
        <v>0</v>
      </c>
      <c r="DA78" s="45">
        <f>SUMIFS(Calculations!$I421:$QJ421, Calculations!$I$8:$QJ$8, DA$3, Calculations!$I$10:$QJ$10, DA$4)</f>
        <v>0</v>
      </c>
      <c r="DB78" s="45">
        <f>SUMIFS(Calculations!$I421:$QJ421, Calculations!$I$8:$QJ$8, DB$3, Calculations!$I$10:$QJ$10, DB$4)</f>
        <v>0</v>
      </c>
      <c r="DC78" s="45">
        <f>SUMIFS(Calculations!$I421:$QJ421, Calculations!$I$8:$QJ$8, DC$3, Calculations!$I$10:$QJ$10, DC$4)</f>
        <v>0</v>
      </c>
      <c r="DD78" s="45">
        <f>SUMIFS(Calculations!$I421:$QJ421, Calculations!$I$8:$QJ$8, DD$3, Calculations!$I$10:$QJ$10, DD$4)</f>
        <v>0</v>
      </c>
      <c r="DE78" s="45">
        <f>SUMIFS(Calculations!$I421:$QJ421, Calculations!$I$8:$QJ$8, DE$3, Calculations!$I$10:$QJ$10, DE$4)</f>
        <v>0</v>
      </c>
      <c r="DF78" s="45">
        <f>SUMIFS(Calculations!$I421:$QJ421, Calculations!$I$8:$QJ$8, DF$3, Calculations!$I$10:$QJ$10, DF$4)</f>
        <v>0</v>
      </c>
      <c r="DG78" s="45">
        <f>SUMIFS(Calculations!$I421:$QJ421, Calculations!$I$8:$QJ$8, DG$3, Calculations!$I$10:$QJ$10, DG$4)</f>
        <v>0</v>
      </c>
      <c r="DH78" s="45">
        <f>SUMIFS(Calculations!$I421:$QJ421, Calculations!$I$8:$QJ$8, DH$3, Calculations!$I$10:$QJ$10, DH$4)</f>
        <v>0</v>
      </c>
      <c r="DI78" s="45">
        <f>SUMIFS(Calculations!$I421:$QJ421, Calculations!$I$8:$QJ$8, DI$3, Calculations!$I$10:$QJ$10, DI$4)</f>
        <v>0</v>
      </c>
      <c r="DJ78" s="45">
        <f>SUMIFS(Calculations!$I421:$QJ421, Calculations!$I$8:$QJ$8, DJ$3, Calculations!$I$10:$QJ$10, DJ$4)</f>
        <v>0</v>
      </c>
      <c r="DK78" s="45">
        <f>SUMIFS(Calculations!$I421:$QJ421, Calculations!$I$8:$QJ$8, DK$3, Calculations!$I$10:$QJ$10, DK$4)</f>
        <v>0</v>
      </c>
      <c r="DL78" s="45"/>
      <c r="DM78" s="45"/>
      <c r="DN78" s="45"/>
      <c r="DO78" s="45"/>
      <c r="DP78" s="45"/>
      <c r="DQ78" s="45"/>
      <c r="DR78" s="45"/>
      <c r="DS78" s="45"/>
      <c r="DT78" s="45"/>
      <c r="DU78" s="45"/>
      <c r="DV78" s="45"/>
      <c r="DW78" s="45"/>
      <c r="DX78" s="45"/>
      <c r="DY78" s="45"/>
      <c r="DZ78" s="45"/>
      <c r="EA78" s="45"/>
      <c r="EB78" s="45"/>
      <c r="EC78" s="45"/>
      <c r="ED78" s="45"/>
      <c r="EE78" s="45"/>
      <c r="EF78" s="45"/>
      <c r="EG78" s="45"/>
      <c r="EH78" s="45"/>
      <c r="EI78" s="45"/>
      <c r="EJ78" s="45"/>
      <c r="EK78" s="45"/>
      <c r="EL78" s="45"/>
      <c r="EM78" s="45"/>
      <c r="EN78" s="45"/>
      <c r="EO78" s="45"/>
      <c r="EP78" s="45"/>
      <c r="EQ78" s="45"/>
      <c r="ER78" s="45"/>
      <c r="ES78" s="45"/>
      <c r="ET78" s="45"/>
      <c r="EU78" s="45"/>
      <c r="EV78" s="45"/>
      <c r="EW78" s="45"/>
      <c r="EX78" s="45"/>
      <c r="EY78" s="45"/>
      <c r="EZ78" s="45"/>
      <c r="FA78" s="45"/>
    </row>
    <row r="79" spans="1:157" ht="15" customHeight="1">
      <c r="C79" s="75" t="str">
        <f>Calculations!C422</f>
        <v>add: Subordinated Debt Interest Expense</v>
      </c>
      <c r="E79" s="50" t="str">
        <f>Calculations!E422</f>
        <v>EUR</v>
      </c>
      <c r="G79" s="198">
        <f t="shared" si="140"/>
        <v>4759268.1644199742</v>
      </c>
      <c r="H79" s="45">
        <f>SUMIFS(Calculations!$I422:$QJ422, Calculations!$I$8:$QJ$8, H$3, Calculations!$I$10:$QJ$10, H$4)</f>
        <v>0</v>
      </c>
      <c r="I79" s="45">
        <f>SUMIFS(Calculations!$I422:$QJ422, Calculations!$I$8:$QJ$8, I$3, Calculations!$I$10:$QJ$10, I$4)</f>
        <v>0</v>
      </c>
      <c r="J79" s="45">
        <f>SUMIFS(Calculations!$I422:$QJ422, Calculations!$I$8:$QJ$8, J$3, Calculations!$I$10:$QJ$10, J$4)</f>
        <v>0</v>
      </c>
      <c r="K79" s="45">
        <f>SUMIFS(Calculations!$I422:$QJ422, Calculations!$I$8:$QJ$8, K$3, Calculations!$I$10:$QJ$10, K$4)</f>
        <v>0</v>
      </c>
      <c r="L79" s="45">
        <f>SUMIFS(Calculations!$I422:$QJ422, Calculations!$I$8:$QJ$8, L$3, Calculations!$I$10:$QJ$10, L$4)</f>
        <v>0</v>
      </c>
      <c r="M79" s="45">
        <f>SUMIFS(Calculations!$I422:$QJ422, Calculations!$I$8:$QJ$8, M$3, Calculations!$I$10:$QJ$10, M$4)</f>
        <v>0</v>
      </c>
      <c r="N79" s="45">
        <f>SUMIFS(Calculations!$I422:$QJ422, Calculations!$I$8:$QJ$8, N$3, Calculations!$I$10:$QJ$10, N$4)</f>
        <v>0</v>
      </c>
      <c r="O79" s="45">
        <f>SUMIFS(Calculations!$I422:$QJ422, Calculations!$I$8:$QJ$8, O$3, Calculations!$I$10:$QJ$10, O$4)</f>
        <v>0</v>
      </c>
      <c r="P79" s="45">
        <f>SUMIFS(Calculations!$I422:$QJ422, Calculations!$I$8:$QJ$8, P$3, Calculations!$I$10:$QJ$10, P$4)</f>
        <v>114916.54250000001</v>
      </c>
      <c r="Q79" s="45">
        <f>SUMIFS(Calculations!$I422:$QJ422, Calculations!$I$8:$QJ$8, Q$3, Calculations!$I$10:$QJ$10, Q$4)</f>
        <v>115003.55889769687</v>
      </c>
      <c r="R79" s="45">
        <f>SUMIFS(Calculations!$I422:$QJ422, Calculations!$I$8:$QJ$8, R$3, Calculations!$I$10:$QJ$10, R$4)</f>
        <v>114147.78642980225</v>
      </c>
      <c r="S79" s="45">
        <f>SUMIFS(Calculations!$I422:$QJ422, Calculations!$I$8:$QJ$8, S$3, Calculations!$I$10:$QJ$10, S$4)</f>
        <v>113660.73227115048</v>
      </c>
      <c r="T79" s="45">
        <f>SUMIFS(Calculations!$I422:$QJ422, Calculations!$I$8:$QJ$8, T$3, Calculations!$I$10:$QJ$10, T$4)</f>
        <v>113158.91988443739</v>
      </c>
      <c r="U79" s="45">
        <f>SUMIFS(Calculations!$I422:$QJ422, Calculations!$I$8:$QJ$8, U$3, Calculations!$I$10:$QJ$10, U$4)</f>
        <v>112641.90208059453</v>
      </c>
      <c r="V79" s="45">
        <f>SUMIFS(Calculations!$I422:$QJ422, Calculations!$I$8:$QJ$8, V$3, Calculations!$I$10:$QJ$10, V$4)</f>
        <v>112109.21812027742</v>
      </c>
      <c r="W79" s="45">
        <f>SUMIFS(Calculations!$I422:$QJ422, Calculations!$I$8:$QJ$8, W$3, Calculations!$I$10:$QJ$10, W$4)</f>
        <v>111560.39330327873</v>
      </c>
      <c r="X79" s="45">
        <f>SUMIFS(Calculations!$I422:$QJ422, Calculations!$I$8:$QJ$8, X$3, Calculations!$I$10:$QJ$10, X$4)</f>
        <v>110994.93854550019</v>
      </c>
      <c r="Y79" s="45">
        <f>SUMIFS(Calculations!$I422:$QJ422, Calculations!$I$8:$QJ$8, Y$3, Calculations!$I$10:$QJ$10, Y$4)</f>
        <v>110412.34994310616</v>
      </c>
      <c r="Z79" s="45">
        <f>SUMIFS(Calculations!$I422:$QJ422, Calculations!$I$8:$QJ$8, Z$3, Calculations!$I$10:$QJ$10, Z$4)</f>
        <v>109812.10832347101</v>
      </c>
      <c r="AA79" s="45">
        <f>SUMIFS(Calculations!$I422:$QJ422, Calculations!$I$8:$QJ$8, AA$3, Calculations!$I$10:$QJ$10, AA$4)</f>
        <v>109193.6787825193</v>
      </c>
      <c r="AB79" s="45">
        <f>SUMIFS(Calculations!$I422:$QJ422, Calculations!$I$8:$QJ$8, AB$3, Calculations!$I$10:$QJ$10, AB$4)</f>
        <v>108556.51020804721</v>
      </c>
      <c r="AC79" s="45">
        <f>SUMIFS(Calculations!$I422:$QJ422, Calculations!$I$8:$QJ$8, AC$3, Calculations!$I$10:$QJ$10, AC$4)</f>
        <v>107900.03478860002</v>
      </c>
      <c r="AD79" s="45">
        <f>SUMIFS(Calculations!$I422:$QJ422, Calculations!$I$8:$QJ$8, AD$3, Calculations!$I$10:$QJ$10, AD$4)</f>
        <v>107223.6675074682</v>
      </c>
      <c r="AE79" s="45">
        <f>SUMIFS(Calculations!$I422:$QJ422, Calculations!$I$8:$QJ$8, AE$3, Calculations!$I$10:$QJ$10, AE$4)</f>
        <v>106526.80562135078</v>
      </c>
      <c r="AF79" s="45">
        <f>SUMIFS(Calculations!$I422:$QJ422, Calculations!$I$8:$QJ$8, AF$3, Calculations!$I$10:$QJ$10, AF$4)</f>
        <v>105808.82812322211</v>
      </c>
      <c r="AG79" s="45">
        <f>SUMIFS(Calculations!$I422:$QJ422, Calculations!$I$8:$QJ$8, AG$3, Calculations!$I$10:$QJ$10, AG$4)</f>
        <v>105069.09518892266</v>
      </c>
      <c r="AH79" s="45">
        <f>SUMIFS(Calculations!$I422:$QJ422, Calculations!$I$8:$QJ$8, AH$3, Calculations!$I$10:$QJ$10, AH$4)</f>
        <v>104306.94760698098</v>
      </c>
      <c r="AI79" s="45">
        <f>SUMIFS(Calculations!$I422:$QJ422, Calculations!$I$8:$QJ$8, AI$3, Calculations!$I$10:$QJ$10, AI$4)</f>
        <v>103521.70619115891</v>
      </c>
      <c r="AJ79" s="45">
        <f>SUMIFS(Calculations!$I422:$QJ422, Calculations!$I$8:$QJ$8, AJ$3, Calculations!$I$10:$QJ$10, AJ$4)</f>
        <v>102712.67117519601</v>
      </c>
      <c r="AK79" s="45">
        <f>SUMIFS(Calculations!$I422:$QJ422, Calculations!$I$8:$QJ$8, AK$3, Calculations!$I$10:$QJ$10, AK$4)</f>
        <v>101879.12158921441</v>
      </c>
      <c r="AL79" s="45">
        <f>SUMIFS(Calculations!$I422:$QJ422, Calculations!$I$8:$QJ$8, AL$3, Calculations!$I$10:$QJ$10, AL$4)</f>
        <v>101020.31461722798</v>
      </c>
      <c r="AM79" s="45">
        <f>SUMIFS(Calculations!$I422:$QJ422, Calculations!$I$8:$QJ$8, AM$3, Calculations!$I$10:$QJ$10, AM$4)</f>
        <v>100135.4849351834</v>
      </c>
      <c r="AN79" s="45">
        <f>SUMIFS(Calculations!$I422:$QJ422, Calculations!$I$8:$QJ$8, AN$3, Calculations!$I$10:$QJ$10, AN$4)</f>
        <v>99223.844028943175</v>
      </c>
      <c r="AO79" s="45">
        <f>SUMIFS(Calculations!$I422:$QJ422, Calculations!$I$8:$QJ$8, AO$3, Calculations!$I$10:$QJ$10, AO$4)</f>
        <v>98284.57949160297</v>
      </c>
      <c r="AP79" s="45">
        <f>SUMIFS(Calculations!$I422:$QJ422, Calculations!$I$8:$QJ$8, AP$3, Calculations!$I$10:$QJ$10, AP$4)</f>
        <v>97316.854299516825</v>
      </c>
      <c r="AQ79" s="45">
        <f>SUMIFS(Calculations!$I422:$QJ422, Calculations!$I$8:$QJ$8, AQ$3, Calculations!$I$10:$QJ$10, AQ$4)</f>
        <v>96319.806066385281</v>
      </c>
      <c r="AR79" s="45">
        <f>SUMIFS(Calculations!$I422:$QJ422, Calculations!$I$8:$QJ$8, AR$3, Calculations!$I$10:$QJ$10, AR$4)</f>
        <v>95292.546274741617</v>
      </c>
      <c r="AS79" s="45">
        <f>SUMIFS(Calculations!$I422:$QJ422, Calculations!$I$8:$QJ$8, AS$3, Calculations!$I$10:$QJ$10, AS$4)</f>
        <v>94234.159484151343</v>
      </c>
      <c r="AT79" s="45">
        <f>SUMIFS(Calculations!$I422:$QJ422, Calculations!$I$8:$QJ$8, AT$3, Calculations!$I$10:$QJ$10, AT$4)</f>
        <v>93143.702515419413</v>
      </c>
      <c r="AU79" s="45">
        <f>SUMIFS(Calculations!$I422:$QJ422, Calculations!$I$8:$QJ$8, AU$3, Calculations!$I$10:$QJ$10, AU$4)</f>
        <v>92020.203610077922</v>
      </c>
      <c r="AV79" s="45">
        <f>SUMIFS(Calculations!$I422:$QJ422, Calculations!$I$8:$QJ$8, AV$3, Calculations!$I$10:$QJ$10, AV$4)</f>
        <v>90862.661564405687</v>
      </c>
      <c r="AW79" s="45">
        <f>SUMIFS(Calculations!$I422:$QJ422, Calculations!$I$8:$QJ$8, AW$3, Calculations!$I$10:$QJ$10, AW$4)</f>
        <v>89670.044837207533</v>
      </c>
      <c r="AX79" s="45">
        <f>SUMIFS(Calculations!$I422:$QJ422, Calculations!$I$8:$QJ$8, AX$3, Calculations!$I$10:$QJ$10, AX$4)</f>
        <v>88441.290630558549</v>
      </c>
      <c r="AY79" s="45">
        <f>SUMIFS(Calculations!$I422:$QJ422, Calculations!$I$8:$QJ$8, AY$3, Calculations!$I$10:$QJ$10, AY$4)</f>
        <v>87175.303942693892</v>
      </c>
      <c r="AZ79" s="45">
        <f>SUMIFS(Calculations!$I422:$QJ422, Calculations!$I$8:$QJ$8, AZ$3, Calculations!$I$10:$QJ$10, AZ$4)</f>
        <v>85870.956592200237</v>
      </c>
      <c r="BA79" s="45">
        <f>SUMIFS(Calculations!$I422:$QJ422, Calculations!$I$8:$QJ$8, BA$3, Calculations!$I$10:$QJ$10, BA$4)</f>
        <v>84527.086212639289</v>
      </c>
      <c r="BB79" s="45">
        <f>SUMIFS(Calculations!$I422:$QJ422, Calculations!$I$8:$QJ$8, BB$3, Calculations!$I$10:$QJ$10, BB$4)</f>
        <v>83142.495216707262</v>
      </c>
      <c r="BC79" s="45">
        <f>SUMIFS(Calculations!$I422:$QJ422, Calculations!$I$8:$QJ$8, BC$3, Calculations!$I$10:$QJ$10, BC$4)</f>
        <v>81715.949729007494</v>
      </c>
      <c r="BD79" s="45">
        <f>SUMIFS(Calculations!$I422:$QJ422, Calculations!$I$8:$QJ$8, BD$3, Calculations!$I$10:$QJ$10, BD$4)</f>
        <v>80246.178486484947</v>
      </c>
      <c r="BE79" s="45">
        <f>SUMIFS(Calculations!$I422:$QJ422, Calculations!$I$8:$QJ$8, BE$3, Calculations!$I$10:$QJ$10, BE$4)</f>
        <v>78731.871705542726</v>
      </c>
      <c r="BF79" s="45">
        <f>SUMIFS(Calculations!$I422:$QJ422, Calculations!$I$8:$QJ$8, BF$3, Calculations!$I$10:$QJ$10, BF$4)</f>
        <v>77171.679914831155</v>
      </c>
      <c r="BG79" s="45">
        <f>SUMIFS(Calculations!$I422:$QJ422, Calculations!$I$8:$QJ$8, BG$3, Calculations!$I$10:$QJ$10, BG$4)</f>
        <v>75564.212752669249</v>
      </c>
      <c r="BH79" s="45">
        <f>SUMIFS(Calculations!$I422:$QJ422, Calculations!$I$8:$QJ$8, BH$3, Calculations!$I$10:$QJ$10, BH$4)</f>
        <v>73908.037728026684</v>
      </c>
      <c r="BI79" s="45">
        <f>SUMIFS(Calculations!$I422:$QJ422, Calculations!$I$8:$QJ$8, BI$3, Calculations!$I$10:$QJ$10, BI$4)</f>
        <v>72201.678943962397</v>
      </c>
      <c r="BJ79" s="45">
        <f>SUMIFS(Calculations!$I422:$QJ422, Calculations!$I$8:$QJ$8, BJ$3, Calculations!$I$10:$QJ$10, BJ$4)</f>
        <v>70443.6157823822</v>
      </c>
      <c r="BK79" s="45">
        <f>SUMIFS(Calculations!$I422:$QJ422, Calculations!$I$8:$QJ$8, BK$3, Calculations!$I$10:$QJ$10, BK$4)</f>
        <v>68632.281548942949</v>
      </c>
      <c r="BL79" s="45">
        <f>SUMIFS(Calculations!$I422:$QJ422, Calculations!$I$8:$QJ$8, BL$3, Calculations!$I$10:$QJ$10, BL$4)</f>
        <v>66766.062076896254</v>
      </c>
      <c r="BM79" s="45">
        <f>SUMIFS(Calculations!$I422:$QJ422, Calculations!$I$8:$QJ$8, BM$3, Calculations!$I$10:$QJ$10, BM$4)</f>
        <v>64843.294288627076</v>
      </c>
      <c r="BN79" s="45">
        <f>SUMIFS(Calculations!$I422:$QJ422, Calculations!$I$8:$QJ$8, BN$3, Calculations!$I$10:$QJ$10, BN$4)</f>
        <v>62862.26471360556</v>
      </c>
      <c r="BO79" s="45">
        <f>SUMIFS(Calculations!$I422:$QJ422, Calculations!$I$8:$QJ$8, BO$3, Calculations!$I$10:$QJ$10, BO$4)</f>
        <v>60821.207961431312</v>
      </c>
      <c r="BP79" s="45">
        <f>SUMIFS(Calculations!$I422:$QJ422, Calculations!$I$8:$QJ$8, BP$3, Calculations!$I$10:$QJ$10, BP$4)</f>
        <v>58718.305148609434</v>
      </c>
      <c r="BQ79" s="45">
        <f>SUMIFS(Calculations!$I422:$QJ422, Calculations!$I$8:$QJ$8, BQ$3, Calculations!$I$10:$QJ$10, BQ$4)</f>
        <v>56551.682277656233</v>
      </c>
      <c r="BR79" s="45">
        <f>SUMIFS(Calculations!$I422:$QJ422, Calculations!$I$8:$QJ$8, BR$3, Calculations!$I$10:$QJ$10, BR$4)</f>
        <v>54319.408567090279</v>
      </c>
      <c r="BS79" s="45">
        <f>SUMIFS(Calculations!$I422:$QJ422, Calculations!$I$8:$QJ$8, BS$3, Calculations!$I$10:$QJ$10, BS$4)</f>
        <v>52019.494730820479</v>
      </c>
      <c r="BT79" s="45">
        <f>SUMIFS(Calculations!$I422:$QJ422, Calculations!$I$8:$QJ$8, BT$3, Calculations!$I$10:$QJ$10, BT$4)</f>
        <v>49649.891205397857</v>
      </c>
      <c r="BU79" s="45">
        <f>SUMIFS(Calculations!$I422:$QJ422, Calculations!$I$8:$QJ$8, BU$3, Calculations!$I$10:$QJ$10, BU$4)</f>
        <v>47208.486323551406</v>
      </c>
      <c r="BV79" s="45">
        <f>SUMIFS(Calculations!$I422:$QJ422, Calculations!$I$8:$QJ$8, BV$3, Calculations!$I$10:$QJ$10, BV$4)</f>
        <v>44693.104432380132</v>
      </c>
      <c r="BW79" s="45">
        <f>SUMIFS(Calculations!$I422:$QJ422, Calculations!$I$8:$QJ$8, BW$3, Calculations!$I$10:$QJ$10, BW$4)</f>
        <v>42101.50395452448</v>
      </c>
      <c r="BX79" s="45">
        <f>SUMIFS(Calculations!$I422:$QJ422, Calculations!$I$8:$QJ$8, BX$3, Calculations!$I$10:$QJ$10, BX$4)</f>
        <v>39431.375390589317</v>
      </c>
      <c r="BY79" s="45">
        <f>SUMIFS(Calculations!$I422:$QJ422, Calculations!$I$8:$QJ$8, BY$3, Calculations!$I$10:$QJ$10, BY$4)</f>
        <v>36680.339261038345</v>
      </c>
      <c r="BZ79" s="45">
        <f>SUMIFS(Calculations!$I422:$QJ422, Calculations!$I$8:$QJ$8, BZ$3, Calculations!$I$10:$QJ$10, BZ$4)</f>
        <v>33845.943985725862</v>
      </c>
      <c r="CA79" s="45">
        <f>SUMIFS(Calculations!$I422:$QJ422, Calculations!$I$8:$QJ$8, CA$3, Calculations!$I$10:$QJ$10, CA$4)</f>
        <v>30925.663699176126</v>
      </c>
      <c r="CB79" s="45">
        <f>SUMIFS(Calculations!$I422:$QJ422, Calculations!$I$8:$QJ$8, CB$3, Calculations!$I$10:$QJ$10, CB$4)</f>
        <v>27916.895999663655</v>
      </c>
      <c r="CC79" s="45">
        <f>SUMIFS(Calculations!$I422:$QJ422, Calculations!$I$8:$QJ$8, CC$3, Calculations!$I$10:$QJ$10, CC$4)</f>
        <v>24816.959630088255</v>
      </c>
      <c r="CD79" s="45">
        <f>SUMIFS(Calculations!$I422:$QJ422, Calculations!$I$8:$QJ$8, CD$3, Calculations!$I$10:$QJ$10, CD$4)</f>
        <v>21623.092088578349</v>
      </c>
      <c r="CE79" s="45">
        <f>SUMIFS(Calculations!$I422:$QJ422, Calculations!$I$8:$QJ$8, CE$3, Calculations!$I$10:$QJ$10, CE$4)</f>
        <v>18332.447166693149</v>
      </c>
      <c r="CF79" s="45">
        <f>SUMIFS(Calculations!$I422:$QJ422, Calculations!$I$8:$QJ$8, CF$3, Calculations!$I$10:$QJ$10, CF$4)</f>
        <v>14942.092413029908</v>
      </c>
      <c r="CG79" s="45">
        <f>SUMIFS(Calculations!$I422:$QJ422, Calculations!$I$8:$QJ$8, CG$3, Calculations!$I$10:$QJ$10, CG$4)</f>
        <v>11449.006519975917</v>
      </c>
      <c r="CH79" s="45">
        <f>SUMIFS(Calculations!$I422:$QJ422, Calculations!$I$8:$QJ$8, CH$3, Calculations!$I$10:$QJ$10, CH$4)</f>
        <v>7850.0766312764972</v>
      </c>
      <c r="CI79" s="45">
        <f>SUMIFS(Calculations!$I422:$QJ422, Calculations!$I$8:$QJ$8, CI$3, Calculations!$I$10:$QJ$10, CI$4)</f>
        <v>4142.0955680195957</v>
      </c>
      <c r="CJ79" s="45">
        <f>SUMIFS(Calculations!$I422:$QJ422, Calculations!$I$8:$QJ$8, CJ$3, Calculations!$I$10:$QJ$10, CJ$4)</f>
        <v>321.7589705649479</v>
      </c>
      <c r="CK79" s="45">
        <f>SUMIFS(Calculations!$I422:$QJ422, Calculations!$I$8:$QJ$8, CK$3, Calculations!$I$10:$QJ$10, CK$4)</f>
        <v>-3614.3376461291741</v>
      </c>
      <c r="CL79" s="45">
        <f>SUMIFS(Calculations!$I422:$QJ422, Calculations!$I$8:$QJ$8, CL$3, Calculations!$I$10:$QJ$10, CL$4)</f>
        <v>-7669.7019264057453</v>
      </c>
      <c r="CM79" s="45">
        <f>SUMIFS(Calculations!$I422:$QJ422, Calculations!$I$8:$QJ$8, CM$3, Calculations!$I$10:$QJ$10, CM$4)</f>
        <v>-11847.947799738973</v>
      </c>
      <c r="CN79" s="45">
        <f>SUMIFS(Calculations!$I422:$QJ422, Calculations!$I$8:$QJ$8, CN$3, Calculations!$I$10:$QJ$10, CN$4)</f>
        <v>-16152.798701280073</v>
      </c>
      <c r="CO79" s="45">
        <f>SUMIFS(Calculations!$I422:$QJ422, Calculations!$I$8:$QJ$8, CO$3, Calculations!$I$10:$QJ$10, CO$4)</f>
        <v>-20588.090889988773</v>
      </c>
      <c r="CP79" s="45">
        <f>SUMIFS(Calculations!$I422:$QJ422, Calculations!$I$8:$QJ$8, CP$3, Calculations!$I$10:$QJ$10, CP$4)</f>
        <v>-25157.77686730753</v>
      </c>
      <c r="CQ79" s="45">
        <f>SUMIFS(Calculations!$I422:$QJ422, Calculations!$I$8:$QJ$8, CQ$3, Calculations!$I$10:$QJ$10, CQ$4)</f>
        <v>-29865.928899425024</v>
      </c>
      <c r="CR79" s="45">
        <f>SUMIFS(Calculations!$I422:$QJ422, Calculations!$I$8:$QJ$8, CR$3, Calculations!$I$10:$QJ$10, CR$4)</f>
        <v>-34716.742646267718</v>
      </c>
      <c r="CS79" s="45">
        <f>SUMIFS(Calculations!$I422:$QJ422, Calculations!$I$8:$QJ$8, CS$3, Calculations!$I$10:$QJ$10, CS$4)</f>
        <v>-39714.540900453489</v>
      </c>
      <c r="CT79" s="45">
        <f>SUMIFS(Calculations!$I422:$QJ422, Calculations!$I$8:$QJ$8, CT$3, Calculations!$I$10:$QJ$10, CT$4)</f>
        <v>-44863.777439539335</v>
      </c>
      <c r="CU79" s="45">
        <f>SUMIFS(Calculations!$I422:$QJ422, Calculations!$I$8:$QJ$8, CU$3, Calculations!$I$10:$QJ$10, CU$4)</f>
        <v>-50169.04099499603</v>
      </c>
      <c r="CV79" s="45">
        <f>SUMIFS(Calculations!$I422:$QJ422, Calculations!$I$8:$QJ$8, CV$3, Calculations!$I$10:$QJ$10, CV$4)</f>
        <v>-55635.059341446613</v>
      </c>
      <c r="CW79" s="45">
        <f>SUMIFS(Calculations!$I422:$QJ422, Calculations!$I$8:$QJ$8, CW$3, Calculations!$I$10:$QJ$10, CW$4)</f>
        <v>-61266.703509813007</v>
      </c>
      <c r="CX79" s="45">
        <f>SUMIFS(Calculations!$I422:$QJ422, Calculations!$I$8:$QJ$8, CX$3, Calculations!$I$10:$QJ$10, CX$4)</f>
        <v>-67068.992128125057</v>
      </c>
      <c r="CY79" s="45">
        <f>SUMIFS(Calculations!$I422:$QJ422, Calculations!$I$8:$QJ$8, CY$3, Calculations!$I$10:$QJ$10, CY$4)</f>
        <v>-73047.095893860591</v>
      </c>
      <c r="CZ79" s="45">
        <f>SUMIFS(Calculations!$I422:$QJ422, Calculations!$I$8:$QJ$8, CZ$3, Calculations!$I$10:$QJ$10, CZ$4)</f>
        <v>-79206.342181801665</v>
      </c>
      <c r="DA79" s="45">
        <f>SUMIFS(Calculations!$I422:$QJ422, Calculations!$I$8:$QJ$8, DA$3, Calculations!$I$10:$QJ$10, DA$4)</f>
        <v>-85552.219791513649</v>
      </c>
      <c r="DB79" s="45">
        <f>SUMIFS(Calculations!$I422:$QJ422, Calculations!$I$8:$QJ$8, DB$3, Calculations!$I$10:$QJ$10, DB$4)</f>
        <v>-92090.383838677517</v>
      </c>
      <c r="DC79" s="45">
        <f>SUMIFS(Calculations!$I422:$QJ422, Calculations!$I$8:$QJ$8, DC$3, Calculations!$I$10:$QJ$10, DC$4)</f>
        <v>-31751.1651817725</v>
      </c>
      <c r="DD79" s="45">
        <f>SUMIFS(Calculations!$I422:$QJ422, Calculations!$I$8:$QJ$8, DD$3, Calculations!$I$10:$QJ$10, DD$4)</f>
        <v>0</v>
      </c>
      <c r="DE79" s="45">
        <f>SUMIFS(Calculations!$I422:$QJ422, Calculations!$I$8:$QJ$8, DE$3, Calculations!$I$10:$QJ$10, DE$4)</f>
        <v>0</v>
      </c>
      <c r="DF79" s="45">
        <f>SUMIFS(Calculations!$I422:$QJ422, Calculations!$I$8:$QJ$8, DF$3, Calculations!$I$10:$QJ$10, DF$4)</f>
        <v>0</v>
      </c>
      <c r="DG79" s="45">
        <f>SUMIFS(Calculations!$I422:$QJ422, Calculations!$I$8:$QJ$8, DG$3, Calculations!$I$10:$QJ$10, DG$4)</f>
        <v>0</v>
      </c>
      <c r="DH79" s="45">
        <f>SUMIFS(Calculations!$I422:$QJ422, Calculations!$I$8:$QJ$8, DH$3, Calculations!$I$10:$QJ$10, DH$4)</f>
        <v>0</v>
      </c>
      <c r="DI79" s="45">
        <f>SUMIFS(Calculations!$I422:$QJ422, Calculations!$I$8:$QJ$8, DI$3, Calculations!$I$10:$QJ$10, DI$4)</f>
        <v>0</v>
      </c>
      <c r="DJ79" s="45">
        <f>SUMIFS(Calculations!$I422:$QJ422, Calculations!$I$8:$QJ$8, DJ$3, Calculations!$I$10:$QJ$10, DJ$4)</f>
        <v>0</v>
      </c>
      <c r="DK79" s="45">
        <f>SUMIFS(Calculations!$I422:$QJ422, Calculations!$I$8:$QJ$8, DK$3, Calculations!$I$10:$QJ$10, DK$4)</f>
        <v>0</v>
      </c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</row>
    <row r="80" spans="1:157" ht="15" customHeight="1">
      <c r="C80" s="97" t="str">
        <f>Calculations!C423</f>
        <v>less: Interest on Reserve Accounts</v>
      </c>
      <c r="D80" s="37"/>
      <c r="E80" s="43" t="str">
        <f>Calculations!E423</f>
        <v>EUR</v>
      </c>
      <c r="F80" s="37"/>
      <c r="G80" s="73">
        <f t="shared" si="140"/>
        <v>0</v>
      </c>
      <c r="H80" s="38">
        <f>SUMIFS(Calculations!$I423:$QJ423, Calculations!$I$8:$QJ$8, H$3, Calculations!$I$10:$QJ$10, H$4)</f>
        <v>0</v>
      </c>
      <c r="I80" s="38">
        <f>SUMIFS(Calculations!$I423:$QJ423, Calculations!$I$8:$QJ$8, I$3, Calculations!$I$10:$QJ$10, I$4)</f>
        <v>0</v>
      </c>
      <c r="J80" s="38">
        <f>SUMIFS(Calculations!$I423:$QJ423, Calculations!$I$8:$QJ$8, J$3, Calculations!$I$10:$QJ$10, J$4)</f>
        <v>0</v>
      </c>
      <c r="K80" s="38">
        <f>SUMIFS(Calculations!$I423:$QJ423, Calculations!$I$8:$QJ$8, K$3, Calculations!$I$10:$QJ$10, K$4)</f>
        <v>0</v>
      </c>
      <c r="L80" s="38">
        <f>SUMIFS(Calculations!$I423:$QJ423, Calculations!$I$8:$QJ$8, L$3, Calculations!$I$10:$QJ$10, L$4)</f>
        <v>0</v>
      </c>
      <c r="M80" s="38">
        <f>SUMIFS(Calculations!$I423:$QJ423, Calculations!$I$8:$QJ$8, M$3, Calculations!$I$10:$QJ$10, M$4)</f>
        <v>0</v>
      </c>
      <c r="N80" s="38">
        <f>SUMIFS(Calculations!$I423:$QJ423, Calculations!$I$8:$QJ$8, N$3, Calculations!$I$10:$QJ$10, N$4)</f>
        <v>0</v>
      </c>
      <c r="O80" s="38">
        <f>SUMIFS(Calculations!$I423:$QJ423, Calculations!$I$8:$QJ$8, O$3, Calculations!$I$10:$QJ$10, O$4)</f>
        <v>0</v>
      </c>
      <c r="P80" s="38">
        <f>SUMIFS(Calculations!$I423:$QJ423, Calculations!$I$8:$QJ$8, P$3, Calculations!$I$10:$QJ$10, P$4)</f>
        <v>0</v>
      </c>
      <c r="Q80" s="38">
        <f>SUMIFS(Calculations!$I423:$QJ423, Calculations!$I$8:$QJ$8, Q$3, Calculations!$I$10:$QJ$10, Q$4)</f>
        <v>0</v>
      </c>
      <c r="R80" s="38">
        <f>SUMIFS(Calculations!$I423:$QJ423, Calculations!$I$8:$QJ$8, R$3, Calculations!$I$10:$QJ$10, R$4)</f>
        <v>0</v>
      </c>
      <c r="S80" s="38">
        <f>SUMIFS(Calculations!$I423:$QJ423, Calculations!$I$8:$QJ$8, S$3, Calculations!$I$10:$QJ$10, S$4)</f>
        <v>0</v>
      </c>
      <c r="T80" s="38">
        <f>SUMIFS(Calculations!$I423:$QJ423, Calculations!$I$8:$QJ$8, T$3, Calculations!$I$10:$QJ$10, T$4)</f>
        <v>0</v>
      </c>
      <c r="U80" s="38">
        <f>SUMIFS(Calculations!$I423:$QJ423, Calculations!$I$8:$QJ$8, U$3, Calculations!$I$10:$QJ$10, U$4)</f>
        <v>0</v>
      </c>
      <c r="V80" s="38">
        <f>SUMIFS(Calculations!$I423:$QJ423, Calculations!$I$8:$QJ$8, V$3, Calculations!$I$10:$QJ$10, V$4)</f>
        <v>0</v>
      </c>
      <c r="W80" s="38">
        <f>SUMIFS(Calculations!$I423:$QJ423, Calculations!$I$8:$QJ$8, W$3, Calculations!$I$10:$QJ$10, W$4)</f>
        <v>0</v>
      </c>
      <c r="X80" s="38">
        <f>SUMIFS(Calculations!$I423:$QJ423, Calculations!$I$8:$QJ$8, X$3, Calculations!$I$10:$QJ$10, X$4)</f>
        <v>0</v>
      </c>
      <c r="Y80" s="38">
        <f>SUMIFS(Calculations!$I423:$QJ423, Calculations!$I$8:$QJ$8, Y$3, Calculations!$I$10:$QJ$10, Y$4)</f>
        <v>0</v>
      </c>
      <c r="Z80" s="38">
        <f>SUMIFS(Calculations!$I423:$QJ423, Calculations!$I$8:$QJ$8, Z$3, Calculations!$I$10:$QJ$10, Z$4)</f>
        <v>0</v>
      </c>
      <c r="AA80" s="38">
        <f>SUMIFS(Calculations!$I423:$QJ423, Calculations!$I$8:$QJ$8, AA$3, Calculations!$I$10:$QJ$10, AA$4)</f>
        <v>0</v>
      </c>
      <c r="AB80" s="38">
        <f>SUMIFS(Calculations!$I423:$QJ423, Calculations!$I$8:$QJ$8, AB$3, Calculations!$I$10:$QJ$10, AB$4)</f>
        <v>0</v>
      </c>
      <c r="AC80" s="38">
        <f>SUMIFS(Calculations!$I423:$QJ423, Calculations!$I$8:$QJ$8, AC$3, Calculations!$I$10:$QJ$10, AC$4)</f>
        <v>0</v>
      </c>
      <c r="AD80" s="38">
        <f>SUMIFS(Calculations!$I423:$QJ423, Calculations!$I$8:$QJ$8, AD$3, Calculations!$I$10:$QJ$10, AD$4)</f>
        <v>0</v>
      </c>
      <c r="AE80" s="38">
        <f>SUMIFS(Calculations!$I423:$QJ423, Calculations!$I$8:$QJ$8, AE$3, Calculations!$I$10:$QJ$10, AE$4)</f>
        <v>0</v>
      </c>
      <c r="AF80" s="38">
        <f>SUMIFS(Calculations!$I423:$QJ423, Calculations!$I$8:$QJ$8, AF$3, Calculations!$I$10:$QJ$10, AF$4)</f>
        <v>0</v>
      </c>
      <c r="AG80" s="38">
        <f>SUMIFS(Calculations!$I423:$QJ423, Calculations!$I$8:$QJ$8, AG$3, Calculations!$I$10:$QJ$10, AG$4)</f>
        <v>0</v>
      </c>
      <c r="AH80" s="38">
        <f>SUMIFS(Calculations!$I423:$QJ423, Calculations!$I$8:$QJ$8, AH$3, Calculations!$I$10:$QJ$10, AH$4)</f>
        <v>0</v>
      </c>
      <c r="AI80" s="38">
        <f>SUMIFS(Calculations!$I423:$QJ423, Calculations!$I$8:$QJ$8, AI$3, Calculations!$I$10:$QJ$10, AI$4)</f>
        <v>0</v>
      </c>
      <c r="AJ80" s="38">
        <f>SUMIFS(Calculations!$I423:$QJ423, Calculations!$I$8:$QJ$8, AJ$3, Calculations!$I$10:$QJ$10, AJ$4)</f>
        <v>0</v>
      </c>
      <c r="AK80" s="38">
        <f>SUMIFS(Calculations!$I423:$QJ423, Calculations!$I$8:$QJ$8, AK$3, Calculations!$I$10:$QJ$10, AK$4)</f>
        <v>0</v>
      </c>
      <c r="AL80" s="38">
        <f>SUMIFS(Calculations!$I423:$QJ423, Calculations!$I$8:$QJ$8, AL$3, Calculations!$I$10:$QJ$10, AL$4)</f>
        <v>0</v>
      </c>
      <c r="AM80" s="38">
        <f>SUMIFS(Calculations!$I423:$QJ423, Calculations!$I$8:$QJ$8, AM$3, Calculations!$I$10:$QJ$10, AM$4)</f>
        <v>0</v>
      </c>
      <c r="AN80" s="38">
        <f>SUMIFS(Calculations!$I423:$QJ423, Calculations!$I$8:$QJ$8, AN$3, Calculations!$I$10:$QJ$10, AN$4)</f>
        <v>0</v>
      </c>
      <c r="AO80" s="38">
        <f>SUMIFS(Calculations!$I423:$QJ423, Calculations!$I$8:$QJ$8, AO$3, Calculations!$I$10:$QJ$10, AO$4)</f>
        <v>0</v>
      </c>
      <c r="AP80" s="38">
        <f>SUMIFS(Calculations!$I423:$QJ423, Calculations!$I$8:$QJ$8, AP$3, Calculations!$I$10:$QJ$10, AP$4)</f>
        <v>0</v>
      </c>
      <c r="AQ80" s="38">
        <f>SUMIFS(Calculations!$I423:$QJ423, Calculations!$I$8:$QJ$8, AQ$3, Calculations!$I$10:$QJ$10, AQ$4)</f>
        <v>0</v>
      </c>
      <c r="AR80" s="38">
        <f>SUMIFS(Calculations!$I423:$QJ423, Calculations!$I$8:$QJ$8, AR$3, Calculations!$I$10:$QJ$10, AR$4)</f>
        <v>0</v>
      </c>
      <c r="AS80" s="38">
        <f>SUMIFS(Calculations!$I423:$QJ423, Calculations!$I$8:$QJ$8, AS$3, Calculations!$I$10:$QJ$10, AS$4)</f>
        <v>0</v>
      </c>
      <c r="AT80" s="38">
        <f>SUMIFS(Calculations!$I423:$QJ423, Calculations!$I$8:$QJ$8, AT$3, Calculations!$I$10:$QJ$10, AT$4)</f>
        <v>0</v>
      </c>
      <c r="AU80" s="38">
        <f>SUMIFS(Calculations!$I423:$QJ423, Calculations!$I$8:$QJ$8, AU$3, Calculations!$I$10:$QJ$10, AU$4)</f>
        <v>0</v>
      </c>
      <c r="AV80" s="38">
        <f>SUMIFS(Calculations!$I423:$QJ423, Calculations!$I$8:$QJ$8, AV$3, Calculations!$I$10:$QJ$10, AV$4)</f>
        <v>0</v>
      </c>
      <c r="AW80" s="38">
        <f>SUMIFS(Calculations!$I423:$QJ423, Calculations!$I$8:$QJ$8, AW$3, Calculations!$I$10:$QJ$10, AW$4)</f>
        <v>0</v>
      </c>
      <c r="AX80" s="38">
        <f>SUMIFS(Calculations!$I423:$QJ423, Calculations!$I$8:$QJ$8, AX$3, Calculations!$I$10:$QJ$10, AX$4)</f>
        <v>0</v>
      </c>
      <c r="AY80" s="38">
        <f>SUMIFS(Calculations!$I423:$QJ423, Calculations!$I$8:$QJ$8, AY$3, Calculations!$I$10:$QJ$10, AY$4)</f>
        <v>0</v>
      </c>
      <c r="AZ80" s="38">
        <f>SUMIFS(Calculations!$I423:$QJ423, Calculations!$I$8:$QJ$8, AZ$3, Calculations!$I$10:$QJ$10, AZ$4)</f>
        <v>0</v>
      </c>
      <c r="BA80" s="38">
        <f>SUMIFS(Calculations!$I423:$QJ423, Calculations!$I$8:$QJ$8, BA$3, Calculations!$I$10:$QJ$10, BA$4)</f>
        <v>0</v>
      </c>
      <c r="BB80" s="38">
        <f>SUMIFS(Calculations!$I423:$QJ423, Calculations!$I$8:$QJ$8, BB$3, Calculations!$I$10:$QJ$10, BB$4)</f>
        <v>0</v>
      </c>
      <c r="BC80" s="38">
        <f>SUMIFS(Calculations!$I423:$QJ423, Calculations!$I$8:$QJ$8, BC$3, Calculations!$I$10:$QJ$10, BC$4)</f>
        <v>0</v>
      </c>
      <c r="BD80" s="38">
        <f>SUMIFS(Calculations!$I423:$QJ423, Calculations!$I$8:$QJ$8, BD$3, Calculations!$I$10:$QJ$10, BD$4)</f>
        <v>0</v>
      </c>
      <c r="BE80" s="38">
        <f>SUMIFS(Calculations!$I423:$QJ423, Calculations!$I$8:$QJ$8, BE$3, Calculations!$I$10:$QJ$10, BE$4)</f>
        <v>0</v>
      </c>
      <c r="BF80" s="38">
        <f>SUMIFS(Calculations!$I423:$QJ423, Calculations!$I$8:$QJ$8, BF$3, Calculations!$I$10:$QJ$10, BF$4)</f>
        <v>0</v>
      </c>
      <c r="BG80" s="38">
        <f>SUMIFS(Calculations!$I423:$QJ423, Calculations!$I$8:$QJ$8, BG$3, Calculations!$I$10:$QJ$10, BG$4)</f>
        <v>0</v>
      </c>
      <c r="BH80" s="38">
        <f>SUMIFS(Calculations!$I423:$QJ423, Calculations!$I$8:$QJ$8, BH$3, Calculations!$I$10:$QJ$10, BH$4)</f>
        <v>0</v>
      </c>
      <c r="BI80" s="38">
        <f>SUMIFS(Calculations!$I423:$QJ423, Calculations!$I$8:$QJ$8, BI$3, Calculations!$I$10:$QJ$10, BI$4)</f>
        <v>0</v>
      </c>
      <c r="BJ80" s="38">
        <f>SUMIFS(Calculations!$I423:$QJ423, Calculations!$I$8:$QJ$8, BJ$3, Calculations!$I$10:$QJ$10, BJ$4)</f>
        <v>0</v>
      </c>
      <c r="BK80" s="38">
        <f>SUMIFS(Calculations!$I423:$QJ423, Calculations!$I$8:$QJ$8, BK$3, Calculations!$I$10:$QJ$10, BK$4)</f>
        <v>0</v>
      </c>
      <c r="BL80" s="38">
        <f>SUMIFS(Calculations!$I423:$QJ423, Calculations!$I$8:$QJ$8, BL$3, Calculations!$I$10:$QJ$10, BL$4)</f>
        <v>0</v>
      </c>
      <c r="BM80" s="38">
        <f>SUMIFS(Calculations!$I423:$QJ423, Calculations!$I$8:$QJ$8, BM$3, Calculations!$I$10:$QJ$10, BM$4)</f>
        <v>0</v>
      </c>
      <c r="BN80" s="38">
        <f>SUMIFS(Calculations!$I423:$QJ423, Calculations!$I$8:$QJ$8, BN$3, Calculations!$I$10:$QJ$10, BN$4)</f>
        <v>0</v>
      </c>
      <c r="BO80" s="38">
        <f>SUMIFS(Calculations!$I423:$QJ423, Calculations!$I$8:$QJ$8, BO$3, Calculations!$I$10:$QJ$10, BO$4)</f>
        <v>0</v>
      </c>
      <c r="BP80" s="38">
        <f>SUMIFS(Calculations!$I423:$QJ423, Calculations!$I$8:$QJ$8, BP$3, Calculations!$I$10:$QJ$10, BP$4)</f>
        <v>0</v>
      </c>
      <c r="BQ80" s="38">
        <f>SUMIFS(Calculations!$I423:$QJ423, Calculations!$I$8:$QJ$8, BQ$3, Calculations!$I$10:$QJ$10, BQ$4)</f>
        <v>0</v>
      </c>
      <c r="BR80" s="38">
        <f>SUMIFS(Calculations!$I423:$QJ423, Calculations!$I$8:$QJ$8, BR$3, Calculations!$I$10:$QJ$10, BR$4)</f>
        <v>0</v>
      </c>
      <c r="BS80" s="38">
        <f>SUMIFS(Calculations!$I423:$QJ423, Calculations!$I$8:$QJ$8, BS$3, Calculations!$I$10:$QJ$10, BS$4)</f>
        <v>0</v>
      </c>
      <c r="BT80" s="38">
        <f>SUMIFS(Calculations!$I423:$QJ423, Calculations!$I$8:$QJ$8, BT$3, Calculations!$I$10:$QJ$10, BT$4)</f>
        <v>0</v>
      </c>
      <c r="BU80" s="38">
        <f>SUMIFS(Calculations!$I423:$QJ423, Calculations!$I$8:$QJ$8, BU$3, Calculations!$I$10:$QJ$10, BU$4)</f>
        <v>0</v>
      </c>
      <c r="BV80" s="38">
        <f>SUMIFS(Calculations!$I423:$QJ423, Calculations!$I$8:$QJ$8, BV$3, Calculations!$I$10:$QJ$10, BV$4)</f>
        <v>0</v>
      </c>
      <c r="BW80" s="38">
        <f>SUMIFS(Calculations!$I423:$QJ423, Calculations!$I$8:$QJ$8, BW$3, Calculations!$I$10:$QJ$10, BW$4)</f>
        <v>0</v>
      </c>
      <c r="BX80" s="38">
        <f>SUMIFS(Calculations!$I423:$QJ423, Calculations!$I$8:$QJ$8, BX$3, Calculations!$I$10:$QJ$10, BX$4)</f>
        <v>0</v>
      </c>
      <c r="BY80" s="38">
        <f>SUMIFS(Calculations!$I423:$QJ423, Calculations!$I$8:$QJ$8, BY$3, Calculations!$I$10:$QJ$10, BY$4)</f>
        <v>0</v>
      </c>
      <c r="BZ80" s="38">
        <f>SUMIFS(Calculations!$I423:$QJ423, Calculations!$I$8:$QJ$8, BZ$3, Calculations!$I$10:$QJ$10, BZ$4)</f>
        <v>0</v>
      </c>
      <c r="CA80" s="38">
        <f>SUMIFS(Calculations!$I423:$QJ423, Calculations!$I$8:$QJ$8, CA$3, Calculations!$I$10:$QJ$10, CA$4)</f>
        <v>0</v>
      </c>
      <c r="CB80" s="38">
        <f>SUMIFS(Calculations!$I423:$QJ423, Calculations!$I$8:$QJ$8, CB$3, Calculations!$I$10:$QJ$10, CB$4)</f>
        <v>0</v>
      </c>
      <c r="CC80" s="38">
        <f>SUMIFS(Calculations!$I423:$QJ423, Calculations!$I$8:$QJ$8, CC$3, Calculations!$I$10:$QJ$10, CC$4)</f>
        <v>0</v>
      </c>
      <c r="CD80" s="38">
        <f>SUMIFS(Calculations!$I423:$QJ423, Calculations!$I$8:$QJ$8, CD$3, Calculations!$I$10:$QJ$10, CD$4)</f>
        <v>0</v>
      </c>
      <c r="CE80" s="38">
        <f>SUMIFS(Calculations!$I423:$QJ423, Calculations!$I$8:$QJ$8, CE$3, Calculations!$I$10:$QJ$10, CE$4)</f>
        <v>0</v>
      </c>
      <c r="CF80" s="38">
        <f>SUMIFS(Calculations!$I423:$QJ423, Calculations!$I$8:$QJ$8, CF$3, Calculations!$I$10:$QJ$10, CF$4)</f>
        <v>0</v>
      </c>
      <c r="CG80" s="38">
        <f>SUMIFS(Calculations!$I423:$QJ423, Calculations!$I$8:$QJ$8, CG$3, Calculations!$I$10:$QJ$10, CG$4)</f>
        <v>0</v>
      </c>
      <c r="CH80" s="38">
        <f>SUMIFS(Calculations!$I423:$QJ423, Calculations!$I$8:$QJ$8, CH$3, Calculations!$I$10:$QJ$10, CH$4)</f>
        <v>0</v>
      </c>
      <c r="CI80" s="38">
        <f>SUMIFS(Calculations!$I423:$QJ423, Calculations!$I$8:$QJ$8, CI$3, Calculations!$I$10:$QJ$10, CI$4)</f>
        <v>0</v>
      </c>
      <c r="CJ80" s="38">
        <f>SUMIFS(Calculations!$I423:$QJ423, Calculations!$I$8:$QJ$8, CJ$3, Calculations!$I$10:$QJ$10, CJ$4)</f>
        <v>0</v>
      </c>
      <c r="CK80" s="38">
        <f>SUMIFS(Calculations!$I423:$QJ423, Calculations!$I$8:$QJ$8, CK$3, Calculations!$I$10:$QJ$10, CK$4)</f>
        <v>0</v>
      </c>
      <c r="CL80" s="38">
        <f>SUMIFS(Calculations!$I423:$QJ423, Calculations!$I$8:$QJ$8, CL$3, Calculations!$I$10:$QJ$10, CL$4)</f>
        <v>0</v>
      </c>
      <c r="CM80" s="38">
        <f>SUMIFS(Calculations!$I423:$QJ423, Calculations!$I$8:$QJ$8, CM$3, Calculations!$I$10:$QJ$10, CM$4)</f>
        <v>0</v>
      </c>
      <c r="CN80" s="38">
        <f>SUMIFS(Calculations!$I423:$QJ423, Calculations!$I$8:$QJ$8, CN$3, Calculations!$I$10:$QJ$10, CN$4)</f>
        <v>0</v>
      </c>
      <c r="CO80" s="38">
        <f>SUMIFS(Calculations!$I423:$QJ423, Calculations!$I$8:$QJ$8, CO$3, Calculations!$I$10:$QJ$10, CO$4)</f>
        <v>0</v>
      </c>
      <c r="CP80" s="38">
        <f>SUMIFS(Calculations!$I423:$QJ423, Calculations!$I$8:$QJ$8, CP$3, Calculations!$I$10:$QJ$10, CP$4)</f>
        <v>0</v>
      </c>
      <c r="CQ80" s="38">
        <f>SUMIFS(Calculations!$I423:$QJ423, Calculations!$I$8:$QJ$8, CQ$3, Calculations!$I$10:$QJ$10, CQ$4)</f>
        <v>0</v>
      </c>
      <c r="CR80" s="38">
        <f>SUMIFS(Calculations!$I423:$QJ423, Calculations!$I$8:$QJ$8, CR$3, Calculations!$I$10:$QJ$10, CR$4)</f>
        <v>0</v>
      </c>
      <c r="CS80" s="38">
        <f>SUMIFS(Calculations!$I423:$QJ423, Calculations!$I$8:$QJ$8, CS$3, Calculations!$I$10:$QJ$10, CS$4)</f>
        <v>0</v>
      </c>
      <c r="CT80" s="38">
        <f>SUMIFS(Calculations!$I423:$QJ423, Calculations!$I$8:$QJ$8, CT$3, Calculations!$I$10:$QJ$10, CT$4)</f>
        <v>0</v>
      </c>
      <c r="CU80" s="38">
        <f>SUMIFS(Calculations!$I423:$QJ423, Calculations!$I$8:$QJ$8, CU$3, Calculations!$I$10:$QJ$10, CU$4)</f>
        <v>0</v>
      </c>
      <c r="CV80" s="38">
        <f>SUMIFS(Calculations!$I423:$QJ423, Calculations!$I$8:$QJ$8, CV$3, Calculations!$I$10:$QJ$10, CV$4)</f>
        <v>0</v>
      </c>
      <c r="CW80" s="38">
        <f>SUMIFS(Calculations!$I423:$QJ423, Calculations!$I$8:$QJ$8, CW$3, Calculations!$I$10:$QJ$10, CW$4)</f>
        <v>0</v>
      </c>
      <c r="CX80" s="38">
        <f>SUMIFS(Calculations!$I423:$QJ423, Calculations!$I$8:$QJ$8, CX$3, Calculations!$I$10:$QJ$10, CX$4)</f>
        <v>0</v>
      </c>
      <c r="CY80" s="38">
        <f>SUMIFS(Calculations!$I423:$QJ423, Calculations!$I$8:$QJ$8, CY$3, Calculations!$I$10:$QJ$10, CY$4)</f>
        <v>0</v>
      </c>
      <c r="CZ80" s="38">
        <f>SUMIFS(Calculations!$I423:$QJ423, Calculations!$I$8:$QJ$8, CZ$3, Calculations!$I$10:$QJ$10, CZ$4)</f>
        <v>0</v>
      </c>
      <c r="DA80" s="38">
        <f>SUMIFS(Calculations!$I423:$QJ423, Calculations!$I$8:$QJ$8, DA$3, Calculations!$I$10:$QJ$10, DA$4)</f>
        <v>0</v>
      </c>
      <c r="DB80" s="38">
        <f>SUMIFS(Calculations!$I423:$QJ423, Calculations!$I$8:$QJ$8, DB$3, Calculations!$I$10:$QJ$10, DB$4)</f>
        <v>0</v>
      </c>
      <c r="DC80" s="38">
        <f>SUMIFS(Calculations!$I423:$QJ423, Calculations!$I$8:$QJ$8, DC$3, Calculations!$I$10:$QJ$10, DC$4)</f>
        <v>0</v>
      </c>
      <c r="DD80" s="38">
        <f>SUMIFS(Calculations!$I423:$QJ423, Calculations!$I$8:$QJ$8, DD$3, Calculations!$I$10:$QJ$10, DD$4)</f>
        <v>0</v>
      </c>
      <c r="DE80" s="38">
        <f>SUMIFS(Calculations!$I423:$QJ423, Calculations!$I$8:$QJ$8, DE$3, Calculations!$I$10:$QJ$10, DE$4)</f>
        <v>0</v>
      </c>
      <c r="DF80" s="38">
        <f>SUMIFS(Calculations!$I423:$QJ423, Calculations!$I$8:$QJ$8, DF$3, Calculations!$I$10:$QJ$10, DF$4)</f>
        <v>0</v>
      </c>
      <c r="DG80" s="38">
        <f>SUMIFS(Calculations!$I423:$QJ423, Calculations!$I$8:$QJ$8, DG$3, Calculations!$I$10:$QJ$10, DG$4)</f>
        <v>0</v>
      </c>
      <c r="DH80" s="38">
        <f>SUMIFS(Calculations!$I423:$QJ423, Calculations!$I$8:$QJ$8, DH$3, Calculations!$I$10:$QJ$10, DH$4)</f>
        <v>0</v>
      </c>
      <c r="DI80" s="38">
        <f>SUMIFS(Calculations!$I423:$QJ423, Calculations!$I$8:$QJ$8, DI$3, Calculations!$I$10:$QJ$10, DI$4)</f>
        <v>0</v>
      </c>
      <c r="DJ80" s="38">
        <f>SUMIFS(Calculations!$I423:$QJ423, Calculations!$I$8:$QJ$8, DJ$3, Calculations!$I$10:$QJ$10, DJ$4)</f>
        <v>0</v>
      </c>
      <c r="DK80" s="38">
        <f>SUMIFS(Calculations!$I423:$QJ423, Calculations!$I$8:$QJ$8, DK$3, Calculations!$I$10:$QJ$10, DK$4)</f>
        <v>0</v>
      </c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/>
      <c r="EY80" s="38"/>
      <c r="EZ80" s="38"/>
      <c r="FA80" s="38"/>
    </row>
    <row r="81" spans="2:157" ht="15" customHeight="1">
      <c r="C81" s="15" t="str">
        <f>Calculations!C424</f>
        <v>Cash Flows From Operating Activities</v>
      </c>
      <c r="E81" s="44" t="str">
        <f>Calculations!E424</f>
        <v>EUR</v>
      </c>
      <c r="G81" s="93">
        <f t="shared" ca="1" si="140"/>
        <v>29199125.11589716</v>
      </c>
      <c r="H81" s="54">
        <f t="shared" ref="H81:AK81" ca="1" si="141">SUM(H74:H80)</f>
        <v>-100696.02419097599</v>
      </c>
      <c r="I81" s="54">
        <f t="shared" ca="1" si="141"/>
        <v>-506254.4050810241</v>
      </c>
      <c r="J81" s="54">
        <f t="shared" ca="1" si="141"/>
        <v>483607.00191921927</v>
      </c>
      <c r="K81" s="54">
        <f t="shared" ca="1" si="141"/>
        <v>0</v>
      </c>
      <c r="L81" s="54">
        <f t="shared" ca="1" si="141"/>
        <v>-221606.3582720001</v>
      </c>
      <c r="M81" s="54">
        <f t="shared" ca="1" si="141"/>
        <v>135182.03827200012</v>
      </c>
      <c r="N81" s="54">
        <f t="shared" ca="1" si="141"/>
        <v>-136560.97798496005</v>
      </c>
      <c r="O81" s="54">
        <f t="shared" ca="1" si="141"/>
        <v>346328.72533774085</v>
      </c>
      <c r="P81" s="54">
        <f t="shared" ca="1" si="141"/>
        <v>-21214.981040774233</v>
      </c>
      <c r="Q81" s="54">
        <f t="shared" ca="1" si="141"/>
        <v>297078.39075781649</v>
      </c>
      <c r="R81" s="54">
        <f t="shared" ca="1" si="141"/>
        <v>489424.60086959216</v>
      </c>
      <c r="S81" s="54">
        <f t="shared" ca="1" si="141"/>
        <v>448011.16376627819</v>
      </c>
      <c r="T81" s="54">
        <f t="shared" ca="1" si="141"/>
        <v>176408.92992032779</v>
      </c>
      <c r="U81" s="54">
        <f t="shared" ca="1" si="141"/>
        <v>302730.62399100431</v>
      </c>
      <c r="V81" s="54">
        <f t="shared" ca="1" si="141"/>
        <v>487184.99959136441</v>
      </c>
      <c r="W81" s="54">
        <f t="shared" ca="1" si="141"/>
        <v>441682.16652781982</v>
      </c>
      <c r="X81" s="54">
        <f t="shared" ca="1" si="141"/>
        <v>173712.92126208422</v>
      </c>
      <c r="Y81" s="54">
        <f t="shared" ca="1" si="141"/>
        <v>301128.97426397383</v>
      </c>
      <c r="Z81" s="54">
        <f t="shared" ca="1" si="141"/>
        <v>488176.68698812928</v>
      </c>
      <c r="AA81" s="54">
        <f t="shared" ca="1" si="141"/>
        <v>440272.25492817326</v>
      </c>
      <c r="AB81" s="54">
        <f t="shared" ca="1" si="141"/>
        <v>170557.39849283628</v>
      </c>
      <c r="AC81" s="54">
        <f t="shared" ca="1" si="141"/>
        <v>299443.66417299438</v>
      </c>
      <c r="AD81" s="54">
        <f t="shared" ca="1" si="141"/>
        <v>488086.34894176741</v>
      </c>
      <c r="AE81" s="54">
        <f t="shared" ca="1" si="141"/>
        <v>438489.48375960812</v>
      </c>
      <c r="AF81" s="54">
        <f t="shared" ca="1" si="141"/>
        <v>166605.17783896904</v>
      </c>
      <c r="AG81" s="54">
        <f t="shared" ca="1" si="141"/>
        <v>297369.95130694227</v>
      </c>
      <c r="AH81" s="54">
        <f t="shared" ca="1" si="141"/>
        <v>488480.08954330144</v>
      </c>
      <c r="AI81" s="54">
        <f t="shared" ca="1" si="141"/>
        <v>434191.38727107353</v>
      </c>
      <c r="AJ81" s="54">
        <f t="shared" ca="1" si="141"/>
        <v>163483.77033194152</v>
      </c>
      <c r="AK81" s="54">
        <f t="shared" ca="1" si="141"/>
        <v>295797.75129258196</v>
      </c>
      <c r="AL81" s="54">
        <f t="shared" ref="AL81:BQ81" ca="1" si="142">SUM(AL74:AL80)</f>
        <v>488711.82017060427</v>
      </c>
      <c r="AM81" s="54">
        <f t="shared" ca="1" si="142"/>
        <v>429497.9590444396</v>
      </c>
      <c r="AN81" s="54">
        <f t="shared" ca="1" si="142"/>
        <v>160162.64072561334</v>
      </c>
      <c r="AO81" s="54">
        <f t="shared" ca="1" si="142"/>
        <v>294309.02456920594</v>
      </c>
      <c r="AP81" s="54">
        <f t="shared" ca="1" si="142"/>
        <v>484107.28420007176</v>
      </c>
      <c r="AQ81" s="54">
        <f t="shared" ca="1" si="142"/>
        <v>424682.68260381522</v>
      </c>
      <c r="AR81" s="54">
        <f t="shared" ca="1" si="142"/>
        <v>156859.50312525057</v>
      </c>
      <c r="AS81" s="54">
        <f t="shared" ca="1" si="142"/>
        <v>292855.16380035051</v>
      </c>
      <c r="AT81" s="54">
        <f t="shared" ca="1" si="142"/>
        <v>479343.43946670671</v>
      </c>
      <c r="AU81" s="54">
        <f t="shared" ca="1" si="142"/>
        <v>419911.72850608581</v>
      </c>
      <c r="AV81" s="54">
        <f t="shared" ca="1" si="142"/>
        <v>153355.51258679721</v>
      </c>
      <c r="AW81" s="54">
        <f t="shared" ca="1" si="142"/>
        <v>291382.55172163062</v>
      </c>
      <c r="AX81" s="54">
        <f t="shared" ca="1" si="142"/>
        <v>474629.00042266329</v>
      </c>
      <c r="AY81" s="54">
        <f t="shared" ca="1" si="142"/>
        <v>415184.34402036679</v>
      </c>
      <c r="AZ81" s="54">
        <f t="shared" ca="1" si="142"/>
        <v>150304.7817771624</v>
      </c>
      <c r="BA81" s="54">
        <f t="shared" ca="1" si="142"/>
        <v>290037.78105531918</v>
      </c>
      <c r="BB81" s="54">
        <f t="shared" ca="1" si="142"/>
        <v>469971.44166124344</v>
      </c>
      <c r="BC81" s="54">
        <f t="shared" ca="1" si="142"/>
        <v>410088.33101100184</v>
      </c>
      <c r="BD81" s="54">
        <f t="shared" ca="1" si="142"/>
        <v>147051.97396739083</v>
      </c>
      <c r="BE81" s="54">
        <f t="shared" ca="1" si="142"/>
        <v>288673.40370461484</v>
      </c>
      <c r="BF81" s="54">
        <f t="shared" ca="1" si="142"/>
        <v>465368.76352670218</v>
      </c>
      <c r="BG81" s="54">
        <f t="shared" ca="1" si="142"/>
        <v>404685.09232040501</v>
      </c>
      <c r="BH81" s="54">
        <f t="shared" ca="1" si="142"/>
        <v>143814.70957080135</v>
      </c>
      <c r="BI81" s="54">
        <f t="shared" ca="1" si="142"/>
        <v>286276.59938315762</v>
      </c>
      <c r="BJ81" s="54">
        <f t="shared" ca="1" si="142"/>
        <v>460813.22139058035</v>
      </c>
      <c r="BK81" s="54">
        <f t="shared" ca="1" si="142"/>
        <v>399323.15511917265</v>
      </c>
      <c r="BL81" s="54">
        <f t="shared" ca="1" si="142"/>
        <v>140374.19180240238</v>
      </c>
      <c r="BM81" s="54">
        <f t="shared" ca="1" si="142"/>
        <v>282682.154746774</v>
      </c>
      <c r="BN81" s="54">
        <f t="shared" ca="1" si="142"/>
        <v>456304.05522007716</v>
      </c>
      <c r="BO81" s="54">
        <f t="shared" ca="1" si="142"/>
        <v>394001.67941768054</v>
      </c>
      <c r="BP81" s="54">
        <f t="shared" ca="1" si="142"/>
        <v>137384.30066688935</v>
      </c>
      <c r="BQ81" s="54">
        <f t="shared" ca="1" si="142"/>
        <v>279220.94109791308</v>
      </c>
      <c r="BR81" s="54">
        <f t="shared" ref="BR81:CW81" ca="1" si="143">SUM(BR74:BR80)</f>
        <v>451481.59479941562</v>
      </c>
      <c r="BS81" s="54">
        <f t="shared" ca="1" si="143"/>
        <v>388719.82169860625</v>
      </c>
      <c r="BT81" s="54">
        <f t="shared" ca="1" si="143"/>
        <v>134189.88559214363</v>
      </c>
      <c r="BU81" s="54">
        <f t="shared" ca="1" si="143"/>
        <v>275734.77445510018</v>
      </c>
      <c r="BV81" s="54">
        <f t="shared" ca="1" si="143"/>
        <v>446205.55319918069</v>
      </c>
      <c r="BW81" s="54">
        <f t="shared" ca="1" si="143"/>
        <v>383476.73464313697</v>
      </c>
      <c r="BX81" s="54">
        <f t="shared" ca="1" si="143"/>
        <v>131008.47228645225</v>
      </c>
      <c r="BY81" s="54">
        <f t="shared" ca="1" si="143"/>
        <v>272275.48333948333</v>
      </c>
      <c r="BZ81" s="54">
        <f t="shared" ca="1" si="143"/>
        <v>440978.84742750635</v>
      </c>
      <c r="CA81" s="54">
        <f t="shared" ca="1" si="143"/>
        <v>378009.03053622559</v>
      </c>
      <c r="CB81" s="54">
        <f t="shared" ca="1" si="143"/>
        <v>127621.30542848552</v>
      </c>
      <c r="CC81" s="54">
        <f t="shared" ca="1" si="143"/>
        <v>268786.5208688741</v>
      </c>
      <c r="CD81" s="54">
        <f t="shared" ca="1" si="143"/>
        <v>435806.76045731665</v>
      </c>
      <c r="CE81" s="54">
        <f t="shared" ca="1" si="143"/>
        <v>372008.76685081719</v>
      </c>
      <c r="CF81" s="54">
        <f t="shared" ca="1" si="143"/>
        <v>124682.0365600372</v>
      </c>
      <c r="CG81" s="54">
        <f t="shared" ca="1" si="143"/>
        <v>265436.04737129482</v>
      </c>
      <c r="CH81" s="54">
        <f t="shared" ca="1" si="143"/>
        <v>430614.48936581245</v>
      </c>
      <c r="CI81" s="54">
        <f t="shared" ca="1" si="143"/>
        <v>366044.72664607113</v>
      </c>
      <c r="CJ81" s="54">
        <f t="shared" ca="1" si="143"/>
        <v>121201.90784068929</v>
      </c>
      <c r="CK81" s="54">
        <f t="shared" ca="1" si="143"/>
        <v>262045.47483640726</v>
      </c>
      <c r="CL81" s="54">
        <f t="shared" ca="1" si="143"/>
        <v>424745.87219269411</v>
      </c>
      <c r="CM81" s="54">
        <f t="shared" ca="1" si="143"/>
        <v>342164.80290224432</v>
      </c>
      <c r="CN81" s="54">
        <f t="shared" ca="1" si="143"/>
        <v>105525.27481740357</v>
      </c>
      <c r="CO81" s="54">
        <f t="shared" ca="1" si="143"/>
        <v>221368.62237159116</v>
      </c>
      <c r="CP81" s="54">
        <f t="shared" ca="1" si="143"/>
        <v>354515.93901211576</v>
      </c>
      <c r="CQ81" s="54">
        <f t="shared" ca="1" si="143"/>
        <v>300987.993934775</v>
      </c>
      <c r="CR81" s="54">
        <f t="shared" ca="1" si="143"/>
        <v>99340.466732100671</v>
      </c>
      <c r="CS81" s="54">
        <f t="shared" ca="1" si="143"/>
        <v>214615.07020219738</v>
      </c>
      <c r="CT81" s="54">
        <f t="shared" ca="1" si="143"/>
        <v>345862.25772103929</v>
      </c>
      <c r="CU81" s="54">
        <f t="shared" ca="1" si="143"/>
        <v>292761.08898988983</v>
      </c>
      <c r="CV81" s="54">
        <f t="shared" ca="1" si="143"/>
        <v>93210.297536626633</v>
      </c>
      <c r="CW81" s="54">
        <f t="shared" ca="1" si="143"/>
        <v>207551.77269841218</v>
      </c>
      <c r="CX81" s="54">
        <f ca="1">SUM(CX74:CX80)</f>
        <v>336829.23111960449</v>
      </c>
      <c r="CY81" s="54">
        <f ca="1">SUM(CY74:CY80)</f>
        <v>284137.13985332649</v>
      </c>
      <c r="CZ81" s="54">
        <f ca="1">SUM(CZ74:CZ80)</f>
        <v>86432.506664345929</v>
      </c>
      <c r="DA81" s="54">
        <f ca="1">SUM(DA74:DA80)</f>
        <v>200021.09904509783</v>
      </c>
      <c r="DB81" s="54">
        <f t="shared" ref="DB81:DI81" ca="1" si="144">SUM(DB74:DB80)</f>
        <v>327363.7979920503</v>
      </c>
      <c r="DC81" s="54">
        <f t="shared" ca="1" si="144"/>
        <v>275061.55561336677</v>
      </c>
      <c r="DD81" s="54">
        <f t="shared" ca="1" si="144"/>
        <v>96156.23293106124</v>
      </c>
      <c r="DE81" s="54">
        <f t="shared" ca="1" si="144"/>
        <v>210166.02908264979</v>
      </c>
      <c r="DF81" s="54">
        <f t="shared" ca="1" si="144"/>
        <v>336784.92761705205</v>
      </c>
      <c r="DG81" s="54">
        <f t="shared" ca="1" si="144"/>
        <v>286101.66954751918</v>
      </c>
      <c r="DH81" s="54">
        <f t="shared" ca="1" si="144"/>
        <v>93054.664121815222</v>
      </c>
      <c r="DI81" s="54">
        <f t="shared" ca="1" si="144"/>
        <v>206631.26675141911</v>
      </c>
      <c r="DJ81" s="54">
        <f t="shared" ref="DJ81:DK81" ca="1" si="145">SUM(DJ74:DJ80)</f>
        <v>331500.43672280118</v>
      </c>
      <c r="DK81" s="54">
        <f t="shared" ca="1" si="145"/>
        <v>-788564.12165979133</v>
      </c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  <c r="EK81" s="54"/>
      <c r="EL81" s="54"/>
      <c r="EM81" s="54"/>
      <c r="EN81" s="54"/>
      <c r="EO81" s="54"/>
      <c r="EP81" s="54"/>
      <c r="EQ81" s="54"/>
      <c r="ER81" s="54"/>
      <c r="ES81" s="54"/>
      <c r="ET81" s="54"/>
      <c r="EU81" s="54"/>
      <c r="EV81" s="54"/>
      <c r="EW81" s="54"/>
      <c r="EX81" s="54"/>
      <c r="EY81" s="54"/>
      <c r="EZ81" s="54"/>
      <c r="FA81" s="54"/>
    </row>
    <row r="82" spans="2:157" ht="15" customHeight="1">
      <c r="C82" s="75"/>
      <c r="G82" s="4"/>
      <c r="N82" s="32"/>
    </row>
    <row r="83" spans="2:157" ht="15" customHeight="1">
      <c r="B83" s="1" t="s">
        <v>110</v>
      </c>
      <c r="C83" s="75"/>
      <c r="G83" s="4"/>
    </row>
    <row r="84" spans="2:157" ht="15" customHeight="1">
      <c r="C84" s="97" t="str">
        <f>Calculations!C429</f>
        <v>Cash Flows From Investing Activities</v>
      </c>
      <c r="D84" s="37"/>
      <c r="E84" s="43" t="str">
        <f>Calculations!E429</f>
        <v>EUR</v>
      </c>
      <c r="F84" s="37"/>
      <c r="G84" s="73">
        <f ca="1">SUM(H84:FA84)</f>
        <v>-16928918.481857367</v>
      </c>
      <c r="H84" s="38">
        <f ca="1">SUMIFS(Calculations!$I429:$QJ429, Calculations!$I$8:$QJ$8, H$3, Calculations!$I$10:$QJ$10, H$4)</f>
        <v>-1325341.6511936001</v>
      </c>
      <c r="I84" s="38">
        <f ca="1">SUMIFS(Calculations!$I429:$QJ429, Calculations!$I$8:$QJ$8, I$3, Calculations!$I$10:$QJ$10, I$4)</f>
        <v>-4027299.9329500003</v>
      </c>
      <c r="J84" s="38">
        <f ca="1">SUMIFS(Calculations!$I429:$QJ429, Calculations!$I$8:$QJ$8, J$3, Calculations!$I$10:$QJ$10, J$4)</f>
        <v>-1016007.9626215467</v>
      </c>
      <c r="K84" s="38">
        <f ca="1">SUMIFS(Calculations!$I429:$QJ429, Calculations!$I$8:$QJ$8, K$3, Calculations!$I$10:$QJ$10, K$4)</f>
        <v>-1033766.9209548801</v>
      </c>
      <c r="L84" s="38">
        <f ca="1">SUMIFS(Calculations!$I429:$QJ429, Calculations!$I$8:$QJ$8, L$3, Calculations!$I$10:$QJ$10, L$4)</f>
        <v>-2469206.8823771025</v>
      </c>
      <c r="M84" s="38">
        <f ca="1">SUMIFS(Calculations!$I429:$QJ429, Calculations!$I$8:$QJ$8, M$3, Calculations!$I$10:$QJ$10, M$4)</f>
        <v>-2016502.0876215468</v>
      </c>
      <c r="N84" s="38">
        <f ca="1">SUMIFS(Calculations!$I429:$QJ429, Calculations!$I$8:$QJ$8, N$3, Calculations!$I$10:$QJ$10, N$4)</f>
        <v>-2391404.2833608803</v>
      </c>
      <c r="O84" s="38">
        <f ca="1">SUMIFS(Calculations!$I429:$QJ429, Calculations!$I$8:$QJ$8, O$3, Calculations!$I$10:$QJ$10, O$4)</f>
        <v>-248691.41666666669</v>
      </c>
      <c r="P84" s="38">
        <f>SUMIFS(Calculations!$I429:$QJ429, Calculations!$I$8:$QJ$8, P$3, Calculations!$I$10:$QJ$10, P$4)</f>
        <v>0</v>
      </c>
      <c r="Q84" s="38">
        <f>SUMIFS(Calculations!$I429:$QJ429, Calculations!$I$8:$QJ$8, Q$3, Calculations!$I$10:$QJ$10, Q$4)</f>
        <v>0</v>
      </c>
      <c r="R84" s="38">
        <f>SUMIFS(Calculations!$I429:$QJ429, Calculations!$I$8:$QJ$8, R$3, Calculations!$I$10:$QJ$10, R$4)</f>
        <v>0</v>
      </c>
      <c r="S84" s="38">
        <f>SUMIFS(Calculations!$I429:$QJ429, Calculations!$I$8:$QJ$8, S$3, Calculations!$I$10:$QJ$10, S$4)</f>
        <v>0</v>
      </c>
      <c r="T84" s="38">
        <f>SUMIFS(Calculations!$I429:$QJ429, Calculations!$I$8:$QJ$8, T$3, Calculations!$I$10:$QJ$10, T$4)</f>
        <v>0</v>
      </c>
      <c r="U84" s="38">
        <f>SUMIFS(Calculations!$I429:$QJ429, Calculations!$I$8:$QJ$8, U$3, Calculations!$I$10:$QJ$10, U$4)</f>
        <v>0</v>
      </c>
      <c r="V84" s="38">
        <f>SUMIFS(Calculations!$I429:$QJ429, Calculations!$I$8:$QJ$8, V$3, Calculations!$I$10:$QJ$10, V$4)</f>
        <v>0</v>
      </c>
      <c r="W84" s="38">
        <f>SUMIFS(Calculations!$I429:$QJ429, Calculations!$I$8:$QJ$8, W$3, Calculations!$I$10:$QJ$10, W$4)</f>
        <v>0</v>
      </c>
      <c r="X84" s="38">
        <f>SUMIFS(Calculations!$I429:$QJ429, Calculations!$I$8:$QJ$8, X$3, Calculations!$I$10:$QJ$10, X$4)</f>
        <v>0</v>
      </c>
      <c r="Y84" s="38">
        <f>SUMIFS(Calculations!$I429:$QJ429, Calculations!$I$8:$QJ$8, Y$3, Calculations!$I$10:$QJ$10, Y$4)</f>
        <v>0</v>
      </c>
      <c r="Z84" s="38">
        <f>SUMIFS(Calculations!$I429:$QJ429, Calculations!$I$8:$QJ$8, Z$3, Calculations!$I$10:$QJ$10, Z$4)</f>
        <v>0</v>
      </c>
      <c r="AA84" s="38">
        <f>SUMIFS(Calculations!$I429:$QJ429, Calculations!$I$8:$QJ$8, AA$3, Calculations!$I$10:$QJ$10, AA$4)</f>
        <v>0</v>
      </c>
      <c r="AB84" s="38">
        <f>SUMIFS(Calculations!$I429:$QJ429, Calculations!$I$8:$QJ$8, AB$3, Calculations!$I$10:$QJ$10, AB$4)</f>
        <v>0</v>
      </c>
      <c r="AC84" s="38">
        <f>SUMIFS(Calculations!$I429:$QJ429, Calculations!$I$8:$QJ$8, AC$3, Calculations!$I$10:$QJ$10, AC$4)</f>
        <v>0</v>
      </c>
      <c r="AD84" s="38">
        <f>SUMIFS(Calculations!$I429:$QJ429, Calculations!$I$8:$QJ$8, AD$3, Calculations!$I$10:$QJ$10, AD$4)</f>
        <v>0</v>
      </c>
      <c r="AE84" s="38">
        <f>SUMIFS(Calculations!$I429:$QJ429, Calculations!$I$8:$QJ$8, AE$3, Calculations!$I$10:$QJ$10, AE$4)</f>
        <v>0</v>
      </c>
      <c r="AF84" s="38">
        <f>SUMIFS(Calculations!$I429:$QJ429, Calculations!$I$8:$QJ$8, AF$3, Calculations!$I$10:$QJ$10, AF$4)</f>
        <v>0</v>
      </c>
      <c r="AG84" s="38">
        <f>SUMIFS(Calculations!$I429:$QJ429, Calculations!$I$8:$QJ$8, AG$3, Calculations!$I$10:$QJ$10, AG$4)</f>
        <v>0</v>
      </c>
      <c r="AH84" s="38">
        <f>SUMIFS(Calculations!$I429:$QJ429, Calculations!$I$8:$QJ$8, AH$3, Calculations!$I$10:$QJ$10, AH$4)</f>
        <v>0</v>
      </c>
      <c r="AI84" s="38">
        <f>SUMIFS(Calculations!$I429:$QJ429, Calculations!$I$8:$QJ$8, AI$3, Calculations!$I$10:$QJ$10, AI$4)</f>
        <v>0</v>
      </c>
      <c r="AJ84" s="38">
        <f>SUMIFS(Calculations!$I429:$QJ429, Calculations!$I$8:$QJ$8, AJ$3, Calculations!$I$10:$QJ$10, AJ$4)</f>
        <v>0</v>
      </c>
      <c r="AK84" s="38">
        <f>SUMIFS(Calculations!$I429:$QJ429, Calculations!$I$8:$QJ$8, AK$3, Calculations!$I$10:$QJ$10, AK$4)</f>
        <v>0</v>
      </c>
      <c r="AL84" s="38">
        <f>SUMIFS(Calculations!$I429:$QJ429, Calculations!$I$8:$QJ$8, AL$3, Calculations!$I$10:$QJ$10, AL$4)</f>
        <v>0</v>
      </c>
      <c r="AM84" s="38">
        <f>SUMIFS(Calculations!$I429:$QJ429, Calculations!$I$8:$QJ$8, AM$3, Calculations!$I$10:$QJ$10, AM$4)</f>
        <v>0</v>
      </c>
      <c r="AN84" s="38">
        <f>SUMIFS(Calculations!$I429:$QJ429, Calculations!$I$8:$QJ$8, AN$3, Calculations!$I$10:$QJ$10, AN$4)</f>
        <v>0</v>
      </c>
      <c r="AO84" s="38">
        <f>SUMIFS(Calculations!$I429:$QJ429, Calculations!$I$8:$QJ$8, AO$3, Calculations!$I$10:$QJ$10, AO$4)</f>
        <v>0</v>
      </c>
      <c r="AP84" s="38">
        <f>SUMIFS(Calculations!$I429:$QJ429, Calculations!$I$8:$QJ$8, AP$3, Calculations!$I$10:$QJ$10, AP$4)</f>
        <v>0</v>
      </c>
      <c r="AQ84" s="38">
        <f>SUMIFS(Calculations!$I429:$QJ429, Calculations!$I$8:$QJ$8, AQ$3, Calculations!$I$10:$QJ$10, AQ$4)</f>
        <v>0</v>
      </c>
      <c r="AR84" s="38">
        <f>SUMIFS(Calculations!$I429:$QJ429, Calculations!$I$8:$QJ$8, AR$3, Calculations!$I$10:$QJ$10, AR$4)</f>
        <v>0</v>
      </c>
      <c r="AS84" s="38">
        <f>SUMIFS(Calculations!$I429:$QJ429, Calculations!$I$8:$QJ$8, AS$3, Calculations!$I$10:$QJ$10, AS$4)</f>
        <v>0</v>
      </c>
      <c r="AT84" s="38">
        <f>SUMIFS(Calculations!$I429:$QJ429, Calculations!$I$8:$QJ$8, AT$3, Calculations!$I$10:$QJ$10, AT$4)</f>
        <v>0</v>
      </c>
      <c r="AU84" s="38">
        <f>SUMIFS(Calculations!$I429:$QJ429, Calculations!$I$8:$QJ$8, AU$3, Calculations!$I$10:$QJ$10, AU$4)</f>
        <v>0</v>
      </c>
      <c r="AV84" s="38">
        <f>SUMIFS(Calculations!$I429:$QJ429, Calculations!$I$8:$QJ$8, AV$3, Calculations!$I$10:$QJ$10, AV$4)</f>
        <v>0</v>
      </c>
      <c r="AW84" s="38">
        <f>SUMIFS(Calculations!$I429:$QJ429, Calculations!$I$8:$QJ$8, AW$3, Calculations!$I$10:$QJ$10, AW$4)</f>
        <v>0</v>
      </c>
      <c r="AX84" s="38">
        <f>SUMIFS(Calculations!$I429:$QJ429, Calculations!$I$8:$QJ$8, AX$3, Calculations!$I$10:$QJ$10, AX$4)</f>
        <v>0</v>
      </c>
      <c r="AY84" s="38">
        <f>SUMIFS(Calculations!$I429:$QJ429, Calculations!$I$8:$QJ$8, AY$3, Calculations!$I$10:$QJ$10, AY$4)</f>
        <v>0</v>
      </c>
      <c r="AZ84" s="38">
        <f>SUMIFS(Calculations!$I429:$QJ429, Calculations!$I$8:$QJ$8, AZ$3, Calculations!$I$10:$QJ$10, AZ$4)</f>
        <v>0</v>
      </c>
      <c r="BA84" s="38">
        <f>SUMIFS(Calculations!$I429:$QJ429, Calculations!$I$8:$QJ$8, BA$3, Calculations!$I$10:$QJ$10, BA$4)</f>
        <v>0</v>
      </c>
      <c r="BB84" s="38">
        <f>SUMIFS(Calculations!$I429:$QJ429, Calculations!$I$8:$QJ$8, BB$3, Calculations!$I$10:$QJ$10, BB$4)</f>
        <v>0</v>
      </c>
      <c r="BC84" s="38">
        <f>SUMIFS(Calculations!$I429:$QJ429, Calculations!$I$8:$QJ$8, BC$3, Calculations!$I$10:$QJ$10, BC$4)</f>
        <v>0</v>
      </c>
      <c r="BD84" s="38">
        <f>SUMIFS(Calculations!$I429:$QJ429, Calculations!$I$8:$QJ$8, BD$3, Calculations!$I$10:$QJ$10, BD$4)</f>
        <v>0</v>
      </c>
      <c r="BE84" s="38">
        <f>SUMIFS(Calculations!$I429:$QJ429, Calculations!$I$8:$QJ$8, BE$3, Calculations!$I$10:$QJ$10, BE$4)</f>
        <v>0</v>
      </c>
      <c r="BF84" s="38">
        <f>SUMIFS(Calculations!$I429:$QJ429, Calculations!$I$8:$QJ$8, BF$3, Calculations!$I$10:$QJ$10, BF$4)</f>
        <v>0</v>
      </c>
      <c r="BG84" s="38">
        <f>SUMIFS(Calculations!$I429:$QJ429, Calculations!$I$8:$QJ$8, BG$3, Calculations!$I$10:$QJ$10, BG$4)</f>
        <v>0</v>
      </c>
      <c r="BH84" s="38">
        <f>SUMIFS(Calculations!$I429:$QJ429, Calculations!$I$8:$QJ$8, BH$3, Calculations!$I$10:$QJ$10, BH$4)</f>
        <v>0</v>
      </c>
      <c r="BI84" s="38">
        <f>SUMIFS(Calculations!$I429:$QJ429, Calculations!$I$8:$QJ$8, BI$3, Calculations!$I$10:$QJ$10, BI$4)</f>
        <v>0</v>
      </c>
      <c r="BJ84" s="38">
        <f>SUMIFS(Calculations!$I429:$QJ429, Calculations!$I$8:$QJ$8, BJ$3, Calculations!$I$10:$QJ$10, BJ$4)</f>
        <v>0</v>
      </c>
      <c r="BK84" s="38">
        <f>SUMIFS(Calculations!$I429:$QJ429, Calculations!$I$8:$QJ$8, BK$3, Calculations!$I$10:$QJ$10, BK$4)</f>
        <v>0</v>
      </c>
      <c r="BL84" s="38">
        <f>SUMIFS(Calculations!$I429:$QJ429, Calculations!$I$8:$QJ$8, BL$3, Calculations!$I$10:$QJ$10, BL$4)</f>
        <v>0</v>
      </c>
      <c r="BM84" s="38">
        <f>SUMIFS(Calculations!$I429:$QJ429, Calculations!$I$8:$QJ$8, BM$3, Calculations!$I$10:$QJ$10, BM$4)</f>
        <v>0</v>
      </c>
      <c r="BN84" s="38">
        <f>SUMIFS(Calculations!$I429:$QJ429, Calculations!$I$8:$QJ$8, BN$3, Calculations!$I$10:$QJ$10, BN$4)</f>
        <v>0</v>
      </c>
      <c r="BO84" s="38">
        <f>SUMIFS(Calculations!$I429:$QJ429, Calculations!$I$8:$QJ$8, BO$3, Calculations!$I$10:$QJ$10, BO$4)</f>
        <v>0</v>
      </c>
      <c r="BP84" s="38">
        <f>SUMIFS(Calculations!$I429:$QJ429, Calculations!$I$8:$QJ$8, BP$3, Calculations!$I$10:$QJ$10, BP$4)</f>
        <v>0</v>
      </c>
      <c r="BQ84" s="38">
        <f>SUMIFS(Calculations!$I429:$QJ429, Calculations!$I$8:$QJ$8, BQ$3, Calculations!$I$10:$QJ$10, BQ$4)</f>
        <v>0</v>
      </c>
      <c r="BR84" s="38">
        <f>SUMIFS(Calculations!$I429:$QJ429, Calculations!$I$8:$QJ$8, BR$3, Calculations!$I$10:$QJ$10, BR$4)</f>
        <v>0</v>
      </c>
      <c r="BS84" s="38">
        <f>SUMIFS(Calculations!$I429:$QJ429, Calculations!$I$8:$QJ$8, BS$3, Calculations!$I$10:$QJ$10, BS$4)</f>
        <v>0</v>
      </c>
      <c r="BT84" s="38">
        <f>SUMIFS(Calculations!$I429:$QJ429, Calculations!$I$8:$QJ$8, BT$3, Calculations!$I$10:$QJ$10, BT$4)</f>
        <v>0</v>
      </c>
      <c r="BU84" s="38">
        <f>SUMIFS(Calculations!$I429:$QJ429, Calculations!$I$8:$QJ$8, BU$3, Calculations!$I$10:$QJ$10, BU$4)</f>
        <v>0</v>
      </c>
      <c r="BV84" s="38">
        <f>SUMIFS(Calculations!$I429:$QJ429, Calculations!$I$8:$QJ$8, BV$3, Calculations!$I$10:$QJ$10, BV$4)</f>
        <v>0</v>
      </c>
      <c r="BW84" s="38">
        <f>SUMIFS(Calculations!$I429:$QJ429, Calculations!$I$8:$QJ$8, BW$3, Calculations!$I$10:$QJ$10, BW$4)</f>
        <v>0</v>
      </c>
      <c r="BX84" s="38">
        <f>SUMIFS(Calculations!$I429:$QJ429, Calculations!$I$8:$QJ$8, BX$3, Calculations!$I$10:$QJ$10, BX$4)</f>
        <v>0</v>
      </c>
      <c r="BY84" s="38">
        <f>SUMIFS(Calculations!$I429:$QJ429, Calculations!$I$8:$QJ$8, BY$3, Calculations!$I$10:$QJ$10, BY$4)</f>
        <v>0</v>
      </c>
      <c r="BZ84" s="38">
        <f>SUMIFS(Calculations!$I429:$QJ429, Calculations!$I$8:$QJ$8, BZ$3, Calculations!$I$10:$QJ$10, BZ$4)</f>
        <v>0</v>
      </c>
      <c r="CA84" s="38">
        <f>SUMIFS(Calculations!$I429:$QJ429, Calculations!$I$8:$QJ$8, CA$3, Calculations!$I$10:$QJ$10, CA$4)</f>
        <v>0</v>
      </c>
      <c r="CB84" s="38">
        <f>SUMIFS(Calculations!$I429:$QJ429, Calculations!$I$8:$QJ$8, CB$3, Calculations!$I$10:$QJ$10, CB$4)</f>
        <v>0</v>
      </c>
      <c r="CC84" s="38">
        <f>SUMIFS(Calculations!$I429:$QJ429, Calculations!$I$8:$QJ$8, CC$3, Calculations!$I$10:$QJ$10, CC$4)</f>
        <v>0</v>
      </c>
      <c r="CD84" s="38">
        <f>SUMIFS(Calculations!$I429:$QJ429, Calculations!$I$8:$QJ$8, CD$3, Calculations!$I$10:$QJ$10, CD$4)</f>
        <v>0</v>
      </c>
      <c r="CE84" s="38">
        <f>SUMIFS(Calculations!$I429:$QJ429, Calculations!$I$8:$QJ$8, CE$3, Calculations!$I$10:$QJ$10, CE$4)</f>
        <v>0</v>
      </c>
      <c r="CF84" s="38">
        <f>SUMIFS(Calculations!$I429:$QJ429, Calculations!$I$8:$QJ$8, CF$3, Calculations!$I$10:$QJ$10, CF$4)</f>
        <v>0</v>
      </c>
      <c r="CG84" s="38">
        <f>SUMIFS(Calculations!$I429:$QJ429, Calculations!$I$8:$QJ$8, CG$3, Calculations!$I$10:$QJ$10, CG$4)</f>
        <v>0</v>
      </c>
      <c r="CH84" s="38">
        <f>SUMIFS(Calculations!$I429:$QJ429, Calculations!$I$8:$QJ$8, CH$3, Calculations!$I$10:$QJ$10, CH$4)</f>
        <v>-7777.9598204181602</v>
      </c>
      <c r="CI84" s="38">
        <f>SUMIFS(Calculations!$I429:$QJ429, Calculations!$I$8:$QJ$8, CI$3, Calculations!$I$10:$QJ$10, CI$4)</f>
        <v>0</v>
      </c>
      <c r="CJ84" s="38">
        <f>SUMIFS(Calculations!$I429:$QJ429, Calculations!$I$8:$QJ$8, CJ$3, Calculations!$I$10:$QJ$10, CJ$4)</f>
        <v>-2392919.3842907259</v>
      </c>
      <c r="CK84" s="38">
        <f>SUMIFS(Calculations!$I429:$QJ429, Calculations!$I$8:$QJ$8, CK$3, Calculations!$I$10:$QJ$10, CK$4)</f>
        <v>0</v>
      </c>
      <c r="CL84" s="38">
        <f>SUMIFS(Calculations!$I429:$QJ429, Calculations!$I$8:$QJ$8, CL$3, Calculations!$I$10:$QJ$10, CL$4)</f>
        <v>0</v>
      </c>
      <c r="CM84" s="38">
        <f>SUMIFS(Calculations!$I429:$QJ429, Calculations!$I$8:$QJ$8, CM$3, Calculations!$I$10:$QJ$10, CM$4)</f>
        <v>0</v>
      </c>
      <c r="CN84" s="38">
        <f>SUMIFS(Calculations!$I429:$QJ429, Calculations!$I$8:$QJ$8, CN$3, Calculations!$I$10:$QJ$10, CN$4)</f>
        <v>0</v>
      </c>
      <c r="CO84" s="38">
        <f>SUMIFS(Calculations!$I429:$QJ429, Calculations!$I$8:$QJ$8, CO$3, Calculations!$I$10:$QJ$10, CO$4)</f>
        <v>0</v>
      </c>
      <c r="CP84" s="38">
        <f>SUMIFS(Calculations!$I429:$QJ429, Calculations!$I$8:$QJ$8, CP$3, Calculations!$I$10:$QJ$10, CP$4)</f>
        <v>0</v>
      </c>
      <c r="CQ84" s="38">
        <f>SUMIFS(Calculations!$I429:$QJ429, Calculations!$I$8:$QJ$8, CQ$3, Calculations!$I$10:$QJ$10, CQ$4)</f>
        <v>0</v>
      </c>
      <c r="CR84" s="38">
        <f>SUMIFS(Calculations!$I429:$QJ429, Calculations!$I$8:$QJ$8, CR$3, Calculations!$I$10:$QJ$10, CR$4)</f>
        <v>0</v>
      </c>
      <c r="CS84" s="38">
        <f>SUMIFS(Calculations!$I429:$QJ429, Calculations!$I$8:$QJ$8, CS$3, Calculations!$I$10:$QJ$10, CS$4)</f>
        <v>0</v>
      </c>
      <c r="CT84" s="38">
        <f>SUMIFS(Calculations!$I429:$QJ429, Calculations!$I$8:$QJ$8, CT$3, Calculations!$I$10:$QJ$10, CT$4)</f>
        <v>0</v>
      </c>
      <c r="CU84" s="38">
        <f>SUMIFS(Calculations!$I429:$QJ429, Calculations!$I$8:$QJ$8, CU$3, Calculations!$I$10:$QJ$10, CU$4)</f>
        <v>0</v>
      </c>
      <c r="CV84" s="38">
        <f>SUMIFS(Calculations!$I429:$QJ429, Calculations!$I$8:$QJ$8, CV$3, Calculations!$I$10:$QJ$10, CV$4)</f>
        <v>0</v>
      </c>
      <c r="CW84" s="38">
        <f>SUMIFS(Calculations!$I429:$QJ429, Calculations!$I$8:$QJ$8, CW$3, Calculations!$I$10:$QJ$10, CW$4)</f>
        <v>0</v>
      </c>
      <c r="CX84" s="38">
        <f>SUMIFS(Calculations!$I429:$QJ429, Calculations!$I$8:$QJ$8, CX$3, Calculations!$I$10:$QJ$10, CX$4)</f>
        <v>0</v>
      </c>
      <c r="CY84" s="38">
        <f>SUMIFS(Calculations!$I429:$QJ429, Calculations!$I$8:$QJ$8, CY$3, Calculations!$I$10:$QJ$10, CY$4)</f>
        <v>0</v>
      </c>
      <c r="CZ84" s="38">
        <f>SUMIFS(Calculations!$I429:$QJ429, Calculations!$I$8:$QJ$8, CZ$3, Calculations!$I$10:$QJ$10, CZ$4)</f>
        <v>0</v>
      </c>
      <c r="DA84" s="38">
        <f>SUMIFS(Calculations!$I429:$QJ429, Calculations!$I$8:$QJ$8, DA$3, Calculations!$I$10:$QJ$10, DA$4)</f>
        <v>0</v>
      </c>
      <c r="DB84" s="38">
        <f>SUMIFS(Calculations!$I429:$QJ429, Calculations!$I$8:$QJ$8, DB$3, Calculations!$I$10:$QJ$10, DB$4)</f>
        <v>0</v>
      </c>
      <c r="DC84" s="38">
        <f>SUMIFS(Calculations!$I429:$QJ429, Calculations!$I$8:$QJ$8, DC$3, Calculations!$I$10:$QJ$10, DC$4)</f>
        <v>0</v>
      </c>
      <c r="DD84" s="38">
        <f>SUMIFS(Calculations!$I429:$QJ429, Calculations!$I$8:$QJ$8, DD$3, Calculations!$I$10:$QJ$10, DD$4)</f>
        <v>0</v>
      </c>
      <c r="DE84" s="38">
        <f>SUMIFS(Calculations!$I429:$QJ429, Calculations!$I$8:$QJ$8, DE$3, Calculations!$I$10:$QJ$10, DE$4)</f>
        <v>0</v>
      </c>
      <c r="DF84" s="38">
        <f>SUMIFS(Calculations!$I429:$QJ429, Calculations!$I$8:$QJ$8, DF$3, Calculations!$I$10:$QJ$10, DF$4)</f>
        <v>0</v>
      </c>
      <c r="DG84" s="38">
        <f>SUMIFS(Calculations!$I429:$QJ429, Calculations!$I$8:$QJ$8, DG$3, Calculations!$I$10:$QJ$10, DG$4)</f>
        <v>0</v>
      </c>
      <c r="DH84" s="38">
        <f>SUMIFS(Calculations!$I429:$QJ429, Calculations!$I$8:$QJ$8, DH$3, Calculations!$I$10:$QJ$10, DH$4)</f>
        <v>0</v>
      </c>
      <c r="DI84" s="38">
        <f>SUMIFS(Calculations!$I429:$QJ429, Calculations!$I$8:$QJ$8, DI$3, Calculations!$I$10:$QJ$10, DI$4)</f>
        <v>0</v>
      </c>
      <c r="DJ84" s="38">
        <f>SUMIFS(Calculations!$I429:$QJ429, Calculations!$I$8:$QJ$8, DJ$3, Calculations!$I$10:$QJ$10, DJ$4)</f>
        <v>0</v>
      </c>
      <c r="DK84" s="38">
        <f>SUMIFS(Calculations!$I429:$QJ429, Calculations!$I$8:$QJ$8, DK$3, Calculations!$I$10:$QJ$10, DK$4)</f>
        <v>0</v>
      </c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</row>
    <row r="85" spans="2:157" ht="15" customHeight="1">
      <c r="C85" s="15" t="str">
        <f>Calculations!C429</f>
        <v>Cash Flows From Investing Activities</v>
      </c>
      <c r="E85" s="44" t="str">
        <f>Calculations!E429</f>
        <v>EUR</v>
      </c>
      <c r="G85" s="74">
        <f ca="1">SUM(H85:FA85)</f>
        <v>-16928918.481857367</v>
      </c>
      <c r="H85" s="54">
        <f t="shared" ref="H85:BR85" ca="1" si="146">SUM(H84)</f>
        <v>-1325341.6511936001</v>
      </c>
      <c r="I85" s="54">
        <f t="shared" ca="1" si="146"/>
        <v>-4027299.9329500003</v>
      </c>
      <c r="J85" s="54">
        <f t="shared" ca="1" si="146"/>
        <v>-1016007.9626215467</v>
      </c>
      <c r="K85" s="54">
        <f t="shared" ca="1" si="146"/>
        <v>-1033766.9209548801</v>
      </c>
      <c r="L85" s="54">
        <f t="shared" ca="1" si="146"/>
        <v>-2469206.8823771025</v>
      </c>
      <c r="M85" s="54">
        <f t="shared" ca="1" si="146"/>
        <v>-2016502.0876215468</v>
      </c>
      <c r="N85" s="54">
        <f t="shared" ca="1" si="146"/>
        <v>-2391404.2833608803</v>
      </c>
      <c r="O85" s="54">
        <f t="shared" ca="1" si="146"/>
        <v>-248691.41666666669</v>
      </c>
      <c r="P85" s="54">
        <f t="shared" si="146"/>
        <v>0</v>
      </c>
      <c r="Q85" s="54">
        <f t="shared" si="146"/>
        <v>0</v>
      </c>
      <c r="R85" s="54">
        <f t="shared" si="146"/>
        <v>0</v>
      </c>
      <c r="S85" s="54">
        <f t="shared" si="146"/>
        <v>0</v>
      </c>
      <c r="T85" s="54">
        <f t="shared" si="146"/>
        <v>0</v>
      </c>
      <c r="U85" s="54">
        <f t="shared" si="146"/>
        <v>0</v>
      </c>
      <c r="V85" s="54">
        <f t="shared" si="146"/>
        <v>0</v>
      </c>
      <c r="W85" s="54">
        <f t="shared" si="146"/>
        <v>0</v>
      </c>
      <c r="X85" s="54">
        <f t="shared" si="146"/>
        <v>0</v>
      </c>
      <c r="Y85" s="54">
        <f t="shared" si="146"/>
        <v>0</v>
      </c>
      <c r="Z85" s="54">
        <f t="shared" si="146"/>
        <v>0</v>
      </c>
      <c r="AA85" s="54">
        <f t="shared" si="146"/>
        <v>0</v>
      </c>
      <c r="AB85" s="54">
        <f t="shared" si="146"/>
        <v>0</v>
      </c>
      <c r="AC85" s="54">
        <f t="shared" si="146"/>
        <v>0</v>
      </c>
      <c r="AD85" s="54">
        <f t="shared" si="146"/>
        <v>0</v>
      </c>
      <c r="AE85" s="54">
        <f t="shared" si="146"/>
        <v>0</v>
      </c>
      <c r="AF85" s="54">
        <f t="shared" si="146"/>
        <v>0</v>
      </c>
      <c r="AG85" s="54">
        <f t="shared" si="146"/>
        <v>0</v>
      </c>
      <c r="AH85" s="54">
        <f t="shared" si="146"/>
        <v>0</v>
      </c>
      <c r="AI85" s="54">
        <f t="shared" si="146"/>
        <v>0</v>
      </c>
      <c r="AJ85" s="54">
        <f t="shared" si="146"/>
        <v>0</v>
      </c>
      <c r="AK85" s="54">
        <f t="shared" si="146"/>
        <v>0</v>
      </c>
      <c r="AL85" s="54">
        <f t="shared" si="146"/>
        <v>0</v>
      </c>
      <c r="AM85" s="54">
        <f t="shared" si="146"/>
        <v>0</v>
      </c>
      <c r="AN85" s="54">
        <f t="shared" si="146"/>
        <v>0</v>
      </c>
      <c r="AO85" s="54">
        <f t="shared" si="146"/>
        <v>0</v>
      </c>
      <c r="AP85" s="54">
        <f t="shared" si="146"/>
        <v>0</v>
      </c>
      <c r="AQ85" s="54">
        <f t="shared" si="146"/>
        <v>0</v>
      </c>
      <c r="AR85" s="54">
        <f t="shared" si="146"/>
        <v>0</v>
      </c>
      <c r="AS85" s="54">
        <f t="shared" si="146"/>
        <v>0</v>
      </c>
      <c r="AT85" s="54">
        <f t="shared" si="146"/>
        <v>0</v>
      </c>
      <c r="AU85" s="54">
        <f t="shared" si="146"/>
        <v>0</v>
      </c>
      <c r="AV85" s="54">
        <f t="shared" si="146"/>
        <v>0</v>
      </c>
      <c r="AW85" s="54">
        <f t="shared" si="146"/>
        <v>0</v>
      </c>
      <c r="AX85" s="54">
        <f t="shared" si="146"/>
        <v>0</v>
      </c>
      <c r="AY85" s="54">
        <f t="shared" si="146"/>
        <v>0</v>
      </c>
      <c r="AZ85" s="54">
        <f t="shared" si="146"/>
        <v>0</v>
      </c>
      <c r="BA85" s="54">
        <f t="shared" si="146"/>
        <v>0</v>
      </c>
      <c r="BB85" s="54">
        <f t="shared" si="146"/>
        <v>0</v>
      </c>
      <c r="BC85" s="54">
        <f t="shared" si="146"/>
        <v>0</v>
      </c>
      <c r="BD85" s="54">
        <f t="shared" si="146"/>
        <v>0</v>
      </c>
      <c r="BE85" s="54">
        <f t="shared" si="146"/>
        <v>0</v>
      </c>
      <c r="BF85" s="54">
        <f t="shared" si="146"/>
        <v>0</v>
      </c>
      <c r="BG85" s="54">
        <f t="shared" si="146"/>
        <v>0</v>
      </c>
      <c r="BH85" s="54">
        <f t="shared" si="146"/>
        <v>0</v>
      </c>
      <c r="BI85" s="54">
        <f t="shared" si="146"/>
        <v>0</v>
      </c>
      <c r="BJ85" s="54">
        <f t="shared" si="146"/>
        <v>0</v>
      </c>
      <c r="BK85" s="54">
        <f t="shared" si="146"/>
        <v>0</v>
      </c>
      <c r="BL85" s="54">
        <f t="shared" si="146"/>
        <v>0</v>
      </c>
      <c r="BM85" s="54">
        <f t="shared" si="146"/>
        <v>0</v>
      </c>
      <c r="BN85" s="54">
        <f t="shared" si="146"/>
        <v>0</v>
      </c>
      <c r="BO85" s="54">
        <f t="shared" si="146"/>
        <v>0</v>
      </c>
      <c r="BP85" s="54">
        <f t="shared" si="146"/>
        <v>0</v>
      </c>
      <c r="BQ85" s="54">
        <f t="shared" si="146"/>
        <v>0</v>
      </c>
      <c r="BR85" s="54">
        <f t="shared" si="146"/>
        <v>0</v>
      </c>
      <c r="BS85" s="54">
        <f t="shared" ref="BS85:DA85" si="147">SUM(BS84)</f>
        <v>0</v>
      </c>
      <c r="BT85" s="54">
        <f t="shared" si="147"/>
        <v>0</v>
      </c>
      <c r="BU85" s="54">
        <f t="shared" si="147"/>
        <v>0</v>
      </c>
      <c r="BV85" s="54">
        <f t="shared" si="147"/>
        <v>0</v>
      </c>
      <c r="BW85" s="54">
        <f t="shared" si="147"/>
        <v>0</v>
      </c>
      <c r="BX85" s="54">
        <f t="shared" si="147"/>
        <v>0</v>
      </c>
      <c r="BY85" s="54">
        <f t="shared" si="147"/>
        <v>0</v>
      </c>
      <c r="BZ85" s="54">
        <f t="shared" si="147"/>
        <v>0</v>
      </c>
      <c r="CA85" s="54">
        <f t="shared" si="147"/>
        <v>0</v>
      </c>
      <c r="CB85" s="54">
        <f t="shared" si="147"/>
        <v>0</v>
      </c>
      <c r="CC85" s="54">
        <f t="shared" si="147"/>
        <v>0</v>
      </c>
      <c r="CD85" s="54">
        <f t="shared" si="147"/>
        <v>0</v>
      </c>
      <c r="CE85" s="54">
        <f t="shared" si="147"/>
        <v>0</v>
      </c>
      <c r="CF85" s="54">
        <f t="shared" si="147"/>
        <v>0</v>
      </c>
      <c r="CG85" s="54">
        <f t="shared" si="147"/>
        <v>0</v>
      </c>
      <c r="CH85" s="54">
        <f t="shared" si="147"/>
        <v>-7777.9598204181602</v>
      </c>
      <c r="CI85" s="54">
        <f t="shared" si="147"/>
        <v>0</v>
      </c>
      <c r="CJ85" s="54">
        <f t="shared" si="147"/>
        <v>-2392919.3842907259</v>
      </c>
      <c r="CK85" s="54">
        <f t="shared" si="147"/>
        <v>0</v>
      </c>
      <c r="CL85" s="54">
        <f t="shared" si="147"/>
        <v>0</v>
      </c>
      <c r="CM85" s="54">
        <f t="shared" si="147"/>
        <v>0</v>
      </c>
      <c r="CN85" s="54">
        <f t="shared" si="147"/>
        <v>0</v>
      </c>
      <c r="CO85" s="54">
        <f t="shared" si="147"/>
        <v>0</v>
      </c>
      <c r="CP85" s="54">
        <f t="shared" si="147"/>
        <v>0</v>
      </c>
      <c r="CQ85" s="54">
        <f t="shared" si="147"/>
        <v>0</v>
      </c>
      <c r="CR85" s="54">
        <f t="shared" si="147"/>
        <v>0</v>
      </c>
      <c r="CS85" s="54">
        <f t="shared" si="147"/>
        <v>0</v>
      </c>
      <c r="CT85" s="54">
        <f t="shared" si="147"/>
        <v>0</v>
      </c>
      <c r="CU85" s="54">
        <f t="shared" si="147"/>
        <v>0</v>
      </c>
      <c r="CV85" s="54">
        <f t="shared" si="147"/>
        <v>0</v>
      </c>
      <c r="CW85" s="54">
        <f t="shared" si="147"/>
        <v>0</v>
      </c>
      <c r="CX85" s="54">
        <f t="shared" si="147"/>
        <v>0</v>
      </c>
      <c r="CY85" s="54">
        <f t="shared" si="147"/>
        <v>0</v>
      </c>
      <c r="CZ85" s="54">
        <f t="shared" si="147"/>
        <v>0</v>
      </c>
      <c r="DA85" s="54">
        <f t="shared" si="147"/>
        <v>0</v>
      </c>
      <c r="DB85" s="54">
        <f t="shared" ref="DB85:DI85" si="148">SUM(DB84)</f>
        <v>0</v>
      </c>
      <c r="DC85" s="54">
        <f t="shared" si="148"/>
        <v>0</v>
      </c>
      <c r="DD85" s="54">
        <f t="shared" si="148"/>
        <v>0</v>
      </c>
      <c r="DE85" s="54">
        <f t="shared" si="148"/>
        <v>0</v>
      </c>
      <c r="DF85" s="54">
        <f t="shared" si="148"/>
        <v>0</v>
      </c>
      <c r="DG85" s="54">
        <f t="shared" si="148"/>
        <v>0</v>
      </c>
      <c r="DH85" s="54">
        <f t="shared" si="148"/>
        <v>0</v>
      </c>
      <c r="DI85" s="54">
        <f t="shared" si="148"/>
        <v>0</v>
      </c>
      <c r="DJ85" s="54">
        <f t="shared" ref="DJ85:DK85" si="149">SUM(DJ84)</f>
        <v>0</v>
      </c>
      <c r="DK85" s="54">
        <f t="shared" si="149"/>
        <v>0</v>
      </c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  <c r="DX85" s="54"/>
      <c r="DY85" s="54"/>
      <c r="DZ85" s="54"/>
      <c r="EA85" s="54"/>
      <c r="EB85" s="54"/>
      <c r="EC85" s="54"/>
      <c r="ED85" s="54"/>
      <c r="EE85" s="54"/>
      <c r="EF85" s="54"/>
      <c r="EG85" s="54"/>
      <c r="EH85" s="54"/>
      <c r="EI85" s="54"/>
      <c r="EJ85" s="54"/>
      <c r="EK85" s="54"/>
      <c r="EL85" s="54"/>
      <c r="EM85" s="54"/>
      <c r="EN85" s="54"/>
      <c r="EO85" s="54"/>
      <c r="EP85" s="54"/>
      <c r="EQ85" s="54"/>
      <c r="ER85" s="54"/>
      <c r="ES85" s="54"/>
      <c r="ET85" s="54"/>
      <c r="EU85" s="54"/>
      <c r="EV85" s="54"/>
      <c r="EW85" s="54"/>
      <c r="EX85" s="54"/>
      <c r="EY85" s="54"/>
      <c r="EZ85" s="54"/>
      <c r="FA85" s="54"/>
    </row>
    <row r="86" spans="2:157" ht="15" customHeight="1">
      <c r="C86" s="75"/>
      <c r="AB86" s="54"/>
      <c r="BA86" s="54"/>
      <c r="BZ86" s="54"/>
    </row>
    <row r="87" spans="2:157" ht="15" customHeight="1">
      <c r="B87" s="1" t="s">
        <v>111</v>
      </c>
      <c r="C87" s="75"/>
      <c r="G87" s="4"/>
    </row>
    <row r="88" spans="2:157" ht="15" customHeight="1">
      <c r="C88" s="75" t="str">
        <f>Calculations!C432</f>
        <v>Drawdown of Equity</v>
      </c>
      <c r="E88" s="50" t="str">
        <f>Calculations!E432</f>
        <v>EUR</v>
      </c>
      <c r="G88" s="66">
        <f t="shared" ref="G88:G102" si="150">SUM(H88:FA88)</f>
        <v>3792500</v>
      </c>
      <c r="H88" s="45">
        <f>SUMIFS(Calculations!$I432:$QJ432, Calculations!$I$8:$QJ$8, H$3, Calculations!$I$10:$QJ$10, H$4)</f>
        <v>3792500</v>
      </c>
      <c r="I88" s="45">
        <f>SUMIFS(Calculations!$I432:$QJ432, Calculations!$I$8:$QJ$8, I$3, Calculations!$I$10:$QJ$10, I$4)</f>
        <v>0</v>
      </c>
      <c r="J88" s="45">
        <f>SUMIFS(Calculations!$I432:$QJ432, Calculations!$I$8:$QJ$8, J$3, Calculations!$I$10:$QJ$10, J$4)</f>
        <v>0</v>
      </c>
      <c r="K88" s="45">
        <f>SUMIFS(Calculations!$I432:$QJ432, Calculations!$I$8:$QJ$8, K$3, Calculations!$I$10:$QJ$10, K$4)</f>
        <v>0</v>
      </c>
      <c r="L88" s="45">
        <f>SUMIFS(Calculations!$I432:$QJ432, Calculations!$I$8:$QJ$8, L$3, Calculations!$I$10:$QJ$10, L$4)</f>
        <v>0</v>
      </c>
      <c r="M88" s="45">
        <f>SUMIFS(Calculations!$I432:$QJ432, Calculations!$I$8:$QJ$8, M$3, Calculations!$I$10:$QJ$10, M$4)</f>
        <v>0</v>
      </c>
      <c r="N88" s="45">
        <f>SUMIFS(Calculations!$I432:$QJ432, Calculations!$I$8:$QJ$8, N$3, Calculations!$I$10:$QJ$10, N$4)</f>
        <v>0</v>
      </c>
      <c r="O88" s="45">
        <f>SUMIFS(Calculations!$I432:$QJ432, Calculations!$I$8:$QJ$8, O$3, Calculations!$I$10:$QJ$10, O$4)</f>
        <v>0</v>
      </c>
      <c r="P88" s="45">
        <f>SUMIFS(Calculations!$I432:$QJ432, Calculations!$I$8:$QJ$8, P$3, Calculations!$I$10:$QJ$10, P$4)</f>
        <v>0</v>
      </c>
      <c r="Q88" s="45">
        <f>SUMIFS(Calculations!$I432:$QJ432, Calculations!$I$8:$QJ$8, Q$3, Calculations!$I$10:$QJ$10, Q$4)</f>
        <v>0</v>
      </c>
      <c r="R88" s="45">
        <f>SUMIFS(Calculations!$I432:$QJ432, Calculations!$I$8:$QJ$8, R$3, Calculations!$I$10:$QJ$10, R$4)</f>
        <v>0</v>
      </c>
      <c r="S88" s="45">
        <f>SUMIFS(Calculations!$I432:$QJ432, Calculations!$I$8:$QJ$8, S$3, Calculations!$I$10:$QJ$10, S$4)</f>
        <v>0</v>
      </c>
      <c r="T88" s="45">
        <f>SUMIFS(Calculations!$I432:$QJ432, Calculations!$I$8:$QJ$8, T$3, Calculations!$I$10:$QJ$10, T$4)</f>
        <v>0</v>
      </c>
      <c r="U88" s="45">
        <f>SUMIFS(Calculations!$I432:$QJ432, Calculations!$I$8:$QJ$8, U$3, Calculations!$I$10:$QJ$10, U$4)</f>
        <v>0</v>
      </c>
      <c r="V88" s="45">
        <f>SUMIFS(Calculations!$I432:$QJ432, Calculations!$I$8:$QJ$8, V$3, Calculations!$I$10:$QJ$10, V$4)</f>
        <v>0</v>
      </c>
      <c r="W88" s="45">
        <f>SUMIFS(Calculations!$I432:$QJ432, Calculations!$I$8:$QJ$8, W$3, Calculations!$I$10:$QJ$10, W$4)</f>
        <v>0</v>
      </c>
      <c r="X88" s="45">
        <f>SUMIFS(Calculations!$I432:$QJ432, Calculations!$I$8:$QJ$8, X$3, Calculations!$I$10:$QJ$10, X$4)</f>
        <v>0</v>
      </c>
      <c r="Y88" s="45">
        <f>SUMIFS(Calculations!$I432:$QJ432, Calculations!$I$8:$QJ$8, Y$3, Calculations!$I$10:$QJ$10, Y$4)</f>
        <v>0</v>
      </c>
      <c r="Z88" s="45">
        <f>SUMIFS(Calculations!$I432:$QJ432, Calculations!$I$8:$QJ$8, Z$3, Calculations!$I$10:$QJ$10, Z$4)</f>
        <v>0</v>
      </c>
      <c r="AA88" s="45">
        <f>SUMIFS(Calculations!$I432:$QJ432, Calculations!$I$8:$QJ$8, AA$3, Calculations!$I$10:$QJ$10, AA$4)</f>
        <v>0</v>
      </c>
      <c r="AB88" s="45">
        <f>SUMIFS(Calculations!$I432:$QJ432, Calculations!$I$8:$QJ$8, AB$3, Calculations!$I$10:$QJ$10, AB$4)</f>
        <v>0</v>
      </c>
      <c r="AC88" s="45">
        <f>SUMIFS(Calculations!$I432:$QJ432, Calculations!$I$8:$QJ$8, AC$3, Calculations!$I$10:$QJ$10, AC$4)</f>
        <v>0</v>
      </c>
      <c r="AD88" s="45">
        <f>SUMIFS(Calculations!$I432:$QJ432, Calculations!$I$8:$QJ$8, AD$3, Calculations!$I$10:$QJ$10, AD$4)</f>
        <v>0</v>
      </c>
      <c r="AE88" s="45">
        <f>SUMIFS(Calculations!$I432:$QJ432, Calculations!$I$8:$QJ$8, AE$3, Calculations!$I$10:$QJ$10, AE$4)</f>
        <v>0</v>
      </c>
      <c r="AF88" s="45">
        <f>SUMIFS(Calculations!$I432:$QJ432, Calculations!$I$8:$QJ$8, AF$3, Calculations!$I$10:$QJ$10, AF$4)</f>
        <v>0</v>
      </c>
      <c r="AG88" s="45">
        <f>SUMIFS(Calculations!$I432:$QJ432, Calculations!$I$8:$QJ$8, AG$3, Calculations!$I$10:$QJ$10, AG$4)</f>
        <v>0</v>
      </c>
      <c r="AH88" s="45">
        <f>SUMIFS(Calculations!$I432:$QJ432, Calculations!$I$8:$QJ$8, AH$3, Calculations!$I$10:$QJ$10, AH$4)</f>
        <v>0</v>
      </c>
      <c r="AI88" s="45">
        <f>SUMIFS(Calculations!$I432:$QJ432, Calculations!$I$8:$QJ$8, AI$3, Calculations!$I$10:$QJ$10, AI$4)</f>
        <v>0</v>
      </c>
      <c r="AJ88" s="45">
        <f>SUMIFS(Calculations!$I432:$QJ432, Calculations!$I$8:$QJ$8, AJ$3, Calculations!$I$10:$QJ$10, AJ$4)</f>
        <v>0</v>
      </c>
      <c r="AK88" s="45">
        <f>SUMIFS(Calculations!$I432:$QJ432, Calculations!$I$8:$QJ$8, AK$3, Calculations!$I$10:$QJ$10, AK$4)</f>
        <v>0</v>
      </c>
      <c r="AL88" s="45">
        <f>SUMIFS(Calculations!$I432:$QJ432, Calculations!$I$8:$QJ$8, AL$3, Calculations!$I$10:$QJ$10, AL$4)</f>
        <v>0</v>
      </c>
      <c r="AM88" s="45">
        <f>SUMIFS(Calculations!$I432:$QJ432, Calculations!$I$8:$QJ$8, AM$3, Calculations!$I$10:$QJ$10, AM$4)</f>
        <v>0</v>
      </c>
      <c r="AN88" s="45">
        <f>SUMIFS(Calculations!$I432:$QJ432, Calculations!$I$8:$QJ$8, AN$3, Calculations!$I$10:$QJ$10, AN$4)</f>
        <v>0</v>
      </c>
      <c r="AO88" s="45">
        <f>SUMIFS(Calculations!$I432:$QJ432, Calculations!$I$8:$QJ$8, AO$3, Calculations!$I$10:$QJ$10, AO$4)</f>
        <v>0</v>
      </c>
      <c r="AP88" s="45">
        <f>SUMIFS(Calculations!$I432:$QJ432, Calculations!$I$8:$QJ$8, AP$3, Calculations!$I$10:$QJ$10, AP$4)</f>
        <v>0</v>
      </c>
      <c r="AQ88" s="45">
        <f>SUMIFS(Calculations!$I432:$QJ432, Calculations!$I$8:$QJ$8, AQ$3, Calculations!$I$10:$QJ$10, AQ$4)</f>
        <v>0</v>
      </c>
      <c r="AR88" s="45">
        <f>SUMIFS(Calculations!$I432:$QJ432, Calculations!$I$8:$QJ$8, AR$3, Calculations!$I$10:$QJ$10, AR$4)</f>
        <v>0</v>
      </c>
      <c r="AS88" s="45">
        <f>SUMIFS(Calculations!$I432:$QJ432, Calculations!$I$8:$QJ$8, AS$3, Calculations!$I$10:$QJ$10, AS$4)</f>
        <v>0</v>
      </c>
      <c r="AT88" s="45">
        <f>SUMIFS(Calculations!$I432:$QJ432, Calculations!$I$8:$QJ$8, AT$3, Calculations!$I$10:$QJ$10, AT$4)</f>
        <v>0</v>
      </c>
      <c r="AU88" s="45">
        <f>SUMIFS(Calculations!$I432:$QJ432, Calculations!$I$8:$QJ$8, AU$3, Calculations!$I$10:$QJ$10, AU$4)</f>
        <v>0</v>
      </c>
      <c r="AV88" s="45">
        <f>SUMIFS(Calculations!$I432:$QJ432, Calculations!$I$8:$QJ$8, AV$3, Calculations!$I$10:$QJ$10, AV$4)</f>
        <v>0</v>
      </c>
      <c r="AW88" s="45">
        <f>SUMIFS(Calculations!$I432:$QJ432, Calculations!$I$8:$QJ$8, AW$3, Calculations!$I$10:$QJ$10, AW$4)</f>
        <v>0</v>
      </c>
      <c r="AX88" s="45">
        <f>SUMIFS(Calculations!$I432:$QJ432, Calculations!$I$8:$QJ$8, AX$3, Calculations!$I$10:$QJ$10, AX$4)</f>
        <v>0</v>
      </c>
      <c r="AY88" s="45">
        <f>SUMIFS(Calculations!$I432:$QJ432, Calculations!$I$8:$QJ$8, AY$3, Calculations!$I$10:$QJ$10, AY$4)</f>
        <v>0</v>
      </c>
      <c r="AZ88" s="45">
        <f>SUMIFS(Calculations!$I432:$QJ432, Calculations!$I$8:$QJ$8, AZ$3, Calculations!$I$10:$QJ$10, AZ$4)</f>
        <v>0</v>
      </c>
      <c r="BA88" s="45">
        <f>SUMIFS(Calculations!$I432:$QJ432, Calculations!$I$8:$QJ$8, BA$3, Calculations!$I$10:$QJ$10, BA$4)</f>
        <v>0</v>
      </c>
      <c r="BB88" s="45">
        <f>SUMIFS(Calculations!$I432:$QJ432, Calculations!$I$8:$QJ$8, BB$3, Calculations!$I$10:$QJ$10, BB$4)</f>
        <v>0</v>
      </c>
      <c r="BC88" s="45">
        <f>SUMIFS(Calculations!$I432:$QJ432, Calculations!$I$8:$QJ$8, BC$3, Calculations!$I$10:$QJ$10, BC$4)</f>
        <v>0</v>
      </c>
      <c r="BD88" s="45">
        <f>SUMIFS(Calculations!$I432:$QJ432, Calculations!$I$8:$QJ$8, BD$3, Calculations!$I$10:$QJ$10, BD$4)</f>
        <v>0</v>
      </c>
      <c r="BE88" s="45">
        <f>SUMIFS(Calculations!$I432:$QJ432, Calculations!$I$8:$QJ$8, BE$3, Calculations!$I$10:$QJ$10, BE$4)</f>
        <v>0</v>
      </c>
      <c r="BF88" s="45">
        <f>SUMIFS(Calculations!$I432:$QJ432, Calculations!$I$8:$QJ$8, BF$3, Calculations!$I$10:$QJ$10, BF$4)</f>
        <v>0</v>
      </c>
      <c r="BG88" s="45">
        <f>SUMIFS(Calculations!$I432:$QJ432, Calculations!$I$8:$QJ$8, BG$3, Calculations!$I$10:$QJ$10, BG$4)</f>
        <v>0</v>
      </c>
      <c r="BH88" s="45">
        <f>SUMIFS(Calculations!$I432:$QJ432, Calculations!$I$8:$QJ$8, BH$3, Calculations!$I$10:$QJ$10, BH$4)</f>
        <v>0</v>
      </c>
      <c r="BI88" s="45">
        <f>SUMIFS(Calculations!$I432:$QJ432, Calculations!$I$8:$QJ$8, BI$3, Calculations!$I$10:$QJ$10, BI$4)</f>
        <v>0</v>
      </c>
      <c r="BJ88" s="45">
        <f>SUMIFS(Calculations!$I432:$QJ432, Calculations!$I$8:$QJ$8, BJ$3, Calculations!$I$10:$QJ$10, BJ$4)</f>
        <v>0</v>
      </c>
      <c r="BK88" s="45">
        <f>SUMIFS(Calculations!$I432:$QJ432, Calculations!$I$8:$QJ$8, BK$3, Calculations!$I$10:$QJ$10, BK$4)</f>
        <v>0</v>
      </c>
      <c r="BL88" s="45">
        <f>SUMIFS(Calculations!$I432:$QJ432, Calculations!$I$8:$QJ$8, BL$3, Calculations!$I$10:$QJ$10, BL$4)</f>
        <v>0</v>
      </c>
      <c r="BM88" s="45">
        <f>SUMIFS(Calculations!$I432:$QJ432, Calculations!$I$8:$QJ$8, BM$3, Calculations!$I$10:$QJ$10, BM$4)</f>
        <v>0</v>
      </c>
      <c r="BN88" s="45">
        <f>SUMIFS(Calculations!$I432:$QJ432, Calculations!$I$8:$QJ$8, BN$3, Calculations!$I$10:$QJ$10, BN$4)</f>
        <v>0</v>
      </c>
      <c r="BO88" s="45">
        <f>SUMIFS(Calculations!$I432:$QJ432, Calculations!$I$8:$QJ$8, BO$3, Calculations!$I$10:$QJ$10, BO$4)</f>
        <v>0</v>
      </c>
      <c r="BP88" s="45">
        <f>SUMIFS(Calculations!$I432:$QJ432, Calculations!$I$8:$QJ$8, BP$3, Calculations!$I$10:$QJ$10, BP$4)</f>
        <v>0</v>
      </c>
      <c r="BQ88" s="45">
        <f>SUMIFS(Calculations!$I432:$QJ432, Calculations!$I$8:$QJ$8, BQ$3, Calculations!$I$10:$QJ$10, BQ$4)</f>
        <v>0</v>
      </c>
      <c r="BR88" s="45">
        <f>SUMIFS(Calculations!$I432:$QJ432, Calculations!$I$8:$QJ$8, BR$3, Calculations!$I$10:$QJ$10, BR$4)</f>
        <v>0</v>
      </c>
      <c r="BS88" s="45">
        <f>SUMIFS(Calculations!$I432:$QJ432, Calculations!$I$8:$QJ$8, BS$3, Calculations!$I$10:$QJ$10, BS$4)</f>
        <v>0</v>
      </c>
      <c r="BT88" s="45">
        <f>SUMIFS(Calculations!$I432:$QJ432, Calculations!$I$8:$QJ$8, BT$3, Calculations!$I$10:$QJ$10, BT$4)</f>
        <v>0</v>
      </c>
      <c r="BU88" s="45">
        <f>SUMIFS(Calculations!$I432:$QJ432, Calculations!$I$8:$QJ$8, BU$3, Calculations!$I$10:$QJ$10, BU$4)</f>
        <v>0</v>
      </c>
      <c r="BV88" s="45">
        <f>SUMIFS(Calculations!$I432:$QJ432, Calculations!$I$8:$QJ$8, BV$3, Calculations!$I$10:$QJ$10, BV$4)</f>
        <v>0</v>
      </c>
      <c r="BW88" s="45">
        <f>SUMIFS(Calculations!$I432:$QJ432, Calculations!$I$8:$QJ$8, BW$3, Calculations!$I$10:$QJ$10, BW$4)</f>
        <v>0</v>
      </c>
      <c r="BX88" s="45">
        <f>SUMIFS(Calculations!$I432:$QJ432, Calculations!$I$8:$QJ$8, BX$3, Calculations!$I$10:$QJ$10, BX$4)</f>
        <v>0</v>
      </c>
      <c r="BY88" s="45">
        <f>SUMIFS(Calculations!$I432:$QJ432, Calculations!$I$8:$QJ$8, BY$3, Calculations!$I$10:$QJ$10, BY$4)</f>
        <v>0</v>
      </c>
      <c r="BZ88" s="45">
        <f>SUMIFS(Calculations!$I432:$QJ432, Calculations!$I$8:$QJ$8, BZ$3, Calculations!$I$10:$QJ$10, BZ$4)</f>
        <v>0</v>
      </c>
      <c r="CA88" s="45">
        <f>SUMIFS(Calculations!$I432:$QJ432, Calculations!$I$8:$QJ$8, CA$3, Calculations!$I$10:$QJ$10, CA$4)</f>
        <v>0</v>
      </c>
      <c r="CB88" s="45">
        <f>SUMIFS(Calculations!$I432:$QJ432, Calculations!$I$8:$QJ$8, CB$3, Calculations!$I$10:$QJ$10, CB$4)</f>
        <v>0</v>
      </c>
      <c r="CC88" s="45">
        <f>SUMIFS(Calculations!$I432:$QJ432, Calculations!$I$8:$QJ$8, CC$3, Calculations!$I$10:$QJ$10, CC$4)</f>
        <v>0</v>
      </c>
      <c r="CD88" s="45">
        <f>SUMIFS(Calculations!$I432:$QJ432, Calculations!$I$8:$QJ$8, CD$3, Calculations!$I$10:$QJ$10, CD$4)</f>
        <v>0</v>
      </c>
      <c r="CE88" s="45">
        <f>SUMIFS(Calculations!$I432:$QJ432, Calculations!$I$8:$QJ$8, CE$3, Calculations!$I$10:$QJ$10, CE$4)</f>
        <v>0</v>
      </c>
      <c r="CF88" s="45">
        <f>SUMIFS(Calculations!$I432:$QJ432, Calculations!$I$8:$QJ$8, CF$3, Calculations!$I$10:$QJ$10, CF$4)</f>
        <v>0</v>
      </c>
      <c r="CG88" s="45">
        <f>SUMIFS(Calculations!$I432:$QJ432, Calculations!$I$8:$QJ$8, CG$3, Calculations!$I$10:$QJ$10, CG$4)</f>
        <v>0</v>
      </c>
      <c r="CH88" s="45">
        <f>SUMIFS(Calculations!$I432:$QJ432, Calculations!$I$8:$QJ$8, CH$3, Calculations!$I$10:$QJ$10, CH$4)</f>
        <v>0</v>
      </c>
      <c r="CI88" s="45">
        <f>SUMIFS(Calculations!$I432:$QJ432, Calculations!$I$8:$QJ$8, CI$3, Calculations!$I$10:$QJ$10, CI$4)</f>
        <v>0</v>
      </c>
      <c r="CJ88" s="45">
        <f>SUMIFS(Calculations!$I432:$QJ432, Calculations!$I$8:$QJ$8, CJ$3, Calculations!$I$10:$QJ$10, CJ$4)</f>
        <v>0</v>
      </c>
      <c r="CK88" s="45">
        <f>SUMIFS(Calculations!$I432:$QJ432, Calculations!$I$8:$QJ$8, CK$3, Calculations!$I$10:$QJ$10, CK$4)</f>
        <v>0</v>
      </c>
      <c r="CL88" s="45">
        <f>SUMIFS(Calculations!$I432:$QJ432, Calculations!$I$8:$QJ$8, CL$3, Calculations!$I$10:$QJ$10, CL$4)</f>
        <v>0</v>
      </c>
      <c r="CM88" s="45">
        <f>SUMIFS(Calculations!$I432:$QJ432, Calculations!$I$8:$QJ$8, CM$3, Calculations!$I$10:$QJ$10, CM$4)</f>
        <v>0</v>
      </c>
      <c r="CN88" s="45">
        <f>SUMIFS(Calculations!$I432:$QJ432, Calculations!$I$8:$QJ$8, CN$3, Calculations!$I$10:$QJ$10, CN$4)</f>
        <v>0</v>
      </c>
      <c r="CO88" s="45">
        <f>SUMIFS(Calculations!$I432:$QJ432, Calculations!$I$8:$QJ$8, CO$3, Calculations!$I$10:$QJ$10, CO$4)</f>
        <v>0</v>
      </c>
      <c r="CP88" s="45">
        <f>SUMIFS(Calculations!$I432:$QJ432, Calculations!$I$8:$QJ$8, CP$3, Calculations!$I$10:$QJ$10, CP$4)</f>
        <v>0</v>
      </c>
      <c r="CQ88" s="45">
        <f>SUMIFS(Calculations!$I432:$QJ432, Calculations!$I$8:$QJ$8, CQ$3, Calculations!$I$10:$QJ$10, CQ$4)</f>
        <v>0</v>
      </c>
      <c r="CR88" s="45">
        <f>SUMIFS(Calculations!$I432:$QJ432, Calculations!$I$8:$QJ$8, CR$3, Calculations!$I$10:$QJ$10, CR$4)</f>
        <v>0</v>
      </c>
      <c r="CS88" s="45">
        <f>SUMIFS(Calculations!$I432:$QJ432, Calculations!$I$8:$QJ$8, CS$3, Calculations!$I$10:$QJ$10, CS$4)</f>
        <v>0</v>
      </c>
      <c r="CT88" s="45">
        <f>SUMIFS(Calculations!$I432:$QJ432, Calculations!$I$8:$QJ$8, CT$3, Calculations!$I$10:$QJ$10, CT$4)</f>
        <v>0</v>
      </c>
      <c r="CU88" s="45">
        <f>SUMIFS(Calculations!$I432:$QJ432, Calculations!$I$8:$QJ$8, CU$3, Calculations!$I$10:$QJ$10, CU$4)</f>
        <v>0</v>
      </c>
      <c r="CV88" s="45">
        <f>SUMIFS(Calculations!$I432:$QJ432, Calculations!$I$8:$QJ$8, CV$3, Calculations!$I$10:$QJ$10, CV$4)</f>
        <v>0</v>
      </c>
      <c r="CW88" s="45">
        <f>SUMIFS(Calculations!$I432:$QJ432, Calculations!$I$8:$QJ$8, CW$3, Calculations!$I$10:$QJ$10, CW$4)</f>
        <v>0</v>
      </c>
      <c r="CX88" s="45">
        <f>SUMIFS(Calculations!$I432:$QJ432, Calculations!$I$8:$QJ$8, CX$3, Calculations!$I$10:$QJ$10, CX$4)</f>
        <v>0</v>
      </c>
      <c r="CY88" s="45">
        <f>SUMIFS(Calculations!$I432:$QJ432, Calculations!$I$8:$QJ$8, CY$3, Calculations!$I$10:$QJ$10, CY$4)</f>
        <v>0</v>
      </c>
      <c r="CZ88" s="45">
        <f>SUMIFS(Calculations!$I432:$QJ432, Calculations!$I$8:$QJ$8, CZ$3, Calculations!$I$10:$QJ$10, CZ$4)</f>
        <v>0</v>
      </c>
      <c r="DA88" s="45">
        <f>SUMIFS(Calculations!$I432:$QJ432, Calculations!$I$8:$QJ$8, DA$3, Calculations!$I$10:$QJ$10, DA$4)</f>
        <v>0</v>
      </c>
      <c r="DB88" s="45">
        <f>SUMIFS(Calculations!$I432:$QJ432, Calculations!$I$8:$QJ$8, DB$3, Calculations!$I$10:$QJ$10, DB$4)</f>
        <v>0</v>
      </c>
      <c r="DC88" s="45">
        <f>SUMIFS(Calculations!$I432:$QJ432, Calculations!$I$8:$QJ$8, DC$3, Calculations!$I$10:$QJ$10, DC$4)</f>
        <v>0</v>
      </c>
      <c r="DD88" s="45">
        <f>SUMIFS(Calculations!$I432:$QJ432, Calculations!$I$8:$QJ$8, DD$3, Calculations!$I$10:$QJ$10, DD$4)</f>
        <v>0</v>
      </c>
      <c r="DE88" s="45">
        <f>SUMIFS(Calculations!$I432:$QJ432, Calculations!$I$8:$QJ$8, DE$3, Calculations!$I$10:$QJ$10, DE$4)</f>
        <v>0</v>
      </c>
      <c r="DF88" s="45">
        <f>SUMIFS(Calculations!$I432:$QJ432, Calculations!$I$8:$QJ$8, DF$3, Calculations!$I$10:$QJ$10, DF$4)</f>
        <v>0</v>
      </c>
      <c r="DG88" s="45">
        <f>SUMIFS(Calculations!$I432:$QJ432, Calculations!$I$8:$QJ$8, DG$3, Calculations!$I$10:$QJ$10, DG$4)</f>
        <v>0</v>
      </c>
      <c r="DH88" s="45">
        <f>SUMIFS(Calculations!$I432:$QJ432, Calculations!$I$8:$QJ$8, DH$3, Calculations!$I$10:$QJ$10, DH$4)</f>
        <v>0</v>
      </c>
      <c r="DI88" s="45">
        <f>SUMIFS(Calculations!$I432:$QJ432, Calculations!$I$8:$QJ$8, DI$3, Calculations!$I$10:$QJ$10, DI$4)</f>
        <v>0</v>
      </c>
      <c r="DJ88" s="45">
        <f>SUMIFS(Calculations!$I432:$QJ432, Calculations!$I$8:$QJ$8, DJ$3, Calculations!$I$10:$QJ$10, DJ$4)</f>
        <v>0</v>
      </c>
      <c r="DK88" s="45">
        <f>SUMIFS(Calculations!$I432:$QJ432, Calculations!$I$8:$QJ$8, DK$3, Calculations!$I$10:$QJ$10, DK$4)</f>
        <v>0</v>
      </c>
      <c r="DL88" s="45"/>
      <c r="DM88" s="45"/>
      <c r="DN88" s="45"/>
      <c r="DO88" s="45"/>
      <c r="DP88" s="45"/>
      <c r="DQ88" s="45"/>
      <c r="DR88" s="45"/>
      <c r="DS88" s="45"/>
      <c r="DT88" s="45"/>
      <c r="DU88" s="45"/>
      <c r="DV88" s="45"/>
      <c r="DW88" s="45"/>
      <c r="DX88" s="45"/>
      <c r="DY88" s="45"/>
      <c r="DZ88" s="45"/>
      <c r="EA88" s="45"/>
      <c r="EB88" s="45"/>
      <c r="EC88" s="45"/>
      <c r="ED88" s="45"/>
      <c r="EE88" s="45"/>
      <c r="EF88" s="45"/>
      <c r="EG88" s="45"/>
      <c r="EH88" s="45"/>
      <c r="EI88" s="45"/>
      <c r="EJ88" s="45"/>
      <c r="EK88" s="45"/>
      <c r="EL88" s="45"/>
      <c r="EM88" s="45"/>
      <c r="EN88" s="45"/>
      <c r="EO88" s="45"/>
      <c r="EP88" s="45"/>
      <c r="EQ88" s="45"/>
      <c r="ER88" s="45"/>
      <c r="ES88" s="45"/>
      <c r="ET88" s="45"/>
      <c r="EU88" s="45"/>
      <c r="EV88" s="45"/>
      <c r="EW88" s="45"/>
      <c r="EX88" s="45"/>
      <c r="EY88" s="45"/>
      <c r="EZ88" s="45"/>
      <c r="FA88" s="45"/>
    </row>
    <row r="89" spans="2:157" ht="15" customHeight="1">
      <c r="C89" s="75" t="str">
        <f>Calculations!C433</f>
        <v>Drawdown of Subordinated Debt</v>
      </c>
      <c r="E89" s="50" t="str">
        <f>Calculations!E433</f>
        <v>EUR</v>
      </c>
      <c r="G89" s="66">
        <f t="shared" si="150"/>
        <v>3792500</v>
      </c>
      <c r="H89" s="45">
        <f>SUMIFS(Calculations!$I433:$QJ433, Calculations!$I$8:$QJ$8, H$3, Calculations!$I$10:$QJ$10, H$4)</f>
        <v>1896250</v>
      </c>
      <c r="I89" s="45">
        <f>SUMIFS(Calculations!$I433:$QJ433, Calculations!$I$8:$QJ$8, I$3, Calculations!$I$10:$QJ$10, I$4)</f>
        <v>0</v>
      </c>
      <c r="J89" s="45">
        <f>SUMIFS(Calculations!$I433:$QJ433, Calculations!$I$8:$QJ$8, J$3, Calculations!$I$10:$QJ$10, J$4)</f>
        <v>0</v>
      </c>
      <c r="K89" s="45">
        <f>SUMIFS(Calculations!$I433:$QJ433, Calculations!$I$8:$QJ$8, K$3, Calculations!$I$10:$QJ$10, K$4)</f>
        <v>0</v>
      </c>
      <c r="L89" s="45">
        <f>SUMIFS(Calculations!$I433:$QJ433, Calculations!$I$8:$QJ$8, L$3, Calculations!$I$10:$QJ$10, L$4)</f>
        <v>1896250</v>
      </c>
      <c r="M89" s="45">
        <f>SUMIFS(Calculations!$I433:$QJ433, Calculations!$I$8:$QJ$8, M$3, Calculations!$I$10:$QJ$10, M$4)</f>
        <v>0</v>
      </c>
      <c r="N89" s="45">
        <f>SUMIFS(Calculations!$I433:$QJ433, Calculations!$I$8:$QJ$8, N$3, Calculations!$I$10:$QJ$10, N$4)</f>
        <v>0</v>
      </c>
      <c r="O89" s="45">
        <f>SUMIFS(Calculations!$I433:$QJ433, Calculations!$I$8:$QJ$8, O$3, Calculations!$I$10:$QJ$10, O$4)</f>
        <v>0</v>
      </c>
      <c r="P89" s="45">
        <f>SUMIFS(Calculations!$I433:$QJ433, Calculations!$I$8:$QJ$8, P$3, Calculations!$I$10:$QJ$10, P$4)</f>
        <v>0</v>
      </c>
      <c r="Q89" s="45">
        <f>SUMIFS(Calculations!$I433:$QJ433, Calculations!$I$8:$QJ$8, Q$3, Calculations!$I$10:$QJ$10, Q$4)</f>
        <v>0</v>
      </c>
      <c r="R89" s="45">
        <f>SUMIFS(Calculations!$I433:$QJ433, Calculations!$I$8:$QJ$8, R$3, Calculations!$I$10:$QJ$10, R$4)</f>
        <v>0</v>
      </c>
      <c r="S89" s="45">
        <f>SUMIFS(Calculations!$I433:$QJ433, Calculations!$I$8:$QJ$8, S$3, Calculations!$I$10:$QJ$10, S$4)</f>
        <v>0</v>
      </c>
      <c r="T89" s="45">
        <f>SUMIFS(Calculations!$I433:$QJ433, Calculations!$I$8:$QJ$8, T$3, Calculations!$I$10:$QJ$10, T$4)</f>
        <v>0</v>
      </c>
      <c r="U89" s="45">
        <f>SUMIFS(Calculations!$I433:$QJ433, Calculations!$I$8:$QJ$8, U$3, Calculations!$I$10:$QJ$10, U$4)</f>
        <v>0</v>
      </c>
      <c r="V89" s="45">
        <f>SUMIFS(Calculations!$I433:$QJ433, Calculations!$I$8:$QJ$8, V$3, Calculations!$I$10:$QJ$10, V$4)</f>
        <v>0</v>
      </c>
      <c r="W89" s="45">
        <f>SUMIFS(Calculations!$I433:$QJ433, Calculations!$I$8:$QJ$8, W$3, Calculations!$I$10:$QJ$10, W$4)</f>
        <v>0</v>
      </c>
      <c r="X89" s="45">
        <f>SUMIFS(Calculations!$I433:$QJ433, Calculations!$I$8:$QJ$8, X$3, Calculations!$I$10:$QJ$10, X$4)</f>
        <v>0</v>
      </c>
      <c r="Y89" s="45">
        <f>SUMIFS(Calculations!$I433:$QJ433, Calculations!$I$8:$QJ$8, Y$3, Calculations!$I$10:$QJ$10, Y$4)</f>
        <v>0</v>
      </c>
      <c r="Z89" s="45">
        <f>SUMIFS(Calculations!$I433:$QJ433, Calculations!$I$8:$QJ$8, Z$3, Calculations!$I$10:$QJ$10, Z$4)</f>
        <v>0</v>
      </c>
      <c r="AA89" s="45">
        <f>SUMIFS(Calculations!$I433:$QJ433, Calculations!$I$8:$QJ$8, AA$3, Calculations!$I$10:$QJ$10, AA$4)</f>
        <v>0</v>
      </c>
      <c r="AB89" s="45">
        <f>SUMIFS(Calculations!$I433:$QJ433, Calculations!$I$8:$QJ$8, AB$3, Calculations!$I$10:$QJ$10, AB$4)</f>
        <v>0</v>
      </c>
      <c r="AC89" s="45">
        <f>SUMIFS(Calculations!$I433:$QJ433, Calculations!$I$8:$QJ$8, AC$3, Calculations!$I$10:$QJ$10, AC$4)</f>
        <v>0</v>
      </c>
      <c r="AD89" s="45">
        <f>SUMIFS(Calculations!$I433:$QJ433, Calculations!$I$8:$QJ$8, AD$3, Calculations!$I$10:$QJ$10, AD$4)</f>
        <v>0</v>
      </c>
      <c r="AE89" s="45">
        <f>SUMIFS(Calculations!$I433:$QJ433, Calculations!$I$8:$QJ$8, AE$3, Calculations!$I$10:$QJ$10, AE$4)</f>
        <v>0</v>
      </c>
      <c r="AF89" s="45">
        <f>SUMIFS(Calculations!$I433:$QJ433, Calculations!$I$8:$QJ$8, AF$3, Calculations!$I$10:$QJ$10, AF$4)</f>
        <v>0</v>
      </c>
      <c r="AG89" s="45">
        <f>SUMIFS(Calculations!$I433:$QJ433, Calculations!$I$8:$QJ$8, AG$3, Calculations!$I$10:$QJ$10, AG$4)</f>
        <v>0</v>
      </c>
      <c r="AH89" s="45">
        <f>SUMIFS(Calculations!$I433:$QJ433, Calculations!$I$8:$QJ$8, AH$3, Calculations!$I$10:$QJ$10, AH$4)</f>
        <v>0</v>
      </c>
      <c r="AI89" s="45">
        <f>SUMIFS(Calculations!$I433:$QJ433, Calculations!$I$8:$QJ$8, AI$3, Calculations!$I$10:$QJ$10, AI$4)</f>
        <v>0</v>
      </c>
      <c r="AJ89" s="45">
        <f>SUMIFS(Calculations!$I433:$QJ433, Calculations!$I$8:$QJ$8, AJ$3, Calculations!$I$10:$QJ$10, AJ$4)</f>
        <v>0</v>
      </c>
      <c r="AK89" s="45">
        <f>SUMIFS(Calculations!$I433:$QJ433, Calculations!$I$8:$QJ$8, AK$3, Calculations!$I$10:$QJ$10, AK$4)</f>
        <v>0</v>
      </c>
      <c r="AL89" s="45">
        <f>SUMIFS(Calculations!$I433:$QJ433, Calculations!$I$8:$QJ$8, AL$3, Calculations!$I$10:$QJ$10, AL$4)</f>
        <v>0</v>
      </c>
      <c r="AM89" s="45">
        <f>SUMIFS(Calculations!$I433:$QJ433, Calculations!$I$8:$QJ$8, AM$3, Calculations!$I$10:$QJ$10, AM$4)</f>
        <v>0</v>
      </c>
      <c r="AN89" s="45">
        <f>SUMIFS(Calculations!$I433:$QJ433, Calculations!$I$8:$QJ$8, AN$3, Calculations!$I$10:$QJ$10, AN$4)</f>
        <v>0</v>
      </c>
      <c r="AO89" s="45">
        <f>SUMIFS(Calculations!$I433:$QJ433, Calculations!$I$8:$QJ$8, AO$3, Calculations!$I$10:$QJ$10, AO$4)</f>
        <v>0</v>
      </c>
      <c r="AP89" s="45">
        <f>SUMIFS(Calculations!$I433:$QJ433, Calculations!$I$8:$QJ$8, AP$3, Calculations!$I$10:$QJ$10, AP$4)</f>
        <v>0</v>
      </c>
      <c r="AQ89" s="45">
        <f>SUMIFS(Calculations!$I433:$QJ433, Calculations!$I$8:$QJ$8, AQ$3, Calculations!$I$10:$QJ$10, AQ$4)</f>
        <v>0</v>
      </c>
      <c r="AR89" s="45">
        <f>SUMIFS(Calculations!$I433:$QJ433, Calculations!$I$8:$QJ$8, AR$3, Calculations!$I$10:$QJ$10, AR$4)</f>
        <v>0</v>
      </c>
      <c r="AS89" s="45">
        <f>SUMIFS(Calculations!$I433:$QJ433, Calculations!$I$8:$QJ$8, AS$3, Calculations!$I$10:$QJ$10, AS$4)</f>
        <v>0</v>
      </c>
      <c r="AT89" s="45">
        <f>SUMIFS(Calculations!$I433:$QJ433, Calculations!$I$8:$QJ$8, AT$3, Calculations!$I$10:$QJ$10, AT$4)</f>
        <v>0</v>
      </c>
      <c r="AU89" s="45">
        <f>SUMIFS(Calculations!$I433:$QJ433, Calculations!$I$8:$QJ$8, AU$3, Calculations!$I$10:$QJ$10, AU$4)</f>
        <v>0</v>
      </c>
      <c r="AV89" s="45">
        <f>SUMIFS(Calculations!$I433:$QJ433, Calculations!$I$8:$QJ$8, AV$3, Calculations!$I$10:$QJ$10, AV$4)</f>
        <v>0</v>
      </c>
      <c r="AW89" s="45">
        <f>SUMIFS(Calculations!$I433:$QJ433, Calculations!$I$8:$QJ$8, AW$3, Calculations!$I$10:$QJ$10, AW$4)</f>
        <v>0</v>
      </c>
      <c r="AX89" s="45">
        <f>SUMIFS(Calculations!$I433:$QJ433, Calculations!$I$8:$QJ$8, AX$3, Calculations!$I$10:$QJ$10, AX$4)</f>
        <v>0</v>
      </c>
      <c r="AY89" s="45">
        <f>SUMIFS(Calculations!$I433:$QJ433, Calculations!$I$8:$QJ$8, AY$3, Calculations!$I$10:$QJ$10, AY$4)</f>
        <v>0</v>
      </c>
      <c r="AZ89" s="45">
        <f>SUMIFS(Calculations!$I433:$QJ433, Calculations!$I$8:$QJ$8, AZ$3, Calculations!$I$10:$QJ$10, AZ$4)</f>
        <v>0</v>
      </c>
      <c r="BA89" s="45">
        <f>SUMIFS(Calculations!$I433:$QJ433, Calculations!$I$8:$QJ$8, BA$3, Calculations!$I$10:$QJ$10, BA$4)</f>
        <v>0</v>
      </c>
      <c r="BB89" s="45">
        <f>SUMIFS(Calculations!$I433:$QJ433, Calculations!$I$8:$QJ$8, BB$3, Calculations!$I$10:$QJ$10, BB$4)</f>
        <v>0</v>
      </c>
      <c r="BC89" s="45">
        <f>SUMIFS(Calculations!$I433:$QJ433, Calculations!$I$8:$QJ$8, BC$3, Calculations!$I$10:$QJ$10, BC$4)</f>
        <v>0</v>
      </c>
      <c r="BD89" s="45">
        <f>SUMIFS(Calculations!$I433:$QJ433, Calculations!$I$8:$QJ$8, BD$3, Calculations!$I$10:$QJ$10, BD$4)</f>
        <v>0</v>
      </c>
      <c r="BE89" s="45">
        <f>SUMIFS(Calculations!$I433:$QJ433, Calculations!$I$8:$QJ$8, BE$3, Calculations!$I$10:$QJ$10, BE$4)</f>
        <v>0</v>
      </c>
      <c r="BF89" s="45">
        <f>SUMIFS(Calculations!$I433:$QJ433, Calculations!$I$8:$QJ$8, BF$3, Calculations!$I$10:$QJ$10, BF$4)</f>
        <v>0</v>
      </c>
      <c r="BG89" s="45">
        <f>SUMIFS(Calculations!$I433:$QJ433, Calculations!$I$8:$QJ$8, BG$3, Calculations!$I$10:$QJ$10, BG$4)</f>
        <v>0</v>
      </c>
      <c r="BH89" s="45">
        <f>SUMIFS(Calculations!$I433:$QJ433, Calculations!$I$8:$QJ$8, BH$3, Calculations!$I$10:$QJ$10, BH$4)</f>
        <v>0</v>
      </c>
      <c r="BI89" s="45">
        <f>SUMIFS(Calculations!$I433:$QJ433, Calculations!$I$8:$QJ$8, BI$3, Calculations!$I$10:$QJ$10, BI$4)</f>
        <v>0</v>
      </c>
      <c r="BJ89" s="45">
        <f>SUMIFS(Calculations!$I433:$QJ433, Calculations!$I$8:$QJ$8, BJ$3, Calculations!$I$10:$QJ$10, BJ$4)</f>
        <v>0</v>
      </c>
      <c r="BK89" s="45">
        <f>SUMIFS(Calculations!$I433:$QJ433, Calculations!$I$8:$QJ$8, BK$3, Calculations!$I$10:$QJ$10, BK$4)</f>
        <v>0</v>
      </c>
      <c r="BL89" s="45">
        <f>SUMIFS(Calculations!$I433:$QJ433, Calculations!$I$8:$QJ$8, BL$3, Calculations!$I$10:$QJ$10, BL$4)</f>
        <v>0</v>
      </c>
      <c r="BM89" s="45">
        <f>SUMIFS(Calculations!$I433:$QJ433, Calculations!$I$8:$QJ$8, BM$3, Calculations!$I$10:$QJ$10, BM$4)</f>
        <v>0</v>
      </c>
      <c r="BN89" s="45">
        <f>SUMIFS(Calculations!$I433:$QJ433, Calculations!$I$8:$QJ$8, BN$3, Calculations!$I$10:$QJ$10, BN$4)</f>
        <v>0</v>
      </c>
      <c r="BO89" s="45">
        <f>SUMIFS(Calculations!$I433:$QJ433, Calculations!$I$8:$QJ$8, BO$3, Calculations!$I$10:$QJ$10, BO$4)</f>
        <v>0</v>
      </c>
      <c r="BP89" s="45">
        <f>SUMIFS(Calculations!$I433:$QJ433, Calculations!$I$8:$QJ$8, BP$3, Calculations!$I$10:$QJ$10, BP$4)</f>
        <v>0</v>
      </c>
      <c r="BQ89" s="45">
        <f>SUMIFS(Calculations!$I433:$QJ433, Calculations!$I$8:$QJ$8, BQ$3, Calculations!$I$10:$QJ$10, BQ$4)</f>
        <v>0</v>
      </c>
      <c r="BR89" s="45">
        <f>SUMIFS(Calculations!$I433:$QJ433, Calculations!$I$8:$QJ$8, BR$3, Calculations!$I$10:$QJ$10, BR$4)</f>
        <v>0</v>
      </c>
      <c r="BS89" s="45">
        <f>SUMIFS(Calculations!$I433:$QJ433, Calculations!$I$8:$QJ$8, BS$3, Calculations!$I$10:$QJ$10, BS$4)</f>
        <v>0</v>
      </c>
      <c r="BT89" s="45">
        <f>SUMIFS(Calculations!$I433:$QJ433, Calculations!$I$8:$QJ$8, BT$3, Calculations!$I$10:$QJ$10, BT$4)</f>
        <v>0</v>
      </c>
      <c r="BU89" s="45">
        <f>SUMIFS(Calculations!$I433:$QJ433, Calculations!$I$8:$QJ$8, BU$3, Calculations!$I$10:$QJ$10, BU$4)</f>
        <v>0</v>
      </c>
      <c r="BV89" s="45">
        <f>SUMIFS(Calculations!$I433:$QJ433, Calculations!$I$8:$QJ$8, BV$3, Calculations!$I$10:$QJ$10, BV$4)</f>
        <v>0</v>
      </c>
      <c r="BW89" s="45">
        <f>SUMIFS(Calculations!$I433:$QJ433, Calculations!$I$8:$QJ$8, BW$3, Calculations!$I$10:$QJ$10, BW$4)</f>
        <v>0</v>
      </c>
      <c r="BX89" s="45">
        <f>SUMIFS(Calculations!$I433:$QJ433, Calculations!$I$8:$QJ$8, BX$3, Calculations!$I$10:$QJ$10, BX$4)</f>
        <v>0</v>
      </c>
      <c r="BY89" s="45">
        <f>SUMIFS(Calculations!$I433:$QJ433, Calculations!$I$8:$QJ$8, BY$3, Calculations!$I$10:$QJ$10, BY$4)</f>
        <v>0</v>
      </c>
      <c r="BZ89" s="45">
        <f>SUMIFS(Calculations!$I433:$QJ433, Calculations!$I$8:$QJ$8, BZ$3, Calculations!$I$10:$QJ$10, BZ$4)</f>
        <v>0</v>
      </c>
      <c r="CA89" s="45">
        <f>SUMIFS(Calculations!$I433:$QJ433, Calculations!$I$8:$QJ$8, CA$3, Calculations!$I$10:$QJ$10, CA$4)</f>
        <v>0</v>
      </c>
      <c r="CB89" s="45">
        <f>SUMIFS(Calculations!$I433:$QJ433, Calculations!$I$8:$QJ$8, CB$3, Calculations!$I$10:$QJ$10, CB$4)</f>
        <v>0</v>
      </c>
      <c r="CC89" s="45">
        <f>SUMIFS(Calculations!$I433:$QJ433, Calculations!$I$8:$QJ$8, CC$3, Calculations!$I$10:$QJ$10, CC$4)</f>
        <v>0</v>
      </c>
      <c r="CD89" s="45">
        <f>SUMIFS(Calculations!$I433:$QJ433, Calculations!$I$8:$QJ$8, CD$3, Calculations!$I$10:$QJ$10, CD$4)</f>
        <v>0</v>
      </c>
      <c r="CE89" s="45">
        <f>SUMIFS(Calculations!$I433:$QJ433, Calculations!$I$8:$QJ$8, CE$3, Calculations!$I$10:$QJ$10, CE$4)</f>
        <v>0</v>
      </c>
      <c r="CF89" s="45">
        <f>SUMIFS(Calculations!$I433:$QJ433, Calculations!$I$8:$QJ$8, CF$3, Calculations!$I$10:$QJ$10, CF$4)</f>
        <v>0</v>
      </c>
      <c r="CG89" s="45">
        <f>SUMIFS(Calculations!$I433:$QJ433, Calculations!$I$8:$QJ$8, CG$3, Calculations!$I$10:$QJ$10, CG$4)</f>
        <v>0</v>
      </c>
      <c r="CH89" s="45">
        <f>SUMIFS(Calculations!$I433:$QJ433, Calculations!$I$8:$QJ$8, CH$3, Calculations!$I$10:$QJ$10, CH$4)</f>
        <v>0</v>
      </c>
      <c r="CI89" s="45">
        <f>SUMIFS(Calculations!$I433:$QJ433, Calculations!$I$8:$QJ$8, CI$3, Calculations!$I$10:$QJ$10, CI$4)</f>
        <v>0</v>
      </c>
      <c r="CJ89" s="45">
        <f>SUMIFS(Calculations!$I433:$QJ433, Calculations!$I$8:$QJ$8, CJ$3, Calculations!$I$10:$QJ$10, CJ$4)</f>
        <v>0</v>
      </c>
      <c r="CK89" s="45">
        <f>SUMIFS(Calculations!$I433:$QJ433, Calculations!$I$8:$QJ$8, CK$3, Calculations!$I$10:$QJ$10, CK$4)</f>
        <v>0</v>
      </c>
      <c r="CL89" s="45">
        <f>SUMIFS(Calculations!$I433:$QJ433, Calculations!$I$8:$QJ$8, CL$3, Calculations!$I$10:$QJ$10, CL$4)</f>
        <v>0</v>
      </c>
      <c r="CM89" s="45">
        <f>SUMIFS(Calculations!$I433:$QJ433, Calculations!$I$8:$QJ$8, CM$3, Calculations!$I$10:$QJ$10, CM$4)</f>
        <v>0</v>
      </c>
      <c r="CN89" s="45">
        <f>SUMIFS(Calculations!$I433:$QJ433, Calculations!$I$8:$QJ$8, CN$3, Calculations!$I$10:$QJ$10, CN$4)</f>
        <v>0</v>
      </c>
      <c r="CO89" s="45">
        <f>SUMIFS(Calculations!$I433:$QJ433, Calculations!$I$8:$QJ$8, CO$3, Calculations!$I$10:$QJ$10, CO$4)</f>
        <v>0</v>
      </c>
      <c r="CP89" s="45">
        <f>SUMIFS(Calculations!$I433:$QJ433, Calculations!$I$8:$QJ$8, CP$3, Calculations!$I$10:$QJ$10, CP$4)</f>
        <v>0</v>
      </c>
      <c r="CQ89" s="45">
        <f>SUMIFS(Calculations!$I433:$QJ433, Calculations!$I$8:$QJ$8, CQ$3, Calculations!$I$10:$QJ$10, CQ$4)</f>
        <v>0</v>
      </c>
      <c r="CR89" s="45">
        <f>SUMIFS(Calculations!$I433:$QJ433, Calculations!$I$8:$QJ$8, CR$3, Calculations!$I$10:$QJ$10, CR$4)</f>
        <v>0</v>
      </c>
      <c r="CS89" s="45">
        <f>SUMIFS(Calculations!$I433:$QJ433, Calculations!$I$8:$QJ$8, CS$3, Calculations!$I$10:$QJ$10, CS$4)</f>
        <v>0</v>
      </c>
      <c r="CT89" s="45">
        <f>SUMIFS(Calculations!$I433:$QJ433, Calculations!$I$8:$QJ$8, CT$3, Calculations!$I$10:$QJ$10, CT$4)</f>
        <v>0</v>
      </c>
      <c r="CU89" s="45">
        <f>SUMIFS(Calculations!$I433:$QJ433, Calculations!$I$8:$QJ$8, CU$3, Calculations!$I$10:$QJ$10, CU$4)</f>
        <v>0</v>
      </c>
      <c r="CV89" s="45">
        <f>SUMIFS(Calculations!$I433:$QJ433, Calculations!$I$8:$QJ$8, CV$3, Calculations!$I$10:$QJ$10, CV$4)</f>
        <v>0</v>
      </c>
      <c r="CW89" s="45">
        <f>SUMIFS(Calculations!$I433:$QJ433, Calculations!$I$8:$QJ$8, CW$3, Calculations!$I$10:$QJ$10, CW$4)</f>
        <v>0</v>
      </c>
      <c r="CX89" s="45">
        <f>SUMIFS(Calculations!$I433:$QJ433, Calculations!$I$8:$QJ$8, CX$3, Calculations!$I$10:$QJ$10, CX$4)</f>
        <v>0</v>
      </c>
      <c r="CY89" s="45">
        <f>SUMIFS(Calculations!$I433:$QJ433, Calculations!$I$8:$QJ$8, CY$3, Calculations!$I$10:$QJ$10, CY$4)</f>
        <v>0</v>
      </c>
      <c r="CZ89" s="45">
        <f>SUMIFS(Calculations!$I433:$QJ433, Calculations!$I$8:$QJ$8, CZ$3, Calculations!$I$10:$QJ$10, CZ$4)</f>
        <v>0</v>
      </c>
      <c r="DA89" s="45">
        <f>SUMIFS(Calculations!$I433:$QJ433, Calculations!$I$8:$QJ$8, DA$3, Calculations!$I$10:$QJ$10, DA$4)</f>
        <v>0</v>
      </c>
      <c r="DB89" s="45">
        <f>SUMIFS(Calculations!$I433:$QJ433, Calculations!$I$8:$QJ$8, DB$3, Calculations!$I$10:$QJ$10, DB$4)</f>
        <v>0</v>
      </c>
      <c r="DC89" s="45">
        <f>SUMIFS(Calculations!$I433:$QJ433, Calculations!$I$8:$QJ$8, DC$3, Calculations!$I$10:$QJ$10, DC$4)</f>
        <v>0</v>
      </c>
      <c r="DD89" s="45">
        <f>SUMIFS(Calculations!$I433:$QJ433, Calculations!$I$8:$QJ$8, DD$3, Calculations!$I$10:$QJ$10, DD$4)</f>
        <v>0</v>
      </c>
      <c r="DE89" s="45">
        <f>SUMIFS(Calculations!$I433:$QJ433, Calculations!$I$8:$QJ$8, DE$3, Calculations!$I$10:$QJ$10, DE$4)</f>
        <v>0</v>
      </c>
      <c r="DF89" s="45">
        <f>SUMIFS(Calculations!$I433:$QJ433, Calculations!$I$8:$QJ$8, DF$3, Calculations!$I$10:$QJ$10, DF$4)</f>
        <v>0</v>
      </c>
      <c r="DG89" s="45">
        <f>SUMIFS(Calculations!$I433:$QJ433, Calculations!$I$8:$QJ$8, DG$3, Calculations!$I$10:$QJ$10, DG$4)</f>
        <v>0</v>
      </c>
      <c r="DH89" s="45">
        <f>SUMIFS(Calculations!$I433:$QJ433, Calculations!$I$8:$QJ$8, DH$3, Calculations!$I$10:$QJ$10, DH$4)</f>
        <v>0</v>
      </c>
      <c r="DI89" s="45">
        <f>SUMIFS(Calculations!$I433:$QJ433, Calculations!$I$8:$QJ$8, DI$3, Calculations!$I$10:$QJ$10, DI$4)</f>
        <v>0</v>
      </c>
      <c r="DJ89" s="45">
        <f>SUMIFS(Calculations!$I433:$QJ433, Calculations!$I$8:$QJ$8, DJ$3, Calculations!$I$10:$QJ$10, DJ$4)</f>
        <v>0</v>
      </c>
      <c r="DK89" s="45">
        <f>SUMIFS(Calculations!$I433:$QJ433, Calculations!$I$8:$QJ$8, DK$3, Calculations!$I$10:$QJ$10, DK$4)</f>
        <v>0</v>
      </c>
      <c r="DL89" s="45"/>
      <c r="DM89" s="45"/>
      <c r="DN89" s="45"/>
      <c r="DO89" s="45"/>
      <c r="DP89" s="45"/>
      <c r="DQ89" s="45"/>
      <c r="DR89" s="45"/>
      <c r="DS89" s="45"/>
      <c r="DT89" s="45"/>
      <c r="DU89" s="45"/>
      <c r="DV89" s="45"/>
      <c r="DW89" s="45"/>
      <c r="DX89" s="45"/>
      <c r="DY89" s="45"/>
      <c r="DZ89" s="45"/>
      <c r="EA89" s="45"/>
      <c r="EB89" s="45"/>
      <c r="EC89" s="45"/>
      <c r="ED89" s="45"/>
      <c r="EE89" s="45"/>
      <c r="EF89" s="45"/>
      <c r="EG89" s="45"/>
      <c r="EH89" s="45"/>
      <c r="EI89" s="45"/>
      <c r="EJ89" s="45"/>
      <c r="EK89" s="45"/>
      <c r="EL89" s="45"/>
      <c r="EM89" s="45"/>
      <c r="EN89" s="45"/>
      <c r="EO89" s="45"/>
      <c r="EP89" s="45"/>
      <c r="EQ89" s="45"/>
      <c r="ER89" s="45"/>
      <c r="ES89" s="45"/>
      <c r="ET89" s="45"/>
      <c r="EU89" s="45"/>
      <c r="EV89" s="45"/>
      <c r="EW89" s="45"/>
      <c r="EX89" s="45"/>
      <c r="EY89" s="45"/>
      <c r="EZ89" s="45"/>
      <c r="FA89" s="45"/>
    </row>
    <row r="90" spans="2:157" ht="15" customHeight="1">
      <c r="C90" s="75" t="str">
        <f>Calculations!C434</f>
        <v>Drawdown of Construction Loan</v>
      </c>
      <c r="E90" s="50" t="str">
        <f>Calculations!E434</f>
        <v>EUR</v>
      </c>
      <c r="G90" s="66">
        <f t="shared" si="150"/>
        <v>7585000</v>
      </c>
      <c r="H90" s="45">
        <f>SUMIFS(Calculations!$I434:$QJ434, Calculations!$I$8:$QJ$8, H$3, Calculations!$I$10:$QJ$10, H$4)</f>
        <v>0</v>
      </c>
      <c r="I90" s="45">
        <f>SUMIFS(Calculations!$I434:$QJ434, Calculations!$I$8:$QJ$8, I$3, Calculations!$I$10:$QJ$10, I$4)</f>
        <v>365000</v>
      </c>
      <c r="J90" s="45">
        <f>SUMIFS(Calculations!$I434:$QJ434, Calculations!$I$8:$QJ$8, J$3, Calculations!$I$10:$QJ$10, J$4)</f>
        <v>575000</v>
      </c>
      <c r="K90" s="45">
        <f>SUMIFS(Calculations!$I434:$QJ434, Calculations!$I$8:$QJ$8, K$3, Calculations!$I$10:$QJ$10, K$4)</f>
        <v>975000</v>
      </c>
      <c r="L90" s="45">
        <f>SUMIFS(Calculations!$I434:$QJ434, Calculations!$I$8:$QJ$8, L$3, Calculations!$I$10:$QJ$10, L$4)</f>
        <v>825000</v>
      </c>
      <c r="M90" s="45">
        <f>SUMIFS(Calculations!$I434:$QJ434, Calculations!$I$8:$QJ$8, M$3, Calculations!$I$10:$QJ$10, M$4)</f>
        <v>1825000</v>
      </c>
      <c r="N90" s="45">
        <f>SUMIFS(Calculations!$I434:$QJ434, Calculations!$I$8:$QJ$8, N$3, Calculations!$I$10:$QJ$10, N$4)</f>
        <v>2500000</v>
      </c>
      <c r="O90" s="45">
        <f>SUMIFS(Calculations!$I434:$QJ434, Calculations!$I$8:$QJ$8, O$3, Calculations!$I$10:$QJ$10, O$4)</f>
        <v>520000</v>
      </c>
      <c r="P90" s="45">
        <f>SUMIFS(Calculations!$I434:$QJ434, Calculations!$I$8:$QJ$8, P$3, Calculations!$I$10:$QJ$10, P$4)</f>
        <v>0</v>
      </c>
      <c r="Q90" s="45">
        <f>SUMIFS(Calculations!$I434:$QJ434, Calculations!$I$8:$QJ$8, Q$3, Calculations!$I$10:$QJ$10, Q$4)</f>
        <v>0</v>
      </c>
      <c r="R90" s="45">
        <f>SUMIFS(Calculations!$I434:$QJ434, Calculations!$I$8:$QJ$8, R$3, Calculations!$I$10:$QJ$10, R$4)</f>
        <v>0</v>
      </c>
      <c r="S90" s="45">
        <f>SUMIFS(Calculations!$I434:$QJ434, Calculations!$I$8:$QJ$8, S$3, Calculations!$I$10:$QJ$10, S$4)</f>
        <v>0</v>
      </c>
      <c r="T90" s="45">
        <f>SUMIFS(Calculations!$I434:$QJ434, Calculations!$I$8:$QJ$8, T$3, Calculations!$I$10:$QJ$10, T$4)</f>
        <v>0</v>
      </c>
      <c r="U90" s="45">
        <f>SUMIFS(Calculations!$I434:$QJ434, Calculations!$I$8:$QJ$8, U$3, Calculations!$I$10:$QJ$10, U$4)</f>
        <v>0</v>
      </c>
      <c r="V90" s="45">
        <f>SUMIFS(Calculations!$I434:$QJ434, Calculations!$I$8:$QJ$8, V$3, Calculations!$I$10:$QJ$10, V$4)</f>
        <v>0</v>
      </c>
      <c r="W90" s="45">
        <f>SUMIFS(Calculations!$I434:$QJ434, Calculations!$I$8:$QJ$8, W$3, Calculations!$I$10:$QJ$10, W$4)</f>
        <v>0</v>
      </c>
      <c r="X90" s="45">
        <f>SUMIFS(Calculations!$I434:$QJ434, Calculations!$I$8:$QJ$8, X$3, Calculations!$I$10:$QJ$10, X$4)</f>
        <v>0</v>
      </c>
      <c r="Y90" s="45">
        <f>SUMIFS(Calculations!$I434:$QJ434, Calculations!$I$8:$QJ$8, Y$3, Calculations!$I$10:$QJ$10, Y$4)</f>
        <v>0</v>
      </c>
      <c r="Z90" s="45">
        <f>SUMIFS(Calculations!$I434:$QJ434, Calculations!$I$8:$QJ$8, Z$3, Calculations!$I$10:$QJ$10, Z$4)</f>
        <v>0</v>
      </c>
      <c r="AA90" s="45">
        <f>SUMIFS(Calculations!$I434:$QJ434, Calculations!$I$8:$QJ$8, AA$3, Calculations!$I$10:$QJ$10, AA$4)</f>
        <v>0</v>
      </c>
      <c r="AB90" s="45">
        <f>SUMIFS(Calculations!$I434:$QJ434, Calculations!$I$8:$QJ$8, AB$3, Calculations!$I$10:$QJ$10, AB$4)</f>
        <v>0</v>
      </c>
      <c r="AC90" s="45">
        <f>SUMIFS(Calculations!$I434:$QJ434, Calculations!$I$8:$QJ$8, AC$3, Calculations!$I$10:$QJ$10, AC$4)</f>
        <v>0</v>
      </c>
      <c r="AD90" s="45">
        <f>SUMIFS(Calculations!$I434:$QJ434, Calculations!$I$8:$QJ$8, AD$3, Calculations!$I$10:$QJ$10, AD$4)</f>
        <v>0</v>
      </c>
      <c r="AE90" s="45">
        <f>SUMIFS(Calculations!$I434:$QJ434, Calculations!$I$8:$QJ$8, AE$3, Calculations!$I$10:$QJ$10, AE$4)</f>
        <v>0</v>
      </c>
      <c r="AF90" s="45">
        <f>SUMIFS(Calculations!$I434:$QJ434, Calculations!$I$8:$QJ$8, AF$3, Calculations!$I$10:$QJ$10, AF$4)</f>
        <v>0</v>
      </c>
      <c r="AG90" s="45">
        <f>SUMIFS(Calculations!$I434:$QJ434, Calculations!$I$8:$QJ$8, AG$3, Calculations!$I$10:$QJ$10, AG$4)</f>
        <v>0</v>
      </c>
      <c r="AH90" s="45">
        <f>SUMIFS(Calculations!$I434:$QJ434, Calculations!$I$8:$QJ$8, AH$3, Calculations!$I$10:$QJ$10, AH$4)</f>
        <v>0</v>
      </c>
      <c r="AI90" s="45">
        <f>SUMIFS(Calculations!$I434:$QJ434, Calculations!$I$8:$QJ$8, AI$3, Calculations!$I$10:$QJ$10, AI$4)</f>
        <v>0</v>
      </c>
      <c r="AJ90" s="45">
        <f>SUMIFS(Calculations!$I434:$QJ434, Calculations!$I$8:$QJ$8, AJ$3, Calculations!$I$10:$QJ$10, AJ$4)</f>
        <v>0</v>
      </c>
      <c r="AK90" s="45">
        <f>SUMIFS(Calculations!$I434:$QJ434, Calculations!$I$8:$QJ$8, AK$3, Calculations!$I$10:$QJ$10, AK$4)</f>
        <v>0</v>
      </c>
      <c r="AL90" s="45">
        <f>SUMIFS(Calculations!$I434:$QJ434, Calculations!$I$8:$QJ$8, AL$3, Calculations!$I$10:$QJ$10, AL$4)</f>
        <v>0</v>
      </c>
      <c r="AM90" s="45">
        <f>SUMIFS(Calculations!$I434:$QJ434, Calculations!$I$8:$QJ$8, AM$3, Calculations!$I$10:$QJ$10, AM$4)</f>
        <v>0</v>
      </c>
      <c r="AN90" s="45">
        <f>SUMIFS(Calculations!$I434:$QJ434, Calculations!$I$8:$QJ$8, AN$3, Calculations!$I$10:$QJ$10, AN$4)</f>
        <v>0</v>
      </c>
      <c r="AO90" s="45">
        <f>SUMIFS(Calculations!$I434:$QJ434, Calculations!$I$8:$QJ$8, AO$3, Calculations!$I$10:$QJ$10, AO$4)</f>
        <v>0</v>
      </c>
      <c r="AP90" s="45">
        <f>SUMIFS(Calculations!$I434:$QJ434, Calculations!$I$8:$QJ$8, AP$3, Calculations!$I$10:$QJ$10, AP$4)</f>
        <v>0</v>
      </c>
      <c r="AQ90" s="45">
        <f>SUMIFS(Calculations!$I434:$QJ434, Calculations!$I$8:$QJ$8, AQ$3, Calculations!$I$10:$QJ$10, AQ$4)</f>
        <v>0</v>
      </c>
      <c r="AR90" s="45">
        <f>SUMIFS(Calculations!$I434:$QJ434, Calculations!$I$8:$QJ$8, AR$3, Calculations!$I$10:$QJ$10, AR$4)</f>
        <v>0</v>
      </c>
      <c r="AS90" s="45">
        <f>SUMIFS(Calculations!$I434:$QJ434, Calculations!$I$8:$QJ$8, AS$3, Calculations!$I$10:$QJ$10, AS$4)</f>
        <v>0</v>
      </c>
      <c r="AT90" s="45">
        <f>SUMIFS(Calculations!$I434:$QJ434, Calculations!$I$8:$QJ$8, AT$3, Calculations!$I$10:$QJ$10, AT$4)</f>
        <v>0</v>
      </c>
      <c r="AU90" s="45">
        <f>SUMIFS(Calculations!$I434:$QJ434, Calculations!$I$8:$QJ$8, AU$3, Calculations!$I$10:$QJ$10, AU$4)</f>
        <v>0</v>
      </c>
      <c r="AV90" s="45">
        <f>SUMIFS(Calculations!$I434:$QJ434, Calculations!$I$8:$QJ$8, AV$3, Calculations!$I$10:$QJ$10, AV$4)</f>
        <v>0</v>
      </c>
      <c r="AW90" s="45">
        <f>SUMIFS(Calculations!$I434:$QJ434, Calculations!$I$8:$QJ$8, AW$3, Calculations!$I$10:$QJ$10, AW$4)</f>
        <v>0</v>
      </c>
      <c r="AX90" s="45">
        <f>SUMIFS(Calculations!$I434:$QJ434, Calculations!$I$8:$QJ$8, AX$3, Calculations!$I$10:$QJ$10, AX$4)</f>
        <v>0</v>
      </c>
      <c r="AY90" s="45">
        <f>SUMIFS(Calculations!$I434:$QJ434, Calculations!$I$8:$QJ$8, AY$3, Calculations!$I$10:$QJ$10, AY$4)</f>
        <v>0</v>
      </c>
      <c r="AZ90" s="45">
        <f>SUMIFS(Calculations!$I434:$QJ434, Calculations!$I$8:$QJ$8, AZ$3, Calculations!$I$10:$QJ$10, AZ$4)</f>
        <v>0</v>
      </c>
      <c r="BA90" s="45">
        <f>SUMIFS(Calculations!$I434:$QJ434, Calculations!$I$8:$QJ$8, BA$3, Calculations!$I$10:$QJ$10, BA$4)</f>
        <v>0</v>
      </c>
      <c r="BB90" s="45">
        <f>SUMIFS(Calculations!$I434:$QJ434, Calculations!$I$8:$QJ$8, BB$3, Calculations!$I$10:$QJ$10, BB$4)</f>
        <v>0</v>
      </c>
      <c r="BC90" s="45">
        <f>SUMIFS(Calculations!$I434:$QJ434, Calculations!$I$8:$QJ$8, BC$3, Calculations!$I$10:$QJ$10, BC$4)</f>
        <v>0</v>
      </c>
      <c r="BD90" s="45">
        <f>SUMIFS(Calculations!$I434:$QJ434, Calculations!$I$8:$QJ$8, BD$3, Calculations!$I$10:$QJ$10, BD$4)</f>
        <v>0</v>
      </c>
      <c r="BE90" s="45">
        <f>SUMIFS(Calculations!$I434:$QJ434, Calculations!$I$8:$QJ$8, BE$3, Calculations!$I$10:$QJ$10, BE$4)</f>
        <v>0</v>
      </c>
      <c r="BF90" s="45">
        <f>SUMIFS(Calculations!$I434:$QJ434, Calculations!$I$8:$QJ$8, BF$3, Calculations!$I$10:$QJ$10, BF$4)</f>
        <v>0</v>
      </c>
      <c r="BG90" s="45">
        <f>SUMIFS(Calculations!$I434:$QJ434, Calculations!$I$8:$QJ$8, BG$3, Calculations!$I$10:$QJ$10, BG$4)</f>
        <v>0</v>
      </c>
      <c r="BH90" s="45">
        <f>SUMIFS(Calculations!$I434:$QJ434, Calculations!$I$8:$QJ$8, BH$3, Calculations!$I$10:$QJ$10, BH$4)</f>
        <v>0</v>
      </c>
      <c r="BI90" s="45">
        <f>SUMIFS(Calculations!$I434:$QJ434, Calculations!$I$8:$QJ$8, BI$3, Calculations!$I$10:$QJ$10, BI$4)</f>
        <v>0</v>
      </c>
      <c r="BJ90" s="45">
        <f>SUMIFS(Calculations!$I434:$QJ434, Calculations!$I$8:$QJ$8, BJ$3, Calculations!$I$10:$QJ$10, BJ$4)</f>
        <v>0</v>
      </c>
      <c r="BK90" s="45">
        <f>SUMIFS(Calculations!$I434:$QJ434, Calculations!$I$8:$QJ$8, BK$3, Calculations!$I$10:$QJ$10, BK$4)</f>
        <v>0</v>
      </c>
      <c r="BL90" s="45">
        <f>SUMIFS(Calculations!$I434:$QJ434, Calculations!$I$8:$QJ$8, BL$3, Calculations!$I$10:$QJ$10, BL$4)</f>
        <v>0</v>
      </c>
      <c r="BM90" s="45">
        <f>SUMIFS(Calculations!$I434:$QJ434, Calculations!$I$8:$QJ$8, BM$3, Calculations!$I$10:$QJ$10, BM$4)</f>
        <v>0</v>
      </c>
      <c r="BN90" s="45">
        <f>SUMIFS(Calculations!$I434:$QJ434, Calculations!$I$8:$QJ$8, BN$3, Calculations!$I$10:$QJ$10, BN$4)</f>
        <v>0</v>
      </c>
      <c r="BO90" s="45">
        <f>SUMIFS(Calculations!$I434:$QJ434, Calculations!$I$8:$QJ$8, BO$3, Calculations!$I$10:$QJ$10, BO$4)</f>
        <v>0</v>
      </c>
      <c r="BP90" s="45">
        <f>SUMIFS(Calculations!$I434:$QJ434, Calculations!$I$8:$QJ$8, BP$3, Calculations!$I$10:$QJ$10, BP$4)</f>
        <v>0</v>
      </c>
      <c r="BQ90" s="45">
        <f>SUMIFS(Calculations!$I434:$QJ434, Calculations!$I$8:$QJ$8, BQ$3, Calculations!$I$10:$QJ$10, BQ$4)</f>
        <v>0</v>
      </c>
      <c r="BR90" s="45">
        <f>SUMIFS(Calculations!$I434:$QJ434, Calculations!$I$8:$QJ$8, BR$3, Calculations!$I$10:$QJ$10, BR$4)</f>
        <v>0</v>
      </c>
      <c r="BS90" s="45">
        <f>SUMIFS(Calculations!$I434:$QJ434, Calculations!$I$8:$QJ$8, BS$3, Calculations!$I$10:$QJ$10, BS$4)</f>
        <v>0</v>
      </c>
      <c r="BT90" s="45">
        <f>SUMIFS(Calculations!$I434:$QJ434, Calculations!$I$8:$QJ$8, BT$3, Calculations!$I$10:$QJ$10, BT$4)</f>
        <v>0</v>
      </c>
      <c r="BU90" s="45">
        <f>SUMIFS(Calculations!$I434:$QJ434, Calculations!$I$8:$QJ$8, BU$3, Calculations!$I$10:$QJ$10, BU$4)</f>
        <v>0</v>
      </c>
      <c r="BV90" s="45">
        <f>SUMIFS(Calculations!$I434:$QJ434, Calculations!$I$8:$QJ$8, BV$3, Calculations!$I$10:$QJ$10, BV$4)</f>
        <v>0</v>
      </c>
      <c r="BW90" s="45">
        <f>SUMIFS(Calculations!$I434:$QJ434, Calculations!$I$8:$QJ$8, BW$3, Calculations!$I$10:$QJ$10, BW$4)</f>
        <v>0</v>
      </c>
      <c r="BX90" s="45">
        <f>SUMIFS(Calculations!$I434:$QJ434, Calculations!$I$8:$QJ$8, BX$3, Calculations!$I$10:$QJ$10, BX$4)</f>
        <v>0</v>
      </c>
      <c r="BY90" s="45">
        <f>SUMIFS(Calculations!$I434:$QJ434, Calculations!$I$8:$QJ$8, BY$3, Calculations!$I$10:$QJ$10, BY$4)</f>
        <v>0</v>
      </c>
      <c r="BZ90" s="45">
        <f>SUMIFS(Calculations!$I434:$QJ434, Calculations!$I$8:$QJ$8, BZ$3, Calculations!$I$10:$QJ$10, BZ$4)</f>
        <v>0</v>
      </c>
      <c r="CA90" s="45">
        <f>SUMIFS(Calculations!$I434:$QJ434, Calculations!$I$8:$QJ$8, CA$3, Calculations!$I$10:$QJ$10, CA$4)</f>
        <v>0</v>
      </c>
      <c r="CB90" s="45">
        <f>SUMIFS(Calculations!$I434:$QJ434, Calculations!$I$8:$QJ$8, CB$3, Calculations!$I$10:$QJ$10, CB$4)</f>
        <v>0</v>
      </c>
      <c r="CC90" s="45">
        <f>SUMIFS(Calculations!$I434:$QJ434, Calculations!$I$8:$QJ$8, CC$3, Calculations!$I$10:$QJ$10, CC$4)</f>
        <v>0</v>
      </c>
      <c r="CD90" s="45">
        <f>SUMIFS(Calculations!$I434:$QJ434, Calculations!$I$8:$QJ$8, CD$3, Calculations!$I$10:$QJ$10, CD$4)</f>
        <v>0</v>
      </c>
      <c r="CE90" s="45">
        <f>SUMIFS(Calculations!$I434:$QJ434, Calculations!$I$8:$QJ$8, CE$3, Calculations!$I$10:$QJ$10, CE$4)</f>
        <v>0</v>
      </c>
      <c r="CF90" s="45">
        <f>SUMIFS(Calculations!$I434:$QJ434, Calculations!$I$8:$QJ$8, CF$3, Calculations!$I$10:$QJ$10, CF$4)</f>
        <v>0</v>
      </c>
      <c r="CG90" s="45">
        <f>SUMIFS(Calculations!$I434:$QJ434, Calculations!$I$8:$QJ$8, CG$3, Calculations!$I$10:$QJ$10, CG$4)</f>
        <v>0</v>
      </c>
      <c r="CH90" s="45">
        <f>SUMIFS(Calculations!$I434:$QJ434, Calculations!$I$8:$QJ$8, CH$3, Calculations!$I$10:$QJ$10, CH$4)</f>
        <v>0</v>
      </c>
      <c r="CI90" s="45">
        <f>SUMIFS(Calculations!$I434:$QJ434, Calculations!$I$8:$QJ$8, CI$3, Calculations!$I$10:$QJ$10, CI$4)</f>
        <v>0</v>
      </c>
      <c r="CJ90" s="45">
        <f>SUMIFS(Calculations!$I434:$QJ434, Calculations!$I$8:$QJ$8, CJ$3, Calculations!$I$10:$QJ$10, CJ$4)</f>
        <v>0</v>
      </c>
      <c r="CK90" s="45">
        <f>SUMIFS(Calculations!$I434:$QJ434, Calculations!$I$8:$QJ$8, CK$3, Calculations!$I$10:$QJ$10, CK$4)</f>
        <v>0</v>
      </c>
      <c r="CL90" s="45">
        <f>SUMIFS(Calculations!$I434:$QJ434, Calculations!$I$8:$QJ$8, CL$3, Calculations!$I$10:$QJ$10, CL$4)</f>
        <v>0</v>
      </c>
      <c r="CM90" s="45">
        <f>SUMIFS(Calculations!$I434:$QJ434, Calculations!$I$8:$QJ$8, CM$3, Calculations!$I$10:$QJ$10, CM$4)</f>
        <v>0</v>
      </c>
      <c r="CN90" s="45">
        <f>SUMIFS(Calculations!$I434:$QJ434, Calculations!$I$8:$QJ$8, CN$3, Calculations!$I$10:$QJ$10, CN$4)</f>
        <v>0</v>
      </c>
      <c r="CO90" s="45">
        <f>SUMIFS(Calculations!$I434:$QJ434, Calculations!$I$8:$QJ$8, CO$3, Calculations!$I$10:$QJ$10, CO$4)</f>
        <v>0</v>
      </c>
      <c r="CP90" s="45">
        <f>SUMIFS(Calculations!$I434:$QJ434, Calculations!$I$8:$QJ$8, CP$3, Calculations!$I$10:$QJ$10, CP$4)</f>
        <v>0</v>
      </c>
      <c r="CQ90" s="45">
        <f>SUMIFS(Calculations!$I434:$QJ434, Calculations!$I$8:$QJ$8, CQ$3, Calculations!$I$10:$QJ$10, CQ$4)</f>
        <v>0</v>
      </c>
      <c r="CR90" s="45">
        <f>SUMIFS(Calculations!$I434:$QJ434, Calculations!$I$8:$QJ$8, CR$3, Calculations!$I$10:$QJ$10, CR$4)</f>
        <v>0</v>
      </c>
      <c r="CS90" s="45">
        <f>SUMIFS(Calculations!$I434:$QJ434, Calculations!$I$8:$QJ$8, CS$3, Calculations!$I$10:$QJ$10, CS$4)</f>
        <v>0</v>
      </c>
      <c r="CT90" s="45">
        <f>SUMIFS(Calculations!$I434:$QJ434, Calculations!$I$8:$QJ$8, CT$3, Calculations!$I$10:$QJ$10, CT$4)</f>
        <v>0</v>
      </c>
      <c r="CU90" s="45">
        <f>SUMIFS(Calculations!$I434:$QJ434, Calculations!$I$8:$QJ$8, CU$3, Calculations!$I$10:$QJ$10, CU$4)</f>
        <v>0</v>
      </c>
      <c r="CV90" s="45">
        <f>SUMIFS(Calculations!$I434:$QJ434, Calculations!$I$8:$QJ$8, CV$3, Calculations!$I$10:$QJ$10, CV$4)</f>
        <v>0</v>
      </c>
      <c r="CW90" s="45">
        <f>SUMIFS(Calculations!$I434:$QJ434, Calculations!$I$8:$QJ$8, CW$3, Calculations!$I$10:$QJ$10, CW$4)</f>
        <v>0</v>
      </c>
      <c r="CX90" s="45">
        <f>SUMIFS(Calculations!$I434:$QJ434, Calculations!$I$8:$QJ$8, CX$3, Calculations!$I$10:$QJ$10, CX$4)</f>
        <v>0</v>
      </c>
      <c r="CY90" s="45">
        <f>SUMIFS(Calculations!$I434:$QJ434, Calculations!$I$8:$QJ$8, CY$3, Calculations!$I$10:$QJ$10, CY$4)</f>
        <v>0</v>
      </c>
      <c r="CZ90" s="45">
        <f>SUMIFS(Calculations!$I434:$QJ434, Calculations!$I$8:$QJ$8, CZ$3, Calculations!$I$10:$QJ$10, CZ$4)</f>
        <v>0</v>
      </c>
      <c r="DA90" s="45">
        <f>SUMIFS(Calculations!$I434:$QJ434, Calculations!$I$8:$QJ$8, DA$3, Calculations!$I$10:$QJ$10, DA$4)</f>
        <v>0</v>
      </c>
      <c r="DB90" s="45">
        <f>SUMIFS(Calculations!$I434:$QJ434, Calculations!$I$8:$QJ$8, DB$3, Calculations!$I$10:$QJ$10, DB$4)</f>
        <v>0</v>
      </c>
      <c r="DC90" s="45">
        <f>SUMIFS(Calculations!$I434:$QJ434, Calculations!$I$8:$QJ$8, DC$3, Calculations!$I$10:$QJ$10, DC$4)</f>
        <v>0</v>
      </c>
      <c r="DD90" s="45">
        <f>SUMIFS(Calculations!$I434:$QJ434, Calculations!$I$8:$QJ$8, DD$3, Calculations!$I$10:$QJ$10, DD$4)</f>
        <v>0</v>
      </c>
      <c r="DE90" s="45">
        <f>SUMIFS(Calculations!$I434:$QJ434, Calculations!$I$8:$QJ$8, DE$3, Calculations!$I$10:$QJ$10, DE$4)</f>
        <v>0</v>
      </c>
      <c r="DF90" s="45">
        <f>SUMIFS(Calculations!$I434:$QJ434, Calculations!$I$8:$QJ$8, DF$3, Calculations!$I$10:$QJ$10, DF$4)</f>
        <v>0</v>
      </c>
      <c r="DG90" s="45">
        <f>SUMIFS(Calculations!$I434:$QJ434, Calculations!$I$8:$QJ$8, DG$3, Calculations!$I$10:$QJ$10, DG$4)</f>
        <v>0</v>
      </c>
      <c r="DH90" s="45">
        <f>SUMIFS(Calculations!$I434:$QJ434, Calculations!$I$8:$QJ$8, DH$3, Calculations!$I$10:$QJ$10, DH$4)</f>
        <v>0</v>
      </c>
      <c r="DI90" s="45">
        <f>SUMIFS(Calculations!$I434:$QJ434, Calculations!$I$8:$QJ$8, DI$3, Calculations!$I$10:$QJ$10, DI$4)</f>
        <v>0</v>
      </c>
      <c r="DJ90" s="45">
        <f>SUMIFS(Calculations!$I434:$QJ434, Calculations!$I$8:$QJ$8, DJ$3, Calculations!$I$10:$QJ$10, DJ$4)</f>
        <v>0</v>
      </c>
      <c r="DK90" s="45">
        <f>SUMIFS(Calculations!$I434:$QJ434, Calculations!$I$8:$QJ$8, DK$3, Calculations!$I$10:$QJ$10, DK$4)</f>
        <v>0</v>
      </c>
      <c r="DL90" s="45"/>
      <c r="DM90" s="45"/>
      <c r="DN90" s="45"/>
      <c r="DO90" s="45"/>
      <c r="DP90" s="45"/>
      <c r="DQ90" s="45"/>
      <c r="DR90" s="45"/>
      <c r="DS90" s="45"/>
      <c r="DT90" s="45"/>
      <c r="DU90" s="45"/>
      <c r="DV90" s="45"/>
      <c r="DW90" s="45"/>
      <c r="DX90" s="45"/>
      <c r="DY90" s="45"/>
      <c r="DZ90" s="45"/>
      <c r="EA90" s="45"/>
      <c r="EB90" s="45"/>
      <c r="EC90" s="45"/>
      <c r="ED90" s="45"/>
      <c r="EE90" s="45"/>
      <c r="EF90" s="45"/>
      <c r="EG90" s="45"/>
      <c r="EH90" s="45"/>
      <c r="EI90" s="45"/>
      <c r="EJ90" s="45"/>
      <c r="EK90" s="45"/>
      <c r="EL90" s="45"/>
      <c r="EM90" s="45"/>
      <c r="EN90" s="45"/>
      <c r="EO90" s="45"/>
      <c r="EP90" s="45"/>
      <c r="EQ90" s="45"/>
      <c r="ER90" s="45"/>
      <c r="ES90" s="45"/>
      <c r="ET90" s="45"/>
      <c r="EU90" s="45"/>
      <c r="EV90" s="45"/>
      <c r="EW90" s="45"/>
      <c r="EX90" s="45"/>
      <c r="EY90" s="45"/>
      <c r="EZ90" s="45"/>
      <c r="FA90" s="45"/>
    </row>
    <row r="91" spans="2:157" ht="15" customHeight="1">
      <c r="C91" s="75" t="str">
        <f>Calculations!C435</f>
        <v>Drawdown of Operating Loan</v>
      </c>
      <c r="E91" s="50">
        <f>Calculations!E435</f>
        <v>0</v>
      </c>
      <c r="G91" s="66">
        <f t="shared" si="150"/>
        <v>0</v>
      </c>
      <c r="H91" s="45">
        <f>SUMIFS(Calculations!$I435:$QJ435, Calculations!$I$8:$QJ$8, H$3, Calculations!$I$10:$QJ$10, H$4)</f>
        <v>0</v>
      </c>
      <c r="I91" s="45">
        <f>SUMIFS(Calculations!$I435:$QJ435, Calculations!$I$8:$QJ$8, I$3, Calculations!$I$10:$QJ$10, I$4)</f>
        <v>0</v>
      </c>
      <c r="J91" s="45">
        <f>SUMIFS(Calculations!$I435:$QJ435, Calculations!$I$8:$QJ$8, J$3, Calculations!$I$10:$QJ$10, J$4)</f>
        <v>0</v>
      </c>
      <c r="K91" s="45">
        <f>SUMIFS(Calculations!$I435:$QJ435, Calculations!$I$8:$QJ$8, K$3, Calculations!$I$10:$QJ$10, K$4)</f>
        <v>0</v>
      </c>
      <c r="L91" s="45">
        <f>SUMIFS(Calculations!$I435:$QJ435, Calculations!$I$8:$QJ$8, L$3, Calculations!$I$10:$QJ$10, L$4)</f>
        <v>0</v>
      </c>
      <c r="M91" s="45">
        <f>SUMIFS(Calculations!$I435:$QJ435, Calculations!$I$8:$QJ$8, M$3, Calculations!$I$10:$QJ$10, M$4)</f>
        <v>0</v>
      </c>
      <c r="N91" s="45">
        <f>SUMIFS(Calculations!$I435:$QJ435, Calculations!$I$8:$QJ$8, N$3, Calculations!$I$10:$QJ$10, N$4)</f>
        <v>0</v>
      </c>
      <c r="O91" s="45">
        <f>SUMIFS(Calculations!$I435:$QJ435, Calculations!$I$8:$QJ$8, O$3, Calculations!$I$10:$QJ$10, O$4)</f>
        <v>0</v>
      </c>
      <c r="P91" s="45">
        <f>SUMIFS(Calculations!$I435:$QJ435, Calculations!$I$8:$QJ$8, P$3, Calculations!$I$10:$QJ$10, P$4)</f>
        <v>0</v>
      </c>
      <c r="Q91" s="45">
        <f>SUMIFS(Calculations!$I435:$QJ435, Calculations!$I$8:$QJ$8, Q$3, Calculations!$I$10:$QJ$10, Q$4)</f>
        <v>0</v>
      </c>
      <c r="R91" s="45">
        <f>SUMIFS(Calculations!$I435:$QJ435, Calculations!$I$8:$QJ$8, R$3, Calculations!$I$10:$QJ$10, R$4)</f>
        <v>0</v>
      </c>
      <c r="S91" s="45">
        <f>SUMIFS(Calculations!$I435:$QJ435, Calculations!$I$8:$QJ$8, S$3, Calculations!$I$10:$QJ$10, S$4)</f>
        <v>0</v>
      </c>
      <c r="T91" s="45">
        <f>SUMIFS(Calculations!$I435:$QJ435, Calculations!$I$8:$QJ$8, T$3, Calculations!$I$10:$QJ$10, T$4)</f>
        <v>0</v>
      </c>
      <c r="U91" s="45">
        <f>SUMIFS(Calculations!$I435:$QJ435, Calculations!$I$8:$QJ$8, U$3, Calculations!$I$10:$QJ$10, U$4)</f>
        <v>0</v>
      </c>
      <c r="V91" s="45">
        <f>SUMIFS(Calculations!$I435:$QJ435, Calculations!$I$8:$QJ$8, V$3, Calculations!$I$10:$QJ$10, V$4)</f>
        <v>0</v>
      </c>
      <c r="W91" s="45">
        <f>SUMIFS(Calculations!$I435:$QJ435, Calculations!$I$8:$QJ$8, W$3, Calculations!$I$10:$QJ$10, W$4)</f>
        <v>0</v>
      </c>
      <c r="X91" s="45">
        <f>SUMIFS(Calculations!$I435:$QJ435, Calculations!$I$8:$QJ$8, X$3, Calculations!$I$10:$QJ$10, X$4)</f>
        <v>0</v>
      </c>
      <c r="Y91" s="45">
        <f>SUMIFS(Calculations!$I435:$QJ435, Calculations!$I$8:$QJ$8, Y$3, Calculations!$I$10:$QJ$10, Y$4)</f>
        <v>0</v>
      </c>
      <c r="Z91" s="45">
        <f>SUMIFS(Calculations!$I435:$QJ435, Calculations!$I$8:$QJ$8, Z$3, Calculations!$I$10:$QJ$10, Z$4)</f>
        <v>0</v>
      </c>
      <c r="AA91" s="45">
        <f>SUMIFS(Calculations!$I435:$QJ435, Calculations!$I$8:$QJ$8, AA$3, Calculations!$I$10:$QJ$10, AA$4)</f>
        <v>0</v>
      </c>
      <c r="AB91" s="45">
        <f>SUMIFS(Calculations!$I435:$QJ435, Calculations!$I$8:$QJ$8, AB$3, Calculations!$I$10:$QJ$10, AB$4)</f>
        <v>0</v>
      </c>
      <c r="AC91" s="45">
        <f>SUMIFS(Calculations!$I435:$QJ435, Calculations!$I$8:$QJ$8, AC$3, Calculations!$I$10:$QJ$10, AC$4)</f>
        <v>0</v>
      </c>
      <c r="AD91" s="45">
        <f>SUMIFS(Calculations!$I435:$QJ435, Calculations!$I$8:$QJ$8, AD$3, Calculations!$I$10:$QJ$10, AD$4)</f>
        <v>0</v>
      </c>
      <c r="AE91" s="45">
        <f>SUMIFS(Calculations!$I435:$QJ435, Calculations!$I$8:$QJ$8, AE$3, Calculations!$I$10:$QJ$10, AE$4)</f>
        <v>0</v>
      </c>
      <c r="AF91" s="45">
        <f>SUMIFS(Calculations!$I435:$QJ435, Calculations!$I$8:$QJ$8, AF$3, Calculations!$I$10:$QJ$10, AF$4)</f>
        <v>0</v>
      </c>
      <c r="AG91" s="45">
        <f>SUMIFS(Calculations!$I435:$QJ435, Calculations!$I$8:$QJ$8, AG$3, Calculations!$I$10:$QJ$10, AG$4)</f>
        <v>0</v>
      </c>
      <c r="AH91" s="45">
        <f>SUMIFS(Calculations!$I435:$QJ435, Calculations!$I$8:$QJ$8, AH$3, Calculations!$I$10:$QJ$10, AH$4)</f>
        <v>0</v>
      </c>
      <c r="AI91" s="45">
        <f>SUMIFS(Calculations!$I435:$QJ435, Calculations!$I$8:$QJ$8, AI$3, Calculations!$I$10:$QJ$10, AI$4)</f>
        <v>0</v>
      </c>
      <c r="AJ91" s="45">
        <f>SUMIFS(Calculations!$I435:$QJ435, Calculations!$I$8:$QJ$8, AJ$3, Calculations!$I$10:$QJ$10, AJ$4)</f>
        <v>0</v>
      </c>
      <c r="AK91" s="45">
        <f>SUMIFS(Calculations!$I435:$QJ435, Calculations!$I$8:$QJ$8, AK$3, Calculations!$I$10:$QJ$10, AK$4)</f>
        <v>0</v>
      </c>
      <c r="AL91" s="45">
        <f>SUMIFS(Calculations!$I435:$QJ435, Calculations!$I$8:$QJ$8, AL$3, Calculations!$I$10:$QJ$10, AL$4)</f>
        <v>0</v>
      </c>
      <c r="AM91" s="45">
        <f>SUMIFS(Calculations!$I435:$QJ435, Calculations!$I$8:$QJ$8, AM$3, Calculations!$I$10:$QJ$10, AM$4)</f>
        <v>0</v>
      </c>
      <c r="AN91" s="45">
        <f>SUMIFS(Calculations!$I435:$QJ435, Calculations!$I$8:$QJ$8, AN$3, Calculations!$I$10:$QJ$10, AN$4)</f>
        <v>0</v>
      </c>
      <c r="AO91" s="45">
        <f>SUMIFS(Calculations!$I435:$QJ435, Calculations!$I$8:$QJ$8, AO$3, Calculations!$I$10:$QJ$10, AO$4)</f>
        <v>0</v>
      </c>
      <c r="AP91" s="45">
        <f>SUMIFS(Calculations!$I435:$QJ435, Calculations!$I$8:$QJ$8, AP$3, Calculations!$I$10:$QJ$10, AP$4)</f>
        <v>0</v>
      </c>
      <c r="AQ91" s="45">
        <f>SUMIFS(Calculations!$I435:$QJ435, Calculations!$I$8:$QJ$8, AQ$3, Calculations!$I$10:$QJ$10, AQ$4)</f>
        <v>0</v>
      </c>
      <c r="AR91" s="45">
        <f>SUMIFS(Calculations!$I435:$QJ435, Calculations!$I$8:$QJ$8, AR$3, Calculations!$I$10:$QJ$10, AR$4)</f>
        <v>0</v>
      </c>
      <c r="AS91" s="45">
        <f>SUMIFS(Calculations!$I435:$QJ435, Calculations!$I$8:$QJ$8, AS$3, Calculations!$I$10:$QJ$10, AS$4)</f>
        <v>0</v>
      </c>
      <c r="AT91" s="45">
        <f>SUMIFS(Calculations!$I435:$QJ435, Calculations!$I$8:$QJ$8, AT$3, Calculations!$I$10:$QJ$10, AT$4)</f>
        <v>0</v>
      </c>
      <c r="AU91" s="45">
        <f>SUMIFS(Calculations!$I435:$QJ435, Calculations!$I$8:$QJ$8, AU$3, Calculations!$I$10:$QJ$10, AU$4)</f>
        <v>0</v>
      </c>
      <c r="AV91" s="45">
        <f>SUMIFS(Calculations!$I435:$QJ435, Calculations!$I$8:$QJ$8, AV$3, Calculations!$I$10:$QJ$10, AV$4)</f>
        <v>0</v>
      </c>
      <c r="AW91" s="45">
        <f>SUMIFS(Calculations!$I435:$QJ435, Calculations!$I$8:$QJ$8, AW$3, Calculations!$I$10:$QJ$10, AW$4)</f>
        <v>0</v>
      </c>
      <c r="AX91" s="45">
        <f>SUMIFS(Calculations!$I435:$QJ435, Calculations!$I$8:$QJ$8, AX$3, Calculations!$I$10:$QJ$10, AX$4)</f>
        <v>0</v>
      </c>
      <c r="AY91" s="45">
        <f>SUMIFS(Calculations!$I435:$QJ435, Calculations!$I$8:$QJ$8, AY$3, Calculations!$I$10:$QJ$10, AY$4)</f>
        <v>0</v>
      </c>
      <c r="AZ91" s="45">
        <f>SUMIFS(Calculations!$I435:$QJ435, Calculations!$I$8:$QJ$8, AZ$3, Calculations!$I$10:$QJ$10, AZ$4)</f>
        <v>0</v>
      </c>
      <c r="BA91" s="45">
        <f>SUMIFS(Calculations!$I435:$QJ435, Calculations!$I$8:$QJ$8, BA$3, Calculations!$I$10:$QJ$10, BA$4)</f>
        <v>0</v>
      </c>
      <c r="BB91" s="45">
        <f>SUMIFS(Calculations!$I435:$QJ435, Calculations!$I$8:$QJ$8, BB$3, Calculations!$I$10:$QJ$10, BB$4)</f>
        <v>0</v>
      </c>
      <c r="BC91" s="45">
        <f>SUMIFS(Calculations!$I435:$QJ435, Calculations!$I$8:$QJ$8, BC$3, Calculations!$I$10:$QJ$10, BC$4)</f>
        <v>0</v>
      </c>
      <c r="BD91" s="45">
        <f>SUMIFS(Calculations!$I435:$QJ435, Calculations!$I$8:$QJ$8, BD$3, Calculations!$I$10:$QJ$10, BD$4)</f>
        <v>0</v>
      </c>
      <c r="BE91" s="45">
        <f>SUMIFS(Calculations!$I435:$QJ435, Calculations!$I$8:$QJ$8, BE$3, Calculations!$I$10:$QJ$10, BE$4)</f>
        <v>0</v>
      </c>
      <c r="BF91" s="45">
        <f>SUMIFS(Calculations!$I435:$QJ435, Calculations!$I$8:$QJ$8, BF$3, Calculations!$I$10:$QJ$10, BF$4)</f>
        <v>0</v>
      </c>
      <c r="BG91" s="45">
        <f>SUMIFS(Calculations!$I435:$QJ435, Calculations!$I$8:$QJ$8, BG$3, Calculations!$I$10:$QJ$10, BG$4)</f>
        <v>0</v>
      </c>
      <c r="BH91" s="45">
        <f>SUMIFS(Calculations!$I435:$QJ435, Calculations!$I$8:$QJ$8, BH$3, Calculations!$I$10:$QJ$10, BH$4)</f>
        <v>0</v>
      </c>
      <c r="BI91" s="45">
        <f>SUMIFS(Calculations!$I435:$QJ435, Calculations!$I$8:$QJ$8, BI$3, Calculations!$I$10:$QJ$10, BI$4)</f>
        <v>0</v>
      </c>
      <c r="BJ91" s="45">
        <f>SUMIFS(Calculations!$I435:$QJ435, Calculations!$I$8:$QJ$8, BJ$3, Calculations!$I$10:$QJ$10, BJ$4)</f>
        <v>0</v>
      </c>
      <c r="BK91" s="45">
        <f>SUMIFS(Calculations!$I435:$QJ435, Calculations!$I$8:$QJ$8, BK$3, Calculations!$I$10:$QJ$10, BK$4)</f>
        <v>0</v>
      </c>
      <c r="BL91" s="45">
        <f>SUMIFS(Calculations!$I435:$QJ435, Calculations!$I$8:$QJ$8, BL$3, Calculations!$I$10:$QJ$10, BL$4)</f>
        <v>0</v>
      </c>
      <c r="BM91" s="45">
        <f>SUMIFS(Calculations!$I435:$QJ435, Calculations!$I$8:$QJ$8, BM$3, Calculations!$I$10:$QJ$10, BM$4)</f>
        <v>0</v>
      </c>
      <c r="BN91" s="45">
        <f>SUMIFS(Calculations!$I435:$QJ435, Calculations!$I$8:$QJ$8, BN$3, Calculations!$I$10:$QJ$10, BN$4)</f>
        <v>0</v>
      </c>
      <c r="BO91" s="45">
        <f>SUMIFS(Calculations!$I435:$QJ435, Calculations!$I$8:$QJ$8, BO$3, Calculations!$I$10:$QJ$10, BO$4)</f>
        <v>0</v>
      </c>
      <c r="BP91" s="45">
        <f>SUMIFS(Calculations!$I435:$QJ435, Calculations!$I$8:$QJ$8, BP$3, Calculations!$I$10:$QJ$10, BP$4)</f>
        <v>0</v>
      </c>
      <c r="BQ91" s="45">
        <f>SUMIFS(Calculations!$I435:$QJ435, Calculations!$I$8:$QJ$8, BQ$3, Calculations!$I$10:$QJ$10, BQ$4)</f>
        <v>0</v>
      </c>
      <c r="BR91" s="45">
        <f>SUMIFS(Calculations!$I435:$QJ435, Calculations!$I$8:$QJ$8, BR$3, Calculations!$I$10:$QJ$10, BR$4)</f>
        <v>0</v>
      </c>
      <c r="BS91" s="45">
        <f>SUMIFS(Calculations!$I435:$QJ435, Calculations!$I$8:$QJ$8, BS$3, Calculations!$I$10:$QJ$10, BS$4)</f>
        <v>0</v>
      </c>
      <c r="BT91" s="45">
        <f>SUMIFS(Calculations!$I435:$QJ435, Calculations!$I$8:$QJ$8, BT$3, Calculations!$I$10:$QJ$10, BT$4)</f>
        <v>0</v>
      </c>
      <c r="BU91" s="45">
        <f>SUMIFS(Calculations!$I435:$QJ435, Calculations!$I$8:$QJ$8, BU$3, Calculations!$I$10:$QJ$10, BU$4)</f>
        <v>0</v>
      </c>
      <c r="BV91" s="45">
        <f>SUMIFS(Calculations!$I435:$QJ435, Calculations!$I$8:$QJ$8, BV$3, Calculations!$I$10:$QJ$10, BV$4)</f>
        <v>0</v>
      </c>
      <c r="BW91" s="45">
        <f>SUMIFS(Calculations!$I435:$QJ435, Calculations!$I$8:$QJ$8, BW$3, Calculations!$I$10:$QJ$10, BW$4)</f>
        <v>0</v>
      </c>
      <c r="BX91" s="45">
        <f>SUMIFS(Calculations!$I435:$QJ435, Calculations!$I$8:$QJ$8, BX$3, Calculations!$I$10:$QJ$10, BX$4)</f>
        <v>0</v>
      </c>
      <c r="BY91" s="45">
        <f>SUMIFS(Calculations!$I435:$QJ435, Calculations!$I$8:$QJ$8, BY$3, Calculations!$I$10:$QJ$10, BY$4)</f>
        <v>0</v>
      </c>
      <c r="BZ91" s="45">
        <f>SUMIFS(Calculations!$I435:$QJ435, Calculations!$I$8:$QJ$8, BZ$3, Calculations!$I$10:$QJ$10, BZ$4)</f>
        <v>0</v>
      </c>
      <c r="CA91" s="45">
        <f>SUMIFS(Calculations!$I435:$QJ435, Calculations!$I$8:$QJ$8, CA$3, Calculations!$I$10:$QJ$10, CA$4)</f>
        <v>0</v>
      </c>
      <c r="CB91" s="45">
        <f>SUMIFS(Calculations!$I435:$QJ435, Calculations!$I$8:$QJ$8, CB$3, Calculations!$I$10:$QJ$10, CB$4)</f>
        <v>0</v>
      </c>
      <c r="CC91" s="45">
        <f>SUMIFS(Calculations!$I435:$QJ435, Calculations!$I$8:$QJ$8, CC$3, Calculations!$I$10:$QJ$10, CC$4)</f>
        <v>0</v>
      </c>
      <c r="CD91" s="45">
        <f>SUMIFS(Calculations!$I435:$QJ435, Calculations!$I$8:$QJ$8, CD$3, Calculations!$I$10:$QJ$10, CD$4)</f>
        <v>0</v>
      </c>
      <c r="CE91" s="45">
        <f>SUMIFS(Calculations!$I435:$QJ435, Calculations!$I$8:$QJ$8, CE$3, Calculations!$I$10:$QJ$10, CE$4)</f>
        <v>0</v>
      </c>
      <c r="CF91" s="45">
        <f>SUMIFS(Calculations!$I435:$QJ435, Calculations!$I$8:$QJ$8, CF$3, Calculations!$I$10:$QJ$10, CF$4)</f>
        <v>0</v>
      </c>
      <c r="CG91" s="45">
        <f>SUMIFS(Calculations!$I435:$QJ435, Calculations!$I$8:$QJ$8, CG$3, Calculations!$I$10:$QJ$10, CG$4)</f>
        <v>0</v>
      </c>
      <c r="CH91" s="45">
        <f>SUMIFS(Calculations!$I435:$QJ435, Calculations!$I$8:$QJ$8, CH$3, Calculations!$I$10:$QJ$10, CH$4)</f>
        <v>0</v>
      </c>
      <c r="CI91" s="45">
        <f>SUMIFS(Calculations!$I435:$QJ435, Calculations!$I$8:$QJ$8, CI$3, Calculations!$I$10:$QJ$10, CI$4)</f>
        <v>0</v>
      </c>
      <c r="CJ91" s="45">
        <f>SUMIFS(Calculations!$I435:$QJ435, Calculations!$I$8:$QJ$8, CJ$3, Calculations!$I$10:$QJ$10, CJ$4)</f>
        <v>0</v>
      </c>
      <c r="CK91" s="45">
        <f>SUMIFS(Calculations!$I435:$QJ435, Calculations!$I$8:$QJ$8, CK$3, Calculations!$I$10:$QJ$10, CK$4)</f>
        <v>0</v>
      </c>
      <c r="CL91" s="45">
        <f>SUMIFS(Calculations!$I435:$QJ435, Calculations!$I$8:$QJ$8, CL$3, Calculations!$I$10:$QJ$10, CL$4)</f>
        <v>0</v>
      </c>
      <c r="CM91" s="45">
        <f>SUMIFS(Calculations!$I435:$QJ435, Calculations!$I$8:$QJ$8, CM$3, Calculations!$I$10:$QJ$10, CM$4)</f>
        <v>0</v>
      </c>
      <c r="CN91" s="45">
        <f>SUMIFS(Calculations!$I435:$QJ435, Calculations!$I$8:$QJ$8, CN$3, Calculations!$I$10:$QJ$10, CN$4)</f>
        <v>0</v>
      </c>
      <c r="CO91" s="45">
        <f>SUMIFS(Calculations!$I435:$QJ435, Calculations!$I$8:$QJ$8, CO$3, Calculations!$I$10:$QJ$10, CO$4)</f>
        <v>0</v>
      </c>
      <c r="CP91" s="45">
        <f>SUMIFS(Calculations!$I435:$QJ435, Calculations!$I$8:$QJ$8, CP$3, Calculations!$I$10:$QJ$10, CP$4)</f>
        <v>0</v>
      </c>
      <c r="CQ91" s="45">
        <f>SUMIFS(Calculations!$I435:$QJ435, Calculations!$I$8:$QJ$8, CQ$3, Calculations!$I$10:$QJ$10, CQ$4)</f>
        <v>0</v>
      </c>
      <c r="CR91" s="45">
        <f>SUMIFS(Calculations!$I435:$QJ435, Calculations!$I$8:$QJ$8, CR$3, Calculations!$I$10:$QJ$10, CR$4)</f>
        <v>0</v>
      </c>
      <c r="CS91" s="45">
        <f>SUMIFS(Calculations!$I435:$QJ435, Calculations!$I$8:$QJ$8, CS$3, Calculations!$I$10:$QJ$10, CS$4)</f>
        <v>0</v>
      </c>
      <c r="CT91" s="45">
        <f>SUMIFS(Calculations!$I435:$QJ435, Calculations!$I$8:$QJ$8, CT$3, Calculations!$I$10:$QJ$10, CT$4)</f>
        <v>0</v>
      </c>
      <c r="CU91" s="45">
        <f>SUMIFS(Calculations!$I435:$QJ435, Calculations!$I$8:$QJ$8, CU$3, Calculations!$I$10:$QJ$10, CU$4)</f>
        <v>0</v>
      </c>
      <c r="CV91" s="45">
        <f>SUMIFS(Calculations!$I435:$QJ435, Calculations!$I$8:$QJ$8, CV$3, Calculations!$I$10:$QJ$10, CV$4)</f>
        <v>0</v>
      </c>
      <c r="CW91" s="45">
        <f>SUMIFS(Calculations!$I435:$QJ435, Calculations!$I$8:$QJ$8, CW$3, Calculations!$I$10:$QJ$10, CW$4)</f>
        <v>0</v>
      </c>
      <c r="CX91" s="45">
        <f>SUMIFS(Calculations!$I435:$QJ435, Calculations!$I$8:$QJ$8, CX$3, Calculations!$I$10:$QJ$10, CX$4)</f>
        <v>0</v>
      </c>
      <c r="CY91" s="45">
        <f>SUMIFS(Calculations!$I435:$QJ435, Calculations!$I$8:$QJ$8, CY$3, Calculations!$I$10:$QJ$10, CY$4)</f>
        <v>0</v>
      </c>
      <c r="CZ91" s="45">
        <f>SUMIFS(Calculations!$I435:$QJ435, Calculations!$I$8:$QJ$8, CZ$3, Calculations!$I$10:$QJ$10, CZ$4)</f>
        <v>0</v>
      </c>
      <c r="DA91" s="45">
        <f>SUMIFS(Calculations!$I435:$QJ435, Calculations!$I$8:$QJ$8, DA$3, Calculations!$I$10:$QJ$10, DA$4)</f>
        <v>0</v>
      </c>
      <c r="DB91" s="45">
        <f>SUMIFS(Calculations!$I435:$QJ435, Calculations!$I$8:$QJ$8, DB$3, Calculations!$I$10:$QJ$10, DB$4)</f>
        <v>0</v>
      </c>
      <c r="DC91" s="45">
        <f>SUMIFS(Calculations!$I435:$QJ435, Calculations!$I$8:$QJ$8, DC$3, Calculations!$I$10:$QJ$10, DC$4)</f>
        <v>0</v>
      </c>
      <c r="DD91" s="45">
        <f>SUMIFS(Calculations!$I435:$QJ435, Calculations!$I$8:$QJ$8, DD$3, Calculations!$I$10:$QJ$10, DD$4)</f>
        <v>0</v>
      </c>
      <c r="DE91" s="45">
        <f>SUMIFS(Calculations!$I435:$QJ435, Calculations!$I$8:$QJ$8, DE$3, Calculations!$I$10:$QJ$10, DE$4)</f>
        <v>0</v>
      </c>
      <c r="DF91" s="45">
        <f>SUMIFS(Calculations!$I435:$QJ435, Calculations!$I$8:$QJ$8, DF$3, Calculations!$I$10:$QJ$10, DF$4)</f>
        <v>0</v>
      </c>
      <c r="DG91" s="45">
        <f>SUMIFS(Calculations!$I435:$QJ435, Calculations!$I$8:$QJ$8, DG$3, Calculations!$I$10:$QJ$10, DG$4)</f>
        <v>0</v>
      </c>
      <c r="DH91" s="45">
        <f>SUMIFS(Calculations!$I435:$QJ435, Calculations!$I$8:$QJ$8, DH$3, Calculations!$I$10:$QJ$10, DH$4)</f>
        <v>0</v>
      </c>
      <c r="DI91" s="45">
        <f>SUMIFS(Calculations!$I435:$QJ435, Calculations!$I$8:$QJ$8, DI$3, Calculations!$I$10:$QJ$10, DI$4)</f>
        <v>0</v>
      </c>
      <c r="DJ91" s="45">
        <f>SUMIFS(Calculations!$I435:$QJ435, Calculations!$I$8:$QJ$8, DJ$3, Calculations!$I$10:$QJ$10, DJ$4)</f>
        <v>0</v>
      </c>
      <c r="DK91" s="45">
        <f>SUMIFS(Calculations!$I435:$QJ435, Calculations!$I$8:$QJ$8, DK$3, Calculations!$I$10:$QJ$10, DK$4)</f>
        <v>0</v>
      </c>
      <c r="DL91" s="45"/>
      <c r="DM91" s="45"/>
      <c r="DN91" s="45"/>
      <c r="DO91" s="45"/>
      <c r="DP91" s="45"/>
      <c r="DQ91" s="45"/>
      <c r="DR91" s="45"/>
      <c r="DS91" s="45"/>
      <c r="DT91" s="45"/>
      <c r="DU91" s="45"/>
      <c r="DV91" s="45"/>
      <c r="DW91" s="45"/>
      <c r="DX91" s="45"/>
      <c r="DY91" s="45"/>
      <c r="DZ91" s="45"/>
      <c r="EA91" s="45"/>
      <c r="EB91" s="45"/>
      <c r="EC91" s="45"/>
      <c r="ED91" s="45"/>
      <c r="EE91" s="45"/>
      <c r="EF91" s="45"/>
      <c r="EG91" s="45"/>
      <c r="EH91" s="45"/>
      <c r="EI91" s="45"/>
      <c r="EJ91" s="45"/>
      <c r="EK91" s="45"/>
      <c r="EL91" s="45"/>
      <c r="EM91" s="45"/>
      <c r="EN91" s="45"/>
      <c r="EO91" s="45"/>
      <c r="EP91" s="45"/>
      <c r="EQ91" s="45"/>
      <c r="ER91" s="45"/>
      <c r="ES91" s="45"/>
      <c r="ET91" s="45"/>
      <c r="EU91" s="45"/>
      <c r="EV91" s="45"/>
      <c r="EW91" s="45"/>
      <c r="EX91" s="45"/>
      <c r="EY91" s="45"/>
      <c r="EZ91" s="45"/>
      <c r="FA91" s="45"/>
    </row>
    <row r="92" spans="2:157" ht="15" customHeight="1">
      <c r="C92" s="75" t="str">
        <f>Calculations!C436</f>
        <v>Principal Repayment of Subordinated Debt</v>
      </c>
      <c r="E92" s="50" t="str">
        <f>Calculations!E436</f>
        <v>EUR</v>
      </c>
      <c r="G92" s="66">
        <f t="shared" si="150"/>
        <v>-3792499.9999999977</v>
      </c>
      <c r="H92" s="45">
        <f>SUMIFS(Calculations!$I436:$QJ436, Calculations!$I$8:$QJ$8, H$3, Calculations!$I$10:$QJ$10, H$4)</f>
        <v>0</v>
      </c>
      <c r="I92" s="45">
        <f>SUMIFS(Calculations!$I436:$QJ436, Calculations!$I$8:$QJ$8, I$3, Calculations!$I$10:$QJ$10, I$4)</f>
        <v>0</v>
      </c>
      <c r="J92" s="45">
        <f>SUMIFS(Calculations!$I436:$QJ436, Calculations!$I$8:$QJ$8, J$3, Calculations!$I$10:$QJ$10, J$4)</f>
        <v>0</v>
      </c>
      <c r="K92" s="45">
        <f>SUMIFS(Calculations!$I436:$QJ436, Calculations!$I$8:$QJ$8, K$3, Calculations!$I$10:$QJ$10, K$4)</f>
        <v>0</v>
      </c>
      <c r="L92" s="45">
        <f>SUMIFS(Calculations!$I436:$QJ436, Calculations!$I$8:$QJ$8, L$3, Calculations!$I$10:$QJ$10, L$4)</f>
        <v>0</v>
      </c>
      <c r="M92" s="45">
        <f>SUMIFS(Calculations!$I436:$QJ436, Calculations!$I$8:$QJ$8, M$3, Calculations!$I$10:$QJ$10, M$4)</f>
        <v>0</v>
      </c>
      <c r="N92" s="45">
        <f>SUMIFS(Calculations!$I436:$QJ436, Calculations!$I$8:$QJ$8, N$3, Calculations!$I$10:$QJ$10, N$4)</f>
        <v>0</v>
      </c>
      <c r="O92" s="45">
        <f>SUMIFS(Calculations!$I436:$QJ436, Calculations!$I$8:$QJ$8, O$3, Calculations!$I$10:$QJ$10, O$4)</f>
        <v>0</v>
      </c>
      <c r="P92" s="45">
        <f>SUMIFS(Calculations!$I436:$QJ436, Calculations!$I$8:$QJ$8, P$3, Calculations!$I$10:$QJ$10, P$4)</f>
        <v>0</v>
      </c>
      <c r="Q92" s="45">
        <f>SUMIFS(Calculations!$I436:$QJ436, Calculations!$I$8:$QJ$8, Q$3, Calculations!$I$10:$QJ$10, Q$4)</f>
        <v>-14918.235189211089</v>
      </c>
      <c r="R92" s="45">
        <f>SUMIFS(Calculations!$I436:$QJ436, Calculations!$I$8:$QJ$8, R$3, Calculations!$I$10:$QJ$10, R$4)</f>
        <v>-15757.145558679375</v>
      </c>
      <c r="S92" s="45">
        <f>SUMIFS(Calculations!$I436:$QJ436, Calculations!$I$8:$QJ$8, S$3, Calculations!$I$10:$QJ$10, S$4)</f>
        <v>-16234.602826252929</v>
      </c>
      <c r="T92" s="45">
        <f>SUMIFS(Calculations!$I436:$QJ436, Calculations!$I$8:$QJ$8, T$3, Calculations!$I$10:$QJ$10, T$4)</f>
        <v>-16726.52752649122</v>
      </c>
      <c r="U92" s="45">
        <f>SUMIFS(Calculations!$I436:$QJ436, Calculations!$I$8:$QJ$8, U$3, Calculations!$I$10:$QJ$10, U$4)</f>
        <v>-17233.358037071434</v>
      </c>
      <c r="V92" s="45">
        <f>SUMIFS(Calculations!$I436:$QJ436, Calculations!$I$8:$QJ$8, V$3, Calculations!$I$10:$QJ$10, V$4)</f>
        <v>-17755.546018952722</v>
      </c>
      <c r="W92" s="45">
        <f>SUMIFS(Calculations!$I436:$QJ436, Calculations!$I$8:$QJ$8, W$3, Calculations!$I$10:$QJ$10, W$4)</f>
        <v>-18293.556818872996</v>
      </c>
      <c r="X92" s="45">
        <f>SUMIFS(Calculations!$I436:$QJ436, Calculations!$I$8:$QJ$8, X$3, Calculations!$I$10:$QJ$10, X$4)</f>
        <v>-18847.869884041676</v>
      </c>
      <c r="Y92" s="45">
        <f>SUMIFS(Calculations!$I436:$QJ436, Calculations!$I$8:$QJ$8, Y$3, Calculations!$I$10:$QJ$10, Y$4)</f>
        <v>-19418.979189398015</v>
      </c>
      <c r="Z92" s="45">
        <f>SUMIFS(Calculations!$I436:$QJ436, Calculations!$I$8:$QJ$8, Z$3, Calculations!$I$10:$QJ$10, Z$4)</f>
        <v>-20007.39367781597</v>
      </c>
      <c r="AA92" s="45">
        <f>SUMIFS(Calculations!$I436:$QJ436, Calculations!$I$8:$QJ$8, AA$3, Calculations!$I$10:$QJ$10, AA$4)</f>
        <v>-20613.637713647462</v>
      </c>
      <c r="AB92" s="45">
        <f>SUMIFS(Calculations!$I436:$QJ436, Calculations!$I$8:$QJ$8, AB$3, Calculations!$I$10:$QJ$10, AB$4)</f>
        <v>-21238.251550008703</v>
      </c>
      <c r="AC92" s="45">
        <f>SUMIFS(Calculations!$I436:$QJ436, Calculations!$I$8:$QJ$8, AC$3, Calculations!$I$10:$QJ$10, AC$4)</f>
        <v>-21881.791810225521</v>
      </c>
      <c r="AD92" s="45">
        <f>SUMIFS(Calculations!$I436:$QJ436, Calculations!$I$8:$QJ$8, AD$3, Calculations!$I$10:$QJ$10, AD$4)</f>
        <v>-22544.831983867174</v>
      </c>
      <c r="AE92" s="45">
        <f>SUMIFS(Calculations!$I436:$QJ436, Calculations!$I$8:$QJ$8, AE$3, Calculations!$I$10:$QJ$10, AE$4)</f>
        <v>-23227.962937810313</v>
      </c>
      <c r="AF92" s="45">
        <f>SUMIFS(Calculations!$I436:$QJ436, Calculations!$I$8:$QJ$8, AF$3, Calculations!$I$10:$QJ$10, AF$4)</f>
        <v>-23931.793442788927</v>
      </c>
      <c r="AG92" s="45">
        <f>SUMIFS(Calculations!$I436:$QJ436, Calculations!$I$8:$QJ$8, AG$3, Calculations!$I$10:$QJ$10, AG$4)</f>
        <v>-24656.950715898871</v>
      </c>
      <c r="AH92" s="45">
        <f>SUMIFS(Calculations!$I436:$QJ436, Calculations!$I$8:$QJ$8, AH$3, Calculations!$I$10:$QJ$10, AH$4)</f>
        <v>-25404.080979541308</v>
      </c>
      <c r="AI92" s="45">
        <f>SUMIFS(Calculations!$I436:$QJ436, Calculations!$I$8:$QJ$8, AI$3, Calculations!$I$10:$QJ$10, AI$4)</f>
        <v>-26173.8500373024</v>
      </c>
      <c r="AJ92" s="45">
        <f>SUMIFS(Calculations!$I436:$QJ436, Calculations!$I$8:$QJ$8, AJ$3, Calculations!$I$10:$QJ$10, AJ$4)</f>
        <v>-26966.943867282695</v>
      </c>
      <c r="AK92" s="45">
        <f>SUMIFS(Calculations!$I436:$QJ436, Calculations!$I$8:$QJ$8, AK$3, Calculations!$I$10:$QJ$10, AK$4)</f>
        <v>-27784.069233405229</v>
      </c>
      <c r="AL92" s="45">
        <f>SUMIFS(Calculations!$I436:$QJ436, Calculations!$I$8:$QJ$8, AL$3, Calculations!$I$10:$QJ$10, AL$4)</f>
        <v>-28625.95431524665</v>
      </c>
      <c r="AM92" s="45">
        <f>SUMIFS(Calculations!$I436:$QJ436, Calculations!$I$8:$QJ$8, AM$3, Calculations!$I$10:$QJ$10, AM$4)</f>
        <v>-29493.349356952938</v>
      </c>
      <c r="AN92" s="45">
        <f>SUMIFS(Calculations!$I436:$QJ436, Calculations!$I$8:$QJ$8, AN$3, Calculations!$I$10:$QJ$10, AN$4)</f>
        <v>-30387.027335817969</v>
      </c>
      <c r="AO92" s="45">
        <f>SUMIFS(Calculations!$I436:$QJ436, Calculations!$I$8:$QJ$8, AO$3, Calculations!$I$10:$QJ$10, AO$4)</f>
        <v>-31307.784651120586</v>
      </c>
      <c r="AP92" s="45">
        <f>SUMIFS(Calculations!$I436:$QJ436, Calculations!$I$8:$QJ$8, AP$3, Calculations!$I$10:$QJ$10, AP$4)</f>
        <v>-32256.441833834193</v>
      </c>
      <c r="AQ92" s="45">
        <f>SUMIFS(Calculations!$I436:$QJ436, Calculations!$I$8:$QJ$8, AQ$3, Calculations!$I$10:$QJ$10, AQ$4)</f>
        <v>-33233.844277841199</v>
      </c>
      <c r="AR92" s="45">
        <f>SUMIFS(Calculations!$I436:$QJ436, Calculations!$I$8:$QJ$8, AR$3, Calculations!$I$10:$QJ$10, AR$4)</f>
        <v>-34240.862993304065</v>
      </c>
      <c r="AS92" s="45">
        <f>SUMIFS(Calculations!$I436:$QJ436, Calculations!$I$8:$QJ$8, AS$3, Calculations!$I$10:$QJ$10, AS$4)</f>
        <v>-35278.395382864168</v>
      </c>
      <c r="AT92" s="45">
        <f>SUMIFS(Calculations!$I436:$QJ436, Calculations!$I$8:$QJ$8, AT$3, Calculations!$I$10:$QJ$10, AT$4)</f>
        <v>-36347.366041360336</v>
      </c>
      <c r="AU92" s="45">
        <f>SUMIFS(Calculations!$I436:$QJ436, Calculations!$I$8:$QJ$8, AU$3, Calculations!$I$10:$QJ$10, AU$4)</f>
        <v>-37448.727579779603</v>
      </c>
      <c r="AV92" s="45">
        <f>SUMIFS(Calculations!$I436:$QJ436, Calculations!$I$8:$QJ$8, AV$3, Calculations!$I$10:$QJ$10, AV$4)</f>
        <v>-38583.461474174503</v>
      </c>
      <c r="AW92" s="45">
        <f>SUMIFS(Calculations!$I436:$QJ436, Calculations!$I$8:$QJ$8, AW$3, Calculations!$I$10:$QJ$10, AW$4)</f>
        <v>-39752.578940303458</v>
      </c>
      <c r="AX92" s="45">
        <f>SUMIFS(Calculations!$I436:$QJ436, Calculations!$I$8:$QJ$8, AX$3, Calculations!$I$10:$QJ$10, AX$4)</f>
        <v>-40957.121834773599</v>
      </c>
      <c r="AY92" s="45">
        <f>SUMIFS(Calculations!$I436:$QJ436, Calculations!$I$8:$QJ$8, AY$3, Calculations!$I$10:$QJ$10, AY$4)</f>
        <v>-42198.163583489062</v>
      </c>
      <c r="AZ92" s="45">
        <f>SUMIFS(Calculations!$I436:$QJ436, Calculations!$I$8:$QJ$8, AZ$3, Calculations!$I$10:$QJ$10, AZ$4)</f>
        <v>-43476.81013823238</v>
      </c>
      <c r="BA92" s="45">
        <f>SUMIFS(Calculations!$I436:$QJ436, Calculations!$I$8:$QJ$8, BA$3, Calculations!$I$10:$QJ$10, BA$4)</f>
        <v>-44794.200962230956</v>
      </c>
      <c r="BB92" s="45">
        <f>SUMIFS(Calculations!$I436:$QJ436, Calculations!$I$8:$QJ$8, BB$3, Calculations!$I$10:$QJ$10, BB$4)</f>
        <v>-46151.510045587522</v>
      </c>
      <c r="BC92" s="45">
        <f>SUMIFS(Calculations!$I436:$QJ436, Calculations!$I$8:$QJ$8, BC$3, Calculations!$I$10:$QJ$10, BC$4)</f>
        <v>-47549.946951478865</v>
      </c>
      <c r="BD92" s="45">
        <f>SUMIFS(Calculations!$I436:$QJ436, Calculations!$I$8:$QJ$8, BD$3, Calculations!$I$10:$QJ$10, BD$4)</f>
        <v>-48990.757894055627</v>
      </c>
      <c r="BE92" s="45">
        <f>SUMIFS(Calculations!$I436:$QJ436, Calculations!$I$8:$QJ$8, BE$3, Calculations!$I$10:$QJ$10, BE$4)</f>
        <v>-50475.226849003404</v>
      </c>
      <c r="BF92" s="45">
        <f>SUMIFS(Calculations!$I436:$QJ436, Calculations!$I$8:$QJ$8, BF$3, Calculations!$I$10:$QJ$10, BF$4)</f>
        <v>-52004.676697755043</v>
      </c>
      <c r="BG92" s="45">
        <f>SUMIFS(Calculations!$I436:$QJ436, Calculations!$I$8:$QJ$8, BG$3, Calculations!$I$10:$QJ$10, BG$4)</f>
        <v>-53580.47040637373</v>
      </c>
      <c r="BH92" s="45">
        <f>SUMIFS(Calculations!$I436:$QJ436, Calculations!$I$8:$QJ$8, BH$3, Calculations!$I$10:$QJ$10, BH$4)</f>
        <v>-55204.012240157259</v>
      </c>
      <c r="BI92" s="45">
        <f>SUMIFS(Calculations!$I436:$QJ436, Calculations!$I$8:$QJ$8, BI$3, Calculations!$I$10:$QJ$10, BI$4)</f>
        <v>-56876.749015046269</v>
      </c>
      <c r="BJ92" s="45">
        <f>SUMIFS(Calculations!$I436:$QJ436, Calculations!$I$8:$QJ$8, BJ$3, Calculations!$I$10:$QJ$10, BJ$4)</f>
        <v>-58600.171386951173</v>
      </c>
      <c r="BK92" s="45">
        <f>SUMIFS(Calculations!$I436:$QJ436, Calculations!$I$8:$QJ$8, BK$3, Calculations!$I$10:$QJ$10, BK$4)</f>
        <v>-60375.815180147183</v>
      </c>
      <c r="BL92" s="45">
        <f>SUMIFS(Calculations!$I436:$QJ436, Calculations!$I$8:$QJ$8, BL$3, Calculations!$I$10:$QJ$10, BL$4)</f>
        <v>-62205.262755920819</v>
      </c>
      <c r="BM92" s="45">
        <f>SUMIFS(Calculations!$I436:$QJ436, Calculations!$I$8:$QJ$8, BM$3, Calculations!$I$10:$QJ$10, BM$4)</f>
        <v>-64090.144422687983</v>
      </c>
      <c r="BN92" s="45">
        <f>SUMIFS(Calculations!$I436:$QJ436, Calculations!$I$8:$QJ$8, BN$3, Calculations!$I$10:$QJ$10, BN$4)</f>
        <v>-66032.13988883984</v>
      </c>
      <c r="BO92" s="45">
        <f>SUMIFS(Calculations!$I436:$QJ436, Calculations!$I$8:$QJ$8, BO$3, Calculations!$I$10:$QJ$10, BO$4)</f>
        <v>-68032.979759611582</v>
      </c>
      <c r="BP92" s="45">
        <f>SUMIFS(Calculations!$I436:$QJ436, Calculations!$I$8:$QJ$8, BP$3, Calculations!$I$10:$QJ$10, BP$4)</f>
        <v>-70094.447079307574</v>
      </c>
      <c r="BQ92" s="45">
        <f>SUMIFS(Calculations!$I436:$QJ436, Calculations!$I$8:$QJ$8, BQ$3, Calculations!$I$10:$QJ$10, BQ$4)</f>
        <v>-72218.378920257674</v>
      </c>
      <c r="BR92" s="45">
        <f>SUMIFS(Calculations!$I436:$QJ436, Calculations!$I$8:$QJ$8, BR$3, Calculations!$I$10:$QJ$10, BR$4)</f>
        <v>-74406.668019920398</v>
      </c>
      <c r="BS92" s="45">
        <f>SUMIFS(Calculations!$I436:$QJ436, Calculations!$I$8:$QJ$8, BS$3, Calculations!$I$10:$QJ$10, BS$4)</f>
        <v>-76661.264467592016</v>
      </c>
      <c r="BT92" s="45">
        <f>SUMIFS(Calculations!$I436:$QJ436, Calculations!$I$8:$QJ$8, BT$3, Calculations!$I$10:$QJ$10, BT$4)</f>
        <v>-78984.177442224522</v>
      </c>
      <c r="BU92" s="45">
        <f>SUMIFS(Calculations!$I436:$QJ436, Calculations!$I$8:$QJ$8, BU$3, Calculations!$I$10:$QJ$10, BU$4)</f>
        <v>-81377.47700290136</v>
      </c>
      <c r="BV92" s="45">
        <f>SUMIFS(Calculations!$I436:$QJ436, Calculations!$I$8:$QJ$8, BV$3, Calculations!$I$10:$QJ$10, BV$4)</f>
        <v>-83843.295933566274</v>
      </c>
      <c r="BW92" s="45">
        <f>SUMIFS(Calculations!$I436:$QJ436, Calculations!$I$8:$QJ$8, BW$3, Calculations!$I$10:$QJ$10, BW$4)</f>
        <v>-86383.831643649261</v>
      </c>
      <c r="BX92" s="45">
        <f>SUMIFS(Calculations!$I436:$QJ436, Calculations!$I$8:$QJ$8, BX$3, Calculations!$I$10:$QJ$10, BX$4)</f>
        <v>-89001.348126283468</v>
      </c>
      <c r="BY92" s="45">
        <f>SUMIFS(Calculations!$I436:$QJ436, Calculations!$I$8:$QJ$8, BY$3, Calculations!$I$10:$QJ$10, BY$4)</f>
        <v>-91698.177975857994</v>
      </c>
      <c r="BZ92" s="45">
        <f>SUMIFS(Calculations!$I436:$QJ436, Calculations!$I$8:$QJ$8, BZ$3, Calculations!$I$10:$QJ$10, BZ$4)</f>
        <v>-94476.724466704472</v>
      </c>
      <c r="CA92" s="45">
        <f>SUMIFS(Calculations!$I436:$QJ436, Calculations!$I$8:$QJ$8, CA$3, Calculations!$I$10:$QJ$10, CA$4)</f>
        <v>-97339.463694770078</v>
      </c>
      <c r="CB92" s="45">
        <f>SUMIFS(Calculations!$I436:$QJ436, Calculations!$I$8:$QJ$8, CB$3, Calculations!$I$10:$QJ$10, CB$4)</f>
        <v>-100288.9467841853</v>
      </c>
      <c r="CC92" s="45">
        <f>SUMIFS(Calculations!$I436:$QJ436, Calculations!$I$8:$QJ$8, CC$3, Calculations!$I$10:$QJ$10, CC$4)</f>
        <v>-103327.80216069291</v>
      </c>
      <c r="CD92" s="45">
        <f>SUMIFS(Calculations!$I436:$QJ436, Calculations!$I$8:$QJ$8, CD$3, Calculations!$I$10:$QJ$10, CD$4)</f>
        <v>-106458.73789396406</v>
      </c>
      <c r="CE92" s="45">
        <f>SUMIFS(Calculations!$I436:$QJ436, Calculations!$I$8:$QJ$8, CE$3, Calculations!$I$10:$QJ$10, CE$4)</f>
        <v>-109684.54411088907</v>
      </c>
      <c r="CF92" s="45">
        <f>SUMIFS(Calculations!$I436:$QJ436, Calculations!$I$8:$QJ$8, CF$3, Calculations!$I$10:$QJ$10, CF$4)</f>
        <v>-113008.09548199312</v>
      </c>
      <c r="CG92" s="45">
        <f>SUMIFS(Calculations!$I436:$QJ436, Calculations!$I$8:$QJ$8, CG$3, Calculations!$I$10:$QJ$10, CG$4)</f>
        <v>-116432.35378319299</v>
      </c>
      <c r="CH92" s="45">
        <f>SUMIFS(Calculations!$I436:$QJ436, Calculations!$I$8:$QJ$8, CH$3, Calculations!$I$10:$QJ$10, CH$4)</f>
        <v>-119960.37053517753</v>
      </c>
      <c r="CI92" s="45">
        <f>SUMIFS(Calculations!$I436:$QJ436, Calculations!$I$8:$QJ$8, CI$3, Calculations!$I$10:$QJ$10, CI$4)</f>
        <v>-123595.28972276393</v>
      </c>
      <c r="CJ92" s="45">
        <f>SUMIFS(Calculations!$I436:$QJ436, Calculations!$I$8:$QJ$8, CJ$3, Calculations!$I$10:$QJ$10, CJ$4)</f>
        <v>-127340.35059665341</v>
      </c>
      <c r="CK92" s="45">
        <f>SUMIFS(Calculations!$I436:$QJ436, Calculations!$I$8:$QJ$8, CK$3, Calculations!$I$10:$QJ$10, CK$4)</f>
        <v>-131198.8905600826</v>
      </c>
      <c r="CL92" s="45">
        <f>SUMIFS(Calculations!$I436:$QJ436, Calculations!$I$8:$QJ$8, CL$3, Calculations!$I$10:$QJ$10, CL$4)</f>
        <v>-135174.34814294367</v>
      </c>
      <c r="CM92" s="45">
        <f>SUMIFS(Calculations!$I436:$QJ436, Calculations!$I$8:$QJ$8, CM$3, Calculations!$I$10:$QJ$10, CM$4)</f>
        <v>-139270.266066023</v>
      </c>
      <c r="CN92" s="45">
        <f>SUMIFS(Calculations!$I436:$QJ436, Calculations!$I$8:$QJ$8, CN$3, Calculations!$I$10:$QJ$10, CN$4)</f>
        <v>-143490.29439808955</v>
      </c>
      <c r="CO92" s="45">
        <f>SUMIFS(Calculations!$I436:$QJ436, Calculations!$I$8:$QJ$8, CO$3, Calculations!$I$10:$QJ$10, CO$4)</f>
        <v>-147838.19380864606</v>
      </c>
      <c r="CP92" s="45">
        <f>SUMIFS(Calculations!$I436:$QJ436, Calculations!$I$8:$QJ$8, CP$3, Calculations!$I$10:$QJ$10, CP$4)</f>
        <v>-152317.83891924185</v>
      </c>
      <c r="CQ92" s="45">
        <f>SUMIFS(Calculations!$I436:$QJ436, Calculations!$I$8:$QJ$8, CQ$3, Calculations!$I$10:$QJ$10, CQ$4)</f>
        <v>-156933.22175633381</v>
      </c>
      <c r="CR92" s="45">
        <f>SUMIFS(Calculations!$I436:$QJ436, Calculations!$I$8:$QJ$8, CR$3, Calculations!$I$10:$QJ$10, CR$4)</f>
        <v>-161688.45530877248</v>
      </c>
      <c r="CS92" s="45">
        <f>SUMIFS(Calculations!$I436:$QJ436, Calculations!$I$8:$QJ$8, CS$3, Calculations!$I$10:$QJ$10, CS$4)</f>
        <v>-166587.7771930836</v>
      </c>
      <c r="CT92" s="45">
        <f>SUMIFS(Calculations!$I436:$QJ436, Calculations!$I$8:$QJ$8, CT$3, Calculations!$I$10:$QJ$10, CT$4)</f>
        <v>-171635.5534298112</v>
      </c>
      <c r="CU92" s="45">
        <f>SUMIFS(Calculations!$I436:$QJ436, Calculations!$I$8:$QJ$8, CU$3, Calculations!$I$10:$QJ$10, CU$4)</f>
        <v>-176836.28233428794</v>
      </c>
      <c r="CV92" s="45">
        <f>SUMIFS(Calculations!$I436:$QJ436, Calculations!$I$8:$QJ$8, CV$3, Calculations!$I$10:$QJ$10, CV$4)</f>
        <v>-182194.5985252992</v>
      </c>
      <c r="CW92" s="45">
        <f>SUMIFS(Calculations!$I436:$QJ436, Calculations!$I$8:$QJ$8, CW$3, Calculations!$I$10:$QJ$10, CW$4)</f>
        <v>-187715.27705521428</v>
      </c>
      <c r="CX92" s="45">
        <f>SUMIFS(Calculations!$I436:$QJ436, Calculations!$I$8:$QJ$8, CX$3, Calculations!$I$10:$QJ$10, CX$4)</f>
        <v>-193403.23766526434</v>
      </c>
      <c r="CY92" s="45">
        <f>SUMIFS(Calculations!$I436:$QJ436, Calculations!$I$8:$QJ$8, CY$3, Calculations!$I$10:$QJ$10, CY$4)</f>
        <v>-199263.5491697595</v>
      </c>
      <c r="CZ92" s="45">
        <f>SUMIFS(Calculations!$I436:$QJ436, Calculations!$I$8:$QJ$8, CZ$3, Calculations!$I$10:$QJ$10, CZ$4)</f>
        <v>-205301.43397315239</v>
      </c>
      <c r="DA92" s="45">
        <f>SUMIFS(Calculations!$I436:$QJ436, Calculations!$I$8:$QJ$8, DA$3, Calculations!$I$10:$QJ$10, DA$4)</f>
        <v>-211522.27272397286</v>
      </c>
      <c r="DB92" s="45">
        <f>SUMIFS(Calculations!$I436:$QJ436, Calculations!$I$8:$QJ$8, DB$3, Calculations!$I$10:$QJ$10, DB$4)</f>
        <v>-217931.60910978197</v>
      </c>
      <c r="DC92" s="45">
        <f>SUMIFS(Calculations!$I436:$QJ436, Calculations!$I$8:$QJ$8, DC$3, Calculations!$I$10:$QJ$10, DC$4)</f>
        <v>3112554.179175816</v>
      </c>
      <c r="DD92" s="45">
        <f>SUMIFS(Calculations!$I436:$QJ436, Calculations!$I$8:$QJ$8, DD$3, Calculations!$I$10:$QJ$10, DD$4)</f>
        <v>0</v>
      </c>
      <c r="DE92" s="45">
        <f>SUMIFS(Calculations!$I436:$QJ436, Calculations!$I$8:$QJ$8, DE$3, Calculations!$I$10:$QJ$10, DE$4)</f>
        <v>0</v>
      </c>
      <c r="DF92" s="45">
        <f>SUMIFS(Calculations!$I436:$QJ436, Calculations!$I$8:$QJ$8, DF$3, Calculations!$I$10:$QJ$10, DF$4)</f>
        <v>0</v>
      </c>
      <c r="DG92" s="45">
        <f>SUMIFS(Calculations!$I436:$QJ436, Calculations!$I$8:$QJ$8, DG$3, Calculations!$I$10:$QJ$10, DG$4)</f>
        <v>0</v>
      </c>
      <c r="DH92" s="45">
        <f>SUMIFS(Calculations!$I436:$QJ436, Calculations!$I$8:$QJ$8, DH$3, Calculations!$I$10:$QJ$10, DH$4)</f>
        <v>0</v>
      </c>
      <c r="DI92" s="45">
        <f>SUMIFS(Calculations!$I436:$QJ436, Calculations!$I$8:$QJ$8, DI$3, Calculations!$I$10:$QJ$10, DI$4)</f>
        <v>0</v>
      </c>
      <c r="DJ92" s="45">
        <f>SUMIFS(Calculations!$I436:$QJ436, Calculations!$I$8:$QJ$8, DJ$3, Calculations!$I$10:$QJ$10, DJ$4)</f>
        <v>0</v>
      </c>
      <c r="DK92" s="45">
        <f>SUMIFS(Calculations!$I436:$QJ436, Calculations!$I$8:$QJ$8, DK$3, Calculations!$I$10:$QJ$10, DK$4)</f>
        <v>0</v>
      </c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</row>
    <row r="93" spans="2:157" ht="15" customHeight="1">
      <c r="C93" s="75" t="str">
        <f>Calculations!C437</f>
        <v>Principal Repayment of Construction Loan</v>
      </c>
      <c r="E93" s="50" t="str">
        <f>Calculations!E437</f>
        <v>EUR</v>
      </c>
      <c r="G93" s="66">
        <f t="shared" si="150"/>
        <v>0</v>
      </c>
      <c r="H93" s="45">
        <f>SUMIFS(Calculations!$I437:$QJ437, Calculations!$I$8:$QJ$8, H$3, Calculations!$I$10:$QJ$10, H$4)</f>
        <v>0</v>
      </c>
      <c r="I93" s="45">
        <f>SUMIFS(Calculations!$I437:$QJ437, Calculations!$I$8:$QJ$8, I$3, Calculations!$I$10:$QJ$10, I$4)</f>
        <v>0</v>
      </c>
      <c r="J93" s="45">
        <f>SUMIFS(Calculations!$I437:$QJ437, Calculations!$I$8:$QJ$8, J$3, Calculations!$I$10:$QJ$10, J$4)</f>
        <v>0</v>
      </c>
      <c r="K93" s="45">
        <f>SUMIFS(Calculations!$I437:$QJ437, Calculations!$I$8:$QJ$8, K$3, Calculations!$I$10:$QJ$10, K$4)</f>
        <v>0</v>
      </c>
      <c r="L93" s="45">
        <f>SUMIFS(Calculations!$I437:$QJ437, Calculations!$I$8:$QJ$8, L$3, Calculations!$I$10:$QJ$10, L$4)</f>
        <v>0</v>
      </c>
      <c r="M93" s="45">
        <f>SUMIFS(Calculations!$I437:$QJ437, Calculations!$I$8:$QJ$8, M$3, Calculations!$I$10:$QJ$10, M$4)</f>
        <v>0</v>
      </c>
      <c r="N93" s="45">
        <f>SUMIFS(Calculations!$I437:$QJ437, Calculations!$I$8:$QJ$8, N$3, Calculations!$I$10:$QJ$10, N$4)</f>
        <v>0</v>
      </c>
      <c r="O93" s="45">
        <f>SUMIFS(Calculations!$I437:$QJ437, Calculations!$I$8:$QJ$8, O$3, Calculations!$I$10:$QJ$10, O$4)</f>
        <v>0</v>
      </c>
      <c r="P93" s="45">
        <f>SUMIFS(Calculations!$I437:$QJ437, Calculations!$I$8:$QJ$8, P$3, Calculations!$I$10:$QJ$10, P$4)</f>
        <v>0</v>
      </c>
      <c r="Q93" s="45">
        <f>SUMIFS(Calculations!$I437:$QJ437, Calculations!$I$8:$QJ$8, Q$3, Calculations!$I$10:$QJ$10, Q$4)</f>
        <v>0</v>
      </c>
      <c r="R93" s="45">
        <f>SUMIFS(Calculations!$I437:$QJ437, Calculations!$I$8:$QJ$8, R$3, Calculations!$I$10:$QJ$10, R$4)</f>
        <v>0</v>
      </c>
      <c r="S93" s="45">
        <f>SUMIFS(Calculations!$I437:$QJ437, Calculations!$I$8:$QJ$8, S$3, Calculations!$I$10:$QJ$10, S$4)</f>
        <v>0</v>
      </c>
      <c r="T93" s="45">
        <f>SUMIFS(Calculations!$I437:$QJ437, Calculations!$I$8:$QJ$8, T$3, Calculations!$I$10:$QJ$10, T$4)</f>
        <v>0</v>
      </c>
      <c r="U93" s="45">
        <f>SUMIFS(Calculations!$I437:$QJ437, Calculations!$I$8:$QJ$8, U$3, Calculations!$I$10:$QJ$10, U$4)</f>
        <v>0</v>
      </c>
      <c r="V93" s="45">
        <f>SUMIFS(Calculations!$I437:$QJ437, Calculations!$I$8:$QJ$8, V$3, Calculations!$I$10:$QJ$10, V$4)</f>
        <v>0</v>
      </c>
      <c r="W93" s="45">
        <f>SUMIFS(Calculations!$I437:$QJ437, Calculations!$I$8:$QJ$8, W$3, Calculations!$I$10:$QJ$10, W$4)</f>
        <v>0</v>
      </c>
      <c r="X93" s="45">
        <f>SUMIFS(Calculations!$I437:$QJ437, Calculations!$I$8:$QJ$8, X$3, Calculations!$I$10:$QJ$10, X$4)</f>
        <v>0</v>
      </c>
      <c r="Y93" s="45">
        <f>SUMIFS(Calculations!$I437:$QJ437, Calculations!$I$8:$QJ$8, Y$3, Calculations!$I$10:$QJ$10, Y$4)</f>
        <v>0</v>
      </c>
      <c r="Z93" s="45">
        <f>SUMIFS(Calculations!$I437:$QJ437, Calculations!$I$8:$QJ$8, Z$3, Calculations!$I$10:$QJ$10, Z$4)</f>
        <v>0</v>
      </c>
      <c r="AA93" s="45">
        <f>SUMIFS(Calculations!$I437:$QJ437, Calculations!$I$8:$QJ$8, AA$3, Calculations!$I$10:$QJ$10, AA$4)</f>
        <v>0</v>
      </c>
      <c r="AB93" s="45">
        <f>SUMIFS(Calculations!$I437:$QJ437, Calculations!$I$8:$QJ$8, AB$3, Calculations!$I$10:$QJ$10, AB$4)</f>
        <v>0</v>
      </c>
      <c r="AC93" s="45">
        <f>SUMIFS(Calculations!$I437:$QJ437, Calculations!$I$8:$QJ$8, AC$3, Calculations!$I$10:$QJ$10, AC$4)</f>
        <v>0</v>
      </c>
      <c r="AD93" s="45">
        <f>SUMIFS(Calculations!$I437:$QJ437, Calculations!$I$8:$QJ$8, AD$3, Calculations!$I$10:$QJ$10, AD$4)</f>
        <v>0</v>
      </c>
      <c r="AE93" s="45">
        <f>SUMIFS(Calculations!$I437:$QJ437, Calculations!$I$8:$QJ$8, AE$3, Calculations!$I$10:$QJ$10, AE$4)</f>
        <v>0</v>
      </c>
      <c r="AF93" s="45">
        <f>SUMIFS(Calculations!$I437:$QJ437, Calculations!$I$8:$QJ$8, AF$3, Calculations!$I$10:$QJ$10, AF$4)</f>
        <v>0</v>
      </c>
      <c r="AG93" s="45">
        <f>SUMIFS(Calculations!$I437:$QJ437, Calculations!$I$8:$QJ$8, AG$3, Calculations!$I$10:$QJ$10, AG$4)</f>
        <v>0</v>
      </c>
      <c r="AH93" s="45">
        <f>SUMIFS(Calculations!$I437:$QJ437, Calculations!$I$8:$QJ$8, AH$3, Calculations!$I$10:$QJ$10, AH$4)</f>
        <v>0</v>
      </c>
      <c r="AI93" s="45">
        <f>SUMIFS(Calculations!$I437:$QJ437, Calculations!$I$8:$QJ$8, AI$3, Calculations!$I$10:$QJ$10, AI$4)</f>
        <v>0</v>
      </c>
      <c r="AJ93" s="45">
        <f>SUMIFS(Calculations!$I437:$QJ437, Calculations!$I$8:$QJ$8, AJ$3, Calculations!$I$10:$QJ$10, AJ$4)</f>
        <v>0</v>
      </c>
      <c r="AK93" s="45">
        <f>SUMIFS(Calculations!$I437:$QJ437, Calculations!$I$8:$QJ$8, AK$3, Calculations!$I$10:$QJ$10, AK$4)</f>
        <v>0</v>
      </c>
      <c r="AL93" s="45">
        <f>SUMIFS(Calculations!$I437:$QJ437, Calculations!$I$8:$QJ$8, AL$3, Calculations!$I$10:$QJ$10, AL$4)</f>
        <v>0</v>
      </c>
      <c r="AM93" s="45">
        <f>SUMIFS(Calculations!$I437:$QJ437, Calculations!$I$8:$QJ$8, AM$3, Calculations!$I$10:$QJ$10, AM$4)</f>
        <v>0</v>
      </c>
      <c r="AN93" s="45">
        <f>SUMIFS(Calculations!$I437:$QJ437, Calculations!$I$8:$QJ$8, AN$3, Calculations!$I$10:$QJ$10, AN$4)</f>
        <v>0</v>
      </c>
      <c r="AO93" s="45">
        <f>SUMIFS(Calculations!$I437:$QJ437, Calculations!$I$8:$QJ$8, AO$3, Calculations!$I$10:$QJ$10, AO$4)</f>
        <v>0</v>
      </c>
      <c r="AP93" s="45">
        <f>SUMIFS(Calculations!$I437:$QJ437, Calculations!$I$8:$QJ$8, AP$3, Calculations!$I$10:$QJ$10, AP$4)</f>
        <v>0</v>
      </c>
      <c r="AQ93" s="45">
        <f>SUMIFS(Calculations!$I437:$QJ437, Calculations!$I$8:$QJ$8, AQ$3, Calculations!$I$10:$QJ$10, AQ$4)</f>
        <v>0</v>
      </c>
      <c r="AR93" s="45">
        <f>SUMIFS(Calculations!$I437:$QJ437, Calculations!$I$8:$QJ$8, AR$3, Calculations!$I$10:$QJ$10, AR$4)</f>
        <v>0</v>
      </c>
      <c r="AS93" s="45">
        <f>SUMIFS(Calculations!$I437:$QJ437, Calculations!$I$8:$QJ$8, AS$3, Calculations!$I$10:$QJ$10, AS$4)</f>
        <v>0</v>
      </c>
      <c r="AT93" s="45">
        <f>SUMIFS(Calculations!$I437:$QJ437, Calculations!$I$8:$QJ$8, AT$3, Calculations!$I$10:$QJ$10, AT$4)</f>
        <v>0</v>
      </c>
      <c r="AU93" s="45">
        <f>SUMIFS(Calculations!$I437:$QJ437, Calculations!$I$8:$QJ$8, AU$3, Calculations!$I$10:$QJ$10, AU$4)</f>
        <v>0</v>
      </c>
      <c r="AV93" s="45">
        <f>SUMIFS(Calculations!$I437:$QJ437, Calculations!$I$8:$QJ$8, AV$3, Calculations!$I$10:$QJ$10, AV$4)</f>
        <v>0</v>
      </c>
      <c r="AW93" s="45">
        <f>SUMIFS(Calculations!$I437:$QJ437, Calculations!$I$8:$QJ$8, AW$3, Calculations!$I$10:$QJ$10, AW$4)</f>
        <v>0</v>
      </c>
      <c r="AX93" s="45">
        <f>SUMIFS(Calculations!$I437:$QJ437, Calculations!$I$8:$QJ$8, AX$3, Calculations!$I$10:$QJ$10, AX$4)</f>
        <v>0</v>
      </c>
      <c r="AY93" s="45">
        <f>SUMIFS(Calculations!$I437:$QJ437, Calculations!$I$8:$QJ$8, AY$3, Calculations!$I$10:$QJ$10, AY$4)</f>
        <v>0</v>
      </c>
      <c r="AZ93" s="45">
        <f>SUMIFS(Calculations!$I437:$QJ437, Calculations!$I$8:$QJ$8, AZ$3, Calculations!$I$10:$QJ$10, AZ$4)</f>
        <v>0</v>
      </c>
      <c r="BA93" s="45">
        <f>SUMIFS(Calculations!$I437:$QJ437, Calculations!$I$8:$QJ$8, BA$3, Calculations!$I$10:$QJ$10, BA$4)</f>
        <v>0</v>
      </c>
      <c r="BB93" s="45">
        <f>SUMIFS(Calculations!$I437:$QJ437, Calculations!$I$8:$QJ$8, BB$3, Calculations!$I$10:$QJ$10, BB$4)</f>
        <v>0</v>
      </c>
      <c r="BC93" s="45">
        <f>SUMIFS(Calculations!$I437:$QJ437, Calculations!$I$8:$QJ$8, BC$3, Calculations!$I$10:$QJ$10, BC$4)</f>
        <v>0</v>
      </c>
      <c r="BD93" s="45">
        <f>SUMIFS(Calculations!$I437:$QJ437, Calculations!$I$8:$QJ$8, BD$3, Calculations!$I$10:$QJ$10, BD$4)</f>
        <v>0</v>
      </c>
      <c r="BE93" s="45">
        <f>SUMIFS(Calculations!$I437:$QJ437, Calculations!$I$8:$QJ$8, BE$3, Calculations!$I$10:$QJ$10, BE$4)</f>
        <v>0</v>
      </c>
      <c r="BF93" s="45">
        <f>SUMIFS(Calculations!$I437:$QJ437, Calculations!$I$8:$QJ$8, BF$3, Calculations!$I$10:$QJ$10, BF$4)</f>
        <v>0</v>
      </c>
      <c r="BG93" s="45">
        <f>SUMIFS(Calculations!$I437:$QJ437, Calculations!$I$8:$QJ$8, BG$3, Calculations!$I$10:$QJ$10, BG$4)</f>
        <v>0</v>
      </c>
      <c r="BH93" s="45">
        <f>SUMIFS(Calculations!$I437:$QJ437, Calculations!$I$8:$QJ$8, BH$3, Calculations!$I$10:$QJ$10, BH$4)</f>
        <v>0</v>
      </c>
      <c r="BI93" s="45">
        <f>SUMIFS(Calculations!$I437:$QJ437, Calculations!$I$8:$QJ$8, BI$3, Calculations!$I$10:$QJ$10, BI$4)</f>
        <v>0</v>
      </c>
      <c r="BJ93" s="45">
        <f>SUMIFS(Calculations!$I437:$QJ437, Calculations!$I$8:$QJ$8, BJ$3, Calculations!$I$10:$QJ$10, BJ$4)</f>
        <v>0</v>
      </c>
      <c r="BK93" s="45">
        <f>SUMIFS(Calculations!$I437:$QJ437, Calculations!$I$8:$QJ$8, BK$3, Calculations!$I$10:$QJ$10, BK$4)</f>
        <v>0</v>
      </c>
      <c r="BL93" s="45">
        <f>SUMIFS(Calculations!$I437:$QJ437, Calculations!$I$8:$QJ$8, BL$3, Calculations!$I$10:$QJ$10, BL$4)</f>
        <v>0</v>
      </c>
      <c r="BM93" s="45">
        <f>SUMIFS(Calculations!$I437:$QJ437, Calculations!$I$8:$QJ$8, BM$3, Calculations!$I$10:$QJ$10, BM$4)</f>
        <v>0</v>
      </c>
      <c r="BN93" s="45">
        <f>SUMIFS(Calculations!$I437:$QJ437, Calculations!$I$8:$QJ$8, BN$3, Calculations!$I$10:$QJ$10, BN$4)</f>
        <v>0</v>
      </c>
      <c r="BO93" s="45">
        <f>SUMIFS(Calculations!$I437:$QJ437, Calculations!$I$8:$QJ$8, BO$3, Calculations!$I$10:$QJ$10, BO$4)</f>
        <v>0</v>
      </c>
      <c r="BP93" s="45">
        <f>SUMIFS(Calculations!$I437:$QJ437, Calculations!$I$8:$QJ$8, BP$3, Calculations!$I$10:$QJ$10, BP$4)</f>
        <v>0</v>
      </c>
      <c r="BQ93" s="45">
        <f>SUMIFS(Calculations!$I437:$QJ437, Calculations!$I$8:$QJ$8, BQ$3, Calculations!$I$10:$QJ$10, BQ$4)</f>
        <v>0</v>
      </c>
      <c r="BR93" s="45">
        <f>SUMIFS(Calculations!$I437:$QJ437, Calculations!$I$8:$QJ$8, BR$3, Calculations!$I$10:$QJ$10, BR$4)</f>
        <v>0</v>
      </c>
      <c r="BS93" s="45">
        <f>SUMIFS(Calculations!$I437:$QJ437, Calculations!$I$8:$QJ$8, BS$3, Calculations!$I$10:$QJ$10, BS$4)</f>
        <v>0</v>
      </c>
      <c r="BT93" s="45">
        <f>SUMIFS(Calculations!$I437:$QJ437, Calculations!$I$8:$QJ$8, BT$3, Calculations!$I$10:$QJ$10, BT$4)</f>
        <v>0</v>
      </c>
      <c r="BU93" s="45">
        <f>SUMIFS(Calculations!$I437:$QJ437, Calculations!$I$8:$QJ$8, BU$3, Calculations!$I$10:$QJ$10, BU$4)</f>
        <v>0</v>
      </c>
      <c r="BV93" s="45">
        <f>SUMIFS(Calculations!$I437:$QJ437, Calculations!$I$8:$QJ$8, BV$3, Calculations!$I$10:$QJ$10, BV$4)</f>
        <v>0</v>
      </c>
      <c r="BW93" s="45">
        <f>SUMIFS(Calculations!$I437:$QJ437, Calculations!$I$8:$QJ$8, BW$3, Calculations!$I$10:$QJ$10, BW$4)</f>
        <v>0</v>
      </c>
      <c r="BX93" s="45">
        <f>SUMIFS(Calculations!$I437:$QJ437, Calculations!$I$8:$QJ$8, BX$3, Calculations!$I$10:$QJ$10, BX$4)</f>
        <v>0</v>
      </c>
      <c r="BY93" s="45">
        <f>SUMIFS(Calculations!$I437:$QJ437, Calculations!$I$8:$QJ$8, BY$3, Calculations!$I$10:$QJ$10, BY$4)</f>
        <v>0</v>
      </c>
      <c r="BZ93" s="45">
        <f>SUMIFS(Calculations!$I437:$QJ437, Calculations!$I$8:$QJ$8, BZ$3, Calculations!$I$10:$QJ$10, BZ$4)</f>
        <v>0</v>
      </c>
      <c r="CA93" s="45">
        <f>SUMIFS(Calculations!$I437:$QJ437, Calculations!$I$8:$QJ$8, CA$3, Calculations!$I$10:$QJ$10, CA$4)</f>
        <v>0</v>
      </c>
      <c r="CB93" s="45">
        <f>SUMIFS(Calculations!$I437:$QJ437, Calculations!$I$8:$QJ$8, CB$3, Calculations!$I$10:$QJ$10, CB$4)</f>
        <v>0</v>
      </c>
      <c r="CC93" s="45">
        <f>SUMIFS(Calculations!$I437:$QJ437, Calculations!$I$8:$QJ$8, CC$3, Calculations!$I$10:$QJ$10, CC$4)</f>
        <v>0</v>
      </c>
      <c r="CD93" s="45">
        <f>SUMIFS(Calculations!$I437:$QJ437, Calculations!$I$8:$QJ$8, CD$3, Calculations!$I$10:$QJ$10, CD$4)</f>
        <v>0</v>
      </c>
      <c r="CE93" s="45">
        <f>SUMIFS(Calculations!$I437:$QJ437, Calculations!$I$8:$QJ$8, CE$3, Calculations!$I$10:$QJ$10, CE$4)</f>
        <v>0</v>
      </c>
      <c r="CF93" s="45">
        <f>SUMIFS(Calculations!$I437:$QJ437, Calculations!$I$8:$QJ$8, CF$3, Calculations!$I$10:$QJ$10, CF$4)</f>
        <v>0</v>
      </c>
      <c r="CG93" s="45">
        <f>SUMIFS(Calculations!$I437:$QJ437, Calculations!$I$8:$QJ$8, CG$3, Calculations!$I$10:$QJ$10, CG$4)</f>
        <v>0</v>
      </c>
      <c r="CH93" s="45">
        <f>SUMIFS(Calculations!$I437:$QJ437, Calculations!$I$8:$QJ$8, CH$3, Calculations!$I$10:$QJ$10, CH$4)</f>
        <v>0</v>
      </c>
      <c r="CI93" s="45">
        <f>SUMIFS(Calculations!$I437:$QJ437, Calculations!$I$8:$QJ$8, CI$3, Calculations!$I$10:$QJ$10, CI$4)</f>
        <v>0</v>
      </c>
      <c r="CJ93" s="45">
        <f>SUMIFS(Calculations!$I437:$QJ437, Calculations!$I$8:$QJ$8, CJ$3, Calculations!$I$10:$QJ$10, CJ$4)</f>
        <v>0</v>
      </c>
      <c r="CK93" s="45">
        <f>SUMIFS(Calculations!$I437:$QJ437, Calculations!$I$8:$QJ$8, CK$3, Calculations!$I$10:$QJ$10, CK$4)</f>
        <v>0</v>
      </c>
      <c r="CL93" s="45">
        <f>SUMIFS(Calculations!$I437:$QJ437, Calculations!$I$8:$QJ$8, CL$3, Calculations!$I$10:$QJ$10, CL$4)</f>
        <v>0</v>
      </c>
      <c r="CM93" s="45">
        <f>SUMIFS(Calculations!$I437:$QJ437, Calculations!$I$8:$QJ$8, CM$3, Calculations!$I$10:$QJ$10, CM$4)</f>
        <v>0</v>
      </c>
      <c r="CN93" s="45">
        <f>SUMIFS(Calculations!$I437:$QJ437, Calculations!$I$8:$QJ$8, CN$3, Calculations!$I$10:$QJ$10, CN$4)</f>
        <v>0</v>
      </c>
      <c r="CO93" s="45">
        <f>SUMIFS(Calculations!$I437:$QJ437, Calculations!$I$8:$QJ$8, CO$3, Calculations!$I$10:$QJ$10, CO$4)</f>
        <v>0</v>
      </c>
      <c r="CP93" s="45">
        <f>SUMIFS(Calculations!$I437:$QJ437, Calculations!$I$8:$QJ$8, CP$3, Calculations!$I$10:$QJ$10, CP$4)</f>
        <v>0</v>
      </c>
      <c r="CQ93" s="45">
        <f>SUMIFS(Calculations!$I437:$QJ437, Calculations!$I$8:$QJ$8, CQ$3, Calculations!$I$10:$QJ$10, CQ$4)</f>
        <v>0</v>
      </c>
      <c r="CR93" s="45">
        <f>SUMIFS(Calculations!$I437:$QJ437, Calculations!$I$8:$QJ$8, CR$3, Calculations!$I$10:$QJ$10, CR$4)</f>
        <v>0</v>
      </c>
      <c r="CS93" s="45">
        <f>SUMIFS(Calculations!$I437:$QJ437, Calculations!$I$8:$QJ$8, CS$3, Calculations!$I$10:$QJ$10, CS$4)</f>
        <v>0</v>
      </c>
      <c r="CT93" s="45">
        <f>SUMIFS(Calculations!$I437:$QJ437, Calculations!$I$8:$QJ$8, CT$3, Calculations!$I$10:$QJ$10, CT$4)</f>
        <v>0</v>
      </c>
      <c r="CU93" s="45">
        <f>SUMIFS(Calculations!$I437:$QJ437, Calculations!$I$8:$QJ$8, CU$3, Calculations!$I$10:$QJ$10, CU$4)</f>
        <v>0</v>
      </c>
      <c r="CV93" s="45">
        <f>SUMIFS(Calculations!$I437:$QJ437, Calculations!$I$8:$QJ$8, CV$3, Calculations!$I$10:$QJ$10, CV$4)</f>
        <v>0</v>
      </c>
      <c r="CW93" s="45">
        <f>SUMIFS(Calculations!$I437:$QJ437, Calculations!$I$8:$QJ$8, CW$3, Calculations!$I$10:$QJ$10, CW$4)</f>
        <v>0</v>
      </c>
      <c r="CX93" s="45">
        <f>SUMIFS(Calculations!$I437:$QJ437, Calculations!$I$8:$QJ$8, CX$3, Calculations!$I$10:$QJ$10, CX$4)</f>
        <v>0</v>
      </c>
      <c r="CY93" s="45">
        <f>SUMIFS(Calculations!$I437:$QJ437, Calculations!$I$8:$QJ$8, CY$3, Calculations!$I$10:$QJ$10, CY$4)</f>
        <v>0</v>
      </c>
      <c r="CZ93" s="45">
        <f>SUMIFS(Calculations!$I437:$QJ437, Calculations!$I$8:$QJ$8, CZ$3, Calculations!$I$10:$QJ$10, CZ$4)</f>
        <v>0</v>
      </c>
      <c r="DA93" s="45">
        <f>SUMIFS(Calculations!$I437:$QJ437, Calculations!$I$8:$QJ$8, DA$3, Calculations!$I$10:$QJ$10, DA$4)</f>
        <v>0</v>
      </c>
      <c r="DB93" s="45">
        <f>SUMIFS(Calculations!$I437:$QJ437, Calculations!$I$8:$QJ$8, DB$3, Calculations!$I$10:$QJ$10, DB$4)</f>
        <v>0</v>
      </c>
      <c r="DC93" s="45">
        <f>SUMIFS(Calculations!$I437:$QJ437, Calculations!$I$8:$QJ$8, DC$3, Calculations!$I$10:$QJ$10, DC$4)</f>
        <v>0</v>
      </c>
      <c r="DD93" s="45">
        <f>SUMIFS(Calculations!$I437:$QJ437, Calculations!$I$8:$QJ$8, DD$3, Calculations!$I$10:$QJ$10, DD$4)</f>
        <v>0</v>
      </c>
      <c r="DE93" s="45">
        <f>SUMIFS(Calculations!$I437:$QJ437, Calculations!$I$8:$QJ$8, DE$3, Calculations!$I$10:$QJ$10, DE$4)</f>
        <v>0</v>
      </c>
      <c r="DF93" s="45">
        <f>SUMIFS(Calculations!$I437:$QJ437, Calculations!$I$8:$QJ$8, DF$3, Calculations!$I$10:$QJ$10, DF$4)</f>
        <v>0</v>
      </c>
      <c r="DG93" s="45">
        <f>SUMIFS(Calculations!$I437:$QJ437, Calculations!$I$8:$QJ$8, DG$3, Calculations!$I$10:$QJ$10, DG$4)</f>
        <v>0</v>
      </c>
      <c r="DH93" s="45">
        <f>SUMIFS(Calculations!$I437:$QJ437, Calculations!$I$8:$QJ$8, DH$3, Calculations!$I$10:$QJ$10, DH$4)</f>
        <v>0</v>
      </c>
      <c r="DI93" s="45">
        <f>SUMIFS(Calculations!$I437:$QJ437, Calculations!$I$8:$QJ$8, DI$3, Calculations!$I$10:$QJ$10, DI$4)</f>
        <v>0</v>
      </c>
      <c r="DJ93" s="45">
        <f>SUMIFS(Calculations!$I437:$QJ437, Calculations!$I$8:$QJ$8, DJ$3, Calculations!$I$10:$QJ$10, DJ$4)</f>
        <v>0</v>
      </c>
      <c r="DK93" s="45">
        <f>SUMIFS(Calculations!$I437:$QJ437, Calculations!$I$8:$QJ$8, DK$3, Calculations!$I$10:$QJ$10, DK$4)</f>
        <v>0</v>
      </c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</row>
    <row r="94" spans="2:157" ht="15" customHeight="1">
      <c r="C94" s="75" t="str">
        <f>Calculations!C438</f>
        <v>Principal Repayment of Operating Loan</v>
      </c>
      <c r="E94" s="50" t="str">
        <f>Calculations!E438</f>
        <v>EUR</v>
      </c>
      <c r="G94" s="66">
        <f t="shared" si="150"/>
        <v>-7419617.9951949846</v>
      </c>
      <c r="H94" s="45">
        <f>SUMIFS(Calculations!$I438:$QJ438, Calculations!$I$8:$QJ$8, H$3, Calculations!$I$10:$QJ$10, H$4)</f>
        <v>0</v>
      </c>
      <c r="I94" s="45">
        <f>SUMIFS(Calculations!$I438:$QJ438, Calculations!$I$8:$QJ$8, I$3, Calculations!$I$10:$QJ$10, I$4)</f>
        <v>0</v>
      </c>
      <c r="J94" s="45">
        <f>SUMIFS(Calculations!$I438:$QJ438, Calculations!$I$8:$QJ$8, J$3, Calculations!$I$10:$QJ$10, J$4)</f>
        <v>0</v>
      </c>
      <c r="K94" s="45">
        <f>SUMIFS(Calculations!$I438:$QJ438, Calculations!$I$8:$QJ$8, K$3, Calculations!$I$10:$QJ$10, K$4)</f>
        <v>0</v>
      </c>
      <c r="L94" s="45">
        <f>SUMIFS(Calculations!$I438:$QJ438, Calculations!$I$8:$QJ$8, L$3, Calculations!$I$10:$QJ$10, L$4)</f>
        <v>0</v>
      </c>
      <c r="M94" s="45">
        <f>SUMIFS(Calculations!$I438:$QJ438, Calculations!$I$8:$QJ$8, M$3, Calculations!$I$10:$QJ$10, M$4)</f>
        <v>0</v>
      </c>
      <c r="N94" s="45">
        <f>SUMIFS(Calculations!$I438:$QJ438, Calculations!$I$8:$QJ$8, N$3, Calculations!$I$10:$QJ$10, N$4)</f>
        <v>0</v>
      </c>
      <c r="O94" s="45">
        <f>SUMIFS(Calculations!$I438:$QJ438, Calculations!$I$8:$QJ$8, O$3, Calculations!$I$10:$QJ$10, O$4)</f>
        <v>0</v>
      </c>
      <c r="P94" s="45">
        <f>SUMIFS(Calculations!$I438:$QJ438, Calculations!$I$8:$QJ$8, P$3, Calculations!$I$10:$QJ$10, P$4)</f>
        <v>0</v>
      </c>
      <c r="Q94" s="45">
        <f>SUMIFS(Calculations!$I438:$QJ438, Calculations!$I$8:$QJ$8, Q$3, Calculations!$I$10:$QJ$10, Q$4)</f>
        <v>-29414.386009041016</v>
      </c>
      <c r="R94" s="45">
        <f>SUMIFS(Calculations!$I438:$QJ438, Calculations!$I$8:$QJ$8, R$3, Calculations!$I$10:$QJ$10, R$4)</f>
        <v>-65065.480962230955</v>
      </c>
      <c r="S94" s="45">
        <f>SUMIFS(Calculations!$I438:$QJ438, Calculations!$I$8:$QJ$8, S$3, Calculations!$I$10:$QJ$10, S$4)</f>
        <v>-65964.238070916588</v>
      </c>
      <c r="T94" s="45">
        <f>SUMIFS(Calculations!$I438:$QJ438, Calculations!$I$8:$QJ$8, T$3, Calculations!$I$10:$QJ$10, T$4)</f>
        <v>-66875.409816802596</v>
      </c>
      <c r="U94" s="45">
        <f>SUMIFS(Calculations!$I438:$QJ438, Calculations!$I$8:$QJ$8, U$3, Calculations!$I$10:$QJ$10, U$4)</f>
        <v>-67799.167684726563</v>
      </c>
      <c r="V94" s="45">
        <f>SUMIFS(Calculations!$I438:$QJ438, Calculations!$I$8:$QJ$8, V$3, Calculations!$I$10:$QJ$10, V$4)</f>
        <v>-68735.685528266185</v>
      </c>
      <c r="W94" s="45">
        <f>SUMIFS(Calculations!$I438:$QJ438, Calculations!$I$8:$QJ$8, W$3, Calculations!$I$10:$QJ$10, W$4)</f>
        <v>-69685.139602459065</v>
      </c>
      <c r="X94" s="45">
        <f>SUMIFS(Calculations!$I438:$QJ438, Calculations!$I$8:$QJ$8, X$3, Calculations!$I$10:$QJ$10, X$4)</f>
        <v>-70647.708596974247</v>
      </c>
      <c r="Y94" s="45">
        <f>SUMIFS(Calculations!$I438:$QJ438, Calculations!$I$8:$QJ$8, Y$3, Calculations!$I$10:$QJ$10, Y$4)</f>
        <v>-71623.573669742094</v>
      </c>
      <c r="Z94" s="45">
        <f>SUMIFS(Calculations!$I438:$QJ438, Calculations!$I$8:$QJ$8, Z$3, Calculations!$I$10:$QJ$10, Z$4)</f>
        <v>-72612.918481048691</v>
      </c>
      <c r="AA94" s="45">
        <f>SUMIFS(Calculations!$I438:$QJ438, Calculations!$I$8:$QJ$8, AA$3, Calculations!$I$10:$QJ$10, AA$4)</f>
        <v>-73615.929228101129</v>
      </c>
      <c r="AB94" s="45">
        <f>SUMIFS(Calculations!$I438:$QJ438, Calculations!$I$8:$QJ$8, AB$3, Calculations!$I$10:$QJ$10, AB$4)</f>
        <v>-74632.794680070365</v>
      </c>
      <c r="AC94" s="45">
        <f>SUMIFS(Calculations!$I438:$QJ438, Calculations!$I$8:$QJ$8, AC$3, Calculations!$I$10:$QJ$10, AC$4)</f>
        <v>-75663.706213618018</v>
      </c>
      <c r="AD94" s="45">
        <f>SUMIFS(Calculations!$I438:$QJ438, Calculations!$I$8:$QJ$8, AD$3, Calculations!$I$10:$QJ$10, AD$4)</f>
        <v>-76708.857848913933</v>
      </c>
      <c r="AE94" s="45">
        <f>SUMIFS(Calculations!$I438:$QJ438, Calculations!$I$8:$QJ$8, AE$3, Calculations!$I$10:$QJ$10, AE$4)</f>
        <v>-77768.446286151302</v>
      </c>
      <c r="AF94" s="45">
        <f>SUMIFS(Calculations!$I438:$QJ438, Calculations!$I$8:$QJ$8, AF$3, Calculations!$I$10:$QJ$10, AF$4)</f>
        <v>-78842.670942566096</v>
      </c>
      <c r="AG94" s="45">
        <f>SUMIFS(Calculations!$I438:$QJ438, Calculations!$I$8:$QJ$8, AG$3, Calculations!$I$10:$QJ$10, AG$4)</f>
        <v>-79931.73398996795</v>
      </c>
      <c r="AH94" s="45">
        <f>SUMIFS(Calculations!$I438:$QJ438, Calculations!$I$8:$QJ$8, AH$3, Calculations!$I$10:$QJ$10, AH$4)</f>
        <v>-81035.840392789352</v>
      </c>
      <c r="AI94" s="45">
        <f>SUMIFS(Calculations!$I438:$QJ438, Calculations!$I$8:$QJ$8, AI$3, Calculations!$I$10:$QJ$10, AI$4)</f>
        <v>-82155.197946660541</v>
      </c>
      <c r="AJ94" s="45">
        <f>SUMIFS(Calculations!$I438:$QJ438, Calculations!$I$8:$QJ$8, AJ$3, Calculations!$I$10:$QJ$10, AJ$4)</f>
        <v>-83290.017317517078</v>
      </c>
      <c r="AK94" s="45">
        <f>SUMIFS(Calculations!$I438:$QJ438, Calculations!$I$8:$QJ$8, AK$3, Calculations!$I$10:$QJ$10, AK$4)</f>
        <v>-84440.512081247813</v>
      </c>
      <c r="AL94" s="45">
        <f>SUMIFS(Calculations!$I438:$QJ438, Calculations!$I$8:$QJ$8, AL$3, Calculations!$I$10:$QJ$10, AL$4)</f>
        <v>-85606.898763890335</v>
      </c>
      <c r="AM94" s="45">
        <f>SUMIFS(Calculations!$I438:$QJ438, Calculations!$I$8:$QJ$8, AM$3, Calculations!$I$10:$QJ$10, AM$4)</f>
        <v>-86789.396882381785</v>
      </c>
      <c r="AN94" s="45">
        <f>SUMIFS(Calculations!$I438:$QJ438, Calculations!$I$8:$QJ$8, AN$3, Calculations!$I$10:$QJ$10, AN$4)</f>
        <v>-87988.228985872396</v>
      </c>
      <c r="AO94" s="45">
        <f>SUMIFS(Calculations!$I438:$QJ438, Calculations!$I$8:$QJ$8, AO$3, Calculations!$I$10:$QJ$10, AO$4)</f>
        <v>-89203.620697609949</v>
      </c>
      <c r="AP94" s="45">
        <f>SUMIFS(Calculations!$I438:$QJ438, Calculations!$I$8:$QJ$8, AP$3, Calculations!$I$10:$QJ$10, AP$4)</f>
        <v>-90435.800757402525</v>
      </c>
      <c r="AQ94" s="45">
        <f>SUMIFS(Calculations!$I438:$QJ438, Calculations!$I$8:$QJ$8, AQ$3, Calculations!$I$10:$QJ$10, AQ$4)</f>
        <v>-91685.001064667988</v>
      </c>
      <c r="AR94" s="45">
        <f>SUMIFS(Calculations!$I438:$QJ438, Calculations!$I$8:$QJ$8, AR$3, Calculations!$I$10:$QJ$10, AR$4)</f>
        <v>-92951.456722078001</v>
      </c>
      <c r="AS94" s="45">
        <f>SUMIFS(Calculations!$I438:$QJ438, Calculations!$I$8:$QJ$8, AS$3, Calculations!$I$10:$QJ$10, AS$4)</f>
        <v>-94235.40607980499</v>
      </c>
      <c r="AT94" s="45">
        <f>SUMIFS(Calculations!$I438:$QJ438, Calculations!$I$8:$QJ$8, AT$3, Calculations!$I$10:$QJ$10, AT$4)</f>
        <v>-95537.090780380167</v>
      </c>
      <c r="AU94" s="45">
        <f>SUMIFS(Calculations!$I438:$QJ438, Calculations!$I$8:$QJ$8, AU$3, Calculations!$I$10:$QJ$10, AU$4)</f>
        <v>-96856.755804171436</v>
      </c>
      <c r="AV94" s="45">
        <f>SUMIFS(Calculations!$I438:$QJ438, Calculations!$I$8:$QJ$8, AV$3, Calculations!$I$10:$QJ$10, AV$4)</f>
        <v>-98194.649515489116</v>
      </c>
      <c r="AW94" s="45">
        <f>SUMIFS(Calculations!$I438:$QJ438, Calculations!$I$8:$QJ$8, AW$3, Calculations!$I$10:$QJ$10, AW$4)</f>
        <v>-99551.023709328845</v>
      </c>
      <c r="AX94" s="45">
        <f>SUMIFS(Calculations!$I438:$QJ438, Calculations!$I$8:$QJ$8, AX$3, Calculations!$I$10:$QJ$10, AX$4)</f>
        <v>-100926.13365876008</v>
      </c>
      <c r="AY94" s="45">
        <f>SUMIFS(Calculations!$I438:$QJ438, Calculations!$I$8:$QJ$8, AY$3, Calculations!$I$10:$QJ$10, AY$4)</f>
        <v>-102320.23816296904</v>
      </c>
      <c r="AZ94" s="45">
        <f>SUMIFS(Calculations!$I438:$QJ438, Calculations!$I$8:$QJ$8, AZ$3, Calculations!$I$10:$QJ$10, AZ$4)</f>
        <v>-103733.5995959654</v>
      </c>
      <c r="BA94" s="45">
        <f>SUMIFS(Calculations!$I438:$QJ438, Calculations!$I$8:$QJ$8, BA$3, Calculations!$I$10:$QJ$10, BA$4)</f>
        <v>-105166.4839559618</v>
      </c>
      <c r="BB94" s="45">
        <f>SUMIFS(Calculations!$I438:$QJ438, Calculations!$I$8:$QJ$8, BB$3, Calculations!$I$10:$QJ$10, BB$4)</f>
        <v>-106619.16091543531</v>
      </c>
      <c r="BC94" s="45">
        <f>SUMIFS(Calculations!$I438:$QJ438, Calculations!$I$8:$QJ$8, BC$3, Calculations!$I$10:$QJ$10, BC$4)</f>
        <v>-108091.90387188052</v>
      </c>
      <c r="BD94" s="45">
        <f>SUMIFS(Calculations!$I438:$QJ438, Calculations!$I$8:$QJ$8, BD$3, Calculations!$I$10:$QJ$10, BD$4)</f>
        <v>-109584.98999926366</v>
      </c>
      <c r="BE94" s="45">
        <f>SUMIFS(Calculations!$I438:$QJ438, Calculations!$I$8:$QJ$8, BE$3, Calculations!$I$10:$QJ$10, BE$4)</f>
        <v>-111098.70030018735</v>
      </c>
      <c r="BF94" s="45">
        <f>SUMIFS(Calculations!$I438:$QJ438, Calculations!$I$8:$QJ$8, BF$3, Calculations!$I$10:$QJ$10, BF$4)</f>
        <v>-112633.3196587761</v>
      </c>
      <c r="BG94" s="45">
        <f>SUMIFS(Calculations!$I438:$QJ438, Calculations!$I$8:$QJ$8, BG$3, Calculations!$I$10:$QJ$10, BG$4)</f>
        <v>-114189.13689429229</v>
      </c>
      <c r="BH94" s="45">
        <f>SUMIFS(Calculations!$I438:$QJ438, Calculations!$I$8:$QJ$8, BH$3, Calculations!$I$10:$QJ$10, BH$4)</f>
        <v>-115766.4448154924</v>
      </c>
      <c r="BI94" s="45">
        <f>SUMIFS(Calculations!$I438:$QJ438, Calculations!$I$8:$QJ$8, BI$3, Calculations!$I$10:$QJ$10, BI$4)</f>
        <v>-117365.54027573475</v>
      </c>
      <c r="BJ94" s="45">
        <f>SUMIFS(Calculations!$I438:$QJ438, Calculations!$I$8:$QJ$8, BJ$3, Calculations!$I$10:$QJ$10, BJ$4)</f>
        <v>-118986.72422884774</v>
      </c>
      <c r="BK94" s="45">
        <f>SUMIFS(Calculations!$I438:$QJ438, Calculations!$I$8:$QJ$8, BK$3, Calculations!$I$10:$QJ$10, BK$4)</f>
        <v>-120630.30178577029</v>
      </c>
      <c r="BL94" s="45">
        <f>SUMIFS(Calculations!$I438:$QJ438, Calculations!$I$8:$QJ$8, BL$3, Calculations!$I$10:$QJ$10, BL$4)</f>
        <v>-122296.58227197449</v>
      </c>
      <c r="BM94" s="45">
        <f>SUMIFS(Calculations!$I438:$QJ438, Calculations!$I$8:$QJ$8, BM$3, Calculations!$I$10:$QJ$10, BM$4)</f>
        <v>-123985.87928568132</v>
      </c>
      <c r="BN94" s="45">
        <f>SUMIFS(Calculations!$I438:$QJ438, Calculations!$I$8:$QJ$8, BN$3, Calculations!$I$10:$QJ$10, BN$4)</f>
        <v>-125698.51075688077</v>
      </c>
      <c r="BO94" s="45">
        <f>SUMIFS(Calculations!$I438:$QJ438, Calculations!$I$8:$QJ$8, BO$3, Calculations!$I$10:$QJ$10, BO$4)</f>
        <v>-127434.79900716704</v>
      </c>
      <c r="BP94" s="45">
        <f>SUMIFS(Calculations!$I438:$QJ438, Calculations!$I$8:$QJ$8, BP$3, Calculations!$I$10:$QJ$10, BP$4)</f>
        <v>-129195.07081040017</v>
      </c>
      <c r="BQ94" s="45">
        <f>SUMIFS(Calculations!$I438:$QJ438, Calculations!$I$8:$QJ$8, BQ$3, Calculations!$I$10:$QJ$10, BQ$4)</f>
        <v>-130979.65745420588</v>
      </c>
      <c r="BR94" s="45">
        <f>SUMIFS(Calculations!$I438:$QJ438, Calculations!$I$8:$QJ$8, BR$3, Calculations!$I$10:$QJ$10, BR$4)</f>
        <v>-132788.89480232462</v>
      </c>
      <c r="BS94" s="45">
        <f>SUMIFS(Calculations!$I438:$QJ438, Calculations!$I$8:$QJ$8, BS$3, Calculations!$I$10:$QJ$10, BS$4)</f>
        <v>-134623.12335782207</v>
      </c>
      <c r="BT94" s="45">
        <f>SUMIFS(Calculations!$I438:$QJ438, Calculations!$I$8:$QJ$8, BT$3, Calculations!$I$10:$QJ$10, BT$4)</f>
        <v>-136482.68832717257</v>
      </c>
      <c r="BU94" s="45">
        <f>SUMIFS(Calculations!$I438:$QJ438, Calculations!$I$8:$QJ$8, BU$3, Calculations!$I$10:$QJ$10, BU$4)</f>
        <v>-138367.93968522796</v>
      </c>
      <c r="BV94" s="45">
        <f>SUMIFS(Calculations!$I438:$QJ438, Calculations!$I$8:$QJ$8, BV$3, Calculations!$I$10:$QJ$10, BV$4)</f>
        <v>-140279.23224108369</v>
      </c>
      <c r="BW94" s="45">
        <f>SUMIFS(Calculations!$I438:$QJ438, Calculations!$I$8:$QJ$8, BW$3, Calculations!$I$10:$QJ$10, BW$4)</f>
        <v>-142216.9257048548</v>
      </c>
      <c r="BX94" s="45">
        <f>SUMIFS(Calculations!$I438:$QJ438, Calculations!$I$8:$QJ$8, BX$3, Calculations!$I$10:$QJ$10, BX$4)</f>
        <v>-144181.38475537425</v>
      </c>
      <c r="BY94" s="45">
        <f>SUMIFS(Calculations!$I438:$QJ438, Calculations!$I$8:$QJ$8, BY$3, Calculations!$I$10:$QJ$10, BY$4)</f>
        <v>-146172.97910882649</v>
      </c>
      <c r="BZ94" s="45">
        <f>SUMIFS(Calculations!$I438:$QJ438, Calculations!$I$8:$QJ$8, BZ$3, Calculations!$I$10:$QJ$10, BZ$4)</f>
        <v>-148192.08358832882</v>
      </c>
      <c r="CA94" s="45">
        <f>SUMIFS(Calculations!$I438:$QJ438, Calculations!$I$8:$QJ$8, CA$3, Calculations!$I$10:$QJ$10, CA$4)</f>
        <v>-150239.07819447431</v>
      </c>
      <c r="CB94" s="45">
        <f>SUMIFS(Calculations!$I438:$QJ438, Calculations!$I$8:$QJ$8, CB$3, Calculations!$I$10:$QJ$10, CB$4)</f>
        <v>-152314.34817684855</v>
      </c>
      <c r="CC94" s="45">
        <f>SUMIFS(Calculations!$I438:$QJ438, Calculations!$I$8:$QJ$8, CC$3, Calculations!$I$10:$QJ$10, CC$4)</f>
        <v>-154418.28410653493</v>
      </c>
      <c r="CD94" s="45">
        <f>SUMIFS(Calculations!$I438:$QJ438, Calculations!$I$8:$QJ$8, CD$3, Calculations!$I$10:$QJ$10, CD$4)</f>
        <v>-156551.28194962087</v>
      </c>
      <c r="CE94" s="45">
        <f>SUMIFS(Calculations!$I438:$QJ438, Calculations!$I$8:$QJ$8, CE$3, Calculations!$I$10:$QJ$10, CE$4)</f>
        <v>-158713.74314171972</v>
      </c>
      <c r="CF94" s="45">
        <f>SUMIFS(Calculations!$I438:$QJ438, Calculations!$I$8:$QJ$8, CF$3, Calculations!$I$10:$QJ$10, CF$4)</f>
        <v>-160906.07466352204</v>
      </c>
      <c r="CG94" s="45">
        <f>SUMIFS(Calculations!$I438:$QJ438, Calculations!$I$8:$QJ$8, CG$3, Calculations!$I$10:$QJ$10, CG$4)</f>
        <v>-163128.68911739028</v>
      </c>
      <c r="CH94" s="45">
        <f>SUMIFS(Calculations!$I438:$QJ438, Calculations!$I$8:$QJ$8, CH$3, Calculations!$I$10:$QJ$10, CH$4)</f>
        <v>0</v>
      </c>
      <c r="CI94" s="45">
        <f>SUMIFS(Calculations!$I438:$QJ438, Calculations!$I$8:$QJ$8, CI$3, Calculations!$I$10:$QJ$10, CI$4)</f>
        <v>-127793.32145532535</v>
      </c>
      <c r="CJ94" s="45">
        <f>SUMIFS(Calculations!$I438:$QJ438, Calculations!$I$8:$QJ$8, CJ$3, Calculations!$I$10:$QJ$10, CJ$4)</f>
        <v>0</v>
      </c>
      <c r="CK94" s="45">
        <f>SUMIFS(Calculations!$I438:$QJ438, Calculations!$I$8:$QJ$8, CK$3, Calculations!$I$10:$QJ$10, CK$4)</f>
        <v>0</v>
      </c>
      <c r="CL94" s="45">
        <f>SUMIFS(Calculations!$I438:$QJ438, Calculations!$I$8:$QJ$8, CL$3, Calculations!$I$10:$QJ$10, CL$4)</f>
        <v>0</v>
      </c>
      <c r="CM94" s="45">
        <f>SUMIFS(Calculations!$I438:$QJ438, Calculations!$I$8:$QJ$8, CM$3, Calculations!$I$10:$QJ$10, CM$4)</f>
        <v>0</v>
      </c>
      <c r="CN94" s="45">
        <f>SUMIFS(Calculations!$I438:$QJ438, Calculations!$I$8:$QJ$8, CN$3, Calculations!$I$10:$QJ$10, CN$4)</f>
        <v>0</v>
      </c>
      <c r="CO94" s="45">
        <f>SUMIFS(Calculations!$I438:$QJ438, Calculations!$I$8:$QJ$8, CO$3, Calculations!$I$10:$QJ$10, CO$4)</f>
        <v>0</v>
      </c>
      <c r="CP94" s="45">
        <f>SUMIFS(Calculations!$I438:$QJ438, Calculations!$I$8:$QJ$8, CP$3, Calculations!$I$10:$QJ$10, CP$4)</f>
        <v>0</v>
      </c>
      <c r="CQ94" s="45">
        <f>SUMIFS(Calculations!$I438:$QJ438, Calculations!$I$8:$QJ$8, CQ$3, Calculations!$I$10:$QJ$10, CQ$4)</f>
        <v>0</v>
      </c>
      <c r="CR94" s="45">
        <f>SUMIFS(Calculations!$I438:$QJ438, Calculations!$I$8:$QJ$8, CR$3, Calculations!$I$10:$QJ$10, CR$4)</f>
        <v>0</v>
      </c>
      <c r="CS94" s="45">
        <f>SUMIFS(Calculations!$I438:$QJ438, Calculations!$I$8:$QJ$8, CS$3, Calculations!$I$10:$QJ$10, CS$4)</f>
        <v>0</v>
      </c>
      <c r="CT94" s="45">
        <f>SUMIFS(Calculations!$I438:$QJ438, Calculations!$I$8:$QJ$8, CT$3, Calculations!$I$10:$QJ$10, CT$4)</f>
        <v>0</v>
      </c>
      <c r="CU94" s="45">
        <f>SUMIFS(Calculations!$I438:$QJ438, Calculations!$I$8:$QJ$8, CU$3, Calculations!$I$10:$QJ$10, CU$4)</f>
        <v>0</v>
      </c>
      <c r="CV94" s="45">
        <f>SUMIFS(Calculations!$I438:$QJ438, Calculations!$I$8:$QJ$8, CV$3, Calculations!$I$10:$QJ$10, CV$4)</f>
        <v>0</v>
      </c>
      <c r="CW94" s="45">
        <f>SUMIFS(Calculations!$I438:$QJ438, Calculations!$I$8:$QJ$8, CW$3, Calculations!$I$10:$QJ$10, CW$4)</f>
        <v>0</v>
      </c>
      <c r="CX94" s="45">
        <f>SUMIFS(Calculations!$I438:$QJ438, Calculations!$I$8:$QJ$8, CX$3, Calculations!$I$10:$QJ$10, CX$4)</f>
        <v>0</v>
      </c>
      <c r="CY94" s="45">
        <f>SUMIFS(Calculations!$I438:$QJ438, Calculations!$I$8:$QJ$8, CY$3, Calculations!$I$10:$QJ$10, CY$4)</f>
        <v>0</v>
      </c>
      <c r="CZ94" s="45">
        <f>SUMIFS(Calculations!$I438:$QJ438, Calculations!$I$8:$QJ$8, CZ$3, Calculations!$I$10:$QJ$10, CZ$4)</f>
        <v>0</v>
      </c>
      <c r="DA94" s="45">
        <f>SUMIFS(Calculations!$I438:$QJ438, Calculations!$I$8:$QJ$8, DA$3, Calculations!$I$10:$QJ$10, DA$4)</f>
        <v>0</v>
      </c>
      <c r="DB94" s="45">
        <f>SUMIFS(Calculations!$I438:$QJ438, Calculations!$I$8:$QJ$8, DB$3, Calculations!$I$10:$QJ$10, DB$4)</f>
        <v>0</v>
      </c>
      <c r="DC94" s="45">
        <f>SUMIFS(Calculations!$I438:$QJ438, Calculations!$I$8:$QJ$8, DC$3, Calculations!$I$10:$QJ$10, DC$4)</f>
        <v>0</v>
      </c>
      <c r="DD94" s="45">
        <f>SUMIFS(Calculations!$I438:$QJ438, Calculations!$I$8:$QJ$8, DD$3, Calculations!$I$10:$QJ$10, DD$4)</f>
        <v>0</v>
      </c>
      <c r="DE94" s="45">
        <f>SUMIFS(Calculations!$I438:$QJ438, Calculations!$I$8:$QJ$8, DE$3, Calculations!$I$10:$QJ$10, DE$4)</f>
        <v>0</v>
      </c>
      <c r="DF94" s="45">
        <f>SUMIFS(Calculations!$I438:$QJ438, Calculations!$I$8:$QJ$8, DF$3, Calculations!$I$10:$QJ$10, DF$4)</f>
        <v>0</v>
      </c>
      <c r="DG94" s="45">
        <f>SUMIFS(Calculations!$I438:$QJ438, Calculations!$I$8:$QJ$8, DG$3, Calculations!$I$10:$QJ$10, DG$4)</f>
        <v>0</v>
      </c>
      <c r="DH94" s="45">
        <f>SUMIFS(Calculations!$I438:$QJ438, Calculations!$I$8:$QJ$8, DH$3, Calculations!$I$10:$QJ$10, DH$4)</f>
        <v>0</v>
      </c>
      <c r="DI94" s="45">
        <f>SUMIFS(Calculations!$I438:$QJ438, Calculations!$I$8:$QJ$8, DI$3, Calculations!$I$10:$QJ$10, DI$4)</f>
        <v>0</v>
      </c>
      <c r="DJ94" s="45">
        <f>SUMIFS(Calculations!$I438:$QJ438, Calculations!$I$8:$QJ$8, DJ$3, Calculations!$I$10:$QJ$10, DJ$4)</f>
        <v>0</v>
      </c>
      <c r="DK94" s="45">
        <f>SUMIFS(Calculations!$I438:$QJ438, Calculations!$I$8:$QJ$8, DK$3, Calculations!$I$10:$QJ$10, DK$4)</f>
        <v>0</v>
      </c>
      <c r="DL94" s="45"/>
      <c r="DM94" s="45"/>
      <c r="DN94" s="45"/>
      <c r="DO94" s="45"/>
      <c r="DP94" s="45"/>
      <c r="DQ94" s="45"/>
      <c r="DR94" s="45"/>
      <c r="DS94" s="45"/>
      <c r="DT94" s="45"/>
      <c r="DU94" s="45"/>
      <c r="DV94" s="45"/>
      <c r="DW94" s="45"/>
      <c r="DX94" s="45"/>
      <c r="DY94" s="45"/>
      <c r="DZ94" s="45"/>
      <c r="EA94" s="45"/>
      <c r="EB94" s="45"/>
      <c r="EC94" s="45"/>
      <c r="ED94" s="45"/>
      <c r="EE94" s="45"/>
      <c r="EF94" s="45"/>
      <c r="EG94" s="45"/>
      <c r="EH94" s="45"/>
      <c r="EI94" s="45"/>
      <c r="EJ94" s="45"/>
      <c r="EK94" s="45"/>
      <c r="EL94" s="45"/>
      <c r="EM94" s="45"/>
      <c r="EN94" s="45"/>
      <c r="EO94" s="45"/>
      <c r="EP94" s="45"/>
      <c r="EQ94" s="45"/>
      <c r="ER94" s="45"/>
      <c r="ES94" s="45"/>
      <c r="ET94" s="45"/>
      <c r="EU94" s="45"/>
      <c r="EV94" s="45"/>
      <c r="EW94" s="45"/>
      <c r="EX94" s="45"/>
      <c r="EY94" s="45"/>
      <c r="EZ94" s="45"/>
      <c r="FA94" s="45"/>
    </row>
    <row r="95" spans="2:157" ht="15" customHeight="1">
      <c r="C95" s="75" t="str">
        <f>Calculations!C439</f>
        <v>Interest Payment on Senior Loan</v>
      </c>
      <c r="E95" s="50" t="str">
        <f>Calculations!E439</f>
        <v>EUR</v>
      </c>
      <c r="G95" s="66">
        <f t="shared" si="150"/>
        <v>-4404775.4401056347</v>
      </c>
      <c r="H95" s="45">
        <f>SUMIFS(Calculations!$I439:$QJ439, Calculations!$I$8:$QJ$8, H$3, Calculations!$I$10:$QJ$10, H$4)</f>
        <v>0</v>
      </c>
      <c r="I95" s="45">
        <f>SUMIFS(Calculations!$I439:$QJ439, Calculations!$I$8:$QJ$8, I$3, Calculations!$I$10:$QJ$10, I$4)</f>
        <v>0</v>
      </c>
      <c r="J95" s="45">
        <f>SUMIFS(Calculations!$I439:$QJ439, Calculations!$I$8:$QJ$8, J$3, Calculations!$I$10:$QJ$10, J$4)</f>
        <v>0</v>
      </c>
      <c r="K95" s="45">
        <f>SUMIFS(Calculations!$I439:$QJ439, Calculations!$I$8:$QJ$8, K$3, Calculations!$I$10:$QJ$10, K$4)</f>
        <v>0</v>
      </c>
      <c r="L95" s="45">
        <f>SUMIFS(Calculations!$I439:$QJ439, Calculations!$I$8:$QJ$8, L$3, Calculations!$I$10:$QJ$10, L$4)</f>
        <v>0</v>
      </c>
      <c r="M95" s="45">
        <f>SUMIFS(Calculations!$I439:$QJ439, Calculations!$I$8:$QJ$8, M$3, Calculations!$I$10:$QJ$10, M$4)</f>
        <v>0</v>
      </c>
      <c r="N95" s="45">
        <f>SUMIFS(Calculations!$I439:$QJ439, Calculations!$I$8:$QJ$8, N$3, Calculations!$I$10:$QJ$10, N$4)</f>
        <v>0</v>
      </c>
      <c r="O95" s="45">
        <f>SUMIFS(Calculations!$I439:$QJ439, Calculations!$I$8:$QJ$8, O$3, Calculations!$I$10:$QJ$10, O$4)</f>
        <v>0</v>
      </c>
      <c r="P95" s="45">
        <f>SUMIFS(Calculations!$I439:$QJ439, Calculations!$I$8:$QJ$8, P$3, Calculations!$I$10:$QJ$10, P$4)</f>
        <v>0</v>
      </c>
      <c r="Q95" s="45">
        <f>SUMIFS(Calculations!$I439:$QJ439, Calculations!$I$8:$QJ$8, Q$3, Calculations!$I$10:$QJ$10, Q$4)</f>
        <v>-140017.28391288052</v>
      </c>
      <c r="R95" s="45">
        <f>SUMIFS(Calculations!$I439:$QJ439, Calculations!$I$8:$QJ$8, R$3, Calculations!$I$10:$QJ$10, R$4)</f>
        <v>-104366.18895969058</v>
      </c>
      <c r="S95" s="45">
        <f>SUMIFS(Calculations!$I439:$QJ439, Calculations!$I$8:$QJ$8, S$3, Calculations!$I$10:$QJ$10, S$4)</f>
        <v>-103467.43185100495</v>
      </c>
      <c r="T95" s="45">
        <f>SUMIFS(Calculations!$I439:$QJ439, Calculations!$I$8:$QJ$8, T$3, Calculations!$I$10:$QJ$10, T$4)</f>
        <v>-102556.26010511894</v>
      </c>
      <c r="U95" s="45">
        <f>SUMIFS(Calculations!$I439:$QJ439, Calculations!$I$8:$QJ$8, U$3, Calculations!$I$10:$QJ$10, U$4)</f>
        <v>-101632.50223719497</v>
      </c>
      <c r="V95" s="45">
        <f>SUMIFS(Calculations!$I439:$QJ439, Calculations!$I$8:$QJ$8, V$3, Calculations!$I$10:$QJ$10, V$4)</f>
        <v>-100695.98439365535</v>
      </c>
      <c r="W95" s="45">
        <f>SUMIFS(Calculations!$I439:$QJ439, Calculations!$I$8:$QJ$8, W$3, Calculations!$I$10:$QJ$10, W$4)</f>
        <v>-99746.530319462472</v>
      </c>
      <c r="X95" s="45">
        <f>SUMIFS(Calculations!$I439:$QJ439, Calculations!$I$8:$QJ$8, X$3, Calculations!$I$10:$QJ$10, X$4)</f>
        <v>-98783.96132494729</v>
      </c>
      <c r="Y95" s="45">
        <f>SUMIFS(Calculations!$I439:$QJ439, Calculations!$I$8:$QJ$8, Y$3, Calculations!$I$10:$QJ$10, Y$4)</f>
        <v>-97808.096252179443</v>
      </c>
      <c r="Z95" s="45">
        <f>SUMIFS(Calculations!$I439:$QJ439, Calculations!$I$8:$QJ$8, Z$3, Calculations!$I$10:$QJ$10, Z$4)</f>
        <v>-96818.751440872846</v>
      </c>
      <c r="AA95" s="45">
        <f>SUMIFS(Calculations!$I439:$QJ439, Calculations!$I$8:$QJ$8, AA$3, Calculations!$I$10:$QJ$10, AA$4)</f>
        <v>-95815.740693820408</v>
      </c>
      <c r="AB95" s="45">
        <f>SUMIFS(Calculations!$I439:$QJ439, Calculations!$I$8:$QJ$8, AB$3, Calculations!$I$10:$QJ$10, AB$4)</f>
        <v>-94798.875241851172</v>
      </c>
      <c r="AC95" s="45">
        <f>SUMIFS(Calculations!$I439:$QJ439, Calculations!$I$8:$QJ$8, AC$3, Calculations!$I$10:$QJ$10, AC$4)</f>
        <v>-93767.96370830352</v>
      </c>
      <c r="AD95" s="45">
        <f>SUMIFS(Calculations!$I439:$QJ439, Calculations!$I$8:$QJ$8, AD$3, Calculations!$I$10:$QJ$10, AD$4)</f>
        <v>-92722.812073007604</v>
      </c>
      <c r="AE95" s="45">
        <f>SUMIFS(Calculations!$I439:$QJ439, Calculations!$I$8:$QJ$8, AE$3, Calculations!$I$10:$QJ$10, AE$4)</f>
        <v>-91663.223635770235</v>
      </c>
      <c r="AF95" s="45">
        <f>SUMIFS(Calculations!$I439:$QJ439, Calculations!$I$8:$QJ$8, AF$3, Calculations!$I$10:$QJ$10, AF$4)</f>
        <v>-90588.998979355441</v>
      </c>
      <c r="AG95" s="45">
        <f>SUMIFS(Calculations!$I439:$QJ439, Calculations!$I$8:$QJ$8, AG$3, Calculations!$I$10:$QJ$10, AG$4)</f>
        <v>-89499.935931953587</v>
      </c>
      <c r="AH95" s="45">
        <f>SUMIFS(Calculations!$I439:$QJ439, Calculations!$I$8:$QJ$8, AH$3, Calculations!$I$10:$QJ$10, AH$4)</f>
        <v>-88395.829529132185</v>
      </c>
      <c r="AI95" s="45">
        <f>SUMIFS(Calculations!$I439:$QJ439, Calculations!$I$8:$QJ$8, AI$3, Calculations!$I$10:$QJ$10, AI$4)</f>
        <v>-87276.471975260996</v>
      </c>
      <c r="AJ95" s="45">
        <f>SUMIFS(Calculations!$I439:$QJ439, Calculations!$I$8:$QJ$8, AJ$3, Calculations!$I$10:$QJ$10, AJ$4)</f>
        <v>-86141.652604404459</v>
      </c>
      <c r="AK95" s="45">
        <f>SUMIFS(Calculations!$I439:$QJ439, Calculations!$I$8:$QJ$8, AK$3, Calculations!$I$10:$QJ$10, AK$4)</f>
        <v>-84991.157840673724</v>
      </c>
      <c r="AL95" s="45">
        <f>SUMIFS(Calculations!$I439:$QJ439, Calculations!$I$8:$QJ$8, AL$3, Calculations!$I$10:$QJ$10, AL$4)</f>
        <v>-83824.771158031203</v>
      </c>
      <c r="AM95" s="45">
        <f>SUMIFS(Calculations!$I439:$QJ439, Calculations!$I$8:$QJ$8, AM$3, Calculations!$I$10:$QJ$10, AM$4)</f>
        <v>-82642.273039539752</v>
      </c>
      <c r="AN95" s="45">
        <f>SUMIFS(Calculations!$I439:$QJ439, Calculations!$I$8:$QJ$8, AN$3, Calculations!$I$10:$QJ$10, AN$4)</f>
        <v>-81443.440936049141</v>
      </c>
      <c r="AO95" s="45">
        <f>SUMIFS(Calculations!$I439:$QJ439, Calculations!$I$8:$QJ$8, AO$3, Calculations!$I$10:$QJ$10, AO$4)</f>
        <v>-80228.049224311588</v>
      </c>
      <c r="AP95" s="45">
        <f>SUMIFS(Calculations!$I439:$QJ439, Calculations!$I$8:$QJ$8, AP$3, Calculations!$I$10:$QJ$10, AP$4)</f>
        <v>-78995.869164519012</v>
      </c>
      <c r="AQ95" s="45">
        <f>SUMIFS(Calculations!$I439:$QJ439, Calculations!$I$8:$QJ$8, AQ$3, Calculations!$I$10:$QJ$10, AQ$4)</f>
        <v>-77746.66885725355</v>
      </c>
      <c r="AR95" s="45">
        <f>SUMIFS(Calculations!$I439:$QJ439, Calculations!$I$8:$QJ$8, AR$3, Calculations!$I$10:$QJ$10, AR$4)</f>
        <v>-76480.213199843536</v>
      </c>
      <c r="AS95" s="45">
        <f>SUMIFS(Calculations!$I439:$QJ439, Calculations!$I$8:$QJ$8, AS$3, Calculations!$I$10:$QJ$10, AS$4)</f>
        <v>-75196.263842116547</v>
      </c>
      <c r="AT95" s="45">
        <f>SUMIFS(Calculations!$I439:$QJ439, Calculations!$I$8:$QJ$8, AT$3, Calculations!$I$10:$QJ$10, AT$4)</f>
        <v>-73894.57914154137</v>
      </c>
      <c r="AU95" s="45">
        <f>SUMIFS(Calculations!$I439:$QJ439, Calculations!$I$8:$QJ$8, AU$3, Calculations!$I$10:$QJ$10, AU$4)</f>
        <v>-72574.914117750101</v>
      </c>
      <c r="AV95" s="45">
        <f>SUMIFS(Calculations!$I439:$QJ439, Calculations!$I$8:$QJ$8, AV$3, Calculations!$I$10:$QJ$10, AV$4)</f>
        <v>-71237.020406432421</v>
      </c>
      <c r="AW95" s="45">
        <f>SUMIFS(Calculations!$I439:$QJ439, Calculations!$I$8:$QJ$8, AW$3, Calculations!$I$10:$QJ$10, AW$4)</f>
        <v>-69880.646212592692</v>
      </c>
      <c r="AX95" s="45">
        <f>SUMIFS(Calculations!$I439:$QJ439, Calculations!$I$8:$QJ$8, AX$3, Calculations!$I$10:$QJ$10, AX$4)</f>
        <v>-68505.536263161455</v>
      </c>
      <c r="AY95" s="45">
        <f>SUMIFS(Calculations!$I439:$QJ439, Calculations!$I$8:$QJ$8, AY$3, Calculations!$I$10:$QJ$10, AY$4)</f>
        <v>-67111.431758952502</v>
      </c>
      <c r="AZ95" s="45">
        <f>SUMIFS(Calculations!$I439:$QJ439, Calculations!$I$8:$QJ$8, AZ$3, Calculations!$I$10:$QJ$10, AZ$4)</f>
        <v>-65698.070325956141</v>
      </c>
      <c r="BA95" s="45">
        <f>SUMIFS(Calculations!$I439:$QJ439, Calculations!$I$8:$QJ$8, BA$3, Calculations!$I$10:$QJ$10, BA$4)</f>
        <v>-64265.185965959739</v>
      </c>
      <c r="BB95" s="45">
        <f>SUMIFS(Calculations!$I439:$QJ439, Calculations!$I$8:$QJ$8, BB$3, Calculations!$I$10:$QJ$10, BB$4)</f>
        <v>-62812.509006486231</v>
      </c>
      <c r="BC95" s="45">
        <f>SUMIFS(Calculations!$I439:$QJ439, Calculations!$I$8:$QJ$8, BC$3, Calculations!$I$10:$QJ$10, BC$4)</f>
        <v>-61339.766050041013</v>
      </c>
      <c r="BD95" s="45">
        <f>SUMIFS(Calculations!$I439:$QJ439, Calculations!$I$8:$QJ$8, BD$3, Calculations!$I$10:$QJ$10, BD$4)</f>
        <v>-59846.679922657881</v>
      </c>
      <c r="BE95" s="45">
        <f>SUMIFS(Calculations!$I439:$QJ439, Calculations!$I$8:$QJ$8, BE$3, Calculations!$I$10:$QJ$10, BE$4)</f>
        <v>-58332.969621734184</v>
      </c>
      <c r="BF95" s="45">
        <f>SUMIFS(Calculations!$I439:$QJ439, Calculations!$I$8:$QJ$8, BF$3, Calculations!$I$10:$QJ$10, BF$4)</f>
        <v>-56798.350263145425</v>
      </c>
      <c r="BG95" s="45">
        <f>SUMIFS(Calculations!$I439:$QJ439, Calculations!$I$8:$QJ$8, BG$3, Calculations!$I$10:$QJ$10, BG$4)</f>
        <v>-55242.533027629259</v>
      </c>
      <c r="BH95" s="45">
        <f>SUMIFS(Calculations!$I439:$QJ439, Calculations!$I$8:$QJ$8, BH$3, Calculations!$I$10:$QJ$10, BH$4)</f>
        <v>-53665.225106429134</v>
      </c>
      <c r="BI95" s="45">
        <f>SUMIFS(Calculations!$I439:$QJ439, Calculations!$I$8:$QJ$8, BI$3, Calculations!$I$10:$QJ$10, BI$4)</f>
        <v>-52066.12964618679</v>
      </c>
      <c r="BJ95" s="45">
        <f>SUMIFS(Calculations!$I439:$QJ439, Calculations!$I$8:$QJ$8, BJ$3, Calculations!$I$10:$QJ$10, BJ$4)</f>
        <v>-50444.945693073802</v>
      </c>
      <c r="BK95" s="45">
        <f>SUMIFS(Calculations!$I439:$QJ439, Calculations!$I$8:$QJ$8, BK$3, Calculations!$I$10:$QJ$10, BK$4)</f>
        <v>-48801.368136151243</v>
      </c>
      <c r="BL95" s="45">
        <f>SUMIFS(Calculations!$I439:$QJ439, Calculations!$I$8:$QJ$8, BL$3, Calculations!$I$10:$QJ$10, BL$4)</f>
        <v>-47135.087649947047</v>
      </c>
      <c r="BM95" s="45">
        <f>SUMIFS(Calculations!$I439:$QJ439, Calculations!$I$8:$QJ$8, BM$3, Calculations!$I$10:$QJ$10, BM$4)</f>
        <v>-45445.790636240214</v>
      </c>
      <c r="BN95" s="45">
        <f>SUMIFS(Calculations!$I439:$QJ439, Calculations!$I$8:$QJ$8, BN$3, Calculations!$I$10:$QJ$10, BN$4)</f>
        <v>-43733.159165040757</v>
      </c>
      <c r="BO95" s="45">
        <f>SUMIFS(Calculations!$I439:$QJ439, Calculations!$I$8:$QJ$8, BO$3, Calculations!$I$10:$QJ$10, BO$4)</f>
        <v>-41996.870914754501</v>
      </c>
      <c r="BP95" s="45">
        <f>SUMIFS(Calculations!$I439:$QJ439, Calculations!$I$8:$QJ$8, BP$3, Calculations!$I$10:$QJ$10, BP$4)</f>
        <v>-40236.599111521369</v>
      </c>
      <c r="BQ95" s="45">
        <f>SUMIFS(Calculations!$I439:$QJ439, Calculations!$I$8:$QJ$8, BQ$3, Calculations!$I$10:$QJ$10, BQ$4)</f>
        <v>-38452.012467715664</v>
      </c>
      <c r="BR95" s="45">
        <f>SUMIFS(Calculations!$I439:$QJ439, Calculations!$I$8:$QJ$8, BR$3, Calculations!$I$10:$QJ$10, BR$4)</f>
        <v>-36642.775119596918</v>
      </c>
      <c r="BS95" s="45">
        <f>SUMIFS(Calculations!$I439:$QJ439, Calculations!$I$8:$QJ$8, BS$3, Calculations!$I$10:$QJ$10, BS$4)</f>
        <v>-34808.546564099473</v>
      </c>
      <c r="BT95" s="45">
        <f>SUMIFS(Calculations!$I439:$QJ439, Calculations!$I$8:$QJ$8, BT$3, Calculations!$I$10:$QJ$10, BT$4)</f>
        <v>-32948.98159474897</v>
      </c>
      <c r="BU95" s="45">
        <f>SUMIFS(Calculations!$I439:$QJ439, Calculations!$I$8:$QJ$8, BU$3, Calculations!$I$10:$QJ$10, BU$4)</f>
        <v>-31063.730236693569</v>
      </c>
      <c r="BV95" s="45">
        <f>SUMIFS(Calculations!$I439:$QJ439, Calculations!$I$8:$QJ$8, BV$3, Calculations!$I$10:$QJ$10, BV$4)</f>
        <v>-29152.437680837844</v>
      </c>
      <c r="BW95" s="45">
        <f>SUMIFS(Calculations!$I439:$QJ439, Calculations!$I$8:$QJ$8, BW$3, Calculations!$I$10:$QJ$10, BW$4)</f>
        <v>-27214.744217066742</v>
      </c>
      <c r="BX95" s="45">
        <f>SUMIFS(Calculations!$I439:$QJ439, Calculations!$I$8:$QJ$8, BX$3, Calculations!$I$10:$QJ$10, BX$4)</f>
        <v>-25250.285166547284</v>
      </c>
      <c r="BY95" s="45">
        <f>SUMIFS(Calculations!$I439:$QJ439, Calculations!$I$8:$QJ$8, BY$3, Calculations!$I$10:$QJ$10, BY$4)</f>
        <v>-23258.690813095061</v>
      </c>
      <c r="BZ95" s="45">
        <f>SUMIFS(Calculations!$I439:$QJ439, Calculations!$I$8:$QJ$8, BZ$3, Calculations!$I$10:$QJ$10, BZ$4)</f>
        <v>-21239.58633359271</v>
      </c>
      <c r="CA95" s="45">
        <f>SUMIFS(Calculations!$I439:$QJ439, Calculations!$I$8:$QJ$8, CA$3, Calculations!$I$10:$QJ$10, CA$4)</f>
        <v>-19192.591727447241</v>
      </c>
      <c r="CB95" s="45">
        <f>SUMIFS(Calculations!$I439:$QJ439, Calculations!$I$8:$QJ$8, CB$3, Calculations!$I$10:$QJ$10, CB$4)</f>
        <v>-17117.321745072979</v>
      </c>
      <c r="CC95" s="45">
        <f>SUMIFS(Calculations!$I439:$QJ439, Calculations!$I$8:$QJ$8, CC$3, Calculations!$I$10:$QJ$10, CC$4)</f>
        <v>-15013.385815386602</v>
      </c>
      <c r="CD95" s="45">
        <f>SUMIFS(Calculations!$I439:$QJ439, Calculations!$I$8:$QJ$8, CD$3, Calculations!$I$10:$QJ$10, CD$4)</f>
        <v>-12880.38797230067</v>
      </c>
      <c r="CE95" s="45">
        <f>SUMIFS(Calculations!$I439:$QJ439, Calculations!$I$8:$QJ$8, CE$3, Calculations!$I$10:$QJ$10, CE$4)</f>
        <v>-10717.926780201804</v>
      </c>
      <c r="CF95" s="45">
        <f>SUMIFS(Calculations!$I439:$QJ439, Calculations!$I$8:$QJ$8, CF$3, Calculations!$I$10:$QJ$10, CF$4)</f>
        <v>-8525.595258399484</v>
      </c>
      <c r="CG95" s="45">
        <f>SUMIFS(Calculations!$I439:$QJ439, Calculations!$I$8:$QJ$8, CG$3, Calculations!$I$10:$QJ$10, CG$4)</f>
        <v>-6302.9808045312457</v>
      </c>
      <c r="CH95" s="45">
        <f>SUMIFS(Calculations!$I439:$QJ439, Calculations!$I$8:$QJ$8, CH$3, Calculations!$I$10:$QJ$10, CH$4)</f>
        <v>-4049.6651169098759</v>
      </c>
      <c r="CI95" s="45">
        <f>SUMIFS(Calculations!$I439:$QJ439, Calculations!$I$8:$QJ$8, CI$3, Calculations!$I$10:$QJ$10, CI$4)</f>
        <v>-1765.2241157979588</v>
      </c>
      <c r="CJ95" s="45">
        <f>SUMIFS(Calculations!$I439:$QJ439, Calculations!$I$8:$QJ$8, CJ$3, Calculations!$I$10:$QJ$10, CJ$4)</f>
        <v>0</v>
      </c>
      <c r="CK95" s="45">
        <f>SUMIFS(Calculations!$I439:$QJ439, Calculations!$I$8:$QJ$8, CK$3, Calculations!$I$10:$QJ$10, CK$4)</f>
        <v>0</v>
      </c>
      <c r="CL95" s="45">
        <f>SUMIFS(Calculations!$I439:$QJ439, Calculations!$I$8:$QJ$8, CL$3, Calculations!$I$10:$QJ$10, CL$4)</f>
        <v>0</v>
      </c>
      <c r="CM95" s="45">
        <f>SUMIFS(Calculations!$I439:$QJ439, Calculations!$I$8:$QJ$8, CM$3, Calculations!$I$10:$QJ$10, CM$4)</f>
        <v>0</v>
      </c>
      <c r="CN95" s="45">
        <f>SUMIFS(Calculations!$I439:$QJ439, Calculations!$I$8:$QJ$8, CN$3, Calculations!$I$10:$QJ$10, CN$4)</f>
        <v>0</v>
      </c>
      <c r="CO95" s="45">
        <f>SUMIFS(Calculations!$I439:$QJ439, Calculations!$I$8:$QJ$8, CO$3, Calculations!$I$10:$QJ$10, CO$4)</f>
        <v>0</v>
      </c>
      <c r="CP95" s="45">
        <f>SUMIFS(Calculations!$I439:$QJ439, Calculations!$I$8:$QJ$8, CP$3, Calculations!$I$10:$QJ$10, CP$4)</f>
        <v>0</v>
      </c>
      <c r="CQ95" s="45">
        <f>SUMIFS(Calculations!$I439:$QJ439, Calculations!$I$8:$QJ$8, CQ$3, Calculations!$I$10:$QJ$10, CQ$4)</f>
        <v>0</v>
      </c>
      <c r="CR95" s="45">
        <f>SUMIFS(Calculations!$I439:$QJ439, Calculations!$I$8:$QJ$8, CR$3, Calculations!$I$10:$QJ$10, CR$4)</f>
        <v>0</v>
      </c>
      <c r="CS95" s="45">
        <f>SUMIFS(Calculations!$I439:$QJ439, Calculations!$I$8:$QJ$8, CS$3, Calculations!$I$10:$QJ$10, CS$4)</f>
        <v>0</v>
      </c>
      <c r="CT95" s="45">
        <f>SUMIFS(Calculations!$I439:$QJ439, Calculations!$I$8:$QJ$8, CT$3, Calculations!$I$10:$QJ$10, CT$4)</f>
        <v>0</v>
      </c>
      <c r="CU95" s="45">
        <f>SUMIFS(Calculations!$I439:$QJ439, Calculations!$I$8:$QJ$8, CU$3, Calculations!$I$10:$QJ$10, CU$4)</f>
        <v>0</v>
      </c>
      <c r="CV95" s="45">
        <f>SUMIFS(Calculations!$I439:$QJ439, Calculations!$I$8:$QJ$8, CV$3, Calculations!$I$10:$QJ$10, CV$4)</f>
        <v>0</v>
      </c>
      <c r="CW95" s="45">
        <f>SUMIFS(Calculations!$I439:$QJ439, Calculations!$I$8:$QJ$8, CW$3, Calculations!$I$10:$QJ$10, CW$4)</f>
        <v>0</v>
      </c>
      <c r="CX95" s="45">
        <f>SUMIFS(Calculations!$I439:$QJ439, Calculations!$I$8:$QJ$8, CX$3, Calculations!$I$10:$QJ$10, CX$4)</f>
        <v>0</v>
      </c>
      <c r="CY95" s="45">
        <f>SUMIFS(Calculations!$I439:$QJ439, Calculations!$I$8:$QJ$8, CY$3, Calculations!$I$10:$QJ$10, CY$4)</f>
        <v>0</v>
      </c>
      <c r="CZ95" s="45">
        <f>SUMIFS(Calculations!$I439:$QJ439, Calculations!$I$8:$QJ$8, CZ$3, Calculations!$I$10:$QJ$10, CZ$4)</f>
        <v>0</v>
      </c>
      <c r="DA95" s="45">
        <f>SUMIFS(Calculations!$I439:$QJ439, Calculations!$I$8:$QJ$8, DA$3, Calculations!$I$10:$QJ$10, DA$4)</f>
        <v>0</v>
      </c>
      <c r="DB95" s="45">
        <f>SUMIFS(Calculations!$I439:$QJ439, Calculations!$I$8:$QJ$8, DB$3, Calculations!$I$10:$QJ$10, DB$4)</f>
        <v>0</v>
      </c>
      <c r="DC95" s="45">
        <f>SUMIFS(Calculations!$I439:$QJ439, Calculations!$I$8:$QJ$8, DC$3, Calculations!$I$10:$QJ$10, DC$4)</f>
        <v>0</v>
      </c>
      <c r="DD95" s="45">
        <f>SUMIFS(Calculations!$I439:$QJ439, Calculations!$I$8:$QJ$8, DD$3, Calculations!$I$10:$QJ$10, DD$4)</f>
        <v>0</v>
      </c>
      <c r="DE95" s="45">
        <f>SUMIFS(Calculations!$I439:$QJ439, Calculations!$I$8:$QJ$8, DE$3, Calculations!$I$10:$QJ$10, DE$4)</f>
        <v>0</v>
      </c>
      <c r="DF95" s="45">
        <f>SUMIFS(Calculations!$I439:$QJ439, Calculations!$I$8:$QJ$8, DF$3, Calculations!$I$10:$QJ$10, DF$4)</f>
        <v>0</v>
      </c>
      <c r="DG95" s="45">
        <f>SUMIFS(Calculations!$I439:$QJ439, Calculations!$I$8:$QJ$8, DG$3, Calculations!$I$10:$QJ$10, DG$4)</f>
        <v>0</v>
      </c>
      <c r="DH95" s="45">
        <f>SUMIFS(Calculations!$I439:$QJ439, Calculations!$I$8:$QJ$8, DH$3, Calculations!$I$10:$QJ$10, DH$4)</f>
        <v>0</v>
      </c>
      <c r="DI95" s="45">
        <f>SUMIFS(Calculations!$I439:$QJ439, Calculations!$I$8:$QJ$8, DI$3, Calculations!$I$10:$QJ$10, DI$4)</f>
        <v>0</v>
      </c>
      <c r="DJ95" s="45">
        <f>SUMIFS(Calculations!$I439:$QJ439, Calculations!$I$8:$QJ$8, DJ$3, Calculations!$I$10:$QJ$10, DJ$4)</f>
        <v>0</v>
      </c>
      <c r="DK95" s="45">
        <f>SUMIFS(Calculations!$I439:$QJ439, Calculations!$I$8:$QJ$8, DK$3, Calculations!$I$10:$QJ$10, DK$4)</f>
        <v>0</v>
      </c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</row>
    <row r="96" spans="2:157" ht="15" customHeight="1">
      <c r="C96" s="75" t="str">
        <f>Calculations!C440</f>
        <v>Interest Payment on Subordinated Debt</v>
      </c>
      <c r="E96" s="50" t="str">
        <f>Calculations!E440</f>
        <v>EUR</v>
      </c>
      <c r="G96" s="66">
        <f t="shared" si="150"/>
        <v>-4759268.164419977</v>
      </c>
      <c r="H96" s="45">
        <f>SUMIFS(Calculations!$I440:$QJ440, Calculations!$I$8:$QJ$8, H$3, Calculations!$I$10:$QJ$10, H$4)</f>
        <v>0</v>
      </c>
      <c r="I96" s="45">
        <f>SUMIFS(Calculations!$I440:$QJ440, Calculations!$I$8:$QJ$8, I$3, Calculations!$I$10:$QJ$10, I$4)</f>
        <v>0</v>
      </c>
      <c r="J96" s="45">
        <f>SUMIFS(Calculations!$I440:$QJ440, Calculations!$I$8:$QJ$8, J$3, Calculations!$I$10:$QJ$10, J$4)</f>
        <v>0</v>
      </c>
      <c r="K96" s="45">
        <f>SUMIFS(Calculations!$I440:$QJ440, Calculations!$I$8:$QJ$8, K$3, Calculations!$I$10:$QJ$10, K$4)</f>
        <v>0</v>
      </c>
      <c r="L96" s="45">
        <f>SUMIFS(Calculations!$I440:$QJ440, Calculations!$I$8:$QJ$8, L$3, Calculations!$I$10:$QJ$10, L$4)</f>
        <v>0</v>
      </c>
      <c r="M96" s="45">
        <f>SUMIFS(Calculations!$I440:$QJ440, Calculations!$I$8:$QJ$8, M$3, Calculations!$I$10:$QJ$10, M$4)</f>
        <v>0</v>
      </c>
      <c r="N96" s="45">
        <f>SUMIFS(Calculations!$I440:$QJ440, Calculations!$I$8:$QJ$8, N$3, Calculations!$I$10:$QJ$10, N$4)</f>
        <v>0</v>
      </c>
      <c r="O96" s="45">
        <f>SUMIFS(Calculations!$I440:$QJ440, Calculations!$I$8:$QJ$8, O$3, Calculations!$I$10:$QJ$10, O$4)</f>
        <v>0</v>
      </c>
      <c r="P96" s="45">
        <f>SUMIFS(Calculations!$I440:$QJ440, Calculations!$I$8:$QJ$8, P$3, Calculations!$I$10:$QJ$10, P$4)</f>
        <v>0</v>
      </c>
      <c r="Q96" s="45">
        <f>SUMIFS(Calculations!$I440:$QJ440, Calculations!$I$8:$QJ$8, Q$3, Calculations!$I$10:$QJ$10, Q$4)</f>
        <v>-153990.707925</v>
      </c>
      <c r="R96" s="45">
        <f>SUMIFS(Calculations!$I440:$QJ440, Calculations!$I$8:$QJ$8, R$3, Calculations!$I$10:$QJ$10, R$4)</f>
        <v>-114464.50505553171</v>
      </c>
      <c r="S96" s="45">
        <f>SUMIFS(Calculations!$I440:$QJ440, Calculations!$I$8:$QJ$8, S$3, Calculations!$I$10:$QJ$10, S$4)</f>
        <v>-113987.04778795816</v>
      </c>
      <c r="T96" s="45">
        <f>SUMIFS(Calculations!$I440:$QJ440, Calculations!$I$8:$QJ$8, T$3, Calculations!$I$10:$QJ$10, T$4)</f>
        <v>-113495.12308771987</v>
      </c>
      <c r="U96" s="45">
        <f>SUMIFS(Calculations!$I440:$QJ440, Calculations!$I$8:$QJ$8, U$3, Calculations!$I$10:$QJ$10, U$4)</f>
        <v>-112988.29257713965</v>
      </c>
      <c r="V96" s="45">
        <f>SUMIFS(Calculations!$I440:$QJ440, Calculations!$I$8:$QJ$8, V$3, Calculations!$I$10:$QJ$10, V$4)</f>
        <v>-112466.10459525837</v>
      </c>
      <c r="W96" s="45">
        <f>SUMIFS(Calculations!$I440:$QJ440, Calculations!$I$8:$QJ$8, W$3, Calculations!$I$10:$QJ$10, W$4)</f>
        <v>-111928.09379533809</v>
      </c>
      <c r="X96" s="45">
        <f>SUMIFS(Calculations!$I440:$QJ440, Calculations!$I$8:$QJ$8, X$3, Calculations!$I$10:$QJ$10, X$4)</f>
        <v>-111373.78073016941</v>
      </c>
      <c r="Y96" s="45">
        <f>SUMIFS(Calculations!$I440:$QJ440, Calculations!$I$8:$QJ$8, Y$3, Calculations!$I$10:$QJ$10, Y$4)</f>
        <v>-110802.67142481307</v>
      </c>
      <c r="Z96" s="45">
        <f>SUMIFS(Calculations!$I440:$QJ440, Calculations!$I$8:$QJ$8, Z$3, Calculations!$I$10:$QJ$10, Z$4)</f>
        <v>-110214.25693639512</v>
      </c>
      <c r="AA96" s="45">
        <f>SUMIFS(Calculations!$I440:$QJ440, Calculations!$I$8:$QJ$8, AA$3, Calculations!$I$10:$QJ$10, AA$4)</f>
        <v>-109608.01290056363</v>
      </c>
      <c r="AB96" s="45">
        <f>SUMIFS(Calculations!$I440:$QJ440, Calculations!$I$8:$QJ$8, AB$3, Calculations!$I$10:$QJ$10, AB$4)</f>
        <v>-108983.39906420239</v>
      </c>
      <c r="AC96" s="45">
        <f>SUMIFS(Calculations!$I440:$QJ440, Calculations!$I$8:$QJ$8, AC$3, Calculations!$I$10:$QJ$10, AC$4)</f>
        <v>-108339.85880398557</v>
      </c>
      <c r="AD96" s="45">
        <f>SUMIFS(Calculations!$I440:$QJ440, Calculations!$I$8:$QJ$8, AD$3, Calculations!$I$10:$QJ$10, AD$4)</f>
        <v>-107676.81863034391</v>
      </c>
      <c r="AE96" s="45">
        <f>SUMIFS(Calculations!$I440:$QJ440, Calculations!$I$8:$QJ$8, AE$3, Calculations!$I$10:$QJ$10, AE$4)</f>
        <v>-106993.68767640078</v>
      </c>
      <c r="AF96" s="45">
        <f>SUMIFS(Calculations!$I440:$QJ440, Calculations!$I$8:$QJ$8, AF$3, Calculations!$I$10:$QJ$10, AF$4)</f>
        <v>-106289.85717142216</v>
      </c>
      <c r="AG96" s="45">
        <f>SUMIFS(Calculations!$I440:$QJ440, Calculations!$I$8:$QJ$8, AG$3, Calculations!$I$10:$QJ$10, AG$4)</f>
        <v>-105564.69989831222</v>
      </c>
      <c r="AH96" s="45">
        <f>SUMIFS(Calculations!$I440:$QJ440, Calculations!$I$8:$QJ$8, AH$3, Calculations!$I$10:$QJ$10, AH$4)</f>
        <v>-104817.56963466978</v>
      </c>
      <c r="AI96" s="45">
        <f>SUMIFS(Calculations!$I440:$QJ440, Calculations!$I$8:$QJ$8, AI$3, Calculations!$I$10:$QJ$10, AI$4)</f>
        <v>-104047.80057690869</v>
      </c>
      <c r="AJ96" s="45">
        <f>SUMIFS(Calculations!$I440:$QJ440, Calculations!$I$8:$QJ$8, AJ$3, Calculations!$I$10:$QJ$10, AJ$4)</f>
        <v>-103254.70674692839</v>
      </c>
      <c r="AK96" s="45">
        <f>SUMIFS(Calculations!$I440:$QJ440, Calculations!$I$8:$QJ$8, AK$3, Calculations!$I$10:$QJ$10, AK$4)</f>
        <v>-102437.58138080586</v>
      </c>
      <c r="AL96" s="45">
        <f>SUMIFS(Calculations!$I440:$QJ440, Calculations!$I$8:$QJ$8, AL$3, Calculations!$I$10:$QJ$10, AL$4)</f>
        <v>-101595.69629896444</v>
      </c>
      <c r="AM96" s="45">
        <f>SUMIFS(Calculations!$I440:$QJ440, Calculations!$I$8:$QJ$8, AM$3, Calculations!$I$10:$QJ$10, AM$4)</f>
        <v>-100728.30125725815</v>
      </c>
      <c r="AN96" s="45">
        <f>SUMIFS(Calculations!$I440:$QJ440, Calculations!$I$8:$QJ$8, AN$3, Calculations!$I$10:$QJ$10, AN$4)</f>
        <v>-99834.623278393119</v>
      </c>
      <c r="AO96" s="45">
        <f>SUMIFS(Calculations!$I440:$QJ440, Calculations!$I$8:$QJ$8, AO$3, Calculations!$I$10:$QJ$10, AO$4)</f>
        <v>-98913.865963090502</v>
      </c>
      <c r="AP96" s="45">
        <f>SUMIFS(Calculations!$I440:$QJ440, Calculations!$I$8:$QJ$8, AP$3, Calculations!$I$10:$QJ$10, AP$4)</f>
        <v>-97965.208780376895</v>
      </c>
      <c r="AQ96" s="45">
        <f>SUMIFS(Calculations!$I440:$QJ440, Calculations!$I$8:$QJ$8, AQ$3, Calculations!$I$10:$QJ$10, AQ$4)</f>
        <v>-96987.806336369889</v>
      </c>
      <c r="AR96" s="45">
        <f>SUMIFS(Calculations!$I440:$QJ440, Calculations!$I$8:$QJ$8, AR$3, Calculations!$I$10:$QJ$10, AR$4)</f>
        <v>-95980.787620907024</v>
      </c>
      <c r="AS96" s="45">
        <f>SUMIFS(Calculations!$I440:$QJ440, Calculations!$I$8:$QJ$8, AS$3, Calculations!$I$10:$QJ$10, AS$4)</f>
        <v>-94943.25523134692</v>
      </c>
      <c r="AT96" s="45">
        <f>SUMIFS(Calculations!$I440:$QJ440, Calculations!$I$8:$QJ$8, AT$3, Calculations!$I$10:$QJ$10, AT$4)</f>
        <v>-93874.284572850753</v>
      </c>
      <c r="AU96" s="45">
        <f>SUMIFS(Calculations!$I440:$QJ440, Calculations!$I$8:$QJ$8, AU$3, Calculations!$I$10:$QJ$10, AU$4)</f>
        <v>-92772.923034431486</v>
      </c>
      <c r="AV96" s="45">
        <f>SUMIFS(Calculations!$I440:$QJ440, Calculations!$I$8:$QJ$8, AV$3, Calculations!$I$10:$QJ$10, AV$4)</f>
        <v>-91638.189140036586</v>
      </c>
      <c r="AW96" s="45">
        <f>SUMIFS(Calculations!$I440:$QJ440, Calculations!$I$8:$QJ$8, AW$3, Calculations!$I$10:$QJ$10, AW$4)</f>
        <v>-90469.071673907631</v>
      </c>
      <c r="AX96" s="45">
        <f>SUMIFS(Calculations!$I440:$QJ440, Calculations!$I$8:$QJ$8, AX$3, Calculations!$I$10:$QJ$10, AX$4)</f>
        <v>-89264.528779437489</v>
      </c>
      <c r="AY96" s="45">
        <f>SUMIFS(Calculations!$I440:$QJ440, Calculations!$I$8:$QJ$8, AY$3, Calculations!$I$10:$QJ$10, AY$4)</f>
        <v>-88023.487030722026</v>
      </c>
      <c r="AZ96" s="45">
        <f>SUMIFS(Calculations!$I440:$QJ440, Calculations!$I$8:$QJ$8, AZ$3, Calculations!$I$10:$QJ$10, AZ$4)</f>
        <v>-86744.840475978708</v>
      </c>
      <c r="BA96" s="45">
        <f>SUMIFS(Calculations!$I440:$QJ440, Calculations!$I$8:$QJ$8, BA$3, Calculations!$I$10:$QJ$10, BA$4)</f>
        <v>-85427.449651980132</v>
      </c>
      <c r="BB96" s="45">
        <f>SUMIFS(Calculations!$I440:$QJ440, Calculations!$I$8:$QJ$8, BB$3, Calculations!$I$10:$QJ$10, BB$4)</f>
        <v>-84070.140568623567</v>
      </c>
      <c r="BC96" s="45">
        <f>SUMIFS(Calculations!$I440:$QJ440, Calculations!$I$8:$QJ$8, BC$3, Calculations!$I$10:$QJ$10, BC$4)</f>
        <v>-82671.703662732223</v>
      </c>
      <c r="BD96" s="45">
        <f>SUMIFS(Calculations!$I440:$QJ440, Calculations!$I$8:$QJ$8, BD$3, Calculations!$I$10:$QJ$10, BD$4)</f>
        <v>-81230.892720155462</v>
      </c>
      <c r="BE96" s="45">
        <f>SUMIFS(Calculations!$I440:$QJ440, Calculations!$I$8:$QJ$8, BE$3, Calculations!$I$10:$QJ$10, BE$4)</f>
        <v>-79746.423765207684</v>
      </c>
      <c r="BF96" s="45">
        <f>SUMIFS(Calculations!$I440:$QJ440, Calculations!$I$8:$QJ$8, BF$3, Calculations!$I$10:$QJ$10, BF$4)</f>
        <v>-78216.973916456045</v>
      </c>
      <c r="BG96" s="45">
        <f>SUMIFS(Calculations!$I440:$QJ440, Calculations!$I$8:$QJ$8, BG$3, Calculations!$I$10:$QJ$10, BG$4)</f>
        <v>-76641.180207837358</v>
      </c>
      <c r="BH96" s="45">
        <f>SUMIFS(Calculations!$I440:$QJ440, Calculations!$I$8:$QJ$8, BH$3, Calculations!$I$10:$QJ$10, BH$4)</f>
        <v>-75017.638374053829</v>
      </c>
      <c r="BI96" s="45">
        <f>SUMIFS(Calculations!$I440:$QJ440, Calculations!$I$8:$QJ$8, BI$3, Calculations!$I$10:$QJ$10, BI$4)</f>
        <v>-73344.901599164819</v>
      </c>
      <c r="BJ96" s="45">
        <f>SUMIFS(Calculations!$I440:$QJ440, Calculations!$I$8:$QJ$8, BJ$3, Calculations!$I$10:$QJ$10, BJ$4)</f>
        <v>-71621.479227259915</v>
      </c>
      <c r="BK96" s="45">
        <f>SUMIFS(Calculations!$I440:$QJ440, Calculations!$I$8:$QJ$8, BK$3, Calculations!$I$10:$QJ$10, BK$4)</f>
        <v>-69845.835434063905</v>
      </c>
      <c r="BL96" s="45">
        <f>SUMIFS(Calculations!$I440:$QJ440, Calculations!$I$8:$QJ$8, BL$3, Calculations!$I$10:$QJ$10, BL$4)</f>
        <v>-68016.387858290269</v>
      </c>
      <c r="BM96" s="45">
        <f>SUMIFS(Calculations!$I440:$QJ440, Calculations!$I$8:$QJ$8, BM$3, Calculations!$I$10:$QJ$10, BM$4)</f>
        <v>-66131.506191523105</v>
      </c>
      <c r="BN96" s="45">
        <f>SUMIFS(Calculations!$I440:$QJ440, Calculations!$I$8:$QJ$8, BN$3, Calculations!$I$10:$QJ$10, BN$4)</f>
        <v>-64189.510725371249</v>
      </c>
      <c r="BO96" s="45">
        <f>SUMIFS(Calculations!$I440:$QJ440, Calculations!$I$8:$QJ$8, BO$3, Calculations!$I$10:$QJ$10, BO$4)</f>
        <v>-62188.670854599506</v>
      </c>
      <c r="BP96" s="45">
        <f>SUMIFS(Calculations!$I440:$QJ440, Calculations!$I$8:$QJ$8, BP$3, Calculations!$I$10:$QJ$10, BP$4)</f>
        <v>-60127.203534903514</v>
      </c>
      <c r="BQ96" s="45">
        <f>SUMIFS(Calculations!$I440:$QJ440, Calculations!$I$8:$QJ$8, BQ$3, Calculations!$I$10:$QJ$10, BQ$4)</f>
        <v>-58003.271693953415</v>
      </c>
      <c r="BR96" s="45">
        <f>SUMIFS(Calculations!$I440:$QJ440, Calculations!$I$8:$QJ$8, BR$3, Calculations!$I$10:$QJ$10, BR$4)</f>
        <v>-55814.98259429069</v>
      </c>
      <c r="BS96" s="45">
        <f>SUMIFS(Calculations!$I440:$QJ440, Calculations!$I$8:$QJ$8, BS$3, Calculations!$I$10:$QJ$10, BS$4)</f>
        <v>-53560.386146619072</v>
      </c>
      <c r="BT96" s="45">
        <f>SUMIFS(Calculations!$I440:$QJ440, Calculations!$I$8:$QJ$8, BT$3, Calculations!$I$10:$QJ$10, BT$4)</f>
        <v>-51237.473171986567</v>
      </c>
      <c r="BU96" s="45">
        <f>SUMIFS(Calculations!$I440:$QJ440, Calculations!$I$8:$QJ$8, BU$3, Calculations!$I$10:$QJ$10, BU$4)</f>
        <v>-48844.173611309729</v>
      </c>
      <c r="BV96" s="45">
        <f>SUMIFS(Calculations!$I440:$QJ440, Calculations!$I$8:$QJ$8, BV$3, Calculations!$I$10:$QJ$10, BV$4)</f>
        <v>-46378.354680644814</v>
      </c>
      <c r="BW96" s="45">
        <f>SUMIFS(Calculations!$I440:$QJ440, Calculations!$I$8:$QJ$8, BW$3, Calculations!$I$10:$QJ$10, BW$4)</f>
        <v>-43837.818970561828</v>
      </c>
      <c r="BX96" s="45">
        <f>SUMIFS(Calculations!$I440:$QJ440, Calculations!$I$8:$QJ$8, BX$3, Calculations!$I$10:$QJ$10, BX$4)</f>
        <v>-41220.302487927613</v>
      </c>
      <c r="BY96" s="45">
        <f>SUMIFS(Calculations!$I440:$QJ440, Calculations!$I$8:$QJ$8, BY$3, Calculations!$I$10:$QJ$10, BY$4)</f>
        <v>-38523.472638353094</v>
      </c>
      <c r="BZ96" s="45">
        <f>SUMIFS(Calculations!$I440:$QJ440, Calculations!$I$8:$QJ$8, BZ$3, Calculations!$I$10:$QJ$10, BZ$4)</f>
        <v>-35744.926147506623</v>
      </c>
      <c r="CA96" s="45">
        <f>SUMIFS(Calculations!$I440:$QJ440, Calculations!$I$8:$QJ$8, CA$3, Calculations!$I$10:$QJ$10, CA$4)</f>
        <v>-32882.18691944101</v>
      </c>
      <c r="CB96" s="45">
        <f>SUMIFS(Calculations!$I440:$QJ440, Calculations!$I$8:$QJ$8, CB$3, Calculations!$I$10:$QJ$10, CB$4)</f>
        <v>-29932.703830025777</v>
      </c>
      <c r="CC96" s="45">
        <f>SUMIFS(Calculations!$I440:$QJ440, Calculations!$I$8:$QJ$8, CC$3, Calculations!$I$10:$QJ$10, CC$4)</f>
        <v>-26893.848453518178</v>
      </c>
      <c r="CD96" s="45">
        <f>SUMIFS(Calculations!$I440:$QJ440, Calculations!$I$8:$QJ$8, CD$3, Calculations!$I$10:$QJ$10, CD$4)</f>
        <v>-23762.912720247026</v>
      </c>
      <c r="CE96" s="45">
        <f>SUMIFS(Calculations!$I440:$QJ440, Calculations!$I$8:$QJ$8, CE$3, Calculations!$I$10:$QJ$10, CE$4)</f>
        <v>-20537.106503322022</v>
      </c>
      <c r="CF96" s="45">
        <f>SUMIFS(Calculations!$I440:$QJ440, Calculations!$I$8:$QJ$8, CF$3, Calculations!$I$10:$QJ$10, CF$4)</f>
        <v>-17213.555132217971</v>
      </c>
      <c r="CG96" s="45">
        <f>SUMIFS(Calculations!$I440:$QJ440, Calculations!$I$8:$QJ$8, CG$3, Calculations!$I$10:$QJ$10, CG$4)</f>
        <v>-13789.296831018097</v>
      </c>
      <c r="CH96" s="45">
        <f>SUMIFS(Calculations!$I440:$QJ440, Calculations!$I$8:$QJ$8, CH$3, Calculations!$I$10:$QJ$10, CH$4)</f>
        <v>-10261.280079033566</v>
      </c>
      <c r="CI96" s="45">
        <f>SUMIFS(Calculations!$I440:$QJ440, Calculations!$I$8:$QJ$8, CI$3, Calculations!$I$10:$QJ$10, CI$4)</f>
        <v>-6626.3608914471515</v>
      </c>
      <c r="CJ96" s="45">
        <f>SUMIFS(Calculations!$I440:$QJ440, Calculations!$I$8:$QJ$8, CJ$3, Calculations!$I$10:$QJ$10, CJ$4)</f>
        <v>-2881.3000175576817</v>
      </c>
      <c r="CK96" s="45">
        <f>SUMIFS(Calculations!$I440:$QJ440, Calculations!$I$8:$QJ$8, CK$3, Calculations!$I$10:$QJ$10, CK$4)</f>
        <v>977.23994587151356</v>
      </c>
      <c r="CL96" s="45">
        <f>SUMIFS(Calculations!$I440:$QJ440, Calculations!$I$8:$QJ$8, CL$3, Calculations!$I$10:$QJ$10, CL$4)</f>
        <v>4952.6975287325768</v>
      </c>
      <c r="CM96" s="45">
        <f>SUMIFS(Calculations!$I440:$QJ440, Calculations!$I$8:$QJ$8, CM$3, Calculations!$I$10:$QJ$10, CM$4)</f>
        <v>9048.6154518119129</v>
      </c>
      <c r="CN96" s="45">
        <f>SUMIFS(Calculations!$I440:$QJ440, Calculations!$I$8:$QJ$8, CN$3, Calculations!$I$10:$QJ$10, CN$4)</f>
        <v>13268.643783878473</v>
      </c>
      <c r="CO96" s="45">
        <f>SUMIFS(Calculations!$I440:$QJ440, Calculations!$I$8:$QJ$8, CO$3, Calculations!$I$10:$QJ$10, CO$4)</f>
        <v>17616.543194434984</v>
      </c>
      <c r="CP96" s="45">
        <f>SUMIFS(Calculations!$I440:$QJ440, Calculations!$I$8:$QJ$8, CP$3, Calculations!$I$10:$QJ$10, CP$4)</f>
        <v>22096.18830503077</v>
      </c>
      <c r="CQ96" s="45">
        <f>SUMIFS(Calculations!$I440:$QJ440, Calculations!$I$8:$QJ$8, CQ$3, Calculations!$I$10:$QJ$10, CQ$4)</f>
        <v>26711.571142122717</v>
      </c>
      <c r="CR96" s="45">
        <f>SUMIFS(Calculations!$I440:$QJ440, Calculations!$I$8:$QJ$8, CR$3, Calculations!$I$10:$QJ$10, CR$4)</f>
        <v>31466.804694561386</v>
      </c>
      <c r="CS96" s="45">
        <f>SUMIFS(Calculations!$I440:$QJ440, Calculations!$I$8:$QJ$8, CS$3, Calculations!$I$10:$QJ$10, CS$4)</f>
        <v>36366.1265788725</v>
      </c>
      <c r="CT96" s="45">
        <f>SUMIFS(Calculations!$I440:$QJ440, Calculations!$I$8:$QJ$8, CT$3, Calculations!$I$10:$QJ$10, CT$4)</f>
        <v>41413.90281560013</v>
      </c>
      <c r="CU96" s="45">
        <f>SUMIFS(Calculations!$I440:$QJ440, Calculations!$I$8:$QJ$8, CU$3, Calculations!$I$10:$QJ$10, CU$4)</f>
        <v>46614.631720076839</v>
      </c>
      <c r="CV96" s="45">
        <f>SUMIFS(Calculations!$I440:$QJ440, Calculations!$I$8:$QJ$8, CV$3, Calculations!$I$10:$QJ$10, CV$4)</f>
        <v>51972.947911088108</v>
      </c>
      <c r="CW96" s="45">
        <f>SUMIFS(Calculations!$I440:$QJ440, Calculations!$I$8:$QJ$8, CW$3, Calculations!$I$10:$QJ$10, CW$4)</f>
        <v>57493.626441003194</v>
      </c>
      <c r="CX96" s="45">
        <f>SUMIFS(Calculations!$I440:$QJ440, Calculations!$I$8:$QJ$8, CX$3, Calculations!$I$10:$QJ$10, CX$4)</f>
        <v>63181.58705105324</v>
      </c>
      <c r="CY96" s="45">
        <f>SUMIFS(Calculations!$I440:$QJ440, Calculations!$I$8:$QJ$8, CY$3, Calculations!$I$10:$QJ$10, CY$4)</f>
        <v>69041.898555548425</v>
      </c>
      <c r="CZ96" s="45">
        <f>SUMIFS(Calculations!$I440:$QJ440, Calculations!$I$8:$QJ$8, CZ$3, Calculations!$I$10:$QJ$10, CZ$4)</f>
        <v>75079.783358941306</v>
      </c>
      <c r="DA96" s="45">
        <f>SUMIFS(Calculations!$I440:$QJ440, Calculations!$I$8:$QJ$8, DA$3, Calculations!$I$10:$QJ$10, DA$4)</f>
        <v>81300.622109761782</v>
      </c>
      <c r="DB96" s="45">
        <f>SUMIFS(Calculations!$I440:$QJ440, Calculations!$I$8:$QJ$8, DB$3, Calculations!$I$10:$QJ$10, DB$4)</f>
        <v>87709.9584955709</v>
      </c>
      <c r="DC96" s="45">
        <f>SUMIFS(Calculations!$I440:$QJ440, Calculations!$I$8:$QJ$8, DC$3, Calculations!$I$10:$QJ$10, DC$4)</f>
        <v>94313.504183206402</v>
      </c>
      <c r="DD96" s="45">
        <f>SUMIFS(Calculations!$I440:$QJ440, Calculations!$I$8:$QJ$8, DD$3, Calculations!$I$10:$QJ$10, DD$4)</f>
        <v>0</v>
      </c>
      <c r="DE96" s="45">
        <f>SUMIFS(Calculations!$I440:$QJ440, Calculations!$I$8:$QJ$8, DE$3, Calculations!$I$10:$QJ$10, DE$4)</f>
        <v>0</v>
      </c>
      <c r="DF96" s="45">
        <f>SUMIFS(Calculations!$I440:$QJ440, Calculations!$I$8:$QJ$8, DF$3, Calculations!$I$10:$QJ$10, DF$4)</f>
        <v>0</v>
      </c>
      <c r="DG96" s="45">
        <f>SUMIFS(Calculations!$I440:$QJ440, Calculations!$I$8:$QJ$8, DG$3, Calculations!$I$10:$QJ$10, DG$4)</f>
        <v>0</v>
      </c>
      <c r="DH96" s="45">
        <f>SUMIFS(Calculations!$I440:$QJ440, Calculations!$I$8:$QJ$8, DH$3, Calculations!$I$10:$QJ$10, DH$4)</f>
        <v>0</v>
      </c>
      <c r="DI96" s="45">
        <f>SUMIFS(Calculations!$I440:$QJ440, Calculations!$I$8:$QJ$8, DI$3, Calculations!$I$10:$QJ$10, DI$4)</f>
        <v>0</v>
      </c>
      <c r="DJ96" s="45">
        <f>SUMIFS(Calculations!$I440:$QJ440, Calculations!$I$8:$QJ$8, DJ$3, Calculations!$I$10:$QJ$10, DJ$4)</f>
        <v>0</v>
      </c>
      <c r="DK96" s="45">
        <f>SUMIFS(Calculations!$I440:$QJ440, Calculations!$I$8:$QJ$8, DK$3, Calculations!$I$10:$QJ$10, DK$4)</f>
        <v>0</v>
      </c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</row>
    <row r="97" spans="1:157" ht="15" customHeight="1">
      <c r="C97" s="75" t="str">
        <f>Calculations!C441</f>
        <v>Dividends</v>
      </c>
      <c r="E97" s="50" t="str">
        <f>Calculations!E441</f>
        <v>EUR</v>
      </c>
      <c r="G97" s="66">
        <f t="shared" si="150"/>
        <v>0</v>
      </c>
      <c r="H97" s="45">
        <f>SUMIFS(Calculations!$I441:$QJ441, Calculations!$I$8:$QJ$8, H$3, Calculations!$I$10:$QJ$10, H$4)</f>
        <v>0</v>
      </c>
      <c r="I97" s="45">
        <f>SUMIFS(Calculations!$I441:$QJ441, Calculations!$I$8:$QJ$8, I$3, Calculations!$I$10:$QJ$10, I$4)</f>
        <v>0</v>
      </c>
      <c r="J97" s="45">
        <f>SUMIFS(Calculations!$I441:$QJ441, Calculations!$I$8:$QJ$8, J$3, Calculations!$I$10:$QJ$10, J$4)</f>
        <v>0</v>
      </c>
      <c r="K97" s="45">
        <f>SUMIFS(Calculations!$I441:$QJ441, Calculations!$I$8:$QJ$8, K$3, Calculations!$I$10:$QJ$10, K$4)</f>
        <v>0</v>
      </c>
      <c r="L97" s="45">
        <f>SUMIFS(Calculations!$I441:$QJ441, Calculations!$I$8:$QJ$8, L$3, Calculations!$I$10:$QJ$10, L$4)</f>
        <v>0</v>
      </c>
      <c r="M97" s="45">
        <f>SUMIFS(Calculations!$I441:$QJ441, Calculations!$I$8:$QJ$8, M$3, Calculations!$I$10:$QJ$10, M$4)</f>
        <v>0</v>
      </c>
      <c r="N97" s="45">
        <f>SUMIFS(Calculations!$I441:$QJ441, Calculations!$I$8:$QJ$8, N$3, Calculations!$I$10:$QJ$10, N$4)</f>
        <v>0</v>
      </c>
      <c r="O97" s="45">
        <f>SUMIFS(Calculations!$I441:$QJ441, Calculations!$I$8:$QJ$8, O$3, Calculations!$I$10:$QJ$10, O$4)</f>
        <v>0</v>
      </c>
      <c r="P97" s="45">
        <f>SUMIFS(Calculations!$I441:$QJ441, Calculations!$I$8:$QJ$8, P$3, Calculations!$I$10:$QJ$10, P$4)</f>
        <v>0</v>
      </c>
      <c r="Q97" s="45">
        <f>SUMIFS(Calculations!$I441:$QJ441, Calculations!$I$8:$QJ$8, Q$3, Calculations!$I$10:$QJ$10, Q$4)</f>
        <v>0</v>
      </c>
      <c r="R97" s="45">
        <f>SUMIFS(Calculations!$I441:$QJ441, Calculations!$I$8:$QJ$8, R$3, Calculations!$I$10:$QJ$10, R$4)</f>
        <v>0</v>
      </c>
      <c r="S97" s="45">
        <f>SUMIFS(Calculations!$I441:$QJ441, Calculations!$I$8:$QJ$8, S$3, Calculations!$I$10:$QJ$10, S$4)</f>
        <v>0</v>
      </c>
      <c r="T97" s="45">
        <f>SUMIFS(Calculations!$I441:$QJ441, Calculations!$I$8:$QJ$8, T$3, Calculations!$I$10:$QJ$10, T$4)</f>
        <v>0</v>
      </c>
      <c r="U97" s="45">
        <f>SUMIFS(Calculations!$I441:$QJ441, Calculations!$I$8:$QJ$8, U$3, Calculations!$I$10:$QJ$10, U$4)</f>
        <v>0</v>
      </c>
      <c r="V97" s="45">
        <f>SUMIFS(Calculations!$I441:$QJ441, Calculations!$I$8:$QJ$8, V$3, Calculations!$I$10:$QJ$10, V$4)</f>
        <v>0</v>
      </c>
      <c r="W97" s="45">
        <f>SUMIFS(Calculations!$I441:$QJ441, Calculations!$I$8:$QJ$8, W$3, Calculations!$I$10:$QJ$10, W$4)</f>
        <v>0</v>
      </c>
      <c r="X97" s="45">
        <f>SUMIFS(Calculations!$I441:$QJ441, Calculations!$I$8:$QJ$8, X$3, Calculations!$I$10:$QJ$10, X$4)</f>
        <v>0</v>
      </c>
      <c r="Y97" s="45">
        <f>SUMIFS(Calculations!$I441:$QJ441, Calculations!$I$8:$QJ$8, Y$3, Calculations!$I$10:$QJ$10, Y$4)</f>
        <v>0</v>
      </c>
      <c r="Z97" s="45">
        <f>SUMIFS(Calculations!$I441:$QJ441, Calculations!$I$8:$QJ$8, Z$3, Calculations!$I$10:$QJ$10, Z$4)</f>
        <v>0</v>
      </c>
      <c r="AA97" s="45">
        <f>SUMIFS(Calculations!$I441:$QJ441, Calculations!$I$8:$QJ$8, AA$3, Calculations!$I$10:$QJ$10, AA$4)</f>
        <v>0</v>
      </c>
      <c r="AB97" s="45">
        <f>SUMIFS(Calculations!$I441:$QJ441, Calculations!$I$8:$QJ$8, AB$3, Calculations!$I$10:$QJ$10, AB$4)</f>
        <v>0</v>
      </c>
      <c r="AC97" s="45">
        <f>SUMIFS(Calculations!$I441:$QJ441, Calculations!$I$8:$QJ$8, AC$3, Calculations!$I$10:$QJ$10, AC$4)</f>
        <v>0</v>
      </c>
      <c r="AD97" s="45">
        <f>SUMIFS(Calculations!$I441:$QJ441, Calculations!$I$8:$QJ$8, AD$3, Calculations!$I$10:$QJ$10, AD$4)</f>
        <v>0</v>
      </c>
      <c r="AE97" s="45">
        <f>SUMIFS(Calculations!$I441:$QJ441, Calculations!$I$8:$QJ$8, AE$3, Calculations!$I$10:$QJ$10, AE$4)</f>
        <v>0</v>
      </c>
      <c r="AF97" s="45">
        <f>SUMIFS(Calculations!$I441:$QJ441, Calculations!$I$8:$QJ$8, AF$3, Calculations!$I$10:$QJ$10, AF$4)</f>
        <v>0</v>
      </c>
      <c r="AG97" s="45">
        <f>SUMIFS(Calculations!$I441:$QJ441, Calculations!$I$8:$QJ$8, AG$3, Calculations!$I$10:$QJ$10, AG$4)</f>
        <v>0</v>
      </c>
      <c r="AH97" s="45">
        <f>SUMIFS(Calculations!$I441:$QJ441, Calculations!$I$8:$QJ$8, AH$3, Calculations!$I$10:$QJ$10, AH$4)</f>
        <v>0</v>
      </c>
      <c r="AI97" s="45">
        <f>SUMIFS(Calculations!$I441:$QJ441, Calculations!$I$8:$QJ$8, AI$3, Calculations!$I$10:$QJ$10, AI$4)</f>
        <v>0</v>
      </c>
      <c r="AJ97" s="45">
        <f>SUMIFS(Calculations!$I441:$QJ441, Calculations!$I$8:$QJ$8, AJ$3, Calculations!$I$10:$QJ$10, AJ$4)</f>
        <v>0</v>
      </c>
      <c r="AK97" s="45">
        <f>SUMIFS(Calculations!$I441:$QJ441, Calculations!$I$8:$QJ$8, AK$3, Calculations!$I$10:$QJ$10, AK$4)</f>
        <v>0</v>
      </c>
      <c r="AL97" s="45">
        <f>SUMIFS(Calculations!$I441:$QJ441, Calculations!$I$8:$QJ$8, AL$3, Calculations!$I$10:$QJ$10, AL$4)</f>
        <v>0</v>
      </c>
      <c r="AM97" s="45">
        <f>SUMIFS(Calculations!$I441:$QJ441, Calculations!$I$8:$QJ$8, AM$3, Calculations!$I$10:$QJ$10, AM$4)</f>
        <v>0</v>
      </c>
      <c r="AN97" s="45">
        <f>SUMIFS(Calculations!$I441:$QJ441, Calculations!$I$8:$QJ$8, AN$3, Calculations!$I$10:$QJ$10, AN$4)</f>
        <v>0</v>
      </c>
      <c r="AO97" s="45">
        <f>SUMIFS(Calculations!$I441:$QJ441, Calculations!$I$8:$QJ$8, AO$3, Calculations!$I$10:$QJ$10, AO$4)</f>
        <v>0</v>
      </c>
      <c r="AP97" s="45">
        <f>SUMIFS(Calculations!$I441:$QJ441, Calculations!$I$8:$QJ$8, AP$3, Calculations!$I$10:$QJ$10, AP$4)</f>
        <v>0</v>
      </c>
      <c r="AQ97" s="45">
        <f>SUMIFS(Calculations!$I441:$QJ441, Calculations!$I$8:$QJ$8, AQ$3, Calculations!$I$10:$QJ$10, AQ$4)</f>
        <v>0</v>
      </c>
      <c r="AR97" s="45">
        <f>SUMIFS(Calculations!$I441:$QJ441, Calculations!$I$8:$QJ$8, AR$3, Calculations!$I$10:$QJ$10, AR$4)</f>
        <v>0</v>
      </c>
      <c r="AS97" s="45">
        <f>SUMIFS(Calculations!$I441:$QJ441, Calculations!$I$8:$QJ$8, AS$3, Calculations!$I$10:$QJ$10, AS$4)</f>
        <v>0</v>
      </c>
      <c r="AT97" s="45">
        <f>SUMIFS(Calculations!$I441:$QJ441, Calculations!$I$8:$QJ$8, AT$3, Calculations!$I$10:$QJ$10, AT$4)</f>
        <v>0</v>
      </c>
      <c r="AU97" s="45">
        <f>SUMIFS(Calculations!$I441:$QJ441, Calculations!$I$8:$QJ$8, AU$3, Calculations!$I$10:$QJ$10, AU$4)</f>
        <v>0</v>
      </c>
      <c r="AV97" s="45">
        <f>SUMIFS(Calculations!$I441:$QJ441, Calculations!$I$8:$QJ$8, AV$3, Calculations!$I$10:$QJ$10, AV$4)</f>
        <v>0</v>
      </c>
      <c r="AW97" s="45">
        <f>SUMIFS(Calculations!$I441:$QJ441, Calculations!$I$8:$QJ$8, AW$3, Calculations!$I$10:$QJ$10, AW$4)</f>
        <v>0</v>
      </c>
      <c r="AX97" s="45">
        <f>SUMIFS(Calculations!$I441:$QJ441, Calculations!$I$8:$QJ$8, AX$3, Calculations!$I$10:$QJ$10, AX$4)</f>
        <v>0</v>
      </c>
      <c r="AY97" s="45">
        <f>SUMIFS(Calculations!$I441:$QJ441, Calculations!$I$8:$QJ$8, AY$3, Calculations!$I$10:$QJ$10, AY$4)</f>
        <v>0</v>
      </c>
      <c r="AZ97" s="45">
        <f>SUMIFS(Calculations!$I441:$QJ441, Calculations!$I$8:$QJ$8, AZ$3, Calculations!$I$10:$QJ$10, AZ$4)</f>
        <v>0</v>
      </c>
      <c r="BA97" s="45">
        <f>SUMIFS(Calculations!$I441:$QJ441, Calculations!$I$8:$QJ$8, BA$3, Calculations!$I$10:$QJ$10, BA$4)</f>
        <v>0</v>
      </c>
      <c r="BB97" s="45">
        <f>SUMIFS(Calculations!$I441:$QJ441, Calculations!$I$8:$QJ$8, BB$3, Calculations!$I$10:$QJ$10, BB$4)</f>
        <v>0</v>
      </c>
      <c r="BC97" s="45">
        <f>SUMIFS(Calculations!$I441:$QJ441, Calculations!$I$8:$QJ$8, BC$3, Calculations!$I$10:$QJ$10, BC$4)</f>
        <v>0</v>
      </c>
      <c r="BD97" s="45">
        <f>SUMIFS(Calculations!$I441:$QJ441, Calculations!$I$8:$QJ$8, BD$3, Calculations!$I$10:$QJ$10, BD$4)</f>
        <v>0</v>
      </c>
      <c r="BE97" s="45">
        <f>SUMIFS(Calculations!$I441:$QJ441, Calculations!$I$8:$QJ$8, BE$3, Calculations!$I$10:$QJ$10, BE$4)</f>
        <v>0</v>
      </c>
      <c r="BF97" s="45">
        <f>SUMIFS(Calculations!$I441:$QJ441, Calculations!$I$8:$QJ$8, BF$3, Calculations!$I$10:$QJ$10, BF$4)</f>
        <v>0</v>
      </c>
      <c r="BG97" s="45">
        <f>SUMIFS(Calculations!$I441:$QJ441, Calculations!$I$8:$QJ$8, BG$3, Calculations!$I$10:$QJ$10, BG$4)</f>
        <v>0</v>
      </c>
      <c r="BH97" s="45">
        <f>SUMIFS(Calculations!$I441:$QJ441, Calculations!$I$8:$QJ$8, BH$3, Calculations!$I$10:$QJ$10, BH$4)</f>
        <v>0</v>
      </c>
      <c r="BI97" s="45">
        <f>SUMIFS(Calculations!$I441:$QJ441, Calculations!$I$8:$QJ$8, BI$3, Calculations!$I$10:$QJ$10, BI$4)</f>
        <v>0</v>
      </c>
      <c r="BJ97" s="45">
        <f>SUMIFS(Calculations!$I441:$QJ441, Calculations!$I$8:$QJ$8, BJ$3, Calculations!$I$10:$QJ$10, BJ$4)</f>
        <v>0</v>
      </c>
      <c r="BK97" s="45">
        <f>SUMIFS(Calculations!$I441:$QJ441, Calculations!$I$8:$QJ$8, BK$3, Calculations!$I$10:$QJ$10, BK$4)</f>
        <v>0</v>
      </c>
      <c r="BL97" s="45">
        <f>SUMIFS(Calculations!$I441:$QJ441, Calculations!$I$8:$QJ$8, BL$3, Calculations!$I$10:$QJ$10, BL$4)</f>
        <v>0</v>
      </c>
      <c r="BM97" s="45">
        <f>SUMIFS(Calculations!$I441:$QJ441, Calculations!$I$8:$QJ$8, BM$3, Calculations!$I$10:$QJ$10, BM$4)</f>
        <v>0</v>
      </c>
      <c r="BN97" s="45">
        <f>SUMIFS(Calculations!$I441:$QJ441, Calculations!$I$8:$QJ$8, BN$3, Calculations!$I$10:$QJ$10, BN$4)</f>
        <v>0</v>
      </c>
      <c r="BO97" s="45">
        <f>SUMIFS(Calculations!$I441:$QJ441, Calculations!$I$8:$QJ$8, BO$3, Calculations!$I$10:$QJ$10, BO$4)</f>
        <v>0</v>
      </c>
      <c r="BP97" s="45">
        <f>SUMIFS(Calculations!$I441:$QJ441, Calculations!$I$8:$QJ$8, BP$3, Calculations!$I$10:$QJ$10, BP$4)</f>
        <v>0</v>
      </c>
      <c r="BQ97" s="45">
        <f>SUMIFS(Calculations!$I441:$QJ441, Calculations!$I$8:$QJ$8, BQ$3, Calculations!$I$10:$QJ$10, BQ$4)</f>
        <v>0</v>
      </c>
      <c r="BR97" s="45">
        <f>SUMIFS(Calculations!$I441:$QJ441, Calculations!$I$8:$QJ$8, BR$3, Calculations!$I$10:$QJ$10, BR$4)</f>
        <v>0</v>
      </c>
      <c r="BS97" s="45">
        <f>SUMIFS(Calculations!$I441:$QJ441, Calculations!$I$8:$QJ$8, BS$3, Calculations!$I$10:$QJ$10, BS$4)</f>
        <v>0</v>
      </c>
      <c r="BT97" s="45">
        <f>SUMIFS(Calculations!$I441:$QJ441, Calculations!$I$8:$QJ$8, BT$3, Calculations!$I$10:$QJ$10, BT$4)</f>
        <v>0</v>
      </c>
      <c r="BU97" s="45">
        <f>SUMIFS(Calculations!$I441:$QJ441, Calculations!$I$8:$QJ$8, BU$3, Calculations!$I$10:$QJ$10, BU$4)</f>
        <v>0</v>
      </c>
      <c r="BV97" s="45">
        <f>SUMIFS(Calculations!$I441:$QJ441, Calculations!$I$8:$QJ$8, BV$3, Calculations!$I$10:$QJ$10, BV$4)</f>
        <v>0</v>
      </c>
      <c r="BW97" s="45">
        <f>SUMIFS(Calculations!$I441:$QJ441, Calculations!$I$8:$QJ$8, BW$3, Calculations!$I$10:$QJ$10, BW$4)</f>
        <v>0</v>
      </c>
      <c r="BX97" s="45">
        <f>SUMIFS(Calculations!$I441:$QJ441, Calculations!$I$8:$QJ$8, BX$3, Calculations!$I$10:$QJ$10, BX$4)</f>
        <v>0</v>
      </c>
      <c r="BY97" s="45">
        <f>SUMIFS(Calculations!$I441:$QJ441, Calculations!$I$8:$QJ$8, BY$3, Calculations!$I$10:$QJ$10, BY$4)</f>
        <v>0</v>
      </c>
      <c r="BZ97" s="45">
        <f>SUMIFS(Calculations!$I441:$QJ441, Calculations!$I$8:$QJ$8, BZ$3, Calculations!$I$10:$QJ$10, BZ$4)</f>
        <v>0</v>
      </c>
      <c r="CA97" s="45">
        <f>SUMIFS(Calculations!$I441:$QJ441, Calculations!$I$8:$QJ$8, CA$3, Calculations!$I$10:$QJ$10, CA$4)</f>
        <v>0</v>
      </c>
      <c r="CB97" s="45">
        <f>SUMIFS(Calculations!$I441:$QJ441, Calculations!$I$8:$QJ$8, CB$3, Calculations!$I$10:$QJ$10, CB$4)</f>
        <v>0</v>
      </c>
      <c r="CC97" s="45">
        <f>SUMIFS(Calculations!$I441:$QJ441, Calculations!$I$8:$QJ$8, CC$3, Calculations!$I$10:$QJ$10, CC$4)</f>
        <v>0</v>
      </c>
      <c r="CD97" s="45">
        <f>SUMIFS(Calculations!$I441:$QJ441, Calculations!$I$8:$QJ$8, CD$3, Calculations!$I$10:$QJ$10, CD$4)</f>
        <v>0</v>
      </c>
      <c r="CE97" s="45">
        <f>SUMIFS(Calculations!$I441:$QJ441, Calculations!$I$8:$QJ$8, CE$3, Calculations!$I$10:$QJ$10, CE$4)</f>
        <v>0</v>
      </c>
      <c r="CF97" s="45">
        <f>SUMIFS(Calculations!$I441:$QJ441, Calculations!$I$8:$QJ$8, CF$3, Calculations!$I$10:$QJ$10, CF$4)</f>
        <v>0</v>
      </c>
      <c r="CG97" s="45">
        <f>SUMIFS(Calculations!$I441:$QJ441, Calculations!$I$8:$QJ$8, CG$3, Calculations!$I$10:$QJ$10, CG$4)</f>
        <v>0</v>
      </c>
      <c r="CH97" s="45">
        <f>SUMIFS(Calculations!$I441:$QJ441, Calculations!$I$8:$QJ$8, CH$3, Calculations!$I$10:$QJ$10, CH$4)</f>
        <v>0</v>
      </c>
      <c r="CI97" s="45">
        <f>SUMIFS(Calculations!$I441:$QJ441, Calculations!$I$8:$QJ$8, CI$3, Calculations!$I$10:$QJ$10, CI$4)</f>
        <v>0</v>
      </c>
      <c r="CJ97" s="45">
        <f>SUMIFS(Calculations!$I441:$QJ441, Calculations!$I$8:$QJ$8, CJ$3, Calculations!$I$10:$QJ$10, CJ$4)</f>
        <v>0</v>
      </c>
      <c r="CK97" s="45">
        <f>SUMIFS(Calculations!$I441:$QJ441, Calculations!$I$8:$QJ$8, CK$3, Calculations!$I$10:$QJ$10, CK$4)</f>
        <v>0</v>
      </c>
      <c r="CL97" s="45">
        <f>SUMIFS(Calculations!$I441:$QJ441, Calculations!$I$8:$QJ$8, CL$3, Calculations!$I$10:$QJ$10, CL$4)</f>
        <v>0</v>
      </c>
      <c r="CM97" s="45">
        <f>SUMIFS(Calculations!$I441:$QJ441, Calculations!$I$8:$QJ$8, CM$3, Calculations!$I$10:$QJ$10, CM$4)</f>
        <v>0</v>
      </c>
      <c r="CN97" s="45">
        <f>SUMIFS(Calculations!$I441:$QJ441, Calculations!$I$8:$QJ$8, CN$3, Calculations!$I$10:$QJ$10, CN$4)</f>
        <v>0</v>
      </c>
      <c r="CO97" s="45">
        <f>SUMIFS(Calculations!$I441:$QJ441, Calculations!$I$8:$QJ$8, CO$3, Calculations!$I$10:$QJ$10, CO$4)</f>
        <v>0</v>
      </c>
      <c r="CP97" s="45">
        <f>SUMIFS(Calculations!$I441:$QJ441, Calculations!$I$8:$QJ$8, CP$3, Calculations!$I$10:$QJ$10, CP$4)</f>
        <v>0</v>
      </c>
      <c r="CQ97" s="45">
        <f>SUMIFS(Calculations!$I441:$QJ441, Calculations!$I$8:$QJ$8, CQ$3, Calculations!$I$10:$QJ$10, CQ$4)</f>
        <v>0</v>
      </c>
      <c r="CR97" s="45">
        <f>SUMIFS(Calculations!$I441:$QJ441, Calculations!$I$8:$QJ$8, CR$3, Calculations!$I$10:$QJ$10, CR$4)</f>
        <v>0</v>
      </c>
      <c r="CS97" s="45">
        <f>SUMIFS(Calculations!$I441:$QJ441, Calculations!$I$8:$QJ$8, CS$3, Calculations!$I$10:$QJ$10, CS$4)</f>
        <v>0</v>
      </c>
      <c r="CT97" s="45">
        <f>SUMIFS(Calculations!$I441:$QJ441, Calculations!$I$8:$QJ$8, CT$3, Calculations!$I$10:$QJ$10, CT$4)</f>
        <v>0</v>
      </c>
      <c r="CU97" s="45">
        <f>SUMIFS(Calculations!$I441:$QJ441, Calculations!$I$8:$QJ$8, CU$3, Calculations!$I$10:$QJ$10, CU$4)</f>
        <v>0</v>
      </c>
      <c r="CV97" s="45">
        <f>SUMIFS(Calculations!$I441:$QJ441, Calculations!$I$8:$QJ$8, CV$3, Calculations!$I$10:$QJ$10, CV$4)</f>
        <v>0</v>
      </c>
      <c r="CW97" s="45">
        <f>SUMIFS(Calculations!$I441:$QJ441, Calculations!$I$8:$QJ$8, CW$3, Calculations!$I$10:$QJ$10, CW$4)</f>
        <v>0</v>
      </c>
      <c r="CX97" s="45">
        <f>SUMIFS(Calculations!$I441:$QJ441, Calculations!$I$8:$QJ$8, CX$3, Calculations!$I$10:$QJ$10, CX$4)</f>
        <v>0</v>
      </c>
      <c r="CY97" s="45">
        <f>SUMIFS(Calculations!$I441:$QJ441, Calculations!$I$8:$QJ$8, CY$3, Calculations!$I$10:$QJ$10, CY$4)</f>
        <v>0</v>
      </c>
      <c r="CZ97" s="45">
        <f>SUMIFS(Calculations!$I441:$QJ441, Calculations!$I$8:$QJ$8, CZ$3, Calculations!$I$10:$QJ$10, CZ$4)</f>
        <v>0</v>
      </c>
      <c r="DA97" s="45">
        <f>SUMIFS(Calculations!$I441:$QJ441, Calculations!$I$8:$QJ$8, DA$3, Calculations!$I$10:$QJ$10, DA$4)</f>
        <v>0</v>
      </c>
      <c r="DB97" s="45">
        <f>SUMIFS(Calculations!$I441:$QJ441, Calculations!$I$8:$QJ$8, DB$3, Calculations!$I$10:$QJ$10, DB$4)</f>
        <v>0</v>
      </c>
      <c r="DC97" s="45">
        <f>SUMIFS(Calculations!$I441:$QJ441, Calculations!$I$8:$QJ$8, DC$3, Calculations!$I$10:$QJ$10, DC$4)</f>
        <v>0</v>
      </c>
      <c r="DD97" s="45">
        <f>SUMIFS(Calculations!$I441:$QJ441, Calculations!$I$8:$QJ$8, DD$3, Calculations!$I$10:$QJ$10, DD$4)</f>
        <v>0</v>
      </c>
      <c r="DE97" s="45">
        <f>SUMIFS(Calculations!$I441:$QJ441, Calculations!$I$8:$QJ$8, DE$3, Calculations!$I$10:$QJ$10, DE$4)</f>
        <v>0</v>
      </c>
      <c r="DF97" s="45">
        <f>SUMIFS(Calculations!$I441:$QJ441, Calculations!$I$8:$QJ$8, DF$3, Calculations!$I$10:$QJ$10, DF$4)</f>
        <v>0</v>
      </c>
      <c r="DG97" s="45">
        <f>SUMIFS(Calculations!$I441:$QJ441, Calculations!$I$8:$QJ$8, DG$3, Calculations!$I$10:$QJ$10, DG$4)</f>
        <v>0</v>
      </c>
      <c r="DH97" s="45">
        <f>SUMIFS(Calculations!$I441:$QJ441, Calculations!$I$8:$QJ$8, DH$3, Calculations!$I$10:$QJ$10, DH$4)</f>
        <v>0</v>
      </c>
      <c r="DI97" s="45">
        <f>SUMIFS(Calculations!$I441:$QJ441, Calculations!$I$8:$QJ$8, DI$3, Calculations!$I$10:$QJ$10, DI$4)</f>
        <v>0</v>
      </c>
      <c r="DJ97" s="45">
        <f>SUMIFS(Calculations!$I441:$QJ441, Calculations!$I$8:$QJ$8, DJ$3, Calculations!$I$10:$QJ$10, DJ$4)</f>
        <v>0</v>
      </c>
      <c r="DK97" s="45">
        <f>SUMIFS(Calculations!$I441:$QJ441, Calculations!$I$8:$QJ$8, DK$3, Calculations!$I$10:$QJ$10, DK$4)</f>
        <v>0</v>
      </c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</row>
    <row r="98" spans="1:157" ht="15" customHeight="1">
      <c r="C98" s="75" t="str">
        <f>Calculations!C442</f>
        <v>Change in DSRA</v>
      </c>
      <c r="E98" s="50" t="str">
        <f>Calculations!E442</f>
        <v>EUR</v>
      </c>
      <c r="G98" s="66">
        <f t="shared" si="150"/>
        <v>0</v>
      </c>
      <c r="H98" s="45">
        <f>SUMIFS(Calculations!$I442:$QJ442, Calculations!$I$8:$QJ$8, H$3, Calculations!$I$10:$QJ$10, H$4)</f>
        <v>0</v>
      </c>
      <c r="I98" s="45">
        <f>SUMIFS(Calculations!$I442:$QJ442, Calculations!$I$8:$QJ$8, I$3, Calculations!$I$10:$QJ$10, I$4)</f>
        <v>0</v>
      </c>
      <c r="J98" s="45">
        <f>SUMIFS(Calculations!$I442:$QJ442, Calculations!$I$8:$QJ$8, J$3, Calculations!$I$10:$QJ$10, J$4)</f>
        <v>0</v>
      </c>
      <c r="K98" s="45">
        <f>SUMIFS(Calculations!$I442:$QJ442, Calculations!$I$8:$QJ$8, K$3, Calculations!$I$10:$QJ$10, K$4)</f>
        <v>0</v>
      </c>
      <c r="L98" s="45">
        <f>SUMIFS(Calculations!$I442:$QJ442, Calculations!$I$8:$QJ$8, L$3, Calculations!$I$10:$QJ$10, L$4)</f>
        <v>0</v>
      </c>
      <c r="M98" s="45">
        <f>SUMIFS(Calculations!$I442:$QJ442, Calculations!$I$8:$QJ$8, M$3, Calculations!$I$10:$QJ$10, M$4)</f>
        <v>0</v>
      </c>
      <c r="N98" s="45">
        <f>SUMIFS(Calculations!$I442:$QJ442, Calculations!$I$8:$QJ$8, N$3, Calculations!$I$10:$QJ$10, N$4)</f>
        <v>0</v>
      </c>
      <c r="O98" s="45">
        <f>SUMIFS(Calculations!$I442:$QJ442, Calculations!$I$8:$QJ$8, O$3, Calculations!$I$10:$QJ$10, O$4)</f>
        <v>-169431.66992192154</v>
      </c>
      <c r="P98" s="45">
        <f>SUMIFS(Calculations!$I442:$QJ442, Calculations!$I$8:$QJ$8, P$3, Calculations!$I$10:$QJ$10, P$4)</f>
        <v>-169431.66992192154</v>
      </c>
      <c r="Q98" s="45">
        <f>SUMIFS(Calculations!$I442:$QJ442, Calculations!$I$8:$QJ$8, Q$3, Calculations!$I$10:$QJ$10, Q$4)</f>
        <v>0</v>
      </c>
      <c r="R98" s="45">
        <f>SUMIFS(Calculations!$I442:$QJ442, Calculations!$I$8:$QJ$8, R$3, Calculations!$I$10:$QJ$10, R$4)</f>
        <v>0</v>
      </c>
      <c r="S98" s="45">
        <f>SUMIFS(Calculations!$I442:$QJ442, Calculations!$I$8:$QJ$8, S$3, Calculations!$I$10:$QJ$10, S$4)</f>
        <v>0</v>
      </c>
      <c r="T98" s="45">
        <f>SUMIFS(Calculations!$I442:$QJ442, Calculations!$I$8:$QJ$8, T$3, Calculations!$I$10:$QJ$10, T$4)</f>
        <v>0</v>
      </c>
      <c r="U98" s="45">
        <f>SUMIFS(Calculations!$I442:$QJ442, Calculations!$I$8:$QJ$8, U$3, Calculations!$I$10:$QJ$10, U$4)</f>
        <v>0</v>
      </c>
      <c r="V98" s="45">
        <f>SUMIFS(Calculations!$I442:$QJ442, Calculations!$I$8:$QJ$8, V$3, Calculations!$I$10:$QJ$10, V$4)</f>
        <v>0</v>
      </c>
      <c r="W98" s="45">
        <f>SUMIFS(Calculations!$I442:$QJ442, Calculations!$I$8:$QJ$8, W$3, Calculations!$I$10:$QJ$10, W$4)</f>
        <v>0</v>
      </c>
      <c r="X98" s="45">
        <f>SUMIFS(Calculations!$I442:$QJ442, Calculations!$I$8:$QJ$8, X$3, Calculations!$I$10:$QJ$10, X$4)</f>
        <v>0</v>
      </c>
      <c r="Y98" s="45">
        <f>SUMIFS(Calculations!$I442:$QJ442, Calculations!$I$8:$QJ$8, Y$3, Calculations!$I$10:$QJ$10, Y$4)</f>
        <v>0</v>
      </c>
      <c r="Z98" s="45">
        <f>SUMIFS(Calculations!$I442:$QJ442, Calculations!$I$8:$QJ$8, Z$3, Calculations!$I$10:$QJ$10, Z$4)</f>
        <v>0</v>
      </c>
      <c r="AA98" s="45">
        <f>SUMIFS(Calculations!$I442:$QJ442, Calculations!$I$8:$QJ$8, AA$3, Calculations!$I$10:$QJ$10, AA$4)</f>
        <v>0</v>
      </c>
      <c r="AB98" s="45">
        <f>SUMIFS(Calculations!$I442:$QJ442, Calculations!$I$8:$QJ$8, AB$3, Calculations!$I$10:$QJ$10, AB$4)</f>
        <v>0</v>
      </c>
      <c r="AC98" s="45">
        <f>SUMIFS(Calculations!$I442:$QJ442, Calculations!$I$8:$QJ$8, AC$3, Calculations!$I$10:$QJ$10, AC$4)</f>
        <v>0</v>
      </c>
      <c r="AD98" s="45">
        <f>SUMIFS(Calculations!$I442:$QJ442, Calculations!$I$8:$QJ$8, AD$3, Calculations!$I$10:$QJ$10, AD$4)</f>
        <v>0</v>
      </c>
      <c r="AE98" s="45">
        <f>SUMIFS(Calculations!$I442:$QJ442, Calculations!$I$8:$QJ$8, AE$3, Calculations!$I$10:$QJ$10, AE$4)</f>
        <v>0</v>
      </c>
      <c r="AF98" s="45">
        <f>SUMIFS(Calculations!$I442:$QJ442, Calculations!$I$8:$QJ$8, AF$3, Calculations!$I$10:$QJ$10, AF$4)</f>
        <v>0</v>
      </c>
      <c r="AG98" s="45">
        <f>SUMIFS(Calculations!$I442:$QJ442, Calculations!$I$8:$QJ$8, AG$3, Calculations!$I$10:$QJ$10, AG$4)</f>
        <v>0</v>
      </c>
      <c r="AH98" s="45">
        <f>SUMIFS(Calculations!$I442:$QJ442, Calculations!$I$8:$QJ$8, AH$3, Calculations!$I$10:$QJ$10, AH$4)</f>
        <v>0</v>
      </c>
      <c r="AI98" s="45">
        <f>SUMIFS(Calculations!$I442:$QJ442, Calculations!$I$8:$QJ$8, AI$3, Calculations!$I$10:$QJ$10, AI$4)</f>
        <v>0</v>
      </c>
      <c r="AJ98" s="45">
        <f>SUMIFS(Calculations!$I442:$QJ442, Calculations!$I$8:$QJ$8, AJ$3, Calculations!$I$10:$QJ$10, AJ$4)</f>
        <v>0</v>
      </c>
      <c r="AK98" s="45">
        <f>SUMIFS(Calculations!$I442:$QJ442, Calculations!$I$8:$QJ$8, AK$3, Calculations!$I$10:$QJ$10, AK$4)</f>
        <v>0</v>
      </c>
      <c r="AL98" s="45">
        <f>SUMIFS(Calculations!$I442:$QJ442, Calculations!$I$8:$QJ$8, AL$3, Calculations!$I$10:$QJ$10, AL$4)</f>
        <v>0</v>
      </c>
      <c r="AM98" s="45">
        <f>SUMIFS(Calculations!$I442:$QJ442, Calculations!$I$8:$QJ$8, AM$3, Calculations!$I$10:$QJ$10, AM$4)</f>
        <v>0</v>
      </c>
      <c r="AN98" s="45">
        <f>SUMIFS(Calculations!$I442:$QJ442, Calculations!$I$8:$QJ$8, AN$3, Calculations!$I$10:$QJ$10, AN$4)</f>
        <v>0</v>
      </c>
      <c r="AO98" s="45">
        <f>SUMIFS(Calculations!$I442:$QJ442, Calculations!$I$8:$QJ$8, AO$3, Calculations!$I$10:$QJ$10, AO$4)</f>
        <v>0</v>
      </c>
      <c r="AP98" s="45">
        <f>SUMIFS(Calculations!$I442:$QJ442, Calculations!$I$8:$QJ$8, AP$3, Calculations!$I$10:$QJ$10, AP$4)</f>
        <v>0</v>
      </c>
      <c r="AQ98" s="45">
        <f>SUMIFS(Calculations!$I442:$QJ442, Calculations!$I$8:$QJ$8, AQ$3, Calculations!$I$10:$QJ$10, AQ$4)</f>
        <v>0</v>
      </c>
      <c r="AR98" s="45">
        <f>SUMIFS(Calculations!$I442:$QJ442, Calculations!$I$8:$QJ$8, AR$3, Calculations!$I$10:$QJ$10, AR$4)</f>
        <v>0</v>
      </c>
      <c r="AS98" s="45">
        <f>SUMIFS(Calculations!$I442:$QJ442, Calculations!$I$8:$QJ$8, AS$3, Calculations!$I$10:$QJ$10, AS$4)</f>
        <v>0</v>
      </c>
      <c r="AT98" s="45">
        <f>SUMIFS(Calculations!$I442:$QJ442, Calculations!$I$8:$QJ$8, AT$3, Calculations!$I$10:$QJ$10, AT$4)</f>
        <v>0</v>
      </c>
      <c r="AU98" s="45">
        <f>SUMIFS(Calculations!$I442:$QJ442, Calculations!$I$8:$QJ$8, AU$3, Calculations!$I$10:$QJ$10, AU$4)</f>
        <v>0</v>
      </c>
      <c r="AV98" s="45">
        <f>SUMIFS(Calculations!$I442:$QJ442, Calculations!$I$8:$QJ$8, AV$3, Calculations!$I$10:$QJ$10, AV$4)</f>
        <v>0</v>
      </c>
      <c r="AW98" s="45">
        <f>SUMIFS(Calculations!$I442:$QJ442, Calculations!$I$8:$QJ$8, AW$3, Calculations!$I$10:$QJ$10, AW$4)</f>
        <v>0</v>
      </c>
      <c r="AX98" s="45">
        <f>SUMIFS(Calculations!$I442:$QJ442, Calculations!$I$8:$QJ$8, AX$3, Calculations!$I$10:$QJ$10, AX$4)</f>
        <v>0</v>
      </c>
      <c r="AY98" s="45">
        <f>SUMIFS(Calculations!$I442:$QJ442, Calculations!$I$8:$QJ$8, AY$3, Calculations!$I$10:$QJ$10, AY$4)</f>
        <v>0</v>
      </c>
      <c r="AZ98" s="45">
        <f>SUMIFS(Calculations!$I442:$QJ442, Calculations!$I$8:$QJ$8, AZ$3, Calculations!$I$10:$QJ$10, AZ$4)</f>
        <v>0</v>
      </c>
      <c r="BA98" s="45">
        <f>SUMIFS(Calculations!$I442:$QJ442, Calculations!$I$8:$QJ$8, BA$3, Calculations!$I$10:$QJ$10, BA$4)</f>
        <v>0</v>
      </c>
      <c r="BB98" s="45">
        <f>SUMIFS(Calculations!$I442:$QJ442, Calculations!$I$8:$QJ$8, BB$3, Calculations!$I$10:$QJ$10, BB$4)</f>
        <v>0</v>
      </c>
      <c r="BC98" s="45">
        <f>SUMIFS(Calculations!$I442:$QJ442, Calculations!$I$8:$QJ$8, BC$3, Calculations!$I$10:$QJ$10, BC$4)</f>
        <v>0</v>
      </c>
      <c r="BD98" s="45">
        <f>SUMIFS(Calculations!$I442:$QJ442, Calculations!$I$8:$QJ$8, BD$3, Calculations!$I$10:$QJ$10, BD$4)</f>
        <v>0</v>
      </c>
      <c r="BE98" s="45">
        <f>SUMIFS(Calculations!$I442:$QJ442, Calculations!$I$8:$QJ$8, BE$3, Calculations!$I$10:$QJ$10, BE$4)</f>
        <v>0</v>
      </c>
      <c r="BF98" s="45">
        <f>SUMIFS(Calculations!$I442:$QJ442, Calculations!$I$8:$QJ$8, BF$3, Calculations!$I$10:$QJ$10, BF$4)</f>
        <v>0</v>
      </c>
      <c r="BG98" s="45">
        <f>SUMIFS(Calculations!$I442:$QJ442, Calculations!$I$8:$QJ$8, BG$3, Calculations!$I$10:$QJ$10, BG$4)</f>
        <v>0</v>
      </c>
      <c r="BH98" s="45">
        <f>SUMIFS(Calculations!$I442:$QJ442, Calculations!$I$8:$QJ$8, BH$3, Calculations!$I$10:$QJ$10, BH$4)</f>
        <v>0</v>
      </c>
      <c r="BI98" s="45">
        <f>SUMIFS(Calculations!$I442:$QJ442, Calculations!$I$8:$QJ$8, BI$3, Calculations!$I$10:$QJ$10, BI$4)</f>
        <v>0</v>
      </c>
      <c r="BJ98" s="45">
        <f>SUMIFS(Calculations!$I442:$QJ442, Calculations!$I$8:$QJ$8, BJ$3, Calculations!$I$10:$QJ$10, BJ$4)</f>
        <v>0</v>
      </c>
      <c r="BK98" s="45">
        <f>SUMIFS(Calculations!$I442:$QJ442, Calculations!$I$8:$QJ$8, BK$3, Calculations!$I$10:$QJ$10, BK$4)</f>
        <v>0</v>
      </c>
      <c r="BL98" s="45">
        <f>SUMIFS(Calculations!$I442:$QJ442, Calculations!$I$8:$QJ$8, BL$3, Calculations!$I$10:$QJ$10, BL$4)</f>
        <v>0</v>
      </c>
      <c r="BM98" s="45">
        <f>SUMIFS(Calculations!$I442:$QJ442, Calculations!$I$8:$QJ$8, BM$3, Calculations!$I$10:$QJ$10, BM$4)</f>
        <v>0</v>
      </c>
      <c r="BN98" s="45">
        <f>SUMIFS(Calculations!$I442:$QJ442, Calculations!$I$8:$QJ$8, BN$3, Calculations!$I$10:$QJ$10, BN$4)</f>
        <v>0</v>
      </c>
      <c r="BO98" s="45">
        <f>SUMIFS(Calculations!$I442:$QJ442, Calculations!$I$8:$QJ$8, BO$3, Calculations!$I$10:$QJ$10, BO$4)</f>
        <v>0</v>
      </c>
      <c r="BP98" s="45">
        <f>SUMIFS(Calculations!$I442:$QJ442, Calculations!$I$8:$QJ$8, BP$3, Calculations!$I$10:$QJ$10, BP$4)</f>
        <v>0</v>
      </c>
      <c r="BQ98" s="45">
        <f>SUMIFS(Calculations!$I442:$QJ442, Calculations!$I$8:$QJ$8, BQ$3, Calculations!$I$10:$QJ$10, BQ$4)</f>
        <v>0</v>
      </c>
      <c r="BR98" s="45">
        <f>SUMIFS(Calculations!$I442:$QJ442, Calculations!$I$8:$QJ$8, BR$3, Calculations!$I$10:$QJ$10, BR$4)</f>
        <v>0</v>
      </c>
      <c r="BS98" s="45">
        <f>SUMIFS(Calculations!$I442:$QJ442, Calculations!$I$8:$QJ$8, BS$3, Calculations!$I$10:$QJ$10, BS$4)</f>
        <v>0</v>
      </c>
      <c r="BT98" s="45">
        <f>SUMIFS(Calculations!$I442:$QJ442, Calculations!$I$8:$QJ$8, BT$3, Calculations!$I$10:$QJ$10, BT$4)</f>
        <v>0</v>
      </c>
      <c r="BU98" s="45">
        <f>SUMIFS(Calculations!$I442:$QJ442, Calculations!$I$8:$QJ$8, BU$3, Calculations!$I$10:$QJ$10, BU$4)</f>
        <v>0</v>
      </c>
      <c r="BV98" s="45">
        <f>SUMIFS(Calculations!$I442:$QJ442, Calculations!$I$8:$QJ$8, BV$3, Calculations!$I$10:$QJ$10, BV$4)</f>
        <v>0</v>
      </c>
      <c r="BW98" s="45">
        <f>SUMIFS(Calculations!$I442:$QJ442, Calculations!$I$8:$QJ$8, BW$3, Calculations!$I$10:$QJ$10, BW$4)</f>
        <v>0</v>
      </c>
      <c r="BX98" s="45">
        <f>SUMIFS(Calculations!$I442:$QJ442, Calculations!$I$8:$QJ$8, BX$3, Calculations!$I$10:$QJ$10, BX$4)</f>
        <v>0</v>
      </c>
      <c r="BY98" s="45">
        <f>SUMIFS(Calculations!$I442:$QJ442, Calculations!$I$8:$QJ$8, BY$3, Calculations!$I$10:$QJ$10, BY$4)</f>
        <v>0</v>
      </c>
      <c r="BZ98" s="45">
        <f>SUMIFS(Calculations!$I442:$QJ442, Calculations!$I$8:$QJ$8, BZ$3, Calculations!$I$10:$QJ$10, BZ$4)</f>
        <v>0</v>
      </c>
      <c r="CA98" s="45">
        <f>SUMIFS(Calculations!$I442:$QJ442, Calculations!$I$8:$QJ$8, CA$3, Calculations!$I$10:$QJ$10, CA$4)</f>
        <v>0</v>
      </c>
      <c r="CB98" s="45">
        <f>SUMIFS(Calculations!$I442:$QJ442, Calculations!$I$8:$QJ$8, CB$3, Calculations!$I$10:$QJ$10, CB$4)</f>
        <v>0</v>
      </c>
      <c r="CC98" s="45">
        <f>SUMIFS(Calculations!$I442:$QJ442, Calculations!$I$8:$QJ$8, CC$3, Calculations!$I$10:$QJ$10, CC$4)</f>
        <v>0</v>
      </c>
      <c r="CD98" s="45">
        <f>SUMIFS(Calculations!$I442:$QJ442, Calculations!$I$8:$QJ$8, CD$3, Calculations!$I$10:$QJ$10, CD$4)</f>
        <v>0</v>
      </c>
      <c r="CE98" s="45">
        <f>SUMIFS(Calculations!$I442:$QJ442, Calculations!$I$8:$QJ$8, CE$3, Calculations!$I$10:$QJ$10, CE$4)</f>
        <v>0</v>
      </c>
      <c r="CF98" s="45">
        <f>SUMIFS(Calculations!$I442:$QJ442, Calculations!$I$8:$QJ$8, CF$3, Calculations!$I$10:$QJ$10, CF$4)</f>
        <v>0</v>
      </c>
      <c r="CG98" s="45">
        <f>SUMIFS(Calculations!$I442:$QJ442, Calculations!$I$8:$QJ$8, CG$3, Calculations!$I$10:$QJ$10, CG$4)</f>
        <v>39873.124350798258</v>
      </c>
      <c r="CH98" s="45">
        <f>SUMIFS(Calculations!$I442:$QJ442, Calculations!$I$8:$QJ$8, CH$3, Calculations!$I$10:$QJ$10, CH$4)</f>
        <v>169431.66992192151</v>
      </c>
      <c r="CI98" s="45">
        <f>SUMIFS(Calculations!$I442:$QJ442, Calculations!$I$8:$QJ$8, CI$3, Calculations!$I$10:$QJ$10, CI$4)</f>
        <v>129558.54557112331</v>
      </c>
      <c r="CJ98" s="45">
        <f>SUMIFS(Calculations!$I442:$QJ442, Calculations!$I$8:$QJ$8, CJ$3, Calculations!$I$10:$QJ$10, CJ$4)</f>
        <v>0</v>
      </c>
      <c r="CK98" s="45">
        <f>SUMIFS(Calculations!$I442:$QJ442, Calculations!$I$8:$QJ$8, CK$3, Calculations!$I$10:$QJ$10, CK$4)</f>
        <v>0</v>
      </c>
      <c r="CL98" s="45">
        <f>SUMIFS(Calculations!$I442:$QJ442, Calculations!$I$8:$QJ$8, CL$3, Calculations!$I$10:$QJ$10, CL$4)</f>
        <v>0</v>
      </c>
      <c r="CM98" s="45">
        <f>SUMIFS(Calculations!$I442:$QJ442, Calculations!$I$8:$QJ$8, CM$3, Calculations!$I$10:$QJ$10, CM$4)</f>
        <v>0</v>
      </c>
      <c r="CN98" s="45">
        <f>SUMIFS(Calculations!$I442:$QJ442, Calculations!$I$8:$QJ$8, CN$3, Calculations!$I$10:$QJ$10, CN$4)</f>
        <v>0</v>
      </c>
      <c r="CO98" s="45">
        <f>SUMIFS(Calculations!$I442:$QJ442, Calculations!$I$8:$QJ$8, CO$3, Calculations!$I$10:$QJ$10, CO$4)</f>
        <v>0</v>
      </c>
      <c r="CP98" s="45">
        <f>SUMIFS(Calculations!$I442:$QJ442, Calculations!$I$8:$QJ$8, CP$3, Calculations!$I$10:$QJ$10, CP$4)</f>
        <v>0</v>
      </c>
      <c r="CQ98" s="45">
        <f>SUMIFS(Calculations!$I442:$QJ442, Calculations!$I$8:$QJ$8, CQ$3, Calculations!$I$10:$QJ$10, CQ$4)</f>
        <v>0</v>
      </c>
      <c r="CR98" s="45">
        <f>SUMIFS(Calculations!$I442:$QJ442, Calculations!$I$8:$QJ$8, CR$3, Calculations!$I$10:$QJ$10, CR$4)</f>
        <v>0</v>
      </c>
      <c r="CS98" s="45">
        <f>SUMIFS(Calculations!$I442:$QJ442, Calculations!$I$8:$QJ$8, CS$3, Calculations!$I$10:$QJ$10, CS$4)</f>
        <v>0</v>
      </c>
      <c r="CT98" s="45">
        <f>SUMIFS(Calculations!$I442:$QJ442, Calculations!$I$8:$QJ$8, CT$3, Calculations!$I$10:$QJ$10, CT$4)</f>
        <v>0</v>
      </c>
      <c r="CU98" s="45">
        <f>SUMIFS(Calculations!$I442:$QJ442, Calculations!$I$8:$QJ$8, CU$3, Calculations!$I$10:$QJ$10, CU$4)</f>
        <v>0</v>
      </c>
      <c r="CV98" s="45">
        <f>SUMIFS(Calculations!$I442:$QJ442, Calculations!$I$8:$QJ$8, CV$3, Calculations!$I$10:$QJ$10, CV$4)</f>
        <v>0</v>
      </c>
      <c r="CW98" s="45">
        <f>SUMIFS(Calculations!$I442:$QJ442, Calculations!$I$8:$QJ$8, CW$3, Calculations!$I$10:$QJ$10, CW$4)</f>
        <v>0</v>
      </c>
      <c r="CX98" s="45">
        <f>SUMIFS(Calculations!$I442:$QJ442, Calculations!$I$8:$QJ$8, CX$3, Calculations!$I$10:$QJ$10, CX$4)</f>
        <v>0</v>
      </c>
      <c r="CY98" s="45">
        <f>SUMIFS(Calculations!$I442:$QJ442, Calculations!$I$8:$QJ$8, CY$3, Calculations!$I$10:$QJ$10, CY$4)</f>
        <v>0</v>
      </c>
      <c r="CZ98" s="45">
        <f>SUMIFS(Calculations!$I442:$QJ442, Calculations!$I$8:$QJ$8, CZ$3, Calculations!$I$10:$QJ$10, CZ$4)</f>
        <v>0</v>
      </c>
      <c r="DA98" s="45">
        <f>SUMIFS(Calculations!$I442:$QJ442, Calculations!$I$8:$QJ$8, DA$3, Calculations!$I$10:$QJ$10, DA$4)</f>
        <v>0</v>
      </c>
      <c r="DB98" s="45">
        <f>SUMIFS(Calculations!$I442:$QJ442, Calculations!$I$8:$QJ$8, DB$3, Calculations!$I$10:$QJ$10, DB$4)</f>
        <v>0</v>
      </c>
      <c r="DC98" s="45">
        <f>SUMIFS(Calculations!$I442:$QJ442, Calculations!$I$8:$QJ$8, DC$3, Calculations!$I$10:$QJ$10, DC$4)</f>
        <v>0</v>
      </c>
      <c r="DD98" s="45">
        <f>SUMIFS(Calculations!$I442:$QJ442, Calculations!$I$8:$QJ$8, DD$3, Calculations!$I$10:$QJ$10, DD$4)</f>
        <v>0</v>
      </c>
      <c r="DE98" s="45">
        <f>SUMIFS(Calculations!$I442:$QJ442, Calculations!$I$8:$QJ$8, DE$3, Calculations!$I$10:$QJ$10, DE$4)</f>
        <v>0</v>
      </c>
      <c r="DF98" s="45">
        <f>SUMIFS(Calculations!$I442:$QJ442, Calculations!$I$8:$QJ$8, DF$3, Calculations!$I$10:$QJ$10, DF$4)</f>
        <v>0</v>
      </c>
      <c r="DG98" s="45">
        <f>SUMIFS(Calculations!$I442:$QJ442, Calculations!$I$8:$QJ$8, DG$3, Calculations!$I$10:$QJ$10, DG$4)</f>
        <v>0</v>
      </c>
      <c r="DH98" s="45">
        <f>SUMIFS(Calculations!$I442:$QJ442, Calculations!$I$8:$QJ$8, DH$3, Calculations!$I$10:$QJ$10, DH$4)</f>
        <v>0</v>
      </c>
      <c r="DI98" s="45">
        <f>SUMIFS(Calculations!$I442:$QJ442, Calculations!$I$8:$QJ$8, DI$3, Calculations!$I$10:$QJ$10, DI$4)</f>
        <v>0</v>
      </c>
      <c r="DJ98" s="45">
        <f>SUMIFS(Calculations!$I442:$QJ442, Calculations!$I$8:$QJ$8, DJ$3, Calculations!$I$10:$QJ$10, DJ$4)</f>
        <v>0</v>
      </c>
      <c r="DK98" s="45">
        <f>SUMIFS(Calculations!$I442:$QJ442, Calculations!$I$8:$QJ$8, DK$3, Calculations!$I$10:$QJ$10, DK$4)</f>
        <v>0</v>
      </c>
      <c r="DL98" s="45"/>
      <c r="DM98" s="45"/>
      <c r="DN98" s="45"/>
      <c r="DO98" s="45"/>
      <c r="DP98" s="45"/>
      <c r="DQ98" s="45"/>
      <c r="DR98" s="45"/>
      <c r="DS98" s="45"/>
      <c r="DT98" s="45"/>
      <c r="DU98" s="45"/>
      <c r="DV98" s="45"/>
      <c r="DW98" s="45"/>
      <c r="DX98" s="45"/>
      <c r="DY98" s="45"/>
      <c r="DZ98" s="45"/>
      <c r="EA98" s="45"/>
      <c r="EB98" s="45"/>
      <c r="EC98" s="45"/>
      <c r="ED98" s="45"/>
      <c r="EE98" s="45"/>
      <c r="EF98" s="45"/>
      <c r="EG98" s="45"/>
      <c r="EH98" s="45"/>
      <c r="EI98" s="45"/>
      <c r="EJ98" s="45"/>
      <c r="EK98" s="45"/>
      <c r="EL98" s="45"/>
      <c r="EM98" s="45"/>
      <c r="EN98" s="45"/>
      <c r="EO98" s="45"/>
      <c r="EP98" s="45"/>
      <c r="EQ98" s="45"/>
      <c r="ER98" s="45"/>
      <c r="ES98" s="45"/>
      <c r="ET98" s="45"/>
      <c r="EU98" s="45"/>
      <c r="EV98" s="45"/>
      <c r="EW98" s="45"/>
      <c r="EX98" s="45"/>
      <c r="EY98" s="45"/>
      <c r="EZ98" s="45"/>
      <c r="FA98" s="45"/>
    </row>
    <row r="99" spans="1:157" ht="15" customHeight="1">
      <c r="C99" s="75" t="str">
        <f>Calculations!C443</f>
        <v>Change in MMRA</v>
      </c>
      <c r="E99" s="50" t="str">
        <f>Calculations!E443</f>
        <v>EUR</v>
      </c>
      <c r="G99" s="66">
        <f t="shared" si="150"/>
        <v>0</v>
      </c>
      <c r="H99" s="45">
        <f>SUMIFS(Calculations!$I443:$QJ443, Calculations!$I$8:$QJ$8, H$3, Calculations!$I$10:$QJ$10, H$4)</f>
        <v>0</v>
      </c>
      <c r="I99" s="45">
        <f>SUMIFS(Calculations!$I443:$QJ443, Calculations!$I$8:$QJ$8, I$3, Calculations!$I$10:$QJ$10, I$4)</f>
        <v>0</v>
      </c>
      <c r="J99" s="45">
        <f>SUMIFS(Calculations!$I443:$QJ443, Calculations!$I$8:$QJ$8, J$3, Calculations!$I$10:$QJ$10, J$4)</f>
        <v>0</v>
      </c>
      <c r="K99" s="45">
        <f>SUMIFS(Calculations!$I443:$QJ443, Calculations!$I$8:$QJ$8, K$3, Calculations!$I$10:$QJ$10, K$4)</f>
        <v>0</v>
      </c>
      <c r="L99" s="45">
        <f>SUMIFS(Calculations!$I443:$QJ443, Calculations!$I$8:$QJ$8, L$3, Calculations!$I$10:$QJ$10, L$4)</f>
        <v>0</v>
      </c>
      <c r="M99" s="45">
        <f>SUMIFS(Calculations!$I443:$QJ443, Calculations!$I$8:$QJ$8, M$3, Calculations!$I$10:$QJ$10, M$4)</f>
        <v>0</v>
      </c>
      <c r="N99" s="45">
        <f>SUMIFS(Calculations!$I443:$QJ443, Calculations!$I$8:$QJ$8, N$3, Calculations!$I$10:$QJ$10, N$4)</f>
        <v>0</v>
      </c>
      <c r="O99" s="45">
        <f>SUMIFS(Calculations!$I443:$QJ443, Calculations!$I$8:$QJ$8, O$3, Calculations!$I$10:$QJ$10, O$4)</f>
        <v>0</v>
      </c>
      <c r="P99" s="45">
        <f>SUMIFS(Calculations!$I443:$QJ443, Calculations!$I$8:$QJ$8, P$3, Calculations!$I$10:$QJ$10, P$4)</f>
        <v>0</v>
      </c>
      <c r="Q99" s="45">
        <f>SUMIFS(Calculations!$I443:$QJ443, Calculations!$I$8:$QJ$8, Q$3, Calculations!$I$10:$QJ$10, Q$4)</f>
        <v>0</v>
      </c>
      <c r="R99" s="45">
        <f>SUMIFS(Calculations!$I443:$QJ443, Calculations!$I$8:$QJ$8, R$3, Calculations!$I$10:$QJ$10, R$4)</f>
        <v>0</v>
      </c>
      <c r="S99" s="45">
        <f>SUMIFS(Calculations!$I443:$QJ443, Calculations!$I$8:$QJ$8, S$3, Calculations!$I$10:$QJ$10, S$4)</f>
        <v>0</v>
      </c>
      <c r="T99" s="45">
        <f>SUMIFS(Calculations!$I443:$QJ443, Calculations!$I$8:$QJ$8, T$3, Calculations!$I$10:$QJ$10, T$4)</f>
        <v>0</v>
      </c>
      <c r="U99" s="45">
        <f>SUMIFS(Calculations!$I443:$QJ443, Calculations!$I$8:$QJ$8, U$3, Calculations!$I$10:$QJ$10, U$4)</f>
        <v>0</v>
      </c>
      <c r="V99" s="45">
        <f>SUMIFS(Calculations!$I443:$QJ443, Calculations!$I$8:$QJ$8, V$3, Calculations!$I$10:$QJ$10, V$4)</f>
        <v>0</v>
      </c>
      <c r="W99" s="45">
        <f>SUMIFS(Calculations!$I443:$QJ443, Calculations!$I$8:$QJ$8, W$3, Calculations!$I$10:$QJ$10, W$4)</f>
        <v>0</v>
      </c>
      <c r="X99" s="45">
        <f>SUMIFS(Calculations!$I443:$QJ443, Calculations!$I$8:$QJ$8, X$3, Calculations!$I$10:$QJ$10, X$4)</f>
        <v>0</v>
      </c>
      <c r="Y99" s="45">
        <f>SUMIFS(Calculations!$I443:$QJ443, Calculations!$I$8:$QJ$8, Y$3, Calculations!$I$10:$QJ$10, Y$4)</f>
        <v>0</v>
      </c>
      <c r="Z99" s="45">
        <f>SUMIFS(Calculations!$I443:$QJ443, Calculations!$I$8:$QJ$8, Z$3, Calculations!$I$10:$QJ$10, Z$4)</f>
        <v>0</v>
      </c>
      <c r="AA99" s="45">
        <f>SUMIFS(Calculations!$I443:$QJ443, Calculations!$I$8:$QJ$8, AA$3, Calculations!$I$10:$QJ$10, AA$4)</f>
        <v>0</v>
      </c>
      <c r="AB99" s="45">
        <f>SUMIFS(Calculations!$I443:$QJ443, Calculations!$I$8:$QJ$8, AB$3, Calculations!$I$10:$QJ$10, AB$4)</f>
        <v>0</v>
      </c>
      <c r="AC99" s="45">
        <f>SUMIFS(Calculations!$I443:$QJ443, Calculations!$I$8:$QJ$8, AC$3, Calculations!$I$10:$QJ$10, AC$4)</f>
        <v>0</v>
      </c>
      <c r="AD99" s="45">
        <f>SUMIFS(Calculations!$I443:$QJ443, Calculations!$I$8:$QJ$8, AD$3, Calculations!$I$10:$QJ$10, AD$4)</f>
        <v>0</v>
      </c>
      <c r="AE99" s="45">
        <f>SUMIFS(Calculations!$I443:$QJ443, Calculations!$I$8:$QJ$8, AE$3, Calculations!$I$10:$QJ$10, AE$4)</f>
        <v>0</v>
      </c>
      <c r="AF99" s="45">
        <f>SUMIFS(Calculations!$I443:$QJ443, Calculations!$I$8:$QJ$8, AF$3, Calculations!$I$10:$QJ$10, AF$4)</f>
        <v>0</v>
      </c>
      <c r="AG99" s="45">
        <f>SUMIFS(Calculations!$I443:$QJ443, Calculations!$I$8:$QJ$8, AG$3, Calculations!$I$10:$QJ$10, AG$4)</f>
        <v>0</v>
      </c>
      <c r="AH99" s="45">
        <f>SUMIFS(Calculations!$I443:$QJ443, Calculations!$I$8:$QJ$8, AH$3, Calculations!$I$10:$QJ$10, AH$4)</f>
        <v>0</v>
      </c>
      <c r="AI99" s="45">
        <f>SUMIFS(Calculations!$I443:$QJ443, Calculations!$I$8:$QJ$8, AI$3, Calculations!$I$10:$QJ$10, AI$4)</f>
        <v>0</v>
      </c>
      <c r="AJ99" s="45">
        <f>SUMIFS(Calculations!$I443:$QJ443, Calculations!$I$8:$QJ$8, AJ$3, Calculations!$I$10:$QJ$10, AJ$4)</f>
        <v>0</v>
      </c>
      <c r="AK99" s="45">
        <f>SUMIFS(Calculations!$I443:$QJ443, Calculations!$I$8:$QJ$8, AK$3, Calculations!$I$10:$QJ$10, AK$4)</f>
        <v>0</v>
      </c>
      <c r="AL99" s="45">
        <f>SUMIFS(Calculations!$I443:$QJ443, Calculations!$I$8:$QJ$8, AL$3, Calculations!$I$10:$QJ$10, AL$4)</f>
        <v>0</v>
      </c>
      <c r="AM99" s="45">
        <f>SUMIFS(Calculations!$I443:$QJ443, Calculations!$I$8:$QJ$8, AM$3, Calculations!$I$10:$QJ$10, AM$4)</f>
        <v>0</v>
      </c>
      <c r="AN99" s="45">
        <f>SUMIFS(Calculations!$I443:$QJ443, Calculations!$I$8:$QJ$8, AN$3, Calculations!$I$10:$QJ$10, AN$4)</f>
        <v>0</v>
      </c>
      <c r="AO99" s="45">
        <f>SUMIFS(Calculations!$I443:$QJ443, Calculations!$I$8:$QJ$8, AO$3, Calculations!$I$10:$QJ$10, AO$4)</f>
        <v>0</v>
      </c>
      <c r="AP99" s="45">
        <f>SUMIFS(Calculations!$I443:$QJ443, Calculations!$I$8:$QJ$8, AP$3, Calculations!$I$10:$QJ$10, AP$4)</f>
        <v>0</v>
      </c>
      <c r="AQ99" s="45">
        <f>SUMIFS(Calculations!$I443:$QJ443, Calculations!$I$8:$QJ$8, AQ$3, Calculations!$I$10:$QJ$10, AQ$4)</f>
        <v>0</v>
      </c>
      <c r="AR99" s="45">
        <f>SUMIFS(Calculations!$I443:$QJ443, Calculations!$I$8:$QJ$8, AR$3, Calculations!$I$10:$QJ$10, AR$4)</f>
        <v>0</v>
      </c>
      <c r="AS99" s="45">
        <f>SUMIFS(Calculations!$I443:$QJ443, Calculations!$I$8:$QJ$8, AS$3, Calculations!$I$10:$QJ$10, AS$4)</f>
        <v>0</v>
      </c>
      <c r="AT99" s="45">
        <f>SUMIFS(Calculations!$I443:$QJ443, Calculations!$I$8:$QJ$8, AT$3, Calculations!$I$10:$QJ$10, AT$4)</f>
        <v>0</v>
      </c>
      <c r="AU99" s="45">
        <f>SUMIFS(Calculations!$I443:$QJ443, Calculations!$I$8:$QJ$8, AU$3, Calculations!$I$10:$QJ$10, AU$4)</f>
        <v>0</v>
      </c>
      <c r="AV99" s="45">
        <f>SUMIFS(Calculations!$I443:$QJ443, Calculations!$I$8:$QJ$8, AV$3, Calculations!$I$10:$QJ$10, AV$4)</f>
        <v>0</v>
      </c>
      <c r="AW99" s="45">
        <f>SUMIFS(Calculations!$I443:$QJ443, Calculations!$I$8:$QJ$8, AW$3, Calculations!$I$10:$QJ$10, AW$4)</f>
        <v>0</v>
      </c>
      <c r="AX99" s="45">
        <f>SUMIFS(Calculations!$I443:$QJ443, Calculations!$I$8:$QJ$8, AX$3, Calculations!$I$10:$QJ$10, AX$4)</f>
        <v>0</v>
      </c>
      <c r="AY99" s="45">
        <f>SUMIFS(Calculations!$I443:$QJ443, Calculations!$I$8:$QJ$8, AY$3, Calculations!$I$10:$QJ$10, AY$4)</f>
        <v>0</v>
      </c>
      <c r="AZ99" s="45">
        <f>SUMIFS(Calculations!$I443:$QJ443, Calculations!$I$8:$QJ$8, AZ$3, Calculations!$I$10:$QJ$10, AZ$4)</f>
        <v>0</v>
      </c>
      <c r="BA99" s="45">
        <f>SUMIFS(Calculations!$I443:$QJ443, Calculations!$I$8:$QJ$8, BA$3, Calculations!$I$10:$QJ$10, BA$4)</f>
        <v>0</v>
      </c>
      <c r="BB99" s="45">
        <f>SUMIFS(Calculations!$I443:$QJ443, Calculations!$I$8:$QJ$8, BB$3, Calculations!$I$10:$QJ$10, BB$4)</f>
        <v>0</v>
      </c>
      <c r="BC99" s="45">
        <f>SUMIFS(Calculations!$I443:$QJ443, Calculations!$I$8:$QJ$8, BC$3, Calculations!$I$10:$QJ$10, BC$4)</f>
        <v>0</v>
      </c>
      <c r="BD99" s="45">
        <f>SUMIFS(Calculations!$I443:$QJ443, Calculations!$I$8:$QJ$8, BD$3, Calculations!$I$10:$QJ$10, BD$4)</f>
        <v>0</v>
      </c>
      <c r="BE99" s="45">
        <f>SUMIFS(Calculations!$I443:$QJ443, Calculations!$I$8:$QJ$8, BE$3, Calculations!$I$10:$QJ$10, BE$4)</f>
        <v>0</v>
      </c>
      <c r="BF99" s="45">
        <f>SUMIFS(Calculations!$I443:$QJ443, Calculations!$I$8:$QJ$8, BF$3, Calculations!$I$10:$QJ$10, BF$4)</f>
        <v>0</v>
      </c>
      <c r="BG99" s="45">
        <f>SUMIFS(Calculations!$I443:$QJ443, Calculations!$I$8:$QJ$8, BG$3, Calculations!$I$10:$QJ$10, BG$4)</f>
        <v>0</v>
      </c>
      <c r="BH99" s="45">
        <f>SUMIFS(Calculations!$I443:$QJ443, Calculations!$I$8:$QJ$8, BH$3, Calculations!$I$10:$QJ$10, BH$4)</f>
        <v>0</v>
      </c>
      <c r="BI99" s="45">
        <f>SUMIFS(Calculations!$I443:$QJ443, Calculations!$I$8:$QJ$8, BI$3, Calculations!$I$10:$QJ$10, BI$4)</f>
        <v>0</v>
      </c>
      <c r="BJ99" s="45">
        <f>SUMIFS(Calculations!$I443:$QJ443, Calculations!$I$8:$QJ$8, BJ$3, Calculations!$I$10:$QJ$10, BJ$4)</f>
        <v>0</v>
      </c>
      <c r="BK99" s="45">
        <f>SUMIFS(Calculations!$I443:$QJ443, Calculations!$I$8:$QJ$8, BK$3, Calculations!$I$10:$QJ$10, BK$4)</f>
        <v>0</v>
      </c>
      <c r="BL99" s="45">
        <f>SUMIFS(Calculations!$I443:$QJ443, Calculations!$I$8:$QJ$8, BL$3, Calculations!$I$10:$QJ$10, BL$4)</f>
        <v>0</v>
      </c>
      <c r="BM99" s="45">
        <f>SUMIFS(Calculations!$I443:$QJ443, Calculations!$I$8:$QJ$8, BM$3, Calculations!$I$10:$QJ$10, BM$4)</f>
        <v>0</v>
      </c>
      <c r="BN99" s="45">
        <f>SUMIFS(Calculations!$I443:$QJ443, Calculations!$I$8:$QJ$8, BN$3, Calculations!$I$10:$QJ$10, BN$4)</f>
        <v>0</v>
      </c>
      <c r="BO99" s="45">
        <f>SUMIFS(Calculations!$I443:$QJ443, Calculations!$I$8:$QJ$8, BO$3, Calculations!$I$10:$QJ$10, BO$4)</f>
        <v>0</v>
      </c>
      <c r="BP99" s="45">
        <f>SUMIFS(Calculations!$I443:$QJ443, Calculations!$I$8:$QJ$8, BP$3, Calculations!$I$10:$QJ$10, BP$4)</f>
        <v>0</v>
      </c>
      <c r="BQ99" s="45">
        <f>SUMIFS(Calculations!$I443:$QJ443, Calculations!$I$8:$QJ$8, BQ$3, Calculations!$I$10:$QJ$10, BQ$4)</f>
        <v>0</v>
      </c>
      <c r="BR99" s="45">
        <f>SUMIFS(Calculations!$I443:$QJ443, Calculations!$I$8:$QJ$8, BR$3, Calculations!$I$10:$QJ$10, BR$4)</f>
        <v>0</v>
      </c>
      <c r="BS99" s="45">
        <f>SUMIFS(Calculations!$I443:$QJ443, Calculations!$I$8:$QJ$8, BS$3, Calculations!$I$10:$QJ$10, BS$4)</f>
        <v>0</v>
      </c>
      <c r="BT99" s="45">
        <f>SUMIFS(Calculations!$I443:$QJ443, Calculations!$I$8:$QJ$8, BT$3, Calculations!$I$10:$QJ$10, BT$4)</f>
        <v>0</v>
      </c>
      <c r="BU99" s="45">
        <f>SUMIFS(Calculations!$I443:$QJ443, Calculations!$I$8:$QJ$8, BU$3, Calculations!$I$10:$QJ$10, BU$4)</f>
        <v>0</v>
      </c>
      <c r="BV99" s="45">
        <f>SUMIFS(Calculations!$I443:$QJ443, Calculations!$I$8:$QJ$8, BV$3, Calculations!$I$10:$QJ$10, BV$4)</f>
        <v>0</v>
      </c>
      <c r="BW99" s="45">
        <f>SUMIFS(Calculations!$I443:$QJ443, Calculations!$I$8:$QJ$8, BW$3, Calculations!$I$10:$QJ$10, BW$4)</f>
        <v>0</v>
      </c>
      <c r="BX99" s="45">
        <f>SUMIFS(Calculations!$I443:$QJ443, Calculations!$I$8:$QJ$8, BX$3, Calculations!$I$10:$QJ$10, BX$4)</f>
        <v>0</v>
      </c>
      <c r="BY99" s="45">
        <f>SUMIFS(Calculations!$I443:$QJ443, Calculations!$I$8:$QJ$8, BY$3, Calculations!$I$10:$QJ$10, BY$4)</f>
        <v>0</v>
      </c>
      <c r="BZ99" s="45">
        <f>SUMIFS(Calculations!$I443:$QJ443, Calculations!$I$8:$QJ$8, BZ$3, Calculations!$I$10:$QJ$10, BZ$4)</f>
        <v>0</v>
      </c>
      <c r="CA99" s="45">
        <f>SUMIFS(Calculations!$I443:$QJ443, Calculations!$I$8:$QJ$8, CA$3, Calculations!$I$10:$QJ$10, CA$4)</f>
        <v>0</v>
      </c>
      <c r="CB99" s="45">
        <f>SUMIFS(Calculations!$I443:$QJ443, Calculations!$I$8:$QJ$8, CB$3, Calculations!$I$10:$QJ$10, CB$4)</f>
        <v>0</v>
      </c>
      <c r="CC99" s="45">
        <f>SUMIFS(Calculations!$I443:$QJ443, Calculations!$I$8:$QJ$8, CC$3, Calculations!$I$10:$QJ$10, CC$4)</f>
        <v>0</v>
      </c>
      <c r="CD99" s="45">
        <f>SUMIFS(Calculations!$I443:$QJ443, Calculations!$I$8:$QJ$8, CD$3, Calculations!$I$10:$QJ$10, CD$4)</f>
        <v>0</v>
      </c>
      <c r="CE99" s="45">
        <f>SUMIFS(Calculations!$I443:$QJ443, Calculations!$I$8:$QJ$8, CE$3, Calculations!$I$10:$QJ$10, CE$4)</f>
        <v>0</v>
      </c>
      <c r="CF99" s="45">
        <f>SUMIFS(Calculations!$I443:$QJ443, Calculations!$I$8:$QJ$8, CF$3, Calculations!$I$10:$QJ$10, CF$4)</f>
        <v>0</v>
      </c>
      <c r="CG99" s="45">
        <f>SUMIFS(Calculations!$I443:$QJ443, Calculations!$I$8:$QJ$8, CG$3, Calculations!$I$10:$QJ$10, CG$4)</f>
        <v>0</v>
      </c>
      <c r="CH99" s="45">
        <f>SUMIFS(Calculations!$I443:$QJ443, Calculations!$I$8:$QJ$8, CH$3, Calculations!$I$10:$QJ$10, CH$4)</f>
        <v>0</v>
      </c>
      <c r="CI99" s="45">
        <f>SUMIFS(Calculations!$I443:$QJ443, Calculations!$I$8:$QJ$8, CI$3, Calculations!$I$10:$QJ$10, CI$4)</f>
        <v>0</v>
      </c>
      <c r="CJ99" s="45">
        <f>SUMIFS(Calculations!$I443:$QJ443, Calculations!$I$8:$QJ$8, CJ$3, Calculations!$I$10:$QJ$10, CJ$4)</f>
        <v>0</v>
      </c>
      <c r="CK99" s="45">
        <f>SUMIFS(Calculations!$I443:$QJ443, Calculations!$I$8:$QJ$8, CK$3, Calculations!$I$10:$QJ$10, CK$4)</f>
        <v>0</v>
      </c>
      <c r="CL99" s="45">
        <f>SUMIFS(Calculations!$I443:$QJ443, Calculations!$I$8:$QJ$8, CL$3, Calculations!$I$10:$QJ$10, CL$4)</f>
        <v>0</v>
      </c>
      <c r="CM99" s="45">
        <f>SUMIFS(Calculations!$I443:$QJ443, Calculations!$I$8:$QJ$8, CM$3, Calculations!$I$10:$QJ$10, CM$4)</f>
        <v>0</v>
      </c>
      <c r="CN99" s="45">
        <f>SUMIFS(Calculations!$I443:$QJ443, Calculations!$I$8:$QJ$8, CN$3, Calculations!$I$10:$QJ$10, CN$4)</f>
        <v>0</v>
      </c>
      <c r="CO99" s="45">
        <f>SUMIFS(Calculations!$I443:$QJ443, Calculations!$I$8:$QJ$8, CO$3, Calculations!$I$10:$QJ$10, CO$4)</f>
        <v>0</v>
      </c>
      <c r="CP99" s="45">
        <f>SUMIFS(Calculations!$I443:$QJ443, Calculations!$I$8:$QJ$8, CP$3, Calculations!$I$10:$QJ$10, CP$4)</f>
        <v>0</v>
      </c>
      <c r="CQ99" s="45">
        <f>SUMIFS(Calculations!$I443:$QJ443, Calculations!$I$8:$QJ$8, CQ$3, Calculations!$I$10:$QJ$10, CQ$4)</f>
        <v>0</v>
      </c>
      <c r="CR99" s="45">
        <f>SUMIFS(Calculations!$I443:$QJ443, Calculations!$I$8:$QJ$8, CR$3, Calculations!$I$10:$QJ$10, CR$4)</f>
        <v>0</v>
      </c>
      <c r="CS99" s="45">
        <f>SUMIFS(Calculations!$I443:$QJ443, Calculations!$I$8:$QJ$8, CS$3, Calculations!$I$10:$QJ$10, CS$4)</f>
        <v>0</v>
      </c>
      <c r="CT99" s="45">
        <f>SUMIFS(Calculations!$I443:$QJ443, Calculations!$I$8:$QJ$8, CT$3, Calculations!$I$10:$QJ$10, CT$4)</f>
        <v>0</v>
      </c>
      <c r="CU99" s="45">
        <f>SUMIFS(Calculations!$I443:$QJ443, Calculations!$I$8:$QJ$8, CU$3, Calculations!$I$10:$QJ$10, CU$4)</f>
        <v>0</v>
      </c>
      <c r="CV99" s="45">
        <f>SUMIFS(Calculations!$I443:$QJ443, Calculations!$I$8:$QJ$8, CV$3, Calculations!$I$10:$QJ$10, CV$4)</f>
        <v>0</v>
      </c>
      <c r="CW99" s="45">
        <f>SUMIFS(Calculations!$I443:$QJ443, Calculations!$I$8:$QJ$8, CW$3, Calculations!$I$10:$QJ$10, CW$4)</f>
        <v>0</v>
      </c>
      <c r="CX99" s="45">
        <f>SUMIFS(Calculations!$I443:$QJ443, Calculations!$I$8:$QJ$8, CX$3, Calculations!$I$10:$QJ$10, CX$4)</f>
        <v>0</v>
      </c>
      <c r="CY99" s="45">
        <f>SUMIFS(Calculations!$I443:$QJ443, Calculations!$I$8:$QJ$8, CY$3, Calculations!$I$10:$QJ$10, CY$4)</f>
        <v>0</v>
      </c>
      <c r="CZ99" s="45">
        <f>SUMIFS(Calculations!$I443:$QJ443, Calculations!$I$8:$QJ$8, CZ$3, Calculations!$I$10:$QJ$10, CZ$4)</f>
        <v>0</v>
      </c>
      <c r="DA99" s="45">
        <f>SUMIFS(Calculations!$I443:$QJ443, Calculations!$I$8:$QJ$8, DA$3, Calculations!$I$10:$QJ$10, DA$4)</f>
        <v>0</v>
      </c>
      <c r="DB99" s="45">
        <f>SUMIFS(Calculations!$I443:$QJ443, Calculations!$I$8:$QJ$8, DB$3, Calculations!$I$10:$QJ$10, DB$4)</f>
        <v>0</v>
      </c>
      <c r="DC99" s="45">
        <f>SUMIFS(Calculations!$I443:$QJ443, Calculations!$I$8:$QJ$8, DC$3, Calculations!$I$10:$QJ$10, DC$4)</f>
        <v>0</v>
      </c>
      <c r="DD99" s="45">
        <f>SUMIFS(Calculations!$I443:$QJ443, Calculations!$I$8:$QJ$8, DD$3, Calculations!$I$10:$QJ$10, DD$4)</f>
        <v>0</v>
      </c>
      <c r="DE99" s="45">
        <f>SUMIFS(Calculations!$I443:$QJ443, Calculations!$I$8:$QJ$8, DE$3, Calculations!$I$10:$QJ$10, DE$4)</f>
        <v>0</v>
      </c>
      <c r="DF99" s="45">
        <f>SUMIFS(Calculations!$I443:$QJ443, Calculations!$I$8:$QJ$8, DF$3, Calculations!$I$10:$QJ$10, DF$4)</f>
        <v>0</v>
      </c>
      <c r="DG99" s="45">
        <f>SUMIFS(Calculations!$I443:$QJ443, Calculations!$I$8:$QJ$8, DG$3, Calculations!$I$10:$QJ$10, DG$4)</f>
        <v>0</v>
      </c>
      <c r="DH99" s="45">
        <f>SUMIFS(Calculations!$I443:$QJ443, Calculations!$I$8:$QJ$8, DH$3, Calculations!$I$10:$QJ$10, DH$4)</f>
        <v>0</v>
      </c>
      <c r="DI99" s="45">
        <f>SUMIFS(Calculations!$I443:$QJ443, Calculations!$I$8:$QJ$8, DI$3, Calculations!$I$10:$QJ$10, DI$4)</f>
        <v>0</v>
      </c>
      <c r="DJ99" s="45">
        <f>SUMIFS(Calculations!$I443:$QJ443, Calculations!$I$8:$QJ$8, DJ$3, Calculations!$I$10:$QJ$10, DJ$4)</f>
        <v>0</v>
      </c>
      <c r="DK99" s="45">
        <f>SUMIFS(Calculations!$I443:$QJ443, Calculations!$I$8:$QJ$8, DK$3, Calculations!$I$10:$QJ$10, DK$4)</f>
        <v>0</v>
      </c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/>
      <c r="EY99" s="45"/>
      <c r="EZ99" s="45"/>
      <c r="FA99" s="45"/>
    </row>
    <row r="100" spans="1:157" ht="15" customHeight="1">
      <c r="C100" s="75" t="str">
        <f>Calculations!C444</f>
        <v>Initial Funding of Working Capital</v>
      </c>
      <c r="E100" s="50" t="str">
        <f>Calculations!E444</f>
        <v>EUR</v>
      </c>
      <c r="G100" s="66">
        <f t="shared" si="150"/>
        <v>0</v>
      </c>
      <c r="H100" s="45">
        <f>SUMIFS(Calculations!$I444:$QJ444, Calculations!$I$8:$QJ$8, H$3, Calculations!$I$10:$QJ$10, H$4)</f>
        <v>0</v>
      </c>
      <c r="I100" s="45">
        <f>SUMIFS(Calculations!$I444:$QJ444, Calculations!$I$8:$QJ$8, I$3, Calculations!$I$10:$QJ$10, I$4)</f>
        <v>0</v>
      </c>
      <c r="J100" s="45">
        <f>SUMIFS(Calculations!$I444:$QJ444, Calculations!$I$8:$QJ$8, J$3, Calculations!$I$10:$QJ$10, J$4)</f>
        <v>0</v>
      </c>
      <c r="K100" s="45">
        <f>SUMIFS(Calculations!$I444:$QJ444, Calculations!$I$8:$QJ$8, K$3, Calculations!$I$10:$QJ$10, K$4)</f>
        <v>0</v>
      </c>
      <c r="L100" s="45">
        <f>SUMIFS(Calculations!$I444:$QJ444, Calculations!$I$8:$QJ$8, L$3, Calculations!$I$10:$QJ$10, L$4)</f>
        <v>0</v>
      </c>
      <c r="M100" s="45">
        <f>SUMIFS(Calculations!$I444:$QJ444, Calculations!$I$8:$QJ$8, M$3, Calculations!$I$10:$QJ$10, M$4)</f>
        <v>0</v>
      </c>
      <c r="N100" s="45">
        <f>SUMIFS(Calculations!$I444:$QJ444, Calculations!$I$8:$QJ$8, N$3, Calculations!$I$10:$QJ$10, N$4)</f>
        <v>0</v>
      </c>
      <c r="O100" s="45">
        <f>SUMIFS(Calculations!$I444:$QJ444, Calculations!$I$8:$QJ$8, O$3, Calculations!$I$10:$QJ$10, O$4)</f>
        <v>0</v>
      </c>
      <c r="P100" s="45">
        <f>SUMIFS(Calculations!$I444:$QJ444, Calculations!$I$8:$QJ$8, P$3, Calculations!$I$10:$QJ$10, P$4)</f>
        <v>0</v>
      </c>
      <c r="Q100" s="45">
        <f>SUMIFS(Calculations!$I444:$QJ444, Calculations!$I$8:$QJ$8, Q$3, Calculations!$I$10:$QJ$10, Q$4)</f>
        <v>0</v>
      </c>
      <c r="R100" s="45">
        <f>SUMIFS(Calculations!$I444:$QJ444, Calculations!$I$8:$QJ$8, R$3, Calculations!$I$10:$QJ$10, R$4)</f>
        <v>0</v>
      </c>
      <c r="S100" s="45">
        <f>SUMIFS(Calculations!$I444:$QJ444, Calculations!$I$8:$QJ$8, S$3, Calculations!$I$10:$QJ$10, S$4)</f>
        <v>0</v>
      </c>
      <c r="T100" s="45">
        <f>SUMIFS(Calculations!$I444:$QJ444, Calculations!$I$8:$QJ$8, T$3, Calculations!$I$10:$QJ$10, T$4)</f>
        <v>0</v>
      </c>
      <c r="U100" s="45">
        <f>SUMIFS(Calculations!$I444:$QJ444, Calculations!$I$8:$QJ$8, U$3, Calculations!$I$10:$QJ$10, U$4)</f>
        <v>0</v>
      </c>
      <c r="V100" s="45">
        <f>SUMIFS(Calculations!$I444:$QJ444, Calculations!$I$8:$QJ$8, V$3, Calculations!$I$10:$QJ$10, V$4)</f>
        <v>0</v>
      </c>
      <c r="W100" s="45">
        <f>SUMIFS(Calculations!$I444:$QJ444, Calculations!$I$8:$QJ$8, W$3, Calculations!$I$10:$QJ$10, W$4)</f>
        <v>0</v>
      </c>
      <c r="X100" s="45">
        <f>SUMIFS(Calculations!$I444:$QJ444, Calculations!$I$8:$QJ$8, X$3, Calculations!$I$10:$QJ$10, X$4)</f>
        <v>0</v>
      </c>
      <c r="Y100" s="45">
        <f>SUMIFS(Calculations!$I444:$QJ444, Calculations!$I$8:$QJ$8, Y$3, Calculations!$I$10:$QJ$10, Y$4)</f>
        <v>0</v>
      </c>
      <c r="Z100" s="45">
        <f>SUMIFS(Calculations!$I444:$QJ444, Calculations!$I$8:$QJ$8, Z$3, Calculations!$I$10:$QJ$10, Z$4)</f>
        <v>0</v>
      </c>
      <c r="AA100" s="45">
        <f>SUMIFS(Calculations!$I444:$QJ444, Calculations!$I$8:$QJ$8, AA$3, Calculations!$I$10:$QJ$10, AA$4)</f>
        <v>0</v>
      </c>
      <c r="AB100" s="45">
        <f>SUMIFS(Calculations!$I444:$QJ444, Calculations!$I$8:$QJ$8, AB$3, Calculations!$I$10:$QJ$10, AB$4)</f>
        <v>0</v>
      </c>
      <c r="AC100" s="45">
        <f>SUMIFS(Calculations!$I444:$QJ444, Calculations!$I$8:$QJ$8, AC$3, Calculations!$I$10:$QJ$10, AC$4)</f>
        <v>0</v>
      </c>
      <c r="AD100" s="45">
        <f>SUMIFS(Calculations!$I444:$QJ444, Calculations!$I$8:$QJ$8, AD$3, Calculations!$I$10:$QJ$10, AD$4)</f>
        <v>0</v>
      </c>
      <c r="AE100" s="45">
        <f>SUMIFS(Calculations!$I444:$QJ444, Calculations!$I$8:$QJ$8, AE$3, Calculations!$I$10:$QJ$10, AE$4)</f>
        <v>0</v>
      </c>
      <c r="AF100" s="45">
        <f>SUMIFS(Calculations!$I444:$QJ444, Calculations!$I$8:$QJ$8, AF$3, Calculations!$I$10:$QJ$10, AF$4)</f>
        <v>0</v>
      </c>
      <c r="AG100" s="45">
        <f>SUMIFS(Calculations!$I444:$QJ444, Calculations!$I$8:$QJ$8, AG$3, Calculations!$I$10:$QJ$10, AG$4)</f>
        <v>0</v>
      </c>
      <c r="AH100" s="45">
        <f>SUMIFS(Calculations!$I444:$QJ444, Calculations!$I$8:$QJ$8, AH$3, Calculations!$I$10:$QJ$10, AH$4)</f>
        <v>0</v>
      </c>
      <c r="AI100" s="45">
        <f>SUMIFS(Calculations!$I444:$QJ444, Calculations!$I$8:$QJ$8, AI$3, Calculations!$I$10:$QJ$10, AI$4)</f>
        <v>0</v>
      </c>
      <c r="AJ100" s="45">
        <f>SUMIFS(Calculations!$I444:$QJ444, Calculations!$I$8:$QJ$8, AJ$3, Calculations!$I$10:$QJ$10, AJ$4)</f>
        <v>0</v>
      </c>
      <c r="AK100" s="45">
        <f>SUMIFS(Calculations!$I444:$QJ444, Calculations!$I$8:$QJ$8, AK$3, Calculations!$I$10:$QJ$10, AK$4)</f>
        <v>0</v>
      </c>
      <c r="AL100" s="45">
        <f>SUMIFS(Calculations!$I444:$QJ444, Calculations!$I$8:$QJ$8, AL$3, Calculations!$I$10:$QJ$10, AL$4)</f>
        <v>0</v>
      </c>
      <c r="AM100" s="45">
        <f>SUMIFS(Calculations!$I444:$QJ444, Calculations!$I$8:$QJ$8, AM$3, Calculations!$I$10:$QJ$10, AM$4)</f>
        <v>0</v>
      </c>
      <c r="AN100" s="45">
        <f>SUMIFS(Calculations!$I444:$QJ444, Calculations!$I$8:$QJ$8, AN$3, Calculations!$I$10:$QJ$10, AN$4)</f>
        <v>0</v>
      </c>
      <c r="AO100" s="45">
        <f>SUMIFS(Calculations!$I444:$QJ444, Calculations!$I$8:$QJ$8, AO$3, Calculations!$I$10:$QJ$10, AO$4)</f>
        <v>0</v>
      </c>
      <c r="AP100" s="45">
        <f>SUMIFS(Calculations!$I444:$QJ444, Calculations!$I$8:$QJ$8, AP$3, Calculations!$I$10:$QJ$10, AP$4)</f>
        <v>0</v>
      </c>
      <c r="AQ100" s="45">
        <f>SUMIFS(Calculations!$I444:$QJ444, Calculations!$I$8:$QJ$8, AQ$3, Calculations!$I$10:$QJ$10, AQ$4)</f>
        <v>0</v>
      </c>
      <c r="AR100" s="45">
        <f>SUMIFS(Calculations!$I444:$QJ444, Calculations!$I$8:$QJ$8, AR$3, Calculations!$I$10:$QJ$10, AR$4)</f>
        <v>0</v>
      </c>
      <c r="AS100" s="45">
        <f>SUMIFS(Calculations!$I444:$QJ444, Calculations!$I$8:$QJ$8, AS$3, Calculations!$I$10:$QJ$10, AS$4)</f>
        <v>0</v>
      </c>
      <c r="AT100" s="45">
        <f>SUMIFS(Calculations!$I444:$QJ444, Calculations!$I$8:$QJ$8, AT$3, Calculations!$I$10:$QJ$10, AT$4)</f>
        <v>0</v>
      </c>
      <c r="AU100" s="45">
        <f>SUMIFS(Calculations!$I444:$QJ444, Calculations!$I$8:$QJ$8, AU$3, Calculations!$I$10:$QJ$10, AU$4)</f>
        <v>0</v>
      </c>
      <c r="AV100" s="45">
        <f>SUMIFS(Calculations!$I444:$QJ444, Calculations!$I$8:$QJ$8, AV$3, Calculations!$I$10:$QJ$10, AV$4)</f>
        <v>0</v>
      </c>
      <c r="AW100" s="45">
        <f>SUMIFS(Calculations!$I444:$QJ444, Calculations!$I$8:$QJ$8, AW$3, Calculations!$I$10:$QJ$10, AW$4)</f>
        <v>0</v>
      </c>
      <c r="AX100" s="45">
        <f>SUMIFS(Calculations!$I444:$QJ444, Calculations!$I$8:$QJ$8, AX$3, Calculations!$I$10:$QJ$10, AX$4)</f>
        <v>0</v>
      </c>
      <c r="AY100" s="45">
        <f>SUMIFS(Calculations!$I444:$QJ444, Calculations!$I$8:$QJ$8, AY$3, Calculations!$I$10:$QJ$10, AY$4)</f>
        <v>0</v>
      </c>
      <c r="AZ100" s="45">
        <f>SUMIFS(Calculations!$I444:$QJ444, Calculations!$I$8:$QJ$8, AZ$3, Calculations!$I$10:$QJ$10, AZ$4)</f>
        <v>0</v>
      </c>
      <c r="BA100" s="45">
        <f>SUMIFS(Calculations!$I444:$QJ444, Calculations!$I$8:$QJ$8, BA$3, Calculations!$I$10:$QJ$10, BA$4)</f>
        <v>0</v>
      </c>
      <c r="BB100" s="45">
        <f>SUMIFS(Calculations!$I444:$QJ444, Calculations!$I$8:$QJ$8, BB$3, Calculations!$I$10:$QJ$10, BB$4)</f>
        <v>0</v>
      </c>
      <c r="BC100" s="45">
        <f>SUMIFS(Calculations!$I444:$QJ444, Calculations!$I$8:$QJ$8, BC$3, Calculations!$I$10:$QJ$10, BC$4)</f>
        <v>0</v>
      </c>
      <c r="BD100" s="45">
        <f>SUMIFS(Calculations!$I444:$QJ444, Calculations!$I$8:$QJ$8, BD$3, Calculations!$I$10:$QJ$10, BD$4)</f>
        <v>0</v>
      </c>
      <c r="BE100" s="45">
        <f>SUMIFS(Calculations!$I444:$QJ444, Calculations!$I$8:$QJ$8, BE$3, Calculations!$I$10:$QJ$10, BE$4)</f>
        <v>0</v>
      </c>
      <c r="BF100" s="45">
        <f>SUMIFS(Calculations!$I444:$QJ444, Calculations!$I$8:$QJ$8, BF$3, Calculations!$I$10:$QJ$10, BF$4)</f>
        <v>0</v>
      </c>
      <c r="BG100" s="45">
        <f>SUMIFS(Calculations!$I444:$QJ444, Calculations!$I$8:$QJ$8, BG$3, Calculations!$I$10:$QJ$10, BG$4)</f>
        <v>0</v>
      </c>
      <c r="BH100" s="45">
        <f>SUMIFS(Calculations!$I444:$QJ444, Calculations!$I$8:$QJ$8, BH$3, Calculations!$I$10:$QJ$10, BH$4)</f>
        <v>0</v>
      </c>
      <c r="BI100" s="45">
        <f>SUMIFS(Calculations!$I444:$QJ444, Calculations!$I$8:$QJ$8, BI$3, Calculations!$I$10:$QJ$10, BI$4)</f>
        <v>0</v>
      </c>
      <c r="BJ100" s="45">
        <f>SUMIFS(Calculations!$I444:$QJ444, Calculations!$I$8:$QJ$8, BJ$3, Calculations!$I$10:$QJ$10, BJ$4)</f>
        <v>0</v>
      </c>
      <c r="BK100" s="45">
        <f>SUMIFS(Calculations!$I444:$QJ444, Calculations!$I$8:$QJ$8, BK$3, Calculations!$I$10:$QJ$10, BK$4)</f>
        <v>0</v>
      </c>
      <c r="BL100" s="45">
        <f>SUMIFS(Calculations!$I444:$QJ444, Calculations!$I$8:$QJ$8, BL$3, Calculations!$I$10:$QJ$10, BL$4)</f>
        <v>0</v>
      </c>
      <c r="BM100" s="45">
        <f>SUMIFS(Calculations!$I444:$QJ444, Calculations!$I$8:$QJ$8, BM$3, Calculations!$I$10:$QJ$10, BM$4)</f>
        <v>0</v>
      </c>
      <c r="BN100" s="45">
        <f>SUMIFS(Calculations!$I444:$QJ444, Calculations!$I$8:$QJ$8, BN$3, Calculations!$I$10:$QJ$10, BN$4)</f>
        <v>0</v>
      </c>
      <c r="BO100" s="45">
        <f>SUMIFS(Calculations!$I444:$QJ444, Calculations!$I$8:$QJ$8, BO$3, Calculations!$I$10:$QJ$10, BO$4)</f>
        <v>0</v>
      </c>
      <c r="BP100" s="45">
        <f>SUMIFS(Calculations!$I444:$QJ444, Calculations!$I$8:$QJ$8, BP$3, Calculations!$I$10:$QJ$10, BP$4)</f>
        <v>0</v>
      </c>
      <c r="BQ100" s="45">
        <f>SUMIFS(Calculations!$I444:$QJ444, Calculations!$I$8:$QJ$8, BQ$3, Calculations!$I$10:$QJ$10, BQ$4)</f>
        <v>0</v>
      </c>
      <c r="BR100" s="45">
        <f>SUMIFS(Calculations!$I444:$QJ444, Calculations!$I$8:$QJ$8, BR$3, Calculations!$I$10:$QJ$10, BR$4)</f>
        <v>0</v>
      </c>
      <c r="BS100" s="45">
        <f>SUMIFS(Calculations!$I444:$QJ444, Calculations!$I$8:$QJ$8, BS$3, Calculations!$I$10:$QJ$10, BS$4)</f>
        <v>0</v>
      </c>
      <c r="BT100" s="45">
        <f>SUMIFS(Calculations!$I444:$QJ444, Calculations!$I$8:$QJ$8, BT$3, Calculations!$I$10:$QJ$10, BT$4)</f>
        <v>0</v>
      </c>
      <c r="BU100" s="45">
        <f>SUMIFS(Calculations!$I444:$QJ444, Calculations!$I$8:$QJ$8, BU$3, Calculations!$I$10:$QJ$10, BU$4)</f>
        <v>0</v>
      </c>
      <c r="BV100" s="45">
        <f>SUMIFS(Calculations!$I444:$QJ444, Calculations!$I$8:$QJ$8, BV$3, Calculations!$I$10:$QJ$10, BV$4)</f>
        <v>0</v>
      </c>
      <c r="BW100" s="45">
        <f>SUMIFS(Calculations!$I444:$QJ444, Calculations!$I$8:$QJ$8, BW$3, Calculations!$I$10:$QJ$10, BW$4)</f>
        <v>0</v>
      </c>
      <c r="BX100" s="45">
        <f>SUMIFS(Calculations!$I444:$QJ444, Calculations!$I$8:$QJ$8, BX$3, Calculations!$I$10:$QJ$10, BX$4)</f>
        <v>0</v>
      </c>
      <c r="BY100" s="45">
        <f>SUMIFS(Calculations!$I444:$QJ444, Calculations!$I$8:$QJ$8, BY$3, Calculations!$I$10:$QJ$10, BY$4)</f>
        <v>0</v>
      </c>
      <c r="BZ100" s="45">
        <f>SUMIFS(Calculations!$I444:$QJ444, Calculations!$I$8:$QJ$8, BZ$3, Calculations!$I$10:$QJ$10, BZ$4)</f>
        <v>0</v>
      </c>
      <c r="CA100" s="45">
        <f>SUMIFS(Calculations!$I444:$QJ444, Calculations!$I$8:$QJ$8, CA$3, Calculations!$I$10:$QJ$10, CA$4)</f>
        <v>0</v>
      </c>
      <c r="CB100" s="45">
        <f>SUMIFS(Calculations!$I444:$QJ444, Calculations!$I$8:$QJ$8, CB$3, Calculations!$I$10:$QJ$10, CB$4)</f>
        <v>0</v>
      </c>
      <c r="CC100" s="45">
        <f>SUMIFS(Calculations!$I444:$QJ444, Calculations!$I$8:$QJ$8, CC$3, Calculations!$I$10:$QJ$10, CC$4)</f>
        <v>0</v>
      </c>
      <c r="CD100" s="45">
        <f>SUMIFS(Calculations!$I444:$QJ444, Calculations!$I$8:$QJ$8, CD$3, Calculations!$I$10:$QJ$10, CD$4)</f>
        <v>0</v>
      </c>
      <c r="CE100" s="45">
        <f>SUMIFS(Calculations!$I444:$QJ444, Calculations!$I$8:$QJ$8, CE$3, Calculations!$I$10:$QJ$10, CE$4)</f>
        <v>0</v>
      </c>
      <c r="CF100" s="45">
        <f>SUMIFS(Calculations!$I444:$QJ444, Calculations!$I$8:$QJ$8, CF$3, Calculations!$I$10:$QJ$10, CF$4)</f>
        <v>0</v>
      </c>
      <c r="CG100" s="45">
        <f>SUMIFS(Calculations!$I444:$QJ444, Calculations!$I$8:$QJ$8, CG$3, Calculations!$I$10:$QJ$10, CG$4)</f>
        <v>0</v>
      </c>
      <c r="CH100" s="45">
        <f>SUMIFS(Calculations!$I444:$QJ444, Calculations!$I$8:$QJ$8, CH$3, Calculations!$I$10:$QJ$10, CH$4)</f>
        <v>0</v>
      </c>
      <c r="CI100" s="45">
        <f>SUMIFS(Calculations!$I444:$QJ444, Calculations!$I$8:$QJ$8, CI$3, Calculations!$I$10:$QJ$10, CI$4)</f>
        <v>0</v>
      </c>
      <c r="CJ100" s="45">
        <f>SUMIFS(Calculations!$I444:$QJ444, Calculations!$I$8:$QJ$8, CJ$3, Calculations!$I$10:$QJ$10, CJ$4)</f>
        <v>0</v>
      </c>
      <c r="CK100" s="45">
        <f>SUMIFS(Calculations!$I444:$QJ444, Calculations!$I$8:$QJ$8, CK$3, Calculations!$I$10:$QJ$10, CK$4)</f>
        <v>0</v>
      </c>
      <c r="CL100" s="45">
        <f>SUMIFS(Calculations!$I444:$QJ444, Calculations!$I$8:$QJ$8, CL$3, Calculations!$I$10:$QJ$10, CL$4)</f>
        <v>0</v>
      </c>
      <c r="CM100" s="45">
        <f>SUMIFS(Calculations!$I444:$QJ444, Calculations!$I$8:$QJ$8, CM$3, Calculations!$I$10:$QJ$10, CM$4)</f>
        <v>0</v>
      </c>
      <c r="CN100" s="45">
        <f>SUMIFS(Calculations!$I444:$QJ444, Calculations!$I$8:$QJ$8, CN$3, Calculations!$I$10:$QJ$10, CN$4)</f>
        <v>0</v>
      </c>
      <c r="CO100" s="45">
        <f>SUMIFS(Calculations!$I444:$QJ444, Calculations!$I$8:$QJ$8, CO$3, Calculations!$I$10:$QJ$10, CO$4)</f>
        <v>0</v>
      </c>
      <c r="CP100" s="45">
        <f>SUMIFS(Calculations!$I444:$QJ444, Calculations!$I$8:$QJ$8, CP$3, Calculations!$I$10:$QJ$10, CP$4)</f>
        <v>0</v>
      </c>
      <c r="CQ100" s="45">
        <f>SUMIFS(Calculations!$I444:$QJ444, Calculations!$I$8:$QJ$8, CQ$3, Calculations!$I$10:$QJ$10, CQ$4)</f>
        <v>0</v>
      </c>
      <c r="CR100" s="45">
        <f>SUMIFS(Calculations!$I444:$QJ444, Calculations!$I$8:$QJ$8, CR$3, Calculations!$I$10:$QJ$10, CR$4)</f>
        <v>0</v>
      </c>
      <c r="CS100" s="45">
        <f>SUMIFS(Calculations!$I444:$QJ444, Calculations!$I$8:$QJ$8, CS$3, Calculations!$I$10:$QJ$10, CS$4)</f>
        <v>0</v>
      </c>
      <c r="CT100" s="45">
        <f>SUMIFS(Calculations!$I444:$QJ444, Calculations!$I$8:$QJ$8, CT$3, Calculations!$I$10:$QJ$10, CT$4)</f>
        <v>0</v>
      </c>
      <c r="CU100" s="45">
        <f>SUMIFS(Calculations!$I444:$QJ444, Calculations!$I$8:$QJ$8, CU$3, Calculations!$I$10:$QJ$10, CU$4)</f>
        <v>0</v>
      </c>
      <c r="CV100" s="45">
        <f>SUMIFS(Calculations!$I444:$QJ444, Calculations!$I$8:$QJ$8, CV$3, Calculations!$I$10:$QJ$10, CV$4)</f>
        <v>0</v>
      </c>
      <c r="CW100" s="45">
        <f>SUMIFS(Calculations!$I444:$QJ444, Calculations!$I$8:$QJ$8, CW$3, Calculations!$I$10:$QJ$10, CW$4)</f>
        <v>0</v>
      </c>
      <c r="CX100" s="45">
        <f>SUMIFS(Calculations!$I444:$QJ444, Calculations!$I$8:$QJ$8, CX$3, Calculations!$I$10:$QJ$10, CX$4)</f>
        <v>0</v>
      </c>
      <c r="CY100" s="45">
        <f>SUMIFS(Calculations!$I444:$QJ444, Calculations!$I$8:$QJ$8, CY$3, Calculations!$I$10:$QJ$10, CY$4)</f>
        <v>0</v>
      </c>
      <c r="CZ100" s="45">
        <f>SUMIFS(Calculations!$I444:$QJ444, Calculations!$I$8:$QJ$8, CZ$3, Calculations!$I$10:$QJ$10, CZ$4)</f>
        <v>0</v>
      </c>
      <c r="DA100" s="45">
        <f>SUMIFS(Calculations!$I444:$QJ444, Calculations!$I$8:$QJ$8, DA$3, Calculations!$I$10:$QJ$10, DA$4)</f>
        <v>0</v>
      </c>
      <c r="DB100" s="45">
        <f>SUMIFS(Calculations!$I444:$QJ444, Calculations!$I$8:$QJ$8, DB$3, Calculations!$I$10:$QJ$10, DB$4)</f>
        <v>0</v>
      </c>
      <c r="DC100" s="45">
        <f>SUMIFS(Calculations!$I444:$QJ444, Calculations!$I$8:$QJ$8, DC$3, Calculations!$I$10:$QJ$10, DC$4)</f>
        <v>0</v>
      </c>
      <c r="DD100" s="45">
        <f>SUMIFS(Calculations!$I444:$QJ444, Calculations!$I$8:$QJ$8, DD$3, Calculations!$I$10:$QJ$10, DD$4)</f>
        <v>0</v>
      </c>
      <c r="DE100" s="45">
        <f>SUMIFS(Calculations!$I444:$QJ444, Calculations!$I$8:$QJ$8, DE$3, Calculations!$I$10:$QJ$10, DE$4)</f>
        <v>0</v>
      </c>
      <c r="DF100" s="45">
        <f>SUMIFS(Calculations!$I444:$QJ444, Calculations!$I$8:$QJ$8, DF$3, Calculations!$I$10:$QJ$10, DF$4)</f>
        <v>0</v>
      </c>
      <c r="DG100" s="45">
        <f>SUMIFS(Calculations!$I444:$QJ444, Calculations!$I$8:$QJ$8, DG$3, Calculations!$I$10:$QJ$10, DG$4)</f>
        <v>0</v>
      </c>
      <c r="DH100" s="45">
        <f>SUMIFS(Calculations!$I444:$QJ444, Calculations!$I$8:$QJ$8, DH$3, Calculations!$I$10:$QJ$10, DH$4)</f>
        <v>0</v>
      </c>
      <c r="DI100" s="45">
        <f>SUMIFS(Calculations!$I444:$QJ444, Calculations!$I$8:$QJ$8, DI$3, Calculations!$I$10:$QJ$10, DI$4)</f>
        <v>0</v>
      </c>
      <c r="DJ100" s="45">
        <f>SUMIFS(Calculations!$I444:$QJ444, Calculations!$I$8:$QJ$8, DJ$3, Calculations!$I$10:$QJ$10, DJ$4)</f>
        <v>0</v>
      </c>
      <c r="DK100" s="45">
        <f>SUMIFS(Calculations!$I444:$QJ444, Calculations!$I$8:$QJ$8, DK$3, Calculations!$I$10:$QJ$10, DK$4)</f>
        <v>0</v>
      </c>
      <c r="DL100" s="45"/>
      <c r="DM100" s="45"/>
      <c r="DN100" s="45"/>
      <c r="DO100" s="45"/>
      <c r="DP100" s="45"/>
      <c r="DQ100" s="45"/>
      <c r="DR100" s="45"/>
      <c r="DS100" s="45"/>
      <c r="DT100" s="45"/>
      <c r="DU100" s="45"/>
      <c r="DV100" s="45"/>
      <c r="DW100" s="45"/>
      <c r="DX100" s="45"/>
      <c r="DY100" s="45"/>
      <c r="DZ100" s="45"/>
      <c r="EA100" s="45"/>
      <c r="EB100" s="45"/>
      <c r="EC100" s="45"/>
      <c r="ED100" s="45"/>
      <c r="EE100" s="45"/>
      <c r="EF100" s="45"/>
      <c r="EG100" s="45"/>
      <c r="EH100" s="45"/>
      <c r="EI100" s="45"/>
      <c r="EJ100" s="45"/>
      <c r="EK100" s="45"/>
      <c r="EL100" s="45"/>
      <c r="EM100" s="45"/>
      <c r="EN100" s="45"/>
      <c r="EO100" s="45"/>
      <c r="EP100" s="45"/>
      <c r="EQ100" s="45"/>
      <c r="ER100" s="45"/>
      <c r="ES100" s="45"/>
      <c r="ET100" s="45"/>
      <c r="EU100" s="45"/>
      <c r="EV100" s="45"/>
      <c r="EW100" s="45"/>
      <c r="EX100" s="45"/>
      <c r="EY100" s="45"/>
      <c r="EZ100" s="45"/>
      <c r="FA100" s="45"/>
    </row>
    <row r="101" spans="1:157" ht="15" customHeight="1">
      <c r="C101" s="97" t="str">
        <f>Calculations!C445</f>
        <v>Interest  on Reserve Accounts</v>
      </c>
      <c r="D101" s="37"/>
      <c r="E101" s="43" t="str">
        <f>Calculations!E445</f>
        <v>EUR</v>
      </c>
      <c r="F101" s="37"/>
      <c r="G101" s="73">
        <f t="shared" si="150"/>
        <v>0</v>
      </c>
      <c r="H101" s="38">
        <f>SUMIFS(Calculations!$I445:$QJ445, Calculations!$I$8:$QJ$8, H$3, Calculations!$I$10:$QJ$10, H$4)</f>
        <v>0</v>
      </c>
      <c r="I101" s="38">
        <f>SUMIFS(Calculations!$I445:$QJ445, Calculations!$I$8:$QJ$8, I$3, Calculations!$I$10:$QJ$10, I$4)</f>
        <v>0</v>
      </c>
      <c r="J101" s="38">
        <f>SUMIFS(Calculations!$I445:$QJ445, Calculations!$I$8:$QJ$8, J$3, Calculations!$I$10:$QJ$10, J$4)</f>
        <v>0</v>
      </c>
      <c r="K101" s="38">
        <f>SUMIFS(Calculations!$I445:$QJ445, Calculations!$I$8:$QJ$8, K$3, Calculations!$I$10:$QJ$10, K$4)</f>
        <v>0</v>
      </c>
      <c r="L101" s="38">
        <f>SUMIFS(Calculations!$I445:$QJ445, Calculations!$I$8:$QJ$8, L$3, Calculations!$I$10:$QJ$10, L$4)</f>
        <v>0</v>
      </c>
      <c r="M101" s="38">
        <f>SUMIFS(Calculations!$I445:$QJ445, Calculations!$I$8:$QJ$8, M$3, Calculations!$I$10:$QJ$10, M$4)</f>
        <v>0</v>
      </c>
      <c r="N101" s="38">
        <f>SUMIFS(Calculations!$I445:$QJ445, Calculations!$I$8:$QJ$8, N$3, Calculations!$I$10:$QJ$10, N$4)</f>
        <v>0</v>
      </c>
      <c r="O101" s="38">
        <f>SUMIFS(Calculations!$I445:$QJ445, Calculations!$I$8:$QJ$8, O$3, Calculations!$I$10:$QJ$10, O$4)</f>
        <v>0</v>
      </c>
      <c r="P101" s="38">
        <f>SUMIFS(Calculations!$I445:$QJ445, Calculations!$I$8:$QJ$8, P$3, Calculations!$I$10:$QJ$10, P$4)</f>
        <v>0</v>
      </c>
      <c r="Q101" s="38">
        <f>SUMIFS(Calculations!$I445:$QJ445, Calculations!$I$8:$QJ$8, Q$3, Calculations!$I$10:$QJ$10, Q$4)</f>
        <v>0</v>
      </c>
      <c r="R101" s="38">
        <f>SUMIFS(Calculations!$I445:$QJ445, Calculations!$I$8:$QJ$8, R$3, Calculations!$I$10:$QJ$10, R$4)</f>
        <v>0</v>
      </c>
      <c r="S101" s="38">
        <f>SUMIFS(Calculations!$I445:$QJ445, Calculations!$I$8:$QJ$8, S$3, Calculations!$I$10:$QJ$10, S$4)</f>
        <v>0</v>
      </c>
      <c r="T101" s="38">
        <f>SUMIFS(Calculations!$I445:$QJ445, Calculations!$I$8:$QJ$8, T$3, Calculations!$I$10:$QJ$10, T$4)</f>
        <v>0</v>
      </c>
      <c r="U101" s="38">
        <f>SUMIFS(Calculations!$I445:$QJ445, Calculations!$I$8:$QJ$8, U$3, Calculations!$I$10:$QJ$10, U$4)</f>
        <v>0</v>
      </c>
      <c r="V101" s="38">
        <f>SUMIFS(Calculations!$I445:$QJ445, Calculations!$I$8:$QJ$8, V$3, Calculations!$I$10:$QJ$10, V$4)</f>
        <v>0</v>
      </c>
      <c r="W101" s="38">
        <f>SUMIFS(Calculations!$I445:$QJ445, Calculations!$I$8:$QJ$8, W$3, Calculations!$I$10:$QJ$10, W$4)</f>
        <v>0</v>
      </c>
      <c r="X101" s="38">
        <f>SUMIFS(Calculations!$I445:$QJ445, Calculations!$I$8:$QJ$8, X$3, Calculations!$I$10:$QJ$10, X$4)</f>
        <v>0</v>
      </c>
      <c r="Y101" s="38">
        <f>SUMIFS(Calculations!$I445:$QJ445, Calculations!$I$8:$QJ$8, Y$3, Calculations!$I$10:$QJ$10, Y$4)</f>
        <v>0</v>
      </c>
      <c r="Z101" s="38">
        <f>SUMIFS(Calculations!$I445:$QJ445, Calculations!$I$8:$QJ$8, Z$3, Calculations!$I$10:$QJ$10, Z$4)</f>
        <v>0</v>
      </c>
      <c r="AA101" s="38">
        <f>SUMIFS(Calculations!$I445:$QJ445, Calculations!$I$8:$QJ$8, AA$3, Calculations!$I$10:$QJ$10, AA$4)</f>
        <v>0</v>
      </c>
      <c r="AB101" s="38">
        <f>SUMIFS(Calculations!$I445:$QJ445, Calculations!$I$8:$QJ$8, AB$3, Calculations!$I$10:$QJ$10, AB$4)</f>
        <v>0</v>
      </c>
      <c r="AC101" s="38">
        <f>SUMIFS(Calculations!$I445:$QJ445, Calculations!$I$8:$QJ$8, AC$3, Calculations!$I$10:$QJ$10, AC$4)</f>
        <v>0</v>
      </c>
      <c r="AD101" s="38">
        <f>SUMIFS(Calculations!$I445:$QJ445, Calculations!$I$8:$QJ$8, AD$3, Calculations!$I$10:$QJ$10, AD$4)</f>
        <v>0</v>
      </c>
      <c r="AE101" s="38">
        <f>SUMIFS(Calculations!$I445:$QJ445, Calculations!$I$8:$QJ$8, AE$3, Calculations!$I$10:$QJ$10, AE$4)</f>
        <v>0</v>
      </c>
      <c r="AF101" s="38">
        <f>SUMIFS(Calculations!$I445:$QJ445, Calculations!$I$8:$QJ$8, AF$3, Calculations!$I$10:$QJ$10, AF$4)</f>
        <v>0</v>
      </c>
      <c r="AG101" s="38">
        <f>SUMIFS(Calculations!$I445:$QJ445, Calculations!$I$8:$QJ$8, AG$3, Calculations!$I$10:$QJ$10, AG$4)</f>
        <v>0</v>
      </c>
      <c r="AH101" s="38">
        <f>SUMIFS(Calculations!$I445:$QJ445, Calculations!$I$8:$QJ$8, AH$3, Calculations!$I$10:$QJ$10, AH$4)</f>
        <v>0</v>
      </c>
      <c r="AI101" s="38">
        <f>SUMIFS(Calculations!$I445:$QJ445, Calculations!$I$8:$QJ$8, AI$3, Calculations!$I$10:$QJ$10, AI$4)</f>
        <v>0</v>
      </c>
      <c r="AJ101" s="38">
        <f>SUMIFS(Calculations!$I445:$QJ445, Calculations!$I$8:$QJ$8, AJ$3, Calculations!$I$10:$QJ$10, AJ$4)</f>
        <v>0</v>
      </c>
      <c r="AK101" s="38">
        <f>SUMIFS(Calculations!$I445:$QJ445, Calculations!$I$8:$QJ$8, AK$3, Calculations!$I$10:$QJ$10, AK$4)</f>
        <v>0</v>
      </c>
      <c r="AL101" s="38">
        <f>SUMIFS(Calculations!$I445:$QJ445, Calculations!$I$8:$QJ$8, AL$3, Calculations!$I$10:$QJ$10, AL$4)</f>
        <v>0</v>
      </c>
      <c r="AM101" s="38">
        <f>SUMIFS(Calculations!$I445:$QJ445, Calculations!$I$8:$QJ$8, AM$3, Calculations!$I$10:$QJ$10, AM$4)</f>
        <v>0</v>
      </c>
      <c r="AN101" s="38">
        <f>SUMIFS(Calculations!$I445:$QJ445, Calculations!$I$8:$QJ$8, AN$3, Calculations!$I$10:$QJ$10, AN$4)</f>
        <v>0</v>
      </c>
      <c r="AO101" s="38">
        <f>SUMIFS(Calculations!$I445:$QJ445, Calculations!$I$8:$QJ$8, AO$3, Calculations!$I$10:$QJ$10, AO$4)</f>
        <v>0</v>
      </c>
      <c r="AP101" s="38">
        <f>SUMIFS(Calculations!$I445:$QJ445, Calculations!$I$8:$QJ$8, AP$3, Calculations!$I$10:$QJ$10, AP$4)</f>
        <v>0</v>
      </c>
      <c r="AQ101" s="38">
        <f>SUMIFS(Calculations!$I445:$QJ445, Calculations!$I$8:$QJ$8, AQ$3, Calculations!$I$10:$QJ$10, AQ$4)</f>
        <v>0</v>
      </c>
      <c r="AR101" s="38">
        <f>SUMIFS(Calculations!$I445:$QJ445, Calculations!$I$8:$QJ$8, AR$3, Calculations!$I$10:$QJ$10, AR$4)</f>
        <v>0</v>
      </c>
      <c r="AS101" s="38">
        <f>SUMIFS(Calculations!$I445:$QJ445, Calculations!$I$8:$QJ$8, AS$3, Calculations!$I$10:$QJ$10, AS$4)</f>
        <v>0</v>
      </c>
      <c r="AT101" s="38">
        <f>SUMIFS(Calculations!$I445:$QJ445, Calculations!$I$8:$QJ$8, AT$3, Calculations!$I$10:$QJ$10, AT$4)</f>
        <v>0</v>
      </c>
      <c r="AU101" s="38">
        <f>SUMIFS(Calculations!$I445:$QJ445, Calculations!$I$8:$QJ$8, AU$3, Calculations!$I$10:$QJ$10, AU$4)</f>
        <v>0</v>
      </c>
      <c r="AV101" s="38">
        <f>SUMIFS(Calculations!$I445:$QJ445, Calculations!$I$8:$QJ$8, AV$3, Calculations!$I$10:$QJ$10, AV$4)</f>
        <v>0</v>
      </c>
      <c r="AW101" s="38">
        <f>SUMIFS(Calculations!$I445:$QJ445, Calculations!$I$8:$QJ$8, AW$3, Calculations!$I$10:$QJ$10, AW$4)</f>
        <v>0</v>
      </c>
      <c r="AX101" s="38">
        <f>SUMIFS(Calculations!$I445:$QJ445, Calculations!$I$8:$QJ$8, AX$3, Calculations!$I$10:$QJ$10, AX$4)</f>
        <v>0</v>
      </c>
      <c r="AY101" s="38">
        <f>SUMIFS(Calculations!$I445:$QJ445, Calculations!$I$8:$QJ$8, AY$3, Calculations!$I$10:$QJ$10, AY$4)</f>
        <v>0</v>
      </c>
      <c r="AZ101" s="38">
        <f>SUMIFS(Calculations!$I445:$QJ445, Calculations!$I$8:$QJ$8, AZ$3, Calculations!$I$10:$QJ$10, AZ$4)</f>
        <v>0</v>
      </c>
      <c r="BA101" s="38">
        <f>SUMIFS(Calculations!$I445:$QJ445, Calculations!$I$8:$QJ$8, BA$3, Calculations!$I$10:$QJ$10, BA$4)</f>
        <v>0</v>
      </c>
      <c r="BB101" s="38">
        <f>SUMIFS(Calculations!$I445:$QJ445, Calculations!$I$8:$QJ$8, BB$3, Calculations!$I$10:$QJ$10, BB$4)</f>
        <v>0</v>
      </c>
      <c r="BC101" s="38">
        <f>SUMIFS(Calculations!$I445:$QJ445, Calculations!$I$8:$QJ$8, BC$3, Calculations!$I$10:$QJ$10, BC$4)</f>
        <v>0</v>
      </c>
      <c r="BD101" s="38">
        <f>SUMIFS(Calculations!$I445:$QJ445, Calculations!$I$8:$QJ$8, BD$3, Calculations!$I$10:$QJ$10, BD$4)</f>
        <v>0</v>
      </c>
      <c r="BE101" s="38">
        <f>SUMIFS(Calculations!$I445:$QJ445, Calculations!$I$8:$QJ$8, BE$3, Calculations!$I$10:$QJ$10, BE$4)</f>
        <v>0</v>
      </c>
      <c r="BF101" s="38">
        <f>SUMIFS(Calculations!$I445:$QJ445, Calculations!$I$8:$QJ$8, BF$3, Calculations!$I$10:$QJ$10, BF$4)</f>
        <v>0</v>
      </c>
      <c r="BG101" s="38">
        <f>SUMIFS(Calculations!$I445:$QJ445, Calculations!$I$8:$QJ$8, BG$3, Calculations!$I$10:$QJ$10, BG$4)</f>
        <v>0</v>
      </c>
      <c r="BH101" s="38">
        <f>SUMIFS(Calculations!$I445:$QJ445, Calculations!$I$8:$QJ$8, BH$3, Calculations!$I$10:$QJ$10, BH$4)</f>
        <v>0</v>
      </c>
      <c r="BI101" s="38">
        <f>SUMIFS(Calculations!$I445:$QJ445, Calculations!$I$8:$QJ$8, BI$3, Calculations!$I$10:$QJ$10, BI$4)</f>
        <v>0</v>
      </c>
      <c r="BJ101" s="38">
        <f>SUMIFS(Calculations!$I445:$QJ445, Calculations!$I$8:$QJ$8, BJ$3, Calculations!$I$10:$QJ$10, BJ$4)</f>
        <v>0</v>
      </c>
      <c r="BK101" s="38">
        <f>SUMIFS(Calculations!$I445:$QJ445, Calculations!$I$8:$QJ$8, BK$3, Calculations!$I$10:$QJ$10, BK$4)</f>
        <v>0</v>
      </c>
      <c r="BL101" s="38">
        <f>SUMIFS(Calculations!$I445:$QJ445, Calculations!$I$8:$QJ$8, BL$3, Calculations!$I$10:$QJ$10, BL$4)</f>
        <v>0</v>
      </c>
      <c r="BM101" s="38">
        <f>SUMIFS(Calculations!$I445:$QJ445, Calculations!$I$8:$QJ$8, BM$3, Calculations!$I$10:$QJ$10, BM$4)</f>
        <v>0</v>
      </c>
      <c r="BN101" s="38">
        <f>SUMIFS(Calculations!$I445:$QJ445, Calculations!$I$8:$QJ$8, BN$3, Calculations!$I$10:$QJ$10, BN$4)</f>
        <v>0</v>
      </c>
      <c r="BO101" s="38">
        <f>SUMIFS(Calculations!$I445:$QJ445, Calculations!$I$8:$QJ$8, BO$3, Calculations!$I$10:$QJ$10, BO$4)</f>
        <v>0</v>
      </c>
      <c r="BP101" s="38">
        <f>SUMIFS(Calculations!$I445:$QJ445, Calculations!$I$8:$QJ$8, BP$3, Calculations!$I$10:$QJ$10, BP$4)</f>
        <v>0</v>
      </c>
      <c r="BQ101" s="38">
        <f>SUMIFS(Calculations!$I445:$QJ445, Calculations!$I$8:$QJ$8, BQ$3, Calculations!$I$10:$QJ$10, BQ$4)</f>
        <v>0</v>
      </c>
      <c r="BR101" s="38">
        <f>SUMIFS(Calculations!$I445:$QJ445, Calculations!$I$8:$QJ$8, BR$3, Calculations!$I$10:$QJ$10, BR$4)</f>
        <v>0</v>
      </c>
      <c r="BS101" s="38">
        <f>SUMIFS(Calculations!$I445:$QJ445, Calculations!$I$8:$QJ$8, BS$3, Calculations!$I$10:$QJ$10, BS$4)</f>
        <v>0</v>
      </c>
      <c r="BT101" s="38">
        <f>SUMIFS(Calculations!$I445:$QJ445, Calculations!$I$8:$QJ$8, BT$3, Calculations!$I$10:$QJ$10, BT$4)</f>
        <v>0</v>
      </c>
      <c r="BU101" s="38">
        <f>SUMIFS(Calculations!$I445:$QJ445, Calculations!$I$8:$QJ$8, BU$3, Calculations!$I$10:$QJ$10, BU$4)</f>
        <v>0</v>
      </c>
      <c r="BV101" s="38">
        <f>SUMIFS(Calculations!$I445:$QJ445, Calculations!$I$8:$QJ$8, BV$3, Calculations!$I$10:$QJ$10, BV$4)</f>
        <v>0</v>
      </c>
      <c r="BW101" s="38">
        <f>SUMIFS(Calculations!$I445:$QJ445, Calculations!$I$8:$QJ$8, BW$3, Calculations!$I$10:$QJ$10, BW$4)</f>
        <v>0</v>
      </c>
      <c r="BX101" s="38">
        <f>SUMIFS(Calculations!$I445:$QJ445, Calculations!$I$8:$QJ$8, BX$3, Calculations!$I$10:$QJ$10, BX$4)</f>
        <v>0</v>
      </c>
      <c r="BY101" s="38">
        <f>SUMIFS(Calculations!$I445:$QJ445, Calculations!$I$8:$QJ$8, BY$3, Calculations!$I$10:$QJ$10, BY$4)</f>
        <v>0</v>
      </c>
      <c r="BZ101" s="38">
        <f>SUMIFS(Calculations!$I445:$QJ445, Calculations!$I$8:$QJ$8, BZ$3, Calculations!$I$10:$QJ$10, BZ$4)</f>
        <v>0</v>
      </c>
      <c r="CA101" s="38">
        <f>SUMIFS(Calculations!$I445:$QJ445, Calculations!$I$8:$QJ$8, CA$3, Calculations!$I$10:$QJ$10, CA$4)</f>
        <v>0</v>
      </c>
      <c r="CB101" s="38">
        <f>SUMIFS(Calculations!$I445:$QJ445, Calculations!$I$8:$QJ$8, CB$3, Calculations!$I$10:$QJ$10, CB$4)</f>
        <v>0</v>
      </c>
      <c r="CC101" s="38">
        <f>SUMIFS(Calculations!$I445:$QJ445, Calculations!$I$8:$QJ$8, CC$3, Calculations!$I$10:$QJ$10, CC$4)</f>
        <v>0</v>
      </c>
      <c r="CD101" s="38">
        <f>SUMIFS(Calculations!$I445:$QJ445, Calculations!$I$8:$QJ$8, CD$3, Calculations!$I$10:$QJ$10, CD$4)</f>
        <v>0</v>
      </c>
      <c r="CE101" s="38">
        <f>SUMIFS(Calculations!$I445:$QJ445, Calculations!$I$8:$QJ$8, CE$3, Calculations!$I$10:$QJ$10, CE$4)</f>
        <v>0</v>
      </c>
      <c r="CF101" s="38">
        <f>SUMIFS(Calculations!$I445:$QJ445, Calculations!$I$8:$QJ$8, CF$3, Calculations!$I$10:$QJ$10, CF$4)</f>
        <v>0</v>
      </c>
      <c r="CG101" s="38">
        <f>SUMIFS(Calculations!$I445:$QJ445, Calculations!$I$8:$QJ$8, CG$3, Calculations!$I$10:$QJ$10, CG$4)</f>
        <v>0</v>
      </c>
      <c r="CH101" s="38">
        <f>SUMIFS(Calculations!$I445:$QJ445, Calculations!$I$8:$QJ$8, CH$3, Calculations!$I$10:$QJ$10, CH$4)</f>
        <v>0</v>
      </c>
      <c r="CI101" s="38">
        <f>SUMIFS(Calculations!$I445:$QJ445, Calculations!$I$8:$QJ$8, CI$3, Calculations!$I$10:$QJ$10, CI$4)</f>
        <v>0</v>
      </c>
      <c r="CJ101" s="38">
        <f>SUMIFS(Calculations!$I445:$QJ445, Calculations!$I$8:$QJ$8, CJ$3, Calculations!$I$10:$QJ$10, CJ$4)</f>
        <v>0</v>
      </c>
      <c r="CK101" s="38">
        <f>SUMIFS(Calculations!$I445:$QJ445, Calculations!$I$8:$QJ$8, CK$3, Calculations!$I$10:$QJ$10, CK$4)</f>
        <v>0</v>
      </c>
      <c r="CL101" s="38">
        <f>SUMIFS(Calculations!$I445:$QJ445, Calculations!$I$8:$QJ$8, CL$3, Calculations!$I$10:$QJ$10, CL$4)</f>
        <v>0</v>
      </c>
      <c r="CM101" s="38">
        <f>SUMIFS(Calculations!$I445:$QJ445, Calculations!$I$8:$QJ$8, CM$3, Calculations!$I$10:$QJ$10, CM$4)</f>
        <v>0</v>
      </c>
      <c r="CN101" s="38">
        <f>SUMIFS(Calculations!$I445:$QJ445, Calculations!$I$8:$QJ$8, CN$3, Calculations!$I$10:$QJ$10, CN$4)</f>
        <v>0</v>
      </c>
      <c r="CO101" s="38">
        <f>SUMIFS(Calculations!$I445:$QJ445, Calculations!$I$8:$QJ$8, CO$3, Calculations!$I$10:$QJ$10, CO$4)</f>
        <v>0</v>
      </c>
      <c r="CP101" s="38">
        <f>SUMIFS(Calculations!$I445:$QJ445, Calculations!$I$8:$QJ$8, CP$3, Calculations!$I$10:$QJ$10, CP$4)</f>
        <v>0</v>
      </c>
      <c r="CQ101" s="38">
        <f>SUMIFS(Calculations!$I445:$QJ445, Calculations!$I$8:$QJ$8, CQ$3, Calculations!$I$10:$QJ$10, CQ$4)</f>
        <v>0</v>
      </c>
      <c r="CR101" s="38">
        <f>SUMIFS(Calculations!$I445:$QJ445, Calculations!$I$8:$QJ$8, CR$3, Calculations!$I$10:$QJ$10, CR$4)</f>
        <v>0</v>
      </c>
      <c r="CS101" s="38">
        <f>SUMIFS(Calculations!$I445:$QJ445, Calculations!$I$8:$QJ$8, CS$3, Calculations!$I$10:$QJ$10, CS$4)</f>
        <v>0</v>
      </c>
      <c r="CT101" s="38">
        <f>SUMIFS(Calculations!$I445:$QJ445, Calculations!$I$8:$QJ$8, CT$3, Calculations!$I$10:$QJ$10, CT$4)</f>
        <v>0</v>
      </c>
      <c r="CU101" s="38">
        <f>SUMIFS(Calculations!$I445:$QJ445, Calculations!$I$8:$QJ$8, CU$3, Calculations!$I$10:$QJ$10, CU$4)</f>
        <v>0</v>
      </c>
      <c r="CV101" s="38">
        <f>SUMIFS(Calculations!$I445:$QJ445, Calculations!$I$8:$QJ$8, CV$3, Calculations!$I$10:$QJ$10, CV$4)</f>
        <v>0</v>
      </c>
      <c r="CW101" s="38">
        <f>SUMIFS(Calculations!$I445:$QJ445, Calculations!$I$8:$QJ$8, CW$3, Calculations!$I$10:$QJ$10, CW$4)</f>
        <v>0</v>
      </c>
      <c r="CX101" s="38">
        <f>SUMIFS(Calculations!$I445:$QJ445, Calculations!$I$8:$QJ$8, CX$3, Calculations!$I$10:$QJ$10, CX$4)</f>
        <v>0</v>
      </c>
      <c r="CY101" s="38">
        <f>SUMIFS(Calculations!$I445:$QJ445, Calculations!$I$8:$QJ$8, CY$3, Calculations!$I$10:$QJ$10, CY$4)</f>
        <v>0</v>
      </c>
      <c r="CZ101" s="38">
        <f>SUMIFS(Calculations!$I445:$QJ445, Calculations!$I$8:$QJ$8, CZ$3, Calculations!$I$10:$QJ$10, CZ$4)</f>
        <v>0</v>
      </c>
      <c r="DA101" s="38">
        <f>SUMIFS(Calculations!$I445:$QJ445, Calculations!$I$8:$QJ$8, DA$3, Calculations!$I$10:$QJ$10, DA$4)</f>
        <v>0</v>
      </c>
      <c r="DB101" s="38">
        <f>SUMIFS(Calculations!$I445:$QJ445, Calculations!$I$8:$QJ$8, DB$3, Calculations!$I$10:$QJ$10, DB$4)</f>
        <v>0</v>
      </c>
      <c r="DC101" s="38">
        <f>SUMIFS(Calculations!$I445:$QJ445, Calculations!$I$8:$QJ$8, DC$3, Calculations!$I$10:$QJ$10, DC$4)</f>
        <v>0</v>
      </c>
      <c r="DD101" s="38">
        <f>SUMIFS(Calculations!$I445:$QJ445, Calculations!$I$8:$QJ$8, DD$3, Calculations!$I$10:$QJ$10, DD$4)</f>
        <v>0</v>
      </c>
      <c r="DE101" s="38">
        <f>SUMIFS(Calculations!$I445:$QJ445, Calculations!$I$8:$QJ$8, DE$3, Calculations!$I$10:$QJ$10, DE$4)</f>
        <v>0</v>
      </c>
      <c r="DF101" s="38">
        <f>SUMIFS(Calculations!$I445:$QJ445, Calculations!$I$8:$QJ$8, DF$3, Calculations!$I$10:$QJ$10, DF$4)</f>
        <v>0</v>
      </c>
      <c r="DG101" s="38">
        <f>SUMIFS(Calculations!$I445:$QJ445, Calculations!$I$8:$QJ$8, DG$3, Calculations!$I$10:$QJ$10, DG$4)</f>
        <v>0</v>
      </c>
      <c r="DH101" s="38">
        <f>SUMIFS(Calculations!$I445:$QJ445, Calculations!$I$8:$QJ$8, DH$3, Calculations!$I$10:$QJ$10, DH$4)</f>
        <v>0</v>
      </c>
      <c r="DI101" s="38">
        <f>SUMIFS(Calculations!$I445:$QJ445, Calculations!$I$8:$QJ$8, DI$3, Calculations!$I$10:$QJ$10, DI$4)</f>
        <v>0</v>
      </c>
      <c r="DJ101" s="38">
        <f>SUMIFS(Calculations!$I445:$QJ445, Calculations!$I$8:$QJ$8, DJ$3, Calculations!$I$10:$QJ$10, DJ$4)</f>
        <v>0</v>
      </c>
      <c r="DK101" s="38">
        <f>SUMIFS(Calculations!$I445:$QJ445, Calculations!$I$8:$QJ$8, DK$3, Calculations!$I$10:$QJ$10, DK$4)</f>
        <v>0</v>
      </c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</row>
    <row r="102" spans="1:157" ht="15" customHeight="1">
      <c r="C102" s="15" t="str">
        <f>Calculations!C446</f>
        <v>Cash Flows From Financing Activities</v>
      </c>
      <c r="E102" s="44" t="str">
        <f>Calculations!E446</f>
        <v>EUR</v>
      </c>
      <c r="G102" s="93">
        <f t="shared" si="150"/>
        <v>-5206161.5997206112</v>
      </c>
      <c r="H102" s="54">
        <f t="shared" ref="H102:AK102" si="151">SUM(H88:H101)</f>
        <v>5688750</v>
      </c>
      <c r="I102" s="54">
        <f t="shared" si="151"/>
        <v>365000</v>
      </c>
      <c r="J102" s="54">
        <f t="shared" si="151"/>
        <v>575000</v>
      </c>
      <c r="K102" s="54">
        <f t="shared" si="151"/>
        <v>975000</v>
      </c>
      <c r="L102" s="54">
        <f t="shared" si="151"/>
        <v>2721250</v>
      </c>
      <c r="M102" s="54">
        <f t="shared" si="151"/>
        <v>1825000</v>
      </c>
      <c r="N102" s="54">
        <f t="shared" si="151"/>
        <v>2500000</v>
      </c>
      <c r="O102" s="54">
        <f t="shared" si="151"/>
        <v>350568.33007807843</v>
      </c>
      <c r="P102" s="54">
        <f t="shared" si="151"/>
        <v>-169431.66992192154</v>
      </c>
      <c r="Q102" s="54">
        <f t="shared" si="151"/>
        <v>-338340.61303613265</v>
      </c>
      <c r="R102" s="54">
        <f t="shared" si="151"/>
        <v>-299653.32053613267</v>
      </c>
      <c r="S102" s="54">
        <f t="shared" si="151"/>
        <v>-299653.32053613261</v>
      </c>
      <c r="T102" s="54">
        <f t="shared" si="151"/>
        <v>-299653.32053613267</v>
      </c>
      <c r="U102" s="54">
        <f t="shared" si="151"/>
        <v>-299653.32053613267</v>
      </c>
      <c r="V102" s="54">
        <f t="shared" si="151"/>
        <v>-299653.32053613261</v>
      </c>
      <c r="W102" s="54">
        <f t="shared" si="151"/>
        <v>-299653.32053613267</v>
      </c>
      <c r="X102" s="54">
        <f t="shared" si="151"/>
        <v>-299653.32053613267</v>
      </c>
      <c r="Y102" s="54">
        <f t="shared" si="151"/>
        <v>-299653.32053613267</v>
      </c>
      <c r="Z102" s="54">
        <f t="shared" si="151"/>
        <v>-299653.32053613261</v>
      </c>
      <c r="AA102" s="54">
        <f t="shared" si="151"/>
        <v>-299653.32053613267</v>
      </c>
      <c r="AB102" s="54">
        <f t="shared" si="151"/>
        <v>-299653.32053613261</v>
      </c>
      <c r="AC102" s="54">
        <f t="shared" si="151"/>
        <v>-299653.32053613261</v>
      </c>
      <c r="AD102" s="54">
        <f t="shared" si="151"/>
        <v>-299653.32053613267</v>
      </c>
      <c r="AE102" s="54">
        <f t="shared" si="151"/>
        <v>-299653.32053613261</v>
      </c>
      <c r="AF102" s="54">
        <f t="shared" si="151"/>
        <v>-299653.32053613261</v>
      </c>
      <c r="AG102" s="54">
        <f t="shared" si="151"/>
        <v>-299653.32053613261</v>
      </c>
      <c r="AH102" s="54">
        <f t="shared" si="151"/>
        <v>-299653.32053613267</v>
      </c>
      <c r="AI102" s="54">
        <f t="shared" si="151"/>
        <v>-299653.32053613261</v>
      </c>
      <c r="AJ102" s="54">
        <f t="shared" si="151"/>
        <v>-299653.32053613261</v>
      </c>
      <c r="AK102" s="54">
        <f t="shared" si="151"/>
        <v>-299653.32053613261</v>
      </c>
      <c r="AL102" s="54">
        <f t="shared" ref="AL102:BQ102" si="152">SUM(AL88:AL101)</f>
        <v>-299653.32053613261</v>
      </c>
      <c r="AM102" s="54">
        <f t="shared" si="152"/>
        <v>-299653.32053613261</v>
      </c>
      <c r="AN102" s="54">
        <f t="shared" si="152"/>
        <v>-299653.32053613261</v>
      </c>
      <c r="AO102" s="54">
        <f t="shared" si="152"/>
        <v>-299653.32053613261</v>
      </c>
      <c r="AP102" s="54">
        <f t="shared" si="152"/>
        <v>-299653.32053613261</v>
      </c>
      <c r="AQ102" s="54">
        <f t="shared" si="152"/>
        <v>-299653.32053613261</v>
      </c>
      <c r="AR102" s="54">
        <f t="shared" si="152"/>
        <v>-299653.32053613261</v>
      </c>
      <c r="AS102" s="54">
        <f t="shared" si="152"/>
        <v>-299653.32053613261</v>
      </c>
      <c r="AT102" s="54">
        <f t="shared" si="152"/>
        <v>-299653.32053613261</v>
      </c>
      <c r="AU102" s="54">
        <f t="shared" si="152"/>
        <v>-299653.32053613261</v>
      </c>
      <c r="AV102" s="54">
        <f t="shared" si="152"/>
        <v>-299653.32053613267</v>
      </c>
      <c r="AW102" s="54">
        <f t="shared" si="152"/>
        <v>-299653.32053613267</v>
      </c>
      <c r="AX102" s="54">
        <f t="shared" si="152"/>
        <v>-299653.32053613261</v>
      </c>
      <c r="AY102" s="54">
        <f t="shared" si="152"/>
        <v>-299653.32053613261</v>
      </c>
      <c r="AZ102" s="54">
        <f t="shared" si="152"/>
        <v>-299653.32053613267</v>
      </c>
      <c r="BA102" s="54">
        <f t="shared" si="152"/>
        <v>-299653.32053613261</v>
      </c>
      <c r="BB102" s="54">
        <f t="shared" si="152"/>
        <v>-299653.32053613261</v>
      </c>
      <c r="BC102" s="54">
        <f t="shared" si="152"/>
        <v>-299653.32053613261</v>
      </c>
      <c r="BD102" s="54">
        <f t="shared" si="152"/>
        <v>-299653.32053613261</v>
      </c>
      <c r="BE102" s="54">
        <f t="shared" si="152"/>
        <v>-299653.32053613261</v>
      </c>
      <c r="BF102" s="54">
        <f t="shared" si="152"/>
        <v>-299653.32053613267</v>
      </c>
      <c r="BG102" s="54">
        <f t="shared" si="152"/>
        <v>-299653.32053613261</v>
      </c>
      <c r="BH102" s="54">
        <f t="shared" si="152"/>
        <v>-299653.32053613261</v>
      </c>
      <c r="BI102" s="54">
        <f t="shared" si="152"/>
        <v>-299653.32053613261</v>
      </c>
      <c r="BJ102" s="54">
        <f t="shared" si="152"/>
        <v>-299653.32053613261</v>
      </c>
      <c r="BK102" s="54">
        <f t="shared" si="152"/>
        <v>-299653.32053613261</v>
      </c>
      <c r="BL102" s="54">
        <f t="shared" si="152"/>
        <v>-299653.32053613261</v>
      </c>
      <c r="BM102" s="54">
        <f t="shared" si="152"/>
        <v>-299653.32053613261</v>
      </c>
      <c r="BN102" s="54">
        <f t="shared" si="152"/>
        <v>-299653.32053613261</v>
      </c>
      <c r="BO102" s="54">
        <f t="shared" si="152"/>
        <v>-299653.32053613261</v>
      </c>
      <c r="BP102" s="54">
        <f t="shared" si="152"/>
        <v>-299653.32053613267</v>
      </c>
      <c r="BQ102" s="54">
        <f t="shared" si="152"/>
        <v>-299653.32053613261</v>
      </c>
      <c r="BR102" s="54">
        <f t="shared" ref="BR102:CW102" si="153">SUM(BR88:BR101)</f>
        <v>-299653.32053613261</v>
      </c>
      <c r="BS102" s="54">
        <f t="shared" si="153"/>
        <v>-299653.32053613261</v>
      </c>
      <c r="BT102" s="54">
        <f t="shared" si="153"/>
        <v>-299653.32053613261</v>
      </c>
      <c r="BU102" s="54">
        <f t="shared" si="153"/>
        <v>-299653.32053613261</v>
      </c>
      <c r="BV102" s="54">
        <f t="shared" si="153"/>
        <v>-299653.32053613267</v>
      </c>
      <c r="BW102" s="54">
        <f t="shared" si="153"/>
        <v>-299653.32053613261</v>
      </c>
      <c r="BX102" s="54">
        <f t="shared" si="153"/>
        <v>-299653.32053613261</v>
      </c>
      <c r="BY102" s="54">
        <f t="shared" si="153"/>
        <v>-299653.32053613267</v>
      </c>
      <c r="BZ102" s="54">
        <f t="shared" si="153"/>
        <v>-299653.32053613261</v>
      </c>
      <c r="CA102" s="54">
        <f t="shared" si="153"/>
        <v>-299653.32053613267</v>
      </c>
      <c r="CB102" s="54">
        <f t="shared" si="153"/>
        <v>-299653.32053613261</v>
      </c>
      <c r="CC102" s="54">
        <f t="shared" si="153"/>
        <v>-299653.32053613261</v>
      </c>
      <c r="CD102" s="54">
        <f t="shared" si="153"/>
        <v>-299653.32053613267</v>
      </c>
      <c r="CE102" s="54">
        <f t="shared" si="153"/>
        <v>-299653.32053613261</v>
      </c>
      <c r="CF102" s="54">
        <f t="shared" si="153"/>
        <v>-299653.32053613267</v>
      </c>
      <c r="CG102" s="54">
        <f t="shared" si="153"/>
        <v>-259780.19618533435</v>
      </c>
      <c r="CH102" s="54">
        <f t="shared" si="153"/>
        <v>35160.354190800543</v>
      </c>
      <c r="CI102" s="54">
        <f t="shared" si="153"/>
        <v>-130221.65061421107</v>
      </c>
      <c r="CJ102" s="54">
        <f t="shared" si="153"/>
        <v>-130221.6506142111</v>
      </c>
      <c r="CK102" s="54">
        <f t="shared" si="153"/>
        <v>-130221.65061421109</v>
      </c>
      <c r="CL102" s="54">
        <f t="shared" si="153"/>
        <v>-130221.65061421109</v>
      </c>
      <c r="CM102" s="54">
        <f t="shared" si="153"/>
        <v>-130221.65061421109</v>
      </c>
      <c r="CN102" s="54">
        <f t="shared" si="153"/>
        <v>-130221.65061421107</v>
      </c>
      <c r="CO102" s="54">
        <f t="shared" si="153"/>
        <v>-130221.65061421107</v>
      </c>
      <c r="CP102" s="54">
        <f t="shared" si="153"/>
        <v>-130221.65061421109</v>
      </c>
      <c r="CQ102" s="54">
        <f t="shared" si="153"/>
        <v>-130221.65061421109</v>
      </c>
      <c r="CR102" s="54">
        <f t="shared" si="153"/>
        <v>-130221.65061421109</v>
      </c>
      <c r="CS102" s="54">
        <f t="shared" si="153"/>
        <v>-130221.6506142111</v>
      </c>
      <c r="CT102" s="54">
        <f t="shared" si="153"/>
        <v>-130221.65061421107</v>
      </c>
      <c r="CU102" s="54">
        <f t="shared" si="153"/>
        <v>-130221.6506142111</v>
      </c>
      <c r="CV102" s="54">
        <f t="shared" si="153"/>
        <v>-130221.65061421109</v>
      </c>
      <c r="CW102" s="54">
        <f t="shared" si="153"/>
        <v>-130221.65061421107</v>
      </c>
      <c r="CX102" s="54">
        <f t="shared" ref="CX102:DI102" si="154">SUM(CX88:CX101)</f>
        <v>-130221.6506142111</v>
      </c>
      <c r="CY102" s="54">
        <f t="shared" si="154"/>
        <v>-130221.65061421107</v>
      </c>
      <c r="CZ102" s="54">
        <f t="shared" si="154"/>
        <v>-130221.65061421109</v>
      </c>
      <c r="DA102" s="54">
        <f t="shared" si="154"/>
        <v>-130221.65061421107</v>
      </c>
      <c r="DB102" s="54">
        <f t="shared" si="154"/>
        <v>-130221.65061421107</v>
      </c>
      <c r="DC102" s="54">
        <f t="shared" si="154"/>
        <v>3206867.6833590223</v>
      </c>
      <c r="DD102" s="54">
        <f t="shared" si="154"/>
        <v>0</v>
      </c>
      <c r="DE102" s="54">
        <f t="shared" si="154"/>
        <v>0</v>
      </c>
      <c r="DF102" s="54">
        <f t="shared" si="154"/>
        <v>0</v>
      </c>
      <c r="DG102" s="54">
        <f t="shared" si="154"/>
        <v>0</v>
      </c>
      <c r="DH102" s="54">
        <f t="shared" si="154"/>
        <v>0</v>
      </c>
      <c r="DI102" s="54">
        <f t="shared" si="154"/>
        <v>0</v>
      </c>
      <c r="DJ102" s="54">
        <f t="shared" ref="DJ102:DK102" si="155">SUM(DJ88:DJ101)</f>
        <v>0</v>
      </c>
      <c r="DK102" s="54">
        <f t="shared" si="155"/>
        <v>0</v>
      </c>
      <c r="DL102" s="54"/>
      <c r="DM102" s="54"/>
      <c r="DN102" s="54"/>
      <c r="DO102" s="54"/>
      <c r="DP102" s="54"/>
      <c r="DQ102" s="54"/>
      <c r="DR102" s="54"/>
      <c r="DS102" s="54"/>
      <c r="DT102" s="54"/>
      <c r="DU102" s="54"/>
      <c r="DV102" s="54"/>
      <c r="DW102" s="54"/>
      <c r="DX102" s="54"/>
      <c r="DY102" s="54"/>
      <c r="DZ102" s="54"/>
      <c r="EA102" s="54"/>
      <c r="EB102" s="54"/>
      <c r="EC102" s="54"/>
      <c r="ED102" s="54"/>
      <c r="EE102" s="54"/>
      <c r="EF102" s="54"/>
      <c r="EG102" s="54"/>
      <c r="EH102" s="54"/>
      <c r="EI102" s="54"/>
      <c r="EJ102" s="54"/>
      <c r="EK102" s="54"/>
      <c r="EL102" s="54"/>
      <c r="EM102" s="54"/>
      <c r="EN102" s="54"/>
      <c r="EO102" s="54"/>
      <c r="EP102" s="54"/>
      <c r="EQ102" s="54"/>
      <c r="ER102" s="54"/>
      <c r="ES102" s="54"/>
      <c r="ET102" s="54"/>
      <c r="EU102" s="54"/>
      <c r="EV102" s="54"/>
      <c r="EW102" s="54"/>
      <c r="EX102" s="54"/>
      <c r="EY102" s="54"/>
      <c r="EZ102" s="54"/>
      <c r="FA102" s="54"/>
    </row>
    <row r="103" spans="1:157" ht="15" customHeight="1">
      <c r="C103" s="75"/>
      <c r="G103" s="4"/>
    </row>
    <row r="104" spans="1:157" ht="15" customHeight="1">
      <c r="B104" s="116" t="s">
        <v>112</v>
      </c>
      <c r="C104" s="120"/>
      <c r="D104" s="12"/>
      <c r="E104" s="113" t="str">
        <f>Calculations!E448</f>
        <v>EUR</v>
      </c>
      <c r="F104" s="12"/>
      <c r="G104" s="99">
        <f ca="1">SUM(H104:FA104)</f>
        <v>7064045.034319195</v>
      </c>
      <c r="H104" s="121">
        <f t="shared" ref="H104:AK104" ca="1" si="156">H81+H85+H102</f>
        <v>4262712.3246154236</v>
      </c>
      <c r="I104" s="121">
        <f t="shared" ca="1" si="156"/>
        <v>-4168554.3380310247</v>
      </c>
      <c r="J104" s="121">
        <f t="shared" ca="1" si="156"/>
        <v>42599.039297672571</v>
      </c>
      <c r="K104" s="121">
        <f t="shared" ca="1" si="156"/>
        <v>-58766.920954880072</v>
      </c>
      <c r="L104" s="121">
        <f t="shared" ca="1" si="156"/>
        <v>30436.759350897279</v>
      </c>
      <c r="M104" s="121">
        <f t="shared" ca="1" si="156"/>
        <v>-56320.049349546665</v>
      </c>
      <c r="N104" s="121">
        <f t="shared" ca="1" si="156"/>
        <v>-27965.261345840525</v>
      </c>
      <c r="O104" s="121">
        <f t="shared" ca="1" si="156"/>
        <v>448205.6387491526</v>
      </c>
      <c r="P104" s="121">
        <f t="shared" ca="1" si="156"/>
        <v>-190646.65096269577</v>
      </c>
      <c r="Q104" s="121">
        <f t="shared" ca="1" si="156"/>
        <v>-41262.222278316156</v>
      </c>
      <c r="R104" s="121">
        <f t="shared" ca="1" si="156"/>
        <v>189771.28033345949</v>
      </c>
      <c r="S104" s="121">
        <f t="shared" ca="1" si="156"/>
        <v>148357.84323014558</v>
      </c>
      <c r="T104" s="121">
        <f t="shared" ca="1" si="156"/>
        <v>-123244.39061580488</v>
      </c>
      <c r="U104" s="121">
        <f t="shared" ca="1" si="156"/>
        <v>3077.3034548716387</v>
      </c>
      <c r="V104" s="121">
        <f t="shared" ca="1" si="156"/>
        <v>187531.6790552318</v>
      </c>
      <c r="W104" s="121">
        <f t="shared" ca="1" si="156"/>
        <v>142028.84599168715</v>
      </c>
      <c r="X104" s="121">
        <f t="shared" ca="1" si="156"/>
        <v>-125940.39927404845</v>
      </c>
      <c r="Y104" s="121">
        <f t="shared" ca="1" si="156"/>
        <v>1475.6537278411561</v>
      </c>
      <c r="Z104" s="121">
        <f t="shared" ca="1" si="156"/>
        <v>188523.36645199667</v>
      </c>
      <c r="AA104" s="121">
        <f t="shared" ca="1" si="156"/>
        <v>140618.9343920406</v>
      </c>
      <c r="AB104" s="121">
        <f t="shared" ca="1" si="156"/>
        <v>-129095.92204329633</v>
      </c>
      <c r="AC104" s="121">
        <f t="shared" ca="1" si="156"/>
        <v>-209.65636313823052</v>
      </c>
      <c r="AD104" s="121">
        <f t="shared" ca="1" si="156"/>
        <v>188433.02840563474</v>
      </c>
      <c r="AE104" s="121">
        <f t="shared" ca="1" si="156"/>
        <v>138836.16322347551</v>
      </c>
      <c r="AF104" s="121">
        <f t="shared" ca="1" si="156"/>
        <v>-133048.14269716357</v>
      </c>
      <c r="AG104" s="121">
        <f t="shared" ca="1" si="156"/>
        <v>-2283.3692291903426</v>
      </c>
      <c r="AH104" s="121">
        <f t="shared" ca="1" si="156"/>
        <v>188826.76900716877</v>
      </c>
      <c r="AI104" s="121">
        <f t="shared" ca="1" si="156"/>
        <v>134538.06673494092</v>
      </c>
      <c r="AJ104" s="121">
        <f t="shared" ca="1" si="156"/>
        <v>-136169.55020419109</v>
      </c>
      <c r="AK104" s="121">
        <f t="shared" ca="1" si="156"/>
        <v>-3855.5692435506498</v>
      </c>
      <c r="AL104" s="121">
        <f t="shared" ref="AL104:BQ104" ca="1" si="157">AL81+AL85+AL102</f>
        <v>189058.49963447166</v>
      </c>
      <c r="AM104" s="121">
        <f t="shared" ca="1" si="157"/>
        <v>129844.63850830699</v>
      </c>
      <c r="AN104" s="121">
        <f t="shared" ca="1" si="157"/>
        <v>-139490.67981051927</v>
      </c>
      <c r="AO104" s="121">
        <f t="shared" ca="1" si="157"/>
        <v>-5344.2959669266711</v>
      </c>
      <c r="AP104" s="121">
        <f t="shared" ca="1" si="157"/>
        <v>184453.96366393915</v>
      </c>
      <c r="AQ104" s="121">
        <f t="shared" ca="1" si="157"/>
        <v>125029.36206768261</v>
      </c>
      <c r="AR104" s="121">
        <f t="shared" ca="1" si="157"/>
        <v>-142793.81741088204</v>
      </c>
      <c r="AS104" s="121">
        <f t="shared" ca="1" si="157"/>
        <v>-6798.1567357821041</v>
      </c>
      <c r="AT104" s="121">
        <f t="shared" ca="1" si="157"/>
        <v>179690.1189305741</v>
      </c>
      <c r="AU104" s="121">
        <f t="shared" ca="1" si="157"/>
        <v>120258.4079699532</v>
      </c>
      <c r="AV104" s="121">
        <f t="shared" ca="1" si="157"/>
        <v>-146297.80794933546</v>
      </c>
      <c r="AW104" s="121">
        <f t="shared" ca="1" si="157"/>
        <v>-8270.7688145020511</v>
      </c>
      <c r="AX104" s="121">
        <f t="shared" ca="1" si="157"/>
        <v>174975.67988653068</v>
      </c>
      <c r="AY104" s="121">
        <f t="shared" ca="1" si="157"/>
        <v>115531.02348423417</v>
      </c>
      <c r="AZ104" s="121">
        <f t="shared" ca="1" si="157"/>
        <v>-149348.53875897027</v>
      </c>
      <c r="BA104" s="121">
        <f t="shared" ca="1" si="157"/>
        <v>-9615.5394808134297</v>
      </c>
      <c r="BB104" s="121">
        <f t="shared" ca="1" si="157"/>
        <v>170318.12112511083</v>
      </c>
      <c r="BC104" s="121">
        <f t="shared" ca="1" si="157"/>
        <v>110435.01047486922</v>
      </c>
      <c r="BD104" s="121">
        <f t="shared" ca="1" si="157"/>
        <v>-152601.34656874178</v>
      </c>
      <c r="BE104" s="121">
        <f t="shared" ca="1" si="157"/>
        <v>-10979.916831517767</v>
      </c>
      <c r="BF104" s="121">
        <f t="shared" ca="1" si="157"/>
        <v>165715.44299056951</v>
      </c>
      <c r="BG104" s="121">
        <f t="shared" ca="1" si="157"/>
        <v>105031.77178427239</v>
      </c>
      <c r="BH104" s="121">
        <f t="shared" ca="1" si="157"/>
        <v>-155838.61096533126</v>
      </c>
      <c r="BI104" s="121">
        <f t="shared" ca="1" si="157"/>
        <v>-13376.721152974991</v>
      </c>
      <c r="BJ104" s="121">
        <f t="shared" ca="1" si="157"/>
        <v>161159.90085444774</v>
      </c>
      <c r="BK104" s="121">
        <f t="shared" ca="1" si="157"/>
        <v>99669.834583040036</v>
      </c>
      <c r="BL104" s="121">
        <f t="shared" ca="1" si="157"/>
        <v>-159279.12873373023</v>
      </c>
      <c r="BM104" s="121">
        <f t="shared" ca="1" si="157"/>
        <v>-16971.165789358609</v>
      </c>
      <c r="BN104" s="121">
        <f t="shared" ca="1" si="157"/>
        <v>156650.73468394455</v>
      </c>
      <c r="BO104" s="121">
        <f t="shared" ca="1" si="157"/>
        <v>94348.358881547931</v>
      </c>
      <c r="BP104" s="121">
        <f t="shared" ca="1" si="157"/>
        <v>-162269.01986924332</v>
      </c>
      <c r="BQ104" s="121">
        <f t="shared" ca="1" si="157"/>
        <v>-20432.379438219534</v>
      </c>
      <c r="BR104" s="121">
        <f t="shared" ref="BR104:CW104" ca="1" si="158">BR81+BR85+BR102</f>
        <v>151828.274263283</v>
      </c>
      <c r="BS104" s="121">
        <f t="shared" ca="1" si="158"/>
        <v>89066.501162473636</v>
      </c>
      <c r="BT104" s="121">
        <f t="shared" ca="1" si="158"/>
        <v>-165463.43494398898</v>
      </c>
      <c r="BU104" s="121">
        <f t="shared" ca="1" si="158"/>
        <v>-23918.546081032429</v>
      </c>
      <c r="BV104" s="121">
        <f t="shared" ca="1" si="158"/>
        <v>146552.23266304802</v>
      </c>
      <c r="BW104" s="121">
        <f t="shared" ca="1" si="158"/>
        <v>83823.414107004355</v>
      </c>
      <c r="BX104" s="121">
        <f t="shared" ca="1" si="158"/>
        <v>-168644.84824968036</v>
      </c>
      <c r="BY104" s="121">
        <f t="shared" ca="1" si="158"/>
        <v>-27377.837196649343</v>
      </c>
      <c r="BZ104" s="121">
        <f t="shared" ca="1" si="158"/>
        <v>141325.52689137374</v>
      </c>
      <c r="CA104" s="121">
        <f t="shared" ca="1" si="158"/>
        <v>78355.71000009292</v>
      </c>
      <c r="CB104" s="121">
        <f t="shared" ca="1" si="158"/>
        <v>-172032.01510764711</v>
      </c>
      <c r="CC104" s="121">
        <f t="shared" ca="1" si="158"/>
        <v>-30866.799667258514</v>
      </c>
      <c r="CD104" s="121">
        <f t="shared" ca="1" si="158"/>
        <v>136153.43992118398</v>
      </c>
      <c r="CE104" s="121">
        <f t="shared" ca="1" si="158"/>
        <v>72355.446314684581</v>
      </c>
      <c r="CF104" s="121">
        <f t="shared" ca="1" si="158"/>
        <v>-174971.28397609547</v>
      </c>
      <c r="CG104" s="121">
        <f t="shared" ca="1" si="158"/>
        <v>5655.8511859604623</v>
      </c>
      <c r="CH104" s="121">
        <f t="shared" ca="1" si="158"/>
        <v>457996.88373619481</v>
      </c>
      <c r="CI104" s="121">
        <f t="shared" ca="1" si="158"/>
        <v>235823.07603186005</v>
      </c>
      <c r="CJ104" s="121">
        <f t="shared" ca="1" si="158"/>
        <v>-2401939.1270642476</v>
      </c>
      <c r="CK104" s="121">
        <f t="shared" ca="1" si="158"/>
        <v>131823.82422219618</v>
      </c>
      <c r="CL104" s="121">
        <f t="shared" ca="1" si="158"/>
        <v>294524.221578483</v>
      </c>
      <c r="CM104" s="121">
        <f t="shared" ca="1" si="158"/>
        <v>211943.15228803322</v>
      </c>
      <c r="CN104" s="121">
        <f t="shared" ca="1" si="158"/>
        <v>-24696.375796807508</v>
      </c>
      <c r="CO104" s="121">
        <f t="shared" ca="1" si="158"/>
        <v>91146.971757380088</v>
      </c>
      <c r="CP104" s="121">
        <f t="shared" ca="1" si="158"/>
        <v>224294.28839790466</v>
      </c>
      <c r="CQ104" s="121">
        <f t="shared" ca="1" si="158"/>
        <v>170766.3433205639</v>
      </c>
      <c r="CR104" s="121">
        <f t="shared" ca="1" si="158"/>
        <v>-30881.183882110417</v>
      </c>
      <c r="CS104" s="121">
        <f t="shared" ca="1" si="158"/>
        <v>84393.419587986282</v>
      </c>
      <c r="CT104" s="121">
        <f t="shared" ca="1" si="158"/>
        <v>215640.60710682822</v>
      </c>
      <c r="CU104" s="121">
        <f t="shared" ca="1" si="158"/>
        <v>162539.43837567873</v>
      </c>
      <c r="CV104" s="121">
        <f t="shared" ca="1" si="158"/>
        <v>-37011.353077584456</v>
      </c>
      <c r="CW104" s="121">
        <f t="shared" ca="1" si="158"/>
        <v>77330.12208420111</v>
      </c>
      <c r="CX104" s="121">
        <f t="shared" ref="CX104:DI104" ca="1" si="159">CX81+CX85+CX102</f>
        <v>206607.58050539339</v>
      </c>
      <c r="CY104" s="121">
        <f t="shared" ca="1" si="159"/>
        <v>153915.48923911541</v>
      </c>
      <c r="CZ104" s="121">
        <f t="shared" ca="1" si="159"/>
        <v>-43789.14394986516</v>
      </c>
      <c r="DA104" s="121">
        <f t="shared" ca="1" si="159"/>
        <v>69799.448430886754</v>
      </c>
      <c r="DB104" s="121">
        <f t="shared" ca="1" si="159"/>
        <v>197142.14737783922</v>
      </c>
      <c r="DC104" s="121">
        <f t="shared" ca="1" si="159"/>
        <v>3481929.2389723891</v>
      </c>
      <c r="DD104" s="121">
        <f t="shared" ca="1" si="159"/>
        <v>96156.23293106124</v>
      </c>
      <c r="DE104" s="121">
        <f t="shared" ca="1" si="159"/>
        <v>210166.02908264979</v>
      </c>
      <c r="DF104" s="121">
        <f t="shared" ca="1" si="159"/>
        <v>336784.92761705205</v>
      </c>
      <c r="DG104" s="121">
        <f t="shared" ca="1" si="159"/>
        <v>286101.66954751918</v>
      </c>
      <c r="DH104" s="121">
        <f t="shared" ca="1" si="159"/>
        <v>93054.664121815222</v>
      </c>
      <c r="DI104" s="121">
        <f t="shared" ca="1" si="159"/>
        <v>206631.26675141911</v>
      </c>
      <c r="DJ104" s="121">
        <f t="shared" ref="DJ104:DK104" ca="1" si="160">DJ81+DJ85+DJ102</f>
        <v>331500.43672280118</v>
      </c>
      <c r="DK104" s="121">
        <f t="shared" ca="1" si="160"/>
        <v>-788564.12165979133</v>
      </c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1"/>
      <c r="EH104" s="121"/>
      <c r="EI104" s="121"/>
      <c r="EJ104" s="121"/>
      <c r="EK104" s="121"/>
      <c r="EL104" s="121"/>
      <c r="EM104" s="121"/>
      <c r="EN104" s="121"/>
      <c r="EO104" s="121"/>
      <c r="EP104" s="121"/>
      <c r="EQ104" s="121"/>
      <c r="ER104" s="121"/>
      <c r="ES104" s="121"/>
      <c r="ET104" s="121"/>
      <c r="EU104" s="121"/>
      <c r="EV104" s="121"/>
      <c r="EW104" s="121"/>
      <c r="EX104" s="121"/>
      <c r="EY104" s="121"/>
      <c r="EZ104" s="121"/>
      <c r="FA104" s="121"/>
    </row>
    <row r="105" spans="1:157" ht="15" customHeight="1">
      <c r="C105" s="75"/>
      <c r="G105" s="4"/>
    </row>
    <row r="106" spans="1:157" ht="15" customHeight="1">
      <c r="B106" s="1" t="s">
        <v>113</v>
      </c>
      <c r="C106" s="75"/>
      <c r="G106" s="4"/>
    </row>
    <row r="107" spans="1:157" ht="15" customHeight="1">
      <c r="C107" s="97" t="str">
        <f>Calculations!C451</f>
        <v>Beginning of Period</v>
      </c>
      <c r="D107" s="37"/>
      <c r="E107" s="43" t="str">
        <f>Calculations!E451</f>
        <v>EUR</v>
      </c>
      <c r="F107" s="37"/>
      <c r="G107" s="63"/>
      <c r="H107" s="38">
        <v>0</v>
      </c>
      <c r="I107" s="38">
        <f t="shared" ref="I107:BR107" ca="1" si="161">H108</f>
        <v>4262712.3246154236</v>
      </c>
      <c r="J107" s="38">
        <f t="shared" ca="1" si="161"/>
        <v>94157.986584398896</v>
      </c>
      <c r="K107" s="38">
        <f t="shared" ca="1" si="161"/>
        <v>136757.02588207147</v>
      </c>
      <c r="L107" s="38">
        <f t="shared" ca="1" si="161"/>
        <v>77990.104927191394</v>
      </c>
      <c r="M107" s="38">
        <f t="shared" ca="1" si="161"/>
        <v>108426.86427808867</v>
      </c>
      <c r="N107" s="38">
        <f t="shared" ca="1" si="161"/>
        <v>52106.814928542008</v>
      </c>
      <c r="O107" s="38">
        <f t="shared" ca="1" si="161"/>
        <v>24141.553582701483</v>
      </c>
      <c r="P107" s="38">
        <f t="shared" ca="1" si="161"/>
        <v>472347.19233185408</v>
      </c>
      <c r="Q107" s="38">
        <f t="shared" ca="1" si="161"/>
        <v>281700.54136915831</v>
      </c>
      <c r="R107" s="38">
        <f t="shared" ca="1" si="161"/>
        <v>240438.31909084215</v>
      </c>
      <c r="S107" s="38">
        <f t="shared" ca="1" si="161"/>
        <v>430209.59942430165</v>
      </c>
      <c r="T107" s="38">
        <f t="shared" ca="1" si="161"/>
        <v>578567.44265444716</v>
      </c>
      <c r="U107" s="38">
        <f t="shared" ca="1" si="161"/>
        <v>455323.05203864229</v>
      </c>
      <c r="V107" s="38">
        <f t="shared" ca="1" si="161"/>
        <v>458400.35549351393</v>
      </c>
      <c r="W107" s="38">
        <f t="shared" ca="1" si="161"/>
        <v>645932.03454874572</v>
      </c>
      <c r="X107" s="38">
        <f t="shared" ca="1" si="161"/>
        <v>787960.88054043287</v>
      </c>
      <c r="Y107" s="38">
        <f t="shared" ca="1" si="161"/>
        <v>662020.48126638448</v>
      </c>
      <c r="Z107" s="38">
        <f t="shared" ca="1" si="161"/>
        <v>663496.13499422558</v>
      </c>
      <c r="AA107" s="38">
        <f t="shared" ca="1" si="161"/>
        <v>852019.50144622219</v>
      </c>
      <c r="AB107" s="38">
        <f t="shared" ca="1" si="161"/>
        <v>992638.43583826278</v>
      </c>
      <c r="AC107" s="38">
        <f t="shared" ca="1" si="161"/>
        <v>863542.51379496651</v>
      </c>
      <c r="AD107" s="38">
        <f t="shared" ca="1" si="161"/>
        <v>863332.85743182828</v>
      </c>
      <c r="AE107" s="38">
        <f t="shared" ca="1" si="161"/>
        <v>1051765.885837463</v>
      </c>
      <c r="AF107" s="38">
        <f t="shared" ca="1" si="161"/>
        <v>1190602.0490609384</v>
      </c>
      <c r="AG107" s="38">
        <f t="shared" ca="1" si="161"/>
        <v>1057553.9063637748</v>
      </c>
      <c r="AH107" s="38">
        <f t="shared" ca="1" si="161"/>
        <v>1055270.5371345845</v>
      </c>
      <c r="AI107" s="38">
        <f t="shared" ca="1" si="161"/>
        <v>1244097.3061417532</v>
      </c>
      <c r="AJ107" s="38">
        <f t="shared" ca="1" si="161"/>
        <v>1378635.3728766942</v>
      </c>
      <c r="AK107" s="38">
        <f t="shared" ca="1" si="161"/>
        <v>1242465.8226725031</v>
      </c>
      <c r="AL107" s="38">
        <f t="shared" ca="1" si="161"/>
        <v>1238610.2534289523</v>
      </c>
      <c r="AM107" s="38">
        <f t="shared" ca="1" si="161"/>
        <v>1427668.753063424</v>
      </c>
      <c r="AN107" s="38">
        <f t="shared" ca="1" si="161"/>
        <v>1557513.3915717311</v>
      </c>
      <c r="AO107" s="38">
        <f t="shared" ca="1" si="161"/>
        <v>1418022.7117612117</v>
      </c>
      <c r="AP107" s="38">
        <f t="shared" ca="1" si="161"/>
        <v>1412678.415794285</v>
      </c>
      <c r="AQ107" s="38">
        <f t="shared" ca="1" si="161"/>
        <v>1597132.3794582242</v>
      </c>
      <c r="AR107" s="38">
        <f t="shared" ca="1" si="161"/>
        <v>1722161.7415259068</v>
      </c>
      <c r="AS107" s="38">
        <f t="shared" ca="1" si="161"/>
        <v>1579367.9241150247</v>
      </c>
      <c r="AT107" s="38">
        <f t="shared" ca="1" si="161"/>
        <v>1572569.7673792427</v>
      </c>
      <c r="AU107" s="38">
        <f t="shared" ca="1" si="161"/>
        <v>1752259.8863098167</v>
      </c>
      <c r="AV107" s="38">
        <f t="shared" ca="1" si="161"/>
        <v>1872518.29427977</v>
      </c>
      <c r="AW107" s="38">
        <f t="shared" ca="1" si="161"/>
        <v>1726220.4863304344</v>
      </c>
      <c r="AX107" s="38">
        <f t="shared" ca="1" si="161"/>
        <v>1717949.7175159324</v>
      </c>
      <c r="AY107" s="38">
        <f t="shared" ca="1" si="161"/>
        <v>1892925.397402463</v>
      </c>
      <c r="AZ107" s="38">
        <f t="shared" ca="1" si="161"/>
        <v>2008456.4208866972</v>
      </c>
      <c r="BA107" s="38">
        <f t="shared" ca="1" si="161"/>
        <v>1859107.8821277269</v>
      </c>
      <c r="BB107" s="38">
        <f t="shared" ca="1" si="161"/>
        <v>1849492.3426469136</v>
      </c>
      <c r="BC107" s="38">
        <f t="shared" ca="1" si="161"/>
        <v>2019810.4637720245</v>
      </c>
      <c r="BD107" s="38">
        <f t="shared" ca="1" si="161"/>
        <v>2130245.4742468935</v>
      </c>
      <c r="BE107" s="38">
        <f t="shared" ca="1" si="161"/>
        <v>1977644.1276781517</v>
      </c>
      <c r="BF107" s="38">
        <f t="shared" ca="1" si="161"/>
        <v>1966664.2108466339</v>
      </c>
      <c r="BG107" s="38">
        <f t="shared" ca="1" si="161"/>
        <v>2132379.6538372035</v>
      </c>
      <c r="BH107" s="38">
        <f t="shared" ca="1" si="161"/>
        <v>2237411.425621476</v>
      </c>
      <c r="BI107" s="38">
        <f t="shared" ca="1" si="161"/>
        <v>2081572.8146561447</v>
      </c>
      <c r="BJ107" s="38">
        <f t="shared" ca="1" si="161"/>
        <v>2068196.0935031697</v>
      </c>
      <c r="BK107" s="38">
        <f t="shared" ca="1" si="161"/>
        <v>2229355.9943576176</v>
      </c>
      <c r="BL107" s="38">
        <f t="shared" ca="1" si="161"/>
        <v>2329025.8289406574</v>
      </c>
      <c r="BM107" s="38">
        <f t="shared" ca="1" si="161"/>
        <v>2169746.700206927</v>
      </c>
      <c r="BN107" s="38">
        <f t="shared" ca="1" si="161"/>
        <v>2152775.5344175682</v>
      </c>
      <c r="BO107" s="38">
        <f t="shared" ca="1" si="161"/>
        <v>2309426.2691015126</v>
      </c>
      <c r="BP107" s="38">
        <f t="shared" ca="1" si="161"/>
        <v>2403774.6279830607</v>
      </c>
      <c r="BQ107" s="38">
        <f t="shared" ca="1" si="161"/>
        <v>2241505.6081138174</v>
      </c>
      <c r="BR107" s="38">
        <f t="shared" ca="1" si="161"/>
        <v>2221073.2286755978</v>
      </c>
      <c r="BS107" s="38">
        <f t="shared" ref="BS107:DA107" ca="1" si="162">BR108</f>
        <v>2372901.5029388806</v>
      </c>
      <c r="BT107" s="38">
        <f t="shared" ca="1" si="162"/>
        <v>2461968.0041013542</v>
      </c>
      <c r="BU107" s="38">
        <f t="shared" ca="1" si="162"/>
        <v>2296504.5691573652</v>
      </c>
      <c r="BV107" s="38">
        <f t="shared" ca="1" si="162"/>
        <v>2272586.0230763326</v>
      </c>
      <c r="BW107" s="38">
        <f t="shared" ca="1" si="162"/>
        <v>2419138.2557393806</v>
      </c>
      <c r="BX107" s="38">
        <f t="shared" ca="1" si="162"/>
        <v>2502961.6698463848</v>
      </c>
      <c r="BY107" s="38">
        <f t="shared" ca="1" si="162"/>
        <v>2334316.8215967044</v>
      </c>
      <c r="BZ107" s="38">
        <f t="shared" ca="1" si="162"/>
        <v>2306938.9844000549</v>
      </c>
      <c r="CA107" s="38">
        <f t="shared" ca="1" si="162"/>
        <v>2448264.5112914285</v>
      </c>
      <c r="CB107" s="38">
        <f t="shared" ca="1" si="162"/>
        <v>2526620.2212915216</v>
      </c>
      <c r="CC107" s="38">
        <f t="shared" ca="1" si="162"/>
        <v>2354588.2061838745</v>
      </c>
      <c r="CD107" s="38">
        <f t="shared" ca="1" si="162"/>
        <v>2323721.4065166162</v>
      </c>
      <c r="CE107" s="38">
        <f t="shared" ca="1" si="162"/>
        <v>2459874.8464378002</v>
      </c>
      <c r="CF107" s="38">
        <f t="shared" ca="1" si="162"/>
        <v>2532230.2927524848</v>
      </c>
      <c r="CG107" s="38">
        <f t="shared" ca="1" si="162"/>
        <v>2357259.0087763895</v>
      </c>
      <c r="CH107" s="38">
        <f t="shared" ca="1" si="162"/>
        <v>2362914.8599623498</v>
      </c>
      <c r="CI107" s="38">
        <f t="shared" ca="1" si="162"/>
        <v>2820911.7436985448</v>
      </c>
      <c r="CJ107" s="38">
        <f t="shared" ca="1" si="162"/>
        <v>3056734.8197304048</v>
      </c>
      <c r="CK107" s="38">
        <f t="shared" ca="1" si="162"/>
        <v>654795.69266615715</v>
      </c>
      <c r="CL107" s="38">
        <f t="shared" ca="1" si="162"/>
        <v>786619.51688835328</v>
      </c>
      <c r="CM107" s="38">
        <f t="shared" ca="1" si="162"/>
        <v>1081143.7384668363</v>
      </c>
      <c r="CN107" s="38">
        <f t="shared" ca="1" si="162"/>
        <v>1293086.8907548694</v>
      </c>
      <c r="CO107" s="38">
        <f t="shared" ca="1" si="162"/>
        <v>1268390.514958062</v>
      </c>
      <c r="CP107" s="38">
        <f t="shared" ca="1" si="162"/>
        <v>1359537.486715442</v>
      </c>
      <c r="CQ107" s="38">
        <f t="shared" ca="1" si="162"/>
        <v>1583831.7751133468</v>
      </c>
      <c r="CR107" s="38">
        <f t="shared" ca="1" si="162"/>
        <v>1754598.1184339107</v>
      </c>
      <c r="CS107" s="38">
        <f t="shared" ca="1" si="162"/>
        <v>1723716.9345518001</v>
      </c>
      <c r="CT107" s="38">
        <f t="shared" ca="1" si="162"/>
        <v>1808110.3541397864</v>
      </c>
      <c r="CU107" s="38">
        <f t="shared" ca="1" si="162"/>
        <v>2023750.9612466146</v>
      </c>
      <c r="CV107" s="38">
        <f t="shared" ca="1" si="162"/>
        <v>2186290.3996222932</v>
      </c>
      <c r="CW107" s="38">
        <f t="shared" ca="1" si="162"/>
        <v>2149279.0465447088</v>
      </c>
      <c r="CX107" s="38">
        <f t="shared" ca="1" si="162"/>
        <v>2226609.1686289101</v>
      </c>
      <c r="CY107" s="38">
        <f t="shared" ca="1" si="162"/>
        <v>2433216.7491343035</v>
      </c>
      <c r="CZ107" s="38">
        <f t="shared" ca="1" si="162"/>
        <v>2587132.2383734188</v>
      </c>
      <c r="DA107" s="38">
        <f t="shared" ca="1" si="162"/>
        <v>2543343.0944235534</v>
      </c>
      <c r="DB107" s="38">
        <f t="shared" ref="DB107:DI107" ca="1" si="163">DA108</f>
        <v>2613142.5428544404</v>
      </c>
      <c r="DC107" s="38">
        <f t="shared" ca="1" si="163"/>
        <v>2810284.6902322797</v>
      </c>
      <c r="DD107" s="38">
        <f t="shared" ca="1" si="163"/>
        <v>6292213.9292046688</v>
      </c>
      <c r="DE107" s="38">
        <f t="shared" ca="1" si="163"/>
        <v>6388370.1621357305</v>
      </c>
      <c r="DF107" s="38">
        <f t="shared" ca="1" si="163"/>
        <v>6598536.1912183799</v>
      </c>
      <c r="DG107" s="38">
        <f t="shared" ca="1" si="163"/>
        <v>6935321.1188354315</v>
      </c>
      <c r="DH107" s="38">
        <f t="shared" ca="1" si="163"/>
        <v>7221422.7883829512</v>
      </c>
      <c r="DI107" s="38">
        <f t="shared" ca="1" si="163"/>
        <v>7314477.4525047662</v>
      </c>
      <c r="DJ107" s="38">
        <f t="shared" ref="DJ107:DK107" ca="1" si="164">DI108</f>
        <v>7521108.719256185</v>
      </c>
      <c r="DK107" s="38">
        <f t="shared" ca="1" si="164"/>
        <v>7852609.1559789861</v>
      </c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</row>
    <row r="108" spans="1:157" ht="15" customHeight="1">
      <c r="C108" s="75" t="str">
        <f>Calculations!C452</f>
        <v>End of Period</v>
      </c>
      <c r="E108" s="50" t="str">
        <f>Calculations!E452</f>
        <v>EUR</v>
      </c>
      <c r="G108" s="84">
        <v>0</v>
      </c>
      <c r="H108" s="54">
        <f t="shared" ref="H108:BR108" ca="1" si="165">H104+H107</f>
        <v>4262712.3246154236</v>
      </c>
      <c r="I108" s="54">
        <f t="shared" ca="1" si="165"/>
        <v>94157.986584398896</v>
      </c>
      <c r="J108" s="54">
        <f t="shared" ca="1" si="165"/>
        <v>136757.02588207147</v>
      </c>
      <c r="K108" s="54">
        <f t="shared" ca="1" si="165"/>
        <v>77990.104927191394</v>
      </c>
      <c r="L108" s="54">
        <f t="shared" ca="1" si="165"/>
        <v>108426.86427808867</v>
      </c>
      <c r="M108" s="54">
        <f t="shared" ca="1" si="165"/>
        <v>52106.814928542008</v>
      </c>
      <c r="N108" s="54">
        <f t="shared" ca="1" si="165"/>
        <v>24141.553582701483</v>
      </c>
      <c r="O108" s="54">
        <f t="shared" ca="1" si="165"/>
        <v>472347.19233185408</v>
      </c>
      <c r="P108" s="54">
        <f t="shared" ca="1" si="165"/>
        <v>281700.54136915831</v>
      </c>
      <c r="Q108" s="54">
        <f t="shared" ca="1" si="165"/>
        <v>240438.31909084215</v>
      </c>
      <c r="R108" s="54">
        <f t="shared" ca="1" si="165"/>
        <v>430209.59942430165</v>
      </c>
      <c r="S108" s="54">
        <f t="shared" ca="1" si="165"/>
        <v>578567.44265444716</v>
      </c>
      <c r="T108" s="54">
        <f t="shared" ca="1" si="165"/>
        <v>455323.05203864229</v>
      </c>
      <c r="U108" s="54">
        <f t="shared" ca="1" si="165"/>
        <v>458400.35549351393</v>
      </c>
      <c r="V108" s="54">
        <f t="shared" ca="1" si="165"/>
        <v>645932.03454874572</v>
      </c>
      <c r="W108" s="54">
        <f t="shared" ca="1" si="165"/>
        <v>787960.88054043287</v>
      </c>
      <c r="X108" s="54">
        <f t="shared" ca="1" si="165"/>
        <v>662020.48126638448</v>
      </c>
      <c r="Y108" s="54">
        <f t="shared" ca="1" si="165"/>
        <v>663496.13499422558</v>
      </c>
      <c r="Z108" s="54">
        <f t="shared" ca="1" si="165"/>
        <v>852019.50144622219</v>
      </c>
      <c r="AA108" s="54">
        <f t="shared" ca="1" si="165"/>
        <v>992638.43583826278</v>
      </c>
      <c r="AB108" s="54">
        <f t="shared" ca="1" si="165"/>
        <v>863542.51379496651</v>
      </c>
      <c r="AC108" s="54">
        <f t="shared" ca="1" si="165"/>
        <v>863332.85743182828</v>
      </c>
      <c r="AD108" s="54">
        <f t="shared" ca="1" si="165"/>
        <v>1051765.885837463</v>
      </c>
      <c r="AE108" s="54">
        <f t="shared" ca="1" si="165"/>
        <v>1190602.0490609384</v>
      </c>
      <c r="AF108" s="54">
        <f t="shared" ca="1" si="165"/>
        <v>1057553.9063637748</v>
      </c>
      <c r="AG108" s="54">
        <f t="shared" ca="1" si="165"/>
        <v>1055270.5371345845</v>
      </c>
      <c r="AH108" s="54">
        <f t="shared" ca="1" si="165"/>
        <v>1244097.3061417532</v>
      </c>
      <c r="AI108" s="54">
        <f t="shared" ca="1" si="165"/>
        <v>1378635.3728766942</v>
      </c>
      <c r="AJ108" s="54">
        <f t="shared" ca="1" si="165"/>
        <v>1242465.8226725031</v>
      </c>
      <c r="AK108" s="54">
        <f t="shared" ca="1" si="165"/>
        <v>1238610.2534289523</v>
      </c>
      <c r="AL108" s="54">
        <f t="shared" ca="1" si="165"/>
        <v>1427668.753063424</v>
      </c>
      <c r="AM108" s="54">
        <f t="shared" ca="1" si="165"/>
        <v>1557513.3915717311</v>
      </c>
      <c r="AN108" s="54">
        <f t="shared" ca="1" si="165"/>
        <v>1418022.7117612117</v>
      </c>
      <c r="AO108" s="54">
        <f t="shared" ca="1" si="165"/>
        <v>1412678.415794285</v>
      </c>
      <c r="AP108" s="54">
        <f t="shared" ca="1" si="165"/>
        <v>1597132.3794582242</v>
      </c>
      <c r="AQ108" s="54">
        <f t="shared" ca="1" si="165"/>
        <v>1722161.7415259068</v>
      </c>
      <c r="AR108" s="54">
        <f t="shared" ca="1" si="165"/>
        <v>1579367.9241150247</v>
      </c>
      <c r="AS108" s="54">
        <f t="shared" ca="1" si="165"/>
        <v>1572569.7673792427</v>
      </c>
      <c r="AT108" s="54">
        <f t="shared" ca="1" si="165"/>
        <v>1752259.8863098167</v>
      </c>
      <c r="AU108" s="54">
        <f t="shared" ca="1" si="165"/>
        <v>1872518.29427977</v>
      </c>
      <c r="AV108" s="54">
        <f t="shared" ca="1" si="165"/>
        <v>1726220.4863304344</v>
      </c>
      <c r="AW108" s="54">
        <f t="shared" ca="1" si="165"/>
        <v>1717949.7175159324</v>
      </c>
      <c r="AX108" s="54">
        <f t="shared" ca="1" si="165"/>
        <v>1892925.397402463</v>
      </c>
      <c r="AY108" s="54">
        <f t="shared" ca="1" si="165"/>
        <v>2008456.4208866972</v>
      </c>
      <c r="AZ108" s="54">
        <f t="shared" ca="1" si="165"/>
        <v>1859107.8821277269</v>
      </c>
      <c r="BA108" s="54">
        <f t="shared" ca="1" si="165"/>
        <v>1849492.3426469136</v>
      </c>
      <c r="BB108" s="54">
        <f t="shared" ca="1" si="165"/>
        <v>2019810.4637720245</v>
      </c>
      <c r="BC108" s="54">
        <f t="shared" ca="1" si="165"/>
        <v>2130245.4742468935</v>
      </c>
      <c r="BD108" s="54">
        <f t="shared" ca="1" si="165"/>
        <v>1977644.1276781517</v>
      </c>
      <c r="BE108" s="54">
        <f t="shared" ca="1" si="165"/>
        <v>1966664.2108466339</v>
      </c>
      <c r="BF108" s="54">
        <f t="shared" ca="1" si="165"/>
        <v>2132379.6538372035</v>
      </c>
      <c r="BG108" s="54">
        <f t="shared" ca="1" si="165"/>
        <v>2237411.425621476</v>
      </c>
      <c r="BH108" s="54">
        <f t="shared" ca="1" si="165"/>
        <v>2081572.8146561447</v>
      </c>
      <c r="BI108" s="54">
        <f t="shared" ca="1" si="165"/>
        <v>2068196.0935031697</v>
      </c>
      <c r="BJ108" s="54">
        <f t="shared" ca="1" si="165"/>
        <v>2229355.9943576176</v>
      </c>
      <c r="BK108" s="54">
        <f t="shared" ca="1" si="165"/>
        <v>2329025.8289406574</v>
      </c>
      <c r="BL108" s="54">
        <f t="shared" ca="1" si="165"/>
        <v>2169746.700206927</v>
      </c>
      <c r="BM108" s="54">
        <f t="shared" ca="1" si="165"/>
        <v>2152775.5344175682</v>
      </c>
      <c r="BN108" s="54">
        <f t="shared" ca="1" si="165"/>
        <v>2309426.2691015126</v>
      </c>
      <c r="BO108" s="54">
        <f t="shared" ca="1" si="165"/>
        <v>2403774.6279830607</v>
      </c>
      <c r="BP108" s="54">
        <f t="shared" ca="1" si="165"/>
        <v>2241505.6081138174</v>
      </c>
      <c r="BQ108" s="54">
        <f t="shared" ca="1" si="165"/>
        <v>2221073.2286755978</v>
      </c>
      <c r="BR108" s="54">
        <f t="shared" ca="1" si="165"/>
        <v>2372901.5029388806</v>
      </c>
      <c r="BS108" s="54">
        <f t="shared" ref="BS108:DA108" ca="1" si="166">BS104+BS107</f>
        <v>2461968.0041013542</v>
      </c>
      <c r="BT108" s="54">
        <f t="shared" ca="1" si="166"/>
        <v>2296504.5691573652</v>
      </c>
      <c r="BU108" s="54">
        <f t="shared" ca="1" si="166"/>
        <v>2272586.0230763326</v>
      </c>
      <c r="BV108" s="54">
        <f t="shared" ca="1" si="166"/>
        <v>2419138.2557393806</v>
      </c>
      <c r="BW108" s="54">
        <f t="shared" ca="1" si="166"/>
        <v>2502961.6698463848</v>
      </c>
      <c r="BX108" s="54">
        <f t="shared" ca="1" si="166"/>
        <v>2334316.8215967044</v>
      </c>
      <c r="BY108" s="54">
        <f t="shared" ca="1" si="166"/>
        <v>2306938.9844000549</v>
      </c>
      <c r="BZ108" s="54">
        <f t="shared" ca="1" si="166"/>
        <v>2448264.5112914285</v>
      </c>
      <c r="CA108" s="54">
        <f t="shared" ca="1" si="166"/>
        <v>2526620.2212915216</v>
      </c>
      <c r="CB108" s="54">
        <f t="shared" ca="1" si="166"/>
        <v>2354588.2061838745</v>
      </c>
      <c r="CC108" s="54">
        <f t="shared" ca="1" si="166"/>
        <v>2323721.4065166162</v>
      </c>
      <c r="CD108" s="54">
        <f t="shared" ca="1" si="166"/>
        <v>2459874.8464378002</v>
      </c>
      <c r="CE108" s="54">
        <f t="shared" ca="1" si="166"/>
        <v>2532230.2927524848</v>
      </c>
      <c r="CF108" s="54">
        <f t="shared" ca="1" si="166"/>
        <v>2357259.0087763895</v>
      </c>
      <c r="CG108" s="54">
        <f t="shared" ca="1" si="166"/>
        <v>2362914.8599623498</v>
      </c>
      <c r="CH108" s="54">
        <f t="shared" ca="1" si="166"/>
        <v>2820911.7436985448</v>
      </c>
      <c r="CI108" s="54">
        <f t="shared" ca="1" si="166"/>
        <v>3056734.8197304048</v>
      </c>
      <c r="CJ108" s="54">
        <f t="shared" ca="1" si="166"/>
        <v>654795.69266615715</v>
      </c>
      <c r="CK108" s="54">
        <f t="shared" ca="1" si="166"/>
        <v>786619.51688835328</v>
      </c>
      <c r="CL108" s="54">
        <f t="shared" ca="1" si="166"/>
        <v>1081143.7384668363</v>
      </c>
      <c r="CM108" s="54">
        <f t="shared" ca="1" si="166"/>
        <v>1293086.8907548694</v>
      </c>
      <c r="CN108" s="54">
        <f t="shared" ca="1" si="166"/>
        <v>1268390.514958062</v>
      </c>
      <c r="CO108" s="54">
        <f t="shared" ca="1" si="166"/>
        <v>1359537.486715442</v>
      </c>
      <c r="CP108" s="54">
        <f t="shared" ca="1" si="166"/>
        <v>1583831.7751133468</v>
      </c>
      <c r="CQ108" s="54">
        <f t="shared" ca="1" si="166"/>
        <v>1754598.1184339107</v>
      </c>
      <c r="CR108" s="54">
        <f t="shared" ca="1" si="166"/>
        <v>1723716.9345518001</v>
      </c>
      <c r="CS108" s="54">
        <f t="shared" ca="1" si="166"/>
        <v>1808110.3541397864</v>
      </c>
      <c r="CT108" s="54">
        <f t="shared" ca="1" si="166"/>
        <v>2023750.9612466146</v>
      </c>
      <c r="CU108" s="54">
        <f t="shared" ca="1" si="166"/>
        <v>2186290.3996222932</v>
      </c>
      <c r="CV108" s="54">
        <f t="shared" ca="1" si="166"/>
        <v>2149279.0465447088</v>
      </c>
      <c r="CW108" s="54">
        <f t="shared" ca="1" si="166"/>
        <v>2226609.1686289101</v>
      </c>
      <c r="CX108" s="54">
        <f t="shared" ca="1" si="166"/>
        <v>2433216.7491343035</v>
      </c>
      <c r="CY108" s="54">
        <f t="shared" ca="1" si="166"/>
        <v>2587132.2383734188</v>
      </c>
      <c r="CZ108" s="54">
        <f t="shared" ca="1" si="166"/>
        <v>2543343.0944235534</v>
      </c>
      <c r="DA108" s="54">
        <f t="shared" ca="1" si="166"/>
        <v>2613142.5428544404</v>
      </c>
      <c r="DB108" s="54">
        <f t="shared" ref="DB108:DI108" ca="1" si="167">DB104+DB107</f>
        <v>2810284.6902322797</v>
      </c>
      <c r="DC108" s="54">
        <f t="shared" ca="1" si="167"/>
        <v>6292213.9292046688</v>
      </c>
      <c r="DD108" s="54">
        <f t="shared" ca="1" si="167"/>
        <v>6388370.1621357305</v>
      </c>
      <c r="DE108" s="54">
        <f t="shared" ca="1" si="167"/>
        <v>6598536.1912183799</v>
      </c>
      <c r="DF108" s="54">
        <f t="shared" ca="1" si="167"/>
        <v>6935321.1188354315</v>
      </c>
      <c r="DG108" s="54">
        <f t="shared" ca="1" si="167"/>
        <v>7221422.7883829512</v>
      </c>
      <c r="DH108" s="54">
        <f t="shared" ca="1" si="167"/>
        <v>7314477.4525047662</v>
      </c>
      <c r="DI108" s="54">
        <f t="shared" ca="1" si="167"/>
        <v>7521108.719256185</v>
      </c>
      <c r="DJ108" s="54">
        <f t="shared" ref="DJ108:DK108" ca="1" si="168">DJ104+DJ107</f>
        <v>7852609.1559789861</v>
      </c>
      <c r="DK108" s="54">
        <f t="shared" ca="1" si="168"/>
        <v>7064045.034319195</v>
      </c>
      <c r="DL108" s="54"/>
      <c r="DM108" s="54"/>
      <c r="DN108" s="54"/>
      <c r="DO108" s="54"/>
      <c r="DP108" s="54"/>
      <c r="DQ108" s="54"/>
      <c r="DR108" s="54"/>
      <c r="DS108" s="54"/>
      <c r="DT108" s="54"/>
      <c r="DU108" s="54"/>
      <c r="DV108" s="54"/>
      <c r="DW108" s="54"/>
      <c r="DX108" s="54"/>
      <c r="DY108" s="54"/>
      <c r="DZ108" s="54"/>
      <c r="EA108" s="54"/>
      <c r="EB108" s="54"/>
      <c r="EC108" s="54"/>
      <c r="ED108" s="54"/>
      <c r="EE108" s="54"/>
      <c r="EF108" s="54"/>
      <c r="EG108" s="54"/>
      <c r="EH108" s="54"/>
      <c r="EI108" s="54"/>
      <c r="EJ108" s="54"/>
      <c r="EK108" s="54"/>
      <c r="EL108" s="54"/>
      <c r="EM108" s="54"/>
      <c r="EN108" s="54"/>
      <c r="EO108" s="54"/>
      <c r="EP108" s="54"/>
      <c r="EQ108" s="54"/>
      <c r="ER108" s="54"/>
      <c r="ES108" s="54"/>
      <c r="ET108" s="54"/>
      <c r="EU108" s="54"/>
      <c r="EV108" s="54"/>
      <c r="EW108" s="54"/>
      <c r="EX108" s="54"/>
      <c r="EY108" s="54"/>
      <c r="EZ108" s="54"/>
      <c r="FA108" s="54"/>
    </row>
    <row r="109" spans="1:157" ht="15" customHeight="1">
      <c r="G109" s="4"/>
    </row>
    <row r="110" spans="1:157">
      <c r="A110" s="128" t="s">
        <v>87</v>
      </c>
      <c r="B110" s="103" t="s">
        <v>59</v>
      </c>
      <c r="C110" s="101"/>
      <c r="D110" s="101"/>
      <c r="E110" s="104" t="s">
        <v>88</v>
      </c>
      <c r="F110" s="101"/>
      <c r="G110" s="105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</row>
    <row r="111" spans="1:157">
      <c r="D111" s="101"/>
      <c r="G111" s="4"/>
    </row>
    <row r="112" spans="1:157">
      <c r="A112" t="s">
        <v>89</v>
      </c>
      <c r="C112" s="3" t="str">
        <f>Calculations!C458</f>
        <v>Cash Flow from Operating Activities</v>
      </c>
      <c r="E112" s="50" t="str">
        <f>Calculations!E458</f>
        <v>EUR</v>
      </c>
      <c r="G112" s="99">
        <f ca="1">SUM(H112:FA112)</f>
        <v>29199125.115897164</v>
      </c>
      <c r="H112" s="45">
        <f ca="1">SUMIFS(Calculations!$I458:$QJ458, Calculations!$I$8:$QJ$8, H$3, Calculations!$I$10:$QJ$10, H$4)</f>
        <v>-100696.02419097599</v>
      </c>
      <c r="I112" s="45">
        <f ca="1">SUMIFS(Calculations!$I458:$QJ458, Calculations!$I$8:$QJ$8, I$3, Calculations!$I$10:$QJ$10, I$4)</f>
        <v>-506254.4050810241</v>
      </c>
      <c r="J112" s="45">
        <f ca="1">SUMIFS(Calculations!$I458:$QJ458, Calculations!$I$8:$QJ$8, J$3, Calculations!$I$10:$QJ$10, J$4)</f>
        <v>483607.00191921927</v>
      </c>
      <c r="K112" s="45">
        <f ca="1">SUMIFS(Calculations!$I458:$QJ458, Calculations!$I$8:$QJ$8, K$3, Calculations!$I$10:$QJ$10, K$4)</f>
        <v>0</v>
      </c>
      <c r="L112" s="45">
        <f ca="1">SUMIFS(Calculations!$I458:$QJ458, Calculations!$I$8:$QJ$8, L$3, Calculations!$I$10:$QJ$10, L$4)</f>
        <v>-221606.3582720001</v>
      </c>
      <c r="M112" s="45">
        <f ca="1">SUMIFS(Calculations!$I458:$QJ458, Calculations!$I$8:$QJ$8, M$3, Calculations!$I$10:$QJ$10, M$4)</f>
        <v>135182.03827200012</v>
      </c>
      <c r="N112" s="45">
        <f ca="1">SUMIFS(Calculations!$I458:$QJ458, Calculations!$I$8:$QJ$8, N$3, Calculations!$I$10:$QJ$10, N$4)</f>
        <v>-136560.97798496005</v>
      </c>
      <c r="O112" s="45">
        <f ca="1">SUMIFS(Calculations!$I458:$QJ458, Calculations!$I$8:$QJ$8, O$3, Calculations!$I$10:$QJ$10, O$4)</f>
        <v>346328.72533774085</v>
      </c>
      <c r="P112" s="45">
        <f ca="1">SUMIFS(Calculations!$I458:$QJ458, Calculations!$I$8:$QJ$8, P$3, Calculations!$I$10:$QJ$10, P$4)</f>
        <v>-21214.981040774292</v>
      </c>
      <c r="Q112" s="45">
        <f ca="1">SUMIFS(Calculations!$I458:$QJ458, Calculations!$I$8:$QJ$8, Q$3, Calculations!$I$10:$QJ$10, Q$4)</f>
        <v>297078.39075781649</v>
      </c>
      <c r="R112" s="45">
        <f ca="1">SUMIFS(Calculations!$I458:$QJ458, Calculations!$I$8:$QJ$8, R$3, Calculations!$I$10:$QJ$10, R$4)</f>
        <v>489424.60086959216</v>
      </c>
      <c r="S112" s="45">
        <f ca="1">SUMIFS(Calculations!$I458:$QJ458, Calculations!$I$8:$QJ$8, S$3, Calculations!$I$10:$QJ$10, S$4)</f>
        <v>448011.16376627813</v>
      </c>
      <c r="T112" s="45">
        <f ca="1">SUMIFS(Calculations!$I458:$QJ458, Calculations!$I$8:$QJ$8, T$3, Calculations!$I$10:$QJ$10, T$4)</f>
        <v>176408.92992032782</v>
      </c>
      <c r="U112" s="45">
        <f ca="1">SUMIFS(Calculations!$I458:$QJ458, Calculations!$I$8:$QJ$8, U$3, Calculations!$I$10:$QJ$10, U$4)</f>
        <v>302730.62399100431</v>
      </c>
      <c r="V112" s="45">
        <f ca="1">SUMIFS(Calculations!$I458:$QJ458, Calculations!$I$8:$QJ$8, V$3, Calculations!$I$10:$QJ$10, V$4)</f>
        <v>487184.99959136447</v>
      </c>
      <c r="W112" s="45">
        <f ca="1">SUMIFS(Calculations!$I458:$QJ458, Calculations!$I$8:$QJ$8, W$3, Calculations!$I$10:$QJ$10, W$4)</f>
        <v>441682.16652781982</v>
      </c>
      <c r="X112" s="45">
        <f ca="1">SUMIFS(Calculations!$I458:$QJ458, Calculations!$I$8:$QJ$8, X$3, Calculations!$I$10:$QJ$10, X$4)</f>
        <v>173712.92126208416</v>
      </c>
      <c r="Y112" s="45">
        <f ca="1">SUMIFS(Calculations!$I458:$QJ458, Calculations!$I$8:$QJ$8, Y$3, Calculations!$I$10:$QJ$10, Y$4)</f>
        <v>301128.97426397383</v>
      </c>
      <c r="Z112" s="45">
        <f ca="1">SUMIFS(Calculations!$I458:$QJ458, Calculations!$I$8:$QJ$8, Z$3, Calculations!$I$10:$QJ$10, Z$4)</f>
        <v>488176.68698812928</v>
      </c>
      <c r="AA112" s="45">
        <f ca="1">SUMIFS(Calculations!$I458:$QJ458, Calculations!$I$8:$QJ$8, AA$3, Calculations!$I$10:$QJ$10, AA$4)</f>
        <v>440272.25492817321</v>
      </c>
      <c r="AB112" s="45">
        <f ca="1">SUMIFS(Calculations!$I458:$QJ458, Calculations!$I$8:$QJ$8, AB$3, Calculations!$I$10:$QJ$10, AB$4)</f>
        <v>170557.39849283625</v>
      </c>
      <c r="AC112" s="45">
        <f ca="1">SUMIFS(Calculations!$I458:$QJ458, Calculations!$I$8:$QJ$8, AC$3, Calculations!$I$10:$QJ$10, AC$4)</f>
        <v>299443.66417299438</v>
      </c>
      <c r="AD112" s="45">
        <f ca="1">SUMIFS(Calculations!$I458:$QJ458, Calculations!$I$8:$QJ$8, AD$3, Calculations!$I$10:$QJ$10, AD$4)</f>
        <v>488086.34894176736</v>
      </c>
      <c r="AE112" s="45">
        <f ca="1">SUMIFS(Calculations!$I458:$QJ458, Calculations!$I$8:$QJ$8, AE$3, Calculations!$I$10:$QJ$10, AE$4)</f>
        <v>438489.48375960812</v>
      </c>
      <c r="AF112" s="45">
        <f ca="1">SUMIFS(Calculations!$I458:$QJ458, Calculations!$I$8:$QJ$8, AF$3, Calculations!$I$10:$QJ$10, AF$4)</f>
        <v>166605.17783896904</v>
      </c>
      <c r="AG112" s="45">
        <f ca="1">SUMIFS(Calculations!$I458:$QJ458, Calculations!$I$8:$QJ$8, AG$3, Calculations!$I$10:$QJ$10, AG$4)</f>
        <v>297369.95130694227</v>
      </c>
      <c r="AH112" s="45">
        <f ca="1">SUMIFS(Calculations!$I458:$QJ458, Calculations!$I$8:$QJ$8, AH$3, Calculations!$I$10:$QJ$10, AH$4)</f>
        <v>488480.08954330144</v>
      </c>
      <c r="AI112" s="45">
        <f ca="1">SUMIFS(Calculations!$I458:$QJ458, Calculations!$I$8:$QJ$8, AI$3, Calculations!$I$10:$QJ$10, AI$4)</f>
        <v>434191.38727107347</v>
      </c>
      <c r="AJ112" s="45">
        <f ca="1">SUMIFS(Calculations!$I458:$QJ458, Calculations!$I$8:$QJ$8, AJ$3, Calculations!$I$10:$QJ$10, AJ$4)</f>
        <v>163483.77033194155</v>
      </c>
      <c r="AK112" s="45">
        <f ca="1">SUMIFS(Calculations!$I458:$QJ458, Calculations!$I$8:$QJ$8, AK$3, Calculations!$I$10:$QJ$10, AK$4)</f>
        <v>295797.75129258202</v>
      </c>
      <c r="AL112" s="45">
        <f ca="1">SUMIFS(Calculations!$I458:$QJ458, Calculations!$I$8:$QJ$8, AL$3, Calculations!$I$10:$QJ$10, AL$4)</f>
        <v>488711.82017060422</v>
      </c>
      <c r="AM112" s="45">
        <f ca="1">SUMIFS(Calculations!$I458:$QJ458, Calculations!$I$8:$QJ$8, AM$3, Calculations!$I$10:$QJ$10, AM$4)</f>
        <v>429497.9590444396</v>
      </c>
      <c r="AN112" s="45">
        <f ca="1">SUMIFS(Calculations!$I458:$QJ458, Calculations!$I$8:$QJ$8, AN$3, Calculations!$I$10:$QJ$10, AN$4)</f>
        <v>160162.64072561337</v>
      </c>
      <c r="AO112" s="45">
        <f ca="1">SUMIFS(Calculations!$I458:$QJ458, Calculations!$I$8:$QJ$8, AO$3, Calculations!$I$10:$QJ$10, AO$4)</f>
        <v>294309.02456920594</v>
      </c>
      <c r="AP112" s="45">
        <f ca="1">SUMIFS(Calculations!$I458:$QJ458, Calculations!$I$8:$QJ$8, AP$3, Calculations!$I$10:$QJ$10, AP$4)</f>
        <v>484107.28420007182</v>
      </c>
      <c r="AQ112" s="45">
        <f ca="1">SUMIFS(Calculations!$I458:$QJ458, Calculations!$I$8:$QJ$8, AQ$3, Calculations!$I$10:$QJ$10, AQ$4)</f>
        <v>424682.68260381516</v>
      </c>
      <c r="AR112" s="45">
        <f ca="1">SUMIFS(Calculations!$I458:$QJ458, Calculations!$I$8:$QJ$8, AR$3, Calculations!$I$10:$QJ$10, AR$4)</f>
        <v>156859.50312525054</v>
      </c>
      <c r="AS112" s="45">
        <f ca="1">SUMIFS(Calculations!$I458:$QJ458, Calculations!$I$8:$QJ$8, AS$3, Calculations!$I$10:$QJ$10, AS$4)</f>
        <v>292855.16380035045</v>
      </c>
      <c r="AT112" s="45">
        <f ca="1">SUMIFS(Calculations!$I458:$QJ458, Calculations!$I$8:$QJ$8, AT$3, Calculations!$I$10:$QJ$10, AT$4)</f>
        <v>479343.43946670671</v>
      </c>
      <c r="AU112" s="45">
        <f ca="1">SUMIFS(Calculations!$I458:$QJ458, Calculations!$I$8:$QJ$8, AU$3, Calculations!$I$10:$QJ$10, AU$4)</f>
        <v>419911.72850608581</v>
      </c>
      <c r="AV112" s="45">
        <f ca="1">SUMIFS(Calculations!$I458:$QJ458, Calculations!$I$8:$QJ$8, AV$3, Calculations!$I$10:$QJ$10, AV$4)</f>
        <v>153355.51258679721</v>
      </c>
      <c r="AW112" s="45">
        <f ca="1">SUMIFS(Calculations!$I458:$QJ458, Calculations!$I$8:$QJ$8, AW$3, Calculations!$I$10:$QJ$10, AW$4)</f>
        <v>291382.55172163056</v>
      </c>
      <c r="AX112" s="45">
        <f ca="1">SUMIFS(Calculations!$I458:$QJ458, Calculations!$I$8:$QJ$8, AX$3, Calculations!$I$10:$QJ$10, AX$4)</f>
        <v>474629.00042266329</v>
      </c>
      <c r="AY112" s="45">
        <f ca="1">SUMIFS(Calculations!$I458:$QJ458, Calculations!$I$8:$QJ$8, AY$3, Calculations!$I$10:$QJ$10, AY$4)</f>
        <v>415184.34402036684</v>
      </c>
      <c r="AZ112" s="45">
        <f ca="1">SUMIFS(Calculations!$I458:$QJ458, Calculations!$I$8:$QJ$8, AZ$3, Calculations!$I$10:$QJ$10, AZ$4)</f>
        <v>150304.78177716237</v>
      </c>
      <c r="BA112" s="45">
        <f ca="1">SUMIFS(Calculations!$I458:$QJ458, Calculations!$I$8:$QJ$8, BA$3, Calculations!$I$10:$QJ$10, BA$4)</f>
        <v>290037.78105531912</v>
      </c>
      <c r="BB112" s="45">
        <f ca="1">SUMIFS(Calculations!$I458:$QJ458, Calculations!$I$8:$QJ$8, BB$3, Calculations!$I$10:$QJ$10, BB$4)</f>
        <v>469971.44166124344</v>
      </c>
      <c r="BC112" s="45">
        <f ca="1">SUMIFS(Calculations!$I458:$QJ458, Calculations!$I$8:$QJ$8, BC$3, Calculations!$I$10:$QJ$10, BC$4)</f>
        <v>410088.33101100178</v>
      </c>
      <c r="BD112" s="45">
        <f ca="1">SUMIFS(Calculations!$I458:$QJ458, Calculations!$I$8:$QJ$8, BD$3, Calculations!$I$10:$QJ$10, BD$4)</f>
        <v>147051.97396739083</v>
      </c>
      <c r="BE112" s="45">
        <f ca="1">SUMIFS(Calculations!$I458:$QJ458, Calculations!$I$8:$QJ$8, BE$3, Calculations!$I$10:$QJ$10, BE$4)</f>
        <v>288673.40370461484</v>
      </c>
      <c r="BF112" s="45">
        <f ca="1">SUMIFS(Calculations!$I458:$QJ458, Calculations!$I$8:$QJ$8, BF$3, Calculations!$I$10:$QJ$10, BF$4)</f>
        <v>465368.76352670213</v>
      </c>
      <c r="BG112" s="45">
        <f ca="1">SUMIFS(Calculations!$I458:$QJ458, Calculations!$I$8:$QJ$8, BG$3, Calculations!$I$10:$QJ$10, BG$4)</f>
        <v>404685.09232040506</v>
      </c>
      <c r="BH112" s="45">
        <f ca="1">SUMIFS(Calculations!$I458:$QJ458, Calculations!$I$8:$QJ$8, BH$3, Calculations!$I$10:$QJ$10, BH$4)</f>
        <v>143814.70957080135</v>
      </c>
      <c r="BI112" s="45">
        <f ca="1">SUMIFS(Calculations!$I458:$QJ458, Calculations!$I$8:$QJ$8, BI$3, Calculations!$I$10:$QJ$10, BI$4)</f>
        <v>286276.59938315762</v>
      </c>
      <c r="BJ112" s="45">
        <f ca="1">SUMIFS(Calculations!$I458:$QJ458, Calculations!$I$8:$QJ$8, BJ$3, Calculations!$I$10:$QJ$10, BJ$4)</f>
        <v>460813.22139058041</v>
      </c>
      <c r="BK112" s="45">
        <f ca="1">SUMIFS(Calculations!$I458:$QJ458, Calculations!$I$8:$QJ$8, BK$3, Calculations!$I$10:$QJ$10, BK$4)</f>
        <v>399323.15511917265</v>
      </c>
      <c r="BL112" s="45">
        <f ca="1">SUMIFS(Calculations!$I458:$QJ458, Calculations!$I$8:$QJ$8, BL$3, Calculations!$I$10:$QJ$10, BL$4)</f>
        <v>140374.19180240238</v>
      </c>
      <c r="BM112" s="45">
        <f ca="1">SUMIFS(Calculations!$I458:$QJ458, Calculations!$I$8:$QJ$8, BM$3, Calculations!$I$10:$QJ$10, BM$4)</f>
        <v>282682.154746774</v>
      </c>
      <c r="BN112" s="45">
        <f ca="1">SUMIFS(Calculations!$I458:$QJ458, Calculations!$I$8:$QJ$8, BN$3, Calculations!$I$10:$QJ$10, BN$4)</f>
        <v>456304.05522007711</v>
      </c>
      <c r="BO112" s="45">
        <f ca="1">SUMIFS(Calculations!$I458:$QJ458, Calculations!$I$8:$QJ$8, BO$3, Calculations!$I$10:$QJ$10, BO$4)</f>
        <v>394001.6794176806</v>
      </c>
      <c r="BP112" s="45">
        <f ca="1">SUMIFS(Calculations!$I458:$QJ458, Calculations!$I$8:$QJ$8, BP$3, Calculations!$I$10:$QJ$10, BP$4)</f>
        <v>137384.30066688932</v>
      </c>
      <c r="BQ112" s="45">
        <f ca="1">SUMIFS(Calculations!$I458:$QJ458, Calculations!$I$8:$QJ$8, BQ$3, Calculations!$I$10:$QJ$10, BQ$4)</f>
        <v>279220.94109791308</v>
      </c>
      <c r="BR112" s="45">
        <f ca="1">SUMIFS(Calculations!$I458:$QJ458, Calculations!$I$8:$QJ$8, BR$3, Calculations!$I$10:$QJ$10, BR$4)</f>
        <v>451481.59479941562</v>
      </c>
      <c r="BS112" s="45">
        <f ca="1">SUMIFS(Calculations!$I458:$QJ458, Calculations!$I$8:$QJ$8, BS$3, Calculations!$I$10:$QJ$10, BS$4)</f>
        <v>388719.82169860619</v>
      </c>
      <c r="BT112" s="45">
        <f ca="1">SUMIFS(Calculations!$I458:$QJ458, Calculations!$I$8:$QJ$8, BT$3, Calculations!$I$10:$QJ$10, BT$4)</f>
        <v>134189.88559214363</v>
      </c>
      <c r="BU112" s="45">
        <f ca="1">SUMIFS(Calculations!$I458:$QJ458, Calculations!$I$8:$QJ$8, BU$3, Calculations!$I$10:$QJ$10, BU$4)</f>
        <v>275734.77445510012</v>
      </c>
      <c r="BV112" s="45">
        <f ca="1">SUMIFS(Calculations!$I458:$QJ458, Calculations!$I$8:$QJ$8, BV$3, Calculations!$I$10:$QJ$10, BV$4)</f>
        <v>446205.55319918069</v>
      </c>
      <c r="BW112" s="45">
        <f ca="1">SUMIFS(Calculations!$I458:$QJ458, Calculations!$I$8:$QJ$8, BW$3, Calculations!$I$10:$QJ$10, BW$4)</f>
        <v>383476.73464313702</v>
      </c>
      <c r="BX112" s="45">
        <f ca="1">SUMIFS(Calculations!$I458:$QJ458, Calculations!$I$8:$QJ$8, BX$3, Calculations!$I$10:$QJ$10, BX$4)</f>
        <v>131008.47228645222</v>
      </c>
      <c r="BY112" s="45">
        <f ca="1">SUMIFS(Calculations!$I458:$QJ458, Calculations!$I$8:$QJ$8, BY$3, Calculations!$I$10:$QJ$10, BY$4)</f>
        <v>272275.48333948333</v>
      </c>
      <c r="BZ112" s="45">
        <f ca="1">SUMIFS(Calculations!$I458:$QJ458, Calculations!$I$8:$QJ$8, BZ$3, Calculations!$I$10:$QJ$10, BZ$4)</f>
        <v>440978.84742750629</v>
      </c>
      <c r="CA112" s="45">
        <f ca="1">SUMIFS(Calculations!$I458:$QJ458, Calculations!$I$8:$QJ$8, CA$3, Calculations!$I$10:$QJ$10, CA$4)</f>
        <v>378009.03053622565</v>
      </c>
      <c r="CB112" s="45">
        <f ca="1">SUMIFS(Calculations!$I458:$QJ458, Calculations!$I$8:$QJ$8, CB$3, Calculations!$I$10:$QJ$10, CB$4)</f>
        <v>127621.3054284855</v>
      </c>
      <c r="CC112" s="45">
        <f ca="1">SUMIFS(Calculations!$I458:$QJ458, Calculations!$I$8:$QJ$8, CC$3, Calculations!$I$10:$QJ$10, CC$4)</f>
        <v>268786.5208688741</v>
      </c>
      <c r="CD112" s="45">
        <f ca="1">SUMIFS(Calculations!$I458:$QJ458, Calculations!$I$8:$QJ$8, CD$3, Calculations!$I$10:$QJ$10, CD$4)</f>
        <v>435806.76045731665</v>
      </c>
      <c r="CE112" s="45">
        <f ca="1">SUMIFS(Calculations!$I458:$QJ458, Calculations!$I$8:$QJ$8, CE$3, Calculations!$I$10:$QJ$10, CE$4)</f>
        <v>372008.76685081719</v>
      </c>
      <c r="CF112" s="45">
        <f ca="1">SUMIFS(Calculations!$I458:$QJ458, Calculations!$I$8:$QJ$8, CF$3, Calculations!$I$10:$QJ$10, CF$4)</f>
        <v>124682.0365600372</v>
      </c>
      <c r="CG112" s="45">
        <f ca="1">SUMIFS(Calculations!$I458:$QJ458, Calculations!$I$8:$QJ$8, CG$3, Calculations!$I$10:$QJ$10, CG$4)</f>
        <v>265436.04737129482</v>
      </c>
      <c r="CH112" s="45">
        <f ca="1">SUMIFS(Calculations!$I458:$QJ458, Calculations!$I$8:$QJ$8, CH$3, Calculations!$I$10:$QJ$10, CH$4)</f>
        <v>430614.48936581239</v>
      </c>
      <c r="CI112" s="45">
        <f ca="1">SUMIFS(Calculations!$I458:$QJ458, Calculations!$I$8:$QJ$8, CI$3, Calculations!$I$10:$QJ$10, CI$4)</f>
        <v>366044.72664607107</v>
      </c>
      <c r="CJ112" s="45">
        <f ca="1">SUMIFS(Calculations!$I458:$QJ458, Calculations!$I$8:$QJ$8, CJ$3, Calculations!$I$10:$QJ$10, CJ$4)</f>
        <v>121201.90784068929</v>
      </c>
      <c r="CK112" s="45">
        <f ca="1">SUMIFS(Calculations!$I458:$QJ458, Calculations!$I$8:$QJ$8, CK$3, Calculations!$I$10:$QJ$10, CK$4)</f>
        <v>262045.47483640729</v>
      </c>
      <c r="CL112" s="45">
        <f ca="1">SUMIFS(Calculations!$I458:$QJ458, Calculations!$I$8:$QJ$8, CL$3, Calculations!$I$10:$QJ$10, CL$4)</f>
        <v>424745.87219269411</v>
      </c>
      <c r="CM112" s="45">
        <f ca="1">SUMIFS(Calculations!$I458:$QJ458, Calculations!$I$8:$QJ$8, CM$3, Calculations!$I$10:$QJ$10, CM$4)</f>
        <v>342164.80290224421</v>
      </c>
      <c r="CN112" s="45">
        <f ca="1">SUMIFS(Calculations!$I458:$QJ458, Calculations!$I$8:$QJ$8, CN$3, Calculations!$I$10:$QJ$10, CN$4)</f>
        <v>105525.27481740358</v>
      </c>
      <c r="CO112" s="45">
        <f ca="1">SUMIFS(Calculations!$I458:$QJ458, Calculations!$I$8:$QJ$8, CO$3, Calculations!$I$10:$QJ$10, CO$4)</f>
        <v>221368.6223715911</v>
      </c>
      <c r="CP112" s="45">
        <f ca="1">SUMIFS(Calculations!$I458:$QJ458, Calculations!$I$8:$QJ$8, CP$3, Calculations!$I$10:$QJ$10, CP$4)</f>
        <v>354515.93901211582</v>
      </c>
      <c r="CQ112" s="45">
        <f ca="1">SUMIFS(Calculations!$I458:$QJ458, Calculations!$I$8:$QJ$8, CQ$3, Calculations!$I$10:$QJ$10, CQ$4)</f>
        <v>300987.99393477495</v>
      </c>
      <c r="CR112" s="45">
        <f ca="1">SUMIFS(Calculations!$I458:$QJ458, Calculations!$I$8:$QJ$8, CR$3, Calculations!$I$10:$QJ$10, CR$4)</f>
        <v>99340.466732100685</v>
      </c>
      <c r="CS112" s="45">
        <f ca="1">SUMIFS(Calculations!$I458:$QJ458, Calculations!$I$8:$QJ$8, CS$3, Calculations!$I$10:$QJ$10, CS$4)</f>
        <v>214615.07020219736</v>
      </c>
      <c r="CT112" s="45">
        <f ca="1">SUMIFS(Calculations!$I458:$QJ458, Calculations!$I$8:$QJ$8, CT$3, Calculations!$I$10:$QJ$10, CT$4)</f>
        <v>345862.25772103923</v>
      </c>
      <c r="CU112" s="45">
        <f ca="1">SUMIFS(Calculations!$I458:$QJ458, Calculations!$I$8:$QJ$8, CU$3, Calculations!$I$10:$QJ$10, CU$4)</f>
        <v>292761.08898988983</v>
      </c>
      <c r="CV112" s="45">
        <f ca="1">SUMIFS(Calculations!$I458:$QJ458, Calculations!$I$8:$QJ$8, CV$3, Calculations!$I$10:$QJ$10, CV$4)</f>
        <v>93210.297536626618</v>
      </c>
      <c r="CW112" s="45">
        <f ca="1">SUMIFS(Calculations!$I458:$QJ458, Calculations!$I$8:$QJ$8, CW$3, Calculations!$I$10:$QJ$10, CW$4)</f>
        <v>207551.77269841218</v>
      </c>
      <c r="CX112" s="45">
        <f ca="1">SUMIFS(Calculations!$I458:$QJ458, Calculations!$I$8:$QJ$8, CX$3, Calculations!$I$10:$QJ$10, CX$4)</f>
        <v>336829.23111960449</v>
      </c>
      <c r="CY112" s="45">
        <f ca="1">SUMIFS(Calculations!$I458:$QJ458, Calculations!$I$8:$QJ$8, CY$3, Calculations!$I$10:$QJ$10, CY$4)</f>
        <v>284137.13985332643</v>
      </c>
      <c r="CZ112" s="45">
        <f ca="1">SUMIFS(Calculations!$I458:$QJ458, Calculations!$I$8:$QJ$8, CZ$3, Calculations!$I$10:$QJ$10, CZ$4)</f>
        <v>86432.506664345885</v>
      </c>
      <c r="DA112" s="45">
        <f ca="1">SUMIFS(Calculations!$I458:$QJ458, Calculations!$I$8:$QJ$8, DA$3, Calculations!$I$10:$QJ$10, DA$4)</f>
        <v>200021.0990450978</v>
      </c>
      <c r="DB112" s="45">
        <f ca="1">SUMIFS(Calculations!$I458:$QJ458, Calculations!$I$8:$QJ$8, DB$3, Calculations!$I$10:$QJ$10, DB$4)</f>
        <v>327363.7979920503</v>
      </c>
      <c r="DC112" s="45">
        <f ca="1">SUMIFS(Calculations!$I458:$QJ458, Calculations!$I$8:$QJ$8, DC$3, Calculations!$I$10:$QJ$10, DC$4)</f>
        <v>275061.55561336677</v>
      </c>
      <c r="DD112" s="45">
        <f ca="1">SUMIFS(Calculations!$I458:$QJ458, Calculations!$I$8:$QJ$8, DD$3, Calculations!$I$10:$QJ$10, DD$4)</f>
        <v>96156.23293106124</v>
      </c>
      <c r="DE112" s="45">
        <f ca="1">SUMIFS(Calculations!$I458:$QJ458, Calculations!$I$8:$QJ$8, DE$3, Calculations!$I$10:$QJ$10, DE$4)</f>
        <v>210166.02908264979</v>
      </c>
      <c r="DF112" s="45">
        <f ca="1">SUMIFS(Calculations!$I458:$QJ458, Calculations!$I$8:$QJ$8, DF$3, Calculations!$I$10:$QJ$10, DF$4)</f>
        <v>336784.92761705205</v>
      </c>
      <c r="DG112" s="45">
        <f ca="1">SUMIFS(Calculations!$I458:$QJ458, Calculations!$I$8:$QJ$8, DG$3, Calculations!$I$10:$QJ$10, DG$4)</f>
        <v>286101.66954751918</v>
      </c>
      <c r="DH112" s="45">
        <f ca="1">SUMIFS(Calculations!$I458:$QJ458, Calculations!$I$8:$QJ$8, DH$3, Calculations!$I$10:$QJ$10, DH$4)</f>
        <v>93054.664121815207</v>
      </c>
      <c r="DI112" s="45">
        <f ca="1">SUMIFS(Calculations!$I458:$QJ458, Calculations!$I$8:$QJ$8, DI$3, Calculations!$I$10:$QJ$10, DI$4)</f>
        <v>206631.26675141908</v>
      </c>
      <c r="DJ112" s="45">
        <f ca="1">SUMIFS(Calculations!$I458:$QJ458, Calculations!$I$8:$QJ$8, DJ$3, Calculations!$I$10:$QJ$10, DJ$4)</f>
        <v>331500.43672280113</v>
      </c>
      <c r="DK112" s="45">
        <f ca="1">SUMIFS(Calculations!$I458:$QJ458, Calculations!$I$8:$QJ$8, DK$3, Calculations!$I$10:$QJ$10, DK$4)</f>
        <v>-788564.12165979133</v>
      </c>
      <c r="DL112" s="45"/>
      <c r="DM112" s="45"/>
      <c r="DN112" s="45"/>
      <c r="DO112" s="45"/>
      <c r="DP112" s="45"/>
      <c r="DQ112" s="45"/>
      <c r="DR112" s="45"/>
      <c r="DS112" s="45"/>
      <c r="DT112" s="45"/>
      <c r="DU112" s="45"/>
      <c r="DV112" s="45"/>
      <c r="DW112" s="45"/>
      <c r="DX112" s="45"/>
      <c r="DY112" s="45"/>
      <c r="DZ112" s="45"/>
      <c r="EA112" s="45"/>
      <c r="EB112" s="45"/>
      <c r="EC112" s="45"/>
      <c r="ED112" s="45"/>
      <c r="EE112" s="45"/>
      <c r="EF112" s="45"/>
      <c r="EG112" s="45"/>
      <c r="EH112" s="45"/>
      <c r="EI112" s="45"/>
      <c r="EJ112" s="45"/>
      <c r="EK112" s="45"/>
      <c r="EL112" s="45"/>
      <c r="EM112" s="45"/>
      <c r="EN112" s="45"/>
      <c r="EO112" s="45"/>
      <c r="EP112" s="45"/>
      <c r="EQ112" s="45"/>
      <c r="ER112" s="45"/>
      <c r="ES112" s="45"/>
      <c r="ET112" s="45"/>
      <c r="EU112" s="45"/>
      <c r="EV112" s="45"/>
      <c r="EW112" s="45"/>
      <c r="EX112" s="45"/>
      <c r="EY112" s="45"/>
      <c r="EZ112" s="45"/>
      <c r="FA112" s="45"/>
    </row>
    <row r="113" spans="1:157">
      <c r="A113" t="s">
        <v>89</v>
      </c>
      <c r="C113" s="3" t="str">
        <f>Calculations!C459</f>
        <v>Drawdown of Equity</v>
      </c>
      <c r="E113" s="50" t="str">
        <f>Calculations!E459</f>
        <v>EUR</v>
      </c>
      <c r="G113" s="99">
        <f>SUM(H113:FA113)</f>
        <v>3792500</v>
      </c>
      <c r="H113" s="45">
        <f>SUMIFS(Calculations!$I459:$QJ459, Calculations!$I$8:$QJ$8, H$3, Calculations!$I$10:$QJ$10, H$4)</f>
        <v>3792500</v>
      </c>
      <c r="I113" s="45">
        <f>SUMIFS(Calculations!$I459:$QJ459, Calculations!$I$8:$QJ$8, I$3, Calculations!$I$10:$QJ$10, I$4)</f>
        <v>0</v>
      </c>
      <c r="J113" s="45">
        <f>SUMIFS(Calculations!$I459:$QJ459, Calculations!$I$8:$QJ$8, J$3, Calculations!$I$10:$QJ$10, J$4)</f>
        <v>0</v>
      </c>
      <c r="K113" s="45">
        <f>SUMIFS(Calculations!$I459:$QJ459, Calculations!$I$8:$QJ$8, K$3, Calculations!$I$10:$QJ$10, K$4)</f>
        <v>0</v>
      </c>
      <c r="L113" s="45">
        <f>SUMIFS(Calculations!$I459:$QJ459, Calculations!$I$8:$QJ$8, L$3, Calculations!$I$10:$QJ$10, L$4)</f>
        <v>0</v>
      </c>
      <c r="M113" s="45">
        <f>SUMIFS(Calculations!$I459:$QJ459, Calculations!$I$8:$QJ$8, M$3, Calculations!$I$10:$QJ$10, M$4)</f>
        <v>0</v>
      </c>
      <c r="N113" s="45">
        <f>SUMIFS(Calculations!$I459:$QJ459, Calculations!$I$8:$QJ$8, N$3, Calculations!$I$10:$QJ$10, N$4)</f>
        <v>0</v>
      </c>
      <c r="O113" s="45">
        <f>SUMIFS(Calculations!$I459:$QJ459, Calculations!$I$8:$QJ$8, O$3, Calculations!$I$10:$QJ$10, O$4)</f>
        <v>0</v>
      </c>
      <c r="P113" s="45">
        <f>SUMIFS(Calculations!$I459:$QJ459, Calculations!$I$8:$QJ$8, P$3, Calculations!$I$10:$QJ$10, P$4)</f>
        <v>0</v>
      </c>
      <c r="Q113" s="45">
        <f>SUMIFS(Calculations!$I459:$QJ459, Calculations!$I$8:$QJ$8, Q$3, Calculations!$I$10:$QJ$10, Q$4)</f>
        <v>0</v>
      </c>
      <c r="R113" s="45">
        <f>SUMIFS(Calculations!$I459:$QJ459, Calculations!$I$8:$QJ$8, R$3, Calculations!$I$10:$QJ$10, R$4)</f>
        <v>0</v>
      </c>
      <c r="S113" s="45">
        <f>SUMIFS(Calculations!$I459:$QJ459, Calculations!$I$8:$QJ$8, S$3, Calculations!$I$10:$QJ$10, S$4)</f>
        <v>0</v>
      </c>
      <c r="T113" s="45">
        <f>SUMIFS(Calculations!$I459:$QJ459, Calculations!$I$8:$QJ$8, T$3, Calculations!$I$10:$QJ$10, T$4)</f>
        <v>0</v>
      </c>
      <c r="U113" s="45">
        <f>SUMIFS(Calculations!$I459:$QJ459, Calculations!$I$8:$QJ$8, U$3, Calculations!$I$10:$QJ$10, U$4)</f>
        <v>0</v>
      </c>
      <c r="V113" s="45">
        <f>SUMIFS(Calculations!$I459:$QJ459, Calculations!$I$8:$QJ$8, V$3, Calculations!$I$10:$QJ$10, V$4)</f>
        <v>0</v>
      </c>
      <c r="W113" s="45">
        <f>SUMIFS(Calculations!$I459:$QJ459, Calculations!$I$8:$QJ$8, W$3, Calculations!$I$10:$QJ$10, W$4)</f>
        <v>0</v>
      </c>
      <c r="X113" s="45">
        <f>SUMIFS(Calculations!$I459:$QJ459, Calculations!$I$8:$QJ$8, X$3, Calculations!$I$10:$QJ$10, X$4)</f>
        <v>0</v>
      </c>
      <c r="Y113" s="45">
        <f>SUMIFS(Calculations!$I459:$QJ459, Calculations!$I$8:$QJ$8, Y$3, Calculations!$I$10:$QJ$10, Y$4)</f>
        <v>0</v>
      </c>
      <c r="Z113" s="45">
        <f>SUMIFS(Calculations!$I459:$QJ459, Calculations!$I$8:$QJ$8, Z$3, Calculations!$I$10:$QJ$10, Z$4)</f>
        <v>0</v>
      </c>
      <c r="AA113" s="45">
        <f>SUMIFS(Calculations!$I459:$QJ459, Calculations!$I$8:$QJ$8, AA$3, Calculations!$I$10:$QJ$10, AA$4)</f>
        <v>0</v>
      </c>
      <c r="AB113" s="45">
        <f>SUMIFS(Calculations!$I459:$QJ459, Calculations!$I$8:$QJ$8, AB$3, Calculations!$I$10:$QJ$10, AB$4)</f>
        <v>0</v>
      </c>
      <c r="AC113" s="45">
        <f>SUMIFS(Calculations!$I459:$QJ459, Calculations!$I$8:$QJ$8, AC$3, Calculations!$I$10:$QJ$10, AC$4)</f>
        <v>0</v>
      </c>
      <c r="AD113" s="45">
        <f>SUMIFS(Calculations!$I459:$QJ459, Calculations!$I$8:$QJ$8, AD$3, Calculations!$I$10:$QJ$10, AD$4)</f>
        <v>0</v>
      </c>
      <c r="AE113" s="45">
        <f>SUMIFS(Calculations!$I459:$QJ459, Calculations!$I$8:$QJ$8, AE$3, Calculations!$I$10:$QJ$10, AE$4)</f>
        <v>0</v>
      </c>
      <c r="AF113" s="45">
        <f>SUMIFS(Calculations!$I459:$QJ459, Calculations!$I$8:$QJ$8, AF$3, Calculations!$I$10:$QJ$10, AF$4)</f>
        <v>0</v>
      </c>
      <c r="AG113" s="45">
        <f>SUMIFS(Calculations!$I459:$QJ459, Calculations!$I$8:$QJ$8, AG$3, Calculations!$I$10:$QJ$10, AG$4)</f>
        <v>0</v>
      </c>
      <c r="AH113" s="45">
        <f>SUMIFS(Calculations!$I459:$QJ459, Calculations!$I$8:$QJ$8, AH$3, Calculations!$I$10:$QJ$10, AH$4)</f>
        <v>0</v>
      </c>
      <c r="AI113" s="45">
        <f>SUMIFS(Calculations!$I459:$QJ459, Calculations!$I$8:$QJ$8, AI$3, Calculations!$I$10:$QJ$10, AI$4)</f>
        <v>0</v>
      </c>
      <c r="AJ113" s="45">
        <f>SUMIFS(Calculations!$I459:$QJ459, Calculations!$I$8:$QJ$8, AJ$3, Calculations!$I$10:$QJ$10, AJ$4)</f>
        <v>0</v>
      </c>
      <c r="AK113" s="45">
        <f>SUMIFS(Calculations!$I459:$QJ459, Calculations!$I$8:$QJ$8, AK$3, Calculations!$I$10:$QJ$10, AK$4)</f>
        <v>0</v>
      </c>
      <c r="AL113" s="45">
        <f>SUMIFS(Calculations!$I459:$QJ459, Calculations!$I$8:$QJ$8, AL$3, Calculations!$I$10:$QJ$10, AL$4)</f>
        <v>0</v>
      </c>
      <c r="AM113" s="45">
        <f>SUMIFS(Calculations!$I459:$QJ459, Calculations!$I$8:$QJ$8, AM$3, Calculations!$I$10:$QJ$10, AM$4)</f>
        <v>0</v>
      </c>
      <c r="AN113" s="45">
        <f>SUMIFS(Calculations!$I459:$QJ459, Calculations!$I$8:$QJ$8, AN$3, Calculations!$I$10:$QJ$10, AN$4)</f>
        <v>0</v>
      </c>
      <c r="AO113" s="45">
        <f>SUMIFS(Calculations!$I459:$QJ459, Calculations!$I$8:$QJ$8, AO$3, Calculations!$I$10:$QJ$10, AO$4)</f>
        <v>0</v>
      </c>
      <c r="AP113" s="45">
        <f>SUMIFS(Calculations!$I459:$QJ459, Calculations!$I$8:$QJ$8, AP$3, Calculations!$I$10:$QJ$10, AP$4)</f>
        <v>0</v>
      </c>
      <c r="AQ113" s="45">
        <f>SUMIFS(Calculations!$I459:$QJ459, Calculations!$I$8:$QJ$8, AQ$3, Calculations!$I$10:$QJ$10, AQ$4)</f>
        <v>0</v>
      </c>
      <c r="AR113" s="45">
        <f>SUMIFS(Calculations!$I459:$QJ459, Calculations!$I$8:$QJ$8, AR$3, Calculations!$I$10:$QJ$10, AR$4)</f>
        <v>0</v>
      </c>
      <c r="AS113" s="45">
        <f>SUMIFS(Calculations!$I459:$QJ459, Calculations!$I$8:$QJ$8, AS$3, Calculations!$I$10:$QJ$10, AS$4)</f>
        <v>0</v>
      </c>
      <c r="AT113" s="45">
        <f>SUMIFS(Calculations!$I459:$QJ459, Calculations!$I$8:$QJ$8, AT$3, Calculations!$I$10:$QJ$10, AT$4)</f>
        <v>0</v>
      </c>
      <c r="AU113" s="45">
        <f>SUMIFS(Calculations!$I459:$QJ459, Calculations!$I$8:$QJ$8, AU$3, Calculations!$I$10:$QJ$10, AU$4)</f>
        <v>0</v>
      </c>
      <c r="AV113" s="45">
        <f>SUMIFS(Calculations!$I459:$QJ459, Calculations!$I$8:$QJ$8, AV$3, Calculations!$I$10:$QJ$10, AV$4)</f>
        <v>0</v>
      </c>
      <c r="AW113" s="45">
        <f>SUMIFS(Calculations!$I459:$QJ459, Calculations!$I$8:$QJ$8, AW$3, Calculations!$I$10:$QJ$10, AW$4)</f>
        <v>0</v>
      </c>
      <c r="AX113" s="45">
        <f>SUMIFS(Calculations!$I459:$QJ459, Calculations!$I$8:$QJ$8, AX$3, Calculations!$I$10:$QJ$10, AX$4)</f>
        <v>0</v>
      </c>
      <c r="AY113" s="45">
        <f>SUMIFS(Calculations!$I459:$QJ459, Calculations!$I$8:$QJ$8, AY$3, Calculations!$I$10:$QJ$10, AY$4)</f>
        <v>0</v>
      </c>
      <c r="AZ113" s="45">
        <f>SUMIFS(Calculations!$I459:$QJ459, Calculations!$I$8:$QJ$8, AZ$3, Calculations!$I$10:$QJ$10, AZ$4)</f>
        <v>0</v>
      </c>
      <c r="BA113" s="45">
        <f>SUMIFS(Calculations!$I459:$QJ459, Calculations!$I$8:$QJ$8, BA$3, Calculations!$I$10:$QJ$10, BA$4)</f>
        <v>0</v>
      </c>
      <c r="BB113" s="45">
        <f>SUMIFS(Calculations!$I459:$QJ459, Calculations!$I$8:$QJ$8, BB$3, Calculations!$I$10:$QJ$10, BB$4)</f>
        <v>0</v>
      </c>
      <c r="BC113" s="45">
        <f>SUMIFS(Calculations!$I459:$QJ459, Calculations!$I$8:$QJ$8, BC$3, Calculations!$I$10:$QJ$10, BC$4)</f>
        <v>0</v>
      </c>
      <c r="BD113" s="45">
        <f>SUMIFS(Calculations!$I459:$QJ459, Calculations!$I$8:$QJ$8, BD$3, Calculations!$I$10:$QJ$10, BD$4)</f>
        <v>0</v>
      </c>
      <c r="BE113" s="45">
        <f>SUMIFS(Calculations!$I459:$QJ459, Calculations!$I$8:$QJ$8, BE$3, Calculations!$I$10:$QJ$10, BE$4)</f>
        <v>0</v>
      </c>
      <c r="BF113" s="45">
        <f>SUMIFS(Calculations!$I459:$QJ459, Calculations!$I$8:$QJ$8, BF$3, Calculations!$I$10:$QJ$10, BF$4)</f>
        <v>0</v>
      </c>
      <c r="BG113" s="45">
        <f>SUMIFS(Calculations!$I459:$QJ459, Calculations!$I$8:$QJ$8, BG$3, Calculations!$I$10:$QJ$10, BG$4)</f>
        <v>0</v>
      </c>
      <c r="BH113" s="45">
        <f>SUMIFS(Calculations!$I459:$QJ459, Calculations!$I$8:$QJ$8, BH$3, Calculations!$I$10:$QJ$10, BH$4)</f>
        <v>0</v>
      </c>
      <c r="BI113" s="45">
        <f>SUMIFS(Calculations!$I459:$QJ459, Calculations!$I$8:$QJ$8, BI$3, Calculations!$I$10:$QJ$10, BI$4)</f>
        <v>0</v>
      </c>
      <c r="BJ113" s="45">
        <f>SUMIFS(Calculations!$I459:$QJ459, Calculations!$I$8:$QJ$8, BJ$3, Calculations!$I$10:$QJ$10, BJ$4)</f>
        <v>0</v>
      </c>
      <c r="BK113" s="45">
        <f>SUMIFS(Calculations!$I459:$QJ459, Calculations!$I$8:$QJ$8, BK$3, Calculations!$I$10:$QJ$10, BK$4)</f>
        <v>0</v>
      </c>
      <c r="BL113" s="45">
        <f>SUMIFS(Calculations!$I459:$QJ459, Calculations!$I$8:$QJ$8, BL$3, Calculations!$I$10:$QJ$10, BL$4)</f>
        <v>0</v>
      </c>
      <c r="BM113" s="45">
        <f>SUMIFS(Calculations!$I459:$QJ459, Calculations!$I$8:$QJ$8, BM$3, Calculations!$I$10:$QJ$10, BM$4)</f>
        <v>0</v>
      </c>
      <c r="BN113" s="45">
        <f>SUMIFS(Calculations!$I459:$QJ459, Calculations!$I$8:$QJ$8, BN$3, Calculations!$I$10:$QJ$10, BN$4)</f>
        <v>0</v>
      </c>
      <c r="BO113" s="45">
        <f>SUMIFS(Calculations!$I459:$QJ459, Calculations!$I$8:$QJ$8, BO$3, Calculations!$I$10:$QJ$10, BO$4)</f>
        <v>0</v>
      </c>
      <c r="BP113" s="45">
        <f>SUMIFS(Calculations!$I459:$QJ459, Calculations!$I$8:$QJ$8, BP$3, Calculations!$I$10:$QJ$10, BP$4)</f>
        <v>0</v>
      </c>
      <c r="BQ113" s="45">
        <f>SUMIFS(Calculations!$I459:$QJ459, Calculations!$I$8:$QJ$8, BQ$3, Calculations!$I$10:$QJ$10, BQ$4)</f>
        <v>0</v>
      </c>
      <c r="BR113" s="45">
        <f>SUMIFS(Calculations!$I459:$QJ459, Calculations!$I$8:$QJ$8, BR$3, Calculations!$I$10:$QJ$10, BR$4)</f>
        <v>0</v>
      </c>
      <c r="BS113" s="45">
        <f>SUMIFS(Calculations!$I459:$QJ459, Calculations!$I$8:$QJ$8, BS$3, Calculations!$I$10:$QJ$10, BS$4)</f>
        <v>0</v>
      </c>
      <c r="BT113" s="45">
        <f>SUMIFS(Calculations!$I459:$QJ459, Calculations!$I$8:$QJ$8, BT$3, Calculations!$I$10:$QJ$10, BT$4)</f>
        <v>0</v>
      </c>
      <c r="BU113" s="45">
        <f>SUMIFS(Calculations!$I459:$QJ459, Calculations!$I$8:$QJ$8, BU$3, Calculations!$I$10:$QJ$10, BU$4)</f>
        <v>0</v>
      </c>
      <c r="BV113" s="45">
        <f>SUMIFS(Calculations!$I459:$QJ459, Calculations!$I$8:$QJ$8, BV$3, Calculations!$I$10:$QJ$10, BV$4)</f>
        <v>0</v>
      </c>
      <c r="BW113" s="45">
        <f>SUMIFS(Calculations!$I459:$QJ459, Calculations!$I$8:$QJ$8, BW$3, Calculations!$I$10:$QJ$10, BW$4)</f>
        <v>0</v>
      </c>
      <c r="BX113" s="45">
        <f>SUMIFS(Calculations!$I459:$QJ459, Calculations!$I$8:$QJ$8, BX$3, Calculations!$I$10:$QJ$10, BX$4)</f>
        <v>0</v>
      </c>
      <c r="BY113" s="45">
        <f>SUMIFS(Calculations!$I459:$QJ459, Calculations!$I$8:$QJ$8, BY$3, Calculations!$I$10:$QJ$10, BY$4)</f>
        <v>0</v>
      </c>
      <c r="BZ113" s="45">
        <f>SUMIFS(Calculations!$I459:$QJ459, Calculations!$I$8:$QJ$8, BZ$3, Calculations!$I$10:$QJ$10, BZ$4)</f>
        <v>0</v>
      </c>
      <c r="CA113" s="45">
        <f>SUMIFS(Calculations!$I459:$QJ459, Calculations!$I$8:$QJ$8, CA$3, Calculations!$I$10:$QJ$10, CA$4)</f>
        <v>0</v>
      </c>
      <c r="CB113" s="45">
        <f>SUMIFS(Calculations!$I459:$QJ459, Calculations!$I$8:$QJ$8, CB$3, Calculations!$I$10:$QJ$10, CB$4)</f>
        <v>0</v>
      </c>
      <c r="CC113" s="45">
        <f>SUMIFS(Calculations!$I459:$QJ459, Calculations!$I$8:$QJ$8, CC$3, Calculations!$I$10:$QJ$10, CC$4)</f>
        <v>0</v>
      </c>
      <c r="CD113" s="45">
        <f>SUMIFS(Calculations!$I459:$QJ459, Calculations!$I$8:$QJ$8, CD$3, Calculations!$I$10:$QJ$10, CD$4)</f>
        <v>0</v>
      </c>
      <c r="CE113" s="45">
        <f>SUMIFS(Calculations!$I459:$QJ459, Calculations!$I$8:$QJ$8, CE$3, Calculations!$I$10:$QJ$10, CE$4)</f>
        <v>0</v>
      </c>
      <c r="CF113" s="45">
        <f>SUMIFS(Calculations!$I459:$QJ459, Calculations!$I$8:$QJ$8, CF$3, Calculations!$I$10:$QJ$10, CF$4)</f>
        <v>0</v>
      </c>
      <c r="CG113" s="45">
        <f>SUMIFS(Calculations!$I459:$QJ459, Calculations!$I$8:$QJ$8, CG$3, Calculations!$I$10:$QJ$10, CG$4)</f>
        <v>0</v>
      </c>
      <c r="CH113" s="45">
        <f>SUMIFS(Calculations!$I459:$QJ459, Calculations!$I$8:$QJ$8, CH$3, Calculations!$I$10:$QJ$10, CH$4)</f>
        <v>0</v>
      </c>
      <c r="CI113" s="45">
        <f>SUMIFS(Calculations!$I459:$QJ459, Calculations!$I$8:$QJ$8, CI$3, Calculations!$I$10:$QJ$10, CI$4)</f>
        <v>0</v>
      </c>
      <c r="CJ113" s="45">
        <f>SUMIFS(Calculations!$I459:$QJ459, Calculations!$I$8:$QJ$8, CJ$3, Calculations!$I$10:$QJ$10, CJ$4)</f>
        <v>0</v>
      </c>
      <c r="CK113" s="45">
        <f>SUMIFS(Calculations!$I459:$QJ459, Calculations!$I$8:$QJ$8, CK$3, Calculations!$I$10:$QJ$10, CK$4)</f>
        <v>0</v>
      </c>
      <c r="CL113" s="45">
        <f>SUMIFS(Calculations!$I459:$QJ459, Calculations!$I$8:$QJ$8, CL$3, Calculations!$I$10:$QJ$10, CL$4)</f>
        <v>0</v>
      </c>
      <c r="CM113" s="45">
        <f>SUMIFS(Calculations!$I459:$QJ459, Calculations!$I$8:$QJ$8, CM$3, Calculations!$I$10:$QJ$10, CM$4)</f>
        <v>0</v>
      </c>
      <c r="CN113" s="45">
        <f>SUMIFS(Calculations!$I459:$QJ459, Calculations!$I$8:$QJ$8, CN$3, Calculations!$I$10:$QJ$10, CN$4)</f>
        <v>0</v>
      </c>
      <c r="CO113" s="45">
        <f>SUMIFS(Calculations!$I459:$QJ459, Calculations!$I$8:$QJ$8, CO$3, Calculations!$I$10:$QJ$10, CO$4)</f>
        <v>0</v>
      </c>
      <c r="CP113" s="45">
        <f>SUMIFS(Calculations!$I459:$QJ459, Calculations!$I$8:$QJ$8, CP$3, Calculations!$I$10:$QJ$10, CP$4)</f>
        <v>0</v>
      </c>
      <c r="CQ113" s="45">
        <f>SUMIFS(Calculations!$I459:$QJ459, Calculations!$I$8:$QJ$8, CQ$3, Calculations!$I$10:$QJ$10, CQ$4)</f>
        <v>0</v>
      </c>
      <c r="CR113" s="45">
        <f>SUMIFS(Calculations!$I459:$QJ459, Calculations!$I$8:$QJ$8, CR$3, Calculations!$I$10:$QJ$10, CR$4)</f>
        <v>0</v>
      </c>
      <c r="CS113" s="45">
        <f>SUMIFS(Calculations!$I459:$QJ459, Calculations!$I$8:$QJ$8, CS$3, Calculations!$I$10:$QJ$10, CS$4)</f>
        <v>0</v>
      </c>
      <c r="CT113" s="45">
        <f>SUMIFS(Calculations!$I459:$QJ459, Calculations!$I$8:$QJ$8, CT$3, Calculations!$I$10:$QJ$10, CT$4)</f>
        <v>0</v>
      </c>
      <c r="CU113" s="45">
        <f>SUMIFS(Calculations!$I459:$QJ459, Calculations!$I$8:$QJ$8, CU$3, Calculations!$I$10:$QJ$10, CU$4)</f>
        <v>0</v>
      </c>
      <c r="CV113" s="45">
        <f>SUMIFS(Calculations!$I459:$QJ459, Calculations!$I$8:$QJ$8, CV$3, Calculations!$I$10:$QJ$10, CV$4)</f>
        <v>0</v>
      </c>
      <c r="CW113" s="45">
        <f>SUMIFS(Calculations!$I459:$QJ459, Calculations!$I$8:$QJ$8, CW$3, Calculations!$I$10:$QJ$10, CW$4)</f>
        <v>0</v>
      </c>
      <c r="CX113" s="45">
        <f>SUMIFS(Calculations!$I459:$QJ459, Calculations!$I$8:$QJ$8, CX$3, Calculations!$I$10:$QJ$10, CX$4)</f>
        <v>0</v>
      </c>
      <c r="CY113" s="45">
        <f>SUMIFS(Calculations!$I459:$QJ459, Calculations!$I$8:$QJ$8, CY$3, Calculations!$I$10:$QJ$10, CY$4)</f>
        <v>0</v>
      </c>
      <c r="CZ113" s="45">
        <f>SUMIFS(Calculations!$I459:$QJ459, Calculations!$I$8:$QJ$8, CZ$3, Calculations!$I$10:$QJ$10, CZ$4)</f>
        <v>0</v>
      </c>
      <c r="DA113" s="45">
        <f>SUMIFS(Calculations!$I459:$QJ459, Calculations!$I$8:$QJ$8, DA$3, Calculations!$I$10:$QJ$10, DA$4)</f>
        <v>0</v>
      </c>
      <c r="DB113" s="45">
        <f>SUMIFS(Calculations!$I459:$QJ459, Calculations!$I$8:$QJ$8, DB$3, Calculations!$I$10:$QJ$10, DB$4)</f>
        <v>0</v>
      </c>
      <c r="DC113" s="45">
        <f>SUMIFS(Calculations!$I459:$QJ459, Calculations!$I$8:$QJ$8, DC$3, Calculations!$I$10:$QJ$10, DC$4)</f>
        <v>0</v>
      </c>
      <c r="DD113" s="45">
        <f>SUMIFS(Calculations!$I459:$QJ459, Calculations!$I$8:$QJ$8, DD$3, Calculations!$I$10:$QJ$10, DD$4)</f>
        <v>0</v>
      </c>
      <c r="DE113" s="45">
        <f>SUMIFS(Calculations!$I459:$QJ459, Calculations!$I$8:$QJ$8, DE$3, Calculations!$I$10:$QJ$10, DE$4)</f>
        <v>0</v>
      </c>
      <c r="DF113" s="45">
        <f>SUMIFS(Calculations!$I459:$QJ459, Calculations!$I$8:$QJ$8, DF$3, Calculations!$I$10:$QJ$10, DF$4)</f>
        <v>0</v>
      </c>
      <c r="DG113" s="45">
        <f>SUMIFS(Calculations!$I459:$QJ459, Calculations!$I$8:$QJ$8, DG$3, Calculations!$I$10:$QJ$10, DG$4)</f>
        <v>0</v>
      </c>
      <c r="DH113" s="45">
        <f>SUMIFS(Calculations!$I459:$QJ459, Calculations!$I$8:$QJ$8, DH$3, Calculations!$I$10:$QJ$10, DH$4)</f>
        <v>0</v>
      </c>
      <c r="DI113" s="45">
        <f>SUMIFS(Calculations!$I459:$QJ459, Calculations!$I$8:$QJ$8, DI$3, Calculations!$I$10:$QJ$10, DI$4)</f>
        <v>0</v>
      </c>
      <c r="DJ113" s="45">
        <f>SUMIFS(Calculations!$I459:$QJ459, Calculations!$I$8:$QJ$8, DJ$3, Calculations!$I$10:$QJ$10, DJ$4)</f>
        <v>0</v>
      </c>
      <c r="DK113" s="45">
        <f>SUMIFS(Calculations!$I459:$QJ459, Calculations!$I$8:$QJ$8, DK$3, Calculations!$I$10:$QJ$10, DK$4)</f>
        <v>0</v>
      </c>
      <c r="DL113" s="45"/>
      <c r="DM113" s="45"/>
      <c r="DN113" s="45"/>
      <c r="DO113" s="45"/>
      <c r="DP113" s="45"/>
      <c r="DQ113" s="45"/>
      <c r="DR113" s="45"/>
      <c r="DS113" s="45"/>
      <c r="DT113" s="45"/>
      <c r="DU113" s="45"/>
      <c r="DV113" s="45"/>
      <c r="DW113" s="45"/>
      <c r="DX113" s="45"/>
      <c r="DY113" s="45"/>
      <c r="DZ113" s="45"/>
      <c r="EA113" s="45"/>
      <c r="EB113" s="45"/>
      <c r="EC113" s="45"/>
      <c r="ED113" s="45"/>
      <c r="EE113" s="45"/>
      <c r="EF113" s="45"/>
      <c r="EG113" s="45"/>
      <c r="EH113" s="45"/>
      <c r="EI113" s="45"/>
      <c r="EJ113" s="45"/>
      <c r="EK113" s="45"/>
      <c r="EL113" s="45"/>
      <c r="EM113" s="45"/>
      <c r="EN113" s="45"/>
      <c r="EO113" s="45"/>
      <c r="EP113" s="45"/>
      <c r="EQ113" s="45"/>
      <c r="ER113" s="45"/>
      <c r="ES113" s="45"/>
      <c r="ET113" s="45"/>
      <c r="EU113" s="45"/>
      <c r="EV113" s="45"/>
      <c r="EW113" s="45"/>
      <c r="EX113" s="45"/>
      <c r="EY113" s="45"/>
      <c r="EZ113" s="45"/>
      <c r="FA113" s="45"/>
    </row>
    <row r="114" spans="1:157">
      <c r="A114" t="s">
        <v>89</v>
      </c>
      <c r="C114" s="3" t="str">
        <f>Calculations!C460</f>
        <v>Interest on Reserve Accounts</v>
      </c>
      <c r="E114" s="50" t="str">
        <f>Calculations!E460</f>
        <v>EUR</v>
      </c>
      <c r="G114" s="99">
        <f>SUM(H114:FA114)</f>
        <v>0</v>
      </c>
      <c r="H114" s="45">
        <f>SUMIFS(Calculations!$I460:$QJ460, Calculations!$I$8:$QJ$8, H$3, Calculations!$I$10:$QJ$10, H$4)</f>
        <v>0</v>
      </c>
      <c r="I114" s="45">
        <f>SUMIFS(Calculations!$I460:$QJ460, Calculations!$I$8:$QJ$8, I$3, Calculations!$I$10:$QJ$10, I$4)</f>
        <v>0</v>
      </c>
      <c r="J114" s="45">
        <f>SUMIFS(Calculations!$I460:$QJ460, Calculations!$I$8:$QJ$8, J$3, Calculations!$I$10:$QJ$10, J$4)</f>
        <v>0</v>
      </c>
      <c r="K114" s="45">
        <f>SUMIFS(Calculations!$I460:$QJ460, Calculations!$I$8:$QJ$8, K$3, Calculations!$I$10:$QJ$10, K$4)</f>
        <v>0</v>
      </c>
      <c r="L114" s="45">
        <f>SUMIFS(Calculations!$I460:$QJ460, Calculations!$I$8:$QJ$8, L$3, Calculations!$I$10:$QJ$10, L$4)</f>
        <v>0</v>
      </c>
      <c r="M114" s="45">
        <f>SUMIFS(Calculations!$I460:$QJ460, Calculations!$I$8:$QJ$8, M$3, Calculations!$I$10:$QJ$10, M$4)</f>
        <v>0</v>
      </c>
      <c r="N114" s="45">
        <f>SUMIFS(Calculations!$I460:$QJ460, Calculations!$I$8:$QJ$8, N$3, Calculations!$I$10:$QJ$10, N$4)</f>
        <v>0</v>
      </c>
      <c r="O114" s="45">
        <f>SUMIFS(Calculations!$I460:$QJ460, Calculations!$I$8:$QJ$8, O$3, Calculations!$I$10:$QJ$10, O$4)</f>
        <v>0</v>
      </c>
      <c r="P114" s="45">
        <f>SUMIFS(Calculations!$I460:$QJ460, Calculations!$I$8:$QJ$8, P$3, Calculations!$I$10:$QJ$10, P$4)</f>
        <v>0</v>
      </c>
      <c r="Q114" s="45">
        <f>SUMIFS(Calculations!$I460:$QJ460, Calculations!$I$8:$QJ$8, Q$3, Calculations!$I$10:$QJ$10, Q$4)</f>
        <v>0</v>
      </c>
      <c r="R114" s="45">
        <f>SUMIFS(Calculations!$I460:$QJ460, Calculations!$I$8:$QJ$8, R$3, Calculations!$I$10:$QJ$10, R$4)</f>
        <v>0</v>
      </c>
      <c r="S114" s="45">
        <f>SUMIFS(Calculations!$I460:$QJ460, Calculations!$I$8:$QJ$8, S$3, Calculations!$I$10:$QJ$10, S$4)</f>
        <v>0</v>
      </c>
      <c r="T114" s="45">
        <f>SUMIFS(Calculations!$I460:$QJ460, Calculations!$I$8:$QJ$8, T$3, Calculations!$I$10:$QJ$10, T$4)</f>
        <v>0</v>
      </c>
      <c r="U114" s="45">
        <f>SUMIFS(Calculations!$I460:$QJ460, Calculations!$I$8:$QJ$8, U$3, Calculations!$I$10:$QJ$10, U$4)</f>
        <v>0</v>
      </c>
      <c r="V114" s="45">
        <f>SUMIFS(Calculations!$I460:$QJ460, Calculations!$I$8:$QJ$8, V$3, Calculations!$I$10:$QJ$10, V$4)</f>
        <v>0</v>
      </c>
      <c r="W114" s="45">
        <f>SUMIFS(Calculations!$I460:$QJ460, Calculations!$I$8:$QJ$8, W$3, Calculations!$I$10:$QJ$10, W$4)</f>
        <v>0</v>
      </c>
      <c r="X114" s="45">
        <f>SUMIFS(Calculations!$I460:$QJ460, Calculations!$I$8:$QJ$8, X$3, Calculations!$I$10:$QJ$10, X$4)</f>
        <v>0</v>
      </c>
      <c r="Y114" s="45">
        <f>SUMIFS(Calculations!$I460:$QJ460, Calculations!$I$8:$QJ$8, Y$3, Calculations!$I$10:$QJ$10, Y$4)</f>
        <v>0</v>
      </c>
      <c r="Z114" s="45">
        <f>SUMIFS(Calculations!$I460:$QJ460, Calculations!$I$8:$QJ$8, Z$3, Calculations!$I$10:$QJ$10, Z$4)</f>
        <v>0</v>
      </c>
      <c r="AA114" s="45">
        <f>SUMIFS(Calculations!$I460:$QJ460, Calculations!$I$8:$QJ$8, AA$3, Calculations!$I$10:$QJ$10, AA$4)</f>
        <v>0</v>
      </c>
      <c r="AB114" s="45">
        <f>SUMIFS(Calculations!$I460:$QJ460, Calculations!$I$8:$QJ$8, AB$3, Calculations!$I$10:$QJ$10, AB$4)</f>
        <v>0</v>
      </c>
      <c r="AC114" s="45">
        <f>SUMIFS(Calculations!$I460:$QJ460, Calculations!$I$8:$QJ$8, AC$3, Calculations!$I$10:$QJ$10, AC$4)</f>
        <v>0</v>
      </c>
      <c r="AD114" s="45">
        <f>SUMIFS(Calculations!$I460:$QJ460, Calculations!$I$8:$QJ$8, AD$3, Calculations!$I$10:$QJ$10, AD$4)</f>
        <v>0</v>
      </c>
      <c r="AE114" s="45">
        <f>SUMIFS(Calculations!$I460:$QJ460, Calculations!$I$8:$QJ$8, AE$3, Calculations!$I$10:$QJ$10, AE$4)</f>
        <v>0</v>
      </c>
      <c r="AF114" s="45">
        <f>SUMIFS(Calculations!$I460:$QJ460, Calculations!$I$8:$QJ$8, AF$3, Calculations!$I$10:$QJ$10, AF$4)</f>
        <v>0</v>
      </c>
      <c r="AG114" s="45">
        <f>SUMIFS(Calculations!$I460:$QJ460, Calculations!$I$8:$QJ$8, AG$3, Calculations!$I$10:$QJ$10, AG$4)</f>
        <v>0</v>
      </c>
      <c r="AH114" s="45">
        <f>SUMIFS(Calculations!$I460:$QJ460, Calculations!$I$8:$QJ$8, AH$3, Calculations!$I$10:$QJ$10, AH$4)</f>
        <v>0</v>
      </c>
      <c r="AI114" s="45">
        <f>SUMIFS(Calculations!$I460:$QJ460, Calculations!$I$8:$QJ$8, AI$3, Calculations!$I$10:$QJ$10, AI$4)</f>
        <v>0</v>
      </c>
      <c r="AJ114" s="45">
        <f>SUMIFS(Calculations!$I460:$QJ460, Calculations!$I$8:$QJ$8, AJ$3, Calculations!$I$10:$QJ$10, AJ$4)</f>
        <v>0</v>
      </c>
      <c r="AK114" s="45">
        <f>SUMIFS(Calculations!$I460:$QJ460, Calculations!$I$8:$QJ$8, AK$3, Calculations!$I$10:$QJ$10, AK$4)</f>
        <v>0</v>
      </c>
      <c r="AL114" s="45">
        <f>SUMIFS(Calculations!$I460:$QJ460, Calculations!$I$8:$QJ$8, AL$3, Calculations!$I$10:$QJ$10, AL$4)</f>
        <v>0</v>
      </c>
      <c r="AM114" s="45">
        <f>SUMIFS(Calculations!$I460:$QJ460, Calculations!$I$8:$QJ$8, AM$3, Calculations!$I$10:$QJ$10, AM$4)</f>
        <v>0</v>
      </c>
      <c r="AN114" s="45">
        <f>SUMIFS(Calculations!$I460:$QJ460, Calculations!$I$8:$QJ$8, AN$3, Calculations!$I$10:$QJ$10, AN$4)</f>
        <v>0</v>
      </c>
      <c r="AO114" s="45">
        <f>SUMIFS(Calculations!$I460:$QJ460, Calculations!$I$8:$QJ$8, AO$3, Calculations!$I$10:$QJ$10, AO$4)</f>
        <v>0</v>
      </c>
      <c r="AP114" s="45">
        <f>SUMIFS(Calculations!$I460:$QJ460, Calculations!$I$8:$QJ$8, AP$3, Calculations!$I$10:$QJ$10, AP$4)</f>
        <v>0</v>
      </c>
      <c r="AQ114" s="45">
        <f>SUMIFS(Calculations!$I460:$QJ460, Calculations!$I$8:$QJ$8, AQ$3, Calculations!$I$10:$QJ$10, AQ$4)</f>
        <v>0</v>
      </c>
      <c r="AR114" s="45">
        <f>SUMIFS(Calculations!$I460:$QJ460, Calculations!$I$8:$QJ$8, AR$3, Calculations!$I$10:$QJ$10, AR$4)</f>
        <v>0</v>
      </c>
      <c r="AS114" s="45">
        <f>SUMIFS(Calculations!$I460:$QJ460, Calculations!$I$8:$QJ$8, AS$3, Calculations!$I$10:$QJ$10, AS$4)</f>
        <v>0</v>
      </c>
      <c r="AT114" s="45">
        <f>SUMIFS(Calculations!$I460:$QJ460, Calculations!$I$8:$QJ$8, AT$3, Calculations!$I$10:$QJ$10, AT$4)</f>
        <v>0</v>
      </c>
      <c r="AU114" s="45">
        <f>SUMIFS(Calculations!$I460:$QJ460, Calculations!$I$8:$QJ$8, AU$3, Calculations!$I$10:$QJ$10, AU$4)</f>
        <v>0</v>
      </c>
      <c r="AV114" s="45">
        <f>SUMIFS(Calculations!$I460:$QJ460, Calculations!$I$8:$QJ$8, AV$3, Calculations!$I$10:$QJ$10, AV$4)</f>
        <v>0</v>
      </c>
      <c r="AW114" s="45">
        <f>SUMIFS(Calculations!$I460:$QJ460, Calculations!$I$8:$QJ$8, AW$3, Calculations!$I$10:$QJ$10, AW$4)</f>
        <v>0</v>
      </c>
      <c r="AX114" s="45">
        <f>SUMIFS(Calculations!$I460:$QJ460, Calculations!$I$8:$QJ$8, AX$3, Calculations!$I$10:$QJ$10, AX$4)</f>
        <v>0</v>
      </c>
      <c r="AY114" s="45">
        <f>SUMIFS(Calculations!$I460:$QJ460, Calculations!$I$8:$QJ$8, AY$3, Calculations!$I$10:$QJ$10, AY$4)</f>
        <v>0</v>
      </c>
      <c r="AZ114" s="45">
        <f>SUMIFS(Calculations!$I460:$QJ460, Calculations!$I$8:$QJ$8, AZ$3, Calculations!$I$10:$QJ$10, AZ$4)</f>
        <v>0</v>
      </c>
      <c r="BA114" s="45">
        <f>SUMIFS(Calculations!$I460:$QJ460, Calculations!$I$8:$QJ$8, BA$3, Calculations!$I$10:$QJ$10, BA$4)</f>
        <v>0</v>
      </c>
      <c r="BB114" s="45">
        <f>SUMIFS(Calculations!$I460:$QJ460, Calculations!$I$8:$QJ$8, BB$3, Calculations!$I$10:$QJ$10, BB$4)</f>
        <v>0</v>
      </c>
      <c r="BC114" s="45">
        <f>SUMIFS(Calculations!$I460:$QJ460, Calculations!$I$8:$QJ$8, BC$3, Calculations!$I$10:$QJ$10, BC$4)</f>
        <v>0</v>
      </c>
      <c r="BD114" s="45">
        <f>SUMIFS(Calculations!$I460:$QJ460, Calculations!$I$8:$QJ$8, BD$3, Calculations!$I$10:$QJ$10, BD$4)</f>
        <v>0</v>
      </c>
      <c r="BE114" s="45">
        <f>SUMIFS(Calculations!$I460:$QJ460, Calculations!$I$8:$QJ$8, BE$3, Calculations!$I$10:$QJ$10, BE$4)</f>
        <v>0</v>
      </c>
      <c r="BF114" s="45">
        <f>SUMIFS(Calculations!$I460:$QJ460, Calculations!$I$8:$QJ$8, BF$3, Calculations!$I$10:$QJ$10, BF$4)</f>
        <v>0</v>
      </c>
      <c r="BG114" s="45">
        <f>SUMIFS(Calculations!$I460:$QJ460, Calculations!$I$8:$QJ$8, BG$3, Calculations!$I$10:$QJ$10, BG$4)</f>
        <v>0</v>
      </c>
      <c r="BH114" s="45">
        <f>SUMIFS(Calculations!$I460:$QJ460, Calculations!$I$8:$QJ$8, BH$3, Calculations!$I$10:$QJ$10, BH$4)</f>
        <v>0</v>
      </c>
      <c r="BI114" s="45">
        <f>SUMIFS(Calculations!$I460:$QJ460, Calculations!$I$8:$QJ$8, BI$3, Calculations!$I$10:$QJ$10, BI$4)</f>
        <v>0</v>
      </c>
      <c r="BJ114" s="45">
        <f>SUMIFS(Calculations!$I460:$QJ460, Calculations!$I$8:$QJ$8, BJ$3, Calculations!$I$10:$QJ$10, BJ$4)</f>
        <v>0</v>
      </c>
      <c r="BK114" s="45">
        <f>SUMIFS(Calculations!$I460:$QJ460, Calculations!$I$8:$QJ$8, BK$3, Calculations!$I$10:$QJ$10, BK$4)</f>
        <v>0</v>
      </c>
      <c r="BL114" s="45">
        <f>SUMIFS(Calculations!$I460:$QJ460, Calculations!$I$8:$QJ$8, BL$3, Calculations!$I$10:$QJ$10, BL$4)</f>
        <v>0</v>
      </c>
      <c r="BM114" s="45">
        <f>SUMIFS(Calculations!$I460:$QJ460, Calculations!$I$8:$QJ$8, BM$3, Calculations!$I$10:$QJ$10, BM$4)</f>
        <v>0</v>
      </c>
      <c r="BN114" s="45">
        <f>SUMIFS(Calculations!$I460:$QJ460, Calculations!$I$8:$QJ$8, BN$3, Calculations!$I$10:$QJ$10, BN$4)</f>
        <v>0</v>
      </c>
      <c r="BO114" s="45">
        <f>SUMIFS(Calculations!$I460:$QJ460, Calculations!$I$8:$QJ$8, BO$3, Calculations!$I$10:$QJ$10, BO$4)</f>
        <v>0</v>
      </c>
      <c r="BP114" s="45">
        <f>SUMIFS(Calculations!$I460:$QJ460, Calculations!$I$8:$QJ$8, BP$3, Calculations!$I$10:$QJ$10, BP$4)</f>
        <v>0</v>
      </c>
      <c r="BQ114" s="45">
        <f>SUMIFS(Calculations!$I460:$QJ460, Calculations!$I$8:$QJ$8, BQ$3, Calculations!$I$10:$QJ$10, BQ$4)</f>
        <v>0</v>
      </c>
      <c r="BR114" s="45">
        <f>SUMIFS(Calculations!$I460:$QJ460, Calculations!$I$8:$QJ$8, BR$3, Calculations!$I$10:$QJ$10, BR$4)</f>
        <v>0</v>
      </c>
      <c r="BS114" s="45">
        <f>SUMIFS(Calculations!$I460:$QJ460, Calculations!$I$8:$QJ$8, BS$3, Calculations!$I$10:$QJ$10, BS$4)</f>
        <v>0</v>
      </c>
      <c r="BT114" s="45">
        <f>SUMIFS(Calculations!$I460:$QJ460, Calculations!$I$8:$QJ$8, BT$3, Calculations!$I$10:$QJ$10, BT$4)</f>
        <v>0</v>
      </c>
      <c r="BU114" s="45">
        <f>SUMIFS(Calculations!$I460:$QJ460, Calculations!$I$8:$QJ$8, BU$3, Calculations!$I$10:$QJ$10, BU$4)</f>
        <v>0</v>
      </c>
      <c r="BV114" s="45">
        <f>SUMIFS(Calculations!$I460:$QJ460, Calculations!$I$8:$QJ$8, BV$3, Calculations!$I$10:$QJ$10, BV$4)</f>
        <v>0</v>
      </c>
      <c r="BW114" s="45">
        <f>SUMIFS(Calculations!$I460:$QJ460, Calculations!$I$8:$QJ$8, BW$3, Calculations!$I$10:$QJ$10, BW$4)</f>
        <v>0</v>
      </c>
      <c r="BX114" s="45">
        <f>SUMIFS(Calculations!$I460:$QJ460, Calculations!$I$8:$QJ$8, BX$3, Calculations!$I$10:$QJ$10, BX$4)</f>
        <v>0</v>
      </c>
      <c r="BY114" s="45">
        <f>SUMIFS(Calculations!$I460:$QJ460, Calculations!$I$8:$QJ$8, BY$3, Calculations!$I$10:$QJ$10, BY$4)</f>
        <v>0</v>
      </c>
      <c r="BZ114" s="45">
        <f>SUMIFS(Calculations!$I460:$QJ460, Calculations!$I$8:$QJ$8, BZ$3, Calculations!$I$10:$QJ$10, BZ$4)</f>
        <v>0</v>
      </c>
      <c r="CA114" s="45">
        <f>SUMIFS(Calculations!$I460:$QJ460, Calculations!$I$8:$QJ$8, CA$3, Calculations!$I$10:$QJ$10, CA$4)</f>
        <v>0</v>
      </c>
      <c r="CB114" s="45">
        <f>SUMIFS(Calculations!$I460:$QJ460, Calculations!$I$8:$QJ$8, CB$3, Calculations!$I$10:$QJ$10, CB$4)</f>
        <v>0</v>
      </c>
      <c r="CC114" s="45">
        <f>SUMIFS(Calculations!$I460:$QJ460, Calculations!$I$8:$QJ$8, CC$3, Calculations!$I$10:$QJ$10, CC$4)</f>
        <v>0</v>
      </c>
      <c r="CD114" s="45">
        <f>SUMIFS(Calculations!$I460:$QJ460, Calculations!$I$8:$QJ$8, CD$3, Calculations!$I$10:$QJ$10, CD$4)</f>
        <v>0</v>
      </c>
      <c r="CE114" s="45">
        <f>SUMIFS(Calculations!$I460:$QJ460, Calculations!$I$8:$QJ$8, CE$3, Calculations!$I$10:$QJ$10, CE$4)</f>
        <v>0</v>
      </c>
      <c r="CF114" s="45">
        <f>SUMIFS(Calculations!$I460:$QJ460, Calculations!$I$8:$QJ$8, CF$3, Calculations!$I$10:$QJ$10, CF$4)</f>
        <v>0</v>
      </c>
      <c r="CG114" s="45">
        <f>SUMIFS(Calculations!$I460:$QJ460, Calculations!$I$8:$QJ$8, CG$3, Calculations!$I$10:$QJ$10, CG$4)</f>
        <v>0</v>
      </c>
      <c r="CH114" s="45">
        <f>SUMIFS(Calculations!$I460:$QJ460, Calculations!$I$8:$QJ$8, CH$3, Calculations!$I$10:$QJ$10, CH$4)</f>
        <v>0</v>
      </c>
      <c r="CI114" s="45">
        <f>SUMIFS(Calculations!$I460:$QJ460, Calculations!$I$8:$QJ$8, CI$3, Calculations!$I$10:$QJ$10, CI$4)</f>
        <v>0</v>
      </c>
      <c r="CJ114" s="45">
        <f>SUMIFS(Calculations!$I460:$QJ460, Calculations!$I$8:$QJ$8, CJ$3, Calculations!$I$10:$QJ$10, CJ$4)</f>
        <v>0</v>
      </c>
      <c r="CK114" s="45">
        <f>SUMIFS(Calculations!$I460:$QJ460, Calculations!$I$8:$QJ$8, CK$3, Calculations!$I$10:$QJ$10, CK$4)</f>
        <v>0</v>
      </c>
      <c r="CL114" s="45">
        <f>SUMIFS(Calculations!$I460:$QJ460, Calculations!$I$8:$QJ$8, CL$3, Calculations!$I$10:$QJ$10, CL$4)</f>
        <v>0</v>
      </c>
      <c r="CM114" s="45">
        <f>SUMIFS(Calculations!$I460:$QJ460, Calculations!$I$8:$QJ$8, CM$3, Calculations!$I$10:$QJ$10, CM$4)</f>
        <v>0</v>
      </c>
      <c r="CN114" s="45">
        <f>SUMIFS(Calculations!$I460:$QJ460, Calculations!$I$8:$QJ$8, CN$3, Calculations!$I$10:$QJ$10, CN$4)</f>
        <v>0</v>
      </c>
      <c r="CO114" s="45">
        <f>SUMIFS(Calculations!$I460:$QJ460, Calculations!$I$8:$QJ$8, CO$3, Calculations!$I$10:$QJ$10, CO$4)</f>
        <v>0</v>
      </c>
      <c r="CP114" s="45">
        <f>SUMIFS(Calculations!$I460:$QJ460, Calculations!$I$8:$QJ$8, CP$3, Calculations!$I$10:$QJ$10, CP$4)</f>
        <v>0</v>
      </c>
      <c r="CQ114" s="45">
        <f>SUMIFS(Calculations!$I460:$QJ460, Calculations!$I$8:$QJ$8, CQ$3, Calculations!$I$10:$QJ$10, CQ$4)</f>
        <v>0</v>
      </c>
      <c r="CR114" s="45">
        <f>SUMIFS(Calculations!$I460:$QJ460, Calculations!$I$8:$QJ$8, CR$3, Calculations!$I$10:$QJ$10, CR$4)</f>
        <v>0</v>
      </c>
      <c r="CS114" s="45">
        <f>SUMIFS(Calculations!$I460:$QJ460, Calculations!$I$8:$QJ$8, CS$3, Calculations!$I$10:$QJ$10, CS$4)</f>
        <v>0</v>
      </c>
      <c r="CT114" s="45">
        <f>SUMIFS(Calculations!$I460:$QJ460, Calculations!$I$8:$QJ$8, CT$3, Calculations!$I$10:$QJ$10, CT$4)</f>
        <v>0</v>
      </c>
      <c r="CU114" s="45">
        <f>SUMIFS(Calculations!$I460:$QJ460, Calculations!$I$8:$QJ$8, CU$3, Calculations!$I$10:$QJ$10, CU$4)</f>
        <v>0</v>
      </c>
      <c r="CV114" s="45">
        <f>SUMIFS(Calculations!$I460:$QJ460, Calculations!$I$8:$QJ$8, CV$3, Calculations!$I$10:$QJ$10, CV$4)</f>
        <v>0</v>
      </c>
      <c r="CW114" s="45">
        <f>SUMIFS(Calculations!$I460:$QJ460, Calculations!$I$8:$QJ$8, CW$3, Calculations!$I$10:$QJ$10, CW$4)</f>
        <v>0</v>
      </c>
      <c r="CX114" s="45">
        <f>SUMIFS(Calculations!$I460:$QJ460, Calculations!$I$8:$QJ$8, CX$3, Calculations!$I$10:$QJ$10, CX$4)</f>
        <v>0</v>
      </c>
      <c r="CY114" s="45">
        <f>SUMIFS(Calculations!$I460:$QJ460, Calculations!$I$8:$QJ$8, CY$3, Calculations!$I$10:$QJ$10, CY$4)</f>
        <v>0</v>
      </c>
      <c r="CZ114" s="45">
        <f>SUMIFS(Calculations!$I460:$QJ460, Calculations!$I$8:$QJ$8, CZ$3, Calculations!$I$10:$QJ$10, CZ$4)</f>
        <v>0</v>
      </c>
      <c r="DA114" s="45">
        <f>SUMIFS(Calculations!$I460:$QJ460, Calculations!$I$8:$QJ$8, DA$3, Calculations!$I$10:$QJ$10, DA$4)</f>
        <v>0</v>
      </c>
      <c r="DB114" s="45">
        <f>SUMIFS(Calculations!$I460:$QJ460, Calculations!$I$8:$QJ$8, DB$3, Calculations!$I$10:$QJ$10, DB$4)</f>
        <v>0</v>
      </c>
      <c r="DC114" s="45">
        <f>SUMIFS(Calculations!$I460:$QJ460, Calculations!$I$8:$QJ$8, DC$3, Calculations!$I$10:$QJ$10, DC$4)</f>
        <v>0</v>
      </c>
      <c r="DD114" s="45">
        <f>SUMIFS(Calculations!$I460:$QJ460, Calculations!$I$8:$QJ$8, DD$3, Calculations!$I$10:$QJ$10, DD$4)</f>
        <v>0</v>
      </c>
      <c r="DE114" s="45">
        <f>SUMIFS(Calculations!$I460:$QJ460, Calculations!$I$8:$QJ$8, DE$3, Calculations!$I$10:$QJ$10, DE$4)</f>
        <v>0</v>
      </c>
      <c r="DF114" s="45">
        <f>SUMIFS(Calculations!$I460:$QJ460, Calculations!$I$8:$QJ$8, DF$3, Calculations!$I$10:$QJ$10, DF$4)</f>
        <v>0</v>
      </c>
      <c r="DG114" s="45">
        <f>SUMIFS(Calculations!$I460:$QJ460, Calculations!$I$8:$QJ$8, DG$3, Calculations!$I$10:$QJ$10, DG$4)</f>
        <v>0</v>
      </c>
      <c r="DH114" s="45">
        <f>SUMIFS(Calculations!$I460:$QJ460, Calculations!$I$8:$QJ$8, DH$3, Calculations!$I$10:$QJ$10, DH$4)</f>
        <v>0</v>
      </c>
      <c r="DI114" s="45">
        <f>SUMIFS(Calculations!$I460:$QJ460, Calculations!$I$8:$QJ$8, DI$3, Calculations!$I$10:$QJ$10, DI$4)</f>
        <v>0</v>
      </c>
      <c r="DJ114" s="45">
        <f>SUMIFS(Calculations!$I460:$QJ460, Calculations!$I$8:$QJ$8, DJ$3, Calculations!$I$10:$QJ$10, DJ$4)</f>
        <v>0</v>
      </c>
      <c r="DK114" s="45">
        <f>SUMIFS(Calculations!$I460:$QJ460, Calculations!$I$8:$QJ$8, DK$3, Calculations!$I$10:$QJ$10, DK$4)</f>
        <v>0</v>
      </c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</row>
    <row r="115" spans="1:157">
      <c r="C115" s="9" t="str">
        <f>Calculations!C461</f>
        <v>Cash Flow Available for Debt Service</v>
      </c>
      <c r="D115" s="12"/>
      <c r="E115" s="113" t="str">
        <f>Calculations!E461</f>
        <v>EUR</v>
      </c>
      <c r="F115">
        <f t="shared" ref="F115" si="169">F105-F109-F106-F114-F112-F111</f>
        <v>0</v>
      </c>
      <c r="G115" s="99">
        <f ca="1">SUM(G112:G114)</f>
        <v>32991625.115897164</v>
      </c>
      <c r="H115" s="790">
        <f ca="1">SUM(H112:H114)</f>
        <v>3691803.9758090242</v>
      </c>
      <c r="I115" s="790">
        <f t="shared" ref="I115:BT115" ca="1" si="170">SUM(I112:I114)</f>
        <v>-506254.4050810241</v>
      </c>
      <c r="J115" s="790">
        <f t="shared" ca="1" si="170"/>
        <v>483607.00191921927</v>
      </c>
      <c r="K115" s="790">
        <f t="shared" ca="1" si="170"/>
        <v>0</v>
      </c>
      <c r="L115" s="790">
        <f t="shared" ca="1" si="170"/>
        <v>-221606.3582720001</v>
      </c>
      <c r="M115" s="790">
        <f t="shared" ca="1" si="170"/>
        <v>135182.03827200012</v>
      </c>
      <c r="N115" s="790">
        <f t="shared" ca="1" si="170"/>
        <v>-136560.97798496005</v>
      </c>
      <c r="O115" s="790">
        <f t="shared" ca="1" si="170"/>
        <v>346328.72533774085</v>
      </c>
      <c r="P115" s="790">
        <f t="shared" ca="1" si="170"/>
        <v>-21214.981040774292</v>
      </c>
      <c r="Q115" s="790">
        <f t="shared" ca="1" si="170"/>
        <v>297078.39075781649</v>
      </c>
      <c r="R115" s="790">
        <f t="shared" ca="1" si="170"/>
        <v>489424.60086959216</v>
      </c>
      <c r="S115" s="790">
        <f t="shared" ca="1" si="170"/>
        <v>448011.16376627813</v>
      </c>
      <c r="T115" s="790">
        <f t="shared" ca="1" si="170"/>
        <v>176408.92992032782</v>
      </c>
      <c r="U115" s="790">
        <f t="shared" ca="1" si="170"/>
        <v>302730.62399100431</v>
      </c>
      <c r="V115" s="790">
        <f t="shared" ca="1" si="170"/>
        <v>487184.99959136447</v>
      </c>
      <c r="W115" s="790">
        <f t="shared" ca="1" si="170"/>
        <v>441682.16652781982</v>
      </c>
      <c r="X115" s="790">
        <f t="shared" ca="1" si="170"/>
        <v>173712.92126208416</v>
      </c>
      <c r="Y115" s="790">
        <f t="shared" ca="1" si="170"/>
        <v>301128.97426397383</v>
      </c>
      <c r="Z115" s="790">
        <f t="shared" ca="1" si="170"/>
        <v>488176.68698812928</v>
      </c>
      <c r="AA115" s="790">
        <f t="shared" ca="1" si="170"/>
        <v>440272.25492817321</v>
      </c>
      <c r="AB115" s="790">
        <f t="shared" ca="1" si="170"/>
        <v>170557.39849283625</v>
      </c>
      <c r="AC115" s="790">
        <f t="shared" ca="1" si="170"/>
        <v>299443.66417299438</v>
      </c>
      <c r="AD115" s="790">
        <f t="shared" ca="1" si="170"/>
        <v>488086.34894176736</v>
      </c>
      <c r="AE115" s="790">
        <f t="shared" ca="1" si="170"/>
        <v>438489.48375960812</v>
      </c>
      <c r="AF115" s="790">
        <f t="shared" ca="1" si="170"/>
        <v>166605.17783896904</v>
      </c>
      <c r="AG115" s="790">
        <f t="shared" ca="1" si="170"/>
        <v>297369.95130694227</v>
      </c>
      <c r="AH115" s="790">
        <f t="shared" ca="1" si="170"/>
        <v>488480.08954330144</v>
      </c>
      <c r="AI115" s="790">
        <f t="shared" ca="1" si="170"/>
        <v>434191.38727107347</v>
      </c>
      <c r="AJ115" s="790">
        <f t="shared" ca="1" si="170"/>
        <v>163483.77033194155</v>
      </c>
      <c r="AK115" s="790">
        <f t="shared" ca="1" si="170"/>
        <v>295797.75129258202</v>
      </c>
      <c r="AL115" s="790">
        <f t="shared" ca="1" si="170"/>
        <v>488711.82017060422</v>
      </c>
      <c r="AM115" s="790">
        <f t="shared" ca="1" si="170"/>
        <v>429497.9590444396</v>
      </c>
      <c r="AN115" s="790">
        <f t="shared" ca="1" si="170"/>
        <v>160162.64072561337</v>
      </c>
      <c r="AO115" s="790">
        <f t="shared" ca="1" si="170"/>
        <v>294309.02456920594</v>
      </c>
      <c r="AP115" s="790">
        <f t="shared" ca="1" si="170"/>
        <v>484107.28420007182</v>
      </c>
      <c r="AQ115" s="790">
        <f t="shared" ca="1" si="170"/>
        <v>424682.68260381516</v>
      </c>
      <c r="AR115" s="790">
        <f t="shared" ca="1" si="170"/>
        <v>156859.50312525054</v>
      </c>
      <c r="AS115" s="790">
        <f t="shared" ca="1" si="170"/>
        <v>292855.16380035045</v>
      </c>
      <c r="AT115" s="790">
        <f t="shared" ca="1" si="170"/>
        <v>479343.43946670671</v>
      </c>
      <c r="AU115" s="790">
        <f t="shared" ca="1" si="170"/>
        <v>419911.72850608581</v>
      </c>
      <c r="AV115" s="790">
        <f t="shared" ca="1" si="170"/>
        <v>153355.51258679721</v>
      </c>
      <c r="AW115" s="790">
        <f t="shared" ca="1" si="170"/>
        <v>291382.55172163056</v>
      </c>
      <c r="AX115" s="790">
        <f t="shared" ca="1" si="170"/>
        <v>474629.00042266329</v>
      </c>
      <c r="AY115" s="790">
        <f t="shared" ca="1" si="170"/>
        <v>415184.34402036684</v>
      </c>
      <c r="AZ115" s="790">
        <f t="shared" ca="1" si="170"/>
        <v>150304.78177716237</v>
      </c>
      <c r="BA115" s="790">
        <f t="shared" ca="1" si="170"/>
        <v>290037.78105531912</v>
      </c>
      <c r="BB115" s="790">
        <f t="shared" ca="1" si="170"/>
        <v>469971.44166124344</v>
      </c>
      <c r="BC115" s="790">
        <f t="shared" ca="1" si="170"/>
        <v>410088.33101100178</v>
      </c>
      <c r="BD115" s="790">
        <f t="shared" ca="1" si="170"/>
        <v>147051.97396739083</v>
      </c>
      <c r="BE115" s="790">
        <f t="shared" ca="1" si="170"/>
        <v>288673.40370461484</v>
      </c>
      <c r="BF115" s="790">
        <f t="shared" ca="1" si="170"/>
        <v>465368.76352670213</v>
      </c>
      <c r="BG115" s="790">
        <f t="shared" ca="1" si="170"/>
        <v>404685.09232040506</v>
      </c>
      <c r="BH115" s="790">
        <f t="shared" ca="1" si="170"/>
        <v>143814.70957080135</v>
      </c>
      <c r="BI115" s="790">
        <f t="shared" ca="1" si="170"/>
        <v>286276.59938315762</v>
      </c>
      <c r="BJ115" s="790">
        <f t="shared" ca="1" si="170"/>
        <v>460813.22139058041</v>
      </c>
      <c r="BK115" s="790">
        <f t="shared" ca="1" si="170"/>
        <v>399323.15511917265</v>
      </c>
      <c r="BL115" s="790">
        <f t="shared" ca="1" si="170"/>
        <v>140374.19180240238</v>
      </c>
      <c r="BM115" s="790">
        <f t="shared" ca="1" si="170"/>
        <v>282682.154746774</v>
      </c>
      <c r="BN115" s="790">
        <f t="shared" ca="1" si="170"/>
        <v>456304.05522007711</v>
      </c>
      <c r="BO115" s="790">
        <f t="shared" ca="1" si="170"/>
        <v>394001.6794176806</v>
      </c>
      <c r="BP115" s="790">
        <f t="shared" ca="1" si="170"/>
        <v>137384.30066688932</v>
      </c>
      <c r="BQ115" s="790">
        <f t="shared" ca="1" si="170"/>
        <v>279220.94109791308</v>
      </c>
      <c r="BR115" s="790">
        <f t="shared" ca="1" si="170"/>
        <v>451481.59479941562</v>
      </c>
      <c r="BS115" s="790">
        <f t="shared" ca="1" si="170"/>
        <v>388719.82169860619</v>
      </c>
      <c r="BT115" s="790">
        <f t="shared" ca="1" si="170"/>
        <v>134189.88559214363</v>
      </c>
      <c r="BU115" s="790">
        <f t="shared" ref="BU115:DK115" ca="1" si="171">SUM(BU112:BU114)</f>
        <v>275734.77445510012</v>
      </c>
      <c r="BV115" s="790">
        <f t="shared" ca="1" si="171"/>
        <v>446205.55319918069</v>
      </c>
      <c r="BW115" s="790">
        <f t="shared" ca="1" si="171"/>
        <v>383476.73464313702</v>
      </c>
      <c r="BX115" s="790">
        <f t="shared" ca="1" si="171"/>
        <v>131008.47228645222</v>
      </c>
      <c r="BY115" s="790">
        <f t="shared" ca="1" si="171"/>
        <v>272275.48333948333</v>
      </c>
      <c r="BZ115" s="790">
        <f t="shared" ca="1" si="171"/>
        <v>440978.84742750629</v>
      </c>
      <c r="CA115" s="790">
        <f t="shared" ca="1" si="171"/>
        <v>378009.03053622565</v>
      </c>
      <c r="CB115" s="790">
        <f t="shared" ca="1" si="171"/>
        <v>127621.3054284855</v>
      </c>
      <c r="CC115" s="790">
        <f t="shared" ca="1" si="171"/>
        <v>268786.5208688741</v>
      </c>
      <c r="CD115" s="790">
        <f t="shared" ca="1" si="171"/>
        <v>435806.76045731665</v>
      </c>
      <c r="CE115" s="790">
        <f t="shared" ca="1" si="171"/>
        <v>372008.76685081719</v>
      </c>
      <c r="CF115" s="790">
        <f t="shared" ca="1" si="171"/>
        <v>124682.0365600372</v>
      </c>
      <c r="CG115" s="790">
        <f t="shared" ca="1" si="171"/>
        <v>265436.04737129482</v>
      </c>
      <c r="CH115" s="790">
        <f t="shared" ca="1" si="171"/>
        <v>430614.48936581239</v>
      </c>
      <c r="CI115" s="790">
        <f t="shared" ca="1" si="171"/>
        <v>366044.72664607107</v>
      </c>
      <c r="CJ115" s="790">
        <f t="shared" ca="1" si="171"/>
        <v>121201.90784068929</v>
      </c>
      <c r="CK115" s="790">
        <f t="shared" ca="1" si="171"/>
        <v>262045.47483640729</v>
      </c>
      <c r="CL115" s="790">
        <f t="shared" ca="1" si="171"/>
        <v>424745.87219269411</v>
      </c>
      <c r="CM115" s="790">
        <f t="shared" ca="1" si="171"/>
        <v>342164.80290224421</v>
      </c>
      <c r="CN115" s="790">
        <f t="shared" ca="1" si="171"/>
        <v>105525.27481740358</v>
      </c>
      <c r="CO115" s="790">
        <f t="shared" ca="1" si="171"/>
        <v>221368.6223715911</v>
      </c>
      <c r="CP115" s="790">
        <f t="shared" ca="1" si="171"/>
        <v>354515.93901211582</v>
      </c>
      <c r="CQ115" s="790">
        <f t="shared" ca="1" si="171"/>
        <v>300987.99393477495</v>
      </c>
      <c r="CR115" s="790">
        <f t="shared" ca="1" si="171"/>
        <v>99340.466732100685</v>
      </c>
      <c r="CS115" s="790">
        <f t="shared" ca="1" si="171"/>
        <v>214615.07020219736</v>
      </c>
      <c r="CT115" s="790">
        <f t="shared" ca="1" si="171"/>
        <v>345862.25772103923</v>
      </c>
      <c r="CU115" s="790">
        <f t="shared" ca="1" si="171"/>
        <v>292761.08898988983</v>
      </c>
      <c r="CV115" s="790">
        <f t="shared" ca="1" si="171"/>
        <v>93210.297536626618</v>
      </c>
      <c r="CW115" s="790">
        <f t="shared" ca="1" si="171"/>
        <v>207551.77269841218</v>
      </c>
      <c r="CX115" s="790">
        <f t="shared" ca="1" si="171"/>
        <v>336829.23111960449</v>
      </c>
      <c r="CY115" s="790">
        <f t="shared" ca="1" si="171"/>
        <v>284137.13985332643</v>
      </c>
      <c r="CZ115" s="790">
        <f t="shared" ca="1" si="171"/>
        <v>86432.506664345885</v>
      </c>
      <c r="DA115" s="790">
        <f t="shared" ca="1" si="171"/>
        <v>200021.0990450978</v>
      </c>
      <c r="DB115" s="790">
        <f t="shared" ca="1" si="171"/>
        <v>327363.7979920503</v>
      </c>
      <c r="DC115" s="790">
        <f t="shared" ca="1" si="171"/>
        <v>275061.55561336677</v>
      </c>
      <c r="DD115" s="790">
        <f t="shared" ca="1" si="171"/>
        <v>96156.23293106124</v>
      </c>
      <c r="DE115" s="790">
        <f t="shared" ca="1" si="171"/>
        <v>210166.02908264979</v>
      </c>
      <c r="DF115" s="790">
        <f t="shared" ca="1" si="171"/>
        <v>336784.92761705205</v>
      </c>
      <c r="DG115" s="790">
        <f t="shared" ca="1" si="171"/>
        <v>286101.66954751918</v>
      </c>
      <c r="DH115" s="790">
        <f t="shared" ca="1" si="171"/>
        <v>93054.664121815207</v>
      </c>
      <c r="DI115" s="790">
        <f t="shared" ca="1" si="171"/>
        <v>206631.26675141908</v>
      </c>
      <c r="DJ115" s="790">
        <f t="shared" ca="1" si="171"/>
        <v>331500.43672280113</v>
      </c>
      <c r="DK115" s="790">
        <f t="shared" ca="1" si="171"/>
        <v>-788564.12165979133</v>
      </c>
      <c r="DL115" s="106"/>
      <c r="DM115" s="106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/>
      <c r="EY115" s="106"/>
      <c r="EZ115" s="106"/>
      <c r="FA115" s="106"/>
    </row>
    <row r="116" spans="1:157">
      <c r="A116" t="s">
        <v>89</v>
      </c>
      <c r="C116" s="3" t="str">
        <f>Calculations!C462</f>
        <v>less: Senior Debt Interest Expense</v>
      </c>
      <c r="E116" s="50" t="str">
        <f>Calculations!E462</f>
        <v>EUR</v>
      </c>
      <c r="G116" s="99">
        <f t="shared" ref="G116:G129" si="172">SUM(H116:FA116)</f>
        <v>-4404775.4401056347</v>
      </c>
      <c r="H116" s="45">
        <f>SUMIFS(Calculations!$I462:$QJ462, Calculations!$I$8:$QJ$8, H$3, Calculations!$I$10:$QJ$10, H$4)</f>
        <v>0</v>
      </c>
      <c r="I116" s="45">
        <f>SUMIFS(Calculations!$I462:$QJ462, Calculations!$I$8:$QJ$8, I$3, Calculations!$I$10:$QJ$10, I$4)</f>
        <v>0</v>
      </c>
      <c r="J116" s="45">
        <f>SUMIFS(Calculations!$I462:$QJ462, Calculations!$I$8:$QJ$8, J$3, Calculations!$I$10:$QJ$10, J$4)</f>
        <v>0</v>
      </c>
      <c r="K116" s="45">
        <f>SUMIFS(Calculations!$I462:$QJ462, Calculations!$I$8:$QJ$8, K$3, Calculations!$I$10:$QJ$10, K$4)</f>
        <v>0</v>
      </c>
      <c r="L116" s="45">
        <f>SUMIFS(Calculations!$I462:$QJ462, Calculations!$I$8:$QJ$8, L$3, Calculations!$I$10:$QJ$10, L$4)</f>
        <v>0</v>
      </c>
      <c r="M116" s="45">
        <f>SUMIFS(Calculations!$I462:$QJ462, Calculations!$I$8:$QJ$8, M$3, Calculations!$I$10:$QJ$10, M$4)</f>
        <v>0</v>
      </c>
      <c r="N116" s="45">
        <f>SUMIFS(Calculations!$I462:$QJ462, Calculations!$I$8:$QJ$8, N$3, Calculations!$I$10:$QJ$10, N$4)</f>
        <v>0</v>
      </c>
      <c r="O116" s="45">
        <f>SUMIFS(Calculations!$I462:$QJ462, Calculations!$I$8:$QJ$8, O$3, Calculations!$I$10:$QJ$10, O$4)</f>
        <v>0</v>
      </c>
      <c r="P116" s="45">
        <f>SUMIFS(Calculations!$I462:$QJ462, Calculations!$I$8:$QJ$8, P$3, Calculations!$I$10:$QJ$10, P$4)</f>
        <v>0</v>
      </c>
      <c r="Q116" s="45">
        <f>SUMIFS(Calculations!$I462:$QJ462, Calculations!$I$8:$QJ$8, Q$3, Calculations!$I$10:$QJ$10, Q$4)</f>
        <v>-140017.28391288052</v>
      </c>
      <c r="R116" s="45">
        <f>SUMIFS(Calculations!$I462:$QJ462, Calculations!$I$8:$QJ$8, R$3, Calculations!$I$10:$QJ$10, R$4)</f>
        <v>-104366.18895969058</v>
      </c>
      <c r="S116" s="45">
        <f>SUMIFS(Calculations!$I462:$QJ462, Calculations!$I$8:$QJ$8, S$3, Calculations!$I$10:$QJ$10, S$4)</f>
        <v>-103467.43185100495</v>
      </c>
      <c r="T116" s="45">
        <f>SUMIFS(Calculations!$I462:$QJ462, Calculations!$I$8:$QJ$8, T$3, Calculations!$I$10:$QJ$10, T$4)</f>
        <v>-102556.26010511894</v>
      </c>
      <c r="U116" s="45">
        <f>SUMIFS(Calculations!$I462:$QJ462, Calculations!$I$8:$QJ$8, U$3, Calculations!$I$10:$QJ$10, U$4)</f>
        <v>-101632.50223719497</v>
      </c>
      <c r="V116" s="45">
        <f>SUMIFS(Calculations!$I462:$QJ462, Calculations!$I$8:$QJ$8, V$3, Calculations!$I$10:$QJ$10, V$4)</f>
        <v>-100695.98439365535</v>
      </c>
      <c r="W116" s="45">
        <f>SUMIFS(Calculations!$I462:$QJ462, Calculations!$I$8:$QJ$8, W$3, Calculations!$I$10:$QJ$10, W$4)</f>
        <v>-99746.530319462472</v>
      </c>
      <c r="X116" s="45">
        <f>SUMIFS(Calculations!$I462:$QJ462, Calculations!$I$8:$QJ$8, X$3, Calculations!$I$10:$QJ$10, X$4)</f>
        <v>-98783.96132494729</v>
      </c>
      <c r="Y116" s="45">
        <f>SUMIFS(Calculations!$I462:$QJ462, Calculations!$I$8:$QJ$8, Y$3, Calculations!$I$10:$QJ$10, Y$4)</f>
        <v>-97808.096252179443</v>
      </c>
      <c r="Z116" s="45">
        <f>SUMIFS(Calculations!$I462:$QJ462, Calculations!$I$8:$QJ$8, Z$3, Calculations!$I$10:$QJ$10, Z$4)</f>
        <v>-96818.751440872846</v>
      </c>
      <c r="AA116" s="45">
        <f>SUMIFS(Calculations!$I462:$QJ462, Calculations!$I$8:$QJ$8, AA$3, Calculations!$I$10:$QJ$10, AA$4)</f>
        <v>-95815.740693820408</v>
      </c>
      <c r="AB116" s="45">
        <f>SUMIFS(Calculations!$I462:$QJ462, Calculations!$I$8:$QJ$8, AB$3, Calculations!$I$10:$QJ$10, AB$4)</f>
        <v>-94798.875241851172</v>
      </c>
      <c r="AC116" s="45">
        <f>SUMIFS(Calculations!$I462:$QJ462, Calculations!$I$8:$QJ$8, AC$3, Calculations!$I$10:$QJ$10, AC$4)</f>
        <v>-93767.96370830352</v>
      </c>
      <c r="AD116" s="45">
        <f>SUMIFS(Calculations!$I462:$QJ462, Calculations!$I$8:$QJ$8, AD$3, Calculations!$I$10:$QJ$10, AD$4)</f>
        <v>-92722.812073007604</v>
      </c>
      <c r="AE116" s="45">
        <f>SUMIFS(Calculations!$I462:$QJ462, Calculations!$I$8:$QJ$8, AE$3, Calculations!$I$10:$QJ$10, AE$4)</f>
        <v>-91663.223635770235</v>
      </c>
      <c r="AF116" s="45">
        <f>SUMIFS(Calculations!$I462:$QJ462, Calculations!$I$8:$QJ$8, AF$3, Calculations!$I$10:$QJ$10, AF$4)</f>
        <v>-90588.998979355441</v>
      </c>
      <c r="AG116" s="45">
        <f>SUMIFS(Calculations!$I462:$QJ462, Calculations!$I$8:$QJ$8, AG$3, Calculations!$I$10:$QJ$10, AG$4)</f>
        <v>-89499.935931953587</v>
      </c>
      <c r="AH116" s="45">
        <f>SUMIFS(Calculations!$I462:$QJ462, Calculations!$I$8:$QJ$8, AH$3, Calculations!$I$10:$QJ$10, AH$4)</f>
        <v>-88395.829529132185</v>
      </c>
      <c r="AI116" s="45">
        <f>SUMIFS(Calculations!$I462:$QJ462, Calculations!$I$8:$QJ$8, AI$3, Calculations!$I$10:$QJ$10, AI$4)</f>
        <v>-87276.471975260996</v>
      </c>
      <c r="AJ116" s="45">
        <f>SUMIFS(Calculations!$I462:$QJ462, Calculations!$I$8:$QJ$8, AJ$3, Calculations!$I$10:$QJ$10, AJ$4)</f>
        <v>-86141.652604404459</v>
      </c>
      <c r="AK116" s="45">
        <f>SUMIFS(Calculations!$I462:$QJ462, Calculations!$I$8:$QJ$8, AK$3, Calculations!$I$10:$QJ$10, AK$4)</f>
        <v>-84991.157840673724</v>
      </c>
      <c r="AL116" s="45">
        <f>SUMIFS(Calculations!$I462:$QJ462, Calculations!$I$8:$QJ$8, AL$3, Calculations!$I$10:$QJ$10, AL$4)</f>
        <v>-83824.771158031203</v>
      </c>
      <c r="AM116" s="45">
        <f>SUMIFS(Calculations!$I462:$QJ462, Calculations!$I$8:$QJ$8, AM$3, Calculations!$I$10:$QJ$10, AM$4)</f>
        <v>-82642.273039539752</v>
      </c>
      <c r="AN116" s="45">
        <f>SUMIFS(Calculations!$I462:$QJ462, Calculations!$I$8:$QJ$8, AN$3, Calculations!$I$10:$QJ$10, AN$4)</f>
        <v>-81443.440936049141</v>
      </c>
      <c r="AO116" s="45">
        <f>SUMIFS(Calculations!$I462:$QJ462, Calculations!$I$8:$QJ$8, AO$3, Calculations!$I$10:$QJ$10, AO$4)</f>
        <v>-80228.049224311588</v>
      </c>
      <c r="AP116" s="45">
        <f>SUMIFS(Calculations!$I462:$QJ462, Calculations!$I$8:$QJ$8, AP$3, Calculations!$I$10:$QJ$10, AP$4)</f>
        <v>-78995.869164519012</v>
      </c>
      <c r="AQ116" s="45">
        <f>SUMIFS(Calculations!$I462:$QJ462, Calculations!$I$8:$QJ$8, AQ$3, Calculations!$I$10:$QJ$10, AQ$4)</f>
        <v>-77746.66885725355</v>
      </c>
      <c r="AR116" s="45">
        <f>SUMIFS(Calculations!$I462:$QJ462, Calculations!$I$8:$QJ$8, AR$3, Calculations!$I$10:$QJ$10, AR$4)</f>
        <v>-76480.213199843536</v>
      </c>
      <c r="AS116" s="45">
        <f>SUMIFS(Calculations!$I462:$QJ462, Calculations!$I$8:$QJ$8, AS$3, Calculations!$I$10:$QJ$10, AS$4)</f>
        <v>-75196.263842116547</v>
      </c>
      <c r="AT116" s="45">
        <f>SUMIFS(Calculations!$I462:$QJ462, Calculations!$I$8:$QJ$8, AT$3, Calculations!$I$10:$QJ$10, AT$4)</f>
        <v>-73894.57914154137</v>
      </c>
      <c r="AU116" s="45">
        <f>SUMIFS(Calculations!$I462:$QJ462, Calculations!$I$8:$QJ$8, AU$3, Calculations!$I$10:$QJ$10, AU$4)</f>
        <v>-72574.914117750101</v>
      </c>
      <c r="AV116" s="45">
        <f>SUMIFS(Calculations!$I462:$QJ462, Calculations!$I$8:$QJ$8, AV$3, Calculations!$I$10:$QJ$10, AV$4)</f>
        <v>-71237.020406432421</v>
      </c>
      <c r="AW116" s="45">
        <f>SUMIFS(Calculations!$I462:$QJ462, Calculations!$I$8:$QJ$8, AW$3, Calculations!$I$10:$QJ$10, AW$4)</f>
        <v>-69880.646212592692</v>
      </c>
      <c r="AX116" s="45">
        <f>SUMIFS(Calculations!$I462:$QJ462, Calculations!$I$8:$QJ$8, AX$3, Calculations!$I$10:$QJ$10, AX$4)</f>
        <v>-68505.536263161455</v>
      </c>
      <c r="AY116" s="45">
        <f>SUMIFS(Calculations!$I462:$QJ462, Calculations!$I$8:$QJ$8, AY$3, Calculations!$I$10:$QJ$10, AY$4)</f>
        <v>-67111.431758952502</v>
      </c>
      <c r="AZ116" s="45">
        <f>SUMIFS(Calculations!$I462:$QJ462, Calculations!$I$8:$QJ$8, AZ$3, Calculations!$I$10:$QJ$10, AZ$4)</f>
        <v>-65698.070325956141</v>
      </c>
      <c r="BA116" s="45">
        <f>SUMIFS(Calculations!$I462:$QJ462, Calculations!$I$8:$QJ$8, BA$3, Calculations!$I$10:$QJ$10, BA$4)</f>
        <v>-64265.185965959739</v>
      </c>
      <c r="BB116" s="45">
        <f>SUMIFS(Calculations!$I462:$QJ462, Calculations!$I$8:$QJ$8, BB$3, Calculations!$I$10:$QJ$10, BB$4)</f>
        <v>-62812.509006486231</v>
      </c>
      <c r="BC116" s="45">
        <f>SUMIFS(Calculations!$I462:$QJ462, Calculations!$I$8:$QJ$8, BC$3, Calculations!$I$10:$QJ$10, BC$4)</f>
        <v>-61339.766050041013</v>
      </c>
      <c r="BD116" s="45">
        <f>SUMIFS(Calculations!$I462:$QJ462, Calculations!$I$8:$QJ$8, BD$3, Calculations!$I$10:$QJ$10, BD$4)</f>
        <v>-59846.679922657881</v>
      </c>
      <c r="BE116" s="45">
        <f>SUMIFS(Calculations!$I462:$QJ462, Calculations!$I$8:$QJ$8, BE$3, Calculations!$I$10:$QJ$10, BE$4)</f>
        <v>-58332.969621734184</v>
      </c>
      <c r="BF116" s="45">
        <f>SUMIFS(Calculations!$I462:$QJ462, Calculations!$I$8:$QJ$8, BF$3, Calculations!$I$10:$QJ$10, BF$4)</f>
        <v>-56798.350263145425</v>
      </c>
      <c r="BG116" s="45">
        <f>SUMIFS(Calculations!$I462:$QJ462, Calculations!$I$8:$QJ$8, BG$3, Calculations!$I$10:$QJ$10, BG$4)</f>
        <v>-55242.533027629259</v>
      </c>
      <c r="BH116" s="45">
        <f>SUMIFS(Calculations!$I462:$QJ462, Calculations!$I$8:$QJ$8, BH$3, Calculations!$I$10:$QJ$10, BH$4)</f>
        <v>-53665.225106429134</v>
      </c>
      <c r="BI116" s="45">
        <f>SUMIFS(Calculations!$I462:$QJ462, Calculations!$I$8:$QJ$8, BI$3, Calculations!$I$10:$QJ$10, BI$4)</f>
        <v>-52066.12964618679</v>
      </c>
      <c r="BJ116" s="45">
        <f>SUMIFS(Calculations!$I462:$QJ462, Calculations!$I$8:$QJ$8, BJ$3, Calculations!$I$10:$QJ$10, BJ$4)</f>
        <v>-50444.945693073802</v>
      </c>
      <c r="BK116" s="45">
        <f>SUMIFS(Calculations!$I462:$QJ462, Calculations!$I$8:$QJ$8, BK$3, Calculations!$I$10:$QJ$10, BK$4)</f>
        <v>-48801.368136151243</v>
      </c>
      <c r="BL116" s="45">
        <f>SUMIFS(Calculations!$I462:$QJ462, Calculations!$I$8:$QJ$8, BL$3, Calculations!$I$10:$QJ$10, BL$4)</f>
        <v>-47135.087649947047</v>
      </c>
      <c r="BM116" s="45">
        <f>SUMIFS(Calculations!$I462:$QJ462, Calculations!$I$8:$QJ$8, BM$3, Calculations!$I$10:$QJ$10, BM$4)</f>
        <v>-45445.790636240214</v>
      </c>
      <c r="BN116" s="45">
        <f>SUMIFS(Calculations!$I462:$QJ462, Calculations!$I$8:$QJ$8, BN$3, Calculations!$I$10:$QJ$10, BN$4)</f>
        <v>-43733.159165040757</v>
      </c>
      <c r="BO116" s="45">
        <f>SUMIFS(Calculations!$I462:$QJ462, Calculations!$I$8:$QJ$8, BO$3, Calculations!$I$10:$QJ$10, BO$4)</f>
        <v>-41996.870914754501</v>
      </c>
      <c r="BP116" s="45">
        <f>SUMIFS(Calculations!$I462:$QJ462, Calculations!$I$8:$QJ$8, BP$3, Calculations!$I$10:$QJ$10, BP$4)</f>
        <v>-40236.599111521369</v>
      </c>
      <c r="BQ116" s="45">
        <f>SUMIFS(Calculations!$I462:$QJ462, Calculations!$I$8:$QJ$8, BQ$3, Calculations!$I$10:$QJ$10, BQ$4)</f>
        <v>-38452.012467715664</v>
      </c>
      <c r="BR116" s="45">
        <f>SUMIFS(Calculations!$I462:$QJ462, Calculations!$I$8:$QJ$8, BR$3, Calculations!$I$10:$QJ$10, BR$4)</f>
        <v>-36642.775119596918</v>
      </c>
      <c r="BS116" s="45">
        <f>SUMIFS(Calculations!$I462:$QJ462, Calculations!$I$8:$QJ$8, BS$3, Calculations!$I$10:$QJ$10, BS$4)</f>
        <v>-34808.546564099473</v>
      </c>
      <c r="BT116" s="45">
        <f>SUMIFS(Calculations!$I462:$QJ462, Calculations!$I$8:$QJ$8, BT$3, Calculations!$I$10:$QJ$10, BT$4)</f>
        <v>-32948.98159474897</v>
      </c>
      <c r="BU116" s="45">
        <f>SUMIFS(Calculations!$I462:$QJ462, Calculations!$I$8:$QJ$8, BU$3, Calculations!$I$10:$QJ$10, BU$4)</f>
        <v>-31063.730236693569</v>
      </c>
      <c r="BV116" s="45">
        <f>SUMIFS(Calculations!$I462:$QJ462, Calculations!$I$8:$QJ$8, BV$3, Calculations!$I$10:$QJ$10, BV$4)</f>
        <v>-29152.437680837844</v>
      </c>
      <c r="BW116" s="45">
        <f>SUMIFS(Calculations!$I462:$QJ462, Calculations!$I$8:$QJ$8, BW$3, Calculations!$I$10:$QJ$10, BW$4)</f>
        <v>-27214.744217066742</v>
      </c>
      <c r="BX116" s="45">
        <f>SUMIFS(Calculations!$I462:$QJ462, Calculations!$I$8:$QJ$8, BX$3, Calculations!$I$10:$QJ$10, BX$4)</f>
        <v>-25250.285166547284</v>
      </c>
      <c r="BY116" s="45">
        <f>SUMIFS(Calculations!$I462:$QJ462, Calculations!$I$8:$QJ$8, BY$3, Calculations!$I$10:$QJ$10, BY$4)</f>
        <v>-23258.690813095061</v>
      </c>
      <c r="BZ116" s="45">
        <f>SUMIFS(Calculations!$I462:$QJ462, Calculations!$I$8:$QJ$8, BZ$3, Calculations!$I$10:$QJ$10, BZ$4)</f>
        <v>-21239.58633359271</v>
      </c>
      <c r="CA116" s="45">
        <f>SUMIFS(Calculations!$I462:$QJ462, Calculations!$I$8:$QJ$8, CA$3, Calculations!$I$10:$QJ$10, CA$4)</f>
        <v>-19192.591727447241</v>
      </c>
      <c r="CB116" s="45">
        <f>SUMIFS(Calculations!$I462:$QJ462, Calculations!$I$8:$QJ$8, CB$3, Calculations!$I$10:$QJ$10, CB$4)</f>
        <v>-17117.321745072979</v>
      </c>
      <c r="CC116" s="45">
        <f>SUMIFS(Calculations!$I462:$QJ462, Calculations!$I$8:$QJ$8, CC$3, Calculations!$I$10:$QJ$10, CC$4)</f>
        <v>-15013.385815386602</v>
      </c>
      <c r="CD116" s="45">
        <f>SUMIFS(Calculations!$I462:$QJ462, Calculations!$I$8:$QJ$8, CD$3, Calculations!$I$10:$QJ$10, CD$4)</f>
        <v>-12880.38797230067</v>
      </c>
      <c r="CE116" s="45">
        <f>SUMIFS(Calculations!$I462:$QJ462, Calculations!$I$8:$QJ$8, CE$3, Calculations!$I$10:$QJ$10, CE$4)</f>
        <v>-10717.926780201804</v>
      </c>
      <c r="CF116" s="45">
        <f>SUMIFS(Calculations!$I462:$QJ462, Calculations!$I$8:$QJ$8, CF$3, Calculations!$I$10:$QJ$10, CF$4)</f>
        <v>-8525.595258399484</v>
      </c>
      <c r="CG116" s="45">
        <f>SUMIFS(Calculations!$I462:$QJ462, Calculations!$I$8:$QJ$8, CG$3, Calculations!$I$10:$QJ$10, CG$4)</f>
        <v>-6302.9808045312457</v>
      </c>
      <c r="CH116" s="45">
        <f>SUMIFS(Calculations!$I462:$QJ462, Calculations!$I$8:$QJ$8, CH$3, Calculations!$I$10:$QJ$10, CH$4)</f>
        <v>-4049.6651169098759</v>
      </c>
      <c r="CI116" s="45">
        <f>SUMIFS(Calculations!$I462:$QJ462, Calculations!$I$8:$QJ$8, CI$3, Calculations!$I$10:$QJ$10, CI$4)</f>
        <v>-1765.2241157979588</v>
      </c>
      <c r="CJ116" s="45">
        <f>SUMIFS(Calculations!$I462:$QJ462, Calculations!$I$8:$QJ$8, CJ$3, Calculations!$I$10:$QJ$10, CJ$4)</f>
        <v>0</v>
      </c>
      <c r="CK116" s="45">
        <f>SUMIFS(Calculations!$I462:$QJ462, Calculations!$I$8:$QJ$8, CK$3, Calculations!$I$10:$QJ$10, CK$4)</f>
        <v>0</v>
      </c>
      <c r="CL116" s="45">
        <f>SUMIFS(Calculations!$I462:$QJ462, Calculations!$I$8:$QJ$8, CL$3, Calculations!$I$10:$QJ$10, CL$4)</f>
        <v>0</v>
      </c>
      <c r="CM116" s="45">
        <f>SUMIFS(Calculations!$I462:$QJ462, Calculations!$I$8:$QJ$8, CM$3, Calculations!$I$10:$QJ$10, CM$4)</f>
        <v>0</v>
      </c>
      <c r="CN116" s="45">
        <f>SUMIFS(Calculations!$I462:$QJ462, Calculations!$I$8:$QJ$8, CN$3, Calculations!$I$10:$QJ$10, CN$4)</f>
        <v>0</v>
      </c>
      <c r="CO116" s="45">
        <f>SUMIFS(Calculations!$I462:$QJ462, Calculations!$I$8:$QJ$8, CO$3, Calculations!$I$10:$QJ$10, CO$4)</f>
        <v>0</v>
      </c>
      <c r="CP116" s="45">
        <f>SUMIFS(Calculations!$I462:$QJ462, Calculations!$I$8:$QJ$8, CP$3, Calculations!$I$10:$QJ$10, CP$4)</f>
        <v>0</v>
      </c>
      <c r="CQ116" s="45">
        <f>SUMIFS(Calculations!$I462:$QJ462, Calculations!$I$8:$QJ$8, CQ$3, Calculations!$I$10:$QJ$10, CQ$4)</f>
        <v>0</v>
      </c>
      <c r="CR116" s="45">
        <f>SUMIFS(Calculations!$I462:$QJ462, Calculations!$I$8:$QJ$8, CR$3, Calculations!$I$10:$QJ$10, CR$4)</f>
        <v>0</v>
      </c>
      <c r="CS116" s="45">
        <f>SUMIFS(Calculations!$I462:$QJ462, Calculations!$I$8:$QJ$8, CS$3, Calculations!$I$10:$QJ$10, CS$4)</f>
        <v>0</v>
      </c>
      <c r="CT116" s="45">
        <f>SUMIFS(Calculations!$I462:$QJ462, Calculations!$I$8:$QJ$8, CT$3, Calculations!$I$10:$QJ$10, CT$4)</f>
        <v>0</v>
      </c>
      <c r="CU116" s="45">
        <f>SUMIFS(Calculations!$I462:$QJ462, Calculations!$I$8:$QJ$8, CU$3, Calculations!$I$10:$QJ$10, CU$4)</f>
        <v>0</v>
      </c>
      <c r="CV116" s="45">
        <f>SUMIFS(Calculations!$I462:$QJ462, Calculations!$I$8:$QJ$8, CV$3, Calculations!$I$10:$QJ$10, CV$4)</f>
        <v>0</v>
      </c>
      <c r="CW116" s="45">
        <f>SUMIFS(Calculations!$I462:$QJ462, Calculations!$I$8:$QJ$8, CW$3, Calculations!$I$10:$QJ$10, CW$4)</f>
        <v>0</v>
      </c>
      <c r="CX116" s="45">
        <f>SUMIFS(Calculations!$I462:$QJ462, Calculations!$I$8:$QJ$8, CX$3, Calculations!$I$10:$QJ$10, CX$4)</f>
        <v>0</v>
      </c>
      <c r="CY116" s="45">
        <f>SUMIFS(Calculations!$I462:$QJ462, Calculations!$I$8:$QJ$8, CY$3, Calculations!$I$10:$QJ$10, CY$4)</f>
        <v>0</v>
      </c>
      <c r="CZ116" s="45">
        <f>SUMIFS(Calculations!$I462:$QJ462, Calculations!$I$8:$QJ$8, CZ$3, Calculations!$I$10:$QJ$10, CZ$4)</f>
        <v>0</v>
      </c>
      <c r="DA116" s="45">
        <f>SUMIFS(Calculations!$I462:$QJ462, Calculations!$I$8:$QJ$8, DA$3, Calculations!$I$10:$QJ$10, DA$4)</f>
        <v>0</v>
      </c>
      <c r="DB116" s="45">
        <f>SUMIFS(Calculations!$I462:$QJ462, Calculations!$I$8:$QJ$8, DB$3, Calculations!$I$10:$QJ$10, DB$4)</f>
        <v>0</v>
      </c>
      <c r="DC116" s="45">
        <f>SUMIFS(Calculations!$I462:$QJ462, Calculations!$I$8:$QJ$8, DC$3, Calculations!$I$10:$QJ$10, DC$4)</f>
        <v>0</v>
      </c>
      <c r="DD116" s="45">
        <f>SUMIFS(Calculations!$I462:$QJ462, Calculations!$I$8:$QJ$8, DD$3, Calculations!$I$10:$QJ$10, DD$4)</f>
        <v>0</v>
      </c>
      <c r="DE116" s="45">
        <f>SUMIFS(Calculations!$I462:$QJ462, Calculations!$I$8:$QJ$8, DE$3, Calculations!$I$10:$QJ$10, DE$4)</f>
        <v>0</v>
      </c>
      <c r="DF116" s="45">
        <f>SUMIFS(Calculations!$I462:$QJ462, Calculations!$I$8:$QJ$8, DF$3, Calculations!$I$10:$QJ$10, DF$4)</f>
        <v>0</v>
      </c>
      <c r="DG116" s="45">
        <f>SUMIFS(Calculations!$I462:$QJ462, Calculations!$I$8:$QJ$8, DG$3, Calculations!$I$10:$QJ$10, DG$4)</f>
        <v>0</v>
      </c>
      <c r="DH116" s="45">
        <f>SUMIFS(Calculations!$I462:$QJ462, Calculations!$I$8:$QJ$8, DH$3, Calculations!$I$10:$QJ$10, DH$4)</f>
        <v>0</v>
      </c>
      <c r="DI116" s="45">
        <f>SUMIFS(Calculations!$I462:$QJ462, Calculations!$I$8:$QJ$8, DI$3, Calculations!$I$10:$QJ$10, DI$4)</f>
        <v>0</v>
      </c>
      <c r="DJ116" s="45">
        <f>SUMIFS(Calculations!$I462:$QJ462, Calculations!$I$8:$QJ$8, DJ$3, Calculations!$I$10:$QJ$10, DJ$4)</f>
        <v>0</v>
      </c>
      <c r="DK116" s="45">
        <f>SUMIFS(Calculations!$I462:$QJ462, Calculations!$I$8:$QJ$8, DK$3, Calculations!$I$10:$QJ$10, DK$4)</f>
        <v>0</v>
      </c>
      <c r="DL116" s="45"/>
      <c r="DM116" s="45"/>
      <c r="DN116" s="45"/>
      <c r="DO116" s="45"/>
      <c r="DP116" s="45"/>
      <c r="DQ116" s="45"/>
      <c r="DR116" s="45"/>
      <c r="DS116" s="45"/>
      <c r="DT116" s="45"/>
      <c r="DU116" s="45"/>
      <c r="DV116" s="45"/>
      <c r="DW116" s="45"/>
      <c r="DX116" s="45"/>
      <c r="DY116" s="45"/>
      <c r="DZ116" s="45"/>
      <c r="EA116" s="45"/>
      <c r="EB116" s="45"/>
      <c r="EC116" s="45"/>
      <c r="ED116" s="45"/>
      <c r="EE116" s="45"/>
      <c r="EF116" s="45"/>
      <c r="EG116" s="45"/>
      <c r="EH116" s="45"/>
      <c r="EI116" s="45"/>
      <c r="EJ116" s="45"/>
      <c r="EK116" s="45"/>
      <c r="EL116" s="45"/>
      <c r="EM116" s="45"/>
      <c r="EN116" s="45"/>
      <c r="EO116" s="45"/>
      <c r="EP116" s="45"/>
      <c r="EQ116" s="45"/>
      <c r="ER116" s="45"/>
      <c r="ES116" s="45"/>
      <c r="ET116" s="45"/>
      <c r="EU116" s="45"/>
      <c r="EV116" s="45"/>
      <c r="EW116" s="45"/>
      <c r="EX116" s="45"/>
      <c r="EY116" s="45"/>
      <c r="EZ116" s="45"/>
      <c r="FA116" s="45"/>
    </row>
    <row r="117" spans="1:157">
      <c r="A117" t="s">
        <v>89</v>
      </c>
      <c r="C117" s="3" t="str">
        <f>Calculations!C463</f>
        <v>add: Drawdown on Senior Debt</v>
      </c>
      <c r="E117" s="50" t="str">
        <f>Calculations!E463</f>
        <v>EUR</v>
      </c>
      <c r="G117" s="99">
        <f t="shared" si="172"/>
        <v>7585000</v>
      </c>
      <c r="H117" s="45">
        <f>SUMIFS(Calculations!$I463:$QJ463, Calculations!$I$8:$QJ$8, H$3, Calculations!$I$10:$QJ$10, H$4)</f>
        <v>0</v>
      </c>
      <c r="I117" s="45">
        <f>SUMIFS(Calculations!$I463:$QJ463, Calculations!$I$8:$QJ$8, I$3, Calculations!$I$10:$QJ$10, I$4)</f>
        <v>365000</v>
      </c>
      <c r="J117" s="45">
        <f>SUMIFS(Calculations!$I463:$QJ463, Calculations!$I$8:$QJ$8, J$3, Calculations!$I$10:$QJ$10, J$4)</f>
        <v>575000</v>
      </c>
      <c r="K117" s="45">
        <f>SUMIFS(Calculations!$I463:$QJ463, Calculations!$I$8:$QJ$8, K$3, Calculations!$I$10:$QJ$10, K$4)</f>
        <v>975000</v>
      </c>
      <c r="L117" s="45">
        <f>SUMIFS(Calculations!$I463:$QJ463, Calculations!$I$8:$QJ$8, L$3, Calculations!$I$10:$QJ$10, L$4)</f>
        <v>825000</v>
      </c>
      <c r="M117" s="45">
        <f>SUMIFS(Calculations!$I463:$QJ463, Calculations!$I$8:$QJ$8, M$3, Calculations!$I$10:$QJ$10, M$4)</f>
        <v>1825000</v>
      </c>
      <c r="N117" s="45">
        <f>SUMIFS(Calculations!$I463:$QJ463, Calculations!$I$8:$QJ$8, N$3, Calculations!$I$10:$QJ$10, N$4)</f>
        <v>2500000</v>
      </c>
      <c r="O117" s="45">
        <f>SUMIFS(Calculations!$I463:$QJ463, Calculations!$I$8:$QJ$8, O$3, Calculations!$I$10:$QJ$10, O$4)</f>
        <v>520000</v>
      </c>
      <c r="P117" s="45">
        <f>SUMIFS(Calculations!$I463:$QJ463, Calculations!$I$8:$QJ$8, P$3, Calculations!$I$10:$QJ$10, P$4)</f>
        <v>0</v>
      </c>
      <c r="Q117" s="45">
        <f>SUMIFS(Calculations!$I463:$QJ463, Calculations!$I$8:$QJ$8, Q$3, Calculations!$I$10:$QJ$10, Q$4)</f>
        <v>0</v>
      </c>
      <c r="R117" s="45">
        <f>SUMIFS(Calculations!$I463:$QJ463, Calculations!$I$8:$QJ$8, R$3, Calculations!$I$10:$QJ$10, R$4)</f>
        <v>0</v>
      </c>
      <c r="S117" s="45">
        <f>SUMIFS(Calculations!$I463:$QJ463, Calculations!$I$8:$QJ$8, S$3, Calculations!$I$10:$QJ$10, S$4)</f>
        <v>0</v>
      </c>
      <c r="T117" s="45">
        <f>SUMIFS(Calculations!$I463:$QJ463, Calculations!$I$8:$QJ$8, T$3, Calculations!$I$10:$QJ$10, T$4)</f>
        <v>0</v>
      </c>
      <c r="U117" s="45">
        <f>SUMIFS(Calculations!$I463:$QJ463, Calculations!$I$8:$QJ$8, U$3, Calculations!$I$10:$QJ$10, U$4)</f>
        <v>0</v>
      </c>
      <c r="V117" s="45">
        <f>SUMIFS(Calculations!$I463:$QJ463, Calculations!$I$8:$QJ$8, V$3, Calculations!$I$10:$QJ$10, V$4)</f>
        <v>0</v>
      </c>
      <c r="W117" s="45">
        <f>SUMIFS(Calculations!$I463:$QJ463, Calculations!$I$8:$QJ$8, W$3, Calculations!$I$10:$QJ$10, W$4)</f>
        <v>0</v>
      </c>
      <c r="X117" s="45">
        <f>SUMIFS(Calculations!$I463:$QJ463, Calculations!$I$8:$QJ$8, X$3, Calculations!$I$10:$QJ$10, X$4)</f>
        <v>0</v>
      </c>
      <c r="Y117" s="45">
        <f>SUMIFS(Calculations!$I463:$QJ463, Calculations!$I$8:$QJ$8, Y$3, Calculations!$I$10:$QJ$10, Y$4)</f>
        <v>0</v>
      </c>
      <c r="Z117" s="45">
        <f>SUMIFS(Calculations!$I463:$QJ463, Calculations!$I$8:$QJ$8, Z$3, Calculations!$I$10:$QJ$10, Z$4)</f>
        <v>0</v>
      </c>
      <c r="AA117" s="45">
        <f>SUMIFS(Calculations!$I463:$QJ463, Calculations!$I$8:$QJ$8, AA$3, Calculations!$I$10:$QJ$10, AA$4)</f>
        <v>0</v>
      </c>
      <c r="AB117" s="45">
        <f>SUMIFS(Calculations!$I463:$QJ463, Calculations!$I$8:$QJ$8, AB$3, Calculations!$I$10:$QJ$10, AB$4)</f>
        <v>0</v>
      </c>
      <c r="AC117" s="45">
        <f>SUMIFS(Calculations!$I463:$QJ463, Calculations!$I$8:$QJ$8, AC$3, Calculations!$I$10:$QJ$10, AC$4)</f>
        <v>0</v>
      </c>
      <c r="AD117" s="45">
        <f>SUMIFS(Calculations!$I463:$QJ463, Calculations!$I$8:$QJ$8, AD$3, Calculations!$I$10:$QJ$10, AD$4)</f>
        <v>0</v>
      </c>
      <c r="AE117" s="45">
        <f>SUMIFS(Calculations!$I463:$QJ463, Calculations!$I$8:$QJ$8, AE$3, Calculations!$I$10:$QJ$10, AE$4)</f>
        <v>0</v>
      </c>
      <c r="AF117" s="45">
        <f>SUMIFS(Calculations!$I463:$QJ463, Calculations!$I$8:$QJ$8, AF$3, Calculations!$I$10:$QJ$10, AF$4)</f>
        <v>0</v>
      </c>
      <c r="AG117" s="45">
        <f>SUMIFS(Calculations!$I463:$QJ463, Calculations!$I$8:$QJ$8, AG$3, Calculations!$I$10:$QJ$10, AG$4)</f>
        <v>0</v>
      </c>
      <c r="AH117" s="45">
        <f>SUMIFS(Calculations!$I463:$QJ463, Calculations!$I$8:$QJ$8, AH$3, Calculations!$I$10:$QJ$10, AH$4)</f>
        <v>0</v>
      </c>
      <c r="AI117" s="45">
        <f>SUMIFS(Calculations!$I463:$QJ463, Calculations!$I$8:$QJ$8, AI$3, Calculations!$I$10:$QJ$10, AI$4)</f>
        <v>0</v>
      </c>
      <c r="AJ117" s="45">
        <f>SUMIFS(Calculations!$I463:$QJ463, Calculations!$I$8:$QJ$8, AJ$3, Calculations!$I$10:$QJ$10, AJ$4)</f>
        <v>0</v>
      </c>
      <c r="AK117" s="45">
        <f>SUMIFS(Calculations!$I463:$QJ463, Calculations!$I$8:$QJ$8, AK$3, Calculations!$I$10:$QJ$10, AK$4)</f>
        <v>0</v>
      </c>
      <c r="AL117" s="45">
        <f>SUMIFS(Calculations!$I463:$QJ463, Calculations!$I$8:$QJ$8, AL$3, Calculations!$I$10:$QJ$10, AL$4)</f>
        <v>0</v>
      </c>
      <c r="AM117" s="45">
        <f>SUMIFS(Calculations!$I463:$QJ463, Calculations!$I$8:$QJ$8, AM$3, Calculations!$I$10:$QJ$10, AM$4)</f>
        <v>0</v>
      </c>
      <c r="AN117" s="45">
        <f>SUMIFS(Calculations!$I463:$QJ463, Calculations!$I$8:$QJ$8, AN$3, Calculations!$I$10:$QJ$10, AN$4)</f>
        <v>0</v>
      </c>
      <c r="AO117" s="45">
        <f>SUMIFS(Calculations!$I463:$QJ463, Calculations!$I$8:$QJ$8, AO$3, Calculations!$I$10:$QJ$10, AO$4)</f>
        <v>0</v>
      </c>
      <c r="AP117" s="45">
        <f>SUMIFS(Calculations!$I463:$QJ463, Calculations!$I$8:$QJ$8, AP$3, Calculations!$I$10:$QJ$10, AP$4)</f>
        <v>0</v>
      </c>
      <c r="AQ117" s="45">
        <f>SUMIFS(Calculations!$I463:$QJ463, Calculations!$I$8:$QJ$8, AQ$3, Calculations!$I$10:$QJ$10, AQ$4)</f>
        <v>0</v>
      </c>
      <c r="AR117" s="45">
        <f>SUMIFS(Calculations!$I463:$QJ463, Calculations!$I$8:$QJ$8, AR$3, Calculations!$I$10:$QJ$10, AR$4)</f>
        <v>0</v>
      </c>
      <c r="AS117" s="45">
        <f>SUMIFS(Calculations!$I463:$QJ463, Calculations!$I$8:$QJ$8, AS$3, Calculations!$I$10:$QJ$10, AS$4)</f>
        <v>0</v>
      </c>
      <c r="AT117" s="45">
        <f>SUMIFS(Calculations!$I463:$QJ463, Calculations!$I$8:$QJ$8, AT$3, Calculations!$I$10:$QJ$10, AT$4)</f>
        <v>0</v>
      </c>
      <c r="AU117" s="45">
        <f>SUMIFS(Calculations!$I463:$QJ463, Calculations!$I$8:$QJ$8, AU$3, Calculations!$I$10:$QJ$10, AU$4)</f>
        <v>0</v>
      </c>
      <c r="AV117" s="45">
        <f>SUMIFS(Calculations!$I463:$QJ463, Calculations!$I$8:$QJ$8, AV$3, Calculations!$I$10:$QJ$10, AV$4)</f>
        <v>0</v>
      </c>
      <c r="AW117" s="45">
        <f>SUMIFS(Calculations!$I463:$QJ463, Calculations!$I$8:$QJ$8, AW$3, Calculations!$I$10:$QJ$10, AW$4)</f>
        <v>0</v>
      </c>
      <c r="AX117" s="45">
        <f>SUMIFS(Calculations!$I463:$QJ463, Calculations!$I$8:$QJ$8, AX$3, Calculations!$I$10:$QJ$10, AX$4)</f>
        <v>0</v>
      </c>
      <c r="AY117" s="45">
        <f>SUMIFS(Calculations!$I463:$QJ463, Calculations!$I$8:$QJ$8, AY$3, Calculations!$I$10:$QJ$10, AY$4)</f>
        <v>0</v>
      </c>
      <c r="AZ117" s="45">
        <f>SUMIFS(Calculations!$I463:$QJ463, Calculations!$I$8:$QJ$8, AZ$3, Calculations!$I$10:$QJ$10, AZ$4)</f>
        <v>0</v>
      </c>
      <c r="BA117" s="45">
        <f>SUMIFS(Calculations!$I463:$QJ463, Calculations!$I$8:$QJ$8, BA$3, Calculations!$I$10:$QJ$10, BA$4)</f>
        <v>0</v>
      </c>
      <c r="BB117" s="45">
        <f>SUMIFS(Calculations!$I463:$QJ463, Calculations!$I$8:$QJ$8, BB$3, Calculations!$I$10:$QJ$10, BB$4)</f>
        <v>0</v>
      </c>
      <c r="BC117" s="45">
        <f>SUMIFS(Calculations!$I463:$QJ463, Calculations!$I$8:$QJ$8, BC$3, Calculations!$I$10:$QJ$10, BC$4)</f>
        <v>0</v>
      </c>
      <c r="BD117" s="45">
        <f>SUMIFS(Calculations!$I463:$QJ463, Calculations!$I$8:$QJ$8, BD$3, Calculations!$I$10:$QJ$10, BD$4)</f>
        <v>0</v>
      </c>
      <c r="BE117" s="45">
        <f>SUMIFS(Calculations!$I463:$QJ463, Calculations!$I$8:$QJ$8, BE$3, Calculations!$I$10:$QJ$10, BE$4)</f>
        <v>0</v>
      </c>
      <c r="BF117" s="45">
        <f>SUMIFS(Calculations!$I463:$QJ463, Calculations!$I$8:$QJ$8, BF$3, Calculations!$I$10:$QJ$10, BF$4)</f>
        <v>0</v>
      </c>
      <c r="BG117" s="45">
        <f>SUMIFS(Calculations!$I463:$QJ463, Calculations!$I$8:$QJ$8, BG$3, Calculations!$I$10:$QJ$10, BG$4)</f>
        <v>0</v>
      </c>
      <c r="BH117" s="45">
        <f>SUMIFS(Calculations!$I463:$QJ463, Calculations!$I$8:$QJ$8, BH$3, Calculations!$I$10:$QJ$10, BH$4)</f>
        <v>0</v>
      </c>
      <c r="BI117" s="45">
        <f>SUMIFS(Calculations!$I463:$QJ463, Calculations!$I$8:$QJ$8, BI$3, Calculations!$I$10:$QJ$10, BI$4)</f>
        <v>0</v>
      </c>
      <c r="BJ117" s="45">
        <f>SUMIFS(Calculations!$I463:$QJ463, Calculations!$I$8:$QJ$8, BJ$3, Calculations!$I$10:$QJ$10, BJ$4)</f>
        <v>0</v>
      </c>
      <c r="BK117" s="45">
        <f>SUMIFS(Calculations!$I463:$QJ463, Calculations!$I$8:$QJ$8, BK$3, Calculations!$I$10:$QJ$10, BK$4)</f>
        <v>0</v>
      </c>
      <c r="BL117" s="45">
        <f>SUMIFS(Calculations!$I463:$QJ463, Calculations!$I$8:$QJ$8, BL$3, Calculations!$I$10:$QJ$10, BL$4)</f>
        <v>0</v>
      </c>
      <c r="BM117" s="45">
        <f>SUMIFS(Calculations!$I463:$QJ463, Calculations!$I$8:$QJ$8, BM$3, Calculations!$I$10:$QJ$10, BM$4)</f>
        <v>0</v>
      </c>
      <c r="BN117" s="45">
        <f>SUMIFS(Calculations!$I463:$QJ463, Calculations!$I$8:$QJ$8, BN$3, Calculations!$I$10:$QJ$10, BN$4)</f>
        <v>0</v>
      </c>
      <c r="BO117" s="45">
        <f>SUMIFS(Calculations!$I463:$QJ463, Calculations!$I$8:$QJ$8, BO$3, Calculations!$I$10:$QJ$10, BO$4)</f>
        <v>0</v>
      </c>
      <c r="BP117" s="45">
        <f>SUMIFS(Calculations!$I463:$QJ463, Calculations!$I$8:$QJ$8, BP$3, Calculations!$I$10:$QJ$10, BP$4)</f>
        <v>0</v>
      </c>
      <c r="BQ117" s="45">
        <f>SUMIFS(Calculations!$I463:$QJ463, Calculations!$I$8:$QJ$8, BQ$3, Calculations!$I$10:$QJ$10, BQ$4)</f>
        <v>0</v>
      </c>
      <c r="BR117" s="45">
        <f>SUMIFS(Calculations!$I463:$QJ463, Calculations!$I$8:$QJ$8, BR$3, Calculations!$I$10:$QJ$10, BR$4)</f>
        <v>0</v>
      </c>
      <c r="BS117" s="45">
        <f>SUMIFS(Calculations!$I463:$QJ463, Calculations!$I$8:$QJ$8, BS$3, Calculations!$I$10:$QJ$10, BS$4)</f>
        <v>0</v>
      </c>
      <c r="BT117" s="45">
        <f>SUMIFS(Calculations!$I463:$QJ463, Calculations!$I$8:$QJ$8, BT$3, Calculations!$I$10:$QJ$10, BT$4)</f>
        <v>0</v>
      </c>
      <c r="BU117" s="45">
        <f>SUMIFS(Calculations!$I463:$QJ463, Calculations!$I$8:$QJ$8, BU$3, Calculations!$I$10:$QJ$10, BU$4)</f>
        <v>0</v>
      </c>
      <c r="BV117" s="45">
        <f>SUMIFS(Calculations!$I463:$QJ463, Calculations!$I$8:$QJ$8, BV$3, Calculations!$I$10:$QJ$10, BV$4)</f>
        <v>0</v>
      </c>
      <c r="BW117" s="45">
        <f>SUMIFS(Calculations!$I463:$QJ463, Calculations!$I$8:$QJ$8, BW$3, Calculations!$I$10:$QJ$10, BW$4)</f>
        <v>0</v>
      </c>
      <c r="BX117" s="45">
        <f>SUMIFS(Calculations!$I463:$QJ463, Calculations!$I$8:$QJ$8, BX$3, Calculations!$I$10:$QJ$10, BX$4)</f>
        <v>0</v>
      </c>
      <c r="BY117" s="45">
        <f>SUMIFS(Calculations!$I463:$QJ463, Calculations!$I$8:$QJ$8, BY$3, Calculations!$I$10:$QJ$10, BY$4)</f>
        <v>0</v>
      </c>
      <c r="BZ117" s="45">
        <f>SUMIFS(Calculations!$I463:$QJ463, Calculations!$I$8:$QJ$8, BZ$3, Calculations!$I$10:$QJ$10, BZ$4)</f>
        <v>0</v>
      </c>
      <c r="CA117" s="45">
        <f>SUMIFS(Calculations!$I463:$QJ463, Calculations!$I$8:$QJ$8, CA$3, Calculations!$I$10:$QJ$10, CA$4)</f>
        <v>0</v>
      </c>
      <c r="CB117" s="45">
        <f>SUMIFS(Calculations!$I463:$QJ463, Calculations!$I$8:$QJ$8, CB$3, Calculations!$I$10:$QJ$10, CB$4)</f>
        <v>0</v>
      </c>
      <c r="CC117" s="45">
        <f>SUMIFS(Calculations!$I463:$QJ463, Calculations!$I$8:$QJ$8, CC$3, Calculations!$I$10:$QJ$10, CC$4)</f>
        <v>0</v>
      </c>
      <c r="CD117" s="45">
        <f>SUMIFS(Calculations!$I463:$QJ463, Calculations!$I$8:$QJ$8, CD$3, Calculations!$I$10:$QJ$10, CD$4)</f>
        <v>0</v>
      </c>
      <c r="CE117" s="45">
        <f>SUMIFS(Calculations!$I463:$QJ463, Calculations!$I$8:$QJ$8, CE$3, Calculations!$I$10:$QJ$10, CE$4)</f>
        <v>0</v>
      </c>
      <c r="CF117" s="45">
        <f>SUMIFS(Calculations!$I463:$QJ463, Calculations!$I$8:$QJ$8, CF$3, Calculations!$I$10:$QJ$10, CF$4)</f>
        <v>0</v>
      </c>
      <c r="CG117" s="45">
        <f>SUMIFS(Calculations!$I463:$QJ463, Calculations!$I$8:$QJ$8, CG$3, Calculations!$I$10:$QJ$10, CG$4)</f>
        <v>0</v>
      </c>
      <c r="CH117" s="45">
        <f>SUMIFS(Calculations!$I463:$QJ463, Calculations!$I$8:$QJ$8, CH$3, Calculations!$I$10:$QJ$10, CH$4)</f>
        <v>0</v>
      </c>
      <c r="CI117" s="45">
        <f>SUMIFS(Calculations!$I463:$QJ463, Calculations!$I$8:$QJ$8, CI$3, Calculations!$I$10:$QJ$10, CI$4)</f>
        <v>0</v>
      </c>
      <c r="CJ117" s="45">
        <f>SUMIFS(Calculations!$I463:$QJ463, Calculations!$I$8:$QJ$8, CJ$3, Calculations!$I$10:$QJ$10, CJ$4)</f>
        <v>0</v>
      </c>
      <c r="CK117" s="45">
        <f>SUMIFS(Calculations!$I463:$QJ463, Calculations!$I$8:$QJ$8, CK$3, Calculations!$I$10:$QJ$10, CK$4)</f>
        <v>0</v>
      </c>
      <c r="CL117" s="45">
        <f>SUMIFS(Calculations!$I463:$QJ463, Calculations!$I$8:$QJ$8, CL$3, Calculations!$I$10:$QJ$10, CL$4)</f>
        <v>0</v>
      </c>
      <c r="CM117" s="45">
        <f>SUMIFS(Calculations!$I463:$QJ463, Calculations!$I$8:$QJ$8, CM$3, Calculations!$I$10:$QJ$10, CM$4)</f>
        <v>0</v>
      </c>
      <c r="CN117" s="45">
        <f>SUMIFS(Calculations!$I463:$QJ463, Calculations!$I$8:$QJ$8, CN$3, Calculations!$I$10:$QJ$10, CN$4)</f>
        <v>0</v>
      </c>
      <c r="CO117" s="45">
        <f>SUMIFS(Calculations!$I463:$QJ463, Calculations!$I$8:$QJ$8, CO$3, Calculations!$I$10:$QJ$10, CO$4)</f>
        <v>0</v>
      </c>
      <c r="CP117" s="45">
        <f>SUMIFS(Calculations!$I463:$QJ463, Calculations!$I$8:$QJ$8, CP$3, Calculations!$I$10:$QJ$10, CP$4)</f>
        <v>0</v>
      </c>
      <c r="CQ117" s="45">
        <f>SUMIFS(Calculations!$I463:$QJ463, Calculations!$I$8:$QJ$8, CQ$3, Calculations!$I$10:$QJ$10, CQ$4)</f>
        <v>0</v>
      </c>
      <c r="CR117" s="45">
        <f>SUMIFS(Calculations!$I463:$QJ463, Calculations!$I$8:$QJ$8, CR$3, Calculations!$I$10:$QJ$10, CR$4)</f>
        <v>0</v>
      </c>
      <c r="CS117" s="45">
        <f>SUMIFS(Calculations!$I463:$QJ463, Calculations!$I$8:$QJ$8, CS$3, Calculations!$I$10:$QJ$10, CS$4)</f>
        <v>0</v>
      </c>
      <c r="CT117" s="45">
        <f>SUMIFS(Calculations!$I463:$QJ463, Calculations!$I$8:$QJ$8, CT$3, Calculations!$I$10:$QJ$10, CT$4)</f>
        <v>0</v>
      </c>
      <c r="CU117" s="45">
        <f>SUMIFS(Calculations!$I463:$QJ463, Calculations!$I$8:$QJ$8, CU$3, Calculations!$I$10:$QJ$10, CU$4)</f>
        <v>0</v>
      </c>
      <c r="CV117" s="45">
        <f>SUMIFS(Calculations!$I463:$QJ463, Calculations!$I$8:$QJ$8, CV$3, Calculations!$I$10:$QJ$10, CV$4)</f>
        <v>0</v>
      </c>
      <c r="CW117" s="45">
        <f>SUMIFS(Calculations!$I463:$QJ463, Calculations!$I$8:$QJ$8, CW$3, Calculations!$I$10:$QJ$10, CW$4)</f>
        <v>0</v>
      </c>
      <c r="CX117" s="45">
        <f>SUMIFS(Calculations!$I463:$QJ463, Calculations!$I$8:$QJ$8, CX$3, Calculations!$I$10:$QJ$10, CX$4)</f>
        <v>0</v>
      </c>
      <c r="CY117" s="45">
        <f>SUMIFS(Calculations!$I463:$QJ463, Calculations!$I$8:$QJ$8, CY$3, Calculations!$I$10:$QJ$10, CY$4)</f>
        <v>0</v>
      </c>
      <c r="CZ117" s="45">
        <f>SUMIFS(Calculations!$I463:$QJ463, Calculations!$I$8:$QJ$8, CZ$3, Calculations!$I$10:$QJ$10, CZ$4)</f>
        <v>0</v>
      </c>
      <c r="DA117" s="45">
        <f>SUMIFS(Calculations!$I463:$QJ463, Calculations!$I$8:$QJ$8, DA$3, Calculations!$I$10:$QJ$10, DA$4)</f>
        <v>0</v>
      </c>
      <c r="DB117" s="45">
        <f>SUMIFS(Calculations!$I463:$QJ463, Calculations!$I$8:$QJ$8, DB$3, Calculations!$I$10:$QJ$10, DB$4)</f>
        <v>0</v>
      </c>
      <c r="DC117" s="45">
        <f>SUMIFS(Calculations!$I463:$QJ463, Calculations!$I$8:$QJ$8, DC$3, Calculations!$I$10:$QJ$10, DC$4)</f>
        <v>0</v>
      </c>
      <c r="DD117" s="45">
        <f>SUMIFS(Calculations!$I463:$QJ463, Calculations!$I$8:$QJ$8, DD$3, Calculations!$I$10:$QJ$10, DD$4)</f>
        <v>0</v>
      </c>
      <c r="DE117" s="45">
        <f>SUMIFS(Calculations!$I463:$QJ463, Calculations!$I$8:$QJ$8, DE$3, Calculations!$I$10:$QJ$10, DE$4)</f>
        <v>0</v>
      </c>
      <c r="DF117" s="45">
        <f>SUMIFS(Calculations!$I463:$QJ463, Calculations!$I$8:$QJ$8, DF$3, Calculations!$I$10:$QJ$10, DF$4)</f>
        <v>0</v>
      </c>
      <c r="DG117" s="45">
        <f>SUMIFS(Calculations!$I463:$QJ463, Calculations!$I$8:$QJ$8, DG$3, Calculations!$I$10:$QJ$10, DG$4)</f>
        <v>0</v>
      </c>
      <c r="DH117" s="45">
        <f>SUMIFS(Calculations!$I463:$QJ463, Calculations!$I$8:$QJ$8, DH$3, Calculations!$I$10:$QJ$10, DH$4)</f>
        <v>0</v>
      </c>
      <c r="DI117" s="45">
        <f>SUMIFS(Calculations!$I463:$QJ463, Calculations!$I$8:$QJ$8, DI$3, Calculations!$I$10:$QJ$10, DI$4)</f>
        <v>0</v>
      </c>
      <c r="DJ117" s="45">
        <f>SUMIFS(Calculations!$I463:$QJ463, Calculations!$I$8:$QJ$8, DJ$3, Calculations!$I$10:$QJ$10, DJ$4)</f>
        <v>0</v>
      </c>
      <c r="DK117" s="45">
        <f>SUMIFS(Calculations!$I463:$QJ463, Calculations!$I$8:$QJ$8, DK$3, Calculations!$I$10:$QJ$10, DK$4)</f>
        <v>0</v>
      </c>
      <c r="DL117" s="45"/>
      <c r="DM117" s="45"/>
      <c r="DN117" s="45"/>
      <c r="DO117" s="45"/>
      <c r="DP117" s="45"/>
      <c r="DQ117" s="45"/>
      <c r="DR117" s="45"/>
      <c r="DS117" s="45"/>
      <c r="DT117" s="45"/>
      <c r="DU117" s="45"/>
      <c r="DV117" s="45"/>
      <c r="DW117" s="45"/>
      <c r="DX117" s="45"/>
      <c r="DY117" s="45"/>
      <c r="DZ117" s="45"/>
      <c r="EA117" s="45"/>
      <c r="EB117" s="45"/>
      <c r="EC117" s="45"/>
      <c r="ED117" s="45"/>
      <c r="EE117" s="45"/>
      <c r="EF117" s="45"/>
      <c r="EG117" s="45"/>
      <c r="EH117" s="45"/>
      <c r="EI117" s="45"/>
      <c r="EJ117" s="45"/>
      <c r="EK117" s="45"/>
      <c r="EL117" s="45"/>
      <c r="EM117" s="45"/>
      <c r="EN117" s="45"/>
      <c r="EO117" s="45"/>
      <c r="EP117" s="45"/>
      <c r="EQ117" s="45"/>
      <c r="ER117" s="45"/>
      <c r="ES117" s="45"/>
      <c r="ET117" s="45"/>
      <c r="EU117" s="45"/>
      <c r="EV117" s="45"/>
      <c r="EW117" s="45"/>
      <c r="EX117" s="45"/>
      <c r="EY117" s="45"/>
      <c r="EZ117" s="45"/>
      <c r="FA117" s="45"/>
    </row>
    <row r="118" spans="1:157">
      <c r="A118" t="s">
        <v>89</v>
      </c>
      <c r="C118" s="3" t="str">
        <f>Calculations!C464</f>
        <v>less: Senior Debt Principal Repayment</v>
      </c>
      <c r="E118" s="50" t="str">
        <f>Calculations!E464</f>
        <v>EUR</v>
      </c>
      <c r="G118" s="99">
        <f t="shared" si="172"/>
        <v>-7419617.9951949846</v>
      </c>
      <c r="H118" s="45">
        <f>SUMIFS(Calculations!$I464:$QJ464, Calculations!$I$8:$QJ$8, H$3, Calculations!$I$10:$QJ$10, H$4)</f>
        <v>0</v>
      </c>
      <c r="I118" s="45">
        <f>SUMIFS(Calculations!$I464:$QJ464, Calculations!$I$8:$QJ$8, I$3, Calculations!$I$10:$QJ$10, I$4)</f>
        <v>0</v>
      </c>
      <c r="J118" s="45">
        <f>SUMIFS(Calculations!$I464:$QJ464, Calculations!$I$8:$QJ$8, J$3, Calculations!$I$10:$QJ$10, J$4)</f>
        <v>0</v>
      </c>
      <c r="K118" s="45">
        <f>SUMIFS(Calculations!$I464:$QJ464, Calculations!$I$8:$QJ$8, K$3, Calculations!$I$10:$QJ$10, K$4)</f>
        <v>0</v>
      </c>
      <c r="L118" s="45">
        <f>SUMIFS(Calculations!$I464:$QJ464, Calculations!$I$8:$QJ$8, L$3, Calculations!$I$10:$QJ$10, L$4)</f>
        <v>0</v>
      </c>
      <c r="M118" s="45">
        <f>SUMIFS(Calculations!$I464:$QJ464, Calculations!$I$8:$QJ$8, M$3, Calculations!$I$10:$QJ$10, M$4)</f>
        <v>0</v>
      </c>
      <c r="N118" s="45">
        <f>SUMIFS(Calculations!$I464:$QJ464, Calculations!$I$8:$QJ$8, N$3, Calculations!$I$10:$QJ$10, N$4)</f>
        <v>0</v>
      </c>
      <c r="O118" s="45">
        <f>SUMIFS(Calculations!$I464:$QJ464, Calculations!$I$8:$QJ$8, O$3, Calculations!$I$10:$QJ$10, O$4)</f>
        <v>0</v>
      </c>
      <c r="P118" s="45">
        <f>SUMIFS(Calculations!$I464:$QJ464, Calculations!$I$8:$QJ$8, P$3, Calculations!$I$10:$QJ$10, P$4)</f>
        <v>0</v>
      </c>
      <c r="Q118" s="45">
        <f>SUMIFS(Calculations!$I464:$QJ464, Calculations!$I$8:$QJ$8, Q$3, Calculations!$I$10:$QJ$10, Q$4)</f>
        <v>-29414.386009041016</v>
      </c>
      <c r="R118" s="45">
        <f>SUMIFS(Calculations!$I464:$QJ464, Calculations!$I$8:$QJ$8, R$3, Calculations!$I$10:$QJ$10, R$4)</f>
        <v>-65065.480962230955</v>
      </c>
      <c r="S118" s="45">
        <f>SUMIFS(Calculations!$I464:$QJ464, Calculations!$I$8:$QJ$8, S$3, Calculations!$I$10:$QJ$10, S$4)</f>
        <v>-65964.238070916588</v>
      </c>
      <c r="T118" s="45">
        <f>SUMIFS(Calculations!$I464:$QJ464, Calculations!$I$8:$QJ$8, T$3, Calculations!$I$10:$QJ$10, T$4)</f>
        <v>-66875.409816802596</v>
      </c>
      <c r="U118" s="45">
        <f>SUMIFS(Calculations!$I464:$QJ464, Calculations!$I$8:$QJ$8, U$3, Calculations!$I$10:$QJ$10, U$4)</f>
        <v>-67799.167684726563</v>
      </c>
      <c r="V118" s="45">
        <f>SUMIFS(Calculations!$I464:$QJ464, Calculations!$I$8:$QJ$8, V$3, Calculations!$I$10:$QJ$10, V$4)</f>
        <v>-68735.685528266185</v>
      </c>
      <c r="W118" s="45">
        <f>SUMIFS(Calculations!$I464:$QJ464, Calculations!$I$8:$QJ$8, W$3, Calculations!$I$10:$QJ$10, W$4)</f>
        <v>-69685.139602459065</v>
      </c>
      <c r="X118" s="45">
        <f>SUMIFS(Calculations!$I464:$QJ464, Calculations!$I$8:$QJ$8, X$3, Calculations!$I$10:$QJ$10, X$4)</f>
        <v>-70647.708596974247</v>
      </c>
      <c r="Y118" s="45">
        <f>SUMIFS(Calculations!$I464:$QJ464, Calculations!$I$8:$QJ$8, Y$3, Calculations!$I$10:$QJ$10, Y$4)</f>
        <v>-71623.573669742094</v>
      </c>
      <c r="Z118" s="45">
        <f>SUMIFS(Calculations!$I464:$QJ464, Calculations!$I$8:$QJ$8, Z$3, Calculations!$I$10:$QJ$10, Z$4)</f>
        <v>-72612.918481048691</v>
      </c>
      <c r="AA118" s="45">
        <f>SUMIFS(Calculations!$I464:$QJ464, Calculations!$I$8:$QJ$8, AA$3, Calculations!$I$10:$QJ$10, AA$4)</f>
        <v>-73615.929228101129</v>
      </c>
      <c r="AB118" s="45">
        <f>SUMIFS(Calculations!$I464:$QJ464, Calculations!$I$8:$QJ$8, AB$3, Calculations!$I$10:$QJ$10, AB$4)</f>
        <v>-74632.794680070365</v>
      </c>
      <c r="AC118" s="45">
        <f>SUMIFS(Calculations!$I464:$QJ464, Calculations!$I$8:$QJ$8, AC$3, Calculations!$I$10:$QJ$10, AC$4)</f>
        <v>-75663.706213618018</v>
      </c>
      <c r="AD118" s="45">
        <f>SUMIFS(Calculations!$I464:$QJ464, Calculations!$I$8:$QJ$8, AD$3, Calculations!$I$10:$QJ$10, AD$4)</f>
        <v>-76708.857848913933</v>
      </c>
      <c r="AE118" s="45">
        <f>SUMIFS(Calculations!$I464:$QJ464, Calculations!$I$8:$QJ$8, AE$3, Calculations!$I$10:$QJ$10, AE$4)</f>
        <v>-77768.446286151302</v>
      </c>
      <c r="AF118" s="45">
        <f>SUMIFS(Calculations!$I464:$QJ464, Calculations!$I$8:$QJ$8, AF$3, Calculations!$I$10:$QJ$10, AF$4)</f>
        <v>-78842.670942566096</v>
      </c>
      <c r="AG118" s="45">
        <f>SUMIFS(Calculations!$I464:$QJ464, Calculations!$I$8:$QJ$8, AG$3, Calculations!$I$10:$QJ$10, AG$4)</f>
        <v>-79931.73398996795</v>
      </c>
      <c r="AH118" s="45">
        <f>SUMIFS(Calculations!$I464:$QJ464, Calculations!$I$8:$QJ$8, AH$3, Calculations!$I$10:$QJ$10, AH$4)</f>
        <v>-81035.840392789352</v>
      </c>
      <c r="AI118" s="45">
        <f>SUMIFS(Calculations!$I464:$QJ464, Calculations!$I$8:$QJ$8, AI$3, Calculations!$I$10:$QJ$10, AI$4)</f>
        <v>-82155.197946660541</v>
      </c>
      <c r="AJ118" s="45">
        <f>SUMIFS(Calculations!$I464:$QJ464, Calculations!$I$8:$QJ$8, AJ$3, Calculations!$I$10:$QJ$10, AJ$4)</f>
        <v>-83290.017317517078</v>
      </c>
      <c r="AK118" s="45">
        <f>SUMIFS(Calculations!$I464:$QJ464, Calculations!$I$8:$QJ$8, AK$3, Calculations!$I$10:$QJ$10, AK$4)</f>
        <v>-84440.512081247813</v>
      </c>
      <c r="AL118" s="45">
        <f>SUMIFS(Calculations!$I464:$QJ464, Calculations!$I$8:$QJ$8, AL$3, Calculations!$I$10:$QJ$10, AL$4)</f>
        <v>-85606.898763890335</v>
      </c>
      <c r="AM118" s="45">
        <f>SUMIFS(Calculations!$I464:$QJ464, Calculations!$I$8:$QJ$8, AM$3, Calculations!$I$10:$QJ$10, AM$4)</f>
        <v>-86789.396882381785</v>
      </c>
      <c r="AN118" s="45">
        <f>SUMIFS(Calculations!$I464:$QJ464, Calculations!$I$8:$QJ$8, AN$3, Calculations!$I$10:$QJ$10, AN$4)</f>
        <v>-87988.228985872396</v>
      </c>
      <c r="AO118" s="45">
        <f>SUMIFS(Calculations!$I464:$QJ464, Calculations!$I$8:$QJ$8, AO$3, Calculations!$I$10:$QJ$10, AO$4)</f>
        <v>-89203.620697609949</v>
      </c>
      <c r="AP118" s="45">
        <f>SUMIFS(Calculations!$I464:$QJ464, Calculations!$I$8:$QJ$8, AP$3, Calculations!$I$10:$QJ$10, AP$4)</f>
        <v>-90435.800757402525</v>
      </c>
      <c r="AQ118" s="45">
        <f>SUMIFS(Calculations!$I464:$QJ464, Calculations!$I$8:$QJ$8, AQ$3, Calculations!$I$10:$QJ$10, AQ$4)</f>
        <v>-91685.001064667988</v>
      </c>
      <c r="AR118" s="45">
        <f>SUMIFS(Calculations!$I464:$QJ464, Calculations!$I$8:$QJ$8, AR$3, Calculations!$I$10:$QJ$10, AR$4)</f>
        <v>-92951.456722078001</v>
      </c>
      <c r="AS118" s="45">
        <f>SUMIFS(Calculations!$I464:$QJ464, Calculations!$I$8:$QJ$8, AS$3, Calculations!$I$10:$QJ$10, AS$4)</f>
        <v>-94235.40607980499</v>
      </c>
      <c r="AT118" s="45">
        <f>SUMIFS(Calculations!$I464:$QJ464, Calculations!$I$8:$QJ$8, AT$3, Calculations!$I$10:$QJ$10, AT$4)</f>
        <v>-95537.090780380167</v>
      </c>
      <c r="AU118" s="45">
        <f>SUMIFS(Calculations!$I464:$QJ464, Calculations!$I$8:$QJ$8, AU$3, Calculations!$I$10:$QJ$10, AU$4)</f>
        <v>-96856.755804171436</v>
      </c>
      <c r="AV118" s="45">
        <f>SUMIFS(Calculations!$I464:$QJ464, Calculations!$I$8:$QJ$8, AV$3, Calculations!$I$10:$QJ$10, AV$4)</f>
        <v>-98194.649515489116</v>
      </c>
      <c r="AW118" s="45">
        <f>SUMIFS(Calculations!$I464:$QJ464, Calculations!$I$8:$QJ$8, AW$3, Calculations!$I$10:$QJ$10, AW$4)</f>
        <v>-99551.023709328845</v>
      </c>
      <c r="AX118" s="45">
        <f>SUMIFS(Calculations!$I464:$QJ464, Calculations!$I$8:$QJ$8, AX$3, Calculations!$I$10:$QJ$10, AX$4)</f>
        <v>-100926.13365876008</v>
      </c>
      <c r="AY118" s="45">
        <f>SUMIFS(Calculations!$I464:$QJ464, Calculations!$I$8:$QJ$8, AY$3, Calculations!$I$10:$QJ$10, AY$4)</f>
        <v>-102320.23816296904</v>
      </c>
      <c r="AZ118" s="45">
        <f>SUMIFS(Calculations!$I464:$QJ464, Calculations!$I$8:$QJ$8, AZ$3, Calculations!$I$10:$QJ$10, AZ$4)</f>
        <v>-103733.5995959654</v>
      </c>
      <c r="BA118" s="45">
        <f>SUMIFS(Calculations!$I464:$QJ464, Calculations!$I$8:$QJ$8, BA$3, Calculations!$I$10:$QJ$10, BA$4)</f>
        <v>-105166.4839559618</v>
      </c>
      <c r="BB118" s="45">
        <f>SUMIFS(Calculations!$I464:$QJ464, Calculations!$I$8:$QJ$8, BB$3, Calculations!$I$10:$QJ$10, BB$4)</f>
        <v>-106619.16091543531</v>
      </c>
      <c r="BC118" s="45">
        <f>SUMIFS(Calculations!$I464:$QJ464, Calculations!$I$8:$QJ$8, BC$3, Calculations!$I$10:$QJ$10, BC$4)</f>
        <v>-108091.90387188052</v>
      </c>
      <c r="BD118" s="45">
        <f>SUMIFS(Calculations!$I464:$QJ464, Calculations!$I$8:$QJ$8, BD$3, Calculations!$I$10:$QJ$10, BD$4)</f>
        <v>-109584.98999926366</v>
      </c>
      <c r="BE118" s="45">
        <f>SUMIFS(Calculations!$I464:$QJ464, Calculations!$I$8:$QJ$8, BE$3, Calculations!$I$10:$QJ$10, BE$4)</f>
        <v>-111098.70030018735</v>
      </c>
      <c r="BF118" s="45">
        <f>SUMIFS(Calculations!$I464:$QJ464, Calculations!$I$8:$QJ$8, BF$3, Calculations!$I$10:$QJ$10, BF$4)</f>
        <v>-112633.3196587761</v>
      </c>
      <c r="BG118" s="45">
        <f>SUMIFS(Calculations!$I464:$QJ464, Calculations!$I$8:$QJ$8, BG$3, Calculations!$I$10:$QJ$10, BG$4)</f>
        <v>-114189.13689429229</v>
      </c>
      <c r="BH118" s="45">
        <f>SUMIFS(Calculations!$I464:$QJ464, Calculations!$I$8:$QJ$8, BH$3, Calculations!$I$10:$QJ$10, BH$4)</f>
        <v>-115766.4448154924</v>
      </c>
      <c r="BI118" s="45">
        <f>SUMIFS(Calculations!$I464:$QJ464, Calculations!$I$8:$QJ$8, BI$3, Calculations!$I$10:$QJ$10, BI$4)</f>
        <v>-117365.54027573475</v>
      </c>
      <c r="BJ118" s="45">
        <f>SUMIFS(Calculations!$I464:$QJ464, Calculations!$I$8:$QJ$8, BJ$3, Calculations!$I$10:$QJ$10, BJ$4)</f>
        <v>-118986.72422884774</v>
      </c>
      <c r="BK118" s="45">
        <f>SUMIFS(Calculations!$I464:$QJ464, Calculations!$I$8:$QJ$8, BK$3, Calculations!$I$10:$QJ$10, BK$4)</f>
        <v>-120630.30178577029</v>
      </c>
      <c r="BL118" s="45">
        <f>SUMIFS(Calculations!$I464:$QJ464, Calculations!$I$8:$QJ$8, BL$3, Calculations!$I$10:$QJ$10, BL$4)</f>
        <v>-122296.58227197449</v>
      </c>
      <c r="BM118" s="45">
        <f>SUMIFS(Calculations!$I464:$QJ464, Calculations!$I$8:$QJ$8, BM$3, Calculations!$I$10:$QJ$10, BM$4)</f>
        <v>-123985.87928568132</v>
      </c>
      <c r="BN118" s="45">
        <f>SUMIFS(Calculations!$I464:$QJ464, Calculations!$I$8:$QJ$8, BN$3, Calculations!$I$10:$QJ$10, BN$4)</f>
        <v>-125698.51075688077</v>
      </c>
      <c r="BO118" s="45">
        <f>SUMIFS(Calculations!$I464:$QJ464, Calculations!$I$8:$QJ$8, BO$3, Calculations!$I$10:$QJ$10, BO$4)</f>
        <v>-127434.79900716704</v>
      </c>
      <c r="BP118" s="45">
        <f>SUMIFS(Calculations!$I464:$QJ464, Calculations!$I$8:$QJ$8, BP$3, Calculations!$I$10:$QJ$10, BP$4)</f>
        <v>-129195.07081040017</v>
      </c>
      <c r="BQ118" s="45">
        <f>SUMIFS(Calculations!$I464:$QJ464, Calculations!$I$8:$QJ$8, BQ$3, Calculations!$I$10:$QJ$10, BQ$4)</f>
        <v>-130979.65745420588</v>
      </c>
      <c r="BR118" s="45">
        <f>SUMIFS(Calculations!$I464:$QJ464, Calculations!$I$8:$QJ$8, BR$3, Calculations!$I$10:$QJ$10, BR$4)</f>
        <v>-132788.89480232462</v>
      </c>
      <c r="BS118" s="45">
        <f>SUMIFS(Calculations!$I464:$QJ464, Calculations!$I$8:$QJ$8, BS$3, Calculations!$I$10:$QJ$10, BS$4)</f>
        <v>-134623.12335782207</v>
      </c>
      <c r="BT118" s="45">
        <f>SUMIFS(Calculations!$I464:$QJ464, Calculations!$I$8:$QJ$8, BT$3, Calculations!$I$10:$QJ$10, BT$4)</f>
        <v>-136482.68832717257</v>
      </c>
      <c r="BU118" s="45">
        <f>SUMIFS(Calculations!$I464:$QJ464, Calculations!$I$8:$QJ$8, BU$3, Calculations!$I$10:$QJ$10, BU$4)</f>
        <v>-138367.93968522796</v>
      </c>
      <c r="BV118" s="45">
        <f>SUMIFS(Calculations!$I464:$QJ464, Calculations!$I$8:$QJ$8, BV$3, Calculations!$I$10:$QJ$10, BV$4)</f>
        <v>-140279.23224108369</v>
      </c>
      <c r="BW118" s="45">
        <f>SUMIFS(Calculations!$I464:$QJ464, Calculations!$I$8:$QJ$8, BW$3, Calculations!$I$10:$QJ$10, BW$4)</f>
        <v>-142216.9257048548</v>
      </c>
      <c r="BX118" s="45">
        <f>SUMIFS(Calculations!$I464:$QJ464, Calculations!$I$8:$QJ$8, BX$3, Calculations!$I$10:$QJ$10, BX$4)</f>
        <v>-144181.38475537425</v>
      </c>
      <c r="BY118" s="45">
        <f>SUMIFS(Calculations!$I464:$QJ464, Calculations!$I$8:$QJ$8, BY$3, Calculations!$I$10:$QJ$10, BY$4)</f>
        <v>-146172.97910882649</v>
      </c>
      <c r="BZ118" s="45">
        <f>SUMIFS(Calculations!$I464:$QJ464, Calculations!$I$8:$QJ$8, BZ$3, Calculations!$I$10:$QJ$10, BZ$4)</f>
        <v>-148192.08358832882</v>
      </c>
      <c r="CA118" s="45">
        <f>SUMIFS(Calculations!$I464:$QJ464, Calculations!$I$8:$QJ$8, CA$3, Calculations!$I$10:$QJ$10, CA$4)</f>
        <v>-150239.07819447431</v>
      </c>
      <c r="CB118" s="45">
        <f>SUMIFS(Calculations!$I464:$QJ464, Calculations!$I$8:$QJ$8, CB$3, Calculations!$I$10:$QJ$10, CB$4)</f>
        <v>-152314.34817684855</v>
      </c>
      <c r="CC118" s="45">
        <f>SUMIFS(Calculations!$I464:$QJ464, Calculations!$I$8:$QJ$8, CC$3, Calculations!$I$10:$QJ$10, CC$4)</f>
        <v>-154418.28410653493</v>
      </c>
      <c r="CD118" s="45">
        <f>SUMIFS(Calculations!$I464:$QJ464, Calculations!$I$8:$QJ$8, CD$3, Calculations!$I$10:$QJ$10, CD$4)</f>
        <v>-156551.28194962087</v>
      </c>
      <c r="CE118" s="45">
        <f>SUMIFS(Calculations!$I464:$QJ464, Calculations!$I$8:$QJ$8, CE$3, Calculations!$I$10:$QJ$10, CE$4)</f>
        <v>-158713.74314171972</v>
      </c>
      <c r="CF118" s="45">
        <f>SUMIFS(Calculations!$I464:$QJ464, Calculations!$I$8:$QJ$8, CF$3, Calculations!$I$10:$QJ$10, CF$4)</f>
        <v>-160906.07466352204</v>
      </c>
      <c r="CG118" s="45">
        <f>SUMIFS(Calculations!$I464:$QJ464, Calculations!$I$8:$QJ$8, CG$3, Calculations!$I$10:$QJ$10, CG$4)</f>
        <v>-163128.68911739028</v>
      </c>
      <c r="CH118" s="45">
        <f>SUMIFS(Calculations!$I464:$QJ464, Calculations!$I$8:$QJ$8, CH$3, Calculations!$I$10:$QJ$10, CH$4)</f>
        <v>0</v>
      </c>
      <c r="CI118" s="45">
        <f>SUMIFS(Calculations!$I464:$QJ464, Calculations!$I$8:$QJ$8, CI$3, Calculations!$I$10:$QJ$10, CI$4)</f>
        <v>-127793.32145532535</v>
      </c>
      <c r="CJ118" s="45">
        <f>SUMIFS(Calculations!$I464:$QJ464, Calculations!$I$8:$QJ$8, CJ$3, Calculations!$I$10:$QJ$10, CJ$4)</f>
        <v>0</v>
      </c>
      <c r="CK118" s="45">
        <f>SUMIFS(Calculations!$I464:$QJ464, Calculations!$I$8:$QJ$8, CK$3, Calculations!$I$10:$QJ$10, CK$4)</f>
        <v>0</v>
      </c>
      <c r="CL118" s="45">
        <f>SUMIFS(Calculations!$I464:$QJ464, Calculations!$I$8:$QJ$8, CL$3, Calculations!$I$10:$QJ$10, CL$4)</f>
        <v>0</v>
      </c>
      <c r="CM118" s="45">
        <f>SUMIFS(Calculations!$I464:$QJ464, Calculations!$I$8:$QJ$8, CM$3, Calculations!$I$10:$QJ$10, CM$4)</f>
        <v>0</v>
      </c>
      <c r="CN118" s="45">
        <f>SUMIFS(Calculations!$I464:$QJ464, Calculations!$I$8:$QJ$8, CN$3, Calculations!$I$10:$QJ$10, CN$4)</f>
        <v>0</v>
      </c>
      <c r="CO118" s="45">
        <f>SUMIFS(Calculations!$I464:$QJ464, Calculations!$I$8:$QJ$8, CO$3, Calculations!$I$10:$QJ$10, CO$4)</f>
        <v>0</v>
      </c>
      <c r="CP118" s="45">
        <f>SUMIFS(Calculations!$I464:$QJ464, Calculations!$I$8:$QJ$8, CP$3, Calculations!$I$10:$QJ$10, CP$4)</f>
        <v>0</v>
      </c>
      <c r="CQ118" s="45">
        <f>SUMIFS(Calculations!$I464:$QJ464, Calculations!$I$8:$QJ$8, CQ$3, Calculations!$I$10:$QJ$10, CQ$4)</f>
        <v>0</v>
      </c>
      <c r="CR118" s="45">
        <f>SUMIFS(Calculations!$I464:$QJ464, Calculations!$I$8:$QJ$8, CR$3, Calculations!$I$10:$QJ$10, CR$4)</f>
        <v>0</v>
      </c>
      <c r="CS118" s="45">
        <f>SUMIFS(Calculations!$I464:$QJ464, Calculations!$I$8:$QJ$8, CS$3, Calculations!$I$10:$QJ$10, CS$4)</f>
        <v>0</v>
      </c>
      <c r="CT118" s="45">
        <f>SUMIFS(Calculations!$I464:$QJ464, Calculations!$I$8:$QJ$8, CT$3, Calculations!$I$10:$QJ$10, CT$4)</f>
        <v>0</v>
      </c>
      <c r="CU118" s="45">
        <f>SUMIFS(Calculations!$I464:$QJ464, Calculations!$I$8:$QJ$8, CU$3, Calculations!$I$10:$QJ$10, CU$4)</f>
        <v>0</v>
      </c>
      <c r="CV118" s="45">
        <f>SUMIFS(Calculations!$I464:$QJ464, Calculations!$I$8:$QJ$8, CV$3, Calculations!$I$10:$QJ$10, CV$4)</f>
        <v>0</v>
      </c>
      <c r="CW118" s="45">
        <f>SUMIFS(Calculations!$I464:$QJ464, Calculations!$I$8:$QJ$8, CW$3, Calculations!$I$10:$QJ$10, CW$4)</f>
        <v>0</v>
      </c>
      <c r="CX118" s="45">
        <f>SUMIFS(Calculations!$I464:$QJ464, Calculations!$I$8:$QJ$8, CX$3, Calculations!$I$10:$QJ$10, CX$4)</f>
        <v>0</v>
      </c>
      <c r="CY118" s="45">
        <f>SUMIFS(Calculations!$I464:$QJ464, Calculations!$I$8:$QJ$8, CY$3, Calculations!$I$10:$QJ$10, CY$4)</f>
        <v>0</v>
      </c>
      <c r="CZ118" s="45">
        <f>SUMIFS(Calculations!$I464:$QJ464, Calculations!$I$8:$QJ$8, CZ$3, Calculations!$I$10:$QJ$10, CZ$4)</f>
        <v>0</v>
      </c>
      <c r="DA118" s="45">
        <f>SUMIFS(Calculations!$I464:$QJ464, Calculations!$I$8:$QJ$8, DA$3, Calculations!$I$10:$QJ$10, DA$4)</f>
        <v>0</v>
      </c>
      <c r="DB118" s="45">
        <f>SUMIFS(Calculations!$I464:$QJ464, Calculations!$I$8:$QJ$8, DB$3, Calculations!$I$10:$QJ$10, DB$4)</f>
        <v>0</v>
      </c>
      <c r="DC118" s="45">
        <f>SUMIFS(Calculations!$I464:$QJ464, Calculations!$I$8:$QJ$8, DC$3, Calculations!$I$10:$QJ$10, DC$4)</f>
        <v>0</v>
      </c>
      <c r="DD118" s="45">
        <f>SUMIFS(Calculations!$I464:$QJ464, Calculations!$I$8:$QJ$8, DD$3, Calculations!$I$10:$QJ$10, DD$4)</f>
        <v>0</v>
      </c>
      <c r="DE118" s="45">
        <f>SUMIFS(Calculations!$I464:$QJ464, Calculations!$I$8:$QJ$8, DE$3, Calculations!$I$10:$QJ$10, DE$4)</f>
        <v>0</v>
      </c>
      <c r="DF118" s="45">
        <f>SUMIFS(Calculations!$I464:$QJ464, Calculations!$I$8:$QJ$8, DF$3, Calculations!$I$10:$QJ$10, DF$4)</f>
        <v>0</v>
      </c>
      <c r="DG118" s="45">
        <f>SUMIFS(Calculations!$I464:$QJ464, Calculations!$I$8:$QJ$8, DG$3, Calculations!$I$10:$QJ$10, DG$4)</f>
        <v>0</v>
      </c>
      <c r="DH118" s="45">
        <f>SUMIFS(Calculations!$I464:$QJ464, Calculations!$I$8:$QJ$8, DH$3, Calculations!$I$10:$QJ$10, DH$4)</f>
        <v>0</v>
      </c>
      <c r="DI118" s="45">
        <f>SUMIFS(Calculations!$I464:$QJ464, Calculations!$I$8:$QJ$8, DI$3, Calculations!$I$10:$QJ$10, DI$4)</f>
        <v>0</v>
      </c>
      <c r="DJ118" s="45">
        <f>SUMIFS(Calculations!$I464:$QJ464, Calculations!$I$8:$QJ$8, DJ$3, Calculations!$I$10:$QJ$10, DJ$4)</f>
        <v>0</v>
      </c>
      <c r="DK118" s="45">
        <f>SUMIFS(Calculations!$I464:$QJ464, Calculations!$I$8:$QJ$8, DK$3, Calculations!$I$10:$QJ$10, DK$4)</f>
        <v>0</v>
      </c>
      <c r="DL118" s="45"/>
      <c r="DM118" s="45"/>
      <c r="DN118" s="45"/>
      <c r="DO118" s="45"/>
      <c r="DP118" s="45"/>
      <c r="DQ118" s="45"/>
      <c r="DR118" s="45"/>
      <c r="DS118" s="45"/>
      <c r="DT118" s="45"/>
      <c r="DU118" s="45"/>
      <c r="DV118" s="45"/>
      <c r="DW118" s="45"/>
      <c r="DX118" s="45"/>
      <c r="DY118" s="45"/>
      <c r="DZ118" s="45"/>
      <c r="EA118" s="45"/>
      <c r="EB118" s="45"/>
      <c r="EC118" s="45"/>
      <c r="ED118" s="45"/>
      <c r="EE118" s="45"/>
      <c r="EF118" s="45"/>
      <c r="EG118" s="45"/>
      <c r="EH118" s="45"/>
      <c r="EI118" s="45"/>
      <c r="EJ118" s="45"/>
      <c r="EK118" s="45"/>
      <c r="EL118" s="45"/>
      <c r="EM118" s="45"/>
      <c r="EN118" s="45"/>
      <c r="EO118" s="45"/>
      <c r="EP118" s="45"/>
      <c r="EQ118" s="45"/>
      <c r="ER118" s="45"/>
      <c r="ES118" s="45"/>
      <c r="ET118" s="45"/>
      <c r="EU118" s="45"/>
      <c r="EV118" s="45"/>
      <c r="EW118" s="45"/>
      <c r="EX118" s="45"/>
      <c r="EY118" s="45"/>
      <c r="EZ118" s="45"/>
      <c r="FA118" s="45"/>
    </row>
    <row r="119" spans="1:157">
      <c r="C119" s="9" t="str">
        <f>Calculations!C465</f>
        <v>Cash Flow Available for Reserve Accounts</v>
      </c>
      <c r="D119" s="12"/>
      <c r="E119" s="113" t="str">
        <f>Calculations!E465</f>
        <v>EUR</v>
      </c>
      <c r="F119" s="12"/>
      <c r="G119" s="99">
        <f t="shared" ca="1" si="172"/>
        <v>28752231.680596538</v>
      </c>
      <c r="H119" s="106">
        <f t="shared" ref="H119:AK119" ca="1" si="173">SUM(H115:H118)</f>
        <v>3691803.9758090242</v>
      </c>
      <c r="I119" s="106">
        <f t="shared" ca="1" si="173"/>
        <v>-141254.4050810241</v>
      </c>
      <c r="J119" s="106">
        <f t="shared" ca="1" si="173"/>
        <v>1058607.0019192193</v>
      </c>
      <c r="K119" s="106">
        <f t="shared" ca="1" si="173"/>
        <v>975000</v>
      </c>
      <c r="L119" s="106">
        <f t="shared" ca="1" si="173"/>
        <v>603393.6417279999</v>
      </c>
      <c r="M119" s="106">
        <f t="shared" ca="1" si="173"/>
        <v>1960182.0382720002</v>
      </c>
      <c r="N119" s="106">
        <f t="shared" ca="1" si="173"/>
        <v>2363439.0220150398</v>
      </c>
      <c r="O119" s="106">
        <f t="shared" ca="1" si="173"/>
        <v>866328.72533774085</v>
      </c>
      <c r="P119" s="106">
        <f t="shared" ca="1" si="173"/>
        <v>-21214.981040774292</v>
      </c>
      <c r="Q119" s="106">
        <f t="shared" ca="1" si="173"/>
        <v>127646.72083589496</v>
      </c>
      <c r="R119" s="106">
        <f t="shared" ca="1" si="173"/>
        <v>319992.93094767065</v>
      </c>
      <c r="S119" s="106">
        <f t="shared" ca="1" si="173"/>
        <v>278579.49384435662</v>
      </c>
      <c r="T119" s="106">
        <f t="shared" ca="1" si="173"/>
        <v>6977.2599984062836</v>
      </c>
      <c r="U119" s="106">
        <f t="shared" ca="1" si="173"/>
        <v>133298.95406908277</v>
      </c>
      <c r="V119" s="106">
        <f t="shared" ca="1" si="173"/>
        <v>317753.3296694429</v>
      </c>
      <c r="W119" s="106">
        <f t="shared" ca="1" si="173"/>
        <v>272250.49660589825</v>
      </c>
      <c r="X119" s="106">
        <f t="shared" ca="1" si="173"/>
        <v>4281.2513401626202</v>
      </c>
      <c r="Y119" s="106">
        <f t="shared" ca="1" si="173"/>
        <v>131697.30434205229</v>
      </c>
      <c r="Z119" s="106">
        <f t="shared" ca="1" si="173"/>
        <v>318745.01706620771</v>
      </c>
      <c r="AA119" s="106">
        <f t="shared" ca="1" si="173"/>
        <v>270840.5850062517</v>
      </c>
      <c r="AB119" s="106">
        <f t="shared" ca="1" si="173"/>
        <v>1125.7285709147109</v>
      </c>
      <c r="AC119" s="106">
        <f t="shared" ca="1" si="173"/>
        <v>130011.99425107284</v>
      </c>
      <c r="AD119" s="106">
        <f t="shared" ca="1" si="173"/>
        <v>318654.67901984585</v>
      </c>
      <c r="AE119" s="106">
        <f t="shared" ca="1" si="173"/>
        <v>269057.81383768655</v>
      </c>
      <c r="AF119" s="106">
        <f t="shared" ca="1" si="173"/>
        <v>-2826.4920829524926</v>
      </c>
      <c r="AG119" s="106">
        <f t="shared" ca="1" si="173"/>
        <v>127938.28138502072</v>
      </c>
      <c r="AH119" s="106">
        <f t="shared" ca="1" si="173"/>
        <v>319048.41962137993</v>
      </c>
      <c r="AI119" s="106">
        <f t="shared" ca="1" si="173"/>
        <v>264759.71734915196</v>
      </c>
      <c r="AJ119" s="106">
        <f t="shared" ca="1" si="173"/>
        <v>-5947.899589979992</v>
      </c>
      <c r="AK119" s="106">
        <f t="shared" ca="1" si="173"/>
        <v>126366.08137066048</v>
      </c>
      <c r="AL119" s="106">
        <f t="shared" ref="AL119:BQ119" ca="1" si="174">SUM(AL115:AL118)</f>
        <v>319280.15024868271</v>
      </c>
      <c r="AM119" s="106">
        <f t="shared" ca="1" si="174"/>
        <v>260066.28912251806</v>
      </c>
      <c r="AN119" s="106">
        <f t="shared" ca="1" si="174"/>
        <v>-9269.029196308169</v>
      </c>
      <c r="AO119" s="106">
        <f t="shared" ca="1" si="174"/>
        <v>124877.35464728439</v>
      </c>
      <c r="AP119" s="106">
        <f t="shared" ca="1" si="174"/>
        <v>314675.61427815026</v>
      </c>
      <c r="AQ119" s="106">
        <f t="shared" ca="1" si="174"/>
        <v>255251.0126818936</v>
      </c>
      <c r="AR119" s="106">
        <f t="shared" ca="1" si="174"/>
        <v>-12572.166796670994</v>
      </c>
      <c r="AS119" s="106">
        <f t="shared" ca="1" si="174"/>
        <v>123423.49387842891</v>
      </c>
      <c r="AT119" s="106">
        <f t="shared" ca="1" si="174"/>
        <v>309911.76954478514</v>
      </c>
      <c r="AU119" s="106">
        <f t="shared" ca="1" si="174"/>
        <v>250480.05858416425</v>
      </c>
      <c r="AV119" s="106">
        <f t="shared" ca="1" si="174"/>
        <v>-16076.157335124328</v>
      </c>
      <c r="AW119" s="106">
        <f t="shared" ca="1" si="174"/>
        <v>121950.88179970902</v>
      </c>
      <c r="AX119" s="106">
        <f t="shared" ca="1" si="174"/>
        <v>305197.33050074172</v>
      </c>
      <c r="AY119" s="106">
        <f t="shared" ca="1" si="174"/>
        <v>245752.67409844531</v>
      </c>
      <c r="AZ119" s="106">
        <f t="shared" ca="1" si="174"/>
        <v>-19126.88814475917</v>
      </c>
      <c r="BA119" s="106">
        <f t="shared" ca="1" si="174"/>
        <v>120606.11113339759</v>
      </c>
      <c r="BB119" s="106">
        <f t="shared" ca="1" si="174"/>
        <v>300539.77173932194</v>
      </c>
      <c r="BC119" s="106">
        <f t="shared" ca="1" si="174"/>
        <v>240656.66108908024</v>
      </c>
      <c r="BD119" s="106">
        <f t="shared" ca="1" si="174"/>
        <v>-22379.695954530704</v>
      </c>
      <c r="BE119" s="106">
        <f t="shared" ca="1" si="174"/>
        <v>119241.73378269332</v>
      </c>
      <c r="BF119" s="106">
        <f t="shared" ca="1" si="174"/>
        <v>295937.09360478062</v>
      </c>
      <c r="BG119" s="106">
        <f t="shared" ca="1" si="174"/>
        <v>235253.42239848353</v>
      </c>
      <c r="BH119" s="106">
        <f t="shared" ca="1" si="174"/>
        <v>-25616.960351120186</v>
      </c>
      <c r="BI119" s="106">
        <f t="shared" ca="1" si="174"/>
        <v>116844.9294612361</v>
      </c>
      <c r="BJ119" s="106">
        <f t="shared" ca="1" si="174"/>
        <v>291381.55146865884</v>
      </c>
      <c r="BK119" s="106">
        <f t="shared" ca="1" si="174"/>
        <v>229891.48519725114</v>
      </c>
      <c r="BL119" s="106">
        <f t="shared" ca="1" si="174"/>
        <v>-29057.478119519161</v>
      </c>
      <c r="BM119" s="106">
        <f t="shared" ca="1" si="174"/>
        <v>113250.48482485246</v>
      </c>
      <c r="BN119" s="106">
        <f t="shared" ca="1" si="174"/>
        <v>286872.3852981556</v>
      </c>
      <c r="BO119" s="106">
        <f t="shared" ca="1" si="174"/>
        <v>224570.00949575903</v>
      </c>
      <c r="BP119" s="106">
        <f t="shared" ca="1" si="174"/>
        <v>-32047.369255032216</v>
      </c>
      <c r="BQ119" s="106">
        <f t="shared" ca="1" si="174"/>
        <v>109789.27117599154</v>
      </c>
      <c r="BR119" s="106">
        <f t="shared" ref="BR119:CW119" ca="1" si="175">SUM(BR115:BR118)</f>
        <v>282049.92487749411</v>
      </c>
      <c r="BS119" s="106">
        <f t="shared" ca="1" si="175"/>
        <v>219288.15177668462</v>
      </c>
      <c r="BT119" s="106">
        <f t="shared" ca="1" si="175"/>
        <v>-35241.784329777904</v>
      </c>
      <c r="BU119" s="106">
        <f t="shared" ca="1" si="175"/>
        <v>106303.10453317859</v>
      </c>
      <c r="BV119" s="106">
        <f t="shared" ca="1" si="175"/>
        <v>276773.88327725913</v>
      </c>
      <c r="BW119" s="106">
        <f t="shared" ca="1" si="175"/>
        <v>214045.06472121549</v>
      </c>
      <c r="BX119" s="106">
        <f t="shared" ca="1" si="175"/>
        <v>-38423.197635469318</v>
      </c>
      <c r="BY119" s="106">
        <f t="shared" ca="1" si="175"/>
        <v>102843.81341756176</v>
      </c>
      <c r="BZ119" s="106">
        <f t="shared" ca="1" si="175"/>
        <v>271547.17750558478</v>
      </c>
      <c r="CA119" s="106">
        <f t="shared" ca="1" si="175"/>
        <v>208577.36061430411</v>
      </c>
      <c r="CB119" s="106">
        <f t="shared" ca="1" si="175"/>
        <v>-41810.364493436035</v>
      </c>
      <c r="CC119" s="106">
        <f t="shared" ca="1" si="175"/>
        <v>99354.85094695256</v>
      </c>
      <c r="CD119" s="106">
        <f t="shared" ca="1" si="175"/>
        <v>266375.09053539508</v>
      </c>
      <c r="CE119" s="106">
        <f t="shared" ca="1" si="175"/>
        <v>202577.09692889568</v>
      </c>
      <c r="CF119" s="106">
        <f t="shared" ca="1" si="175"/>
        <v>-44749.63336188432</v>
      </c>
      <c r="CG119" s="106">
        <f t="shared" ca="1" si="175"/>
        <v>96004.377449373278</v>
      </c>
      <c r="CH119" s="106">
        <f t="shared" ca="1" si="175"/>
        <v>426564.8242489025</v>
      </c>
      <c r="CI119" s="106">
        <f t="shared" ca="1" si="175"/>
        <v>236486.18107494776</v>
      </c>
      <c r="CJ119" s="106">
        <f t="shared" ca="1" si="175"/>
        <v>121201.90784068929</v>
      </c>
      <c r="CK119" s="106">
        <f t="shared" ca="1" si="175"/>
        <v>262045.47483640729</v>
      </c>
      <c r="CL119" s="106">
        <f t="shared" ca="1" si="175"/>
        <v>424745.87219269411</v>
      </c>
      <c r="CM119" s="106">
        <f t="shared" ca="1" si="175"/>
        <v>342164.80290224421</v>
      </c>
      <c r="CN119" s="106">
        <f t="shared" ca="1" si="175"/>
        <v>105525.27481740358</v>
      </c>
      <c r="CO119" s="106">
        <f t="shared" ca="1" si="175"/>
        <v>221368.6223715911</v>
      </c>
      <c r="CP119" s="106">
        <f t="shared" ca="1" si="175"/>
        <v>354515.93901211582</v>
      </c>
      <c r="CQ119" s="106">
        <f t="shared" ca="1" si="175"/>
        <v>300987.99393477495</v>
      </c>
      <c r="CR119" s="106">
        <f t="shared" ca="1" si="175"/>
        <v>99340.466732100685</v>
      </c>
      <c r="CS119" s="106">
        <f t="shared" ca="1" si="175"/>
        <v>214615.07020219736</v>
      </c>
      <c r="CT119" s="106">
        <f t="shared" ca="1" si="175"/>
        <v>345862.25772103923</v>
      </c>
      <c r="CU119" s="106">
        <f t="shared" ca="1" si="175"/>
        <v>292761.08898988983</v>
      </c>
      <c r="CV119" s="106">
        <f t="shared" ca="1" si="175"/>
        <v>93210.297536626618</v>
      </c>
      <c r="CW119" s="106">
        <f t="shared" ca="1" si="175"/>
        <v>207551.77269841218</v>
      </c>
      <c r="CX119" s="106">
        <f t="shared" ref="CX119:DI119" ca="1" si="176">SUM(CX115:CX118)</f>
        <v>336829.23111960449</v>
      </c>
      <c r="CY119" s="106">
        <f t="shared" ca="1" si="176"/>
        <v>284137.13985332643</v>
      </c>
      <c r="CZ119" s="106">
        <f t="shared" ca="1" si="176"/>
        <v>86432.506664345885</v>
      </c>
      <c r="DA119" s="106">
        <f t="shared" ca="1" si="176"/>
        <v>200021.0990450978</v>
      </c>
      <c r="DB119" s="106">
        <f t="shared" ca="1" si="176"/>
        <v>327363.7979920503</v>
      </c>
      <c r="DC119" s="106">
        <f t="shared" ca="1" si="176"/>
        <v>275061.55561336677</v>
      </c>
      <c r="DD119" s="106">
        <f t="shared" ca="1" si="176"/>
        <v>96156.23293106124</v>
      </c>
      <c r="DE119" s="106">
        <f t="shared" ca="1" si="176"/>
        <v>210166.02908264979</v>
      </c>
      <c r="DF119" s="106">
        <f t="shared" ca="1" si="176"/>
        <v>336784.92761705205</v>
      </c>
      <c r="DG119" s="106">
        <f t="shared" ca="1" si="176"/>
        <v>286101.66954751918</v>
      </c>
      <c r="DH119" s="106">
        <f t="shared" ca="1" si="176"/>
        <v>93054.664121815207</v>
      </c>
      <c r="DI119" s="106">
        <f t="shared" ca="1" si="176"/>
        <v>206631.26675141908</v>
      </c>
      <c r="DJ119" s="106">
        <f t="shared" ref="DJ119:DK119" ca="1" si="177">SUM(DJ115:DJ118)</f>
        <v>331500.43672280113</v>
      </c>
      <c r="DK119" s="106">
        <f t="shared" ca="1" si="177"/>
        <v>-788564.12165979133</v>
      </c>
      <c r="DL119" s="106"/>
      <c r="DM119" s="106"/>
      <c r="DN119" s="106"/>
      <c r="DO119" s="106"/>
      <c r="DP119" s="106"/>
      <c r="DQ119" s="106"/>
      <c r="DR119" s="106"/>
      <c r="DS119" s="106"/>
      <c r="DT119" s="106"/>
      <c r="DU119" s="106"/>
      <c r="DV119" s="106"/>
      <c r="DW119" s="106"/>
      <c r="DX119" s="106"/>
      <c r="DY119" s="106"/>
      <c r="DZ119" s="106"/>
      <c r="EA119" s="106"/>
      <c r="EB119" s="106"/>
      <c r="EC119" s="106"/>
      <c r="ED119" s="106"/>
      <c r="EE119" s="106"/>
      <c r="EF119" s="106"/>
      <c r="EG119" s="106"/>
      <c r="EH119" s="106"/>
      <c r="EI119" s="106"/>
      <c r="EJ119" s="106"/>
      <c r="EK119" s="106"/>
      <c r="EL119" s="106"/>
      <c r="EM119" s="106"/>
      <c r="EN119" s="106"/>
      <c r="EO119" s="106"/>
      <c r="EP119" s="106"/>
      <c r="EQ119" s="106"/>
      <c r="ER119" s="106"/>
      <c r="ES119" s="106"/>
      <c r="ET119" s="106"/>
      <c r="EU119" s="106"/>
      <c r="EV119" s="106"/>
      <c r="EW119" s="106"/>
      <c r="EX119" s="106"/>
      <c r="EY119" s="106"/>
      <c r="EZ119" s="106"/>
      <c r="FA119" s="106"/>
    </row>
    <row r="120" spans="1:157">
      <c r="A120" t="s">
        <v>89</v>
      </c>
      <c r="C120" s="3" t="str">
        <f>Calculations!C466</f>
        <v>less: Change in DSRA</v>
      </c>
      <c r="E120" s="50" t="str">
        <f>Calculations!E466</f>
        <v>EUR</v>
      </c>
      <c r="G120" s="99">
        <f t="shared" si="172"/>
        <v>0</v>
      </c>
      <c r="H120" s="45">
        <f>SUMIFS(Calculations!$I466:$QJ466, Calculations!$I$8:$QJ$8, H$3, Calculations!$I$10:$QJ$10, H$4)</f>
        <v>0</v>
      </c>
      <c r="I120" s="45">
        <f>SUMIFS(Calculations!$I466:$QJ466, Calculations!$I$8:$QJ$8, I$3, Calculations!$I$10:$QJ$10, I$4)</f>
        <v>0</v>
      </c>
      <c r="J120" s="45">
        <f>SUMIFS(Calculations!$I466:$QJ466, Calculations!$I$8:$QJ$8, J$3, Calculations!$I$10:$QJ$10, J$4)</f>
        <v>0</v>
      </c>
      <c r="K120" s="45">
        <f>SUMIFS(Calculations!$I466:$QJ466, Calculations!$I$8:$QJ$8, K$3, Calculations!$I$10:$QJ$10, K$4)</f>
        <v>0</v>
      </c>
      <c r="L120" s="45">
        <f>SUMIFS(Calculations!$I466:$QJ466, Calculations!$I$8:$QJ$8, L$3, Calculations!$I$10:$QJ$10, L$4)</f>
        <v>0</v>
      </c>
      <c r="M120" s="45">
        <f>SUMIFS(Calculations!$I466:$QJ466, Calculations!$I$8:$QJ$8, M$3, Calculations!$I$10:$QJ$10, M$4)</f>
        <v>0</v>
      </c>
      <c r="N120" s="45">
        <f>SUMIFS(Calculations!$I466:$QJ466, Calculations!$I$8:$QJ$8, N$3, Calculations!$I$10:$QJ$10, N$4)</f>
        <v>0</v>
      </c>
      <c r="O120" s="45">
        <f>SUMIFS(Calculations!$I466:$QJ466, Calculations!$I$8:$QJ$8, O$3, Calculations!$I$10:$QJ$10, O$4)</f>
        <v>-169431.66992192154</v>
      </c>
      <c r="P120" s="45">
        <f>SUMIFS(Calculations!$I466:$QJ466, Calculations!$I$8:$QJ$8, P$3, Calculations!$I$10:$QJ$10, P$4)</f>
        <v>-169431.66992192154</v>
      </c>
      <c r="Q120" s="45">
        <f>SUMIFS(Calculations!$I466:$QJ466, Calculations!$I$8:$QJ$8, Q$3, Calculations!$I$10:$QJ$10, Q$4)</f>
        <v>0</v>
      </c>
      <c r="R120" s="45">
        <f>SUMIFS(Calculations!$I466:$QJ466, Calculations!$I$8:$QJ$8, R$3, Calculations!$I$10:$QJ$10, R$4)</f>
        <v>0</v>
      </c>
      <c r="S120" s="45">
        <f>SUMIFS(Calculations!$I466:$QJ466, Calculations!$I$8:$QJ$8, S$3, Calculations!$I$10:$QJ$10, S$4)</f>
        <v>0</v>
      </c>
      <c r="T120" s="45">
        <f>SUMIFS(Calculations!$I466:$QJ466, Calculations!$I$8:$QJ$8, T$3, Calculations!$I$10:$QJ$10, T$4)</f>
        <v>0</v>
      </c>
      <c r="U120" s="45">
        <f>SUMIFS(Calculations!$I466:$QJ466, Calculations!$I$8:$QJ$8, U$3, Calculations!$I$10:$QJ$10, U$4)</f>
        <v>0</v>
      </c>
      <c r="V120" s="45">
        <f>SUMIFS(Calculations!$I466:$QJ466, Calculations!$I$8:$QJ$8, V$3, Calculations!$I$10:$QJ$10, V$4)</f>
        <v>0</v>
      </c>
      <c r="W120" s="45">
        <f>SUMIFS(Calculations!$I466:$QJ466, Calculations!$I$8:$QJ$8, W$3, Calculations!$I$10:$QJ$10, W$4)</f>
        <v>0</v>
      </c>
      <c r="X120" s="45">
        <f>SUMIFS(Calculations!$I466:$QJ466, Calculations!$I$8:$QJ$8, X$3, Calculations!$I$10:$QJ$10, X$4)</f>
        <v>0</v>
      </c>
      <c r="Y120" s="45">
        <f>SUMIFS(Calculations!$I466:$QJ466, Calculations!$I$8:$QJ$8, Y$3, Calculations!$I$10:$QJ$10, Y$4)</f>
        <v>0</v>
      </c>
      <c r="Z120" s="45">
        <f>SUMIFS(Calculations!$I466:$QJ466, Calculations!$I$8:$QJ$8, Z$3, Calculations!$I$10:$QJ$10, Z$4)</f>
        <v>0</v>
      </c>
      <c r="AA120" s="45">
        <f>SUMIFS(Calculations!$I466:$QJ466, Calculations!$I$8:$QJ$8, AA$3, Calculations!$I$10:$QJ$10, AA$4)</f>
        <v>0</v>
      </c>
      <c r="AB120" s="45">
        <f>SUMIFS(Calculations!$I466:$QJ466, Calculations!$I$8:$QJ$8, AB$3, Calculations!$I$10:$QJ$10, AB$4)</f>
        <v>0</v>
      </c>
      <c r="AC120" s="45">
        <f>SUMIFS(Calculations!$I466:$QJ466, Calculations!$I$8:$QJ$8, AC$3, Calculations!$I$10:$QJ$10, AC$4)</f>
        <v>0</v>
      </c>
      <c r="AD120" s="45">
        <f>SUMIFS(Calculations!$I466:$QJ466, Calculations!$I$8:$QJ$8, AD$3, Calculations!$I$10:$QJ$10, AD$4)</f>
        <v>0</v>
      </c>
      <c r="AE120" s="45">
        <f>SUMIFS(Calculations!$I466:$QJ466, Calculations!$I$8:$QJ$8, AE$3, Calculations!$I$10:$QJ$10, AE$4)</f>
        <v>0</v>
      </c>
      <c r="AF120" s="45">
        <f>SUMIFS(Calculations!$I466:$QJ466, Calculations!$I$8:$QJ$8, AF$3, Calculations!$I$10:$QJ$10, AF$4)</f>
        <v>0</v>
      </c>
      <c r="AG120" s="45">
        <f>SUMIFS(Calculations!$I466:$QJ466, Calculations!$I$8:$QJ$8, AG$3, Calculations!$I$10:$QJ$10, AG$4)</f>
        <v>0</v>
      </c>
      <c r="AH120" s="45">
        <f>SUMIFS(Calculations!$I466:$QJ466, Calculations!$I$8:$QJ$8, AH$3, Calculations!$I$10:$QJ$10, AH$4)</f>
        <v>0</v>
      </c>
      <c r="AI120" s="45">
        <f>SUMIFS(Calculations!$I466:$QJ466, Calculations!$I$8:$QJ$8, AI$3, Calculations!$I$10:$QJ$10, AI$4)</f>
        <v>0</v>
      </c>
      <c r="AJ120" s="45">
        <f>SUMIFS(Calculations!$I466:$QJ466, Calculations!$I$8:$QJ$8, AJ$3, Calculations!$I$10:$QJ$10, AJ$4)</f>
        <v>0</v>
      </c>
      <c r="AK120" s="45">
        <f>SUMIFS(Calculations!$I466:$QJ466, Calculations!$I$8:$QJ$8, AK$3, Calculations!$I$10:$QJ$10, AK$4)</f>
        <v>0</v>
      </c>
      <c r="AL120" s="45">
        <f>SUMIFS(Calculations!$I466:$QJ466, Calculations!$I$8:$QJ$8, AL$3, Calculations!$I$10:$QJ$10, AL$4)</f>
        <v>0</v>
      </c>
      <c r="AM120" s="45">
        <f>SUMIFS(Calculations!$I466:$QJ466, Calculations!$I$8:$QJ$8, AM$3, Calculations!$I$10:$QJ$10, AM$4)</f>
        <v>0</v>
      </c>
      <c r="AN120" s="45">
        <f>SUMIFS(Calculations!$I466:$QJ466, Calculations!$I$8:$QJ$8, AN$3, Calculations!$I$10:$QJ$10, AN$4)</f>
        <v>0</v>
      </c>
      <c r="AO120" s="45">
        <f>SUMIFS(Calculations!$I466:$QJ466, Calculations!$I$8:$QJ$8, AO$3, Calculations!$I$10:$QJ$10, AO$4)</f>
        <v>0</v>
      </c>
      <c r="AP120" s="45">
        <f>SUMIFS(Calculations!$I466:$QJ466, Calculations!$I$8:$QJ$8, AP$3, Calculations!$I$10:$QJ$10, AP$4)</f>
        <v>0</v>
      </c>
      <c r="AQ120" s="45">
        <f>SUMIFS(Calculations!$I466:$QJ466, Calculations!$I$8:$QJ$8, AQ$3, Calculations!$I$10:$QJ$10, AQ$4)</f>
        <v>0</v>
      </c>
      <c r="AR120" s="45">
        <f>SUMIFS(Calculations!$I466:$QJ466, Calculations!$I$8:$QJ$8, AR$3, Calculations!$I$10:$QJ$10, AR$4)</f>
        <v>0</v>
      </c>
      <c r="AS120" s="45">
        <f>SUMIFS(Calculations!$I466:$QJ466, Calculations!$I$8:$QJ$8, AS$3, Calculations!$I$10:$QJ$10, AS$4)</f>
        <v>0</v>
      </c>
      <c r="AT120" s="45">
        <f>SUMIFS(Calculations!$I466:$QJ466, Calculations!$I$8:$QJ$8, AT$3, Calculations!$I$10:$QJ$10, AT$4)</f>
        <v>0</v>
      </c>
      <c r="AU120" s="45">
        <f>SUMIFS(Calculations!$I466:$QJ466, Calculations!$I$8:$QJ$8, AU$3, Calculations!$I$10:$QJ$10, AU$4)</f>
        <v>0</v>
      </c>
      <c r="AV120" s="45">
        <f>SUMIFS(Calculations!$I466:$QJ466, Calculations!$I$8:$QJ$8, AV$3, Calculations!$I$10:$QJ$10, AV$4)</f>
        <v>0</v>
      </c>
      <c r="AW120" s="45">
        <f>SUMIFS(Calculations!$I466:$QJ466, Calculations!$I$8:$QJ$8, AW$3, Calculations!$I$10:$QJ$10, AW$4)</f>
        <v>0</v>
      </c>
      <c r="AX120" s="45">
        <f>SUMIFS(Calculations!$I466:$QJ466, Calculations!$I$8:$QJ$8, AX$3, Calculations!$I$10:$QJ$10, AX$4)</f>
        <v>0</v>
      </c>
      <c r="AY120" s="45">
        <f>SUMIFS(Calculations!$I466:$QJ466, Calculations!$I$8:$QJ$8, AY$3, Calculations!$I$10:$QJ$10, AY$4)</f>
        <v>0</v>
      </c>
      <c r="AZ120" s="45">
        <f>SUMIFS(Calculations!$I466:$QJ466, Calculations!$I$8:$QJ$8, AZ$3, Calculations!$I$10:$QJ$10, AZ$4)</f>
        <v>0</v>
      </c>
      <c r="BA120" s="45">
        <f>SUMIFS(Calculations!$I466:$QJ466, Calculations!$I$8:$QJ$8, BA$3, Calculations!$I$10:$QJ$10, BA$4)</f>
        <v>0</v>
      </c>
      <c r="BB120" s="45">
        <f>SUMIFS(Calculations!$I466:$QJ466, Calculations!$I$8:$QJ$8, BB$3, Calculations!$I$10:$QJ$10, BB$4)</f>
        <v>0</v>
      </c>
      <c r="BC120" s="45">
        <f>SUMIFS(Calculations!$I466:$QJ466, Calculations!$I$8:$QJ$8, BC$3, Calculations!$I$10:$QJ$10, BC$4)</f>
        <v>0</v>
      </c>
      <c r="BD120" s="45">
        <f>SUMIFS(Calculations!$I466:$QJ466, Calculations!$I$8:$QJ$8, BD$3, Calculations!$I$10:$QJ$10, BD$4)</f>
        <v>0</v>
      </c>
      <c r="BE120" s="45">
        <f>SUMIFS(Calculations!$I466:$QJ466, Calculations!$I$8:$QJ$8, BE$3, Calculations!$I$10:$QJ$10, BE$4)</f>
        <v>0</v>
      </c>
      <c r="BF120" s="45">
        <f>SUMIFS(Calculations!$I466:$QJ466, Calculations!$I$8:$QJ$8, BF$3, Calculations!$I$10:$QJ$10, BF$4)</f>
        <v>0</v>
      </c>
      <c r="BG120" s="45">
        <f>SUMIFS(Calculations!$I466:$QJ466, Calculations!$I$8:$QJ$8, BG$3, Calculations!$I$10:$QJ$10, BG$4)</f>
        <v>0</v>
      </c>
      <c r="BH120" s="45">
        <f>SUMIFS(Calculations!$I466:$QJ466, Calculations!$I$8:$QJ$8, BH$3, Calculations!$I$10:$QJ$10, BH$4)</f>
        <v>0</v>
      </c>
      <c r="BI120" s="45">
        <f>SUMIFS(Calculations!$I466:$QJ466, Calculations!$I$8:$QJ$8, BI$3, Calculations!$I$10:$QJ$10, BI$4)</f>
        <v>0</v>
      </c>
      <c r="BJ120" s="45">
        <f>SUMIFS(Calculations!$I466:$QJ466, Calculations!$I$8:$QJ$8, BJ$3, Calculations!$I$10:$QJ$10, BJ$4)</f>
        <v>0</v>
      </c>
      <c r="BK120" s="45">
        <f>SUMIFS(Calculations!$I466:$QJ466, Calculations!$I$8:$QJ$8, BK$3, Calculations!$I$10:$QJ$10, BK$4)</f>
        <v>0</v>
      </c>
      <c r="BL120" s="45">
        <f>SUMIFS(Calculations!$I466:$QJ466, Calculations!$I$8:$QJ$8, BL$3, Calculations!$I$10:$QJ$10, BL$4)</f>
        <v>0</v>
      </c>
      <c r="BM120" s="45">
        <f>SUMIFS(Calculations!$I466:$QJ466, Calculations!$I$8:$QJ$8, BM$3, Calculations!$I$10:$QJ$10, BM$4)</f>
        <v>0</v>
      </c>
      <c r="BN120" s="45">
        <f>SUMIFS(Calculations!$I466:$QJ466, Calculations!$I$8:$QJ$8, BN$3, Calculations!$I$10:$QJ$10, BN$4)</f>
        <v>0</v>
      </c>
      <c r="BO120" s="45">
        <f>SUMIFS(Calculations!$I466:$QJ466, Calculations!$I$8:$QJ$8, BO$3, Calculations!$I$10:$QJ$10, BO$4)</f>
        <v>0</v>
      </c>
      <c r="BP120" s="45">
        <f>SUMIFS(Calculations!$I466:$QJ466, Calculations!$I$8:$QJ$8, BP$3, Calculations!$I$10:$QJ$10, BP$4)</f>
        <v>0</v>
      </c>
      <c r="BQ120" s="45">
        <f>SUMIFS(Calculations!$I466:$QJ466, Calculations!$I$8:$QJ$8, BQ$3, Calculations!$I$10:$QJ$10, BQ$4)</f>
        <v>0</v>
      </c>
      <c r="BR120" s="45">
        <f>SUMIFS(Calculations!$I466:$QJ466, Calculations!$I$8:$QJ$8, BR$3, Calculations!$I$10:$QJ$10, BR$4)</f>
        <v>0</v>
      </c>
      <c r="BS120" s="45">
        <f>SUMIFS(Calculations!$I466:$QJ466, Calculations!$I$8:$QJ$8, BS$3, Calculations!$I$10:$QJ$10, BS$4)</f>
        <v>0</v>
      </c>
      <c r="BT120" s="45">
        <f>SUMIFS(Calculations!$I466:$QJ466, Calculations!$I$8:$QJ$8, BT$3, Calculations!$I$10:$QJ$10, BT$4)</f>
        <v>0</v>
      </c>
      <c r="BU120" s="45">
        <f>SUMIFS(Calculations!$I466:$QJ466, Calculations!$I$8:$QJ$8, BU$3, Calculations!$I$10:$QJ$10, BU$4)</f>
        <v>0</v>
      </c>
      <c r="BV120" s="45">
        <f>SUMIFS(Calculations!$I466:$QJ466, Calculations!$I$8:$QJ$8, BV$3, Calculations!$I$10:$QJ$10, BV$4)</f>
        <v>0</v>
      </c>
      <c r="BW120" s="45">
        <f>SUMIFS(Calculations!$I466:$QJ466, Calculations!$I$8:$QJ$8, BW$3, Calculations!$I$10:$QJ$10, BW$4)</f>
        <v>0</v>
      </c>
      <c r="BX120" s="45">
        <f>SUMIFS(Calculations!$I466:$QJ466, Calculations!$I$8:$QJ$8, BX$3, Calculations!$I$10:$QJ$10, BX$4)</f>
        <v>0</v>
      </c>
      <c r="BY120" s="45">
        <f>SUMIFS(Calculations!$I466:$QJ466, Calculations!$I$8:$QJ$8, BY$3, Calculations!$I$10:$QJ$10, BY$4)</f>
        <v>0</v>
      </c>
      <c r="BZ120" s="45">
        <f>SUMIFS(Calculations!$I466:$QJ466, Calculations!$I$8:$QJ$8, BZ$3, Calculations!$I$10:$QJ$10, BZ$4)</f>
        <v>0</v>
      </c>
      <c r="CA120" s="45">
        <f>SUMIFS(Calculations!$I466:$QJ466, Calculations!$I$8:$QJ$8, CA$3, Calculations!$I$10:$QJ$10, CA$4)</f>
        <v>0</v>
      </c>
      <c r="CB120" s="45">
        <f>SUMIFS(Calculations!$I466:$QJ466, Calculations!$I$8:$QJ$8, CB$3, Calculations!$I$10:$QJ$10, CB$4)</f>
        <v>0</v>
      </c>
      <c r="CC120" s="45">
        <f>SUMIFS(Calculations!$I466:$QJ466, Calculations!$I$8:$QJ$8, CC$3, Calculations!$I$10:$QJ$10, CC$4)</f>
        <v>0</v>
      </c>
      <c r="CD120" s="45">
        <f>SUMIFS(Calculations!$I466:$QJ466, Calculations!$I$8:$QJ$8, CD$3, Calculations!$I$10:$QJ$10, CD$4)</f>
        <v>0</v>
      </c>
      <c r="CE120" s="45">
        <f>SUMIFS(Calculations!$I466:$QJ466, Calculations!$I$8:$QJ$8, CE$3, Calculations!$I$10:$QJ$10, CE$4)</f>
        <v>0</v>
      </c>
      <c r="CF120" s="45">
        <f>SUMIFS(Calculations!$I466:$QJ466, Calculations!$I$8:$QJ$8, CF$3, Calculations!$I$10:$QJ$10, CF$4)</f>
        <v>0</v>
      </c>
      <c r="CG120" s="45">
        <f>SUMIFS(Calculations!$I466:$QJ466, Calculations!$I$8:$QJ$8, CG$3, Calculations!$I$10:$QJ$10, CG$4)</f>
        <v>39873.124350798258</v>
      </c>
      <c r="CH120" s="45">
        <f>SUMIFS(Calculations!$I466:$QJ466, Calculations!$I$8:$QJ$8, CH$3, Calculations!$I$10:$QJ$10, CH$4)</f>
        <v>169431.66992192151</v>
      </c>
      <c r="CI120" s="45">
        <f>SUMIFS(Calculations!$I466:$QJ466, Calculations!$I$8:$QJ$8, CI$3, Calculations!$I$10:$QJ$10, CI$4)</f>
        <v>129558.54557112331</v>
      </c>
      <c r="CJ120" s="45">
        <f>SUMIFS(Calculations!$I466:$QJ466, Calculations!$I$8:$QJ$8, CJ$3, Calculations!$I$10:$QJ$10, CJ$4)</f>
        <v>0</v>
      </c>
      <c r="CK120" s="45">
        <f>SUMIFS(Calculations!$I466:$QJ466, Calculations!$I$8:$QJ$8, CK$3, Calculations!$I$10:$QJ$10, CK$4)</f>
        <v>0</v>
      </c>
      <c r="CL120" s="45">
        <f>SUMIFS(Calculations!$I466:$QJ466, Calculations!$I$8:$QJ$8, CL$3, Calculations!$I$10:$QJ$10, CL$4)</f>
        <v>0</v>
      </c>
      <c r="CM120" s="45">
        <f>SUMIFS(Calculations!$I466:$QJ466, Calculations!$I$8:$QJ$8, CM$3, Calculations!$I$10:$QJ$10, CM$4)</f>
        <v>0</v>
      </c>
      <c r="CN120" s="45">
        <f>SUMIFS(Calculations!$I466:$QJ466, Calculations!$I$8:$QJ$8, CN$3, Calculations!$I$10:$QJ$10, CN$4)</f>
        <v>0</v>
      </c>
      <c r="CO120" s="45">
        <f>SUMIFS(Calculations!$I466:$QJ466, Calculations!$I$8:$QJ$8, CO$3, Calculations!$I$10:$QJ$10, CO$4)</f>
        <v>0</v>
      </c>
      <c r="CP120" s="45">
        <f>SUMIFS(Calculations!$I466:$QJ466, Calculations!$I$8:$QJ$8, CP$3, Calculations!$I$10:$QJ$10, CP$4)</f>
        <v>0</v>
      </c>
      <c r="CQ120" s="45">
        <f>SUMIFS(Calculations!$I466:$QJ466, Calculations!$I$8:$QJ$8, CQ$3, Calculations!$I$10:$QJ$10, CQ$4)</f>
        <v>0</v>
      </c>
      <c r="CR120" s="45">
        <f>SUMIFS(Calculations!$I466:$QJ466, Calculations!$I$8:$QJ$8, CR$3, Calculations!$I$10:$QJ$10, CR$4)</f>
        <v>0</v>
      </c>
      <c r="CS120" s="45">
        <f>SUMIFS(Calculations!$I466:$QJ466, Calculations!$I$8:$QJ$8, CS$3, Calculations!$I$10:$QJ$10, CS$4)</f>
        <v>0</v>
      </c>
      <c r="CT120" s="45">
        <f>SUMIFS(Calculations!$I466:$QJ466, Calculations!$I$8:$QJ$8, CT$3, Calculations!$I$10:$QJ$10, CT$4)</f>
        <v>0</v>
      </c>
      <c r="CU120" s="45">
        <f>SUMIFS(Calculations!$I466:$QJ466, Calculations!$I$8:$QJ$8, CU$3, Calculations!$I$10:$QJ$10, CU$4)</f>
        <v>0</v>
      </c>
      <c r="CV120" s="45">
        <f>SUMIFS(Calculations!$I466:$QJ466, Calculations!$I$8:$QJ$8, CV$3, Calculations!$I$10:$QJ$10, CV$4)</f>
        <v>0</v>
      </c>
      <c r="CW120" s="45">
        <f>SUMIFS(Calculations!$I466:$QJ466, Calculations!$I$8:$QJ$8, CW$3, Calculations!$I$10:$QJ$10, CW$4)</f>
        <v>0</v>
      </c>
      <c r="CX120" s="45">
        <f>SUMIFS(Calculations!$I466:$QJ466, Calculations!$I$8:$QJ$8, CX$3, Calculations!$I$10:$QJ$10, CX$4)</f>
        <v>0</v>
      </c>
      <c r="CY120" s="45">
        <f>SUMIFS(Calculations!$I466:$QJ466, Calculations!$I$8:$QJ$8, CY$3, Calculations!$I$10:$QJ$10, CY$4)</f>
        <v>0</v>
      </c>
      <c r="CZ120" s="45">
        <f>SUMIFS(Calculations!$I466:$QJ466, Calculations!$I$8:$QJ$8, CZ$3, Calculations!$I$10:$QJ$10, CZ$4)</f>
        <v>0</v>
      </c>
      <c r="DA120" s="45">
        <f>SUMIFS(Calculations!$I466:$QJ466, Calculations!$I$8:$QJ$8, DA$3, Calculations!$I$10:$QJ$10, DA$4)</f>
        <v>0</v>
      </c>
      <c r="DB120" s="45">
        <f>SUMIFS(Calculations!$I466:$QJ466, Calculations!$I$8:$QJ$8, DB$3, Calculations!$I$10:$QJ$10, DB$4)</f>
        <v>0</v>
      </c>
      <c r="DC120" s="45">
        <f>SUMIFS(Calculations!$I466:$QJ466, Calculations!$I$8:$QJ$8, DC$3, Calculations!$I$10:$QJ$10, DC$4)</f>
        <v>0</v>
      </c>
      <c r="DD120" s="45">
        <f>SUMIFS(Calculations!$I466:$QJ466, Calculations!$I$8:$QJ$8, DD$3, Calculations!$I$10:$QJ$10, DD$4)</f>
        <v>0</v>
      </c>
      <c r="DE120" s="45">
        <f>SUMIFS(Calculations!$I466:$QJ466, Calculations!$I$8:$QJ$8, DE$3, Calculations!$I$10:$QJ$10, DE$4)</f>
        <v>0</v>
      </c>
      <c r="DF120" s="45">
        <f>SUMIFS(Calculations!$I466:$QJ466, Calculations!$I$8:$QJ$8, DF$3, Calculations!$I$10:$QJ$10, DF$4)</f>
        <v>0</v>
      </c>
      <c r="DG120" s="45">
        <f>SUMIFS(Calculations!$I466:$QJ466, Calculations!$I$8:$QJ$8, DG$3, Calculations!$I$10:$QJ$10, DG$4)</f>
        <v>0</v>
      </c>
      <c r="DH120" s="45">
        <f>SUMIFS(Calculations!$I466:$QJ466, Calculations!$I$8:$QJ$8, DH$3, Calculations!$I$10:$QJ$10, DH$4)</f>
        <v>0</v>
      </c>
      <c r="DI120" s="45">
        <f>SUMIFS(Calculations!$I466:$QJ466, Calculations!$I$8:$QJ$8, DI$3, Calculations!$I$10:$QJ$10, DI$4)</f>
        <v>0</v>
      </c>
      <c r="DJ120" s="45">
        <f>SUMIFS(Calculations!$I466:$QJ466, Calculations!$I$8:$QJ$8, DJ$3, Calculations!$I$10:$QJ$10, DJ$4)</f>
        <v>0</v>
      </c>
      <c r="DK120" s="45">
        <f>SUMIFS(Calculations!$I466:$QJ466, Calculations!$I$8:$QJ$8, DK$3, Calculations!$I$10:$QJ$10, DK$4)</f>
        <v>0</v>
      </c>
      <c r="DL120" s="45"/>
      <c r="DM120" s="45"/>
      <c r="DN120" s="45"/>
      <c r="DO120" s="45"/>
      <c r="DP120" s="45"/>
      <c r="DQ120" s="45"/>
      <c r="DR120" s="45"/>
      <c r="DS120" s="45"/>
      <c r="DT120" s="45"/>
      <c r="DU120" s="45"/>
      <c r="DV120" s="45"/>
      <c r="DW120" s="45"/>
      <c r="DX120" s="45"/>
      <c r="DY120" s="45"/>
      <c r="DZ120" s="45"/>
      <c r="EA120" s="45"/>
      <c r="EB120" s="45"/>
      <c r="EC120" s="45"/>
      <c r="ED120" s="45"/>
      <c r="EE120" s="45"/>
      <c r="EF120" s="45"/>
      <c r="EG120" s="45"/>
      <c r="EH120" s="45"/>
      <c r="EI120" s="45"/>
      <c r="EJ120" s="45"/>
      <c r="EK120" s="45"/>
      <c r="EL120" s="45"/>
      <c r="EM120" s="45"/>
      <c r="EN120" s="45"/>
      <c r="EO120" s="45"/>
      <c r="EP120" s="45"/>
      <c r="EQ120" s="45"/>
      <c r="ER120" s="45"/>
      <c r="ES120" s="45"/>
      <c r="ET120" s="45"/>
      <c r="EU120" s="45"/>
      <c r="EV120" s="45"/>
      <c r="EW120" s="45"/>
      <c r="EX120" s="45"/>
      <c r="EY120" s="45"/>
      <c r="EZ120" s="45"/>
      <c r="FA120" s="45"/>
    </row>
    <row r="121" spans="1:157">
      <c r="C121" s="3" t="str">
        <f>Calculations!C467</f>
        <v>less: Change in MMRA</v>
      </c>
      <c r="E121" s="50" t="str">
        <f>Calculations!E467</f>
        <v>EUR</v>
      </c>
      <c r="G121" s="99">
        <f t="shared" si="172"/>
        <v>0</v>
      </c>
      <c r="H121" s="45">
        <f>SUMIFS(Calculations!$I467:$QJ467, Calculations!$I$8:$QJ$8, H$3, Calculations!$I$10:$QJ$10, H$4)</f>
        <v>0</v>
      </c>
      <c r="I121" s="45">
        <f>SUMIFS(Calculations!$I467:$QJ467, Calculations!$I$8:$QJ$8, I$3, Calculations!$I$10:$QJ$10, I$4)</f>
        <v>0</v>
      </c>
      <c r="J121" s="45">
        <f>SUMIFS(Calculations!$I467:$QJ467, Calculations!$I$8:$QJ$8, J$3, Calculations!$I$10:$QJ$10, J$4)</f>
        <v>0</v>
      </c>
      <c r="K121" s="45">
        <f>SUMIFS(Calculations!$I467:$QJ467, Calculations!$I$8:$QJ$8, K$3, Calculations!$I$10:$QJ$10, K$4)</f>
        <v>0</v>
      </c>
      <c r="L121" s="45">
        <f>SUMIFS(Calculations!$I467:$QJ467, Calculations!$I$8:$QJ$8, L$3, Calculations!$I$10:$QJ$10, L$4)</f>
        <v>0</v>
      </c>
      <c r="M121" s="45">
        <f>SUMIFS(Calculations!$I467:$QJ467, Calculations!$I$8:$QJ$8, M$3, Calculations!$I$10:$QJ$10, M$4)</f>
        <v>0</v>
      </c>
      <c r="N121" s="45">
        <f>SUMIFS(Calculations!$I467:$QJ467, Calculations!$I$8:$QJ$8, N$3, Calculations!$I$10:$QJ$10, N$4)</f>
        <v>0</v>
      </c>
      <c r="O121" s="45">
        <f>SUMIFS(Calculations!$I467:$QJ467, Calculations!$I$8:$QJ$8, O$3, Calculations!$I$10:$QJ$10, O$4)</f>
        <v>0</v>
      </c>
      <c r="P121" s="45">
        <f>SUMIFS(Calculations!$I467:$QJ467, Calculations!$I$8:$QJ$8, P$3, Calculations!$I$10:$QJ$10, P$4)</f>
        <v>0</v>
      </c>
      <c r="Q121" s="45">
        <f>SUMIFS(Calculations!$I467:$QJ467, Calculations!$I$8:$QJ$8, Q$3, Calculations!$I$10:$QJ$10, Q$4)</f>
        <v>0</v>
      </c>
      <c r="R121" s="45">
        <f>SUMIFS(Calculations!$I467:$QJ467, Calculations!$I$8:$QJ$8, R$3, Calculations!$I$10:$QJ$10, R$4)</f>
        <v>0</v>
      </c>
      <c r="S121" s="45">
        <f>SUMIFS(Calculations!$I467:$QJ467, Calculations!$I$8:$QJ$8, S$3, Calculations!$I$10:$QJ$10, S$4)</f>
        <v>0</v>
      </c>
      <c r="T121" s="45">
        <f>SUMIFS(Calculations!$I467:$QJ467, Calculations!$I$8:$QJ$8, T$3, Calculations!$I$10:$QJ$10, T$4)</f>
        <v>0</v>
      </c>
      <c r="U121" s="45">
        <f>SUMIFS(Calculations!$I467:$QJ467, Calculations!$I$8:$QJ$8, U$3, Calculations!$I$10:$QJ$10, U$4)</f>
        <v>0</v>
      </c>
      <c r="V121" s="45">
        <f>SUMIFS(Calculations!$I467:$QJ467, Calculations!$I$8:$QJ$8, V$3, Calculations!$I$10:$QJ$10, V$4)</f>
        <v>0</v>
      </c>
      <c r="W121" s="45">
        <f>SUMIFS(Calculations!$I467:$QJ467, Calculations!$I$8:$QJ$8, W$3, Calculations!$I$10:$QJ$10, W$4)</f>
        <v>0</v>
      </c>
      <c r="X121" s="45">
        <f>SUMIFS(Calculations!$I467:$QJ467, Calculations!$I$8:$QJ$8, X$3, Calculations!$I$10:$QJ$10, X$4)</f>
        <v>0</v>
      </c>
      <c r="Y121" s="45">
        <f>SUMIFS(Calculations!$I467:$QJ467, Calculations!$I$8:$QJ$8, Y$3, Calculations!$I$10:$QJ$10, Y$4)</f>
        <v>0</v>
      </c>
      <c r="Z121" s="45">
        <f>SUMIFS(Calculations!$I467:$QJ467, Calculations!$I$8:$QJ$8, Z$3, Calculations!$I$10:$QJ$10, Z$4)</f>
        <v>0</v>
      </c>
      <c r="AA121" s="45">
        <f>SUMIFS(Calculations!$I467:$QJ467, Calculations!$I$8:$QJ$8, AA$3, Calculations!$I$10:$QJ$10, AA$4)</f>
        <v>0</v>
      </c>
      <c r="AB121" s="45">
        <f>SUMIFS(Calculations!$I467:$QJ467, Calculations!$I$8:$QJ$8, AB$3, Calculations!$I$10:$QJ$10, AB$4)</f>
        <v>0</v>
      </c>
      <c r="AC121" s="45">
        <f>SUMIFS(Calculations!$I467:$QJ467, Calculations!$I$8:$QJ$8, AC$3, Calculations!$I$10:$QJ$10, AC$4)</f>
        <v>0</v>
      </c>
      <c r="AD121" s="45">
        <f>SUMIFS(Calculations!$I467:$QJ467, Calculations!$I$8:$QJ$8, AD$3, Calculations!$I$10:$QJ$10, AD$4)</f>
        <v>0</v>
      </c>
      <c r="AE121" s="45">
        <f>SUMIFS(Calculations!$I467:$QJ467, Calculations!$I$8:$QJ$8, AE$3, Calculations!$I$10:$QJ$10, AE$4)</f>
        <v>0</v>
      </c>
      <c r="AF121" s="45">
        <f>SUMIFS(Calculations!$I467:$QJ467, Calculations!$I$8:$QJ$8, AF$3, Calculations!$I$10:$QJ$10, AF$4)</f>
        <v>0</v>
      </c>
      <c r="AG121" s="45">
        <f>SUMIFS(Calculations!$I467:$QJ467, Calculations!$I$8:$QJ$8, AG$3, Calculations!$I$10:$QJ$10, AG$4)</f>
        <v>0</v>
      </c>
      <c r="AH121" s="45">
        <f>SUMIFS(Calculations!$I467:$QJ467, Calculations!$I$8:$QJ$8, AH$3, Calculations!$I$10:$QJ$10, AH$4)</f>
        <v>0</v>
      </c>
      <c r="AI121" s="45">
        <f>SUMIFS(Calculations!$I467:$QJ467, Calculations!$I$8:$QJ$8, AI$3, Calculations!$I$10:$QJ$10, AI$4)</f>
        <v>0</v>
      </c>
      <c r="AJ121" s="45">
        <f>SUMIFS(Calculations!$I467:$QJ467, Calculations!$I$8:$QJ$8, AJ$3, Calculations!$I$10:$QJ$10, AJ$4)</f>
        <v>0</v>
      </c>
      <c r="AK121" s="45">
        <f>SUMIFS(Calculations!$I467:$QJ467, Calculations!$I$8:$QJ$8, AK$3, Calculations!$I$10:$QJ$10, AK$4)</f>
        <v>0</v>
      </c>
      <c r="AL121" s="45">
        <f>SUMIFS(Calculations!$I467:$QJ467, Calculations!$I$8:$QJ$8, AL$3, Calculations!$I$10:$QJ$10, AL$4)</f>
        <v>0</v>
      </c>
      <c r="AM121" s="45">
        <f>SUMIFS(Calculations!$I467:$QJ467, Calculations!$I$8:$QJ$8, AM$3, Calculations!$I$10:$QJ$10, AM$4)</f>
        <v>0</v>
      </c>
      <c r="AN121" s="45">
        <f>SUMIFS(Calculations!$I467:$QJ467, Calculations!$I$8:$QJ$8, AN$3, Calculations!$I$10:$QJ$10, AN$4)</f>
        <v>0</v>
      </c>
      <c r="AO121" s="45">
        <f>SUMIFS(Calculations!$I467:$QJ467, Calculations!$I$8:$QJ$8, AO$3, Calculations!$I$10:$QJ$10, AO$4)</f>
        <v>0</v>
      </c>
      <c r="AP121" s="45">
        <f>SUMIFS(Calculations!$I467:$QJ467, Calculations!$I$8:$QJ$8, AP$3, Calculations!$I$10:$QJ$10, AP$4)</f>
        <v>0</v>
      </c>
      <c r="AQ121" s="45">
        <f>SUMIFS(Calculations!$I467:$QJ467, Calculations!$I$8:$QJ$8, AQ$3, Calculations!$I$10:$QJ$10, AQ$4)</f>
        <v>0</v>
      </c>
      <c r="AR121" s="45">
        <f>SUMIFS(Calculations!$I467:$QJ467, Calculations!$I$8:$QJ$8, AR$3, Calculations!$I$10:$QJ$10, AR$4)</f>
        <v>0</v>
      </c>
      <c r="AS121" s="45">
        <f>SUMIFS(Calculations!$I467:$QJ467, Calculations!$I$8:$QJ$8, AS$3, Calculations!$I$10:$QJ$10, AS$4)</f>
        <v>0</v>
      </c>
      <c r="AT121" s="45">
        <f>SUMIFS(Calculations!$I467:$QJ467, Calculations!$I$8:$QJ$8, AT$3, Calculations!$I$10:$QJ$10, AT$4)</f>
        <v>0</v>
      </c>
      <c r="AU121" s="45">
        <f>SUMIFS(Calculations!$I467:$QJ467, Calculations!$I$8:$QJ$8, AU$3, Calculations!$I$10:$QJ$10, AU$4)</f>
        <v>0</v>
      </c>
      <c r="AV121" s="45">
        <f>SUMIFS(Calculations!$I467:$QJ467, Calculations!$I$8:$QJ$8, AV$3, Calculations!$I$10:$QJ$10, AV$4)</f>
        <v>0</v>
      </c>
      <c r="AW121" s="45">
        <f>SUMIFS(Calculations!$I467:$QJ467, Calculations!$I$8:$QJ$8, AW$3, Calculations!$I$10:$QJ$10, AW$4)</f>
        <v>0</v>
      </c>
      <c r="AX121" s="45">
        <f>SUMIFS(Calculations!$I467:$QJ467, Calculations!$I$8:$QJ$8, AX$3, Calculations!$I$10:$QJ$10, AX$4)</f>
        <v>0</v>
      </c>
      <c r="AY121" s="45">
        <f>SUMIFS(Calculations!$I467:$QJ467, Calculations!$I$8:$QJ$8, AY$3, Calculations!$I$10:$QJ$10, AY$4)</f>
        <v>0</v>
      </c>
      <c r="AZ121" s="45">
        <f>SUMIFS(Calculations!$I467:$QJ467, Calculations!$I$8:$QJ$8, AZ$3, Calculations!$I$10:$QJ$10, AZ$4)</f>
        <v>0</v>
      </c>
      <c r="BA121" s="45">
        <f>SUMIFS(Calculations!$I467:$QJ467, Calculations!$I$8:$QJ$8, BA$3, Calculations!$I$10:$QJ$10, BA$4)</f>
        <v>0</v>
      </c>
      <c r="BB121" s="45">
        <f>SUMIFS(Calculations!$I467:$QJ467, Calculations!$I$8:$QJ$8, BB$3, Calculations!$I$10:$QJ$10, BB$4)</f>
        <v>0</v>
      </c>
      <c r="BC121" s="45">
        <f>SUMIFS(Calculations!$I467:$QJ467, Calculations!$I$8:$QJ$8, BC$3, Calculations!$I$10:$QJ$10, BC$4)</f>
        <v>0</v>
      </c>
      <c r="BD121" s="45">
        <f>SUMIFS(Calculations!$I467:$QJ467, Calculations!$I$8:$QJ$8, BD$3, Calculations!$I$10:$QJ$10, BD$4)</f>
        <v>0</v>
      </c>
      <c r="BE121" s="45">
        <f>SUMIFS(Calculations!$I467:$QJ467, Calculations!$I$8:$QJ$8, BE$3, Calculations!$I$10:$QJ$10, BE$4)</f>
        <v>0</v>
      </c>
      <c r="BF121" s="45">
        <f>SUMIFS(Calculations!$I467:$QJ467, Calculations!$I$8:$QJ$8, BF$3, Calculations!$I$10:$QJ$10, BF$4)</f>
        <v>0</v>
      </c>
      <c r="BG121" s="45">
        <f>SUMIFS(Calculations!$I467:$QJ467, Calculations!$I$8:$QJ$8, BG$3, Calculations!$I$10:$QJ$10, BG$4)</f>
        <v>0</v>
      </c>
      <c r="BH121" s="45">
        <f>SUMIFS(Calculations!$I467:$QJ467, Calculations!$I$8:$QJ$8, BH$3, Calculations!$I$10:$QJ$10, BH$4)</f>
        <v>0</v>
      </c>
      <c r="BI121" s="45">
        <f>SUMIFS(Calculations!$I467:$QJ467, Calculations!$I$8:$QJ$8, BI$3, Calculations!$I$10:$QJ$10, BI$4)</f>
        <v>0</v>
      </c>
      <c r="BJ121" s="45">
        <f>SUMIFS(Calculations!$I467:$QJ467, Calculations!$I$8:$QJ$8, BJ$3, Calculations!$I$10:$QJ$10, BJ$4)</f>
        <v>0</v>
      </c>
      <c r="BK121" s="45">
        <f>SUMIFS(Calculations!$I467:$QJ467, Calculations!$I$8:$QJ$8, BK$3, Calculations!$I$10:$QJ$10, BK$4)</f>
        <v>0</v>
      </c>
      <c r="BL121" s="45">
        <f>SUMIFS(Calculations!$I467:$QJ467, Calculations!$I$8:$QJ$8, BL$3, Calculations!$I$10:$QJ$10, BL$4)</f>
        <v>0</v>
      </c>
      <c r="BM121" s="45">
        <f>SUMIFS(Calculations!$I467:$QJ467, Calculations!$I$8:$QJ$8, BM$3, Calculations!$I$10:$QJ$10, BM$4)</f>
        <v>0</v>
      </c>
      <c r="BN121" s="45">
        <f>SUMIFS(Calculations!$I467:$QJ467, Calculations!$I$8:$QJ$8, BN$3, Calculations!$I$10:$QJ$10, BN$4)</f>
        <v>0</v>
      </c>
      <c r="BO121" s="45">
        <f>SUMIFS(Calculations!$I467:$QJ467, Calculations!$I$8:$QJ$8, BO$3, Calculations!$I$10:$QJ$10, BO$4)</f>
        <v>0</v>
      </c>
      <c r="BP121" s="45">
        <f>SUMIFS(Calculations!$I467:$QJ467, Calculations!$I$8:$QJ$8, BP$3, Calculations!$I$10:$QJ$10, BP$4)</f>
        <v>0</v>
      </c>
      <c r="BQ121" s="45">
        <f>SUMIFS(Calculations!$I467:$QJ467, Calculations!$I$8:$QJ$8, BQ$3, Calculations!$I$10:$QJ$10, BQ$4)</f>
        <v>0</v>
      </c>
      <c r="BR121" s="45">
        <f>SUMIFS(Calculations!$I467:$QJ467, Calculations!$I$8:$QJ$8, BR$3, Calculations!$I$10:$QJ$10, BR$4)</f>
        <v>0</v>
      </c>
      <c r="BS121" s="45">
        <f>SUMIFS(Calculations!$I467:$QJ467, Calculations!$I$8:$QJ$8, BS$3, Calculations!$I$10:$QJ$10, BS$4)</f>
        <v>0</v>
      </c>
      <c r="BT121" s="45">
        <f>SUMIFS(Calculations!$I467:$QJ467, Calculations!$I$8:$QJ$8, BT$3, Calculations!$I$10:$QJ$10, BT$4)</f>
        <v>0</v>
      </c>
      <c r="BU121" s="45">
        <f>SUMIFS(Calculations!$I467:$QJ467, Calculations!$I$8:$QJ$8, BU$3, Calculations!$I$10:$QJ$10, BU$4)</f>
        <v>0</v>
      </c>
      <c r="BV121" s="45">
        <f>SUMIFS(Calculations!$I467:$QJ467, Calculations!$I$8:$QJ$8, BV$3, Calculations!$I$10:$QJ$10, BV$4)</f>
        <v>0</v>
      </c>
      <c r="BW121" s="45">
        <f>SUMIFS(Calculations!$I467:$QJ467, Calculations!$I$8:$QJ$8, BW$3, Calculations!$I$10:$QJ$10, BW$4)</f>
        <v>0</v>
      </c>
      <c r="BX121" s="45">
        <f>SUMIFS(Calculations!$I467:$QJ467, Calculations!$I$8:$QJ$8, BX$3, Calculations!$I$10:$QJ$10, BX$4)</f>
        <v>0</v>
      </c>
      <c r="BY121" s="45">
        <f>SUMIFS(Calculations!$I467:$QJ467, Calculations!$I$8:$QJ$8, BY$3, Calculations!$I$10:$QJ$10, BY$4)</f>
        <v>0</v>
      </c>
      <c r="BZ121" s="45">
        <f>SUMIFS(Calculations!$I467:$QJ467, Calculations!$I$8:$QJ$8, BZ$3, Calculations!$I$10:$QJ$10, BZ$4)</f>
        <v>0</v>
      </c>
      <c r="CA121" s="45">
        <f>SUMIFS(Calculations!$I467:$QJ467, Calculations!$I$8:$QJ$8, CA$3, Calculations!$I$10:$QJ$10, CA$4)</f>
        <v>0</v>
      </c>
      <c r="CB121" s="45">
        <f>SUMIFS(Calculations!$I467:$QJ467, Calculations!$I$8:$QJ$8, CB$3, Calculations!$I$10:$QJ$10, CB$4)</f>
        <v>0</v>
      </c>
      <c r="CC121" s="45">
        <f>SUMIFS(Calculations!$I467:$QJ467, Calculations!$I$8:$QJ$8, CC$3, Calculations!$I$10:$QJ$10, CC$4)</f>
        <v>0</v>
      </c>
      <c r="CD121" s="45">
        <f>SUMIFS(Calculations!$I467:$QJ467, Calculations!$I$8:$QJ$8, CD$3, Calculations!$I$10:$QJ$10, CD$4)</f>
        <v>0</v>
      </c>
      <c r="CE121" s="45">
        <f>SUMIFS(Calculations!$I467:$QJ467, Calculations!$I$8:$QJ$8, CE$3, Calculations!$I$10:$QJ$10, CE$4)</f>
        <v>0</v>
      </c>
      <c r="CF121" s="45">
        <f>SUMIFS(Calculations!$I467:$QJ467, Calculations!$I$8:$QJ$8, CF$3, Calculations!$I$10:$QJ$10, CF$4)</f>
        <v>0</v>
      </c>
      <c r="CG121" s="45">
        <f>SUMIFS(Calculations!$I467:$QJ467, Calculations!$I$8:$QJ$8, CG$3, Calculations!$I$10:$QJ$10, CG$4)</f>
        <v>0</v>
      </c>
      <c r="CH121" s="45">
        <f>SUMIFS(Calculations!$I467:$QJ467, Calculations!$I$8:$QJ$8, CH$3, Calculations!$I$10:$QJ$10, CH$4)</f>
        <v>0</v>
      </c>
      <c r="CI121" s="45">
        <f>SUMIFS(Calculations!$I467:$QJ467, Calculations!$I$8:$QJ$8, CI$3, Calculations!$I$10:$QJ$10, CI$4)</f>
        <v>0</v>
      </c>
      <c r="CJ121" s="45">
        <f>SUMIFS(Calculations!$I467:$QJ467, Calculations!$I$8:$QJ$8, CJ$3, Calculations!$I$10:$QJ$10, CJ$4)</f>
        <v>0</v>
      </c>
      <c r="CK121" s="45">
        <f>SUMIFS(Calculations!$I467:$QJ467, Calculations!$I$8:$QJ$8, CK$3, Calculations!$I$10:$QJ$10, CK$4)</f>
        <v>0</v>
      </c>
      <c r="CL121" s="45">
        <f>SUMIFS(Calculations!$I467:$QJ467, Calculations!$I$8:$QJ$8, CL$3, Calculations!$I$10:$QJ$10, CL$4)</f>
        <v>0</v>
      </c>
      <c r="CM121" s="45">
        <f>SUMIFS(Calculations!$I467:$QJ467, Calculations!$I$8:$QJ$8, CM$3, Calculations!$I$10:$QJ$10, CM$4)</f>
        <v>0</v>
      </c>
      <c r="CN121" s="45">
        <f>SUMIFS(Calculations!$I467:$QJ467, Calculations!$I$8:$QJ$8, CN$3, Calculations!$I$10:$QJ$10, CN$4)</f>
        <v>0</v>
      </c>
      <c r="CO121" s="45">
        <f>SUMIFS(Calculations!$I467:$QJ467, Calculations!$I$8:$QJ$8, CO$3, Calculations!$I$10:$QJ$10, CO$4)</f>
        <v>0</v>
      </c>
      <c r="CP121" s="45">
        <f>SUMIFS(Calculations!$I467:$QJ467, Calculations!$I$8:$QJ$8, CP$3, Calculations!$I$10:$QJ$10, CP$4)</f>
        <v>0</v>
      </c>
      <c r="CQ121" s="45">
        <f>SUMIFS(Calculations!$I467:$QJ467, Calculations!$I$8:$QJ$8, CQ$3, Calculations!$I$10:$QJ$10, CQ$4)</f>
        <v>0</v>
      </c>
      <c r="CR121" s="45">
        <f>SUMIFS(Calculations!$I467:$QJ467, Calculations!$I$8:$QJ$8, CR$3, Calculations!$I$10:$QJ$10, CR$4)</f>
        <v>0</v>
      </c>
      <c r="CS121" s="45">
        <f>SUMIFS(Calculations!$I467:$QJ467, Calculations!$I$8:$QJ$8, CS$3, Calculations!$I$10:$QJ$10, CS$4)</f>
        <v>0</v>
      </c>
      <c r="CT121" s="45">
        <f>SUMIFS(Calculations!$I467:$QJ467, Calculations!$I$8:$QJ$8, CT$3, Calculations!$I$10:$QJ$10, CT$4)</f>
        <v>0</v>
      </c>
      <c r="CU121" s="45">
        <f>SUMIFS(Calculations!$I467:$QJ467, Calculations!$I$8:$QJ$8, CU$3, Calculations!$I$10:$QJ$10, CU$4)</f>
        <v>0</v>
      </c>
      <c r="CV121" s="45">
        <f>SUMIFS(Calculations!$I467:$QJ467, Calculations!$I$8:$QJ$8, CV$3, Calculations!$I$10:$QJ$10, CV$4)</f>
        <v>0</v>
      </c>
      <c r="CW121" s="45">
        <f>SUMIFS(Calculations!$I467:$QJ467, Calculations!$I$8:$QJ$8, CW$3, Calculations!$I$10:$QJ$10, CW$4)</f>
        <v>0</v>
      </c>
      <c r="CX121" s="45">
        <f>SUMIFS(Calculations!$I467:$QJ467, Calculations!$I$8:$QJ$8, CX$3, Calculations!$I$10:$QJ$10, CX$4)</f>
        <v>0</v>
      </c>
      <c r="CY121" s="45">
        <f>SUMIFS(Calculations!$I467:$QJ467, Calculations!$I$8:$QJ$8, CY$3, Calculations!$I$10:$QJ$10, CY$4)</f>
        <v>0</v>
      </c>
      <c r="CZ121" s="45">
        <f>SUMIFS(Calculations!$I467:$QJ467, Calculations!$I$8:$QJ$8, CZ$3, Calculations!$I$10:$QJ$10, CZ$4)</f>
        <v>0</v>
      </c>
      <c r="DA121" s="45">
        <f>SUMIFS(Calculations!$I467:$QJ467, Calculations!$I$8:$QJ$8, DA$3, Calculations!$I$10:$QJ$10, DA$4)</f>
        <v>0</v>
      </c>
      <c r="DB121" s="45">
        <f>SUMIFS(Calculations!$I467:$QJ467, Calculations!$I$8:$QJ$8, DB$3, Calculations!$I$10:$QJ$10, DB$4)</f>
        <v>0</v>
      </c>
      <c r="DC121" s="45">
        <f>SUMIFS(Calculations!$I467:$QJ467, Calculations!$I$8:$QJ$8, DC$3, Calculations!$I$10:$QJ$10, DC$4)</f>
        <v>0</v>
      </c>
      <c r="DD121" s="45">
        <f>SUMIFS(Calculations!$I467:$QJ467, Calculations!$I$8:$QJ$8, DD$3, Calculations!$I$10:$QJ$10, DD$4)</f>
        <v>0</v>
      </c>
      <c r="DE121" s="45">
        <f>SUMIFS(Calculations!$I467:$QJ467, Calculations!$I$8:$QJ$8, DE$3, Calculations!$I$10:$QJ$10, DE$4)</f>
        <v>0</v>
      </c>
      <c r="DF121" s="45">
        <f>SUMIFS(Calculations!$I467:$QJ467, Calculations!$I$8:$QJ$8, DF$3, Calculations!$I$10:$QJ$10, DF$4)</f>
        <v>0</v>
      </c>
      <c r="DG121" s="45">
        <f>SUMIFS(Calculations!$I467:$QJ467, Calculations!$I$8:$QJ$8, DG$3, Calculations!$I$10:$QJ$10, DG$4)</f>
        <v>0</v>
      </c>
      <c r="DH121" s="45">
        <f>SUMIFS(Calculations!$I467:$QJ467, Calculations!$I$8:$QJ$8, DH$3, Calculations!$I$10:$QJ$10, DH$4)</f>
        <v>0</v>
      </c>
      <c r="DI121" s="45">
        <f>SUMIFS(Calculations!$I467:$QJ467, Calculations!$I$8:$QJ$8, DI$3, Calculations!$I$10:$QJ$10, DI$4)</f>
        <v>0</v>
      </c>
      <c r="DJ121" s="45">
        <f>SUMIFS(Calculations!$I467:$QJ467, Calculations!$I$8:$QJ$8, DJ$3, Calculations!$I$10:$QJ$10, DJ$4)</f>
        <v>0</v>
      </c>
      <c r="DK121" s="45">
        <f>SUMIFS(Calculations!$I467:$QJ467, Calculations!$I$8:$QJ$8, DK$3, Calculations!$I$10:$QJ$10, DK$4)</f>
        <v>0</v>
      </c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</row>
    <row r="122" spans="1:157">
      <c r="C122" s="9" t="str">
        <f>Calculations!C468</f>
        <v>Cash Flow Available for Subordinated Debt</v>
      </c>
      <c r="D122" s="12"/>
      <c r="E122" s="113" t="str">
        <f>Calculations!E468</f>
        <v>EUR</v>
      </c>
      <c r="F122" s="12"/>
      <c r="G122" s="99">
        <f t="shared" ca="1" si="172"/>
        <v>28752231.680596538</v>
      </c>
      <c r="H122" s="106">
        <f t="shared" ref="H122:AK122" ca="1" si="178">SUM(H119:H121)</f>
        <v>3691803.9758090242</v>
      </c>
      <c r="I122" s="106">
        <f t="shared" ca="1" si="178"/>
        <v>-141254.4050810241</v>
      </c>
      <c r="J122" s="106">
        <f t="shared" ca="1" si="178"/>
        <v>1058607.0019192193</v>
      </c>
      <c r="K122" s="106">
        <f t="shared" ca="1" si="178"/>
        <v>975000</v>
      </c>
      <c r="L122" s="106">
        <f t="shared" ca="1" si="178"/>
        <v>603393.6417279999</v>
      </c>
      <c r="M122" s="106">
        <f t="shared" ca="1" si="178"/>
        <v>1960182.0382720002</v>
      </c>
      <c r="N122" s="106">
        <f t="shared" ca="1" si="178"/>
        <v>2363439.0220150398</v>
      </c>
      <c r="O122" s="106">
        <f t="shared" ca="1" si="178"/>
        <v>696897.05541581928</v>
      </c>
      <c r="P122" s="106">
        <f t="shared" ca="1" si="178"/>
        <v>-190646.65096269583</v>
      </c>
      <c r="Q122" s="106">
        <f t="shared" ca="1" si="178"/>
        <v>127646.72083589496</v>
      </c>
      <c r="R122" s="106">
        <f t="shared" ca="1" si="178"/>
        <v>319992.93094767065</v>
      </c>
      <c r="S122" s="106">
        <f t="shared" ca="1" si="178"/>
        <v>278579.49384435662</v>
      </c>
      <c r="T122" s="106">
        <f t="shared" ca="1" si="178"/>
        <v>6977.2599984062836</v>
      </c>
      <c r="U122" s="106">
        <f t="shared" ca="1" si="178"/>
        <v>133298.95406908277</v>
      </c>
      <c r="V122" s="106">
        <f t="shared" ca="1" si="178"/>
        <v>317753.3296694429</v>
      </c>
      <c r="W122" s="106">
        <f t="shared" ca="1" si="178"/>
        <v>272250.49660589825</v>
      </c>
      <c r="X122" s="106">
        <f t="shared" ca="1" si="178"/>
        <v>4281.2513401626202</v>
      </c>
      <c r="Y122" s="106">
        <f t="shared" ca="1" si="178"/>
        <v>131697.30434205229</v>
      </c>
      <c r="Z122" s="106">
        <f t="shared" ca="1" si="178"/>
        <v>318745.01706620771</v>
      </c>
      <c r="AA122" s="106">
        <f t="shared" ca="1" si="178"/>
        <v>270840.5850062517</v>
      </c>
      <c r="AB122" s="106">
        <f t="shared" ca="1" si="178"/>
        <v>1125.7285709147109</v>
      </c>
      <c r="AC122" s="106">
        <f t="shared" ca="1" si="178"/>
        <v>130011.99425107284</v>
      </c>
      <c r="AD122" s="106">
        <f t="shared" ca="1" si="178"/>
        <v>318654.67901984585</v>
      </c>
      <c r="AE122" s="106">
        <f t="shared" ca="1" si="178"/>
        <v>269057.81383768655</v>
      </c>
      <c r="AF122" s="106">
        <f t="shared" ca="1" si="178"/>
        <v>-2826.4920829524926</v>
      </c>
      <c r="AG122" s="106">
        <f t="shared" ca="1" si="178"/>
        <v>127938.28138502072</v>
      </c>
      <c r="AH122" s="106">
        <f t="shared" ca="1" si="178"/>
        <v>319048.41962137993</v>
      </c>
      <c r="AI122" s="106">
        <f t="shared" ca="1" si="178"/>
        <v>264759.71734915196</v>
      </c>
      <c r="AJ122" s="106">
        <f t="shared" ca="1" si="178"/>
        <v>-5947.899589979992</v>
      </c>
      <c r="AK122" s="106">
        <f t="shared" ca="1" si="178"/>
        <v>126366.08137066048</v>
      </c>
      <c r="AL122" s="106">
        <f t="shared" ref="AL122:BQ122" ca="1" si="179">SUM(AL119:AL121)</f>
        <v>319280.15024868271</v>
      </c>
      <c r="AM122" s="106">
        <f t="shared" ca="1" si="179"/>
        <v>260066.28912251806</v>
      </c>
      <c r="AN122" s="106">
        <f t="shared" ca="1" si="179"/>
        <v>-9269.029196308169</v>
      </c>
      <c r="AO122" s="106">
        <f t="shared" ca="1" si="179"/>
        <v>124877.35464728439</v>
      </c>
      <c r="AP122" s="106">
        <f t="shared" ca="1" si="179"/>
        <v>314675.61427815026</v>
      </c>
      <c r="AQ122" s="106">
        <f t="shared" ca="1" si="179"/>
        <v>255251.0126818936</v>
      </c>
      <c r="AR122" s="106">
        <f t="shared" ca="1" si="179"/>
        <v>-12572.166796670994</v>
      </c>
      <c r="AS122" s="106">
        <f t="shared" ca="1" si="179"/>
        <v>123423.49387842891</v>
      </c>
      <c r="AT122" s="106">
        <f t="shared" ca="1" si="179"/>
        <v>309911.76954478514</v>
      </c>
      <c r="AU122" s="106">
        <f t="shared" ca="1" si="179"/>
        <v>250480.05858416425</v>
      </c>
      <c r="AV122" s="106">
        <f t="shared" ca="1" si="179"/>
        <v>-16076.157335124328</v>
      </c>
      <c r="AW122" s="106">
        <f t="shared" ca="1" si="179"/>
        <v>121950.88179970902</v>
      </c>
      <c r="AX122" s="106">
        <f t="shared" ca="1" si="179"/>
        <v>305197.33050074172</v>
      </c>
      <c r="AY122" s="106">
        <f t="shared" ca="1" si="179"/>
        <v>245752.67409844531</v>
      </c>
      <c r="AZ122" s="106">
        <f t="shared" ca="1" si="179"/>
        <v>-19126.88814475917</v>
      </c>
      <c r="BA122" s="106">
        <f t="shared" ca="1" si="179"/>
        <v>120606.11113339759</v>
      </c>
      <c r="BB122" s="106">
        <f t="shared" ca="1" si="179"/>
        <v>300539.77173932194</v>
      </c>
      <c r="BC122" s="106">
        <f t="shared" ca="1" si="179"/>
        <v>240656.66108908024</v>
      </c>
      <c r="BD122" s="106">
        <f t="shared" ca="1" si="179"/>
        <v>-22379.695954530704</v>
      </c>
      <c r="BE122" s="106">
        <f t="shared" ca="1" si="179"/>
        <v>119241.73378269332</v>
      </c>
      <c r="BF122" s="106">
        <f t="shared" ca="1" si="179"/>
        <v>295937.09360478062</v>
      </c>
      <c r="BG122" s="106">
        <f t="shared" ca="1" si="179"/>
        <v>235253.42239848353</v>
      </c>
      <c r="BH122" s="106">
        <f t="shared" ca="1" si="179"/>
        <v>-25616.960351120186</v>
      </c>
      <c r="BI122" s="106">
        <f t="shared" ca="1" si="179"/>
        <v>116844.9294612361</v>
      </c>
      <c r="BJ122" s="106">
        <f t="shared" ca="1" si="179"/>
        <v>291381.55146865884</v>
      </c>
      <c r="BK122" s="106">
        <f t="shared" ca="1" si="179"/>
        <v>229891.48519725114</v>
      </c>
      <c r="BL122" s="106">
        <f t="shared" ca="1" si="179"/>
        <v>-29057.478119519161</v>
      </c>
      <c r="BM122" s="106">
        <f t="shared" ca="1" si="179"/>
        <v>113250.48482485246</v>
      </c>
      <c r="BN122" s="106">
        <f t="shared" ca="1" si="179"/>
        <v>286872.3852981556</v>
      </c>
      <c r="BO122" s="106">
        <f t="shared" ca="1" si="179"/>
        <v>224570.00949575903</v>
      </c>
      <c r="BP122" s="106">
        <f t="shared" ca="1" si="179"/>
        <v>-32047.369255032216</v>
      </c>
      <c r="BQ122" s="106">
        <f t="shared" ca="1" si="179"/>
        <v>109789.27117599154</v>
      </c>
      <c r="BR122" s="106">
        <f t="shared" ref="BR122:CW122" ca="1" si="180">SUM(BR119:BR121)</f>
        <v>282049.92487749411</v>
      </c>
      <c r="BS122" s="106">
        <f t="shared" ca="1" si="180"/>
        <v>219288.15177668462</v>
      </c>
      <c r="BT122" s="106">
        <f t="shared" ca="1" si="180"/>
        <v>-35241.784329777904</v>
      </c>
      <c r="BU122" s="106">
        <f t="shared" ca="1" si="180"/>
        <v>106303.10453317859</v>
      </c>
      <c r="BV122" s="106">
        <f t="shared" ca="1" si="180"/>
        <v>276773.88327725913</v>
      </c>
      <c r="BW122" s="106">
        <f t="shared" ca="1" si="180"/>
        <v>214045.06472121549</v>
      </c>
      <c r="BX122" s="106">
        <f t="shared" ca="1" si="180"/>
        <v>-38423.197635469318</v>
      </c>
      <c r="BY122" s="106">
        <f t="shared" ca="1" si="180"/>
        <v>102843.81341756176</v>
      </c>
      <c r="BZ122" s="106">
        <f t="shared" ca="1" si="180"/>
        <v>271547.17750558478</v>
      </c>
      <c r="CA122" s="106">
        <f t="shared" ca="1" si="180"/>
        <v>208577.36061430411</v>
      </c>
      <c r="CB122" s="106">
        <f t="shared" ca="1" si="180"/>
        <v>-41810.364493436035</v>
      </c>
      <c r="CC122" s="106">
        <f t="shared" ca="1" si="180"/>
        <v>99354.85094695256</v>
      </c>
      <c r="CD122" s="106">
        <f t="shared" ca="1" si="180"/>
        <v>266375.09053539508</v>
      </c>
      <c r="CE122" s="106">
        <f t="shared" ca="1" si="180"/>
        <v>202577.09692889568</v>
      </c>
      <c r="CF122" s="106">
        <f t="shared" ca="1" si="180"/>
        <v>-44749.63336188432</v>
      </c>
      <c r="CG122" s="106">
        <f t="shared" ca="1" si="180"/>
        <v>135877.50180017154</v>
      </c>
      <c r="CH122" s="106">
        <f t="shared" ca="1" si="180"/>
        <v>595996.49417082407</v>
      </c>
      <c r="CI122" s="106">
        <f t="shared" ca="1" si="180"/>
        <v>366044.72664607107</v>
      </c>
      <c r="CJ122" s="106">
        <f t="shared" ca="1" si="180"/>
        <v>121201.90784068929</v>
      </c>
      <c r="CK122" s="106">
        <f t="shared" ca="1" si="180"/>
        <v>262045.47483640729</v>
      </c>
      <c r="CL122" s="106">
        <f t="shared" ca="1" si="180"/>
        <v>424745.87219269411</v>
      </c>
      <c r="CM122" s="106">
        <f t="shared" ca="1" si="180"/>
        <v>342164.80290224421</v>
      </c>
      <c r="CN122" s="106">
        <f t="shared" ca="1" si="180"/>
        <v>105525.27481740358</v>
      </c>
      <c r="CO122" s="106">
        <f t="shared" ca="1" si="180"/>
        <v>221368.6223715911</v>
      </c>
      <c r="CP122" s="106">
        <f t="shared" ca="1" si="180"/>
        <v>354515.93901211582</v>
      </c>
      <c r="CQ122" s="106">
        <f t="shared" ca="1" si="180"/>
        <v>300987.99393477495</v>
      </c>
      <c r="CR122" s="106">
        <f t="shared" ca="1" si="180"/>
        <v>99340.466732100685</v>
      </c>
      <c r="CS122" s="106">
        <f t="shared" ca="1" si="180"/>
        <v>214615.07020219736</v>
      </c>
      <c r="CT122" s="106">
        <f t="shared" ca="1" si="180"/>
        <v>345862.25772103923</v>
      </c>
      <c r="CU122" s="106">
        <f t="shared" ca="1" si="180"/>
        <v>292761.08898988983</v>
      </c>
      <c r="CV122" s="106">
        <f t="shared" ca="1" si="180"/>
        <v>93210.297536626618</v>
      </c>
      <c r="CW122" s="106">
        <f t="shared" ca="1" si="180"/>
        <v>207551.77269841218</v>
      </c>
      <c r="CX122" s="106">
        <f t="shared" ref="CX122:DI122" ca="1" si="181">SUM(CX119:CX121)</f>
        <v>336829.23111960449</v>
      </c>
      <c r="CY122" s="106">
        <f t="shared" ca="1" si="181"/>
        <v>284137.13985332643</v>
      </c>
      <c r="CZ122" s="106">
        <f t="shared" ca="1" si="181"/>
        <v>86432.506664345885</v>
      </c>
      <c r="DA122" s="106">
        <f t="shared" ca="1" si="181"/>
        <v>200021.0990450978</v>
      </c>
      <c r="DB122" s="106">
        <f t="shared" ca="1" si="181"/>
        <v>327363.7979920503</v>
      </c>
      <c r="DC122" s="106">
        <f t="shared" ca="1" si="181"/>
        <v>275061.55561336677</v>
      </c>
      <c r="DD122" s="106">
        <f t="shared" ca="1" si="181"/>
        <v>96156.23293106124</v>
      </c>
      <c r="DE122" s="106">
        <f t="shared" ca="1" si="181"/>
        <v>210166.02908264979</v>
      </c>
      <c r="DF122" s="106">
        <f t="shared" ca="1" si="181"/>
        <v>336784.92761705205</v>
      </c>
      <c r="DG122" s="106">
        <f t="shared" ca="1" si="181"/>
        <v>286101.66954751918</v>
      </c>
      <c r="DH122" s="106">
        <f t="shared" ca="1" si="181"/>
        <v>93054.664121815207</v>
      </c>
      <c r="DI122" s="106">
        <f t="shared" ca="1" si="181"/>
        <v>206631.26675141908</v>
      </c>
      <c r="DJ122" s="106">
        <f t="shared" ref="DJ122:DK122" ca="1" si="182">SUM(DJ119:DJ121)</f>
        <v>331500.43672280113</v>
      </c>
      <c r="DK122" s="106">
        <f t="shared" ca="1" si="182"/>
        <v>-788564.12165979133</v>
      </c>
      <c r="DL122" s="106"/>
      <c r="DM122" s="106"/>
      <c r="DN122" s="106"/>
      <c r="DO122" s="106"/>
      <c r="DP122" s="106"/>
      <c r="DQ122" s="106"/>
      <c r="DR122" s="106"/>
      <c r="DS122" s="106"/>
      <c r="DT122" s="106"/>
      <c r="DU122" s="106"/>
      <c r="DV122" s="106"/>
      <c r="DW122" s="106"/>
      <c r="DX122" s="106"/>
      <c r="DY122" s="106"/>
      <c r="DZ122" s="106"/>
      <c r="EA122" s="106"/>
      <c r="EB122" s="106"/>
      <c r="EC122" s="106"/>
      <c r="ED122" s="106"/>
      <c r="EE122" s="106"/>
      <c r="EF122" s="106"/>
      <c r="EG122" s="106"/>
      <c r="EH122" s="106"/>
      <c r="EI122" s="106"/>
      <c r="EJ122" s="106"/>
      <c r="EK122" s="106"/>
      <c r="EL122" s="106"/>
      <c r="EM122" s="106"/>
      <c r="EN122" s="106"/>
      <c r="EO122" s="106"/>
      <c r="EP122" s="106"/>
      <c r="EQ122" s="106"/>
      <c r="ER122" s="106"/>
      <c r="ES122" s="106"/>
      <c r="ET122" s="106"/>
      <c r="EU122" s="106"/>
      <c r="EV122" s="106"/>
      <c r="EW122" s="106"/>
      <c r="EX122" s="106"/>
      <c r="EY122" s="106"/>
      <c r="EZ122" s="106"/>
      <c r="FA122" s="106"/>
    </row>
    <row r="123" spans="1:157">
      <c r="C123" s="3" t="str">
        <f>Calculations!C469</f>
        <v>less: Subordinated Debt Interest Expense</v>
      </c>
      <c r="E123" s="50" t="str">
        <f>Calculations!E469</f>
        <v>EUR</v>
      </c>
      <c r="G123" s="99">
        <f t="shared" si="172"/>
        <v>-4759268.164419977</v>
      </c>
      <c r="H123" s="45">
        <f>SUMIFS(Calculations!$I469:$QJ469, Calculations!$I$8:$QJ$8, H$3, Calculations!$I$10:$QJ$10, H$4)</f>
        <v>0</v>
      </c>
      <c r="I123" s="45">
        <f>SUMIFS(Calculations!$I469:$QJ469, Calculations!$I$8:$QJ$8, I$3, Calculations!$I$10:$QJ$10, I$4)</f>
        <v>0</v>
      </c>
      <c r="J123" s="45">
        <f>SUMIFS(Calculations!$I469:$QJ469, Calculations!$I$8:$QJ$8, J$3, Calculations!$I$10:$QJ$10, J$4)</f>
        <v>0</v>
      </c>
      <c r="K123" s="45">
        <f>SUMIFS(Calculations!$I469:$QJ469, Calculations!$I$8:$QJ$8, K$3, Calculations!$I$10:$QJ$10, K$4)</f>
        <v>0</v>
      </c>
      <c r="L123" s="45">
        <f>SUMIFS(Calculations!$I469:$QJ469, Calculations!$I$8:$QJ$8, L$3, Calculations!$I$10:$QJ$10, L$4)</f>
        <v>0</v>
      </c>
      <c r="M123" s="45">
        <f>SUMIFS(Calculations!$I469:$QJ469, Calculations!$I$8:$QJ$8, M$3, Calculations!$I$10:$QJ$10, M$4)</f>
        <v>0</v>
      </c>
      <c r="N123" s="45">
        <f>SUMIFS(Calculations!$I469:$QJ469, Calculations!$I$8:$QJ$8, N$3, Calculations!$I$10:$QJ$10, N$4)</f>
        <v>0</v>
      </c>
      <c r="O123" s="45">
        <f>SUMIFS(Calculations!$I469:$QJ469, Calculations!$I$8:$QJ$8, O$3, Calculations!$I$10:$QJ$10, O$4)</f>
        <v>0</v>
      </c>
      <c r="P123" s="45">
        <f>SUMIFS(Calculations!$I469:$QJ469, Calculations!$I$8:$QJ$8, P$3, Calculations!$I$10:$QJ$10, P$4)</f>
        <v>0</v>
      </c>
      <c r="Q123" s="45">
        <f>SUMIFS(Calculations!$I469:$QJ469, Calculations!$I$8:$QJ$8, Q$3, Calculations!$I$10:$QJ$10, Q$4)</f>
        <v>-153990.707925</v>
      </c>
      <c r="R123" s="45">
        <f>SUMIFS(Calculations!$I469:$QJ469, Calculations!$I$8:$QJ$8, R$3, Calculations!$I$10:$QJ$10, R$4)</f>
        <v>-114464.50505553171</v>
      </c>
      <c r="S123" s="45">
        <f>SUMIFS(Calculations!$I469:$QJ469, Calculations!$I$8:$QJ$8, S$3, Calculations!$I$10:$QJ$10, S$4)</f>
        <v>-113987.04778795816</v>
      </c>
      <c r="T123" s="45">
        <f>SUMIFS(Calculations!$I469:$QJ469, Calculations!$I$8:$QJ$8, T$3, Calculations!$I$10:$QJ$10, T$4)</f>
        <v>-113495.12308771987</v>
      </c>
      <c r="U123" s="45">
        <f>SUMIFS(Calculations!$I469:$QJ469, Calculations!$I$8:$QJ$8, U$3, Calculations!$I$10:$QJ$10, U$4)</f>
        <v>-112988.29257713965</v>
      </c>
      <c r="V123" s="45">
        <f>SUMIFS(Calculations!$I469:$QJ469, Calculations!$I$8:$QJ$8, V$3, Calculations!$I$10:$QJ$10, V$4)</f>
        <v>-112466.10459525837</v>
      </c>
      <c r="W123" s="45">
        <f>SUMIFS(Calculations!$I469:$QJ469, Calculations!$I$8:$QJ$8, W$3, Calculations!$I$10:$QJ$10, W$4)</f>
        <v>-111928.09379533809</v>
      </c>
      <c r="X123" s="45">
        <f>SUMIFS(Calculations!$I469:$QJ469, Calculations!$I$8:$QJ$8, X$3, Calculations!$I$10:$QJ$10, X$4)</f>
        <v>-111373.78073016941</v>
      </c>
      <c r="Y123" s="45">
        <f>SUMIFS(Calculations!$I469:$QJ469, Calculations!$I$8:$QJ$8, Y$3, Calculations!$I$10:$QJ$10, Y$4)</f>
        <v>-110802.67142481307</v>
      </c>
      <c r="Z123" s="45">
        <f>SUMIFS(Calculations!$I469:$QJ469, Calculations!$I$8:$QJ$8, Z$3, Calculations!$I$10:$QJ$10, Z$4)</f>
        <v>-110214.25693639512</v>
      </c>
      <c r="AA123" s="45">
        <f>SUMIFS(Calculations!$I469:$QJ469, Calculations!$I$8:$QJ$8, AA$3, Calculations!$I$10:$QJ$10, AA$4)</f>
        <v>-109608.01290056363</v>
      </c>
      <c r="AB123" s="45">
        <f>SUMIFS(Calculations!$I469:$QJ469, Calculations!$I$8:$QJ$8, AB$3, Calculations!$I$10:$QJ$10, AB$4)</f>
        <v>-108983.39906420239</v>
      </c>
      <c r="AC123" s="45">
        <f>SUMIFS(Calculations!$I469:$QJ469, Calculations!$I$8:$QJ$8, AC$3, Calculations!$I$10:$QJ$10, AC$4)</f>
        <v>-108339.85880398557</v>
      </c>
      <c r="AD123" s="45">
        <f>SUMIFS(Calculations!$I469:$QJ469, Calculations!$I$8:$QJ$8, AD$3, Calculations!$I$10:$QJ$10, AD$4)</f>
        <v>-107676.81863034391</v>
      </c>
      <c r="AE123" s="45">
        <f>SUMIFS(Calculations!$I469:$QJ469, Calculations!$I$8:$QJ$8, AE$3, Calculations!$I$10:$QJ$10, AE$4)</f>
        <v>-106993.68767640078</v>
      </c>
      <c r="AF123" s="45">
        <f>SUMIFS(Calculations!$I469:$QJ469, Calculations!$I$8:$QJ$8, AF$3, Calculations!$I$10:$QJ$10, AF$4)</f>
        <v>-106289.85717142216</v>
      </c>
      <c r="AG123" s="45">
        <f>SUMIFS(Calculations!$I469:$QJ469, Calculations!$I$8:$QJ$8, AG$3, Calculations!$I$10:$QJ$10, AG$4)</f>
        <v>-105564.69989831222</v>
      </c>
      <c r="AH123" s="45">
        <f>SUMIFS(Calculations!$I469:$QJ469, Calculations!$I$8:$QJ$8, AH$3, Calculations!$I$10:$QJ$10, AH$4)</f>
        <v>-104817.56963466978</v>
      </c>
      <c r="AI123" s="45">
        <f>SUMIFS(Calculations!$I469:$QJ469, Calculations!$I$8:$QJ$8, AI$3, Calculations!$I$10:$QJ$10, AI$4)</f>
        <v>-104047.80057690869</v>
      </c>
      <c r="AJ123" s="45">
        <f>SUMIFS(Calculations!$I469:$QJ469, Calculations!$I$8:$QJ$8, AJ$3, Calculations!$I$10:$QJ$10, AJ$4)</f>
        <v>-103254.70674692839</v>
      </c>
      <c r="AK123" s="45">
        <f>SUMIFS(Calculations!$I469:$QJ469, Calculations!$I$8:$QJ$8, AK$3, Calculations!$I$10:$QJ$10, AK$4)</f>
        <v>-102437.58138080586</v>
      </c>
      <c r="AL123" s="45">
        <f>SUMIFS(Calculations!$I469:$QJ469, Calculations!$I$8:$QJ$8, AL$3, Calculations!$I$10:$QJ$10, AL$4)</f>
        <v>-101595.69629896444</v>
      </c>
      <c r="AM123" s="45">
        <f>SUMIFS(Calculations!$I469:$QJ469, Calculations!$I$8:$QJ$8, AM$3, Calculations!$I$10:$QJ$10, AM$4)</f>
        <v>-100728.30125725815</v>
      </c>
      <c r="AN123" s="45">
        <f>SUMIFS(Calculations!$I469:$QJ469, Calculations!$I$8:$QJ$8, AN$3, Calculations!$I$10:$QJ$10, AN$4)</f>
        <v>-99834.623278393119</v>
      </c>
      <c r="AO123" s="45">
        <f>SUMIFS(Calculations!$I469:$QJ469, Calculations!$I$8:$QJ$8, AO$3, Calculations!$I$10:$QJ$10, AO$4)</f>
        <v>-98913.865963090502</v>
      </c>
      <c r="AP123" s="45">
        <f>SUMIFS(Calculations!$I469:$QJ469, Calculations!$I$8:$QJ$8, AP$3, Calculations!$I$10:$QJ$10, AP$4)</f>
        <v>-97965.208780376895</v>
      </c>
      <c r="AQ123" s="45">
        <f>SUMIFS(Calculations!$I469:$QJ469, Calculations!$I$8:$QJ$8, AQ$3, Calculations!$I$10:$QJ$10, AQ$4)</f>
        <v>-96987.806336369889</v>
      </c>
      <c r="AR123" s="45">
        <f>SUMIFS(Calculations!$I469:$QJ469, Calculations!$I$8:$QJ$8, AR$3, Calculations!$I$10:$QJ$10, AR$4)</f>
        <v>-95980.787620907024</v>
      </c>
      <c r="AS123" s="45">
        <f>SUMIFS(Calculations!$I469:$QJ469, Calculations!$I$8:$QJ$8, AS$3, Calculations!$I$10:$QJ$10, AS$4)</f>
        <v>-94943.25523134692</v>
      </c>
      <c r="AT123" s="45">
        <f>SUMIFS(Calculations!$I469:$QJ469, Calculations!$I$8:$QJ$8, AT$3, Calculations!$I$10:$QJ$10, AT$4)</f>
        <v>-93874.284572850753</v>
      </c>
      <c r="AU123" s="45">
        <f>SUMIFS(Calculations!$I469:$QJ469, Calculations!$I$8:$QJ$8, AU$3, Calculations!$I$10:$QJ$10, AU$4)</f>
        <v>-92772.923034431486</v>
      </c>
      <c r="AV123" s="45">
        <f>SUMIFS(Calculations!$I469:$QJ469, Calculations!$I$8:$QJ$8, AV$3, Calculations!$I$10:$QJ$10, AV$4)</f>
        <v>-91638.189140036586</v>
      </c>
      <c r="AW123" s="45">
        <f>SUMIFS(Calculations!$I469:$QJ469, Calculations!$I$8:$QJ$8, AW$3, Calculations!$I$10:$QJ$10, AW$4)</f>
        <v>-90469.071673907631</v>
      </c>
      <c r="AX123" s="45">
        <f>SUMIFS(Calculations!$I469:$QJ469, Calculations!$I$8:$QJ$8, AX$3, Calculations!$I$10:$QJ$10, AX$4)</f>
        <v>-89264.528779437489</v>
      </c>
      <c r="AY123" s="45">
        <f>SUMIFS(Calculations!$I469:$QJ469, Calculations!$I$8:$QJ$8, AY$3, Calculations!$I$10:$QJ$10, AY$4)</f>
        <v>-88023.487030722026</v>
      </c>
      <c r="AZ123" s="45">
        <f>SUMIFS(Calculations!$I469:$QJ469, Calculations!$I$8:$QJ$8, AZ$3, Calculations!$I$10:$QJ$10, AZ$4)</f>
        <v>-86744.840475978708</v>
      </c>
      <c r="BA123" s="45">
        <f>SUMIFS(Calculations!$I469:$QJ469, Calculations!$I$8:$QJ$8, BA$3, Calculations!$I$10:$QJ$10, BA$4)</f>
        <v>-85427.449651980132</v>
      </c>
      <c r="BB123" s="45">
        <f>SUMIFS(Calculations!$I469:$QJ469, Calculations!$I$8:$QJ$8, BB$3, Calculations!$I$10:$QJ$10, BB$4)</f>
        <v>-84070.140568623567</v>
      </c>
      <c r="BC123" s="45">
        <f>SUMIFS(Calculations!$I469:$QJ469, Calculations!$I$8:$QJ$8, BC$3, Calculations!$I$10:$QJ$10, BC$4)</f>
        <v>-82671.703662732223</v>
      </c>
      <c r="BD123" s="45">
        <f>SUMIFS(Calculations!$I469:$QJ469, Calculations!$I$8:$QJ$8, BD$3, Calculations!$I$10:$QJ$10, BD$4)</f>
        <v>-81230.892720155462</v>
      </c>
      <c r="BE123" s="45">
        <f>SUMIFS(Calculations!$I469:$QJ469, Calculations!$I$8:$QJ$8, BE$3, Calculations!$I$10:$QJ$10, BE$4)</f>
        <v>-79746.423765207684</v>
      </c>
      <c r="BF123" s="45">
        <f>SUMIFS(Calculations!$I469:$QJ469, Calculations!$I$8:$QJ$8, BF$3, Calculations!$I$10:$QJ$10, BF$4)</f>
        <v>-78216.973916456045</v>
      </c>
      <c r="BG123" s="45">
        <f>SUMIFS(Calculations!$I469:$QJ469, Calculations!$I$8:$QJ$8, BG$3, Calculations!$I$10:$QJ$10, BG$4)</f>
        <v>-76641.180207837358</v>
      </c>
      <c r="BH123" s="45">
        <f>SUMIFS(Calculations!$I469:$QJ469, Calculations!$I$8:$QJ$8, BH$3, Calculations!$I$10:$QJ$10, BH$4)</f>
        <v>-75017.638374053829</v>
      </c>
      <c r="BI123" s="45">
        <f>SUMIFS(Calculations!$I469:$QJ469, Calculations!$I$8:$QJ$8, BI$3, Calculations!$I$10:$QJ$10, BI$4)</f>
        <v>-73344.901599164819</v>
      </c>
      <c r="BJ123" s="45">
        <f>SUMIFS(Calculations!$I469:$QJ469, Calculations!$I$8:$QJ$8, BJ$3, Calculations!$I$10:$QJ$10, BJ$4)</f>
        <v>-71621.479227259915</v>
      </c>
      <c r="BK123" s="45">
        <f>SUMIFS(Calculations!$I469:$QJ469, Calculations!$I$8:$QJ$8, BK$3, Calculations!$I$10:$QJ$10, BK$4)</f>
        <v>-69845.835434063905</v>
      </c>
      <c r="BL123" s="45">
        <f>SUMIFS(Calculations!$I469:$QJ469, Calculations!$I$8:$QJ$8, BL$3, Calculations!$I$10:$QJ$10, BL$4)</f>
        <v>-68016.387858290269</v>
      </c>
      <c r="BM123" s="45">
        <f>SUMIFS(Calculations!$I469:$QJ469, Calculations!$I$8:$QJ$8, BM$3, Calculations!$I$10:$QJ$10, BM$4)</f>
        <v>-66131.506191523105</v>
      </c>
      <c r="BN123" s="45">
        <f>SUMIFS(Calculations!$I469:$QJ469, Calculations!$I$8:$QJ$8, BN$3, Calculations!$I$10:$QJ$10, BN$4)</f>
        <v>-64189.510725371249</v>
      </c>
      <c r="BO123" s="45">
        <f>SUMIFS(Calculations!$I469:$QJ469, Calculations!$I$8:$QJ$8, BO$3, Calculations!$I$10:$QJ$10, BO$4)</f>
        <v>-62188.670854599506</v>
      </c>
      <c r="BP123" s="45">
        <f>SUMIFS(Calculations!$I469:$QJ469, Calculations!$I$8:$QJ$8, BP$3, Calculations!$I$10:$QJ$10, BP$4)</f>
        <v>-60127.203534903514</v>
      </c>
      <c r="BQ123" s="45">
        <f>SUMIFS(Calculations!$I469:$QJ469, Calculations!$I$8:$QJ$8, BQ$3, Calculations!$I$10:$QJ$10, BQ$4)</f>
        <v>-58003.271693953415</v>
      </c>
      <c r="BR123" s="45">
        <f>SUMIFS(Calculations!$I469:$QJ469, Calculations!$I$8:$QJ$8, BR$3, Calculations!$I$10:$QJ$10, BR$4)</f>
        <v>-55814.98259429069</v>
      </c>
      <c r="BS123" s="45">
        <f>SUMIFS(Calculations!$I469:$QJ469, Calculations!$I$8:$QJ$8, BS$3, Calculations!$I$10:$QJ$10, BS$4)</f>
        <v>-53560.386146619072</v>
      </c>
      <c r="BT123" s="45">
        <f>SUMIFS(Calculations!$I469:$QJ469, Calculations!$I$8:$QJ$8, BT$3, Calculations!$I$10:$QJ$10, BT$4)</f>
        <v>-51237.473171986567</v>
      </c>
      <c r="BU123" s="45">
        <f>SUMIFS(Calculations!$I469:$QJ469, Calculations!$I$8:$QJ$8, BU$3, Calculations!$I$10:$QJ$10, BU$4)</f>
        <v>-48844.173611309729</v>
      </c>
      <c r="BV123" s="45">
        <f>SUMIFS(Calculations!$I469:$QJ469, Calculations!$I$8:$QJ$8, BV$3, Calculations!$I$10:$QJ$10, BV$4)</f>
        <v>-46378.354680644814</v>
      </c>
      <c r="BW123" s="45">
        <f>SUMIFS(Calculations!$I469:$QJ469, Calculations!$I$8:$QJ$8, BW$3, Calculations!$I$10:$QJ$10, BW$4)</f>
        <v>-43837.818970561828</v>
      </c>
      <c r="BX123" s="45">
        <f>SUMIFS(Calculations!$I469:$QJ469, Calculations!$I$8:$QJ$8, BX$3, Calculations!$I$10:$QJ$10, BX$4)</f>
        <v>-41220.302487927613</v>
      </c>
      <c r="BY123" s="45">
        <f>SUMIFS(Calculations!$I469:$QJ469, Calculations!$I$8:$QJ$8, BY$3, Calculations!$I$10:$QJ$10, BY$4)</f>
        <v>-38523.472638353094</v>
      </c>
      <c r="BZ123" s="45">
        <f>SUMIFS(Calculations!$I469:$QJ469, Calculations!$I$8:$QJ$8, BZ$3, Calculations!$I$10:$QJ$10, BZ$4)</f>
        <v>-35744.926147506623</v>
      </c>
      <c r="CA123" s="45">
        <f>SUMIFS(Calculations!$I469:$QJ469, Calculations!$I$8:$QJ$8, CA$3, Calculations!$I$10:$QJ$10, CA$4)</f>
        <v>-32882.18691944101</v>
      </c>
      <c r="CB123" s="45">
        <f>SUMIFS(Calculations!$I469:$QJ469, Calculations!$I$8:$QJ$8, CB$3, Calculations!$I$10:$QJ$10, CB$4)</f>
        <v>-29932.703830025777</v>
      </c>
      <c r="CC123" s="45">
        <f>SUMIFS(Calculations!$I469:$QJ469, Calculations!$I$8:$QJ$8, CC$3, Calculations!$I$10:$QJ$10, CC$4)</f>
        <v>-26893.848453518178</v>
      </c>
      <c r="CD123" s="45">
        <f>SUMIFS(Calculations!$I469:$QJ469, Calculations!$I$8:$QJ$8, CD$3, Calculations!$I$10:$QJ$10, CD$4)</f>
        <v>-23762.912720247026</v>
      </c>
      <c r="CE123" s="45">
        <f>SUMIFS(Calculations!$I469:$QJ469, Calculations!$I$8:$QJ$8, CE$3, Calculations!$I$10:$QJ$10, CE$4)</f>
        <v>-20537.106503322022</v>
      </c>
      <c r="CF123" s="45">
        <f>SUMIFS(Calculations!$I469:$QJ469, Calculations!$I$8:$QJ$8, CF$3, Calculations!$I$10:$QJ$10, CF$4)</f>
        <v>-17213.555132217971</v>
      </c>
      <c r="CG123" s="45">
        <f>SUMIFS(Calculations!$I469:$QJ469, Calculations!$I$8:$QJ$8, CG$3, Calculations!$I$10:$QJ$10, CG$4)</f>
        <v>-13789.296831018097</v>
      </c>
      <c r="CH123" s="45">
        <f>SUMIFS(Calculations!$I469:$QJ469, Calculations!$I$8:$QJ$8, CH$3, Calculations!$I$10:$QJ$10, CH$4)</f>
        <v>-10261.280079033566</v>
      </c>
      <c r="CI123" s="45">
        <f>SUMIFS(Calculations!$I469:$QJ469, Calculations!$I$8:$QJ$8, CI$3, Calculations!$I$10:$QJ$10, CI$4)</f>
        <v>-6626.3608914471515</v>
      </c>
      <c r="CJ123" s="45">
        <f>SUMIFS(Calculations!$I469:$QJ469, Calculations!$I$8:$QJ$8, CJ$3, Calculations!$I$10:$QJ$10, CJ$4)</f>
        <v>-2881.3000175576817</v>
      </c>
      <c r="CK123" s="45">
        <f>SUMIFS(Calculations!$I469:$QJ469, Calculations!$I$8:$QJ$8, CK$3, Calculations!$I$10:$QJ$10, CK$4)</f>
        <v>977.23994587151356</v>
      </c>
      <c r="CL123" s="45">
        <f>SUMIFS(Calculations!$I469:$QJ469, Calculations!$I$8:$QJ$8, CL$3, Calculations!$I$10:$QJ$10, CL$4)</f>
        <v>4952.6975287325768</v>
      </c>
      <c r="CM123" s="45">
        <f>SUMIFS(Calculations!$I469:$QJ469, Calculations!$I$8:$QJ$8, CM$3, Calculations!$I$10:$QJ$10, CM$4)</f>
        <v>9048.6154518119129</v>
      </c>
      <c r="CN123" s="45">
        <f>SUMIFS(Calculations!$I469:$QJ469, Calculations!$I$8:$QJ$8, CN$3, Calculations!$I$10:$QJ$10, CN$4)</f>
        <v>13268.643783878473</v>
      </c>
      <c r="CO123" s="45">
        <f>SUMIFS(Calculations!$I469:$QJ469, Calculations!$I$8:$QJ$8, CO$3, Calculations!$I$10:$QJ$10, CO$4)</f>
        <v>17616.543194434984</v>
      </c>
      <c r="CP123" s="45">
        <f>SUMIFS(Calculations!$I469:$QJ469, Calculations!$I$8:$QJ$8, CP$3, Calculations!$I$10:$QJ$10, CP$4)</f>
        <v>22096.18830503077</v>
      </c>
      <c r="CQ123" s="45">
        <f>SUMIFS(Calculations!$I469:$QJ469, Calculations!$I$8:$QJ$8, CQ$3, Calculations!$I$10:$QJ$10, CQ$4)</f>
        <v>26711.571142122717</v>
      </c>
      <c r="CR123" s="45">
        <f>SUMIFS(Calculations!$I469:$QJ469, Calculations!$I$8:$QJ$8, CR$3, Calculations!$I$10:$QJ$10, CR$4)</f>
        <v>31466.804694561386</v>
      </c>
      <c r="CS123" s="45">
        <f>SUMIFS(Calculations!$I469:$QJ469, Calculations!$I$8:$QJ$8, CS$3, Calculations!$I$10:$QJ$10, CS$4)</f>
        <v>36366.1265788725</v>
      </c>
      <c r="CT123" s="45">
        <f>SUMIFS(Calculations!$I469:$QJ469, Calculations!$I$8:$QJ$8, CT$3, Calculations!$I$10:$QJ$10, CT$4)</f>
        <v>41413.90281560013</v>
      </c>
      <c r="CU123" s="45">
        <f>SUMIFS(Calculations!$I469:$QJ469, Calculations!$I$8:$QJ$8, CU$3, Calculations!$I$10:$QJ$10, CU$4)</f>
        <v>46614.631720076839</v>
      </c>
      <c r="CV123" s="45">
        <f>SUMIFS(Calculations!$I469:$QJ469, Calculations!$I$8:$QJ$8, CV$3, Calculations!$I$10:$QJ$10, CV$4)</f>
        <v>51972.947911088108</v>
      </c>
      <c r="CW123" s="45">
        <f>SUMIFS(Calculations!$I469:$QJ469, Calculations!$I$8:$QJ$8, CW$3, Calculations!$I$10:$QJ$10, CW$4)</f>
        <v>57493.626441003194</v>
      </c>
      <c r="CX123" s="45">
        <f>SUMIFS(Calculations!$I469:$QJ469, Calculations!$I$8:$QJ$8, CX$3, Calculations!$I$10:$QJ$10, CX$4)</f>
        <v>63181.58705105324</v>
      </c>
      <c r="CY123" s="45">
        <f>SUMIFS(Calculations!$I469:$QJ469, Calculations!$I$8:$QJ$8, CY$3, Calculations!$I$10:$QJ$10, CY$4)</f>
        <v>69041.898555548425</v>
      </c>
      <c r="CZ123" s="45">
        <f>SUMIFS(Calculations!$I469:$QJ469, Calculations!$I$8:$QJ$8, CZ$3, Calculations!$I$10:$QJ$10, CZ$4)</f>
        <v>75079.783358941306</v>
      </c>
      <c r="DA123" s="45">
        <f>SUMIFS(Calculations!$I469:$QJ469, Calculations!$I$8:$QJ$8, DA$3, Calculations!$I$10:$QJ$10, DA$4)</f>
        <v>81300.622109761782</v>
      </c>
      <c r="DB123" s="45">
        <f>SUMIFS(Calculations!$I469:$QJ469, Calculations!$I$8:$QJ$8, DB$3, Calculations!$I$10:$QJ$10, DB$4)</f>
        <v>87709.9584955709</v>
      </c>
      <c r="DC123" s="45">
        <f>SUMIFS(Calculations!$I469:$QJ469, Calculations!$I$8:$QJ$8, DC$3, Calculations!$I$10:$QJ$10, DC$4)</f>
        <v>94313.504183206402</v>
      </c>
      <c r="DD123" s="45">
        <f>SUMIFS(Calculations!$I469:$QJ469, Calculations!$I$8:$QJ$8, DD$3, Calculations!$I$10:$QJ$10, DD$4)</f>
        <v>0</v>
      </c>
      <c r="DE123" s="45">
        <f>SUMIFS(Calculations!$I469:$QJ469, Calculations!$I$8:$QJ$8, DE$3, Calculations!$I$10:$QJ$10, DE$4)</f>
        <v>0</v>
      </c>
      <c r="DF123" s="45">
        <f>SUMIFS(Calculations!$I469:$QJ469, Calculations!$I$8:$QJ$8, DF$3, Calculations!$I$10:$QJ$10, DF$4)</f>
        <v>0</v>
      </c>
      <c r="DG123" s="45">
        <f>SUMIFS(Calculations!$I469:$QJ469, Calculations!$I$8:$QJ$8, DG$3, Calculations!$I$10:$QJ$10, DG$4)</f>
        <v>0</v>
      </c>
      <c r="DH123" s="45">
        <f>SUMIFS(Calculations!$I469:$QJ469, Calculations!$I$8:$QJ$8, DH$3, Calculations!$I$10:$QJ$10, DH$4)</f>
        <v>0</v>
      </c>
      <c r="DI123" s="45">
        <f>SUMIFS(Calculations!$I469:$QJ469, Calculations!$I$8:$QJ$8, DI$3, Calculations!$I$10:$QJ$10, DI$4)</f>
        <v>0</v>
      </c>
      <c r="DJ123" s="45">
        <f>SUMIFS(Calculations!$I469:$QJ469, Calculations!$I$8:$QJ$8, DJ$3, Calculations!$I$10:$QJ$10, DJ$4)</f>
        <v>0</v>
      </c>
      <c r="DK123" s="45">
        <f>SUMIFS(Calculations!$I469:$QJ469, Calculations!$I$8:$QJ$8, DK$3, Calculations!$I$10:$QJ$10, DK$4)</f>
        <v>0</v>
      </c>
      <c r="DL123" s="45"/>
      <c r="DM123" s="45"/>
      <c r="DN123" s="45"/>
      <c r="DO123" s="45"/>
      <c r="DP123" s="45"/>
      <c r="DQ123" s="45"/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45"/>
      <c r="EM123" s="45"/>
      <c r="EN123" s="45"/>
      <c r="EO123" s="45"/>
      <c r="EP123" s="45"/>
      <c r="EQ123" s="45"/>
      <c r="ER123" s="45"/>
      <c r="ES123" s="45"/>
      <c r="ET123" s="45"/>
      <c r="EU123" s="45"/>
      <c r="EV123" s="45"/>
      <c r="EW123" s="45"/>
      <c r="EX123" s="45"/>
      <c r="EY123" s="45"/>
      <c r="EZ123" s="45"/>
      <c r="FA123" s="45"/>
    </row>
    <row r="124" spans="1:157">
      <c r="C124" s="3" t="str">
        <f>Calculations!C470</f>
        <v>add: Drawdown on Subordinated Debt</v>
      </c>
      <c r="E124" s="50" t="str">
        <f>Calculations!E470</f>
        <v>EUR</v>
      </c>
      <c r="G124" s="99">
        <f t="shared" si="172"/>
        <v>3792500</v>
      </c>
      <c r="H124" s="45">
        <f>SUMIFS(Calculations!$I470:$QJ470, Calculations!$I$8:$QJ$8, H$3, Calculations!$I$10:$QJ$10, H$4)</f>
        <v>1896250</v>
      </c>
      <c r="I124" s="45">
        <f>SUMIFS(Calculations!$I470:$QJ470, Calculations!$I$8:$QJ$8, I$3, Calculations!$I$10:$QJ$10, I$4)</f>
        <v>0</v>
      </c>
      <c r="J124" s="45">
        <f>SUMIFS(Calculations!$I470:$QJ470, Calculations!$I$8:$QJ$8, J$3, Calculations!$I$10:$QJ$10, J$4)</f>
        <v>0</v>
      </c>
      <c r="K124" s="45">
        <f>SUMIFS(Calculations!$I470:$QJ470, Calculations!$I$8:$QJ$8, K$3, Calculations!$I$10:$QJ$10, K$4)</f>
        <v>0</v>
      </c>
      <c r="L124" s="45">
        <f>SUMIFS(Calculations!$I470:$QJ470, Calculations!$I$8:$QJ$8, L$3, Calculations!$I$10:$QJ$10, L$4)</f>
        <v>1896250</v>
      </c>
      <c r="M124" s="45">
        <f>SUMIFS(Calculations!$I470:$QJ470, Calculations!$I$8:$QJ$8, M$3, Calculations!$I$10:$QJ$10, M$4)</f>
        <v>0</v>
      </c>
      <c r="N124" s="45">
        <f>SUMIFS(Calculations!$I470:$QJ470, Calculations!$I$8:$QJ$8, N$3, Calculations!$I$10:$QJ$10, N$4)</f>
        <v>0</v>
      </c>
      <c r="O124" s="45">
        <f>SUMIFS(Calculations!$I470:$QJ470, Calculations!$I$8:$QJ$8, O$3, Calculations!$I$10:$QJ$10, O$4)</f>
        <v>0</v>
      </c>
      <c r="P124" s="45">
        <f>SUMIFS(Calculations!$I470:$QJ470, Calculations!$I$8:$QJ$8, P$3, Calculations!$I$10:$QJ$10, P$4)</f>
        <v>0</v>
      </c>
      <c r="Q124" s="45">
        <f>SUMIFS(Calculations!$I470:$QJ470, Calculations!$I$8:$QJ$8, Q$3, Calculations!$I$10:$QJ$10, Q$4)</f>
        <v>0</v>
      </c>
      <c r="R124" s="45">
        <f>SUMIFS(Calculations!$I470:$QJ470, Calculations!$I$8:$QJ$8, R$3, Calculations!$I$10:$QJ$10, R$4)</f>
        <v>0</v>
      </c>
      <c r="S124" s="45">
        <f>SUMIFS(Calculations!$I470:$QJ470, Calculations!$I$8:$QJ$8, S$3, Calculations!$I$10:$QJ$10, S$4)</f>
        <v>0</v>
      </c>
      <c r="T124" s="45">
        <f>SUMIFS(Calculations!$I470:$QJ470, Calculations!$I$8:$QJ$8, T$3, Calculations!$I$10:$QJ$10, T$4)</f>
        <v>0</v>
      </c>
      <c r="U124" s="45">
        <f>SUMIFS(Calculations!$I470:$QJ470, Calculations!$I$8:$QJ$8, U$3, Calculations!$I$10:$QJ$10, U$4)</f>
        <v>0</v>
      </c>
      <c r="V124" s="45">
        <f>SUMIFS(Calculations!$I470:$QJ470, Calculations!$I$8:$QJ$8, V$3, Calculations!$I$10:$QJ$10, V$4)</f>
        <v>0</v>
      </c>
      <c r="W124" s="45">
        <f>SUMIFS(Calculations!$I470:$QJ470, Calculations!$I$8:$QJ$8, W$3, Calculations!$I$10:$QJ$10, W$4)</f>
        <v>0</v>
      </c>
      <c r="X124" s="45">
        <f>SUMIFS(Calculations!$I470:$QJ470, Calculations!$I$8:$QJ$8, X$3, Calculations!$I$10:$QJ$10, X$4)</f>
        <v>0</v>
      </c>
      <c r="Y124" s="45">
        <f>SUMIFS(Calculations!$I470:$QJ470, Calculations!$I$8:$QJ$8, Y$3, Calculations!$I$10:$QJ$10, Y$4)</f>
        <v>0</v>
      </c>
      <c r="Z124" s="45">
        <f>SUMIFS(Calculations!$I470:$QJ470, Calculations!$I$8:$QJ$8, Z$3, Calculations!$I$10:$QJ$10, Z$4)</f>
        <v>0</v>
      </c>
      <c r="AA124" s="45">
        <f>SUMIFS(Calculations!$I470:$QJ470, Calculations!$I$8:$QJ$8, AA$3, Calculations!$I$10:$QJ$10, AA$4)</f>
        <v>0</v>
      </c>
      <c r="AB124" s="45">
        <f>SUMIFS(Calculations!$I470:$QJ470, Calculations!$I$8:$QJ$8, AB$3, Calculations!$I$10:$QJ$10, AB$4)</f>
        <v>0</v>
      </c>
      <c r="AC124" s="45">
        <f>SUMIFS(Calculations!$I470:$QJ470, Calculations!$I$8:$QJ$8, AC$3, Calculations!$I$10:$QJ$10, AC$4)</f>
        <v>0</v>
      </c>
      <c r="AD124" s="45">
        <f>SUMIFS(Calculations!$I470:$QJ470, Calculations!$I$8:$QJ$8, AD$3, Calculations!$I$10:$QJ$10, AD$4)</f>
        <v>0</v>
      </c>
      <c r="AE124" s="45">
        <f>SUMIFS(Calculations!$I470:$QJ470, Calculations!$I$8:$QJ$8, AE$3, Calculations!$I$10:$QJ$10, AE$4)</f>
        <v>0</v>
      </c>
      <c r="AF124" s="45">
        <f>SUMIFS(Calculations!$I470:$QJ470, Calculations!$I$8:$QJ$8, AF$3, Calculations!$I$10:$QJ$10, AF$4)</f>
        <v>0</v>
      </c>
      <c r="AG124" s="45">
        <f>SUMIFS(Calculations!$I470:$QJ470, Calculations!$I$8:$QJ$8, AG$3, Calculations!$I$10:$QJ$10, AG$4)</f>
        <v>0</v>
      </c>
      <c r="AH124" s="45">
        <f>SUMIFS(Calculations!$I470:$QJ470, Calculations!$I$8:$QJ$8, AH$3, Calculations!$I$10:$QJ$10, AH$4)</f>
        <v>0</v>
      </c>
      <c r="AI124" s="45">
        <f>SUMIFS(Calculations!$I470:$QJ470, Calculations!$I$8:$QJ$8, AI$3, Calculations!$I$10:$QJ$10, AI$4)</f>
        <v>0</v>
      </c>
      <c r="AJ124" s="45">
        <f>SUMIFS(Calculations!$I470:$QJ470, Calculations!$I$8:$QJ$8, AJ$3, Calculations!$I$10:$QJ$10, AJ$4)</f>
        <v>0</v>
      </c>
      <c r="AK124" s="45">
        <f>SUMIFS(Calculations!$I470:$QJ470, Calculations!$I$8:$QJ$8, AK$3, Calculations!$I$10:$QJ$10, AK$4)</f>
        <v>0</v>
      </c>
      <c r="AL124" s="45">
        <f>SUMIFS(Calculations!$I470:$QJ470, Calculations!$I$8:$QJ$8, AL$3, Calculations!$I$10:$QJ$10, AL$4)</f>
        <v>0</v>
      </c>
      <c r="AM124" s="45">
        <f>SUMIFS(Calculations!$I470:$QJ470, Calculations!$I$8:$QJ$8, AM$3, Calculations!$I$10:$QJ$10, AM$4)</f>
        <v>0</v>
      </c>
      <c r="AN124" s="45">
        <f>SUMIFS(Calculations!$I470:$QJ470, Calculations!$I$8:$QJ$8, AN$3, Calculations!$I$10:$QJ$10, AN$4)</f>
        <v>0</v>
      </c>
      <c r="AO124" s="45">
        <f>SUMIFS(Calculations!$I470:$QJ470, Calculations!$I$8:$QJ$8, AO$3, Calculations!$I$10:$QJ$10, AO$4)</f>
        <v>0</v>
      </c>
      <c r="AP124" s="45">
        <f>SUMIFS(Calculations!$I470:$QJ470, Calculations!$I$8:$QJ$8, AP$3, Calculations!$I$10:$QJ$10, AP$4)</f>
        <v>0</v>
      </c>
      <c r="AQ124" s="45">
        <f>SUMIFS(Calculations!$I470:$QJ470, Calculations!$I$8:$QJ$8, AQ$3, Calculations!$I$10:$QJ$10, AQ$4)</f>
        <v>0</v>
      </c>
      <c r="AR124" s="45">
        <f>SUMIFS(Calculations!$I470:$QJ470, Calculations!$I$8:$QJ$8, AR$3, Calculations!$I$10:$QJ$10, AR$4)</f>
        <v>0</v>
      </c>
      <c r="AS124" s="45">
        <f>SUMIFS(Calculations!$I470:$QJ470, Calculations!$I$8:$QJ$8, AS$3, Calculations!$I$10:$QJ$10, AS$4)</f>
        <v>0</v>
      </c>
      <c r="AT124" s="45">
        <f>SUMIFS(Calculations!$I470:$QJ470, Calculations!$I$8:$QJ$8, AT$3, Calculations!$I$10:$QJ$10, AT$4)</f>
        <v>0</v>
      </c>
      <c r="AU124" s="45">
        <f>SUMIFS(Calculations!$I470:$QJ470, Calculations!$I$8:$QJ$8, AU$3, Calculations!$I$10:$QJ$10, AU$4)</f>
        <v>0</v>
      </c>
      <c r="AV124" s="45">
        <f>SUMIFS(Calculations!$I470:$QJ470, Calculations!$I$8:$QJ$8, AV$3, Calculations!$I$10:$QJ$10, AV$4)</f>
        <v>0</v>
      </c>
      <c r="AW124" s="45">
        <f>SUMIFS(Calculations!$I470:$QJ470, Calculations!$I$8:$QJ$8, AW$3, Calculations!$I$10:$QJ$10, AW$4)</f>
        <v>0</v>
      </c>
      <c r="AX124" s="45">
        <f>SUMIFS(Calculations!$I470:$QJ470, Calculations!$I$8:$QJ$8, AX$3, Calculations!$I$10:$QJ$10, AX$4)</f>
        <v>0</v>
      </c>
      <c r="AY124" s="45">
        <f>SUMIFS(Calculations!$I470:$QJ470, Calculations!$I$8:$QJ$8, AY$3, Calculations!$I$10:$QJ$10, AY$4)</f>
        <v>0</v>
      </c>
      <c r="AZ124" s="45">
        <f>SUMIFS(Calculations!$I470:$QJ470, Calculations!$I$8:$QJ$8, AZ$3, Calculations!$I$10:$QJ$10, AZ$4)</f>
        <v>0</v>
      </c>
      <c r="BA124" s="45">
        <f>SUMIFS(Calculations!$I470:$QJ470, Calculations!$I$8:$QJ$8, BA$3, Calculations!$I$10:$QJ$10, BA$4)</f>
        <v>0</v>
      </c>
      <c r="BB124" s="45">
        <f>SUMIFS(Calculations!$I470:$QJ470, Calculations!$I$8:$QJ$8, BB$3, Calculations!$I$10:$QJ$10, BB$4)</f>
        <v>0</v>
      </c>
      <c r="BC124" s="45">
        <f>SUMIFS(Calculations!$I470:$QJ470, Calculations!$I$8:$QJ$8, BC$3, Calculations!$I$10:$QJ$10, BC$4)</f>
        <v>0</v>
      </c>
      <c r="BD124" s="45">
        <f>SUMIFS(Calculations!$I470:$QJ470, Calculations!$I$8:$QJ$8, BD$3, Calculations!$I$10:$QJ$10, BD$4)</f>
        <v>0</v>
      </c>
      <c r="BE124" s="45">
        <f>SUMIFS(Calculations!$I470:$QJ470, Calculations!$I$8:$QJ$8, BE$3, Calculations!$I$10:$QJ$10, BE$4)</f>
        <v>0</v>
      </c>
      <c r="BF124" s="45">
        <f>SUMIFS(Calculations!$I470:$QJ470, Calculations!$I$8:$QJ$8, BF$3, Calculations!$I$10:$QJ$10, BF$4)</f>
        <v>0</v>
      </c>
      <c r="BG124" s="45">
        <f>SUMIFS(Calculations!$I470:$QJ470, Calculations!$I$8:$QJ$8, BG$3, Calculations!$I$10:$QJ$10, BG$4)</f>
        <v>0</v>
      </c>
      <c r="BH124" s="45">
        <f>SUMIFS(Calculations!$I470:$QJ470, Calculations!$I$8:$QJ$8, BH$3, Calculations!$I$10:$QJ$10, BH$4)</f>
        <v>0</v>
      </c>
      <c r="BI124" s="45">
        <f>SUMIFS(Calculations!$I470:$QJ470, Calculations!$I$8:$QJ$8, BI$3, Calculations!$I$10:$QJ$10, BI$4)</f>
        <v>0</v>
      </c>
      <c r="BJ124" s="45">
        <f>SUMIFS(Calculations!$I470:$QJ470, Calculations!$I$8:$QJ$8, BJ$3, Calculations!$I$10:$QJ$10, BJ$4)</f>
        <v>0</v>
      </c>
      <c r="BK124" s="45">
        <f>SUMIFS(Calculations!$I470:$QJ470, Calculations!$I$8:$QJ$8, BK$3, Calculations!$I$10:$QJ$10, BK$4)</f>
        <v>0</v>
      </c>
      <c r="BL124" s="45">
        <f>SUMIFS(Calculations!$I470:$QJ470, Calculations!$I$8:$QJ$8, BL$3, Calculations!$I$10:$QJ$10, BL$4)</f>
        <v>0</v>
      </c>
      <c r="BM124" s="45">
        <f>SUMIFS(Calculations!$I470:$QJ470, Calculations!$I$8:$QJ$8, BM$3, Calculations!$I$10:$QJ$10, BM$4)</f>
        <v>0</v>
      </c>
      <c r="BN124" s="45">
        <f>SUMIFS(Calculations!$I470:$QJ470, Calculations!$I$8:$QJ$8, BN$3, Calculations!$I$10:$QJ$10, BN$4)</f>
        <v>0</v>
      </c>
      <c r="BO124" s="45">
        <f>SUMIFS(Calculations!$I470:$QJ470, Calculations!$I$8:$QJ$8, BO$3, Calculations!$I$10:$QJ$10, BO$4)</f>
        <v>0</v>
      </c>
      <c r="BP124" s="45">
        <f>SUMIFS(Calculations!$I470:$QJ470, Calculations!$I$8:$QJ$8, BP$3, Calculations!$I$10:$QJ$10, BP$4)</f>
        <v>0</v>
      </c>
      <c r="BQ124" s="45">
        <f>SUMIFS(Calculations!$I470:$QJ470, Calculations!$I$8:$QJ$8, BQ$3, Calculations!$I$10:$QJ$10, BQ$4)</f>
        <v>0</v>
      </c>
      <c r="BR124" s="45">
        <f>SUMIFS(Calculations!$I470:$QJ470, Calculations!$I$8:$QJ$8, BR$3, Calculations!$I$10:$QJ$10, BR$4)</f>
        <v>0</v>
      </c>
      <c r="BS124" s="45">
        <f>SUMIFS(Calculations!$I470:$QJ470, Calculations!$I$8:$QJ$8, BS$3, Calculations!$I$10:$QJ$10, BS$4)</f>
        <v>0</v>
      </c>
      <c r="BT124" s="45">
        <f>SUMIFS(Calculations!$I470:$QJ470, Calculations!$I$8:$QJ$8, BT$3, Calculations!$I$10:$QJ$10, BT$4)</f>
        <v>0</v>
      </c>
      <c r="BU124" s="45">
        <f>SUMIFS(Calculations!$I470:$QJ470, Calculations!$I$8:$QJ$8, BU$3, Calculations!$I$10:$QJ$10, BU$4)</f>
        <v>0</v>
      </c>
      <c r="BV124" s="45">
        <f>SUMIFS(Calculations!$I470:$QJ470, Calculations!$I$8:$QJ$8, BV$3, Calculations!$I$10:$QJ$10, BV$4)</f>
        <v>0</v>
      </c>
      <c r="BW124" s="45">
        <f>SUMIFS(Calculations!$I470:$QJ470, Calculations!$I$8:$QJ$8, BW$3, Calculations!$I$10:$QJ$10, BW$4)</f>
        <v>0</v>
      </c>
      <c r="BX124" s="45">
        <f>SUMIFS(Calculations!$I470:$QJ470, Calculations!$I$8:$QJ$8, BX$3, Calculations!$I$10:$QJ$10, BX$4)</f>
        <v>0</v>
      </c>
      <c r="BY124" s="45">
        <f>SUMIFS(Calculations!$I470:$QJ470, Calculations!$I$8:$QJ$8, BY$3, Calculations!$I$10:$QJ$10, BY$4)</f>
        <v>0</v>
      </c>
      <c r="BZ124" s="45">
        <f>SUMIFS(Calculations!$I470:$QJ470, Calculations!$I$8:$QJ$8, BZ$3, Calculations!$I$10:$QJ$10, BZ$4)</f>
        <v>0</v>
      </c>
      <c r="CA124" s="45">
        <f>SUMIFS(Calculations!$I470:$QJ470, Calculations!$I$8:$QJ$8, CA$3, Calculations!$I$10:$QJ$10, CA$4)</f>
        <v>0</v>
      </c>
      <c r="CB124" s="45">
        <f>SUMIFS(Calculations!$I470:$QJ470, Calculations!$I$8:$QJ$8, CB$3, Calculations!$I$10:$QJ$10, CB$4)</f>
        <v>0</v>
      </c>
      <c r="CC124" s="45">
        <f>SUMIFS(Calculations!$I470:$QJ470, Calculations!$I$8:$QJ$8, CC$3, Calculations!$I$10:$QJ$10, CC$4)</f>
        <v>0</v>
      </c>
      <c r="CD124" s="45">
        <f>SUMIFS(Calculations!$I470:$QJ470, Calculations!$I$8:$QJ$8, CD$3, Calculations!$I$10:$QJ$10, CD$4)</f>
        <v>0</v>
      </c>
      <c r="CE124" s="45">
        <f>SUMIFS(Calculations!$I470:$QJ470, Calculations!$I$8:$QJ$8, CE$3, Calculations!$I$10:$QJ$10, CE$4)</f>
        <v>0</v>
      </c>
      <c r="CF124" s="45">
        <f>SUMIFS(Calculations!$I470:$QJ470, Calculations!$I$8:$QJ$8, CF$3, Calculations!$I$10:$QJ$10, CF$4)</f>
        <v>0</v>
      </c>
      <c r="CG124" s="45">
        <f>SUMIFS(Calculations!$I470:$QJ470, Calculations!$I$8:$QJ$8, CG$3, Calculations!$I$10:$QJ$10, CG$4)</f>
        <v>0</v>
      </c>
      <c r="CH124" s="45">
        <f>SUMIFS(Calculations!$I470:$QJ470, Calculations!$I$8:$QJ$8, CH$3, Calculations!$I$10:$QJ$10, CH$4)</f>
        <v>0</v>
      </c>
      <c r="CI124" s="45">
        <f>SUMIFS(Calculations!$I470:$QJ470, Calculations!$I$8:$QJ$8, CI$3, Calculations!$I$10:$QJ$10, CI$4)</f>
        <v>0</v>
      </c>
      <c r="CJ124" s="45">
        <f>SUMIFS(Calculations!$I470:$QJ470, Calculations!$I$8:$QJ$8, CJ$3, Calculations!$I$10:$QJ$10, CJ$4)</f>
        <v>0</v>
      </c>
      <c r="CK124" s="45">
        <f>SUMIFS(Calculations!$I470:$QJ470, Calculations!$I$8:$QJ$8, CK$3, Calculations!$I$10:$QJ$10, CK$4)</f>
        <v>0</v>
      </c>
      <c r="CL124" s="45">
        <f>SUMIFS(Calculations!$I470:$QJ470, Calculations!$I$8:$QJ$8, CL$3, Calculations!$I$10:$QJ$10, CL$4)</f>
        <v>0</v>
      </c>
      <c r="CM124" s="45">
        <f>SUMIFS(Calculations!$I470:$QJ470, Calculations!$I$8:$QJ$8, CM$3, Calculations!$I$10:$QJ$10, CM$4)</f>
        <v>0</v>
      </c>
      <c r="CN124" s="45">
        <f>SUMIFS(Calculations!$I470:$QJ470, Calculations!$I$8:$QJ$8, CN$3, Calculations!$I$10:$QJ$10, CN$4)</f>
        <v>0</v>
      </c>
      <c r="CO124" s="45">
        <f>SUMIFS(Calculations!$I470:$QJ470, Calculations!$I$8:$QJ$8, CO$3, Calculations!$I$10:$QJ$10, CO$4)</f>
        <v>0</v>
      </c>
      <c r="CP124" s="45">
        <f>SUMIFS(Calculations!$I470:$QJ470, Calculations!$I$8:$QJ$8, CP$3, Calculations!$I$10:$QJ$10, CP$4)</f>
        <v>0</v>
      </c>
      <c r="CQ124" s="45">
        <f>SUMIFS(Calculations!$I470:$QJ470, Calculations!$I$8:$QJ$8, CQ$3, Calculations!$I$10:$QJ$10, CQ$4)</f>
        <v>0</v>
      </c>
      <c r="CR124" s="45">
        <f>SUMIFS(Calculations!$I470:$QJ470, Calculations!$I$8:$QJ$8, CR$3, Calculations!$I$10:$QJ$10, CR$4)</f>
        <v>0</v>
      </c>
      <c r="CS124" s="45">
        <f>SUMIFS(Calculations!$I470:$QJ470, Calculations!$I$8:$QJ$8, CS$3, Calculations!$I$10:$QJ$10, CS$4)</f>
        <v>0</v>
      </c>
      <c r="CT124" s="45">
        <f>SUMIFS(Calculations!$I470:$QJ470, Calculations!$I$8:$QJ$8, CT$3, Calculations!$I$10:$QJ$10, CT$4)</f>
        <v>0</v>
      </c>
      <c r="CU124" s="45">
        <f>SUMIFS(Calculations!$I470:$QJ470, Calculations!$I$8:$QJ$8, CU$3, Calculations!$I$10:$QJ$10, CU$4)</f>
        <v>0</v>
      </c>
      <c r="CV124" s="45">
        <f>SUMIFS(Calculations!$I470:$QJ470, Calculations!$I$8:$QJ$8, CV$3, Calculations!$I$10:$QJ$10, CV$4)</f>
        <v>0</v>
      </c>
      <c r="CW124" s="45">
        <f>SUMIFS(Calculations!$I470:$QJ470, Calculations!$I$8:$QJ$8, CW$3, Calculations!$I$10:$QJ$10, CW$4)</f>
        <v>0</v>
      </c>
      <c r="CX124" s="45">
        <f>SUMIFS(Calculations!$I470:$QJ470, Calculations!$I$8:$QJ$8, CX$3, Calculations!$I$10:$QJ$10, CX$4)</f>
        <v>0</v>
      </c>
      <c r="CY124" s="45">
        <f>SUMIFS(Calculations!$I470:$QJ470, Calculations!$I$8:$QJ$8, CY$3, Calculations!$I$10:$QJ$10, CY$4)</f>
        <v>0</v>
      </c>
      <c r="CZ124" s="45">
        <f>SUMIFS(Calculations!$I470:$QJ470, Calculations!$I$8:$QJ$8, CZ$3, Calculations!$I$10:$QJ$10, CZ$4)</f>
        <v>0</v>
      </c>
      <c r="DA124" s="45">
        <f>SUMIFS(Calculations!$I470:$QJ470, Calculations!$I$8:$QJ$8, DA$3, Calculations!$I$10:$QJ$10, DA$4)</f>
        <v>0</v>
      </c>
      <c r="DB124" s="45">
        <f>SUMIFS(Calculations!$I470:$QJ470, Calculations!$I$8:$QJ$8, DB$3, Calculations!$I$10:$QJ$10, DB$4)</f>
        <v>0</v>
      </c>
      <c r="DC124" s="45">
        <f>SUMIFS(Calculations!$I470:$QJ470, Calculations!$I$8:$QJ$8, DC$3, Calculations!$I$10:$QJ$10, DC$4)</f>
        <v>0</v>
      </c>
      <c r="DD124" s="45">
        <f>SUMIFS(Calculations!$I470:$QJ470, Calculations!$I$8:$QJ$8, DD$3, Calculations!$I$10:$QJ$10, DD$4)</f>
        <v>0</v>
      </c>
      <c r="DE124" s="45">
        <f>SUMIFS(Calculations!$I470:$QJ470, Calculations!$I$8:$QJ$8, DE$3, Calculations!$I$10:$QJ$10, DE$4)</f>
        <v>0</v>
      </c>
      <c r="DF124" s="45">
        <f>SUMIFS(Calculations!$I470:$QJ470, Calculations!$I$8:$QJ$8, DF$3, Calculations!$I$10:$QJ$10, DF$4)</f>
        <v>0</v>
      </c>
      <c r="DG124" s="45">
        <f>SUMIFS(Calculations!$I470:$QJ470, Calculations!$I$8:$QJ$8, DG$3, Calculations!$I$10:$QJ$10, DG$4)</f>
        <v>0</v>
      </c>
      <c r="DH124" s="45">
        <f>SUMIFS(Calculations!$I470:$QJ470, Calculations!$I$8:$QJ$8, DH$3, Calculations!$I$10:$QJ$10, DH$4)</f>
        <v>0</v>
      </c>
      <c r="DI124" s="45">
        <f>SUMIFS(Calculations!$I470:$QJ470, Calculations!$I$8:$QJ$8, DI$3, Calculations!$I$10:$QJ$10, DI$4)</f>
        <v>0</v>
      </c>
      <c r="DJ124" s="45">
        <f>SUMIFS(Calculations!$I470:$QJ470, Calculations!$I$8:$QJ$8, DJ$3, Calculations!$I$10:$QJ$10, DJ$4)</f>
        <v>0</v>
      </c>
      <c r="DK124" s="45">
        <f>SUMIFS(Calculations!$I470:$QJ470, Calculations!$I$8:$QJ$8, DK$3, Calculations!$I$10:$QJ$10, DK$4)</f>
        <v>0</v>
      </c>
      <c r="DL124" s="45"/>
      <c r="DM124" s="45"/>
      <c r="DN124" s="45"/>
      <c r="DO124" s="45"/>
      <c r="DP124" s="45"/>
      <c r="DQ124" s="45"/>
      <c r="DR124" s="45"/>
      <c r="DS124" s="45"/>
      <c r="DT124" s="45"/>
      <c r="DU124" s="45"/>
      <c r="DV124" s="45"/>
      <c r="DW124" s="45"/>
      <c r="DX124" s="45"/>
      <c r="DY124" s="45"/>
      <c r="DZ124" s="45"/>
      <c r="EA124" s="45"/>
      <c r="EB124" s="45"/>
      <c r="EC124" s="45"/>
      <c r="ED124" s="45"/>
      <c r="EE124" s="45"/>
      <c r="EF124" s="45"/>
      <c r="EG124" s="45"/>
      <c r="EH124" s="45"/>
      <c r="EI124" s="45"/>
      <c r="EJ124" s="45"/>
      <c r="EK124" s="45"/>
      <c r="EL124" s="45"/>
      <c r="EM124" s="45"/>
      <c r="EN124" s="45"/>
      <c r="EO124" s="45"/>
      <c r="EP124" s="45"/>
      <c r="EQ124" s="45"/>
      <c r="ER124" s="45"/>
      <c r="ES124" s="45"/>
      <c r="ET124" s="45"/>
      <c r="EU124" s="45"/>
      <c r="EV124" s="45"/>
      <c r="EW124" s="45"/>
      <c r="EX124" s="45"/>
      <c r="EY124" s="45"/>
      <c r="EZ124" s="45"/>
      <c r="FA124" s="45"/>
    </row>
    <row r="125" spans="1:157">
      <c r="C125" s="3" t="str">
        <f>Calculations!C471</f>
        <v>less: Subordinated Debt Principal Repayment</v>
      </c>
      <c r="E125" s="50" t="str">
        <f>Calculations!E471</f>
        <v>EUR</v>
      </c>
      <c r="G125" s="99">
        <f t="shared" si="172"/>
        <v>-3792499.9999999977</v>
      </c>
      <c r="H125" s="45">
        <f>SUMIFS(Calculations!$I471:$QJ471, Calculations!$I$8:$QJ$8, H$3, Calculations!$I$10:$QJ$10, H$4)</f>
        <v>0</v>
      </c>
      <c r="I125" s="45">
        <f>SUMIFS(Calculations!$I471:$QJ471, Calculations!$I$8:$QJ$8, I$3, Calculations!$I$10:$QJ$10, I$4)</f>
        <v>0</v>
      </c>
      <c r="J125" s="45">
        <f>SUMIFS(Calculations!$I471:$QJ471, Calculations!$I$8:$QJ$8, J$3, Calculations!$I$10:$QJ$10, J$4)</f>
        <v>0</v>
      </c>
      <c r="K125" s="45">
        <f>SUMIFS(Calculations!$I471:$QJ471, Calculations!$I$8:$QJ$8, K$3, Calculations!$I$10:$QJ$10, K$4)</f>
        <v>0</v>
      </c>
      <c r="L125" s="45">
        <f>SUMIFS(Calculations!$I471:$QJ471, Calculations!$I$8:$QJ$8, L$3, Calculations!$I$10:$QJ$10, L$4)</f>
        <v>0</v>
      </c>
      <c r="M125" s="45">
        <f>SUMIFS(Calculations!$I471:$QJ471, Calculations!$I$8:$QJ$8, M$3, Calculations!$I$10:$QJ$10, M$4)</f>
        <v>0</v>
      </c>
      <c r="N125" s="45">
        <f>SUMIFS(Calculations!$I471:$QJ471, Calculations!$I$8:$QJ$8, N$3, Calculations!$I$10:$QJ$10, N$4)</f>
        <v>0</v>
      </c>
      <c r="O125" s="45">
        <f>SUMIFS(Calculations!$I471:$QJ471, Calculations!$I$8:$QJ$8, O$3, Calculations!$I$10:$QJ$10, O$4)</f>
        <v>0</v>
      </c>
      <c r="P125" s="45">
        <f>SUMIFS(Calculations!$I471:$QJ471, Calculations!$I$8:$QJ$8, P$3, Calculations!$I$10:$QJ$10, P$4)</f>
        <v>0</v>
      </c>
      <c r="Q125" s="45">
        <f>SUMIFS(Calculations!$I471:$QJ471, Calculations!$I$8:$QJ$8, Q$3, Calculations!$I$10:$QJ$10, Q$4)</f>
        <v>-14918.235189211089</v>
      </c>
      <c r="R125" s="45">
        <f>SUMIFS(Calculations!$I471:$QJ471, Calculations!$I$8:$QJ$8, R$3, Calculations!$I$10:$QJ$10, R$4)</f>
        <v>-15757.145558679375</v>
      </c>
      <c r="S125" s="45">
        <f>SUMIFS(Calculations!$I471:$QJ471, Calculations!$I$8:$QJ$8, S$3, Calculations!$I$10:$QJ$10, S$4)</f>
        <v>-16234.602826252929</v>
      </c>
      <c r="T125" s="45">
        <f>SUMIFS(Calculations!$I471:$QJ471, Calculations!$I$8:$QJ$8, T$3, Calculations!$I$10:$QJ$10, T$4)</f>
        <v>-16726.52752649122</v>
      </c>
      <c r="U125" s="45">
        <f>SUMIFS(Calculations!$I471:$QJ471, Calculations!$I$8:$QJ$8, U$3, Calculations!$I$10:$QJ$10, U$4)</f>
        <v>-17233.358037071434</v>
      </c>
      <c r="V125" s="45">
        <f>SUMIFS(Calculations!$I471:$QJ471, Calculations!$I$8:$QJ$8, V$3, Calculations!$I$10:$QJ$10, V$4)</f>
        <v>-17755.546018952722</v>
      </c>
      <c r="W125" s="45">
        <f>SUMIFS(Calculations!$I471:$QJ471, Calculations!$I$8:$QJ$8, W$3, Calculations!$I$10:$QJ$10, W$4)</f>
        <v>-18293.556818872996</v>
      </c>
      <c r="X125" s="45">
        <f>SUMIFS(Calculations!$I471:$QJ471, Calculations!$I$8:$QJ$8, X$3, Calculations!$I$10:$QJ$10, X$4)</f>
        <v>-18847.869884041676</v>
      </c>
      <c r="Y125" s="45">
        <f>SUMIFS(Calculations!$I471:$QJ471, Calculations!$I$8:$QJ$8, Y$3, Calculations!$I$10:$QJ$10, Y$4)</f>
        <v>-19418.979189398015</v>
      </c>
      <c r="Z125" s="45">
        <f>SUMIFS(Calculations!$I471:$QJ471, Calculations!$I$8:$QJ$8, Z$3, Calculations!$I$10:$QJ$10, Z$4)</f>
        <v>-20007.39367781597</v>
      </c>
      <c r="AA125" s="45">
        <f>SUMIFS(Calculations!$I471:$QJ471, Calculations!$I$8:$QJ$8, AA$3, Calculations!$I$10:$QJ$10, AA$4)</f>
        <v>-20613.637713647462</v>
      </c>
      <c r="AB125" s="45">
        <f>SUMIFS(Calculations!$I471:$QJ471, Calculations!$I$8:$QJ$8, AB$3, Calculations!$I$10:$QJ$10, AB$4)</f>
        <v>-21238.251550008703</v>
      </c>
      <c r="AC125" s="45">
        <f>SUMIFS(Calculations!$I471:$QJ471, Calculations!$I$8:$QJ$8, AC$3, Calculations!$I$10:$QJ$10, AC$4)</f>
        <v>-21881.791810225521</v>
      </c>
      <c r="AD125" s="45">
        <f>SUMIFS(Calculations!$I471:$QJ471, Calculations!$I$8:$QJ$8, AD$3, Calculations!$I$10:$QJ$10, AD$4)</f>
        <v>-22544.831983867174</v>
      </c>
      <c r="AE125" s="45">
        <f>SUMIFS(Calculations!$I471:$QJ471, Calculations!$I$8:$QJ$8, AE$3, Calculations!$I$10:$QJ$10, AE$4)</f>
        <v>-23227.962937810313</v>
      </c>
      <c r="AF125" s="45">
        <f>SUMIFS(Calculations!$I471:$QJ471, Calculations!$I$8:$QJ$8, AF$3, Calculations!$I$10:$QJ$10, AF$4)</f>
        <v>-23931.793442788927</v>
      </c>
      <c r="AG125" s="45">
        <f>SUMIFS(Calculations!$I471:$QJ471, Calculations!$I$8:$QJ$8, AG$3, Calculations!$I$10:$QJ$10, AG$4)</f>
        <v>-24656.950715898871</v>
      </c>
      <c r="AH125" s="45">
        <f>SUMIFS(Calculations!$I471:$QJ471, Calculations!$I$8:$QJ$8, AH$3, Calculations!$I$10:$QJ$10, AH$4)</f>
        <v>-25404.080979541308</v>
      </c>
      <c r="AI125" s="45">
        <f>SUMIFS(Calculations!$I471:$QJ471, Calculations!$I$8:$QJ$8, AI$3, Calculations!$I$10:$QJ$10, AI$4)</f>
        <v>-26173.8500373024</v>
      </c>
      <c r="AJ125" s="45">
        <f>SUMIFS(Calculations!$I471:$QJ471, Calculations!$I$8:$QJ$8, AJ$3, Calculations!$I$10:$QJ$10, AJ$4)</f>
        <v>-26966.943867282695</v>
      </c>
      <c r="AK125" s="45">
        <f>SUMIFS(Calculations!$I471:$QJ471, Calculations!$I$8:$QJ$8, AK$3, Calculations!$I$10:$QJ$10, AK$4)</f>
        <v>-27784.069233405229</v>
      </c>
      <c r="AL125" s="45">
        <f>SUMIFS(Calculations!$I471:$QJ471, Calculations!$I$8:$QJ$8, AL$3, Calculations!$I$10:$QJ$10, AL$4)</f>
        <v>-28625.95431524665</v>
      </c>
      <c r="AM125" s="45">
        <f>SUMIFS(Calculations!$I471:$QJ471, Calculations!$I$8:$QJ$8, AM$3, Calculations!$I$10:$QJ$10, AM$4)</f>
        <v>-29493.349356952938</v>
      </c>
      <c r="AN125" s="45">
        <f>SUMIFS(Calculations!$I471:$QJ471, Calculations!$I$8:$QJ$8, AN$3, Calculations!$I$10:$QJ$10, AN$4)</f>
        <v>-30387.027335817969</v>
      </c>
      <c r="AO125" s="45">
        <f>SUMIFS(Calculations!$I471:$QJ471, Calculations!$I$8:$QJ$8, AO$3, Calculations!$I$10:$QJ$10, AO$4)</f>
        <v>-31307.784651120586</v>
      </c>
      <c r="AP125" s="45">
        <f>SUMIFS(Calculations!$I471:$QJ471, Calculations!$I$8:$QJ$8, AP$3, Calculations!$I$10:$QJ$10, AP$4)</f>
        <v>-32256.441833834193</v>
      </c>
      <c r="AQ125" s="45">
        <f>SUMIFS(Calculations!$I471:$QJ471, Calculations!$I$8:$QJ$8, AQ$3, Calculations!$I$10:$QJ$10, AQ$4)</f>
        <v>-33233.844277841199</v>
      </c>
      <c r="AR125" s="45">
        <f>SUMIFS(Calculations!$I471:$QJ471, Calculations!$I$8:$QJ$8, AR$3, Calculations!$I$10:$QJ$10, AR$4)</f>
        <v>-34240.862993304065</v>
      </c>
      <c r="AS125" s="45">
        <f>SUMIFS(Calculations!$I471:$QJ471, Calculations!$I$8:$QJ$8, AS$3, Calculations!$I$10:$QJ$10, AS$4)</f>
        <v>-35278.395382864168</v>
      </c>
      <c r="AT125" s="45">
        <f>SUMIFS(Calculations!$I471:$QJ471, Calculations!$I$8:$QJ$8, AT$3, Calculations!$I$10:$QJ$10, AT$4)</f>
        <v>-36347.366041360336</v>
      </c>
      <c r="AU125" s="45">
        <f>SUMIFS(Calculations!$I471:$QJ471, Calculations!$I$8:$QJ$8, AU$3, Calculations!$I$10:$QJ$10, AU$4)</f>
        <v>-37448.727579779603</v>
      </c>
      <c r="AV125" s="45">
        <f>SUMIFS(Calculations!$I471:$QJ471, Calculations!$I$8:$QJ$8, AV$3, Calculations!$I$10:$QJ$10, AV$4)</f>
        <v>-38583.461474174503</v>
      </c>
      <c r="AW125" s="45">
        <f>SUMIFS(Calculations!$I471:$QJ471, Calculations!$I$8:$QJ$8, AW$3, Calculations!$I$10:$QJ$10, AW$4)</f>
        <v>-39752.578940303458</v>
      </c>
      <c r="AX125" s="45">
        <f>SUMIFS(Calculations!$I471:$QJ471, Calculations!$I$8:$QJ$8, AX$3, Calculations!$I$10:$QJ$10, AX$4)</f>
        <v>-40957.121834773599</v>
      </c>
      <c r="AY125" s="45">
        <f>SUMIFS(Calculations!$I471:$QJ471, Calculations!$I$8:$QJ$8, AY$3, Calculations!$I$10:$QJ$10, AY$4)</f>
        <v>-42198.163583489062</v>
      </c>
      <c r="AZ125" s="45">
        <f>SUMIFS(Calculations!$I471:$QJ471, Calculations!$I$8:$QJ$8, AZ$3, Calculations!$I$10:$QJ$10, AZ$4)</f>
        <v>-43476.81013823238</v>
      </c>
      <c r="BA125" s="45">
        <f>SUMIFS(Calculations!$I471:$QJ471, Calculations!$I$8:$QJ$8, BA$3, Calculations!$I$10:$QJ$10, BA$4)</f>
        <v>-44794.200962230956</v>
      </c>
      <c r="BB125" s="45">
        <f>SUMIFS(Calculations!$I471:$QJ471, Calculations!$I$8:$QJ$8, BB$3, Calculations!$I$10:$QJ$10, BB$4)</f>
        <v>-46151.510045587522</v>
      </c>
      <c r="BC125" s="45">
        <f>SUMIFS(Calculations!$I471:$QJ471, Calculations!$I$8:$QJ$8, BC$3, Calculations!$I$10:$QJ$10, BC$4)</f>
        <v>-47549.946951478865</v>
      </c>
      <c r="BD125" s="45">
        <f>SUMIFS(Calculations!$I471:$QJ471, Calculations!$I$8:$QJ$8, BD$3, Calculations!$I$10:$QJ$10, BD$4)</f>
        <v>-48990.757894055627</v>
      </c>
      <c r="BE125" s="45">
        <f>SUMIFS(Calculations!$I471:$QJ471, Calculations!$I$8:$QJ$8, BE$3, Calculations!$I$10:$QJ$10, BE$4)</f>
        <v>-50475.226849003404</v>
      </c>
      <c r="BF125" s="45">
        <f>SUMIFS(Calculations!$I471:$QJ471, Calculations!$I$8:$QJ$8, BF$3, Calculations!$I$10:$QJ$10, BF$4)</f>
        <v>-52004.676697755043</v>
      </c>
      <c r="BG125" s="45">
        <f>SUMIFS(Calculations!$I471:$QJ471, Calculations!$I$8:$QJ$8, BG$3, Calculations!$I$10:$QJ$10, BG$4)</f>
        <v>-53580.47040637373</v>
      </c>
      <c r="BH125" s="45">
        <f>SUMIFS(Calculations!$I471:$QJ471, Calculations!$I$8:$QJ$8, BH$3, Calculations!$I$10:$QJ$10, BH$4)</f>
        <v>-55204.012240157259</v>
      </c>
      <c r="BI125" s="45">
        <f>SUMIFS(Calculations!$I471:$QJ471, Calculations!$I$8:$QJ$8, BI$3, Calculations!$I$10:$QJ$10, BI$4)</f>
        <v>-56876.749015046269</v>
      </c>
      <c r="BJ125" s="45">
        <f>SUMIFS(Calculations!$I471:$QJ471, Calculations!$I$8:$QJ$8, BJ$3, Calculations!$I$10:$QJ$10, BJ$4)</f>
        <v>-58600.171386951173</v>
      </c>
      <c r="BK125" s="45">
        <f>SUMIFS(Calculations!$I471:$QJ471, Calculations!$I$8:$QJ$8, BK$3, Calculations!$I$10:$QJ$10, BK$4)</f>
        <v>-60375.815180147183</v>
      </c>
      <c r="BL125" s="45">
        <f>SUMIFS(Calculations!$I471:$QJ471, Calculations!$I$8:$QJ$8, BL$3, Calculations!$I$10:$QJ$10, BL$4)</f>
        <v>-62205.262755920819</v>
      </c>
      <c r="BM125" s="45">
        <f>SUMIFS(Calculations!$I471:$QJ471, Calculations!$I$8:$QJ$8, BM$3, Calculations!$I$10:$QJ$10, BM$4)</f>
        <v>-64090.144422687983</v>
      </c>
      <c r="BN125" s="45">
        <f>SUMIFS(Calculations!$I471:$QJ471, Calculations!$I$8:$QJ$8, BN$3, Calculations!$I$10:$QJ$10, BN$4)</f>
        <v>-66032.13988883984</v>
      </c>
      <c r="BO125" s="45">
        <f>SUMIFS(Calculations!$I471:$QJ471, Calculations!$I$8:$QJ$8, BO$3, Calculations!$I$10:$QJ$10, BO$4)</f>
        <v>-68032.979759611582</v>
      </c>
      <c r="BP125" s="45">
        <f>SUMIFS(Calculations!$I471:$QJ471, Calculations!$I$8:$QJ$8, BP$3, Calculations!$I$10:$QJ$10, BP$4)</f>
        <v>-70094.447079307574</v>
      </c>
      <c r="BQ125" s="45">
        <f>SUMIFS(Calculations!$I471:$QJ471, Calculations!$I$8:$QJ$8, BQ$3, Calculations!$I$10:$QJ$10, BQ$4)</f>
        <v>-72218.378920257674</v>
      </c>
      <c r="BR125" s="45">
        <f>SUMIFS(Calculations!$I471:$QJ471, Calculations!$I$8:$QJ$8, BR$3, Calculations!$I$10:$QJ$10, BR$4)</f>
        <v>-74406.668019920398</v>
      </c>
      <c r="BS125" s="45">
        <f>SUMIFS(Calculations!$I471:$QJ471, Calculations!$I$8:$QJ$8, BS$3, Calculations!$I$10:$QJ$10, BS$4)</f>
        <v>-76661.264467592016</v>
      </c>
      <c r="BT125" s="45">
        <f>SUMIFS(Calculations!$I471:$QJ471, Calculations!$I$8:$QJ$8, BT$3, Calculations!$I$10:$QJ$10, BT$4)</f>
        <v>-78984.177442224522</v>
      </c>
      <c r="BU125" s="45">
        <f>SUMIFS(Calculations!$I471:$QJ471, Calculations!$I$8:$QJ$8, BU$3, Calculations!$I$10:$QJ$10, BU$4)</f>
        <v>-81377.47700290136</v>
      </c>
      <c r="BV125" s="45">
        <f>SUMIFS(Calculations!$I471:$QJ471, Calculations!$I$8:$QJ$8, BV$3, Calculations!$I$10:$QJ$10, BV$4)</f>
        <v>-83843.295933566274</v>
      </c>
      <c r="BW125" s="45">
        <f>SUMIFS(Calculations!$I471:$QJ471, Calculations!$I$8:$QJ$8, BW$3, Calculations!$I$10:$QJ$10, BW$4)</f>
        <v>-86383.831643649261</v>
      </c>
      <c r="BX125" s="45">
        <f>SUMIFS(Calculations!$I471:$QJ471, Calculations!$I$8:$QJ$8, BX$3, Calculations!$I$10:$QJ$10, BX$4)</f>
        <v>-89001.348126283468</v>
      </c>
      <c r="BY125" s="45">
        <f>SUMIFS(Calculations!$I471:$QJ471, Calculations!$I$8:$QJ$8, BY$3, Calculations!$I$10:$QJ$10, BY$4)</f>
        <v>-91698.177975857994</v>
      </c>
      <c r="BZ125" s="45">
        <f>SUMIFS(Calculations!$I471:$QJ471, Calculations!$I$8:$QJ$8, BZ$3, Calculations!$I$10:$QJ$10, BZ$4)</f>
        <v>-94476.724466704472</v>
      </c>
      <c r="CA125" s="45">
        <f>SUMIFS(Calculations!$I471:$QJ471, Calculations!$I$8:$QJ$8, CA$3, Calculations!$I$10:$QJ$10, CA$4)</f>
        <v>-97339.463694770078</v>
      </c>
      <c r="CB125" s="45">
        <f>SUMIFS(Calculations!$I471:$QJ471, Calculations!$I$8:$QJ$8, CB$3, Calculations!$I$10:$QJ$10, CB$4)</f>
        <v>-100288.9467841853</v>
      </c>
      <c r="CC125" s="45">
        <f>SUMIFS(Calculations!$I471:$QJ471, Calculations!$I$8:$QJ$8, CC$3, Calculations!$I$10:$QJ$10, CC$4)</f>
        <v>-103327.80216069291</v>
      </c>
      <c r="CD125" s="45">
        <f>SUMIFS(Calculations!$I471:$QJ471, Calculations!$I$8:$QJ$8, CD$3, Calculations!$I$10:$QJ$10, CD$4)</f>
        <v>-106458.73789396406</v>
      </c>
      <c r="CE125" s="45">
        <f>SUMIFS(Calculations!$I471:$QJ471, Calculations!$I$8:$QJ$8, CE$3, Calculations!$I$10:$QJ$10, CE$4)</f>
        <v>-109684.54411088907</v>
      </c>
      <c r="CF125" s="45">
        <f>SUMIFS(Calculations!$I471:$QJ471, Calculations!$I$8:$QJ$8, CF$3, Calculations!$I$10:$QJ$10, CF$4)</f>
        <v>-113008.09548199312</v>
      </c>
      <c r="CG125" s="45">
        <f>SUMIFS(Calculations!$I471:$QJ471, Calculations!$I$8:$QJ$8, CG$3, Calculations!$I$10:$QJ$10, CG$4)</f>
        <v>-116432.35378319299</v>
      </c>
      <c r="CH125" s="45">
        <f>SUMIFS(Calculations!$I471:$QJ471, Calculations!$I$8:$QJ$8, CH$3, Calculations!$I$10:$QJ$10, CH$4)</f>
        <v>-119960.37053517753</v>
      </c>
      <c r="CI125" s="45">
        <f>SUMIFS(Calculations!$I471:$QJ471, Calculations!$I$8:$QJ$8, CI$3, Calculations!$I$10:$QJ$10, CI$4)</f>
        <v>-123595.28972276393</v>
      </c>
      <c r="CJ125" s="45">
        <f>SUMIFS(Calculations!$I471:$QJ471, Calculations!$I$8:$QJ$8, CJ$3, Calculations!$I$10:$QJ$10, CJ$4)</f>
        <v>-127340.35059665341</v>
      </c>
      <c r="CK125" s="45">
        <f>SUMIFS(Calculations!$I471:$QJ471, Calculations!$I$8:$QJ$8, CK$3, Calculations!$I$10:$QJ$10, CK$4)</f>
        <v>-131198.8905600826</v>
      </c>
      <c r="CL125" s="45">
        <f>SUMIFS(Calculations!$I471:$QJ471, Calculations!$I$8:$QJ$8, CL$3, Calculations!$I$10:$QJ$10, CL$4)</f>
        <v>-135174.34814294367</v>
      </c>
      <c r="CM125" s="45">
        <f>SUMIFS(Calculations!$I471:$QJ471, Calculations!$I$8:$QJ$8, CM$3, Calculations!$I$10:$QJ$10, CM$4)</f>
        <v>-139270.266066023</v>
      </c>
      <c r="CN125" s="45">
        <f>SUMIFS(Calculations!$I471:$QJ471, Calculations!$I$8:$QJ$8, CN$3, Calculations!$I$10:$QJ$10, CN$4)</f>
        <v>-143490.29439808955</v>
      </c>
      <c r="CO125" s="45">
        <f>SUMIFS(Calculations!$I471:$QJ471, Calculations!$I$8:$QJ$8, CO$3, Calculations!$I$10:$QJ$10, CO$4)</f>
        <v>-147838.19380864606</v>
      </c>
      <c r="CP125" s="45">
        <f>SUMIFS(Calculations!$I471:$QJ471, Calculations!$I$8:$QJ$8, CP$3, Calculations!$I$10:$QJ$10, CP$4)</f>
        <v>-152317.83891924185</v>
      </c>
      <c r="CQ125" s="45">
        <f>SUMIFS(Calculations!$I471:$QJ471, Calculations!$I$8:$QJ$8, CQ$3, Calculations!$I$10:$QJ$10, CQ$4)</f>
        <v>-156933.22175633381</v>
      </c>
      <c r="CR125" s="45">
        <f>SUMIFS(Calculations!$I471:$QJ471, Calculations!$I$8:$QJ$8, CR$3, Calculations!$I$10:$QJ$10, CR$4)</f>
        <v>-161688.45530877248</v>
      </c>
      <c r="CS125" s="45">
        <f>SUMIFS(Calculations!$I471:$QJ471, Calculations!$I$8:$QJ$8, CS$3, Calculations!$I$10:$QJ$10, CS$4)</f>
        <v>-166587.7771930836</v>
      </c>
      <c r="CT125" s="45">
        <f>SUMIFS(Calculations!$I471:$QJ471, Calculations!$I$8:$QJ$8, CT$3, Calculations!$I$10:$QJ$10, CT$4)</f>
        <v>-171635.5534298112</v>
      </c>
      <c r="CU125" s="45">
        <f>SUMIFS(Calculations!$I471:$QJ471, Calculations!$I$8:$QJ$8, CU$3, Calculations!$I$10:$QJ$10, CU$4)</f>
        <v>-176836.28233428794</v>
      </c>
      <c r="CV125" s="45">
        <f>SUMIFS(Calculations!$I471:$QJ471, Calculations!$I$8:$QJ$8, CV$3, Calculations!$I$10:$QJ$10, CV$4)</f>
        <v>-182194.5985252992</v>
      </c>
      <c r="CW125" s="45">
        <f>SUMIFS(Calculations!$I471:$QJ471, Calculations!$I$8:$QJ$8, CW$3, Calculations!$I$10:$QJ$10, CW$4)</f>
        <v>-187715.27705521428</v>
      </c>
      <c r="CX125" s="45">
        <f>SUMIFS(Calculations!$I471:$QJ471, Calculations!$I$8:$QJ$8, CX$3, Calculations!$I$10:$QJ$10, CX$4)</f>
        <v>-193403.23766526434</v>
      </c>
      <c r="CY125" s="45">
        <f>SUMIFS(Calculations!$I471:$QJ471, Calculations!$I$8:$QJ$8, CY$3, Calculations!$I$10:$QJ$10, CY$4)</f>
        <v>-199263.5491697595</v>
      </c>
      <c r="CZ125" s="45">
        <f>SUMIFS(Calculations!$I471:$QJ471, Calculations!$I$8:$QJ$8, CZ$3, Calculations!$I$10:$QJ$10, CZ$4)</f>
        <v>-205301.43397315239</v>
      </c>
      <c r="DA125" s="45">
        <f>SUMIFS(Calculations!$I471:$QJ471, Calculations!$I$8:$QJ$8, DA$3, Calculations!$I$10:$QJ$10, DA$4)</f>
        <v>-211522.27272397286</v>
      </c>
      <c r="DB125" s="45">
        <f>SUMIFS(Calculations!$I471:$QJ471, Calculations!$I$8:$QJ$8, DB$3, Calculations!$I$10:$QJ$10, DB$4)</f>
        <v>-217931.60910978197</v>
      </c>
      <c r="DC125" s="45">
        <f>SUMIFS(Calculations!$I471:$QJ471, Calculations!$I$8:$QJ$8, DC$3, Calculations!$I$10:$QJ$10, DC$4)</f>
        <v>3112554.179175816</v>
      </c>
      <c r="DD125" s="45">
        <f>SUMIFS(Calculations!$I471:$QJ471, Calculations!$I$8:$QJ$8, DD$3, Calculations!$I$10:$QJ$10, DD$4)</f>
        <v>0</v>
      </c>
      <c r="DE125" s="45">
        <f>SUMIFS(Calculations!$I471:$QJ471, Calculations!$I$8:$QJ$8, DE$3, Calculations!$I$10:$QJ$10, DE$4)</f>
        <v>0</v>
      </c>
      <c r="DF125" s="45">
        <f>SUMIFS(Calculations!$I471:$QJ471, Calculations!$I$8:$QJ$8, DF$3, Calculations!$I$10:$QJ$10, DF$4)</f>
        <v>0</v>
      </c>
      <c r="DG125" s="45">
        <f>SUMIFS(Calculations!$I471:$QJ471, Calculations!$I$8:$QJ$8, DG$3, Calculations!$I$10:$QJ$10, DG$4)</f>
        <v>0</v>
      </c>
      <c r="DH125" s="45">
        <f>SUMIFS(Calculations!$I471:$QJ471, Calculations!$I$8:$QJ$8, DH$3, Calculations!$I$10:$QJ$10, DH$4)</f>
        <v>0</v>
      </c>
      <c r="DI125" s="45">
        <f>SUMIFS(Calculations!$I471:$QJ471, Calculations!$I$8:$QJ$8, DI$3, Calculations!$I$10:$QJ$10, DI$4)</f>
        <v>0</v>
      </c>
      <c r="DJ125" s="45">
        <f>SUMIFS(Calculations!$I471:$QJ471, Calculations!$I$8:$QJ$8, DJ$3, Calculations!$I$10:$QJ$10, DJ$4)</f>
        <v>0</v>
      </c>
      <c r="DK125" s="45">
        <f>SUMIFS(Calculations!$I471:$QJ471, Calculations!$I$8:$QJ$8, DK$3, Calculations!$I$10:$QJ$10, DK$4)</f>
        <v>0</v>
      </c>
      <c r="DL125" s="45"/>
      <c r="DM125" s="45"/>
      <c r="DN125" s="45"/>
      <c r="DO125" s="45"/>
      <c r="DP125" s="45"/>
      <c r="DQ125" s="45"/>
      <c r="DR125" s="45"/>
      <c r="DS125" s="45"/>
      <c r="DT125" s="45"/>
      <c r="DU125" s="45"/>
      <c r="DV125" s="45"/>
      <c r="DW125" s="45"/>
      <c r="DX125" s="45"/>
      <c r="DY125" s="45"/>
      <c r="DZ125" s="45"/>
      <c r="EA125" s="45"/>
      <c r="EB125" s="45"/>
      <c r="EC125" s="45"/>
      <c r="ED125" s="45"/>
      <c r="EE125" s="45"/>
      <c r="EF125" s="45"/>
      <c r="EG125" s="45"/>
      <c r="EH125" s="45"/>
      <c r="EI125" s="45"/>
      <c r="EJ125" s="45"/>
      <c r="EK125" s="45"/>
      <c r="EL125" s="45"/>
      <c r="EM125" s="45"/>
      <c r="EN125" s="45"/>
      <c r="EO125" s="45"/>
      <c r="EP125" s="45"/>
      <c r="EQ125" s="45"/>
      <c r="ER125" s="45"/>
      <c r="ES125" s="45"/>
      <c r="ET125" s="45"/>
      <c r="EU125" s="45"/>
      <c r="EV125" s="45"/>
      <c r="EW125" s="45"/>
      <c r="EX125" s="45"/>
      <c r="EY125" s="45"/>
      <c r="EZ125" s="45"/>
      <c r="FA125" s="45"/>
    </row>
    <row r="126" spans="1:157">
      <c r="C126" s="3" t="str">
        <f>Calculations!C472</f>
        <v>less: Capital Investment</v>
      </c>
      <c r="E126" s="50" t="str">
        <f>Calculations!E472</f>
        <v>EUR</v>
      </c>
      <c r="G126" s="99">
        <f t="shared" ca="1" si="172"/>
        <v>-16928918.481857367</v>
      </c>
      <c r="H126" s="45">
        <f ca="1">SUMIFS(Calculations!$I472:$QJ472, Calculations!$I$8:$QJ$8, H$3, Calculations!$I$10:$QJ$10, H$4)</f>
        <v>-1325341.6511936001</v>
      </c>
      <c r="I126" s="45">
        <f ca="1">SUMIFS(Calculations!$I472:$QJ472, Calculations!$I$8:$QJ$8, I$3, Calculations!$I$10:$QJ$10, I$4)</f>
        <v>-4027299.9329500003</v>
      </c>
      <c r="J126" s="45">
        <f ca="1">SUMIFS(Calculations!$I472:$QJ472, Calculations!$I$8:$QJ$8, J$3, Calculations!$I$10:$QJ$10, J$4)</f>
        <v>-1016007.9626215467</v>
      </c>
      <c r="K126" s="45">
        <f ca="1">SUMIFS(Calculations!$I472:$QJ472, Calculations!$I$8:$QJ$8, K$3, Calculations!$I$10:$QJ$10, K$4)</f>
        <v>-1033766.9209548801</v>
      </c>
      <c r="L126" s="45">
        <f ca="1">SUMIFS(Calculations!$I472:$QJ472, Calculations!$I$8:$QJ$8, L$3, Calculations!$I$10:$QJ$10, L$4)</f>
        <v>-2469206.8823771025</v>
      </c>
      <c r="M126" s="45">
        <f ca="1">SUMIFS(Calculations!$I472:$QJ472, Calculations!$I$8:$QJ$8, M$3, Calculations!$I$10:$QJ$10, M$4)</f>
        <v>-2016502.0876215468</v>
      </c>
      <c r="N126" s="45">
        <f ca="1">SUMIFS(Calculations!$I472:$QJ472, Calculations!$I$8:$QJ$8, N$3, Calculations!$I$10:$QJ$10, N$4)</f>
        <v>-2391404.2833608803</v>
      </c>
      <c r="O126" s="45">
        <f ca="1">SUMIFS(Calculations!$I472:$QJ472, Calculations!$I$8:$QJ$8, O$3, Calculations!$I$10:$QJ$10, O$4)</f>
        <v>-248691.41666666669</v>
      </c>
      <c r="P126" s="45">
        <f>SUMIFS(Calculations!$I472:$QJ472, Calculations!$I$8:$QJ$8, P$3, Calculations!$I$10:$QJ$10, P$4)</f>
        <v>0</v>
      </c>
      <c r="Q126" s="45">
        <f>SUMIFS(Calculations!$I472:$QJ472, Calculations!$I$8:$QJ$8, Q$3, Calculations!$I$10:$QJ$10, Q$4)</f>
        <v>0</v>
      </c>
      <c r="R126" s="45">
        <f>SUMIFS(Calculations!$I472:$QJ472, Calculations!$I$8:$QJ$8, R$3, Calculations!$I$10:$QJ$10, R$4)</f>
        <v>0</v>
      </c>
      <c r="S126" s="45">
        <f>SUMIFS(Calculations!$I472:$QJ472, Calculations!$I$8:$QJ$8, S$3, Calculations!$I$10:$QJ$10, S$4)</f>
        <v>0</v>
      </c>
      <c r="T126" s="45">
        <f>SUMIFS(Calculations!$I472:$QJ472, Calculations!$I$8:$QJ$8, T$3, Calculations!$I$10:$QJ$10, T$4)</f>
        <v>0</v>
      </c>
      <c r="U126" s="45">
        <f>SUMIFS(Calculations!$I472:$QJ472, Calculations!$I$8:$QJ$8, U$3, Calculations!$I$10:$QJ$10, U$4)</f>
        <v>0</v>
      </c>
      <c r="V126" s="45">
        <f>SUMIFS(Calculations!$I472:$QJ472, Calculations!$I$8:$QJ$8, V$3, Calculations!$I$10:$QJ$10, V$4)</f>
        <v>0</v>
      </c>
      <c r="W126" s="45">
        <f>SUMIFS(Calculations!$I472:$QJ472, Calculations!$I$8:$QJ$8, W$3, Calculations!$I$10:$QJ$10, W$4)</f>
        <v>0</v>
      </c>
      <c r="X126" s="45">
        <f>SUMIFS(Calculations!$I472:$QJ472, Calculations!$I$8:$QJ$8, X$3, Calculations!$I$10:$QJ$10, X$4)</f>
        <v>0</v>
      </c>
      <c r="Y126" s="45">
        <f>SUMIFS(Calculations!$I472:$QJ472, Calculations!$I$8:$QJ$8, Y$3, Calculations!$I$10:$QJ$10, Y$4)</f>
        <v>0</v>
      </c>
      <c r="Z126" s="45">
        <f>SUMIFS(Calculations!$I472:$QJ472, Calculations!$I$8:$QJ$8, Z$3, Calculations!$I$10:$QJ$10, Z$4)</f>
        <v>0</v>
      </c>
      <c r="AA126" s="45">
        <f>SUMIFS(Calculations!$I472:$QJ472, Calculations!$I$8:$QJ$8, AA$3, Calculations!$I$10:$QJ$10, AA$4)</f>
        <v>0</v>
      </c>
      <c r="AB126" s="45">
        <f>SUMIFS(Calculations!$I472:$QJ472, Calculations!$I$8:$QJ$8, AB$3, Calculations!$I$10:$QJ$10, AB$4)</f>
        <v>0</v>
      </c>
      <c r="AC126" s="45">
        <f>SUMIFS(Calculations!$I472:$QJ472, Calculations!$I$8:$QJ$8, AC$3, Calculations!$I$10:$QJ$10, AC$4)</f>
        <v>0</v>
      </c>
      <c r="AD126" s="45">
        <f>SUMIFS(Calculations!$I472:$QJ472, Calculations!$I$8:$QJ$8, AD$3, Calculations!$I$10:$QJ$10, AD$4)</f>
        <v>0</v>
      </c>
      <c r="AE126" s="45">
        <f>SUMIFS(Calculations!$I472:$QJ472, Calculations!$I$8:$QJ$8, AE$3, Calculations!$I$10:$QJ$10, AE$4)</f>
        <v>0</v>
      </c>
      <c r="AF126" s="45">
        <f>SUMIFS(Calculations!$I472:$QJ472, Calculations!$I$8:$QJ$8, AF$3, Calculations!$I$10:$QJ$10, AF$4)</f>
        <v>0</v>
      </c>
      <c r="AG126" s="45">
        <f>SUMIFS(Calculations!$I472:$QJ472, Calculations!$I$8:$QJ$8, AG$3, Calculations!$I$10:$QJ$10, AG$4)</f>
        <v>0</v>
      </c>
      <c r="AH126" s="45">
        <f>SUMIFS(Calculations!$I472:$QJ472, Calculations!$I$8:$QJ$8, AH$3, Calculations!$I$10:$QJ$10, AH$4)</f>
        <v>0</v>
      </c>
      <c r="AI126" s="45">
        <f>SUMIFS(Calculations!$I472:$QJ472, Calculations!$I$8:$QJ$8, AI$3, Calculations!$I$10:$QJ$10, AI$4)</f>
        <v>0</v>
      </c>
      <c r="AJ126" s="45">
        <f>SUMIFS(Calculations!$I472:$QJ472, Calculations!$I$8:$QJ$8, AJ$3, Calculations!$I$10:$QJ$10, AJ$4)</f>
        <v>0</v>
      </c>
      <c r="AK126" s="45">
        <f>SUMIFS(Calculations!$I472:$QJ472, Calculations!$I$8:$QJ$8, AK$3, Calculations!$I$10:$QJ$10, AK$4)</f>
        <v>0</v>
      </c>
      <c r="AL126" s="45">
        <f>SUMIFS(Calculations!$I472:$QJ472, Calculations!$I$8:$QJ$8, AL$3, Calculations!$I$10:$QJ$10, AL$4)</f>
        <v>0</v>
      </c>
      <c r="AM126" s="45">
        <f>SUMIFS(Calculations!$I472:$QJ472, Calculations!$I$8:$QJ$8, AM$3, Calculations!$I$10:$QJ$10, AM$4)</f>
        <v>0</v>
      </c>
      <c r="AN126" s="45">
        <f>SUMIFS(Calculations!$I472:$QJ472, Calculations!$I$8:$QJ$8, AN$3, Calculations!$I$10:$QJ$10, AN$4)</f>
        <v>0</v>
      </c>
      <c r="AO126" s="45">
        <f>SUMIFS(Calculations!$I472:$QJ472, Calculations!$I$8:$QJ$8, AO$3, Calculations!$I$10:$QJ$10, AO$4)</f>
        <v>0</v>
      </c>
      <c r="AP126" s="45">
        <f>SUMIFS(Calculations!$I472:$QJ472, Calculations!$I$8:$QJ$8, AP$3, Calculations!$I$10:$QJ$10, AP$4)</f>
        <v>0</v>
      </c>
      <c r="AQ126" s="45">
        <f>SUMIFS(Calculations!$I472:$QJ472, Calculations!$I$8:$QJ$8, AQ$3, Calculations!$I$10:$QJ$10, AQ$4)</f>
        <v>0</v>
      </c>
      <c r="AR126" s="45">
        <f>SUMIFS(Calculations!$I472:$QJ472, Calculations!$I$8:$QJ$8, AR$3, Calculations!$I$10:$QJ$10, AR$4)</f>
        <v>0</v>
      </c>
      <c r="AS126" s="45">
        <f>SUMIFS(Calculations!$I472:$QJ472, Calculations!$I$8:$QJ$8, AS$3, Calculations!$I$10:$QJ$10, AS$4)</f>
        <v>0</v>
      </c>
      <c r="AT126" s="45">
        <f>SUMIFS(Calculations!$I472:$QJ472, Calculations!$I$8:$QJ$8, AT$3, Calculations!$I$10:$QJ$10, AT$4)</f>
        <v>0</v>
      </c>
      <c r="AU126" s="45">
        <f>SUMIFS(Calculations!$I472:$QJ472, Calculations!$I$8:$QJ$8, AU$3, Calculations!$I$10:$QJ$10, AU$4)</f>
        <v>0</v>
      </c>
      <c r="AV126" s="45">
        <f>SUMIFS(Calculations!$I472:$QJ472, Calculations!$I$8:$QJ$8, AV$3, Calculations!$I$10:$QJ$10, AV$4)</f>
        <v>0</v>
      </c>
      <c r="AW126" s="45">
        <f>SUMIFS(Calculations!$I472:$QJ472, Calculations!$I$8:$QJ$8, AW$3, Calculations!$I$10:$QJ$10, AW$4)</f>
        <v>0</v>
      </c>
      <c r="AX126" s="45">
        <f>SUMIFS(Calculations!$I472:$QJ472, Calculations!$I$8:$QJ$8, AX$3, Calculations!$I$10:$QJ$10, AX$4)</f>
        <v>0</v>
      </c>
      <c r="AY126" s="45">
        <f>SUMIFS(Calculations!$I472:$QJ472, Calculations!$I$8:$QJ$8, AY$3, Calculations!$I$10:$QJ$10, AY$4)</f>
        <v>0</v>
      </c>
      <c r="AZ126" s="45">
        <f>SUMIFS(Calculations!$I472:$QJ472, Calculations!$I$8:$QJ$8, AZ$3, Calculations!$I$10:$QJ$10, AZ$4)</f>
        <v>0</v>
      </c>
      <c r="BA126" s="45">
        <f>SUMIFS(Calculations!$I472:$QJ472, Calculations!$I$8:$QJ$8, BA$3, Calculations!$I$10:$QJ$10, BA$4)</f>
        <v>0</v>
      </c>
      <c r="BB126" s="45">
        <f>SUMIFS(Calculations!$I472:$QJ472, Calculations!$I$8:$QJ$8, BB$3, Calculations!$I$10:$QJ$10, BB$4)</f>
        <v>0</v>
      </c>
      <c r="BC126" s="45">
        <f>SUMIFS(Calculations!$I472:$QJ472, Calculations!$I$8:$QJ$8, BC$3, Calculations!$I$10:$QJ$10, BC$4)</f>
        <v>0</v>
      </c>
      <c r="BD126" s="45">
        <f>SUMIFS(Calculations!$I472:$QJ472, Calculations!$I$8:$QJ$8, BD$3, Calculations!$I$10:$QJ$10, BD$4)</f>
        <v>0</v>
      </c>
      <c r="BE126" s="45">
        <f>SUMIFS(Calculations!$I472:$QJ472, Calculations!$I$8:$QJ$8, BE$3, Calculations!$I$10:$QJ$10, BE$4)</f>
        <v>0</v>
      </c>
      <c r="BF126" s="45">
        <f>SUMIFS(Calculations!$I472:$QJ472, Calculations!$I$8:$QJ$8, BF$3, Calculations!$I$10:$QJ$10, BF$4)</f>
        <v>0</v>
      </c>
      <c r="BG126" s="45">
        <f>SUMIFS(Calculations!$I472:$QJ472, Calculations!$I$8:$QJ$8, BG$3, Calculations!$I$10:$QJ$10, BG$4)</f>
        <v>0</v>
      </c>
      <c r="BH126" s="45">
        <f>SUMIFS(Calculations!$I472:$QJ472, Calculations!$I$8:$QJ$8, BH$3, Calculations!$I$10:$QJ$10, BH$4)</f>
        <v>0</v>
      </c>
      <c r="BI126" s="45">
        <f>SUMIFS(Calculations!$I472:$QJ472, Calculations!$I$8:$QJ$8, BI$3, Calculations!$I$10:$QJ$10, BI$4)</f>
        <v>0</v>
      </c>
      <c r="BJ126" s="45">
        <f>SUMIFS(Calculations!$I472:$QJ472, Calculations!$I$8:$QJ$8, BJ$3, Calculations!$I$10:$QJ$10, BJ$4)</f>
        <v>0</v>
      </c>
      <c r="BK126" s="45">
        <f>SUMIFS(Calculations!$I472:$QJ472, Calculations!$I$8:$QJ$8, BK$3, Calculations!$I$10:$QJ$10, BK$4)</f>
        <v>0</v>
      </c>
      <c r="BL126" s="45">
        <f>SUMIFS(Calculations!$I472:$QJ472, Calculations!$I$8:$QJ$8, BL$3, Calculations!$I$10:$QJ$10, BL$4)</f>
        <v>0</v>
      </c>
      <c r="BM126" s="45">
        <f>SUMIFS(Calculations!$I472:$QJ472, Calculations!$I$8:$QJ$8, BM$3, Calculations!$I$10:$QJ$10, BM$4)</f>
        <v>0</v>
      </c>
      <c r="BN126" s="45">
        <f>SUMIFS(Calculations!$I472:$QJ472, Calculations!$I$8:$QJ$8, BN$3, Calculations!$I$10:$QJ$10, BN$4)</f>
        <v>0</v>
      </c>
      <c r="BO126" s="45">
        <f>SUMIFS(Calculations!$I472:$QJ472, Calculations!$I$8:$QJ$8, BO$3, Calculations!$I$10:$QJ$10, BO$4)</f>
        <v>0</v>
      </c>
      <c r="BP126" s="45">
        <f>SUMIFS(Calculations!$I472:$QJ472, Calculations!$I$8:$QJ$8, BP$3, Calculations!$I$10:$QJ$10, BP$4)</f>
        <v>0</v>
      </c>
      <c r="BQ126" s="45">
        <f>SUMIFS(Calculations!$I472:$QJ472, Calculations!$I$8:$QJ$8, BQ$3, Calculations!$I$10:$QJ$10, BQ$4)</f>
        <v>0</v>
      </c>
      <c r="BR126" s="45">
        <f>SUMIFS(Calculations!$I472:$QJ472, Calculations!$I$8:$QJ$8, BR$3, Calculations!$I$10:$QJ$10, BR$4)</f>
        <v>0</v>
      </c>
      <c r="BS126" s="45">
        <f>SUMIFS(Calculations!$I472:$QJ472, Calculations!$I$8:$QJ$8, BS$3, Calculations!$I$10:$QJ$10, BS$4)</f>
        <v>0</v>
      </c>
      <c r="BT126" s="45">
        <f>SUMIFS(Calculations!$I472:$QJ472, Calculations!$I$8:$QJ$8, BT$3, Calculations!$I$10:$QJ$10, BT$4)</f>
        <v>0</v>
      </c>
      <c r="BU126" s="45">
        <f>SUMIFS(Calculations!$I472:$QJ472, Calculations!$I$8:$QJ$8, BU$3, Calculations!$I$10:$QJ$10, BU$4)</f>
        <v>0</v>
      </c>
      <c r="BV126" s="45">
        <f>SUMIFS(Calculations!$I472:$QJ472, Calculations!$I$8:$QJ$8, BV$3, Calculations!$I$10:$QJ$10, BV$4)</f>
        <v>0</v>
      </c>
      <c r="BW126" s="45">
        <f>SUMIFS(Calculations!$I472:$QJ472, Calculations!$I$8:$QJ$8, BW$3, Calculations!$I$10:$QJ$10, BW$4)</f>
        <v>0</v>
      </c>
      <c r="BX126" s="45">
        <f>SUMIFS(Calculations!$I472:$QJ472, Calculations!$I$8:$QJ$8, BX$3, Calculations!$I$10:$QJ$10, BX$4)</f>
        <v>0</v>
      </c>
      <c r="BY126" s="45">
        <f>SUMIFS(Calculations!$I472:$QJ472, Calculations!$I$8:$QJ$8, BY$3, Calculations!$I$10:$QJ$10, BY$4)</f>
        <v>0</v>
      </c>
      <c r="BZ126" s="45">
        <f>SUMIFS(Calculations!$I472:$QJ472, Calculations!$I$8:$QJ$8, BZ$3, Calculations!$I$10:$QJ$10, BZ$4)</f>
        <v>0</v>
      </c>
      <c r="CA126" s="45">
        <f>SUMIFS(Calculations!$I472:$QJ472, Calculations!$I$8:$QJ$8, CA$3, Calculations!$I$10:$QJ$10, CA$4)</f>
        <v>0</v>
      </c>
      <c r="CB126" s="45">
        <f>SUMIFS(Calculations!$I472:$QJ472, Calculations!$I$8:$QJ$8, CB$3, Calculations!$I$10:$QJ$10, CB$4)</f>
        <v>0</v>
      </c>
      <c r="CC126" s="45">
        <f>SUMIFS(Calculations!$I472:$QJ472, Calculations!$I$8:$QJ$8, CC$3, Calculations!$I$10:$QJ$10, CC$4)</f>
        <v>0</v>
      </c>
      <c r="CD126" s="45">
        <f>SUMIFS(Calculations!$I472:$QJ472, Calculations!$I$8:$QJ$8, CD$3, Calculations!$I$10:$QJ$10, CD$4)</f>
        <v>0</v>
      </c>
      <c r="CE126" s="45">
        <f>SUMIFS(Calculations!$I472:$QJ472, Calculations!$I$8:$QJ$8, CE$3, Calculations!$I$10:$QJ$10, CE$4)</f>
        <v>0</v>
      </c>
      <c r="CF126" s="45">
        <f>SUMIFS(Calculations!$I472:$QJ472, Calculations!$I$8:$QJ$8, CF$3, Calculations!$I$10:$QJ$10, CF$4)</f>
        <v>0</v>
      </c>
      <c r="CG126" s="45">
        <f>SUMIFS(Calculations!$I472:$QJ472, Calculations!$I$8:$QJ$8, CG$3, Calculations!$I$10:$QJ$10, CG$4)</f>
        <v>0</v>
      </c>
      <c r="CH126" s="45">
        <f>SUMIFS(Calculations!$I472:$QJ472, Calculations!$I$8:$QJ$8, CH$3, Calculations!$I$10:$QJ$10, CH$4)</f>
        <v>-7777.9598204181602</v>
      </c>
      <c r="CI126" s="45">
        <f>SUMIFS(Calculations!$I472:$QJ472, Calculations!$I$8:$QJ$8, CI$3, Calculations!$I$10:$QJ$10, CI$4)</f>
        <v>0</v>
      </c>
      <c r="CJ126" s="45">
        <f>SUMIFS(Calculations!$I472:$QJ472, Calculations!$I$8:$QJ$8, CJ$3, Calculations!$I$10:$QJ$10, CJ$4)</f>
        <v>-2392919.3842907259</v>
      </c>
      <c r="CK126" s="45">
        <f>SUMIFS(Calculations!$I472:$QJ472, Calculations!$I$8:$QJ$8, CK$3, Calculations!$I$10:$QJ$10, CK$4)</f>
        <v>0</v>
      </c>
      <c r="CL126" s="45">
        <f>SUMIFS(Calculations!$I472:$QJ472, Calculations!$I$8:$QJ$8, CL$3, Calculations!$I$10:$QJ$10, CL$4)</f>
        <v>0</v>
      </c>
      <c r="CM126" s="45">
        <f>SUMIFS(Calculations!$I472:$QJ472, Calculations!$I$8:$QJ$8, CM$3, Calculations!$I$10:$QJ$10, CM$4)</f>
        <v>0</v>
      </c>
      <c r="CN126" s="45">
        <f>SUMIFS(Calculations!$I472:$QJ472, Calculations!$I$8:$QJ$8, CN$3, Calculations!$I$10:$QJ$10, CN$4)</f>
        <v>0</v>
      </c>
      <c r="CO126" s="45">
        <f>SUMIFS(Calculations!$I472:$QJ472, Calculations!$I$8:$QJ$8, CO$3, Calculations!$I$10:$QJ$10, CO$4)</f>
        <v>0</v>
      </c>
      <c r="CP126" s="45">
        <f>SUMIFS(Calculations!$I472:$QJ472, Calculations!$I$8:$QJ$8, CP$3, Calculations!$I$10:$QJ$10, CP$4)</f>
        <v>0</v>
      </c>
      <c r="CQ126" s="45">
        <f>SUMIFS(Calculations!$I472:$QJ472, Calculations!$I$8:$QJ$8, CQ$3, Calculations!$I$10:$QJ$10, CQ$4)</f>
        <v>0</v>
      </c>
      <c r="CR126" s="45">
        <f>SUMIFS(Calculations!$I472:$QJ472, Calculations!$I$8:$QJ$8, CR$3, Calculations!$I$10:$QJ$10, CR$4)</f>
        <v>0</v>
      </c>
      <c r="CS126" s="45">
        <f>SUMIFS(Calculations!$I472:$QJ472, Calculations!$I$8:$QJ$8, CS$3, Calculations!$I$10:$QJ$10, CS$4)</f>
        <v>0</v>
      </c>
      <c r="CT126" s="45">
        <f>SUMIFS(Calculations!$I472:$QJ472, Calculations!$I$8:$QJ$8, CT$3, Calculations!$I$10:$QJ$10, CT$4)</f>
        <v>0</v>
      </c>
      <c r="CU126" s="45">
        <f>SUMIFS(Calculations!$I472:$QJ472, Calculations!$I$8:$QJ$8, CU$3, Calculations!$I$10:$QJ$10, CU$4)</f>
        <v>0</v>
      </c>
      <c r="CV126" s="45">
        <f>SUMIFS(Calculations!$I472:$QJ472, Calculations!$I$8:$QJ$8, CV$3, Calculations!$I$10:$QJ$10, CV$4)</f>
        <v>0</v>
      </c>
      <c r="CW126" s="45">
        <f>SUMIFS(Calculations!$I472:$QJ472, Calculations!$I$8:$QJ$8, CW$3, Calculations!$I$10:$QJ$10, CW$4)</f>
        <v>0</v>
      </c>
      <c r="CX126" s="45">
        <f>SUMIFS(Calculations!$I472:$QJ472, Calculations!$I$8:$QJ$8, CX$3, Calculations!$I$10:$QJ$10, CX$4)</f>
        <v>0</v>
      </c>
      <c r="CY126" s="45">
        <f>SUMIFS(Calculations!$I472:$QJ472, Calculations!$I$8:$QJ$8, CY$3, Calculations!$I$10:$QJ$10, CY$4)</f>
        <v>0</v>
      </c>
      <c r="CZ126" s="45">
        <f>SUMIFS(Calculations!$I472:$QJ472, Calculations!$I$8:$QJ$8, CZ$3, Calculations!$I$10:$QJ$10, CZ$4)</f>
        <v>0</v>
      </c>
      <c r="DA126" s="45">
        <f>SUMIFS(Calculations!$I472:$QJ472, Calculations!$I$8:$QJ$8, DA$3, Calculations!$I$10:$QJ$10, DA$4)</f>
        <v>0</v>
      </c>
      <c r="DB126" s="45">
        <f>SUMIFS(Calculations!$I472:$QJ472, Calculations!$I$8:$QJ$8, DB$3, Calculations!$I$10:$QJ$10, DB$4)</f>
        <v>0</v>
      </c>
      <c r="DC126" s="45">
        <f>SUMIFS(Calculations!$I472:$QJ472, Calculations!$I$8:$QJ$8, DC$3, Calculations!$I$10:$QJ$10, DC$4)</f>
        <v>0</v>
      </c>
      <c r="DD126" s="45">
        <f>SUMIFS(Calculations!$I472:$QJ472, Calculations!$I$8:$QJ$8, DD$3, Calculations!$I$10:$QJ$10, DD$4)</f>
        <v>0</v>
      </c>
      <c r="DE126" s="45">
        <f>SUMIFS(Calculations!$I472:$QJ472, Calculations!$I$8:$QJ$8, DE$3, Calculations!$I$10:$QJ$10, DE$4)</f>
        <v>0</v>
      </c>
      <c r="DF126" s="45">
        <f>SUMIFS(Calculations!$I472:$QJ472, Calculations!$I$8:$QJ$8, DF$3, Calculations!$I$10:$QJ$10, DF$4)</f>
        <v>0</v>
      </c>
      <c r="DG126" s="45">
        <f>SUMIFS(Calculations!$I472:$QJ472, Calculations!$I$8:$QJ$8, DG$3, Calculations!$I$10:$QJ$10, DG$4)</f>
        <v>0</v>
      </c>
      <c r="DH126" s="45">
        <f>SUMIFS(Calculations!$I472:$QJ472, Calculations!$I$8:$QJ$8, DH$3, Calculations!$I$10:$QJ$10, DH$4)</f>
        <v>0</v>
      </c>
      <c r="DI126" s="45">
        <f>SUMIFS(Calculations!$I472:$QJ472, Calculations!$I$8:$QJ$8, DI$3, Calculations!$I$10:$QJ$10, DI$4)</f>
        <v>0</v>
      </c>
      <c r="DJ126" s="45">
        <f>SUMIFS(Calculations!$I472:$QJ472, Calculations!$I$8:$QJ$8, DJ$3, Calculations!$I$10:$QJ$10, DJ$4)</f>
        <v>0</v>
      </c>
      <c r="DK126" s="45">
        <f>SUMIFS(Calculations!$I472:$QJ472, Calculations!$I$8:$QJ$8, DK$3, Calculations!$I$10:$QJ$10, DK$4)</f>
        <v>0</v>
      </c>
      <c r="DL126" s="45"/>
      <c r="DM126" s="45"/>
      <c r="DN126" s="45"/>
      <c r="DO126" s="45"/>
      <c r="DP126" s="45"/>
      <c r="DQ126" s="45"/>
      <c r="DR126" s="45"/>
      <c r="DS126" s="45"/>
      <c r="DT126" s="45"/>
      <c r="DU126" s="45"/>
      <c r="DV126" s="45"/>
      <c r="DW126" s="45"/>
      <c r="DX126" s="45"/>
      <c r="DY126" s="45"/>
      <c r="DZ126" s="45"/>
      <c r="EA126" s="45"/>
      <c r="EB126" s="45"/>
      <c r="EC126" s="45"/>
      <c r="ED126" s="45"/>
      <c r="EE126" s="45"/>
      <c r="EF126" s="45"/>
      <c r="EG126" s="45"/>
      <c r="EH126" s="45"/>
      <c r="EI126" s="45"/>
      <c r="EJ126" s="45"/>
      <c r="EK126" s="45"/>
      <c r="EL126" s="45"/>
      <c r="EM126" s="45"/>
      <c r="EN126" s="45"/>
      <c r="EO126" s="45"/>
      <c r="EP126" s="45"/>
      <c r="EQ126" s="45"/>
      <c r="ER126" s="45"/>
      <c r="ES126" s="45"/>
      <c r="ET126" s="45"/>
      <c r="EU126" s="45"/>
      <c r="EV126" s="45"/>
      <c r="EW126" s="45"/>
      <c r="EX126" s="45"/>
      <c r="EY126" s="45"/>
      <c r="EZ126" s="45"/>
      <c r="FA126" s="45"/>
    </row>
    <row r="127" spans="1:157">
      <c r="C127" s="9" t="str">
        <f>Calculations!C473</f>
        <v>Cash Flow Available for Dividends</v>
      </c>
      <c r="D127" s="12"/>
      <c r="E127" s="113" t="str">
        <f>Calculations!E473</f>
        <v>EUR</v>
      </c>
      <c r="F127" s="12"/>
      <c r="G127" s="99">
        <f t="shared" ca="1" si="172"/>
        <v>7064045.034319195</v>
      </c>
      <c r="H127" s="106">
        <f t="shared" ref="H127:BR127" ca="1" si="183">SUM(H122:H126)</f>
        <v>4262712.3246154245</v>
      </c>
      <c r="I127" s="106">
        <f t="shared" ca="1" si="183"/>
        <v>-4168554.3380310242</v>
      </c>
      <c r="J127" s="106">
        <f t="shared" ca="1" si="183"/>
        <v>42599.039297672571</v>
      </c>
      <c r="K127" s="106">
        <f t="shared" ca="1" si="183"/>
        <v>-58766.920954880072</v>
      </c>
      <c r="L127" s="106">
        <f t="shared" ca="1" si="183"/>
        <v>30436.759350897279</v>
      </c>
      <c r="M127" s="106">
        <f t="shared" ca="1" si="183"/>
        <v>-56320.049349546665</v>
      </c>
      <c r="N127" s="106">
        <f t="shared" ca="1" si="183"/>
        <v>-27965.261345840525</v>
      </c>
      <c r="O127" s="106">
        <f t="shared" ca="1" si="183"/>
        <v>448205.6387491526</v>
      </c>
      <c r="P127" s="106">
        <f t="shared" ca="1" si="183"/>
        <v>-190646.65096269583</v>
      </c>
      <c r="Q127" s="106">
        <f t="shared" ca="1" si="183"/>
        <v>-41262.222278316127</v>
      </c>
      <c r="R127" s="106">
        <f t="shared" ca="1" si="183"/>
        <v>189771.28033345955</v>
      </c>
      <c r="S127" s="106">
        <f t="shared" ca="1" si="183"/>
        <v>148357.84323014552</v>
      </c>
      <c r="T127" s="106">
        <f t="shared" ca="1" si="183"/>
        <v>-123244.3906158048</v>
      </c>
      <c r="U127" s="106">
        <f t="shared" ca="1" si="183"/>
        <v>3077.3034548716823</v>
      </c>
      <c r="V127" s="106">
        <f t="shared" ca="1" si="183"/>
        <v>187531.6790552318</v>
      </c>
      <c r="W127" s="106">
        <f t="shared" ca="1" si="183"/>
        <v>142028.84599168715</v>
      </c>
      <c r="X127" s="106">
        <f t="shared" ca="1" si="183"/>
        <v>-125940.39927404847</v>
      </c>
      <c r="Y127" s="106">
        <f t="shared" ca="1" si="183"/>
        <v>1475.6537278411997</v>
      </c>
      <c r="Z127" s="106">
        <f t="shared" ca="1" si="183"/>
        <v>188523.36645199661</v>
      </c>
      <c r="AA127" s="106">
        <f t="shared" ca="1" si="183"/>
        <v>140618.9343920406</v>
      </c>
      <c r="AB127" s="106">
        <f t="shared" ca="1" si="183"/>
        <v>-129095.92204329638</v>
      </c>
      <c r="AC127" s="106">
        <f t="shared" ca="1" si="183"/>
        <v>-209.65636313824507</v>
      </c>
      <c r="AD127" s="106">
        <f t="shared" ca="1" si="183"/>
        <v>188433.02840563474</v>
      </c>
      <c r="AE127" s="106">
        <f t="shared" ca="1" si="183"/>
        <v>138836.16322347548</v>
      </c>
      <c r="AF127" s="106">
        <f t="shared" ca="1" si="183"/>
        <v>-133048.14269716357</v>
      </c>
      <c r="AG127" s="106">
        <f t="shared" ca="1" si="183"/>
        <v>-2283.3692291903717</v>
      </c>
      <c r="AH127" s="106">
        <f t="shared" ca="1" si="183"/>
        <v>188826.76900716883</v>
      </c>
      <c r="AI127" s="106">
        <f t="shared" ca="1" si="183"/>
        <v>134538.06673494086</v>
      </c>
      <c r="AJ127" s="106">
        <f t="shared" ca="1" si="183"/>
        <v>-136169.55020419107</v>
      </c>
      <c r="AK127" s="106">
        <f t="shared" ca="1" si="183"/>
        <v>-3855.5692435506062</v>
      </c>
      <c r="AL127" s="106">
        <f t="shared" ca="1" si="183"/>
        <v>189058.49963447161</v>
      </c>
      <c r="AM127" s="106">
        <f t="shared" ca="1" si="183"/>
        <v>129844.63850830699</v>
      </c>
      <c r="AN127" s="106">
        <f t="shared" ca="1" si="183"/>
        <v>-139490.67981051927</v>
      </c>
      <c r="AO127" s="106">
        <f t="shared" ca="1" si="183"/>
        <v>-5344.2959669267002</v>
      </c>
      <c r="AP127" s="106">
        <f t="shared" ca="1" si="183"/>
        <v>184453.96366393918</v>
      </c>
      <c r="AQ127" s="106">
        <f t="shared" ca="1" si="183"/>
        <v>125029.36206768251</v>
      </c>
      <c r="AR127" s="106">
        <f t="shared" ca="1" si="183"/>
        <v>-142793.8174108821</v>
      </c>
      <c r="AS127" s="106">
        <f t="shared" ca="1" si="183"/>
        <v>-6798.1567357821768</v>
      </c>
      <c r="AT127" s="106">
        <f t="shared" ca="1" si="183"/>
        <v>179690.11893057407</v>
      </c>
      <c r="AU127" s="106">
        <f t="shared" ca="1" si="183"/>
        <v>120258.40796995317</v>
      </c>
      <c r="AV127" s="106">
        <f t="shared" ca="1" si="183"/>
        <v>-146297.80794933543</v>
      </c>
      <c r="AW127" s="106">
        <f t="shared" ca="1" si="183"/>
        <v>-8270.7688145020657</v>
      </c>
      <c r="AX127" s="106">
        <f t="shared" ca="1" si="183"/>
        <v>174975.67988653065</v>
      </c>
      <c r="AY127" s="106">
        <f t="shared" ca="1" si="183"/>
        <v>115531.02348423422</v>
      </c>
      <c r="AZ127" s="106">
        <f t="shared" ca="1" si="183"/>
        <v>-149348.53875897027</v>
      </c>
      <c r="BA127" s="106">
        <f t="shared" ca="1" si="183"/>
        <v>-9615.5394808135025</v>
      </c>
      <c r="BB127" s="106">
        <f t="shared" ca="1" si="183"/>
        <v>170318.12112511086</v>
      </c>
      <c r="BC127" s="106">
        <f t="shared" ca="1" si="183"/>
        <v>110435.01047486914</v>
      </c>
      <c r="BD127" s="106">
        <f t="shared" ca="1" si="183"/>
        <v>-152601.34656874178</v>
      </c>
      <c r="BE127" s="106">
        <f t="shared" ca="1" si="183"/>
        <v>-10979.916831517767</v>
      </c>
      <c r="BF127" s="106">
        <f t="shared" ca="1" si="183"/>
        <v>165715.44299056951</v>
      </c>
      <c r="BG127" s="106">
        <f t="shared" ca="1" si="183"/>
        <v>105031.77178427245</v>
      </c>
      <c r="BH127" s="106">
        <f t="shared" ca="1" si="183"/>
        <v>-155838.61096533126</v>
      </c>
      <c r="BI127" s="106">
        <f t="shared" ca="1" si="183"/>
        <v>-13376.721152974991</v>
      </c>
      <c r="BJ127" s="106">
        <f t="shared" ca="1" si="183"/>
        <v>161159.90085444774</v>
      </c>
      <c r="BK127" s="106">
        <f t="shared" ca="1" si="183"/>
        <v>99669.834583040036</v>
      </c>
      <c r="BL127" s="106">
        <f t="shared" ca="1" si="183"/>
        <v>-159279.12873373023</v>
      </c>
      <c r="BM127" s="106">
        <f t="shared" ca="1" si="183"/>
        <v>-16971.165789358623</v>
      </c>
      <c r="BN127" s="106">
        <f t="shared" ca="1" si="183"/>
        <v>156650.73468394449</v>
      </c>
      <c r="BO127" s="106">
        <f t="shared" ca="1" si="183"/>
        <v>94348.358881547945</v>
      </c>
      <c r="BP127" s="106">
        <f t="shared" ca="1" si="183"/>
        <v>-162269.01986924332</v>
      </c>
      <c r="BQ127" s="106">
        <f t="shared" ca="1" si="183"/>
        <v>-20432.379438219548</v>
      </c>
      <c r="BR127" s="106">
        <f t="shared" ca="1" si="183"/>
        <v>151828.274263283</v>
      </c>
      <c r="BS127" s="106">
        <f t="shared" ref="BS127:DI127" ca="1" si="184">SUM(BS122:BS126)</f>
        <v>89066.501162473534</v>
      </c>
      <c r="BT127" s="106">
        <f t="shared" ca="1" si="184"/>
        <v>-165463.43494398898</v>
      </c>
      <c r="BU127" s="106">
        <f t="shared" ca="1" si="184"/>
        <v>-23918.546081032502</v>
      </c>
      <c r="BV127" s="106">
        <f t="shared" ca="1" si="184"/>
        <v>146552.23266304802</v>
      </c>
      <c r="BW127" s="106">
        <f t="shared" ca="1" si="184"/>
        <v>83823.414107004413</v>
      </c>
      <c r="BX127" s="106">
        <f t="shared" ca="1" si="184"/>
        <v>-168644.84824968039</v>
      </c>
      <c r="BY127" s="106">
        <f t="shared" ca="1" si="184"/>
        <v>-27377.837196649329</v>
      </c>
      <c r="BZ127" s="106">
        <f t="shared" ca="1" si="184"/>
        <v>141325.52689137368</v>
      </c>
      <c r="CA127" s="106">
        <f t="shared" ca="1" si="184"/>
        <v>78355.710000093022</v>
      </c>
      <c r="CB127" s="106">
        <f t="shared" ca="1" si="184"/>
        <v>-172032.01510764711</v>
      </c>
      <c r="CC127" s="106">
        <f t="shared" ca="1" si="184"/>
        <v>-30866.799667258529</v>
      </c>
      <c r="CD127" s="106">
        <f t="shared" ca="1" si="184"/>
        <v>136153.43992118398</v>
      </c>
      <c r="CE127" s="106">
        <f t="shared" ca="1" si="184"/>
        <v>72355.446314684596</v>
      </c>
      <c r="CF127" s="106">
        <f t="shared" ca="1" si="184"/>
        <v>-174971.28397609541</v>
      </c>
      <c r="CG127" s="106">
        <f t="shared" ca="1" si="184"/>
        <v>5655.8511859604478</v>
      </c>
      <c r="CH127" s="106">
        <f t="shared" ca="1" si="184"/>
        <v>457996.88373619481</v>
      </c>
      <c r="CI127" s="106">
        <f t="shared" ca="1" si="184"/>
        <v>235823.07603185996</v>
      </c>
      <c r="CJ127" s="106">
        <f t="shared" ca="1" si="184"/>
        <v>-2401939.1270642476</v>
      </c>
      <c r="CK127" s="106">
        <f t="shared" ca="1" si="184"/>
        <v>131823.82422219621</v>
      </c>
      <c r="CL127" s="106">
        <f t="shared" ca="1" si="184"/>
        <v>294524.221578483</v>
      </c>
      <c r="CM127" s="106">
        <f t="shared" ca="1" si="184"/>
        <v>211943.15228803313</v>
      </c>
      <c r="CN127" s="106">
        <f t="shared" ca="1" si="184"/>
        <v>-24696.375796807493</v>
      </c>
      <c r="CO127" s="106">
        <f t="shared" ca="1" si="184"/>
        <v>91146.97175738003</v>
      </c>
      <c r="CP127" s="106">
        <f t="shared" ca="1" si="184"/>
        <v>224294.28839790472</v>
      </c>
      <c r="CQ127" s="106">
        <f t="shared" ca="1" si="184"/>
        <v>170766.34332056387</v>
      </c>
      <c r="CR127" s="106">
        <f t="shared" ca="1" si="184"/>
        <v>-30881.183882110403</v>
      </c>
      <c r="CS127" s="106">
        <f t="shared" ca="1" si="184"/>
        <v>84393.419587986253</v>
      </c>
      <c r="CT127" s="106">
        <f t="shared" ca="1" si="184"/>
        <v>215640.60710682819</v>
      </c>
      <c r="CU127" s="106">
        <f t="shared" ca="1" si="184"/>
        <v>162539.43837567873</v>
      </c>
      <c r="CV127" s="106">
        <f t="shared" ca="1" si="184"/>
        <v>-37011.35307758447</v>
      </c>
      <c r="CW127" s="106">
        <f t="shared" ca="1" si="184"/>
        <v>77330.122084201081</v>
      </c>
      <c r="CX127" s="106">
        <f t="shared" ca="1" si="184"/>
        <v>206607.58050539339</v>
      </c>
      <c r="CY127" s="106">
        <f t="shared" ca="1" si="184"/>
        <v>153915.48923911538</v>
      </c>
      <c r="CZ127" s="106">
        <f t="shared" ca="1" si="184"/>
        <v>-43789.143949865218</v>
      </c>
      <c r="DA127" s="106">
        <f t="shared" ca="1" si="184"/>
        <v>69799.448430886725</v>
      </c>
      <c r="DB127" s="106">
        <f t="shared" ca="1" si="184"/>
        <v>197142.14737783925</v>
      </c>
      <c r="DC127" s="106">
        <f t="shared" ca="1" si="184"/>
        <v>3481929.2389723891</v>
      </c>
      <c r="DD127" s="106">
        <f t="shared" ca="1" si="184"/>
        <v>96156.23293106124</v>
      </c>
      <c r="DE127" s="106">
        <f t="shared" ca="1" si="184"/>
        <v>210166.02908264979</v>
      </c>
      <c r="DF127" s="106">
        <f t="shared" ca="1" si="184"/>
        <v>336784.92761705205</v>
      </c>
      <c r="DG127" s="106">
        <f t="shared" ca="1" si="184"/>
        <v>286101.66954751918</v>
      </c>
      <c r="DH127" s="106">
        <f t="shared" ca="1" si="184"/>
        <v>93054.664121815207</v>
      </c>
      <c r="DI127" s="106">
        <f t="shared" ca="1" si="184"/>
        <v>206631.26675141908</v>
      </c>
      <c r="DJ127" s="106">
        <f t="shared" ref="DJ127:DK127" ca="1" si="185">SUM(DJ122:DJ126)</f>
        <v>331500.43672280113</v>
      </c>
      <c r="DK127" s="106">
        <f t="shared" ca="1" si="185"/>
        <v>-788564.12165979133</v>
      </c>
      <c r="DL127" s="106"/>
      <c r="DM127" s="106"/>
      <c r="DN127" s="106"/>
      <c r="DO127" s="106"/>
      <c r="DP127" s="106"/>
      <c r="DQ127" s="106"/>
      <c r="DR127" s="106"/>
      <c r="DS127" s="106"/>
      <c r="DT127" s="106"/>
      <c r="DU127" s="106"/>
      <c r="DV127" s="106"/>
      <c r="DW127" s="106"/>
      <c r="DX127" s="106"/>
      <c r="DY127" s="106"/>
      <c r="DZ127" s="106"/>
      <c r="EA127" s="106"/>
      <c r="EB127" s="106"/>
      <c r="EC127" s="106"/>
      <c r="ED127" s="106"/>
      <c r="EE127" s="106"/>
      <c r="EF127" s="106"/>
      <c r="EG127" s="106"/>
      <c r="EH127" s="106"/>
      <c r="EI127" s="106"/>
      <c r="EJ127" s="106"/>
      <c r="EK127" s="106"/>
      <c r="EL127" s="106"/>
      <c r="EM127" s="106"/>
      <c r="EN127" s="106"/>
      <c r="EO127" s="106"/>
      <c r="EP127" s="106"/>
      <c r="EQ127" s="106"/>
      <c r="ER127" s="106"/>
      <c r="ES127" s="106"/>
      <c r="ET127" s="106"/>
      <c r="EU127" s="106"/>
      <c r="EV127" s="106"/>
      <c r="EW127" s="106"/>
      <c r="EX127" s="106"/>
      <c r="EY127" s="106"/>
      <c r="EZ127" s="106"/>
      <c r="FA127" s="106"/>
    </row>
    <row r="128" spans="1:157">
      <c r="C128" s="3" t="str">
        <f>Calculations!C474</f>
        <v>Dividend</v>
      </c>
      <c r="E128" s="50" t="str">
        <f>Calculations!E474</f>
        <v>EUR</v>
      </c>
      <c r="G128" s="99">
        <f t="shared" si="172"/>
        <v>0</v>
      </c>
      <c r="H128" s="45">
        <f t="shared" ref="H128:AK128" si="186">H97</f>
        <v>0</v>
      </c>
      <c r="I128" s="45">
        <f t="shared" si="186"/>
        <v>0</v>
      </c>
      <c r="J128" s="45">
        <f t="shared" si="186"/>
        <v>0</v>
      </c>
      <c r="K128" s="45">
        <f t="shared" si="186"/>
        <v>0</v>
      </c>
      <c r="L128" s="45">
        <f t="shared" si="186"/>
        <v>0</v>
      </c>
      <c r="M128" s="45">
        <f t="shared" si="186"/>
        <v>0</v>
      </c>
      <c r="N128" s="45">
        <f t="shared" si="186"/>
        <v>0</v>
      </c>
      <c r="O128" s="45">
        <f t="shared" si="186"/>
        <v>0</v>
      </c>
      <c r="P128" s="45">
        <f t="shared" si="186"/>
        <v>0</v>
      </c>
      <c r="Q128" s="45">
        <f t="shared" si="186"/>
        <v>0</v>
      </c>
      <c r="R128" s="45">
        <f t="shared" si="186"/>
        <v>0</v>
      </c>
      <c r="S128" s="45">
        <f t="shared" si="186"/>
        <v>0</v>
      </c>
      <c r="T128" s="45">
        <f t="shared" si="186"/>
        <v>0</v>
      </c>
      <c r="U128" s="45">
        <f t="shared" si="186"/>
        <v>0</v>
      </c>
      <c r="V128" s="45">
        <f t="shared" si="186"/>
        <v>0</v>
      </c>
      <c r="W128" s="45">
        <f t="shared" si="186"/>
        <v>0</v>
      </c>
      <c r="X128" s="45">
        <f t="shared" si="186"/>
        <v>0</v>
      </c>
      <c r="Y128" s="45">
        <f t="shared" si="186"/>
        <v>0</v>
      </c>
      <c r="Z128" s="45">
        <f t="shared" si="186"/>
        <v>0</v>
      </c>
      <c r="AA128" s="45">
        <f t="shared" si="186"/>
        <v>0</v>
      </c>
      <c r="AB128" s="45">
        <f t="shared" si="186"/>
        <v>0</v>
      </c>
      <c r="AC128" s="45">
        <f t="shared" si="186"/>
        <v>0</v>
      </c>
      <c r="AD128" s="45">
        <f t="shared" si="186"/>
        <v>0</v>
      </c>
      <c r="AE128" s="45">
        <f t="shared" si="186"/>
        <v>0</v>
      </c>
      <c r="AF128" s="45">
        <f t="shared" si="186"/>
        <v>0</v>
      </c>
      <c r="AG128" s="45">
        <f t="shared" si="186"/>
        <v>0</v>
      </c>
      <c r="AH128" s="45">
        <f t="shared" si="186"/>
        <v>0</v>
      </c>
      <c r="AI128" s="45">
        <f t="shared" si="186"/>
        <v>0</v>
      </c>
      <c r="AJ128" s="45">
        <f t="shared" si="186"/>
        <v>0</v>
      </c>
      <c r="AK128" s="45">
        <f t="shared" si="186"/>
        <v>0</v>
      </c>
      <c r="AL128" s="45">
        <f t="shared" ref="AL128:BQ128" si="187">AL97</f>
        <v>0</v>
      </c>
      <c r="AM128" s="45">
        <f t="shared" si="187"/>
        <v>0</v>
      </c>
      <c r="AN128" s="45">
        <f t="shared" si="187"/>
        <v>0</v>
      </c>
      <c r="AO128" s="45">
        <f t="shared" si="187"/>
        <v>0</v>
      </c>
      <c r="AP128" s="45">
        <f t="shared" si="187"/>
        <v>0</v>
      </c>
      <c r="AQ128" s="45">
        <f t="shared" si="187"/>
        <v>0</v>
      </c>
      <c r="AR128" s="45">
        <f t="shared" si="187"/>
        <v>0</v>
      </c>
      <c r="AS128" s="45">
        <f t="shared" si="187"/>
        <v>0</v>
      </c>
      <c r="AT128" s="45">
        <f t="shared" si="187"/>
        <v>0</v>
      </c>
      <c r="AU128" s="45">
        <f t="shared" si="187"/>
        <v>0</v>
      </c>
      <c r="AV128" s="45">
        <f t="shared" si="187"/>
        <v>0</v>
      </c>
      <c r="AW128" s="45">
        <f t="shared" si="187"/>
        <v>0</v>
      </c>
      <c r="AX128" s="45">
        <f t="shared" si="187"/>
        <v>0</v>
      </c>
      <c r="AY128" s="45">
        <f t="shared" si="187"/>
        <v>0</v>
      </c>
      <c r="AZ128" s="45">
        <f t="shared" si="187"/>
        <v>0</v>
      </c>
      <c r="BA128" s="45">
        <f t="shared" si="187"/>
        <v>0</v>
      </c>
      <c r="BB128" s="45">
        <f t="shared" si="187"/>
        <v>0</v>
      </c>
      <c r="BC128" s="45">
        <f t="shared" si="187"/>
        <v>0</v>
      </c>
      <c r="BD128" s="45">
        <f t="shared" si="187"/>
        <v>0</v>
      </c>
      <c r="BE128" s="45">
        <f t="shared" si="187"/>
        <v>0</v>
      </c>
      <c r="BF128" s="45">
        <f t="shared" si="187"/>
        <v>0</v>
      </c>
      <c r="BG128" s="45">
        <f t="shared" si="187"/>
        <v>0</v>
      </c>
      <c r="BH128" s="45">
        <f t="shared" si="187"/>
        <v>0</v>
      </c>
      <c r="BI128" s="45">
        <f t="shared" si="187"/>
        <v>0</v>
      </c>
      <c r="BJ128" s="45">
        <f t="shared" si="187"/>
        <v>0</v>
      </c>
      <c r="BK128" s="45">
        <f t="shared" si="187"/>
        <v>0</v>
      </c>
      <c r="BL128" s="45">
        <f t="shared" si="187"/>
        <v>0</v>
      </c>
      <c r="BM128" s="45">
        <f t="shared" si="187"/>
        <v>0</v>
      </c>
      <c r="BN128" s="45">
        <f t="shared" si="187"/>
        <v>0</v>
      </c>
      <c r="BO128" s="45">
        <f t="shared" si="187"/>
        <v>0</v>
      </c>
      <c r="BP128" s="45">
        <f t="shared" si="187"/>
        <v>0</v>
      </c>
      <c r="BQ128" s="45">
        <f t="shared" si="187"/>
        <v>0</v>
      </c>
      <c r="BR128" s="45">
        <f t="shared" ref="BR128:CW128" si="188">BR97</f>
        <v>0</v>
      </c>
      <c r="BS128" s="45">
        <f t="shared" si="188"/>
        <v>0</v>
      </c>
      <c r="BT128" s="45">
        <f t="shared" si="188"/>
        <v>0</v>
      </c>
      <c r="BU128" s="45">
        <f t="shared" si="188"/>
        <v>0</v>
      </c>
      <c r="BV128" s="45">
        <f t="shared" si="188"/>
        <v>0</v>
      </c>
      <c r="BW128" s="45">
        <f t="shared" si="188"/>
        <v>0</v>
      </c>
      <c r="BX128" s="45">
        <f t="shared" si="188"/>
        <v>0</v>
      </c>
      <c r="BY128" s="45">
        <f t="shared" si="188"/>
        <v>0</v>
      </c>
      <c r="BZ128" s="45">
        <f t="shared" si="188"/>
        <v>0</v>
      </c>
      <c r="CA128" s="45">
        <f t="shared" si="188"/>
        <v>0</v>
      </c>
      <c r="CB128" s="45">
        <f t="shared" si="188"/>
        <v>0</v>
      </c>
      <c r="CC128" s="45">
        <f t="shared" si="188"/>
        <v>0</v>
      </c>
      <c r="CD128" s="45">
        <f t="shared" si="188"/>
        <v>0</v>
      </c>
      <c r="CE128" s="45">
        <f t="shared" si="188"/>
        <v>0</v>
      </c>
      <c r="CF128" s="45">
        <f t="shared" si="188"/>
        <v>0</v>
      </c>
      <c r="CG128" s="45">
        <f t="shared" si="188"/>
        <v>0</v>
      </c>
      <c r="CH128" s="45">
        <f t="shared" si="188"/>
        <v>0</v>
      </c>
      <c r="CI128" s="45">
        <f t="shared" si="188"/>
        <v>0</v>
      </c>
      <c r="CJ128" s="45">
        <f t="shared" si="188"/>
        <v>0</v>
      </c>
      <c r="CK128" s="45">
        <f t="shared" si="188"/>
        <v>0</v>
      </c>
      <c r="CL128" s="45">
        <f t="shared" si="188"/>
        <v>0</v>
      </c>
      <c r="CM128" s="45">
        <f t="shared" si="188"/>
        <v>0</v>
      </c>
      <c r="CN128" s="45">
        <f t="shared" si="188"/>
        <v>0</v>
      </c>
      <c r="CO128" s="45">
        <f t="shared" si="188"/>
        <v>0</v>
      </c>
      <c r="CP128" s="45">
        <f t="shared" si="188"/>
        <v>0</v>
      </c>
      <c r="CQ128" s="45">
        <f t="shared" si="188"/>
        <v>0</v>
      </c>
      <c r="CR128" s="45">
        <f t="shared" si="188"/>
        <v>0</v>
      </c>
      <c r="CS128" s="45">
        <f t="shared" si="188"/>
        <v>0</v>
      </c>
      <c r="CT128" s="45">
        <f t="shared" si="188"/>
        <v>0</v>
      </c>
      <c r="CU128" s="45">
        <f t="shared" si="188"/>
        <v>0</v>
      </c>
      <c r="CV128" s="45">
        <f t="shared" si="188"/>
        <v>0</v>
      </c>
      <c r="CW128" s="45">
        <f t="shared" si="188"/>
        <v>0</v>
      </c>
      <c r="CX128" s="45">
        <f t="shared" ref="CX128:DI128" si="189">CX97</f>
        <v>0</v>
      </c>
      <c r="CY128" s="45">
        <f t="shared" si="189"/>
        <v>0</v>
      </c>
      <c r="CZ128" s="45">
        <f t="shared" si="189"/>
        <v>0</v>
      </c>
      <c r="DA128" s="45">
        <f t="shared" si="189"/>
        <v>0</v>
      </c>
      <c r="DB128" s="45">
        <f t="shared" si="189"/>
        <v>0</v>
      </c>
      <c r="DC128" s="45">
        <f t="shared" si="189"/>
        <v>0</v>
      </c>
      <c r="DD128" s="45">
        <f t="shared" si="189"/>
        <v>0</v>
      </c>
      <c r="DE128" s="45">
        <f t="shared" si="189"/>
        <v>0</v>
      </c>
      <c r="DF128" s="45">
        <f t="shared" si="189"/>
        <v>0</v>
      </c>
      <c r="DG128" s="45">
        <f t="shared" si="189"/>
        <v>0</v>
      </c>
      <c r="DH128" s="45">
        <f t="shared" si="189"/>
        <v>0</v>
      </c>
      <c r="DI128" s="45">
        <f t="shared" si="189"/>
        <v>0</v>
      </c>
      <c r="DJ128" s="45">
        <f t="shared" ref="DJ128:DK128" si="190">DJ97</f>
        <v>0</v>
      </c>
      <c r="DK128" s="45">
        <f t="shared" si="190"/>
        <v>0</v>
      </c>
      <c r="DL128" s="45"/>
      <c r="DM128" s="45"/>
      <c r="DN128" s="45"/>
      <c r="DO128" s="45"/>
      <c r="DP128" s="45"/>
      <c r="DQ128" s="45"/>
      <c r="DR128" s="45"/>
      <c r="DS128" s="45"/>
      <c r="DT128" s="45"/>
      <c r="DU128" s="45"/>
      <c r="DV128" s="45"/>
      <c r="DW128" s="45"/>
      <c r="DX128" s="45"/>
      <c r="DY128" s="45"/>
      <c r="DZ128" s="45"/>
      <c r="EA128" s="45"/>
      <c r="EB128" s="45"/>
      <c r="EC128" s="45"/>
      <c r="ED128" s="45"/>
      <c r="EE128" s="45"/>
      <c r="EF128" s="45"/>
      <c r="EG128" s="45"/>
      <c r="EH128" s="45"/>
      <c r="EI128" s="45"/>
      <c r="EJ128" s="45"/>
      <c r="EK128" s="45"/>
      <c r="EL128" s="45"/>
      <c r="EM128" s="45"/>
      <c r="EN128" s="45"/>
      <c r="EO128" s="45"/>
      <c r="EP128" s="45"/>
      <c r="EQ128" s="45"/>
      <c r="ER128" s="45"/>
      <c r="ES128" s="45"/>
      <c r="ET128" s="45"/>
      <c r="EU128" s="45"/>
      <c r="EV128" s="45"/>
      <c r="EW128" s="45"/>
      <c r="EX128" s="45"/>
      <c r="EY128" s="45"/>
      <c r="EZ128" s="45"/>
      <c r="FA128" s="45"/>
    </row>
    <row r="129" spans="3:382">
      <c r="C129" s="9" t="str">
        <f>Calculations!C475</f>
        <v>Net Movements in Cash</v>
      </c>
      <c r="D129" s="12"/>
      <c r="E129" s="113" t="str">
        <f>Calculations!E475</f>
        <v>EUR</v>
      </c>
      <c r="F129" s="12"/>
      <c r="G129" s="99">
        <f t="shared" ca="1" si="172"/>
        <v>7064045.034319195</v>
      </c>
      <c r="H129" s="106">
        <f t="shared" ref="H129:AK129" ca="1" si="191">SUM(H127:H128)</f>
        <v>4262712.3246154245</v>
      </c>
      <c r="I129" s="106">
        <f t="shared" ca="1" si="191"/>
        <v>-4168554.3380310242</v>
      </c>
      <c r="J129" s="106">
        <f t="shared" ca="1" si="191"/>
        <v>42599.039297672571</v>
      </c>
      <c r="K129" s="106">
        <f t="shared" ca="1" si="191"/>
        <v>-58766.920954880072</v>
      </c>
      <c r="L129" s="106">
        <f t="shared" ca="1" si="191"/>
        <v>30436.759350897279</v>
      </c>
      <c r="M129" s="106">
        <f t="shared" ca="1" si="191"/>
        <v>-56320.049349546665</v>
      </c>
      <c r="N129" s="106">
        <f t="shared" ca="1" si="191"/>
        <v>-27965.261345840525</v>
      </c>
      <c r="O129" s="106">
        <f t="shared" ca="1" si="191"/>
        <v>448205.6387491526</v>
      </c>
      <c r="P129" s="106">
        <f t="shared" ca="1" si="191"/>
        <v>-190646.65096269583</v>
      </c>
      <c r="Q129" s="106">
        <f t="shared" ca="1" si="191"/>
        <v>-41262.222278316127</v>
      </c>
      <c r="R129" s="106">
        <f t="shared" ca="1" si="191"/>
        <v>189771.28033345955</v>
      </c>
      <c r="S129" s="106">
        <f t="shared" ca="1" si="191"/>
        <v>148357.84323014552</v>
      </c>
      <c r="T129" s="106">
        <f t="shared" ca="1" si="191"/>
        <v>-123244.3906158048</v>
      </c>
      <c r="U129" s="106">
        <f t="shared" ca="1" si="191"/>
        <v>3077.3034548716823</v>
      </c>
      <c r="V129" s="106">
        <f t="shared" ca="1" si="191"/>
        <v>187531.6790552318</v>
      </c>
      <c r="W129" s="106">
        <f t="shared" ca="1" si="191"/>
        <v>142028.84599168715</v>
      </c>
      <c r="X129" s="106">
        <f t="shared" ca="1" si="191"/>
        <v>-125940.39927404847</v>
      </c>
      <c r="Y129" s="106">
        <f t="shared" ca="1" si="191"/>
        <v>1475.6537278411997</v>
      </c>
      <c r="Z129" s="106">
        <f t="shared" ca="1" si="191"/>
        <v>188523.36645199661</v>
      </c>
      <c r="AA129" s="106">
        <f t="shared" ca="1" si="191"/>
        <v>140618.9343920406</v>
      </c>
      <c r="AB129" s="106">
        <f t="shared" ca="1" si="191"/>
        <v>-129095.92204329638</v>
      </c>
      <c r="AC129" s="106">
        <f t="shared" ca="1" si="191"/>
        <v>-209.65636313824507</v>
      </c>
      <c r="AD129" s="106">
        <f t="shared" ca="1" si="191"/>
        <v>188433.02840563474</v>
      </c>
      <c r="AE129" s="106">
        <f t="shared" ca="1" si="191"/>
        <v>138836.16322347548</v>
      </c>
      <c r="AF129" s="106">
        <f t="shared" ca="1" si="191"/>
        <v>-133048.14269716357</v>
      </c>
      <c r="AG129" s="106">
        <f t="shared" ca="1" si="191"/>
        <v>-2283.3692291903717</v>
      </c>
      <c r="AH129" s="106">
        <f t="shared" ca="1" si="191"/>
        <v>188826.76900716883</v>
      </c>
      <c r="AI129" s="106">
        <f t="shared" ca="1" si="191"/>
        <v>134538.06673494086</v>
      </c>
      <c r="AJ129" s="106">
        <f t="shared" ca="1" si="191"/>
        <v>-136169.55020419107</v>
      </c>
      <c r="AK129" s="106">
        <f t="shared" ca="1" si="191"/>
        <v>-3855.5692435506062</v>
      </c>
      <c r="AL129" s="106">
        <f t="shared" ref="AL129:BQ129" ca="1" si="192">SUM(AL127:AL128)</f>
        <v>189058.49963447161</v>
      </c>
      <c r="AM129" s="106">
        <f t="shared" ca="1" si="192"/>
        <v>129844.63850830699</v>
      </c>
      <c r="AN129" s="106">
        <f t="shared" ca="1" si="192"/>
        <v>-139490.67981051927</v>
      </c>
      <c r="AO129" s="106">
        <f t="shared" ca="1" si="192"/>
        <v>-5344.2959669267002</v>
      </c>
      <c r="AP129" s="106">
        <f t="shared" ca="1" si="192"/>
        <v>184453.96366393918</v>
      </c>
      <c r="AQ129" s="106">
        <f t="shared" ca="1" si="192"/>
        <v>125029.36206768251</v>
      </c>
      <c r="AR129" s="106">
        <f t="shared" ca="1" si="192"/>
        <v>-142793.8174108821</v>
      </c>
      <c r="AS129" s="106">
        <f t="shared" ca="1" si="192"/>
        <v>-6798.1567357821768</v>
      </c>
      <c r="AT129" s="106">
        <f t="shared" ca="1" si="192"/>
        <v>179690.11893057407</v>
      </c>
      <c r="AU129" s="106">
        <f t="shared" ca="1" si="192"/>
        <v>120258.40796995317</v>
      </c>
      <c r="AV129" s="106">
        <f t="shared" ca="1" si="192"/>
        <v>-146297.80794933543</v>
      </c>
      <c r="AW129" s="106">
        <f t="shared" ca="1" si="192"/>
        <v>-8270.7688145020657</v>
      </c>
      <c r="AX129" s="106">
        <f t="shared" ca="1" si="192"/>
        <v>174975.67988653065</v>
      </c>
      <c r="AY129" s="106">
        <f t="shared" ca="1" si="192"/>
        <v>115531.02348423422</v>
      </c>
      <c r="AZ129" s="106">
        <f t="shared" ca="1" si="192"/>
        <v>-149348.53875897027</v>
      </c>
      <c r="BA129" s="106">
        <f t="shared" ca="1" si="192"/>
        <v>-9615.5394808135025</v>
      </c>
      <c r="BB129" s="106">
        <f t="shared" ca="1" si="192"/>
        <v>170318.12112511086</v>
      </c>
      <c r="BC129" s="106">
        <f t="shared" ca="1" si="192"/>
        <v>110435.01047486914</v>
      </c>
      <c r="BD129" s="106">
        <f t="shared" ca="1" si="192"/>
        <v>-152601.34656874178</v>
      </c>
      <c r="BE129" s="106">
        <f t="shared" ca="1" si="192"/>
        <v>-10979.916831517767</v>
      </c>
      <c r="BF129" s="106">
        <f t="shared" ca="1" si="192"/>
        <v>165715.44299056951</v>
      </c>
      <c r="BG129" s="106">
        <f t="shared" ca="1" si="192"/>
        <v>105031.77178427245</v>
      </c>
      <c r="BH129" s="106">
        <f t="shared" ca="1" si="192"/>
        <v>-155838.61096533126</v>
      </c>
      <c r="BI129" s="106">
        <f t="shared" ca="1" si="192"/>
        <v>-13376.721152974991</v>
      </c>
      <c r="BJ129" s="106">
        <f t="shared" ca="1" si="192"/>
        <v>161159.90085444774</v>
      </c>
      <c r="BK129" s="106">
        <f t="shared" ca="1" si="192"/>
        <v>99669.834583040036</v>
      </c>
      <c r="BL129" s="106">
        <f t="shared" ca="1" si="192"/>
        <v>-159279.12873373023</v>
      </c>
      <c r="BM129" s="106">
        <f t="shared" ca="1" si="192"/>
        <v>-16971.165789358623</v>
      </c>
      <c r="BN129" s="106">
        <f t="shared" ca="1" si="192"/>
        <v>156650.73468394449</v>
      </c>
      <c r="BO129" s="106">
        <f t="shared" ca="1" si="192"/>
        <v>94348.358881547945</v>
      </c>
      <c r="BP129" s="106">
        <f t="shared" ca="1" si="192"/>
        <v>-162269.01986924332</v>
      </c>
      <c r="BQ129" s="106">
        <f t="shared" ca="1" si="192"/>
        <v>-20432.379438219548</v>
      </c>
      <c r="BR129" s="106">
        <f t="shared" ref="BR129:CW129" ca="1" si="193">SUM(BR127:BR128)</f>
        <v>151828.274263283</v>
      </c>
      <c r="BS129" s="106">
        <f t="shared" ca="1" si="193"/>
        <v>89066.501162473534</v>
      </c>
      <c r="BT129" s="106">
        <f t="shared" ca="1" si="193"/>
        <v>-165463.43494398898</v>
      </c>
      <c r="BU129" s="106">
        <f t="shared" ca="1" si="193"/>
        <v>-23918.546081032502</v>
      </c>
      <c r="BV129" s="106">
        <f t="shared" ca="1" si="193"/>
        <v>146552.23266304802</v>
      </c>
      <c r="BW129" s="106">
        <f t="shared" ca="1" si="193"/>
        <v>83823.414107004413</v>
      </c>
      <c r="BX129" s="106">
        <f t="shared" ca="1" si="193"/>
        <v>-168644.84824968039</v>
      </c>
      <c r="BY129" s="106">
        <f t="shared" ca="1" si="193"/>
        <v>-27377.837196649329</v>
      </c>
      <c r="BZ129" s="106">
        <f t="shared" ca="1" si="193"/>
        <v>141325.52689137368</v>
      </c>
      <c r="CA129" s="106">
        <f t="shared" ca="1" si="193"/>
        <v>78355.710000093022</v>
      </c>
      <c r="CB129" s="106">
        <f t="shared" ca="1" si="193"/>
        <v>-172032.01510764711</v>
      </c>
      <c r="CC129" s="106">
        <f t="shared" ca="1" si="193"/>
        <v>-30866.799667258529</v>
      </c>
      <c r="CD129" s="106">
        <f t="shared" ca="1" si="193"/>
        <v>136153.43992118398</v>
      </c>
      <c r="CE129" s="106">
        <f t="shared" ca="1" si="193"/>
        <v>72355.446314684596</v>
      </c>
      <c r="CF129" s="106">
        <f t="shared" ca="1" si="193"/>
        <v>-174971.28397609541</v>
      </c>
      <c r="CG129" s="106">
        <f t="shared" ca="1" si="193"/>
        <v>5655.8511859604478</v>
      </c>
      <c r="CH129" s="106">
        <f t="shared" ca="1" si="193"/>
        <v>457996.88373619481</v>
      </c>
      <c r="CI129" s="106">
        <f t="shared" ca="1" si="193"/>
        <v>235823.07603185996</v>
      </c>
      <c r="CJ129" s="106">
        <f t="shared" ca="1" si="193"/>
        <v>-2401939.1270642476</v>
      </c>
      <c r="CK129" s="106">
        <f t="shared" ca="1" si="193"/>
        <v>131823.82422219621</v>
      </c>
      <c r="CL129" s="106">
        <f t="shared" ca="1" si="193"/>
        <v>294524.221578483</v>
      </c>
      <c r="CM129" s="106">
        <f t="shared" ca="1" si="193"/>
        <v>211943.15228803313</v>
      </c>
      <c r="CN129" s="106">
        <f t="shared" ca="1" si="193"/>
        <v>-24696.375796807493</v>
      </c>
      <c r="CO129" s="106">
        <f t="shared" ca="1" si="193"/>
        <v>91146.97175738003</v>
      </c>
      <c r="CP129" s="106">
        <f t="shared" ca="1" si="193"/>
        <v>224294.28839790472</v>
      </c>
      <c r="CQ129" s="106">
        <f t="shared" ca="1" si="193"/>
        <v>170766.34332056387</v>
      </c>
      <c r="CR129" s="106">
        <f t="shared" ca="1" si="193"/>
        <v>-30881.183882110403</v>
      </c>
      <c r="CS129" s="106">
        <f t="shared" ca="1" si="193"/>
        <v>84393.419587986253</v>
      </c>
      <c r="CT129" s="106">
        <f t="shared" ca="1" si="193"/>
        <v>215640.60710682819</v>
      </c>
      <c r="CU129" s="106">
        <f t="shared" ca="1" si="193"/>
        <v>162539.43837567873</v>
      </c>
      <c r="CV129" s="106">
        <f t="shared" ca="1" si="193"/>
        <v>-37011.35307758447</v>
      </c>
      <c r="CW129" s="106">
        <f t="shared" ca="1" si="193"/>
        <v>77330.122084201081</v>
      </c>
      <c r="CX129" s="106">
        <f t="shared" ref="CX129:DI129" ca="1" si="194">SUM(CX127:CX128)</f>
        <v>206607.58050539339</v>
      </c>
      <c r="CY129" s="106">
        <f t="shared" ca="1" si="194"/>
        <v>153915.48923911538</v>
      </c>
      <c r="CZ129" s="106">
        <f t="shared" ca="1" si="194"/>
        <v>-43789.143949865218</v>
      </c>
      <c r="DA129" s="106">
        <f t="shared" ca="1" si="194"/>
        <v>69799.448430886725</v>
      </c>
      <c r="DB129" s="106">
        <f t="shared" ca="1" si="194"/>
        <v>197142.14737783925</v>
      </c>
      <c r="DC129" s="106">
        <f t="shared" ca="1" si="194"/>
        <v>3481929.2389723891</v>
      </c>
      <c r="DD129" s="106">
        <f t="shared" ca="1" si="194"/>
        <v>96156.23293106124</v>
      </c>
      <c r="DE129" s="106">
        <f t="shared" ca="1" si="194"/>
        <v>210166.02908264979</v>
      </c>
      <c r="DF129" s="106">
        <f t="shared" ca="1" si="194"/>
        <v>336784.92761705205</v>
      </c>
      <c r="DG129" s="106">
        <f t="shared" ca="1" si="194"/>
        <v>286101.66954751918</v>
      </c>
      <c r="DH129" s="106">
        <f t="shared" ca="1" si="194"/>
        <v>93054.664121815207</v>
      </c>
      <c r="DI129" s="106">
        <f t="shared" ca="1" si="194"/>
        <v>206631.26675141908</v>
      </c>
      <c r="DJ129" s="106">
        <f t="shared" ref="DJ129:DK129" ca="1" si="195">SUM(DJ127:DJ128)</f>
        <v>331500.43672280113</v>
      </c>
      <c r="DK129" s="106">
        <f t="shared" ca="1" si="195"/>
        <v>-788564.12165979133</v>
      </c>
      <c r="DL129" s="106"/>
      <c r="DM129" s="106"/>
      <c r="DN129" s="106"/>
      <c r="DO129" s="106"/>
      <c r="DP129" s="106"/>
      <c r="DQ129" s="106"/>
      <c r="DR129" s="106"/>
      <c r="DS129" s="106"/>
      <c r="DT129" s="106"/>
      <c r="DU129" s="106"/>
      <c r="DV129" s="106"/>
      <c r="DW129" s="106"/>
      <c r="DX129" s="106"/>
      <c r="DY129" s="106"/>
      <c r="DZ129" s="106"/>
      <c r="EA129" s="106"/>
      <c r="EB129" s="106"/>
      <c r="EC129" s="106"/>
      <c r="ED129" s="106"/>
      <c r="EE129" s="106"/>
      <c r="EF129" s="106"/>
      <c r="EG129" s="106"/>
      <c r="EH129" s="106"/>
      <c r="EI129" s="106"/>
      <c r="EJ129" s="106"/>
      <c r="EK129" s="106"/>
      <c r="EL129" s="106"/>
      <c r="EM129" s="106"/>
      <c r="EN129" s="106"/>
      <c r="EO129" s="106"/>
      <c r="EP129" s="106"/>
      <c r="EQ129" s="106"/>
      <c r="ER129" s="106"/>
      <c r="ES129" s="106"/>
      <c r="ET129" s="106"/>
      <c r="EU129" s="106"/>
      <c r="EV129" s="106"/>
      <c r="EW129" s="106"/>
      <c r="EX129" s="106"/>
      <c r="EY129" s="106"/>
      <c r="EZ129" s="106"/>
      <c r="FA129" s="106"/>
    </row>
    <row r="130" spans="3:382">
      <c r="C130" s="3"/>
      <c r="G130" s="4"/>
    </row>
    <row r="131" spans="3:382">
      <c r="C131" s="147" t="str">
        <f>Calculations!C477</f>
        <v>Beginning Cash Balance</v>
      </c>
      <c r="D131" s="37"/>
      <c r="E131" s="148" t="str">
        <f>Calculations!E477</f>
        <v>EUR</v>
      </c>
      <c r="F131" s="37"/>
      <c r="G131" s="63"/>
      <c r="H131" s="149">
        <v>0</v>
      </c>
      <c r="I131" s="149">
        <f t="shared" ref="I131:BR131" ca="1" si="196">H132</f>
        <v>4262712.3246154245</v>
      </c>
      <c r="J131" s="149">
        <f t="shared" ca="1" si="196"/>
        <v>94157.986584400292</v>
      </c>
      <c r="K131" s="149">
        <f t="shared" ca="1" si="196"/>
        <v>136757.02588207286</v>
      </c>
      <c r="L131" s="149">
        <f t="shared" ca="1" si="196"/>
        <v>77990.104927192791</v>
      </c>
      <c r="M131" s="149">
        <f t="shared" ca="1" si="196"/>
        <v>108426.86427809007</v>
      </c>
      <c r="N131" s="149">
        <f t="shared" ca="1" si="196"/>
        <v>52106.814928543405</v>
      </c>
      <c r="O131" s="149">
        <f t="shared" ca="1" si="196"/>
        <v>24141.55358270288</v>
      </c>
      <c r="P131" s="149">
        <f t="shared" ca="1" si="196"/>
        <v>472347.19233185548</v>
      </c>
      <c r="Q131" s="149">
        <f t="shared" ca="1" si="196"/>
        <v>281700.54136915965</v>
      </c>
      <c r="R131" s="149">
        <f t="shared" ca="1" si="196"/>
        <v>240438.31909084352</v>
      </c>
      <c r="S131" s="149">
        <f t="shared" ca="1" si="196"/>
        <v>430209.59942430304</v>
      </c>
      <c r="T131" s="149">
        <f t="shared" ca="1" si="196"/>
        <v>578567.44265444856</v>
      </c>
      <c r="U131" s="149">
        <f t="shared" ca="1" si="196"/>
        <v>455323.05203864374</v>
      </c>
      <c r="V131" s="149">
        <f t="shared" ca="1" si="196"/>
        <v>458400.35549351544</v>
      </c>
      <c r="W131" s="149">
        <f t="shared" ca="1" si="196"/>
        <v>645932.03454874724</v>
      </c>
      <c r="X131" s="149">
        <f t="shared" ca="1" si="196"/>
        <v>787960.88054043439</v>
      </c>
      <c r="Y131" s="149">
        <f t="shared" ca="1" si="196"/>
        <v>662020.48126638588</v>
      </c>
      <c r="Z131" s="149">
        <f t="shared" ca="1" si="196"/>
        <v>663496.13499422709</v>
      </c>
      <c r="AA131" s="149">
        <f t="shared" ca="1" si="196"/>
        <v>852019.5014462237</v>
      </c>
      <c r="AB131" s="149">
        <f t="shared" ca="1" si="196"/>
        <v>992638.4358382643</v>
      </c>
      <c r="AC131" s="149">
        <f t="shared" ca="1" si="196"/>
        <v>863542.5137949679</v>
      </c>
      <c r="AD131" s="149">
        <f t="shared" ca="1" si="196"/>
        <v>863332.85743182967</v>
      </c>
      <c r="AE131" s="149">
        <f t="shared" ca="1" si="196"/>
        <v>1051765.8858374644</v>
      </c>
      <c r="AF131" s="149">
        <f t="shared" ca="1" si="196"/>
        <v>1190602.0490609398</v>
      </c>
      <c r="AG131" s="149">
        <f t="shared" ca="1" si="196"/>
        <v>1057553.9063637762</v>
      </c>
      <c r="AH131" s="149">
        <f t="shared" ca="1" si="196"/>
        <v>1055270.5371345859</v>
      </c>
      <c r="AI131" s="149">
        <f t="shared" ca="1" si="196"/>
        <v>1244097.3061417546</v>
      </c>
      <c r="AJ131" s="149">
        <f t="shared" ca="1" si="196"/>
        <v>1378635.3728766954</v>
      </c>
      <c r="AK131" s="149">
        <f t="shared" ca="1" si="196"/>
        <v>1242465.8226725042</v>
      </c>
      <c r="AL131" s="149">
        <f t="shared" ca="1" si="196"/>
        <v>1238610.2534289537</v>
      </c>
      <c r="AM131" s="149">
        <f t="shared" ca="1" si="196"/>
        <v>1427668.7530634254</v>
      </c>
      <c r="AN131" s="149">
        <f t="shared" ca="1" si="196"/>
        <v>1557513.3915717325</v>
      </c>
      <c r="AO131" s="149">
        <f t="shared" ca="1" si="196"/>
        <v>1418022.7117612131</v>
      </c>
      <c r="AP131" s="149">
        <f t="shared" ca="1" si="196"/>
        <v>1412678.4157942864</v>
      </c>
      <c r="AQ131" s="149">
        <f t="shared" ca="1" si="196"/>
        <v>1597132.3794582256</v>
      </c>
      <c r="AR131" s="149">
        <f t="shared" ca="1" si="196"/>
        <v>1722161.741525908</v>
      </c>
      <c r="AS131" s="149">
        <f t="shared" ca="1" si="196"/>
        <v>1579367.9241150259</v>
      </c>
      <c r="AT131" s="149">
        <f t="shared" ca="1" si="196"/>
        <v>1572569.7673792436</v>
      </c>
      <c r="AU131" s="149">
        <f t="shared" ca="1" si="196"/>
        <v>1752259.8863098177</v>
      </c>
      <c r="AV131" s="149">
        <f t="shared" ca="1" si="196"/>
        <v>1872518.2942797709</v>
      </c>
      <c r="AW131" s="149">
        <f t="shared" ca="1" si="196"/>
        <v>1726220.4863304356</v>
      </c>
      <c r="AX131" s="149">
        <f t="shared" ca="1" si="196"/>
        <v>1717949.7175159336</v>
      </c>
      <c r="AY131" s="149">
        <f t="shared" ca="1" si="196"/>
        <v>1892925.3974024642</v>
      </c>
      <c r="AZ131" s="149">
        <f t="shared" ca="1" si="196"/>
        <v>2008456.4208866984</v>
      </c>
      <c r="BA131" s="149">
        <f t="shared" ca="1" si="196"/>
        <v>1859107.8821277281</v>
      </c>
      <c r="BB131" s="149">
        <f t="shared" ca="1" si="196"/>
        <v>1849492.3426469145</v>
      </c>
      <c r="BC131" s="149">
        <f t="shared" ca="1" si="196"/>
        <v>2019810.4637720254</v>
      </c>
      <c r="BD131" s="149">
        <f t="shared" ca="1" si="196"/>
        <v>2130245.4742468945</v>
      </c>
      <c r="BE131" s="149">
        <f t="shared" ca="1" si="196"/>
        <v>1977644.1276781526</v>
      </c>
      <c r="BF131" s="149">
        <f t="shared" ca="1" si="196"/>
        <v>1966664.2108466348</v>
      </c>
      <c r="BG131" s="149">
        <f t="shared" ca="1" si="196"/>
        <v>2132379.6538372044</v>
      </c>
      <c r="BH131" s="149">
        <f t="shared" ca="1" si="196"/>
        <v>2237411.425621477</v>
      </c>
      <c r="BI131" s="149">
        <f t="shared" ca="1" si="196"/>
        <v>2081572.8146561456</v>
      </c>
      <c r="BJ131" s="149">
        <f t="shared" ca="1" si="196"/>
        <v>2068196.0935031706</v>
      </c>
      <c r="BK131" s="149">
        <f t="shared" ca="1" si="196"/>
        <v>2229355.9943576185</v>
      </c>
      <c r="BL131" s="149">
        <f t="shared" ca="1" si="196"/>
        <v>2329025.8289406584</v>
      </c>
      <c r="BM131" s="149">
        <f t="shared" ca="1" si="196"/>
        <v>2169746.700206928</v>
      </c>
      <c r="BN131" s="149">
        <f t="shared" ca="1" si="196"/>
        <v>2152775.5344175692</v>
      </c>
      <c r="BO131" s="149">
        <f t="shared" ca="1" si="196"/>
        <v>2309426.2691015135</v>
      </c>
      <c r="BP131" s="149">
        <f t="shared" ca="1" si="196"/>
        <v>2403774.6279830616</v>
      </c>
      <c r="BQ131" s="149">
        <f t="shared" ca="1" si="196"/>
        <v>2241505.6081138183</v>
      </c>
      <c r="BR131" s="149">
        <f t="shared" ca="1" si="196"/>
        <v>2221073.2286755987</v>
      </c>
      <c r="BS131" s="149">
        <f t="shared" ref="BS131:DA131" ca="1" si="197">BR132</f>
        <v>2372901.5029388815</v>
      </c>
      <c r="BT131" s="149">
        <f t="shared" ca="1" si="197"/>
        <v>2461968.0041013551</v>
      </c>
      <c r="BU131" s="149">
        <f t="shared" ca="1" si="197"/>
        <v>2296504.5691573662</v>
      </c>
      <c r="BV131" s="149">
        <f t="shared" ca="1" si="197"/>
        <v>2272586.0230763336</v>
      </c>
      <c r="BW131" s="149">
        <f t="shared" ca="1" si="197"/>
        <v>2419138.2557393815</v>
      </c>
      <c r="BX131" s="149">
        <f t="shared" ca="1" si="197"/>
        <v>2502961.6698463857</v>
      </c>
      <c r="BY131" s="149">
        <f t="shared" ca="1" si="197"/>
        <v>2334316.8215967054</v>
      </c>
      <c r="BZ131" s="149">
        <f t="shared" ca="1" si="197"/>
        <v>2306938.9844000558</v>
      </c>
      <c r="CA131" s="149">
        <f t="shared" ca="1" si="197"/>
        <v>2448264.5112914294</v>
      </c>
      <c r="CB131" s="149">
        <f t="shared" ca="1" si="197"/>
        <v>2526620.2212915225</v>
      </c>
      <c r="CC131" s="149">
        <f t="shared" ca="1" si="197"/>
        <v>2354588.2061838754</v>
      </c>
      <c r="CD131" s="149">
        <f t="shared" ca="1" si="197"/>
        <v>2323721.4065166167</v>
      </c>
      <c r="CE131" s="149">
        <f t="shared" ca="1" si="197"/>
        <v>2459874.8464378007</v>
      </c>
      <c r="CF131" s="149">
        <f t="shared" ca="1" si="197"/>
        <v>2532230.2927524853</v>
      </c>
      <c r="CG131" s="149">
        <f t="shared" ca="1" si="197"/>
        <v>2357259.00877639</v>
      </c>
      <c r="CH131" s="149">
        <f t="shared" ca="1" si="197"/>
        <v>2362914.8599623502</v>
      </c>
      <c r="CI131" s="149">
        <f t="shared" ca="1" si="197"/>
        <v>2820911.7436985448</v>
      </c>
      <c r="CJ131" s="149">
        <f t="shared" ca="1" si="197"/>
        <v>3056734.8197304048</v>
      </c>
      <c r="CK131" s="149">
        <f t="shared" ca="1" si="197"/>
        <v>654795.69266615715</v>
      </c>
      <c r="CL131" s="149">
        <f t="shared" ca="1" si="197"/>
        <v>786619.51688835339</v>
      </c>
      <c r="CM131" s="149">
        <f t="shared" ca="1" si="197"/>
        <v>1081143.7384668365</v>
      </c>
      <c r="CN131" s="149">
        <f t="shared" ca="1" si="197"/>
        <v>1293086.8907548697</v>
      </c>
      <c r="CO131" s="149">
        <f t="shared" ca="1" si="197"/>
        <v>1268390.5149580622</v>
      </c>
      <c r="CP131" s="149">
        <f t="shared" ca="1" si="197"/>
        <v>1359537.4867154423</v>
      </c>
      <c r="CQ131" s="149">
        <f t="shared" ca="1" si="197"/>
        <v>1583831.775113347</v>
      </c>
      <c r="CR131" s="149">
        <f t="shared" ca="1" si="197"/>
        <v>1754598.1184339109</v>
      </c>
      <c r="CS131" s="149">
        <f t="shared" ca="1" si="197"/>
        <v>1723716.9345518006</v>
      </c>
      <c r="CT131" s="149">
        <f t="shared" ca="1" si="197"/>
        <v>1808110.3541397869</v>
      </c>
      <c r="CU131" s="149">
        <f t="shared" ca="1" si="197"/>
        <v>2023750.961246615</v>
      </c>
      <c r="CV131" s="149">
        <f t="shared" ca="1" si="197"/>
        <v>2186290.3996222937</v>
      </c>
      <c r="CW131" s="149">
        <f t="shared" ca="1" si="197"/>
        <v>2149279.0465447092</v>
      </c>
      <c r="CX131" s="149">
        <f t="shared" ca="1" si="197"/>
        <v>2226609.1686289106</v>
      </c>
      <c r="CY131" s="149">
        <f t="shared" ca="1" si="197"/>
        <v>2433216.749134304</v>
      </c>
      <c r="CZ131" s="149">
        <f t="shared" ca="1" si="197"/>
        <v>2587132.2383734193</v>
      </c>
      <c r="DA131" s="149">
        <f t="shared" ca="1" si="197"/>
        <v>2543343.0944235539</v>
      </c>
      <c r="DB131" s="149">
        <f t="shared" ref="DB131:DI131" ca="1" si="198">DA132</f>
        <v>2613142.5428544404</v>
      </c>
      <c r="DC131" s="149">
        <f t="shared" ca="1" si="198"/>
        <v>2810284.6902322797</v>
      </c>
      <c r="DD131" s="149">
        <f t="shared" ca="1" si="198"/>
        <v>6292213.9292046688</v>
      </c>
      <c r="DE131" s="149">
        <f t="shared" ca="1" si="198"/>
        <v>6388370.1621357305</v>
      </c>
      <c r="DF131" s="149">
        <f t="shared" ca="1" si="198"/>
        <v>6598536.1912183799</v>
      </c>
      <c r="DG131" s="149">
        <f t="shared" ca="1" si="198"/>
        <v>6935321.1188354315</v>
      </c>
      <c r="DH131" s="149">
        <f t="shared" ca="1" si="198"/>
        <v>7221422.7883829512</v>
      </c>
      <c r="DI131" s="149">
        <f t="shared" ca="1" si="198"/>
        <v>7314477.4525047662</v>
      </c>
      <c r="DJ131" s="149">
        <f t="shared" ref="DJ131:DK131" ca="1" si="199">DI132</f>
        <v>7521108.719256185</v>
      </c>
      <c r="DK131" s="149">
        <f t="shared" ca="1" si="199"/>
        <v>7852609.1559789861</v>
      </c>
      <c r="DL131" s="149"/>
      <c r="DM131" s="149"/>
      <c r="DN131" s="149"/>
      <c r="DO131" s="149"/>
      <c r="DP131" s="149"/>
      <c r="DQ131" s="149"/>
      <c r="DR131" s="149"/>
      <c r="DS131" s="149"/>
      <c r="DT131" s="149"/>
      <c r="DU131" s="149"/>
      <c r="DV131" s="149"/>
      <c r="DW131" s="149"/>
      <c r="DX131" s="149"/>
      <c r="DY131" s="149"/>
      <c r="DZ131" s="149"/>
      <c r="EA131" s="149"/>
      <c r="EB131" s="149"/>
      <c r="EC131" s="149"/>
      <c r="ED131" s="149"/>
      <c r="EE131" s="149"/>
      <c r="EF131" s="149"/>
      <c r="EG131" s="149"/>
      <c r="EH131" s="149"/>
      <c r="EI131" s="149"/>
      <c r="EJ131" s="149"/>
      <c r="EK131" s="149"/>
      <c r="EL131" s="149"/>
      <c r="EM131" s="149"/>
      <c r="EN131" s="149"/>
      <c r="EO131" s="149"/>
      <c r="EP131" s="149"/>
      <c r="EQ131" s="149"/>
      <c r="ER131" s="149"/>
      <c r="ES131" s="149"/>
      <c r="ET131" s="149"/>
      <c r="EU131" s="149"/>
      <c r="EV131" s="149"/>
      <c r="EW131" s="149"/>
      <c r="EX131" s="149"/>
      <c r="EY131" s="149"/>
      <c r="EZ131" s="149"/>
      <c r="FA131" s="149"/>
    </row>
    <row r="132" spans="3:382">
      <c r="C132" s="6" t="str">
        <f>Calculations!C478</f>
        <v>Closing Cash Balance</v>
      </c>
      <c r="E132" s="44" t="str">
        <f>Calculations!E478</f>
        <v>EUR</v>
      </c>
      <c r="G132" s="84">
        <v>0</v>
      </c>
      <c r="H132" s="54">
        <f t="shared" ref="H132:AK132" ca="1" si="200">H129+H131</f>
        <v>4262712.3246154245</v>
      </c>
      <c r="I132" s="54">
        <f t="shared" ca="1" si="200"/>
        <v>94157.986584400292</v>
      </c>
      <c r="J132" s="54">
        <f t="shared" ca="1" si="200"/>
        <v>136757.02588207286</v>
      </c>
      <c r="K132" s="54">
        <f t="shared" ca="1" si="200"/>
        <v>77990.104927192791</v>
      </c>
      <c r="L132" s="54">
        <f t="shared" ca="1" si="200"/>
        <v>108426.86427809007</v>
      </c>
      <c r="M132" s="54">
        <f t="shared" ca="1" si="200"/>
        <v>52106.814928543405</v>
      </c>
      <c r="N132" s="54">
        <f t="shared" ca="1" si="200"/>
        <v>24141.55358270288</v>
      </c>
      <c r="O132" s="54">
        <f t="shared" ca="1" si="200"/>
        <v>472347.19233185548</v>
      </c>
      <c r="P132" s="54">
        <f t="shared" ca="1" si="200"/>
        <v>281700.54136915965</v>
      </c>
      <c r="Q132" s="54">
        <f t="shared" ca="1" si="200"/>
        <v>240438.31909084352</v>
      </c>
      <c r="R132" s="54">
        <f t="shared" ca="1" si="200"/>
        <v>430209.59942430304</v>
      </c>
      <c r="S132" s="54">
        <f t="shared" ca="1" si="200"/>
        <v>578567.44265444856</v>
      </c>
      <c r="T132" s="54">
        <f t="shared" ca="1" si="200"/>
        <v>455323.05203864374</v>
      </c>
      <c r="U132" s="54">
        <f t="shared" ca="1" si="200"/>
        <v>458400.35549351544</v>
      </c>
      <c r="V132" s="54">
        <f t="shared" ca="1" si="200"/>
        <v>645932.03454874724</v>
      </c>
      <c r="W132" s="54">
        <f t="shared" ca="1" si="200"/>
        <v>787960.88054043439</v>
      </c>
      <c r="X132" s="54">
        <f t="shared" ca="1" si="200"/>
        <v>662020.48126638588</v>
      </c>
      <c r="Y132" s="54">
        <f t="shared" ca="1" si="200"/>
        <v>663496.13499422709</v>
      </c>
      <c r="Z132" s="54">
        <f t="shared" ca="1" si="200"/>
        <v>852019.5014462237</v>
      </c>
      <c r="AA132" s="54">
        <f t="shared" ca="1" si="200"/>
        <v>992638.4358382643</v>
      </c>
      <c r="AB132" s="54">
        <f t="shared" ca="1" si="200"/>
        <v>863542.5137949679</v>
      </c>
      <c r="AC132" s="54">
        <f t="shared" ca="1" si="200"/>
        <v>863332.85743182967</v>
      </c>
      <c r="AD132" s="54">
        <f t="shared" ca="1" si="200"/>
        <v>1051765.8858374644</v>
      </c>
      <c r="AE132" s="54">
        <f t="shared" ca="1" si="200"/>
        <v>1190602.0490609398</v>
      </c>
      <c r="AF132" s="54">
        <f t="shared" ca="1" si="200"/>
        <v>1057553.9063637762</v>
      </c>
      <c r="AG132" s="54">
        <f t="shared" ca="1" si="200"/>
        <v>1055270.5371345859</v>
      </c>
      <c r="AH132" s="54">
        <f t="shared" ca="1" si="200"/>
        <v>1244097.3061417546</v>
      </c>
      <c r="AI132" s="54">
        <f t="shared" ca="1" si="200"/>
        <v>1378635.3728766954</v>
      </c>
      <c r="AJ132" s="54">
        <f t="shared" ca="1" si="200"/>
        <v>1242465.8226725042</v>
      </c>
      <c r="AK132" s="54">
        <f t="shared" ca="1" si="200"/>
        <v>1238610.2534289537</v>
      </c>
      <c r="AL132" s="54">
        <f t="shared" ref="AL132:BQ132" ca="1" si="201">AL129+AL131</f>
        <v>1427668.7530634254</v>
      </c>
      <c r="AM132" s="54">
        <f t="shared" ca="1" si="201"/>
        <v>1557513.3915717325</v>
      </c>
      <c r="AN132" s="54">
        <f t="shared" ca="1" si="201"/>
        <v>1418022.7117612131</v>
      </c>
      <c r="AO132" s="54">
        <f t="shared" ca="1" si="201"/>
        <v>1412678.4157942864</v>
      </c>
      <c r="AP132" s="54">
        <f t="shared" ca="1" si="201"/>
        <v>1597132.3794582256</v>
      </c>
      <c r="AQ132" s="54">
        <f t="shared" ca="1" si="201"/>
        <v>1722161.741525908</v>
      </c>
      <c r="AR132" s="54">
        <f t="shared" ca="1" si="201"/>
        <v>1579367.9241150259</v>
      </c>
      <c r="AS132" s="54">
        <f t="shared" ca="1" si="201"/>
        <v>1572569.7673792436</v>
      </c>
      <c r="AT132" s="54">
        <f t="shared" ca="1" si="201"/>
        <v>1752259.8863098177</v>
      </c>
      <c r="AU132" s="54">
        <f t="shared" ca="1" si="201"/>
        <v>1872518.2942797709</v>
      </c>
      <c r="AV132" s="54">
        <f t="shared" ca="1" si="201"/>
        <v>1726220.4863304356</v>
      </c>
      <c r="AW132" s="54">
        <f t="shared" ca="1" si="201"/>
        <v>1717949.7175159336</v>
      </c>
      <c r="AX132" s="54">
        <f t="shared" ca="1" si="201"/>
        <v>1892925.3974024642</v>
      </c>
      <c r="AY132" s="54">
        <f t="shared" ca="1" si="201"/>
        <v>2008456.4208866984</v>
      </c>
      <c r="AZ132" s="54">
        <f t="shared" ca="1" si="201"/>
        <v>1859107.8821277281</v>
      </c>
      <c r="BA132" s="54">
        <f t="shared" ca="1" si="201"/>
        <v>1849492.3426469145</v>
      </c>
      <c r="BB132" s="54">
        <f t="shared" ca="1" si="201"/>
        <v>2019810.4637720254</v>
      </c>
      <c r="BC132" s="54">
        <f t="shared" ca="1" si="201"/>
        <v>2130245.4742468945</v>
      </c>
      <c r="BD132" s="54">
        <f t="shared" ca="1" si="201"/>
        <v>1977644.1276781526</v>
      </c>
      <c r="BE132" s="54">
        <f t="shared" ca="1" si="201"/>
        <v>1966664.2108466348</v>
      </c>
      <c r="BF132" s="54">
        <f t="shared" ca="1" si="201"/>
        <v>2132379.6538372044</v>
      </c>
      <c r="BG132" s="54">
        <f t="shared" ca="1" si="201"/>
        <v>2237411.425621477</v>
      </c>
      <c r="BH132" s="54">
        <f t="shared" ca="1" si="201"/>
        <v>2081572.8146561456</v>
      </c>
      <c r="BI132" s="54">
        <f t="shared" ca="1" si="201"/>
        <v>2068196.0935031706</v>
      </c>
      <c r="BJ132" s="54">
        <f t="shared" ca="1" si="201"/>
        <v>2229355.9943576185</v>
      </c>
      <c r="BK132" s="54">
        <f t="shared" ca="1" si="201"/>
        <v>2329025.8289406584</v>
      </c>
      <c r="BL132" s="54">
        <f t="shared" ca="1" si="201"/>
        <v>2169746.700206928</v>
      </c>
      <c r="BM132" s="54">
        <f t="shared" ca="1" si="201"/>
        <v>2152775.5344175692</v>
      </c>
      <c r="BN132" s="54">
        <f t="shared" ca="1" si="201"/>
        <v>2309426.2691015135</v>
      </c>
      <c r="BO132" s="54">
        <f t="shared" ca="1" si="201"/>
        <v>2403774.6279830616</v>
      </c>
      <c r="BP132" s="54">
        <f t="shared" ca="1" si="201"/>
        <v>2241505.6081138183</v>
      </c>
      <c r="BQ132" s="54">
        <f t="shared" ca="1" si="201"/>
        <v>2221073.2286755987</v>
      </c>
      <c r="BR132" s="54">
        <f t="shared" ref="BR132:CW132" ca="1" si="202">BR129+BR131</f>
        <v>2372901.5029388815</v>
      </c>
      <c r="BS132" s="54">
        <f t="shared" ca="1" si="202"/>
        <v>2461968.0041013551</v>
      </c>
      <c r="BT132" s="54">
        <f t="shared" ca="1" si="202"/>
        <v>2296504.5691573662</v>
      </c>
      <c r="BU132" s="54">
        <f t="shared" ca="1" si="202"/>
        <v>2272586.0230763336</v>
      </c>
      <c r="BV132" s="54">
        <f t="shared" ca="1" si="202"/>
        <v>2419138.2557393815</v>
      </c>
      <c r="BW132" s="54">
        <f t="shared" ca="1" si="202"/>
        <v>2502961.6698463857</v>
      </c>
      <c r="BX132" s="54">
        <f t="shared" ca="1" si="202"/>
        <v>2334316.8215967054</v>
      </c>
      <c r="BY132" s="54">
        <f t="shared" ca="1" si="202"/>
        <v>2306938.9844000558</v>
      </c>
      <c r="BZ132" s="54">
        <f t="shared" ca="1" si="202"/>
        <v>2448264.5112914294</v>
      </c>
      <c r="CA132" s="54">
        <f t="shared" ca="1" si="202"/>
        <v>2526620.2212915225</v>
      </c>
      <c r="CB132" s="54">
        <f t="shared" ca="1" si="202"/>
        <v>2354588.2061838754</v>
      </c>
      <c r="CC132" s="54">
        <f t="shared" ca="1" si="202"/>
        <v>2323721.4065166167</v>
      </c>
      <c r="CD132" s="54">
        <f t="shared" ca="1" si="202"/>
        <v>2459874.8464378007</v>
      </c>
      <c r="CE132" s="54">
        <f t="shared" ca="1" si="202"/>
        <v>2532230.2927524853</v>
      </c>
      <c r="CF132" s="54">
        <f t="shared" ca="1" si="202"/>
        <v>2357259.00877639</v>
      </c>
      <c r="CG132" s="54">
        <f t="shared" ca="1" si="202"/>
        <v>2362914.8599623502</v>
      </c>
      <c r="CH132" s="54">
        <f t="shared" ca="1" si="202"/>
        <v>2820911.7436985448</v>
      </c>
      <c r="CI132" s="54">
        <f t="shared" ca="1" si="202"/>
        <v>3056734.8197304048</v>
      </c>
      <c r="CJ132" s="54">
        <f t="shared" ca="1" si="202"/>
        <v>654795.69266615715</v>
      </c>
      <c r="CK132" s="54">
        <f t="shared" ca="1" si="202"/>
        <v>786619.51688835339</v>
      </c>
      <c r="CL132" s="54">
        <f t="shared" ca="1" si="202"/>
        <v>1081143.7384668365</v>
      </c>
      <c r="CM132" s="54">
        <f t="shared" ca="1" si="202"/>
        <v>1293086.8907548697</v>
      </c>
      <c r="CN132" s="54">
        <f t="shared" ca="1" si="202"/>
        <v>1268390.5149580622</v>
      </c>
      <c r="CO132" s="54">
        <f t="shared" ca="1" si="202"/>
        <v>1359537.4867154423</v>
      </c>
      <c r="CP132" s="54">
        <f t="shared" ca="1" si="202"/>
        <v>1583831.775113347</v>
      </c>
      <c r="CQ132" s="54">
        <f t="shared" ca="1" si="202"/>
        <v>1754598.1184339109</v>
      </c>
      <c r="CR132" s="54">
        <f t="shared" ca="1" si="202"/>
        <v>1723716.9345518006</v>
      </c>
      <c r="CS132" s="54">
        <f t="shared" ca="1" si="202"/>
        <v>1808110.3541397869</v>
      </c>
      <c r="CT132" s="54">
        <f t="shared" ca="1" si="202"/>
        <v>2023750.961246615</v>
      </c>
      <c r="CU132" s="54">
        <f t="shared" ca="1" si="202"/>
        <v>2186290.3996222937</v>
      </c>
      <c r="CV132" s="54">
        <f t="shared" ca="1" si="202"/>
        <v>2149279.0465447092</v>
      </c>
      <c r="CW132" s="54">
        <f t="shared" ca="1" si="202"/>
        <v>2226609.1686289106</v>
      </c>
      <c r="CX132" s="54">
        <f ca="1">CX129+CX131</f>
        <v>2433216.749134304</v>
      </c>
      <c r="CY132" s="54">
        <f ca="1">CY129+CY131</f>
        <v>2587132.2383734193</v>
      </c>
      <c r="CZ132" s="54">
        <f ca="1">CZ129+CZ131</f>
        <v>2543343.0944235539</v>
      </c>
      <c r="DA132" s="54">
        <f ca="1">DA129+DA131</f>
        <v>2613142.5428544404</v>
      </c>
      <c r="DB132" s="54">
        <f t="shared" ref="DB132:DI132" ca="1" si="203">DB129+DB131</f>
        <v>2810284.6902322797</v>
      </c>
      <c r="DC132" s="54">
        <f t="shared" ca="1" si="203"/>
        <v>6292213.9292046688</v>
      </c>
      <c r="DD132" s="54">
        <f t="shared" ca="1" si="203"/>
        <v>6388370.1621357305</v>
      </c>
      <c r="DE132" s="54">
        <f t="shared" ca="1" si="203"/>
        <v>6598536.1912183799</v>
      </c>
      <c r="DF132" s="54">
        <f t="shared" ca="1" si="203"/>
        <v>6935321.1188354315</v>
      </c>
      <c r="DG132" s="54">
        <f t="shared" ca="1" si="203"/>
        <v>7221422.7883829512</v>
      </c>
      <c r="DH132" s="54">
        <f t="shared" ca="1" si="203"/>
        <v>7314477.4525047662</v>
      </c>
      <c r="DI132" s="54">
        <f t="shared" ca="1" si="203"/>
        <v>7521108.719256185</v>
      </c>
      <c r="DJ132" s="54">
        <f t="shared" ref="DJ132:DK132" ca="1" si="204">DJ129+DJ131</f>
        <v>7852609.1559789861</v>
      </c>
      <c r="DK132" s="54">
        <f t="shared" ca="1" si="204"/>
        <v>7064045.034319195</v>
      </c>
      <c r="DL132" s="54"/>
      <c r="DM132" s="54"/>
      <c r="DN132" s="54"/>
      <c r="DO132" s="54"/>
      <c r="DP132" s="54"/>
      <c r="DQ132" s="54"/>
      <c r="DR132" s="54"/>
      <c r="DS132" s="54"/>
      <c r="DT132" s="54"/>
      <c r="DU132" s="54"/>
      <c r="DV132" s="54"/>
      <c r="DW132" s="54"/>
      <c r="DX132" s="54"/>
      <c r="DY132" s="54"/>
      <c r="DZ132" s="54"/>
      <c r="EA132" s="54"/>
      <c r="EB132" s="54"/>
      <c r="EC132" s="54"/>
      <c r="ED132" s="54"/>
      <c r="EE132" s="54"/>
      <c r="EF132" s="54"/>
      <c r="EG132" s="54"/>
      <c r="EH132" s="54"/>
      <c r="EI132" s="54"/>
      <c r="EJ132" s="54"/>
      <c r="EK132" s="54"/>
      <c r="EL132" s="54"/>
      <c r="EM132" s="54"/>
      <c r="EN132" s="54"/>
      <c r="EO132" s="54"/>
      <c r="EP132" s="54"/>
      <c r="EQ132" s="54"/>
      <c r="ER132" s="54"/>
      <c r="ES132" s="54"/>
      <c r="ET132" s="54"/>
      <c r="EU132" s="54"/>
      <c r="EV132" s="54"/>
      <c r="EW132" s="54"/>
      <c r="EX132" s="54"/>
      <c r="EY132" s="54"/>
      <c r="EZ132" s="54"/>
      <c r="FA132" s="54"/>
    </row>
    <row r="133" spans="3:382">
      <c r="G133" s="4"/>
    </row>
    <row r="134" spans="3:382">
      <c r="C134" s="119" t="s">
        <v>120</v>
      </c>
      <c r="E134" s="50" t="s">
        <v>108</v>
      </c>
      <c r="F134" s="56" t="str">
        <f ca="1">IF(ROUND($G$26-Calculations!$H$369+$G$104-Calculations!$H$448, 2)=0, "OK", "NO")</f>
        <v>OK</v>
      </c>
      <c r="G134" s="66"/>
      <c r="NR134">
        <f>PMT(Inputs!F189/12,65,NR111)*-1</f>
        <v>0</v>
      </c>
    </row>
    <row r="136" spans="3:382">
      <c r="G136" s="32"/>
    </row>
    <row r="172" spans="28:78">
      <c r="AB172" s="54"/>
      <c r="BA172" s="54"/>
      <c r="BZ172" s="54"/>
    </row>
    <row r="201" spans="28:78">
      <c r="AB201" s="54"/>
      <c r="BA201" s="54"/>
      <c r="BZ201" s="54"/>
    </row>
    <row r="228" spans="28:78">
      <c r="AB228" s="54"/>
      <c r="BA228" s="54"/>
      <c r="BZ228" s="54"/>
    </row>
    <row r="257" spans="28:78">
      <c r="AB257" s="54"/>
      <c r="BA257" s="54"/>
      <c r="BZ257" s="54"/>
    </row>
    <row r="286" spans="28:78">
      <c r="AB286" s="54"/>
      <c r="BA286" s="54"/>
      <c r="BZ286" s="54"/>
    </row>
    <row r="315" spans="28:78">
      <c r="AB315" s="54"/>
      <c r="BA315" s="54"/>
      <c r="BZ315" s="54"/>
    </row>
    <row r="344" spans="28:78">
      <c r="AB344" s="54"/>
      <c r="BA344" s="54"/>
      <c r="BZ344" s="54"/>
    </row>
    <row r="373" spans="28:78">
      <c r="AB373" s="54"/>
      <c r="BA373" s="54"/>
      <c r="BZ373" s="54"/>
    </row>
    <row r="390" spans="5:102">
      <c r="E390" s="497"/>
      <c r="F390" s="497"/>
      <c r="G390" s="497"/>
      <c r="H390" s="497"/>
      <c r="I390" s="497"/>
      <c r="J390" s="497"/>
      <c r="K390" s="497"/>
      <c r="L390" s="497"/>
      <c r="M390" s="497"/>
      <c r="N390" s="497"/>
      <c r="O390" s="497"/>
      <c r="P390" s="497"/>
      <c r="Q390" s="497"/>
      <c r="R390" s="497"/>
      <c r="S390" s="497"/>
      <c r="T390" s="497"/>
      <c r="U390" s="497"/>
      <c r="V390" s="497"/>
      <c r="W390" s="497"/>
      <c r="X390" s="497"/>
      <c r="Y390" s="497"/>
      <c r="Z390" s="497"/>
      <c r="AA390" s="497"/>
      <c r="AB390" s="497"/>
      <c r="AC390" s="497"/>
      <c r="AD390" s="497"/>
      <c r="AE390" s="497"/>
      <c r="AF390" s="497"/>
      <c r="AG390" s="497"/>
      <c r="AH390" s="497"/>
      <c r="AI390" s="497"/>
      <c r="AJ390" s="497"/>
      <c r="AK390" s="497"/>
      <c r="AL390" s="497"/>
      <c r="AM390" s="497"/>
      <c r="AN390" s="497"/>
      <c r="AO390" s="497"/>
      <c r="AP390" s="497"/>
      <c r="AQ390" s="497"/>
      <c r="AR390" s="497"/>
      <c r="AS390" s="497"/>
      <c r="AT390" s="497"/>
      <c r="AU390" s="497"/>
      <c r="AV390" s="497"/>
      <c r="AW390" s="497"/>
      <c r="AX390" s="497"/>
      <c r="AY390" s="497"/>
      <c r="AZ390" s="497"/>
      <c r="BA390" s="497"/>
      <c r="BB390" s="497"/>
      <c r="BC390" s="497"/>
      <c r="BD390" s="497"/>
      <c r="BE390" s="497"/>
      <c r="BF390" s="497"/>
      <c r="BG390" s="497"/>
      <c r="BH390" s="497"/>
      <c r="BI390" s="497"/>
      <c r="BJ390" s="497"/>
      <c r="BK390" s="497"/>
      <c r="BL390" s="497"/>
      <c r="BM390" s="497"/>
      <c r="BN390" s="497"/>
      <c r="BO390" s="497"/>
      <c r="BP390" s="497"/>
      <c r="BQ390" s="497"/>
      <c r="BR390" s="497"/>
      <c r="BS390" s="497"/>
      <c r="BT390" s="497"/>
      <c r="BU390" s="497"/>
      <c r="BV390" s="497"/>
      <c r="BW390" s="497"/>
      <c r="BX390" s="497"/>
      <c r="BY390" s="497"/>
      <c r="BZ390" s="497"/>
      <c r="CA390" s="497"/>
      <c r="CB390" s="497"/>
      <c r="CC390" s="497"/>
      <c r="CD390" s="497"/>
      <c r="CE390" s="497"/>
      <c r="CF390" s="497"/>
      <c r="CG390" s="497"/>
      <c r="CH390" s="497"/>
      <c r="CI390" s="497"/>
      <c r="CJ390" s="497"/>
      <c r="CK390" s="497"/>
      <c r="CL390" s="497"/>
      <c r="CM390" s="497"/>
      <c r="CN390" s="497"/>
      <c r="CO390" s="497"/>
      <c r="CP390" s="497"/>
      <c r="CQ390" s="497"/>
      <c r="CR390" s="497"/>
      <c r="CS390" s="497"/>
      <c r="CT390" s="497"/>
      <c r="CU390" s="497"/>
      <c r="CV390" s="497"/>
      <c r="CW390" s="497"/>
      <c r="CX390" s="497"/>
    </row>
    <row r="391" spans="5:102">
      <c r="E391" s="497"/>
      <c r="F391" s="497"/>
      <c r="G391" s="497"/>
      <c r="H391" s="497"/>
      <c r="I391" s="497"/>
      <c r="J391" s="497"/>
      <c r="K391" s="497"/>
      <c r="L391" s="497"/>
      <c r="M391" s="497"/>
      <c r="N391" s="497"/>
      <c r="O391" s="497"/>
      <c r="P391" s="497"/>
      <c r="Q391" s="497"/>
      <c r="R391" s="497"/>
      <c r="S391" s="497"/>
      <c r="T391" s="497"/>
      <c r="U391" s="497"/>
      <c r="V391" s="497"/>
      <c r="W391" s="497"/>
      <c r="X391" s="497"/>
      <c r="Y391" s="497"/>
      <c r="Z391" s="497"/>
      <c r="AA391" s="497"/>
      <c r="AB391" s="497"/>
      <c r="AC391" s="497"/>
      <c r="AD391" s="497"/>
      <c r="AE391" s="497"/>
      <c r="AF391" s="497"/>
      <c r="AG391" s="497"/>
      <c r="AH391" s="497"/>
      <c r="AI391" s="497"/>
      <c r="AJ391" s="497"/>
      <c r="AK391" s="497"/>
      <c r="AL391" s="497"/>
      <c r="AM391" s="497"/>
      <c r="AN391" s="497"/>
      <c r="AO391" s="497"/>
      <c r="AP391" s="497"/>
      <c r="AQ391" s="497"/>
      <c r="AR391" s="497"/>
      <c r="AS391" s="497"/>
      <c r="AT391" s="497"/>
      <c r="AU391" s="497"/>
      <c r="AV391" s="497"/>
      <c r="AW391" s="497"/>
      <c r="AX391" s="497"/>
      <c r="AY391" s="497"/>
      <c r="AZ391" s="497"/>
      <c r="BA391" s="497"/>
      <c r="BB391" s="497"/>
      <c r="BC391" s="497"/>
      <c r="BD391" s="497"/>
      <c r="BE391" s="497"/>
      <c r="BF391" s="497"/>
      <c r="BG391" s="497"/>
      <c r="BH391" s="497"/>
      <c r="BI391" s="497"/>
      <c r="BJ391" s="497"/>
      <c r="BK391" s="497"/>
      <c r="BL391" s="497"/>
      <c r="BM391" s="497"/>
      <c r="BN391" s="497"/>
      <c r="BO391" s="497"/>
      <c r="BP391" s="497"/>
      <c r="BQ391" s="497"/>
      <c r="BR391" s="497"/>
      <c r="BS391" s="497"/>
      <c r="BT391" s="497"/>
      <c r="BU391" s="497"/>
      <c r="BV391" s="497"/>
      <c r="BW391" s="497"/>
      <c r="BX391" s="497"/>
      <c r="BY391" s="497"/>
      <c r="BZ391" s="497"/>
      <c r="CA391" s="497"/>
      <c r="CB391" s="497"/>
      <c r="CC391" s="497"/>
      <c r="CD391" s="497"/>
      <c r="CE391" s="497"/>
      <c r="CF391" s="497"/>
      <c r="CG391" s="497"/>
      <c r="CH391" s="497"/>
      <c r="CI391" s="497"/>
      <c r="CJ391" s="497"/>
      <c r="CK391" s="497"/>
      <c r="CL391" s="497"/>
      <c r="CM391" s="497"/>
      <c r="CN391" s="497"/>
      <c r="CO391" s="497"/>
      <c r="CP391" s="497"/>
      <c r="CQ391" s="497"/>
      <c r="CR391" s="497"/>
      <c r="CS391" s="497"/>
      <c r="CT391" s="497"/>
      <c r="CU391" s="497"/>
      <c r="CV391" s="497"/>
      <c r="CW391" s="497"/>
      <c r="CX391" s="497"/>
    </row>
    <row r="392" spans="5:102">
      <c r="E392" s="497"/>
      <c r="F392" s="497"/>
      <c r="G392" s="497"/>
      <c r="H392" s="497"/>
      <c r="I392" s="497"/>
      <c r="J392" s="497"/>
      <c r="K392" s="497"/>
      <c r="L392" s="497"/>
      <c r="M392" s="497"/>
      <c r="N392" s="497"/>
      <c r="O392" s="497"/>
      <c r="P392" s="497"/>
      <c r="Q392" s="497"/>
      <c r="R392" s="497"/>
      <c r="S392" s="497"/>
      <c r="T392" s="497"/>
      <c r="U392" s="497"/>
      <c r="V392" s="497"/>
      <c r="W392" s="497"/>
      <c r="X392" s="497"/>
      <c r="Y392" s="497"/>
      <c r="Z392" s="497"/>
      <c r="AA392" s="497"/>
      <c r="AB392" s="497"/>
      <c r="AC392" s="497"/>
      <c r="AD392" s="497"/>
      <c r="AE392" s="497"/>
      <c r="AF392" s="497"/>
      <c r="AG392" s="497"/>
      <c r="AH392" s="497"/>
      <c r="AI392" s="497"/>
      <c r="AJ392" s="497"/>
      <c r="AK392" s="497"/>
      <c r="AL392" s="497"/>
      <c r="AM392" s="497"/>
      <c r="AN392" s="497"/>
      <c r="AO392" s="497"/>
      <c r="AP392" s="497"/>
      <c r="AQ392" s="497"/>
      <c r="AR392" s="497"/>
      <c r="AS392" s="497"/>
      <c r="AT392" s="497"/>
      <c r="AU392" s="497"/>
      <c r="AV392" s="497"/>
      <c r="AW392" s="497"/>
      <c r="AX392" s="497"/>
      <c r="AY392" s="497"/>
      <c r="AZ392" s="497"/>
      <c r="BA392" s="497"/>
      <c r="BB392" s="497"/>
      <c r="BC392" s="497"/>
      <c r="BD392" s="497"/>
      <c r="BE392" s="497"/>
      <c r="BF392" s="497"/>
      <c r="BG392" s="497"/>
      <c r="BH392" s="497"/>
      <c r="BI392" s="497"/>
      <c r="BJ392" s="497"/>
      <c r="BK392" s="497"/>
      <c r="BL392" s="497"/>
      <c r="BM392" s="497"/>
      <c r="BN392" s="497"/>
      <c r="BO392" s="497"/>
      <c r="BP392" s="497"/>
      <c r="BQ392" s="497"/>
      <c r="BR392" s="497"/>
      <c r="BS392" s="497"/>
      <c r="BT392" s="497"/>
      <c r="BU392" s="497"/>
      <c r="BV392" s="497"/>
      <c r="BW392" s="497"/>
      <c r="BX392" s="497"/>
      <c r="BY392" s="497"/>
      <c r="BZ392" s="497"/>
      <c r="CA392" s="497"/>
      <c r="CB392" s="497"/>
      <c r="CC392" s="497"/>
      <c r="CD392" s="497"/>
      <c r="CE392" s="497"/>
      <c r="CF392" s="497"/>
      <c r="CG392" s="497"/>
      <c r="CH392" s="497"/>
      <c r="CI392" s="497"/>
      <c r="CJ392" s="497"/>
      <c r="CK392" s="497"/>
      <c r="CL392" s="497"/>
      <c r="CM392" s="497"/>
      <c r="CN392" s="497"/>
      <c r="CO392" s="497"/>
      <c r="CP392" s="497"/>
      <c r="CQ392" s="497"/>
      <c r="CR392" s="497"/>
      <c r="CS392" s="497"/>
      <c r="CT392" s="497"/>
      <c r="CU392" s="497"/>
      <c r="CV392" s="497"/>
      <c r="CW392" s="497"/>
      <c r="CX392" s="497"/>
    </row>
    <row r="393" spans="5:102">
      <c r="E393" s="497"/>
      <c r="F393" s="497"/>
      <c r="G393" s="497"/>
      <c r="H393" s="497"/>
      <c r="I393" s="497"/>
      <c r="J393" s="497"/>
      <c r="K393" s="497"/>
      <c r="L393" s="497"/>
      <c r="M393" s="497"/>
      <c r="N393" s="497"/>
      <c r="O393" s="497"/>
      <c r="P393" s="497"/>
      <c r="Q393" s="497"/>
      <c r="R393" s="497"/>
      <c r="S393" s="497"/>
      <c r="T393" s="497"/>
      <c r="U393" s="497"/>
      <c r="V393" s="497"/>
      <c r="W393" s="497"/>
      <c r="X393" s="497"/>
      <c r="Y393" s="497"/>
      <c r="Z393" s="497"/>
      <c r="AA393" s="497"/>
      <c r="AB393" s="497"/>
      <c r="AC393" s="497"/>
      <c r="AD393" s="497"/>
      <c r="AE393" s="497"/>
      <c r="AF393" s="497"/>
      <c r="AG393" s="497"/>
      <c r="AH393" s="497"/>
      <c r="AI393" s="497"/>
      <c r="AJ393" s="497"/>
      <c r="AK393" s="497"/>
      <c r="AL393" s="497"/>
      <c r="AM393" s="497"/>
      <c r="AN393" s="497"/>
      <c r="AO393" s="497"/>
      <c r="AP393" s="497"/>
      <c r="AQ393" s="497"/>
      <c r="AR393" s="497"/>
      <c r="AS393" s="497"/>
      <c r="AT393" s="497"/>
      <c r="AU393" s="497"/>
      <c r="AV393" s="497"/>
      <c r="AW393" s="497"/>
      <c r="AX393" s="497"/>
      <c r="AY393" s="497"/>
      <c r="AZ393" s="497"/>
      <c r="BA393" s="497"/>
      <c r="BB393" s="497"/>
      <c r="BC393" s="497"/>
      <c r="BD393" s="497"/>
      <c r="BE393" s="497"/>
      <c r="BF393" s="497"/>
      <c r="BG393" s="497"/>
      <c r="BH393" s="497"/>
      <c r="BI393" s="497"/>
      <c r="BJ393" s="497"/>
      <c r="BK393" s="497"/>
      <c r="BL393" s="497"/>
      <c r="BM393" s="497"/>
      <c r="BN393" s="497"/>
      <c r="BO393" s="497"/>
      <c r="BP393" s="497"/>
      <c r="BQ393" s="497"/>
      <c r="BR393" s="497"/>
      <c r="BS393" s="497"/>
      <c r="BT393" s="497"/>
      <c r="BU393" s="497"/>
      <c r="BV393" s="497"/>
      <c r="BW393" s="497"/>
      <c r="BX393" s="497"/>
      <c r="BY393" s="497"/>
      <c r="BZ393" s="497"/>
      <c r="CA393" s="497"/>
      <c r="CB393" s="497"/>
      <c r="CC393" s="497"/>
      <c r="CD393" s="497"/>
      <c r="CE393" s="497"/>
      <c r="CF393" s="497"/>
      <c r="CG393" s="497"/>
      <c r="CH393" s="497"/>
      <c r="CI393" s="497"/>
      <c r="CJ393" s="497"/>
      <c r="CK393" s="497"/>
      <c r="CL393" s="497"/>
      <c r="CM393" s="497"/>
      <c r="CN393" s="497"/>
      <c r="CO393" s="497"/>
      <c r="CP393" s="497"/>
      <c r="CQ393" s="497"/>
      <c r="CR393" s="497"/>
      <c r="CS393" s="497"/>
      <c r="CT393" s="497"/>
      <c r="CU393" s="497"/>
      <c r="CV393" s="497"/>
      <c r="CW393" s="497"/>
      <c r="CX393" s="497"/>
    </row>
    <row r="394" spans="5:102">
      <c r="E394" s="497"/>
      <c r="F394" s="497"/>
      <c r="G394" s="497"/>
      <c r="H394" s="497"/>
      <c r="I394" s="497"/>
      <c r="J394" s="497"/>
      <c r="K394" s="497"/>
      <c r="L394" s="497"/>
      <c r="M394" s="497"/>
      <c r="N394" s="497"/>
      <c r="O394" s="497"/>
      <c r="P394" s="497"/>
      <c r="Q394" s="497"/>
      <c r="R394" s="497"/>
      <c r="S394" s="497"/>
      <c r="T394" s="497"/>
      <c r="U394" s="497"/>
      <c r="V394" s="497"/>
      <c r="W394" s="497"/>
      <c r="X394" s="497"/>
      <c r="Y394" s="497"/>
      <c r="Z394" s="497"/>
      <c r="AA394" s="497"/>
      <c r="AB394" s="497"/>
      <c r="AC394" s="497"/>
      <c r="AD394" s="497"/>
      <c r="AE394" s="497"/>
      <c r="AF394" s="497"/>
      <c r="AG394" s="497"/>
      <c r="AH394" s="497"/>
      <c r="AI394" s="497"/>
      <c r="AJ394" s="497"/>
      <c r="AK394" s="497"/>
      <c r="AL394" s="497"/>
      <c r="AM394" s="497"/>
      <c r="AN394" s="497"/>
      <c r="AO394" s="497"/>
      <c r="AP394" s="497"/>
      <c r="AQ394" s="497"/>
      <c r="AR394" s="497"/>
      <c r="AS394" s="497"/>
      <c r="AT394" s="497"/>
      <c r="AU394" s="497"/>
      <c r="AV394" s="497"/>
      <c r="AW394" s="497"/>
      <c r="AX394" s="497"/>
      <c r="AY394" s="497"/>
      <c r="AZ394" s="497"/>
      <c r="BA394" s="497"/>
      <c r="BB394" s="497"/>
      <c r="BC394" s="497"/>
      <c r="BD394" s="497"/>
      <c r="BE394" s="497"/>
      <c r="BF394" s="497"/>
      <c r="BG394" s="497"/>
      <c r="BH394" s="497"/>
      <c r="BI394" s="497"/>
      <c r="BJ394" s="497"/>
      <c r="BK394" s="497"/>
      <c r="BL394" s="497"/>
      <c r="BM394" s="497"/>
      <c r="BN394" s="497"/>
      <c r="BO394" s="497"/>
      <c r="BP394" s="497"/>
      <c r="BQ394" s="497"/>
      <c r="BR394" s="497"/>
      <c r="BS394" s="497"/>
      <c r="BT394" s="497"/>
      <c r="BU394" s="497"/>
      <c r="BV394" s="497"/>
      <c r="BW394" s="497"/>
      <c r="BX394" s="497"/>
      <c r="BY394" s="497"/>
      <c r="BZ394" s="497"/>
      <c r="CA394" s="497"/>
      <c r="CB394" s="497"/>
      <c r="CC394" s="497"/>
      <c r="CD394" s="497"/>
      <c r="CE394" s="497"/>
      <c r="CF394" s="497"/>
      <c r="CG394" s="497"/>
      <c r="CH394" s="497"/>
      <c r="CI394" s="497"/>
      <c r="CJ394" s="497"/>
      <c r="CK394" s="497"/>
      <c r="CL394" s="497"/>
      <c r="CM394" s="497"/>
      <c r="CN394" s="497"/>
      <c r="CO394" s="497"/>
      <c r="CP394" s="497"/>
      <c r="CQ394" s="497"/>
      <c r="CR394" s="497"/>
      <c r="CS394" s="497"/>
      <c r="CT394" s="497"/>
      <c r="CU394" s="497"/>
      <c r="CV394" s="497"/>
      <c r="CW394" s="497"/>
      <c r="CX394" s="497"/>
    </row>
    <row r="395" spans="5:102">
      <c r="E395" s="497"/>
      <c r="F395" s="497"/>
      <c r="G395" s="497"/>
      <c r="H395" s="497"/>
      <c r="I395" s="497"/>
      <c r="J395" s="497"/>
      <c r="K395" s="497"/>
      <c r="L395" s="497"/>
      <c r="M395" s="497"/>
      <c r="N395" s="497"/>
      <c r="O395" s="497"/>
      <c r="P395" s="497"/>
      <c r="Q395" s="497"/>
      <c r="R395" s="497"/>
      <c r="S395" s="497"/>
      <c r="T395" s="497"/>
      <c r="U395" s="497"/>
      <c r="V395" s="497"/>
      <c r="W395" s="497"/>
      <c r="X395" s="497"/>
      <c r="Y395" s="497"/>
      <c r="Z395" s="497"/>
      <c r="AA395" s="497"/>
      <c r="AB395" s="497"/>
      <c r="AC395" s="497"/>
      <c r="AD395" s="497"/>
      <c r="AE395" s="497"/>
      <c r="AF395" s="497"/>
      <c r="AG395" s="497"/>
      <c r="AH395" s="497"/>
      <c r="AI395" s="497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497"/>
      <c r="AT395" s="497"/>
      <c r="AU395" s="497"/>
      <c r="AV395" s="497"/>
      <c r="AW395" s="497"/>
      <c r="AX395" s="497"/>
      <c r="AY395" s="497"/>
      <c r="AZ395" s="497"/>
      <c r="BA395" s="497"/>
      <c r="BB395" s="497"/>
      <c r="BC395" s="497"/>
      <c r="BD395" s="497"/>
      <c r="BE395" s="497"/>
      <c r="BF395" s="497"/>
      <c r="BG395" s="497"/>
      <c r="BH395" s="497"/>
      <c r="BI395" s="497"/>
      <c r="BJ395" s="497"/>
      <c r="BK395" s="497"/>
      <c r="BL395" s="497"/>
      <c r="BM395" s="497"/>
      <c r="BN395" s="497"/>
      <c r="BO395" s="497"/>
      <c r="BP395" s="497"/>
      <c r="BQ395" s="497"/>
      <c r="BR395" s="497"/>
      <c r="BS395" s="497"/>
      <c r="BT395" s="497"/>
      <c r="BU395" s="497"/>
      <c r="BV395" s="497"/>
      <c r="BW395" s="497"/>
      <c r="BX395" s="497"/>
      <c r="BY395" s="497"/>
      <c r="BZ395" s="497"/>
      <c r="CA395" s="497"/>
      <c r="CB395" s="497"/>
      <c r="CC395" s="497"/>
      <c r="CD395" s="497"/>
      <c r="CE395" s="497"/>
      <c r="CF395" s="497"/>
      <c r="CG395" s="497"/>
      <c r="CH395" s="497"/>
      <c r="CI395" s="497"/>
      <c r="CJ395" s="497"/>
      <c r="CK395" s="497"/>
      <c r="CL395" s="497"/>
      <c r="CM395" s="497"/>
      <c r="CN395" s="497"/>
      <c r="CO395" s="497"/>
      <c r="CP395" s="497"/>
      <c r="CQ395" s="497"/>
      <c r="CR395" s="497"/>
      <c r="CS395" s="497"/>
      <c r="CT395" s="497"/>
      <c r="CU395" s="497"/>
      <c r="CV395" s="497"/>
      <c r="CW395" s="497"/>
      <c r="CX395" s="497"/>
    </row>
    <row r="396" spans="5:102">
      <c r="E396" s="497"/>
      <c r="F396" s="497"/>
      <c r="G396" s="497"/>
      <c r="H396" s="497"/>
      <c r="I396" s="497"/>
      <c r="J396" s="497"/>
      <c r="K396" s="497"/>
      <c r="L396" s="497"/>
      <c r="M396" s="497"/>
      <c r="N396" s="497"/>
      <c r="O396" s="497"/>
      <c r="P396" s="497"/>
      <c r="Q396" s="497"/>
      <c r="R396" s="497"/>
      <c r="S396" s="497"/>
      <c r="T396" s="497"/>
      <c r="U396" s="497"/>
      <c r="V396" s="497"/>
      <c r="W396" s="497"/>
      <c r="X396" s="497"/>
      <c r="Y396" s="497"/>
      <c r="Z396" s="497"/>
      <c r="AA396" s="497"/>
      <c r="AB396" s="497"/>
      <c r="AC396" s="497"/>
      <c r="AD396" s="497"/>
      <c r="AE396" s="497"/>
      <c r="AF396" s="497"/>
      <c r="AG396" s="497"/>
      <c r="AH396" s="497"/>
      <c r="AI396" s="497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497"/>
      <c r="AT396" s="497"/>
      <c r="AU396" s="497"/>
      <c r="AV396" s="497"/>
      <c r="AW396" s="497"/>
      <c r="AX396" s="497"/>
      <c r="AY396" s="497"/>
      <c r="AZ396" s="497"/>
      <c r="BA396" s="497"/>
      <c r="BB396" s="497"/>
      <c r="BC396" s="497"/>
      <c r="BD396" s="497"/>
      <c r="BE396" s="497"/>
      <c r="BF396" s="497"/>
      <c r="BG396" s="497"/>
      <c r="BH396" s="497"/>
      <c r="BI396" s="497"/>
      <c r="BJ396" s="497"/>
      <c r="BK396" s="497"/>
      <c r="BL396" s="497"/>
      <c r="BM396" s="497"/>
      <c r="BN396" s="497"/>
      <c r="BO396" s="497"/>
      <c r="BP396" s="497"/>
      <c r="BQ396" s="497"/>
      <c r="BR396" s="497"/>
      <c r="BS396" s="497"/>
      <c r="BT396" s="497"/>
      <c r="BU396" s="497"/>
      <c r="BV396" s="497"/>
      <c r="BW396" s="497"/>
      <c r="BX396" s="497"/>
      <c r="BY396" s="497"/>
      <c r="BZ396" s="497"/>
      <c r="CA396" s="497"/>
      <c r="CB396" s="497"/>
      <c r="CC396" s="497"/>
      <c r="CD396" s="497"/>
      <c r="CE396" s="497"/>
      <c r="CF396" s="497"/>
      <c r="CG396" s="497"/>
      <c r="CH396" s="497"/>
      <c r="CI396" s="497"/>
      <c r="CJ396" s="497"/>
      <c r="CK396" s="497"/>
      <c r="CL396" s="497"/>
      <c r="CM396" s="497"/>
      <c r="CN396" s="497"/>
      <c r="CO396" s="497"/>
      <c r="CP396" s="497"/>
      <c r="CQ396" s="497"/>
      <c r="CR396" s="497"/>
      <c r="CS396" s="497"/>
      <c r="CT396" s="497"/>
      <c r="CU396" s="497"/>
      <c r="CV396" s="497"/>
      <c r="CW396" s="497"/>
      <c r="CX396" s="497"/>
    </row>
    <row r="397" spans="5:102">
      <c r="E397" s="497"/>
      <c r="F397" s="497"/>
      <c r="G397" s="497"/>
      <c r="H397" s="497"/>
      <c r="I397" s="497"/>
      <c r="J397" s="497"/>
      <c r="K397" s="497"/>
      <c r="L397" s="497"/>
      <c r="M397" s="497"/>
      <c r="N397" s="497"/>
      <c r="O397" s="497"/>
      <c r="P397" s="497"/>
      <c r="Q397" s="497"/>
      <c r="R397" s="497"/>
      <c r="S397" s="497"/>
      <c r="T397" s="497"/>
      <c r="U397" s="497"/>
      <c r="V397" s="497"/>
      <c r="W397" s="497"/>
      <c r="X397" s="497"/>
      <c r="Y397" s="497"/>
      <c r="Z397" s="497"/>
      <c r="AA397" s="497"/>
      <c r="AB397" s="497"/>
      <c r="AC397" s="497"/>
      <c r="AD397" s="497"/>
      <c r="AE397" s="497"/>
      <c r="AF397" s="497"/>
      <c r="AG397" s="497"/>
      <c r="AH397" s="497"/>
      <c r="AI397" s="497"/>
      <c r="AJ397" s="497"/>
      <c r="AK397" s="497"/>
      <c r="AL397" s="497"/>
      <c r="AM397" s="497"/>
      <c r="AN397" s="497"/>
      <c r="AO397" s="497"/>
      <c r="AP397" s="497"/>
      <c r="AQ397" s="497"/>
      <c r="AR397" s="497"/>
      <c r="AS397" s="497"/>
      <c r="AT397" s="497"/>
      <c r="AU397" s="497"/>
      <c r="AV397" s="497"/>
      <c r="AW397" s="497"/>
      <c r="AX397" s="497"/>
      <c r="AY397" s="497"/>
      <c r="AZ397" s="497"/>
      <c r="BA397" s="497"/>
      <c r="BB397" s="497"/>
      <c r="BC397" s="497"/>
      <c r="BD397" s="497"/>
      <c r="BE397" s="497"/>
      <c r="BF397" s="497"/>
      <c r="BG397" s="497"/>
      <c r="BH397" s="497"/>
      <c r="BI397" s="497"/>
      <c r="BJ397" s="497"/>
      <c r="BK397" s="497"/>
      <c r="BL397" s="497"/>
      <c r="BM397" s="497"/>
      <c r="BN397" s="497"/>
      <c r="BO397" s="497"/>
      <c r="BP397" s="497"/>
      <c r="BQ397" s="497"/>
      <c r="BR397" s="497"/>
      <c r="BS397" s="497"/>
      <c r="BT397" s="497"/>
      <c r="BU397" s="497"/>
      <c r="BV397" s="497"/>
      <c r="BW397" s="497"/>
      <c r="BX397" s="497"/>
      <c r="BY397" s="497"/>
      <c r="BZ397" s="497"/>
      <c r="CA397" s="497"/>
      <c r="CB397" s="497"/>
      <c r="CC397" s="497"/>
      <c r="CD397" s="497"/>
      <c r="CE397" s="497"/>
      <c r="CF397" s="497"/>
      <c r="CG397" s="497"/>
      <c r="CH397" s="497"/>
      <c r="CI397" s="497"/>
      <c r="CJ397" s="497"/>
      <c r="CK397" s="497"/>
      <c r="CL397" s="497"/>
      <c r="CM397" s="497"/>
      <c r="CN397" s="497"/>
      <c r="CO397" s="497"/>
      <c r="CP397" s="497"/>
      <c r="CQ397" s="497"/>
      <c r="CR397" s="497"/>
      <c r="CS397" s="497"/>
      <c r="CT397" s="497"/>
      <c r="CU397" s="497"/>
      <c r="CV397" s="497"/>
      <c r="CW397" s="497"/>
      <c r="CX397" s="497"/>
    </row>
  </sheetData>
  <conditionalFormatting sqref="F134 H69:I69">
    <cfRule type="cellIs" dxfId="76" priority="21" operator="equal">
      <formula>"OK"</formula>
    </cfRule>
    <cfRule type="cellIs" dxfId="75" priority="22" operator="equal">
      <formula>"NO"</formula>
    </cfRule>
  </conditionalFormatting>
  <conditionalFormatting sqref="G69">
    <cfRule type="cellIs" dxfId="74" priority="15" operator="equal">
      <formula>"OK"</formula>
    </cfRule>
    <cfRule type="cellIs" dxfId="73" priority="16" operator="equal">
      <formula>"NO"</formula>
    </cfRule>
  </conditionalFormatting>
  <conditionalFormatting sqref="A7">
    <cfRule type="cellIs" dxfId="72" priority="13" operator="equal">
      <formula>"OK"</formula>
    </cfRule>
    <cfRule type="cellIs" dxfId="71" priority="14" operator="equal">
      <formula>"NO"</formula>
    </cfRule>
  </conditionalFormatting>
  <conditionalFormatting sqref="J69:DI69">
    <cfRule type="cellIs" dxfId="70" priority="5" operator="equal">
      <formula>"OK"</formula>
    </cfRule>
    <cfRule type="cellIs" dxfId="69" priority="6" operator="equal">
      <formula>"NO"</formula>
    </cfRule>
  </conditionalFormatting>
  <conditionalFormatting sqref="DJ69:EA69">
    <cfRule type="cellIs" dxfId="68" priority="3" operator="equal">
      <formula>"OK"</formula>
    </cfRule>
    <cfRule type="cellIs" dxfId="67" priority="4" operator="equal">
      <formula>"NO"</formula>
    </cfRule>
  </conditionalFormatting>
  <conditionalFormatting sqref="EB69:FA69">
    <cfRule type="cellIs" dxfId="66" priority="1" operator="equal">
      <formula>"OK"</formula>
    </cfRule>
    <cfRule type="cellIs" dxfId="65" priority="2" operator="equal">
      <formula>"NO"</formula>
    </cfRule>
  </conditionalFormatting>
  <hyperlinks>
    <hyperlink ref="A7" location="Summary!G31" display="Summary!G31" xr:uid="{00000000-0004-0000-03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NV236"/>
  <sheetViews>
    <sheetView showGridLines="0" topLeftCell="A65" zoomScale="106" zoomScaleNormal="106" workbookViewId="0">
      <selection activeCell="E76" sqref="E76"/>
    </sheetView>
  </sheetViews>
  <sheetFormatPr defaultRowHeight="15" customHeight="1"/>
  <cols>
    <col min="1" max="2" width="4.7109375" customWidth="1"/>
    <col min="3" max="3" width="58.140625" customWidth="1"/>
    <col min="4" max="4" width="11.42578125" customWidth="1"/>
    <col min="5" max="5" width="18.7109375" customWidth="1"/>
    <col min="6" max="6" width="22.42578125" customWidth="1"/>
    <col min="7" max="7" width="16.28515625" customWidth="1"/>
    <col min="8" max="8" width="17.85546875" customWidth="1"/>
    <col min="9" max="9" width="16.42578125" customWidth="1"/>
    <col min="10" max="10" width="14.140625" customWidth="1"/>
    <col min="11" max="11" width="14.28515625" customWidth="1"/>
    <col min="12" max="12" width="15.140625" customWidth="1"/>
    <col min="13" max="13" width="12.42578125" customWidth="1"/>
    <col min="14" max="14" width="12.28515625" bestFit="1" customWidth="1"/>
    <col min="15" max="15" width="11.28515625" bestFit="1" customWidth="1"/>
    <col min="16" max="16" width="13.5703125" customWidth="1"/>
    <col min="17" max="17" width="12.28515625" bestFit="1" customWidth="1"/>
    <col min="18" max="18" width="11.28515625" bestFit="1" customWidth="1"/>
    <col min="19" max="19" width="12.28515625" bestFit="1" customWidth="1"/>
    <col min="20" max="20" width="12.85546875" customWidth="1"/>
    <col min="21" max="21" width="11.28515625" bestFit="1" customWidth="1"/>
    <col min="22" max="22" width="12.28515625" bestFit="1" customWidth="1"/>
    <col min="23" max="23" width="12.5703125" customWidth="1"/>
    <col min="24" max="24" width="11.28515625" bestFit="1" customWidth="1"/>
    <col min="25" max="25" width="14.140625" customWidth="1"/>
    <col min="26" max="26" width="11.28515625" bestFit="1" customWidth="1"/>
    <col min="27" max="27" width="12.7109375" customWidth="1"/>
    <col min="28" max="28" width="13.7109375" customWidth="1"/>
    <col min="29" max="29" width="11.140625" bestFit="1" customWidth="1"/>
    <col min="30" max="30" width="10.85546875" customWidth="1"/>
    <col min="31" max="31" width="11.28515625" bestFit="1" customWidth="1"/>
  </cols>
  <sheetData>
    <row r="1" spans="1:386" ht="21">
      <c r="A1" s="199" t="str">
        <f>Inputs!$D$6&amp;" - Inputs"</f>
        <v>Força Açoreana, S.A.:  Azores Photovoltaic Energy Venture - Inputs</v>
      </c>
      <c r="B1" s="199"/>
      <c r="C1" s="17"/>
      <c r="D1" s="17"/>
      <c r="E1" s="17"/>
      <c r="F1" s="17"/>
      <c r="G1" s="17"/>
      <c r="H1" s="17"/>
      <c r="I1" s="17"/>
      <c r="J1" s="48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</row>
    <row r="2" spans="1:386" ht="15" customHeight="1">
      <c r="A2" s="181"/>
      <c r="B2" s="181"/>
      <c r="C2" s="17"/>
      <c r="D2" s="17"/>
      <c r="E2" s="17"/>
      <c r="F2" s="17"/>
      <c r="G2" s="17"/>
      <c r="H2" s="17"/>
      <c r="I2" s="17"/>
      <c r="J2" s="48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</row>
    <row r="4" spans="1:386" ht="19.5" thickBot="1">
      <c r="C4" s="178" t="s">
        <v>11</v>
      </c>
      <c r="D4" s="156"/>
      <c r="E4" s="156"/>
      <c r="F4" s="156"/>
      <c r="G4" s="156"/>
      <c r="H4" s="178"/>
      <c r="I4" s="156"/>
      <c r="J4" s="156"/>
      <c r="K4" s="156"/>
      <c r="L4" s="156"/>
      <c r="M4" s="178"/>
      <c r="N4" s="156"/>
      <c r="O4" s="156"/>
      <c r="P4" s="156"/>
      <c r="Q4" s="156"/>
      <c r="R4" s="178"/>
      <c r="S4" s="156"/>
      <c r="T4" s="156"/>
      <c r="U4" s="156"/>
      <c r="V4" s="156"/>
      <c r="W4" s="178"/>
      <c r="X4" s="156"/>
      <c r="Y4" s="156"/>
      <c r="Z4" s="156"/>
      <c r="AA4" s="156"/>
      <c r="AB4" s="178"/>
      <c r="AC4" s="156"/>
      <c r="AD4" s="156"/>
      <c r="AE4" s="156"/>
    </row>
    <row r="5" spans="1:386">
      <c r="E5" s="19"/>
    </row>
    <row r="6" spans="1:386">
      <c r="C6" t="s">
        <v>121</v>
      </c>
      <c r="D6" s="205" t="s">
        <v>122</v>
      </c>
      <c r="E6" s="205"/>
      <c r="F6" s="205"/>
    </row>
    <row r="7" spans="1:386">
      <c r="C7" t="s">
        <v>123</v>
      </c>
      <c r="D7" s="801" t="s">
        <v>124</v>
      </c>
      <c r="E7" s="801"/>
      <c r="F7" s="801"/>
    </row>
    <row r="8" spans="1:386"/>
    <row r="9" spans="1:386">
      <c r="E9" s="56" t="s">
        <v>125</v>
      </c>
      <c r="H9" s="249"/>
      <c r="I9" s="56"/>
    </row>
    <row r="10" spans="1:386">
      <c r="C10" t="s">
        <v>126</v>
      </c>
      <c r="D10" s="247" t="s">
        <v>127</v>
      </c>
      <c r="E10" s="503">
        <f>E31</f>
        <v>10.701599999999999</v>
      </c>
      <c r="H10" s="246"/>
      <c r="I10" s="56"/>
    </row>
    <row r="11" spans="1:386">
      <c r="C11" t="s">
        <v>128</v>
      </c>
      <c r="D11" s="248" t="s">
        <v>129</v>
      </c>
      <c r="E11" s="210">
        <v>1</v>
      </c>
      <c r="F11" s="293"/>
      <c r="H11" s="246"/>
    </row>
    <row r="12" spans="1:386">
      <c r="C12" s="212"/>
      <c r="D12" s="191"/>
      <c r="E12" s="191"/>
      <c r="F12" s="191"/>
      <c r="G12" s="191"/>
      <c r="H12" s="191"/>
      <c r="I12" s="191"/>
      <c r="J12" s="72"/>
      <c r="K12" s="85"/>
      <c r="L12" s="72"/>
    </row>
    <row r="13" spans="1:386" ht="18.75">
      <c r="C13" s="178" t="s">
        <v>15</v>
      </c>
      <c r="D13" s="156"/>
      <c r="E13" s="156"/>
      <c r="F13" s="156"/>
      <c r="G13" s="156"/>
      <c r="H13" s="178"/>
      <c r="I13" s="156"/>
      <c r="J13" s="500"/>
      <c r="K13" s="499"/>
      <c r="L13" s="500"/>
      <c r="M13" s="178"/>
      <c r="N13" s="156"/>
      <c r="P13" s="156"/>
      <c r="Q13" s="156"/>
      <c r="R13" s="178"/>
      <c r="S13" s="156"/>
      <c r="T13" s="156"/>
      <c r="U13" s="156"/>
      <c r="V13" s="156"/>
      <c r="W13" s="178"/>
      <c r="X13" s="156"/>
      <c r="Y13" s="156"/>
      <c r="Z13" s="156"/>
      <c r="AA13" s="156"/>
      <c r="AB13" s="178"/>
      <c r="AC13" s="156"/>
      <c r="AD13" s="156"/>
      <c r="AE13" s="156"/>
    </row>
    <row r="14" spans="1:386" ht="15" customHeight="1">
      <c r="J14" s="72"/>
      <c r="K14" s="32"/>
      <c r="L14" s="72"/>
    </row>
    <row r="15" spans="1:386" ht="15.75">
      <c r="C15" s="25" t="s">
        <v>130</v>
      </c>
    </row>
    <row r="16" spans="1:386">
      <c r="C16" t="s">
        <v>131</v>
      </c>
      <c r="D16" s="21" t="s">
        <v>132</v>
      </c>
      <c r="E16" s="24">
        <v>46023</v>
      </c>
    </row>
    <row r="17" spans="3:31">
      <c r="C17" t="s">
        <v>133</v>
      </c>
      <c r="D17" s="21" t="s">
        <v>132</v>
      </c>
      <c r="E17" s="24">
        <v>46023</v>
      </c>
    </row>
    <row r="18" spans="3:31">
      <c r="C18" t="s">
        <v>134</v>
      </c>
      <c r="D18" s="21" t="s">
        <v>135</v>
      </c>
      <c r="E18" s="87">
        <v>24</v>
      </c>
    </row>
    <row r="19" spans="3:31">
      <c r="D19" s="21"/>
      <c r="E19" s="21"/>
    </row>
    <row r="20" spans="3:31" ht="15.75">
      <c r="C20" s="25" t="s">
        <v>136</v>
      </c>
      <c r="D20" s="21"/>
      <c r="E20" s="21"/>
    </row>
    <row r="21" spans="3:31">
      <c r="C21" t="s">
        <v>137</v>
      </c>
      <c r="D21" s="21" t="s">
        <v>138</v>
      </c>
      <c r="E21" s="23">
        <v>25</v>
      </c>
    </row>
    <row r="22" spans="3:31">
      <c r="C22" t="s">
        <v>139</v>
      </c>
      <c r="D22" s="21" t="s">
        <v>132</v>
      </c>
      <c r="E22" s="35">
        <v>46753</v>
      </c>
    </row>
    <row r="23" spans="3:31">
      <c r="C23" t="s">
        <v>140</v>
      </c>
      <c r="D23" s="21" t="s">
        <v>132</v>
      </c>
      <c r="E23" s="35">
        <f>EDATE(E22, E21*12)-1</f>
        <v>55884</v>
      </c>
    </row>
    <row r="24" spans="3:31">
      <c r="C24" t="s">
        <v>141</v>
      </c>
      <c r="E24" s="479">
        <v>0.1</v>
      </c>
      <c r="G24" s="69"/>
    </row>
    <row r="25" spans="3:31">
      <c r="G25" s="69"/>
    </row>
    <row r="26" spans="3:31" ht="18.75">
      <c r="C26" s="178" t="s">
        <v>142</v>
      </c>
      <c r="D26" s="156"/>
      <c r="E26" s="156"/>
      <c r="F26" s="156"/>
      <c r="G26" s="156"/>
      <c r="H26" s="178"/>
      <c r="I26" s="156"/>
      <c r="J26" s="156"/>
      <c r="K26" s="156"/>
      <c r="L26" s="156"/>
      <c r="M26" s="178"/>
      <c r="N26" s="156"/>
      <c r="O26" s="156"/>
      <c r="P26" s="156"/>
      <c r="Q26" s="156"/>
      <c r="R26" s="178"/>
      <c r="S26" s="156"/>
      <c r="T26" s="156"/>
      <c r="U26" s="156"/>
      <c r="V26" s="156"/>
      <c r="W26" s="178"/>
      <c r="X26" s="156"/>
      <c r="Y26" s="156"/>
      <c r="Z26" s="156"/>
      <c r="AA26" s="156"/>
      <c r="AB26" s="178"/>
      <c r="AC26" s="156"/>
      <c r="AD26" s="156"/>
      <c r="AE26" s="156"/>
    </row>
    <row r="27" spans="3:31">
      <c r="D27" s="21"/>
      <c r="F27" s="215"/>
      <c r="G27" s="215"/>
      <c r="H27" s="215"/>
      <c r="I27" s="215"/>
      <c r="J27" s="215"/>
      <c r="K27" s="215"/>
      <c r="L27" s="215"/>
      <c r="M27" s="215"/>
    </row>
    <row r="28" spans="3:31">
      <c r="C28" s="215" t="s">
        <v>143</v>
      </c>
      <c r="D28" s="21"/>
      <c r="E28" s="191"/>
      <c r="F28" s="215"/>
      <c r="G28" s="215"/>
      <c r="H28" s="215"/>
      <c r="I28" s="215"/>
      <c r="J28" s="215"/>
      <c r="K28" s="215"/>
      <c r="L28" s="215"/>
      <c r="M28" s="215"/>
    </row>
    <row r="29" spans="3:31">
      <c r="C29" s="416" t="s">
        <v>144</v>
      </c>
      <c r="D29" s="21"/>
      <c r="E29" s="210">
        <v>1</v>
      </c>
      <c r="F29" s="215"/>
      <c r="G29" s="215"/>
      <c r="H29" s="215"/>
      <c r="I29" s="215"/>
      <c r="J29" s="215"/>
      <c r="K29" s="215"/>
      <c r="L29" s="215"/>
      <c r="M29" s="215"/>
    </row>
    <row r="30" spans="3:31">
      <c r="C30" s="416" t="s">
        <v>145</v>
      </c>
      <c r="D30" s="21"/>
      <c r="E30" s="785">
        <v>10</v>
      </c>
      <c r="F30" s="215"/>
      <c r="G30" s="215"/>
      <c r="H30" s="215"/>
      <c r="I30" s="215"/>
      <c r="J30" s="215"/>
      <c r="K30" s="215"/>
      <c r="L30" s="215"/>
      <c r="M30" s="215"/>
    </row>
    <row r="31" spans="3:31">
      <c r="C31" s="212" t="s">
        <v>146</v>
      </c>
      <c r="E31" s="792">
        <f>E33*E36/1000000</f>
        <v>10.701599999999999</v>
      </c>
      <c r="F31" s="215"/>
      <c r="G31" s="215"/>
      <c r="H31" s="215"/>
      <c r="I31" s="215"/>
      <c r="J31" s="215"/>
      <c r="K31" s="215"/>
      <c r="L31" s="215"/>
      <c r="M31" s="215"/>
    </row>
    <row r="32" spans="3:31">
      <c r="C32" s="212" t="s">
        <v>147</v>
      </c>
      <c r="E32" s="782">
        <v>8</v>
      </c>
      <c r="F32" s="215"/>
      <c r="G32" s="215"/>
      <c r="H32" s="215"/>
      <c r="I32" s="215"/>
      <c r="J32" s="215"/>
      <c r="K32" s="215"/>
      <c r="L32" s="215"/>
      <c r="M32" s="215"/>
    </row>
    <row r="33" spans="3:20">
      <c r="C33" s="10" t="s">
        <v>148</v>
      </c>
      <c r="D33" s="30" t="s">
        <v>149</v>
      </c>
      <c r="E33" s="210">
        <v>15288</v>
      </c>
      <c r="F33" s="399">
        <f>15288/15456</f>
        <v>0.98913043478260865</v>
      </c>
    </row>
    <row r="34" spans="3:20">
      <c r="C34" s="10" t="s">
        <v>150</v>
      </c>
      <c r="D34" s="30" t="s">
        <v>151</v>
      </c>
      <c r="E34" s="476">
        <v>5.0000000000000001E-3</v>
      </c>
      <c r="G34" s="21"/>
      <c r="H34" s="391"/>
      <c r="I34" s="391"/>
      <c r="K34" s="343"/>
    </row>
    <row r="35" spans="3:20">
      <c r="C35" s="10" t="s">
        <v>152</v>
      </c>
      <c r="D35" s="30" t="s">
        <v>149</v>
      </c>
      <c r="E35" s="370">
        <f>E33*(1+E34)</f>
        <v>15364.439999999999</v>
      </c>
      <c r="F35" s="21"/>
      <c r="G35" s="21"/>
      <c r="H35" s="391"/>
      <c r="I35" s="391"/>
      <c r="M35" s="69"/>
      <c r="O35" s="343"/>
    </row>
    <row r="36" spans="3:20">
      <c r="C36" s="10" t="s">
        <v>153</v>
      </c>
      <c r="D36" s="30" t="s">
        <v>154</v>
      </c>
      <c r="E36" s="210">
        <v>700</v>
      </c>
      <c r="F36" s="468"/>
      <c r="G36" s="21"/>
      <c r="H36" s="391"/>
      <c r="I36" s="391"/>
      <c r="M36" s="69"/>
    </row>
    <row r="37" spans="3:20">
      <c r="C37" s="10" t="s">
        <v>155</v>
      </c>
      <c r="D37" s="30" t="s">
        <v>156</v>
      </c>
      <c r="E37" s="211">
        <f>3.102666</f>
        <v>3.1026660000000001</v>
      </c>
      <c r="F37" s="624"/>
      <c r="H37" s="391"/>
      <c r="I37" s="391"/>
      <c r="M37" s="69"/>
    </row>
    <row r="38" spans="3:20">
      <c r="C38" s="212" t="s">
        <v>157</v>
      </c>
      <c r="D38" s="30" t="s">
        <v>151</v>
      </c>
      <c r="E38" s="476">
        <v>0.01</v>
      </c>
      <c r="H38" s="391"/>
      <c r="I38" s="391"/>
      <c r="K38" s="202"/>
      <c r="M38" s="69"/>
    </row>
    <row r="39" spans="3:20">
      <c r="H39" s="391"/>
      <c r="I39" s="391"/>
      <c r="M39" s="69"/>
    </row>
    <row r="40" spans="3:20">
      <c r="C40" t="s">
        <v>158</v>
      </c>
      <c r="E40" s="602">
        <v>646.70000000000005</v>
      </c>
      <c r="F40" t="s">
        <v>159</v>
      </c>
      <c r="H40" s="391"/>
      <c r="I40" s="391"/>
      <c r="M40" s="69"/>
    </row>
    <row r="41" spans="3:20">
      <c r="C41" t="s">
        <v>160</v>
      </c>
      <c r="D41" s="30" t="s">
        <v>161</v>
      </c>
      <c r="E41" s="784">
        <f>'Production Forecast'!G19/1000000</f>
        <v>13.701095601993256</v>
      </c>
      <c r="F41" s="485" t="s">
        <v>162</v>
      </c>
      <c r="G41" s="485"/>
      <c r="H41" s="391"/>
      <c r="I41" s="391"/>
      <c r="M41" s="69"/>
    </row>
    <row r="42" spans="3:20">
      <c r="D42" s="30"/>
      <c r="E42" s="30"/>
      <c r="F42" s="485"/>
      <c r="G42" s="485"/>
      <c r="H42" s="391"/>
      <c r="I42" s="391"/>
      <c r="M42" s="69"/>
    </row>
    <row r="43" spans="3:20">
      <c r="C43" t="s">
        <v>163</v>
      </c>
      <c r="D43" s="21" t="s">
        <v>164</v>
      </c>
      <c r="E43" s="486">
        <v>4</v>
      </c>
      <c r="F43" s="21"/>
      <c r="G43" s="21"/>
      <c r="H43" s="21"/>
      <c r="I43" s="21"/>
      <c r="L43" s="30"/>
      <c r="M43" s="30"/>
      <c r="N43" s="30"/>
      <c r="O43" s="30"/>
      <c r="P43" s="30"/>
      <c r="Q43" s="30"/>
      <c r="R43" s="30"/>
      <c r="S43" s="30"/>
      <c r="T43" s="30"/>
    </row>
    <row r="44" spans="3:20">
      <c r="H44" s="21"/>
      <c r="I44" s="21"/>
      <c r="L44" s="30"/>
      <c r="M44" s="30"/>
      <c r="N44" s="30"/>
      <c r="O44" s="30"/>
      <c r="P44" s="30"/>
      <c r="Q44" s="30"/>
      <c r="R44" s="30"/>
      <c r="S44" s="30"/>
      <c r="T44" s="30"/>
    </row>
    <row r="45" spans="3:20">
      <c r="C45" s="212" t="s">
        <v>165</v>
      </c>
      <c r="D45" t="s">
        <v>166</v>
      </c>
      <c r="E45" s="777">
        <v>1500</v>
      </c>
      <c r="F45" s="21"/>
      <c r="G45" s="21"/>
      <c r="H45" s="21"/>
      <c r="I45" s="21"/>
      <c r="L45" s="30"/>
      <c r="M45" s="30"/>
      <c r="N45" s="30"/>
      <c r="O45" s="30"/>
      <c r="P45" s="30"/>
      <c r="Q45" s="30"/>
      <c r="R45" s="30"/>
      <c r="S45" s="30"/>
      <c r="T45" s="30"/>
    </row>
    <row r="46" spans="3:20">
      <c r="C46" s="695"/>
      <c r="D46" t="s">
        <v>167</v>
      </c>
      <c r="E46" s="777">
        <v>1500</v>
      </c>
      <c r="F46" s="21"/>
      <c r="G46" s="21"/>
      <c r="H46" s="21"/>
      <c r="I46" s="21"/>
      <c r="L46" s="30"/>
      <c r="M46" s="30"/>
      <c r="N46" s="30"/>
      <c r="O46" s="30"/>
      <c r="P46" s="30"/>
      <c r="Q46" s="30"/>
      <c r="R46" s="30"/>
      <c r="S46" s="30"/>
      <c r="T46" s="30"/>
    </row>
    <row r="47" spans="3:20">
      <c r="C47" s="215" t="s">
        <v>168</v>
      </c>
      <c r="D47" s="471"/>
      <c r="E47" s="436"/>
      <c r="F47" s="21"/>
      <c r="G47" s="21"/>
      <c r="H47" s="21"/>
      <c r="I47" s="21"/>
      <c r="L47" s="30"/>
      <c r="M47" s="30"/>
      <c r="N47" s="30"/>
      <c r="O47" s="30"/>
      <c r="P47" s="30"/>
      <c r="Q47" s="30"/>
      <c r="R47" s="30"/>
      <c r="S47" s="30"/>
      <c r="T47" s="30"/>
    </row>
    <row r="48" spans="3:20">
      <c r="C48" s="212" t="s">
        <v>169</v>
      </c>
      <c r="E48" s="213">
        <v>0.02</v>
      </c>
      <c r="F48" s="21"/>
      <c r="G48" s="21"/>
      <c r="H48" s="21"/>
      <c r="I48" s="21"/>
      <c r="L48" s="30"/>
      <c r="M48" s="30"/>
      <c r="N48" s="30"/>
      <c r="O48" s="30"/>
      <c r="P48" s="30"/>
      <c r="Q48" s="30"/>
      <c r="R48" s="30"/>
      <c r="S48" s="30"/>
      <c r="T48" s="30"/>
    </row>
    <row r="49" spans="3:20">
      <c r="C49" s="212" t="s">
        <v>170</v>
      </c>
      <c r="E49" s="213">
        <v>1.43E-2</v>
      </c>
      <c r="F49" s="21"/>
      <c r="G49" s="21"/>
      <c r="H49" s="21"/>
      <c r="I49" s="21"/>
      <c r="L49" s="30"/>
      <c r="M49" s="30"/>
      <c r="N49" s="30"/>
      <c r="O49" s="30"/>
      <c r="P49" s="30"/>
      <c r="Q49" s="30"/>
      <c r="R49" s="30"/>
      <c r="S49" s="30"/>
      <c r="T49" s="30"/>
    </row>
    <row r="50" spans="3:20">
      <c r="C50" s="212" t="s">
        <v>171</v>
      </c>
      <c r="E50" s="213">
        <v>0</v>
      </c>
      <c r="F50" t="s">
        <v>172</v>
      </c>
      <c r="G50" s="21"/>
      <c r="H50" s="21"/>
      <c r="I50" s="21"/>
      <c r="L50" s="30"/>
      <c r="M50" s="30"/>
      <c r="N50" s="30"/>
      <c r="O50" s="30"/>
      <c r="P50" s="30"/>
      <c r="Q50" s="30"/>
      <c r="R50" s="30"/>
      <c r="S50" s="30"/>
      <c r="T50" s="30"/>
    </row>
    <row r="51" spans="3:20">
      <c r="C51" s="212"/>
      <c r="E51" s="214">
        <f>1-((1-E48)*(1-E50)*(1-E49))</f>
        <v>3.4013999999999989E-2</v>
      </c>
      <c r="F51" s="21"/>
      <c r="G51" s="21"/>
      <c r="H51" s="21"/>
      <c r="I51" s="21"/>
      <c r="L51" s="30"/>
      <c r="M51" s="30"/>
      <c r="N51" s="30"/>
      <c r="O51" s="30"/>
      <c r="P51" s="30"/>
      <c r="Q51" s="30"/>
      <c r="R51" s="30"/>
      <c r="S51" s="30"/>
      <c r="T51" s="30"/>
    </row>
    <row r="52" spans="3:20">
      <c r="C52" s="695"/>
      <c r="F52" s="21"/>
      <c r="G52" s="21"/>
      <c r="H52" s="21"/>
      <c r="I52" s="21"/>
      <c r="L52" s="30"/>
      <c r="M52" s="30"/>
      <c r="N52" s="30"/>
      <c r="O52" s="30"/>
      <c r="P52" s="30"/>
      <c r="Q52" s="30"/>
      <c r="R52" s="30"/>
      <c r="S52" s="30"/>
      <c r="T52" s="30"/>
    </row>
    <row r="53" spans="3:20">
      <c r="C53" s="215" t="s">
        <v>173</v>
      </c>
      <c r="F53" s="21"/>
      <c r="G53" s="21"/>
      <c r="H53" s="21"/>
      <c r="I53" s="21"/>
      <c r="L53" s="30"/>
      <c r="M53" s="30"/>
      <c r="N53" s="30"/>
      <c r="O53" s="30"/>
      <c r="P53" s="30"/>
      <c r="Q53" s="30"/>
      <c r="R53" s="30"/>
      <c r="S53" s="30"/>
      <c r="T53" s="30"/>
    </row>
    <row r="54" spans="3:20">
      <c r="C54" s="125" t="s">
        <v>174</v>
      </c>
      <c r="D54" s="21" t="s">
        <v>175</v>
      </c>
      <c r="E54" s="447">
        <f>5015*3</f>
        <v>15045</v>
      </c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3:20">
      <c r="C55" s="212" t="s">
        <v>176</v>
      </c>
      <c r="D55" s="30" t="s">
        <v>151</v>
      </c>
      <c r="E55" s="476">
        <v>0.01</v>
      </c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3:20">
      <c r="C56" s="215" t="s">
        <v>177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3:20">
      <c r="C57" s="26" t="s">
        <v>178</v>
      </c>
      <c r="E57" s="437">
        <v>0.223</v>
      </c>
      <c r="F57" s="264"/>
      <c r="G57" s="21"/>
      <c r="H57" s="21"/>
      <c r="I57" s="21"/>
      <c r="J57" s="21"/>
      <c r="L57" s="803"/>
      <c r="M57" s="803"/>
      <c r="N57" s="85"/>
    </row>
    <row r="58" spans="3:20">
      <c r="C58" s="26" t="s">
        <v>179</v>
      </c>
      <c r="E58" s="783">
        <v>0.95</v>
      </c>
      <c r="F58" s="264"/>
    </row>
    <row r="59" spans="3:20">
      <c r="C59" t="s">
        <v>180</v>
      </c>
      <c r="E59" s="437">
        <v>0.94899999999999995</v>
      </c>
      <c r="F59" s="399">
        <f>Calculations!G225/1000000</f>
        <v>3.1006392313471958</v>
      </c>
      <c r="G59" s="30"/>
    </row>
    <row r="60" spans="3:20">
      <c r="C60" s="212" t="s">
        <v>181</v>
      </c>
      <c r="D60" s="30"/>
      <c r="E60" s="476">
        <v>0</v>
      </c>
      <c r="F60" s="264"/>
      <c r="G60" s="30"/>
    </row>
    <row r="61" spans="3:20">
      <c r="F61" s="21"/>
      <c r="G61" s="453"/>
      <c r="H61" s="191"/>
      <c r="I61" s="191"/>
    </row>
    <row r="62" spans="3:20">
      <c r="C62" s="215" t="s">
        <v>182</v>
      </c>
      <c r="D62" s="216"/>
      <c r="E62" s="216"/>
      <c r="F62" s="216"/>
    </row>
    <row r="63" spans="3:20">
      <c r="C63" s="212" t="s">
        <v>183</v>
      </c>
      <c r="D63" s="216"/>
      <c r="E63" s="213">
        <v>1.2500000000000001E-2</v>
      </c>
      <c r="F63" t="s">
        <v>184</v>
      </c>
    </row>
    <row r="64" spans="3:20">
      <c r="C64" s="212" t="s">
        <v>169</v>
      </c>
      <c r="D64" s="216"/>
      <c r="E64" s="213">
        <v>1.0999999999999999E-2</v>
      </c>
      <c r="F64" t="s">
        <v>185</v>
      </c>
    </row>
    <row r="65" spans="3:31">
      <c r="C65" s="212" t="s">
        <v>186</v>
      </c>
      <c r="D65" s="216"/>
      <c r="E65" s="213">
        <v>0.05</v>
      </c>
      <c r="F65" s="202"/>
    </row>
    <row r="66" spans="3:31">
      <c r="C66" s="215" t="s">
        <v>187</v>
      </c>
      <c r="D66" s="216"/>
      <c r="E66" s="788">
        <f>1-((1-E63)*(1-E65)*(1-E64))</f>
        <v>7.2194375000000033E-2</v>
      </c>
      <c r="F66" s="202"/>
    </row>
    <row r="67" spans="3:31">
      <c r="C67" s="215"/>
      <c r="D67" s="215"/>
      <c r="E67" s="215"/>
      <c r="F67" s="215"/>
    </row>
    <row r="68" spans="3:31" ht="18.75">
      <c r="C68" s="178" t="s">
        <v>188</v>
      </c>
      <c r="D68" s="156"/>
      <c r="E68" s="156"/>
      <c r="F68" s="156"/>
      <c r="G68" s="156"/>
      <c r="H68" s="178"/>
      <c r="I68" s="156"/>
      <c r="J68" s="156"/>
      <c r="K68" s="156"/>
      <c r="L68" s="156"/>
      <c r="M68" s="178"/>
      <c r="N68" s="156"/>
      <c r="O68" s="156"/>
      <c r="P68" s="156"/>
      <c r="Q68" s="156"/>
      <c r="R68" s="178"/>
      <c r="S68" s="156"/>
      <c r="T68" s="156"/>
      <c r="U68" s="156"/>
      <c r="V68" s="156"/>
      <c r="W68" s="178"/>
      <c r="X68" s="156"/>
      <c r="Y68" s="156"/>
      <c r="Z68" s="156"/>
      <c r="AA68" s="156"/>
      <c r="AB68" s="178"/>
      <c r="AC68" s="156"/>
      <c r="AD68" s="156"/>
      <c r="AE68" s="156"/>
    </row>
    <row r="70" spans="3:31" ht="15" customHeight="1">
      <c r="C70" s="1" t="s">
        <v>189</v>
      </c>
    </row>
    <row r="71" spans="3:31" ht="15" customHeight="1">
      <c r="C71" s="212" t="s">
        <v>190</v>
      </c>
      <c r="D71" s="21" t="s">
        <v>151</v>
      </c>
      <c r="E71" s="437">
        <v>2.5000000000000001E-2</v>
      </c>
    </row>
    <row r="72" spans="3:31" ht="15" customHeight="1">
      <c r="C72" s="212" t="s">
        <v>191</v>
      </c>
      <c r="D72" s="30" t="s">
        <v>151</v>
      </c>
      <c r="E72" s="475">
        <v>0.01</v>
      </c>
      <c r="G72" s="693"/>
    </row>
    <row r="73" spans="3:31" ht="15" customHeight="1">
      <c r="C73" s="212"/>
      <c r="D73" s="30"/>
      <c r="E73" s="30"/>
      <c r="G73" s="693"/>
    </row>
    <row r="74" spans="3:31" ht="15" customHeight="1">
      <c r="C74" s="1" t="s">
        <v>192</v>
      </c>
      <c r="F74" s="537"/>
      <c r="G74" s="693"/>
    </row>
    <row r="75" spans="3:31">
      <c r="C75" s="212" t="s">
        <v>193</v>
      </c>
      <c r="D75" s="21" t="s">
        <v>194</v>
      </c>
      <c r="E75" s="637">
        <v>0.1578</v>
      </c>
      <c r="F75" s="69">
        <f ca="1">Calculations!H557</f>
        <v>157.80373186430666</v>
      </c>
      <c r="G75" s="693"/>
    </row>
    <row r="76" spans="3:31">
      <c r="C76" t="s">
        <v>195</v>
      </c>
      <c r="D76" s="21" t="s">
        <v>194</v>
      </c>
      <c r="E76" s="637">
        <f>E75</f>
        <v>0.1578</v>
      </c>
      <c r="F76" s="85"/>
      <c r="G76" s="206"/>
    </row>
    <row r="77" spans="3:31">
      <c r="C77" t="s">
        <v>196</v>
      </c>
      <c r="D77" s="20" t="s">
        <v>151</v>
      </c>
      <c r="E77" s="496">
        <v>0</v>
      </c>
    </row>
    <row r="78" spans="3:31"/>
    <row r="79" spans="3:31">
      <c r="D79" s="21"/>
      <c r="E79" s="21"/>
    </row>
    <row r="80" spans="3:31">
      <c r="C80" s="1" t="s">
        <v>197</v>
      </c>
      <c r="D80" s="21"/>
      <c r="E80" s="21"/>
    </row>
    <row r="81" spans="3:31">
      <c r="C81" t="s">
        <v>198</v>
      </c>
      <c r="D81" s="30" t="s">
        <v>199</v>
      </c>
      <c r="E81" s="590">
        <f>ROUND(E54/2*0.0125+15,0)</f>
        <v>109</v>
      </c>
    </row>
    <row r="82" spans="3:31">
      <c r="C82" t="s">
        <v>200</v>
      </c>
      <c r="D82" s="30" t="s">
        <v>201</v>
      </c>
      <c r="E82" s="778">
        <v>0.12570000000000001</v>
      </c>
    </row>
    <row r="83" spans="3:31">
      <c r="C83" t="s">
        <v>202</v>
      </c>
      <c r="D83" s="20" t="s">
        <v>151</v>
      </c>
      <c r="E83" s="496">
        <v>0</v>
      </c>
    </row>
    <row r="84" spans="3:31"/>
    <row r="85" spans="3:31" ht="18.75">
      <c r="C85" s="178" t="s">
        <v>203</v>
      </c>
      <c r="D85" s="156"/>
      <c r="E85" s="156"/>
      <c r="F85" s="156"/>
      <c r="G85" s="156"/>
      <c r="H85" s="178"/>
      <c r="I85" s="156"/>
      <c r="J85" s="156"/>
      <c r="K85" s="156"/>
      <c r="L85" s="156"/>
      <c r="M85" s="178"/>
      <c r="N85" s="156"/>
      <c r="O85" s="156"/>
      <c r="P85" s="156"/>
      <c r="Q85" s="156"/>
      <c r="R85" s="178"/>
      <c r="S85" s="156"/>
      <c r="T85" s="156"/>
      <c r="U85" s="156"/>
      <c r="V85" s="156"/>
      <c r="W85" s="178"/>
      <c r="X85" s="156"/>
      <c r="Y85" s="156"/>
      <c r="Z85" s="156"/>
      <c r="AA85" s="156"/>
      <c r="AB85" s="178"/>
      <c r="AC85" s="156"/>
      <c r="AD85" s="156"/>
      <c r="AE85" s="156"/>
    </row>
    <row r="86" spans="3:31">
      <c r="C86" t="s">
        <v>204</v>
      </c>
      <c r="D86" s="20" t="s">
        <v>151</v>
      </c>
      <c r="E86" s="89">
        <v>0.1</v>
      </c>
      <c r="F86" s="243"/>
    </row>
    <row r="87" spans="3:31">
      <c r="C87" t="s">
        <v>205</v>
      </c>
      <c r="D87" s="30" t="s">
        <v>95</v>
      </c>
      <c r="E87" s="539">
        <v>0.15</v>
      </c>
      <c r="F87" s="202"/>
    </row>
    <row r="88" spans="3:31">
      <c r="C88" t="s">
        <v>206</v>
      </c>
      <c r="D88" s="30"/>
      <c r="E88" s="89">
        <v>1.7500000000000002E-2</v>
      </c>
      <c r="F88" s="202" t="s">
        <v>207</v>
      </c>
    </row>
    <row r="89" spans="3:31">
      <c r="C89" s="264" t="s">
        <v>208</v>
      </c>
      <c r="D89" s="30"/>
      <c r="E89" s="31">
        <v>0.1</v>
      </c>
      <c r="F89" s="202"/>
    </row>
    <row r="90" spans="3:31">
      <c r="C90" s="264" t="s">
        <v>209</v>
      </c>
      <c r="D90" s="30"/>
      <c r="E90" s="31">
        <v>0.105</v>
      </c>
      <c r="F90" s="202"/>
    </row>
    <row r="91" spans="3:31">
      <c r="C91" t="s">
        <v>210</v>
      </c>
      <c r="D91" s="30"/>
      <c r="E91" s="89">
        <v>0.1</v>
      </c>
    </row>
    <row r="92" spans="3:31">
      <c r="C92" t="s">
        <v>211</v>
      </c>
      <c r="D92" s="30"/>
      <c r="E92" s="89">
        <v>0.25</v>
      </c>
    </row>
    <row r="93" spans="3:31">
      <c r="C93" t="s">
        <v>212</v>
      </c>
      <c r="D93" s="30"/>
      <c r="E93" s="662">
        <v>0.1</v>
      </c>
    </row>
    <row r="94" spans="3:31">
      <c r="G94" s="1" t="s">
        <v>213</v>
      </c>
      <c r="H94" s="1"/>
    </row>
    <row r="95" spans="3:31" ht="15.75">
      <c r="C95" s="25" t="s">
        <v>203</v>
      </c>
      <c r="G95" s="22" t="s">
        <v>214</v>
      </c>
      <c r="H95" s="22">
        <v>1</v>
      </c>
      <c r="I95" s="28">
        <f>H95+1</f>
        <v>2</v>
      </c>
      <c r="J95" s="28">
        <f t="shared" ref="J95:AE95" si="0">I95+1</f>
        <v>3</v>
      </c>
      <c r="K95" s="28">
        <f t="shared" si="0"/>
        <v>4</v>
      </c>
      <c r="L95" s="28">
        <f t="shared" si="0"/>
        <v>5</v>
      </c>
      <c r="M95" s="28">
        <f t="shared" si="0"/>
        <v>6</v>
      </c>
      <c r="N95" s="28">
        <f t="shared" si="0"/>
        <v>7</v>
      </c>
      <c r="O95" s="28">
        <f t="shared" si="0"/>
        <v>8</v>
      </c>
      <c r="P95" s="28">
        <f>O95+1</f>
        <v>9</v>
      </c>
      <c r="Q95" s="28">
        <f t="shared" si="0"/>
        <v>10</v>
      </c>
      <c r="R95" s="28">
        <f t="shared" si="0"/>
        <v>11</v>
      </c>
      <c r="S95" s="28">
        <f t="shared" si="0"/>
        <v>12</v>
      </c>
      <c r="T95" s="28">
        <f t="shared" si="0"/>
        <v>13</v>
      </c>
      <c r="U95" s="28">
        <f t="shared" si="0"/>
        <v>14</v>
      </c>
      <c r="V95" s="28">
        <f t="shared" si="0"/>
        <v>15</v>
      </c>
      <c r="W95" s="28">
        <f t="shared" si="0"/>
        <v>16</v>
      </c>
      <c r="X95" s="28">
        <f t="shared" si="0"/>
        <v>17</v>
      </c>
      <c r="Y95" s="28">
        <f t="shared" si="0"/>
        <v>18</v>
      </c>
      <c r="Z95" s="28">
        <f t="shared" si="0"/>
        <v>19</v>
      </c>
      <c r="AA95" s="28">
        <f t="shared" si="0"/>
        <v>20</v>
      </c>
      <c r="AB95" s="28">
        <f t="shared" si="0"/>
        <v>21</v>
      </c>
      <c r="AC95" s="28">
        <f t="shared" si="0"/>
        <v>22</v>
      </c>
      <c r="AD95" s="28">
        <f t="shared" si="0"/>
        <v>23</v>
      </c>
      <c r="AE95" s="28">
        <f t="shared" si="0"/>
        <v>24</v>
      </c>
    </row>
    <row r="96" spans="3:31">
      <c r="C96" s="217" t="s">
        <v>215</v>
      </c>
      <c r="D96" s="21"/>
      <c r="E96" s="218">
        <f>Capex!F9</f>
        <v>997750</v>
      </c>
      <c r="G96" s="29">
        <f>SUM(H96:AE96)</f>
        <v>1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f>1/12+25%</f>
        <v>0.33333333333333331</v>
      </c>
      <c r="O96" s="36">
        <f>1/12</f>
        <v>8.3333333333333329E-2</v>
      </c>
      <c r="P96" s="36">
        <f t="shared" ref="P96:S96" si="1">1/12</f>
        <v>8.3333333333333329E-2</v>
      </c>
      <c r="Q96" s="36">
        <f>N96</f>
        <v>0.33333333333333331</v>
      </c>
      <c r="R96" s="36">
        <f t="shared" si="1"/>
        <v>8.3333333333333329E-2</v>
      </c>
      <c r="S96" s="36">
        <f t="shared" si="1"/>
        <v>8.3333333333333329E-2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</row>
    <row r="97" spans="1:32">
      <c r="C97" s="217" t="s">
        <v>216</v>
      </c>
      <c r="D97" s="21"/>
      <c r="E97" s="218">
        <f>Capex!F32</f>
        <v>2266845.1746240002</v>
      </c>
      <c r="G97" s="29">
        <f>SUM(H97:AE97)</f>
        <v>1</v>
      </c>
      <c r="H97" s="401">
        <v>0.15</v>
      </c>
      <c r="I97" s="401">
        <v>0</v>
      </c>
      <c r="J97" s="401">
        <v>0</v>
      </c>
      <c r="K97" s="401">
        <f t="shared" ref="K97:M97" si="2">J97</f>
        <v>0</v>
      </c>
      <c r="L97" s="401">
        <f t="shared" si="2"/>
        <v>0</v>
      </c>
      <c r="M97" s="401">
        <f t="shared" si="2"/>
        <v>0</v>
      </c>
      <c r="N97" s="401">
        <v>0.04</v>
      </c>
      <c r="O97" s="401">
        <f t="shared" ref="O97" si="3">N97</f>
        <v>0.04</v>
      </c>
      <c r="P97" s="401">
        <f t="shared" ref="P97" si="4">O97</f>
        <v>0.04</v>
      </c>
      <c r="Q97" s="401">
        <f t="shared" ref="Q97" si="5">P97</f>
        <v>0.04</v>
      </c>
      <c r="R97" s="401">
        <f t="shared" ref="R97" si="6">Q97</f>
        <v>0.04</v>
      </c>
      <c r="S97" s="401">
        <f t="shared" ref="S97" si="7">R97</f>
        <v>0.04</v>
      </c>
      <c r="T97" s="401">
        <f t="shared" ref="T97" si="8">S97</f>
        <v>0.04</v>
      </c>
      <c r="U97" s="401">
        <f t="shared" ref="U97" si="9">T97</f>
        <v>0.04</v>
      </c>
      <c r="V97" s="401">
        <f t="shared" ref="V97" si="10">U97</f>
        <v>0.04</v>
      </c>
      <c r="W97" s="401">
        <f t="shared" ref="W97" si="11">V97</f>
        <v>0.04</v>
      </c>
      <c r="X97" s="401">
        <f t="shared" ref="X97" si="12">W97</f>
        <v>0.04</v>
      </c>
      <c r="Y97" s="401">
        <f>X97</f>
        <v>0.04</v>
      </c>
      <c r="Z97" s="401">
        <v>3.5000000000000003E-2</v>
      </c>
      <c r="AA97" s="401">
        <v>3.5000000000000003E-2</v>
      </c>
      <c r="AB97" s="401">
        <v>0.3</v>
      </c>
      <c r="AC97" s="401">
        <v>0</v>
      </c>
      <c r="AD97" s="401">
        <v>0</v>
      </c>
      <c r="AE97" s="36">
        <v>0</v>
      </c>
    </row>
    <row r="98" spans="1:32">
      <c r="C98" s="270" t="s">
        <v>217</v>
      </c>
      <c r="D98" s="21"/>
      <c r="E98" s="218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/>
      <c r="AA98" s="36"/>
      <c r="AB98" s="36"/>
      <c r="AC98" s="36"/>
      <c r="AD98" s="36"/>
      <c r="AE98" s="36"/>
    </row>
    <row r="99" spans="1:32">
      <c r="C99" s="217" t="s">
        <v>218</v>
      </c>
      <c r="D99" s="21"/>
      <c r="E99" s="218">
        <f>Capex!F42</f>
        <v>1691778.4884000004</v>
      </c>
      <c r="G99" s="29">
        <f>SUM(H99:AE99)</f>
        <v>1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0.5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0.5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/>
      <c r="AA99" s="36">
        <v>0</v>
      </c>
      <c r="AB99" s="36"/>
      <c r="AC99" s="36"/>
      <c r="AD99" s="36"/>
      <c r="AE99" s="36"/>
    </row>
    <row r="100" spans="1:32">
      <c r="C100" s="217" t="s">
        <v>219</v>
      </c>
      <c r="D100" s="21"/>
      <c r="E100" s="218">
        <f>Capex!F44</f>
        <v>1165404.2400000002</v>
      </c>
      <c r="G100" s="29">
        <f>SUM(H100:AE100)</f>
        <v>1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0.5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0.5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/>
      <c r="AA100" s="36">
        <v>0</v>
      </c>
      <c r="AB100" s="36"/>
      <c r="AC100" s="36"/>
      <c r="AD100" s="36"/>
      <c r="AE100" s="36"/>
    </row>
    <row r="101" spans="1:32">
      <c r="C101" s="217" t="s">
        <v>220</v>
      </c>
      <c r="D101" s="21"/>
      <c r="E101" s="218">
        <f>Capex!F46</f>
        <v>0</v>
      </c>
      <c r="G101" s="29">
        <f>SUM(H101:AE101)</f>
        <v>1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0.5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0.5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/>
      <c r="AA101" s="36">
        <v>0</v>
      </c>
      <c r="AB101" s="36"/>
      <c r="AC101" s="36"/>
      <c r="AD101" s="36"/>
      <c r="AE101" s="36"/>
    </row>
    <row r="102" spans="1:32">
      <c r="C102" s="270" t="s">
        <v>221</v>
      </c>
      <c r="D102" s="21"/>
      <c r="E102" s="218"/>
      <c r="F102" s="388"/>
      <c r="G102" s="125"/>
      <c r="H102" s="271"/>
      <c r="I102" s="271"/>
      <c r="J102" s="271"/>
      <c r="K102" s="271"/>
      <c r="L102" s="271"/>
      <c r="M102" s="271"/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271"/>
      <c r="AA102" s="271"/>
      <c r="AB102" s="271"/>
      <c r="AC102" s="271"/>
      <c r="AD102" s="271"/>
      <c r="AE102" s="271"/>
      <c r="AF102" s="125"/>
    </row>
    <row r="103" spans="1:32">
      <c r="C103" s="217" t="s">
        <v>222</v>
      </c>
      <c r="D103" s="21"/>
      <c r="E103" s="218">
        <f>+Capex!F52+Capex!F58+Capex!F60+Capex!F54</f>
        <v>2078054.0000000002</v>
      </c>
      <c r="F103" s="85"/>
      <c r="G103" s="29">
        <f t="shared" ref="G103:G109" si="13">SUM(H103:AE103)</f>
        <v>1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0.5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0.5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</row>
    <row r="104" spans="1:32">
      <c r="A104" t="s">
        <v>89</v>
      </c>
      <c r="C104" s="217" t="s">
        <v>223</v>
      </c>
      <c r="D104" s="21"/>
      <c r="E104" s="218">
        <f>Capex!F74</f>
        <v>2651643.6375000002</v>
      </c>
      <c r="G104" s="29">
        <f t="shared" si="13"/>
        <v>1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0.5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0.5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</row>
    <row r="105" spans="1:32">
      <c r="C105" s="26" t="s">
        <v>224</v>
      </c>
      <c r="D105" s="21"/>
      <c r="E105" s="218">
        <f>Capex!F76</f>
        <v>200000</v>
      </c>
      <c r="G105" s="29">
        <f t="shared" ref="G105" si="14">SUM(H105:AE105)</f>
        <v>1</v>
      </c>
      <c r="H105" s="36">
        <v>0.5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0.5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</row>
    <row r="106" spans="1:32">
      <c r="C106" s="217" t="s">
        <v>225</v>
      </c>
      <c r="D106" s="21"/>
      <c r="E106" s="231">
        <f ca="1">(SUM(Capex!F77:'Capex'!F81)+Capex!F62)</f>
        <v>378646.75</v>
      </c>
      <c r="F106" s="206"/>
      <c r="G106" s="29">
        <f t="shared" si="13"/>
        <v>1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0.5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0.5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230">
        <v>0</v>
      </c>
      <c r="AA106" s="36">
        <v>0</v>
      </c>
      <c r="AB106" s="36">
        <v>0</v>
      </c>
      <c r="AC106" s="230">
        <v>0</v>
      </c>
      <c r="AD106" s="230">
        <v>0</v>
      </c>
      <c r="AE106" s="230">
        <v>0</v>
      </c>
    </row>
    <row r="107" spans="1:32">
      <c r="C107" s="270" t="s">
        <v>226</v>
      </c>
      <c r="D107" s="21"/>
      <c r="E107" s="218"/>
      <c r="F107" s="125"/>
      <c r="G107" s="125"/>
      <c r="H107" s="271"/>
      <c r="I107" s="271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36"/>
      <c r="U107" s="36"/>
      <c r="V107" s="36"/>
      <c r="W107" s="36"/>
      <c r="X107" s="36"/>
      <c r="Y107" s="36"/>
      <c r="Z107" s="271"/>
      <c r="AA107" s="271"/>
      <c r="AB107" s="271"/>
      <c r="AC107" s="271"/>
      <c r="AD107" s="271"/>
      <c r="AE107" s="271"/>
      <c r="AF107" s="125"/>
    </row>
    <row r="108" spans="1:32">
      <c r="C108" s="217" t="s">
        <v>227</v>
      </c>
      <c r="D108" s="21"/>
      <c r="E108" s="218">
        <f>Capex!F85</f>
        <v>5500</v>
      </c>
      <c r="G108" s="29">
        <f t="shared" si="13"/>
        <v>1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1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</row>
    <row r="109" spans="1:32">
      <c r="C109" s="217" t="s">
        <v>228</v>
      </c>
      <c r="D109" s="21"/>
      <c r="E109" s="218">
        <f>Capex!F88+Capex!F87</f>
        <v>105500</v>
      </c>
      <c r="G109" s="29">
        <f t="shared" si="13"/>
        <v>1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1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</row>
    <row r="110" spans="1:32">
      <c r="C110" s="217" t="s">
        <v>229</v>
      </c>
      <c r="D110" s="21"/>
      <c r="E110" s="231">
        <f>Capex!F90</f>
        <v>55000.000000000007</v>
      </c>
      <c r="F110" s="206"/>
      <c r="G110" s="29">
        <f>SUM(H110:AE110)</f>
        <v>1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1</v>
      </c>
      <c r="V110" s="36">
        <v>0</v>
      </c>
      <c r="W110" s="36">
        <v>0</v>
      </c>
      <c r="X110" s="36">
        <v>0</v>
      </c>
      <c r="Y110" s="36">
        <v>0</v>
      </c>
      <c r="Z110" s="230">
        <v>0</v>
      </c>
      <c r="AA110" s="230">
        <v>0</v>
      </c>
      <c r="AB110" s="36">
        <v>0</v>
      </c>
      <c r="AC110" s="230">
        <v>0</v>
      </c>
      <c r="AD110" s="230">
        <v>0</v>
      </c>
      <c r="AE110" s="230">
        <v>0</v>
      </c>
    </row>
    <row r="111" spans="1:32">
      <c r="C111" s="284"/>
      <c r="D111" s="21"/>
      <c r="E111" s="231"/>
      <c r="F111" s="206"/>
      <c r="G111" s="29">
        <f>SUM(H111:AE111)</f>
        <v>1</v>
      </c>
      <c r="H111" s="285">
        <v>1</v>
      </c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</row>
    <row r="112" spans="1:32">
      <c r="C112" s="233" t="s">
        <v>230</v>
      </c>
      <c r="D112" s="21"/>
      <c r="E112" s="232">
        <f ca="1">SUM(E96:E111)</f>
        <v>11596122.290524002</v>
      </c>
      <c r="G112" s="226">
        <f ca="1">SUM(H112:AE112)</f>
        <v>11596122.290524</v>
      </c>
      <c r="H112" s="226">
        <f ca="1">H96*$E96+H97*$E97+H99*$E99+$E103*H103+H104*$E104+H106*$E106+H107*$E107+$E108*H108+$E100*H100+$E110*H110+$E101*H101+$E109*H109+$E105*H105</f>
        <v>440026.77619360003</v>
      </c>
      <c r="I112" s="226">
        <f t="shared" ref="I112:AE112" ca="1" si="15">I96*$E96+I97*$E97+I99*$E99+$E103*I103+I104*$E104+I106*$E106+I107*$E107+$E108*I108+$E100*I100+$E110*I110+$E101*I101+$E109*I109+$E105*I105</f>
        <v>0</v>
      </c>
      <c r="J112" s="226">
        <f t="shared" ca="1" si="15"/>
        <v>0</v>
      </c>
      <c r="K112" s="226">
        <f t="shared" ca="1" si="15"/>
        <v>0</v>
      </c>
      <c r="L112" s="226">
        <f t="shared" ca="1" si="15"/>
        <v>0</v>
      </c>
      <c r="M112" s="226">
        <f t="shared" ca="1" si="15"/>
        <v>3982763.5579500003</v>
      </c>
      <c r="N112" s="226">
        <f t="shared" ca="1" si="15"/>
        <v>423257.14031829336</v>
      </c>
      <c r="O112" s="226">
        <f t="shared" ca="1" si="15"/>
        <v>173819.64031829336</v>
      </c>
      <c r="P112" s="226">
        <f t="shared" ca="1" si="15"/>
        <v>173819.64031829336</v>
      </c>
      <c r="Q112" s="226">
        <f t="shared" ca="1" si="15"/>
        <v>423257.14031829336</v>
      </c>
      <c r="R112" s="226">
        <f t="shared" ca="1" si="15"/>
        <v>173819.64031829336</v>
      </c>
      <c r="S112" s="226">
        <f t="shared" ca="1" si="15"/>
        <v>173819.64031829336</v>
      </c>
      <c r="T112" s="226">
        <f t="shared" ca="1" si="15"/>
        <v>1808588.5461849603</v>
      </c>
      <c r="U112" s="226">
        <f t="shared" ca="1" si="15"/>
        <v>256673.80698496001</v>
      </c>
      <c r="V112" s="226">
        <f t="shared" ca="1" si="15"/>
        <v>90673.806984960014</v>
      </c>
      <c r="W112" s="226">
        <f t="shared" ca="1" si="15"/>
        <v>1129700.8069849601</v>
      </c>
      <c r="X112" s="226">
        <f t="shared" ca="1" si="15"/>
        <v>90673.806984960014</v>
      </c>
      <c r="Y112" s="226">
        <f t="shared" ca="1" si="15"/>
        <v>90673.806984960014</v>
      </c>
      <c r="Z112" s="226">
        <f t="shared" ca="1" si="15"/>
        <v>1405161.3998618401</v>
      </c>
      <c r="AA112" s="226">
        <f t="shared" ca="1" si="15"/>
        <v>79339.581111840016</v>
      </c>
      <c r="AB112" s="226">
        <f t="shared" ca="1" si="15"/>
        <v>680053.55238720006</v>
      </c>
      <c r="AC112" s="226">
        <f t="shared" ca="1" si="15"/>
        <v>0</v>
      </c>
      <c r="AD112" s="226">
        <f t="shared" ca="1" si="15"/>
        <v>0</v>
      </c>
      <c r="AE112" s="226">
        <f t="shared" ca="1" si="15"/>
        <v>0</v>
      </c>
    </row>
    <row r="113" spans="3:31">
      <c r="C113" s="1"/>
      <c r="D113" s="21"/>
      <c r="E113" s="244"/>
      <c r="G113" s="245"/>
      <c r="H113" s="245"/>
      <c r="I113" s="245"/>
      <c r="J113" s="245"/>
      <c r="K113" s="245"/>
      <c r="L113" s="245"/>
      <c r="M113" s="245"/>
      <c r="N113" s="245"/>
      <c r="O113" s="245"/>
      <c r="P113" s="245"/>
      <c r="Q113" s="245"/>
      <c r="R113" s="245"/>
      <c r="S113" s="245"/>
      <c r="T113" s="245"/>
      <c r="U113" s="245"/>
      <c r="V113" s="245"/>
      <c r="W113" s="245"/>
      <c r="X113" s="245"/>
      <c r="Y113" s="245"/>
      <c r="Z113" s="245"/>
      <c r="AA113" s="245"/>
      <c r="AB113" s="245"/>
      <c r="AC113" s="245"/>
      <c r="AD113" s="245"/>
      <c r="AE113" s="245"/>
    </row>
    <row r="114" spans="3:31" ht="15.75">
      <c r="C114" s="25" t="s">
        <v>231</v>
      </c>
      <c r="G114" s="22" t="s">
        <v>214</v>
      </c>
      <c r="H114" s="22">
        <v>1</v>
      </c>
      <c r="I114" s="28">
        <f>H114+1</f>
        <v>2</v>
      </c>
      <c r="J114" s="28">
        <f t="shared" ref="J114:AE114" si="16">I114+1</f>
        <v>3</v>
      </c>
      <c r="K114" s="28">
        <f t="shared" si="16"/>
        <v>4</v>
      </c>
      <c r="L114" s="28">
        <f t="shared" si="16"/>
        <v>5</v>
      </c>
      <c r="M114" s="28">
        <f t="shared" si="16"/>
        <v>6</v>
      </c>
      <c r="N114" s="28">
        <f t="shared" si="16"/>
        <v>7</v>
      </c>
      <c r="O114" s="28">
        <f t="shared" si="16"/>
        <v>8</v>
      </c>
      <c r="P114" s="28">
        <f t="shared" si="16"/>
        <v>9</v>
      </c>
      <c r="Q114" s="28">
        <f t="shared" si="16"/>
        <v>10</v>
      </c>
      <c r="R114" s="28">
        <f t="shared" si="16"/>
        <v>11</v>
      </c>
      <c r="S114" s="28">
        <f t="shared" si="16"/>
        <v>12</v>
      </c>
      <c r="T114" s="28">
        <f t="shared" si="16"/>
        <v>13</v>
      </c>
      <c r="U114" s="28">
        <f t="shared" si="16"/>
        <v>14</v>
      </c>
      <c r="V114" s="28">
        <f t="shared" si="16"/>
        <v>15</v>
      </c>
      <c r="W114" s="28">
        <f t="shared" si="16"/>
        <v>16</v>
      </c>
      <c r="X114" s="28">
        <f t="shared" si="16"/>
        <v>17</v>
      </c>
      <c r="Y114" s="28">
        <f t="shared" si="16"/>
        <v>18</v>
      </c>
      <c r="Z114" s="28">
        <f t="shared" si="16"/>
        <v>19</v>
      </c>
      <c r="AA114" s="28">
        <f t="shared" si="16"/>
        <v>20</v>
      </c>
      <c r="AB114" s="28">
        <f t="shared" si="16"/>
        <v>21</v>
      </c>
      <c r="AC114" s="28">
        <f t="shared" si="16"/>
        <v>22</v>
      </c>
      <c r="AD114" s="28">
        <f t="shared" si="16"/>
        <v>23</v>
      </c>
      <c r="AE114" s="28">
        <f t="shared" si="16"/>
        <v>24</v>
      </c>
    </row>
    <row r="115" spans="3:31">
      <c r="C115" s="75" t="s">
        <v>232</v>
      </c>
      <c r="D115" s="21"/>
      <c r="E115" s="218">
        <f>Capex!F102</f>
        <v>25000</v>
      </c>
      <c r="G115" s="29">
        <f t="shared" ref="G115:G121" si="17">SUM(H115:AE115)</f>
        <v>1</v>
      </c>
      <c r="H115" s="36">
        <v>0</v>
      </c>
      <c r="I115" s="36">
        <v>0</v>
      </c>
      <c r="J115" s="36">
        <v>0</v>
      </c>
      <c r="K115" s="36">
        <v>0.5</v>
      </c>
      <c r="L115" s="36">
        <v>0</v>
      </c>
      <c r="M115" s="36">
        <v>0</v>
      </c>
      <c r="N115" s="36">
        <v>0.5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</row>
    <row r="116" spans="3:31">
      <c r="C116" s="75" t="s">
        <v>233</v>
      </c>
      <c r="D116" s="21"/>
      <c r="E116" s="218">
        <f>Capex!F98</f>
        <v>113775</v>
      </c>
      <c r="G116" s="29">
        <f t="shared" si="17"/>
        <v>1</v>
      </c>
      <c r="H116" s="36">
        <v>1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</row>
    <row r="117" spans="3:31">
      <c r="C117" s="75" t="s">
        <v>234</v>
      </c>
      <c r="D117" s="21"/>
      <c r="E117" s="218">
        <f>Capex!F106</f>
        <v>0</v>
      </c>
      <c r="G117" s="29">
        <f t="shared" si="17"/>
        <v>1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1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</row>
    <row r="118" spans="3:31">
      <c r="C118" s="75" t="s">
        <v>235</v>
      </c>
      <c r="D118" s="21"/>
      <c r="E118" s="218">
        <f>Capex!F104</f>
        <v>1605240</v>
      </c>
      <c r="G118" s="29">
        <f t="shared" si="17"/>
        <v>1</v>
      </c>
      <c r="H118" s="36">
        <v>0.25</v>
      </c>
      <c r="I118" s="36">
        <f>0.5/16</f>
        <v>3.125E-2</v>
      </c>
      <c r="J118" s="36">
        <f>I118</f>
        <v>3.125E-2</v>
      </c>
      <c r="K118" s="36">
        <f t="shared" ref="K118:X118" si="18">J118</f>
        <v>3.125E-2</v>
      </c>
      <c r="L118" s="36">
        <f t="shared" si="18"/>
        <v>3.125E-2</v>
      </c>
      <c r="M118" s="36">
        <f t="shared" si="18"/>
        <v>3.125E-2</v>
      </c>
      <c r="N118" s="36">
        <f t="shared" si="18"/>
        <v>3.125E-2</v>
      </c>
      <c r="O118" s="36">
        <f t="shared" si="18"/>
        <v>3.125E-2</v>
      </c>
      <c r="P118" s="36">
        <f t="shared" si="18"/>
        <v>3.125E-2</v>
      </c>
      <c r="Q118" s="36">
        <f t="shared" si="18"/>
        <v>3.125E-2</v>
      </c>
      <c r="R118" s="36">
        <f t="shared" si="18"/>
        <v>3.125E-2</v>
      </c>
      <c r="S118" s="36">
        <f t="shared" si="18"/>
        <v>3.125E-2</v>
      </c>
      <c r="T118" s="36">
        <f t="shared" si="18"/>
        <v>3.125E-2</v>
      </c>
      <c r="U118" s="36">
        <f t="shared" si="18"/>
        <v>3.125E-2</v>
      </c>
      <c r="V118" s="36">
        <f t="shared" si="18"/>
        <v>3.125E-2</v>
      </c>
      <c r="W118" s="36">
        <f t="shared" si="18"/>
        <v>3.125E-2</v>
      </c>
      <c r="X118" s="36">
        <f t="shared" si="18"/>
        <v>3.125E-2</v>
      </c>
      <c r="Y118" s="36">
        <v>0.25</v>
      </c>
      <c r="Z118" s="36">
        <v>0</v>
      </c>
      <c r="AA118" s="36">
        <v>0</v>
      </c>
      <c r="AB118" s="36">
        <f t="shared" ref="AB118:AD118" si="19">AA118</f>
        <v>0</v>
      </c>
      <c r="AC118" s="36">
        <f t="shared" si="19"/>
        <v>0</v>
      </c>
      <c r="AD118" s="36">
        <f t="shared" si="19"/>
        <v>0</v>
      </c>
      <c r="AE118" s="36">
        <v>0</v>
      </c>
    </row>
    <row r="119" spans="3:31">
      <c r="C119" s="75" t="s">
        <v>236</v>
      </c>
      <c r="D119" s="21"/>
      <c r="E119" s="218">
        <f>Capex!F108</f>
        <v>0</v>
      </c>
      <c r="G119" s="29">
        <f t="shared" ref="G119" si="20">SUM(H119:AE119)</f>
        <v>1</v>
      </c>
      <c r="H119" s="36">
        <v>1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</row>
    <row r="120" spans="3:31">
      <c r="C120" s="75" t="s">
        <v>237</v>
      </c>
      <c r="D120" s="21"/>
      <c r="E120" s="218">
        <f>Calculations!H71</f>
        <v>246821</v>
      </c>
      <c r="G120" s="29">
        <f t="shared" si="17"/>
        <v>1.0000000000000002</v>
      </c>
      <c r="H120" s="36">
        <f>1/18</f>
        <v>5.5555555555555552E-2</v>
      </c>
      <c r="I120" s="36">
        <f t="shared" ref="I120:Y121" si="21">1/18</f>
        <v>5.5555555555555552E-2</v>
      </c>
      <c r="J120" s="36">
        <f t="shared" si="21"/>
        <v>5.5555555555555552E-2</v>
      </c>
      <c r="K120" s="36">
        <f t="shared" si="21"/>
        <v>5.5555555555555552E-2</v>
      </c>
      <c r="L120" s="36">
        <f t="shared" si="21"/>
        <v>5.5555555555555552E-2</v>
      </c>
      <c r="M120" s="36">
        <f t="shared" si="21"/>
        <v>5.5555555555555552E-2</v>
      </c>
      <c r="N120" s="36">
        <f t="shared" si="21"/>
        <v>5.5555555555555552E-2</v>
      </c>
      <c r="O120" s="36">
        <f t="shared" si="21"/>
        <v>5.5555555555555552E-2</v>
      </c>
      <c r="P120" s="36">
        <f t="shared" si="21"/>
        <v>5.5555555555555552E-2</v>
      </c>
      <c r="Q120" s="36">
        <f t="shared" si="21"/>
        <v>5.5555555555555552E-2</v>
      </c>
      <c r="R120" s="36">
        <f t="shared" si="21"/>
        <v>5.5555555555555552E-2</v>
      </c>
      <c r="S120" s="36">
        <f t="shared" si="21"/>
        <v>5.5555555555555552E-2</v>
      </c>
      <c r="T120" s="36">
        <f t="shared" si="21"/>
        <v>5.5555555555555552E-2</v>
      </c>
      <c r="U120" s="36">
        <f t="shared" si="21"/>
        <v>5.5555555555555552E-2</v>
      </c>
      <c r="V120" s="36">
        <f t="shared" si="21"/>
        <v>5.5555555555555552E-2</v>
      </c>
      <c r="W120" s="36">
        <f t="shared" si="21"/>
        <v>5.5555555555555552E-2</v>
      </c>
      <c r="X120" s="36">
        <f t="shared" si="21"/>
        <v>5.5555555555555552E-2</v>
      </c>
      <c r="Y120" s="36">
        <f t="shared" si="21"/>
        <v>5.5555555555555552E-2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</row>
    <row r="121" spans="3:31">
      <c r="C121" s="75" t="s">
        <v>238</v>
      </c>
      <c r="D121" s="21"/>
      <c r="E121" s="218">
        <f>Capex!F100</f>
        <v>941262.84722222213</v>
      </c>
      <c r="G121" s="29">
        <f t="shared" si="17"/>
        <v>1.0000000000000002</v>
      </c>
      <c r="H121" s="36">
        <f>1/18</f>
        <v>5.5555555555555552E-2</v>
      </c>
      <c r="I121" s="36">
        <f t="shared" si="21"/>
        <v>5.5555555555555552E-2</v>
      </c>
      <c r="J121" s="36">
        <f t="shared" si="21"/>
        <v>5.5555555555555552E-2</v>
      </c>
      <c r="K121" s="36">
        <f t="shared" si="21"/>
        <v>5.5555555555555552E-2</v>
      </c>
      <c r="L121" s="36">
        <f t="shared" si="21"/>
        <v>5.5555555555555552E-2</v>
      </c>
      <c r="M121" s="36">
        <f t="shared" si="21"/>
        <v>5.5555555555555552E-2</v>
      </c>
      <c r="N121" s="36">
        <f t="shared" si="21"/>
        <v>5.5555555555555552E-2</v>
      </c>
      <c r="O121" s="36">
        <f t="shared" si="21"/>
        <v>5.5555555555555552E-2</v>
      </c>
      <c r="P121" s="36">
        <f t="shared" si="21"/>
        <v>5.5555555555555552E-2</v>
      </c>
      <c r="Q121" s="36">
        <f t="shared" si="21"/>
        <v>5.5555555555555552E-2</v>
      </c>
      <c r="R121" s="36">
        <f t="shared" si="21"/>
        <v>5.5555555555555552E-2</v>
      </c>
      <c r="S121" s="36">
        <f t="shared" si="21"/>
        <v>5.5555555555555552E-2</v>
      </c>
      <c r="T121" s="36">
        <f t="shared" si="21"/>
        <v>5.5555555555555552E-2</v>
      </c>
      <c r="U121" s="36">
        <f t="shared" si="21"/>
        <v>5.5555555555555552E-2</v>
      </c>
      <c r="V121" s="36">
        <f t="shared" si="21"/>
        <v>5.5555555555555552E-2</v>
      </c>
      <c r="W121" s="36">
        <f t="shared" si="21"/>
        <v>5.5555555555555552E-2</v>
      </c>
      <c r="X121" s="36">
        <f t="shared" si="21"/>
        <v>5.5555555555555552E-2</v>
      </c>
      <c r="Y121" s="36">
        <f t="shared" si="21"/>
        <v>5.5555555555555552E-2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</row>
    <row r="122" spans="3:31">
      <c r="C122" s="233" t="s">
        <v>239</v>
      </c>
      <c r="D122" s="21"/>
      <c r="E122" s="232">
        <f>SUM(E115:E121)</f>
        <v>2932098.847222222</v>
      </c>
      <c r="G122" s="226">
        <f>SUM(H122:AE122)</f>
        <v>2932098.8472222215</v>
      </c>
      <c r="H122" s="226">
        <f>+$E115*H115+$E117*H117+$E118*H118+$E120*H120+$E121*H121+H119*$E119+$E116*H116</f>
        <v>581089.65817901236</v>
      </c>
      <c r="I122" s="226">
        <f t="shared" ref="I122:AE122" si="22">+$E115*I115+$E117*I117+$E118*I118+$E120*I120+$E121*I121+I119*$E119+$E116*I116</f>
        <v>116168.40817901233</v>
      </c>
      <c r="J122" s="226">
        <f t="shared" si="22"/>
        <v>116168.40817901233</v>
      </c>
      <c r="K122" s="226">
        <f t="shared" si="22"/>
        <v>128668.40817901233</v>
      </c>
      <c r="L122" s="226">
        <f t="shared" si="22"/>
        <v>116168.40817901233</v>
      </c>
      <c r="M122" s="226">
        <f t="shared" si="22"/>
        <v>116168.40817901233</v>
      </c>
      <c r="N122" s="226">
        <f t="shared" si="22"/>
        <v>128668.40817901233</v>
      </c>
      <c r="O122" s="226">
        <f t="shared" si="22"/>
        <v>116168.40817901233</v>
      </c>
      <c r="P122" s="226">
        <f t="shared" si="22"/>
        <v>116168.40817901233</v>
      </c>
      <c r="Q122" s="226">
        <f t="shared" si="22"/>
        <v>116168.40817901233</v>
      </c>
      <c r="R122" s="226">
        <f t="shared" si="22"/>
        <v>116168.40817901233</v>
      </c>
      <c r="S122" s="226">
        <f t="shared" si="22"/>
        <v>116168.40817901233</v>
      </c>
      <c r="T122" s="226">
        <f t="shared" si="22"/>
        <v>116168.40817901233</v>
      </c>
      <c r="U122" s="226">
        <f t="shared" si="22"/>
        <v>116168.40817901233</v>
      </c>
      <c r="V122" s="226">
        <f t="shared" si="22"/>
        <v>116168.40817901233</v>
      </c>
      <c r="W122" s="226">
        <f t="shared" si="22"/>
        <v>116168.40817901233</v>
      </c>
      <c r="X122" s="226">
        <f t="shared" si="22"/>
        <v>116168.40817901233</v>
      </c>
      <c r="Y122" s="226">
        <f t="shared" si="22"/>
        <v>467314.6581790123</v>
      </c>
      <c r="Z122" s="226">
        <f t="shared" si="22"/>
        <v>0</v>
      </c>
      <c r="AA122" s="226">
        <f t="shared" si="22"/>
        <v>0</v>
      </c>
      <c r="AB122" s="226">
        <f t="shared" si="22"/>
        <v>0</v>
      </c>
      <c r="AC122" s="226">
        <f t="shared" si="22"/>
        <v>0</v>
      </c>
      <c r="AD122" s="226">
        <f t="shared" si="22"/>
        <v>0</v>
      </c>
      <c r="AE122" s="226">
        <f t="shared" si="22"/>
        <v>0</v>
      </c>
    </row>
    <row r="123" spans="3:31">
      <c r="C123" s="1"/>
      <c r="D123" s="21"/>
      <c r="E123" s="244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245"/>
      <c r="T123" s="245"/>
      <c r="U123" s="245"/>
      <c r="V123" s="245"/>
      <c r="W123" s="245"/>
      <c r="X123" s="245"/>
      <c r="Y123" s="245"/>
      <c r="Z123" s="245"/>
      <c r="AA123" s="245"/>
      <c r="AB123" s="245"/>
      <c r="AC123" s="245"/>
      <c r="AD123" s="245"/>
      <c r="AE123" s="245"/>
    </row>
    <row r="124" spans="3:31">
      <c r="C124" s="233" t="s">
        <v>240</v>
      </c>
      <c r="D124" s="21"/>
      <c r="E124" s="226">
        <f ca="1">E112+E122</f>
        <v>14528221.137746224</v>
      </c>
      <c r="G124" s="226">
        <f t="shared" ref="G124:AE124" ca="1" si="23">G112+G122</f>
        <v>14528221.137746222</v>
      </c>
      <c r="H124" s="226">
        <f t="shared" ca="1" si="23"/>
        <v>1021116.4343726124</v>
      </c>
      <c r="I124" s="226">
        <f t="shared" ca="1" si="23"/>
        <v>116168.40817901233</v>
      </c>
      <c r="J124" s="226">
        <f t="shared" ca="1" si="23"/>
        <v>116168.40817901233</v>
      </c>
      <c r="K124" s="226">
        <f t="shared" ca="1" si="23"/>
        <v>128668.40817901233</v>
      </c>
      <c r="L124" s="226">
        <f t="shared" ca="1" si="23"/>
        <v>116168.40817901233</v>
      </c>
      <c r="M124" s="226">
        <f t="shared" ca="1" si="23"/>
        <v>4098931.9661290124</v>
      </c>
      <c r="N124" s="226">
        <f t="shared" ca="1" si="23"/>
        <v>551925.54849730572</v>
      </c>
      <c r="O124" s="226">
        <f t="shared" ca="1" si="23"/>
        <v>289988.04849730572</v>
      </c>
      <c r="P124" s="226">
        <f t="shared" ca="1" si="23"/>
        <v>289988.04849730572</v>
      </c>
      <c r="Q124" s="226">
        <f t="shared" ca="1" si="23"/>
        <v>539425.54849730572</v>
      </c>
      <c r="R124" s="226">
        <f t="shared" ca="1" si="23"/>
        <v>289988.04849730572</v>
      </c>
      <c r="S124" s="226">
        <f t="shared" ca="1" si="23"/>
        <v>289988.04849730572</v>
      </c>
      <c r="T124" s="226">
        <f t="shared" ca="1" si="23"/>
        <v>1924756.9543639726</v>
      </c>
      <c r="U124" s="226">
        <f t="shared" ca="1" si="23"/>
        <v>372842.21516397235</v>
      </c>
      <c r="V124" s="226">
        <f t="shared" ca="1" si="23"/>
        <v>206842.21516397235</v>
      </c>
      <c r="W124" s="226">
        <f t="shared" ca="1" si="23"/>
        <v>1245869.2151639725</v>
      </c>
      <c r="X124" s="226">
        <f t="shared" ca="1" si="23"/>
        <v>206842.21516397235</v>
      </c>
      <c r="Y124" s="226">
        <f t="shared" ca="1" si="23"/>
        <v>557988.46516397235</v>
      </c>
      <c r="Z124" s="226">
        <f t="shared" ca="1" si="23"/>
        <v>1405161.3998618401</v>
      </c>
      <c r="AA124" s="226">
        <f t="shared" ca="1" si="23"/>
        <v>79339.581111840016</v>
      </c>
      <c r="AB124" s="226">
        <f t="shared" ca="1" si="23"/>
        <v>680053.55238720006</v>
      </c>
      <c r="AC124" s="226">
        <f t="shared" ca="1" si="23"/>
        <v>0</v>
      </c>
      <c r="AD124" s="226">
        <f t="shared" ca="1" si="23"/>
        <v>0</v>
      </c>
      <c r="AE124" s="226">
        <f t="shared" ca="1" si="23"/>
        <v>0</v>
      </c>
    </row>
    <row r="125" spans="3:31">
      <c r="C125" s="1"/>
      <c r="D125" s="21"/>
      <c r="E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245"/>
      <c r="T125" s="245"/>
      <c r="U125" s="245"/>
      <c r="V125" s="245"/>
      <c r="W125" s="245"/>
      <c r="X125" s="245"/>
      <c r="Y125" s="245"/>
      <c r="Z125" s="245"/>
      <c r="AA125" s="245"/>
      <c r="AB125" s="245"/>
      <c r="AC125" s="245"/>
      <c r="AD125" s="245"/>
      <c r="AE125" s="245"/>
    </row>
    <row r="126" spans="3:31" ht="15.75">
      <c r="C126" s="25" t="s">
        <v>241</v>
      </c>
      <c r="E126" t="s">
        <v>89</v>
      </c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245"/>
      <c r="T126" s="245"/>
      <c r="U126" s="245"/>
      <c r="V126" s="245"/>
      <c r="W126" s="245"/>
      <c r="X126" s="245"/>
      <c r="Y126" s="245"/>
      <c r="Z126" s="245"/>
      <c r="AA126" s="245"/>
      <c r="AB126" s="245"/>
      <c r="AC126" s="245"/>
      <c r="AD126" s="245"/>
      <c r="AE126" s="245"/>
    </row>
    <row r="127" spans="3:31">
      <c r="C127" s="75" t="s">
        <v>242</v>
      </c>
      <c r="D127" s="21"/>
      <c r="E127" s="218">
        <f>Capex!F115</f>
        <v>338863.33984384307</v>
      </c>
      <c r="G127" s="29">
        <f>SUM(H127:AE127)</f>
        <v>1</v>
      </c>
      <c r="H127" s="36">
        <v>1</v>
      </c>
      <c r="I127" s="245"/>
      <c r="J127" s="245"/>
      <c r="K127" s="245"/>
      <c r="L127" s="245"/>
      <c r="M127" s="245"/>
      <c r="N127" s="245"/>
      <c r="O127" s="245"/>
      <c r="P127" s="245"/>
      <c r="Q127" s="245"/>
      <c r="R127" s="245"/>
      <c r="S127" s="245"/>
      <c r="T127" s="245"/>
      <c r="U127" s="245"/>
      <c r="V127" s="245"/>
      <c r="W127" s="245"/>
      <c r="X127" s="245"/>
      <c r="Y127" s="245"/>
      <c r="Z127" s="245"/>
      <c r="AA127" s="245"/>
      <c r="AB127" s="245"/>
      <c r="AC127" s="245"/>
      <c r="AD127" s="245"/>
      <c r="AE127" s="245"/>
    </row>
    <row r="128" spans="3:31">
      <c r="C128" s="75" t="s">
        <v>76</v>
      </c>
      <c r="D128" s="21"/>
      <c r="E128" s="218">
        <f>Capex!F117</f>
        <v>302915.53000000003</v>
      </c>
      <c r="G128" s="29">
        <f>SUM(H128:AE128)</f>
        <v>1</v>
      </c>
      <c r="H128" s="36">
        <v>1</v>
      </c>
      <c r="I128" s="245"/>
      <c r="J128" s="245"/>
      <c r="K128" s="245"/>
      <c r="L128" s="245"/>
      <c r="M128" s="245"/>
      <c r="N128" s="245"/>
      <c r="O128" s="245"/>
      <c r="P128" s="245"/>
      <c r="Q128" s="245"/>
      <c r="R128" s="245"/>
      <c r="S128" s="245"/>
      <c r="T128" s="245"/>
      <c r="U128" s="245"/>
      <c r="V128" s="245"/>
      <c r="W128" s="245"/>
      <c r="X128" s="245"/>
      <c r="Y128" s="245"/>
      <c r="Z128" s="245"/>
      <c r="AA128" s="245"/>
      <c r="AB128" s="245"/>
      <c r="AC128" s="245"/>
      <c r="AD128" s="245"/>
      <c r="AE128" s="245"/>
    </row>
    <row r="130" spans="3:31" ht="15.75">
      <c r="C130" s="25" t="s">
        <v>243</v>
      </c>
      <c r="D130" s="21"/>
      <c r="E130" s="232">
        <f>SUM(E126:E129)</f>
        <v>641778.86984384316</v>
      </c>
      <c r="G130" s="226">
        <f>SUM(H130:AE130)</f>
        <v>641778.86984384316</v>
      </c>
      <c r="H130" s="226">
        <f>$E127*H127+$E128*H128</f>
        <v>641778.86984384316</v>
      </c>
      <c r="I130" s="226">
        <v>0</v>
      </c>
      <c r="J130" s="226">
        <v>0</v>
      </c>
      <c r="K130" s="226">
        <v>0</v>
      </c>
      <c r="L130" s="226">
        <v>0</v>
      </c>
      <c r="M130" s="226">
        <v>0</v>
      </c>
      <c r="N130" s="226">
        <v>0</v>
      </c>
      <c r="O130" s="226">
        <v>0</v>
      </c>
      <c r="P130" s="226">
        <v>0</v>
      </c>
      <c r="Q130" s="226">
        <v>0</v>
      </c>
      <c r="R130" s="226">
        <v>0</v>
      </c>
      <c r="S130" s="226">
        <v>0</v>
      </c>
      <c r="T130" s="226">
        <v>0</v>
      </c>
      <c r="U130" s="226">
        <v>0</v>
      </c>
      <c r="V130" s="226">
        <v>0</v>
      </c>
      <c r="W130" s="226">
        <v>0</v>
      </c>
      <c r="X130" s="226">
        <v>0</v>
      </c>
      <c r="Y130" s="226">
        <v>0</v>
      </c>
      <c r="Z130" s="226">
        <v>0</v>
      </c>
      <c r="AA130" s="226">
        <v>0</v>
      </c>
      <c r="AB130" s="226">
        <v>0</v>
      </c>
      <c r="AC130" s="226">
        <v>0</v>
      </c>
      <c r="AD130" s="226">
        <v>0</v>
      </c>
      <c r="AE130" s="226">
        <v>0</v>
      </c>
    </row>
    <row r="131" spans="3:31">
      <c r="C131" s="1"/>
      <c r="D131" s="21"/>
      <c r="E131" s="245"/>
      <c r="G131" s="245"/>
      <c r="H131" s="245"/>
      <c r="I131" s="245"/>
      <c r="J131" s="245"/>
      <c r="K131" s="245"/>
      <c r="L131" s="245"/>
      <c r="M131" s="245"/>
      <c r="N131" s="245"/>
      <c r="O131" s="245"/>
      <c r="P131" s="245"/>
      <c r="Q131" s="245"/>
      <c r="R131" s="245"/>
      <c r="S131" s="245"/>
      <c r="T131" s="245"/>
      <c r="U131" s="245"/>
      <c r="V131" s="245"/>
      <c r="W131" s="245"/>
      <c r="X131" s="245"/>
      <c r="Y131" s="245"/>
      <c r="Z131" s="245"/>
      <c r="AA131" s="245"/>
      <c r="AB131" s="245"/>
      <c r="AC131" s="245"/>
      <c r="AD131" s="245"/>
      <c r="AE131" s="245"/>
    </row>
    <row r="132" spans="3:31">
      <c r="C132" s="1" t="s">
        <v>244</v>
      </c>
      <c r="D132" s="21"/>
      <c r="E132" s="226">
        <f ca="1">E124+E130</f>
        <v>15170000.007590067</v>
      </c>
      <c r="G132" s="226">
        <f ca="1">SUM(H132:AE132)</f>
        <v>15170000.007590069</v>
      </c>
      <c r="H132" s="226">
        <f t="shared" ref="H132:AE132" ca="1" si="24">H124+H130</f>
        <v>1662895.3042164557</v>
      </c>
      <c r="I132" s="226">
        <f t="shared" ca="1" si="24"/>
        <v>116168.40817901233</v>
      </c>
      <c r="J132" s="226">
        <f t="shared" ca="1" si="24"/>
        <v>116168.40817901233</v>
      </c>
      <c r="K132" s="226">
        <f t="shared" ca="1" si="24"/>
        <v>128668.40817901233</v>
      </c>
      <c r="L132" s="226">
        <f t="shared" ca="1" si="24"/>
        <v>116168.40817901233</v>
      </c>
      <c r="M132" s="226">
        <f t="shared" ca="1" si="24"/>
        <v>4098931.9661290124</v>
      </c>
      <c r="N132" s="226">
        <f t="shared" ca="1" si="24"/>
        <v>551925.54849730572</v>
      </c>
      <c r="O132" s="226">
        <f t="shared" ca="1" si="24"/>
        <v>289988.04849730572</v>
      </c>
      <c r="P132" s="226">
        <f t="shared" ca="1" si="24"/>
        <v>289988.04849730572</v>
      </c>
      <c r="Q132" s="226">
        <f t="shared" ca="1" si="24"/>
        <v>539425.54849730572</v>
      </c>
      <c r="R132" s="226">
        <f t="shared" ca="1" si="24"/>
        <v>289988.04849730572</v>
      </c>
      <c r="S132" s="226">
        <f t="shared" ca="1" si="24"/>
        <v>289988.04849730572</v>
      </c>
      <c r="T132" s="226">
        <f t="shared" ca="1" si="24"/>
        <v>1924756.9543639726</v>
      </c>
      <c r="U132" s="226">
        <f t="shared" ca="1" si="24"/>
        <v>372842.21516397235</v>
      </c>
      <c r="V132" s="226">
        <f t="shared" ca="1" si="24"/>
        <v>206842.21516397235</v>
      </c>
      <c r="W132" s="226">
        <f t="shared" ca="1" si="24"/>
        <v>1245869.2151639725</v>
      </c>
      <c r="X132" s="226">
        <f t="shared" ca="1" si="24"/>
        <v>206842.21516397235</v>
      </c>
      <c r="Y132" s="226">
        <f t="shared" ca="1" si="24"/>
        <v>557988.46516397235</v>
      </c>
      <c r="Z132" s="226">
        <f t="shared" ca="1" si="24"/>
        <v>1405161.3998618401</v>
      </c>
      <c r="AA132" s="226">
        <f t="shared" ca="1" si="24"/>
        <v>79339.581111840016</v>
      </c>
      <c r="AB132" s="226">
        <f t="shared" ca="1" si="24"/>
        <v>680053.55238720006</v>
      </c>
      <c r="AC132" s="226">
        <f t="shared" ca="1" si="24"/>
        <v>0</v>
      </c>
      <c r="AD132" s="226">
        <f t="shared" ca="1" si="24"/>
        <v>0</v>
      </c>
      <c r="AE132" s="226">
        <f t="shared" ca="1" si="24"/>
        <v>0</v>
      </c>
    </row>
    <row r="133" spans="3:31">
      <c r="C133" s="1"/>
      <c r="D133" s="21"/>
      <c r="E133" s="245"/>
      <c r="G133" s="245"/>
      <c r="H133" s="245"/>
      <c r="I133" s="245"/>
      <c r="J133" s="245"/>
      <c r="K133" s="245"/>
      <c r="L133" s="245"/>
      <c r="M133" s="245"/>
      <c r="N133" s="245"/>
      <c r="O133" s="245"/>
      <c r="P133" s="245"/>
      <c r="Q133" s="245"/>
      <c r="R133" s="245"/>
      <c r="S133" s="245"/>
      <c r="T133" s="245"/>
      <c r="U133" s="245"/>
      <c r="V133" s="245"/>
      <c r="W133" s="245"/>
      <c r="X133" s="245"/>
      <c r="Y133" s="245"/>
      <c r="Z133" s="245"/>
      <c r="AA133" s="245"/>
      <c r="AB133" s="245"/>
      <c r="AC133" s="245"/>
      <c r="AD133" s="245"/>
      <c r="AE133" s="245"/>
    </row>
    <row r="134" spans="3:31">
      <c r="C134" s="1"/>
      <c r="D134" s="21"/>
      <c r="E134" s="27"/>
    </row>
    <row r="135" spans="3:31" ht="18.75">
      <c r="C135" s="178" t="s">
        <v>26</v>
      </c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156"/>
      <c r="AC135" s="156"/>
      <c r="AD135" s="156"/>
      <c r="AE135" s="156"/>
    </row>
    <row r="137" spans="3:31" ht="15.75">
      <c r="C137" s="25" t="s">
        <v>76</v>
      </c>
      <c r="D137" s="21"/>
      <c r="E137" s="27"/>
      <c r="I137" s="221"/>
    </row>
    <row r="138" spans="3:31">
      <c r="C138" t="s">
        <v>245</v>
      </c>
      <c r="D138" s="21" t="s">
        <v>246</v>
      </c>
      <c r="E138" s="23">
        <v>2</v>
      </c>
    </row>
    <row r="139" spans="3:31">
      <c r="C139" t="s">
        <v>247</v>
      </c>
      <c r="D139" s="21" t="s">
        <v>246</v>
      </c>
      <c r="E139" s="23">
        <v>2</v>
      </c>
    </row>
    <row r="140" spans="3:31"/>
    <row r="141" spans="3:31">
      <c r="C141" t="s">
        <v>248</v>
      </c>
      <c r="D141" s="21" t="s">
        <v>95</v>
      </c>
      <c r="E141" s="41">
        <v>302915.53000000003</v>
      </c>
      <c r="F141" s="525">
        <f>E141/Capex!F119</f>
        <v>1.9968063932000072E-2</v>
      </c>
    </row>
    <row r="142" spans="3:31">
      <c r="C142" t="s">
        <v>249</v>
      </c>
      <c r="D142" s="21" t="s">
        <v>95</v>
      </c>
      <c r="E142" s="224">
        <f>F200*-1*2</f>
        <v>338863.33984384307</v>
      </c>
      <c r="F142" s="508"/>
    </row>
    <row r="143" spans="3:31">
      <c r="D143" s="21"/>
      <c r="E143" s="27"/>
    </row>
    <row r="144" spans="3:31" ht="15.75">
      <c r="C144" s="25" t="s">
        <v>250</v>
      </c>
      <c r="D144" s="21"/>
      <c r="E144" s="27"/>
    </row>
    <row r="145" spans="1:31">
      <c r="C145" t="s">
        <v>251</v>
      </c>
      <c r="D145" s="21" t="s">
        <v>95</v>
      </c>
      <c r="E145" s="23">
        <v>0</v>
      </c>
    </row>
    <row r="146" spans="1:31">
      <c r="C146" t="s">
        <v>252</v>
      </c>
      <c r="D146" s="21" t="s">
        <v>95</v>
      </c>
      <c r="E146" s="222">
        <f>Calculations!G80/25</f>
        <v>0</v>
      </c>
      <c r="F146" s="207"/>
    </row>
    <row r="147" spans="1:31">
      <c r="D147" s="21"/>
      <c r="E147" s="21"/>
    </row>
    <row r="148" spans="1:31" ht="15.75">
      <c r="C148" s="25" t="s">
        <v>253</v>
      </c>
      <c r="D148" s="21"/>
      <c r="E148" s="21"/>
    </row>
    <row r="149" spans="1:31">
      <c r="C149" t="s">
        <v>254</v>
      </c>
      <c r="D149" s="21" t="s">
        <v>95</v>
      </c>
      <c r="E149" s="23">
        <v>0</v>
      </c>
      <c r="F149" s="21"/>
    </row>
    <row r="150" spans="1:31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</row>
    <row r="151" spans="1:31" ht="18.75">
      <c r="C151" s="178" t="s">
        <v>29</v>
      </c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56"/>
      <c r="AE151" s="156"/>
    </row>
    <row r="152" spans="1:31" ht="15" customHeight="1">
      <c r="I152" s="1"/>
    </row>
    <row r="153" spans="1:31" ht="15" customHeight="1">
      <c r="C153" s="25" t="s">
        <v>255</v>
      </c>
      <c r="I153" s="1"/>
    </row>
    <row r="154" spans="1:31" ht="15" customHeight="1">
      <c r="C154" t="s">
        <v>256</v>
      </c>
      <c r="E154" s="511">
        <f>Capex!F92</f>
        <v>11596122.290524002</v>
      </c>
      <c r="F154" s="430"/>
      <c r="I154" s="1"/>
    </row>
    <row r="155" spans="1:31" ht="15" customHeight="1">
      <c r="C155" t="s">
        <v>257</v>
      </c>
      <c r="E155" s="511">
        <f>E165+E173+G179</f>
        <v>15170000.01</v>
      </c>
      <c r="I155" s="1"/>
    </row>
    <row r="156" spans="1:31" ht="15" customHeight="1">
      <c r="C156" t="s">
        <v>258</v>
      </c>
      <c r="D156" s="21"/>
      <c r="E156" s="512">
        <f>Capex!F119-Capex!F115</f>
        <v>14831136.667746224</v>
      </c>
      <c r="I156" s="1"/>
    </row>
    <row r="157" spans="1:31" ht="15" customHeight="1">
      <c r="C157" t="s">
        <v>259</v>
      </c>
      <c r="D157" s="21"/>
      <c r="E157" s="544">
        <f>Capex!F119</f>
        <v>15170000.007590067</v>
      </c>
      <c r="F157" s="32"/>
      <c r="I157" s="1"/>
    </row>
    <row r="158" spans="1:31" ht="15" customHeight="1">
      <c r="C158" t="s">
        <v>260</v>
      </c>
      <c r="D158" s="21"/>
      <c r="E158" s="544">
        <f>F179+E165+F165+G165+G179</f>
        <v>15170000.01</v>
      </c>
      <c r="I158" s="1"/>
    </row>
    <row r="159" spans="1:31" ht="15" customHeight="1">
      <c r="C159" t="s">
        <v>261</v>
      </c>
      <c r="D159" s="21"/>
      <c r="E159" s="85">
        <f>ROUND(E157-E158,2)</f>
        <v>0</v>
      </c>
      <c r="F159" s="32"/>
      <c r="I159" s="1"/>
    </row>
    <row r="160" spans="1:31" ht="15" customHeight="1">
      <c r="C160" s="25"/>
      <c r="D160" s="21"/>
      <c r="F160" s="32"/>
      <c r="I160" s="1"/>
    </row>
    <row r="161" spans="3:21" ht="15" customHeight="1">
      <c r="C161" s="25" t="s">
        <v>262</v>
      </c>
      <c r="E161" s="209" t="s">
        <v>263</v>
      </c>
      <c r="G161" s="505"/>
      <c r="H161" s="504"/>
      <c r="I161" s="504"/>
      <c r="J161" s="504"/>
      <c r="K161" s="504"/>
      <c r="L161" s="504"/>
      <c r="M161" s="504"/>
      <c r="N161" s="504"/>
      <c r="O161" s="504"/>
      <c r="P161" s="504"/>
      <c r="Q161" s="504"/>
      <c r="R161" s="504"/>
      <c r="S161" s="504"/>
      <c r="T161" s="504"/>
      <c r="U161" s="504"/>
    </row>
    <row r="162" spans="3:21">
      <c r="C162" s="445"/>
      <c r="E162" s="444"/>
      <c r="F162" s="472"/>
      <c r="I162" s="191"/>
    </row>
    <row r="163" spans="3:21" ht="15.75">
      <c r="C163" s="25" t="s">
        <v>39</v>
      </c>
      <c r="E163" s="283" t="s">
        <v>264</v>
      </c>
      <c r="F163" s="804" t="s">
        <v>265</v>
      </c>
      <c r="G163" s="804"/>
      <c r="H163" s="804"/>
      <c r="I163" s="1"/>
      <c r="J163" s="1"/>
    </row>
    <row r="164" spans="3:21">
      <c r="C164" t="s">
        <v>266</v>
      </c>
      <c r="E164" s="543">
        <v>0</v>
      </c>
      <c r="F164" s="540" t="s">
        <v>267</v>
      </c>
      <c r="G164" s="540" t="s">
        <v>268</v>
      </c>
    </row>
    <row r="165" spans="3:21">
      <c r="C165" t="s">
        <v>269</v>
      </c>
      <c r="D165" s="21" t="s">
        <v>95</v>
      </c>
      <c r="E165" s="415">
        <v>0.01</v>
      </c>
      <c r="F165" s="224">
        <v>0</v>
      </c>
      <c r="G165" s="224">
        <f>G179</f>
        <v>3792500</v>
      </c>
      <c r="H165" s="32"/>
    </row>
    <row r="166" spans="3:21">
      <c r="C166" t="s">
        <v>270</v>
      </c>
      <c r="D166" s="20" t="s">
        <v>151</v>
      </c>
      <c r="E166" s="89">
        <v>0.01</v>
      </c>
      <c r="F166" s="89">
        <v>0</v>
      </c>
      <c r="G166" s="89">
        <v>0</v>
      </c>
      <c r="H166" s="85"/>
      <c r="K166" s="32"/>
    </row>
    <row r="167" spans="3:21">
      <c r="C167" t="s">
        <v>271</v>
      </c>
      <c r="D167" s="30"/>
      <c r="E167" s="373"/>
      <c r="F167" s="373"/>
      <c r="G167" s="373">
        <v>0.12</v>
      </c>
      <c r="H167" s="85"/>
    </row>
    <row r="168" spans="3:21">
      <c r="C168" t="s">
        <v>272</v>
      </c>
      <c r="D168" s="30"/>
      <c r="E168" s="541"/>
      <c r="F168" s="600"/>
      <c r="G168" s="542"/>
    </row>
    <row r="169" spans="3:21">
      <c r="C169" t="s">
        <v>273</v>
      </c>
      <c r="D169" s="30" t="s">
        <v>274</v>
      </c>
      <c r="E169" s="297" t="s">
        <v>275</v>
      </c>
      <c r="F169" s="298" t="s">
        <v>275</v>
      </c>
      <c r="G169" s="298" t="s">
        <v>275</v>
      </c>
      <c r="K169" s="206"/>
    </row>
    <row r="170" spans="3:21">
      <c r="C170" t="s">
        <v>276</v>
      </c>
      <c r="D170" s="30"/>
      <c r="E170" s="85"/>
      <c r="F170" s="373"/>
      <c r="G170" s="599"/>
      <c r="K170" s="206"/>
    </row>
    <row r="171" spans="3:21">
      <c r="E171" s="85"/>
      <c r="K171" s="206"/>
    </row>
    <row r="172" spans="3:21" ht="15.75">
      <c r="C172" s="25" t="s">
        <v>25</v>
      </c>
      <c r="E172" s="32"/>
      <c r="F172" s="507"/>
      <c r="G172" s="461"/>
      <c r="K172" s="69"/>
    </row>
    <row r="173" spans="3:21">
      <c r="C173" t="s">
        <v>277</v>
      </c>
      <c r="D173" s="21" t="s">
        <v>95</v>
      </c>
      <c r="E173" s="307">
        <f>E179+G179</f>
        <v>11377500</v>
      </c>
      <c r="F173" s="474"/>
      <c r="J173" s="569">
        <f>J172/(E10*1000000)</f>
        <v>0</v>
      </c>
      <c r="K173" s="206"/>
    </row>
    <row r="174" spans="3:21">
      <c r="C174" t="s">
        <v>278</v>
      </c>
      <c r="D174" s="21"/>
      <c r="E174" s="601">
        <f>E179/Capex!F92</f>
        <v>0.65409796567928835</v>
      </c>
      <c r="F174" s="769">
        <f>Summary!H19</f>
        <v>8.7499999999999994E-2</v>
      </c>
      <c r="K174" s="206"/>
    </row>
    <row r="175" spans="3:21">
      <c r="C175" t="s">
        <v>279</v>
      </c>
      <c r="D175" s="21"/>
      <c r="E175" s="460">
        <f>F179/E156</f>
        <v>0.51142405129981416</v>
      </c>
      <c r="K175" s="206"/>
    </row>
    <row r="176" spans="3:21">
      <c r="C176" t="s">
        <v>280</v>
      </c>
      <c r="D176" s="21" t="s">
        <v>281</v>
      </c>
      <c r="E176" s="194"/>
      <c r="F176" s="620"/>
      <c r="H176" s="766"/>
    </row>
    <row r="177" spans="3:13" ht="15" customHeight="1">
      <c r="D177" s="21"/>
      <c r="E177" s="802" t="s">
        <v>282</v>
      </c>
      <c r="F177" s="802" t="s">
        <v>283</v>
      </c>
      <c r="G177" s="802" t="s">
        <v>28</v>
      </c>
      <c r="H177" s="802"/>
      <c r="I177" s="802"/>
      <c r="K177" s="802"/>
    </row>
    <row r="178" spans="3:13" ht="15.75" customHeight="1">
      <c r="C178" s="485"/>
      <c r="D178" s="21"/>
      <c r="E178" s="806"/>
      <c r="F178" s="806"/>
      <c r="G178" s="806"/>
      <c r="H178" s="802"/>
      <c r="I178" s="802"/>
      <c r="K178" s="802"/>
    </row>
    <row r="179" spans="3:13" ht="15.75">
      <c r="C179" s="280" t="s">
        <v>284</v>
      </c>
      <c r="D179" s="85"/>
      <c r="E179" s="23">
        <v>7585000</v>
      </c>
      <c r="F179" s="454">
        <f>E179</f>
        <v>7585000</v>
      </c>
      <c r="G179" s="454">
        <f>0.5*E179</f>
        <v>3792500</v>
      </c>
      <c r="H179" s="510"/>
      <c r="I179" s="449"/>
      <c r="J179" s="449"/>
      <c r="K179" s="449"/>
      <c r="M179" s="32"/>
    </row>
    <row r="180" spans="3:13" ht="15" customHeight="1">
      <c r="C180" t="s">
        <v>285</v>
      </c>
      <c r="D180" s="444"/>
      <c r="E180" s="260">
        <f>E17</f>
        <v>46023</v>
      </c>
      <c r="F180" s="455">
        <v>46569</v>
      </c>
      <c r="G180" s="455">
        <f>E180</f>
        <v>46023</v>
      </c>
      <c r="H180" s="449"/>
      <c r="I180" s="449"/>
      <c r="J180" s="449"/>
      <c r="K180" s="449"/>
    </row>
    <row r="181" spans="3:13" ht="15.75">
      <c r="C181" t="s">
        <v>286</v>
      </c>
      <c r="D181" s="21" t="s">
        <v>138</v>
      </c>
      <c r="E181" s="41">
        <v>1.5</v>
      </c>
      <c r="F181" s="458">
        <v>17.5</v>
      </c>
      <c r="G181" s="458">
        <v>17.5</v>
      </c>
      <c r="H181" s="449"/>
      <c r="I181" s="449"/>
      <c r="J181" s="449"/>
      <c r="K181" s="449"/>
    </row>
    <row r="182" spans="3:13" ht="15.75">
      <c r="C182" t="s">
        <v>287</v>
      </c>
      <c r="D182" s="21" t="s">
        <v>132</v>
      </c>
      <c r="E182" s="257">
        <f>E180</f>
        <v>46023</v>
      </c>
      <c r="F182" s="257">
        <v>46753</v>
      </c>
      <c r="G182" s="257">
        <f>F182</f>
        <v>46753</v>
      </c>
      <c r="H182" s="449"/>
      <c r="I182" s="449"/>
      <c r="J182" s="449"/>
      <c r="K182" s="449"/>
    </row>
    <row r="183" spans="3:13" ht="15.75">
      <c r="C183" t="s">
        <v>288</v>
      </c>
      <c r="D183" s="21" t="s">
        <v>132</v>
      </c>
      <c r="E183" s="257">
        <f>E182+31</f>
        <v>46054</v>
      </c>
      <c r="F183" s="257">
        <v>46784</v>
      </c>
      <c r="G183" s="257">
        <f>F183</f>
        <v>46784</v>
      </c>
      <c r="H183" s="449"/>
      <c r="I183" s="449"/>
      <c r="J183" s="449"/>
      <c r="K183" s="449"/>
    </row>
    <row r="184" spans="3:13" ht="15.75">
      <c r="C184" t="s">
        <v>289</v>
      </c>
      <c r="D184" s="21" t="s">
        <v>132</v>
      </c>
      <c r="E184" s="257">
        <v>46753</v>
      </c>
      <c r="F184" s="257">
        <v>46844</v>
      </c>
      <c r="G184" s="257">
        <f>F184</f>
        <v>46844</v>
      </c>
      <c r="H184" s="449"/>
      <c r="I184" s="449"/>
      <c r="J184" s="449"/>
      <c r="K184" s="449"/>
    </row>
    <row r="185" spans="3:13" ht="15.75">
      <c r="C185" t="s">
        <v>290</v>
      </c>
      <c r="D185" s="21" t="s">
        <v>132</v>
      </c>
      <c r="E185" s="257">
        <v>46753</v>
      </c>
      <c r="F185" s="257">
        <f>G185</f>
        <v>16619</v>
      </c>
      <c r="G185" s="257">
        <v>16619</v>
      </c>
      <c r="H185" s="449"/>
      <c r="I185" s="449"/>
      <c r="J185" s="449"/>
      <c r="K185" s="449"/>
    </row>
    <row r="186" spans="3:13" ht="15.75">
      <c r="C186" t="s">
        <v>291</v>
      </c>
      <c r="D186" s="20" t="s">
        <v>151</v>
      </c>
      <c r="E186" s="31">
        <v>0.5</v>
      </c>
      <c r="F186" s="456">
        <v>1</v>
      </c>
      <c r="G186" s="456">
        <v>1</v>
      </c>
      <c r="H186" s="449"/>
      <c r="I186" s="449"/>
      <c r="J186" s="449"/>
      <c r="K186" s="449"/>
    </row>
    <row r="187" spans="3:13" ht="15.75">
      <c r="C187" t="s">
        <v>292</v>
      </c>
      <c r="D187" s="20" t="s">
        <v>151</v>
      </c>
      <c r="E187" s="89">
        <v>2.9000000000000001E-2</v>
      </c>
      <c r="F187" s="457">
        <v>2.9000000000000001E-2</v>
      </c>
      <c r="G187" s="457">
        <v>0</v>
      </c>
      <c r="H187" s="449"/>
      <c r="I187" s="449"/>
      <c r="J187" s="449"/>
      <c r="K187" s="449"/>
    </row>
    <row r="188" spans="3:13" ht="15.75">
      <c r="C188" t="s">
        <v>293</v>
      </c>
      <c r="D188" s="20" t="s">
        <v>151</v>
      </c>
      <c r="E188" s="89">
        <v>0.03</v>
      </c>
      <c r="F188" s="457">
        <v>2.5999999999999999E-2</v>
      </c>
      <c r="G188" s="457">
        <v>0.12</v>
      </c>
      <c r="H188" s="449"/>
      <c r="I188" s="449"/>
      <c r="J188" s="449"/>
      <c r="K188" s="449"/>
    </row>
    <row r="189" spans="3:13" ht="15" customHeight="1">
      <c r="C189" s="176" t="s">
        <v>294</v>
      </c>
      <c r="D189" s="30"/>
      <c r="E189" s="197">
        <f>E187+E188</f>
        <v>5.8999999999999997E-2</v>
      </c>
      <c r="F189" s="197">
        <f>F187+F188</f>
        <v>5.5E-2</v>
      </c>
      <c r="G189" s="197">
        <f>G187+G188</f>
        <v>0.12</v>
      </c>
      <c r="H189" s="449"/>
      <c r="I189" s="449"/>
    </row>
    <row r="190" spans="3:13" ht="15" customHeight="1">
      <c r="C190" t="s">
        <v>295</v>
      </c>
      <c r="D190" s="30" t="s">
        <v>151</v>
      </c>
      <c r="E190" s="89">
        <v>1.4999999999999999E-2</v>
      </c>
      <c r="F190" s="456">
        <v>1.4999999999999999E-2</v>
      </c>
      <c r="G190" s="456">
        <v>1.4999999999999999E-2</v>
      </c>
      <c r="H190" s="449"/>
      <c r="I190" s="449"/>
    </row>
    <row r="191" spans="3:13" ht="15" customHeight="1">
      <c r="C191" t="s">
        <v>296</v>
      </c>
      <c r="D191" s="30"/>
      <c r="E191" s="89">
        <f>E189</f>
        <v>5.8999999999999997E-2</v>
      </c>
      <c r="F191" s="456"/>
      <c r="G191" s="456">
        <v>0.12</v>
      </c>
      <c r="H191" s="449"/>
      <c r="I191" s="449"/>
    </row>
    <row r="192" spans="3:13" ht="15" customHeight="1">
      <c r="C192" t="s">
        <v>270</v>
      </c>
      <c r="D192" s="20" t="s">
        <v>151</v>
      </c>
      <c r="E192" s="31">
        <v>0</v>
      </c>
      <c r="F192" s="456">
        <v>0</v>
      </c>
      <c r="G192" s="456">
        <v>0</v>
      </c>
      <c r="H192" s="449"/>
      <c r="I192" s="449"/>
    </row>
    <row r="193" spans="3:9" ht="15" customHeight="1">
      <c r="C193" t="s">
        <v>297</v>
      </c>
      <c r="D193" s="21" t="s">
        <v>298</v>
      </c>
      <c r="E193" s="23">
        <v>360</v>
      </c>
      <c r="F193" s="454">
        <v>360</v>
      </c>
      <c r="G193" s="454">
        <v>360</v>
      </c>
      <c r="H193" s="449"/>
      <c r="I193" s="449"/>
    </row>
    <row r="194" spans="3:9" ht="15" customHeight="1">
      <c r="C194" t="s">
        <v>299</v>
      </c>
      <c r="D194" s="21" t="s">
        <v>138</v>
      </c>
      <c r="E194" s="41">
        <f>E181</f>
        <v>1.5</v>
      </c>
      <c r="F194" s="458">
        <v>17.5</v>
      </c>
      <c r="G194" s="458">
        <v>17.5</v>
      </c>
      <c r="H194" s="449"/>
      <c r="I194" s="449"/>
    </row>
    <row r="195" spans="3:9" ht="15" customHeight="1">
      <c r="C195" t="s">
        <v>300</v>
      </c>
      <c r="D195" s="21" t="s">
        <v>135</v>
      </c>
      <c r="E195" s="23">
        <v>11</v>
      </c>
      <c r="F195" s="454">
        <v>0</v>
      </c>
      <c r="G195" s="454">
        <v>0</v>
      </c>
      <c r="H195" s="449"/>
      <c r="I195" s="449"/>
    </row>
    <row r="196" spans="3:9" ht="15" customHeight="1">
      <c r="C196" t="s">
        <v>301</v>
      </c>
      <c r="D196" s="21" t="s">
        <v>281</v>
      </c>
      <c r="E196" s="41">
        <v>0</v>
      </c>
      <c r="F196" s="459">
        <v>0</v>
      </c>
      <c r="G196" s="459">
        <v>0</v>
      </c>
      <c r="H196" s="449"/>
      <c r="I196" s="449"/>
    </row>
    <row r="197" spans="3:9" ht="15" customHeight="1">
      <c r="C197" t="s">
        <v>302</v>
      </c>
      <c r="D197" s="21" t="s">
        <v>281</v>
      </c>
      <c r="E197" s="41">
        <v>1</v>
      </c>
      <c r="F197" s="459">
        <v>1</v>
      </c>
      <c r="G197" s="459">
        <v>1</v>
      </c>
      <c r="H197" s="449"/>
      <c r="I197" s="449"/>
    </row>
    <row r="198" spans="3:9" ht="15" customHeight="1">
      <c r="C198" t="s">
        <v>303</v>
      </c>
      <c r="D198" s="21" t="s">
        <v>149</v>
      </c>
      <c r="E198" s="209">
        <v>1</v>
      </c>
      <c r="F198" s="209">
        <v>12</v>
      </c>
      <c r="G198" s="209">
        <v>12</v>
      </c>
      <c r="H198" s="449"/>
      <c r="I198" s="449"/>
    </row>
    <row r="199" spans="3:9" ht="15" customHeight="1">
      <c r="C199" t="s">
        <v>304</v>
      </c>
      <c r="D199" s="21" t="s">
        <v>149</v>
      </c>
      <c r="E199" s="369">
        <v>1</v>
      </c>
      <c r="F199" s="369">
        <v>70</v>
      </c>
      <c r="G199" s="369">
        <f>17.5*4</f>
        <v>70</v>
      </c>
      <c r="H199" s="369"/>
      <c r="I199" s="369"/>
    </row>
    <row r="200" spans="3:9" ht="15" customHeight="1">
      <c r="C200" t="s">
        <v>305</v>
      </c>
      <c r="D200" s="21" t="s">
        <v>95</v>
      </c>
      <c r="E200" s="206"/>
      <c r="F200" s="206">
        <f>PMT(F189/4,F199,F179)</f>
        <v>-169431.66992192154</v>
      </c>
      <c r="G200" s="206">
        <f>PMT(G189/4,G199,G179)</f>
        <v>-130221.65061421109</v>
      </c>
      <c r="H200" s="206"/>
      <c r="I200" s="206"/>
    </row>
    <row r="201" spans="3:9" ht="15" customHeight="1">
      <c r="D201" s="21"/>
      <c r="E201" s="206"/>
      <c r="F201" s="206"/>
      <c r="G201" s="206">
        <f>G179*G189/12</f>
        <v>37925</v>
      </c>
      <c r="H201" s="206"/>
      <c r="I201" s="206"/>
    </row>
    <row r="202" spans="3:9" ht="15" customHeight="1">
      <c r="D202" s="21"/>
      <c r="E202" s="805" t="s">
        <v>214</v>
      </c>
      <c r="F202" s="805"/>
    </row>
    <row r="203" spans="3:9" ht="15" customHeight="1">
      <c r="D203" s="21"/>
      <c r="E203" s="21" t="s">
        <v>306</v>
      </c>
      <c r="F203" s="21" t="s">
        <v>306</v>
      </c>
      <c r="G203" s="21" t="s">
        <v>306</v>
      </c>
      <c r="H203" s="21" t="s">
        <v>306</v>
      </c>
    </row>
    <row r="204" spans="3:9" ht="15" customHeight="1">
      <c r="C204" s="25" t="s">
        <v>249</v>
      </c>
      <c r="D204" s="21"/>
      <c r="E204" s="257">
        <f>F182</f>
        <v>46753</v>
      </c>
      <c r="F204" s="72">
        <f>F184</f>
        <v>46844</v>
      </c>
      <c r="G204" s="72">
        <f>G182</f>
        <v>46753</v>
      </c>
      <c r="H204" s="72">
        <f>F184</f>
        <v>46844</v>
      </c>
    </row>
    <row r="205" spans="3:9" ht="15" customHeight="1">
      <c r="C205" t="s">
        <v>307</v>
      </c>
      <c r="D205" s="21" t="s">
        <v>135</v>
      </c>
      <c r="E205" s="23">
        <v>6</v>
      </c>
      <c r="F205" s="23">
        <v>6</v>
      </c>
      <c r="G205" s="23">
        <v>6</v>
      </c>
      <c r="H205" s="23">
        <v>6</v>
      </c>
    </row>
    <row r="206" spans="3:9" ht="15" customHeight="1">
      <c r="C206" t="s">
        <v>308</v>
      </c>
      <c r="D206" s="21" t="s">
        <v>95</v>
      </c>
      <c r="E206" s="307">
        <f>G206</f>
        <v>-781329.9036852665</v>
      </c>
      <c r="F206" s="307">
        <f>G206+H206</f>
        <v>-781329.9036852665</v>
      </c>
      <c r="G206" s="307">
        <f>G200*G205</f>
        <v>-781329.9036852665</v>
      </c>
      <c r="H206" s="307">
        <f>H200*H205</f>
        <v>0</v>
      </c>
    </row>
    <row r="207" spans="3:9" ht="15" customHeight="1">
      <c r="D207" s="21"/>
    </row>
    <row r="208" spans="3:9" ht="15" customHeight="1">
      <c r="C208" s="25" t="s">
        <v>309</v>
      </c>
      <c r="D208" s="21"/>
      <c r="E208" s="53"/>
    </row>
    <row r="209" spans="3:9" ht="15" customHeight="1">
      <c r="C209" t="s">
        <v>310</v>
      </c>
      <c r="D209" s="20" t="s">
        <v>151</v>
      </c>
      <c r="E209" s="31">
        <v>0.01</v>
      </c>
    </row>
    <row r="210" spans="3:9" ht="15" customHeight="1">
      <c r="C210" t="s">
        <v>297</v>
      </c>
      <c r="D210" s="21" t="s">
        <v>298</v>
      </c>
      <c r="E210" s="23">
        <v>365</v>
      </c>
    </row>
    <row r="212" spans="3:9" ht="15" customHeight="1">
      <c r="C212" s="178" t="s">
        <v>32</v>
      </c>
      <c r="D212" s="178"/>
      <c r="E212" s="178"/>
      <c r="F212" s="178"/>
      <c r="G212" s="178"/>
      <c r="H212" s="178"/>
      <c r="I212" s="178"/>
    </row>
    <row r="213" spans="3:9" ht="15" customHeight="1">
      <c r="G213" s="109"/>
      <c r="H213" s="109"/>
    </row>
    <row r="214" spans="3:9" ht="15" customHeight="1">
      <c r="C214" s="25" t="s">
        <v>311</v>
      </c>
      <c r="F214" t="s">
        <v>312</v>
      </c>
    </row>
    <row r="215" spans="3:9" ht="15" customHeight="1">
      <c r="C215" t="s">
        <v>313</v>
      </c>
      <c r="D215" s="21" t="s">
        <v>138</v>
      </c>
      <c r="E215" s="95">
        <v>25</v>
      </c>
      <c r="F215" s="400">
        <f>1/(12*E215)</f>
        <v>3.3333333333333335E-3</v>
      </c>
    </row>
    <row r="216" spans="3:9" ht="15" customHeight="1">
      <c r="C216" t="s">
        <v>314</v>
      </c>
      <c r="D216" s="21"/>
      <c r="E216" s="95">
        <v>25</v>
      </c>
      <c r="F216" s="400">
        <f>1/(12*E216)</f>
        <v>3.3333333333333335E-3</v>
      </c>
    </row>
    <row r="217" spans="3:9" ht="15" customHeight="1">
      <c r="C217" t="s">
        <v>315</v>
      </c>
      <c r="D217" s="21"/>
      <c r="E217" s="95">
        <v>10</v>
      </c>
      <c r="F217" s="400">
        <f>1/(12*E217)</f>
        <v>8.3333333333333332E-3</v>
      </c>
    </row>
    <row r="218" spans="3:9" ht="15" customHeight="1">
      <c r="C218" t="s">
        <v>316</v>
      </c>
      <c r="D218" s="21"/>
      <c r="E218" s="95">
        <v>17.5</v>
      </c>
      <c r="F218" s="400">
        <f t="shared" ref="F218:F225" si="25">1/(12*E218)</f>
        <v>4.7619047619047623E-3</v>
      </c>
    </row>
    <row r="219" spans="3:9" ht="15" customHeight="1">
      <c r="C219" t="s">
        <v>317</v>
      </c>
      <c r="D219" s="21"/>
      <c r="E219" s="95">
        <v>25</v>
      </c>
      <c r="F219" s="400">
        <f t="shared" si="25"/>
        <v>3.3333333333333335E-3</v>
      </c>
    </row>
    <row r="220" spans="3:9" ht="15" customHeight="1">
      <c r="C220" t="s">
        <v>227</v>
      </c>
      <c r="D220" s="21"/>
      <c r="E220" s="95">
        <v>12.5</v>
      </c>
      <c r="F220" s="400">
        <f t="shared" si="25"/>
        <v>6.6666666666666671E-3</v>
      </c>
    </row>
    <row r="221" spans="3:9" ht="15" customHeight="1">
      <c r="C221" t="s">
        <v>318</v>
      </c>
      <c r="D221" s="21"/>
      <c r="E221" s="95">
        <v>25</v>
      </c>
      <c r="F221" s="400">
        <f t="shared" si="25"/>
        <v>3.3333333333333335E-3</v>
      </c>
    </row>
    <row r="222" spans="3:9" ht="15" customHeight="1">
      <c r="C222" t="s">
        <v>319</v>
      </c>
      <c r="D222" s="21"/>
      <c r="E222" s="95">
        <v>10</v>
      </c>
      <c r="F222" s="400">
        <f t="shared" si="25"/>
        <v>8.3333333333333332E-3</v>
      </c>
    </row>
    <row r="223" spans="3:9" ht="15" customHeight="1">
      <c r="C223" t="s">
        <v>223</v>
      </c>
      <c r="D223" s="21"/>
      <c r="E223" s="95">
        <v>25</v>
      </c>
      <c r="F223" s="400">
        <f t="shared" si="25"/>
        <v>3.3333333333333335E-3</v>
      </c>
    </row>
    <row r="224" spans="3:9" ht="15" customHeight="1">
      <c r="C224" t="s">
        <v>320</v>
      </c>
      <c r="D224" s="21"/>
      <c r="E224" s="95">
        <v>17.5</v>
      </c>
      <c r="F224" s="400">
        <f t="shared" si="25"/>
        <v>4.7619047619047623E-3</v>
      </c>
    </row>
    <row r="225" spans="3:7" ht="15" customHeight="1">
      <c r="C225" t="s">
        <v>321</v>
      </c>
      <c r="D225" s="21"/>
      <c r="E225" s="95">
        <v>5</v>
      </c>
      <c r="F225" s="400">
        <f t="shared" si="25"/>
        <v>1.6666666666666666E-2</v>
      </c>
    </row>
    <row r="226" spans="3:7" ht="15" customHeight="1">
      <c r="D226" s="21"/>
      <c r="E226" s="21"/>
    </row>
    <row r="227" spans="3:7" ht="15" customHeight="1">
      <c r="C227" s="25" t="s">
        <v>322</v>
      </c>
      <c r="D227" s="21"/>
      <c r="E227" s="21"/>
    </row>
    <row r="228" spans="3:7" ht="15" customHeight="1">
      <c r="C228" t="s">
        <v>323</v>
      </c>
      <c r="D228" s="21"/>
      <c r="E228" s="95">
        <v>7</v>
      </c>
      <c r="F228" s="400">
        <f>1/(12*E228)</f>
        <v>1.1904761904761904E-2</v>
      </c>
    </row>
    <row r="229" spans="3:7" ht="15" customHeight="1">
      <c r="C229" t="s">
        <v>324</v>
      </c>
      <c r="D229" s="21"/>
      <c r="E229" s="95">
        <v>7</v>
      </c>
      <c r="F229" s="400">
        <f>1/(12*E229)</f>
        <v>1.1904761904761904E-2</v>
      </c>
    </row>
    <row r="231" spans="3:7" ht="15" customHeight="1">
      <c r="C231" s="25" t="s">
        <v>325</v>
      </c>
      <c r="G231" s="195" t="s">
        <v>326</v>
      </c>
    </row>
    <row r="232" spans="3:7" ht="15" customHeight="1">
      <c r="C232" t="s">
        <v>327</v>
      </c>
      <c r="D232" s="21" t="s">
        <v>138</v>
      </c>
      <c r="E232" s="95">
        <v>10</v>
      </c>
      <c r="F232" s="444">
        <f>1/(E232*12)</f>
        <v>8.3333333333333332E-3</v>
      </c>
      <c r="G232" s="250">
        <f>E232*12</f>
        <v>120</v>
      </c>
    </row>
    <row r="233" spans="3:7" ht="15" customHeight="1">
      <c r="C233" t="s">
        <v>328</v>
      </c>
      <c r="D233" s="21"/>
      <c r="E233" s="95">
        <v>10</v>
      </c>
      <c r="F233" s="21"/>
      <c r="G233" s="250">
        <f>E233*12</f>
        <v>120</v>
      </c>
    </row>
    <row r="235" spans="3:7" ht="15" customHeight="1">
      <c r="C235" s="25" t="s">
        <v>329</v>
      </c>
    </row>
    <row r="236" spans="3:7" ht="15" customHeight="1">
      <c r="C236" t="s">
        <v>330</v>
      </c>
      <c r="D236" s="20" t="s">
        <v>151</v>
      </c>
      <c r="E236" s="31">
        <v>0.16800000000000001</v>
      </c>
    </row>
  </sheetData>
  <mergeCells count="10">
    <mergeCell ref="D7:F7"/>
    <mergeCell ref="K177:K178"/>
    <mergeCell ref="L57:M57"/>
    <mergeCell ref="F163:H163"/>
    <mergeCell ref="E202:F202"/>
    <mergeCell ref="F177:F178"/>
    <mergeCell ref="G177:G178"/>
    <mergeCell ref="I177:I178"/>
    <mergeCell ref="E177:E178"/>
    <mergeCell ref="H177:H178"/>
  </mergeCells>
  <conditionalFormatting sqref="G99 G121 G104:G106 G118:G119 G96:G97">
    <cfRule type="expression" dxfId="64" priority="73">
      <formula>OR(G96&lt;100%, G96&gt;100%)</formula>
    </cfRule>
  </conditionalFormatting>
  <conditionalFormatting sqref="G110:G111">
    <cfRule type="expression" dxfId="63" priority="36">
      <formula>OR(G110&lt;100%, G110&gt;100%)</formula>
    </cfRule>
  </conditionalFormatting>
  <conditionalFormatting sqref="G108">
    <cfRule type="expression" dxfId="62" priority="33">
      <formula>OR(G108&lt;100%, G108&gt;100%)</formula>
    </cfRule>
  </conditionalFormatting>
  <conditionalFormatting sqref="G103">
    <cfRule type="expression" dxfId="61" priority="28">
      <formula>OR(G103&lt;100%, G103&gt;100%)</formula>
    </cfRule>
  </conditionalFormatting>
  <conditionalFormatting sqref="G128">
    <cfRule type="expression" dxfId="60" priority="26">
      <formula>OR(G128&lt;100%, G128&gt;100%)</formula>
    </cfRule>
  </conditionalFormatting>
  <conditionalFormatting sqref="G100">
    <cfRule type="expression" dxfId="59" priority="23">
      <formula>OR(G100&lt;100%, G100&gt;100%)</formula>
    </cfRule>
  </conditionalFormatting>
  <conditionalFormatting sqref="G127">
    <cfRule type="expression" dxfId="58" priority="21">
      <formula>OR(G127&lt;100%, G127&gt;100%)</formula>
    </cfRule>
  </conditionalFormatting>
  <conditionalFormatting sqref="G101">
    <cfRule type="expression" dxfId="57" priority="10">
      <formula>OR(G101&lt;100%, G101&gt;100%)</formula>
    </cfRule>
  </conditionalFormatting>
  <conditionalFormatting sqref="G109">
    <cfRule type="expression" dxfId="56" priority="7">
      <formula>OR(G109&lt;100%, G109&gt;100%)</formula>
    </cfRule>
  </conditionalFormatting>
  <conditionalFormatting sqref="G120">
    <cfRule type="expression" dxfId="55" priority="6">
      <formula>OR(G120&lt;100%, G120&gt;100%)</formula>
    </cfRule>
  </conditionalFormatting>
  <conditionalFormatting sqref="G115:G116">
    <cfRule type="expression" dxfId="54" priority="4">
      <formula>OR(G115&lt;100%, G115&gt;100%)</formula>
    </cfRule>
  </conditionalFormatting>
  <conditionalFormatting sqref="G117">
    <cfRule type="expression" dxfId="53" priority="3">
      <formula>OR(G117&lt;100%, G117&gt;100%)</formula>
    </cfRule>
  </conditionalFormatting>
  <conditionalFormatting sqref="G105">
    <cfRule type="expression" dxfId="52" priority="1">
      <formula>OR(G105&lt;100%, G105&gt;100%)</formula>
    </cfRule>
  </conditionalFormatting>
  <dataValidations count="1">
    <dataValidation type="list" allowBlank="1" showInputMessage="1" showErrorMessage="1" sqref="E169:G169" xr:uid="{00000000-0002-0000-0100-000002000000}">
      <formula1>"Yes, 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4" tint="-0.249977111117893"/>
  </sheetPr>
  <dimension ref="A1:AV94"/>
  <sheetViews>
    <sheetView showGridLines="0" tabSelected="1" zoomScale="95" zoomScaleNormal="95" zoomScaleSheetLayoutView="80" workbookViewId="0">
      <selection activeCell="B3" sqref="B3"/>
    </sheetView>
  </sheetViews>
  <sheetFormatPr defaultRowHeight="15" customHeight="1"/>
  <cols>
    <col min="1" max="1" width="3" customWidth="1"/>
    <col min="2" max="2" width="54.5703125" customWidth="1"/>
    <col min="3" max="3" width="18.85546875" customWidth="1"/>
    <col min="4" max="5" width="9.140625" customWidth="1"/>
    <col min="6" max="6" width="4.28515625" customWidth="1"/>
    <col min="7" max="7" width="50.28515625" customWidth="1"/>
    <col min="8" max="8" width="13.140625" customWidth="1"/>
    <col min="9" max="9" width="4.28515625" customWidth="1"/>
    <col min="10" max="10" width="30.42578125" bestFit="1" customWidth="1"/>
    <col min="11" max="11" width="15.85546875" customWidth="1"/>
    <col min="12" max="12" width="18.28515625" bestFit="1" customWidth="1"/>
    <col min="13" max="15" width="13.28515625" bestFit="1" customWidth="1"/>
    <col min="16" max="17" width="14" bestFit="1" customWidth="1"/>
    <col min="18" max="20" width="17.7109375" bestFit="1" customWidth="1"/>
    <col min="21" max="22" width="17" bestFit="1" customWidth="1"/>
    <col min="23" max="23" width="17.7109375" bestFit="1" customWidth="1"/>
    <col min="24" max="27" width="17" bestFit="1" customWidth="1"/>
    <col min="28" max="28" width="17.140625" bestFit="1" customWidth="1"/>
    <col min="29" max="30" width="17.7109375" bestFit="1" customWidth="1"/>
    <col min="31" max="31" width="17" bestFit="1" customWidth="1"/>
    <col min="32" max="32" width="17.85546875" bestFit="1" customWidth="1"/>
    <col min="33" max="33" width="17.140625" bestFit="1" customWidth="1"/>
    <col min="34" max="48" width="15" bestFit="1" customWidth="1"/>
  </cols>
  <sheetData>
    <row r="1" spans="1:48" s="18" customFormat="1" ht="21">
      <c r="A1" s="199" t="str">
        <f>Inputs!$D$6&amp;" - Financial Summary"</f>
        <v>Força Açoreana, S.A.:  Azores Photovoltaic Energy Venture - Financial Summary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48" s="18" customFormat="1" ht="15" customHeight="1">
      <c r="A2" s="17"/>
      <c r="B2" s="16"/>
      <c r="C2" s="16"/>
      <c r="D2" s="16"/>
      <c r="E2" s="16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4" spans="1:48" ht="15.75">
      <c r="B4" s="156" t="s">
        <v>16</v>
      </c>
      <c r="C4" s="157"/>
      <c r="D4" s="157"/>
      <c r="E4" s="705"/>
      <c r="G4" s="150" t="s">
        <v>12</v>
      </c>
      <c r="H4" s="156"/>
      <c r="J4" s="156" t="s">
        <v>27</v>
      </c>
      <c r="K4" s="162">
        <f>AFS!I2</f>
        <v>2026</v>
      </c>
      <c r="L4" s="162">
        <f>AFS!J2</f>
        <v>2027</v>
      </c>
      <c r="M4" s="162">
        <f>AFS!K2</f>
        <v>2028</v>
      </c>
      <c r="N4" s="162">
        <f>AFS!L2</f>
        <v>2029</v>
      </c>
      <c r="O4" s="162">
        <f>AFS!M2</f>
        <v>2030</v>
      </c>
      <c r="P4" s="162">
        <f>AFS!N2</f>
        <v>2031</v>
      </c>
      <c r="Q4" s="162">
        <f>AFS!O2</f>
        <v>2032</v>
      </c>
      <c r="R4" s="162">
        <f>AFS!P2</f>
        <v>2033</v>
      </c>
      <c r="S4" s="162">
        <f>AFS!Q2</f>
        <v>2034</v>
      </c>
      <c r="T4" s="162">
        <f>AFS!R2</f>
        <v>2035</v>
      </c>
      <c r="U4" s="162">
        <f>AFS!S2</f>
        <v>2036</v>
      </c>
      <c r="V4" s="162">
        <f>AFS!T2</f>
        <v>2037</v>
      </c>
      <c r="W4" s="162">
        <f>AFS!U2</f>
        <v>2038</v>
      </c>
      <c r="X4" s="162">
        <f>AFS!V2</f>
        <v>2039</v>
      </c>
      <c r="Y4" s="162">
        <f>AFS!W2</f>
        <v>2040</v>
      </c>
      <c r="Z4" s="162">
        <f>AFS!X2</f>
        <v>2041</v>
      </c>
      <c r="AA4" s="162">
        <f>AFS!Y2</f>
        <v>2042</v>
      </c>
      <c r="AB4" s="162">
        <f>AFS!Z2</f>
        <v>2043</v>
      </c>
      <c r="AC4" s="162">
        <f>AFS!AA2</f>
        <v>2044</v>
      </c>
      <c r="AD4" s="162">
        <f>AFS!AB2</f>
        <v>2045</v>
      </c>
      <c r="AE4" s="162">
        <f>AFS!AC2</f>
        <v>2046</v>
      </c>
      <c r="AF4" s="162">
        <f>AFS!AD2</f>
        <v>2047</v>
      </c>
      <c r="AG4" s="162">
        <f>AFS!AE2</f>
        <v>2048</v>
      </c>
      <c r="AH4" s="162">
        <f>AFS!AF2</f>
        <v>2049</v>
      </c>
      <c r="AI4" s="162">
        <f>AFS!AG2</f>
        <v>2050</v>
      </c>
      <c r="AJ4" s="162">
        <f>AFS!AH2</f>
        <v>2051</v>
      </c>
      <c r="AK4" s="162">
        <f>AFS!AI2</f>
        <v>2052</v>
      </c>
      <c r="AL4" s="162">
        <f>AFS!AJ2</f>
        <v>0</v>
      </c>
      <c r="AM4" s="162">
        <f>AFS!AK2</f>
        <v>0</v>
      </c>
      <c r="AN4" s="162">
        <f>AFS!AL2</f>
        <v>0</v>
      </c>
      <c r="AO4" s="162">
        <f>AFS!AM2</f>
        <v>0</v>
      </c>
      <c r="AP4" s="162">
        <f>AFS!AN2</f>
        <v>0</v>
      </c>
      <c r="AQ4" s="162">
        <f>AFS!AO2</f>
        <v>0</v>
      </c>
      <c r="AR4" s="162">
        <f>AFS!AP2</f>
        <v>0</v>
      </c>
      <c r="AS4" s="162">
        <f>AFS!AQ2</f>
        <v>0</v>
      </c>
      <c r="AT4" s="162">
        <f>AFS!AR2</f>
        <v>0</v>
      </c>
      <c r="AU4" s="162">
        <f>AFS!AS2</f>
        <v>0</v>
      </c>
      <c r="AV4" s="162">
        <f>AFS!AT2</f>
        <v>0</v>
      </c>
    </row>
    <row r="5" spans="1:48">
      <c r="C5" s="85"/>
      <c r="G5" t="s">
        <v>331</v>
      </c>
      <c r="H5" s="69">
        <f>Inputs!$E$10</f>
        <v>10.701599999999999</v>
      </c>
      <c r="J5" s="155" t="s">
        <v>53</v>
      </c>
    </row>
    <row r="6" spans="1:48">
      <c r="B6" s="318" t="s">
        <v>332</v>
      </c>
      <c r="C6" s="175" t="s">
        <v>333</v>
      </c>
      <c r="D6" s="375" t="s">
        <v>151</v>
      </c>
      <c r="E6" s="249"/>
      <c r="G6" t="s">
        <v>334</v>
      </c>
      <c r="H6" s="289">
        <v>8</v>
      </c>
      <c r="J6" t="s">
        <v>335</v>
      </c>
      <c r="K6" s="161"/>
      <c r="L6" s="161"/>
      <c r="M6" s="161">
        <f>AFS!K8*AFS!K13/(AFS!K13-AFS!K12)</f>
        <v>13344397.897915835</v>
      </c>
      <c r="N6" s="161">
        <f>AFS!L8*AFS!L13/(AFS!L13-AFS!L12)</f>
        <v>13396229.226379514</v>
      </c>
      <c r="O6" s="161">
        <f>AFS!M8*AFS!M13/(AFS!M13-AFS!M12)</f>
        <v>13434918.020906555</v>
      </c>
      <c r="P6" s="161">
        <f>AFS!N8*AFS!N13/(AFS!N13-AFS!N12)</f>
        <v>13470912.98758376</v>
      </c>
      <c r="Q6" s="161">
        <f>AFS!O8*AFS!O13/(AFS!O13-AFS!O12)</f>
        <v>13518182.274010211</v>
      </c>
      <c r="R6" s="161">
        <f>AFS!P8*AFS!P13/(AFS!P13-AFS!P12)</f>
        <v>13533824.988919143</v>
      </c>
      <c r="S6" s="161">
        <f>AFS!Q8*AFS!Q13/(AFS!Q13-AFS!Q12)</f>
        <v>13550729.947628614</v>
      </c>
      <c r="T6" s="161">
        <f>AFS!R8*AFS!R13/(AFS!R13-AFS!R12)</f>
        <v>13573059.174024215</v>
      </c>
      <c r="U6" s="161">
        <f>AFS!S8*AFS!S13/(AFS!S13-AFS!S12)</f>
        <v>13604042.411280688</v>
      </c>
      <c r="V6" s="161">
        <f>AFS!T8*AFS!T13/(AFS!T13-AFS!T12)</f>
        <v>13609602.707479609</v>
      </c>
      <c r="W6" s="161">
        <f>AFS!U8*AFS!U13/(AFS!U13-AFS!U12)</f>
        <v>13613394.327582713</v>
      </c>
      <c r="X6" s="161">
        <f>AFS!V8*AFS!V13/(AFS!V13-AFS!V12)</f>
        <v>13612885.119829722</v>
      </c>
      <c r="Y6" s="161">
        <f>AFS!W8*AFS!W13/(AFS!W13-AFS!W12)</f>
        <v>13625128.473219646</v>
      </c>
      <c r="Z6" s="161">
        <f>AFS!X8*AFS!X13/(AFS!X13-AFS!X12)</f>
        <v>13613949.189072449</v>
      </c>
      <c r="AA6" s="161">
        <f>AFS!Y8*AFS!Y13/(AFS!Y13-AFS!Y12)</f>
        <v>13595929.790525533</v>
      </c>
      <c r="AB6" s="161">
        <f>AFS!Z8*AFS!Z13/(AFS!Z13-AFS!Z12)</f>
        <v>13571473.133361414</v>
      </c>
      <c r="AC6" s="161">
        <f>AFS!AA8*AFS!AA13/(AFS!AA13-AFS!AA12)</f>
        <v>13538045.123986019</v>
      </c>
      <c r="AD6" s="161">
        <f>AFS!AB8*AFS!AB13/(AFS!AB13-AFS!AB12)</f>
        <v>13490876.8915415</v>
      </c>
      <c r="AE6" s="161">
        <f>AFS!AC8*AFS!AC13/(AFS!AC13-AFS!AC12)</f>
        <v>13419426.491030909</v>
      </c>
      <c r="AF6" s="161">
        <f>AFS!AD8*AFS!AD13/(AFS!AD13-AFS!AD12)</f>
        <v>13315921.823022859</v>
      </c>
      <c r="AG6" s="161">
        <f>AFS!AE8*AFS!AE13/(AFS!AE13-AFS!AE12)</f>
        <v>13200937.626045924</v>
      </c>
      <c r="AH6" s="161">
        <f>AFS!AF8*AFS!AF13/(AFS!AF13-AFS!AF12)</f>
        <v>13076293.134875363</v>
      </c>
      <c r="AI6" s="161">
        <f>AFS!AG8*AFS!AG13/(AFS!AG13-AFS!AG12)</f>
        <v>12958538.238532504</v>
      </c>
      <c r="AJ6" s="161">
        <f>AFS!AH8*AFS!AH13/(AFS!AH13-AFS!AH12)</f>
        <v>12842140.534545043</v>
      </c>
      <c r="AK6" s="161">
        <f>AFS!AI8*AFS!AI13/(AFS!AI13-AFS!AI12)</f>
        <v>12708486.930779258</v>
      </c>
      <c r="AL6" s="161" t="e">
        <f>AFS!AJ8*AFS!AJ13/(AFS!AJ13-AFS!AJ12)</f>
        <v>#DIV/0!</v>
      </c>
      <c r="AM6" s="161" t="e">
        <f>AFS!AK8*AFS!AK13/(AFS!AK13-AFS!AK12)</f>
        <v>#DIV/0!</v>
      </c>
      <c r="AN6" s="161" t="e">
        <f>AFS!AL8*AFS!AL13/(AFS!AL13-AFS!AL12)</f>
        <v>#DIV/0!</v>
      </c>
      <c r="AO6" s="161" t="e">
        <f>AFS!AM8*AFS!AM13/(AFS!AM13-AFS!AM12)</f>
        <v>#DIV/0!</v>
      </c>
      <c r="AP6" s="161" t="e">
        <f>AFS!AN8*AFS!AN13/(AFS!AN13-AFS!AN12)</f>
        <v>#DIV/0!</v>
      </c>
      <c r="AQ6" s="161" t="e">
        <f>AFS!AO8*AFS!AO13/(AFS!AO13-AFS!AO12)</f>
        <v>#DIV/0!</v>
      </c>
      <c r="AR6" s="161" t="e">
        <f>AFS!AP8*AFS!AP13/(AFS!AP13-AFS!AP12)</f>
        <v>#DIV/0!</v>
      </c>
      <c r="AS6" s="161" t="e">
        <f>AFS!AQ8*AFS!AQ13/(AFS!AQ13-AFS!AQ12)</f>
        <v>#DIV/0!</v>
      </c>
      <c r="AT6" s="161" t="e">
        <f>AFS!AR8*AFS!AR13/(AFS!AR13-AFS!AR12)</f>
        <v>#DIV/0!</v>
      </c>
      <c r="AU6" s="161" t="e">
        <f>AFS!AS8*AFS!AS13/(AFS!AS13-AFS!AS12)</f>
        <v>#DIV/0!</v>
      </c>
      <c r="AV6" s="161" t="e">
        <f>AFS!AT8*AFS!AT13/(AFS!AT13-AFS!AT12)</f>
        <v>#DIV/0!</v>
      </c>
    </row>
    <row r="7" spans="1:48">
      <c r="B7" t="s">
        <v>336</v>
      </c>
      <c r="C7" s="206">
        <f>Inputs!G165</f>
        <v>3792500</v>
      </c>
      <c r="D7" s="273">
        <f>C7/$C$10</f>
        <v>0.25</v>
      </c>
      <c r="E7" s="273"/>
      <c r="G7" t="s">
        <v>337</v>
      </c>
      <c r="H7" s="712">
        <f>'Production Forecast'!N13/1000000</f>
        <v>13.701095601993256</v>
      </c>
      <c r="J7" s="5" t="s">
        <v>338</v>
      </c>
      <c r="K7" s="171"/>
      <c r="L7" s="171"/>
      <c r="M7" s="524">
        <f>AFS!K9</f>
        <v>0.15779999999999997</v>
      </c>
      <c r="N7" s="524">
        <f>AFS!L9</f>
        <v>0.15779999999999997</v>
      </c>
      <c r="O7" s="524">
        <f>AFS!M9</f>
        <v>0.15780000000000002</v>
      </c>
      <c r="P7" s="524">
        <f>AFS!N9</f>
        <v>0.15780000000000002</v>
      </c>
      <c r="Q7" s="524">
        <f>AFS!O9</f>
        <v>0.15779999999999997</v>
      </c>
      <c r="R7" s="524">
        <f>AFS!P9</f>
        <v>0.15780000000000002</v>
      </c>
      <c r="S7" s="524">
        <f>AFS!Q9</f>
        <v>0.1578</v>
      </c>
      <c r="T7" s="524">
        <f>AFS!R9</f>
        <v>0.15780000000000005</v>
      </c>
      <c r="U7" s="524">
        <f>AFS!S9</f>
        <v>0.15779999999999997</v>
      </c>
      <c r="V7" s="524">
        <f>AFS!T9</f>
        <v>0.1578</v>
      </c>
      <c r="W7" s="524">
        <f>AFS!U9</f>
        <v>0.1578</v>
      </c>
      <c r="X7" s="524">
        <f>AFS!V9</f>
        <v>0.15779999999999994</v>
      </c>
      <c r="Y7" s="524">
        <f>AFS!W9</f>
        <v>0.1578</v>
      </c>
      <c r="Z7" s="524">
        <f>AFS!X9</f>
        <v>0.1578</v>
      </c>
      <c r="AA7" s="524">
        <f>AFS!Y9</f>
        <v>0.15780000000000002</v>
      </c>
      <c r="AB7" s="524">
        <f>AFS!Z9</f>
        <v>0.15780000000000002</v>
      </c>
      <c r="AC7" s="524">
        <f>AFS!AA9</f>
        <v>0.15780000000000005</v>
      </c>
      <c r="AD7" s="524">
        <f>AFS!AB9</f>
        <v>0.1578</v>
      </c>
      <c r="AE7" s="524">
        <f>AFS!AC9</f>
        <v>0.1578</v>
      </c>
      <c r="AF7" s="524">
        <f>AFS!AD9</f>
        <v>0.15779999999999997</v>
      </c>
      <c r="AG7" s="524">
        <f>AFS!AE9</f>
        <v>0.15779999999999997</v>
      </c>
      <c r="AH7" s="524">
        <f>AFS!AF9</f>
        <v>0.15780000000000002</v>
      </c>
      <c r="AI7" s="524">
        <f>AFS!AG9</f>
        <v>0.15780000000000002</v>
      </c>
      <c r="AJ7" s="524">
        <f>AFS!AH9</f>
        <v>0.15779999999999997</v>
      </c>
      <c r="AK7" s="524">
        <f>AFS!AI9</f>
        <v>0.15780000000000005</v>
      </c>
      <c r="AL7" s="524">
        <f>AFS!AJ9</f>
        <v>0</v>
      </c>
      <c r="AM7" s="524">
        <f>AFS!AK9</f>
        <v>0</v>
      </c>
      <c r="AN7" s="524">
        <f>AFS!AL9</f>
        <v>0</v>
      </c>
      <c r="AO7" s="524">
        <f>AFS!AM9</f>
        <v>0</v>
      </c>
      <c r="AP7" s="524">
        <f>AFS!AN9</f>
        <v>0</v>
      </c>
      <c r="AQ7" s="524">
        <f>AFS!AO9</f>
        <v>0</v>
      </c>
      <c r="AR7" s="524">
        <f>AFS!AP9</f>
        <v>0</v>
      </c>
      <c r="AS7" s="524">
        <f>AFS!AQ9</f>
        <v>0</v>
      </c>
      <c r="AT7" s="524">
        <f>AFS!AR9</f>
        <v>0</v>
      </c>
      <c r="AU7" s="524">
        <f>AFS!AS9</f>
        <v>0</v>
      </c>
      <c r="AV7" s="524">
        <f>AFS!AT9</f>
        <v>0</v>
      </c>
    </row>
    <row r="8" spans="1:48">
      <c r="B8" t="s">
        <v>339</v>
      </c>
      <c r="C8" s="153">
        <f>Calculations!H95</f>
        <v>7585000</v>
      </c>
      <c r="D8" s="386">
        <f>C8/$C$10</f>
        <v>0.5</v>
      </c>
      <c r="E8" s="386"/>
      <c r="F8" s="152"/>
      <c r="G8" t="s">
        <v>340</v>
      </c>
      <c r="H8" s="282">
        <f>'Demand Forecast'!F12</f>
        <v>0.21349109030389407</v>
      </c>
      <c r="J8" t="s">
        <v>341</v>
      </c>
      <c r="K8" s="161">
        <f>AFS!I10</f>
        <v>0</v>
      </c>
      <c r="L8" s="161">
        <f>AFS!J10</f>
        <v>0</v>
      </c>
      <c r="M8" s="161">
        <f>AFS!K10</f>
        <v>1616465.117584531</v>
      </c>
      <c r="N8" s="161">
        <f>AFS!L10</f>
        <v>1631652.7212745999</v>
      </c>
      <c r="O8" s="161">
        <f>AFS!M10</f>
        <v>1645021.2559613613</v>
      </c>
      <c r="P8" s="161">
        <f>AFS!N10</f>
        <v>1657433.2076789432</v>
      </c>
      <c r="Q8" s="161">
        <f>AFS!O10</f>
        <v>1670010.3124816488</v>
      </c>
      <c r="R8" s="161">
        <f>AFS!P10</f>
        <v>1680494.2192827179</v>
      </c>
      <c r="S8" s="161">
        <f>AFS!Q10</f>
        <v>1690290.9201292417</v>
      </c>
      <c r="T8" s="161">
        <f>AFS!R10</f>
        <v>1700256.6102258204</v>
      </c>
      <c r="U8" s="161">
        <f>AFS!S10</f>
        <v>1710392.2724886998</v>
      </c>
      <c r="V8" s="161">
        <f>AFS!T10</f>
        <v>1718633.017350066</v>
      </c>
      <c r="W8" s="161">
        <f>AFS!U10</f>
        <v>1725291.9763421416</v>
      </c>
      <c r="X8" s="161">
        <f>AFS!V10</f>
        <v>1732123.9885358498</v>
      </c>
      <c r="Y8" s="161">
        <f>AFS!W10</f>
        <v>1739129.724693144</v>
      </c>
      <c r="Z8" s="161">
        <f>AFS!X10</f>
        <v>1744470.9918086075</v>
      </c>
      <c r="AA8" s="161">
        <f>AFS!Y10</f>
        <v>1747433.6530023133</v>
      </c>
      <c r="AB8" s="161">
        <f>AFS!Z10</f>
        <v>1749253.978158379</v>
      </c>
      <c r="AC8" s="161">
        <f>AFS!AA10</f>
        <v>1748390.3617896682</v>
      </c>
      <c r="AD8" s="161">
        <f>AFS!AB10</f>
        <v>1747389.2971256494</v>
      </c>
      <c r="AE8" s="161">
        <f>AFS!AC10</f>
        <v>1741130.3487463384</v>
      </c>
      <c r="AF8" s="161">
        <f>AFS!AD10</f>
        <v>1729422.9030452687</v>
      </c>
      <c r="AG8" s="161">
        <f>AFS!AE10</f>
        <v>1714661.8697202462</v>
      </c>
      <c r="AH8" s="161">
        <f>AFS!AF10</f>
        <v>1700352.1116333252</v>
      </c>
      <c r="AI8" s="161">
        <f>AFS!AG10</f>
        <v>1686079.3763727488</v>
      </c>
      <c r="AJ8" s="161">
        <f>AFS!AH10</f>
        <v>1671979.8353873247</v>
      </c>
      <c r="AK8" s="161">
        <f>AFS!AI10</f>
        <v>1656031.4729327161</v>
      </c>
      <c r="AL8" s="161">
        <f>AFS!AJ10</f>
        <v>0</v>
      </c>
      <c r="AM8" s="161">
        <f>AFS!AK10</f>
        <v>0</v>
      </c>
      <c r="AN8" s="161">
        <f>AFS!AL10</f>
        <v>0</v>
      </c>
      <c r="AO8" s="161">
        <f>AFS!AM10</f>
        <v>0</v>
      </c>
      <c r="AP8" s="161">
        <f>AFS!AN10</f>
        <v>0</v>
      </c>
      <c r="AQ8" s="161">
        <f>AFS!AO10</f>
        <v>0</v>
      </c>
      <c r="AR8" s="161">
        <f>AFS!AP10</f>
        <v>0</v>
      </c>
      <c r="AS8" s="161">
        <f>AFS!AQ10</f>
        <v>0</v>
      </c>
      <c r="AT8" s="161">
        <f>AFS!AR10</f>
        <v>0</v>
      </c>
      <c r="AU8" s="161">
        <f>AFS!AS10</f>
        <v>0</v>
      </c>
      <c r="AV8" s="161">
        <f>AFS!AT10</f>
        <v>0</v>
      </c>
    </row>
    <row r="9" spans="1:48">
      <c r="B9" t="s">
        <v>342</v>
      </c>
      <c r="C9" s="153">
        <f>Calculations!H96</f>
        <v>3792500</v>
      </c>
      <c r="D9" s="386">
        <f>C9/$C$10</f>
        <v>0.25</v>
      </c>
      <c r="E9" s="386"/>
      <c r="F9" s="152"/>
      <c r="G9" t="s">
        <v>343</v>
      </c>
      <c r="H9" s="390">
        <f>Inputs!E30</f>
        <v>10</v>
      </c>
      <c r="J9" t="s">
        <v>344</v>
      </c>
      <c r="M9" s="161">
        <f>AFS!K11</f>
        <v>489280.87070658756</v>
      </c>
      <c r="N9" s="161">
        <f>AFS!L11</f>
        <v>482272.25064808707</v>
      </c>
      <c r="O9" s="161">
        <f>AFS!M11</f>
        <v>475008.80773769302</v>
      </c>
      <c r="P9" s="161">
        <f>AFS!N11</f>
        <v>468276.86176177446</v>
      </c>
      <c r="Q9" s="161">
        <f>AFS!O11</f>
        <v>463158.8503571623</v>
      </c>
      <c r="R9" s="161">
        <f>AFS!P11</f>
        <v>455143.36396872287</v>
      </c>
      <c r="S9" s="161">
        <f>AFS!Q11</f>
        <v>448014.26560655341</v>
      </c>
      <c r="T9" s="161">
        <f>AFS!R11</f>
        <v>441572.12743520108</v>
      </c>
      <c r="U9" s="161">
        <f>AFS!S11</f>
        <v>436325.62001139257</v>
      </c>
      <c r="V9" s="161">
        <f>AFS!T11</f>
        <v>428962.28989021608</v>
      </c>
      <c r="W9" s="161">
        <f>AFS!U11</f>
        <v>422901.64855041046</v>
      </c>
      <c r="X9" s="161">
        <f>AFS!V11</f>
        <v>415989.28337327967</v>
      </c>
      <c r="Y9" s="161">
        <f>AFS!W11</f>
        <v>410915.54838091612</v>
      </c>
      <c r="Z9" s="161">
        <f>AFS!X11</f>
        <v>403810.1902270249</v>
      </c>
      <c r="AA9" s="161">
        <f>AFS!Y11</f>
        <v>398004.06794261606</v>
      </c>
      <c r="AB9" s="161">
        <f>AFS!Z11</f>
        <v>392324.48228605249</v>
      </c>
      <c r="AC9" s="161">
        <f>AFS!AA11</f>
        <v>387913.15877532592</v>
      </c>
      <c r="AD9" s="161">
        <f>AFS!AB11</f>
        <v>381471.07635959936</v>
      </c>
      <c r="AE9" s="161">
        <f>AFS!AC11</f>
        <v>376455.15153833892</v>
      </c>
      <c r="AF9" s="161">
        <f>AFS!AD11</f>
        <v>371829.56062773819</v>
      </c>
      <c r="AG9" s="161">
        <f>AFS!AE11</f>
        <v>368446.08766980004</v>
      </c>
      <c r="AH9" s="161">
        <f>AFS!AF11</f>
        <v>363086.9450500072</v>
      </c>
      <c r="AI9" s="161">
        <f>AFS!AG11</f>
        <v>358777.95766768057</v>
      </c>
      <c r="AJ9" s="161">
        <f>AFS!AH11</f>
        <v>354509.94096388284</v>
      </c>
      <c r="AK9" s="161">
        <f>AFS!AI11</f>
        <v>349367.76474425115</v>
      </c>
      <c r="AL9" s="161">
        <f>AFS!AJ11</f>
        <v>0</v>
      </c>
      <c r="AM9" s="161">
        <f>AFS!AK11</f>
        <v>0</v>
      </c>
      <c r="AN9" s="161">
        <f>AFS!AL11</f>
        <v>0</v>
      </c>
      <c r="AO9" s="161">
        <f>AFS!AM11</f>
        <v>0</v>
      </c>
      <c r="AP9" s="161">
        <f>AFS!AN11</f>
        <v>0</v>
      </c>
      <c r="AQ9" s="161">
        <f>AFS!AO11</f>
        <v>0</v>
      </c>
      <c r="AR9" s="161">
        <f>AFS!AP11</f>
        <v>0</v>
      </c>
      <c r="AS9" s="161">
        <f>AFS!AQ11</f>
        <v>0</v>
      </c>
      <c r="AT9" s="161">
        <f>AFS!AR11</f>
        <v>0</v>
      </c>
      <c r="AU9" s="161">
        <f>AFS!AS11</f>
        <v>0</v>
      </c>
      <c r="AV9" s="161">
        <f>AFS!AT11</f>
        <v>0</v>
      </c>
    </row>
    <row r="10" spans="1:48" ht="15.75" thickBot="1">
      <c r="B10" s="319" t="s">
        <v>345</v>
      </c>
      <c r="C10" s="239">
        <f>SUM(C7:C9)</f>
        <v>15170000</v>
      </c>
      <c r="D10" s="313">
        <f>C10/$C$10</f>
        <v>1</v>
      </c>
      <c r="E10" s="706"/>
      <c r="F10" s="152"/>
      <c r="G10" t="s">
        <v>346</v>
      </c>
      <c r="H10" s="402">
        <f>Inputs!E33</f>
        <v>15288</v>
      </c>
      <c r="J10" s="1" t="s">
        <v>119</v>
      </c>
      <c r="K10" s="312">
        <f>K8</f>
        <v>0</v>
      </c>
      <c r="L10" s="312">
        <f>L8</f>
        <v>0</v>
      </c>
      <c r="M10" s="312">
        <f>AFS!K13</f>
        <v>2105745.9882911183</v>
      </c>
      <c r="N10" s="312">
        <f>AFS!L13</f>
        <v>2113924.9719226868</v>
      </c>
      <c r="O10" s="312">
        <f>AFS!M13</f>
        <v>2120030.0636990545</v>
      </c>
      <c r="P10" s="312">
        <f>AFS!N13</f>
        <v>2125710.0694407178</v>
      </c>
      <c r="Q10" s="312">
        <f>AFS!O13</f>
        <v>2133169.1628388111</v>
      </c>
      <c r="R10" s="312">
        <f>AFS!P13</f>
        <v>2135637.5832514409</v>
      </c>
      <c r="S10" s="312">
        <f>AFS!Q13</f>
        <v>2138305.1857357952</v>
      </c>
      <c r="T10" s="312">
        <f>AFS!R13</f>
        <v>2141828.7376610218</v>
      </c>
      <c r="U10" s="312">
        <f>AFS!S13</f>
        <v>2146717.8925000923</v>
      </c>
      <c r="V10" s="312">
        <f>AFS!T13</f>
        <v>2147595.3072402822</v>
      </c>
      <c r="W10" s="312">
        <f>AFS!U13</f>
        <v>2148193.6248925519</v>
      </c>
      <c r="X10" s="312">
        <f>AFS!V13</f>
        <v>2148113.2719091293</v>
      </c>
      <c r="Y10" s="312">
        <f>AFS!W13</f>
        <v>2150045.2730740602</v>
      </c>
      <c r="Z10" s="312">
        <f>AFS!X13</f>
        <v>2148281.1820356324</v>
      </c>
      <c r="AA10" s="312">
        <f>AFS!Y13</f>
        <v>2145437.7209449294</v>
      </c>
      <c r="AB10" s="312">
        <f>AFS!Z13</f>
        <v>2141578.4604444313</v>
      </c>
      <c r="AC10" s="312">
        <f>AFS!AA13</f>
        <v>2136303.5205649943</v>
      </c>
      <c r="AD10" s="312">
        <f>AFS!AB13</f>
        <v>2128860.3734852485</v>
      </c>
      <c r="AE10" s="312">
        <f>AFS!AC13</f>
        <v>2117585.5002846774</v>
      </c>
      <c r="AF10" s="312">
        <f>AFS!AD13</f>
        <v>2101252.4636730067</v>
      </c>
      <c r="AG10" s="312">
        <f>AFS!AE13</f>
        <v>2083107.9573900462</v>
      </c>
      <c r="AH10" s="312">
        <f>AFS!AF13</f>
        <v>2063439.0566833324</v>
      </c>
      <c r="AI10" s="312">
        <f>AFS!AG13</f>
        <v>2044857.3340404294</v>
      </c>
      <c r="AJ10" s="312">
        <f>AFS!AH13</f>
        <v>2026489.7763512074</v>
      </c>
      <c r="AK10" s="312">
        <f>AFS!AI13</f>
        <v>2005399.2376769674</v>
      </c>
      <c r="AL10" s="312">
        <f>AFS!AJ13</f>
        <v>0</v>
      </c>
      <c r="AM10" s="312">
        <f>AFS!AK13</f>
        <v>0</v>
      </c>
      <c r="AN10" s="312">
        <f>AFS!AL13</f>
        <v>0</v>
      </c>
      <c r="AO10" s="312">
        <f>AFS!AM13</f>
        <v>0</v>
      </c>
      <c r="AP10" s="312">
        <f>AFS!AN13</f>
        <v>0</v>
      </c>
      <c r="AQ10" s="312">
        <f>AFS!AO13</f>
        <v>0</v>
      </c>
      <c r="AR10" s="312">
        <f>AFS!AP13</f>
        <v>0</v>
      </c>
      <c r="AS10" s="312">
        <f>AFS!AQ13</f>
        <v>0</v>
      </c>
      <c r="AT10" s="312">
        <f>AFS!AR13</f>
        <v>0</v>
      </c>
      <c r="AU10" s="312">
        <f>AFS!AS13</f>
        <v>0</v>
      </c>
      <c r="AV10" s="312">
        <f>AFS!AT13</f>
        <v>0</v>
      </c>
    </row>
    <row r="11" spans="1:48" ht="15.75" thickTop="1">
      <c r="B11" s="318" t="s">
        <v>347</v>
      </c>
      <c r="C11" s="240" t="s">
        <v>333</v>
      </c>
      <c r="D11" s="375" t="s">
        <v>151</v>
      </c>
      <c r="E11" s="249"/>
      <c r="G11" t="s">
        <v>348</v>
      </c>
      <c r="H11" s="426">
        <f>Inputs!E54</f>
        <v>15045</v>
      </c>
    </row>
    <row r="12" spans="1:48">
      <c r="G12" t="s">
        <v>349</v>
      </c>
      <c r="H12" s="289">
        <f>'Production Forecast'!N24</f>
        <v>5.6418749999999998</v>
      </c>
      <c r="J12" s="5" t="s">
        <v>66</v>
      </c>
      <c r="K12" s="164">
        <f>AFS!I15</f>
        <v>0</v>
      </c>
      <c r="L12" s="164">
        <f>AFS!J15</f>
        <v>0</v>
      </c>
      <c r="M12" s="164">
        <f>AFS!K15</f>
        <v>-561786.22968717501</v>
      </c>
      <c r="N12" s="164">
        <f>AFS!L15</f>
        <v>-575186.32900404162</v>
      </c>
      <c r="O12" s="164">
        <f>AFS!M15</f>
        <v>-577023.13630433637</v>
      </c>
      <c r="P12" s="164">
        <f>AFS!N15</f>
        <v>-579638.31641885557</v>
      </c>
      <c r="Q12" s="164">
        <f>AFS!O15</f>
        <v>-582465.87681862945</v>
      </c>
      <c r="R12" s="164">
        <f>AFS!P15</f>
        <v>-584147.57317053352</v>
      </c>
      <c r="S12" s="164">
        <f>AFS!Q15</f>
        <v>-586001.69676737976</v>
      </c>
      <c r="T12" s="164">
        <f>AFS!R15</f>
        <v>-587908.15085148159</v>
      </c>
      <c r="U12" s="164">
        <f>AFS!S15</f>
        <v>-590090.65388704627</v>
      </c>
      <c r="V12" s="164">
        <f>AFS!T15</f>
        <v>-591887.57666263636</v>
      </c>
      <c r="W12" s="164">
        <f>AFS!U15</f>
        <v>-593956.24015279789</v>
      </c>
      <c r="X12" s="164">
        <f>AFS!V15</f>
        <v>-596065.11898458656</v>
      </c>
      <c r="Y12" s="164">
        <f>AFS!W15</f>
        <v>-598431.51747814845</v>
      </c>
      <c r="Z12" s="164">
        <f>AFS!X15</f>
        <v>-600419.01545777195</v>
      </c>
      <c r="AA12" s="164">
        <f>AFS!Y15</f>
        <v>-602680.77215390047</v>
      </c>
      <c r="AB12" s="164">
        <f>AFS!Z15</f>
        <v>-605005.07120584359</v>
      </c>
      <c r="AC12" s="164">
        <f>AFS!AA15</f>
        <v>-607605.44494726404</v>
      </c>
      <c r="AD12" s="164">
        <f>AFS!AB15</f>
        <v>-609839.33579040808</v>
      </c>
      <c r="AE12" s="164">
        <f>AFS!AC15</f>
        <v>-612342.30945508322</v>
      </c>
      <c r="AF12" s="164">
        <f>AFS!AD15</f>
        <v>-614897.19651324314</v>
      </c>
      <c r="AG12" s="164">
        <f>AFS!AE15</f>
        <v>-617733.31197344407</v>
      </c>
      <c r="AH12" s="164">
        <f>AFS!AF15</f>
        <v>-620212.28084204183</v>
      </c>
      <c r="AI12" s="164">
        <f>AFS!AG15</f>
        <v>-622988.39647366467</v>
      </c>
      <c r="AJ12" s="164">
        <f>AFS!AH15</f>
        <v>-625846.03573114832</v>
      </c>
      <c r="AK12" s="164">
        <f>AFS!AI15</f>
        <v>-1698890.3593031226</v>
      </c>
      <c r="AL12" s="164">
        <f>AFS!AJ15</f>
        <v>0</v>
      </c>
      <c r="AM12" s="164">
        <f>AFS!AK15</f>
        <v>0</v>
      </c>
      <c r="AN12" s="164">
        <f>AFS!AL15</f>
        <v>0</v>
      </c>
      <c r="AO12" s="164">
        <f>AFS!AM15</f>
        <v>0</v>
      </c>
      <c r="AP12" s="164">
        <f>AFS!AN15</f>
        <v>0</v>
      </c>
      <c r="AQ12" s="164">
        <f>AFS!AO15</f>
        <v>0</v>
      </c>
      <c r="AR12" s="164">
        <f>AFS!AP15</f>
        <v>0</v>
      </c>
      <c r="AS12" s="164">
        <f>AFS!AQ15</f>
        <v>0</v>
      </c>
      <c r="AT12" s="164">
        <f>AFS!AR15</f>
        <v>0</v>
      </c>
      <c r="AU12" s="164">
        <f>AFS!AS15</f>
        <v>0</v>
      </c>
      <c r="AV12" s="164">
        <f>AFS!AT15</f>
        <v>0</v>
      </c>
    </row>
    <row r="13" spans="1:48">
      <c r="B13" s="1" t="s">
        <v>203</v>
      </c>
      <c r="C13" s="32"/>
      <c r="D13" s="282"/>
      <c r="E13" s="711" t="s">
        <v>350</v>
      </c>
      <c r="G13" t="s">
        <v>351</v>
      </c>
      <c r="H13" s="289">
        <f>'Production Forecast'!N26</f>
        <v>42.314062499999999</v>
      </c>
      <c r="J13" t="s">
        <v>352</v>
      </c>
      <c r="K13" s="161">
        <f>AFS!I16</f>
        <v>0</v>
      </c>
      <c r="L13" s="161">
        <f>AFS!J16</f>
        <v>0</v>
      </c>
      <c r="M13" s="161">
        <f>AFS!K16</f>
        <v>1416285.6261153275</v>
      </c>
      <c r="N13" s="161">
        <f>AFS!L16</f>
        <v>1406491.247481636</v>
      </c>
      <c r="O13" s="161">
        <f>AFS!M16</f>
        <v>1401313.0129069081</v>
      </c>
      <c r="P13" s="161">
        <f>AFS!N16</f>
        <v>1394395.5014219661</v>
      </c>
      <c r="Q13" s="161">
        <f>AFS!O16</f>
        <v>1384484.5504870941</v>
      </c>
      <c r="R13" s="161">
        <f>AFS!P16</f>
        <v>1375348.331943491</v>
      </c>
      <c r="S13" s="161">
        <f>AFS!Q16</f>
        <v>1361137.4989073961</v>
      </c>
      <c r="T13" s="161">
        <f>AFS!R16</f>
        <v>1346864.2875147844</v>
      </c>
      <c r="U13" s="161">
        <f>AFS!S16</f>
        <v>1332464.1982060082</v>
      </c>
      <c r="V13" s="161">
        <f>AFS!T16</f>
        <v>1318333.21370719</v>
      </c>
      <c r="W13" s="161">
        <f>AFS!U16</f>
        <v>1303727.9532098044</v>
      </c>
      <c r="X13" s="161">
        <f>AFS!V16</f>
        <v>1288194.0001642685</v>
      </c>
      <c r="Y13" s="161">
        <f>AFS!W16</f>
        <v>1271345.7451505375</v>
      </c>
      <c r="Z13" s="161">
        <f>AFS!X16</f>
        <v>1254807.4264238684</v>
      </c>
      <c r="AA13" s="161">
        <f>AFS!Y16</f>
        <v>1237624.5758127472</v>
      </c>
      <c r="AB13" s="161">
        <f>AFS!Z16</f>
        <v>1220306.0774184987</v>
      </c>
      <c r="AC13" s="161">
        <f>AFS!AA16</f>
        <v>1202273.9700101577</v>
      </c>
      <c r="AD13" s="161">
        <f>AFS!AB16</f>
        <v>1184844.0460678188</v>
      </c>
      <c r="AE13" s="161">
        <f>AFS!AC16</f>
        <v>1166191.8499990941</v>
      </c>
      <c r="AF13" s="161">
        <f>AFS!AD16</f>
        <v>1146550.9625701844</v>
      </c>
      <c r="AG13" s="161">
        <f>AFS!AE16</f>
        <v>1126108.4680093136</v>
      </c>
      <c r="AH13" s="161">
        <f>AFS!AF16</f>
        <v>1106376.5926571197</v>
      </c>
      <c r="AI13" s="161">
        <f>AFS!AG16</f>
        <v>1086439.8089453168</v>
      </c>
      <c r="AJ13" s="161">
        <f>AFS!AH16</f>
        <v>1066598.5216591544</v>
      </c>
      <c r="AK13" s="161">
        <f>AFS!AI16</f>
        <v>-26091.874489530688</v>
      </c>
      <c r="AL13" s="161">
        <f>AFS!AJ16</f>
        <v>0</v>
      </c>
      <c r="AM13" s="161">
        <f>AFS!AK16</f>
        <v>0</v>
      </c>
      <c r="AN13" s="161">
        <f>AFS!AL16</f>
        <v>0</v>
      </c>
      <c r="AO13" s="161">
        <f>AFS!AM16</f>
        <v>0</v>
      </c>
      <c r="AP13" s="161">
        <f>AFS!AN16</f>
        <v>0</v>
      </c>
      <c r="AQ13" s="161">
        <f>AFS!AO16</f>
        <v>0</v>
      </c>
      <c r="AR13" s="161">
        <f>AFS!AP16</f>
        <v>0</v>
      </c>
      <c r="AS13" s="161">
        <f>AFS!AQ16</f>
        <v>0</v>
      </c>
      <c r="AT13" s="161">
        <f>AFS!AR16</f>
        <v>0</v>
      </c>
      <c r="AU13" s="161">
        <f>AFS!AS16</f>
        <v>0</v>
      </c>
      <c r="AV13" s="161">
        <f>AFS!AT16</f>
        <v>0</v>
      </c>
    </row>
    <row r="14" spans="1:48">
      <c r="B14" s="154" t="str">
        <f>Calculations!C47</f>
        <v xml:space="preserve"> Site Preparation, Concrete and Fencing</v>
      </c>
      <c r="C14" s="153">
        <f>Calculations!H47</f>
        <v>997750</v>
      </c>
      <c r="D14" s="237">
        <f t="shared" ref="D14:D23" ca="1" si="0">C14/C$39</f>
        <v>6.5771259031034396E-2</v>
      </c>
      <c r="E14" s="707">
        <f>C14/(Inputs!$E$10*1000000)</f>
        <v>9.3233722060252669E-2</v>
      </c>
      <c r="G14" t="s">
        <v>353</v>
      </c>
      <c r="H14" s="289">
        <f>'Production Forecast'!N27</f>
        <v>33.004968750000003</v>
      </c>
      <c r="J14" s="165" t="s">
        <v>354</v>
      </c>
      <c r="K14" s="166" t="str">
        <f>IFERROR(K13/K8, "-     ")</f>
        <v xml:space="preserve">-     </v>
      </c>
      <c r="L14" s="166" t="str">
        <f>IFERROR(L13/L8, "-     ")</f>
        <v xml:space="preserve">-     </v>
      </c>
      <c r="M14" s="469">
        <f t="shared" ref="M14:AK14" si="1">IFERROR(M13/M10, "-     ")</f>
        <v>0.67258141959690476</v>
      </c>
      <c r="N14" s="469">
        <f t="shared" si="1"/>
        <v>0.66534586901747239</v>
      </c>
      <c r="O14" s="166">
        <f t="shared" si="1"/>
        <v>0.66098733074656491</v>
      </c>
      <c r="P14" s="166">
        <f t="shared" si="1"/>
        <v>0.65596692675442647</v>
      </c>
      <c r="Q14" s="166">
        <f t="shared" si="1"/>
        <v>0.64902707886730782</v>
      </c>
      <c r="R14" s="166">
        <f t="shared" si="1"/>
        <v>0.64399893630339966</v>
      </c>
      <c r="S14" s="166">
        <f t="shared" si="1"/>
        <v>0.63654968803670831</v>
      </c>
      <c r="T14" s="166">
        <f t="shared" si="1"/>
        <v>0.62883846118603481</v>
      </c>
      <c r="U14" s="166">
        <f t="shared" si="1"/>
        <v>0.6206983241073214</v>
      </c>
      <c r="V14" s="166">
        <f t="shared" si="1"/>
        <v>0.6138648232572661</v>
      </c>
      <c r="W14" s="166">
        <f t="shared" si="1"/>
        <v>0.60689499219373866</v>
      </c>
      <c r="X14" s="166">
        <f t="shared" si="1"/>
        <v>0.59968625351836768</v>
      </c>
      <c r="Y14" s="166">
        <f t="shared" si="1"/>
        <v>0.59131115101256049</v>
      </c>
      <c r="Z14" s="166">
        <f t="shared" si="1"/>
        <v>0.58409831865438533</v>
      </c>
      <c r="AA14" s="166">
        <f t="shared" si="1"/>
        <v>0.57686343617919233</v>
      </c>
      <c r="AB14" s="166">
        <f t="shared" si="1"/>
        <v>0.56981618930050992</v>
      </c>
      <c r="AC14" s="166">
        <f t="shared" si="1"/>
        <v>0.56278237546141796</v>
      </c>
      <c r="AD14" s="166">
        <f t="shared" si="1"/>
        <v>0.55656259133991948</v>
      </c>
      <c r="AE14" s="166">
        <f t="shared" si="1"/>
        <v>0.55071771592803087</v>
      </c>
      <c r="AF14" s="166">
        <f t="shared" si="1"/>
        <v>0.54565121630648983</v>
      </c>
      <c r="AG14" s="166">
        <f t="shared" si="1"/>
        <v>0.5405905459745014</v>
      </c>
      <c r="AH14" s="166">
        <f t="shared" si="1"/>
        <v>0.53618089134915059</v>
      </c>
      <c r="AI14" s="166">
        <f t="shared" si="1"/>
        <v>0.53130347572885328</v>
      </c>
      <c r="AJ14" s="166">
        <f t="shared" si="1"/>
        <v>0.52632810394909391</v>
      </c>
      <c r="AK14" s="166">
        <f t="shared" si="1"/>
        <v>-1.3010813008862629E-2</v>
      </c>
      <c r="AL14" s="166" t="str">
        <f t="shared" ref="AL14:AQ14" si="2">IFERROR(AL13/AL10, "-     ")</f>
        <v xml:space="preserve">-     </v>
      </c>
      <c r="AM14" s="166" t="str">
        <f t="shared" si="2"/>
        <v xml:space="preserve">-     </v>
      </c>
      <c r="AN14" s="166" t="str">
        <f t="shared" si="2"/>
        <v xml:space="preserve">-     </v>
      </c>
      <c r="AO14" s="166" t="str">
        <f t="shared" si="2"/>
        <v xml:space="preserve">-     </v>
      </c>
      <c r="AP14" s="166" t="str">
        <f t="shared" si="2"/>
        <v xml:space="preserve">-     </v>
      </c>
      <c r="AQ14" s="166" t="str">
        <f t="shared" si="2"/>
        <v xml:space="preserve">-     </v>
      </c>
      <c r="AR14" s="166" t="str">
        <f t="shared" ref="AR14:AU14" si="3">IFERROR(AR13/AR10, "-     ")</f>
        <v xml:space="preserve">-     </v>
      </c>
      <c r="AS14" s="166" t="str">
        <f t="shared" si="3"/>
        <v xml:space="preserve">-     </v>
      </c>
      <c r="AT14" s="166" t="str">
        <f t="shared" si="3"/>
        <v xml:space="preserve">-     </v>
      </c>
      <c r="AU14" s="166" t="str">
        <f t="shared" si="3"/>
        <v xml:space="preserve">-     </v>
      </c>
      <c r="AV14" s="166" t="str">
        <f t="shared" ref="AV14" si="4">IFERROR(AV13/AV10, "-     ")</f>
        <v xml:space="preserve">-     </v>
      </c>
    </row>
    <row r="15" spans="1:48">
      <c r="B15" s="154" t="str">
        <f>Calculations!C48</f>
        <v xml:space="preserve"> Labor and Engineering</v>
      </c>
      <c r="C15" s="153">
        <f>Calculations!H48</f>
        <v>2266845.1746240007</v>
      </c>
      <c r="D15" s="237">
        <f t="shared" ca="1" si="0"/>
        <v>0.14942947748779309</v>
      </c>
      <c r="E15" s="707">
        <f>C15/(Inputs!$E$10*1000000)</f>
        <v>0.21182301474770135</v>
      </c>
      <c r="J15" t="s">
        <v>355</v>
      </c>
      <c r="K15" s="161">
        <f>AFS!I28</f>
        <v>0</v>
      </c>
      <c r="L15" s="161">
        <f>AFS!J28</f>
        <v>0</v>
      </c>
      <c r="M15" s="161">
        <f ca="1">AFS!K28</f>
        <v>-384823.43515134347</v>
      </c>
      <c r="N15" s="161">
        <f ca="1">AFS!L28</f>
        <v>-374500.85821016377</v>
      </c>
      <c r="O15" s="161">
        <f ca="1">AFS!M28</f>
        <v>-358338.9385809098</v>
      </c>
      <c r="P15" s="161">
        <f ca="1">AFS!N28</f>
        <v>-341938.77235531638</v>
      </c>
      <c r="Q15" s="161">
        <f ca="1">AFS!O28</f>
        <v>-326181.45822416327</v>
      </c>
      <c r="R15" s="161">
        <f ca="1">AFS!P28</f>
        <v>-275651.81884351559</v>
      </c>
      <c r="S15" s="161">
        <f ca="1">AFS!Q28</f>
        <v>-259216.67807157652</v>
      </c>
      <c r="T15" s="161">
        <f ca="1">AFS!R28</f>
        <v>178487.35076331429</v>
      </c>
      <c r="U15" s="161">
        <f ca="1">AFS!S28</f>
        <v>199910.7497468855</v>
      </c>
      <c r="V15" s="161">
        <f ca="1">AFS!T28</f>
        <v>224748.58887879201</v>
      </c>
      <c r="W15" s="161">
        <f ca="1">AFS!U28</f>
        <v>234638.10742574558</v>
      </c>
      <c r="X15" s="161">
        <f ca="1">AFS!V28</f>
        <v>264980.45125954086</v>
      </c>
      <c r="Y15" s="161">
        <f ca="1">AFS!W28</f>
        <v>357597.06067224877</v>
      </c>
      <c r="Z15" s="161">
        <f ca="1">AFS!X28</f>
        <v>454888.78188802814</v>
      </c>
      <c r="AA15" s="161">
        <f ca="1">AFS!Y28</f>
        <v>497159.80591291073</v>
      </c>
      <c r="AB15" s="161">
        <f ca="1">AFS!Z28</f>
        <v>544732.52903519454</v>
      </c>
      <c r="AC15" s="161">
        <f ca="1">AFS!AA28</f>
        <v>597713.53524080582</v>
      </c>
      <c r="AD15" s="161">
        <f ca="1">AFS!AB28</f>
        <v>657512.44739114877</v>
      </c>
      <c r="AE15" s="161">
        <f ca="1">AFS!AC28</f>
        <v>742200.19605089491</v>
      </c>
      <c r="AF15" s="161">
        <f ca="1">AFS!AD28</f>
        <v>786579.0981556843</v>
      </c>
      <c r="AG15" s="161">
        <f ca="1">AFS!AE28</f>
        <v>834216.93219158798</v>
      </c>
      <c r="AH15" s="161">
        <f ca="1">AFS!AF28</f>
        <v>890644.73097669752</v>
      </c>
      <c r="AI15" s="161">
        <f ca="1">AFS!AG28</f>
        <v>900333.76734875026</v>
      </c>
      <c r="AJ15" s="161">
        <f ca="1">AFS!AH28</f>
        <v>643710.52397985011</v>
      </c>
      <c r="AK15" s="161">
        <f ca="1">AFS!AI28</f>
        <v>-265407.88561585569</v>
      </c>
      <c r="AL15" s="161">
        <f>AFS!AJ28</f>
        <v>0</v>
      </c>
      <c r="AM15" s="161">
        <f>AFS!AK28</f>
        <v>0</v>
      </c>
      <c r="AN15" s="161">
        <f>AFS!AL28</f>
        <v>0</v>
      </c>
      <c r="AO15" s="161">
        <f>AFS!AM28</f>
        <v>0</v>
      </c>
      <c r="AP15" s="161">
        <f>AFS!AN28</f>
        <v>0</v>
      </c>
      <c r="AQ15" s="161">
        <f>AFS!AO28</f>
        <v>0</v>
      </c>
      <c r="AR15" s="161">
        <f>AFS!AP28</f>
        <v>0</v>
      </c>
      <c r="AS15" s="161">
        <f>AFS!AQ28</f>
        <v>0</v>
      </c>
      <c r="AT15" s="161">
        <f>AFS!AR28</f>
        <v>0</v>
      </c>
      <c r="AU15" s="161">
        <f>AFS!AS28</f>
        <v>0</v>
      </c>
      <c r="AV15" s="161">
        <f>AFS!AT28</f>
        <v>0</v>
      </c>
    </row>
    <row r="16" spans="1:48" ht="15.75">
      <c r="B16" s="154" t="str">
        <f>Calculations!C50</f>
        <v>Photovoltaic Panels</v>
      </c>
      <c r="C16" s="153">
        <f>Calculations!H50</f>
        <v>1691778.4884000004</v>
      </c>
      <c r="D16" s="237">
        <f t="shared" ca="1" si="0"/>
        <v>0.11152132416305512</v>
      </c>
      <c r="E16" s="707">
        <f>C16/(Inputs!$E$10*1000000)</f>
        <v>0.15808650000000005</v>
      </c>
      <c r="G16" s="156" t="s">
        <v>20</v>
      </c>
      <c r="H16" s="156"/>
      <c r="J16" s="176" t="s">
        <v>356</v>
      </c>
      <c r="K16" s="196" t="str">
        <f>IFERROR(K15/K8, "-     ")</f>
        <v xml:space="preserve">-     </v>
      </c>
      <c r="L16" s="196" t="str">
        <f>IFERROR(L15/L8, "-     ")</f>
        <v xml:space="preserve">-     </v>
      </c>
      <c r="M16" s="470">
        <f t="shared" ref="M16:AK16" ca="1" si="5">IFERROR(M15/M10, "-     ")</f>
        <v>-0.18274921917986903</v>
      </c>
      <c r="N16" s="470">
        <f t="shared" ca="1" si="5"/>
        <v>-0.17715901140499915</v>
      </c>
      <c r="O16" s="196">
        <f t="shared" ca="1" si="5"/>
        <v>-0.16902540426982229</v>
      </c>
      <c r="P16" s="196">
        <f t="shared" ca="1" si="5"/>
        <v>-0.16085861250367117</v>
      </c>
      <c r="Q16" s="196">
        <f t="shared" ca="1" si="5"/>
        <v>-0.1529093256673946</v>
      </c>
      <c r="R16" s="196">
        <f t="shared" ca="1" si="5"/>
        <v>-0.12907237679524464</v>
      </c>
      <c r="S16" s="196">
        <f t="shared" ca="1" si="5"/>
        <v>-0.12122529552879494</v>
      </c>
      <c r="T16" s="196">
        <f t="shared" ca="1" si="5"/>
        <v>8.3334090921868442E-2</v>
      </c>
      <c r="U16" s="196">
        <f t="shared" ca="1" si="5"/>
        <v>9.3123903445956349E-2</v>
      </c>
      <c r="V16" s="196">
        <f t="shared" ca="1" si="5"/>
        <v>0.10465127583445878</v>
      </c>
      <c r="W16" s="196">
        <f t="shared" ca="1" si="5"/>
        <v>0.10922577215891406</v>
      </c>
      <c r="X16" s="196">
        <f t="shared" ca="1" si="5"/>
        <v>0.12335497141826243</v>
      </c>
      <c r="Y16" s="196">
        <f t="shared" ca="1" si="5"/>
        <v>0.16632071201038892</v>
      </c>
      <c r="Z16" s="196">
        <f t="shared" ca="1" si="5"/>
        <v>0.21174545757413013</v>
      </c>
      <c r="AA16" s="196">
        <f t="shared" ca="1" si="5"/>
        <v>0.2317288453816983</v>
      </c>
      <c r="AB16" s="196">
        <f t="shared" ca="1" si="5"/>
        <v>0.25436029503310792</v>
      </c>
      <c r="AC16" s="196">
        <f t="shared" ca="1" si="5"/>
        <v>0.27978867679005032</v>
      </c>
      <c r="AD16" s="196">
        <f t="shared" ca="1" si="5"/>
        <v>0.30885653919834438</v>
      </c>
      <c r="AE16" s="196">
        <f t="shared" ca="1" si="5"/>
        <v>0.35049361452046085</v>
      </c>
      <c r="AF16" s="196">
        <f t="shared" ca="1" si="5"/>
        <v>0.37433821578047671</v>
      </c>
      <c r="AG16" s="196">
        <f t="shared" ca="1" si="5"/>
        <v>0.40046745020204788</v>
      </c>
      <c r="AH16" s="196">
        <f t="shared" ca="1" si="5"/>
        <v>0.43163122656419756</v>
      </c>
      <c r="AI16" s="196">
        <f t="shared" ca="1" si="5"/>
        <v>0.44029172713471537</v>
      </c>
      <c r="AJ16" s="196">
        <f t="shared" ca="1" si="5"/>
        <v>0.31764804910039168</v>
      </c>
      <c r="AK16" s="196">
        <f t="shared" ca="1" si="5"/>
        <v>-0.13234665727872785</v>
      </c>
      <c r="AL16" s="196" t="str">
        <f t="shared" ref="AL16:AQ16" si="6">IFERROR(AL15/AL10, "-     ")</f>
        <v xml:space="preserve">-     </v>
      </c>
      <c r="AM16" s="196" t="str">
        <f t="shared" si="6"/>
        <v xml:space="preserve">-     </v>
      </c>
      <c r="AN16" s="196" t="str">
        <f t="shared" si="6"/>
        <v xml:space="preserve">-     </v>
      </c>
      <c r="AO16" s="196" t="str">
        <f t="shared" si="6"/>
        <v xml:space="preserve">-     </v>
      </c>
      <c r="AP16" s="196" t="str">
        <f t="shared" si="6"/>
        <v xml:space="preserve">-     </v>
      </c>
      <c r="AQ16" s="196" t="str">
        <f t="shared" si="6"/>
        <v xml:space="preserve">-     </v>
      </c>
      <c r="AR16" s="196" t="str">
        <f t="shared" ref="AR16:AU16" si="7">IFERROR(AR15/AR10, "-     ")</f>
        <v xml:space="preserve">-     </v>
      </c>
      <c r="AS16" s="196" t="str">
        <f t="shared" si="7"/>
        <v xml:space="preserve">-     </v>
      </c>
      <c r="AT16" s="196" t="str">
        <f t="shared" si="7"/>
        <v xml:space="preserve">-     </v>
      </c>
      <c r="AU16" s="196" t="str">
        <f t="shared" si="7"/>
        <v xml:space="preserve">-     </v>
      </c>
      <c r="AV16" s="196" t="str">
        <f t="shared" ref="AV16" si="8">IFERROR(AV15/AV10, "-     ")</f>
        <v xml:space="preserve">-     </v>
      </c>
    </row>
    <row r="17" spans="2:48">
      <c r="B17" s="154" t="str">
        <f>Calculations!C51</f>
        <v>Racks for PV Panels</v>
      </c>
      <c r="C17" s="153">
        <f>Calculations!H51</f>
        <v>1165404.2400000002</v>
      </c>
      <c r="D17" s="237">
        <f t="shared" ca="1" si="0"/>
        <v>7.6822955795445541E-2</v>
      </c>
      <c r="E17" s="707">
        <f>C17/(Inputs!$E$10*1000000)</f>
        <v>0.10890000000000002</v>
      </c>
    </row>
    <row r="18" spans="2:48">
      <c r="B18" s="154" t="str">
        <f>Calculations!C54</f>
        <v>Inverters and Transformers</v>
      </c>
      <c r="C18" s="153">
        <f>Calculations!H54</f>
        <v>2078054.0000000002</v>
      </c>
      <c r="D18" s="237">
        <f t="shared" ca="1" si="0"/>
        <v>0.13698444291102696</v>
      </c>
      <c r="E18" s="707">
        <f>C18/(Inputs!$E$10*1000000)</f>
        <v>0.19418161770202588</v>
      </c>
      <c r="G18" s="155" t="s">
        <v>357</v>
      </c>
      <c r="H18" s="125"/>
      <c r="J18" s="155" t="s">
        <v>57</v>
      </c>
    </row>
    <row r="19" spans="2:48">
      <c r="B19" s="154" t="str">
        <f>Calculations!C55</f>
        <v>Batteries</v>
      </c>
      <c r="C19" s="153">
        <f>Calculations!H55</f>
        <v>2651643.6375000002</v>
      </c>
      <c r="D19" s="237">
        <f t="shared" ca="1" si="0"/>
        <v>0.17479522980707268</v>
      </c>
      <c r="E19" s="707">
        <f>C19/(Inputs!$E$10*1000000)</f>
        <v>0.2477801111516035</v>
      </c>
      <c r="G19" t="s">
        <v>358</v>
      </c>
      <c r="H19" s="537">
        <f>D7*Inputs!G167+D8*Inputs!F189+D9*Inputs!G189</f>
        <v>8.7499999999999994E-2</v>
      </c>
      <c r="J19" s="5" t="s">
        <v>101</v>
      </c>
      <c r="K19" s="170">
        <f ca="1">AFS!I45</f>
        <v>7603749.9999999991</v>
      </c>
      <c r="L19" s="170">
        <f ca="1">AFS!J45</f>
        <v>15170000</v>
      </c>
      <c r="M19" s="170">
        <f ca="1">AFS!K45</f>
        <v>14753999.904869638</v>
      </c>
      <c r="N19" s="170">
        <f ca="1">AFS!L45</f>
        <v>14002454.089776512</v>
      </c>
      <c r="O19" s="170">
        <f ca="1">AFS!M45</f>
        <v>13272557.159308465</v>
      </c>
      <c r="P19" s="170">
        <f ca="1">AFS!N45</f>
        <v>12532432.803078705</v>
      </c>
      <c r="Q19" s="170">
        <f ca="1">AFS!O45</f>
        <v>11815513.641200237</v>
      </c>
      <c r="R19" s="170">
        <f ca="1">AFS!P45</f>
        <v>11045246.210068408</v>
      </c>
      <c r="S19" s="170">
        <f ca="1">AFS!Q45</f>
        <v>10293747.308367377</v>
      </c>
      <c r="T19" s="170">
        <f ca="1">AFS!R45</f>
        <v>9943045.5191630684</v>
      </c>
      <c r="U19" s="170">
        <f ca="1">AFS!S45</f>
        <v>9577532.9376190118</v>
      </c>
      <c r="V19" s="170">
        <f ca="1">AFS!T45</f>
        <v>9185313.7841957025</v>
      </c>
      <c r="W19" s="170">
        <f ca="1">AFS!U45</f>
        <v>8759242.3370295279</v>
      </c>
      <c r="X19" s="170">
        <f ca="1">AFS!V45</f>
        <v>8311512.1371966917</v>
      </c>
      <c r="Y19" s="170">
        <f ca="1">AFS!W45</f>
        <v>7901069.7444898747</v>
      </c>
      <c r="Z19" s="170">
        <f ca="1">AFS!X45</f>
        <v>7522860.0997563768</v>
      </c>
      <c r="AA19" s="170">
        <f ca="1">AFS!Y45</f>
        <v>7120407.9623660557</v>
      </c>
      <c r="AB19" s="170">
        <f ca="1">AFS!Z45</f>
        <v>6691033.5254398659</v>
      </c>
      <c r="AC19" s="170">
        <f ca="1">AFS!AA45</f>
        <v>6241646.0781110972</v>
      </c>
      <c r="AD19" s="170">
        <f ca="1">AFS!AB45</f>
        <v>5950537.5211387603</v>
      </c>
      <c r="AE19" s="170">
        <f ca="1">AFS!AC45</f>
        <v>6156062.3042792687</v>
      </c>
      <c r="AF19" s="170">
        <f ca="1">AFS!AD45</f>
        <v>6331541.3819808885</v>
      </c>
      <c r="AG19" s="170">
        <f ca="1">AFS!AE45</f>
        <v>6501436.9773608372</v>
      </c>
      <c r="AH19" s="170">
        <f ca="1">AFS!AF45</f>
        <v>6592465.1326057669</v>
      </c>
      <c r="AI19" s="170">
        <f ca="1">AFS!AG45</f>
        <v>10013325.247448361</v>
      </c>
      <c r="AJ19" s="170">
        <f ca="1">AFS!AH45</f>
        <v>10656926.162512541</v>
      </c>
      <c r="AK19" s="170">
        <f ca="1">AFS!AI45</f>
        <v>11305947.536043528</v>
      </c>
      <c r="AL19" s="170">
        <f>AFS!AJ45</f>
        <v>0</v>
      </c>
      <c r="AM19" s="170">
        <f>AFS!AK45</f>
        <v>0</v>
      </c>
      <c r="AN19" s="170">
        <f>AFS!AL45</f>
        <v>0</v>
      </c>
      <c r="AO19" s="170">
        <f>AFS!AM45</f>
        <v>0</v>
      </c>
      <c r="AP19" s="170">
        <f>AFS!AN45</f>
        <v>0</v>
      </c>
      <c r="AQ19" s="170">
        <f>AFS!AO45</f>
        <v>0</v>
      </c>
      <c r="AR19" s="170">
        <f>AFS!AP45</f>
        <v>0</v>
      </c>
      <c r="AS19" s="170">
        <f>AFS!AQ45</f>
        <v>0</v>
      </c>
      <c r="AT19" s="170">
        <f>AFS!AR45</f>
        <v>0</v>
      </c>
      <c r="AU19" s="170">
        <f>AFS!AS45</f>
        <v>0</v>
      </c>
      <c r="AV19" s="170">
        <f>AFS!AT45</f>
        <v>0</v>
      </c>
    </row>
    <row r="20" spans="2:48">
      <c r="B20" s="154" t="str">
        <f>Calculations!C56</f>
        <v>Wiring and Other Electrical Infrastructure</v>
      </c>
      <c r="C20" s="153">
        <f ca="1">Calculations!H56</f>
        <v>378646.75</v>
      </c>
      <c r="D20" s="237">
        <f t="shared" ca="1" si="0"/>
        <v>2.4960234002013852E-2</v>
      </c>
      <c r="E20" s="707">
        <f ca="1">C20/(Inputs!$E$10*1000000)</f>
        <v>3.5382255924347759E-2</v>
      </c>
      <c r="G20" t="s">
        <v>359</v>
      </c>
      <c r="H20" s="243">
        <f>H19-Inputs!E88</f>
        <v>6.9999999999999993E-2</v>
      </c>
      <c r="J20" t="s">
        <v>99</v>
      </c>
      <c r="K20" s="161">
        <f ca="1">AFS!I37</f>
        <v>201333.53227997312</v>
      </c>
      <c r="L20" s="161">
        <f ca="1">AFS!J37</f>
        <v>641778.86225377698</v>
      </c>
      <c r="M20" s="161">
        <f ca="1">AFS!K37</f>
        <v>1089959.527757264</v>
      </c>
      <c r="N20" s="161">
        <f ca="1">AFS!L37</f>
        <v>1330947.5988762705</v>
      </c>
      <c r="O20" s="161">
        <f ca="1">AFS!M37</f>
        <v>1533713.6396206091</v>
      </c>
      <c r="P20" s="161">
        <f ca="1">AFS!N37</f>
        <v>1729563.8266295553</v>
      </c>
      <c r="Q20" s="161">
        <f ca="1">AFS!O37</f>
        <v>1888125.9221219921</v>
      </c>
      <c r="R20" s="161">
        <f ca="1">AFS!P37</f>
        <v>2092311.2202937955</v>
      </c>
      <c r="S20" s="161">
        <f ca="1">AFS!Q37</f>
        <v>2254908.6308695269</v>
      </c>
      <c r="T20" s="161">
        <f ca="1">AFS!R37</f>
        <v>2403234.6598979682</v>
      </c>
      <c r="U20" s="161">
        <f ca="1">AFS!S37</f>
        <v>2513544.0592358834</v>
      </c>
      <c r="V20" s="161">
        <f ca="1">AFS!T37</f>
        <v>2656961.2285026321</v>
      </c>
      <c r="W20" s="161">
        <f ca="1">AFS!U37</f>
        <v>2762156.6918420619</v>
      </c>
      <c r="X20" s="161">
        <f ca="1">AFS!V37</f>
        <v>2851820.2219428099</v>
      </c>
      <c r="Y20" s="161">
        <f ca="1">AFS!W37</f>
        <v>2904733.5374590657</v>
      </c>
      <c r="Z20" s="161">
        <f ca="1">AFS!X37</f>
        <v>2980918.7160538002</v>
      </c>
      <c r="AA20" s="161">
        <f ca="1">AFS!Y37</f>
        <v>3020019.1892756927</v>
      </c>
      <c r="AB20" s="161">
        <f ca="1">AFS!Z37</f>
        <v>3041803.3935921779</v>
      </c>
      <c r="AC20" s="161">
        <f ca="1">AFS!AA37</f>
        <v>3029334.4341391837</v>
      </c>
      <c r="AD20" s="161">
        <f ca="1">AFS!AB37</f>
        <v>3229361.7456103596</v>
      </c>
      <c r="AE20" s="161">
        <f ca="1">AFS!AC37</f>
        <v>1463894.8875849003</v>
      </c>
      <c r="AF20" s="161">
        <f ca="1">AFS!AD37</f>
        <v>1923605.2923680784</v>
      </c>
      <c r="AG20" s="161">
        <f ca="1">AFS!AE37</f>
        <v>2353862.7857178655</v>
      </c>
      <c r="AH20" s="161">
        <f ca="1">AFS!AF37</f>
        <v>2752591.3658362399</v>
      </c>
      <c r="AI20" s="161">
        <f ca="1">AFS!AG37</f>
        <v>6455925.4779885001</v>
      </c>
      <c r="AJ20" s="161">
        <f ca="1">AFS!AH37</f>
        <v>7383404.1543993037</v>
      </c>
      <c r="AK20" s="161">
        <f ca="1">AFS!AI37</f>
        <v>8294497.9900871245</v>
      </c>
      <c r="AL20" s="161">
        <f>AFS!AJ37</f>
        <v>0</v>
      </c>
      <c r="AM20" s="161">
        <f>AFS!AK37</f>
        <v>0</v>
      </c>
      <c r="AN20" s="161">
        <f>AFS!AL37</f>
        <v>0</v>
      </c>
      <c r="AO20" s="161">
        <f>AFS!AM37</f>
        <v>0</v>
      </c>
      <c r="AP20" s="161">
        <f>AFS!AN37</f>
        <v>0</v>
      </c>
      <c r="AQ20" s="161">
        <f>AFS!AO37</f>
        <v>0</v>
      </c>
      <c r="AR20" s="161">
        <f>AFS!AP37</f>
        <v>0</v>
      </c>
      <c r="AS20" s="161">
        <f>AFS!AQ37</f>
        <v>0</v>
      </c>
      <c r="AT20" s="161">
        <f>AFS!AR37</f>
        <v>0</v>
      </c>
      <c r="AU20" s="161">
        <f>AFS!AS37</f>
        <v>0</v>
      </c>
      <c r="AV20" s="161">
        <f>AFS!AT37</f>
        <v>0</v>
      </c>
    </row>
    <row r="21" spans="2:48">
      <c r="B21" s="154" t="s">
        <v>360</v>
      </c>
      <c r="C21" s="153">
        <f>Calculations!H59+Calculations!H60</f>
        <v>111000</v>
      </c>
      <c r="D21" s="237">
        <f t="shared" ca="1" si="0"/>
        <v>7.3170731670707265E-3</v>
      </c>
      <c r="E21" s="707">
        <f>C21/(Inputs!$E$10*1000000)</f>
        <v>1.0372280780444046E-2</v>
      </c>
      <c r="G21" t="s">
        <v>361</v>
      </c>
      <c r="H21" s="430">
        <f ca="1">Calculations!H557</f>
        <v>157.80373186430666</v>
      </c>
      <c r="J21" s="176" t="s">
        <v>362</v>
      </c>
      <c r="K21" s="177">
        <f ca="1">AFS!I33</f>
        <v>77990.104927192297</v>
      </c>
      <c r="L21" s="177">
        <f ca="1">AFS!J33</f>
        <v>472347.19233185542</v>
      </c>
      <c r="M21" s="177">
        <f ca="1">AFS!K33</f>
        <v>462774.00152537826</v>
      </c>
      <c r="N21" s="177">
        <f ca="1">AFS!L33</f>
        <v>787960.88054043427</v>
      </c>
      <c r="O21" s="177">
        <f ca="1">AFS!M33</f>
        <v>992638.43583826418</v>
      </c>
      <c r="P21" s="177">
        <f ca="1">AFS!N33</f>
        <v>1190602.04906094</v>
      </c>
      <c r="Q21" s="177">
        <f ca="1">AFS!O33</f>
        <v>1269271.349657153</v>
      </c>
      <c r="R21" s="177">
        <f ca="1">AFS!P33</f>
        <v>1557513.3915717327</v>
      </c>
      <c r="S21" s="177">
        <f ca="1">AFS!Q33</f>
        <v>1722161.7415259085</v>
      </c>
      <c r="T21" s="177">
        <f ca="1">AFS!R33</f>
        <v>1872518.2942797714</v>
      </c>
      <c r="U21" s="177">
        <f ca="1">AFS!S33</f>
        <v>1905905.1738482898</v>
      </c>
      <c r="V21" s="177">
        <f ca="1">AFS!T33</f>
        <v>2130245.4742468954</v>
      </c>
      <c r="W21" s="177">
        <f ca="1">AFS!U33</f>
        <v>2237411.4256214784</v>
      </c>
      <c r="X21" s="177">
        <f ca="1">AFS!V33</f>
        <v>2329025.8289406602</v>
      </c>
      <c r="Y21" s="177">
        <f ca="1">AFS!W33</f>
        <v>2308034.0322763738</v>
      </c>
      <c r="Z21" s="177">
        <f ca="1">AFS!X33</f>
        <v>2461968.0041013574</v>
      </c>
      <c r="AA21" s="177">
        <f ca="1">AFS!Y33</f>
        <v>2502961.6698463885</v>
      </c>
      <c r="AB21" s="177">
        <f ca="1">AFS!Z33</f>
        <v>2526620.2212915248</v>
      </c>
      <c r="AC21" s="177">
        <f ca="1">AFS!AA33</f>
        <v>2443145.194658299</v>
      </c>
      <c r="AD21" s="177">
        <f ca="1">AFS!AB33</f>
        <v>3056734.8197304066</v>
      </c>
      <c r="AE21" s="177">
        <f ca="1">AFS!AC33</f>
        <v>1293086.8907548713</v>
      </c>
      <c r="AF21" s="177">
        <f ca="1">AFS!AD33</f>
        <v>1754598.1184339125</v>
      </c>
      <c r="AG21" s="177">
        <f ca="1">AFS!AE33</f>
        <v>2116634.8699751105</v>
      </c>
      <c r="AH21" s="177">
        <f ca="1">AFS!AF33</f>
        <v>2587132.2383734207</v>
      </c>
      <c r="AI21" s="177">
        <f ca="1">AFS!AG33</f>
        <v>6292213.9292046698</v>
      </c>
      <c r="AJ21" s="177">
        <f ca="1">AFS!AH33</f>
        <v>7221422.7883829521</v>
      </c>
      <c r="AK21" s="177">
        <f ca="1">AFS!AI33</f>
        <v>8066971.9488375857</v>
      </c>
      <c r="AL21" s="177">
        <f>AFS!AJ33</f>
        <v>0</v>
      </c>
      <c r="AM21" s="177">
        <f>AFS!AK33</f>
        <v>0</v>
      </c>
      <c r="AN21" s="177">
        <f>AFS!AL33</f>
        <v>0</v>
      </c>
      <c r="AO21" s="177">
        <f>AFS!AM33</f>
        <v>0</v>
      </c>
      <c r="AP21" s="177">
        <f>AFS!AN33</f>
        <v>0</v>
      </c>
      <c r="AQ21" s="177">
        <f>AFS!AO33</f>
        <v>0</v>
      </c>
      <c r="AR21" s="177">
        <f>AFS!AP33</f>
        <v>0</v>
      </c>
      <c r="AS21" s="177">
        <f>AFS!AQ33</f>
        <v>0</v>
      </c>
      <c r="AT21" s="177">
        <f>AFS!AR33</f>
        <v>0</v>
      </c>
      <c r="AU21" s="177">
        <f>AFS!AS33</f>
        <v>0</v>
      </c>
      <c r="AV21" s="177">
        <f>AFS!AT33</f>
        <v>0</v>
      </c>
    </row>
    <row r="22" spans="2:48">
      <c r="B22" s="154" t="str">
        <f>Calculations!C57</f>
        <v>Transmission Line</v>
      </c>
      <c r="C22" s="153">
        <f>Calculations!H57</f>
        <v>200000</v>
      </c>
      <c r="D22" s="237">
        <f t="shared" ca="1" si="0"/>
        <v>1.3183915616343652E-2</v>
      </c>
      <c r="E22" s="707">
        <f>C22/(Inputs!$E$10*1000000)</f>
        <v>1.8688794198998281E-2</v>
      </c>
      <c r="J22" s="176" t="s">
        <v>363</v>
      </c>
      <c r="K22" s="177">
        <f ca="1">AFS!I36</f>
        <v>123343.42735278083</v>
      </c>
      <c r="L22" s="177">
        <f ca="1">AFS!J36</f>
        <v>0</v>
      </c>
      <c r="M22" s="177">
        <f ca="1">AFS!K36</f>
        <v>288322.1863880427</v>
      </c>
      <c r="N22" s="177">
        <f ca="1">AFS!L36</f>
        <v>204123.37849199297</v>
      </c>
      <c r="O22" s="177">
        <f ca="1">AFS!M36</f>
        <v>202211.86393850189</v>
      </c>
      <c r="P22" s="177">
        <f ca="1">AFS!N36</f>
        <v>200098.43772477211</v>
      </c>
      <c r="Q22" s="177">
        <f ca="1">AFS!O36</f>
        <v>279991.23262099602</v>
      </c>
      <c r="R22" s="177">
        <f ca="1">AFS!P36</f>
        <v>195934.48887821971</v>
      </c>
      <c r="S22" s="177">
        <f ca="1">AFS!Q36</f>
        <v>193883.54949977549</v>
      </c>
      <c r="T22" s="177">
        <f ca="1">AFS!R36</f>
        <v>191853.02577435356</v>
      </c>
      <c r="U22" s="177">
        <f ca="1">AFS!S36</f>
        <v>268775.54554375063</v>
      </c>
      <c r="V22" s="177">
        <f ca="1">AFS!T36</f>
        <v>187852.41441189346</v>
      </c>
      <c r="W22" s="177">
        <f ca="1">AFS!U36</f>
        <v>185881.92637674042</v>
      </c>
      <c r="X22" s="177">
        <f ca="1">AFS!V36</f>
        <v>183931.05315830672</v>
      </c>
      <c r="Y22" s="177">
        <f ca="1">AFS!W36</f>
        <v>257836.16533884889</v>
      </c>
      <c r="Z22" s="177">
        <f ca="1">AFS!X36</f>
        <v>180087.37210859943</v>
      </c>
      <c r="AA22" s="177">
        <f ca="1">AFS!Y36</f>
        <v>178194.17958546095</v>
      </c>
      <c r="AB22" s="177">
        <f ca="1">AFS!Z36</f>
        <v>176319.83245680993</v>
      </c>
      <c r="AC22" s="177">
        <f ca="1">AFS!AA36</f>
        <v>247325.89963704179</v>
      </c>
      <c r="AD22" s="177">
        <f ca="1">AFS!AB36</f>
        <v>172626.92587995291</v>
      </c>
      <c r="AE22" s="177">
        <f ca="1">AFS!AC36</f>
        <v>170807.99683002901</v>
      </c>
      <c r="AF22" s="177">
        <f ca="1">AFS!AD36</f>
        <v>169007.17393416577</v>
      </c>
      <c r="AG22" s="177">
        <f ca="1">AFS!AE36</f>
        <v>237227.91574275502</v>
      </c>
      <c r="AH22" s="177">
        <f ca="1">AFS!AF36</f>
        <v>165459.1274628191</v>
      </c>
      <c r="AI22" s="177">
        <f ca="1">AFS!AG36</f>
        <v>163711.54878383037</v>
      </c>
      <c r="AJ22" s="177">
        <f ca="1">AFS!AH36</f>
        <v>161981.36601635153</v>
      </c>
      <c r="AK22" s="177">
        <f ca="1">AFS!AI36</f>
        <v>227526.04124953915</v>
      </c>
      <c r="AL22" s="177">
        <f>AFS!AJ36</f>
        <v>0</v>
      </c>
      <c r="AM22" s="177">
        <f>AFS!AK36</f>
        <v>0</v>
      </c>
      <c r="AN22" s="177">
        <f>AFS!AL36</f>
        <v>0</v>
      </c>
      <c r="AO22" s="177">
        <f>AFS!AM36</f>
        <v>0</v>
      </c>
      <c r="AP22" s="177">
        <f>AFS!AN36</f>
        <v>0</v>
      </c>
      <c r="AQ22" s="177">
        <f>AFS!AO36</f>
        <v>0</v>
      </c>
      <c r="AR22" s="177">
        <f>AFS!AP36</f>
        <v>0</v>
      </c>
      <c r="AS22" s="177">
        <f>AFS!AQ36</f>
        <v>0</v>
      </c>
      <c r="AT22" s="177">
        <f>AFS!AR36</f>
        <v>0</v>
      </c>
      <c r="AU22" s="177">
        <f>AFS!AS36</f>
        <v>0</v>
      </c>
      <c r="AV22" s="177">
        <f>AFS!AT36</f>
        <v>0</v>
      </c>
    </row>
    <row r="23" spans="2:48">
      <c r="B23" s="154" t="str">
        <f>Calculations!C61</f>
        <v>Tools, Supplies</v>
      </c>
      <c r="C23" s="153">
        <f>Calculations!H61</f>
        <v>55000.000000000007</v>
      </c>
      <c r="D23" s="237">
        <f t="shared" ca="1" si="0"/>
        <v>3.6255767944945046E-3</v>
      </c>
      <c r="E23" s="708">
        <f>C23/(Inputs!$E$10*1000000)</f>
        <v>5.139418404724528E-3</v>
      </c>
      <c r="G23" s="155" t="s">
        <v>364</v>
      </c>
      <c r="J23" t="s">
        <v>100</v>
      </c>
      <c r="K23" s="167">
        <f ca="1">AFS!I43</f>
        <v>7402416.4677200262</v>
      </c>
      <c r="L23" s="167">
        <f ca="1">AFS!J43</f>
        <v>14528221.137746222</v>
      </c>
      <c r="M23" s="167">
        <f ca="1">AFS!K43</f>
        <v>13664040.377112374</v>
      </c>
      <c r="N23" s="167">
        <f ca="1">AFS!L43</f>
        <v>12671506.490900241</v>
      </c>
      <c r="O23" s="167">
        <f ca="1">AFS!M43</f>
        <v>11738843.519687856</v>
      </c>
      <c r="P23" s="167">
        <f ca="1">AFS!N43</f>
        <v>10802868.976449151</v>
      </c>
      <c r="Q23" s="167">
        <f ca="1">AFS!O43</f>
        <v>9927387.7190782446</v>
      </c>
      <c r="R23" s="167">
        <f ca="1">AFS!P43</f>
        <v>8952934.9897746127</v>
      </c>
      <c r="S23" s="167">
        <f ca="1">AFS!Q43</f>
        <v>8038838.6774978498</v>
      </c>
      <c r="T23" s="167">
        <f ca="1">AFS!R43</f>
        <v>7539810.8592651002</v>
      </c>
      <c r="U23" s="167">
        <f ca="1">AFS!S43</f>
        <v>7063988.878383128</v>
      </c>
      <c r="V23" s="167">
        <f ca="1">AFS!T43</f>
        <v>6528352.5556930704</v>
      </c>
      <c r="W23" s="167">
        <f ca="1">AFS!U43</f>
        <v>5997085.6451874655</v>
      </c>
      <c r="X23" s="167">
        <f ca="1">AFS!V43</f>
        <v>5459691.9152538814</v>
      </c>
      <c r="Y23" s="167">
        <f ca="1">AFS!W43</f>
        <v>4996336.2070308095</v>
      </c>
      <c r="Z23" s="167">
        <f ca="1">AFS!X43</f>
        <v>4541941.3837025771</v>
      </c>
      <c r="AA23" s="167">
        <f ca="1">AFS!Y43</f>
        <v>4100388.773090363</v>
      </c>
      <c r="AB23" s="167">
        <f ca="1">AFS!Z43</f>
        <v>3649230.131847688</v>
      </c>
      <c r="AC23" s="167">
        <f ca="1">AFS!AA43</f>
        <v>3212311.643971914</v>
      </c>
      <c r="AD23" s="167">
        <f ca="1">AFS!AB43</f>
        <v>2721175.7755284007</v>
      </c>
      <c r="AE23" s="167">
        <f ca="1">AFS!AC43</f>
        <v>4692167.4166943682</v>
      </c>
      <c r="AF23" s="167">
        <f ca="1">AFS!AD43</f>
        <v>4407936.0896128099</v>
      </c>
      <c r="AG23" s="167">
        <f ca="1">AFS!AE43</f>
        <v>4147574.1916429717</v>
      </c>
      <c r="AH23" s="167">
        <f ca="1">AFS!AF43</f>
        <v>3839873.7667695265</v>
      </c>
      <c r="AI23" s="167">
        <f ca="1">AFS!AG43</f>
        <v>3557399.7694598599</v>
      </c>
      <c r="AJ23" s="167">
        <f ca="1">AFS!AH43</f>
        <v>3273522.0081132371</v>
      </c>
      <c r="AK23" s="167">
        <f ca="1">AFS!AI43</f>
        <v>3011449.5459564049</v>
      </c>
      <c r="AL23" s="167">
        <f>AFS!AJ43</f>
        <v>0</v>
      </c>
      <c r="AM23" s="167">
        <f>AFS!AK43</f>
        <v>0</v>
      </c>
      <c r="AN23" s="167">
        <f>AFS!AL43</f>
        <v>0</v>
      </c>
      <c r="AO23" s="167">
        <f>AFS!AM43</f>
        <v>0</v>
      </c>
      <c r="AP23" s="167">
        <f>AFS!AN43</f>
        <v>0</v>
      </c>
      <c r="AQ23" s="167">
        <f>AFS!AO43</f>
        <v>0</v>
      </c>
      <c r="AR23" s="167">
        <f>AFS!AP43</f>
        <v>0</v>
      </c>
      <c r="AS23" s="167">
        <f>AFS!AQ43</f>
        <v>0</v>
      </c>
      <c r="AT23" s="167">
        <f>AFS!AR43</f>
        <v>0</v>
      </c>
      <c r="AU23" s="167">
        <f>AFS!AS43</f>
        <v>0</v>
      </c>
      <c r="AV23" s="167">
        <f>AFS!AT43</f>
        <v>0</v>
      </c>
    </row>
    <row r="24" spans="2:48">
      <c r="B24" s="314" t="s">
        <v>365</v>
      </c>
      <c r="C24" s="315">
        <f ca="1">SUM(C14:C23)</f>
        <v>11596122.290524002</v>
      </c>
      <c r="D24" s="376">
        <f ca="1">SUM(D14:D23)</f>
        <v>0.76441148877535048</v>
      </c>
      <c r="E24" s="709">
        <f ca="1">C24/(Inputs!$E$10*1000000)</f>
        <v>1.0835877149700981</v>
      </c>
      <c r="G24" t="s">
        <v>366</v>
      </c>
      <c r="H24" s="206">
        <f>Inputs!E21</f>
        <v>25</v>
      </c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</row>
    <row r="25" spans="2:48">
      <c r="C25" s="461"/>
      <c r="G25" t="s">
        <v>367</v>
      </c>
      <c r="H25" s="206">
        <f>MAX('Construction Labor'!J87:AY87)</f>
        <v>22.06</v>
      </c>
      <c r="J25" s="5" t="s">
        <v>104</v>
      </c>
      <c r="K25" s="170">
        <f>AFS!I61</f>
        <v>3811250</v>
      </c>
      <c r="L25" s="170">
        <f>AFS!J61</f>
        <v>11377500</v>
      </c>
      <c r="M25" s="170">
        <f ca="1">AFS!K61</f>
        <v>11244218.732679613</v>
      </c>
      <c r="N25" s="170">
        <f ca="1">AFS!L61</f>
        <v>10969278.383138018</v>
      </c>
      <c r="O25" s="170">
        <f ca="1">AFS!M61</f>
        <v>10597720.391250884</v>
      </c>
      <c r="P25" s="170">
        <f ca="1">AFS!N61</f>
        <v>10199534.807376442</v>
      </c>
      <c r="Q25" s="170">
        <f ca="1">AFS!O61</f>
        <v>9709370.1085148808</v>
      </c>
      <c r="R25" s="170">
        <f ca="1">AFS!P61</f>
        <v>9314181.4914338179</v>
      </c>
      <c r="S25" s="170">
        <f ca="1">AFS!Q61</f>
        <v>8821899.26780436</v>
      </c>
      <c r="T25" s="170">
        <f ca="1">AFS!R61</f>
        <v>8292710.1278367415</v>
      </c>
      <c r="U25" s="170">
        <f ca="1">AFS!S61</f>
        <v>7672560.2998293508</v>
      </c>
      <c r="V25" s="170">
        <f ca="1">AFS!T61</f>
        <v>7110319.0542436987</v>
      </c>
      <c r="W25" s="170">
        <f ca="1">AFS!U61</f>
        <v>6449609.4996517729</v>
      </c>
      <c r="X25" s="170">
        <f ca="1">AFS!V61</f>
        <v>5736898.8485593908</v>
      </c>
      <c r="Y25" s="170">
        <f ca="1">AFS!W61</f>
        <v>4933931.8711500131</v>
      </c>
      <c r="Z25" s="170">
        <f ca="1">AFS!X61</f>
        <v>4135760.9685587846</v>
      </c>
      <c r="AA25" s="170">
        <f ca="1">AFS!Y61</f>
        <v>3236149.0252555441</v>
      </c>
      <c r="AB25" s="170">
        <f ca="1">AFS!Z61</f>
        <v>2262042.0592941521</v>
      </c>
      <c r="AC25" s="170">
        <f ca="1">AFS!AA61</f>
        <v>1197646.6695269793</v>
      </c>
      <c r="AD25" s="170">
        <f ca="1">AFS!AB61</f>
        <v>100938.06755607289</v>
      </c>
      <c r="AE25" s="170">
        <f ca="1">AFS!AC61</f>
        <v>-435737.34535430669</v>
      </c>
      <c r="AF25" s="170">
        <f ca="1">AFS!AD61</f>
        <v>-1046837.3658083631</v>
      </c>
      <c r="AG25" s="170">
        <f ca="1">AFS!AE61</f>
        <v>-1706600.8843614911</v>
      </c>
      <c r="AH25" s="170">
        <f ca="1">AFS!AF61</f>
        <v>-2510775.2783517549</v>
      </c>
      <c r="AI25" s="170">
        <f ca="1">AFS!AG61</f>
        <v>9751.0691420986223</v>
      </c>
      <c r="AJ25" s="170">
        <f ca="1">AFS!AH61</f>
        <v>9641.4602264364839</v>
      </c>
      <c r="AK25" s="170">
        <f ca="1">AFS!AI61</f>
        <v>18744.565877495119</v>
      </c>
      <c r="AL25" s="170">
        <f>AFS!AJ61</f>
        <v>0</v>
      </c>
      <c r="AM25" s="170">
        <f>AFS!AK61</f>
        <v>0</v>
      </c>
      <c r="AN25" s="170">
        <f>AFS!AL61</f>
        <v>0</v>
      </c>
      <c r="AO25" s="170">
        <f>AFS!AM61</f>
        <v>0</v>
      </c>
      <c r="AP25" s="170">
        <f>AFS!AN61</f>
        <v>0</v>
      </c>
      <c r="AQ25" s="170">
        <f>AFS!AO61</f>
        <v>0</v>
      </c>
      <c r="AR25" s="170">
        <f>AFS!AP61</f>
        <v>0</v>
      </c>
      <c r="AS25" s="170">
        <f>AFS!AQ61</f>
        <v>0</v>
      </c>
      <c r="AT25" s="170">
        <f>AFS!AR61</f>
        <v>0</v>
      </c>
      <c r="AU25" s="170">
        <f>AFS!AS61</f>
        <v>0</v>
      </c>
      <c r="AV25" s="170">
        <f>AFS!AT61</f>
        <v>0</v>
      </c>
    </row>
    <row r="26" spans="2:48">
      <c r="B26" s="238" t="s">
        <v>368</v>
      </c>
      <c r="C26" s="153"/>
      <c r="D26" s="584"/>
      <c r="E26" s="584"/>
      <c r="G26" t="s">
        <v>369</v>
      </c>
      <c r="H26" s="206">
        <v>3</v>
      </c>
      <c r="J26" t="s">
        <v>102</v>
      </c>
      <c r="K26" s="161">
        <f>AFS!I54</f>
        <v>1915000</v>
      </c>
      <c r="L26" s="161">
        <f>AFS!J54</f>
        <v>207354.08861633192</v>
      </c>
      <c r="M26" s="161">
        <f ca="1">AFS!K54</f>
        <v>417177.21232958767</v>
      </c>
      <c r="N26" s="161">
        <f ca="1">AFS!L54</f>
        <v>509624.87322876224</v>
      </c>
      <c r="O26" s="161">
        <f ca="1">AFS!M54</f>
        <v>531733.52465229377</v>
      </c>
      <c r="P26" s="161">
        <f ca="1">AFS!N54</f>
        <v>555680.05922536727</v>
      </c>
      <c r="Q26" s="161">
        <f ca="1">AFS!O54</f>
        <v>518512.50218173151</v>
      </c>
      <c r="R26" s="161">
        <f ca="1">AFS!P54</f>
        <v>609821.63470483501</v>
      </c>
      <c r="S26" s="161">
        <f ca="1">AFS!Q54</f>
        <v>640435.47245911893</v>
      </c>
      <c r="T26" s="161">
        <f ca="1">AFS!R54</f>
        <v>673729.7033707893</v>
      </c>
      <c r="U26" s="161">
        <f ca="1">AFS!S54</f>
        <v>659163.49180017086</v>
      </c>
      <c r="V26" s="161">
        <f ca="1">AFS!T54</f>
        <v>749479.52491422778</v>
      </c>
      <c r="W26" s="161">
        <f ca="1">AFS!U54</f>
        <v>792575.72925044782</v>
      </c>
      <c r="X26" s="161">
        <f ca="1">AFS!V54</f>
        <v>839641.37630682997</v>
      </c>
      <c r="Y26" s="161">
        <f ca="1">AFS!W54</f>
        <v>857641.90380928281</v>
      </c>
      <c r="Z26" s="161">
        <f ca="1">AFS!X54</f>
        <v>947406.56919873401</v>
      </c>
      <c r="AA26" s="161">
        <f ca="1">AFS!Y54</f>
        <v>1009095.8658061133</v>
      </c>
      <c r="AB26" s="161">
        <f ca="1">AFS!Z54</f>
        <v>1076746.5881691768</v>
      </c>
      <c r="AC26" s="161">
        <f ca="1">AFS!AA54</f>
        <v>1102557.3979663814</v>
      </c>
      <c r="AD26" s="161">
        <f ca="1">AFS!AB54</f>
        <v>100938.06755607289</v>
      </c>
      <c r="AE26" s="161">
        <f ca="1">AFS!AC54</f>
        <v>-435737.34535430669</v>
      </c>
      <c r="AF26" s="161">
        <f ca="1">AFS!AD54</f>
        <v>-1046837.3658083631</v>
      </c>
      <c r="AG26" s="161">
        <f ca="1">AFS!AE54</f>
        <v>-1706600.8843614911</v>
      </c>
      <c r="AH26" s="161">
        <f ca="1">AFS!AF54</f>
        <v>-2510775.2783517549</v>
      </c>
      <c r="AI26" s="161">
        <f ca="1">AFS!AG54</f>
        <v>9751.0691420986223</v>
      </c>
      <c r="AJ26" s="161">
        <f ca="1">AFS!AH54</f>
        <v>9641.4602264364839</v>
      </c>
      <c r="AK26" s="161">
        <f ca="1">AFS!AI54</f>
        <v>18744.565877495119</v>
      </c>
      <c r="AL26" s="161">
        <f>AFS!AJ54</f>
        <v>0</v>
      </c>
      <c r="AM26" s="161">
        <f>AFS!AK54</f>
        <v>0</v>
      </c>
      <c r="AN26" s="161">
        <f>AFS!AL54</f>
        <v>0</v>
      </c>
      <c r="AO26" s="161">
        <f>AFS!AM54</f>
        <v>0</v>
      </c>
      <c r="AP26" s="161">
        <f>AFS!AN54</f>
        <v>0</v>
      </c>
      <c r="AQ26" s="161">
        <f>AFS!AO54</f>
        <v>0</v>
      </c>
      <c r="AR26" s="161">
        <f>AFS!AP54</f>
        <v>0</v>
      </c>
      <c r="AS26" s="161">
        <f>AFS!AQ54</f>
        <v>0</v>
      </c>
      <c r="AT26" s="161">
        <f>AFS!AR54</f>
        <v>0</v>
      </c>
      <c r="AU26" s="161">
        <f>AFS!AS54</f>
        <v>0</v>
      </c>
      <c r="AV26" s="161">
        <f>AFS!AT54</f>
        <v>0</v>
      </c>
    </row>
    <row r="27" spans="2:48">
      <c r="B27" s="154" t="str">
        <f>Calculations!C69</f>
        <v>Developer Fee</v>
      </c>
      <c r="C27" s="153">
        <f>Calculations!H69</f>
        <v>1605240</v>
      </c>
      <c r="D27" s="617">
        <f t="shared" ref="D27:D32" ca="1" si="9">C27/C$39</f>
        <v>0.10581674351989742</v>
      </c>
      <c r="E27" s="707">
        <f>C27/(Inputs!$E$10*1000000)</f>
        <v>0.15</v>
      </c>
      <c r="J27" t="s">
        <v>103</v>
      </c>
      <c r="K27" s="161">
        <f>AFS!I59</f>
        <v>1896250</v>
      </c>
      <c r="L27" s="161">
        <f>AFS!J59</f>
        <v>11170145.911383668</v>
      </c>
      <c r="M27" s="161">
        <f>AFS!K59</f>
        <v>10827041.520350026</v>
      </c>
      <c r="N27" s="161">
        <f>AFS!L59</f>
        <v>10459653.509909255</v>
      </c>
      <c r="O27" s="161">
        <f>AFS!M59</f>
        <v>10065986.866598591</v>
      </c>
      <c r="P27" s="161">
        <f>AFS!N59</f>
        <v>9643854.7481510751</v>
      </c>
      <c r="Q27" s="161">
        <f>AFS!O59</f>
        <v>9190857.6063331496</v>
      </c>
      <c r="R27" s="161">
        <f>AFS!P59</f>
        <v>8704359.8567289822</v>
      </c>
      <c r="S27" s="161">
        <f>AFS!Q59</f>
        <v>8181463.7953452412</v>
      </c>
      <c r="T27" s="161">
        <f>AFS!R59</f>
        <v>7618980.4244659524</v>
      </c>
      <c r="U27" s="161">
        <f>AFS!S59</f>
        <v>7013396.8080291804</v>
      </c>
      <c r="V27" s="161">
        <f>AFS!T59</f>
        <v>6360839.5293294713</v>
      </c>
      <c r="W27" s="161">
        <f>AFS!U59</f>
        <v>5657033.7704013251</v>
      </c>
      <c r="X27" s="161">
        <f>AFS!V59</f>
        <v>4897257.4722525608</v>
      </c>
      <c r="Y27" s="161">
        <f>AFS!W59</f>
        <v>4076289.9673407301</v>
      </c>
      <c r="Z27" s="161">
        <f>AFS!X59</f>
        <v>3188354.3993600504</v>
      </c>
      <c r="AA27" s="161">
        <f>AFS!Y59</f>
        <v>2227053.1594494306</v>
      </c>
      <c r="AB27" s="161">
        <f>AFS!Z59</f>
        <v>1185295.471124975</v>
      </c>
      <c r="AC27" s="161">
        <f>AFS!AA59</f>
        <v>95089.271560598048</v>
      </c>
      <c r="AD27" s="161">
        <f>AFS!AB59</f>
        <v>0</v>
      </c>
      <c r="AE27" s="161">
        <f>AFS!AC59</f>
        <v>0</v>
      </c>
      <c r="AF27" s="161">
        <f>AFS!AD59</f>
        <v>0</v>
      </c>
      <c r="AG27" s="161">
        <f>AFS!AE59</f>
        <v>0</v>
      </c>
      <c r="AH27" s="161">
        <f>AFS!AF59</f>
        <v>0</v>
      </c>
      <c r="AI27" s="161">
        <f>AFS!AG59</f>
        <v>0</v>
      </c>
      <c r="AJ27" s="161">
        <f>AFS!AH59</f>
        <v>0</v>
      </c>
      <c r="AK27" s="161">
        <f>AFS!AI59</f>
        <v>0</v>
      </c>
      <c r="AL27" s="161">
        <f>AFS!AJ59</f>
        <v>0</v>
      </c>
      <c r="AM27" s="161">
        <f>AFS!AK59</f>
        <v>0</v>
      </c>
      <c r="AN27" s="161">
        <f>AFS!AL59</f>
        <v>0</v>
      </c>
      <c r="AO27" s="161">
        <f>AFS!AM59</f>
        <v>0</v>
      </c>
      <c r="AP27" s="161">
        <f>AFS!AN59</f>
        <v>0</v>
      </c>
      <c r="AQ27" s="161">
        <f>AFS!AO59</f>
        <v>0</v>
      </c>
      <c r="AR27" s="161">
        <f>AFS!AP59</f>
        <v>0</v>
      </c>
      <c r="AS27" s="161">
        <f>AFS!AQ59</f>
        <v>0</v>
      </c>
      <c r="AT27" s="161">
        <f>AFS!AR59</f>
        <v>0</v>
      </c>
      <c r="AU27" s="161">
        <f>AFS!AS59</f>
        <v>0</v>
      </c>
      <c r="AV27" s="161">
        <f>AFS!AT59</f>
        <v>0</v>
      </c>
    </row>
    <row r="28" spans="2:48" ht="15.75">
      <c r="B28" s="154" t="str">
        <f>Calculations!C72</f>
        <v>Interest During Construction</v>
      </c>
      <c r="C28" s="153">
        <f>Calculations!H72</f>
        <v>941262.84722222213</v>
      </c>
      <c r="D28" s="237">
        <f t="shared" ca="1" si="9"/>
        <v>6.2047649752885715E-2</v>
      </c>
      <c r="E28" s="707">
        <f>C28/(Inputs!$E$10*1000000)</f>
        <v>8.7955338194496344E-2</v>
      </c>
      <c r="G28" s="156" t="s">
        <v>22</v>
      </c>
      <c r="H28" s="156"/>
    </row>
    <row r="29" spans="2:48">
      <c r="B29" s="154" t="str">
        <f>Calculations!C71</f>
        <v>Operating Expenses During Construction</v>
      </c>
      <c r="C29" s="153">
        <f>Capex!F110</f>
        <v>246821</v>
      </c>
      <c r="D29" s="237">
        <f t="shared" ca="1" si="9"/>
        <v>1.6270336181707784E-2</v>
      </c>
      <c r="E29" s="707">
        <f>C29/(Inputs!$E$10*1000000)</f>
        <v>2.3063934364954772E-2</v>
      </c>
      <c r="G29" t="str">
        <f>Inputs!$C$180</f>
        <v>Loan Execution Date</v>
      </c>
      <c r="H29" s="35">
        <f>Inputs!$E$180</f>
        <v>46023</v>
      </c>
      <c r="J29" s="5" t="s">
        <v>39</v>
      </c>
      <c r="K29" s="170">
        <f ca="1">AFS!I67</f>
        <v>3792499.9999999991</v>
      </c>
      <c r="L29" s="170">
        <f ca="1">AFS!J67</f>
        <v>3792500</v>
      </c>
      <c r="M29" s="170">
        <f ca="1">AFS!K67</f>
        <v>3509781.1721900254</v>
      </c>
      <c r="N29" s="170">
        <f ca="1">AFS!L67</f>
        <v>3033175.7066384945</v>
      </c>
      <c r="O29" s="170">
        <f ca="1">AFS!M67</f>
        <v>2674836.768057581</v>
      </c>
      <c r="P29" s="170">
        <f ca="1">AFS!N67</f>
        <v>2332897.995702263</v>
      </c>
      <c r="Q29" s="170">
        <f ca="1">AFS!O67</f>
        <v>2106143.5326853562</v>
      </c>
      <c r="R29" s="170">
        <f ca="1">AFS!P67</f>
        <v>1731064.7186345905</v>
      </c>
      <c r="S29" s="170">
        <f ca="1">AFS!Q67</f>
        <v>1471848.0405630171</v>
      </c>
      <c r="T29" s="170">
        <f ca="1">AFS!R67</f>
        <v>1650335.3913263269</v>
      </c>
      <c r="U29" s="170">
        <f ca="1">AFS!S67</f>
        <v>1904972.6377896611</v>
      </c>
      <c r="V29" s="170">
        <f ca="1">AFS!T67</f>
        <v>2074994.7299520038</v>
      </c>
      <c r="W29" s="170">
        <f ca="1">AFS!U67</f>
        <v>2309632.837377755</v>
      </c>
      <c r="X29" s="170">
        <f ca="1">AFS!V67</f>
        <v>2574613.288637301</v>
      </c>
      <c r="Y29" s="170">
        <f ca="1">AFS!W67</f>
        <v>2967137.8733398616</v>
      </c>
      <c r="Z29" s="170">
        <f ca="1">AFS!X67</f>
        <v>3387099.1311975922</v>
      </c>
      <c r="AA29" s="170">
        <f ca="1">AFS!Y67</f>
        <v>3884258.9371105116</v>
      </c>
      <c r="AB29" s="170">
        <f ca="1">AFS!Z67</f>
        <v>4428991.4661457138</v>
      </c>
      <c r="AC29" s="170">
        <f ca="1">AFS!AA67</f>
        <v>5043999.4085841179</v>
      </c>
      <c r="AD29" s="170">
        <f ca="1">AFS!AB67</f>
        <v>5849599.4535826873</v>
      </c>
      <c r="AE29" s="170">
        <f ca="1">AFS!AC67</f>
        <v>6591799.6496335752</v>
      </c>
      <c r="AF29" s="170">
        <f ca="1">AFS!AD67</f>
        <v>7378378.7477892516</v>
      </c>
      <c r="AG29" s="170">
        <f ca="1">AFS!AE67</f>
        <v>8208037.8617223278</v>
      </c>
      <c r="AH29" s="170">
        <f ca="1">AFS!AF67</f>
        <v>9103240.4109575227</v>
      </c>
      <c r="AI29" s="170">
        <f ca="1">AFS!AG67</f>
        <v>10003574.178306261</v>
      </c>
      <c r="AJ29" s="170">
        <f ca="1">AFS!AH67</f>
        <v>10647284.702286104</v>
      </c>
      <c r="AK29" s="170">
        <f ca="1">AFS!AI67</f>
        <v>11287202.970166033</v>
      </c>
      <c r="AL29" s="170">
        <f>AFS!AJ67</f>
        <v>0</v>
      </c>
      <c r="AM29" s="170">
        <f>AFS!AK67</f>
        <v>0</v>
      </c>
      <c r="AN29" s="170">
        <f>AFS!AL67</f>
        <v>0</v>
      </c>
      <c r="AO29" s="170">
        <f>AFS!AM67</f>
        <v>0</v>
      </c>
      <c r="AP29" s="170">
        <f>AFS!AN67</f>
        <v>0</v>
      </c>
      <c r="AQ29" s="170">
        <f>AFS!AO67</f>
        <v>0</v>
      </c>
      <c r="AR29" s="170">
        <f>AFS!AP67</f>
        <v>0</v>
      </c>
      <c r="AS29" s="170">
        <f>AFS!AQ67</f>
        <v>0</v>
      </c>
      <c r="AT29" s="170">
        <f>AFS!AR67</f>
        <v>0</v>
      </c>
      <c r="AU29" s="170">
        <f>AFS!AS67</f>
        <v>0</v>
      </c>
      <c r="AV29" s="170">
        <f>AFS!AT67</f>
        <v>0</v>
      </c>
    </row>
    <row r="30" spans="2:48">
      <c r="B30" s="154" t="str">
        <f>Calculations!C66</f>
        <v>Loan Fee</v>
      </c>
      <c r="C30" s="153">
        <f>Calculations!H66</f>
        <v>113775</v>
      </c>
      <c r="D30" s="237">
        <f t="shared" ca="1" si="9"/>
        <v>7.4999999962474953E-3</v>
      </c>
      <c r="E30" s="707">
        <f>C30/(Inputs!$E$10*1000000)</f>
        <v>1.0631587799955147E-2</v>
      </c>
      <c r="G30" t="str">
        <f>Inputs!$C$182</f>
        <v>First Disbursement Date</v>
      </c>
      <c r="H30" s="257">
        <f>Inputs!$E$182</f>
        <v>46023</v>
      </c>
    </row>
    <row r="31" spans="2:48">
      <c r="B31" s="154" t="str">
        <f>Calculations!C67</f>
        <v>Legal Fees</v>
      </c>
      <c r="C31" s="153">
        <f>Calculations!H67</f>
        <v>25000</v>
      </c>
      <c r="D31" s="237">
        <f t="shared" ca="1" si="9"/>
        <v>1.6479894520429565E-3</v>
      </c>
      <c r="E31" s="708">
        <f>C31/(Inputs!$E$10*1000000)</f>
        <v>2.3360992748747852E-3</v>
      </c>
      <c r="G31" t="str">
        <f>Inputs!$C$17</f>
        <v>Construction Start Date</v>
      </c>
      <c r="H31" s="72">
        <f>Inputs!$E$17</f>
        <v>46023</v>
      </c>
      <c r="J31" s="155" t="s">
        <v>58</v>
      </c>
      <c r="K31" s="32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</row>
    <row r="32" spans="2:48">
      <c r="B32" s="316" t="s">
        <v>370</v>
      </c>
      <c r="C32" s="317">
        <f>SUM(C27:C31)</f>
        <v>2932098.847222222</v>
      </c>
      <c r="D32" s="377">
        <f t="shared" ca="1" si="9"/>
        <v>0.19328271890278137</v>
      </c>
      <c r="E32" s="709">
        <f>SUM(E27:E31)</f>
        <v>0.27398695963428105</v>
      </c>
      <c r="G32" t="str">
        <f>Inputs!$C$22</f>
        <v>Commercial Operation Date</v>
      </c>
      <c r="H32" s="72">
        <f>Inputs!$E$22</f>
        <v>46753</v>
      </c>
      <c r="J32" t="s">
        <v>371</v>
      </c>
      <c r="K32" s="167">
        <f ca="1">AFS!I83</f>
        <v>-123343.42735278083</v>
      </c>
      <c r="L32" s="167">
        <f ca="1">AFS!J83</f>
        <v>123343.42735278083</v>
      </c>
      <c r="M32" s="167">
        <f ca="1">AFS!K83</f>
        <v>1213299.1743529122</v>
      </c>
      <c r="N32" s="167">
        <f ca="1">AFS!L83</f>
        <v>1408006.7200305159</v>
      </c>
      <c r="O32" s="167">
        <f ca="1">AFS!M83</f>
        <v>1403290.8374423604</v>
      </c>
      <c r="P32" s="167">
        <f ca="1">AFS!N83</f>
        <v>1396576.8953672061</v>
      </c>
      <c r="Q32" s="167">
        <f ca="1">AFS!O83</f>
        <v>1386646.6059602862</v>
      </c>
      <c r="R32" s="167">
        <f ca="1">AFS!P83</f>
        <v>1377491.3008395671</v>
      </c>
      <c r="S32" s="167">
        <f ca="1">AFS!Q83</f>
        <v>1363261.632098706</v>
      </c>
      <c r="T32" s="167">
        <f ca="1">AFS!R83</f>
        <v>1348969.8348983936</v>
      </c>
      <c r="U32" s="167">
        <f ca="1">AFS!S83</f>
        <v>1334551.4087514579</v>
      </c>
      <c r="V32" s="167">
        <f ca="1">AFS!T83</f>
        <v>1320402.3355047267</v>
      </c>
      <c r="W32" s="167">
        <f ca="1">AFS!U83</f>
        <v>1305779.2335191129</v>
      </c>
      <c r="X32" s="167">
        <f ca="1">AFS!V83</f>
        <v>1290227.6854637119</v>
      </c>
      <c r="Y32" s="167">
        <f ca="1">AFS!W83</f>
        <v>1273362.0811869341</v>
      </c>
      <c r="Z32" s="167">
        <f ca="1">AFS!X83</f>
        <v>1256806.6582628242</v>
      </c>
      <c r="AA32" s="167">
        <f ca="1">AFS!Y83</f>
        <v>1239606.9478895615</v>
      </c>
      <c r="AB32" s="167">
        <f ca="1">AFS!Z83</f>
        <v>1222271.8335896675</v>
      </c>
      <c r="AC32" s="167">
        <f ca="1">AFS!AA83</f>
        <v>1204223.3536054934</v>
      </c>
      <c r="AD32" s="167">
        <f ca="1">AFS!AB83</f>
        <v>1186777.2999432154</v>
      </c>
      <c r="AE32" s="167">
        <f ca="1">AFS!AC83</f>
        <v>1150158.0577720348</v>
      </c>
      <c r="AF32" s="167">
        <f ca="1">AFS!AD83</f>
        <v>982397.83013588528</v>
      </c>
      <c r="AG32" s="167">
        <f ca="1">AFS!AE83</f>
        <v>952578.88364522718</v>
      </c>
      <c r="AH32" s="167">
        <f ca="1">AFS!AF83</f>
        <v>921728.44120796968</v>
      </c>
      <c r="AI32" s="167">
        <f ca="1">AFS!AG83</f>
        <v>888878.95931486087</v>
      </c>
      <c r="AJ32" s="167">
        <f ca="1">AFS!AH83</f>
        <v>929208.85917828232</v>
      </c>
      <c r="AK32" s="167">
        <f ca="1">AFS!AI83</f>
        <v>-157377.75406375597</v>
      </c>
      <c r="AL32" s="167">
        <f>AFS!AJ83</f>
        <v>0</v>
      </c>
      <c r="AM32" s="167">
        <f>AFS!AK83</f>
        <v>0</v>
      </c>
      <c r="AN32" s="167">
        <f>AFS!AL83</f>
        <v>0</v>
      </c>
      <c r="AO32" s="167">
        <f>AFS!AM83</f>
        <v>0</v>
      </c>
      <c r="AP32" s="167">
        <f>AFS!AN83</f>
        <v>0</v>
      </c>
      <c r="AQ32" s="167">
        <f>AFS!AO83</f>
        <v>0</v>
      </c>
      <c r="AR32" s="167">
        <f>AFS!AP83</f>
        <v>0</v>
      </c>
      <c r="AS32" s="167">
        <f>AFS!AQ83</f>
        <v>0</v>
      </c>
      <c r="AT32" s="167">
        <f>AFS!AR83</f>
        <v>0</v>
      </c>
      <c r="AU32" s="167">
        <f>AFS!AS83</f>
        <v>0</v>
      </c>
      <c r="AV32" s="167">
        <f>AFS!AT83</f>
        <v>0</v>
      </c>
    </row>
    <row r="33" spans="1:48">
      <c r="B33" s="154"/>
      <c r="C33" s="153"/>
      <c r="D33" s="237"/>
      <c r="E33" s="237"/>
      <c r="G33" t="str">
        <f>Inputs!$C$23</f>
        <v>Commercial Operation End Date</v>
      </c>
      <c r="H33" s="72">
        <f>Inputs!$E$23</f>
        <v>55884</v>
      </c>
      <c r="J33" t="s">
        <v>372</v>
      </c>
      <c r="K33" s="167">
        <f ca="1">AFS!I87</f>
        <v>-7402416.4677200262</v>
      </c>
      <c r="L33" s="167">
        <f ca="1">AFS!J87</f>
        <v>-7125804.6700261952</v>
      </c>
      <c r="M33" s="167">
        <f>AFS!K87</f>
        <v>0</v>
      </c>
      <c r="N33" s="167">
        <f>AFS!L87</f>
        <v>0</v>
      </c>
      <c r="O33" s="167">
        <f>AFS!M87</f>
        <v>0</v>
      </c>
      <c r="P33" s="167">
        <f>AFS!N87</f>
        <v>0</v>
      </c>
      <c r="Q33" s="167">
        <f>AFS!O87</f>
        <v>0</v>
      </c>
      <c r="R33" s="167">
        <f>AFS!P87</f>
        <v>0</v>
      </c>
      <c r="S33" s="167">
        <f>AFS!Q87</f>
        <v>0</v>
      </c>
      <c r="T33" s="167">
        <f>AFS!R87</f>
        <v>0</v>
      </c>
      <c r="U33" s="167">
        <f>AFS!S87</f>
        <v>0</v>
      </c>
      <c r="V33" s="167">
        <f>AFS!T87</f>
        <v>0</v>
      </c>
      <c r="W33" s="167">
        <f>AFS!U87</f>
        <v>0</v>
      </c>
      <c r="X33" s="167">
        <f>AFS!V87</f>
        <v>0</v>
      </c>
      <c r="Y33" s="167">
        <f>AFS!W87</f>
        <v>0</v>
      </c>
      <c r="Z33" s="167">
        <f>AFS!X87</f>
        <v>0</v>
      </c>
      <c r="AA33" s="167">
        <f>AFS!Y87</f>
        <v>0</v>
      </c>
      <c r="AB33" s="167">
        <f>AFS!Z87</f>
        <v>0</v>
      </c>
      <c r="AC33" s="167">
        <f>AFS!AA87</f>
        <v>0</v>
      </c>
      <c r="AD33" s="167">
        <f>AFS!AB87</f>
        <v>-7777.9598204181602</v>
      </c>
      <c r="AE33" s="167">
        <f>AFS!AC87</f>
        <v>-2392919.3842907259</v>
      </c>
      <c r="AF33" s="167">
        <f>AFS!AD87</f>
        <v>0</v>
      </c>
      <c r="AG33" s="167">
        <f>AFS!AE87</f>
        <v>0</v>
      </c>
      <c r="AH33" s="167">
        <f>AFS!AF87</f>
        <v>0</v>
      </c>
      <c r="AI33" s="167">
        <f>AFS!AG87</f>
        <v>0</v>
      </c>
      <c r="AJ33" s="167">
        <f>AFS!AH87</f>
        <v>0</v>
      </c>
      <c r="AK33" s="167">
        <f>AFS!AI87</f>
        <v>0</v>
      </c>
      <c r="AL33" s="167">
        <f>AFS!AJ87</f>
        <v>0</v>
      </c>
      <c r="AM33" s="167">
        <f>AFS!AK87</f>
        <v>0</v>
      </c>
      <c r="AN33" s="167">
        <f>AFS!AL87</f>
        <v>0</v>
      </c>
      <c r="AO33" s="167">
        <f>AFS!AM87</f>
        <v>0</v>
      </c>
      <c r="AP33" s="167">
        <f>AFS!AN87</f>
        <v>0</v>
      </c>
      <c r="AQ33" s="167">
        <f>AFS!AO87</f>
        <v>0</v>
      </c>
      <c r="AR33" s="167">
        <f>AFS!AP87</f>
        <v>0</v>
      </c>
      <c r="AS33" s="167">
        <f>AFS!AQ87</f>
        <v>0</v>
      </c>
      <c r="AT33" s="167">
        <f>AFS!AR87</f>
        <v>0</v>
      </c>
      <c r="AU33" s="167">
        <f>AFS!AS87</f>
        <v>0</v>
      </c>
      <c r="AV33" s="167">
        <f>AFS!AT87</f>
        <v>0</v>
      </c>
    </row>
    <row r="34" spans="1:48">
      <c r="B34" s="1" t="s">
        <v>373</v>
      </c>
      <c r="J34" s="5" t="s">
        <v>374</v>
      </c>
      <c r="K34" s="170">
        <f>AFS!I104</f>
        <v>7603750</v>
      </c>
      <c r="L34" s="170">
        <f>AFS!J104</f>
        <v>7396818.3300780784</v>
      </c>
      <c r="M34" s="170">
        <f>AFS!K104</f>
        <v>-1107078.9240303193</v>
      </c>
      <c r="N34" s="170">
        <f>AFS!L104</f>
        <v>-1198613.2821445307</v>
      </c>
      <c r="O34" s="170">
        <f>AFS!M104</f>
        <v>-1198613.2821445307</v>
      </c>
      <c r="P34" s="170">
        <f>AFS!N104</f>
        <v>-1198613.2821445304</v>
      </c>
      <c r="Q34" s="170">
        <f>AFS!O104</f>
        <v>-1198613.2821445304</v>
      </c>
      <c r="R34" s="170">
        <f>AFS!P104</f>
        <v>-1198613.2821445304</v>
      </c>
      <c r="S34" s="170">
        <f>AFS!Q104</f>
        <v>-1198613.2821445304</v>
      </c>
      <c r="T34" s="170">
        <f>AFS!R104</f>
        <v>-1198613.2821445304</v>
      </c>
      <c r="U34" s="170">
        <f>AFS!S104</f>
        <v>-1198613.2821445304</v>
      </c>
      <c r="V34" s="170">
        <f>AFS!T104</f>
        <v>-1198613.2821445304</v>
      </c>
      <c r="W34" s="170">
        <f>AFS!U104</f>
        <v>-1198613.2821445307</v>
      </c>
      <c r="X34" s="170">
        <f>AFS!V104</f>
        <v>-1198613.2821445304</v>
      </c>
      <c r="Y34" s="170">
        <f>AFS!W104</f>
        <v>-1198613.2821445307</v>
      </c>
      <c r="Z34" s="170">
        <f>AFS!X104</f>
        <v>-1198613.2821445304</v>
      </c>
      <c r="AA34" s="170">
        <f>AFS!Y104</f>
        <v>-1198613.2821445304</v>
      </c>
      <c r="AB34" s="170">
        <f>AFS!Z104</f>
        <v>-1198613.2821445304</v>
      </c>
      <c r="AC34" s="170">
        <f>AFS!AA104</f>
        <v>-1198613.2821445304</v>
      </c>
      <c r="AD34" s="170">
        <f>AFS!AB104</f>
        <v>-654494.81314487732</v>
      </c>
      <c r="AE34" s="170">
        <f>AFS!AC104</f>
        <v>-520886.60245684435</v>
      </c>
      <c r="AF34" s="170">
        <f>AFS!AD104</f>
        <v>-520886.6024568443</v>
      </c>
      <c r="AG34" s="170">
        <f>AFS!AE104</f>
        <v>-520886.60245684435</v>
      </c>
      <c r="AH34" s="170">
        <f>AFS!AF104</f>
        <v>-520886.6024568443</v>
      </c>
      <c r="AI34" s="170">
        <f>AFS!AG104</f>
        <v>2816202.7315163892</v>
      </c>
      <c r="AJ34" s="170">
        <f>AFS!AH104</f>
        <v>0</v>
      </c>
      <c r="AK34" s="170">
        <f>AFS!AI104</f>
        <v>0</v>
      </c>
      <c r="AL34" s="170">
        <f>AFS!AJ104</f>
        <v>0</v>
      </c>
      <c r="AM34" s="170">
        <f>AFS!AK104</f>
        <v>0</v>
      </c>
      <c r="AN34" s="170">
        <f>AFS!AL104</f>
        <v>0</v>
      </c>
      <c r="AO34" s="170">
        <f>AFS!AM104</f>
        <v>0</v>
      </c>
      <c r="AP34" s="170">
        <f>AFS!AN104</f>
        <v>0</v>
      </c>
      <c r="AQ34" s="170">
        <f>AFS!AO104</f>
        <v>0</v>
      </c>
      <c r="AR34" s="170">
        <f>AFS!AP104</f>
        <v>0</v>
      </c>
      <c r="AS34" s="170">
        <f>AFS!AQ104</f>
        <v>0</v>
      </c>
      <c r="AT34" s="170">
        <f>AFS!AR104</f>
        <v>0</v>
      </c>
      <c r="AU34" s="170">
        <f>AFS!AS104</f>
        <v>0</v>
      </c>
      <c r="AV34" s="170">
        <f>AFS!AT104</f>
        <v>0</v>
      </c>
    </row>
    <row r="35" spans="1:48">
      <c r="B35" s="154" t="str">
        <f>Calculations!C79</f>
        <v>Operating Capital</v>
      </c>
      <c r="C35" s="153">
        <f>Calculations!H79</f>
        <v>302915.53000000003</v>
      </c>
      <c r="D35" s="237">
        <f ca="1">C35/C$39</f>
        <v>1.9968063932000072E-2</v>
      </c>
      <c r="E35" s="707">
        <f>C35/(Inputs!$E$10*1000000)</f>
        <v>2.830562999925245E-2</v>
      </c>
      <c r="J35" t="s">
        <v>375</v>
      </c>
      <c r="K35" s="167">
        <f ca="1">AFS!I106</f>
        <v>77990.104927193373</v>
      </c>
      <c r="L35" s="167">
        <f ca="1">AFS!J106</f>
        <v>394357.08740466367</v>
      </c>
      <c r="M35" s="167">
        <f ca="1">AFS!K106</f>
        <v>106220.25032259291</v>
      </c>
      <c r="N35" s="167">
        <f ca="1">AFS!L106</f>
        <v>209393.43788598524</v>
      </c>
      <c r="O35" s="167">
        <f ca="1">AFS!M106</f>
        <v>204677.55529782968</v>
      </c>
      <c r="P35" s="167">
        <f ca="1">AFS!N106</f>
        <v>197963.61322267563</v>
      </c>
      <c r="Q35" s="167">
        <f ca="1">AFS!O106</f>
        <v>188033.32381575578</v>
      </c>
      <c r="R35" s="167">
        <f ca="1">AFS!P106</f>
        <v>178878.01869503665</v>
      </c>
      <c r="S35" s="167">
        <f ca="1">AFS!Q106</f>
        <v>164648.34995417553</v>
      </c>
      <c r="T35" s="167">
        <f ca="1">AFS!R106</f>
        <v>150356.55275386316</v>
      </c>
      <c r="U35" s="167">
        <f ca="1">AFS!S106</f>
        <v>135938.12660692749</v>
      </c>
      <c r="V35" s="167">
        <f ca="1">AFS!T106</f>
        <v>121789.0533601963</v>
      </c>
      <c r="W35" s="167">
        <f ca="1">AFS!U106</f>
        <v>107165.95137458225</v>
      </c>
      <c r="X35" s="167">
        <f ca="1">AFS!V106</f>
        <v>91614.403319181409</v>
      </c>
      <c r="Y35" s="167">
        <f ca="1">AFS!W106</f>
        <v>74748.799042403465</v>
      </c>
      <c r="Z35" s="167">
        <f ca="1">AFS!X106</f>
        <v>58193.376118293731</v>
      </c>
      <c r="AA35" s="167">
        <f ca="1">AFS!Y106</f>
        <v>40993.665745031089</v>
      </c>
      <c r="AB35" s="167">
        <f ca="1">AFS!Z106</f>
        <v>23658.551445137011</v>
      </c>
      <c r="AC35" s="167">
        <f ca="1">AFS!AA106</f>
        <v>5610.071460962994</v>
      </c>
      <c r="AD35" s="167">
        <f ca="1">AFS!AB106</f>
        <v>524504.52697791997</v>
      </c>
      <c r="AE35" s="167">
        <f ca="1">AFS!AC106</f>
        <v>-1763647.9289755356</v>
      </c>
      <c r="AF35" s="167">
        <f ca="1">AFS!AD106</f>
        <v>461511.22767904098</v>
      </c>
      <c r="AG35" s="167">
        <f ca="1">AFS!AE106</f>
        <v>431692.28118838283</v>
      </c>
      <c r="AH35" s="167">
        <f ca="1">AFS!AF106</f>
        <v>400841.83875112538</v>
      </c>
      <c r="AI35" s="167">
        <f ca="1">AFS!AG106</f>
        <v>3705081.69083125</v>
      </c>
      <c r="AJ35" s="167">
        <f ca="1">AFS!AH106</f>
        <v>929208.85917828232</v>
      </c>
      <c r="AK35" s="167">
        <f ca="1">AFS!AI106</f>
        <v>-157377.75406375597</v>
      </c>
      <c r="AL35" s="167">
        <f>AFS!AJ106</f>
        <v>0</v>
      </c>
      <c r="AM35" s="167">
        <f>AFS!AK106</f>
        <v>0</v>
      </c>
      <c r="AN35" s="167">
        <f>AFS!AL106</f>
        <v>0</v>
      </c>
      <c r="AO35" s="167">
        <f>AFS!AM106</f>
        <v>0</v>
      </c>
      <c r="AP35" s="167">
        <f>AFS!AN106</f>
        <v>0</v>
      </c>
      <c r="AQ35" s="167">
        <f>AFS!AO106</f>
        <v>0</v>
      </c>
      <c r="AR35" s="167">
        <f>AFS!AP106</f>
        <v>0</v>
      </c>
      <c r="AS35" s="167">
        <f>AFS!AQ106</f>
        <v>0</v>
      </c>
      <c r="AT35" s="167">
        <f>AFS!AR106</f>
        <v>0</v>
      </c>
      <c r="AU35" s="167">
        <f>AFS!AS106</f>
        <v>0</v>
      </c>
      <c r="AV35" s="167">
        <f>AFS!AT106</f>
        <v>0</v>
      </c>
    </row>
    <row r="36" spans="1:48">
      <c r="B36" s="154" t="str">
        <f>Calculations!C80</f>
        <v>Debt Service Reserve Account</v>
      </c>
      <c r="C36" s="153">
        <f>Calculations!H80</f>
        <v>338863.33984384307</v>
      </c>
      <c r="D36" s="237">
        <f ca="1">C36/C$39</f>
        <v>2.2337728389868045E-2</v>
      </c>
      <c r="E36" s="708">
        <f>C36/(Inputs!$E$10*1000000)</f>
        <v>3.1664736099633987E-2</v>
      </c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</row>
    <row r="37" spans="1:48">
      <c r="B37" s="316" t="s">
        <v>376</v>
      </c>
      <c r="C37" s="317">
        <f>SUM(C35:C36)</f>
        <v>641778.86984384316</v>
      </c>
      <c r="D37" s="377">
        <f ca="1">C37/C$39</f>
        <v>4.2305792321868117E-2</v>
      </c>
      <c r="E37" s="710">
        <f>SUM(E35:E36)</f>
        <v>5.9970366098886438E-2</v>
      </c>
      <c r="J37" s="155" t="s">
        <v>377</v>
      </c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</row>
    <row r="38" spans="1:48">
      <c r="J38" t="s">
        <v>378</v>
      </c>
      <c r="K38" s="161">
        <f>AFS!I117</f>
        <v>0</v>
      </c>
      <c r="L38" s="161">
        <f>AFS!J117</f>
        <v>0</v>
      </c>
      <c r="M38" s="161">
        <v>0</v>
      </c>
      <c r="N38" s="161">
        <f ca="1">AFS!L116</f>
        <v>1408006.7200305164</v>
      </c>
      <c r="O38" s="161">
        <f ca="1">AFS!M116</f>
        <v>1403290.8374423604</v>
      </c>
      <c r="P38" s="161">
        <f ca="1">AFS!N116</f>
        <v>1396576.8953672063</v>
      </c>
      <c r="Q38" s="161">
        <f ca="1">AFS!O116</f>
        <v>1386646.6059602865</v>
      </c>
      <c r="R38" s="161">
        <f ca="1">AFS!P116</f>
        <v>1377491.3008395671</v>
      </c>
      <c r="S38" s="161">
        <f ca="1">AFS!Q116</f>
        <v>1363261.6320987064</v>
      </c>
      <c r="T38" s="161">
        <f ca="1">AFS!R116</f>
        <v>1348969.8348983936</v>
      </c>
      <c r="U38" s="161">
        <f ca="1">AFS!S116</f>
        <v>1334551.4087514579</v>
      </c>
      <c r="V38" s="161">
        <f ca="1">AFS!T116</f>
        <v>1320402.335504727</v>
      </c>
      <c r="W38" s="161">
        <f ca="1">AFS!U116</f>
        <v>1305779.2335191129</v>
      </c>
      <c r="X38" s="161">
        <f ca="1">AFS!V116</f>
        <v>1290227.6854637121</v>
      </c>
      <c r="Y38" s="161">
        <f ca="1">AFS!W116</f>
        <v>1273362.0811869339</v>
      </c>
      <c r="Z38" s="161">
        <f ca="1">AFS!X116</f>
        <v>1256806.6582628242</v>
      </c>
      <c r="AA38" s="161">
        <f ca="1">AFS!Y116</f>
        <v>1239606.9478895615</v>
      </c>
      <c r="AB38" s="161">
        <f ca="1">AFS!Z116</f>
        <v>1222271.8335896675</v>
      </c>
      <c r="AC38" s="161">
        <f ca="1">AFS!AA116</f>
        <v>1204223.3536054934</v>
      </c>
      <c r="AD38" s="161">
        <f ca="1">AFS!AB116</f>
        <v>1186777.2999432154</v>
      </c>
      <c r="AE38" s="161">
        <f ca="1">AFS!AC116</f>
        <v>1150158.0577720348</v>
      </c>
      <c r="AF38" s="161">
        <f ca="1">AFS!AD116</f>
        <v>982397.83013588551</v>
      </c>
      <c r="AG38" s="161">
        <f ca="1">AFS!AE116</f>
        <v>952578.88364522695</v>
      </c>
      <c r="AH38" s="161">
        <f ca="1">AFS!AF116</f>
        <v>921728.44120796968</v>
      </c>
      <c r="AI38" s="161">
        <f ca="1">AFS!AG116</f>
        <v>888878.95931486075</v>
      </c>
      <c r="AJ38" s="161">
        <f ca="1">AFS!AH116</f>
        <v>929208.8591782822</v>
      </c>
      <c r="AK38" s="161">
        <f ca="1">AFS!AI116</f>
        <v>-157377.75406375597</v>
      </c>
      <c r="AL38" s="161">
        <f>AFS!AJ116</f>
        <v>0</v>
      </c>
      <c r="AM38" s="161">
        <f>AFS!AK116</f>
        <v>0</v>
      </c>
      <c r="AN38" s="161">
        <f>AFS!AL116</f>
        <v>0</v>
      </c>
      <c r="AO38" s="161">
        <f>AFS!AM116</f>
        <v>0</v>
      </c>
      <c r="AP38" s="161">
        <f>AFS!AN116</f>
        <v>0</v>
      </c>
      <c r="AQ38" s="161">
        <f>AFS!AO116</f>
        <v>0</v>
      </c>
      <c r="AR38" s="161">
        <f>AFS!AP116</f>
        <v>0</v>
      </c>
      <c r="AS38" s="161">
        <f>AFS!AQ116</f>
        <v>0</v>
      </c>
      <c r="AT38" s="161">
        <f>AFS!AR116</f>
        <v>0</v>
      </c>
      <c r="AU38" s="161">
        <f>AFS!AS116</f>
        <v>0</v>
      </c>
      <c r="AV38" s="161">
        <f>AFS!AT116</f>
        <v>0</v>
      </c>
    </row>
    <row r="39" spans="1:48" ht="15.75" thickBot="1">
      <c r="B39" s="618" t="s">
        <v>379</v>
      </c>
      <c r="C39" s="239">
        <f ca="1">C24+C32+C37</f>
        <v>15170000.007590067</v>
      </c>
      <c r="D39" s="631">
        <f ca="1">D24+D32+D37</f>
        <v>1</v>
      </c>
      <c r="E39" s="774">
        <f ca="1">C39/(Inputs!$E$10*1000000)</f>
        <v>1.4175450407032655</v>
      </c>
      <c r="J39" s="168" t="s">
        <v>380</v>
      </c>
      <c r="K39" s="164">
        <f t="shared" ref="K39:AE39" si="10">SUM(K40:K41)</f>
        <v>-3830000</v>
      </c>
      <c r="L39" s="164">
        <v>0</v>
      </c>
      <c r="M39" s="164">
        <v>0</v>
      </c>
      <c r="N39" s="164">
        <f t="shared" si="10"/>
        <v>677726.67968768615</v>
      </c>
      <c r="O39" s="164">
        <f t="shared" si="10"/>
        <v>677726.67968768615</v>
      </c>
      <c r="P39" s="164">
        <f t="shared" si="10"/>
        <v>677726.67968768615</v>
      </c>
      <c r="Q39" s="164">
        <f t="shared" si="10"/>
        <v>677726.67968768603</v>
      </c>
      <c r="R39" s="164">
        <f t="shared" si="10"/>
        <v>677726.67968768603</v>
      </c>
      <c r="S39" s="164">
        <f t="shared" si="10"/>
        <v>677726.67968768615</v>
      </c>
      <c r="T39" s="164">
        <f t="shared" si="10"/>
        <v>677726.67968768603</v>
      </c>
      <c r="U39" s="164">
        <f t="shared" si="10"/>
        <v>677726.67968768615</v>
      </c>
      <c r="V39" s="164">
        <f t="shared" si="10"/>
        <v>677726.67968768615</v>
      </c>
      <c r="W39" s="164">
        <f t="shared" si="10"/>
        <v>677726.67968768615</v>
      </c>
      <c r="X39" s="164">
        <f t="shared" si="10"/>
        <v>677726.67968768615</v>
      </c>
      <c r="Y39" s="164">
        <f t="shared" si="10"/>
        <v>677726.67968768615</v>
      </c>
      <c r="Z39" s="164">
        <f t="shared" si="10"/>
        <v>677726.67968768615</v>
      </c>
      <c r="AA39" s="164">
        <f t="shared" si="10"/>
        <v>677726.67968768615</v>
      </c>
      <c r="AB39" s="164">
        <f t="shared" si="10"/>
        <v>677726.67968768626</v>
      </c>
      <c r="AC39" s="164">
        <f t="shared" si="10"/>
        <v>677726.67968768615</v>
      </c>
      <c r="AD39" s="164">
        <f t="shared" si="10"/>
        <v>472471.55053187622</v>
      </c>
      <c r="AE39" s="164">
        <f t="shared" si="10"/>
        <v>0</v>
      </c>
      <c r="AF39" s="164">
        <f t="shared" ref="AF39:AK39" si="11">SUM(AF40:AF41)</f>
        <v>0</v>
      </c>
      <c r="AG39" s="164">
        <f t="shared" si="11"/>
        <v>0</v>
      </c>
      <c r="AH39" s="164">
        <f t="shared" si="11"/>
        <v>0</v>
      </c>
      <c r="AI39" s="164">
        <f t="shared" si="11"/>
        <v>0</v>
      </c>
      <c r="AJ39" s="164">
        <f t="shared" si="11"/>
        <v>0</v>
      </c>
      <c r="AK39" s="164">
        <f t="shared" si="11"/>
        <v>0</v>
      </c>
      <c r="AL39" s="164">
        <f t="shared" ref="AL39:AQ39" si="12">SUM(AL40:AL41)</f>
        <v>0</v>
      </c>
      <c r="AM39" s="164">
        <f t="shared" si="12"/>
        <v>0</v>
      </c>
      <c r="AN39" s="164">
        <f t="shared" si="12"/>
        <v>0</v>
      </c>
      <c r="AO39" s="164">
        <f t="shared" si="12"/>
        <v>0</v>
      </c>
      <c r="AP39" s="164">
        <f t="shared" si="12"/>
        <v>0</v>
      </c>
      <c r="AQ39" s="164">
        <f t="shared" si="12"/>
        <v>0</v>
      </c>
      <c r="AR39" s="164">
        <f t="shared" ref="AR39:AU39" si="13">SUM(AR40:AR41)</f>
        <v>0</v>
      </c>
      <c r="AS39" s="164">
        <f t="shared" si="13"/>
        <v>0</v>
      </c>
      <c r="AT39" s="164">
        <f t="shared" si="13"/>
        <v>0</v>
      </c>
      <c r="AU39" s="164">
        <f t="shared" si="13"/>
        <v>0</v>
      </c>
      <c r="AV39" s="164">
        <f t="shared" ref="AV39" si="14">SUM(AV40:AV41)</f>
        <v>0</v>
      </c>
    </row>
    <row r="40" spans="1:48" ht="15.75" thickTop="1">
      <c r="J40" s="163" t="s">
        <v>381</v>
      </c>
      <c r="K40" s="167">
        <f>AFS!I118*-1</f>
        <v>-1915000</v>
      </c>
      <c r="L40" s="167">
        <f>AFS!J117*-1</f>
        <v>0</v>
      </c>
      <c r="M40" s="167">
        <v>0</v>
      </c>
      <c r="N40" s="167">
        <f>AFS!L117*-1</f>
        <v>404631.27705543174</v>
      </c>
      <c r="O40" s="167">
        <f>AFS!M117*-1</f>
        <v>389226.54971181997</v>
      </c>
      <c r="P40" s="167">
        <f>AFS!N117*-1</f>
        <v>372952.87465893256</v>
      </c>
      <c r="Q40" s="167">
        <f>AFS!O117*-1</f>
        <v>355761.23641570221</v>
      </c>
      <c r="R40" s="167">
        <f>AFS!P117*-1</f>
        <v>337599.85464264912</v>
      </c>
      <c r="S40" s="167">
        <f>AFS!Q117*-1</f>
        <v>318414.02818213328</v>
      </c>
      <c r="T40" s="167">
        <f>AFS!R117*-1</f>
        <v>298145.97030125151</v>
      </c>
      <c r="U40" s="167">
        <f>AFS!S117*-1</f>
        <v>276734.63464113907</v>
      </c>
      <c r="V40" s="167">
        <f>AFS!T117*-1</f>
        <v>254115.53134844312</v>
      </c>
      <c r="W40" s="167">
        <f>AFS!U117*-1</f>
        <v>230220.53283516676</v>
      </c>
      <c r="X40" s="167">
        <f>AFS!V117*-1</f>
        <v>204977.66858184099</v>
      </c>
      <c r="Y40" s="167">
        <f>AFS!W117*-1</f>
        <v>178310.90836598253</v>
      </c>
      <c r="Z40" s="167">
        <f>AFS!X117*-1</f>
        <v>150139.93326293342</v>
      </c>
      <c r="AA40" s="167">
        <f>AFS!Y117*-1</f>
        <v>120379.89372934712</v>
      </c>
      <c r="AB40" s="167">
        <f>AFS!Z117*-1</f>
        <v>88941.154040682304</v>
      </c>
      <c r="AC40" s="167">
        <f>AFS!AA117*-1</f>
        <v>55729.022312962057</v>
      </c>
      <c r="AD40" s="167">
        <f>AFS!AB117*-1</f>
        <v>20643.465295638565</v>
      </c>
      <c r="AE40" s="167">
        <f>AFS!AC117*-1</f>
        <v>0</v>
      </c>
      <c r="AF40" s="167">
        <f>AFS!AD117*-1</f>
        <v>0</v>
      </c>
      <c r="AG40" s="167">
        <f>AFS!AE117*-1</f>
        <v>0</v>
      </c>
      <c r="AH40" s="167">
        <f>AFS!AF117*-1</f>
        <v>0</v>
      </c>
      <c r="AI40" s="167">
        <f>AFS!AG117*-1</f>
        <v>0</v>
      </c>
      <c r="AJ40" s="167">
        <f>AFS!AH117*-1</f>
        <v>0</v>
      </c>
      <c r="AK40" s="167">
        <f>AFS!AI117*-1</f>
        <v>0</v>
      </c>
      <c r="AL40" s="167">
        <f>AFS!AJ117*-1</f>
        <v>0</v>
      </c>
      <c r="AM40" s="167">
        <f>AFS!AK117*-1</f>
        <v>0</v>
      </c>
      <c r="AN40" s="167">
        <f>AFS!AL117*-1</f>
        <v>0</v>
      </c>
      <c r="AO40" s="167">
        <f>AFS!AM117*-1</f>
        <v>0</v>
      </c>
      <c r="AP40" s="167">
        <f>AFS!AN117*-1</f>
        <v>0</v>
      </c>
      <c r="AQ40" s="167">
        <f>AFS!AO117*-1</f>
        <v>0</v>
      </c>
      <c r="AR40" s="167">
        <f>AFS!AP117*-1</f>
        <v>0</v>
      </c>
      <c r="AS40" s="167">
        <f>AFS!AQ117*-1</f>
        <v>0</v>
      </c>
      <c r="AT40" s="167">
        <f>AFS!AR117*-1</f>
        <v>0</v>
      </c>
      <c r="AU40" s="167">
        <f>AFS!AS117*-1</f>
        <v>0</v>
      </c>
      <c r="AV40" s="167">
        <f>AFS!AT117*-1</f>
        <v>0</v>
      </c>
    </row>
    <row r="41" spans="1:48">
      <c r="J41" s="169" t="s">
        <v>382</v>
      </c>
      <c r="K41" s="170">
        <f>AFS!I118*-1</f>
        <v>-1915000</v>
      </c>
      <c r="L41" s="170">
        <f>AFS!J119*-1</f>
        <v>0</v>
      </c>
      <c r="M41" s="170">
        <v>0</v>
      </c>
      <c r="N41" s="170">
        <f>AFS!L119*-1</f>
        <v>273095.40263225441</v>
      </c>
      <c r="O41" s="170">
        <f>AFS!M119*-1</f>
        <v>288500.12997586618</v>
      </c>
      <c r="P41" s="170">
        <f>AFS!N119*-1</f>
        <v>304773.80502875359</v>
      </c>
      <c r="Q41" s="170">
        <f>AFS!O119*-1</f>
        <v>321965.44327198388</v>
      </c>
      <c r="R41" s="170">
        <f>AFS!P119*-1</f>
        <v>340126.82504503697</v>
      </c>
      <c r="S41" s="170">
        <f>AFS!Q119*-1</f>
        <v>359312.65150555287</v>
      </c>
      <c r="T41" s="170">
        <f>AFS!R119*-1</f>
        <v>379580.70938643458</v>
      </c>
      <c r="U41" s="170">
        <f>AFS!S119*-1</f>
        <v>400992.04504654708</v>
      </c>
      <c r="V41" s="170">
        <f>AFS!T119*-1</f>
        <v>423611.14833924302</v>
      </c>
      <c r="W41" s="170">
        <f>AFS!U119*-1</f>
        <v>447506.14685251936</v>
      </c>
      <c r="X41" s="170">
        <f>AFS!V119*-1</f>
        <v>472749.01110584516</v>
      </c>
      <c r="Y41" s="170">
        <f>AFS!W119*-1</f>
        <v>499415.77132170362</v>
      </c>
      <c r="Z41" s="170">
        <f>AFS!X119*-1</f>
        <v>527586.74642475275</v>
      </c>
      <c r="AA41" s="170">
        <f>AFS!Y119*-1</f>
        <v>557346.78595833899</v>
      </c>
      <c r="AB41" s="170">
        <f>AFS!Z119*-1</f>
        <v>588785.5256470039</v>
      </c>
      <c r="AC41" s="170">
        <f>AFS!AA119*-1</f>
        <v>621997.65737472405</v>
      </c>
      <c r="AD41" s="170">
        <f>AFS!AB119*-1</f>
        <v>451828.08523623768</v>
      </c>
      <c r="AE41" s="170">
        <f>AFS!AC119*-1</f>
        <v>0</v>
      </c>
      <c r="AF41" s="170">
        <f>AFS!AD119*-1</f>
        <v>0</v>
      </c>
      <c r="AG41" s="170">
        <f>AFS!AE119*-1</f>
        <v>0</v>
      </c>
      <c r="AH41" s="170">
        <f>AFS!AF119*-1</f>
        <v>0</v>
      </c>
      <c r="AI41" s="170">
        <f>AFS!AG119*-1</f>
        <v>0</v>
      </c>
      <c r="AJ41" s="170">
        <f>AFS!AH119*-1</f>
        <v>0</v>
      </c>
      <c r="AK41" s="170">
        <f>AFS!AI119*-1</f>
        <v>0</v>
      </c>
      <c r="AL41" s="170">
        <f>AFS!AJ119*-1</f>
        <v>0</v>
      </c>
      <c r="AM41" s="170">
        <f>AFS!AK119*-1</f>
        <v>0</v>
      </c>
      <c r="AN41" s="170">
        <f>AFS!AL119*-1</f>
        <v>0</v>
      </c>
      <c r="AO41" s="170">
        <f>AFS!AM119*-1</f>
        <v>0</v>
      </c>
      <c r="AP41" s="170">
        <f>AFS!AN119*-1</f>
        <v>0</v>
      </c>
      <c r="AQ41" s="170">
        <f>AFS!AO119*-1</f>
        <v>0</v>
      </c>
      <c r="AR41" s="170">
        <f>AFS!AP119*-1</f>
        <v>0</v>
      </c>
      <c r="AS41" s="170">
        <f>AFS!AQ119*-1</f>
        <v>0</v>
      </c>
      <c r="AT41" s="170">
        <f>AFS!AR119*-1</f>
        <v>0</v>
      </c>
      <c r="AU41" s="170">
        <f>AFS!AS119*-1</f>
        <v>0</v>
      </c>
      <c r="AV41" s="170">
        <f>AFS!AT119*-1</f>
        <v>0</v>
      </c>
    </row>
    <row r="42" spans="1:48">
      <c r="J42" s="26" t="s">
        <v>383</v>
      </c>
      <c r="K42" s="200">
        <f t="shared" ref="K42:AE42" si="15">IFERROR(K38/K39,"-     ")</f>
        <v>0</v>
      </c>
      <c r="L42" s="200" t="str">
        <f t="shared" si="15"/>
        <v xml:space="preserve">-     </v>
      </c>
      <c r="M42" s="200" t="str">
        <f t="shared" si="15"/>
        <v xml:space="preserve">-     </v>
      </c>
      <c r="N42" s="200">
        <f t="shared" ca="1" si="15"/>
        <v>2.0775435912886917</v>
      </c>
      <c r="O42" s="200">
        <f t="shared" ca="1" si="15"/>
        <v>2.0705852071354678</v>
      </c>
      <c r="P42" s="200">
        <f t="shared" ca="1" si="15"/>
        <v>2.0606786440970346</v>
      </c>
      <c r="Q42" s="200">
        <f t="shared" ca="1" si="15"/>
        <v>2.0460262927811681</v>
      </c>
      <c r="R42" s="200">
        <f t="shared" ca="1" si="15"/>
        <v>2.032517447113563</v>
      </c>
      <c r="S42" s="200">
        <f t="shared" ca="1" si="15"/>
        <v>2.0115212709745061</v>
      </c>
      <c r="T42" s="200">
        <f t="shared" ca="1" si="15"/>
        <v>1.9904334229840763</v>
      </c>
      <c r="U42" s="200">
        <f t="shared" ca="1" si="15"/>
        <v>1.9691587313140062</v>
      </c>
      <c r="V42" s="200">
        <f t="shared" ca="1" si="15"/>
        <v>1.9482814755252107</v>
      </c>
      <c r="W42" s="200">
        <f t="shared" ca="1" si="15"/>
        <v>1.9267047803413162</v>
      </c>
      <c r="X42" s="200">
        <f t="shared" ca="1" si="15"/>
        <v>1.903758143413038</v>
      </c>
      <c r="Y42" s="200">
        <f t="shared" ca="1" si="15"/>
        <v>1.8788725888343836</v>
      </c>
      <c r="Z42" s="200">
        <f t="shared" ca="1" si="15"/>
        <v>1.8544447133791353</v>
      </c>
      <c r="AA42" s="200">
        <f t="shared" ca="1" si="15"/>
        <v>1.8290661782133237</v>
      </c>
      <c r="AB42" s="200">
        <f t="shared" ca="1" si="15"/>
        <v>1.8034878516999235</v>
      </c>
      <c r="AC42" s="200">
        <f t="shared" ca="1" si="15"/>
        <v>1.7768569390841016</v>
      </c>
      <c r="AD42" s="200">
        <f t="shared" ca="1" si="15"/>
        <v>2.5118492290323569</v>
      </c>
      <c r="AE42" s="200" t="str">
        <f t="shared" ca="1" si="15"/>
        <v xml:space="preserve">-     </v>
      </c>
      <c r="AF42" s="200" t="str">
        <f t="shared" ref="AF42:AK42" ca="1" si="16">IFERROR(AF38/AF39,"-     ")</f>
        <v xml:space="preserve">-     </v>
      </c>
      <c r="AG42" s="200" t="str">
        <f t="shared" ca="1" si="16"/>
        <v xml:space="preserve">-     </v>
      </c>
      <c r="AH42" s="200" t="str">
        <f t="shared" ca="1" si="16"/>
        <v xml:space="preserve">-     </v>
      </c>
      <c r="AI42" s="200" t="str">
        <f t="shared" ca="1" si="16"/>
        <v xml:space="preserve">-     </v>
      </c>
      <c r="AJ42" s="200" t="str">
        <f t="shared" ca="1" si="16"/>
        <v xml:space="preserve">-     </v>
      </c>
      <c r="AK42" s="200" t="str">
        <f t="shared" ca="1" si="16"/>
        <v xml:space="preserve">-     </v>
      </c>
      <c r="AL42" s="200" t="str">
        <f t="shared" ref="AL42:AQ42" si="17">IFERROR(AL38/AL39,"-     ")</f>
        <v xml:space="preserve">-     </v>
      </c>
      <c r="AM42" s="200" t="str">
        <f t="shared" si="17"/>
        <v xml:space="preserve">-     </v>
      </c>
      <c r="AN42" s="200" t="str">
        <f t="shared" si="17"/>
        <v xml:space="preserve">-     </v>
      </c>
      <c r="AO42" s="200" t="str">
        <f t="shared" si="17"/>
        <v xml:space="preserve">-     </v>
      </c>
      <c r="AP42" s="200" t="str">
        <f t="shared" si="17"/>
        <v xml:space="preserve">-     </v>
      </c>
      <c r="AQ42" s="200" t="str">
        <f t="shared" si="17"/>
        <v xml:space="preserve">-     </v>
      </c>
      <c r="AR42" s="200" t="str">
        <f t="shared" ref="AR42:AU42" si="18">IFERROR(AR38/AR39,"-     ")</f>
        <v xml:space="preserve">-     </v>
      </c>
      <c r="AS42" s="200" t="str">
        <f t="shared" si="18"/>
        <v xml:space="preserve">-     </v>
      </c>
      <c r="AT42" s="200" t="str">
        <f t="shared" si="18"/>
        <v xml:space="preserve">-     </v>
      </c>
      <c r="AU42" s="200" t="str">
        <f t="shared" si="18"/>
        <v xml:space="preserve">-     </v>
      </c>
      <c r="AV42" s="200" t="str">
        <f t="shared" ref="AV42" si="19">IFERROR(AV38/AV39,"-     ")</f>
        <v xml:space="preserve">-     </v>
      </c>
    </row>
    <row r="43" spans="1:48"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</row>
    <row r="44" spans="1:48">
      <c r="J44" t="s">
        <v>384</v>
      </c>
      <c r="K44" s="200"/>
      <c r="L44" s="200"/>
      <c r="M44" s="200"/>
      <c r="N44" s="200">
        <f t="shared" ref="N44:AE44" ca="1" si="20">IFERROR(N20/N26, "-     ")</f>
        <v>2.6116221338333889</v>
      </c>
      <c r="O44" s="200">
        <f t="shared" ca="1" si="20"/>
        <v>2.8843651350053974</v>
      </c>
      <c r="P44" s="200">
        <f t="shared" ca="1" si="20"/>
        <v>3.1125173522343292</v>
      </c>
      <c r="Q44" s="200">
        <f t="shared" ca="1" si="20"/>
        <v>3.6414279582023075</v>
      </c>
      <c r="R44" s="200">
        <f t="shared" ca="1" si="20"/>
        <v>3.4310216319342506</v>
      </c>
      <c r="S44" s="200">
        <f t="shared" ca="1" si="20"/>
        <v>3.5208990254884189</v>
      </c>
      <c r="T44" s="200">
        <f t="shared" ca="1" si="20"/>
        <v>3.5670605702467304</v>
      </c>
      <c r="U44" s="200">
        <f t="shared" ca="1" si="20"/>
        <v>3.8132331212267419</v>
      </c>
      <c r="V44" s="200">
        <f t="shared" ca="1" si="20"/>
        <v>3.5450751357172847</v>
      </c>
      <c r="W44" s="200">
        <f t="shared" ca="1" si="20"/>
        <v>3.4850381987526666</v>
      </c>
      <c r="X44" s="200">
        <f t="shared" ca="1" si="20"/>
        <v>3.396474140527193</v>
      </c>
      <c r="Y44" s="200">
        <f t="shared" ca="1" si="20"/>
        <v>3.3868838784083044</v>
      </c>
      <c r="Z44" s="200">
        <f t="shared" ca="1" si="20"/>
        <v>3.1463986138231048</v>
      </c>
      <c r="AA44" s="200">
        <f t="shared" ca="1" si="20"/>
        <v>2.9927971083928275</v>
      </c>
      <c r="AB44" s="200">
        <f t="shared" ca="1" si="20"/>
        <v>2.824994689571521</v>
      </c>
      <c r="AC44" s="200">
        <f t="shared" ca="1" si="20"/>
        <v>2.7475525897578281</v>
      </c>
      <c r="AD44" s="200">
        <f t="shared" ca="1" si="20"/>
        <v>31.993496842173958</v>
      </c>
      <c r="AE44" s="200">
        <f t="shared" ca="1" si="20"/>
        <v>-3.3595809567219406</v>
      </c>
      <c r="AF44" s="200">
        <f t="shared" ref="AF44:AK44" ca="1" si="21">IFERROR(AF20/AF26, "-     ")</f>
        <v>-1.8375397699743734</v>
      </c>
      <c r="AG44" s="200">
        <f t="shared" ca="1" si="21"/>
        <v>-1.3792696390161203</v>
      </c>
      <c r="AH44" s="200">
        <f t="shared" ca="1" si="21"/>
        <v>-1.0963113224705756</v>
      </c>
      <c r="AI44" s="200">
        <f t="shared" ca="1" si="21"/>
        <v>662.07360279255056</v>
      </c>
      <c r="AJ44" s="200">
        <f t="shared" ca="1" si="21"/>
        <v>765.79729428892063</v>
      </c>
      <c r="AK44" s="200">
        <f t="shared" ca="1" si="21"/>
        <v>442.50147185566817</v>
      </c>
      <c r="AL44" s="200" t="str">
        <f t="shared" ref="AL44:AQ44" si="22">IFERROR(AL20/AL26, "-     ")</f>
        <v xml:space="preserve">-     </v>
      </c>
      <c r="AM44" s="200" t="str">
        <f t="shared" si="22"/>
        <v xml:space="preserve">-     </v>
      </c>
      <c r="AN44" s="200" t="str">
        <f t="shared" si="22"/>
        <v xml:space="preserve">-     </v>
      </c>
      <c r="AO44" s="200" t="str">
        <f t="shared" si="22"/>
        <v xml:space="preserve">-     </v>
      </c>
      <c r="AP44" s="200" t="str">
        <f t="shared" si="22"/>
        <v xml:space="preserve">-     </v>
      </c>
      <c r="AQ44" s="200" t="str">
        <f t="shared" si="22"/>
        <v xml:space="preserve">-     </v>
      </c>
      <c r="AR44" s="200" t="str">
        <f t="shared" ref="AR44:AU44" si="23">IFERROR(AR20/AR26, "-     ")</f>
        <v xml:space="preserve">-     </v>
      </c>
      <c r="AS44" s="200" t="str">
        <f t="shared" si="23"/>
        <v xml:space="preserve">-     </v>
      </c>
      <c r="AT44" s="200" t="str">
        <f t="shared" si="23"/>
        <v xml:space="preserve">-     </v>
      </c>
      <c r="AU44" s="200" t="str">
        <f t="shared" si="23"/>
        <v xml:space="preserve">-     </v>
      </c>
      <c r="AV44" s="200" t="str">
        <f t="shared" ref="AV44" si="24">IFERROR(AV20/AV26, "-     ")</f>
        <v xml:space="preserve">-     </v>
      </c>
    </row>
    <row r="45" spans="1:48">
      <c r="C45" s="32"/>
      <c r="J45" t="s">
        <v>385</v>
      </c>
      <c r="K45" s="200"/>
      <c r="L45" s="200"/>
      <c r="M45" s="200" t="str">
        <f t="shared" ref="M45:AK45" si="25">IFERROR(M13/M40, "-     ")</f>
        <v xml:space="preserve">-     </v>
      </c>
      <c r="N45" s="200">
        <f t="shared" si="25"/>
        <v>3.4759825234393738</v>
      </c>
      <c r="O45" s="200">
        <f t="shared" si="25"/>
        <v>3.6002503270766812</v>
      </c>
      <c r="P45" s="200">
        <f t="shared" si="25"/>
        <v>3.7387981060533408</v>
      </c>
      <c r="Q45" s="200">
        <f t="shared" si="25"/>
        <v>3.8916115888166707</v>
      </c>
      <c r="R45" s="200">
        <f t="shared" si="25"/>
        <v>4.0739008415726454</v>
      </c>
      <c r="S45" s="200">
        <f t="shared" si="25"/>
        <v>4.2747409926575957</v>
      </c>
      <c r="T45" s="200">
        <f t="shared" si="25"/>
        <v>4.5174660122150598</v>
      </c>
      <c r="U45" s="200">
        <f t="shared" si="25"/>
        <v>4.8149527793436722</v>
      </c>
      <c r="V45" s="200">
        <f t="shared" si="25"/>
        <v>5.1879285249176368</v>
      </c>
      <c r="W45" s="200">
        <f t="shared" si="25"/>
        <v>5.6629525488208614</v>
      </c>
      <c r="X45" s="200">
        <f t="shared" si="25"/>
        <v>6.2845577719600909</v>
      </c>
      <c r="Y45" s="200">
        <f t="shared" si="25"/>
        <v>7.129938133347987</v>
      </c>
      <c r="Z45" s="200">
        <f t="shared" si="25"/>
        <v>8.3575861474933504</v>
      </c>
      <c r="AA45" s="200">
        <f t="shared" si="25"/>
        <v>10.280990765744709</v>
      </c>
      <c r="AB45" s="200">
        <f t="shared" si="25"/>
        <v>13.720376023683279</v>
      </c>
      <c r="AC45" s="200">
        <f t="shared" si="25"/>
        <v>21.57357010963603</v>
      </c>
      <c r="AD45" s="200">
        <f t="shared" si="25"/>
        <v>57.395598515049016</v>
      </c>
      <c r="AE45" s="200" t="str">
        <f t="shared" si="25"/>
        <v xml:space="preserve">-     </v>
      </c>
      <c r="AF45" s="200" t="str">
        <f t="shared" si="25"/>
        <v xml:space="preserve">-     </v>
      </c>
      <c r="AG45" s="200" t="str">
        <f t="shared" si="25"/>
        <v xml:space="preserve">-     </v>
      </c>
      <c r="AH45" s="200" t="str">
        <f t="shared" si="25"/>
        <v xml:space="preserve">-     </v>
      </c>
      <c r="AI45" s="200" t="str">
        <f t="shared" si="25"/>
        <v xml:space="preserve">-     </v>
      </c>
      <c r="AJ45" s="200" t="str">
        <f t="shared" si="25"/>
        <v xml:space="preserve">-     </v>
      </c>
      <c r="AK45" s="200" t="str">
        <f t="shared" si="25"/>
        <v xml:space="preserve">-     </v>
      </c>
      <c r="AL45" s="200" t="str">
        <f t="shared" ref="AL45:AQ45" si="26">IFERROR(AL13/AL40, "-     ")</f>
        <v xml:space="preserve">-     </v>
      </c>
      <c r="AM45" s="200" t="str">
        <f t="shared" si="26"/>
        <v xml:space="preserve">-     </v>
      </c>
      <c r="AN45" s="200" t="str">
        <f t="shared" si="26"/>
        <v xml:space="preserve">-     </v>
      </c>
      <c r="AO45" s="200" t="str">
        <f t="shared" si="26"/>
        <v xml:space="preserve">-     </v>
      </c>
      <c r="AP45" s="200" t="str">
        <f t="shared" si="26"/>
        <v xml:space="preserve">-     </v>
      </c>
      <c r="AQ45" s="200" t="str">
        <f t="shared" si="26"/>
        <v xml:space="preserve">-     </v>
      </c>
      <c r="AR45" s="200" t="str">
        <f t="shared" ref="AR45:AU45" si="27">IFERROR(AR13/AR40, "-     ")</f>
        <v xml:space="preserve">-     </v>
      </c>
      <c r="AS45" s="200" t="str">
        <f t="shared" si="27"/>
        <v xml:space="preserve">-     </v>
      </c>
      <c r="AT45" s="200" t="str">
        <f t="shared" si="27"/>
        <v xml:space="preserve">-     </v>
      </c>
      <c r="AU45" s="200" t="str">
        <f t="shared" si="27"/>
        <v xml:space="preserve">-     </v>
      </c>
      <c r="AV45" s="200" t="str">
        <f t="shared" ref="AV45" si="28">IFERROR(AV13/AV40, "-     ")</f>
        <v xml:space="preserve">-     </v>
      </c>
    </row>
    <row r="46" spans="1:48" ht="15.75">
      <c r="A46" t="s">
        <v>89</v>
      </c>
      <c r="B46" s="156"/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</row>
    <row r="47" spans="1:48"/>
    <row r="48" spans="1:48" ht="15.75">
      <c r="B48" s="156" t="s">
        <v>24</v>
      </c>
      <c r="C48" s="156"/>
    </row>
    <row r="49" spans="2:16">
      <c r="B49" s="173" t="s">
        <v>386</v>
      </c>
      <c r="C49" s="174" t="str">
        <f ca="1">IF(COUNTIF(C50:C60, "NO")=0, "OK", "NO")</f>
        <v>OK</v>
      </c>
    </row>
    <row r="50" spans="2:16">
      <c r="B50" t="s">
        <v>387</v>
      </c>
      <c r="C50" s="56" t="str">
        <f ca="1">Calculations!$F$98</f>
        <v>OK</v>
      </c>
    </row>
    <row r="51" spans="2:16">
      <c r="B51" t="s">
        <v>388</v>
      </c>
      <c r="C51" s="56" t="str">
        <f ca="1">Calculations!$H$412</f>
        <v>OK</v>
      </c>
    </row>
    <row r="52" spans="2:16">
      <c r="B52" t="s">
        <v>389</v>
      </c>
      <c r="C52" s="56" t="str">
        <f>Calculations!$F$151</f>
        <v>OK</v>
      </c>
    </row>
    <row r="53" spans="2:16">
      <c r="B53" t="s">
        <v>390</v>
      </c>
      <c r="C53" s="56" t="str">
        <f>Calculations!$F$115</f>
        <v>OK</v>
      </c>
    </row>
    <row r="54" spans="2:16" ht="15" customHeight="1">
      <c r="B54" t="s">
        <v>391</v>
      </c>
      <c r="C54" s="56" t="str">
        <f ca="1">Calculations!$F$98</f>
        <v>OK</v>
      </c>
    </row>
    <row r="55" spans="2:16" ht="15" customHeight="1">
      <c r="B55" t="s">
        <v>392</v>
      </c>
      <c r="C55" s="56" t="str">
        <f ca="1">Calculations!$F$452</f>
        <v>OK</v>
      </c>
    </row>
    <row r="56" spans="2:16" ht="15.75">
      <c r="B56" t="s">
        <v>393</v>
      </c>
      <c r="C56" s="56" t="str">
        <f ca="1">Calculations!$F$478</f>
        <v>OK</v>
      </c>
      <c r="F56" s="156"/>
      <c r="G56" s="156"/>
      <c r="H56" s="156"/>
      <c r="I56" s="156"/>
      <c r="J56" s="150"/>
      <c r="K56" s="156"/>
      <c r="L56" s="156"/>
      <c r="M56" s="156"/>
      <c r="N56" s="156"/>
      <c r="O56" s="156"/>
      <c r="P56" s="156"/>
    </row>
    <row r="57" spans="2:16">
      <c r="B57" t="s">
        <v>394</v>
      </c>
      <c r="C57" s="56" t="str">
        <f ca="1">Calculations!$F$454</f>
        <v>OK</v>
      </c>
    </row>
    <row r="58" spans="2:16">
      <c r="B58" t="s">
        <v>395</v>
      </c>
      <c r="C58" s="56"/>
    </row>
    <row r="59" spans="2:16">
      <c r="B59" s="5" t="s">
        <v>396</v>
      </c>
      <c r="C59" s="175" t="str">
        <f ca="1">IF(AND(QFS!$F$134="OK", AFS!$G$135="OK"), "OK", "NO")</f>
        <v>OK</v>
      </c>
    </row>
    <row r="60" spans="2:16">
      <c r="B60" t="s">
        <v>397</v>
      </c>
      <c r="C60" s="56" t="str">
        <f ca="1">Calculations!F475</f>
        <v>OK</v>
      </c>
    </row>
    <row r="61" spans="2:16"/>
    <row r="62" spans="2:16"/>
    <row r="63" spans="2:16"/>
    <row r="64" spans="2:16"/>
    <row r="66" spans="2:2"/>
    <row r="67" spans="2:2">
      <c r="B67" s="10"/>
    </row>
    <row r="68" spans="2:2">
      <c r="B68" s="10"/>
    </row>
    <row r="69" spans="2:2">
      <c r="B69" s="10"/>
    </row>
    <row r="70" spans="2:2">
      <c r="B70" s="10"/>
    </row>
    <row r="71" spans="2:2">
      <c r="B71" s="10"/>
    </row>
    <row r="72" spans="2:2">
      <c r="B72" s="10"/>
    </row>
    <row r="73" spans="2:2">
      <c r="B73" s="10"/>
    </row>
    <row r="74" spans="2:2"/>
    <row r="75" spans="2:2"/>
    <row r="76" spans="2:2"/>
    <row r="77" spans="2:2"/>
    <row r="78" spans="2:2"/>
    <row r="79" spans="2:2"/>
    <row r="80" spans="2:2"/>
    <row r="81"/>
    <row r="82"/>
    <row r="83"/>
    <row r="84"/>
    <row r="85"/>
    <row r="86"/>
    <row r="87"/>
    <row r="88"/>
    <row r="89"/>
    <row r="90"/>
    <row r="91"/>
    <row r="92"/>
    <row r="93"/>
    <row r="94"/>
  </sheetData>
  <conditionalFormatting sqref="C51 C60">
    <cfRule type="cellIs" dxfId="51" priority="27" operator="equal">
      <formula>"OK"</formula>
    </cfRule>
    <cfRule type="cellIs" dxfId="50" priority="28" operator="equal">
      <formula>"NO"</formula>
    </cfRule>
  </conditionalFormatting>
  <conditionalFormatting sqref="C50">
    <cfRule type="cellIs" dxfId="49" priority="25" operator="equal">
      <formula>"OK"</formula>
    </cfRule>
    <cfRule type="cellIs" dxfId="48" priority="26" operator="equal">
      <formula>"NO"</formula>
    </cfRule>
  </conditionalFormatting>
  <conditionalFormatting sqref="C52">
    <cfRule type="cellIs" dxfId="47" priority="23" operator="equal">
      <formula>"OK"</formula>
    </cfRule>
    <cfRule type="cellIs" dxfId="46" priority="24" operator="equal">
      <formula>"NO"</formula>
    </cfRule>
  </conditionalFormatting>
  <conditionalFormatting sqref="C53">
    <cfRule type="cellIs" dxfId="45" priority="21" operator="equal">
      <formula>"OK"</formula>
    </cfRule>
    <cfRule type="cellIs" dxfId="44" priority="22" operator="equal">
      <formula>"NO"</formula>
    </cfRule>
  </conditionalFormatting>
  <conditionalFormatting sqref="C57">
    <cfRule type="cellIs" dxfId="43" priority="19" operator="equal">
      <formula>"OK"</formula>
    </cfRule>
    <cfRule type="cellIs" dxfId="42" priority="20" operator="equal">
      <formula>"NO"</formula>
    </cfRule>
  </conditionalFormatting>
  <conditionalFormatting sqref="C55">
    <cfRule type="cellIs" dxfId="41" priority="17" operator="equal">
      <formula>"OK"</formula>
    </cfRule>
    <cfRule type="cellIs" dxfId="40" priority="18" operator="equal">
      <formula>"NO"</formula>
    </cfRule>
  </conditionalFormatting>
  <conditionalFormatting sqref="C59">
    <cfRule type="cellIs" dxfId="39" priority="15" operator="equal">
      <formula>"OK"</formula>
    </cfRule>
    <cfRule type="cellIs" dxfId="38" priority="16" operator="equal">
      <formula>"NO"</formula>
    </cfRule>
  </conditionalFormatting>
  <conditionalFormatting sqref="C49">
    <cfRule type="cellIs" dxfId="37" priority="9" operator="equal">
      <formula>"OK"</formula>
    </cfRule>
    <cfRule type="cellIs" dxfId="36" priority="10" operator="equal">
      <formula>"NO"</formula>
    </cfRule>
  </conditionalFormatting>
  <conditionalFormatting sqref="C54">
    <cfRule type="cellIs" dxfId="35" priority="7" operator="equal">
      <formula>"OK"</formula>
    </cfRule>
    <cfRule type="cellIs" dxfId="34" priority="8" operator="equal">
      <formula>"NO"</formula>
    </cfRule>
  </conditionalFormatting>
  <conditionalFormatting sqref="C56">
    <cfRule type="cellIs" dxfId="33" priority="3" operator="equal">
      <formula>"OK"</formula>
    </cfRule>
    <cfRule type="cellIs" dxfId="32" priority="4" operator="equal">
      <formula>"NO"</formula>
    </cfRule>
  </conditionalFormatting>
  <conditionalFormatting sqref="C58">
    <cfRule type="cellIs" dxfId="31" priority="1" operator="equal">
      <formula>"OK"</formula>
    </cfRule>
    <cfRule type="cellIs" dxfId="30" priority="2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0.39997558519241921"/>
    <outlinePr summaryBelow="0" summaryRight="0"/>
  </sheetPr>
  <dimension ref="A1:XEF557"/>
  <sheetViews>
    <sheetView showGridLines="0" zoomScale="106" zoomScaleNormal="106" zoomScaleSheetLayoutView="70" workbookViewId="0">
      <pane xSplit="8" ySplit="5" topLeftCell="LS545" activePane="bottomRight" state="frozen"/>
      <selection pane="bottomRight" activeCell="I549" sqref="I549:LT552"/>
      <selection pane="bottomLeft" activeCell="H404" sqref="H404:H538"/>
      <selection pane="topRight" activeCell="H404" sqref="H404:H538"/>
    </sheetView>
  </sheetViews>
  <sheetFormatPr defaultColWidth="12" defaultRowHeight="15" customHeight="1" outlineLevelRow="1"/>
  <cols>
    <col min="1" max="2" width="2.85546875" customWidth="1"/>
    <col min="3" max="3" width="47" customWidth="1"/>
    <col min="4" max="5" width="16.42578125" bestFit="1" customWidth="1"/>
    <col min="6" max="6" width="15.85546875" bestFit="1" customWidth="1"/>
    <col min="7" max="7" width="14" customWidth="1"/>
    <col min="8" max="8" width="19" customWidth="1"/>
    <col min="9" max="14" width="14.5703125" bestFit="1" customWidth="1"/>
    <col min="15" max="15" width="15.5703125" bestFit="1" customWidth="1"/>
    <col min="16" max="20" width="14.5703125" bestFit="1" customWidth="1"/>
    <col min="21" max="21" width="19.140625" bestFit="1" customWidth="1"/>
    <col min="22" max="32" width="14.5703125" bestFit="1" customWidth="1"/>
    <col min="33" max="33" width="15.5703125" bestFit="1" customWidth="1"/>
    <col min="34" max="41" width="14.5703125" bestFit="1" customWidth="1"/>
    <col min="42" max="463" width="16" bestFit="1" customWidth="1"/>
  </cols>
  <sheetData>
    <row r="1" spans="1:463" ht="21">
      <c r="A1" s="199" t="str">
        <f>Inputs!$D$6&amp;" - Calculations"</f>
        <v>Força Açoreana, S.A.:  Azores Photovoltaic Energy Venture - Calculations</v>
      </c>
      <c r="B1" s="17"/>
      <c r="C1" s="17"/>
      <c r="D1" s="17"/>
      <c r="E1" s="17"/>
      <c r="F1" s="17"/>
      <c r="G1" s="17"/>
      <c r="H1" s="17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</row>
    <row r="2" spans="1:463" ht="15" customHeight="1">
      <c r="A2" s="181"/>
      <c r="B2" s="17"/>
      <c r="C2" s="17"/>
      <c r="D2" s="17"/>
      <c r="E2" s="17"/>
      <c r="F2" s="17"/>
      <c r="G2" s="17"/>
      <c r="H2" s="17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</row>
    <row r="3" spans="1:463" ht="15" customHeight="1">
      <c r="A3" s="17"/>
      <c r="B3" s="17"/>
      <c r="C3" s="17" t="s">
        <v>398</v>
      </c>
      <c r="D3" s="17"/>
      <c r="E3" s="17"/>
      <c r="F3" s="17"/>
      <c r="G3" s="17"/>
      <c r="H3" s="17"/>
      <c r="I3" s="46">
        <f>Inputs!E16</f>
        <v>46023</v>
      </c>
      <c r="J3" s="46">
        <f t="shared" ref="J3:AW3" si="0">I4+1</f>
        <v>46054</v>
      </c>
      <c r="K3" s="46">
        <f t="shared" si="0"/>
        <v>46082</v>
      </c>
      <c r="L3" s="46">
        <f t="shared" si="0"/>
        <v>46113</v>
      </c>
      <c r="M3" s="46">
        <f t="shared" si="0"/>
        <v>46143</v>
      </c>
      <c r="N3" s="46">
        <f t="shared" si="0"/>
        <v>46174</v>
      </c>
      <c r="O3" s="46">
        <f t="shared" si="0"/>
        <v>46204</v>
      </c>
      <c r="P3" s="46">
        <f t="shared" si="0"/>
        <v>46235</v>
      </c>
      <c r="Q3" s="46">
        <f t="shared" si="0"/>
        <v>46266</v>
      </c>
      <c r="R3" s="46">
        <f t="shared" si="0"/>
        <v>46296</v>
      </c>
      <c r="S3" s="46">
        <f t="shared" si="0"/>
        <v>46327</v>
      </c>
      <c r="T3" s="46">
        <f t="shared" si="0"/>
        <v>46357</v>
      </c>
      <c r="U3" s="46">
        <f t="shared" si="0"/>
        <v>46388</v>
      </c>
      <c r="V3" s="46">
        <f t="shared" si="0"/>
        <v>46419</v>
      </c>
      <c r="W3" s="46">
        <f t="shared" si="0"/>
        <v>46447</v>
      </c>
      <c r="X3" s="46">
        <f t="shared" si="0"/>
        <v>46478</v>
      </c>
      <c r="Y3" s="46">
        <f t="shared" si="0"/>
        <v>46508</v>
      </c>
      <c r="Z3" s="46">
        <f t="shared" si="0"/>
        <v>46539</v>
      </c>
      <c r="AA3" s="46">
        <f t="shared" si="0"/>
        <v>46569</v>
      </c>
      <c r="AB3" s="46">
        <f t="shared" si="0"/>
        <v>46600</v>
      </c>
      <c r="AC3" s="46">
        <f t="shared" si="0"/>
        <v>46631</v>
      </c>
      <c r="AD3" s="46">
        <f t="shared" si="0"/>
        <v>46661</v>
      </c>
      <c r="AE3" s="46">
        <f t="shared" si="0"/>
        <v>46692</v>
      </c>
      <c r="AF3" s="46">
        <f t="shared" si="0"/>
        <v>46722</v>
      </c>
      <c r="AG3" s="46">
        <f t="shared" si="0"/>
        <v>46753</v>
      </c>
      <c r="AH3" s="46">
        <f t="shared" si="0"/>
        <v>46784</v>
      </c>
      <c r="AI3" s="46">
        <f t="shared" si="0"/>
        <v>46813</v>
      </c>
      <c r="AJ3" s="46">
        <f t="shared" si="0"/>
        <v>46844</v>
      </c>
      <c r="AK3" s="46">
        <f t="shared" si="0"/>
        <v>46874</v>
      </c>
      <c r="AL3" s="46">
        <f t="shared" si="0"/>
        <v>46905</v>
      </c>
      <c r="AM3" s="46">
        <f t="shared" si="0"/>
        <v>46935</v>
      </c>
      <c r="AN3" s="46">
        <f t="shared" si="0"/>
        <v>46966</v>
      </c>
      <c r="AO3" s="46">
        <f t="shared" si="0"/>
        <v>46997</v>
      </c>
      <c r="AP3" s="46">
        <f t="shared" si="0"/>
        <v>47027</v>
      </c>
      <c r="AQ3" s="46">
        <f t="shared" si="0"/>
        <v>47058</v>
      </c>
      <c r="AR3" s="46">
        <f t="shared" si="0"/>
        <v>47088</v>
      </c>
      <c r="AS3" s="46">
        <f t="shared" si="0"/>
        <v>47119</v>
      </c>
      <c r="AT3" s="46">
        <f t="shared" si="0"/>
        <v>47150</v>
      </c>
      <c r="AU3" s="46">
        <f t="shared" si="0"/>
        <v>47178</v>
      </c>
      <c r="AV3" s="46">
        <f t="shared" si="0"/>
        <v>47209</v>
      </c>
      <c r="AW3" s="46">
        <f t="shared" si="0"/>
        <v>47239</v>
      </c>
      <c r="AX3" s="46">
        <f t="shared" ref="AX3:DI3" si="1">AW4+1</f>
        <v>47270</v>
      </c>
      <c r="AY3" s="46">
        <f t="shared" si="1"/>
        <v>47300</v>
      </c>
      <c r="AZ3" s="46">
        <f t="shared" si="1"/>
        <v>47331</v>
      </c>
      <c r="BA3" s="46">
        <f t="shared" si="1"/>
        <v>47362</v>
      </c>
      <c r="BB3" s="46">
        <f t="shared" si="1"/>
        <v>47392</v>
      </c>
      <c r="BC3" s="46">
        <f t="shared" si="1"/>
        <v>47423</v>
      </c>
      <c r="BD3" s="46">
        <f t="shared" si="1"/>
        <v>47453</v>
      </c>
      <c r="BE3" s="46">
        <f t="shared" si="1"/>
        <v>47484</v>
      </c>
      <c r="BF3" s="46">
        <f t="shared" si="1"/>
        <v>47515</v>
      </c>
      <c r="BG3" s="46">
        <f t="shared" si="1"/>
        <v>47543</v>
      </c>
      <c r="BH3" s="46">
        <f t="shared" si="1"/>
        <v>47574</v>
      </c>
      <c r="BI3" s="46">
        <f t="shared" si="1"/>
        <v>47604</v>
      </c>
      <c r="BJ3" s="46">
        <f t="shared" si="1"/>
        <v>47635</v>
      </c>
      <c r="BK3" s="46">
        <f t="shared" si="1"/>
        <v>47665</v>
      </c>
      <c r="BL3" s="46">
        <f t="shared" si="1"/>
        <v>47696</v>
      </c>
      <c r="BM3" s="46">
        <f t="shared" si="1"/>
        <v>47727</v>
      </c>
      <c r="BN3" s="46">
        <f t="shared" si="1"/>
        <v>47757</v>
      </c>
      <c r="BO3" s="46">
        <f t="shared" si="1"/>
        <v>47788</v>
      </c>
      <c r="BP3" s="46">
        <f t="shared" si="1"/>
        <v>47818</v>
      </c>
      <c r="BQ3" s="46">
        <f t="shared" si="1"/>
        <v>47849</v>
      </c>
      <c r="BR3" s="46">
        <f t="shared" si="1"/>
        <v>47880</v>
      </c>
      <c r="BS3" s="46">
        <f t="shared" si="1"/>
        <v>47908</v>
      </c>
      <c r="BT3" s="46">
        <f t="shared" si="1"/>
        <v>47939</v>
      </c>
      <c r="BU3" s="46">
        <f t="shared" si="1"/>
        <v>47969</v>
      </c>
      <c r="BV3" s="46">
        <f t="shared" si="1"/>
        <v>48000</v>
      </c>
      <c r="BW3" s="46">
        <f t="shared" si="1"/>
        <v>48030</v>
      </c>
      <c r="BX3" s="46">
        <f t="shared" si="1"/>
        <v>48061</v>
      </c>
      <c r="BY3" s="46">
        <f t="shared" si="1"/>
        <v>48092</v>
      </c>
      <c r="BZ3" s="46">
        <f t="shared" si="1"/>
        <v>48122</v>
      </c>
      <c r="CA3" s="46">
        <f t="shared" si="1"/>
        <v>48153</v>
      </c>
      <c r="CB3" s="46">
        <f t="shared" si="1"/>
        <v>48183</v>
      </c>
      <c r="CC3" s="46">
        <f t="shared" si="1"/>
        <v>48214</v>
      </c>
      <c r="CD3" s="46">
        <f t="shared" si="1"/>
        <v>48245</v>
      </c>
      <c r="CE3" s="46">
        <f t="shared" si="1"/>
        <v>48274</v>
      </c>
      <c r="CF3" s="46">
        <f t="shared" si="1"/>
        <v>48305</v>
      </c>
      <c r="CG3" s="46">
        <f t="shared" si="1"/>
        <v>48335</v>
      </c>
      <c r="CH3" s="46">
        <f t="shared" si="1"/>
        <v>48366</v>
      </c>
      <c r="CI3" s="46">
        <f t="shared" si="1"/>
        <v>48396</v>
      </c>
      <c r="CJ3" s="46">
        <f t="shared" si="1"/>
        <v>48427</v>
      </c>
      <c r="CK3" s="46">
        <f t="shared" si="1"/>
        <v>48458</v>
      </c>
      <c r="CL3" s="46">
        <f t="shared" si="1"/>
        <v>48488</v>
      </c>
      <c r="CM3" s="46">
        <f t="shared" si="1"/>
        <v>48519</v>
      </c>
      <c r="CN3" s="46">
        <f t="shared" si="1"/>
        <v>48549</v>
      </c>
      <c r="CO3" s="46">
        <f t="shared" si="1"/>
        <v>48580</v>
      </c>
      <c r="CP3" s="46">
        <f t="shared" si="1"/>
        <v>48611</v>
      </c>
      <c r="CQ3" s="46">
        <f t="shared" si="1"/>
        <v>48639</v>
      </c>
      <c r="CR3" s="46">
        <f t="shared" si="1"/>
        <v>48670</v>
      </c>
      <c r="CS3" s="46">
        <f t="shared" si="1"/>
        <v>48700</v>
      </c>
      <c r="CT3" s="46">
        <f t="shared" si="1"/>
        <v>48731</v>
      </c>
      <c r="CU3" s="46">
        <f t="shared" si="1"/>
        <v>48761</v>
      </c>
      <c r="CV3" s="46">
        <f t="shared" si="1"/>
        <v>48792</v>
      </c>
      <c r="CW3" s="46">
        <f t="shared" si="1"/>
        <v>48823</v>
      </c>
      <c r="CX3" s="46">
        <f t="shared" si="1"/>
        <v>48853</v>
      </c>
      <c r="CY3" s="46">
        <f t="shared" si="1"/>
        <v>48884</v>
      </c>
      <c r="CZ3" s="46">
        <f t="shared" si="1"/>
        <v>48914</v>
      </c>
      <c r="DA3" s="46">
        <f t="shared" si="1"/>
        <v>48945</v>
      </c>
      <c r="DB3" s="46">
        <f t="shared" si="1"/>
        <v>48976</v>
      </c>
      <c r="DC3" s="46">
        <f t="shared" si="1"/>
        <v>49004</v>
      </c>
      <c r="DD3" s="46">
        <f t="shared" si="1"/>
        <v>49035</v>
      </c>
      <c r="DE3" s="46">
        <f t="shared" si="1"/>
        <v>49065</v>
      </c>
      <c r="DF3" s="46">
        <f t="shared" si="1"/>
        <v>49096</v>
      </c>
      <c r="DG3" s="46">
        <f t="shared" si="1"/>
        <v>49126</v>
      </c>
      <c r="DH3" s="46">
        <f t="shared" si="1"/>
        <v>49157</v>
      </c>
      <c r="DI3" s="46">
        <f t="shared" si="1"/>
        <v>49188</v>
      </c>
      <c r="DJ3" s="46">
        <f t="shared" ref="DJ3:FU3" si="2">DI4+1</f>
        <v>49218</v>
      </c>
      <c r="DK3" s="46">
        <f t="shared" si="2"/>
        <v>49249</v>
      </c>
      <c r="DL3" s="46">
        <f t="shared" si="2"/>
        <v>49279</v>
      </c>
      <c r="DM3" s="46">
        <f t="shared" si="2"/>
        <v>49310</v>
      </c>
      <c r="DN3" s="46">
        <f t="shared" si="2"/>
        <v>49341</v>
      </c>
      <c r="DO3" s="46">
        <f t="shared" si="2"/>
        <v>49369</v>
      </c>
      <c r="DP3" s="46">
        <f t="shared" si="2"/>
        <v>49400</v>
      </c>
      <c r="DQ3" s="46">
        <f t="shared" si="2"/>
        <v>49430</v>
      </c>
      <c r="DR3" s="46">
        <f t="shared" si="2"/>
        <v>49461</v>
      </c>
      <c r="DS3" s="46">
        <f t="shared" si="2"/>
        <v>49491</v>
      </c>
      <c r="DT3" s="46">
        <f t="shared" si="2"/>
        <v>49522</v>
      </c>
      <c r="DU3" s="46">
        <f t="shared" si="2"/>
        <v>49553</v>
      </c>
      <c r="DV3" s="46">
        <f t="shared" si="2"/>
        <v>49583</v>
      </c>
      <c r="DW3" s="46">
        <f t="shared" si="2"/>
        <v>49614</v>
      </c>
      <c r="DX3" s="46">
        <f t="shared" si="2"/>
        <v>49644</v>
      </c>
      <c r="DY3" s="46">
        <f t="shared" si="2"/>
        <v>49675</v>
      </c>
      <c r="DZ3" s="46">
        <f t="shared" si="2"/>
        <v>49706</v>
      </c>
      <c r="EA3" s="46">
        <f t="shared" si="2"/>
        <v>49735</v>
      </c>
      <c r="EB3" s="46">
        <f t="shared" si="2"/>
        <v>49766</v>
      </c>
      <c r="EC3" s="46">
        <f t="shared" si="2"/>
        <v>49796</v>
      </c>
      <c r="ED3" s="46">
        <f t="shared" si="2"/>
        <v>49827</v>
      </c>
      <c r="EE3" s="46">
        <f t="shared" si="2"/>
        <v>49857</v>
      </c>
      <c r="EF3" s="46">
        <f t="shared" si="2"/>
        <v>49888</v>
      </c>
      <c r="EG3" s="46">
        <f t="shared" si="2"/>
        <v>49919</v>
      </c>
      <c r="EH3" s="46">
        <f t="shared" si="2"/>
        <v>49949</v>
      </c>
      <c r="EI3" s="46">
        <f t="shared" si="2"/>
        <v>49980</v>
      </c>
      <c r="EJ3" s="46">
        <f t="shared" si="2"/>
        <v>50010</v>
      </c>
      <c r="EK3" s="46">
        <f t="shared" si="2"/>
        <v>50041</v>
      </c>
      <c r="EL3" s="46">
        <f t="shared" si="2"/>
        <v>50072</v>
      </c>
      <c r="EM3" s="46">
        <f t="shared" si="2"/>
        <v>50100</v>
      </c>
      <c r="EN3" s="46">
        <f t="shared" si="2"/>
        <v>50131</v>
      </c>
      <c r="EO3" s="46">
        <f t="shared" si="2"/>
        <v>50161</v>
      </c>
      <c r="EP3" s="46">
        <f t="shared" si="2"/>
        <v>50192</v>
      </c>
      <c r="EQ3" s="46">
        <f t="shared" si="2"/>
        <v>50222</v>
      </c>
      <c r="ER3" s="46">
        <f t="shared" si="2"/>
        <v>50253</v>
      </c>
      <c r="ES3" s="46">
        <f t="shared" si="2"/>
        <v>50284</v>
      </c>
      <c r="ET3" s="46">
        <f t="shared" si="2"/>
        <v>50314</v>
      </c>
      <c r="EU3" s="46">
        <f t="shared" si="2"/>
        <v>50345</v>
      </c>
      <c r="EV3" s="46">
        <f t="shared" si="2"/>
        <v>50375</v>
      </c>
      <c r="EW3" s="46">
        <f t="shared" si="2"/>
        <v>50406</v>
      </c>
      <c r="EX3" s="46">
        <f t="shared" si="2"/>
        <v>50437</v>
      </c>
      <c r="EY3" s="46">
        <f t="shared" si="2"/>
        <v>50465</v>
      </c>
      <c r="EZ3" s="46">
        <f t="shared" si="2"/>
        <v>50496</v>
      </c>
      <c r="FA3" s="46">
        <f t="shared" si="2"/>
        <v>50526</v>
      </c>
      <c r="FB3" s="46">
        <f t="shared" si="2"/>
        <v>50557</v>
      </c>
      <c r="FC3" s="46">
        <f t="shared" si="2"/>
        <v>50587</v>
      </c>
      <c r="FD3" s="46">
        <f t="shared" si="2"/>
        <v>50618</v>
      </c>
      <c r="FE3" s="46">
        <f t="shared" si="2"/>
        <v>50649</v>
      </c>
      <c r="FF3" s="46">
        <f t="shared" si="2"/>
        <v>50679</v>
      </c>
      <c r="FG3" s="46">
        <f t="shared" si="2"/>
        <v>50710</v>
      </c>
      <c r="FH3" s="46">
        <f t="shared" si="2"/>
        <v>50740</v>
      </c>
      <c r="FI3" s="46">
        <f t="shared" si="2"/>
        <v>50771</v>
      </c>
      <c r="FJ3" s="46">
        <f t="shared" si="2"/>
        <v>50802</v>
      </c>
      <c r="FK3" s="46">
        <f t="shared" si="2"/>
        <v>50830</v>
      </c>
      <c r="FL3" s="46">
        <f t="shared" si="2"/>
        <v>50861</v>
      </c>
      <c r="FM3" s="46">
        <f t="shared" si="2"/>
        <v>50891</v>
      </c>
      <c r="FN3" s="46">
        <f t="shared" si="2"/>
        <v>50922</v>
      </c>
      <c r="FO3" s="46">
        <f t="shared" si="2"/>
        <v>50952</v>
      </c>
      <c r="FP3" s="46">
        <f t="shared" si="2"/>
        <v>50983</v>
      </c>
      <c r="FQ3" s="46">
        <f t="shared" si="2"/>
        <v>51014</v>
      </c>
      <c r="FR3" s="46">
        <f t="shared" si="2"/>
        <v>51044</v>
      </c>
      <c r="FS3" s="46">
        <f t="shared" si="2"/>
        <v>51075</v>
      </c>
      <c r="FT3" s="46">
        <f t="shared" si="2"/>
        <v>51105</v>
      </c>
      <c r="FU3" s="46">
        <f t="shared" si="2"/>
        <v>51136</v>
      </c>
      <c r="FV3" s="46">
        <f t="shared" ref="FV3:IG3" si="3">FU4+1</f>
        <v>51167</v>
      </c>
      <c r="FW3" s="46">
        <f t="shared" si="3"/>
        <v>51196</v>
      </c>
      <c r="FX3" s="46">
        <f t="shared" si="3"/>
        <v>51227</v>
      </c>
      <c r="FY3" s="46">
        <f t="shared" si="3"/>
        <v>51257</v>
      </c>
      <c r="FZ3" s="46">
        <f t="shared" si="3"/>
        <v>51288</v>
      </c>
      <c r="GA3" s="46">
        <f t="shared" si="3"/>
        <v>51318</v>
      </c>
      <c r="GB3" s="46">
        <f t="shared" si="3"/>
        <v>51349</v>
      </c>
      <c r="GC3" s="46">
        <f t="shared" si="3"/>
        <v>51380</v>
      </c>
      <c r="GD3" s="46">
        <f t="shared" si="3"/>
        <v>51410</v>
      </c>
      <c r="GE3" s="46">
        <f t="shared" si="3"/>
        <v>51441</v>
      </c>
      <c r="GF3" s="46">
        <f t="shared" si="3"/>
        <v>51471</v>
      </c>
      <c r="GG3" s="46">
        <f t="shared" si="3"/>
        <v>51502</v>
      </c>
      <c r="GH3" s="46">
        <f t="shared" si="3"/>
        <v>51533</v>
      </c>
      <c r="GI3" s="46">
        <f t="shared" si="3"/>
        <v>51561</v>
      </c>
      <c r="GJ3" s="46">
        <f t="shared" si="3"/>
        <v>51592</v>
      </c>
      <c r="GK3" s="46">
        <f t="shared" si="3"/>
        <v>51622</v>
      </c>
      <c r="GL3" s="46">
        <f t="shared" si="3"/>
        <v>51653</v>
      </c>
      <c r="GM3" s="46">
        <f t="shared" si="3"/>
        <v>51683</v>
      </c>
      <c r="GN3" s="46">
        <f t="shared" si="3"/>
        <v>51714</v>
      </c>
      <c r="GO3" s="46">
        <f t="shared" si="3"/>
        <v>51745</v>
      </c>
      <c r="GP3" s="46">
        <f t="shared" si="3"/>
        <v>51775</v>
      </c>
      <c r="GQ3" s="46">
        <f t="shared" si="3"/>
        <v>51806</v>
      </c>
      <c r="GR3" s="46">
        <f t="shared" si="3"/>
        <v>51836</v>
      </c>
      <c r="GS3" s="46">
        <f t="shared" si="3"/>
        <v>51867</v>
      </c>
      <c r="GT3" s="46">
        <f t="shared" si="3"/>
        <v>51898</v>
      </c>
      <c r="GU3" s="46">
        <f t="shared" si="3"/>
        <v>51926</v>
      </c>
      <c r="GV3" s="46">
        <f t="shared" si="3"/>
        <v>51957</v>
      </c>
      <c r="GW3" s="46">
        <f t="shared" si="3"/>
        <v>51987</v>
      </c>
      <c r="GX3" s="46">
        <f t="shared" si="3"/>
        <v>52018</v>
      </c>
      <c r="GY3" s="46">
        <f t="shared" si="3"/>
        <v>52048</v>
      </c>
      <c r="GZ3" s="46">
        <f t="shared" si="3"/>
        <v>52079</v>
      </c>
      <c r="HA3" s="46">
        <f t="shared" si="3"/>
        <v>52110</v>
      </c>
      <c r="HB3" s="46">
        <f t="shared" si="3"/>
        <v>52140</v>
      </c>
      <c r="HC3" s="46">
        <f t="shared" si="3"/>
        <v>52171</v>
      </c>
      <c r="HD3" s="46">
        <f t="shared" si="3"/>
        <v>52201</v>
      </c>
      <c r="HE3" s="46">
        <f t="shared" si="3"/>
        <v>52232</v>
      </c>
      <c r="HF3" s="46">
        <f t="shared" si="3"/>
        <v>52263</v>
      </c>
      <c r="HG3" s="46">
        <f t="shared" si="3"/>
        <v>52291</v>
      </c>
      <c r="HH3" s="46">
        <f t="shared" si="3"/>
        <v>52322</v>
      </c>
      <c r="HI3" s="46">
        <f t="shared" si="3"/>
        <v>52352</v>
      </c>
      <c r="HJ3" s="46">
        <f t="shared" si="3"/>
        <v>52383</v>
      </c>
      <c r="HK3" s="46">
        <f t="shared" si="3"/>
        <v>52413</v>
      </c>
      <c r="HL3" s="46">
        <f t="shared" si="3"/>
        <v>52444</v>
      </c>
      <c r="HM3" s="46">
        <f t="shared" si="3"/>
        <v>52475</v>
      </c>
      <c r="HN3" s="46">
        <f t="shared" si="3"/>
        <v>52505</v>
      </c>
      <c r="HO3" s="46">
        <f t="shared" si="3"/>
        <v>52536</v>
      </c>
      <c r="HP3" s="46">
        <f t="shared" si="3"/>
        <v>52566</v>
      </c>
      <c r="HQ3" s="46">
        <f t="shared" si="3"/>
        <v>52597</v>
      </c>
      <c r="HR3" s="46">
        <f t="shared" si="3"/>
        <v>52628</v>
      </c>
      <c r="HS3" s="46">
        <f t="shared" si="3"/>
        <v>52657</v>
      </c>
      <c r="HT3" s="46">
        <f t="shared" si="3"/>
        <v>52688</v>
      </c>
      <c r="HU3" s="46">
        <f t="shared" si="3"/>
        <v>52718</v>
      </c>
      <c r="HV3" s="46">
        <f t="shared" si="3"/>
        <v>52749</v>
      </c>
      <c r="HW3" s="46">
        <f t="shared" si="3"/>
        <v>52779</v>
      </c>
      <c r="HX3" s="46">
        <f t="shared" si="3"/>
        <v>52810</v>
      </c>
      <c r="HY3" s="46">
        <f t="shared" si="3"/>
        <v>52841</v>
      </c>
      <c r="HZ3" s="46">
        <f t="shared" si="3"/>
        <v>52871</v>
      </c>
      <c r="IA3" s="46">
        <f t="shared" si="3"/>
        <v>52902</v>
      </c>
      <c r="IB3" s="46">
        <f t="shared" si="3"/>
        <v>52932</v>
      </c>
      <c r="IC3" s="46">
        <f t="shared" si="3"/>
        <v>52963</v>
      </c>
      <c r="ID3" s="46">
        <f t="shared" si="3"/>
        <v>52994</v>
      </c>
      <c r="IE3" s="46">
        <f t="shared" si="3"/>
        <v>53022</v>
      </c>
      <c r="IF3" s="46">
        <f t="shared" si="3"/>
        <v>53053</v>
      </c>
      <c r="IG3" s="46">
        <f t="shared" si="3"/>
        <v>53083</v>
      </c>
      <c r="IH3" s="46">
        <f t="shared" ref="IH3:KP3" si="4">IG4+1</f>
        <v>53114</v>
      </c>
      <c r="II3" s="46">
        <f t="shared" si="4"/>
        <v>53144</v>
      </c>
      <c r="IJ3" s="46">
        <f t="shared" si="4"/>
        <v>53175</v>
      </c>
      <c r="IK3" s="46">
        <f t="shared" si="4"/>
        <v>53206</v>
      </c>
      <c r="IL3" s="46">
        <f t="shared" si="4"/>
        <v>53236</v>
      </c>
      <c r="IM3" s="46">
        <f t="shared" si="4"/>
        <v>53267</v>
      </c>
      <c r="IN3" s="46">
        <f t="shared" si="4"/>
        <v>53297</v>
      </c>
      <c r="IO3" s="46">
        <f t="shared" si="4"/>
        <v>53328</v>
      </c>
      <c r="IP3" s="46">
        <f t="shared" si="4"/>
        <v>53359</v>
      </c>
      <c r="IQ3" s="46">
        <f t="shared" si="4"/>
        <v>53387</v>
      </c>
      <c r="IR3" s="46">
        <f t="shared" si="4"/>
        <v>53418</v>
      </c>
      <c r="IS3" s="46">
        <f t="shared" si="4"/>
        <v>53448</v>
      </c>
      <c r="IT3" s="46">
        <f t="shared" si="4"/>
        <v>53479</v>
      </c>
      <c r="IU3" s="46">
        <f t="shared" si="4"/>
        <v>53509</v>
      </c>
      <c r="IV3" s="46">
        <f t="shared" si="4"/>
        <v>53540</v>
      </c>
      <c r="IW3" s="46">
        <f t="shared" si="4"/>
        <v>53571</v>
      </c>
      <c r="IX3" s="46">
        <f t="shared" si="4"/>
        <v>53601</v>
      </c>
      <c r="IY3" s="46">
        <f t="shared" si="4"/>
        <v>53632</v>
      </c>
      <c r="IZ3" s="46">
        <f t="shared" si="4"/>
        <v>53662</v>
      </c>
      <c r="JA3" s="46">
        <f t="shared" si="4"/>
        <v>53693</v>
      </c>
      <c r="JB3" s="46">
        <f t="shared" si="4"/>
        <v>53724</v>
      </c>
      <c r="JC3" s="46">
        <f t="shared" si="4"/>
        <v>53752</v>
      </c>
      <c r="JD3" s="46">
        <f t="shared" si="4"/>
        <v>53783</v>
      </c>
      <c r="JE3" s="46">
        <f t="shared" si="4"/>
        <v>53813</v>
      </c>
      <c r="JF3" s="46">
        <f t="shared" si="4"/>
        <v>53844</v>
      </c>
      <c r="JG3" s="46">
        <f t="shared" si="4"/>
        <v>53874</v>
      </c>
      <c r="JH3" s="46">
        <f t="shared" si="4"/>
        <v>53905</v>
      </c>
      <c r="JI3" s="46">
        <f t="shared" si="4"/>
        <v>53936</v>
      </c>
      <c r="JJ3" s="46">
        <f t="shared" si="4"/>
        <v>53966</v>
      </c>
      <c r="JK3" s="46">
        <f t="shared" si="4"/>
        <v>53997</v>
      </c>
      <c r="JL3" s="46">
        <f t="shared" si="4"/>
        <v>54027</v>
      </c>
      <c r="JM3" s="46">
        <f t="shared" si="4"/>
        <v>54058</v>
      </c>
      <c r="JN3" s="46">
        <f t="shared" si="4"/>
        <v>54089</v>
      </c>
      <c r="JO3" s="46">
        <f t="shared" si="4"/>
        <v>54118</v>
      </c>
      <c r="JP3" s="46">
        <f t="shared" si="4"/>
        <v>54149</v>
      </c>
      <c r="JQ3" s="46">
        <f t="shared" si="4"/>
        <v>54179</v>
      </c>
      <c r="JR3" s="46">
        <f t="shared" si="4"/>
        <v>54210</v>
      </c>
      <c r="JS3" s="46">
        <f t="shared" si="4"/>
        <v>54240</v>
      </c>
      <c r="JT3" s="46">
        <f t="shared" si="4"/>
        <v>54271</v>
      </c>
      <c r="JU3" s="46">
        <f t="shared" si="4"/>
        <v>54302</v>
      </c>
      <c r="JV3" s="46">
        <f t="shared" si="4"/>
        <v>54332</v>
      </c>
      <c r="JW3" s="46">
        <f t="shared" si="4"/>
        <v>54363</v>
      </c>
      <c r="JX3" s="46">
        <f t="shared" si="4"/>
        <v>54393</v>
      </c>
      <c r="JY3" s="46">
        <f t="shared" si="4"/>
        <v>54424</v>
      </c>
      <c r="JZ3" s="46">
        <f t="shared" si="4"/>
        <v>54455</v>
      </c>
      <c r="KA3" s="46">
        <f t="shared" si="4"/>
        <v>54483</v>
      </c>
      <c r="KB3" s="46">
        <f t="shared" si="4"/>
        <v>54514</v>
      </c>
      <c r="KC3" s="46">
        <f t="shared" si="4"/>
        <v>54544</v>
      </c>
      <c r="KD3" s="46">
        <f t="shared" si="4"/>
        <v>54575</v>
      </c>
      <c r="KE3" s="46">
        <f t="shared" si="4"/>
        <v>54605</v>
      </c>
      <c r="KF3" s="46">
        <f t="shared" si="4"/>
        <v>54636</v>
      </c>
      <c r="KG3" s="46">
        <f t="shared" si="4"/>
        <v>54667</v>
      </c>
      <c r="KH3" s="46">
        <f t="shared" si="4"/>
        <v>54697</v>
      </c>
      <c r="KI3" s="46">
        <f t="shared" si="4"/>
        <v>54728</v>
      </c>
      <c r="KJ3" s="46">
        <f t="shared" si="4"/>
        <v>54758</v>
      </c>
      <c r="KK3" s="46">
        <f t="shared" si="4"/>
        <v>54789</v>
      </c>
      <c r="KL3" s="46">
        <f t="shared" si="4"/>
        <v>54820</v>
      </c>
      <c r="KM3" s="46">
        <f t="shared" si="4"/>
        <v>54848</v>
      </c>
      <c r="KN3" s="46">
        <f t="shared" si="4"/>
        <v>54879</v>
      </c>
      <c r="KO3" s="46">
        <f t="shared" si="4"/>
        <v>54909</v>
      </c>
      <c r="KP3" s="46">
        <f t="shared" si="4"/>
        <v>54940</v>
      </c>
      <c r="KQ3" s="46">
        <f t="shared" ref="KQ3:LT3" si="5">KP4+1</f>
        <v>54970</v>
      </c>
      <c r="KR3" s="46">
        <f t="shared" si="5"/>
        <v>55001</v>
      </c>
      <c r="KS3" s="46">
        <f t="shared" si="5"/>
        <v>55032</v>
      </c>
      <c r="KT3" s="46">
        <f t="shared" si="5"/>
        <v>55062</v>
      </c>
      <c r="KU3" s="46">
        <f t="shared" si="5"/>
        <v>55093</v>
      </c>
      <c r="KV3" s="46">
        <f t="shared" si="5"/>
        <v>55123</v>
      </c>
      <c r="KW3" s="46">
        <f t="shared" si="5"/>
        <v>55154</v>
      </c>
      <c r="KX3" s="46">
        <f t="shared" si="5"/>
        <v>55185</v>
      </c>
      <c r="KY3" s="46">
        <f t="shared" si="5"/>
        <v>55213</v>
      </c>
      <c r="KZ3" s="46">
        <f t="shared" si="5"/>
        <v>55244</v>
      </c>
      <c r="LA3" s="46">
        <f t="shared" si="5"/>
        <v>55274</v>
      </c>
      <c r="LB3" s="46">
        <f t="shared" si="5"/>
        <v>55305</v>
      </c>
      <c r="LC3" s="46">
        <f t="shared" si="5"/>
        <v>55335</v>
      </c>
      <c r="LD3" s="46">
        <f t="shared" si="5"/>
        <v>55366</v>
      </c>
      <c r="LE3" s="46">
        <f t="shared" si="5"/>
        <v>55397</v>
      </c>
      <c r="LF3" s="46">
        <f t="shared" si="5"/>
        <v>55427</v>
      </c>
      <c r="LG3" s="46">
        <f t="shared" si="5"/>
        <v>55458</v>
      </c>
      <c r="LH3" s="46">
        <f t="shared" si="5"/>
        <v>55488</v>
      </c>
      <c r="LI3" s="46">
        <f t="shared" si="5"/>
        <v>55519</v>
      </c>
      <c r="LJ3" s="46">
        <f t="shared" si="5"/>
        <v>55550</v>
      </c>
      <c r="LK3" s="46">
        <f t="shared" si="5"/>
        <v>55579</v>
      </c>
      <c r="LL3" s="46">
        <f t="shared" si="5"/>
        <v>55610</v>
      </c>
      <c r="LM3" s="46">
        <f t="shared" si="5"/>
        <v>55640</v>
      </c>
      <c r="LN3" s="46">
        <f t="shared" si="5"/>
        <v>55671</v>
      </c>
      <c r="LO3" s="46">
        <f t="shared" si="5"/>
        <v>55701</v>
      </c>
      <c r="LP3" s="46">
        <f t="shared" si="5"/>
        <v>55732</v>
      </c>
      <c r="LQ3" s="46">
        <f t="shared" si="5"/>
        <v>55763</v>
      </c>
      <c r="LR3" s="46">
        <f t="shared" si="5"/>
        <v>55793</v>
      </c>
      <c r="LS3" s="46">
        <f t="shared" si="5"/>
        <v>55824</v>
      </c>
      <c r="LT3" s="46">
        <f t="shared" si="5"/>
        <v>55854</v>
      </c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</row>
    <row r="4" spans="1:463" ht="15" customHeight="1">
      <c r="A4" s="17"/>
      <c r="B4" s="17"/>
      <c r="C4" s="17" t="s">
        <v>84</v>
      </c>
      <c r="D4" s="17"/>
      <c r="E4" s="17"/>
      <c r="F4" s="17"/>
      <c r="G4" s="17"/>
      <c r="H4" s="17"/>
      <c r="I4" s="46">
        <f t="shared" ref="I4:AV4" si="6">EOMONTH(I3, 0)</f>
        <v>46053</v>
      </c>
      <c r="J4" s="46">
        <f t="shared" si="6"/>
        <v>46081</v>
      </c>
      <c r="K4" s="46">
        <f t="shared" si="6"/>
        <v>46112</v>
      </c>
      <c r="L4" s="46">
        <f t="shared" si="6"/>
        <v>46142</v>
      </c>
      <c r="M4" s="46">
        <f t="shared" si="6"/>
        <v>46173</v>
      </c>
      <c r="N4" s="46">
        <f t="shared" si="6"/>
        <v>46203</v>
      </c>
      <c r="O4" s="46">
        <f t="shared" si="6"/>
        <v>46234</v>
      </c>
      <c r="P4" s="46">
        <f t="shared" si="6"/>
        <v>46265</v>
      </c>
      <c r="Q4" s="46">
        <f t="shared" si="6"/>
        <v>46295</v>
      </c>
      <c r="R4" s="46">
        <f t="shared" si="6"/>
        <v>46326</v>
      </c>
      <c r="S4" s="46">
        <f t="shared" si="6"/>
        <v>46356</v>
      </c>
      <c r="T4" s="46">
        <f t="shared" si="6"/>
        <v>46387</v>
      </c>
      <c r="U4" s="46">
        <f t="shared" si="6"/>
        <v>46418</v>
      </c>
      <c r="V4" s="46">
        <f t="shared" si="6"/>
        <v>46446</v>
      </c>
      <c r="W4" s="46">
        <f t="shared" si="6"/>
        <v>46477</v>
      </c>
      <c r="X4" s="46">
        <f t="shared" si="6"/>
        <v>46507</v>
      </c>
      <c r="Y4" s="46">
        <f t="shared" si="6"/>
        <v>46538</v>
      </c>
      <c r="Z4" s="46">
        <f t="shared" si="6"/>
        <v>46568</v>
      </c>
      <c r="AA4" s="46">
        <f t="shared" si="6"/>
        <v>46599</v>
      </c>
      <c r="AB4" s="46">
        <f t="shared" si="6"/>
        <v>46630</v>
      </c>
      <c r="AC4" s="46">
        <f t="shared" si="6"/>
        <v>46660</v>
      </c>
      <c r="AD4" s="46">
        <f t="shared" si="6"/>
        <v>46691</v>
      </c>
      <c r="AE4" s="46">
        <f t="shared" si="6"/>
        <v>46721</v>
      </c>
      <c r="AF4" s="46">
        <f t="shared" si="6"/>
        <v>46752</v>
      </c>
      <c r="AG4" s="46">
        <f t="shared" si="6"/>
        <v>46783</v>
      </c>
      <c r="AH4" s="46">
        <f t="shared" si="6"/>
        <v>46812</v>
      </c>
      <c r="AI4" s="46">
        <f t="shared" si="6"/>
        <v>46843</v>
      </c>
      <c r="AJ4" s="46">
        <f t="shared" si="6"/>
        <v>46873</v>
      </c>
      <c r="AK4" s="46">
        <f t="shared" si="6"/>
        <v>46904</v>
      </c>
      <c r="AL4" s="46">
        <f t="shared" si="6"/>
        <v>46934</v>
      </c>
      <c r="AM4" s="46">
        <f t="shared" si="6"/>
        <v>46965</v>
      </c>
      <c r="AN4" s="46">
        <f t="shared" si="6"/>
        <v>46996</v>
      </c>
      <c r="AO4" s="46">
        <f t="shared" si="6"/>
        <v>47026</v>
      </c>
      <c r="AP4" s="46">
        <f t="shared" si="6"/>
        <v>47057</v>
      </c>
      <c r="AQ4" s="46">
        <f t="shared" si="6"/>
        <v>47087</v>
      </c>
      <c r="AR4" s="46">
        <f t="shared" si="6"/>
        <v>47118</v>
      </c>
      <c r="AS4" s="46">
        <f t="shared" si="6"/>
        <v>47149</v>
      </c>
      <c r="AT4" s="46">
        <f t="shared" si="6"/>
        <v>47177</v>
      </c>
      <c r="AU4" s="46">
        <f t="shared" si="6"/>
        <v>47208</v>
      </c>
      <c r="AV4" s="46">
        <f t="shared" si="6"/>
        <v>47238</v>
      </c>
      <c r="AW4" s="46">
        <f t="shared" ref="AW4:DH4" si="7">EOMONTH(AW3, 0)</f>
        <v>47269</v>
      </c>
      <c r="AX4" s="46">
        <f t="shared" si="7"/>
        <v>47299</v>
      </c>
      <c r="AY4" s="46">
        <f t="shared" si="7"/>
        <v>47330</v>
      </c>
      <c r="AZ4" s="46">
        <f t="shared" si="7"/>
        <v>47361</v>
      </c>
      <c r="BA4" s="46">
        <f t="shared" si="7"/>
        <v>47391</v>
      </c>
      <c r="BB4" s="46">
        <f t="shared" si="7"/>
        <v>47422</v>
      </c>
      <c r="BC4" s="46">
        <f t="shared" si="7"/>
        <v>47452</v>
      </c>
      <c r="BD4" s="46">
        <f t="shared" si="7"/>
        <v>47483</v>
      </c>
      <c r="BE4" s="46">
        <f t="shared" si="7"/>
        <v>47514</v>
      </c>
      <c r="BF4" s="46">
        <f t="shared" si="7"/>
        <v>47542</v>
      </c>
      <c r="BG4" s="46">
        <f t="shared" si="7"/>
        <v>47573</v>
      </c>
      <c r="BH4" s="46">
        <f t="shared" si="7"/>
        <v>47603</v>
      </c>
      <c r="BI4" s="46">
        <f t="shared" si="7"/>
        <v>47634</v>
      </c>
      <c r="BJ4" s="46">
        <f t="shared" si="7"/>
        <v>47664</v>
      </c>
      <c r="BK4" s="46">
        <f t="shared" si="7"/>
        <v>47695</v>
      </c>
      <c r="BL4" s="46">
        <f t="shared" si="7"/>
        <v>47726</v>
      </c>
      <c r="BM4" s="46">
        <f t="shared" si="7"/>
        <v>47756</v>
      </c>
      <c r="BN4" s="46">
        <f t="shared" si="7"/>
        <v>47787</v>
      </c>
      <c r="BO4" s="46">
        <f t="shared" si="7"/>
        <v>47817</v>
      </c>
      <c r="BP4" s="46">
        <f t="shared" si="7"/>
        <v>47848</v>
      </c>
      <c r="BQ4" s="46">
        <f t="shared" si="7"/>
        <v>47879</v>
      </c>
      <c r="BR4" s="46">
        <f t="shared" si="7"/>
        <v>47907</v>
      </c>
      <c r="BS4" s="46">
        <f t="shared" si="7"/>
        <v>47938</v>
      </c>
      <c r="BT4" s="46">
        <f t="shared" si="7"/>
        <v>47968</v>
      </c>
      <c r="BU4" s="46">
        <f t="shared" si="7"/>
        <v>47999</v>
      </c>
      <c r="BV4" s="46">
        <f t="shared" si="7"/>
        <v>48029</v>
      </c>
      <c r="BW4" s="46">
        <f t="shared" si="7"/>
        <v>48060</v>
      </c>
      <c r="BX4" s="46">
        <f t="shared" si="7"/>
        <v>48091</v>
      </c>
      <c r="BY4" s="46">
        <f t="shared" si="7"/>
        <v>48121</v>
      </c>
      <c r="BZ4" s="46">
        <f t="shared" si="7"/>
        <v>48152</v>
      </c>
      <c r="CA4" s="46">
        <f t="shared" si="7"/>
        <v>48182</v>
      </c>
      <c r="CB4" s="46">
        <f t="shared" si="7"/>
        <v>48213</v>
      </c>
      <c r="CC4" s="46">
        <f t="shared" si="7"/>
        <v>48244</v>
      </c>
      <c r="CD4" s="46">
        <f t="shared" si="7"/>
        <v>48273</v>
      </c>
      <c r="CE4" s="46">
        <f t="shared" si="7"/>
        <v>48304</v>
      </c>
      <c r="CF4" s="46">
        <f t="shared" si="7"/>
        <v>48334</v>
      </c>
      <c r="CG4" s="46">
        <f t="shared" si="7"/>
        <v>48365</v>
      </c>
      <c r="CH4" s="46">
        <f t="shared" si="7"/>
        <v>48395</v>
      </c>
      <c r="CI4" s="46">
        <f t="shared" si="7"/>
        <v>48426</v>
      </c>
      <c r="CJ4" s="46">
        <f t="shared" si="7"/>
        <v>48457</v>
      </c>
      <c r="CK4" s="46">
        <f t="shared" si="7"/>
        <v>48487</v>
      </c>
      <c r="CL4" s="46">
        <f t="shared" si="7"/>
        <v>48518</v>
      </c>
      <c r="CM4" s="46">
        <f t="shared" si="7"/>
        <v>48548</v>
      </c>
      <c r="CN4" s="46">
        <f t="shared" si="7"/>
        <v>48579</v>
      </c>
      <c r="CO4" s="46">
        <f t="shared" si="7"/>
        <v>48610</v>
      </c>
      <c r="CP4" s="46">
        <f t="shared" si="7"/>
        <v>48638</v>
      </c>
      <c r="CQ4" s="46">
        <f t="shared" si="7"/>
        <v>48669</v>
      </c>
      <c r="CR4" s="46">
        <f t="shared" si="7"/>
        <v>48699</v>
      </c>
      <c r="CS4" s="46">
        <f t="shared" si="7"/>
        <v>48730</v>
      </c>
      <c r="CT4" s="46">
        <f t="shared" si="7"/>
        <v>48760</v>
      </c>
      <c r="CU4" s="46">
        <f t="shared" si="7"/>
        <v>48791</v>
      </c>
      <c r="CV4" s="46">
        <f t="shared" si="7"/>
        <v>48822</v>
      </c>
      <c r="CW4" s="46">
        <f t="shared" si="7"/>
        <v>48852</v>
      </c>
      <c r="CX4" s="46">
        <f t="shared" si="7"/>
        <v>48883</v>
      </c>
      <c r="CY4" s="46">
        <f t="shared" si="7"/>
        <v>48913</v>
      </c>
      <c r="CZ4" s="46">
        <f t="shared" si="7"/>
        <v>48944</v>
      </c>
      <c r="DA4" s="46">
        <f t="shared" si="7"/>
        <v>48975</v>
      </c>
      <c r="DB4" s="46">
        <f t="shared" si="7"/>
        <v>49003</v>
      </c>
      <c r="DC4" s="46">
        <f t="shared" si="7"/>
        <v>49034</v>
      </c>
      <c r="DD4" s="46">
        <f t="shared" si="7"/>
        <v>49064</v>
      </c>
      <c r="DE4" s="46">
        <f t="shared" si="7"/>
        <v>49095</v>
      </c>
      <c r="DF4" s="46">
        <f t="shared" si="7"/>
        <v>49125</v>
      </c>
      <c r="DG4" s="46">
        <f t="shared" si="7"/>
        <v>49156</v>
      </c>
      <c r="DH4" s="46">
        <f t="shared" si="7"/>
        <v>49187</v>
      </c>
      <c r="DI4" s="46">
        <f t="shared" ref="DI4:FT4" si="8">EOMONTH(DI3, 0)</f>
        <v>49217</v>
      </c>
      <c r="DJ4" s="46">
        <f t="shared" si="8"/>
        <v>49248</v>
      </c>
      <c r="DK4" s="46">
        <f t="shared" si="8"/>
        <v>49278</v>
      </c>
      <c r="DL4" s="46">
        <f t="shared" si="8"/>
        <v>49309</v>
      </c>
      <c r="DM4" s="46">
        <f t="shared" si="8"/>
        <v>49340</v>
      </c>
      <c r="DN4" s="46">
        <f t="shared" si="8"/>
        <v>49368</v>
      </c>
      <c r="DO4" s="46">
        <f t="shared" si="8"/>
        <v>49399</v>
      </c>
      <c r="DP4" s="46">
        <f t="shared" si="8"/>
        <v>49429</v>
      </c>
      <c r="DQ4" s="46">
        <f t="shared" si="8"/>
        <v>49460</v>
      </c>
      <c r="DR4" s="46">
        <f t="shared" si="8"/>
        <v>49490</v>
      </c>
      <c r="DS4" s="46">
        <f t="shared" si="8"/>
        <v>49521</v>
      </c>
      <c r="DT4" s="46">
        <f t="shared" si="8"/>
        <v>49552</v>
      </c>
      <c r="DU4" s="46">
        <f t="shared" si="8"/>
        <v>49582</v>
      </c>
      <c r="DV4" s="46">
        <f t="shared" si="8"/>
        <v>49613</v>
      </c>
      <c r="DW4" s="46">
        <f t="shared" si="8"/>
        <v>49643</v>
      </c>
      <c r="DX4" s="46">
        <f t="shared" si="8"/>
        <v>49674</v>
      </c>
      <c r="DY4" s="46">
        <f t="shared" si="8"/>
        <v>49705</v>
      </c>
      <c r="DZ4" s="46">
        <f t="shared" si="8"/>
        <v>49734</v>
      </c>
      <c r="EA4" s="46">
        <f t="shared" si="8"/>
        <v>49765</v>
      </c>
      <c r="EB4" s="46">
        <f t="shared" si="8"/>
        <v>49795</v>
      </c>
      <c r="EC4" s="46">
        <f t="shared" si="8"/>
        <v>49826</v>
      </c>
      <c r="ED4" s="46">
        <f t="shared" si="8"/>
        <v>49856</v>
      </c>
      <c r="EE4" s="46">
        <f t="shared" si="8"/>
        <v>49887</v>
      </c>
      <c r="EF4" s="46">
        <f t="shared" si="8"/>
        <v>49918</v>
      </c>
      <c r="EG4" s="46">
        <f t="shared" si="8"/>
        <v>49948</v>
      </c>
      <c r="EH4" s="46">
        <f t="shared" si="8"/>
        <v>49979</v>
      </c>
      <c r="EI4" s="46">
        <f t="shared" si="8"/>
        <v>50009</v>
      </c>
      <c r="EJ4" s="46">
        <f t="shared" si="8"/>
        <v>50040</v>
      </c>
      <c r="EK4" s="46">
        <f t="shared" si="8"/>
        <v>50071</v>
      </c>
      <c r="EL4" s="46">
        <f t="shared" si="8"/>
        <v>50099</v>
      </c>
      <c r="EM4" s="46">
        <f t="shared" si="8"/>
        <v>50130</v>
      </c>
      <c r="EN4" s="46">
        <f t="shared" si="8"/>
        <v>50160</v>
      </c>
      <c r="EO4" s="46">
        <f t="shared" si="8"/>
        <v>50191</v>
      </c>
      <c r="EP4" s="46">
        <f t="shared" si="8"/>
        <v>50221</v>
      </c>
      <c r="EQ4" s="46">
        <f t="shared" si="8"/>
        <v>50252</v>
      </c>
      <c r="ER4" s="46">
        <f t="shared" si="8"/>
        <v>50283</v>
      </c>
      <c r="ES4" s="46">
        <f t="shared" si="8"/>
        <v>50313</v>
      </c>
      <c r="ET4" s="46">
        <f t="shared" si="8"/>
        <v>50344</v>
      </c>
      <c r="EU4" s="46">
        <f t="shared" si="8"/>
        <v>50374</v>
      </c>
      <c r="EV4" s="46">
        <f t="shared" si="8"/>
        <v>50405</v>
      </c>
      <c r="EW4" s="46">
        <f t="shared" si="8"/>
        <v>50436</v>
      </c>
      <c r="EX4" s="46">
        <f t="shared" si="8"/>
        <v>50464</v>
      </c>
      <c r="EY4" s="46">
        <f t="shared" si="8"/>
        <v>50495</v>
      </c>
      <c r="EZ4" s="46">
        <f t="shared" si="8"/>
        <v>50525</v>
      </c>
      <c r="FA4" s="46">
        <f t="shared" si="8"/>
        <v>50556</v>
      </c>
      <c r="FB4" s="46">
        <f t="shared" si="8"/>
        <v>50586</v>
      </c>
      <c r="FC4" s="46">
        <f t="shared" si="8"/>
        <v>50617</v>
      </c>
      <c r="FD4" s="46">
        <f t="shared" si="8"/>
        <v>50648</v>
      </c>
      <c r="FE4" s="46">
        <f t="shared" si="8"/>
        <v>50678</v>
      </c>
      <c r="FF4" s="46">
        <f t="shared" si="8"/>
        <v>50709</v>
      </c>
      <c r="FG4" s="46">
        <f t="shared" si="8"/>
        <v>50739</v>
      </c>
      <c r="FH4" s="46">
        <f t="shared" si="8"/>
        <v>50770</v>
      </c>
      <c r="FI4" s="46">
        <f t="shared" si="8"/>
        <v>50801</v>
      </c>
      <c r="FJ4" s="46">
        <f t="shared" si="8"/>
        <v>50829</v>
      </c>
      <c r="FK4" s="46">
        <f t="shared" si="8"/>
        <v>50860</v>
      </c>
      <c r="FL4" s="46">
        <f t="shared" si="8"/>
        <v>50890</v>
      </c>
      <c r="FM4" s="46">
        <f t="shared" si="8"/>
        <v>50921</v>
      </c>
      <c r="FN4" s="46">
        <f t="shared" si="8"/>
        <v>50951</v>
      </c>
      <c r="FO4" s="46">
        <f t="shared" si="8"/>
        <v>50982</v>
      </c>
      <c r="FP4" s="46">
        <f t="shared" si="8"/>
        <v>51013</v>
      </c>
      <c r="FQ4" s="46">
        <f t="shared" si="8"/>
        <v>51043</v>
      </c>
      <c r="FR4" s="46">
        <f t="shared" si="8"/>
        <v>51074</v>
      </c>
      <c r="FS4" s="46">
        <f t="shared" si="8"/>
        <v>51104</v>
      </c>
      <c r="FT4" s="46">
        <f t="shared" si="8"/>
        <v>51135</v>
      </c>
      <c r="FU4" s="46">
        <f t="shared" ref="FU4:IF4" si="9">EOMONTH(FU3, 0)</f>
        <v>51166</v>
      </c>
      <c r="FV4" s="46">
        <f t="shared" si="9"/>
        <v>51195</v>
      </c>
      <c r="FW4" s="46">
        <f t="shared" si="9"/>
        <v>51226</v>
      </c>
      <c r="FX4" s="46">
        <f t="shared" si="9"/>
        <v>51256</v>
      </c>
      <c r="FY4" s="46">
        <f t="shared" si="9"/>
        <v>51287</v>
      </c>
      <c r="FZ4" s="46">
        <f t="shared" si="9"/>
        <v>51317</v>
      </c>
      <c r="GA4" s="46">
        <f t="shared" si="9"/>
        <v>51348</v>
      </c>
      <c r="GB4" s="46">
        <f t="shared" si="9"/>
        <v>51379</v>
      </c>
      <c r="GC4" s="46">
        <f t="shared" si="9"/>
        <v>51409</v>
      </c>
      <c r="GD4" s="46">
        <f t="shared" si="9"/>
        <v>51440</v>
      </c>
      <c r="GE4" s="46">
        <f t="shared" si="9"/>
        <v>51470</v>
      </c>
      <c r="GF4" s="46">
        <f t="shared" si="9"/>
        <v>51501</v>
      </c>
      <c r="GG4" s="46">
        <f t="shared" si="9"/>
        <v>51532</v>
      </c>
      <c r="GH4" s="46">
        <f t="shared" si="9"/>
        <v>51560</v>
      </c>
      <c r="GI4" s="46">
        <f t="shared" si="9"/>
        <v>51591</v>
      </c>
      <c r="GJ4" s="46">
        <f t="shared" si="9"/>
        <v>51621</v>
      </c>
      <c r="GK4" s="46">
        <f t="shared" si="9"/>
        <v>51652</v>
      </c>
      <c r="GL4" s="46">
        <f t="shared" si="9"/>
        <v>51682</v>
      </c>
      <c r="GM4" s="46">
        <f t="shared" si="9"/>
        <v>51713</v>
      </c>
      <c r="GN4" s="46">
        <f t="shared" si="9"/>
        <v>51744</v>
      </c>
      <c r="GO4" s="46">
        <f t="shared" si="9"/>
        <v>51774</v>
      </c>
      <c r="GP4" s="46">
        <f t="shared" si="9"/>
        <v>51805</v>
      </c>
      <c r="GQ4" s="46">
        <f t="shared" si="9"/>
        <v>51835</v>
      </c>
      <c r="GR4" s="46">
        <f t="shared" si="9"/>
        <v>51866</v>
      </c>
      <c r="GS4" s="46">
        <f t="shared" si="9"/>
        <v>51897</v>
      </c>
      <c r="GT4" s="46">
        <f t="shared" si="9"/>
        <v>51925</v>
      </c>
      <c r="GU4" s="46">
        <f t="shared" si="9"/>
        <v>51956</v>
      </c>
      <c r="GV4" s="46">
        <f t="shared" si="9"/>
        <v>51986</v>
      </c>
      <c r="GW4" s="46">
        <f t="shared" si="9"/>
        <v>52017</v>
      </c>
      <c r="GX4" s="46">
        <f t="shared" si="9"/>
        <v>52047</v>
      </c>
      <c r="GY4" s="46">
        <f t="shared" si="9"/>
        <v>52078</v>
      </c>
      <c r="GZ4" s="46">
        <f t="shared" si="9"/>
        <v>52109</v>
      </c>
      <c r="HA4" s="46">
        <f t="shared" si="9"/>
        <v>52139</v>
      </c>
      <c r="HB4" s="46">
        <f t="shared" si="9"/>
        <v>52170</v>
      </c>
      <c r="HC4" s="46">
        <f t="shared" si="9"/>
        <v>52200</v>
      </c>
      <c r="HD4" s="46">
        <f t="shared" si="9"/>
        <v>52231</v>
      </c>
      <c r="HE4" s="46">
        <f t="shared" si="9"/>
        <v>52262</v>
      </c>
      <c r="HF4" s="46">
        <f t="shared" si="9"/>
        <v>52290</v>
      </c>
      <c r="HG4" s="46">
        <f t="shared" si="9"/>
        <v>52321</v>
      </c>
      <c r="HH4" s="46">
        <f t="shared" si="9"/>
        <v>52351</v>
      </c>
      <c r="HI4" s="46">
        <f t="shared" si="9"/>
        <v>52382</v>
      </c>
      <c r="HJ4" s="46">
        <f t="shared" si="9"/>
        <v>52412</v>
      </c>
      <c r="HK4" s="46">
        <f t="shared" si="9"/>
        <v>52443</v>
      </c>
      <c r="HL4" s="46">
        <f t="shared" si="9"/>
        <v>52474</v>
      </c>
      <c r="HM4" s="46">
        <f t="shared" si="9"/>
        <v>52504</v>
      </c>
      <c r="HN4" s="46">
        <f t="shared" si="9"/>
        <v>52535</v>
      </c>
      <c r="HO4" s="46">
        <f t="shared" si="9"/>
        <v>52565</v>
      </c>
      <c r="HP4" s="46">
        <f t="shared" si="9"/>
        <v>52596</v>
      </c>
      <c r="HQ4" s="46">
        <f t="shared" si="9"/>
        <v>52627</v>
      </c>
      <c r="HR4" s="46">
        <f t="shared" si="9"/>
        <v>52656</v>
      </c>
      <c r="HS4" s="46">
        <f t="shared" si="9"/>
        <v>52687</v>
      </c>
      <c r="HT4" s="46">
        <f t="shared" si="9"/>
        <v>52717</v>
      </c>
      <c r="HU4" s="46">
        <f t="shared" si="9"/>
        <v>52748</v>
      </c>
      <c r="HV4" s="46">
        <f t="shared" si="9"/>
        <v>52778</v>
      </c>
      <c r="HW4" s="46">
        <f t="shared" si="9"/>
        <v>52809</v>
      </c>
      <c r="HX4" s="46">
        <f t="shared" si="9"/>
        <v>52840</v>
      </c>
      <c r="HY4" s="46">
        <f t="shared" si="9"/>
        <v>52870</v>
      </c>
      <c r="HZ4" s="46">
        <f t="shared" si="9"/>
        <v>52901</v>
      </c>
      <c r="IA4" s="46">
        <f t="shared" si="9"/>
        <v>52931</v>
      </c>
      <c r="IB4" s="46">
        <f t="shared" si="9"/>
        <v>52962</v>
      </c>
      <c r="IC4" s="46">
        <f t="shared" si="9"/>
        <v>52993</v>
      </c>
      <c r="ID4" s="46">
        <f t="shared" si="9"/>
        <v>53021</v>
      </c>
      <c r="IE4" s="46">
        <f t="shared" si="9"/>
        <v>53052</v>
      </c>
      <c r="IF4" s="46">
        <f t="shared" si="9"/>
        <v>53082</v>
      </c>
      <c r="IG4" s="46">
        <f t="shared" ref="IG4:KP4" si="10">EOMONTH(IG3, 0)</f>
        <v>53113</v>
      </c>
      <c r="IH4" s="46">
        <f t="shared" si="10"/>
        <v>53143</v>
      </c>
      <c r="II4" s="46">
        <f t="shared" si="10"/>
        <v>53174</v>
      </c>
      <c r="IJ4" s="46">
        <f t="shared" si="10"/>
        <v>53205</v>
      </c>
      <c r="IK4" s="46">
        <f t="shared" si="10"/>
        <v>53235</v>
      </c>
      <c r="IL4" s="46">
        <f t="shared" si="10"/>
        <v>53266</v>
      </c>
      <c r="IM4" s="46">
        <f t="shared" si="10"/>
        <v>53296</v>
      </c>
      <c r="IN4" s="46">
        <f t="shared" si="10"/>
        <v>53327</v>
      </c>
      <c r="IO4" s="46">
        <f t="shared" si="10"/>
        <v>53358</v>
      </c>
      <c r="IP4" s="46">
        <f t="shared" si="10"/>
        <v>53386</v>
      </c>
      <c r="IQ4" s="46">
        <f t="shared" si="10"/>
        <v>53417</v>
      </c>
      <c r="IR4" s="46">
        <f t="shared" si="10"/>
        <v>53447</v>
      </c>
      <c r="IS4" s="46">
        <f t="shared" si="10"/>
        <v>53478</v>
      </c>
      <c r="IT4" s="46">
        <f t="shared" si="10"/>
        <v>53508</v>
      </c>
      <c r="IU4" s="46">
        <f t="shared" si="10"/>
        <v>53539</v>
      </c>
      <c r="IV4" s="46">
        <f t="shared" si="10"/>
        <v>53570</v>
      </c>
      <c r="IW4" s="46">
        <f t="shared" si="10"/>
        <v>53600</v>
      </c>
      <c r="IX4" s="46">
        <f t="shared" si="10"/>
        <v>53631</v>
      </c>
      <c r="IY4" s="46">
        <f t="shared" si="10"/>
        <v>53661</v>
      </c>
      <c r="IZ4" s="46">
        <f t="shared" si="10"/>
        <v>53692</v>
      </c>
      <c r="JA4" s="46">
        <f t="shared" si="10"/>
        <v>53723</v>
      </c>
      <c r="JB4" s="46">
        <f t="shared" si="10"/>
        <v>53751</v>
      </c>
      <c r="JC4" s="46">
        <f t="shared" si="10"/>
        <v>53782</v>
      </c>
      <c r="JD4" s="46">
        <f t="shared" si="10"/>
        <v>53812</v>
      </c>
      <c r="JE4" s="46">
        <f t="shared" si="10"/>
        <v>53843</v>
      </c>
      <c r="JF4" s="46">
        <f t="shared" si="10"/>
        <v>53873</v>
      </c>
      <c r="JG4" s="46">
        <f t="shared" si="10"/>
        <v>53904</v>
      </c>
      <c r="JH4" s="46">
        <f t="shared" si="10"/>
        <v>53935</v>
      </c>
      <c r="JI4" s="46">
        <f t="shared" si="10"/>
        <v>53965</v>
      </c>
      <c r="JJ4" s="46">
        <f t="shared" si="10"/>
        <v>53996</v>
      </c>
      <c r="JK4" s="46">
        <f t="shared" si="10"/>
        <v>54026</v>
      </c>
      <c r="JL4" s="46">
        <f t="shared" si="10"/>
        <v>54057</v>
      </c>
      <c r="JM4" s="46">
        <f t="shared" si="10"/>
        <v>54088</v>
      </c>
      <c r="JN4" s="46">
        <f t="shared" si="10"/>
        <v>54117</v>
      </c>
      <c r="JO4" s="46">
        <f t="shared" si="10"/>
        <v>54148</v>
      </c>
      <c r="JP4" s="46">
        <f t="shared" si="10"/>
        <v>54178</v>
      </c>
      <c r="JQ4" s="46">
        <f t="shared" si="10"/>
        <v>54209</v>
      </c>
      <c r="JR4" s="46">
        <f t="shared" si="10"/>
        <v>54239</v>
      </c>
      <c r="JS4" s="46">
        <f t="shared" si="10"/>
        <v>54270</v>
      </c>
      <c r="JT4" s="46">
        <f t="shared" si="10"/>
        <v>54301</v>
      </c>
      <c r="JU4" s="46">
        <f t="shared" si="10"/>
        <v>54331</v>
      </c>
      <c r="JV4" s="46">
        <f t="shared" si="10"/>
        <v>54362</v>
      </c>
      <c r="JW4" s="46">
        <f t="shared" si="10"/>
        <v>54392</v>
      </c>
      <c r="JX4" s="46">
        <f t="shared" si="10"/>
        <v>54423</v>
      </c>
      <c r="JY4" s="46">
        <f t="shared" si="10"/>
        <v>54454</v>
      </c>
      <c r="JZ4" s="46">
        <f t="shared" si="10"/>
        <v>54482</v>
      </c>
      <c r="KA4" s="46">
        <f t="shared" si="10"/>
        <v>54513</v>
      </c>
      <c r="KB4" s="46">
        <f t="shared" si="10"/>
        <v>54543</v>
      </c>
      <c r="KC4" s="46">
        <f t="shared" si="10"/>
        <v>54574</v>
      </c>
      <c r="KD4" s="46">
        <f t="shared" si="10"/>
        <v>54604</v>
      </c>
      <c r="KE4" s="46">
        <f t="shared" si="10"/>
        <v>54635</v>
      </c>
      <c r="KF4" s="46">
        <f t="shared" si="10"/>
        <v>54666</v>
      </c>
      <c r="KG4" s="46">
        <f t="shared" si="10"/>
        <v>54696</v>
      </c>
      <c r="KH4" s="46">
        <f t="shared" si="10"/>
        <v>54727</v>
      </c>
      <c r="KI4" s="46">
        <f t="shared" si="10"/>
        <v>54757</v>
      </c>
      <c r="KJ4" s="46">
        <f t="shared" si="10"/>
        <v>54788</v>
      </c>
      <c r="KK4" s="46">
        <f t="shared" si="10"/>
        <v>54819</v>
      </c>
      <c r="KL4" s="46">
        <f t="shared" si="10"/>
        <v>54847</v>
      </c>
      <c r="KM4" s="46">
        <f t="shared" si="10"/>
        <v>54878</v>
      </c>
      <c r="KN4" s="46">
        <f t="shared" si="10"/>
        <v>54908</v>
      </c>
      <c r="KO4" s="46">
        <f t="shared" si="10"/>
        <v>54939</v>
      </c>
      <c r="KP4" s="46">
        <f t="shared" si="10"/>
        <v>54969</v>
      </c>
      <c r="KQ4" s="46">
        <f t="shared" ref="KQ4:LT4" si="11">EOMONTH(KQ3, 0)</f>
        <v>55000</v>
      </c>
      <c r="KR4" s="46">
        <f t="shared" si="11"/>
        <v>55031</v>
      </c>
      <c r="KS4" s="46">
        <f t="shared" si="11"/>
        <v>55061</v>
      </c>
      <c r="KT4" s="46">
        <f t="shared" si="11"/>
        <v>55092</v>
      </c>
      <c r="KU4" s="46">
        <f t="shared" si="11"/>
        <v>55122</v>
      </c>
      <c r="KV4" s="46">
        <f t="shared" si="11"/>
        <v>55153</v>
      </c>
      <c r="KW4" s="46">
        <f t="shared" si="11"/>
        <v>55184</v>
      </c>
      <c r="KX4" s="46">
        <f t="shared" si="11"/>
        <v>55212</v>
      </c>
      <c r="KY4" s="46">
        <f t="shared" si="11"/>
        <v>55243</v>
      </c>
      <c r="KZ4" s="46">
        <f t="shared" si="11"/>
        <v>55273</v>
      </c>
      <c r="LA4" s="46">
        <f t="shared" si="11"/>
        <v>55304</v>
      </c>
      <c r="LB4" s="46">
        <f t="shared" si="11"/>
        <v>55334</v>
      </c>
      <c r="LC4" s="46">
        <f t="shared" si="11"/>
        <v>55365</v>
      </c>
      <c r="LD4" s="46">
        <f t="shared" si="11"/>
        <v>55396</v>
      </c>
      <c r="LE4" s="46">
        <f t="shared" si="11"/>
        <v>55426</v>
      </c>
      <c r="LF4" s="46">
        <f t="shared" si="11"/>
        <v>55457</v>
      </c>
      <c r="LG4" s="46">
        <f t="shared" si="11"/>
        <v>55487</v>
      </c>
      <c r="LH4" s="46">
        <f t="shared" si="11"/>
        <v>55518</v>
      </c>
      <c r="LI4" s="46">
        <f t="shared" si="11"/>
        <v>55549</v>
      </c>
      <c r="LJ4" s="46">
        <f t="shared" si="11"/>
        <v>55578</v>
      </c>
      <c r="LK4" s="46">
        <f t="shared" si="11"/>
        <v>55609</v>
      </c>
      <c r="LL4" s="46">
        <f t="shared" si="11"/>
        <v>55639</v>
      </c>
      <c r="LM4" s="46">
        <f t="shared" si="11"/>
        <v>55670</v>
      </c>
      <c r="LN4" s="46">
        <f t="shared" si="11"/>
        <v>55700</v>
      </c>
      <c r="LO4" s="46">
        <f t="shared" si="11"/>
        <v>55731</v>
      </c>
      <c r="LP4" s="46">
        <f t="shared" si="11"/>
        <v>55762</v>
      </c>
      <c r="LQ4" s="46">
        <f t="shared" si="11"/>
        <v>55792</v>
      </c>
      <c r="LR4" s="46">
        <f t="shared" si="11"/>
        <v>55823</v>
      </c>
      <c r="LS4" s="46">
        <f t="shared" si="11"/>
        <v>55853</v>
      </c>
      <c r="LT4" s="46">
        <f t="shared" si="11"/>
        <v>55884</v>
      </c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</row>
    <row r="5" spans="1:463" ht="15" customHeight="1">
      <c r="A5" s="128" t="s">
        <v>87</v>
      </c>
      <c r="B5" s="103" t="s">
        <v>72</v>
      </c>
      <c r="C5" s="101"/>
      <c r="D5" s="101"/>
      <c r="E5" s="104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1"/>
      <c r="DJ5" s="101"/>
      <c r="DK5" s="101"/>
      <c r="DL5" s="101"/>
      <c r="DM5" s="101"/>
      <c r="DN5" s="101"/>
      <c r="DO5" s="101"/>
      <c r="DP5" s="101"/>
      <c r="DQ5" s="101"/>
      <c r="DR5" s="101"/>
      <c r="DS5" s="101"/>
      <c r="DT5" s="101"/>
      <c r="DU5" s="101"/>
      <c r="DV5" s="101"/>
      <c r="DW5" s="101"/>
      <c r="DX5" s="101"/>
      <c r="DY5" s="101"/>
      <c r="DZ5" s="101"/>
      <c r="EA5" s="101"/>
      <c r="EB5" s="101"/>
      <c r="EC5" s="101"/>
      <c r="ED5" s="101"/>
      <c r="EE5" s="101"/>
      <c r="EF5" s="101"/>
      <c r="EG5" s="101"/>
      <c r="EH5" s="101"/>
      <c r="EI5" s="101"/>
      <c r="EJ5" s="101"/>
      <c r="EK5" s="101"/>
      <c r="EL5" s="101"/>
      <c r="EM5" s="101"/>
      <c r="EN5" s="101"/>
      <c r="EO5" s="101"/>
      <c r="EP5" s="101"/>
      <c r="EQ5" s="101"/>
      <c r="ER5" s="101"/>
      <c r="ES5" s="101"/>
      <c r="ET5" s="101"/>
      <c r="EU5" s="101"/>
      <c r="EV5" s="101"/>
      <c r="EW5" s="101"/>
      <c r="EX5" s="101"/>
      <c r="EY5" s="101"/>
      <c r="EZ5" s="101"/>
      <c r="FA5" s="101"/>
      <c r="FB5" s="101"/>
      <c r="FC5" s="101"/>
      <c r="FD5" s="101"/>
      <c r="FE5" s="101"/>
      <c r="FF5" s="101"/>
      <c r="FG5" s="101"/>
      <c r="FH5" s="101"/>
      <c r="FI5" s="101"/>
      <c r="FJ5" s="101"/>
      <c r="FK5" s="101"/>
      <c r="FL5" s="101"/>
      <c r="FM5" s="101"/>
      <c r="FN5" s="101"/>
      <c r="FO5" s="101"/>
      <c r="FP5" s="101"/>
      <c r="FQ5" s="101"/>
      <c r="FR5" s="101"/>
      <c r="FS5" s="101"/>
      <c r="FT5" s="101"/>
      <c r="FU5" s="101"/>
      <c r="FV5" s="101"/>
      <c r="FW5" s="101"/>
      <c r="FX5" s="101"/>
      <c r="FY5" s="101"/>
      <c r="FZ5" s="101"/>
      <c r="GA5" s="101"/>
      <c r="GB5" s="101"/>
      <c r="GC5" s="101"/>
      <c r="GD5" s="101"/>
      <c r="GE5" s="101"/>
      <c r="GF5" s="101"/>
      <c r="GG5" s="101"/>
      <c r="GH5" s="101"/>
      <c r="GI5" s="101"/>
      <c r="GJ5" s="101"/>
      <c r="GK5" s="101"/>
      <c r="GL5" s="101"/>
      <c r="GM5" s="101"/>
      <c r="GN5" s="101"/>
      <c r="GO5" s="101"/>
      <c r="GP5" s="101"/>
      <c r="GQ5" s="101"/>
      <c r="GR5" s="101"/>
      <c r="GS5" s="101"/>
      <c r="GT5" s="101"/>
      <c r="GU5" s="101"/>
      <c r="GV5" s="101"/>
      <c r="GW5" s="101"/>
      <c r="GX5" s="101"/>
      <c r="GY5" s="101"/>
      <c r="GZ5" s="101"/>
      <c r="HA5" s="101"/>
      <c r="HB5" s="101"/>
      <c r="HC5" s="101"/>
      <c r="HD5" s="101"/>
      <c r="HE5" s="101"/>
      <c r="HF5" s="101"/>
      <c r="HG5" s="101"/>
      <c r="HH5" s="101"/>
      <c r="HI5" s="101"/>
      <c r="HJ5" s="101"/>
      <c r="HK5" s="101"/>
      <c r="HL5" s="101"/>
      <c r="HM5" s="101"/>
      <c r="HN5" s="101"/>
      <c r="HO5" s="101"/>
      <c r="HP5" s="101"/>
      <c r="HQ5" s="101"/>
      <c r="HR5" s="101"/>
      <c r="HS5" s="101"/>
      <c r="HT5" s="101"/>
      <c r="HU5" s="101"/>
      <c r="HV5" s="101"/>
      <c r="HW5" s="101"/>
      <c r="HX5" s="101"/>
      <c r="HY5" s="101"/>
      <c r="HZ5" s="101"/>
      <c r="IA5" s="101"/>
      <c r="IB5" s="101"/>
      <c r="IC5" s="101"/>
      <c r="ID5" s="101"/>
      <c r="IE5" s="101"/>
      <c r="IF5" s="101"/>
      <c r="IG5" s="101"/>
      <c r="IH5" s="101"/>
      <c r="II5" s="101"/>
      <c r="IJ5" s="101"/>
      <c r="IK5" s="101"/>
      <c r="IL5" s="101"/>
      <c r="IM5" s="101"/>
      <c r="IN5" s="101"/>
      <c r="IO5" s="101"/>
      <c r="IP5" s="101"/>
      <c r="IQ5" s="101"/>
      <c r="IR5" s="101"/>
      <c r="IS5" s="101"/>
      <c r="IT5" s="101"/>
      <c r="IU5" s="101"/>
      <c r="IV5" s="101"/>
      <c r="IW5" s="101"/>
      <c r="IX5" s="101"/>
      <c r="IY5" s="101"/>
      <c r="IZ5" s="101"/>
      <c r="JA5" s="101"/>
      <c r="JB5" s="101"/>
      <c r="JC5" s="101"/>
      <c r="JD5" s="101"/>
      <c r="JE5" s="101"/>
      <c r="JF5" s="101"/>
      <c r="JG5" s="101"/>
      <c r="JH5" s="101"/>
      <c r="JI5" s="101"/>
      <c r="JJ5" s="101"/>
      <c r="JK5" s="101"/>
      <c r="JL5" s="101"/>
      <c r="JM5" s="101"/>
      <c r="JN5" s="101"/>
      <c r="JO5" s="101"/>
      <c r="JP5" s="101"/>
      <c r="JQ5" s="101"/>
      <c r="JR5" s="101"/>
      <c r="JS5" s="101"/>
      <c r="JT5" s="101"/>
      <c r="JU5" s="101"/>
      <c r="JV5" s="101"/>
      <c r="JW5" s="101"/>
      <c r="JX5" s="101"/>
      <c r="JY5" s="101"/>
      <c r="JZ5" s="101"/>
      <c r="KA5" s="101"/>
      <c r="KB5" s="101"/>
      <c r="KC5" s="101"/>
      <c r="KD5" s="101"/>
      <c r="KE5" s="101"/>
      <c r="KF5" s="101"/>
      <c r="KG5" s="101"/>
      <c r="KH5" s="101"/>
      <c r="KI5" s="101"/>
      <c r="KJ5" s="101"/>
      <c r="KK5" s="101"/>
      <c r="KL5" s="101"/>
      <c r="KM5" s="101"/>
      <c r="KN5" s="101"/>
      <c r="KO5" s="101"/>
      <c r="KP5" s="101"/>
      <c r="KQ5" s="101"/>
      <c r="KR5" s="101"/>
      <c r="KS5" s="101"/>
      <c r="KT5" s="101"/>
      <c r="KU5" s="101"/>
      <c r="KV5" s="101"/>
      <c r="KW5" s="101"/>
      <c r="KX5" s="101"/>
      <c r="KY5" s="101"/>
      <c r="KZ5" s="101"/>
      <c r="LA5" s="101"/>
      <c r="LB5" s="101"/>
      <c r="LC5" s="101"/>
      <c r="LD5" s="101"/>
      <c r="LE5" s="101"/>
      <c r="LF5" s="101"/>
      <c r="LG5" s="101"/>
      <c r="LH5" s="101"/>
      <c r="LI5" s="101"/>
      <c r="LJ5" s="101"/>
      <c r="LK5" s="101"/>
      <c r="LL5" s="101"/>
      <c r="LM5" s="101"/>
      <c r="LN5" s="101"/>
      <c r="LO5" s="101"/>
      <c r="LP5" s="101"/>
      <c r="LQ5" s="101"/>
      <c r="LR5" s="101"/>
      <c r="LS5" s="101"/>
      <c r="LT5" s="101"/>
      <c r="LU5" s="101"/>
      <c r="LV5" s="101"/>
      <c r="LW5" s="101"/>
      <c r="LX5" s="101"/>
      <c r="LY5" s="101"/>
      <c r="LZ5" s="101"/>
      <c r="MA5" s="101"/>
      <c r="MB5" s="101"/>
      <c r="MC5" s="101"/>
      <c r="MD5" s="101"/>
      <c r="ME5" s="101"/>
      <c r="MF5" s="101"/>
      <c r="MG5" s="101"/>
      <c r="MH5" s="101"/>
      <c r="MI5" s="101"/>
      <c r="MJ5" s="101"/>
      <c r="MK5" s="101"/>
      <c r="ML5" s="101"/>
      <c r="MM5" s="101"/>
      <c r="MN5" s="101"/>
      <c r="MO5" s="101"/>
      <c r="MP5" s="101"/>
      <c r="MQ5" s="101"/>
      <c r="MR5" s="101"/>
      <c r="MS5" s="101"/>
      <c r="MT5" s="101"/>
      <c r="MU5" s="101"/>
      <c r="MV5" s="101"/>
      <c r="MW5" s="101"/>
      <c r="MX5" s="101"/>
      <c r="MY5" s="101"/>
      <c r="MZ5" s="101"/>
      <c r="NA5" s="101"/>
      <c r="NB5" s="101"/>
      <c r="NC5" s="101"/>
      <c r="ND5" s="101"/>
      <c r="NE5" s="101"/>
      <c r="NF5" s="101"/>
      <c r="NG5" s="101"/>
      <c r="NH5" s="101"/>
      <c r="NI5" s="101"/>
      <c r="NJ5" s="101"/>
      <c r="NK5" s="101"/>
      <c r="NL5" s="101"/>
      <c r="NM5" s="101"/>
      <c r="NN5" s="101"/>
      <c r="NO5" s="101"/>
      <c r="NP5" s="101"/>
      <c r="NQ5" s="101"/>
      <c r="NR5" s="101"/>
      <c r="NS5" s="101"/>
      <c r="NT5" s="101"/>
      <c r="NU5" s="101"/>
      <c r="NV5" s="101"/>
      <c r="NW5" s="101"/>
      <c r="NX5" s="101"/>
      <c r="NY5" s="101"/>
      <c r="NZ5" s="101"/>
      <c r="OA5" s="101"/>
      <c r="OB5" s="101"/>
      <c r="OC5" s="101"/>
      <c r="OD5" s="101"/>
      <c r="OE5" s="101"/>
      <c r="OF5" s="101"/>
      <c r="OG5" s="101"/>
      <c r="OH5" s="101"/>
      <c r="OI5" s="101"/>
      <c r="OJ5" s="101"/>
      <c r="OK5" s="101"/>
      <c r="OL5" s="101"/>
      <c r="OM5" s="101"/>
      <c r="ON5" s="101"/>
      <c r="OO5" s="101"/>
      <c r="OP5" s="101"/>
      <c r="OQ5" s="101"/>
      <c r="OR5" s="101"/>
      <c r="OS5" s="101"/>
      <c r="OT5" s="101"/>
      <c r="OU5" s="101"/>
      <c r="OV5" s="101"/>
      <c r="OW5" s="101"/>
      <c r="OX5" s="101"/>
      <c r="OY5" s="101"/>
      <c r="OZ5" s="101"/>
      <c r="PA5" s="101"/>
      <c r="PB5" s="101"/>
      <c r="PC5" s="101"/>
      <c r="PD5" s="101"/>
      <c r="PE5" s="101"/>
      <c r="PF5" s="101"/>
      <c r="PG5" s="101"/>
      <c r="PH5" s="101"/>
      <c r="PI5" s="101"/>
      <c r="PJ5" s="101"/>
      <c r="PK5" s="101"/>
      <c r="PL5" s="101"/>
      <c r="PM5" s="101"/>
      <c r="PN5" s="101"/>
      <c r="PO5" s="101"/>
      <c r="PP5" s="101"/>
      <c r="PQ5" s="101"/>
      <c r="PR5" s="101"/>
      <c r="PS5" s="101"/>
      <c r="PT5" s="101"/>
      <c r="PU5" s="101"/>
      <c r="PV5" s="101"/>
      <c r="PW5" s="101"/>
      <c r="PX5" s="101"/>
      <c r="PY5" s="101"/>
      <c r="PZ5" s="101"/>
      <c r="QA5" s="101"/>
      <c r="QB5" s="101"/>
      <c r="QC5" s="101"/>
      <c r="QD5" s="101"/>
      <c r="QE5" s="101"/>
      <c r="QF5" s="101"/>
      <c r="QG5" s="101"/>
      <c r="QH5" s="101"/>
      <c r="QI5" s="101"/>
      <c r="QJ5" s="101"/>
      <c r="QK5" s="101"/>
      <c r="QL5" s="101"/>
      <c r="QM5" s="101"/>
      <c r="QN5" s="101"/>
      <c r="QO5" s="101"/>
      <c r="QP5" s="101"/>
      <c r="QQ5" s="101"/>
      <c r="QR5" s="101"/>
      <c r="QS5" s="101"/>
      <c r="QT5" s="101"/>
      <c r="QU5" s="101"/>
    </row>
    <row r="6" spans="1:463" ht="15" customHeight="1" outlineLevel="1">
      <c r="A6" s="201" t="str">
        <f ca="1">Summary!$C$49</f>
        <v>OK</v>
      </c>
      <c r="B6" s="1"/>
      <c r="C6" s="6"/>
      <c r="D6" s="6"/>
      <c r="E6" s="5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</row>
    <row r="7" spans="1:463" ht="15" customHeight="1" outlineLevel="1">
      <c r="A7" s="1"/>
      <c r="B7" s="59" t="s">
        <v>399</v>
      </c>
      <c r="C7" s="6"/>
      <c r="D7" s="6"/>
      <c r="E7" s="5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</row>
    <row r="8" spans="1:463" ht="15" customHeight="1" outlineLevel="1">
      <c r="A8" s="2"/>
      <c r="B8" s="2"/>
      <c r="C8" s="2" t="s">
        <v>80</v>
      </c>
      <c r="D8" s="2"/>
      <c r="E8" s="2"/>
      <c r="F8" s="2"/>
      <c r="G8" s="2"/>
      <c r="H8" s="2"/>
      <c r="I8" s="2">
        <f t="shared" ref="I8:AV8" si="12">YEAR(I4)</f>
        <v>2026</v>
      </c>
      <c r="J8" s="2">
        <f t="shared" si="12"/>
        <v>2026</v>
      </c>
      <c r="K8" s="2">
        <f t="shared" si="12"/>
        <v>2026</v>
      </c>
      <c r="L8" s="2">
        <f t="shared" si="12"/>
        <v>2026</v>
      </c>
      <c r="M8" s="2">
        <f t="shared" si="12"/>
        <v>2026</v>
      </c>
      <c r="N8" s="2">
        <f t="shared" si="12"/>
        <v>2026</v>
      </c>
      <c r="O8" s="2">
        <f t="shared" si="12"/>
        <v>2026</v>
      </c>
      <c r="P8" s="2">
        <f t="shared" si="12"/>
        <v>2026</v>
      </c>
      <c r="Q8" s="2">
        <f t="shared" si="12"/>
        <v>2026</v>
      </c>
      <c r="R8" s="2">
        <f t="shared" si="12"/>
        <v>2026</v>
      </c>
      <c r="S8" s="2">
        <f t="shared" si="12"/>
        <v>2026</v>
      </c>
      <c r="T8" s="2">
        <f t="shared" si="12"/>
        <v>2026</v>
      </c>
      <c r="U8" s="2">
        <f t="shared" si="12"/>
        <v>2027</v>
      </c>
      <c r="V8" s="2">
        <f t="shared" si="12"/>
        <v>2027</v>
      </c>
      <c r="W8" s="2">
        <f t="shared" si="12"/>
        <v>2027</v>
      </c>
      <c r="X8" s="2">
        <f t="shared" si="12"/>
        <v>2027</v>
      </c>
      <c r="Y8" s="2">
        <f t="shared" si="12"/>
        <v>2027</v>
      </c>
      <c r="Z8" s="2">
        <f t="shared" si="12"/>
        <v>2027</v>
      </c>
      <c r="AA8" s="2">
        <f t="shared" si="12"/>
        <v>2027</v>
      </c>
      <c r="AB8" s="2">
        <f t="shared" si="12"/>
        <v>2027</v>
      </c>
      <c r="AC8" s="2">
        <f t="shared" si="12"/>
        <v>2027</v>
      </c>
      <c r="AD8" s="2">
        <f t="shared" si="12"/>
        <v>2027</v>
      </c>
      <c r="AE8" s="2">
        <f t="shared" si="12"/>
        <v>2027</v>
      </c>
      <c r="AF8" s="2">
        <f t="shared" si="12"/>
        <v>2027</v>
      </c>
      <c r="AG8" s="2">
        <f t="shared" si="12"/>
        <v>2028</v>
      </c>
      <c r="AH8" s="2">
        <f t="shared" si="12"/>
        <v>2028</v>
      </c>
      <c r="AI8" s="2">
        <f t="shared" si="12"/>
        <v>2028</v>
      </c>
      <c r="AJ8" s="2">
        <f t="shared" si="12"/>
        <v>2028</v>
      </c>
      <c r="AK8" s="2">
        <f t="shared" si="12"/>
        <v>2028</v>
      </c>
      <c r="AL8" s="2">
        <f t="shared" si="12"/>
        <v>2028</v>
      </c>
      <c r="AM8" s="2">
        <f t="shared" si="12"/>
        <v>2028</v>
      </c>
      <c r="AN8" s="2">
        <f t="shared" si="12"/>
        <v>2028</v>
      </c>
      <c r="AO8" s="2">
        <f t="shared" si="12"/>
        <v>2028</v>
      </c>
      <c r="AP8" s="2">
        <f t="shared" si="12"/>
        <v>2028</v>
      </c>
      <c r="AQ8" s="2">
        <f t="shared" si="12"/>
        <v>2028</v>
      </c>
      <c r="AR8" s="2">
        <f t="shared" si="12"/>
        <v>2028</v>
      </c>
      <c r="AS8" s="2">
        <f t="shared" si="12"/>
        <v>2029</v>
      </c>
      <c r="AT8" s="2">
        <f t="shared" si="12"/>
        <v>2029</v>
      </c>
      <c r="AU8" s="2">
        <f t="shared" si="12"/>
        <v>2029</v>
      </c>
      <c r="AV8" s="2">
        <f t="shared" si="12"/>
        <v>2029</v>
      </c>
      <c r="AW8" s="2">
        <f t="shared" ref="AW8:DH8" si="13">YEAR(AW4)</f>
        <v>2029</v>
      </c>
      <c r="AX8" s="2">
        <f t="shared" si="13"/>
        <v>2029</v>
      </c>
      <c r="AY8" s="2">
        <f t="shared" si="13"/>
        <v>2029</v>
      </c>
      <c r="AZ8" s="2">
        <f t="shared" si="13"/>
        <v>2029</v>
      </c>
      <c r="BA8" s="2">
        <f t="shared" si="13"/>
        <v>2029</v>
      </c>
      <c r="BB8" s="2">
        <f t="shared" si="13"/>
        <v>2029</v>
      </c>
      <c r="BC8" s="2">
        <f t="shared" si="13"/>
        <v>2029</v>
      </c>
      <c r="BD8" s="2">
        <f t="shared" si="13"/>
        <v>2029</v>
      </c>
      <c r="BE8" s="2">
        <f t="shared" si="13"/>
        <v>2030</v>
      </c>
      <c r="BF8" s="2">
        <f t="shared" si="13"/>
        <v>2030</v>
      </c>
      <c r="BG8" s="2">
        <f t="shared" si="13"/>
        <v>2030</v>
      </c>
      <c r="BH8" s="2">
        <f t="shared" si="13"/>
        <v>2030</v>
      </c>
      <c r="BI8" s="2">
        <f t="shared" si="13"/>
        <v>2030</v>
      </c>
      <c r="BJ8" s="2">
        <f t="shared" si="13"/>
        <v>2030</v>
      </c>
      <c r="BK8" s="2">
        <f t="shared" si="13"/>
        <v>2030</v>
      </c>
      <c r="BL8" s="2">
        <f t="shared" si="13"/>
        <v>2030</v>
      </c>
      <c r="BM8" s="2">
        <f t="shared" si="13"/>
        <v>2030</v>
      </c>
      <c r="BN8" s="2">
        <f t="shared" si="13"/>
        <v>2030</v>
      </c>
      <c r="BO8" s="2">
        <f t="shared" si="13"/>
        <v>2030</v>
      </c>
      <c r="BP8" s="2">
        <f t="shared" si="13"/>
        <v>2030</v>
      </c>
      <c r="BQ8" s="2">
        <f t="shared" si="13"/>
        <v>2031</v>
      </c>
      <c r="BR8" s="2">
        <f t="shared" si="13"/>
        <v>2031</v>
      </c>
      <c r="BS8" s="2">
        <f t="shared" si="13"/>
        <v>2031</v>
      </c>
      <c r="BT8" s="2">
        <f t="shared" si="13"/>
        <v>2031</v>
      </c>
      <c r="BU8" s="2">
        <f t="shared" si="13"/>
        <v>2031</v>
      </c>
      <c r="BV8" s="2">
        <f t="shared" si="13"/>
        <v>2031</v>
      </c>
      <c r="BW8" s="2">
        <f t="shared" si="13"/>
        <v>2031</v>
      </c>
      <c r="BX8" s="2">
        <f t="shared" si="13"/>
        <v>2031</v>
      </c>
      <c r="BY8" s="2">
        <f t="shared" si="13"/>
        <v>2031</v>
      </c>
      <c r="BZ8" s="2">
        <f t="shared" si="13"/>
        <v>2031</v>
      </c>
      <c r="CA8" s="2">
        <f t="shared" si="13"/>
        <v>2031</v>
      </c>
      <c r="CB8" s="2">
        <f t="shared" si="13"/>
        <v>2031</v>
      </c>
      <c r="CC8" s="2">
        <f t="shared" si="13"/>
        <v>2032</v>
      </c>
      <c r="CD8" s="2">
        <f t="shared" si="13"/>
        <v>2032</v>
      </c>
      <c r="CE8" s="2">
        <f t="shared" si="13"/>
        <v>2032</v>
      </c>
      <c r="CF8" s="2">
        <f t="shared" si="13"/>
        <v>2032</v>
      </c>
      <c r="CG8" s="2">
        <f t="shared" si="13"/>
        <v>2032</v>
      </c>
      <c r="CH8" s="2">
        <f t="shared" si="13"/>
        <v>2032</v>
      </c>
      <c r="CI8" s="2">
        <f t="shared" si="13"/>
        <v>2032</v>
      </c>
      <c r="CJ8" s="2">
        <f t="shared" si="13"/>
        <v>2032</v>
      </c>
      <c r="CK8" s="2">
        <f t="shared" si="13"/>
        <v>2032</v>
      </c>
      <c r="CL8" s="2">
        <f t="shared" si="13"/>
        <v>2032</v>
      </c>
      <c r="CM8" s="2">
        <f t="shared" si="13"/>
        <v>2032</v>
      </c>
      <c r="CN8" s="2">
        <f t="shared" si="13"/>
        <v>2032</v>
      </c>
      <c r="CO8" s="2">
        <f t="shared" si="13"/>
        <v>2033</v>
      </c>
      <c r="CP8" s="2">
        <f t="shared" si="13"/>
        <v>2033</v>
      </c>
      <c r="CQ8" s="2">
        <f t="shared" si="13"/>
        <v>2033</v>
      </c>
      <c r="CR8" s="2">
        <f t="shared" si="13"/>
        <v>2033</v>
      </c>
      <c r="CS8" s="2">
        <f t="shared" si="13"/>
        <v>2033</v>
      </c>
      <c r="CT8" s="2">
        <f t="shared" si="13"/>
        <v>2033</v>
      </c>
      <c r="CU8" s="2">
        <f t="shared" si="13"/>
        <v>2033</v>
      </c>
      <c r="CV8" s="2">
        <f t="shared" si="13"/>
        <v>2033</v>
      </c>
      <c r="CW8" s="2">
        <f t="shared" si="13"/>
        <v>2033</v>
      </c>
      <c r="CX8" s="2">
        <f t="shared" si="13"/>
        <v>2033</v>
      </c>
      <c r="CY8" s="2">
        <f t="shared" si="13"/>
        <v>2033</v>
      </c>
      <c r="CZ8" s="2">
        <f t="shared" si="13"/>
        <v>2033</v>
      </c>
      <c r="DA8" s="2">
        <f t="shared" si="13"/>
        <v>2034</v>
      </c>
      <c r="DB8" s="2">
        <f t="shared" si="13"/>
        <v>2034</v>
      </c>
      <c r="DC8" s="2">
        <f t="shared" si="13"/>
        <v>2034</v>
      </c>
      <c r="DD8" s="2">
        <f t="shared" si="13"/>
        <v>2034</v>
      </c>
      <c r="DE8" s="2">
        <f t="shared" si="13"/>
        <v>2034</v>
      </c>
      <c r="DF8" s="2">
        <f t="shared" si="13"/>
        <v>2034</v>
      </c>
      <c r="DG8" s="2">
        <f t="shared" si="13"/>
        <v>2034</v>
      </c>
      <c r="DH8" s="2">
        <f t="shared" si="13"/>
        <v>2034</v>
      </c>
      <c r="DI8" s="2">
        <f t="shared" ref="DI8:FT8" si="14">YEAR(DI4)</f>
        <v>2034</v>
      </c>
      <c r="DJ8" s="2">
        <f t="shared" si="14"/>
        <v>2034</v>
      </c>
      <c r="DK8" s="2">
        <f t="shared" si="14"/>
        <v>2034</v>
      </c>
      <c r="DL8" s="2">
        <f t="shared" si="14"/>
        <v>2034</v>
      </c>
      <c r="DM8" s="2">
        <f t="shared" si="14"/>
        <v>2035</v>
      </c>
      <c r="DN8" s="2">
        <f t="shared" si="14"/>
        <v>2035</v>
      </c>
      <c r="DO8" s="2">
        <f t="shared" si="14"/>
        <v>2035</v>
      </c>
      <c r="DP8" s="2">
        <f t="shared" si="14"/>
        <v>2035</v>
      </c>
      <c r="DQ8" s="2">
        <f t="shared" si="14"/>
        <v>2035</v>
      </c>
      <c r="DR8" s="2">
        <f t="shared" si="14"/>
        <v>2035</v>
      </c>
      <c r="DS8" s="2">
        <f t="shared" si="14"/>
        <v>2035</v>
      </c>
      <c r="DT8" s="2">
        <f t="shared" si="14"/>
        <v>2035</v>
      </c>
      <c r="DU8" s="2">
        <f t="shared" si="14"/>
        <v>2035</v>
      </c>
      <c r="DV8" s="2">
        <f t="shared" si="14"/>
        <v>2035</v>
      </c>
      <c r="DW8" s="2">
        <f t="shared" si="14"/>
        <v>2035</v>
      </c>
      <c r="DX8" s="2">
        <f t="shared" si="14"/>
        <v>2035</v>
      </c>
      <c r="DY8" s="2">
        <f t="shared" si="14"/>
        <v>2036</v>
      </c>
      <c r="DZ8" s="2">
        <f t="shared" si="14"/>
        <v>2036</v>
      </c>
      <c r="EA8" s="2">
        <f t="shared" si="14"/>
        <v>2036</v>
      </c>
      <c r="EB8" s="2">
        <f t="shared" si="14"/>
        <v>2036</v>
      </c>
      <c r="EC8" s="2">
        <f t="shared" si="14"/>
        <v>2036</v>
      </c>
      <c r="ED8" s="2">
        <f t="shared" si="14"/>
        <v>2036</v>
      </c>
      <c r="EE8" s="2">
        <f t="shared" si="14"/>
        <v>2036</v>
      </c>
      <c r="EF8" s="2">
        <f t="shared" si="14"/>
        <v>2036</v>
      </c>
      <c r="EG8" s="2">
        <f t="shared" si="14"/>
        <v>2036</v>
      </c>
      <c r="EH8" s="2">
        <f t="shared" si="14"/>
        <v>2036</v>
      </c>
      <c r="EI8" s="2">
        <f t="shared" si="14"/>
        <v>2036</v>
      </c>
      <c r="EJ8" s="2">
        <f t="shared" si="14"/>
        <v>2036</v>
      </c>
      <c r="EK8" s="2">
        <f t="shared" si="14"/>
        <v>2037</v>
      </c>
      <c r="EL8" s="2">
        <f t="shared" si="14"/>
        <v>2037</v>
      </c>
      <c r="EM8" s="2">
        <f t="shared" si="14"/>
        <v>2037</v>
      </c>
      <c r="EN8" s="2">
        <f t="shared" si="14"/>
        <v>2037</v>
      </c>
      <c r="EO8" s="2">
        <f t="shared" si="14"/>
        <v>2037</v>
      </c>
      <c r="EP8" s="2">
        <f t="shared" si="14"/>
        <v>2037</v>
      </c>
      <c r="EQ8" s="2">
        <f t="shared" si="14"/>
        <v>2037</v>
      </c>
      <c r="ER8" s="2">
        <f t="shared" si="14"/>
        <v>2037</v>
      </c>
      <c r="ES8" s="2">
        <f t="shared" si="14"/>
        <v>2037</v>
      </c>
      <c r="ET8" s="2">
        <f t="shared" si="14"/>
        <v>2037</v>
      </c>
      <c r="EU8" s="2">
        <f t="shared" si="14"/>
        <v>2037</v>
      </c>
      <c r="EV8" s="2">
        <f t="shared" si="14"/>
        <v>2037</v>
      </c>
      <c r="EW8" s="2">
        <f t="shared" si="14"/>
        <v>2038</v>
      </c>
      <c r="EX8" s="2">
        <f t="shared" si="14"/>
        <v>2038</v>
      </c>
      <c r="EY8" s="2">
        <f t="shared" si="14"/>
        <v>2038</v>
      </c>
      <c r="EZ8" s="2">
        <f t="shared" si="14"/>
        <v>2038</v>
      </c>
      <c r="FA8" s="2">
        <f t="shared" si="14"/>
        <v>2038</v>
      </c>
      <c r="FB8" s="2">
        <f t="shared" si="14"/>
        <v>2038</v>
      </c>
      <c r="FC8" s="2">
        <f t="shared" si="14"/>
        <v>2038</v>
      </c>
      <c r="FD8" s="2">
        <f t="shared" si="14"/>
        <v>2038</v>
      </c>
      <c r="FE8" s="2">
        <f t="shared" si="14"/>
        <v>2038</v>
      </c>
      <c r="FF8" s="2">
        <f t="shared" si="14"/>
        <v>2038</v>
      </c>
      <c r="FG8" s="2">
        <f t="shared" si="14"/>
        <v>2038</v>
      </c>
      <c r="FH8" s="2">
        <f t="shared" si="14"/>
        <v>2038</v>
      </c>
      <c r="FI8" s="2">
        <f t="shared" si="14"/>
        <v>2039</v>
      </c>
      <c r="FJ8" s="2">
        <f t="shared" si="14"/>
        <v>2039</v>
      </c>
      <c r="FK8" s="2">
        <f t="shared" si="14"/>
        <v>2039</v>
      </c>
      <c r="FL8" s="2">
        <f t="shared" si="14"/>
        <v>2039</v>
      </c>
      <c r="FM8" s="2">
        <f t="shared" si="14"/>
        <v>2039</v>
      </c>
      <c r="FN8" s="2">
        <f t="shared" si="14"/>
        <v>2039</v>
      </c>
      <c r="FO8" s="2">
        <f t="shared" si="14"/>
        <v>2039</v>
      </c>
      <c r="FP8" s="2">
        <f t="shared" si="14"/>
        <v>2039</v>
      </c>
      <c r="FQ8" s="2">
        <f t="shared" si="14"/>
        <v>2039</v>
      </c>
      <c r="FR8" s="2">
        <f t="shared" si="14"/>
        <v>2039</v>
      </c>
      <c r="FS8" s="2">
        <f t="shared" si="14"/>
        <v>2039</v>
      </c>
      <c r="FT8" s="2">
        <f t="shared" si="14"/>
        <v>2039</v>
      </c>
      <c r="FU8" s="2">
        <f t="shared" ref="FU8:IF8" si="15">YEAR(FU4)</f>
        <v>2040</v>
      </c>
      <c r="FV8" s="2">
        <f t="shared" si="15"/>
        <v>2040</v>
      </c>
      <c r="FW8" s="2">
        <f t="shared" si="15"/>
        <v>2040</v>
      </c>
      <c r="FX8" s="2">
        <f t="shared" si="15"/>
        <v>2040</v>
      </c>
      <c r="FY8" s="2">
        <f t="shared" si="15"/>
        <v>2040</v>
      </c>
      <c r="FZ8" s="2">
        <f t="shared" si="15"/>
        <v>2040</v>
      </c>
      <c r="GA8" s="2">
        <f t="shared" si="15"/>
        <v>2040</v>
      </c>
      <c r="GB8" s="2">
        <f t="shared" si="15"/>
        <v>2040</v>
      </c>
      <c r="GC8" s="2">
        <f t="shared" si="15"/>
        <v>2040</v>
      </c>
      <c r="GD8" s="2">
        <f t="shared" si="15"/>
        <v>2040</v>
      </c>
      <c r="GE8" s="2">
        <f t="shared" si="15"/>
        <v>2040</v>
      </c>
      <c r="GF8" s="2">
        <f t="shared" si="15"/>
        <v>2040</v>
      </c>
      <c r="GG8" s="2">
        <f t="shared" si="15"/>
        <v>2041</v>
      </c>
      <c r="GH8" s="2">
        <f t="shared" si="15"/>
        <v>2041</v>
      </c>
      <c r="GI8" s="2">
        <f t="shared" si="15"/>
        <v>2041</v>
      </c>
      <c r="GJ8" s="2">
        <f t="shared" si="15"/>
        <v>2041</v>
      </c>
      <c r="GK8" s="2">
        <f t="shared" si="15"/>
        <v>2041</v>
      </c>
      <c r="GL8" s="2">
        <f t="shared" si="15"/>
        <v>2041</v>
      </c>
      <c r="GM8" s="2">
        <f t="shared" si="15"/>
        <v>2041</v>
      </c>
      <c r="GN8" s="2">
        <f t="shared" si="15"/>
        <v>2041</v>
      </c>
      <c r="GO8" s="2">
        <f t="shared" si="15"/>
        <v>2041</v>
      </c>
      <c r="GP8" s="2">
        <f t="shared" si="15"/>
        <v>2041</v>
      </c>
      <c r="GQ8" s="2">
        <f t="shared" si="15"/>
        <v>2041</v>
      </c>
      <c r="GR8" s="2">
        <f t="shared" si="15"/>
        <v>2041</v>
      </c>
      <c r="GS8" s="2">
        <f t="shared" si="15"/>
        <v>2042</v>
      </c>
      <c r="GT8" s="2">
        <f t="shared" si="15"/>
        <v>2042</v>
      </c>
      <c r="GU8" s="2">
        <f t="shared" si="15"/>
        <v>2042</v>
      </c>
      <c r="GV8" s="2">
        <f t="shared" si="15"/>
        <v>2042</v>
      </c>
      <c r="GW8" s="2">
        <f t="shared" si="15"/>
        <v>2042</v>
      </c>
      <c r="GX8" s="2">
        <f t="shared" si="15"/>
        <v>2042</v>
      </c>
      <c r="GY8" s="2">
        <f t="shared" si="15"/>
        <v>2042</v>
      </c>
      <c r="GZ8" s="2">
        <f t="shared" si="15"/>
        <v>2042</v>
      </c>
      <c r="HA8" s="2">
        <f t="shared" si="15"/>
        <v>2042</v>
      </c>
      <c r="HB8" s="2">
        <f t="shared" si="15"/>
        <v>2042</v>
      </c>
      <c r="HC8" s="2">
        <f t="shared" si="15"/>
        <v>2042</v>
      </c>
      <c r="HD8" s="2">
        <f t="shared" si="15"/>
        <v>2042</v>
      </c>
      <c r="HE8" s="2">
        <f t="shared" si="15"/>
        <v>2043</v>
      </c>
      <c r="HF8" s="2">
        <f t="shared" si="15"/>
        <v>2043</v>
      </c>
      <c r="HG8" s="2">
        <f t="shared" si="15"/>
        <v>2043</v>
      </c>
      <c r="HH8" s="2">
        <f t="shared" si="15"/>
        <v>2043</v>
      </c>
      <c r="HI8" s="2">
        <f t="shared" si="15"/>
        <v>2043</v>
      </c>
      <c r="HJ8" s="2">
        <f t="shared" si="15"/>
        <v>2043</v>
      </c>
      <c r="HK8" s="2">
        <f t="shared" si="15"/>
        <v>2043</v>
      </c>
      <c r="HL8" s="2">
        <f t="shared" si="15"/>
        <v>2043</v>
      </c>
      <c r="HM8" s="2">
        <f t="shared" si="15"/>
        <v>2043</v>
      </c>
      <c r="HN8" s="2">
        <f t="shared" si="15"/>
        <v>2043</v>
      </c>
      <c r="HO8" s="2">
        <f t="shared" si="15"/>
        <v>2043</v>
      </c>
      <c r="HP8" s="2">
        <f t="shared" si="15"/>
        <v>2043</v>
      </c>
      <c r="HQ8" s="2">
        <f t="shared" si="15"/>
        <v>2044</v>
      </c>
      <c r="HR8" s="2">
        <f t="shared" si="15"/>
        <v>2044</v>
      </c>
      <c r="HS8" s="2">
        <f t="shared" si="15"/>
        <v>2044</v>
      </c>
      <c r="HT8" s="2">
        <f t="shared" si="15"/>
        <v>2044</v>
      </c>
      <c r="HU8" s="2">
        <f t="shared" si="15"/>
        <v>2044</v>
      </c>
      <c r="HV8" s="2">
        <f t="shared" si="15"/>
        <v>2044</v>
      </c>
      <c r="HW8" s="2">
        <f t="shared" si="15"/>
        <v>2044</v>
      </c>
      <c r="HX8" s="2">
        <f t="shared" si="15"/>
        <v>2044</v>
      </c>
      <c r="HY8" s="2">
        <f t="shared" si="15"/>
        <v>2044</v>
      </c>
      <c r="HZ8" s="2">
        <f t="shared" si="15"/>
        <v>2044</v>
      </c>
      <c r="IA8" s="2">
        <f t="shared" si="15"/>
        <v>2044</v>
      </c>
      <c r="IB8" s="2">
        <f t="shared" si="15"/>
        <v>2044</v>
      </c>
      <c r="IC8" s="2">
        <f t="shared" si="15"/>
        <v>2045</v>
      </c>
      <c r="ID8" s="2">
        <f t="shared" si="15"/>
        <v>2045</v>
      </c>
      <c r="IE8" s="2">
        <f t="shared" si="15"/>
        <v>2045</v>
      </c>
      <c r="IF8" s="2">
        <f t="shared" si="15"/>
        <v>2045</v>
      </c>
      <c r="IG8" s="2">
        <f t="shared" ref="IG8:KP8" si="16">YEAR(IG4)</f>
        <v>2045</v>
      </c>
      <c r="IH8" s="2">
        <f t="shared" si="16"/>
        <v>2045</v>
      </c>
      <c r="II8" s="2">
        <f t="shared" si="16"/>
        <v>2045</v>
      </c>
      <c r="IJ8" s="2">
        <f t="shared" si="16"/>
        <v>2045</v>
      </c>
      <c r="IK8" s="2">
        <f t="shared" si="16"/>
        <v>2045</v>
      </c>
      <c r="IL8" s="2">
        <f t="shared" si="16"/>
        <v>2045</v>
      </c>
      <c r="IM8" s="2">
        <f t="shared" si="16"/>
        <v>2045</v>
      </c>
      <c r="IN8" s="2">
        <f t="shared" si="16"/>
        <v>2045</v>
      </c>
      <c r="IO8" s="2">
        <f t="shared" si="16"/>
        <v>2046</v>
      </c>
      <c r="IP8" s="2">
        <f t="shared" si="16"/>
        <v>2046</v>
      </c>
      <c r="IQ8" s="2">
        <f t="shared" si="16"/>
        <v>2046</v>
      </c>
      <c r="IR8" s="2">
        <f t="shared" si="16"/>
        <v>2046</v>
      </c>
      <c r="IS8" s="2">
        <f t="shared" si="16"/>
        <v>2046</v>
      </c>
      <c r="IT8" s="2">
        <f t="shared" si="16"/>
        <v>2046</v>
      </c>
      <c r="IU8" s="2">
        <f t="shared" si="16"/>
        <v>2046</v>
      </c>
      <c r="IV8" s="2">
        <f t="shared" si="16"/>
        <v>2046</v>
      </c>
      <c r="IW8" s="2">
        <f t="shared" si="16"/>
        <v>2046</v>
      </c>
      <c r="IX8" s="2">
        <f t="shared" si="16"/>
        <v>2046</v>
      </c>
      <c r="IY8" s="2">
        <f t="shared" si="16"/>
        <v>2046</v>
      </c>
      <c r="IZ8" s="2">
        <f t="shared" si="16"/>
        <v>2046</v>
      </c>
      <c r="JA8" s="2">
        <f t="shared" si="16"/>
        <v>2047</v>
      </c>
      <c r="JB8" s="2">
        <f t="shared" si="16"/>
        <v>2047</v>
      </c>
      <c r="JC8" s="2">
        <f t="shared" si="16"/>
        <v>2047</v>
      </c>
      <c r="JD8" s="2">
        <f t="shared" si="16"/>
        <v>2047</v>
      </c>
      <c r="JE8" s="2">
        <f t="shared" si="16"/>
        <v>2047</v>
      </c>
      <c r="JF8" s="2">
        <f t="shared" si="16"/>
        <v>2047</v>
      </c>
      <c r="JG8" s="2">
        <f t="shared" si="16"/>
        <v>2047</v>
      </c>
      <c r="JH8" s="2">
        <f t="shared" si="16"/>
        <v>2047</v>
      </c>
      <c r="JI8" s="2">
        <f t="shared" si="16"/>
        <v>2047</v>
      </c>
      <c r="JJ8" s="2">
        <f t="shared" si="16"/>
        <v>2047</v>
      </c>
      <c r="JK8" s="2">
        <f t="shared" si="16"/>
        <v>2047</v>
      </c>
      <c r="JL8" s="2">
        <f t="shared" si="16"/>
        <v>2047</v>
      </c>
      <c r="JM8" s="2">
        <f t="shared" si="16"/>
        <v>2048</v>
      </c>
      <c r="JN8" s="2">
        <f t="shared" si="16"/>
        <v>2048</v>
      </c>
      <c r="JO8" s="2">
        <f t="shared" si="16"/>
        <v>2048</v>
      </c>
      <c r="JP8" s="2">
        <f t="shared" si="16"/>
        <v>2048</v>
      </c>
      <c r="JQ8" s="2">
        <f t="shared" si="16"/>
        <v>2048</v>
      </c>
      <c r="JR8" s="2">
        <f t="shared" si="16"/>
        <v>2048</v>
      </c>
      <c r="JS8" s="2">
        <f t="shared" si="16"/>
        <v>2048</v>
      </c>
      <c r="JT8" s="2">
        <f t="shared" si="16"/>
        <v>2048</v>
      </c>
      <c r="JU8" s="2">
        <f t="shared" si="16"/>
        <v>2048</v>
      </c>
      <c r="JV8" s="2">
        <f t="shared" si="16"/>
        <v>2048</v>
      </c>
      <c r="JW8" s="2">
        <f t="shared" si="16"/>
        <v>2048</v>
      </c>
      <c r="JX8" s="2">
        <f t="shared" si="16"/>
        <v>2048</v>
      </c>
      <c r="JY8" s="2">
        <f t="shared" si="16"/>
        <v>2049</v>
      </c>
      <c r="JZ8" s="2">
        <f t="shared" si="16"/>
        <v>2049</v>
      </c>
      <c r="KA8" s="2">
        <f t="shared" si="16"/>
        <v>2049</v>
      </c>
      <c r="KB8" s="2">
        <f t="shared" si="16"/>
        <v>2049</v>
      </c>
      <c r="KC8" s="2">
        <f t="shared" si="16"/>
        <v>2049</v>
      </c>
      <c r="KD8" s="2">
        <f t="shared" si="16"/>
        <v>2049</v>
      </c>
      <c r="KE8" s="2">
        <f t="shared" si="16"/>
        <v>2049</v>
      </c>
      <c r="KF8" s="2">
        <f t="shared" si="16"/>
        <v>2049</v>
      </c>
      <c r="KG8" s="2">
        <f t="shared" si="16"/>
        <v>2049</v>
      </c>
      <c r="KH8" s="2">
        <f t="shared" si="16"/>
        <v>2049</v>
      </c>
      <c r="KI8" s="2">
        <f t="shared" si="16"/>
        <v>2049</v>
      </c>
      <c r="KJ8" s="2">
        <f t="shared" si="16"/>
        <v>2049</v>
      </c>
      <c r="KK8" s="2">
        <f t="shared" si="16"/>
        <v>2050</v>
      </c>
      <c r="KL8" s="2">
        <f t="shared" si="16"/>
        <v>2050</v>
      </c>
      <c r="KM8" s="2">
        <f t="shared" si="16"/>
        <v>2050</v>
      </c>
      <c r="KN8" s="2">
        <f t="shared" si="16"/>
        <v>2050</v>
      </c>
      <c r="KO8" s="2">
        <f t="shared" si="16"/>
        <v>2050</v>
      </c>
      <c r="KP8" s="2">
        <f t="shared" si="16"/>
        <v>2050</v>
      </c>
      <c r="KQ8" s="2">
        <f t="shared" ref="KQ8:LT8" si="17">YEAR(KQ4)</f>
        <v>2050</v>
      </c>
      <c r="KR8" s="2">
        <f t="shared" si="17"/>
        <v>2050</v>
      </c>
      <c r="KS8" s="2">
        <f t="shared" si="17"/>
        <v>2050</v>
      </c>
      <c r="KT8" s="2">
        <f t="shared" si="17"/>
        <v>2050</v>
      </c>
      <c r="KU8" s="2">
        <f t="shared" si="17"/>
        <v>2050</v>
      </c>
      <c r="KV8" s="2">
        <f t="shared" si="17"/>
        <v>2050</v>
      </c>
      <c r="KW8" s="2">
        <f t="shared" si="17"/>
        <v>2051</v>
      </c>
      <c r="KX8" s="2">
        <f t="shared" si="17"/>
        <v>2051</v>
      </c>
      <c r="KY8" s="2">
        <f t="shared" si="17"/>
        <v>2051</v>
      </c>
      <c r="KZ8" s="2">
        <f t="shared" si="17"/>
        <v>2051</v>
      </c>
      <c r="LA8" s="2">
        <f t="shared" si="17"/>
        <v>2051</v>
      </c>
      <c r="LB8" s="2">
        <f t="shared" si="17"/>
        <v>2051</v>
      </c>
      <c r="LC8" s="2">
        <f t="shared" si="17"/>
        <v>2051</v>
      </c>
      <c r="LD8" s="2">
        <f t="shared" si="17"/>
        <v>2051</v>
      </c>
      <c r="LE8" s="2">
        <f t="shared" si="17"/>
        <v>2051</v>
      </c>
      <c r="LF8" s="2">
        <f t="shared" si="17"/>
        <v>2051</v>
      </c>
      <c r="LG8" s="2">
        <f t="shared" si="17"/>
        <v>2051</v>
      </c>
      <c r="LH8" s="2">
        <f t="shared" si="17"/>
        <v>2051</v>
      </c>
      <c r="LI8" s="2">
        <f t="shared" si="17"/>
        <v>2052</v>
      </c>
      <c r="LJ8" s="2">
        <f t="shared" si="17"/>
        <v>2052</v>
      </c>
      <c r="LK8" s="2">
        <f t="shared" si="17"/>
        <v>2052</v>
      </c>
      <c r="LL8" s="2">
        <f t="shared" si="17"/>
        <v>2052</v>
      </c>
      <c r="LM8" s="2">
        <f t="shared" si="17"/>
        <v>2052</v>
      </c>
      <c r="LN8" s="2">
        <f t="shared" si="17"/>
        <v>2052</v>
      </c>
      <c r="LO8" s="2">
        <f t="shared" si="17"/>
        <v>2052</v>
      </c>
      <c r="LP8" s="2">
        <f t="shared" si="17"/>
        <v>2052</v>
      </c>
      <c r="LQ8" s="2">
        <f t="shared" si="17"/>
        <v>2052</v>
      </c>
      <c r="LR8" s="2">
        <f t="shared" si="17"/>
        <v>2052</v>
      </c>
      <c r="LS8" s="2">
        <f t="shared" si="17"/>
        <v>2052</v>
      </c>
      <c r="LT8" s="2">
        <f t="shared" si="17"/>
        <v>2052</v>
      </c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</row>
    <row r="9" spans="1:463" ht="15" customHeight="1" outlineLevel="1">
      <c r="A9" s="2"/>
      <c r="B9" s="2"/>
      <c r="C9" s="2" t="s">
        <v>400</v>
      </c>
      <c r="D9" s="2"/>
      <c r="E9" s="2"/>
      <c r="F9" s="2"/>
      <c r="G9" s="2"/>
      <c r="H9" s="2"/>
      <c r="I9" s="58">
        <f t="shared" ref="I9:AV9" si="18">_xlfn.DAYS(I4,I3)+1</f>
        <v>31</v>
      </c>
      <c r="J9" s="58">
        <f t="shared" si="18"/>
        <v>28</v>
      </c>
      <c r="K9" s="58">
        <f t="shared" si="18"/>
        <v>31</v>
      </c>
      <c r="L9" s="58">
        <f t="shared" si="18"/>
        <v>30</v>
      </c>
      <c r="M9" s="58">
        <f t="shared" si="18"/>
        <v>31</v>
      </c>
      <c r="N9" s="58">
        <f t="shared" si="18"/>
        <v>30</v>
      </c>
      <c r="O9" s="58">
        <f t="shared" si="18"/>
        <v>31</v>
      </c>
      <c r="P9" s="58">
        <f t="shared" si="18"/>
        <v>31</v>
      </c>
      <c r="Q9" s="58">
        <f t="shared" si="18"/>
        <v>30</v>
      </c>
      <c r="R9" s="58">
        <f t="shared" si="18"/>
        <v>31</v>
      </c>
      <c r="S9" s="58">
        <f t="shared" si="18"/>
        <v>30</v>
      </c>
      <c r="T9" s="58">
        <f t="shared" si="18"/>
        <v>31</v>
      </c>
      <c r="U9" s="58">
        <f t="shared" si="18"/>
        <v>31</v>
      </c>
      <c r="V9" s="58">
        <f t="shared" si="18"/>
        <v>28</v>
      </c>
      <c r="W9" s="58">
        <f t="shared" si="18"/>
        <v>31</v>
      </c>
      <c r="X9" s="58">
        <f t="shared" si="18"/>
        <v>30</v>
      </c>
      <c r="Y9" s="58">
        <f t="shared" si="18"/>
        <v>31</v>
      </c>
      <c r="Z9" s="58">
        <f t="shared" si="18"/>
        <v>30</v>
      </c>
      <c r="AA9" s="58">
        <f t="shared" si="18"/>
        <v>31</v>
      </c>
      <c r="AB9" s="58">
        <f t="shared" si="18"/>
        <v>31</v>
      </c>
      <c r="AC9" s="58">
        <f t="shared" si="18"/>
        <v>30</v>
      </c>
      <c r="AD9" s="58">
        <f t="shared" si="18"/>
        <v>31</v>
      </c>
      <c r="AE9" s="58">
        <f t="shared" si="18"/>
        <v>30</v>
      </c>
      <c r="AF9" s="58">
        <f t="shared" si="18"/>
        <v>31</v>
      </c>
      <c r="AG9" s="58">
        <f t="shared" si="18"/>
        <v>31</v>
      </c>
      <c r="AH9" s="58">
        <f t="shared" si="18"/>
        <v>29</v>
      </c>
      <c r="AI9" s="58">
        <f t="shared" si="18"/>
        <v>31</v>
      </c>
      <c r="AJ9" s="58">
        <f t="shared" si="18"/>
        <v>30</v>
      </c>
      <c r="AK9" s="58">
        <f t="shared" si="18"/>
        <v>31</v>
      </c>
      <c r="AL9" s="58">
        <f t="shared" si="18"/>
        <v>30</v>
      </c>
      <c r="AM9" s="58">
        <f t="shared" si="18"/>
        <v>31</v>
      </c>
      <c r="AN9" s="58">
        <f t="shared" si="18"/>
        <v>31</v>
      </c>
      <c r="AO9" s="58">
        <f t="shared" si="18"/>
        <v>30</v>
      </c>
      <c r="AP9" s="58">
        <f t="shared" si="18"/>
        <v>31</v>
      </c>
      <c r="AQ9" s="58">
        <f t="shared" si="18"/>
        <v>30</v>
      </c>
      <c r="AR9" s="58">
        <f t="shared" si="18"/>
        <v>31</v>
      </c>
      <c r="AS9" s="58">
        <f t="shared" si="18"/>
        <v>31</v>
      </c>
      <c r="AT9" s="58">
        <f t="shared" si="18"/>
        <v>28</v>
      </c>
      <c r="AU9" s="58">
        <f t="shared" si="18"/>
        <v>31</v>
      </c>
      <c r="AV9" s="58">
        <f t="shared" si="18"/>
        <v>30</v>
      </c>
      <c r="AW9" s="58">
        <f t="shared" ref="AW9:DH9" si="19">_xlfn.DAYS(AW4,AW3)+1</f>
        <v>31</v>
      </c>
      <c r="AX9" s="58">
        <f t="shared" si="19"/>
        <v>30</v>
      </c>
      <c r="AY9" s="58">
        <f t="shared" si="19"/>
        <v>31</v>
      </c>
      <c r="AZ9" s="58">
        <f t="shared" si="19"/>
        <v>31</v>
      </c>
      <c r="BA9" s="58">
        <f t="shared" si="19"/>
        <v>30</v>
      </c>
      <c r="BB9" s="58">
        <f t="shared" si="19"/>
        <v>31</v>
      </c>
      <c r="BC9" s="58">
        <f t="shared" si="19"/>
        <v>30</v>
      </c>
      <c r="BD9" s="58">
        <f t="shared" si="19"/>
        <v>31</v>
      </c>
      <c r="BE9" s="58">
        <f t="shared" si="19"/>
        <v>31</v>
      </c>
      <c r="BF9" s="58">
        <f t="shared" si="19"/>
        <v>28</v>
      </c>
      <c r="BG9" s="58">
        <f t="shared" si="19"/>
        <v>31</v>
      </c>
      <c r="BH9" s="58">
        <f t="shared" si="19"/>
        <v>30</v>
      </c>
      <c r="BI9" s="58">
        <f t="shared" si="19"/>
        <v>31</v>
      </c>
      <c r="BJ9" s="58">
        <f t="shared" si="19"/>
        <v>30</v>
      </c>
      <c r="BK9" s="58">
        <f t="shared" si="19"/>
        <v>31</v>
      </c>
      <c r="BL9" s="58">
        <f t="shared" si="19"/>
        <v>31</v>
      </c>
      <c r="BM9" s="58">
        <f t="shared" si="19"/>
        <v>30</v>
      </c>
      <c r="BN9" s="58">
        <f t="shared" si="19"/>
        <v>31</v>
      </c>
      <c r="BO9" s="58">
        <f t="shared" si="19"/>
        <v>30</v>
      </c>
      <c r="BP9" s="58">
        <f t="shared" si="19"/>
        <v>31</v>
      </c>
      <c r="BQ9" s="58">
        <f t="shared" si="19"/>
        <v>31</v>
      </c>
      <c r="BR9" s="58">
        <f t="shared" si="19"/>
        <v>28</v>
      </c>
      <c r="BS9" s="58">
        <f t="shared" si="19"/>
        <v>31</v>
      </c>
      <c r="BT9" s="58">
        <f t="shared" si="19"/>
        <v>30</v>
      </c>
      <c r="BU9" s="58">
        <f t="shared" si="19"/>
        <v>31</v>
      </c>
      <c r="BV9" s="58">
        <f t="shared" si="19"/>
        <v>30</v>
      </c>
      <c r="BW9" s="58">
        <f t="shared" si="19"/>
        <v>31</v>
      </c>
      <c r="BX9" s="58">
        <f t="shared" si="19"/>
        <v>31</v>
      </c>
      <c r="BY9" s="58">
        <f t="shared" si="19"/>
        <v>30</v>
      </c>
      <c r="BZ9" s="58">
        <f t="shared" si="19"/>
        <v>31</v>
      </c>
      <c r="CA9" s="58">
        <f t="shared" si="19"/>
        <v>30</v>
      </c>
      <c r="CB9" s="58">
        <f t="shared" si="19"/>
        <v>31</v>
      </c>
      <c r="CC9" s="58">
        <f t="shared" si="19"/>
        <v>31</v>
      </c>
      <c r="CD9" s="58">
        <f t="shared" si="19"/>
        <v>29</v>
      </c>
      <c r="CE9" s="58">
        <f t="shared" si="19"/>
        <v>31</v>
      </c>
      <c r="CF9" s="58">
        <f t="shared" si="19"/>
        <v>30</v>
      </c>
      <c r="CG9" s="58">
        <f t="shared" si="19"/>
        <v>31</v>
      </c>
      <c r="CH9" s="58">
        <f t="shared" si="19"/>
        <v>30</v>
      </c>
      <c r="CI9" s="58">
        <f t="shared" si="19"/>
        <v>31</v>
      </c>
      <c r="CJ9" s="58">
        <f t="shared" si="19"/>
        <v>31</v>
      </c>
      <c r="CK9" s="58">
        <f t="shared" si="19"/>
        <v>30</v>
      </c>
      <c r="CL9" s="58">
        <f t="shared" si="19"/>
        <v>31</v>
      </c>
      <c r="CM9" s="58">
        <f t="shared" si="19"/>
        <v>30</v>
      </c>
      <c r="CN9" s="58">
        <f t="shared" si="19"/>
        <v>31</v>
      </c>
      <c r="CO9" s="58">
        <f t="shared" si="19"/>
        <v>31</v>
      </c>
      <c r="CP9" s="58">
        <f t="shared" si="19"/>
        <v>28</v>
      </c>
      <c r="CQ9" s="58">
        <f t="shared" si="19"/>
        <v>31</v>
      </c>
      <c r="CR9" s="58">
        <f t="shared" si="19"/>
        <v>30</v>
      </c>
      <c r="CS9" s="58">
        <f t="shared" si="19"/>
        <v>31</v>
      </c>
      <c r="CT9" s="58">
        <f t="shared" si="19"/>
        <v>30</v>
      </c>
      <c r="CU9" s="58">
        <f t="shared" si="19"/>
        <v>31</v>
      </c>
      <c r="CV9" s="58">
        <f t="shared" si="19"/>
        <v>31</v>
      </c>
      <c r="CW9" s="58">
        <f t="shared" si="19"/>
        <v>30</v>
      </c>
      <c r="CX9" s="58">
        <f t="shared" si="19"/>
        <v>31</v>
      </c>
      <c r="CY9" s="58">
        <f t="shared" si="19"/>
        <v>30</v>
      </c>
      <c r="CZ9" s="58">
        <f t="shared" si="19"/>
        <v>31</v>
      </c>
      <c r="DA9" s="58">
        <f t="shared" si="19"/>
        <v>31</v>
      </c>
      <c r="DB9" s="58">
        <f t="shared" si="19"/>
        <v>28</v>
      </c>
      <c r="DC9" s="58">
        <f t="shared" si="19"/>
        <v>31</v>
      </c>
      <c r="DD9" s="58">
        <f t="shared" si="19"/>
        <v>30</v>
      </c>
      <c r="DE9" s="58">
        <f t="shared" si="19"/>
        <v>31</v>
      </c>
      <c r="DF9" s="58">
        <f t="shared" si="19"/>
        <v>30</v>
      </c>
      <c r="DG9" s="58">
        <f t="shared" si="19"/>
        <v>31</v>
      </c>
      <c r="DH9" s="58">
        <f t="shared" si="19"/>
        <v>31</v>
      </c>
      <c r="DI9" s="58">
        <f t="shared" ref="DI9:FT9" si="20">_xlfn.DAYS(DI4,DI3)+1</f>
        <v>30</v>
      </c>
      <c r="DJ9" s="58">
        <f t="shared" si="20"/>
        <v>31</v>
      </c>
      <c r="DK9" s="58">
        <f t="shared" si="20"/>
        <v>30</v>
      </c>
      <c r="DL9" s="58">
        <f t="shared" si="20"/>
        <v>31</v>
      </c>
      <c r="DM9" s="58">
        <f t="shared" si="20"/>
        <v>31</v>
      </c>
      <c r="DN9" s="58">
        <f t="shared" si="20"/>
        <v>28</v>
      </c>
      <c r="DO9" s="58">
        <f t="shared" si="20"/>
        <v>31</v>
      </c>
      <c r="DP9" s="58">
        <f t="shared" si="20"/>
        <v>30</v>
      </c>
      <c r="DQ9" s="58">
        <f t="shared" si="20"/>
        <v>31</v>
      </c>
      <c r="DR9" s="58">
        <f t="shared" si="20"/>
        <v>30</v>
      </c>
      <c r="DS9" s="58">
        <f t="shared" si="20"/>
        <v>31</v>
      </c>
      <c r="DT9" s="58">
        <f t="shared" si="20"/>
        <v>31</v>
      </c>
      <c r="DU9" s="58">
        <f t="shared" si="20"/>
        <v>30</v>
      </c>
      <c r="DV9" s="58">
        <f t="shared" si="20"/>
        <v>31</v>
      </c>
      <c r="DW9" s="58">
        <f t="shared" si="20"/>
        <v>30</v>
      </c>
      <c r="DX9" s="58">
        <f t="shared" si="20"/>
        <v>31</v>
      </c>
      <c r="DY9" s="58">
        <f t="shared" si="20"/>
        <v>31</v>
      </c>
      <c r="DZ9" s="58">
        <f t="shared" si="20"/>
        <v>29</v>
      </c>
      <c r="EA9" s="58">
        <f t="shared" si="20"/>
        <v>31</v>
      </c>
      <c r="EB9" s="58">
        <f t="shared" si="20"/>
        <v>30</v>
      </c>
      <c r="EC9" s="58">
        <f t="shared" si="20"/>
        <v>31</v>
      </c>
      <c r="ED9" s="58">
        <f t="shared" si="20"/>
        <v>30</v>
      </c>
      <c r="EE9" s="58">
        <f t="shared" si="20"/>
        <v>31</v>
      </c>
      <c r="EF9" s="58">
        <f t="shared" si="20"/>
        <v>31</v>
      </c>
      <c r="EG9" s="58">
        <f t="shared" si="20"/>
        <v>30</v>
      </c>
      <c r="EH9" s="58">
        <f t="shared" si="20"/>
        <v>31</v>
      </c>
      <c r="EI9" s="58">
        <f t="shared" si="20"/>
        <v>30</v>
      </c>
      <c r="EJ9" s="58">
        <f t="shared" si="20"/>
        <v>31</v>
      </c>
      <c r="EK9" s="58">
        <f t="shared" si="20"/>
        <v>31</v>
      </c>
      <c r="EL9" s="58">
        <f t="shared" si="20"/>
        <v>28</v>
      </c>
      <c r="EM9" s="58">
        <f t="shared" si="20"/>
        <v>31</v>
      </c>
      <c r="EN9" s="58">
        <f t="shared" si="20"/>
        <v>30</v>
      </c>
      <c r="EO9" s="58">
        <f t="shared" si="20"/>
        <v>31</v>
      </c>
      <c r="EP9" s="58">
        <f t="shared" si="20"/>
        <v>30</v>
      </c>
      <c r="EQ9" s="58">
        <f t="shared" si="20"/>
        <v>31</v>
      </c>
      <c r="ER9" s="58">
        <f t="shared" si="20"/>
        <v>31</v>
      </c>
      <c r="ES9" s="58">
        <f t="shared" si="20"/>
        <v>30</v>
      </c>
      <c r="ET9" s="58">
        <f t="shared" si="20"/>
        <v>31</v>
      </c>
      <c r="EU9" s="58">
        <f t="shared" si="20"/>
        <v>30</v>
      </c>
      <c r="EV9" s="58">
        <f t="shared" si="20"/>
        <v>31</v>
      </c>
      <c r="EW9" s="58">
        <f t="shared" si="20"/>
        <v>31</v>
      </c>
      <c r="EX9" s="58">
        <f t="shared" si="20"/>
        <v>28</v>
      </c>
      <c r="EY9" s="58">
        <f t="shared" si="20"/>
        <v>31</v>
      </c>
      <c r="EZ9" s="58">
        <f t="shared" si="20"/>
        <v>30</v>
      </c>
      <c r="FA9" s="58">
        <f t="shared" si="20"/>
        <v>31</v>
      </c>
      <c r="FB9" s="58">
        <f t="shared" si="20"/>
        <v>30</v>
      </c>
      <c r="FC9" s="58">
        <f t="shared" si="20"/>
        <v>31</v>
      </c>
      <c r="FD9" s="58">
        <f t="shared" si="20"/>
        <v>31</v>
      </c>
      <c r="FE9" s="58">
        <f t="shared" si="20"/>
        <v>30</v>
      </c>
      <c r="FF9" s="58">
        <f t="shared" si="20"/>
        <v>31</v>
      </c>
      <c r="FG9" s="58">
        <f t="shared" si="20"/>
        <v>30</v>
      </c>
      <c r="FH9" s="58">
        <f t="shared" si="20"/>
        <v>31</v>
      </c>
      <c r="FI9" s="58">
        <f t="shared" si="20"/>
        <v>31</v>
      </c>
      <c r="FJ9" s="58">
        <f t="shared" si="20"/>
        <v>28</v>
      </c>
      <c r="FK9" s="58">
        <f t="shared" si="20"/>
        <v>31</v>
      </c>
      <c r="FL9" s="58">
        <f t="shared" si="20"/>
        <v>30</v>
      </c>
      <c r="FM9" s="58">
        <f t="shared" si="20"/>
        <v>31</v>
      </c>
      <c r="FN9" s="58">
        <f t="shared" si="20"/>
        <v>30</v>
      </c>
      <c r="FO9" s="58">
        <f t="shared" si="20"/>
        <v>31</v>
      </c>
      <c r="FP9" s="58">
        <f t="shared" si="20"/>
        <v>31</v>
      </c>
      <c r="FQ9" s="58">
        <f t="shared" si="20"/>
        <v>30</v>
      </c>
      <c r="FR9" s="58">
        <f t="shared" si="20"/>
        <v>31</v>
      </c>
      <c r="FS9" s="58">
        <f t="shared" si="20"/>
        <v>30</v>
      </c>
      <c r="FT9" s="58">
        <f t="shared" si="20"/>
        <v>31</v>
      </c>
      <c r="FU9" s="58">
        <f t="shared" ref="FU9:IF9" si="21">_xlfn.DAYS(FU4,FU3)+1</f>
        <v>31</v>
      </c>
      <c r="FV9" s="58">
        <f t="shared" si="21"/>
        <v>29</v>
      </c>
      <c r="FW9" s="58">
        <f t="shared" si="21"/>
        <v>31</v>
      </c>
      <c r="FX9" s="58">
        <f t="shared" si="21"/>
        <v>30</v>
      </c>
      <c r="FY9" s="58">
        <f t="shared" si="21"/>
        <v>31</v>
      </c>
      <c r="FZ9" s="58">
        <f t="shared" si="21"/>
        <v>30</v>
      </c>
      <c r="GA9" s="58">
        <f t="shared" si="21"/>
        <v>31</v>
      </c>
      <c r="GB9" s="58">
        <f t="shared" si="21"/>
        <v>31</v>
      </c>
      <c r="GC9" s="58">
        <f t="shared" si="21"/>
        <v>30</v>
      </c>
      <c r="GD9" s="58">
        <f t="shared" si="21"/>
        <v>31</v>
      </c>
      <c r="GE9" s="58">
        <f t="shared" si="21"/>
        <v>30</v>
      </c>
      <c r="GF9" s="58">
        <f t="shared" si="21"/>
        <v>31</v>
      </c>
      <c r="GG9" s="58">
        <f t="shared" si="21"/>
        <v>31</v>
      </c>
      <c r="GH9" s="58">
        <f t="shared" si="21"/>
        <v>28</v>
      </c>
      <c r="GI9" s="58">
        <f t="shared" si="21"/>
        <v>31</v>
      </c>
      <c r="GJ9" s="58">
        <f t="shared" si="21"/>
        <v>30</v>
      </c>
      <c r="GK9" s="58">
        <f t="shared" si="21"/>
        <v>31</v>
      </c>
      <c r="GL9" s="58">
        <f t="shared" si="21"/>
        <v>30</v>
      </c>
      <c r="GM9" s="58">
        <f t="shared" si="21"/>
        <v>31</v>
      </c>
      <c r="GN9" s="58">
        <f t="shared" si="21"/>
        <v>31</v>
      </c>
      <c r="GO9" s="58">
        <f t="shared" si="21"/>
        <v>30</v>
      </c>
      <c r="GP9" s="58">
        <f t="shared" si="21"/>
        <v>31</v>
      </c>
      <c r="GQ9" s="58">
        <f t="shared" si="21"/>
        <v>30</v>
      </c>
      <c r="GR9" s="58">
        <f t="shared" si="21"/>
        <v>31</v>
      </c>
      <c r="GS9" s="58">
        <f t="shared" si="21"/>
        <v>31</v>
      </c>
      <c r="GT9" s="58">
        <f t="shared" si="21"/>
        <v>28</v>
      </c>
      <c r="GU9" s="58">
        <f t="shared" si="21"/>
        <v>31</v>
      </c>
      <c r="GV9" s="58">
        <f t="shared" si="21"/>
        <v>30</v>
      </c>
      <c r="GW9" s="58">
        <f t="shared" si="21"/>
        <v>31</v>
      </c>
      <c r="GX9" s="58">
        <f t="shared" si="21"/>
        <v>30</v>
      </c>
      <c r="GY9" s="58">
        <f t="shared" si="21"/>
        <v>31</v>
      </c>
      <c r="GZ9" s="58">
        <f t="shared" si="21"/>
        <v>31</v>
      </c>
      <c r="HA9" s="58">
        <f t="shared" si="21"/>
        <v>30</v>
      </c>
      <c r="HB9" s="58">
        <f t="shared" si="21"/>
        <v>31</v>
      </c>
      <c r="HC9" s="58">
        <f t="shared" si="21"/>
        <v>30</v>
      </c>
      <c r="HD9" s="58">
        <f t="shared" si="21"/>
        <v>31</v>
      </c>
      <c r="HE9" s="58">
        <f t="shared" si="21"/>
        <v>31</v>
      </c>
      <c r="HF9" s="58">
        <f t="shared" si="21"/>
        <v>28</v>
      </c>
      <c r="HG9" s="58">
        <f t="shared" si="21"/>
        <v>31</v>
      </c>
      <c r="HH9" s="58">
        <f t="shared" si="21"/>
        <v>30</v>
      </c>
      <c r="HI9" s="58">
        <f t="shared" si="21"/>
        <v>31</v>
      </c>
      <c r="HJ9" s="58">
        <f t="shared" si="21"/>
        <v>30</v>
      </c>
      <c r="HK9" s="58">
        <f t="shared" si="21"/>
        <v>31</v>
      </c>
      <c r="HL9" s="58">
        <f t="shared" si="21"/>
        <v>31</v>
      </c>
      <c r="HM9" s="58">
        <f t="shared" si="21"/>
        <v>30</v>
      </c>
      <c r="HN9" s="58">
        <f t="shared" si="21"/>
        <v>31</v>
      </c>
      <c r="HO9" s="58">
        <f t="shared" si="21"/>
        <v>30</v>
      </c>
      <c r="HP9" s="58">
        <f t="shared" si="21"/>
        <v>31</v>
      </c>
      <c r="HQ9" s="58">
        <f t="shared" si="21"/>
        <v>31</v>
      </c>
      <c r="HR9" s="58">
        <f t="shared" si="21"/>
        <v>29</v>
      </c>
      <c r="HS9" s="58">
        <f t="shared" si="21"/>
        <v>31</v>
      </c>
      <c r="HT9" s="58">
        <f t="shared" si="21"/>
        <v>30</v>
      </c>
      <c r="HU9" s="58">
        <f t="shared" si="21"/>
        <v>31</v>
      </c>
      <c r="HV9" s="58">
        <f t="shared" si="21"/>
        <v>30</v>
      </c>
      <c r="HW9" s="58">
        <f t="shared" si="21"/>
        <v>31</v>
      </c>
      <c r="HX9" s="58">
        <f t="shared" si="21"/>
        <v>31</v>
      </c>
      <c r="HY9" s="58">
        <f t="shared" si="21"/>
        <v>30</v>
      </c>
      <c r="HZ9" s="58">
        <f t="shared" si="21"/>
        <v>31</v>
      </c>
      <c r="IA9" s="58">
        <f t="shared" si="21"/>
        <v>30</v>
      </c>
      <c r="IB9" s="58">
        <f t="shared" si="21"/>
        <v>31</v>
      </c>
      <c r="IC9" s="58">
        <f t="shared" si="21"/>
        <v>31</v>
      </c>
      <c r="ID9" s="58">
        <f t="shared" si="21"/>
        <v>28</v>
      </c>
      <c r="IE9" s="58">
        <f t="shared" si="21"/>
        <v>31</v>
      </c>
      <c r="IF9" s="58">
        <f t="shared" si="21"/>
        <v>30</v>
      </c>
      <c r="IG9" s="58">
        <f t="shared" ref="IG9:KP9" si="22">_xlfn.DAYS(IG4,IG3)+1</f>
        <v>31</v>
      </c>
      <c r="IH9" s="58">
        <f t="shared" si="22"/>
        <v>30</v>
      </c>
      <c r="II9" s="58">
        <f t="shared" si="22"/>
        <v>31</v>
      </c>
      <c r="IJ9" s="58">
        <f t="shared" si="22"/>
        <v>31</v>
      </c>
      <c r="IK9" s="58">
        <f t="shared" si="22"/>
        <v>30</v>
      </c>
      <c r="IL9" s="58">
        <f t="shared" si="22"/>
        <v>31</v>
      </c>
      <c r="IM9" s="58">
        <f t="shared" si="22"/>
        <v>30</v>
      </c>
      <c r="IN9" s="58">
        <f t="shared" si="22"/>
        <v>31</v>
      </c>
      <c r="IO9" s="58">
        <f t="shared" si="22"/>
        <v>31</v>
      </c>
      <c r="IP9" s="58">
        <f t="shared" si="22"/>
        <v>28</v>
      </c>
      <c r="IQ9" s="58">
        <f t="shared" si="22"/>
        <v>31</v>
      </c>
      <c r="IR9" s="58">
        <f t="shared" si="22"/>
        <v>30</v>
      </c>
      <c r="IS9" s="58">
        <f t="shared" si="22"/>
        <v>31</v>
      </c>
      <c r="IT9" s="58">
        <f t="shared" si="22"/>
        <v>30</v>
      </c>
      <c r="IU9" s="58">
        <f t="shared" si="22"/>
        <v>31</v>
      </c>
      <c r="IV9" s="58">
        <f t="shared" si="22"/>
        <v>31</v>
      </c>
      <c r="IW9" s="58">
        <f t="shared" si="22"/>
        <v>30</v>
      </c>
      <c r="IX9" s="58">
        <f t="shared" si="22"/>
        <v>31</v>
      </c>
      <c r="IY9" s="58">
        <f t="shared" si="22"/>
        <v>30</v>
      </c>
      <c r="IZ9" s="58">
        <f t="shared" si="22"/>
        <v>31</v>
      </c>
      <c r="JA9" s="58">
        <f t="shared" si="22"/>
        <v>31</v>
      </c>
      <c r="JB9" s="58">
        <f t="shared" si="22"/>
        <v>28</v>
      </c>
      <c r="JC9" s="58">
        <f t="shared" si="22"/>
        <v>31</v>
      </c>
      <c r="JD9" s="58">
        <f t="shared" si="22"/>
        <v>30</v>
      </c>
      <c r="JE9" s="58">
        <f t="shared" si="22"/>
        <v>31</v>
      </c>
      <c r="JF9" s="58">
        <f t="shared" si="22"/>
        <v>30</v>
      </c>
      <c r="JG9" s="58">
        <f t="shared" si="22"/>
        <v>31</v>
      </c>
      <c r="JH9" s="58">
        <f t="shared" si="22"/>
        <v>31</v>
      </c>
      <c r="JI9" s="58">
        <f t="shared" si="22"/>
        <v>30</v>
      </c>
      <c r="JJ9" s="58">
        <f t="shared" si="22"/>
        <v>31</v>
      </c>
      <c r="JK9" s="58">
        <f t="shared" si="22"/>
        <v>30</v>
      </c>
      <c r="JL9" s="58">
        <f t="shared" si="22"/>
        <v>31</v>
      </c>
      <c r="JM9" s="58">
        <f t="shared" si="22"/>
        <v>31</v>
      </c>
      <c r="JN9" s="58">
        <f t="shared" si="22"/>
        <v>29</v>
      </c>
      <c r="JO9" s="58">
        <f t="shared" si="22"/>
        <v>31</v>
      </c>
      <c r="JP9" s="58">
        <f t="shared" si="22"/>
        <v>30</v>
      </c>
      <c r="JQ9" s="58">
        <f t="shared" si="22"/>
        <v>31</v>
      </c>
      <c r="JR9" s="58">
        <f t="shared" si="22"/>
        <v>30</v>
      </c>
      <c r="JS9" s="58">
        <f t="shared" si="22"/>
        <v>31</v>
      </c>
      <c r="JT9" s="58">
        <f t="shared" si="22"/>
        <v>31</v>
      </c>
      <c r="JU9" s="58">
        <f t="shared" si="22"/>
        <v>30</v>
      </c>
      <c r="JV9" s="58">
        <f t="shared" si="22"/>
        <v>31</v>
      </c>
      <c r="JW9" s="58">
        <f t="shared" si="22"/>
        <v>30</v>
      </c>
      <c r="JX9" s="58">
        <f t="shared" si="22"/>
        <v>31</v>
      </c>
      <c r="JY9" s="58">
        <f t="shared" si="22"/>
        <v>31</v>
      </c>
      <c r="JZ9" s="58">
        <f t="shared" si="22"/>
        <v>28</v>
      </c>
      <c r="KA9" s="58">
        <f t="shared" si="22"/>
        <v>31</v>
      </c>
      <c r="KB9" s="58">
        <f t="shared" si="22"/>
        <v>30</v>
      </c>
      <c r="KC9" s="58">
        <f t="shared" si="22"/>
        <v>31</v>
      </c>
      <c r="KD9" s="58">
        <f t="shared" si="22"/>
        <v>30</v>
      </c>
      <c r="KE9" s="58">
        <f t="shared" si="22"/>
        <v>31</v>
      </c>
      <c r="KF9" s="58">
        <f t="shared" si="22"/>
        <v>31</v>
      </c>
      <c r="KG9" s="58">
        <f t="shared" si="22"/>
        <v>30</v>
      </c>
      <c r="KH9" s="58">
        <f t="shared" si="22"/>
        <v>31</v>
      </c>
      <c r="KI9" s="58">
        <f t="shared" si="22"/>
        <v>30</v>
      </c>
      <c r="KJ9" s="58">
        <f t="shared" si="22"/>
        <v>31</v>
      </c>
      <c r="KK9" s="58">
        <f t="shared" si="22"/>
        <v>31</v>
      </c>
      <c r="KL9" s="58">
        <f t="shared" si="22"/>
        <v>28</v>
      </c>
      <c r="KM9" s="58">
        <f t="shared" si="22"/>
        <v>31</v>
      </c>
      <c r="KN9" s="58">
        <f t="shared" si="22"/>
        <v>30</v>
      </c>
      <c r="KO9" s="58">
        <f t="shared" si="22"/>
        <v>31</v>
      </c>
      <c r="KP9" s="58">
        <f t="shared" si="22"/>
        <v>30</v>
      </c>
      <c r="KQ9" s="58">
        <f t="shared" ref="KQ9:LT9" si="23">_xlfn.DAYS(KQ4,KQ3)+1</f>
        <v>31</v>
      </c>
      <c r="KR9" s="58">
        <f t="shared" si="23"/>
        <v>31</v>
      </c>
      <c r="KS9" s="58">
        <f t="shared" si="23"/>
        <v>30</v>
      </c>
      <c r="KT9" s="58">
        <f t="shared" si="23"/>
        <v>31</v>
      </c>
      <c r="KU9" s="58">
        <f t="shared" si="23"/>
        <v>30</v>
      </c>
      <c r="KV9" s="58">
        <f t="shared" si="23"/>
        <v>31</v>
      </c>
      <c r="KW9" s="58">
        <f t="shared" si="23"/>
        <v>31</v>
      </c>
      <c r="KX9" s="58">
        <f t="shared" si="23"/>
        <v>28</v>
      </c>
      <c r="KY9" s="58">
        <f t="shared" si="23"/>
        <v>31</v>
      </c>
      <c r="KZ9" s="58">
        <f t="shared" si="23"/>
        <v>30</v>
      </c>
      <c r="LA9" s="58">
        <f t="shared" si="23"/>
        <v>31</v>
      </c>
      <c r="LB9" s="58">
        <f t="shared" si="23"/>
        <v>30</v>
      </c>
      <c r="LC9" s="58">
        <f t="shared" si="23"/>
        <v>31</v>
      </c>
      <c r="LD9" s="58">
        <f t="shared" si="23"/>
        <v>31</v>
      </c>
      <c r="LE9" s="58">
        <f t="shared" si="23"/>
        <v>30</v>
      </c>
      <c r="LF9" s="58">
        <f t="shared" si="23"/>
        <v>31</v>
      </c>
      <c r="LG9" s="58">
        <f t="shared" si="23"/>
        <v>30</v>
      </c>
      <c r="LH9" s="58">
        <f t="shared" si="23"/>
        <v>31</v>
      </c>
      <c r="LI9" s="58">
        <f t="shared" si="23"/>
        <v>31</v>
      </c>
      <c r="LJ9" s="58">
        <f t="shared" si="23"/>
        <v>29</v>
      </c>
      <c r="LK9" s="58">
        <f t="shared" si="23"/>
        <v>31</v>
      </c>
      <c r="LL9" s="58">
        <f t="shared" si="23"/>
        <v>30</v>
      </c>
      <c r="LM9" s="58">
        <f t="shared" si="23"/>
        <v>31</v>
      </c>
      <c r="LN9" s="58">
        <f t="shared" si="23"/>
        <v>30</v>
      </c>
      <c r="LO9" s="58">
        <f t="shared" si="23"/>
        <v>31</v>
      </c>
      <c r="LP9" s="58">
        <f t="shared" si="23"/>
        <v>31</v>
      </c>
      <c r="LQ9" s="58">
        <f t="shared" si="23"/>
        <v>30</v>
      </c>
      <c r="LR9" s="58">
        <f t="shared" si="23"/>
        <v>31</v>
      </c>
      <c r="LS9" s="58">
        <f t="shared" si="23"/>
        <v>30</v>
      </c>
      <c r="LT9" s="58">
        <f t="shared" si="23"/>
        <v>31</v>
      </c>
      <c r="LU9" s="58"/>
      <c r="LV9" s="58"/>
      <c r="LW9" s="58"/>
      <c r="LX9" s="58"/>
      <c r="LY9" s="58"/>
      <c r="LZ9" s="58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8"/>
      <c r="NE9" s="58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58"/>
      <c r="PM9" s="58"/>
      <c r="PN9" s="58"/>
      <c r="PO9" s="58"/>
      <c r="PP9" s="58"/>
      <c r="PQ9" s="58"/>
      <c r="PR9" s="58"/>
      <c r="PS9" s="58"/>
      <c r="PT9" s="58"/>
      <c r="PU9" s="58"/>
      <c r="PV9" s="58"/>
      <c r="PW9" s="58"/>
      <c r="PX9" s="58"/>
      <c r="PY9" s="58"/>
      <c r="PZ9" s="58"/>
      <c r="QA9" s="58"/>
      <c r="QB9" s="58"/>
      <c r="QC9" s="58"/>
      <c r="QD9" s="58"/>
      <c r="QE9" s="58"/>
      <c r="QF9" s="58"/>
      <c r="QG9" s="58"/>
      <c r="QH9" s="58"/>
      <c r="QI9" s="58"/>
      <c r="QJ9" s="58"/>
      <c r="QK9" s="58"/>
      <c r="QL9" s="58"/>
      <c r="QM9" s="58"/>
      <c r="QN9" s="58"/>
      <c r="QO9" s="58"/>
      <c r="QP9" s="58"/>
      <c r="QQ9" s="58"/>
      <c r="QR9" s="58"/>
      <c r="QS9" s="58"/>
      <c r="QT9" s="58"/>
      <c r="QU9" s="58"/>
    </row>
    <row r="10" spans="1:463" ht="15" customHeight="1" outlineLevel="1">
      <c r="A10" s="2"/>
      <c r="B10" s="2"/>
      <c r="C10" s="2" t="s">
        <v>115</v>
      </c>
      <c r="D10" s="2"/>
      <c r="E10" s="2"/>
      <c r="F10" s="2"/>
      <c r="G10" s="2"/>
      <c r="H10" s="2"/>
      <c r="I10" s="58">
        <f t="shared" ref="I10:AV10" si="24">ROUNDUP(MONTH(I3)/3,0)</f>
        <v>1</v>
      </c>
      <c r="J10" s="58">
        <f t="shared" si="24"/>
        <v>1</v>
      </c>
      <c r="K10" s="58">
        <f t="shared" si="24"/>
        <v>1</v>
      </c>
      <c r="L10" s="58">
        <f t="shared" si="24"/>
        <v>2</v>
      </c>
      <c r="M10" s="58">
        <f t="shared" si="24"/>
        <v>2</v>
      </c>
      <c r="N10" s="58">
        <f t="shared" si="24"/>
        <v>2</v>
      </c>
      <c r="O10" s="58">
        <f t="shared" si="24"/>
        <v>3</v>
      </c>
      <c r="P10" s="58">
        <f t="shared" si="24"/>
        <v>3</v>
      </c>
      <c r="Q10" s="58">
        <f t="shared" si="24"/>
        <v>3</v>
      </c>
      <c r="R10" s="58">
        <f t="shared" si="24"/>
        <v>4</v>
      </c>
      <c r="S10" s="58">
        <f t="shared" si="24"/>
        <v>4</v>
      </c>
      <c r="T10" s="58">
        <f t="shared" si="24"/>
        <v>4</v>
      </c>
      <c r="U10" s="58">
        <f t="shared" si="24"/>
        <v>1</v>
      </c>
      <c r="V10" s="58">
        <f t="shared" si="24"/>
        <v>1</v>
      </c>
      <c r="W10" s="58">
        <f t="shared" si="24"/>
        <v>1</v>
      </c>
      <c r="X10" s="58">
        <f t="shared" si="24"/>
        <v>2</v>
      </c>
      <c r="Y10" s="58">
        <f t="shared" si="24"/>
        <v>2</v>
      </c>
      <c r="Z10" s="58">
        <f t="shared" si="24"/>
        <v>2</v>
      </c>
      <c r="AA10" s="58">
        <f t="shared" si="24"/>
        <v>3</v>
      </c>
      <c r="AB10" s="58">
        <f t="shared" si="24"/>
        <v>3</v>
      </c>
      <c r="AC10" s="58">
        <f t="shared" si="24"/>
        <v>3</v>
      </c>
      <c r="AD10" s="58">
        <f t="shared" si="24"/>
        <v>4</v>
      </c>
      <c r="AE10" s="58">
        <f t="shared" si="24"/>
        <v>4</v>
      </c>
      <c r="AF10" s="58">
        <f t="shared" si="24"/>
        <v>4</v>
      </c>
      <c r="AG10" s="58">
        <f t="shared" si="24"/>
        <v>1</v>
      </c>
      <c r="AH10" s="58">
        <f t="shared" si="24"/>
        <v>1</v>
      </c>
      <c r="AI10" s="58">
        <f t="shared" si="24"/>
        <v>1</v>
      </c>
      <c r="AJ10" s="58">
        <f t="shared" si="24"/>
        <v>2</v>
      </c>
      <c r="AK10" s="58">
        <f t="shared" si="24"/>
        <v>2</v>
      </c>
      <c r="AL10" s="58">
        <f t="shared" si="24"/>
        <v>2</v>
      </c>
      <c r="AM10" s="58">
        <f t="shared" si="24"/>
        <v>3</v>
      </c>
      <c r="AN10" s="58">
        <f t="shared" si="24"/>
        <v>3</v>
      </c>
      <c r="AO10" s="58">
        <f t="shared" si="24"/>
        <v>3</v>
      </c>
      <c r="AP10" s="58">
        <f t="shared" si="24"/>
        <v>4</v>
      </c>
      <c r="AQ10" s="58">
        <f t="shared" si="24"/>
        <v>4</v>
      </c>
      <c r="AR10" s="58">
        <f t="shared" si="24"/>
        <v>4</v>
      </c>
      <c r="AS10" s="58">
        <f t="shared" si="24"/>
        <v>1</v>
      </c>
      <c r="AT10" s="58">
        <f t="shared" si="24"/>
        <v>1</v>
      </c>
      <c r="AU10" s="58">
        <f t="shared" si="24"/>
        <v>1</v>
      </c>
      <c r="AV10" s="58">
        <f t="shared" si="24"/>
        <v>2</v>
      </c>
      <c r="AW10" s="58">
        <f t="shared" ref="AW10:DH10" si="25">ROUNDUP(MONTH(AW3)/3,0)</f>
        <v>2</v>
      </c>
      <c r="AX10" s="58">
        <f t="shared" si="25"/>
        <v>2</v>
      </c>
      <c r="AY10" s="58">
        <f t="shared" si="25"/>
        <v>3</v>
      </c>
      <c r="AZ10" s="58">
        <f t="shared" si="25"/>
        <v>3</v>
      </c>
      <c r="BA10" s="58">
        <f t="shared" si="25"/>
        <v>3</v>
      </c>
      <c r="BB10" s="58">
        <f t="shared" si="25"/>
        <v>4</v>
      </c>
      <c r="BC10" s="58">
        <f t="shared" si="25"/>
        <v>4</v>
      </c>
      <c r="BD10" s="58">
        <f t="shared" si="25"/>
        <v>4</v>
      </c>
      <c r="BE10" s="58">
        <f t="shared" si="25"/>
        <v>1</v>
      </c>
      <c r="BF10" s="58">
        <f t="shared" si="25"/>
        <v>1</v>
      </c>
      <c r="BG10" s="58">
        <f t="shared" si="25"/>
        <v>1</v>
      </c>
      <c r="BH10" s="58">
        <f t="shared" si="25"/>
        <v>2</v>
      </c>
      <c r="BI10" s="58">
        <f t="shared" si="25"/>
        <v>2</v>
      </c>
      <c r="BJ10" s="58">
        <f t="shared" si="25"/>
        <v>2</v>
      </c>
      <c r="BK10" s="58">
        <f t="shared" si="25"/>
        <v>3</v>
      </c>
      <c r="BL10" s="58">
        <f t="shared" si="25"/>
        <v>3</v>
      </c>
      <c r="BM10" s="58">
        <f t="shared" si="25"/>
        <v>3</v>
      </c>
      <c r="BN10" s="58">
        <f t="shared" si="25"/>
        <v>4</v>
      </c>
      <c r="BO10" s="58">
        <f t="shared" si="25"/>
        <v>4</v>
      </c>
      <c r="BP10" s="58">
        <f t="shared" si="25"/>
        <v>4</v>
      </c>
      <c r="BQ10" s="58">
        <f t="shared" si="25"/>
        <v>1</v>
      </c>
      <c r="BR10" s="58">
        <f t="shared" si="25"/>
        <v>1</v>
      </c>
      <c r="BS10" s="58">
        <f t="shared" si="25"/>
        <v>1</v>
      </c>
      <c r="BT10" s="58">
        <f t="shared" si="25"/>
        <v>2</v>
      </c>
      <c r="BU10" s="58">
        <f t="shared" si="25"/>
        <v>2</v>
      </c>
      <c r="BV10" s="58">
        <f t="shared" si="25"/>
        <v>2</v>
      </c>
      <c r="BW10" s="58">
        <f t="shared" si="25"/>
        <v>3</v>
      </c>
      <c r="BX10" s="58">
        <f t="shared" si="25"/>
        <v>3</v>
      </c>
      <c r="BY10" s="58">
        <f t="shared" si="25"/>
        <v>3</v>
      </c>
      <c r="BZ10" s="58">
        <f t="shared" si="25"/>
        <v>4</v>
      </c>
      <c r="CA10" s="58">
        <f t="shared" si="25"/>
        <v>4</v>
      </c>
      <c r="CB10" s="58">
        <f t="shared" si="25"/>
        <v>4</v>
      </c>
      <c r="CC10" s="58">
        <f t="shared" si="25"/>
        <v>1</v>
      </c>
      <c r="CD10" s="58">
        <f t="shared" si="25"/>
        <v>1</v>
      </c>
      <c r="CE10" s="58">
        <f t="shared" si="25"/>
        <v>1</v>
      </c>
      <c r="CF10" s="58">
        <f t="shared" si="25"/>
        <v>2</v>
      </c>
      <c r="CG10" s="58">
        <f t="shared" si="25"/>
        <v>2</v>
      </c>
      <c r="CH10" s="58">
        <f t="shared" si="25"/>
        <v>2</v>
      </c>
      <c r="CI10" s="58">
        <f t="shared" si="25"/>
        <v>3</v>
      </c>
      <c r="CJ10" s="58">
        <f t="shared" si="25"/>
        <v>3</v>
      </c>
      <c r="CK10" s="58">
        <f t="shared" si="25"/>
        <v>3</v>
      </c>
      <c r="CL10" s="58">
        <f t="shared" si="25"/>
        <v>4</v>
      </c>
      <c r="CM10" s="58">
        <f t="shared" si="25"/>
        <v>4</v>
      </c>
      <c r="CN10" s="58">
        <f t="shared" si="25"/>
        <v>4</v>
      </c>
      <c r="CO10" s="58">
        <f t="shared" si="25"/>
        <v>1</v>
      </c>
      <c r="CP10" s="58">
        <f t="shared" si="25"/>
        <v>1</v>
      </c>
      <c r="CQ10" s="58">
        <f t="shared" si="25"/>
        <v>1</v>
      </c>
      <c r="CR10" s="58">
        <f t="shared" si="25"/>
        <v>2</v>
      </c>
      <c r="CS10" s="58">
        <f t="shared" si="25"/>
        <v>2</v>
      </c>
      <c r="CT10" s="58">
        <f t="shared" si="25"/>
        <v>2</v>
      </c>
      <c r="CU10" s="58">
        <f t="shared" si="25"/>
        <v>3</v>
      </c>
      <c r="CV10" s="58">
        <f t="shared" si="25"/>
        <v>3</v>
      </c>
      <c r="CW10" s="58">
        <f t="shared" si="25"/>
        <v>3</v>
      </c>
      <c r="CX10" s="58">
        <f t="shared" si="25"/>
        <v>4</v>
      </c>
      <c r="CY10" s="58">
        <f t="shared" si="25"/>
        <v>4</v>
      </c>
      <c r="CZ10" s="58">
        <f t="shared" si="25"/>
        <v>4</v>
      </c>
      <c r="DA10" s="58">
        <f t="shared" si="25"/>
        <v>1</v>
      </c>
      <c r="DB10" s="58">
        <f t="shared" si="25"/>
        <v>1</v>
      </c>
      <c r="DC10" s="58">
        <f t="shared" si="25"/>
        <v>1</v>
      </c>
      <c r="DD10" s="58">
        <f t="shared" si="25"/>
        <v>2</v>
      </c>
      <c r="DE10" s="58">
        <f t="shared" si="25"/>
        <v>2</v>
      </c>
      <c r="DF10" s="58">
        <f t="shared" si="25"/>
        <v>2</v>
      </c>
      <c r="DG10" s="58">
        <f t="shared" si="25"/>
        <v>3</v>
      </c>
      <c r="DH10" s="58">
        <f t="shared" si="25"/>
        <v>3</v>
      </c>
      <c r="DI10" s="58">
        <f t="shared" ref="DI10:FT10" si="26">ROUNDUP(MONTH(DI3)/3,0)</f>
        <v>3</v>
      </c>
      <c r="DJ10" s="58">
        <f t="shared" si="26"/>
        <v>4</v>
      </c>
      <c r="DK10" s="58">
        <f t="shared" si="26"/>
        <v>4</v>
      </c>
      <c r="DL10" s="58">
        <f t="shared" si="26"/>
        <v>4</v>
      </c>
      <c r="DM10" s="58">
        <f t="shared" si="26"/>
        <v>1</v>
      </c>
      <c r="DN10" s="58">
        <f t="shared" si="26"/>
        <v>1</v>
      </c>
      <c r="DO10" s="58">
        <f t="shared" si="26"/>
        <v>1</v>
      </c>
      <c r="DP10" s="58">
        <f t="shared" si="26"/>
        <v>2</v>
      </c>
      <c r="DQ10" s="58">
        <f t="shared" si="26"/>
        <v>2</v>
      </c>
      <c r="DR10" s="58">
        <f t="shared" si="26"/>
        <v>2</v>
      </c>
      <c r="DS10" s="58">
        <f t="shared" si="26"/>
        <v>3</v>
      </c>
      <c r="DT10" s="58">
        <f t="shared" si="26"/>
        <v>3</v>
      </c>
      <c r="DU10" s="58">
        <f t="shared" si="26"/>
        <v>3</v>
      </c>
      <c r="DV10" s="58">
        <f t="shared" si="26"/>
        <v>4</v>
      </c>
      <c r="DW10" s="58">
        <f t="shared" si="26"/>
        <v>4</v>
      </c>
      <c r="DX10" s="58">
        <f t="shared" si="26"/>
        <v>4</v>
      </c>
      <c r="DY10" s="58">
        <f t="shared" si="26"/>
        <v>1</v>
      </c>
      <c r="DZ10" s="58">
        <f t="shared" si="26"/>
        <v>1</v>
      </c>
      <c r="EA10" s="58">
        <f t="shared" si="26"/>
        <v>1</v>
      </c>
      <c r="EB10" s="58">
        <f t="shared" si="26"/>
        <v>2</v>
      </c>
      <c r="EC10" s="58">
        <f t="shared" si="26"/>
        <v>2</v>
      </c>
      <c r="ED10" s="58">
        <f t="shared" si="26"/>
        <v>2</v>
      </c>
      <c r="EE10" s="58">
        <f t="shared" si="26"/>
        <v>3</v>
      </c>
      <c r="EF10" s="58">
        <f t="shared" si="26"/>
        <v>3</v>
      </c>
      <c r="EG10" s="58">
        <f t="shared" si="26"/>
        <v>3</v>
      </c>
      <c r="EH10" s="58">
        <f t="shared" si="26"/>
        <v>4</v>
      </c>
      <c r="EI10" s="58">
        <f t="shared" si="26"/>
        <v>4</v>
      </c>
      <c r="EJ10" s="58">
        <f t="shared" si="26"/>
        <v>4</v>
      </c>
      <c r="EK10" s="58">
        <f t="shared" si="26"/>
        <v>1</v>
      </c>
      <c r="EL10" s="58">
        <f t="shared" si="26"/>
        <v>1</v>
      </c>
      <c r="EM10" s="58">
        <f t="shared" si="26"/>
        <v>1</v>
      </c>
      <c r="EN10" s="58">
        <f t="shared" si="26"/>
        <v>2</v>
      </c>
      <c r="EO10" s="58">
        <f t="shared" si="26"/>
        <v>2</v>
      </c>
      <c r="EP10" s="58">
        <f t="shared" si="26"/>
        <v>2</v>
      </c>
      <c r="EQ10" s="58">
        <f t="shared" si="26"/>
        <v>3</v>
      </c>
      <c r="ER10" s="58">
        <f t="shared" si="26"/>
        <v>3</v>
      </c>
      <c r="ES10" s="58">
        <f t="shared" si="26"/>
        <v>3</v>
      </c>
      <c r="ET10" s="58">
        <f t="shared" si="26"/>
        <v>4</v>
      </c>
      <c r="EU10" s="58">
        <f t="shared" si="26"/>
        <v>4</v>
      </c>
      <c r="EV10" s="58">
        <f t="shared" si="26"/>
        <v>4</v>
      </c>
      <c r="EW10" s="58">
        <f t="shared" si="26"/>
        <v>1</v>
      </c>
      <c r="EX10" s="58">
        <f t="shared" si="26"/>
        <v>1</v>
      </c>
      <c r="EY10" s="58">
        <f t="shared" si="26"/>
        <v>1</v>
      </c>
      <c r="EZ10" s="58">
        <f t="shared" si="26"/>
        <v>2</v>
      </c>
      <c r="FA10" s="58">
        <f t="shared" si="26"/>
        <v>2</v>
      </c>
      <c r="FB10" s="58">
        <f t="shared" si="26"/>
        <v>2</v>
      </c>
      <c r="FC10" s="58">
        <f t="shared" si="26"/>
        <v>3</v>
      </c>
      <c r="FD10" s="58">
        <f t="shared" si="26"/>
        <v>3</v>
      </c>
      <c r="FE10" s="58">
        <f t="shared" si="26"/>
        <v>3</v>
      </c>
      <c r="FF10" s="58">
        <f t="shared" si="26"/>
        <v>4</v>
      </c>
      <c r="FG10" s="58">
        <f t="shared" si="26"/>
        <v>4</v>
      </c>
      <c r="FH10" s="58">
        <f t="shared" si="26"/>
        <v>4</v>
      </c>
      <c r="FI10" s="58">
        <f t="shared" si="26"/>
        <v>1</v>
      </c>
      <c r="FJ10" s="58">
        <f t="shared" si="26"/>
        <v>1</v>
      </c>
      <c r="FK10" s="58">
        <f t="shared" si="26"/>
        <v>1</v>
      </c>
      <c r="FL10" s="58">
        <f t="shared" si="26"/>
        <v>2</v>
      </c>
      <c r="FM10" s="58">
        <f t="shared" si="26"/>
        <v>2</v>
      </c>
      <c r="FN10" s="58">
        <f t="shared" si="26"/>
        <v>2</v>
      </c>
      <c r="FO10" s="58">
        <f t="shared" si="26"/>
        <v>3</v>
      </c>
      <c r="FP10" s="58">
        <f t="shared" si="26"/>
        <v>3</v>
      </c>
      <c r="FQ10" s="58">
        <f t="shared" si="26"/>
        <v>3</v>
      </c>
      <c r="FR10" s="58">
        <f t="shared" si="26"/>
        <v>4</v>
      </c>
      <c r="FS10" s="58">
        <f t="shared" si="26"/>
        <v>4</v>
      </c>
      <c r="FT10" s="58">
        <f t="shared" si="26"/>
        <v>4</v>
      </c>
      <c r="FU10" s="58">
        <f t="shared" ref="FU10:IF10" si="27">ROUNDUP(MONTH(FU3)/3,0)</f>
        <v>1</v>
      </c>
      <c r="FV10" s="58">
        <f t="shared" si="27"/>
        <v>1</v>
      </c>
      <c r="FW10" s="58">
        <f t="shared" si="27"/>
        <v>1</v>
      </c>
      <c r="FX10" s="58">
        <f t="shared" si="27"/>
        <v>2</v>
      </c>
      <c r="FY10" s="58">
        <f t="shared" si="27"/>
        <v>2</v>
      </c>
      <c r="FZ10" s="58">
        <f t="shared" si="27"/>
        <v>2</v>
      </c>
      <c r="GA10" s="58">
        <f t="shared" si="27"/>
        <v>3</v>
      </c>
      <c r="GB10" s="58">
        <f t="shared" si="27"/>
        <v>3</v>
      </c>
      <c r="GC10" s="58">
        <f t="shared" si="27"/>
        <v>3</v>
      </c>
      <c r="GD10" s="58">
        <f t="shared" si="27"/>
        <v>4</v>
      </c>
      <c r="GE10" s="58">
        <f t="shared" si="27"/>
        <v>4</v>
      </c>
      <c r="GF10" s="58">
        <f t="shared" si="27"/>
        <v>4</v>
      </c>
      <c r="GG10" s="58">
        <f t="shared" si="27"/>
        <v>1</v>
      </c>
      <c r="GH10" s="58">
        <f t="shared" si="27"/>
        <v>1</v>
      </c>
      <c r="GI10" s="58">
        <f t="shared" si="27"/>
        <v>1</v>
      </c>
      <c r="GJ10" s="58">
        <f t="shared" si="27"/>
        <v>2</v>
      </c>
      <c r="GK10" s="58">
        <f t="shared" si="27"/>
        <v>2</v>
      </c>
      <c r="GL10" s="58">
        <f t="shared" si="27"/>
        <v>2</v>
      </c>
      <c r="GM10" s="58">
        <f t="shared" si="27"/>
        <v>3</v>
      </c>
      <c r="GN10" s="58">
        <f t="shared" si="27"/>
        <v>3</v>
      </c>
      <c r="GO10" s="58">
        <f t="shared" si="27"/>
        <v>3</v>
      </c>
      <c r="GP10" s="58">
        <f t="shared" si="27"/>
        <v>4</v>
      </c>
      <c r="GQ10" s="58">
        <f t="shared" si="27"/>
        <v>4</v>
      </c>
      <c r="GR10" s="58">
        <f t="shared" si="27"/>
        <v>4</v>
      </c>
      <c r="GS10" s="58">
        <f t="shared" si="27"/>
        <v>1</v>
      </c>
      <c r="GT10" s="58">
        <f t="shared" si="27"/>
        <v>1</v>
      </c>
      <c r="GU10" s="58">
        <f t="shared" si="27"/>
        <v>1</v>
      </c>
      <c r="GV10" s="58">
        <f t="shared" si="27"/>
        <v>2</v>
      </c>
      <c r="GW10" s="58">
        <f t="shared" si="27"/>
        <v>2</v>
      </c>
      <c r="GX10" s="58">
        <f t="shared" si="27"/>
        <v>2</v>
      </c>
      <c r="GY10" s="58">
        <f t="shared" si="27"/>
        <v>3</v>
      </c>
      <c r="GZ10" s="58">
        <f t="shared" si="27"/>
        <v>3</v>
      </c>
      <c r="HA10" s="58">
        <f t="shared" si="27"/>
        <v>3</v>
      </c>
      <c r="HB10" s="58">
        <f t="shared" si="27"/>
        <v>4</v>
      </c>
      <c r="HC10" s="58">
        <f t="shared" si="27"/>
        <v>4</v>
      </c>
      <c r="HD10" s="58">
        <f t="shared" si="27"/>
        <v>4</v>
      </c>
      <c r="HE10" s="58">
        <f t="shared" si="27"/>
        <v>1</v>
      </c>
      <c r="HF10" s="58">
        <f t="shared" si="27"/>
        <v>1</v>
      </c>
      <c r="HG10" s="58">
        <f t="shared" si="27"/>
        <v>1</v>
      </c>
      <c r="HH10" s="58">
        <f t="shared" si="27"/>
        <v>2</v>
      </c>
      <c r="HI10" s="58">
        <f t="shared" si="27"/>
        <v>2</v>
      </c>
      <c r="HJ10" s="58">
        <f t="shared" si="27"/>
        <v>2</v>
      </c>
      <c r="HK10" s="58">
        <f t="shared" si="27"/>
        <v>3</v>
      </c>
      <c r="HL10" s="58">
        <f t="shared" si="27"/>
        <v>3</v>
      </c>
      <c r="HM10" s="58">
        <f t="shared" si="27"/>
        <v>3</v>
      </c>
      <c r="HN10" s="58">
        <f t="shared" si="27"/>
        <v>4</v>
      </c>
      <c r="HO10" s="58">
        <f t="shared" si="27"/>
        <v>4</v>
      </c>
      <c r="HP10" s="58">
        <f t="shared" si="27"/>
        <v>4</v>
      </c>
      <c r="HQ10" s="58">
        <f t="shared" si="27"/>
        <v>1</v>
      </c>
      <c r="HR10" s="58">
        <f t="shared" si="27"/>
        <v>1</v>
      </c>
      <c r="HS10" s="58">
        <f t="shared" si="27"/>
        <v>1</v>
      </c>
      <c r="HT10" s="58">
        <f t="shared" si="27"/>
        <v>2</v>
      </c>
      <c r="HU10" s="58">
        <f t="shared" si="27"/>
        <v>2</v>
      </c>
      <c r="HV10" s="58">
        <f t="shared" si="27"/>
        <v>2</v>
      </c>
      <c r="HW10" s="58">
        <f t="shared" si="27"/>
        <v>3</v>
      </c>
      <c r="HX10" s="58">
        <f t="shared" si="27"/>
        <v>3</v>
      </c>
      <c r="HY10" s="58">
        <f t="shared" si="27"/>
        <v>3</v>
      </c>
      <c r="HZ10" s="58">
        <f t="shared" si="27"/>
        <v>4</v>
      </c>
      <c r="IA10" s="58">
        <f t="shared" si="27"/>
        <v>4</v>
      </c>
      <c r="IB10" s="58">
        <f t="shared" si="27"/>
        <v>4</v>
      </c>
      <c r="IC10" s="58">
        <f t="shared" si="27"/>
        <v>1</v>
      </c>
      <c r="ID10" s="58">
        <f t="shared" si="27"/>
        <v>1</v>
      </c>
      <c r="IE10" s="58">
        <f t="shared" si="27"/>
        <v>1</v>
      </c>
      <c r="IF10" s="58">
        <f t="shared" si="27"/>
        <v>2</v>
      </c>
      <c r="IG10" s="58">
        <f t="shared" ref="IG10:KP10" si="28">ROUNDUP(MONTH(IG3)/3,0)</f>
        <v>2</v>
      </c>
      <c r="IH10" s="58">
        <f t="shared" si="28"/>
        <v>2</v>
      </c>
      <c r="II10" s="58">
        <f t="shared" si="28"/>
        <v>3</v>
      </c>
      <c r="IJ10" s="58">
        <f t="shared" si="28"/>
        <v>3</v>
      </c>
      <c r="IK10" s="58">
        <f t="shared" si="28"/>
        <v>3</v>
      </c>
      <c r="IL10" s="58">
        <f t="shared" si="28"/>
        <v>4</v>
      </c>
      <c r="IM10" s="58">
        <f t="shared" si="28"/>
        <v>4</v>
      </c>
      <c r="IN10" s="58">
        <f t="shared" si="28"/>
        <v>4</v>
      </c>
      <c r="IO10" s="58">
        <f t="shared" si="28"/>
        <v>1</v>
      </c>
      <c r="IP10" s="58">
        <f t="shared" si="28"/>
        <v>1</v>
      </c>
      <c r="IQ10" s="58">
        <f t="shared" si="28"/>
        <v>1</v>
      </c>
      <c r="IR10" s="58">
        <f t="shared" si="28"/>
        <v>2</v>
      </c>
      <c r="IS10" s="58">
        <f t="shared" si="28"/>
        <v>2</v>
      </c>
      <c r="IT10" s="58">
        <f t="shared" si="28"/>
        <v>2</v>
      </c>
      <c r="IU10" s="58">
        <f t="shared" si="28"/>
        <v>3</v>
      </c>
      <c r="IV10" s="58">
        <f t="shared" si="28"/>
        <v>3</v>
      </c>
      <c r="IW10" s="58">
        <f t="shared" si="28"/>
        <v>3</v>
      </c>
      <c r="IX10" s="58">
        <f t="shared" si="28"/>
        <v>4</v>
      </c>
      <c r="IY10" s="58">
        <f t="shared" si="28"/>
        <v>4</v>
      </c>
      <c r="IZ10" s="58">
        <f t="shared" si="28"/>
        <v>4</v>
      </c>
      <c r="JA10" s="58">
        <f t="shared" si="28"/>
        <v>1</v>
      </c>
      <c r="JB10" s="58">
        <f t="shared" si="28"/>
        <v>1</v>
      </c>
      <c r="JC10" s="58">
        <f t="shared" si="28"/>
        <v>1</v>
      </c>
      <c r="JD10" s="58">
        <f t="shared" si="28"/>
        <v>2</v>
      </c>
      <c r="JE10" s="58">
        <f t="shared" si="28"/>
        <v>2</v>
      </c>
      <c r="JF10" s="58">
        <f t="shared" si="28"/>
        <v>2</v>
      </c>
      <c r="JG10" s="58">
        <f t="shared" si="28"/>
        <v>3</v>
      </c>
      <c r="JH10" s="58">
        <f t="shared" si="28"/>
        <v>3</v>
      </c>
      <c r="JI10" s="58">
        <f t="shared" si="28"/>
        <v>3</v>
      </c>
      <c r="JJ10" s="58">
        <f t="shared" si="28"/>
        <v>4</v>
      </c>
      <c r="JK10" s="58">
        <f t="shared" si="28"/>
        <v>4</v>
      </c>
      <c r="JL10" s="58">
        <f t="shared" si="28"/>
        <v>4</v>
      </c>
      <c r="JM10" s="58">
        <f t="shared" si="28"/>
        <v>1</v>
      </c>
      <c r="JN10" s="58">
        <f t="shared" si="28"/>
        <v>1</v>
      </c>
      <c r="JO10" s="58">
        <f t="shared" si="28"/>
        <v>1</v>
      </c>
      <c r="JP10" s="58">
        <f t="shared" si="28"/>
        <v>2</v>
      </c>
      <c r="JQ10" s="58">
        <f t="shared" si="28"/>
        <v>2</v>
      </c>
      <c r="JR10" s="58">
        <f t="shared" si="28"/>
        <v>2</v>
      </c>
      <c r="JS10" s="58">
        <f t="shared" si="28"/>
        <v>3</v>
      </c>
      <c r="JT10" s="58">
        <f t="shared" si="28"/>
        <v>3</v>
      </c>
      <c r="JU10" s="58">
        <f t="shared" si="28"/>
        <v>3</v>
      </c>
      <c r="JV10" s="58">
        <f t="shared" si="28"/>
        <v>4</v>
      </c>
      <c r="JW10" s="58">
        <f t="shared" si="28"/>
        <v>4</v>
      </c>
      <c r="JX10" s="58">
        <f t="shared" si="28"/>
        <v>4</v>
      </c>
      <c r="JY10" s="58">
        <f t="shared" si="28"/>
        <v>1</v>
      </c>
      <c r="JZ10" s="58">
        <f t="shared" si="28"/>
        <v>1</v>
      </c>
      <c r="KA10" s="58">
        <f t="shared" si="28"/>
        <v>1</v>
      </c>
      <c r="KB10" s="58">
        <f t="shared" si="28"/>
        <v>2</v>
      </c>
      <c r="KC10" s="58">
        <f t="shared" si="28"/>
        <v>2</v>
      </c>
      <c r="KD10" s="58">
        <f t="shared" si="28"/>
        <v>2</v>
      </c>
      <c r="KE10" s="58">
        <f t="shared" si="28"/>
        <v>3</v>
      </c>
      <c r="KF10" s="58">
        <f t="shared" si="28"/>
        <v>3</v>
      </c>
      <c r="KG10" s="58">
        <f t="shared" si="28"/>
        <v>3</v>
      </c>
      <c r="KH10" s="58">
        <f t="shared" si="28"/>
        <v>4</v>
      </c>
      <c r="KI10" s="58">
        <f t="shared" si="28"/>
        <v>4</v>
      </c>
      <c r="KJ10" s="58">
        <f t="shared" si="28"/>
        <v>4</v>
      </c>
      <c r="KK10" s="58">
        <f t="shared" si="28"/>
        <v>1</v>
      </c>
      <c r="KL10" s="58">
        <f t="shared" si="28"/>
        <v>1</v>
      </c>
      <c r="KM10" s="58">
        <f t="shared" si="28"/>
        <v>1</v>
      </c>
      <c r="KN10" s="58">
        <f t="shared" si="28"/>
        <v>2</v>
      </c>
      <c r="KO10" s="58">
        <f t="shared" si="28"/>
        <v>2</v>
      </c>
      <c r="KP10" s="58">
        <f t="shared" si="28"/>
        <v>2</v>
      </c>
      <c r="KQ10" s="58">
        <f t="shared" ref="KQ10:LT10" si="29">ROUNDUP(MONTH(KQ3)/3,0)</f>
        <v>3</v>
      </c>
      <c r="KR10" s="58">
        <f t="shared" si="29"/>
        <v>3</v>
      </c>
      <c r="KS10" s="58">
        <f t="shared" si="29"/>
        <v>3</v>
      </c>
      <c r="KT10" s="58">
        <f t="shared" si="29"/>
        <v>4</v>
      </c>
      <c r="KU10" s="58">
        <f t="shared" si="29"/>
        <v>4</v>
      </c>
      <c r="KV10" s="58">
        <f t="shared" si="29"/>
        <v>4</v>
      </c>
      <c r="KW10" s="58">
        <f t="shared" si="29"/>
        <v>1</v>
      </c>
      <c r="KX10" s="58">
        <f t="shared" si="29"/>
        <v>1</v>
      </c>
      <c r="KY10" s="58">
        <f t="shared" si="29"/>
        <v>1</v>
      </c>
      <c r="KZ10" s="58">
        <f t="shared" si="29"/>
        <v>2</v>
      </c>
      <c r="LA10" s="58">
        <f t="shared" si="29"/>
        <v>2</v>
      </c>
      <c r="LB10" s="58">
        <f t="shared" si="29"/>
        <v>2</v>
      </c>
      <c r="LC10" s="58">
        <f t="shared" si="29"/>
        <v>3</v>
      </c>
      <c r="LD10" s="58">
        <f t="shared" si="29"/>
        <v>3</v>
      </c>
      <c r="LE10" s="58">
        <f t="shared" si="29"/>
        <v>3</v>
      </c>
      <c r="LF10" s="58">
        <f t="shared" si="29"/>
        <v>4</v>
      </c>
      <c r="LG10" s="58">
        <f t="shared" si="29"/>
        <v>4</v>
      </c>
      <c r="LH10" s="58">
        <f t="shared" si="29"/>
        <v>4</v>
      </c>
      <c r="LI10" s="58">
        <f t="shared" si="29"/>
        <v>1</v>
      </c>
      <c r="LJ10" s="58">
        <f t="shared" si="29"/>
        <v>1</v>
      </c>
      <c r="LK10" s="58">
        <f t="shared" si="29"/>
        <v>1</v>
      </c>
      <c r="LL10" s="58">
        <f t="shared" si="29"/>
        <v>2</v>
      </c>
      <c r="LM10" s="58">
        <f t="shared" si="29"/>
        <v>2</v>
      </c>
      <c r="LN10" s="58">
        <f t="shared" si="29"/>
        <v>2</v>
      </c>
      <c r="LO10" s="58">
        <f t="shared" si="29"/>
        <v>3</v>
      </c>
      <c r="LP10" s="58">
        <f t="shared" si="29"/>
        <v>3</v>
      </c>
      <c r="LQ10" s="58">
        <f t="shared" si="29"/>
        <v>3</v>
      </c>
      <c r="LR10" s="58">
        <f t="shared" si="29"/>
        <v>4</v>
      </c>
      <c r="LS10" s="58">
        <f t="shared" si="29"/>
        <v>4</v>
      </c>
      <c r="LT10" s="58">
        <f t="shared" si="29"/>
        <v>4</v>
      </c>
      <c r="LU10" s="58"/>
      <c r="LV10" s="58"/>
      <c r="LW10" s="58"/>
      <c r="LX10" s="58"/>
      <c r="LY10" s="58"/>
      <c r="LZ10" s="58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8"/>
      <c r="NE10" s="58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58"/>
      <c r="PM10" s="58"/>
      <c r="PN10" s="58"/>
      <c r="PO10" s="58"/>
      <c r="PP10" s="58"/>
      <c r="PQ10" s="58"/>
      <c r="PR10" s="58"/>
      <c r="PS10" s="58"/>
      <c r="PT10" s="58"/>
      <c r="PU10" s="58"/>
      <c r="PV10" s="58"/>
      <c r="PW10" s="58"/>
      <c r="PX10" s="58"/>
      <c r="PY10" s="58"/>
      <c r="PZ10" s="58"/>
      <c r="QA10" s="58"/>
      <c r="QB10" s="58"/>
      <c r="QC10" s="58"/>
      <c r="QD10" s="58"/>
      <c r="QE10" s="58"/>
      <c r="QF10" s="58"/>
      <c r="QG10" s="58"/>
      <c r="QH10" s="58"/>
      <c r="QI10" s="58"/>
      <c r="QJ10" s="58"/>
      <c r="QK10" s="58"/>
      <c r="QL10" s="58"/>
      <c r="QM10" s="58"/>
      <c r="QN10" s="58"/>
      <c r="QO10" s="58"/>
      <c r="QP10" s="58"/>
      <c r="QQ10" s="58"/>
      <c r="QR10" s="58"/>
      <c r="QS10" s="58"/>
      <c r="QT10" s="58"/>
      <c r="QU10" s="58"/>
    </row>
    <row r="11" spans="1:463" ht="15" customHeight="1" outlineLevel="1">
      <c r="A11" s="2"/>
      <c r="B11" s="2"/>
      <c r="C11" s="2"/>
      <c r="D11" s="2"/>
      <c r="E11" s="2"/>
      <c r="F11" s="2"/>
      <c r="G11" s="2"/>
      <c r="H11" s="6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</row>
    <row r="12" spans="1:463" ht="15" customHeight="1" outlineLevel="1">
      <c r="A12" s="2"/>
      <c r="B12" s="59" t="s">
        <v>401</v>
      </c>
      <c r="C12" s="2"/>
      <c r="D12" s="2"/>
      <c r="E12" s="2"/>
      <c r="F12" s="2"/>
      <c r="G12" s="2"/>
      <c r="H12" s="6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</row>
    <row r="13" spans="1:463" ht="15" customHeight="1" outlineLevel="1">
      <c r="A13" s="2"/>
      <c r="B13" s="2"/>
      <c r="C13" s="2" t="s">
        <v>402</v>
      </c>
      <c r="D13" s="2"/>
      <c r="E13" s="2"/>
      <c r="F13" s="2"/>
      <c r="G13" s="2"/>
      <c r="H13" s="90"/>
      <c r="I13" s="126">
        <f>IF(AND(I3&lt;Inputs!$E$22, I4&gt;=Inputs!$E$17),1,0)</f>
        <v>1</v>
      </c>
      <c r="J13" s="126">
        <f>IF(AND(J3&lt;Inputs!$E$22, J4&gt;=Inputs!$E$17),1,0)</f>
        <v>1</v>
      </c>
      <c r="K13" s="126">
        <f>IF(AND(K3&lt;Inputs!$E$22, K4&gt;=Inputs!$E$17),1,0)</f>
        <v>1</v>
      </c>
      <c r="L13" s="126">
        <f>IF(AND(L3&lt;Inputs!$E$22, L4&gt;=Inputs!$E$17),1,0)</f>
        <v>1</v>
      </c>
      <c r="M13" s="126">
        <f>IF(AND(M3&lt;Inputs!$E$22, M4&gt;=Inputs!$E$17),1,0)</f>
        <v>1</v>
      </c>
      <c r="N13" s="126">
        <f>IF(AND(N3&lt;Inputs!$E$22, N4&gt;=Inputs!$E$17),1,0)</f>
        <v>1</v>
      </c>
      <c r="O13" s="126">
        <f>IF(AND(O3&lt;Inputs!$E$22, O4&gt;=Inputs!$E$17),1,0)</f>
        <v>1</v>
      </c>
      <c r="P13" s="126">
        <f>IF(AND(P3&lt;Inputs!$E$22, P4&gt;=Inputs!$E$17),1,0)</f>
        <v>1</v>
      </c>
      <c r="Q13" s="126">
        <f>IF(AND(Q3&lt;Inputs!$E$22, Q4&gt;=Inputs!$E$17),1,0)</f>
        <v>1</v>
      </c>
      <c r="R13" s="126">
        <f>IF(AND(R3&lt;Inputs!$E$22, R4&gt;=Inputs!$E$17),1,0)</f>
        <v>1</v>
      </c>
      <c r="S13" s="126">
        <f>IF(AND(S3&lt;Inputs!$E$22, S4&gt;=Inputs!$E$17),1,0)</f>
        <v>1</v>
      </c>
      <c r="T13" s="126">
        <f>IF(AND(T3&lt;Inputs!$E$22, T4&gt;=Inputs!$E$17),1,0)</f>
        <v>1</v>
      </c>
      <c r="U13" s="126">
        <f>IF(AND(U3&lt;Inputs!$E$22, U4&gt;=Inputs!$E$17),1,0)</f>
        <v>1</v>
      </c>
      <c r="V13" s="126">
        <f>IF(AND(V3&lt;Inputs!$E$22, V4&gt;=Inputs!$E$17),1,0)</f>
        <v>1</v>
      </c>
      <c r="W13" s="126">
        <f>IF(AND(W3&lt;Inputs!$E$22, W4&gt;=Inputs!$E$17),1,0)</f>
        <v>1</v>
      </c>
      <c r="X13" s="126">
        <f>IF(AND(X3&lt;Inputs!$E$22, X4&gt;=Inputs!$E$17),1,0)</f>
        <v>1</v>
      </c>
      <c r="Y13" s="126">
        <f>IF(AND(Y3&lt;Inputs!$E$22, Y4&gt;=Inputs!$E$17),1,0)</f>
        <v>1</v>
      </c>
      <c r="Z13" s="126">
        <f>IF(AND(Z3&lt;Inputs!$E$22, Z4&gt;=Inputs!$E$17),1,0)</f>
        <v>1</v>
      </c>
      <c r="AA13" s="126">
        <f>IF(AND(AA3&lt;Inputs!$E$22, AA4&gt;=Inputs!$E$17),1,0)</f>
        <v>1</v>
      </c>
      <c r="AB13" s="126">
        <f>IF(AND(AB3&lt;Inputs!$E$22, AB4&gt;=Inputs!$E$17),1,0)</f>
        <v>1</v>
      </c>
      <c r="AC13" s="126">
        <f>IF(AND(AC3&lt;Inputs!$E$22, AC4&gt;=Inputs!$E$17),1,0)</f>
        <v>1</v>
      </c>
      <c r="AD13" s="126">
        <f>IF(AND(AD3&lt;Inputs!$E$22, AD4&gt;=Inputs!$E$17),1,0)</f>
        <v>1</v>
      </c>
      <c r="AE13" s="126">
        <f>IF(AND(AE3&lt;Inputs!$E$22, AE4&gt;=Inputs!$E$17),1,0)</f>
        <v>1</v>
      </c>
      <c r="AF13" s="126">
        <f>IF(AND(AF3&lt;Inputs!$E$22, AF4&gt;=Inputs!$E$17),1,0)</f>
        <v>1</v>
      </c>
      <c r="AG13" s="126">
        <f>IF(AND(AG3&lt;Inputs!$E$22, AG4&gt;=Inputs!$E$17),1,0)</f>
        <v>0</v>
      </c>
      <c r="AH13" s="126">
        <f>IF(AND(AH3&lt;Inputs!$E$22, AH4&gt;=Inputs!$E$17),1,0)</f>
        <v>0</v>
      </c>
      <c r="AI13" s="126">
        <f>IF(AND(AI3&lt;Inputs!$E$22, AI4&gt;=Inputs!$E$17),1,0)</f>
        <v>0</v>
      </c>
      <c r="AJ13" s="126">
        <f>IF(AND(AJ3&lt;Inputs!$E$22, AJ4&gt;=Inputs!$E$17),1,0)</f>
        <v>0</v>
      </c>
      <c r="AK13" s="126">
        <f>IF(AND(AK3&lt;Inputs!$E$22, AK4&gt;=Inputs!$E$17),1,0)</f>
        <v>0</v>
      </c>
      <c r="AL13" s="126">
        <f>IF(AND(AL3&lt;Inputs!$E$22, AL4&gt;=Inputs!$E$17),1,0)</f>
        <v>0</v>
      </c>
      <c r="AM13" s="126">
        <f>IF(AND(AM3&lt;Inputs!$E$22, AM4&gt;=Inputs!$E$17),1,0)</f>
        <v>0</v>
      </c>
      <c r="AN13" s="126">
        <f>IF(AND(AN3&lt;Inputs!$E$22, AN4&gt;=Inputs!$E$17),1,0)</f>
        <v>0</v>
      </c>
      <c r="AO13" s="126">
        <f>IF(AND(AO3&lt;Inputs!$E$22, AO4&gt;=Inputs!$E$17),1,0)</f>
        <v>0</v>
      </c>
      <c r="AP13" s="126">
        <f>IF(AND(AP3&lt;Inputs!$E$22, AP4&gt;=Inputs!$E$17),1,0)</f>
        <v>0</v>
      </c>
      <c r="AQ13" s="126">
        <f>IF(AND(AQ3&lt;Inputs!$E$22, AQ4&gt;=Inputs!$E$17),1,0)</f>
        <v>0</v>
      </c>
      <c r="AR13" s="126">
        <f>IF(AND(AR3&lt;Inputs!$E$22, AR4&gt;=Inputs!$E$17),1,0)</f>
        <v>0</v>
      </c>
      <c r="AS13" s="126">
        <f>IF(AND(AS3&lt;Inputs!$E$22, AS4&gt;=Inputs!$E$17),1,0)</f>
        <v>0</v>
      </c>
      <c r="AT13" s="126">
        <f>IF(AND(AT3&lt;Inputs!$E$22, AT4&gt;=Inputs!$E$17),1,0)</f>
        <v>0</v>
      </c>
      <c r="AU13" s="126">
        <f>IF(AND(AU3&lt;Inputs!$E$22, AU4&gt;=Inputs!$E$17),1,0)</f>
        <v>0</v>
      </c>
      <c r="AV13" s="126">
        <f>IF(AND(AV3&lt;Inputs!$E$22, AV4&gt;=Inputs!$E$17),1,0)</f>
        <v>0</v>
      </c>
      <c r="AW13" s="126">
        <f>IF(AND(AW3&lt;Inputs!$E$22, AW4&gt;=Inputs!$E$17),1,0)</f>
        <v>0</v>
      </c>
      <c r="AX13" s="126">
        <f>IF(AND(AX3&lt;Inputs!$E$22, AX4&gt;=Inputs!$E$17),1,0)</f>
        <v>0</v>
      </c>
      <c r="AY13" s="126">
        <f>IF(AND(AY3&lt;Inputs!$E$22, AY4&gt;=Inputs!$E$17),1,0)</f>
        <v>0</v>
      </c>
      <c r="AZ13" s="126">
        <f>IF(AND(AZ3&lt;Inputs!$E$22, AZ4&gt;=Inputs!$E$17),1,0)</f>
        <v>0</v>
      </c>
      <c r="BA13" s="126">
        <f>IF(AND(BA3&lt;Inputs!$E$22, BA4&gt;=Inputs!$E$17),1,0)</f>
        <v>0</v>
      </c>
      <c r="BB13" s="126">
        <f>IF(AND(BB3&lt;Inputs!$E$22, BB4&gt;=Inputs!$E$17),1,0)</f>
        <v>0</v>
      </c>
      <c r="BC13" s="126">
        <f>IF(AND(BC3&lt;Inputs!$E$22, BC4&gt;=Inputs!$E$17),1,0)</f>
        <v>0</v>
      </c>
      <c r="BD13" s="126">
        <f>IF(AND(BD3&lt;Inputs!$E$22, BD4&gt;=Inputs!$E$17),1,0)</f>
        <v>0</v>
      </c>
      <c r="BE13" s="126">
        <f>IF(AND(BE3&lt;Inputs!$E$22, BE4&gt;=Inputs!$E$17),1,0)</f>
        <v>0</v>
      </c>
      <c r="BF13" s="126">
        <f>IF(AND(BF3&lt;Inputs!$E$22, BF4&gt;=Inputs!$E$17),1,0)</f>
        <v>0</v>
      </c>
      <c r="BG13" s="126">
        <f>IF(AND(BG3&lt;Inputs!$E$22, BG4&gt;=Inputs!$E$17),1,0)</f>
        <v>0</v>
      </c>
      <c r="BH13" s="126">
        <f>IF(AND(BH3&lt;Inputs!$E$22, BH4&gt;=Inputs!$E$17),1,0)</f>
        <v>0</v>
      </c>
      <c r="BI13" s="126">
        <f>IF(AND(BI3&lt;Inputs!$E$22, BI4&gt;=Inputs!$E$17),1,0)</f>
        <v>0</v>
      </c>
      <c r="BJ13" s="126">
        <f>IF(AND(BJ3&lt;Inputs!$E$22, BJ4&gt;=Inputs!$E$17),1,0)</f>
        <v>0</v>
      </c>
      <c r="BK13" s="126">
        <f>IF(AND(BK3&lt;Inputs!$E$22, BK4&gt;=Inputs!$E$17),1,0)</f>
        <v>0</v>
      </c>
      <c r="BL13" s="126">
        <f>IF(AND(BL3&lt;Inputs!$E$22, BL4&gt;=Inputs!$E$17),1,0)</f>
        <v>0</v>
      </c>
      <c r="BM13" s="126">
        <f>IF(AND(BM3&lt;Inputs!$E$22, BM4&gt;=Inputs!$E$17),1,0)</f>
        <v>0</v>
      </c>
      <c r="BN13" s="126">
        <f>IF(AND(BN3&lt;Inputs!$E$22, BN4&gt;=Inputs!$E$17),1,0)</f>
        <v>0</v>
      </c>
      <c r="BO13" s="126">
        <f>IF(AND(BO3&lt;Inputs!$E$22, BO4&gt;=Inputs!$E$17),1,0)</f>
        <v>0</v>
      </c>
      <c r="BP13" s="126">
        <f>IF(AND(BP3&lt;Inputs!$E$22, BP4&gt;=Inputs!$E$17),1,0)</f>
        <v>0</v>
      </c>
      <c r="BQ13" s="126">
        <f>IF(AND(BQ3&lt;Inputs!$E$22, BQ4&gt;=Inputs!$E$17),1,0)</f>
        <v>0</v>
      </c>
      <c r="BR13" s="126">
        <f>IF(AND(BR3&lt;Inputs!$E$22, BR4&gt;=Inputs!$E$17),1,0)</f>
        <v>0</v>
      </c>
      <c r="BS13" s="126">
        <f>IF(AND(BS3&lt;Inputs!$E$22, BS4&gt;=Inputs!$E$17),1,0)</f>
        <v>0</v>
      </c>
      <c r="BT13" s="126">
        <f>IF(AND(BT3&lt;Inputs!$E$22, BT4&gt;=Inputs!$E$17),1,0)</f>
        <v>0</v>
      </c>
      <c r="BU13" s="126">
        <f>IF(AND(BU3&lt;Inputs!$E$22, BU4&gt;=Inputs!$E$17),1,0)</f>
        <v>0</v>
      </c>
      <c r="BV13" s="126">
        <f>IF(AND(BV3&lt;Inputs!$E$22, BV4&gt;=Inputs!$E$17),1,0)</f>
        <v>0</v>
      </c>
      <c r="BW13" s="126">
        <f>IF(AND(BW3&lt;Inputs!$E$22, BW4&gt;=Inputs!$E$17),1,0)</f>
        <v>0</v>
      </c>
      <c r="BX13" s="126">
        <f>IF(AND(BX3&lt;Inputs!$E$22, BX4&gt;=Inputs!$E$17),1,0)</f>
        <v>0</v>
      </c>
      <c r="BY13" s="126">
        <f>IF(AND(BY3&lt;Inputs!$E$22, BY4&gt;=Inputs!$E$17),1,0)</f>
        <v>0</v>
      </c>
      <c r="BZ13" s="126">
        <f>IF(AND(BZ3&lt;Inputs!$E$22, BZ4&gt;=Inputs!$E$17),1,0)</f>
        <v>0</v>
      </c>
      <c r="CA13" s="126">
        <f>IF(AND(CA3&lt;Inputs!$E$22, CA4&gt;=Inputs!$E$17),1,0)</f>
        <v>0</v>
      </c>
      <c r="CB13" s="126">
        <f>IF(AND(CB3&lt;Inputs!$E$22, CB4&gt;=Inputs!$E$17),1,0)</f>
        <v>0</v>
      </c>
      <c r="CC13" s="126">
        <f>IF(AND(CC3&lt;Inputs!$E$22, CC4&gt;=Inputs!$E$17),1,0)</f>
        <v>0</v>
      </c>
      <c r="CD13" s="126">
        <f>IF(AND(CD3&lt;Inputs!$E$22, CD4&gt;=Inputs!$E$17),1,0)</f>
        <v>0</v>
      </c>
      <c r="CE13" s="126">
        <f>IF(AND(CE3&lt;Inputs!$E$22, CE4&gt;=Inputs!$E$17),1,0)</f>
        <v>0</v>
      </c>
      <c r="CF13" s="126">
        <f>IF(AND(CF3&lt;Inputs!$E$22, CF4&gt;=Inputs!$E$17),1,0)</f>
        <v>0</v>
      </c>
      <c r="CG13" s="126">
        <f>IF(AND(CG3&lt;Inputs!$E$22, CG4&gt;=Inputs!$E$17),1,0)</f>
        <v>0</v>
      </c>
      <c r="CH13" s="126">
        <f>IF(AND(CH3&lt;Inputs!$E$22, CH4&gt;=Inputs!$E$17),1,0)</f>
        <v>0</v>
      </c>
      <c r="CI13" s="126">
        <f>IF(AND(CI3&lt;Inputs!$E$22, CI4&gt;=Inputs!$E$17),1,0)</f>
        <v>0</v>
      </c>
      <c r="CJ13" s="126">
        <f>IF(AND(CJ3&lt;Inputs!$E$22, CJ4&gt;=Inputs!$E$17),1,0)</f>
        <v>0</v>
      </c>
      <c r="CK13" s="126">
        <f>IF(AND(CK3&lt;Inputs!$E$22, CK4&gt;=Inputs!$E$17),1,0)</f>
        <v>0</v>
      </c>
      <c r="CL13" s="126">
        <f>IF(AND(CL3&lt;Inputs!$E$22, CL4&gt;=Inputs!$E$17),1,0)</f>
        <v>0</v>
      </c>
      <c r="CM13" s="126">
        <f>IF(AND(CM3&lt;Inputs!$E$22, CM4&gt;=Inputs!$E$17),1,0)</f>
        <v>0</v>
      </c>
      <c r="CN13" s="126">
        <f>IF(AND(CN3&lt;Inputs!$E$22, CN4&gt;=Inputs!$E$17),1,0)</f>
        <v>0</v>
      </c>
      <c r="CO13" s="126">
        <f>IF(AND(CO3&lt;Inputs!$E$22, CO4&gt;=Inputs!$E$17),1,0)</f>
        <v>0</v>
      </c>
      <c r="CP13" s="126">
        <f>IF(AND(CP3&lt;Inputs!$E$22, CP4&gt;=Inputs!$E$17),1,0)</f>
        <v>0</v>
      </c>
      <c r="CQ13" s="126">
        <f>IF(AND(CQ3&lt;Inputs!$E$22, CQ4&gt;=Inputs!$E$17),1,0)</f>
        <v>0</v>
      </c>
      <c r="CR13" s="126">
        <f>IF(AND(CR3&lt;Inputs!$E$22, CR4&gt;=Inputs!$E$17),1,0)</f>
        <v>0</v>
      </c>
      <c r="CS13" s="126">
        <f>IF(AND(CS3&lt;Inputs!$E$22, CS4&gt;=Inputs!$E$17),1,0)</f>
        <v>0</v>
      </c>
      <c r="CT13" s="126">
        <f>IF(AND(CT3&lt;Inputs!$E$22, CT4&gt;=Inputs!$E$17),1,0)</f>
        <v>0</v>
      </c>
      <c r="CU13" s="126">
        <f>IF(AND(CU3&lt;Inputs!$E$22, CU4&gt;=Inputs!$E$17),1,0)</f>
        <v>0</v>
      </c>
      <c r="CV13" s="126">
        <f>IF(AND(CV3&lt;Inputs!$E$22, CV4&gt;=Inputs!$E$17),1,0)</f>
        <v>0</v>
      </c>
      <c r="CW13" s="126">
        <f>IF(AND(CW3&lt;Inputs!$E$22, CW4&gt;=Inputs!$E$17),1,0)</f>
        <v>0</v>
      </c>
      <c r="CX13" s="126">
        <f>IF(AND(CX3&lt;Inputs!$E$22, CX4&gt;=Inputs!$E$17),1,0)</f>
        <v>0</v>
      </c>
      <c r="CY13" s="126">
        <f>IF(AND(CY3&lt;Inputs!$E$22, CY4&gt;=Inputs!$E$17),1,0)</f>
        <v>0</v>
      </c>
      <c r="CZ13" s="126">
        <f>IF(AND(CZ3&lt;Inputs!$E$22, CZ4&gt;=Inputs!$E$17),1,0)</f>
        <v>0</v>
      </c>
      <c r="DA13" s="126">
        <f>IF(AND(DA3&lt;Inputs!$E$22, DA4&gt;=Inputs!$E$17),1,0)</f>
        <v>0</v>
      </c>
      <c r="DB13" s="126">
        <f>IF(AND(DB3&lt;Inputs!$E$22, DB4&gt;=Inputs!$E$17),1,0)</f>
        <v>0</v>
      </c>
      <c r="DC13" s="126">
        <f>IF(AND(DC3&lt;Inputs!$E$22, DC4&gt;=Inputs!$E$17),1,0)</f>
        <v>0</v>
      </c>
      <c r="DD13" s="126">
        <f>IF(AND(DD3&lt;Inputs!$E$22, DD4&gt;=Inputs!$E$17),1,0)</f>
        <v>0</v>
      </c>
      <c r="DE13" s="126">
        <f>IF(AND(DE3&lt;Inputs!$E$22, DE4&gt;=Inputs!$E$17),1,0)</f>
        <v>0</v>
      </c>
      <c r="DF13" s="126">
        <f>IF(AND(DF3&lt;Inputs!$E$22, DF4&gt;=Inputs!$E$17),1,0)</f>
        <v>0</v>
      </c>
      <c r="DG13" s="126">
        <f>IF(AND(DG3&lt;Inputs!$E$22, DG4&gt;=Inputs!$E$17),1,0)</f>
        <v>0</v>
      </c>
      <c r="DH13" s="126">
        <f>IF(AND(DH3&lt;Inputs!$E$22, DH4&gt;=Inputs!$E$17),1,0)</f>
        <v>0</v>
      </c>
      <c r="DI13" s="126">
        <f>IF(AND(DI3&lt;Inputs!$E$22, DI4&gt;=Inputs!$E$17),1,0)</f>
        <v>0</v>
      </c>
      <c r="DJ13" s="126">
        <f>IF(AND(DJ3&lt;Inputs!$E$22, DJ4&gt;=Inputs!$E$17),1,0)</f>
        <v>0</v>
      </c>
      <c r="DK13" s="126">
        <f>IF(AND(DK3&lt;Inputs!$E$22, DK4&gt;=Inputs!$E$17),1,0)</f>
        <v>0</v>
      </c>
      <c r="DL13" s="126">
        <f>IF(AND(DL3&lt;Inputs!$E$22, DL4&gt;=Inputs!$E$17),1,0)</f>
        <v>0</v>
      </c>
      <c r="DM13" s="126">
        <f>IF(AND(DM3&lt;Inputs!$E$22, DM4&gt;=Inputs!$E$17),1,0)</f>
        <v>0</v>
      </c>
      <c r="DN13" s="126">
        <f>IF(AND(DN3&lt;Inputs!$E$22, DN4&gt;=Inputs!$E$17),1,0)</f>
        <v>0</v>
      </c>
      <c r="DO13" s="126">
        <f>IF(AND(DO3&lt;Inputs!$E$22, DO4&gt;=Inputs!$E$17),1,0)</f>
        <v>0</v>
      </c>
      <c r="DP13" s="126">
        <f>IF(AND(DP3&lt;Inputs!$E$22, DP4&gt;=Inputs!$E$17),1,0)</f>
        <v>0</v>
      </c>
      <c r="DQ13" s="126">
        <f>IF(AND(DQ3&lt;Inputs!$E$22, DQ4&gt;=Inputs!$E$17),1,0)</f>
        <v>0</v>
      </c>
      <c r="DR13" s="126">
        <f>IF(AND(DR3&lt;Inputs!$E$22, DR4&gt;=Inputs!$E$17),1,0)</f>
        <v>0</v>
      </c>
      <c r="DS13" s="126">
        <f>IF(AND(DS3&lt;Inputs!$E$22, DS4&gt;=Inputs!$E$17),1,0)</f>
        <v>0</v>
      </c>
      <c r="DT13" s="126">
        <f>IF(AND(DT3&lt;Inputs!$E$22, DT4&gt;=Inputs!$E$17),1,0)</f>
        <v>0</v>
      </c>
      <c r="DU13" s="126">
        <f>IF(AND(DU3&lt;Inputs!$E$22, DU4&gt;=Inputs!$E$17),1,0)</f>
        <v>0</v>
      </c>
      <c r="DV13" s="126">
        <f>IF(AND(DV3&lt;Inputs!$E$22, DV4&gt;=Inputs!$E$17),1,0)</f>
        <v>0</v>
      </c>
      <c r="DW13" s="126">
        <f>IF(AND(DW3&lt;Inputs!$E$22, DW4&gt;=Inputs!$E$17),1,0)</f>
        <v>0</v>
      </c>
      <c r="DX13" s="126">
        <f>IF(AND(DX3&lt;Inputs!$E$22, DX4&gt;=Inputs!$E$17),1,0)</f>
        <v>0</v>
      </c>
      <c r="DY13" s="126">
        <f>IF(AND(DY3&lt;Inputs!$E$22, DY4&gt;=Inputs!$E$17),1,0)</f>
        <v>0</v>
      </c>
      <c r="DZ13" s="126">
        <f>IF(AND(DZ3&lt;Inputs!$E$22, DZ4&gt;=Inputs!$E$17),1,0)</f>
        <v>0</v>
      </c>
      <c r="EA13" s="126">
        <f>IF(AND(EA3&lt;Inputs!$E$22, EA4&gt;=Inputs!$E$17),1,0)</f>
        <v>0</v>
      </c>
      <c r="EB13" s="126">
        <f>IF(AND(EB3&lt;Inputs!$E$22, EB4&gt;=Inputs!$E$17),1,0)</f>
        <v>0</v>
      </c>
      <c r="EC13" s="126">
        <f>IF(AND(EC3&lt;Inputs!$E$22, EC4&gt;=Inputs!$E$17),1,0)</f>
        <v>0</v>
      </c>
      <c r="ED13" s="126">
        <f>IF(AND(ED3&lt;Inputs!$E$22, ED4&gt;=Inputs!$E$17),1,0)</f>
        <v>0</v>
      </c>
      <c r="EE13" s="126">
        <f>IF(AND(EE3&lt;Inputs!$E$22, EE4&gt;=Inputs!$E$17),1,0)</f>
        <v>0</v>
      </c>
      <c r="EF13" s="126">
        <f>IF(AND(EF3&lt;Inputs!$E$22, EF4&gt;=Inputs!$E$17),1,0)</f>
        <v>0</v>
      </c>
      <c r="EG13" s="126">
        <f>IF(AND(EG3&lt;Inputs!$E$22, EG4&gt;=Inputs!$E$17),1,0)</f>
        <v>0</v>
      </c>
      <c r="EH13" s="126">
        <f>IF(AND(EH3&lt;Inputs!$E$22, EH4&gt;=Inputs!$E$17),1,0)</f>
        <v>0</v>
      </c>
      <c r="EI13" s="126">
        <f>IF(AND(EI3&lt;Inputs!$E$22, EI4&gt;=Inputs!$E$17),1,0)</f>
        <v>0</v>
      </c>
      <c r="EJ13" s="126">
        <f>IF(AND(EJ3&lt;Inputs!$E$22, EJ4&gt;=Inputs!$E$17),1,0)</f>
        <v>0</v>
      </c>
      <c r="EK13" s="126">
        <f>IF(AND(EK3&lt;Inputs!$E$22, EK4&gt;=Inputs!$E$17),1,0)</f>
        <v>0</v>
      </c>
      <c r="EL13" s="126">
        <f>IF(AND(EL3&lt;Inputs!$E$22, EL4&gt;=Inputs!$E$17),1,0)</f>
        <v>0</v>
      </c>
      <c r="EM13" s="126">
        <f>IF(AND(EM3&lt;Inputs!$E$22, EM4&gt;=Inputs!$E$17),1,0)</f>
        <v>0</v>
      </c>
      <c r="EN13" s="126">
        <f>IF(AND(EN3&lt;Inputs!$E$22, EN4&gt;=Inputs!$E$17),1,0)</f>
        <v>0</v>
      </c>
      <c r="EO13" s="126">
        <f>IF(AND(EO3&lt;Inputs!$E$22, EO4&gt;=Inputs!$E$17),1,0)</f>
        <v>0</v>
      </c>
      <c r="EP13" s="126">
        <f>IF(AND(EP3&lt;Inputs!$E$22, EP4&gt;=Inputs!$E$17),1,0)</f>
        <v>0</v>
      </c>
      <c r="EQ13" s="126">
        <f>IF(AND(EQ3&lt;Inputs!$E$22, EQ4&gt;=Inputs!$E$17),1,0)</f>
        <v>0</v>
      </c>
      <c r="ER13" s="126">
        <f>IF(AND(ER3&lt;Inputs!$E$22, ER4&gt;=Inputs!$E$17),1,0)</f>
        <v>0</v>
      </c>
      <c r="ES13" s="126">
        <f>IF(AND(ES3&lt;Inputs!$E$22, ES4&gt;=Inputs!$E$17),1,0)</f>
        <v>0</v>
      </c>
      <c r="ET13" s="126">
        <f>IF(AND(ET3&lt;Inputs!$E$22, ET4&gt;=Inputs!$E$17),1,0)</f>
        <v>0</v>
      </c>
      <c r="EU13" s="126">
        <f>IF(AND(EU3&lt;Inputs!$E$22, EU4&gt;=Inputs!$E$17),1,0)</f>
        <v>0</v>
      </c>
      <c r="EV13" s="126">
        <f>IF(AND(EV3&lt;Inputs!$E$22, EV4&gt;=Inputs!$E$17),1,0)</f>
        <v>0</v>
      </c>
      <c r="EW13" s="126">
        <f>IF(AND(EW3&lt;Inputs!$E$22, EW4&gt;=Inputs!$E$17),1,0)</f>
        <v>0</v>
      </c>
      <c r="EX13" s="126">
        <f>IF(AND(EX3&lt;Inputs!$E$22, EX4&gt;=Inputs!$E$17),1,0)</f>
        <v>0</v>
      </c>
      <c r="EY13" s="126">
        <f>IF(AND(EY3&lt;Inputs!$E$22, EY4&gt;=Inputs!$E$17),1,0)</f>
        <v>0</v>
      </c>
      <c r="EZ13" s="126">
        <f>IF(AND(EZ3&lt;Inputs!$E$22, EZ4&gt;=Inputs!$E$17),1,0)</f>
        <v>0</v>
      </c>
      <c r="FA13" s="126">
        <f>IF(AND(FA3&lt;Inputs!$E$22, FA4&gt;=Inputs!$E$17),1,0)</f>
        <v>0</v>
      </c>
      <c r="FB13" s="126">
        <f>IF(AND(FB3&lt;Inputs!$E$22, FB4&gt;=Inputs!$E$17),1,0)</f>
        <v>0</v>
      </c>
      <c r="FC13" s="126">
        <f>IF(AND(FC3&lt;Inputs!$E$22, FC4&gt;=Inputs!$E$17),1,0)</f>
        <v>0</v>
      </c>
      <c r="FD13" s="126">
        <f>IF(AND(FD3&lt;Inputs!$E$22, FD4&gt;=Inputs!$E$17),1,0)</f>
        <v>0</v>
      </c>
      <c r="FE13" s="126">
        <f>IF(AND(FE3&lt;Inputs!$E$22, FE4&gt;=Inputs!$E$17),1,0)</f>
        <v>0</v>
      </c>
      <c r="FF13" s="126">
        <f>IF(AND(FF3&lt;Inputs!$E$22, FF4&gt;=Inputs!$E$17),1,0)</f>
        <v>0</v>
      </c>
      <c r="FG13" s="126">
        <f>IF(AND(FG3&lt;Inputs!$E$22, FG4&gt;=Inputs!$E$17),1,0)</f>
        <v>0</v>
      </c>
      <c r="FH13" s="126">
        <f>IF(AND(FH3&lt;Inputs!$E$22, FH4&gt;=Inputs!$E$17),1,0)</f>
        <v>0</v>
      </c>
      <c r="FI13" s="126">
        <f>IF(AND(FI3&lt;Inputs!$E$22, FI4&gt;=Inputs!$E$17),1,0)</f>
        <v>0</v>
      </c>
      <c r="FJ13" s="126">
        <f>IF(AND(FJ3&lt;Inputs!$E$22, FJ4&gt;=Inputs!$E$17),1,0)</f>
        <v>0</v>
      </c>
      <c r="FK13" s="126">
        <f>IF(AND(FK3&lt;Inputs!$E$22, FK4&gt;=Inputs!$E$17),1,0)</f>
        <v>0</v>
      </c>
      <c r="FL13" s="126">
        <f>IF(AND(FL3&lt;Inputs!$E$22, FL4&gt;=Inputs!$E$17),1,0)</f>
        <v>0</v>
      </c>
      <c r="FM13" s="126">
        <f>IF(AND(FM3&lt;Inputs!$E$22, FM4&gt;=Inputs!$E$17),1,0)</f>
        <v>0</v>
      </c>
      <c r="FN13" s="126">
        <f>IF(AND(FN3&lt;Inputs!$E$22, FN4&gt;=Inputs!$E$17),1,0)</f>
        <v>0</v>
      </c>
      <c r="FO13" s="126">
        <f>IF(AND(FO3&lt;Inputs!$E$22, FO4&gt;=Inputs!$E$17),1,0)</f>
        <v>0</v>
      </c>
      <c r="FP13" s="126">
        <f>IF(AND(FP3&lt;Inputs!$E$22, FP4&gt;=Inputs!$E$17),1,0)</f>
        <v>0</v>
      </c>
      <c r="FQ13" s="126">
        <f>IF(AND(FQ3&lt;Inputs!$E$22, FQ4&gt;=Inputs!$E$17),1,0)</f>
        <v>0</v>
      </c>
      <c r="FR13" s="126">
        <f>IF(AND(FR3&lt;Inputs!$E$22, FR4&gt;=Inputs!$E$17),1,0)</f>
        <v>0</v>
      </c>
      <c r="FS13" s="126">
        <f>IF(AND(FS3&lt;Inputs!$E$22, FS4&gt;=Inputs!$E$17),1,0)</f>
        <v>0</v>
      </c>
      <c r="FT13" s="126">
        <f>IF(AND(FT3&lt;Inputs!$E$22, FT4&gt;=Inputs!$E$17),1,0)</f>
        <v>0</v>
      </c>
      <c r="FU13" s="126">
        <f>IF(AND(FU3&lt;Inputs!$E$22, FU4&gt;=Inputs!$E$17),1,0)</f>
        <v>0</v>
      </c>
      <c r="FV13" s="126">
        <f>IF(AND(FV3&lt;Inputs!$E$22, FV4&gt;=Inputs!$E$17),1,0)</f>
        <v>0</v>
      </c>
      <c r="FW13" s="126">
        <f>IF(AND(FW3&lt;Inputs!$E$22, FW4&gt;=Inputs!$E$17),1,0)</f>
        <v>0</v>
      </c>
      <c r="FX13" s="126">
        <f>IF(AND(FX3&lt;Inputs!$E$22, FX4&gt;=Inputs!$E$17),1,0)</f>
        <v>0</v>
      </c>
      <c r="FY13" s="126">
        <f>IF(AND(FY3&lt;Inputs!$E$22, FY4&gt;=Inputs!$E$17),1,0)</f>
        <v>0</v>
      </c>
      <c r="FZ13" s="126">
        <f>IF(AND(FZ3&lt;Inputs!$E$22, FZ4&gt;=Inputs!$E$17),1,0)</f>
        <v>0</v>
      </c>
      <c r="GA13" s="126">
        <f>IF(AND(GA3&lt;Inputs!$E$22, GA4&gt;=Inputs!$E$17),1,0)</f>
        <v>0</v>
      </c>
      <c r="GB13" s="126">
        <f>IF(AND(GB3&lt;Inputs!$E$22, GB4&gt;=Inputs!$E$17),1,0)</f>
        <v>0</v>
      </c>
      <c r="GC13" s="126">
        <f>IF(AND(GC3&lt;Inputs!$E$22, GC4&gt;=Inputs!$E$17),1,0)</f>
        <v>0</v>
      </c>
      <c r="GD13" s="126">
        <f>IF(AND(GD3&lt;Inputs!$E$22, GD4&gt;=Inputs!$E$17),1,0)</f>
        <v>0</v>
      </c>
      <c r="GE13" s="126">
        <f>IF(AND(GE3&lt;Inputs!$E$22, GE4&gt;=Inputs!$E$17),1,0)</f>
        <v>0</v>
      </c>
      <c r="GF13" s="126">
        <f>IF(AND(GF3&lt;Inputs!$E$22, GF4&gt;=Inputs!$E$17),1,0)</f>
        <v>0</v>
      </c>
      <c r="GG13" s="126">
        <f>IF(AND(GG3&lt;Inputs!$E$22, GG4&gt;=Inputs!$E$17),1,0)</f>
        <v>0</v>
      </c>
      <c r="GH13" s="126">
        <f>IF(AND(GH3&lt;Inputs!$E$22, GH4&gt;=Inputs!$E$17),1,0)</f>
        <v>0</v>
      </c>
      <c r="GI13" s="126">
        <f>IF(AND(GI3&lt;Inputs!$E$22, GI4&gt;=Inputs!$E$17),1,0)</f>
        <v>0</v>
      </c>
      <c r="GJ13" s="126">
        <f>IF(AND(GJ3&lt;Inputs!$E$22, GJ4&gt;=Inputs!$E$17),1,0)</f>
        <v>0</v>
      </c>
      <c r="GK13" s="126">
        <f>IF(AND(GK3&lt;Inputs!$E$22, GK4&gt;=Inputs!$E$17),1,0)</f>
        <v>0</v>
      </c>
      <c r="GL13" s="126">
        <f>IF(AND(GL3&lt;Inputs!$E$22, GL4&gt;=Inputs!$E$17),1,0)</f>
        <v>0</v>
      </c>
      <c r="GM13" s="126">
        <f>IF(AND(GM3&lt;Inputs!$E$22, GM4&gt;=Inputs!$E$17),1,0)</f>
        <v>0</v>
      </c>
      <c r="GN13" s="126">
        <f>IF(AND(GN3&lt;Inputs!$E$22, GN4&gt;=Inputs!$E$17),1,0)</f>
        <v>0</v>
      </c>
      <c r="GO13" s="126">
        <f>IF(AND(GO3&lt;Inputs!$E$22, GO4&gt;=Inputs!$E$17),1,0)</f>
        <v>0</v>
      </c>
      <c r="GP13" s="126">
        <f>IF(AND(GP3&lt;Inputs!$E$22, GP4&gt;=Inputs!$E$17),1,0)</f>
        <v>0</v>
      </c>
      <c r="GQ13" s="126">
        <f>IF(AND(GQ3&lt;Inputs!$E$22, GQ4&gt;=Inputs!$E$17),1,0)</f>
        <v>0</v>
      </c>
      <c r="GR13" s="126">
        <f>IF(AND(GR3&lt;Inputs!$E$22, GR4&gt;=Inputs!$E$17),1,0)</f>
        <v>0</v>
      </c>
      <c r="GS13" s="126">
        <f>IF(AND(GS3&lt;Inputs!$E$22, GS4&gt;=Inputs!$E$17),1,0)</f>
        <v>0</v>
      </c>
      <c r="GT13" s="126">
        <f>IF(AND(GT3&lt;Inputs!$E$22, GT4&gt;=Inputs!$E$17),1,0)</f>
        <v>0</v>
      </c>
      <c r="GU13" s="126">
        <f>IF(AND(GU3&lt;Inputs!$E$22, GU4&gt;=Inputs!$E$17),1,0)</f>
        <v>0</v>
      </c>
      <c r="GV13" s="126">
        <f>IF(AND(GV3&lt;Inputs!$E$22, GV4&gt;=Inputs!$E$17),1,0)</f>
        <v>0</v>
      </c>
      <c r="GW13" s="126">
        <f>IF(AND(GW3&lt;Inputs!$E$22, GW4&gt;=Inputs!$E$17),1,0)</f>
        <v>0</v>
      </c>
      <c r="GX13" s="126">
        <f>IF(AND(GX3&lt;Inputs!$E$22, GX4&gt;=Inputs!$E$17),1,0)</f>
        <v>0</v>
      </c>
      <c r="GY13" s="126">
        <f>IF(AND(GY3&lt;Inputs!$E$22, GY4&gt;=Inputs!$E$17),1,0)</f>
        <v>0</v>
      </c>
      <c r="GZ13" s="126">
        <f>IF(AND(GZ3&lt;Inputs!$E$22, GZ4&gt;=Inputs!$E$17),1,0)</f>
        <v>0</v>
      </c>
      <c r="HA13" s="126">
        <f>IF(AND(HA3&lt;Inputs!$E$22, HA4&gt;=Inputs!$E$17),1,0)</f>
        <v>0</v>
      </c>
      <c r="HB13" s="126">
        <f>IF(AND(HB3&lt;Inputs!$E$22, HB4&gt;=Inputs!$E$17),1,0)</f>
        <v>0</v>
      </c>
      <c r="HC13" s="126">
        <f>IF(AND(HC3&lt;Inputs!$E$22, HC4&gt;=Inputs!$E$17),1,0)</f>
        <v>0</v>
      </c>
      <c r="HD13" s="126">
        <f>IF(AND(HD3&lt;Inputs!$E$22, HD4&gt;=Inputs!$E$17),1,0)</f>
        <v>0</v>
      </c>
      <c r="HE13" s="126">
        <f>IF(AND(HE3&lt;Inputs!$E$22, HE4&gt;=Inputs!$E$17),1,0)</f>
        <v>0</v>
      </c>
      <c r="HF13" s="126">
        <f>IF(AND(HF3&lt;Inputs!$E$22, HF4&gt;=Inputs!$E$17),1,0)</f>
        <v>0</v>
      </c>
      <c r="HG13" s="126">
        <f>IF(AND(HG3&lt;Inputs!$E$22, HG4&gt;=Inputs!$E$17),1,0)</f>
        <v>0</v>
      </c>
      <c r="HH13" s="126">
        <f>IF(AND(HH3&lt;Inputs!$E$22, HH4&gt;=Inputs!$E$17),1,0)</f>
        <v>0</v>
      </c>
      <c r="HI13" s="126">
        <f>IF(AND(HI3&lt;Inputs!$E$22, HI4&gt;=Inputs!$E$17),1,0)</f>
        <v>0</v>
      </c>
      <c r="HJ13" s="126">
        <f>IF(AND(HJ3&lt;Inputs!$E$22, HJ4&gt;=Inputs!$E$17),1,0)</f>
        <v>0</v>
      </c>
      <c r="HK13" s="126">
        <f>IF(AND(HK3&lt;Inputs!$E$22, HK4&gt;=Inputs!$E$17),1,0)</f>
        <v>0</v>
      </c>
      <c r="HL13" s="126">
        <f>IF(AND(HL3&lt;Inputs!$E$22, HL4&gt;=Inputs!$E$17),1,0)</f>
        <v>0</v>
      </c>
      <c r="HM13" s="126">
        <f>IF(AND(HM3&lt;Inputs!$E$22, HM4&gt;=Inputs!$E$17),1,0)</f>
        <v>0</v>
      </c>
      <c r="HN13" s="126">
        <f>IF(AND(HN3&lt;Inputs!$E$22, HN4&gt;=Inputs!$E$17),1,0)</f>
        <v>0</v>
      </c>
      <c r="HO13" s="126">
        <f>IF(AND(HO3&lt;Inputs!$E$22, HO4&gt;=Inputs!$E$17),1,0)</f>
        <v>0</v>
      </c>
      <c r="HP13" s="126">
        <f>IF(AND(HP3&lt;Inputs!$E$22, HP4&gt;=Inputs!$E$17),1,0)</f>
        <v>0</v>
      </c>
      <c r="HQ13" s="126">
        <f>IF(AND(HQ3&lt;Inputs!$E$22, HQ4&gt;=Inputs!$E$17),1,0)</f>
        <v>0</v>
      </c>
      <c r="HR13" s="126">
        <f>IF(AND(HR3&lt;Inputs!$E$22, HR4&gt;=Inputs!$E$17),1,0)</f>
        <v>0</v>
      </c>
      <c r="HS13" s="126">
        <f>IF(AND(HS3&lt;Inputs!$E$22, HS4&gt;=Inputs!$E$17),1,0)</f>
        <v>0</v>
      </c>
      <c r="HT13" s="126">
        <f>IF(AND(HT3&lt;Inputs!$E$22, HT4&gt;=Inputs!$E$17),1,0)</f>
        <v>0</v>
      </c>
      <c r="HU13" s="126">
        <f>IF(AND(HU3&lt;Inputs!$E$22, HU4&gt;=Inputs!$E$17),1,0)</f>
        <v>0</v>
      </c>
      <c r="HV13" s="126">
        <f>IF(AND(HV3&lt;Inputs!$E$22, HV4&gt;=Inputs!$E$17),1,0)</f>
        <v>0</v>
      </c>
      <c r="HW13" s="126">
        <f>IF(AND(HW3&lt;Inputs!$E$22, HW4&gt;=Inputs!$E$17),1,0)</f>
        <v>0</v>
      </c>
      <c r="HX13" s="126">
        <f>IF(AND(HX3&lt;Inputs!$E$22, HX4&gt;=Inputs!$E$17),1,0)</f>
        <v>0</v>
      </c>
      <c r="HY13" s="126">
        <f>IF(AND(HY3&lt;Inputs!$E$22, HY4&gt;=Inputs!$E$17),1,0)</f>
        <v>0</v>
      </c>
      <c r="HZ13" s="126">
        <f>IF(AND(HZ3&lt;Inputs!$E$22, HZ4&gt;=Inputs!$E$17),1,0)</f>
        <v>0</v>
      </c>
      <c r="IA13" s="126">
        <f>IF(AND(IA3&lt;Inputs!$E$22, IA4&gt;=Inputs!$E$17),1,0)</f>
        <v>0</v>
      </c>
      <c r="IB13" s="126">
        <f>IF(AND(IB3&lt;Inputs!$E$22, IB4&gt;=Inputs!$E$17),1,0)</f>
        <v>0</v>
      </c>
      <c r="IC13" s="126">
        <f>IF(AND(IC3&lt;Inputs!$E$22, IC4&gt;=Inputs!$E$17),1,0)</f>
        <v>0</v>
      </c>
      <c r="ID13" s="126">
        <f>IF(AND(ID3&lt;Inputs!$E$22, ID4&gt;=Inputs!$E$17),1,0)</f>
        <v>0</v>
      </c>
      <c r="IE13" s="126">
        <f>IF(AND(IE3&lt;Inputs!$E$22, IE4&gt;=Inputs!$E$17),1,0)</f>
        <v>0</v>
      </c>
      <c r="IF13" s="126">
        <f>IF(AND(IF3&lt;Inputs!$E$22, IF4&gt;=Inputs!$E$17),1,0)</f>
        <v>0</v>
      </c>
      <c r="IG13" s="126">
        <f>IF(AND(IG3&lt;Inputs!$E$22, IG4&gt;=Inputs!$E$17),1,0)</f>
        <v>0</v>
      </c>
      <c r="IH13" s="126">
        <f>IF(AND(IH3&lt;Inputs!$E$22, IH4&gt;=Inputs!$E$17),1,0)</f>
        <v>0</v>
      </c>
      <c r="II13" s="126">
        <f>IF(AND(II3&lt;Inputs!$E$22, II4&gt;=Inputs!$E$17),1,0)</f>
        <v>0</v>
      </c>
      <c r="IJ13" s="126">
        <f>IF(AND(IJ3&lt;Inputs!$E$22, IJ4&gt;=Inputs!$E$17),1,0)</f>
        <v>0</v>
      </c>
      <c r="IK13" s="126">
        <f>IF(AND(IK3&lt;Inputs!$E$22, IK4&gt;=Inputs!$E$17),1,0)</f>
        <v>0</v>
      </c>
      <c r="IL13" s="126">
        <f>IF(AND(IL3&lt;Inputs!$E$22, IL4&gt;=Inputs!$E$17),1,0)</f>
        <v>0</v>
      </c>
      <c r="IM13" s="126">
        <f>IF(AND(IM3&lt;Inputs!$E$22, IM4&gt;=Inputs!$E$17),1,0)</f>
        <v>0</v>
      </c>
      <c r="IN13" s="126">
        <f>IF(AND(IN3&lt;Inputs!$E$22, IN4&gt;=Inputs!$E$17),1,0)</f>
        <v>0</v>
      </c>
      <c r="IO13" s="126">
        <f>IF(AND(IO3&lt;Inputs!$E$22, IO4&gt;=Inputs!$E$17),1,0)</f>
        <v>0</v>
      </c>
      <c r="IP13" s="126">
        <f>IF(AND(IP3&lt;Inputs!$E$22, IP4&gt;=Inputs!$E$17),1,0)</f>
        <v>0</v>
      </c>
      <c r="IQ13" s="126">
        <f>IF(AND(IQ3&lt;Inputs!$E$22, IQ4&gt;=Inputs!$E$17),1,0)</f>
        <v>0</v>
      </c>
      <c r="IR13" s="126">
        <f>IF(AND(IR3&lt;Inputs!$E$22, IR4&gt;=Inputs!$E$17),1,0)</f>
        <v>0</v>
      </c>
      <c r="IS13" s="126">
        <f>IF(AND(IS3&lt;Inputs!$E$22, IS4&gt;=Inputs!$E$17),1,0)</f>
        <v>0</v>
      </c>
      <c r="IT13" s="126">
        <f>IF(AND(IT3&lt;Inputs!$E$22, IT4&gt;=Inputs!$E$17),1,0)</f>
        <v>0</v>
      </c>
      <c r="IU13" s="126">
        <f>IF(AND(IU3&lt;Inputs!$E$22, IU4&gt;=Inputs!$E$17),1,0)</f>
        <v>0</v>
      </c>
      <c r="IV13" s="126">
        <f>IF(AND(IV3&lt;Inputs!$E$22, IV4&gt;=Inputs!$E$17),1,0)</f>
        <v>0</v>
      </c>
      <c r="IW13" s="126">
        <f>IF(AND(IW3&lt;Inputs!$E$22, IW4&gt;=Inputs!$E$17),1,0)</f>
        <v>0</v>
      </c>
      <c r="IX13" s="126">
        <f>IF(AND(IX3&lt;Inputs!$E$22, IX4&gt;=Inputs!$E$17),1,0)</f>
        <v>0</v>
      </c>
      <c r="IY13" s="126">
        <f>IF(AND(IY3&lt;Inputs!$E$22, IY4&gt;=Inputs!$E$17),1,0)</f>
        <v>0</v>
      </c>
      <c r="IZ13" s="126">
        <f>IF(AND(IZ3&lt;Inputs!$E$22, IZ4&gt;=Inputs!$E$17),1,0)</f>
        <v>0</v>
      </c>
      <c r="JA13" s="126">
        <f>IF(AND(JA3&lt;Inputs!$E$22, JA4&gt;=Inputs!$E$17),1,0)</f>
        <v>0</v>
      </c>
      <c r="JB13" s="126">
        <f>IF(AND(JB3&lt;Inputs!$E$22, JB4&gt;=Inputs!$E$17),1,0)</f>
        <v>0</v>
      </c>
      <c r="JC13" s="126">
        <f>IF(AND(JC3&lt;Inputs!$E$22, JC4&gt;=Inputs!$E$17),1,0)</f>
        <v>0</v>
      </c>
      <c r="JD13" s="126">
        <f>IF(AND(JD3&lt;Inputs!$E$22, JD4&gt;=Inputs!$E$17),1,0)</f>
        <v>0</v>
      </c>
      <c r="JE13" s="126">
        <f>IF(AND(JE3&lt;Inputs!$E$22, JE4&gt;=Inputs!$E$17),1,0)</f>
        <v>0</v>
      </c>
      <c r="JF13" s="126">
        <f>IF(AND(JF3&lt;Inputs!$E$22, JF4&gt;=Inputs!$E$17),1,0)</f>
        <v>0</v>
      </c>
      <c r="JG13" s="126">
        <f>IF(AND(JG3&lt;Inputs!$E$22, JG4&gt;=Inputs!$E$17),1,0)</f>
        <v>0</v>
      </c>
      <c r="JH13" s="126">
        <f>IF(AND(JH3&lt;Inputs!$E$22, JH4&gt;=Inputs!$E$17),1,0)</f>
        <v>0</v>
      </c>
      <c r="JI13" s="126">
        <f>IF(AND(JI3&lt;Inputs!$E$22, JI4&gt;=Inputs!$E$17),1,0)</f>
        <v>0</v>
      </c>
      <c r="JJ13" s="126">
        <f>IF(AND(JJ3&lt;Inputs!$E$22, JJ4&gt;=Inputs!$E$17),1,0)</f>
        <v>0</v>
      </c>
      <c r="JK13" s="126">
        <f>IF(AND(JK3&lt;Inputs!$E$22, JK4&gt;=Inputs!$E$17),1,0)</f>
        <v>0</v>
      </c>
      <c r="JL13" s="126">
        <f>IF(AND(JL3&lt;Inputs!$E$22, JL4&gt;=Inputs!$E$17),1,0)</f>
        <v>0</v>
      </c>
      <c r="JM13" s="126">
        <f>IF(AND(JM3&lt;Inputs!$E$22, JM4&gt;=Inputs!$E$17),1,0)</f>
        <v>0</v>
      </c>
      <c r="JN13" s="126">
        <f>IF(AND(JN3&lt;Inputs!$E$22, JN4&gt;=Inputs!$E$17),1,0)</f>
        <v>0</v>
      </c>
      <c r="JO13" s="126">
        <f>IF(AND(JO3&lt;Inputs!$E$22, JO4&gt;=Inputs!$E$17),1,0)</f>
        <v>0</v>
      </c>
      <c r="JP13" s="126">
        <f>IF(AND(JP3&lt;Inputs!$E$22, JP4&gt;=Inputs!$E$17),1,0)</f>
        <v>0</v>
      </c>
      <c r="JQ13" s="126">
        <f>IF(AND(JQ3&lt;Inputs!$E$22, JQ4&gt;=Inputs!$E$17),1,0)</f>
        <v>0</v>
      </c>
      <c r="JR13" s="126">
        <f>IF(AND(JR3&lt;Inputs!$E$22, JR4&gt;=Inputs!$E$17),1,0)</f>
        <v>0</v>
      </c>
      <c r="JS13" s="126">
        <f>IF(AND(JS3&lt;Inputs!$E$22, JS4&gt;=Inputs!$E$17),1,0)</f>
        <v>0</v>
      </c>
      <c r="JT13" s="126">
        <f>IF(AND(JT3&lt;Inputs!$E$22, JT4&gt;=Inputs!$E$17),1,0)</f>
        <v>0</v>
      </c>
      <c r="JU13" s="126">
        <f>IF(AND(JU3&lt;Inputs!$E$22, JU4&gt;=Inputs!$E$17),1,0)</f>
        <v>0</v>
      </c>
      <c r="JV13" s="126">
        <f>IF(AND(JV3&lt;Inputs!$E$22, JV4&gt;=Inputs!$E$17),1,0)</f>
        <v>0</v>
      </c>
      <c r="JW13" s="126">
        <f>IF(AND(JW3&lt;Inputs!$E$22, JW4&gt;=Inputs!$E$17),1,0)</f>
        <v>0</v>
      </c>
      <c r="JX13" s="126">
        <f>IF(AND(JX3&lt;Inputs!$E$22, JX4&gt;=Inputs!$E$17),1,0)</f>
        <v>0</v>
      </c>
      <c r="JY13" s="126">
        <f>IF(AND(JY3&lt;Inputs!$E$22, JY4&gt;=Inputs!$E$17),1,0)</f>
        <v>0</v>
      </c>
      <c r="JZ13" s="126">
        <f>IF(AND(JZ3&lt;Inputs!$E$22, JZ4&gt;=Inputs!$E$17),1,0)</f>
        <v>0</v>
      </c>
      <c r="KA13" s="126">
        <f>IF(AND(KA3&lt;Inputs!$E$22, KA4&gt;=Inputs!$E$17),1,0)</f>
        <v>0</v>
      </c>
      <c r="KB13" s="126">
        <f>IF(AND(KB3&lt;Inputs!$E$22, KB4&gt;=Inputs!$E$17),1,0)</f>
        <v>0</v>
      </c>
      <c r="KC13" s="126">
        <f>IF(AND(KC3&lt;Inputs!$E$22, KC4&gt;=Inputs!$E$17),1,0)</f>
        <v>0</v>
      </c>
      <c r="KD13" s="126">
        <f>IF(AND(KD3&lt;Inputs!$E$22, KD4&gt;=Inputs!$E$17),1,0)</f>
        <v>0</v>
      </c>
      <c r="KE13" s="126">
        <f>IF(AND(KE3&lt;Inputs!$E$22, KE4&gt;=Inputs!$E$17),1,0)</f>
        <v>0</v>
      </c>
      <c r="KF13" s="126">
        <f>IF(AND(KF3&lt;Inputs!$E$22, KF4&gt;=Inputs!$E$17),1,0)</f>
        <v>0</v>
      </c>
      <c r="KG13" s="126">
        <f>IF(AND(KG3&lt;Inputs!$E$22, KG4&gt;=Inputs!$E$17),1,0)</f>
        <v>0</v>
      </c>
      <c r="KH13" s="126">
        <f>IF(AND(KH3&lt;Inputs!$E$22, KH4&gt;=Inputs!$E$17),1,0)</f>
        <v>0</v>
      </c>
      <c r="KI13" s="126">
        <f>IF(AND(KI3&lt;Inputs!$E$22, KI4&gt;=Inputs!$E$17),1,0)</f>
        <v>0</v>
      </c>
      <c r="KJ13" s="126">
        <f>IF(AND(KJ3&lt;Inputs!$E$22, KJ4&gt;=Inputs!$E$17),1,0)</f>
        <v>0</v>
      </c>
      <c r="KK13" s="126">
        <f>IF(AND(KK3&lt;Inputs!$E$22, KK4&gt;=Inputs!$E$17),1,0)</f>
        <v>0</v>
      </c>
      <c r="KL13" s="126">
        <f>IF(AND(KL3&lt;Inputs!$E$22, KL4&gt;=Inputs!$E$17),1,0)</f>
        <v>0</v>
      </c>
      <c r="KM13" s="126">
        <f>IF(AND(KM3&lt;Inputs!$E$22, KM4&gt;=Inputs!$E$17),1,0)</f>
        <v>0</v>
      </c>
      <c r="KN13" s="126">
        <f>IF(AND(KN3&lt;Inputs!$E$22, KN4&gt;=Inputs!$E$17),1,0)</f>
        <v>0</v>
      </c>
      <c r="KO13" s="126">
        <f>IF(AND(KO3&lt;Inputs!$E$22, KO4&gt;=Inputs!$E$17),1,0)</f>
        <v>0</v>
      </c>
      <c r="KP13" s="126">
        <f>IF(AND(KP3&lt;Inputs!$E$22, KP4&gt;=Inputs!$E$17),1,0)</f>
        <v>0</v>
      </c>
      <c r="KQ13" s="126">
        <f>IF(AND(KQ3&lt;Inputs!$E$22, KQ4&gt;=Inputs!$E$17),1,0)</f>
        <v>0</v>
      </c>
      <c r="KR13" s="126">
        <f>IF(AND(KR3&lt;Inputs!$E$22, KR4&gt;=Inputs!$E$17),1,0)</f>
        <v>0</v>
      </c>
      <c r="KS13" s="126">
        <f>IF(AND(KS3&lt;Inputs!$E$22, KS4&gt;=Inputs!$E$17),1,0)</f>
        <v>0</v>
      </c>
      <c r="KT13" s="126">
        <f>IF(AND(KT3&lt;Inputs!$E$22, KT4&gt;=Inputs!$E$17),1,0)</f>
        <v>0</v>
      </c>
      <c r="KU13" s="126">
        <f>IF(AND(KU3&lt;Inputs!$E$22, KU4&gt;=Inputs!$E$17),1,0)</f>
        <v>0</v>
      </c>
      <c r="KV13" s="126">
        <f>IF(AND(KV3&lt;Inputs!$E$22, KV4&gt;=Inputs!$E$17),1,0)</f>
        <v>0</v>
      </c>
      <c r="KW13" s="126">
        <f>IF(AND(KW3&lt;Inputs!$E$22, KW4&gt;=Inputs!$E$17),1,0)</f>
        <v>0</v>
      </c>
      <c r="KX13" s="126">
        <f>IF(AND(KX3&lt;Inputs!$E$22, KX4&gt;=Inputs!$E$17),1,0)</f>
        <v>0</v>
      </c>
      <c r="KY13" s="126">
        <f>IF(AND(KY3&lt;Inputs!$E$22, KY4&gt;=Inputs!$E$17),1,0)</f>
        <v>0</v>
      </c>
      <c r="KZ13" s="126">
        <f>IF(AND(KZ3&lt;Inputs!$E$22, KZ4&gt;=Inputs!$E$17),1,0)</f>
        <v>0</v>
      </c>
      <c r="LA13" s="126">
        <f>IF(AND(LA3&lt;Inputs!$E$22, LA4&gt;=Inputs!$E$17),1,0)</f>
        <v>0</v>
      </c>
      <c r="LB13" s="126">
        <f>IF(AND(LB3&lt;Inputs!$E$22, LB4&gt;=Inputs!$E$17),1,0)</f>
        <v>0</v>
      </c>
      <c r="LC13" s="126">
        <f>IF(AND(LC3&lt;Inputs!$E$22, LC4&gt;=Inputs!$E$17),1,0)</f>
        <v>0</v>
      </c>
      <c r="LD13" s="126">
        <f>IF(AND(LD3&lt;Inputs!$E$22, LD4&gt;=Inputs!$E$17),1,0)</f>
        <v>0</v>
      </c>
      <c r="LE13" s="126">
        <f>IF(AND(LE3&lt;Inputs!$E$22, LE4&gt;=Inputs!$E$17),1,0)</f>
        <v>0</v>
      </c>
      <c r="LF13" s="126">
        <f>IF(AND(LF3&lt;Inputs!$E$22, LF4&gt;=Inputs!$E$17),1,0)</f>
        <v>0</v>
      </c>
      <c r="LG13" s="126">
        <f>IF(AND(LG3&lt;Inputs!$E$22, LG4&gt;=Inputs!$E$17),1,0)</f>
        <v>0</v>
      </c>
      <c r="LH13" s="126">
        <f>IF(AND(LH3&lt;Inputs!$E$22, LH4&gt;=Inputs!$E$17),1,0)</f>
        <v>0</v>
      </c>
      <c r="LI13" s="126">
        <f>IF(AND(LI3&lt;Inputs!$E$22, LI4&gt;=Inputs!$E$17),1,0)</f>
        <v>0</v>
      </c>
      <c r="LJ13" s="126">
        <f>IF(AND(LJ3&lt;Inputs!$E$22, LJ4&gt;=Inputs!$E$17),1,0)</f>
        <v>0</v>
      </c>
      <c r="LK13" s="126">
        <f>IF(AND(LK3&lt;Inputs!$E$22, LK4&gt;=Inputs!$E$17),1,0)</f>
        <v>0</v>
      </c>
      <c r="LL13" s="126">
        <f>IF(AND(LL3&lt;Inputs!$E$22, LL4&gt;=Inputs!$E$17),1,0)</f>
        <v>0</v>
      </c>
      <c r="LM13" s="126">
        <f>IF(AND(LM3&lt;Inputs!$E$22, LM4&gt;=Inputs!$E$17),1,0)</f>
        <v>0</v>
      </c>
      <c r="LN13" s="126">
        <f>IF(AND(LN3&lt;Inputs!$E$22, LN4&gt;=Inputs!$E$17),1,0)</f>
        <v>0</v>
      </c>
      <c r="LO13" s="126">
        <f>IF(AND(LO3&lt;Inputs!$E$22, LO4&gt;=Inputs!$E$17),1,0)</f>
        <v>0</v>
      </c>
      <c r="LP13" s="126">
        <f>IF(AND(LP3&lt;Inputs!$E$22, LP4&gt;=Inputs!$E$17),1,0)</f>
        <v>0</v>
      </c>
      <c r="LQ13" s="126">
        <f>IF(AND(LQ3&lt;Inputs!$E$22, LQ4&gt;=Inputs!$E$17),1,0)</f>
        <v>0</v>
      </c>
      <c r="LR13" s="126">
        <f>IF(AND(LR3&lt;Inputs!$E$22, LR4&gt;=Inputs!$E$17),1,0)</f>
        <v>0</v>
      </c>
      <c r="LS13" s="126">
        <f>IF(AND(LS3&lt;Inputs!$E$22, LS4&gt;=Inputs!$E$17),1,0)</f>
        <v>0</v>
      </c>
      <c r="LT13" s="126">
        <f>IF(AND(LT3&lt;Inputs!$E$22, LT4&gt;=Inputs!$E$17),1,0)</f>
        <v>0</v>
      </c>
      <c r="LU13" s="126"/>
      <c r="LV13" s="126"/>
      <c r="LW13" s="126"/>
      <c r="LX13" s="126"/>
      <c r="LY13" s="126"/>
      <c r="LZ13" s="126"/>
      <c r="MA13" s="126"/>
      <c r="MB13" s="126"/>
      <c r="MC13" s="126"/>
      <c r="MD13" s="126"/>
      <c r="ME13" s="126"/>
      <c r="MF13" s="126"/>
      <c r="MG13" s="126"/>
      <c r="MH13" s="126"/>
      <c r="MI13" s="126"/>
      <c r="MJ13" s="126"/>
      <c r="MK13" s="126"/>
      <c r="ML13" s="126"/>
      <c r="MM13" s="126"/>
      <c r="MN13" s="126"/>
      <c r="MO13" s="126"/>
      <c r="MP13" s="126"/>
      <c r="MQ13" s="126"/>
      <c r="MR13" s="126"/>
      <c r="MS13" s="126"/>
      <c r="MT13" s="126"/>
      <c r="MU13" s="126"/>
      <c r="MV13" s="126"/>
      <c r="MW13" s="126"/>
      <c r="MX13" s="126"/>
      <c r="MY13" s="126"/>
      <c r="MZ13" s="126"/>
      <c r="NA13" s="126"/>
      <c r="NB13" s="126"/>
      <c r="NC13" s="126"/>
      <c r="ND13" s="126"/>
      <c r="NE13" s="126"/>
      <c r="NF13" s="126"/>
      <c r="NG13" s="126"/>
      <c r="NH13" s="126"/>
      <c r="NI13" s="126"/>
      <c r="NJ13" s="126"/>
      <c r="NK13" s="126"/>
      <c r="NL13" s="126"/>
      <c r="NM13" s="126"/>
      <c r="NN13" s="126"/>
      <c r="NO13" s="126"/>
      <c r="NP13" s="126"/>
      <c r="NQ13" s="126"/>
      <c r="NR13" s="126"/>
      <c r="NS13" s="126"/>
      <c r="NT13" s="126"/>
      <c r="NU13" s="126"/>
      <c r="NV13" s="126"/>
      <c r="NW13" s="126"/>
      <c r="NX13" s="126"/>
      <c r="NY13" s="126"/>
      <c r="NZ13" s="126"/>
      <c r="OA13" s="126"/>
      <c r="OB13" s="126"/>
      <c r="OC13" s="126"/>
      <c r="OD13" s="126"/>
      <c r="OE13" s="126"/>
      <c r="OF13" s="126"/>
      <c r="OG13" s="126"/>
      <c r="OH13" s="126"/>
      <c r="OI13" s="126"/>
      <c r="OJ13" s="126"/>
      <c r="OK13" s="126"/>
      <c r="OL13" s="126"/>
      <c r="OM13" s="126"/>
      <c r="ON13" s="126"/>
      <c r="OO13" s="126"/>
      <c r="OP13" s="126"/>
      <c r="OQ13" s="126"/>
      <c r="OR13" s="126"/>
      <c r="OS13" s="126"/>
      <c r="OT13" s="126"/>
      <c r="OU13" s="126"/>
      <c r="OV13" s="126"/>
      <c r="OW13" s="126"/>
      <c r="OX13" s="126"/>
      <c r="OY13" s="126"/>
      <c r="OZ13" s="126"/>
      <c r="PA13" s="126"/>
      <c r="PB13" s="126"/>
      <c r="PC13" s="126"/>
      <c r="PD13" s="126"/>
      <c r="PE13" s="126"/>
      <c r="PF13" s="126"/>
      <c r="PG13" s="126"/>
      <c r="PH13" s="126"/>
      <c r="PI13" s="126"/>
      <c r="PJ13" s="126"/>
      <c r="PK13" s="126"/>
      <c r="PL13" s="126"/>
      <c r="PM13" s="126"/>
      <c r="PN13" s="126"/>
      <c r="PO13" s="126"/>
      <c r="PP13" s="126"/>
      <c r="PQ13" s="126"/>
      <c r="PR13" s="126"/>
      <c r="PS13" s="126"/>
      <c r="PT13" s="126"/>
      <c r="PU13" s="126"/>
      <c r="PV13" s="126"/>
      <c r="PW13" s="126"/>
      <c r="PX13" s="126"/>
      <c r="PY13" s="126"/>
      <c r="PZ13" s="126"/>
      <c r="QA13" s="126"/>
      <c r="QB13" s="126"/>
      <c r="QC13" s="126"/>
      <c r="QD13" s="126"/>
      <c r="QE13" s="126"/>
      <c r="QF13" s="126"/>
      <c r="QG13" s="126"/>
      <c r="QH13" s="126"/>
      <c r="QI13" s="126"/>
      <c r="QJ13" s="126"/>
      <c r="QK13" s="126"/>
      <c r="QL13" s="126"/>
      <c r="QM13" s="126"/>
      <c r="QN13" s="126"/>
      <c r="QO13" s="126"/>
      <c r="QP13" s="126"/>
      <c r="QQ13" s="126"/>
      <c r="QR13" s="126"/>
      <c r="QS13" s="126"/>
      <c r="QT13" s="126"/>
      <c r="QU13" s="126"/>
    </row>
    <row r="14" spans="1:463" ht="15" customHeight="1" outlineLevel="1">
      <c r="A14" s="2"/>
      <c r="B14" s="2"/>
      <c r="C14" s="2" t="s">
        <v>403</v>
      </c>
      <c r="D14" s="2"/>
      <c r="E14" s="2"/>
      <c r="F14" s="2"/>
      <c r="G14" s="2"/>
      <c r="H14" s="65"/>
      <c r="I14" s="126">
        <f>IF(AND(I3&lt;=Inputs!$E$17, Calculations!I4&gt;=Inputs!$E$17), 1,#REF!+ 1)*I13</f>
        <v>1</v>
      </c>
      <c r="J14" s="126">
        <f>IF(AND(J3&lt;=Inputs!$E$17, Calculations!J4&gt;=Inputs!$E$17), 1, I14+1)*J13</f>
        <v>2</v>
      </c>
      <c r="K14" s="126">
        <f>IF(AND(K3&lt;=Inputs!$E$17, Calculations!K4&gt;=Inputs!$E$17), 1, J14+1)*K13</f>
        <v>3</v>
      </c>
      <c r="L14" s="126">
        <f>IF(AND(L3&lt;=Inputs!$E$17, Calculations!L4&gt;=Inputs!$E$17), 1, K14+1)*L13</f>
        <v>4</v>
      </c>
      <c r="M14" s="126">
        <f>IF(AND(M3&lt;=Inputs!$E$17, Calculations!M4&gt;=Inputs!$E$17), 1, L14+1)*M13</f>
        <v>5</v>
      </c>
      <c r="N14" s="126">
        <f>IF(AND(N3&lt;=Inputs!$E$17, Calculations!N4&gt;=Inputs!$E$17), 1, M14+1)*N13</f>
        <v>6</v>
      </c>
      <c r="O14" s="126">
        <f>IF(AND(O3&lt;=Inputs!$E$17, Calculations!O4&gt;=Inputs!$E$17), 1, N14+1)*O13</f>
        <v>7</v>
      </c>
      <c r="P14" s="126">
        <f>IF(AND(P3&lt;=Inputs!$E$17, Calculations!P4&gt;=Inputs!$E$17), 1, O14+1)*P13</f>
        <v>8</v>
      </c>
      <c r="Q14" s="126">
        <f>IF(AND(Q3&lt;=Inputs!$E$17, Calculations!Q4&gt;=Inputs!$E$17), 1, P14+1)*Q13</f>
        <v>9</v>
      </c>
      <c r="R14" s="126">
        <f>IF(AND(R3&lt;=Inputs!$E$17, Calculations!R4&gt;=Inputs!$E$17), 1, Q14+1)*R13</f>
        <v>10</v>
      </c>
      <c r="S14" s="126">
        <f>IF(AND(S3&lt;=Inputs!$E$17, Calculations!S4&gt;=Inputs!$E$17), 1, R14+1)*S13</f>
        <v>11</v>
      </c>
      <c r="T14" s="126">
        <f>IF(AND(T3&lt;=Inputs!$E$17, Calculations!T4&gt;=Inputs!$E$17), 1, S14+1)*T13</f>
        <v>12</v>
      </c>
      <c r="U14" s="126">
        <f>IF(AND(U3&lt;=Inputs!$E$17, Calculations!U4&gt;=Inputs!$E$17), 1, T14+1)*U13</f>
        <v>13</v>
      </c>
      <c r="V14" s="126">
        <f>IF(AND(V3&lt;=Inputs!$E$17, Calculations!V4&gt;=Inputs!$E$17), 1, U14+1)*V13</f>
        <v>14</v>
      </c>
      <c r="W14" s="126">
        <f>IF(AND(W3&lt;=Inputs!$E$17, Calculations!W4&gt;=Inputs!$E$17), 1, V14+1)*W13</f>
        <v>15</v>
      </c>
      <c r="X14" s="126">
        <f>IF(AND(X3&lt;=Inputs!$E$17, Calculations!X4&gt;=Inputs!$E$17), 1, W14+1)*X13</f>
        <v>16</v>
      </c>
      <c r="Y14" s="126">
        <f>IF(AND(Y3&lt;=Inputs!$E$17, Calculations!Y4&gt;=Inputs!$E$17), 1, X14+1)*Y13</f>
        <v>17</v>
      </c>
      <c r="Z14" s="126">
        <f>IF(AND(Z3&lt;=Inputs!$E$17, Calculations!Z4&gt;=Inputs!$E$17), 1, Y14+1)*Z13</f>
        <v>18</v>
      </c>
      <c r="AA14" s="126">
        <f>IF(AND(AA3&lt;=Inputs!$E$17, Calculations!AA4&gt;=Inputs!$E$17), 1, Z14+1)*AA13</f>
        <v>19</v>
      </c>
      <c r="AB14" s="126">
        <f>IF(AND(AB3&lt;=Inputs!$E$17, Calculations!AB4&gt;=Inputs!$E$17), 1, AA14+1)*AB13</f>
        <v>20</v>
      </c>
      <c r="AC14" s="126">
        <f>IF(AND(AC3&lt;=Inputs!$E$17, Calculations!AC4&gt;=Inputs!$E$17), 1, AB14+1)*AC13</f>
        <v>21</v>
      </c>
      <c r="AD14" s="126">
        <f>IF(AND(AD3&lt;=Inputs!$E$17, Calculations!AD4&gt;=Inputs!$E$17), 1, AC14+1)*AD13</f>
        <v>22</v>
      </c>
      <c r="AE14" s="126">
        <f>IF(AND(AE3&lt;=Inputs!$E$17, Calculations!AE4&gt;=Inputs!$E$17), 1, AD14+1)*AE13</f>
        <v>23</v>
      </c>
      <c r="AF14" s="126">
        <f>IF(AND(AF3&lt;=Inputs!$E$17, Calculations!AF4&gt;=Inputs!$E$17), 1, AE14+1)*AF13</f>
        <v>24</v>
      </c>
      <c r="AG14" s="126">
        <f>IF(AND(AG3&lt;=Inputs!$E$17, Calculations!AG4&gt;=Inputs!$E$17), 1, AF14+1)*AG13</f>
        <v>0</v>
      </c>
      <c r="AH14" s="126">
        <f>IF(AND(AH3&lt;=Inputs!$E$17, Calculations!AH4&gt;=Inputs!$E$17), 1, AG14+1)*AH13</f>
        <v>0</v>
      </c>
      <c r="AI14" s="126">
        <f>IF(AND(AI3&lt;=Inputs!$E$17, Calculations!AI4&gt;=Inputs!$E$17), 1, AH14+1)*AI13</f>
        <v>0</v>
      </c>
      <c r="AJ14" s="126">
        <f>IF(AND(AJ3&lt;=Inputs!$E$17, Calculations!AJ4&gt;=Inputs!$E$17), 1, AI14+1)*AJ13</f>
        <v>0</v>
      </c>
      <c r="AK14" s="126">
        <f>IF(AND(AK3&lt;=Inputs!$E$17, Calculations!AK4&gt;=Inputs!$E$17), 1, AJ14+1)*AK13</f>
        <v>0</v>
      </c>
      <c r="AL14" s="126">
        <f>IF(AND(AL3&lt;=Inputs!$E$17, Calculations!AL4&gt;=Inputs!$E$17), 1, AK14+1)*AL13</f>
        <v>0</v>
      </c>
      <c r="AM14" s="126">
        <f>IF(AND(AM3&lt;=Inputs!$E$17, Calculations!AM4&gt;=Inputs!$E$17), 1, AL14+1)*AM13</f>
        <v>0</v>
      </c>
      <c r="AN14" s="126">
        <f>IF(AND(AN3&lt;=Inputs!$E$17, Calculations!AN4&gt;=Inputs!$E$17), 1, AM14+1)*AN13</f>
        <v>0</v>
      </c>
      <c r="AO14" s="126">
        <f>IF(AND(AO3&lt;=Inputs!$E$17, Calculations!AO4&gt;=Inputs!$E$17), 1, AN14+1)*AO13</f>
        <v>0</v>
      </c>
      <c r="AP14" s="126">
        <f>IF(AND(AP3&lt;=Inputs!$E$17, Calculations!AP4&gt;=Inputs!$E$17), 1, AO14+1)*AP13</f>
        <v>0</v>
      </c>
      <c r="AQ14" s="126">
        <f>IF(AND(AQ3&lt;=Inputs!$E$17, Calculations!AQ4&gt;=Inputs!$E$17), 1, AP14+1)*AQ13</f>
        <v>0</v>
      </c>
      <c r="AR14" s="126">
        <f>IF(AND(AR3&lt;=Inputs!$E$17, Calculations!AR4&gt;=Inputs!$E$17), 1, AQ14+1)*AR13</f>
        <v>0</v>
      </c>
      <c r="AS14" s="126">
        <f>IF(AND(AS3&lt;=Inputs!$E$17, Calculations!AS4&gt;=Inputs!$E$17), 1, AR14+1)*AS13</f>
        <v>0</v>
      </c>
      <c r="AT14" s="126">
        <f>IF(AND(AT3&lt;=Inputs!$E$17, Calculations!AT4&gt;=Inputs!$E$17), 1, AS14+1)*AT13</f>
        <v>0</v>
      </c>
      <c r="AU14" s="126">
        <f>IF(AND(AU3&lt;=Inputs!$E$17, Calculations!AU4&gt;=Inputs!$E$17), 1, AT14+1)*AU13</f>
        <v>0</v>
      </c>
      <c r="AV14" s="126">
        <f>IF(AND(AV3&lt;=Inputs!$E$17, Calculations!AV4&gt;=Inputs!$E$17), 1, AU14+1)*AV13</f>
        <v>0</v>
      </c>
      <c r="AW14" s="126">
        <f>IF(AND(AW3&lt;=Inputs!$E$17, Calculations!AW4&gt;=Inputs!$E$17), 1, AV14+1)*AW13</f>
        <v>0</v>
      </c>
      <c r="AX14" s="126">
        <f>IF(AND(AX3&lt;=Inputs!$E$17, Calculations!AX4&gt;=Inputs!$E$17), 1, AW14+1)*AX13</f>
        <v>0</v>
      </c>
      <c r="AY14" s="126">
        <f>IF(AND(AY3&lt;=Inputs!$E$17, Calculations!AY4&gt;=Inputs!$E$17), 1, AX14+1)*AY13</f>
        <v>0</v>
      </c>
      <c r="AZ14" s="126">
        <f>IF(AND(AZ3&lt;=Inputs!$E$17, Calculations!AZ4&gt;=Inputs!$E$17), 1, AY14+1)*AZ13</f>
        <v>0</v>
      </c>
      <c r="BA14" s="126">
        <f>IF(AND(BA3&lt;=Inputs!$E$17, Calculations!BA4&gt;=Inputs!$E$17), 1, AZ14+1)*BA13</f>
        <v>0</v>
      </c>
      <c r="BB14" s="126">
        <f>IF(AND(BB3&lt;=Inputs!$E$17, Calculations!BB4&gt;=Inputs!$E$17), 1, BA14+1)*BB13</f>
        <v>0</v>
      </c>
      <c r="BC14" s="126">
        <f>IF(AND(BC3&lt;=Inputs!$E$17, Calculations!BC4&gt;=Inputs!$E$17), 1, BB14+1)*BC13</f>
        <v>0</v>
      </c>
      <c r="BD14" s="126">
        <f>IF(AND(BD3&lt;=Inputs!$E$17, Calculations!BD4&gt;=Inputs!$E$17), 1, BC14+1)*BD13</f>
        <v>0</v>
      </c>
      <c r="BE14" s="126">
        <f>IF(AND(BE3&lt;=Inputs!$E$17, Calculations!BE4&gt;=Inputs!$E$17), 1, BD14+1)*BE13</f>
        <v>0</v>
      </c>
      <c r="BF14" s="126">
        <f>IF(AND(BF3&lt;=Inputs!$E$17, Calculations!BF4&gt;=Inputs!$E$17), 1, BE14+1)*BF13</f>
        <v>0</v>
      </c>
      <c r="BG14" s="126">
        <f>IF(AND(BG3&lt;=Inputs!$E$17, Calculations!BG4&gt;=Inputs!$E$17), 1, BF14+1)*BG13</f>
        <v>0</v>
      </c>
      <c r="BH14" s="126">
        <f>IF(AND(BH3&lt;=Inputs!$E$17, Calculations!BH4&gt;=Inputs!$E$17), 1, BG14+1)*BH13</f>
        <v>0</v>
      </c>
      <c r="BI14" s="126">
        <f>IF(AND(BI3&lt;=Inputs!$E$17, Calculations!BI4&gt;=Inputs!$E$17), 1, BH14+1)*BI13</f>
        <v>0</v>
      </c>
      <c r="BJ14" s="126">
        <f>IF(AND(BJ3&lt;=Inputs!$E$17, Calculations!BJ4&gt;=Inputs!$E$17), 1, BI14+1)*BJ13</f>
        <v>0</v>
      </c>
      <c r="BK14" s="126">
        <f>IF(AND(BK3&lt;=Inputs!$E$17, Calculations!BK4&gt;=Inputs!$E$17), 1, BJ14+1)*BK13</f>
        <v>0</v>
      </c>
      <c r="BL14" s="126">
        <f>IF(AND(BL3&lt;=Inputs!$E$17, Calculations!BL4&gt;=Inputs!$E$17), 1, BK14+1)*BL13</f>
        <v>0</v>
      </c>
      <c r="BM14" s="126">
        <f>IF(AND(BM3&lt;=Inputs!$E$17, Calculations!BM4&gt;=Inputs!$E$17), 1, BL14+1)*BM13</f>
        <v>0</v>
      </c>
      <c r="BN14" s="126">
        <f>IF(AND(BN3&lt;=Inputs!$E$17, Calculations!BN4&gt;=Inputs!$E$17), 1, BM14+1)*BN13</f>
        <v>0</v>
      </c>
      <c r="BO14" s="126">
        <f>IF(AND(BO3&lt;=Inputs!$E$17, Calculations!BO4&gt;=Inputs!$E$17), 1, BN14+1)*BO13</f>
        <v>0</v>
      </c>
      <c r="BP14" s="126">
        <f>IF(AND(BP3&lt;=Inputs!$E$17, Calculations!BP4&gt;=Inputs!$E$17), 1, BO14+1)*BP13</f>
        <v>0</v>
      </c>
      <c r="BQ14" s="126">
        <f>IF(AND(BQ3&lt;=Inputs!$E$17, Calculations!BQ4&gt;=Inputs!$E$17), 1, BP14+1)*BQ13</f>
        <v>0</v>
      </c>
      <c r="BR14" s="126">
        <f>IF(AND(BR3&lt;=Inputs!$E$17, Calculations!BR4&gt;=Inputs!$E$17), 1, BQ14+1)*BR13</f>
        <v>0</v>
      </c>
      <c r="BS14" s="126">
        <f>IF(AND(BS3&lt;=Inputs!$E$17, Calculations!BS4&gt;=Inputs!$E$17), 1, BR14+1)*BS13</f>
        <v>0</v>
      </c>
      <c r="BT14" s="126">
        <f>IF(AND(BT3&lt;=Inputs!$E$17, Calculations!BT4&gt;=Inputs!$E$17), 1, BS14+1)*BT13</f>
        <v>0</v>
      </c>
      <c r="BU14" s="126">
        <f>IF(AND(BU3&lt;=Inputs!$E$17, Calculations!BU4&gt;=Inputs!$E$17), 1, BT14+1)*BU13</f>
        <v>0</v>
      </c>
      <c r="BV14" s="126">
        <f>IF(AND(BV3&lt;=Inputs!$E$17, Calculations!BV4&gt;=Inputs!$E$17), 1, BU14+1)*BV13</f>
        <v>0</v>
      </c>
      <c r="BW14" s="126">
        <f>IF(AND(BW3&lt;=Inputs!$E$17, Calculations!BW4&gt;=Inputs!$E$17), 1, BV14+1)*BW13</f>
        <v>0</v>
      </c>
      <c r="BX14" s="126">
        <f>IF(AND(BX3&lt;=Inputs!$E$17, Calculations!BX4&gt;=Inputs!$E$17), 1, BW14+1)*BX13</f>
        <v>0</v>
      </c>
      <c r="BY14" s="126">
        <f>IF(AND(BY3&lt;=Inputs!$E$17, Calculations!BY4&gt;=Inputs!$E$17), 1, BX14+1)*BY13</f>
        <v>0</v>
      </c>
      <c r="BZ14" s="126">
        <f>IF(AND(BZ3&lt;=Inputs!$E$17, Calculations!BZ4&gt;=Inputs!$E$17), 1, BY14+1)*BZ13</f>
        <v>0</v>
      </c>
      <c r="CA14" s="126">
        <f>IF(AND(CA3&lt;=Inputs!$E$17, Calculations!CA4&gt;=Inputs!$E$17), 1, BZ14+1)*CA13</f>
        <v>0</v>
      </c>
      <c r="CB14" s="126">
        <f>IF(AND(CB3&lt;=Inputs!$E$17, Calculations!CB4&gt;=Inputs!$E$17), 1, CA14+1)*CB13</f>
        <v>0</v>
      </c>
      <c r="CC14" s="126">
        <f>IF(AND(CC3&lt;=Inputs!$E$17, Calculations!CC4&gt;=Inputs!$E$17), 1, CB14+1)*CC13</f>
        <v>0</v>
      </c>
      <c r="CD14" s="126">
        <f>IF(AND(CD3&lt;=Inputs!$E$17, Calculations!CD4&gt;=Inputs!$E$17), 1, CC14+1)*CD13</f>
        <v>0</v>
      </c>
      <c r="CE14" s="126">
        <f>IF(AND(CE3&lt;=Inputs!$E$17, Calculations!CE4&gt;=Inputs!$E$17), 1, CD14+1)*CE13</f>
        <v>0</v>
      </c>
      <c r="CF14" s="126">
        <f>IF(AND(CF3&lt;=Inputs!$E$17, Calculations!CF4&gt;=Inputs!$E$17), 1, CE14+1)*CF13</f>
        <v>0</v>
      </c>
      <c r="CG14" s="126">
        <f>IF(AND(CG3&lt;=Inputs!$E$17, Calculations!CG4&gt;=Inputs!$E$17), 1, CF14+1)*CG13</f>
        <v>0</v>
      </c>
      <c r="CH14" s="126">
        <f>IF(AND(CH3&lt;=Inputs!$E$17, Calculations!CH4&gt;=Inputs!$E$17), 1, CG14+1)*CH13</f>
        <v>0</v>
      </c>
      <c r="CI14" s="126">
        <f>IF(AND(CI3&lt;=Inputs!$E$17, Calculations!CI4&gt;=Inputs!$E$17), 1, CH14+1)*CI13</f>
        <v>0</v>
      </c>
      <c r="CJ14" s="126">
        <f>IF(AND(CJ3&lt;=Inputs!$E$17, Calculations!CJ4&gt;=Inputs!$E$17), 1, CI14+1)*CJ13</f>
        <v>0</v>
      </c>
      <c r="CK14" s="126">
        <f>IF(AND(CK3&lt;=Inputs!$E$17, Calculations!CK4&gt;=Inputs!$E$17), 1, CJ14+1)*CK13</f>
        <v>0</v>
      </c>
      <c r="CL14" s="126">
        <f>IF(AND(CL3&lt;=Inputs!$E$17, Calculations!CL4&gt;=Inputs!$E$17), 1, CK14+1)*CL13</f>
        <v>0</v>
      </c>
      <c r="CM14" s="126">
        <f>IF(AND(CM3&lt;=Inputs!$E$17, Calculations!CM4&gt;=Inputs!$E$17), 1, CL14+1)*CM13</f>
        <v>0</v>
      </c>
      <c r="CN14" s="126">
        <f>IF(AND(CN3&lt;=Inputs!$E$17, Calculations!CN4&gt;=Inputs!$E$17), 1, CM14+1)*CN13</f>
        <v>0</v>
      </c>
      <c r="CO14" s="126">
        <f>IF(AND(CO3&lt;=Inputs!$E$17, Calculations!CO4&gt;=Inputs!$E$17), 1, CN14+1)*CO13</f>
        <v>0</v>
      </c>
      <c r="CP14" s="126">
        <f>IF(AND(CP3&lt;=Inputs!$E$17, Calculations!CP4&gt;=Inputs!$E$17), 1, CO14+1)*CP13</f>
        <v>0</v>
      </c>
      <c r="CQ14" s="126">
        <f>IF(AND(CQ3&lt;=Inputs!$E$17, Calculations!CQ4&gt;=Inputs!$E$17), 1, CP14+1)*CQ13</f>
        <v>0</v>
      </c>
      <c r="CR14" s="126">
        <f>IF(AND(CR3&lt;=Inputs!$E$17, Calculations!CR4&gt;=Inputs!$E$17), 1, CQ14+1)*CR13</f>
        <v>0</v>
      </c>
      <c r="CS14" s="126">
        <f>IF(AND(CS3&lt;=Inputs!$E$17, Calculations!CS4&gt;=Inputs!$E$17), 1, CR14+1)*CS13</f>
        <v>0</v>
      </c>
      <c r="CT14" s="126">
        <f>IF(AND(CT3&lt;=Inputs!$E$17, Calculations!CT4&gt;=Inputs!$E$17), 1, CS14+1)*CT13</f>
        <v>0</v>
      </c>
      <c r="CU14" s="126">
        <f>IF(AND(CU3&lt;=Inputs!$E$17, Calculations!CU4&gt;=Inputs!$E$17), 1, CT14+1)*CU13</f>
        <v>0</v>
      </c>
      <c r="CV14" s="126">
        <f>IF(AND(CV3&lt;=Inputs!$E$17, Calculations!CV4&gt;=Inputs!$E$17), 1, CU14+1)*CV13</f>
        <v>0</v>
      </c>
      <c r="CW14" s="126">
        <f>IF(AND(CW3&lt;=Inputs!$E$17, Calculations!CW4&gt;=Inputs!$E$17), 1, CV14+1)*CW13</f>
        <v>0</v>
      </c>
      <c r="CX14" s="126">
        <f>IF(AND(CX3&lt;=Inputs!$E$17, Calculations!CX4&gt;=Inputs!$E$17), 1, CW14+1)*CX13</f>
        <v>0</v>
      </c>
      <c r="CY14" s="126">
        <f>IF(AND(CY3&lt;=Inputs!$E$17, Calculations!CY4&gt;=Inputs!$E$17), 1, CX14+1)*CY13</f>
        <v>0</v>
      </c>
      <c r="CZ14" s="126">
        <f>IF(AND(CZ3&lt;=Inputs!$E$17, Calculations!CZ4&gt;=Inputs!$E$17), 1, CY14+1)*CZ13</f>
        <v>0</v>
      </c>
      <c r="DA14" s="126">
        <f>IF(AND(DA3&lt;=Inputs!$E$17, Calculations!DA4&gt;=Inputs!$E$17), 1, CZ14+1)*DA13</f>
        <v>0</v>
      </c>
      <c r="DB14" s="126">
        <f>IF(AND(DB3&lt;=Inputs!$E$17, Calculations!DB4&gt;=Inputs!$E$17), 1, DA14+1)*DB13</f>
        <v>0</v>
      </c>
      <c r="DC14" s="126">
        <f>IF(AND(DC3&lt;=Inputs!$E$17, Calculations!DC4&gt;=Inputs!$E$17), 1, DB14+1)*DC13</f>
        <v>0</v>
      </c>
      <c r="DD14" s="126">
        <f>IF(AND(DD3&lt;=Inputs!$E$17, Calculations!DD4&gt;=Inputs!$E$17), 1, DC14+1)*DD13</f>
        <v>0</v>
      </c>
      <c r="DE14" s="126">
        <f>IF(AND(DE3&lt;=Inputs!$E$17, Calculations!DE4&gt;=Inputs!$E$17), 1, DD14+1)*DE13</f>
        <v>0</v>
      </c>
      <c r="DF14" s="126">
        <f>IF(AND(DF3&lt;=Inputs!$E$17, Calculations!DF4&gt;=Inputs!$E$17), 1, DE14+1)*DF13</f>
        <v>0</v>
      </c>
      <c r="DG14" s="126">
        <f>IF(AND(DG3&lt;=Inputs!$E$17, Calculations!DG4&gt;=Inputs!$E$17), 1, DF14+1)*DG13</f>
        <v>0</v>
      </c>
      <c r="DH14" s="126">
        <f>IF(AND(DH3&lt;=Inputs!$E$17, Calculations!DH4&gt;=Inputs!$E$17), 1, DG14+1)*DH13</f>
        <v>0</v>
      </c>
      <c r="DI14" s="126">
        <f>IF(AND(DI3&lt;=Inputs!$E$17, Calculations!DI4&gt;=Inputs!$E$17), 1, DH14+1)*DI13</f>
        <v>0</v>
      </c>
      <c r="DJ14" s="126">
        <f>IF(AND(DJ3&lt;=Inputs!$E$17, Calculations!DJ4&gt;=Inputs!$E$17), 1, DI14+1)*DJ13</f>
        <v>0</v>
      </c>
      <c r="DK14" s="126">
        <f>IF(AND(DK3&lt;=Inputs!$E$17, Calculations!DK4&gt;=Inputs!$E$17), 1, DJ14+1)*DK13</f>
        <v>0</v>
      </c>
      <c r="DL14" s="126">
        <f>IF(AND(DL3&lt;=Inputs!$E$17, Calculations!DL4&gt;=Inputs!$E$17), 1, DK14+1)*DL13</f>
        <v>0</v>
      </c>
      <c r="DM14" s="126">
        <f>IF(AND(DM3&lt;=Inputs!$E$17, Calculations!DM4&gt;=Inputs!$E$17), 1, DL14+1)*DM13</f>
        <v>0</v>
      </c>
      <c r="DN14" s="126">
        <f>IF(AND(DN3&lt;=Inputs!$E$17, Calculations!DN4&gt;=Inputs!$E$17), 1, DM14+1)*DN13</f>
        <v>0</v>
      </c>
      <c r="DO14" s="126">
        <f>IF(AND(DO3&lt;=Inputs!$E$17, Calculations!DO4&gt;=Inputs!$E$17), 1, DN14+1)*DO13</f>
        <v>0</v>
      </c>
      <c r="DP14" s="126">
        <f>IF(AND(DP3&lt;=Inputs!$E$17, Calculations!DP4&gt;=Inputs!$E$17), 1, DO14+1)*DP13</f>
        <v>0</v>
      </c>
      <c r="DQ14" s="126">
        <f>IF(AND(DQ3&lt;=Inputs!$E$17, Calculations!DQ4&gt;=Inputs!$E$17), 1, DP14+1)*DQ13</f>
        <v>0</v>
      </c>
      <c r="DR14" s="126">
        <f>IF(AND(DR3&lt;=Inputs!$E$17, Calculations!DR4&gt;=Inputs!$E$17), 1, DQ14+1)*DR13</f>
        <v>0</v>
      </c>
      <c r="DS14" s="126">
        <f>IF(AND(DS3&lt;=Inputs!$E$17, Calculations!DS4&gt;=Inputs!$E$17), 1, DR14+1)*DS13</f>
        <v>0</v>
      </c>
      <c r="DT14" s="126">
        <f>IF(AND(DT3&lt;=Inputs!$E$17, Calculations!DT4&gt;=Inputs!$E$17), 1, DS14+1)*DT13</f>
        <v>0</v>
      </c>
      <c r="DU14" s="126">
        <f>IF(AND(DU3&lt;=Inputs!$E$17, Calculations!DU4&gt;=Inputs!$E$17), 1, DT14+1)*DU13</f>
        <v>0</v>
      </c>
      <c r="DV14" s="126">
        <f>IF(AND(DV3&lt;=Inputs!$E$17, Calculations!DV4&gt;=Inputs!$E$17), 1, DU14+1)*DV13</f>
        <v>0</v>
      </c>
      <c r="DW14" s="126">
        <f>IF(AND(DW3&lt;=Inputs!$E$17, Calculations!DW4&gt;=Inputs!$E$17), 1, DV14+1)*DW13</f>
        <v>0</v>
      </c>
      <c r="DX14" s="126">
        <f>IF(AND(DX3&lt;=Inputs!$E$17, Calculations!DX4&gt;=Inputs!$E$17), 1, DW14+1)*DX13</f>
        <v>0</v>
      </c>
      <c r="DY14" s="126">
        <f>IF(AND(DY3&lt;=Inputs!$E$17, Calculations!DY4&gt;=Inputs!$E$17), 1, DX14+1)*DY13</f>
        <v>0</v>
      </c>
      <c r="DZ14" s="126">
        <f>IF(AND(DZ3&lt;=Inputs!$E$17, Calculations!DZ4&gt;=Inputs!$E$17), 1, DY14+1)*DZ13</f>
        <v>0</v>
      </c>
      <c r="EA14" s="126">
        <f>IF(AND(EA3&lt;=Inputs!$E$17, Calculations!EA4&gt;=Inputs!$E$17), 1, DZ14+1)*EA13</f>
        <v>0</v>
      </c>
      <c r="EB14" s="126">
        <f>IF(AND(EB3&lt;=Inputs!$E$17, Calculations!EB4&gt;=Inputs!$E$17), 1, EA14+1)*EB13</f>
        <v>0</v>
      </c>
      <c r="EC14" s="126">
        <f>IF(AND(EC3&lt;=Inputs!$E$17, Calculations!EC4&gt;=Inputs!$E$17), 1, EB14+1)*EC13</f>
        <v>0</v>
      </c>
      <c r="ED14" s="126">
        <f>IF(AND(ED3&lt;=Inputs!$E$17, Calculations!ED4&gt;=Inputs!$E$17), 1, EC14+1)*ED13</f>
        <v>0</v>
      </c>
      <c r="EE14" s="126">
        <f>IF(AND(EE3&lt;=Inputs!$E$17, Calculations!EE4&gt;=Inputs!$E$17), 1, ED14+1)*EE13</f>
        <v>0</v>
      </c>
      <c r="EF14" s="126">
        <f>IF(AND(EF3&lt;=Inputs!$E$17, Calculations!EF4&gt;=Inputs!$E$17), 1, EE14+1)*EF13</f>
        <v>0</v>
      </c>
      <c r="EG14" s="126">
        <f>IF(AND(EG3&lt;=Inputs!$E$17, Calculations!EG4&gt;=Inputs!$E$17), 1, EF14+1)*EG13</f>
        <v>0</v>
      </c>
      <c r="EH14" s="126">
        <f>IF(AND(EH3&lt;=Inputs!$E$17, Calculations!EH4&gt;=Inputs!$E$17), 1, EG14+1)*EH13</f>
        <v>0</v>
      </c>
      <c r="EI14" s="126">
        <f>IF(AND(EI3&lt;=Inputs!$E$17, Calculations!EI4&gt;=Inputs!$E$17), 1, EH14+1)*EI13</f>
        <v>0</v>
      </c>
      <c r="EJ14" s="126">
        <f>IF(AND(EJ3&lt;=Inputs!$E$17, Calculations!EJ4&gt;=Inputs!$E$17), 1, EI14+1)*EJ13</f>
        <v>0</v>
      </c>
      <c r="EK14" s="126">
        <f>IF(AND(EK3&lt;=Inputs!$E$17, Calculations!EK4&gt;=Inputs!$E$17), 1, EJ14+1)*EK13</f>
        <v>0</v>
      </c>
      <c r="EL14" s="126">
        <f>IF(AND(EL3&lt;=Inputs!$E$17, Calculations!EL4&gt;=Inputs!$E$17), 1, EK14+1)*EL13</f>
        <v>0</v>
      </c>
      <c r="EM14" s="126">
        <f>IF(AND(EM3&lt;=Inputs!$E$17, Calculations!EM4&gt;=Inputs!$E$17), 1, EL14+1)*EM13</f>
        <v>0</v>
      </c>
      <c r="EN14" s="126">
        <f>IF(AND(EN3&lt;=Inputs!$E$17, Calculations!EN4&gt;=Inputs!$E$17), 1, EM14+1)*EN13</f>
        <v>0</v>
      </c>
      <c r="EO14" s="126">
        <f>IF(AND(EO3&lt;=Inputs!$E$17, Calculations!EO4&gt;=Inputs!$E$17), 1, EN14+1)*EO13</f>
        <v>0</v>
      </c>
      <c r="EP14" s="126">
        <f>IF(AND(EP3&lt;=Inputs!$E$17, Calculations!EP4&gt;=Inputs!$E$17), 1, EO14+1)*EP13</f>
        <v>0</v>
      </c>
      <c r="EQ14" s="126">
        <f>IF(AND(EQ3&lt;=Inputs!$E$17, Calculations!EQ4&gt;=Inputs!$E$17), 1, EP14+1)*EQ13</f>
        <v>0</v>
      </c>
      <c r="ER14" s="126">
        <f>IF(AND(ER3&lt;=Inputs!$E$17, Calculations!ER4&gt;=Inputs!$E$17), 1, EQ14+1)*ER13</f>
        <v>0</v>
      </c>
      <c r="ES14" s="126">
        <f>IF(AND(ES3&lt;=Inputs!$E$17, Calculations!ES4&gt;=Inputs!$E$17), 1, ER14+1)*ES13</f>
        <v>0</v>
      </c>
      <c r="ET14" s="126">
        <f>IF(AND(ET3&lt;=Inputs!$E$17, Calculations!ET4&gt;=Inputs!$E$17), 1, ES14+1)*ET13</f>
        <v>0</v>
      </c>
      <c r="EU14" s="126">
        <f>IF(AND(EU3&lt;=Inputs!$E$17, Calculations!EU4&gt;=Inputs!$E$17), 1, ET14+1)*EU13</f>
        <v>0</v>
      </c>
      <c r="EV14" s="126">
        <f>IF(AND(EV3&lt;=Inputs!$E$17, Calculations!EV4&gt;=Inputs!$E$17), 1, EU14+1)*EV13</f>
        <v>0</v>
      </c>
      <c r="EW14" s="126">
        <f>IF(AND(EW3&lt;=Inputs!$E$17, Calculations!EW4&gt;=Inputs!$E$17), 1, EV14+1)*EW13</f>
        <v>0</v>
      </c>
      <c r="EX14" s="126">
        <f>IF(AND(EX3&lt;=Inputs!$E$17, Calculations!EX4&gt;=Inputs!$E$17), 1, EW14+1)*EX13</f>
        <v>0</v>
      </c>
      <c r="EY14" s="126">
        <f>IF(AND(EY3&lt;=Inputs!$E$17, Calculations!EY4&gt;=Inputs!$E$17), 1, EX14+1)*EY13</f>
        <v>0</v>
      </c>
      <c r="EZ14" s="126">
        <f>IF(AND(EZ3&lt;=Inputs!$E$17, Calculations!EZ4&gt;=Inputs!$E$17), 1, EY14+1)*EZ13</f>
        <v>0</v>
      </c>
      <c r="FA14" s="126">
        <f>IF(AND(FA3&lt;=Inputs!$E$17, Calculations!FA4&gt;=Inputs!$E$17), 1, EZ14+1)*FA13</f>
        <v>0</v>
      </c>
      <c r="FB14" s="126">
        <f>IF(AND(FB3&lt;=Inputs!$E$17, Calculations!FB4&gt;=Inputs!$E$17), 1, FA14+1)*FB13</f>
        <v>0</v>
      </c>
      <c r="FC14" s="126">
        <f>IF(AND(FC3&lt;=Inputs!$E$17, Calculations!FC4&gt;=Inputs!$E$17), 1, FB14+1)*FC13</f>
        <v>0</v>
      </c>
      <c r="FD14" s="126">
        <f>IF(AND(FD3&lt;=Inputs!$E$17, Calculations!FD4&gt;=Inputs!$E$17), 1, FC14+1)*FD13</f>
        <v>0</v>
      </c>
      <c r="FE14" s="126">
        <f>IF(AND(FE3&lt;=Inputs!$E$17, Calculations!FE4&gt;=Inputs!$E$17), 1, FD14+1)*FE13</f>
        <v>0</v>
      </c>
      <c r="FF14" s="126">
        <f>IF(AND(FF3&lt;=Inputs!$E$17, Calculations!FF4&gt;=Inputs!$E$17), 1, FE14+1)*FF13</f>
        <v>0</v>
      </c>
      <c r="FG14" s="126">
        <f>IF(AND(FG3&lt;=Inputs!$E$17, Calculations!FG4&gt;=Inputs!$E$17), 1, FF14+1)*FG13</f>
        <v>0</v>
      </c>
      <c r="FH14" s="126">
        <f>IF(AND(FH3&lt;=Inputs!$E$17, Calculations!FH4&gt;=Inputs!$E$17), 1, FG14+1)*FH13</f>
        <v>0</v>
      </c>
      <c r="FI14" s="126">
        <f>IF(AND(FI3&lt;=Inputs!$E$17, Calculations!FI4&gt;=Inputs!$E$17), 1, FH14+1)*FI13</f>
        <v>0</v>
      </c>
      <c r="FJ14" s="126">
        <f>IF(AND(FJ3&lt;=Inputs!$E$17, Calculations!FJ4&gt;=Inputs!$E$17), 1, FI14+1)*FJ13</f>
        <v>0</v>
      </c>
      <c r="FK14" s="126">
        <f>IF(AND(FK3&lt;=Inputs!$E$17, Calculations!FK4&gt;=Inputs!$E$17), 1, FJ14+1)*FK13</f>
        <v>0</v>
      </c>
      <c r="FL14" s="126">
        <f>IF(AND(FL3&lt;=Inputs!$E$17, Calculations!FL4&gt;=Inputs!$E$17), 1, FK14+1)*FL13</f>
        <v>0</v>
      </c>
      <c r="FM14" s="126">
        <f>IF(AND(FM3&lt;=Inputs!$E$17, Calculations!FM4&gt;=Inputs!$E$17), 1, FL14+1)*FM13</f>
        <v>0</v>
      </c>
      <c r="FN14" s="126">
        <f>IF(AND(FN3&lt;=Inputs!$E$17, Calculations!FN4&gt;=Inputs!$E$17), 1, FM14+1)*FN13</f>
        <v>0</v>
      </c>
      <c r="FO14" s="126">
        <f>IF(AND(FO3&lt;=Inputs!$E$17, Calculations!FO4&gt;=Inputs!$E$17), 1, FN14+1)*FO13</f>
        <v>0</v>
      </c>
      <c r="FP14" s="126">
        <f>IF(AND(FP3&lt;=Inputs!$E$17, Calculations!FP4&gt;=Inputs!$E$17), 1, FO14+1)*FP13</f>
        <v>0</v>
      </c>
      <c r="FQ14" s="126">
        <f>IF(AND(FQ3&lt;=Inputs!$E$17, Calculations!FQ4&gt;=Inputs!$E$17), 1, FP14+1)*FQ13</f>
        <v>0</v>
      </c>
      <c r="FR14" s="126">
        <f>IF(AND(FR3&lt;=Inputs!$E$17, Calculations!FR4&gt;=Inputs!$E$17), 1, FQ14+1)*FR13</f>
        <v>0</v>
      </c>
      <c r="FS14" s="126">
        <f>IF(AND(FS3&lt;=Inputs!$E$17, Calculations!FS4&gt;=Inputs!$E$17), 1, FR14+1)*FS13</f>
        <v>0</v>
      </c>
      <c r="FT14" s="126">
        <f>IF(AND(FT3&lt;=Inputs!$E$17, Calculations!FT4&gt;=Inputs!$E$17), 1, FS14+1)*FT13</f>
        <v>0</v>
      </c>
      <c r="FU14" s="126">
        <f>IF(AND(FU3&lt;=Inputs!$E$17, Calculations!FU4&gt;=Inputs!$E$17), 1, FT14+1)*FU13</f>
        <v>0</v>
      </c>
      <c r="FV14" s="126">
        <f>IF(AND(FV3&lt;=Inputs!$E$17, Calculations!FV4&gt;=Inputs!$E$17), 1, FU14+1)*FV13</f>
        <v>0</v>
      </c>
      <c r="FW14" s="126">
        <f>IF(AND(FW3&lt;=Inputs!$E$17, Calculations!FW4&gt;=Inputs!$E$17), 1, FV14+1)*FW13</f>
        <v>0</v>
      </c>
      <c r="FX14" s="126">
        <f>IF(AND(FX3&lt;=Inputs!$E$17, Calculations!FX4&gt;=Inputs!$E$17), 1, FW14+1)*FX13</f>
        <v>0</v>
      </c>
      <c r="FY14" s="126">
        <f>IF(AND(FY3&lt;=Inputs!$E$17, Calculations!FY4&gt;=Inputs!$E$17), 1, FX14+1)*FY13</f>
        <v>0</v>
      </c>
      <c r="FZ14" s="126">
        <f>IF(AND(FZ3&lt;=Inputs!$E$17, Calculations!FZ4&gt;=Inputs!$E$17), 1, FY14+1)*FZ13</f>
        <v>0</v>
      </c>
      <c r="GA14" s="126">
        <f>IF(AND(GA3&lt;=Inputs!$E$17, Calculations!GA4&gt;=Inputs!$E$17), 1, FZ14+1)*GA13</f>
        <v>0</v>
      </c>
      <c r="GB14" s="126">
        <f>IF(AND(GB3&lt;=Inputs!$E$17, Calculations!GB4&gt;=Inputs!$E$17), 1, GA14+1)*GB13</f>
        <v>0</v>
      </c>
      <c r="GC14" s="126">
        <f>IF(AND(GC3&lt;=Inputs!$E$17, Calculations!GC4&gt;=Inputs!$E$17), 1, GB14+1)*GC13</f>
        <v>0</v>
      </c>
      <c r="GD14" s="126">
        <f>IF(AND(GD3&lt;=Inputs!$E$17, Calculations!GD4&gt;=Inputs!$E$17), 1, GC14+1)*GD13</f>
        <v>0</v>
      </c>
      <c r="GE14" s="126">
        <f>IF(AND(GE3&lt;=Inputs!$E$17, Calculations!GE4&gt;=Inputs!$E$17), 1, GD14+1)*GE13</f>
        <v>0</v>
      </c>
      <c r="GF14" s="126">
        <f>IF(AND(GF3&lt;=Inputs!$E$17, Calculations!GF4&gt;=Inputs!$E$17), 1, GE14+1)*GF13</f>
        <v>0</v>
      </c>
      <c r="GG14" s="126">
        <f>IF(AND(GG3&lt;=Inputs!$E$17, Calculations!GG4&gt;=Inputs!$E$17), 1, GF14+1)*GG13</f>
        <v>0</v>
      </c>
      <c r="GH14" s="126">
        <f>IF(AND(GH3&lt;=Inputs!$E$17, Calculations!GH4&gt;=Inputs!$E$17), 1, GG14+1)*GH13</f>
        <v>0</v>
      </c>
      <c r="GI14" s="126">
        <f>IF(AND(GI3&lt;=Inputs!$E$17, Calculations!GI4&gt;=Inputs!$E$17), 1, GH14+1)*GI13</f>
        <v>0</v>
      </c>
      <c r="GJ14" s="126">
        <f>IF(AND(GJ3&lt;=Inputs!$E$17, Calculations!GJ4&gt;=Inputs!$E$17), 1, GI14+1)*GJ13</f>
        <v>0</v>
      </c>
      <c r="GK14" s="126">
        <f>IF(AND(GK3&lt;=Inputs!$E$17, Calculations!GK4&gt;=Inputs!$E$17), 1, GJ14+1)*GK13</f>
        <v>0</v>
      </c>
      <c r="GL14" s="126">
        <f>IF(AND(GL3&lt;=Inputs!$E$17, Calculations!GL4&gt;=Inputs!$E$17), 1, GK14+1)*GL13</f>
        <v>0</v>
      </c>
      <c r="GM14" s="126">
        <f>IF(AND(GM3&lt;=Inputs!$E$17, Calculations!GM4&gt;=Inputs!$E$17), 1, GL14+1)*GM13</f>
        <v>0</v>
      </c>
      <c r="GN14" s="126">
        <f>IF(AND(GN3&lt;=Inputs!$E$17, Calculations!GN4&gt;=Inputs!$E$17), 1, GM14+1)*GN13</f>
        <v>0</v>
      </c>
      <c r="GO14" s="126">
        <f>IF(AND(GO3&lt;=Inputs!$E$17, Calculations!GO4&gt;=Inputs!$E$17), 1, GN14+1)*GO13</f>
        <v>0</v>
      </c>
      <c r="GP14" s="126">
        <f>IF(AND(GP3&lt;=Inputs!$E$17, Calculations!GP4&gt;=Inputs!$E$17), 1, GO14+1)*GP13</f>
        <v>0</v>
      </c>
      <c r="GQ14" s="126">
        <f>IF(AND(GQ3&lt;=Inputs!$E$17, Calculations!GQ4&gt;=Inputs!$E$17), 1, GP14+1)*GQ13</f>
        <v>0</v>
      </c>
      <c r="GR14" s="126">
        <f>IF(AND(GR3&lt;=Inputs!$E$17, Calculations!GR4&gt;=Inputs!$E$17), 1, GQ14+1)*GR13</f>
        <v>0</v>
      </c>
      <c r="GS14" s="126">
        <f>IF(AND(GS3&lt;=Inputs!$E$17, Calculations!GS4&gt;=Inputs!$E$17), 1, GR14+1)*GS13</f>
        <v>0</v>
      </c>
      <c r="GT14" s="126">
        <f>IF(AND(GT3&lt;=Inputs!$E$17, Calculations!GT4&gt;=Inputs!$E$17), 1, GS14+1)*GT13</f>
        <v>0</v>
      </c>
      <c r="GU14" s="126">
        <f>IF(AND(GU3&lt;=Inputs!$E$17, Calculations!GU4&gt;=Inputs!$E$17), 1, GT14+1)*GU13</f>
        <v>0</v>
      </c>
      <c r="GV14" s="126">
        <f>IF(AND(GV3&lt;=Inputs!$E$17, Calculations!GV4&gt;=Inputs!$E$17), 1, GU14+1)*GV13</f>
        <v>0</v>
      </c>
      <c r="GW14" s="126">
        <f>IF(AND(GW3&lt;=Inputs!$E$17, Calculations!GW4&gt;=Inputs!$E$17), 1, GV14+1)*GW13</f>
        <v>0</v>
      </c>
      <c r="GX14" s="126">
        <f>IF(AND(GX3&lt;=Inputs!$E$17, Calculations!GX4&gt;=Inputs!$E$17), 1, GW14+1)*GX13</f>
        <v>0</v>
      </c>
      <c r="GY14" s="126">
        <f>IF(AND(GY3&lt;=Inputs!$E$17, Calculations!GY4&gt;=Inputs!$E$17), 1, GX14+1)*GY13</f>
        <v>0</v>
      </c>
      <c r="GZ14" s="126">
        <f>IF(AND(GZ3&lt;=Inputs!$E$17, Calculations!GZ4&gt;=Inputs!$E$17), 1, GY14+1)*GZ13</f>
        <v>0</v>
      </c>
      <c r="HA14" s="126">
        <f>IF(AND(HA3&lt;=Inputs!$E$17, Calculations!HA4&gt;=Inputs!$E$17), 1, GZ14+1)*HA13</f>
        <v>0</v>
      </c>
      <c r="HB14" s="126">
        <f>IF(AND(HB3&lt;=Inputs!$E$17, Calculations!HB4&gt;=Inputs!$E$17), 1, HA14+1)*HB13</f>
        <v>0</v>
      </c>
      <c r="HC14" s="126">
        <f>IF(AND(HC3&lt;=Inputs!$E$17, Calculations!HC4&gt;=Inputs!$E$17), 1, HB14+1)*HC13</f>
        <v>0</v>
      </c>
      <c r="HD14" s="126">
        <f>IF(AND(HD3&lt;=Inputs!$E$17, Calculations!HD4&gt;=Inputs!$E$17), 1, HC14+1)*HD13</f>
        <v>0</v>
      </c>
      <c r="HE14" s="126">
        <f>IF(AND(HE3&lt;=Inputs!$E$17, Calculations!HE4&gt;=Inputs!$E$17), 1, HD14+1)*HE13</f>
        <v>0</v>
      </c>
      <c r="HF14" s="126">
        <f>IF(AND(HF3&lt;=Inputs!$E$17, Calculations!HF4&gt;=Inputs!$E$17), 1, HE14+1)*HF13</f>
        <v>0</v>
      </c>
      <c r="HG14" s="126">
        <f>IF(AND(HG3&lt;=Inputs!$E$17, Calculations!HG4&gt;=Inputs!$E$17), 1, HF14+1)*HG13</f>
        <v>0</v>
      </c>
      <c r="HH14" s="126">
        <f>IF(AND(HH3&lt;=Inputs!$E$17, Calculations!HH4&gt;=Inputs!$E$17), 1, HG14+1)*HH13</f>
        <v>0</v>
      </c>
      <c r="HI14" s="126">
        <f>IF(AND(HI3&lt;=Inputs!$E$17, Calculations!HI4&gt;=Inputs!$E$17), 1, HH14+1)*HI13</f>
        <v>0</v>
      </c>
      <c r="HJ14" s="126">
        <f>IF(AND(HJ3&lt;=Inputs!$E$17, Calculations!HJ4&gt;=Inputs!$E$17), 1, HI14+1)*HJ13</f>
        <v>0</v>
      </c>
      <c r="HK14" s="126">
        <f>IF(AND(HK3&lt;=Inputs!$E$17, Calculations!HK4&gt;=Inputs!$E$17), 1, HJ14+1)*HK13</f>
        <v>0</v>
      </c>
      <c r="HL14" s="126">
        <f>IF(AND(HL3&lt;=Inputs!$E$17, Calculations!HL4&gt;=Inputs!$E$17), 1, HK14+1)*HL13</f>
        <v>0</v>
      </c>
      <c r="HM14" s="126">
        <f>IF(AND(HM3&lt;=Inputs!$E$17, Calculations!HM4&gt;=Inputs!$E$17), 1, HL14+1)*HM13</f>
        <v>0</v>
      </c>
      <c r="HN14" s="126">
        <f>IF(AND(HN3&lt;=Inputs!$E$17, Calculations!HN4&gt;=Inputs!$E$17), 1, HM14+1)*HN13</f>
        <v>0</v>
      </c>
      <c r="HO14" s="126">
        <f>IF(AND(HO3&lt;=Inputs!$E$17, Calculations!HO4&gt;=Inputs!$E$17), 1, HN14+1)*HO13</f>
        <v>0</v>
      </c>
      <c r="HP14" s="126">
        <f>IF(AND(HP3&lt;=Inputs!$E$17, Calculations!HP4&gt;=Inputs!$E$17), 1, HO14+1)*HP13</f>
        <v>0</v>
      </c>
      <c r="HQ14" s="126">
        <f>IF(AND(HQ3&lt;=Inputs!$E$17, Calculations!HQ4&gt;=Inputs!$E$17), 1, HP14+1)*HQ13</f>
        <v>0</v>
      </c>
      <c r="HR14" s="126">
        <f>IF(AND(HR3&lt;=Inputs!$E$17, Calculations!HR4&gt;=Inputs!$E$17), 1, HQ14+1)*HR13</f>
        <v>0</v>
      </c>
      <c r="HS14" s="126">
        <f>IF(AND(HS3&lt;=Inputs!$E$17, Calculations!HS4&gt;=Inputs!$E$17), 1, HR14+1)*HS13</f>
        <v>0</v>
      </c>
      <c r="HT14" s="126">
        <f>IF(AND(HT3&lt;=Inputs!$E$17, Calculations!HT4&gt;=Inputs!$E$17), 1, HS14+1)*HT13</f>
        <v>0</v>
      </c>
      <c r="HU14" s="126">
        <f>IF(AND(HU3&lt;=Inputs!$E$17, Calculations!HU4&gt;=Inputs!$E$17), 1, HT14+1)*HU13</f>
        <v>0</v>
      </c>
      <c r="HV14" s="126">
        <f>IF(AND(HV3&lt;=Inputs!$E$17, Calculations!HV4&gt;=Inputs!$E$17), 1, HU14+1)*HV13</f>
        <v>0</v>
      </c>
      <c r="HW14" s="126">
        <f>IF(AND(HW3&lt;=Inputs!$E$17, Calculations!HW4&gt;=Inputs!$E$17), 1, HV14+1)*HW13</f>
        <v>0</v>
      </c>
      <c r="HX14" s="126">
        <f>IF(AND(HX3&lt;=Inputs!$E$17, Calculations!HX4&gt;=Inputs!$E$17), 1, HW14+1)*HX13</f>
        <v>0</v>
      </c>
      <c r="HY14" s="126">
        <f>IF(AND(HY3&lt;=Inputs!$E$17, Calculations!HY4&gt;=Inputs!$E$17), 1, HX14+1)*HY13</f>
        <v>0</v>
      </c>
      <c r="HZ14" s="126">
        <f>IF(AND(HZ3&lt;=Inputs!$E$17, Calculations!HZ4&gt;=Inputs!$E$17), 1, HY14+1)*HZ13</f>
        <v>0</v>
      </c>
      <c r="IA14" s="126">
        <f>IF(AND(IA3&lt;=Inputs!$E$17, Calculations!IA4&gt;=Inputs!$E$17), 1, HZ14+1)*IA13</f>
        <v>0</v>
      </c>
      <c r="IB14" s="126">
        <f>IF(AND(IB3&lt;=Inputs!$E$17, Calculations!IB4&gt;=Inputs!$E$17), 1, IA14+1)*IB13</f>
        <v>0</v>
      </c>
      <c r="IC14" s="126">
        <f>IF(AND(IC3&lt;=Inputs!$E$17, Calculations!IC4&gt;=Inputs!$E$17), 1, IB14+1)*IC13</f>
        <v>0</v>
      </c>
      <c r="ID14" s="126">
        <f>IF(AND(ID3&lt;=Inputs!$E$17, Calculations!ID4&gt;=Inputs!$E$17), 1, IC14+1)*ID13</f>
        <v>0</v>
      </c>
      <c r="IE14" s="126">
        <f>IF(AND(IE3&lt;=Inputs!$E$17, Calculations!IE4&gt;=Inputs!$E$17), 1, ID14+1)*IE13</f>
        <v>0</v>
      </c>
      <c r="IF14" s="126">
        <f>IF(AND(IF3&lt;=Inputs!$E$17, Calculations!IF4&gt;=Inputs!$E$17), 1, IE14+1)*IF13</f>
        <v>0</v>
      </c>
      <c r="IG14" s="126">
        <f>IF(AND(IG3&lt;=Inputs!$E$17, Calculations!IG4&gt;=Inputs!$E$17), 1, IF14+1)*IG13</f>
        <v>0</v>
      </c>
      <c r="IH14" s="126">
        <f>IF(AND(IH3&lt;=Inputs!$E$17, Calculations!IH4&gt;=Inputs!$E$17), 1, IG14+1)*IH13</f>
        <v>0</v>
      </c>
      <c r="II14" s="126">
        <f>IF(AND(II3&lt;=Inputs!$E$17, Calculations!II4&gt;=Inputs!$E$17), 1, IH14+1)*II13</f>
        <v>0</v>
      </c>
      <c r="IJ14" s="126">
        <f>IF(AND(IJ3&lt;=Inputs!$E$17, Calculations!IJ4&gt;=Inputs!$E$17), 1, II14+1)*IJ13</f>
        <v>0</v>
      </c>
      <c r="IK14" s="126">
        <f>IF(AND(IK3&lt;=Inputs!$E$17, Calculations!IK4&gt;=Inputs!$E$17), 1, IJ14+1)*IK13</f>
        <v>0</v>
      </c>
      <c r="IL14" s="126">
        <f>IF(AND(IL3&lt;=Inputs!$E$17, Calculations!IL4&gt;=Inputs!$E$17), 1, IK14+1)*IL13</f>
        <v>0</v>
      </c>
      <c r="IM14" s="126">
        <f>IF(AND(IM3&lt;=Inputs!$E$17, Calculations!IM4&gt;=Inputs!$E$17), 1, IL14+1)*IM13</f>
        <v>0</v>
      </c>
      <c r="IN14" s="126">
        <f>IF(AND(IN3&lt;=Inputs!$E$17, Calculations!IN4&gt;=Inputs!$E$17), 1, IM14+1)*IN13</f>
        <v>0</v>
      </c>
      <c r="IO14" s="126">
        <f>IF(AND(IO3&lt;=Inputs!$E$17, Calculations!IO4&gt;=Inputs!$E$17), 1, IN14+1)*IO13</f>
        <v>0</v>
      </c>
      <c r="IP14" s="126">
        <f>IF(AND(IP3&lt;=Inputs!$E$17, Calculations!IP4&gt;=Inputs!$E$17), 1, IO14+1)*IP13</f>
        <v>0</v>
      </c>
      <c r="IQ14" s="126">
        <f>IF(AND(IQ3&lt;=Inputs!$E$17, Calculations!IQ4&gt;=Inputs!$E$17), 1, IP14+1)*IQ13</f>
        <v>0</v>
      </c>
      <c r="IR14" s="126">
        <f>IF(AND(IR3&lt;=Inputs!$E$17, Calculations!IR4&gt;=Inputs!$E$17), 1, IQ14+1)*IR13</f>
        <v>0</v>
      </c>
      <c r="IS14" s="126">
        <f>IF(AND(IS3&lt;=Inputs!$E$17, Calculations!IS4&gt;=Inputs!$E$17), 1, IR14+1)*IS13</f>
        <v>0</v>
      </c>
      <c r="IT14" s="126">
        <f>IF(AND(IT3&lt;=Inputs!$E$17, Calculations!IT4&gt;=Inputs!$E$17), 1, IS14+1)*IT13</f>
        <v>0</v>
      </c>
      <c r="IU14" s="126">
        <f>IF(AND(IU3&lt;=Inputs!$E$17, Calculations!IU4&gt;=Inputs!$E$17), 1, IT14+1)*IU13</f>
        <v>0</v>
      </c>
      <c r="IV14" s="126">
        <f>IF(AND(IV3&lt;=Inputs!$E$17, Calculations!IV4&gt;=Inputs!$E$17), 1, IU14+1)*IV13</f>
        <v>0</v>
      </c>
      <c r="IW14" s="126">
        <f>IF(AND(IW3&lt;=Inputs!$E$17, Calculations!IW4&gt;=Inputs!$E$17), 1, IV14+1)*IW13</f>
        <v>0</v>
      </c>
      <c r="IX14" s="126">
        <f>IF(AND(IX3&lt;=Inputs!$E$17, Calculations!IX4&gt;=Inputs!$E$17), 1, IW14+1)*IX13</f>
        <v>0</v>
      </c>
      <c r="IY14" s="126">
        <f>IF(AND(IY3&lt;=Inputs!$E$17, Calculations!IY4&gt;=Inputs!$E$17), 1, IX14+1)*IY13</f>
        <v>0</v>
      </c>
      <c r="IZ14" s="126">
        <f>IF(AND(IZ3&lt;=Inputs!$E$17, Calculations!IZ4&gt;=Inputs!$E$17), 1, IY14+1)*IZ13</f>
        <v>0</v>
      </c>
      <c r="JA14" s="126">
        <f>IF(AND(JA3&lt;=Inputs!$E$17, Calculations!JA4&gt;=Inputs!$E$17), 1, IZ14+1)*JA13</f>
        <v>0</v>
      </c>
      <c r="JB14" s="126">
        <f>IF(AND(JB3&lt;=Inputs!$E$17, Calculations!JB4&gt;=Inputs!$E$17), 1, JA14+1)*JB13</f>
        <v>0</v>
      </c>
      <c r="JC14" s="126">
        <f>IF(AND(JC3&lt;=Inputs!$E$17, Calculations!JC4&gt;=Inputs!$E$17), 1, JB14+1)*JC13</f>
        <v>0</v>
      </c>
      <c r="JD14" s="126">
        <f>IF(AND(JD3&lt;=Inputs!$E$17, Calculations!JD4&gt;=Inputs!$E$17), 1, JC14+1)*JD13</f>
        <v>0</v>
      </c>
      <c r="JE14" s="126">
        <f>IF(AND(JE3&lt;=Inputs!$E$17, Calculations!JE4&gt;=Inputs!$E$17), 1, JD14+1)*JE13</f>
        <v>0</v>
      </c>
      <c r="JF14" s="126">
        <f>IF(AND(JF3&lt;=Inputs!$E$17, Calculations!JF4&gt;=Inputs!$E$17), 1, JE14+1)*JF13</f>
        <v>0</v>
      </c>
      <c r="JG14" s="126">
        <f>IF(AND(JG3&lt;=Inputs!$E$17, Calculations!JG4&gt;=Inputs!$E$17), 1, JF14+1)*JG13</f>
        <v>0</v>
      </c>
      <c r="JH14" s="126">
        <f>IF(AND(JH3&lt;=Inputs!$E$17, Calculations!JH4&gt;=Inputs!$E$17), 1, JG14+1)*JH13</f>
        <v>0</v>
      </c>
      <c r="JI14" s="126">
        <f>IF(AND(JI3&lt;=Inputs!$E$17, Calculations!JI4&gt;=Inputs!$E$17), 1, JH14+1)*JI13</f>
        <v>0</v>
      </c>
      <c r="JJ14" s="126">
        <f>IF(AND(JJ3&lt;=Inputs!$E$17, Calculations!JJ4&gt;=Inputs!$E$17), 1, JI14+1)*JJ13</f>
        <v>0</v>
      </c>
      <c r="JK14" s="126">
        <f>IF(AND(JK3&lt;=Inputs!$E$17, Calculations!JK4&gt;=Inputs!$E$17), 1, JJ14+1)*JK13</f>
        <v>0</v>
      </c>
      <c r="JL14" s="126">
        <f>IF(AND(JL3&lt;=Inputs!$E$17, Calculations!JL4&gt;=Inputs!$E$17), 1, JK14+1)*JL13</f>
        <v>0</v>
      </c>
      <c r="JM14" s="126">
        <f>IF(AND(JM3&lt;=Inputs!$E$17, Calculations!JM4&gt;=Inputs!$E$17), 1, JL14+1)*JM13</f>
        <v>0</v>
      </c>
      <c r="JN14" s="126">
        <f>IF(AND(JN3&lt;=Inputs!$E$17, Calculations!JN4&gt;=Inputs!$E$17), 1, JM14+1)*JN13</f>
        <v>0</v>
      </c>
      <c r="JO14" s="126">
        <f>IF(AND(JO3&lt;=Inputs!$E$17, Calculations!JO4&gt;=Inputs!$E$17), 1, JN14+1)*JO13</f>
        <v>0</v>
      </c>
      <c r="JP14" s="126">
        <f>IF(AND(JP3&lt;=Inputs!$E$17, Calculations!JP4&gt;=Inputs!$E$17), 1, JO14+1)*JP13</f>
        <v>0</v>
      </c>
      <c r="JQ14" s="126">
        <f>IF(AND(JQ3&lt;=Inputs!$E$17, Calculations!JQ4&gt;=Inputs!$E$17), 1, JP14+1)*JQ13</f>
        <v>0</v>
      </c>
      <c r="JR14" s="126">
        <f>IF(AND(JR3&lt;=Inputs!$E$17, Calculations!JR4&gt;=Inputs!$E$17), 1, JQ14+1)*JR13</f>
        <v>0</v>
      </c>
      <c r="JS14" s="126">
        <f>IF(AND(JS3&lt;=Inputs!$E$17, Calculations!JS4&gt;=Inputs!$E$17), 1, JR14+1)*JS13</f>
        <v>0</v>
      </c>
      <c r="JT14" s="126">
        <f>IF(AND(JT3&lt;=Inputs!$E$17, Calculations!JT4&gt;=Inputs!$E$17), 1, JS14+1)*JT13</f>
        <v>0</v>
      </c>
      <c r="JU14" s="126">
        <f>IF(AND(JU3&lt;=Inputs!$E$17, Calculations!JU4&gt;=Inputs!$E$17), 1, JT14+1)*JU13</f>
        <v>0</v>
      </c>
      <c r="JV14" s="126">
        <f>IF(AND(JV3&lt;=Inputs!$E$17, Calculations!JV4&gt;=Inputs!$E$17), 1, JU14+1)*JV13</f>
        <v>0</v>
      </c>
      <c r="JW14" s="126">
        <f>IF(AND(JW3&lt;=Inputs!$E$17, Calculations!JW4&gt;=Inputs!$E$17), 1, JV14+1)*JW13</f>
        <v>0</v>
      </c>
      <c r="JX14" s="126">
        <f>IF(AND(JX3&lt;=Inputs!$E$17, Calculations!JX4&gt;=Inputs!$E$17), 1, JW14+1)*JX13</f>
        <v>0</v>
      </c>
      <c r="JY14" s="126">
        <f>IF(AND(JY3&lt;=Inputs!$E$17, Calculations!JY4&gt;=Inputs!$E$17), 1, JX14+1)*JY13</f>
        <v>0</v>
      </c>
      <c r="JZ14" s="126">
        <f>IF(AND(JZ3&lt;=Inputs!$E$17, Calculations!JZ4&gt;=Inputs!$E$17), 1, JY14+1)*JZ13</f>
        <v>0</v>
      </c>
      <c r="KA14" s="126">
        <f>IF(AND(KA3&lt;=Inputs!$E$17, Calculations!KA4&gt;=Inputs!$E$17), 1, JZ14+1)*KA13</f>
        <v>0</v>
      </c>
      <c r="KB14" s="126">
        <f>IF(AND(KB3&lt;=Inputs!$E$17, Calculations!KB4&gt;=Inputs!$E$17), 1, KA14+1)*KB13</f>
        <v>0</v>
      </c>
      <c r="KC14" s="126">
        <f>IF(AND(KC3&lt;=Inputs!$E$17, Calculations!KC4&gt;=Inputs!$E$17), 1, KB14+1)*KC13</f>
        <v>0</v>
      </c>
      <c r="KD14" s="126">
        <f>IF(AND(KD3&lt;=Inputs!$E$17, Calculations!KD4&gt;=Inputs!$E$17), 1, KC14+1)*KD13</f>
        <v>0</v>
      </c>
      <c r="KE14" s="126">
        <f>IF(AND(KE3&lt;=Inputs!$E$17, Calculations!KE4&gt;=Inputs!$E$17), 1, KD14+1)*KE13</f>
        <v>0</v>
      </c>
      <c r="KF14" s="126">
        <f>IF(AND(KF3&lt;=Inputs!$E$17, Calculations!KF4&gt;=Inputs!$E$17), 1, KE14+1)*KF13</f>
        <v>0</v>
      </c>
      <c r="KG14" s="126">
        <f>IF(AND(KG3&lt;=Inputs!$E$17, Calculations!KG4&gt;=Inputs!$E$17), 1, KF14+1)*KG13</f>
        <v>0</v>
      </c>
      <c r="KH14" s="126">
        <f>IF(AND(KH3&lt;=Inputs!$E$17, Calculations!KH4&gt;=Inputs!$E$17), 1, KG14+1)*KH13</f>
        <v>0</v>
      </c>
      <c r="KI14" s="126">
        <f>IF(AND(KI3&lt;=Inputs!$E$17, Calculations!KI4&gt;=Inputs!$E$17), 1, KH14+1)*KI13</f>
        <v>0</v>
      </c>
      <c r="KJ14" s="126">
        <f>IF(AND(KJ3&lt;=Inputs!$E$17, Calculations!KJ4&gt;=Inputs!$E$17), 1, KI14+1)*KJ13</f>
        <v>0</v>
      </c>
      <c r="KK14" s="126">
        <f>IF(AND(KK3&lt;=Inputs!$E$17, Calculations!KK4&gt;=Inputs!$E$17), 1, KJ14+1)*KK13</f>
        <v>0</v>
      </c>
      <c r="KL14" s="126">
        <f>IF(AND(KL3&lt;=Inputs!$E$17, Calculations!KL4&gt;=Inputs!$E$17), 1, KK14+1)*KL13</f>
        <v>0</v>
      </c>
      <c r="KM14" s="126">
        <f>IF(AND(KM3&lt;=Inputs!$E$17, Calculations!KM4&gt;=Inputs!$E$17), 1, KL14+1)*KM13</f>
        <v>0</v>
      </c>
      <c r="KN14" s="126">
        <f>IF(AND(KN3&lt;=Inputs!$E$17, Calculations!KN4&gt;=Inputs!$E$17), 1, KM14+1)*KN13</f>
        <v>0</v>
      </c>
      <c r="KO14" s="126">
        <f>IF(AND(KO3&lt;=Inputs!$E$17, Calculations!KO4&gt;=Inputs!$E$17), 1, KN14+1)*KO13</f>
        <v>0</v>
      </c>
      <c r="KP14" s="126">
        <f>IF(AND(KP3&lt;=Inputs!$E$17, Calculations!KP4&gt;=Inputs!$E$17), 1, KO14+1)*KP13</f>
        <v>0</v>
      </c>
      <c r="KQ14" s="126">
        <f>IF(AND(KQ3&lt;=Inputs!$E$17, Calculations!KQ4&gt;=Inputs!$E$17), 1, KP14+1)*KQ13</f>
        <v>0</v>
      </c>
      <c r="KR14" s="126">
        <f>IF(AND(KR3&lt;=Inputs!$E$17, Calculations!KR4&gt;=Inputs!$E$17), 1, KQ14+1)*KR13</f>
        <v>0</v>
      </c>
      <c r="KS14" s="126">
        <f>IF(AND(KS3&lt;=Inputs!$E$17, Calculations!KS4&gt;=Inputs!$E$17), 1, KR14+1)*KS13</f>
        <v>0</v>
      </c>
      <c r="KT14" s="126">
        <f>IF(AND(KT3&lt;=Inputs!$E$17, Calculations!KT4&gt;=Inputs!$E$17), 1, KS14+1)*KT13</f>
        <v>0</v>
      </c>
      <c r="KU14" s="126">
        <f>IF(AND(KU3&lt;=Inputs!$E$17, Calculations!KU4&gt;=Inputs!$E$17), 1, KT14+1)*KU13</f>
        <v>0</v>
      </c>
      <c r="KV14" s="126">
        <f>IF(AND(KV3&lt;=Inputs!$E$17, Calculations!KV4&gt;=Inputs!$E$17), 1, KU14+1)*KV13</f>
        <v>0</v>
      </c>
      <c r="KW14" s="126">
        <f>IF(AND(KW3&lt;=Inputs!$E$17, Calculations!KW4&gt;=Inputs!$E$17), 1, KV14+1)*KW13</f>
        <v>0</v>
      </c>
      <c r="KX14" s="126">
        <f>IF(AND(KX3&lt;=Inputs!$E$17, Calculations!KX4&gt;=Inputs!$E$17), 1, KW14+1)*KX13</f>
        <v>0</v>
      </c>
      <c r="KY14" s="126">
        <f>IF(AND(KY3&lt;=Inputs!$E$17, Calculations!KY4&gt;=Inputs!$E$17), 1, KX14+1)*KY13</f>
        <v>0</v>
      </c>
      <c r="KZ14" s="126">
        <f>IF(AND(KZ3&lt;=Inputs!$E$17, Calculations!KZ4&gt;=Inputs!$E$17), 1, KY14+1)*KZ13</f>
        <v>0</v>
      </c>
      <c r="LA14" s="126">
        <f>IF(AND(LA3&lt;=Inputs!$E$17, Calculations!LA4&gt;=Inputs!$E$17), 1, KZ14+1)*LA13</f>
        <v>0</v>
      </c>
      <c r="LB14" s="126">
        <f>IF(AND(LB3&lt;=Inputs!$E$17, Calculations!LB4&gt;=Inputs!$E$17), 1, LA14+1)*LB13</f>
        <v>0</v>
      </c>
      <c r="LC14" s="126">
        <f>IF(AND(LC3&lt;=Inputs!$E$17, Calculations!LC4&gt;=Inputs!$E$17), 1, LB14+1)*LC13</f>
        <v>0</v>
      </c>
      <c r="LD14" s="126">
        <f>IF(AND(LD3&lt;=Inputs!$E$17, Calculations!LD4&gt;=Inputs!$E$17), 1, LC14+1)*LD13</f>
        <v>0</v>
      </c>
      <c r="LE14" s="126">
        <f>IF(AND(LE3&lt;=Inputs!$E$17, Calculations!LE4&gt;=Inputs!$E$17), 1, LD14+1)*LE13</f>
        <v>0</v>
      </c>
      <c r="LF14" s="126">
        <f>IF(AND(LF3&lt;=Inputs!$E$17, Calculations!LF4&gt;=Inputs!$E$17), 1, LE14+1)*LF13</f>
        <v>0</v>
      </c>
      <c r="LG14" s="126">
        <f>IF(AND(LG3&lt;=Inputs!$E$17, Calculations!LG4&gt;=Inputs!$E$17), 1, LF14+1)*LG13</f>
        <v>0</v>
      </c>
      <c r="LH14" s="126">
        <f>IF(AND(LH3&lt;=Inputs!$E$17, Calculations!LH4&gt;=Inputs!$E$17), 1, LG14+1)*LH13</f>
        <v>0</v>
      </c>
      <c r="LI14" s="126">
        <f>IF(AND(LI3&lt;=Inputs!$E$17, Calculations!LI4&gt;=Inputs!$E$17), 1, LH14+1)*LI13</f>
        <v>0</v>
      </c>
      <c r="LJ14" s="126">
        <f>IF(AND(LJ3&lt;=Inputs!$E$17, Calculations!LJ4&gt;=Inputs!$E$17), 1, LI14+1)*LJ13</f>
        <v>0</v>
      </c>
      <c r="LK14" s="126">
        <f>IF(AND(LK3&lt;=Inputs!$E$17, Calculations!LK4&gt;=Inputs!$E$17), 1, LJ14+1)*LK13</f>
        <v>0</v>
      </c>
      <c r="LL14" s="126">
        <f>IF(AND(LL3&lt;=Inputs!$E$17, Calculations!LL4&gt;=Inputs!$E$17), 1, LK14+1)*LL13</f>
        <v>0</v>
      </c>
      <c r="LM14" s="126">
        <f>IF(AND(LM3&lt;=Inputs!$E$17, Calculations!LM4&gt;=Inputs!$E$17), 1, LL14+1)*LM13</f>
        <v>0</v>
      </c>
      <c r="LN14" s="126">
        <f>IF(AND(LN3&lt;=Inputs!$E$17, Calculations!LN4&gt;=Inputs!$E$17), 1, LM14+1)*LN13</f>
        <v>0</v>
      </c>
      <c r="LO14" s="126">
        <f>IF(AND(LO3&lt;=Inputs!$E$17, Calculations!LO4&gt;=Inputs!$E$17), 1, LN14+1)*LO13</f>
        <v>0</v>
      </c>
      <c r="LP14" s="126">
        <f>IF(AND(LP3&lt;=Inputs!$E$17, Calculations!LP4&gt;=Inputs!$E$17), 1, LO14+1)*LP13</f>
        <v>0</v>
      </c>
      <c r="LQ14" s="126">
        <f>IF(AND(LQ3&lt;=Inputs!$E$17, Calculations!LQ4&gt;=Inputs!$E$17), 1, LP14+1)*LQ13</f>
        <v>0</v>
      </c>
      <c r="LR14" s="126">
        <f>IF(AND(LR3&lt;=Inputs!$E$17, Calculations!LR4&gt;=Inputs!$E$17), 1, LQ14+1)*LR13</f>
        <v>0</v>
      </c>
      <c r="LS14" s="126">
        <f>IF(AND(LS3&lt;=Inputs!$E$17, Calculations!LS4&gt;=Inputs!$E$17), 1, LR14+1)*LS13</f>
        <v>0</v>
      </c>
      <c r="LT14" s="126">
        <f>IF(AND(LT3&lt;=Inputs!$E$17, Calculations!LT4&gt;=Inputs!$E$17), 1, LS14+1)*LT13</f>
        <v>0</v>
      </c>
      <c r="LU14" s="126"/>
      <c r="LV14" s="126"/>
      <c r="LW14" s="126"/>
      <c r="LX14" s="126"/>
      <c r="LY14" s="126"/>
      <c r="LZ14" s="126"/>
      <c r="MA14" s="126"/>
      <c r="MB14" s="126"/>
      <c r="MC14" s="126"/>
      <c r="MD14" s="126"/>
      <c r="ME14" s="126"/>
      <c r="MF14" s="126"/>
      <c r="MG14" s="126"/>
      <c r="MH14" s="126"/>
      <c r="MI14" s="126"/>
      <c r="MJ14" s="126"/>
      <c r="MK14" s="126"/>
      <c r="ML14" s="126"/>
      <c r="MM14" s="126"/>
      <c r="MN14" s="126"/>
      <c r="MO14" s="126"/>
      <c r="MP14" s="126"/>
      <c r="MQ14" s="126"/>
      <c r="MR14" s="126"/>
      <c r="MS14" s="126"/>
      <c r="MT14" s="126"/>
      <c r="MU14" s="126"/>
      <c r="MV14" s="126"/>
      <c r="MW14" s="126"/>
      <c r="MX14" s="126"/>
      <c r="MY14" s="126"/>
      <c r="MZ14" s="126"/>
      <c r="NA14" s="126"/>
      <c r="NB14" s="126"/>
      <c r="NC14" s="126"/>
      <c r="ND14" s="126"/>
      <c r="NE14" s="126"/>
      <c r="NF14" s="126"/>
      <c r="NG14" s="126"/>
      <c r="NH14" s="126"/>
      <c r="NI14" s="126"/>
      <c r="NJ14" s="126"/>
      <c r="NK14" s="126"/>
      <c r="NL14" s="126"/>
      <c r="NM14" s="126"/>
      <c r="NN14" s="126"/>
      <c r="NO14" s="126"/>
      <c r="NP14" s="126"/>
      <c r="NQ14" s="126"/>
      <c r="NR14" s="126"/>
      <c r="NS14" s="126"/>
      <c r="NT14" s="126"/>
      <c r="NU14" s="126"/>
      <c r="NV14" s="126"/>
      <c r="NW14" s="126"/>
      <c r="NX14" s="126"/>
      <c r="NY14" s="126"/>
      <c r="NZ14" s="126"/>
      <c r="OA14" s="126"/>
      <c r="OB14" s="126"/>
      <c r="OC14" s="126"/>
      <c r="OD14" s="126"/>
      <c r="OE14" s="126"/>
      <c r="OF14" s="126"/>
      <c r="OG14" s="126"/>
      <c r="OH14" s="126"/>
      <c r="OI14" s="126"/>
      <c r="OJ14" s="126"/>
      <c r="OK14" s="126"/>
      <c r="OL14" s="126"/>
      <c r="OM14" s="126"/>
      <c r="ON14" s="126"/>
      <c r="OO14" s="126"/>
      <c r="OP14" s="126"/>
      <c r="OQ14" s="126"/>
      <c r="OR14" s="126"/>
      <c r="OS14" s="126"/>
      <c r="OT14" s="126"/>
      <c r="OU14" s="126"/>
      <c r="OV14" s="126"/>
      <c r="OW14" s="126"/>
      <c r="OX14" s="126"/>
      <c r="OY14" s="126"/>
      <c r="OZ14" s="126"/>
      <c r="PA14" s="126"/>
      <c r="PB14" s="126"/>
      <c r="PC14" s="126"/>
      <c r="PD14" s="126"/>
      <c r="PE14" s="126"/>
      <c r="PF14" s="126"/>
      <c r="PG14" s="126"/>
      <c r="PH14" s="126"/>
      <c r="PI14" s="126"/>
      <c r="PJ14" s="126"/>
      <c r="PK14" s="126"/>
      <c r="PL14" s="126"/>
      <c r="PM14" s="126"/>
      <c r="PN14" s="126"/>
      <c r="PO14" s="126"/>
      <c r="PP14" s="126"/>
      <c r="PQ14" s="126"/>
      <c r="PR14" s="126"/>
      <c r="PS14" s="126"/>
      <c r="PT14" s="126"/>
      <c r="PU14" s="126"/>
      <c r="PV14" s="126"/>
      <c r="PW14" s="126"/>
      <c r="PX14" s="126"/>
      <c r="PY14" s="126"/>
      <c r="PZ14" s="126"/>
      <c r="QA14" s="126"/>
      <c r="QB14" s="126"/>
      <c r="QC14" s="126"/>
      <c r="QD14" s="126"/>
      <c r="QE14" s="126"/>
      <c r="QF14" s="126"/>
      <c r="QG14" s="126"/>
      <c r="QH14" s="126"/>
      <c r="QI14" s="126"/>
      <c r="QJ14" s="126"/>
      <c r="QK14" s="126"/>
      <c r="QL14" s="126"/>
      <c r="QM14" s="126"/>
      <c r="QN14" s="126"/>
      <c r="QO14" s="126"/>
      <c r="QP14" s="126"/>
      <c r="QQ14" s="126"/>
      <c r="QR14" s="126"/>
      <c r="QS14" s="126"/>
      <c r="QT14" s="126"/>
      <c r="QU14" s="126"/>
    </row>
    <row r="15" spans="1:463" outlineLevel="1">
      <c r="A15" s="2"/>
      <c r="B15" s="2"/>
      <c r="C15" s="2"/>
      <c r="D15" s="2"/>
      <c r="E15" s="2"/>
      <c r="F15" s="2"/>
      <c r="G15" s="2"/>
      <c r="H15" s="65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</row>
    <row r="16" spans="1:463" outlineLevel="1">
      <c r="A16" s="2"/>
      <c r="B16" s="59" t="s">
        <v>404</v>
      </c>
      <c r="C16" s="2"/>
      <c r="D16" s="2"/>
      <c r="E16" s="2"/>
      <c r="F16" s="2"/>
      <c r="G16" s="2"/>
      <c r="H16" s="65"/>
      <c r="I16" s="2"/>
      <c r="J16" s="2"/>
      <c r="K16" s="2"/>
      <c r="L16" s="2"/>
      <c r="M16" s="2"/>
      <c r="N16" s="126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</row>
    <row r="17" spans="1:463" outlineLevel="1">
      <c r="A17" s="2"/>
      <c r="B17" s="2"/>
      <c r="C17" s="2" t="s">
        <v>405</v>
      </c>
      <c r="D17" s="2"/>
      <c r="E17" s="2"/>
      <c r="F17" s="2"/>
      <c r="G17" s="2"/>
      <c r="H17" s="65"/>
      <c r="I17" s="126">
        <f>IF(AND(I4&gt;=Inputs!$E$22, I3&lt;Inputs!$E$23), 1, 0)</f>
        <v>0</v>
      </c>
      <c r="J17" s="126">
        <f>IF(AND(J4&gt;=Inputs!$E$22, J3&lt;Inputs!$E$23), 1, 0)</f>
        <v>0</v>
      </c>
      <c r="K17" s="126">
        <f>IF(AND(K4&gt;=Inputs!$E$22, K3&lt;Inputs!$E$23), 1, 0)</f>
        <v>0</v>
      </c>
      <c r="L17" s="126">
        <f>IF(AND(L4&gt;=Inputs!$E$22, L3&lt;Inputs!$E$23), 1, 0)</f>
        <v>0</v>
      </c>
      <c r="M17" s="126">
        <f>IF(AND(M4&gt;=Inputs!$E$22, M3&lt;Inputs!$E$23), 1, 0)</f>
        <v>0</v>
      </c>
      <c r="N17" s="126">
        <f>IF(AND(N4&gt;=Inputs!$E$22, N3&lt;Inputs!$E$23), 1, 0)</f>
        <v>0</v>
      </c>
      <c r="O17" s="126">
        <f>IF(AND(O4&gt;=Inputs!$E$22, O3&lt;Inputs!$E$23), 1, 0)</f>
        <v>0</v>
      </c>
      <c r="P17" s="126">
        <f>IF(AND(P4&gt;=Inputs!$E$22, P3&lt;Inputs!$E$23), 1, 0)</f>
        <v>0</v>
      </c>
      <c r="Q17" s="126">
        <f>IF(AND(Q4&gt;=Inputs!$E$22, Q3&lt;Inputs!$E$23), 1, 0)</f>
        <v>0</v>
      </c>
      <c r="R17" s="126">
        <f>IF(AND(R4&gt;=Inputs!$E$22, R3&lt;Inputs!$E$23), 1, 0)</f>
        <v>0</v>
      </c>
      <c r="S17" s="126">
        <f>IF(AND(S4&gt;=Inputs!$E$22, S3&lt;Inputs!$E$23), 1, 0)</f>
        <v>0</v>
      </c>
      <c r="T17" s="126">
        <f>IF(AND(T4&gt;=Inputs!$E$22, T3&lt;Inputs!$E$23), 1, 0)</f>
        <v>0</v>
      </c>
      <c r="U17" s="126">
        <f>IF(AND(U4&gt;=Inputs!$E$22, U3&lt;Inputs!$E$23), 1, 0)</f>
        <v>0</v>
      </c>
      <c r="V17" s="126">
        <f>IF(AND(V4&gt;=Inputs!$E$22, V3&lt;Inputs!$E$23), 1, 0)</f>
        <v>0</v>
      </c>
      <c r="W17" s="126">
        <f>IF(AND(W4&gt;=Inputs!$E$22, W3&lt;Inputs!$E$23), 1, 0)</f>
        <v>0</v>
      </c>
      <c r="X17" s="126">
        <f>IF(AND(X4&gt;=Inputs!$E$22, X3&lt;Inputs!$E$23), 1, 0)</f>
        <v>0</v>
      </c>
      <c r="Y17" s="126">
        <f>IF(AND(Y4&gt;=Inputs!$E$22, Y3&lt;Inputs!$E$23), 1, 0)</f>
        <v>0</v>
      </c>
      <c r="Z17" s="126">
        <f>IF(AND(Z4&gt;=Inputs!$E$22, Z3&lt;Inputs!$E$23), 1, 0)</f>
        <v>0</v>
      </c>
      <c r="AA17" s="126">
        <f>IF(AND(AA4&gt;=Inputs!$E$22, AA3&lt;Inputs!$E$23), 1, 0)</f>
        <v>0</v>
      </c>
      <c r="AB17" s="126">
        <f>IF(AND(AB4&gt;=Inputs!$E$22, AB3&lt;Inputs!$E$23), 1, 0)</f>
        <v>0</v>
      </c>
      <c r="AC17" s="126">
        <f>IF(AND(AC4&gt;=Inputs!$E$22, AC3&lt;Inputs!$E$23), 1, 0)</f>
        <v>0</v>
      </c>
      <c r="AD17" s="126">
        <f>IF(AND(AD4&gt;=Inputs!$E$22, AD3&lt;Inputs!$E$23), 1, 0)</f>
        <v>0</v>
      </c>
      <c r="AE17" s="126">
        <f>IF(AND(AE4&gt;=Inputs!$E$22, AE3&lt;Inputs!$E$23), 1, 0)</f>
        <v>0</v>
      </c>
      <c r="AF17" s="126">
        <f>IF(AND(AF4&gt;=Inputs!$E$22, AF3&lt;Inputs!$E$23), 1, 0)</f>
        <v>0</v>
      </c>
      <c r="AG17" s="126">
        <f>IF(AND(AG4&gt;=Inputs!$E$22, AG3&lt;Inputs!$E$23), 1, 0)</f>
        <v>1</v>
      </c>
      <c r="AH17" s="126">
        <f>IF(AND(AH4&gt;=Inputs!$E$22, AH3&lt;Inputs!$E$23), 1, 0)</f>
        <v>1</v>
      </c>
      <c r="AI17" s="126">
        <f>IF(AND(AI4&gt;=Inputs!$E$22, AI3&lt;Inputs!$E$23), 1, 0)</f>
        <v>1</v>
      </c>
      <c r="AJ17" s="126">
        <f>IF(AND(AJ4&gt;=Inputs!$E$22, AJ3&lt;Inputs!$E$23), 1, 0)</f>
        <v>1</v>
      </c>
      <c r="AK17" s="126">
        <f>IF(AND(AK4&gt;=Inputs!$E$22, AK3&lt;Inputs!$E$23), 1, 0)</f>
        <v>1</v>
      </c>
      <c r="AL17" s="126">
        <f>IF(AND(AL4&gt;=Inputs!$E$22, AL3&lt;Inputs!$E$23), 1, 0)</f>
        <v>1</v>
      </c>
      <c r="AM17" s="126">
        <f>IF(AND(AM4&gt;=Inputs!$E$22, AM3&lt;Inputs!$E$23), 1, 0)</f>
        <v>1</v>
      </c>
      <c r="AN17" s="126">
        <f>IF(AND(AN4&gt;=Inputs!$E$22, AN3&lt;Inputs!$E$23), 1, 0)</f>
        <v>1</v>
      </c>
      <c r="AO17" s="126">
        <f>IF(AND(AO4&gt;=Inputs!$E$22, AO3&lt;Inputs!$E$23), 1, 0)</f>
        <v>1</v>
      </c>
      <c r="AP17" s="126">
        <f>IF(AND(AP4&gt;=Inputs!$E$22, AP3&lt;Inputs!$E$23), 1, 0)</f>
        <v>1</v>
      </c>
      <c r="AQ17" s="126">
        <f>IF(AND(AQ4&gt;=Inputs!$E$22, AQ3&lt;Inputs!$E$23), 1, 0)</f>
        <v>1</v>
      </c>
      <c r="AR17" s="126">
        <f>IF(AND(AR4&gt;=Inputs!$E$22, AR3&lt;Inputs!$E$23), 1, 0)</f>
        <v>1</v>
      </c>
      <c r="AS17" s="126">
        <f>IF(AND(AS4&gt;=Inputs!$E$22, AS3&lt;Inputs!$E$23), 1, 0)</f>
        <v>1</v>
      </c>
      <c r="AT17" s="126">
        <f>IF(AND(AT4&gt;=Inputs!$E$22, AT3&lt;Inputs!$E$23), 1, 0)</f>
        <v>1</v>
      </c>
      <c r="AU17" s="126">
        <f>IF(AND(AU4&gt;=Inputs!$E$22, AU3&lt;Inputs!$E$23), 1, 0)</f>
        <v>1</v>
      </c>
      <c r="AV17" s="126">
        <f>IF(AND(AV4&gt;=Inputs!$E$22, AV3&lt;Inputs!$E$23), 1, 0)</f>
        <v>1</v>
      </c>
      <c r="AW17" s="126">
        <f>IF(AND(AW4&gt;=Inputs!$E$22, AW3&lt;Inputs!$E$23), 1, 0)</f>
        <v>1</v>
      </c>
      <c r="AX17" s="126">
        <f>IF(AND(AX4&gt;=Inputs!$E$22, AX3&lt;Inputs!$E$23), 1, 0)</f>
        <v>1</v>
      </c>
      <c r="AY17" s="126">
        <f>IF(AND(AY4&gt;=Inputs!$E$22, AY3&lt;Inputs!$E$23), 1, 0)</f>
        <v>1</v>
      </c>
      <c r="AZ17" s="126">
        <f>IF(AND(AZ4&gt;=Inputs!$E$22, AZ3&lt;Inputs!$E$23), 1, 0)</f>
        <v>1</v>
      </c>
      <c r="BA17" s="126">
        <f>IF(AND(BA4&gt;=Inputs!$E$22, BA3&lt;Inputs!$E$23), 1, 0)</f>
        <v>1</v>
      </c>
      <c r="BB17" s="126">
        <f>IF(AND(BB4&gt;=Inputs!$E$22, BB3&lt;Inputs!$E$23), 1, 0)</f>
        <v>1</v>
      </c>
      <c r="BC17" s="126">
        <f>IF(AND(BC4&gt;=Inputs!$E$22, BC3&lt;Inputs!$E$23), 1, 0)</f>
        <v>1</v>
      </c>
      <c r="BD17" s="126">
        <f>IF(AND(BD4&gt;=Inputs!$E$22, BD3&lt;Inputs!$E$23), 1, 0)</f>
        <v>1</v>
      </c>
      <c r="BE17" s="126">
        <f>IF(AND(BE4&gt;=Inputs!$E$22, BE3&lt;Inputs!$E$23), 1, 0)</f>
        <v>1</v>
      </c>
      <c r="BF17" s="126">
        <f>IF(AND(BF4&gt;=Inputs!$E$22, BF3&lt;Inputs!$E$23), 1, 0)</f>
        <v>1</v>
      </c>
      <c r="BG17" s="126">
        <f>IF(AND(BG4&gt;=Inputs!$E$22, BG3&lt;Inputs!$E$23), 1, 0)</f>
        <v>1</v>
      </c>
      <c r="BH17" s="126">
        <f>IF(AND(BH4&gt;=Inputs!$E$22, BH3&lt;Inputs!$E$23), 1, 0)</f>
        <v>1</v>
      </c>
      <c r="BI17" s="126">
        <f>IF(AND(BI4&gt;=Inputs!$E$22, BI3&lt;Inputs!$E$23), 1, 0)</f>
        <v>1</v>
      </c>
      <c r="BJ17" s="126">
        <f>IF(AND(BJ4&gt;=Inputs!$E$22, BJ3&lt;Inputs!$E$23), 1, 0)</f>
        <v>1</v>
      </c>
      <c r="BK17" s="126">
        <f>IF(AND(BK4&gt;=Inputs!$E$22, BK3&lt;Inputs!$E$23), 1, 0)</f>
        <v>1</v>
      </c>
      <c r="BL17" s="126">
        <f>IF(AND(BL4&gt;=Inputs!$E$22, BL3&lt;Inputs!$E$23), 1, 0)</f>
        <v>1</v>
      </c>
      <c r="BM17" s="126">
        <f>IF(AND(BM4&gt;=Inputs!$E$22, BM3&lt;Inputs!$E$23), 1, 0)</f>
        <v>1</v>
      </c>
      <c r="BN17" s="126">
        <f>IF(AND(BN4&gt;=Inputs!$E$22, BN3&lt;Inputs!$E$23), 1, 0)</f>
        <v>1</v>
      </c>
      <c r="BO17" s="126">
        <f>IF(AND(BO4&gt;=Inputs!$E$22, BO3&lt;Inputs!$E$23), 1, 0)</f>
        <v>1</v>
      </c>
      <c r="BP17" s="126">
        <f>IF(AND(BP4&gt;=Inputs!$E$22, BP3&lt;Inputs!$E$23), 1, 0)</f>
        <v>1</v>
      </c>
      <c r="BQ17" s="126">
        <f>IF(AND(BQ4&gt;=Inputs!$E$22, BQ3&lt;Inputs!$E$23), 1, 0)</f>
        <v>1</v>
      </c>
      <c r="BR17" s="126">
        <f>IF(AND(BR4&gt;=Inputs!$E$22, BR3&lt;Inputs!$E$23), 1, 0)</f>
        <v>1</v>
      </c>
      <c r="BS17" s="126">
        <f>IF(AND(BS4&gt;=Inputs!$E$22, BS3&lt;Inputs!$E$23), 1, 0)</f>
        <v>1</v>
      </c>
      <c r="BT17" s="126">
        <f>IF(AND(BT4&gt;=Inputs!$E$22, BT3&lt;Inputs!$E$23), 1, 0)</f>
        <v>1</v>
      </c>
      <c r="BU17" s="126">
        <f>IF(AND(BU4&gt;=Inputs!$E$22, BU3&lt;Inputs!$E$23), 1, 0)</f>
        <v>1</v>
      </c>
      <c r="BV17" s="126">
        <f>IF(AND(BV4&gt;=Inputs!$E$22, BV3&lt;Inputs!$E$23), 1, 0)</f>
        <v>1</v>
      </c>
      <c r="BW17" s="126">
        <f>IF(AND(BW4&gt;=Inputs!$E$22, BW3&lt;Inputs!$E$23), 1, 0)</f>
        <v>1</v>
      </c>
      <c r="BX17" s="126">
        <f>IF(AND(BX4&gt;=Inputs!$E$22, BX3&lt;Inputs!$E$23), 1, 0)</f>
        <v>1</v>
      </c>
      <c r="BY17" s="126">
        <f>IF(AND(BY4&gt;=Inputs!$E$22, BY3&lt;Inputs!$E$23), 1, 0)</f>
        <v>1</v>
      </c>
      <c r="BZ17" s="126">
        <f>IF(AND(BZ4&gt;=Inputs!$E$22, BZ3&lt;Inputs!$E$23), 1, 0)</f>
        <v>1</v>
      </c>
      <c r="CA17" s="126">
        <f>IF(AND(CA4&gt;=Inputs!$E$22, CA3&lt;Inputs!$E$23), 1, 0)</f>
        <v>1</v>
      </c>
      <c r="CB17" s="126">
        <f>IF(AND(CB4&gt;=Inputs!$E$22, CB3&lt;Inputs!$E$23), 1, 0)</f>
        <v>1</v>
      </c>
      <c r="CC17" s="126">
        <f>IF(AND(CC4&gt;=Inputs!$E$22, CC3&lt;Inputs!$E$23), 1, 0)</f>
        <v>1</v>
      </c>
      <c r="CD17" s="126">
        <f>IF(AND(CD4&gt;=Inputs!$E$22, CD3&lt;Inputs!$E$23), 1, 0)</f>
        <v>1</v>
      </c>
      <c r="CE17" s="126">
        <f>IF(AND(CE4&gt;=Inputs!$E$22, CE3&lt;Inputs!$E$23), 1, 0)</f>
        <v>1</v>
      </c>
      <c r="CF17" s="126">
        <f>IF(AND(CF4&gt;=Inputs!$E$22, CF3&lt;Inputs!$E$23), 1, 0)</f>
        <v>1</v>
      </c>
      <c r="CG17" s="126">
        <f>IF(AND(CG4&gt;=Inputs!$E$22, CG3&lt;Inputs!$E$23), 1, 0)</f>
        <v>1</v>
      </c>
      <c r="CH17" s="126">
        <f>IF(AND(CH4&gt;=Inputs!$E$22, CH3&lt;Inputs!$E$23), 1, 0)</f>
        <v>1</v>
      </c>
      <c r="CI17" s="126">
        <f>IF(AND(CI4&gt;=Inputs!$E$22, CI3&lt;Inputs!$E$23), 1, 0)</f>
        <v>1</v>
      </c>
      <c r="CJ17" s="126">
        <f>IF(AND(CJ4&gt;=Inputs!$E$22, CJ3&lt;Inputs!$E$23), 1, 0)</f>
        <v>1</v>
      </c>
      <c r="CK17" s="126">
        <f>IF(AND(CK4&gt;=Inputs!$E$22, CK3&lt;Inputs!$E$23), 1, 0)</f>
        <v>1</v>
      </c>
      <c r="CL17" s="126">
        <f>IF(AND(CL4&gt;=Inputs!$E$22, CL3&lt;Inputs!$E$23), 1, 0)</f>
        <v>1</v>
      </c>
      <c r="CM17" s="126">
        <f>IF(AND(CM4&gt;=Inputs!$E$22, CM3&lt;Inputs!$E$23), 1, 0)</f>
        <v>1</v>
      </c>
      <c r="CN17" s="126">
        <f>IF(AND(CN4&gt;=Inputs!$E$22, CN3&lt;Inputs!$E$23), 1, 0)</f>
        <v>1</v>
      </c>
      <c r="CO17" s="126">
        <f>IF(AND(CO4&gt;=Inputs!$E$22, CO3&lt;Inputs!$E$23), 1, 0)</f>
        <v>1</v>
      </c>
      <c r="CP17" s="126">
        <f>IF(AND(CP4&gt;=Inputs!$E$22, CP3&lt;Inputs!$E$23), 1, 0)</f>
        <v>1</v>
      </c>
      <c r="CQ17" s="126">
        <f>IF(AND(CQ4&gt;=Inputs!$E$22, CQ3&lt;Inputs!$E$23), 1, 0)</f>
        <v>1</v>
      </c>
      <c r="CR17" s="126">
        <f>IF(AND(CR4&gt;=Inputs!$E$22, CR3&lt;Inputs!$E$23), 1, 0)</f>
        <v>1</v>
      </c>
      <c r="CS17" s="126">
        <f>IF(AND(CS4&gt;=Inputs!$E$22, CS3&lt;Inputs!$E$23), 1, 0)</f>
        <v>1</v>
      </c>
      <c r="CT17" s="126">
        <f>IF(AND(CT4&gt;=Inputs!$E$22, CT3&lt;Inputs!$E$23), 1, 0)</f>
        <v>1</v>
      </c>
      <c r="CU17" s="126">
        <f>IF(AND(CU4&gt;=Inputs!$E$22, CU3&lt;Inputs!$E$23), 1, 0)</f>
        <v>1</v>
      </c>
      <c r="CV17" s="126">
        <f>IF(AND(CV4&gt;=Inputs!$E$22, CV3&lt;Inputs!$E$23), 1, 0)</f>
        <v>1</v>
      </c>
      <c r="CW17" s="126">
        <f>IF(AND(CW4&gt;=Inputs!$E$22, CW3&lt;Inputs!$E$23), 1, 0)</f>
        <v>1</v>
      </c>
      <c r="CX17" s="126">
        <f>IF(AND(CX4&gt;=Inputs!$E$22, CX3&lt;Inputs!$E$23), 1, 0)</f>
        <v>1</v>
      </c>
      <c r="CY17" s="126">
        <f>IF(AND(CY4&gt;=Inputs!$E$22, CY3&lt;Inputs!$E$23), 1, 0)</f>
        <v>1</v>
      </c>
      <c r="CZ17" s="126">
        <f>IF(AND(CZ4&gt;=Inputs!$E$22, CZ3&lt;Inputs!$E$23), 1, 0)</f>
        <v>1</v>
      </c>
      <c r="DA17" s="126">
        <f>IF(AND(DA4&gt;=Inputs!$E$22, DA3&lt;Inputs!$E$23), 1, 0)</f>
        <v>1</v>
      </c>
      <c r="DB17" s="126">
        <f>IF(AND(DB4&gt;=Inputs!$E$22, DB3&lt;Inputs!$E$23), 1, 0)</f>
        <v>1</v>
      </c>
      <c r="DC17" s="126">
        <f>IF(AND(DC4&gt;=Inputs!$E$22, DC3&lt;Inputs!$E$23), 1, 0)</f>
        <v>1</v>
      </c>
      <c r="DD17" s="126">
        <f>IF(AND(DD4&gt;=Inputs!$E$22, DD3&lt;Inputs!$E$23), 1, 0)</f>
        <v>1</v>
      </c>
      <c r="DE17" s="126">
        <f>IF(AND(DE4&gt;=Inputs!$E$22, DE3&lt;Inputs!$E$23), 1, 0)</f>
        <v>1</v>
      </c>
      <c r="DF17" s="126">
        <f>IF(AND(DF4&gt;=Inputs!$E$22, DF3&lt;Inputs!$E$23), 1, 0)</f>
        <v>1</v>
      </c>
      <c r="DG17" s="126">
        <f>IF(AND(DG4&gt;=Inputs!$E$22, DG3&lt;Inputs!$E$23), 1, 0)</f>
        <v>1</v>
      </c>
      <c r="DH17" s="126">
        <f>IF(AND(DH4&gt;=Inputs!$E$22, DH3&lt;Inputs!$E$23), 1, 0)</f>
        <v>1</v>
      </c>
      <c r="DI17" s="126">
        <f>IF(AND(DI4&gt;=Inputs!$E$22, DI3&lt;Inputs!$E$23), 1, 0)</f>
        <v>1</v>
      </c>
      <c r="DJ17" s="126">
        <f>IF(AND(DJ4&gt;=Inputs!$E$22, DJ3&lt;Inputs!$E$23), 1, 0)</f>
        <v>1</v>
      </c>
      <c r="DK17" s="126">
        <f>IF(AND(DK4&gt;=Inputs!$E$22, DK3&lt;Inputs!$E$23), 1, 0)</f>
        <v>1</v>
      </c>
      <c r="DL17" s="126">
        <f>IF(AND(DL4&gt;=Inputs!$E$22, DL3&lt;Inputs!$E$23), 1, 0)</f>
        <v>1</v>
      </c>
      <c r="DM17" s="126">
        <f>IF(AND(DM4&gt;=Inputs!$E$22, DM3&lt;Inputs!$E$23), 1, 0)</f>
        <v>1</v>
      </c>
      <c r="DN17" s="126">
        <f>IF(AND(DN4&gt;=Inputs!$E$22, DN3&lt;Inputs!$E$23), 1, 0)</f>
        <v>1</v>
      </c>
      <c r="DO17" s="126">
        <f>IF(AND(DO4&gt;=Inputs!$E$22, DO3&lt;Inputs!$E$23), 1, 0)</f>
        <v>1</v>
      </c>
      <c r="DP17" s="126">
        <f>IF(AND(DP4&gt;=Inputs!$E$22, DP3&lt;Inputs!$E$23), 1, 0)</f>
        <v>1</v>
      </c>
      <c r="DQ17" s="126">
        <f>IF(AND(DQ4&gt;=Inputs!$E$22, DQ3&lt;Inputs!$E$23), 1, 0)</f>
        <v>1</v>
      </c>
      <c r="DR17" s="126">
        <f>IF(AND(DR4&gt;=Inputs!$E$22, DR3&lt;Inputs!$E$23), 1, 0)</f>
        <v>1</v>
      </c>
      <c r="DS17" s="126">
        <f>IF(AND(DS4&gt;=Inputs!$E$22, DS3&lt;Inputs!$E$23), 1, 0)</f>
        <v>1</v>
      </c>
      <c r="DT17" s="126">
        <f>IF(AND(DT4&gt;=Inputs!$E$22, DT3&lt;Inputs!$E$23), 1, 0)</f>
        <v>1</v>
      </c>
      <c r="DU17" s="126">
        <f>IF(AND(DU4&gt;=Inputs!$E$22, DU3&lt;Inputs!$E$23), 1, 0)</f>
        <v>1</v>
      </c>
      <c r="DV17" s="126">
        <f>IF(AND(DV4&gt;=Inputs!$E$22, DV3&lt;Inputs!$E$23), 1, 0)</f>
        <v>1</v>
      </c>
      <c r="DW17" s="126">
        <f>IF(AND(DW4&gt;=Inputs!$E$22, DW3&lt;Inputs!$E$23), 1, 0)</f>
        <v>1</v>
      </c>
      <c r="DX17" s="126">
        <f>IF(AND(DX4&gt;=Inputs!$E$22, DX3&lt;Inputs!$E$23), 1, 0)</f>
        <v>1</v>
      </c>
      <c r="DY17" s="126">
        <f>IF(AND(DY4&gt;=Inputs!$E$22, DY3&lt;Inputs!$E$23), 1, 0)</f>
        <v>1</v>
      </c>
      <c r="DZ17" s="126">
        <f>IF(AND(DZ4&gt;=Inputs!$E$22, DZ3&lt;Inputs!$E$23), 1, 0)</f>
        <v>1</v>
      </c>
      <c r="EA17" s="126">
        <f>IF(AND(EA4&gt;=Inputs!$E$22, EA3&lt;Inputs!$E$23), 1, 0)</f>
        <v>1</v>
      </c>
      <c r="EB17" s="126">
        <f>IF(AND(EB4&gt;=Inputs!$E$22, EB3&lt;Inputs!$E$23), 1, 0)</f>
        <v>1</v>
      </c>
      <c r="EC17" s="126">
        <f>IF(AND(EC4&gt;=Inputs!$E$22, EC3&lt;Inputs!$E$23), 1, 0)</f>
        <v>1</v>
      </c>
      <c r="ED17" s="126">
        <f>IF(AND(ED4&gt;=Inputs!$E$22, ED3&lt;Inputs!$E$23), 1, 0)</f>
        <v>1</v>
      </c>
      <c r="EE17" s="126">
        <f>IF(AND(EE4&gt;=Inputs!$E$22, EE3&lt;Inputs!$E$23), 1, 0)</f>
        <v>1</v>
      </c>
      <c r="EF17" s="126">
        <f>IF(AND(EF4&gt;=Inputs!$E$22, EF3&lt;Inputs!$E$23), 1, 0)</f>
        <v>1</v>
      </c>
      <c r="EG17" s="126">
        <f>IF(AND(EG4&gt;=Inputs!$E$22, EG3&lt;Inputs!$E$23), 1, 0)</f>
        <v>1</v>
      </c>
      <c r="EH17" s="126">
        <f>IF(AND(EH4&gt;=Inputs!$E$22, EH3&lt;Inputs!$E$23), 1, 0)</f>
        <v>1</v>
      </c>
      <c r="EI17" s="126">
        <f>IF(AND(EI4&gt;=Inputs!$E$22, EI3&lt;Inputs!$E$23), 1, 0)</f>
        <v>1</v>
      </c>
      <c r="EJ17" s="126">
        <f>IF(AND(EJ4&gt;=Inputs!$E$22, EJ3&lt;Inputs!$E$23), 1, 0)</f>
        <v>1</v>
      </c>
      <c r="EK17" s="126">
        <f>IF(AND(EK4&gt;=Inputs!$E$22, EK3&lt;Inputs!$E$23), 1, 0)</f>
        <v>1</v>
      </c>
      <c r="EL17" s="126">
        <f>IF(AND(EL4&gt;=Inputs!$E$22, EL3&lt;Inputs!$E$23), 1, 0)</f>
        <v>1</v>
      </c>
      <c r="EM17" s="126">
        <f>IF(AND(EM4&gt;=Inputs!$E$22, EM3&lt;Inputs!$E$23), 1, 0)</f>
        <v>1</v>
      </c>
      <c r="EN17" s="126">
        <f>IF(AND(EN4&gt;=Inputs!$E$22, EN3&lt;Inputs!$E$23), 1, 0)</f>
        <v>1</v>
      </c>
      <c r="EO17" s="126">
        <f>IF(AND(EO4&gt;=Inputs!$E$22, EO3&lt;Inputs!$E$23), 1, 0)</f>
        <v>1</v>
      </c>
      <c r="EP17" s="126">
        <f>IF(AND(EP4&gt;=Inputs!$E$22, EP3&lt;Inputs!$E$23), 1, 0)</f>
        <v>1</v>
      </c>
      <c r="EQ17" s="126">
        <f>IF(AND(EQ4&gt;=Inputs!$E$22, EQ3&lt;Inputs!$E$23), 1, 0)</f>
        <v>1</v>
      </c>
      <c r="ER17" s="126">
        <f>IF(AND(ER4&gt;=Inputs!$E$22, ER3&lt;Inputs!$E$23), 1, 0)</f>
        <v>1</v>
      </c>
      <c r="ES17" s="126">
        <f>IF(AND(ES4&gt;=Inputs!$E$22, ES3&lt;Inputs!$E$23), 1, 0)</f>
        <v>1</v>
      </c>
      <c r="ET17" s="126">
        <f>IF(AND(ET4&gt;=Inputs!$E$22, ET3&lt;Inputs!$E$23), 1, 0)</f>
        <v>1</v>
      </c>
      <c r="EU17" s="126">
        <f>IF(AND(EU4&gt;=Inputs!$E$22, EU3&lt;Inputs!$E$23), 1, 0)</f>
        <v>1</v>
      </c>
      <c r="EV17" s="126">
        <f>IF(AND(EV4&gt;=Inputs!$E$22, EV3&lt;Inputs!$E$23), 1, 0)</f>
        <v>1</v>
      </c>
      <c r="EW17" s="126">
        <f>IF(AND(EW4&gt;=Inputs!$E$22, EW3&lt;Inputs!$E$23), 1, 0)</f>
        <v>1</v>
      </c>
      <c r="EX17" s="126">
        <f>IF(AND(EX4&gt;=Inputs!$E$22, EX3&lt;Inputs!$E$23), 1, 0)</f>
        <v>1</v>
      </c>
      <c r="EY17" s="126">
        <f>IF(AND(EY4&gt;=Inputs!$E$22, EY3&lt;Inputs!$E$23), 1, 0)</f>
        <v>1</v>
      </c>
      <c r="EZ17" s="126">
        <f>IF(AND(EZ4&gt;=Inputs!$E$22, EZ3&lt;Inputs!$E$23), 1, 0)</f>
        <v>1</v>
      </c>
      <c r="FA17" s="126">
        <f>IF(AND(FA4&gt;=Inputs!$E$22, FA3&lt;Inputs!$E$23), 1, 0)</f>
        <v>1</v>
      </c>
      <c r="FB17" s="126">
        <f>IF(AND(FB4&gt;=Inputs!$E$22, FB3&lt;Inputs!$E$23), 1, 0)</f>
        <v>1</v>
      </c>
      <c r="FC17" s="126">
        <f>IF(AND(FC4&gt;=Inputs!$E$22, FC3&lt;Inputs!$E$23), 1, 0)</f>
        <v>1</v>
      </c>
      <c r="FD17" s="126">
        <f>IF(AND(FD4&gt;=Inputs!$E$22, FD3&lt;Inputs!$E$23), 1, 0)</f>
        <v>1</v>
      </c>
      <c r="FE17" s="126">
        <f>IF(AND(FE4&gt;=Inputs!$E$22, FE3&lt;Inputs!$E$23), 1, 0)</f>
        <v>1</v>
      </c>
      <c r="FF17" s="126">
        <f>IF(AND(FF4&gt;=Inputs!$E$22, FF3&lt;Inputs!$E$23), 1, 0)</f>
        <v>1</v>
      </c>
      <c r="FG17" s="126">
        <f>IF(AND(FG4&gt;=Inputs!$E$22, FG3&lt;Inputs!$E$23), 1, 0)</f>
        <v>1</v>
      </c>
      <c r="FH17" s="126">
        <f>IF(AND(FH4&gt;=Inputs!$E$22, FH3&lt;Inputs!$E$23), 1, 0)</f>
        <v>1</v>
      </c>
      <c r="FI17" s="126">
        <f>IF(AND(FI4&gt;=Inputs!$E$22, FI3&lt;Inputs!$E$23), 1, 0)</f>
        <v>1</v>
      </c>
      <c r="FJ17" s="126">
        <f>IF(AND(FJ4&gt;=Inputs!$E$22, FJ3&lt;Inputs!$E$23), 1, 0)</f>
        <v>1</v>
      </c>
      <c r="FK17" s="126">
        <f>IF(AND(FK4&gt;=Inputs!$E$22, FK3&lt;Inputs!$E$23), 1, 0)</f>
        <v>1</v>
      </c>
      <c r="FL17" s="126">
        <f>IF(AND(FL4&gt;=Inputs!$E$22, FL3&lt;Inputs!$E$23), 1, 0)</f>
        <v>1</v>
      </c>
      <c r="FM17" s="126">
        <f>IF(AND(FM4&gt;=Inputs!$E$22, FM3&lt;Inputs!$E$23), 1, 0)</f>
        <v>1</v>
      </c>
      <c r="FN17" s="126">
        <f>IF(AND(FN4&gt;=Inputs!$E$22, FN3&lt;Inputs!$E$23), 1, 0)</f>
        <v>1</v>
      </c>
      <c r="FO17" s="126">
        <f>IF(AND(FO4&gt;=Inputs!$E$22, FO3&lt;Inputs!$E$23), 1, 0)</f>
        <v>1</v>
      </c>
      <c r="FP17" s="126">
        <f>IF(AND(FP4&gt;=Inputs!$E$22, FP3&lt;Inputs!$E$23), 1, 0)</f>
        <v>1</v>
      </c>
      <c r="FQ17" s="126">
        <f>IF(AND(FQ4&gt;=Inputs!$E$22, FQ3&lt;Inputs!$E$23), 1, 0)</f>
        <v>1</v>
      </c>
      <c r="FR17" s="126">
        <f>IF(AND(FR4&gt;=Inputs!$E$22, FR3&lt;Inputs!$E$23), 1, 0)</f>
        <v>1</v>
      </c>
      <c r="FS17" s="126">
        <f>IF(AND(FS4&gt;=Inputs!$E$22, FS3&lt;Inputs!$E$23), 1, 0)</f>
        <v>1</v>
      </c>
      <c r="FT17" s="126">
        <f>IF(AND(FT4&gt;=Inputs!$E$22, FT3&lt;Inputs!$E$23), 1, 0)</f>
        <v>1</v>
      </c>
      <c r="FU17" s="126">
        <f>IF(AND(FU4&gt;=Inputs!$E$22, FU3&lt;Inputs!$E$23), 1, 0)</f>
        <v>1</v>
      </c>
      <c r="FV17" s="126">
        <f>IF(AND(FV4&gt;=Inputs!$E$22, FV3&lt;Inputs!$E$23), 1, 0)</f>
        <v>1</v>
      </c>
      <c r="FW17" s="126">
        <f>IF(AND(FW4&gt;=Inputs!$E$22, FW3&lt;Inputs!$E$23), 1, 0)</f>
        <v>1</v>
      </c>
      <c r="FX17" s="126">
        <f>IF(AND(FX4&gt;=Inputs!$E$22, FX3&lt;Inputs!$E$23), 1, 0)</f>
        <v>1</v>
      </c>
      <c r="FY17" s="126">
        <f>IF(AND(FY4&gt;=Inputs!$E$22, FY3&lt;Inputs!$E$23), 1, 0)</f>
        <v>1</v>
      </c>
      <c r="FZ17" s="126">
        <f>IF(AND(FZ4&gt;=Inputs!$E$22, FZ3&lt;Inputs!$E$23), 1, 0)</f>
        <v>1</v>
      </c>
      <c r="GA17" s="126">
        <f>IF(AND(GA4&gt;=Inputs!$E$22, GA3&lt;Inputs!$E$23), 1, 0)</f>
        <v>1</v>
      </c>
      <c r="GB17" s="126">
        <f>IF(AND(GB4&gt;=Inputs!$E$22, GB3&lt;Inputs!$E$23), 1, 0)</f>
        <v>1</v>
      </c>
      <c r="GC17" s="126">
        <f>IF(AND(GC4&gt;=Inputs!$E$22, GC3&lt;Inputs!$E$23), 1, 0)</f>
        <v>1</v>
      </c>
      <c r="GD17" s="126">
        <f>IF(AND(GD4&gt;=Inputs!$E$22, GD3&lt;Inputs!$E$23), 1, 0)</f>
        <v>1</v>
      </c>
      <c r="GE17" s="126">
        <f>IF(AND(GE4&gt;=Inputs!$E$22, GE3&lt;Inputs!$E$23), 1, 0)</f>
        <v>1</v>
      </c>
      <c r="GF17" s="126">
        <f>IF(AND(GF4&gt;=Inputs!$E$22, GF3&lt;Inputs!$E$23), 1, 0)</f>
        <v>1</v>
      </c>
      <c r="GG17" s="126">
        <f>IF(AND(GG4&gt;=Inputs!$E$22, GG3&lt;Inputs!$E$23), 1, 0)</f>
        <v>1</v>
      </c>
      <c r="GH17" s="126">
        <f>IF(AND(GH4&gt;=Inputs!$E$22, GH3&lt;Inputs!$E$23), 1, 0)</f>
        <v>1</v>
      </c>
      <c r="GI17" s="126">
        <f>IF(AND(GI4&gt;=Inputs!$E$22, GI3&lt;Inputs!$E$23), 1, 0)</f>
        <v>1</v>
      </c>
      <c r="GJ17" s="126">
        <f>IF(AND(GJ4&gt;=Inputs!$E$22, GJ3&lt;Inputs!$E$23), 1, 0)</f>
        <v>1</v>
      </c>
      <c r="GK17" s="126">
        <f>IF(AND(GK4&gt;=Inputs!$E$22, GK3&lt;Inputs!$E$23), 1, 0)</f>
        <v>1</v>
      </c>
      <c r="GL17" s="126">
        <f>IF(AND(GL4&gt;=Inputs!$E$22, GL3&lt;Inputs!$E$23), 1, 0)</f>
        <v>1</v>
      </c>
      <c r="GM17" s="126">
        <f>IF(AND(GM4&gt;=Inputs!$E$22, GM3&lt;Inputs!$E$23), 1, 0)</f>
        <v>1</v>
      </c>
      <c r="GN17" s="126">
        <f>IF(AND(GN4&gt;=Inputs!$E$22, GN3&lt;Inputs!$E$23), 1, 0)</f>
        <v>1</v>
      </c>
      <c r="GO17" s="126">
        <f>IF(AND(GO4&gt;=Inputs!$E$22, GO3&lt;Inputs!$E$23), 1, 0)</f>
        <v>1</v>
      </c>
      <c r="GP17" s="126">
        <f>IF(AND(GP4&gt;=Inputs!$E$22, GP3&lt;Inputs!$E$23), 1, 0)</f>
        <v>1</v>
      </c>
      <c r="GQ17" s="126">
        <f>IF(AND(GQ4&gt;=Inputs!$E$22, GQ3&lt;Inputs!$E$23), 1, 0)</f>
        <v>1</v>
      </c>
      <c r="GR17" s="126">
        <f>IF(AND(GR4&gt;=Inputs!$E$22, GR3&lt;Inputs!$E$23), 1, 0)</f>
        <v>1</v>
      </c>
      <c r="GS17" s="126">
        <f>IF(AND(GS4&gt;=Inputs!$E$22, GS3&lt;Inputs!$E$23), 1, 0)</f>
        <v>1</v>
      </c>
      <c r="GT17" s="126">
        <f>IF(AND(GT4&gt;=Inputs!$E$22, GT3&lt;Inputs!$E$23), 1, 0)</f>
        <v>1</v>
      </c>
      <c r="GU17" s="126">
        <f>IF(AND(GU4&gt;=Inputs!$E$22, GU3&lt;Inputs!$E$23), 1, 0)</f>
        <v>1</v>
      </c>
      <c r="GV17" s="126">
        <f>IF(AND(GV4&gt;=Inputs!$E$22, GV3&lt;Inputs!$E$23), 1, 0)</f>
        <v>1</v>
      </c>
      <c r="GW17" s="126">
        <f>IF(AND(GW4&gt;=Inputs!$E$22, GW3&lt;Inputs!$E$23), 1, 0)</f>
        <v>1</v>
      </c>
      <c r="GX17" s="126">
        <f>IF(AND(GX4&gt;=Inputs!$E$22, GX3&lt;Inputs!$E$23), 1, 0)</f>
        <v>1</v>
      </c>
      <c r="GY17" s="126">
        <f>IF(AND(GY4&gt;=Inputs!$E$22, GY3&lt;Inputs!$E$23), 1, 0)</f>
        <v>1</v>
      </c>
      <c r="GZ17" s="126">
        <f>IF(AND(GZ4&gt;=Inputs!$E$22, GZ3&lt;Inputs!$E$23), 1, 0)</f>
        <v>1</v>
      </c>
      <c r="HA17" s="126">
        <f>IF(AND(HA4&gt;=Inputs!$E$22, HA3&lt;Inputs!$E$23), 1, 0)</f>
        <v>1</v>
      </c>
      <c r="HB17" s="126">
        <f>IF(AND(HB4&gt;=Inputs!$E$22, HB3&lt;Inputs!$E$23), 1, 0)</f>
        <v>1</v>
      </c>
      <c r="HC17" s="126">
        <f>IF(AND(HC4&gt;=Inputs!$E$22, HC3&lt;Inputs!$E$23), 1, 0)</f>
        <v>1</v>
      </c>
      <c r="HD17" s="126">
        <f>IF(AND(HD4&gt;=Inputs!$E$22, HD3&lt;Inputs!$E$23), 1, 0)</f>
        <v>1</v>
      </c>
      <c r="HE17" s="126">
        <f>IF(AND(HE4&gt;=Inputs!$E$22, HE3&lt;Inputs!$E$23), 1, 0)</f>
        <v>1</v>
      </c>
      <c r="HF17" s="126">
        <f>IF(AND(HF4&gt;=Inputs!$E$22, HF3&lt;Inputs!$E$23), 1, 0)</f>
        <v>1</v>
      </c>
      <c r="HG17" s="126">
        <f>IF(AND(HG4&gt;=Inputs!$E$22, HG3&lt;Inputs!$E$23), 1, 0)</f>
        <v>1</v>
      </c>
      <c r="HH17" s="126">
        <f>IF(AND(HH4&gt;=Inputs!$E$22, HH3&lt;Inputs!$E$23), 1, 0)</f>
        <v>1</v>
      </c>
      <c r="HI17" s="126">
        <f>IF(AND(HI4&gt;=Inputs!$E$22, HI3&lt;Inputs!$E$23), 1, 0)</f>
        <v>1</v>
      </c>
      <c r="HJ17" s="126">
        <f>IF(AND(HJ4&gt;=Inputs!$E$22, HJ3&lt;Inputs!$E$23), 1, 0)</f>
        <v>1</v>
      </c>
      <c r="HK17" s="126">
        <f>IF(AND(HK4&gt;=Inputs!$E$22, HK3&lt;Inputs!$E$23), 1, 0)</f>
        <v>1</v>
      </c>
      <c r="HL17" s="126">
        <f>IF(AND(HL4&gt;=Inputs!$E$22, HL3&lt;Inputs!$E$23), 1, 0)</f>
        <v>1</v>
      </c>
      <c r="HM17" s="126">
        <f>IF(AND(HM4&gt;=Inputs!$E$22, HM3&lt;Inputs!$E$23), 1, 0)</f>
        <v>1</v>
      </c>
      <c r="HN17" s="126">
        <f>IF(AND(HN4&gt;=Inputs!$E$22, HN3&lt;Inputs!$E$23), 1, 0)</f>
        <v>1</v>
      </c>
      <c r="HO17" s="126">
        <f>IF(AND(HO4&gt;=Inputs!$E$22, HO3&lt;Inputs!$E$23), 1, 0)</f>
        <v>1</v>
      </c>
      <c r="HP17" s="126">
        <f>IF(AND(HP4&gt;=Inputs!$E$22, HP3&lt;Inputs!$E$23), 1, 0)</f>
        <v>1</v>
      </c>
      <c r="HQ17" s="126">
        <f>IF(AND(HQ4&gt;=Inputs!$E$22, HQ3&lt;Inputs!$E$23), 1, 0)</f>
        <v>1</v>
      </c>
      <c r="HR17" s="126">
        <f>IF(AND(HR4&gt;=Inputs!$E$22, HR3&lt;Inputs!$E$23), 1, 0)</f>
        <v>1</v>
      </c>
      <c r="HS17" s="126">
        <f>IF(AND(HS4&gt;=Inputs!$E$22, HS3&lt;Inputs!$E$23), 1, 0)</f>
        <v>1</v>
      </c>
      <c r="HT17" s="126">
        <f>IF(AND(HT4&gt;=Inputs!$E$22, HT3&lt;Inputs!$E$23), 1, 0)</f>
        <v>1</v>
      </c>
      <c r="HU17" s="126">
        <f>IF(AND(HU4&gt;=Inputs!$E$22, HU3&lt;Inputs!$E$23), 1, 0)</f>
        <v>1</v>
      </c>
      <c r="HV17" s="126">
        <f>IF(AND(HV4&gt;=Inputs!$E$22, HV3&lt;Inputs!$E$23), 1, 0)</f>
        <v>1</v>
      </c>
      <c r="HW17" s="126">
        <f>IF(AND(HW4&gt;=Inputs!$E$22, HW3&lt;Inputs!$E$23), 1, 0)</f>
        <v>1</v>
      </c>
      <c r="HX17" s="126">
        <f>IF(AND(HX4&gt;=Inputs!$E$22, HX3&lt;Inputs!$E$23), 1, 0)</f>
        <v>1</v>
      </c>
      <c r="HY17" s="126">
        <f>IF(AND(HY4&gt;=Inputs!$E$22, HY3&lt;Inputs!$E$23), 1, 0)</f>
        <v>1</v>
      </c>
      <c r="HZ17" s="126">
        <f>IF(AND(HZ4&gt;=Inputs!$E$22, HZ3&lt;Inputs!$E$23), 1, 0)</f>
        <v>1</v>
      </c>
      <c r="IA17" s="126">
        <f>IF(AND(IA4&gt;=Inputs!$E$22, IA3&lt;Inputs!$E$23), 1, 0)</f>
        <v>1</v>
      </c>
      <c r="IB17" s="126">
        <f>IF(AND(IB4&gt;=Inputs!$E$22, IB3&lt;Inputs!$E$23), 1, 0)</f>
        <v>1</v>
      </c>
      <c r="IC17" s="126">
        <f>IF(AND(IC4&gt;=Inputs!$E$22, IC3&lt;Inputs!$E$23), 1, 0)</f>
        <v>1</v>
      </c>
      <c r="ID17" s="126">
        <f>IF(AND(ID4&gt;=Inputs!$E$22, ID3&lt;Inputs!$E$23), 1, 0)</f>
        <v>1</v>
      </c>
      <c r="IE17" s="126">
        <f>IF(AND(IE4&gt;=Inputs!$E$22, IE3&lt;Inputs!$E$23), 1, 0)</f>
        <v>1</v>
      </c>
      <c r="IF17" s="126">
        <f>IF(AND(IF4&gt;=Inputs!$E$22, IF3&lt;Inputs!$E$23), 1, 0)</f>
        <v>1</v>
      </c>
      <c r="IG17" s="126">
        <f>IF(AND(IG4&gt;=Inputs!$E$22, IG3&lt;Inputs!$E$23), 1, 0)</f>
        <v>1</v>
      </c>
      <c r="IH17" s="126">
        <f>IF(AND(IH4&gt;=Inputs!$E$22, IH3&lt;Inputs!$E$23), 1, 0)</f>
        <v>1</v>
      </c>
      <c r="II17" s="126">
        <f>IF(AND(II4&gt;=Inputs!$E$22, II3&lt;Inputs!$E$23), 1, 0)</f>
        <v>1</v>
      </c>
      <c r="IJ17" s="126">
        <f>IF(AND(IJ4&gt;=Inputs!$E$22, IJ3&lt;Inputs!$E$23), 1, 0)</f>
        <v>1</v>
      </c>
      <c r="IK17" s="126">
        <f>IF(AND(IK4&gt;=Inputs!$E$22, IK3&lt;Inputs!$E$23), 1, 0)</f>
        <v>1</v>
      </c>
      <c r="IL17" s="126">
        <f>IF(AND(IL4&gt;=Inputs!$E$22, IL3&lt;Inputs!$E$23), 1, 0)</f>
        <v>1</v>
      </c>
      <c r="IM17" s="126">
        <f>IF(AND(IM4&gt;=Inputs!$E$22, IM3&lt;Inputs!$E$23), 1, 0)</f>
        <v>1</v>
      </c>
      <c r="IN17" s="126">
        <f>IF(AND(IN4&gt;=Inputs!$E$22, IN3&lt;Inputs!$E$23), 1, 0)</f>
        <v>1</v>
      </c>
      <c r="IO17" s="126">
        <f>IF(AND(IO4&gt;=Inputs!$E$22, IO3&lt;Inputs!$E$23), 1, 0)</f>
        <v>1</v>
      </c>
      <c r="IP17" s="126">
        <f>IF(AND(IP4&gt;=Inputs!$E$22, IP3&lt;Inputs!$E$23), 1, 0)</f>
        <v>1</v>
      </c>
      <c r="IQ17" s="126">
        <f>IF(AND(IQ4&gt;=Inputs!$E$22, IQ3&lt;Inputs!$E$23), 1, 0)</f>
        <v>1</v>
      </c>
      <c r="IR17" s="126">
        <f>IF(AND(IR4&gt;=Inputs!$E$22, IR3&lt;Inputs!$E$23), 1, 0)</f>
        <v>1</v>
      </c>
      <c r="IS17" s="126">
        <f>IF(AND(IS4&gt;=Inputs!$E$22, IS3&lt;Inputs!$E$23), 1, 0)</f>
        <v>1</v>
      </c>
      <c r="IT17" s="126">
        <f>IF(AND(IT4&gt;=Inputs!$E$22, IT3&lt;Inputs!$E$23), 1, 0)</f>
        <v>1</v>
      </c>
      <c r="IU17" s="126">
        <f>IF(AND(IU4&gt;=Inputs!$E$22, IU3&lt;Inputs!$E$23), 1, 0)</f>
        <v>1</v>
      </c>
      <c r="IV17" s="126">
        <f>IF(AND(IV4&gt;=Inputs!$E$22, IV3&lt;Inputs!$E$23), 1, 0)</f>
        <v>1</v>
      </c>
      <c r="IW17" s="126">
        <f>IF(AND(IW4&gt;=Inputs!$E$22, IW3&lt;Inputs!$E$23), 1, 0)</f>
        <v>1</v>
      </c>
      <c r="IX17" s="126">
        <f>IF(AND(IX4&gt;=Inputs!$E$22, IX3&lt;Inputs!$E$23), 1, 0)</f>
        <v>1</v>
      </c>
      <c r="IY17" s="126">
        <f>IF(AND(IY4&gt;=Inputs!$E$22, IY3&lt;Inputs!$E$23), 1, 0)</f>
        <v>1</v>
      </c>
      <c r="IZ17" s="126">
        <f>IF(AND(IZ4&gt;=Inputs!$E$22, IZ3&lt;Inputs!$E$23), 1, 0)</f>
        <v>1</v>
      </c>
      <c r="JA17" s="126">
        <f>IF(AND(JA4&gt;=Inputs!$E$22, JA3&lt;Inputs!$E$23), 1, 0)</f>
        <v>1</v>
      </c>
      <c r="JB17" s="126">
        <f>IF(AND(JB4&gt;=Inputs!$E$22, JB3&lt;Inputs!$E$23), 1, 0)</f>
        <v>1</v>
      </c>
      <c r="JC17" s="126">
        <f>IF(AND(JC4&gt;=Inputs!$E$22, JC3&lt;Inputs!$E$23), 1, 0)</f>
        <v>1</v>
      </c>
      <c r="JD17" s="126">
        <f>IF(AND(JD4&gt;=Inputs!$E$22, JD3&lt;Inputs!$E$23), 1, 0)</f>
        <v>1</v>
      </c>
      <c r="JE17" s="126">
        <f>IF(AND(JE4&gt;=Inputs!$E$22, JE3&lt;Inputs!$E$23), 1, 0)</f>
        <v>1</v>
      </c>
      <c r="JF17" s="126">
        <f>IF(AND(JF4&gt;=Inputs!$E$22, JF3&lt;Inputs!$E$23), 1, 0)</f>
        <v>1</v>
      </c>
      <c r="JG17" s="126">
        <f>IF(AND(JG4&gt;=Inputs!$E$22, JG3&lt;Inputs!$E$23), 1, 0)</f>
        <v>1</v>
      </c>
      <c r="JH17" s="126">
        <f>IF(AND(JH4&gt;=Inputs!$E$22, JH3&lt;Inputs!$E$23), 1, 0)</f>
        <v>1</v>
      </c>
      <c r="JI17" s="126">
        <f>IF(AND(JI4&gt;=Inputs!$E$22, JI3&lt;Inputs!$E$23), 1, 0)</f>
        <v>1</v>
      </c>
      <c r="JJ17" s="126">
        <f>IF(AND(JJ4&gt;=Inputs!$E$22, JJ3&lt;Inputs!$E$23), 1, 0)</f>
        <v>1</v>
      </c>
      <c r="JK17" s="126">
        <f>IF(AND(JK4&gt;=Inputs!$E$22, JK3&lt;Inputs!$E$23), 1, 0)</f>
        <v>1</v>
      </c>
      <c r="JL17" s="126">
        <f>IF(AND(JL4&gt;=Inputs!$E$22, JL3&lt;Inputs!$E$23), 1, 0)</f>
        <v>1</v>
      </c>
      <c r="JM17" s="126">
        <f>IF(AND(JM4&gt;=Inputs!$E$22, JM3&lt;Inputs!$E$23), 1, 0)</f>
        <v>1</v>
      </c>
      <c r="JN17" s="126">
        <f>IF(AND(JN4&gt;=Inputs!$E$22, JN3&lt;Inputs!$E$23), 1, 0)</f>
        <v>1</v>
      </c>
      <c r="JO17" s="126">
        <f>IF(AND(JO4&gt;=Inputs!$E$22, JO3&lt;Inputs!$E$23), 1, 0)</f>
        <v>1</v>
      </c>
      <c r="JP17" s="126">
        <f>IF(AND(JP4&gt;=Inputs!$E$22, JP3&lt;Inputs!$E$23), 1, 0)</f>
        <v>1</v>
      </c>
      <c r="JQ17" s="126">
        <f>IF(AND(JQ4&gt;=Inputs!$E$22, JQ3&lt;Inputs!$E$23), 1, 0)</f>
        <v>1</v>
      </c>
      <c r="JR17" s="126">
        <f>IF(AND(JR4&gt;=Inputs!$E$22, JR3&lt;Inputs!$E$23), 1, 0)</f>
        <v>1</v>
      </c>
      <c r="JS17" s="126">
        <f>IF(AND(JS4&gt;=Inputs!$E$22, JS3&lt;Inputs!$E$23), 1, 0)</f>
        <v>1</v>
      </c>
      <c r="JT17" s="126">
        <f>IF(AND(JT4&gt;=Inputs!$E$22, JT3&lt;Inputs!$E$23), 1, 0)</f>
        <v>1</v>
      </c>
      <c r="JU17" s="126">
        <f>IF(AND(JU4&gt;=Inputs!$E$22, JU3&lt;Inputs!$E$23), 1, 0)</f>
        <v>1</v>
      </c>
      <c r="JV17" s="126">
        <f>IF(AND(JV4&gt;=Inputs!$E$22, JV3&lt;Inputs!$E$23), 1, 0)</f>
        <v>1</v>
      </c>
      <c r="JW17" s="126">
        <f>IF(AND(JW4&gt;=Inputs!$E$22, JW3&lt;Inputs!$E$23), 1, 0)</f>
        <v>1</v>
      </c>
      <c r="JX17" s="126">
        <f>IF(AND(JX4&gt;=Inputs!$E$22, JX3&lt;Inputs!$E$23), 1, 0)</f>
        <v>1</v>
      </c>
      <c r="JY17" s="126">
        <f>IF(AND(JY4&gt;=Inputs!$E$22, JY3&lt;Inputs!$E$23), 1, 0)</f>
        <v>1</v>
      </c>
      <c r="JZ17" s="126">
        <f>IF(AND(JZ4&gt;=Inputs!$E$22, JZ3&lt;Inputs!$E$23), 1, 0)</f>
        <v>1</v>
      </c>
      <c r="KA17" s="126">
        <f>IF(AND(KA4&gt;=Inputs!$E$22, KA3&lt;Inputs!$E$23), 1, 0)</f>
        <v>1</v>
      </c>
      <c r="KB17" s="126">
        <f>IF(AND(KB4&gt;=Inputs!$E$22, KB3&lt;Inputs!$E$23), 1, 0)</f>
        <v>1</v>
      </c>
      <c r="KC17" s="126">
        <f>IF(AND(KC4&gt;=Inputs!$E$22, KC3&lt;Inputs!$E$23), 1, 0)</f>
        <v>1</v>
      </c>
      <c r="KD17" s="126">
        <f>IF(AND(KD4&gt;=Inputs!$E$22, KD3&lt;Inputs!$E$23), 1, 0)</f>
        <v>1</v>
      </c>
      <c r="KE17" s="126">
        <f>IF(AND(KE4&gt;=Inputs!$E$22, KE3&lt;Inputs!$E$23), 1, 0)</f>
        <v>1</v>
      </c>
      <c r="KF17" s="126">
        <f>IF(AND(KF4&gt;=Inputs!$E$22, KF3&lt;Inputs!$E$23), 1, 0)</f>
        <v>1</v>
      </c>
      <c r="KG17" s="126">
        <f>IF(AND(KG4&gt;=Inputs!$E$22, KG3&lt;Inputs!$E$23), 1, 0)</f>
        <v>1</v>
      </c>
      <c r="KH17" s="126">
        <f>IF(AND(KH4&gt;=Inputs!$E$22, KH3&lt;Inputs!$E$23), 1, 0)</f>
        <v>1</v>
      </c>
      <c r="KI17" s="126">
        <f>IF(AND(KI4&gt;=Inputs!$E$22, KI3&lt;Inputs!$E$23), 1, 0)</f>
        <v>1</v>
      </c>
      <c r="KJ17" s="126">
        <f>IF(AND(KJ4&gt;=Inputs!$E$22, KJ3&lt;Inputs!$E$23), 1, 0)</f>
        <v>1</v>
      </c>
      <c r="KK17" s="126">
        <f>IF(AND(KK4&gt;=Inputs!$E$22, KK3&lt;Inputs!$E$23), 1, 0)</f>
        <v>1</v>
      </c>
      <c r="KL17" s="126">
        <f>IF(AND(KL4&gt;=Inputs!$E$22, KL3&lt;Inputs!$E$23), 1, 0)</f>
        <v>1</v>
      </c>
      <c r="KM17" s="126">
        <f>IF(AND(KM4&gt;=Inputs!$E$22, KM3&lt;Inputs!$E$23), 1, 0)</f>
        <v>1</v>
      </c>
      <c r="KN17" s="126">
        <f>IF(AND(KN4&gt;=Inputs!$E$22, KN3&lt;Inputs!$E$23), 1, 0)</f>
        <v>1</v>
      </c>
      <c r="KO17" s="126">
        <f>IF(AND(KO4&gt;=Inputs!$E$22, KO3&lt;Inputs!$E$23), 1, 0)</f>
        <v>1</v>
      </c>
      <c r="KP17" s="126">
        <f>IF(AND(KP4&gt;=Inputs!$E$22, KP3&lt;Inputs!$E$23), 1, 0)</f>
        <v>1</v>
      </c>
      <c r="KQ17" s="126">
        <f>IF(AND(KQ4&gt;=Inputs!$E$22, KQ3&lt;Inputs!$E$23), 1, 0)</f>
        <v>1</v>
      </c>
      <c r="KR17" s="126">
        <f>IF(AND(KR4&gt;=Inputs!$E$22, KR3&lt;Inputs!$E$23), 1, 0)</f>
        <v>1</v>
      </c>
      <c r="KS17" s="126">
        <f>IF(AND(KS4&gt;=Inputs!$E$22, KS3&lt;Inputs!$E$23), 1, 0)</f>
        <v>1</v>
      </c>
      <c r="KT17" s="126">
        <f>IF(AND(KT4&gt;=Inputs!$E$22, KT3&lt;Inputs!$E$23), 1, 0)</f>
        <v>1</v>
      </c>
      <c r="KU17" s="126">
        <f>IF(AND(KU4&gt;=Inputs!$E$22, KU3&lt;Inputs!$E$23), 1, 0)</f>
        <v>1</v>
      </c>
      <c r="KV17" s="126">
        <f>IF(AND(KV4&gt;=Inputs!$E$22, KV3&lt;Inputs!$E$23), 1, 0)</f>
        <v>1</v>
      </c>
      <c r="KW17" s="126">
        <f>IF(AND(KW4&gt;=Inputs!$E$22, KW3&lt;Inputs!$E$23), 1, 0)</f>
        <v>1</v>
      </c>
      <c r="KX17" s="126">
        <f>IF(AND(KX4&gt;=Inputs!$E$22, KX3&lt;Inputs!$E$23), 1, 0)</f>
        <v>1</v>
      </c>
      <c r="KY17" s="126">
        <f>IF(AND(KY4&gt;=Inputs!$E$22, KY3&lt;Inputs!$E$23), 1, 0)</f>
        <v>1</v>
      </c>
      <c r="KZ17" s="126">
        <f>IF(AND(KZ4&gt;=Inputs!$E$22, KZ3&lt;Inputs!$E$23), 1, 0)</f>
        <v>1</v>
      </c>
      <c r="LA17" s="126">
        <f>IF(AND(LA4&gt;=Inputs!$E$22, LA3&lt;Inputs!$E$23), 1, 0)</f>
        <v>1</v>
      </c>
      <c r="LB17" s="126">
        <f>IF(AND(LB4&gt;=Inputs!$E$22, LB3&lt;Inputs!$E$23), 1, 0)</f>
        <v>1</v>
      </c>
      <c r="LC17" s="126">
        <f>IF(AND(LC4&gt;=Inputs!$E$22, LC3&lt;Inputs!$E$23), 1, 0)</f>
        <v>1</v>
      </c>
      <c r="LD17" s="126">
        <f>IF(AND(LD4&gt;=Inputs!$E$22, LD3&lt;Inputs!$E$23), 1, 0)</f>
        <v>1</v>
      </c>
      <c r="LE17" s="126">
        <f>IF(AND(LE4&gt;=Inputs!$E$22, LE3&lt;Inputs!$E$23), 1, 0)</f>
        <v>1</v>
      </c>
      <c r="LF17" s="126">
        <f>IF(AND(LF4&gt;=Inputs!$E$22, LF3&lt;Inputs!$E$23), 1, 0)</f>
        <v>1</v>
      </c>
      <c r="LG17" s="126">
        <f>IF(AND(LG4&gt;=Inputs!$E$22, LG3&lt;Inputs!$E$23), 1, 0)</f>
        <v>1</v>
      </c>
      <c r="LH17" s="126">
        <f>IF(AND(LH4&gt;=Inputs!$E$22, LH3&lt;Inputs!$E$23), 1, 0)</f>
        <v>1</v>
      </c>
      <c r="LI17" s="126">
        <f>IF(AND(LI4&gt;=Inputs!$E$22, LI3&lt;Inputs!$E$23), 1, 0)</f>
        <v>1</v>
      </c>
      <c r="LJ17" s="126">
        <f>IF(AND(LJ4&gt;=Inputs!$E$22, LJ3&lt;Inputs!$E$23), 1, 0)</f>
        <v>1</v>
      </c>
      <c r="LK17" s="126">
        <f>IF(AND(LK4&gt;=Inputs!$E$22, LK3&lt;Inputs!$E$23), 1, 0)</f>
        <v>1</v>
      </c>
      <c r="LL17" s="126">
        <f>IF(AND(LL4&gt;=Inputs!$E$22, LL3&lt;Inputs!$E$23), 1, 0)</f>
        <v>1</v>
      </c>
      <c r="LM17" s="126">
        <f>IF(AND(LM4&gt;=Inputs!$E$22, LM3&lt;Inputs!$E$23), 1, 0)</f>
        <v>1</v>
      </c>
      <c r="LN17" s="126">
        <f>IF(AND(LN4&gt;=Inputs!$E$22, LN3&lt;Inputs!$E$23), 1, 0)</f>
        <v>1</v>
      </c>
      <c r="LO17" s="126">
        <f>IF(AND(LO4&gt;=Inputs!$E$22, LO3&lt;Inputs!$E$23), 1, 0)</f>
        <v>1</v>
      </c>
      <c r="LP17" s="126">
        <f>IF(AND(LP4&gt;=Inputs!$E$22, LP3&lt;Inputs!$E$23), 1, 0)</f>
        <v>1</v>
      </c>
      <c r="LQ17" s="126">
        <f>IF(AND(LQ4&gt;=Inputs!$E$22, LQ3&lt;Inputs!$E$23), 1, 0)</f>
        <v>1</v>
      </c>
      <c r="LR17" s="126">
        <f>IF(AND(LR4&gt;=Inputs!$E$22, LR3&lt;Inputs!$E$23), 1, 0)</f>
        <v>1</v>
      </c>
      <c r="LS17" s="126">
        <f>IF(AND(LS4&gt;=Inputs!$E$22, LS3&lt;Inputs!$E$23), 1, 0)</f>
        <v>1</v>
      </c>
      <c r="LT17" s="126">
        <f>IF(AND(LT4&gt;=Inputs!$E$22, LT3&lt;Inputs!$E$23), 1, 0)</f>
        <v>1</v>
      </c>
      <c r="LU17" s="126"/>
      <c r="LV17" s="126"/>
      <c r="LW17" s="126"/>
      <c r="LX17" s="126"/>
      <c r="LY17" s="126"/>
      <c r="LZ17" s="126"/>
      <c r="MA17" s="126"/>
      <c r="MB17" s="126"/>
      <c r="MC17" s="126"/>
      <c r="MD17" s="126"/>
      <c r="ME17" s="126"/>
      <c r="MF17" s="126"/>
      <c r="MG17" s="126"/>
      <c r="MH17" s="126"/>
      <c r="MI17" s="126"/>
      <c r="MJ17" s="126"/>
      <c r="MK17" s="126"/>
      <c r="ML17" s="126"/>
      <c r="MM17" s="126"/>
      <c r="MN17" s="126"/>
      <c r="MO17" s="126"/>
      <c r="MP17" s="126"/>
      <c r="MQ17" s="126"/>
      <c r="MR17" s="126"/>
      <c r="MS17" s="126"/>
      <c r="MT17" s="126"/>
      <c r="MU17" s="126"/>
      <c r="MV17" s="126"/>
      <c r="MW17" s="126"/>
      <c r="MX17" s="126"/>
      <c r="MY17" s="126"/>
      <c r="MZ17" s="126"/>
      <c r="NA17" s="126"/>
      <c r="NB17" s="126"/>
      <c r="NC17" s="126"/>
      <c r="ND17" s="126"/>
      <c r="NE17" s="126"/>
      <c r="NF17" s="126"/>
      <c r="NG17" s="126"/>
      <c r="NH17" s="126"/>
      <c r="NI17" s="126"/>
      <c r="NJ17" s="126"/>
      <c r="NK17" s="126"/>
      <c r="NL17" s="126"/>
      <c r="NM17" s="126"/>
      <c r="NN17" s="126"/>
      <c r="NO17" s="126"/>
      <c r="NP17" s="126"/>
      <c r="NQ17" s="126"/>
      <c r="NR17" s="126"/>
      <c r="NS17" s="126"/>
      <c r="NT17" s="126"/>
      <c r="NU17" s="126"/>
      <c r="NV17" s="126"/>
      <c r="NW17" s="126"/>
      <c r="NX17" s="126"/>
      <c r="NY17" s="126"/>
      <c r="NZ17" s="126"/>
      <c r="OA17" s="126"/>
      <c r="OB17" s="126"/>
      <c r="OC17" s="126"/>
      <c r="OD17" s="126"/>
      <c r="OE17" s="126"/>
      <c r="OF17" s="126"/>
      <c r="OG17" s="126"/>
      <c r="OH17" s="126"/>
      <c r="OI17" s="126"/>
      <c r="OJ17" s="126"/>
      <c r="OK17" s="126"/>
      <c r="OL17" s="126"/>
      <c r="OM17" s="126"/>
      <c r="ON17" s="126"/>
      <c r="OO17" s="126"/>
      <c r="OP17" s="126"/>
      <c r="OQ17" s="126"/>
      <c r="OR17" s="126"/>
      <c r="OS17" s="126"/>
      <c r="OT17" s="126"/>
      <c r="OU17" s="126"/>
      <c r="OV17" s="126"/>
      <c r="OW17" s="126"/>
      <c r="OX17" s="126"/>
      <c r="OY17" s="126"/>
      <c r="OZ17" s="126"/>
      <c r="PA17" s="126"/>
      <c r="PB17" s="126"/>
      <c r="PC17" s="126"/>
      <c r="PD17" s="126"/>
      <c r="PE17" s="126"/>
      <c r="PF17" s="126"/>
      <c r="PG17" s="126"/>
      <c r="PH17" s="126"/>
      <c r="PI17" s="126"/>
      <c r="PJ17" s="126"/>
      <c r="PK17" s="126"/>
      <c r="PL17" s="126"/>
      <c r="PM17" s="126"/>
      <c r="PN17" s="126"/>
      <c r="PO17" s="126"/>
      <c r="PP17" s="126"/>
      <c r="PQ17" s="126"/>
      <c r="PR17" s="126"/>
      <c r="PS17" s="126"/>
      <c r="PT17" s="126"/>
      <c r="PU17" s="126"/>
      <c r="PV17" s="126"/>
      <c r="PW17" s="126"/>
      <c r="PX17" s="126"/>
      <c r="PY17" s="126"/>
      <c r="PZ17" s="126"/>
      <c r="QA17" s="126"/>
      <c r="QB17" s="126"/>
      <c r="QC17" s="126"/>
      <c r="QD17" s="126"/>
      <c r="QE17" s="126"/>
      <c r="QF17" s="126"/>
      <c r="QG17" s="126"/>
      <c r="QH17" s="126"/>
      <c r="QI17" s="126"/>
      <c r="QJ17" s="126"/>
      <c r="QK17" s="126"/>
      <c r="QL17" s="126"/>
      <c r="QM17" s="126"/>
      <c r="QN17" s="126"/>
      <c r="QO17" s="126"/>
      <c r="QP17" s="126"/>
      <c r="QQ17" s="126"/>
      <c r="QR17" s="126"/>
      <c r="QS17" s="126"/>
      <c r="QT17" s="126"/>
      <c r="QU17" s="126"/>
    </row>
    <row r="18" spans="1:463" outlineLevel="1">
      <c r="A18" s="2"/>
      <c r="B18" s="2"/>
      <c r="C18" s="2" t="s">
        <v>406</v>
      </c>
      <c r="D18" s="2"/>
      <c r="E18" s="2"/>
      <c r="F18" s="2"/>
      <c r="G18" s="2"/>
      <c r="H18" s="65"/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6">
        <v>0</v>
      </c>
      <c r="W18" s="126">
        <v>0</v>
      </c>
      <c r="X18" s="126">
        <v>0</v>
      </c>
      <c r="Y18" s="126">
        <v>0</v>
      </c>
      <c r="Z18" s="126">
        <v>0</v>
      </c>
      <c r="AA18" s="126">
        <v>0</v>
      </c>
      <c r="AB18" s="126">
        <v>0</v>
      </c>
      <c r="AC18" s="126">
        <v>0</v>
      </c>
      <c r="AD18" s="126">
        <v>0</v>
      </c>
      <c r="AE18" s="126">
        <v>0</v>
      </c>
      <c r="AF18" s="126">
        <v>0</v>
      </c>
      <c r="AG18" s="126">
        <f>IF(AND(AG3&lt;=Inputs!$E$22, AG4&gt;=Inputs!$E$22), 1, AF18+1)*AG17</f>
        <v>1</v>
      </c>
      <c r="AH18" s="126">
        <f>IF(AND(AH3&lt;=Inputs!$E$22, AH4&gt;=Inputs!$E$22), 1, AG18+1)*AH17</f>
        <v>2</v>
      </c>
      <c r="AI18" s="126">
        <f>IF(AND(AI3&lt;=Inputs!$E$22, AI4&gt;=Inputs!$E$22), 1, AH18+1)*AI17</f>
        <v>3</v>
      </c>
      <c r="AJ18" s="126">
        <f>IF(AND(AJ3&lt;=Inputs!$E$22, AJ4&gt;=Inputs!$E$22), 1, AI18+1)*AJ17</f>
        <v>4</v>
      </c>
      <c r="AK18" s="126">
        <f>IF(AND(AK3&lt;=Inputs!$E$22, AK4&gt;=Inputs!$E$22), 1, AJ18+1)*AK17</f>
        <v>5</v>
      </c>
      <c r="AL18" s="126">
        <f>IF(AND(AL3&lt;=Inputs!$E$22, AL4&gt;=Inputs!$E$22), 1, AK18+1)*AL17</f>
        <v>6</v>
      </c>
      <c r="AM18" s="126">
        <f>IF(AND(AM3&lt;=Inputs!$E$22, AM4&gt;=Inputs!$E$22), 1, AL18+1)*AM17</f>
        <v>7</v>
      </c>
      <c r="AN18" s="126">
        <f>IF(AND(AN3&lt;=Inputs!$E$22, AN4&gt;=Inputs!$E$22), 1, AM18+1)*AN17</f>
        <v>8</v>
      </c>
      <c r="AO18" s="126">
        <f>IF(AND(AO3&lt;=Inputs!$E$22, AO4&gt;=Inputs!$E$22), 1, AN18+1)*AO17</f>
        <v>9</v>
      </c>
      <c r="AP18" s="126">
        <f>IF(AND(AP3&lt;=Inputs!$E$22, AP4&gt;=Inputs!$E$22), 1, AO18+1)*AP17</f>
        <v>10</v>
      </c>
      <c r="AQ18" s="126">
        <f>IF(AND(AQ3&lt;=Inputs!$E$22, AQ4&gt;=Inputs!$E$22), 1, AP18+1)*AQ17</f>
        <v>11</v>
      </c>
      <c r="AR18" s="126">
        <f>IF(AND(AR3&lt;=Inputs!$E$22, AR4&gt;=Inputs!$E$22), 1, AQ18+1)*AR17</f>
        <v>12</v>
      </c>
      <c r="AS18" s="126">
        <f>IF(AND(AS3&lt;=Inputs!$E$22, AS4&gt;=Inputs!$E$22), 1, AR18+1)*AS17</f>
        <v>13</v>
      </c>
      <c r="AT18" s="126">
        <f>IF(AND(AT3&lt;=Inputs!$E$22, AT4&gt;=Inputs!$E$22), 1, AS18+1)*AT17</f>
        <v>14</v>
      </c>
      <c r="AU18" s="126">
        <f>IF(AND(AU3&lt;=Inputs!$E$22, AU4&gt;=Inputs!$E$22), 1, AT18+1)*AU17</f>
        <v>15</v>
      </c>
      <c r="AV18" s="126">
        <f>IF(AND(AV3&lt;=Inputs!$E$22, AV4&gt;=Inputs!$E$22), 1, AU18+1)*AV17</f>
        <v>16</v>
      </c>
      <c r="AW18" s="126">
        <f>IF(AND(AW3&lt;=Inputs!$E$22, AW4&gt;=Inputs!$E$22), 1, AV18+1)*AW17</f>
        <v>17</v>
      </c>
      <c r="AX18" s="126">
        <f>IF(AND(AX3&lt;=Inputs!$E$22, AX4&gt;=Inputs!$E$22), 1, AW18+1)*AX17</f>
        <v>18</v>
      </c>
      <c r="AY18" s="126">
        <f>IF(AND(AY3&lt;=Inputs!$E$22, AY4&gt;=Inputs!$E$22), 1, AX18+1)*AY17</f>
        <v>19</v>
      </c>
      <c r="AZ18" s="126">
        <f>IF(AND(AZ3&lt;=Inputs!$E$22, AZ4&gt;=Inputs!$E$22), 1, AY18+1)*AZ17</f>
        <v>20</v>
      </c>
      <c r="BA18" s="126">
        <f>IF(AND(BA3&lt;=Inputs!$E$22, BA4&gt;=Inputs!$E$22), 1, AZ18+1)*BA17</f>
        <v>21</v>
      </c>
      <c r="BB18" s="126">
        <f>IF(AND(BB3&lt;=Inputs!$E$22, BB4&gt;=Inputs!$E$22), 1, BA18+1)*BB17</f>
        <v>22</v>
      </c>
      <c r="BC18" s="126">
        <f>IF(AND(BC3&lt;=Inputs!$E$22, BC4&gt;=Inputs!$E$22), 1, BB18+1)*BC17</f>
        <v>23</v>
      </c>
      <c r="BD18" s="126">
        <f>IF(AND(BD3&lt;=Inputs!$E$22, BD4&gt;=Inputs!$E$22), 1, BC18+1)*BD17</f>
        <v>24</v>
      </c>
      <c r="BE18" s="126">
        <f>IF(AND(BE3&lt;=Inputs!$E$22, BE4&gt;=Inputs!$E$22), 1, BD18+1)*BE17</f>
        <v>25</v>
      </c>
      <c r="BF18" s="126">
        <f>IF(AND(BF3&lt;=Inputs!$E$22, BF4&gt;=Inputs!$E$22), 1, BE18+1)*BF17</f>
        <v>26</v>
      </c>
      <c r="BG18" s="126">
        <f>IF(AND(BG3&lt;=Inputs!$E$22, BG4&gt;=Inputs!$E$22), 1, BF18+1)*BG17</f>
        <v>27</v>
      </c>
      <c r="BH18" s="126">
        <f>IF(AND(BH3&lt;=Inputs!$E$22, BH4&gt;=Inputs!$E$22), 1, BG18+1)*BH17</f>
        <v>28</v>
      </c>
      <c r="BI18" s="126">
        <f>IF(AND(BI3&lt;=Inputs!$E$22, BI4&gt;=Inputs!$E$22), 1, BH18+1)*BI17</f>
        <v>29</v>
      </c>
      <c r="BJ18" s="126">
        <f>IF(AND(BJ3&lt;=Inputs!$E$22, BJ4&gt;=Inputs!$E$22), 1, BI18+1)*BJ17</f>
        <v>30</v>
      </c>
      <c r="BK18" s="126">
        <f>IF(AND(BK3&lt;=Inputs!$E$22, BK4&gt;=Inputs!$E$22), 1, BJ18+1)*BK17</f>
        <v>31</v>
      </c>
      <c r="BL18" s="126">
        <f>IF(AND(BL3&lt;=Inputs!$E$22, BL4&gt;=Inputs!$E$22), 1, BK18+1)*BL17</f>
        <v>32</v>
      </c>
      <c r="BM18" s="126">
        <f>IF(AND(BM3&lt;=Inputs!$E$22, BM4&gt;=Inputs!$E$22), 1, BL18+1)*BM17</f>
        <v>33</v>
      </c>
      <c r="BN18" s="126">
        <f>IF(AND(BN3&lt;=Inputs!$E$22, BN4&gt;=Inputs!$E$22), 1, BM18+1)*BN17</f>
        <v>34</v>
      </c>
      <c r="BO18" s="126">
        <f>IF(AND(BO3&lt;=Inputs!$E$22, BO4&gt;=Inputs!$E$22), 1, BN18+1)*BO17</f>
        <v>35</v>
      </c>
      <c r="BP18" s="126">
        <f>IF(AND(BP3&lt;=Inputs!$E$22, BP4&gt;=Inputs!$E$22), 1, BO18+1)*BP17</f>
        <v>36</v>
      </c>
      <c r="BQ18" s="126">
        <f>IF(AND(BQ3&lt;=Inputs!$E$22, BQ4&gt;=Inputs!$E$22), 1, BP18+1)*BQ17</f>
        <v>37</v>
      </c>
      <c r="BR18" s="126">
        <f>IF(AND(BR3&lt;=Inputs!$E$22, BR4&gt;=Inputs!$E$22), 1, BQ18+1)*BR17</f>
        <v>38</v>
      </c>
      <c r="BS18" s="126">
        <f>IF(AND(BS3&lt;=Inputs!$E$22, BS4&gt;=Inputs!$E$22), 1, BR18+1)*BS17</f>
        <v>39</v>
      </c>
      <c r="BT18" s="126">
        <f>IF(AND(BT3&lt;=Inputs!$E$22, BT4&gt;=Inputs!$E$22), 1, BS18+1)*BT17</f>
        <v>40</v>
      </c>
      <c r="BU18" s="126">
        <f>IF(AND(BU3&lt;=Inputs!$E$22, BU4&gt;=Inputs!$E$22), 1, BT18+1)*BU17</f>
        <v>41</v>
      </c>
      <c r="BV18" s="126">
        <f>IF(AND(BV3&lt;=Inputs!$E$22, BV4&gt;=Inputs!$E$22), 1, BU18+1)*BV17</f>
        <v>42</v>
      </c>
      <c r="BW18" s="126">
        <f>IF(AND(BW3&lt;=Inputs!$E$22, BW4&gt;=Inputs!$E$22), 1, BV18+1)*BW17</f>
        <v>43</v>
      </c>
      <c r="BX18" s="126">
        <f>IF(AND(BX3&lt;=Inputs!$E$22, BX4&gt;=Inputs!$E$22), 1, BW18+1)*BX17</f>
        <v>44</v>
      </c>
      <c r="BY18" s="126">
        <f>IF(AND(BY3&lt;=Inputs!$E$22, BY4&gt;=Inputs!$E$22), 1, BX18+1)*BY17</f>
        <v>45</v>
      </c>
      <c r="BZ18" s="126">
        <f>IF(AND(BZ3&lt;=Inputs!$E$22, BZ4&gt;=Inputs!$E$22), 1, BY18+1)*BZ17</f>
        <v>46</v>
      </c>
      <c r="CA18" s="126">
        <f>IF(AND(CA3&lt;=Inputs!$E$22, CA4&gt;=Inputs!$E$22), 1, BZ18+1)*CA17</f>
        <v>47</v>
      </c>
      <c r="CB18" s="126">
        <f>IF(AND(CB3&lt;=Inputs!$E$22, CB4&gt;=Inputs!$E$22), 1, CA18+1)*CB17</f>
        <v>48</v>
      </c>
      <c r="CC18" s="126">
        <f>IF(AND(CC3&lt;=Inputs!$E$22, CC4&gt;=Inputs!$E$22), 1, CB18+1)*CC17</f>
        <v>49</v>
      </c>
      <c r="CD18" s="126">
        <f>IF(AND(CD3&lt;=Inputs!$E$22, CD4&gt;=Inputs!$E$22), 1, CC18+1)*CD17</f>
        <v>50</v>
      </c>
      <c r="CE18" s="126">
        <f>IF(AND(CE3&lt;=Inputs!$E$22, CE4&gt;=Inputs!$E$22), 1, CD18+1)*CE17</f>
        <v>51</v>
      </c>
      <c r="CF18" s="126">
        <f>IF(AND(CF3&lt;=Inputs!$E$22, CF4&gt;=Inputs!$E$22), 1, CE18+1)*CF17</f>
        <v>52</v>
      </c>
      <c r="CG18" s="126">
        <f>IF(AND(CG3&lt;=Inputs!$E$22, CG4&gt;=Inputs!$E$22), 1, CF18+1)*CG17</f>
        <v>53</v>
      </c>
      <c r="CH18" s="126">
        <f>IF(AND(CH3&lt;=Inputs!$E$22, CH4&gt;=Inputs!$E$22), 1, CG18+1)*CH17</f>
        <v>54</v>
      </c>
      <c r="CI18" s="126">
        <f>IF(AND(CI3&lt;=Inputs!$E$22, CI4&gt;=Inputs!$E$22), 1, CH18+1)*CI17</f>
        <v>55</v>
      </c>
      <c r="CJ18" s="126">
        <f>IF(AND(CJ3&lt;=Inputs!$E$22, CJ4&gt;=Inputs!$E$22), 1, CI18+1)*CJ17</f>
        <v>56</v>
      </c>
      <c r="CK18" s="126">
        <f>IF(AND(CK3&lt;=Inputs!$E$22, CK4&gt;=Inputs!$E$22), 1, CJ18+1)*CK17</f>
        <v>57</v>
      </c>
      <c r="CL18" s="126">
        <f>IF(AND(CL3&lt;=Inputs!$E$22, CL4&gt;=Inputs!$E$22), 1, CK18+1)*CL17</f>
        <v>58</v>
      </c>
      <c r="CM18" s="126">
        <f>IF(AND(CM3&lt;=Inputs!$E$22, CM4&gt;=Inputs!$E$22), 1, CL18+1)*CM17</f>
        <v>59</v>
      </c>
      <c r="CN18" s="126">
        <f>IF(AND(CN3&lt;=Inputs!$E$22, CN4&gt;=Inputs!$E$22), 1, CM18+1)*CN17</f>
        <v>60</v>
      </c>
      <c r="CO18" s="126">
        <f>IF(AND(CO3&lt;=Inputs!$E$22, CO4&gt;=Inputs!$E$22), 1, CN18+1)*CO17</f>
        <v>61</v>
      </c>
      <c r="CP18" s="126">
        <f>IF(AND(CP3&lt;=Inputs!$E$22, CP4&gt;=Inputs!$E$22), 1, CO18+1)*CP17</f>
        <v>62</v>
      </c>
      <c r="CQ18" s="126">
        <f>IF(AND(CQ3&lt;=Inputs!$E$22, CQ4&gt;=Inputs!$E$22), 1, CP18+1)*CQ17</f>
        <v>63</v>
      </c>
      <c r="CR18" s="126">
        <f>IF(AND(CR3&lt;=Inputs!$E$22, CR4&gt;=Inputs!$E$22), 1, CQ18+1)*CR17</f>
        <v>64</v>
      </c>
      <c r="CS18" s="126">
        <f>IF(AND(CS3&lt;=Inputs!$E$22, CS4&gt;=Inputs!$E$22), 1, CR18+1)*CS17</f>
        <v>65</v>
      </c>
      <c r="CT18" s="126">
        <f>IF(AND(CT3&lt;=Inputs!$E$22, CT4&gt;=Inputs!$E$22), 1, CS18+1)*CT17</f>
        <v>66</v>
      </c>
      <c r="CU18" s="126">
        <f>IF(AND(CU3&lt;=Inputs!$E$22, CU4&gt;=Inputs!$E$22), 1, CT18+1)*CU17</f>
        <v>67</v>
      </c>
      <c r="CV18" s="126">
        <f>IF(AND(CV3&lt;=Inputs!$E$22, CV4&gt;=Inputs!$E$22), 1, CU18+1)*CV17</f>
        <v>68</v>
      </c>
      <c r="CW18" s="126">
        <f>IF(AND(CW3&lt;=Inputs!$E$22, CW4&gt;=Inputs!$E$22), 1, CV18+1)*CW17</f>
        <v>69</v>
      </c>
      <c r="CX18" s="126">
        <f>IF(AND(CX3&lt;=Inputs!$E$22, CX4&gt;=Inputs!$E$22), 1, CW18+1)*CX17</f>
        <v>70</v>
      </c>
      <c r="CY18" s="126">
        <f>IF(AND(CY3&lt;=Inputs!$E$22, CY4&gt;=Inputs!$E$22), 1, CX18+1)*CY17</f>
        <v>71</v>
      </c>
      <c r="CZ18" s="126">
        <f>IF(AND(CZ3&lt;=Inputs!$E$22, CZ4&gt;=Inputs!$E$22), 1, CY18+1)*CZ17</f>
        <v>72</v>
      </c>
      <c r="DA18" s="126">
        <f>IF(AND(DA3&lt;=Inputs!$E$22, DA4&gt;=Inputs!$E$22), 1, CZ18+1)*DA17</f>
        <v>73</v>
      </c>
      <c r="DB18" s="126">
        <f>IF(AND(DB3&lt;=Inputs!$E$22, DB4&gt;=Inputs!$E$22), 1, DA18+1)*DB17</f>
        <v>74</v>
      </c>
      <c r="DC18" s="126">
        <f>IF(AND(DC3&lt;=Inputs!$E$22, DC4&gt;=Inputs!$E$22), 1, DB18+1)*DC17</f>
        <v>75</v>
      </c>
      <c r="DD18" s="126">
        <f>IF(AND(DD3&lt;=Inputs!$E$22, DD4&gt;=Inputs!$E$22), 1, DC18+1)*DD17</f>
        <v>76</v>
      </c>
      <c r="DE18" s="126">
        <f>IF(AND(DE3&lt;=Inputs!$E$22, DE4&gt;=Inputs!$E$22), 1, DD18+1)*DE17</f>
        <v>77</v>
      </c>
      <c r="DF18" s="126">
        <f>IF(AND(DF3&lt;=Inputs!$E$22, DF4&gt;=Inputs!$E$22), 1, DE18+1)*DF17</f>
        <v>78</v>
      </c>
      <c r="DG18" s="126">
        <f>IF(AND(DG3&lt;=Inputs!$E$22, DG4&gt;=Inputs!$E$22), 1, DF18+1)*DG17</f>
        <v>79</v>
      </c>
      <c r="DH18" s="126">
        <f>IF(AND(DH3&lt;=Inputs!$E$22, DH4&gt;=Inputs!$E$22), 1, DG18+1)*DH17</f>
        <v>80</v>
      </c>
      <c r="DI18" s="126">
        <f>IF(AND(DI3&lt;=Inputs!$E$22, DI4&gt;=Inputs!$E$22), 1, DH18+1)*DI17</f>
        <v>81</v>
      </c>
      <c r="DJ18" s="126">
        <f>IF(AND(DJ3&lt;=Inputs!$E$22, DJ4&gt;=Inputs!$E$22), 1, DI18+1)*DJ17</f>
        <v>82</v>
      </c>
      <c r="DK18" s="126">
        <f>IF(AND(DK3&lt;=Inputs!$E$22, DK4&gt;=Inputs!$E$22), 1, DJ18+1)*DK17</f>
        <v>83</v>
      </c>
      <c r="DL18" s="126">
        <f>IF(AND(DL3&lt;=Inputs!$E$22, DL4&gt;=Inputs!$E$22), 1, DK18+1)*DL17</f>
        <v>84</v>
      </c>
      <c r="DM18" s="126">
        <f>IF(AND(DM3&lt;=Inputs!$E$22, DM4&gt;=Inputs!$E$22), 1, DL18+1)*DM17</f>
        <v>85</v>
      </c>
      <c r="DN18" s="126">
        <f>IF(AND(DN3&lt;=Inputs!$E$22, DN4&gt;=Inputs!$E$22), 1, DM18+1)*DN17</f>
        <v>86</v>
      </c>
      <c r="DO18" s="126">
        <f>IF(AND(DO3&lt;=Inputs!$E$22, DO4&gt;=Inputs!$E$22), 1, DN18+1)*DO17</f>
        <v>87</v>
      </c>
      <c r="DP18" s="126">
        <f>IF(AND(DP3&lt;=Inputs!$E$22, DP4&gt;=Inputs!$E$22), 1, DO18+1)*DP17</f>
        <v>88</v>
      </c>
      <c r="DQ18" s="126">
        <f>IF(AND(DQ3&lt;=Inputs!$E$22, DQ4&gt;=Inputs!$E$22), 1, DP18+1)*DQ17</f>
        <v>89</v>
      </c>
      <c r="DR18" s="126">
        <f>IF(AND(DR3&lt;=Inputs!$E$22, DR4&gt;=Inputs!$E$22), 1, DQ18+1)*DR17</f>
        <v>90</v>
      </c>
      <c r="DS18" s="126">
        <f>IF(AND(DS3&lt;=Inputs!$E$22, DS4&gt;=Inputs!$E$22), 1, DR18+1)*DS17</f>
        <v>91</v>
      </c>
      <c r="DT18" s="126">
        <f>IF(AND(DT3&lt;=Inputs!$E$22, DT4&gt;=Inputs!$E$22), 1, DS18+1)*DT17</f>
        <v>92</v>
      </c>
      <c r="DU18" s="126">
        <f>IF(AND(DU3&lt;=Inputs!$E$22, DU4&gt;=Inputs!$E$22), 1, DT18+1)*DU17</f>
        <v>93</v>
      </c>
      <c r="DV18" s="126">
        <f>IF(AND(DV3&lt;=Inputs!$E$22, DV4&gt;=Inputs!$E$22), 1, DU18+1)*DV17</f>
        <v>94</v>
      </c>
      <c r="DW18" s="126">
        <f>IF(AND(DW3&lt;=Inputs!$E$22, DW4&gt;=Inputs!$E$22), 1, DV18+1)*DW17</f>
        <v>95</v>
      </c>
      <c r="DX18" s="126">
        <f>IF(AND(DX3&lt;=Inputs!$E$22, DX4&gt;=Inputs!$E$22), 1, DW18+1)*DX17</f>
        <v>96</v>
      </c>
      <c r="DY18" s="126">
        <f>IF(AND(DY3&lt;=Inputs!$E$22, DY4&gt;=Inputs!$E$22), 1, DX18+1)*DY17</f>
        <v>97</v>
      </c>
      <c r="DZ18" s="126">
        <f>IF(AND(DZ3&lt;=Inputs!$E$22, DZ4&gt;=Inputs!$E$22), 1, DY18+1)*DZ17</f>
        <v>98</v>
      </c>
      <c r="EA18" s="126">
        <f>IF(AND(EA3&lt;=Inputs!$E$22, EA4&gt;=Inputs!$E$22), 1, DZ18+1)*EA17</f>
        <v>99</v>
      </c>
      <c r="EB18" s="126">
        <f>IF(AND(EB3&lt;=Inputs!$E$22, EB4&gt;=Inputs!$E$22), 1, EA18+1)*EB17</f>
        <v>100</v>
      </c>
      <c r="EC18" s="126">
        <f>IF(AND(EC3&lt;=Inputs!$E$22, EC4&gt;=Inputs!$E$22), 1, EB18+1)*EC17</f>
        <v>101</v>
      </c>
      <c r="ED18" s="126">
        <f>IF(AND(ED3&lt;=Inputs!$E$22, ED4&gt;=Inputs!$E$22), 1, EC18+1)*ED17</f>
        <v>102</v>
      </c>
      <c r="EE18" s="126">
        <f>IF(AND(EE3&lt;=Inputs!$E$22, EE4&gt;=Inputs!$E$22), 1, ED18+1)*EE17</f>
        <v>103</v>
      </c>
      <c r="EF18" s="126">
        <f>IF(AND(EF3&lt;=Inputs!$E$22, EF4&gt;=Inputs!$E$22), 1, EE18+1)*EF17</f>
        <v>104</v>
      </c>
      <c r="EG18" s="126">
        <f>IF(AND(EG3&lt;=Inputs!$E$22, EG4&gt;=Inputs!$E$22), 1, EF18+1)*EG17</f>
        <v>105</v>
      </c>
      <c r="EH18" s="126">
        <f>IF(AND(EH3&lt;=Inputs!$E$22, EH4&gt;=Inputs!$E$22), 1, EG18+1)*EH17</f>
        <v>106</v>
      </c>
      <c r="EI18" s="126">
        <f>IF(AND(EI3&lt;=Inputs!$E$22, EI4&gt;=Inputs!$E$22), 1, EH18+1)*EI17</f>
        <v>107</v>
      </c>
      <c r="EJ18" s="126">
        <f>IF(AND(EJ3&lt;=Inputs!$E$22, EJ4&gt;=Inputs!$E$22), 1, EI18+1)*EJ17</f>
        <v>108</v>
      </c>
      <c r="EK18" s="126">
        <f>IF(AND(EK3&lt;=Inputs!$E$22, EK4&gt;=Inputs!$E$22), 1, EJ18+1)*EK17</f>
        <v>109</v>
      </c>
      <c r="EL18" s="126">
        <f>IF(AND(EL3&lt;=Inputs!$E$22, EL4&gt;=Inputs!$E$22), 1, EK18+1)*EL17</f>
        <v>110</v>
      </c>
      <c r="EM18" s="126">
        <f>IF(AND(EM3&lt;=Inputs!$E$22, EM4&gt;=Inputs!$E$22), 1, EL18+1)*EM17</f>
        <v>111</v>
      </c>
      <c r="EN18" s="126">
        <f>IF(AND(EN3&lt;=Inputs!$E$22, EN4&gt;=Inputs!$E$22), 1, EM18+1)*EN17</f>
        <v>112</v>
      </c>
      <c r="EO18" s="126">
        <f>IF(AND(EO3&lt;=Inputs!$E$22, EO4&gt;=Inputs!$E$22), 1, EN18+1)*EO17</f>
        <v>113</v>
      </c>
      <c r="EP18" s="126">
        <f>IF(AND(EP3&lt;=Inputs!$E$22, EP4&gt;=Inputs!$E$22), 1, EO18+1)*EP17</f>
        <v>114</v>
      </c>
      <c r="EQ18" s="126">
        <f>IF(AND(EQ3&lt;=Inputs!$E$22, EQ4&gt;=Inputs!$E$22), 1, EP18+1)*EQ17</f>
        <v>115</v>
      </c>
      <c r="ER18" s="126">
        <f>IF(AND(ER3&lt;=Inputs!$E$22, ER4&gt;=Inputs!$E$22), 1, EQ18+1)*ER17</f>
        <v>116</v>
      </c>
      <c r="ES18" s="126">
        <f>IF(AND(ES3&lt;=Inputs!$E$22, ES4&gt;=Inputs!$E$22), 1, ER18+1)*ES17</f>
        <v>117</v>
      </c>
      <c r="ET18" s="126">
        <f>IF(AND(ET3&lt;=Inputs!$E$22, ET4&gt;=Inputs!$E$22), 1, ES18+1)*ET17</f>
        <v>118</v>
      </c>
      <c r="EU18" s="126">
        <f>IF(AND(EU3&lt;=Inputs!$E$22, EU4&gt;=Inputs!$E$22), 1, ET18+1)*EU17</f>
        <v>119</v>
      </c>
      <c r="EV18" s="126">
        <f>IF(AND(EV3&lt;=Inputs!$E$22, EV4&gt;=Inputs!$E$22), 1, EU18+1)*EV17</f>
        <v>120</v>
      </c>
      <c r="EW18" s="126">
        <f>IF(AND(EW3&lt;=Inputs!$E$22, EW4&gt;=Inputs!$E$22), 1, EV18+1)*EW17</f>
        <v>121</v>
      </c>
      <c r="EX18" s="126">
        <f>IF(AND(EX3&lt;=Inputs!$E$22, EX4&gt;=Inputs!$E$22), 1, EW18+1)*EX17</f>
        <v>122</v>
      </c>
      <c r="EY18" s="126">
        <f>IF(AND(EY3&lt;=Inputs!$E$22, EY4&gt;=Inputs!$E$22), 1, EX18+1)*EY17</f>
        <v>123</v>
      </c>
      <c r="EZ18" s="126">
        <f>IF(AND(EZ3&lt;=Inputs!$E$22, EZ4&gt;=Inputs!$E$22), 1, EY18+1)*EZ17</f>
        <v>124</v>
      </c>
      <c r="FA18" s="126">
        <f>IF(AND(FA3&lt;=Inputs!$E$22, FA4&gt;=Inputs!$E$22), 1, EZ18+1)*FA17</f>
        <v>125</v>
      </c>
      <c r="FB18" s="126">
        <f>IF(AND(FB3&lt;=Inputs!$E$22, FB4&gt;=Inputs!$E$22), 1, FA18+1)*FB17</f>
        <v>126</v>
      </c>
      <c r="FC18" s="126">
        <f>IF(AND(FC3&lt;=Inputs!$E$22, FC4&gt;=Inputs!$E$22), 1, FB18+1)*FC17</f>
        <v>127</v>
      </c>
      <c r="FD18" s="126">
        <f>IF(AND(FD3&lt;=Inputs!$E$22, FD4&gt;=Inputs!$E$22), 1, FC18+1)*FD17</f>
        <v>128</v>
      </c>
      <c r="FE18" s="126">
        <f>IF(AND(FE3&lt;=Inputs!$E$22, FE4&gt;=Inputs!$E$22), 1, FD18+1)*FE17</f>
        <v>129</v>
      </c>
      <c r="FF18" s="126">
        <f>IF(AND(FF3&lt;=Inputs!$E$22, FF4&gt;=Inputs!$E$22), 1, FE18+1)*FF17</f>
        <v>130</v>
      </c>
      <c r="FG18" s="126">
        <f>IF(AND(FG3&lt;=Inputs!$E$22, FG4&gt;=Inputs!$E$22), 1, FF18+1)*FG17</f>
        <v>131</v>
      </c>
      <c r="FH18" s="126">
        <f>IF(AND(FH3&lt;=Inputs!$E$22, FH4&gt;=Inputs!$E$22), 1, FG18+1)*FH17</f>
        <v>132</v>
      </c>
      <c r="FI18" s="126">
        <f>IF(AND(FI3&lt;=Inputs!$E$22, FI4&gt;=Inputs!$E$22), 1, FH18+1)*FI17</f>
        <v>133</v>
      </c>
      <c r="FJ18" s="126">
        <f>IF(AND(FJ3&lt;=Inputs!$E$22, FJ4&gt;=Inputs!$E$22), 1, FI18+1)*FJ17</f>
        <v>134</v>
      </c>
      <c r="FK18" s="126">
        <f>IF(AND(FK3&lt;=Inputs!$E$22, FK4&gt;=Inputs!$E$22), 1, FJ18+1)*FK17</f>
        <v>135</v>
      </c>
      <c r="FL18" s="126">
        <f>IF(AND(FL3&lt;=Inputs!$E$22, FL4&gt;=Inputs!$E$22), 1, FK18+1)*FL17</f>
        <v>136</v>
      </c>
      <c r="FM18" s="126">
        <f>IF(AND(FM3&lt;=Inputs!$E$22, FM4&gt;=Inputs!$E$22), 1, FL18+1)*FM17</f>
        <v>137</v>
      </c>
      <c r="FN18" s="126">
        <f>IF(AND(FN3&lt;=Inputs!$E$22, FN4&gt;=Inputs!$E$22), 1, FM18+1)*FN17</f>
        <v>138</v>
      </c>
      <c r="FO18" s="126">
        <f>IF(AND(FO3&lt;=Inputs!$E$22, FO4&gt;=Inputs!$E$22), 1, FN18+1)*FO17</f>
        <v>139</v>
      </c>
      <c r="FP18" s="126">
        <f>IF(AND(FP3&lt;=Inputs!$E$22, FP4&gt;=Inputs!$E$22), 1, FO18+1)*FP17</f>
        <v>140</v>
      </c>
      <c r="FQ18" s="126">
        <f>IF(AND(FQ3&lt;=Inputs!$E$22, FQ4&gt;=Inputs!$E$22), 1, FP18+1)*FQ17</f>
        <v>141</v>
      </c>
      <c r="FR18" s="126">
        <f>IF(AND(FR3&lt;=Inputs!$E$22, FR4&gt;=Inputs!$E$22), 1, FQ18+1)*FR17</f>
        <v>142</v>
      </c>
      <c r="FS18" s="126">
        <f>IF(AND(FS3&lt;=Inputs!$E$22, FS4&gt;=Inputs!$E$22), 1, FR18+1)*FS17</f>
        <v>143</v>
      </c>
      <c r="FT18" s="126">
        <f>IF(AND(FT3&lt;=Inputs!$E$22, FT4&gt;=Inputs!$E$22), 1, FS18+1)*FT17</f>
        <v>144</v>
      </c>
      <c r="FU18" s="126">
        <f>IF(AND(FU3&lt;=Inputs!$E$22, FU4&gt;=Inputs!$E$22), 1, FT18+1)*FU17</f>
        <v>145</v>
      </c>
      <c r="FV18" s="126">
        <f>IF(AND(FV3&lt;=Inputs!$E$22, FV4&gt;=Inputs!$E$22), 1, FU18+1)*FV17</f>
        <v>146</v>
      </c>
      <c r="FW18" s="126">
        <f>IF(AND(FW3&lt;=Inputs!$E$22, FW4&gt;=Inputs!$E$22), 1, FV18+1)*FW17</f>
        <v>147</v>
      </c>
      <c r="FX18" s="126">
        <f>IF(AND(FX3&lt;=Inputs!$E$22, FX4&gt;=Inputs!$E$22), 1, FW18+1)*FX17</f>
        <v>148</v>
      </c>
      <c r="FY18" s="126">
        <f>IF(AND(FY3&lt;=Inputs!$E$22, FY4&gt;=Inputs!$E$22), 1, FX18+1)*FY17</f>
        <v>149</v>
      </c>
      <c r="FZ18" s="126">
        <f>IF(AND(FZ3&lt;=Inputs!$E$22, FZ4&gt;=Inputs!$E$22), 1, FY18+1)*FZ17</f>
        <v>150</v>
      </c>
      <c r="GA18" s="126">
        <f>IF(AND(GA3&lt;=Inputs!$E$22, GA4&gt;=Inputs!$E$22), 1, FZ18+1)*GA17</f>
        <v>151</v>
      </c>
      <c r="GB18" s="126">
        <f>IF(AND(GB3&lt;=Inputs!$E$22, GB4&gt;=Inputs!$E$22), 1, GA18+1)*GB17</f>
        <v>152</v>
      </c>
      <c r="GC18" s="126">
        <f>IF(AND(GC3&lt;=Inputs!$E$22, GC4&gt;=Inputs!$E$22), 1, GB18+1)*GC17</f>
        <v>153</v>
      </c>
      <c r="GD18" s="126">
        <f>IF(AND(GD3&lt;=Inputs!$E$22, GD4&gt;=Inputs!$E$22), 1, GC18+1)*GD17</f>
        <v>154</v>
      </c>
      <c r="GE18" s="126">
        <f>IF(AND(GE3&lt;=Inputs!$E$22, GE4&gt;=Inputs!$E$22), 1, GD18+1)*GE17</f>
        <v>155</v>
      </c>
      <c r="GF18" s="126">
        <f>IF(AND(GF3&lt;=Inputs!$E$22, GF4&gt;=Inputs!$E$22), 1, GE18+1)*GF17</f>
        <v>156</v>
      </c>
      <c r="GG18" s="126">
        <f>IF(AND(GG3&lt;=Inputs!$E$22, GG4&gt;=Inputs!$E$22), 1, GF18+1)*GG17</f>
        <v>157</v>
      </c>
      <c r="GH18" s="126">
        <f>IF(AND(GH3&lt;=Inputs!$E$22, GH4&gt;=Inputs!$E$22), 1, GG18+1)*GH17</f>
        <v>158</v>
      </c>
      <c r="GI18" s="126">
        <f>IF(AND(GI3&lt;=Inputs!$E$22, GI4&gt;=Inputs!$E$22), 1, GH18+1)*GI17</f>
        <v>159</v>
      </c>
      <c r="GJ18" s="126">
        <f>IF(AND(GJ3&lt;=Inputs!$E$22, GJ4&gt;=Inputs!$E$22), 1, GI18+1)*GJ17</f>
        <v>160</v>
      </c>
      <c r="GK18" s="126">
        <f>IF(AND(GK3&lt;=Inputs!$E$22, GK4&gt;=Inputs!$E$22), 1, GJ18+1)*GK17</f>
        <v>161</v>
      </c>
      <c r="GL18" s="126">
        <f>IF(AND(GL3&lt;=Inputs!$E$22, GL4&gt;=Inputs!$E$22), 1, GK18+1)*GL17</f>
        <v>162</v>
      </c>
      <c r="GM18" s="126">
        <f>IF(AND(GM3&lt;=Inputs!$E$22, GM4&gt;=Inputs!$E$22), 1, GL18+1)*GM17</f>
        <v>163</v>
      </c>
      <c r="GN18" s="126">
        <f>IF(AND(GN3&lt;=Inputs!$E$22, GN4&gt;=Inputs!$E$22), 1, GM18+1)*GN17</f>
        <v>164</v>
      </c>
      <c r="GO18" s="126">
        <f>IF(AND(GO3&lt;=Inputs!$E$22, GO4&gt;=Inputs!$E$22), 1, GN18+1)*GO17</f>
        <v>165</v>
      </c>
      <c r="GP18" s="126">
        <f>IF(AND(GP3&lt;=Inputs!$E$22, GP4&gt;=Inputs!$E$22), 1, GO18+1)*GP17</f>
        <v>166</v>
      </c>
      <c r="GQ18" s="126">
        <f>IF(AND(GQ3&lt;=Inputs!$E$22, GQ4&gt;=Inputs!$E$22), 1, GP18+1)*GQ17</f>
        <v>167</v>
      </c>
      <c r="GR18" s="126">
        <f>IF(AND(GR3&lt;=Inputs!$E$22, GR4&gt;=Inputs!$E$22), 1, GQ18+1)*GR17</f>
        <v>168</v>
      </c>
      <c r="GS18" s="126">
        <f>IF(AND(GS3&lt;=Inputs!$E$22, GS4&gt;=Inputs!$E$22), 1, GR18+1)*GS17</f>
        <v>169</v>
      </c>
      <c r="GT18" s="126">
        <f>IF(AND(GT3&lt;=Inputs!$E$22, GT4&gt;=Inputs!$E$22), 1, GS18+1)*GT17</f>
        <v>170</v>
      </c>
      <c r="GU18" s="126">
        <f>IF(AND(GU3&lt;=Inputs!$E$22, GU4&gt;=Inputs!$E$22), 1, GT18+1)*GU17</f>
        <v>171</v>
      </c>
      <c r="GV18" s="126">
        <f>IF(AND(GV3&lt;=Inputs!$E$22, GV4&gt;=Inputs!$E$22), 1, GU18+1)*GV17</f>
        <v>172</v>
      </c>
      <c r="GW18" s="126">
        <f>IF(AND(GW3&lt;=Inputs!$E$22, GW4&gt;=Inputs!$E$22), 1, GV18+1)*GW17</f>
        <v>173</v>
      </c>
      <c r="GX18" s="126">
        <f>IF(AND(GX3&lt;=Inputs!$E$22, GX4&gt;=Inputs!$E$22), 1, GW18+1)*GX17</f>
        <v>174</v>
      </c>
      <c r="GY18" s="126">
        <f>IF(AND(GY3&lt;=Inputs!$E$22, GY4&gt;=Inputs!$E$22), 1, GX18+1)*GY17</f>
        <v>175</v>
      </c>
      <c r="GZ18" s="126">
        <f>IF(AND(GZ3&lt;=Inputs!$E$22, GZ4&gt;=Inputs!$E$22), 1, GY18+1)*GZ17</f>
        <v>176</v>
      </c>
      <c r="HA18" s="126">
        <f>IF(AND(HA3&lt;=Inputs!$E$22, HA4&gt;=Inputs!$E$22), 1, GZ18+1)*HA17</f>
        <v>177</v>
      </c>
      <c r="HB18" s="126">
        <f>IF(AND(HB3&lt;=Inputs!$E$22, HB4&gt;=Inputs!$E$22), 1, HA18+1)*HB17</f>
        <v>178</v>
      </c>
      <c r="HC18" s="126">
        <f>IF(AND(HC3&lt;=Inputs!$E$22, HC4&gt;=Inputs!$E$22), 1, HB18+1)*HC17</f>
        <v>179</v>
      </c>
      <c r="HD18" s="126">
        <f>IF(AND(HD3&lt;=Inputs!$E$22, HD4&gt;=Inputs!$E$22), 1, HC18+1)*HD17</f>
        <v>180</v>
      </c>
      <c r="HE18" s="126">
        <f>IF(AND(HE3&lt;=Inputs!$E$22, HE4&gt;=Inputs!$E$22), 1, HD18+1)*HE17</f>
        <v>181</v>
      </c>
      <c r="HF18" s="126">
        <f>IF(AND(HF3&lt;=Inputs!$E$22, HF4&gt;=Inputs!$E$22), 1, HE18+1)*HF17</f>
        <v>182</v>
      </c>
      <c r="HG18" s="126">
        <f>IF(AND(HG3&lt;=Inputs!$E$22, HG4&gt;=Inputs!$E$22), 1, HF18+1)*HG17</f>
        <v>183</v>
      </c>
      <c r="HH18" s="126">
        <f>IF(AND(HH3&lt;=Inputs!$E$22, HH4&gt;=Inputs!$E$22), 1, HG18+1)*HH17</f>
        <v>184</v>
      </c>
      <c r="HI18" s="126">
        <f>IF(AND(HI3&lt;=Inputs!$E$22, HI4&gt;=Inputs!$E$22), 1, HH18+1)*HI17</f>
        <v>185</v>
      </c>
      <c r="HJ18" s="126">
        <f>IF(AND(HJ3&lt;=Inputs!$E$22, HJ4&gt;=Inputs!$E$22), 1, HI18+1)*HJ17</f>
        <v>186</v>
      </c>
      <c r="HK18" s="126">
        <f>IF(AND(HK3&lt;=Inputs!$E$22, HK4&gt;=Inputs!$E$22), 1, HJ18+1)*HK17</f>
        <v>187</v>
      </c>
      <c r="HL18" s="126">
        <f>IF(AND(HL3&lt;=Inputs!$E$22, HL4&gt;=Inputs!$E$22), 1, HK18+1)*HL17</f>
        <v>188</v>
      </c>
      <c r="HM18" s="126">
        <f>IF(AND(HM3&lt;=Inputs!$E$22, HM4&gt;=Inputs!$E$22), 1, HL18+1)*HM17</f>
        <v>189</v>
      </c>
      <c r="HN18" s="126">
        <f>IF(AND(HN3&lt;=Inputs!$E$22, HN4&gt;=Inputs!$E$22), 1, HM18+1)*HN17</f>
        <v>190</v>
      </c>
      <c r="HO18" s="126">
        <f>IF(AND(HO3&lt;=Inputs!$E$22, HO4&gt;=Inputs!$E$22), 1, HN18+1)*HO17</f>
        <v>191</v>
      </c>
      <c r="HP18" s="126">
        <f>IF(AND(HP3&lt;=Inputs!$E$22, HP4&gt;=Inputs!$E$22), 1, HO18+1)*HP17</f>
        <v>192</v>
      </c>
      <c r="HQ18" s="126">
        <f>IF(AND(HQ3&lt;=Inputs!$E$22, HQ4&gt;=Inputs!$E$22), 1, HP18+1)*HQ17</f>
        <v>193</v>
      </c>
      <c r="HR18" s="126">
        <f>IF(AND(HR3&lt;=Inputs!$E$22, HR4&gt;=Inputs!$E$22), 1, HQ18+1)*HR17</f>
        <v>194</v>
      </c>
      <c r="HS18" s="126">
        <f>IF(AND(HS3&lt;=Inputs!$E$22, HS4&gt;=Inputs!$E$22), 1, HR18+1)*HS17</f>
        <v>195</v>
      </c>
      <c r="HT18" s="126">
        <f>IF(AND(HT3&lt;=Inputs!$E$22, HT4&gt;=Inputs!$E$22), 1, HS18+1)*HT17</f>
        <v>196</v>
      </c>
      <c r="HU18" s="126">
        <f>IF(AND(HU3&lt;=Inputs!$E$22, HU4&gt;=Inputs!$E$22), 1, HT18+1)*HU17</f>
        <v>197</v>
      </c>
      <c r="HV18" s="126">
        <f>IF(AND(HV3&lt;=Inputs!$E$22, HV4&gt;=Inputs!$E$22), 1, HU18+1)*HV17</f>
        <v>198</v>
      </c>
      <c r="HW18" s="126">
        <f>IF(AND(HW3&lt;=Inputs!$E$22, HW4&gt;=Inputs!$E$22), 1, HV18+1)*HW17</f>
        <v>199</v>
      </c>
      <c r="HX18" s="126">
        <f>IF(AND(HX3&lt;=Inputs!$E$22, HX4&gt;=Inputs!$E$22), 1, HW18+1)*HX17</f>
        <v>200</v>
      </c>
      <c r="HY18" s="126">
        <f>IF(AND(HY3&lt;=Inputs!$E$22, HY4&gt;=Inputs!$E$22), 1, HX18+1)*HY17</f>
        <v>201</v>
      </c>
      <c r="HZ18" s="126">
        <f>IF(AND(HZ3&lt;=Inputs!$E$22, HZ4&gt;=Inputs!$E$22), 1, HY18+1)*HZ17</f>
        <v>202</v>
      </c>
      <c r="IA18" s="126">
        <f>IF(AND(IA3&lt;=Inputs!$E$22, IA4&gt;=Inputs!$E$22), 1, HZ18+1)*IA17</f>
        <v>203</v>
      </c>
      <c r="IB18" s="126">
        <f>IF(AND(IB3&lt;=Inputs!$E$22, IB4&gt;=Inputs!$E$22), 1, IA18+1)*IB17</f>
        <v>204</v>
      </c>
      <c r="IC18" s="126">
        <f>IF(AND(IC3&lt;=Inputs!$E$22, IC4&gt;=Inputs!$E$22), 1, IB18+1)*IC17</f>
        <v>205</v>
      </c>
      <c r="ID18" s="126">
        <f>IF(AND(ID3&lt;=Inputs!$E$22, ID4&gt;=Inputs!$E$22), 1, IC18+1)*ID17</f>
        <v>206</v>
      </c>
      <c r="IE18" s="126">
        <f>IF(AND(IE3&lt;=Inputs!$E$22, IE4&gt;=Inputs!$E$22), 1, ID18+1)*IE17</f>
        <v>207</v>
      </c>
      <c r="IF18" s="126">
        <f>IF(AND(IF3&lt;=Inputs!$E$22, IF4&gt;=Inputs!$E$22), 1, IE18+1)*IF17</f>
        <v>208</v>
      </c>
      <c r="IG18" s="126">
        <f>IF(AND(IG3&lt;=Inputs!$E$22, IG4&gt;=Inputs!$E$22), 1, IF18+1)*IG17</f>
        <v>209</v>
      </c>
      <c r="IH18" s="126">
        <f>IF(AND(IH3&lt;=Inputs!$E$22, IH4&gt;=Inputs!$E$22), 1, IG18+1)*IH17</f>
        <v>210</v>
      </c>
      <c r="II18" s="126">
        <f>IF(AND(II3&lt;=Inputs!$E$22, II4&gt;=Inputs!$E$22), 1, IH18+1)*II17</f>
        <v>211</v>
      </c>
      <c r="IJ18" s="126">
        <f>IF(AND(IJ3&lt;=Inputs!$E$22, IJ4&gt;=Inputs!$E$22), 1, II18+1)*IJ17</f>
        <v>212</v>
      </c>
      <c r="IK18" s="126">
        <f>IF(AND(IK3&lt;=Inputs!$E$22, IK4&gt;=Inputs!$E$22), 1, IJ18+1)*IK17</f>
        <v>213</v>
      </c>
      <c r="IL18" s="126">
        <f>IF(AND(IL3&lt;=Inputs!$E$22, IL4&gt;=Inputs!$E$22), 1, IK18+1)*IL17</f>
        <v>214</v>
      </c>
      <c r="IM18" s="126">
        <f>IF(AND(IM3&lt;=Inputs!$E$22, IM4&gt;=Inputs!$E$22), 1, IL18+1)*IM17</f>
        <v>215</v>
      </c>
      <c r="IN18" s="126">
        <f>IF(AND(IN3&lt;=Inputs!$E$22, IN4&gt;=Inputs!$E$22), 1, IM18+1)*IN17</f>
        <v>216</v>
      </c>
      <c r="IO18" s="126">
        <f>IF(AND(IO3&lt;=Inputs!$E$22, IO4&gt;=Inputs!$E$22), 1, IN18+1)*IO17</f>
        <v>217</v>
      </c>
      <c r="IP18" s="126">
        <f>IF(AND(IP3&lt;=Inputs!$E$22, IP4&gt;=Inputs!$E$22), 1, IO18+1)*IP17</f>
        <v>218</v>
      </c>
      <c r="IQ18" s="126">
        <f>IF(AND(IQ3&lt;=Inputs!$E$22, IQ4&gt;=Inputs!$E$22), 1, IP18+1)*IQ17</f>
        <v>219</v>
      </c>
      <c r="IR18" s="126">
        <f>IF(AND(IR3&lt;=Inputs!$E$22, IR4&gt;=Inputs!$E$22), 1, IQ18+1)*IR17</f>
        <v>220</v>
      </c>
      <c r="IS18" s="126">
        <f>IF(AND(IS3&lt;=Inputs!$E$22, IS4&gt;=Inputs!$E$22), 1, IR18+1)*IS17</f>
        <v>221</v>
      </c>
      <c r="IT18" s="126">
        <f>IF(AND(IT3&lt;=Inputs!$E$22, IT4&gt;=Inputs!$E$22), 1, IS18+1)*IT17</f>
        <v>222</v>
      </c>
      <c r="IU18" s="126">
        <f>IF(AND(IU3&lt;=Inputs!$E$22, IU4&gt;=Inputs!$E$22), 1, IT18+1)*IU17</f>
        <v>223</v>
      </c>
      <c r="IV18" s="126">
        <f>IF(AND(IV3&lt;=Inputs!$E$22, IV4&gt;=Inputs!$E$22), 1, IU18+1)*IV17</f>
        <v>224</v>
      </c>
      <c r="IW18" s="126">
        <f>IF(AND(IW3&lt;=Inputs!$E$22, IW4&gt;=Inputs!$E$22), 1, IV18+1)*IW17</f>
        <v>225</v>
      </c>
      <c r="IX18" s="126">
        <f>IF(AND(IX3&lt;=Inputs!$E$22, IX4&gt;=Inputs!$E$22), 1, IW18+1)*IX17</f>
        <v>226</v>
      </c>
      <c r="IY18" s="126">
        <f>IF(AND(IY3&lt;=Inputs!$E$22, IY4&gt;=Inputs!$E$22), 1, IX18+1)*IY17</f>
        <v>227</v>
      </c>
      <c r="IZ18" s="126">
        <f>IF(AND(IZ3&lt;=Inputs!$E$22, IZ4&gt;=Inputs!$E$22), 1, IY18+1)*IZ17</f>
        <v>228</v>
      </c>
      <c r="JA18" s="126">
        <f>IF(AND(JA3&lt;=Inputs!$E$22, JA4&gt;=Inputs!$E$22), 1, IZ18+1)*JA17</f>
        <v>229</v>
      </c>
      <c r="JB18" s="126">
        <f>IF(AND(JB3&lt;=Inputs!$E$22, JB4&gt;=Inputs!$E$22), 1, JA18+1)*JB17</f>
        <v>230</v>
      </c>
      <c r="JC18" s="126">
        <f>IF(AND(JC3&lt;=Inputs!$E$22, JC4&gt;=Inputs!$E$22), 1, JB18+1)*JC17</f>
        <v>231</v>
      </c>
      <c r="JD18" s="126">
        <f>IF(AND(JD3&lt;=Inputs!$E$22, JD4&gt;=Inputs!$E$22), 1, JC18+1)*JD17</f>
        <v>232</v>
      </c>
      <c r="JE18" s="126">
        <f>IF(AND(JE3&lt;=Inputs!$E$22, JE4&gt;=Inputs!$E$22), 1, JD18+1)*JE17</f>
        <v>233</v>
      </c>
      <c r="JF18" s="126">
        <f>IF(AND(JF3&lt;=Inputs!$E$22, JF4&gt;=Inputs!$E$22), 1, JE18+1)*JF17</f>
        <v>234</v>
      </c>
      <c r="JG18" s="126">
        <f>IF(AND(JG3&lt;=Inputs!$E$22, JG4&gt;=Inputs!$E$22), 1, JF18+1)*JG17</f>
        <v>235</v>
      </c>
      <c r="JH18" s="126">
        <f>IF(AND(JH3&lt;=Inputs!$E$22, JH4&gt;=Inputs!$E$22), 1, JG18+1)*JH17</f>
        <v>236</v>
      </c>
      <c r="JI18" s="126">
        <f>IF(AND(JI3&lt;=Inputs!$E$22, JI4&gt;=Inputs!$E$22), 1, JH18+1)*JI17</f>
        <v>237</v>
      </c>
      <c r="JJ18" s="126">
        <f>IF(AND(JJ3&lt;=Inputs!$E$22, JJ4&gt;=Inputs!$E$22), 1, JI18+1)*JJ17</f>
        <v>238</v>
      </c>
      <c r="JK18" s="126">
        <f>IF(AND(JK3&lt;=Inputs!$E$22, JK4&gt;=Inputs!$E$22), 1, JJ18+1)*JK17</f>
        <v>239</v>
      </c>
      <c r="JL18" s="126">
        <f>IF(AND(JL3&lt;=Inputs!$E$22, JL4&gt;=Inputs!$E$22), 1, JK18+1)*JL17</f>
        <v>240</v>
      </c>
      <c r="JM18" s="126">
        <f>IF(AND(JM3&lt;=Inputs!$E$22, JM4&gt;=Inputs!$E$22), 1, JL18+1)*JM17</f>
        <v>241</v>
      </c>
      <c r="JN18" s="126">
        <f>IF(AND(JN3&lt;=Inputs!$E$22, JN4&gt;=Inputs!$E$22), 1, JM18+1)*JN17</f>
        <v>242</v>
      </c>
      <c r="JO18" s="126">
        <f>IF(AND(JO3&lt;=Inputs!$E$22, JO4&gt;=Inputs!$E$22), 1, JN18+1)*JO17</f>
        <v>243</v>
      </c>
      <c r="JP18" s="126">
        <f>IF(AND(JP3&lt;=Inputs!$E$22, JP4&gt;=Inputs!$E$22), 1, JO18+1)*JP17</f>
        <v>244</v>
      </c>
      <c r="JQ18" s="126">
        <f>IF(AND(JQ3&lt;=Inputs!$E$22, JQ4&gt;=Inputs!$E$22), 1, JP18+1)*JQ17</f>
        <v>245</v>
      </c>
      <c r="JR18" s="126">
        <f>IF(AND(JR3&lt;=Inputs!$E$22, JR4&gt;=Inputs!$E$22), 1, JQ18+1)*JR17</f>
        <v>246</v>
      </c>
      <c r="JS18" s="126">
        <f>IF(AND(JS3&lt;=Inputs!$E$22, JS4&gt;=Inputs!$E$22), 1, JR18+1)*JS17</f>
        <v>247</v>
      </c>
      <c r="JT18" s="126">
        <f>IF(AND(JT3&lt;=Inputs!$E$22, JT4&gt;=Inputs!$E$22), 1, JS18+1)*JT17</f>
        <v>248</v>
      </c>
      <c r="JU18" s="126">
        <f>IF(AND(JU3&lt;=Inputs!$E$22, JU4&gt;=Inputs!$E$22), 1, JT18+1)*JU17</f>
        <v>249</v>
      </c>
      <c r="JV18" s="126">
        <f>IF(AND(JV3&lt;=Inputs!$E$22, JV4&gt;=Inputs!$E$22), 1, JU18+1)*JV17</f>
        <v>250</v>
      </c>
      <c r="JW18" s="126">
        <f>IF(AND(JW3&lt;=Inputs!$E$22, JW4&gt;=Inputs!$E$22), 1, JV18+1)*JW17</f>
        <v>251</v>
      </c>
      <c r="JX18" s="126">
        <f>IF(AND(JX3&lt;=Inputs!$E$22, JX4&gt;=Inputs!$E$22), 1, JW18+1)*JX17</f>
        <v>252</v>
      </c>
      <c r="JY18" s="126">
        <f>IF(AND(JY3&lt;=Inputs!$E$22, JY4&gt;=Inputs!$E$22), 1, JX18+1)*JY17</f>
        <v>253</v>
      </c>
      <c r="JZ18" s="126">
        <f>IF(AND(JZ3&lt;=Inputs!$E$22, JZ4&gt;=Inputs!$E$22), 1, JY18+1)*JZ17</f>
        <v>254</v>
      </c>
      <c r="KA18" s="126">
        <f>IF(AND(KA3&lt;=Inputs!$E$22, KA4&gt;=Inputs!$E$22), 1, JZ18+1)*KA17</f>
        <v>255</v>
      </c>
      <c r="KB18" s="126">
        <f>IF(AND(KB3&lt;=Inputs!$E$22, KB4&gt;=Inputs!$E$22), 1, KA18+1)*KB17</f>
        <v>256</v>
      </c>
      <c r="KC18" s="126">
        <f>IF(AND(KC3&lt;=Inputs!$E$22, KC4&gt;=Inputs!$E$22), 1, KB18+1)*KC17</f>
        <v>257</v>
      </c>
      <c r="KD18" s="126">
        <f>IF(AND(KD3&lt;=Inputs!$E$22, KD4&gt;=Inputs!$E$22), 1, KC18+1)*KD17</f>
        <v>258</v>
      </c>
      <c r="KE18" s="126">
        <f>IF(AND(KE3&lt;=Inputs!$E$22, KE4&gt;=Inputs!$E$22), 1, KD18+1)*KE17</f>
        <v>259</v>
      </c>
      <c r="KF18" s="126">
        <f>IF(AND(KF3&lt;=Inputs!$E$22, KF4&gt;=Inputs!$E$22), 1, KE18+1)*KF17</f>
        <v>260</v>
      </c>
      <c r="KG18" s="126">
        <f>IF(AND(KG3&lt;=Inputs!$E$22, KG4&gt;=Inputs!$E$22), 1, KF18+1)*KG17</f>
        <v>261</v>
      </c>
      <c r="KH18" s="126">
        <f>IF(AND(KH3&lt;=Inputs!$E$22, KH4&gt;=Inputs!$E$22), 1, KG18+1)*KH17</f>
        <v>262</v>
      </c>
      <c r="KI18" s="126">
        <f>IF(AND(KI3&lt;=Inputs!$E$22, KI4&gt;=Inputs!$E$22), 1, KH18+1)*KI17</f>
        <v>263</v>
      </c>
      <c r="KJ18" s="126">
        <f>IF(AND(KJ3&lt;=Inputs!$E$22, KJ4&gt;=Inputs!$E$22), 1, KI18+1)*KJ17</f>
        <v>264</v>
      </c>
      <c r="KK18" s="126">
        <f>IF(AND(KK3&lt;=Inputs!$E$22, KK4&gt;=Inputs!$E$22), 1, KJ18+1)*KK17</f>
        <v>265</v>
      </c>
      <c r="KL18" s="126">
        <f>IF(AND(KL3&lt;=Inputs!$E$22, KL4&gt;=Inputs!$E$22), 1, KK18+1)*KL17</f>
        <v>266</v>
      </c>
      <c r="KM18" s="126">
        <f>IF(AND(KM3&lt;=Inputs!$E$22, KM4&gt;=Inputs!$E$22), 1, KL18+1)*KM17</f>
        <v>267</v>
      </c>
      <c r="KN18" s="126">
        <f>IF(AND(KN3&lt;=Inputs!$E$22, KN4&gt;=Inputs!$E$22), 1, KM18+1)*KN17</f>
        <v>268</v>
      </c>
      <c r="KO18" s="126">
        <f>IF(AND(KO3&lt;=Inputs!$E$22, KO4&gt;=Inputs!$E$22), 1, KN18+1)*KO17</f>
        <v>269</v>
      </c>
      <c r="KP18" s="126">
        <f>IF(AND(KP3&lt;=Inputs!$E$22, KP4&gt;=Inputs!$E$22), 1, KO18+1)*KP17</f>
        <v>270</v>
      </c>
      <c r="KQ18" s="126">
        <f>IF(AND(KQ3&lt;=Inputs!$E$22, KQ4&gt;=Inputs!$E$22), 1, KP18+1)*KQ17</f>
        <v>271</v>
      </c>
      <c r="KR18" s="126">
        <f>IF(AND(KR3&lt;=Inputs!$E$22, KR4&gt;=Inputs!$E$22), 1, KQ18+1)*KR17</f>
        <v>272</v>
      </c>
      <c r="KS18" s="126">
        <f>IF(AND(KS3&lt;=Inputs!$E$22, KS4&gt;=Inputs!$E$22), 1, KR18+1)*KS17</f>
        <v>273</v>
      </c>
      <c r="KT18" s="126">
        <f>IF(AND(KT3&lt;=Inputs!$E$22, KT4&gt;=Inputs!$E$22), 1, KS18+1)*KT17</f>
        <v>274</v>
      </c>
      <c r="KU18" s="126">
        <f>IF(AND(KU3&lt;=Inputs!$E$22, KU4&gt;=Inputs!$E$22), 1, KT18+1)*KU17</f>
        <v>275</v>
      </c>
      <c r="KV18" s="126">
        <f>IF(AND(KV3&lt;=Inputs!$E$22, KV4&gt;=Inputs!$E$22), 1, KU18+1)*KV17</f>
        <v>276</v>
      </c>
      <c r="KW18" s="126">
        <f>IF(AND(KW3&lt;=Inputs!$E$22, KW4&gt;=Inputs!$E$22), 1, KV18+1)*KW17</f>
        <v>277</v>
      </c>
      <c r="KX18" s="126">
        <f>IF(AND(KX3&lt;=Inputs!$E$22, KX4&gt;=Inputs!$E$22), 1, KW18+1)*KX17</f>
        <v>278</v>
      </c>
      <c r="KY18" s="126">
        <f>IF(AND(KY3&lt;=Inputs!$E$22, KY4&gt;=Inputs!$E$22), 1, KX18+1)*KY17</f>
        <v>279</v>
      </c>
      <c r="KZ18" s="126">
        <f>IF(AND(KZ3&lt;=Inputs!$E$22, KZ4&gt;=Inputs!$E$22), 1, KY18+1)*KZ17</f>
        <v>280</v>
      </c>
      <c r="LA18" s="126">
        <f>IF(AND(LA3&lt;=Inputs!$E$22, LA4&gt;=Inputs!$E$22), 1, KZ18+1)*LA17</f>
        <v>281</v>
      </c>
      <c r="LB18" s="126">
        <f>IF(AND(LB3&lt;=Inputs!$E$22, LB4&gt;=Inputs!$E$22), 1, LA18+1)*LB17</f>
        <v>282</v>
      </c>
      <c r="LC18" s="126">
        <f>IF(AND(LC3&lt;=Inputs!$E$22, LC4&gt;=Inputs!$E$22), 1, LB18+1)*LC17</f>
        <v>283</v>
      </c>
      <c r="LD18" s="126">
        <f>IF(AND(LD3&lt;=Inputs!$E$22, LD4&gt;=Inputs!$E$22), 1, LC18+1)*LD17</f>
        <v>284</v>
      </c>
      <c r="LE18" s="126">
        <f>IF(AND(LE3&lt;=Inputs!$E$22, LE4&gt;=Inputs!$E$22), 1, LD18+1)*LE17</f>
        <v>285</v>
      </c>
      <c r="LF18" s="126">
        <f>IF(AND(LF3&lt;=Inputs!$E$22, LF4&gt;=Inputs!$E$22), 1, LE18+1)*LF17</f>
        <v>286</v>
      </c>
      <c r="LG18" s="126">
        <f>IF(AND(LG3&lt;=Inputs!$E$22, LG4&gt;=Inputs!$E$22), 1, LF18+1)*LG17</f>
        <v>287</v>
      </c>
      <c r="LH18" s="126">
        <f>IF(AND(LH3&lt;=Inputs!$E$22, LH4&gt;=Inputs!$E$22), 1, LG18+1)*LH17</f>
        <v>288</v>
      </c>
      <c r="LI18" s="126">
        <f>IF(AND(LI3&lt;=Inputs!$E$22, LI4&gt;=Inputs!$E$22), 1, LH18+1)*LI17</f>
        <v>289</v>
      </c>
      <c r="LJ18" s="126">
        <f>IF(AND(LJ3&lt;=Inputs!$E$22, LJ4&gt;=Inputs!$E$22), 1, LI18+1)*LJ17</f>
        <v>290</v>
      </c>
      <c r="LK18" s="126">
        <f>IF(AND(LK3&lt;=Inputs!$E$22, LK4&gt;=Inputs!$E$22), 1, LJ18+1)*LK17</f>
        <v>291</v>
      </c>
      <c r="LL18" s="126">
        <f>IF(AND(LL3&lt;=Inputs!$E$22, LL4&gt;=Inputs!$E$22), 1, LK18+1)*LL17</f>
        <v>292</v>
      </c>
      <c r="LM18" s="126">
        <f>IF(AND(LM3&lt;=Inputs!$E$22, LM4&gt;=Inputs!$E$22), 1, LL18+1)*LM17</f>
        <v>293</v>
      </c>
      <c r="LN18" s="126">
        <f>IF(AND(LN3&lt;=Inputs!$E$22, LN4&gt;=Inputs!$E$22), 1, LM18+1)*LN17</f>
        <v>294</v>
      </c>
      <c r="LO18" s="126">
        <f>IF(AND(LO3&lt;=Inputs!$E$22, LO4&gt;=Inputs!$E$22), 1, LN18+1)*LO17</f>
        <v>295</v>
      </c>
      <c r="LP18" s="126">
        <f>IF(AND(LP3&lt;=Inputs!$E$22, LP4&gt;=Inputs!$E$22), 1, LO18+1)*LP17</f>
        <v>296</v>
      </c>
      <c r="LQ18" s="126">
        <f>IF(AND(LQ3&lt;=Inputs!$E$22, LQ4&gt;=Inputs!$E$22), 1, LP18+1)*LQ17</f>
        <v>297</v>
      </c>
      <c r="LR18" s="126">
        <f>IF(AND(LR3&lt;=Inputs!$E$22, LR4&gt;=Inputs!$E$22), 1, LQ18+1)*LR17</f>
        <v>298</v>
      </c>
      <c r="LS18" s="126">
        <f>IF(AND(LS3&lt;=Inputs!$E$22, LS4&gt;=Inputs!$E$22), 1, LR18+1)*LS17</f>
        <v>299</v>
      </c>
      <c r="LT18" s="126">
        <f>IF(AND(LT3&lt;=Inputs!$E$22, LT4&gt;=Inputs!$E$22), 1, LS18+1)*LT17</f>
        <v>300</v>
      </c>
      <c r="LU18" s="126"/>
      <c r="LV18" s="126"/>
      <c r="LW18" s="126"/>
      <c r="LX18" s="126"/>
      <c r="LY18" s="126"/>
      <c r="LZ18" s="126"/>
      <c r="MA18" s="126"/>
      <c r="MB18" s="126"/>
      <c r="MC18" s="126"/>
      <c r="MD18" s="126"/>
      <c r="ME18" s="126"/>
      <c r="MF18" s="126"/>
      <c r="MG18" s="126"/>
      <c r="MH18" s="126"/>
      <c r="MI18" s="126"/>
      <c r="MJ18" s="126"/>
      <c r="MK18" s="126"/>
      <c r="ML18" s="126"/>
      <c r="MM18" s="126"/>
      <c r="MN18" s="126"/>
      <c r="MO18" s="126"/>
      <c r="MP18" s="126"/>
      <c r="MQ18" s="126"/>
      <c r="MR18" s="126"/>
      <c r="MS18" s="126"/>
      <c r="MT18" s="126"/>
      <c r="MU18" s="126"/>
      <c r="MV18" s="126"/>
      <c r="MW18" s="126"/>
      <c r="MX18" s="126"/>
      <c r="MY18" s="126"/>
      <c r="MZ18" s="126"/>
      <c r="NA18" s="126"/>
      <c r="NB18" s="126"/>
      <c r="NC18" s="126"/>
      <c r="ND18" s="126"/>
      <c r="NE18" s="126"/>
      <c r="NF18" s="126"/>
      <c r="NG18" s="126"/>
      <c r="NH18" s="126"/>
      <c r="NI18" s="126"/>
      <c r="NJ18" s="126"/>
      <c r="NK18" s="126"/>
      <c r="NL18" s="126"/>
      <c r="NM18" s="126"/>
      <c r="NN18" s="126"/>
      <c r="NO18" s="126"/>
      <c r="NP18" s="126"/>
      <c r="NQ18" s="126"/>
      <c r="NR18" s="126"/>
      <c r="NS18" s="126"/>
      <c r="NT18" s="126"/>
      <c r="NU18" s="126"/>
      <c r="NV18" s="126"/>
      <c r="NW18" s="126"/>
      <c r="NX18" s="126"/>
      <c r="NY18" s="126"/>
      <c r="NZ18" s="126"/>
      <c r="OA18" s="126"/>
      <c r="OB18" s="126"/>
      <c r="OC18" s="126"/>
      <c r="OD18" s="126"/>
      <c r="OE18" s="126"/>
      <c r="OF18" s="126"/>
      <c r="OG18" s="126"/>
      <c r="OH18" s="126"/>
      <c r="OI18" s="126"/>
      <c r="OJ18" s="126"/>
      <c r="OK18" s="126"/>
      <c r="OL18" s="126"/>
      <c r="OM18" s="126"/>
      <c r="ON18" s="126"/>
      <c r="OO18" s="126"/>
      <c r="OP18" s="126"/>
      <c r="OQ18" s="126"/>
      <c r="OR18" s="126"/>
      <c r="OS18" s="126"/>
      <c r="OT18" s="126"/>
      <c r="OU18" s="126"/>
      <c r="OV18" s="126"/>
      <c r="OW18" s="126"/>
      <c r="OX18" s="126"/>
      <c r="OY18" s="126"/>
      <c r="OZ18" s="126"/>
      <c r="PA18" s="126"/>
      <c r="PB18" s="126"/>
      <c r="PC18" s="126"/>
      <c r="PD18" s="126"/>
      <c r="PE18" s="126"/>
      <c r="PF18" s="126"/>
      <c r="PG18" s="126"/>
      <c r="PH18" s="126"/>
      <c r="PI18" s="126"/>
      <c r="PJ18" s="126"/>
      <c r="PK18" s="126"/>
      <c r="PL18" s="126"/>
      <c r="PM18" s="126"/>
      <c r="PN18" s="126"/>
      <c r="PO18" s="126"/>
      <c r="PP18" s="126"/>
      <c r="PQ18" s="126"/>
      <c r="PR18" s="126"/>
      <c r="PS18" s="126"/>
      <c r="PT18" s="126"/>
      <c r="PU18" s="126"/>
      <c r="PV18" s="126"/>
      <c r="PW18" s="126"/>
      <c r="PX18" s="126"/>
      <c r="PY18" s="126"/>
      <c r="PZ18" s="126"/>
      <c r="QA18" s="126"/>
      <c r="QB18" s="126"/>
      <c r="QC18" s="126"/>
      <c r="QD18" s="126"/>
      <c r="QE18" s="126"/>
      <c r="QF18" s="126"/>
      <c r="QG18" s="126"/>
      <c r="QH18" s="126"/>
      <c r="QI18" s="126"/>
      <c r="QJ18" s="126"/>
      <c r="QK18" s="126"/>
      <c r="QL18" s="126"/>
      <c r="QM18" s="126"/>
      <c r="QN18" s="126"/>
      <c r="QO18" s="126"/>
      <c r="QP18" s="126"/>
      <c r="QQ18" s="126"/>
      <c r="QR18" s="126"/>
      <c r="QS18" s="126"/>
      <c r="QT18" s="126"/>
      <c r="QU18" s="126"/>
    </row>
    <row r="19" spans="1:463" outlineLevel="1">
      <c r="A19" s="2"/>
      <c r="B19" s="2"/>
      <c r="C19" s="2" t="s">
        <v>407</v>
      </c>
      <c r="D19" s="2"/>
      <c r="E19" s="2"/>
      <c r="F19" s="2"/>
      <c r="G19" s="2"/>
      <c r="H19" s="65"/>
      <c r="I19" s="57">
        <f>I17*IF(I4=EOMONTH(Inputs!$E$22, 0),(I4-Inputs!$E$22+1)/I9, IF(I4=EOMONTH(Inputs!$E$23,0), (Inputs!$E$23-I3)/I9,100%))</f>
        <v>0</v>
      </c>
      <c r="J19" s="57">
        <f>J17*IF(J4=EOMONTH(Inputs!$E$22, 0),(J4-Inputs!$E$22+1)/J9, IF(J4=EOMONTH(Inputs!$E$23,0), (Inputs!$E$23-J3)/J9,100%))</f>
        <v>0</v>
      </c>
      <c r="K19" s="57">
        <f>K17*IF(K4=EOMONTH(Inputs!$E$22, 0),(K4-Inputs!$E$22+1)/K9, IF(K4=EOMONTH(Inputs!$E$23,0), (Inputs!$E$23-K3)/K9,100%))</f>
        <v>0</v>
      </c>
      <c r="L19" s="57">
        <f>L17*IF(L4=EOMONTH(Inputs!$E$22, 0),(L4-Inputs!$E$22+1)/L9, IF(L4=EOMONTH(Inputs!$E$23,0), (Inputs!$E$23-L3)/L9,100%))</f>
        <v>0</v>
      </c>
      <c r="M19" s="57">
        <f>M17*IF(M4=EOMONTH(Inputs!$E$22, 0),(M4-Inputs!$E$22+1)/M9, IF(M4=EOMONTH(Inputs!$E$23,0), (Inputs!$E$23-M3)/M9,100%))</f>
        <v>0</v>
      </c>
      <c r="N19" s="57">
        <f>N17*IF(N4=EOMONTH(Inputs!$E$22, 0),(N4-Inputs!$E$22+1)/N9, IF(N4=EOMONTH(Inputs!$E$23,0), (Inputs!$E$23-N3)/N9,100%))</f>
        <v>0</v>
      </c>
      <c r="O19" s="57">
        <f>O17*IF(O4=EOMONTH(Inputs!$E$22, 0),(O4-Inputs!$E$22+1)/O9, IF(O4=EOMONTH(Inputs!$E$23,0), (Inputs!$E$23-O3)/O9,100%))</f>
        <v>0</v>
      </c>
      <c r="P19" s="57">
        <f>P17*IF(P4=EOMONTH(Inputs!$E$22, 0),(P4-Inputs!$E$22+1)/P9, IF(P4=EOMONTH(Inputs!$E$23,0), (Inputs!$E$23-P3)/P9,100%))</f>
        <v>0</v>
      </c>
      <c r="Q19" s="57">
        <f>Q17*IF(Q4=EOMONTH(Inputs!$E$22, 0),(Q4-Inputs!$E$22+1)/Q9, IF(Q4=EOMONTH(Inputs!$E$23,0), (Inputs!$E$23-Q3)/Q9,100%))</f>
        <v>0</v>
      </c>
      <c r="R19" s="57">
        <f>R17*IF(R4=EOMONTH(Inputs!$E$22, 0),(R4-Inputs!$E$22+1)/R9, IF(R4=EOMONTH(Inputs!$E$23,0), (Inputs!$E$23-R3)/R9,100%))</f>
        <v>0</v>
      </c>
      <c r="S19" s="57">
        <f>S17*IF(S4=EOMONTH(Inputs!$E$22, 0),(S4-Inputs!$E$22+1)/S9, IF(S4=EOMONTH(Inputs!$E$23,0), (Inputs!$E$23-S3)/S9,100%))</f>
        <v>0</v>
      </c>
      <c r="T19" s="57">
        <v>1</v>
      </c>
      <c r="U19" s="57">
        <v>1</v>
      </c>
      <c r="V19" s="57">
        <f>V17*IF(V4=EOMONTH(Inputs!$E$22, 0),(V4-Inputs!$E$22+1)/V9, IF(V4=EOMONTH(Inputs!$E$23,0), (Inputs!$E$23-V3)/V9,100%))</f>
        <v>0</v>
      </c>
      <c r="W19" s="57">
        <f>W17*IF(W4=EOMONTH(Inputs!$E$22, 0),(W4-Inputs!$E$22+1)/W9, IF(W4=EOMONTH(Inputs!$E$23,0), (Inputs!$E$23-W3)/W9,100%))</f>
        <v>0</v>
      </c>
      <c r="X19" s="57">
        <f>X17*IF(X4=EOMONTH(Inputs!$E$22, 0),(X4-Inputs!$E$22+1)/X9, IF(X4=EOMONTH(Inputs!$E$23,0), (Inputs!$E$23-X3)/X9,100%))</f>
        <v>0</v>
      </c>
      <c r="Y19" s="57">
        <f>Y17*IF(Y4=EOMONTH(Inputs!$E$22, 0),(Y4-Inputs!$E$22+1)/Y9, IF(Y4=EOMONTH(Inputs!$E$23,0), (Inputs!$E$23-Y3)/Y9,100%))</f>
        <v>0</v>
      </c>
      <c r="Z19" s="57">
        <f>Z17*IF(Z4=EOMONTH(Inputs!$E$22, 0),(Z4-Inputs!$E$22+1)/Z9, IF(Z4=EOMONTH(Inputs!$E$23,0), (Inputs!$E$23-Z3)/Z9,100%))</f>
        <v>0</v>
      </c>
      <c r="AA19" s="57">
        <f>AA17*IF(AA4=EOMONTH(Inputs!$E$22, 0),(AA4-Inputs!$E$22+1)/AA9, IF(AA4=EOMONTH(Inputs!$E$23,0), (Inputs!$E$23-AA3)/AA9,100%))</f>
        <v>0</v>
      </c>
      <c r="AB19" s="57">
        <f>AB17*IF(AB4=EOMONTH(Inputs!$E$22, 0),(AB4-Inputs!$E$22+1)/AB9, IF(AB4=EOMONTH(Inputs!$E$23,0), (Inputs!$E$23-AB3)/AB9,100%))</f>
        <v>0</v>
      </c>
      <c r="AC19" s="57">
        <f>AC17*IF(AC4=EOMONTH(Inputs!$E$22, 0),(AC4-Inputs!$E$22+1)/AC9, IF(AC4=EOMONTH(Inputs!$E$23,0), (Inputs!$E$23-AC3)/AC9,100%))</f>
        <v>0</v>
      </c>
      <c r="AD19" s="57">
        <v>0</v>
      </c>
      <c r="AE19" s="57">
        <v>0</v>
      </c>
      <c r="AF19" s="57">
        <v>0</v>
      </c>
      <c r="AG19" s="57">
        <f>AG17*IF(AG4=EOMONTH(Inputs!$E$22, 0),(AG4-Inputs!$E$22+1)/AG9, IF(AG4=EOMONTH(Inputs!$E$23,0), (Inputs!$E$23-AG3)/AG9,100%))</f>
        <v>1</v>
      </c>
      <c r="AH19" s="57">
        <f>AH17*IF(AH4=EOMONTH(Inputs!$E$22, 0),(AH4-Inputs!$E$22+1)/AH9, IF(AH4=EOMONTH(Inputs!$E$23,0), (Inputs!$E$23-AH3)/AH9,100%))</f>
        <v>1</v>
      </c>
      <c r="AI19" s="57">
        <f>AI17*IF(AI4=EOMONTH(Inputs!$E$22, 0),(AI4-Inputs!$E$22+1)/AI9, IF(AI4=EOMONTH(Inputs!$E$23,0), (Inputs!$E$23-AI3)/AI9,100%))</f>
        <v>1</v>
      </c>
      <c r="AJ19" s="57">
        <f>AJ17*IF(AJ4=EOMONTH(Inputs!$E$22, 0),(AJ4-Inputs!$E$22+1)/AJ9, IF(AJ4=EOMONTH(Inputs!$E$23,0), (Inputs!$E$23-AJ3)/AJ9,100%))</f>
        <v>1</v>
      </c>
      <c r="AK19" s="57">
        <f>AK17*IF(AK4=EOMONTH(Inputs!$E$22, 0),(AK4-Inputs!$E$22+1)/AK9, IF(AK4=EOMONTH(Inputs!$E$23,0), (Inputs!$E$23-AK3)/AK9,100%))</f>
        <v>1</v>
      </c>
      <c r="AL19" s="57">
        <f>AL17*IF(AL4=EOMONTH(Inputs!$E$22, 0),(AL4-Inputs!$E$22+1)/AL9, IF(AL4=EOMONTH(Inputs!$E$23,0), (Inputs!$E$23-AL3)/AL9,100%))</f>
        <v>1</v>
      </c>
      <c r="AM19" s="57">
        <f>AM17*IF(AM4=EOMONTH(Inputs!$E$22, 0),(AM4-Inputs!$E$22+1)/AM9, IF(AM4=EOMONTH(Inputs!$E$23,0), (Inputs!$E$23-AM3)/AM9,100%))</f>
        <v>1</v>
      </c>
      <c r="AN19" s="57">
        <f>AN17*IF(AN4=EOMONTH(Inputs!$E$22, 0),(AN4-Inputs!$E$22+1)/AN9, IF(AN4=EOMONTH(Inputs!$E$23,0), (Inputs!$E$23-AN3)/AN9,100%))</f>
        <v>1</v>
      </c>
      <c r="AO19" s="57">
        <f>AO17*IF(AO4=EOMONTH(Inputs!$E$22, 0),(AO4-Inputs!$E$22+1)/AO9, IF(AO4=EOMONTH(Inputs!$E$23,0), (Inputs!$E$23-AO3)/AO9,100%))</f>
        <v>1</v>
      </c>
      <c r="AP19" s="57">
        <f>AP17*IF(AP4=EOMONTH(Inputs!$E$22, 0),(AP4-Inputs!$E$22+1)/AP9, IF(AP4=EOMONTH(Inputs!$E$23,0), (Inputs!$E$23-AP3)/AP9,100%))</f>
        <v>1</v>
      </c>
      <c r="AQ19" s="57">
        <f>AQ17*IF(AQ4=EOMONTH(Inputs!$E$22, 0),(AQ4-Inputs!$E$22+1)/AQ9, IF(AQ4=EOMONTH(Inputs!$E$23,0), (Inputs!$E$23-AQ3)/AQ9,100%))</f>
        <v>1</v>
      </c>
      <c r="AR19" s="57">
        <f>AR17*IF(AR4=EOMONTH(Inputs!$E$22, 0),(AR4-Inputs!$E$22+1)/AR9, IF(AR4=EOMONTH(Inputs!$E$23,0), (Inputs!$E$23-AR3)/AR9,100%))</f>
        <v>1</v>
      </c>
      <c r="AS19" s="57">
        <f>AS17*IF(AS4=EOMONTH(Inputs!$E$22, 0),(AS4-Inputs!$E$22+1)/AS9, IF(AS4=EOMONTH(Inputs!$E$23,0), (Inputs!$E$23-AS3)/AS9,100%))</f>
        <v>1</v>
      </c>
      <c r="AT19" s="57">
        <f>AT17*IF(AT4=EOMONTH(Inputs!$E$22, 0),(AT4-Inputs!$E$22+1)/AT9, IF(AT4=EOMONTH(Inputs!$E$23,0), (Inputs!$E$23-AT3)/AT9,100%))</f>
        <v>1</v>
      </c>
      <c r="AU19" s="57">
        <f>AU17*IF(AU4=EOMONTH(Inputs!$E$22, 0),(AU4-Inputs!$E$22+1)/AU9, IF(AU4=EOMONTH(Inputs!$E$23,0), (Inputs!$E$23-AU3)/AU9,100%))</f>
        <v>1</v>
      </c>
      <c r="AV19" s="57">
        <f>AV17*IF(AV4=EOMONTH(Inputs!$E$22, 0),(AV4-Inputs!$E$22+1)/AV9, IF(AV4=EOMONTH(Inputs!$E$23,0), (Inputs!$E$23-AV3)/AV9,100%))</f>
        <v>1</v>
      </c>
      <c r="AW19" s="57">
        <f>AW17*IF(AW4=EOMONTH(Inputs!$E$22, 0),(AW4-Inputs!$E$22+1)/AW9, IF(AW4=EOMONTH(Inputs!$E$23,0), (Inputs!$E$23-AW3)/AW9,100%))</f>
        <v>1</v>
      </c>
      <c r="AX19" s="57">
        <f>AX17*IF(AX4=EOMONTH(Inputs!$E$22, 0),(AX4-Inputs!$E$22+1)/AX9, IF(AX4=EOMONTH(Inputs!$E$23,0), (Inputs!$E$23-AX3)/AX9,100%))</f>
        <v>1</v>
      </c>
      <c r="AY19" s="57">
        <f>AY17*IF(AY4=EOMONTH(Inputs!$E$22, 0),(AY4-Inputs!$E$22+1)/AY9, IF(AY4=EOMONTH(Inputs!$E$23,0), (Inputs!$E$23-AY3)/AY9,100%))</f>
        <v>1</v>
      </c>
      <c r="AZ19" s="57">
        <f>AZ17*IF(AZ4=EOMONTH(Inputs!$E$22, 0),(AZ4-Inputs!$E$22+1)/AZ9, IF(AZ4=EOMONTH(Inputs!$E$23,0), (Inputs!$E$23-AZ3)/AZ9,100%))</f>
        <v>1</v>
      </c>
      <c r="BA19" s="57">
        <f>BA17*IF(BA4=EOMONTH(Inputs!$E$22, 0),(BA4-Inputs!$E$22+1)/BA9, IF(BA4=EOMONTH(Inputs!$E$23,0), (Inputs!$E$23-BA3)/BA9,100%))</f>
        <v>1</v>
      </c>
      <c r="BB19" s="57">
        <f>BB17*IF(BB4=EOMONTH(Inputs!$E$22, 0),(BB4-Inputs!$E$22+1)/BB9, IF(BB4=EOMONTH(Inputs!$E$23,0), (Inputs!$E$23-BB3)/BB9,100%))</f>
        <v>1</v>
      </c>
      <c r="BC19" s="57">
        <f>BC17*IF(BC4=EOMONTH(Inputs!$E$22, 0),(BC4-Inputs!$E$22+1)/BC9, IF(BC4=EOMONTH(Inputs!$E$23,0), (Inputs!$E$23-BC3)/BC9,100%))</f>
        <v>1</v>
      </c>
      <c r="BD19" s="57">
        <f>BD17*IF(BD4=EOMONTH(Inputs!$E$22, 0),(BD4-Inputs!$E$22+1)/BD9, IF(BD4=EOMONTH(Inputs!$E$23,0), (Inputs!$E$23-BD3)/BD9,100%))</f>
        <v>1</v>
      </c>
      <c r="BE19" s="57">
        <f>BE17*IF(BE4=EOMONTH(Inputs!$E$22, 0),(BE4-Inputs!$E$22+1)/BE9, IF(BE4=EOMONTH(Inputs!$E$23,0), (Inputs!$E$23-BE3)/BE9,100%))</f>
        <v>1</v>
      </c>
      <c r="BF19" s="57">
        <f>BF17*IF(BF4=EOMONTH(Inputs!$E$22, 0),(BF4-Inputs!$E$22+1)/BF9, IF(BF4=EOMONTH(Inputs!$E$23,0), (Inputs!$E$23-BF3)/BF9,100%))</f>
        <v>1</v>
      </c>
      <c r="BG19" s="57">
        <f>BG17*IF(BG4=EOMONTH(Inputs!$E$22, 0),(BG4-Inputs!$E$22+1)/BG9, IF(BG4=EOMONTH(Inputs!$E$23,0), (Inputs!$E$23-BG3)/BG9,100%))</f>
        <v>1</v>
      </c>
      <c r="BH19" s="57">
        <f>BH17*IF(BH4=EOMONTH(Inputs!$E$22, 0),(BH4-Inputs!$E$22+1)/BH9, IF(BH4=EOMONTH(Inputs!$E$23,0), (Inputs!$E$23-BH3)/BH9,100%))</f>
        <v>1</v>
      </c>
      <c r="BI19" s="57">
        <f>BI17*IF(BI4=EOMONTH(Inputs!$E$22, 0),(BI4-Inputs!$E$22+1)/BI9, IF(BI4=EOMONTH(Inputs!$E$23,0), (Inputs!$E$23-BI3)/BI9,100%))</f>
        <v>1</v>
      </c>
      <c r="BJ19" s="57">
        <f>BJ17*IF(BJ4=EOMONTH(Inputs!$E$22, 0),(BJ4-Inputs!$E$22+1)/BJ9, IF(BJ4=EOMONTH(Inputs!$E$23,0), (Inputs!$E$23-BJ3)/BJ9,100%))</f>
        <v>1</v>
      </c>
      <c r="BK19" s="57">
        <f>BK17*IF(BK4=EOMONTH(Inputs!$E$22, 0),(BK4-Inputs!$E$22+1)/BK9, IF(BK4=EOMONTH(Inputs!$E$23,0), (Inputs!$E$23-BK3)/BK9,100%))</f>
        <v>1</v>
      </c>
      <c r="BL19" s="57">
        <f>BL17*IF(BL4=EOMONTH(Inputs!$E$22, 0),(BL4-Inputs!$E$22+1)/BL9, IF(BL4=EOMONTH(Inputs!$E$23,0), (Inputs!$E$23-BL3)/BL9,100%))</f>
        <v>1</v>
      </c>
      <c r="BM19" s="57">
        <f>BM17*IF(BM4=EOMONTH(Inputs!$E$22, 0),(BM4-Inputs!$E$22+1)/BM9, IF(BM4=EOMONTH(Inputs!$E$23,0), (Inputs!$E$23-BM3)/BM9,100%))</f>
        <v>1</v>
      </c>
      <c r="BN19" s="57">
        <f>BN17*IF(BN4=EOMONTH(Inputs!$E$22, 0),(BN4-Inputs!$E$22+1)/BN9, IF(BN4=EOMONTH(Inputs!$E$23,0), (Inputs!$E$23-BN3)/BN9,100%))</f>
        <v>1</v>
      </c>
      <c r="BO19" s="57">
        <f>BO17*IF(BO4=EOMONTH(Inputs!$E$22, 0),(BO4-Inputs!$E$22+1)/BO9, IF(BO4=EOMONTH(Inputs!$E$23,0), (Inputs!$E$23-BO3)/BO9,100%))</f>
        <v>1</v>
      </c>
      <c r="BP19" s="57">
        <f>BP17*IF(BP4=EOMONTH(Inputs!$E$22, 0),(BP4-Inputs!$E$22+1)/BP9, IF(BP4=EOMONTH(Inputs!$E$23,0), (Inputs!$E$23-BP3)/BP9,100%))</f>
        <v>1</v>
      </c>
      <c r="BQ19" s="57">
        <f>BQ17*IF(BQ4=EOMONTH(Inputs!$E$22, 0),(BQ4-Inputs!$E$22+1)/BQ9, IF(BQ4=EOMONTH(Inputs!$E$23,0), (Inputs!$E$23-BQ3)/BQ9,100%))</f>
        <v>1</v>
      </c>
      <c r="BR19" s="57">
        <f>BR17*IF(BR4=EOMONTH(Inputs!$E$22, 0),(BR4-Inputs!$E$22+1)/BR9, IF(BR4=EOMONTH(Inputs!$E$23,0), (Inputs!$E$23-BR3)/BR9,100%))</f>
        <v>1</v>
      </c>
      <c r="BS19" s="57">
        <f>BS17*IF(BS4=EOMONTH(Inputs!$E$22, 0),(BS4-Inputs!$E$22+1)/BS9, IF(BS4=EOMONTH(Inputs!$E$23,0), (Inputs!$E$23-BS3)/BS9,100%))</f>
        <v>1</v>
      </c>
      <c r="BT19" s="57">
        <f>BT17*IF(BT4=EOMONTH(Inputs!$E$22, 0),(BT4-Inputs!$E$22+1)/BT9, IF(BT4=EOMONTH(Inputs!$E$23,0), (Inputs!$E$23-BT3)/BT9,100%))</f>
        <v>1</v>
      </c>
      <c r="BU19" s="57">
        <f>BU17*IF(BU4=EOMONTH(Inputs!$E$22, 0),(BU4-Inputs!$E$22+1)/BU9, IF(BU4=EOMONTH(Inputs!$E$23,0), (Inputs!$E$23-BU3)/BU9,100%))</f>
        <v>1</v>
      </c>
      <c r="BV19" s="57">
        <f>BV17*IF(BV4=EOMONTH(Inputs!$E$22, 0),(BV4-Inputs!$E$22+1)/BV9, IF(BV4=EOMONTH(Inputs!$E$23,0), (Inputs!$E$23-BV3)/BV9,100%))</f>
        <v>1</v>
      </c>
      <c r="BW19" s="57">
        <f>BW17*IF(BW4=EOMONTH(Inputs!$E$22, 0),(BW4-Inputs!$E$22+1)/BW9, IF(BW4=EOMONTH(Inputs!$E$23,0), (Inputs!$E$23-BW3)/BW9,100%))</f>
        <v>1</v>
      </c>
      <c r="BX19" s="57">
        <f>BX17*IF(BX4=EOMONTH(Inputs!$E$22, 0),(BX4-Inputs!$E$22+1)/BX9, IF(BX4=EOMONTH(Inputs!$E$23,0), (Inputs!$E$23-BX3)/BX9,100%))</f>
        <v>1</v>
      </c>
      <c r="BY19" s="57">
        <f>BY17*IF(BY4=EOMONTH(Inputs!$E$22, 0),(BY4-Inputs!$E$22+1)/BY9, IF(BY4=EOMONTH(Inputs!$E$23,0), (Inputs!$E$23-BY3)/BY9,100%))</f>
        <v>1</v>
      </c>
      <c r="BZ19" s="57">
        <f>BZ17*IF(BZ4=EOMONTH(Inputs!$E$22, 0),(BZ4-Inputs!$E$22+1)/BZ9, IF(BZ4=EOMONTH(Inputs!$E$23,0), (Inputs!$E$23-BZ3)/BZ9,100%))</f>
        <v>1</v>
      </c>
      <c r="CA19" s="57">
        <f>CA17*IF(CA4=EOMONTH(Inputs!$E$22, 0),(CA4-Inputs!$E$22+1)/CA9, IF(CA4=EOMONTH(Inputs!$E$23,0), (Inputs!$E$23-CA3)/CA9,100%))</f>
        <v>1</v>
      </c>
      <c r="CB19" s="57">
        <f>CB17*IF(CB4=EOMONTH(Inputs!$E$22, 0),(CB4-Inputs!$E$22+1)/CB9, IF(CB4=EOMONTH(Inputs!$E$23,0), (Inputs!$E$23-CB3)/CB9,100%))</f>
        <v>1</v>
      </c>
      <c r="CC19" s="57">
        <f>CC17*IF(CC4=EOMONTH(Inputs!$E$22, 0),(CC4-Inputs!$E$22+1)/CC9, IF(CC4=EOMONTH(Inputs!$E$23,0), (Inputs!$E$23-CC3)/CC9,100%))</f>
        <v>1</v>
      </c>
      <c r="CD19" s="57">
        <f>CD17*IF(CD4=EOMONTH(Inputs!$E$22, 0),(CD4-Inputs!$E$22+1)/CD9, IF(CD4=EOMONTH(Inputs!$E$23,0), (Inputs!$E$23-CD3)/CD9,100%))</f>
        <v>1</v>
      </c>
      <c r="CE19" s="57">
        <f>CE17*IF(CE4=EOMONTH(Inputs!$E$22, 0),(CE4-Inputs!$E$22+1)/CE9, IF(CE4=EOMONTH(Inputs!$E$23,0), (Inputs!$E$23-CE3)/CE9,100%))</f>
        <v>1</v>
      </c>
      <c r="CF19" s="57">
        <f>CF17*IF(CF4=EOMONTH(Inputs!$E$22, 0),(CF4-Inputs!$E$22+1)/CF9, IF(CF4=EOMONTH(Inputs!$E$23,0), (Inputs!$E$23-CF3)/CF9,100%))</f>
        <v>1</v>
      </c>
      <c r="CG19" s="57">
        <f>CG17*IF(CG4=EOMONTH(Inputs!$E$22, 0),(CG4-Inputs!$E$22+1)/CG9, IF(CG4=EOMONTH(Inputs!$E$23,0), (Inputs!$E$23-CG3)/CG9,100%))</f>
        <v>1</v>
      </c>
      <c r="CH19" s="57">
        <f>CH17*IF(CH4=EOMONTH(Inputs!$E$22, 0),(CH4-Inputs!$E$22+1)/CH9, IF(CH4=EOMONTH(Inputs!$E$23,0), (Inputs!$E$23-CH3)/CH9,100%))</f>
        <v>1</v>
      </c>
      <c r="CI19" s="57">
        <f>CI17*IF(CI4=EOMONTH(Inputs!$E$22, 0),(CI4-Inputs!$E$22+1)/CI9, IF(CI4=EOMONTH(Inputs!$E$23,0), (Inputs!$E$23-CI3)/CI9,100%))</f>
        <v>1</v>
      </c>
      <c r="CJ19" s="57">
        <f>CJ17*IF(CJ4=EOMONTH(Inputs!$E$22, 0),(CJ4-Inputs!$E$22+1)/CJ9, IF(CJ4=EOMONTH(Inputs!$E$23,0), (Inputs!$E$23-CJ3)/CJ9,100%))</f>
        <v>1</v>
      </c>
      <c r="CK19" s="57">
        <f>CK17*IF(CK4=EOMONTH(Inputs!$E$22, 0),(CK4-Inputs!$E$22+1)/CK9, IF(CK4=EOMONTH(Inputs!$E$23,0), (Inputs!$E$23-CK3)/CK9,100%))</f>
        <v>1</v>
      </c>
      <c r="CL19" s="57">
        <f>CL17*IF(CL4=EOMONTH(Inputs!$E$22, 0),(CL4-Inputs!$E$22+1)/CL9, IF(CL4=EOMONTH(Inputs!$E$23,0), (Inputs!$E$23-CL3)/CL9,100%))</f>
        <v>1</v>
      </c>
      <c r="CM19" s="57">
        <f>CM17*IF(CM4=EOMONTH(Inputs!$E$22, 0),(CM4-Inputs!$E$22+1)/CM9, IF(CM4=EOMONTH(Inputs!$E$23,0), (Inputs!$E$23-CM3)/CM9,100%))</f>
        <v>1</v>
      </c>
      <c r="CN19" s="57">
        <f>CN17*IF(CN4=EOMONTH(Inputs!$E$22, 0),(CN4-Inputs!$E$22+1)/CN9, IF(CN4=EOMONTH(Inputs!$E$23,0), (Inputs!$E$23-CN3)/CN9,100%))</f>
        <v>1</v>
      </c>
      <c r="CO19" s="57">
        <f>CO17*IF(CO4=EOMONTH(Inputs!$E$22, 0),(CO4-Inputs!$E$22+1)/CO9, IF(CO4=EOMONTH(Inputs!$E$23,0), (Inputs!$E$23-CO3)/CO9,100%))</f>
        <v>1</v>
      </c>
      <c r="CP19" s="57">
        <f>CP17*IF(CP4=EOMONTH(Inputs!$E$22, 0),(CP4-Inputs!$E$22+1)/CP9, IF(CP4=EOMONTH(Inputs!$E$23,0), (Inputs!$E$23-CP3)/CP9,100%))</f>
        <v>1</v>
      </c>
      <c r="CQ19" s="57">
        <f>CQ17*IF(CQ4=EOMONTH(Inputs!$E$22, 0),(CQ4-Inputs!$E$22+1)/CQ9, IF(CQ4=EOMONTH(Inputs!$E$23,0), (Inputs!$E$23-CQ3)/CQ9,100%))</f>
        <v>1</v>
      </c>
      <c r="CR19" s="57">
        <f>CR17*IF(CR4=EOMONTH(Inputs!$E$22, 0),(CR4-Inputs!$E$22+1)/CR9, IF(CR4=EOMONTH(Inputs!$E$23,0), (Inputs!$E$23-CR3)/CR9,100%))</f>
        <v>1</v>
      </c>
      <c r="CS19" s="57">
        <f>CS17*IF(CS4=EOMONTH(Inputs!$E$22, 0),(CS4-Inputs!$E$22+1)/CS9, IF(CS4=EOMONTH(Inputs!$E$23,0), (Inputs!$E$23-CS3)/CS9,100%))</f>
        <v>1</v>
      </c>
      <c r="CT19" s="57">
        <f>CT17*IF(CT4=EOMONTH(Inputs!$E$22, 0),(CT4-Inputs!$E$22+1)/CT9, IF(CT4=EOMONTH(Inputs!$E$23,0), (Inputs!$E$23-CT3)/CT9,100%))</f>
        <v>1</v>
      </c>
      <c r="CU19" s="57">
        <f>CU17*IF(CU4=EOMONTH(Inputs!$E$22, 0),(CU4-Inputs!$E$22+1)/CU9, IF(CU4=EOMONTH(Inputs!$E$23,0), (Inputs!$E$23-CU3)/CU9,100%))</f>
        <v>1</v>
      </c>
      <c r="CV19" s="57">
        <f>CV17*IF(CV4=EOMONTH(Inputs!$E$22, 0),(CV4-Inputs!$E$22+1)/CV9, IF(CV4=EOMONTH(Inputs!$E$23,0), (Inputs!$E$23-CV3)/CV9,100%))</f>
        <v>1</v>
      </c>
      <c r="CW19" s="57">
        <f>CW17*IF(CW4=EOMONTH(Inputs!$E$22, 0),(CW4-Inputs!$E$22+1)/CW9, IF(CW4=EOMONTH(Inputs!$E$23,0), (Inputs!$E$23-CW3)/CW9,100%))</f>
        <v>1</v>
      </c>
      <c r="CX19" s="57">
        <f>CX17*IF(CX4=EOMONTH(Inputs!$E$22, 0),(CX4-Inputs!$E$22+1)/CX9, IF(CX4=EOMONTH(Inputs!$E$23,0), (Inputs!$E$23-CX3)/CX9,100%))</f>
        <v>1</v>
      </c>
      <c r="CY19" s="57">
        <f>CY17*IF(CY4=EOMONTH(Inputs!$E$22, 0),(CY4-Inputs!$E$22+1)/CY9, IF(CY4=EOMONTH(Inputs!$E$23,0), (Inputs!$E$23-CY3)/CY9,100%))</f>
        <v>1</v>
      </c>
      <c r="CZ19" s="57">
        <f>CZ17*IF(CZ4=EOMONTH(Inputs!$E$22, 0),(CZ4-Inputs!$E$22+1)/CZ9, IF(CZ4=EOMONTH(Inputs!$E$23,0), (Inputs!$E$23-CZ3)/CZ9,100%))</f>
        <v>1</v>
      </c>
      <c r="DA19" s="57">
        <f>DA17*IF(DA4=EOMONTH(Inputs!$E$22, 0),(DA4-Inputs!$E$22+1)/DA9, IF(DA4=EOMONTH(Inputs!$E$23,0), (Inputs!$E$23-DA3)/DA9,100%))</f>
        <v>1</v>
      </c>
      <c r="DB19" s="57">
        <f>DB17*IF(DB4=EOMONTH(Inputs!$E$22, 0),(DB4-Inputs!$E$22+1)/DB9, IF(DB4=EOMONTH(Inputs!$E$23,0), (Inputs!$E$23-DB3)/DB9,100%))</f>
        <v>1</v>
      </c>
      <c r="DC19" s="57">
        <f>DC17*IF(DC4=EOMONTH(Inputs!$E$22, 0),(DC4-Inputs!$E$22+1)/DC9, IF(DC4=EOMONTH(Inputs!$E$23,0), (Inputs!$E$23-DC3)/DC9,100%))</f>
        <v>1</v>
      </c>
      <c r="DD19" s="57">
        <f>DD17*IF(DD4=EOMONTH(Inputs!$E$22, 0),(DD4-Inputs!$E$22+1)/DD9, IF(DD4=EOMONTH(Inputs!$E$23,0), (Inputs!$E$23-DD3)/DD9,100%))</f>
        <v>1</v>
      </c>
      <c r="DE19" s="57">
        <f>DE17*IF(DE4=EOMONTH(Inputs!$E$22, 0),(DE4-Inputs!$E$22+1)/DE9, IF(DE4=EOMONTH(Inputs!$E$23,0), (Inputs!$E$23-DE3)/DE9,100%))</f>
        <v>1</v>
      </c>
      <c r="DF19" s="57">
        <f>DF17*IF(DF4=EOMONTH(Inputs!$E$22, 0),(DF4-Inputs!$E$22+1)/DF9, IF(DF4=EOMONTH(Inputs!$E$23,0), (Inputs!$E$23-DF3)/DF9,100%))</f>
        <v>1</v>
      </c>
      <c r="DG19" s="57">
        <f>DG17*IF(DG4=EOMONTH(Inputs!$E$22, 0),(DG4-Inputs!$E$22+1)/DG9, IF(DG4=EOMONTH(Inputs!$E$23,0), (Inputs!$E$23-DG3)/DG9,100%))</f>
        <v>1</v>
      </c>
      <c r="DH19" s="57">
        <f>DH17*IF(DH4=EOMONTH(Inputs!$E$22, 0),(DH4-Inputs!$E$22+1)/DH9, IF(DH4=EOMONTH(Inputs!$E$23,0), (Inputs!$E$23-DH3)/DH9,100%))</f>
        <v>1</v>
      </c>
      <c r="DI19" s="57">
        <f>DI17*IF(DI4=EOMONTH(Inputs!$E$22, 0),(DI4-Inputs!$E$22+1)/DI9, IF(DI4=EOMONTH(Inputs!$E$23,0), (Inputs!$E$23-DI3)/DI9,100%))</f>
        <v>1</v>
      </c>
      <c r="DJ19" s="57">
        <f>DJ17*IF(DJ4=EOMONTH(Inputs!$E$22, 0),(DJ4-Inputs!$E$22+1)/DJ9, IF(DJ4=EOMONTH(Inputs!$E$23,0), (Inputs!$E$23-DJ3)/DJ9,100%))</f>
        <v>1</v>
      </c>
      <c r="DK19" s="57">
        <f>DK17*IF(DK4=EOMONTH(Inputs!$E$22, 0),(DK4-Inputs!$E$22+1)/DK9, IF(DK4=EOMONTH(Inputs!$E$23,0), (Inputs!$E$23-DK3)/DK9,100%))</f>
        <v>1</v>
      </c>
      <c r="DL19" s="57">
        <f>DL17*IF(DL4=EOMONTH(Inputs!$E$22, 0),(DL4-Inputs!$E$22+1)/DL9, IF(DL4=EOMONTH(Inputs!$E$23,0), (Inputs!$E$23-DL3)/DL9,100%))</f>
        <v>1</v>
      </c>
      <c r="DM19" s="57">
        <f>DM17*IF(DM4=EOMONTH(Inputs!$E$22, 0),(DM4-Inputs!$E$22+1)/DM9, IF(DM4=EOMONTH(Inputs!$E$23,0), (Inputs!$E$23-DM3)/DM9,100%))</f>
        <v>1</v>
      </c>
      <c r="DN19" s="57">
        <f>DN17*IF(DN4=EOMONTH(Inputs!$E$22, 0),(DN4-Inputs!$E$22+1)/DN9, IF(DN4=EOMONTH(Inputs!$E$23,0), (Inputs!$E$23-DN3)/DN9,100%))</f>
        <v>1</v>
      </c>
      <c r="DO19" s="57">
        <f>DO17*IF(DO4=EOMONTH(Inputs!$E$22, 0),(DO4-Inputs!$E$22+1)/DO9, IF(DO4=EOMONTH(Inputs!$E$23,0), (Inputs!$E$23-DO3)/DO9,100%))</f>
        <v>1</v>
      </c>
      <c r="DP19" s="57">
        <f>DP17*IF(DP4=EOMONTH(Inputs!$E$22, 0),(DP4-Inputs!$E$22+1)/DP9, IF(DP4=EOMONTH(Inputs!$E$23,0), (Inputs!$E$23-DP3)/DP9,100%))</f>
        <v>1</v>
      </c>
      <c r="DQ19" s="57">
        <f>DQ17*IF(DQ4=EOMONTH(Inputs!$E$22, 0),(DQ4-Inputs!$E$22+1)/DQ9, IF(DQ4=EOMONTH(Inputs!$E$23,0), (Inputs!$E$23-DQ3)/DQ9,100%))</f>
        <v>1</v>
      </c>
      <c r="DR19" s="57">
        <f>DR17*IF(DR4=EOMONTH(Inputs!$E$22, 0),(DR4-Inputs!$E$22+1)/DR9, IF(DR4=EOMONTH(Inputs!$E$23,0), (Inputs!$E$23-DR3)/DR9,100%))</f>
        <v>1</v>
      </c>
      <c r="DS19" s="57">
        <f>DS17*IF(DS4=EOMONTH(Inputs!$E$22, 0),(DS4-Inputs!$E$22+1)/DS9, IF(DS4=EOMONTH(Inputs!$E$23,0), (Inputs!$E$23-DS3)/DS9,100%))</f>
        <v>1</v>
      </c>
      <c r="DT19" s="57">
        <f>DT17*IF(DT4=EOMONTH(Inputs!$E$22, 0),(DT4-Inputs!$E$22+1)/DT9, IF(DT4=EOMONTH(Inputs!$E$23,0), (Inputs!$E$23-DT3)/DT9,100%))</f>
        <v>1</v>
      </c>
      <c r="DU19" s="57">
        <f>DU17*IF(DU4=EOMONTH(Inputs!$E$22, 0),(DU4-Inputs!$E$22+1)/DU9, IF(DU4=EOMONTH(Inputs!$E$23,0), (Inputs!$E$23-DU3)/DU9,100%))</f>
        <v>1</v>
      </c>
      <c r="DV19" s="57">
        <f>DV17*IF(DV4=EOMONTH(Inputs!$E$22, 0),(DV4-Inputs!$E$22+1)/DV9, IF(DV4=EOMONTH(Inputs!$E$23,0), (Inputs!$E$23-DV3)/DV9,100%))</f>
        <v>1</v>
      </c>
      <c r="DW19" s="57">
        <f>DW17*IF(DW4=EOMONTH(Inputs!$E$22, 0),(DW4-Inputs!$E$22+1)/DW9, IF(DW4=EOMONTH(Inputs!$E$23,0), (Inputs!$E$23-DW3)/DW9,100%))</f>
        <v>1</v>
      </c>
      <c r="DX19" s="57">
        <f>DX17*IF(DX4=EOMONTH(Inputs!$E$22, 0),(DX4-Inputs!$E$22+1)/DX9, IF(DX4=EOMONTH(Inputs!$E$23,0), (Inputs!$E$23-DX3)/DX9,100%))</f>
        <v>1</v>
      </c>
      <c r="DY19" s="57">
        <f>DY17*IF(DY4=EOMONTH(Inputs!$E$22, 0),(DY4-Inputs!$E$22+1)/DY9, IF(DY4=EOMONTH(Inputs!$E$23,0), (Inputs!$E$23-DY3)/DY9,100%))</f>
        <v>1</v>
      </c>
      <c r="DZ19" s="57">
        <f>DZ17*IF(DZ4=EOMONTH(Inputs!$E$22, 0),(DZ4-Inputs!$E$22+1)/DZ9, IF(DZ4=EOMONTH(Inputs!$E$23,0), (Inputs!$E$23-DZ3)/DZ9,100%))</f>
        <v>1</v>
      </c>
      <c r="EA19" s="57">
        <f>EA17*IF(EA4=EOMONTH(Inputs!$E$22, 0),(EA4-Inputs!$E$22+1)/EA9, IF(EA4=EOMONTH(Inputs!$E$23,0), (Inputs!$E$23-EA3)/EA9,100%))</f>
        <v>1</v>
      </c>
      <c r="EB19" s="57">
        <f>EB17*IF(EB4=EOMONTH(Inputs!$E$22, 0),(EB4-Inputs!$E$22+1)/EB9, IF(EB4=EOMONTH(Inputs!$E$23,0), (Inputs!$E$23-EB3)/EB9,100%))</f>
        <v>1</v>
      </c>
      <c r="EC19" s="57">
        <f>EC17*IF(EC4=EOMONTH(Inputs!$E$22, 0),(EC4-Inputs!$E$22+1)/EC9, IF(EC4=EOMONTH(Inputs!$E$23,0), (Inputs!$E$23-EC3)/EC9,100%))</f>
        <v>1</v>
      </c>
      <c r="ED19" s="57">
        <f>ED17*IF(ED4=EOMONTH(Inputs!$E$22, 0),(ED4-Inputs!$E$22+1)/ED9, IF(ED4=EOMONTH(Inputs!$E$23,0), (Inputs!$E$23-ED3)/ED9,100%))</f>
        <v>1</v>
      </c>
      <c r="EE19" s="57">
        <f>EE17*IF(EE4=EOMONTH(Inputs!$E$22, 0),(EE4-Inputs!$E$22+1)/EE9, IF(EE4=EOMONTH(Inputs!$E$23,0), (Inputs!$E$23-EE3)/EE9,100%))</f>
        <v>1</v>
      </c>
      <c r="EF19" s="57">
        <f>EF17*IF(EF4=EOMONTH(Inputs!$E$22, 0),(EF4-Inputs!$E$22+1)/EF9, IF(EF4=EOMONTH(Inputs!$E$23,0), (Inputs!$E$23-EF3)/EF9,100%))</f>
        <v>1</v>
      </c>
      <c r="EG19" s="57">
        <f>EG17*IF(EG4=EOMONTH(Inputs!$E$22, 0),(EG4-Inputs!$E$22+1)/EG9, IF(EG4=EOMONTH(Inputs!$E$23,0), (Inputs!$E$23-EG3)/EG9,100%))</f>
        <v>1</v>
      </c>
      <c r="EH19" s="57">
        <f>EH17*IF(EH4=EOMONTH(Inputs!$E$22, 0),(EH4-Inputs!$E$22+1)/EH9, IF(EH4=EOMONTH(Inputs!$E$23,0), (Inputs!$E$23-EH3)/EH9,100%))</f>
        <v>1</v>
      </c>
      <c r="EI19" s="57">
        <f>EI17*IF(EI4=EOMONTH(Inputs!$E$22, 0),(EI4-Inputs!$E$22+1)/EI9, IF(EI4=EOMONTH(Inputs!$E$23,0), (Inputs!$E$23-EI3)/EI9,100%))</f>
        <v>1</v>
      </c>
      <c r="EJ19" s="57">
        <f>EJ17*IF(EJ4=EOMONTH(Inputs!$E$22, 0),(EJ4-Inputs!$E$22+1)/EJ9, IF(EJ4=EOMONTH(Inputs!$E$23,0), (Inputs!$E$23-EJ3)/EJ9,100%))</f>
        <v>1</v>
      </c>
      <c r="EK19" s="57">
        <f>EK17*IF(EK4=EOMONTH(Inputs!$E$22, 0),(EK4-Inputs!$E$22+1)/EK9, IF(EK4=EOMONTH(Inputs!$E$23,0), (Inputs!$E$23-EK3)/EK9,100%))</f>
        <v>1</v>
      </c>
      <c r="EL19" s="57">
        <f>EL17*IF(EL4=EOMONTH(Inputs!$E$22, 0),(EL4-Inputs!$E$22+1)/EL9, IF(EL4=EOMONTH(Inputs!$E$23,0), (Inputs!$E$23-EL3)/EL9,100%))</f>
        <v>1</v>
      </c>
      <c r="EM19" s="57">
        <f>EM17*IF(EM4=EOMONTH(Inputs!$E$22, 0),(EM4-Inputs!$E$22+1)/EM9, IF(EM4=EOMONTH(Inputs!$E$23,0), (Inputs!$E$23-EM3)/EM9,100%))</f>
        <v>1</v>
      </c>
      <c r="EN19" s="57">
        <f>EN17*IF(EN4=EOMONTH(Inputs!$E$22, 0),(EN4-Inputs!$E$22+1)/EN9, IF(EN4=EOMONTH(Inputs!$E$23,0), (Inputs!$E$23-EN3)/EN9,100%))</f>
        <v>1</v>
      </c>
      <c r="EO19" s="57">
        <f>EO17*IF(EO4=EOMONTH(Inputs!$E$22, 0),(EO4-Inputs!$E$22+1)/EO9, IF(EO4=EOMONTH(Inputs!$E$23,0), (Inputs!$E$23-EO3)/EO9,100%))</f>
        <v>1</v>
      </c>
      <c r="EP19" s="57">
        <f>EP17*IF(EP4=EOMONTH(Inputs!$E$22, 0),(EP4-Inputs!$E$22+1)/EP9, IF(EP4=EOMONTH(Inputs!$E$23,0), (Inputs!$E$23-EP3)/EP9,100%))</f>
        <v>1</v>
      </c>
      <c r="EQ19" s="57">
        <f>EQ17*IF(EQ4=EOMONTH(Inputs!$E$22, 0),(EQ4-Inputs!$E$22+1)/EQ9, IF(EQ4=EOMONTH(Inputs!$E$23,0), (Inputs!$E$23-EQ3)/EQ9,100%))</f>
        <v>1</v>
      </c>
      <c r="ER19" s="57">
        <f>ER17*IF(ER4=EOMONTH(Inputs!$E$22, 0),(ER4-Inputs!$E$22+1)/ER9, IF(ER4=EOMONTH(Inputs!$E$23,0), (Inputs!$E$23-ER3)/ER9,100%))</f>
        <v>1</v>
      </c>
      <c r="ES19" s="57">
        <f>ES17*IF(ES4=EOMONTH(Inputs!$E$22, 0),(ES4-Inputs!$E$22+1)/ES9, IF(ES4=EOMONTH(Inputs!$E$23,0), (Inputs!$E$23-ES3)/ES9,100%))</f>
        <v>1</v>
      </c>
      <c r="ET19" s="57">
        <f>ET17*IF(ET4=EOMONTH(Inputs!$E$22, 0),(ET4-Inputs!$E$22+1)/ET9, IF(ET4=EOMONTH(Inputs!$E$23,0), (Inputs!$E$23-ET3)/ET9,100%))</f>
        <v>1</v>
      </c>
      <c r="EU19" s="57">
        <f>EU17*IF(EU4=EOMONTH(Inputs!$E$22, 0),(EU4-Inputs!$E$22+1)/EU9, IF(EU4=EOMONTH(Inputs!$E$23,0), (Inputs!$E$23-EU3)/EU9,100%))</f>
        <v>1</v>
      </c>
      <c r="EV19" s="57">
        <f>EV17*IF(EV4=EOMONTH(Inputs!$E$22, 0),(EV4-Inputs!$E$22+1)/EV9, IF(EV4=EOMONTH(Inputs!$E$23,0), (Inputs!$E$23-EV3)/EV9,100%))</f>
        <v>1</v>
      </c>
      <c r="EW19" s="57">
        <f>EW17*IF(EW4=EOMONTH(Inputs!$E$22, 0),(EW4-Inputs!$E$22+1)/EW9, IF(EW4=EOMONTH(Inputs!$E$23,0), (Inputs!$E$23-EW3)/EW9,100%))</f>
        <v>1</v>
      </c>
      <c r="EX19" s="57">
        <f>EX17*IF(EX4=EOMONTH(Inputs!$E$22, 0),(EX4-Inputs!$E$22+1)/EX9, IF(EX4=EOMONTH(Inputs!$E$23,0), (Inputs!$E$23-EX3)/EX9,100%))</f>
        <v>1</v>
      </c>
      <c r="EY19" s="57">
        <f>EY17*IF(EY4=EOMONTH(Inputs!$E$22, 0),(EY4-Inputs!$E$22+1)/EY9, IF(EY4=EOMONTH(Inputs!$E$23,0), (Inputs!$E$23-EY3)/EY9,100%))</f>
        <v>1</v>
      </c>
      <c r="EZ19" s="57">
        <f>EZ17*IF(EZ4=EOMONTH(Inputs!$E$22, 0),(EZ4-Inputs!$E$22+1)/EZ9, IF(EZ4=EOMONTH(Inputs!$E$23,0), (Inputs!$E$23-EZ3)/EZ9,100%))</f>
        <v>1</v>
      </c>
      <c r="FA19" s="57">
        <f>FA17*IF(FA4=EOMONTH(Inputs!$E$22, 0),(FA4-Inputs!$E$22+1)/FA9, IF(FA4=EOMONTH(Inputs!$E$23,0), (Inputs!$E$23-FA3)/FA9,100%))</f>
        <v>1</v>
      </c>
      <c r="FB19" s="57">
        <f>FB17*IF(FB4=EOMONTH(Inputs!$E$22, 0),(FB4-Inputs!$E$22+1)/FB9, IF(FB4=EOMONTH(Inputs!$E$23,0), (Inputs!$E$23-FB3)/FB9,100%))</f>
        <v>1</v>
      </c>
      <c r="FC19" s="57">
        <f>FC17*IF(FC4=EOMONTH(Inputs!$E$22, 0),(FC4-Inputs!$E$22+1)/FC9, IF(FC4=EOMONTH(Inputs!$E$23,0), (Inputs!$E$23-FC3)/FC9,100%))</f>
        <v>1</v>
      </c>
      <c r="FD19" s="57">
        <f>FD17*IF(FD4=EOMONTH(Inputs!$E$22, 0),(FD4-Inputs!$E$22+1)/FD9, IF(FD4=EOMONTH(Inputs!$E$23,0), (Inputs!$E$23-FD3)/FD9,100%))</f>
        <v>1</v>
      </c>
      <c r="FE19" s="57">
        <f>FE17*IF(FE4=EOMONTH(Inputs!$E$22, 0),(FE4-Inputs!$E$22+1)/FE9, IF(FE4=EOMONTH(Inputs!$E$23,0), (Inputs!$E$23-FE3)/FE9,100%))</f>
        <v>1</v>
      </c>
      <c r="FF19" s="57">
        <f>FF17*IF(FF4=EOMONTH(Inputs!$E$22, 0),(FF4-Inputs!$E$22+1)/FF9, IF(FF4=EOMONTH(Inputs!$E$23,0), (Inputs!$E$23-FF3)/FF9,100%))</f>
        <v>1</v>
      </c>
      <c r="FG19" s="57">
        <f>FG17*IF(FG4=EOMONTH(Inputs!$E$22, 0),(FG4-Inputs!$E$22+1)/FG9, IF(FG4=EOMONTH(Inputs!$E$23,0), (Inputs!$E$23-FG3)/FG9,100%))</f>
        <v>1</v>
      </c>
      <c r="FH19" s="57">
        <f>FH17*IF(FH4=EOMONTH(Inputs!$E$22, 0),(FH4-Inputs!$E$22+1)/FH9, IF(FH4=EOMONTH(Inputs!$E$23,0), (Inputs!$E$23-FH3)/FH9,100%))</f>
        <v>1</v>
      </c>
      <c r="FI19" s="57">
        <f>FI17*IF(FI4=EOMONTH(Inputs!$E$22, 0),(FI4-Inputs!$E$22+1)/FI9, IF(FI4=EOMONTH(Inputs!$E$23,0), (Inputs!$E$23-FI3)/FI9,100%))</f>
        <v>1</v>
      </c>
      <c r="FJ19" s="57">
        <f>FJ17*IF(FJ4=EOMONTH(Inputs!$E$22, 0),(FJ4-Inputs!$E$22+1)/FJ9, IF(FJ4=EOMONTH(Inputs!$E$23,0), (Inputs!$E$23-FJ3)/FJ9,100%))</f>
        <v>1</v>
      </c>
      <c r="FK19" s="57">
        <f>FK17*IF(FK4=EOMONTH(Inputs!$E$22, 0),(FK4-Inputs!$E$22+1)/FK9, IF(FK4=EOMONTH(Inputs!$E$23,0), (Inputs!$E$23-FK3)/FK9,100%))</f>
        <v>1</v>
      </c>
      <c r="FL19" s="57">
        <f>FL17*IF(FL4=EOMONTH(Inputs!$E$22, 0),(FL4-Inputs!$E$22+1)/FL9, IF(FL4=EOMONTH(Inputs!$E$23,0), (Inputs!$E$23-FL3)/FL9,100%))</f>
        <v>1</v>
      </c>
      <c r="FM19" s="57">
        <f>FM17*IF(FM4=EOMONTH(Inputs!$E$22, 0),(FM4-Inputs!$E$22+1)/FM9, IF(FM4=EOMONTH(Inputs!$E$23,0), (Inputs!$E$23-FM3)/FM9,100%))</f>
        <v>1</v>
      </c>
      <c r="FN19" s="57">
        <f>FN17*IF(FN4=EOMONTH(Inputs!$E$22, 0),(FN4-Inputs!$E$22+1)/FN9, IF(FN4=EOMONTH(Inputs!$E$23,0), (Inputs!$E$23-FN3)/FN9,100%))</f>
        <v>1</v>
      </c>
      <c r="FO19" s="57">
        <f>FO17*IF(FO4=EOMONTH(Inputs!$E$22, 0),(FO4-Inputs!$E$22+1)/FO9, IF(FO4=EOMONTH(Inputs!$E$23,0), (Inputs!$E$23-FO3)/FO9,100%))</f>
        <v>1</v>
      </c>
      <c r="FP19" s="57">
        <f>FP17*IF(FP4=EOMONTH(Inputs!$E$22, 0),(FP4-Inputs!$E$22+1)/FP9, IF(FP4=EOMONTH(Inputs!$E$23,0), (Inputs!$E$23-FP3)/FP9,100%))</f>
        <v>1</v>
      </c>
      <c r="FQ19" s="57">
        <f>FQ17*IF(FQ4=EOMONTH(Inputs!$E$22, 0),(FQ4-Inputs!$E$22+1)/FQ9, IF(FQ4=EOMONTH(Inputs!$E$23,0), (Inputs!$E$23-FQ3)/FQ9,100%))</f>
        <v>1</v>
      </c>
      <c r="FR19" s="57">
        <f>FR17*IF(FR4=EOMONTH(Inputs!$E$22, 0),(FR4-Inputs!$E$22+1)/FR9, IF(FR4=EOMONTH(Inputs!$E$23,0), (Inputs!$E$23-FR3)/FR9,100%))</f>
        <v>1</v>
      </c>
      <c r="FS19" s="57">
        <f>FS17*IF(FS4=EOMONTH(Inputs!$E$22, 0),(FS4-Inputs!$E$22+1)/FS9, IF(FS4=EOMONTH(Inputs!$E$23,0), (Inputs!$E$23-FS3)/FS9,100%))</f>
        <v>1</v>
      </c>
      <c r="FT19" s="57">
        <f>FT17*IF(FT4=EOMONTH(Inputs!$E$22, 0),(FT4-Inputs!$E$22+1)/FT9, IF(FT4=EOMONTH(Inputs!$E$23,0), (Inputs!$E$23-FT3)/FT9,100%))</f>
        <v>1</v>
      </c>
      <c r="FU19" s="57">
        <f>FU17*IF(FU4=EOMONTH(Inputs!$E$22, 0),(FU4-Inputs!$E$22+1)/FU9, IF(FU4=EOMONTH(Inputs!$E$23,0), (Inputs!$E$23-FU3)/FU9,100%))</f>
        <v>1</v>
      </c>
      <c r="FV19" s="57">
        <f>FV17*IF(FV4=EOMONTH(Inputs!$E$22, 0),(FV4-Inputs!$E$22+1)/FV9, IF(FV4=EOMONTH(Inputs!$E$23,0), (Inputs!$E$23-FV3)/FV9,100%))</f>
        <v>1</v>
      </c>
      <c r="FW19" s="57">
        <f>FW17*IF(FW4=EOMONTH(Inputs!$E$22, 0),(FW4-Inputs!$E$22+1)/FW9, IF(FW4=EOMONTH(Inputs!$E$23,0), (Inputs!$E$23-FW3)/FW9,100%))</f>
        <v>1</v>
      </c>
      <c r="FX19" s="57">
        <f>FX17*IF(FX4=EOMONTH(Inputs!$E$22, 0),(FX4-Inputs!$E$22+1)/FX9, IF(FX4=EOMONTH(Inputs!$E$23,0), (Inputs!$E$23-FX3)/FX9,100%))</f>
        <v>1</v>
      </c>
      <c r="FY19" s="57">
        <f>FY17*IF(FY4=EOMONTH(Inputs!$E$22, 0),(FY4-Inputs!$E$22+1)/FY9, IF(FY4=EOMONTH(Inputs!$E$23,0), (Inputs!$E$23-FY3)/FY9,100%))</f>
        <v>1</v>
      </c>
      <c r="FZ19" s="57">
        <f>FZ17*IF(FZ4=EOMONTH(Inputs!$E$22, 0),(FZ4-Inputs!$E$22+1)/FZ9, IF(FZ4=EOMONTH(Inputs!$E$23,0), (Inputs!$E$23-FZ3)/FZ9,100%))</f>
        <v>1</v>
      </c>
      <c r="GA19" s="57">
        <f>GA17*IF(GA4=EOMONTH(Inputs!$E$22, 0),(GA4-Inputs!$E$22+1)/GA9, IF(GA4=EOMONTH(Inputs!$E$23,0), (Inputs!$E$23-GA3)/GA9,100%))</f>
        <v>1</v>
      </c>
      <c r="GB19" s="57">
        <f>GB17*IF(GB4=EOMONTH(Inputs!$E$22, 0),(GB4-Inputs!$E$22+1)/GB9, IF(GB4=EOMONTH(Inputs!$E$23,0), (Inputs!$E$23-GB3)/GB9,100%))</f>
        <v>1</v>
      </c>
      <c r="GC19" s="57">
        <f>GC17*IF(GC4=EOMONTH(Inputs!$E$22, 0),(GC4-Inputs!$E$22+1)/GC9, IF(GC4=EOMONTH(Inputs!$E$23,0), (Inputs!$E$23-GC3)/GC9,100%))</f>
        <v>1</v>
      </c>
      <c r="GD19" s="57">
        <f>GD17*IF(GD4=EOMONTH(Inputs!$E$22, 0),(GD4-Inputs!$E$22+1)/GD9, IF(GD4=EOMONTH(Inputs!$E$23,0), (Inputs!$E$23-GD3)/GD9,100%))</f>
        <v>1</v>
      </c>
      <c r="GE19" s="57">
        <f>GE17*IF(GE4=EOMONTH(Inputs!$E$22, 0),(GE4-Inputs!$E$22+1)/GE9, IF(GE4=EOMONTH(Inputs!$E$23,0), (Inputs!$E$23-GE3)/GE9,100%))</f>
        <v>1</v>
      </c>
      <c r="GF19" s="57">
        <f>GF17*IF(GF4=EOMONTH(Inputs!$E$22, 0),(GF4-Inputs!$E$22+1)/GF9, IF(GF4=EOMONTH(Inputs!$E$23,0), (Inputs!$E$23-GF3)/GF9,100%))</f>
        <v>1</v>
      </c>
      <c r="GG19" s="57">
        <f>GG17*IF(GG4=EOMONTH(Inputs!$E$22, 0),(GG4-Inputs!$E$22+1)/GG9, IF(GG4=EOMONTH(Inputs!$E$23,0), (Inputs!$E$23-GG3)/GG9,100%))</f>
        <v>1</v>
      </c>
      <c r="GH19" s="57">
        <f>GH17*IF(GH4=EOMONTH(Inputs!$E$22, 0),(GH4-Inputs!$E$22+1)/GH9, IF(GH4=EOMONTH(Inputs!$E$23,0), (Inputs!$E$23-GH3)/GH9,100%))</f>
        <v>1</v>
      </c>
      <c r="GI19" s="57">
        <f>GI17*IF(GI4=EOMONTH(Inputs!$E$22, 0),(GI4-Inputs!$E$22+1)/GI9, IF(GI4=EOMONTH(Inputs!$E$23,0), (Inputs!$E$23-GI3)/GI9,100%))</f>
        <v>1</v>
      </c>
      <c r="GJ19" s="57">
        <f>GJ17*IF(GJ4=EOMONTH(Inputs!$E$22, 0),(GJ4-Inputs!$E$22+1)/GJ9, IF(GJ4=EOMONTH(Inputs!$E$23,0), (Inputs!$E$23-GJ3)/GJ9,100%))</f>
        <v>1</v>
      </c>
      <c r="GK19" s="57">
        <f>GK17*IF(GK4=EOMONTH(Inputs!$E$22, 0),(GK4-Inputs!$E$22+1)/GK9, IF(GK4=EOMONTH(Inputs!$E$23,0), (Inputs!$E$23-GK3)/GK9,100%))</f>
        <v>1</v>
      </c>
      <c r="GL19" s="57">
        <f>GL17*IF(GL4=EOMONTH(Inputs!$E$22, 0),(GL4-Inputs!$E$22+1)/GL9, IF(GL4=EOMONTH(Inputs!$E$23,0), (Inputs!$E$23-GL3)/GL9,100%))</f>
        <v>1</v>
      </c>
      <c r="GM19" s="57">
        <f>GM17*IF(GM4=EOMONTH(Inputs!$E$22, 0),(GM4-Inputs!$E$22+1)/GM9, IF(GM4=EOMONTH(Inputs!$E$23,0), (Inputs!$E$23-GM3)/GM9,100%))</f>
        <v>1</v>
      </c>
      <c r="GN19" s="57">
        <f>GN17*IF(GN4=EOMONTH(Inputs!$E$22, 0),(GN4-Inputs!$E$22+1)/GN9, IF(GN4=EOMONTH(Inputs!$E$23,0), (Inputs!$E$23-GN3)/GN9,100%))</f>
        <v>1</v>
      </c>
      <c r="GO19" s="57">
        <f>GO17*IF(GO4=EOMONTH(Inputs!$E$22, 0),(GO4-Inputs!$E$22+1)/GO9, IF(GO4=EOMONTH(Inputs!$E$23,0), (Inputs!$E$23-GO3)/GO9,100%))</f>
        <v>1</v>
      </c>
      <c r="GP19" s="57">
        <f>GP17*IF(GP4=EOMONTH(Inputs!$E$22, 0),(GP4-Inputs!$E$22+1)/GP9, IF(GP4=EOMONTH(Inputs!$E$23,0), (Inputs!$E$23-GP3)/GP9,100%))</f>
        <v>1</v>
      </c>
      <c r="GQ19" s="57">
        <f>GQ17*IF(GQ4=EOMONTH(Inputs!$E$22, 0),(GQ4-Inputs!$E$22+1)/GQ9, IF(GQ4=EOMONTH(Inputs!$E$23,0), (Inputs!$E$23-GQ3)/GQ9,100%))</f>
        <v>1</v>
      </c>
      <c r="GR19" s="57">
        <f>GR17*IF(GR4=EOMONTH(Inputs!$E$22, 0),(GR4-Inputs!$E$22+1)/GR9, IF(GR4=EOMONTH(Inputs!$E$23,0), (Inputs!$E$23-GR3)/GR9,100%))</f>
        <v>1</v>
      </c>
      <c r="GS19" s="57">
        <f>GS17*IF(GS4=EOMONTH(Inputs!$E$22, 0),(GS4-Inputs!$E$22+1)/GS9, IF(GS4=EOMONTH(Inputs!$E$23,0), (Inputs!$E$23-GS3)/GS9,100%))</f>
        <v>1</v>
      </c>
      <c r="GT19" s="57">
        <f>GT17*IF(GT4=EOMONTH(Inputs!$E$22, 0),(GT4-Inputs!$E$22+1)/GT9, IF(GT4=EOMONTH(Inputs!$E$23,0), (Inputs!$E$23-GT3)/GT9,100%))</f>
        <v>1</v>
      </c>
      <c r="GU19" s="57">
        <f>GU17*IF(GU4=EOMONTH(Inputs!$E$22, 0),(GU4-Inputs!$E$22+1)/GU9, IF(GU4=EOMONTH(Inputs!$E$23,0), (Inputs!$E$23-GU3)/GU9,100%))</f>
        <v>1</v>
      </c>
      <c r="GV19" s="57">
        <f>GV17*IF(GV4=EOMONTH(Inputs!$E$22, 0),(GV4-Inputs!$E$22+1)/GV9, IF(GV4=EOMONTH(Inputs!$E$23,0), (Inputs!$E$23-GV3)/GV9,100%))</f>
        <v>1</v>
      </c>
      <c r="GW19" s="57">
        <f>GW17*IF(GW4=EOMONTH(Inputs!$E$22, 0),(GW4-Inputs!$E$22+1)/GW9, IF(GW4=EOMONTH(Inputs!$E$23,0), (Inputs!$E$23-GW3)/GW9,100%))</f>
        <v>1</v>
      </c>
      <c r="GX19" s="57">
        <f>GX17*IF(GX4=EOMONTH(Inputs!$E$22, 0),(GX4-Inputs!$E$22+1)/GX9, IF(GX4=EOMONTH(Inputs!$E$23,0), (Inputs!$E$23-GX3)/GX9,100%))</f>
        <v>1</v>
      </c>
      <c r="GY19" s="57">
        <f>GY17*IF(GY4=EOMONTH(Inputs!$E$22, 0),(GY4-Inputs!$E$22+1)/GY9, IF(GY4=EOMONTH(Inputs!$E$23,0), (Inputs!$E$23-GY3)/GY9,100%))</f>
        <v>1</v>
      </c>
      <c r="GZ19" s="57">
        <f>GZ17*IF(GZ4=EOMONTH(Inputs!$E$22, 0),(GZ4-Inputs!$E$22+1)/GZ9, IF(GZ4=EOMONTH(Inputs!$E$23,0), (Inputs!$E$23-GZ3)/GZ9,100%))</f>
        <v>1</v>
      </c>
      <c r="HA19" s="57">
        <f>HA17*IF(HA4=EOMONTH(Inputs!$E$22, 0),(HA4-Inputs!$E$22+1)/HA9, IF(HA4=EOMONTH(Inputs!$E$23,0), (Inputs!$E$23-HA3)/HA9,100%))</f>
        <v>1</v>
      </c>
      <c r="HB19" s="57">
        <f>HB17*IF(HB4=EOMONTH(Inputs!$E$22, 0),(HB4-Inputs!$E$22+1)/HB9, IF(HB4=EOMONTH(Inputs!$E$23,0), (Inputs!$E$23-HB3)/HB9,100%))</f>
        <v>1</v>
      </c>
      <c r="HC19" s="57">
        <f>HC17*IF(HC4=EOMONTH(Inputs!$E$22, 0),(HC4-Inputs!$E$22+1)/HC9, IF(HC4=EOMONTH(Inputs!$E$23,0), (Inputs!$E$23-HC3)/HC9,100%))</f>
        <v>1</v>
      </c>
      <c r="HD19" s="57">
        <f>HD17*IF(HD4=EOMONTH(Inputs!$E$22, 0),(HD4-Inputs!$E$22+1)/HD9, IF(HD4=EOMONTH(Inputs!$E$23,0), (Inputs!$E$23-HD3)/HD9,100%))</f>
        <v>1</v>
      </c>
      <c r="HE19" s="57">
        <f>HE17*IF(HE4=EOMONTH(Inputs!$E$22, 0),(HE4-Inputs!$E$22+1)/HE9, IF(HE4=EOMONTH(Inputs!$E$23,0), (Inputs!$E$23-HE3)/HE9,100%))</f>
        <v>1</v>
      </c>
      <c r="HF19" s="57">
        <f>HF17*IF(HF4=EOMONTH(Inputs!$E$22, 0),(HF4-Inputs!$E$22+1)/HF9, IF(HF4=EOMONTH(Inputs!$E$23,0), (Inputs!$E$23-HF3)/HF9,100%))</f>
        <v>1</v>
      </c>
      <c r="HG19" s="57">
        <f>HG17*IF(HG4=EOMONTH(Inputs!$E$22, 0),(HG4-Inputs!$E$22+1)/HG9, IF(HG4=EOMONTH(Inputs!$E$23,0), (Inputs!$E$23-HG3)/HG9,100%))</f>
        <v>1</v>
      </c>
      <c r="HH19" s="57">
        <f>HH17*IF(HH4=EOMONTH(Inputs!$E$22, 0),(HH4-Inputs!$E$22+1)/HH9, IF(HH4=EOMONTH(Inputs!$E$23,0), (Inputs!$E$23-HH3)/HH9,100%))</f>
        <v>1</v>
      </c>
      <c r="HI19" s="57">
        <f>HI17*IF(HI4=EOMONTH(Inputs!$E$22, 0),(HI4-Inputs!$E$22+1)/HI9, IF(HI4=EOMONTH(Inputs!$E$23,0), (Inputs!$E$23-HI3)/HI9,100%))</f>
        <v>1</v>
      </c>
      <c r="HJ19" s="57">
        <f>HJ17*IF(HJ4=EOMONTH(Inputs!$E$22, 0),(HJ4-Inputs!$E$22+1)/HJ9, IF(HJ4=EOMONTH(Inputs!$E$23,0), (Inputs!$E$23-HJ3)/HJ9,100%))</f>
        <v>1</v>
      </c>
      <c r="HK19" s="57">
        <f>HK17*IF(HK4=EOMONTH(Inputs!$E$22, 0),(HK4-Inputs!$E$22+1)/HK9, IF(HK4=EOMONTH(Inputs!$E$23,0), (Inputs!$E$23-HK3)/HK9,100%))</f>
        <v>1</v>
      </c>
      <c r="HL19" s="57">
        <f>HL17*IF(HL4=EOMONTH(Inputs!$E$22, 0),(HL4-Inputs!$E$22+1)/HL9, IF(HL4=EOMONTH(Inputs!$E$23,0), (Inputs!$E$23-HL3)/HL9,100%))</f>
        <v>1</v>
      </c>
      <c r="HM19" s="57">
        <f>HM17*IF(HM4=EOMONTH(Inputs!$E$22, 0),(HM4-Inputs!$E$22+1)/HM9, IF(HM4=EOMONTH(Inputs!$E$23,0), (Inputs!$E$23-HM3)/HM9,100%))</f>
        <v>1</v>
      </c>
      <c r="HN19" s="57">
        <f>HN17*IF(HN4=EOMONTH(Inputs!$E$22, 0),(HN4-Inputs!$E$22+1)/HN9, IF(HN4=EOMONTH(Inputs!$E$23,0), (Inputs!$E$23-HN3)/HN9,100%))</f>
        <v>1</v>
      </c>
      <c r="HO19" s="57">
        <f>HO17*IF(HO4=EOMONTH(Inputs!$E$22, 0),(HO4-Inputs!$E$22+1)/HO9, IF(HO4=EOMONTH(Inputs!$E$23,0), (Inputs!$E$23-HO3)/HO9,100%))</f>
        <v>1</v>
      </c>
      <c r="HP19" s="57">
        <f>HP17*IF(HP4=EOMONTH(Inputs!$E$22, 0),(HP4-Inputs!$E$22+1)/HP9, IF(HP4=EOMONTH(Inputs!$E$23,0), (Inputs!$E$23-HP3)/HP9,100%))</f>
        <v>1</v>
      </c>
      <c r="HQ19" s="57">
        <f>HQ17*IF(HQ4=EOMONTH(Inputs!$E$22, 0),(HQ4-Inputs!$E$22+1)/HQ9, IF(HQ4=EOMONTH(Inputs!$E$23,0), (Inputs!$E$23-HQ3)/HQ9,100%))</f>
        <v>1</v>
      </c>
      <c r="HR19" s="57">
        <f>HR17*IF(HR4=EOMONTH(Inputs!$E$22, 0),(HR4-Inputs!$E$22+1)/HR9, IF(HR4=EOMONTH(Inputs!$E$23,0), (Inputs!$E$23-HR3)/HR9,100%))</f>
        <v>1</v>
      </c>
      <c r="HS19" s="57">
        <f>HS17*IF(HS4=EOMONTH(Inputs!$E$22, 0),(HS4-Inputs!$E$22+1)/HS9, IF(HS4=EOMONTH(Inputs!$E$23,0), (Inputs!$E$23-HS3)/HS9,100%))</f>
        <v>1</v>
      </c>
      <c r="HT19" s="57">
        <f>HT17*IF(HT4=EOMONTH(Inputs!$E$22, 0),(HT4-Inputs!$E$22+1)/HT9, IF(HT4=EOMONTH(Inputs!$E$23,0), (Inputs!$E$23-HT3)/HT9,100%))</f>
        <v>1</v>
      </c>
      <c r="HU19" s="57">
        <f>HU17*IF(HU4=EOMONTH(Inputs!$E$22, 0),(HU4-Inputs!$E$22+1)/HU9, IF(HU4=EOMONTH(Inputs!$E$23,0), (Inputs!$E$23-HU3)/HU9,100%))</f>
        <v>1</v>
      </c>
      <c r="HV19" s="57">
        <f>HV17*IF(HV4=EOMONTH(Inputs!$E$22, 0),(HV4-Inputs!$E$22+1)/HV9, IF(HV4=EOMONTH(Inputs!$E$23,0), (Inputs!$E$23-HV3)/HV9,100%))</f>
        <v>1</v>
      </c>
      <c r="HW19" s="57">
        <f>HW17*IF(HW4=EOMONTH(Inputs!$E$22, 0),(HW4-Inputs!$E$22+1)/HW9, IF(HW4=EOMONTH(Inputs!$E$23,0), (Inputs!$E$23-HW3)/HW9,100%))</f>
        <v>1</v>
      </c>
      <c r="HX19" s="57">
        <f>HX17*IF(HX4=EOMONTH(Inputs!$E$22, 0),(HX4-Inputs!$E$22+1)/HX9, IF(HX4=EOMONTH(Inputs!$E$23,0), (Inputs!$E$23-HX3)/HX9,100%))</f>
        <v>1</v>
      </c>
      <c r="HY19" s="57">
        <f>HY17*IF(HY4=EOMONTH(Inputs!$E$22, 0),(HY4-Inputs!$E$22+1)/HY9, IF(HY4=EOMONTH(Inputs!$E$23,0), (Inputs!$E$23-HY3)/HY9,100%))</f>
        <v>1</v>
      </c>
      <c r="HZ19" s="57">
        <f>HZ17*IF(HZ4=EOMONTH(Inputs!$E$22, 0),(HZ4-Inputs!$E$22+1)/HZ9, IF(HZ4=EOMONTH(Inputs!$E$23,0), (Inputs!$E$23-HZ3)/HZ9,100%))</f>
        <v>1</v>
      </c>
      <c r="IA19" s="57">
        <f>IA17*IF(IA4=EOMONTH(Inputs!$E$22, 0),(IA4-Inputs!$E$22+1)/IA9, IF(IA4=EOMONTH(Inputs!$E$23,0), (Inputs!$E$23-IA3)/IA9,100%))</f>
        <v>1</v>
      </c>
      <c r="IB19" s="57">
        <f>IB17*IF(IB4=EOMONTH(Inputs!$E$22, 0),(IB4-Inputs!$E$22+1)/IB9, IF(IB4=EOMONTH(Inputs!$E$23,0), (Inputs!$E$23-IB3)/IB9,100%))</f>
        <v>1</v>
      </c>
      <c r="IC19" s="57">
        <f>IC17*IF(IC4=EOMONTH(Inputs!$E$22, 0),(IC4-Inputs!$E$22+1)/IC9, IF(IC4=EOMONTH(Inputs!$E$23,0), (Inputs!$E$23-IC3)/IC9,100%))</f>
        <v>1</v>
      </c>
      <c r="ID19" s="57">
        <f>ID17*IF(ID4=EOMONTH(Inputs!$E$22, 0),(ID4-Inputs!$E$22+1)/ID9, IF(ID4=EOMONTH(Inputs!$E$23,0), (Inputs!$E$23-ID3)/ID9,100%))</f>
        <v>1</v>
      </c>
      <c r="IE19" s="57">
        <f>IE17*IF(IE4=EOMONTH(Inputs!$E$22, 0),(IE4-Inputs!$E$22+1)/IE9, IF(IE4=EOMONTH(Inputs!$E$23,0), (Inputs!$E$23-IE3)/IE9,100%))</f>
        <v>1</v>
      </c>
      <c r="IF19" s="57">
        <f>IF17*IF(IF4=EOMONTH(Inputs!$E$22, 0),(IF4-Inputs!$E$22+1)/IF9, IF(IF4=EOMONTH(Inputs!$E$23,0), (Inputs!$E$23-IF3)/IF9,100%))</f>
        <v>1</v>
      </c>
      <c r="IG19" s="57">
        <f>IG17*IF(IG4=EOMONTH(Inputs!$E$22, 0),(IG4-Inputs!$E$22+1)/IG9, IF(IG4=EOMONTH(Inputs!$E$23,0), (Inputs!$E$23-IG3)/IG9,100%))</f>
        <v>1</v>
      </c>
      <c r="IH19" s="57">
        <f>IH17*IF(IH4=EOMONTH(Inputs!$E$22, 0),(IH4-Inputs!$E$22+1)/IH9, IF(IH4=EOMONTH(Inputs!$E$23,0), (Inputs!$E$23-IH3)/IH9,100%))</f>
        <v>1</v>
      </c>
      <c r="II19" s="57">
        <f>II17*IF(II4=EOMONTH(Inputs!$E$22, 0),(II4-Inputs!$E$22+1)/II9, IF(II4=EOMONTH(Inputs!$E$23,0), (Inputs!$E$23-II3)/II9,100%))</f>
        <v>1</v>
      </c>
      <c r="IJ19" s="57">
        <f>IJ17*IF(IJ4=EOMONTH(Inputs!$E$22, 0),(IJ4-Inputs!$E$22+1)/IJ9, IF(IJ4=EOMONTH(Inputs!$E$23,0), (Inputs!$E$23-IJ3)/IJ9,100%))</f>
        <v>1</v>
      </c>
      <c r="IK19" s="57">
        <f>IK17*IF(IK4=EOMONTH(Inputs!$E$22, 0),(IK4-Inputs!$E$22+1)/IK9, IF(IK4=EOMONTH(Inputs!$E$23,0), (Inputs!$E$23-IK3)/IK9,100%))</f>
        <v>1</v>
      </c>
      <c r="IL19" s="57">
        <f>IL17*IF(IL4=EOMONTH(Inputs!$E$22, 0),(IL4-Inputs!$E$22+1)/IL9, IF(IL4=EOMONTH(Inputs!$E$23,0), (Inputs!$E$23-IL3)/IL9,100%))</f>
        <v>1</v>
      </c>
      <c r="IM19" s="57">
        <f>IM17*IF(IM4=EOMONTH(Inputs!$E$22, 0),(IM4-Inputs!$E$22+1)/IM9, IF(IM4=EOMONTH(Inputs!$E$23,0), (Inputs!$E$23-IM3)/IM9,100%))</f>
        <v>1</v>
      </c>
      <c r="IN19" s="57">
        <f>IN17*IF(IN4=EOMONTH(Inputs!$E$22, 0),(IN4-Inputs!$E$22+1)/IN9, IF(IN4=EOMONTH(Inputs!$E$23,0), (Inputs!$E$23-IN3)/IN9,100%))</f>
        <v>1</v>
      </c>
      <c r="IO19" s="57">
        <f>IO17*IF(IO4=EOMONTH(Inputs!$E$22, 0),(IO4-Inputs!$E$22+1)/IO9, IF(IO4=EOMONTH(Inputs!$E$23,0), (Inputs!$E$23-IO3)/IO9,100%))</f>
        <v>1</v>
      </c>
      <c r="IP19" s="57">
        <f>IP17*IF(IP4=EOMONTH(Inputs!$E$22, 0),(IP4-Inputs!$E$22+1)/IP9, IF(IP4=EOMONTH(Inputs!$E$23,0), (Inputs!$E$23-IP3)/IP9,100%))</f>
        <v>1</v>
      </c>
      <c r="IQ19" s="57">
        <f>IQ17*IF(IQ4=EOMONTH(Inputs!$E$22, 0),(IQ4-Inputs!$E$22+1)/IQ9, IF(IQ4=EOMONTH(Inputs!$E$23,0), (Inputs!$E$23-IQ3)/IQ9,100%))</f>
        <v>1</v>
      </c>
      <c r="IR19" s="57">
        <f>IR17*IF(IR4=EOMONTH(Inputs!$E$22, 0),(IR4-Inputs!$E$22+1)/IR9, IF(IR4=EOMONTH(Inputs!$E$23,0), (Inputs!$E$23-IR3)/IR9,100%))</f>
        <v>1</v>
      </c>
      <c r="IS19" s="57">
        <f>IS17*IF(IS4=EOMONTH(Inputs!$E$22, 0),(IS4-Inputs!$E$22+1)/IS9, IF(IS4=EOMONTH(Inputs!$E$23,0), (Inputs!$E$23-IS3)/IS9,100%))</f>
        <v>1</v>
      </c>
      <c r="IT19" s="57">
        <f>IT17*IF(IT4=EOMONTH(Inputs!$E$22, 0),(IT4-Inputs!$E$22+1)/IT9, IF(IT4=EOMONTH(Inputs!$E$23,0), (Inputs!$E$23-IT3)/IT9,100%))</f>
        <v>1</v>
      </c>
      <c r="IU19" s="57">
        <f>IU17*IF(IU4=EOMONTH(Inputs!$E$22, 0),(IU4-Inputs!$E$22+1)/IU9, IF(IU4=EOMONTH(Inputs!$E$23,0), (Inputs!$E$23-IU3)/IU9,100%))</f>
        <v>1</v>
      </c>
      <c r="IV19" s="57">
        <f>IV17*IF(IV4=EOMONTH(Inputs!$E$22, 0),(IV4-Inputs!$E$22+1)/IV9, IF(IV4=EOMONTH(Inputs!$E$23,0), (Inputs!$E$23-IV3)/IV9,100%))</f>
        <v>1</v>
      </c>
      <c r="IW19" s="57">
        <f>IW17*IF(IW4=EOMONTH(Inputs!$E$22, 0),(IW4-Inputs!$E$22+1)/IW9, IF(IW4=EOMONTH(Inputs!$E$23,0), (Inputs!$E$23-IW3)/IW9,100%))</f>
        <v>1</v>
      </c>
      <c r="IX19" s="57">
        <f>IX17*IF(IX4=EOMONTH(Inputs!$E$22, 0),(IX4-Inputs!$E$22+1)/IX9, IF(IX4=EOMONTH(Inputs!$E$23,0), (Inputs!$E$23-IX3)/IX9,100%))</f>
        <v>1</v>
      </c>
      <c r="IY19" s="57">
        <f>IY17*IF(IY4=EOMONTH(Inputs!$E$22, 0),(IY4-Inputs!$E$22+1)/IY9, IF(IY4=EOMONTH(Inputs!$E$23,0), (Inputs!$E$23-IY3)/IY9,100%))</f>
        <v>1</v>
      </c>
      <c r="IZ19" s="57">
        <f>IZ17*IF(IZ4=EOMONTH(Inputs!$E$22, 0),(IZ4-Inputs!$E$22+1)/IZ9, IF(IZ4=EOMONTH(Inputs!$E$23,0), (Inputs!$E$23-IZ3)/IZ9,100%))</f>
        <v>1</v>
      </c>
      <c r="JA19" s="57">
        <f>JA17*IF(JA4=EOMONTH(Inputs!$E$22, 0),(JA4-Inputs!$E$22+1)/JA9, IF(JA4=EOMONTH(Inputs!$E$23,0), (Inputs!$E$23-JA3)/JA9,100%))</f>
        <v>1</v>
      </c>
      <c r="JB19" s="57">
        <f>JB17*IF(JB4=EOMONTH(Inputs!$E$22, 0),(JB4-Inputs!$E$22+1)/JB9, IF(JB4=EOMONTH(Inputs!$E$23,0), (Inputs!$E$23-JB3)/JB9,100%))</f>
        <v>1</v>
      </c>
      <c r="JC19" s="57">
        <f>JC17*IF(JC4=EOMONTH(Inputs!$E$22, 0),(JC4-Inputs!$E$22+1)/JC9, IF(JC4=EOMONTH(Inputs!$E$23,0), (Inputs!$E$23-JC3)/JC9,100%))</f>
        <v>1</v>
      </c>
      <c r="JD19" s="57">
        <f>JD17*IF(JD4=EOMONTH(Inputs!$E$22, 0),(JD4-Inputs!$E$22+1)/JD9, IF(JD4=EOMONTH(Inputs!$E$23,0), (Inputs!$E$23-JD3)/JD9,100%))</f>
        <v>1</v>
      </c>
      <c r="JE19" s="57">
        <f>JE17*IF(JE4=EOMONTH(Inputs!$E$22, 0),(JE4-Inputs!$E$22+1)/JE9, IF(JE4=EOMONTH(Inputs!$E$23,0), (Inputs!$E$23-JE3)/JE9,100%))</f>
        <v>1</v>
      </c>
      <c r="JF19" s="57">
        <f>JF17*IF(JF4=EOMONTH(Inputs!$E$22, 0),(JF4-Inputs!$E$22+1)/JF9, IF(JF4=EOMONTH(Inputs!$E$23,0), (Inputs!$E$23-JF3)/JF9,100%))</f>
        <v>1</v>
      </c>
      <c r="JG19" s="57">
        <f>JG17*IF(JG4=EOMONTH(Inputs!$E$22, 0),(JG4-Inputs!$E$22+1)/JG9, IF(JG4=EOMONTH(Inputs!$E$23,0), (Inputs!$E$23-JG3)/JG9,100%))</f>
        <v>1</v>
      </c>
      <c r="JH19" s="57">
        <f>JH17*IF(JH4=EOMONTH(Inputs!$E$22, 0),(JH4-Inputs!$E$22+1)/JH9, IF(JH4=EOMONTH(Inputs!$E$23,0), (Inputs!$E$23-JH3)/JH9,100%))</f>
        <v>1</v>
      </c>
      <c r="JI19" s="57">
        <f>JI17*IF(JI4=EOMONTH(Inputs!$E$22, 0),(JI4-Inputs!$E$22+1)/JI9, IF(JI4=EOMONTH(Inputs!$E$23,0), (Inputs!$E$23-JI3)/JI9,100%))</f>
        <v>1</v>
      </c>
      <c r="JJ19" s="57">
        <f>JJ17*IF(JJ4=EOMONTH(Inputs!$E$22, 0),(JJ4-Inputs!$E$22+1)/JJ9, IF(JJ4=EOMONTH(Inputs!$E$23,0), (Inputs!$E$23-JJ3)/JJ9,100%))</f>
        <v>1</v>
      </c>
      <c r="JK19" s="57">
        <f>JK17*IF(JK4=EOMONTH(Inputs!$E$22, 0),(JK4-Inputs!$E$22+1)/JK9, IF(JK4=EOMONTH(Inputs!$E$23,0), (Inputs!$E$23-JK3)/JK9,100%))</f>
        <v>1</v>
      </c>
      <c r="JL19" s="57">
        <f>JL17*IF(JL4=EOMONTH(Inputs!$E$22, 0),(JL4-Inputs!$E$22+1)/JL9, IF(JL4=EOMONTH(Inputs!$E$23,0), (Inputs!$E$23-JL3)/JL9,100%))</f>
        <v>1</v>
      </c>
      <c r="JM19" s="57">
        <f>JM17*IF(JM4=EOMONTH(Inputs!$E$22, 0),(JM4-Inputs!$E$22+1)/JM9, IF(JM4=EOMONTH(Inputs!$E$23,0), (Inputs!$E$23-JM3)/JM9,100%))</f>
        <v>1</v>
      </c>
      <c r="JN19" s="57">
        <f>JN17*IF(JN4=EOMONTH(Inputs!$E$22, 0),(JN4-Inputs!$E$22+1)/JN9, IF(JN4=EOMONTH(Inputs!$E$23,0), (Inputs!$E$23-JN3)/JN9,100%))</f>
        <v>1</v>
      </c>
      <c r="JO19" s="57">
        <f>JO17*IF(JO4=EOMONTH(Inputs!$E$22, 0),(JO4-Inputs!$E$22+1)/JO9, IF(JO4=EOMONTH(Inputs!$E$23,0), (Inputs!$E$23-JO3)/JO9,100%))</f>
        <v>1</v>
      </c>
      <c r="JP19" s="57">
        <f>JP17*IF(JP4=EOMONTH(Inputs!$E$22, 0),(JP4-Inputs!$E$22+1)/JP9, IF(JP4=EOMONTH(Inputs!$E$23,0), (Inputs!$E$23-JP3)/JP9,100%))</f>
        <v>1</v>
      </c>
      <c r="JQ19" s="57">
        <f>JQ17*IF(JQ4=EOMONTH(Inputs!$E$22, 0),(JQ4-Inputs!$E$22+1)/JQ9, IF(JQ4=EOMONTH(Inputs!$E$23,0), (Inputs!$E$23-JQ3)/JQ9,100%))</f>
        <v>1</v>
      </c>
      <c r="JR19" s="57">
        <f>JR17*IF(JR4=EOMONTH(Inputs!$E$22, 0),(JR4-Inputs!$E$22+1)/JR9, IF(JR4=EOMONTH(Inputs!$E$23,0), (Inputs!$E$23-JR3)/JR9,100%))</f>
        <v>1</v>
      </c>
      <c r="JS19" s="57">
        <f>JS17*IF(JS4=EOMONTH(Inputs!$E$22, 0),(JS4-Inputs!$E$22+1)/JS9, IF(JS4=EOMONTH(Inputs!$E$23,0), (Inputs!$E$23-JS3)/JS9,100%))</f>
        <v>1</v>
      </c>
      <c r="JT19" s="57">
        <f>JT17*IF(JT4=EOMONTH(Inputs!$E$22, 0),(JT4-Inputs!$E$22+1)/JT9, IF(JT4=EOMONTH(Inputs!$E$23,0), (Inputs!$E$23-JT3)/JT9,100%))</f>
        <v>1</v>
      </c>
      <c r="JU19" s="57">
        <f>JU17*IF(JU4=EOMONTH(Inputs!$E$22, 0),(JU4-Inputs!$E$22+1)/JU9, IF(JU4=EOMONTH(Inputs!$E$23,0), (Inputs!$E$23-JU3)/JU9,100%))</f>
        <v>1</v>
      </c>
      <c r="JV19" s="57">
        <f>JV17*IF(JV4=EOMONTH(Inputs!$E$22, 0),(JV4-Inputs!$E$22+1)/JV9, IF(JV4=EOMONTH(Inputs!$E$23,0), (Inputs!$E$23-JV3)/JV9,100%))</f>
        <v>1</v>
      </c>
      <c r="JW19" s="57">
        <f>JW17*IF(JW4=EOMONTH(Inputs!$E$22, 0),(JW4-Inputs!$E$22+1)/JW9, IF(JW4=EOMONTH(Inputs!$E$23,0), (Inputs!$E$23-JW3)/JW9,100%))</f>
        <v>1</v>
      </c>
      <c r="JX19" s="57">
        <f>JX17*IF(JX4=EOMONTH(Inputs!$E$22, 0),(JX4-Inputs!$E$22+1)/JX9, IF(JX4=EOMONTH(Inputs!$E$23,0), (Inputs!$E$23-JX3)/JX9,100%))</f>
        <v>1</v>
      </c>
      <c r="JY19" s="57">
        <f>JY17*IF(JY4=EOMONTH(Inputs!$E$22, 0),(JY4-Inputs!$E$22+1)/JY9, IF(JY4=EOMONTH(Inputs!$E$23,0), (Inputs!$E$23-JY3)/JY9,100%))</f>
        <v>1</v>
      </c>
      <c r="JZ19" s="57">
        <f>JZ17*IF(JZ4=EOMONTH(Inputs!$E$22, 0),(JZ4-Inputs!$E$22+1)/JZ9, IF(JZ4=EOMONTH(Inputs!$E$23,0), (Inputs!$E$23-JZ3)/JZ9,100%))</f>
        <v>1</v>
      </c>
      <c r="KA19" s="57">
        <f>KA17*IF(KA4=EOMONTH(Inputs!$E$22, 0),(KA4-Inputs!$E$22+1)/KA9, IF(KA4=EOMONTH(Inputs!$E$23,0), (Inputs!$E$23-KA3)/KA9,100%))</f>
        <v>1</v>
      </c>
      <c r="KB19" s="57">
        <f>KB17*IF(KB4=EOMONTH(Inputs!$E$22, 0),(KB4-Inputs!$E$22+1)/KB9, IF(KB4=EOMONTH(Inputs!$E$23,0), (Inputs!$E$23-KB3)/KB9,100%))</f>
        <v>1</v>
      </c>
      <c r="KC19" s="57">
        <f>KC17*IF(KC4=EOMONTH(Inputs!$E$22, 0),(KC4-Inputs!$E$22+1)/KC9, IF(KC4=EOMONTH(Inputs!$E$23,0), (Inputs!$E$23-KC3)/KC9,100%))</f>
        <v>1</v>
      </c>
      <c r="KD19" s="57">
        <f>KD17*IF(KD4=EOMONTH(Inputs!$E$22, 0),(KD4-Inputs!$E$22+1)/KD9, IF(KD4=EOMONTH(Inputs!$E$23,0), (Inputs!$E$23-KD3)/KD9,100%))</f>
        <v>1</v>
      </c>
      <c r="KE19" s="57">
        <f>KE17*IF(KE4=EOMONTH(Inputs!$E$22, 0),(KE4-Inputs!$E$22+1)/KE9, IF(KE4=EOMONTH(Inputs!$E$23,0), (Inputs!$E$23-KE3)/KE9,100%))</f>
        <v>1</v>
      </c>
      <c r="KF19" s="57">
        <f>KF17*IF(KF4=EOMONTH(Inputs!$E$22, 0),(KF4-Inputs!$E$22+1)/KF9, IF(KF4=EOMONTH(Inputs!$E$23,0), (Inputs!$E$23-KF3)/KF9,100%))</f>
        <v>1</v>
      </c>
      <c r="KG19" s="57">
        <f>KG17*IF(KG4=EOMONTH(Inputs!$E$22, 0),(KG4-Inputs!$E$22+1)/KG9, IF(KG4=EOMONTH(Inputs!$E$23,0), (Inputs!$E$23-KG3)/KG9,100%))</f>
        <v>1</v>
      </c>
      <c r="KH19" s="57">
        <f>KH17*IF(KH4=EOMONTH(Inputs!$E$22, 0),(KH4-Inputs!$E$22+1)/KH9, IF(KH4=EOMONTH(Inputs!$E$23,0), (Inputs!$E$23-KH3)/KH9,100%))</f>
        <v>1</v>
      </c>
      <c r="KI19" s="57">
        <f>KI17*IF(KI4=EOMONTH(Inputs!$E$22, 0),(KI4-Inputs!$E$22+1)/KI9, IF(KI4=EOMONTH(Inputs!$E$23,0), (Inputs!$E$23-KI3)/KI9,100%))</f>
        <v>1</v>
      </c>
      <c r="KJ19" s="57">
        <f>KJ17*IF(KJ4=EOMONTH(Inputs!$E$22, 0),(KJ4-Inputs!$E$22+1)/KJ9, IF(KJ4=EOMONTH(Inputs!$E$23,0), (Inputs!$E$23-KJ3)/KJ9,100%))</f>
        <v>1</v>
      </c>
      <c r="KK19" s="57">
        <f>KK17*IF(KK4=EOMONTH(Inputs!$E$22, 0),(KK4-Inputs!$E$22+1)/KK9, IF(KK4=EOMONTH(Inputs!$E$23,0), (Inputs!$E$23-KK3)/KK9,100%))</f>
        <v>1</v>
      </c>
      <c r="KL19" s="57">
        <f>KL17*IF(KL4=EOMONTH(Inputs!$E$22, 0),(KL4-Inputs!$E$22+1)/KL9, IF(KL4=EOMONTH(Inputs!$E$23,0), (Inputs!$E$23-KL3)/KL9,100%))</f>
        <v>1</v>
      </c>
      <c r="KM19" s="57">
        <f>KM17*IF(KM4=EOMONTH(Inputs!$E$22, 0),(KM4-Inputs!$E$22+1)/KM9, IF(KM4=EOMONTH(Inputs!$E$23,0), (Inputs!$E$23-KM3)/KM9,100%))</f>
        <v>1</v>
      </c>
      <c r="KN19" s="57">
        <f>KN17*IF(KN4=EOMONTH(Inputs!$E$22, 0),(KN4-Inputs!$E$22+1)/KN9, IF(KN4=EOMONTH(Inputs!$E$23,0), (Inputs!$E$23-KN3)/KN9,100%))</f>
        <v>1</v>
      </c>
      <c r="KO19" s="57">
        <f>KO17*IF(KO4=EOMONTH(Inputs!$E$22, 0),(KO4-Inputs!$E$22+1)/KO9, IF(KO4=EOMONTH(Inputs!$E$23,0), (Inputs!$E$23-KO3)/KO9,100%))</f>
        <v>1</v>
      </c>
      <c r="KP19" s="57">
        <f>KP17*IF(KP4=EOMONTH(Inputs!$E$22, 0),(KP4-Inputs!$E$22+1)/KP9, IF(KP4=EOMONTH(Inputs!$E$23,0), (Inputs!$E$23-KP3)/KP9,100%))</f>
        <v>1</v>
      </c>
      <c r="KQ19" s="57">
        <f>KQ17*IF(KQ4=EOMONTH(Inputs!$E$22, 0),(KQ4-Inputs!$E$22+1)/KQ9, IF(KQ4=EOMONTH(Inputs!$E$23,0), (Inputs!$E$23-KQ3)/KQ9,100%))</f>
        <v>1</v>
      </c>
      <c r="KR19" s="57">
        <f>KR17*IF(KR4=EOMONTH(Inputs!$E$22, 0),(KR4-Inputs!$E$22+1)/KR9, IF(KR4=EOMONTH(Inputs!$E$23,0), (Inputs!$E$23-KR3)/KR9,100%))</f>
        <v>1</v>
      </c>
      <c r="KS19" s="57">
        <f>KS17*IF(KS4=EOMONTH(Inputs!$E$22, 0),(KS4-Inputs!$E$22+1)/KS9, IF(KS4=EOMONTH(Inputs!$E$23,0), (Inputs!$E$23-KS3)/KS9,100%))</f>
        <v>1</v>
      </c>
      <c r="KT19" s="57">
        <f>KT17*IF(KT4=EOMONTH(Inputs!$E$22, 0),(KT4-Inputs!$E$22+1)/KT9, IF(KT4=EOMONTH(Inputs!$E$23,0), (Inputs!$E$23-KT3)/KT9,100%))</f>
        <v>1</v>
      </c>
      <c r="KU19" s="57">
        <f>KU17*IF(KU4=EOMONTH(Inputs!$E$22, 0),(KU4-Inputs!$E$22+1)/KU9, IF(KU4=EOMONTH(Inputs!$E$23,0), (Inputs!$E$23-KU3)/KU9,100%))</f>
        <v>1</v>
      </c>
      <c r="KV19" s="57">
        <f>KV17*IF(KV4=EOMONTH(Inputs!$E$22, 0),(KV4-Inputs!$E$22+1)/KV9, IF(KV4=EOMONTH(Inputs!$E$23,0), (Inputs!$E$23-KV3)/KV9,100%))</f>
        <v>1</v>
      </c>
      <c r="KW19" s="57">
        <f>KW17*IF(KW4=EOMONTH(Inputs!$E$22, 0),(KW4-Inputs!$E$22+1)/KW9, IF(KW4=EOMONTH(Inputs!$E$23,0), (Inputs!$E$23-KW3)/KW9,100%))</f>
        <v>1</v>
      </c>
      <c r="KX19" s="57">
        <f>KX17*IF(KX4=EOMONTH(Inputs!$E$22, 0),(KX4-Inputs!$E$22+1)/KX9, IF(KX4=EOMONTH(Inputs!$E$23,0), (Inputs!$E$23-KX3)/KX9,100%))</f>
        <v>1</v>
      </c>
      <c r="KY19" s="57">
        <f>KY17*IF(KY4=EOMONTH(Inputs!$E$22, 0),(KY4-Inputs!$E$22+1)/KY9, IF(KY4=EOMONTH(Inputs!$E$23,0), (Inputs!$E$23-KY3)/KY9,100%))</f>
        <v>1</v>
      </c>
      <c r="KZ19" s="57">
        <f>KZ17*IF(KZ4=EOMONTH(Inputs!$E$22, 0),(KZ4-Inputs!$E$22+1)/KZ9, IF(KZ4=EOMONTH(Inputs!$E$23,0), (Inputs!$E$23-KZ3)/KZ9,100%))</f>
        <v>1</v>
      </c>
      <c r="LA19" s="57">
        <f>LA17*IF(LA4=EOMONTH(Inputs!$E$22, 0),(LA4-Inputs!$E$22+1)/LA9, IF(LA4=EOMONTH(Inputs!$E$23,0), (Inputs!$E$23-LA3)/LA9,100%))</f>
        <v>1</v>
      </c>
      <c r="LB19" s="57">
        <f>LB17*IF(LB4=EOMONTH(Inputs!$E$22, 0),(LB4-Inputs!$E$22+1)/LB9, IF(LB4=EOMONTH(Inputs!$E$23,0), (Inputs!$E$23-LB3)/LB9,100%))</f>
        <v>1</v>
      </c>
      <c r="LC19" s="57">
        <f>LC17*IF(LC4=EOMONTH(Inputs!$E$22, 0),(LC4-Inputs!$E$22+1)/LC9, IF(LC4=EOMONTH(Inputs!$E$23,0), (Inputs!$E$23-LC3)/LC9,100%))</f>
        <v>1</v>
      </c>
      <c r="LD19" s="57">
        <f>LD17*IF(LD4=EOMONTH(Inputs!$E$22, 0),(LD4-Inputs!$E$22+1)/LD9, IF(LD4=EOMONTH(Inputs!$E$23,0), (Inputs!$E$23-LD3)/LD9,100%))</f>
        <v>1</v>
      </c>
      <c r="LE19" s="57">
        <f>LE17*IF(LE4=EOMONTH(Inputs!$E$22, 0),(LE4-Inputs!$E$22+1)/LE9, IF(LE4=EOMONTH(Inputs!$E$23,0), (Inputs!$E$23-LE3)/LE9,100%))</f>
        <v>1</v>
      </c>
      <c r="LF19" s="57">
        <f>LF17*IF(LF4=EOMONTH(Inputs!$E$22, 0),(LF4-Inputs!$E$22+1)/LF9, IF(LF4=EOMONTH(Inputs!$E$23,0), (Inputs!$E$23-LF3)/LF9,100%))</f>
        <v>1</v>
      </c>
      <c r="LG19" s="57">
        <f>LG17*IF(LG4=EOMONTH(Inputs!$E$22, 0),(LG4-Inputs!$E$22+1)/LG9, IF(LG4=EOMONTH(Inputs!$E$23,0), (Inputs!$E$23-LG3)/LG9,100%))</f>
        <v>1</v>
      </c>
      <c r="LH19" s="57">
        <f>LH17*IF(LH4=EOMONTH(Inputs!$E$22, 0),(LH4-Inputs!$E$22+1)/LH9, IF(LH4=EOMONTH(Inputs!$E$23,0), (Inputs!$E$23-LH3)/LH9,100%))</f>
        <v>1</v>
      </c>
      <c r="LI19" s="57">
        <f>LI17*IF(LI4=EOMONTH(Inputs!$E$22, 0),(LI4-Inputs!$E$22+1)/LI9, IF(LI4=EOMONTH(Inputs!$E$23,0), (Inputs!$E$23-LI3)/LI9,100%))</f>
        <v>1</v>
      </c>
      <c r="LJ19" s="57">
        <f>LJ17*IF(LJ4=EOMONTH(Inputs!$E$22, 0),(LJ4-Inputs!$E$22+1)/LJ9, IF(LJ4=EOMONTH(Inputs!$E$23,0), (Inputs!$E$23-LJ3)/LJ9,100%))</f>
        <v>1</v>
      </c>
      <c r="LK19" s="57">
        <f>LK17*IF(LK4=EOMONTH(Inputs!$E$22, 0),(LK4-Inputs!$E$22+1)/LK9, IF(LK4=EOMONTH(Inputs!$E$23,0), (Inputs!$E$23-LK3)/LK9,100%))</f>
        <v>1</v>
      </c>
      <c r="LL19" s="57">
        <f>LL17*IF(LL4=EOMONTH(Inputs!$E$22, 0),(LL4-Inputs!$E$22+1)/LL9, IF(LL4=EOMONTH(Inputs!$E$23,0), (Inputs!$E$23-LL3)/LL9,100%))</f>
        <v>1</v>
      </c>
      <c r="LM19" s="57">
        <f>LM17*IF(LM4=EOMONTH(Inputs!$E$22, 0),(LM4-Inputs!$E$22+1)/LM9, IF(LM4=EOMONTH(Inputs!$E$23,0), (Inputs!$E$23-LM3)/LM9,100%))</f>
        <v>1</v>
      </c>
      <c r="LN19" s="57">
        <f>LN17*IF(LN4=EOMONTH(Inputs!$E$22, 0),(LN4-Inputs!$E$22+1)/LN9, IF(LN4=EOMONTH(Inputs!$E$23,0), (Inputs!$E$23-LN3)/LN9,100%))</f>
        <v>1</v>
      </c>
      <c r="LO19" s="57">
        <f>LO17*IF(LO4=EOMONTH(Inputs!$E$22, 0),(LO4-Inputs!$E$22+1)/LO9, IF(LO4=EOMONTH(Inputs!$E$23,0), (Inputs!$E$23-LO3)/LO9,100%))</f>
        <v>1</v>
      </c>
      <c r="LP19" s="57">
        <f>LP17*IF(LP4=EOMONTH(Inputs!$E$22, 0),(LP4-Inputs!$E$22+1)/LP9, IF(LP4=EOMONTH(Inputs!$E$23,0), (Inputs!$E$23-LP3)/LP9,100%))</f>
        <v>1</v>
      </c>
      <c r="LQ19" s="57">
        <f>LQ17*IF(LQ4=EOMONTH(Inputs!$E$22, 0),(LQ4-Inputs!$E$22+1)/LQ9, IF(LQ4=EOMONTH(Inputs!$E$23,0), (Inputs!$E$23-LQ3)/LQ9,100%))</f>
        <v>1</v>
      </c>
      <c r="LR19" s="57">
        <f>LR17*IF(LR4=EOMONTH(Inputs!$E$22, 0),(LR4-Inputs!$E$22+1)/LR9, IF(LR4=EOMONTH(Inputs!$E$23,0), (Inputs!$E$23-LR3)/LR9,100%))</f>
        <v>1</v>
      </c>
      <c r="LS19" s="57">
        <f>LS17*IF(LS4=EOMONTH(Inputs!$E$22, 0),(LS4-Inputs!$E$22+1)/LS9, IF(LS4=EOMONTH(Inputs!$E$23,0), (Inputs!$E$23-LS3)/LS9,100%))</f>
        <v>1</v>
      </c>
      <c r="LT19" s="57">
        <f>LT17*IF(LT4=EOMONTH(Inputs!$E$22, 0),(LT4-Inputs!$E$22+1)/LT9, IF(LT4=EOMONTH(Inputs!$E$23,0), (Inputs!$E$23-LT3)/LT9,100%))</f>
        <v>0.967741935483871</v>
      </c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</row>
    <row r="20" spans="1:463" outlineLevel="1">
      <c r="A20" s="2"/>
      <c r="B20" s="2"/>
      <c r="C20" s="2"/>
      <c r="D20" s="2"/>
      <c r="E20" s="2"/>
      <c r="F20" s="2"/>
      <c r="G20" s="2"/>
      <c r="H20" s="65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</row>
    <row r="21" spans="1:463" outlineLevel="1">
      <c r="A21" s="2"/>
      <c r="B21" s="59" t="s">
        <v>408</v>
      </c>
      <c r="C21" s="2"/>
      <c r="D21" s="2"/>
      <c r="E21" s="2"/>
      <c r="F21" s="2"/>
      <c r="G21" s="2"/>
      <c r="H21" s="65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</row>
    <row r="22" spans="1:463" outlineLevel="1">
      <c r="A22" s="2"/>
      <c r="B22" s="2"/>
      <c r="C22" s="2" t="s">
        <v>409</v>
      </c>
      <c r="E22" s="2"/>
      <c r="F22" s="2"/>
      <c r="G22" s="2"/>
      <c r="H22" s="515"/>
      <c r="I22" s="126">
        <f>IF(AND(I4&gt;=Inputs!$E$180, I3&lt;Inputs!$E$22), 1, 0)</f>
        <v>1</v>
      </c>
      <c r="J22" s="126">
        <f>IF(AND(J4&gt;=Inputs!$E$180, J3&lt;Inputs!$E$22), 1, 0)</f>
        <v>1</v>
      </c>
      <c r="K22" s="126">
        <f>IF(AND(K4&gt;=Inputs!$E$180, K3&lt;Inputs!$E$22), 1, 0)</f>
        <v>1</v>
      </c>
      <c r="L22" s="126">
        <f>IF(AND(L4&gt;=Inputs!$E$180, L3&lt;Inputs!$E$22), 1, 0)</f>
        <v>1</v>
      </c>
      <c r="M22" s="126">
        <f>IF(AND(M4&gt;=Inputs!$E$180, M3&lt;Inputs!$E$22), 1, 0)</f>
        <v>1</v>
      </c>
      <c r="N22" s="126">
        <f>IF(AND(N4&gt;=Inputs!$E$180, N3&lt;Inputs!$E$22), 1, 0)</f>
        <v>1</v>
      </c>
      <c r="O22" s="126">
        <f>IF(AND(O4&gt;=Inputs!$E$180, O3&lt;Inputs!$E$22), 1, 0)</f>
        <v>1</v>
      </c>
      <c r="P22" s="126">
        <f>IF(AND(P4&gt;=Inputs!$E$180, P3&lt;Inputs!$E$22), 1, 0)</f>
        <v>1</v>
      </c>
      <c r="Q22" s="126">
        <f>IF(AND(Q4&gt;=Inputs!$E$180, Q3&lt;Inputs!$E$22), 1, 0)</f>
        <v>1</v>
      </c>
      <c r="R22" s="126">
        <f>IF(AND(R4&gt;=Inputs!$E$180, R3&lt;Inputs!$E$22), 1, 0)</f>
        <v>1</v>
      </c>
      <c r="S22" s="126">
        <f>IF(AND(S4&gt;=Inputs!$E$180, S3&lt;Inputs!$E$22), 1, 0)</f>
        <v>1</v>
      </c>
      <c r="T22" s="126">
        <f>IF(AND(T4&gt;=Inputs!$E$180, T3&lt;Inputs!$E$22), 1, 0)</f>
        <v>1</v>
      </c>
      <c r="U22" s="126">
        <f>IF(AND(U4&gt;=Inputs!$E$180, U3&lt;Inputs!$E$22), 1, 0)</f>
        <v>1</v>
      </c>
      <c r="V22" s="126">
        <f>IF(AND(V4&gt;=Inputs!$E$180, V3&lt;Inputs!$E$22), 1, 0)</f>
        <v>1</v>
      </c>
      <c r="W22" s="126">
        <f>IF(AND(W4&gt;=Inputs!$E$180, W3&lt;Inputs!$E$22), 1, 0)</f>
        <v>1</v>
      </c>
      <c r="X22" s="126">
        <f>IF(AND(X4&gt;=Inputs!$E$180, X3&lt;Inputs!$E$22), 1, 0)</f>
        <v>1</v>
      </c>
      <c r="Y22" s="126">
        <f>IF(AND(Y4&gt;=Inputs!$E$180, Y3&lt;Inputs!$E$22), 1, 0)</f>
        <v>1</v>
      </c>
      <c r="Z22" s="126">
        <f>IF(AND(Z4&gt;=Inputs!$E$180, Z3&lt;Inputs!$E$22), 1, 0)</f>
        <v>1</v>
      </c>
      <c r="AA22" s="126">
        <f>IF(AND(AA4&gt;=Inputs!$E$180, AA3&lt;Inputs!$E$22), 1, 0)</f>
        <v>1</v>
      </c>
      <c r="AB22" s="126">
        <f>IF(AND(AB4&gt;=Inputs!$E$180, AB3&lt;Inputs!$E$22), 1, 0)</f>
        <v>1</v>
      </c>
      <c r="AC22" s="126">
        <f>IF(AND(AC4&gt;=Inputs!$E$180, AC3&lt;Inputs!$E$22), 1, 0)</f>
        <v>1</v>
      </c>
      <c r="AD22" s="126">
        <f>IF(AND(AD4&gt;=Inputs!$E$180, AD3&lt;Inputs!$E$22), 1, 0)</f>
        <v>1</v>
      </c>
      <c r="AE22" s="126">
        <f>IF(AND(AE4&gt;=Inputs!$E$180, AE3&lt;Inputs!$E$22), 1, 0)</f>
        <v>1</v>
      </c>
      <c r="AF22" s="126">
        <f>IF(AND(AF4&gt;=Inputs!$E$180, AF3&lt;Inputs!$E$22), 1, 0)</f>
        <v>1</v>
      </c>
      <c r="AG22" s="126">
        <f>IF(AND(AG4&gt;=Inputs!$E$180, AG3&lt;Inputs!$E$22), 1, 0)</f>
        <v>0</v>
      </c>
      <c r="AH22" s="126">
        <f>IF(AND(AH4&gt;=Inputs!$E$180, AH3&lt;Inputs!$E$22), 1, 0)</f>
        <v>0</v>
      </c>
      <c r="AI22" s="126">
        <f>IF(AND(AI4&gt;=Inputs!$E$180, AI3&lt;Inputs!$E$22), 1, 0)</f>
        <v>0</v>
      </c>
      <c r="AJ22" s="126">
        <f>IF(AND(AJ4&gt;=Inputs!$E$180, AJ3&lt;Inputs!$E$22), 1, 0)</f>
        <v>0</v>
      </c>
      <c r="AK22" s="126">
        <f>IF(AND(AK4&gt;=Inputs!$E$180, AK3&lt;Inputs!$E$22), 1, 0)</f>
        <v>0</v>
      </c>
      <c r="AL22" s="126">
        <f>IF(AND(AL4&gt;=Inputs!$E$180, AL3&lt;Inputs!$E$22), 1, 0)</f>
        <v>0</v>
      </c>
      <c r="AM22" s="126">
        <f>IF(AND(AM4&gt;=Inputs!$E$180, AM3&lt;Inputs!$E$22), 1, 0)</f>
        <v>0</v>
      </c>
      <c r="AN22" s="126">
        <f>IF(AND(AN4&gt;=Inputs!$E$180, AN3&lt;Inputs!$E$22), 1, 0)</f>
        <v>0</v>
      </c>
      <c r="AO22" s="126">
        <f>IF(AND(AO4&gt;=Inputs!$E$180, AO3&lt;Inputs!$E$22), 1, 0)</f>
        <v>0</v>
      </c>
      <c r="AP22" s="126">
        <f>IF(AND(AP4&gt;=Inputs!$E$180, AP3&lt;Inputs!$E$22), 1, 0)</f>
        <v>0</v>
      </c>
      <c r="AQ22" s="126">
        <f>IF(AND(AQ4&gt;=Inputs!$E$180, AQ3&lt;Inputs!$E$22), 1, 0)</f>
        <v>0</v>
      </c>
      <c r="AR22" s="126">
        <f>IF(AND(AR4&gt;=Inputs!$E$180, AR3&lt;Inputs!$E$22), 1, 0)</f>
        <v>0</v>
      </c>
      <c r="AS22" s="126">
        <f>IF(AND(AS4&gt;=Inputs!$E$180, AS3&lt;Inputs!$E$22), 1, 0)</f>
        <v>0</v>
      </c>
      <c r="AT22" s="126">
        <f>IF(AND(AT4&gt;=Inputs!$E$180, AT3&lt;Inputs!$E$22), 1, 0)</f>
        <v>0</v>
      </c>
      <c r="AU22" s="126">
        <f>IF(AND(AU4&gt;=Inputs!$E$180, AU3&lt;Inputs!$E$22), 1, 0)</f>
        <v>0</v>
      </c>
      <c r="AV22" s="126">
        <f>IF(AND(AV4&gt;=Inputs!$E$180, AV3&lt;Inputs!$E$22), 1, 0)</f>
        <v>0</v>
      </c>
      <c r="AW22" s="126">
        <f>IF(AND(AW4&gt;=Inputs!$E$180, AW3&lt;Inputs!$E$22), 1, 0)</f>
        <v>0</v>
      </c>
      <c r="AX22" s="126">
        <f>IF(AND(AX4&gt;=Inputs!$E$180, AX3&lt;Inputs!$E$22), 1, 0)</f>
        <v>0</v>
      </c>
      <c r="AY22" s="126">
        <f>IF(AND(AY4&gt;=Inputs!$E$180, AY3&lt;Inputs!$E$22), 1, 0)</f>
        <v>0</v>
      </c>
      <c r="AZ22" s="126">
        <f>IF(AND(AZ4&gt;=Inputs!$E$180, AZ3&lt;Inputs!$E$22), 1, 0)</f>
        <v>0</v>
      </c>
      <c r="BA22" s="126">
        <f>IF(AND(BA4&gt;=Inputs!$E$180, BA3&lt;Inputs!$E$22), 1, 0)</f>
        <v>0</v>
      </c>
      <c r="BB22" s="126">
        <f>IF(AND(BB4&gt;=Inputs!$E$180, BB3&lt;Inputs!$E$22), 1, 0)</f>
        <v>0</v>
      </c>
      <c r="BC22" s="126">
        <f>IF(AND(BC4&gt;=Inputs!$E$180, BC3&lt;Inputs!$E$22), 1, 0)</f>
        <v>0</v>
      </c>
      <c r="BD22" s="126">
        <f>IF(AND(BD4&gt;=Inputs!$E$180, BD3&lt;Inputs!$E$22), 1, 0)</f>
        <v>0</v>
      </c>
      <c r="BE22" s="126">
        <f>IF(AND(BE4&gt;=Inputs!$E$180, BE3&lt;Inputs!$E$22), 1, 0)</f>
        <v>0</v>
      </c>
      <c r="BF22" s="126">
        <f>IF(AND(BF4&gt;=Inputs!$E$180, BF3&lt;Inputs!$E$22), 1, 0)</f>
        <v>0</v>
      </c>
      <c r="BG22" s="126">
        <f>IF(AND(BG4&gt;=Inputs!$E$180, BG3&lt;Inputs!$E$22), 1, 0)</f>
        <v>0</v>
      </c>
      <c r="BH22" s="126">
        <f>IF(AND(BH4&gt;=Inputs!$E$180, BH3&lt;Inputs!$E$22), 1, 0)</f>
        <v>0</v>
      </c>
      <c r="BI22" s="126">
        <f>IF(AND(BI4&gt;=Inputs!$E$180, BI3&lt;Inputs!$E$22), 1, 0)</f>
        <v>0</v>
      </c>
      <c r="BJ22" s="126">
        <f>IF(AND(BJ4&gt;=Inputs!$E$180, BJ3&lt;Inputs!$E$22), 1, 0)</f>
        <v>0</v>
      </c>
      <c r="BK22" s="126">
        <f>IF(AND(BK4&gt;=Inputs!$E$180, BK3&lt;Inputs!$E$22), 1, 0)</f>
        <v>0</v>
      </c>
      <c r="BL22" s="126">
        <f>IF(AND(BL4&gt;=Inputs!$E$180, BL3&lt;Inputs!$E$22), 1, 0)</f>
        <v>0</v>
      </c>
      <c r="BM22" s="126">
        <f>IF(AND(BM4&gt;=Inputs!$E$180, BM3&lt;Inputs!$E$22), 1, 0)</f>
        <v>0</v>
      </c>
      <c r="BN22" s="126">
        <f>IF(AND(BN4&gt;=Inputs!$E$180, BN3&lt;Inputs!$E$22), 1, 0)</f>
        <v>0</v>
      </c>
      <c r="BO22" s="126">
        <f>IF(AND(BO4&gt;=Inputs!$E$180, BO3&lt;Inputs!$E$22), 1, 0)</f>
        <v>0</v>
      </c>
      <c r="BP22" s="126">
        <f>IF(AND(BP4&gt;=Inputs!$E$180, BP3&lt;Inputs!$E$22), 1, 0)</f>
        <v>0</v>
      </c>
      <c r="BQ22" s="126">
        <f>IF(AND(BQ4&gt;=Inputs!$E$180, BQ3&lt;Inputs!$E$22), 1, 0)</f>
        <v>0</v>
      </c>
      <c r="BR22" s="126">
        <f>IF(AND(BR4&gt;=Inputs!$E$180, BR3&lt;Inputs!$E$22), 1, 0)</f>
        <v>0</v>
      </c>
      <c r="BS22" s="126">
        <f>IF(AND(BS4&gt;=Inputs!$E$180, BS3&lt;Inputs!$E$22), 1, 0)</f>
        <v>0</v>
      </c>
      <c r="BT22" s="126">
        <f>IF(AND(BT4&gt;=Inputs!$E$180, BT3&lt;Inputs!$E$22), 1, 0)</f>
        <v>0</v>
      </c>
      <c r="BU22" s="126">
        <f>IF(AND(BU4&gt;=Inputs!$E$180, BU3&lt;Inputs!$E$22), 1, 0)</f>
        <v>0</v>
      </c>
      <c r="BV22" s="126">
        <f>IF(AND(BV4&gt;=Inputs!$E$180, BV3&lt;Inputs!$E$22), 1, 0)</f>
        <v>0</v>
      </c>
      <c r="BW22" s="126">
        <f>IF(AND(BW4&gt;=Inputs!$E$180, BW3&lt;Inputs!$E$22), 1, 0)</f>
        <v>0</v>
      </c>
      <c r="BX22" s="126">
        <f>IF(AND(BX4&gt;=Inputs!$E$180, BX3&lt;Inputs!$E$22), 1, 0)</f>
        <v>0</v>
      </c>
      <c r="BY22" s="126">
        <f>IF(AND(BY4&gt;=Inputs!$E$180, BY3&lt;Inputs!$E$22), 1, 0)</f>
        <v>0</v>
      </c>
      <c r="BZ22" s="126">
        <f>IF(AND(BZ4&gt;=Inputs!$E$180, BZ3&lt;Inputs!$E$22), 1, 0)</f>
        <v>0</v>
      </c>
      <c r="CA22" s="126">
        <f>IF(AND(CA4&gt;=Inputs!$E$180, CA3&lt;Inputs!$E$22), 1, 0)</f>
        <v>0</v>
      </c>
      <c r="CB22" s="126">
        <f>IF(AND(CB4&gt;=Inputs!$E$180, CB3&lt;Inputs!$E$22), 1, 0)</f>
        <v>0</v>
      </c>
      <c r="CC22" s="126">
        <f>IF(AND(CC4&gt;=Inputs!$E$180, CC3&lt;Inputs!$E$22), 1, 0)</f>
        <v>0</v>
      </c>
      <c r="CD22" s="126">
        <f>IF(AND(CD4&gt;=Inputs!$E$180, CD3&lt;Inputs!$E$22), 1, 0)</f>
        <v>0</v>
      </c>
      <c r="CE22" s="126">
        <f>IF(AND(CE4&gt;=Inputs!$E$180, CE3&lt;Inputs!$E$22), 1, 0)</f>
        <v>0</v>
      </c>
      <c r="CF22" s="126">
        <f>IF(AND(CF4&gt;=Inputs!$E$180, CF3&lt;Inputs!$E$22), 1, 0)</f>
        <v>0</v>
      </c>
      <c r="CG22" s="126">
        <f>IF(AND(CG4&gt;=Inputs!$E$180, CG3&lt;Inputs!$E$22), 1, 0)</f>
        <v>0</v>
      </c>
      <c r="CH22" s="126">
        <f>IF(AND(CH4&gt;=Inputs!$E$180, CH3&lt;Inputs!$E$22), 1, 0)</f>
        <v>0</v>
      </c>
      <c r="CI22" s="126">
        <f>IF(AND(CI4&gt;=Inputs!$E$180, CI3&lt;Inputs!$E$22), 1, 0)</f>
        <v>0</v>
      </c>
      <c r="CJ22" s="126">
        <f>IF(AND(CJ4&gt;=Inputs!$E$180, CJ3&lt;Inputs!$E$22), 1, 0)</f>
        <v>0</v>
      </c>
      <c r="CK22" s="126">
        <f>IF(AND(CK4&gt;=Inputs!$E$180, CK3&lt;Inputs!$E$22), 1, 0)</f>
        <v>0</v>
      </c>
      <c r="CL22" s="126">
        <f>IF(AND(CL4&gt;=Inputs!$E$180, CL3&lt;Inputs!$E$22), 1, 0)</f>
        <v>0</v>
      </c>
      <c r="CM22" s="126">
        <f>IF(AND(CM4&gt;=Inputs!$E$180, CM3&lt;Inputs!$E$22), 1, 0)</f>
        <v>0</v>
      </c>
      <c r="CN22" s="126">
        <f>IF(AND(CN4&gt;=Inputs!$E$180, CN3&lt;Inputs!$E$22), 1, 0)</f>
        <v>0</v>
      </c>
      <c r="CO22" s="126">
        <f>IF(AND(CO4&gt;=Inputs!$E$180, CO3&lt;Inputs!$E$22), 1, 0)</f>
        <v>0</v>
      </c>
      <c r="CP22" s="126">
        <f>IF(AND(CP4&gt;=Inputs!$E$180, CP3&lt;Inputs!$E$22), 1, 0)</f>
        <v>0</v>
      </c>
      <c r="CQ22" s="126">
        <f>IF(AND(CQ4&gt;=Inputs!$E$180, CQ3&lt;Inputs!$E$22), 1, 0)</f>
        <v>0</v>
      </c>
      <c r="CR22" s="126">
        <f>IF(AND(CR4&gt;=Inputs!$E$180, CR3&lt;Inputs!$E$22), 1, 0)</f>
        <v>0</v>
      </c>
      <c r="CS22" s="126">
        <f>IF(AND(CS4&gt;=Inputs!$E$180, CS3&lt;Inputs!$E$22), 1, 0)</f>
        <v>0</v>
      </c>
      <c r="CT22" s="126">
        <f>IF(AND(CT4&gt;=Inputs!$E$180, CT3&lt;Inputs!$E$22), 1, 0)</f>
        <v>0</v>
      </c>
      <c r="CU22" s="126">
        <f>IF(AND(CU4&gt;=Inputs!$E$180, CU3&lt;Inputs!$E$22), 1, 0)</f>
        <v>0</v>
      </c>
      <c r="CV22" s="126">
        <f>IF(AND(CV4&gt;=Inputs!$E$180, CV3&lt;Inputs!$E$22), 1, 0)</f>
        <v>0</v>
      </c>
      <c r="CW22" s="126">
        <f>IF(AND(CW4&gt;=Inputs!$E$180, CW3&lt;Inputs!$E$22), 1, 0)</f>
        <v>0</v>
      </c>
      <c r="CX22" s="126">
        <f>IF(AND(CX4&gt;=Inputs!$E$180, CX3&lt;Inputs!$E$22), 1, 0)</f>
        <v>0</v>
      </c>
      <c r="CY22" s="126">
        <f>IF(AND(CY4&gt;=Inputs!$E$180, CY3&lt;Inputs!$E$22), 1, 0)</f>
        <v>0</v>
      </c>
      <c r="CZ22" s="126">
        <f>IF(AND(CZ4&gt;=Inputs!$E$180, CZ3&lt;Inputs!$E$22), 1, 0)</f>
        <v>0</v>
      </c>
      <c r="DA22" s="126">
        <f>IF(AND(DA4&gt;=Inputs!$E$180, DA3&lt;Inputs!$E$22), 1, 0)</f>
        <v>0</v>
      </c>
      <c r="DB22" s="126">
        <f>IF(AND(DB4&gt;=Inputs!$E$180, DB3&lt;Inputs!$E$22), 1, 0)</f>
        <v>0</v>
      </c>
      <c r="DC22" s="126">
        <f>IF(AND(DC4&gt;=Inputs!$E$180, DC3&lt;Inputs!$E$22), 1, 0)</f>
        <v>0</v>
      </c>
      <c r="DD22" s="126">
        <f>IF(AND(DD4&gt;=Inputs!$E$180, DD3&lt;Inputs!$E$22), 1, 0)</f>
        <v>0</v>
      </c>
      <c r="DE22" s="126">
        <f>IF(AND(DE4&gt;=Inputs!$E$180, DE3&lt;Inputs!$E$22), 1, 0)</f>
        <v>0</v>
      </c>
      <c r="DF22" s="126">
        <f>IF(AND(DF4&gt;=Inputs!$E$180, DF3&lt;Inputs!$E$22), 1, 0)</f>
        <v>0</v>
      </c>
      <c r="DG22" s="126">
        <f>IF(AND(DG4&gt;=Inputs!$E$180, DG3&lt;Inputs!$E$22), 1, 0)</f>
        <v>0</v>
      </c>
      <c r="DH22" s="126">
        <f>IF(AND(DH4&gt;=Inputs!$E$180, DH3&lt;Inputs!$E$22), 1, 0)</f>
        <v>0</v>
      </c>
      <c r="DI22" s="126">
        <f>IF(AND(DI4&gt;=Inputs!$E$180, DI3&lt;Inputs!$E$22), 1, 0)</f>
        <v>0</v>
      </c>
      <c r="DJ22" s="126">
        <f>IF(AND(DJ4&gt;=Inputs!$E$180, DJ3&lt;Inputs!$E$22), 1, 0)</f>
        <v>0</v>
      </c>
      <c r="DK22" s="126">
        <f>IF(AND(DK4&gt;=Inputs!$E$180, DK3&lt;Inputs!$E$22), 1, 0)</f>
        <v>0</v>
      </c>
      <c r="DL22" s="126">
        <f>IF(AND(DL4&gt;=Inputs!$E$180, DL3&lt;Inputs!$E$22), 1, 0)</f>
        <v>0</v>
      </c>
      <c r="DM22" s="126">
        <f>IF(AND(DM4&gt;=Inputs!$E$180, DM3&lt;Inputs!$E$22), 1, 0)</f>
        <v>0</v>
      </c>
      <c r="DN22" s="126">
        <f>IF(AND(DN4&gt;=Inputs!$E$180, DN3&lt;Inputs!$E$22), 1, 0)</f>
        <v>0</v>
      </c>
      <c r="DO22" s="126">
        <f>IF(AND(DO4&gt;=Inputs!$E$180, DO3&lt;Inputs!$E$22), 1, 0)</f>
        <v>0</v>
      </c>
      <c r="DP22" s="126">
        <f>IF(AND(DP4&gt;=Inputs!$E$180, DP3&lt;Inputs!$E$22), 1, 0)</f>
        <v>0</v>
      </c>
      <c r="DQ22" s="126">
        <f>IF(AND(DQ4&gt;=Inputs!$E$180, DQ3&lt;Inputs!$E$22), 1, 0)</f>
        <v>0</v>
      </c>
      <c r="DR22" s="126">
        <f>IF(AND(DR4&gt;=Inputs!$E$180, DR3&lt;Inputs!$E$22), 1, 0)</f>
        <v>0</v>
      </c>
      <c r="DS22" s="126">
        <f>IF(AND(DS4&gt;=Inputs!$E$180, DS3&lt;Inputs!$E$22), 1, 0)</f>
        <v>0</v>
      </c>
      <c r="DT22" s="126">
        <f>IF(AND(DT4&gt;=Inputs!$E$180, DT3&lt;Inputs!$E$22), 1, 0)</f>
        <v>0</v>
      </c>
      <c r="DU22" s="126">
        <f>IF(AND(DU4&gt;=Inputs!$E$180, DU3&lt;Inputs!$E$22), 1, 0)</f>
        <v>0</v>
      </c>
      <c r="DV22" s="126">
        <f>IF(AND(DV4&gt;=Inputs!$E$180, DV3&lt;Inputs!$E$22), 1, 0)</f>
        <v>0</v>
      </c>
      <c r="DW22" s="126">
        <f>IF(AND(DW4&gt;=Inputs!$E$180, DW3&lt;Inputs!$E$22), 1, 0)</f>
        <v>0</v>
      </c>
      <c r="DX22" s="126">
        <f>IF(AND(DX4&gt;=Inputs!$E$180, DX3&lt;Inputs!$E$22), 1, 0)</f>
        <v>0</v>
      </c>
      <c r="DY22" s="126">
        <f>IF(AND(DY4&gt;=Inputs!$E$180, DY3&lt;Inputs!$E$22), 1, 0)</f>
        <v>0</v>
      </c>
      <c r="DZ22" s="126">
        <f>IF(AND(DZ4&gt;=Inputs!$E$180, DZ3&lt;Inputs!$E$22), 1, 0)</f>
        <v>0</v>
      </c>
      <c r="EA22" s="126">
        <f>IF(AND(EA4&gt;=Inputs!$E$180, EA3&lt;Inputs!$E$22), 1, 0)</f>
        <v>0</v>
      </c>
      <c r="EB22" s="126">
        <f>IF(AND(EB4&gt;=Inputs!$E$180, EB3&lt;Inputs!$E$22), 1, 0)</f>
        <v>0</v>
      </c>
      <c r="EC22" s="126">
        <f>IF(AND(EC4&gt;=Inputs!$E$180, EC3&lt;Inputs!$E$22), 1, 0)</f>
        <v>0</v>
      </c>
      <c r="ED22" s="126">
        <f>IF(AND(ED4&gt;=Inputs!$E$180, ED3&lt;Inputs!$E$22), 1, 0)</f>
        <v>0</v>
      </c>
      <c r="EE22" s="126">
        <f>IF(AND(EE4&gt;=Inputs!$E$180, EE3&lt;Inputs!$E$22), 1, 0)</f>
        <v>0</v>
      </c>
      <c r="EF22" s="126">
        <f>IF(AND(EF4&gt;=Inputs!$E$180, EF3&lt;Inputs!$E$22), 1, 0)</f>
        <v>0</v>
      </c>
      <c r="EG22" s="126">
        <f>IF(AND(EG4&gt;=Inputs!$E$180, EG3&lt;Inputs!$E$22), 1, 0)</f>
        <v>0</v>
      </c>
      <c r="EH22" s="126">
        <f>IF(AND(EH4&gt;=Inputs!$E$180, EH3&lt;Inputs!$E$22), 1, 0)</f>
        <v>0</v>
      </c>
      <c r="EI22" s="126">
        <f>IF(AND(EI4&gt;=Inputs!$E$180, EI3&lt;Inputs!$E$22), 1, 0)</f>
        <v>0</v>
      </c>
      <c r="EJ22" s="126">
        <f>IF(AND(EJ4&gt;=Inputs!$E$180, EJ3&lt;Inputs!$E$22), 1, 0)</f>
        <v>0</v>
      </c>
      <c r="EK22" s="126">
        <f>IF(AND(EK4&gt;=Inputs!$E$180, EK3&lt;Inputs!$E$22), 1, 0)</f>
        <v>0</v>
      </c>
      <c r="EL22" s="126">
        <f>IF(AND(EL4&gt;=Inputs!$E$180, EL3&lt;Inputs!$E$22), 1, 0)</f>
        <v>0</v>
      </c>
      <c r="EM22" s="126">
        <f>IF(AND(EM4&gt;=Inputs!$E$180, EM3&lt;Inputs!$E$22), 1, 0)</f>
        <v>0</v>
      </c>
      <c r="EN22" s="126">
        <f>IF(AND(EN4&gt;=Inputs!$E$180, EN3&lt;Inputs!$E$22), 1, 0)</f>
        <v>0</v>
      </c>
      <c r="EO22" s="126">
        <f>IF(AND(EO4&gt;=Inputs!$E$180, EO3&lt;Inputs!$E$22), 1, 0)</f>
        <v>0</v>
      </c>
      <c r="EP22" s="126">
        <f>IF(AND(EP4&gt;=Inputs!$E$180, EP3&lt;Inputs!$E$22), 1, 0)</f>
        <v>0</v>
      </c>
      <c r="EQ22" s="126">
        <f>IF(AND(EQ4&gt;=Inputs!$E$180, EQ3&lt;Inputs!$E$22), 1, 0)</f>
        <v>0</v>
      </c>
      <c r="ER22" s="126">
        <f>IF(AND(ER4&gt;=Inputs!$E$180, ER3&lt;Inputs!$E$22), 1, 0)</f>
        <v>0</v>
      </c>
      <c r="ES22" s="126">
        <f>IF(AND(ES4&gt;=Inputs!$E$180, ES3&lt;Inputs!$E$22), 1, 0)</f>
        <v>0</v>
      </c>
      <c r="ET22" s="126">
        <f>IF(AND(ET4&gt;=Inputs!$E$180, ET3&lt;Inputs!$E$22), 1, 0)</f>
        <v>0</v>
      </c>
      <c r="EU22" s="126">
        <f>IF(AND(EU4&gt;=Inputs!$E$180, EU3&lt;Inputs!$E$22), 1, 0)</f>
        <v>0</v>
      </c>
      <c r="EV22" s="126">
        <f>IF(AND(EV4&gt;=Inputs!$E$180, EV3&lt;Inputs!$E$22), 1, 0)</f>
        <v>0</v>
      </c>
      <c r="EW22" s="126">
        <f>IF(AND(EW4&gt;=Inputs!$E$180, EW3&lt;Inputs!$E$22), 1, 0)</f>
        <v>0</v>
      </c>
      <c r="EX22" s="126">
        <f>IF(AND(EX4&gt;=Inputs!$E$180, EX3&lt;Inputs!$E$22), 1, 0)</f>
        <v>0</v>
      </c>
      <c r="EY22" s="126">
        <f>IF(AND(EY4&gt;=Inputs!$E$180, EY3&lt;Inputs!$E$22), 1, 0)</f>
        <v>0</v>
      </c>
      <c r="EZ22" s="126">
        <f>IF(AND(EZ4&gt;=Inputs!$E$180, EZ3&lt;Inputs!$E$22), 1, 0)</f>
        <v>0</v>
      </c>
      <c r="FA22" s="126">
        <f>IF(AND(FA4&gt;=Inputs!$E$180, FA3&lt;Inputs!$E$22), 1, 0)</f>
        <v>0</v>
      </c>
      <c r="FB22" s="126">
        <f>IF(AND(FB4&gt;=Inputs!$E$180, FB3&lt;Inputs!$E$22), 1, 0)</f>
        <v>0</v>
      </c>
      <c r="FC22" s="126">
        <f>IF(AND(FC4&gt;=Inputs!$E$180, FC3&lt;Inputs!$E$22), 1, 0)</f>
        <v>0</v>
      </c>
      <c r="FD22" s="126">
        <f>IF(AND(FD4&gt;=Inputs!$E$180, FD3&lt;Inputs!$E$22), 1, 0)</f>
        <v>0</v>
      </c>
      <c r="FE22" s="126">
        <f>IF(AND(FE4&gt;=Inputs!$E$180, FE3&lt;Inputs!$E$22), 1, 0)</f>
        <v>0</v>
      </c>
      <c r="FF22" s="126">
        <f>IF(AND(FF4&gt;=Inputs!$E$180, FF3&lt;Inputs!$E$22), 1, 0)</f>
        <v>0</v>
      </c>
      <c r="FG22" s="126">
        <f>IF(AND(FG4&gt;=Inputs!$E$180, FG3&lt;Inputs!$E$22), 1, 0)</f>
        <v>0</v>
      </c>
      <c r="FH22" s="126">
        <f>IF(AND(FH4&gt;=Inputs!$E$180, FH3&lt;Inputs!$E$22), 1, 0)</f>
        <v>0</v>
      </c>
      <c r="FI22" s="126">
        <f>IF(AND(FI4&gt;=Inputs!$E$180, FI3&lt;Inputs!$E$22), 1, 0)</f>
        <v>0</v>
      </c>
      <c r="FJ22" s="126">
        <f>IF(AND(FJ4&gt;=Inputs!$E$180, FJ3&lt;Inputs!$E$22), 1, 0)</f>
        <v>0</v>
      </c>
      <c r="FK22" s="126">
        <f>IF(AND(FK4&gt;=Inputs!$E$180, FK3&lt;Inputs!$E$22), 1, 0)</f>
        <v>0</v>
      </c>
      <c r="FL22" s="126">
        <f>IF(AND(FL4&gt;=Inputs!$E$180, FL3&lt;Inputs!$E$22), 1, 0)</f>
        <v>0</v>
      </c>
      <c r="FM22" s="126">
        <f>IF(AND(FM4&gt;=Inputs!$E$180, FM3&lt;Inputs!$E$22), 1, 0)</f>
        <v>0</v>
      </c>
      <c r="FN22" s="126">
        <f>IF(AND(FN4&gt;=Inputs!$E$180, FN3&lt;Inputs!$E$22), 1, 0)</f>
        <v>0</v>
      </c>
      <c r="FO22" s="126">
        <f>IF(AND(FO4&gt;=Inputs!$E$180, FO3&lt;Inputs!$E$22), 1, 0)</f>
        <v>0</v>
      </c>
      <c r="FP22" s="126">
        <f>IF(AND(FP4&gt;=Inputs!$E$180, FP3&lt;Inputs!$E$22), 1, 0)</f>
        <v>0</v>
      </c>
      <c r="FQ22" s="126">
        <f>IF(AND(FQ4&gt;=Inputs!$E$180, FQ3&lt;Inputs!$E$22), 1, 0)</f>
        <v>0</v>
      </c>
      <c r="FR22" s="126">
        <f>IF(AND(FR4&gt;=Inputs!$E$180, FR3&lt;Inputs!$E$22), 1, 0)</f>
        <v>0</v>
      </c>
      <c r="FS22" s="126">
        <f>IF(AND(FS4&gt;=Inputs!$E$180, FS3&lt;Inputs!$E$22), 1, 0)</f>
        <v>0</v>
      </c>
      <c r="FT22" s="126">
        <f>IF(AND(FT4&gt;=Inputs!$E$180, FT3&lt;Inputs!$E$22), 1, 0)</f>
        <v>0</v>
      </c>
      <c r="FU22" s="126">
        <f>IF(AND(FU4&gt;=Inputs!$E$180, FU3&lt;Inputs!$E$22), 1, 0)</f>
        <v>0</v>
      </c>
      <c r="FV22" s="126">
        <f>IF(AND(FV4&gt;=Inputs!$E$180, FV3&lt;Inputs!$E$22), 1, 0)</f>
        <v>0</v>
      </c>
      <c r="FW22" s="126">
        <f>IF(AND(FW4&gt;=Inputs!$E$180, FW3&lt;Inputs!$E$22), 1, 0)</f>
        <v>0</v>
      </c>
      <c r="FX22" s="126">
        <f>IF(AND(FX4&gt;=Inputs!$E$180, FX3&lt;Inputs!$E$22), 1, 0)</f>
        <v>0</v>
      </c>
      <c r="FY22" s="126">
        <f>IF(AND(FY4&gt;=Inputs!$E$180, FY3&lt;Inputs!$E$22), 1, 0)</f>
        <v>0</v>
      </c>
      <c r="FZ22" s="126">
        <f>IF(AND(FZ4&gt;=Inputs!$E$180, FZ3&lt;Inputs!$E$22), 1, 0)</f>
        <v>0</v>
      </c>
      <c r="GA22" s="126">
        <f>IF(AND(GA4&gt;=Inputs!$E$180, GA3&lt;Inputs!$E$22), 1, 0)</f>
        <v>0</v>
      </c>
      <c r="GB22" s="126">
        <f>IF(AND(GB4&gt;=Inputs!$E$180, GB3&lt;Inputs!$E$22), 1, 0)</f>
        <v>0</v>
      </c>
      <c r="GC22" s="126">
        <f>IF(AND(GC4&gt;=Inputs!$E$180, GC3&lt;Inputs!$E$22), 1, 0)</f>
        <v>0</v>
      </c>
      <c r="GD22" s="126">
        <f>IF(AND(GD4&gt;=Inputs!$E$180, GD3&lt;Inputs!$E$22), 1, 0)</f>
        <v>0</v>
      </c>
      <c r="GE22" s="126">
        <f>IF(AND(GE4&gt;=Inputs!$E$180, GE3&lt;Inputs!$E$22), 1, 0)</f>
        <v>0</v>
      </c>
      <c r="GF22" s="126">
        <f>IF(AND(GF4&gt;=Inputs!$E$180, GF3&lt;Inputs!$E$22), 1, 0)</f>
        <v>0</v>
      </c>
      <c r="GG22" s="126">
        <f>IF(AND(GG4&gt;=Inputs!$E$180, GG3&lt;Inputs!$E$22), 1, 0)</f>
        <v>0</v>
      </c>
      <c r="GH22" s="126">
        <f>IF(AND(GH4&gt;=Inputs!$E$180, GH3&lt;Inputs!$E$22), 1, 0)</f>
        <v>0</v>
      </c>
      <c r="GI22" s="126">
        <f>IF(AND(GI4&gt;=Inputs!$E$180, GI3&lt;Inputs!$E$22), 1, 0)</f>
        <v>0</v>
      </c>
      <c r="GJ22" s="126">
        <f>IF(AND(GJ4&gt;=Inputs!$E$180, GJ3&lt;Inputs!$E$22), 1, 0)</f>
        <v>0</v>
      </c>
      <c r="GK22" s="126">
        <f>IF(AND(GK4&gt;=Inputs!$E$180, GK3&lt;Inputs!$E$22), 1, 0)</f>
        <v>0</v>
      </c>
      <c r="GL22" s="126">
        <f>IF(AND(GL4&gt;=Inputs!$E$180, GL3&lt;Inputs!$E$22), 1, 0)</f>
        <v>0</v>
      </c>
      <c r="GM22" s="126">
        <f>IF(AND(GM4&gt;=Inputs!$E$180, GM3&lt;Inputs!$E$22), 1, 0)</f>
        <v>0</v>
      </c>
      <c r="GN22" s="126">
        <f>IF(AND(GN4&gt;=Inputs!$E$180, GN3&lt;Inputs!$E$22), 1, 0)</f>
        <v>0</v>
      </c>
      <c r="GO22" s="126">
        <f>IF(AND(GO4&gt;=Inputs!$E$180, GO3&lt;Inputs!$E$22), 1, 0)</f>
        <v>0</v>
      </c>
      <c r="GP22" s="126">
        <f>IF(AND(GP4&gt;=Inputs!$E$180, GP3&lt;Inputs!$E$22), 1, 0)</f>
        <v>0</v>
      </c>
      <c r="GQ22" s="126">
        <f>IF(AND(GQ4&gt;=Inputs!$E$180, GQ3&lt;Inputs!$E$22), 1, 0)</f>
        <v>0</v>
      </c>
      <c r="GR22" s="126">
        <f>IF(AND(GR4&gt;=Inputs!$E$180, GR3&lt;Inputs!$E$22), 1, 0)</f>
        <v>0</v>
      </c>
      <c r="GS22" s="126">
        <f>IF(AND(GS4&gt;=Inputs!$E$180, GS3&lt;Inputs!$E$22), 1, 0)</f>
        <v>0</v>
      </c>
      <c r="GT22" s="126">
        <f>IF(AND(GT4&gt;=Inputs!$E$180, GT3&lt;Inputs!$E$22), 1, 0)</f>
        <v>0</v>
      </c>
      <c r="GU22" s="126">
        <f>IF(AND(GU4&gt;=Inputs!$E$180, GU3&lt;Inputs!$E$22), 1, 0)</f>
        <v>0</v>
      </c>
      <c r="GV22" s="126">
        <f>IF(AND(GV4&gt;=Inputs!$E$180, GV3&lt;Inputs!$E$22), 1, 0)</f>
        <v>0</v>
      </c>
      <c r="GW22" s="126">
        <f>IF(AND(GW4&gt;=Inputs!$E$180, GW3&lt;Inputs!$E$22), 1, 0)</f>
        <v>0</v>
      </c>
      <c r="GX22" s="126">
        <f>IF(AND(GX4&gt;=Inputs!$E$180, GX3&lt;Inputs!$E$22), 1, 0)</f>
        <v>0</v>
      </c>
      <c r="GY22" s="126">
        <f>IF(AND(GY4&gt;=Inputs!$E$180, GY3&lt;Inputs!$E$22), 1, 0)</f>
        <v>0</v>
      </c>
      <c r="GZ22" s="126">
        <f>IF(AND(GZ4&gt;=Inputs!$E$180, GZ3&lt;Inputs!$E$22), 1, 0)</f>
        <v>0</v>
      </c>
      <c r="HA22" s="126">
        <f>IF(AND(HA4&gt;=Inputs!$E$180, HA3&lt;Inputs!$E$22), 1, 0)</f>
        <v>0</v>
      </c>
      <c r="HB22" s="126">
        <f>IF(AND(HB4&gt;=Inputs!$E$180, HB3&lt;Inputs!$E$22), 1, 0)</f>
        <v>0</v>
      </c>
      <c r="HC22" s="126">
        <f>IF(AND(HC4&gt;=Inputs!$E$180, HC3&lt;Inputs!$E$22), 1, 0)</f>
        <v>0</v>
      </c>
      <c r="HD22" s="126">
        <f>IF(AND(HD4&gt;=Inputs!$E$180, HD3&lt;Inputs!$E$22), 1, 0)</f>
        <v>0</v>
      </c>
      <c r="HE22" s="126">
        <f>IF(AND(HE4&gt;=Inputs!$E$180, HE3&lt;Inputs!$E$22), 1, 0)</f>
        <v>0</v>
      </c>
      <c r="HF22" s="126">
        <f>IF(AND(HF4&gt;=Inputs!$E$180, HF3&lt;Inputs!$E$22), 1, 0)</f>
        <v>0</v>
      </c>
      <c r="HG22" s="126">
        <f>IF(AND(HG4&gt;=Inputs!$E$180, HG3&lt;Inputs!$E$22), 1, 0)</f>
        <v>0</v>
      </c>
      <c r="HH22" s="126">
        <f>IF(AND(HH4&gt;=Inputs!$E$180, HH3&lt;Inputs!$E$22), 1, 0)</f>
        <v>0</v>
      </c>
      <c r="HI22" s="126">
        <f>IF(AND(HI4&gt;=Inputs!$E$180, HI3&lt;Inputs!$E$22), 1, 0)</f>
        <v>0</v>
      </c>
      <c r="HJ22" s="126">
        <f>IF(AND(HJ4&gt;=Inputs!$E$180, HJ3&lt;Inputs!$E$22), 1, 0)</f>
        <v>0</v>
      </c>
      <c r="HK22" s="126">
        <f>IF(AND(HK4&gt;=Inputs!$E$180, HK3&lt;Inputs!$E$22), 1, 0)</f>
        <v>0</v>
      </c>
      <c r="HL22" s="126">
        <f>IF(AND(HL4&gt;=Inputs!$E$180, HL3&lt;Inputs!$E$22), 1, 0)</f>
        <v>0</v>
      </c>
      <c r="HM22" s="126">
        <f>IF(AND(HM4&gt;=Inputs!$E$180, HM3&lt;Inputs!$E$22), 1, 0)</f>
        <v>0</v>
      </c>
      <c r="HN22" s="126">
        <f>IF(AND(HN4&gt;=Inputs!$E$180, HN3&lt;Inputs!$E$22), 1, 0)</f>
        <v>0</v>
      </c>
      <c r="HO22" s="126">
        <f>IF(AND(HO4&gt;=Inputs!$E$180, HO3&lt;Inputs!$E$22), 1, 0)</f>
        <v>0</v>
      </c>
      <c r="HP22" s="126">
        <f>IF(AND(HP4&gt;=Inputs!$E$180, HP3&lt;Inputs!$E$22), 1, 0)</f>
        <v>0</v>
      </c>
      <c r="HQ22" s="126">
        <f>IF(AND(HQ4&gt;=Inputs!$E$180, HQ3&lt;Inputs!$E$22), 1, 0)</f>
        <v>0</v>
      </c>
      <c r="HR22" s="126">
        <f>IF(AND(HR4&gt;=Inputs!$E$180, HR3&lt;Inputs!$E$22), 1, 0)</f>
        <v>0</v>
      </c>
      <c r="HS22" s="126">
        <f>IF(AND(HS4&gt;=Inputs!$E$180, HS3&lt;Inputs!$E$22), 1, 0)</f>
        <v>0</v>
      </c>
      <c r="HT22" s="126">
        <f>IF(AND(HT4&gt;=Inputs!$E$180, HT3&lt;Inputs!$E$22), 1, 0)</f>
        <v>0</v>
      </c>
      <c r="HU22" s="126">
        <f>IF(AND(HU4&gt;=Inputs!$E$180, HU3&lt;Inputs!$E$22), 1, 0)</f>
        <v>0</v>
      </c>
      <c r="HV22" s="126">
        <f>IF(AND(HV4&gt;=Inputs!$E$180, HV3&lt;Inputs!$E$22), 1, 0)</f>
        <v>0</v>
      </c>
      <c r="HW22" s="126">
        <f>IF(AND(HW4&gt;=Inputs!$E$180, HW3&lt;Inputs!$E$22), 1, 0)</f>
        <v>0</v>
      </c>
      <c r="HX22" s="126">
        <f>IF(AND(HX4&gt;=Inputs!$E$180, HX3&lt;Inputs!$E$22), 1, 0)</f>
        <v>0</v>
      </c>
      <c r="HY22" s="126">
        <f>IF(AND(HY4&gt;=Inputs!$E$180, HY3&lt;Inputs!$E$22), 1, 0)</f>
        <v>0</v>
      </c>
      <c r="HZ22" s="126">
        <f>IF(AND(HZ4&gt;=Inputs!$E$180, HZ3&lt;Inputs!$E$22), 1, 0)</f>
        <v>0</v>
      </c>
      <c r="IA22" s="126">
        <f>IF(AND(IA4&gt;=Inputs!$E$180, IA3&lt;Inputs!$E$22), 1, 0)</f>
        <v>0</v>
      </c>
      <c r="IB22" s="126">
        <f>IF(AND(IB4&gt;=Inputs!$E$180, IB3&lt;Inputs!$E$22), 1, 0)</f>
        <v>0</v>
      </c>
      <c r="IC22" s="126">
        <f>IF(AND(IC4&gt;=Inputs!$E$180, IC3&lt;Inputs!$E$22), 1, 0)</f>
        <v>0</v>
      </c>
      <c r="ID22" s="126">
        <f>IF(AND(ID4&gt;=Inputs!$E$180, ID3&lt;Inputs!$E$22), 1, 0)</f>
        <v>0</v>
      </c>
      <c r="IE22" s="126">
        <f>IF(AND(IE4&gt;=Inputs!$E$180, IE3&lt;Inputs!$E$22), 1, 0)</f>
        <v>0</v>
      </c>
      <c r="IF22" s="126">
        <f>IF(AND(IF4&gt;=Inputs!$E$180, IF3&lt;Inputs!$E$22), 1, 0)</f>
        <v>0</v>
      </c>
      <c r="IG22" s="126">
        <f>IF(AND(IG4&gt;=Inputs!$E$180, IG3&lt;Inputs!$E$22), 1, 0)</f>
        <v>0</v>
      </c>
      <c r="IH22" s="126">
        <f>IF(AND(IH4&gt;=Inputs!$E$180, IH3&lt;Inputs!$E$22), 1, 0)</f>
        <v>0</v>
      </c>
      <c r="II22" s="126">
        <f>IF(AND(II4&gt;=Inputs!$E$180, II3&lt;Inputs!$E$22), 1, 0)</f>
        <v>0</v>
      </c>
      <c r="IJ22" s="126">
        <f>IF(AND(IJ4&gt;=Inputs!$E$180, IJ3&lt;Inputs!$E$22), 1, 0)</f>
        <v>0</v>
      </c>
      <c r="IK22" s="126">
        <f>IF(AND(IK4&gt;=Inputs!$E$180, IK3&lt;Inputs!$E$22), 1, 0)</f>
        <v>0</v>
      </c>
      <c r="IL22" s="126">
        <f>IF(AND(IL4&gt;=Inputs!$E$180, IL3&lt;Inputs!$E$22), 1, 0)</f>
        <v>0</v>
      </c>
      <c r="IM22" s="126">
        <f>IF(AND(IM4&gt;=Inputs!$E$180, IM3&lt;Inputs!$E$22), 1, 0)</f>
        <v>0</v>
      </c>
      <c r="IN22" s="126">
        <f>IF(AND(IN4&gt;=Inputs!$E$180, IN3&lt;Inputs!$E$22), 1, 0)</f>
        <v>0</v>
      </c>
      <c r="IO22" s="126">
        <f>IF(AND(IO4&gt;=Inputs!$E$180, IO3&lt;Inputs!$E$22), 1, 0)</f>
        <v>0</v>
      </c>
      <c r="IP22" s="126">
        <f>IF(AND(IP4&gt;=Inputs!$E$180, IP3&lt;Inputs!$E$22), 1, 0)</f>
        <v>0</v>
      </c>
      <c r="IQ22" s="126">
        <f>IF(AND(IQ4&gt;=Inputs!$E$180, IQ3&lt;Inputs!$E$22), 1, 0)</f>
        <v>0</v>
      </c>
      <c r="IR22" s="126">
        <f>IF(AND(IR4&gt;=Inputs!$E$180, IR3&lt;Inputs!$E$22), 1, 0)</f>
        <v>0</v>
      </c>
      <c r="IS22" s="126">
        <f>IF(AND(IS4&gt;=Inputs!$E$180, IS3&lt;Inputs!$E$22), 1, 0)</f>
        <v>0</v>
      </c>
      <c r="IT22" s="126">
        <f>IF(AND(IT4&gt;=Inputs!$E$180, IT3&lt;Inputs!$E$22), 1, 0)</f>
        <v>0</v>
      </c>
      <c r="IU22" s="126">
        <f>IF(AND(IU4&gt;=Inputs!$E$180, IU3&lt;Inputs!$E$22), 1, 0)</f>
        <v>0</v>
      </c>
      <c r="IV22" s="126">
        <f>IF(AND(IV4&gt;=Inputs!$E$180, IV3&lt;Inputs!$E$22), 1, 0)</f>
        <v>0</v>
      </c>
      <c r="IW22" s="126">
        <f>IF(AND(IW4&gt;=Inputs!$E$180, IW3&lt;Inputs!$E$22), 1, 0)</f>
        <v>0</v>
      </c>
      <c r="IX22" s="126">
        <f>IF(AND(IX4&gt;=Inputs!$E$180, IX3&lt;Inputs!$E$22), 1, 0)</f>
        <v>0</v>
      </c>
      <c r="IY22" s="126">
        <f>IF(AND(IY4&gt;=Inputs!$E$180, IY3&lt;Inputs!$E$22), 1, 0)</f>
        <v>0</v>
      </c>
      <c r="IZ22" s="126">
        <f>IF(AND(IZ4&gt;=Inputs!$E$180, IZ3&lt;Inputs!$E$22), 1, 0)</f>
        <v>0</v>
      </c>
      <c r="JA22" s="126">
        <f>IF(AND(JA4&gt;=Inputs!$E$180, JA3&lt;Inputs!$E$22), 1, 0)</f>
        <v>0</v>
      </c>
      <c r="JB22" s="126">
        <f>IF(AND(JB4&gt;=Inputs!$E$180, JB3&lt;Inputs!$E$22), 1, 0)</f>
        <v>0</v>
      </c>
      <c r="JC22" s="126">
        <f>IF(AND(JC4&gt;=Inputs!$E$180, JC3&lt;Inputs!$E$22), 1, 0)</f>
        <v>0</v>
      </c>
      <c r="JD22" s="126">
        <f>IF(AND(JD4&gt;=Inputs!$E$180, JD3&lt;Inputs!$E$22), 1, 0)</f>
        <v>0</v>
      </c>
      <c r="JE22" s="126">
        <f>IF(AND(JE4&gt;=Inputs!$E$180, JE3&lt;Inputs!$E$22), 1, 0)</f>
        <v>0</v>
      </c>
      <c r="JF22" s="126">
        <f>IF(AND(JF4&gt;=Inputs!$E$180, JF3&lt;Inputs!$E$22), 1, 0)</f>
        <v>0</v>
      </c>
      <c r="JG22" s="126">
        <f>IF(AND(JG4&gt;=Inputs!$E$180, JG3&lt;Inputs!$E$22), 1, 0)</f>
        <v>0</v>
      </c>
      <c r="JH22" s="126">
        <f>IF(AND(JH4&gt;=Inputs!$E$180, JH3&lt;Inputs!$E$22), 1, 0)</f>
        <v>0</v>
      </c>
      <c r="JI22" s="126">
        <f>IF(AND(JI4&gt;=Inputs!$E$180, JI3&lt;Inputs!$E$22), 1, 0)</f>
        <v>0</v>
      </c>
      <c r="JJ22" s="126">
        <f>IF(AND(JJ4&gt;=Inputs!$E$180, JJ3&lt;Inputs!$E$22), 1, 0)</f>
        <v>0</v>
      </c>
      <c r="JK22" s="126">
        <f>IF(AND(JK4&gt;=Inputs!$E$180, JK3&lt;Inputs!$E$22), 1, 0)</f>
        <v>0</v>
      </c>
      <c r="JL22" s="126">
        <f>IF(AND(JL4&gt;=Inputs!$E$180, JL3&lt;Inputs!$E$22), 1, 0)</f>
        <v>0</v>
      </c>
      <c r="JM22" s="126">
        <f>IF(AND(JM4&gt;=Inputs!$E$180, JM3&lt;Inputs!$E$22), 1, 0)</f>
        <v>0</v>
      </c>
      <c r="JN22" s="126">
        <f>IF(AND(JN4&gt;=Inputs!$E$180, JN3&lt;Inputs!$E$22), 1, 0)</f>
        <v>0</v>
      </c>
      <c r="JO22" s="126">
        <f>IF(AND(JO4&gt;=Inputs!$E$180, JO3&lt;Inputs!$E$22), 1, 0)</f>
        <v>0</v>
      </c>
      <c r="JP22" s="126">
        <f>IF(AND(JP4&gt;=Inputs!$E$180, JP3&lt;Inputs!$E$22), 1, 0)</f>
        <v>0</v>
      </c>
      <c r="JQ22" s="126">
        <f>IF(AND(JQ4&gt;=Inputs!$E$180, JQ3&lt;Inputs!$E$22), 1, 0)</f>
        <v>0</v>
      </c>
      <c r="JR22" s="126">
        <f>IF(AND(JR4&gt;=Inputs!$E$180, JR3&lt;Inputs!$E$22), 1, 0)</f>
        <v>0</v>
      </c>
      <c r="JS22" s="126">
        <f>IF(AND(JS4&gt;=Inputs!$E$180, JS3&lt;Inputs!$E$22), 1, 0)</f>
        <v>0</v>
      </c>
      <c r="JT22" s="126">
        <f>IF(AND(JT4&gt;=Inputs!$E$180, JT3&lt;Inputs!$E$22), 1, 0)</f>
        <v>0</v>
      </c>
      <c r="JU22" s="126">
        <f>IF(AND(JU4&gt;=Inputs!$E$180, JU3&lt;Inputs!$E$22), 1, 0)</f>
        <v>0</v>
      </c>
      <c r="JV22" s="126">
        <f>IF(AND(JV4&gt;=Inputs!$E$180, JV3&lt;Inputs!$E$22), 1, 0)</f>
        <v>0</v>
      </c>
      <c r="JW22" s="126">
        <f>IF(AND(JW4&gt;=Inputs!$E$180, JW3&lt;Inputs!$E$22), 1, 0)</f>
        <v>0</v>
      </c>
      <c r="JX22" s="126">
        <f>IF(AND(JX4&gt;=Inputs!$E$180, JX3&lt;Inputs!$E$22), 1, 0)</f>
        <v>0</v>
      </c>
      <c r="JY22" s="126">
        <f>IF(AND(JY4&gt;=Inputs!$E$180, JY3&lt;Inputs!$E$22), 1, 0)</f>
        <v>0</v>
      </c>
      <c r="JZ22" s="126">
        <f>IF(AND(JZ4&gt;=Inputs!$E$180, JZ3&lt;Inputs!$E$22), 1, 0)</f>
        <v>0</v>
      </c>
      <c r="KA22" s="126">
        <f>IF(AND(KA4&gt;=Inputs!$E$180, KA3&lt;Inputs!$E$22), 1, 0)</f>
        <v>0</v>
      </c>
      <c r="KB22" s="126">
        <f>IF(AND(KB4&gt;=Inputs!$E$180, KB3&lt;Inputs!$E$22), 1, 0)</f>
        <v>0</v>
      </c>
      <c r="KC22" s="126">
        <f>IF(AND(KC4&gt;=Inputs!$E$180, KC3&lt;Inputs!$E$22), 1, 0)</f>
        <v>0</v>
      </c>
      <c r="KD22" s="126">
        <f>IF(AND(KD4&gt;=Inputs!$E$180, KD3&lt;Inputs!$E$22), 1, 0)</f>
        <v>0</v>
      </c>
      <c r="KE22" s="126">
        <f>IF(AND(KE4&gt;=Inputs!$E$180, KE3&lt;Inputs!$E$22), 1, 0)</f>
        <v>0</v>
      </c>
      <c r="KF22" s="126">
        <f>IF(AND(KF4&gt;=Inputs!$E$180, KF3&lt;Inputs!$E$22), 1, 0)</f>
        <v>0</v>
      </c>
      <c r="KG22" s="126">
        <f>IF(AND(KG4&gt;=Inputs!$E$180, KG3&lt;Inputs!$E$22), 1, 0)</f>
        <v>0</v>
      </c>
      <c r="KH22" s="126">
        <f>IF(AND(KH4&gt;=Inputs!$E$180, KH3&lt;Inputs!$E$22), 1, 0)</f>
        <v>0</v>
      </c>
      <c r="KI22" s="126">
        <f>IF(AND(KI4&gt;=Inputs!$E$180, KI3&lt;Inputs!$E$22), 1, 0)</f>
        <v>0</v>
      </c>
      <c r="KJ22" s="126">
        <f>IF(AND(KJ4&gt;=Inputs!$E$180, KJ3&lt;Inputs!$E$22), 1, 0)</f>
        <v>0</v>
      </c>
      <c r="KK22" s="126">
        <f>IF(AND(KK4&gt;=Inputs!$E$180, KK3&lt;Inputs!$E$22), 1, 0)</f>
        <v>0</v>
      </c>
      <c r="KL22" s="126">
        <f>IF(AND(KL4&gt;=Inputs!$E$180, KL3&lt;Inputs!$E$22), 1, 0)</f>
        <v>0</v>
      </c>
      <c r="KM22" s="126">
        <f>IF(AND(KM4&gt;=Inputs!$E$180, KM3&lt;Inputs!$E$22), 1, 0)</f>
        <v>0</v>
      </c>
      <c r="KN22" s="126">
        <f>IF(AND(KN4&gt;=Inputs!$E$180, KN3&lt;Inputs!$E$22), 1, 0)</f>
        <v>0</v>
      </c>
      <c r="KO22" s="126">
        <f>IF(AND(KO4&gt;=Inputs!$E$180, KO3&lt;Inputs!$E$22), 1, 0)</f>
        <v>0</v>
      </c>
      <c r="KP22" s="126">
        <f>IF(AND(KP4&gt;=Inputs!$E$180, KP3&lt;Inputs!$E$22), 1, 0)</f>
        <v>0</v>
      </c>
      <c r="KQ22" s="126">
        <f>IF(AND(KQ4&gt;=Inputs!$E$180, KQ3&lt;Inputs!$E$22), 1, 0)</f>
        <v>0</v>
      </c>
      <c r="KR22" s="126">
        <f>IF(AND(KR4&gt;=Inputs!$E$180, KR3&lt;Inputs!$E$22), 1, 0)</f>
        <v>0</v>
      </c>
      <c r="KS22" s="126">
        <f>IF(AND(KS4&gt;=Inputs!$E$180, KS3&lt;Inputs!$E$22), 1, 0)</f>
        <v>0</v>
      </c>
      <c r="KT22" s="126">
        <f>IF(AND(KT4&gt;=Inputs!$E$180, KT3&lt;Inputs!$E$22), 1, 0)</f>
        <v>0</v>
      </c>
      <c r="KU22" s="126">
        <f>IF(AND(KU4&gt;=Inputs!$E$180, KU3&lt;Inputs!$E$22), 1, 0)</f>
        <v>0</v>
      </c>
      <c r="KV22" s="126">
        <f>IF(AND(KV4&gt;=Inputs!$E$180, KV3&lt;Inputs!$E$22), 1, 0)</f>
        <v>0</v>
      </c>
      <c r="KW22" s="126">
        <f>IF(AND(KW4&gt;=Inputs!$E$180, KW3&lt;Inputs!$E$22), 1, 0)</f>
        <v>0</v>
      </c>
      <c r="KX22" s="126">
        <f>IF(AND(KX4&gt;=Inputs!$E$180, KX3&lt;Inputs!$E$22), 1, 0)</f>
        <v>0</v>
      </c>
      <c r="KY22" s="126">
        <f>IF(AND(KY4&gt;=Inputs!$E$180, KY3&lt;Inputs!$E$22), 1, 0)</f>
        <v>0</v>
      </c>
      <c r="KZ22" s="126">
        <f>IF(AND(KZ4&gt;=Inputs!$E$180, KZ3&lt;Inputs!$E$22), 1, 0)</f>
        <v>0</v>
      </c>
      <c r="LA22" s="126">
        <f>IF(AND(LA4&gt;=Inputs!$E$180, LA3&lt;Inputs!$E$22), 1, 0)</f>
        <v>0</v>
      </c>
      <c r="LB22" s="126">
        <f>IF(AND(LB4&gt;=Inputs!$E$180, LB3&lt;Inputs!$E$22), 1, 0)</f>
        <v>0</v>
      </c>
      <c r="LC22" s="126">
        <f>IF(AND(LC4&gt;=Inputs!$E$180, LC3&lt;Inputs!$E$22), 1, 0)</f>
        <v>0</v>
      </c>
      <c r="LD22" s="126">
        <f>IF(AND(LD4&gt;=Inputs!$E$180, LD3&lt;Inputs!$E$22), 1, 0)</f>
        <v>0</v>
      </c>
      <c r="LE22" s="126">
        <f>IF(AND(LE4&gt;=Inputs!$E$180, LE3&lt;Inputs!$E$22), 1, 0)</f>
        <v>0</v>
      </c>
      <c r="LF22" s="126">
        <f>IF(AND(LF4&gt;=Inputs!$E$180, LF3&lt;Inputs!$E$22), 1, 0)</f>
        <v>0</v>
      </c>
      <c r="LG22" s="126">
        <f>IF(AND(LG4&gt;=Inputs!$E$180, LG3&lt;Inputs!$E$22), 1, 0)</f>
        <v>0</v>
      </c>
      <c r="LH22" s="126">
        <f>IF(AND(LH4&gt;=Inputs!$E$180, LH3&lt;Inputs!$E$22), 1, 0)</f>
        <v>0</v>
      </c>
      <c r="LI22" s="126">
        <f>IF(AND(LI4&gt;=Inputs!$E$180, LI3&lt;Inputs!$E$22), 1, 0)</f>
        <v>0</v>
      </c>
      <c r="LJ22" s="126">
        <f>IF(AND(LJ4&gt;=Inputs!$E$180, LJ3&lt;Inputs!$E$22), 1, 0)</f>
        <v>0</v>
      </c>
      <c r="LK22" s="126">
        <f>IF(AND(LK4&gt;=Inputs!$E$180, LK3&lt;Inputs!$E$22), 1, 0)</f>
        <v>0</v>
      </c>
      <c r="LL22" s="126">
        <f>IF(AND(LL4&gt;=Inputs!$E$180, LL3&lt;Inputs!$E$22), 1, 0)</f>
        <v>0</v>
      </c>
      <c r="LM22" s="126">
        <f>IF(AND(LM4&gt;=Inputs!$E$180, LM3&lt;Inputs!$E$22), 1, 0)</f>
        <v>0</v>
      </c>
      <c r="LN22" s="126">
        <f>IF(AND(LN4&gt;=Inputs!$E$180, LN3&lt;Inputs!$E$22), 1, 0)</f>
        <v>0</v>
      </c>
      <c r="LO22" s="126">
        <f>IF(AND(LO4&gt;=Inputs!$E$180, LO3&lt;Inputs!$E$22), 1, 0)</f>
        <v>0</v>
      </c>
      <c r="LP22" s="126">
        <f>IF(AND(LP4&gt;=Inputs!$E$180, LP3&lt;Inputs!$E$22), 1, 0)</f>
        <v>0</v>
      </c>
      <c r="LQ22" s="126">
        <f>IF(AND(LQ4&gt;=Inputs!$E$180, LQ3&lt;Inputs!$E$22), 1, 0)</f>
        <v>0</v>
      </c>
      <c r="LR22" s="126">
        <f>IF(AND(LR4&gt;=Inputs!$E$180, LR3&lt;Inputs!$E$22), 1, 0)</f>
        <v>0</v>
      </c>
      <c r="LS22" s="126">
        <f>IF(AND(LS4&gt;=Inputs!$E$180, LS3&lt;Inputs!$E$22), 1, 0)</f>
        <v>0</v>
      </c>
      <c r="LT22" s="126">
        <f>IF(AND(LT4&gt;=Inputs!$E$180, LT3&lt;Inputs!$E$22), 1, 0)</f>
        <v>0</v>
      </c>
      <c r="LU22" s="126"/>
      <c r="LV22" s="126"/>
      <c r="LW22" s="126"/>
      <c r="LX22" s="126"/>
      <c r="LY22" s="126"/>
      <c r="LZ22" s="126"/>
      <c r="MA22" s="126"/>
      <c r="MB22" s="126"/>
      <c r="MC22" s="126"/>
      <c r="MD22" s="126"/>
      <c r="ME22" s="126"/>
      <c r="MF22" s="126"/>
      <c r="MG22" s="126"/>
      <c r="MH22" s="126"/>
      <c r="MI22" s="126"/>
      <c r="MJ22" s="126"/>
      <c r="MK22" s="126"/>
      <c r="ML22" s="126"/>
      <c r="MM22" s="126"/>
      <c r="MN22" s="126"/>
      <c r="MO22" s="126"/>
      <c r="MP22" s="126"/>
      <c r="MQ22" s="126"/>
      <c r="MR22" s="126"/>
      <c r="MS22" s="126"/>
      <c r="MT22" s="126"/>
      <c r="MU22" s="126"/>
      <c r="MV22" s="126"/>
      <c r="MW22" s="126"/>
      <c r="MX22" s="126"/>
      <c r="MY22" s="126"/>
      <c r="MZ22" s="126"/>
      <c r="NA22" s="126"/>
      <c r="NB22" s="126"/>
      <c r="NC22" s="126"/>
      <c r="ND22" s="126"/>
      <c r="NE22" s="126"/>
      <c r="NF22" s="126"/>
      <c r="NG22" s="126"/>
      <c r="NH22" s="126"/>
      <c r="NI22" s="126"/>
      <c r="NJ22" s="126"/>
      <c r="NK22" s="126"/>
      <c r="NL22" s="126"/>
      <c r="NM22" s="126"/>
      <c r="NN22" s="126"/>
      <c r="NO22" s="126"/>
      <c r="NP22" s="126"/>
      <c r="NQ22" s="126"/>
      <c r="NR22" s="126"/>
      <c r="NS22" s="126"/>
      <c r="NT22" s="126"/>
      <c r="NU22" s="126"/>
      <c r="NV22" s="126"/>
      <c r="NW22" s="126"/>
      <c r="NX22" s="126"/>
      <c r="NY22" s="126"/>
      <c r="NZ22" s="126"/>
      <c r="OA22" s="126"/>
      <c r="OB22" s="126"/>
      <c r="OC22" s="126"/>
      <c r="OD22" s="126"/>
      <c r="OE22" s="126"/>
      <c r="OF22" s="126"/>
      <c r="OG22" s="126"/>
      <c r="OH22" s="126"/>
      <c r="OI22" s="126"/>
      <c r="OJ22" s="126"/>
      <c r="OK22" s="126"/>
      <c r="OL22" s="126"/>
      <c r="OM22" s="126"/>
      <c r="ON22" s="126"/>
      <c r="OO22" s="126"/>
      <c r="OP22" s="126"/>
      <c r="OQ22" s="126"/>
      <c r="OR22" s="126"/>
      <c r="OS22" s="126"/>
      <c r="OT22" s="126"/>
      <c r="OU22" s="126"/>
      <c r="OV22" s="126"/>
      <c r="OW22" s="126"/>
      <c r="OX22" s="126"/>
      <c r="OY22" s="126"/>
      <c r="OZ22" s="126"/>
      <c r="PA22" s="126"/>
      <c r="PB22" s="126"/>
      <c r="PC22" s="126"/>
      <c r="PD22" s="126"/>
      <c r="PE22" s="126"/>
      <c r="PF22" s="126"/>
      <c r="PG22" s="126"/>
      <c r="PH22" s="126"/>
      <c r="PI22" s="126"/>
      <c r="PJ22" s="126"/>
      <c r="PK22" s="126"/>
      <c r="PL22" s="126"/>
      <c r="PM22" s="126"/>
      <c r="PN22" s="126"/>
      <c r="PO22" s="126"/>
      <c r="PP22" s="126"/>
      <c r="PQ22" s="126"/>
      <c r="PR22" s="126"/>
      <c r="PS22" s="126"/>
      <c r="PT22" s="126"/>
      <c r="PU22" s="126"/>
      <c r="PV22" s="126"/>
      <c r="PW22" s="126"/>
      <c r="PX22" s="126"/>
      <c r="PY22" s="126"/>
      <c r="PZ22" s="126"/>
      <c r="QA22" s="126"/>
      <c r="QB22" s="126"/>
      <c r="QC22" s="126"/>
      <c r="QD22" s="126"/>
      <c r="QE22" s="126"/>
      <c r="QF22" s="126"/>
      <c r="QG22" s="126"/>
      <c r="QH22" s="126"/>
      <c r="QI22" s="126"/>
      <c r="QJ22" s="126"/>
      <c r="QK22" s="126"/>
      <c r="QL22" s="126"/>
      <c r="QM22" s="126"/>
      <c r="QN22" s="126"/>
      <c r="QO22" s="126"/>
      <c r="QP22" s="126"/>
      <c r="QQ22" s="126"/>
      <c r="QR22" s="126"/>
      <c r="QS22" s="126"/>
      <c r="QT22" s="126"/>
      <c r="QU22" s="126"/>
    </row>
    <row r="23" spans="1:463" outlineLevel="1">
      <c r="A23" s="2"/>
      <c r="B23" s="2"/>
      <c r="C23" s="2" t="s">
        <v>410</v>
      </c>
      <c r="E23" s="2"/>
      <c r="F23" s="2"/>
      <c r="G23" s="2"/>
      <c r="H23" s="65"/>
      <c r="I23" s="57">
        <f>I$22*IF(I$4=EOMONTH(Inputs!$E$180, 0),(I$4-Inputs!$E$180+1)/I$9, IF(I$4=EOMONTH(Inputs!$E$22,0), (Inputs!$E$22-I$3)/I$9,100%))</f>
        <v>1</v>
      </c>
      <c r="J23" s="57">
        <f>J$22*IF(J$4=EOMONTH(Inputs!$E$180, 0),(J$4-Inputs!$E$180+1)/J$9, IF(J$4=EOMONTH(Inputs!$E$22,0), (Inputs!$E$22-J$3)/J$9,100%))</f>
        <v>1</v>
      </c>
      <c r="K23" s="57">
        <f>K$22*IF(K$4=EOMONTH(Inputs!$E$180, 0),(K$4-Inputs!$E$180+1)/K$9, IF(K$4=EOMONTH(Inputs!$E$22,0), (Inputs!$E$22-K$3)/K$9,100%))</f>
        <v>1</v>
      </c>
      <c r="L23" s="57">
        <f>L$22*IF(L$4=EOMONTH(Inputs!$E$180, 0),(L$4-Inputs!$E$180+1)/L$9, IF(L$4=EOMONTH(Inputs!$E$22,0), (Inputs!$E$22-L$3)/L$9,100%))</f>
        <v>1</v>
      </c>
      <c r="M23" s="57">
        <f>M$22*IF(M$4=EOMONTH(Inputs!$E$180, 0),(M$4-Inputs!$E$180+1)/M$9, IF(M$4=EOMONTH(Inputs!$E$22,0), (Inputs!$E$22-M$3)/M$9,100%))</f>
        <v>1</v>
      </c>
      <c r="N23" s="57">
        <f>N$22*IF(N$4=EOMONTH(Inputs!$E$180, 0),(N$4-Inputs!$E$180+1)/N$9, IF(N$4=EOMONTH(Inputs!$E$22,0), (Inputs!$E$22-N$3)/N$9,100%))</f>
        <v>1</v>
      </c>
      <c r="O23" s="57">
        <f>O$22*IF(O$4=EOMONTH(Inputs!$E$180, 0),(O$4-Inputs!$E$180+1)/O$9, IF(O$4=EOMONTH(Inputs!$E$22,0), (Inputs!$E$22-O$3)/O$9,100%))</f>
        <v>1</v>
      </c>
      <c r="P23" s="57">
        <f>P$22*IF(P$4=EOMONTH(Inputs!$E$180, 0),(P$4-Inputs!$E$180+1)/P$9, IF(P$4=EOMONTH(Inputs!$E$22,0), (Inputs!$E$22-P$3)/P$9,100%))</f>
        <v>1</v>
      </c>
      <c r="Q23" s="57">
        <f>Q$22*IF(Q$4=EOMONTH(Inputs!$E$180, 0),(Q$4-Inputs!$E$180+1)/Q$9, IF(Q$4=EOMONTH(Inputs!$E$22,0), (Inputs!$E$22-Q$3)/Q$9,100%))</f>
        <v>1</v>
      </c>
      <c r="R23" s="57">
        <f>R$22*IF(R$4=EOMONTH(Inputs!$E$180, 0),(R$4-Inputs!$E$180+1)/R$9, IF(R$4=EOMONTH(Inputs!$E$22,0), (Inputs!$E$22-R$3)/R$9,100%))</f>
        <v>1</v>
      </c>
      <c r="S23" s="57">
        <f>S$22*IF(S$4=EOMONTH(Inputs!$E$180, 0),(S$4-Inputs!$E$180+1)/S$9, IF(S$4=EOMONTH(Inputs!$E$22,0), (Inputs!$E$22-S$3)/S$9,100%))</f>
        <v>1</v>
      </c>
      <c r="T23" s="57">
        <f>T$22*IF(T$4=EOMONTH(Inputs!$E$180, 0),(T$4-Inputs!$E$180+1)/T$9, IF(T$4=EOMONTH(Inputs!$E$22,0), (Inputs!$E$22-T$3)/T$9,100%))</f>
        <v>1</v>
      </c>
      <c r="U23" s="57">
        <f>U$22*IF(U$4=EOMONTH(Inputs!$E$180, 0),(U$4-Inputs!$E$180+1)/U$9, IF(U$4=EOMONTH(Inputs!$E$22,0), (Inputs!$E$22-U$3)/U$9,100%))</f>
        <v>1</v>
      </c>
      <c r="V23" s="57">
        <f>V$22*IF(V$4=EOMONTH(Inputs!$E$180, 0),(V$4-Inputs!$E$180+1)/V$9, IF(V$4=EOMONTH(Inputs!$E$22,0), (Inputs!$E$22-V$3)/V$9,100%))</f>
        <v>1</v>
      </c>
      <c r="W23" s="57">
        <f>W$22*IF(W$4=EOMONTH(Inputs!$E$180, 0),(W$4-Inputs!$E$180+1)/W$9, IF(W$4=EOMONTH(Inputs!$E$22,0), (Inputs!$E$22-W$3)/W$9,100%))</f>
        <v>1</v>
      </c>
      <c r="X23" s="57">
        <f>X$22*IF(X$4=EOMONTH(Inputs!$E$180, 0),(X$4-Inputs!$E$180+1)/X$9, IF(X$4=EOMONTH(Inputs!$E$22,0), (Inputs!$E$22-X$3)/X$9,100%))</f>
        <v>1</v>
      </c>
      <c r="Y23" s="57">
        <f>Y$22*IF(Y$4=EOMONTH(Inputs!$E$180, 0),(Y$4-Inputs!$E$180+1)/Y$9, IF(Y$4=EOMONTH(Inputs!$E$22,0), (Inputs!$E$22-Y$3)/Y$9,100%))</f>
        <v>1</v>
      </c>
      <c r="Z23" s="57">
        <f>Z$22*IF(Z$4=EOMONTH(Inputs!$E$180, 0),(Z$4-Inputs!$E$180+1)/Z$9, IF(Z$4=EOMONTH(Inputs!$E$22,0), (Inputs!$E$22-Z$3)/Z$9,100%))</f>
        <v>1</v>
      </c>
      <c r="AA23" s="57">
        <f>AA$22*IF(AA$4=EOMONTH(Inputs!$E$180, 0),(AA$4-Inputs!$E$180+1)/AA$9, IF(AA$4=EOMONTH(Inputs!$E$22,0), (Inputs!$E$22-AA$3)/AA$9,100%))</f>
        <v>1</v>
      </c>
      <c r="AB23" s="57">
        <f>AB$22*IF(AB$4=EOMONTH(Inputs!$E$180, 0),(AB$4-Inputs!$E$180+1)/AB$9, IF(AB$4=EOMONTH(Inputs!$E$22,0), (Inputs!$E$22-AB$3)/AB$9,100%))</f>
        <v>1</v>
      </c>
      <c r="AC23" s="57">
        <f>AC$22*IF(AC$4=EOMONTH(Inputs!$E$180, 0),(AC$4-Inputs!$E$180+1)/AC$9, IF(AC$4=EOMONTH(Inputs!$E$22,0), (Inputs!$E$22-AC$3)/AC$9,100%))</f>
        <v>1</v>
      </c>
      <c r="AD23" s="57">
        <f>AD$22*IF(AD$4=EOMONTH(Inputs!$E$180, 0),(AD$4-Inputs!$E$180+1)/AD$9, IF(AD$4=EOMONTH(Inputs!$E$22,0), (Inputs!$E$22-AD$3)/AD$9,100%))</f>
        <v>1</v>
      </c>
      <c r="AE23" s="57">
        <f>AE$22*IF(AE$4=EOMONTH(Inputs!$E$180, 0),(AE$4-Inputs!$E$180+1)/AE$9, IF(AE$4=EOMONTH(Inputs!$E$22,0), (Inputs!$E$22-AE$3)/AE$9,100%))</f>
        <v>1</v>
      </c>
      <c r="AF23" s="57">
        <f>AF$22*IF(AF$4=EOMONTH(Inputs!$E$180, 0),(AF$4-Inputs!$E$180+1)/AF$9, IF(AF$4=EOMONTH(Inputs!$E$22,0), (Inputs!$E$22-AF$3)/AF$9,100%))</f>
        <v>1</v>
      </c>
      <c r="AG23" s="57">
        <f>AG$22*IF(AG$4=EOMONTH(Inputs!$E$180, 0),(AG$4-Inputs!$E$180+1)/AG$9, IF(AG$4=EOMONTH(Inputs!$E$22,0), (Inputs!$E$22-AG$3)/AG$9,100%))</f>
        <v>0</v>
      </c>
      <c r="AH23" s="57">
        <f>AH$22*IF(AH$4=EOMONTH(Inputs!$E$180, 0),(AH$4-Inputs!$E$180+1)/AH$9, IF(AH$4=EOMONTH(Inputs!$E$22,0), (Inputs!$E$22-AH$3)/AH$9,100%))</f>
        <v>0</v>
      </c>
      <c r="AI23" s="57">
        <f>AI$22*IF(AI$4=EOMONTH(Inputs!$E$180, 0),(AI$4-Inputs!$E$180+1)/AI$9, IF(AI$4=EOMONTH(Inputs!$E$22,0), (Inputs!$E$22-AI$3)/AI$9,100%))</f>
        <v>0</v>
      </c>
      <c r="AJ23" s="57">
        <f>AJ$22*IF(AJ$4=EOMONTH(Inputs!$E$180, 0),(AJ$4-Inputs!$E$180+1)/AJ$9, IF(AJ$4=EOMONTH(Inputs!$E$22,0), (Inputs!$E$22-AJ$3)/AJ$9,100%))</f>
        <v>0</v>
      </c>
      <c r="AK23" s="57">
        <f>AK$22*IF(AK$4=EOMONTH(Inputs!$E$180, 0),(AK$4-Inputs!$E$180+1)/AK$9, IF(AK$4=EOMONTH(Inputs!$E$22,0), (Inputs!$E$22-AK$3)/AK$9,100%))</f>
        <v>0</v>
      </c>
      <c r="AL23" s="57">
        <f>AL$22*IF(AL$4=EOMONTH(Inputs!$E$180, 0),(AL$4-Inputs!$E$180+1)/AL$9, IF(AL$4=EOMONTH(Inputs!$E$22,0), (Inputs!$E$22-AL$3)/AL$9,100%))</f>
        <v>0</v>
      </c>
      <c r="AM23" s="57">
        <f>AM$22*IF(AM$4=EOMONTH(Inputs!$E$180, 0),(AM$4-Inputs!$E$180+1)/AM$9, IF(AM$4=EOMONTH(Inputs!$E$22,0), (Inputs!$E$22-AM$3)/AM$9,100%))</f>
        <v>0</v>
      </c>
      <c r="AN23" s="57">
        <f>AN$22*IF(AN$4=EOMONTH(Inputs!$E$180, 0),(AN$4-Inputs!$E$180+1)/AN$9, IF(AN$4=EOMONTH(Inputs!$E$22,0), (Inputs!$E$22-AN$3)/AN$9,100%))</f>
        <v>0</v>
      </c>
      <c r="AO23" s="57">
        <f>AO$22*IF(AO$4=EOMONTH(Inputs!$E$180, 0),(AO$4-Inputs!$E$180+1)/AO$9, IF(AO$4=EOMONTH(Inputs!$E$22,0), (Inputs!$E$22-AO$3)/AO$9,100%))</f>
        <v>0</v>
      </c>
      <c r="AP23" s="57">
        <f>AP$22*IF(AP$4=EOMONTH(Inputs!$E$180, 0),(AP$4-Inputs!$E$180+1)/AP$9, IF(AP$4=EOMONTH(Inputs!$E$22,0), (Inputs!$E$22-AP$3)/AP$9,100%))</f>
        <v>0</v>
      </c>
      <c r="AQ23" s="57">
        <f>AQ$22*IF(AQ$4=EOMONTH(Inputs!$E$180, 0),(AQ$4-Inputs!$E$180+1)/AQ$9, IF(AQ$4=EOMONTH(Inputs!$E$22,0), (Inputs!$E$22-AQ$3)/AQ$9,100%))</f>
        <v>0</v>
      </c>
      <c r="AR23" s="57">
        <f>AR$22*IF(AR$4=EOMONTH(Inputs!$E$180, 0),(AR$4-Inputs!$E$180+1)/AR$9, IF(AR$4=EOMONTH(Inputs!$E$22,0), (Inputs!$E$22-AR$3)/AR$9,100%))</f>
        <v>0</v>
      </c>
      <c r="AS23" s="57">
        <f>AS$22*IF(AS$4=EOMONTH(Inputs!$E$180, 0),(AS$4-Inputs!$E$180+1)/AS$9, IF(AS$4=EOMONTH(Inputs!$E$22,0), (Inputs!$E$22-AS$3)/AS$9,100%))</f>
        <v>0</v>
      </c>
      <c r="AT23" s="57">
        <f>AT$22*IF(AT$4=EOMONTH(Inputs!$E$180, 0),(AT$4-Inputs!$E$180+1)/AT$9, IF(AT$4=EOMONTH(Inputs!$E$22,0), (Inputs!$E$22-AT$3)/AT$9,100%))</f>
        <v>0</v>
      </c>
      <c r="AU23" s="57">
        <f>AU$22*IF(AU$4=EOMONTH(Inputs!$E$180, 0),(AU$4-Inputs!$E$180+1)/AU$9, IF(AU$4=EOMONTH(Inputs!$E$22,0), (Inputs!$E$22-AU$3)/AU$9,100%))</f>
        <v>0</v>
      </c>
      <c r="AV23" s="57">
        <f>AV$22*IF(AV$4=EOMONTH(Inputs!$E$180, 0),(AV$4-Inputs!$E$180+1)/AV$9, IF(AV$4=EOMONTH(Inputs!$E$22,0), (Inputs!$E$22-AV$3)/AV$9,100%))</f>
        <v>0</v>
      </c>
      <c r="AW23" s="57">
        <f>AW$22*IF(AW$4=EOMONTH(Inputs!$E$180, 0),(AW$4-Inputs!$E$180+1)/AW$9, IF(AW$4=EOMONTH(Inputs!$E$22,0), (Inputs!$E$22-AW$3)/AW$9,100%))</f>
        <v>0</v>
      </c>
      <c r="AX23" s="57">
        <f>AX$22*IF(AX$4=EOMONTH(Inputs!$E$180, 0),(AX$4-Inputs!$E$180+1)/AX$9, IF(AX$4=EOMONTH(Inputs!$E$22,0), (Inputs!$E$22-AX$3)/AX$9,100%))</f>
        <v>0</v>
      </c>
      <c r="AY23" s="57">
        <f>AY$22*IF(AY$4=EOMONTH(Inputs!$E$180, 0),(AY$4-Inputs!$E$180+1)/AY$9, IF(AY$4=EOMONTH(Inputs!$E$22,0), (Inputs!$E$22-AY$3)/AY$9,100%))</f>
        <v>0</v>
      </c>
      <c r="AZ23" s="57">
        <f>AZ$22*IF(AZ$4=EOMONTH(Inputs!$E$180, 0),(AZ$4-Inputs!$E$180+1)/AZ$9, IF(AZ$4=EOMONTH(Inputs!$E$22,0), (Inputs!$E$22-AZ$3)/AZ$9,100%))</f>
        <v>0</v>
      </c>
      <c r="BA23" s="57">
        <f>BA$22*IF(BA$4=EOMONTH(Inputs!$E$180, 0),(BA$4-Inputs!$E$180+1)/BA$9, IF(BA$4=EOMONTH(Inputs!$E$22,0), (Inputs!$E$22-BA$3)/BA$9,100%))</f>
        <v>0</v>
      </c>
      <c r="BB23" s="57">
        <f>BB$22*IF(BB$4=EOMONTH(Inputs!$E$180, 0),(BB$4-Inputs!$E$180+1)/BB$9, IF(BB$4=EOMONTH(Inputs!$E$22,0), (Inputs!$E$22-BB$3)/BB$9,100%))</f>
        <v>0</v>
      </c>
      <c r="BC23" s="57">
        <f>BC$22*IF(BC$4=EOMONTH(Inputs!$E$180, 0),(BC$4-Inputs!$E$180+1)/BC$9, IF(BC$4=EOMONTH(Inputs!$E$22,0), (Inputs!$E$22-BC$3)/BC$9,100%))</f>
        <v>0</v>
      </c>
      <c r="BD23" s="57">
        <f>BD$22*IF(BD$4=EOMONTH(Inputs!$E$180, 0),(BD$4-Inputs!$E$180+1)/BD$9, IF(BD$4=EOMONTH(Inputs!$E$22,0), (Inputs!$E$22-BD$3)/BD$9,100%))</f>
        <v>0</v>
      </c>
      <c r="BE23" s="57">
        <f>BE$22*IF(BE$4=EOMONTH(Inputs!$E$180, 0),(BE$4-Inputs!$E$180+1)/BE$9, IF(BE$4=EOMONTH(Inputs!$E$22,0), (Inputs!$E$22-BE$3)/BE$9,100%))</f>
        <v>0</v>
      </c>
      <c r="BF23" s="57">
        <f>BF$22*IF(BF$4=EOMONTH(Inputs!$E$180, 0),(BF$4-Inputs!$E$180+1)/BF$9, IF(BF$4=EOMONTH(Inputs!$E$22,0), (Inputs!$E$22-BF$3)/BF$9,100%))</f>
        <v>0</v>
      </c>
      <c r="BG23" s="57">
        <f>BG$22*IF(BG$4=EOMONTH(Inputs!$E$180, 0),(BG$4-Inputs!$E$180+1)/BG$9, IF(BG$4=EOMONTH(Inputs!$E$22,0), (Inputs!$E$22-BG$3)/BG$9,100%))</f>
        <v>0</v>
      </c>
      <c r="BH23" s="57">
        <f>BH$22*IF(BH$4=EOMONTH(Inputs!$E$180, 0),(BH$4-Inputs!$E$180+1)/BH$9, IF(BH$4=EOMONTH(Inputs!$E$22,0), (Inputs!$E$22-BH$3)/BH$9,100%))</f>
        <v>0</v>
      </c>
      <c r="BI23" s="57">
        <f>BI$22*IF(BI$4=EOMONTH(Inputs!$E$180, 0),(BI$4-Inputs!$E$180+1)/BI$9, IF(BI$4=EOMONTH(Inputs!$E$22,0), (Inputs!$E$22-BI$3)/BI$9,100%))</f>
        <v>0</v>
      </c>
      <c r="BJ23" s="57">
        <f>BJ$22*IF(BJ$4=EOMONTH(Inputs!$E$180, 0),(BJ$4-Inputs!$E$180+1)/BJ$9, IF(BJ$4=EOMONTH(Inputs!$E$22,0), (Inputs!$E$22-BJ$3)/BJ$9,100%))</f>
        <v>0</v>
      </c>
      <c r="BK23" s="57">
        <f>BK$22*IF(BK$4=EOMONTH(Inputs!$E$180, 0),(BK$4-Inputs!$E$180+1)/BK$9, IF(BK$4=EOMONTH(Inputs!$E$22,0), (Inputs!$E$22-BK$3)/BK$9,100%))</f>
        <v>0</v>
      </c>
      <c r="BL23" s="57">
        <f>BL$22*IF(BL$4=EOMONTH(Inputs!$E$180, 0),(BL$4-Inputs!$E$180+1)/BL$9, IF(BL$4=EOMONTH(Inputs!$E$22,0), (Inputs!$E$22-BL$3)/BL$9,100%))</f>
        <v>0</v>
      </c>
      <c r="BM23" s="57">
        <f>BM$22*IF(BM$4=EOMONTH(Inputs!$E$180, 0),(BM$4-Inputs!$E$180+1)/BM$9, IF(BM$4=EOMONTH(Inputs!$E$22,0), (Inputs!$E$22-BM$3)/BM$9,100%))</f>
        <v>0</v>
      </c>
      <c r="BN23" s="57">
        <f>BN$22*IF(BN$4=EOMONTH(Inputs!$E$180, 0),(BN$4-Inputs!$E$180+1)/BN$9, IF(BN$4=EOMONTH(Inputs!$E$22,0), (Inputs!$E$22-BN$3)/BN$9,100%))</f>
        <v>0</v>
      </c>
      <c r="BO23" s="57">
        <f>BO$22*IF(BO$4=EOMONTH(Inputs!$E$180, 0),(BO$4-Inputs!$E$180+1)/BO$9, IF(BO$4=EOMONTH(Inputs!$E$22,0), (Inputs!$E$22-BO$3)/BO$9,100%))</f>
        <v>0</v>
      </c>
      <c r="BP23" s="57">
        <f>BP$22*IF(BP$4=EOMONTH(Inputs!$E$180, 0),(BP$4-Inputs!$E$180+1)/BP$9, IF(BP$4=EOMONTH(Inputs!$E$22,0), (Inputs!$E$22-BP$3)/BP$9,100%))</f>
        <v>0</v>
      </c>
      <c r="BQ23" s="57">
        <f>BQ$22*IF(BQ$4=EOMONTH(Inputs!$E$180, 0),(BQ$4-Inputs!$E$180+1)/BQ$9, IF(BQ$4=EOMONTH(Inputs!$E$22,0), (Inputs!$E$22-BQ$3)/BQ$9,100%))</f>
        <v>0</v>
      </c>
      <c r="BR23" s="57">
        <f>BR$22*IF(BR$4=EOMONTH(Inputs!$E$180, 0),(BR$4-Inputs!$E$180+1)/BR$9, IF(BR$4=EOMONTH(Inputs!$E$22,0), (Inputs!$E$22-BR$3)/BR$9,100%))</f>
        <v>0</v>
      </c>
      <c r="BS23" s="57">
        <f>BS$22*IF(BS$4=EOMONTH(Inputs!$E$180, 0),(BS$4-Inputs!$E$180+1)/BS$9, IF(BS$4=EOMONTH(Inputs!$E$22,0), (Inputs!$E$22-BS$3)/BS$9,100%))</f>
        <v>0</v>
      </c>
      <c r="BT23" s="57">
        <f>BT$22*IF(BT$4=EOMONTH(Inputs!$E$180, 0),(BT$4-Inputs!$E$180+1)/BT$9, IF(BT$4=EOMONTH(Inputs!$E$22,0), (Inputs!$E$22-BT$3)/BT$9,100%))</f>
        <v>0</v>
      </c>
      <c r="BU23" s="57">
        <f>BU$22*IF(BU$4=EOMONTH(Inputs!$E$180, 0),(BU$4-Inputs!$E$180+1)/BU$9, IF(BU$4=EOMONTH(Inputs!$E$22,0), (Inputs!$E$22-BU$3)/BU$9,100%))</f>
        <v>0</v>
      </c>
      <c r="BV23" s="57">
        <f>BV$22*IF(BV$4=EOMONTH(Inputs!$E$180, 0),(BV$4-Inputs!$E$180+1)/BV$9, IF(BV$4=EOMONTH(Inputs!$E$22,0), (Inputs!$E$22-BV$3)/BV$9,100%))</f>
        <v>0</v>
      </c>
      <c r="BW23" s="57">
        <f>BW$22*IF(BW$4=EOMONTH(Inputs!$E$180, 0),(BW$4-Inputs!$E$180+1)/BW$9, IF(BW$4=EOMONTH(Inputs!$E$22,0), (Inputs!$E$22-BW$3)/BW$9,100%))</f>
        <v>0</v>
      </c>
      <c r="BX23" s="57">
        <f>BX$22*IF(BX$4=EOMONTH(Inputs!$E$180, 0),(BX$4-Inputs!$E$180+1)/BX$9, IF(BX$4=EOMONTH(Inputs!$E$22,0), (Inputs!$E$22-BX$3)/BX$9,100%))</f>
        <v>0</v>
      </c>
      <c r="BY23" s="57">
        <f>BY$22*IF(BY$4=EOMONTH(Inputs!$E$180, 0),(BY$4-Inputs!$E$180+1)/BY$9, IF(BY$4=EOMONTH(Inputs!$E$22,0), (Inputs!$E$22-BY$3)/BY$9,100%))</f>
        <v>0</v>
      </c>
      <c r="BZ23" s="57">
        <f>BZ$22*IF(BZ$4=EOMONTH(Inputs!$E$180, 0),(BZ$4-Inputs!$E$180+1)/BZ$9, IF(BZ$4=EOMONTH(Inputs!$E$22,0), (Inputs!$E$22-BZ$3)/BZ$9,100%))</f>
        <v>0</v>
      </c>
      <c r="CA23" s="57">
        <f>CA$22*IF(CA$4=EOMONTH(Inputs!$E$180, 0),(CA$4-Inputs!$E$180+1)/CA$9, IF(CA$4=EOMONTH(Inputs!$E$22,0), (Inputs!$E$22-CA$3)/CA$9,100%))</f>
        <v>0</v>
      </c>
      <c r="CB23" s="57">
        <f>CB$22*IF(CB$4=EOMONTH(Inputs!$E$180, 0),(CB$4-Inputs!$E$180+1)/CB$9, IF(CB$4=EOMONTH(Inputs!$E$22,0), (Inputs!$E$22-CB$3)/CB$9,100%))</f>
        <v>0</v>
      </c>
      <c r="CC23" s="57">
        <f>CC$22*IF(CC$4=EOMONTH(Inputs!$E$180, 0),(CC$4-Inputs!$E$180+1)/CC$9, IF(CC$4=EOMONTH(Inputs!$E$22,0), (Inputs!$E$22-CC$3)/CC$9,100%))</f>
        <v>0</v>
      </c>
      <c r="CD23" s="57">
        <f>CD$22*IF(CD$4=EOMONTH(Inputs!$E$180, 0),(CD$4-Inputs!$E$180+1)/CD$9, IF(CD$4=EOMONTH(Inputs!$E$22,0), (Inputs!$E$22-CD$3)/CD$9,100%))</f>
        <v>0</v>
      </c>
      <c r="CE23" s="57">
        <f>CE$22*IF(CE$4=EOMONTH(Inputs!$E$180, 0),(CE$4-Inputs!$E$180+1)/CE$9, IF(CE$4=EOMONTH(Inputs!$E$22,0), (Inputs!$E$22-CE$3)/CE$9,100%))</f>
        <v>0</v>
      </c>
      <c r="CF23" s="57">
        <f>CF$22*IF(CF$4=EOMONTH(Inputs!$E$180, 0),(CF$4-Inputs!$E$180+1)/CF$9, IF(CF$4=EOMONTH(Inputs!$E$22,0), (Inputs!$E$22-CF$3)/CF$9,100%))</f>
        <v>0</v>
      </c>
      <c r="CG23" s="57">
        <f>CG$22*IF(CG$4=EOMONTH(Inputs!$E$180, 0),(CG$4-Inputs!$E$180+1)/CG$9, IF(CG$4=EOMONTH(Inputs!$E$22,0), (Inputs!$E$22-CG$3)/CG$9,100%))</f>
        <v>0</v>
      </c>
      <c r="CH23" s="57">
        <f>CH$22*IF(CH$4=EOMONTH(Inputs!$E$180, 0),(CH$4-Inputs!$E$180+1)/CH$9, IF(CH$4=EOMONTH(Inputs!$E$22,0), (Inputs!$E$22-CH$3)/CH$9,100%))</f>
        <v>0</v>
      </c>
      <c r="CI23" s="57">
        <f>CI$22*IF(CI$4=EOMONTH(Inputs!$E$180, 0),(CI$4-Inputs!$E$180+1)/CI$9, IF(CI$4=EOMONTH(Inputs!$E$22,0), (Inputs!$E$22-CI$3)/CI$9,100%))</f>
        <v>0</v>
      </c>
      <c r="CJ23" s="57">
        <f>CJ$22*IF(CJ$4=EOMONTH(Inputs!$E$180, 0),(CJ$4-Inputs!$E$180+1)/CJ$9, IF(CJ$4=EOMONTH(Inputs!$E$22,0), (Inputs!$E$22-CJ$3)/CJ$9,100%))</f>
        <v>0</v>
      </c>
      <c r="CK23" s="57">
        <f>CK$22*IF(CK$4=EOMONTH(Inputs!$E$180, 0),(CK$4-Inputs!$E$180+1)/CK$9, IF(CK$4=EOMONTH(Inputs!$E$22,0), (Inputs!$E$22-CK$3)/CK$9,100%))</f>
        <v>0</v>
      </c>
      <c r="CL23" s="57">
        <f>CL$22*IF(CL$4=EOMONTH(Inputs!$E$180, 0),(CL$4-Inputs!$E$180+1)/CL$9, IF(CL$4=EOMONTH(Inputs!$E$22,0), (Inputs!$E$22-CL$3)/CL$9,100%))</f>
        <v>0</v>
      </c>
      <c r="CM23" s="57">
        <f>CM$22*IF(CM$4=EOMONTH(Inputs!$E$180, 0),(CM$4-Inputs!$E$180+1)/CM$9, IF(CM$4=EOMONTH(Inputs!$E$22,0), (Inputs!$E$22-CM$3)/CM$9,100%))</f>
        <v>0</v>
      </c>
      <c r="CN23" s="57">
        <f>CN$22*IF(CN$4=EOMONTH(Inputs!$E$180, 0),(CN$4-Inputs!$E$180+1)/CN$9, IF(CN$4=EOMONTH(Inputs!$E$22,0), (Inputs!$E$22-CN$3)/CN$9,100%))</f>
        <v>0</v>
      </c>
      <c r="CO23" s="57">
        <f>CO$22*IF(CO$4=EOMONTH(Inputs!$E$180, 0),(CO$4-Inputs!$E$180+1)/CO$9, IF(CO$4=EOMONTH(Inputs!$E$22,0), (Inputs!$E$22-CO$3)/CO$9,100%))</f>
        <v>0</v>
      </c>
      <c r="CP23" s="57">
        <f>CP$22*IF(CP$4=EOMONTH(Inputs!$E$180, 0),(CP$4-Inputs!$E$180+1)/CP$9, IF(CP$4=EOMONTH(Inputs!$E$22,0), (Inputs!$E$22-CP$3)/CP$9,100%))</f>
        <v>0</v>
      </c>
      <c r="CQ23" s="57">
        <f>CQ$22*IF(CQ$4=EOMONTH(Inputs!$E$180, 0),(CQ$4-Inputs!$E$180+1)/CQ$9, IF(CQ$4=EOMONTH(Inputs!$E$22,0), (Inputs!$E$22-CQ$3)/CQ$9,100%))</f>
        <v>0</v>
      </c>
      <c r="CR23" s="57">
        <f>CR$22*IF(CR$4=EOMONTH(Inputs!$E$180, 0),(CR$4-Inputs!$E$180+1)/CR$9, IF(CR$4=EOMONTH(Inputs!$E$22,0), (Inputs!$E$22-CR$3)/CR$9,100%))</f>
        <v>0</v>
      </c>
      <c r="CS23" s="57">
        <f>CS$22*IF(CS$4=EOMONTH(Inputs!$E$180, 0),(CS$4-Inputs!$E$180+1)/CS$9, IF(CS$4=EOMONTH(Inputs!$E$22,0), (Inputs!$E$22-CS$3)/CS$9,100%))</f>
        <v>0</v>
      </c>
      <c r="CT23" s="57">
        <f>CT$22*IF(CT$4=EOMONTH(Inputs!$E$180, 0),(CT$4-Inputs!$E$180+1)/CT$9, IF(CT$4=EOMONTH(Inputs!$E$22,0), (Inputs!$E$22-CT$3)/CT$9,100%))</f>
        <v>0</v>
      </c>
      <c r="CU23" s="57">
        <f>CU$22*IF(CU$4=EOMONTH(Inputs!$E$180, 0),(CU$4-Inputs!$E$180+1)/CU$9, IF(CU$4=EOMONTH(Inputs!$E$22,0), (Inputs!$E$22-CU$3)/CU$9,100%))</f>
        <v>0</v>
      </c>
      <c r="CV23" s="57">
        <f>CV$22*IF(CV$4=EOMONTH(Inputs!$E$180, 0),(CV$4-Inputs!$E$180+1)/CV$9, IF(CV$4=EOMONTH(Inputs!$E$22,0), (Inputs!$E$22-CV$3)/CV$9,100%))</f>
        <v>0</v>
      </c>
      <c r="CW23" s="57">
        <f>CW$22*IF(CW$4=EOMONTH(Inputs!$E$180, 0),(CW$4-Inputs!$E$180+1)/CW$9, IF(CW$4=EOMONTH(Inputs!$E$22,0), (Inputs!$E$22-CW$3)/CW$9,100%))</f>
        <v>0</v>
      </c>
      <c r="CX23" s="57">
        <f>CX$22*IF(CX$4=EOMONTH(Inputs!$E$180, 0),(CX$4-Inputs!$E$180+1)/CX$9, IF(CX$4=EOMONTH(Inputs!$E$22,0), (Inputs!$E$22-CX$3)/CX$9,100%))</f>
        <v>0</v>
      </c>
      <c r="CY23" s="57">
        <f>CY$22*IF(CY$4=EOMONTH(Inputs!$E$180, 0),(CY$4-Inputs!$E$180+1)/CY$9, IF(CY$4=EOMONTH(Inputs!$E$22,0), (Inputs!$E$22-CY$3)/CY$9,100%))</f>
        <v>0</v>
      </c>
      <c r="CZ23" s="57">
        <f>CZ$22*IF(CZ$4=EOMONTH(Inputs!$E$180, 0),(CZ$4-Inputs!$E$180+1)/CZ$9, IF(CZ$4=EOMONTH(Inputs!$E$22,0), (Inputs!$E$22-CZ$3)/CZ$9,100%))</f>
        <v>0</v>
      </c>
      <c r="DA23" s="57">
        <f>DA$22*IF(DA$4=EOMONTH(Inputs!$E$180, 0),(DA$4-Inputs!$E$180+1)/DA$9, IF(DA$4=EOMONTH(Inputs!$E$22,0), (Inputs!$E$22-DA$3)/DA$9,100%))</f>
        <v>0</v>
      </c>
      <c r="DB23" s="57">
        <f>DB$22*IF(DB$4=EOMONTH(Inputs!$E$180, 0),(DB$4-Inputs!$E$180+1)/DB$9, IF(DB$4=EOMONTH(Inputs!$E$22,0), (Inputs!$E$22-DB$3)/DB$9,100%))</f>
        <v>0</v>
      </c>
      <c r="DC23" s="57">
        <f>DC$22*IF(DC$4=EOMONTH(Inputs!$E$180, 0),(DC$4-Inputs!$E$180+1)/DC$9, IF(DC$4=EOMONTH(Inputs!$E$22,0), (Inputs!$E$22-DC$3)/DC$9,100%))</f>
        <v>0</v>
      </c>
      <c r="DD23" s="57">
        <f>DD$22*IF(DD$4=EOMONTH(Inputs!$E$180, 0),(DD$4-Inputs!$E$180+1)/DD$9, IF(DD$4=EOMONTH(Inputs!$E$22,0), (Inputs!$E$22-DD$3)/DD$9,100%))</f>
        <v>0</v>
      </c>
      <c r="DE23" s="57">
        <f>DE$22*IF(DE$4=EOMONTH(Inputs!$E$180, 0),(DE$4-Inputs!$E$180+1)/DE$9, IF(DE$4=EOMONTH(Inputs!$E$22,0), (Inputs!$E$22-DE$3)/DE$9,100%))</f>
        <v>0</v>
      </c>
      <c r="DF23" s="57">
        <f>DF$22*IF(DF$4=EOMONTH(Inputs!$E$180, 0),(DF$4-Inputs!$E$180+1)/DF$9, IF(DF$4=EOMONTH(Inputs!$E$22,0), (Inputs!$E$22-DF$3)/DF$9,100%))</f>
        <v>0</v>
      </c>
      <c r="DG23" s="57">
        <f>DG$22*IF(DG$4=EOMONTH(Inputs!$E$180, 0),(DG$4-Inputs!$E$180+1)/DG$9, IF(DG$4=EOMONTH(Inputs!$E$22,0), (Inputs!$E$22-DG$3)/DG$9,100%))</f>
        <v>0</v>
      </c>
      <c r="DH23" s="57">
        <f>DH$22*IF(DH$4=EOMONTH(Inputs!$E$180, 0),(DH$4-Inputs!$E$180+1)/DH$9, IF(DH$4=EOMONTH(Inputs!$E$22,0), (Inputs!$E$22-DH$3)/DH$9,100%))</f>
        <v>0</v>
      </c>
      <c r="DI23" s="57">
        <f>DI$22*IF(DI$4=EOMONTH(Inputs!$E$180, 0),(DI$4-Inputs!$E$180+1)/DI$9, IF(DI$4=EOMONTH(Inputs!$E$22,0), (Inputs!$E$22-DI$3)/DI$9,100%))</f>
        <v>0</v>
      </c>
      <c r="DJ23" s="57">
        <f>DJ$22*IF(DJ$4=EOMONTH(Inputs!$E$180, 0),(DJ$4-Inputs!$E$180+1)/DJ$9, IF(DJ$4=EOMONTH(Inputs!$E$22,0), (Inputs!$E$22-DJ$3)/DJ$9,100%))</f>
        <v>0</v>
      </c>
      <c r="DK23" s="57">
        <f>DK$22*IF(DK$4=EOMONTH(Inputs!$E$180, 0),(DK$4-Inputs!$E$180+1)/DK$9, IF(DK$4=EOMONTH(Inputs!$E$22,0), (Inputs!$E$22-DK$3)/DK$9,100%))</f>
        <v>0</v>
      </c>
      <c r="DL23" s="57">
        <f>DL$22*IF(DL$4=EOMONTH(Inputs!$E$180, 0),(DL$4-Inputs!$E$180+1)/DL$9, IF(DL$4=EOMONTH(Inputs!$E$22,0), (Inputs!$E$22-DL$3)/DL$9,100%))</f>
        <v>0</v>
      </c>
      <c r="DM23" s="57">
        <f>DM$22*IF(DM$4=EOMONTH(Inputs!$E$180, 0),(DM$4-Inputs!$E$180+1)/DM$9, IF(DM$4=EOMONTH(Inputs!$E$22,0), (Inputs!$E$22-DM$3)/DM$9,100%))</f>
        <v>0</v>
      </c>
      <c r="DN23" s="57">
        <f>DN$22*IF(DN$4=EOMONTH(Inputs!$E$180, 0),(DN$4-Inputs!$E$180+1)/DN$9, IF(DN$4=EOMONTH(Inputs!$E$22,0), (Inputs!$E$22-DN$3)/DN$9,100%))</f>
        <v>0</v>
      </c>
      <c r="DO23" s="57">
        <f>DO$22*IF(DO$4=EOMONTH(Inputs!$E$180, 0),(DO$4-Inputs!$E$180+1)/DO$9, IF(DO$4=EOMONTH(Inputs!$E$22,0), (Inputs!$E$22-DO$3)/DO$9,100%))</f>
        <v>0</v>
      </c>
      <c r="DP23" s="57">
        <f>DP$22*IF(DP$4=EOMONTH(Inputs!$E$180, 0),(DP$4-Inputs!$E$180+1)/DP$9, IF(DP$4=EOMONTH(Inputs!$E$22,0), (Inputs!$E$22-DP$3)/DP$9,100%))</f>
        <v>0</v>
      </c>
      <c r="DQ23" s="57">
        <f>DQ$22*IF(DQ$4=EOMONTH(Inputs!$E$180, 0),(DQ$4-Inputs!$E$180+1)/DQ$9, IF(DQ$4=EOMONTH(Inputs!$E$22,0), (Inputs!$E$22-DQ$3)/DQ$9,100%))</f>
        <v>0</v>
      </c>
      <c r="DR23" s="57">
        <f>DR$22*IF(DR$4=EOMONTH(Inputs!$E$180, 0),(DR$4-Inputs!$E$180+1)/DR$9, IF(DR$4=EOMONTH(Inputs!$E$22,0), (Inputs!$E$22-DR$3)/DR$9,100%))</f>
        <v>0</v>
      </c>
      <c r="DS23" s="57">
        <f>DS$22*IF(DS$4=EOMONTH(Inputs!$E$180, 0),(DS$4-Inputs!$E$180+1)/DS$9, IF(DS$4=EOMONTH(Inputs!$E$22,0), (Inputs!$E$22-DS$3)/DS$9,100%))</f>
        <v>0</v>
      </c>
      <c r="DT23" s="57">
        <f>DT$22*IF(DT$4=EOMONTH(Inputs!$E$180, 0),(DT$4-Inputs!$E$180+1)/DT$9, IF(DT$4=EOMONTH(Inputs!$E$22,0), (Inputs!$E$22-DT$3)/DT$9,100%))</f>
        <v>0</v>
      </c>
      <c r="DU23" s="57">
        <f>DU$22*IF(DU$4=EOMONTH(Inputs!$E$180, 0),(DU$4-Inputs!$E$180+1)/DU$9, IF(DU$4=EOMONTH(Inputs!$E$22,0), (Inputs!$E$22-DU$3)/DU$9,100%))</f>
        <v>0</v>
      </c>
      <c r="DV23" s="57">
        <f>DV$22*IF(DV$4=EOMONTH(Inputs!$E$180, 0),(DV$4-Inputs!$E$180+1)/DV$9, IF(DV$4=EOMONTH(Inputs!$E$22,0), (Inputs!$E$22-DV$3)/DV$9,100%))</f>
        <v>0</v>
      </c>
      <c r="DW23" s="57">
        <f>DW$22*IF(DW$4=EOMONTH(Inputs!$E$180, 0),(DW$4-Inputs!$E$180+1)/DW$9, IF(DW$4=EOMONTH(Inputs!$E$22,0), (Inputs!$E$22-DW$3)/DW$9,100%))</f>
        <v>0</v>
      </c>
      <c r="DX23" s="57">
        <f>DX$22*IF(DX$4=EOMONTH(Inputs!$E$180, 0),(DX$4-Inputs!$E$180+1)/DX$9, IF(DX$4=EOMONTH(Inputs!$E$22,0), (Inputs!$E$22-DX$3)/DX$9,100%))</f>
        <v>0</v>
      </c>
      <c r="DY23" s="57">
        <f>DY$22*IF(DY$4=EOMONTH(Inputs!$E$180, 0),(DY$4-Inputs!$E$180+1)/DY$9, IF(DY$4=EOMONTH(Inputs!$E$22,0), (Inputs!$E$22-DY$3)/DY$9,100%))</f>
        <v>0</v>
      </c>
      <c r="DZ23" s="57">
        <f>DZ$22*IF(DZ$4=EOMONTH(Inputs!$E$180, 0),(DZ$4-Inputs!$E$180+1)/DZ$9, IF(DZ$4=EOMONTH(Inputs!$E$22,0), (Inputs!$E$22-DZ$3)/DZ$9,100%))</f>
        <v>0</v>
      </c>
      <c r="EA23" s="57">
        <f>EA$22*IF(EA$4=EOMONTH(Inputs!$E$180, 0),(EA$4-Inputs!$E$180+1)/EA$9, IF(EA$4=EOMONTH(Inputs!$E$22,0), (Inputs!$E$22-EA$3)/EA$9,100%))</f>
        <v>0</v>
      </c>
      <c r="EB23" s="57">
        <f>EB$22*IF(EB$4=EOMONTH(Inputs!$E$180, 0),(EB$4-Inputs!$E$180+1)/EB$9, IF(EB$4=EOMONTH(Inputs!$E$22,0), (Inputs!$E$22-EB$3)/EB$9,100%))</f>
        <v>0</v>
      </c>
      <c r="EC23" s="57">
        <f>EC$22*IF(EC$4=EOMONTH(Inputs!$E$180, 0),(EC$4-Inputs!$E$180+1)/EC$9, IF(EC$4=EOMONTH(Inputs!$E$22,0), (Inputs!$E$22-EC$3)/EC$9,100%))</f>
        <v>0</v>
      </c>
      <c r="ED23" s="57">
        <f>ED$22*IF(ED$4=EOMONTH(Inputs!$E$180, 0),(ED$4-Inputs!$E$180+1)/ED$9, IF(ED$4=EOMONTH(Inputs!$E$22,0), (Inputs!$E$22-ED$3)/ED$9,100%))</f>
        <v>0</v>
      </c>
      <c r="EE23" s="57">
        <f>EE$22*IF(EE$4=EOMONTH(Inputs!$E$180, 0),(EE$4-Inputs!$E$180+1)/EE$9, IF(EE$4=EOMONTH(Inputs!$E$22,0), (Inputs!$E$22-EE$3)/EE$9,100%))</f>
        <v>0</v>
      </c>
      <c r="EF23" s="57">
        <f>EF$22*IF(EF$4=EOMONTH(Inputs!$E$180, 0),(EF$4-Inputs!$E$180+1)/EF$9, IF(EF$4=EOMONTH(Inputs!$E$22,0), (Inputs!$E$22-EF$3)/EF$9,100%))</f>
        <v>0</v>
      </c>
      <c r="EG23" s="57">
        <f>EG$22*IF(EG$4=EOMONTH(Inputs!$E$180, 0),(EG$4-Inputs!$E$180+1)/EG$9, IF(EG$4=EOMONTH(Inputs!$E$22,0), (Inputs!$E$22-EG$3)/EG$9,100%))</f>
        <v>0</v>
      </c>
      <c r="EH23" s="57">
        <f>EH$22*IF(EH$4=EOMONTH(Inputs!$E$180, 0),(EH$4-Inputs!$E$180+1)/EH$9, IF(EH$4=EOMONTH(Inputs!$E$22,0), (Inputs!$E$22-EH$3)/EH$9,100%))</f>
        <v>0</v>
      </c>
      <c r="EI23" s="57">
        <f>EI$22*IF(EI$4=EOMONTH(Inputs!$E$180, 0),(EI$4-Inputs!$E$180+1)/EI$9, IF(EI$4=EOMONTH(Inputs!$E$22,0), (Inputs!$E$22-EI$3)/EI$9,100%))</f>
        <v>0</v>
      </c>
      <c r="EJ23" s="57">
        <f>EJ$22*IF(EJ$4=EOMONTH(Inputs!$E$180, 0),(EJ$4-Inputs!$E$180+1)/EJ$9, IF(EJ$4=EOMONTH(Inputs!$E$22,0), (Inputs!$E$22-EJ$3)/EJ$9,100%))</f>
        <v>0</v>
      </c>
      <c r="EK23" s="57">
        <f>EK$22*IF(EK$4=EOMONTH(Inputs!$E$180, 0),(EK$4-Inputs!$E$180+1)/EK$9, IF(EK$4=EOMONTH(Inputs!$E$22,0), (Inputs!$E$22-EK$3)/EK$9,100%))</f>
        <v>0</v>
      </c>
      <c r="EL23" s="57">
        <f>EL$22*IF(EL$4=EOMONTH(Inputs!$E$180, 0),(EL$4-Inputs!$E$180+1)/EL$9, IF(EL$4=EOMONTH(Inputs!$E$22,0), (Inputs!$E$22-EL$3)/EL$9,100%))</f>
        <v>0</v>
      </c>
      <c r="EM23" s="57">
        <f>EM$22*IF(EM$4=EOMONTH(Inputs!$E$180, 0),(EM$4-Inputs!$E$180+1)/EM$9, IF(EM$4=EOMONTH(Inputs!$E$22,0), (Inputs!$E$22-EM$3)/EM$9,100%))</f>
        <v>0</v>
      </c>
      <c r="EN23" s="57">
        <f>EN$22*IF(EN$4=EOMONTH(Inputs!$E$180, 0),(EN$4-Inputs!$E$180+1)/EN$9, IF(EN$4=EOMONTH(Inputs!$E$22,0), (Inputs!$E$22-EN$3)/EN$9,100%))</f>
        <v>0</v>
      </c>
      <c r="EO23" s="57">
        <f>EO$22*IF(EO$4=EOMONTH(Inputs!$E$180, 0),(EO$4-Inputs!$E$180+1)/EO$9, IF(EO$4=EOMONTH(Inputs!$E$22,0), (Inputs!$E$22-EO$3)/EO$9,100%))</f>
        <v>0</v>
      </c>
      <c r="EP23" s="57">
        <f>EP$22*IF(EP$4=EOMONTH(Inputs!$E$180, 0),(EP$4-Inputs!$E$180+1)/EP$9, IF(EP$4=EOMONTH(Inputs!$E$22,0), (Inputs!$E$22-EP$3)/EP$9,100%))</f>
        <v>0</v>
      </c>
      <c r="EQ23" s="57">
        <f>EQ$22*IF(EQ$4=EOMONTH(Inputs!$E$180, 0),(EQ$4-Inputs!$E$180+1)/EQ$9, IF(EQ$4=EOMONTH(Inputs!$E$22,0), (Inputs!$E$22-EQ$3)/EQ$9,100%))</f>
        <v>0</v>
      </c>
      <c r="ER23" s="57">
        <f>ER$22*IF(ER$4=EOMONTH(Inputs!$E$180, 0),(ER$4-Inputs!$E$180+1)/ER$9, IF(ER$4=EOMONTH(Inputs!$E$22,0), (Inputs!$E$22-ER$3)/ER$9,100%))</f>
        <v>0</v>
      </c>
      <c r="ES23" s="57">
        <f>ES$22*IF(ES$4=EOMONTH(Inputs!$E$180, 0),(ES$4-Inputs!$E$180+1)/ES$9, IF(ES$4=EOMONTH(Inputs!$E$22,0), (Inputs!$E$22-ES$3)/ES$9,100%))</f>
        <v>0</v>
      </c>
      <c r="ET23" s="57">
        <f>ET$22*IF(ET$4=EOMONTH(Inputs!$E$180, 0),(ET$4-Inputs!$E$180+1)/ET$9, IF(ET$4=EOMONTH(Inputs!$E$22,0), (Inputs!$E$22-ET$3)/ET$9,100%))</f>
        <v>0</v>
      </c>
      <c r="EU23" s="57">
        <f>EU$22*IF(EU$4=EOMONTH(Inputs!$E$180, 0),(EU$4-Inputs!$E$180+1)/EU$9, IF(EU$4=EOMONTH(Inputs!$E$22,0), (Inputs!$E$22-EU$3)/EU$9,100%))</f>
        <v>0</v>
      </c>
      <c r="EV23" s="57">
        <f>EV$22*IF(EV$4=EOMONTH(Inputs!$E$180, 0),(EV$4-Inputs!$E$180+1)/EV$9, IF(EV$4=EOMONTH(Inputs!$E$22,0), (Inputs!$E$22-EV$3)/EV$9,100%))</f>
        <v>0</v>
      </c>
      <c r="EW23" s="57">
        <f>EW$22*IF(EW$4=EOMONTH(Inputs!$E$180, 0),(EW$4-Inputs!$E$180+1)/EW$9, IF(EW$4=EOMONTH(Inputs!$E$22,0), (Inputs!$E$22-EW$3)/EW$9,100%))</f>
        <v>0</v>
      </c>
      <c r="EX23" s="57">
        <f>EX$22*IF(EX$4=EOMONTH(Inputs!$E$180, 0),(EX$4-Inputs!$E$180+1)/EX$9, IF(EX$4=EOMONTH(Inputs!$E$22,0), (Inputs!$E$22-EX$3)/EX$9,100%))</f>
        <v>0</v>
      </c>
      <c r="EY23" s="57">
        <f>EY$22*IF(EY$4=EOMONTH(Inputs!$E$180, 0),(EY$4-Inputs!$E$180+1)/EY$9, IF(EY$4=EOMONTH(Inputs!$E$22,0), (Inputs!$E$22-EY$3)/EY$9,100%))</f>
        <v>0</v>
      </c>
      <c r="EZ23" s="57">
        <f>EZ$22*IF(EZ$4=EOMONTH(Inputs!$E$180, 0),(EZ$4-Inputs!$E$180+1)/EZ$9, IF(EZ$4=EOMONTH(Inputs!$E$22,0), (Inputs!$E$22-EZ$3)/EZ$9,100%))</f>
        <v>0</v>
      </c>
      <c r="FA23" s="57">
        <f>FA$22*IF(FA$4=EOMONTH(Inputs!$E$180, 0),(FA$4-Inputs!$E$180+1)/FA$9, IF(FA$4=EOMONTH(Inputs!$E$22,0), (Inputs!$E$22-FA$3)/FA$9,100%))</f>
        <v>0</v>
      </c>
      <c r="FB23" s="57">
        <f>FB$22*IF(FB$4=EOMONTH(Inputs!$E$180, 0),(FB$4-Inputs!$E$180+1)/FB$9, IF(FB$4=EOMONTH(Inputs!$E$22,0), (Inputs!$E$22-FB$3)/FB$9,100%))</f>
        <v>0</v>
      </c>
      <c r="FC23" s="57">
        <f>FC$22*IF(FC$4=EOMONTH(Inputs!$E$180, 0),(FC$4-Inputs!$E$180+1)/FC$9, IF(FC$4=EOMONTH(Inputs!$E$22,0), (Inputs!$E$22-FC$3)/FC$9,100%))</f>
        <v>0</v>
      </c>
      <c r="FD23" s="57">
        <f>FD$22*IF(FD$4=EOMONTH(Inputs!$E$180, 0),(FD$4-Inputs!$E$180+1)/FD$9, IF(FD$4=EOMONTH(Inputs!$E$22,0), (Inputs!$E$22-FD$3)/FD$9,100%))</f>
        <v>0</v>
      </c>
      <c r="FE23" s="57">
        <f>FE$22*IF(FE$4=EOMONTH(Inputs!$E$180, 0),(FE$4-Inputs!$E$180+1)/FE$9, IF(FE$4=EOMONTH(Inputs!$E$22,0), (Inputs!$E$22-FE$3)/FE$9,100%))</f>
        <v>0</v>
      </c>
      <c r="FF23" s="57">
        <f>FF$22*IF(FF$4=EOMONTH(Inputs!$E$180, 0),(FF$4-Inputs!$E$180+1)/FF$9, IF(FF$4=EOMONTH(Inputs!$E$22,0), (Inputs!$E$22-FF$3)/FF$9,100%))</f>
        <v>0</v>
      </c>
      <c r="FG23" s="57">
        <f>FG$22*IF(FG$4=EOMONTH(Inputs!$E$180, 0),(FG$4-Inputs!$E$180+1)/FG$9, IF(FG$4=EOMONTH(Inputs!$E$22,0), (Inputs!$E$22-FG$3)/FG$9,100%))</f>
        <v>0</v>
      </c>
      <c r="FH23" s="57">
        <f>FH$22*IF(FH$4=EOMONTH(Inputs!$E$180, 0),(FH$4-Inputs!$E$180+1)/FH$9, IF(FH$4=EOMONTH(Inputs!$E$22,0), (Inputs!$E$22-FH$3)/FH$9,100%))</f>
        <v>0</v>
      </c>
      <c r="FI23" s="57">
        <f>FI$22*IF(FI$4=EOMONTH(Inputs!$E$180, 0),(FI$4-Inputs!$E$180+1)/FI$9, IF(FI$4=EOMONTH(Inputs!$E$22,0), (Inputs!$E$22-FI$3)/FI$9,100%))</f>
        <v>0</v>
      </c>
      <c r="FJ23" s="57">
        <f>FJ$22*IF(FJ$4=EOMONTH(Inputs!$E$180, 0),(FJ$4-Inputs!$E$180+1)/FJ$9, IF(FJ$4=EOMONTH(Inputs!$E$22,0), (Inputs!$E$22-FJ$3)/FJ$9,100%))</f>
        <v>0</v>
      </c>
      <c r="FK23" s="57">
        <f>FK$22*IF(FK$4=EOMONTH(Inputs!$E$180, 0),(FK$4-Inputs!$E$180+1)/FK$9, IF(FK$4=EOMONTH(Inputs!$E$22,0), (Inputs!$E$22-FK$3)/FK$9,100%))</f>
        <v>0</v>
      </c>
      <c r="FL23" s="57">
        <f>FL$22*IF(FL$4=EOMONTH(Inputs!$E$180, 0),(FL$4-Inputs!$E$180+1)/FL$9, IF(FL$4=EOMONTH(Inputs!$E$22,0), (Inputs!$E$22-FL$3)/FL$9,100%))</f>
        <v>0</v>
      </c>
      <c r="FM23" s="57">
        <f>FM$22*IF(FM$4=EOMONTH(Inputs!$E$180, 0),(FM$4-Inputs!$E$180+1)/FM$9, IF(FM$4=EOMONTH(Inputs!$E$22,0), (Inputs!$E$22-FM$3)/FM$9,100%))</f>
        <v>0</v>
      </c>
      <c r="FN23" s="57">
        <f>FN$22*IF(FN$4=EOMONTH(Inputs!$E$180, 0),(FN$4-Inputs!$E$180+1)/FN$9, IF(FN$4=EOMONTH(Inputs!$E$22,0), (Inputs!$E$22-FN$3)/FN$9,100%))</f>
        <v>0</v>
      </c>
      <c r="FO23" s="57">
        <f>FO$22*IF(FO$4=EOMONTH(Inputs!$E$180, 0),(FO$4-Inputs!$E$180+1)/FO$9, IF(FO$4=EOMONTH(Inputs!$E$22,0), (Inputs!$E$22-FO$3)/FO$9,100%))</f>
        <v>0</v>
      </c>
      <c r="FP23" s="57">
        <f>FP$22*IF(FP$4=EOMONTH(Inputs!$E$180, 0),(FP$4-Inputs!$E$180+1)/FP$9, IF(FP$4=EOMONTH(Inputs!$E$22,0), (Inputs!$E$22-FP$3)/FP$9,100%))</f>
        <v>0</v>
      </c>
      <c r="FQ23" s="57">
        <f>FQ$22*IF(FQ$4=EOMONTH(Inputs!$E$180, 0),(FQ$4-Inputs!$E$180+1)/FQ$9, IF(FQ$4=EOMONTH(Inputs!$E$22,0), (Inputs!$E$22-FQ$3)/FQ$9,100%))</f>
        <v>0</v>
      </c>
      <c r="FR23" s="57">
        <f>FR$22*IF(FR$4=EOMONTH(Inputs!$E$180, 0),(FR$4-Inputs!$E$180+1)/FR$9, IF(FR$4=EOMONTH(Inputs!$E$22,0), (Inputs!$E$22-FR$3)/FR$9,100%))</f>
        <v>0</v>
      </c>
      <c r="FS23" s="57">
        <f>FS$22*IF(FS$4=EOMONTH(Inputs!$E$180, 0),(FS$4-Inputs!$E$180+1)/FS$9, IF(FS$4=EOMONTH(Inputs!$E$22,0), (Inputs!$E$22-FS$3)/FS$9,100%))</f>
        <v>0</v>
      </c>
      <c r="FT23" s="57">
        <f>FT$22*IF(FT$4=EOMONTH(Inputs!$E$180, 0),(FT$4-Inputs!$E$180+1)/FT$9, IF(FT$4=EOMONTH(Inputs!$E$22,0), (Inputs!$E$22-FT$3)/FT$9,100%))</f>
        <v>0</v>
      </c>
      <c r="FU23" s="57">
        <f>FU$22*IF(FU$4=EOMONTH(Inputs!$E$180, 0),(FU$4-Inputs!$E$180+1)/FU$9, IF(FU$4=EOMONTH(Inputs!$E$22,0), (Inputs!$E$22-FU$3)/FU$9,100%))</f>
        <v>0</v>
      </c>
      <c r="FV23" s="57">
        <f>FV$22*IF(FV$4=EOMONTH(Inputs!$E$180, 0),(FV$4-Inputs!$E$180+1)/FV$9, IF(FV$4=EOMONTH(Inputs!$E$22,0), (Inputs!$E$22-FV$3)/FV$9,100%))</f>
        <v>0</v>
      </c>
      <c r="FW23" s="57">
        <f>FW$22*IF(FW$4=EOMONTH(Inputs!$E$180, 0),(FW$4-Inputs!$E$180+1)/FW$9, IF(FW$4=EOMONTH(Inputs!$E$22,0), (Inputs!$E$22-FW$3)/FW$9,100%))</f>
        <v>0</v>
      </c>
      <c r="FX23" s="57">
        <f>FX$22*IF(FX$4=EOMONTH(Inputs!$E$180, 0),(FX$4-Inputs!$E$180+1)/FX$9, IF(FX$4=EOMONTH(Inputs!$E$22,0), (Inputs!$E$22-FX$3)/FX$9,100%))</f>
        <v>0</v>
      </c>
      <c r="FY23" s="57">
        <f>FY$22*IF(FY$4=EOMONTH(Inputs!$E$180, 0),(FY$4-Inputs!$E$180+1)/FY$9, IF(FY$4=EOMONTH(Inputs!$E$22,0), (Inputs!$E$22-FY$3)/FY$9,100%))</f>
        <v>0</v>
      </c>
      <c r="FZ23" s="57">
        <f>FZ$22*IF(FZ$4=EOMONTH(Inputs!$E$180, 0),(FZ$4-Inputs!$E$180+1)/FZ$9, IF(FZ$4=EOMONTH(Inputs!$E$22,0), (Inputs!$E$22-FZ$3)/FZ$9,100%))</f>
        <v>0</v>
      </c>
      <c r="GA23" s="57">
        <f>GA$22*IF(GA$4=EOMONTH(Inputs!$E$180, 0),(GA$4-Inputs!$E$180+1)/GA$9, IF(GA$4=EOMONTH(Inputs!$E$22,0), (Inputs!$E$22-GA$3)/GA$9,100%))</f>
        <v>0</v>
      </c>
      <c r="GB23" s="57">
        <f>GB$22*IF(GB$4=EOMONTH(Inputs!$E$180, 0),(GB$4-Inputs!$E$180+1)/GB$9, IF(GB$4=EOMONTH(Inputs!$E$22,0), (Inputs!$E$22-GB$3)/GB$9,100%))</f>
        <v>0</v>
      </c>
      <c r="GC23" s="57">
        <f>GC$22*IF(GC$4=EOMONTH(Inputs!$E$180, 0),(GC$4-Inputs!$E$180+1)/GC$9, IF(GC$4=EOMONTH(Inputs!$E$22,0), (Inputs!$E$22-GC$3)/GC$9,100%))</f>
        <v>0</v>
      </c>
      <c r="GD23" s="57">
        <f>GD$22*IF(GD$4=EOMONTH(Inputs!$E$180, 0),(GD$4-Inputs!$E$180+1)/GD$9, IF(GD$4=EOMONTH(Inputs!$E$22,0), (Inputs!$E$22-GD$3)/GD$9,100%))</f>
        <v>0</v>
      </c>
      <c r="GE23" s="57">
        <f>GE$22*IF(GE$4=EOMONTH(Inputs!$E$180, 0),(GE$4-Inputs!$E$180+1)/GE$9, IF(GE$4=EOMONTH(Inputs!$E$22,0), (Inputs!$E$22-GE$3)/GE$9,100%))</f>
        <v>0</v>
      </c>
      <c r="GF23" s="57">
        <f>GF$22*IF(GF$4=EOMONTH(Inputs!$E$180, 0),(GF$4-Inputs!$E$180+1)/GF$9, IF(GF$4=EOMONTH(Inputs!$E$22,0), (Inputs!$E$22-GF$3)/GF$9,100%))</f>
        <v>0</v>
      </c>
      <c r="GG23" s="57">
        <f>GG$22*IF(GG$4=EOMONTH(Inputs!$E$180, 0),(GG$4-Inputs!$E$180+1)/GG$9, IF(GG$4=EOMONTH(Inputs!$E$22,0), (Inputs!$E$22-GG$3)/GG$9,100%))</f>
        <v>0</v>
      </c>
      <c r="GH23" s="57">
        <f>GH$22*IF(GH$4=EOMONTH(Inputs!$E$180, 0),(GH$4-Inputs!$E$180+1)/GH$9, IF(GH$4=EOMONTH(Inputs!$E$22,0), (Inputs!$E$22-GH$3)/GH$9,100%))</f>
        <v>0</v>
      </c>
      <c r="GI23" s="57">
        <f>GI$22*IF(GI$4=EOMONTH(Inputs!$E$180, 0),(GI$4-Inputs!$E$180+1)/GI$9, IF(GI$4=EOMONTH(Inputs!$E$22,0), (Inputs!$E$22-GI$3)/GI$9,100%))</f>
        <v>0</v>
      </c>
      <c r="GJ23" s="57">
        <f>GJ$22*IF(GJ$4=EOMONTH(Inputs!$E$180, 0),(GJ$4-Inputs!$E$180+1)/GJ$9, IF(GJ$4=EOMONTH(Inputs!$E$22,0), (Inputs!$E$22-GJ$3)/GJ$9,100%))</f>
        <v>0</v>
      </c>
      <c r="GK23" s="57">
        <f>GK$22*IF(GK$4=EOMONTH(Inputs!$E$180, 0),(GK$4-Inputs!$E$180+1)/GK$9, IF(GK$4=EOMONTH(Inputs!$E$22,0), (Inputs!$E$22-GK$3)/GK$9,100%))</f>
        <v>0</v>
      </c>
      <c r="GL23" s="57">
        <f>GL$22*IF(GL$4=EOMONTH(Inputs!$E$180, 0),(GL$4-Inputs!$E$180+1)/GL$9, IF(GL$4=EOMONTH(Inputs!$E$22,0), (Inputs!$E$22-GL$3)/GL$9,100%))</f>
        <v>0</v>
      </c>
      <c r="GM23" s="57">
        <f>GM$22*IF(GM$4=EOMONTH(Inputs!$E$180, 0),(GM$4-Inputs!$E$180+1)/GM$9, IF(GM$4=EOMONTH(Inputs!$E$22,0), (Inputs!$E$22-GM$3)/GM$9,100%))</f>
        <v>0</v>
      </c>
      <c r="GN23" s="57">
        <f>GN$22*IF(GN$4=EOMONTH(Inputs!$E$180, 0),(GN$4-Inputs!$E$180+1)/GN$9, IF(GN$4=EOMONTH(Inputs!$E$22,0), (Inputs!$E$22-GN$3)/GN$9,100%))</f>
        <v>0</v>
      </c>
      <c r="GO23" s="57">
        <f>GO$22*IF(GO$4=EOMONTH(Inputs!$E$180, 0),(GO$4-Inputs!$E$180+1)/GO$9, IF(GO$4=EOMONTH(Inputs!$E$22,0), (Inputs!$E$22-GO$3)/GO$9,100%))</f>
        <v>0</v>
      </c>
      <c r="GP23" s="57">
        <f>GP$22*IF(GP$4=EOMONTH(Inputs!$E$180, 0),(GP$4-Inputs!$E$180+1)/GP$9, IF(GP$4=EOMONTH(Inputs!$E$22,0), (Inputs!$E$22-GP$3)/GP$9,100%))</f>
        <v>0</v>
      </c>
      <c r="GQ23" s="57">
        <f>GQ$22*IF(GQ$4=EOMONTH(Inputs!$E$180, 0),(GQ$4-Inputs!$E$180+1)/GQ$9, IF(GQ$4=EOMONTH(Inputs!$E$22,0), (Inputs!$E$22-GQ$3)/GQ$9,100%))</f>
        <v>0</v>
      </c>
      <c r="GR23" s="57">
        <f>GR$22*IF(GR$4=EOMONTH(Inputs!$E$180, 0),(GR$4-Inputs!$E$180+1)/GR$9, IF(GR$4=EOMONTH(Inputs!$E$22,0), (Inputs!$E$22-GR$3)/GR$9,100%))</f>
        <v>0</v>
      </c>
      <c r="GS23" s="57">
        <f>GS$22*IF(GS$4=EOMONTH(Inputs!$E$180, 0),(GS$4-Inputs!$E$180+1)/GS$9, IF(GS$4=EOMONTH(Inputs!$E$22,0), (Inputs!$E$22-GS$3)/GS$9,100%))</f>
        <v>0</v>
      </c>
      <c r="GT23" s="57">
        <f>GT$22*IF(GT$4=EOMONTH(Inputs!$E$180, 0),(GT$4-Inputs!$E$180+1)/GT$9, IF(GT$4=EOMONTH(Inputs!$E$22,0), (Inputs!$E$22-GT$3)/GT$9,100%))</f>
        <v>0</v>
      </c>
      <c r="GU23" s="57">
        <f>GU$22*IF(GU$4=EOMONTH(Inputs!$E$180, 0),(GU$4-Inputs!$E$180+1)/GU$9, IF(GU$4=EOMONTH(Inputs!$E$22,0), (Inputs!$E$22-GU$3)/GU$9,100%))</f>
        <v>0</v>
      </c>
      <c r="GV23" s="57">
        <f>GV$22*IF(GV$4=EOMONTH(Inputs!$E$180, 0),(GV$4-Inputs!$E$180+1)/GV$9, IF(GV$4=EOMONTH(Inputs!$E$22,0), (Inputs!$E$22-GV$3)/GV$9,100%))</f>
        <v>0</v>
      </c>
      <c r="GW23" s="57">
        <f>GW$22*IF(GW$4=EOMONTH(Inputs!$E$180, 0),(GW$4-Inputs!$E$180+1)/GW$9, IF(GW$4=EOMONTH(Inputs!$E$22,0), (Inputs!$E$22-GW$3)/GW$9,100%))</f>
        <v>0</v>
      </c>
      <c r="GX23" s="57">
        <f>GX$22*IF(GX$4=EOMONTH(Inputs!$E$180, 0),(GX$4-Inputs!$E$180+1)/GX$9, IF(GX$4=EOMONTH(Inputs!$E$22,0), (Inputs!$E$22-GX$3)/GX$9,100%))</f>
        <v>0</v>
      </c>
      <c r="GY23" s="57">
        <f>GY$22*IF(GY$4=EOMONTH(Inputs!$E$180, 0),(GY$4-Inputs!$E$180+1)/GY$9, IF(GY$4=EOMONTH(Inputs!$E$22,0), (Inputs!$E$22-GY$3)/GY$9,100%))</f>
        <v>0</v>
      </c>
      <c r="GZ23" s="57">
        <f>GZ$22*IF(GZ$4=EOMONTH(Inputs!$E$180, 0),(GZ$4-Inputs!$E$180+1)/GZ$9, IF(GZ$4=EOMONTH(Inputs!$E$22,0), (Inputs!$E$22-GZ$3)/GZ$9,100%))</f>
        <v>0</v>
      </c>
      <c r="HA23" s="57">
        <f>HA$22*IF(HA$4=EOMONTH(Inputs!$E$180, 0),(HA$4-Inputs!$E$180+1)/HA$9, IF(HA$4=EOMONTH(Inputs!$E$22,0), (Inputs!$E$22-HA$3)/HA$9,100%))</f>
        <v>0</v>
      </c>
      <c r="HB23" s="57">
        <f>HB$22*IF(HB$4=EOMONTH(Inputs!$E$180, 0),(HB$4-Inputs!$E$180+1)/HB$9, IF(HB$4=EOMONTH(Inputs!$E$22,0), (Inputs!$E$22-HB$3)/HB$9,100%))</f>
        <v>0</v>
      </c>
      <c r="HC23" s="57">
        <f>HC$22*IF(HC$4=EOMONTH(Inputs!$E$180, 0),(HC$4-Inputs!$E$180+1)/HC$9, IF(HC$4=EOMONTH(Inputs!$E$22,0), (Inputs!$E$22-HC$3)/HC$9,100%))</f>
        <v>0</v>
      </c>
      <c r="HD23" s="57">
        <f>HD$22*IF(HD$4=EOMONTH(Inputs!$E$180, 0),(HD$4-Inputs!$E$180+1)/HD$9, IF(HD$4=EOMONTH(Inputs!$E$22,0), (Inputs!$E$22-HD$3)/HD$9,100%))</f>
        <v>0</v>
      </c>
      <c r="HE23" s="57">
        <f>HE$22*IF(HE$4=EOMONTH(Inputs!$E$180, 0),(HE$4-Inputs!$E$180+1)/HE$9, IF(HE$4=EOMONTH(Inputs!$E$22,0), (Inputs!$E$22-HE$3)/HE$9,100%))</f>
        <v>0</v>
      </c>
      <c r="HF23" s="57">
        <f>HF$22*IF(HF$4=EOMONTH(Inputs!$E$180, 0),(HF$4-Inputs!$E$180+1)/HF$9, IF(HF$4=EOMONTH(Inputs!$E$22,0), (Inputs!$E$22-HF$3)/HF$9,100%))</f>
        <v>0</v>
      </c>
      <c r="HG23" s="57">
        <f>HG$22*IF(HG$4=EOMONTH(Inputs!$E$180, 0),(HG$4-Inputs!$E$180+1)/HG$9, IF(HG$4=EOMONTH(Inputs!$E$22,0), (Inputs!$E$22-HG$3)/HG$9,100%))</f>
        <v>0</v>
      </c>
      <c r="HH23" s="57">
        <f>HH$22*IF(HH$4=EOMONTH(Inputs!$E$180, 0),(HH$4-Inputs!$E$180+1)/HH$9, IF(HH$4=EOMONTH(Inputs!$E$22,0), (Inputs!$E$22-HH$3)/HH$9,100%))</f>
        <v>0</v>
      </c>
      <c r="HI23" s="57">
        <f>HI$22*IF(HI$4=EOMONTH(Inputs!$E$180, 0),(HI$4-Inputs!$E$180+1)/HI$9, IF(HI$4=EOMONTH(Inputs!$E$22,0), (Inputs!$E$22-HI$3)/HI$9,100%))</f>
        <v>0</v>
      </c>
      <c r="HJ23" s="57">
        <f>HJ$22*IF(HJ$4=EOMONTH(Inputs!$E$180, 0),(HJ$4-Inputs!$E$180+1)/HJ$9, IF(HJ$4=EOMONTH(Inputs!$E$22,0), (Inputs!$E$22-HJ$3)/HJ$9,100%))</f>
        <v>0</v>
      </c>
      <c r="HK23" s="57">
        <f>HK$22*IF(HK$4=EOMONTH(Inputs!$E$180, 0),(HK$4-Inputs!$E$180+1)/HK$9, IF(HK$4=EOMONTH(Inputs!$E$22,0), (Inputs!$E$22-HK$3)/HK$9,100%))</f>
        <v>0</v>
      </c>
      <c r="HL23" s="57">
        <f>HL$22*IF(HL$4=EOMONTH(Inputs!$E$180, 0),(HL$4-Inputs!$E$180+1)/HL$9, IF(HL$4=EOMONTH(Inputs!$E$22,0), (Inputs!$E$22-HL$3)/HL$9,100%))</f>
        <v>0</v>
      </c>
      <c r="HM23" s="57">
        <f>HM$22*IF(HM$4=EOMONTH(Inputs!$E$180, 0),(HM$4-Inputs!$E$180+1)/HM$9, IF(HM$4=EOMONTH(Inputs!$E$22,0), (Inputs!$E$22-HM$3)/HM$9,100%))</f>
        <v>0</v>
      </c>
      <c r="HN23" s="57">
        <f>HN$22*IF(HN$4=EOMONTH(Inputs!$E$180, 0),(HN$4-Inputs!$E$180+1)/HN$9, IF(HN$4=EOMONTH(Inputs!$E$22,0), (Inputs!$E$22-HN$3)/HN$9,100%))</f>
        <v>0</v>
      </c>
      <c r="HO23" s="57">
        <f>HO$22*IF(HO$4=EOMONTH(Inputs!$E$180, 0),(HO$4-Inputs!$E$180+1)/HO$9, IF(HO$4=EOMONTH(Inputs!$E$22,0), (Inputs!$E$22-HO$3)/HO$9,100%))</f>
        <v>0</v>
      </c>
      <c r="HP23" s="57">
        <f>HP$22*IF(HP$4=EOMONTH(Inputs!$E$180, 0),(HP$4-Inputs!$E$180+1)/HP$9, IF(HP$4=EOMONTH(Inputs!$E$22,0), (Inputs!$E$22-HP$3)/HP$9,100%))</f>
        <v>0</v>
      </c>
      <c r="HQ23" s="57">
        <f>HQ$22*IF(HQ$4=EOMONTH(Inputs!$E$180, 0),(HQ$4-Inputs!$E$180+1)/HQ$9, IF(HQ$4=EOMONTH(Inputs!$E$22,0), (Inputs!$E$22-HQ$3)/HQ$9,100%))</f>
        <v>0</v>
      </c>
      <c r="HR23" s="57">
        <f>HR$22*IF(HR$4=EOMONTH(Inputs!$E$180, 0),(HR$4-Inputs!$E$180+1)/HR$9, IF(HR$4=EOMONTH(Inputs!$E$22,0), (Inputs!$E$22-HR$3)/HR$9,100%))</f>
        <v>0</v>
      </c>
      <c r="HS23" s="57">
        <f>HS$22*IF(HS$4=EOMONTH(Inputs!$E$180, 0),(HS$4-Inputs!$E$180+1)/HS$9, IF(HS$4=EOMONTH(Inputs!$E$22,0), (Inputs!$E$22-HS$3)/HS$9,100%))</f>
        <v>0</v>
      </c>
      <c r="HT23" s="57">
        <f>HT$22*IF(HT$4=EOMONTH(Inputs!$E$180, 0),(HT$4-Inputs!$E$180+1)/HT$9, IF(HT$4=EOMONTH(Inputs!$E$22,0), (Inputs!$E$22-HT$3)/HT$9,100%))</f>
        <v>0</v>
      </c>
      <c r="HU23" s="57">
        <f>HU$22*IF(HU$4=EOMONTH(Inputs!$E$180, 0),(HU$4-Inputs!$E$180+1)/HU$9, IF(HU$4=EOMONTH(Inputs!$E$22,0), (Inputs!$E$22-HU$3)/HU$9,100%))</f>
        <v>0</v>
      </c>
      <c r="HV23" s="57">
        <f>HV$22*IF(HV$4=EOMONTH(Inputs!$E$180, 0),(HV$4-Inputs!$E$180+1)/HV$9, IF(HV$4=EOMONTH(Inputs!$E$22,0), (Inputs!$E$22-HV$3)/HV$9,100%))</f>
        <v>0</v>
      </c>
      <c r="HW23" s="57">
        <f>HW$22*IF(HW$4=EOMONTH(Inputs!$E$180, 0),(HW$4-Inputs!$E$180+1)/HW$9, IF(HW$4=EOMONTH(Inputs!$E$22,0), (Inputs!$E$22-HW$3)/HW$9,100%))</f>
        <v>0</v>
      </c>
      <c r="HX23" s="57">
        <f>HX$22*IF(HX$4=EOMONTH(Inputs!$E$180, 0),(HX$4-Inputs!$E$180+1)/HX$9, IF(HX$4=EOMONTH(Inputs!$E$22,0), (Inputs!$E$22-HX$3)/HX$9,100%))</f>
        <v>0</v>
      </c>
      <c r="HY23" s="57">
        <f>HY$22*IF(HY$4=EOMONTH(Inputs!$E$180, 0),(HY$4-Inputs!$E$180+1)/HY$9, IF(HY$4=EOMONTH(Inputs!$E$22,0), (Inputs!$E$22-HY$3)/HY$9,100%))</f>
        <v>0</v>
      </c>
      <c r="HZ23" s="57">
        <f>HZ$22*IF(HZ$4=EOMONTH(Inputs!$E$180, 0),(HZ$4-Inputs!$E$180+1)/HZ$9, IF(HZ$4=EOMONTH(Inputs!$E$22,0), (Inputs!$E$22-HZ$3)/HZ$9,100%))</f>
        <v>0</v>
      </c>
      <c r="IA23" s="57">
        <f>IA$22*IF(IA$4=EOMONTH(Inputs!$E$180, 0),(IA$4-Inputs!$E$180+1)/IA$9, IF(IA$4=EOMONTH(Inputs!$E$22,0), (Inputs!$E$22-IA$3)/IA$9,100%))</f>
        <v>0</v>
      </c>
      <c r="IB23" s="57">
        <f>IB$22*IF(IB$4=EOMONTH(Inputs!$E$180, 0),(IB$4-Inputs!$E$180+1)/IB$9, IF(IB$4=EOMONTH(Inputs!$E$22,0), (Inputs!$E$22-IB$3)/IB$9,100%))</f>
        <v>0</v>
      </c>
      <c r="IC23" s="57">
        <f>IC$22*IF(IC$4=EOMONTH(Inputs!$E$180, 0),(IC$4-Inputs!$E$180+1)/IC$9, IF(IC$4=EOMONTH(Inputs!$E$22,0), (Inputs!$E$22-IC$3)/IC$9,100%))</f>
        <v>0</v>
      </c>
      <c r="ID23" s="57">
        <f>ID$22*IF(ID$4=EOMONTH(Inputs!$E$180, 0),(ID$4-Inputs!$E$180+1)/ID$9, IF(ID$4=EOMONTH(Inputs!$E$22,0), (Inputs!$E$22-ID$3)/ID$9,100%))</f>
        <v>0</v>
      </c>
      <c r="IE23" s="57">
        <f>IE$22*IF(IE$4=EOMONTH(Inputs!$E$180, 0),(IE$4-Inputs!$E$180+1)/IE$9, IF(IE$4=EOMONTH(Inputs!$E$22,0), (Inputs!$E$22-IE$3)/IE$9,100%))</f>
        <v>0</v>
      </c>
      <c r="IF23" s="57">
        <f>IF$22*IF(IF$4=EOMONTH(Inputs!$E$180, 0),(IF$4-Inputs!$E$180+1)/IF$9, IF(IF$4=EOMONTH(Inputs!$E$22,0), (Inputs!$E$22-IF$3)/IF$9,100%))</f>
        <v>0</v>
      </c>
      <c r="IG23" s="57">
        <f>IG$22*IF(IG$4=EOMONTH(Inputs!$E$180, 0),(IG$4-Inputs!$E$180+1)/IG$9, IF(IG$4=EOMONTH(Inputs!$E$22,0), (Inputs!$E$22-IG$3)/IG$9,100%))</f>
        <v>0</v>
      </c>
      <c r="IH23" s="57">
        <f>IH$22*IF(IH$4=EOMONTH(Inputs!$E$180, 0),(IH$4-Inputs!$E$180+1)/IH$9, IF(IH$4=EOMONTH(Inputs!$E$22,0), (Inputs!$E$22-IH$3)/IH$9,100%))</f>
        <v>0</v>
      </c>
      <c r="II23" s="57">
        <f>II$22*IF(II$4=EOMONTH(Inputs!$E$180, 0),(II$4-Inputs!$E$180+1)/II$9, IF(II$4=EOMONTH(Inputs!$E$22,0), (Inputs!$E$22-II$3)/II$9,100%))</f>
        <v>0</v>
      </c>
      <c r="IJ23" s="57">
        <f>IJ$22*IF(IJ$4=EOMONTH(Inputs!$E$180, 0),(IJ$4-Inputs!$E$180+1)/IJ$9, IF(IJ$4=EOMONTH(Inputs!$E$22,0), (Inputs!$E$22-IJ$3)/IJ$9,100%))</f>
        <v>0</v>
      </c>
      <c r="IK23" s="57">
        <f>IK$22*IF(IK$4=EOMONTH(Inputs!$E$180, 0),(IK$4-Inputs!$E$180+1)/IK$9, IF(IK$4=EOMONTH(Inputs!$E$22,0), (Inputs!$E$22-IK$3)/IK$9,100%))</f>
        <v>0</v>
      </c>
      <c r="IL23" s="57">
        <f>IL$22*IF(IL$4=EOMONTH(Inputs!$E$180, 0),(IL$4-Inputs!$E$180+1)/IL$9, IF(IL$4=EOMONTH(Inputs!$E$22,0), (Inputs!$E$22-IL$3)/IL$9,100%))</f>
        <v>0</v>
      </c>
      <c r="IM23" s="57">
        <f>IM$22*IF(IM$4=EOMONTH(Inputs!$E$180, 0),(IM$4-Inputs!$E$180+1)/IM$9, IF(IM$4=EOMONTH(Inputs!$E$22,0), (Inputs!$E$22-IM$3)/IM$9,100%))</f>
        <v>0</v>
      </c>
      <c r="IN23" s="57">
        <f>IN$22*IF(IN$4=EOMONTH(Inputs!$E$180, 0),(IN$4-Inputs!$E$180+1)/IN$9, IF(IN$4=EOMONTH(Inputs!$E$22,0), (Inputs!$E$22-IN$3)/IN$9,100%))</f>
        <v>0</v>
      </c>
      <c r="IO23" s="57">
        <f>IO$22*IF(IO$4=EOMONTH(Inputs!$E$180, 0),(IO$4-Inputs!$E$180+1)/IO$9, IF(IO$4=EOMONTH(Inputs!$E$22,0), (Inputs!$E$22-IO$3)/IO$9,100%))</f>
        <v>0</v>
      </c>
      <c r="IP23" s="57">
        <f>IP$22*IF(IP$4=EOMONTH(Inputs!$E$180, 0),(IP$4-Inputs!$E$180+1)/IP$9, IF(IP$4=EOMONTH(Inputs!$E$22,0), (Inputs!$E$22-IP$3)/IP$9,100%))</f>
        <v>0</v>
      </c>
      <c r="IQ23" s="57">
        <f>IQ$22*IF(IQ$4=EOMONTH(Inputs!$E$180, 0),(IQ$4-Inputs!$E$180+1)/IQ$9, IF(IQ$4=EOMONTH(Inputs!$E$22,0), (Inputs!$E$22-IQ$3)/IQ$9,100%))</f>
        <v>0</v>
      </c>
      <c r="IR23" s="57">
        <f>IR$22*IF(IR$4=EOMONTH(Inputs!$E$180, 0),(IR$4-Inputs!$E$180+1)/IR$9, IF(IR$4=EOMONTH(Inputs!$E$22,0), (Inputs!$E$22-IR$3)/IR$9,100%))</f>
        <v>0</v>
      </c>
      <c r="IS23" s="57">
        <f>IS$22*IF(IS$4=EOMONTH(Inputs!$E$180, 0),(IS$4-Inputs!$E$180+1)/IS$9, IF(IS$4=EOMONTH(Inputs!$E$22,0), (Inputs!$E$22-IS$3)/IS$9,100%))</f>
        <v>0</v>
      </c>
      <c r="IT23" s="57">
        <f>IT$22*IF(IT$4=EOMONTH(Inputs!$E$180, 0),(IT$4-Inputs!$E$180+1)/IT$9, IF(IT$4=EOMONTH(Inputs!$E$22,0), (Inputs!$E$22-IT$3)/IT$9,100%))</f>
        <v>0</v>
      </c>
      <c r="IU23" s="57">
        <f>IU$22*IF(IU$4=EOMONTH(Inputs!$E$180, 0),(IU$4-Inputs!$E$180+1)/IU$9, IF(IU$4=EOMONTH(Inputs!$E$22,0), (Inputs!$E$22-IU$3)/IU$9,100%))</f>
        <v>0</v>
      </c>
      <c r="IV23" s="57">
        <f>IV$22*IF(IV$4=EOMONTH(Inputs!$E$180, 0),(IV$4-Inputs!$E$180+1)/IV$9, IF(IV$4=EOMONTH(Inputs!$E$22,0), (Inputs!$E$22-IV$3)/IV$9,100%))</f>
        <v>0</v>
      </c>
      <c r="IW23" s="57">
        <f>IW$22*IF(IW$4=EOMONTH(Inputs!$E$180, 0),(IW$4-Inputs!$E$180+1)/IW$9, IF(IW$4=EOMONTH(Inputs!$E$22,0), (Inputs!$E$22-IW$3)/IW$9,100%))</f>
        <v>0</v>
      </c>
      <c r="IX23" s="57">
        <f>IX$22*IF(IX$4=EOMONTH(Inputs!$E$180, 0),(IX$4-Inputs!$E$180+1)/IX$9, IF(IX$4=EOMONTH(Inputs!$E$22,0), (Inputs!$E$22-IX$3)/IX$9,100%))</f>
        <v>0</v>
      </c>
      <c r="IY23" s="57">
        <f>IY$22*IF(IY$4=EOMONTH(Inputs!$E$180, 0),(IY$4-Inputs!$E$180+1)/IY$9, IF(IY$4=EOMONTH(Inputs!$E$22,0), (Inputs!$E$22-IY$3)/IY$9,100%))</f>
        <v>0</v>
      </c>
      <c r="IZ23" s="57">
        <f>IZ$22*IF(IZ$4=EOMONTH(Inputs!$E$180, 0),(IZ$4-Inputs!$E$180+1)/IZ$9, IF(IZ$4=EOMONTH(Inputs!$E$22,0), (Inputs!$E$22-IZ$3)/IZ$9,100%))</f>
        <v>0</v>
      </c>
      <c r="JA23" s="57">
        <f>JA$22*IF(JA$4=EOMONTH(Inputs!$E$180, 0),(JA$4-Inputs!$E$180+1)/JA$9, IF(JA$4=EOMONTH(Inputs!$E$22,0), (Inputs!$E$22-JA$3)/JA$9,100%))</f>
        <v>0</v>
      </c>
      <c r="JB23" s="57">
        <f>JB$22*IF(JB$4=EOMONTH(Inputs!$E$180, 0),(JB$4-Inputs!$E$180+1)/JB$9, IF(JB$4=EOMONTH(Inputs!$E$22,0), (Inputs!$E$22-JB$3)/JB$9,100%))</f>
        <v>0</v>
      </c>
      <c r="JC23" s="57">
        <f>JC$22*IF(JC$4=EOMONTH(Inputs!$E$180, 0),(JC$4-Inputs!$E$180+1)/JC$9, IF(JC$4=EOMONTH(Inputs!$E$22,0), (Inputs!$E$22-JC$3)/JC$9,100%))</f>
        <v>0</v>
      </c>
      <c r="JD23" s="57">
        <f>JD$22*IF(JD$4=EOMONTH(Inputs!$E$180, 0),(JD$4-Inputs!$E$180+1)/JD$9, IF(JD$4=EOMONTH(Inputs!$E$22,0), (Inputs!$E$22-JD$3)/JD$9,100%))</f>
        <v>0</v>
      </c>
      <c r="JE23" s="57">
        <f>JE$22*IF(JE$4=EOMONTH(Inputs!$E$180, 0),(JE$4-Inputs!$E$180+1)/JE$9, IF(JE$4=EOMONTH(Inputs!$E$22,0), (Inputs!$E$22-JE$3)/JE$9,100%))</f>
        <v>0</v>
      </c>
      <c r="JF23" s="57">
        <f>JF$22*IF(JF$4=EOMONTH(Inputs!$E$180, 0),(JF$4-Inputs!$E$180+1)/JF$9, IF(JF$4=EOMONTH(Inputs!$E$22,0), (Inputs!$E$22-JF$3)/JF$9,100%))</f>
        <v>0</v>
      </c>
      <c r="JG23" s="57">
        <f>JG$22*IF(JG$4=EOMONTH(Inputs!$E$180, 0),(JG$4-Inputs!$E$180+1)/JG$9, IF(JG$4=EOMONTH(Inputs!$E$22,0), (Inputs!$E$22-JG$3)/JG$9,100%))</f>
        <v>0</v>
      </c>
      <c r="JH23" s="57">
        <f>JH$22*IF(JH$4=EOMONTH(Inputs!$E$180, 0),(JH$4-Inputs!$E$180+1)/JH$9, IF(JH$4=EOMONTH(Inputs!$E$22,0), (Inputs!$E$22-JH$3)/JH$9,100%))</f>
        <v>0</v>
      </c>
      <c r="JI23" s="57">
        <f>JI$22*IF(JI$4=EOMONTH(Inputs!$E$180, 0),(JI$4-Inputs!$E$180+1)/JI$9, IF(JI$4=EOMONTH(Inputs!$E$22,0), (Inputs!$E$22-JI$3)/JI$9,100%))</f>
        <v>0</v>
      </c>
      <c r="JJ23" s="57">
        <f>JJ$22*IF(JJ$4=EOMONTH(Inputs!$E$180, 0),(JJ$4-Inputs!$E$180+1)/JJ$9, IF(JJ$4=EOMONTH(Inputs!$E$22,0), (Inputs!$E$22-JJ$3)/JJ$9,100%))</f>
        <v>0</v>
      </c>
      <c r="JK23" s="57">
        <f>JK$22*IF(JK$4=EOMONTH(Inputs!$E$180, 0),(JK$4-Inputs!$E$180+1)/JK$9, IF(JK$4=EOMONTH(Inputs!$E$22,0), (Inputs!$E$22-JK$3)/JK$9,100%))</f>
        <v>0</v>
      </c>
      <c r="JL23" s="57">
        <f>JL$22*IF(JL$4=EOMONTH(Inputs!$E$180, 0),(JL$4-Inputs!$E$180+1)/JL$9, IF(JL$4=EOMONTH(Inputs!$E$22,0), (Inputs!$E$22-JL$3)/JL$9,100%))</f>
        <v>0</v>
      </c>
      <c r="JM23" s="57">
        <f>JM$22*IF(JM$4=EOMONTH(Inputs!$E$180, 0),(JM$4-Inputs!$E$180+1)/JM$9, IF(JM$4=EOMONTH(Inputs!$E$22,0), (Inputs!$E$22-JM$3)/JM$9,100%))</f>
        <v>0</v>
      </c>
      <c r="JN23" s="57">
        <f>JN$22*IF(JN$4=EOMONTH(Inputs!$E$180, 0),(JN$4-Inputs!$E$180+1)/JN$9, IF(JN$4=EOMONTH(Inputs!$E$22,0), (Inputs!$E$22-JN$3)/JN$9,100%))</f>
        <v>0</v>
      </c>
      <c r="JO23" s="57">
        <f>JO$22*IF(JO$4=EOMONTH(Inputs!$E$180, 0),(JO$4-Inputs!$E$180+1)/JO$9, IF(JO$4=EOMONTH(Inputs!$E$22,0), (Inputs!$E$22-JO$3)/JO$9,100%))</f>
        <v>0</v>
      </c>
      <c r="JP23" s="57">
        <f>JP$22*IF(JP$4=EOMONTH(Inputs!$E$180, 0),(JP$4-Inputs!$E$180+1)/JP$9, IF(JP$4=EOMONTH(Inputs!$E$22,0), (Inputs!$E$22-JP$3)/JP$9,100%))</f>
        <v>0</v>
      </c>
      <c r="JQ23" s="57">
        <f>JQ$22*IF(JQ$4=EOMONTH(Inputs!$E$180, 0),(JQ$4-Inputs!$E$180+1)/JQ$9, IF(JQ$4=EOMONTH(Inputs!$E$22,0), (Inputs!$E$22-JQ$3)/JQ$9,100%))</f>
        <v>0</v>
      </c>
      <c r="JR23" s="57">
        <f>JR$22*IF(JR$4=EOMONTH(Inputs!$E$180, 0),(JR$4-Inputs!$E$180+1)/JR$9, IF(JR$4=EOMONTH(Inputs!$E$22,0), (Inputs!$E$22-JR$3)/JR$9,100%))</f>
        <v>0</v>
      </c>
      <c r="JS23" s="57">
        <f>JS$22*IF(JS$4=EOMONTH(Inputs!$E$180, 0),(JS$4-Inputs!$E$180+1)/JS$9, IF(JS$4=EOMONTH(Inputs!$E$22,0), (Inputs!$E$22-JS$3)/JS$9,100%))</f>
        <v>0</v>
      </c>
      <c r="JT23" s="57">
        <f>JT$22*IF(JT$4=EOMONTH(Inputs!$E$180, 0),(JT$4-Inputs!$E$180+1)/JT$9, IF(JT$4=EOMONTH(Inputs!$E$22,0), (Inputs!$E$22-JT$3)/JT$9,100%))</f>
        <v>0</v>
      </c>
      <c r="JU23" s="57">
        <f>JU$22*IF(JU$4=EOMONTH(Inputs!$E$180, 0),(JU$4-Inputs!$E$180+1)/JU$9, IF(JU$4=EOMONTH(Inputs!$E$22,0), (Inputs!$E$22-JU$3)/JU$9,100%))</f>
        <v>0</v>
      </c>
      <c r="JV23" s="57">
        <f>JV$22*IF(JV$4=EOMONTH(Inputs!$E$180, 0),(JV$4-Inputs!$E$180+1)/JV$9, IF(JV$4=EOMONTH(Inputs!$E$22,0), (Inputs!$E$22-JV$3)/JV$9,100%))</f>
        <v>0</v>
      </c>
      <c r="JW23" s="57">
        <f>JW$22*IF(JW$4=EOMONTH(Inputs!$E$180, 0),(JW$4-Inputs!$E$180+1)/JW$9, IF(JW$4=EOMONTH(Inputs!$E$22,0), (Inputs!$E$22-JW$3)/JW$9,100%))</f>
        <v>0</v>
      </c>
      <c r="JX23" s="57">
        <f>JX$22*IF(JX$4=EOMONTH(Inputs!$E$180, 0),(JX$4-Inputs!$E$180+1)/JX$9, IF(JX$4=EOMONTH(Inputs!$E$22,0), (Inputs!$E$22-JX$3)/JX$9,100%))</f>
        <v>0</v>
      </c>
      <c r="JY23" s="57">
        <f>JY$22*IF(JY$4=EOMONTH(Inputs!$E$180, 0),(JY$4-Inputs!$E$180+1)/JY$9, IF(JY$4=EOMONTH(Inputs!$E$22,0), (Inputs!$E$22-JY$3)/JY$9,100%))</f>
        <v>0</v>
      </c>
      <c r="JZ23" s="57">
        <f>JZ$22*IF(JZ$4=EOMONTH(Inputs!$E$180, 0),(JZ$4-Inputs!$E$180+1)/JZ$9, IF(JZ$4=EOMONTH(Inputs!$E$22,0), (Inputs!$E$22-JZ$3)/JZ$9,100%))</f>
        <v>0</v>
      </c>
      <c r="KA23" s="57">
        <f>KA$22*IF(KA$4=EOMONTH(Inputs!$E$180, 0),(KA$4-Inputs!$E$180+1)/KA$9, IF(KA$4=EOMONTH(Inputs!$E$22,0), (Inputs!$E$22-KA$3)/KA$9,100%))</f>
        <v>0</v>
      </c>
      <c r="KB23" s="57">
        <f>KB$22*IF(KB$4=EOMONTH(Inputs!$E$180, 0),(KB$4-Inputs!$E$180+1)/KB$9, IF(KB$4=EOMONTH(Inputs!$E$22,0), (Inputs!$E$22-KB$3)/KB$9,100%))</f>
        <v>0</v>
      </c>
      <c r="KC23" s="57">
        <f>KC$22*IF(KC$4=EOMONTH(Inputs!$E$180, 0),(KC$4-Inputs!$E$180+1)/KC$9, IF(KC$4=EOMONTH(Inputs!$E$22,0), (Inputs!$E$22-KC$3)/KC$9,100%))</f>
        <v>0</v>
      </c>
      <c r="KD23" s="57">
        <f>KD$22*IF(KD$4=EOMONTH(Inputs!$E$180, 0),(KD$4-Inputs!$E$180+1)/KD$9, IF(KD$4=EOMONTH(Inputs!$E$22,0), (Inputs!$E$22-KD$3)/KD$9,100%))</f>
        <v>0</v>
      </c>
      <c r="KE23" s="57">
        <f>KE$22*IF(KE$4=EOMONTH(Inputs!$E$180, 0),(KE$4-Inputs!$E$180+1)/KE$9, IF(KE$4=EOMONTH(Inputs!$E$22,0), (Inputs!$E$22-KE$3)/KE$9,100%))</f>
        <v>0</v>
      </c>
      <c r="KF23" s="57">
        <f>KF$22*IF(KF$4=EOMONTH(Inputs!$E$180, 0),(KF$4-Inputs!$E$180+1)/KF$9, IF(KF$4=EOMONTH(Inputs!$E$22,0), (Inputs!$E$22-KF$3)/KF$9,100%))</f>
        <v>0</v>
      </c>
      <c r="KG23" s="57">
        <f>KG$22*IF(KG$4=EOMONTH(Inputs!$E$180, 0),(KG$4-Inputs!$E$180+1)/KG$9, IF(KG$4=EOMONTH(Inputs!$E$22,0), (Inputs!$E$22-KG$3)/KG$9,100%))</f>
        <v>0</v>
      </c>
      <c r="KH23" s="57">
        <f>KH$22*IF(KH$4=EOMONTH(Inputs!$E$180, 0),(KH$4-Inputs!$E$180+1)/KH$9, IF(KH$4=EOMONTH(Inputs!$E$22,0), (Inputs!$E$22-KH$3)/KH$9,100%))</f>
        <v>0</v>
      </c>
      <c r="KI23" s="57">
        <f>KI$22*IF(KI$4=EOMONTH(Inputs!$E$180, 0),(KI$4-Inputs!$E$180+1)/KI$9, IF(KI$4=EOMONTH(Inputs!$E$22,0), (Inputs!$E$22-KI$3)/KI$9,100%))</f>
        <v>0</v>
      </c>
      <c r="KJ23" s="57">
        <f>KJ$22*IF(KJ$4=EOMONTH(Inputs!$E$180, 0),(KJ$4-Inputs!$E$180+1)/KJ$9, IF(KJ$4=EOMONTH(Inputs!$E$22,0), (Inputs!$E$22-KJ$3)/KJ$9,100%))</f>
        <v>0</v>
      </c>
      <c r="KK23" s="57">
        <f>KK$22*IF(KK$4=EOMONTH(Inputs!$E$180, 0),(KK$4-Inputs!$E$180+1)/KK$9, IF(KK$4=EOMONTH(Inputs!$E$22,0), (Inputs!$E$22-KK$3)/KK$9,100%))</f>
        <v>0</v>
      </c>
      <c r="KL23" s="57">
        <f>KL$22*IF(KL$4=EOMONTH(Inputs!$E$180, 0),(KL$4-Inputs!$E$180+1)/KL$9, IF(KL$4=EOMONTH(Inputs!$E$22,0), (Inputs!$E$22-KL$3)/KL$9,100%))</f>
        <v>0</v>
      </c>
      <c r="KM23" s="57">
        <f>KM$22*IF(KM$4=EOMONTH(Inputs!$E$180, 0),(KM$4-Inputs!$E$180+1)/KM$9, IF(KM$4=EOMONTH(Inputs!$E$22,0), (Inputs!$E$22-KM$3)/KM$9,100%))</f>
        <v>0</v>
      </c>
      <c r="KN23" s="57">
        <f>KN$22*IF(KN$4=EOMONTH(Inputs!$E$180, 0),(KN$4-Inputs!$E$180+1)/KN$9, IF(KN$4=EOMONTH(Inputs!$E$22,0), (Inputs!$E$22-KN$3)/KN$9,100%))</f>
        <v>0</v>
      </c>
      <c r="KO23" s="57">
        <f>KO$22*IF(KO$4=EOMONTH(Inputs!$E$180, 0),(KO$4-Inputs!$E$180+1)/KO$9, IF(KO$4=EOMONTH(Inputs!$E$22,0), (Inputs!$E$22-KO$3)/KO$9,100%))</f>
        <v>0</v>
      </c>
      <c r="KP23" s="57">
        <f>KP$22*IF(KP$4=EOMONTH(Inputs!$E$180, 0),(KP$4-Inputs!$E$180+1)/KP$9, IF(KP$4=EOMONTH(Inputs!$E$22,0), (Inputs!$E$22-KP$3)/KP$9,100%))</f>
        <v>0</v>
      </c>
      <c r="KQ23" s="57">
        <f>KQ$22*IF(KQ$4=EOMONTH(Inputs!$E$180, 0),(KQ$4-Inputs!$E$180+1)/KQ$9, IF(KQ$4=EOMONTH(Inputs!$E$22,0), (Inputs!$E$22-KQ$3)/KQ$9,100%))</f>
        <v>0</v>
      </c>
      <c r="KR23" s="57">
        <f>KR$22*IF(KR$4=EOMONTH(Inputs!$E$180, 0),(KR$4-Inputs!$E$180+1)/KR$9, IF(KR$4=EOMONTH(Inputs!$E$22,0), (Inputs!$E$22-KR$3)/KR$9,100%))</f>
        <v>0</v>
      </c>
      <c r="KS23" s="57">
        <f>KS$22*IF(KS$4=EOMONTH(Inputs!$E$180, 0),(KS$4-Inputs!$E$180+1)/KS$9, IF(KS$4=EOMONTH(Inputs!$E$22,0), (Inputs!$E$22-KS$3)/KS$9,100%))</f>
        <v>0</v>
      </c>
      <c r="KT23" s="57">
        <f>KT$22*IF(KT$4=EOMONTH(Inputs!$E$180, 0),(KT$4-Inputs!$E$180+1)/KT$9, IF(KT$4=EOMONTH(Inputs!$E$22,0), (Inputs!$E$22-KT$3)/KT$9,100%))</f>
        <v>0</v>
      </c>
      <c r="KU23" s="57">
        <f>KU$22*IF(KU$4=EOMONTH(Inputs!$E$180, 0),(KU$4-Inputs!$E$180+1)/KU$9, IF(KU$4=EOMONTH(Inputs!$E$22,0), (Inputs!$E$22-KU$3)/KU$9,100%))</f>
        <v>0</v>
      </c>
      <c r="KV23" s="57">
        <f>KV$22*IF(KV$4=EOMONTH(Inputs!$E$180, 0),(KV$4-Inputs!$E$180+1)/KV$9, IF(KV$4=EOMONTH(Inputs!$E$22,0), (Inputs!$E$22-KV$3)/KV$9,100%))</f>
        <v>0</v>
      </c>
      <c r="KW23" s="57">
        <f>KW$22*IF(KW$4=EOMONTH(Inputs!$E$180, 0),(KW$4-Inputs!$E$180+1)/KW$9, IF(KW$4=EOMONTH(Inputs!$E$22,0), (Inputs!$E$22-KW$3)/KW$9,100%))</f>
        <v>0</v>
      </c>
      <c r="KX23" s="57">
        <f>KX$22*IF(KX$4=EOMONTH(Inputs!$E$180, 0),(KX$4-Inputs!$E$180+1)/KX$9, IF(KX$4=EOMONTH(Inputs!$E$22,0), (Inputs!$E$22-KX$3)/KX$9,100%))</f>
        <v>0</v>
      </c>
      <c r="KY23" s="57">
        <f>KY$22*IF(KY$4=EOMONTH(Inputs!$E$180, 0),(KY$4-Inputs!$E$180+1)/KY$9, IF(KY$4=EOMONTH(Inputs!$E$22,0), (Inputs!$E$22-KY$3)/KY$9,100%))</f>
        <v>0</v>
      </c>
      <c r="KZ23" s="57">
        <f>KZ$22*IF(KZ$4=EOMONTH(Inputs!$E$180, 0),(KZ$4-Inputs!$E$180+1)/KZ$9, IF(KZ$4=EOMONTH(Inputs!$E$22,0), (Inputs!$E$22-KZ$3)/KZ$9,100%))</f>
        <v>0</v>
      </c>
      <c r="LA23" s="57">
        <f>LA$22*IF(LA$4=EOMONTH(Inputs!$E$180, 0),(LA$4-Inputs!$E$180+1)/LA$9, IF(LA$4=EOMONTH(Inputs!$E$22,0), (Inputs!$E$22-LA$3)/LA$9,100%))</f>
        <v>0</v>
      </c>
      <c r="LB23" s="57">
        <f>LB$22*IF(LB$4=EOMONTH(Inputs!$E$180, 0),(LB$4-Inputs!$E$180+1)/LB$9, IF(LB$4=EOMONTH(Inputs!$E$22,0), (Inputs!$E$22-LB$3)/LB$9,100%))</f>
        <v>0</v>
      </c>
      <c r="LC23" s="57">
        <f>LC$22*IF(LC$4=EOMONTH(Inputs!$E$180, 0),(LC$4-Inputs!$E$180+1)/LC$9, IF(LC$4=EOMONTH(Inputs!$E$22,0), (Inputs!$E$22-LC$3)/LC$9,100%))</f>
        <v>0</v>
      </c>
      <c r="LD23" s="57">
        <f>LD$22*IF(LD$4=EOMONTH(Inputs!$E$180, 0),(LD$4-Inputs!$E$180+1)/LD$9, IF(LD$4=EOMONTH(Inputs!$E$22,0), (Inputs!$E$22-LD$3)/LD$9,100%))</f>
        <v>0</v>
      </c>
      <c r="LE23" s="57">
        <f>LE$22*IF(LE$4=EOMONTH(Inputs!$E$180, 0),(LE$4-Inputs!$E$180+1)/LE$9, IF(LE$4=EOMONTH(Inputs!$E$22,0), (Inputs!$E$22-LE$3)/LE$9,100%))</f>
        <v>0</v>
      </c>
      <c r="LF23" s="57">
        <f>LF$22*IF(LF$4=EOMONTH(Inputs!$E$180, 0),(LF$4-Inputs!$E$180+1)/LF$9, IF(LF$4=EOMONTH(Inputs!$E$22,0), (Inputs!$E$22-LF$3)/LF$9,100%))</f>
        <v>0</v>
      </c>
      <c r="LG23" s="57">
        <f>LG$22*IF(LG$4=EOMONTH(Inputs!$E$180, 0),(LG$4-Inputs!$E$180+1)/LG$9, IF(LG$4=EOMONTH(Inputs!$E$22,0), (Inputs!$E$22-LG$3)/LG$9,100%))</f>
        <v>0</v>
      </c>
      <c r="LH23" s="57">
        <f>LH$22*IF(LH$4=EOMONTH(Inputs!$E$180, 0),(LH$4-Inputs!$E$180+1)/LH$9, IF(LH$4=EOMONTH(Inputs!$E$22,0), (Inputs!$E$22-LH$3)/LH$9,100%))</f>
        <v>0</v>
      </c>
      <c r="LI23" s="57">
        <f>LI$22*IF(LI$4=EOMONTH(Inputs!$E$180, 0),(LI$4-Inputs!$E$180+1)/LI$9, IF(LI$4=EOMONTH(Inputs!$E$22,0), (Inputs!$E$22-LI$3)/LI$9,100%))</f>
        <v>0</v>
      </c>
      <c r="LJ23" s="57">
        <f>LJ$22*IF(LJ$4=EOMONTH(Inputs!$E$180, 0),(LJ$4-Inputs!$E$180+1)/LJ$9, IF(LJ$4=EOMONTH(Inputs!$E$22,0), (Inputs!$E$22-LJ$3)/LJ$9,100%))</f>
        <v>0</v>
      </c>
      <c r="LK23" s="57">
        <f>LK$22*IF(LK$4=EOMONTH(Inputs!$E$180, 0),(LK$4-Inputs!$E$180+1)/LK$9, IF(LK$4=EOMONTH(Inputs!$E$22,0), (Inputs!$E$22-LK$3)/LK$9,100%))</f>
        <v>0</v>
      </c>
      <c r="LL23" s="57">
        <f>LL$22*IF(LL$4=EOMONTH(Inputs!$E$180, 0),(LL$4-Inputs!$E$180+1)/LL$9, IF(LL$4=EOMONTH(Inputs!$E$22,0), (Inputs!$E$22-LL$3)/LL$9,100%))</f>
        <v>0</v>
      </c>
      <c r="LM23" s="57">
        <f>LM$22*IF(LM$4=EOMONTH(Inputs!$E$180, 0),(LM$4-Inputs!$E$180+1)/LM$9, IF(LM$4=EOMONTH(Inputs!$E$22,0), (Inputs!$E$22-LM$3)/LM$9,100%))</f>
        <v>0</v>
      </c>
      <c r="LN23" s="57">
        <f>LN$22*IF(LN$4=EOMONTH(Inputs!$E$180, 0),(LN$4-Inputs!$E$180+1)/LN$9, IF(LN$4=EOMONTH(Inputs!$E$22,0), (Inputs!$E$22-LN$3)/LN$9,100%))</f>
        <v>0</v>
      </c>
      <c r="LO23" s="57">
        <f>LO$22*IF(LO$4=EOMONTH(Inputs!$E$180, 0),(LO$4-Inputs!$E$180+1)/LO$9, IF(LO$4=EOMONTH(Inputs!$E$22,0), (Inputs!$E$22-LO$3)/LO$9,100%))</f>
        <v>0</v>
      </c>
      <c r="LP23" s="57">
        <f>LP$22*IF(LP$4=EOMONTH(Inputs!$E$180, 0),(LP$4-Inputs!$E$180+1)/LP$9, IF(LP$4=EOMONTH(Inputs!$E$22,0), (Inputs!$E$22-LP$3)/LP$9,100%))</f>
        <v>0</v>
      </c>
      <c r="LQ23" s="57">
        <f>LQ$22*IF(LQ$4=EOMONTH(Inputs!$E$180, 0),(LQ$4-Inputs!$E$180+1)/LQ$9, IF(LQ$4=EOMONTH(Inputs!$E$22,0), (Inputs!$E$22-LQ$3)/LQ$9,100%))</f>
        <v>0</v>
      </c>
      <c r="LR23" s="57">
        <f>LR$22*IF(LR$4=EOMONTH(Inputs!$E$180, 0),(LR$4-Inputs!$E$180+1)/LR$9, IF(LR$4=EOMONTH(Inputs!$E$22,0), (Inputs!$E$22-LR$3)/LR$9,100%))</f>
        <v>0</v>
      </c>
      <c r="LS23" s="57">
        <f>LS$22*IF(LS$4=EOMONTH(Inputs!$E$180, 0),(LS$4-Inputs!$E$180+1)/LS$9, IF(LS$4=EOMONTH(Inputs!$E$22,0), (Inputs!$E$22-LS$3)/LS$9,100%))</f>
        <v>0</v>
      </c>
      <c r="LT23" s="57">
        <f>LT$22*IF(LT$4=EOMONTH(Inputs!$E$180, 0),(LT$4-Inputs!$E$180+1)/LT$9, IF(LT$4=EOMONTH(Inputs!$E$22,0), (Inputs!$E$22-LT$3)/LT$9,100%))</f>
        <v>0</v>
      </c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</row>
    <row r="24" spans="1:463" outlineLevel="1">
      <c r="A24" s="2"/>
      <c r="B24" s="2"/>
      <c r="C24" s="2" t="s">
        <v>411</v>
      </c>
      <c r="D24" s="2"/>
      <c r="E24" s="2"/>
      <c r="F24" s="2"/>
      <c r="G24" s="2"/>
      <c r="H24" s="91">
        <f>Inputs!G182</f>
        <v>46753</v>
      </c>
      <c r="I24" s="126">
        <f>IF(AND(I4&gt;=$H$24, I3&lt;=Inputs!$G185), 1, 0)</f>
        <v>0</v>
      </c>
      <c r="J24" s="126">
        <f>IF(AND(J4&gt;=$H$24, J3&lt;=Inputs!$G185), 1, 0)</f>
        <v>0</v>
      </c>
      <c r="K24" s="126">
        <f>IF(AND(K4&gt;=$H$24, K3&lt;=Inputs!$G185), 1, 0)</f>
        <v>0</v>
      </c>
      <c r="L24" s="126">
        <f>IF(AND(L4&gt;=$H$24, L3&lt;=Inputs!$G185), 1, 0)</f>
        <v>0</v>
      </c>
      <c r="M24" s="126">
        <f>IF(AND(M4&gt;=$H$24, M3&lt;=Inputs!$G185), 1, 0)</f>
        <v>0</v>
      </c>
      <c r="N24" s="126">
        <f>IF(AND(N4&gt;=$H$24, N3&lt;=Inputs!$G185), 1, 0)</f>
        <v>0</v>
      </c>
      <c r="O24" s="126">
        <f>IF(AND(O4&gt;=$H$24, O3&lt;=Inputs!$G185), 1, 0)</f>
        <v>0</v>
      </c>
      <c r="P24" s="126">
        <f>IF(AND(P4&gt;=$H$24, P3&lt;=Inputs!$G185), 1, 0)</f>
        <v>0</v>
      </c>
      <c r="Q24" s="126">
        <f>IF(AND(Q4&gt;=$H$24, Q3&lt;=Inputs!$G185), 1, 0)</f>
        <v>0</v>
      </c>
      <c r="R24" s="126">
        <f>IF(AND(R4&gt;=$H$24, R3&lt;=Inputs!$G185), 1, 0)</f>
        <v>0</v>
      </c>
      <c r="S24" s="126">
        <f>IF(AND(S4&gt;=$H$24, S3&lt;=Inputs!$G185), 1, 0)</f>
        <v>0</v>
      </c>
      <c r="T24" s="126">
        <f>IF(AND(T4&gt;=$H$24, T3&lt;=Inputs!$G185), 1, 0)</f>
        <v>0</v>
      </c>
      <c r="U24" s="126">
        <f>IF(AND(U4&gt;=$H$24, U3&lt;=Inputs!$G185), 1, 0)</f>
        <v>0</v>
      </c>
      <c r="V24" s="126">
        <f>IF(AND(V4&gt;=$H$24, V3&lt;=Inputs!$G185), 1, 0)</f>
        <v>0</v>
      </c>
      <c r="W24" s="126">
        <f>IF(AND(W4&gt;=$H$24, W3&lt;=Inputs!$G185), 1, 0)</f>
        <v>0</v>
      </c>
      <c r="X24" s="126">
        <f>IF(AND(X4&gt;=$H$24, X3&lt;=Inputs!$G185), 1, 0)</f>
        <v>0</v>
      </c>
      <c r="Y24" s="126">
        <f>IF(AND(Y4&gt;=$H$24, Y3&lt;=Inputs!$G185), 1, 0)</f>
        <v>0</v>
      </c>
      <c r="Z24" s="126">
        <f>IF(AND(Z4&gt;=$H$24, Z3&lt;=Inputs!$G185), 1, 0)</f>
        <v>0</v>
      </c>
      <c r="AA24" s="126">
        <f>IF(AND(AA4&gt;=$H$24, AA3&lt;=Inputs!$G185), 1, 0)</f>
        <v>0</v>
      </c>
      <c r="AB24" s="126">
        <f>IF(AND(AB4&gt;=$H$24, AB3&lt;=Inputs!$G185), 1, 0)</f>
        <v>0</v>
      </c>
      <c r="AC24" s="126">
        <f>IF(AND(AC4&gt;=$H$24, AC3&lt;=Inputs!$G185), 1, 0)</f>
        <v>0</v>
      </c>
      <c r="AD24" s="126">
        <f>IF(AND(AD4&gt;=$H$24, AD3&lt;=Inputs!$G185), 1, 0)</f>
        <v>0</v>
      </c>
      <c r="AE24" s="126">
        <f>IF(AND(AE4&gt;=$H$24, AE3&lt;=Inputs!$G185), 1, 0)</f>
        <v>0</v>
      </c>
      <c r="AF24" s="126">
        <f>IF(AND(AF4&gt;=$H$24, AF3&lt;=Inputs!$G185), 1, 0)</f>
        <v>0</v>
      </c>
      <c r="AG24" s="126">
        <f>IF(AND(AG4&gt;=$H$24, AG3&lt;=Inputs!$G185), 1, 0)</f>
        <v>0</v>
      </c>
      <c r="AH24" s="126">
        <f>IF(AND(AH4&gt;=$H$24, AH3&lt;=Inputs!$G185), 1, 0)</f>
        <v>0</v>
      </c>
      <c r="AI24" s="126">
        <f>IF(AND(AI4&gt;=$H$24, AI3&lt;=Inputs!$G185), 1, 0)</f>
        <v>0</v>
      </c>
      <c r="AJ24" s="126">
        <f>IF(AND(AJ4&gt;=$H$24, AJ3&lt;=Inputs!$G185), 1, 0)</f>
        <v>0</v>
      </c>
      <c r="AK24" s="126">
        <f>IF(AND(AK4&gt;=$H$24, AK3&lt;=Inputs!$G185), 1, 0)</f>
        <v>0</v>
      </c>
      <c r="AL24" s="126">
        <f>IF(AND(AL4&gt;=$H$24, AL3&lt;=Inputs!$G185), 1, 0)</f>
        <v>0</v>
      </c>
      <c r="AM24" s="126">
        <f>IF(AND(AM4&gt;=$H$24, AM3&lt;=Inputs!$G185), 1, 0)</f>
        <v>0</v>
      </c>
      <c r="AN24" s="126">
        <f>IF(AND(AN4&gt;=$H$24, AN3&lt;=Inputs!$G185), 1, 0)</f>
        <v>0</v>
      </c>
      <c r="AO24" s="126">
        <f>IF(AND(AO4&gt;=$H$24, AO3&lt;=Inputs!$G185), 1, 0)</f>
        <v>0</v>
      </c>
      <c r="AP24" s="126">
        <f>IF(AND(AP4&gt;=$H$24, AP3&lt;=Inputs!$G185), 1, 0)</f>
        <v>0</v>
      </c>
      <c r="AQ24" s="126">
        <f>IF(AND(AQ4&gt;=$H$24, AQ3&lt;=Inputs!$G185), 1, 0)</f>
        <v>0</v>
      </c>
      <c r="AR24" s="126">
        <f>IF(AND(AR4&gt;=$H$24, AR3&lt;=Inputs!$G185), 1, 0)</f>
        <v>0</v>
      </c>
      <c r="AS24" s="126">
        <f>IF(AND(AS4&gt;=$H$24, AS3&lt;=Inputs!$G185), 1, 0)</f>
        <v>0</v>
      </c>
      <c r="AT24" s="126">
        <f>IF(AND(AT4&gt;=$H$24, AT3&lt;=Inputs!$G185), 1, 0)</f>
        <v>0</v>
      </c>
      <c r="AU24" s="126">
        <f>IF(AND(AU4&gt;=$H$24, AU3&lt;=Inputs!$G185), 1, 0)</f>
        <v>0</v>
      </c>
      <c r="AV24" s="126">
        <f>IF(AND(AV4&gt;=$H$24, AV3&lt;=Inputs!$G185), 1, 0)</f>
        <v>0</v>
      </c>
      <c r="AW24" s="126">
        <f>IF(AND(AW4&gt;=$H$24, AW3&lt;=Inputs!$G185), 1, 0)</f>
        <v>0</v>
      </c>
      <c r="AX24" s="126">
        <f>IF(AND(AX4&gt;=$H$24, AX3&lt;=Inputs!$G185), 1, 0)</f>
        <v>0</v>
      </c>
      <c r="AY24" s="126">
        <f>IF(AND(AY4&gt;=$H$24, AY3&lt;=Inputs!$G185), 1, 0)</f>
        <v>0</v>
      </c>
      <c r="AZ24" s="126">
        <f>IF(AND(AZ4&gt;=$H$24, AZ3&lt;=Inputs!$G185), 1, 0)</f>
        <v>0</v>
      </c>
      <c r="BA24" s="126">
        <f>IF(AND(BA4&gt;=$H$24, BA3&lt;=Inputs!$G185), 1, 0)</f>
        <v>0</v>
      </c>
      <c r="BB24" s="126">
        <f>IF(AND(BB4&gt;=$H$24, BB3&lt;=Inputs!$G185), 1, 0)</f>
        <v>0</v>
      </c>
      <c r="BC24" s="126">
        <f>IF(AND(BC4&gt;=$H$24, BC3&lt;=Inputs!$G185), 1, 0)</f>
        <v>0</v>
      </c>
      <c r="BD24" s="126">
        <f>IF(AND(BD4&gt;=$H$24, BD3&lt;=Inputs!$G185), 1, 0)</f>
        <v>0</v>
      </c>
      <c r="BE24" s="126">
        <f>IF(AND(BE4&gt;=$H$24, BE3&lt;=Inputs!$G185), 1, 0)</f>
        <v>0</v>
      </c>
      <c r="BF24" s="126">
        <f>IF(AND(BF4&gt;=$H$24, BF3&lt;=Inputs!$G185), 1, 0)</f>
        <v>0</v>
      </c>
      <c r="BG24" s="126">
        <f>IF(AND(BG4&gt;=$H$24, BG3&lt;=Inputs!$G185), 1, 0)</f>
        <v>0</v>
      </c>
      <c r="BH24" s="126">
        <f>IF(AND(BH4&gt;=$H$24, BH3&lt;=Inputs!$G185), 1, 0)</f>
        <v>0</v>
      </c>
      <c r="BI24" s="126">
        <f>IF(AND(BI4&gt;=$H$24, BI3&lt;=Inputs!$G185), 1, 0)</f>
        <v>0</v>
      </c>
      <c r="BJ24" s="126">
        <f>IF(AND(BJ4&gt;=$H$24, BJ3&lt;=Inputs!$G185), 1, 0)</f>
        <v>0</v>
      </c>
      <c r="BK24" s="126">
        <f>IF(AND(BK4&gt;=$H$24, BK3&lt;=Inputs!$G185), 1, 0)</f>
        <v>0</v>
      </c>
      <c r="BL24" s="126">
        <f>IF(AND(BL4&gt;=$H$24, BL3&lt;=Inputs!$G185), 1, 0)</f>
        <v>0</v>
      </c>
      <c r="BM24" s="126">
        <f>IF(AND(BM4&gt;=$H$24, BM3&lt;=Inputs!$G185), 1, 0)</f>
        <v>0</v>
      </c>
      <c r="BN24" s="126">
        <f>IF(AND(BN4&gt;=$H$24, BN3&lt;=Inputs!$G185), 1, 0)</f>
        <v>0</v>
      </c>
      <c r="BO24" s="126">
        <f>IF(AND(BO4&gt;=$H$24, BO3&lt;=Inputs!$G185), 1, 0)</f>
        <v>0</v>
      </c>
      <c r="BP24" s="126">
        <f>IF(AND(BP4&gt;=$H$24, BP3&lt;=Inputs!$G185), 1, 0)</f>
        <v>0</v>
      </c>
      <c r="BQ24" s="126">
        <f>IF(AND(BQ4&gt;=$H$24, BQ3&lt;=Inputs!$G185), 1, 0)</f>
        <v>0</v>
      </c>
      <c r="BR24" s="126">
        <f>IF(AND(BR4&gt;=$H$24, BR3&lt;=Inputs!$G185), 1, 0)</f>
        <v>0</v>
      </c>
      <c r="BS24" s="126">
        <f>IF(AND(BS4&gt;=$H$24, BS3&lt;=Inputs!$G185), 1, 0)</f>
        <v>0</v>
      </c>
      <c r="BT24" s="126">
        <f>IF(AND(BT4&gt;=$H$24, BT3&lt;=Inputs!$G185), 1, 0)</f>
        <v>0</v>
      </c>
      <c r="BU24" s="126">
        <f>IF(AND(BU4&gt;=$H$24, BU3&lt;=Inputs!$G185), 1, 0)</f>
        <v>0</v>
      </c>
      <c r="BV24" s="126">
        <f>IF(AND(BV4&gt;=$H$24, BV3&lt;=Inputs!$G185), 1, 0)</f>
        <v>0</v>
      </c>
      <c r="BW24" s="126">
        <f>IF(AND(BW4&gt;=$H$24, BW3&lt;=Inputs!$G185), 1, 0)</f>
        <v>0</v>
      </c>
      <c r="BX24" s="126">
        <f>IF(AND(BX4&gt;=$H$24, BX3&lt;=Inputs!$G185), 1, 0)</f>
        <v>0</v>
      </c>
      <c r="BY24" s="126">
        <f>IF(AND(BY4&gt;=$H$24, BY3&lt;=Inputs!$G185), 1, 0)</f>
        <v>0</v>
      </c>
      <c r="BZ24" s="126">
        <f>IF(AND(BZ4&gt;=$H$24, BZ3&lt;=Inputs!$G185), 1, 0)</f>
        <v>0</v>
      </c>
      <c r="CA24" s="126">
        <f>IF(AND(CA4&gt;=$H$24, CA3&lt;=Inputs!$G185), 1, 0)</f>
        <v>0</v>
      </c>
      <c r="CB24" s="126">
        <f>IF(AND(CB4&gt;=$H$24, CB3&lt;=Inputs!$G185), 1, 0)</f>
        <v>0</v>
      </c>
      <c r="CC24" s="126">
        <f>IF(AND(CC4&gt;=$H$24, CC3&lt;=Inputs!$G185), 1, 0)</f>
        <v>0</v>
      </c>
      <c r="CD24" s="126">
        <f>IF(AND(CD4&gt;=$H$24, CD3&lt;=Inputs!$G185), 1, 0)</f>
        <v>0</v>
      </c>
      <c r="CE24" s="126">
        <f>IF(AND(CE4&gt;=$H$24, CE3&lt;=Inputs!$G185), 1, 0)</f>
        <v>0</v>
      </c>
      <c r="CF24" s="126">
        <f>IF(AND(CF4&gt;=$H$24, CF3&lt;=Inputs!$G185), 1, 0)</f>
        <v>0</v>
      </c>
      <c r="CG24" s="126">
        <f>IF(AND(CG4&gt;=$H$24, CG3&lt;=Inputs!$G185), 1, 0)</f>
        <v>0</v>
      </c>
      <c r="CH24" s="126">
        <f>IF(AND(CH4&gt;=$H$24, CH3&lt;=Inputs!$G185), 1, 0)</f>
        <v>0</v>
      </c>
      <c r="CI24" s="126">
        <f>IF(AND(CI4&gt;=$H$24, CI3&lt;=Inputs!$G185), 1, 0)</f>
        <v>0</v>
      </c>
      <c r="CJ24" s="126">
        <f>IF(AND(CJ4&gt;=$H$24, CJ3&lt;=Inputs!$G185), 1, 0)</f>
        <v>0</v>
      </c>
      <c r="CK24" s="126">
        <f>IF(AND(CK4&gt;=$H$24, CK3&lt;=Inputs!$G185), 1, 0)</f>
        <v>0</v>
      </c>
      <c r="CL24" s="126">
        <f>IF(AND(CL4&gt;=$H$24, CL3&lt;=Inputs!$G185), 1, 0)</f>
        <v>0</v>
      </c>
      <c r="CM24" s="126">
        <f>IF(AND(CM4&gt;=$H$24, CM3&lt;=Inputs!$G185), 1, 0)</f>
        <v>0</v>
      </c>
      <c r="CN24" s="126">
        <f>IF(AND(CN4&gt;=$H$24, CN3&lt;=Inputs!$G185), 1, 0)</f>
        <v>0</v>
      </c>
      <c r="CO24" s="126">
        <f>IF(AND(CO4&gt;=$H$24, CO3&lt;=Inputs!$G185), 1, 0)</f>
        <v>0</v>
      </c>
      <c r="CP24" s="126">
        <f>IF(AND(CP4&gt;=$H$24, CP3&lt;=Inputs!$G185), 1, 0)</f>
        <v>0</v>
      </c>
      <c r="CQ24" s="126">
        <f>IF(AND(CQ4&gt;=$H$24, CQ3&lt;=Inputs!$G185), 1, 0)</f>
        <v>0</v>
      </c>
      <c r="CR24" s="126">
        <f>IF(AND(CR4&gt;=$H$24, CR3&lt;=Inputs!$G185), 1, 0)</f>
        <v>0</v>
      </c>
      <c r="CS24" s="126">
        <f>IF(AND(CS4&gt;=$H$24, CS3&lt;=Inputs!$G185), 1, 0)</f>
        <v>0</v>
      </c>
      <c r="CT24" s="126">
        <f>IF(AND(CT4&gt;=$H$24, CT3&lt;=Inputs!$G185), 1, 0)</f>
        <v>0</v>
      </c>
      <c r="CU24" s="126">
        <f>IF(AND(CU4&gt;=$H$24, CU3&lt;=Inputs!$G185), 1, 0)</f>
        <v>0</v>
      </c>
      <c r="CV24" s="126">
        <f>IF(AND(CV4&gt;=$H$24, CV3&lt;=Inputs!$G185), 1, 0)</f>
        <v>0</v>
      </c>
      <c r="CW24" s="126">
        <f>IF(AND(CW4&gt;=$H$24, CW3&lt;=Inputs!$G185), 1, 0)</f>
        <v>0</v>
      </c>
      <c r="CX24" s="126">
        <f>IF(AND(CX4&gt;=$H$24, CX3&lt;=Inputs!$G185), 1, 0)</f>
        <v>0</v>
      </c>
      <c r="CY24" s="126">
        <f>IF(AND(CY4&gt;=$H$24, CY3&lt;=Inputs!$G185), 1, 0)</f>
        <v>0</v>
      </c>
      <c r="CZ24" s="126">
        <f>IF(AND(CZ4&gt;=$H$24, CZ3&lt;=Inputs!$G185), 1, 0)</f>
        <v>0</v>
      </c>
      <c r="DA24" s="126">
        <f>IF(AND(DA4&gt;=$H$24, DA3&lt;=Inputs!$G185), 1, 0)</f>
        <v>0</v>
      </c>
      <c r="DB24" s="126">
        <f>IF(AND(DB4&gt;=$H$24, DB3&lt;=Inputs!$G185), 1, 0)</f>
        <v>0</v>
      </c>
      <c r="DC24" s="126">
        <f>IF(AND(DC4&gt;=$H$24, DC3&lt;=Inputs!$G185), 1, 0)</f>
        <v>0</v>
      </c>
      <c r="DD24" s="126">
        <f>IF(AND(DD4&gt;=$H$24, DD3&lt;=Inputs!$G185), 1, 0)</f>
        <v>0</v>
      </c>
      <c r="DE24" s="126">
        <f>IF(AND(DE4&gt;=$H$24, DE3&lt;=Inputs!$G185), 1, 0)</f>
        <v>0</v>
      </c>
      <c r="DF24" s="126">
        <f>IF(AND(DF4&gt;=$H$24, DF3&lt;=Inputs!$G185), 1, 0)</f>
        <v>0</v>
      </c>
      <c r="DG24" s="126">
        <f>IF(AND(DG4&gt;=$H$24, DG3&lt;=Inputs!$G185), 1, 0)</f>
        <v>0</v>
      </c>
      <c r="DH24" s="126">
        <f>IF(AND(DH4&gt;=$H$24, DH3&lt;=Inputs!$G185), 1, 0)</f>
        <v>0</v>
      </c>
      <c r="DI24" s="126">
        <f>IF(AND(DI4&gt;=$H$24, DI3&lt;=Inputs!$G185), 1, 0)</f>
        <v>0</v>
      </c>
      <c r="DJ24" s="126">
        <f>IF(AND(DJ4&gt;=$H$24, DJ3&lt;=Inputs!$G185), 1, 0)</f>
        <v>0</v>
      </c>
      <c r="DK24" s="126">
        <f>IF(AND(DK4&gt;=$H$24, DK3&lt;=Inputs!$G185), 1, 0)</f>
        <v>0</v>
      </c>
      <c r="DL24" s="126">
        <f>IF(AND(DL4&gt;=$H$24, DL3&lt;=Inputs!$G185), 1, 0)</f>
        <v>0</v>
      </c>
      <c r="DM24" s="126">
        <f>IF(AND(DM4&gt;=$H$24, DM3&lt;=Inputs!$G185), 1, 0)</f>
        <v>0</v>
      </c>
      <c r="DN24" s="126">
        <f>IF(AND(DN4&gt;=$H$24, DN3&lt;=Inputs!$G185), 1, 0)</f>
        <v>0</v>
      </c>
      <c r="DO24" s="126">
        <f>IF(AND(DO4&gt;=$H$24, DO3&lt;=Inputs!$G185), 1, 0)</f>
        <v>0</v>
      </c>
      <c r="DP24" s="126">
        <f>IF(AND(DP4&gt;=$H$24, DP3&lt;=Inputs!$G185), 1, 0)</f>
        <v>0</v>
      </c>
      <c r="DQ24" s="126">
        <f>IF(AND(DQ4&gt;=$H$24, DQ3&lt;=Inputs!$G185), 1, 0)</f>
        <v>0</v>
      </c>
      <c r="DR24" s="126">
        <f>IF(AND(DR4&gt;=$H$24, DR3&lt;=Inputs!$G185), 1, 0)</f>
        <v>0</v>
      </c>
      <c r="DS24" s="126">
        <f>IF(AND(DS4&gt;=$H$24, DS3&lt;=Inputs!$G185), 1, 0)</f>
        <v>0</v>
      </c>
      <c r="DT24" s="126">
        <f>IF(AND(DT4&gt;=$H$24, DT3&lt;=Inputs!$G185), 1, 0)</f>
        <v>0</v>
      </c>
      <c r="DU24" s="126">
        <f>IF(AND(DU4&gt;=$H$24, DU3&lt;=Inputs!$G185), 1, 0)</f>
        <v>0</v>
      </c>
      <c r="DV24" s="126">
        <f>IF(AND(DV4&gt;=$H$24, DV3&lt;=Inputs!$G185), 1, 0)</f>
        <v>0</v>
      </c>
      <c r="DW24" s="126">
        <f>IF(AND(DW4&gt;=$H$24, DW3&lt;=Inputs!$G185), 1, 0)</f>
        <v>0</v>
      </c>
      <c r="DX24" s="126">
        <f>IF(AND(DX4&gt;=$H$24, DX3&lt;=Inputs!$G185), 1, 0)</f>
        <v>0</v>
      </c>
      <c r="DY24" s="126">
        <f>IF(AND(DY4&gt;=$H$24, DY3&lt;=Inputs!$G185), 1, 0)</f>
        <v>0</v>
      </c>
      <c r="DZ24" s="126">
        <f>IF(AND(DZ4&gt;=$H$24, DZ3&lt;=Inputs!$G185), 1, 0)</f>
        <v>0</v>
      </c>
      <c r="EA24" s="126">
        <f>IF(AND(EA4&gt;=$H$24, EA3&lt;=Inputs!$G185), 1, 0)</f>
        <v>0</v>
      </c>
      <c r="EB24" s="126">
        <f>IF(AND(EB4&gt;=$H$24, EB3&lt;=Inputs!$G185), 1, 0)</f>
        <v>0</v>
      </c>
      <c r="EC24" s="126">
        <f>IF(AND(EC4&gt;=$H$24, EC3&lt;=Inputs!$G185), 1, 0)</f>
        <v>0</v>
      </c>
      <c r="ED24" s="126">
        <f>IF(AND(ED4&gt;=$H$24, ED3&lt;=Inputs!$G185), 1, 0)</f>
        <v>0</v>
      </c>
      <c r="EE24" s="126">
        <f>IF(AND(EE4&gt;=$H$24, EE3&lt;=Inputs!$G185), 1, 0)</f>
        <v>0</v>
      </c>
      <c r="EF24" s="126">
        <f>IF(AND(EF4&gt;=$H$24, EF3&lt;=Inputs!$G185), 1, 0)</f>
        <v>0</v>
      </c>
      <c r="EG24" s="126">
        <f>IF(AND(EG4&gt;=$H$24, EG3&lt;=Inputs!$G185), 1, 0)</f>
        <v>0</v>
      </c>
      <c r="EH24" s="126">
        <f>IF(AND(EH4&gt;=$H$24, EH3&lt;=Inputs!$G185), 1, 0)</f>
        <v>0</v>
      </c>
      <c r="EI24" s="126">
        <f>IF(AND(EI4&gt;=$H$24, EI3&lt;=Inputs!$G185), 1, 0)</f>
        <v>0</v>
      </c>
      <c r="EJ24" s="126">
        <f>IF(AND(EJ4&gt;=$H$24, EJ3&lt;=Inputs!$G185), 1, 0)</f>
        <v>0</v>
      </c>
      <c r="EK24" s="126">
        <f>IF(AND(EK4&gt;=$H$24, EK3&lt;=Inputs!$G185), 1, 0)</f>
        <v>0</v>
      </c>
      <c r="EL24" s="126">
        <f>IF(AND(EL4&gt;=$H$24, EL3&lt;=Inputs!$G185), 1, 0)</f>
        <v>0</v>
      </c>
      <c r="EM24" s="126">
        <f>IF(AND(EM4&gt;=$H$24, EM3&lt;=Inputs!$G185), 1, 0)</f>
        <v>0</v>
      </c>
      <c r="EN24" s="126">
        <f>IF(AND(EN4&gt;=$H$24, EN3&lt;=Inputs!$G185), 1, 0)</f>
        <v>0</v>
      </c>
      <c r="EO24" s="126">
        <f>IF(AND(EO4&gt;=$H$24, EO3&lt;=Inputs!$G185), 1, 0)</f>
        <v>0</v>
      </c>
      <c r="EP24" s="126">
        <f>IF(AND(EP4&gt;=$H$24, EP3&lt;=Inputs!$G185), 1, 0)</f>
        <v>0</v>
      </c>
      <c r="EQ24" s="126">
        <f>IF(AND(EQ4&gt;=$H$24, EQ3&lt;=Inputs!$G185), 1, 0)</f>
        <v>0</v>
      </c>
      <c r="ER24" s="126">
        <f>IF(AND(ER4&gt;=$H$24, ER3&lt;=Inputs!$G185), 1, 0)</f>
        <v>0</v>
      </c>
      <c r="ES24" s="126">
        <f>IF(AND(ES4&gt;=$H$24, ES3&lt;=Inputs!$G185), 1, 0)</f>
        <v>0</v>
      </c>
      <c r="ET24" s="126">
        <f>IF(AND(ET4&gt;=$H$24, ET3&lt;=Inputs!$G185), 1, 0)</f>
        <v>0</v>
      </c>
      <c r="EU24" s="126">
        <f>IF(AND(EU4&gt;=$H$24, EU3&lt;=Inputs!$G185), 1, 0)</f>
        <v>0</v>
      </c>
      <c r="EV24" s="126">
        <f>IF(AND(EV4&gt;=$H$24, EV3&lt;=Inputs!$G185), 1, 0)</f>
        <v>0</v>
      </c>
      <c r="EW24" s="126">
        <f>IF(AND(EW4&gt;=$H$24, EW3&lt;=Inputs!$G185), 1, 0)</f>
        <v>0</v>
      </c>
      <c r="EX24" s="126">
        <f>IF(AND(EX4&gt;=$H$24, EX3&lt;=Inputs!$G185), 1, 0)</f>
        <v>0</v>
      </c>
      <c r="EY24" s="126">
        <f>IF(AND(EY4&gt;=$H$24, EY3&lt;=Inputs!$G185), 1, 0)</f>
        <v>0</v>
      </c>
      <c r="EZ24" s="126">
        <f>IF(AND(EZ4&gt;=$H$24, EZ3&lt;=Inputs!$G185), 1, 0)</f>
        <v>0</v>
      </c>
      <c r="FA24" s="126">
        <f>IF(AND(FA4&gt;=$H$24, FA3&lt;=Inputs!$G185), 1, 0)</f>
        <v>0</v>
      </c>
      <c r="FB24" s="126">
        <f>IF(AND(FB4&gt;=$H$24, FB3&lt;=Inputs!$G185), 1, 0)</f>
        <v>0</v>
      </c>
      <c r="FC24" s="126">
        <f>IF(AND(FC4&gt;=$H$24, FC3&lt;=Inputs!$G185), 1, 0)</f>
        <v>0</v>
      </c>
      <c r="FD24" s="126">
        <f>IF(AND(FD4&gt;=$H$24, FD3&lt;=Inputs!$G185), 1, 0)</f>
        <v>0</v>
      </c>
      <c r="FE24" s="126">
        <f>IF(AND(FE4&gt;=$H$24, FE3&lt;=Inputs!$G185), 1, 0)</f>
        <v>0</v>
      </c>
      <c r="FF24" s="126">
        <f>IF(AND(FF4&gt;=$H$24, FF3&lt;=Inputs!$G185), 1, 0)</f>
        <v>0</v>
      </c>
      <c r="FG24" s="126">
        <f>IF(AND(FG4&gt;=$H$24, FG3&lt;=Inputs!$G185), 1, 0)</f>
        <v>0</v>
      </c>
      <c r="FH24" s="126">
        <f>IF(AND(FH4&gt;=$H$24, FH3&lt;=Inputs!$G185), 1, 0)</f>
        <v>0</v>
      </c>
      <c r="FI24" s="126">
        <f>IF(AND(FI4&gt;=$H$24, FI3&lt;=Inputs!$G185), 1, 0)</f>
        <v>0</v>
      </c>
      <c r="FJ24" s="126">
        <f>IF(AND(FJ4&gt;=$H$24, FJ3&lt;=Inputs!$G185), 1, 0)</f>
        <v>0</v>
      </c>
      <c r="FK24" s="126">
        <f>IF(AND(FK4&gt;=$H$24, FK3&lt;=Inputs!$G185), 1, 0)</f>
        <v>0</v>
      </c>
      <c r="FL24" s="126">
        <f>IF(AND(FL4&gt;=$H$24, FL3&lt;=Inputs!$G185), 1, 0)</f>
        <v>0</v>
      </c>
      <c r="FM24" s="126">
        <f>IF(AND(FM4&gt;=$H$24, FM3&lt;=Inputs!$G185), 1, 0)</f>
        <v>0</v>
      </c>
      <c r="FN24" s="126">
        <f>IF(AND(FN4&gt;=$H$24, FN3&lt;=Inputs!$G185), 1, 0)</f>
        <v>0</v>
      </c>
      <c r="FO24" s="126">
        <f>IF(AND(FO4&gt;=$H$24, FO3&lt;=Inputs!$G185), 1, 0)</f>
        <v>0</v>
      </c>
      <c r="FP24" s="126">
        <f>IF(AND(FP4&gt;=$H$24, FP3&lt;=Inputs!$G185), 1, 0)</f>
        <v>0</v>
      </c>
      <c r="FQ24" s="126">
        <f>IF(AND(FQ4&gt;=$H$24, FQ3&lt;=Inputs!$G185), 1, 0)</f>
        <v>0</v>
      </c>
      <c r="FR24" s="126">
        <f>IF(AND(FR4&gt;=$H$24, FR3&lt;=Inputs!$G185), 1, 0)</f>
        <v>0</v>
      </c>
      <c r="FS24" s="126">
        <f>IF(AND(FS4&gt;=$H$24, FS3&lt;=Inputs!$G185), 1, 0)</f>
        <v>0</v>
      </c>
      <c r="FT24" s="126">
        <f>IF(AND(FT4&gt;=$H$24, FT3&lt;=Inputs!$G185), 1, 0)</f>
        <v>0</v>
      </c>
      <c r="FU24" s="126">
        <f>IF(AND(FU4&gt;=$H$24, FU3&lt;=Inputs!$G185), 1, 0)</f>
        <v>0</v>
      </c>
      <c r="FV24" s="126">
        <f>IF(AND(FV4&gt;=$H$24, FV3&lt;=Inputs!$G185), 1, 0)</f>
        <v>0</v>
      </c>
      <c r="FW24" s="126">
        <f>IF(AND(FW4&gt;=$H$24, FW3&lt;=Inputs!$G185), 1, 0)</f>
        <v>0</v>
      </c>
      <c r="FX24" s="126">
        <f>IF(AND(FX4&gt;=$H$24, FX3&lt;=Inputs!$G185), 1, 0)</f>
        <v>0</v>
      </c>
      <c r="FY24" s="126">
        <f>IF(AND(FY4&gt;=$H$24, FY3&lt;=Inputs!$G185), 1, 0)</f>
        <v>0</v>
      </c>
      <c r="FZ24" s="126">
        <f>IF(AND(FZ4&gt;=$H$24, FZ3&lt;=Inputs!$G185), 1, 0)</f>
        <v>0</v>
      </c>
      <c r="GA24" s="126">
        <f>IF(AND(GA4&gt;=$H$24, GA3&lt;=Inputs!$G185), 1, 0)</f>
        <v>0</v>
      </c>
      <c r="GB24" s="126">
        <f>IF(AND(GB4&gt;=$H$24, GB3&lt;=Inputs!$G185), 1, 0)</f>
        <v>0</v>
      </c>
      <c r="GC24" s="126">
        <f>IF(AND(GC4&gt;=$H$24, GC3&lt;=Inputs!$G185), 1, 0)</f>
        <v>0</v>
      </c>
      <c r="GD24" s="126">
        <f>IF(AND(GD4&gt;=$H$24, GD3&lt;=Inputs!$G185), 1, 0)</f>
        <v>0</v>
      </c>
      <c r="GE24" s="126">
        <f>IF(AND(GE4&gt;=$H$24, GE3&lt;=Inputs!$G185), 1, 0)</f>
        <v>0</v>
      </c>
      <c r="GF24" s="126">
        <f>IF(AND(GF4&gt;=$H$24, GF3&lt;=Inputs!$G185), 1, 0)</f>
        <v>0</v>
      </c>
      <c r="GG24" s="126">
        <f>IF(AND(GG4&gt;=$H$24, GG3&lt;=Inputs!$G185), 1, 0)</f>
        <v>0</v>
      </c>
      <c r="GH24" s="126">
        <f>IF(AND(GH4&gt;=$H$24, GH3&lt;=Inputs!$G185), 1, 0)</f>
        <v>0</v>
      </c>
      <c r="GI24" s="126">
        <f>IF(AND(GI4&gt;=$H$24, GI3&lt;=Inputs!$G185), 1, 0)</f>
        <v>0</v>
      </c>
      <c r="GJ24" s="126">
        <f>IF(AND(GJ4&gt;=$H$24, GJ3&lt;=Inputs!$G185), 1, 0)</f>
        <v>0</v>
      </c>
      <c r="GK24" s="126">
        <f>IF(AND(GK4&gt;=$H$24, GK3&lt;=Inputs!$G185), 1, 0)</f>
        <v>0</v>
      </c>
      <c r="GL24" s="126">
        <f>IF(AND(GL4&gt;=$H$24, GL3&lt;=Inputs!$G185), 1, 0)</f>
        <v>0</v>
      </c>
      <c r="GM24" s="126">
        <f>IF(AND(GM4&gt;=$H$24, GM3&lt;=Inputs!$G185), 1, 0)</f>
        <v>0</v>
      </c>
      <c r="GN24" s="126">
        <f>IF(AND(GN4&gt;=$H$24, GN3&lt;=Inputs!$G185), 1, 0)</f>
        <v>0</v>
      </c>
      <c r="GO24" s="126">
        <f>IF(AND(GO4&gt;=$H$24, GO3&lt;=Inputs!$G185), 1, 0)</f>
        <v>0</v>
      </c>
      <c r="GP24" s="126">
        <f>IF(AND(GP4&gt;=$H$24, GP3&lt;=Inputs!$G185), 1, 0)</f>
        <v>0</v>
      </c>
      <c r="GQ24" s="126">
        <f>IF(AND(GQ4&gt;=$H$24, GQ3&lt;=Inputs!$G185), 1, 0)</f>
        <v>0</v>
      </c>
      <c r="GR24" s="126">
        <f>IF(AND(GR4&gt;=$H$24, GR3&lt;=Inputs!$G185), 1, 0)</f>
        <v>0</v>
      </c>
      <c r="GS24" s="126">
        <f>IF(AND(GS4&gt;=$H$24, GS3&lt;=Inputs!$G185), 1, 0)</f>
        <v>0</v>
      </c>
      <c r="GT24" s="126">
        <f>IF(AND(GT4&gt;=$H$24, GT3&lt;=Inputs!$G185), 1, 0)</f>
        <v>0</v>
      </c>
      <c r="GU24" s="126">
        <f>IF(AND(GU4&gt;=$H$24, GU3&lt;=Inputs!$G185), 1, 0)</f>
        <v>0</v>
      </c>
      <c r="GV24" s="126">
        <f>IF(AND(GV4&gt;=$H$24, GV3&lt;=Inputs!$G185), 1, 0)</f>
        <v>0</v>
      </c>
      <c r="GW24" s="126">
        <f>IF(AND(GW4&gt;=$H$24, GW3&lt;=Inputs!$G185), 1, 0)</f>
        <v>0</v>
      </c>
      <c r="GX24" s="126">
        <f>IF(AND(GX4&gt;=$H$24, GX3&lt;=Inputs!$G185), 1, 0)</f>
        <v>0</v>
      </c>
      <c r="GY24" s="126">
        <f>IF(AND(GY4&gt;=$H$24, GY3&lt;=Inputs!$G185), 1, 0)</f>
        <v>0</v>
      </c>
      <c r="GZ24" s="126">
        <f>IF(AND(GZ4&gt;=$H$24, GZ3&lt;=Inputs!$G185), 1, 0)</f>
        <v>0</v>
      </c>
      <c r="HA24" s="126">
        <f>IF(AND(HA4&gt;=$H$24, HA3&lt;=Inputs!$G185), 1, 0)</f>
        <v>0</v>
      </c>
      <c r="HB24" s="126">
        <f>IF(AND(HB4&gt;=$H$24, HB3&lt;=Inputs!$G185), 1, 0)</f>
        <v>0</v>
      </c>
      <c r="HC24" s="126">
        <f>IF(AND(HC4&gt;=$H$24, HC3&lt;=Inputs!$G185), 1, 0)</f>
        <v>0</v>
      </c>
      <c r="HD24" s="126">
        <f>IF(AND(HD4&gt;=$H$24, HD3&lt;=Inputs!$G185), 1, 0)</f>
        <v>0</v>
      </c>
      <c r="HE24" s="126">
        <f>IF(AND(HE4&gt;=$H$24, HE3&lt;=Inputs!$G185), 1, 0)</f>
        <v>0</v>
      </c>
      <c r="HF24" s="126">
        <f>IF(AND(HF4&gt;=$H$24, HF3&lt;=Inputs!$G185), 1, 0)</f>
        <v>0</v>
      </c>
      <c r="HG24" s="126">
        <f>IF(AND(HG4&gt;=$H$24, HG3&lt;=Inputs!$G185), 1, 0)</f>
        <v>0</v>
      </c>
      <c r="HH24" s="126">
        <f>IF(AND(HH4&gt;=$H$24, HH3&lt;=Inputs!$G185), 1, 0)</f>
        <v>0</v>
      </c>
      <c r="HI24" s="126">
        <f>IF(AND(HI4&gt;=$H$24, HI3&lt;=Inputs!$G185), 1, 0)</f>
        <v>0</v>
      </c>
      <c r="HJ24" s="126">
        <f>IF(AND(HJ4&gt;=$H$24, HJ3&lt;=Inputs!$G185), 1, 0)</f>
        <v>0</v>
      </c>
      <c r="HK24" s="126">
        <f>IF(AND(HK4&gt;=$H$24, HK3&lt;=Inputs!$G185), 1, 0)</f>
        <v>0</v>
      </c>
      <c r="HL24" s="126">
        <f>IF(AND(HL4&gt;=$H$24, HL3&lt;=Inputs!$G185), 1, 0)</f>
        <v>0</v>
      </c>
      <c r="HM24" s="126">
        <f>IF(AND(HM4&gt;=$H$24, HM3&lt;=Inputs!$G185), 1, 0)</f>
        <v>0</v>
      </c>
      <c r="HN24" s="126">
        <f>IF(AND(HN4&gt;=$H$24, HN3&lt;=Inputs!$G185), 1, 0)</f>
        <v>0</v>
      </c>
      <c r="HO24" s="126">
        <f>IF(AND(HO4&gt;=$H$24, HO3&lt;=Inputs!$G185), 1, 0)</f>
        <v>0</v>
      </c>
      <c r="HP24" s="126">
        <f>IF(AND(HP4&gt;=$H$24, HP3&lt;=Inputs!$G185), 1, 0)</f>
        <v>0</v>
      </c>
      <c r="HQ24" s="126">
        <f>IF(AND(HQ4&gt;=$H$24, HQ3&lt;=Inputs!$G185), 1, 0)</f>
        <v>0</v>
      </c>
      <c r="HR24" s="126">
        <f>IF(AND(HR4&gt;=$H$24, HR3&lt;=Inputs!$G185), 1, 0)</f>
        <v>0</v>
      </c>
      <c r="HS24" s="126">
        <f>IF(AND(HS4&gt;=$H$24, HS3&lt;=Inputs!$G185), 1, 0)</f>
        <v>0</v>
      </c>
      <c r="HT24" s="126">
        <f>IF(AND(HT4&gt;=$H$24, HT3&lt;=Inputs!$G185), 1, 0)</f>
        <v>0</v>
      </c>
      <c r="HU24" s="126">
        <f>IF(AND(HU4&gt;=$H$24, HU3&lt;=Inputs!$G185), 1, 0)</f>
        <v>0</v>
      </c>
      <c r="HV24" s="126">
        <f>IF(AND(HV4&gt;=$H$24, HV3&lt;=Inputs!$G185), 1, 0)</f>
        <v>0</v>
      </c>
      <c r="HW24" s="126">
        <f>IF(AND(HW4&gt;=$H$24, HW3&lt;=Inputs!$G185), 1, 0)</f>
        <v>0</v>
      </c>
      <c r="HX24" s="126">
        <f>IF(AND(HX4&gt;=$H$24, HX3&lt;=Inputs!$G185), 1, 0)</f>
        <v>0</v>
      </c>
      <c r="HY24" s="126">
        <f>IF(AND(HY4&gt;=$H$24, HY3&lt;=Inputs!$G185), 1, 0)</f>
        <v>0</v>
      </c>
      <c r="HZ24" s="126">
        <f>IF(AND(HZ4&gt;=$H$24, HZ3&lt;=Inputs!$G185), 1, 0)</f>
        <v>0</v>
      </c>
      <c r="IA24" s="126">
        <f>IF(AND(IA4&gt;=$H$24, IA3&lt;=Inputs!$G185), 1, 0)</f>
        <v>0</v>
      </c>
      <c r="IB24" s="126">
        <f>IF(AND(IB4&gt;=$H$24, IB3&lt;=Inputs!$G185), 1, 0)</f>
        <v>0</v>
      </c>
      <c r="IC24" s="126">
        <f>IF(AND(IC4&gt;=$H$24, IC3&lt;=Inputs!$G185), 1, 0)</f>
        <v>0</v>
      </c>
      <c r="ID24" s="126">
        <f>IF(AND(ID4&gt;=$H$24, ID3&lt;=Inputs!$G185), 1, 0)</f>
        <v>0</v>
      </c>
      <c r="IE24" s="126">
        <f>IF(AND(IE4&gt;=$H$24, IE3&lt;=Inputs!$G185), 1, 0)</f>
        <v>0</v>
      </c>
      <c r="IF24" s="126">
        <f>IF(AND(IF4&gt;=$H$24, IF3&lt;=Inputs!$G185), 1, 0)</f>
        <v>0</v>
      </c>
      <c r="IG24" s="126">
        <f>IF(AND(IG4&gt;=$H$24, IG3&lt;=Inputs!$G185), 1, 0)</f>
        <v>0</v>
      </c>
      <c r="IH24" s="126">
        <f>IF(AND(IH4&gt;=$H$24, IH3&lt;=Inputs!$G185), 1, 0)</f>
        <v>0</v>
      </c>
      <c r="II24" s="126">
        <f>IF(AND(II4&gt;=$H$24, II3&lt;=Inputs!$G185), 1, 0)</f>
        <v>0</v>
      </c>
      <c r="IJ24" s="126">
        <f>IF(AND(IJ4&gt;=$H$24, IJ3&lt;=Inputs!$G185), 1, 0)</f>
        <v>0</v>
      </c>
      <c r="IK24" s="126">
        <f>IF(AND(IK4&gt;=$H$24, IK3&lt;=Inputs!$G185), 1, 0)</f>
        <v>0</v>
      </c>
      <c r="IL24" s="126">
        <f>IF(AND(IL4&gt;=$H$24, IL3&lt;=Inputs!$G185), 1, 0)</f>
        <v>0</v>
      </c>
      <c r="IM24" s="126">
        <f>IF(AND(IM4&gt;=$H$24, IM3&lt;=Inputs!$G185), 1, 0)</f>
        <v>0</v>
      </c>
      <c r="IN24" s="126">
        <f>IF(AND(IN4&gt;=$H$24, IN3&lt;=Inputs!$G185), 1, 0)</f>
        <v>0</v>
      </c>
      <c r="IO24" s="126">
        <f>IF(AND(IO4&gt;=$H$24, IO3&lt;=Inputs!$G185), 1, 0)</f>
        <v>0</v>
      </c>
      <c r="IP24" s="126">
        <f>IF(AND(IP4&gt;=$H$24, IP3&lt;=Inputs!$G185), 1, 0)</f>
        <v>0</v>
      </c>
      <c r="IQ24" s="126">
        <f>IF(AND(IQ4&gt;=$H$24, IQ3&lt;=Inputs!$G185), 1, 0)</f>
        <v>0</v>
      </c>
      <c r="IR24" s="126">
        <f>IF(AND(IR4&gt;=$H$24, IR3&lt;=Inputs!$G185), 1, 0)</f>
        <v>0</v>
      </c>
      <c r="IS24" s="126">
        <f>IF(AND(IS4&gt;=$H$24, IS3&lt;=Inputs!$G185), 1, 0)</f>
        <v>0</v>
      </c>
      <c r="IT24" s="126">
        <f>IF(AND(IT4&gt;=$H$24, IT3&lt;=Inputs!$G185), 1, 0)</f>
        <v>0</v>
      </c>
      <c r="IU24" s="126">
        <f>IF(AND(IU4&gt;=$H$24, IU3&lt;=Inputs!$G185), 1, 0)</f>
        <v>0</v>
      </c>
      <c r="IV24" s="126">
        <f>IF(AND(IV4&gt;=$H$24, IV3&lt;=Inputs!$G185), 1, 0)</f>
        <v>0</v>
      </c>
      <c r="IW24" s="126">
        <f>IF(AND(IW4&gt;=$H$24, IW3&lt;=Inputs!$G185), 1, 0)</f>
        <v>0</v>
      </c>
      <c r="IX24" s="126">
        <f>IF(AND(IX4&gt;=$H$24, IX3&lt;=Inputs!$G185), 1, 0)</f>
        <v>0</v>
      </c>
      <c r="IY24" s="126">
        <f>IF(AND(IY4&gt;=$H$24, IY3&lt;=Inputs!$G185), 1, 0)</f>
        <v>0</v>
      </c>
      <c r="IZ24" s="126">
        <f>IF(AND(IZ4&gt;=$H$24, IZ3&lt;=Inputs!$G185), 1, 0)</f>
        <v>0</v>
      </c>
      <c r="JA24" s="126">
        <f>IF(AND(JA4&gt;=$H$24, JA3&lt;=Inputs!$G185), 1, 0)</f>
        <v>0</v>
      </c>
      <c r="JB24" s="126">
        <f>IF(AND(JB4&gt;=$H$24, JB3&lt;=Inputs!$G185), 1, 0)</f>
        <v>0</v>
      </c>
      <c r="JC24" s="126">
        <f>IF(AND(JC4&gt;=$H$24, JC3&lt;=Inputs!$G185), 1, 0)</f>
        <v>0</v>
      </c>
      <c r="JD24" s="126">
        <f>IF(AND(JD4&gt;=$H$24, JD3&lt;=Inputs!$G185), 1, 0)</f>
        <v>0</v>
      </c>
      <c r="JE24" s="126">
        <f>IF(AND(JE4&gt;=$H$24, JE3&lt;=Inputs!$G185), 1, 0)</f>
        <v>0</v>
      </c>
      <c r="JF24" s="126">
        <f>IF(AND(JF4&gt;=$H$24, JF3&lt;=Inputs!$G185), 1, 0)</f>
        <v>0</v>
      </c>
      <c r="JG24" s="126">
        <f>IF(AND(JG4&gt;=$H$24, JG3&lt;=Inputs!$G185), 1, 0)</f>
        <v>0</v>
      </c>
      <c r="JH24" s="126">
        <f>IF(AND(JH4&gt;=$H$24, JH3&lt;=Inputs!$G185), 1, 0)</f>
        <v>0</v>
      </c>
      <c r="JI24" s="126">
        <f>IF(AND(JI4&gt;=$H$24, JI3&lt;=Inputs!$G185), 1, 0)</f>
        <v>0</v>
      </c>
      <c r="JJ24" s="126">
        <f>IF(AND(JJ4&gt;=$H$24, JJ3&lt;=Inputs!$G185), 1, 0)</f>
        <v>0</v>
      </c>
      <c r="JK24" s="126">
        <f>IF(AND(JK4&gt;=$H$24, JK3&lt;=Inputs!$G185), 1, 0)</f>
        <v>0</v>
      </c>
      <c r="JL24" s="126">
        <f>IF(AND(JL4&gt;=$H$24, JL3&lt;=Inputs!$G185), 1, 0)</f>
        <v>0</v>
      </c>
      <c r="JM24" s="126">
        <f>IF(AND(JM4&gt;=$H$24, JM3&lt;=Inputs!$G185), 1, 0)</f>
        <v>0</v>
      </c>
      <c r="JN24" s="126">
        <f>IF(AND(JN4&gt;=$H$24, JN3&lt;=Inputs!$G185), 1, 0)</f>
        <v>0</v>
      </c>
      <c r="JO24" s="126">
        <f>IF(AND(JO4&gt;=$H$24, JO3&lt;=Inputs!$G185), 1, 0)</f>
        <v>0</v>
      </c>
      <c r="JP24" s="126">
        <f>IF(AND(JP4&gt;=$H$24, JP3&lt;=Inputs!$G185), 1, 0)</f>
        <v>0</v>
      </c>
      <c r="JQ24" s="126">
        <f>IF(AND(JQ4&gt;=$H$24, JQ3&lt;=Inputs!$G185), 1, 0)</f>
        <v>0</v>
      </c>
      <c r="JR24" s="126">
        <f>IF(AND(JR4&gt;=$H$24, JR3&lt;=Inputs!$G185), 1, 0)</f>
        <v>0</v>
      </c>
      <c r="JS24" s="126">
        <f>IF(AND(JS4&gt;=$H$24, JS3&lt;=Inputs!$G185), 1, 0)</f>
        <v>0</v>
      </c>
      <c r="JT24" s="126">
        <f>IF(AND(JT4&gt;=$H$24, JT3&lt;=Inputs!$G185), 1, 0)</f>
        <v>0</v>
      </c>
      <c r="JU24" s="126">
        <f>IF(AND(JU4&gt;=$H$24, JU3&lt;=Inputs!$G185), 1, 0)</f>
        <v>0</v>
      </c>
      <c r="JV24" s="126">
        <f>IF(AND(JV4&gt;=$H$24, JV3&lt;=Inputs!$G185), 1, 0)</f>
        <v>0</v>
      </c>
      <c r="JW24" s="126">
        <f>IF(AND(JW4&gt;=$H$24, JW3&lt;=Inputs!$G185), 1, 0)</f>
        <v>0</v>
      </c>
      <c r="JX24" s="126">
        <f>IF(AND(JX4&gt;=$H$24, JX3&lt;=Inputs!$G185), 1, 0)</f>
        <v>0</v>
      </c>
      <c r="JY24" s="126">
        <f>IF(AND(JY4&gt;=$H$24, JY3&lt;=Inputs!$G185), 1, 0)</f>
        <v>0</v>
      </c>
      <c r="JZ24" s="126">
        <f>IF(AND(JZ4&gt;=$H$24, JZ3&lt;=Inputs!$G185), 1, 0)</f>
        <v>0</v>
      </c>
      <c r="KA24" s="126">
        <f>IF(AND(KA4&gt;=$H$24, KA3&lt;=Inputs!$G185), 1, 0)</f>
        <v>0</v>
      </c>
      <c r="KB24" s="126">
        <f>IF(AND(KB4&gt;=$H$24, KB3&lt;=Inputs!$G185), 1, 0)</f>
        <v>0</v>
      </c>
      <c r="KC24" s="126">
        <f>IF(AND(KC4&gt;=$H$24, KC3&lt;=Inputs!$G185), 1, 0)</f>
        <v>0</v>
      </c>
      <c r="KD24" s="126">
        <f>IF(AND(KD4&gt;=$H$24, KD3&lt;=Inputs!$G185), 1, 0)</f>
        <v>0</v>
      </c>
      <c r="KE24" s="126">
        <f>IF(AND(KE4&gt;=$H$24, KE3&lt;=Inputs!$G185), 1, 0)</f>
        <v>0</v>
      </c>
      <c r="KF24" s="126">
        <f>IF(AND(KF4&gt;=$H$24, KF3&lt;=Inputs!$G185), 1, 0)</f>
        <v>0</v>
      </c>
      <c r="KG24" s="126">
        <f>IF(AND(KG4&gt;=$H$24, KG3&lt;=Inputs!$G185), 1, 0)</f>
        <v>0</v>
      </c>
      <c r="KH24" s="126">
        <f>IF(AND(KH4&gt;=$H$24, KH3&lt;=Inputs!$G185), 1, 0)</f>
        <v>0</v>
      </c>
      <c r="KI24" s="126">
        <f>IF(AND(KI4&gt;=$H$24, KI3&lt;=Inputs!$G185), 1, 0)</f>
        <v>0</v>
      </c>
      <c r="KJ24" s="126">
        <f>IF(AND(KJ4&gt;=$H$24, KJ3&lt;=Inputs!$G185), 1, 0)</f>
        <v>0</v>
      </c>
      <c r="KK24" s="126">
        <f>IF(AND(KK4&gt;=$H$24, KK3&lt;=Inputs!$G185), 1, 0)</f>
        <v>0</v>
      </c>
      <c r="KL24" s="126">
        <f>IF(AND(KL4&gt;=$H$24, KL3&lt;=Inputs!$G185), 1, 0)</f>
        <v>0</v>
      </c>
      <c r="KM24" s="126">
        <f>IF(AND(KM4&gt;=$H$24, KM3&lt;=Inputs!$G185), 1, 0)</f>
        <v>0</v>
      </c>
      <c r="KN24" s="126">
        <f>IF(AND(KN4&gt;=$H$24, KN3&lt;=Inputs!$G185), 1, 0)</f>
        <v>0</v>
      </c>
      <c r="KO24" s="126">
        <f>IF(AND(KO4&gt;=$H$24, KO3&lt;=Inputs!$G185), 1, 0)</f>
        <v>0</v>
      </c>
      <c r="KP24" s="126">
        <f>IF(AND(KP4&gt;=$H$24, KP3&lt;=Inputs!$G185), 1, 0)</f>
        <v>0</v>
      </c>
      <c r="KQ24" s="126">
        <f>IF(AND(KQ4&gt;=$H$24, KQ3&lt;=Inputs!$G185), 1, 0)</f>
        <v>0</v>
      </c>
      <c r="KR24" s="126">
        <f>IF(AND(KR4&gt;=$H$24, KR3&lt;=Inputs!$G185), 1, 0)</f>
        <v>0</v>
      </c>
      <c r="KS24" s="126">
        <f>IF(AND(KS4&gt;=$H$24, KS3&lt;=Inputs!$G185), 1, 0)</f>
        <v>0</v>
      </c>
      <c r="KT24" s="126">
        <f>IF(AND(KT4&gt;=$H$24, KT3&lt;=Inputs!$G185), 1, 0)</f>
        <v>0</v>
      </c>
      <c r="KU24" s="126">
        <f>IF(AND(KU4&gt;=$H$24, KU3&lt;=Inputs!$G185), 1, 0)</f>
        <v>0</v>
      </c>
      <c r="KV24" s="126">
        <f>IF(AND(KV4&gt;=$H$24, KV3&lt;=Inputs!$G185), 1, 0)</f>
        <v>0</v>
      </c>
      <c r="KW24" s="126">
        <f>IF(AND(KW4&gt;=$H$24, KW3&lt;=Inputs!$G185), 1, 0)</f>
        <v>0</v>
      </c>
      <c r="KX24" s="126">
        <f>IF(AND(KX4&gt;=$H$24, KX3&lt;=Inputs!$G185), 1, 0)</f>
        <v>0</v>
      </c>
      <c r="KY24" s="126">
        <f>IF(AND(KY4&gt;=$H$24, KY3&lt;=Inputs!$G185), 1, 0)</f>
        <v>0</v>
      </c>
      <c r="KZ24" s="126">
        <f>IF(AND(KZ4&gt;=$H$24, KZ3&lt;=Inputs!$G185), 1, 0)</f>
        <v>0</v>
      </c>
      <c r="LA24" s="126">
        <f>IF(AND(LA4&gt;=$H$24, LA3&lt;=Inputs!$G185), 1, 0)</f>
        <v>0</v>
      </c>
      <c r="LB24" s="126">
        <f>IF(AND(LB4&gt;=$H$24, LB3&lt;=Inputs!$G185), 1, 0)</f>
        <v>0</v>
      </c>
      <c r="LC24" s="126">
        <f>IF(AND(LC4&gt;=$H$24, LC3&lt;=Inputs!$G185), 1, 0)</f>
        <v>0</v>
      </c>
      <c r="LD24" s="126">
        <f>IF(AND(LD4&gt;=$H$24, LD3&lt;=Inputs!$G185), 1, 0)</f>
        <v>0</v>
      </c>
      <c r="LE24" s="126">
        <f>IF(AND(LE4&gt;=$H$24, LE3&lt;=Inputs!$G185), 1, 0)</f>
        <v>0</v>
      </c>
      <c r="LF24" s="126">
        <f>IF(AND(LF4&gt;=$H$24, LF3&lt;=Inputs!$G185), 1, 0)</f>
        <v>0</v>
      </c>
      <c r="LG24" s="126">
        <f>IF(AND(LG4&gt;=$H$24, LG3&lt;=Inputs!$G185), 1, 0)</f>
        <v>0</v>
      </c>
      <c r="LH24" s="126">
        <f>IF(AND(LH4&gt;=$H$24, LH3&lt;=Inputs!$G185), 1, 0)</f>
        <v>0</v>
      </c>
      <c r="LI24" s="126">
        <f>IF(AND(LI4&gt;=$H$24, LI3&lt;=Inputs!$G185), 1, 0)</f>
        <v>0</v>
      </c>
      <c r="LJ24" s="126">
        <f>IF(AND(LJ4&gt;=$H$24, LJ3&lt;=Inputs!$G185), 1, 0)</f>
        <v>0</v>
      </c>
      <c r="LK24" s="126">
        <f>IF(AND(LK4&gt;=$H$24, LK3&lt;=Inputs!$G185), 1, 0)</f>
        <v>0</v>
      </c>
      <c r="LL24" s="126">
        <f>IF(AND(LL4&gt;=$H$24, LL3&lt;=Inputs!$G185), 1, 0)</f>
        <v>0</v>
      </c>
      <c r="LM24" s="126">
        <f>IF(AND(LM4&gt;=$H$24, LM3&lt;=Inputs!$G185), 1, 0)</f>
        <v>0</v>
      </c>
      <c r="LN24" s="126">
        <f>IF(AND(LN4&gt;=$H$24, LN3&lt;=Inputs!$G185), 1, 0)</f>
        <v>0</v>
      </c>
      <c r="LO24" s="126">
        <f>IF(AND(LO4&gt;=$H$24, LO3&lt;=Inputs!$G185), 1, 0)</f>
        <v>0</v>
      </c>
      <c r="LP24" s="126">
        <f>IF(AND(LP4&gt;=$H$24, LP3&lt;=Inputs!$G185), 1, 0)</f>
        <v>0</v>
      </c>
      <c r="LQ24" s="126">
        <f>IF(AND(LQ4&gt;=$H$24, LQ3&lt;=Inputs!$G185), 1, 0)</f>
        <v>0</v>
      </c>
      <c r="LR24" s="126">
        <f>IF(AND(LR4&gt;=$H$24, LR3&lt;=Inputs!$G185), 1, 0)</f>
        <v>0</v>
      </c>
      <c r="LS24" s="126">
        <f>IF(AND(LS4&gt;=$H$24, LS3&lt;=Inputs!$G185), 1, 0)</f>
        <v>0</v>
      </c>
      <c r="LT24" s="126">
        <f>IF(AND(LT4&gt;=$H$24, LT3&lt;=Inputs!$G185), 1, 0)</f>
        <v>0</v>
      </c>
      <c r="LU24" s="126"/>
      <c r="LV24" s="126"/>
      <c r="LW24" s="126"/>
      <c r="LX24" s="126"/>
      <c r="LY24" s="126"/>
      <c r="LZ24" s="126"/>
      <c r="MA24" s="126"/>
      <c r="MB24" s="126"/>
      <c r="MC24" s="126"/>
      <c r="MD24" s="126"/>
      <c r="ME24" s="126"/>
      <c r="MF24" s="126"/>
      <c r="MG24" s="126"/>
      <c r="MH24" s="126"/>
      <c r="MI24" s="126"/>
      <c r="MJ24" s="126"/>
      <c r="MK24" s="126"/>
      <c r="ML24" s="126"/>
      <c r="MM24" s="126"/>
      <c r="MN24" s="126"/>
      <c r="MO24" s="126"/>
      <c r="MP24" s="126"/>
      <c r="MQ24" s="126"/>
      <c r="MR24" s="126"/>
      <c r="MS24" s="126"/>
      <c r="MT24" s="126"/>
      <c r="MU24" s="126"/>
      <c r="MV24" s="126"/>
      <c r="MW24" s="126"/>
      <c r="MX24" s="126"/>
      <c r="MY24" s="126"/>
      <c r="MZ24" s="126"/>
      <c r="NA24" s="126"/>
      <c r="NB24" s="126"/>
      <c r="NC24" s="126"/>
      <c r="ND24" s="126"/>
      <c r="NE24" s="126"/>
      <c r="NF24" s="126"/>
      <c r="NG24" s="126"/>
      <c r="NH24" s="126"/>
      <c r="NI24" s="126"/>
      <c r="NJ24" s="126"/>
      <c r="NK24" s="126"/>
      <c r="NL24" s="126"/>
      <c r="NM24" s="126"/>
      <c r="NN24" s="126"/>
      <c r="NO24" s="126"/>
      <c r="NP24" s="126"/>
      <c r="NQ24" s="126"/>
      <c r="NR24" s="126"/>
      <c r="NS24" s="126"/>
      <c r="NT24" s="126"/>
      <c r="NU24" s="126"/>
      <c r="NV24" s="126"/>
      <c r="NW24" s="126"/>
      <c r="NX24" s="126"/>
      <c r="NY24" s="126"/>
      <c r="NZ24" s="126"/>
      <c r="OA24" s="126"/>
      <c r="OB24" s="126"/>
      <c r="OC24" s="126"/>
      <c r="OD24" s="126"/>
      <c r="OE24" s="126"/>
      <c r="OF24" s="126"/>
      <c r="OG24" s="126"/>
      <c r="OH24" s="126"/>
      <c r="OI24" s="126"/>
      <c r="OJ24" s="126"/>
      <c r="OK24" s="126"/>
      <c r="OL24" s="126"/>
      <c r="OM24" s="126"/>
      <c r="ON24" s="126"/>
      <c r="OO24" s="126"/>
      <c r="OP24" s="126"/>
      <c r="OQ24" s="126"/>
      <c r="OR24" s="126"/>
      <c r="OS24" s="126"/>
      <c r="OT24" s="126"/>
      <c r="OU24" s="126"/>
      <c r="OV24" s="126"/>
      <c r="OW24" s="126"/>
      <c r="OX24" s="126"/>
      <c r="OY24" s="126"/>
      <c r="OZ24" s="126"/>
      <c r="PA24" s="126"/>
      <c r="PB24" s="126"/>
      <c r="PC24" s="126"/>
      <c r="PD24" s="126"/>
      <c r="PE24" s="126"/>
      <c r="PF24" s="126"/>
      <c r="PG24" s="126"/>
      <c r="PH24" s="126"/>
      <c r="PI24" s="126"/>
      <c r="PJ24" s="126"/>
      <c r="PK24" s="126"/>
      <c r="PL24" s="126"/>
      <c r="PM24" s="126"/>
      <c r="PN24" s="126"/>
      <c r="PO24" s="126"/>
      <c r="PP24" s="126"/>
      <c r="PQ24" s="126"/>
      <c r="PR24" s="126"/>
      <c r="PS24" s="126"/>
      <c r="PT24" s="126"/>
      <c r="PU24" s="126"/>
      <c r="PV24" s="126"/>
      <c r="PW24" s="126"/>
      <c r="PX24" s="126"/>
      <c r="PY24" s="126"/>
      <c r="PZ24" s="126"/>
      <c r="QA24" s="126"/>
      <c r="QB24" s="126"/>
      <c r="QC24" s="126"/>
      <c r="QD24" s="126"/>
      <c r="QE24" s="126"/>
      <c r="QF24" s="126"/>
      <c r="QG24" s="126"/>
      <c r="QH24" s="126"/>
      <c r="QI24" s="126"/>
      <c r="QJ24" s="126"/>
      <c r="QK24" s="126"/>
      <c r="QL24" s="126"/>
      <c r="QM24" s="126"/>
      <c r="QN24" s="126"/>
      <c r="QO24" s="126"/>
      <c r="QP24" s="126"/>
      <c r="QQ24" s="126"/>
      <c r="QR24" s="126"/>
      <c r="QS24" s="126"/>
      <c r="QT24" s="126"/>
      <c r="QU24" s="126"/>
    </row>
    <row r="25" spans="1:463" outlineLevel="1">
      <c r="A25" s="2"/>
      <c r="B25" s="2"/>
      <c r="C25" s="2" t="s">
        <v>412</v>
      </c>
      <c r="E25" s="2"/>
      <c r="F25" s="2"/>
      <c r="G25" s="2"/>
      <c r="H25" s="76"/>
      <c r="I25" s="126">
        <f>IF(AND(I5&gt;=$H$24, I4&lt;=Inputs!$G186), 1, 0)</f>
        <v>0</v>
      </c>
      <c r="J25" s="126">
        <f>IF(AND(J5&gt;=$H$24, J4&lt;=Inputs!$G186), 1, 0)</f>
        <v>0</v>
      </c>
      <c r="K25" s="126">
        <f>IF(AND(K5&gt;=$H$24, K4&lt;=Inputs!$G186), 1, 0)</f>
        <v>0</v>
      </c>
      <c r="L25" s="126">
        <f>IF(AND(L5&gt;=$H$24, L4&lt;=Inputs!$G186), 1, 0)</f>
        <v>0</v>
      </c>
      <c r="M25" s="126">
        <f>IF(AND(M5&gt;=$H$24, M4&lt;=Inputs!$G186), 1, 0)</f>
        <v>0</v>
      </c>
      <c r="N25" s="126">
        <f>IF(AND(N5&gt;=$H$24, N4&lt;=Inputs!$G186), 1, 0)</f>
        <v>0</v>
      </c>
      <c r="O25" s="126">
        <f>IF(AND(O5&gt;=$H$24, O4&lt;=Inputs!$G186), 1, 0)</f>
        <v>0</v>
      </c>
      <c r="P25" s="126">
        <f>IF(AND(P5&gt;=$H$24, P4&lt;=Inputs!$G186), 1, 0)</f>
        <v>0</v>
      </c>
      <c r="Q25" s="126">
        <f>IF(AND(Q5&gt;=$H$24, Q4&lt;=Inputs!$G186), 1, 0)</f>
        <v>0</v>
      </c>
      <c r="R25" s="126">
        <f>Calculations!J504*$E23</f>
        <v>0</v>
      </c>
      <c r="S25" s="126">
        <f>Calculations!K504*$E23</f>
        <v>0</v>
      </c>
      <c r="T25" s="126">
        <f>Calculations!L504*$E23</f>
        <v>0</v>
      </c>
      <c r="U25" s="126">
        <f>Calculations!M504*$E23</f>
        <v>0</v>
      </c>
      <c r="V25" s="126">
        <f>Calculations!N504*$E23</f>
        <v>0</v>
      </c>
      <c r="W25" s="126">
        <f>Calculations!O504*$E23</f>
        <v>0</v>
      </c>
      <c r="X25" s="126">
        <f>Calculations!P504*$E23</f>
        <v>0</v>
      </c>
      <c r="Y25" s="126">
        <f>Calculations!Q504*$E23</f>
        <v>0</v>
      </c>
      <c r="Z25" s="126">
        <f>Calculations!R504*$E23</f>
        <v>0</v>
      </c>
      <c r="AA25" s="126">
        <f>Calculations!S504*$E23</f>
        <v>0</v>
      </c>
      <c r="AB25" s="126">
        <f>Calculations!T504*$E23</f>
        <v>0</v>
      </c>
      <c r="AC25" s="126">
        <f>Calculations!U504*$E23</f>
        <v>0</v>
      </c>
      <c r="AD25" s="126">
        <f>Calculations!V504*$E23</f>
        <v>0</v>
      </c>
      <c r="AE25" s="126">
        <f>Calculations!W504*$E23</f>
        <v>0</v>
      </c>
      <c r="AF25" s="126">
        <f>Calculations!X504*$E23</f>
        <v>0</v>
      </c>
      <c r="AG25" s="126">
        <f>Calculations!Y504*$E23</f>
        <v>0</v>
      </c>
      <c r="AH25" s="126">
        <f>Calculations!Z504*$E23</f>
        <v>0</v>
      </c>
      <c r="AI25" s="126">
        <f>Calculations!AA504*$E23</f>
        <v>0</v>
      </c>
      <c r="AJ25" s="126">
        <f>Calculations!AB504*$E23</f>
        <v>0</v>
      </c>
      <c r="AK25" s="126">
        <f>Calculations!AC504*$E23</f>
        <v>0</v>
      </c>
      <c r="AL25" s="126">
        <f>Calculations!AD504*$E23</f>
        <v>0</v>
      </c>
      <c r="AM25" s="126">
        <f>Calculations!AE504*$E23</f>
        <v>0</v>
      </c>
      <c r="AN25" s="126">
        <f>Calculations!AF504*$E23</f>
        <v>0</v>
      </c>
      <c r="AO25" s="126">
        <f>Calculations!AG504*$E23</f>
        <v>0</v>
      </c>
      <c r="AP25" s="126">
        <f>Calculations!AH504*$E23</f>
        <v>0</v>
      </c>
      <c r="AQ25" s="126">
        <f>Calculations!AI504*$E23</f>
        <v>0</v>
      </c>
      <c r="AR25" s="126">
        <f>Calculations!AJ504*$E23</f>
        <v>0</v>
      </c>
      <c r="AS25" s="126">
        <f>Calculations!AK504*$E23</f>
        <v>0</v>
      </c>
      <c r="AT25" s="126">
        <f>Calculations!AL504*$E23</f>
        <v>0</v>
      </c>
      <c r="AU25" s="126">
        <f>Calculations!AM504*$E23</f>
        <v>0</v>
      </c>
      <c r="AV25" s="126">
        <f>Calculations!AN504*$E23</f>
        <v>0</v>
      </c>
      <c r="AW25" s="126">
        <f>Calculations!AO504*$E23</f>
        <v>0</v>
      </c>
      <c r="AX25" s="126">
        <f>Calculations!AP504*$E23</f>
        <v>0</v>
      </c>
      <c r="AY25" s="126">
        <f>Calculations!AQ504*$E23</f>
        <v>0</v>
      </c>
      <c r="AZ25" s="126">
        <f>Calculations!AR504*$E23</f>
        <v>0</v>
      </c>
      <c r="BA25" s="126">
        <f>Calculations!AS504*$E23</f>
        <v>0</v>
      </c>
      <c r="BB25" s="126">
        <f>Calculations!AT504*$E23</f>
        <v>0</v>
      </c>
      <c r="BC25" s="126">
        <f>Calculations!AU504*$E23</f>
        <v>0</v>
      </c>
      <c r="BD25" s="126">
        <f>Calculations!AV504*$E23</f>
        <v>0</v>
      </c>
      <c r="BE25" s="126">
        <f>Calculations!AW504*$E23</f>
        <v>0</v>
      </c>
      <c r="BF25" s="126">
        <f>Calculations!AX504*$E23</f>
        <v>0</v>
      </c>
      <c r="BG25" s="126">
        <f>Calculations!AY504*$E23</f>
        <v>0</v>
      </c>
      <c r="BH25" s="126">
        <f>Calculations!AZ504*$E23</f>
        <v>0</v>
      </c>
      <c r="BI25" s="126">
        <f>Calculations!BA504*$E23</f>
        <v>0</v>
      </c>
      <c r="BJ25" s="126">
        <f>Calculations!BB504*$E23</f>
        <v>0</v>
      </c>
      <c r="BK25" s="126">
        <f>Calculations!BC504*$E23</f>
        <v>0</v>
      </c>
      <c r="BL25" s="126">
        <f>Calculations!BD504*$E23</f>
        <v>0</v>
      </c>
      <c r="BM25" s="126">
        <f>Calculations!BE504*$E23</f>
        <v>0</v>
      </c>
      <c r="BN25" s="126">
        <f>Calculations!BF504*$E23</f>
        <v>0</v>
      </c>
      <c r="BO25" s="126">
        <f>Calculations!BG504*$E23</f>
        <v>0</v>
      </c>
      <c r="BP25" s="126">
        <f>Calculations!BH504*$E23</f>
        <v>0</v>
      </c>
      <c r="BQ25" s="126">
        <f>Calculations!BI504*$E23</f>
        <v>0</v>
      </c>
      <c r="BR25" s="126">
        <f>Calculations!BJ504*$E23</f>
        <v>0</v>
      </c>
      <c r="BS25" s="126">
        <f>Calculations!BK504*$E23</f>
        <v>0</v>
      </c>
      <c r="BT25" s="126">
        <f>Calculations!BL504*$E23</f>
        <v>0</v>
      </c>
      <c r="BU25" s="126">
        <f>Calculations!BM504*$E23</f>
        <v>0</v>
      </c>
      <c r="BV25" s="126">
        <f>Calculations!BN504*$E23</f>
        <v>0</v>
      </c>
      <c r="BW25" s="126">
        <f>Calculations!BO504*$E23</f>
        <v>0</v>
      </c>
      <c r="BX25" s="126">
        <f>Calculations!BP504*$E23</f>
        <v>0</v>
      </c>
      <c r="BY25" s="126">
        <f>Calculations!BQ504*$E23</f>
        <v>0</v>
      </c>
      <c r="BZ25" s="126">
        <f>Calculations!BR504*$E23</f>
        <v>0</v>
      </c>
      <c r="CA25" s="126">
        <f>Calculations!BS504*$E23</f>
        <v>0</v>
      </c>
      <c r="CB25" s="126">
        <f>Calculations!BT504*$E23</f>
        <v>0</v>
      </c>
      <c r="CC25" s="126">
        <f>Calculations!BU504*$E23</f>
        <v>0</v>
      </c>
      <c r="CD25" s="126">
        <f>Calculations!BV504*$E23</f>
        <v>0</v>
      </c>
      <c r="CE25" s="126">
        <f>Calculations!BW504*$E23</f>
        <v>0</v>
      </c>
      <c r="CF25" s="126">
        <f>Calculations!BX504*$E23</f>
        <v>0</v>
      </c>
      <c r="CG25" s="126">
        <f>Calculations!BY504*$E23</f>
        <v>0</v>
      </c>
      <c r="CH25" s="126">
        <f>Calculations!BZ504*$E23</f>
        <v>0</v>
      </c>
      <c r="CI25" s="126">
        <f>Calculations!CA504*$E23</f>
        <v>0</v>
      </c>
      <c r="CJ25" s="126">
        <f>Calculations!CB504*$E23</f>
        <v>0</v>
      </c>
      <c r="CK25" s="126">
        <f>Calculations!CC504*$E23</f>
        <v>0</v>
      </c>
      <c r="CL25" s="126">
        <f>Calculations!CD504*$E23</f>
        <v>0</v>
      </c>
      <c r="CM25" s="126">
        <f>Calculations!CE504*$E23</f>
        <v>0</v>
      </c>
      <c r="CN25" s="126">
        <f>Calculations!CF504*$E23</f>
        <v>0</v>
      </c>
      <c r="CO25" s="126">
        <f>Calculations!CG504*$E23</f>
        <v>0</v>
      </c>
      <c r="CP25" s="126">
        <f>Calculations!CH504*$E23</f>
        <v>0</v>
      </c>
      <c r="CQ25" s="126">
        <f>Calculations!CI504*$E23</f>
        <v>0</v>
      </c>
      <c r="CR25" s="126">
        <f>Calculations!CJ504*$E23</f>
        <v>0</v>
      </c>
      <c r="CS25" s="126">
        <f>Calculations!CK504*$E23</f>
        <v>0</v>
      </c>
      <c r="CT25" s="126">
        <f>Calculations!CL504*$E23</f>
        <v>0</v>
      </c>
      <c r="CU25" s="126">
        <f>Calculations!CM504*$E23</f>
        <v>0</v>
      </c>
      <c r="CV25" s="126">
        <f>Calculations!CN504*$E23</f>
        <v>0</v>
      </c>
      <c r="CW25" s="126">
        <f>Calculations!CO504*$E23</f>
        <v>0</v>
      </c>
      <c r="CX25" s="126">
        <f>Calculations!CP504*$E23</f>
        <v>0</v>
      </c>
      <c r="CY25" s="126">
        <f>Calculations!CQ504*$E23</f>
        <v>0</v>
      </c>
      <c r="CZ25" s="126">
        <f>Calculations!CR504*$E23</f>
        <v>0</v>
      </c>
      <c r="DA25" s="126">
        <f>Calculations!CS504*$E23</f>
        <v>0</v>
      </c>
      <c r="DB25" s="126">
        <f>Calculations!CT504*$E23</f>
        <v>0</v>
      </c>
      <c r="DC25" s="126">
        <f>Calculations!CU504*$E23</f>
        <v>0</v>
      </c>
      <c r="DD25" s="126">
        <f>Calculations!CV504*$E23</f>
        <v>0</v>
      </c>
      <c r="DE25" s="126">
        <f>Calculations!CW504*$E23</f>
        <v>0</v>
      </c>
      <c r="DF25" s="126">
        <f>Calculations!CX504*$E23</f>
        <v>0</v>
      </c>
      <c r="DG25" s="126">
        <f>Calculations!CY504*$E23</f>
        <v>0</v>
      </c>
      <c r="DH25" s="126">
        <f>Calculations!CZ504*$E23</f>
        <v>0</v>
      </c>
      <c r="DI25" s="126">
        <f>Calculations!DA504*$E23</f>
        <v>0</v>
      </c>
      <c r="DJ25" s="126">
        <f>Calculations!DB504*$E23</f>
        <v>0</v>
      </c>
      <c r="DK25" s="126">
        <f>Calculations!DC504*$E23</f>
        <v>0</v>
      </c>
      <c r="DL25" s="126">
        <f>Calculations!DD504*$E23</f>
        <v>0</v>
      </c>
      <c r="DM25" s="126">
        <f>Calculations!DE504*$E23</f>
        <v>0</v>
      </c>
      <c r="DN25" s="126">
        <f>Calculations!DF504*$E23</f>
        <v>0</v>
      </c>
      <c r="DO25" s="126">
        <f>Calculations!DG504*$E23</f>
        <v>0</v>
      </c>
      <c r="DP25" s="126">
        <f>Calculations!DH504*$E23</f>
        <v>0</v>
      </c>
      <c r="DQ25" s="126">
        <f>Calculations!DI504*$E23</f>
        <v>0</v>
      </c>
      <c r="DR25" s="126">
        <f>Calculations!DJ504*$E23</f>
        <v>0</v>
      </c>
      <c r="DS25" s="126">
        <f>Calculations!DK504*$E23</f>
        <v>0</v>
      </c>
      <c r="DT25" s="126">
        <f>Calculations!DL504*$E23</f>
        <v>0</v>
      </c>
      <c r="DU25" s="126">
        <f>Calculations!DM504*$E23</f>
        <v>0</v>
      </c>
      <c r="DV25" s="126">
        <f>Calculations!DN504*$E23</f>
        <v>0</v>
      </c>
      <c r="DW25" s="126">
        <f>Calculations!DO504*$E23</f>
        <v>0</v>
      </c>
      <c r="DX25" s="126">
        <f>Calculations!DP504*$E23</f>
        <v>0</v>
      </c>
      <c r="DY25" s="126">
        <f>Calculations!DQ504*$E23</f>
        <v>0</v>
      </c>
      <c r="DZ25" s="126">
        <f>Calculations!DR504*$E23</f>
        <v>0</v>
      </c>
      <c r="EA25" s="126">
        <f>Calculations!DS504*$E23</f>
        <v>0</v>
      </c>
      <c r="EB25" s="126">
        <f>Calculations!DT504*$E23</f>
        <v>0</v>
      </c>
      <c r="EC25" s="126">
        <f>Calculations!DU504*$E23</f>
        <v>0</v>
      </c>
      <c r="ED25" s="126">
        <f>Calculations!DV504*$E23</f>
        <v>0</v>
      </c>
      <c r="EE25" s="126">
        <f>Calculations!DW504*$E23</f>
        <v>0</v>
      </c>
      <c r="EF25" s="126">
        <f>Calculations!DX504*$E23</f>
        <v>0</v>
      </c>
      <c r="EG25" s="126">
        <f>Calculations!DY504*$E23</f>
        <v>0</v>
      </c>
      <c r="EH25" s="126">
        <f>Calculations!DZ504*$E23</f>
        <v>0</v>
      </c>
      <c r="EI25" s="126">
        <f>Calculations!EA504*$E23</f>
        <v>0</v>
      </c>
      <c r="EJ25" s="126">
        <f>Calculations!EB504*$E23</f>
        <v>0</v>
      </c>
      <c r="EK25" s="126">
        <f>Calculations!EC504*$E23</f>
        <v>0</v>
      </c>
      <c r="EL25" s="126">
        <f>Calculations!ED504*$E23</f>
        <v>0</v>
      </c>
      <c r="EM25" s="126">
        <f>Calculations!EE504*$E23</f>
        <v>0</v>
      </c>
      <c r="EN25" s="126">
        <f>Calculations!EF504*$E23</f>
        <v>0</v>
      </c>
      <c r="EO25" s="126">
        <f>Calculations!EG504*$E23</f>
        <v>0</v>
      </c>
      <c r="EP25" s="126">
        <f>Calculations!EH504*$E23</f>
        <v>0</v>
      </c>
      <c r="EQ25" s="126">
        <f>Calculations!EI504*$E23</f>
        <v>0</v>
      </c>
      <c r="ER25" s="126">
        <f>Calculations!EJ504*$E23</f>
        <v>0</v>
      </c>
      <c r="ES25" s="126">
        <f>Calculations!EK504*$E23</f>
        <v>0</v>
      </c>
      <c r="ET25" s="126">
        <f>Calculations!EL504*$E23</f>
        <v>0</v>
      </c>
      <c r="EU25" s="126">
        <f>Calculations!EM504*$E23</f>
        <v>0</v>
      </c>
      <c r="EV25" s="126">
        <f>Calculations!EN504*$E23</f>
        <v>0</v>
      </c>
      <c r="EW25" s="126">
        <f>Calculations!EO504*$E23</f>
        <v>0</v>
      </c>
      <c r="EX25" s="126">
        <f>Calculations!EP504*$E23</f>
        <v>0</v>
      </c>
      <c r="EY25" s="126">
        <f>Calculations!EQ504*$E23</f>
        <v>0</v>
      </c>
      <c r="EZ25" s="126">
        <f>Calculations!ER504*$E23</f>
        <v>0</v>
      </c>
      <c r="FA25" s="126">
        <f>Calculations!ES504*$E23</f>
        <v>0</v>
      </c>
      <c r="FB25" s="126">
        <f>Calculations!ET504*$E23</f>
        <v>0</v>
      </c>
      <c r="FC25" s="126">
        <f>Calculations!EU504*$E23</f>
        <v>0</v>
      </c>
      <c r="FD25" s="126">
        <f>Calculations!EV504*$E23</f>
        <v>0</v>
      </c>
      <c r="FE25" s="126">
        <f>Calculations!EW504*$E23</f>
        <v>0</v>
      </c>
      <c r="FF25" s="126">
        <f>Calculations!EX504*$E23</f>
        <v>0</v>
      </c>
      <c r="FG25" s="126">
        <f>Calculations!EY504*$E23</f>
        <v>0</v>
      </c>
      <c r="FH25" s="126">
        <f>Calculations!EZ504*$E23</f>
        <v>0</v>
      </c>
      <c r="FI25" s="126">
        <f>Calculations!FA504*$E23</f>
        <v>0</v>
      </c>
      <c r="FJ25" s="126">
        <f>Calculations!FB504*$E23</f>
        <v>0</v>
      </c>
      <c r="FK25" s="126">
        <f>Calculations!FC504*$E23</f>
        <v>0</v>
      </c>
      <c r="FL25" s="126">
        <f>Calculations!FD504*$E23</f>
        <v>0</v>
      </c>
      <c r="FM25" s="126">
        <f>Calculations!FE504*$E23</f>
        <v>0</v>
      </c>
      <c r="FN25" s="126">
        <f>Calculations!FF504*$E23</f>
        <v>0</v>
      </c>
      <c r="FO25" s="126">
        <f>Calculations!FG504*$E23</f>
        <v>0</v>
      </c>
      <c r="FP25" s="126">
        <f>Calculations!FH504*$E23</f>
        <v>0</v>
      </c>
      <c r="FQ25" s="126">
        <f>Calculations!FI504*$E23</f>
        <v>0</v>
      </c>
      <c r="FR25" s="126">
        <f>Calculations!FJ504*$E23</f>
        <v>0</v>
      </c>
      <c r="FS25" s="126">
        <f>Calculations!FK504*$E23</f>
        <v>0</v>
      </c>
      <c r="FT25" s="126">
        <f>Calculations!FL504*$E23</f>
        <v>0</v>
      </c>
      <c r="FU25" s="126">
        <f>Calculations!FM504*$E23</f>
        <v>0</v>
      </c>
      <c r="FV25" s="126">
        <f>Calculations!FN504*$E23</f>
        <v>0</v>
      </c>
      <c r="FW25" s="126">
        <f>Calculations!FO504*$E23</f>
        <v>0</v>
      </c>
      <c r="FX25" s="126">
        <f>Calculations!FP504*$E23</f>
        <v>0</v>
      </c>
      <c r="FY25" s="126">
        <f>Calculations!FQ504*$E23</f>
        <v>0</v>
      </c>
      <c r="FZ25" s="126">
        <f>Calculations!FR504*$E23</f>
        <v>0</v>
      </c>
      <c r="GA25" s="126">
        <f>Calculations!FS504*$E23</f>
        <v>0</v>
      </c>
      <c r="GB25" s="126">
        <f>Calculations!FT504*$E23</f>
        <v>0</v>
      </c>
      <c r="GC25" s="126">
        <f>Calculations!FU504*$E23</f>
        <v>0</v>
      </c>
      <c r="GD25" s="126">
        <f>Calculations!FV504*$E23</f>
        <v>0</v>
      </c>
      <c r="GE25" s="126">
        <f>Calculations!FW504*$E23</f>
        <v>0</v>
      </c>
      <c r="GF25" s="126">
        <f>Calculations!FX504*$E23</f>
        <v>0</v>
      </c>
      <c r="GG25" s="126">
        <f>Calculations!FY504*$E23</f>
        <v>0</v>
      </c>
      <c r="GH25" s="126">
        <f>Calculations!FZ504*$E23</f>
        <v>0</v>
      </c>
      <c r="GI25" s="126">
        <f>Calculations!GA504*$E23</f>
        <v>0</v>
      </c>
      <c r="GJ25" s="126">
        <f>Calculations!GB504*$E23</f>
        <v>0</v>
      </c>
      <c r="GK25" s="126">
        <f>Calculations!GC504*$E23</f>
        <v>0</v>
      </c>
      <c r="GL25" s="126">
        <f>Calculations!GD504*$E23</f>
        <v>0</v>
      </c>
      <c r="GM25" s="126">
        <f>Calculations!GE504*$E23</f>
        <v>0</v>
      </c>
      <c r="GN25" s="126">
        <f>Calculations!GF504*$E23</f>
        <v>0</v>
      </c>
      <c r="GO25" s="126">
        <f>Calculations!GG504*$E23</f>
        <v>0</v>
      </c>
      <c r="GP25" s="126">
        <f>Calculations!GH504*$E23</f>
        <v>0</v>
      </c>
      <c r="GQ25" s="126">
        <f>Calculations!GI504*$E23</f>
        <v>0</v>
      </c>
      <c r="GR25" s="126">
        <f>Calculations!GJ504*$E23</f>
        <v>0</v>
      </c>
      <c r="GS25" s="126">
        <f>Calculations!GK504*$E23</f>
        <v>0</v>
      </c>
      <c r="GT25" s="126">
        <f>Calculations!GL504*$E23</f>
        <v>0</v>
      </c>
      <c r="GU25" s="126">
        <f>Calculations!GM504*$E23</f>
        <v>0</v>
      </c>
      <c r="GV25" s="126">
        <f>Calculations!GN504*$E23</f>
        <v>0</v>
      </c>
      <c r="GW25" s="126">
        <f>Calculations!GO504*$E23</f>
        <v>0</v>
      </c>
      <c r="GX25" s="126">
        <f>Calculations!GP504*$E23</f>
        <v>0</v>
      </c>
      <c r="GY25" s="126">
        <f>Calculations!GQ504*$E23</f>
        <v>0</v>
      </c>
      <c r="GZ25" s="126">
        <f>Calculations!GR504*$E23</f>
        <v>0</v>
      </c>
      <c r="HA25" s="126">
        <f>Calculations!GS504*$E23</f>
        <v>0</v>
      </c>
      <c r="HB25" s="126">
        <f>Calculations!GT504*$E23</f>
        <v>0</v>
      </c>
      <c r="HC25" s="126">
        <f>Calculations!GU504*$E23</f>
        <v>0</v>
      </c>
      <c r="HD25" s="126">
        <f>Calculations!GV504*$E23</f>
        <v>0</v>
      </c>
      <c r="HE25" s="126">
        <f>Calculations!GW504*$E23</f>
        <v>0</v>
      </c>
      <c r="HF25" s="126">
        <f>Calculations!GX504*$E23</f>
        <v>0</v>
      </c>
      <c r="HG25" s="126">
        <f>Calculations!GY504*$E23</f>
        <v>0</v>
      </c>
      <c r="HH25" s="126">
        <f>Calculations!GZ504*$E23</f>
        <v>0</v>
      </c>
      <c r="HI25" s="126">
        <f>Calculations!HA504*$E23</f>
        <v>0</v>
      </c>
      <c r="HJ25" s="126">
        <f>Calculations!HB504*$E23</f>
        <v>0</v>
      </c>
      <c r="HK25" s="126">
        <f>Calculations!HC504*$E23</f>
        <v>0</v>
      </c>
      <c r="HL25" s="126">
        <f>Calculations!HD504*$E23</f>
        <v>0</v>
      </c>
      <c r="HM25" s="126">
        <f>Calculations!HE504*$E23</f>
        <v>0</v>
      </c>
      <c r="HN25" s="126">
        <f>Calculations!HF504*$E23</f>
        <v>0</v>
      </c>
      <c r="HO25" s="126">
        <f>Calculations!HG504*$E23</f>
        <v>0</v>
      </c>
      <c r="HP25" s="126">
        <f>Calculations!HH504*$E23</f>
        <v>0</v>
      </c>
      <c r="HQ25" s="126">
        <f>Calculations!HI504*$E23</f>
        <v>0</v>
      </c>
      <c r="HR25" s="126">
        <f>Calculations!HJ504*$E23</f>
        <v>0</v>
      </c>
      <c r="HS25" s="126">
        <f>Calculations!HK504*$E23</f>
        <v>0</v>
      </c>
      <c r="HT25" s="126">
        <f>Calculations!HL504*$E23</f>
        <v>0</v>
      </c>
      <c r="HU25" s="126">
        <f>Calculations!HM504*$E23</f>
        <v>0</v>
      </c>
      <c r="HV25" s="126">
        <f>Calculations!HN504*$E23</f>
        <v>0</v>
      </c>
      <c r="HW25" s="126">
        <f>Calculations!HO504*$E23</f>
        <v>0</v>
      </c>
      <c r="HX25" s="126">
        <f>Calculations!HP504*$E23</f>
        <v>0</v>
      </c>
      <c r="HY25" s="126">
        <f>Calculations!HQ504*$E23</f>
        <v>0</v>
      </c>
      <c r="HZ25" s="126">
        <f>Calculations!HR504*$E23</f>
        <v>0</v>
      </c>
      <c r="IA25" s="126">
        <f>Calculations!HS504*$E23</f>
        <v>0</v>
      </c>
      <c r="IB25" s="126">
        <f>Calculations!HT504*$E23</f>
        <v>0</v>
      </c>
      <c r="IC25" s="126">
        <f>Calculations!HU504*$E23</f>
        <v>0</v>
      </c>
      <c r="ID25" s="126">
        <f>Calculations!HV504*$E23</f>
        <v>0</v>
      </c>
      <c r="IE25" s="126">
        <f>Calculations!HW504*$E23</f>
        <v>0</v>
      </c>
      <c r="IF25" s="126">
        <f>Calculations!HX504*$E23</f>
        <v>0</v>
      </c>
      <c r="IG25" s="126">
        <f>Calculations!HY504*$E23</f>
        <v>0</v>
      </c>
      <c r="IH25" s="126">
        <f>Calculations!HZ504*$E23</f>
        <v>0</v>
      </c>
      <c r="II25" s="126">
        <f>Calculations!IA504*$E23</f>
        <v>0</v>
      </c>
      <c r="IJ25" s="126">
        <f>Calculations!IB504*$E23</f>
        <v>0</v>
      </c>
      <c r="IK25" s="126">
        <f>Calculations!IC504*$E23</f>
        <v>0</v>
      </c>
      <c r="IL25" s="126">
        <f>Calculations!ID504*$E23</f>
        <v>0</v>
      </c>
      <c r="IM25" s="126">
        <f>Calculations!IE504*$E23</f>
        <v>0</v>
      </c>
      <c r="IN25" s="126">
        <f>Calculations!IF504*$E23</f>
        <v>0</v>
      </c>
      <c r="IO25" s="126">
        <f>Calculations!IG504*$E23</f>
        <v>0</v>
      </c>
      <c r="IP25" s="126">
        <f>Calculations!IH504*$E23</f>
        <v>0</v>
      </c>
      <c r="IQ25" s="126">
        <f>Calculations!II504*$E23</f>
        <v>0</v>
      </c>
      <c r="IR25" s="126">
        <f>Calculations!IJ504*$E23</f>
        <v>0</v>
      </c>
      <c r="IS25" s="126">
        <f>Calculations!IK504*$E23</f>
        <v>0</v>
      </c>
      <c r="IT25" s="126">
        <f>Calculations!IL504*$E23</f>
        <v>0</v>
      </c>
      <c r="IU25" s="126">
        <f>Calculations!IM504*$E23</f>
        <v>0</v>
      </c>
      <c r="IV25" s="126">
        <f>Calculations!IN504*$E23</f>
        <v>0</v>
      </c>
      <c r="IW25" s="126">
        <f>Calculations!IO504*$E23</f>
        <v>0</v>
      </c>
      <c r="IX25" s="126">
        <f>Calculations!IP504*$E23</f>
        <v>0</v>
      </c>
      <c r="IY25" s="126">
        <f>Calculations!IQ504*$E23</f>
        <v>0</v>
      </c>
      <c r="IZ25" s="126">
        <f>Calculations!IR504*$E23</f>
        <v>0</v>
      </c>
      <c r="JA25" s="126">
        <f>Calculations!IS504*$E23</f>
        <v>0</v>
      </c>
      <c r="JB25" s="126">
        <f>Calculations!IT504*$E23</f>
        <v>0</v>
      </c>
      <c r="JC25" s="126">
        <f>Calculations!IU504*$E23</f>
        <v>0</v>
      </c>
      <c r="JD25" s="126">
        <f>Calculations!IV504*$E23</f>
        <v>0</v>
      </c>
      <c r="JE25" s="126">
        <f>Calculations!IW504*$E23</f>
        <v>0</v>
      </c>
      <c r="JF25" s="126">
        <f>Calculations!IX504*$E23</f>
        <v>0</v>
      </c>
      <c r="JG25" s="126">
        <f>Calculations!IY504*$E23</f>
        <v>0</v>
      </c>
      <c r="JH25" s="126">
        <f>Calculations!IZ504*$E23</f>
        <v>0</v>
      </c>
      <c r="JI25" s="126">
        <f>Calculations!JA504*$E23</f>
        <v>0</v>
      </c>
      <c r="JJ25" s="126">
        <f>Calculations!JB504*$E23</f>
        <v>0</v>
      </c>
      <c r="JK25" s="126">
        <f>Calculations!JC504*$E23</f>
        <v>0</v>
      </c>
      <c r="JL25" s="126">
        <f>Calculations!JD504*$E23</f>
        <v>0</v>
      </c>
      <c r="JM25" s="126">
        <f>Calculations!JE504*$E23</f>
        <v>0</v>
      </c>
      <c r="JN25" s="126">
        <f>Calculations!JF504*$E23</f>
        <v>0</v>
      </c>
      <c r="JO25" s="126">
        <f>Calculations!JG504*$E23</f>
        <v>0</v>
      </c>
      <c r="JP25" s="126">
        <f>Calculations!JH504*$E23</f>
        <v>0</v>
      </c>
      <c r="JQ25" s="126">
        <f>Calculations!JI504*$E23</f>
        <v>0</v>
      </c>
      <c r="JR25" s="126">
        <f>Calculations!JJ504*$E23</f>
        <v>0</v>
      </c>
      <c r="JS25" s="126">
        <f>Calculations!JK504*$E23</f>
        <v>0</v>
      </c>
      <c r="JT25" s="126">
        <f>Calculations!JL504*$E23</f>
        <v>0</v>
      </c>
      <c r="JU25" s="126">
        <f>Calculations!JM504*$E23</f>
        <v>0</v>
      </c>
      <c r="JV25" s="126">
        <f>Calculations!JN504*$E23</f>
        <v>0</v>
      </c>
      <c r="JW25" s="126">
        <f>Calculations!JO504*$E23</f>
        <v>0</v>
      </c>
      <c r="JX25" s="126">
        <f>Calculations!JP504*$E23</f>
        <v>0</v>
      </c>
      <c r="JY25" s="126">
        <f>Calculations!JQ504*$E23</f>
        <v>0</v>
      </c>
      <c r="JZ25" s="126">
        <f>Calculations!JR504*$E23</f>
        <v>0</v>
      </c>
      <c r="KA25" s="126">
        <f>Calculations!JS504*$E23</f>
        <v>0</v>
      </c>
      <c r="KB25" s="126">
        <f>Calculations!JT504*$E23</f>
        <v>0</v>
      </c>
      <c r="KC25" s="126">
        <f>Calculations!JU504*$E23</f>
        <v>0</v>
      </c>
      <c r="KD25" s="126">
        <f>Calculations!JV504*$E23</f>
        <v>0</v>
      </c>
      <c r="KE25" s="126">
        <f>Calculations!JW504*$E23</f>
        <v>0</v>
      </c>
      <c r="KF25" s="126">
        <f>Calculations!JX504*$E23</f>
        <v>0</v>
      </c>
      <c r="KG25" s="126">
        <f>Calculations!JY504*$E23</f>
        <v>0</v>
      </c>
      <c r="KH25" s="126">
        <f>Calculations!JZ504*$E23</f>
        <v>0</v>
      </c>
      <c r="KI25" s="126">
        <f>Calculations!KA504*$E23</f>
        <v>0</v>
      </c>
      <c r="KJ25" s="126">
        <f>Calculations!KB504*$E23</f>
        <v>0</v>
      </c>
      <c r="KK25" s="126">
        <f>Calculations!KC504*$E23</f>
        <v>0</v>
      </c>
      <c r="KL25" s="126">
        <f>Calculations!KD504*$E23</f>
        <v>0</v>
      </c>
      <c r="KM25" s="126">
        <f>Calculations!KE504*$E23</f>
        <v>0</v>
      </c>
      <c r="KN25" s="126">
        <f>Calculations!KF504*$E23</f>
        <v>0</v>
      </c>
      <c r="KO25" s="126">
        <f>Calculations!KG504*$E23</f>
        <v>0</v>
      </c>
      <c r="KP25" s="126">
        <f>Calculations!KH504*$E23</f>
        <v>0</v>
      </c>
      <c r="KQ25" s="126">
        <f>Calculations!KI504*$E23</f>
        <v>0</v>
      </c>
      <c r="KR25" s="126">
        <f>Calculations!KJ504*$E23</f>
        <v>0</v>
      </c>
      <c r="KS25" s="126">
        <f>Calculations!KK504*$E23</f>
        <v>0</v>
      </c>
      <c r="KT25" s="126">
        <f>Calculations!KL504*$E23</f>
        <v>0</v>
      </c>
      <c r="KU25" s="126">
        <f>Calculations!KM504*$E23</f>
        <v>0</v>
      </c>
      <c r="KV25" s="126">
        <f>Calculations!KN504*$E23</f>
        <v>0</v>
      </c>
      <c r="KW25" s="126">
        <f>Calculations!KO504*$E23</f>
        <v>0</v>
      </c>
      <c r="KX25" s="126">
        <f>Calculations!KP504*$E23</f>
        <v>0</v>
      </c>
      <c r="KY25" s="126">
        <f>Calculations!KQ504*$E23</f>
        <v>0</v>
      </c>
      <c r="KZ25" s="126">
        <f>Calculations!KR504*$E23</f>
        <v>0</v>
      </c>
      <c r="LA25" s="126">
        <f>Calculations!KS504*$E23</f>
        <v>0</v>
      </c>
      <c r="LB25" s="126">
        <f>Calculations!KT504*$E23</f>
        <v>0</v>
      </c>
      <c r="LC25" s="126">
        <f>Calculations!KU504*$E23</f>
        <v>0</v>
      </c>
      <c r="LD25" s="126">
        <f>Calculations!KV504*$E23</f>
        <v>0</v>
      </c>
      <c r="LE25" s="126">
        <f>Calculations!KW504*$E23</f>
        <v>0</v>
      </c>
      <c r="LF25" s="126">
        <f>Calculations!KX504*$E23</f>
        <v>0</v>
      </c>
      <c r="LG25" s="126">
        <f>Calculations!KY504*$E23</f>
        <v>0</v>
      </c>
      <c r="LH25" s="126">
        <f>Calculations!KZ504*$E23</f>
        <v>0</v>
      </c>
      <c r="LI25" s="126">
        <f>Calculations!LA504*$E23</f>
        <v>0</v>
      </c>
      <c r="LJ25" s="126">
        <f>Calculations!LB504*$E23</f>
        <v>0</v>
      </c>
      <c r="LK25" s="126">
        <f>Calculations!LC504*$E23</f>
        <v>0</v>
      </c>
      <c r="LL25" s="126">
        <f>Calculations!LD504*$E23</f>
        <v>0</v>
      </c>
      <c r="LM25" s="126">
        <f>Calculations!LE504*$E23</f>
        <v>0</v>
      </c>
      <c r="LN25" s="126">
        <f>Calculations!LF504*$E23</f>
        <v>0</v>
      </c>
      <c r="LO25" s="126">
        <f>Calculations!LG504*$E23</f>
        <v>0</v>
      </c>
      <c r="LP25" s="126">
        <f>Calculations!LH504*$E23</f>
        <v>0</v>
      </c>
      <c r="LQ25" s="126">
        <f>Calculations!LI504*$E23</f>
        <v>0</v>
      </c>
      <c r="LR25" s="126">
        <f>Calculations!LJ504*$E23</f>
        <v>0</v>
      </c>
      <c r="LS25" s="126">
        <f>Calculations!LK504*$E23</f>
        <v>0</v>
      </c>
      <c r="LT25" s="126">
        <f>Calculations!LL504*$E23</f>
        <v>0</v>
      </c>
      <c r="LU25" s="126"/>
      <c r="LV25" s="126"/>
      <c r="LW25" s="126"/>
      <c r="LX25" s="126"/>
      <c r="LY25" s="126"/>
      <c r="LZ25" s="126"/>
      <c r="MA25" s="126"/>
      <c r="MB25" s="126"/>
      <c r="MC25" s="126"/>
      <c r="MD25" s="126"/>
      <c r="ME25" s="126"/>
      <c r="MF25" s="126"/>
      <c r="MG25" s="126"/>
      <c r="MH25" s="126"/>
      <c r="MI25" s="126"/>
      <c r="MJ25" s="126"/>
      <c r="MK25" s="126"/>
      <c r="ML25" s="126"/>
      <c r="MM25" s="126"/>
      <c r="MN25" s="126"/>
      <c r="MO25" s="126"/>
      <c r="MP25" s="126"/>
      <c r="MQ25" s="126"/>
      <c r="MR25" s="126"/>
      <c r="MS25" s="126"/>
      <c r="MT25" s="126"/>
      <c r="MU25" s="126"/>
      <c r="MV25" s="126"/>
      <c r="MW25" s="126"/>
      <c r="MX25" s="126"/>
      <c r="MY25" s="126"/>
      <c r="MZ25" s="126"/>
      <c r="NA25" s="126"/>
      <c r="NB25" s="126"/>
      <c r="NC25" s="126"/>
      <c r="ND25" s="126"/>
      <c r="NE25" s="126"/>
      <c r="NF25" s="126"/>
      <c r="NG25" s="126"/>
      <c r="NH25" s="126"/>
      <c r="NI25" s="126"/>
      <c r="NJ25" s="126"/>
      <c r="NK25" s="126"/>
      <c r="NL25" s="126"/>
      <c r="NM25" s="126"/>
      <c r="NN25" s="126"/>
      <c r="NO25" s="126"/>
      <c r="NP25" s="126"/>
      <c r="NQ25" s="126"/>
      <c r="NR25" s="126"/>
      <c r="NS25" s="126"/>
      <c r="NT25" s="126"/>
      <c r="NU25" s="126"/>
      <c r="NV25" s="126"/>
      <c r="NW25" s="126"/>
      <c r="NX25" s="126"/>
      <c r="NY25" s="126"/>
      <c r="NZ25" s="126"/>
      <c r="OA25" s="126"/>
      <c r="OB25" s="126"/>
      <c r="OC25" s="126"/>
      <c r="OD25" s="126"/>
      <c r="OE25" s="126"/>
      <c r="OF25" s="126"/>
      <c r="OG25" s="126"/>
      <c r="OH25" s="126"/>
      <c r="OI25" s="126"/>
      <c r="OJ25" s="126"/>
      <c r="OK25" s="126"/>
      <c r="OL25" s="126"/>
      <c r="OM25" s="126"/>
      <c r="ON25" s="126"/>
      <c r="OO25" s="126"/>
      <c r="OP25" s="126"/>
      <c r="OQ25" s="126"/>
      <c r="OR25" s="126"/>
      <c r="OS25" s="126"/>
      <c r="OT25" s="126"/>
      <c r="OU25" s="126"/>
      <c r="OV25" s="126"/>
      <c r="OW25" s="126"/>
      <c r="OX25" s="126"/>
      <c r="OY25" s="126"/>
      <c r="OZ25" s="126"/>
      <c r="PA25" s="126"/>
      <c r="PB25" s="126"/>
      <c r="PC25" s="126"/>
      <c r="PD25" s="126"/>
      <c r="PE25" s="126"/>
      <c r="PF25" s="126"/>
      <c r="PG25" s="126"/>
      <c r="PH25" s="126"/>
      <c r="PI25" s="126"/>
      <c r="PJ25" s="126"/>
      <c r="PK25" s="126"/>
      <c r="PL25" s="126"/>
      <c r="PM25" s="126"/>
      <c r="PN25" s="126"/>
      <c r="PO25" s="126"/>
      <c r="PP25" s="126"/>
      <c r="PQ25" s="126"/>
      <c r="PR25" s="126"/>
      <c r="PS25" s="126"/>
      <c r="PT25" s="126"/>
      <c r="PU25" s="126"/>
      <c r="PV25" s="126"/>
      <c r="PW25" s="126"/>
      <c r="PX25" s="126"/>
      <c r="PY25" s="126"/>
      <c r="PZ25" s="126"/>
      <c r="QA25" s="126"/>
      <c r="QB25" s="126"/>
      <c r="QC25" s="126"/>
      <c r="QD25" s="126"/>
      <c r="QE25" s="126"/>
      <c r="QF25" s="126"/>
      <c r="QG25" s="126"/>
      <c r="QH25" s="126"/>
      <c r="QI25" s="126"/>
      <c r="QJ25" s="126"/>
      <c r="QK25" s="126"/>
      <c r="QL25" s="126"/>
      <c r="QM25" s="126"/>
      <c r="QN25" s="126"/>
      <c r="QO25" s="126"/>
      <c r="QP25" s="126"/>
      <c r="QQ25" s="126"/>
      <c r="QR25" s="126"/>
      <c r="QS25" s="126"/>
      <c r="QT25" s="126"/>
      <c r="QU25" s="126"/>
    </row>
    <row r="26" spans="1:463" outlineLevel="1">
      <c r="A26" s="2"/>
      <c r="B26" s="2"/>
      <c r="C26" s="2" t="s">
        <v>413</v>
      </c>
      <c r="D26" s="2"/>
      <c r="E26" s="2"/>
      <c r="F26" s="2"/>
      <c r="G26" s="2"/>
      <c r="H26" s="65"/>
      <c r="I26" s="126">
        <f>IF(AND(I6&gt;=$H$24, I5&lt;=Inputs!$G187), 1, 0)</f>
        <v>0</v>
      </c>
      <c r="J26" s="126">
        <f>IF(AND(J6&gt;=$H$24, J5&lt;=Inputs!$G187), 1, 0)</f>
        <v>0</v>
      </c>
      <c r="K26" s="126">
        <f>IF(AND(K6&gt;=$H$24, K5&lt;=Inputs!$G187), 1, 0)</f>
        <v>0</v>
      </c>
      <c r="L26" s="126">
        <f>IF(AND(L6&gt;=$H$24, L5&lt;=Inputs!$G187), 1, 0)</f>
        <v>0</v>
      </c>
      <c r="M26" s="126">
        <f>IF(AND(M6&gt;=$H$24, M5&lt;=Inputs!$G187), 1, 0)</f>
        <v>0</v>
      </c>
      <c r="N26" s="126">
        <f>IF(AND(N6&gt;=$H$24, N5&lt;=Inputs!$G187), 1, 0)</f>
        <v>0</v>
      </c>
      <c r="O26" s="126">
        <f>IF(AND(O6&gt;=$H$24, O5&lt;=Inputs!$G187), 1, 0)</f>
        <v>0</v>
      </c>
      <c r="P26" s="126">
        <f>IF(AND(P6&gt;=$H$24, P5&lt;=Inputs!$G187), 1, 0)</f>
        <v>0</v>
      </c>
      <c r="Q26" s="126">
        <f>IF(AND(Q6&gt;=$H$24, Q5&lt;=Inputs!$G187), 1, 0)</f>
        <v>0</v>
      </c>
      <c r="R26" s="126">
        <f>IF(AND(R6&gt;=$H$24, R5&lt;=Inputs!$G187), 1, 0)</f>
        <v>0</v>
      </c>
      <c r="S26" s="126">
        <f>IF(AND(S6&gt;=$H$24, S5&lt;=Inputs!$G187), 1, 0)</f>
        <v>0</v>
      </c>
      <c r="T26" s="126">
        <f>IF(AND(T6&gt;=$H$24, T5&lt;=Inputs!$G187), 1, 0)</f>
        <v>0</v>
      </c>
      <c r="U26" s="126">
        <f>IF(AND(U6&gt;=$H$24, U5&lt;=Inputs!$G187), 1, 0)</f>
        <v>0</v>
      </c>
      <c r="V26" s="126">
        <f>IF(AND(V6&gt;=$H$24, V5&lt;=Inputs!$G187), 1, 0)</f>
        <v>0</v>
      </c>
      <c r="W26" s="126">
        <f>IF(AND(W6&gt;=$H$24, W5&lt;=Inputs!$G187), 1, 0)</f>
        <v>0</v>
      </c>
      <c r="X26" s="126">
        <f>IF(AND(X6&gt;=$H$24, X5&lt;=Inputs!$G187), 1, 0)</f>
        <v>0</v>
      </c>
      <c r="Y26" s="126">
        <f>IF(AND(Y6&gt;=$H$24, Y5&lt;=Inputs!$G187), 1, 0)</f>
        <v>0</v>
      </c>
      <c r="Z26" s="126">
        <f>IF(AND(Z6&gt;=$H$24, Z5&lt;=Inputs!$G187), 1, 0)</f>
        <v>0</v>
      </c>
      <c r="AA26" s="126">
        <f>IF(AND(AA6&gt;=$H$24, AA5&lt;=Inputs!$G187), 1, 0)</f>
        <v>0</v>
      </c>
      <c r="AB26" s="126">
        <f>IF(AND(AB6&gt;=$H$24, AB5&lt;=Inputs!$G187), 1, 0)</f>
        <v>0</v>
      </c>
      <c r="AC26" s="126">
        <f>IF(AND(AC6&gt;=$H$24, AC5&lt;=Inputs!$G187), 1, 0)</f>
        <v>0</v>
      </c>
      <c r="AD26" s="126">
        <f>IF(AND(AD6&gt;=$H$24, AD5&lt;=Inputs!$G187), 1, 0)</f>
        <v>0</v>
      </c>
      <c r="AE26" s="126">
        <f>IF(AND(AE6&gt;=$H$24, AE5&lt;=Inputs!$G187), 1, 0)</f>
        <v>0</v>
      </c>
      <c r="AF26" s="126">
        <f>IF(AND(AF6&gt;=$H$24, AF5&lt;=Inputs!$G187), 1, 0)</f>
        <v>0</v>
      </c>
      <c r="AG26" s="126">
        <f>IF(AND(AG6&gt;=$H$24, AG5&lt;=Inputs!$G187), 1, 0)</f>
        <v>0</v>
      </c>
      <c r="AH26" s="126">
        <f>IF(AND(AH6&gt;=$H$24, AH5&lt;=Inputs!$G187), 1, 0)</f>
        <v>0</v>
      </c>
      <c r="AI26" s="126">
        <f>IF(AND(AI6&gt;=$H$24, AI5&lt;=Inputs!$G187), 1, 0)</f>
        <v>0</v>
      </c>
      <c r="AJ26" s="126">
        <f>IF(AND(AJ6&gt;=$H$24, AJ5&lt;=Inputs!$G187), 1, 0)</f>
        <v>0</v>
      </c>
      <c r="AK26" s="126">
        <f>IF(AND(AK6&gt;=$H$24, AK5&lt;=Inputs!$G187), 1, 0)</f>
        <v>0</v>
      </c>
      <c r="AL26" s="126">
        <f>IF(AND(AL6&gt;=$H$24, AL5&lt;=Inputs!$G187), 1, 0)</f>
        <v>0</v>
      </c>
      <c r="AM26" s="126">
        <f>IF(AND(AM6&gt;=$H$24, AM5&lt;=Inputs!$G187), 1, 0)</f>
        <v>0</v>
      </c>
      <c r="AN26" s="126">
        <f>IF(AND(AN6&gt;=$H$24, AN5&lt;=Inputs!$G187), 1, 0)</f>
        <v>0</v>
      </c>
      <c r="AO26" s="126">
        <f>IF(AND(AO6&gt;=$H$24, AO5&lt;=Inputs!$G187), 1, 0)</f>
        <v>0</v>
      </c>
      <c r="AP26" s="126">
        <f>IF(AND(AP6&gt;=$H$24, AP5&lt;=Inputs!$G187), 1, 0)</f>
        <v>0</v>
      </c>
      <c r="AQ26" s="126">
        <f>IF(AND(AQ6&gt;=$H$24, AQ5&lt;=Inputs!$G187), 1, 0)</f>
        <v>0</v>
      </c>
      <c r="AR26" s="126">
        <f>IF(AND(AR6&gt;=$H$24, AR5&lt;=Inputs!$G187), 1, 0)</f>
        <v>0</v>
      </c>
      <c r="AS26" s="126">
        <f>IF(AND(AS6&gt;=$H$24, AS5&lt;=Inputs!$G187), 1, 0)</f>
        <v>0</v>
      </c>
      <c r="AT26" s="126">
        <f>IF(AND(AT6&gt;=$H$24, AT5&lt;=Inputs!$G187), 1, 0)</f>
        <v>0</v>
      </c>
      <c r="AU26" s="126">
        <f>IF(AND(AU6&gt;=$H$24, AU5&lt;=Inputs!$G187), 1, 0)</f>
        <v>0</v>
      </c>
      <c r="AV26" s="126">
        <f>IF(AND(AV6&gt;=$H$24, AV5&lt;=Inputs!$G187), 1, 0)</f>
        <v>0</v>
      </c>
      <c r="AW26" s="126">
        <f>IF(AND(AW6&gt;=$H$24, AW5&lt;=Inputs!$G187), 1, 0)</f>
        <v>0</v>
      </c>
      <c r="AX26" s="126">
        <f>IF(AND(AX6&gt;=$H$24, AX5&lt;=Inputs!$G187), 1, 0)</f>
        <v>0</v>
      </c>
      <c r="AY26" s="126">
        <f>IF(AND(AY6&gt;=$H$24, AY5&lt;=Inputs!$G187), 1, 0)</f>
        <v>0</v>
      </c>
      <c r="AZ26" s="126">
        <f>IF(AND(AZ6&gt;=$H$24, AZ5&lt;=Inputs!$G187), 1, 0)</f>
        <v>0</v>
      </c>
      <c r="BA26" s="126">
        <f>IF(AND(BA6&gt;=$H$24, BA5&lt;=Inputs!$G187), 1, 0)</f>
        <v>0</v>
      </c>
      <c r="BB26" s="126">
        <f>IF(AND(BB6&gt;=$H$24, BB5&lt;=Inputs!$G187), 1, 0)</f>
        <v>0</v>
      </c>
      <c r="BC26" s="126">
        <f>IF(AND(BC6&gt;=$H$24, BC5&lt;=Inputs!$G187), 1, 0)</f>
        <v>0</v>
      </c>
      <c r="BD26" s="126">
        <f>IF(AND(BD6&gt;=$H$24, BD5&lt;=Inputs!$G187), 1, 0)</f>
        <v>0</v>
      </c>
      <c r="BE26" s="126">
        <f>IF(AND(BE6&gt;=$H$24, BE5&lt;=Inputs!$G187), 1, 0)</f>
        <v>0</v>
      </c>
      <c r="BF26" s="126">
        <f>IF(AND(BF6&gt;=$H$24, BF5&lt;=Inputs!$G187), 1, 0)</f>
        <v>0</v>
      </c>
      <c r="BG26" s="126">
        <f>IF(AND(BG6&gt;=$H$24, BG5&lt;=Inputs!$G187), 1, 0)</f>
        <v>0</v>
      </c>
      <c r="BH26" s="126">
        <f>IF(AND(BH6&gt;=$H$24, BH5&lt;=Inputs!$G187), 1, 0)</f>
        <v>0</v>
      </c>
      <c r="BI26" s="126">
        <f>IF(AND(BI6&gt;=$H$24, BI5&lt;=Inputs!$G187), 1, 0)</f>
        <v>0</v>
      </c>
      <c r="BJ26" s="126">
        <f>IF(AND(BJ6&gt;=$H$24, BJ5&lt;=Inputs!$G187), 1, 0)</f>
        <v>0</v>
      </c>
      <c r="BK26" s="126">
        <f>IF(AND(BK6&gt;=$H$24, BK5&lt;=Inputs!$G187), 1, 0)</f>
        <v>0</v>
      </c>
      <c r="BL26" s="126">
        <f>IF(AND(BL6&gt;=$H$24, BL5&lt;=Inputs!$G187), 1, 0)</f>
        <v>0</v>
      </c>
      <c r="BM26" s="126">
        <f>IF(AND(BM6&gt;=$H$24, BM5&lt;=Inputs!$G187), 1, 0)</f>
        <v>0</v>
      </c>
      <c r="BN26" s="126">
        <f>IF(AND(BN6&gt;=$H$24, BN5&lt;=Inputs!$G187), 1, 0)</f>
        <v>0</v>
      </c>
      <c r="BO26" s="126">
        <f>IF(AND(BO6&gt;=$H$24, BO5&lt;=Inputs!$G187), 1, 0)</f>
        <v>0</v>
      </c>
      <c r="BP26" s="126">
        <f>IF(AND(BP6&gt;=$H$24, BP5&lt;=Inputs!$G187), 1, 0)</f>
        <v>0</v>
      </c>
      <c r="BQ26" s="126">
        <f>IF(AND(BQ6&gt;=$H$24, BQ5&lt;=Inputs!$G187), 1, 0)</f>
        <v>0</v>
      </c>
      <c r="BR26" s="126">
        <f>IF(AND(BR6&gt;=$H$24, BR5&lt;=Inputs!$G187), 1, 0)</f>
        <v>0</v>
      </c>
      <c r="BS26" s="126">
        <f>IF(AND(BS6&gt;=$H$24, BS5&lt;=Inputs!$G187), 1, 0)</f>
        <v>0</v>
      </c>
      <c r="BT26" s="126">
        <f>IF(AND(BT6&gt;=$H$24, BT5&lt;=Inputs!$G187), 1, 0)</f>
        <v>0</v>
      </c>
      <c r="BU26" s="126">
        <f>IF(AND(BU6&gt;=$H$24, BU5&lt;=Inputs!$G187), 1, 0)</f>
        <v>0</v>
      </c>
      <c r="BV26" s="126">
        <f>IF(AND(BV6&gt;=$H$24, BV5&lt;=Inputs!$G187), 1, 0)</f>
        <v>0</v>
      </c>
      <c r="BW26" s="126">
        <f>IF(AND(BW6&gt;=$H$24, BW5&lt;=Inputs!$G187), 1, 0)</f>
        <v>0</v>
      </c>
      <c r="BX26" s="126">
        <f>IF(AND(BX6&gt;=$H$24, BX5&lt;=Inputs!$G187), 1, 0)</f>
        <v>0</v>
      </c>
      <c r="BY26" s="126">
        <f>IF(AND(BY6&gt;=$H$24, BY5&lt;=Inputs!$G187), 1, 0)</f>
        <v>0</v>
      </c>
      <c r="BZ26" s="126">
        <f>IF(AND(BZ6&gt;=$H$24, BZ5&lt;=Inputs!$G187), 1, 0)</f>
        <v>0</v>
      </c>
      <c r="CA26" s="126">
        <f>IF(AND(CA6&gt;=$H$24, CA5&lt;=Inputs!$G187), 1, 0)</f>
        <v>0</v>
      </c>
      <c r="CB26" s="126">
        <f>IF(AND(CB6&gt;=$H$24, CB5&lt;=Inputs!$G187), 1, 0)</f>
        <v>0</v>
      </c>
      <c r="CC26" s="126">
        <f>IF(AND(CC6&gt;=$H$24, CC5&lt;=Inputs!$G187), 1, 0)</f>
        <v>0</v>
      </c>
      <c r="CD26" s="126">
        <f>IF(AND(CD6&gt;=$H$24, CD5&lt;=Inputs!$G187), 1, 0)</f>
        <v>0</v>
      </c>
      <c r="CE26" s="126">
        <f>IF(AND(CE6&gt;=$H$24, CE5&lt;=Inputs!$G187), 1, 0)</f>
        <v>0</v>
      </c>
      <c r="CF26" s="126">
        <f>IF(AND(CF6&gt;=$H$24, CF5&lt;=Inputs!$G187), 1, 0)</f>
        <v>0</v>
      </c>
      <c r="CG26" s="126">
        <f>IF(AND(CG6&gt;=$H$24, CG5&lt;=Inputs!$G187), 1, 0)</f>
        <v>0</v>
      </c>
      <c r="CH26" s="126">
        <f>IF(AND(CH6&gt;=$H$24, CH5&lt;=Inputs!$G187), 1, 0)</f>
        <v>0</v>
      </c>
      <c r="CI26" s="126">
        <f>IF(AND(CI6&gt;=$H$24, CI5&lt;=Inputs!$G187), 1, 0)</f>
        <v>0</v>
      </c>
      <c r="CJ26" s="126">
        <f>IF(AND(CJ6&gt;=$H$24, CJ5&lt;=Inputs!$G187), 1, 0)</f>
        <v>0</v>
      </c>
      <c r="CK26" s="126">
        <f>IF(AND(CK6&gt;=$H$24, CK5&lt;=Inputs!$G187), 1, 0)</f>
        <v>0</v>
      </c>
      <c r="CL26" s="126">
        <f>IF(AND(CL6&gt;=$H$24, CL5&lt;=Inputs!$G187), 1, 0)</f>
        <v>0</v>
      </c>
      <c r="CM26" s="126">
        <f>IF(AND(CM6&gt;=$H$24, CM5&lt;=Inputs!$G187), 1, 0)</f>
        <v>0</v>
      </c>
      <c r="CN26" s="126">
        <f>IF(AND(CN6&gt;=$H$24, CN5&lt;=Inputs!$G187), 1, 0)</f>
        <v>0</v>
      </c>
      <c r="CO26" s="126">
        <f>IF(AND(CO6&gt;=$H$24, CO5&lt;=Inputs!$G187), 1, 0)</f>
        <v>0</v>
      </c>
      <c r="CP26" s="126">
        <f>IF(AND(CP6&gt;=$H$24, CP5&lt;=Inputs!$G187), 1, 0)</f>
        <v>0</v>
      </c>
      <c r="CQ26" s="126">
        <f>IF(AND(CQ6&gt;=$H$24, CQ5&lt;=Inputs!$G187), 1, 0)</f>
        <v>0</v>
      </c>
      <c r="CR26" s="126">
        <f>IF(AND(CR6&gt;=$H$24, CR5&lt;=Inputs!$G187), 1, 0)</f>
        <v>0</v>
      </c>
      <c r="CS26" s="126">
        <f>IF(AND(CS6&gt;=$H$24, CS5&lt;=Inputs!$G187), 1, 0)</f>
        <v>0</v>
      </c>
      <c r="CT26" s="126">
        <f>IF(AND(CT6&gt;=$H$24, CT5&lt;=Inputs!$G187), 1, 0)</f>
        <v>0</v>
      </c>
      <c r="CU26" s="126">
        <f>IF(AND(CU6&gt;=$H$24, CU5&lt;=Inputs!$G187), 1, 0)</f>
        <v>0</v>
      </c>
      <c r="CV26" s="126">
        <f>IF(AND(CV6&gt;=$H$24, CV5&lt;=Inputs!$G187), 1, 0)</f>
        <v>0</v>
      </c>
      <c r="CW26" s="126">
        <f>IF(AND(CW6&gt;=$H$24, CW5&lt;=Inputs!$G187), 1, 0)</f>
        <v>0</v>
      </c>
      <c r="CX26" s="126">
        <f>IF(AND(CX6&gt;=$H$24, CX5&lt;=Inputs!$G187), 1, 0)</f>
        <v>0</v>
      </c>
      <c r="CY26" s="126">
        <f>IF(AND(CY6&gt;=$H$24, CY5&lt;=Inputs!$G187), 1, 0)</f>
        <v>0</v>
      </c>
      <c r="CZ26" s="126">
        <f>IF(AND(CZ6&gt;=$H$24, CZ5&lt;=Inputs!$G187), 1, 0)</f>
        <v>0</v>
      </c>
      <c r="DA26" s="126">
        <f>IF(AND(DA6&gt;=$H$24, DA5&lt;=Inputs!$G187), 1, 0)</f>
        <v>0</v>
      </c>
      <c r="DB26" s="126">
        <f>IF(AND(DB6&gt;=$H$24, DB5&lt;=Inputs!$G187), 1, 0)</f>
        <v>0</v>
      </c>
      <c r="DC26" s="126">
        <f>IF(AND(DC6&gt;=$H$24, DC5&lt;=Inputs!$G187), 1, 0)</f>
        <v>0</v>
      </c>
      <c r="DD26" s="126">
        <f>IF(AND(DD6&gt;=$H$24, DD5&lt;=Inputs!$G187), 1, 0)</f>
        <v>0</v>
      </c>
      <c r="DE26" s="126">
        <f>IF(AND(DE6&gt;=$H$24, DE5&lt;=Inputs!$G187), 1, 0)</f>
        <v>0</v>
      </c>
      <c r="DF26" s="126">
        <f>IF(AND(DF6&gt;=$H$24, DF5&lt;=Inputs!$G187), 1, 0)</f>
        <v>0</v>
      </c>
      <c r="DG26" s="126">
        <f>IF(AND(DG6&gt;=$H$24, DG5&lt;=Inputs!$G187), 1, 0)</f>
        <v>0</v>
      </c>
      <c r="DH26" s="126">
        <f>IF(AND(DH6&gt;=$H$24, DH5&lt;=Inputs!$G187), 1, 0)</f>
        <v>0</v>
      </c>
      <c r="DI26" s="126">
        <f>IF(AND(DI6&gt;=$H$24, DI5&lt;=Inputs!$G187), 1, 0)</f>
        <v>0</v>
      </c>
      <c r="DJ26" s="126">
        <f>IF(AND(DJ6&gt;=$H$24, DJ5&lt;=Inputs!$G187), 1, 0)</f>
        <v>0</v>
      </c>
      <c r="DK26" s="126">
        <f>IF(AND(DK6&gt;=$H$24, DK5&lt;=Inputs!$G187), 1, 0)</f>
        <v>0</v>
      </c>
      <c r="DL26" s="126">
        <f>IF(AND(DL6&gt;=$H$24, DL5&lt;=Inputs!$G187), 1, 0)</f>
        <v>0</v>
      </c>
      <c r="DM26" s="126">
        <f>IF(AND(DM6&gt;=$H$24, DM5&lt;=Inputs!$G187), 1, 0)</f>
        <v>0</v>
      </c>
      <c r="DN26" s="126">
        <f>IF(AND(DN6&gt;=$H$24, DN5&lt;=Inputs!$G187), 1, 0)</f>
        <v>0</v>
      </c>
      <c r="DO26" s="126">
        <f>IF(AND(DO6&gt;=$H$24, DO5&lt;=Inputs!$G187), 1, 0)</f>
        <v>0</v>
      </c>
      <c r="DP26" s="126">
        <f>IF(AND(DP6&gt;=$H$24, DP5&lt;=Inputs!$G187), 1, 0)</f>
        <v>0</v>
      </c>
      <c r="DQ26" s="126">
        <f>IF(AND(DQ6&gt;=$H$24, DQ5&lt;=Inputs!$G187), 1, 0)</f>
        <v>0</v>
      </c>
      <c r="DR26" s="126">
        <f>IF(AND(DR6&gt;=$H$24, DR5&lt;=Inputs!$G187), 1, 0)</f>
        <v>0</v>
      </c>
      <c r="DS26" s="126">
        <f>IF(AND(DS6&gt;=$H$24, DS5&lt;=Inputs!$G187), 1, 0)</f>
        <v>0</v>
      </c>
      <c r="DT26" s="126">
        <f>IF(AND(DT6&gt;=$H$24, DT5&lt;=Inputs!$G187), 1, 0)</f>
        <v>0</v>
      </c>
      <c r="DU26" s="126">
        <f>IF(AND(DU6&gt;=$H$24, DU5&lt;=Inputs!$G187), 1, 0)</f>
        <v>0</v>
      </c>
      <c r="DV26" s="126">
        <f>IF(AND(DV6&gt;=$H$24, DV5&lt;=Inputs!$G187), 1, 0)</f>
        <v>0</v>
      </c>
      <c r="DW26" s="126">
        <f>IF(AND(DW6&gt;=$H$24, DW5&lt;=Inputs!$G187), 1, 0)</f>
        <v>0</v>
      </c>
      <c r="DX26" s="126">
        <f>IF(AND(DX6&gt;=$H$24, DX5&lt;=Inputs!$G187), 1, 0)</f>
        <v>0</v>
      </c>
      <c r="DY26" s="126">
        <f>IF(AND(DY6&gt;=$H$24, DY5&lt;=Inputs!$G187), 1, 0)</f>
        <v>0</v>
      </c>
      <c r="DZ26" s="126">
        <f>IF(AND(DZ6&gt;=$H$24, DZ5&lt;=Inputs!$G187), 1, 0)</f>
        <v>0</v>
      </c>
      <c r="EA26" s="126">
        <f>IF(AND(EA6&gt;=$H$24, EA5&lt;=Inputs!$G187), 1, 0)</f>
        <v>0</v>
      </c>
      <c r="EB26" s="126">
        <f>IF(AND(EB6&gt;=$H$24, EB5&lt;=Inputs!$G187), 1, 0)</f>
        <v>0</v>
      </c>
      <c r="EC26" s="126">
        <f>IF(AND(EC6&gt;=$H$24, EC5&lt;=Inputs!$G187), 1, 0)</f>
        <v>0</v>
      </c>
      <c r="ED26" s="126">
        <f>IF(AND(ED6&gt;=$H$24, ED5&lt;=Inputs!$G187), 1, 0)</f>
        <v>0</v>
      </c>
      <c r="EE26" s="126">
        <f>IF(AND(EE6&gt;=$H$24, EE5&lt;=Inputs!$G187), 1, 0)</f>
        <v>0</v>
      </c>
      <c r="EF26" s="126">
        <f>IF(AND(EF6&gt;=$H$24, EF5&lt;=Inputs!$G187), 1, 0)</f>
        <v>0</v>
      </c>
      <c r="EG26" s="126">
        <f>IF(AND(EG6&gt;=$H$24, EG5&lt;=Inputs!$G187), 1, 0)</f>
        <v>0</v>
      </c>
      <c r="EH26" s="126">
        <f>IF(AND(EH6&gt;=$H$24, EH5&lt;=Inputs!$G187), 1, 0)</f>
        <v>0</v>
      </c>
      <c r="EI26" s="126">
        <f>IF(AND(EI6&gt;=$H$24, EI5&lt;=Inputs!$G187), 1, 0)</f>
        <v>0</v>
      </c>
      <c r="EJ26" s="126">
        <f>IF(AND(EJ6&gt;=$H$24, EJ5&lt;=Inputs!$G187), 1, 0)</f>
        <v>0</v>
      </c>
      <c r="EK26" s="126">
        <f>IF(AND(EK6&gt;=$H$24, EK5&lt;=Inputs!$G187), 1, 0)</f>
        <v>0</v>
      </c>
      <c r="EL26" s="126">
        <f>IF(AND(EL6&gt;=$H$24, EL5&lt;=Inputs!$G187), 1, 0)</f>
        <v>0</v>
      </c>
      <c r="EM26" s="126">
        <f>IF(AND(EM6&gt;=$H$24, EM5&lt;=Inputs!$G187), 1, 0)</f>
        <v>0</v>
      </c>
      <c r="EN26" s="126">
        <f>IF(AND(EN6&gt;=$H$24, EN5&lt;=Inputs!$G187), 1, 0)</f>
        <v>0</v>
      </c>
      <c r="EO26" s="126">
        <f>IF(AND(EO6&gt;=$H$24, EO5&lt;=Inputs!$G187), 1, 0)</f>
        <v>0</v>
      </c>
      <c r="EP26" s="126">
        <f>IF(AND(EP6&gt;=$H$24, EP5&lt;=Inputs!$G187), 1, 0)</f>
        <v>0</v>
      </c>
      <c r="EQ26" s="126">
        <f>IF(AND(EQ6&gt;=$H$24, EQ5&lt;=Inputs!$G187), 1, 0)</f>
        <v>0</v>
      </c>
      <c r="ER26" s="126">
        <f>IF(AND(ER6&gt;=$H$24, ER5&lt;=Inputs!$G187), 1, 0)</f>
        <v>0</v>
      </c>
      <c r="ES26" s="126">
        <f>IF(AND(ES6&gt;=$H$24, ES5&lt;=Inputs!$G187), 1, 0)</f>
        <v>0</v>
      </c>
      <c r="ET26" s="126">
        <f>IF(AND(ET6&gt;=$H$24, ET5&lt;=Inputs!$G187), 1, 0)</f>
        <v>0</v>
      </c>
      <c r="EU26" s="126">
        <f>IF(AND(EU6&gt;=$H$24, EU5&lt;=Inputs!$G187), 1, 0)</f>
        <v>0</v>
      </c>
      <c r="EV26" s="126">
        <f>IF(AND(EV6&gt;=$H$24, EV5&lt;=Inputs!$G187), 1, 0)</f>
        <v>0</v>
      </c>
      <c r="EW26" s="126">
        <f>IF(AND(EW6&gt;=$H$24, EW5&lt;=Inputs!$G187), 1, 0)</f>
        <v>0</v>
      </c>
      <c r="EX26" s="126">
        <f>IF(AND(EX6&gt;=$H$24, EX5&lt;=Inputs!$G187), 1, 0)</f>
        <v>0</v>
      </c>
      <c r="EY26" s="126">
        <f>IF(AND(EY6&gt;=$H$24, EY5&lt;=Inputs!$G187), 1, 0)</f>
        <v>0</v>
      </c>
      <c r="EZ26" s="126">
        <f>IF(AND(EZ6&gt;=$H$24, EZ5&lt;=Inputs!$G187), 1, 0)</f>
        <v>0</v>
      </c>
      <c r="FA26" s="126">
        <f>IF(AND(FA6&gt;=$H$24, FA5&lt;=Inputs!$G187), 1, 0)</f>
        <v>0</v>
      </c>
      <c r="FB26" s="126">
        <f>IF(AND(FB6&gt;=$H$24, FB5&lt;=Inputs!$G187), 1, 0)</f>
        <v>0</v>
      </c>
      <c r="FC26" s="126">
        <f>IF(AND(FC6&gt;=$H$24, FC5&lt;=Inputs!$G187), 1, 0)</f>
        <v>0</v>
      </c>
      <c r="FD26" s="126">
        <f>IF(AND(FD6&gt;=$H$24, FD5&lt;=Inputs!$G187), 1, 0)</f>
        <v>0</v>
      </c>
      <c r="FE26" s="126">
        <f>IF(AND(FE6&gt;=$H$24, FE5&lt;=Inputs!$G187), 1, 0)</f>
        <v>0</v>
      </c>
      <c r="FF26" s="126">
        <f>IF(AND(FF6&gt;=$H$24, FF5&lt;=Inputs!$G187), 1, 0)</f>
        <v>0</v>
      </c>
      <c r="FG26" s="126">
        <f>IF(AND(FG6&gt;=$H$24, FG5&lt;=Inputs!$G187), 1, 0)</f>
        <v>0</v>
      </c>
      <c r="FH26" s="126">
        <f>IF(AND(FH6&gt;=$H$24, FH5&lt;=Inputs!$G187), 1, 0)</f>
        <v>0</v>
      </c>
      <c r="FI26" s="126">
        <f>IF(AND(FI6&gt;=$H$24, FI5&lt;=Inputs!$G187), 1, 0)</f>
        <v>0</v>
      </c>
      <c r="FJ26" s="126">
        <f>IF(AND(FJ6&gt;=$H$24, FJ5&lt;=Inputs!$G187), 1, 0)</f>
        <v>0</v>
      </c>
      <c r="FK26" s="126">
        <f>IF(AND(FK6&gt;=$H$24, FK5&lt;=Inputs!$G187), 1, 0)</f>
        <v>0</v>
      </c>
      <c r="FL26" s="126">
        <f>IF(AND(FL6&gt;=$H$24, FL5&lt;=Inputs!$G187), 1, 0)</f>
        <v>0</v>
      </c>
      <c r="FM26" s="126">
        <f>IF(AND(FM6&gt;=$H$24, FM5&lt;=Inputs!$G187), 1, 0)</f>
        <v>0</v>
      </c>
      <c r="FN26" s="126">
        <f>IF(AND(FN6&gt;=$H$24, FN5&lt;=Inputs!$G187), 1, 0)</f>
        <v>0</v>
      </c>
      <c r="FO26" s="126">
        <f>IF(AND(FO6&gt;=$H$24, FO5&lt;=Inputs!$G187), 1, 0)</f>
        <v>0</v>
      </c>
      <c r="FP26" s="126">
        <f>IF(AND(FP6&gt;=$H$24, FP5&lt;=Inputs!$G187), 1, 0)</f>
        <v>0</v>
      </c>
      <c r="FQ26" s="126">
        <f>IF(AND(FQ6&gt;=$H$24, FQ5&lt;=Inputs!$G187), 1, 0)</f>
        <v>0</v>
      </c>
      <c r="FR26" s="126">
        <f>IF(AND(FR6&gt;=$H$24, FR5&lt;=Inputs!$G187), 1, 0)</f>
        <v>0</v>
      </c>
      <c r="FS26" s="126">
        <f>IF(AND(FS6&gt;=$H$24, FS5&lt;=Inputs!$G187), 1, 0)</f>
        <v>0</v>
      </c>
      <c r="FT26" s="126">
        <f>IF(AND(FT6&gt;=$H$24, FT5&lt;=Inputs!$G187), 1, 0)</f>
        <v>0</v>
      </c>
      <c r="FU26" s="126">
        <f>IF(AND(FU6&gt;=$H$24, FU5&lt;=Inputs!$G187), 1, 0)</f>
        <v>0</v>
      </c>
      <c r="FV26" s="126">
        <f>IF(AND(FV6&gt;=$H$24, FV5&lt;=Inputs!$G187), 1, 0)</f>
        <v>0</v>
      </c>
      <c r="FW26" s="126">
        <f>IF(AND(FW6&gt;=$H$24, FW5&lt;=Inputs!$G187), 1, 0)</f>
        <v>0</v>
      </c>
      <c r="FX26" s="126">
        <f>IF(AND(FX6&gt;=$H$24, FX5&lt;=Inputs!$G187), 1, 0)</f>
        <v>0</v>
      </c>
      <c r="FY26" s="126">
        <f>IF(AND(FY6&gt;=$H$24, FY5&lt;=Inputs!$G187), 1, 0)</f>
        <v>0</v>
      </c>
      <c r="FZ26" s="126">
        <f>IF(AND(FZ6&gt;=$H$24, FZ5&lt;=Inputs!$G187), 1, 0)</f>
        <v>0</v>
      </c>
      <c r="GA26" s="126">
        <f>IF(AND(GA6&gt;=$H$24, GA5&lt;=Inputs!$G187), 1, 0)</f>
        <v>0</v>
      </c>
      <c r="GB26" s="126">
        <f>IF(AND(GB6&gt;=$H$24, GB5&lt;=Inputs!$G187), 1, 0)</f>
        <v>0</v>
      </c>
      <c r="GC26" s="126">
        <f>IF(AND(GC6&gt;=$H$24, GC5&lt;=Inputs!$G187), 1, 0)</f>
        <v>0</v>
      </c>
      <c r="GD26" s="126">
        <f>IF(AND(GD6&gt;=$H$24, GD5&lt;=Inputs!$G187), 1, 0)</f>
        <v>0</v>
      </c>
      <c r="GE26" s="126">
        <f>IF(AND(GE6&gt;=$H$24, GE5&lt;=Inputs!$G187), 1, 0)</f>
        <v>0</v>
      </c>
      <c r="GF26" s="126">
        <f>IF(AND(GF6&gt;=$H$24, GF5&lt;=Inputs!$G187), 1, 0)</f>
        <v>0</v>
      </c>
      <c r="GG26" s="126">
        <f>IF(AND(GG6&gt;=$H$24, GG5&lt;=Inputs!$G187), 1, 0)</f>
        <v>0</v>
      </c>
      <c r="GH26" s="126">
        <f>IF(AND(GH6&gt;=$H$24, GH5&lt;=Inputs!$G187), 1, 0)</f>
        <v>0</v>
      </c>
      <c r="GI26" s="126">
        <f>IF(AND(GI6&gt;=$H$24, GI5&lt;=Inputs!$G187), 1, 0)</f>
        <v>0</v>
      </c>
      <c r="GJ26" s="126">
        <f>IF(AND(GJ6&gt;=$H$24, GJ5&lt;=Inputs!$G187), 1, 0)</f>
        <v>0</v>
      </c>
      <c r="GK26" s="126">
        <f>IF(AND(GK6&gt;=$H$24, GK5&lt;=Inputs!$G187), 1, 0)</f>
        <v>0</v>
      </c>
      <c r="GL26" s="126">
        <f>IF(AND(GL6&gt;=$H$24, GL5&lt;=Inputs!$G187), 1, 0)</f>
        <v>0</v>
      </c>
      <c r="GM26" s="126">
        <f>IF(AND(GM6&gt;=$H$24, GM5&lt;=Inputs!$G187), 1, 0)</f>
        <v>0</v>
      </c>
      <c r="GN26" s="126">
        <f>IF(AND(GN6&gt;=$H$24, GN5&lt;=Inputs!$G187), 1, 0)</f>
        <v>0</v>
      </c>
      <c r="GO26" s="126">
        <f>IF(AND(GO6&gt;=$H$24, GO5&lt;=Inputs!$G187), 1, 0)</f>
        <v>0</v>
      </c>
      <c r="GP26" s="126">
        <f>IF(AND(GP6&gt;=$H$24, GP5&lt;=Inputs!$G187), 1, 0)</f>
        <v>0</v>
      </c>
      <c r="GQ26" s="126">
        <f>IF(AND(GQ6&gt;=$H$24, GQ5&lt;=Inputs!$G187), 1, 0)</f>
        <v>0</v>
      </c>
      <c r="GR26" s="126">
        <f>IF(AND(GR6&gt;=$H$24, GR5&lt;=Inputs!$G187), 1, 0)</f>
        <v>0</v>
      </c>
      <c r="GS26" s="126">
        <f>IF(AND(GS6&gt;=$H$24, GS5&lt;=Inputs!$G187), 1, 0)</f>
        <v>0</v>
      </c>
      <c r="GT26" s="126">
        <f>IF(AND(GT6&gt;=$H$24, GT5&lt;=Inputs!$G187), 1, 0)</f>
        <v>0</v>
      </c>
      <c r="GU26" s="126">
        <f>IF(AND(GU6&gt;=$H$24, GU5&lt;=Inputs!$G187), 1, 0)</f>
        <v>0</v>
      </c>
      <c r="GV26" s="126">
        <f>IF(AND(GV6&gt;=$H$24, GV5&lt;=Inputs!$G187), 1, 0)</f>
        <v>0</v>
      </c>
      <c r="GW26" s="126">
        <f>IF(AND(GW6&gt;=$H$24, GW5&lt;=Inputs!$G187), 1, 0)</f>
        <v>0</v>
      </c>
      <c r="GX26" s="126">
        <f>IF(AND(GX6&gt;=$H$24, GX5&lt;=Inputs!$G187), 1, 0)</f>
        <v>0</v>
      </c>
      <c r="GY26" s="126">
        <f>IF(AND(GY6&gt;=$H$24, GY5&lt;=Inputs!$G187), 1, 0)</f>
        <v>0</v>
      </c>
      <c r="GZ26" s="126">
        <f>IF(AND(GZ6&gt;=$H$24, GZ5&lt;=Inputs!$G187), 1, 0)</f>
        <v>0</v>
      </c>
      <c r="HA26" s="126">
        <f>IF(AND(HA6&gt;=$H$24, HA5&lt;=Inputs!$G187), 1, 0)</f>
        <v>0</v>
      </c>
      <c r="HB26" s="126">
        <f>IF(AND(HB6&gt;=$H$24, HB5&lt;=Inputs!$G187), 1, 0)</f>
        <v>0</v>
      </c>
      <c r="HC26" s="126">
        <f>IF(AND(HC6&gt;=$H$24, HC5&lt;=Inputs!$G187), 1, 0)</f>
        <v>0</v>
      </c>
      <c r="HD26" s="126">
        <f>IF(AND(HD6&gt;=$H$24, HD5&lt;=Inputs!$G187), 1, 0)</f>
        <v>0</v>
      </c>
      <c r="HE26" s="126">
        <f>IF(AND(HE6&gt;=$H$24, HE5&lt;=Inputs!$G187), 1, 0)</f>
        <v>0</v>
      </c>
      <c r="HF26" s="126">
        <f>IF(AND(HF6&gt;=$H$24, HF5&lt;=Inputs!$G187), 1, 0)</f>
        <v>0</v>
      </c>
      <c r="HG26" s="126">
        <f>IF(AND(HG6&gt;=$H$24, HG5&lt;=Inputs!$G187), 1, 0)</f>
        <v>0</v>
      </c>
      <c r="HH26" s="126">
        <f>IF(AND(HH6&gt;=$H$24, HH5&lt;=Inputs!$G187), 1, 0)</f>
        <v>0</v>
      </c>
      <c r="HI26" s="126">
        <f>IF(AND(HI6&gt;=$H$24, HI5&lt;=Inputs!$G187), 1, 0)</f>
        <v>0</v>
      </c>
      <c r="HJ26" s="126">
        <f>IF(AND(HJ6&gt;=$H$24, HJ5&lt;=Inputs!$G187), 1, 0)</f>
        <v>0</v>
      </c>
      <c r="HK26" s="126">
        <f>IF(AND(HK6&gt;=$H$24, HK5&lt;=Inputs!$G187), 1, 0)</f>
        <v>0</v>
      </c>
      <c r="HL26" s="126">
        <f>IF(AND(HL6&gt;=$H$24, HL5&lt;=Inputs!$G187), 1, 0)</f>
        <v>0</v>
      </c>
      <c r="HM26" s="126">
        <f>IF(AND(HM6&gt;=$H$24, HM5&lt;=Inputs!$G187), 1, 0)</f>
        <v>0</v>
      </c>
      <c r="HN26" s="126">
        <f>IF(AND(HN6&gt;=$H$24, HN5&lt;=Inputs!$G187), 1, 0)</f>
        <v>0</v>
      </c>
      <c r="HO26" s="126">
        <f>IF(AND(HO6&gt;=$H$24, HO5&lt;=Inputs!$G187), 1, 0)</f>
        <v>0</v>
      </c>
      <c r="HP26" s="126">
        <f>IF(AND(HP6&gt;=$H$24, HP5&lt;=Inputs!$G187), 1, 0)</f>
        <v>0</v>
      </c>
      <c r="HQ26" s="126">
        <f>IF(AND(HQ6&gt;=$H$24, HQ5&lt;=Inputs!$G187), 1, 0)</f>
        <v>0</v>
      </c>
      <c r="HR26" s="126">
        <f>IF(AND(HR6&gt;=$H$24, HR5&lt;=Inputs!$G187), 1, 0)</f>
        <v>0</v>
      </c>
      <c r="HS26" s="126">
        <f>IF(AND(HS6&gt;=$H$24, HS5&lt;=Inputs!$G187), 1, 0)</f>
        <v>0</v>
      </c>
      <c r="HT26" s="126">
        <f>IF(AND(HT6&gt;=$H$24, HT5&lt;=Inputs!$G187), 1, 0)</f>
        <v>0</v>
      </c>
      <c r="HU26" s="126">
        <f>IF(AND(HU6&gt;=$H$24, HU5&lt;=Inputs!$G187), 1, 0)</f>
        <v>0</v>
      </c>
      <c r="HV26" s="126">
        <f>IF(AND(HV6&gt;=$H$24, HV5&lt;=Inputs!$G187), 1, 0)</f>
        <v>0</v>
      </c>
      <c r="HW26" s="126">
        <f>IF(AND(HW6&gt;=$H$24, HW5&lt;=Inputs!$G187), 1, 0)</f>
        <v>0</v>
      </c>
      <c r="HX26" s="126">
        <f>IF(AND(HX6&gt;=$H$24, HX5&lt;=Inputs!$G187), 1, 0)</f>
        <v>0</v>
      </c>
      <c r="HY26" s="126">
        <f>IF(AND(HY6&gt;=$H$24, HY5&lt;=Inputs!$G187), 1, 0)</f>
        <v>0</v>
      </c>
      <c r="HZ26" s="126">
        <f>IF(AND(HZ6&gt;=$H$24, HZ5&lt;=Inputs!$G187), 1, 0)</f>
        <v>0</v>
      </c>
      <c r="IA26" s="126">
        <f>IF(AND(IA6&gt;=$H$24, IA5&lt;=Inputs!$G187), 1, 0)</f>
        <v>0</v>
      </c>
      <c r="IB26" s="126">
        <f>IF(AND(IB6&gt;=$H$24, IB5&lt;=Inputs!$G187), 1, 0)</f>
        <v>0</v>
      </c>
      <c r="IC26" s="126">
        <f>IF(AND(IC6&gt;=$H$24, IC5&lt;=Inputs!$G187), 1, 0)</f>
        <v>0</v>
      </c>
      <c r="ID26" s="126">
        <f>IF(AND(ID6&gt;=$H$24, ID5&lt;=Inputs!$G187), 1, 0)</f>
        <v>0</v>
      </c>
      <c r="IE26" s="126">
        <f>IF(AND(IE6&gt;=$H$24, IE5&lt;=Inputs!$G187), 1, 0)</f>
        <v>0</v>
      </c>
      <c r="IF26" s="126">
        <f>IF(AND(IF6&gt;=$H$24, IF5&lt;=Inputs!$G187), 1, 0)</f>
        <v>0</v>
      </c>
      <c r="IG26" s="126">
        <f>IF(AND(IG6&gt;=$H$24, IG5&lt;=Inputs!$G187), 1, 0)</f>
        <v>0</v>
      </c>
      <c r="IH26" s="126">
        <f>IF(AND(IH6&gt;=$H$24, IH5&lt;=Inputs!$G187), 1, 0)</f>
        <v>0</v>
      </c>
      <c r="II26" s="126">
        <f>IF(AND(II6&gt;=$H$24, II5&lt;=Inputs!$G187), 1, 0)</f>
        <v>0</v>
      </c>
      <c r="IJ26" s="126">
        <f>IF(AND(IJ6&gt;=$H$24, IJ5&lt;=Inputs!$G187), 1, 0)</f>
        <v>0</v>
      </c>
      <c r="IK26" s="126">
        <f>IF(AND(IK6&gt;=$H$24, IK5&lt;=Inputs!$G187), 1, 0)</f>
        <v>0</v>
      </c>
      <c r="IL26" s="126">
        <f>IF(AND(IL6&gt;=$H$24, IL5&lt;=Inputs!$G187), 1, 0)</f>
        <v>0</v>
      </c>
      <c r="IM26" s="126">
        <f>IF(AND(IM6&gt;=$H$24, IM5&lt;=Inputs!$G187), 1, 0)</f>
        <v>0</v>
      </c>
      <c r="IN26" s="126">
        <f>IF(AND(IN6&gt;=$H$24, IN5&lt;=Inputs!$G187), 1, 0)</f>
        <v>0</v>
      </c>
      <c r="IO26" s="126">
        <f>IF(AND(IO6&gt;=$H$24, IO5&lt;=Inputs!$G187), 1, 0)</f>
        <v>0</v>
      </c>
      <c r="IP26" s="126">
        <f>IF(AND(IP6&gt;=$H$24, IP5&lt;=Inputs!$G187), 1, 0)</f>
        <v>0</v>
      </c>
      <c r="IQ26" s="126">
        <f>IF(AND(IQ6&gt;=$H$24, IQ5&lt;=Inputs!$G187), 1, 0)</f>
        <v>0</v>
      </c>
      <c r="IR26" s="126">
        <f>IF(AND(IR6&gt;=$H$24, IR5&lt;=Inputs!$G187), 1, 0)</f>
        <v>0</v>
      </c>
      <c r="IS26" s="126">
        <f>IF(AND(IS6&gt;=$H$24, IS5&lt;=Inputs!$G187), 1, 0)</f>
        <v>0</v>
      </c>
      <c r="IT26" s="126">
        <f>IF(AND(IT6&gt;=$H$24, IT5&lt;=Inputs!$G187), 1, 0)</f>
        <v>0</v>
      </c>
      <c r="IU26" s="126">
        <f>IF(AND(IU6&gt;=$H$24, IU5&lt;=Inputs!$G187), 1, 0)</f>
        <v>0</v>
      </c>
      <c r="IV26" s="126">
        <f>IF(AND(IV6&gt;=$H$24, IV5&lt;=Inputs!$G187), 1, 0)</f>
        <v>0</v>
      </c>
      <c r="IW26" s="126">
        <f>IF(AND(IW6&gt;=$H$24, IW5&lt;=Inputs!$G187), 1, 0)</f>
        <v>0</v>
      </c>
      <c r="IX26" s="126">
        <f>IF(AND(IX6&gt;=$H$24, IX5&lt;=Inputs!$G187), 1, 0)</f>
        <v>0</v>
      </c>
      <c r="IY26" s="126">
        <f>IF(AND(IY6&gt;=$H$24, IY5&lt;=Inputs!$G187), 1, 0)</f>
        <v>0</v>
      </c>
      <c r="IZ26" s="126">
        <f>IF(AND(IZ6&gt;=$H$24, IZ5&lt;=Inputs!$G187), 1, 0)</f>
        <v>0</v>
      </c>
      <c r="JA26" s="126">
        <f>IF(AND(JA6&gt;=$H$24, JA5&lt;=Inputs!$G187), 1, 0)</f>
        <v>0</v>
      </c>
      <c r="JB26" s="126">
        <f>IF(AND(JB6&gt;=$H$24, JB5&lt;=Inputs!$G187), 1, 0)</f>
        <v>0</v>
      </c>
      <c r="JC26" s="126">
        <f>IF(AND(JC6&gt;=$H$24, JC5&lt;=Inputs!$G187), 1, 0)</f>
        <v>0</v>
      </c>
      <c r="JD26" s="126">
        <f>IF(AND(JD6&gt;=$H$24, JD5&lt;=Inputs!$G187), 1, 0)</f>
        <v>0</v>
      </c>
      <c r="JE26" s="126">
        <f>IF(AND(JE6&gt;=$H$24, JE5&lt;=Inputs!$G187), 1, 0)</f>
        <v>0</v>
      </c>
      <c r="JF26" s="126">
        <f>IF(AND(JF6&gt;=$H$24, JF5&lt;=Inputs!$G187), 1, 0)</f>
        <v>0</v>
      </c>
      <c r="JG26" s="126">
        <f>IF(AND(JG6&gt;=$H$24, JG5&lt;=Inputs!$G187), 1, 0)</f>
        <v>0</v>
      </c>
      <c r="JH26" s="126">
        <f>IF(AND(JH6&gt;=$H$24, JH5&lt;=Inputs!$G187), 1, 0)</f>
        <v>0</v>
      </c>
      <c r="JI26" s="126">
        <f>IF(AND(JI6&gt;=$H$24, JI5&lt;=Inputs!$G187), 1, 0)</f>
        <v>0</v>
      </c>
      <c r="JJ26" s="126">
        <f>IF(AND(JJ6&gt;=$H$24, JJ5&lt;=Inputs!$G187), 1, 0)</f>
        <v>0</v>
      </c>
      <c r="JK26" s="126">
        <f>IF(AND(JK6&gt;=$H$24, JK5&lt;=Inputs!$G187), 1, 0)</f>
        <v>0</v>
      </c>
      <c r="JL26" s="126">
        <f>IF(AND(JL6&gt;=$H$24, JL5&lt;=Inputs!$G187), 1, 0)</f>
        <v>0</v>
      </c>
      <c r="JM26" s="126">
        <f>IF(AND(JM6&gt;=$H$24, JM5&lt;=Inputs!$G187), 1, 0)</f>
        <v>0</v>
      </c>
      <c r="JN26" s="126">
        <f>IF(AND(JN6&gt;=$H$24, JN5&lt;=Inputs!$G187), 1, 0)</f>
        <v>0</v>
      </c>
      <c r="JO26" s="126">
        <f>IF(AND(JO6&gt;=$H$24, JO5&lt;=Inputs!$G187), 1, 0)</f>
        <v>0</v>
      </c>
      <c r="JP26" s="126">
        <f>IF(AND(JP6&gt;=$H$24, JP5&lt;=Inputs!$G187), 1, 0)</f>
        <v>0</v>
      </c>
      <c r="JQ26" s="126">
        <f>IF(AND(JQ6&gt;=$H$24, JQ5&lt;=Inputs!$G187), 1, 0)</f>
        <v>0</v>
      </c>
      <c r="JR26" s="126">
        <f>IF(AND(JR6&gt;=$H$24, JR5&lt;=Inputs!$G187), 1, 0)</f>
        <v>0</v>
      </c>
      <c r="JS26" s="126">
        <f>IF(AND(JS6&gt;=$H$24, JS5&lt;=Inputs!$G187), 1, 0)</f>
        <v>0</v>
      </c>
      <c r="JT26" s="126">
        <f>IF(AND(JT6&gt;=$H$24, JT5&lt;=Inputs!$G187), 1, 0)</f>
        <v>0</v>
      </c>
      <c r="JU26" s="126">
        <f>IF(AND(JU6&gt;=$H$24, JU5&lt;=Inputs!$G187), 1, 0)</f>
        <v>0</v>
      </c>
      <c r="JV26" s="126">
        <f>IF(AND(JV6&gt;=$H$24, JV5&lt;=Inputs!$G187), 1, 0)</f>
        <v>0</v>
      </c>
      <c r="JW26" s="126">
        <f>IF(AND(JW6&gt;=$H$24, JW5&lt;=Inputs!$G187), 1, 0)</f>
        <v>0</v>
      </c>
      <c r="JX26" s="126">
        <f>IF(AND(JX6&gt;=$H$24, JX5&lt;=Inputs!$G187), 1, 0)</f>
        <v>0</v>
      </c>
      <c r="JY26" s="126">
        <f>IF(AND(JY6&gt;=$H$24, JY5&lt;=Inputs!$G187), 1, 0)</f>
        <v>0</v>
      </c>
      <c r="JZ26" s="126">
        <f>IF(AND(JZ6&gt;=$H$24, JZ5&lt;=Inputs!$G187), 1, 0)</f>
        <v>0</v>
      </c>
      <c r="KA26" s="126">
        <f>IF(AND(KA6&gt;=$H$24, KA5&lt;=Inputs!$G187), 1, 0)</f>
        <v>0</v>
      </c>
      <c r="KB26" s="126">
        <f>IF(AND(KB6&gt;=$H$24, KB5&lt;=Inputs!$G187), 1, 0)</f>
        <v>0</v>
      </c>
      <c r="KC26" s="126">
        <f>IF(AND(KC6&gt;=$H$24, KC5&lt;=Inputs!$G187), 1, 0)</f>
        <v>0</v>
      </c>
      <c r="KD26" s="126">
        <f>IF(AND(KD6&gt;=$H$24, KD5&lt;=Inputs!$G187), 1, 0)</f>
        <v>0</v>
      </c>
      <c r="KE26" s="126">
        <f>IF(AND(KE6&gt;=$H$24, KE5&lt;=Inputs!$G187), 1, 0)</f>
        <v>0</v>
      </c>
      <c r="KF26" s="126">
        <f>IF(AND(KF6&gt;=$H$24, KF5&lt;=Inputs!$G187), 1, 0)</f>
        <v>0</v>
      </c>
      <c r="KG26" s="126">
        <f>IF(AND(KG6&gt;=$H$24, KG5&lt;=Inputs!$G187), 1, 0)</f>
        <v>0</v>
      </c>
      <c r="KH26" s="126">
        <f>IF(AND(KH6&gt;=$H$24, KH5&lt;=Inputs!$G187), 1, 0)</f>
        <v>0</v>
      </c>
      <c r="KI26" s="126">
        <f>IF(AND(KI6&gt;=$H$24, KI5&lt;=Inputs!$G187), 1, 0)</f>
        <v>0</v>
      </c>
      <c r="KJ26" s="126">
        <f>IF(AND(KJ6&gt;=$H$24, KJ5&lt;=Inputs!$G187), 1, 0)</f>
        <v>0</v>
      </c>
      <c r="KK26" s="126">
        <f>IF(AND(KK6&gt;=$H$24, KK5&lt;=Inputs!$G187), 1, 0)</f>
        <v>0</v>
      </c>
      <c r="KL26" s="126">
        <f>IF(AND(KL6&gt;=$H$24, KL5&lt;=Inputs!$G187), 1, 0)</f>
        <v>0</v>
      </c>
      <c r="KM26" s="126">
        <f>IF(AND(KM6&gt;=$H$24, KM5&lt;=Inputs!$G187), 1, 0)</f>
        <v>0</v>
      </c>
      <c r="KN26" s="126">
        <f>IF(AND(KN6&gt;=$H$24, KN5&lt;=Inputs!$G187), 1, 0)</f>
        <v>0</v>
      </c>
      <c r="KO26" s="126">
        <f>IF(AND(KO6&gt;=$H$24, KO5&lt;=Inputs!$G187), 1, 0)</f>
        <v>0</v>
      </c>
      <c r="KP26" s="126">
        <f>IF(AND(KP6&gt;=$H$24, KP5&lt;=Inputs!$G187), 1, 0)</f>
        <v>0</v>
      </c>
      <c r="KQ26" s="126">
        <f>IF(AND(KQ6&gt;=$H$24, KQ5&lt;=Inputs!$G187), 1, 0)</f>
        <v>0</v>
      </c>
      <c r="KR26" s="126">
        <f>IF(AND(KR6&gt;=$H$24, KR5&lt;=Inputs!$G187), 1, 0)</f>
        <v>0</v>
      </c>
      <c r="KS26" s="126">
        <f>IF(AND(KS6&gt;=$H$24, KS5&lt;=Inputs!$G187), 1, 0)</f>
        <v>0</v>
      </c>
      <c r="KT26" s="126">
        <f>IF(AND(KT6&gt;=$H$24, KT5&lt;=Inputs!$G187), 1, 0)</f>
        <v>0</v>
      </c>
      <c r="KU26" s="126">
        <f>IF(AND(KU6&gt;=$H$24, KU5&lt;=Inputs!$G187), 1, 0)</f>
        <v>0</v>
      </c>
      <c r="KV26" s="126">
        <f>IF(AND(KV6&gt;=$H$24, KV5&lt;=Inputs!$G187), 1, 0)</f>
        <v>0</v>
      </c>
      <c r="KW26" s="126">
        <f>IF(AND(KW6&gt;=$H$24, KW5&lt;=Inputs!$G187), 1, 0)</f>
        <v>0</v>
      </c>
      <c r="KX26" s="126">
        <f>IF(AND(KX6&gt;=$H$24, KX5&lt;=Inputs!$G187), 1, 0)</f>
        <v>0</v>
      </c>
      <c r="KY26" s="126">
        <f>IF(AND(KY6&gt;=$H$24, KY5&lt;=Inputs!$G187), 1, 0)</f>
        <v>0</v>
      </c>
      <c r="KZ26" s="126">
        <f>IF(AND(KZ6&gt;=$H$24, KZ5&lt;=Inputs!$G187), 1, 0)</f>
        <v>0</v>
      </c>
      <c r="LA26" s="126">
        <f>IF(AND(LA6&gt;=$H$24, LA5&lt;=Inputs!$G187), 1, 0)</f>
        <v>0</v>
      </c>
      <c r="LB26" s="126">
        <f>IF(AND(LB6&gt;=$H$24, LB5&lt;=Inputs!$G187), 1, 0)</f>
        <v>0</v>
      </c>
      <c r="LC26" s="126">
        <f>IF(AND(LC6&gt;=$H$24, LC5&lt;=Inputs!$G187), 1, 0)</f>
        <v>0</v>
      </c>
      <c r="LD26" s="126">
        <f>IF(AND(LD6&gt;=$H$24, LD5&lt;=Inputs!$G187), 1, 0)</f>
        <v>0</v>
      </c>
      <c r="LE26" s="126">
        <f>IF(AND(LE6&gt;=$H$24, LE5&lt;=Inputs!$G187), 1, 0)</f>
        <v>0</v>
      </c>
      <c r="LF26" s="126">
        <f>IF(AND(LF6&gt;=$H$24, LF5&lt;=Inputs!$G187), 1, 0)</f>
        <v>0</v>
      </c>
      <c r="LG26" s="126">
        <f>IF(AND(LG6&gt;=$H$24, LG5&lt;=Inputs!$G187), 1, 0)</f>
        <v>0</v>
      </c>
      <c r="LH26" s="126">
        <f>IF(AND(LH6&gt;=$H$24, LH5&lt;=Inputs!$G187), 1, 0)</f>
        <v>0</v>
      </c>
      <c r="LI26" s="126">
        <f>IF(AND(LI6&gt;=$H$24, LI5&lt;=Inputs!$G187), 1, 0)</f>
        <v>0</v>
      </c>
      <c r="LJ26" s="126">
        <f>IF(AND(LJ6&gt;=$H$24, LJ5&lt;=Inputs!$G187), 1, 0)</f>
        <v>0</v>
      </c>
      <c r="LK26" s="126">
        <f>IF(AND(LK6&gt;=$H$24, LK5&lt;=Inputs!$G187), 1, 0)</f>
        <v>0</v>
      </c>
      <c r="LL26" s="126">
        <f>IF(AND(LL6&gt;=$H$24, LL5&lt;=Inputs!$G187), 1, 0)</f>
        <v>0</v>
      </c>
      <c r="LM26" s="126">
        <f>IF(AND(LM6&gt;=$H$24, LM5&lt;=Inputs!$G187), 1, 0)</f>
        <v>0</v>
      </c>
      <c r="LN26" s="126">
        <f>IF(AND(LN6&gt;=$H$24, LN5&lt;=Inputs!$G187), 1, 0)</f>
        <v>0</v>
      </c>
      <c r="LO26" s="126">
        <f>IF(AND(LO6&gt;=$H$24, LO5&lt;=Inputs!$G187), 1, 0)</f>
        <v>0</v>
      </c>
      <c r="LP26" s="126">
        <f>IF(AND(LP6&gt;=$H$24, LP5&lt;=Inputs!$G187), 1, 0)</f>
        <v>0</v>
      </c>
      <c r="LQ26" s="126">
        <f>IF(AND(LQ6&gt;=$H$24, LQ5&lt;=Inputs!$G187), 1, 0)</f>
        <v>0</v>
      </c>
      <c r="LR26" s="126">
        <f>IF(AND(LR6&gt;=$H$24, LR5&lt;=Inputs!$G187), 1, 0)</f>
        <v>0</v>
      </c>
      <c r="LS26" s="126">
        <f>IF(AND(LS6&gt;=$H$24, LS5&lt;=Inputs!$G187), 1, 0)</f>
        <v>0</v>
      </c>
      <c r="LT26" s="126">
        <f>IF(AND(LT6&gt;=$H$24, LT5&lt;=Inputs!$G187), 1, 0)</f>
        <v>0</v>
      </c>
      <c r="LU26" s="126"/>
      <c r="LV26" s="126"/>
      <c r="LW26" s="126"/>
      <c r="LX26" s="126"/>
      <c r="LY26" s="126"/>
      <c r="LZ26" s="126"/>
      <c r="MA26" s="126"/>
      <c r="MB26" s="126"/>
      <c r="MC26" s="126"/>
      <c r="MD26" s="126"/>
      <c r="ME26" s="126"/>
      <c r="MF26" s="126"/>
      <c r="MG26" s="126"/>
      <c r="MH26" s="126"/>
      <c r="MI26" s="126"/>
      <c r="MJ26" s="126"/>
      <c r="MK26" s="126"/>
      <c r="ML26" s="126"/>
      <c r="MM26" s="126"/>
      <c r="MN26" s="126"/>
      <c r="MO26" s="126"/>
      <c r="MP26" s="126"/>
      <c r="MQ26" s="126"/>
      <c r="MR26" s="126"/>
      <c r="MS26" s="126"/>
      <c r="MT26" s="126"/>
      <c r="MU26" s="126"/>
      <c r="MV26" s="126"/>
      <c r="MW26" s="126"/>
      <c r="MX26" s="126"/>
      <c r="MY26" s="126"/>
      <c r="MZ26" s="126"/>
      <c r="NA26" s="126"/>
      <c r="NB26" s="126"/>
      <c r="NC26" s="126"/>
      <c r="ND26" s="126"/>
      <c r="NE26" s="126"/>
      <c r="NF26" s="126"/>
      <c r="NG26" s="126"/>
      <c r="NH26" s="126"/>
      <c r="NI26" s="126"/>
      <c r="NJ26" s="126"/>
      <c r="NK26" s="126"/>
      <c r="NL26" s="126"/>
      <c r="NM26" s="126"/>
      <c r="NN26" s="126"/>
      <c r="NO26" s="126"/>
      <c r="NP26" s="126"/>
      <c r="NQ26" s="126"/>
      <c r="NR26" s="126"/>
      <c r="NS26" s="126"/>
      <c r="NT26" s="126"/>
      <c r="NU26" s="126"/>
      <c r="NV26" s="126"/>
      <c r="NW26" s="126"/>
      <c r="NX26" s="126"/>
      <c r="NY26" s="126"/>
      <c r="NZ26" s="126"/>
      <c r="OA26" s="126"/>
      <c r="OB26" s="126"/>
      <c r="OC26" s="126"/>
      <c r="OD26" s="126"/>
      <c r="OE26" s="126"/>
      <c r="OF26" s="126"/>
      <c r="OG26" s="126"/>
      <c r="OH26" s="126"/>
      <c r="OI26" s="126"/>
      <c r="OJ26" s="126"/>
      <c r="OK26" s="126"/>
      <c r="OL26" s="126"/>
      <c r="OM26" s="126"/>
      <c r="ON26" s="126"/>
      <c r="OO26" s="126"/>
      <c r="OP26" s="126"/>
      <c r="OQ26" s="126"/>
      <c r="OR26" s="126"/>
      <c r="OS26" s="126"/>
      <c r="OT26" s="126"/>
      <c r="OU26" s="126"/>
      <c r="OV26" s="126"/>
      <c r="OW26" s="126"/>
      <c r="OX26" s="126"/>
      <c r="OY26" s="126"/>
      <c r="OZ26" s="126"/>
      <c r="PA26" s="126"/>
      <c r="PB26" s="126"/>
      <c r="PC26" s="126"/>
      <c r="PD26" s="126"/>
      <c r="PE26" s="126"/>
      <c r="PF26" s="126"/>
      <c r="PG26" s="126"/>
      <c r="PH26" s="126"/>
      <c r="PI26" s="126"/>
      <c r="PJ26" s="126"/>
      <c r="PK26" s="126"/>
      <c r="PL26" s="126"/>
      <c r="PM26" s="126"/>
      <c r="PN26" s="126"/>
      <c r="PO26" s="126"/>
      <c r="PP26" s="126"/>
      <c r="PQ26" s="126"/>
      <c r="PR26" s="126"/>
      <c r="PS26" s="126"/>
      <c r="PT26" s="126"/>
      <c r="PU26" s="126"/>
      <c r="PV26" s="126"/>
      <c r="PW26" s="126"/>
      <c r="PX26" s="126"/>
      <c r="PY26" s="126"/>
      <c r="PZ26" s="126"/>
      <c r="QA26" s="126"/>
      <c r="QB26" s="126"/>
      <c r="QC26" s="126"/>
      <c r="QD26" s="126"/>
      <c r="QE26" s="126"/>
      <c r="QF26" s="126"/>
      <c r="QG26" s="126"/>
      <c r="QH26" s="126"/>
      <c r="QI26" s="126"/>
      <c r="QJ26" s="126"/>
      <c r="QK26" s="126"/>
      <c r="QL26" s="126"/>
      <c r="QM26" s="126"/>
      <c r="QN26" s="126"/>
      <c r="QO26" s="126"/>
      <c r="QP26" s="126"/>
      <c r="QQ26" s="126"/>
      <c r="QR26" s="126"/>
      <c r="QS26" s="126"/>
      <c r="QT26" s="126"/>
      <c r="QU26" s="126"/>
    </row>
    <row r="27" spans="1:463" outlineLevel="1">
      <c r="A27" s="2"/>
      <c r="B27" s="2"/>
      <c r="C27" s="2" t="s">
        <v>414</v>
      </c>
      <c r="D27" s="2"/>
      <c r="E27" s="513"/>
      <c r="F27" s="2"/>
      <c r="G27" s="2"/>
      <c r="H27" s="91">
        <f>Inputs!G184</f>
        <v>46844</v>
      </c>
      <c r="I27" s="126">
        <f>IF(AND(I7&gt;=$H$24, I6&lt;=Inputs!$G188), 1, 0)</f>
        <v>0</v>
      </c>
      <c r="J27" s="126">
        <f>IF(AND(J7&gt;=$H$24, J6&lt;=Inputs!$G188), 1, 0)</f>
        <v>0</v>
      </c>
      <c r="K27" s="126">
        <f>IF(AND(K7&gt;=$H$24, K6&lt;=Inputs!$G188), 1, 0)</f>
        <v>0</v>
      </c>
      <c r="L27" s="126">
        <f>IF(AND(L7&gt;=$H$24, L6&lt;=Inputs!$G188), 1, 0)</f>
        <v>0</v>
      </c>
      <c r="M27" s="126">
        <f>IF(AND(M7&gt;=$H$24, M6&lt;=Inputs!$G188), 1, 0)</f>
        <v>0</v>
      </c>
      <c r="N27" s="126">
        <f>IF(AND(N7&gt;=$H$24, N6&lt;=Inputs!$G188), 1, 0)</f>
        <v>0</v>
      </c>
      <c r="O27" s="126">
        <f>IF(AND(O7&gt;=$H$24, O6&lt;=Inputs!$G188), 1, 0)</f>
        <v>0</v>
      </c>
      <c r="P27" s="126">
        <f>IF(AND(P7&gt;=$H$24, P6&lt;=Inputs!$G188), 1, 0)</f>
        <v>0</v>
      </c>
      <c r="Q27" s="126">
        <f>IF(AND(Q7&gt;=$H$24, Q6&lt;=Inputs!$G188), 1, 0)</f>
        <v>0</v>
      </c>
      <c r="R27" s="126">
        <f>IF(AND(R7&gt;=$H$24, R6&lt;=Inputs!$G188), 1, 0)</f>
        <v>0</v>
      </c>
      <c r="S27" s="126">
        <f>IF(AND(S7&gt;=$H$24, S6&lt;=Inputs!$G188), 1, 0)</f>
        <v>0</v>
      </c>
      <c r="T27" s="126">
        <f>IF(AND(T7&gt;=$H$24, T6&lt;=Inputs!$G188), 1, 0)</f>
        <v>0</v>
      </c>
      <c r="U27" s="126">
        <f>IF(AND(U7&gt;=$H$24, U6&lt;=Inputs!$G188), 1, 0)</f>
        <v>0</v>
      </c>
      <c r="V27" s="126">
        <f>IF(AND(V7&gt;=$H$24, V6&lt;=Inputs!$G188), 1, 0)</f>
        <v>0</v>
      </c>
      <c r="W27" s="126">
        <f>IF(AND(W7&gt;=$H$24, W6&lt;=Inputs!$G188), 1, 0)</f>
        <v>0</v>
      </c>
      <c r="X27" s="126">
        <f>IF(AND(X7&gt;=$H$24, X6&lt;=Inputs!$G188), 1, 0)</f>
        <v>0</v>
      </c>
      <c r="Y27" s="126">
        <f>IF(AND(Y7&gt;=$H$24, Y6&lt;=Inputs!$G188), 1, 0)</f>
        <v>0</v>
      </c>
      <c r="Z27" s="126">
        <f>IF(AND(Z7&gt;=$H$24, Z6&lt;=Inputs!$G188), 1, 0)</f>
        <v>0</v>
      </c>
      <c r="AA27" s="126">
        <f>IF(AND(AA7&gt;=$H$24, AA6&lt;=Inputs!$G188), 1, 0)</f>
        <v>0</v>
      </c>
      <c r="AB27" s="126">
        <f>IF(AND(AB7&gt;=$H$24, AB6&lt;=Inputs!$G188), 1, 0)</f>
        <v>0</v>
      </c>
      <c r="AC27" s="126">
        <f>IF(AND(AC7&gt;=$H$24, AC6&lt;=Inputs!$G188), 1, 0)</f>
        <v>0</v>
      </c>
      <c r="AD27" s="126">
        <f>IF(AND(AD7&gt;=$H$24, AD6&lt;=Inputs!$G188), 1, 0)</f>
        <v>0</v>
      </c>
      <c r="AE27" s="126">
        <f>IF(AND(AE7&gt;=$H$24, AE6&lt;=Inputs!$G188), 1, 0)</f>
        <v>0</v>
      </c>
      <c r="AF27" s="126">
        <f>IF(AND(AF7&gt;=$H$24, AF6&lt;=Inputs!$G188), 1, 0)</f>
        <v>0</v>
      </c>
      <c r="AG27" s="126">
        <f>IF(AND(AG7&gt;=$H$24, AG6&lt;=Inputs!$G188), 1, 0)</f>
        <v>0</v>
      </c>
      <c r="AH27" s="126">
        <f>IF(AND(AH7&gt;=$H$24, AH6&lt;=Inputs!$G188), 1, 0)</f>
        <v>0</v>
      </c>
      <c r="AI27" s="126">
        <f>IF(AND(AI7&gt;=$H$24, AI6&lt;=Inputs!$G188), 1, 0)</f>
        <v>0</v>
      </c>
      <c r="AJ27" s="126">
        <f>IF(AND(AJ7&gt;=$H$24, AJ6&lt;=Inputs!$G188), 1, 0)</f>
        <v>0</v>
      </c>
      <c r="AK27" s="126">
        <f>IF(AND(AK7&gt;=$H$24, AK6&lt;=Inputs!$G188), 1, 0)</f>
        <v>0</v>
      </c>
      <c r="AL27" s="126">
        <f>IF(AND(AL7&gt;=$H$24, AL6&lt;=Inputs!$G188), 1, 0)</f>
        <v>0</v>
      </c>
      <c r="AM27" s="126">
        <f>IF(AND(AM7&gt;=$H$24, AM6&lt;=Inputs!$G188), 1, 0)</f>
        <v>0</v>
      </c>
      <c r="AN27" s="126">
        <f>IF(AND(AN7&gt;=$H$24, AN6&lt;=Inputs!$G188), 1, 0)</f>
        <v>0</v>
      </c>
      <c r="AO27" s="126">
        <f>IF(AND(AO7&gt;=$H$24, AO6&lt;=Inputs!$G188), 1, 0)</f>
        <v>0</v>
      </c>
      <c r="AP27" s="126">
        <f>IF(AND(AP7&gt;=$H$24, AP6&lt;=Inputs!$G188), 1, 0)</f>
        <v>0</v>
      </c>
      <c r="AQ27" s="126">
        <f>IF(AND(AQ7&gt;=$H$24, AQ6&lt;=Inputs!$G188), 1, 0)</f>
        <v>0</v>
      </c>
      <c r="AR27" s="126">
        <f>IF(AND(AR7&gt;=$H$24, AR6&lt;=Inputs!$G188), 1, 0)</f>
        <v>0</v>
      </c>
      <c r="AS27" s="126">
        <f>IF(AND(AS7&gt;=$H$24, AS6&lt;=Inputs!$G188), 1, 0)</f>
        <v>0</v>
      </c>
      <c r="AT27" s="126">
        <f>IF(AND(AT7&gt;=$H$24, AT6&lt;=Inputs!$G188), 1, 0)</f>
        <v>0</v>
      </c>
      <c r="AU27" s="126">
        <f>IF(AND(AU7&gt;=$H$24, AU6&lt;=Inputs!$G188), 1, 0)</f>
        <v>0</v>
      </c>
      <c r="AV27" s="126">
        <f>IF(AND(AV7&gt;=$H$24, AV6&lt;=Inputs!$G188), 1, 0)</f>
        <v>0</v>
      </c>
      <c r="AW27" s="126">
        <f>IF(AND(AW7&gt;=$H$24, AW6&lt;=Inputs!$G188), 1, 0)</f>
        <v>0</v>
      </c>
      <c r="AX27" s="126">
        <f>IF(AND(AX7&gt;=$H$24, AX6&lt;=Inputs!$G188), 1, 0)</f>
        <v>0</v>
      </c>
      <c r="AY27" s="126">
        <f>IF(AND(AY7&gt;=$H$24, AY6&lt;=Inputs!$G188), 1, 0)</f>
        <v>0</v>
      </c>
      <c r="AZ27" s="126">
        <f>IF(AND(AZ7&gt;=$H$24, AZ6&lt;=Inputs!$G188), 1, 0)</f>
        <v>0</v>
      </c>
      <c r="BA27" s="126">
        <f>IF(AND(BA7&gt;=$H$24, BA6&lt;=Inputs!$G188), 1, 0)</f>
        <v>0</v>
      </c>
      <c r="BB27" s="126">
        <f>IF(AND(BB7&gt;=$H$24, BB6&lt;=Inputs!$G188), 1, 0)</f>
        <v>0</v>
      </c>
      <c r="BC27" s="126">
        <f>IF(AND(BC7&gt;=$H$24, BC6&lt;=Inputs!$G188), 1, 0)</f>
        <v>0</v>
      </c>
      <c r="BD27" s="126">
        <f>IF(AND(BD7&gt;=$H$24, BD6&lt;=Inputs!$G188), 1, 0)</f>
        <v>0</v>
      </c>
      <c r="BE27" s="126">
        <f>IF(AND(BE7&gt;=$H$24, BE6&lt;=Inputs!$G188), 1, 0)</f>
        <v>0</v>
      </c>
      <c r="BF27" s="126">
        <f>IF(AND(BF7&gt;=$H$24, BF6&lt;=Inputs!$G188), 1, 0)</f>
        <v>0</v>
      </c>
      <c r="BG27" s="126">
        <f>IF(AND(BG7&gt;=$H$24, BG6&lt;=Inputs!$G188), 1, 0)</f>
        <v>0</v>
      </c>
      <c r="BH27" s="126">
        <f>IF(AND(BH7&gt;=$H$24, BH6&lt;=Inputs!$G188), 1, 0)</f>
        <v>0</v>
      </c>
      <c r="BI27" s="126">
        <f>IF(AND(BI7&gt;=$H$24, BI6&lt;=Inputs!$G188), 1, 0)</f>
        <v>0</v>
      </c>
      <c r="BJ27" s="126">
        <f>IF(AND(BJ7&gt;=$H$24, BJ6&lt;=Inputs!$G188), 1, 0)</f>
        <v>0</v>
      </c>
      <c r="BK27" s="126">
        <f>IF(AND(BK7&gt;=$H$24, BK6&lt;=Inputs!$G188), 1, 0)</f>
        <v>0</v>
      </c>
      <c r="BL27" s="126">
        <f>IF(AND(BL7&gt;=$H$24, BL6&lt;=Inputs!$G188), 1, 0)</f>
        <v>0</v>
      </c>
      <c r="BM27" s="126">
        <f>IF(AND(BM7&gt;=$H$24, BM6&lt;=Inputs!$G188), 1, 0)</f>
        <v>0</v>
      </c>
      <c r="BN27" s="126">
        <f>IF(AND(BN7&gt;=$H$24, BN6&lt;=Inputs!$G188), 1, 0)</f>
        <v>0</v>
      </c>
      <c r="BO27" s="126">
        <f>IF(AND(BO7&gt;=$H$24, BO6&lt;=Inputs!$G188), 1, 0)</f>
        <v>0</v>
      </c>
      <c r="BP27" s="126">
        <f>IF(AND(BP7&gt;=$H$24, BP6&lt;=Inputs!$G188), 1, 0)</f>
        <v>0</v>
      </c>
      <c r="BQ27" s="126">
        <f>IF(AND(BQ7&gt;=$H$24, BQ6&lt;=Inputs!$G188), 1, 0)</f>
        <v>0</v>
      </c>
      <c r="BR27" s="126">
        <f>IF(AND(BR7&gt;=$H$24, BR6&lt;=Inputs!$G188), 1, 0)</f>
        <v>0</v>
      </c>
      <c r="BS27" s="126">
        <f>IF(AND(BS7&gt;=$H$24, BS6&lt;=Inputs!$G188), 1, 0)</f>
        <v>0</v>
      </c>
      <c r="BT27" s="126">
        <f>IF(AND(BT7&gt;=$H$24, BT6&lt;=Inputs!$G188), 1, 0)</f>
        <v>0</v>
      </c>
      <c r="BU27" s="126">
        <f>IF(AND(BU7&gt;=$H$24, BU6&lt;=Inputs!$G188), 1, 0)</f>
        <v>0</v>
      </c>
      <c r="BV27" s="126">
        <f>IF(AND(BV7&gt;=$H$24, BV6&lt;=Inputs!$G188), 1, 0)</f>
        <v>0</v>
      </c>
      <c r="BW27" s="126">
        <f>IF(AND(BW7&gt;=$H$24, BW6&lt;=Inputs!$G188), 1, 0)</f>
        <v>0</v>
      </c>
      <c r="BX27" s="126">
        <f>IF(AND(BX7&gt;=$H$24, BX6&lt;=Inputs!$G188), 1, 0)</f>
        <v>0</v>
      </c>
      <c r="BY27" s="126">
        <f>IF(AND(BY7&gt;=$H$24, BY6&lt;=Inputs!$G188), 1, 0)</f>
        <v>0</v>
      </c>
      <c r="BZ27" s="126">
        <f>IF(AND(BZ7&gt;=$H$24, BZ6&lt;=Inputs!$G188), 1, 0)</f>
        <v>0</v>
      </c>
      <c r="CA27" s="126">
        <f>IF(AND(CA7&gt;=$H$24, CA6&lt;=Inputs!$G188), 1, 0)</f>
        <v>0</v>
      </c>
      <c r="CB27" s="126">
        <f>IF(AND(CB7&gt;=$H$24, CB6&lt;=Inputs!$G188), 1, 0)</f>
        <v>0</v>
      </c>
      <c r="CC27" s="126">
        <f>IF(AND(CC7&gt;=$H$24, CC6&lt;=Inputs!$G188), 1, 0)</f>
        <v>0</v>
      </c>
      <c r="CD27" s="126">
        <f>IF(AND(CD7&gt;=$H$24, CD6&lt;=Inputs!$G188), 1, 0)</f>
        <v>0</v>
      </c>
      <c r="CE27" s="126">
        <f>IF(AND(CE7&gt;=$H$24, CE6&lt;=Inputs!$G188), 1, 0)</f>
        <v>0</v>
      </c>
      <c r="CF27" s="126">
        <f>IF(AND(CF7&gt;=$H$24, CF6&lt;=Inputs!$G188), 1, 0)</f>
        <v>0</v>
      </c>
      <c r="CG27" s="126">
        <f>IF(AND(CG7&gt;=$H$24, CG6&lt;=Inputs!$G188), 1, 0)</f>
        <v>0</v>
      </c>
      <c r="CH27" s="126">
        <f>IF(AND(CH7&gt;=$H$24, CH6&lt;=Inputs!$G188), 1, 0)</f>
        <v>0</v>
      </c>
      <c r="CI27" s="126">
        <f>IF(AND(CI7&gt;=$H$24, CI6&lt;=Inputs!$G188), 1, 0)</f>
        <v>0</v>
      </c>
      <c r="CJ27" s="126">
        <f>IF(AND(CJ7&gt;=$H$24, CJ6&lt;=Inputs!$G188), 1, 0)</f>
        <v>0</v>
      </c>
      <c r="CK27" s="126">
        <f>IF(AND(CK7&gt;=$H$24, CK6&lt;=Inputs!$G188), 1, 0)</f>
        <v>0</v>
      </c>
      <c r="CL27" s="126">
        <f>IF(AND(CL7&gt;=$H$24, CL6&lt;=Inputs!$G188), 1, 0)</f>
        <v>0</v>
      </c>
      <c r="CM27" s="126">
        <f>IF(AND(CM7&gt;=$H$24, CM6&lt;=Inputs!$G188), 1, 0)</f>
        <v>0</v>
      </c>
      <c r="CN27" s="126">
        <f>IF(AND(CN7&gt;=$H$24, CN6&lt;=Inputs!$G188), 1, 0)</f>
        <v>0</v>
      </c>
      <c r="CO27" s="126">
        <f>IF(AND(CO7&gt;=$H$24, CO6&lt;=Inputs!$G188), 1, 0)</f>
        <v>0</v>
      </c>
      <c r="CP27" s="126">
        <f>IF(AND(CP7&gt;=$H$24, CP6&lt;=Inputs!$G188), 1, 0)</f>
        <v>0</v>
      </c>
      <c r="CQ27" s="126">
        <f>IF(AND(CQ7&gt;=$H$24, CQ6&lt;=Inputs!$G188), 1, 0)</f>
        <v>0</v>
      </c>
      <c r="CR27" s="126">
        <f>IF(AND(CR7&gt;=$H$24, CR6&lt;=Inputs!$G188), 1, 0)</f>
        <v>0</v>
      </c>
      <c r="CS27" s="126">
        <f>IF(AND(CS7&gt;=$H$24, CS6&lt;=Inputs!$G188), 1, 0)</f>
        <v>0</v>
      </c>
      <c r="CT27" s="126">
        <f>IF(AND(CT7&gt;=$H$24, CT6&lt;=Inputs!$G188), 1, 0)</f>
        <v>0</v>
      </c>
      <c r="CU27" s="126">
        <f>IF(AND(CU7&gt;=$H$24, CU6&lt;=Inputs!$G188), 1, 0)</f>
        <v>0</v>
      </c>
      <c r="CV27" s="126">
        <f>IF(AND(CV7&gt;=$H$24, CV6&lt;=Inputs!$G188), 1, 0)</f>
        <v>0</v>
      </c>
      <c r="CW27" s="126">
        <f>IF(AND(CW7&gt;=$H$24, CW6&lt;=Inputs!$G188), 1, 0)</f>
        <v>0</v>
      </c>
      <c r="CX27" s="126">
        <f>IF(AND(CX7&gt;=$H$24, CX6&lt;=Inputs!$G188), 1, 0)</f>
        <v>0</v>
      </c>
      <c r="CY27" s="126">
        <f>IF(AND(CY7&gt;=$H$24, CY6&lt;=Inputs!$G188), 1, 0)</f>
        <v>0</v>
      </c>
      <c r="CZ27" s="126">
        <f>IF(AND(CZ7&gt;=$H$24, CZ6&lt;=Inputs!$G188), 1, 0)</f>
        <v>0</v>
      </c>
      <c r="DA27" s="126">
        <f>IF(AND(DA7&gt;=$H$24, DA6&lt;=Inputs!$G188), 1, 0)</f>
        <v>0</v>
      </c>
      <c r="DB27" s="126">
        <f>IF(AND(DB7&gt;=$H$24, DB6&lt;=Inputs!$G188), 1, 0)</f>
        <v>0</v>
      </c>
      <c r="DC27" s="126">
        <f>IF(AND(DC7&gt;=$H$24, DC6&lt;=Inputs!$G188), 1, 0)</f>
        <v>0</v>
      </c>
      <c r="DD27" s="126">
        <f>IF(AND(DD7&gt;=$H$24, DD6&lt;=Inputs!$G188), 1, 0)</f>
        <v>0</v>
      </c>
      <c r="DE27" s="126">
        <f>IF(AND(DE7&gt;=$H$24, DE6&lt;=Inputs!$G188), 1, 0)</f>
        <v>0</v>
      </c>
      <c r="DF27" s="126">
        <f>IF(AND(DF7&gt;=$H$24, DF6&lt;=Inputs!$G188), 1, 0)</f>
        <v>0</v>
      </c>
      <c r="DG27" s="126">
        <f>IF(AND(DG7&gt;=$H$24, DG6&lt;=Inputs!$G188), 1, 0)</f>
        <v>0</v>
      </c>
      <c r="DH27" s="126">
        <f>IF(AND(DH7&gt;=$H$24, DH6&lt;=Inputs!$G188), 1, 0)</f>
        <v>0</v>
      </c>
      <c r="DI27" s="126">
        <f>IF(AND(DI7&gt;=$H$24, DI6&lt;=Inputs!$G188), 1, 0)</f>
        <v>0</v>
      </c>
      <c r="DJ27" s="126">
        <f>IF(AND(DJ7&gt;=$H$24, DJ6&lt;=Inputs!$G188), 1, 0)</f>
        <v>0</v>
      </c>
      <c r="DK27" s="126">
        <f>IF(AND(DK7&gt;=$H$24, DK6&lt;=Inputs!$G188), 1, 0)</f>
        <v>0</v>
      </c>
      <c r="DL27" s="126">
        <f>IF(AND(DL7&gt;=$H$24, DL6&lt;=Inputs!$G188), 1, 0)</f>
        <v>0</v>
      </c>
      <c r="DM27" s="126">
        <f>IF(AND(DM7&gt;=$H$24, DM6&lt;=Inputs!$G188), 1, 0)</f>
        <v>0</v>
      </c>
      <c r="DN27" s="126">
        <f>IF(AND(DN7&gt;=$H$24, DN6&lt;=Inputs!$G188), 1, 0)</f>
        <v>0</v>
      </c>
      <c r="DO27" s="126">
        <f>IF(AND(DO7&gt;=$H$24, DO6&lt;=Inputs!$G188), 1, 0)</f>
        <v>0</v>
      </c>
      <c r="DP27" s="126">
        <f>IF(AND(DP7&gt;=$H$24, DP6&lt;=Inputs!$G188), 1, 0)</f>
        <v>0</v>
      </c>
      <c r="DQ27" s="126">
        <f>IF(AND(DQ7&gt;=$H$24, DQ6&lt;=Inputs!$G188), 1, 0)</f>
        <v>0</v>
      </c>
      <c r="DR27" s="126">
        <f>IF(AND(DR7&gt;=$H$24, DR6&lt;=Inputs!$G188), 1, 0)</f>
        <v>0</v>
      </c>
      <c r="DS27" s="126">
        <f>IF(AND(DS7&gt;=$H$24, DS6&lt;=Inputs!$G188), 1, 0)</f>
        <v>0</v>
      </c>
      <c r="DT27" s="126">
        <f>IF(AND(DT7&gt;=$H$24, DT6&lt;=Inputs!$G188), 1, 0)</f>
        <v>0</v>
      </c>
      <c r="DU27" s="126">
        <f>IF(AND(DU7&gt;=$H$24, DU6&lt;=Inputs!$G188), 1, 0)</f>
        <v>0</v>
      </c>
      <c r="DV27" s="126">
        <f>IF(AND(DV7&gt;=$H$24, DV6&lt;=Inputs!$G188), 1, 0)</f>
        <v>0</v>
      </c>
      <c r="DW27" s="126">
        <f>IF(AND(DW7&gt;=$H$24, DW6&lt;=Inputs!$G188), 1, 0)</f>
        <v>0</v>
      </c>
      <c r="DX27" s="126">
        <f>IF(AND(DX7&gt;=$H$24, DX6&lt;=Inputs!$G188), 1, 0)</f>
        <v>0</v>
      </c>
      <c r="DY27" s="126">
        <f>IF(AND(DY7&gt;=$H$24, DY6&lt;=Inputs!$G188), 1, 0)</f>
        <v>0</v>
      </c>
      <c r="DZ27" s="126">
        <f>IF(AND(DZ7&gt;=$H$24, DZ6&lt;=Inputs!$G188), 1, 0)</f>
        <v>0</v>
      </c>
      <c r="EA27" s="126">
        <f>IF(AND(EA7&gt;=$H$24, EA6&lt;=Inputs!$G188), 1, 0)</f>
        <v>0</v>
      </c>
      <c r="EB27" s="126">
        <f>IF(AND(EB7&gt;=$H$24, EB6&lt;=Inputs!$G188), 1, 0)</f>
        <v>0</v>
      </c>
      <c r="EC27" s="126">
        <f>IF(AND(EC7&gt;=$H$24, EC6&lt;=Inputs!$G188), 1, 0)</f>
        <v>0</v>
      </c>
      <c r="ED27" s="126">
        <f>IF(AND(ED7&gt;=$H$24, ED6&lt;=Inputs!$G188), 1, 0)</f>
        <v>0</v>
      </c>
      <c r="EE27" s="126">
        <f>IF(AND(EE7&gt;=$H$24, EE6&lt;=Inputs!$G188), 1, 0)</f>
        <v>0</v>
      </c>
      <c r="EF27" s="126">
        <f>IF(AND(EF7&gt;=$H$24, EF6&lt;=Inputs!$G188), 1, 0)</f>
        <v>0</v>
      </c>
      <c r="EG27" s="126">
        <f>IF(AND(EG7&gt;=$H$24, EG6&lt;=Inputs!$G188), 1, 0)</f>
        <v>0</v>
      </c>
      <c r="EH27" s="126">
        <f>IF(AND(EH7&gt;=$H$24, EH6&lt;=Inputs!$G188), 1, 0)</f>
        <v>0</v>
      </c>
      <c r="EI27" s="126">
        <f>IF(AND(EI7&gt;=$H$24, EI6&lt;=Inputs!$G188), 1, 0)</f>
        <v>0</v>
      </c>
      <c r="EJ27" s="126">
        <f>IF(AND(EJ7&gt;=$H$24, EJ6&lt;=Inputs!$G188), 1, 0)</f>
        <v>0</v>
      </c>
      <c r="EK27" s="126">
        <f>IF(AND(EK7&gt;=$H$24, EK6&lt;=Inputs!$G188), 1, 0)</f>
        <v>0</v>
      </c>
      <c r="EL27" s="126">
        <f>IF(AND(EL7&gt;=$H$24, EL6&lt;=Inputs!$G188), 1, 0)</f>
        <v>0</v>
      </c>
      <c r="EM27" s="126">
        <f>IF(AND(EM7&gt;=$H$24, EM6&lt;=Inputs!$G188), 1, 0)</f>
        <v>0</v>
      </c>
      <c r="EN27" s="126">
        <f>IF(AND(EN7&gt;=$H$24, EN6&lt;=Inputs!$G188), 1, 0)</f>
        <v>0</v>
      </c>
      <c r="EO27" s="126">
        <f>IF(AND(EO7&gt;=$H$24, EO6&lt;=Inputs!$G188), 1, 0)</f>
        <v>0</v>
      </c>
      <c r="EP27" s="126">
        <f>IF(AND(EP7&gt;=$H$24, EP6&lt;=Inputs!$G188), 1, 0)</f>
        <v>0</v>
      </c>
      <c r="EQ27" s="126">
        <f>IF(AND(EQ7&gt;=$H$24, EQ6&lt;=Inputs!$G188), 1, 0)</f>
        <v>0</v>
      </c>
      <c r="ER27" s="126">
        <f>IF(AND(ER7&gt;=$H$24, ER6&lt;=Inputs!$G188), 1, 0)</f>
        <v>0</v>
      </c>
      <c r="ES27" s="126">
        <f>IF(AND(ES7&gt;=$H$24, ES6&lt;=Inputs!$G188), 1, 0)</f>
        <v>0</v>
      </c>
      <c r="ET27" s="126">
        <f>IF(AND(ET7&gt;=$H$24, ET6&lt;=Inputs!$G188), 1, 0)</f>
        <v>0</v>
      </c>
      <c r="EU27" s="126">
        <f>IF(AND(EU7&gt;=$H$24, EU6&lt;=Inputs!$G188), 1, 0)</f>
        <v>0</v>
      </c>
      <c r="EV27" s="126">
        <f>IF(AND(EV7&gt;=$H$24, EV6&lt;=Inputs!$G188), 1, 0)</f>
        <v>0</v>
      </c>
      <c r="EW27" s="126">
        <f>IF(AND(EW7&gt;=$H$24, EW6&lt;=Inputs!$G188), 1, 0)</f>
        <v>0</v>
      </c>
      <c r="EX27" s="126">
        <f>IF(AND(EX7&gt;=$H$24, EX6&lt;=Inputs!$G188), 1, 0)</f>
        <v>0</v>
      </c>
      <c r="EY27" s="126">
        <f>IF(AND(EY7&gt;=$H$24, EY6&lt;=Inputs!$G188), 1, 0)</f>
        <v>0</v>
      </c>
      <c r="EZ27" s="126">
        <f>IF(AND(EZ7&gt;=$H$24, EZ6&lt;=Inputs!$G188), 1, 0)</f>
        <v>0</v>
      </c>
      <c r="FA27" s="126">
        <f>IF(AND(FA7&gt;=$H$24, FA6&lt;=Inputs!$G188), 1, 0)</f>
        <v>0</v>
      </c>
      <c r="FB27" s="126">
        <f>IF(AND(FB7&gt;=$H$24, FB6&lt;=Inputs!$G188), 1, 0)</f>
        <v>0</v>
      </c>
      <c r="FC27" s="126">
        <f>IF(AND(FC7&gt;=$H$24, FC6&lt;=Inputs!$G188), 1, 0)</f>
        <v>0</v>
      </c>
      <c r="FD27" s="126">
        <f>IF(AND(FD7&gt;=$H$24, FD6&lt;=Inputs!$G188), 1, 0)</f>
        <v>0</v>
      </c>
      <c r="FE27" s="126">
        <f>IF(AND(FE7&gt;=$H$24, FE6&lt;=Inputs!$G188), 1, 0)</f>
        <v>0</v>
      </c>
      <c r="FF27" s="126">
        <f>IF(AND(FF7&gt;=$H$24, FF6&lt;=Inputs!$G188), 1, 0)</f>
        <v>0</v>
      </c>
      <c r="FG27" s="126">
        <f>IF(AND(FG7&gt;=$H$24, FG6&lt;=Inputs!$G188), 1, 0)</f>
        <v>0</v>
      </c>
      <c r="FH27" s="126">
        <f>IF(AND(FH7&gt;=$H$24, FH6&lt;=Inputs!$G188), 1, 0)</f>
        <v>0</v>
      </c>
      <c r="FI27" s="126">
        <f>IF(AND(FI7&gt;=$H$24, FI6&lt;=Inputs!$G188), 1, 0)</f>
        <v>0</v>
      </c>
      <c r="FJ27" s="126">
        <f>IF(AND(FJ7&gt;=$H$24, FJ6&lt;=Inputs!$G188), 1, 0)</f>
        <v>0</v>
      </c>
      <c r="FK27" s="126">
        <f>IF(AND(FK7&gt;=$H$24, FK6&lt;=Inputs!$G188), 1, 0)</f>
        <v>0</v>
      </c>
      <c r="FL27" s="126">
        <f>IF(AND(FL7&gt;=$H$24, FL6&lt;=Inputs!$G188), 1, 0)</f>
        <v>0</v>
      </c>
      <c r="FM27" s="126">
        <f>IF(AND(FM7&gt;=$H$24, FM6&lt;=Inputs!$G188), 1, 0)</f>
        <v>0</v>
      </c>
      <c r="FN27" s="126">
        <f>IF(AND(FN7&gt;=$H$24, FN6&lt;=Inputs!$G188), 1, 0)</f>
        <v>0</v>
      </c>
      <c r="FO27" s="126">
        <f>IF(AND(FO7&gt;=$H$24, FO6&lt;=Inputs!$G188), 1, 0)</f>
        <v>0</v>
      </c>
      <c r="FP27" s="126">
        <f>IF(AND(FP7&gt;=$H$24, FP6&lt;=Inputs!$G188), 1, 0)</f>
        <v>0</v>
      </c>
      <c r="FQ27" s="126">
        <f>IF(AND(FQ7&gt;=$H$24, FQ6&lt;=Inputs!$G188), 1, 0)</f>
        <v>0</v>
      </c>
      <c r="FR27" s="126">
        <f>IF(AND(FR7&gt;=$H$24, FR6&lt;=Inputs!$G188), 1, 0)</f>
        <v>0</v>
      </c>
      <c r="FS27" s="126">
        <f>IF(AND(FS7&gt;=$H$24, FS6&lt;=Inputs!$G188), 1, 0)</f>
        <v>0</v>
      </c>
      <c r="FT27" s="126">
        <f>IF(AND(FT7&gt;=$H$24, FT6&lt;=Inputs!$G188), 1, 0)</f>
        <v>0</v>
      </c>
      <c r="FU27" s="126">
        <f>IF(AND(FU7&gt;=$H$24, FU6&lt;=Inputs!$G188), 1, 0)</f>
        <v>0</v>
      </c>
      <c r="FV27" s="126">
        <f>IF(AND(FV7&gt;=$H$24, FV6&lt;=Inputs!$G188), 1, 0)</f>
        <v>0</v>
      </c>
      <c r="FW27" s="126">
        <f>IF(AND(FW7&gt;=$H$24, FW6&lt;=Inputs!$G188), 1, 0)</f>
        <v>0</v>
      </c>
      <c r="FX27" s="126">
        <f>IF(AND(FX7&gt;=$H$24, FX6&lt;=Inputs!$G188), 1, 0)</f>
        <v>0</v>
      </c>
      <c r="FY27" s="126">
        <f>IF(AND(FY7&gt;=$H$24, FY6&lt;=Inputs!$G188), 1, 0)</f>
        <v>0</v>
      </c>
      <c r="FZ27" s="126">
        <f>IF(AND(FZ7&gt;=$H$24, FZ6&lt;=Inputs!$G188), 1, 0)</f>
        <v>0</v>
      </c>
      <c r="GA27" s="126">
        <f>IF(AND(GA7&gt;=$H$24, GA6&lt;=Inputs!$G188), 1, 0)</f>
        <v>0</v>
      </c>
      <c r="GB27" s="126">
        <f>IF(AND(GB7&gt;=$H$24, GB6&lt;=Inputs!$G188), 1, 0)</f>
        <v>0</v>
      </c>
      <c r="GC27" s="126">
        <f>IF(AND(GC7&gt;=$H$24, GC6&lt;=Inputs!$G188), 1, 0)</f>
        <v>0</v>
      </c>
      <c r="GD27" s="126">
        <f>IF(AND(GD7&gt;=$H$24, GD6&lt;=Inputs!$G188), 1, 0)</f>
        <v>0</v>
      </c>
      <c r="GE27" s="126">
        <f>IF(AND(GE7&gt;=$H$24, GE6&lt;=Inputs!$G188), 1, 0)</f>
        <v>0</v>
      </c>
      <c r="GF27" s="126">
        <f>IF(AND(GF7&gt;=$H$24, GF6&lt;=Inputs!$G188), 1, 0)</f>
        <v>0</v>
      </c>
      <c r="GG27" s="126">
        <f>IF(AND(GG7&gt;=$H$24, GG6&lt;=Inputs!$G188), 1, 0)</f>
        <v>0</v>
      </c>
      <c r="GH27" s="126">
        <f>IF(AND(GH7&gt;=$H$24, GH6&lt;=Inputs!$G188), 1, 0)</f>
        <v>0</v>
      </c>
      <c r="GI27" s="126">
        <f>IF(AND(GI7&gt;=$H$24, GI6&lt;=Inputs!$G188), 1, 0)</f>
        <v>0</v>
      </c>
      <c r="GJ27" s="126">
        <f>IF(AND(GJ7&gt;=$H$24, GJ6&lt;=Inputs!$G188), 1, 0)</f>
        <v>0</v>
      </c>
      <c r="GK27" s="126">
        <f>IF(AND(GK7&gt;=$H$24, GK6&lt;=Inputs!$G188), 1, 0)</f>
        <v>0</v>
      </c>
      <c r="GL27" s="126">
        <f>IF(AND(GL7&gt;=$H$24, GL6&lt;=Inputs!$G188), 1, 0)</f>
        <v>0</v>
      </c>
      <c r="GM27" s="126">
        <f>IF(AND(GM7&gt;=$H$24, GM6&lt;=Inputs!$G188), 1, 0)</f>
        <v>0</v>
      </c>
      <c r="GN27" s="126">
        <f>IF(AND(GN7&gt;=$H$24, GN6&lt;=Inputs!$G188), 1, 0)</f>
        <v>0</v>
      </c>
      <c r="GO27" s="126">
        <f>IF(AND(GO7&gt;=$H$24, GO6&lt;=Inputs!$G188), 1, 0)</f>
        <v>0</v>
      </c>
      <c r="GP27" s="126">
        <f>IF(AND(GP7&gt;=$H$24, GP6&lt;=Inputs!$G188), 1, 0)</f>
        <v>0</v>
      </c>
      <c r="GQ27" s="126">
        <f>IF(AND(GQ7&gt;=$H$24, GQ6&lt;=Inputs!$G188), 1, 0)</f>
        <v>0</v>
      </c>
      <c r="GR27" s="126">
        <f>IF(AND(GR7&gt;=$H$24, GR6&lt;=Inputs!$G188), 1, 0)</f>
        <v>0</v>
      </c>
      <c r="GS27" s="126">
        <f>IF(AND(GS7&gt;=$H$24, GS6&lt;=Inputs!$G188), 1, 0)</f>
        <v>0</v>
      </c>
      <c r="GT27" s="126">
        <f>IF(AND(GT7&gt;=$H$24, GT6&lt;=Inputs!$G188), 1, 0)</f>
        <v>0</v>
      </c>
      <c r="GU27" s="126">
        <f>IF(AND(GU7&gt;=$H$24, GU6&lt;=Inputs!$G188), 1, 0)</f>
        <v>0</v>
      </c>
      <c r="GV27" s="126">
        <f>IF(AND(GV7&gt;=$H$24, GV6&lt;=Inputs!$G188), 1, 0)</f>
        <v>0</v>
      </c>
      <c r="GW27" s="126">
        <f>IF(AND(GW7&gt;=$H$24, GW6&lt;=Inputs!$G188), 1, 0)</f>
        <v>0</v>
      </c>
      <c r="GX27" s="126">
        <f>IF(AND(GX7&gt;=$H$24, GX6&lt;=Inputs!$G188), 1, 0)</f>
        <v>0</v>
      </c>
      <c r="GY27" s="126">
        <f>IF(AND(GY7&gt;=$H$24, GY6&lt;=Inputs!$G188), 1, 0)</f>
        <v>0</v>
      </c>
      <c r="GZ27" s="126">
        <f>IF(AND(GZ7&gt;=$H$24, GZ6&lt;=Inputs!$G188), 1, 0)</f>
        <v>0</v>
      </c>
      <c r="HA27" s="126">
        <f>IF(AND(HA7&gt;=$H$24, HA6&lt;=Inputs!$G188), 1, 0)</f>
        <v>0</v>
      </c>
      <c r="HB27" s="126">
        <f>IF(AND(HB7&gt;=$H$24, HB6&lt;=Inputs!$G188), 1, 0)</f>
        <v>0</v>
      </c>
      <c r="HC27" s="126">
        <f>IF(AND(HC7&gt;=$H$24, HC6&lt;=Inputs!$G188), 1, 0)</f>
        <v>0</v>
      </c>
      <c r="HD27" s="126">
        <f>IF(AND(HD7&gt;=$H$24, HD6&lt;=Inputs!$G188), 1, 0)</f>
        <v>0</v>
      </c>
      <c r="HE27" s="126">
        <f>IF(AND(HE7&gt;=$H$24, HE6&lt;=Inputs!$G188), 1, 0)</f>
        <v>0</v>
      </c>
      <c r="HF27" s="126">
        <f>IF(AND(HF7&gt;=$H$24, HF6&lt;=Inputs!$G188), 1, 0)</f>
        <v>0</v>
      </c>
      <c r="HG27" s="126">
        <f>IF(AND(HG7&gt;=$H$24, HG6&lt;=Inputs!$G188), 1, 0)</f>
        <v>0</v>
      </c>
      <c r="HH27" s="126">
        <f>IF(AND(HH7&gt;=$H$24, HH6&lt;=Inputs!$G188), 1, 0)</f>
        <v>0</v>
      </c>
      <c r="HI27" s="126">
        <f>IF(AND(HI7&gt;=$H$24, HI6&lt;=Inputs!$G188), 1, 0)</f>
        <v>0</v>
      </c>
      <c r="HJ27" s="126">
        <f>IF(AND(HJ7&gt;=$H$24, HJ6&lt;=Inputs!$G188), 1, 0)</f>
        <v>0</v>
      </c>
      <c r="HK27" s="126">
        <f>IF(AND(HK7&gt;=$H$24, HK6&lt;=Inputs!$G188), 1, 0)</f>
        <v>0</v>
      </c>
      <c r="HL27" s="126">
        <f>IF(AND(HL7&gt;=$H$24, HL6&lt;=Inputs!$G188), 1, 0)</f>
        <v>0</v>
      </c>
      <c r="HM27" s="126">
        <f>IF(AND(HM7&gt;=$H$24, HM6&lt;=Inputs!$G188), 1, 0)</f>
        <v>0</v>
      </c>
      <c r="HN27" s="126">
        <f>IF(AND(HN7&gt;=$H$24, HN6&lt;=Inputs!$G188), 1, 0)</f>
        <v>0</v>
      </c>
      <c r="HO27" s="126">
        <f>IF(AND(HO7&gt;=$H$24, HO6&lt;=Inputs!$G188), 1, 0)</f>
        <v>0</v>
      </c>
      <c r="HP27" s="126">
        <f>IF(AND(HP7&gt;=$H$24, HP6&lt;=Inputs!$G188), 1, 0)</f>
        <v>0</v>
      </c>
      <c r="HQ27" s="126">
        <f>IF(AND(HQ7&gt;=$H$24, HQ6&lt;=Inputs!$G188), 1, 0)</f>
        <v>0</v>
      </c>
      <c r="HR27" s="126">
        <f>IF(AND(HR7&gt;=$H$24, HR6&lt;=Inputs!$G188), 1, 0)</f>
        <v>0</v>
      </c>
      <c r="HS27" s="126">
        <f>IF(AND(HS7&gt;=$H$24, HS6&lt;=Inputs!$G188), 1, 0)</f>
        <v>0</v>
      </c>
      <c r="HT27" s="126">
        <f>IF(AND(HT7&gt;=$H$24, HT6&lt;=Inputs!$G188), 1, 0)</f>
        <v>0</v>
      </c>
      <c r="HU27" s="126">
        <f>IF(AND(HU7&gt;=$H$24, HU6&lt;=Inputs!$G188), 1, 0)</f>
        <v>0</v>
      </c>
      <c r="HV27" s="126">
        <f>IF(AND(HV7&gt;=$H$24, HV6&lt;=Inputs!$G188), 1, 0)</f>
        <v>0</v>
      </c>
      <c r="HW27" s="126">
        <f>IF(AND(HW7&gt;=$H$24, HW6&lt;=Inputs!$G188), 1, 0)</f>
        <v>0</v>
      </c>
      <c r="HX27" s="126">
        <f>IF(AND(HX7&gt;=$H$24, HX6&lt;=Inputs!$G188), 1, 0)</f>
        <v>0</v>
      </c>
      <c r="HY27" s="126">
        <f>IF(AND(HY7&gt;=$H$24, HY6&lt;=Inputs!$G188), 1, 0)</f>
        <v>0</v>
      </c>
      <c r="HZ27" s="126">
        <f>IF(AND(HZ7&gt;=$H$24, HZ6&lt;=Inputs!$G188), 1, 0)</f>
        <v>0</v>
      </c>
      <c r="IA27" s="126">
        <f>IF(AND(IA7&gt;=$H$24, IA6&lt;=Inputs!$G188), 1, 0)</f>
        <v>0</v>
      </c>
      <c r="IB27" s="126">
        <f>IF(AND(IB7&gt;=$H$24, IB6&lt;=Inputs!$G188), 1, 0)</f>
        <v>0</v>
      </c>
      <c r="IC27" s="126">
        <f>IF(AND(IC7&gt;=$H$24, IC6&lt;=Inputs!$G188), 1, 0)</f>
        <v>0</v>
      </c>
      <c r="ID27" s="126">
        <f>IF(AND(ID7&gt;=$H$24, ID6&lt;=Inputs!$G188), 1, 0)</f>
        <v>0</v>
      </c>
      <c r="IE27" s="126">
        <f>IF(AND(IE7&gt;=$H$24, IE6&lt;=Inputs!$G188), 1, 0)</f>
        <v>0</v>
      </c>
      <c r="IF27" s="126">
        <f>IF(AND(IF7&gt;=$H$24, IF6&lt;=Inputs!$G188), 1, 0)</f>
        <v>0</v>
      </c>
      <c r="IG27" s="126">
        <f>IF(AND(IG7&gt;=$H$24, IG6&lt;=Inputs!$G188), 1, 0)</f>
        <v>0</v>
      </c>
      <c r="IH27" s="126">
        <f>IF(AND(IH7&gt;=$H$24, IH6&lt;=Inputs!$G188), 1, 0)</f>
        <v>0</v>
      </c>
      <c r="II27" s="126">
        <f>IF(AND(II7&gt;=$H$24, II6&lt;=Inputs!$G188), 1, 0)</f>
        <v>0</v>
      </c>
      <c r="IJ27" s="126">
        <f>IF(AND(IJ7&gt;=$H$24, IJ6&lt;=Inputs!$G188), 1, 0)</f>
        <v>0</v>
      </c>
      <c r="IK27" s="126">
        <f>IF(AND(IK7&gt;=$H$24, IK6&lt;=Inputs!$G188), 1, 0)</f>
        <v>0</v>
      </c>
      <c r="IL27" s="126">
        <f>IF(AND(IL7&gt;=$H$24, IL6&lt;=Inputs!$G188), 1, 0)</f>
        <v>0</v>
      </c>
      <c r="IM27" s="126">
        <f>IF(AND(IM7&gt;=$H$24, IM6&lt;=Inputs!$G188), 1, 0)</f>
        <v>0</v>
      </c>
      <c r="IN27" s="126">
        <f>IF(AND(IN7&gt;=$H$24, IN6&lt;=Inputs!$G188), 1, 0)</f>
        <v>0</v>
      </c>
      <c r="IO27" s="126">
        <f>IF(AND(IO7&gt;=$H$24, IO6&lt;=Inputs!$G188), 1, 0)</f>
        <v>0</v>
      </c>
      <c r="IP27" s="126">
        <f>IF(AND(IP7&gt;=$H$24, IP6&lt;=Inputs!$G188), 1, 0)</f>
        <v>0</v>
      </c>
      <c r="IQ27" s="126">
        <f>IF(AND(IQ7&gt;=$H$24, IQ6&lt;=Inputs!$G188), 1, 0)</f>
        <v>0</v>
      </c>
      <c r="IR27" s="126">
        <f>IF(AND(IR7&gt;=$H$24, IR6&lt;=Inputs!$G188), 1, 0)</f>
        <v>0</v>
      </c>
      <c r="IS27" s="126">
        <f>IF(AND(IS7&gt;=$H$24, IS6&lt;=Inputs!$G188), 1, 0)</f>
        <v>0</v>
      </c>
      <c r="IT27" s="126">
        <f>IF(AND(IT7&gt;=$H$24, IT6&lt;=Inputs!$G188), 1, 0)</f>
        <v>0</v>
      </c>
      <c r="IU27" s="126">
        <f>IF(AND(IU7&gt;=$H$24, IU6&lt;=Inputs!$G188), 1, 0)</f>
        <v>0</v>
      </c>
      <c r="IV27" s="126">
        <f>IF(AND(IV7&gt;=$H$24, IV6&lt;=Inputs!$G188), 1, 0)</f>
        <v>0</v>
      </c>
      <c r="IW27" s="126">
        <f>IF(AND(IW7&gt;=$H$24, IW6&lt;=Inputs!$G188), 1, 0)</f>
        <v>0</v>
      </c>
      <c r="IX27" s="126">
        <f>IF(AND(IX7&gt;=$H$24, IX6&lt;=Inputs!$G188), 1, 0)</f>
        <v>0</v>
      </c>
      <c r="IY27" s="126">
        <f>IF(AND(IY7&gt;=$H$24, IY6&lt;=Inputs!$G188), 1, 0)</f>
        <v>0</v>
      </c>
      <c r="IZ27" s="126">
        <f>IF(AND(IZ7&gt;=$H$24, IZ6&lt;=Inputs!$G188), 1, 0)</f>
        <v>0</v>
      </c>
      <c r="JA27" s="126">
        <f>IF(AND(JA7&gt;=$H$24, JA6&lt;=Inputs!$G188), 1, 0)</f>
        <v>0</v>
      </c>
      <c r="JB27" s="126">
        <f>IF(AND(JB7&gt;=$H$24, JB6&lt;=Inputs!$G188), 1, 0)</f>
        <v>0</v>
      </c>
      <c r="JC27" s="126">
        <f>IF(AND(JC7&gt;=$H$24, JC6&lt;=Inputs!$G188), 1, 0)</f>
        <v>0</v>
      </c>
      <c r="JD27" s="126">
        <f>IF(AND(JD7&gt;=$H$24, JD6&lt;=Inputs!$G188), 1, 0)</f>
        <v>0</v>
      </c>
      <c r="JE27" s="126">
        <f>IF(AND(JE7&gt;=$H$24, JE6&lt;=Inputs!$G188), 1, 0)</f>
        <v>0</v>
      </c>
      <c r="JF27" s="126">
        <f>IF(AND(JF7&gt;=$H$24, JF6&lt;=Inputs!$G188), 1, 0)</f>
        <v>0</v>
      </c>
      <c r="JG27" s="126">
        <f>IF(AND(JG7&gt;=$H$24, JG6&lt;=Inputs!$G188), 1, 0)</f>
        <v>0</v>
      </c>
      <c r="JH27" s="126">
        <f>IF(AND(JH7&gt;=$H$24, JH6&lt;=Inputs!$G188), 1, 0)</f>
        <v>0</v>
      </c>
      <c r="JI27" s="126">
        <f>IF(AND(JI7&gt;=$H$24, JI6&lt;=Inputs!$G188), 1, 0)</f>
        <v>0</v>
      </c>
      <c r="JJ27" s="126">
        <f>IF(AND(JJ7&gt;=$H$24, JJ6&lt;=Inputs!$G188), 1, 0)</f>
        <v>0</v>
      </c>
      <c r="JK27" s="126">
        <f>IF(AND(JK7&gt;=$H$24, JK6&lt;=Inputs!$G188), 1, 0)</f>
        <v>0</v>
      </c>
      <c r="JL27" s="126">
        <f>IF(AND(JL7&gt;=$H$24, JL6&lt;=Inputs!$G188), 1, 0)</f>
        <v>0</v>
      </c>
      <c r="JM27" s="126">
        <f>IF(AND(JM7&gt;=$H$24, JM6&lt;=Inputs!$G188), 1, 0)</f>
        <v>0</v>
      </c>
      <c r="JN27" s="126">
        <f>IF(AND(JN7&gt;=$H$24, JN6&lt;=Inputs!$G188), 1, 0)</f>
        <v>0</v>
      </c>
      <c r="JO27" s="126">
        <f>IF(AND(JO7&gt;=$H$24, JO6&lt;=Inputs!$G188), 1, 0)</f>
        <v>0</v>
      </c>
      <c r="JP27" s="126">
        <f>IF(AND(JP7&gt;=$H$24, JP6&lt;=Inputs!$G188), 1, 0)</f>
        <v>0</v>
      </c>
      <c r="JQ27" s="126">
        <f>IF(AND(JQ7&gt;=$H$24, JQ6&lt;=Inputs!$G188), 1, 0)</f>
        <v>0</v>
      </c>
      <c r="JR27" s="126">
        <f>IF(AND(JR7&gt;=$H$24, JR6&lt;=Inputs!$G188), 1, 0)</f>
        <v>0</v>
      </c>
      <c r="JS27" s="126">
        <f>IF(AND(JS7&gt;=$H$24, JS6&lt;=Inputs!$G188), 1, 0)</f>
        <v>0</v>
      </c>
      <c r="JT27" s="126">
        <f>IF(AND(JT7&gt;=$H$24, JT6&lt;=Inputs!$G188), 1, 0)</f>
        <v>0</v>
      </c>
      <c r="JU27" s="126">
        <f>IF(AND(JU7&gt;=$H$24, JU6&lt;=Inputs!$G188), 1, 0)</f>
        <v>0</v>
      </c>
      <c r="JV27" s="126">
        <f>IF(AND(JV7&gt;=$H$24, JV6&lt;=Inputs!$G188), 1, 0)</f>
        <v>0</v>
      </c>
      <c r="JW27" s="126">
        <f>IF(AND(JW7&gt;=$H$24, JW6&lt;=Inputs!$G188), 1, 0)</f>
        <v>0</v>
      </c>
      <c r="JX27" s="126">
        <f>IF(AND(JX7&gt;=$H$24, JX6&lt;=Inputs!$G188), 1, 0)</f>
        <v>0</v>
      </c>
      <c r="JY27" s="126">
        <f>IF(AND(JY7&gt;=$H$24, JY6&lt;=Inputs!$G188), 1, 0)</f>
        <v>0</v>
      </c>
      <c r="JZ27" s="126">
        <f>IF(AND(JZ7&gt;=$H$24, JZ6&lt;=Inputs!$G188), 1, 0)</f>
        <v>0</v>
      </c>
      <c r="KA27" s="126">
        <f>IF(AND(KA7&gt;=$H$24, KA6&lt;=Inputs!$G188), 1, 0)</f>
        <v>0</v>
      </c>
      <c r="KB27" s="126">
        <f>IF(AND(KB7&gt;=$H$24, KB6&lt;=Inputs!$G188), 1, 0)</f>
        <v>0</v>
      </c>
      <c r="KC27" s="126">
        <f>IF(AND(KC7&gt;=$H$24, KC6&lt;=Inputs!$G188), 1, 0)</f>
        <v>0</v>
      </c>
      <c r="KD27" s="126">
        <f>IF(AND(KD7&gt;=$H$24, KD6&lt;=Inputs!$G188), 1, 0)</f>
        <v>0</v>
      </c>
      <c r="KE27" s="126">
        <f>IF(AND(KE7&gt;=$H$24, KE6&lt;=Inputs!$G188), 1, 0)</f>
        <v>0</v>
      </c>
      <c r="KF27" s="126">
        <f>IF(AND(KF7&gt;=$H$24, KF6&lt;=Inputs!$G188), 1, 0)</f>
        <v>0</v>
      </c>
      <c r="KG27" s="126">
        <f>IF(AND(KG7&gt;=$H$24, KG6&lt;=Inputs!$G188), 1, 0)</f>
        <v>0</v>
      </c>
      <c r="KH27" s="126">
        <f>IF(AND(KH7&gt;=$H$24, KH6&lt;=Inputs!$G188), 1, 0)</f>
        <v>0</v>
      </c>
      <c r="KI27" s="126">
        <f>IF(AND(KI7&gt;=$H$24, KI6&lt;=Inputs!$G188), 1, 0)</f>
        <v>0</v>
      </c>
      <c r="KJ27" s="126">
        <f>IF(AND(KJ7&gt;=$H$24, KJ6&lt;=Inputs!$G188), 1, 0)</f>
        <v>0</v>
      </c>
      <c r="KK27" s="126">
        <f>IF(AND(KK7&gt;=$H$24, KK6&lt;=Inputs!$G188), 1, 0)</f>
        <v>0</v>
      </c>
      <c r="KL27" s="126">
        <f>IF(AND(KL7&gt;=$H$24, KL6&lt;=Inputs!$G188), 1, 0)</f>
        <v>0</v>
      </c>
      <c r="KM27" s="126">
        <f>IF(AND(KM7&gt;=$H$24, KM6&lt;=Inputs!$G188), 1, 0)</f>
        <v>0</v>
      </c>
      <c r="KN27" s="126">
        <f>IF(AND(KN7&gt;=$H$24, KN6&lt;=Inputs!$G188), 1, 0)</f>
        <v>0</v>
      </c>
      <c r="KO27" s="126">
        <f>IF(AND(KO7&gt;=$H$24, KO6&lt;=Inputs!$G188), 1, 0)</f>
        <v>0</v>
      </c>
      <c r="KP27" s="126">
        <f>IF(AND(KP7&gt;=$H$24, KP6&lt;=Inputs!$G188), 1, 0)</f>
        <v>0</v>
      </c>
      <c r="KQ27" s="126">
        <f>IF(AND(KQ7&gt;=$H$24, KQ6&lt;=Inputs!$G188), 1, 0)</f>
        <v>0</v>
      </c>
      <c r="KR27" s="126">
        <f>IF(AND(KR7&gt;=$H$24, KR6&lt;=Inputs!$G188), 1, 0)</f>
        <v>0</v>
      </c>
      <c r="KS27" s="126">
        <f>IF(AND(KS7&gt;=$H$24, KS6&lt;=Inputs!$G188), 1, 0)</f>
        <v>0</v>
      </c>
      <c r="KT27" s="126">
        <f>IF(AND(KT7&gt;=$H$24, KT6&lt;=Inputs!$G188), 1, 0)</f>
        <v>0</v>
      </c>
      <c r="KU27" s="126">
        <f>IF(AND(KU7&gt;=$H$24, KU6&lt;=Inputs!$G188), 1, 0)</f>
        <v>0</v>
      </c>
      <c r="KV27" s="126">
        <f>IF(AND(KV7&gt;=$H$24, KV6&lt;=Inputs!$G188), 1, 0)</f>
        <v>0</v>
      </c>
      <c r="KW27" s="126">
        <f>IF(AND(KW7&gt;=$H$24, KW6&lt;=Inputs!$G188), 1, 0)</f>
        <v>0</v>
      </c>
      <c r="KX27" s="126">
        <f>IF(AND(KX7&gt;=$H$24, KX6&lt;=Inputs!$G188), 1, 0)</f>
        <v>0</v>
      </c>
      <c r="KY27" s="126">
        <f>IF(AND(KY7&gt;=$H$24, KY6&lt;=Inputs!$G188), 1, 0)</f>
        <v>0</v>
      </c>
      <c r="KZ27" s="126">
        <f>IF(AND(KZ7&gt;=$H$24, KZ6&lt;=Inputs!$G188), 1, 0)</f>
        <v>0</v>
      </c>
      <c r="LA27" s="126">
        <f>IF(AND(LA7&gt;=$H$24, LA6&lt;=Inputs!$G188), 1, 0)</f>
        <v>0</v>
      </c>
      <c r="LB27" s="126">
        <f>IF(AND(LB7&gt;=$H$24, LB6&lt;=Inputs!$G188), 1, 0)</f>
        <v>0</v>
      </c>
      <c r="LC27" s="126">
        <f>IF(AND(LC7&gt;=$H$24, LC6&lt;=Inputs!$G188), 1, 0)</f>
        <v>0</v>
      </c>
      <c r="LD27" s="126">
        <f>IF(AND(LD7&gt;=$H$24, LD6&lt;=Inputs!$G188), 1, 0)</f>
        <v>0</v>
      </c>
      <c r="LE27" s="126">
        <f>IF(AND(LE7&gt;=$H$24, LE6&lt;=Inputs!$G188), 1, 0)</f>
        <v>0</v>
      </c>
      <c r="LF27" s="126">
        <f>IF(AND(LF7&gt;=$H$24, LF6&lt;=Inputs!$G188), 1, 0)</f>
        <v>0</v>
      </c>
      <c r="LG27" s="126">
        <f>IF(AND(LG7&gt;=$H$24, LG6&lt;=Inputs!$G188), 1, 0)</f>
        <v>0</v>
      </c>
      <c r="LH27" s="126">
        <f>IF(AND(LH7&gt;=$H$24, LH6&lt;=Inputs!$G188), 1, 0)</f>
        <v>0</v>
      </c>
      <c r="LI27" s="126">
        <f>IF(AND(LI7&gt;=$H$24, LI6&lt;=Inputs!$G188), 1, 0)</f>
        <v>0</v>
      </c>
      <c r="LJ27" s="126">
        <f>IF(AND(LJ7&gt;=$H$24, LJ6&lt;=Inputs!$G188), 1, 0)</f>
        <v>0</v>
      </c>
      <c r="LK27" s="126">
        <f>IF(AND(LK7&gt;=$H$24, LK6&lt;=Inputs!$G188), 1, 0)</f>
        <v>0</v>
      </c>
      <c r="LL27" s="126">
        <f>IF(AND(LL7&gt;=$H$24, LL6&lt;=Inputs!$G188), 1, 0)</f>
        <v>0</v>
      </c>
      <c r="LM27" s="126">
        <f>IF(AND(LM7&gt;=$H$24, LM6&lt;=Inputs!$G188), 1, 0)</f>
        <v>0</v>
      </c>
      <c r="LN27" s="126">
        <f>IF(AND(LN7&gt;=$H$24, LN6&lt;=Inputs!$G188), 1, 0)</f>
        <v>0</v>
      </c>
      <c r="LO27" s="126">
        <f>IF(AND(LO7&gt;=$H$24, LO6&lt;=Inputs!$G188), 1, 0)</f>
        <v>0</v>
      </c>
      <c r="LP27" s="126">
        <f>IF(AND(LP7&gt;=$H$24, LP6&lt;=Inputs!$G188), 1, 0)</f>
        <v>0</v>
      </c>
      <c r="LQ27" s="126">
        <f>IF(AND(LQ7&gt;=$H$24, LQ6&lt;=Inputs!$G188), 1, 0)</f>
        <v>0</v>
      </c>
      <c r="LR27" s="126">
        <f>IF(AND(LR7&gt;=$H$24, LR6&lt;=Inputs!$G188), 1, 0)</f>
        <v>0</v>
      </c>
      <c r="LS27" s="126">
        <f>IF(AND(LS7&gt;=$H$24, LS6&lt;=Inputs!$G188), 1, 0)</f>
        <v>0</v>
      </c>
      <c r="LT27" s="126">
        <f>IF(AND(LT7&gt;=$H$24, LT6&lt;=Inputs!$G188), 1, 0)</f>
        <v>0</v>
      </c>
      <c r="LU27" s="126"/>
      <c r="LV27" s="126"/>
      <c r="LW27" s="126"/>
      <c r="LX27" s="126"/>
      <c r="LY27" s="126"/>
      <c r="LZ27" s="126"/>
      <c r="MA27" s="126"/>
      <c r="MB27" s="126"/>
      <c r="MC27" s="126"/>
      <c r="MD27" s="126"/>
      <c r="ME27" s="126"/>
      <c r="MF27" s="126"/>
      <c r="MG27" s="126"/>
      <c r="MH27" s="126"/>
      <c r="MI27" s="126"/>
      <c r="MJ27" s="126"/>
      <c r="MK27" s="126"/>
      <c r="ML27" s="126"/>
      <c r="MM27" s="126"/>
      <c r="MN27" s="126"/>
      <c r="MO27" s="126"/>
      <c r="MP27" s="126"/>
      <c r="MQ27" s="126"/>
      <c r="MR27" s="126"/>
      <c r="MS27" s="126"/>
      <c r="MT27" s="126"/>
      <c r="MU27" s="126"/>
      <c r="MV27" s="126"/>
      <c r="MW27" s="126"/>
      <c r="MX27" s="126"/>
      <c r="MY27" s="126"/>
      <c r="MZ27" s="126"/>
      <c r="NA27" s="126"/>
      <c r="NB27" s="126"/>
      <c r="NC27" s="126"/>
      <c r="ND27" s="126"/>
      <c r="NE27" s="126"/>
      <c r="NF27" s="126"/>
      <c r="NG27" s="126"/>
      <c r="NH27" s="126"/>
      <c r="NI27" s="126"/>
      <c r="NJ27" s="126"/>
      <c r="NK27" s="126"/>
      <c r="NL27" s="126"/>
      <c r="NM27" s="126"/>
      <c r="NN27" s="126"/>
      <c r="NO27" s="126"/>
      <c r="NP27" s="126"/>
      <c r="NQ27" s="126"/>
      <c r="NR27" s="126"/>
      <c r="NS27" s="126"/>
      <c r="NT27" s="126"/>
      <c r="NU27" s="126"/>
      <c r="NV27" s="126"/>
      <c r="NW27" s="126"/>
      <c r="NX27" s="126"/>
      <c r="NY27" s="126"/>
      <c r="NZ27" s="126"/>
      <c r="OA27" s="126"/>
      <c r="OB27" s="126"/>
      <c r="OC27" s="126"/>
      <c r="OD27" s="126"/>
      <c r="OE27" s="126"/>
      <c r="OF27" s="126"/>
      <c r="OG27" s="126"/>
      <c r="OH27" s="126"/>
      <c r="OI27" s="126"/>
      <c r="OJ27" s="126"/>
      <c r="OK27" s="126"/>
      <c r="OL27" s="126"/>
      <c r="OM27" s="126"/>
      <c r="ON27" s="126"/>
      <c r="OO27" s="126"/>
      <c r="OP27" s="126"/>
      <c r="OQ27" s="126"/>
      <c r="OR27" s="126"/>
      <c r="OS27" s="126"/>
      <c r="OT27" s="126"/>
      <c r="OU27" s="126"/>
      <c r="OV27" s="126"/>
      <c r="OW27" s="126"/>
      <c r="OX27" s="126"/>
      <c r="OY27" s="126"/>
      <c r="OZ27" s="126"/>
      <c r="PA27" s="126"/>
      <c r="PB27" s="126"/>
      <c r="PC27" s="126"/>
      <c r="PD27" s="126"/>
      <c r="PE27" s="126"/>
      <c r="PF27" s="126"/>
      <c r="PG27" s="126"/>
      <c r="PH27" s="126"/>
      <c r="PI27" s="126"/>
      <c r="PJ27" s="126"/>
      <c r="PK27" s="126"/>
      <c r="PL27" s="126"/>
      <c r="PM27" s="126"/>
      <c r="PN27" s="126"/>
      <c r="PO27" s="126"/>
      <c r="PP27" s="126"/>
      <c r="PQ27" s="126"/>
      <c r="PR27" s="126"/>
      <c r="PS27" s="126"/>
      <c r="PT27" s="126"/>
      <c r="PU27" s="126"/>
      <c r="PV27" s="126"/>
      <c r="PW27" s="126"/>
      <c r="PX27" s="126"/>
      <c r="PY27" s="126"/>
      <c r="PZ27" s="126"/>
      <c r="QA27" s="126"/>
      <c r="QB27" s="126"/>
      <c r="QC27" s="126"/>
      <c r="QD27" s="126"/>
      <c r="QE27" s="126"/>
      <c r="QF27" s="126"/>
      <c r="QG27" s="126"/>
      <c r="QH27" s="126"/>
      <c r="QI27" s="126"/>
      <c r="QJ27" s="126"/>
      <c r="QK27" s="126"/>
      <c r="QL27" s="126"/>
      <c r="QM27" s="126"/>
      <c r="QN27" s="126"/>
      <c r="QO27" s="126"/>
      <c r="QP27" s="126"/>
      <c r="QQ27" s="126"/>
      <c r="QR27" s="126"/>
      <c r="QS27" s="126"/>
      <c r="QT27" s="126"/>
      <c r="QU27" s="126"/>
    </row>
    <row r="28" spans="1:463">
      <c r="A28" s="2"/>
      <c r="B28" s="2"/>
      <c r="C28" s="2"/>
      <c r="D28" s="2"/>
      <c r="E28" s="514"/>
      <c r="F28" s="2"/>
      <c r="G28" s="2"/>
      <c r="H28" s="65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57"/>
      <c r="IV28" s="57"/>
      <c r="IW28" s="57"/>
      <c r="IX28" s="57"/>
      <c r="IY28" s="57"/>
      <c r="IZ28" s="57"/>
      <c r="JA28" s="57"/>
      <c r="JB28" s="57"/>
      <c r="JC28" s="57"/>
      <c r="JD28" s="57"/>
      <c r="JE28" s="57"/>
      <c r="JF28" s="57"/>
      <c r="JG28" s="57"/>
      <c r="JH28" s="57"/>
      <c r="JI28" s="57"/>
      <c r="JJ28" s="57"/>
      <c r="JK28" s="57"/>
      <c r="JL28" s="57"/>
      <c r="JM28" s="57"/>
      <c r="JN28" s="57"/>
      <c r="JO28" s="57"/>
      <c r="JP28" s="57"/>
      <c r="JQ28" s="57"/>
      <c r="JR28" s="57"/>
      <c r="JS28" s="57"/>
      <c r="JT28" s="57"/>
      <c r="JU28" s="57"/>
      <c r="JV28" s="57"/>
      <c r="JW28" s="57"/>
      <c r="JX28" s="57"/>
      <c r="JY28" s="57"/>
      <c r="JZ28" s="57"/>
      <c r="KA28" s="57"/>
      <c r="KB28" s="57"/>
      <c r="KC28" s="57"/>
      <c r="KD28" s="57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</row>
    <row r="29" spans="1:463">
      <c r="A29" s="128" t="s">
        <v>87</v>
      </c>
      <c r="B29" s="103" t="s">
        <v>73</v>
      </c>
      <c r="C29" s="101"/>
      <c r="D29" s="101"/>
      <c r="E29" s="104"/>
      <c r="F29" s="101"/>
      <c r="G29" s="101"/>
      <c r="H29" s="105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  <c r="BA29" s="101"/>
      <c r="BB29" s="101"/>
      <c r="BC29" s="101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  <c r="BP29" s="101"/>
      <c r="BQ29" s="101"/>
      <c r="BR29" s="101"/>
      <c r="BS29" s="101"/>
      <c r="BT29" s="101"/>
      <c r="BU29" s="101"/>
      <c r="BV29" s="101"/>
      <c r="BW29" s="101"/>
      <c r="BX29" s="101"/>
      <c r="BY29" s="101"/>
      <c r="BZ29" s="101"/>
      <c r="CA29" s="101"/>
      <c r="CB29" s="101"/>
      <c r="CC29" s="101"/>
      <c r="CD29" s="101"/>
      <c r="CE29" s="101"/>
      <c r="CF29" s="101"/>
      <c r="CG29" s="101"/>
      <c r="CH29" s="101"/>
      <c r="CI29" s="101"/>
      <c r="CJ29" s="101"/>
      <c r="CK29" s="101"/>
      <c r="CL29" s="101"/>
      <c r="CM29" s="101"/>
      <c r="CN29" s="101"/>
      <c r="CO29" s="101"/>
      <c r="CP29" s="101"/>
      <c r="CQ29" s="101"/>
      <c r="CR29" s="101"/>
      <c r="CS29" s="101"/>
      <c r="CT29" s="101"/>
      <c r="CU29" s="101"/>
      <c r="CV29" s="101"/>
      <c r="CW29" s="101"/>
      <c r="CX29" s="101"/>
      <c r="CY29" s="101"/>
      <c r="CZ29" s="101"/>
      <c r="DA29" s="101"/>
      <c r="DB29" s="101"/>
      <c r="DC29" s="101"/>
      <c r="DD29" s="101"/>
      <c r="DE29" s="101"/>
      <c r="DF29" s="101"/>
      <c r="DG29" s="101"/>
      <c r="DH29" s="101"/>
      <c r="DI29" s="101"/>
      <c r="DJ29" s="101"/>
      <c r="DK29" s="101"/>
      <c r="DL29" s="101"/>
      <c r="DM29" s="101"/>
      <c r="DN29" s="101"/>
      <c r="DO29" s="101"/>
      <c r="DP29" s="101"/>
      <c r="DQ29" s="101"/>
      <c r="DR29" s="101"/>
      <c r="DS29" s="101"/>
      <c r="DT29" s="101"/>
      <c r="DU29" s="101"/>
      <c r="DV29" s="101"/>
      <c r="DW29" s="101"/>
      <c r="DX29" s="101"/>
      <c r="DY29" s="101"/>
      <c r="DZ29" s="101"/>
      <c r="EA29" s="101"/>
      <c r="EB29" s="101"/>
      <c r="EC29" s="101"/>
      <c r="ED29" s="101"/>
      <c r="EE29" s="101"/>
      <c r="EF29" s="101"/>
      <c r="EG29" s="101"/>
      <c r="EH29" s="101"/>
      <c r="EI29" s="101"/>
      <c r="EJ29" s="101"/>
      <c r="EK29" s="101"/>
      <c r="EL29" s="101"/>
      <c r="EM29" s="101"/>
      <c r="EN29" s="101"/>
      <c r="EO29" s="101"/>
      <c r="EP29" s="101"/>
      <c r="EQ29" s="101"/>
      <c r="ER29" s="101"/>
      <c r="ES29" s="101"/>
      <c r="ET29" s="101"/>
      <c r="EU29" s="101"/>
      <c r="EV29" s="101"/>
      <c r="EW29" s="101"/>
      <c r="EX29" s="101"/>
      <c r="EY29" s="101"/>
      <c r="EZ29" s="101"/>
      <c r="FA29" s="101"/>
      <c r="FB29" s="101"/>
      <c r="FC29" s="101"/>
      <c r="FD29" s="101"/>
      <c r="FE29" s="101"/>
      <c r="FF29" s="101"/>
      <c r="FG29" s="101"/>
      <c r="FH29" s="101"/>
      <c r="FI29" s="101"/>
      <c r="FJ29" s="101"/>
      <c r="FK29" s="101"/>
      <c r="FL29" s="101"/>
      <c r="FM29" s="101"/>
      <c r="FN29" s="101"/>
      <c r="FO29" s="101"/>
      <c r="FP29" s="101"/>
      <c r="FQ29" s="101"/>
      <c r="FR29" s="101"/>
      <c r="FS29" s="101"/>
      <c r="FT29" s="101"/>
      <c r="FU29" s="101"/>
      <c r="FV29" s="101"/>
      <c r="FW29" s="101"/>
      <c r="FX29" s="101"/>
      <c r="FY29" s="101"/>
      <c r="FZ29" s="101"/>
      <c r="GA29" s="101"/>
      <c r="GB29" s="101"/>
      <c r="GC29" s="101"/>
      <c r="GD29" s="101"/>
      <c r="GE29" s="101"/>
      <c r="GF29" s="101"/>
      <c r="GG29" s="101"/>
      <c r="GH29" s="101"/>
      <c r="GI29" s="101"/>
      <c r="GJ29" s="101"/>
      <c r="GK29" s="101"/>
      <c r="GL29" s="101"/>
      <c r="GM29" s="101"/>
      <c r="GN29" s="101"/>
      <c r="GO29" s="101"/>
      <c r="GP29" s="101"/>
      <c r="GQ29" s="101"/>
      <c r="GR29" s="101"/>
      <c r="GS29" s="101"/>
      <c r="GT29" s="101"/>
      <c r="GU29" s="101"/>
      <c r="GV29" s="101"/>
      <c r="GW29" s="101"/>
      <c r="GX29" s="101"/>
      <c r="GY29" s="101"/>
      <c r="GZ29" s="101"/>
      <c r="HA29" s="101"/>
      <c r="HB29" s="101"/>
      <c r="HC29" s="101"/>
      <c r="HD29" s="101"/>
      <c r="HE29" s="101"/>
      <c r="HF29" s="101"/>
      <c r="HG29" s="101"/>
      <c r="HH29" s="101"/>
      <c r="HI29" s="101"/>
      <c r="HJ29" s="101"/>
      <c r="HK29" s="101"/>
      <c r="HL29" s="101"/>
      <c r="HM29" s="101"/>
      <c r="HN29" s="101"/>
      <c r="HO29" s="101"/>
      <c r="HP29" s="101"/>
      <c r="HQ29" s="101"/>
      <c r="HR29" s="101"/>
      <c r="HS29" s="101"/>
      <c r="HT29" s="101"/>
      <c r="HU29" s="101"/>
      <c r="HV29" s="101"/>
      <c r="HW29" s="101"/>
      <c r="HX29" s="101"/>
      <c r="HY29" s="101"/>
      <c r="HZ29" s="101"/>
      <c r="IA29" s="101"/>
      <c r="IB29" s="101"/>
      <c r="IC29" s="101"/>
      <c r="ID29" s="101"/>
      <c r="IE29" s="101"/>
      <c r="IF29" s="101"/>
      <c r="IG29" s="101"/>
      <c r="IH29" s="101"/>
      <c r="II29" s="101"/>
      <c r="IJ29" s="101"/>
      <c r="IK29" s="101"/>
      <c r="IL29" s="101"/>
      <c r="IM29" s="101"/>
      <c r="IN29" s="101"/>
      <c r="IO29" s="101"/>
      <c r="IP29" s="101"/>
      <c r="IQ29" s="101"/>
      <c r="IR29" s="101"/>
      <c r="IS29" s="101"/>
      <c r="IT29" s="101"/>
      <c r="IU29" s="101"/>
      <c r="IV29" s="101"/>
      <c r="IW29" s="101"/>
      <c r="IX29" s="101"/>
      <c r="IY29" s="101"/>
      <c r="IZ29" s="101"/>
      <c r="JA29" s="101"/>
      <c r="JB29" s="101"/>
      <c r="JC29" s="101"/>
      <c r="JD29" s="101"/>
      <c r="JE29" s="101"/>
      <c r="JF29" s="101"/>
      <c r="JG29" s="101"/>
      <c r="JH29" s="101"/>
      <c r="JI29" s="101"/>
      <c r="JJ29" s="101"/>
      <c r="JK29" s="101"/>
      <c r="JL29" s="101"/>
      <c r="JM29" s="101"/>
      <c r="JN29" s="101"/>
      <c r="JO29" s="101"/>
      <c r="JP29" s="101"/>
      <c r="JQ29" s="101"/>
      <c r="JR29" s="101"/>
      <c r="JS29" s="101"/>
      <c r="JT29" s="101"/>
      <c r="JU29" s="101"/>
      <c r="JV29" s="101"/>
      <c r="JW29" s="101"/>
      <c r="JX29" s="101"/>
      <c r="JY29" s="101"/>
      <c r="JZ29" s="101"/>
      <c r="KA29" s="101"/>
      <c r="KB29" s="101"/>
      <c r="KC29" s="101"/>
      <c r="KD29" s="101"/>
      <c r="KE29" s="101"/>
      <c r="KF29" s="101"/>
      <c r="KG29" s="101"/>
      <c r="KH29" s="101"/>
      <c r="KI29" s="101"/>
      <c r="KJ29" s="101"/>
      <c r="KK29" s="101"/>
      <c r="KL29" s="101"/>
      <c r="KM29" s="101"/>
      <c r="KN29" s="101"/>
      <c r="KO29" s="101"/>
      <c r="KP29" s="101"/>
      <c r="KQ29" s="101"/>
      <c r="KR29" s="101"/>
      <c r="KS29" s="101"/>
      <c r="KT29" s="101"/>
      <c r="KU29" s="101"/>
      <c r="KV29" s="101"/>
      <c r="KW29" s="101"/>
      <c r="KX29" s="101"/>
      <c r="KY29" s="101"/>
      <c r="KZ29" s="101"/>
      <c r="LA29" s="101"/>
      <c r="LB29" s="101"/>
      <c r="LC29" s="101"/>
      <c r="LD29" s="101"/>
      <c r="LE29" s="101"/>
      <c r="LF29" s="101"/>
      <c r="LG29" s="101"/>
      <c r="LH29" s="101"/>
      <c r="LI29" s="101"/>
      <c r="LJ29" s="101"/>
      <c r="LK29" s="101"/>
      <c r="LL29" s="101"/>
      <c r="LM29" s="101"/>
      <c r="LN29" s="101"/>
      <c r="LO29" s="101"/>
      <c r="LP29" s="101"/>
      <c r="LQ29" s="101"/>
      <c r="LR29" s="101"/>
      <c r="LS29" s="101"/>
      <c r="LT29" s="101"/>
      <c r="LU29" s="101"/>
      <c r="LV29" s="101"/>
      <c r="LW29" s="101"/>
      <c r="LX29" s="101"/>
      <c r="LY29" s="101"/>
      <c r="LZ29" s="101"/>
      <c r="MA29" s="101"/>
      <c r="MB29" s="101"/>
      <c r="MC29" s="101"/>
      <c r="MD29" s="101"/>
      <c r="ME29" s="101"/>
      <c r="MF29" s="101"/>
      <c r="MG29" s="101"/>
      <c r="MH29" s="101"/>
      <c r="MI29" s="101"/>
      <c r="MJ29" s="101"/>
      <c r="MK29" s="101"/>
      <c r="ML29" s="101"/>
      <c r="MM29" s="101"/>
      <c r="MN29" s="101"/>
      <c r="MO29" s="101"/>
      <c r="MP29" s="101"/>
      <c r="MQ29" s="101"/>
      <c r="MR29" s="101"/>
      <c r="MS29" s="101"/>
      <c r="MT29" s="101"/>
      <c r="MU29" s="101"/>
      <c r="MV29" s="101"/>
      <c r="MW29" s="101"/>
      <c r="MX29" s="101"/>
      <c r="MY29" s="101"/>
      <c r="MZ29" s="101"/>
      <c r="NA29" s="101"/>
      <c r="NB29" s="101"/>
      <c r="NC29" s="101"/>
      <c r="ND29" s="101"/>
      <c r="NE29" s="101"/>
      <c r="NF29" s="101"/>
      <c r="NG29" s="101"/>
      <c r="NH29" s="101"/>
      <c r="NI29" s="101"/>
      <c r="NJ29" s="101"/>
      <c r="NK29" s="101"/>
      <c r="NL29" s="101"/>
      <c r="NM29" s="101"/>
      <c r="NN29" s="101"/>
      <c r="NO29" s="101"/>
      <c r="NP29" s="101"/>
      <c r="NQ29" s="101"/>
      <c r="NR29" s="101"/>
      <c r="NS29" s="101"/>
      <c r="NT29" s="101"/>
      <c r="NU29" s="101"/>
      <c r="NV29" s="101"/>
      <c r="NW29" s="101"/>
      <c r="NX29" s="101"/>
      <c r="NY29" s="101"/>
      <c r="NZ29" s="101"/>
      <c r="OA29" s="101"/>
      <c r="OB29" s="101"/>
      <c r="OC29" s="101"/>
      <c r="OD29" s="101"/>
      <c r="OE29" s="101"/>
      <c r="OF29" s="101"/>
      <c r="OG29" s="101"/>
      <c r="OH29" s="101"/>
      <c r="OI29" s="101"/>
      <c r="OJ29" s="101"/>
      <c r="OK29" s="101"/>
      <c r="OL29" s="101"/>
      <c r="OM29" s="101"/>
      <c r="ON29" s="101"/>
      <c r="OO29" s="101"/>
      <c r="OP29" s="101"/>
      <c r="OQ29" s="101"/>
      <c r="OR29" s="101"/>
      <c r="OS29" s="101"/>
      <c r="OT29" s="101"/>
      <c r="OU29" s="101"/>
      <c r="OV29" s="101"/>
      <c r="OW29" s="101"/>
      <c r="OX29" s="101"/>
      <c r="OY29" s="101"/>
      <c r="OZ29" s="101"/>
      <c r="PA29" s="101"/>
      <c r="PB29" s="101"/>
      <c r="PC29" s="101"/>
      <c r="PD29" s="101"/>
      <c r="PE29" s="101"/>
      <c r="PF29" s="101"/>
      <c r="PG29" s="101"/>
      <c r="PH29" s="101"/>
      <c r="PI29" s="101"/>
      <c r="PJ29" s="101"/>
      <c r="PK29" s="101"/>
      <c r="PL29" s="101"/>
      <c r="PM29" s="101"/>
      <c r="PN29" s="101"/>
      <c r="PO29" s="101"/>
      <c r="PP29" s="101"/>
      <c r="PQ29" s="101"/>
      <c r="PR29" s="101"/>
      <c r="PS29" s="101"/>
      <c r="PT29" s="101"/>
      <c r="PU29" s="101"/>
      <c r="PV29" s="101"/>
      <c r="PW29" s="101"/>
      <c r="PX29" s="101"/>
      <c r="PY29" s="101"/>
      <c r="PZ29" s="101"/>
      <c r="QA29" s="101"/>
      <c r="QB29" s="101"/>
      <c r="QC29" s="101"/>
      <c r="QD29" s="101"/>
      <c r="QE29" s="101"/>
      <c r="QF29" s="101"/>
      <c r="QG29" s="101"/>
      <c r="QH29" s="101"/>
      <c r="QI29" s="101"/>
      <c r="QJ29" s="101"/>
      <c r="QK29" s="101"/>
      <c r="QL29" s="101"/>
      <c r="QM29" s="101"/>
      <c r="QN29" s="101"/>
      <c r="QO29" s="101"/>
      <c r="QP29" s="101"/>
      <c r="QQ29" s="101"/>
      <c r="QR29" s="101"/>
      <c r="QS29" s="101"/>
      <c r="QT29" s="101"/>
      <c r="QU29" s="101"/>
    </row>
    <row r="30" spans="1:463" outlineLevel="1">
      <c r="A30" s="2"/>
      <c r="B30" s="2"/>
      <c r="C30" s="2"/>
      <c r="D30" s="2"/>
      <c r="E30" s="2"/>
      <c r="F30" s="2"/>
      <c r="G30" s="2"/>
      <c r="H30" s="65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</row>
    <row r="31" spans="1:463" outlineLevel="1">
      <c r="A31" s="2"/>
      <c r="B31" s="59" t="s">
        <v>415</v>
      </c>
      <c r="C31" s="2"/>
      <c r="D31" s="2"/>
      <c r="E31" s="2"/>
      <c r="F31" s="2"/>
      <c r="G31" s="2"/>
      <c r="H31" s="65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57"/>
      <c r="KL31" s="57"/>
      <c r="KM31" s="57"/>
      <c r="KN31" s="57"/>
      <c r="KO31" s="57"/>
      <c r="KP31" s="57"/>
      <c r="KQ31" s="57"/>
      <c r="KR31" s="57"/>
      <c r="KS31" s="57"/>
      <c r="KT31" s="57"/>
      <c r="KU31" s="57"/>
      <c r="KV31" s="57"/>
      <c r="KW31" s="57"/>
      <c r="KX31" s="57"/>
      <c r="KY31" s="57"/>
      <c r="KZ31" s="57"/>
      <c r="LA31" s="57"/>
      <c r="LB31" s="57"/>
      <c r="LC31" s="57"/>
      <c r="LD31" s="57"/>
      <c r="LE31" s="57"/>
      <c r="LF31" s="57"/>
      <c r="LG31" s="57"/>
      <c r="LH31" s="57"/>
      <c r="LI31" s="57"/>
      <c r="LJ31" s="57"/>
      <c r="LK31" s="57"/>
      <c r="LL31" s="57"/>
      <c r="LM31" s="57"/>
      <c r="LN31" s="57"/>
      <c r="LO31" s="57"/>
      <c r="LP31" s="57"/>
      <c r="LQ31" s="57"/>
      <c r="LR31" s="57"/>
      <c r="LS31" s="57"/>
      <c r="LT31" s="57"/>
      <c r="LU31" s="57"/>
      <c r="LV31" s="57"/>
      <c r="LW31" s="57"/>
      <c r="LX31" s="57"/>
      <c r="LY31" s="57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</row>
    <row r="32" spans="1:463" outlineLevel="1">
      <c r="A32" s="2"/>
      <c r="B32" s="2"/>
      <c r="C32" s="2" t="str">
        <f>Inputs!C77</f>
        <v>PPA Annual Escalation</v>
      </c>
      <c r="D32" s="2"/>
      <c r="E32" s="2"/>
      <c r="F32" s="2"/>
      <c r="G32" s="2"/>
      <c r="H32" s="71">
        <f>Inputs!$E$77</f>
        <v>0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/>
      <c r="O32" s="64">
        <f t="shared" ref="O32:AR32" si="30">(1+$H$32)^(ROUNDUP(O$18/12,0)-1)*O$17</f>
        <v>0</v>
      </c>
      <c r="P32" s="64">
        <f t="shared" si="30"/>
        <v>0</v>
      </c>
      <c r="Q32" s="64">
        <f t="shared" si="30"/>
        <v>0</v>
      </c>
      <c r="R32" s="64">
        <f t="shared" si="30"/>
        <v>0</v>
      </c>
      <c r="S32" s="64">
        <f t="shared" si="30"/>
        <v>0</v>
      </c>
      <c r="T32" s="64">
        <f t="shared" si="30"/>
        <v>0</v>
      </c>
      <c r="U32" s="64">
        <f t="shared" si="30"/>
        <v>0</v>
      </c>
      <c r="V32" s="64">
        <f t="shared" si="30"/>
        <v>0</v>
      </c>
      <c r="W32" s="64">
        <f t="shared" si="30"/>
        <v>0</v>
      </c>
      <c r="X32" s="64">
        <f t="shared" si="30"/>
        <v>0</v>
      </c>
      <c r="Y32" s="64">
        <f t="shared" si="30"/>
        <v>0</v>
      </c>
      <c r="Z32" s="64">
        <f t="shared" si="30"/>
        <v>0</v>
      </c>
      <c r="AA32" s="64">
        <f t="shared" si="30"/>
        <v>0</v>
      </c>
      <c r="AB32" s="64">
        <f t="shared" si="30"/>
        <v>0</v>
      </c>
      <c r="AC32" s="64">
        <f t="shared" si="30"/>
        <v>0</v>
      </c>
      <c r="AD32" s="64"/>
      <c r="AE32" s="64"/>
      <c r="AF32" s="64"/>
      <c r="AG32" s="64">
        <f t="shared" si="30"/>
        <v>1</v>
      </c>
      <c r="AH32" s="64">
        <f t="shared" si="30"/>
        <v>1</v>
      </c>
      <c r="AI32" s="64">
        <f t="shared" si="30"/>
        <v>1</v>
      </c>
      <c r="AJ32" s="64">
        <f t="shared" si="30"/>
        <v>1</v>
      </c>
      <c r="AK32" s="64">
        <f t="shared" si="30"/>
        <v>1</v>
      </c>
      <c r="AL32" s="64">
        <f t="shared" si="30"/>
        <v>1</v>
      </c>
      <c r="AM32" s="64">
        <f t="shared" si="30"/>
        <v>1</v>
      </c>
      <c r="AN32" s="64">
        <f t="shared" si="30"/>
        <v>1</v>
      </c>
      <c r="AO32" s="64">
        <f t="shared" si="30"/>
        <v>1</v>
      </c>
      <c r="AP32" s="64">
        <f t="shared" si="30"/>
        <v>1</v>
      </c>
      <c r="AQ32" s="64">
        <f t="shared" si="30"/>
        <v>1</v>
      </c>
      <c r="AR32" s="64">
        <f t="shared" si="30"/>
        <v>1</v>
      </c>
      <c r="AS32" s="64">
        <f>(1+$H$32)*AG32</f>
        <v>1</v>
      </c>
      <c r="AT32" s="64">
        <f t="shared" ref="AT32:DE32" si="31">(1+$H$32)*AH32</f>
        <v>1</v>
      </c>
      <c r="AU32" s="64">
        <f t="shared" si="31"/>
        <v>1</v>
      </c>
      <c r="AV32" s="64">
        <f t="shared" si="31"/>
        <v>1</v>
      </c>
      <c r="AW32" s="64">
        <f t="shared" si="31"/>
        <v>1</v>
      </c>
      <c r="AX32" s="64">
        <f t="shared" si="31"/>
        <v>1</v>
      </c>
      <c r="AY32" s="64">
        <f t="shared" si="31"/>
        <v>1</v>
      </c>
      <c r="AZ32" s="64">
        <f t="shared" si="31"/>
        <v>1</v>
      </c>
      <c r="BA32" s="64">
        <f t="shared" si="31"/>
        <v>1</v>
      </c>
      <c r="BB32" s="64">
        <f t="shared" si="31"/>
        <v>1</v>
      </c>
      <c r="BC32" s="64">
        <f t="shared" si="31"/>
        <v>1</v>
      </c>
      <c r="BD32" s="64">
        <f t="shared" si="31"/>
        <v>1</v>
      </c>
      <c r="BE32" s="64">
        <f t="shared" si="31"/>
        <v>1</v>
      </c>
      <c r="BF32" s="64">
        <f t="shared" si="31"/>
        <v>1</v>
      </c>
      <c r="BG32" s="64">
        <f t="shared" si="31"/>
        <v>1</v>
      </c>
      <c r="BH32" s="64">
        <f t="shared" si="31"/>
        <v>1</v>
      </c>
      <c r="BI32" s="64">
        <f t="shared" si="31"/>
        <v>1</v>
      </c>
      <c r="BJ32" s="64">
        <f t="shared" si="31"/>
        <v>1</v>
      </c>
      <c r="BK32" s="64">
        <f t="shared" si="31"/>
        <v>1</v>
      </c>
      <c r="BL32" s="64">
        <f t="shared" si="31"/>
        <v>1</v>
      </c>
      <c r="BM32" s="64">
        <f t="shared" si="31"/>
        <v>1</v>
      </c>
      <c r="BN32" s="64">
        <f t="shared" si="31"/>
        <v>1</v>
      </c>
      <c r="BO32" s="64">
        <f t="shared" si="31"/>
        <v>1</v>
      </c>
      <c r="BP32" s="64">
        <f t="shared" si="31"/>
        <v>1</v>
      </c>
      <c r="BQ32" s="64">
        <f t="shared" si="31"/>
        <v>1</v>
      </c>
      <c r="BR32" s="64">
        <f t="shared" si="31"/>
        <v>1</v>
      </c>
      <c r="BS32" s="64">
        <f t="shared" si="31"/>
        <v>1</v>
      </c>
      <c r="BT32" s="64">
        <f t="shared" si="31"/>
        <v>1</v>
      </c>
      <c r="BU32" s="64">
        <f t="shared" si="31"/>
        <v>1</v>
      </c>
      <c r="BV32" s="64">
        <f t="shared" si="31"/>
        <v>1</v>
      </c>
      <c r="BW32" s="64">
        <f t="shared" si="31"/>
        <v>1</v>
      </c>
      <c r="BX32" s="64">
        <f t="shared" si="31"/>
        <v>1</v>
      </c>
      <c r="BY32" s="64">
        <f t="shared" si="31"/>
        <v>1</v>
      </c>
      <c r="BZ32" s="64">
        <f t="shared" si="31"/>
        <v>1</v>
      </c>
      <c r="CA32" s="64">
        <f t="shared" si="31"/>
        <v>1</v>
      </c>
      <c r="CB32" s="64">
        <f t="shared" si="31"/>
        <v>1</v>
      </c>
      <c r="CC32" s="64">
        <f t="shared" si="31"/>
        <v>1</v>
      </c>
      <c r="CD32" s="64">
        <f t="shared" si="31"/>
        <v>1</v>
      </c>
      <c r="CE32" s="64">
        <f t="shared" si="31"/>
        <v>1</v>
      </c>
      <c r="CF32" s="64">
        <f t="shared" si="31"/>
        <v>1</v>
      </c>
      <c r="CG32" s="64">
        <f t="shared" si="31"/>
        <v>1</v>
      </c>
      <c r="CH32" s="64">
        <f t="shared" si="31"/>
        <v>1</v>
      </c>
      <c r="CI32" s="64">
        <f t="shared" si="31"/>
        <v>1</v>
      </c>
      <c r="CJ32" s="64">
        <f t="shared" si="31"/>
        <v>1</v>
      </c>
      <c r="CK32" s="64">
        <f t="shared" si="31"/>
        <v>1</v>
      </c>
      <c r="CL32" s="64">
        <f t="shared" si="31"/>
        <v>1</v>
      </c>
      <c r="CM32" s="64">
        <f t="shared" si="31"/>
        <v>1</v>
      </c>
      <c r="CN32" s="64">
        <f t="shared" si="31"/>
        <v>1</v>
      </c>
      <c r="CO32" s="64">
        <f t="shared" si="31"/>
        <v>1</v>
      </c>
      <c r="CP32" s="64">
        <f t="shared" si="31"/>
        <v>1</v>
      </c>
      <c r="CQ32" s="64">
        <f t="shared" si="31"/>
        <v>1</v>
      </c>
      <c r="CR32" s="64">
        <f t="shared" si="31"/>
        <v>1</v>
      </c>
      <c r="CS32" s="64">
        <f t="shared" si="31"/>
        <v>1</v>
      </c>
      <c r="CT32" s="64">
        <f t="shared" si="31"/>
        <v>1</v>
      </c>
      <c r="CU32" s="64">
        <f t="shared" si="31"/>
        <v>1</v>
      </c>
      <c r="CV32" s="64">
        <f t="shared" si="31"/>
        <v>1</v>
      </c>
      <c r="CW32" s="64">
        <f t="shared" si="31"/>
        <v>1</v>
      </c>
      <c r="CX32" s="64">
        <f t="shared" si="31"/>
        <v>1</v>
      </c>
      <c r="CY32" s="64">
        <f t="shared" si="31"/>
        <v>1</v>
      </c>
      <c r="CZ32" s="64">
        <f t="shared" si="31"/>
        <v>1</v>
      </c>
      <c r="DA32" s="64">
        <f t="shared" si="31"/>
        <v>1</v>
      </c>
      <c r="DB32" s="64">
        <f t="shared" si="31"/>
        <v>1</v>
      </c>
      <c r="DC32" s="64">
        <f t="shared" si="31"/>
        <v>1</v>
      </c>
      <c r="DD32" s="64">
        <f t="shared" si="31"/>
        <v>1</v>
      </c>
      <c r="DE32" s="64">
        <f t="shared" si="31"/>
        <v>1</v>
      </c>
      <c r="DF32" s="64">
        <f t="shared" ref="DF32:FQ32" si="32">(1+$H$32)*CT32</f>
        <v>1</v>
      </c>
      <c r="DG32" s="64">
        <f t="shared" si="32"/>
        <v>1</v>
      </c>
      <c r="DH32" s="64">
        <f t="shared" si="32"/>
        <v>1</v>
      </c>
      <c r="DI32" s="64">
        <f t="shared" si="32"/>
        <v>1</v>
      </c>
      <c r="DJ32" s="64">
        <f t="shared" si="32"/>
        <v>1</v>
      </c>
      <c r="DK32" s="64">
        <f t="shared" si="32"/>
        <v>1</v>
      </c>
      <c r="DL32" s="64">
        <f t="shared" si="32"/>
        <v>1</v>
      </c>
      <c r="DM32" s="64">
        <f t="shared" si="32"/>
        <v>1</v>
      </c>
      <c r="DN32" s="64">
        <f t="shared" si="32"/>
        <v>1</v>
      </c>
      <c r="DO32" s="64">
        <f t="shared" si="32"/>
        <v>1</v>
      </c>
      <c r="DP32" s="64">
        <f t="shared" si="32"/>
        <v>1</v>
      </c>
      <c r="DQ32" s="64">
        <f t="shared" si="32"/>
        <v>1</v>
      </c>
      <c r="DR32" s="64">
        <f t="shared" si="32"/>
        <v>1</v>
      </c>
      <c r="DS32" s="64">
        <f t="shared" si="32"/>
        <v>1</v>
      </c>
      <c r="DT32" s="64">
        <f t="shared" si="32"/>
        <v>1</v>
      </c>
      <c r="DU32" s="64">
        <f t="shared" si="32"/>
        <v>1</v>
      </c>
      <c r="DV32" s="64">
        <f t="shared" si="32"/>
        <v>1</v>
      </c>
      <c r="DW32" s="64">
        <f t="shared" si="32"/>
        <v>1</v>
      </c>
      <c r="DX32" s="64">
        <f t="shared" si="32"/>
        <v>1</v>
      </c>
      <c r="DY32" s="64">
        <f t="shared" si="32"/>
        <v>1</v>
      </c>
      <c r="DZ32" s="64">
        <f t="shared" si="32"/>
        <v>1</v>
      </c>
      <c r="EA32" s="64">
        <f t="shared" si="32"/>
        <v>1</v>
      </c>
      <c r="EB32" s="64">
        <f t="shared" si="32"/>
        <v>1</v>
      </c>
      <c r="EC32" s="64">
        <f t="shared" si="32"/>
        <v>1</v>
      </c>
      <c r="ED32" s="64">
        <f t="shared" si="32"/>
        <v>1</v>
      </c>
      <c r="EE32" s="64">
        <f t="shared" si="32"/>
        <v>1</v>
      </c>
      <c r="EF32" s="64">
        <f t="shared" si="32"/>
        <v>1</v>
      </c>
      <c r="EG32" s="64">
        <f t="shared" si="32"/>
        <v>1</v>
      </c>
      <c r="EH32" s="64">
        <f t="shared" si="32"/>
        <v>1</v>
      </c>
      <c r="EI32" s="64">
        <f t="shared" si="32"/>
        <v>1</v>
      </c>
      <c r="EJ32" s="64">
        <f t="shared" si="32"/>
        <v>1</v>
      </c>
      <c r="EK32" s="64">
        <f t="shared" si="32"/>
        <v>1</v>
      </c>
      <c r="EL32" s="64">
        <f t="shared" si="32"/>
        <v>1</v>
      </c>
      <c r="EM32" s="64">
        <f t="shared" si="32"/>
        <v>1</v>
      </c>
      <c r="EN32" s="64">
        <f t="shared" si="32"/>
        <v>1</v>
      </c>
      <c r="EO32" s="64">
        <f t="shared" si="32"/>
        <v>1</v>
      </c>
      <c r="EP32" s="64">
        <f t="shared" si="32"/>
        <v>1</v>
      </c>
      <c r="EQ32" s="64">
        <f t="shared" si="32"/>
        <v>1</v>
      </c>
      <c r="ER32" s="64">
        <f t="shared" si="32"/>
        <v>1</v>
      </c>
      <c r="ES32" s="64">
        <f t="shared" si="32"/>
        <v>1</v>
      </c>
      <c r="ET32" s="64">
        <f t="shared" si="32"/>
        <v>1</v>
      </c>
      <c r="EU32" s="64">
        <f t="shared" si="32"/>
        <v>1</v>
      </c>
      <c r="EV32" s="64">
        <f t="shared" si="32"/>
        <v>1</v>
      </c>
      <c r="EW32" s="64">
        <f t="shared" si="32"/>
        <v>1</v>
      </c>
      <c r="EX32" s="64">
        <f t="shared" si="32"/>
        <v>1</v>
      </c>
      <c r="EY32" s="64">
        <f t="shared" si="32"/>
        <v>1</v>
      </c>
      <c r="EZ32" s="64">
        <f t="shared" si="32"/>
        <v>1</v>
      </c>
      <c r="FA32" s="64">
        <f t="shared" si="32"/>
        <v>1</v>
      </c>
      <c r="FB32" s="64">
        <f t="shared" si="32"/>
        <v>1</v>
      </c>
      <c r="FC32" s="64">
        <f t="shared" si="32"/>
        <v>1</v>
      </c>
      <c r="FD32" s="64">
        <f t="shared" si="32"/>
        <v>1</v>
      </c>
      <c r="FE32" s="64">
        <f t="shared" si="32"/>
        <v>1</v>
      </c>
      <c r="FF32" s="64">
        <f t="shared" si="32"/>
        <v>1</v>
      </c>
      <c r="FG32" s="64">
        <f t="shared" si="32"/>
        <v>1</v>
      </c>
      <c r="FH32" s="64">
        <f t="shared" si="32"/>
        <v>1</v>
      </c>
      <c r="FI32" s="64">
        <f t="shared" si="32"/>
        <v>1</v>
      </c>
      <c r="FJ32" s="64">
        <f t="shared" si="32"/>
        <v>1</v>
      </c>
      <c r="FK32" s="64">
        <f t="shared" si="32"/>
        <v>1</v>
      </c>
      <c r="FL32" s="64">
        <f t="shared" si="32"/>
        <v>1</v>
      </c>
      <c r="FM32" s="64">
        <f t="shared" si="32"/>
        <v>1</v>
      </c>
      <c r="FN32" s="64">
        <f t="shared" si="32"/>
        <v>1</v>
      </c>
      <c r="FO32" s="64">
        <f t="shared" si="32"/>
        <v>1</v>
      </c>
      <c r="FP32" s="64">
        <f t="shared" si="32"/>
        <v>1</v>
      </c>
      <c r="FQ32" s="64">
        <f t="shared" si="32"/>
        <v>1</v>
      </c>
      <c r="FR32" s="64">
        <f t="shared" ref="FR32:IC32" si="33">(1+$H$32)*FF32</f>
        <v>1</v>
      </c>
      <c r="FS32" s="64">
        <f t="shared" si="33"/>
        <v>1</v>
      </c>
      <c r="FT32" s="64">
        <f t="shared" si="33"/>
        <v>1</v>
      </c>
      <c r="FU32" s="64">
        <f t="shared" si="33"/>
        <v>1</v>
      </c>
      <c r="FV32" s="64">
        <f t="shared" si="33"/>
        <v>1</v>
      </c>
      <c r="FW32" s="64">
        <f t="shared" si="33"/>
        <v>1</v>
      </c>
      <c r="FX32" s="64">
        <f t="shared" si="33"/>
        <v>1</v>
      </c>
      <c r="FY32" s="64">
        <f t="shared" si="33"/>
        <v>1</v>
      </c>
      <c r="FZ32" s="64">
        <f t="shared" si="33"/>
        <v>1</v>
      </c>
      <c r="GA32" s="64">
        <f t="shared" si="33"/>
        <v>1</v>
      </c>
      <c r="GB32" s="64">
        <f t="shared" si="33"/>
        <v>1</v>
      </c>
      <c r="GC32" s="64">
        <f t="shared" si="33"/>
        <v>1</v>
      </c>
      <c r="GD32" s="64">
        <f t="shared" si="33"/>
        <v>1</v>
      </c>
      <c r="GE32" s="64">
        <f t="shared" si="33"/>
        <v>1</v>
      </c>
      <c r="GF32" s="64">
        <f t="shared" si="33"/>
        <v>1</v>
      </c>
      <c r="GG32" s="64">
        <f t="shared" si="33"/>
        <v>1</v>
      </c>
      <c r="GH32" s="64">
        <f t="shared" si="33"/>
        <v>1</v>
      </c>
      <c r="GI32" s="64">
        <f t="shared" si="33"/>
        <v>1</v>
      </c>
      <c r="GJ32" s="64">
        <f t="shared" si="33"/>
        <v>1</v>
      </c>
      <c r="GK32" s="64">
        <f t="shared" si="33"/>
        <v>1</v>
      </c>
      <c r="GL32" s="64">
        <f t="shared" si="33"/>
        <v>1</v>
      </c>
      <c r="GM32" s="64">
        <f t="shared" si="33"/>
        <v>1</v>
      </c>
      <c r="GN32" s="64">
        <f t="shared" si="33"/>
        <v>1</v>
      </c>
      <c r="GO32" s="64">
        <f t="shared" si="33"/>
        <v>1</v>
      </c>
      <c r="GP32" s="64">
        <f t="shared" si="33"/>
        <v>1</v>
      </c>
      <c r="GQ32" s="64">
        <f t="shared" si="33"/>
        <v>1</v>
      </c>
      <c r="GR32" s="64">
        <f t="shared" si="33"/>
        <v>1</v>
      </c>
      <c r="GS32" s="64">
        <f t="shared" si="33"/>
        <v>1</v>
      </c>
      <c r="GT32" s="64">
        <f t="shared" si="33"/>
        <v>1</v>
      </c>
      <c r="GU32" s="64">
        <f t="shared" si="33"/>
        <v>1</v>
      </c>
      <c r="GV32" s="64">
        <f t="shared" si="33"/>
        <v>1</v>
      </c>
      <c r="GW32" s="64">
        <f t="shared" si="33"/>
        <v>1</v>
      </c>
      <c r="GX32" s="64">
        <f t="shared" si="33"/>
        <v>1</v>
      </c>
      <c r="GY32" s="64">
        <f t="shared" si="33"/>
        <v>1</v>
      </c>
      <c r="GZ32" s="64">
        <f t="shared" si="33"/>
        <v>1</v>
      </c>
      <c r="HA32" s="64">
        <f t="shared" si="33"/>
        <v>1</v>
      </c>
      <c r="HB32" s="64">
        <f t="shared" si="33"/>
        <v>1</v>
      </c>
      <c r="HC32" s="64">
        <f t="shared" si="33"/>
        <v>1</v>
      </c>
      <c r="HD32" s="64">
        <f t="shared" si="33"/>
        <v>1</v>
      </c>
      <c r="HE32" s="64">
        <f t="shared" si="33"/>
        <v>1</v>
      </c>
      <c r="HF32" s="64">
        <f t="shared" si="33"/>
        <v>1</v>
      </c>
      <c r="HG32" s="64">
        <f t="shared" si="33"/>
        <v>1</v>
      </c>
      <c r="HH32" s="64">
        <f t="shared" si="33"/>
        <v>1</v>
      </c>
      <c r="HI32" s="64">
        <f t="shared" si="33"/>
        <v>1</v>
      </c>
      <c r="HJ32" s="64">
        <f t="shared" si="33"/>
        <v>1</v>
      </c>
      <c r="HK32" s="64">
        <f t="shared" si="33"/>
        <v>1</v>
      </c>
      <c r="HL32" s="64">
        <f t="shared" si="33"/>
        <v>1</v>
      </c>
      <c r="HM32" s="64">
        <f t="shared" si="33"/>
        <v>1</v>
      </c>
      <c r="HN32" s="64">
        <f t="shared" si="33"/>
        <v>1</v>
      </c>
      <c r="HO32" s="64">
        <f t="shared" si="33"/>
        <v>1</v>
      </c>
      <c r="HP32" s="64">
        <f t="shared" si="33"/>
        <v>1</v>
      </c>
      <c r="HQ32" s="64">
        <f t="shared" si="33"/>
        <v>1</v>
      </c>
      <c r="HR32" s="64">
        <f t="shared" si="33"/>
        <v>1</v>
      </c>
      <c r="HS32" s="64">
        <f t="shared" si="33"/>
        <v>1</v>
      </c>
      <c r="HT32" s="64">
        <f t="shared" si="33"/>
        <v>1</v>
      </c>
      <c r="HU32" s="64">
        <f t="shared" si="33"/>
        <v>1</v>
      </c>
      <c r="HV32" s="64">
        <f t="shared" si="33"/>
        <v>1</v>
      </c>
      <c r="HW32" s="64">
        <f t="shared" si="33"/>
        <v>1</v>
      </c>
      <c r="HX32" s="64">
        <f t="shared" si="33"/>
        <v>1</v>
      </c>
      <c r="HY32" s="64">
        <f t="shared" si="33"/>
        <v>1</v>
      </c>
      <c r="HZ32" s="64">
        <f t="shared" si="33"/>
        <v>1</v>
      </c>
      <c r="IA32" s="64">
        <f t="shared" si="33"/>
        <v>1</v>
      </c>
      <c r="IB32" s="64">
        <f t="shared" si="33"/>
        <v>1</v>
      </c>
      <c r="IC32" s="64">
        <f t="shared" si="33"/>
        <v>1</v>
      </c>
      <c r="ID32" s="64">
        <f t="shared" ref="ID32:KO32" si="34">(1+$H$32)*HR32</f>
        <v>1</v>
      </c>
      <c r="IE32" s="64">
        <f t="shared" si="34"/>
        <v>1</v>
      </c>
      <c r="IF32" s="64">
        <f t="shared" si="34"/>
        <v>1</v>
      </c>
      <c r="IG32" s="64">
        <f t="shared" si="34"/>
        <v>1</v>
      </c>
      <c r="IH32" s="64">
        <f t="shared" si="34"/>
        <v>1</v>
      </c>
      <c r="II32" s="64">
        <f t="shared" si="34"/>
        <v>1</v>
      </c>
      <c r="IJ32" s="64">
        <f t="shared" si="34"/>
        <v>1</v>
      </c>
      <c r="IK32" s="64">
        <f t="shared" si="34"/>
        <v>1</v>
      </c>
      <c r="IL32" s="64">
        <f t="shared" si="34"/>
        <v>1</v>
      </c>
      <c r="IM32" s="64">
        <f t="shared" si="34"/>
        <v>1</v>
      </c>
      <c r="IN32" s="64">
        <f t="shared" si="34"/>
        <v>1</v>
      </c>
      <c r="IO32" s="64">
        <f t="shared" si="34"/>
        <v>1</v>
      </c>
      <c r="IP32" s="64">
        <f t="shared" si="34"/>
        <v>1</v>
      </c>
      <c r="IQ32" s="64">
        <f t="shared" si="34"/>
        <v>1</v>
      </c>
      <c r="IR32" s="64">
        <f t="shared" si="34"/>
        <v>1</v>
      </c>
      <c r="IS32" s="64">
        <f t="shared" si="34"/>
        <v>1</v>
      </c>
      <c r="IT32" s="64">
        <f t="shared" si="34"/>
        <v>1</v>
      </c>
      <c r="IU32" s="64">
        <f t="shared" si="34"/>
        <v>1</v>
      </c>
      <c r="IV32" s="64">
        <f t="shared" si="34"/>
        <v>1</v>
      </c>
      <c r="IW32" s="64">
        <f t="shared" si="34"/>
        <v>1</v>
      </c>
      <c r="IX32" s="64">
        <f t="shared" si="34"/>
        <v>1</v>
      </c>
      <c r="IY32" s="64">
        <f t="shared" si="34"/>
        <v>1</v>
      </c>
      <c r="IZ32" s="64">
        <f t="shared" si="34"/>
        <v>1</v>
      </c>
      <c r="JA32" s="64">
        <f t="shared" si="34"/>
        <v>1</v>
      </c>
      <c r="JB32" s="64">
        <f t="shared" si="34"/>
        <v>1</v>
      </c>
      <c r="JC32" s="64">
        <f t="shared" si="34"/>
        <v>1</v>
      </c>
      <c r="JD32" s="64">
        <f t="shared" si="34"/>
        <v>1</v>
      </c>
      <c r="JE32" s="64">
        <f t="shared" si="34"/>
        <v>1</v>
      </c>
      <c r="JF32" s="64">
        <f t="shared" si="34"/>
        <v>1</v>
      </c>
      <c r="JG32" s="64">
        <f t="shared" si="34"/>
        <v>1</v>
      </c>
      <c r="JH32" s="64">
        <f t="shared" si="34"/>
        <v>1</v>
      </c>
      <c r="JI32" s="64">
        <f t="shared" si="34"/>
        <v>1</v>
      </c>
      <c r="JJ32" s="64">
        <f t="shared" si="34"/>
        <v>1</v>
      </c>
      <c r="JK32" s="64">
        <f t="shared" si="34"/>
        <v>1</v>
      </c>
      <c r="JL32" s="64">
        <f t="shared" si="34"/>
        <v>1</v>
      </c>
      <c r="JM32" s="64">
        <f t="shared" si="34"/>
        <v>1</v>
      </c>
      <c r="JN32" s="64">
        <f t="shared" si="34"/>
        <v>1</v>
      </c>
      <c r="JO32" s="64">
        <f t="shared" si="34"/>
        <v>1</v>
      </c>
      <c r="JP32" s="64">
        <f t="shared" si="34"/>
        <v>1</v>
      </c>
      <c r="JQ32" s="64">
        <f t="shared" si="34"/>
        <v>1</v>
      </c>
      <c r="JR32" s="64">
        <f t="shared" si="34"/>
        <v>1</v>
      </c>
      <c r="JS32" s="64">
        <f t="shared" si="34"/>
        <v>1</v>
      </c>
      <c r="JT32" s="64">
        <f t="shared" si="34"/>
        <v>1</v>
      </c>
      <c r="JU32" s="64">
        <f t="shared" si="34"/>
        <v>1</v>
      </c>
      <c r="JV32" s="64">
        <f t="shared" si="34"/>
        <v>1</v>
      </c>
      <c r="JW32" s="64">
        <f t="shared" si="34"/>
        <v>1</v>
      </c>
      <c r="JX32" s="64">
        <f t="shared" si="34"/>
        <v>1</v>
      </c>
      <c r="JY32" s="64">
        <f t="shared" si="34"/>
        <v>1</v>
      </c>
      <c r="JZ32" s="64">
        <f t="shared" si="34"/>
        <v>1</v>
      </c>
      <c r="KA32" s="64">
        <f t="shared" si="34"/>
        <v>1</v>
      </c>
      <c r="KB32" s="64">
        <f t="shared" si="34"/>
        <v>1</v>
      </c>
      <c r="KC32" s="64">
        <f t="shared" si="34"/>
        <v>1</v>
      </c>
      <c r="KD32" s="64">
        <f t="shared" si="34"/>
        <v>1</v>
      </c>
      <c r="KE32" s="64">
        <f t="shared" si="34"/>
        <v>1</v>
      </c>
      <c r="KF32" s="64">
        <f t="shared" si="34"/>
        <v>1</v>
      </c>
      <c r="KG32" s="64">
        <f t="shared" si="34"/>
        <v>1</v>
      </c>
      <c r="KH32" s="64">
        <f t="shared" si="34"/>
        <v>1</v>
      </c>
      <c r="KI32" s="64">
        <f t="shared" si="34"/>
        <v>1</v>
      </c>
      <c r="KJ32" s="64">
        <f t="shared" si="34"/>
        <v>1</v>
      </c>
      <c r="KK32" s="64">
        <f t="shared" si="34"/>
        <v>1</v>
      </c>
      <c r="KL32" s="64">
        <f t="shared" si="34"/>
        <v>1</v>
      </c>
      <c r="KM32" s="64">
        <f t="shared" si="34"/>
        <v>1</v>
      </c>
      <c r="KN32" s="64">
        <f t="shared" si="34"/>
        <v>1</v>
      </c>
      <c r="KO32" s="64">
        <f t="shared" si="34"/>
        <v>1</v>
      </c>
      <c r="KP32" s="64">
        <f t="shared" ref="KP32:LT32" si="35">(1+$H$32)*KD32</f>
        <v>1</v>
      </c>
      <c r="KQ32" s="64">
        <f t="shared" si="35"/>
        <v>1</v>
      </c>
      <c r="KR32" s="64">
        <f t="shared" si="35"/>
        <v>1</v>
      </c>
      <c r="KS32" s="64">
        <f t="shared" si="35"/>
        <v>1</v>
      </c>
      <c r="KT32" s="64">
        <f t="shared" si="35"/>
        <v>1</v>
      </c>
      <c r="KU32" s="64">
        <f t="shared" si="35"/>
        <v>1</v>
      </c>
      <c r="KV32" s="64">
        <f t="shared" si="35"/>
        <v>1</v>
      </c>
      <c r="KW32" s="64">
        <f t="shared" si="35"/>
        <v>1</v>
      </c>
      <c r="KX32" s="64">
        <f t="shared" si="35"/>
        <v>1</v>
      </c>
      <c r="KY32" s="64">
        <f t="shared" si="35"/>
        <v>1</v>
      </c>
      <c r="KZ32" s="64">
        <f t="shared" si="35"/>
        <v>1</v>
      </c>
      <c r="LA32" s="64">
        <f t="shared" si="35"/>
        <v>1</v>
      </c>
      <c r="LB32" s="64">
        <f t="shared" si="35"/>
        <v>1</v>
      </c>
      <c r="LC32" s="64">
        <f t="shared" si="35"/>
        <v>1</v>
      </c>
      <c r="LD32" s="64">
        <f t="shared" si="35"/>
        <v>1</v>
      </c>
      <c r="LE32" s="64">
        <f t="shared" si="35"/>
        <v>1</v>
      </c>
      <c r="LF32" s="64">
        <f t="shared" si="35"/>
        <v>1</v>
      </c>
      <c r="LG32" s="64">
        <f t="shared" si="35"/>
        <v>1</v>
      </c>
      <c r="LH32" s="64">
        <f t="shared" si="35"/>
        <v>1</v>
      </c>
      <c r="LI32" s="64">
        <f t="shared" si="35"/>
        <v>1</v>
      </c>
      <c r="LJ32" s="64">
        <f t="shared" si="35"/>
        <v>1</v>
      </c>
      <c r="LK32" s="64">
        <f t="shared" si="35"/>
        <v>1</v>
      </c>
      <c r="LL32" s="64">
        <f t="shared" si="35"/>
        <v>1</v>
      </c>
      <c r="LM32" s="64">
        <f t="shared" si="35"/>
        <v>1</v>
      </c>
      <c r="LN32" s="64">
        <f t="shared" si="35"/>
        <v>1</v>
      </c>
      <c r="LO32" s="64">
        <f t="shared" si="35"/>
        <v>1</v>
      </c>
      <c r="LP32" s="64">
        <f t="shared" si="35"/>
        <v>1</v>
      </c>
      <c r="LQ32" s="64">
        <f t="shared" si="35"/>
        <v>1</v>
      </c>
      <c r="LR32" s="64">
        <f t="shared" si="35"/>
        <v>1</v>
      </c>
      <c r="LS32" s="64">
        <f t="shared" si="35"/>
        <v>1</v>
      </c>
      <c r="LT32" s="64">
        <f t="shared" si="35"/>
        <v>1</v>
      </c>
      <c r="LU32" s="64"/>
      <c r="LV32" s="64"/>
      <c r="LW32" s="64"/>
      <c r="LX32" s="64"/>
      <c r="LY32" s="64"/>
      <c r="LZ32" s="64"/>
      <c r="MA32" s="64"/>
      <c r="MB32" s="64"/>
      <c r="MC32" s="64"/>
      <c r="MD32" s="64"/>
      <c r="ME32" s="64"/>
      <c r="MF32" s="64"/>
      <c r="MG32" s="64"/>
      <c r="MH32" s="64"/>
      <c r="MI32" s="64"/>
      <c r="MJ32" s="64"/>
      <c r="MK32" s="64"/>
      <c r="ML32" s="64"/>
      <c r="MM32" s="64"/>
      <c r="MN32" s="64"/>
      <c r="MO32" s="64"/>
      <c r="MP32" s="64"/>
      <c r="MQ32" s="64"/>
      <c r="MR32" s="64"/>
      <c r="MS32" s="64"/>
      <c r="MT32" s="64"/>
      <c r="MU32" s="64"/>
      <c r="MV32" s="64"/>
      <c r="MW32" s="64"/>
      <c r="MX32" s="64"/>
      <c r="MY32" s="64"/>
      <c r="MZ32" s="64"/>
      <c r="NA32" s="64"/>
      <c r="NB32" s="64"/>
      <c r="NC32" s="64"/>
      <c r="ND32" s="64"/>
      <c r="NE32" s="64"/>
      <c r="NF32" s="64"/>
      <c r="NG32" s="64"/>
      <c r="NH32" s="64"/>
      <c r="NI32" s="64"/>
      <c r="NJ32" s="64"/>
      <c r="NK32" s="64"/>
      <c r="NL32" s="64"/>
      <c r="NM32" s="64"/>
      <c r="NN32" s="64"/>
      <c r="NO32" s="64"/>
      <c r="NP32" s="64"/>
      <c r="NQ32" s="64"/>
      <c r="NR32" s="64"/>
      <c r="NS32" s="64"/>
      <c r="NT32" s="64"/>
      <c r="NU32" s="64"/>
      <c r="NV32" s="64"/>
      <c r="NW32" s="64"/>
      <c r="NX32" s="64"/>
      <c r="NY32" s="64"/>
      <c r="NZ32" s="64"/>
      <c r="OA32" s="64"/>
      <c r="OB32" s="64"/>
      <c r="OC32" s="64"/>
      <c r="OD32" s="64"/>
      <c r="OE32" s="64"/>
      <c r="OF32" s="64"/>
      <c r="OG32" s="64"/>
      <c r="OH32" s="64"/>
      <c r="OI32" s="64"/>
      <c r="OJ32" s="64"/>
      <c r="OK32" s="64"/>
      <c r="OL32" s="64"/>
      <c r="OM32" s="64"/>
      <c r="ON32" s="64"/>
      <c r="OO32" s="64"/>
      <c r="OP32" s="64"/>
      <c r="OQ32" s="64"/>
      <c r="OR32" s="64"/>
      <c r="OS32" s="64"/>
      <c r="OT32" s="64"/>
      <c r="OU32" s="64"/>
      <c r="OV32" s="64"/>
      <c r="OW32" s="64"/>
      <c r="OX32" s="64"/>
      <c r="OY32" s="64"/>
      <c r="OZ32" s="64"/>
      <c r="PA32" s="64"/>
      <c r="PB32" s="64"/>
      <c r="PC32" s="64"/>
      <c r="PD32" s="64"/>
      <c r="PE32" s="64"/>
      <c r="PF32" s="64"/>
      <c r="PG32" s="64"/>
      <c r="PH32" s="64"/>
      <c r="PI32" s="64"/>
      <c r="PJ32" s="64"/>
      <c r="PK32" s="64"/>
      <c r="PL32" s="64"/>
      <c r="PM32" s="64"/>
      <c r="PN32" s="64"/>
      <c r="PO32" s="64"/>
      <c r="PP32" s="64"/>
      <c r="PQ32" s="64"/>
      <c r="PR32" s="64"/>
      <c r="PS32" s="64"/>
      <c r="PT32" s="64"/>
      <c r="PU32" s="64"/>
      <c r="PV32" s="64"/>
      <c r="PW32" s="64"/>
      <c r="PX32" s="64"/>
      <c r="PY32" s="64"/>
      <c r="PZ32" s="64"/>
      <c r="QA32" s="64"/>
      <c r="QB32" s="64"/>
      <c r="QC32" s="64"/>
      <c r="QD32" s="64"/>
      <c r="QE32" s="64"/>
      <c r="QF32" s="64"/>
      <c r="QG32" s="64"/>
      <c r="QH32" s="64"/>
      <c r="QI32" s="64"/>
      <c r="QJ32" s="64"/>
      <c r="QK32" s="64"/>
      <c r="QL32" s="64"/>
      <c r="QM32" s="64"/>
      <c r="QN32" s="64"/>
      <c r="QO32" s="64"/>
      <c r="QP32" s="64"/>
      <c r="QQ32" s="64"/>
      <c r="QR32" s="64"/>
      <c r="QS32" s="64"/>
      <c r="QT32" s="64"/>
      <c r="QU32" s="64"/>
    </row>
    <row r="33" spans="1:463" outlineLevel="1">
      <c r="A33" s="2"/>
      <c r="B33" s="2"/>
      <c r="C33" s="2" t="s">
        <v>416</v>
      </c>
      <c r="D33" s="2"/>
      <c r="E33" s="2"/>
      <c r="F33" s="2"/>
      <c r="G33" s="2"/>
      <c r="H33" s="694">
        <f>Inputs!E38</f>
        <v>0.01</v>
      </c>
      <c r="I33" s="64">
        <v>1</v>
      </c>
      <c r="J33" s="64">
        <v>1</v>
      </c>
      <c r="K33" s="64">
        <v>1</v>
      </c>
      <c r="L33" s="64">
        <v>1</v>
      </c>
      <c r="M33" s="64">
        <v>1</v>
      </c>
      <c r="N33" s="64"/>
      <c r="O33" s="64">
        <f t="shared" ref="O33:AC34" si="36">(1-($H$33*(ROUNDUP(O$18/12,0)-1)))*O$17</f>
        <v>0</v>
      </c>
      <c r="P33" s="64">
        <f t="shared" si="36"/>
        <v>0</v>
      </c>
      <c r="Q33" s="64">
        <f t="shared" si="36"/>
        <v>0</v>
      </c>
      <c r="R33" s="64">
        <f t="shared" si="36"/>
        <v>0</v>
      </c>
      <c r="S33" s="64">
        <f t="shared" si="36"/>
        <v>0</v>
      </c>
      <c r="T33" s="64">
        <f t="shared" si="36"/>
        <v>0</v>
      </c>
      <c r="U33" s="64">
        <f t="shared" si="36"/>
        <v>0</v>
      </c>
      <c r="V33" s="64">
        <f t="shared" si="36"/>
        <v>0</v>
      </c>
      <c r="W33" s="64">
        <f t="shared" si="36"/>
        <v>0</v>
      </c>
      <c r="X33" s="64">
        <f t="shared" si="36"/>
        <v>0</v>
      </c>
      <c r="Y33" s="64">
        <f t="shared" si="36"/>
        <v>0</v>
      </c>
      <c r="Z33" s="64">
        <f t="shared" si="36"/>
        <v>0</v>
      </c>
      <c r="AA33" s="64">
        <f t="shared" si="36"/>
        <v>0</v>
      </c>
      <c r="AB33" s="64">
        <f t="shared" si="36"/>
        <v>0</v>
      </c>
      <c r="AC33" s="64">
        <f t="shared" si="36"/>
        <v>0</v>
      </c>
      <c r="AD33" s="64"/>
      <c r="AE33" s="64"/>
      <c r="AF33" s="64"/>
      <c r="AG33" s="64">
        <v>1</v>
      </c>
      <c r="AH33" s="64">
        <v>1</v>
      </c>
      <c r="AI33" s="64">
        <v>1</v>
      </c>
      <c r="AJ33" s="64">
        <v>1</v>
      </c>
      <c r="AK33" s="64">
        <v>1</v>
      </c>
      <c r="AL33" s="64">
        <v>1</v>
      </c>
      <c r="AM33" s="64">
        <v>1</v>
      </c>
      <c r="AN33" s="64">
        <v>1</v>
      </c>
      <c r="AO33" s="64">
        <v>1</v>
      </c>
      <c r="AP33" s="64">
        <v>1</v>
      </c>
      <c r="AQ33" s="64">
        <v>1</v>
      </c>
      <c r="AR33" s="64">
        <v>1</v>
      </c>
      <c r="AS33" s="64">
        <f t="shared" ref="AS33" si="37">AR33*(1-$H$33/12)</f>
        <v>0.99916666666666665</v>
      </c>
      <c r="AT33" s="64">
        <f t="shared" ref="AT33" si="38">AS33*(1-$H$33/12)</f>
        <v>0.99833402777777769</v>
      </c>
      <c r="AU33" s="64">
        <f t="shared" ref="AU33" si="39">AT33*(1-$H$33/12)</f>
        <v>0.99750208275462948</v>
      </c>
      <c r="AV33" s="64">
        <f t="shared" ref="AV33" si="40">AU33*(1-$H$33/12)</f>
        <v>0.99667083101900056</v>
      </c>
      <c r="AW33" s="64">
        <f t="shared" ref="AW33" si="41">AV33*(1-$H$33/12)</f>
        <v>0.99584027199315139</v>
      </c>
      <c r="AX33" s="64">
        <f t="shared" ref="AX33" si="42">AW33*(1-$H$33/12)</f>
        <v>0.99501040509982375</v>
      </c>
      <c r="AY33" s="64">
        <f t="shared" ref="AY33" si="43">AX33*(1-$H$33/12)</f>
        <v>0.99418122976224055</v>
      </c>
      <c r="AZ33" s="64">
        <f t="shared" ref="AZ33" si="44">AY33*(1-$H$33/12)</f>
        <v>0.99335274540410534</v>
      </c>
      <c r="BA33" s="64">
        <f t="shared" ref="BA33" si="45">AZ33*(1-$H$33/12)</f>
        <v>0.99252495144960196</v>
      </c>
      <c r="BB33" s="64">
        <f t="shared" ref="BB33" si="46">BA33*(1-$H$33/12)</f>
        <v>0.99169784732339394</v>
      </c>
      <c r="BC33" s="64">
        <f t="shared" ref="BC33" si="47">BB33*(1-$H$33/12)</f>
        <v>0.99087143245062448</v>
      </c>
      <c r="BD33" s="64">
        <f t="shared" ref="BD33" si="48">BC33*(1-$H$33/12)</f>
        <v>0.99004570625691557</v>
      </c>
      <c r="BE33" s="64">
        <f t="shared" ref="BE33:CT33" si="49">BD33*(1-$H$33/12)</f>
        <v>0.98922066816836807</v>
      </c>
      <c r="BF33" s="64">
        <f t="shared" si="49"/>
        <v>0.9883963176115611</v>
      </c>
      <c r="BG33" s="64">
        <f t="shared" si="49"/>
        <v>0.98757265401355143</v>
      </c>
      <c r="BH33" s="64">
        <f t="shared" si="49"/>
        <v>0.98674967680187342</v>
      </c>
      <c r="BI33" s="64">
        <f t="shared" si="49"/>
        <v>0.9859273854045385</v>
      </c>
      <c r="BJ33" s="64">
        <f t="shared" si="49"/>
        <v>0.98510577925003473</v>
      </c>
      <c r="BK33" s="64">
        <f t="shared" si="49"/>
        <v>0.98428485776732633</v>
      </c>
      <c r="BL33" s="64">
        <f t="shared" si="49"/>
        <v>0.98346462038585358</v>
      </c>
      <c r="BM33" s="64">
        <f t="shared" si="49"/>
        <v>0.98264506653553207</v>
      </c>
      <c r="BN33" s="64">
        <f t="shared" si="49"/>
        <v>0.98182619564675244</v>
      </c>
      <c r="BO33" s="64">
        <f t="shared" si="49"/>
        <v>0.98100800715038017</v>
      </c>
      <c r="BP33" s="64">
        <f t="shared" si="49"/>
        <v>0.9801905004777548</v>
      </c>
      <c r="BQ33" s="64">
        <f t="shared" si="49"/>
        <v>0.97937367506068995</v>
      </c>
      <c r="BR33" s="64">
        <f t="shared" si="49"/>
        <v>0.97855753033147275</v>
      </c>
      <c r="BS33" s="64">
        <f t="shared" si="49"/>
        <v>0.97774206572286315</v>
      </c>
      <c r="BT33" s="64">
        <f t="shared" si="49"/>
        <v>0.97692728066809409</v>
      </c>
      <c r="BU33" s="64">
        <f t="shared" si="49"/>
        <v>0.97611317460087066</v>
      </c>
      <c r="BV33" s="64">
        <f t="shared" si="49"/>
        <v>0.97529974695536992</v>
      </c>
      <c r="BW33" s="64">
        <f t="shared" si="49"/>
        <v>0.97448699716624043</v>
      </c>
      <c r="BX33" s="64">
        <f t="shared" si="49"/>
        <v>0.97367492466860184</v>
      </c>
      <c r="BY33" s="64">
        <f t="shared" si="49"/>
        <v>0.97286352889804462</v>
      </c>
      <c r="BZ33" s="64">
        <f t="shared" si="49"/>
        <v>0.97205280929062954</v>
      </c>
      <c r="CA33" s="64">
        <f t="shared" si="49"/>
        <v>0.97124276528288733</v>
      </c>
      <c r="CB33" s="64">
        <f t="shared" si="49"/>
        <v>0.97043339631181824</v>
      </c>
      <c r="CC33" s="64">
        <f t="shared" si="49"/>
        <v>0.96962470181489169</v>
      </c>
      <c r="CD33" s="64">
        <f t="shared" si="49"/>
        <v>0.96881668123004594</v>
      </c>
      <c r="CE33" s="64">
        <f t="shared" si="49"/>
        <v>0.96800933399568756</v>
      </c>
      <c r="CF33" s="64">
        <f t="shared" si="49"/>
        <v>0.96720265955069118</v>
      </c>
      <c r="CG33" s="64">
        <f t="shared" si="49"/>
        <v>0.96639665733439895</v>
      </c>
      <c r="CH33" s="64">
        <f t="shared" si="49"/>
        <v>0.9655913267866203</v>
      </c>
      <c r="CI33" s="64">
        <f t="shared" si="49"/>
        <v>0.96478666734763141</v>
      </c>
      <c r="CJ33" s="64">
        <f t="shared" si="49"/>
        <v>0.96398267845817498</v>
      </c>
      <c r="CK33" s="64">
        <f t="shared" si="49"/>
        <v>0.96317935955945977</v>
      </c>
      <c r="CL33" s="64">
        <f t="shared" si="49"/>
        <v>0.96237671009316017</v>
      </c>
      <c r="CM33" s="64">
        <f t="shared" si="49"/>
        <v>0.96157472950141587</v>
      </c>
      <c r="CN33" s="64">
        <f t="shared" si="49"/>
        <v>0.96077341722683129</v>
      </c>
      <c r="CO33" s="64">
        <f t="shared" si="49"/>
        <v>0.95997277271247561</v>
      </c>
      <c r="CP33" s="64">
        <f t="shared" si="49"/>
        <v>0.95917279540188183</v>
      </c>
      <c r="CQ33" s="64">
        <f t="shared" si="49"/>
        <v>0.95837348473904693</v>
      </c>
      <c r="CR33" s="64">
        <f t="shared" si="49"/>
        <v>0.95757484016843109</v>
      </c>
      <c r="CS33" s="64">
        <f t="shared" si="49"/>
        <v>0.95677686113495741</v>
      </c>
      <c r="CT33" s="64">
        <f t="shared" si="49"/>
        <v>0.95597954708401156</v>
      </c>
      <c r="CU33" s="64">
        <f t="shared" ref="CU33:FF33" si="50">CT33*(1-$H$33/12)</f>
        <v>0.95518289746144158</v>
      </c>
      <c r="CV33" s="64">
        <f t="shared" si="50"/>
        <v>0.95438691171355705</v>
      </c>
      <c r="CW33" s="64">
        <f t="shared" si="50"/>
        <v>0.95359158928712906</v>
      </c>
      <c r="CX33" s="64">
        <f t="shared" si="50"/>
        <v>0.95279692962938978</v>
      </c>
      <c r="CY33" s="64">
        <f t="shared" si="50"/>
        <v>0.95200293218803189</v>
      </c>
      <c r="CZ33" s="64">
        <f t="shared" si="50"/>
        <v>0.9512095964112085</v>
      </c>
      <c r="DA33" s="64">
        <f t="shared" si="50"/>
        <v>0.95041692174753245</v>
      </c>
      <c r="DB33" s="64">
        <f t="shared" si="50"/>
        <v>0.94962490764607621</v>
      </c>
      <c r="DC33" s="64">
        <f t="shared" si="50"/>
        <v>0.94883355355637111</v>
      </c>
      <c r="DD33" s="64">
        <f t="shared" si="50"/>
        <v>0.94804285892840745</v>
      </c>
      <c r="DE33" s="64">
        <f t="shared" si="50"/>
        <v>0.94725282321263371</v>
      </c>
      <c r="DF33" s="64">
        <f t="shared" si="50"/>
        <v>0.94646344585995645</v>
      </c>
      <c r="DG33" s="64">
        <f t="shared" si="50"/>
        <v>0.94567472632173977</v>
      </c>
      <c r="DH33" s="64">
        <f t="shared" si="50"/>
        <v>0.94488666404980493</v>
      </c>
      <c r="DI33" s="64">
        <f t="shared" si="50"/>
        <v>0.94409925849643006</v>
      </c>
      <c r="DJ33" s="64">
        <f t="shared" si="50"/>
        <v>0.94331250911434972</v>
      </c>
      <c r="DK33" s="64">
        <f t="shared" si="50"/>
        <v>0.94252641535675441</v>
      </c>
      <c r="DL33" s="64">
        <f t="shared" si="50"/>
        <v>0.9417409766772904</v>
      </c>
      <c r="DM33" s="64">
        <f t="shared" si="50"/>
        <v>0.94095619253005935</v>
      </c>
      <c r="DN33" s="64">
        <f t="shared" si="50"/>
        <v>0.94017206236961759</v>
      </c>
      <c r="DO33" s="64">
        <f t="shared" si="50"/>
        <v>0.93938858565097627</v>
      </c>
      <c r="DP33" s="64">
        <f t="shared" si="50"/>
        <v>0.93860576182960043</v>
      </c>
      <c r="DQ33" s="64">
        <f t="shared" si="50"/>
        <v>0.93782359036140905</v>
      </c>
      <c r="DR33" s="64">
        <f t="shared" si="50"/>
        <v>0.93704207070277457</v>
      </c>
      <c r="DS33" s="64">
        <f t="shared" si="50"/>
        <v>0.93626120231052223</v>
      </c>
      <c r="DT33" s="64">
        <f t="shared" si="50"/>
        <v>0.93548098464193008</v>
      </c>
      <c r="DU33" s="64">
        <f t="shared" si="50"/>
        <v>0.93470141715472843</v>
      </c>
      <c r="DV33" s="64">
        <f t="shared" si="50"/>
        <v>0.93392249930709947</v>
      </c>
      <c r="DW33" s="64">
        <f t="shared" si="50"/>
        <v>0.93314423055767692</v>
      </c>
      <c r="DX33" s="64">
        <f t="shared" si="50"/>
        <v>0.93236661036554547</v>
      </c>
      <c r="DY33" s="64">
        <f t="shared" si="50"/>
        <v>0.93158963819024088</v>
      </c>
      <c r="DZ33" s="64">
        <f t="shared" si="50"/>
        <v>0.93081331349174901</v>
      </c>
      <c r="EA33" s="64">
        <f t="shared" si="50"/>
        <v>0.93003763573050591</v>
      </c>
      <c r="EB33" s="64">
        <f t="shared" si="50"/>
        <v>0.92926260436739716</v>
      </c>
      <c r="EC33" s="64">
        <f t="shared" si="50"/>
        <v>0.92848821886375765</v>
      </c>
      <c r="ED33" s="64">
        <f t="shared" si="50"/>
        <v>0.92771447868137114</v>
      </c>
      <c r="EE33" s="64">
        <f t="shared" si="50"/>
        <v>0.92694138328247</v>
      </c>
      <c r="EF33" s="64">
        <f t="shared" si="50"/>
        <v>0.92616893212973461</v>
      </c>
      <c r="EG33" s="64">
        <f t="shared" si="50"/>
        <v>0.9253971246862932</v>
      </c>
      <c r="EH33" s="64">
        <f t="shared" si="50"/>
        <v>0.92462596041572132</v>
      </c>
      <c r="EI33" s="64">
        <f t="shared" si="50"/>
        <v>0.92385543878204157</v>
      </c>
      <c r="EJ33" s="64">
        <f t="shared" si="50"/>
        <v>0.92308555924972313</v>
      </c>
      <c r="EK33" s="64">
        <f t="shared" si="50"/>
        <v>0.92231632128368168</v>
      </c>
      <c r="EL33" s="64">
        <f t="shared" si="50"/>
        <v>0.92154772434927856</v>
      </c>
      <c r="EM33" s="64">
        <f t="shared" si="50"/>
        <v>0.92077976791232086</v>
      </c>
      <c r="EN33" s="64">
        <f t="shared" si="50"/>
        <v>0.92001245143906052</v>
      </c>
      <c r="EO33" s="64">
        <f t="shared" si="50"/>
        <v>0.91924577439619459</v>
      </c>
      <c r="EP33" s="64">
        <f t="shared" si="50"/>
        <v>0.91847973625086443</v>
      </c>
      <c r="EQ33" s="64">
        <f t="shared" si="50"/>
        <v>0.91771433647065537</v>
      </c>
      <c r="ER33" s="64">
        <f t="shared" si="50"/>
        <v>0.91694957452359649</v>
      </c>
      <c r="ES33" s="64">
        <f t="shared" si="50"/>
        <v>0.9161854498781602</v>
      </c>
      <c r="ET33" s="64">
        <f t="shared" si="50"/>
        <v>0.91542196200326176</v>
      </c>
      <c r="EU33" s="64">
        <f t="shared" si="50"/>
        <v>0.91465911036825898</v>
      </c>
      <c r="EV33" s="64">
        <f t="shared" si="50"/>
        <v>0.91389689444295208</v>
      </c>
      <c r="EW33" s="64">
        <f t="shared" si="50"/>
        <v>0.91313531369758294</v>
      </c>
      <c r="EX33" s="64">
        <f t="shared" si="50"/>
        <v>0.91237436760283497</v>
      </c>
      <c r="EY33" s="64">
        <f t="shared" si="50"/>
        <v>0.91161405562983255</v>
      </c>
      <c r="EZ33" s="64">
        <f t="shared" si="50"/>
        <v>0.91085437725014096</v>
      </c>
      <c r="FA33" s="64">
        <f t="shared" si="50"/>
        <v>0.91009533193576586</v>
      </c>
      <c r="FB33" s="64">
        <f t="shared" si="50"/>
        <v>0.90933691915915271</v>
      </c>
      <c r="FC33" s="64">
        <f t="shared" si="50"/>
        <v>0.90857913839318671</v>
      </c>
      <c r="FD33" s="64">
        <f t="shared" si="50"/>
        <v>0.90782198911119238</v>
      </c>
      <c r="FE33" s="64">
        <f t="shared" si="50"/>
        <v>0.907065470786933</v>
      </c>
      <c r="FF33" s="64">
        <f t="shared" si="50"/>
        <v>0.9063095828946105</v>
      </c>
      <c r="FG33" s="64">
        <f t="shared" ref="FG33:HR33" si="51">FF33*(1-$H$33/12)</f>
        <v>0.905554324908865</v>
      </c>
      <c r="FH33" s="64">
        <f t="shared" si="51"/>
        <v>0.9047996963047743</v>
      </c>
      <c r="FI33" s="64">
        <f t="shared" si="51"/>
        <v>0.90404569655785361</v>
      </c>
      <c r="FJ33" s="64">
        <f t="shared" si="51"/>
        <v>0.90329232514405533</v>
      </c>
      <c r="FK33" s="64">
        <f t="shared" si="51"/>
        <v>0.90253958153976865</v>
      </c>
      <c r="FL33" s="64">
        <f t="shared" si="51"/>
        <v>0.90178746522181885</v>
      </c>
      <c r="FM33" s="64">
        <f t="shared" si="51"/>
        <v>0.90103597566746729</v>
      </c>
      <c r="FN33" s="64">
        <f t="shared" si="51"/>
        <v>0.900285112354411</v>
      </c>
      <c r="FO33" s="64">
        <f t="shared" si="51"/>
        <v>0.89953487476078231</v>
      </c>
      <c r="FP33" s="64">
        <f t="shared" si="51"/>
        <v>0.89878526236514833</v>
      </c>
      <c r="FQ33" s="64">
        <f t="shared" si="51"/>
        <v>0.8980362746465107</v>
      </c>
      <c r="FR33" s="64">
        <f t="shared" si="51"/>
        <v>0.89728791108430528</v>
      </c>
      <c r="FS33" s="64">
        <f t="shared" si="51"/>
        <v>0.89654017115840168</v>
      </c>
      <c r="FT33" s="64">
        <f t="shared" si="51"/>
        <v>0.89579305434910295</v>
      </c>
      <c r="FU33" s="64">
        <f t="shared" si="51"/>
        <v>0.89504656013714534</v>
      </c>
      <c r="FV33" s="64">
        <f t="shared" si="51"/>
        <v>0.89430068800369766</v>
      </c>
      <c r="FW33" s="64">
        <f t="shared" si="51"/>
        <v>0.89355543743036125</v>
      </c>
      <c r="FX33" s="64">
        <f t="shared" si="51"/>
        <v>0.89281080789916922</v>
      </c>
      <c r="FY33" s="64">
        <f t="shared" si="51"/>
        <v>0.89206679889258655</v>
      </c>
      <c r="FZ33" s="64">
        <f t="shared" si="51"/>
        <v>0.89132340989350933</v>
      </c>
      <c r="GA33" s="64">
        <f t="shared" si="51"/>
        <v>0.89058064038526474</v>
      </c>
      <c r="GB33" s="64">
        <f t="shared" si="51"/>
        <v>0.88983848985161029</v>
      </c>
      <c r="GC33" s="64">
        <f t="shared" si="51"/>
        <v>0.88909695777673392</v>
      </c>
      <c r="GD33" s="64">
        <f t="shared" si="51"/>
        <v>0.88835604364525333</v>
      </c>
      <c r="GE33" s="64">
        <f t="shared" si="51"/>
        <v>0.88761574694221557</v>
      </c>
      <c r="GF33" s="64">
        <f t="shared" si="51"/>
        <v>0.88687606715309708</v>
      </c>
      <c r="GG33" s="64">
        <f t="shared" si="51"/>
        <v>0.88613700376380278</v>
      </c>
      <c r="GH33" s="64">
        <f t="shared" si="51"/>
        <v>0.88539855626066621</v>
      </c>
      <c r="GI33" s="64">
        <f t="shared" si="51"/>
        <v>0.88466072413044894</v>
      </c>
      <c r="GJ33" s="64">
        <f t="shared" si="51"/>
        <v>0.88392350686034027</v>
      </c>
      <c r="GK33" s="64">
        <f t="shared" si="51"/>
        <v>0.88318690393795662</v>
      </c>
      <c r="GL33" s="64">
        <f t="shared" si="51"/>
        <v>0.88245091485134164</v>
      </c>
      <c r="GM33" s="64">
        <f t="shared" si="51"/>
        <v>0.88171553908896549</v>
      </c>
      <c r="GN33" s="64">
        <f t="shared" si="51"/>
        <v>0.8809807761397247</v>
      </c>
      <c r="GO33" s="64">
        <f t="shared" si="51"/>
        <v>0.88024662549294153</v>
      </c>
      <c r="GP33" s="64">
        <f t="shared" si="51"/>
        <v>0.87951308663836403</v>
      </c>
      <c r="GQ33" s="64">
        <f t="shared" si="51"/>
        <v>0.87878015906616536</v>
      </c>
      <c r="GR33" s="64">
        <f t="shared" si="51"/>
        <v>0.87804784226694355</v>
      </c>
      <c r="GS33" s="64">
        <f t="shared" si="51"/>
        <v>0.87731613573172107</v>
      </c>
      <c r="GT33" s="64">
        <f t="shared" si="51"/>
        <v>0.87658503895194462</v>
      </c>
      <c r="GU33" s="64">
        <f t="shared" si="51"/>
        <v>0.87585455141948465</v>
      </c>
      <c r="GV33" s="64">
        <f t="shared" si="51"/>
        <v>0.87512467262663507</v>
      </c>
      <c r="GW33" s="64">
        <f t="shared" si="51"/>
        <v>0.87439540206611288</v>
      </c>
      <c r="GX33" s="64">
        <f t="shared" si="51"/>
        <v>0.87366673923105775</v>
      </c>
      <c r="GY33" s="64">
        <f t="shared" si="51"/>
        <v>0.87293868361503191</v>
      </c>
      <c r="GZ33" s="64">
        <f t="shared" si="51"/>
        <v>0.87221123471201933</v>
      </c>
      <c r="HA33" s="64">
        <f t="shared" si="51"/>
        <v>0.87148439201642591</v>
      </c>
      <c r="HB33" s="64">
        <f t="shared" si="51"/>
        <v>0.87075815502307885</v>
      </c>
      <c r="HC33" s="64">
        <f t="shared" si="51"/>
        <v>0.87003252322722624</v>
      </c>
      <c r="HD33" s="64">
        <f t="shared" si="51"/>
        <v>0.86930749612453684</v>
      </c>
      <c r="HE33" s="64">
        <f t="shared" si="51"/>
        <v>0.86858307321109973</v>
      </c>
      <c r="HF33" s="64">
        <f t="shared" si="51"/>
        <v>0.86785925398342378</v>
      </c>
      <c r="HG33" s="64">
        <f t="shared" si="51"/>
        <v>0.86713603793843763</v>
      </c>
      <c r="HH33" s="64">
        <f t="shared" si="51"/>
        <v>0.86641342457348891</v>
      </c>
      <c r="HI33" s="64">
        <f t="shared" si="51"/>
        <v>0.86569141338634437</v>
      </c>
      <c r="HJ33" s="64">
        <f t="shared" si="51"/>
        <v>0.86497000387518908</v>
      </c>
      <c r="HK33" s="64">
        <f t="shared" si="51"/>
        <v>0.86424919553862645</v>
      </c>
      <c r="HL33" s="64">
        <f t="shared" si="51"/>
        <v>0.86352898787567756</v>
      </c>
      <c r="HM33" s="64">
        <f t="shared" si="51"/>
        <v>0.86280938038578114</v>
      </c>
      <c r="HN33" s="64">
        <f t="shared" si="51"/>
        <v>0.86209037256879295</v>
      </c>
      <c r="HO33" s="64">
        <f t="shared" si="51"/>
        <v>0.86137196392498561</v>
      </c>
      <c r="HP33" s="64">
        <f t="shared" si="51"/>
        <v>0.86065415395504807</v>
      </c>
      <c r="HQ33" s="64">
        <f t="shared" si="51"/>
        <v>0.85993694216008554</v>
      </c>
      <c r="HR33" s="64">
        <f t="shared" si="51"/>
        <v>0.85922032804161874</v>
      </c>
      <c r="HS33" s="64">
        <f t="shared" ref="HS33:KD33" si="52">HR33*(1-$H$33/12)</f>
        <v>0.85850431110158409</v>
      </c>
      <c r="HT33" s="64">
        <f t="shared" si="52"/>
        <v>0.85778889084233279</v>
      </c>
      <c r="HU33" s="64">
        <f t="shared" si="52"/>
        <v>0.85707406676663078</v>
      </c>
      <c r="HV33" s="64">
        <f t="shared" si="52"/>
        <v>0.85635983837765861</v>
      </c>
      <c r="HW33" s="64">
        <f t="shared" si="52"/>
        <v>0.85564620517901058</v>
      </c>
      <c r="HX33" s="64">
        <f t="shared" si="52"/>
        <v>0.85493316667469477</v>
      </c>
      <c r="HY33" s="64">
        <f t="shared" si="52"/>
        <v>0.85422072236913249</v>
      </c>
      <c r="HZ33" s="64">
        <f t="shared" si="52"/>
        <v>0.85350887176715817</v>
      </c>
      <c r="IA33" s="64">
        <f t="shared" si="52"/>
        <v>0.85279761437401891</v>
      </c>
      <c r="IB33" s="64">
        <f t="shared" si="52"/>
        <v>0.85208694969537391</v>
      </c>
      <c r="IC33" s="64">
        <f t="shared" si="52"/>
        <v>0.85137687723729438</v>
      </c>
      <c r="ID33" s="64">
        <f t="shared" si="52"/>
        <v>0.85066739650626333</v>
      </c>
      <c r="IE33" s="64">
        <f t="shared" si="52"/>
        <v>0.84995850700917475</v>
      </c>
      <c r="IF33" s="64">
        <f t="shared" si="52"/>
        <v>0.84925020825333375</v>
      </c>
      <c r="IG33" s="64">
        <f t="shared" si="52"/>
        <v>0.8485424997464559</v>
      </c>
      <c r="IH33" s="64">
        <f t="shared" si="52"/>
        <v>0.84783538099666722</v>
      </c>
      <c r="II33" s="64">
        <f t="shared" si="52"/>
        <v>0.84712885151250328</v>
      </c>
      <c r="IJ33" s="64">
        <f t="shared" si="52"/>
        <v>0.84642291080290954</v>
      </c>
      <c r="IK33" s="64">
        <f t="shared" si="52"/>
        <v>0.84571755837724039</v>
      </c>
      <c r="IL33" s="64">
        <f t="shared" si="52"/>
        <v>0.84501279374525928</v>
      </c>
      <c r="IM33" s="64">
        <f t="shared" si="52"/>
        <v>0.84430861641713817</v>
      </c>
      <c r="IN33" s="64">
        <f t="shared" si="52"/>
        <v>0.84360502590345721</v>
      </c>
      <c r="IO33" s="64">
        <f t="shared" si="52"/>
        <v>0.84290202171520434</v>
      </c>
      <c r="IP33" s="64">
        <f t="shared" si="52"/>
        <v>0.84219960336377497</v>
      </c>
      <c r="IQ33" s="64">
        <f t="shared" si="52"/>
        <v>0.84149777036097184</v>
      </c>
      <c r="IR33" s="64">
        <f t="shared" si="52"/>
        <v>0.84079652221900436</v>
      </c>
      <c r="IS33" s="64">
        <f t="shared" si="52"/>
        <v>0.84009585845048851</v>
      </c>
      <c r="IT33" s="64">
        <f t="shared" si="52"/>
        <v>0.83939577856844638</v>
      </c>
      <c r="IU33" s="64">
        <f t="shared" si="52"/>
        <v>0.83869628208630598</v>
      </c>
      <c r="IV33" s="64">
        <f t="shared" si="52"/>
        <v>0.83799736851790074</v>
      </c>
      <c r="IW33" s="64">
        <f t="shared" si="52"/>
        <v>0.83729903737746914</v>
      </c>
      <c r="IX33" s="64">
        <f t="shared" si="52"/>
        <v>0.83660128817965451</v>
      </c>
      <c r="IY33" s="64">
        <f t="shared" si="52"/>
        <v>0.83590412043950479</v>
      </c>
      <c r="IZ33" s="64">
        <f t="shared" si="52"/>
        <v>0.8352075336724718</v>
      </c>
      <c r="JA33" s="64">
        <f t="shared" si="52"/>
        <v>0.83451152739441137</v>
      </c>
      <c r="JB33" s="64">
        <f t="shared" si="52"/>
        <v>0.83381610112158266</v>
      </c>
      <c r="JC33" s="64">
        <f t="shared" si="52"/>
        <v>0.83312125437064799</v>
      </c>
      <c r="JD33" s="64">
        <f t="shared" si="52"/>
        <v>0.83242698665867243</v>
      </c>
      <c r="JE33" s="64">
        <f t="shared" si="52"/>
        <v>0.83173329750312353</v>
      </c>
      <c r="JF33" s="64">
        <f t="shared" si="52"/>
        <v>0.83104018642187094</v>
      </c>
      <c r="JG33" s="64">
        <f t="shared" si="52"/>
        <v>0.83034765293318602</v>
      </c>
      <c r="JH33" s="64">
        <f t="shared" si="52"/>
        <v>0.82965569655574167</v>
      </c>
      <c r="JI33" s="64">
        <f t="shared" si="52"/>
        <v>0.82896431680861182</v>
      </c>
      <c r="JJ33" s="64">
        <f t="shared" si="52"/>
        <v>0.8282735132112713</v>
      </c>
      <c r="JK33" s="64">
        <f t="shared" si="52"/>
        <v>0.82758328528359526</v>
      </c>
      <c r="JL33" s="64">
        <f t="shared" si="52"/>
        <v>0.8268936325458589</v>
      </c>
      <c r="JM33" s="64">
        <f t="shared" si="52"/>
        <v>0.82620455451873731</v>
      </c>
      <c r="JN33" s="64">
        <f t="shared" si="52"/>
        <v>0.82551605072330503</v>
      </c>
      <c r="JO33" s="64">
        <f t="shared" si="52"/>
        <v>0.82482812068103561</v>
      </c>
      <c r="JP33" s="64">
        <f t="shared" si="52"/>
        <v>0.82414076391380142</v>
      </c>
      <c r="JQ33" s="64">
        <f t="shared" si="52"/>
        <v>0.82345397994387326</v>
      </c>
      <c r="JR33" s="64">
        <f t="shared" si="52"/>
        <v>0.82276776829392007</v>
      </c>
      <c r="JS33" s="64">
        <f t="shared" si="52"/>
        <v>0.82208212848700846</v>
      </c>
      <c r="JT33" s="64">
        <f t="shared" si="52"/>
        <v>0.82139706004660262</v>
      </c>
      <c r="JU33" s="64">
        <f t="shared" si="52"/>
        <v>0.82071256249656377</v>
      </c>
      <c r="JV33" s="64">
        <f t="shared" si="52"/>
        <v>0.82002863536115</v>
      </c>
      <c r="JW33" s="64">
        <f t="shared" si="52"/>
        <v>0.81934527816501568</v>
      </c>
      <c r="JX33" s="64">
        <f t="shared" si="52"/>
        <v>0.81866249043321149</v>
      </c>
      <c r="JY33" s="64">
        <f t="shared" si="52"/>
        <v>0.81798027169118381</v>
      </c>
      <c r="JZ33" s="64">
        <f t="shared" si="52"/>
        <v>0.8172986214647745</v>
      </c>
      <c r="KA33" s="64">
        <f t="shared" si="52"/>
        <v>0.81661753928022052</v>
      </c>
      <c r="KB33" s="64">
        <f t="shared" si="52"/>
        <v>0.81593702466415363</v>
      </c>
      <c r="KC33" s="64">
        <f t="shared" si="52"/>
        <v>0.81525707714360018</v>
      </c>
      <c r="KD33" s="64">
        <f t="shared" si="52"/>
        <v>0.81457769624598053</v>
      </c>
      <c r="KE33" s="64">
        <f t="shared" ref="KE33:LT33" si="53">KD33*(1-$H$33/12)</f>
        <v>0.81389888149910883</v>
      </c>
      <c r="KF33" s="64">
        <f t="shared" si="53"/>
        <v>0.81322063243119291</v>
      </c>
      <c r="KG33" s="64">
        <f t="shared" si="53"/>
        <v>0.81254294857083353</v>
      </c>
      <c r="KH33" s="64">
        <f t="shared" si="53"/>
        <v>0.81186582944702446</v>
      </c>
      <c r="KI33" s="64">
        <f t="shared" si="53"/>
        <v>0.81118927458915191</v>
      </c>
      <c r="KJ33" s="64">
        <f t="shared" si="53"/>
        <v>0.81051328352699425</v>
      </c>
      <c r="KK33" s="64">
        <f t="shared" si="53"/>
        <v>0.80983785579072176</v>
      </c>
      <c r="KL33" s="64">
        <f t="shared" si="53"/>
        <v>0.80916299091089616</v>
      </c>
      <c r="KM33" s="64">
        <f t="shared" si="53"/>
        <v>0.80848868841847044</v>
      </c>
      <c r="KN33" s="64">
        <f t="shared" si="53"/>
        <v>0.80781494784478836</v>
      </c>
      <c r="KO33" s="64">
        <f t="shared" si="53"/>
        <v>0.80714176872158439</v>
      </c>
      <c r="KP33" s="64">
        <f t="shared" si="53"/>
        <v>0.80646915058098301</v>
      </c>
      <c r="KQ33" s="64">
        <f t="shared" si="53"/>
        <v>0.80579709295549884</v>
      </c>
      <c r="KR33" s="64">
        <f t="shared" si="53"/>
        <v>0.80512559537803596</v>
      </c>
      <c r="KS33" s="64">
        <f t="shared" si="53"/>
        <v>0.80445465738188759</v>
      </c>
      <c r="KT33" s="64">
        <f t="shared" si="53"/>
        <v>0.80378427850073597</v>
      </c>
      <c r="KU33" s="64">
        <f t="shared" si="53"/>
        <v>0.80311445826865202</v>
      </c>
      <c r="KV33" s="64">
        <f t="shared" si="53"/>
        <v>0.8024451962200948</v>
      </c>
      <c r="KW33" s="64">
        <f t="shared" si="53"/>
        <v>0.8017764918899114</v>
      </c>
      <c r="KX33" s="64">
        <f t="shared" si="53"/>
        <v>0.80110834481333648</v>
      </c>
      <c r="KY33" s="64">
        <f t="shared" si="53"/>
        <v>0.80044075452599206</v>
      </c>
      <c r="KZ33" s="64">
        <f t="shared" si="53"/>
        <v>0.79977372056388707</v>
      </c>
      <c r="LA33" s="64">
        <f t="shared" si="53"/>
        <v>0.79910724246341713</v>
      </c>
      <c r="LB33" s="64">
        <f t="shared" si="53"/>
        <v>0.79844131976136423</v>
      </c>
      <c r="LC33" s="64">
        <f t="shared" si="53"/>
        <v>0.79777595199489637</v>
      </c>
      <c r="LD33" s="64">
        <f t="shared" si="53"/>
        <v>0.79711113870156725</v>
      </c>
      <c r="LE33" s="64">
        <f t="shared" si="53"/>
        <v>0.79644687941931591</v>
      </c>
      <c r="LF33" s="64">
        <f t="shared" si="53"/>
        <v>0.79578317368646645</v>
      </c>
      <c r="LG33" s="64">
        <f t="shared" si="53"/>
        <v>0.79512002104172774</v>
      </c>
      <c r="LH33" s="64">
        <f t="shared" si="53"/>
        <v>0.79445742102419292</v>
      </c>
      <c r="LI33" s="64">
        <f t="shared" si="53"/>
        <v>0.79379537317333937</v>
      </c>
      <c r="LJ33" s="64">
        <f t="shared" si="53"/>
        <v>0.79313387702902827</v>
      </c>
      <c r="LK33" s="64">
        <f t="shared" si="53"/>
        <v>0.79247293213150405</v>
      </c>
      <c r="LL33" s="64">
        <f t="shared" si="53"/>
        <v>0.7918125380213944</v>
      </c>
      <c r="LM33" s="64">
        <f t="shared" si="53"/>
        <v>0.79115269423970991</v>
      </c>
      <c r="LN33" s="64">
        <f t="shared" si="53"/>
        <v>0.79049340032784343</v>
      </c>
      <c r="LO33" s="64">
        <f t="shared" si="53"/>
        <v>0.78983465582757018</v>
      </c>
      <c r="LP33" s="64">
        <f t="shared" si="53"/>
        <v>0.78917646028104715</v>
      </c>
      <c r="LQ33" s="64">
        <f t="shared" si="53"/>
        <v>0.78851881323081296</v>
      </c>
      <c r="LR33" s="64">
        <f t="shared" si="53"/>
        <v>0.78786171421978723</v>
      </c>
      <c r="LS33" s="64">
        <f t="shared" si="53"/>
        <v>0.78720516279127073</v>
      </c>
      <c r="LT33" s="64">
        <f t="shared" si="53"/>
        <v>0.78654915848894469</v>
      </c>
      <c r="LU33" s="64"/>
      <c r="LV33" s="64"/>
      <c r="LW33" s="64"/>
      <c r="LX33" s="64"/>
      <c r="LY33" s="64"/>
      <c r="LZ33" s="64"/>
      <c r="MA33" s="64"/>
      <c r="MB33" s="64"/>
      <c r="MC33" s="64"/>
      <c r="MD33" s="64"/>
      <c r="ME33" s="64"/>
      <c r="MF33" s="64"/>
      <c r="MG33" s="64"/>
      <c r="MH33" s="64"/>
      <c r="MI33" s="64"/>
      <c r="MJ33" s="64"/>
      <c r="MK33" s="64"/>
      <c r="ML33" s="64"/>
      <c r="MM33" s="64"/>
      <c r="MN33" s="64"/>
      <c r="MO33" s="64"/>
      <c r="MP33" s="64"/>
      <c r="MQ33" s="64"/>
      <c r="MR33" s="64"/>
      <c r="MS33" s="64"/>
      <c r="MT33" s="64"/>
      <c r="MU33" s="64"/>
      <c r="MV33" s="64"/>
      <c r="MW33" s="64"/>
      <c r="MX33" s="64"/>
      <c r="MY33" s="64"/>
      <c r="MZ33" s="64"/>
      <c r="NA33" s="64"/>
      <c r="NB33" s="64"/>
      <c r="NC33" s="64"/>
      <c r="ND33" s="64"/>
      <c r="NE33" s="64"/>
      <c r="NF33" s="64"/>
      <c r="NG33" s="64"/>
      <c r="NH33" s="64"/>
      <c r="NI33" s="64"/>
      <c r="NJ33" s="64"/>
      <c r="NK33" s="64"/>
      <c r="NL33" s="64"/>
      <c r="NM33" s="64"/>
      <c r="NN33" s="64"/>
      <c r="NO33" s="64"/>
      <c r="NP33" s="64"/>
      <c r="NQ33" s="64"/>
      <c r="NR33" s="64"/>
      <c r="NS33" s="64"/>
      <c r="NT33" s="64"/>
      <c r="NU33" s="64"/>
      <c r="NV33" s="64"/>
      <c r="NW33" s="64"/>
      <c r="NX33" s="64"/>
      <c r="NY33" s="64"/>
      <c r="NZ33" s="64"/>
      <c r="OA33" s="64"/>
      <c r="OB33" s="64"/>
      <c r="OC33" s="64"/>
      <c r="OD33" s="64"/>
      <c r="OE33" s="64"/>
      <c r="OF33" s="64"/>
      <c r="OG33" s="64"/>
      <c r="OH33" s="64"/>
      <c r="OI33" s="64"/>
      <c r="OJ33" s="64"/>
      <c r="OK33" s="64"/>
      <c r="OL33" s="64"/>
      <c r="OM33" s="64"/>
      <c r="ON33" s="64"/>
      <c r="OO33" s="64"/>
      <c r="OP33" s="64"/>
      <c r="OQ33" s="64"/>
      <c r="OR33" s="64"/>
      <c r="OS33" s="64"/>
      <c r="OT33" s="64"/>
      <c r="OU33" s="64"/>
      <c r="OV33" s="64"/>
      <c r="OW33" s="64"/>
      <c r="OX33" s="64"/>
      <c r="OY33" s="64"/>
      <c r="OZ33" s="64"/>
      <c r="PA33" s="64"/>
      <c r="PB33" s="64"/>
      <c r="PC33" s="64"/>
      <c r="PD33" s="64"/>
      <c r="PE33" s="64"/>
      <c r="PF33" s="64"/>
      <c r="PG33" s="64"/>
      <c r="PH33" s="64"/>
      <c r="PI33" s="64"/>
      <c r="PJ33" s="64"/>
      <c r="PK33" s="64"/>
      <c r="PL33" s="64"/>
      <c r="PM33" s="64"/>
      <c r="PN33" s="64"/>
      <c r="PO33" s="64"/>
      <c r="PP33" s="64"/>
      <c r="PQ33" s="64"/>
      <c r="PR33" s="64"/>
      <c r="PS33" s="64"/>
      <c r="PT33" s="64"/>
      <c r="PU33" s="64"/>
      <c r="PV33" s="64"/>
      <c r="PW33" s="64"/>
      <c r="PX33" s="64"/>
      <c r="PY33" s="64"/>
      <c r="PZ33" s="64"/>
      <c r="QA33" s="64"/>
      <c r="QB33" s="64"/>
      <c r="QC33" s="64"/>
      <c r="QD33" s="64"/>
      <c r="QE33" s="64"/>
      <c r="QF33" s="64"/>
      <c r="QG33" s="64"/>
      <c r="QH33" s="64"/>
      <c r="QI33" s="64"/>
      <c r="QJ33" s="64"/>
      <c r="QK33" s="64"/>
      <c r="QL33" s="64"/>
      <c r="QM33" s="64"/>
      <c r="QN33" s="64"/>
      <c r="QO33" s="64"/>
      <c r="QP33" s="64"/>
      <c r="QQ33" s="64"/>
      <c r="QR33" s="64"/>
      <c r="QS33" s="64"/>
      <c r="QT33" s="64"/>
      <c r="QU33" s="64"/>
    </row>
    <row r="34" spans="1:463" outlineLevel="1">
      <c r="A34" s="2"/>
      <c r="B34" s="2"/>
      <c r="C34" s="2" t="s">
        <v>417</v>
      </c>
      <c r="D34" s="2"/>
      <c r="E34" s="2"/>
      <c r="F34" s="2"/>
      <c r="G34" s="2"/>
      <c r="H34" s="694">
        <f>Inputs!E55</f>
        <v>0.01</v>
      </c>
      <c r="I34" s="64">
        <v>1</v>
      </c>
      <c r="J34" s="64">
        <v>1</v>
      </c>
      <c r="K34" s="64">
        <v>1</v>
      </c>
      <c r="L34" s="64">
        <v>1</v>
      </c>
      <c r="M34" s="64">
        <v>1</v>
      </c>
      <c r="N34" s="64"/>
      <c r="O34" s="64">
        <f t="shared" si="36"/>
        <v>0</v>
      </c>
      <c r="P34" s="64">
        <f t="shared" si="36"/>
        <v>0</v>
      </c>
      <c r="Q34" s="64">
        <f>(1-($H$34*(ROUNDUP(Q$18/12,0)-1)))*Q$17</f>
        <v>0</v>
      </c>
      <c r="R34" s="64">
        <f t="shared" ref="R34:AG34" si="54">(1-($H$34*(ROUNDUP(R$18/12,0)-1)))*R$17</f>
        <v>0</v>
      </c>
      <c r="S34" s="64">
        <f t="shared" si="54"/>
        <v>0</v>
      </c>
      <c r="T34" s="64">
        <f t="shared" si="54"/>
        <v>0</v>
      </c>
      <c r="U34" s="64">
        <f t="shared" si="54"/>
        <v>0</v>
      </c>
      <c r="V34" s="64">
        <f t="shared" si="54"/>
        <v>0</v>
      </c>
      <c r="W34" s="64">
        <f t="shared" si="54"/>
        <v>0</v>
      </c>
      <c r="X34" s="64">
        <f t="shared" si="54"/>
        <v>0</v>
      </c>
      <c r="Y34" s="64">
        <f t="shared" si="54"/>
        <v>0</v>
      </c>
      <c r="Z34" s="64">
        <f t="shared" si="54"/>
        <v>0</v>
      </c>
      <c r="AA34" s="64">
        <f t="shared" si="54"/>
        <v>0</v>
      </c>
      <c r="AB34" s="64">
        <f t="shared" si="54"/>
        <v>0</v>
      </c>
      <c r="AC34" s="64">
        <f t="shared" si="54"/>
        <v>0</v>
      </c>
      <c r="AD34" s="64"/>
      <c r="AE34" s="64"/>
      <c r="AF34" s="64"/>
      <c r="AG34" s="64">
        <f t="shared" si="54"/>
        <v>1</v>
      </c>
      <c r="AH34" s="64">
        <f>AG34*(1-$H$34/12)</f>
        <v>0.99916666666666665</v>
      </c>
      <c r="AI34" s="64">
        <f t="shared" ref="AI34:CT34" si="55">AH34*(1-$H$34/12)</f>
        <v>0.99833402777777769</v>
      </c>
      <c r="AJ34" s="64">
        <f t="shared" si="55"/>
        <v>0.99750208275462948</v>
      </c>
      <c r="AK34" s="64">
        <f t="shared" si="55"/>
        <v>0.99667083101900056</v>
      </c>
      <c r="AL34" s="64">
        <f t="shared" si="55"/>
        <v>0.99584027199315139</v>
      </c>
      <c r="AM34" s="64">
        <f t="shared" si="55"/>
        <v>0.99501040509982375</v>
      </c>
      <c r="AN34" s="64">
        <f t="shared" si="55"/>
        <v>0.99418122976224055</v>
      </c>
      <c r="AO34" s="64">
        <f t="shared" si="55"/>
        <v>0.99335274540410534</v>
      </c>
      <c r="AP34" s="64">
        <f t="shared" si="55"/>
        <v>0.99252495144960196</v>
      </c>
      <c r="AQ34" s="64">
        <f t="shared" si="55"/>
        <v>0.99169784732339394</v>
      </c>
      <c r="AR34" s="64">
        <f t="shared" si="55"/>
        <v>0.99087143245062448</v>
      </c>
      <c r="AS34" s="64">
        <f t="shared" si="55"/>
        <v>0.99004570625691557</v>
      </c>
      <c r="AT34" s="64">
        <f t="shared" si="55"/>
        <v>0.98922066816836807</v>
      </c>
      <c r="AU34" s="64">
        <f t="shared" si="55"/>
        <v>0.9883963176115611</v>
      </c>
      <c r="AV34" s="64">
        <f t="shared" si="55"/>
        <v>0.98757265401355143</v>
      </c>
      <c r="AW34" s="64">
        <f t="shared" si="55"/>
        <v>0.98674967680187342</v>
      </c>
      <c r="AX34" s="64">
        <f t="shared" si="55"/>
        <v>0.9859273854045385</v>
      </c>
      <c r="AY34" s="64">
        <f t="shared" si="55"/>
        <v>0.98510577925003473</v>
      </c>
      <c r="AZ34" s="64">
        <f t="shared" si="55"/>
        <v>0.98428485776732633</v>
      </c>
      <c r="BA34" s="64">
        <f t="shared" si="55"/>
        <v>0.98346462038585358</v>
      </c>
      <c r="BB34" s="64">
        <f t="shared" si="55"/>
        <v>0.98264506653553207</v>
      </c>
      <c r="BC34" s="64">
        <f t="shared" si="55"/>
        <v>0.98182619564675244</v>
      </c>
      <c r="BD34" s="64">
        <f t="shared" si="55"/>
        <v>0.98100800715038017</v>
      </c>
      <c r="BE34" s="64">
        <f t="shared" si="55"/>
        <v>0.9801905004777548</v>
      </c>
      <c r="BF34" s="64">
        <f t="shared" si="55"/>
        <v>0.97937367506068995</v>
      </c>
      <c r="BG34" s="64">
        <f t="shared" si="55"/>
        <v>0.97855753033147275</v>
      </c>
      <c r="BH34" s="64">
        <f t="shared" si="55"/>
        <v>0.97774206572286315</v>
      </c>
      <c r="BI34" s="64">
        <f t="shared" si="55"/>
        <v>0.97692728066809409</v>
      </c>
      <c r="BJ34" s="64">
        <f t="shared" si="55"/>
        <v>0.97611317460087066</v>
      </c>
      <c r="BK34" s="64">
        <f t="shared" si="55"/>
        <v>0.97529974695536992</v>
      </c>
      <c r="BL34" s="64">
        <f t="shared" si="55"/>
        <v>0.97448699716624043</v>
      </c>
      <c r="BM34" s="64">
        <f t="shared" si="55"/>
        <v>0.97367492466860184</v>
      </c>
      <c r="BN34" s="64">
        <f t="shared" si="55"/>
        <v>0.97286352889804462</v>
      </c>
      <c r="BO34" s="64">
        <f t="shared" si="55"/>
        <v>0.97205280929062954</v>
      </c>
      <c r="BP34" s="64">
        <f t="shared" si="55"/>
        <v>0.97124276528288733</v>
      </c>
      <c r="BQ34" s="64">
        <f t="shared" si="55"/>
        <v>0.97043339631181824</v>
      </c>
      <c r="BR34" s="64">
        <f t="shared" si="55"/>
        <v>0.96962470181489169</v>
      </c>
      <c r="BS34" s="64">
        <f t="shared" si="55"/>
        <v>0.96881668123004594</v>
      </c>
      <c r="BT34" s="64">
        <f t="shared" si="55"/>
        <v>0.96800933399568756</v>
      </c>
      <c r="BU34" s="64">
        <f t="shared" si="55"/>
        <v>0.96720265955069118</v>
      </c>
      <c r="BV34" s="64">
        <f t="shared" si="55"/>
        <v>0.96639665733439895</v>
      </c>
      <c r="BW34" s="64">
        <f t="shared" si="55"/>
        <v>0.9655913267866203</v>
      </c>
      <c r="BX34" s="64">
        <f t="shared" si="55"/>
        <v>0.96478666734763141</v>
      </c>
      <c r="BY34" s="64">
        <f t="shared" si="55"/>
        <v>0.96398267845817498</v>
      </c>
      <c r="BZ34" s="64">
        <f t="shared" si="55"/>
        <v>0.96317935955945977</v>
      </c>
      <c r="CA34" s="64">
        <f t="shared" si="55"/>
        <v>0.96237671009316017</v>
      </c>
      <c r="CB34" s="64">
        <f t="shared" si="55"/>
        <v>0.96157472950141587</v>
      </c>
      <c r="CC34" s="64">
        <f t="shared" si="55"/>
        <v>0.96077341722683129</v>
      </c>
      <c r="CD34" s="64">
        <f t="shared" si="55"/>
        <v>0.95997277271247561</v>
      </c>
      <c r="CE34" s="64">
        <f t="shared" si="55"/>
        <v>0.95917279540188183</v>
      </c>
      <c r="CF34" s="64">
        <f t="shared" si="55"/>
        <v>0.95837348473904693</v>
      </c>
      <c r="CG34" s="64">
        <f t="shared" si="55"/>
        <v>0.95757484016843109</v>
      </c>
      <c r="CH34" s="64">
        <f t="shared" si="55"/>
        <v>0.95677686113495741</v>
      </c>
      <c r="CI34" s="64">
        <f t="shared" si="55"/>
        <v>0.95597954708401156</v>
      </c>
      <c r="CJ34" s="64">
        <f t="shared" si="55"/>
        <v>0.95518289746144158</v>
      </c>
      <c r="CK34" s="64">
        <f t="shared" si="55"/>
        <v>0.95438691171355705</v>
      </c>
      <c r="CL34" s="64">
        <f t="shared" si="55"/>
        <v>0.95359158928712906</v>
      </c>
      <c r="CM34" s="64">
        <f t="shared" si="55"/>
        <v>0.95279692962938978</v>
      </c>
      <c r="CN34" s="64">
        <f t="shared" si="55"/>
        <v>0.95200293218803189</v>
      </c>
      <c r="CO34" s="64">
        <f t="shared" si="55"/>
        <v>0.9512095964112085</v>
      </c>
      <c r="CP34" s="64">
        <f t="shared" si="55"/>
        <v>0.95041692174753245</v>
      </c>
      <c r="CQ34" s="64">
        <f t="shared" si="55"/>
        <v>0.94962490764607621</v>
      </c>
      <c r="CR34" s="64">
        <f t="shared" si="55"/>
        <v>0.94883355355637111</v>
      </c>
      <c r="CS34" s="64">
        <f t="shared" si="55"/>
        <v>0.94804285892840745</v>
      </c>
      <c r="CT34" s="64">
        <f t="shared" si="55"/>
        <v>0.94725282321263371</v>
      </c>
      <c r="CU34" s="64">
        <f t="shared" ref="CU34:FF34" si="56">CT34*(1-$H$34/12)</f>
        <v>0.94646344585995645</v>
      </c>
      <c r="CV34" s="64">
        <f t="shared" si="56"/>
        <v>0.94567472632173977</v>
      </c>
      <c r="CW34" s="64">
        <f t="shared" si="56"/>
        <v>0.94488666404980493</v>
      </c>
      <c r="CX34" s="64">
        <f t="shared" si="56"/>
        <v>0.94409925849643006</v>
      </c>
      <c r="CY34" s="64">
        <f t="shared" si="56"/>
        <v>0.94331250911434972</v>
      </c>
      <c r="CZ34" s="64">
        <f t="shared" si="56"/>
        <v>0.94252641535675441</v>
      </c>
      <c r="DA34" s="64">
        <f t="shared" si="56"/>
        <v>0.9417409766772904</v>
      </c>
      <c r="DB34" s="64">
        <f t="shared" si="56"/>
        <v>0.94095619253005935</v>
      </c>
      <c r="DC34" s="64">
        <f t="shared" si="56"/>
        <v>0.94017206236961759</v>
      </c>
      <c r="DD34" s="64">
        <f t="shared" si="56"/>
        <v>0.93938858565097627</v>
      </c>
      <c r="DE34" s="64">
        <f t="shared" si="56"/>
        <v>0.93860576182960043</v>
      </c>
      <c r="DF34" s="64">
        <f t="shared" si="56"/>
        <v>0.93782359036140905</v>
      </c>
      <c r="DG34" s="64">
        <f t="shared" si="56"/>
        <v>0.93704207070277457</v>
      </c>
      <c r="DH34" s="64">
        <f t="shared" si="56"/>
        <v>0.93626120231052223</v>
      </c>
      <c r="DI34" s="64">
        <f t="shared" si="56"/>
        <v>0.93548098464193008</v>
      </c>
      <c r="DJ34" s="64">
        <f t="shared" si="56"/>
        <v>0.93470141715472843</v>
      </c>
      <c r="DK34" s="64">
        <f t="shared" si="56"/>
        <v>0.93392249930709947</v>
      </c>
      <c r="DL34" s="64">
        <f t="shared" si="56"/>
        <v>0.93314423055767692</v>
      </c>
      <c r="DM34" s="64">
        <f t="shared" si="56"/>
        <v>0.93236661036554547</v>
      </c>
      <c r="DN34" s="64">
        <f t="shared" si="56"/>
        <v>0.93158963819024088</v>
      </c>
      <c r="DO34" s="64">
        <f t="shared" si="56"/>
        <v>0.93081331349174901</v>
      </c>
      <c r="DP34" s="64">
        <f t="shared" si="56"/>
        <v>0.93003763573050591</v>
      </c>
      <c r="DQ34" s="64">
        <f t="shared" si="56"/>
        <v>0.92926260436739716</v>
      </c>
      <c r="DR34" s="64">
        <f t="shared" si="56"/>
        <v>0.92848821886375765</v>
      </c>
      <c r="DS34" s="64">
        <f t="shared" si="56"/>
        <v>0.92771447868137114</v>
      </c>
      <c r="DT34" s="64">
        <f t="shared" si="56"/>
        <v>0.92694138328247</v>
      </c>
      <c r="DU34" s="64">
        <f t="shared" si="56"/>
        <v>0.92616893212973461</v>
      </c>
      <c r="DV34" s="64">
        <f t="shared" si="56"/>
        <v>0.9253971246862932</v>
      </c>
      <c r="DW34" s="64">
        <f t="shared" si="56"/>
        <v>0.92462596041572132</v>
      </c>
      <c r="DX34" s="64">
        <f t="shared" si="56"/>
        <v>0.92385543878204157</v>
      </c>
      <c r="DY34" s="64">
        <f t="shared" si="56"/>
        <v>0.92308555924972313</v>
      </c>
      <c r="DZ34" s="64">
        <f t="shared" si="56"/>
        <v>0.92231632128368168</v>
      </c>
      <c r="EA34" s="64">
        <f t="shared" si="56"/>
        <v>0.92154772434927856</v>
      </c>
      <c r="EB34" s="64">
        <f t="shared" si="56"/>
        <v>0.92077976791232086</v>
      </c>
      <c r="EC34" s="64">
        <f t="shared" si="56"/>
        <v>0.92001245143906052</v>
      </c>
      <c r="ED34" s="64">
        <f t="shared" si="56"/>
        <v>0.91924577439619459</v>
      </c>
      <c r="EE34" s="64">
        <f t="shared" si="56"/>
        <v>0.91847973625086443</v>
      </c>
      <c r="EF34" s="64">
        <f t="shared" si="56"/>
        <v>0.91771433647065537</v>
      </c>
      <c r="EG34" s="64">
        <f t="shared" si="56"/>
        <v>0.91694957452359649</v>
      </c>
      <c r="EH34" s="64">
        <f t="shared" si="56"/>
        <v>0.9161854498781602</v>
      </c>
      <c r="EI34" s="64">
        <f t="shared" si="56"/>
        <v>0.91542196200326176</v>
      </c>
      <c r="EJ34" s="64">
        <f t="shared" si="56"/>
        <v>0.91465911036825898</v>
      </c>
      <c r="EK34" s="64">
        <f t="shared" si="56"/>
        <v>0.91389689444295208</v>
      </c>
      <c r="EL34" s="64">
        <f t="shared" si="56"/>
        <v>0.91313531369758294</v>
      </c>
      <c r="EM34" s="64">
        <f t="shared" si="56"/>
        <v>0.91237436760283497</v>
      </c>
      <c r="EN34" s="64">
        <f t="shared" si="56"/>
        <v>0.91161405562983255</v>
      </c>
      <c r="EO34" s="64">
        <f t="shared" si="56"/>
        <v>0.91085437725014096</v>
      </c>
      <c r="EP34" s="64">
        <f t="shared" si="56"/>
        <v>0.91009533193576586</v>
      </c>
      <c r="EQ34" s="64">
        <f t="shared" si="56"/>
        <v>0.90933691915915271</v>
      </c>
      <c r="ER34" s="64">
        <f t="shared" si="56"/>
        <v>0.90857913839318671</v>
      </c>
      <c r="ES34" s="64">
        <f t="shared" si="56"/>
        <v>0.90782198911119238</v>
      </c>
      <c r="ET34" s="64">
        <f t="shared" si="56"/>
        <v>0.907065470786933</v>
      </c>
      <c r="EU34" s="64">
        <f t="shared" si="56"/>
        <v>0.9063095828946105</v>
      </c>
      <c r="EV34" s="64">
        <f t="shared" si="56"/>
        <v>0.905554324908865</v>
      </c>
      <c r="EW34" s="64">
        <f t="shared" si="56"/>
        <v>0.9047996963047743</v>
      </c>
      <c r="EX34" s="64">
        <f t="shared" si="56"/>
        <v>0.90404569655785361</v>
      </c>
      <c r="EY34" s="64">
        <f t="shared" si="56"/>
        <v>0.90329232514405533</v>
      </c>
      <c r="EZ34" s="64">
        <f t="shared" si="56"/>
        <v>0.90253958153976865</v>
      </c>
      <c r="FA34" s="64">
        <f t="shared" si="56"/>
        <v>0.90178746522181885</v>
      </c>
      <c r="FB34" s="64">
        <f t="shared" si="56"/>
        <v>0.90103597566746729</v>
      </c>
      <c r="FC34" s="64">
        <f t="shared" si="56"/>
        <v>0.900285112354411</v>
      </c>
      <c r="FD34" s="64">
        <f t="shared" si="56"/>
        <v>0.89953487476078231</v>
      </c>
      <c r="FE34" s="64">
        <f t="shared" si="56"/>
        <v>0.89878526236514833</v>
      </c>
      <c r="FF34" s="64">
        <f t="shared" si="56"/>
        <v>0.8980362746465107</v>
      </c>
      <c r="FG34" s="64">
        <f t="shared" ref="FG34:HR34" si="57">FF34*(1-$H$34/12)</f>
        <v>0.89728791108430528</v>
      </c>
      <c r="FH34" s="64">
        <f t="shared" si="57"/>
        <v>0.89654017115840168</v>
      </c>
      <c r="FI34" s="64">
        <f t="shared" si="57"/>
        <v>0.89579305434910295</v>
      </c>
      <c r="FJ34" s="64">
        <f t="shared" si="57"/>
        <v>0.89504656013714534</v>
      </c>
      <c r="FK34" s="64">
        <f t="shared" si="57"/>
        <v>0.89430068800369766</v>
      </c>
      <c r="FL34" s="64">
        <f t="shared" si="57"/>
        <v>0.89355543743036125</v>
      </c>
      <c r="FM34" s="64">
        <f t="shared" si="57"/>
        <v>0.89281080789916922</v>
      </c>
      <c r="FN34" s="64">
        <f t="shared" si="57"/>
        <v>0.89206679889258655</v>
      </c>
      <c r="FO34" s="64">
        <f t="shared" si="57"/>
        <v>0.89132340989350933</v>
      </c>
      <c r="FP34" s="64">
        <f t="shared" si="57"/>
        <v>0.89058064038526474</v>
      </c>
      <c r="FQ34" s="64">
        <f t="shared" si="57"/>
        <v>0.88983848985161029</v>
      </c>
      <c r="FR34" s="64">
        <f t="shared" si="57"/>
        <v>0.88909695777673392</v>
      </c>
      <c r="FS34" s="64">
        <f t="shared" si="57"/>
        <v>0.88835604364525333</v>
      </c>
      <c r="FT34" s="64">
        <f t="shared" si="57"/>
        <v>0.88761574694221557</v>
      </c>
      <c r="FU34" s="64">
        <f t="shared" si="57"/>
        <v>0.88687606715309708</v>
      </c>
      <c r="FV34" s="64">
        <f t="shared" si="57"/>
        <v>0.88613700376380278</v>
      </c>
      <c r="FW34" s="64">
        <f t="shared" si="57"/>
        <v>0.88539855626066621</v>
      </c>
      <c r="FX34" s="64">
        <f t="shared" si="57"/>
        <v>0.88466072413044894</v>
      </c>
      <c r="FY34" s="64">
        <f t="shared" si="57"/>
        <v>0.88392350686034027</v>
      </c>
      <c r="FZ34" s="64">
        <f t="shared" si="57"/>
        <v>0.88318690393795662</v>
      </c>
      <c r="GA34" s="64">
        <f t="shared" si="57"/>
        <v>0.88245091485134164</v>
      </c>
      <c r="GB34" s="64">
        <f t="shared" si="57"/>
        <v>0.88171553908896549</v>
      </c>
      <c r="GC34" s="64">
        <f t="shared" si="57"/>
        <v>0.8809807761397247</v>
      </c>
      <c r="GD34" s="64">
        <f t="shared" si="57"/>
        <v>0.88024662549294153</v>
      </c>
      <c r="GE34" s="64">
        <f t="shared" si="57"/>
        <v>0.87951308663836403</v>
      </c>
      <c r="GF34" s="64">
        <f t="shared" si="57"/>
        <v>0.87878015906616536</v>
      </c>
      <c r="GG34" s="64">
        <f t="shared" si="57"/>
        <v>0.87804784226694355</v>
      </c>
      <c r="GH34" s="64">
        <f t="shared" si="57"/>
        <v>0.87731613573172107</v>
      </c>
      <c r="GI34" s="64">
        <f t="shared" si="57"/>
        <v>0.87658503895194462</v>
      </c>
      <c r="GJ34" s="64">
        <f t="shared" si="57"/>
        <v>0.87585455141948465</v>
      </c>
      <c r="GK34" s="64">
        <f t="shared" si="57"/>
        <v>0.87512467262663507</v>
      </c>
      <c r="GL34" s="64">
        <f t="shared" si="57"/>
        <v>0.87439540206611288</v>
      </c>
      <c r="GM34" s="64">
        <f t="shared" si="57"/>
        <v>0.87366673923105775</v>
      </c>
      <c r="GN34" s="64">
        <f t="shared" si="57"/>
        <v>0.87293868361503191</v>
      </c>
      <c r="GO34" s="64">
        <f t="shared" si="57"/>
        <v>0.87221123471201933</v>
      </c>
      <c r="GP34" s="64">
        <f t="shared" si="57"/>
        <v>0.87148439201642591</v>
      </c>
      <c r="GQ34" s="64">
        <f t="shared" si="57"/>
        <v>0.87075815502307885</v>
      </c>
      <c r="GR34" s="64">
        <f t="shared" si="57"/>
        <v>0.87003252322722624</v>
      </c>
      <c r="GS34" s="64">
        <f t="shared" si="57"/>
        <v>0.86930749612453684</v>
      </c>
      <c r="GT34" s="64">
        <f t="shared" si="57"/>
        <v>0.86858307321109973</v>
      </c>
      <c r="GU34" s="64">
        <f t="shared" si="57"/>
        <v>0.86785925398342378</v>
      </c>
      <c r="GV34" s="64">
        <f t="shared" si="57"/>
        <v>0.86713603793843763</v>
      </c>
      <c r="GW34" s="64">
        <f t="shared" si="57"/>
        <v>0.86641342457348891</v>
      </c>
      <c r="GX34" s="64">
        <f t="shared" si="57"/>
        <v>0.86569141338634437</v>
      </c>
      <c r="GY34" s="64">
        <f t="shared" si="57"/>
        <v>0.86497000387518908</v>
      </c>
      <c r="GZ34" s="64">
        <f t="shared" si="57"/>
        <v>0.86424919553862645</v>
      </c>
      <c r="HA34" s="64">
        <f t="shared" si="57"/>
        <v>0.86352898787567756</v>
      </c>
      <c r="HB34" s="64">
        <f t="shared" si="57"/>
        <v>0.86280938038578114</v>
      </c>
      <c r="HC34" s="64">
        <f t="shared" si="57"/>
        <v>0.86209037256879295</v>
      </c>
      <c r="HD34" s="64">
        <f t="shared" si="57"/>
        <v>0.86137196392498561</v>
      </c>
      <c r="HE34" s="64">
        <f t="shared" si="57"/>
        <v>0.86065415395504807</v>
      </c>
      <c r="HF34" s="64">
        <f t="shared" si="57"/>
        <v>0.85993694216008554</v>
      </c>
      <c r="HG34" s="64">
        <f t="shared" si="57"/>
        <v>0.85922032804161874</v>
      </c>
      <c r="HH34" s="64">
        <f t="shared" si="57"/>
        <v>0.85850431110158409</v>
      </c>
      <c r="HI34" s="64">
        <f t="shared" si="57"/>
        <v>0.85778889084233279</v>
      </c>
      <c r="HJ34" s="64">
        <f t="shared" si="57"/>
        <v>0.85707406676663078</v>
      </c>
      <c r="HK34" s="64">
        <f t="shared" si="57"/>
        <v>0.85635983837765861</v>
      </c>
      <c r="HL34" s="64">
        <f t="shared" si="57"/>
        <v>0.85564620517901058</v>
      </c>
      <c r="HM34" s="64">
        <f t="shared" si="57"/>
        <v>0.85493316667469477</v>
      </c>
      <c r="HN34" s="64">
        <f t="shared" si="57"/>
        <v>0.85422072236913249</v>
      </c>
      <c r="HO34" s="64">
        <f t="shared" si="57"/>
        <v>0.85350887176715817</v>
      </c>
      <c r="HP34" s="64">
        <f t="shared" si="57"/>
        <v>0.85279761437401891</v>
      </c>
      <c r="HQ34" s="64">
        <f t="shared" si="57"/>
        <v>0.85208694969537391</v>
      </c>
      <c r="HR34" s="64">
        <f t="shared" si="57"/>
        <v>0.85137687723729438</v>
      </c>
      <c r="HS34" s="64">
        <f t="shared" ref="HS34:KD34" si="58">HR34*(1-$H$34/12)</f>
        <v>0.85066739650626333</v>
      </c>
      <c r="HT34" s="64">
        <f t="shared" si="58"/>
        <v>0.84995850700917475</v>
      </c>
      <c r="HU34" s="64">
        <f t="shared" si="58"/>
        <v>0.84925020825333375</v>
      </c>
      <c r="HV34" s="64">
        <f t="shared" si="58"/>
        <v>0.8485424997464559</v>
      </c>
      <c r="HW34" s="64">
        <f t="shared" si="58"/>
        <v>0.84783538099666722</v>
      </c>
      <c r="HX34" s="64">
        <f t="shared" si="58"/>
        <v>0.84712885151250328</v>
      </c>
      <c r="HY34" s="64">
        <f t="shared" si="58"/>
        <v>0.84642291080290954</v>
      </c>
      <c r="HZ34" s="64">
        <f t="shared" si="58"/>
        <v>0.84571755837724039</v>
      </c>
      <c r="IA34" s="64">
        <f t="shared" si="58"/>
        <v>0.84501279374525928</v>
      </c>
      <c r="IB34" s="64">
        <f t="shared" si="58"/>
        <v>0.84430861641713817</v>
      </c>
      <c r="IC34" s="64">
        <f t="shared" si="58"/>
        <v>0.84360502590345721</v>
      </c>
      <c r="ID34" s="64">
        <f t="shared" si="58"/>
        <v>0.84290202171520434</v>
      </c>
      <c r="IE34" s="64">
        <f t="shared" si="58"/>
        <v>0.84219960336377497</v>
      </c>
      <c r="IF34" s="64">
        <f t="shared" si="58"/>
        <v>0.84149777036097184</v>
      </c>
      <c r="IG34" s="64">
        <f t="shared" si="58"/>
        <v>0.84079652221900436</v>
      </c>
      <c r="IH34" s="64">
        <f t="shared" si="58"/>
        <v>0.84009585845048851</v>
      </c>
      <c r="II34" s="64">
        <f t="shared" si="58"/>
        <v>0.83939577856844638</v>
      </c>
      <c r="IJ34" s="64">
        <f t="shared" si="58"/>
        <v>0.83869628208630598</v>
      </c>
      <c r="IK34" s="64">
        <f t="shared" si="58"/>
        <v>0.83799736851790074</v>
      </c>
      <c r="IL34" s="64">
        <f t="shared" si="58"/>
        <v>0.83729903737746914</v>
      </c>
      <c r="IM34" s="64">
        <f t="shared" si="58"/>
        <v>0.83660128817965451</v>
      </c>
      <c r="IN34" s="64">
        <f t="shared" si="58"/>
        <v>0.83590412043950479</v>
      </c>
      <c r="IO34" s="64">
        <f t="shared" si="58"/>
        <v>0.8352075336724718</v>
      </c>
      <c r="IP34" s="64">
        <f t="shared" si="58"/>
        <v>0.83451152739441137</v>
      </c>
      <c r="IQ34" s="64">
        <f t="shared" si="58"/>
        <v>0.83381610112158266</v>
      </c>
      <c r="IR34" s="64">
        <f t="shared" si="58"/>
        <v>0.83312125437064799</v>
      </c>
      <c r="IS34" s="64">
        <f t="shared" si="58"/>
        <v>0.83242698665867243</v>
      </c>
      <c r="IT34" s="64">
        <f t="shared" si="58"/>
        <v>0.83173329750312353</v>
      </c>
      <c r="IU34" s="64">
        <f t="shared" si="58"/>
        <v>0.83104018642187094</v>
      </c>
      <c r="IV34" s="64">
        <f t="shared" si="58"/>
        <v>0.83034765293318602</v>
      </c>
      <c r="IW34" s="64">
        <f t="shared" si="58"/>
        <v>0.82965569655574167</v>
      </c>
      <c r="IX34" s="64">
        <f t="shared" si="58"/>
        <v>0.82896431680861182</v>
      </c>
      <c r="IY34" s="64">
        <f t="shared" si="58"/>
        <v>0.8282735132112713</v>
      </c>
      <c r="IZ34" s="64">
        <f t="shared" si="58"/>
        <v>0.82758328528359526</v>
      </c>
      <c r="JA34" s="64">
        <f t="shared" si="58"/>
        <v>0.8268936325458589</v>
      </c>
      <c r="JB34" s="64">
        <f t="shared" si="58"/>
        <v>0.82620455451873731</v>
      </c>
      <c r="JC34" s="64">
        <f t="shared" si="58"/>
        <v>0.82551605072330503</v>
      </c>
      <c r="JD34" s="64">
        <f t="shared" si="58"/>
        <v>0.82482812068103561</v>
      </c>
      <c r="JE34" s="64">
        <f t="shared" si="58"/>
        <v>0.82414076391380142</v>
      </c>
      <c r="JF34" s="64">
        <f t="shared" si="58"/>
        <v>0.82345397994387326</v>
      </c>
      <c r="JG34" s="64">
        <f t="shared" si="58"/>
        <v>0.82276776829392007</v>
      </c>
      <c r="JH34" s="64">
        <f t="shared" si="58"/>
        <v>0.82208212848700846</v>
      </c>
      <c r="JI34" s="64">
        <f t="shared" si="58"/>
        <v>0.82139706004660262</v>
      </c>
      <c r="JJ34" s="64">
        <f t="shared" si="58"/>
        <v>0.82071256249656377</v>
      </c>
      <c r="JK34" s="64">
        <f t="shared" si="58"/>
        <v>0.82002863536115</v>
      </c>
      <c r="JL34" s="64">
        <f t="shared" si="58"/>
        <v>0.81934527816501568</v>
      </c>
      <c r="JM34" s="64">
        <f t="shared" si="58"/>
        <v>0.81866249043321149</v>
      </c>
      <c r="JN34" s="64">
        <f t="shared" si="58"/>
        <v>0.81798027169118381</v>
      </c>
      <c r="JO34" s="64">
        <f t="shared" si="58"/>
        <v>0.8172986214647745</v>
      </c>
      <c r="JP34" s="64">
        <f t="shared" si="58"/>
        <v>0.81661753928022052</v>
      </c>
      <c r="JQ34" s="64">
        <f t="shared" si="58"/>
        <v>0.81593702466415363</v>
      </c>
      <c r="JR34" s="64">
        <f t="shared" si="58"/>
        <v>0.81525707714360018</v>
      </c>
      <c r="JS34" s="64">
        <f t="shared" si="58"/>
        <v>0.81457769624598053</v>
      </c>
      <c r="JT34" s="64">
        <f t="shared" si="58"/>
        <v>0.81389888149910883</v>
      </c>
      <c r="JU34" s="64">
        <f t="shared" si="58"/>
        <v>0.81322063243119291</v>
      </c>
      <c r="JV34" s="64">
        <f t="shared" si="58"/>
        <v>0.81254294857083353</v>
      </c>
      <c r="JW34" s="64">
        <f t="shared" si="58"/>
        <v>0.81186582944702446</v>
      </c>
      <c r="JX34" s="64">
        <f t="shared" si="58"/>
        <v>0.81118927458915191</v>
      </c>
      <c r="JY34" s="64">
        <f t="shared" si="58"/>
        <v>0.81051328352699425</v>
      </c>
      <c r="JZ34" s="64">
        <f t="shared" si="58"/>
        <v>0.80983785579072176</v>
      </c>
      <c r="KA34" s="64">
        <f t="shared" si="58"/>
        <v>0.80916299091089616</v>
      </c>
      <c r="KB34" s="64">
        <f t="shared" si="58"/>
        <v>0.80848868841847044</v>
      </c>
      <c r="KC34" s="64">
        <f t="shared" si="58"/>
        <v>0.80781494784478836</v>
      </c>
      <c r="KD34" s="64">
        <f t="shared" si="58"/>
        <v>0.80714176872158439</v>
      </c>
      <c r="KE34" s="64">
        <f t="shared" ref="KE34:LT34" si="59">KD34*(1-$H$34/12)</f>
        <v>0.80646915058098301</v>
      </c>
      <c r="KF34" s="64">
        <f t="shared" si="59"/>
        <v>0.80579709295549884</v>
      </c>
      <c r="KG34" s="64">
        <f t="shared" si="59"/>
        <v>0.80512559537803596</v>
      </c>
      <c r="KH34" s="64">
        <f t="shared" si="59"/>
        <v>0.80445465738188759</v>
      </c>
      <c r="KI34" s="64">
        <f t="shared" si="59"/>
        <v>0.80378427850073597</v>
      </c>
      <c r="KJ34" s="64">
        <f t="shared" si="59"/>
        <v>0.80311445826865202</v>
      </c>
      <c r="KK34" s="64">
        <f t="shared" si="59"/>
        <v>0.8024451962200948</v>
      </c>
      <c r="KL34" s="64">
        <f t="shared" si="59"/>
        <v>0.8017764918899114</v>
      </c>
      <c r="KM34" s="64">
        <f t="shared" si="59"/>
        <v>0.80110834481333648</v>
      </c>
      <c r="KN34" s="64">
        <f t="shared" si="59"/>
        <v>0.80044075452599206</v>
      </c>
      <c r="KO34" s="64">
        <f t="shared" si="59"/>
        <v>0.79977372056388707</v>
      </c>
      <c r="KP34" s="64">
        <f t="shared" si="59"/>
        <v>0.79910724246341713</v>
      </c>
      <c r="KQ34" s="64">
        <f t="shared" si="59"/>
        <v>0.79844131976136423</v>
      </c>
      <c r="KR34" s="64">
        <f t="shared" si="59"/>
        <v>0.79777595199489637</v>
      </c>
      <c r="KS34" s="64">
        <f t="shared" si="59"/>
        <v>0.79711113870156725</v>
      </c>
      <c r="KT34" s="64">
        <f t="shared" si="59"/>
        <v>0.79644687941931591</v>
      </c>
      <c r="KU34" s="64">
        <f t="shared" si="59"/>
        <v>0.79578317368646645</v>
      </c>
      <c r="KV34" s="64">
        <f t="shared" si="59"/>
        <v>0.79512002104172774</v>
      </c>
      <c r="KW34" s="64">
        <f t="shared" si="59"/>
        <v>0.79445742102419292</v>
      </c>
      <c r="KX34" s="64">
        <f t="shared" si="59"/>
        <v>0.79379537317333937</v>
      </c>
      <c r="KY34" s="64">
        <f t="shared" si="59"/>
        <v>0.79313387702902827</v>
      </c>
      <c r="KZ34" s="64">
        <f t="shared" si="59"/>
        <v>0.79247293213150405</v>
      </c>
      <c r="LA34" s="64">
        <f t="shared" si="59"/>
        <v>0.7918125380213944</v>
      </c>
      <c r="LB34" s="64">
        <f t="shared" si="59"/>
        <v>0.79115269423970991</v>
      </c>
      <c r="LC34" s="64">
        <f t="shared" si="59"/>
        <v>0.79049340032784343</v>
      </c>
      <c r="LD34" s="64">
        <f t="shared" si="59"/>
        <v>0.78983465582757018</v>
      </c>
      <c r="LE34" s="64">
        <f t="shared" si="59"/>
        <v>0.78917646028104715</v>
      </c>
      <c r="LF34" s="64">
        <f t="shared" si="59"/>
        <v>0.78851881323081296</v>
      </c>
      <c r="LG34" s="64">
        <f t="shared" si="59"/>
        <v>0.78786171421978723</v>
      </c>
      <c r="LH34" s="64">
        <f t="shared" si="59"/>
        <v>0.78720516279127073</v>
      </c>
      <c r="LI34" s="64">
        <f t="shared" si="59"/>
        <v>0.78654915848894469</v>
      </c>
      <c r="LJ34" s="64">
        <f t="shared" si="59"/>
        <v>0.7858937008568706</v>
      </c>
      <c r="LK34" s="64">
        <f t="shared" si="59"/>
        <v>0.78523878943948988</v>
      </c>
      <c r="LL34" s="64">
        <f t="shared" si="59"/>
        <v>0.78458442378162363</v>
      </c>
      <c r="LM34" s="64">
        <f t="shared" si="59"/>
        <v>0.78393060342847232</v>
      </c>
      <c r="LN34" s="64">
        <f t="shared" si="59"/>
        <v>0.78327732792561522</v>
      </c>
      <c r="LO34" s="64">
        <f t="shared" si="59"/>
        <v>0.78262459681901053</v>
      </c>
      <c r="LP34" s="64">
        <f t="shared" si="59"/>
        <v>0.7819724096549947</v>
      </c>
      <c r="LQ34" s="64">
        <f t="shared" si="59"/>
        <v>0.78132076598028222</v>
      </c>
      <c r="LR34" s="64">
        <f t="shared" si="59"/>
        <v>0.78066966534196525</v>
      </c>
      <c r="LS34" s="64">
        <f t="shared" si="59"/>
        <v>0.78001910728751356</v>
      </c>
      <c r="LT34" s="64">
        <f t="shared" si="59"/>
        <v>0.77936909136477395</v>
      </c>
      <c r="LU34" s="64"/>
      <c r="LV34" s="64"/>
      <c r="LW34" s="64"/>
      <c r="LX34" s="64"/>
      <c r="LY34" s="64"/>
      <c r="LZ34" s="64"/>
      <c r="MA34" s="64"/>
      <c r="MB34" s="64"/>
      <c r="MC34" s="64"/>
      <c r="MD34" s="64"/>
      <c r="ME34" s="64"/>
      <c r="MF34" s="64"/>
      <c r="MG34" s="64"/>
      <c r="MH34" s="64"/>
      <c r="MI34" s="64"/>
      <c r="MJ34" s="64"/>
      <c r="MK34" s="64"/>
      <c r="ML34" s="64"/>
      <c r="MM34" s="64"/>
      <c r="MN34" s="64"/>
      <c r="MO34" s="64"/>
      <c r="MP34" s="64"/>
      <c r="MQ34" s="64"/>
      <c r="MR34" s="64"/>
      <c r="MS34" s="64"/>
      <c r="MT34" s="64"/>
      <c r="MU34" s="64"/>
      <c r="MV34" s="64"/>
      <c r="MW34" s="64"/>
      <c r="MX34" s="64"/>
      <c r="MY34" s="64"/>
      <c r="MZ34" s="64"/>
      <c r="NA34" s="64"/>
      <c r="NB34" s="64"/>
      <c r="NC34" s="64"/>
      <c r="ND34" s="64"/>
      <c r="NE34" s="64"/>
      <c r="NF34" s="64"/>
      <c r="NG34" s="64"/>
      <c r="NH34" s="64"/>
      <c r="NI34" s="64"/>
      <c r="NJ34" s="64"/>
      <c r="NK34" s="64"/>
      <c r="NL34" s="64"/>
      <c r="NM34" s="64"/>
      <c r="NN34" s="64"/>
      <c r="NO34" s="64"/>
      <c r="NP34" s="64"/>
      <c r="NQ34" s="64"/>
      <c r="NR34" s="64"/>
      <c r="NS34" s="64"/>
      <c r="NT34" s="64"/>
      <c r="NU34" s="64"/>
      <c r="NV34" s="64"/>
      <c r="NW34" s="64"/>
      <c r="NX34" s="64"/>
      <c r="NY34" s="64"/>
      <c r="NZ34" s="64"/>
      <c r="OA34" s="64"/>
      <c r="OB34" s="64"/>
      <c r="OC34" s="64"/>
      <c r="OD34" s="64"/>
      <c r="OE34" s="64"/>
      <c r="OF34" s="64"/>
      <c r="OG34" s="64"/>
      <c r="OH34" s="64"/>
      <c r="OI34" s="64"/>
      <c r="OJ34" s="64"/>
      <c r="OK34" s="64"/>
      <c r="OL34" s="64"/>
      <c r="OM34" s="64"/>
      <c r="ON34" s="64"/>
      <c r="OO34" s="64"/>
      <c r="OP34" s="64"/>
      <c r="OQ34" s="64"/>
      <c r="OR34" s="64"/>
      <c r="OS34" s="64"/>
      <c r="OT34" s="64"/>
      <c r="OU34" s="64"/>
      <c r="OV34" s="64"/>
      <c r="OW34" s="64"/>
      <c r="OX34" s="64"/>
      <c r="OY34" s="64"/>
      <c r="OZ34" s="64"/>
      <c r="PA34" s="64"/>
      <c r="PB34" s="64"/>
      <c r="PC34" s="64"/>
      <c r="PD34" s="64"/>
      <c r="PE34" s="64"/>
      <c r="PF34" s="64"/>
      <c r="PG34" s="64"/>
      <c r="PH34" s="64"/>
      <c r="PI34" s="64"/>
      <c r="PJ34" s="64"/>
      <c r="PK34" s="64"/>
      <c r="PL34" s="64"/>
      <c r="PM34" s="64"/>
      <c r="PN34" s="64"/>
      <c r="PO34" s="64"/>
      <c r="PP34" s="64"/>
      <c r="PQ34" s="64"/>
      <c r="PR34" s="64"/>
      <c r="PS34" s="64"/>
      <c r="PT34" s="64"/>
      <c r="PU34" s="64"/>
      <c r="PV34" s="64"/>
      <c r="PW34" s="64"/>
      <c r="PX34" s="64"/>
      <c r="PY34" s="64"/>
      <c r="PZ34" s="64"/>
      <c r="QA34" s="64"/>
      <c r="QB34" s="64"/>
      <c r="QC34" s="64"/>
      <c r="QD34" s="64"/>
      <c r="QE34" s="64"/>
      <c r="QF34" s="64"/>
      <c r="QG34" s="64"/>
      <c r="QH34" s="64"/>
      <c r="QI34" s="64"/>
      <c r="QJ34" s="64"/>
      <c r="QK34" s="64"/>
      <c r="QL34" s="64"/>
      <c r="QM34" s="64"/>
      <c r="QN34" s="64"/>
      <c r="QO34" s="64"/>
      <c r="QP34" s="64"/>
      <c r="QQ34" s="64"/>
      <c r="QR34" s="64"/>
      <c r="QS34" s="64"/>
      <c r="QT34" s="64"/>
      <c r="QU34" s="64"/>
    </row>
    <row r="35" spans="1:463" outlineLevel="1">
      <c r="A35" s="2"/>
      <c r="B35" s="2"/>
      <c r="C35" s="2" t="s">
        <v>418</v>
      </c>
      <c r="D35" s="2"/>
      <c r="E35" s="2"/>
      <c r="F35" s="2"/>
      <c r="G35" s="2"/>
      <c r="H35" s="694">
        <f>Inputs!E60</f>
        <v>0</v>
      </c>
      <c r="I35" s="64">
        <v>1</v>
      </c>
      <c r="J35" s="64">
        <v>1</v>
      </c>
      <c r="K35" s="64">
        <v>1</v>
      </c>
      <c r="L35" s="64">
        <v>1</v>
      </c>
      <c r="M35" s="64">
        <v>1</v>
      </c>
      <c r="N35" s="64"/>
      <c r="O35" s="64">
        <f t="shared" ref="O35:AC35" si="60">(1-($H$38*(ROUNDUP(O$18/12,0)-1)))*O$17</f>
        <v>0</v>
      </c>
      <c r="P35" s="64">
        <f t="shared" si="60"/>
        <v>0</v>
      </c>
      <c r="Q35" s="64">
        <f t="shared" si="60"/>
        <v>0</v>
      </c>
      <c r="R35" s="64">
        <f t="shared" si="60"/>
        <v>0</v>
      </c>
      <c r="S35" s="64">
        <f t="shared" si="60"/>
        <v>0</v>
      </c>
      <c r="T35" s="64">
        <f t="shared" si="60"/>
        <v>0</v>
      </c>
      <c r="U35" s="64">
        <f t="shared" si="60"/>
        <v>0</v>
      </c>
      <c r="V35" s="64">
        <f t="shared" si="60"/>
        <v>0</v>
      </c>
      <c r="W35" s="64">
        <f t="shared" si="60"/>
        <v>0</v>
      </c>
      <c r="X35" s="64">
        <f t="shared" si="60"/>
        <v>0</v>
      </c>
      <c r="Y35" s="64">
        <f t="shared" si="60"/>
        <v>0</v>
      </c>
      <c r="Z35" s="64">
        <f t="shared" si="60"/>
        <v>0</v>
      </c>
      <c r="AA35" s="64">
        <f t="shared" si="60"/>
        <v>0</v>
      </c>
      <c r="AB35" s="64">
        <f t="shared" si="60"/>
        <v>0</v>
      </c>
      <c r="AC35" s="64">
        <f t="shared" si="60"/>
        <v>0</v>
      </c>
      <c r="AD35" s="64"/>
      <c r="AE35" s="64"/>
      <c r="AF35" s="64"/>
      <c r="AG35" s="64">
        <f>Inputs!$E59</f>
        <v>0.94899999999999995</v>
      </c>
      <c r="AH35" s="64">
        <f>Inputs!$E59</f>
        <v>0.94899999999999995</v>
      </c>
      <c r="AI35" s="64">
        <f>Inputs!$E59</f>
        <v>0.94899999999999995</v>
      </c>
      <c r="AJ35" s="64">
        <f>Inputs!$E59</f>
        <v>0.94899999999999995</v>
      </c>
      <c r="AK35" s="64">
        <f>Inputs!$E59</f>
        <v>0.94899999999999995</v>
      </c>
      <c r="AL35" s="64">
        <f>Inputs!$E59</f>
        <v>0.94899999999999995</v>
      </c>
      <c r="AM35" s="64">
        <f>Inputs!$E59</f>
        <v>0.94899999999999995</v>
      </c>
      <c r="AN35" s="64">
        <f>Inputs!$E59</f>
        <v>0.94899999999999995</v>
      </c>
      <c r="AO35" s="64">
        <f>Inputs!$E59</f>
        <v>0.94899999999999995</v>
      </c>
      <c r="AP35" s="64">
        <f>Inputs!$E59</f>
        <v>0.94899999999999995</v>
      </c>
      <c r="AQ35" s="64">
        <f>Inputs!$E59</f>
        <v>0.94899999999999995</v>
      </c>
      <c r="AR35" s="64">
        <f>Inputs!$E59</f>
        <v>0.94899999999999995</v>
      </c>
      <c r="AS35" s="64">
        <f>IF(AG35+$H35&gt;1,1,AG35+$H35)</f>
        <v>0.94899999999999995</v>
      </c>
      <c r="AT35" s="64">
        <f t="shared" ref="AT35:DE35" si="61">IF(AH35+$H35&gt;1,1,AH35+$H35)</f>
        <v>0.94899999999999995</v>
      </c>
      <c r="AU35" s="64">
        <f t="shared" si="61"/>
        <v>0.94899999999999995</v>
      </c>
      <c r="AV35" s="64">
        <f t="shared" si="61"/>
        <v>0.94899999999999995</v>
      </c>
      <c r="AW35" s="64">
        <f t="shared" si="61"/>
        <v>0.94899999999999995</v>
      </c>
      <c r="AX35" s="64">
        <f t="shared" si="61"/>
        <v>0.94899999999999995</v>
      </c>
      <c r="AY35" s="64">
        <f t="shared" si="61"/>
        <v>0.94899999999999995</v>
      </c>
      <c r="AZ35" s="64">
        <f t="shared" si="61"/>
        <v>0.94899999999999995</v>
      </c>
      <c r="BA35" s="64">
        <f t="shared" si="61"/>
        <v>0.94899999999999995</v>
      </c>
      <c r="BB35" s="64">
        <f t="shared" si="61"/>
        <v>0.94899999999999995</v>
      </c>
      <c r="BC35" s="64">
        <f t="shared" si="61"/>
        <v>0.94899999999999995</v>
      </c>
      <c r="BD35" s="64">
        <f t="shared" si="61"/>
        <v>0.94899999999999995</v>
      </c>
      <c r="BE35" s="64">
        <f t="shared" si="61"/>
        <v>0.94899999999999995</v>
      </c>
      <c r="BF35" s="64">
        <f t="shared" si="61"/>
        <v>0.94899999999999995</v>
      </c>
      <c r="BG35" s="64">
        <f t="shared" si="61"/>
        <v>0.94899999999999995</v>
      </c>
      <c r="BH35" s="64">
        <f t="shared" si="61"/>
        <v>0.94899999999999995</v>
      </c>
      <c r="BI35" s="64">
        <f t="shared" si="61"/>
        <v>0.94899999999999995</v>
      </c>
      <c r="BJ35" s="64">
        <f t="shared" si="61"/>
        <v>0.94899999999999995</v>
      </c>
      <c r="BK35" s="64">
        <f t="shared" si="61"/>
        <v>0.94899999999999995</v>
      </c>
      <c r="BL35" s="64">
        <f t="shared" si="61"/>
        <v>0.94899999999999995</v>
      </c>
      <c r="BM35" s="64">
        <f t="shared" si="61"/>
        <v>0.94899999999999995</v>
      </c>
      <c r="BN35" s="64">
        <f t="shared" si="61"/>
        <v>0.94899999999999995</v>
      </c>
      <c r="BO35" s="64">
        <f t="shared" si="61"/>
        <v>0.94899999999999995</v>
      </c>
      <c r="BP35" s="64">
        <f t="shared" si="61"/>
        <v>0.94899999999999995</v>
      </c>
      <c r="BQ35" s="64">
        <f t="shared" si="61"/>
        <v>0.94899999999999995</v>
      </c>
      <c r="BR35" s="64">
        <f t="shared" si="61"/>
        <v>0.94899999999999995</v>
      </c>
      <c r="BS35" s="64">
        <f t="shared" si="61"/>
        <v>0.94899999999999995</v>
      </c>
      <c r="BT35" s="64">
        <f t="shared" si="61"/>
        <v>0.94899999999999995</v>
      </c>
      <c r="BU35" s="64">
        <f t="shared" si="61"/>
        <v>0.94899999999999995</v>
      </c>
      <c r="BV35" s="64">
        <f t="shared" si="61"/>
        <v>0.94899999999999995</v>
      </c>
      <c r="BW35" s="64">
        <f t="shared" si="61"/>
        <v>0.94899999999999995</v>
      </c>
      <c r="BX35" s="64">
        <f t="shared" si="61"/>
        <v>0.94899999999999995</v>
      </c>
      <c r="BY35" s="64">
        <f t="shared" si="61"/>
        <v>0.94899999999999995</v>
      </c>
      <c r="BZ35" s="64">
        <f t="shared" si="61"/>
        <v>0.94899999999999995</v>
      </c>
      <c r="CA35" s="64">
        <f t="shared" si="61"/>
        <v>0.94899999999999995</v>
      </c>
      <c r="CB35" s="64">
        <f t="shared" si="61"/>
        <v>0.94899999999999995</v>
      </c>
      <c r="CC35" s="64">
        <f t="shared" si="61"/>
        <v>0.94899999999999995</v>
      </c>
      <c r="CD35" s="64">
        <f t="shared" si="61"/>
        <v>0.94899999999999995</v>
      </c>
      <c r="CE35" s="64">
        <f t="shared" si="61"/>
        <v>0.94899999999999995</v>
      </c>
      <c r="CF35" s="64">
        <f t="shared" si="61"/>
        <v>0.94899999999999995</v>
      </c>
      <c r="CG35" s="64">
        <f t="shared" si="61"/>
        <v>0.94899999999999995</v>
      </c>
      <c r="CH35" s="64">
        <f t="shared" si="61"/>
        <v>0.94899999999999995</v>
      </c>
      <c r="CI35" s="64">
        <f t="shared" si="61"/>
        <v>0.94899999999999995</v>
      </c>
      <c r="CJ35" s="64">
        <f t="shared" si="61"/>
        <v>0.94899999999999995</v>
      </c>
      <c r="CK35" s="64">
        <f t="shared" si="61"/>
        <v>0.94899999999999995</v>
      </c>
      <c r="CL35" s="64">
        <f t="shared" si="61"/>
        <v>0.94899999999999995</v>
      </c>
      <c r="CM35" s="64">
        <f t="shared" si="61"/>
        <v>0.94899999999999995</v>
      </c>
      <c r="CN35" s="64">
        <f t="shared" si="61"/>
        <v>0.94899999999999995</v>
      </c>
      <c r="CO35" s="64">
        <f t="shared" si="61"/>
        <v>0.94899999999999995</v>
      </c>
      <c r="CP35" s="64">
        <f t="shared" si="61"/>
        <v>0.94899999999999995</v>
      </c>
      <c r="CQ35" s="64">
        <f t="shared" si="61"/>
        <v>0.94899999999999995</v>
      </c>
      <c r="CR35" s="64">
        <f t="shared" si="61"/>
        <v>0.94899999999999995</v>
      </c>
      <c r="CS35" s="64">
        <f t="shared" si="61"/>
        <v>0.94899999999999995</v>
      </c>
      <c r="CT35" s="64">
        <f t="shared" si="61"/>
        <v>0.94899999999999995</v>
      </c>
      <c r="CU35" s="64">
        <f t="shared" si="61"/>
        <v>0.94899999999999995</v>
      </c>
      <c r="CV35" s="64">
        <f t="shared" si="61"/>
        <v>0.94899999999999995</v>
      </c>
      <c r="CW35" s="64">
        <f t="shared" si="61"/>
        <v>0.94899999999999995</v>
      </c>
      <c r="CX35" s="64">
        <f t="shared" si="61"/>
        <v>0.94899999999999995</v>
      </c>
      <c r="CY35" s="64">
        <f t="shared" si="61"/>
        <v>0.94899999999999995</v>
      </c>
      <c r="CZ35" s="64">
        <f t="shared" si="61"/>
        <v>0.94899999999999995</v>
      </c>
      <c r="DA35" s="64">
        <f t="shared" si="61"/>
        <v>0.94899999999999995</v>
      </c>
      <c r="DB35" s="64">
        <f t="shared" si="61"/>
        <v>0.94899999999999995</v>
      </c>
      <c r="DC35" s="64">
        <f t="shared" si="61"/>
        <v>0.94899999999999995</v>
      </c>
      <c r="DD35" s="64">
        <f t="shared" si="61"/>
        <v>0.94899999999999995</v>
      </c>
      <c r="DE35" s="64">
        <f t="shared" si="61"/>
        <v>0.94899999999999995</v>
      </c>
      <c r="DF35" s="64">
        <f t="shared" ref="DF35:FQ35" si="62">IF(CT35+$H35&gt;1,1,CT35+$H35)</f>
        <v>0.94899999999999995</v>
      </c>
      <c r="DG35" s="64">
        <f t="shared" si="62"/>
        <v>0.94899999999999995</v>
      </c>
      <c r="DH35" s="64">
        <f t="shared" si="62"/>
        <v>0.94899999999999995</v>
      </c>
      <c r="DI35" s="64">
        <f t="shared" si="62"/>
        <v>0.94899999999999995</v>
      </c>
      <c r="DJ35" s="64">
        <f t="shared" si="62"/>
        <v>0.94899999999999995</v>
      </c>
      <c r="DK35" s="64">
        <f t="shared" si="62"/>
        <v>0.94899999999999995</v>
      </c>
      <c r="DL35" s="64">
        <f t="shared" si="62"/>
        <v>0.94899999999999995</v>
      </c>
      <c r="DM35" s="64">
        <f t="shared" si="62"/>
        <v>0.94899999999999995</v>
      </c>
      <c r="DN35" s="64">
        <f t="shared" si="62"/>
        <v>0.94899999999999995</v>
      </c>
      <c r="DO35" s="64">
        <f t="shared" si="62"/>
        <v>0.94899999999999995</v>
      </c>
      <c r="DP35" s="64">
        <f t="shared" si="62"/>
        <v>0.94899999999999995</v>
      </c>
      <c r="DQ35" s="64">
        <f t="shared" si="62"/>
        <v>0.94899999999999995</v>
      </c>
      <c r="DR35" s="64">
        <f t="shared" si="62"/>
        <v>0.94899999999999995</v>
      </c>
      <c r="DS35" s="64">
        <f t="shared" si="62"/>
        <v>0.94899999999999995</v>
      </c>
      <c r="DT35" s="64">
        <f t="shared" si="62"/>
        <v>0.94899999999999995</v>
      </c>
      <c r="DU35" s="64">
        <f t="shared" si="62"/>
        <v>0.94899999999999995</v>
      </c>
      <c r="DV35" s="64">
        <f t="shared" si="62"/>
        <v>0.94899999999999995</v>
      </c>
      <c r="DW35" s="64">
        <f t="shared" si="62"/>
        <v>0.94899999999999995</v>
      </c>
      <c r="DX35" s="64">
        <f t="shared" si="62"/>
        <v>0.94899999999999995</v>
      </c>
      <c r="DY35" s="64">
        <f t="shared" si="62"/>
        <v>0.94899999999999995</v>
      </c>
      <c r="DZ35" s="64">
        <f t="shared" si="62"/>
        <v>0.94899999999999995</v>
      </c>
      <c r="EA35" s="64">
        <f t="shared" si="62"/>
        <v>0.94899999999999995</v>
      </c>
      <c r="EB35" s="64">
        <f t="shared" si="62"/>
        <v>0.94899999999999995</v>
      </c>
      <c r="EC35" s="64">
        <f t="shared" si="62"/>
        <v>0.94899999999999995</v>
      </c>
      <c r="ED35" s="64">
        <f t="shared" si="62"/>
        <v>0.94899999999999995</v>
      </c>
      <c r="EE35" s="64">
        <f t="shared" si="62"/>
        <v>0.94899999999999995</v>
      </c>
      <c r="EF35" s="64">
        <f t="shared" si="62"/>
        <v>0.94899999999999995</v>
      </c>
      <c r="EG35" s="64">
        <f t="shared" si="62"/>
        <v>0.94899999999999995</v>
      </c>
      <c r="EH35" s="64">
        <f t="shared" si="62"/>
        <v>0.94899999999999995</v>
      </c>
      <c r="EI35" s="64">
        <f t="shared" si="62"/>
        <v>0.94899999999999995</v>
      </c>
      <c r="EJ35" s="64">
        <f t="shared" si="62"/>
        <v>0.94899999999999995</v>
      </c>
      <c r="EK35" s="64">
        <f t="shared" si="62"/>
        <v>0.94899999999999995</v>
      </c>
      <c r="EL35" s="64">
        <f t="shared" si="62"/>
        <v>0.94899999999999995</v>
      </c>
      <c r="EM35" s="64">
        <f t="shared" si="62"/>
        <v>0.94899999999999995</v>
      </c>
      <c r="EN35" s="64">
        <f t="shared" si="62"/>
        <v>0.94899999999999995</v>
      </c>
      <c r="EO35" s="64">
        <f t="shared" si="62"/>
        <v>0.94899999999999995</v>
      </c>
      <c r="EP35" s="64">
        <f t="shared" si="62"/>
        <v>0.94899999999999995</v>
      </c>
      <c r="EQ35" s="64">
        <f t="shared" si="62"/>
        <v>0.94899999999999995</v>
      </c>
      <c r="ER35" s="64">
        <f t="shared" si="62"/>
        <v>0.94899999999999995</v>
      </c>
      <c r="ES35" s="64">
        <f t="shared" si="62"/>
        <v>0.94899999999999995</v>
      </c>
      <c r="ET35" s="64">
        <f t="shared" si="62"/>
        <v>0.94899999999999995</v>
      </c>
      <c r="EU35" s="64">
        <f t="shared" si="62"/>
        <v>0.94899999999999995</v>
      </c>
      <c r="EV35" s="64">
        <f t="shared" si="62"/>
        <v>0.94899999999999995</v>
      </c>
      <c r="EW35" s="64">
        <f t="shared" si="62"/>
        <v>0.94899999999999995</v>
      </c>
      <c r="EX35" s="64">
        <f t="shared" si="62"/>
        <v>0.94899999999999995</v>
      </c>
      <c r="EY35" s="64">
        <f t="shared" si="62"/>
        <v>0.94899999999999995</v>
      </c>
      <c r="EZ35" s="64">
        <f t="shared" si="62"/>
        <v>0.94899999999999995</v>
      </c>
      <c r="FA35" s="64">
        <f t="shared" si="62"/>
        <v>0.94899999999999995</v>
      </c>
      <c r="FB35" s="64">
        <f t="shared" si="62"/>
        <v>0.94899999999999995</v>
      </c>
      <c r="FC35" s="64">
        <f t="shared" si="62"/>
        <v>0.94899999999999995</v>
      </c>
      <c r="FD35" s="64">
        <f t="shared" si="62"/>
        <v>0.94899999999999995</v>
      </c>
      <c r="FE35" s="64">
        <f t="shared" si="62"/>
        <v>0.94899999999999995</v>
      </c>
      <c r="FF35" s="64">
        <f t="shared" si="62"/>
        <v>0.94899999999999995</v>
      </c>
      <c r="FG35" s="64">
        <f t="shared" si="62"/>
        <v>0.94899999999999995</v>
      </c>
      <c r="FH35" s="64">
        <f t="shared" si="62"/>
        <v>0.94899999999999995</v>
      </c>
      <c r="FI35" s="64">
        <f t="shared" si="62"/>
        <v>0.94899999999999995</v>
      </c>
      <c r="FJ35" s="64">
        <f t="shared" si="62"/>
        <v>0.94899999999999995</v>
      </c>
      <c r="FK35" s="64">
        <f t="shared" si="62"/>
        <v>0.94899999999999995</v>
      </c>
      <c r="FL35" s="64">
        <f t="shared" si="62"/>
        <v>0.94899999999999995</v>
      </c>
      <c r="FM35" s="64">
        <f t="shared" si="62"/>
        <v>0.94899999999999995</v>
      </c>
      <c r="FN35" s="64">
        <f t="shared" si="62"/>
        <v>0.94899999999999995</v>
      </c>
      <c r="FO35" s="64">
        <f t="shared" si="62"/>
        <v>0.94899999999999995</v>
      </c>
      <c r="FP35" s="64">
        <f t="shared" si="62"/>
        <v>0.94899999999999995</v>
      </c>
      <c r="FQ35" s="64">
        <f t="shared" si="62"/>
        <v>0.94899999999999995</v>
      </c>
      <c r="FR35" s="64">
        <f t="shared" ref="FR35:IC35" si="63">IF(FF35+$H35&gt;1,1,FF35+$H35)</f>
        <v>0.94899999999999995</v>
      </c>
      <c r="FS35" s="64">
        <f t="shared" si="63"/>
        <v>0.94899999999999995</v>
      </c>
      <c r="FT35" s="64">
        <f t="shared" si="63"/>
        <v>0.94899999999999995</v>
      </c>
      <c r="FU35" s="64">
        <f t="shared" si="63"/>
        <v>0.94899999999999995</v>
      </c>
      <c r="FV35" s="64">
        <f t="shared" si="63"/>
        <v>0.94899999999999995</v>
      </c>
      <c r="FW35" s="64">
        <f t="shared" si="63"/>
        <v>0.94899999999999995</v>
      </c>
      <c r="FX35" s="64">
        <f t="shared" si="63"/>
        <v>0.94899999999999995</v>
      </c>
      <c r="FY35" s="64">
        <f t="shared" si="63"/>
        <v>0.94899999999999995</v>
      </c>
      <c r="FZ35" s="64">
        <f t="shared" si="63"/>
        <v>0.94899999999999995</v>
      </c>
      <c r="GA35" s="64">
        <f t="shared" si="63"/>
        <v>0.94899999999999995</v>
      </c>
      <c r="GB35" s="64">
        <f t="shared" si="63"/>
        <v>0.94899999999999995</v>
      </c>
      <c r="GC35" s="64">
        <f t="shared" si="63"/>
        <v>0.94899999999999995</v>
      </c>
      <c r="GD35" s="64">
        <f t="shared" si="63"/>
        <v>0.94899999999999995</v>
      </c>
      <c r="GE35" s="64">
        <f t="shared" si="63"/>
        <v>0.94899999999999995</v>
      </c>
      <c r="GF35" s="64">
        <f t="shared" si="63"/>
        <v>0.94899999999999995</v>
      </c>
      <c r="GG35" s="64">
        <f t="shared" si="63"/>
        <v>0.94899999999999995</v>
      </c>
      <c r="GH35" s="64">
        <f t="shared" si="63"/>
        <v>0.94899999999999995</v>
      </c>
      <c r="GI35" s="64">
        <f t="shared" si="63"/>
        <v>0.94899999999999995</v>
      </c>
      <c r="GJ35" s="64">
        <f t="shared" si="63"/>
        <v>0.94899999999999995</v>
      </c>
      <c r="GK35" s="64">
        <f t="shared" si="63"/>
        <v>0.94899999999999995</v>
      </c>
      <c r="GL35" s="64">
        <f t="shared" si="63"/>
        <v>0.94899999999999995</v>
      </c>
      <c r="GM35" s="64">
        <f t="shared" si="63"/>
        <v>0.94899999999999995</v>
      </c>
      <c r="GN35" s="64">
        <f t="shared" si="63"/>
        <v>0.94899999999999995</v>
      </c>
      <c r="GO35" s="64">
        <f t="shared" si="63"/>
        <v>0.94899999999999995</v>
      </c>
      <c r="GP35" s="64">
        <f t="shared" si="63"/>
        <v>0.94899999999999995</v>
      </c>
      <c r="GQ35" s="64">
        <f t="shared" si="63"/>
        <v>0.94899999999999995</v>
      </c>
      <c r="GR35" s="64">
        <f t="shared" si="63"/>
        <v>0.94899999999999995</v>
      </c>
      <c r="GS35" s="64">
        <f t="shared" si="63"/>
        <v>0.94899999999999995</v>
      </c>
      <c r="GT35" s="64">
        <f t="shared" si="63"/>
        <v>0.94899999999999995</v>
      </c>
      <c r="GU35" s="64">
        <f t="shared" si="63"/>
        <v>0.94899999999999995</v>
      </c>
      <c r="GV35" s="64">
        <f t="shared" si="63"/>
        <v>0.94899999999999995</v>
      </c>
      <c r="GW35" s="64">
        <f t="shared" si="63"/>
        <v>0.94899999999999995</v>
      </c>
      <c r="GX35" s="64">
        <f t="shared" si="63"/>
        <v>0.94899999999999995</v>
      </c>
      <c r="GY35" s="64">
        <f t="shared" si="63"/>
        <v>0.94899999999999995</v>
      </c>
      <c r="GZ35" s="64">
        <f t="shared" si="63"/>
        <v>0.94899999999999995</v>
      </c>
      <c r="HA35" s="64">
        <f t="shared" si="63"/>
        <v>0.94899999999999995</v>
      </c>
      <c r="HB35" s="64">
        <f t="shared" si="63"/>
        <v>0.94899999999999995</v>
      </c>
      <c r="HC35" s="64">
        <f t="shared" si="63"/>
        <v>0.94899999999999995</v>
      </c>
      <c r="HD35" s="64">
        <f t="shared" si="63"/>
        <v>0.94899999999999995</v>
      </c>
      <c r="HE35" s="64">
        <f t="shared" si="63"/>
        <v>0.94899999999999995</v>
      </c>
      <c r="HF35" s="64">
        <f t="shared" si="63"/>
        <v>0.94899999999999995</v>
      </c>
      <c r="HG35" s="64">
        <f t="shared" si="63"/>
        <v>0.94899999999999995</v>
      </c>
      <c r="HH35" s="64">
        <f t="shared" si="63"/>
        <v>0.94899999999999995</v>
      </c>
      <c r="HI35" s="64">
        <f t="shared" si="63"/>
        <v>0.94899999999999995</v>
      </c>
      <c r="HJ35" s="64">
        <f t="shared" si="63"/>
        <v>0.94899999999999995</v>
      </c>
      <c r="HK35" s="64">
        <f t="shared" si="63"/>
        <v>0.94899999999999995</v>
      </c>
      <c r="HL35" s="64">
        <f t="shared" si="63"/>
        <v>0.94899999999999995</v>
      </c>
      <c r="HM35" s="64">
        <f t="shared" si="63"/>
        <v>0.94899999999999995</v>
      </c>
      <c r="HN35" s="64">
        <f t="shared" si="63"/>
        <v>0.94899999999999995</v>
      </c>
      <c r="HO35" s="64">
        <f t="shared" si="63"/>
        <v>0.94899999999999995</v>
      </c>
      <c r="HP35" s="64">
        <f t="shared" si="63"/>
        <v>0.94899999999999995</v>
      </c>
      <c r="HQ35" s="64">
        <f t="shared" si="63"/>
        <v>0.94899999999999995</v>
      </c>
      <c r="HR35" s="64">
        <f t="shared" si="63"/>
        <v>0.94899999999999995</v>
      </c>
      <c r="HS35" s="64">
        <f t="shared" si="63"/>
        <v>0.94899999999999995</v>
      </c>
      <c r="HT35" s="64">
        <f t="shared" si="63"/>
        <v>0.94899999999999995</v>
      </c>
      <c r="HU35" s="64">
        <f t="shared" si="63"/>
        <v>0.94899999999999995</v>
      </c>
      <c r="HV35" s="64">
        <f t="shared" si="63"/>
        <v>0.94899999999999995</v>
      </c>
      <c r="HW35" s="64">
        <f t="shared" si="63"/>
        <v>0.94899999999999995</v>
      </c>
      <c r="HX35" s="64">
        <f t="shared" si="63"/>
        <v>0.94899999999999995</v>
      </c>
      <c r="HY35" s="64">
        <f t="shared" si="63"/>
        <v>0.94899999999999995</v>
      </c>
      <c r="HZ35" s="64">
        <f t="shared" si="63"/>
        <v>0.94899999999999995</v>
      </c>
      <c r="IA35" s="64">
        <f t="shared" si="63"/>
        <v>0.94899999999999995</v>
      </c>
      <c r="IB35" s="64">
        <f t="shared" si="63"/>
        <v>0.94899999999999995</v>
      </c>
      <c r="IC35" s="64">
        <f t="shared" si="63"/>
        <v>0.94899999999999995</v>
      </c>
      <c r="ID35" s="64">
        <f t="shared" ref="ID35:KO35" si="64">IF(HR35+$H35&gt;1,1,HR35+$H35)</f>
        <v>0.94899999999999995</v>
      </c>
      <c r="IE35" s="64">
        <f t="shared" si="64"/>
        <v>0.94899999999999995</v>
      </c>
      <c r="IF35" s="64">
        <f t="shared" si="64"/>
        <v>0.94899999999999995</v>
      </c>
      <c r="IG35" s="64">
        <f t="shared" si="64"/>
        <v>0.94899999999999995</v>
      </c>
      <c r="IH35" s="64">
        <f t="shared" si="64"/>
        <v>0.94899999999999995</v>
      </c>
      <c r="II35" s="64">
        <f t="shared" si="64"/>
        <v>0.94899999999999995</v>
      </c>
      <c r="IJ35" s="64">
        <f t="shared" si="64"/>
        <v>0.94899999999999995</v>
      </c>
      <c r="IK35" s="64">
        <f t="shared" si="64"/>
        <v>0.94899999999999995</v>
      </c>
      <c r="IL35" s="64">
        <f t="shared" si="64"/>
        <v>0.94899999999999995</v>
      </c>
      <c r="IM35" s="64">
        <f t="shared" si="64"/>
        <v>0.94899999999999995</v>
      </c>
      <c r="IN35" s="64">
        <f t="shared" si="64"/>
        <v>0.94899999999999995</v>
      </c>
      <c r="IO35" s="64">
        <f t="shared" si="64"/>
        <v>0.94899999999999995</v>
      </c>
      <c r="IP35" s="64">
        <f t="shared" si="64"/>
        <v>0.94899999999999995</v>
      </c>
      <c r="IQ35" s="64">
        <f t="shared" si="64"/>
        <v>0.94899999999999995</v>
      </c>
      <c r="IR35" s="64">
        <f t="shared" si="64"/>
        <v>0.94899999999999995</v>
      </c>
      <c r="IS35" s="64">
        <f t="shared" si="64"/>
        <v>0.94899999999999995</v>
      </c>
      <c r="IT35" s="64">
        <f t="shared" si="64"/>
        <v>0.94899999999999995</v>
      </c>
      <c r="IU35" s="64">
        <f t="shared" si="64"/>
        <v>0.94899999999999995</v>
      </c>
      <c r="IV35" s="64">
        <f t="shared" si="64"/>
        <v>0.94899999999999995</v>
      </c>
      <c r="IW35" s="64">
        <f t="shared" si="64"/>
        <v>0.94899999999999995</v>
      </c>
      <c r="IX35" s="64">
        <f t="shared" si="64"/>
        <v>0.94899999999999995</v>
      </c>
      <c r="IY35" s="64">
        <f t="shared" si="64"/>
        <v>0.94899999999999995</v>
      </c>
      <c r="IZ35" s="64">
        <f t="shared" si="64"/>
        <v>0.94899999999999995</v>
      </c>
      <c r="JA35" s="64">
        <f t="shared" si="64"/>
        <v>0.94899999999999995</v>
      </c>
      <c r="JB35" s="64">
        <f t="shared" si="64"/>
        <v>0.94899999999999995</v>
      </c>
      <c r="JC35" s="64">
        <f t="shared" si="64"/>
        <v>0.94899999999999995</v>
      </c>
      <c r="JD35" s="64">
        <f t="shared" si="64"/>
        <v>0.94899999999999995</v>
      </c>
      <c r="JE35" s="64">
        <f t="shared" si="64"/>
        <v>0.94899999999999995</v>
      </c>
      <c r="JF35" s="64">
        <f t="shared" si="64"/>
        <v>0.94899999999999995</v>
      </c>
      <c r="JG35" s="64">
        <f t="shared" si="64"/>
        <v>0.94899999999999995</v>
      </c>
      <c r="JH35" s="64">
        <f t="shared" si="64"/>
        <v>0.94899999999999995</v>
      </c>
      <c r="JI35" s="64">
        <f t="shared" si="64"/>
        <v>0.94899999999999995</v>
      </c>
      <c r="JJ35" s="64">
        <f t="shared" si="64"/>
        <v>0.94899999999999995</v>
      </c>
      <c r="JK35" s="64">
        <f t="shared" si="64"/>
        <v>0.94899999999999995</v>
      </c>
      <c r="JL35" s="64">
        <f t="shared" si="64"/>
        <v>0.94899999999999995</v>
      </c>
      <c r="JM35" s="64">
        <f t="shared" si="64"/>
        <v>0.94899999999999995</v>
      </c>
      <c r="JN35" s="64">
        <f t="shared" si="64"/>
        <v>0.94899999999999995</v>
      </c>
      <c r="JO35" s="64">
        <f t="shared" si="64"/>
        <v>0.94899999999999995</v>
      </c>
      <c r="JP35" s="64">
        <f t="shared" si="64"/>
        <v>0.94899999999999995</v>
      </c>
      <c r="JQ35" s="64">
        <f t="shared" si="64"/>
        <v>0.94899999999999995</v>
      </c>
      <c r="JR35" s="64">
        <f t="shared" si="64"/>
        <v>0.94899999999999995</v>
      </c>
      <c r="JS35" s="64">
        <f t="shared" si="64"/>
        <v>0.94899999999999995</v>
      </c>
      <c r="JT35" s="64">
        <f t="shared" si="64"/>
        <v>0.94899999999999995</v>
      </c>
      <c r="JU35" s="64">
        <f t="shared" si="64"/>
        <v>0.94899999999999995</v>
      </c>
      <c r="JV35" s="64">
        <f t="shared" si="64"/>
        <v>0.94899999999999995</v>
      </c>
      <c r="JW35" s="64">
        <f t="shared" si="64"/>
        <v>0.94899999999999995</v>
      </c>
      <c r="JX35" s="64">
        <f t="shared" si="64"/>
        <v>0.94899999999999995</v>
      </c>
      <c r="JY35" s="64">
        <f t="shared" si="64"/>
        <v>0.94899999999999995</v>
      </c>
      <c r="JZ35" s="64">
        <f t="shared" si="64"/>
        <v>0.94899999999999995</v>
      </c>
      <c r="KA35" s="64">
        <f t="shared" si="64"/>
        <v>0.94899999999999995</v>
      </c>
      <c r="KB35" s="64">
        <f t="shared" si="64"/>
        <v>0.94899999999999995</v>
      </c>
      <c r="KC35" s="64">
        <f t="shared" si="64"/>
        <v>0.94899999999999995</v>
      </c>
      <c r="KD35" s="64">
        <f t="shared" si="64"/>
        <v>0.94899999999999995</v>
      </c>
      <c r="KE35" s="64">
        <f t="shared" si="64"/>
        <v>0.94899999999999995</v>
      </c>
      <c r="KF35" s="64">
        <f t="shared" si="64"/>
        <v>0.94899999999999995</v>
      </c>
      <c r="KG35" s="64">
        <f t="shared" si="64"/>
        <v>0.94899999999999995</v>
      </c>
      <c r="KH35" s="64">
        <f t="shared" si="64"/>
        <v>0.94899999999999995</v>
      </c>
      <c r="KI35" s="64">
        <f t="shared" si="64"/>
        <v>0.94899999999999995</v>
      </c>
      <c r="KJ35" s="64">
        <f t="shared" si="64"/>
        <v>0.94899999999999995</v>
      </c>
      <c r="KK35" s="64">
        <f t="shared" si="64"/>
        <v>0.94899999999999995</v>
      </c>
      <c r="KL35" s="64">
        <f t="shared" si="64"/>
        <v>0.94899999999999995</v>
      </c>
      <c r="KM35" s="64">
        <f t="shared" si="64"/>
        <v>0.94899999999999995</v>
      </c>
      <c r="KN35" s="64">
        <f t="shared" si="64"/>
        <v>0.94899999999999995</v>
      </c>
      <c r="KO35" s="64">
        <f t="shared" si="64"/>
        <v>0.94899999999999995</v>
      </c>
      <c r="KP35" s="64">
        <f t="shared" ref="KP35:LT35" si="65">IF(KD35+$H35&gt;1,1,KD35+$H35)</f>
        <v>0.94899999999999995</v>
      </c>
      <c r="KQ35" s="64">
        <f t="shared" si="65"/>
        <v>0.94899999999999995</v>
      </c>
      <c r="KR35" s="64">
        <f t="shared" si="65"/>
        <v>0.94899999999999995</v>
      </c>
      <c r="KS35" s="64">
        <f t="shared" si="65"/>
        <v>0.94899999999999995</v>
      </c>
      <c r="KT35" s="64">
        <f t="shared" si="65"/>
        <v>0.94899999999999995</v>
      </c>
      <c r="KU35" s="64">
        <f t="shared" si="65"/>
        <v>0.94899999999999995</v>
      </c>
      <c r="KV35" s="64">
        <f t="shared" si="65"/>
        <v>0.94899999999999995</v>
      </c>
      <c r="KW35" s="64">
        <f t="shared" si="65"/>
        <v>0.94899999999999995</v>
      </c>
      <c r="KX35" s="64">
        <f t="shared" si="65"/>
        <v>0.94899999999999995</v>
      </c>
      <c r="KY35" s="64">
        <f t="shared" si="65"/>
        <v>0.94899999999999995</v>
      </c>
      <c r="KZ35" s="64">
        <f t="shared" si="65"/>
        <v>0.94899999999999995</v>
      </c>
      <c r="LA35" s="64">
        <f t="shared" si="65"/>
        <v>0.94899999999999995</v>
      </c>
      <c r="LB35" s="64">
        <f t="shared" si="65"/>
        <v>0.94899999999999995</v>
      </c>
      <c r="LC35" s="64">
        <f t="shared" si="65"/>
        <v>0.94899999999999995</v>
      </c>
      <c r="LD35" s="64">
        <f t="shared" si="65"/>
        <v>0.94899999999999995</v>
      </c>
      <c r="LE35" s="64">
        <f t="shared" si="65"/>
        <v>0.94899999999999995</v>
      </c>
      <c r="LF35" s="64">
        <f t="shared" si="65"/>
        <v>0.94899999999999995</v>
      </c>
      <c r="LG35" s="64">
        <f t="shared" si="65"/>
        <v>0.94899999999999995</v>
      </c>
      <c r="LH35" s="64">
        <f t="shared" si="65"/>
        <v>0.94899999999999995</v>
      </c>
      <c r="LI35" s="64">
        <f t="shared" si="65"/>
        <v>0.94899999999999995</v>
      </c>
      <c r="LJ35" s="64">
        <f t="shared" si="65"/>
        <v>0.94899999999999995</v>
      </c>
      <c r="LK35" s="64">
        <f t="shared" si="65"/>
        <v>0.94899999999999995</v>
      </c>
      <c r="LL35" s="64">
        <f t="shared" si="65"/>
        <v>0.94899999999999995</v>
      </c>
      <c r="LM35" s="64">
        <f t="shared" si="65"/>
        <v>0.94899999999999995</v>
      </c>
      <c r="LN35" s="64">
        <f t="shared" si="65"/>
        <v>0.94899999999999995</v>
      </c>
      <c r="LO35" s="64">
        <f t="shared" si="65"/>
        <v>0.94899999999999995</v>
      </c>
      <c r="LP35" s="64">
        <f t="shared" si="65"/>
        <v>0.94899999999999995</v>
      </c>
      <c r="LQ35" s="64">
        <f t="shared" si="65"/>
        <v>0.94899999999999995</v>
      </c>
      <c r="LR35" s="64">
        <f t="shared" si="65"/>
        <v>0.94899999999999995</v>
      </c>
      <c r="LS35" s="64">
        <f t="shared" si="65"/>
        <v>0.94899999999999995</v>
      </c>
      <c r="LT35" s="64">
        <f t="shared" si="65"/>
        <v>0.94899999999999995</v>
      </c>
      <c r="LU35" s="64"/>
      <c r="LV35" s="64"/>
      <c r="LW35" s="64"/>
      <c r="LX35" s="64"/>
      <c r="LY35" s="64"/>
      <c r="LZ35" s="64"/>
      <c r="MA35" s="64"/>
      <c r="MB35" s="64"/>
      <c r="MC35" s="64"/>
      <c r="MD35" s="64"/>
      <c r="ME35" s="64"/>
      <c r="MF35" s="64"/>
      <c r="MG35" s="64"/>
      <c r="MH35" s="64"/>
      <c r="MI35" s="64"/>
      <c r="MJ35" s="64"/>
      <c r="MK35" s="64"/>
      <c r="ML35" s="64"/>
      <c r="MM35" s="64"/>
      <c r="MN35" s="64"/>
      <c r="MO35" s="64"/>
      <c r="MP35" s="64"/>
      <c r="MQ35" s="64"/>
      <c r="MR35" s="64"/>
      <c r="MS35" s="64"/>
      <c r="MT35" s="64"/>
      <c r="MU35" s="64"/>
      <c r="MV35" s="64"/>
      <c r="MW35" s="64"/>
      <c r="MX35" s="64"/>
      <c r="MY35" s="64"/>
      <c r="MZ35" s="64"/>
      <c r="NA35" s="64"/>
      <c r="NB35" s="64"/>
      <c r="NC35" s="64"/>
      <c r="ND35" s="64"/>
      <c r="NE35" s="64"/>
      <c r="NF35" s="64"/>
      <c r="NG35" s="64"/>
      <c r="NH35" s="64"/>
      <c r="NI35" s="64"/>
      <c r="NJ35" s="64"/>
      <c r="NK35" s="64"/>
      <c r="NL35" s="64"/>
      <c r="NM35" s="64"/>
      <c r="NN35" s="64"/>
      <c r="NO35" s="64"/>
      <c r="NP35" s="64"/>
      <c r="NQ35" s="64"/>
      <c r="NR35" s="64"/>
      <c r="NS35" s="64"/>
      <c r="NT35" s="64"/>
      <c r="NU35" s="64"/>
      <c r="NV35" s="64"/>
      <c r="NW35" s="64"/>
      <c r="NX35" s="64"/>
      <c r="NY35" s="64"/>
      <c r="NZ35" s="64"/>
      <c r="OA35" s="64"/>
      <c r="OB35" s="64"/>
      <c r="OC35" s="64"/>
      <c r="OD35" s="64"/>
      <c r="OE35" s="64"/>
      <c r="OF35" s="64"/>
      <c r="OG35" s="64"/>
      <c r="OH35" s="64"/>
      <c r="OI35" s="64"/>
      <c r="OJ35" s="64"/>
      <c r="OK35" s="64"/>
      <c r="OL35" s="64"/>
      <c r="OM35" s="64"/>
      <c r="ON35" s="64"/>
      <c r="OO35" s="64"/>
      <c r="OP35" s="64"/>
      <c r="OQ35" s="64"/>
      <c r="OR35" s="64"/>
      <c r="OS35" s="64"/>
      <c r="OT35" s="64"/>
      <c r="OU35" s="64"/>
      <c r="OV35" s="64"/>
      <c r="OW35" s="64"/>
      <c r="OX35" s="64"/>
      <c r="OY35" s="64"/>
      <c r="OZ35" s="64"/>
      <c r="PA35" s="64"/>
      <c r="PB35" s="64"/>
      <c r="PC35" s="64"/>
      <c r="PD35" s="64"/>
      <c r="PE35" s="64"/>
      <c r="PF35" s="64"/>
      <c r="PG35" s="64"/>
      <c r="PH35" s="64"/>
      <c r="PI35" s="64"/>
      <c r="PJ35" s="64"/>
      <c r="PK35" s="64"/>
      <c r="PL35" s="64"/>
      <c r="PM35" s="64"/>
      <c r="PN35" s="64"/>
      <c r="PO35" s="64"/>
      <c r="PP35" s="64"/>
      <c r="PQ35" s="64"/>
      <c r="PR35" s="64"/>
      <c r="PS35" s="64"/>
      <c r="PT35" s="64"/>
      <c r="PU35" s="64"/>
      <c r="PV35" s="64"/>
      <c r="PW35" s="64"/>
      <c r="PX35" s="64"/>
      <c r="PY35" s="64"/>
      <c r="PZ35" s="64"/>
      <c r="QA35" s="64"/>
      <c r="QB35" s="64"/>
      <c r="QC35" s="64"/>
      <c r="QD35" s="64"/>
      <c r="QE35" s="64"/>
      <c r="QF35" s="64"/>
      <c r="QG35" s="64"/>
      <c r="QH35" s="64"/>
      <c r="QI35" s="64"/>
      <c r="QJ35" s="64"/>
      <c r="QK35" s="64"/>
      <c r="QL35" s="64"/>
      <c r="QM35" s="64"/>
      <c r="QN35" s="64"/>
      <c r="QO35" s="64"/>
      <c r="QP35" s="64"/>
      <c r="QQ35" s="64"/>
      <c r="QR35" s="64"/>
      <c r="QS35" s="64"/>
      <c r="QT35" s="64"/>
      <c r="QU35" s="64"/>
    </row>
    <row r="36" spans="1:463" outlineLevel="1">
      <c r="A36" s="2"/>
      <c r="B36" s="2"/>
      <c r="C36" s="2" t="s">
        <v>419</v>
      </c>
      <c r="D36" s="2"/>
      <c r="E36" s="2"/>
      <c r="F36" s="2"/>
      <c r="G36" s="2"/>
      <c r="H36" s="69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13">
        <f>Inputs!$E54*(Inputs!$E58-Inputs!$E57)*AG34</f>
        <v>10937.715</v>
      </c>
      <c r="AH36" s="13">
        <f>Inputs!$E54*(Inputs!$E58-Inputs!$E57)*AH34</f>
        <v>10928.600237500001</v>
      </c>
      <c r="AI36" s="13">
        <f>Inputs!$E54*(Inputs!$E58-Inputs!$E57)*AI34</f>
        <v>10919.493070635415</v>
      </c>
      <c r="AJ36" s="13">
        <f>Inputs!$E54*(Inputs!$E58-Inputs!$E57)*AJ34</f>
        <v>10910.393493076552</v>
      </c>
      <c r="AK36" s="13">
        <f>Inputs!$E54*(Inputs!$E58-Inputs!$E57)*AK34</f>
        <v>10901.301498498988</v>
      </c>
      <c r="AL36" s="13">
        <f>Inputs!$E54*(Inputs!$E58-Inputs!$E57)*AL34</f>
        <v>10892.217080583572</v>
      </c>
      <c r="AM36" s="13">
        <f>Inputs!$E54*(Inputs!$E58-Inputs!$E57)*AM34</f>
        <v>10883.140233016418</v>
      </c>
      <c r="AN36" s="13">
        <f>Inputs!$E54*(Inputs!$E58-Inputs!$E57)*AN34</f>
        <v>10874.070949488905</v>
      </c>
      <c r="AO36" s="13">
        <f>Inputs!$E54*(Inputs!$E58-Inputs!$E57)*AO34</f>
        <v>10865.009223697663</v>
      </c>
      <c r="AP36" s="13">
        <f>Inputs!$E54*(Inputs!$E58-Inputs!$E57)*AP34</f>
        <v>10855.955049344584</v>
      </c>
      <c r="AQ36" s="13">
        <f>Inputs!$E54*(Inputs!$E58-Inputs!$E57)*AQ34</f>
        <v>10846.908420136795</v>
      </c>
      <c r="AR36" s="13">
        <f>Inputs!$E54*(Inputs!$E58-Inputs!$E57)*AR34</f>
        <v>10837.869329786683</v>
      </c>
      <c r="AS36" s="13">
        <f>Inputs!$E54*(Inputs!$E58-Inputs!$E57)*AS34</f>
        <v>10828.837772011859</v>
      </c>
      <c r="AT36" s="13">
        <f>Inputs!$E54*(Inputs!$E58-Inputs!$E57)*AT34</f>
        <v>10819.813740535183</v>
      </c>
      <c r="AU36" s="13">
        <f>Inputs!$E54*(Inputs!$E58-Inputs!$E57)*AU34</f>
        <v>10810.797229084736</v>
      </c>
      <c r="AV36" s="13">
        <f>Inputs!$E54*(Inputs!$E58-Inputs!$E57)*AV34</f>
        <v>10801.788231393832</v>
      </c>
      <c r="AW36" s="13">
        <f>Inputs!$E54*(Inputs!$E58-Inputs!$E57)*AW34</f>
        <v>10792.786741201004</v>
      </c>
      <c r="AX36" s="13">
        <f>Inputs!$E54*(Inputs!$E58-Inputs!$E57)*AX34</f>
        <v>10783.792752250001</v>
      </c>
      <c r="AY36" s="13">
        <f>Inputs!$E54*(Inputs!$E58-Inputs!$E57)*AY34</f>
        <v>10774.806258289795</v>
      </c>
      <c r="AZ36" s="13">
        <f>Inputs!$E54*(Inputs!$E58-Inputs!$E57)*AZ34</f>
        <v>10765.827253074553</v>
      </c>
      <c r="BA36" s="13">
        <f>Inputs!$E54*(Inputs!$E58-Inputs!$E57)*BA34</f>
        <v>10756.855730363657</v>
      </c>
      <c r="BB36" s="13">
        <f>Inputs!$E54*(Inputs!$E58-Inputs!$E57)*BB34</f>
        <v>10747.891683921687</v>
      </c>
      <c r="BC36" s="13">
        <f>Inputs!$E54*(Inputs!$E58-Inputs!$E57)*BC34</f>
        <v>10738.935107518419</v>
      </c>
      <c r="BD36" s="13">
        <f>Inputs!$E54*(Inputs!$E58-Inputs!$E57)*BD34</f>
        <v>10729.98599492882</v>
      </c>
      <c r="BE36" s="13">
        <f>Inputs!$E54*(Inputs!$E58-Inputs!$E57)*BE34</f>
        <v>10721.044339933045</v>
      </c>
      <c r="BF36" s="13">
        <f>Inputs!$E54*(Inputs!$E58-Inputs!$E57)*BF34</f>
        <v>10712.110136316434</v>
      </c>
      <c r="BG36" s="13">
        <f>Inputs!$E54*(Inputs!$E58-Inputs!$E57)*BG34</f>
        <v>10703.183377869505</v>
      </c>
      <c r="BH36" s="13">
        <f>Inputs!$E54*(Inputs!$E58-Inputs!$E57)*BH34</f>
        <v>10694.264058387946</v>
      </c>
      <c r="BI36" s="13">
        <f>Inputs!$E54*(Inputs!$E58-Inputs!$E57)*BI34</f>
        <v>10685.352171672623</v>
      </c>
      <c r="BJ36" s="13">
        <f>Inputs!$E54*(Inputs!$E58-Inputs!$E57)*BJ34</f>
        <v>10676.447711529561</v>
      </c>
      <c r="BK36" s="13">
        <f>Inputs!$E54*(Inputs!$E58-Inputs!$E57)*BK34</f>
        <v>10667.550671769954</v>
      </c>
      <c r="BL36" s="13">
        <f>Inputs!$E54*(Inputs!$E58-Inputs!$E57)*BL34</f>
        <v>10658.661046210145</v>
      </c>
      <c r="BM36" s="13">
        <f>Inputs!$E54*(Inputs!$E58-Inputs!$E57)*BM34</f>
        <v>10649.778828671637</v>
      </c>
      <c r="BN36" s="13">
        <f>Inputs!$E54*(Inputs!$E58-Inputs!$E57)*BN34</f>
        <v>10640.904012981076</v>
      </c>
      <c r="BO36" s="13">
        <f>Inputs!$E54*(Inputs!$E58-Inputs!$E57)*BO34</f>
        <v>10632.036592970258</v>
      </c>
      <c r="BP36" s="13">
        <f>Inputs!$E54*(Inputs!$E58-Inputs!$E57)*BP34</f>
        <v>10623.176562476116</v>
      </c>
      <c r="BQ36" s="13">
        <f>Inputs!$E54*(Inputs!$E58-Inputs!$E57)*BQ34</f>
        <v>10614.323915340719</v>
      </c>
      <c r="BR36" s="13">
        <f>Inputs!$E54*(Inputs!$E58-Inputs!$E57)*BR34</f>
        <v>10605.478645411267</v>
      </c>
      <c r="BS36" s="13">
        <f>Inputs!$E54*(Inputs!$E58-Inputs!$E57)*BS34</f>
        <v>10596.640746540092</v>
      </c>
      <c r="BT36" s="13">
        <f>Inputs!$E54*(Inputs!$E58-Inputs!$E57)*BT34</f>
        <v>10587.810212584642</v>
      </c>
      <c r="BU36" s="13">
        <f>Inputs!$E54*(Inputs!$E58-Inputs!$E57)*BU34</f>
        <v>10578.987037407489</v>
      </c>
      <c r="BV36" s="13">
        <f>Inputs!$E54*(Inputs!$E58-Inputs!$E57)*BV34</f>
        <v>10570.171214876316</v>
      </c>
      <c r="BW36" s="13">
        <f>Inputs!$E54*(Inputs!$E58-Inputs!$E57)*BW34</f>
        <v>10561.362738863918</v>
      </c>
      <c r="BX36" s="13">
        <f>Inputs!$E54*(Inputs!$E58-Inputs!$E57)*BX34</f>
        <v>10552.561603248198</v>
      </c>
      <c r="BY36" s="13">
        <f>Inputs!$E54*(Inputs!$E58-Inputs!$E57)*BY34</f>
        <v>10543.767801912158</v>
      </c>
      <c r="BZ36" s="13">
        <f>Inputs!$E54*(Inputs!$E58-Inputs!$E57)*BZ34</f>
        <v>10534.981328743897</v>
      </c>
      <c r="CA36" s="13">
        <f>Inputs!$E54*(Inputs!$E58-Inputs!$E57)*CA34</f>
        <v>10526.202177636609</v>
      </c>
      <c r="CB36" s="13">
        <f>Inputs!$E54*(Inputs!$E58-Inputs!$E57)*CB34</f>
        <v>10517.430342488578</v>
      </c>
      <c r="CC36" s="13">
        <f>Inputs!$E54*(Inputs!$E58-Inputs!$E57)*CC34</f>
        <v>10508.665817203171</v>
      </c>
      <c r="CD36" s="13">
        <f>Inputs!$E54*(Inputs!$E58-Inputs!$E57)*CD34</f>
        <v>10499.908595688836</v>
      </c>
      <c r="CE36" s="13">
        <f>Inputs!$E54*(Inputs!$E58-Inputs!$E57)*CE34</f>
        <v>10491.158671859093</v>
      </c>
      <c r="CF36" s="13">
        <f>Inputs!$E54*(Inputs!$E58-Inputs!$E57)*CF34</f>
        <v>10482.416039632544</v>
      </c>
      <c r="CG36" s="13">
        <f>Inputs!$E54*(Inputs!$E58-Inputs!$E57)*CG34</f>
        <v>10473.680692932852</v>
      </c>
      <c r="CH36" s="13">
        <f>Inputs!$E54*(Inputs!$E58-Inputs!$E57)*CH34</f>
        <v>10464.95262568874</v>
      </c>
      <c r="CI36" s="13">
        <f>Inputs!$E54*(Inputs!$E58-Inputs!$E57)*CI34</f>
        <v>10456.231831834</v>
      </c>
      <c r="CJ36" s="13">
        <f>Inputs!$E54*(Inputs!$E58-Inputs!$E57)*CJ34</f>
        <v>10447.518305307472</v>
      </c>
      <c r="CK36" s="13">
        <f>Inputs!$E54*(Inputs!$E58-Inputs!$E57)*CK34</f>
        <v>10438.812040053048</v>
      </c>
      <c r="CL36" s="13">
        <f>Inputs!$E54*(Inputs!$E58-Inputs!$E57)*CL34</f>
        <v>10430.113030019671</v>
      </c>
      <c r="CM36" s="13">
        <f>Inputs!$E54*(Inputs!$E58-Inputs!$E57)*CM34</f>
        <v>10421.421269161321</v>
      </c>
      <c r="CN36" s="13">
        <f>Inputs!$E54*(Inputs!$E58-Inputs!$E57)*CN34</f>
        <v>10412.73675143702</v>
      </c>
      <c r="CO36" s="13">
        <f>Inputs!$E54*(Inputs!$E58-Inputs!$E57)*CO34</f>
        <v>10404.059470810822</v>
      </c>
      <c r="CP36" s="13">
        <f>Inputs!$E54*(Inputs!$E58-Inputs!$E57)*CP34</f>
        <v>10395.389421251812</v>
      </c>
      <c r="CQ36" s="13">
        <f>Inputs!$E54*(Inputs!$E58-Inputs!$E57)*CQ34</f>
        <v>10386.726596734103</v>
      </c>
      <c r="CR36" s="13">
        <f>Inputs!$E54*(Inputs!$E58-Inputs!$E57)*CR34</f>
        <v>10378.070991236824</v>
      </c>
      <c r="CS36" s="13">
        <f>Inputs!$E54*(Inputs!$E58-Inputs!$E57)*CS34</f>
        <v>10369.422598744126</v>
      </c>
      <c r="CT36" s="13">
        <f>Inputs!$E54*(Inputs!$E58-Inputs!$E57)*CT34</f>
        <v>10360.781413245171</v>
      </c>
      <c r="CU36" s="13">
        <f>Inputs!$E54*(Inputs!$E58-Inputs!$E57)*CU34</f>
        <v>10352.147428734133</v>
      </c>
      <c r="CV36" s="13">
        <f>Inputs!$E54*(Inputs!$E58-Inputs!$E57)*CV34</f>
        <v>10343.520639210188</v>
      </c>
      <c r="CW36" s="13">
        <f>Inputs!$E54*(Inputs!$E58-Inputs!$E57)*CW34</f>
        <v>10334.901038677512</v>
      </c>
      <c r="CX36" s="13">
        <f>Inputs!$E54*(Inputs!$E58-Inputs!$E57)*CX34</f>
        <v>10326.288621145281</v>
      </c>
      <c r="CY36" s="13">
        <f>Inputs!$E54*(Inputs!$E58-Inputs!$E57)*CY34</f>
        <v>10317.683380627659</v>
      </c>
      <c r="CZ36" s="13">
        <f>Inputs!$E54*(Inputs!$E58-Inputs!$E57)*CZ34</f>
        <v>10309.085311143803</v>
      </c>
      <c r="DA36" s="13">
        <f>Inputs!$E54*(Inputs!$E58-Inputs!$E57)*DA34</f>
        <v>10300.494406717849</v>
      </c>
      <c r="DB36" s="13">
        <f>Inputs!$E54*(Inputs!$E58-Inputs!$E57)*DB34</f>
        <v>10291.910661378919</v>
      </c>
      <c r="DC36" s="13">
        <f>Inputs!$E54*(Inputs!$E58-Inputs!$E57)*DC34</f>
        <v>10283.334069161103</v>
      </c>
      <c r="DD36" s="13">
        <f>Inputs!$E54*(Inputs!$E58-Inputs!$E57)*DD34</f>
        <v>10274.764624103467</v>
      </c>
      <c r="DE36" s="13">
        <f>Inputs!$E54*(Inputs!$E58-Inputs!$E57)*DE34</f>
        <v>10266.202320250048</v>
      </c>
      <c r="DF36" s="13">
        <f>Inputs!$E54*(Inputs!$E58-Inputs!$E57)*DF34</f>
        <v>10257.647151649839</v>
      </c>
      <c r="DG36" s="13">
        <f>Inputs!$E54*(Inputs!$E58-Inputs!$E57)*DG34</f>
        <v>10249.099112356798</v>
      </c>
      <c r="DH36" s="13">
        <f>Inputs!$E54*(Inputs!$E58-Inputs!$E57)*DH34</f>
        <v>10240.558196429834</v>
      </c>
      <c r="DI36" s="13">
        <f>Inputs!$E54*(Inputs!$E58-Inputs!$E57)*DI34</f>
        <v>10232.024397932808</v>
      </c>
      <c r="DJ36" s="13">
        <f>Inputs!$E54*(Inputs!$E58-Inputs!$E57)*DJ34</f>
        <v>10223.497710934531</v>
      </c>
      <c r="DK36" s="13">
        <f>Inputs!$E54*(Inputs!$E58-Inputs!$E57)*DK34</f>
        <v>10214.978129508752</v>
      </c>
      <c r="DL36" s="13">
        <f>Inputs!$E54*(Inputs!$E58-Inputs!$E57)*DL34</f>
        <v>10206.465647734161</v>
      </c>
      <c r="DM36" s="13">
        <f>Inputs!$E54*(Inputs!$E58-Inputs!$E57)*DM34</f>
        <v>10197.960259694382</v>
      </c>
      <c r="DN36" s="13">
        <f>Inputs!$E54*(Inputs!$E58-Inputs!$E57)*DN34</f>
        <v>10189.461959477971</v>
      </c>
      <c r="DO36" s="13">
        <f>Inputs!$E54*(Inputs!$E58-Inputs!$E57)*DO34</f>
        <v>10180.970741178406</v>
      </c>
      <c r="DP36" s="13">
        <f>Inputs!$E54*(Inputs!$E58-Inputs!$E57)*DP34</f>
        <v>10172.486598894091</v>
      </c>
      <c r="DQ36" s="13">
        <f>Inputs!$E54*(Inputs!$E58-Inputs!$E57)*DQ34</f>
        <v>10164.009526728345</v>
      </c>
      <c r="DR36" s="13">
        <f>Inputs!$E54*(Inputs!$E58-Inputs!$E57)*DR34</f>
        <v>10155.539518789405</v>
      </c>
      <c r="DS36" s="13">
        <f>Inputs!$E54*(Inputs!$E58-Inputs!$E57)*DS34</f>
        <v>10147.076569190413</v>
      </c>
      <c r="DT36" s="13">
        <f>Inputs!$E54*(Inputs!$E58-Inputs!$E57)*DT34</f>
        <v>10138.620672049421</v>
      </c>
      <c r="DU36" s="13">
        <f>Inputs!$E54*(Inputs!$E58-Inputs!$E57)*DU34</f>
        <v>10130.171821489381</v>
      </c>
      <c r="DV36" s="13">
        <f>Inputs!$E54*(Inputs!$E58-Inputs!$E57)*DV34</f>
        <v>10121.730011638139</v>
      </c>
      <c r="DW36" s="13">
        <f>Inputs!$E54*(Inputs!$E58-Inputs!$E57)*DW34</f>
        <v>10113.295236628441</v>
      </c>
      <c r="DX36" s="13">
        <f>Inputs!$E54*(Inputs!$E58-Inputs!$E57)*DX34</f>
        <v>10104.867490597919</v>
      </c>
      <c r="DY36" s="13">
        <f>Inputs!$E54*(Inputs!$E58-Inputs!$E57)*DY34</f>
        <v>10096.446767689085</v>
      </c>
      <c r="DZ36" s="13">
        <f>Inputs!$E54*(Inputs!$E58-Inputs!$E57)*DZ34</f>
        <v>10088.033062049344</v>
      </c>
      <c r="EA36" s="13">
        <f>Inputs!$E54*(Inputs!$E58-Inputs!$E57)*EA34</f>
        <v>10079.62636783097</v>
      </c>
      <c r="EB36" s="13">
        <f>Inputs!$E54*(Inputs!$E58-Inputs!$E57)*EB34</f>
        <v>10071.226679191112</v>
      </c>
      <c r="EC36" s="13">
        <f>Inputs!$E54*(Inputs!$E58-Inputs!$E57)*EC34</f>
        <v>10062.833990291783</v>
      </c>
      <c r="ED36" s="13">
        <f>Inputs!$E54*(Inputs!$E58-Inputs!$E57)*ED34</f>
        <v>10054.448295299873</v>
      </c>
      <c r="EE36" s="13">
        <f>Inputs!$E54*(Inputs!$E58-Inputs!$E57)*EE34</f>
        <v>10046.069588387123</v>
      </c>
      <c r="EF36" s="13">
        <f>Inputs!$E54*(Inputs!$E58-Inputs!$E57)*EF34</f>
        <v>10037.697863730134</v>
      </c>
      <c r="EG36" s="13">
        <f>Inputs!$E54*(Inputs!$E58-Inputs!$E57)*EG34</f>
        <v>10029.333115510359</v>
      </c>
      <c r="EH36" s="13">
        <f>Inputs!$E54*(Inputs!$E58-Inputs!$E57)*EH34</f>
        <v>10020.9753379141</v>
      </c>
      <c r="EI36" s="13">
        <f>Inputs!$E54*(Inputs!$E58-Inputs!$E57)*EI34</f>
        <v>10012.624525132507</v>
      </c>
      <c r="EJ36" s="13">
        <f>Inputs!$E54*(Inputs!$E58-Inputs!$E57)*EJ34</f>
        <v>10004.280671361561</v>
      </c>
      <c r="EK36" s="13">
        <f>Inputs!$E54*(Inputs!$E58-Inputs!$E57)*EK34</f>
        <v>9995.9437708020941</v>
      </c>
      <c r="EL36" s="13">
        <f>Inputs!$E54*(Inputs!$E58-Inputs!$E57)*EL34</f>
        <v>9987.6138176597578</v>
      </c>
      <c r="EM36" s="13">
        <f>Inputs!$E54*(Inputs!$E58-Inputs!$E57)*EM34</f>
        <v>9979.2908061450416</v>
      </c>
      <c r="EN36" s="13">
        <f>Inputs!$E54*(Inputs!$E58-Inputs!$E57)*EN34</f>
        <v>9970.9747304732537</v>
      </c>
      <c r="EO36" s="13">
        <f>Inputs!$E54*(Inputs!$E58-Inputs!$E57)*EO34</f>
        <v>9962.665584864526</v>
      </c>
      <c r="EP36" s="13">
        <f>Inputs!$E54*(Inputs!$E58-Inputs!$E57)*EP34</f>
        <v>9954.3633635438055</v>
      </c>
      <c r="EQ36" s="13">
        <f>Inputs!$E54*(Inputs!$E58-Inputs!$E57)*EQ34</f>
        <v>9946.0680607408522</v>
      </c>
      <c r="ER36" s="13">
        <f>Inputs!$E54*(Inputs!$E58-Inputs!$E57)*ER34</f>
        <v>9937.7796706902336</v>
      </c>
      <c r="ES36" s="13">
        <f>Inputs!$E54*(Inputs!$E58-Inputs!$E57)*ES34</f>
        <v>9929.498187631325</v>
      </c>
      <c r="ET36" s="13">
        <f>Inputs!$E54*(Inputs!$E58-Inputs!$E57)*ET34</f>
        <v>9921.2236058082999</v>
      </c>
      <c r="EU36" s="13">
        <f>Inputs!$E54*(Inputs!$E58-Inputs!$E57)*EU34</f>
        <v>9912.9559194701251</v>
      </c>
      <c r="EV36" s="13">
        <f>Inputs!$E54*(Inputs!$E58-Inputs!$E57)*EV34</f>
        <v>9904.6951228705657</v>
      </c>
      <c r="EW36" s="13">
        <f>Inputs!$E54*(Inputs!$E58-Inputs!$E57)*EW34</f>
        <v>9896.4412102681745</v>
      </c>
      <c r="EX36" s="13">
        <f>Inputs!$E54*(Inputs!$E58-Inputs!$E57)*EX34</f>
        <v>9888.1941759262845</v>
      </c>
      <c r="EY36" s="13">
        <f>Inputs!$E54*(Inputs!$E58-Inputs!$E57)*EY34</f>
        <v>9879.954014113011</v>
      </c>
      <c r="EZ36" s="13">
        <f>Inputs!$E54*(Inputs!$E58-Inputs!$E57)*EZ34</f>
        <v>9871.7207191012512</v>
      </c>
      <c r="FA36" s="13">
        <f>Inputs!$E54*(Inputs!$E58-Inputs!$E57)*FA34</f>
        <v>9863.4942851686665</v>
      </c>
      <c r="FB36" s="13">
        <f>Inputs!$E54*(Inputs!$E58-Inputs!$E57)*FB34</f>
        <v>9855.2747065976928</v>
      </c>
      <c r="FC36" s="13">
        <f>Inputs!$E54*(Inputs!$E58-Inputs!$E57)*FC34</f>
        <v>9847.0619776755266</v>
      </c>
      <c r="FD36" s="13">
        <f>Inputs!$E54*(Inputs!$E58-Inputs!$E57)*FD34</f>
        <v>9838.85609269413</v>
      </c>
      <c r="FE36" s="13">
        <f>Inputs!$E54*(Inputs!$E58-Inputs!$E57)*FE34</f>
        <v>9830.6570459502182</v>
      </c>
      <c r="FF36" s="13">
        <f>Inputs!$E54*(Inputs!$E58-Inputs!$E57)*FF34</f>
        <v>9822.4648317452593</v>
      </c>
      <c r="FG36" s="13">
        <f>Inputs!$E54*(Inputs!$E58-Inputs!$E57)*FG34</f>
        <v>9814.2794443854727</v>
      </c>
      <c r="FH36" s="13">
        <f>Inputs!$E54*(Inputs!$E58-Inputs!$E57)*FH34</f>
        <v>9806.1008781818182</v>
      </c>
      <c r="FI36" s="13">
        <f>Inputs!$E54*(Inputs!$E58-Inputs!$E57)*FI34</f>
        <v>9797.9291274499992</v>
      </c>
      <c r="FJ36" s="13">
        <f>Inputs!$E54*(Inputs!$E58-Inputs!$E57)*FJ34</f>
        <v>9789.7641865104561</v>
      </c>
      <c r="FK36" s="13">
        <f>Inputs!$E54*(Inputs!$E58-Inputs!$E57)*FK34</f>
        <v>9781.6060496883638</v>
      </c>
      <c r="FL36" s="13">
        <f>Inputs!$E54*(Inputs!$E58-Inputs!$E57)*FL34</f>
        <v>9773.4547113136232</v>
      </c>
      <c r="FM36" s="13">
        <f>Inputs!$E54*(Inputs!$E58-Inputs!$E57)*FM34</f>
        <v>9765.3101657208626</v>
      </c>
      <c r="FN36" s="13">
        <f>Inputs!$E54*(Inputs!$E58-Inputs!$E57)*FN34</f>
        <v>9757.1724072494271</v>
      </c>
      <c r="FO36" s="13">
        <f>Inputs!$E54*(Inputs!$E58-Inputs!$E57)*FO34</f>
        <v>9749.0414302433855</v>
      </c>
      <c r="FP36" s="13">
        <f>Inputs!$E54*(Inputs!$E58-Inputs!$E57)*FP34</f>
        <v>9740.9172290515162</v>
      </c>
      <c r="FQ36" s="13">
        <f>Inputs!$E54*(Inputs!$E58-Inputs!$E57)*FQ34</f>
        <v>9732.7997980273067</v>
      </c>
      <c r="FR36" s="13">
        <f>Inputs!$E54*(Inputs!$E58-Inputs!$E57)*FR34</f>
        <v>9724.6891315289486</v>
      </c>
      <c r="FS36" s="13">
        <f>Inputs!$E54*(Inputs!$E58-Inputs!$E57)*FS34</f>
        <v>9716.5852239193428</v>
      </c>
      <c r="FT36" s="13">
        <f>Inputs!$E54*(Inputs!$E58-Inputs!$E57)*FT34</f>
        <v>9708.4880695660759</v>
      </c>
      <c r="FU36" s="13">
        <f>Inputs!$E54*(Inputs!$E58-Inputs!$E57)*FU34</f>
        <v>9700.3976628414366</v>
      </c>
      <c r="FV36" s="13">
        <f>Inputs!$E54*(Inputs!$E58-Inputs!$E57)*FV34</f>
        <v>9692.3139981224031</v>
      </c>
      <c r="FW36" s="13">
        <f>Inputs!$E54*(Inputs!$E58-Inputs!$E57)*FW34</f>
        <v>9684.2370697906335</v>
      </c>
      <c r="FX36" s="13">
        <f>Inputs!$E54*(Inputs!$E58-Inputs!$E57)*FX34</f>
        <v>9676.1668722324739</v>
      </c>
      <c r="FY36" s="13">
        <f>Inputs!$E54*(Inputs!$E58-Inputs!$E57)*FY34</f>
        <v>9668.1033998389466</v>
      </c>
      <c r="FZ36" s="13">
        <f>Inputs!$E54*(Inputs!$E58-Inputs!$E57)*FZ34</f>
        <v>9660.0466470057472</v>
      </c>
      <c r="GA36" s="13">
        <f>Inputs!$E54*(Inputs!$E58-Inputs!$E57)*GA34</f>
        <v>9651.9966081332423</v>
      </c>
      <c r="GB36" s="13">
        <f>Inputs!$E54*(Inputs!$E58-Inputs!$E57)*GB34</f>
        <v>9643.9532776264641</v>
      </c>
      <c r="GC36" s="13">
        <f>Inputs!$E54*(Inputs!$E58-Inputs!$E57)*GC34</f>
        <v>9635.916649895109</v>
      </c>
      <c r="GD36" s="13">
        <f>Inputs!$E54*(Inputs!$E58-Inputs!$E57)*GD34</f>
        <v>9627.8867193535298</v>
      </c>
      <c r="GE36" s="13">
        <f>Inputs!$E54*(Inputs!$E58-Inputs!$E57)*GE34</f>
        <v>9619.863480420734</v>
      </c>
      <c r="GF36" s="13">
        <f>Inputs!$E54*(Inputs!$E58-Inputs!$E57)*GF34</f>
        <v>9611.8469275203825</v>
      </c>
      <c r="GG36" s="13">
        <f>Inputs!$E54*(Inputs!$E58-Inputs!$E57)*GG34</f>
        <v>9603.8370550807831</v>
      </c>
      <c r="GH36" s="13">
        <f>Inputs!$E54*(Inputs!$E58-Inputs!$E57)*GH34</f>
        <v>9595.8338575348826</v>
      </c>
      <c r="GI36" s="13">
        <f>Inputs!$E54*(Inputs!$E58-Inputs!$E57)*GI34</f>
        <v>9587.8373293202694</v>
      </c>
      <c r="GJ36" s="13">
        <f>Inputs!$E54*(Inputs!$E58-Inputs!$E57)*GJ34</f>
        <v>9579.8474648791689</v>
      </c>
      <c r="GK36" s="13">
        <f>Inputs!$E54*(Inputs!$E58-Inputs!$E57)*GK34</f>
        <v>9571.8642586584356</v>
      </c>
      <c r="GL36" s="13">
        <f>Inputs!$E54*(Inputs!$E58-Inputs!$E57)*GL34</f>
        <v>9563.8877051095533</v>
      </c>
      <c r="GM36" s="13">
        <f>Inputs!$E54*(Inputs!$E58-Inputs!$E57)*GM34</f>
        <v>9555.9177986886298</v>
      </c>
      <c r="GN36" s="13">
        <f>Inputs!$E54*(Inputs!$E58-Inputs!$E57)*GN34</f>
        <v>9547.9545338563894</v>
      </c>
      <c r="GO36" s="13">
        <f>Inputs!$E54*(Inputs!$E58-Inputs!$E57)*GO34</f>
        <v>9539.9979050781749</v>
      </c>
      <c r="GP36" s="13">
        <f>Inputs!$E54*(Inputs!$E58-Inputs!$E57)*GP34</f>
        <v>9532.047906823942</v>
      </c>
      <c r="GQ36" s="13">
        <f>Inputs!$E54*(Inputs!$E58-Inputs!$E57)*GQ34</f>
        <v>9524.1045335682556</v>
      </c>
      <c r="GR36" s="13">
        <f>Inputs!$E54*(Inputs!$E58-Inputs!$E57)*GR34</f>
        <v>9516.1677797902812</v>
      </c>
      <c r="GS36" s="13">
        <f>Inputs!$E54*(Inputs!$E58-Inputs!$E57)*GS34</f>
        <v>9508.2376399737877</v>
      </c>
      <c r="GT36" s="13">
        <f>Inputs!$E54*(Inputs!$E58-Inputs!$E57)*GT34</f>
        <v>9500.3141086071446</v>
      </c>
      <c r="GU36" s="13">
        <f>Inputs!$E54*(Inputs!$E58-Inputs!$E57)*GU34</f>
        <v>9492.397180183305</v>
      </c>
      <c r="GV36" s="13">
        <f>Inputs!$E54*(Inputs!$E58-Inputs!$E57)*GV34</f>
        <v>9484.4868491998186</v>
      </c>
      <c r="GW36" s="13">
        <f>Inputs!$E54*(Inputs!$E58-Inputs!$E57)*GW34</f>
        <v>9476.5831101588192</v>
      </c>
      <c r="GX36" s="13">
        <f>Inputs!$E54*(Inputs!$E58-Inputs!$E57)*GX34</f>
        <v>9468.6859575670205</v>
      </c>
      <c r="GY36" s="13">
        <f>Inputs!$E54*(Inputs!$E58-Inputs!$E57)*GY34</f>
        <v>9460.7953859357131</v>
      </c>
      <c r="GZ36" s="13">
        <f>Inputs!$E54*(Inputs!$E58-Inputs!$E57)*GZ34</f>
        <v>9452.9113897807674</v>
      </c>
      <c r="HA36" s="13">
        <f>Inputs!$E54*(Inputs!$E58-Inputs!$E57)*HA34</f>
        <v>9445.0339636226163</v>
      </c>
      <c r="HB36" s="13">
        <f>Inputs!$E54*(Inputs!$E58-Inputs!$E57)*HB34</f>
        <v>9437.1631019862634</v>
      </c>
      <c r="HC36" s="13">
        <f>Inputs!$E54*(Inputs!$E58-Inputs!$E57)*HC34</f>
        <v>9429.2987994012747</v>
      </c>
      <c r="HD36" s="13">
        <f>Inputs!$E54*(Inputs!$E58-Inputs!$E57)*HD34</f>
        <v>9421.4410504017742</v>
      </c>
      <c r="HE36" s="13">
        <f>Inputs!$E54*(Inputs!$E58-Inputs!$E57)*HE34</f>
        <v>9413.5898495264391</v>
      </c>
      <c r="HF36" s="13">
        <f>Inputs!$E54*(Inputs!$E58-Inputs!$E57)*HF34</f>
        <v>9405.7451913184996</v>
      </c>
      <c r="HG36" s="13">
        <f>Inputs!$E54*(Inputs!$E58-Inputs!$E57)*HG34</f>
        <v>9397.9070703257348</v>
      </c>
      <c r="HH36" s="13">
        <f>Inputs!$E54*(Inputs!$E58-Inputs!$E57)*HH34</f>
        <v>9390.0754811004626</v>
      </c>
      <c r="HI36" s="13">
        <f>Inputs!$E54*(Inputs!$E58-Inputs!$E57)*HI34</f>
        <v>9382.2504181995464</v>
      </c>
      <c r="HJ36" s="13">
        <f>Inputs!$E54*(Inputs!$E58-Inputs!$E57)*HJ34</f>
        <v>9374.4318761843788</v>
      </c>
      <c r="HK36" s="13">
        <f>Inputs!$E54*(Inputs!$E58-Inputs!$E57)*HK34</f>
        <v>9366.6198496208926</v>
      </c>
      <c r="HL36" s="13">
        <f>Inputs!$E54*(Inputs!$E58-Inputs!$E57)*HL34</f>
        <v>9358.814333079541</v>
      </c>
      <c r="HM36" s="13">
        <f>Inputs!$E54*(Inputs!$E58-Inputs!$E57)*HM34</f>
        <v>9351.0153211353099</v>
      </c>
      <c r="HN36" s="13">
        <f>Inputs!$E54*(Inputs!$E58-Inputs!$E57)*HN34</f>
        <v>9343.2228083676964</v>
      </c>
      <c r="HO36" s="13">
        <f>Inputs!$E54*(Inputs!$E58-Inputs!$E57)*HO34</f>
        <v>9335.4367893607232</v>
      </c>
      <c r="HP36" s="13">
        <f>Inputs!$E54*(Inputs!$E58-Inputs!$E57)*HP34</f>
        <v>9327.6572587029223</v>
      </c>
      <c r="HQ36" s="13">
        <f>Inputs!$E54*(Inputs!$E58-Inputs!$E57)*HQ34</f>
        <v>9319.8842109873367</v>
      </c>
      <c r="HR36" s="13">
        <f>Inputs!$E54*(Inputs!$E58-Inputs!$E57)*HR34</f>
        <v>9312.1176408115134</v>
      </c>
      <c r="HS36" s="13">
        <f>Inputs!$E54*(Inputs!$E58-Inputs!$E57)*HS34</f>
        <v>9304.3575427775049</v>
      </c>
      <c r="HT36" s="13">
        <f>Inputs!$E54*(Inputs!$E58-Inputs!$E57)*HT34</f>
        <v>9296.6039114918567</v>
      </c>
      <c r="HU36" s="13">
        <f>Inputs!$E54*(Inputs!$E58-Inputs!$E57)*HU34</f>
        <v>9288.8567415656125</v>
      </c>
      <c r="HV36" s="13">
        <f>Inputs!$E54*(Inputs!$E58-Inputs!$E57)*HV34</f>
        <v>9281.1160276143073</v>
      </c>
      <c r="HW36" s="13">
        <f>Inputs!$E54*(Inputs!$E58-Inputs!$E57)*HW34</f>
        <v>9273.3817642579615</v>
      </c>
      <c r="HX36" s="13">
        <f>Inputs!$E54*(Inputs!$E58-Inputs!$E57)*HX34</f>
        <v>9265.6539461210796</v>
      </c>
      <c r="HY36" s="13">
        <f>Inputs!$E54*(Inputs!$E58-Inputs!$E57)*HY34</f>
        <v>9257.9325678326459</v>
      </c>
      <c r="HZ36" s="13">
        <f>Inputs!$E54*(Inputs!$E58-Inputs!$E57)*HZ34</f>
        <v>9250.2176240261178</v>
      </c>
      <c r="IA36" s="13">
        <f>Inputs!$E54*(Inputs!$E58-Inputs!$E57)*IA34</f>
        <v>9242.5091093394294</v>
      </c>
      <c r="IB36" s="13">
        <f>Inputs!$E54*(Inputs!$E58-Inputs!$E57)*IB34</f>
        <v>9234.8070184149783</v>
      </c>
      <c r="IC36" s="13">
        <f>Inputs!$E54*(Inputs!$E58-Inputs!$E57)*IC34</f>
        <v>9227.1113458996333</v>
      </c>
      <c r="ID36" s="13">
        <f>Inputs!$E54*(Inputs!$E58-Inputs!$E57)*ID34</f>
        <v>9219.4220864447161</v>
      </c>
      <c r="IE36" s="13">
        <f>Inputs!$E54*(Inputs!$E58-Inputs!$E57)*IE34</f>
        <v>9211.7392347060122</v>
      </c>
      <c r="IF36" s="13">
        <f>Inputs!$E54*(Inputs!$E58-Inputs!$E57)*IF34</f>
        <v>9204.0627853437582</v>
      </c>
      <c r="IG36" s="13">
        <f>Inputs!$E54*(Inputs!$E58-Inputs!$E57)*IG34</f>
        <v>9196.3927330226379</v>
      </c>
      <c r="IH36" s="13">
        <f>Inputs!$E54*(Inputs!$E58-Inputs!$E57)*IH34</f>
        <v>9188.7290724117847</v>
      </c>
      <c r="II36" s="13">
        <f>Inputs!$E54*(Inputs!$E58-Inputs!$E57)*II34</f>
        <v>9181.0717981847738</v>
      </c>
      <c r="IJ36" s="13">
        <f>Inputs!$E54*(Inputs!$E58-Inputs!$E57)*IJ34</f>
        <v>9173.4209050196205</v>
      </c>
      <c r="IK36" s="13">
        <f>Inputs!$E54*(Inputs!$E58-Inputs!$E57)*IK34</f>
        <v>9165.7763875987712</v>
      </c>
      <c r="IL36" s="13">
        <f>Inputs!$E54*(Inputs!$E58-Inputs!$E57)*IL34</f>
        <v>9158.1382406091052</v>
      </c>
      <c r="IM36" s="13">
        <f>Inputs!$E54*(Inputs!$E58-Inputs!$E57)*IM34</f>
        <v>9150.5064587419292</v>
      </c>
      <c r="IN36" s="13">
        <f>Inputs!$E54*(Inputs!$E58-Inputs!$E57)*IN34</f>
        <v>9142.8810366929774</v>
      </c>
      <c r="IO36" s="13">
        <f>Inputs!$E54*(Inputs!$E58-Inputs!$E57)*IO34</f>
        <v>9135.2619691624004</v>
      </c>
      <c r="IP36" s="13">
        <f>Inputs!$E54*(Inputs!$E58-Inputs!$E57)*IP34</f>
        <v>9127.6492508547635</v>
      </c>
      <c r="IQ36" s="13">
        <f>Inputs!$E54*(Inputs!$E58-Inputs!$E57)*IQ34</f>
        <v>9120.0428764790522</v>
      </c>
      <c r="IR36" s="13">
        <f>Inputs!$E54*(Inputs!$E58-Inputs!$E57)*IR34</f>
        <v>9112.4428407486521</v>
      </c>
      <c r="IS36" s="13">
        <f>Inputs!$E54*(Inputs!$E58-Inputs!$E57)*IS34</f>
        <v>9104.8491383813616</v>
      </c>
      <c r="IT36" s="13">
        <f>Inputs!$E54*(Inputs!$E58-Inputs!$E57)*IT34</f>
        <v>9097.2617640993776</v>
      </c>
      <c r="IU36" s="13">
        <f>Inputs!$E54*(Inputs!$E58-Inputs!$E57)*IU34</f>
        <v>9089.6807126292933</v>
      </c>
      <c r="IV36" s="13">
        <f>Inputs!$E54*(Inputs!$E58-Inputs!$E57)*IV34</f>
        <v>9082.1059787021022</v>
      </c>
      <c r="IW36" s="13">
        <f>Inputs!$E54*(Inputs!$E58-Inputs!$E57)*IW34</f>
        <v>9074.5375570531833</v>
      </c>
      <c r="IX36" s="13">
        <f>Inputs!$E54*(Inputs!$E58-Inputs!$E57)*IX34</f>
        <v>9066.9754424223065</v>
      </c>
      <c r="IY36" s="13">
        <f>Inputs!$E54*(Inputs!$E58-Inputs!$E57)*IY34</f>
        <v>9059.4196295536203</v>
      </c>
      <c r="IZ36" s="13">
        <f>Inputs!$E54*(Inputs!$E58-Inputs!$E57)*IZ34</f>
        <v>9051.8701131956586</v>
      </c>
      <c r="JA36" s="13">
        <f>Inputs!$E54*(Inputs!$E58-Inputs!$E57)*JA34</f>
        <v>9044.32688810133</v>
      </c>
      <c r="JB36" s="13">
        <f>Inputs!$E54*(Inputs!$E58-Inputs!$E57)*JB34</f>
        <v>9036.7899490279106</v>
      </c>
      <c r="JC36" s="13">
        <f>Inputs!$E54*(Inputs!$E58-Inputs!$E57)*JC34</f>
        <v>9029.2592907370545</v>
      </c>
      <c r="JD36" s="13">
        <f>Inputs!$E54*(Inputs!$E58-Inputs!$E57)*JD34</f>
        <v>9021.7349079947744</v>
      </c>
      <c r="JE36" s="13">
        <f>Inputs!$E54*(Inputs!$E58-Inputs!$E57)*JE34</f>
        <v>9014.2167955714449</v>
      </c>
      <c r="JF36" s="13">
        <f>Inputs!$E54*(Inputs!$E58-Inputs!$E57)*JF34</f>
        <v>9006.7049482418024</v>
      </c>
      <c r="JG36" s="13">
        <f>Inputs!$E54*(Inputs!$E58-Inputs!$E57)*JG34</f>
        <v>8999.1993607849345</v>
      </c>
      <c r="JH36" s="13">
        <f>Inputs!$E54*(Inputs!$E58-Inputs!$E57)*JH34</f>
        <v>8991.7000279842796</v>
      </c>
      <c r="JI36" s="13">
        <f>Inputs!$E54*(Inputs!$E58-Inputs!$E57)*JI34</f>
        <v>8984.2069446276255</v>
      </c>
      <c r="JJ36" s="13">
        <f>Inputs!$E54*(Inputs!$E58-Inputs!$E57)*JJ34</f>
        <v>8976.7201055071037</v>
      </c>
      <c r="JK36" s="13">
        <f>Inputs!$E54*(Inputs!$E58-Inputs!$E57)*JK34</f>
        <v>8969.2395054191802</v>
      </c>
      <c r="JL36" s="13">
        <f>Inputs!$E54*(Inputs!$E58-Inputs!$E57)*JL34</f>
        <v>8961.765139164665</v>
      </c>
      <c r="JM36" s="13">
        <f>Inputs!$E54*(Inputs!$E58-Inputs!$E57)*JM34</f>
        <v>8954.2970015486935</v>
      </c>
      <c r="JN36" s="13">
        <f>Inputs!$E54*(Inputs!$E58-Inputs!$E57)*JN34</f>
        <v>8946.8350873807358</v>
      </c>
      <c r="JO36" s="13">
        <f>Inputs!$E54*(Inputs!$E58-Inputs!$E57)*JO34</f>
        <v>8939.3793914745856</v>
      </c>
      <c r="JP36" s="13">
        <f>Inputs!$E54*(Inputs!$E58-Inputs!$E57)*JP34</f>
        <v>8931.929908648357</v>
      </c>
      <c r="JQ36" s="13">
        <f>Inputs!$E54*(Inputs!$E58-Inputs!$E57)*JQ34</f>
        <v>8924.4866337244839</v>
      </c>
      <c r="JR36" s="13">
        <f>Inputs!$E54*(Inputs!$E58-Inputs!$E57)*JR34</f>
        <v>8917.0495615297132</v>
      </c>
      <c r="JS36" s="13">
        <f>Inputs!$E54*(Inputs!$E58-Inputs!$E57)*JS34</f>
        <v>8909.6186868951045</v>
      </c>
      <c r="JT36" s="13">
        <f>Inputs!$E54*(Inputs!$E58-Inputs!$E57)*JT34</f>
        <v>8902.1940046560248</v>
      </c>
      <c r="JU36" s="13">
        <f>Inputs!$E54*(Inputs!$E58-Inputs!$E57)*JU34</f>
        <v>8894.775509652145</v>
      </c>
      <c r="JV36" s="13">
        <f>Inputs!$E54*(Inputs!$E58-Inputs!$E57)*JV34</f>
        <v>8887.3631967274341</v>
      </c>
      <c r="JW36" s="13">
        <f>Inputs!$E54*(Inputs!$E58-Inputs!$E57)*JW34</f>
        <v>8879.9570607301612</v>
      </c>
      <c r="JX36" s="13">
        <f>Inputs!$E54*(Inputs!$E58-Inputs!$E57)*JX34</f>
        <v>8872.5570965128863</v>
      </c>
      <c r="JY36" s="13">
        <f>Inputs!$E54*(Inputs!$E58-Inputs!$E57)*JY34</f>
        <v>8865.1632989324589</v>
      </c>
      <c r="JZ36" s="13">
        <f>Inputs!$E54*(Inputs!$E58-Inputs!$E57)*JZ34</f>
        <v>8857.7756628500138</v>
      </c>
      <c r="KA36" s="13">
        <f>Inputs!$E54*(Inputs!$E58-Inputs!$E57)*KA34</f>
        <v>8850.394183130973</v>
      </c>
      <c r="KB36" s="13">
        <f>Inputs!$E54*(Inputs!$E58-Inputs!$E57)*KB34</f>
        <v>8843.0188546450299</v>
      </c>
      <c r="KC36" s="13">
        <f>Inputs!$E54*(Inputs!$E58-Inputs!$E57)*KC34</f>
        <v>8835.6496722661595</v>
      </c>
      <c r="KD36" s="13">
        <f>Inputs!$E54*(Inputs!$E58-Inputs!$E57)*KD34</f>
        <v>8828.2866308726043</v>
      </c>
      <c r="KE36" s="13">
        <f>Inputs!$E54*(Inputs!$E58-Inputs!$E57)*KE34</f>
        <v>8820.9297253468758</v>
      </c>
      <c r="KF36" s="13">
        <f>Inputs!$E54*(Inputs!$E58-Inputs!$E57)*KF34</f>
        <v>8813.5789505757548</v>
      </c>
      <c r="KG36" s="13">
        <f>Inputs!$E54*(Inputs!$E58-Inputs!$E57)*KG34</f>
        <v>8806.2343014502749</v>
      </c>
      <c r="KH36" s="13">
        <f>Inputs!$E54*(Inputs!$E58-Inputs!$E57)*KH34</f>
        <v>8798.8957728657333</v>
      </c>
      <c r="KI36" s="13">
        <f>Inputs!$E54*(Inputs!$E58-Inputs!$E57)*KI34</f>
        <v>8791.5633597216784</v>
      </c>
      <c r="KJ36" s="13">
        <f>Inputs!$E54*(Inputs!$E58-Inputs!$E57)*KJ34</f>
        <v>8784.2370569219092</v>
      </c>
      <c r="KK36" s="13">
        <f>Inputs!$E54*(Inputs!$E58-Inputs!$E57)*KK34</f>
        <v>8776.9168593744744</v>
      </c>
      <c r="KL36" s="13">
        <f>Inputs!$E54*(Inputs!$E58-Inputs!$E57)*KL34</f>
        <v>8769.6027619916622</v>
      </c>
      <c r="KM36" s="13">
        <f>Inputs!$E54*(Inputs!$E58-Inputs!$E57)*KM34</f>
        <v>8762.294759690003</v>
      </c>
      <c r="KN36" s="13">
        <f>Inputs!$E54*(Inputs!$E58-Inputs!$E57)*KN34</f>
        <v>8754.9928473902619</v>
      </c>
      <c r="KO36" s="13">
        <f>Inputs!$E54*(Inputs!$E58-Inputs!$E57)*KO34</f>
        <v>8747.6970200174364</v>
      </c>
      <c r="KP36" s="13">
        <f>Inputs!$E54*(Inputs!$E58-Inputs!$E57)*KP34</f>
        <v>8740.4072725007554</v>
      </c>
      <c r="KQ36" s="13">
        <f>Inputs!$E54*(Inputs!$E58-Inputs!$E57)*KQ34</f>
        <v>8733.1235997736694</v>
      </c>
      <c r="KR36" s="13">
        <f>Inputs!$E54*(Inputs!$E58-Inputs!$E57)*KR34</f>
        <v>8725.8459967738581</v>
      </c>
      <c r="KS36" s="13">
        <f>Inputs!$E54*(Inputs!$E58-Inputs!$E57)*KS34</f>
        <v>8718.5744584432123</v>
      </c>
      <c r="KT36" s="13">
        <f>Inputs!$E54*(Inputs!$E58-Inputs!$E57)*KT34</f>
        <v>8711.3089797278426</v>
      </c>
      <c r="KU36" s="13">
        <f>Inputs!$E54*(Inputs!$E58-Inputs!$E57)*KU34</f>
        <v>8704.049555578069</v>
      </c>
      <c r="KV36" s="13">
        <f>Inputs!$E54*(Inputs!$E58-Inputs!$E57)*KV34</f>
        <v>8696.7961809484204</v>
      </c>
      <c r="KW36" s="13">
        <f>Inputs!$E54*(Inputs!$E58-Inputs!$E57)*KW34</f>
        <v>8689.5488507976297</v>
      </c>
      <c r="KX36" s="13">
        <f>Inputs!$E54*(Inputs!$E58-Inputs!$E57)*KX34</f>
        <v>8682.3075600886314</v>
      </c>
      <c r="KY36" s="13">
        <f>Inputs!$E54*(Inputs!$E58-Inputs!$E57)*KY34</f>
        <v>8675.0723037885582</v>
      </c>
      <c r="KZ36" s="13">
        <f>Inputs!$E54*(Inputs!$E58-Inputs!$E57)*KZ34</f>
        <v>8667.843076868734</v>
      </c>
      <c r="LA36" s="13">
        <f>Inputs!$E54*(Inputs!$E58-Inputs!$E57)*LA34</f>
        <v>8660.6198743046752</v>
      </c>
      <c r="LB36" s="13">
        <f>Inputs!$E54*(Inputs!$E58-Inputs!$E57)*LB34</f>
        <v>8653.4026910760895</v>
      </c>
      <c r="LC36" s="13">
        <f>Inputs!$E54*(Inputs!$E58-Inputs!$E57)*LC34</f>
        <v>8646.1915221668587</v>
      </c>
      <c r="LD36" s="13">
        <f>Inputs!$E54*(Inputs!$E58-Inputs!$E57)*LD34</f>
        <v>8638.9863625650523</v>
      </c>
      <c r="LE36" s="13">
        <f>Inputs!$E54*(Inputs!$E58-Inputs!$E57)*LE34</f>
        <v>8631.7872072629143</v>
      </c>
      <c r="LF36" s="13">
        <f>Inputs!$E54*(Inputs!$E58-Inputs!$E57)*LF34</f>
        <v>8624.5940512568613</v>
      </c>
      <c r="LG36" s="13">
        <f>Inputs!$E54*(Inputs!$E58-Inputs!$E57)*LG34</f>
        <v>8617.4068895474811</v>
      </c>
      <c r="LH36" s="13">
        <f>Inputs!$E54*(Inputs!$E58-Inputs!$E57)*LH34</f>
        <v>8610.2257171395231</v>
      </c>
      <c r="LI36" s="13">
        <f>Inputs!$E54*(Inputs!$E58-Inputs!$E57)*LI34</f>
        <v>8603.0505290419078</v>
      </c>
      <c r="LJ36" s="13">
        <f>Inputs!$E54*(Inputs!$E58-Inputs!$E57)*LJ34</f>
        <v>8595.8813202677065</v>
      </c>
      <c r="LK36" s="13">
        <f>Inputs!$E54*(Inputs!$E58-Inputs!$E57)*LK34</f>
        <v>8588.7180858341508</v>
      </c>
      <c r="LL36" s="13">
        <f>Inputs!$E54*(Inputs!$E58-Inputs!$E57)*LL34</f>
        <v>8581.560820762621</v>
      </c>
      <c r="LM36" s="13">
        <f>Inputs!$E54*(Inputs!$E58-Inputs!$E57)*LM34</f>
        <v>8574.4095200786523</v>
      </c>
      <c r="LN36" s="13">
        <f>Inputs!$E54*(Inputs!$E58-Inputs!$E57)*LN34</f>
        <v>8567.2641788119199</v>
      </c>
      <c r="LO36" s="13">
        <f>Inputs!$E54*(Inputs!$E58-Inputs!$E57)*LO34</f>
        <v>8560.1247919962443</v>
      </c>
      <c r="LP36" s="13">
        <f>Inputs!$E54*(Inputs!$E58-Inputs!$E57)*LP34</f>
        <v>8552.9913546695807</v>
      </c>
      <c r="LQ36" s="13">
        <f>Inputs!$E54*(Inputs!$E58-Inputs!$E57)*LQ34</f>
        <v>8545.8638618740224</v>
      </c>
      <c r="LR36" s="13">
        <f>Inputs!$E54*(Inputs!$E58-Inputs!$E57)*LR34</f>
        <v>8538.7423086557937</v>
      </c>
      <c r="LS36" s="13">
        <f>Inputs!$E54*(Inputs!$E58-Inputs!$E57)*LS34</f>
        <v>8531.6266900652463</v>
      </c>
      <c r="LT36" s="13">
        <f>Inputs!$E54*(Inputs!$E58-Inputs!$E57)*LT34</f>
        <v>8524.5170011568589</v>
      </c>
      <c r="LU36" s="64"/>
      <c r="LV36" s="64"/>
      <c r="LW36" s="64"/>
      <c r="LX36" s="64"/>
      <c r="LY36" s="64"/>
      <c r="LZ36" s="64"/>
      <c r="MA36" s="64"/>
      <c r="MB36" s="64"/>
      <c r="MC36" s="64"/>
      <c r="MD36" s="64"/>
      <c r="ME36" s="64"/>
      <c r="MF36" s="64"/>
      <c r="MG36" s="64"/>
      <c r="MH36" s="64"/>
      <c r="MI36" s="64"/>
      <c r="MJ36" s="64"/>
      <c r="MK36" s="64"/>
      <c r="ML36" s="64"/>
      <c r="MM36" s="64"/>
      <c r="MN36" s="64"/>
      <c r="MO36" s="64"/>
      <c r="MP36" s="64"/>
      <c r="MQ36" s="64"/>
      <c r="MR36" s="64"/>
      <c r="MS36" s="64"/>
      <c r="MT36" s="64"/>
      <c r="MU36" s="64"/>
      <c r="MV36" s="64"/>
      <c r="MW36" s="64"/>
      <c r="MX36" s="64"/>
      <c r="MY36" s="64"/>
      <c r="MZ36" s="64"/>
      <c r="NA36" s="64"/>
      <c r="NB36" s="64"/>
      <c r="NC36" s="64"/>
      <c r="ND36" s="64"/>
      <c r="NE36" s="64"/>
      <c r="NF36" s="64"/>
      <c r="NG36" s="64"/>
      <c r="NH36" s="64"/>
      <c r="NI36" s="64"/>
      <c r="NJ36" s="64"/>
      <c r="NK36" s="64"/>
      <c r="NL36" s="64"/>
      <c r="NM36" s="64"/>
      <c r="NN36" s="64"/>
      <c r="NO36" s="64"/>
      <c r="NP36" s="64"/>
      <c r="NQ36" s="64"/>
      <c r="NR36" s="64"/>
      <c r="NS36" s="64"/>
      <c r="NT36" s="64"/>
      <c r="NU36" s="64"/>
      <c r="NV36" s="64"/>
      <c r="NW36" s="64"/>
      <c r="NX36" s="64"/>
      <c r="NY36" s="64"/>
      <c r="NZ36" s="64"/>
      <c r="OA36" s="64"/>
      <c r="OB36" s="64"/>
      <c r="OC36" s="64"/>
      <c r="OD36" s="64"/>
      <c r="OE36" s="64"/>
      <c r="OF36" s="64"/>
      <c r="OG36" s="64"/>
      <c r="OH36" s="64"/>
      <c r="OI36" s="64"/>
      <c r="OJ36" s="64"/>
      <c r="OK36" s="64"/>
      <c r="OL36" s="64"/>
      <c r="OM36" s="64"/>
      <c r="ON36" s="64"/>
      <c r="OO36" s="64"/>
      <c r="OP36" s="64"/>
      <c r="OQ36" s="64"/>
      <c r="OR36" s="64"/>
      <c r="OS36" s="64"/>
      <c r="OT36" s="64"/>
      <c r="OU36" s="64"/>
      <c r="OV36" s="64"/>
      <c r="OW36" s="64"/>
      <c r="OX36" s="64"/>
      <c r="OY36" s="64"/>
      <c r="OZ36" s="64"/>
      <c r="PA36" s="64"/>
      <c r="PB36" s="64"/>
      <c r="PC36" s="64"/>
      <c r="PD36" s="64"/>
      <c r="PE36" s="64"/>
      <c r="PF36" s="64"/>
      <c r="PG36" s="64"/>
      <c r="PH36" s="64"/>
      <c r="PI36" s="64"/>
      <c r="PJ36" s="64"/>
      <c r="PK36" s="64"/>
      <c r="PL36" s="64"/>
      <c r="PM36" s="64"/>
      <c r="PN36" s="64"/>
      <c r="PO36" s="64"/>
      <c r="PP36" s="64"/>
      <c r="PQ36" s="64"/>
      <c r="PR36" s="64"/>
      <c r="PS36" s="64"/>
      <c r="PT36" s="64"/>
      <c r="PU36" s="64"/>
      <c r="PV36" s="64"/>
      <c r="PW36" s="64"/>
      <c r="PX36" s="64"/>
      <c r="PY36" s="64"/>
      <c r="PZ36" s="64"/>
      <c r="QA36" s="64"/>
      <c r="QB36" s="64"/>
      <c r="QC36" s="64"/>
      <c r="QD36" s="64"/>
      <c r="QE36" s="64"/>
      <c r="QF36" s="64"/>
      <c r="QG36" s="64"/>
      <c r="QH36" s="64"/>
      <c r="QI36" s="64"/>
      <c r="QJ36" s="64"/>
      <c r="QK36" s="64"/>
      <c r="QL36" s="64"/>
      <c r="QM36" s="64"/>
      <c r="QN36" s="64"/>
      <c r="QO36" s="64"/>
      <c r="QP36" s="64"/>
      <c r="QQ36" s="64"/>
      <c r="QR36" s="64"/>
      <c r="QS36" s="64"/>
      <c r="QT36" s="64"/>
      <c r="QU36" s="64"/>
    </row>
    <row r="37" spans="1:463" outlineLevel="1">
      <c r="A37" s="2"/>
      <c r="B37" s="2"/>
      <c r="C37" s="2" t="s">
        <v>420</v>
      </c>
      <c r="D37" s="2"/>
      <c r="E37" s="2"/>
      <c r="F37" s="2"/>
      <c r="G37" s="2"/>
      <c r="H37" s="69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13">
        <f>AG36*AG35</f>
        <v>10379.891534999999</v>
      </c>
      <c r="AH37" s="13">
        <f t="shared" ref="AH37:CS37" si="66">AH36*AH35</f>
        <v>10371.2416253875</v>
      </c>
      <c r="AI37" s="13">
        <f t="shared" si="66"/>
        <v>10362.598924033009</v>
      </c>
      <c r="AJ37" s="13">
        <f t="shared" si="66"/>
        <v>10353.963424929647</v>
      </c>
      <c r="AK37" s="13">
        <f t="shared" si="66"/>
        <v>10345.335122075539</v>
      </c>
      <c r="AL37" s="13">
        <f t="shared" si="66"/>
        <v>10336.71400947381</v>
      </c>
      <c r="AM37" s="13">
        <f t="shared" si="66"/>
        <v>10328.100081132581</v>
      </c>
      <c r="AN37" s="13">
        <f t="shared" si="66"/>
        <v>10319.49333106497</v>
      </c>
      <c r="AO37" s="13">
        <f t="shared" si="66"/>
        <v>10310.893753289081</v>
      </c>
      <c r="AP37" s="13">
        <f t="shared" si="66"/>
        <v>10302.30134182801</v>
      </c>
      <c r="AQ37" s="13">
        <f t="shared" si="66"/>
        <v>10293.716090709819</v>
      </c>
      <c r="AR37" s="13">
        <f t="shared" si="66"/>
        <v>10285.137993967563</v>
      </c>
      <c r="AS37" s="13">
        <f t="shared" si="66"/>
        <v>10276.567045639253</v>
      </c>
      <c r="AT37" s="13">
        <f t="shared" si="66"/>
        <v>10268.003239767888</v>
      </c>
      <c r="AU37" s="13">
        <f t="shared" si="66"/>
        <v>10259.446570401413</v>
      </c>
      <c r="AV37" s="13">
        <f t="shared" si="66"/>
        <v>10250.897031592745</v>
      </c>
      <c r="AW37" s="13">
        <f t="shared" si="66"/>
        <v>10242.354617399753</v>
      </c>
      <c r="AX37" s="13">
        <f t="shared" si="66"/>
        <v>10233.81932188525</v>
      </c>
      <c r="AY37" s="13">
        <f t="shared" si="66"/>
        <v>10225.291139117015</v>
      </c>
      <c r="AZ37" s="13">
        <f t="shared" si="66"/>
        <v>10216.770063167751</v>
      </c>
      <c r="BA37" s="13">
        <f t="shared" si="66"/>
        <v>10208.256088115109</v>
      </c>
      <c r="BB37" s="13">
        <f t="shared" si="66"/>
        <v>10199.749208041681</v>
      </c>
      <c r="BC37" s="13">
        <f t="shared" si="66"/>
        <v>10191.249417034978</v>
      </c>
      <c r="BD37" s="13">
        <f t="shared" si="66"/>
        <v>10182.75670918745</v>
      </c>
      <c r="BE37" s="13">
        <f t="shared" si="66"/>
        <v>10174.271078596459</v>
      </c>
      <c r="BF37" s="13">
        <f t="shared" si="66"/>
        <v>10165.792519364295</v>
      </c>
      <c r="BG37" s="13">
        <f t="shared" si="66"/>
        <v>10157.321025598159</v>
      </c>
      <c r="BH37" s="13">
        <f t="shared" si="66"/>
        <v>10148.85659141016</v>
      </c>
      <c r="BI37" s="13">
        <f t="shared" si="66"/>
        <v>10140.399210917318</v>
      </c>
      <c r="BJ37" s="13">
        <f t="shared" si="66"/>
        <v>10131.948878241554</v>
      </c>
      <c r="BK37" s="13">
        <f t="shared" si="66"/>
        <v>10123.505587509686</v>
      </c>
      <c r="BL37" s="13">
        <f t="shared" si="66"/>
        <v>10115.069332853427</v>
      </c>
      <c r="BM37" s="13">
        <f t="shared" si="66"/>
        <v>10106.640108409383</v>
      </c>
      <c r="BN37" s="13">
        <f t="shared" si="66"/>
        <v>10098.21790831904</v>
      </c>
      <c r="BO37" s="13">
        <f t="shared" si="66"/>
        <v>10089.802726728774</v>
      </c>
      <c r="BP37" s="13">
        <f t="shared" si="66"/>
        <v>10081.394557789834</v>
      </c>
      <c r="BQ37" s="13">
        <f t="shared" si="66"/>
        <v>10072.993395658343</v>
      </c>
      <c r="BR37" s="13">
        <f t="shared" si="66"/>
        <v>10064.599234495292</v>
      </c>
      <c r="BS37" s="13">
        <f t="shared" si="66"/>
        <v>10056.212068466546</v>
      </c>
      <c r="BT37" s="13">
        <f t="shared" si="66"/>
        <v>10047.831891742824</v>
      </c>
      <c r="BU37" s="13">
        <f t="shared" si="66"/>
        <v>10039.458698499706</v>
      </c>
      <c r="BV37" s="13">
        <f t="shared" si="66"/>
        <v>10031.092482917624</v>
      </c>
      <c r="BW37" s="13">
        <f t="shared" si="66"/>
        <v>10022.733239181858</v>
      </c>
      <c r="BX37" s="13">
        <f t="shared" si="66"/>
        <v>10014.380961482539</v>
      </c>
      <c r="BY37" s="13">
        <f t="shared" si="66"/>
        <v>10006.035644014637</v>
      </c>
      <c r="BZ37" s="13">
        <f t="shared" si="66"/>
        <v>9997.6972809779581</v>
      </c>
      <c r="CA37" s="13">
        <f t="shared" si="66"/>
        <v>9989.3658665771418</v>
      </c>
      <c r="CB37" s="13">
        <f t="shared" si="66"/>
        <v>9981.0413950216607</v>
      </c>
      <c r="CC37" s="13">
        <f t="shared" si="66"/>
        <v>9972.7238605258099</v>
      </c>
      <c r="CD37" s="13">
        <f t="shared" si="66"/>
        <v>9964.4132573087045</v>
      </c>
      <c r="CE37" s="13">
        <f t="shared" si="66"/>
        <v>9956.1095795942783</v>
      </c>
      <c r="CF37" s="13">
        <f t="shared" si="66"/>
        <v>9947.8128216112837</v>
      </c>
      <c r="CG37" s="13">
        <f t="shared" si="66"/>
        <v>9939.5229775932767</v>
      </c>
      <c r="CH37" s="13">
        <f t="shared" si="66"/>
        <v>9931.2400417786139</v>
      </c>
      <c r="CI37" s="13">
        <f t="shared" si="66"/>
        <v>9922.9640084104667</v>
      </c>
      <c r="CJ37" s="13">
        <f t="shared" si="66"/>
        <v>9914.6948717367904</v>
      </c>
      <c r="CK37" s="13">
        <f t="shared" si="66"/>
        <v>9906.4326260103426</v>
      </c>
      <c r="CL37" s="13">
        <f t="shared" si="66"/>
        <v>9898.1772654886681</v>
      </c>
      <c r="CM37" s="13">
        <f t="shared" si="66"/>
        <v>9889.9287844340924</v>
      </c>
      <c r="CN37" s="13">
        <f t="shared" si="66"/>
        <v>9881.6871771137321</v>
      </c>
      <c r="CO37" s="13">
        <f t="shared" si="66"/>
        <v>9873.4524377994694</v>
      </c>
      <c r="CP37" s="13">
        <f t="shared" si="66"/>
        <v>9865.2245607679688</v>
      </c>
      <c r="CQ37" s="13">
        <f t="shared" si="66"/>
        <v>9857.0035403006623</v>
      </c>
      <c r="CR37" s="13">
        <f t="shared" si="66"/>
        <v>9848.7893706837458</v>
      </c>
      <c r="CS37" s="13">
        <f t="shared" si="66"/>
        <v>9840.5820462081756</v>
      </c>
      <c r="CT37" s="13">
        <f t="shared" ref="CT37:FE37" si="67">CT36*CT35</f>
        <v>9832.3815611696664</v>
      </c>
      <c r="CU37" s="13">
        <f t="shared" si="67"/>
        <v>9824.1879098686913</v>
      </c>
      <c r="CV37" s="13">
        <f t="shared" si="67"/>
        <v>9816.0010866104676</v>
      </c>
      <c r="CW37" s="13">
        <f t="shared" si="67"/>
        <v>9807.821085704958</v>
      </c>
      <c r="CX37" s="13">
        <f t="shared" si="67"/>
        <v>9799.6479014668712</v>
      </c>
      <c r="CY37" s="13">
        <f t="shared" si="67"/>
        <v>9791.4815282156487</v>
      </c>
      <c r="CZ37" s="13">
        <f t="shared" si="67"/>
        <v>9783.3219602754689</v>
      </c>
      <c r="DA37" s="13">
        <f t="shared" si="67"/>
        <v>9775.1691919752393</v>
      </c>
      <c r="DB37" s="13">
        <f t="shared" si="67"/>
        <v>9767.0232176485933</v>
      </c>
      <c r="DC37" s="13">
        <f t="shared" si="67"/>
        <v>9758.8840316338865</v>
      </c>
      <c r="DD37" s="13">
        <f t="shared" si="67"/>
        <v>9750.7516282741908</v>
      </c>
      <c r="DE37" s="13">
        <f t="shared" si="67"/>
        <v>9742.6260019172951</v>
      </c>
      <c r="DF37" s="13">
        <f t="shared" si="67"/>
        <v>9734.5071469156956</v>
      </c>
      <c r="DG37" s="13">
        <f t="shared" si="67"/>
        <v>9726.3950576266016</v>
      </c>
      <c r="DH37" s="13">
        <f t="shared" si="67"/>
        <v>9718.2897284119117</v>
      </c>
      <c r="DI37" s="13">
        <f t="shared" si="67"/>
        <v>9710.191153638234</v>
      </c>
      <c r="DJ37" s="13">
        <f t="shared" si="67"/>
        <v>9702.0993276768695</v>
      </c>
      <c r="DK37" s="13">
        <f t="shared" si="67"/>
        <v>9694.0142449038049</v>
      </c>
      <c r="DL37" s="13">
        <f t="shared" si="67"/>
        <v>9685.935899699718</v>
      </c>
      <c r="DM37" s="13">
        <f t="shared" si="67"/>
        <v>9677.8642864499689</v>
      </c>
      <c r="DN37" s="13">
        <f t="shared" si="67"/>
        <v>9669.7993995445941</v>
      </c>
      <c r="DO37" s="13">
        <f t="shared" si="67"/>
        <v>9661.7412333783068</v>
      </c>
      <c r="DP37" s="13">
        <f t="shared" si="67"/>
        <v>9653.6897823504914</v>
      </c>
      <c r="DQ37" s="13">
        <f t="shared" si="67"/>
        <v>9645.6450408651981</v>
      </c>
      <c r="DR37" s="13">
        <f t="shared" si="67"/>
        <v>9637.6070033311444</v>
      </c>
      <c r="DS37" s="13">
        <f t="shared" si="67"/>
        <v>9629.5756641617008</v>
      </c>
      <c r="DT37" s="13">
        <f t="shared" si="67"/>
        <v>9621.5510177749002</v>
      </c>
      <c r="DU37" s="13">
        <f t="shared" si="67"/>
        <v>9613.5330585934225</v>
      </c>
      <c r="DV37" s="13">
        <f t="shared" si="67"/>
        <v>9605.5217810445938</v>
      </c>
      <c r="DW37" s="13">
        <f t="shared" si="67"/>
        <v>9597.5171795603892</v>
      </c>
      <c r="DX37" s="13">
        <f t="shared" si="67"/>
        <v>9589.5192485774242</v>
      </c>
      <c r="DY37" s="13">
        <f t="shared" si="67"/>
        <v>9581.5279825369416</v>
      </c>
      <c r="DZ37" s="13">
        <f t="shared" si="67"/>
        <v>9573.5433758848267</v>
      </c>
      <c r="EA37" s="13">
        <f t="shared" si="67"/>
        <v>9565.56542307159</v>
      </c>
      <c r="EB37" s="13">
        <f t="shared" si="67"/>
        <v>9557.5941185523643</v>
      </c>
      <c r="EC37" s="13">
        <f t="shared" si="67"/>
        <v>9549.6294567869027</v>
      </c>
      <c r="ED37" s="13">
        <f t="shared" si="67"/>
        <v>9541.6714322395801</v>
      </c>
      <c r="EE37" s="13">
        <f t="shared" si="67"/>
        <v>9533.7200393793792</v>
      </c>
      <c r="EF37" s="13">
        <f t="shared" si="67"/>
        <v>9525.7752726798972</v>
      </c>
      <c r="EG37" s="13">
        <f t="shared" si="67"/>
        <v>9517.8371266193299</v>
      </c>
      <c r="EH37" s="13">
        <f t="shared" si="67"/>
        <v>9509.9055956804805</v>
      </c>
      <c r="EI37" s="13">
        <f t="shared" si="67"/>
        <v>9501.9806743507488</v>
      </c>
      <c r="EJ37" s="13">
        <f t="shared" si="67"/>
        <v>9494.0623571221204</v>
      </c>
      <c r="EK37" s="13">
        <f t="shared" si="67"/>
        <v>9486.1506384911863</v>
      </c>
      <c r="EL37" s="13">
        <f t="shared" si="67"/>
        <v>9478.245512959109</v>
      </c>
      <c r="EM37" s="13">
        <f t="shared" si="67"/>
        <v>9470.3469750316435</v>
      </c>
      <c r="EN37" s="13">
        <f t="shared" si="67"/>
        <v>9462.4550192191164</v>
      </c>
      <c r="EO37" s="13">
        <f t="shared" si="67"/>
        <v>9454.5696400364341</v>
      </c>
      <c r="EP37" s="13">
        <f t="shared" si="67"/>
        <v>9446.6908320030707</v>
      </c>
      <c r="EQ37" s="13">
        <f t="shared" si="67"/>
        <v>9438.8185896430678</v>
      </c>
      <c r="ER37" s="13">
        <f t="shared" si="67"/>
        <v>9430.9529074850307</v>
      </c>
      <c r="ES37" s="13">
        <f t="shared" si="67"/>
        <v>9423.0937800621268</v>
      </c>
      <c r="ET37" s="13">
        <f t="shared" si="67"/>
        <v>9415.2412019120766</v>
      </c>
      <c r="EU37" s="13">
        <f t="shared" si="67"/>
        <v>9407.3951675771477</v>
      </c>
      <c r="EV37" s="13">
        <f t="shared" si="67"/>
        <v>9399.5556716041665</v>
      </c>
      <c r="EW37" s="13">
        <f t="shared" si="67"/>
        <v>9391.7227085444974</v>
      </c>
      <c r="EX37" s="13">
        <f t="shared" si="67"/>
        <v>9383.8962729540435</v>
      </c>
      <c r="EY37" s="13">
        <f t="shared" si="67"/>
        <v>9376.0763593932461</v>
      </c>
      <c r="EZ37" s="13">
        <f t="shared" si="67"/>
        <v>9368.2629624270867</v>
      </c>
      <c r="FA37" s="13">
        <f t="shared" si="67"/>
        <v>9360.4560766250634</v>
      </c>
      <c r="FB37" s="13">
        <f t="shared" si="67"/>
        <v>9352.6556965612108</v>
      </c>
      <c r="FC37" s="13">
        <f t="shared" si="67"/>
        <v>9344.8618168140747</v>
      </c>
      <c r="FD37" s="13">
        <f t="shared" si="67"/>
        <v>9337.0744319667283</v>
      </c>
      <c r="FE37" s="13">
        <f t="shared" si="67"/>
        <v>9329.2935366067559</v>
      </c>
      <c r="FF37" s="13">
        <f t="shared" ref="FF37:HQ37" si="68">FF36*FF35</f>
        <v>9321.519125326251</v>
      </c>
      <c r="FG37" s="13">
        <f t="shared" si="68"/>
        <v>9313.7511927218129</v>
      </c>
      <c r="FH37" s="13">
        <f t="shared" si="68"/>
        <v>9305.9897333945446</v>
      </c>
      <c r="FI37" s="13">
        <f t="shared" si="68"/>
        <v>9298.2347419500493</v>
      </c>
      <c r="FJ37" s="13">
        <f t="shared" si="68"/>
        <v>9290.4862129984231</v>
      </c>
      <c r="FK37" s="13">
        <f t="shared" si="68"/>
        <v>9282.7441411542568</v>
      </c>
      <c r="FL37" s="13">
        <f t="shared" si="68"/>
        <v>9275.0085210366287</v>
      </c>
      <c r="FM37" s="13">
        <f t="shared" si="68"/>
        <v>9267.2793472690973</v>
      </c>
      <c r="FN37" s="13">
        <f t="shared" si="68"/>
        <v>9259.5566144797067</v>
      </c>
      <c r="FO37" s="13">
        <f t="shared" si="68"/>
        <v>9251.8403173009719</v>
      </c>
      <c r="FP37" s="13">
        <f t="shared" si="68"/>
        <v>9244.1304503698884</v>
      </c>
      <c r="FQ37" s="13">
        <f t="shared" si="68"/>
        <v>9236.4270083279134</v>
      </c>
      <c r="FR37" s="13">
        <f t="shared" si="68"/>
        <v>9228.7299858209717</v>
      </c>
      <c r="FS37" s="13">
        <f t="shared" si="68"/>
        <v>9221.0393774994554</v>
      </c>
      <c r="FT37" s="13">
        <f t="shared" si="68"/>
        <v>9213.3551780182061</v>
      </c>
      <c r="FU37" s="13">
        <f t="shared" si="68"/>
        <v>9205.6773820365233</v>
      </c>
      <c r="FV37" s="13">
        <f t="shared" si="68"/>
        <v>9198.0059842181599</v>
      </c>
      <c r="FW37" s="13">
        <f t="shared" si="68"/>
        <v>9190.3409792313105</v>
      </c>
      <c r="FX37" s="13">
        <f t="shared" si="68"/>
        <v>9182.682361748617</v>
      </c>
      <c r="FY37" s="13">
        <f t="shared" si="68"/>
        <v>9175.03012644716</v>
      </c>
      <c r="FZ37" s="13">
        <f t="shared" si="68"/>
        <v>9167.3842680084545</v>
      </c>
      <c r="GA37" s="13">
        <f t="shared" si="68"/>
        <v>9159.7447811184466</v>
      </c>
      <c r="GB37" s="13">
        <f t="shared" si="68"/>
        <v>9152.1116604675135</v>
      </c>
      <c r="GC37" s="13">
        <f t="shared" si="68"/>
        <v>9144.4849007504581</v>
      </c>
      <c r="GD37" s="13">
        <f t="shared" si="68"/>
        <v>9136.8644966664997</v>
      </c>
      <c r="GE37" s="13">
        <f t="shared" si="68"/>
        <v>9129.2504429192759</v>
      </c>
      <c r="GF37" s="13">
        <f t="shared" si="68"/>
        <v>9121.6427342168427</v>
      </c>
      <c r="GG37" s="13">
        <f t="shared" si="68"/>
        <v>9114.0413652716634</v>
      </c>
      <c r="GH37" s="13">
        <f t="shared" si="68"/>
        <v>9106.4463308006034</v>
      </c>
      <c r="GI37" s="13">
        <f t="shared" si="68"/>
        <v>9098.8576255249354</v>
      </c>
      <c r="GJ37" s="13">
        <f t="shared" si="68"/>
        <v>9091.2752441703306</v>
      </c>
      <c r="GK37" s="13">
        <f t="shared" si="68"/>
        <v>9083.6991814668545</v>
      </c>
      <c r="GL37" s="13">
        <f t="shared" si="68"/>
        <v>9076.1294321489659</v>
      </c>
      <c r="GM37" s="13">
        <f t="shared" si="68"/>
        <v>9068.5659909555088</v>
      </c>
      <c r="GN37" s="13">
        <f t="shared" si="68"/>
        <v>9061.0088526297131</v>
      </c>
      <c r="GO37" s="13">
        <f t="shared" si="68"/>
        <v>9053.4580119191869</v>
      </c>
      <c r="GP37" s="13">
        <f t="shared" si="68"/>
        <v>9045.9134635759201</v>
      </c>
      <c r="GQ37" s="13">
        <f t="shared" si="68"/>
        <v>9038.3752023562738</v>
      </c>
      <c r="GR37" s="13">
        <f t="shared" si="68"/>
        <v>9030.8432230209764</v>
      </c>
      <c r="GS37" s="13">
        <f t="shared" si="68"/>
        <v>9023.3175203351238</v>
      </c>
      <c r="GT37" s="13">
        <f t="shared" si="68"/>
        <v>9015.7980890681793</v>
      </c>
      <c r="GU37" s="13">
        <f t="shared" si="68"/>
        <v>9008.2849239939551</v>
      </c>
      <c r="GV37" s="13">
        <f t="shared" si="68"/>
        <v>9000.7780198906275</v>
      </c>
      <c r="GW37" s="13">
        <f t="shared" si="68"/>
        <v>8993.2773715407184</v>
      </c>
      <c r="GX37" s="13">
        <f t="shared" si="68"/>
        <v>8985.7829737311022</v>
      </c>
      <c r="GY37" s="13">
        <f t="shared" si="68"/>
        <v>8978.2948212529918</v>
      </c>
      <c r="GZ37" s="13">
        <f t="shared" si="68"/>
        <v>8970.8129089019476</v>
      </c>
      <c r="HA37" s="13">
        <f t="shared" si="68"/>
        <v>8963.3372314778626</v>
      </c>
      <c r="HB37" s="13">
        <f t="shared" si="68"/>
        <v>8955.8677837849627</v>
      </c>
      <c r="HC37" s="13">
        <f t="shared" si="68"/>
        <v>8948.4045606318086</v>
      </c>
      <c r="HD37" s="13">
        <f t="shared" si="68"/>
        <v>8940.9475568312828</v>
      </c>
      <c r="HE37" s="13">
        <f t="shared" si="68"/>
        <v>8933.4967672005896</v>
      </c>
      <c r="HF37" s="13">
        <f t="shared" si="68"/>
        <v>8926.0521865612554</v>
      </c>
      <c r="HG37" s="13">
        <f t="shared" si="68"/>
        <v>8918.6138097391213</v>
      </c>
      <c r="HH37" s="13">
        <f t="shared" si="68"/>
        <v>8911.1816315643391</v>
      </c>
      <c r="HI37" s="13">
        <f t="shared" si="68"/>
        <v>8903.7556468713683</v>
      </c>
      <c r="HJ37" s="13">
        <f t="shared" si="68"/>
        <v>8896.3358504989756</v>
      </c>
      <c r="HK37" s="13">
        <f t="shared" si="68"/>
        <v>8888.9222372902259</v>
      </c>
      <c r="HL37" s="13">
        <f t="shared" si="68"/>
        <v>8881.5148020924844</v>
      </c>
      <c r="HM37" s="13">
        <f t="shared" si="68"/>
        <v>8874.1135397574089</v>
      </c>
      <c r="HN37" s="13">
        <f t="shared" si="68"/>
        <v>8866.718445140943</v>
      </c>
      <c r="HO37" s="13">
        <f t="shared" si="68"/>
        <v>8859.3295131033265</v>
      </c>
      <c r="HP37" s="13">
        <f t="shared" si="68"/>
        <v>8851.946738509072</v>
      </c>
      <c r="HQ37" s="13">
        <f t="shared" si="68"/>
        <v>8844.5701162269816</v>
      </c>
      <c r="HR37" s="13">
        <f t="shared" ref="HR37:KC37" si="69">HR36*HR35</f>
        <v>8837.1996411301261</v>
      </c>
      <c r="HS37" s="13">
        <f t="shared" si="69"/>
        <v>8829.8353080958514</v>
      </c>
      <c r="HT37" s="13">
        <f t="shared" si="69"/>
        <v>8822.4771120057721</v>
      </c>
      <c r="HU37" s="13">
        <f t="shared" si="69"/>
        <v>8815.1250477457652</v>
      </c>
      <c r="HV37" s="13">
        <f t="shared" si="69"/>
        <v>8807.7791102059764</v>
      </c>
      <c r="HW37" s="13">
        <f t="shared" si="69"/>
        <v>8800.4392942808045</v>
      </c>
      <c r="HX37" s="13">
        <f t="shared" si="69"/>
        <v>8793.1055948689045</v>
      </c>
      <c r="HY37" s="13">
        <f t="shared" si="69"/>
        <v>8785.7780068731809</v>
      </c>
      <c r="HZ37" s="13">
        <f t="shared" si="69"/>
        <v>8778.4565252007851</v>
      </c>
      <c r="IA37" s="13">
        <f t="shared" si="69"/>
        <v>8771.1411447631181</v>
      </c>
      <c r="IB37" s="13">
        <f t="shared" si="69"/>
        <v>8763.8318604758133</v>
      </c>
      <c r="IC37" s="13">
        <f t="shared" si="69"/>
        <v>8756.5286672587517</v>
      </c>
      <c r="ID37" s="13">
        <f t="shared" si="69"/>
        <v>8749.2315600360344</v>
      </c>
      <c r="IE37" s="13">
        <f t="shared" si="69"/>
        <v>8741.9405337360058</v>
      </c>
      <c r="IF37" s="13">
        <f t="shared" si="69"/>
        <v>8734.6555832912254</v>
      </c>
      <c r="IG37" s="13">
        <f t="shared" si="69"/>
        <v>8727.3767036384834</v>
      </c>
      <c r="IH37" s="13">
        <f t="shared" si="69"/>
        <v>8720.1038897187827</v>
      </c>
      <c r="II37" s="13">
        <f t="shared" si="69"/>
        <v>8712.8371364773502</v>
      </c>
      <c r="IJ37" s="13">
        <f t="shared" si="69"/>
        <v>8705.5764388636198</v>
      </c>
      <c r="IK37" s="13">
        <f t="shared" si="69"/>
        <v>8698.321791831233</v>
      </c>
      <c r="IL37" s="13">
        <f t="shared" si="69"/>
        <v>8691.0731903380401</v>
      </c>
      <c r="IM37" s="13">
        <f t="shared" si="69"/>
        <v>8683.8306293460901</v>
      </c>
      <c r="IN37" s="13">
        <f t="shared" si="69"/>
        <v>8676.5941038216351</v>
      </c>
      <c r="IO37" s="13">
        <f t="shared" si="69"/>
        <v>8669.3636087351169</v>
      </c>
      <c r="IP37" s="13">
        <f t="shared" si="69"/>
        <v>8662.1391390611698</v>
      </c>
      <c r="IQ37" s="13">
        <f t="shared" si="69"/>
        <v>8654.9206897786207</v>
      </c>
      <c r="IR37" s="13">
        <f t="shared" si="69"/>
        <v>8647.7082558704697</v>
      </c>
      <c r="IS37" s="13">
        <f t="shared" si="69"/>
        <v>8640.501832323911</v>
      </c>
      <c r="IT37" s="13">
        <f t="shared" si="69"/>
        <v>8633.3014141303083</v>
      </c>
      <c r="IU37" s="13">
        <f t="shared" si="69"/>
        <v>8626.1069962851998</v>
      </c>
      <c r="IV37" s="13">
        <f t="shared" si="69"/>
        <v>8618.9185737882945</v>
      </c>
      <c r="IW37" s="13">
        <f t="shared" si="69"/>
        <v>8611.7361416434705</v>
      </c>
      <c r="IX37" s="13">
        <f t="shared" si="69"/>
        <v>8604.5596948587681</v>
      </c>
      <c r="IY37" s="13">
        <f t="shared" si="69"/>
        <v>8597.3892284463855</v>
      </c>
      <c r="IZ37" s="13">
        <f t="shared" si="69"/>
        <v>8590.224737422679</v>
      </c>
      <c r="JA37" s="13">
        <f t="shared" si="69"/>
        <v>8583.0662168081617</v>
      </c>
      <c r="JB37" s="13">
        <f t="shared" si="69"/>
        <v>8575.9136616274864</v>
      </c>
      <c r="JC37" s="13">
        <f t="shared" si="69"/>
        <v>8568.7670669094641</v>
      </c>
      <c r="JD37" s="13">
        <f t="shared" si="69"/>
        <v>8561.6264276870406</v>
      </c>
      <c r="JE37" s="13">
        <f t="shared" si="69"/>
        <v>8554.4917389973016</v>
      </c>
      <c r="JF37" s="13">
        <f t="shared" si="69"/>
        <v>8547.3629958814709</v>
      </c>
      <c r="JG37" s="13">
        <f t="shared" si="69"/>
        <v>8540.2401933849033</v>
      </c>
      <c r="JH37" s="13">
        <f t="shared" si="69"/>
        <v>8533.1233265570809</v>
      </c>
      <c r="JI37" s="13">
        <f t="shared" si="69"/>
        <v>8526.0123904516167</v>
      </c>
      <c r="JJ37" s="13">
        <f t="shared" si="69"/>
        <v>8518.9073801262402</v>
      </c>
      <c r="JK37" s="13">
        <f t="shared" si="69"/>
        <v>8511.8082906428008</v>
      </c>
      <c r="JL37" s="13">
        <f t="shared" si="69"/>
        <v>8504.715117067266</v>
      </c>
      <c r="JM37" s="13">
        <f t="shared" si="69"/>
        <v>8497.6278544697088</v>
      </c>
      <c r="JN37" s="13">
        <f t="shared" si="69"/>
        <v>8490.546497924317</v>
      </c>
      <c r="JO37" s="13">
        <f t="shared" si="69"/>
        <v>8483.4710425093817</v>
      </c>
      <c r="JP37" s="13">
        <f t="shared" si="69"/>
        <v>8476.4014833072906</v>
      </c>
      <c r="JQ37" s="13">
        <f t="shared" si="69"/>
        <v>8469.3378154045349</v>
      </c>
      <c r="JR37" s="13">
        <f t="shared" si="69"/>
        <v>8462.2800338916968</v>
      </c>
      <c r="JS37" s="13">
        <f t="shared" si="69"/>
        <v>8455.228133863453</v>
      </c>
      <c r="JT37" s="13">
        <f t="shared" si="69"/>
        <v>8448.1821104185674</v>
      </c>
      <c r="JU37" s="13">
        <f t="shared" si="69"/>
        <v>8441.1419586598859</v>
      </c>
      <c r="JV37" s="13">
        <f t="shared" si="69"/>
        <v>8434.1076736943342</v>
      </c>
      <c r="JW37" s="13">
        <f t="shared" si="69"/>
        <v>8427.0792506329217</v>
      </c>
      <c r="JX37" s="13">
        <f t="shared" si="69"/>
        <v>8420.0566845907288</v>
      </c>
      <c r="JY37" s="13">
        <f t="shared" si="69"/>
        <v>8413.039970686903</v>
      </c>
      <c r="JZ37" s="13">
        <f t="shared" si="69"/>
        <v>8406.0291040446627</v>
      </c>
      <c r="KA37" s="13">
        <f t="shared" si="69"/>
        <v>8399.0240797912938</v>
      </c>
      <c r="KB37" s="13">
        <f t="shared" si="69"/>
        <v>8392.0248930581329</v>
      </c>
      <c r="KC37" s="13">
        <f t="shared" si="69"/>
        <v>8385.0315389805855</v>
      </c>
      <c r="KD37" s="13">
        <f t="shared" ref="KD37:LT37" si="70">KD36*KD35</f>
        <v>8378.0440126981011</v>
      </c>
      <c r="KE37" s="13">
        <f t="shared" si="70"/>
        <v>8371.0623093541853</v>
      </c>
      <c r="KF37" s="13">
        <f t="shared" si="70"/>
        <v>8364.0864240963911</v>
      </c>
      <c r="KG37" s="13">
        <f t="shared" si="70"/>
        <v>8357.1163520763112</v>
      </c>
      <c r="KH37" s="13">
        <f t="shared" si="70"/>
        <v>8350.1520884495803</v>
      </c>
      <c r="KI37" s="13">
        <f t="shared" si="70"/>
        <v>8343.1936283758732</v>
      </c>
      <c r="KJ37" s="13">
        <f t="shared" si="70"/>
        <v>8336.2409670188918</v>
      </c>
      <c r="KK37" s="13">
        <f t="shared" si="70"/>
        <v>8329.2940995463759</v>
      </c>
      <c r="KL37" s="13">
        <f t="shared" si="70"/>
        <v>8322.3530211300877</v>
      </c>
      <c r="KM37" s="13">
        <f t="shared" si="70"/>
        <v>8315.4177269458123</v>
      </c>
      <c r="KN37" s="13">
        <f t="shared" si="70"/>
        <v>8308.488212173359</v>
      </c>
      <c r="KO37" s="13">
        <f t="shared" si="70"/>
        <v>8301.5644719965476</v>
      </c>
      <c r="KP37" s="13">
        <f t="shared" si="70"/>
        <v>8294.6465016032162</v>
      </c>
      <c r="KQ37" s="13">
        <f t="shared" si="70"/>
        <v>8287.7342961852119</v>
      </c>
      <c r="KR37" s="13">
        <f t="shared" si="70"/>
        <v>8280.8278509383908</v>
      </c>
      <c r="KS37" s="13">
        <f t="shared" si="70"/>
        <v>8273.9271610626074</v>
      </c>
      <c r="KT37" s="13">
        <f t="shared" si="70"/>
        <v>8267.0322217617231</v>
      </c>
      <c r="KU37" s="13">
        <f t="shared" si="70"/>
        <v>8260.1430282435867</v>
      </c>
      <c r="KV37" s="13">
        <f t="shared" si="70"/>
        <v>8253.2595757200506</v>
      </c>
      <c r="KW37" s="13">
        <f t="shared" si="70"/>
        <v>8246.3818594069508</v>
      </c>
      <c r="KX37" s="13">
        <f t="shared" si="70"/>
        <v>8239.5098745241103</v>
      </c>
      <c r="KY37" s="13">
        <f t="shared" si="70"/>
        <v>8232.6436162953414</v>
      </c>
      <c r="KZ37" s="13">
        <f t="shared" si="70"/>
        <v>8225.7830799484273</v>
      </c>
      <c r="LA37" s="13">
        <f t="shared" si="70"/>
        <v>8218.9282607151363</v>
      </c>
      <c r="LB37" s="13">
        <f t="shared" si="70"/>
        <v>8212.0791538312078</v>
      </c>
      <c r="LC37" s="13">
        <f t="shared" si="70"/>
        <v>8205.2357545363484</v>
      </c>
      <c r="LD37" s="13">
        <f t="shared" si="70"/>
        <v>8198.3980580742336</v>
      </c>
      <c r="LE37" s="13">
        <f t="shared" si="70"/>
        <v>8191.5660596925054</v>
      </c>
      <c r="LF37" s="13">
        <f t="shared" si="70"/>
        <v>8184.739754642761</v>
      </c>
      <c r="LG37" s="13">
        <f t="shared" si="70"/>
        <v>8177.9191381805595</v>
      </c>
      <c r="LH37" s="13">
        <f t="shared" si="70"/>
        <v>8171.104205565407</v>
      </c>
      <c r="LI37" s="13">
        <f t="shared" si="70"/>
        <v>8164.2949520607699</v>
      </c>
      <c r="LJ37" s="13">
        <f t="shared" si="70"/>
        <v>8157.4913729340533</v>
      </c>
      <c r="LK37" s="13">
        <f t="shared" si="70"/>
        <v>8150.6934634566087</v>
      </c>
      <c r="LL37" s="13">
        <f t="shared" si="70"/>
        <v>8143.9012189037267</v>
      </c>
      <c r="LM37" s="13">
        <f t="shared" si="70"/>
        <v>8137.1146345546404</v>
      </c>
      <c r="LN37" s="13">
        <f t="shared" si="70"/>
        <v>8130.333705692512</v>
      </c>
      <c r="LO37" s="13">
        <f t="shared" si="70"/>
        <v>8123.5584276044356</v>
      </c>
      <c r="LP37" s="13">
        <f t="shared" si="70"/>
        <v>8116.7887955814313</v>
      </c>
      <c r="LQ37" s="13">
        <f t="shared" si="70"/>
        <v>8110.0248049184465</v>
      </c>
      <c r="LR37" s="13">
        <f t="shared" si="70"/>
        <v>8103.2664509143478</v>
      </c>
      <c r="LS37" s="13">
        <f t="shared" si="70"/>
        <v>8096.5137288719179</v>
      </c>
      <c r="LT37" s="13">
        <f t="shared" si="70"/>
        <v>8089.7666340978585</v>
      </c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</row>
    <row r="38" spans="1:463" outlineLevel="1">
      <c r="A38" s="2"/>
      <c r="B38" s="2"/>
      <c r="C38" s="2" t="s">
        <v>421</v>
      </c>
      <c r="D38" s="2"/>
      <c r="E38" s="2"/>
      <c r="F38" s="2"/>
      <c r="G38" s="2"/>
      <c r="H38" s="71">
        <f>Inputs!E72</f>
        <v>0.01</v>
      </c>
      <c r="I38" s="64">
        <v>1</v>
      </c>
      <c r="J38" s="64">
        <v>1</v>
      </c>
      <c r="K38" s="64">
        <v>1</v>
      </c>
      <c r="L38" s="64">
        <v>1</v>
      </c>
      <c r="M38" s="64">
        <v>1</v>
      </c>
      <c r="N38" s="64"/>
      <c r="O38" s="64">
        <f t="shared" ref="O38:AC38" si="71">(1-($H$38*(ROUNDUP(O$18/12,0)-1)))*O$17</f>
        <v>0</v>
      </c>
      <c r="P38" s="64">
        <f t="shared" si="71"/>
        <v>0</v>
      </c>
      <c r="Q38" s="64">
        <f t="shared" si="71"/>
        <v>0</v>
      </c>
      <c r="R38" s="64">
        <f t="shared" si="71"/>
        <v>0</v>
      </c>
      <c r="S38" s="64">
        <f t="shared" si="71"/>
        <v>0</v>
      </c>
      <c r="T38" s="64">
        <f t="shared" si="71"/>
        <v>0</v>
      </c>
      <c r="U38" s="64">
        <f t="shared" si="71"/>
        <v>0</v>
      </c>
      <c r="V38" s="64">
        <f t="shared" si="71"/>
        <v>0</v>
      </c>
      <c r="W38" s="64">
        <f t="shared" si="71"/>
        <v>0</v>
      </c>
      <c r="X38" s="64">
        <f t="shared" si="71"/>
        <v>0</v>
      </c>
      <c r="Y38" s="64">
        <f t="shared" si="71"/>
        <v>0</v>
      </c>
      <c r="Z38" s="64">
        <f t="shared" si="71"/>
        <v>0</v>
      </c>
      <c r="AA38" s="64">
        <f t="shared" si="71"/>
        <v>0</v>
      </c>
      <c r="AB38" s="64">
        <f t="shared" si="71"/>
        <v>0</v>
      </c>
      <c r="AC38" s="64">
        <f t="shared" si="71"/>
        <v>0</v>
      </c>
      <c r="AD38" s="64"/>
      <c r="AE38" s="64"/>
      <c r="AF38" s="64"/>
      <c r="AG38" s="64">
        <f t="shared" ref="AG38:AL38" si="72">(1-($H$38*(ROUNDUP(AG$18/12,0)-1)))*AG$17</f>
        <v>1</v>
      </c>
      <c r="AH38" s="64">
        <f t="shared" si="72"/>
        <v>1</v>
      </c>
      <c r="AI38" s="64">
        <f t="shared" si="72"/>
        <v>1</v>
      </c>
      <c r="AJ38" s="64">
        <f t="shared" si="72"/>
        <v>1</v>
      </c>
      <c r="AK38" s="64">
        <f t="shared" si="72"/>
        <v>1</v>
      </c>
      <c r="AL38" s="64">
        <f t="shared" si="72"/>
        <v>1</v>
      </c>
      <c r="AM38" s="64">
        <f t="shared" ref="AM38:AR38" si="73">(1+$H$38)^(ROUNDUP(AM$18/12,0)-1)*AM$17</f>
        <v>1</v>
      </c>
      <c r="AN38" s="64">
        <f t="shared" si="73"/>
        <v>1</v>
      </c>
      <c r="AO38" s="64">
        <f t="shared" si="73"/>
        <v>1</v>
      </c>
      <c r="AP38" s="64">
        <f t="shared" si="73"/>
        <v>1</v>
      </c>
      <c r="AQ38" s="64">
        <f t="shared" si="73"/>
        <v>1</v>
      </c>
      <c r="AR38" s="64">
        <f t="shared" si="73"/>
        <v>1</v>
      </c>
      <c r="AS38" s="64">
        <f>AG38*(1+$H38)</f>
        <v>1.01</v>
      </c>
      <c r="AT38" s="64">
        <f t="shared" ref="AT38:DE38" si="74">AH38*(1+$H38)</f>
        <v>1.01</v>
      </c>
      <c r="AU38" s="64">
        <f t="shared" si="74"/>
        <v>1.01</v>
      </c>
      <c r="AV38" s="64">
        <f t="shared" si="74"/>
        <v>1.01</v>
      </c>
      <c r="AW38" s="64">
        <f t="shared" si="74"/>
        <v>1.01</v>
      </c>
      <c r="AX38" s="64">
        <f t="shared" si="74"/>
        <v>1.01</v>
      </c>
      <c r="AY38" s="64">
        <f t="shared" si="74"/>
        <v>1.01</v>
      </c>
      <c r="AZ38" s="64">
        <f t="shared" si="74"/>
        <v>1.01</v>
      </c>
      <c r="BA38" s="64">
        <f t="shared" si="74"/>
        <v>1.01</v>
      </c>
      <c r="BB38" s="64">
        <f t="shared" si="74"/>
        <v>1.01</v>
      </c>
      <c r="BC38" s="64">
        <f t="shared" si="74"/>
        <v>1.01</v>
      </c>
      <c r="BD38" s="64">
        <f t="shared" si="74"/>
        <v>1.01</v>
      </c>
      <c r="BE38" s="64">
        <f t="shared" si="74"/>
        <v>1.0201</v>
      </c>
      <c r="BF38" s="64">
        <f t="shared" si="74"/>
        <v>1.0201</v>
      </c>
      <c r="BG38" s="64">
        <f t="shared" si="74"/>
        <v>1.0201</v>
      </c>
      <c r="BH38" s="64">
        <f t="shared" si="74"/>
        <v>1.0201</v>
      </c>
      <c r="BI38" s="64">
        <f t="shared" si="74"/>
        <v>1.0201</v>
      </c>
      <c r="BJ38" s="64">
        <f t="shared" si="74"/>
        <v>1.0201</v>
      </c>
      <c r="BK38" s="64">
        <f t="shared" si="74"/>
        <v>1.0201</v>
      </c>
      <c r="BL38" s="64">
        <f t="shared" si="74"/>
        <v>1.0201</v>
      </c>
      <c r="BM38" s="64">
        <f t="shared" si="74"/>
        <v>1.0201</v>
      </c>
      <c r="BN38" s="64">
        <f t="shared" si="74"/>
        <v>1.0201</v>
      </c>
      <c r="BO38" s="64">
        <f t="shared" si="74"/>
        <v>1.0201</v>
      </c>
      <c r="BP38" s="64">
        <f t="shared" si="74"/>
        <v>1.0201</v>
      </c>
      <c r="BQ38" s="64">
        <f t="shared" si="74"/>
        <v>1.0303009999999999</v>
      </c>
      <c r="BR38" s="64">
        <f t="shared" si="74"/>
        <v>1.0303009999999999</v>
      </c>
      <c r="BS38" s="64">
        <f t="shared" si="74"/>
        <v>1.0303009999999999</v>
      </c>
      <c r="BT38" s="64">
        <f t="shared" si="74"/>
        <v>1.0303009999999999</v>
      </c>
      <c r="BU38" s="64">
        <f t="shared" si="74"/>
        <v>1.0303009999999999</v>
      </c>
      <c r="BV38" s="64">
        <f t="shared" si="74"/>
        <v>1.0303009999999999</v>
      </c>
      <c r="BW38" s="64">
        <f t="shared" si="74"/>
        <v>1.0303009999999999</v>
      </c>
      <c r="BX38" s="64">
        <f t="shared" si="74"/>
        <v>1.0303009999999999</v>
      </c>
      <c r="BY38" s="64">
        <f t="shared" si="74"/>
        <v>1.0303009999999999</v>
      </c>
      <c r="BZ38" s="64">
        <f t="shared" si="74"/>
        <v>1.0303009999999999</v>
      </c>
      <c r="CA38" s="64">
        <f t="shared" si="74"/>
        <v>1.0303009999999999</v>
      </c>
      <c r="CB38" s="64">
        <f t="shared" si="74"/>
        <v>1.0303009999999999</v>
      </c>
      <c r="CC38" s="64">
        <f t="shared" si="74"/>
        <v>1.04060401</v>
      </c>
      <c r="CD38" s="64">
        <f t="shared" si="74"/>
        <v>1.04060401</v>
      </c>
      <c r="CE38" s="64">
        <f t="shared" si="74"/>
        <v>1.04060401</v>
      </c>
      <c r="CF38" s="64">
        <f t="shared" si="74"/>
        <v>1.04060401</v>
      </c>
      <c r="CG38" s="64">
        <f t="shared" si="74"/>
        <v>1.04060401</v>
      </c>
      <c r="CH38" s="64">
        <f t="shared" si="74"/>
        <v>1.04060401</v>
      </c>
      <c r="CI38" s="64">
        <f t="shared" si="74"/>
        <v>1.04060401</v>
      </c>
      <c r="CJ38" s="64">
        <f t="shared" si="74"/>
        <v>1.04060401</v>
      </c>
      <c r="CK38" s="64">
        <f t="shared" si="74"/>
        <v>1.04060401</v>
      </c>
      <c r="CL38" s="64">
        <f t="shared" si="74"/>
        <v>1.04060401</v>
      </c>
      <c r="CM38" s="64">
        <f t="shared" si="74"/>
        <v>1.04060401</v>
      </c>
      <c r="CN38" s="64">
        <f t="shared" si="74"/>
        <v>1.04060401</v>
      </c>
      <c r="CO38" s="64">
        <f t="shared" si="74"/>
        <v>1.0510100500999999</v>
      </c>
      <c r="CP38" s="64">
        <f t="shared" si="74"/>
        <v>1.0510100500999999</v>
      </c>
      <c r="CQ38" s="64">
        <f t="shared" si="74"/>
        <v>1.0510100500999999</v>
      </c>
      <c r="CR38" s="64">
        <f t="shared" si="74"/>
        <v>1.0510100500999999</v>
      </c>
      <c r="CS38" s="64">
        <f t="shared" si="74"/>
        <v>1.0510100500999999</v>
      </c>
      <c r="CT38" s="64">
        <f t="shared" si="74"/>
        <v>1.0510100500999999</v>
      </c>
      <c r="CU38" s="64">
        <f t="shared" si="74"/>
        <v>1.0510100500999999</v>
      </c>
      <c r="CV38" s="64">
        <f t="shared" si="74"/>
        <v>1.0510100500999999</v>
      </c>
      <c r="CW38" s="64">
        <f t="shared" si="74"/>
        <v>1.0510100500999999</v>
      </c>
      <c r="CX38" s="64">
        <f t="shared" si="74"/>
        <v>1.0510100500999999</v>
      </c>
      <c r="CY38" s="64">
        <f t="shared" si="74"/>
        <v>1.0510100500999999</v>
      </c>
      <c r="CZ38" s="64">
        <f t="shared" si="74"/>
        <v>1.0510100500999999</v>
      </c>
      <c r="DA38" s="64">
        <f t="shared" si="74"/>
        <v>1.0615201506009999</v>
      </c>
      <c r="DB38" s="64">
        <f t="shared" si="74"/>
        <v>1.0615201506009999</v>
      </c>
      <c r="DC38" s="64">
        <f t="shared" si="74"/>
        <v>1.0615201506009999</v>
      </c>
      <c r="DD38" s="64">
        <f t="shared" si="74"/>
        <v>1.0615201506009999</v>
      </c>
      <c r="DE38" s="64">
        <f t="shared" si="74"/>
        <v>1.0615201506009999</v>
      </c>
      <c r="DF38" s="64">
        <f t="shared" ref="DF38:FQ38" si="75">CT38*(1+$H38)</f>
        <v>1.0615201506009999</v>
      </c>
      <c r="DG38" s="64">
        <f t="shared" si="75"/>
        <v>1.0615201506009999</v>
      </c>
      <c r="DH38" s="64">
        <f t="shared" si="75"/>
        <v>1.0615201506009999</v>
      </c>
      <c r="DI38" s="64">
        <f t="shared" si="75"/>
        <v>1.0615201506009999</v>
      </c>
      <c r="DJ38" s="64">
        <f t="shared" si="75"/>
        <v>1.0615201506009999</v>
      </c>
      <c r="DK38" s="64">
        <f t="shared" si="75"/>
        <v>1.0615201506009999</v>
      </c>
      <c r="DL38" s="64">
        <f t="shared" si="75"/>
        <v>1.0615201506009999</v>
      </c>
      <c r="DM38" s="64">
        <f t="shared" si="75"/>
        <v>1.0721353521070098</v>
      </c>
      <c r="DN38" s="64">
        <f t="shared" si="75"/>
        <v>1.0721353521070098</v>
      </c>
      <c r="DO38" s="64">
        <f t="shared" si="75"/>
        <v>1.0721353521070098</v>
      </c>
      <c r="DP38" s="64">
        <f t="shared" si="75"/>
        <v>1.0721353521070098</v>
      </c>
      <c r="DQ38" s="64">
        <f t="shared" si="75"/>
        <v>1.0721353521070098</v>
      </c>
      <c r="DR38" s="64">
        <f t="shared" si="75"/>
        <v>1.0721353521070098</v>
      </c>
      <c r="DS38" s="64">
        <f t="shared" si="75"/>
        <v>1.0721353521070098</v>
      </c>
      <c r="DT38" s="64">
        <f t="shared" si="75"/>
        <v>1.0721353521070098</v>
      </c>
      <c r="DU38" s="64">
        <f t="shared" si="75"/>
        <v>1.0721353521070098</v>
      </c>
      <c r="DV38" s="64">
        <f t="shared" si="75"/>
        <v>1.0721353521070098</v>
      </c>
      <c r="DW38" s="64">
        <f t="shared" si="75"/>
        <v>1.0721353521070098</v>
      </c>
      <c r="DX38" s="64">
        <f t="shared" si="75"/>
        <v>1.0721353521070098</v>
      </c>
      <c r="DY38" s="64">
        <f t="shared" si="75"/>
        <v>1.08285670562808</v>
      </c>
      <c r="DZ38" s="64">
        <f t="shared" si="75"/>
        <v>1.08285670562808</v>
      </c>
      <c r="EA38" s="64">
        <f t="shared" si="75"/>
        <v>1.08285670562808</v>
      </c>
      <c r="EB38" s="64">
        <f t="shared" si="75"/>
        <v>1.08285670562808</v>
      </c>
      <c r="EC38" s="64">
        <f t="shared" si="75"/>
        <v>1.08285670562808</v>
      </c>
      <c r="ED38" s="64">
        <f t="shared" si="75"/>
        <v>1.08285670562808</v>
      </c>
      <c r="EE38" s="64">
        <f t="shared" si="75"/>
        <v>1.08285670562808</v>
      </c>
      <c r="EF38" s="64">
        <f t="shared" si="75"/>
        <v>1.08285670562808</v>
      </c>
      <c r="EG38" s="64">
        <f t="shared" si="75"/>
        <v>1.08285670562808</v>
      </c>
      <c r="EH38" s="64">
        <f t="shared" si="75"/>
        <v>1.08285670562808</v>
      </c>
      <c r="EI38" s="64">
        <f t="shared" si="75"/>
        <v>1.08285670562808</v>
      </c>
      <c r="EJ38" s="64">
        <f t="shared" si="75"/>
        <v>1.08285670562808</v>
      </c>
      <c r="EK38" s="64">
        <f t="shared" si="75"/>
        <v>1.0936852726843609</v>
      </c>
      <c r="EL38" s="64">
        <f t="shared" si="75"/>
        <v>1.0936852726843609</v>
      </c>
      <c r="EM38" s="64">
        <f t="shared" si="75"/>
        <v>1.0936852726843609</v>
      </c>
      <c r="EN38" s="64">
        <f t="shared" si="75"/>
        <v>1.0936852726843609</v>
      </c>
      <c r="EO38" s="64">
        <f t="shared" si="75"/>
        <v>1.0936852726843609</v>
      </c>
      <c r="EP38" s="64">
        <f t="shared" si="75"/>
        <v>1.0936852726843609</v>
      </c>
      <c r="EQ38" s="64">
        <f t="shared" si="75"/>
        <v>1.0936852726843609</v>
      </c>
      <c r="ER38" s="64">
        <f t="shared" si="75"/>
        <v>1.0936852726843609</v>
      </c>
      <c r="ES38" s="64">
        <f t="shared" si="75"/>
        <v>1.0936852726843609</v>
      </c>
      <c r="ET38" s="64">
        <f t="shared" si="75"/>
        <v>1.0936852726843609</v>
      </c>
      <c r="EU38" s="64">
        <f t="shared" si="75"/>
        <v>1.0936852726843609</v>
      </c>
      <c r="EV38" s="64">
        <f t="shared" si="75"/>
        <v>1.0936852726843609</v>
      </c>
      <c r="EW38" s="64">
        <f t="shared" si="75"/>
        <v>1.1046221254112045</v>
      </c>
      <c r="EX38" s="64">
        <f t="shared" si="75"/>
        <v>1.1046221254112045</v>
      </c>
      <c r="EY38" s="64">
        <f t="shared" si="75"/>
        <v>1.1046221254112045</v>
      </c>
      <c r="EZ38" s="64">
        <f t="shared" si="75"/>
        <v>1.1046221254112045</v>
      </c>
      <c r="FA38" s="64">
        <f t="shared" si="75"/>
        <v>1.1046221254112045</v>
      </c>
      <c r="FB38" s="64">
        <f t="shared" si="75"/>
        <v>1.1046221254112045</v>
      </c>
      <c r="FC38" s="64">
        <f t="shared" si="75"/>
        <v>1.1046221254112045</v>
      </c>
      <c r="FD38" s="64">
        <f t="shared" si="75"/>
        <v>1.1046221254112045</v>
      </c>
      <c r="FE38" s="64">
        <f t="shared" si="75"/>
        <v>1.1046221254112045</v>
      </c>
      <c r="FF38" s="64">
        <f t="shared" si="75"/>
        <v>1.1046221254112045</v>
      </c>
      <c r="FG38" s="64">
        <f t="shared" si="75"/>
        <v>1.1046221254112045</v>
      </c>
      <c r="FH38" s="64">
        <f t="shared" si="75"/>
        <v>1.1046221254112045</v>
      </c>
      <c r="FI38" s="64">
        <f t="shared" si="75"/>
        <v>1.1156683466653166</v>
      </c>
      <c r="FJ38" s="64">
        <f t="shared" si="75"/>
        <v>1.1156683466653166</v>
      </c>
      <c r="FK38" s="64">
        <f t="shared" si="75"/>
        <v>1.1156683466653166</v>
      </c>
      <c r="FL38" s="64">
        <f t="shared" si="75"/>
        <v>1.1156683466653166</v>
      </c>
      <c r="FM38" s="64">
        <f t="shared" si="75"/>
        <v>1.1156683466653166</v>
      </c>
      <c r="FN38" s="64">
        <f t="shared" si="75"/>
        <v>1.1156683466653166</v>
      </c>
      <c r="FO38" s="64">
        <f t="shared" si="75"/>
        <v>1.1156683466653166</v>
      </c>
      <c r="FP38" s="64">
        <f t="shared" si="75"/>
        <v>1.1156683466653166</v>
      </c>
      <c r="FQ38" s="64">
        <f t="shared" si="75"/>
        <v>1.1156683466653166</v>
      </c>
      <c r="FR38" s="64">
        <f t="shared" ref="FR38:IC38" si="76">FF38*(1+$H38)</f>
        <v>1.1156683466653166</v>
      </c>
      <c r="FS38" s="64">
        <f t="shared" si="76"/>
        <v>1.1156683466653166</v>
      </c>
      <c r="FT38" s="64">
        <f t="shared" si="76"/>
        <v>1.1156683466653166</v>
      </c>
      <c r="FU38" s="64">
        <f t="shared" si="76"/>
        <v>1.1268250301319698</v>
      </c>
      <c r="FV38" s="64">
        <f t="shared" si="76"/>
        <v>1.1268250301319698</v>
      </c>
      <c r="FW38" s="64">
        <f t="shared" si="76"/>
        <v>1.1268250301319698</v>
      </c>
      <c r="FX38" s="64">
        <f t="shared" si="76"/>
        <v>1.1268250301319698</v>
      </c>
      <c r="FY38" s="64">
        <f t="shared" si="76"/>
        <v>1.1268250301319698</v>
      </c>
      <c r="FZ38" s="64">
        <f t="shared" si="76"/>
        <v>1.1268250301319698</v>
      </c>
      <c r="GA38" s="64">
        <f t="shared" si="76"/>
        <v>1.1268250301319698</v>
      </c>
      <c r="GB38" s="64">
        <f t="shared" si="76"/>
        <v>1.1268250301319698</v>
      </c>
      <c r="GC38" s="64">
        <f t="shared" si="76"/>
        <v>1.1268250301319698</v>
      </c>
      <c r="GD38" s="64">
        <f t="shared" si="76"/>
        <v>1.1268250301319698</v>
      </c>
      <c r="GE38" s="64">
        <f t="shared" si="76"/>
        <v>1.1268250301319698</v>
      </c>
      <c r="GF38" s="64">
        <f t="shared" si="76"/>
        <v>1.1268250301319698</v>
      </c>
      <c r="GG38" s="64">
        <f t="shared" si="76"/>
        <v>1.1380932804332895</v>
      </c>
      <c r="GH38" s="64">
        <f t="shared" si="76"/>
        <v>1.1380932804332895</v>
      </c>
      <c r="GI38" s="64">
        <f t="shared" si="76"/>
        <v>1.1380932804332895</v>
      </c>
      <c r="GJ38" s="64">
        <f t="shared" si="76"/>
        <v>1.1380932804332895</v>
      </c>
      <c r="GK38" s="64">
        <f t="shared" si="76"/>
        <v>1.1380932804332895</v>
      </c>
      <c r="GL38" s="64">
        <f t="shared" si="76"/>
        <v>1.1380932804332895</v>
      </c>
      <c r="GM38" s="64">
        <f t="shared" si="76"/>
        <v>1.1380932804332895</v>
      </c>
      <c r="GN38" s="64">
        <f t="shared" si="76"/>
        <v>1.1380932804332895</v>
      </c>
      <c r="GO38" s="64">
        <f t="shared" si="76"/>
        <v>1.1380932804332895</v>
      </c>
      <c r="GP38" s="64">
        <f t="shared" si="76"/>
        <v>1.1380932804332895</v>
      </c>
      <c r="GQ38" s="64">
        <f t="shared" si="76"/>
        <v>1.1380932804332895</v>
      </c>
      <c r="GR38" s="64">
        <f t="shared" si="76"/>
        <v>1.1380932804332895</v>
      </c>
      <c r="GS38" s="64">
        <f t="shared" si="76"/>
        <v>1.1494742132376223</v>
      </c>
      <c r="GT38" s="64">
        <f t="shared" si="76"/>
        <v>1.1494742132376223</v>
      </c>
      <c r="GU38" s="64">
        <f t="shared" si="76"/>
        <v>1.1494742132376223</v>
      </c>
      <c r="GV38" s="64">
        <f t="shared" si="76"/>
        <v>1.1494742132376223</v>
      </c>
      <c r="GW38" s="64">
        <f t="shared" si="76"/>
        <v>1.1494742132376223</v>
      </c>
      <c r="GX38" s="64">
        <f t="shared" si="76"/>
        <v>1.1494742132376223</v>
      </c>
      <c r="GY38" s="64">
        <f t="shared" si="76"/>
        <v>1.1494742132376223</v>
      </c>
      <c r="GZ38" s="64">
        <f t="shared" si="76"/>
        <v>1.1494742132376223</v>
      </c>
      <c r="HA38" s="64">
        <f t="shared" si="76"/>
        <v>1.1494742132376223</v>
      </c>
      <c r="HB38" s="64">
        <f t="shared" si="76"/>
        <v>1.1494742132376223</v>
      </c>
      <c r="HC38" s="64">
        <f t="shared" si="76"/>
        <v>1.1494742132376223</v>
      </c>
      <c r="HD38" s="64">
        <f t="shared" si="76"/>
        <v>1.1494742132376223</v>
      </c>
      <c r="HE38" s="64">
        <f t="shared" si="76"/>
        <v>1.1609689553699987</v>
      </c>
      <c r="HF38" s="64">
        <f t="shared" si="76"/>
        <v>1.1609689553699987</v>
      </c>
      <c r="HG38" s="64">
        <f t="shared" si="76"/>
        <v>1.1609689553699987</v>
      </c>
      <c r="HH38" s="64">
        <f t="shared" si="76"/>
        <v>1.1609689553699987</v>
      </c>
      <c r="HI38" s="64">
        <f t="shared" si="76"/>
        <v>1.1609689553699987</v>
      </c>
      <c r="HJ38" s="64">
        <f t="shared" si="76"/>
        <v>1.1609689553699987</v>
      </c>
      <c r="HK38" s="64">
        <f t="shared" si="76"/>
        <v>1.1609689553699987</v>
      </c>
      <c r="HL38" s="64">
        <f t="shared" si="76"/>
        <v>1.1609689553699987</v>
      </c>
      <c r="HM38" s="64">
        <f t="shared" si="76"/>
        <v>1.1609689553699987</v>
      </c>
      <c r="HN38" s="64">
        <f t="shared" si="76"/>
        <v>1.1609689553699987</v>
      </c>
      <c r="HO38" s="64">
        <f t="shared" si="76"/>
        <v>1.1609689553699987</v>
      </c>
      <c r="HP38" s="64">
        <f t="shared" si="76"/>
        <v>1.1609689553699987</v>
      </c>
      <c r="HQ38" s="64">
        <f t="shared" si="76"/>
        <v>1.1725786449236986</v>
      </c>
      <c r="HR38" s="64">
        <f t="shared" si="76"/>
        <v>1.1725786449236986</v>
      </c>
      <c r="HS38" s="64">
        <f t="shared" si="76"/>
        <v>1.1725786449236986</v>
      </c>
      <c r="HT38" s="64">
        <f t="shared" si="76"/>
        <v>1.1725786449236986</v>
      </c>
      <c r="HU38" s="64">
        <f t="shared" si="76"/>
        <v>1.1725786449236986</v>
      </c>
      <c r="HV38" s="64">
        <f t="shared" si="76"/>
        <v>1.1725786449236986</v>
      </c>
      <c r="HW38" s="64">
        <f t="shared" si="76"/>
        <v>1.1725786449236986</v>
      </c>
      <c r="HX38" s="64">
        <f t="shared" si="76"/>
        <v>1.1725786449236986</v>
      </c>
      <c r="HY38" s="64">
        <f t="shared" si="76"/>
        <v>1.1725786449236986</v>
      </c>
      <c r="HZ38" s="64">
        <f t="shared" si="76"/>
        <v>1.1725786449236986</v>
      </c>
      <c r="IA38" s="64">
        <f t="shared" si="76"/>
        <v>1.1725786449236986</v>
      </c>
      <c r="IB38" s="64">
        <f t="shared" si="76"/>
        <v>1.1725786449236986</v>
      </c>
      <c r="IC38" s="64">
        <f t="shared" si="76"/>
        <v>1.1843044313729356</v>
      </c>
      <c r="ID38" s="64">
        <f t="shared" ref="ID38:KO38" si="77">HR38*(1+$H38)</f>
        <v>1.1843044313729356</v>
      </c>
      <c r="IE38" s="64">
        <f t="shared" si="77"/>
        <v>1.1843044313729356</v>
      </c>
      <c r="IF38" s="64">
        <f t="shared" si="77"/>
        <v>1.1843044313729356</v>
      </c>
      <c r="IG38" s="64">
        <f t="shared" si="77"/>
        <v>1.1843044313729356</v>
      </c>
      <c r="IH38" s="64">
        <f t="shared" si="77"/>
        <v>1.1843044313729356</v>
      </c>
      <c r="II38" s="64">
        <f t="shared" si="77"/>
        <v>1.1843044313729356</v>
      </c>
      <c r="IJ38" s="64">
        <f t="shared" si="77"/>
        <v>1.1843044313729356</v>
      </c>
      <c r="IK38" s="64">
        <f t="shared" si="77"/>
        <v>1.1843044313729356</v>
      </c>
      <c r="IL38" s="64">
        <f t="shared" si="77"/>
        <v>1.1843044313729356</v>
      </c>
      <c r="IM38" s="64">
        <f t="shared" si="77"/>
        <v>1.1843044313729356</v>
      </c>
      <c r="IN38" s="64">
        <f t="shared" si="77"/>
        <v>1.1843044313729356</v>
      </c>
      <c r="IO38" s="64">
        <f t="shared" si="77"/>
        <v>1.196147475686665</v>
      </c>
      <c r="IP38" s="64">
        <f t="shared" si="77"/>
        <v>1.196147475686665</v>
      </c>
      <c r="IQ38" s="64">
        <f t="shared" si="77"/>
        <v>1.196147475686665</v>
      </c>
      <c r="IR38" s="64">
        <f t="shared" si="77"/>
        <v>1.196147475686665</v>
      </c>
      <c r="IS38" s="64">
        <f t="shared" si="77"/>
        <v>1.196147475686665</v>
      </c>
      <c r="IT38" s="64">
        <f t="shared" si="77"/>
        <v>1.196147475686665</v>
      </c>
      <c r="IU38" s="64">
        <f t="shared" si="77"/>
        <v>1.196147475686665</v>
      </c>
      <c r="IV38" s="64">
        <f t="shared" si="77"/>
        <v>1.196147475686665</v>
      </c>
      <c r="IW38" s="64">
        <f t="shared" si="77"/>
        <v>1.196147475686665</v>
      </c>
      <c r="IX38" s="64">
        <f t="shared" si="77"/>
        <v>1.196147475686665</v>
      </c>
      <c r="IY38" s="64">
        <f t="shared" si="77"/>
        <v>1.196147475686665</v>
      </c>
      <c r="IZ38" s="64">
        <f t="shared" si="77"/>
        <v>1.196147475686665</v>
      </c>
      <c r="JA38" s="64">
        <f t="shared" si="77"/>
        <v>1.2081089504435316</v>
      </c>
      <c r="JB38" s="64">
        <f t="shared" si="77"/>
        <v>1.2081089504435316</v>
      </c>
      <c r="JC38" s="64">
        <f t="shared" si="77"/>
        <v>1.2081089504435316</v>
      </c>
      <c r="JD38" s="64">
        <f t="shared" si="77"/>
        <v>1.2081089504435316</v>
      </c>
      <c r="JE38" s="64">
        <f t="shared" si="77"/>
        <v>1.2081089504435316</v>
      </c>
      <c r="JF38" s="64">
        <f t="shared" si="77"/>
        <v>1.2081089504435316</v>
      </c>
      <c r="JG38" s="64">
        <f t="shared" si="77"/>
        <v>1.2081089504435316</v>
      </c>
      <c r="JH38" s="64">
        <f t="shared" si="77"/>
        <v>1.2081089504435316</v>
      </c>
      <c r="JI38" s="64">
        <f t="shared" si="77"/>
        <v>1.2081089504435316</v>
      </c>
      <c r="JJ38" s="64">
        <f t="shared" si="77"/>
        <v>1.2081089504435316</v>
      </c>
      <c r="JK38" s="64">
        <f t="shared" si="77"/>
        <v>1.2081089504435316</v>
      </c>
      <c r="JL38" s="64">
        <f t="shared" si="77"/>
        <v>1.2081089504435316</v>
      </c>
      <c r="JM38" s="64">
        <f t="shared" si="77"/>
        <v>1.220190039947967</v>
      </c>
      <c r="JN38" s="64">
        <f t="shared" si="77"/>
        <v>1.220190039947967</v>
      </c>
      <c r="JO38" s="64">
        <f t="shared" si="77"/>
        <v>1.220190039947967</v>
      </c>
      <c r="JP38" s="64">
        <f t="shared" si="77"/>
        <v>1.220190039947967</v>
      </c>
      <c r="JQ38" s="64">
        <f t="shared" si="77"/>
        <v>1.220190039947967</v>
      </c>
      <c r="JR38" s="64">
        <f t="shared" si="77"/>
        <v>1.220190039947967</v>
      </c>
      <c r="JS38" s="64">
        <f t="shared" si="77"/>
        <v>1.220190039947967</v>
      </c>
      <c r="JT38" s="64">
        <f t="shared" si="77"/>
        <v>1.220190039947967</v>
      </c>
      <c r="JU38" s="64">
        <f t="shared" si="77"/>
        <v>1.220190039947967</v>
      </c>
      <c r="JV38" s="64">
        <f t="shared" si="77"/>
        <v>1.220190039947967</v>
      </c>
      <c r="JW38" s="64">
        <f t="shared" si="77"/>
        <v>1.220190039947967</v>
      </c>
      <c r="JX38" s="64">
        <f t="shared" si="77"/>
        <v>1.220190039947967</v>
      </c>
      <c r="JY38" s="64">
        <f t="shared" si="77"/>
        <v>1.2323919403474468</v>
      </c>
      <c r="JZ38" s="64">
        <f t="shared" si="77"/>
        <v>1.2323919403474468</v>
      </c>
      <c r="KA38" s="64">
        <f t="shared" si="77"/>
        <v>1.2323919403474468</v>
      </c>
      <c r="KB38" s="64">
        <f t="shared" si="77"/>
        <v>1.2323919403474468</v>
      </c>
      <c r="KC38" s="64">
        <f t="shared" si="77"/>
        <v>1.2323919403474468</v>
      </c>
      <c r="KD38" s="64">
        <f t="shared" si="77"/>
        <v>1.2323919403474468</v>
      </c>
      <c r="KE38" s="64">
        <f t="shared" si="77"/>
        <v>1.2323919403474468</v>
      </c>
      <c r="KF38" s="64">
        <f t="shared" si="77"/>
        <v>1.2323919403474468</v>
      </c>
      <c r="KG38" s="64">
        <f t="shared" si="77"/>
        <v>1.2323919403474468</v>
      </c>
      <c r="KH38" s="64">
        <f t="shared" si="77"/>
        <v>1.2323919403474468</v>
      </c>
      <c r="KI38" s="64">
        <f t="shared" si="77"/>
        <v>1.2323919403474468</v>
      </c>
      <c r="KJ38" s="64">
        <f t="shared" si="77"/>
        <v>1.2323919403474468</v>
      </c>
      <c r="KK38" s="64">
        <f t="shared" si="77"/>
        <v>1.2447158597509214</v>
      </c>
      <c r="KL38" s="64">
        <f t="shared" si="77"/>
        <v>1.2447158597509214</v>
      </c>
      <c r="KM38" s="64">
        <f t="shared" si="77"/>
        <v>1.2447158597509214</v>
      </c>
      <c r="KN38" s="64">
        <f t="shared" si="77"/>
        <v>1.2447158597509214</v>
      </c>
      <c r="KO38" s="64">
        <f t="shared" si="77"/>
        <v>1.2447158597509214</v>
      </c>
      <c r="KP38" s="64">
        <f t="shared" ref="KP38:LT38" si="78">KD38*(1+$H38)</f>
        <v>1.2447158597509214</v>
      </c>
      <c r="KQ38" s="64">
        <f t="shared" si="78"/>
        <v>1.2447158597509214</v>
      </c>
      <c r="KR38" s="64">
        <f t="shared" si="78"/>
        <v>1.2447158597509214</v>
      </c>
      <c r="KS38" s="64">
        <f t="shared" si="78"/>
        <v>1.2447158597509214</v>
      </c>
      <c r="KT38" s="64">
        <f t="shared" si="78"/>
        <v>1.2447158597509214</v>
      </c>
      <c r="KU38" s="64">
        <f t="shared" si="78"/>
        <v>1.2447158597509214</v>
      </c>
      <c r="KV38" s="64">
        <f t="shared" si="78"/>
        <v>1.2447158597509214</v>
      </c>
      <c r="KW38" s="64">
        <f t="shared" si="78"/>
        <v>1.2571630183484306</v>
      </c>
      <c r="KX38" s="64">
        <f t="shared" si="78"/>
        <v>1.2571630183484306</v>
      </c>
      <c r="KY38" s="64">
        <f t="shared" si="78"/>
        <v>1.2571630183484306</v>
      </c>
      <c r="KZ38" s="64">
        <f t="shared" si="78"/>
        <v>1.2571630183484306</v>
      </c>
      <c r="LA38" s="64">
        <f t="shared" si="78"/>
        <v>1.2571630183484306</v>
      </c>
      <c r="LB38" s="64">
        <f t="shared" si="78"/>
        <v>1.2571630183484306</v>
      </c>
      <c r="LC38" s="64">
        <f t="shared" si="78"/>
        <v>1.2571630183484306</v>
      </c>
      <c r="LD38" s="64">
        <f t="shared" si="78"/>
        <v>1.2571630183484306</v>
      </c>
      <c r="LE38" s="64">
        <f t="shared" si="78"/>
        <v>1.2571630183484306</v>
      </c>
      <c r="LF38" s="64">
        <f t="shared" si="78"/>
        <v>1.2571630183484306</v>
      </c>
      <c r="LG38" s="64">
        <f t="shared" si="78"/>
        <v>1.2571630183484306</v>
      </c>
      <c r="LH38" s="64">
        <f t="shared" si="78"/>
        <v>1.2571630183484306</v>
      </c>
      <c r="LI38" s="64">
        <f t="shared" si="78"/>
        <v>1.269734648531915</v>
      </c>
      <c r="LJ38" s="64">
        <f t="shared" si="78"/>
        <v>1.269734648531915</v>
      </c>
      <c r="LK38" s="64">
        <f t="shared" si="78"/>
        <v>1.269734648531915</v>
      </c>
      <c r="LL38" s="64">
        <f t="shared" si="78"/>
        <v>1.269734648531915</v>
      </c>
      <c r="LM38" s="64">
        <f t="shared" si="78"/>
        <v>1.269734648531915</v>
      </c>
      <c r="LN38" s="64">
        <f t="shared" si="78"/>
        <v>1.269734648531915</v>
      </c>
      <c r="LO38" s="64">
        <f t="shared" si="78"/>
        <v>1.269734648531915</v>
      </c>
      <c r="LP38" s="64">
        <f t="shared" si="78"/>
        <v>1.269734648531915</v>
      </c>
      <c r="LQ38" s="64">
        <f t="shared" si="78"/>
        <v>1.269734648531915</v>
      </c>
      <c r="LR38" s="64">
        <f t="shared" si="78"/>
        <v>1.269734648531915</v>
      </c>
      <c r="LS38" s="64">
        <f t="shared" si="78"/>
        <v>1.269734648531915</v>
      </c>
      <c r="LT38" s="64">
        <f t="shared" si="78"/>
        <v>1.269734648531915</v>
      </c>
      <c r="LU38" s="64"/>
      <c r="LV38" s="64"/>
      <c r="LW38" s="64"/>
      <c r="LX38" s="64"/>
      <c r="LY38" s="64"/>
      <c r="LZ38" s="64"/>
      <c r="MA38" s="64"/>
      <c r="MB38" s="64"/>
      <c r="MC38" s="64"/>
      <c r="MD38" s="64"/>
      <c r="ME38" s="64"/>
      <c r="MF38" s="64"/>
      <c r="MG38" s="64"/>
      <c r="MH38" s="64"/>
      <c r="MI38" s="64"/>
      <c r="MJ38" s="64"/>
      <c r="MK38" s="64"/>
      <c r="ML38" s="64"/>
      <c r="MM38" s="64"/>
      <c r="MN38" s="64"/>
      <c r="MO38" s="64"/>
      <c r="MP38" s="64"/>
      <c r="MQ38" s="64"/>
      <c r="MR38" s="64"/>
      <c r="MS38" s="64"/>
      <c r="MT38" s="64"/>
      <c r="MU38" s="64"/>
      <c r="MV38" s="64"/>
      <c r="MW38" s="64"/>
      <c r="MX38" s="64"/>
      <c r="MY38" s="64"/>
      <c r="MZ38" s="64"/>
      <c r="NA38" s="64"/>
      <c r="NB38" s="64"/>
      <c r="NC38" s="64"/>
      <c r="ND38" s="64"/>
      <c r="NE38" s="64"/>
      <c r="NF38" s="64"/>
      <c r="NG38" s="64"/>
      <c r="NH38" s="64"/>
      <c r="NI38" s="64"/>
      <c r="NJ38" s="64"/>
      <c r="NK38" s="64"/>
      <c r="NL38" s="64"/>
      <c r="NM38" s="64"/>
      <c r="NN38" s="64"/>
      <c r="NO38" s="64"/>
      <c r="NP38" s="64"/>
      <c r="NQ38" s="64"/>
      <c r="NR38" s="64"/>
      <c r="NS38" s="64"/>
      <c r="NT38" s="64"/>
      <c r="NU38" s="64"/>
      <c r="NV38" s="64"/>
      <c r="NW38" s="64"/>
      <c r="NX38" s="64"/>
      <c r="NY38" s="64"/>
      <c r="NZ38" s="64"/>
      <c r="OA38" s="64"/>
      <c r="OB38" s="64"/>
      <c r="OC38" s="64"/>
      <c r="OD38" s="64"/>
      <c r="OE38" s="64"/>
      <c r="OF38" s="64"/>
      <c r="OG38" s="64"/>
      <c r="OH38" s="64"/>
      <c r="OI38" s="64"/>
      <c r="OJ38" s="64"/>
      <c r="OK38" s="64"/>
      <c r="OL38" s="64"/>
      <c r="OM38" s="64"/>
      <c r="ON38" s="64"/>
      <c r="OO38" s="64"/>
      <c r="OP38" s="64"/>
      <c r="OQ38" s="64"/>
      <c r="OR38" s="64"/>
      <c r="OS38" s="64"/>
      <c r="OT38" s="64"/>
      <c r="OU38" s="64"/>
      <c r="OV38" s="64"/>
      <c r="OW38" s="64"/>
      <c r="OX38" s="64"/>
      <c r="OY38" s="64"/>
      <c r="OZ38" s="64"/>
      <c r="PA38" s="64"/>
      <c r="PB38" s="64"/>
      <c r="PC38" s="64"/>
      <c r="PD38" s="64"/>
      <c r="PE38" s="64"/>
      <c r="PF38" s="64"/>
      <c r="PG38" s="64"/>
      <c r="PH38" s="64"/>
      <c r="PI38" s="64"/>
      <c r="PJ38" s="64"/>
      <c r="PK38" s="64"/>
      <c r="PL38" s="64"/>
      <c r="PM38" s="64"/>
      <c r="PN38" s="64"/>
      <c r="PO38" s="64"/>
      <c r="PP38" s="64"/>
      <c r="PQ38" s="64"/>
      <c r="PR38" s="64"/>
      <c r="PS38" s="64"/>
      <c r="PT38" s="64"/>
      <c r="PU38" s="64"/>
      <c r="PV38" s="64"/>
      <c r="PW38" s="64"/>
      <c r="PX38" s="64"/>
      <c r="PY38" s="64"/>
      <c r="PZ38" s="64"/>
      <c r="QA38" s="64"/>
      <c r="QB38" s="64"/>
      <c r="QC38" s="64"/>
      <c r="QD38" s="64"/>
      <c r="QE38" s="64"/>
      <c r="QF38" s="64"/>
      <c r="QG38" s="64"/>
      <c r="QH38" s="64"/>
      <c r="QI38" s="64"/>
      <c r="QJ38" s="64"/>
      <c r="QK38" s="64"/>
      <c r="QL38" s="64"/>
      <c r="QM38" s="64"/>
      <c r="QN38" s="64"/>
      <c r="QO38" s="64"/>
      <c r="QP38" s="64"/>
      <c r="QQ38" s="64"/>
      <c r="QR38" s="64"/>
      <c r="QS38" s="64"/>
      <c r="QT38" s="64"/>
      <c r="QU38" s="64"/>
    </row>
    <row r="39" spans="1:463" outlineLevel="1">
      <c r="A39" s="2"/>
      <c r="C39" s="11"/>
      <c r="D39" s="2"/>
      <c r="E39" s="2"/>
      <c r="F39" s="2"/>
      <c r="G39" s="2"/>
      <c r="H39" s="65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786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57"/>
      <c r="KL39" s="57"/>
      <c r="KM39" s="57"/>
      <c r="KN39" s="57"/>
      <c r="KO39" s="57"/>
      <c r="KP39" s="57"/>
      <c r="KQ39" s="57"/>
      <c r="KR39" s="57"/>
      <c r="KS39" s="57"/>
      <c r="KT39" s="57"/>
      <c r="KU39" s="57"/>
      <c r="KV39" s="57"/>
      <c r="KW39" s="57"/>
      <c r="KX39" s="57"/>
      <c r="KY39" s="57"/>
      <c r="KZ39" s="57"/>
      <c r="LA39" s="57"/>
      <c r="LB39" s="57"/>
      <c r="LC39" s="57"/>
      <c r="LD39" s="57"/>
      <c r="LE39" s="57"/>
      <c r="LF39" s="57"/>
      <c r="LG39" s="57"/>
      <c r="LH39" s="57"/>
      <c r="LI39" s="57"/>
      <c r="LJ39" s="57"/>
      <c r="LK39" s="57"/>
      <c r="LL39" s="57"/>
      <c r="LM39" s="57"/>
      <c r="LN39" s="57"/>
      <c r="LO39" s="57"/>
      <c r="LP39" s="57"/>
      <c r="LQ39" s="57"/>
      <c r="LR39" s="57"/>
      <c r="LS39" s="57"/>
      <c r="LT39" s="57"/>
      <c r="LU39" s="57"/>
      <c r="LV39" s="57"/>
      <c r="LW39" s="57"/>
      <c r="LX39" s="57"/>
      <c r="LY39" s="57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</row>
    <row r="40" spans="1:463" outlineLevel="1">
      <c r="A40" s="2"/>
      <c r="B40" s="59" t="s">
        <v>66</v>
      </c>
      <c r="C40" s="11"/>
      <c r="D40" s="2"/>
      <c r="E40" s="2"/>
      <c r="F40" s="2"/>
      <c r="G40" s="2"/>
      <c r="H40" s="65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57"/>
      <c r="KL40" s="57"/>
      <c r="KM40" s="57"/>
      <c r="KN40" s="57"/>
      <c r="KO40" s="57"/>
      <c r="KP40" s="57"/>
      <c r="KQ40" s="57"/>
      <c r="KR40" s="57"/>
      <c r="KS40" s="57"/>
      <c r="KT40" s="57"/>
      <c r="KU40" s="57"/>
      <c r="KV40" s="57"/>
      <c r="KW40" s="57"/>
      <c r="KX40" s="57"/>
      <c r="KY40" s="57"/>
      <c r="KZ40" s="57"/>
      <c r="LA40" s="57"/>
      <c r="LB40" s="57"/>
      <c r="LC40" s="57"/>
      <c r="LD40" s="57"/>
      <c r="LE40" s="57"/>
      <c r="LF40" s="57"/>
      <c r="LG40" s="57"/>
      <c r="LH40" s="57"/>
      <c r="LI40" s="57"/>
      <c r="LJ40" s="57"/>
      <c r="LK40" s="57"/>
      <c r="LL40" s="57"/>
      <c r="LM40" s="57"/>
      <c r="LN40" s="57"/>
      <c r="LO40" s="57"/>
      <c r="LP40" s="57"/>
      <c r="LQ40" s="57"/>
      <c r="LR40" s="57"/>
      <c r="LS40" s="57"/>
      <c r="LT40" s="57"/>
      <c r="LU40" s="57"/>
      <c r="LV40" s="57"/>
      <c r="LW40" s="57"/>
      <c r="LX40" s="57"/>
      <c r="LY40" s="57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</row>
    <row r="41" spans="1:463" outlineLevel="1">
      <c r="A41" s="2"/>
      <c r="B41" t="s">
        <v>422</v>
      </c>
      <c r="C41" s="60" t="s">
        <v>423</v>
      </c>
      <c r="D41" s="2"/>
      <c r="E41" s="2"/>
      <c r="F41" s="2"/>
      <c r="G41" s="2"/>
      <c r="H41" s="71">
        <f>OpEx!B5</f>
        <v>0</v>
      </c>
      <c r="I41" s="64">
        <f t="shared" ref="I41:AV42" si="79">(1+$H41)^(ROUNDUP(I$18/12, 0)-1)*I$17</f>
        <v>0</v>
      </c>
      <c r="J41" s="64">
        <f t="shared" si="79"/>
        <v>0</v>
      </c>
      <c r="K41" s="64">
        <f t="shared" si="79"/>
        <v>0</v>
      </c>
      <c r="L41" s="64">
        <f t="shared" si="79"/>
        <v>0</v>
      </c>
      <c r="M41" s="64">
        <f t="shared" si="79"/>
        <v>0</v>
      </c>
      <c r="N41" s="64">
        <f t="shared" si="79"/>
        <v>0</v>
      </c>
      <c r="O41" s="64">
        <f t="shared" si="79"/>
        <v>0</v>
      </c>
      <c r="P41" s="64">
        <f t="shared" si="79"/>
        <v>0</v>
      </c>
      <c r="Q41" s="64">
        <f t="shared" si="79"/>
        <v>0</v>
      </c>
      <c r="R41" s="64">
        <f t="shared" si="79"/>
        <v>0</v>
      </c>
      <c r="S41" s="64">
        <f t="shared" si="79"/>
        <v>0</v>
      </c>
      <c r="T41" s="64">
        <f t="shared" si="79"/>
        <v>0</v>
      </c>
      <c r="U41" s="64">
        <f t="shared" si="79"/>
        <v>0</v>
      </c>
      <c r="V41" s="64">
        <f t="shared" si="79"/>
        <v>0</v>
      </c>
      <c r="W41" s="64">
        <f t="shared" si="79"/>
        <v>0</v>
      </c>
      <c r="X41" s="64">
        <f t="shared" si="79"/>
        <v>0</v>
      </c>
      <c r="Y41" s="64">
        <f t="shared" si="79"/>
        <v>0</v>
      </c>
      <c r="Z41" s="64">
        <f t="shared" si="79"/>
        <v>0</v>
      </c>
      <c r="AA41" s="64">
        <f t="shared" si="79"/>
        <v>0</v>
      </c>
      <c r="AB41" s="64">
        <f t="shared" si="79"/>
        <v>0</v>
      </c>
      <c r="AC41" s="64">
        <f t="shared" si="79"/>
        <v>0</v>
      </c>
      <c r="AD41" s="64">
        <f t="shared" si="79"/>
        <v>0</v>
      </c>
      <c r="AE41" s="64">
        <f t="shared" si="79"/>
        <v>0</v>
      </c>
      <c r="AF41" s="64">
        <f t="shared" si="79"/>
        <v>0</v>
      </c>
      <c r="AG41" s="64">
        <f t="shared" si="79"/>
        <v>1</v>
      </c>
      <c r="AH41" s="64">
        <f t="shared" si="79"/>
        <v>1</v>
      </c>
      <c r="AI41" s="64">
        <f t="shared" si="79"/>
        <v>1</v>
      </c>
      <c r="AJ41" s="64">
        <f t="shared" si="79"/>
        <v>1</v>
      </c>
      <c r="AK41" s="64">
        <f t="shared" si="79"/>
        <v>1</v>
      </c>
      <c r="AL41" s="64">
        <f t="shared" si="79"/>
        <v>1</v>
      </c>
      <c r="AM41" s="64">
        <f t="shared" si="79"/>
        <v>1</v>
      </c>
      <c r="AN41" s="64">
        <f t="shared" si="79"/>
        <v>1</v>
      </c>
      <c r="AO41" s="64">
        <f t="shared" si="79"/>
        <v>1</v>
      </c>
      <c r="AP41" s="64">
        <f t="shared" si="79"/>
        <v>1</v>
      </c>
      <c r="AQ41" s="64">
        <f t="shared" si="79"/>
        <v>1</v>
      </c>
      <c r="AR41" s="64">
        <f t="shared" si="79"/>
        <v>1</v>
      </c>
      <c r="AS41" s="64">
        <f t="shared" si="79"/>
        <v>1</v>
      </c>
      <c r="AT41" s="64">
        <f t="shared" si="79"/>
        <v>1</v>
      </c>
      <c r="AU41" s="64">
        <f t="shared" si="79"/>
        <v>1</v>
      </c>
      <c r="AV41" s="64">
        <f t="shared" si="79"/>
        <v>1</v>
      </c>
      <c r="AW41" s="64">
        <f t="shared" ref="AW41:DH42" si="80">(1+$H41)^(ROUNDUP(AW$18/12, 0)-1)*AW$17</f>
        <v>1</v>
      </c>
      <c r="AX41" s="64">
        <f t="shared" si="80"/>
        <v>1</v>
      </c>
      <c r="AY41" s="64">
        <f t="shared" si="80"/>
        <v>1</v>
      </c>
      <c r="AZ41" s="64">
        <f t="shared" si="80"/>
        <v>1</v>
      </c>
      <c r="BA41" s="64">
        <f t="shared" si="80"/>
        <v>1</v>
      </c>
      <c r="BB41" s="64">
        <f t="shared" si="80"/>
        <v>1</v>
      </c>
      <c r="BC41" s="64">
        <f t="shared" si="80"/>
        <v>1</v>
      </c>
      <c r="BD41" s="64">
        <f t="shared" si="80"/>
        <v>1</v>
      </c>
      <c r="BE41" s="64">
        <f t="shared" si="80"/>
        <v>1</v>
      </c>
      <c r="BF41" s="64">
        <f t="shared" si="80"/>
        <v>1</v>
      </c>
      <c r="BG41" s="64">
        <f t="shared" si="80"/>
        <v>1</v>
      </c>
      <c r="BH41" s="64">
        <f t="shared" si="80"/>
        <v>1</v>
      </c>
      <c r="BI41" s="64">
        <f t="shared" si="80"/>
        <v>1</v>
      </c>
      <c r="BJ41" s="64">
        <f t="shared" si="80"/>
        <v>1</v>
      </c>
      <c r="BK41" s="64">
        <f t="shared" si="80"/>
        <v>1</v>
      </c>
      <c r="BL41" s="64">
        <f t="shared" si="80"/>
        <v>1</v>
      </c>
      <c r="BM41" s="64">
        <f t="shared" si="80"/>
        <v>1</v>
      </c>
      <c r="BN41" s="64">
        <f t="shared" si="80"/>
        <v>1</v>
      </c>
      <c r="BO41" s="64">
        <f t="shared" si="80"/>
        <v>1</v>
      </c>
      <c r="BP41" s="64">
        <f t="shared" si="80"/>
        <v>1</v>
      </c>
      <c r="BQ41" s="64">
        <f t="shared" si="80"/>
        <v>1</v>
      </c>
      <c r="BR41" s="64">
        <f t="shared" si="80"/>
        <v>1</v>
      </c>
      <c r="BS41" s="64">
        <f t="shared" si="80"/>
        <v>1</v>
      </c>
      <c r="BT41" s="64">
        <f t="shared" si="80"/>
        <v>1</v>
      </c>
      <c r="BU41" s="64">
        <f t="shared" si="80"/>
        <v>1</v>
      </c>
      <c r="BV41" s="64">
        <f t="shared" si="80"/>
        <v>1</v>
      </c>
      <c r="BW41" s="64">
        <f t="shared" si="80"/>
        <v>1</v>
      </c>
      <c r="BX41" s="64">
        <f t="shared" si="80"/>
        <v>1</v>
      </c>
      <c r="BY41" s="64">
        <f t="shared" si="80"/>
        <v>1</v>
      </c>
      <c r="BZ41" s="64">
        <f t="shared" si="80"/>
        <v>1</v>
      </c>
      <c r="CA41" s="64">
        <f t="shared" si="80"/>
        <v>1</v>
      </c>
      <c r="CB41" s="64">
        <f t="shared" si="80"/>
        <v>1</v>
      </c>
      <c r="CC41" s="64">
        <f t="shared" si="80"/>
        <v>1</v>
      </c>
      <c r="CD41" s="64">
        <f t="shared" si="80"/>
        <v>1</v>
      </c>
      <c r="CE41" s="64">
        <f t="shared" si="80"/>
        <v>1</v>
      </c>
      <c r="CF41" s="64">
        <f t="shared" si="80"/>
        <v>1</v>
      </c>
      <c r="CG41" s="64">
        <f t="shared" si="80"/>
        <v>1</v>
      </c>
      <c r="CH41" s="64">
        <f t="shared" si="80"/>
        <v>1</v>
      </c>
      <c r="CI41" s="64">
        <f t="shared" si="80"/>
        <v>1</v>
      </c>
      <c r="CJ41" s="64">
        <f t="shared" si="80"/>
        <v>1</v>
      </c>
      <c r="CK41" s="64">
        <f t="shared" si="80"/>
        <v>1</v>
      </c>
      <c r="CL41" s="64">
        <f t="shared" si="80"/>
        <v>1</v>
      </c>
      <c r="CM41" s="64">
        <f t="shared" si="80"/>
        <v>1</v>
      </c>
      <c r="CN41" s="64">
        <f t="shared" si="80"/>
        <v>1</v>
      </c>
      <c r="CO41" s="64">
        <f t="shared" si="80"/>
        <v>1</v>
      </c>
      <c r="CP41" s="64">
        <f t="shared" si="80"/>
        <v>1</v>
      </c>
      <c r="CQ41" s="64">
        <f t="shared" si="80"/>
        <v>1</v>
      </c>
      <c r="CR41" s="64">
        <f t="shared" si="80"/>
        <v>1</v>
      </c>
      <c r="CS41" s="64">
        <f t="shared" si="80"/>
        <v>1</v>
      </c>
      <c r="CT41" s="64">
        <f t="shared" si="80"/>
        <v>1</v>
      </c>
      <c r="CU41" s="64">
        <f t="shared" si="80"/>
        <v>1</v>
      </c>
      <c r="CV41" s="64">
        <f t="shared" si="80"/>
        <v>1</v>
      </c>
      <c r="CW41" s="64">
        <f t="shared" si="80"/>
        <v>1</v>
      </c>
      <c r="CX41" s="64">
        <f t="shared" si="80"/>
        <v>1</v>
      </c>
      <c r="CY41" s="64">
        <f t="shared" si="80"/>
        <v>1</v>
      </c>
      <c r="CZ41" s="64">
        <f t="shared" si="80"/>
        <v>1</v>
      </c>
      <c r="DA41" s="64">
        <f t="shared" si="80"/>
        <v>1</v>
      </c>
      <c r="DB41" s="64">
        <f t="shared" si="80"/>
        <v>1</v>
      </c>
      <c r="DC41" s="64">
        <f t="shared" si="80"/>
        <v>1</v>
      </c>
      <c r="DD41" s="64">
        <f t="shared" si="80"/>
        <v>1</v>
      </c>
      <c r="DE41" s="64">
        <f t="shared" si="80"/>
        <v>1</v>
      </c>
      <c r="DF41" s="64">
        <f t="shared" si="80"/>
        <v>1</v>
      </c>
      <c r="DG41" s="64">
        <f t="shared" si="80"/>
        <v>1</v>
      </c>
      <c r="DH41" s="64">
        <f t="shared" si="80"/>
        <v>1</v>
      </c>
      <c r="DI41" s="64">
        <f t="shared" ref="DI41:FT42" si="81">(1+$H41)^(ROUNDUP(DI$18/12, 0)-1)*DI$17</f>
        <v>1</v>
      </c>
      <c r="DJ41" s="64">
        <f t="shared" si="81"/>
        <v>1</v>
      </c>
      <c r="DK41" s="64">
        <f t="shared" si="81"/>
        <v>1</v>
      </c>
      <c r="DL41" s="64">
        <f t="shared" si="81"/>
        <v>1</v>
      </c>
      <c r="DM41" s="64">
        <f t="shared" si="81"/>
        <v>1</v>
      </c>
      <c r="DN41" s="64">
        <f t="shared" si="81"/>
        <v>1</v>
      </c>
      <c r="DO41" s="64">
        <f t="shared" si="81"/>
        <v>1</v>
      </c>
      <c r="DP41" s="64">
        <f t="shared" si="81"/>
        <v>1</v>
      </c>
      <c r="DQ41" s="64">
        <f t="shared" si="81"/>
        <v>1</v>
      </c>
      <c r="DR41" s="64">
        <f t="shared" si="81"/>
        <v>1</v>
      </c>
      <c r="DS41" s="64">
        <f t="shared" si="81"/>
        <v>1</v>
      </c>
      <c r="DT41" s="64">
        <f t="shared" si="81"/>
        <v>1</v>
      </c>
      <c r="DU41" s="64">
        <f t="shared" si="81"/>
        <v>1</v>
      </c>
      <c r="DV41" s="64">
        <f t="shared" si="81"/>
        <v>1</v>
      </c>
      <c r="DW41" s="64">
        <f t="shared" si="81"/>
        <v>1</v>
      </c>
      <c r="DX41" s="64">
        <f t="shared" si="81"/>
        <v>1</v>
      </c>
      <c r="DY41" s="64">
        <f t="shared" si="81"/>
        <v>1</v>
      </c>
      <c r="DZ41" s="64">
        <f t="shared" si="81"/>
        <v>1</v>
      </c>
      <c r="EA41" s="64">
        <f t="shared" si="81"/>
        <v>1</v>
      </c>
      <c r="EB41" s="64">
        <f t="shared" si="81"/>
        <v>1</v>
      </c>
      <c r="EC41" s="64">
        <f t="shared" si="81"/>
        <v>1</v>
      </c>
      <c r="ED41" s="64">
        <f t="shared" si="81"/>
        <v>1</v>
      </c>
      <c r="EE41" s="64">
        <f t="shared" si="81"/>
        <v>1</v>
      </c>
      <c r="EF41" s="64">
        <f t="shared" si="81"/>
        <v>1</v>
      </c>
      <c r="EG41" s="64">
        <f t="shared" si="81"/>
        <v>1</v>
      </c>
      <c r="EH41" s="64">
        <f t="shared" si="81"/>
        <v>1</v>
      </c>
      <c r="EI41" s="64">
        <f t="shared" si="81"/>
        <v>1</v>
      </c>
      <c r="EJ41" s="64">
        <f t="shared" si="81"/>
        <v>1</v>
      </c>
      <c r="EK41" s="64">
        <f t="shared" si="81"/>
        <v>1</v>
      </c>
      <c r="EL41" s="64">
        <f t="shared" si="81"/>
        <v>1</v>
      </c>
      <c r="EM41" s="64">
        <f t="shared" si="81"/>
        <v>1</v>
      </c>
      <c r="EN41" s="64">
        <f t="shared" si="81"/>
        <v>1</v>
      </c>
      <c r="EO41" s="64">
        <f t="shared" si="81"/>
        <v>1</v>
      </c>
      <c r="EP41" s="64">
        <f t="shared" si="81"/>
        <v>1</v>
      </c>
      <c r="EQ41" s="64">
        <f t="shared" si="81"/>
        <v>1</v>
      </c>
      <c r="ER41" s="64">
        <f t="shared" si="81"/>
        <v>1</v>
      </c>
      <c r="ES41" s="64">
        <f t="shared" si="81"/>
        <v>1</v>
      </c>
      <c r="ET41" s="64">
        <f t="shared" si="81"/>
        <v>1</v>
      </c>
      <c r="EU41" s="64">
        <f t="shared" si="81"/>
        <v>1</v>
      </c>
      <c r="EV41" s="64">
        <f t="shared" si="81"/>
        <v>1</v>
      </c>
      <c r="EW41" s="64">
        <f t="shared" si="81"/>
        <v>1</v>
      </c>
      <c r="EX41" s="64">
        <f t="shared" si="81"/>
        <v>1</v>
      </c>
      <c r="EY41" s="64">
        <f t="shared" si="81"/>
        <v>1</v>
      </c>
      <c r="EZ41" s="64">
        <f t="shared" si="81"/>
        <v>1</v>
      </c>
      <c r="FA41" s="64">
        <f t="shared" si="81"/>
        <v>1</v>
      </c>
      <c r="FB41" s="64">
        <f t="shared" si="81"/>
        <v>1</v>
      </c>
      <c r="FC41" s="64">
        <f t="shared" si="81"/>
        <v>1</v>
      </c>
      <c r="FD41" s="64">
        <f t="shared" si="81"/>
        <v>1</v>
      </c>
      <c r="FE41" s="64">
        <f t="shared" si="81"/>
        <v>1</v>
      </c>
      <c r="FF41" s="64">
        <f t="shared" si="81"/>
        <v>1</v>
      </c>
      <c r="FG41" s="64">
        <f t="shared" si="81"/>
        <v>1</v>
      </c>
      <c r="FH41" s="64">
        <f t="shared" si="81"/>
        <v>1</v>
      </c>
      <c r="FI41" s="64">
        <f t="shared" si="81"/>
        <v>1</v>
      </c>
      <c r="FJ41" s="64">
        <f t="shared" si="81"/>
        <v>1</v>
      </c>
      <c r="FK41" s="64">
        <f t="shared" si="81"/>
        <v>1</v>
      </c>
      <c r="FL41" s="64">
        <f t="shared" si="81"/>
        <v>1</v>
      </c>
      <c r="FM41" s="64">
        <f t="shared" si="81"/>
        <v>1</v>
      </c>
      <c r="FN41" s="64">
        <f t="shared" si="81"/>
        <v>1</v>
      </c>
      <c r="FO41" s="64">
        <f t="shared" si="81"/>
        <v>1</v>
      </c>
      <c r="FP41" s="64">
        <f t="shared" si="81"/>
        <v>1</v>
      </c>
      <c r="FQ41" s="64">
        <f t="shared" si="81"/>
        <v>1</v>
      </c>
      <c r="FR41" s="64">
        <f t="shared" si="81"/>
        <v>1</v>
      </c>
      <c r="FS41" s="64">
        <f t="shared" si="81"/>
        <v>1</v>
      </c>
      <c r="FT41" s="64">
        <f t="shared" si="81"/>
        <v>1</v>
      </c>
      <c r="FU41" s="64">
        <f t="shared" ref="FU41:IF42" si="82">(1+$H41)^(ROUNDUP(FU$18/12, 0)-1)*FU$17</f>
        <v>1</v>
      </c>
      <c r="FV41" s="64">
        <f t="shared" si="82"/>
        <v>1</v>
      </c>
      <c r="FW41" s="64">
        <f t="shared" si="82"/>
        <v>1</v>
      </c>
      <c r="FX41" s="64">
        <f t="shared" si="82"/>
        <v>1</v>
      </c>
      <c r="FY41" s="64">
        <f t="shared" si="82"/>
        <v>1</v>
      </c>
      <c r="FZ41" s="64">
        <f t="shared" si="82"/>
        <v>1</v>
      </c>
      <c r="GA41" s="64">
        <f t="shared" si="82"/>
        <v>1</v>
      </c>
      <c r="GB41" s="64">
        <f t="shared" si="82"/>
        <v>1</v>
      </c>
      <c r="GC41" s="64">
        <f t="shared" si="82"/>
        <v>1</v>
      </c>
      <c r="GD41" s="64">
        <f t="shared" si="82"/>
        <v>1</v>
      </c>
      <c r="GE41" s="64">
        <f t="shared" si="82"/>
        <v>1</v>
      </c>
      <c r="GF41" s="64">
        <f t="shared" si="82"/>
        <v>1</v>
      </c>
      <c r="GG41" s="64">
        <f t="shared" si="82"/>
        <v>1</v>
      </c>
      <c r="GH41" s="64">
        <f t="shared" si="82"/>
        <v>1</v>
      </c>
      <c r="GI41" s="64">
        <f t="shared" si="82"/>
        <v>1</v>
      </c>
      <c r="GJ41" s="64">
        <f t="shared" si="82"/>
        <v>1</v>
      </c>
      <c r="GK41" s="64">
        <f t="shared" si="82"/>
        <v>1</v>
      </c>
      <c r="GL41" s="64">
        <f t="shared" si="82"/>
        <v>1</v>
      </c>
      <c r="GM41" s="64">
        <f t="shared" si="82"/>
        <v>1</v>
      </c>
      <c r="GN41" s="64">
        <f t="shared" si="82"/>
        <v>1</v>
      </c>
      <c r="GO41" s="64">
        <f t="shared" si="82"/>
        <v>1</v>
      </c>
      <c r="GP41" s="64">
        <f t="shared" si="82"/>
        <v>1</v>
      </c>
      <c r="GQ41" s="64">
        <f t="shared" si="82"/>
        <v>1</v>
      </c>
      <c r="GR41" s="64">
        <f t="shared" si="82"/>
        <v>1</v>
      </c>
      <c r="GS41" s="64">
        <f t="shared" si="82"/>
        <v>1</v>
      </c>
      <c r="GT41" s="64">
        <f t="shared" si="82"/>
        <v>1</v>
      </c>
      <c r="GU41" s="64">
        <f t="shared" si="82"/>
        <v>1</v>
      </c>
      <c r="GV41" s="64">
        <f t="shared" si="82"/>
        <v>1</v>
      </c>
      <c r="GW41" s="64">
        <f t="shared" si="82"/>
        <v>1</v>
      </c>
      <c r="GX41" s="64">
        <f t="shared" si="82"/>
        <v>1</v>
      </c>
      <c r="GY41" s="64">
        <f t="shared" si="82"/>
        <v>1</v>
      </c>
      <c r="GZ41" s="64">
        <f t="shared" si="82"/>
        <v>1</v>
      </c>
      <c r="HA41" s="64">
        <f t="shared" si="82"/>
        <v>1</v>
      </c>
      <c r="HB41" s="64">
        <f t="shared" si="82"/>
        <v>1</v>
      </c>
      <c r="HC41" s="64">
        <f t="shared" si="82"/>
        <v>1</v>
      </c>
      <c r="HD41" s="64">
        <f t="shared" si="82"/>
        <v>1</v>
      </c>
      <c r="HE41" s="64">
        <f t="shared" si="82"/>
        <v>1</v>
      </c>
      <c r="HF41" s="64">
        <f t="shared" si="82"/>
        <v>1</v>
      </c>
      <c r="HG41" s="64">
        <f t="shared" si="82"/>
        <v>1</v>
      </c>
      <c r="HH41" s="64">
        <f t="shared" si="82"/>
        <v>1</v>
      </c>
      <c r="HI41" s="64">
        <f t="shared" si="82"/>
        <v>1</v>
      </c>
      <c r="HJ41" s="64">
        <f t="shared" si="82"/>
        <v>1</v>
      </c>
      <c r="HK41" s="64">
        <f t="shared" si="82"/>
        <v>1</v>
      </c>
      <c r="HL41" s="64">
        <f t="shared" si="82"/>
        <v>1</v>
      </c>
      <c r="HM41" s="64">
        <f t="shared" si="82"/>
        <v>1</v>
      </c>
      <c r="HN41" s="64">
        <f t="shared" si="82"/>
        <v>1</v>
      </c>
      <c r="HO41" s="64">
        <f t="shared" si="82"/>
        <v>1</v>
      </c>
      <c r="HP41" s="64">
        <f t="shared" si="82"/>
        <v>1</v>
      </c>
      <c r="HQ41" s="64">
        <f t="shared" si="82"/>
        <v>1</v>
      </c>
      <c r="HR41" s="64">
        <f t="shared" si="82"/>
        <v>1</v>
      </c>
      <c r="HS41" s="64">
        <f t="shared" si="82"/>
        <v>1</v>
      </c>
      <c r="HT41" s="64">
        <f t="shared" si="82"/>
        <v>1</v>
      </c>
      <c r="HU41" s="64">
        <f t="shared" si="82"/>
        <v>1</v>
      </c>
      <c r="HV41" s="64">
        <f t="shared" si="82"/>
        <v>1</v>
      </c>
      <c r="HW41" s="64">
        <f t="shared" si="82"/>
        <v>1</v>
      </c>
      <c r="HX41" s="64">
        <f t="shared" si="82"/>
        <v>1</v>
      </c>
      <c r="HY41" s="64">
        <f t="shared" si="82"/>
        <v>1</v>
      </c>
      <c r="HZ41" s="64">
        <f t="shared" si="82"/>
        <v>1</v>
      </c>
      <c r="IA41" s="64">
        <f t="shared" si="82"/>
        <v>1</v>
      </c>
      <c r="IB41" s="64">
        <f t="shared" si="82"/>
        <v>1</v>
      </c>
      <c r="IC41" s="64">
        <f t="shared" si="82"/>
        <v>1</v>
      </c>
      <c r="ID41" s="64">
        <f t="shared" si="82"/>
        <v>1</v>
      </c>
      <c r="IE41" s="64">
        <f t="shared" si="82"/>
        <v>1</v>
      </c>
      <c r="IF41" s="64">
        <f t="shared" si="82"/>
        <v>1</v>
      </c>
      <c r="IG41" s="64">
        <f t="shared" ref="IG41:KR42" si="83">(1+$H41)^(ROUNDUP(IG$18/12, 0)-1)*IG$17</f>
        <v>1</v>
      </c>
      <c r="IH41" s="64">
        <f t="shared" si="83"/>
        <v>1</v>
      </c>
      <c r="II41" s="64">
        <f t="shared" si="83"/>
        <v>1</v>
      </c>
      <c r="IJ41" s="64">
        <f t="shared" si="83"/>
        <v>1</v>
      </c>
      <c r="IK41" s="64">
        <f t="shared" si="83"/>
        <v>1</v>
      </c>
      <c r="IL41" s="64">
        <f t="shared" si="83"/>
        <v>1</v>
      </c>
      <c r="IM41" s="64">
        <f t="shared" si="83"/>
        <v>1</v>
      </c>
      <c r="IN41" s="64">
        <f t="shared" si="83"/>
        <v>1</v>
      </c>
      <c r="IO41" s="64">
        <f t="shared" si="83"/>
        <v>1</v>
      </c>
      <c r="IP41" s="64">
        <f t="shared" si="83"/>
        <v>1</v>
      </c>
      <c r="IQ41" s="64">
        <f t="shared" si="83"/>
        <v>1</v>
      </c>
      <c r="IR41" s="64">
        <f t="shared" si="83"/>
        <v>1</v>
      </c>
      <c r="IS41" s="64">
        <f t="shared" si="83"/>
        <v>1</v>
      </c>
      <c r="IT41" s="64">
        <f t="shared" si="83"/>
        <v>1</v>
      </c>
      <c r="IU41" s="64">
        <f t="shared" si="83"/>
        <v>1</v>
      </c>
      <c r="IV41" s="64">
        <f t="shared" si="83"/>
        <v>1</v>
      </c>
      <c r="IW41" s="64">
        <f t="shared" si="83"/>
        <v>1</v>
      </c>
      <c r="IX41" s="64">
        <f t="shared" si="83"/>
        <v>1</v>
      </c>
      <c r="IY41" s="64">
        <f t="shared" si="83"/>
        <v>1</v>
      </c>
      <c r="IZ41" s="64">
        <f t="shared" si="83"/>
        <v>1</v>
      </c>
      <c r="JA41" s="64">
        <f t="shared" si="83"/>
        <v>1</v>
      </c>
      <c r="JB41" s="64">
        <f t="shared" si="83"/>
        <v>1</v>
      </c>
      <c r="JC41" s="64">
        <f t="shared" si="83"/>
        <v>1</v>
      </c>
      <c r="JD41" s="64">
        <f t="shared" si="83"/>
        <v>1</v>
      </c>
      <c r="JE41" s="64">
        <f t="shared" si="83"/>
        <v>1</v>
      </c>
      <c r="JF41" s="64">
        <f t="shared" si="83"/>
        <v>1</v>
      </c>
      <c r="JG41" s="64">
        <f t="shared" si="83"/>
        <v>1</v>
      </c>
      <c r="JH41" s="64">
        <f t="shared" si="83"/>
        <v>1</v>
      </c>
      <c r="JI41" s="64">
        <f t="shared" si="83"/>
        <v>1</v>
      </c>
      <c r="JJ41" s="64">
        <f t="shared" si="83"/>
        <v>1</v>
      </c>
      <c r="JK41" s="64">
        <f t="shared" si="83"/>
        <v>1</v>
      </c>
      <c r="JL41" s="64">
        <f t="shared" si="83"/>
        <v>1</v>
      </c>
      <c r="JM41" s="64">
        <f t="shared" si="83"/>
        <v>1</v>
      </c>
      <c r="JN41" s="64">
        <f t="shared" si="83"/>
        <v>1</v>
      </c>
      <c r="JO41" s="64">
        <f t="shared" si="83"/>
        <v>1</v>
      </c>
      <c r="JP41" s="64">
        <f t="shared" si="83"/>
        <v>1</v>
      </c>
      <c r="JQ41" s="64">
        <f t="shared" si="83"/>
        <v>1</v>
      </c>
      <c r="JR41" s="64">
        <f t="shared" si="83"/>
        <v>1</v>
      </c>
      <c r="JS41" s="64">
        <f t="shared" si="83"/>
        <v>1</v>
      </c>
      <c r="JT41" s="64">
        <f t="shared" si="83"/>
        <v>1</v>
      </c>
      <c r="JU41" s="64">
        <f t="shared" si="83"/>
        <v>1</v>
      </c>
      <c r="JV41" s="64">
        <f t="shared" si="83"/>
        <v>1</v>
      </c>
      <c r="JW41" s="64">
        <f t="shared" si="83"/>
        <v>1</v>
      </c>
      <c r="JX41" s="64">
        <f t="shared" si="83"/>
        <v>1</v>
      </c>
      <c r="JY41" s="64">
        <f t="shared" si="83"/>
        <v>1</v>
      </c>
      <c r="JZ41" s="64">
        <f t="shared" si="83"/>
        <v>1</v>
      </c>
      <c r="KA41" s="64">
        <f t="shared" si="83"/>
        <v>1</v>
      </c>
      <c r="KB41" s="64">
        <f t="shared" si="83"/>
        <v>1</v>
      </c>
      <c r="KC41" s="64">
        <f t="shared" si="83"/>
        <v>1</v>
      </c>
      <c r="KD41" s="64">
        <f t="shared" si="83"/>
        <v>1</v>
      </c>
      <c r="KE41" s="64">
        <f t="shared" si="83"/>
        <v>1</v>
      </c>
      <c r="KF41" s="64">
        <f t="shared" si="83"/>
        <v>1</v>
      </c>
      <c r="KG41" s="64">
        <f t="shared" si="83"/>
        <v>1</v>
      </c>
      <c r="KH41" s="64">
        <f t="shared" si="83"/>
        <v>1</v>
      </c>
      <c r="KI41" s="64">
        <f t="shared" si="83"/>
        <v>1</v>
      </c>
      <c r="KJ41" s="64">
        <f t="shared" si="83"/>
        <v>1</v>
      </c>
      <c r="KK41" s="64">
        <f t="shared" si="83"/>
        <v>1</v>
      </c>
      <c r="KL41" s="64">
        <f t="shared" si="83"/>
        <v>1</v>
      </c>
      <c r="KM41" s="64">
        <f t="shared" si="83"/>
        <v>1</v>
      </c>
      <c r="KN41" s="64">
        <f t="shared" si="83"/>
        <v>1</v>
      </c>
      <c r="KO41" s="64">
        <f t="shared" si="83"/>
        <v>1</v>
      </c>
      <c r="KP41" s="64">
        <f t="shared" si="83"/>
        <v>1</v>
      </c>
      <c r="KQ41" s="64">
        <f t="shared" si="83"/>
        <v>1</v>
      </c>
      <c r="KR41" s="64">
        <f t="shared" si="83"/>
        <v>1</v>
      </c>
      <c r="KS41" s="64">
        <f t="shared" ref="KS41:LT42" si="84">(1+$H41)^(ROUNDUP(KS$18/12, 0)-1)*KS$17</f>
        <v>1</v>
      </c>
      <c r="KT41" s="64">
        <f t="shared" si="84"/>
        <v>1</v>
      </c>
      <c r="KU41" s="64">
        <f t="shared" si="84"/>
        <v>1</v>
      </c>
      <c r="KV41" s="64">
        <f t="shared" si="84"/>
        <v>1</v>
      </c>
      <c r="KW41" s="64">
        <f t="shared" si="84"/>
        <v>1</v>
      </c>
      <c r="KX41" s="64">
        <f t="shared" si="84"/>
        <v>1</v>
      </c>
      <c r="KY41" s="64">
        <f t="shared" si="84"/>
        <v>1</v>
      </c>
      <c r="KZ41" s="64">
        <f t="shared" si="84"/>
        <v>1</v>
      </c>
      <c r="LA41" s="64">
        <f t="shared" si="84"/>
        <v>1</v>
      </c>
      <c r="LB41" s="64">
        <f t="shared" si="84"/>
        <v>1</v>
      </c>
      <c r="LC41" s="64">
        <f t="shared" si="84"/>
        <v>1</v>
      </c>
      <c r="LD41" s="64">
        <f t="shared" si="84"/>
        <v>1</v>
      </c>
      <c r="LE41" s="64">
        <f t="shared" si="84"/>
        <v>1</v>
      </c>
      <c r="LF41" s="64">
        <f t="shared" si="84"/>
        <v>1</v>
      </c>
      <c r="LG41" s="64">
        <f t="shared" si="84"/>
        <v>1</v>
      </c>
      <c r="LH41" s="64">
        <f t="shared" si="84"/>
        <v>1</v>
      </c>
      <c r="LI41" s="64">
        <f t="shared" si="84"/>
        <v>1</v>
      </c>
      <c r="LJ41" s="64">
        <f t="shared" si="84"/>
        <v>1</v>
      </c>
      <c r="LK41" s="64">
        <f t="shared" si="84"/>
        <v>1</v>
      </c>
      <c r="LL41" s="64">
        <f t="shared" si="84"/>
        <v>1</v>
      </c>
      <c r="LM41" s="64">
        <f t="shared" si="84"/>
        <v>1</v>
      </c>
      <c r="LN41" s="64">
        <f t="shared" si="84"/>
        <v>1</v>
      </c>
      <c r="LO41" s="64">
        <f t="shared" si="84"/>
        <v>1</v>
      </c>
      <c r="LP41" s="64">
        <f t="shared" si="84"/>
        <v>1</v>
      </c>
      <c r="LQ41" s="64">
        <f t="shared" si="84"/>
        <v>1</v>
      </c>
      <c r="LR41" s="64">
        <f t="shared" si="84"/>
        <v>1</v>
      </c>
      <c r="LS41" s="64">
        <f t="shared" si="84"/>
        <v>1</v>
      </c>
      <c r="LT41" s="64">
        <f t="shared" si="84"/>
        <v>1</v>
      </c>
      <c r="LU41" s="64"/>
      <c r="LV41" s="64"/>
      <c r="LW41" s="64"/>
      <c r="LX41" s="64"/>
      <c r="LY41" s="64"/>
      <c r="LZ41" s="64"/>
      <c r="MA41" s="64"/>
      <c r="MB41" s="64"/>
      <c r="MC41" s="64"/>
      <c r="MD41" s="64"/>
      <c r="ME41" s="64"/>
      <c r="MF41" s="64"/>
      <c r="MG41" s="64"/>
      <c r="MH41" s="64"/>
      <c r="MI41" s="64"/>
      <c r="MJ41" s="64"/>
      <c r="MK41" s="64"/>
      <c r="ML41" s="64"/>
      <c r="MM41" s="64"/>
      <c r="MN41" s="64"/>
      <c r="MO41" s="64"/>
      <c r="MP41" s="64"/>
      <c r="MQ41" s="64"/>
      <c r="MR41" s="64"/>
      <c r="MS41" s="64"/>
      <c r="MT41" s="64"/>
      <c r="MU41" s="64"/>
      <c r="MV41" s="64"/>
      <c r="MW41" s="64"/>
      <c r="MX41" s="64"/>
      <c r="MY41" s="64"/>
      <c r="MZ41" s="64"/>
      <c r="NA41" s="64"/>
      <c r="NB41" s="64"/>
      <c r="NC41" s="64"/>
      <c r="ND41" s="64"/>
      <c r="NE41" s="64"/>
      <c r="NF41" s="64"/>
      <c r="NG41" s="64"/>
      <c r="NH41" s="64"/>
      <c r="NI41" s="64"/>
      <c r="NJ41" s="64"/>
      <c r="NK41" s="64"/>
      <c r="NL41" s="64"/>
      <c r="NM41" s="64"/>
      <c r="NN41" s="64"/>
      <c r="NO41" s="64"/>
      <c r="NP41" s="64"/>
      <c r="NQ41" s="64"/>
      <c r="NR41" s="64"/>
      <c r="NS41" s="64"/>
      <c r="NT41" s="64"/>
      <c r="NU41" s="64"/>
      <c r="NV41" s="64"/>
      <c r="NW41" s="64"/>
      <c r="NX41" s="64"/>
      <c r="NY41" s="64"/>
      <c r="NZ41" s="64"/>
      <c r="OA41" s="64"/>
      <c r="OB41" s="64"/>
      <c r="OC41" s="64"/>
      <c r="OD41" s="64"/>
      <c r="OE41" s="64"/>
      <c r="OF41" s="64"/>
      <c r="OG41" s="64"/>
      <c r="OH41" s="64"/>
      <c r="OI41" s="64"/>
      <c r="OJ41" s="64"/>
      <c r="OK41" s="64"/>
      <c r="OL41" s="64"/>
      <c r="OM41" s="64"/>
      <c r="ON41" s="64"/>
      <c r="OO41" s="64"/>
      <c r="OP41" s="64"/>
      <c r="OQ41" s="64"/>
      <c r="OR41" s="64"/>
      <c r="OS41" s="64"/>
      <c r="OT41" s="64"/>
      <c r="OU41" s="64"/>
      <c r="OV41" s="64"/>
      <c r="OW41" s="64"/>
      <c r="OX41" s="64"/>
      <c r="OY41" s="64"/>
      <c r="OZ41" s="64"/>
      <c r="PA41" s="64"/>
      <c r="PB41" s="64"/>
      <c r="PC41" s="64"/>
      <c r="PD41" s="64"/>
      <c r="PE41" s="64"/>
      <c r="PF41" s="64"/>
      <c r="PG41" s="64"/>
      <c r="PH41" s="64"/>
      <c r="PI41" s="64"/>
      <c r="PJ41" s="64"/>
      <c r="PK41" s="64"/>
      <c r="PL41" s="64"/>
      <c r="PM41" s="64"/>
      <c r="PN41" s="64"/>
      <c r="PO41" s="64"/>
      <c r="PP41" s="64"/>
      <c r="PQ41" s="64"/>
      <c r="PR41" s="64"/>
      <c r="PS41" s="64"/>
      <c r="PT41" s="64"/>
      <c r="PU41" s="64"/>
      <c r="PV41" s="64"/>
      <c r="PW41" s="64"/>
      <c r="PX41" s="64"/>
      <c r="PY41" s="64"/>
      <c r="PZ41" s="64"/>
      <c r="QA41" s="64"/>
      <c r="QB41" s="64"/>
      <c r="QC41" s="64"/>
      <c r="QD41" s="64"/>
      <c r="QE41" s="64"/>
      <c r="QF41" s="64"/>
      <c r="QG41" s="64"/>
      <c r="QH41" s="64"/>
      <c r="QI41" s="64"/>
      <c r="QJ41" s="64"/>
      <c r="QK41" s="64"/>
      <c r="QL41" s="64"/>
      <c r="QM41" s="64"/>
      <c r="QN41" s="64"/>
      <c r="QO41" s="64"/>
      <c r="QP41" s="64"/>
      <c r="QQ41" s="64"/>
      <c r="QR41" s="64"/>
      <c r="QS41" s="64"/>
      <c r="QT41" s="64"/>
      <c r="QU41" s="64"/>
    </row>
    <row r="42" spans="1:463" outlineLevel="1">
      <c r="A42" s="2"/>
      <c r="C42" s="60" t="s">
        <v>424</v>
      </c>
      <c r="D42" s="2"/>
      <c r="E42" s="2"/>
      <c r="F42" s="2"/>
      <c r="G42" s="2"/>
      <c r="H42" s="71">
        <f>Inputs!E83</f>
        <v>0</v>
      </c>
      <c r="I42" s="64">
        <f t="shared" si="79"/>
        <v>0</v>
      </c>
      <c r="J42" s="64">
        <f t="shared" si="79"/>
        <v>0</v>
      </c>
      <c r="K42" s="64">
        <f t="shared" si="79"/>
        <v>0</v>
      </c>
      <c r="L42" s="64">
        <f t="shared" si="79"/>
        <v>0</v>
      </c>
      <c r="M42" s="64">
        <f t="shared" si="79"/>
        <v>0</v>
      </c>
      <c r="N42" s="64">
        <f t="shared" si="79"/>
        <v>0</v>
      </c>
      <c r="O42" s="64">
        <f t="shared" si="79"/>
        <v>0</v>
      </c>
      <c r="P42" s="64">
        <f t="shared" si="79"/>
        <v>0</v>
      </c>
      <c r="Q42" s="64">
        <f t="shared" si="79"/>
        <v>0</v>
      </c>
      <c r="R42" s="64">
        <f t="shared" si="79"/>
        <v>0</v>
      </c>
      <c r="S42" s="64">
        <f t="shared" si="79"/>
        <v>0</v>
      </c>
      <c r="T42" s="64">
        <f t="shared" si="79"/>
        <v>0</v>
      </c>
      <c r="U42" s="64">
        <f t="shared" si="79"/>
        <v>0</v>
      </c>
      <c r="V42" s="64">
        <f t="shared" si="79"/>
        <v>0</v>
      </c>
      <c r="W42" s="64">
        <f t="shared" si="79"/>
        <v>0</v>
      </c>
      <c r="X42" s="64">
        <f t="shared" si="79"/>
        <v>0</v>
      </c>
      <c r="Y42" s="64">
        <f t="shared" si="79"/>
        <v>0</v>
      </c>
      <c r="Z42" s="64">
        <f t="shared" si="79"/>
        <v>0</v>
      </c>
      <c r="AA42" s="64">
        <f t="shared" si="79"/>
        <v>0</v>
      </c>
      <c r="AB42" s="64">
        <f t="shared" si="79"/>
        <v>0</v>
      </c>
      <c r="AC42" s="64">
        <f t="shared" si="79"/>
        <v>0</v>
      </c>
      <c r="AD42" s="64">
        <f t="shared" si="79"/>
        <v>0</v>
      </c>
      <c r="AE42" s="64">
        <f t="shared" si="79"/>
        <v>0</v>
      </c>
      <c r="AF42" s="64">
        <f t="shared" si="79"/>
        <v>0</v>
      </c>
      <c r="AG42" s="64">
        <f t="shared" si="79"/>
        <v>1</v>
      </c>
      <c r="AH42" s="64">
        <f t="shared" si="79"/>
        <v>1</v>
      </c>
      <c r="AI42" s="64">
        <f t="shared" si="79"/>
        <v>1</v>
      </c>
      <c r="AJ42" s="64">
        <f t="shared" si="79"/>
        <v>1</v>
      </c>
      <c r="AK42" s="64">
        <f t="shared" si="79"/>
        <v>1</v>
      </c>
      <c r="AL42" s="64">
        <f t="shared" si="79"/>
        <v>1</v>
      </c>
      <c r="AM42" s="64">
        <f t="shared" si="79"/>
        <v>1</v>
      </c>
      <c r="AN42" s="64">
        <f t="shared" si="79"/>
        <v>1</v>
      </c>
      <c r="AO42" s="64">
        <f t="shared" si="79"/>
        <v>1</v>
      </c>
      <c r="AP42" s="64">
        <f t="shared" si="79"/>
        <v>1</v>
      </c>
      <c r="AQ42" s="64">
        <f t="shared" si="79"/>
        <v>1</v>
      </c>
      <c r="AR42" s="64">
        <f t="shared" si="79"/>
        <v>1</v>
      </c>
      <c r="AS42" s="64">
        <f t="shared" si="79"/>
        <v>1</v>
      </c>
      <c r="AT42" s="64">
        <f t="shared" si="79"/>
        <v>1</v>
      </c>
      <c r="AU42" s="64">
        <f t="shared" si="79"/>
        <v>1</v>
      </c>
      <c r="AV42" s="64">
        <f t="shared" si="79"/>
        <v>1</v>
      </c>
      <c r="AW42" s="64">
        <f t="shared" si="80"/>
        <v>1</v>
      </c>
      <c r="AX42" s="64">
        <f t="shared" si="80"/>
        <v>1</v>
      </c>
      <c r="AY42" s="64">
        <f t="shared" si="80"/>
        <v>1</v>
      </c>
      <c r="AZ42" s="64">
        <f t="shared" si="80"/>
        <v>1</v>
      </c>
      <c r="BA42" s="64">
        <f t="shared" si="80"/>
        <v>1</v>
      </c>
      <c r="BB42" s="64">
        <f t="shared" si="80"/>
        <v>1</v>
      </c>
      <c r="BC42" s="64">
        <f t="shared" si="80"/>
        <v>1</v>
      </c>
      <c r="BD42" s="64">
        <f t="shared" si="80"/>
        <v>1</v>
      </c>
      <c r="BE42" s="64">
        <f t="shared" si="80"/>
        <v>1</v>
      </c>
      <c r="BF42" s="64">
        <f t="shared" si="80"/>
        <v>1</v>
      </c>
      <c r="BG42" s="64">
        <f t="shared" si="80"/>
        <v>1</v>
      </c>
      <c r="BH42" s="64">
        <f t="shared" si="80"/>
        <v>1</v>
      </c>
      <c r="BI42" s="64">
        <f t="shared" si="80"/>
        <v>1</v>
      </c>
      <c r="BJ42" s="64">
        <f t="shared" si="80"/>
        <v>1</v>
      </c>
      <c r="BK42" s="64">
        <f t="shared" si="80"/>
        <v>1</v>
      </c>
      <c r="BL42" s="64">
        <f t="shared" si="80"/>
        <v>1</v>
      </c>
      <c r="BM42" s="64">
        <f t="shared" si="80"/>
        <v>1</v>
      </c>
      <c r="BN42" s="64">
        <f t="shared" si="80"/>
        <v>1</v>
      </c>
      <c r="BO42" s="64">
        <f t="shared" si="80"/>
        <v>1</v>
      </c>
      <c r="BP42" s="64">
        <f t="shared" si="80"/>
        <v>1</v>
      </c>
      <c r="BQ42" s="64">
        <f t="shared" si="80"/>
        <v>1</v>
      </c>
      <c r="BR42" s="64">
        <f t="shared" si="80"/>
        <v>1</v>
      </c>
      <c r="BS42" s="64">
        <f t="shared" si="80"/>
        <v>1</v>
      </c>
      <c r="BT42" s="64">
        <f t="shared" si="80"/>
        <v>1</v>
      </c>
      <c r="BU42" s="64">
        <f t="shared" si="80"/>
        <v>1</v>
      </c>
      <c r="BV42" s="64">
        <f t="shared" si="80"/>
        <v>1</v>
      </c>
      <c r="BW42" s="64">
        <f t="shared" si="80"/>
        <v>1</v>
      </c>
      <c r="BX42" s="64">
        <f t="shared" si="80"/>
        <v>1</v>
      </c>
      <c r="BY42" s="64">
        <f t="shared" si="80"/>
        <v>1</v>
      </c>
      <c r="BZ42" s="64">
        <f t="shared" si="80"/>
        <v>1</v>
      </c>
      <c r="CA42" s="64">
        <f t="shared" si="80"/>
        <v>1</v>
      </c>
      <c r="CB42" s="64">
        <f t="shared" si="80"/>
        <v>1</v>
      </c>
      <c r="CC42" s="64">
        <f t="shared" si="80"/>
        <v>1</v>
      </c>
      <c r="CD42" s="64">
        <f t="shared" si="80"/>
        <v>1</v>
      </c>
      <c r="CE42" s="64">
        <f t="shared" si="80"/>
        <v>1</v>
      </c>
      <c r="CF42" s="64">
        <f t="shared" si="80"/>
        <v>1</v>
      </c>
      <c r="CG42" s="64">
        <f t="shared" si="80"/>
        <v>1</v>
      </c>
      <c r="CH42" s="64">
        <f t="shared" si="80"/>
        <v>1</v>
      </c>
      <c r="CI42" s="64">
        <f t="shared" si="80"/>
        <v>1</v>
      </c>
      <c r="CJ42" s="64">
        <f t="shared" si="80"/>
        <v>1</v>
      </c>
      <c r="CK42" s="64">
        <f t="shared" si="80"/>
        <v>1</v>
      </c>
      <c r="CL42" s="64">
        <f t="shared" si="80"/>
        <v>1</v>
      </c>
      <c r="CM42" s="64">
        <f t="shared" si="80"/>
        <v>1</v>
      </c>
      <c r="CN42" s="64">
        <f t="shared" si="80"/>
        <v>1</v>
      </c>
      <c r="CO42" s="64">
        <f t="shared" si="80"/>
        <v>1</v>
      </c>
      <c r="CP42" s="64">
        <f t="shared" si="80"/>
        <v>1</v>
      </c>
      <c r="CQ42" s="64">
        <f t="shared" si="80"/>
        <v>1</v>
      </c>
      <c r="CR42" s="64">
        <f t="shared" si="80"/>
        <v>1</v>
      </c>
      <c r="CS42" s="64">
        <f t="shared" si="80"/>
        <v>1</v>
      </c>
      <c r="CT42" s="64">
        <f t="shared" si="80"/>
        <v>1</v>
      </c>
      <c r="CU42" s="64">
        <f t="shared" si="80"/>
        <v>1</v>
      </c>
      <c r="CV42" s="64">
        <f t="shared" si="80"/>
        <v>1</v>
      </c>
      <c r="CW42" s="64">
        <f t="shared" si="80"/>
        <v>1</v>
      </c>
      <c r="CX42" s="64">
        <f t="shared" si="80"/>
        <v>1</v>
      </c>
      <c r="CY42" s="64">
        <f t="shared" si="80"/>
        <v>1</v>
      </c>
      <c r="CZ42" s="64">
        <f t="shared" si="80"/>
        <v>1</v>
      </c>
      <c r="DA42" s="64">
        <f t="shared" si="80"/>
        <v>1</v>
      </c>
      <c r="DB42" s="64">
        <f t="shared" si="80"/>
        <v>1</v>
      </c>
      <c r="DC42" s="64">
        <f t="shared" si="80"/>
        <v>1</v>
      </c>
      <c r="DD42" s="64">
        <f t="shared" si="80"/>
        <v>1</v>
      </c>
      <c r="DE42" s="64">
        <f t="shared" si="80"/>
        <v>1</v>
      </c>
      <c r="DF42" s="64">
        <f t="shared" si="80"/>
        <v>1</v>
      </c>
      <c r="DG42" s="64">
        <f t="shared" si="80"/>
        <v>1</v>
      </c>
      <c r="DH42" s="64">
        <f t="shared" si="80"/>
        <v>1</v>
      </c>
      <c r="DI42" s="64">
        <f t="shared" si="81"/>
        <v>1</v>
      </c>
      <c r="DJ42" s="64">
        <f t="shared" si="81"/>
        <v>1</v>
      </c>
      <c r="DK42" s="64">
        <f t="shared" si="81"/>
        <v>1</v>
      </c>
      <c r="DL42" s="64">
        <f t="shared" si="81"/>
        <v>1</v>
      </c>
      <c r="DM42" s="64">
        <f t="shared" si="81"/>
        <v>1</v>
      </c>
      <c r="DN42" s="64">
        <f t="shared" si="81"/>
        <v>1</v>
      </c>
      <c r="DO42" s="64">
        <f t="shared" si="81"/>
        <v>1</v>
      </c>
      <c r="DP42" s="64">
        <f t="shared" si="81"/>
        <v>1</v>
      </c>
      <c r="DQ42" s="64">
        <f t="shared" si="81"/>
        <v>1</v>
      </c>
      <c r="DR42" s="64">
        <f t="shared" si="81"/>
        <v>1</v>
      </c>
      <c r="DS42" s="64">
        <f t="shared" si="81"/>
        <v>1</v>
      </c>
      <c r="DT42" s="64">
        <f t="shared" si="81"/>
        <v>1</v>
      </c>
      <c r="DU42" s="64">
        <f t="shared" si="81"/>
        <v>1</v>
      </c>
      <c r="DV42" s="64">
        <f t="shared" si="81"/>
        <v>1</v>
      </c>
      <c r="DW42" s="64">
        <f t="shared" si="81"/>
        <v>1</v>
      </c>
      <c r="DX42" s="64">
        <f t="shared" si="81"/>
        <v>1</v>
      </c>
      <c r="DY42" s="64">
        <f t="shared" si="81"/>
        <v>1</v>
      </c>
      <c r="DZ42" s="64">
        <f t="shared" si="81"/>
        <v>1</v>
      </c>
      <c r="EA42" s="64">
        <f t="shared" si="81"/>
        <v>1</v>
      </c>
      <c r="EB42" s="64">
        <f t="shared" si="81"/>
        <v>1</v>
      </c>
      <c r="EC42" s="64">
        <f t="shared" si="81"/>
        <v>1</v>
      </c>
      <c r="ED42" s="64">
        <f t="shared" si="81"/>
        <v>1</v>
      </c>
      <c r="EE42" s="64">
        <f t="shared" si="81"/>
        <v>1</v>
      </c>
      <c r="EF42" s="64">
        <f t="shared" si="81"/>
        <v>1</v>
      </c>
      <c r="EG42" s="64">
        <f t="shared" si="81"/>
        <v>1</v>
      </c>
      <c r="EH42" s="64">
        <f t="shared" si="81"/>
        <v>1</v>
      </c>
      <c r="EI42" s="64">
        <f t="shared" si="81"/>
        <v>1</v>
      </c>
      <c r="EJ42" s="64">
        <f t="shared" si="81"/>
        <v>1</v>
      </c>
      <c r="EK42" s="64">
        <f t="shared" si="81"/>
        <v>1</v>
      </c>
      <c r="EL42" s="64">
        <f t="shared" si="81"/>
        <v>1</v>
      </c>
      <c r="EM42" s="64">
        <f t="shared" si="81"/>
        <v>1</v>
      </c>
      <c r="EN42" s="64">
        <f t="shared" si="81"/>
        <v>1</v>
      </c>
      <c r="EO42" s="64">
        <f t="shared" si="81"/>
        <v>1</v>
      </c>
      <c r="EP42" s="64">
        <f t="shared" si="81"/>
        <v>1</v>
      </c>
      <c r="EQ42" s="64">
        <f t="shared" si="81"/>
        <v>1</v>
      </c>
      <c r="ER42" s="64">
        <f t="shared" si="81"/>
        <v>1</v>
      </c>
      <c r="ES42" s="64">
        <f t="shared" si="81"/>
        <v>1</v>
      </c>
      <c r="ET42" s="64">
        <f t="shared" si="81"/>
        <v>1</v>
      </c>
      <c r="EU42" s="64">
        <f t="shared" si="81"/>
        <v>1</v>
      </c>
      <c r="EV42" s="64">
        <f t="shared" si="81"/>
        <v>1</v>
      </c>
      <c r="EW42" s="64">
        <f t="shared" si="81"/>
        <v>1</v>
      </c>
      <c r="EX42" s="64">
        <f t="shared" si="81"/>
        <v>1</v>
      </c>
      <c r="EY42" s="64">
        <f t="shared" si="81"/>
        <v>1</v>
      </c>
      <c r="EZ42" s="64">
        <f t="shared" si="81"/>
        <v>1</v>
      </c>
      <c r="FA42" s="64">
        <f t="shared" si="81"/>
        <v>1</v>
      </c>
      <c r="FB42" s="64">
        <f t="shared" si="81"/>
        <v>1</v>
      </c>
      <c r="FC42" s="64">
        <f t="shared" si="81"/>
        <v>1</v>
      </c>
      <c r="FD42" s="64">
        <f t="shared" si="81"/>
        <v>1</v>
      </c>
      <c r="FE42" s="64">
        <f t="shared" si="81"/>
        <v>1</v>
      </c>
      <c r="FF42" s="64">
        <f t="shared" si="81"/>
        <v>1</v>
      </c>
      <c r="FG42" s="64">
        <f t="shared" si="81"/>
        <v>1</v>
      </c>
      <c r="FH42" s="64">
        <f t="shared" si="81"/>
        <v>1</v>
      </c>
      <c r="FI42" s="64">
        <f t="shared" si="81"/>
        <v>1</v>
      </c>
      <c r="FJ42" s="64">
        <f t="shared" si="81"/>
        <v>1</v>
      </c>
      <c r="FK42" s="64">
        <f t="shared" si="81"/>
        <v>1</v>
      </c>
      <c r="FL42" s="64">
        <f t="shared" si="81"/>
        <v>1</v>
      </c>
      <c r="FM42" s="64">
        <f t="shared" si="81"/>
        <v>1</v>
      </c>
      <c r="FN42" s="64">
        <f t="shared" si="81"/>
        <v>1</v>
      </c>
      <c r="FO42" s="64">
        <f t="shared" si="81"/>
        <v>1</v>
      </c>
      <c r="FP42" s="64">
        <f t="shared" si="81"/>
        <v>1</v>
      </c>
      <c r="FQ42" s="64">
        <f t="shared" si="81"/>
        <v>1</v>
      </c>
      <c r="FR42" s="64">
        <f t="shared" si="81"/>
        <v>1</v>
      </c>
      <c r="FS42" s="64">
        <f t="shared" si="81"/>
        <v>1</v>
      </c>
      <c r="FT42" s="64">
        <f t="shared" si="81"/>
        <v>1</v>
      </c>
      <c r="FU42" s="64">
        <f t="shared" si="82"/>
        <v>1</v>
      </c>
      <c r="FV42" s="64">
        <f t="shared" si="82"/>
        <v>1</v>
      </c>
      <c r="FW42" s="64">
        <f t="shared" si="82"/>
        <v>1</v>
      </c>
      <c r="FX42" s="64">
        <f t="shared" si="82"/>
        <v>1</v>
      </c>
      <c r="FY42" s="64">
        <f t="shared" si="82"/>
        <v>1</v>
      </c>
      <c r="FZ42" s="64">
        <f t="shared" si="82"/>
        <v>1</v>
      </c>
      <c r="GA42" s="64">
        <f t="shared" si="82"/>
        <v>1</v>
      </c>
      <c r="GB42" s="64">
        <f t="shared" si="82"/>
        <v>1</v>
      </c>
      <c r="GC42" s="64">
        <f t="shared" si="82"/>
        <v>1</v>
      </c>
      <c r="GD42" s="64">
        <f t="shared" si="82"/>
        <v>1</v>
      </c>
      <c r="GE42" s="64">
        <f t="shared" si="82"/>
        <v>1</v>
      </c>
      <c r="GF42" s="64">
        <f t="shared" si="82"/>
        <v>1</v>
      </c>
      <c r="GG42" s="64">
        <f t="shared" si="82"/>
        <v>1</v>
      </c>
      <c r="GH42" s="64">
        <f t="shared" si="82"/>
        <v>1</v>
      </c>
      <c r="GI42" s="64">
        <f t="shared" si="82"/>
        <v>1</v>
      </c>
      <c r="GJ42" s="64">
        <f t="shared" si="82"/>
        <v>1</v>
      </c>
      <c r="GK42" s="64">
        <f t="shared" si="82"/>
        <v>1</v>
      </c>
      <c r="GL42" s="64">
        <f t="shared" si="82"/>
        <v>1</v>
      </c>
      <c r="GM42" s="64">
        <f t="shared" si="82"/>
        <v>1</v>
      </c>
      <c r="GN42" s="64">
        <f t="shared" si="82"/>
        <v>1</v>
      </c>
      <c r="GO42" s="64">
        <f t="shared" si="82"/>
        <v>1</v>
      </c>
      <c r="GP42" s="64">
        <f t="shared" si="82"/>
        <v>1</v>
      </c>
      <c r="GQ42" s="64">
        <f t="shared" si="82"/>
        <v>1</v>
      </c>
      <c r="GR42" s="64">
        <f t="shared" si="82"/>
        <v>1</v>
      </c>
      <c r="GS42" s="64">
        <f t="shared" si="82"/>
        <v>1</v>
      </c>
      <c r="GT42" s="64">
        <f t="shared" si="82"/>
        <v>1</v>
      </c>
      <c r="GU42" s="64">
        <f t="shared" si="82"/>
        <v>1</v>
      </c>
      <c r="GV42" s="64">
        <f t="shared" si="82"/>
        <v>1</v>
      </c>
      <c r="GW42" s="64">
        <f t="shared" si="82"/>
        <v>1</v>
      </c>
      <c r="GX42" s="64">
        <f t="shared" si="82"/>
        <v>1</v>
      </c>
      <c r="GY42" s="64">
        <f t="shared" si="82"/>
        <v>1</v>
      </c>
      <c r="GZ42" s="64">
        <f t="shared" si="82"/>
        <v>1</v>
      </c>
      <c r="HA42" s="64">
        <f t="shared" si="82"/>
        <v>1</v>
      </c>
      <c r="HB42" s="64">
        <f t="shared" si="82"/>
        <v>1</v>
      </c>
      <c r="HC42" s="64">
        <f t="shared" si="82"/>
        <v>1</v>
      </c>
      <c r="HD42" s="64">
        <f t="shared" si="82"/>
        <v>1</v>
      </c>
      <c r="HE42" s="64">
        <f t="shared" si="82"/>
        <v>1</v>
      </c>
      <c r="HF42" s="64">
        <f t="shared" si="82"/>
        <v>1</v>
      </c>
      <c r="HG42" s="64">
        <f t="shared" si="82"/>
        <v>1</v>
      </c>
      <c r="HH42" s="64">
        <f t="shared" si="82"/>
        <v>1</v>
      </c>
      <c r="HI42" s="64">
        <f t="shared" si="82"/>
        <v>1</v>
      </c>
      <c r="HJ42" s="64">
        <f t="shared" si="82"/>
        <v>1</v>
      </c>
      <c r="HK42" s="64">
        <f t="shared" si="82"/>
        <v>1</v>
      </c>
      <c r="HL42" s="64">
        <f t="shared" si="82"/>
        <v>1</v>
      </c>
      <c r="HM42" s="64">
        <f t="shared" si="82"/>
        <v>1</v>
      </c>
      <c r="HN42" s="64">
        <f t="shared" si="82"/>
        <v>1</v>
      </c>
      <c r="HO42" s="64">
        <f t="shared" si="82"/>
        <v>1</v>
      </c>
      <c r="HP42" s="64">
        <f t="shared" si="82"/>
        <v>1</v>
      </c>
      <c r="HQ42" s="64">
        <f t="shared" si="82"/>
        <v>1</v>
      </c>
      <c r="HR42" s="64">
        <f t="shared" si="82"/>
        <v>1</v>
      </c>
      <c r="HS42" s="64">
        <f t="shared" si="82"/>
        <v>1</v>
      </c>
      <c r="HT42" s="64">
        <f t="shared" si="82"/>
        <v>1</v>
      </c>
      <c r="HU42" s="64">
        <f t="shared" si="82"/>
        <v>1</v>
      </c>
      <c r="HV42" s="64">
        <f t="shared" si="82"/>
        <v>1</v>
      </c>
      <c r="HW42" s="64">
        <f t="shared" si="82"/>
        <v>1</v>
      </c>
      <c r="HX42" s="64">
        <f t="shared" si="82"/>
        <v>1</v>
      </c>
      <c r="HY42" s="64">
        <f t="shared" si="82"/>
        <v>1</v>
      </c>
      <c r="HZ42" s="64">
        <f t="shared" si="82"/>
        <v>1</v>
      </c>
      <c r="IA42" s="64">
        <f t="shared" si="82"/>
        <v>1</v>
      </c>
      <c r="IB42" s="64">
        <f t="shared" si="82"/>
        <v>1</v>
      </c>
      <c r="IC42" s="64">
        <f t="shared" si="82"/>
        <v>1</v>
      </c>
      <c r="ID42" s="64">
        <f t="shared" si="82"/>
        <v>1</v>
      </c>
      <c r="IE42" s="64">
        <f t="shared" si="82"/>
        <v>1</v>
      </c>
      <c r="IF42" s="64">
        <f t="shared" si="82"/>
        <v>1</v>
      </c>
      <c r="IG42" s="64">
        <f t="shared" si="83"/>
        <v>1</v>
      </c>
      <c r="IH42" s="64">
        <f t="shared" si="83"/>
        <v>1</v>
      </c>
      <c r="II42" s="64">
        <f t="shared" si="83"/>
        <v>1</v>
      </c>
      <c r="IJ42" s="64">
        <f t="shared" si="83"/>
        <v>1</v>
      </c>
      <c r="IK42" s="64">
        <f t="shared" si="83"/>
        <v>1</v>
      </c>
      <c r="IL42" s="64">
        <f t="shared" si="83"/>
        <v>1</v>
      </c>
      <c r="IM42" s="64">
        <f t="shared" si="83"/>
        <v>1</v>
      </c>
      <c r="IN42" s="64">
        <f t="shared" si="83"/>
        <v>1</v>
      </c>
      <c r="IO42" s="64">
        <f t="shared" si="83"/>
        <v>1</v>
      </c>
      <c r="IP42" s="64">
        <f t="shared" si="83"/>
        <v>1</v>
      </c>
      <c r="IQ42" s="64">
        <f t="shared" si="83"/>
        <v>1</v>
      </c>
      <c r="IR42" s="64">
        <f t="shared" si="83"/>
        <v>1</v>
      </c>
      <c r="IS42" s="64">
        <f t="shared" si="83"/>
        <v>1</v>
      </c>
      <c r="IT42" s="64">
        <f t="shared" si="83"/>
        <v>1</v>
      </c>
      <c r="IU42" s="64">
        <f t="shared" si="83"/>
        <v>1</v>
      </c>
      <c r="IV42" s="64">
        <f t="shared" si="83"/>
        <v>1</v>
      </c>
      <c r="IW42" s="64">
        <f t="shared" si="83"/>
        <v>1</v>
      </c>
      <c r="IX42" s="64">
        <f t="shared" si="83"/>
        <v>1</v>
      </c>
      <c r="IY42" s="64">
        <f t="shared" si="83"/>
        <v>1</v>
      </c>
      <c r="IZ42" s="64">
        <f t="shared" si="83"/>
        <v>1</v>
      </c>
      <c r="JA42" s="64">
        <f t="shared" si="83"/>
        <v>1</v>
      </c>
      <c r="JB42" s="64">
        <f t="shared" si="83"/>
        <v>1</v>
      </c>
      <c r="JC42" s="64">
        <f t="shared" si="83"/>
        <v>1</v>
      </c>
      <c r="JD42" s="64">
        <f t="shared" si="83"/>
        <v>1</v>
      </c>
      <c r="JE42" s="64">
        <f t="shared" si="83"/>
        <v>1</v>
      </c>
      <c r="JF42" s="64">
        <f t="shared" si="83"/>
        <v>1</v>
      </c>
      <c r="JG42" s="64">
        <f t="shared" si="83"/>
        <v>1</v>
      </c>
      <c r="JH42" s="64">
        <f t="shared" si="83"/>
        <v>1</v>
      </c>
      <c r="JI42" s="64">
        <f t="shared" si="83"/>
        <v>1</v>
      </c>
      <c r="JJ42" s="64">
        <f t="shared" si="83"/>
        <v>1</v>
      </c>
      <c r="JK42" s="64">
        <f t="shared" si="83"/>
        <v>1</v>
      </c>
      <c r="JL42" s="64">
        <f t="shared" si="83"/>
        <v>1</v>
      </c>
      <c r="JM42" s="64">
        <f t="shared" si="83"/>
        <v>1</v>
      </c>
      <c r="JN42" s="64">
        <f t="shared" si="83"/>
        <v>1</v>
      </c>
      <c r="JO42" s="64">
        <f t="shared" si="83"/>
        <v>1</v>
      </c>
      <c r="JP42" s="64">
        <f t="shared" si="83"/>
        <v>1</v>
      </c>
      <c r="JQ42" s="64">
        <f t="shared" si="83"/>
        <v>1</v>
      </c>
      <c r="JR42" s="64">
        <f t="shared" si="83"/>
        <v>1</v>
      </c>
      <c r="JS42" s="64">
        <f t="shared" si="83"/>
        <v>1</v>
      </c>
      <c r="JT42" s="64">
        <f t="shared" si="83"/>
        <v>1</v>
      </c>
      <c r="JU42" s="64">
        <f t="shared" si="83"/>
        <v>1</v>
      </c>
      <c r="JV42" s="64">
        <f t="shared" si="83"/>
        <v>1</v>
      </c>
      <c r="JW42" s="64">
        <f t="shared" si="83"/>
        <v>1</v>
      </c>
      <c r="JX42" s="64">
        <f t="shared" si="83"/>
        <v>1</v>
      </c>
      <c r="JY42" s="64">
        <f t="shared" si="83"/>
        <v>1</v>
      </c>
      <c r="JZ42" s="64">
        <f t="shared" si="83"/>
        <v>1</v>
      </c>
      <c r="KA42" s="64">
        <f t="shared" si="83"/>
        <v>1</v>
      </c>
      <c r="KB42" s="64">
        <f t="shared" si="83"/>
        <v>1</v>
      </c>
      <c r="KC42" s="64">
        <f t="shared" si="83"/>
        <v>1</v>
      </c>
      <c r="KD42" s="64">
        <f t="shared" si="83"/>
        <v>1</v>
      </c>
      <c r="KE42" s="64">
        <f t="shared" si="83"/>
        <v>1</v>
      </c>
      <c r="KF42" s="64">
        <f t="shared" si="83"/>
        <v>1</v>
      </c>
      <c r="KG42" s="64">
        <f t="shared" si="83"/>
        <v>1</v>
      </c>
      <c r="KH42" s="64">
        <f t="shared" si="83"/>
        <v>1</v>
      </c>
      <c r="KI42" s="64">
        <f t="shared" si="83"/>
        <v>1</v>
      </c>
      <c r="KJ42" s="64">
        <f t="shared" si="83"/>
        <v>1</v>
      </c>
      <c r="KK42" s="64">
        <f t="shared" si="83"/>
        <v>1</v>
      </c>
      <c r="KL42" s="64">
        <f t="shared" si="83"/>
        <v>1</v>
      </c>
      <c r="KM42" s="64">
        <f t="shared" si="83"/>
        <v>1</v>
      </c>
      <c r="KN42" s="64">
        <f t="shared" si="83"/>
        <v>1</v>
      </c>
      <c r="KO42" s="64">
        <f t="shared" si="83"/>
        <v>1</v>
      </c>
      <c r="KP42" s="64">
        <f t="shared" si="83"/>
        <v>1</v>
      </c>
      <c r="KQ42" s="64">
        <f t="shared" si="83"/>
        <v>1</v>
      </c>
      <c r="KR42" s="64">
        <f t="shared" si="83"/>
        <v>1</v>
      </c>
      <c r="KS42" s="64">
        <f t="shared" si="84"/>
        <v>1</v>
      </c>
      <c r="KT42" s="64">
        <f t="shared" si="84"/>
        <v>1</v>
      </c>
      <c r="KU42" s="64">
        <f t="shared" si="84"/>
        <v>1</v>
      </c>
      <c r="KV42" s="64">
        <f t="shared" si="84"/>
        <v>1</v>
      </c>
      <c r="KW42" s="64">
        <f t="shared" si="84"/>
        <v>1</v>
      </c>
      <c r="KX42" s="64">
        <f t="shared" si="84"/>
        <v>1</v>
      </c>
      <c r="KY42" s="64">
        <f t="shared" si="84"/>
        <v>1</v>
      </c>
      <c r="KZ42" s="64">
        <f t="shared" si="84"/>
        <v>1</v>
      </c>
      <c r="LA42" s="64">
        <f t="shared" si="84"/>
        <v>1</v>
      </c>
      <c r="LB42" s="64">
        <f t="shared" si="84"/>
        <v>1</v>
      </c>
      <c r="LC42" s="64">
        <f t="shared" si="84"/>
        <v>1</v>
      </c>
      <c r="LD42" s="64">
        <f t="shared" si="84"/>
        <v>1</v>
      </c>
      <c r="LE42" s="64">
        <f t="shared" si="84"/>
        <v>1</v>
      </c>
      <c r="LF42" s="64">
        <f t="shared" si="84"/>
        <v>1</v>
      </c>
      <c r="LG42" s="64">
        <f t="shared" si="84"/>
        <v>1</v>
      </c>
      <c r="LH42" s="64">
        <f t="shared" si="84"/>
        <v>1</v>
      </c>
      <c r="LI42" s="64">
        <f t="shared" si="84"/>
        <v>1</v>
      </c>
      <c r="LJ42" s="64">
        <f t="shared" si="84"/>
        <v>1</v>
      </c>
      <c r="LK42" s="64">
        <f t="shared" si="84"/>
        <v>1</v>
      </c>
      <c r="LL42" s="64">
        <f t="shared" si="84"/>
        <v>1</v>
      </c>
      <c r="LM42" s="64">
        <f t="shared" si="84"/>
        <v>1</v>
      </c>
      <c r="LN42" s="64">
        <f t="shared" si="84"/>
        <v>1</v>
      </c>
      <c r="LO42" s="64">
        <f t="shared" si="84"/>
        <v>1</v>
      </c>
      <c r="LP42" s="64">
        <f t="shared" si="84"/>
        <v>1</v>
      </c>
      <c r="LQ42" s="64">
        <f t="shared" si="84"/>
        <v>1</v>
      </c>
      <c r="LR42" s="64">
        <f t="shared" si="84"/>
        <v>1</v>
      </c>
      <c r="LS42" s="64">
        <f t="shared" si="84"/>
        <v>1</v>
      </c>
      <c r="LT42" s="64">
        <f t="shared" si="84"/>
        <v>1</v>
      </c>
      <c r="LU42" s="64"/>
      <c r="LV42" s="64"/>
      <c r="LW42" s="64"/>
      <c r="LX42" s="64"/>
      <c r="LY42" s="64"/>
      <c r="LZ42" s="64"/>
      <c r="MA42" s="64"/>
      <c r="MB42" s="64"/>
      <c r="MC42" s="64"/>
      <c r="MD42" s="64"/>
      <c r="ME42" s="64"/>
      <c r="MF42" s="64"/>
      <c r="MG42" s="64"/>
      <c r="MH42" s="64"/>
      <c r="MI42" s="64"/>
      <c r="MJ42" s="64"/>
      <c r="MK42" s="64"/>
      <c r="ML42" s="64"/>
      <c r="MM42" s="64"/>
      <c r="MN42" s="64"/>
      <c r="MO42" s="64"/>
      <c r="MP42" s="64"/>
      <c r="MQ42" s="64"/>
      <c r="MR42" s="64"/>
      <c r="MS42" s="64"/>
      <c r="MT42" s="64"/>
      <c r="MU42" s="64"/>
      <c r="MV42" s="64"/>
      <c r="MW42" s="64"/>
      <c r="MX42" s="64"/>
      <c r="MY42" s="64"/>
      <c r="MZ42" s="64"/>
      <c r="NA42" s="64"/>
      <c r="NB42" s="64"/>
      <c r="NC42" s="64"/>
      <c r="ND42" s="64"/>
      <c r="NE42" s="64"/>
      <c r="NF42" s="64"/>
      <c r="NG42" s="64"/>
      <c r="NH42" s="64"/>
      <c r="NI42" s="64"/>
      <c r="NJ42" s="64"/>
      <c r="NK42" s="64"/>
      <c r="NL42" s="64"/>
      <c r="NM42" s="64"/>
      <c r="NN42" s="64"/>
      <c r="NO42" s="64"/>
      <c r="NP42" s="64"/>
      <c r="NQ42" s="64"/>
      <c r="NR42" s="64"/>
      <c r="NS42" s="64"/>
      <c r="NT42" s="64"/>
      <c r="NU42" s="64"/>
      <c r="NV42" s="64"/>
      <c r="NW42" s="64"/>
      <c r="NX42" s="64"/>
      <c r="NY42" s="64"/>
      <c r="NZ42" s="64"/>
      <c r="OA42" s="64"/>
      <c r="OB42" s="64"/>
      <c r="OC42" s="64"/>
      <c r="OD42" s="64"/>
      <c r="OE42" s="64"/>
      <c r="OF42" s="64"/>
      <c r="OG42" s="64"/>
      <c r="OH42" s="64"/>
      <c r="OI42" s="64"/>
      <c r="OJ42" s="64"/>
      <c r="OK42" s="64"/>
      <c r="OL42" s="64"/>
      <c r="OM42" s="64"/>
      <c r="ON42" s="64"/>
      <c r="OO42" s="64"/>
      <c r="OP42" s="64"/>
      <c r="OQ42" s="64"/>
      <c r="OR42" s="64"/>
      <c r="OS42" s="64"/>
      <c r="OT42" s="64"/>
      <c r="OU42" s="64"/>
      <c r="OV42" s="64"/>
      <c r="OW42" s="64"/>
      <c r="OX42" s="64"/>
      <c r="OY42" s="64"/>
      <c r="OZ42" s="64"/>
      <c r="PA42" s="64"/>
      <c r="PB42" s="64"/>
      <c r="PC42" s="64"/>
      <c r="PD42" s="64"/>
      <c r="PE42" s="64"/>
      <c r="PF42" s="64"/>
      <c r="PG42" s="64"/>
      <c r="PH42" s="64"/>
      <c r="PI42" s="64"/>
      <c r="PJ42" s="64"/>
      <c r="PK42" s="64"/>
      <c r="PL42" s="64"/>
      <c r="PM42" s="64"/>
      <c r="PN42" s="64"/>
      <c r="PO42" s="64"/>
      <c r="PP42" s="64"/>
      <c r="PQ42" s="64"/>
      <c r="PR42" s="64"/>
      <c r="PS42" s="64"/>
      <c r="PT42" s="64"/>
      <c r="PU42" s="64"/>
      <c r="PV42" s="64"/>
      <c r="PW42" s="64"/>
      <c r="PX42" s="64"/>
      <c r="PY42" s="64"/>
      <c r="PZ42" s="64"/>
      <c r="QA42" s="64"/>
      <c r="QB42" s="64"/>
      <c r="QC42" s="64"/>
      <c r="QD42" s="64"/>
      <c r="QE42" s="64"/>
      <c r="QF42" s="64"/>
      <c r="QG42" s="64"/>
      <c r="QH42" s="64"/>
      <c r="QI42" s="64"/>
      <c r="QJ42" s="64"/>
      <c r="QK42" s="64"/>
      <c r="QL42" s="64"/>
      <c r="QM42" s="64"/>
      <c r="QN42" s="64"/>
      <c r="QO42" s="64"/>
      <c r="QP42" s="64"/>
      <c r="QQ42" s="64"/>
      <c r="QR42" s="64"/>
      <c r="QS42" s="64"/>
      <c r="QT42" s="64"/>
      <c r="QU42" s="64"/>
    </row>
    <row r="43" spans="1:463" outlineLevel="1">
      <c r="A43" s="2"/>
      <c r="C43" s="60"/>
      <c r="D43" s="2"/>
      <c r="E43" s="2"/>
      <c r="F43" s="2"/>
      <c r="G43" s="2"/>
      <c r="H43" s="299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  <c r="KT43" s="64"/>
      <c r="KU43" s="64"/>
      <c r="KV43" s="64"/>
      <c r="KW43" s="64"/>
      <c r="KX43" s="64"/>
      <c r="KY43" s="64"/>
      <c r="KZ43" s="64"/>
      <c r="LA43" s="64"/>
      <c r="LB43" s="64"/>
      <c r="LC43" s="64"/>
      <c r="LD43" s="64"/>
      <c r="LE43" s="64"/>
      <c r="LF43" s="64"/>
      <c r="LG43" s="64"/>
      <c r="LH43" s="64"/>
      <c r="LI43" s="64"/>
      <c r="LJ43" s="64"/>
      <c r="LK43" s="64"/>
      <c r="LL43" s="64"/>
      <c r="LM43" s="64"/>
      <c r="LN43" s="64"/>
      <c r="LO43" s="64"/>
      <c r="LP43" s="64"/>
      <c r="LQ43" s="64"/>
      <c r="LR43" s="64"/>
      <c r="LS43" s="64"/>
      <c r="LT43" s="64"/>
      <c r="LU43" s="64"/>
      <c r="LV43" s="64"/>
      <c r="LW43" s="64"/>
      <c r="LX43" s="64"/>
      <c r="LY43" s="64"/>
      <c r="LZ43" s="64"/>
      <c r="MA43" s="64"/>
      <c r="MB43" s="64"/>
      <c r="MC43" s="64"/>
      <c r="MD43" s="64"/>
      <c r="ME43" s="64"/>
      <c r="MF43" s="64"/>
      <c r="MG43" s="64"/>
      <c r="MH43" s="64"/>
      <c r="MI43" s="64"/>
      <c r="MJ43" s="64"/>
      <c r="MK43" s="64"/>
      <c r="ML43" s="64"/>
      <c r="MM43" s="64"/>
      <c r="MN43" s="64"/>
      <c r="MO43" s="64"/>
      <c r="MP43" s="64"/>
      <c r="MQ43" s="64"/>
      <c r="MR43" s="64"/>
      <c r="MS43" s="64"/>
      <c r="MT43" s="64"/>
      <c r="MU43" s="64"/>
      <c r="MV43" s="64"/>
      <c r="MW43" s="64"/>
      <c r="MX43" s="64"/>
      <c r="MY43" s="64"/>
      <c r="MZ43" s="64"/>
      <c r="NA43" s="64"/>
      <c r="NB43" s="64"/>
      <c r="NC43" s="64"/>
      <c r="ND43" s="64"/>
      <c r="NE43" s="64"/>
      <c r="NF43" s="64"/>
      <c r="NG43" s="64"/>
      <c r="NH43" s="64"/>
      <c r="NI43" s="64"/>
      <c r="NJ43" s="64"/>
      <c r="NK43" s="64"/>
      <c r="NL43" s="64"/>
      <c r="NM43" s="64"/>
      <c r="NN43" s="64"/>
      <c r="NO43" s="64"/>
      <c r="NP43" s="64"/>
      <c r="NQ43" s="64"/>
      <c r="NR43" s="64"/>
      <c r="NS43" s="64"/>
      <c r="NT43" s="64"/>
      <c r="NU43" s="64"/>
      <c r="NV43" s="64"/>
      <c r="NW43" s="64"/>
      <c r="NX43" s="64"/>
      <c r="NY43" s="64"/>
      <c r="NZ43" s="64"/>
      <c r="OA43" s="64"/>
      <c r="OB43" s="64"/>
      <c r="OC43" s="64"/>
      <c r="OD43" s="64"/>
      <c r="OE43" s="64"/>
      <c r="OF43" s="64"/>
      <c r="OG43" s="64"/>
      <c r="OH43" s="64"/>
      <c r="OI43" s="64"/>
      <c r="OJ43" s="64"/>
      <c r="OK43" s="64"/>
      <c r="OL43" s="64"/>
      <c r="OM43" s="64"/>
      <c r="ON43" s="64"/>
      <c r="OO43" s="64"/>
      <c r="OP43" s="64"/>
      <c r="OQ43" s="64"/>
      <c r="OR43" s="64"/>
      <c r="OS43" s="64"/>
      <c r="OT43" s="64"/>
      <c r="OU43" s="64"/>
      <c r="OV43" s="64"/>
      <c r="OW43" s="64"/>
      <c r="OX43" s="64"/>
      <c r="OY43" s="64"/>
      <c r="OZ43" s="64"/>
      <c r="PA43" s="64"/>
      <c r="PB43" s="64"/>
      <c r="PC43" s="64"/>
      <c r="PD43" s="64"/>
      <c r="PE43" s="64"/>
      <c r="PF43" s="64"/>
      <c r="PG43" s="64"/>
      <c r="PH43" s="64"/>
      <c r="PI43" s="64"/>
      <c r="PJ43" s="64"/>
      <c r="PK43" s="64"/>
      <c r="PL43" s="64"/>
      <c r="PM43" s="64"/>
      <c r="PN43" s="64"/>
      <c r="PO43" s="64"/>
      <c r="PP43" s="64"/>
      <c r="PQ43" s="64"/>
      <c r="PR43" s="64"/>
      <c r="PS43" s="64"/>
      <c r="PT43" s="64"/>
      <c r="PU43" s="64"/>
      <c r="PV43" s="64"/>
      <c r="PW43" s="64"/>
      <c r="PX43" s="64"/>
      <c r="PY43" s="64"/>
      <c r="PZ43" s="64"/>
      <c r="QA43" s="64"/>
      <c r="QB43" s="64"/>
      <c r="QC43" s="64"/>
      <c r="QD43" s="64"/>
      <c r="QE43" s="64"/>
      <c r="QF43" s="64"/>
      <c r="QG43" s="64"/>
      <c r="QH43" s="64"/>
      <c r="QI43" s="64"/>
      <c r="QJ43" s="64"/>
      <c r="QK43" s="64"/>
      <c r="QL43" s="64"/>
      <c r="QM43" s="64"/>
      <c r="QN43" s="64"/>
      <c r="QO43" s="64"/>
      <c r="QP43" s="64"/>
      <c r="QQ43" s="64"/>
      <c r="QR43" s="64"/>
      <c r="QS43" s="64"/>
      <c r="QT43" s="64"/>
      <c r="QU43" s="64"/>
    </row>
    <row r="44" spans="1:463">
      <c r="A44" s="128" t="s">
        <v>87</v>
      </c>
      <c r="B44" s="103" t="s">
        <v>74</v>
      </c>
      <c r="C44" s="101"/>
      <c r="D44" s="104" t="s">
        <v>88</v>
      </c>
      <c r="E44" s="101"/>
      <c r="F44" s="101"/>
      <c r="G44" s="101"/>
      <c r="H44" s="105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 s="101"/>
      <c r="BB44" s="101"/>
      <c r="BC44" s="101"/>
      <c r="BD44" s="101"/>
      <c r="BE44" s="101"/>
      <c r="BF44" s="101"/>
      <c r="BG44" s="101"/>
      <c r="BH44" s="101"/>
      <c r="BI44" s="101"/>
      <c r="BJ44" s="101"/>
      <c r="BK44" s="101"/>
      <c r="BL44" s="101"/>
      <c r="BM44" s="101"/>
      <c r="BN44" s="101"/>
      <c r="BO44" s="101"/>
      <c r="BP44" s="101"/>
      <c r="BQ44" s="101"/>
      <c r="BR44" s="101"/>
      <c r="BS44" s="101"/>
      <c r="BT44" s="101"/>
      <c r="BU44" s="101"/>
      <c r="BV44" s="101"/>
      <c r="BW44" s="101"/>
      <c r="BX44" s="101"/>
      <c r="BY44" s="101"/>
      <c r="BZ44" s="101"/>
      <c r="CA44" s="101"/>
      <c r="CB44" s="101"/>
      <c r="CC44" s="101"/>
      <c r="CD44" s="101"/>
      <c r="CE44" s="101"/>
      <c r="CF44" s="101"/>
      <c r="CG44" s="101"/>
      <c r="CH44" s="101"/>
      <c r="CI44" s="101"/>
      <c r="CJ44" s="101"/>
      <c r="CK44" s="101"/>
      <c r="CL44" s="101"/>
      <c r="CM44" s="101"/>
      <c r="CN44" s="101"/>
      <c r="CO44" s="101"/>
      <c r="CP44" s="101"/>
      <c r="CQ44" s="101"/>
      <c r="CR44" s="101"/>
      <c r="CS44" s="101"/>
      <c r="CT44" s="101"/>
      <c r="CU44" s="101"/>
      <c r="CV44" s="101"/>
      <c r="CW44" s="101"/>
      <c r="CX44" s="101"/>
      <c r="CY44" s="101"/>
      <c r="CZ44" s="101"/>
      <c r="DA44" s="101"/>
      <c r="DB44" s="101"/>
      <c r="DC44" s="101"/>
      <c r="DD44" s="101"/>
      <c r="DE44" s="101"/>
      <c r="DF44" s="101"/>
      <c r="DG44" s="101"/>
      <c r="DH44" s="101"/>
      <c r="DI44" s="101"/>
      <c r="DJ44" s="101"/>
      <c r="DK44" s="101"/>
      <c r="DL44" s="101"/>
      <c r="DM44" s="101"/>
      <c r="DN44" s="101"/>
      <c r="DO44" s="101"/>
      <c r="DP44" s="101"/>
      <c r="DQ44" s="101"/>
      <c r="DR44" s="101"/>
      <c r="DS44" s="101"/>
      <c r="DT44" s="101"/>
      <c r="DU44" s="101"/>
      <c r="DV44" s="101"/>
      <c r="DW44" s="101"/>
      <c r="DX44" s="101"/>
      <c r="DY44" s="101"/>
      <c r="DZ44" s="101"/>
      <c r="EA44" s="101"/>
      <c r="EB44" s="101"/>
      <c r="EC44" s="101"/>
      <c r="ED44" s="101"/>
      <c r="EE44" s="101"/>
      <c r="EF44" s="101"/>
      <c r="EG44" s="101"/>
      <c r="EH44" s="101"/>
      <c r="EI44" s="101"/>
      <c r="EJ44" s="101"/>
      <c r="EK44" s="101"/>
      <c r="EL44" s="101"/>
      <c r="EM44" s="101"/>
      <c r="EN44" s="101"/>
      <c r="EO44" s="101"/>
      <c r="EP44" s="101"/>
      <c r="EQ44" s="101"/>
      <c r="ER44" s="101"/>
      <c r="ES44" s="101"/>
      <c r="ET44" s="101"/>
      <c r="EU44" s="101"/>
      <c r="EV44" s="101"/>
      <c r="EW44" s="101"/>
      <c r="EX44" s="101"/>
      <c r="EY44" s="101"/>
      <c r="EZ44" s="101"/>
      <c r="FA44" s="101"/>
      <c r="FB44" s="101"/>
      <c r="FC44" s="101"/>
      <c r="FD44" s="101"/>
      <c r="FE44" s="101"/>
      <c r="FF44" s="101"/>
      <c r="FG44" s="101"/>
      <c r="FH44" s="101"/>
      <c r="FI44" s="101"/>
      <c r="FJ44" s="101"/>
      <c r="FK44" s="101"/>
      <c r="FL44" s="101"/>
      <c r="FM44" s="101"/>
      <c r="FN44" s="101"/>
      <c r="FO44" s="101"/>
      <c r="FP44" s="101"/>
      <c r="FQ44" s="101"/>
      <c r="FR44" s="101"/>
      <c r="FS44" s="101"/>
      <c r="FT44" s="101"/>
      <c r="FU44" s="101"/>
      <c r="FV44" s="101"/>
      <c r="FW44" s="101"/>
      <c r="FX44" s="101"/>
      <c r="FY44" s="101"/>
      <c r="FZ44" s="101"/>
      <c r="GA44" s="101"/>
      <c r="GB44" s="101"/>
      <c r="GC44" s="101"/>
      <c r="GD44" s="101"/>
      <c r="GE44" s="101"/>
      <c r="GF44" s="101"/>
      <c r="GG44" s="101"/>
      <c r="GH44" s="101"/>
      <c r="GI44" s="101"/>
      <c r="GJ44" s="101"/>
      <c r="GK44" s="101"/>
      <c r="GL44" s="101"/>
      <c r="GM44" s="101"/>
      <c r="GN44" s="101"/>
      <c r="GO44" s="101"/>
      <c r="GP44" s="101"/>
      <c r="GQ44" s="101"/>
      <c r="GR44" s="101"/>
      <c r="GS44" s="101"/>
      <c r="GT44" s="101"/>
      <c r="GU44" s="101"/>
      <c r="GV44" s="101"/>
      <c r="GW44" s="101"/>
      <c r="GX44" s="101"/>
      <c r="GY44" s="101"/>
      <c r="GZ44" s="101"/>
      <c r="HA44" s="101"/>
      <c r="HB44" s="101"/>
      <c r="HC44" s="101"/>
      <c r="HD44" s="101"/>
      <c r="HE44" s="101"/>
      <c r="HF44" s="101"/>
      <c r="HG44" s="101"/>
      <c r="HH44" s="101"/>
      <c r="HI44" s="101"/>
      <c r="HJ44" s="101"/>
      <c r="HK44" s="101"/>
      <c r="HL44" s="101"/>
      <c r="HM44" s="101"/>
      <c r="HN44" s="101"/>
      <c r="HO44" s="101"/>
      <c r="HP44" s="101"/>
      <c r="HQ44" s="101"/>
      <c r="HR44" s="101"/>
      <c r="HS44" s="101"/>
      <c r="HT44" s="101"/>
      <c r="HU44" s="101"/>
      <c r="HV44" s="101"/>
      <c r="HW44" s="101"/>
      <c r="HX44" s="101"/>
      <c r="HY44" s="101"/>
      <c r="HZ44" s="101"/>
      <c r="IA44" s="101"/>
      <c r="IB44" s="101"/>
      <c r="IC44" s="101"/>
      <c r="ID44" s="101"/>
      <c r="IE44" s="101"/>
      <c r="IF44" s="101"/>
      <c r="IG44" s="101"/>
      <c r="IH44" s="101"/>
      <c r="II44" s="101"/>
      <c r="IJ44" s="101"/>
      <c r="IK44" s="101"/>
      <c r="IL44" s="101"/>
      <c r="IM44" s="101"/>
      <c r="IN44" s="101"/>
      <c r="IO44" s="101"/>
      <c r="IP44" s="101"/>
      <c r="IQ44" s="101"/>
      <c r="IR44" s="101"/>
      <c r="IS44" s="101"/>
      <c r="IT44" s="101"/>
      <c r="IU44" s="101"/>
      <c r="IV44" s="101"/>
      <c r="IW44" s="101"/>
      <c r="IX44" s="101"/>
      <c r="IY44" s="101"/>
      <c r="IZ44" s="101"/>
      <c r="JA44" s="101"/>
      <c r="JB44" s="101"/>
      <c r="JC44" s="101"/>
      <c r="JD44" s="101"/>
      <c r="JE44" s="101"/>
      <c r="JF44" s="101"/>
      <c r="JG44" s="101"/>
      <c r="JH44" s="101"/>
      <c r="JI44" s="101"/>
      <c r="JJ44" s="101"/>
      <c r="JK44" s="101"/>
      <c r="JL44" s="101"/>
      <c r="JM44" s="101"/>
      <c r="JN44" s="101"/>
      <c r="JO44" s="101"/>
      <c r="JP44" s="101"/>
      <c r="JQ44" s="101"/>
      <c r="JR44" s="101"/>
      <c r="JS44" s="101"/>
      <c r="JT44" s="101"/>
      <c r="JU44" s="101"/>
      <c r="JV44" s="101"/>
      <c r="JW44" s="101"/>
      <c r="JX44" s="101"/>
      <c r="JY44" s="101"/>
      <c r="JZ44" s="101"/>
      <c r="KA44" s="101"/>
      <c r="KB44" s="101"/>
      <c r="KC44" s="101"/>
      <c r="KD44" s="101"/>
      <c r="KE44" s="101"/>
      <c r="KF44" s="101"/>
      <c r="KG44" s="101"/>
      <c r="KH44" s="101"/>
      <c r="KI44" s="101"/>
      <c r="KJ44" s="101"/>
      <c r="KK44" s="101"/>
      <c r="KL44" s="101"/>
      <c r="KM44" s="101"/>
      <c r="KN44" s="101"/>
      <c r="KO44" s="101"/>
      <c r="KP44" s="101"/>
      <c r="KQ44" s="101"/>
      <c r="KR44" s="101"/>
      <c r="KS44" s="101"/>
      <c r="KT44" s="101"/>
      <c r="KU44" s="101"/>
      <c r="KV44" s="101"/>
      <c r="KW44" s="101"/>
      <c r="KX44" s="101"/>
      <c r="KY44" s="101"/>
      <c r="KZ44" s="101"/>
      <c r="LA44" s="101"/>
      <c r="LB44" s="101"/>
      <c r="LC44" s="101"/>
      <c r="LD44" s="101"/>
      <c r="LE44" s="101"/>
      <c r="LF44" s="101"/>
      <c r="LG44" s="101"/>
      <c r="LH44" s="101"/>
      <c r="LI44" s="101"/>
      <c r="LJ44" s="101"/>
      <c r="LK44" s="101"/>
      <c r="LL44" s="101"/>
      <c r="LM44" s="101"/>
      <c r="LN44" s="101"/>
      <c r="LO44" s="101"/>
      <c r="LP44" s="101"/>
      <c r="LQ44" s="101"/>
      <c r="LR44" s="101"/>
      <c r="LS44" s="101"/>
      <c r="LT44" s="101"/>
      <c r="LU44" s="101"/>
      <c r="LV44" s="101"/>
      <c r="LW44" s="101"/>
      <c r="LX44" s="101"/>
      <c r="LY44" s="101"/>
      <c r="LZ44" s="101"/>
      <c r="MA44" s="101"/>
      <c r="MB44" s="101"/>
      <c r="MC44" s="101"/>
      <c r="MD44" s="101"/>
      <c r="ME44" s="101"/>
      <c r="MF44" s="101"/>
      <c r="MG44" s="101"/>
      <c r="MH44" s="101"/>
      <c r="MI44" s="101"/>
      <c r="MJ44" s="101"/>
      <c r="MK44" s="101"/>
      <c r="ML44" s="101"/>
      <c r="MM44" s="101"/>
      <c r="MN44" s="101"/>
      <c r="MO44" s="101"/>
      <c r="MP44" s="101"/>
      <c r="MQ44" s="101"/>
      <c r="MR44" s="101"/>
      <c r="MS44" s="101"/>
      <c r="MT44" s="101"/>
      <c r="MU44" s="101"/>
      <c r="MV44" s="101"/>
      <c r="MW44" s="101"/>
      <c r="MX44" s="101"/>
      <c r="MY44" s="101"/>
      <c r="MZ44" s="101"/>
      <c r="NA44" s="101"/>
      <c r="NB44" s="101"/>
      <c r="NC44" s="101"/>
      <c r="ND44" s="101"/>
      <c r="NE44" s="101"/>
      <c r="NF44" s="101"/>
      <c r="NG44" s="101"/>
      <c r="NH44" s="101"/>
      <c r="NI44" s="101"/>
      <c r="NJ44" s="101"/>
      <c r="NK44" s="101"/>
      <c r="NL44" s="101"/>
      <c r="NM44" s="101"/>
      <c r="NN44" s="101"/>
      <c r="NO44" s="101"/>
      <c r="NP44" s="101"/>
      <c r="NQ44" s="101"/>
      <c r="NR44" s="101"/>
      <c r="NS44" s="101"/>
      <c r="NT44" s="101"/>
      <c r="NU44" s="101"/>
      <c r="NV44" s="101"/>
      <c r="NW44" s="101"/>
      <c r="NX44" s="101"/>
      <c r="NY44" s="101"/>
      <c r="NZ44" s="101"/>
      <c r="OA44" s="101"/>
      <c r="OB44" s="101"/>
      <c r="OC44" s="101"/>
      <c r="OD44" s="101"/>
      <c r="OE44" s="101"/>
      <c r="OF44" s="101"/>
      <c r="OG44" s="101"/>
      <c r="OH44" s="101"/>
      <c r="OI44" s="101"/>
      <c r="OJ44" s="101"/>
      <c r="OK44" s="101"/>
      <c r="OL44" s="101"/>
      <c r="OM44" s="101"/>
      <c r="ON44" s="101"/>
      <c r="OO44" s="101"/>
      <c r="OP44" s="101"/>
      <c r="OQ44" s="101"/>
      <c r="OR44" s="101"/>
      <c r="OS44" s="101"/>
      <c r="OT44" s="101"/>
      <c r="OU44" s="101"/>
      <c r="OV44" s="101"/>
      <c r="OW44" s="101"/>
      <c r="OX44" s="101"/>
      <c r="OY44" s="101"/>
      <c r="OZ44" s="101"/>
      <c r="PA44" s="101"/>
      <c r="PB44" s="101"/>
      <c r="PC44" s="101"/>
      <c r="PD44" s="101"/>
      <c r="PE44" s="101"/>
      <c r="PF44" s="101"/>
      <c r="PG44" s="101"/>
      <c r="PH44" s="101"/>
      <c r="PI44" s="101"/>
      <c r="PJ44" s="101"/>
      <c r="PK44" s="101"/>
      <c r="PL44" s="101"/>
      <c r="PM44" s="101"/>
      <c r="PN44" s="101"/>
      <c r="PO44" s="101"/>
      <c r="PP44" s="101"/>
      <c r="PQ44" s="101"/>
      <c r="PR44" s="101"/>
      <c r="PS44" s="101"/>
      <c r="PT44" s="101"/>
      <c r="PU44" s="101"/>
      <c r="PV44" s="101"/>
      <c r="PW44" s="101"/>
      <c r="PX44" s="101"/>
      <c r="PY44" s="101"/>
      <c r="PZ44" s="101"/>
      <c r="QA44" s="101"/>
      <c r="QB44" s="101"/>
      <c r="QC44" s="101"/>
      <c r="QD44" s="101"/>
      <c r="QE44" s="101"/>
      <c r="QF44" s="101"/>
      <c r="QG44" s="101"/>
      <c r="QH44" s="101"/>
      <c r="QI44" s="101"/>
      <c r="QJ44" s="101"/>
      <c r="QK44" s="101"/>
      <c r="QL44" s="101"/>
      <c r="QM44" s="101"/>
      <c r="QN44" s="101"/>
      <c r="QO44" s="101"/>
      <c r="QP44" s="101"/>
      <c r="QQ44" s="101"/>
      <c r="QR44" s="101"/>
      <c r="QS44" s="101"/>
      <c r="QT44" s="101"/>
      <c r="QU44" s="101"/>
    </row>
    <row r="45" spans="1:463" outlineLevel="1">
      <c r="G45" s="56" t="s">
        <v>425</v>
      </c>
      <c r="H45" s="204" t="s">
        <v>426</v>
      </c>
    </row>
    <row r="46" spans="1:463" outlineLevel="1">
      <c r="A46" t="s">
        <v>89</v>
      </c>
      <c r="B46" s="1" t="s">
        <v>203</v>
      </c>
      <c r="D46" s="6"/>
      <c r="F46" s="56" t="s">
        <v>214</v>
      </c>
      <c r="G46" s="341" t="s">
        <v>191</v>
      </c>
      <c r="H46" s="368" t="s">
        <v>427</v>
      </c>
    </row>
    <row r="47" spans="1:463" outlineLevel="1">
      <c r="C47" s="96" t="str">
        <f>Inputs!C96</f>
        <v xml:space="preserve"> Site Preparation, Concrete and Fencing</v>
      </c>
      <c r="D47" s="47">
        <f>Inputs!D96</f>
        <v>0</v>
      </c>
      <c r="F47" s="305">
        <f>G47+H47</f>
        <v>997750</v>
      </c>
      <c r="G47" s="306">
        <f>SUM(AG47:QJ47)</f>
        <v>0</v>
      </c>
      <c r="H47" s="303">
        <f>(SUM(I47:AF47))</f>
        <v>997750</v>
      </c>
      <c r="I47" s="45">
        <f>IF(I$13&lt;&gt;0, INDEX(Inputs!$H$95:$AE$111, MATCH($C47,$C$46:$C$61,0), I$14), 0)*Inputs!$E96</f>
        <v>0</v>
      </c>
      <c r="J47" s="45">
        <f>IF(J$13&lt;&gt;0, INDEX(Inputs!$H$95:$AE$111, MATCH($C47,$C$46:$C$61,0), J$14), 0)*Inputs!$E96</f>
        <v>0</v>
      </c>
      <c r="K47" s="45">
        <f>IF(K$13&lt;&gt;0, INDEX(Inputs!$H$95:$AE$111, MATCH($C47,$C$46:$C$61,0), K$14), 0)*Inputs!$E96</f>
        <v>0</v>
      </c>
      <c r="L47" s="45">
        <f>IF(L$13&lt;&gt;0, INDEX(Inputs!$H$95:$AE$111, MATCH($C47,$C$46:$C$61,0), L$14), 0)*Inputs!$E96</f>
        <v>0</v>
      </c>
      <c r="M47" s="45">
        <f>IF(M$13&lt;&gt;0, INDEX(Inputs!$H$95:$AE$111, MATCH($C47,$C$46:$C$61,0), M$14), 0)*Inputs!$E96</f>
        <v>0</v>
      </c>
      <c r="N47" s="45">
        <f>IF(N$13&lt;&gt;0, INDEX(Inputs!$H$95:$AE$111, MATCH($C47,$C$46:$C$61,0), N$14), 0)*Inputs!$E96</f>
        <v>0</v>
      </c>
      <c r="O47" s="45">
        <f>IF(O$13&lt;&gt;0, INDEX(Inputs!$H$95:$AE$111, MATCH($C47,$C$46:$C$61,0), O$14), 0)*Inputs!$E96</f>
        <v>332583.33333333331</v>
      </c>
      <c r="P47" s="45">
        <f>IF(P$13&lt;&gt;0, INDEX(Inputs!$H$95:$AE$111, MATCH($C47,$C$46:$C$61,0), P$14), 0)*Inputs!$E96</f>
        <v>83145.833333333328</v>
      </c>
      <c r="Q47" s="45">
        <f>IF(Q$13&lt;&gt;0, INDEX(Inputs!$H$95:$AE$111, MATCH($C47,$C$46:$C$61,0), Q$14), 0)*Inputs!$E96</f>
        <v>83145.833333333328</v>
      </c>
      <c r="R47" s="45">
        <f>IF(R$13&lt;&gt;0, INDEX(Inputs!$H$95:$AE$111, MATCH($C47,$C$46:$C$61,0), R$14), 0)*Inputs!$E96</f>
        <v>332583.33333333331</v>
      </c>
      <c r="S47" s="45">
        <f>IF(S$13&lt;&gt;0, INDEX(Inputs!$H$95:$AE$111, MATCH($C47,$C$46:$C$61,0), S$14), 0)*Inputs!$E96</f>
        <v>83145.833333333328</v>
      </c>
      <c r="T47" s="45">
        <f>IF(T$13&lt;&gt;0, INDEX(Inputs!$H$95:$AE$111, MATCH($C47,$C$46:$C$61,0), T$14), 0)*Inputs!$E96</f>
        <v>83145.833333333328</v>
      </c>
      <c r="U47" s="45">
        <f>IF(U$13&lt;&gt;0, INDEX(Inputs!$H$95:$AE$111, MATCH($C47,$C$46:$C$61,0), U$14), 0)*Inputs!$E96</f>
        <v>0</v>
      </c>
      <c r="V47" s="45">
        <f>IF(V$13&lt;&gt;0, INDEX(Inputs!$H$95:$AE$111, MATCH($C47,$C$46:$C$61,0), V$14), 0)*Inputs!$E96</f>
        <v>0</v>
      </c>
      <c r="W47" s="45">
        <f>IF(W$13&lt;&gt;0, INDEX(Inputs!$H$95:$AE$111, MATCH($C47,$C$46:$C$61,0), W$14), 0)*Inputs!$E96</f>
        <v>0</v>
      </c>
      <c r="X47" s="45">
        <f>IF(X$13&lt;&gt;0, INDEX(Inputs!$H$95:$AE$111, MATCH($C47,$C$46:$C$61,0), X$14), 0)*Inputs!$E96</f>
        <v>0</v>
      </c>
      <c r="Y47" s="45">
        <f>IF(Y$13&lt;&gt;0, INDEX(Inputs!$H$95:$AE$111, MATCH($C47,$C$46:$C$61,0), Y$14), 0)*Inputs!$E96</f>
        <v>0</v>
      </c>
      <c r="Z47" s="45">
        <f>IF(Z$13&lt;&gt;0, INDEX(Inputs!$H$95:$AE$111, MATCH($C47,$C$46:$C$61,0), Z$14), 0)*Inputs!$E96</f>
        <v>0</v>
      </c>
      <c r="AA47" s="45">
        <f>IF(AA$13&lt;&gt;0, INDEX(Inputs!$H$95:$AE$111, MATCH($C47,$C$46:$C$61,0), AA$14), 0)*Inputs!$E96</f>
        <v>0</v>
      </c>
      <c r="AB47" s="45">
        <f>IF(AB$13&lt;&gt;0, INDEX(Inputs!$H$95:$AE$111, MATCH($C47,$C$46:$C$61,0), AB$14), 0)*Inputs!$E96</f>
        <v>0</v>
      </c>
      <c r="AC47" s="45">
        <f>IF(AC$13&lt;&gt;0, INDEX(Inputs!$H$95:$AE$111, MATCH($C47,$C$46:$C$61,0), AC$14), 0)*Inputs!$E96</f>
        <v>0</v>
      </c>
      <c r="AD47" s="45">
        <f>IF(AD$13&lt;&gt;0, INDEX(Inputs!$H$95:$AE$111, MATCH($C47,$C$46:$C$61,0), AD$14), 0)*Inputs!$E96</f>
        <v>0</v>
      </c>
      <c r="AE47" s="45">
        <f>IF(AE$13&lt;&gt;0, INDEX(Inputs!$H$95:$AE$111, MATCH($C47,$C$46:$C$61,0), AE$14), 0)*Inputs!$E96</f>
        <v>0</v>
      </c>
      <c r="AF47" s="45">
        <f>IF(AF$13&lt;&gt;0, INDEX(Inputs!$H$95:$AE$111, MATCH($C47,$C$46:$C$61,0), AF$14), 0)*Inputs!$E96</f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5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5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  <c r="CY47" s="45">
        <v>0</v>
      </c>
      <c r="CZ47" s="45">
        <v>0</v>
      </c>
      <c r="DA47" s="45">
        <v>0</v>
      </c>
      <c r="DB47" s="45">
        <v>0</v>
      </c>
      <c r="DC47" s="45">
        <v>0</v>
      </c>
      <c r="DD47" s="45">
        <v>0</v>
      </c>
      <c r="DE47" s="45">
        <v>0</v>
      </c>
      <c r="DF47" s="45">
        <v>0</v>
      </c>
      <c r="DG47" s="45">
        <v>0</v>
      </c>
      <c r="DH47" s="45">
        <v>0</v>
      </c>
      <c r="DI47" s="45">
        <v>0</v>
      </c>
      <c r="DJ47" s="45">
        <v>0</v>
      </c>
      <c r="DK47" s="45">
        <v>0</v>
      </c>
      <c r="DL47" s="45">
        <v>0</v>
      </c>
      <c r="DM47" s="45">
        <v>0</v>
      </c>
      <c r="DN47" s="45">
        <v>0</v>
      </c>
      <c r="DO47" s="45">
        <v>0</v>
      </c>
      <c r="DP47" s="45">
        <v>0</v>
      </c>
      <c r="DQ47" s="45">
        <v>0</v>
      </c>
      <c r="DR47" s="45">
        <v>0</v>
      </c>
      <c r="DS47" s="45">
        <v>0</v>
      </c>
      <c r="DT47" s="45">
        <v>0</v>
      </c>
      <c r="DU47" s="45">
        <v>0</v>
      </c>
      <c r="DV47" s="45">
        <v>0</v>
      </c>
      <c r="DW47" s="45">
        <v>0</v>
      </c>
      <c r="DX47" s="45">
        <v>0</v>
      </c>
      <c r="DY47" s="45">
        <v>0</v>
      </c>
      <c r="DZ47" s="45">
        <v>0</v>
      </c>
      <c r="EA47" s="45">
        <v>0</v>
      </c>
      <c r="EB47" s="45">
        <v>0</v>
      </c>
      <c r="EC47" s="45">
        <v>0</v>
      </c>
      <c r="ED47" s="45">
        <v>0</v>
      </c>
      <c r="EE47" s="45">
        <v>0</v>
      </c>
      <c r="EF47" s="45">
        <v>0</v>
      </c>
      <c r="EG47" s="45">
        <v>0</v>
      </c>
      <c r="EH47" s="45">
        <v>0</v>
      </c>
      <c r="EI47" s="45">
        <v>0</v>
      </c>
      <c r="EJ47" s="45">
        <v>0</v>
      </c>
      <c r="EK47" s="45">
        <v>0</v>
      </c>
      <c r="EL47" s="45">
        <v>0</v>
      </c>
      <c r="EM47" s="45">
        <v>0</v>
      </c>
      <c r="EN47" s="45">
        <v>0</v>
      </c>
      <c r="EO47" s="45">
        <v>0</v>
      </c>
      <c r="EP47" s="45">
        <v>0</v>
      </c>
      <c r="EQ47" s="45">
        <v>0</v>
      </c>
      <c r="ER47" s="45">
        <v>0</v>
      </c>
      <c r="ES47" s="45">
        <v>0</v>
      </c>
      <c r="ET47" s="45">
        <v>0</v>
      </c>
      <c r="EU47" s="45">
        <v>0</v>
      </c>
      <c r="EV47" s="45">
        <v>0</v>
      </c>
      <c r="EW47" s="45">
        <v>0</v>
      </c>
      <c r="EX47" s="45">
        <v>0</v>
      </c>
      <c r="EY47" s="45">
        <v>0</v>
      </c>
      <c r="EZ47" s="45">
        <v>0</v>
      </c>
      <c r="FA47" s="45">
        <v>0</v>
      </c>
      <c r="FB47" s="45">
        <v>0</v>
      </c>
      <c r="FC47" s="45">
        <v>0</v>
      </c>
      <c r="FD47" s="45">
        <v>0</v>
      </c>
      <c r="FE47" s="45">
        <v>0</v>
      </c>
      <c r="FF47" s="45">
        <v>0</v>
      </c>
      <c r="FG47" s="45">
        <v>0</v>
      </c>
      <c r="FH47" s="45">
        <v>0</v>
      </c>
      <c r="FI47" s="45">
        <v>0</v>
      </c>
      <c r="FJ47" s="45">
        <v>0</v>
      </c>
      <c r="FK47" s="45">
        <v>0</v>
      </c>
      <c r="FL47" s="45">
        <v>0</v>
      </c>
      <c r="FM47" s="45">
        <v>0</v>
      </c>
      <c r="FN47" s="45">
        <v>0</v>
      </c>
      <c r="FO47" s="45">
        <v>0</v>
      </c>
      <c r="FP47" s="45">
        <v>0</v>
      </c>
      <c r="FQ47" s="45">
        <v>0</v>
      </c>
      <c r="FR47" s="45">
        <v>0</v>
      </c>
      <c r="FS47" s="45">
        <v>0</v>
      </c>
      <c r="FT47" s="45">
        <v>0</v>
      </c>
      <c r="FU47" s="45">
        <v>0</v>
      </c>
      <c r="FV47" s="45">
        <v>0</v>
      </c>
      <c r="FW47" s="45">
        <v>0</v>
      </c>
      <c r="FX47" s="45">
        <v>0</v>
      </c>
      <c r="FY47" s="45">
        <v>0</v>
      </c>
      <c r="FZ47" s="45">
        <v>0</v>
      </c>
      <c r="GA47" s="45">
        <v>0</v>
      </c>
      <c r="GB47" s="45">
        <v>0</v>
      </c>
      <c r="GC47" s="45">
        <v>0</v>
      </c>
      <c r="GD47" s="45">
        <v>0</v>
      </c>
      <c r="GE47" s="45">
        <v>0</v>
      </c>
      <c r="GF47" s="45">
        <v>0</v>
      </c>
      <c r="GG47" s="45">
        <v>0</v>
      </c>
      <c r="GH47" s="45">
        <v>0</v>
      </c>
      <c r="GI47" s="45">
        <v>0</v>
      </c>
      <c r="GJ47" s="45">
        <v>0</v>
      </c>
      <c r="GK47" s="45">
        <v>0</v>
      </c>
      <c r="GL47" s="45">
        <v>0</v>
      </c>
      <c r="GM47" s="45">
        <v>0</v>
      </c>
      <c r="GN47" s="45">
        <v>0</v>
      </c>
      <c r="GO47" s="45">
        <v>0</v>
      </c>
      <c r="GP47" s="45">
        <v>0</v>
      </c>
      <c r="GQ47" s="45">
        <v>0</v>
      </c>
      <c r="GR47" s="45">
        <v>0</v>
      </c>
      <c r="GS47" s="45">
        <v>0</v>
      </c>
      <c r="GT47" s="45">
        <v>0</v>
      </c>
      <c r="GU47" s="45">
        <v>0</v>
      </c>
      <c r="GV47" s="45">
        <v>0</v>
      </c>
      <c r="GW47" s="45">
        <v>0</v>
      </c>
      <c r="GX47" s="45">
        <v>0</v>
      </c>
      <c r="GY47" s="45">
        <v>0</v>
      </c>
      <c r="GZ47" s="45">
        <v>0</v>
      </c>
      <c r="HA47" s="45">
        <v>0</v>
      </c>
      <c r="HB47" s="45">
        <v>0</v>
      </c>
      <c r="HC47" s="45">
        <v>0</v>
      </c>
      <c r="HD47" s="45">
        <v>0</v>
      </c>
      <c r="HE47" s="45">
        <v>0</v>
      </c>
      <c r="HF47" s="45">
        <v>0</v>
      </c>
      <c r="HG47" s="45">
        <v>0</v>
      </c>
      <c r="HH47" s="45">
        <v>0</v>
      </c>
      <c r="HI47" s="45">
        <v>0</v>
      </c>
      <c r="HJ47" s="45">
        <v>0</v>
      </c>
      <c r="HK47" s="45">
        <v>0</v>
      </c>
      <c r="HL47" s="45">
        <v>0</v>
      </c>
      <c r="HM47" s="45">
        <v>0</v>
      </c>
      <c r="HN47" s="45">
        <v>0</v>
      </c>
      <c r="HO47" s="45">
        <v>0</v>
      </c>
      <c r="HP47" s="45">
        <v>0</v>
      </c>
      <c r="HQ47" s="45">
        <v>0</v>
      </c>
      <c r="HR47" s="45">
        <v>0</v>
      </c>
      <c r="HS47" s="45">
        <v>0</v>
      </c>
      <c r="HT47" s="45">
        <v>0</v>
      </c>
      <c r="HU47" s="45">
        <v>0</v>
      </c>
      <c r="HV47" s="45">
        <v>0</v>
      </c>
      <c r="HW47" s="45">
        <v>0</v>
      </c>
      <c r="HX47" s="45">
        <v>0</v>
      </c>
      <c r="HY47" s="45">
        <v>0</v>
      </c>
      <c r="HZ47" s="45">
        <v>0</v>
      </c>
      <c r="IA47" s="45">
        <v>0</v>
      </c>
      <c r="IB47" s="45">
        <v>0</v>
      </c>
      <c r="IC47" s="45">
        <v>0</v>
      </c>
      <c r="ID47" s="45">
        <v>0</v>
      </c>
      <c r="IE47" s="45">
        <v>0</v>
      </c>
      <c r="IF47" s="45">
        <v>0</v>
      </c>
      <c r="IG47" s="45">
        <v>0</v>
      </c>
      <c r="IH47" s="45">
        <v>0</v>
      </c>
      <c r="II47" s="45">
        <v>0</v>
      </c>
      <c r="IJ47" s="45">
        <v>0</v>
      </c>
      <c r="IK47" s="45">
        <v>0</v>
      </c>
      <c r="IL47" s="45">
        <v>0</v>
      </c>
      <c r="IM47" s="45">
        <v>0</v>
      </c>
      <c r="IN47" s="45">
        <v>0</v>
      </c>
      <c r="IO47" s="45">
        <v>0</v>
      </c>
      <c r="IP47" s="45">
        <v>0</v>
      </c>
      <c r="IQ47" s="45">
        <v>0</v>
      </c>
      <c r="IR47" s="45">
        <v>0</v>
      </c>
      <c r="IS47" s="45">
        <v>0</v>
      </c>
      <c r="IT47" s="45">
        <v>0</v>
      </c>
      <c r="IU47" s="45">
        <v>0</v>
      </c>
      <c r="IV47" s="45">
        <v>0</v>
      </c>
      <c r="IW47" s="45">
        <v>0</v>
      </c>
      <c r="IX47" s="45">
        <v>0</v>
      </c>
      <c r="IY47" s="45">
        <v>0</v>
      </c>
      <c r="IZ47" s="45">
        <v>0</v>
      </c>
      <c r="JA47" s="45">
        <v>0</v>
      </c>
      <c r="JB47" s="45">
        <v>0</v>
      </c>
      <c r="JC47" s="45">
        <v>0</v>
      </c>
      <c r="JD47" s="45">
        <v>0</v>
      </c>
      <c r="JE47" s="45">
        <v>0</v>
      </c>
      <c r="JF47" s="45">
        <v>0</v>
      </c>
      <c r="JG47" s="45">
        <v>0</v>
      </c>
      <c r="JH47" s="45">
        <v>0</v>
      </c>
      <c r="JI47" s="45">
        <v>0</v>
      </c>
      <c r="JJ47" s="45">
        <v>0</v>
      </c>
      <c r="JK47" s="45">
        <v>0</v>
      </c>
      <c r="JL47" s="45">
        <v>0</v>
      </c>
      <c r="JM47" s="45">
        <v>0</v>
      </c>
      <c r="JN47" s="45">
        <v>0</v>
      </c>
      <c r="JO47" s="45">
        <v>0</v>
      </c>
      <c r="JP47" s="45">
        <v>0</v>
      </c>
      <c r="JQ47" s="45">
        <v>0</v>
      </c>
      <c r="JR47" s="45">
        <v>0</v>
      </c>
      <c r="JS47" s="45">
        <v>0</v>
      </c>
      <c r="JT47" s="45">
        <v>0</v>
      </c>
      <c r="JU47" s="45">
        <v>0</v>
      </c>
      <c r="JV47" s="45">
        <v>0</v>
      </c>
      <c r="JW47" s="45">
        <v>0</v>
      </c>
      <c r="JX47" s="45">
        <v>0</v>
      </c>
      <c r="JY47" s="45">
        <v>0</v>
      </c>
      <c r="JZ47" s="45">
        <v>0</v>
      </c>
      <c r="KA47" s="45">
        <v>0</v>
      </c>
      <c r="KB47" s="45">
        <v>0</v>
      </c>
      <c r="KC47" s="45">
        <v>0</v>
      </c>
      <c r="KD47" s="45">
        <v>0</v>
      </c>
      <c r="KE47" s="45">
        <v>0</v>
      </c>
      <c r="KF47" s="45">
        <v>0</v>
      </c>
      <c r="KG47" s="45">
        <v>0</v>
      </c>
      <c r="KH47" s="45">
        <v>0</v>
      </c>
      <c r="KI47" s="45">
        <v>0</v>
      </c>
      <c r="KJ47" s="45">
        <v>0</v>
      </c>
      <c r="KK47" s="45">
        <v>0</v>
      </c>
      <c r="KL47" s="45">
        <v>0</v>
      </c>
      <c r="KM47" s="45">
        <v>0</v>
      </c>
      <c r="KN47" s="45">
        <v>0</v>
      </c>
      <c r="KO47" s="45">
        <v>0</v>
      </c>
      <c r="KP47" s="45">
        <v>0</v>
      </c>
      <c r="KQ47" s="45">
        <v>0</v>
      </c>
      <c r="KR47" s="45">
        <v>0</v>
      </c>
      <c r="KS47" s="45">
        <v>0</v>
      </c>
      <c r="KT47" s="45">
        <v>0</v>
      </c>
      <c r="KU47" s="45">
        <v>0</v>
      </c>
      <c r="KV47" s="45">
        <v>0</v>
      </c>
      <c r="KW47" s="45">
        <v>0</v>
      </c>
      <c r="KX47" s="45">
        <v>0</v>
      </c>
      <c r="KY47" s="45">
        <v>0</v>
      </c>
      <c r="KZ47" s="45">
        <v>0</v>
      </c>
      <c r="LA47" s="45">
        <v>0</v>
      </c>
      <c r="LB47" s="45">
        <v>0</v>
      </c>
      <c r="LC47" s="45">
        <v>0</v>
      </c>
      <c r="LD47" s="45">
        <v>0</v>
      </c>
      <c r="LE47" s="45">
        <v>0</v>
      </c>
      <c r="LF47" s="45">
        <v>0</v>
      </c>
      <c r="LG47" s="45">
        <v>0</v>
      </c>
      <c r="LH47" s="45">
        <v>0</v>
      </c>
      <c r="LI47" s="45">
        <v>0</v>
      </c>
      <c r="LJ47" s="45">
        <v>0</v>
      </c>
      <c r="LK47" s="45">
        <v>0</v>
      </c>
      <c r="LL47" s="45">
        <v>0</v>
      </c>
      <c r="LM47" s="45">
        <v>0</v>
      </c>
      <c r="LN47" s="45">
        <v>0</v>
      </c>
      <c r="LO47" s="45">
        <v>0</v>
      </c>
      <c r="LP47" s="45">
        <v>0</v>
      </c>
      <c r="LQ47" s="45">
        <v>0</v>
      </c>
      <c r="LR47" s="45">
        <v>0</v>
      </c>
      <c r="LS47" s="45">
        <v>0</v>
      </c>
      <c r="LT47" s="45">
        <v>0</v>
      </c>
      <c r="LU47" s="45"/>
      <c r="LV47" s="45"/>
      <c r="LW47" s="45"/>
      <c r="LX47" s="45"/>
      <c r="LY47" s="45"/>
      <c r="LZ47" s="45"/>
      <c r="MA47" s="45"/>
      <c r="MB47" s="45"/>
      <c r="MC47" s="45"/>
      <c r="MD47" s="45"/>
      <c r="ME47" s="45"/>
      <c r="MF47" s="45"/>
      <c r="MG47" s="45"/>
      <c r="MH47" s="45"/>
      <c r="MI47" s="45"/>
      <c r="MJ47" s="45"/>
      <c r="MK47" s="45"/>
      <c r="ML47" s="45"/>
      <c r="MM47" s="45"/>
      <c r="MN47" s="45"/>
      <c r="MO47" s="45"/>
      <c r="MP47" s="45"/>
      <c r="MQ47" s="45"/>
      <c r="MR47" s="45"/>
      <c r="MS47" s="45"/>
      <c r="MT47" s="45"/>
      <c r="MU47" s="45"/>
      <c r="MV47" s="45"/>
      <c r="MW47" s="45"/>
      <c r="MX47" s="45"/>
      <c r="MY47" s="45"/>
      <c r="MZ47" s="45"/>
      <c r="NA47" s="45"/>
      <c r="NB47" s="45"/>
      <c r="NC47" s="45"/>
      <c r="ND47" s="45"/>
      <c r="NE47" s="45"/>
      <c r="NF47" s="45"/>
      <c r="NG47" s="45"/>
      <c r="NH47" s="45"/>
      <c r="NI47" s="45"/>
      <c r="NJ47" s="45"/>
      <c r="NK47" s="45"/>
      <c r="NL47" s="45"/>
      <c r="NM47" s="45"/>
      <c r="NN47" s="45"/>
      <c r="NO47" s="45"/>
      <c r="NP47" s="45"/>
      <c r="NQ47" s="45"/>
      <c r="NR47" s="45"/>
      <c r="NS47" s="45"/>
      <c r="NT47" s="45"/>
      <c r="NU47" s="45"/>
      <c r="NV47" s="45"/>
      <c r="NW47" s="45"/>
      <c r="NX47" s="45"/>
      <c r="NY47" s="45"/>
      <c r="NZ47" s="45"/>
      <c r="OA47" s="45"/>
      <c r="OB47" s="45"/>
      <c r="OC47" s="45"/>
      <c r="OD47" s="45"/>
      <c r="OE47" s="45"/>
      <c r="OF47" s="45"/>
      <c r="OG47" s="45"/>
      <c r="OH47" s="45"/>
      <c r="OI47" s="45"/>
      <c r="OJ47" s="45"/>
      <c r="OK47" s="45"/>
      <c r="OL47" s="45"/>
      <c r="OM47" s="45"/>
      <c r="ON47" s="45"/>
      <c r="OO47" s="45"/>
      <c r="OP47" s="45"/>
      <c r="OQ47" s="45"/>
      <c r="OR47" s="45"/>
      <c r="OS47" s="45"/>
      <c r="OT47" s="45"/>
      <c r="OU47" s="45"/>
      <c r="OV47" s="45"/>
      <c r="OW47" s="45"/>
      <c r="OX47" s="45"/>
      <c r="OY47" s="45"/>
      <c r="OZ47" s="45"/>
      <c r="PA47" s="45"/>
      <c r="PB47" s="45"/>
      <c r="PC47" s="45"/>
      <c r="PD47" s="45"/>
      <c r="PE47" s="45"/>
      <c r="PF47" s="45"/>
      <c r="PG47" s="45"/>
      <c r="PH47" s="45"/>
      <c r="PI47" s="45"/>
      <c r="PJ47" s="45"/>
      <c r="PK47" s="45"/>
      <c r="PL47" s="45"/>
      <c r="PM47" s="45"/>
      <c r="PN47" s="45"/>
      <c r="PO47" s="45"/>
      <c r="PP47" s="45"/>
      <c r="PQ47" s="45"/>
      <c r="PR47" s="45"/>
      <c r="PS47" s="45"/>
      <c r="PT47" s="45"/>
      <c r="PU47" s="45"/>
      <c r="PV47" s="45"/>
      <c r="PW47" s="45"/>
      <c r="PX47" s="45"/>
      <c r="PY47" s="45"/>
      <c r="PZ47" s="45"/>
      <c r="QA47" s="45"/>
      <c r="QB47" s="45"/>
      <c r="QC47" s="45"/>
      <c r="QD47" s="45"/>
      <c r="QE47" s="45"/>
      <c r="QF47" s="45"/>
      <c r="QG47" s="45"/>
      <c r="QH47" s="45"/>
      <c r="QI47" s="45"/>
      <c r="QJ47" s="45"/>
      <c r="QK47" s="45"/>
      <c r="QL47" s="45"/>
      <c r="QM47" s="45"/>
      <c r="QN47" s="45"/>
      <c r="QO47" s="45"/>
      <c r="QP47" s="45"/>
      <c r="QQ47" s="45"/>
      <c r="QR47" s="45"/>
      <c r="QS47" s="45"/>
      <c r="QT47" s="45"/>
      <c r="QU47" s="45"/>
    </row>
    <row r="48" spans="1:463" outlineLevel="1">
      <c r="C48" s="96" t="str">
        <f>Inputs!C97</f>
        <v xml:space="preserve"> Labor and Engineering</v>
      </c>
      <c r="D48" s="47">
        <f>Inputs!D97</f>
        <v>0</v>
      </c>
      <c r="F48" s="305">
        <f>G48+H48</f>
        <v>2266845.1746240007</v>
      </c>
      <c r="G48" s="306">
        <f t="shared" ref="G48:G61" si="85">SUM(AG48:QJ48)</f>
        <v>0</v>
      </c>
      <c r="H48" s="303">
        <f t="shared" ref="H48:H61" si="86">(SUM(I48:AF48))</f>
        <v>2266845.1746240007</v>
      </c>
      <c r="I48" s="45">
        <f>IF(I$13&lt;&gt;0, INDEX(Inputs!$H$95:$AE$111, MATCH($C48,$C$46:$C$61,0), I$14), 0)*Inputs!$E97</f>
        <v>340026.77619360003</v>
      </c>
      <c r="J48" s="45">
        <f>IF(J$13&lt;&gt;0, INDEX(Inputs!$H$95:$AE$111, MATCH($C48,$C$46:$C$61,0), J$14), 0)*Inputs!$E97</f>
        <v>0</v>
      </c>
      <c r="K48" s="45">
        <f>IF(K$13&lt;&gt;0, INDEX(Inputs!$H$95:$AE$111, MATCH($C48,$C$46:$C$61,0), K$14), 0)*Inputs!$E97</f>
        <v>0</v>
      </c>
      <c r="L48" s="45">
        <f>IF(L$13&lt;&gt;0, INDEX(Inputs!$H$95:$AE$111, MATCH($C48,$C$46:$C$61,0), L$14), 0)*Inputs!$E97</f>
        <v>0</v>
      </c>
      <c r="M48" s="45">
        <f>IF(M$13&lt;&gt;0, INDEX(Inputs!$H$95:$AE$111, MATCH($C48,$C$46:$C$61,0), M$14), 0)*Inputs!$E97</f>
        <v>0</v>
      </c>
      <c r="N48" s="45">
        <f>IF(N$13&lt;&gt;0, INDEX(Inputs!$H$95:$AE$111, MATCH($C48,$C$46:$C$61,0), N$14), 0)*Inputs!$E97</f>
        <v>0</v>
      </c>
      <c r="O48" s="45">
        <f>IF(O$13&lt;&gt;0, INDEX(Inputs!$H$95:$AE$111, MATCH($C48,$C$46:$C$61,0), O$14), 0)*Inputs!$E97</f>
        <v>90673.806984960014</v>
      </c>
      <c r="P48" s="45">
        <f>IF(P$13&lt;&gt;0, INDEX(Inputs!$H$95:$AE$111, MATCH($C48,$C$46:$C$61,0), P$14), 0)*Inputs!$E97</f>
        <v>90673.806984960014</v>
      </c>
      <c r="Q48" s="45">
        <f>IF(Q$13&lt;&gt;0, INDEX(Inputs!$H$95:$AE$111, MATCH($C48,$C$46:$C$61,0), Q$14), 0)*Inputs!$E97</f>
        <v>90673.806984960014</v>
      </c>
      <c r="R48" s="45">
        <f>IF(R$13&lt;&gt;0, INDEX(Inputs!$H$95:$AE$111, MATCH($C48,$C$46:$C$61,0), R$14), 0)*Inputs!$E97</f>
        <v>90673.806984960014</v>
      </c>
      <c r="S48" s="45">
        <f>IF(S$13&lt;&gt;0, INDEX(Inputs!$H$95:$AE$111, MATCH($C48,$C$46:$C$61,0), S$14), 0)*Inputs!$E97</f>
        <v>90673.806984960014</v>
      </c>
      <c r="T48" s="45">
        <f>IF(T$13&lt;&gt;0, INDEX(Inputs!$H$95:$AE$111, MATCH($C48,$C$46:$C$61,0), T$14), 0)*Inputs!$E97</f>
        <v>90673.806984960014</v>
      </c>
      <c r="U48" s="45">
        <f>IF(U$13&lt;&gt;0, INDEX(Inputs!$H$95:$AE$111, MATCH($C48,$C$46:$C$61,0), U$14), 0)*Inputs!$E97</f>
        <v>90673.806984960014</v>
      </c>
      <c r="V48" s="45">
        <f>IF(V$13&lt;&gt;0, INDEX(Inputs!$H$95:$AE$111, MATCH($C48,$C$46:$C$61,0), V$14), 0)*Inputs!$E97</f>
        <v>90673.806984960014</v>
      </c>
      <c r="W48" s="45">
        <f>IF(W$13&lt;&gt;0, INDEX(Inputs!$H$95:$AE$111, MATCH($C48,$C$46:$C$61,0), W$14), 0)*Inputs!$E97</f>
        <v>90673.806984960014</v>
      </c>
      <c r="X48" s="45">
        <f>IF(X$13&lt;&gt;0, INDEX(Inputs!$H$95:$AE$111, MATCH($C48,$C$46:$C$61,0), X$14), 0)*Inputs!$E97</f>
        <v>90673.806984960014</v>
      </c>
      <c r="Y48" s="45">
        <f>IF(Y$13&lt;&gt;0, INDEX(Inputs!$H$95:$AE$111, MATCH($C48,$C$46:$C$61,0), Y$14), 0)*Inputs!$E97</f>
        <v>90673.806984960014</v>
      </c>
      <c r="Z48" s="45">
        <f>IF(Z$13&lt;&gt;0, INDEX(Inputs!$H$95:$AE$111, MATCH($C48,$C$46:$C$61,0), Z$14), 0)*Inputs!$E97</f>
        <v>90673.806984960014</v>
      </c>
      <c r="AA48" s="45">
        <f>IF(AA$13&lt;&gt;0, INDEX(Inputs!$H$95:$AE$111, MATCH($C48,$C$46:$C$61,0), AA$14), 0)*Inputs!$E97</f>
        <v>79339.581111840016</v>
      </c>
      <c r="AB48" s="45">
        <f>IF(AB$13&lt;&gt;0, INDEX(Inputs!$H$95:$AE$111, MATCH($C48,$C$46:$C$61,0), AB$14), 0)*Inputs!$E97</f>
        <v>79339.581111840016</v>
      </c>
      <c r="AC48" s="45">
        <f>IF(AC$13&lt;&gt;0, INDEX(Inputs!$H$95:$AE$111, MATCH($C48,$C$46:$C$61,0), AC$14), 0)*Inputs!$E97</f>
        <v>680053.55238720006</v>
      </c>
      <c r="AD48" s="45">
        <f>IF(AD$13&lt;&gt;0, INDEX(Inputs!$H$95:$AE$111, MATCH($C48,$C$46:$C$61,0), AD$14), 0)*Inputs!$E97</f>
        <v>0</v>
      </c>
      <c r="AE48" s="45">
        <f>IF(AE$13&lt;&gt;0, INDEX(Inputs!$H$95:$AE$111, MATCH($C48,$C$46:$C$61,0), AE$14), 0)*Inputs!$E97</f>
        <v>0</v>
      </c>
      <c r="AF48" s="45">
        <f>IF(AF$13&lt;&gt;0, INDEX(Inputs!$H$95:$AE$111, MATCH($C48,$C$46:$C$61,0), AF$14), 0)*Inputs!$E97</f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5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5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  <c r="CY48" s="45">
        <v>0</v>
      </c>
      <c r="CZ48" s="45">
        <v>0</v>
      </c>
      <c r="DA48" s="45">
        <v>0</v>
      </c>
      <c r="DB48" s="45">
        <v>0</v>
      </c>
      <c r="DC48" s="45">
        <v>0</v>
      </c>
      <c r="DD48" s="45">
        <v>0</v>
      </c>
      <c r="DE48" s="45">
        <v>0</v>
      </c>
      <c r="DF48" s="45">
        <v>0</v>
      </c>
      <c r="DG48" s="45">
        <v>0</v>
      </c>
      <c r="DH48" s="45">
        <v>0</v>
      </c>
      <c r="DI48" s="45">
        <v>0</v>
      </c>
      <c r="DJ48" s="45">
        <v>0</v>
      </c>
      <c r="DK48" s="45">
        <v>0</v>
      </c>
      <c r="DL48" s="45">
        <v>0</v>
      </c>
      <c r="DM48" s="45">
        <v>0</v>
      </c>
      <c r="DN48" s="45">
        <v>0</v>
      </c>
      <c r="DO48" s="45">
        <v>0</v>
      </c>
      <c r="DP48" s="45">
        <v>0</v>
      </c>
      <c r="DQ48" s="45">
        <v>0</v>
      </c>
      <c r="DR48" s="45">
        <v>0</v>
      </c>
      <c r="DS48" s="45">
        <v>0</v>
      </c>
      <c r="DT48" s="45">
        <v>0</v>
      </c>
      <c r="DU48" s="45">
        <v>0</v>
      </c>
      <c r="DV48" s="45">
        <v>0</v>
      </c>
      <c r="DW48" s="45">
        <v>0</v>
      </c>
      <c r="DX48" s="45">
        <v>0</v>
      </c>
      <c r="DY48" s="45">
        <v>0</v>
      </c>
      <c r="DZ48" s="45">
        <v>0</v>
      </c>
      <c r="EA48" s="45">
        <v>0</v>
      </c>
      <c r="EB48" s="45">
        <v>0</v>
      </c>
      <c r="EC48" s="45">
        <v>0</v>
      </c>
      <c r="ED48" s="45">
        <v>0</v>
      </c>
      <c r="EE48" s="45">
        <v>0</v>
      </c>
      <c r="EF48" s="45">
        <v>0</v>
      </c>
      <c r="EG48" s="45">
        <v>0</v>
      </c>
      <c r="EH48" s="45">
        <v>0</v>
      </c>
      <c r="EI48" s="45">
        <v>0</v>
      </c>
      <c r="EJ48" s="45">
        <v>0</v>
      </c>
      <c r="EK48" s="45">
        <v>0</v>
      </c>
      <c r="EL48" s="45">
        <v>0</v>
      </c>
      <c r="EM48" s="45">
        <v>0</v>
      </c>
      <c r="EN48" s="45">
        <v>0</v>
      </c>
      <c r="EO48" s="45">
        <v>0</v>
      </c>
      <c r="EP48" s="45">
        <v>0</v>
      </c>
      <c r="EQ48" s="45">
        <v>0</v>
      </c>
      <c r="ER48" s="45">
        <v>0</v>
      </c>
      <c r="ES48" s="45">
        <v>0</v>
      </c>
      <c r="ET48" s="45">
        <v>0</v>
      </c>
      <c r="EU48" s="45">
        <v>0</v>
      </c>
      <c r="EV48" s="45">
        <v>0</v>
      </c>
      <c r="EW48" s="45">
        <v>0</v>
      </c>
      <c r="EX48" s="45">
        <v>0</v>
      </c>
      <c r="EY48" s="45">
        <v>0</v>
      </c>
      <c r="EZ48" s="45">
        <v>0</v>
      </c>
      <c r="FA48" s="45">
        <v>0</v>
      </c>
      <c r="FB48" s="45">
        <v>0</v>
      </c>
      <c r="FC48" s="45">
        <v>0</v>
      </c>
      <c r="FD48" s="45">
        <v>0</v>
      </c>
      <c r="FE48" s="45">
        <v>0</v>
      </c>
      <c r="FF48" s="45">
        <v>0</v>
      </c>
      <c r="FG48" s="45">
        <v>0</v>
      </c>
      <c r="FH48" s="45">
        <v>0</v>
      </c>
      <c r="FI48" s="45">
        <v>0</v>
      </c>
      <c r="FJ48" s="45">
        <v>0</v>
      </c>
      <c r="FK48" s="45">
        <v>0</v>
      </c>
      <c r="FL48" s="45">
        <v>0</v>
      </c>
      <c r="FM48" s="45">
        <v>0</v>
      </c>
      <c r="FN48" s="45">
        <v>0</v>
      </c>
      <c r="FO48" s="45">
        <v>0</v>
      </c>
      <c r="FP48" s="45">
        <v>0</v>
      </c>
      <c r="FQ48" s="45">
        <v>0</v>
      </c>
      <c r="FR48" s="45">
        <v>0</v>
      </c>
      <c r="FS48" s="45">
        <v>0</v>
      </c>
      <c r="FT48" s="45">
        <v>0</v>
      </c>
      <c r="FU48" s="45">
        <v>0</v>
      </c>
      <c r="FV48" s="45">
        <v>0</v>
      </c>
      <c r="FW48" s="45">
        <v>0</v>
      </c>
      <c r="FX48" s="45">
        <v>0</v>
      </c>
      <c r="FY48" s="45">
        <v>0</v>
      </c>
      <c r="FZ48" s="45">
        <v>0</v>
      </c>
      <c r="GA48" s="45">
        <v>0</v>
      </c>
      <c r="GB48" s="45">
        <v>0</v>
      </c>
      <c r="GC48" s="45">
        <v>0</v>
      </c>
      <c r="GD48" s="45">
        <v>0</v>
      </c>
      <c r="GE48" s="45">
        <v>0</v>
      </c>
      <c r="GF48" s="45">
        <v>0</v>
      </c>
      <c r="GG48" s="45">
        <v>0</v>
      </c>
      <c r="GH48" s="45">
        <v>0</v>
      </c>
      <c r="GI48" s="45">
        <v>0</v>
      </c>
      <c r="GJ48" s="45">
        <v>0</v>
      </c>
      <c r="GK48" s="45">
        <v>0</v>
      </c>
      <c r="GL48" s="45">
        <v>0</v>
      </c>
      <c r="GM48" s="45">
        <v>0</v>
      </c>
      <c r="GN48" s="45">
        <v>0</v>
      </c>
      <c r="GO48" s="45">
        <v>0</v>
      </c>
      <c r="GP48" s="45">
        <v>0</v>
      </c>
      <c r="GQ48" s="45">
        <v>0</v>
      </c>
      <c r="GR48" s="45">
        <v>0</v>
      </c>
      <c r="GS48" s="45">
        <v>0</v>
      </c>
      <c r="GT48" s="45">
        <v>0</v>
      </c>
      <c r="GU48" s="45">
        <v>0</v>
      </c>
      <c r="GV48" s="45">
        <v>0</v>
      </c>
      <c r="GW48" s="45">
        <v>0</v>
      </c>
      <c r="GX48" s="45">
        <v>0</v>
      </c>
      <c r="GY48" s="45">
        <v>0</v>
      </c>
      <c r="GZ48" s="45">
        <v>0</v>
      </c>
      <c r="HA48" s="45">
        <v>0</v>
      </c>
      <c r="HB48" s="45">
        <v>0</v>
      </c>
      <c r="HC48" s="45">
        <v>0</v>
      </c>
      <c r="HD48" s="45">
        <v>0</v>
      </c>
      <c r="HE48" s="45">
        <v>0</v>
      </c>
      <c r="HF48" s="45">
        <v>0</v>
      </c>
      <c r="HG48" s="45">
        <v>0</v>
      </c>
      <c r="HH48" s="45">
        <v>0</v>
      </c>
      <c r="HI48" s="45">
        <v>0</v>
      </c>
      <c r="HJ48" s="45">
        <v>0</v>
      </c>
      <c r="HK48" s="45">
        <v>0</v>
      </c>
      <c r="HL48" s="45">
        <v>0</v>
      </c>
      <c r="HM48" s="45">
        <v>0</v>
      </c>
      <c r="HN48" s="45">
        <v>0</v>
      </c>
      <c r="HO48" s="45">
        <v>0</v>
      </c>
      <c r="HP48" s="45">
        <v>0</v>
      </c>
      <c r="HQ48" s="45">
        <v>0</v>
      </c>
      <c r="HR48" s="45">
        <v>0</v>
      </c>
      <c r="HS48" s="45">
        <v>0</v>
      </c>
      <c r="HT48" s="45">
        <v>0</v>
      </c>
      <c r="HU48" s="45">
        <v>0</v>
      </c>
      <c r="HV48" s="45">
        <v>0</v>
      </c>
      <c r="HW48" s="45">
        <v>0</v>
      </c>
      <c r="HX48" s="45">
        <v>0</v>
      </c>
      <c r="HY48" s="45">
        <v>0</v>
      </c>
      <c r="HZ48" s="45">
        <v>0</v>
      </c>
      <c r="IA48" s="45">
        <v>0</v>
      </c>
      <c r="IB48" s="45">
        <v>0</v>
      </c>
      <c r="IC48" s="45">
        <v>0</v>
      </c>
      <c r="ID48" s="45">
        <v>0</v>
      </c>
      <c r="IE48" s="45">
        <v>0</v>
      </c>
      <c r="IF48" s="45">
        <v>0</v>
      </c>
      <c r="IG48" s="45">
        <v>0</v>
      </c>
      <c r="IH48" s="45">
        <v>0</v>
      </c>
      <c r="II48" s="45">
        <v>0</v>
      </c>
      <c r="IJ48" s="45">
        <v>0</v>
      </c>
      <c r="IK48" s="45">
        <v>0</v>
      </c>
      <c r="IL48" s="45">
        <v>0</v>
      </c>
      <c r="IM48" s="45">
        <v>0</v>
      </c>
      <c r="IN48" s="45">
        <v>0</v>
      </c>
      <c r="IO48" s="45">
        <v>0</v>
      </c>
      <c r="IP48" s="45">
        <v>0</v>
      </c>
      <c r="IQ48" s="45">
        <v>0</v>
      </c>
      <c r="IR48" s="45">
        <v>0</v>
      </c>
      <c r="IS48" s="45">
        <v>0</v>
      </c>
      <c r="IT48" s="45">
        <v>0</v>
      </c>
      <c r="IU48" s="45">
        <v>0</v>
      </c>
      <c r="IV48" s="45">
        <v>0</v>
      </c>
      <c r="IW48" s="45">
        <v>0</v>
      </c>
      <c r="IX48" s="45">
        <v>0</v>
      </c>
      <c r="IY48" s="45">
        <v>0</v>
      </c>
      <c r="IZ48" s="45">
        <v>0</v>
      </c>
      <c r="JA48" s="45">
        <v>0</v>
      </c>
      <c r="JB48" s="45">
        <v>0</v>
      </c>
      <c r="JC48" s="45">
        <v>0</v>
      </c>
      <c r="JD48" s="45">
        <v>0</v>
      </c>
      <c r="JE48" s="45">
        <v>0</v>
      </c>
      <c r="JF48" s="45">
        <v>0</v>
      </c>
      <c r="JG48" s="45">
        <v>0</v>
      </c>
      <c r="JH48" s="45">
        <v>0</v>
      </c>
      <c r="JI48" s="45">
        <v>0</v>
      </c>
      <c r="JJ48" s="45">
        <v>0</v>
      </c>
      <c r="JK48" s="45">
        <v>0</v>
      </c>
      <c r="JL48" s="45">
        <v>0</v>
      </c>
      <c r="JM48" s="45">
        <v>0</v>
      </c>
      <c r="JN48" s="45">
        <v>0</v>
      </c>
      <c r="JO48" s="45">
        <v>0</v>
      </c>
      <c r="JP48" s="45">
        <v>0</v>
      </c>
      <c r="JQ48" s="45">
        <v>0</v>
      </c>
      <c r="JR48" s="45">
        <v>0</v>
      </c>
      <c r="JS48" s="45">
        <v>0</v>
      </c>
      <c r="JT48" s="45">
        <v>0</v>
      </c>
      <c r="JU48" s="45">
        <v>0</v>
      </c>
      <c r="JV48" s="45">
        <v>0</v>
      </c>
      <c r="JW48" s="45">
        <v>0</v>
      </c>
      <c r="JX48" s="45">
        <v>0</v>
      </c>
      <c r="JY48" s="45">
        <v>0</v>
      </c>
      <c r="JZ48" s="45">
        <v>0</v>
      </c>
      <c r="KA48" s="45">
        <v>0</v>
      </c>
      <c r="KB48" s="45">
        <v>0</v>
      </c>
      <c r="KC48" s="45">
        <v>0</v>
      </c>
      <c r="KD48" s="45">
        <v>0</v>
      </c>
      <c r="KE48" s="45">
        <v>0</v>
      </c>
      <c r="KF48" s="45">
        <v>0</v>
      </c>
      <c r="KG48" s="45">
        <v>0</v>
      </c>
      <c r="KH48" s="45">
        <v>0</v>
      </c>
      <c r="KI48" s="45">
        <v>0</v>
      </c>
      <c r="KJ48" s="45">
        <v>0</v>
      </c>
      <c r="KK48" s="45">
        <v>0</v>
      </c>
      <c r="KL48" s="45">
        <v>0</v>
      </c>
      <c r="KM48" s="45">
        <v>0</v>
      </c>
      <c r="KN48" s="45">
        <v>0</v>
      </c>
      <c r="KO48" s="45">
        <v>0</v>
      </c>
      <c r="KP48" s="45">
        <v>0</v>
      </c>
      <c r="KQ48" s="45">
        <v>0</v>
      </c>
      <c r="KR48" s="45">
        <v>0</v>
      </c>
      <c r="KS48" s="45">
        <v>0</v>
      </c>
      <c r="KT48" s="45">
        <v>0</v>
      </c>
      <c r="KU48" s="45">
        <v>0</v>
      </c>
      <c r="KV48" s="45">
        <v>0</v>
      </c>
      <c r="KW48" s="45">
        <v>0</v>
      </c>
      <c r="KX48" s="45">
        <v>0</v>
      </c>
      <c r="KY48" s="45">
        <v>0</v>
      </c>
      <c r="KZ48" s="45">
        <v>0</v>
      </c>
      <c r="LA48" s="45">
        <v>0</v>
      </c>
      <c r="LB48" s="45">
        <v>0</v>
      </c>
      <c r="LC48" s="45">
        <v>0</v>
      </c>
      <c r="LD48" s="45">
        <v>0</v>
      </c>
      <c r="LE48" s="45">
        <v>0</v>
      </c>
      <c r="LF48" s="45">
        <v>0</v>
      </c>
      <c r="LG48" s="45">
        <v>0</v>
      </c>
      <c r="LH48" s="45">
        <v>0</v>
      </c>
      <c r="LI48" s="45">
        <v>0</v>
      </c>
      <c r="LJ48" s="45">
        <v>0</v>
      </c>
      <c r="LK48" s="45">
        <v>0</v>
      </c>
      <c r="LL48" s="45">
        <v>0</v>
      </c>
      <c r="LM48" s="45">
        <v>0</v>
      </c>
      <c r="LN48" s="45">
        <v>0</v>
      </c>
      <c r="LO48" s="45">
        <v>0</v>
      </c>
      <c r="LP48" s="45">
        <v>0</v>
      </c>
      <c r="LQ48" s="45">
        <v>0</v>
      </c>
      <c r="LR48" s="45">
        <v>0</v>
      </c>
      <c r="LS48" s="45">
        <v>0</v>
      </c>
      <c r="LT48" s="45">
        <v>0</v>
      </c>
      <c r="LU48" s="45"/>
      <c r="LV48" s="45"/>
      <c r="LW48" s="45"/>
      <c r="LX48" s="45"/>
      <c r="LY48" s="45"/>
      <c r="LZ48" s="45"/>
      <c r="MA48" s="45"/>
      <c r="MB48" s="45"/>
      <c r="MC48" s="45"/>
      <c r="MD48" s="45"/>
      <c r="ME48" s="45"/>
      <c r="MF48" s="45"/>
      <c r="MG48" s="45"/>
      <c r="MH48" s="45"/>
      <c r="MI48" s="45"/>
      <c r="MJ48" s="45"/>
      <c r="MK48" s="45"/>
      <c r="ML48" s="45"/>
      <c r="MM48" s="45"/>
      <c r="MN48" s="45"/>
      <c r="MO48" s="45"/>
      <c r="MP48" s="45"/>
      <c r="MQ48" s="45"/>
      <c r="MR48" s="45"/>
      <c r="MS48" s="45"/>
      <c r="MT48" s="45"/>
      <c r="MU48" s="45"/>
      <c r="MV48" s="45"/>
      <c r="MW48" s="45"/>
      <c r="MX48" s="45"/>
      <c r="MY48" s="45"/>
      <c r="MZ48" s="45"/>
      <c r="NA48" s="45"/>
      <c r="NB48" s="45"/>
      <c r="NC48" s="45"/>
      <c r="ND48" s="45"/>
      <c r="NE48" s="45"/>
      <c r="NF48" s="45"/>
      <c r="NG48" s="45"/>
      <c r="NH48" s="45"/>
      <c r="NI48" s="45"/>
      <c r="NJ48" s="45"/>
      <c r="NK48" s="45"/>
      <c r="NL48" s="45"/>
      <c r="NM48" s="45"/>
      <c r="NN48" s="45"/>
      <c r="NO48" s="45"/>
      <c r="NP48" s="45"/>
      <c r="NQ48" s="45"/>
      <c r="NR48" s="45"/>
      <c r="NS48" s="45"/>
      <c r="NT48" s="45"/>
      <c r="NU48" s="45"/>
      <c r="NV48" s="45"/>
      <c r="NW48" s="45"/>
      <c r="NX48" s="45"/>
      <c r="NY48" s="45"/>
      <c r="NZ48" s="45"/>
      <c r="OA48" s="45"/>
      <c r="OB48" s="45"/>
      <c r="OC48" s="45"/>
      <c r="OD48" s="45"/>
      <c r="OE48" s="45"/>
      <c r="OF48" s="45"/>
      <c r="OG48" s="45"/>
      <c r="OH48" s="45"/>
      <c r="OI48" s="45"/>
      <c r="OJ48" s="45"/>
      <c r="OK48" s="45"/>
      <c r="OL48" s="45"/>
      <c r="OM48" s="45"/>
      <c r="ON48" s="45"/>
      <c r="OO48" s="45"/>
      <c r="OP48" s="45"/>
      <c r="OQ48" s="45"/>
      <c r="OR48" s="45"/>
      <c r="OS48" s="45"/>
      <c r="OT48" s="45"/>
      <c r="OU48" s="45"/>
      <c r="OV48" s="45"/>
      <c r="OW48" s="45"/>
      <c r="OX48" s="45"/>
      <c r="OY48" s="45"/>
      <c r="OZ48" s="45"/>
      <c r="PA48" s="45"/>
      <c r="PB48" s="45"/>
      <c r="PC48" s="45"/>
      <c r="PD48" s="45"/>
      <c r="PE48" s="45"/>
      <c r="PF48" s="45"/>
      <c r="PG48" s="45"/>
      <c r="PH48" s="45"/>
      <c r="PI48" s="45"/>
      <c r="PJ48" s="45"/>
      <c r="PK48" s="45"/>
      <c r="PL48" s="45"/>
      <c r="PM48" s="45"/>
      <c r="PN48" s="45"/>
      <c r="PO48" s="45"/>
      <c r="PP48" s="45"/>
      <c r="PQ48" s="45"/>
      <c r="PR48" s="45"/>
      <c r="PS48" s="45"/>
      <c r="PT48" s="45"/>
      <c r="PU48" s="45"/>
      <c r="PV48" s="45"/>
      <c r="PW48" s="45"/>
      <c r="PX48" s="45"/>
      <c r="PY48" s="45"/>
      <c r="PZ48" s="45"/>
      <c r="QA48" s="45"/>
      <c r="QB48" s="45"/>
      <c r="QC48" s="45"/>
      <c r="QD48" s="45"/>
      <c r="QE48" s="45"/>
      <c r="QF48" s="45"/>
      <c r="QG48" s="45"/>
      <c r="QH48" s="45"/>
      <c r="QI48" s="45"/>
      <c r="QJ48" s="45"/>
      <c r="QK48" s="45"/>
      <c r="QL48" s="45"/>
      <c r="QM48" s="45"/>
      <c r="QN48" s="45"/>
      <c r="QO48" s="45"/>
      <c r="QP48" s="45"/>
      <c r="QQ48" s="45"/>
      <c r="QR48" s="45"/>
      <c r="QS48" s="45"/>
      <c r="QT48" s="45"/>
      <c r="QU48" s="45"/>
    </row>
    <row r="49" spans="1:463" outlineLevel="1">
      <c r="C49" s="272" t="str">
        <f>Inputs!C98</f>
        <v>Generation Equipment and Infrastructure</v>
      </c>
      <c r="D49" s="47"/>
      <c r="F49" s="305"/>
      <c r="G49" s="306">
        <f t="shared" si="85"/>
        <v>0</v>
      </c>
      <c r="H49" s="303">
        <f t="shared" si="86"/>
        <v>0</v>
      </c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  <c r="KO49" s="13"/>
      <c r="KP49" s="13"/>
      <c r="KQ49" s="13"/>
      <c r="KR49" s="13"/>
      <c r="KS49" s="13"/>
      <c r="KT49" s="13"/>
      <c r="KU49" s="13"/>
      <c r="KV49" s="13"/>
      <c r="KW49" s="13"/>
      <c r="KX49" s="13"/>
      <c r="KY49" s="13"/>
      <c r="KZ49" s="13"/>
      <c r="LA49" s="13"/>
      <c r="LB49" s="13"/>
      <c r="LC49" s="13"/>
      <c r="LD49" s="13"/>
      <c r="LE49" s="13"/>
      <c r="LF49" s="13"/>
      <c r="LG49" s="13"/>
      <c r="LH49" s="13"/>
      <c r="LI49" s="13"/>
      <c r="LJ49" s="13"/>
      <c r="LK49" s="13"/>
      <c r="LL49" s="13"/>
      <c r="LM49" s="13"/>
      <c r="LN49" s="13"/>
      <c r="LO49" s="13"/>
      <c r="LP49" s="13"/>
      <c r="LQ49" s="13"/>
      <c r="LR49" s="13"/>
      <c r="LS49" s="13"/>
      <c r="LT49" s="13"/>
      <c r="LU49" s="13"/>
      <c r="LV49" s="13"/>
      <c r="LW49" s="13"/>
      <c r="LX49" s="13"/>
      <c r="LY49" s="13"/>
      <c r="LZ49" s="13"/>
      <c r="MA49" s="13"/>
      <c r="MB49" s="13"/>
      <c r="MC49" s="13"/>
      <c r="MD49" s="13"/>
      <c r="ME49" s="13"/>
      <c r="MF49" s="13"/>
      <c r="MG49" s="13"/>
      <c r="MH49" s="13"/>
      <c r="MI49" s="13"/>
      <c r="MJ49" s="13"/>
      <c r="MK49" s="13"/>
      <c r="ML49" s="13"/>
      <c r="MM49" s="13"/>
      <c r="MN49" s="13"/>
      <c r="MO49" s="13"/>
      <c r="MP49" s="13"/>
      <c r="MQ49" s="13"/>
      <c r="MR49" s="13"/>
      <c r="MS49" s="13"/>
      <c r="MT49" s="13"/>
      <c r="MU49" s="13"/>
      <c r="MV49" s="13"/>
      <c r="MW49" s="13"/>
      <c r="MX49" s="13"/>
      <c r="MY49" s="13"/>
      <c r="MZ49" s="13"/>
      <c r="NA49" s="13"/>
      <c r="NB49" s="13"/>
      <c r="NC49" s="13"/>
      <c r="ND49" s="13"/>
      <c r="NE49" s="13"/>
      <c r="NF49" s="13"/>
      <c r="NG49" s="13"/>
      <c r="NH49" s="13"/>
      <c r="NI49" s="13"/>
      <c r="NJ49" s="13"/>
      <c r="NK49" s="13"/>
      <c r="NL49" s="13"/>
      <c r="NM49" s="13"/>
      <c r="NN49" s="13"/>
      <c r="NO49" s="13"/>
      <c r="NP49" s="13"/>
      <c r="NQ49" s="13"/>
      <c r="NR49" s="13"/>
      <c r="NS49" s="13"/>
      <c r="NT49" s="13"/>
      <c r="NU49" s="13"/>
      <c r="NV49" s="13"/>
      <c r="NW49" s="13"/>
      <c r="NX49" s="13"/>
      <c r="NY49" s="13"/>
      <c r="NZ49" s="13"/>
      <c r="OA49" s="13"/>
      <c r="OB49" s="13"/>
      <c r="OC49" s="13"/>
      <c r="OD49" s="13"/>
      <c r="OE49" s="13"/>
      <c r="OF49" s="13"/>
      <c r="OG49" s="13"/>
      <c r="OH49" s="13"/>
      <c r="OI49" s="13"/>
      <c r="OJ49" s="13"/>
      <c r="OK49" s="13"/>
      <c r="OL49" s="13"/>
      <c r="OM49" s="13"/>
      <c r="ON49" s="13"/>
      <c r="OO49" s="13"/>
      <c r="OP49" s="13"/>
      <c r="OQ49" s="13"/>
      <c r="OR49" s="13"/>
      <c r="OS49" s="13"/>
      <c r="OT49" s="13"/>
      <c r="OU49" s="13"/>
      <c r="OV49" s="13"/>
      <c r="OW49" s="13"/>
      <c r="OX49" s="13"/>
      <c r="OY49" s="13"/>
      <c r="OZ49" s="13"/>
      <c r="PA49" s="13"/>
      <c r="PB49" s="13"/>
      <c r="PC49" s="13"/>
      <c r="PD49" s="13"/>
      <c r="PE49" s="13"/>
      <c r="PF49" s="13"/>
      <c r="PG49" s="13"/>
      <c r="PH49" s="13"/>
      <c r="PI49" s="13"/>
      <c r="PJ49" s="13"/>
      <c r="PK49" s="13"/>
      <c r="PL49" s="13"/>
      <c r="PM49" s="13"/>
      <c r="PN49" s="13"/>
      <c r="PO49" s="13"/>
      <c r="PP49" s="13"/>
      <c r="PQ49" s="13"/>
      <c r="PR49" s="13"/>
      <c r="PS49" s="13"/>
      <c r="PT49" s="13"/>
      <c r="PU49" s="13"/>
      <c r="PV49" s="13"/>
      <c r="PW49" s="13"/>
      <c r="PX49" s="13"/>
      <c r="PY49" s="13"/>
      <c r="PZ49" s="13"/>
      <c r="QA49" s="13"/>
      <c r="QB49" s="13"/>
      <c r="QC49" s="13"/>
      <c r="QD49" s="13"/>
      <c r="QE49" s="13"/>
      <c r="QF49" s="13"/>
      <c r="QG49" s="13"/>
      <c r="QH49" s="13"/>
      <c r="QI49" s="13"/>
      <c r="QJ49" s="13"/>
      <c r="QK49" s="13"/>
      <c r="QL49" s="13"/>
      <c r="QM49" s="13"/>
      <c r="QN49" s="13"/>
      <c r="QO49" s="13"/>
      <c r="QP49" s="13"/>
      <c r="QQ49" s="13"/>
      <c r="QR49" s="13"/>
      <c r="QS49" s="13"/>
      <c r="QT49" s="13"/>
      <c r="QU49" s="13"/>
    </row>
    <row r="50" spans="1:463" outlineLevel="1">
      <c r="C50" s="96" t="str">
        <f>Inputs!C99</f>
        <v>Photovoltaic Panels</v>
      </c>
      <c r="D50" s="47" t="s">
        <v>95</v>
      </c>
      <c r="F50" s="305">
        <f>G50+H50</f>
        <v>1691778.4884000004</v>
      </c>
      <c r="G50" s="306">
        <f t="shared" si="85"/>
        <v>0</v>
      </c>
      <c r="H50" s="303">
        <f t="shared" si="86"/>
        <v>1691778.4884000004</v>
      </c>
      <c r="I50" s="45">
        <f>IF(I$13&lt;&gt;0, INDEX(Inputs!$H$95:$AE$111, MATCH($C50,$C$46:$C$61,0), I$14), 0)*Inputs!$E99</f>
        <v>0</v>
      </c>
      <c r="J50" s="45">
        <f>IF(J$13&lt;&gt;0, INDEX(Inputs!$H$95:$AE$111, MATCH($C50,$C$46:$C$61,0), J$14), 0)*Inputs!$E99</f>
        <v>0</v>
      </c>
      <c r="K50" s="45">
        <f>IF(K$13&lt;&gt;0, INDEX(Inputs!$H$95:$AE$111, MATCH($C50,$C$46:$C$61,0), K$14), 0)*Inputs!$E99</f>
        <v>0</v>
      </c>
      <c r="L50" s="45">
        <f>IF(L$13&lt;&gt;0, INDEX(Inputs!$H$95:$AE$111, MATCH($C50,$C$46:$C$61,0), L$14), 0)*Inputs!$E99</f>
        <v>0</v>
      </c>
      <c r="M50" s="45">
        <f>IF(M$13&lt;&gt;0, INDEX(Inputs!$H$95:$AE$111, MATCH($C50,$C$46:$C$61,0), M$14), 0)*Inputs!$E99</f>
        <v>0</v>
      </c>
      <c r="N50" s="45">
        <f>IF(N$13&lt;&gt;0, INDEX(Inputs!$H$95:$AE$111, MATCH($C50,$C$46:$C$61,0), N$14), 0)*Inputs!$E99</f>
        <v>845889.24420000019</v>
      </c>
      <c r="O50" s="45">
        <f>IF(O$13&lt;&gt;0, INDEX(Inputs!$H$95:$AE$111, MATCH($C50,$C$46:$C$61,0), O$14), 0)*Inputs!$E99</f>
        <v>0</v>
      </c>
      <c r="P50" s="45">
        <f>IF(P$13&lt;&gt;0, INDEX(Inputs!$H$95:$AE$111, MATCH($C50,$C$46:$C$61,0), P$14), 0)*Inputs!$E99</f>
        <v>0</v>
      </c>
      <c r="Q50" s="45">
        <f>IF(Q$13&lt;&gt;0, INDEX(Inputs!$H$95:$AE$111, MATCH($C50,$C$46:$C$61,0), Q$14), 0)*Inputs!$E99</f>
        <v>0</v>
      </c>
      <c r="R50" s="45">
        <f>IF(R$13&lt;&gt;0, INDEX(Inputs!$H$95:$AE$111, MATCH($C50,$C$46:$C$61,0), R$14), 0)*Inputs!$E99</f>
        <v>0</v>
      </c>
      <c r="S50" s="45">
        <f>IF(S$13&lt;&gt;0, INDEX(Inputs!$H$95:$AE$111, MATCH($C50,$C$46:$C$61,0), S$14), 0)*Inputs!$E99</f>
        <v>0</v>
      </c>
      <c r="T50" s="45">
        <f>IF(T$13&lt;&gt;0, INDEX(Inputs!$H$95:$AE$111, MATCH($C50,$C$46:$C$61,0), T$14), 0)*Inputs!$E99</f>
        <v>0</v>
      </c>
      <c r="U50" s="45">
        <f>IF(U$13&lt;&gt;0, INDEX(Inputs!$H$95:$AE$111, MATCH($C50,$C$46:$C$61,0), U$14), 0)*Inputs!$E99</f>
        <v>845889.24420000019</v>
      </c>
      <c r="V50" s="45">
        <f>IF(V$13&lt;&gt;0, INDEX(Inputs!$H$95:$AE$111, MATCH($C50,$C$46:$C$61,0), V$14), 0)*Inputs!$E99</f>
        <v>0</v>
      </c>
      <c r="W50" s="45">
        <f>IF(W$13&lt;&gt;0, INDEX(Inputs!$H$95:$AE$111, MATCH($C50,$C$46:$C$61,0), W$14), 0)*Inputs!$E99</f>
        <v>0</v>
      </c>
      <c r="X50" s="45">
        <f>IF(X$13&lt;&gt;0, INDEX(Inputs!$H$95:$AE$111, MATCH($C50,$C$46:$C$61,0), X$14), 0)*Inputs!$E99</f>
        <v>0</v>
      </c>
      <c r="Y50" s="45">
        <f>IF(Y$13&lt;&gt;0, INDEX(Inputs!$H$95:$AE$111, MATCH($C50,$C$46:$C$61,0), Y$14), 0)*Inputs!$E99</f>
        <v>0</v>
      </c>
      <c r="Z50" s="45">
        <f>IF(Z$13&lt;&gt;0, INDEX(Inputs!$H$95:$AE$111, MATCH($C50,$C$46:$C$61,0), Z$14), 0)*Inputs!$E99</f>
        <v>0</v>
      </c>
      <c r="AA50" s="45">
        <f>IF(AA$13&lt;&gt;0, INDEX(Inputs!$H$95:$AE$111, MATCH($C50,$C$46:$C$61,0), AA$14), 0)*Inputs!$E99</f>
        <v>0</v>
      </c>
      <c r="AB50" s="45">
        <f>IF(AB$13&lt;&gt;0, INDEX(Inputs!$H$95:$AE$111, MATCH($C50,$C$46:$C$61,0), AB$14), 0)*Inputs!$E99</f>
        <v>0</v>
      </c>
      <c r="AC50" s="45">
        <f>IF(AC$13&lt;&gt;0, INDEX(Inputs!$H$95:$AE$111, MATCH($C50,$C$46:$C$61,0), AC$14), 0)*Inputs!$E99</f>
        <v>0</v>
      </c>
      <c r="AD50" s="45">
        <f>IF(AD$13&lt;&gt;0, INDEX(Inputs!$H$95:$AE$111, MATCH($C50,$C$46:$C$61,0), AD$14), 0)*Inputs!$E99</f>
        <v>0</v>
      </c>
      <c r="AE50" s="45">
        <f>IF(AE$13&lt;&gt;0, INDEX(Inputs!$H$95:$AE$111, MATCH($C50,$C$46:$C$61,0), AE$14), 0)*Inputs!$E99</f>
        <v>0</v>
      </c>
      <c r="AF50" s="45">
        <f>IF(AF$13&lt;&gt;0, INDEX(Inputs!$H$95:$AE$111, MATCH($C50,$C$46:$C$61,0), AF$14), 0)*Inputs!$E99</f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5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5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  <c r="CY50" s="45">
        <v>0</v>
      </c>
      <c r="CZ50" s="45">
        <v>0</v>
      </c>
      <c r="DA50" s="45">
        <v>0</v>
      </c>
      <c r="DB50" s="45">
        <v>0</v>
      </c>
      <c r="DC50" s="45">
        <v>0</v>
      </c>
      <c r="DD50" s="45">
        <v>0</v>
      </c>
      <c r="DE50" s="45">
        <v>0</v>
      </c>
      <c r="DF50" s="45">
        <v>0</v>
      </c>
      <c r="DG50" s="45">
        <v>0</v>
      </c>
      <c r="DH50" s="45">
        <v>0</v>
      </c>
      <c r="DI50" s="45">
        <v>0</v>
      </c>
      <c r="DJ50" s="45">
        <v>0</v>
      </c>
      <c r="DK50" s="45">
        <v>0</v>
      </c>
      <c r="DL50" s="45">
        <v>0</v>
      </c>
      <c r="DM50" s="45">
        <v>0</v>
      </c>
      <c r="DN50" s="45">
        <v>0</v>
      </c>
      <c r="DO50" s="45">
        <v>0</v>
      </c>
      <c r="DP50" s="45">
        <v>0</v>
      </c>
      <c r="DQ50" s="45">
        <v>0</v>
      </c>
      <c r="DR50" s="45">
        <v>0</v>
      </c>
      <c r="DS50" s="45">
        <v>0</v>
      </c>
      <c r="DT50" s="45">
        <v>0</v>
      </c>
      <c r="DU50" s="45">
        <v>0</v>
      </c>
      <c r="DV50" s="45">
        <v>0</v>
      </c>
      <c r="DW50" s="45">
        <v>0</v>
      </c>
      <c r="DX50" s="45">
        <v>0</v>
      </c>
      <c r="DY50" s="45">
        <v>0</v>
      </c>
      <c r="DZ50" s="45">
        <v>0</v>
      </c>
      <c r="EA50" s="45">
        <v>0</v>
      </c>
      <c r="EB50" s="45">
        <v>0</v>
      </c>
      <c r="EC50" s="45">
        <v>0</v>
      </c>
      <c r="ED50" s="45">
        <v>0</v>
      </c>
      <c r="EE50" s="45">
        <v>0</v>
      </c>
      <c r="EF50" s="45">
        <v>0</v>
      </c>
      <c r="EG50" s="45">
        <v>0</v>
      </c>
      <c r="EH50" s="45">
        <v>0</v>
      </c>
      <c r="EI50" s="45">
        <v>0</v>
      </c>
      <c r="EJ50" s="45">
        <v>0</v>
      </c>
      <c r="EK50" s="45">
        <v>0</v>
      </c>
      <c r="EL50" s="45">
        <v>0</v>
      </c>
      <c r="EM50" s="45">
        <v>0</v>
      </c>
      <c r="EN50" s="45">
        <v>0</v>
      </c>
      <c r="EO50" s="45">
        <v>0</v>
      </c>
      <c r="EP50" s="45">
        <v>0</v>
      </c>
      <c r="EQ50" s="45">
        <v>0</v>
      </c>
      <c r="ER50" s="45">
        <v>0</v>
      </c>
      <c r="ES50" s="45">
        <v>0</v>
      </c>
      <c r="ET50" s="45">
        <v>0</v>
      </c>
      <c r="EU50" s="45">
        <v>0</v>
      </c>
      <c r="EV50" s="45">
        <v>0</v>
      </c>
      <c r="EW50" s="45">
        <v>0</v>
      </c>
      <c r="EX50" s="45">
        <v>0</v>
      </c>
      <c r="EY50" s="45">
        <v>0</v>
      </c>
      <c r="EZ50" s="45">
        <v>0</v>
      </c>
      <c r="FA50" s="45">
        <v>0</v>
      </c>
      <c r="FB50" s="45">
        <v>0</v>
      </c>
      <c r="FC50" s="45">
        <v>0</v>
      </c>
      <c r="FD50" s="45">
        <v>0</v>
      </c>
      <c r="FE50" s="45">
        <v>0</v>
      </c>
      <c r="FF50" s="45">
        <v>0</v>
      </c>
      <c r="FG50" s="45">
        <v>0</v>
      </c>
      <c r="FH50" s="45">
        <v>0</v>
      </c>
      <c r="FI50" s="45">
        <v>0</v>
      </c>
      <c r="FJ50" s="45">
        <v>0</v>
      </c>
      <c r="FK50" s="45">
        <v>0</v>
      </c>
      <c r="FL50" s="45">
        <v>0</v>
      </c>
      <c r="FM50" s="45">
        <v>0</v>
      </c>
      <c r="FN50" s="45">
        <v>0</v>
      </c>
      <c r="FO50" s="45">
        <v>0</v>
      </c>
      <c r="FP50" s="45">
        <v>0</v>
      </c>
      <c r="FQ50" s="45">
        <v>0</v>
      </c>
      <c r="FR50" s="45">
        <v>0</v>
      </c>
      <c r="FS50" s="45">
        <v>0</v>
      </c>
      <c r="FT50" s="45">
        <v>0</v>
      </c>
      <c r="FU50" s="45">
        <v>0</v>
      </c>
      <c r="FV50" s="45">
        <v>0</v>
      </c>
      <c r="FW50" s="45">
        <v>0</v>
      </c>
      <c r="FX50" s="45">
        <v>0</v>
      </c>
      <c r="FY50" s="45">
        <v>0</v>
      </c>
      <c r="FZ50" s="45">
        <v>0</v>
      </c>
      <c r="GA50" s="45">
        <v>0</v>
      </c>
      <c r="GB50" s="45">
        <v>0</v>
      </c>
      <c r="GC50" s="45">
        <v>0</v>
      </c>
      <c r="GD50" s="45">
        <v>0</v>
      </c>
      <c r="GE50" s="45">
        <v>0</v>
      </c>
      <c r="GF50" s="45">
        <v>0</v>
      </c>
      <c r="GG50" s="45">
        <v>0</v>
      </c>
      <c r="GH50" s="45">
        <v>0</v>
      </c>
      <c r="GI50" s="45">
        <v>0</v>
      </c>
      <c r="GJ50" s="45">
        <v>0</v>
      </c>
      <c r="GK50" s="45">
        <v>0</v>
      </c>
      <c r="GL50" s="45">
        <v>0</v>
      </c>
      <c r="GM50" s="45">
        <v>0</v>
      </c>
      <c r="GN50" s="45">
        <v>0</v>
      </c>
      <c r="GO50" s="45">
        <v>0</v>
      </c>
      <c r="GP50" s="45">
        <v>0</v>
      </c>
      <c r="GQ50" s="45">
        <v>0</v>
      </c>
      <c r="GR50" s="45">
        <v>0</v>
      </c>
      <c r="GS50" s="45">
        <v>0</v>
      </c>
      <c r="GT50" s="45">
        <v>0</v>
      </c>
      <c r="GU50" s="45">
        <v>0</v>
      </c>
      <c r="GV50" s="45">
        <v>0</v>
      </c>
      <c r="GW50" s="45">
        <v>0</v>
      </c>
      <c r="GX50" s="45">
        <v>0</v>
      </c>
      <c r="GY50" s="45">
        <v>0</v>
      </c>
      <c r="GZ50" s="45">
        <v>0</v>
      </c>
      <c r="HA50" s="45">
        <v>0</v>
      </c>
      <c r="HB50" s="45">
        <v>0</v>
      </c>
      <c r="HC50" s="45">
        <v>0</v>
      </c>
      <c r="HD50" s="45">
        <v>0</v>
      </c>
      <c r="HE50" s="45">
        <v>0</v>
      </c>
      <c r="HF50" s="45">
        <v>0</v>
      </c>
      <c r="HG50" s="45">
        <v>0</v>
      </c>
      <c r="HH50" s="45">
        <v>0</v>
      </c>
      <c r="HI50" s="45">
        <v>0</v>
      </c>
      <c r="HJ50" s="45">
        <v>0</v>
      </c>
      <c r="HK50" s="45">
        <v>0</v>
      </c>
      <c r="HL50" s="45">
        <v>0</v>
      </c>
      <c r="HM50" s="45">
        <v>0</v>
      </c>
      <c r="HN50" s="45">
        <v>0</v>
      </c>
      <c r="HO50" s="45">
        <v>0</v>
      </c>
      <c r="HP50" s="45">
        <v>0</v>
      </c>
      <c r="HQ50" s="45">
        <v>0</v>
      </c>
      <c r="HR50" s="45">
        <v>0</v>
      </c>
      <c r="HS50" s="45">
        <v>0</v>
      </c>
      <c r="HT50" s="45">
        <v>0</v>
      </c>
      <c r="HU50" s="45">
        <v>0</v>
      </c>
      <c r="HV50" s="45">
        <v>0</v>
      </c>
      <c r="HW50" s="45">
        <v>0</v>
      </c>
      <c r="HX50" s="45">
        <v>0</v>
      </c>
      <c r="HY50" s="45">
        <v>0</v>
      </c>
      <c r="HZ50" s="45">
        <v>0</v>
      </c>
      <c r="IA50" s="45">
        <v>0</v>
      </c>
      <c r="IB50" s="45">
        <v>0</v>
      </c>
      <c r="IC50" s="45">
        <v>0</v>
      </c>
      <c r="ID50" s="45">
        <v>0</v>
      </c>
      <c r="IE50" s="45">
        <v>0</v>
      </c>
      <c r="IF50" s="45">
        <v>0</v>
      </c>
      <c r="IG50" s="45">
        <v>0</v>
      </c>
      <c r="IH50" s="45">
        <v>0</v>
      </c>
      <c r="II50" s="45">
        <v>0</v>
      </c>
      <c r="IJ50" s="45">
        <v>0</v>
      </c>
      <c r="IK50" s="45">
        <v>0</v>
      </c>
      <c r="IL50" s="45">
        <v>0</v>
      </c>
      <c r="IM50" s="45">
        <v>0</v>
      </c>
      <c r="IN50" s="45">
        <v>0</v>
      </c>
      <c r="IO50" s="45">
        <v>0</v>
      </c>
      <c r="IP50" s="45">
        <v>0</v>
      </c>
      <c r="IQ50" s="45">
        <v>0</v>
      </c>
      <c r="IR50" s="45">
        <v>0</v>
      </c>
      <c r="IS50" s="45">
        <v>0</v>
      </c>
      <c r="IT50" s="45">
        <v>0</v>
      </c>
      <c r="IU50" s="45">
        <v>0</v>
      </c>
      <c r="IV50" s="45">
        <v>0</v>
      </c>
      <c r="IW50" s="45">
        <v>0</v>
      </c>
      <c r="IX50" s="45">
        <v>0</v>
      </c>
      <c r="IY50" s="45">
        <v>0</v>
      </c>
      <c r="IZ50" s="45">
        <v>0</v>
      </c>
      <c r="JA50" s="45">
        <v>0</v>
      </c>
      <c r="JB50" s="45">
        <v>0</v>
      </c>
      <c r="JC50" s="45">
        <v>0</v>
      </c>
      <c r="JD50" s="45">
        <v>0</v>
      </c>
      <c r="JE50" s="45">
        <v>0</v>
      </c>
      <c r="JF50" s="45">
        <v>0</v>
      </c>
      <c r="JG50" s="45">
        <v>0</v>
      </c>
      <c r="JH50" s="45">
        <v>0</v>
      </c>
      <c r="JI50" s="45">
        <v>0</v>
      </c>
      <c r="JJ50" s="45">
        <v>0</v>
      </c>
      <c r="JK50" s="45">
        <v>0</v>
      </c>
      <c r="JL50" s="45">
        <v>0</v>
      </c>
      <c r="JM50" s="45">
        <v>0</v>
      </c>
      <c r="JN50" s="45">
        <v>0</v>
      </c>
      <c r="JO50" s="45">
        <v>0</v>
      </c>
      <c r="JP50" s="45">
        <v>0</v>
      </c>
      <c r="JQ50" s="45">
        <v>0</v>
      </c>
      <c r="JR50" s="45">
        <v>0</v>
      </c>
      <c r="JS50" s="45">
        <v>0</v>
      </c>
      <c r="JT50" s="45">
        <v>0</v>
      </c>
      <c r="JU50" s="45">
        <v>0</v>
      </c>
      <c r="JV50" s="45">
        <v>0</v>
      </c>
      <c r="JW50" s="45">
        <v>0</v>
      </c>
      <c r="JX50" s="45">
        <v>0</v>
      </c>
      <c r="JY50" s="45">
        <v>0</v>
      </c>
      <c r="JZ50" s="45">
        <v>0</v>
      </c>
      <c r="KA50" s="45">
        <v>0</v>
      </c>
      <c r="KB50" s="45">
        <v>0</v>
      </c>
      <c r="KC50" s="45">
        <v>0</v>
      </c>
      <c r="KD50" s="45">
        <v>0</v>
      </c>
      <c r="KE50" s="45">
        <v>0</v>
      </c>
      <c r="KF50" s="45">
        <v>0</v>
      </c>
      <c r="KG50" s="45">
        <v>0</v>
      </c>
      <c r="KH50" s="45">
        <v>0</v>
      </c>
      <c r="KI50" s="45">
        <v>0</v>
      </c>
      <c r="KJ50" s="45">
        <v>0</v>
      </c>
      <c r="KK50" s="45">
        <v>0</v>
      </c>
      <c r="KL50" s="45">
        <v>0</v>
      </c>
      <c r="KM50" s="45">
        <v>0</v>
      </c>
      <c r="KN50" s="45">
        <v>0</v>
      </c>
      <c r="KO50" s="45">
        <v>0</v>
      </c>
      <c r="KP50" s="45">
        <v>0</v>
      </c>
      <c r="KQ50" s="45">
        <v>0</v>
      </c>
      <c r="KR50" s="45">
        <v>0</v>
      </c>
      <c r="KS50" s="45">
        <v>0</v>
      </c>
      <c r="KT50" s="45">
        <v>0</v>
      </c>
      <c r="KU50" s="45">
        <v>0</v>
      </c>
      <c r="KV50" s="45">
        <v>0</v>
      </c>
      <c r="KW50" s="45">
        <v>0</v>
      </c>
      <c r="KX50" s="45">
        <v>0</v>
      </c>
      <c r="KY50" s="45">
        <v>0</v>
      </c>
      <c r="KZ50" s="45">
        <v>0</v>
      </c>
      <c r="LA50" s="45">
        <v>0</v>
      </c>
      <c r="LB50" s="45">
        <v>0</v>
      </c>
      <c r="LC50" s="45">
        <v>0</v>
      </c>
      <c r="LD50" s="45">
        <v>0</v>
      </c>
      <c r="LE50" s="45">
        <v>0</v>
      </c>
      <c r="LF50" s="45">
        <v>0</v>
      </c>
      <c r="LG50" s="45">
        <v>0</v>
      </c>
      <c r="LH50" s="45">
        <v>0</v>
      </c>
      <c r="LI50" s="45">
        <v>0</v>
      </c>
      <c r="LJ50" s="45">
        <v>0</v>
      </c>
      <c r="LK50" s="45">
        <v>0</v>
      </c>
      <c r="LL50" s="45">
        <v>0</v>
      </c>
      <c r="LM50" s="45">
        <v>0</v>
      </c>
      <c r="LN50" s="45">
        <v>0</v>
      </c>
      <c r="LO50" s="45">
        <v>0</v>
      </c>
      <c r="LP50" s="45">
        <v>0</v>
      </c>
      <c r="LQ50" s="45">
        <v>0</v>
      </c>
      <c r="LR50" s="45">
        <v>0</v>
      </c>
      <c r="LS50" s="45">
        <v>0</v>
      </c>
      <c r="LT50" s="45">
        <v>0</v>
      </c>
      <c r="LU50" s="45"/>
      <c r="LV50" s="45"/>
      <c r="LW50" s="45"/>
      <c r="LX50" s="45"/>
      <c r="LY50" s="45"/>
      <c r="LZ50" s="45"/>
      <c r="MA50" s="45"/>
      <c r="MB50" s="45"/>
      <c r="MC50" s="45"/>
      <c r="MD50" s="45"/>
      <c r="ME50" s="45"/>
      <c r="MF50" s="45"/>
      <c r="MG50" s="45"/>
      <c r="MH50" s="45"/>
      <c r="MI50" s="45"/>
      <c r="MJ50" s="45"/>
      <c r="MK50" s="45"/>
      <c r="ML50" s="45"/>
      <c r="MM50" s="45"/>
      <c r="MN50" s="45"/>
      <c r="MO50" s="45"/>
      <c r="MP50" s="45"/>
      <c r="MQ50" s="45"/>
      <c r="MR50" s="45"/>
      <c r="MS50" s="45"/>
      <c r="MT50" s="45"/>
      <c r="MU50" s="45"/>
      <c r="MV50" s="45"/>
      <c r="MW50" s="45"/>
      <c r="MX50" s="45"/>
      <c r="MY50" s="45"/>
      <c r="MZ50" s="45"/>
      <c r="NA50" s="45"/>
      <c r="NB50" s="45"/>
      <c r="NC50" s="45"/>
      <c r="ND50" s="45"/>
      <c r="NE50" s="45"/>
      <c r="NF50" s="45"/>
      <c r="NG50" s="45"/>
      <c r="NH50" s="45"/>
      <c r="NI50" s="45"/>
      <c r="NJ50" s="45"/>
      <c r="NK50" s="45"/>
      <c r="NL50" s="45"/>
      <c r="NM50" s="45"/>
      <c r="NN50" s="45"/>
      <c r="NO50" s="45"/>
      <c r="NP50" s="45"/>
      <c r="NQ50" s="45"/>
      <c r="NR50" s="45"/>
      <c r="NS50" s="45"/>
      <c r="NT50" s="45"/>
      <c r="NU50" s="45"/>
      <c r="NV50" s="45"/>
      <c r="NW50" s="45"/>
      <c r="NX50" s="45"/>
      <c r="NY50" s="45"/>
      <c r="NZ50" s="45"/>
      <c r="OA50" s="45"/>
      <c r="OB50" s="45"/>
      <c r="OC50" s="45"/>
      <c r="OD50" s="45"/>
      <c r="OE50" s="45"/>
      <c r="OF50" s="45"/>
      <c r="OG50" s="45"/>
      <c r="OH50" s="45"/>
      <c r="OI50" s="45"/>
      <c r="OJ50" s="45"/>
      <c r="OK50" s="45"/>
      <c r="OL50" s="45"/>
      <c r="OM50" s="45"/>
      <c r="ON50" s="45"/>
      <c r="OO50" s="45"/>
      <c r="OP50" s="45"/>
      <c r="OQ50" s="45"/>
      <c r="OR50" s="45"/>
      <c r="OS50" s="45"/>
      <c r="OT50" s="45"/>
      <c r="OU50" s="45"/>
      <c r="OV50" s="45"/>
      <c r="OW50" s="45"/>
      <c r="OX50" s="45"/>
      <c r="OY50" s="45"/>
      <c r="OZ50" s="45"/>
      <c r="PA50" s="45"/>
      <c r="PB50" s="45"/>
      <c r="PC50" s="45"/>
      <c r="PD50" s="45"/>
      <c r="PE50" s="45"/>
      <c r="PF50" s="45"/>
      <c r="PG50" s="45"/>
      <c r="PH50" s="45"/>
      <c r="PI50" s="45"/>
      <c r="PJ50" s="45"/>
      <c r="PK50" s="45"/>
      <c r="PL50" s="45"/>
      <c r="PM50" s="45"/>
      <c r="PN50" s="45"/>
      <c r="PO50" s="45"/>
      <c r="PP50" s="45"/>
      <c r="PQ50" s="45"/>
      <c r="PR50" s="45"/>
      <c r="PS50" s="45"/>
      <c r="PT50" s="45"/>
      <c r="PU50" s="45"/>
      <c r="PV50" s="45"/>
      <c r="PW50" s="45"/>
      <c r="PX50" s="45"/>
      <c r="PY50" s="45"/>
      <c r="PZ50" s="45"/>
      <c r="QA50" s="45"/>
      <c r="QB50" s="45"/>
      <c r="QC50" s="45"/>
      <c r="QD50" s="45"/>
      <c r="QE50" s="45"/>
      <c r="QF50" s="45"/>
      <c r="QG50" s="45"/>
      <c r="QH50" s="45"/>
      <c r="QI50" s="45"/>
      <c r="QJ50" s="45"/>
      <c r="QK50" s="45"/>
      <c r="QL50" s="45"/>
      <c r="QM50" s="45"/>
      <c r="QN50" s="45"/>
      <c r="QO50" s="45"/>
      <c r="QP50" s="45"/>
      <c r="QQ50" s="45"/>
      <c r="QR50" s="45"/>
      <c r="QS50" s="45"/>
      <c r="QT50" s="45"/>
      <c r="QU50" s="45"/>
    </row>
    <row r="51" spans="1:463" outlineLevel="1">
      <c r="C51" s="96" t="str">
        <f>Inputs!C100</f>
        <v>Racks for PV Panels</v>
      </c>
      <c r="D51" s="47" t="s">
        <v>95</v>
      </c>
      <c r="F51" s="305">
        <f>G51+H51</f>
        <v>1165404.2400000002</v>
      </c>
      <c r="G51" s="306">
        <f t="shared" si="85"/>
        <v>0</v>
      </c>
      <c r="H51" s="303">
        <f t="shared" si="86"/>
        <v>1165404.2400000002</v>
      </c>
      <c r="I51" s="45">
        <f>IF(I$13&lt;&gt;0, INDEX(Inputs!$H$95:$AE$111, MATCH($C51,$C$46:$C$61,0), I$14), 0)*Inputs!$E100</f>
        <v>0</v>
      </c>
      <c r="J51" s="45">
        <f>IF(J$13&lt;&gt;0, INDEX(Inputs!$H$95:$AE$111, MATCH($C51,$C$46:$C$61,0), J$14), 0)*Inputs!$E100</f>
        <v>0</v>
      </c>
      <c r="K51" s="45">
        <f>IF(K$13&lt;&gt;0, INDEX(Inputs!$H$95:$AE$111, MATCH($C51,$C$46:$C$61,0), K$14), 0)*Inputs!$E100</f>
        <v>0</v>
      </c>
      <c r="L51" s="45">
        <f>IF(L$13&lt;&gt;0, INDEX(Inputs!$H$95:$AE$111, MATCH($C51,$C$46:$C$61,0), L$14), 0)*Inputs!$E100</f>
        <v>0</v>
      </c>
      <c r="M51" s="45">
        <f>IF(M$13&lt;&gt;0, INDEX(Inputs!$H$95:$AE$111, MATCH($C51,$C$46:$C$61,0), M$14), 0)*Inputs!$E100</f>
        <v>0</v>
      </c>
      <c r="N51" s="45">
        <f>IF(N$13&lt;&gt;0, INDEX(Inputs!$H$95:$AE$111, MATCH($C51,$C$46:$C$61,0), N$14), 0)*Inputs!$E100</f>
        <v>582702.12000000011</v>
      </c>
      <c r="O51" s="45">
        <f>IF(O$13&lt;&gt;0, INDEX(Inputs!$H$95:$AE$111, MATCH($C51,$C$46:$C$61,0), O$14), 0)*Inputs!$E100</f>
        <v>0</v>
      </c>
      <c r="P51" s="45">
        <f>IF(P$13&lt;&gt;0, INDEX(Inputs!$H$95:$AE$111, MATCH($C51,$C$46:$C$61,0), P$14), 0)*Inputs!$E100</f>
        <v>0</v>
      </c>
      <c r="Q51" s="45">
        <f>IF(Q$13&lt;&gt;0, INDEX(Inputs!$H$95:$AE$111, MATCH($C51,$C$46:$C$61,0), Q$14), 0)*Inputs!$E100</f>
        <v>0</v>
      </c>
      <c r="R51" s="45">
        <f>IF(R$13&lt;&gt;0, INDEX(Inputs!$H$95:$AE$111, MATCH($C51,$C$46:$C$61,0), R$14), 0)*Inputs!$E100</f>
        <v>0</v>
      </c>
      <c r="S51" s="45">
        <f>IF(S$13&lt;&gt;0, INDEX(Inputs!$H$95:$AE$111, MATCH($C51,$C$46:$C$61,0), S$14), 0)*Inputs!$E100</f>
        <v>0</v>
      </c>
      <c r="T51" s="45">
        <f>IF(T$13&lt;&gt;0, INDEX(Inputs!$H$95:$AE$111, MATCH($C51,$C$46:$C$61,0), T$14), 0)*Inputs!$E100</f>
        <v>0</v>
      </c>
      <c r="U51" s="45">
        <f>IF(U$13&lt;&gt;0, INDEX(Inputs!$H$95:$AE$111, MATCH($C51,$C$46:$C$61,0), U$14), 0)*Inputs!$E100</f>
        <v>582702.12000000011</v>
      </c>
      <c r="V51" s="45">
        <f>IF(V$13&lt;&gt;0, INDEX(Inputs!$H$95:$AE$111, MATCH($C51,$C$46:$C$61,0), V$14), 0)*Inputs!$E100</f>
        <v>0</v>
      </c>
      <c r="W51" s="45">
        <f>IF(W$13&lt;&gt;0, INDEX(Inputs!$H$95:$AE$111, MATCH($C51,$C$46:$C$61,0), W$14), 0)*Inputs!$E100</f>
        <v>0</v>
      </c>
      <c r="X51" s="45">
        <f>IF(X$13&lt;&gt;0, INDEX(Inputs!$H$95:$AE$111, MATCH($C51,$C$46:$C$61,0), X$14), 0)*Inputs!$E100</f>
        <v>0</v>
      </c>
      <c r="Y51" s="45">
        <f>IF(Y$13&lt;&gt;0, INDEX(Inputs!$H$95:$AE$111, MATCH($C51,$C$46:$C$61,0), Y$14), 0)*Inputs!$E100</f>
        <v>0</v>
      </c>
      <c r="Z51" s="45">
        <f>IF(Z$13&lt;&gt;0, INDEX(Inputs!$H$95:$AE$111, MATCH($C51,$C$46:$C$61,0), Z$14), 0)*Inputs!$E100</f>
        <v>0</v>
      </c>
      <c r="AA51" s="45">
        <f>IF(AA$13&lt;&gt;0, INDEX(Inputs!$H$95:$AE$111, MATCH($C51,$C$46:$C$61,0), AA$14), 0)*Inputs!$E100</f>
        <v>0</v>
      </c>
      <c r="AB51" s="45">
        <f>IF(AB$13&lt;&gt;0, INDEX(Inputs!$H$95:$AE$111, MATCH($C51,$C$46:$C$61,0), AB$14), 0)*Inputs!$E100</f>
        <v>0</v>
      </c>
      <c r="AC51" s="45">
        <f>IF(AC$13&lt;&gt;0, INDEX(Inputs!$H$95:$AE$111, MATCH($C51,$C$46:$C$61,0), AC$14), 0)*Inputs!$E100</f>
        <v>0</v>
      </c>
      <c r="AD51" s="45">
        <f>IF(AD$13&lt;&gt;0, INDEX(Inputs!$H$95:$AE$111, MATCH($C51,$C$46:$C$61,0), AD$14), 0)*Inputs!$E100</f>
        <v>0</v>
      </c>
      <c r="AE51" s="45">
        <f>IF(AE$13&lt;&gt;0, INDEX(Inputs!$H$95:$AE$111, MATCH($C51,$C$46:$C$61,0), AE$14), 0)*Inputs!$E100</f>
        <v>0</v>
      </c>
      <c r="AF51" s="45">
        <f>IF(AF$13&lt;&gt;0, INDEX(Inputs!$H$95:$AE$111, MATCH($C51,$C$46:$C$61,0), AF$14), 0)*Inputs!$E100</f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5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5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  <c r="CY51" s="45">
        <v>0</v>
      </c>
      <c r="CZ51" s="45">
        <v>0</v>
      </c>
      <c r="DA51" s="45">
        <v>0</v>
      </c>
      <c r="DB51" s="45">
        <v>0</v>
      </c>
      <c r="DC51" s="45">
        <v>0</v>
      </c>
      <c r="DD51" s="45">
        <v>0</v>
      </c>
      <c r="DE51" s="45">
        <v>0</v>
      </c>
      <c r="DF51" s="45">
        <v>0</v>
      </c>
      <c r="DG51" s="45">
        <v>0</v>
      </c>
      <c r="DH51" s="45">
        <v>0</v>
      </c>
      <c r="DI51" s="45">
        <v>0</v>
      </c>
      <c r="DJ51" s="45">
        <v>0</v>
      </c>
      <c r="DK51" s="45">
        <v>0</v>
      </c>
      <c r="DL51" s="45">
        <v>0</v>
      </c>
      <c r="DM51" s="45">
        <v>0</v>
      </c>
      <c r="DN51" s="45">
        <v>0</v>
      </c>
      <c r="DO51" s="45">
        <v>0</v>
      </c>
      <c r="DP51" s="45">
        <v>0</v>
      </c>
      <c r="DQ51" s="45">
        <v>0</v>
      </c>
      <c r="DR51" s="45">
        <v>0</v>
      </c>
      <c r="DS51" s="45">
        <v>0</v>
      </c>
      <c r="DT51" s="45">
        <v>0</v>
      </c>
      <c r="DU51" s="45">
        <v>0</v>
      </c>
      <c r="DV51" s="45">
        <v>0</v>
      </c>
      <c r="DW51" s="45">
        <v>0</v>
      </c>
      <c r="DX51" s="45">
        <v>0</v>
      </c>
      <c r="DY51" s="45">
        <v>0</v>
      </c>
      <c r="DZ51" s="45">
        <v>0</v>
      </c>
      <c r="EA51" s="45">
        <v>0</v>
      </c>
      <c r="EB51" s="45">
        <v>0</v>
      </c>
      <c r="EC51" s="45">
        <v>0</v>
      </c>
      <c r="ED51" s="45">
        <v>0</v>
      </c>
      <c r="EE51" s="45">
        <v>0</v>
      </c>
      <c r="EF51" s="45">
        <v>0</v>
      </c>
      <c r="EG51" s="45">
        <v>0</v>
      </c>
      <c r="EH51" s="45">
        <v>0</v>
      </c>
      <c r="EI51" s="45">
        <v>0</v>
      </c>
      <c r="EJ51" s="45">
        <v>0</v>
      </c>
      <c r="EK51" s="45">
        <v>0</v>
      </c>
      <c r="EL51" s="45">
        <v>0</v>
      </c>
      <c r="EM51" s="45">
        <v>0</v>
      </c>
      <c r="EN51" s="45">
        <v>0</v>
      </c>
      <c r="EO51" s="45">
        <v>0</v>
      </c>
      <c r="EP51" s="45">
        <v>0</v>
      </c>
      <c r="EQ51" s="45">
        <v>0</v>
      </c>
      <c r="ER51" s="45">
        <v>0</v>
      </c>
      <c r="ES51" s="45">
        <v>0</v>
      </c>
      <c r="ET51" s="45">
        <v>0</v>
      </c>
      <c r="EU51" s="45">
        <v>0</v>
      </c>
      <c r="EV51" s="45">
        <v>0</v>
      </c>
      <c r="EW51" s="45">
        <v>0</v>
      </c>
      <c r="EX51" s="45">
        <v>0</v>
      </c>
      <c r="EY51" s="45">
        <v>0</v>
      </c>
      <c r="EZ51" s="45">
        <v>0</v>
      </c>
      <c r="FA51" s="45">
        <v>0</v>
      </c>
      <c r="FB51" s="45">
        <v>0</v>
      </c>
      <c r="FC51" s="45">
        <v>0</v>
      </c>
      <c r="FD51" s="45">
        <v>0</v>
      </c>
      <c r="FE51" s="45">
        <v>0</v>
      </c>
      <c r="FF51" s="45">
        <v>0</v>
      </c>
      <c r="FG51" s="45">
        <v>0</v>
      </c>
      <c r="FH51" s="45">
        <v>0</v>
      </c>
      <c r="FI51" s="45">
        <v>0</v>
      </c>
      <c r="FJ51" s="45">
        <v>0</v>
      </c>
      <c r="FK51" s="45">
        <v>0</v>
      </c>
      <c r="FL51" s="45">
        <v>0</v>
      </c>
      <c r="FM51" s="45">
        <v>0</v>
      </c>
      <c r="FN51" s="45">
        <v>0</v>
      </c>
      <c r="FO51" s="45">
        <v>0</v>
      </c>
      <c r="FP51" s="45">
        <v>0</v>
      </c>
      <c r="FQ51" s="45">
        <v>0</v>
      </c>
      <c r="FR51" s="45">
        <v>0</v>
      </c>
      <c r="FS51" s="45">
        <v>0</v>
      </c>
      <c r="FT51" s="45">
        <v>0</v>
      </c>
      <c r="FU51" s="45">
        <v>0</v>
      </c>
      <c r="FV51" s="45">
        <v>0</v>
      </c>
      <c r="FW51" s="45">
        <v>0</v>
      </c>
      <c r="FX51" s="45">
        <v>0</v>
      </c>
      <c r="FY51" s="45">
        <v>0</v>
      </c>
      <c r="FZ51" s="45">
        <v>0</v>
      </c>
      <c r="GA51" s="45">
        <v>0</v>
      </c>
      <c r="GB51" s="45">
        <v>0</v>
      </c>
      <c r="GC51" s="45">
        <v>0</v>
      </c>
      <c r="GD51" s="45">
        <v>0</v>
      </c>
      <c r="GE51" s="45">
        <v>0</v>
      </c>
      <c r="GF51" s="45">
        <v>0</v>
      </c>
      <c r="GG51" s="45">
        <v>0</v>
      </c>
      <c r="GH51" s="45">
        <v>0</v>
      </c>
      <c r="GI51" s="45">
        <v>0</v>
      </c>
      <c r="GJ51" s="45">
        <v>0</v>
      </c>
      <c r="GK51" s="45">
        <v>0</v>
      </c>
      <c r="GL51" s="45">
        <v>0</v>
      </c>
      <c r="GM51" s="45">
        <v>0</v>
      </c>
      <c r="GN51" s="45">
        <v>0</v>
      </c>
      <c r="GO51" s="45">
        <v>0</v>
      </c>
      <c r="GP51" s="45">
        <v>0</v>
      </c>
      <c r="GQ51" s="45">
        <v>0</v>
      </c>
      <c r="GR51" s="45">
        <v>0</v>
      </c>
      <c r="GS51" s="45">
        <v>0</v>
      </c>
      <c r="GT51" s="45">
        <v>0</v>
      </c>
      <c r="GU51" s="45">
        <v>0</v>
      </c>
      <c r="GV51" s="45">
        <v>0</v>
      </c>
      <c r="GW51" s="45">
        <v>0</v>
      </c>
      <c r="GX51" s="45">
        <v>0</v>
      </c>
      <c r="GY51" s="45">
        <v>0</v>
      </c>
      <c r="GZ51" s="45">
        <v>0</v>
      </c>
      <c r="HA51" s="45">
        <v>0</v>
      </c>
      <c r="HB51" s="45">
        <v>0</v>
      </c>
      <c r="HC51" s="45">
        <v>0</v>
      </c>
      <c r="HD51" s="45">
        <v>0</v>
      </c>
      <c r="HE51" s="45">
        <v>0</v>
      </c>
      <c r="HF51" s="45">
        <v>0</v>
      </c>
      <c r="HG51" s="45">
        <v>0</v>
      </c>
      <c r="HH51" s="45">
        <v>0</v>
      </c>
      <c r="HI51" s="45">
        <v>0</v>
      </c>
      <c r="HJ51" s="45">
        <v>0</v>
      </c>
      <c r="HK51" s="45">
        <v>0</v>
      </c>
      <c r="HL51" s="45">
        <v>0</v>
      </c>
      <c r="HM51" s="45">
        <v>0</v>
      </c>
      <c r="HN51" s="45">
        <v>0</v>
      </c>
      <c r="HO51" s="45">
        <v>0</v>
      </c>
      <c r="HP51" s="45">
        <v>0</v>
      </c>
      <c r="HQ51" s="45">
        <v>0</v>
      </c>
      <c r="HR51" s="45">
        <v>0</v>
      </c>
      <c r="HS51" s="45">
        <v>0</v>
      </c>
      <c r="HT51" s="45">
        <v>0</v>
      </c>
      <c r="HU51" s="45">
        <v>0</v>
      </c>
      <c r="HV51" s="45">
        <v>0</v>
      </c>
      <c r="HW51" s="45">
        <v>0</v>
      </c>
      <c r="HX51" s="45">
        <v>0</v>
      </c>
      <c r="HY51" s="45">
        <v>0</v>
      </c>
      <c r="HZ51" s="45"/>
      <c r="IA51" s="45">
        <v>0</v>
      </c>
      <c r="IB51" s="45">
        <v>0</v>
      </c>
      <c r="IC51" s="45">
        <v>0</v>
      </c>
      <c r="ID51" s="45">
        <v>0</v>
      </c>
      <c r="IE51" s="45">
        <v>0</v>
      </c>
      <c r="IF51" s="45">
        <v>0</v>
      </c>
      <c r="IG51" s="45">
        <v>0</v>
      </c>
      <c r="IH51" s="45">
        <v>0</v>
      </c>
      <c r="II51" s="45">
        <v>0</v>
      </c>
      <c r="IJ51" s="45">
        <v>0</v>
      </c>
      <c r="IK51" s="45">
        <v>0</v>
      </c>
      <c r="IL51" s="45">
        <v>0</v>
      </c>
      <c r="IM51" s="45">
        <v>0</v>
      </c>
      <c r="IN51" s="45">
        <v>0</v>
      </c>
      <c r="IO51" s="45">
        <v>0</v>
      </c>
      <c r="IP51" s="45">
        <v>0</v>
      </c>
      <c r="IQ51" s="45">
        <v>0</v>
      </c>
      <c r="IR51" s="45">
        <v>0</v>
      </c>
      <c r="IS51" s="45">
        <v>0</v>
      </c>
      <c r="IT51" s="45">
        <v>0</v>
      </c>
      <c r="IU51" s="45">
        <v>0</v>
      </c>
      <c r="IV51" s="45">
        <v>0</v>
      </c>
      <c r="IW51" s="45">
        <v>0</v>
      </c>
      <c r="IX51" s="45">
        <v>0</v>
      </c>
      <c r="IY51" s="45">
        <v>0</v>
      </c>
      <c r="IZ51" s="45">
        <v>0</v>
      </c>
      <c r="JA51" s="45">
        <v>0</v>
      </c>
      <c r="JB51" s="45">
        <v>0</v>
      </c>
      <c r="JC51" s="45">
        <v>0</v>
      </c>
      <c r="JD51" s="45">
        <v>0</v>
      </c>
      <c r="JE51" s="45">
        <v>0</v>
      </c>
      <c r="JF51" s="45">
        <v>0</v>
      </c>
      <c r="JG51" s="45">
        <v>0</v>
      </c>
      <c r="JH51" s="45">
        <v>0</v>
      </c>
      <c r="JI51" s="45">
        <v>0</v>
      </c>
      <c r="JJ51" s="45">
        <v>0</v>
      </c>
      <c r="JK51" s="45">
        <v>0</v>
      </c>
      <c r="JL51" s="45">
        <v>0</v>
      </c>
      <c r="JM51" s="45">
        <v>0</v>
      </c>
      <c r="JN51" s="45">
        <v>0</v>
      </c>
      <c r="JO51" s="45">
        <v>0</v>
      </c>
      <c r="JP51" s="45">
        <v>0</v>
      </c>
      <c r="JQ51" s="45">
        <v>0</v>
      </c>
      <c r="JR51" s="45">
        <v>0</v>
      </c>
      <c r="JS51" s="45">
        <v>0</v>
      </c>
      <c r="JT51" s="45">
        <v>0</v>
      </c>
      <c r="JU51" s="45">
        <v>0</v>
      </c>
      <c r="JV51" s="45">
        <v>0</v>
      </c>
      <c r="JW51" s="45">
        <v>0</v>
      </c>
      <c r="JX51" s="45">
        <v>0</v>
      </c>
      <c r="JY51" s="45">
        <v>0</v>
      </c>
      <c r="JZ51" s="45">
        <v>0</v>
      </c>
      <c r="KA51" s="45">
        <v>0</v>
      </c>
      <c r="KB51" s="45">
        <v>0</v>
      </c>
      <c r="KC51" s="45">
        <v>0</v>
      </c>
      <c r="KD51" s="45">
        <v>0</v>
      </c>
      <c r="KE51" s="45">
        <v>0</v>
      </c>
      <c r="KF51" s="45">
        <v>0</v>
      </c>
      <c r="KG51" s="45">
        <v>0</v>
      </c>
      <c r="KH51" s="45">
        <v>0</v>
      </c>
      <c r="KI51" s="45">
        <v>0</v>
      </c>
      <c r="KJ51" s="45">
        <v>0</v>
      </c>
      <c r="KK51" s="45">
        <v>0</v>
      </c>
      <c r="KL51" s="45">
        <v>0</v>
      </c>
      <c r="KM51" s="45">
        <v>0</v>
      </c>
      <c r="KN51" s="45">
        <v>0</v>
      </c>
      <c r="KO51" s="45">
        <v>0</v>
      </c>
      <c r="KP51" s="45">
        <v>0</v>
      </c>
      <c r="KQ51" s="45">
        <v>0</v>
      </c>
      <c r="KR51" s="45">
        <v>0</v>
      </c>
      <c r="KS51" s="45">
        <v>0</v>
      </c>
      <c r="KT51" s="45">
        <v>0</v>
      </c>
      <c r="KU51" s="45">
        <v>0</v>
      </c>
      <c r="KV51" s="45">
        <v>0</v>
      </c>
      <c r="KW51" s="45">
        <v>0</v>
      </c>
      <c r="KX51" s="45">
        <v>0</v>
      </c>
      <c r="KY51" s="45">
        <v>0</v>
      </c>
      <c r="KZ51" s="45">
        <v>0</v>
      </c>
      <c r="LA51" s="45">
        <v>0</v>
      </c>
      <c r="LB51" s="45">
        <v>0</v>
      </c>
      <c r="LC51" s="45">
        <v>0</v>
      </c>
      <c r="LD51" s="45">
        <v>0</v>
      </c>
      <c r="LE51" s="45">
        <v>0</v>
      </c>
      <c r="LF51" s="45">
        <v>0</v>
      </c>
      <c r="LG51" s="45">
        <v>0</v>
      </c>
      <c r="LH51" s="45">
        <v>0</v>
      </c>
      <c r="LI51" s="45">
        <v>0</v>
      </c>
      <c r="LJ51" s="45">
        <v>0</v>
      </c>
      <c r="LK51" s="45">
        <v>0</v>
      </c>
      <c r="LL51" s="45">
        <v>0</v>
      </c>
      <c r="LM51" s="45">
        <v>0</v>
      </c>
      <c r="LN51" s="45">
        <v>0</v>
      </c>
      <c r="LO51" s="45">
        <v>0</v>
      </c>
      <c r="LP51" s="45">
        <v>0</v>
      </c>
      <c r="LQ51" s="45">
        <v>0</v>
      </c>
      <c r="LR51" s="45">
        <v>0</v>
      </c>
      <c r="LS51" s="45">
        <v>0</v>
      </c>
      <c r="LT51" s="45">
        <v>0</v>
      </c>
      <c r="LU51" s="45"/>
      <c r="LV51" s="45"/>
      <c r="LW51" s="45"/>
      <c r="LX51" s="45"/>
      <c r="LY51" s="45"/>
      <c r="LZ51" s="45"/>
      <c r="MA51" s="45"/>
      <c r="MB51" s="45"/>
      <c r="MC51" s="45"/>
      <c r="MD51" s="45"/>
      <c r="ME51" s="45"/>
      <c r="MF51" s="45"/>
      <c r="MG51" s="45"/>
      <c r="MH51" s="45"/>
      <c r="MI51" s="45"/>
      <c r="MJ51" s="45"/>
      <c r="MK51" s="45"/>
      <c r="ML51" s="45"/>
      <c r="MM51" s="45"/>
      <c r="MN51" s="45"/>
      <c r="MO51" s="45"/>
      <c r="MP51" s="45"/>
      <c r="MQ51" s="45"/>
      <c r="MR51" s="45"/>
      <c r="MS51" s="45"/>
      <c r="MT51" s="45"/>
      <c r="MU51" s="45"/>
      <c r="MV51" s="45"/>
      <c r="MW51" s="45"/>
      <c r="MX51" s="45"/>
      <c r="MY51" s="45"/>
      <c r="MZ51" s="45"/>
      <c r="NA51" s="45"/>
      <c r="NB51" s="45"/>
      <c r="NC51" s="45"/>
      <c r="ND51" s="45"/>
      <c r="NE51" s="45"/>
      <c r="NF51" s="45"/>
      <c r="NG51" s="45"/>
      <c r="NH51" s="45"/>
      <c r="NI51" s="45"/>
      <c r="NJ51" s="45"/>
      <c r="NK51" s="45"/>
      <c r="NL51" s="45"/>
      <c r="NM51" s="45"/>
      <c r="NN51" s="45"/>
      <c r="NO51" s="45"/>
      <c r="NP51" s="45"/>
      <c r="NQ51" s="45"/>
      <c r="NR51" s="45"/>
      <c r="NS51" s="45"/>
      <c r="NT51" s="45"/>
      <c r="NU51" s="45"/>
      <c r="NV51" s="45"/>
      <c r="NW51" s="45"/>
      <c r="NX51" s="45"/>
      <c r="NY51" s="45"/>
      <c r="NZ51" s="45"/>
      <c r="OA51" s="45"/>
      <c r="OB51" s="45"/>
      <c r="OC51" s="45"/>
      <c r="OD51" s="45"/>
      <c r="OE51" s="45"/>
      <c r="OF51" s="45"/>
      <c r="OG51" s="45"/>
      <c r="OH51" s="45"/>
      <c r="OI51" s="45"/>
      <c r="OJ51" s="45"/>
      <c r="OK51" s="45"/>
      <c r="OL51" s="45"/>
      <c r="OM51" s="45"/>
      <c r="ON51" s="45"/>
      <c r="OO51" s="45"/>
      <c r="OP51" s="45"/>
      <c r="OQ51" s="45"/>
      <c r="OR51" s="45"/>
      <c r="OS51" s="45"/>
      <c r="OT51" s="45"/>
      <c r="OU51" s="45"/>
      <c r="OV51" s="45"/>
      <c r="OW51" s="45"/>
      <c r="OX51" s="45"/>
      <c r="OY51" s="45"/>
      <c r="OZ51" s="45"/>
      <c r="PA51" s="45"/>
      <c r="PB51" s="45"/>
      <c r="PC51" s="45"/>
      <c r="PD51" s="45"/>
      <c r="PE51" s="45"/>
      <c r="PF51" s="45"/>
      <c r="PG51" s="45"/>
      <c r="PH51" s="45"/>
      <c r="PI51" s="45"/>
      <c r="PJ51" s="45"/>
      <c r="PK51" s="45"/>
      <c r="PL51" s="45"/>
      <c r="PM51" s="45"/>
      <c r="PN51" s="45"/>
      <c r="PO51" s="45"/>
      <c r="PP51" s="45"/>
      <c r="PQ51" s="45"/>
      <c r="PR51" s="45"/>
      <c r="PS51" s="45"/>
      <c r="PT51" s="45"/>
      <c r="PU51" s="45"/>
      <c r="PV51" s="45"/>
      <c r="PW51" s="45"/>
      <c r="PX51" s="45"/>
      <c r="PY51" s="45"/>
      <c r="PZ51" s="45"/>
      <c r="QA51" s="45"/>
      <c r="QB51" s="45"/>
      <c r="QC51" s="45"/>
      <c r="QD51" s="45"/>
      <c r="QE51" s="45"/>
      <c r="QF51" s="45"/>
      <c r="QG51" s="45"/>
      <c r="QH51" s="45"/>
      <c r="QI51" s="45"/>
      <c r="QJ51" s="45"/>
      <c r="QK51" s="45"/>
      <c r="QL51" s="45"/>
      <c r="QM51" s="45"/>
      <c r="QN51" s="45"/>
      <c r="QO51" s="45"/>
      <c r="QP51" s="45"/>
      <c r="QQ51" s="45"/>
      <c r="QR51" s="45"/>
      <c r="QS51" s="45"/>
      <c r="QT51" s="45"/>
      <c r="QU51" s="45"/>
    </row>
    <row r="52" spans="1:463" outlineLevel="1">
      <c r="C52" s="96" t="str">
        <f>Inputs!C101</f>
        <v>Piles for Racks</v>
      </c>
      <c r="D52" s="47" t="s">
        <v>95</v>
      </c>
      <c r="F52" s="305">
        <f>G52+H52</f>
        <v>0</v>
      </c>
      <c r="G52" s="306">
        <f t="shared" si="85"/>
        <v>0</v>
      </c>
      <c r="H52" s="303">
        <f t="shared" si="86"/>
        <v>0</v>
      </c>
      <c r="I52" s="45">
        <f>IF(I$13&lt;&gt;0, INDEX(Inputs!$H$95:$AE$111, MATCH($C52,$C$46:$C$61,0), I$14), 0)*Inputs!$E101</f>
        <v>0</v>
      </c>
      <c r="J52" s="45">
        <f>IF(J$13&lt;&gt;0, INDEX(Inputs!$H$95:$AE$111, MATCH($C52,$C$46:$C$61,0), J$14), 0)*Inputs!$E101</f>
        <v>0</v>
      </c>
      <c r="K52" s="45">
        <f>IF(K$13&lt;&gt;0, INDEX(Inputs!$H$95:$AE$111, MATCH($C52,$C$46:$C$61,0), K$14), 0)*Inputs!$E101</f>
        <v>0</v>
      </c>
      <c r="L52" s="45">
        <f>IF(L$13&lt;&gt;0, INDEX(Inputs!$H$95:$AE$111, MATCH($C52,$C$46:$C$61,0), L$14), 0)*Inputs!$E101</f>
        <v>0</v>
      </c>
      <c r="M52" s="45">
        <f>IF(M$13&lt;&gt;0, INDEX(Inputs!$H$95:$AE$111, MATCH($C52,$C$46:$C$61,0), M$14), 0)*Inputs!$E101</f>
        <v>0</v>
      </c>
      <c r="N52" s="45">
        <f>IF(N$13&lt;&gt;0, INDEX(Inputs!$H$95:$AE$111, MATCH($C52,$C$46:$C$61,0), N$14), 0)*Inputs!$E101</f>
        <v>0</v>
      </c>
      <c r="O52" s="45">
        <f>IF(O$13&lt;&gt;0, INDEX(Inputs!$H$95:$AE$111, MATCH($C52,$C$46:$C$61,0), O$14), 0)*Inputs!$E101</f>
        <v>0</v>
      </c>
      <c r="P52" s="45">
        <f>IF(P$13&lt;&gt;0, INDEX(Inputs!$H$95:$AE$111, MATCH($C52,$C$46:$C$61,0), P$14), 0)*Inputs!$E101</f>
        <v>0</v>
      </c>
      <c r="Q52" s="45">
        <f>IF(Q$13&lt;&gt;0, INDEX(Inputs!$H$95:$AE$111, MATCH($C52,$C$46:$C$61,0), Q$14), 0)*Inputs!$E101</f>
        <v>0</v>
      </c>
      <c r="R52" s="45">
        <f>IF(R$13&lt;&gt;0, INDEX(Inputs!$H$95:$AE$111, MATCH($C52,$C$46:$C$61,0), R$14), 0)*Inputs!$E101</f>
        <v>0</v>
      </c>
      <c r="S52" s="45">
        <f>IF(S$13&lt;&gt;0, INDEX(Inputs!$H$95:$AE$111, MATCH($C52,$C$46:$C$61,0), S$14), 0)*Inputs!$E101</f>
        <v>0</v>
      </c>
      <c r="T52" s="45">
        <f>IF(T$13&lt;&gt;0, INDEX(Inputs!$H$95:$AE$111, MATCH($C52,$C$46:$C$61,0), T$14), 0)*Inputs!$E101</f>
        <v>0</v>
      </c>
      <c r="U52" s="45">
        <f>IF(U$13&lt;&gt;0, INDEX(Inputs!$H$95:$AE$111, MATCH($C52,$C$46:$C$61,0), U$14), 0)*Inputs!$E101</f>
        <v>0</v>
      </c>
      <c r="V52" s="45">
        <f>IF(V$13&lt;&gt;0, INDEX(Inputs!$H$95:$AE$111, MATCH($C52,$C$46:$C$61,0), V$14), 0)*Inputs!$E101</f>
        <v>0</v>
      </c>
      <c r="W52" s="45">
        <f>IF(W$13&lt;&gt;0, INDEX(Inputs!$H$95:$AE$111, MATCH($C52,$C$46:$C$61,0), W$14), 0)*Inputs!$E101</f>
        <v>0</v>
      </c>
      <c r="X52" s="45">
        <f>IF(X$13&lt;&gt;0, INDEX(Inputs!$H$95:$AE$111, MATCH($C52,$C$46:$C$61,0), X$14), 0)*Inputs!$E101</f>
        <v>0</v>
      </c>
      <c r="Y52" s="45">
        <f>IF(Y$13&lt;&gt;0, INDEX(Inputs!$H$95:$AE$111, MATCH($C52,$C$46:$C$61,0), Y$14), 0)*Inputs!$E101</f>
        <v>0</v>
      </c>
      <c r="Z52" s="45">
        <f>IF(Z$13&lt;&gt;0, INDEX(Inputs!$H$95:$AE$111, MATCH($C52,$C$46:$C$61,0), Z$14), 0)*Inputs!$E101</f>
        <v>0</v>
      </c>
      <c r="AA52" s="45">
        <f>IF(AA$13&lt;&gt;0, INDEX(Inputs!$H$95:$AE$111, MATCH($C52,$C$46:$C$61,0), AA$14), 0)*Inputs!$E101</f>
        <v>0</v>
      </c>
      <c r="AB52" s="45">
        <f>IF(AB$13&lt;&gt;0, INDEX(Inputs!$H$95:$AE$111, MATCH($C52,$C$46:$C$61,0), AB$14), 0)*Inputs!$E101</f>
        <v>0</v>
      </c>
      <c r="AC52" s="45">
        <f>IF(AC$13&lt;&gt;0, INDEX(Inputs!$H$95:$AE$111, MATCH($C52,$C$46:$C$61,0), AC$14), 0)*Inputs!$E101</f>
        <v>0</v>
      </c>
      <c r="AD52" s="45">
        <f>IF(AD$13&lt;&gt;0, INDEX(Inputs!$H$95:$AE$111, MATCH($C52,$C$46:$C$61,0), AD$14), 0)*Inputs!$E101</f>
        <v>0</v>
      </c>
      <c r="AE52" s="45">
        <f>IF(AE$13&lt;&gt;0, INDEX(Inputs!$H$95:$AE$111, MATCH($C52,$C$46:$C$61,0), AE$14), 0)*Inputs!$E101</f>
        <v>0</v>
      </c>
      <c r="AF52" s="45">
        <f>IF(AF$13&lt;&gt;0, INDEX(Inputs!$H$95:$AE$111, MATCH($C52,$C$46:$C$61,0), AF$14), 0)*Inputs!$E101</f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5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5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  <c r="CY52" s="45">
        <v>0</v>
      </c>
      <c r="CZ52" s="45">
        <v>0</v>
      </c>
      <c r="DA52" s="45">
        <v>0</v>
      </c>
      <c r="DB52" s="45">
        <v>0</v>
      </c>
      <c r="DC52" s="45">
        <v>0</v>
      </c>
      <c r="DD52" s="45">
        <v>0</v>
      </c>
      <c r="DE52" s="45">
        <v>0</v>
      </c>
      <c r="DF52" s="45">
        <v>0</v>
      </c>
      <c r="DG52" s="45">
        <v>0</v>
      </c>
      <c r="DH52" s="45">
        <v>0</v>
      </c>
      <c r="DI52" s="45">
        <v>0</v>
      </c>
      <c r="DJ52" s="45">
        <v>0</v>
      </c>
      <c r="DK52" s="45">
        <v>0</v>
      </c>
      <c r="DL52" s="45">
        <v>0</v>
      </c>
      <c r="DM52" s="45">
        <v>0</v>
      </c>
      <c r="DN52" s="45">
        <v>0</v>
      </c>
      <c r="DO52" s="45">
        <v>0</v>
      </c>
      <c r="DP52" s="45">
        <v>0</v>
      </c>
      <c r="DQ52" s="45">
        <v>0</v>
      </c>
      <c r="DR52" s="45">
        <v>0</v>
      </c>
      <c r="DS52" s="45">
        <v>0</v>
      </c>
      <c r="DT52" s="45">
        <v>0</v>
      </c>
      <c r="DU52" s="45">
        <v>0</v>
      </c>
      <c r="DV52" s="45">
        <v>0</v>
      </c>
      <c r="DW52" s="45">
        <v>0</v>
      </c>
      <c r="DX52" s="45">
        <v>0</v>
      </c>
      <c r="DY52" s="45">
        <v>0</v>
      </c>
      <c r="DZ52" s="45">
        <v>0</v>
      </c>
      <c r="EA52" s="45">
        <v>0</v>
      </c>
      <c r="EB52" s="45">
        <v>0</v>
      </c>
      <c r="EC52" s="45">
        <v>0</v>
      </c>
      <c r="ED52" s="45">
        <v>0</v>
      </c>
      <c r="EE52" s="45">
        <v>0</v>
      </c>
      <c r="EF52" s="45">
        <v>0</v>
      </c>
      <c r="EG52" s="45">
        <v>0</v>
      </c>
      <c r="EH52" s="45">
        <v>0</v>
      </c>
      <c r="EI52" s="45">
        <v>0</v>
      </c>
      <c r="EJ52" s="45">
        <v>0</v>
      </c>
      <c r="EK52" s="45">
        <v>0</v>
      </c>
      <c r="EL52" s="45">
        <v>0</v>
      </c>
      <c r="EM52" s="45">
        <v>0</v>
      </c>
      <c r="EN52" s="45">
        <v>0</v>
      </c>
      <c r="EO52" s="45">
        <v>0</v>
      </c>
      <c r="EP52" s="45">
        <v>0</v>
      </c>
      <c r="EQ52" s="45">
        <v>0</v>
      </c>
      <c r="ER52" s="45">
        <v>0</v>
      </c>
      <c r="ES52" s="45">
        <v>0</v>
      </c>
      <c r="ET52" s="45">
        <v>0</v>
      </c>
      <c r="EU52" s="45">
        <v>0</v>
      </c>
      <c r="EV52" s="45">
        <v>0</v>
      </c>
      <c r="EW52" s="45">
        <v>0</v>
      </c>
      <c r="EX52" s="45">
        <v>0</v>
      </c>
      <c r="EY52" s="45">
        <v>0</v>
      </c>
      <c r="EZ52" s="45">
        <v>0</v>
      </c>
      <c r="FA52" s="45">
        <v>0</v>
      </c>
      <c r="FB52" s="45">
        <v>0</v>
      </c>
      <c r="FC52" s="45">
        <v>0</v>
      </c>
      <c r="FD52" s="45">
        <v>0</v>
      </c>
      <c r="FE52" s="45">
        <v>0</v>
      </c>
      <c r="FF52" s="45">
        <v>0</v>
      </c>
      <c r="FG52" s="45">
        <v>0</v>
      </c>
      <c r="FH52" s="45">
        <v>0</v>
      </c>
      <c r="FI52" s="45">
        <v>0</v>
      </c>
      <c r="FJ52" s="45">
        <v>0</v>
      </c>
      <c r="FK52" s="45">
        <v>0</v>
      </c>
      <c r="FL52" s="45">
        <v>0</v>
      </c>
      <c r="FM52" s="45">
        <v>0</v>
      </c>
      <c r="FN52" s="45">
        <v>0</v>
      </c>
      <c r="FO52" s="45">
        <v>0</v>
      </c>
      <c r="FP52" s="45">
        <v>0</v>
      </c>
      <c r="FQ52" s="45">
        <v>0</v>
      </c>
      <c r="FR52" s="45">
        <v>0</v>
      </c>
      <c r="FS52" s="45">
        <v>0</v>
      </c>
      <c r="FT52" s="45">
        <v>0</v>
      </c>
      <c r="FU52" s="45">
        <v>0</v>
      </c>
      <c r="FV52" s="45">
        <v>0</v>
      </c>
      <c r="FW52" s="45">
        <v>0</v>
      </c>
      <c r="FX52" s="45">
        <v>0</v>
      </c>
      <c r="FY52" s="45">
        <v>0</v>
      </c>
      <c r="FZ52" s="45">
        <v>0</v>
      </c>
      <c r="GA52" s="45">
        <v>0</v>
      </c>
      <c r="GB52" s="45">
        <v>0</v>
      </c>
      <c r="GC52" s="45">
        <v>0</v>
      </c>
      <c r="GD52" s="45">
        <v>0</v>
      </c>
      <c r="GE52" s="45">
        <v>0</v>
      </c>
      <c r="GF52" s="45">
        <v>0</v>
      </c>
      <c r="GG52" s="45">
        <v>0</v>
      </c>
      <c r="GH52" s="45">
        <v>0</v>
      </c>
      <c r="GI52" s="45">
        <v>0</v>
      </c>
      <c r="GJ52" s="45">
        <v>0</v>
      </c>
      <c r="GK52" s="45">
        <v>0</v>
      </c>
      <c r="GL52" s="45">
        <v>0</v>
      </c>
      <c r="GM52" s="45">
        <v>0</v>
      </c>
      <c r="GN52" s="45">
        <v>0</v>
      </c>
      <c r="GO52" s="45">
        <v>0</v>
      </c>
      <c r="GP52" s="45">
        <v>0</v>
      </c>
      <c r="GQ52" s="45">
        <v>0</v>
      </c>
      <c r="GR52" s="45">
        <v>0</v>
      </c>
      <c r="GS52" s="45">
        <v>0</v>
      </c>
      <c r="GT52" s="45">
        <v>0</v>
      </c>
      <c r="GU52" s="45">
        <v>0</v>
      </c>
      <c r="GV52" s="45">
        <v>0</v>
      </c>
      <c r="GW52" s="45">
        <v>0</v>
      </c>
      <c r="GX52" s="45">
        <v>0</v>
      </c>
      <c r="GY52" s="45">
        <v>0</v>
      </c>
      <c r="GZ52" s="45">
        <v>0</v>
      </c>
      <c r="HA52" s="45">
        <v>0</v>
      </c>
      <c r="HB52" s="45">
        <v>0</v>
      </c>
      <c r="HC52" s="45">
        <v>0</v>
      </c>
      <c r="HD52" s="45">
        <v>0</v>
      </c>
      <c r="HE52" s="45">
        <v>0</v>
      </c>
      <c r="HF52" s="45">
        <v>0</v>
      </c>
      <c r="HG52" s="45">
        <v>0</v>
      </c>
      <c r="HH52" s="45">
        <v>0</v>
      </c>
      <c r="HI52" s="45">
        <v>0</v>
      </c>
      <c r="HJ52" s="45">
        <v>0</v>
      </c>
      <c r="HK52" s="45">
        <v>0</v>
      </c>
      <c r="HL52" s="45">
        <v>0</v>
      </c>
      <c r="HM52" s="45">
        <v>0</v>
      </c>
      <c r="HN52" s="45">
        <v>0</v>
      </c>
      <c r="HO52" s="45">
        <v>0</v>
      </c>
      <c r="HP52" s="45">
        <v>0</v>
      </c>
      <c r="HQ52" s="45">
        <v>0</v>
      </c>
      <c r="HR52" s="45">
        <v>0</v>
      </c>
      <c r="HS52" s="45">
        <v>0</v>
      </c>
      <c r="HT52" s="45">
        <v>0</v>
      </c>
      <c r="HU52" s="45">
        <v>0</v>
      </c>
      <c r="HV52" s="45">
        <v>0</v>
      </c>
      <c r="HW52" s="45">
        <v>0</v>
      </c>
      <c r="HX52" s="45">
        <v>0</v>
      </c>
      <c r="HY52" s="45">
        <v>0</v>
      </c>
      <c r="HZ52" s="45"/>
      <c r="IA52" s="45">
        <v>0</v>
      </c>
      <c r="IB52" s="45">
        <v>0</v>
      </c>
      <c r="IC52" s="45">
        <v>0</v>
      </c>
      <c r="ID52" s="45">
        <v>0</v>
      </c>
      <c r="IE52" s="45">
        <v>0</v>
      </c>
      <c r="IF52" s="45">
        <v>0</v>
      </c>
      <c r="IG52" s="45">
        <v>0</v>
      </c>
      <c r="IH52" s="45">
        <v>0</v>
      </c>
      <c r="II52" s="45">
        <f>$H52/2*II41/(17.5*12)</f>
        <v>0</v>
      </c>
      <c r="IJ52" s="45">
        <f t="shared" ref="IJ52:KU52" si="87">$H52/2*IJ41/(17.5*12)</f>
        <v>0</v>
      </c>
      <c r="IK52" s="45">
        <f t="shared" si="87"/>
        <v>0</v>
      </c>
      <c r="IL52" s="45">
        <f t="shared" si="87"/>
        <v>0</v>
      </c>
      <c r="IM52" s="45">
        <f t="shared" si="87"/>
        <v>0</v>
      </c>
      <c r="IN52" s="45">
        <f t="shared" si="87"/>
        <v>0</v>
      </c>
      <c r="IO52" s="45">
        <f t="shared" si="87"/>
        <v>0</v>
      </c>
      <c r="IP52" s="45">
        <f t="shared" si="87"/>
        <v>0</v>
      </c>
      <c r="IQ52" s="45">
        <f t="shared" si="87"/>
        <v>0</v>
      </c>
      <c r="IR52" s="45">
        <f t="shared" si="87"/>
        <v>0</v>
      </c>
      <c r="IS52" s="45">
        <f t="shared" si="87"/>
        <v>0</v>
      </c>
      <c r="IT52" s="45">
        <f t="shared" si="87"/>
        <v>0</v>
      </c>
      <c r="IU52" s="45">
        <f t="shared" si="87"/>
        <v>0</v>
      </c>
      <c r="IV52" s="45">
        <f t="shared" si="87"/>
        <v>0</v>
      </c>
      <c r="IW52" s="45">
        <f t="shared" si="87"/>
        <v>0</v>
      </c>
      <c r="IX52" s="45">
        <f t="shared" si="87"/>
        <v>0</v>
      </c>
      <c r="IY52" s="45">
        <f t="shared" si="87"/>
        <v>0</v>
      </c>
      <c r="IZ52" s="45">
        <f t="shared" si="87"/>
        <v>0</v>
      </c>
      <c r="JA52" s="45">
        <f t="shared" si="87"/>
        <v>0</v>
      </c>
      <c r="JB52" s="45">
        <f t="shared" si="87"/>
        <v>0</v>
      </c>
      <c r="JC52" s="45">
        <f t="shared" si="87"/>
        <v>0</v>
      </c>
      <c r="JD52" s="45">
        <f t="shared" si="87"/>
        <v>0</v>
      </c>
      <c r="JE52" s="45">
        <f t="shared" si="87"/>
        <v>0</v>
      </c>
      <c r="JF52" s="45">
        <f t="shared" si="87"/>
        <v>0</v>
      </c>
      <c r="JG52" s="45">
        <f t="shared" si="87"/>
        <v>0</v>
      </c>
      <c r="JH52" s="45">
        <f t="shared" si="87"/>
        <v>0</v>
      </c>
      <c r="JI52" s="45">
        <f t="shared" si="87"/>
        <v>0</v>
      </c>
      <c r="JJ52" s="45">
        <f t="shared" si="87"/>
        <v>0</v>
      </c>
      <c r="JK52" s="45">
        <f t="shared" si="87"/>
        <v>0</v>
      </c>
      <c r="JL52" s="45">
        <f t="shared" si="87"/>
        <v>0</v>
      </c>
      <c r="JM52" s="45">
        <f t="shared" si="87"/>
        <v>0</v>
      </c>
      <c r="JN52" s="45">
        <f t="shared" si="87"/>
        <v>0</v>
      </c>
      <c r="JO52" s="45">
        <f t="shared" si="87"/>
        <v>0</v>
      </c>
      <c r="JP52" s="45">
        <f t="shared" si="87"/>
        <v>0</v>
      </c>
      <c r="JQ52" s="45">
        <f t="shared" si="87"/>
        <v>0</v>
      </c>
      <c r="JR52" s="45">
        <f t="shared" si="87"/>
        <v>0</v>
      </c>
      <c r="JS52" s="45">
        <f t="shared" si="87"/>
        <v>0</v>
      </c>
      <c r="JT52" s="45">
        <f t="shared" si="87"/>
        <v>0</v>
      </c>
      <c r="JU52" s="45">
        <f t="shared" si="87"/>
        <v>0</v>
      </c>
      <c r="JV52" s="45">
        <f t="shared" si="87"/>
        <v>0</v>
      </c>
      <c r="JW52" s="45">
        <f t="shared" si="87"/>
        <v>0</v>
      </c>
      <c r="JX52" s="45">
        <f t="shared" si="87"/>
        <v>0</v>
      </c>
      <c r="JY52" s="45">
        <f t="shared" si="87"/>
        <v>0</v>
      </c>
      <c r="JZ52" s="45">
        <f t="shared" si="87"/>
        <v>0</v>
      </c>
      <c r="KA52" s="45">
        <f t="shared" si="87"/>
        <v>0</v>
      </c>
      <c r="KB52" s="45">
        <f t="shared" si="87"/>
        <v>0</v>
      </c>
      <c r="KC52" s="45">
        <f t="shared" si="87"/>
        <v>0</v>
      </c>
      <c r="KD52" s="45">
        <f t="shared" si="87"/>
        <v>0</v>
      </c>
      <c r="KE52" s="45">
        <f t="shared" si="87"/>
        <v>0</v>
      </c>
      <c r="KF52" s="45">
        <f t="shared" si="87"/>
        <v>0</v>
      </c>
      <c r="KG52" s="45">
        <f t="shared" si="87"/>
        <v>0</v>
      </c>
      <c r="KH52" s="45">
        <f t="shared" si="87"/>
        <v>0</v>
      </c>
      <c r="KI52" s="45">
        <f t="shared" si="87"/>
        <v>0</v>
      </c>
      <c r="KJ52" s="45">
        <f t="shared" si="87"/>
        <v>0</v>
      </c>
      <c r="KK52" s="45">
        <f t="shared" si="87"/>
        <v>0</v>
      </c>
      <c r="KL52" s="45">
        <f t="shared" si="87"/>
        <v>0</v>
      </c>
      <c r="KM52" s="45">
        <f t="shared" si="87"/>
        <v>0</v>
      </c>
      <c r="KN52" s="45">
        <f t="shared" si="87"/>
        <v>0</v>
      </c>
      <c r="KO52" s="45">
        <f t="shared" si="87"/>
        <v>0</v>
      </c>
      <c r="KP52" s="45">
        <f t="shared" si="87"/>
        <v>0</v>
      </c>
      <c r="KQ52" s="45">
        <f t="shared" si="87"/>
        <v>0</v>
      </c>
      <c r="KR52" s="45">
        <f t="shared" si="87"/>
        <v>0</v>
      </c>
      <c r="KS52" s="45">
        <f t="shared" si="87"/>
        <v>0</v>
      </c>
      <c r="KT52" s="45">
        <f t="shared" si="87"/>
        <v>0</v>
      </c>
      <c r="KU52" s="45">
        <f t="shared" si="87"/>
        <v>0</v>
      </c>
      <c r="KV52" s="45">
        <f t="shared" ref="KV52:LT52" si="88">$H52/2*KV41/(17.5*12)</f>
        <v>0</v>
      </c>
      <c r="KW52" s="45">
        <f t="shared" si="88"/>
        <v>0</v>
      </c>
      <c r="KX52" s="45">
        <f t="shared" si="88"/>
        <v>0</v>
      </c>
      <c r="KY52" s="45">
        <f t="shared" si="88"/>
        <v>0</v>
      </c>
      <c r="KZ52" s="45">
        <f t="shared" si="88"/>
        <v>0</v>
      </c>
      <c r="LA52" s="45">
        <f t="shared" si="88"/>
        <v>0</v>
      </c>
      <c r="LB52" s="45">
        <f t="shared" si="88"/>
        <v>0</v>
      </c>
      <c r="LC52" s="45">
        <f t="shared" si="88"/>
        <v>0</v>
      </c>
      <c r="LD52" s="45">
        <f t="shared" si="88"/>
        <v>0</v>
      </c>
      <c r="LE52" s="45">
        <f t="shared" si="88"/>
        <v>0</v>
      </c>
      <c r="LF52" s="45">
        <f t="shared" si="88"/>
        <v>0</v>
      </c>
      <c r="LG52" s="45">
        <f t="shared" si="88"/>
        <v>0</v>
      </c>
      <c r="LH52" s="45">
        <f t="shared" si="88"/>
        <v>0</v>
      </c>
      <c r="LI52" s="45">
        <f t="shared" si="88"/>
        <v>0</v>
      </c>
      <c r="LJ52" s="45">
        <f t="shared" si="88"/>
        <v>0</v>
      </c>
      <c r="LK52" s="45">
        <f t="shared" si="88"/>
        <v>0</v>
      </c>
      <c r="LL52" s="45">
        <f t="shared" si="88"/>
        <v>0</v>
      </c>
      <c r="LM52" s="45">
        <f t="shared" si="88"/>
        <v>0</v>
      </c>
      <c r="LN52" s="45">
        <f t="shared" si="88"/>
        <v>0</v>
      </c>
      <c r="LO52" s="45">
        <f t="shared" si="88"/>
        <v>0</v>
      </c>
      <c r="LP52" s="45">
        <f t="shared" si="88"/>
        <v>0</v>
      </c>
      <c r="LQ52" s="45">
        <f t="shared" si="88"/>
        <v>0</v>
      </c>
      <c r="LR52" s="45">
        <f t="shared" si="88"/>
        <v>0</v>
      </c>
      <c r="LS52" s="45">
        <f t="shared" si="88"/>
        <v>0</v>
      </c>
      <c r="LT52" s="45">
        <f t="shared" si="88"/>
        <v>0</v>
      </c>
      <c r="LU52" s="45"/>
      <c r="LV52" s="45"/>
      <c r="LW52" s="45"/>
      <c r="LX52" s="45"/>
      <c r="LY52" s="45"/>
      <c r="LZ52" s="45"/>
      <c r="MA52" s="45"/>
      <c r="MB52" s="45"/>
      <c r="MC52" s="45"/>
      <c r="MD52" s="45"/>
      <c r="ME52" s="45"/>
      <c r="MF52" s="45"/>
      <c r="MG52" s="45"/>
      <c r="MH52" s="45"/>
      <c r="MI52" s="45"/>
      <c r="MJ52" s="45"/>
      <c r="MK52" s="45"/>
      <c r="ML52" s="45"/>
      <c r="MM52" s="45"/>
      <c r="MN52" s="45"/>
      <c r="MO52" s="45"/>
      <c r="MP52" s="45"/>
      <c r="MQ52" s="45"/>
      <c r="MR52" s="45"/>
      <c r="MS52" s="45"/>
      <c r="MT52" s="45"/>
      <c r="MU52" s="45"/>
      <c r="MV52" s="45"/>
      <c r="MW52" s="45"/>
      <c r="MX52" s="45"/>
      <c r="MY52" s="45"/>
      <c r="MZ52" s="45"/>
      <c r="NA52" s="45"/>
      <c r="NB52" s="45"/>
      <c r="NC52" s="45"/>
      <c r="ND52" s="45"/>
      <c r="NE52" s="45"/>
      <c r="NF52" s="45"/>
      <c r="NG52" s="45"/>
      <c r="NH52" s="45"/>
      <c r="NI52" s="45"/>
      <c r="NJ52" s="45"/>
      <c r="NK52" s="45"/>
      <c r="NL52" s="45"/>
      <c r="NM52" s="45"/>
      <c r="NN52" s="45"/>
      <c r="NO52" s="45"/>
      <c r="NP52" s="45"/>
      <c r="NQ52" s="45"/>
      <c r="NR52" s="45"/>
      <c r="NS52" s="45"/>
      <c r="NT52" s="45"/>
      <c r="NU52" s="45"/>
      <c r="NV52" s="45"/>
      <c r="NW52" s="45"/>
      <c r="NX52" s="45"/>
      <c r="NY52" s="45"/>
      <c r="NZ52" s="45"/>
      <c r="OA52" s="45"/>
      <c r="OB52" s="45"/>
      <c r="OC52" s="45"/>
      <c r="OD52" s="45"/>
      <c r="OE52" s="45"/>
      <c r="OF52" s="45"/>
      <c r="OG52" s="45"/>
      <c r="OH52" s="45"/>
      <c r="OI52" s="45"/>
      <c r="OJ52" s="45"/>
      <c r="OK52" s="45"/>
      <c r="OL52" s="45"/>
      <c r="OM52" s="45"/>
      <c r="ON52" s="45"/>
      <c r="OO52" s="45"/>
      <c r="OP52" s="45"/>
      <c r="OQ52" s="45"/>
      <c r="OR52" s="45"/>
      <c r="OS52" s="45"/>
      <c r="OT52" s="45"/>
      <c r="OU52" s="45"/>
      <c r="OV52" s="45"/>
      <c r="OW52" s="45"/>
      <c r="OX52" s="45"/>
      <c r="OY52" s="45"/>
      <c r="OZ52" s="45"/>
      <c r="PA52" s="45"/>
      <c r="PB52" s="45"/>
      <c r="PC52" s="45"/>
      <c r="PD52" s="45"/>
      <c r="PE52" s="45"/>
      <c r="PF52" s="45"/>
      <c r="PG52" s="45"/>
      <c r="PH52" s="45"/>
      <c r="PI52" s="45"/>
      <c r="PJ52" s="45"/>
      <c r="PK52" s="45"/>
      <c r="PL52" s="45"/>
      <c r="PM52" s="45"/>
      <c r="PN52" s="45"/>
      <c r="PO52" s="45"/>
      <c r="PP52" s="45"/>
      <c r="PQ52" s="45"/>
      <c r="PR52" s="45"/>
      <c r="PS52" s="45"/>
      <c r="PT52" s="45"/>
      <c r="PU52" s="45"/>
      <c r="PV52" s="45"/>
      <c r="PW52" s="45"/>
      <c r="PX52" s="45"/>
      <c r="PY52" s="45"/>
      <c r="PZ52" s="45"/>
      <c r="QA52" s="45"/>
      <c r="QB52" s="45"/>
      <c r="QC52" s="45"/>
      <c r="QD52" s="45"/>
      <c r="QE52" s="45"/>
      <c r="QF52" s="45"/>
      <c r="QG52" s="45"/>
      <c r="QH52" s="45"/>
      <c r="QI52" s="45"/>
      <c r="QJ52" s="45"/>
      <c r="QK52" s="45"/>
      <c r="QL52" s="45"/>
      <c r="QM52" s="45"/>
      <c r="QN52" s="45"/>
      <c r="QO52" s="45"/>
      <c r="QP52" s="45"/>
      <c r="QQ52" s="45"/>
      <c r="QR52" s="45"/>
      <c r="QS52" s="45"/>
      <c r="QT52" s="45"/>
      <c r="QU52" s="45"/>
    </row>
    <row r="53" spans="1:463" outlineLevel="1">
      <c r="C53" s="272" t="str">
        <f>Inputs!C102</f>
        <v>Electrical Infrastructure and Interconnection</v>
      </c>
      <c r="D53" s="47"/>
      <c r="F53" s="305"/>
      <c r="G53" s="306">
        <f t="shared" si="85"/>
        <v>0</v>
      </c>
      <c r="H53" s="303">
        <f t="shared" si="86"/>
        <v>0</v>
      </c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  <c r="KO53" s="13"/>
      <c r="KP53" s="13"/>
      <c r="KQ53" s="13"/>
      <c r="KR53" s="13"/>
      <c r="KS53" s="13"/>
      <c r="KT53" s="13"/>
      <c r="KU53" s="13"/>
      <c r="KV53" s="13"/>
      <c r="KW53" s="13"/>
      <c r="KX53" s="13"/>
      <c r="KY53" s="13"/>
      <c r="KZ53" s="13"/>
      <c r="LA53" s="13"/>
      <c r="LB53" s="13"/>
      <c r="LC53" s="13"/>
      <c r="LD53" s="13"/>
      <c r="LE53" s="13"/>
      <c r="LF53" s="13"/>
      <c r="LG53" s="13"/>
      <c r="LH53" s="13"/>
      <c r="LI53" s="13"/>
      <c r="LJ53" s="13"/>
      <c r="LK53" s="13"/>
      <c r="LL53" s="13"/>
      <c r="LM53" s="13"/>
      <c r="LN53" s="13"/>
      <c r="LO53" s="13"/>
      <c r="LP53" s="13"/>
      <c r="LQ53" s="13"/>
      <c r="LR53" s="13"/>
      <c r="LS53" s="13"/>
      <c r="LT53" s="13"/>
      <c r="LU53" s="13"/>
      <c r="LV53" s="13"/>
      <c r="LW53" s="13"/>
      <c r="LX53" s="13"/>
      <c r="LY53" s="13"/>
      <c r="LZ53" s="13"/>
      <c r="MA53" s="13"/>
      <c r="MB53" s="13"/>
      <c r="MC53" s="13"/>
      <c r="MD53" s="13"/>
      <c r="ME53" s="13"/>
      <c r="MF53" s="13"/>
      <c r="MG53" s="13"/>
      <c r="MH53" s="13"/>
      <c r="MI53" s="13"/>
      <c r="MJ53" s="13"/>
      <c r="MK53" s="13"/>
      <c r="ML53" s="13"/>
      <c r="MM53" s="13"/>
      <c r="MN53" s="13"/>
      <c r="MO53" s="13"/>
      <c r="MP53" s="13"/>
      <c r="MQ53" s="13"/>
      <c r="MR53" s="13"/>
      <c r="MS53" s="13"/>
      <c r="MT53" s="13"/>
      <c r="MU53" s="13"/>
      <c r="MV53" s="13"/>
      <c r="MW53" s="13"/>
      <c r="MX53" s="13"/>
      <c r="MY53" s="13"/>
      <c r="MZ53" s="13"/>
      <c r="NA53" s="13"/>
      <c r="NB53" s="13"/>
      <c r="NC53" s="13"/>
      <c r="ND53" s="13"/>
      <c r="NE53" s="13"/>
      <c r="NF53" s="13"/>
      <c r="NG53" s="13"/>
      <c r="NH53" s="13"/>
      <c r="NI53" s="13"/>
      <c r="NJ53" s="13"/>
      <c r="NK53" s="13"/>
      <c r="NL53" s="13"/>
      <c r="NM53" s="13"/>
      <c r="NN53" s="13"/>
      <c r="NO53" s="13"/>
      <c r="NP53" s="13"/>
      <c r="NQ53" s="13"/>
      <c r="NR53" s="13"/>
      <c r="NS53" s="13"/>
      <c r="NT53" s="13"/>
      <c r="NU53" s="13"/>
      <c r="NV53" s="13"/>
      <c r="NW53" s="13"/>
      <c r="NX53" s="13"/>
      <c r="NY53" s="13"/>
      <c r="NZ53" s="13"/>
      <c r="OA53" s="13"/>
      <c r="OB53" s="13"/>
      <c r="OC53" s="13"/>
      <c r="OD53" s="13"/>
      <c r="OE53" s="13"/>
      <c r="OF53" s="13"/>
      <c r="OG53" s="13"/>
      <c r="OH53" s="13"/>
      <c r="OI53" s="13"/>
      <c r="OJ53" s="13"/>
      <c r="OK53" s="13"/>
      <c r="OL53" s="13"/>
      <c r="OM53" s="13"/>
      <c r="ON53" s="13"/>
      <c r="OO53" s="13"/>
      <c r="OP53" s="13"/>
      <c r="OQ53" s="13"/>
      <c r="OR53" s="13"/>
      <c r="OS53" s="13"/>
      <c r="OT53" s="13"/>
      <c r="OU53" s="13"/>
      <c r="OV53" s="13"/>
      <c r="OW53" s="13"/>
      <c r="OX53" s="13"/>
      <c r="OY53" s="13"/>
      <c r="OZ53" s="13"/>
      <c r="PA53" s="13"/>
      <c r="PB53" s="13"/>
      <c r="PC53" s="13"/>
      <c r="PD53" s="13"/>
      <c r="PE53" s="13"/>
      <c r="PF53" s="13"/>
      <c r="PG53" s="13"/>
      <c r="PH53" s="13"/>
      <c r="PI53" s="13"/>
      <c r="PJ53" s="13"/>
      <c r="PK53" s="13"/>
      <c r="PL53" s="13"/>
      <c r="PM53" s="13"/>
      <c r="PN53" s="13"/>
      <c r="PO53" s="13"/>
      <c r="PP53" s="13"/>
      <c r="PQ53" s="13"/>
      <c r="PR53" s="13"/>
      <c r="PS53" s="13"/>
      <c r="PT53" s="13"/>
      <c r="PU53" s="13"/>
      <c r="PV53" s="13"/>
      <c r="PW53" s="13"/>
      <c r="PX53" s="13"/>
      <c r="PY53" s="13"/>
      <c r="PZ53" s="13"/>
      <c r="QA53" s="13"/>
      <c r="QB53" s="13"/>
      <c r="QC53" s="13"/>
      <c r="QD53" s="13"/>
      <c r="QE53" s="13"/>
      <c r="QF53" s="13"/>
      <c r="QG53" s="13"/>
      <c r="QH53" s="13"/>
      <c r="QI53" s="13"/>
      <c r="QJ53" s="13"/>
      <c r="QK53" s="13"/>
      <c r="QL53" s="13"/>
      <c r="QM53" s="13"/>
      <c r="QN53" s="13"/>
      <c r="QO53" s="13"/>
      <c r="QP53" s="13"/>
      <c r="QQ53" s="13"/>
      <c r="QR53" s="13"/>
      <c r="QS53" s="13"/>
      <c r="QT53" s="13"/>
      <c r="QU53" s="13"/>
    </row>
    <row r="54" spans="1:463" outlineLevel="1">
      <c r="C54" s="96" t="str">
        <f>Inputs!C103</f>
        <v>Inverters and Transformers</v>
      </c>
      <c r="D54" s="47" t="s">
        <v>95</v>
      </c>
      <c r="F54" s="305">
        <f>G54+H54</f>
        <v>4470973.3842907259</v>
      </c>
      <c r="G54" s="306">
        <f t="shared" si="85"/>
        <v>2392919.3842907259</v>
      </c>
      <c r="H54" s="303">
        <f t="shared" si="86"/>
        <v>2078054.0000000002</v>
      </c>
      <c r="I54" s="45">
        <f>IF(I$13&lt;&gt;0, INDEX(Inputs!$H$95:$AE$111, MATCH($C54,$C$46:$C$61,0), I$14), 0)*Inputs!$E103</f>
        <v>0</v>
      </c>
      <c r="J54" s="45">
        <f>IF(J$13&lt;&gt;0, INDEX(Inputs!$H$95:$AE$111, MATCH($C54,$C$46:$C$61,0), J$14), 0)*Inputs!$E103</f>
        <v>0</v>
      </c>
      <c r="K54" s="45">
        <f>IF(K$13&lt;&gt;0, INDEX(Inputs!$H$95:$AE$111, MATCH($C54,$C$46:$C$61,0), K$14), 0)*Inputs!$E103</f>
        <v>0</v>
      </c>
      <c r="L54" s="45">
        <f>IF(L$13&lt;&gt;0, INDEX(Inputs!$H$95:$AE$111, MATCH($C54,$C$46:$C$61,0), L$14), 0)*Inputs!$E103</f>
        <v>0</v>
      </c>
      <c r="M54" s="45">
        <f>IF(M$13&lt;&gt;0, INDEX(Inputs!$H$95:$AE$111, MATCH($C54,$C$46:$C$61,0), M$14), 0)*Inputs!$E103</f>
        <v>0</v>
      </c>
      <c r="N54" s="45">
        <f>IF(N$13&lt;&gt;0, INDEX(Inputs!$H$95:$AE$111, MATCH($C54,$C$46:$C$61,0), N$14), 0)*Inputs!$E103</f>
        <v>1039027.0000000001</v>
      </c>
      <c r="O54" s="45">
        <f>IF(O$13&lt;&gt;0, INDEX(Inputs!$H$95:$AE$111, MATCH($C54,$C$46:$C$61,0), O$14), 0)*Inputs!$E103</f>
        <v>0</v>
      </c>
      <c r="P54" s="45">
        <f>IF(P$13&lt;&gt;0, INDEX(Inputs!$H$95:$AE$111, MATCH($C54,$C$46:$C$61,0), P$14), 0)*Inputs!$E103</f>
        <v>0</v>
      </c>
      <c r="Q54" s="45">
        <f>IF(Q$13&lt;&gt;0, INDEX(Inputs!$H$95:$AE$111, MATCH($C54,$C$46:$C$61,0), Q$14), 0)*Inputs!$E103</f>
        <v>0</v>
      </c>
      <c r="R54" s="45">
        <f>IF(R$13&lt;&gt;0, INDEX(Inputs!$H$95:$AE$111, MATCH($C54,$C$46:$C$61,0), R$14), 0)*Inputs!$E103</f>
        <v>0</v>
      </c>
      <c r="S54" s="45">
        <f>IF(S$13&lt;&gt;0, INDEX(Inputs!$H$95:$AE$111, MATCH($C54,$C$46:$C$61,0), S$14), 0)*Inputs!$E103</f>
        <v>0</v>
      </c>
      <c r="T54" s="45">
        <f>IF(T$13&lt;&gt;0, INDEX(Inputs!$H$95:$AE$111, MATCH($C54,$C$46:$C$61,0), T$14), 0)*Inputs!$E103</f>
        <v>0</v>
      </c>
      <c r="U54" s="45">
        <f>IF(U$13&lt;&gt;0, INDEX(Inputs!$H$95:$AE$111, MATCH($C54,$C$46:$C$61,0), U$14), 0)*Inputs!$E103</f>
        <v>0</v>
      </c>
      <c r="V54" s="45">
        <f>IF(V$13&lt;&gt;0, INDEX(Inputs!$H$95:$AE$111, MATCH($C54,$C$46:$C$61,0), V$14), 0)*Inputs!$E103</f>
        <v>0</v>
      </c>
      <c r="W54" s="45">
        <f>IF(W$13&lt;&gt;0, INDEX(Inputs!$H$95:$AE$111, MATCH($C54,$C$46:$C$61,0), W$14), 0)*Inputs!$E103</f>
        <v>0</v>
      </c>
      <c r="X54" s="45">
        <f>IF(X$13&lt;&gt;0, INDEX(Inputs!$H$95:$AE$111, MATCH($C54,$C$46:$C$61,0), X$14), 0)*Inputs!$E103</f>
        <v>1039027.0000000001</v>
      </c>
      <c r="Y54" s="45">
        <f>IF(Y$13&lt;&gt;0, INDEX(Inputs!$H$95:$AE$111, MATCH($C54,$C$46:$C$61,0), Y$14), 0)*Inputs!$E103</f>
        <v>0</v>
      </c>
      <c r="Z54" s="45">
        <f>IF(Z$13&lt;&gt;0, INDEX(Inputs!$H$95:$AE$111, MATCH($C54,$C$46:$C$61,0), Z$14), 0)*Inputs!$E103</f>
        <v>0</v>
      </c>
      <c r="AA54" s="45">
        <f>IF(AA$13&lt;&gt;0, INDEX(Inputs!$H$95:$AE$111, MATCH($C54,$C$46:$C$61,0), AA$14), 0)*Inputs!$E103</f>
        <v>0</v>
      </c>
      <c r="AB54" s="45">
        <f>IF(AB$13&lt;&gt;0, INDEX(Inputs!$H$95:$AE$111, MATCH($C54,$C$46:$C$61,0), AB$14), 0)*Inputs!$E103</f>
        <v>0</v>
      </c>
      <c r="AC54" s="45">
        <f>IF(AC$13&lt;&gt;0, INDEX(Inputs!$H$95:$AE$111, MATCH($C54,$C$46:$C$61,0), AC$14), 0)*Inputs!$E103</f>
        <v>0</v>
      </c>
      <c r="AD54" s="45">
        <f>IF(AD$13&lt;&gt;0, INDEX(Inputs!$H$95:$AE$111, MATCH($C54,$C$46:$C$61,0), AD$14), 0)*Inputs!$E103</f>
        <v>0</v>
      </c>
      <c r="AE54" s="45">
        <f>IF(AE$13&lt;&gt;0, INDEX(Inputs!$H$95:$AE$111, MATCH($C54,$C$46:$C$61,0), AE$14), 0)*Inputs!$E103</f>
        <v>0</v>
      </c>
      <c r="AF54" s="45">
        <f>IF(AF$13&lt;&gt;0, INDEX(Inputs!$H$95:$AE$111, MATCH($C54,$C$46:$C$61,0), AF$14), 0)*Inputs!$E103</f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5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5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  <c r="CY54" s="45">
        <v>0</v>
      </c>
      <c r="CZ54" s="45">
        <v>0</v>
      </c>
      <c r="DA54" s="45">
        <v>0</v>
      </c>
      <c r="DB54" s="45">
        <v>0</v>
      </c>
      <c r="DC54" s="45">
        <v>0</v>
      </c>
      <c r="DD54" s="45">
        <v>0</v>
      </c>
      <c r="DE54" s="45">
        <v>0</v>
      </c>
      <c r="DF54" s="45">
        <v>0</v>
      </c>
      <c r="DG54" s="45">
        <v>0</v>
      </c>
      <c r="DH54" s="45">
        <v>0</v>
      </c>
      <c r="DI54" s="45">
        <v>0</v>
      </c>
      <c r="DJ54" s="45">
        <v>0</v>
      </c>
      <c r="DK54" s="45">
        <v>0</v>
      </c>
      <c r="DL54" s="45">
        <v>0</v>
      </c>
      <c r="DM54" s="45">
        <v>0</v>
      </c>
      <c r="DN54" s="45">
        <v>0</v>
      </c>
      <c r="DO54" s="45">
        <v>0</v>
      </c>
      <c r="DP54" s="45">
        <v>0</v>
      </c>
      <c r="DQ54" s="45">
        <v>0</v>
      </c>
      <c r="DR54" s="45">
        <v>0</v>
      </c>
      <c r="DS54" s="45">
        <v>0</v>
      </c>
      <c r="DT54" s="45">
        <v>0</v>
      </c>
      <c r="DU54" s="45">
        <v>0</v>
      </c>
      <c r="DV54" s="45">
        <v>0</v>
      </c>
      <c r="DW54" s="45">
        <v>0</v>
      </c>
      <c r="DX54" s="45">
        <v>0</v>
      </c>
      <c r="DY54" s="45">
        <v>0</v>
      </c>
      <c r="DZ54" s="45">
        <v>0</v>
      </c>
      <c r="EA54" s="45">
        <v>0</v>
      </c>
      <c r="EB54" s="45">
        <v>0</v>
      </c>
      <c r="EC54" s="45">
        <v>0</v>
      </c>
      <c r="ED54" s="45">
        <v>0</v>
      </c>
      <c r="EE54" s="45">
        <v>0</v>
      </c>
      <c r="EF54" s="45">
        <v>0</v>
      </c>
      <c r="EG54" s="45">
        <v>0</v>
      </c>
      <c r="EH54" s="45">
        <v>0</v>
      </c>
      <c r="EI54" s="45">
        <v>0</v>
      </c>
      <c r="EJ54" s="45">
        <v>0</v>
      </c>
      <c r="EK54" s="45">
        <v>0</v>
      </c>
      <c r="EL54" s="45">
        <v>0</v>
      </c>
      <c r="EM54" s="45">
        <v>0</v>
      </c>
      <c r="EN54" s="45">
        <v>0</v>
      </c>
      <c r="EO54" s="45">
        <v>0</v>
      </c>
      <c r="EP54" s="45">
        <v>0</v>
      </c>
      <c r="EQ54" s="45">
        <v>0</v>
      </c>
      <c r="ER54" s="45">
        <v>0</v>
      </c>
      <c r="ES54" s="45">
        <v>0</v>
      </c>
      <c r="ET54" s="45">
        <v>0</v>
      </c>
      <c r="EU54" s="45">
        <v>0</v>
      </c>
      <c r="EV54" s="45">
        <v>0</v>
      </c>
      <c r="EW54" s="45">
        <v>0</v>
      </c>
      <c r="EX54" s="45">
        <v>0</v>
      </c>
      <c r="EY54" s="45">
        <v>0</v>
      </c>
      <c r="EZ54" s="45">
        <v>0</v>
      </c>
      <c r="FA54" s="45">
        <v>0</v>
      </c>
      <c r="FB54" s="45">
        <v>0</v>
      </c>
      <c r="FC54" s="45">
        <v>0</v>
      </c>
      <c r="FD54" s="45">
        <v>0</v>
      </c>
      <c r="FE54" s="45">
        <v>0</v>
      </c>
      <c r="FF54" s="45">
        <v>0</v>
      </c>
      <c r="FG54" s="45">
        <v>0</v>
      </c>
      <c r="FH54" s="45">
        <v>0</v>
      </c>
      <c r="FI54" s="45">
        <v>0</v>
      </c>
      <c r="FJ54" s="45">
        <v>0</v>
      </c>
      <c r="FK54" s="45">
        <v>0</v>
      </c>
      <c r="FL54" s="45">
        <v>0</v>
      </c>
      <c r="FM54" s="45">
        <v>0</v>
      </c>
      <c r="FN54" s="45">
        <v>0</v>
      </c>
      <c r="FO54" s="45">
        <v>0</v>
      </c>
      <c r="FP54" s="45">
        <v>0</v>
      </c>
      <c r="FQ54" s="45">
        <v>0</v>
      </c>
      <c r="FR54" s="45">
        <v>0</v>
      </c>
      <c r="FS54" s="45">
        <v>0</v>
      </c>
      <c r="FT54" s="45">
        <v>0</v>
      </c>
      <c r="FU54" s="45">
        <v>0</v>
      </c>
      <c r="FV54" s="45">
        <v>0</v>
      </c>
      <c r="FW54" s="45">
        <v>0</v>
      </c>
      <c r="FX54" s="45">
        <v>0</v>
      </c>
      <c r="FY54" s="45">
        <v>0</v>
      </c>
      <c r="FZ54" s="45">
        <v>0</v>
      </c>
      <c r="GA54" s="45">
        <v>0</v>
      </c>
      <c r="GB54" s="45">
        <v>0</v>
      </c>
      <c r="GC54" s="45">
        <v>0</v>
      </c>
      <c r="GD54" s="45">
        <v>0</v>
      </c>
      <c r="GE54" s="45">
        <v>0</v>
      </c>
      <c r="GF54" s="45">
        <v>0</v>
      </c>
      <c r="GG54" s="45">
        <v>0</v>
      </c>
      <c r="GH54" s="45">
        <v>0</v>
      </c>
      <c r="GI54" s="45">
        <v>0</v>
      </c>
      <c r="GJ54" s="45">
        <v>0</v>
      </c>
      <c r="GK54" s="45">
        <v>0</v>
      </c>
      <c r="GL54" s="45">
        <v>0</v>
      </c>
      <c r="GM54" s="45">
        <v>0</v>
      </c>
      <c r="GN54" s="45">
        <v>0</v>
      </c>
      <c r="GO54" s="45">
        <v>0</v>
      </c>
      <c r="GP54" s="45">
        <v>0</v>
      </c>
      <c r="GQ54" s="45">
        <v>0</v>
      </c>
      <c r="GR54" s="45">
        <v>0</v>
      </c>
      <c r="GS54" s="45">
        <v>0</v>
      </c>
      <c r="GT54" s="45">
        <v>0</v>
      </c>
      <c r="GU54" s="45">
        <v>0</v>
      </c>
      <c r="GV54" s="45">
        <v>0</v>
      </c>
      <c r="GW54" s="45">
        <v>0</v>
      </c>
      <c r="GX54" s="45">
        <v>0</v>
      </c>
      <c r="GY54" s="45">
        <v>0</v>
      </c>
      <c r="GZ54" s="45">
        <v>0</v>
      </c>
      <c r="HA54" s="45">
        <v>0</v>
      </c>
      <c r="HB54" s="45">
        <v>0</v>
      </c>
      <c r="HC54" s="45">
        <v>0</v>
      </c>
      <c r="HD54" s="45">
        <v>0</v>
      </c>
      <c r="HE54" s="45">
        <v>0</v>
      </c>
      <c r="HF54" s="45">
        <v>0</v>
      </c>
      <c r="HG54" s="45">
        <v>0</v>
      </c>
      <c r="HH54" s="45">
        <v>0</v>
      </c>
      <c r="HI54" s="45"/>
      <c r="HJ54" s="45">
        <v>0</v>
      </c>
      <c r="HK54" s="45">
        <v>0</v>
      </c>
      <c r="HL54" s="45">
        <v>0</v>
      </c>
      <c r="HM54" s="45">
        <v>0</v>
      </c>
      <c r="HN54" s="45">
        <v>0</v>
      </c>
      <c r="HO54" s="45">
        <v>0</v>
      </c>
      <c r="HP54" s="45">
        <v>0</v>
      </c>
      <c r="HQ54" s="45">
        <v>0</v>
      </c>
      <c r="HR54" s="45">
        <v>0</v>
      </c>
      <c r="HS54" s="45">
        <v>0</v>
      </c>
      <c r="HT54" s="45">
        <v>0</v>
      </c>
      <c r="HU54" s="45">
        <v>0</v>
      </c>
      <c r="HV54" s="45">
        <v>0</v>
      </c>
      <c r="HW54" s="45">
        <v>0</v>
      </c>
      <c r="HX54" s="45">
        <v>0</v>
      </c>
      <c r="HY54" s="45">
        <v>0</v>
      </c>
      <c r="HZ54" s="45">
        <v>0</v>
      </c>
      <c r="IA54" s="45">
        <v>0</v>
      </c>
      <c r="IB54" s="45">
        <v>0</v>
      </c>
      <c r="IC54" s="45">
        <v>0</v>
      </c>
      <c r="ID54" s="45">
        <v>0</v>
      </c>
      <c r="IE54" s="45">
        <v>0</v>
      </c>
      <c r="IF54" s="45">
        <v>0</v>
      </c>
      <c r="IG54" s="45">
        <v>0</v>
      </c>
      <c r="IH54" s="45">
        <v>0</v>
      </c>
      <c r="II54" s="45">
        <v>0</v>
      </c>
      <c r="IJ54" s="45">
        <v>0</v>
      </c>
      <c r="IK54" s="45">
        <v>0</v>
      </c>
      <c r="IL54" s="45">
        <v>0</v>
      </c>
      <c r="IM54" s="45">
        <v>0</v>
      </c>
      <c r="IN54" s="45">
        <v>0</v>
      </c>
      <c r="IO54" s="45">
        <f>$H54*0.85*(1.0175^17.5)</f>
        <v>2392919.3842907259</v>
      </c>
      <c r="IP54" s="45">
        <v>0</v>
      </c>
      <c r="IQ54" s="45">
        <v>0</v>
      </c>
      <c r="IR54" s="45">
        <v>0</v>
      </c>
      <c r="IS54" s="45">
        <v>0</v>
      </c>
      <c r="IT54" s="45">
        <v>0</v>
      </c>
      <c r="IU54" s="45">
        <v>0</v>
      </c>
      <c r="IV54" s="45">
        <v>0</v>
      </c>
      <c r="IW54" s="45">
        <v>0</v>
      </c>
      <c r="IX54" s="45">
        <v>0</v>
      </c>
      <c r="IY54" s="45">
        <v>0</v>
      </c>
      <c r="IZ54" s="45">
        <v>0</v>
      </c>
      <c r="JA54" s="45">
        <v>0</v>
      </c>
      <c r="JB54" s="45">
        <v>0</v>
      </c>
      <c r="JC54" s="45">
        <v>0</v>
      </c>
      <c r="JD54" s="45">
        <v>0</v>
      </c>
      <c r="JE54" s="45">
        <v>0</v>
      </c>
      <c r="JF54" s="45">
        <v>0</v>
      </c>
      <c r="JG54" s="45">
        <v>0</v>
      </c>
      <c r="JH54" s="45">
        <v>0</v>
      </c>
      <c r="JI54" s="45">
        <v>0</v>
      </c>
      <c r="JJ54" s="45">
        <v>0</v>
      </c>
      <c r="JK54" s="45">
        <v>0</v>
      </c>
      <c r="JL54" s="45">
        <v>0</v>
      </c>
      <c r="JM54" s="45">
        <v>0</v>
      </c>
      <c r="JN54" s="45">
        <v>0</v>
      </c>
      <c r="JO54" s="45">
        <v>0</v>
      </c>
      <c r="JP54" s="45">
        <v>0</v>
      </c>
      <c r="JQ54" s="45">
        <v>0</v>
      </c>
      <c r="JR54" s="45">
        <v>0</v>
      </c>
      <c r="JS54" s="45">
        <v>0</v>
      </c>
      <c r="JT54" s="45">
        <v>0</v>
      </c>
      <c r="JU54" s="45">
        <v>0</v>
      </c>
      <c r="JV54" s="45">
        <v>0</v>
      </c>
      <c r="JW54" s="45">
        <v>0</v>
      </c>
      <c r="JX54" s="45">
        <v>0</v>
      </c>
      <c r="JY54" s="45">
        <v>0</v>
      </c>
      <c r="JZ54" s="45">
        <v>0</v>
      </c>
      <c r="KA54" s="45">
        <v>0</v>
      </c>
      <c r="KB54" s="45">
        <v>0</v>
      </c>
      <c r="KC54" s="45">
        <v>0</v>
      </c>
      <c r="KD54" s="45">
        <v>0</v>
      </c>
      <c r="KE54" s="45">
        <v>0</v>
      </c>
      <c r="KF54" s="45">
        <v>0</v>
      </c>
      <c r="KG54" s="45">
        <v>0</v>
      </c>
      <c r="KH54" s="45">
        <v>0</v>
      </c>
      <c r="KI54" s="45">
        <v>0</v>
      </c>
      <c r="KJ54" s="45">
        <v>0</v>
      </c>
      <c r="KK54" s="45">
        <v>0</v>
      </c>
      <c r="KL54" s="45">
        <v>0</v>
      </c>
      <c r="KM54" s="45">
        <v>0</v>
      </c>
      <c r="KN54" s="45">
        <v>0</v>
      </c>
      <c r="KO54" s="45">
        <v>0</v>
      </c>
      <c r="KP54" s="45">
        <v>0</v>
      </c>
      <c r="KQ54" s="45">
        <v>0</v>
      </c>
      <c r="KR54" s="45">
        <v>0</v>
      </c>
      <c r="KS54" s="45">
        <v>0</v>
      </c>
      <c r="KT54" s="45">
        <v>0</v>
      </c>
      <c r="KU54" s="45">
        <v>0</v>
      </c>
      <c r="KV54" s="45">
        <v>0</v>
      </c>
      <c r="KW54" s="45">
        <v>0</v>
      </c>
      <c r="KX54" s="45">
        <v>0</v>
      </c>
      <c r="KY54" s="45">
        <v>0</v>
      </c>
      <c r="KZ54" s="45">
        <v>0</v>
      </c>
      <c r="LA54" s="45">
        <v>0</v>
      </c>
      <c r="LB54" s="45">
        <v>0</v>
      </c>
      <c r="LC54" s="45">
        <v>0</v>
      </c>
      <c r="LD54" s="45">
        <v>0</v>
      </c>
      <c r="LE54" s="45">
        <v>0</v>
      </c>
      <c r="LF54" s="45">
        <v>0</v>
      </c>
      <c r="LG54" s="45">
        <v>0</v>
      </c>
      <c r="LH54" s="45">
        <v>0</v>
      </c>
      <c r="LI54" s="45">
        <v>0</v>
      </c>
      <c r="LJ54" s="45">
        <v>0</v>
      </c>
      <c r="LK54" s="45">
        <v>0</v>
      </c>
      <c r="LL54" s="45">
        <v>0</v>
      </c>
      <c r="LM54" s="45">
        <v>0</v>
      </c>
      <c r="LN54" s="45">
        <v>0</v>
      </c>
      <c r="LO54" s="45">
        <v>0</v>
      </c>
      <c r="LP54" s="45">
        <v>0</v>
      </c>
      <c r="LQ54" s="45">
        <v>0</v>
      </c>
      <c r="LR54" s="45">
        <v>0</v>
      </c>
      <c r="LS54" s="45">
        <v>0</v>
      </c>
      <c r="LT54" s="45">
        <v>0</v>
      </c>
      <c r="LU54" s="45"/>
      <c r="LV54" s="45"/>
      <c r="LW54" s="45"/>
      <c r="LX54" s="45"/>
      <c r="LY54" s="45"/>
      <c r="LZ54" s="45"/>
      <c r="MA54" s="45"/>
      <c r="MB54" s="45"/>
      <c r="MC54" s="45"/>
      <c r="MD54" s="45"/>
      <c r="ME54" s="45"/>
      <c r="MF54" s="45"/>
      <c r="MG54" s="45"/>
      <c r="MH54" s="45"/>
      <c r="MI54" s="45"/>
      <c r="MJ54" s="45"/>
      <c r="MK54" s="45"/>
      <c r="ML54" s="45"/>
      <c r="MM54" s="45"/>
      <c r="MN54" s="45"/>
      <c r="MO54" s="45"/>
      <c r="MP54" s="45"/>
      <c r="MQ54" s="45"/>
      <c r="MR54" s="45"/>
      <c r="MS54" s="45"/>
      <c r="MT54" s="45"/>
      <c r="MU54" s="45"/>
      <c r="MV54" s="45"/>
      <c r="MW54" s="45"/>
      <c r="MX54" s="45"/>
      <c r="MY54" s="45"/>
      <c r="MZ54" s="45"/>
      <c r="NA54" s="45"/>
      <c r="NB54" s="45"/>
      <c r="NC54" s="45"/>
      <c r="ND54" s="45"/>
      <c r="NE54" s="45"/>
      <c r="NF54" s="45"/>
      <c r="NG54" s="45"/>
      <c r="NH54" s="45"/>
      <c r="NI54" s="45"/>
      <c r="NJ54" s="45"/>
      <c r="NK54" s="45"/>
      <c r="NL54" s="45"/>
      <c r="NM54" s="45"/>
      <c r="NN54" s="45"/>
      <c r="NO54" s="45"/>
      <c r="NP54" s="45"/>
      <c r="NQ54" s="45"/>
      <c r="NR54" s="45"/>
      <c r="NS54" s="45"/>
      <c r="NT54" s="45"/>
      <c r="NU54" s="45"/>
      <c r="NV54" s="45"/>
      <c r="NW54" s="45"/>
      <c r="NX54" s="45"/>
      <c r="NY54" s="45"/>
      <c r="NZ54" s="45"/>
      <c r="OA54" s="45"/>
      <c r="OB54" s="45"/>
      <c r="OC54" s="45"/>
      <c r="OD54" s="45"/>
      <c r="OE54" s="45"/>
      <c r="OF54" s="45"/>
      <c r="OG54" s="45"/>
      <c r="OH54" s="45"/>
      <c r="OI54" s="45"/>
      <c r="OJ54" s="45"/>
      <c r="OK54" s="45"/>
      <c r="OL54" s="45"/>
      <c r="OM54" s="45"/>
      <c r="ON54" s="45"/>
      <c r="OO54" s="45"/>
      <c r="OP54" s="45"/>
      <c r="OQ54" s="45"/>
      <c r="OR54" s="45"/>
      <c r="OS54" s="45"/>
      <c r="OT54" s="45"/>
      <c r="OU54" s="45"/>
      <c r="OV54" s="45"/>
      <c r="OW54" s="45"/>
      <c r="OX54" s="45"/>
      <c r="OY54" s="45"/>
      <c r="OZ54" s="45"/>
      <c r="PA54" s="45"/>
      <c r="PB54" s="45"/>
      <c r="PC54" s="45"/>
      <c r="PD54" s="45"/>
      <c r="PE54" s="45"/>
      <c r="PF54" s="45"/>
      <c r="PG54" s="45"/>
      <c r="PH54" s="45"/>
      <c r="PI54" s="45"/>
      <c r="PJ54" s="45"/>
      <c r="PK54" s="45"/>
      <c r="PL54" s="45"/>
      <c r="PM54" s="45"/>
      <c r="PN54" s="45"/>
      <c r="PO54" s="45"/>
      <c r="PP54" s="45"/>
      <c r="PQ54" s="45"/>
      <c r="PR54" s="45"/>
      <c r="PS54" s="45"/>
      <c r="PT54" s="45"/>
      <c r="PU54" s="45"/>
      <c r="PV54" s="45"/>
      <c r="PW54" s="45"/>
      <c r="PX54" s="45"/>
      <c r="PY54" s="45"/>
      <c r="PZ54" s="45"/>
      <c r="QA54" s="45"/>
      <c r="QB54" s="45"/>
      <c r="QC54" s="45"/>
      <c r="QD54" s="45"/>
      <c r="QE54" s="45"/>
      <c r="QF54" s="45"/>
      <c r="QG54" s="45"/>
      <c r="QH54" s="45"/>
      <c r="QI54" s="45"/>
      <c r="QJ54" s="45"/>
      <c r="QK54" s="45"/>
      <c r="QL54" s="45"/>
      <c r="QM54" s="45"/>
      <c r="QN54" s="45"/>
      <c r="QO54" s="45"/>
      <c r="QP54" s="45"/>
      <c r="QQ54" s="45"/>
      <c r="QR54" s="45"/>
      <c r="QS54" s="45"/>
      <c r="QT54" s="45"/>
      <c r="QU54" s="45"/>
    </row>
    <row r="55" spans="1:463" outlineLevel="1">
      <c r="C55" s="96" t="str">
        <f>Inputs!C104</f>
        <v>Batteries</v>
      </c>
      <c r="D55" s="47" t="s">
        <v>95</v>
      </c>
      <c r="F55" s="305">
        <f>G55+H55</f>
        <v>2651643.6375000002</v>
      </c>
      <c r="G55" s="306">
        <f t="shared" si="85"/>
        <v>0</v>
      </c>
      <c r="H55" s="303">
        <f t="shared" si="86"/>
        <v>2651643.6375000002</v>
      </c>
      <c r="I55" s="45">
        <f>IF(I$13&lt;&gt;0, INDEX(Inputs!$H$95:$AE$111, MATCH($C55,$C$46:$C$61,0), I$14), 0)*Inputs!$E104</f>
        <v>0</v>
      </c>
      <c r="J55" s="45">
        <f>IF(J$13&lt;&gt;0, INDEX(Inputs!$H$95:$AE$111, MATCH($C55,$C$46:$C$61,0), J$14), 0)*Inputs!$E104</f>
        <v>0</v>
      </c>
      <c r="K55" s="45">
        <f>IF(K$13&lt;&gt;0, INDEX(Inputs!$H$95:$AE$111, MATCH($C55,$C$46:$C$61,0), K$14), 0)*Inputs!$E104</f>
        <v>0</v>
      </c>
      <c r="L55" s="45">
        <f>IF(L$13&lt;&gt;0, INDEX(Inputs!$H$95:$AE$111, MATCH($C55,$C$46:$C$61,0), L$14), 0)*Inputs!$E104</f>
        <v>0</v>
      </c>
      <c r="M55" s="45">
        <f>IF(M$13&lt;&gt;0, INDEX(Inputs!$H$95:$AE$111, MATCH($C55,$C$46:$C$61,0), M$14), 0)*Inputs!$E104</f>
        <v>0</v>
      </c>
      <c r="N55" s="45">
        <f>IF(N$13&lt;&gt;0, INDEX(Inputs!$H$95:$AE$111, MATCH($C55,$C$46:$C$61,0), N$14), 0)*Inputs!$E104</f>
        <v>1325821.8187500001</v>
      </c>
      <c r="O55" s="45">
        <f>IF(O$13&lt;&gt;0, INDEX(Inputs!$H$95:$AE$111, MATCH($C55,$C$46:$C$61,0), O$14), 0)*Inputs!$E104</f>
        <v>0</v>
      </c>
      <c r="P55" s="45">
        <f>IF(P$13&lt;&gt;0, INDEX(Inputs!$H$95:$AE$111, MATCH($C55,$C$46:$C$61,0), P$14), 0)*Inputs!$E104</f>
        <v>0</v>
      </c>
      <c r="Q55" s="45">
        <f>IF(Q$13&lt;&gt;0, INDEX(Inputs!$H$95:$AE$111, MATCH($C55,$C$46:$C$61,0), Q$14), 0)*Inputs!$E104</f>
        <v>0</v>
      </c>
      <c r="R55" s="45">
        <f>IF(R$13&lt;&gt;0, INDEX(Inputs!$H$95:$AE$111, MATCH($C55,$C$46:$C$61,0), R$14), 0)*Inputs!$E104</f>
        <v>0</v>
      </c>
      <c r="S55" s="45">
        <f>IF(S$13&lt;&gt;0, INDEX(Inputs!$H$95:$AE$111, MATCH($C55,$C$46:$C$61,0), S$14), 0)*Inputs!$E104</f>
        <v>0</v>
      </c>
      <c r="T55" s="45">
        <f>IF(T$13&lt;&gt;0, INDEX(Inputs!$H$95:$AE$111, MATCH($C55,$C$46:$C$61,0), T$14), 0)*Inputs!$E104</f>
        <v>0</v>
      </c>
      <c r="U55" s="45">
        <f>IF(U$13&lt;&gt;0, INDEX(Inputs!$H$95:$AE$111, MATCH($C55,$C$46:$C$61,0), U$14), 0)*Inputs!$E104</f>
        <v>0</v>
      </c>
      <c r="V55" s="45">
        <f>IF(V$13&lt;&gt;0, INDEX(Inputs!$H$95:$AE$111, MATCH($C55,$C$46:$C$61,0), V$14), 0)*Inputs!$E104</f>
        <v>0</v>
      </c>
      <c r="W55" s="45">
        <f>IF(W$13&lt;&gt;0, INDEX(Inputs!$H$95:$AE$111, MATCH($C55,$C$46:$C$61,0), W$14), 0)*Inputs!$E104</f>
        <v>0</v>
      </c>
      <c r="X55" s="45">
        <f>IF(X$13&lt;&gt;0, INDEX(Inputs!$H$95:$AE$111, MATCH($C55,$C$46:$C$61,0), X$14), 0)*Inputs!$E104</f>
        <v>0</v>
      </c>
      <c r="Y55" s="45">
        <f>IF(Y$13&lt;&gt;0, INDEX(Inputs!$H$95:$AE$111, MATCH($C55,$C$46:$C$61,0), Y$14), 0)*Inputs!$E104</f>
        <v>0</v>
      </c>
      <c r="Z55" s="45">
        <f>IF(Z$13&lt;&gt;0, INDEX(Inputs!$H$95:$AE$111, MATCH($C55,$C$46:$C$61,0), Z$14), 0)*Inputs!$E104</f>
        <v>0</v>
      </c>
      <c r="AA55" s="45">
        <f>IF(AA$13&lt;&gt;0, INDEX(Inputs!$H$95:$AE$111, MATCH($C55,$C$46:$C$61,0), AA$14), 0)*Inputs!$E104</f>
        <v>1325821.8187500001</v>
      </c>
      <c r="AB55" s="45">
        <f>IF(AB$13&lt;&gt;0, INDEX(Inputs!$H$95:$AE$111, MATCH($C55,$C$46:$C$61,0), AB$14), 0)*Inputs!$E104</f>
        <v>0</v>
      </c>
      <c r="AC55" s="45">
        <f>IF(AC$13&lt;&gt;0, INDEX(Inputs!$H$95:$AE$111, MATCH($C55,$C$46:$C$61,0), AC$14), 0)*Inputs!$E104</f>
        <v>0</v>
      </c>
      <c r="AD55" s="45">
        <f>IF(AD$13&lt;&gt;0, INDEX(Inputs!$H$95:$AE$111, MATCH($C55,$C$46:$C$61,0), AD$14), 0)*Inputs!$E104</f>
        <v>0</v>
      </c>
      <c r="AE55" s="45">
        <f>IF(AE$13&lt;&gt;0, INDEX(Inputs!$H$95:$AE$111, MATCH($C55,$C$46:$C$61,0), AE$14), 0)*Inputs!$E104</f>
        <v>0</v>
      </c>
      <c r="AF55" s="45">
        <f>IF(AF$13&lt;&gt;0, INDEX(Inputs!$H$95:$AE$111, MATCH($C55,$C$46:$C$61,0), AF$14), 0)*Inputs!$E104</f>
        <v>0</v>
      </c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  <c r="CY55" s="45"/>
      <c r="CZ55" s="45"/>
      <c r="DA55" s="45"/>
      <c r="DB55" s="45"/>
      <c r="DC55" s="45"/>
      <c r="DD55" s="45"/>
      <c r="DE55" s="45"/>
      <c r="DF55" s="45"/>
      <c r="DG55" s="45"/>
      <c r="DH55" s="45"/>
      <c r="DI55" s="45"/>
      <c r="DJ55" s="45"/>
      <c r="DK55" s="45"/>
      <c r="DL55" s="45"/>
      <c r="DM55" s="45"/>
      <c r="DN55" s="45"/>
      <c r="DO55" s="45"/>
      <c r="DP55" s="45"/>
      <c r="DQ55" s="45"/>
      <c r="DR55" s="45"/>
      <c r="DS55" s="45"/>
      <c r="DT55" s="45"/>
      <c r="DU55" s="45"/>
      <c r="DV55" s="45"/>
      <c r="DW55" s="45"/>
      <c r="DX55" s="45"/>
      <c r="DY55" s="45"/>
      <c r="DZ55" s="45"/>
      <c r="EA55" s="45"/>
      <c r="EB55" s="45"/>
      <c r="EC55" s="45"/>
      <c r="ED55" s="45"/>
      <c r="EE55" s="45"/>
      <c r="EF55" s="45"/>
      <c r="EG55" s="45"/>
      <c r="EH55" s="45"/>
      <c r="EI55" s="45"/>
      <c r="EJ55" s="45"/>
      <c r="EK55" s="45"/>
      <c r="EL55" s="45"/>
      <c r="EM55" s="45"/>
      <c r="EN55" s="45"/>
      <c r="EO55" s="45"/>
      <c r="EP55" s="45"/>
      <c r="EQ55" s="45"/>
      <c r="ER55" s="45"/>
      <c r="ES55" s="45"/>
      <c r="ET55" s="45"/>
      <c r="EU55" s="45"/>
      <c r="EV55" s="45"/>
      <c r="EW55" s="45"/>
      <c r="EX55" s="45"/>
      <c r="EY55" s="45"/>
      <c r="EZ55" s="45"/>
      <c r="FA55" s="45"/>
      <c r="FB55" s="45"/>
      <c r="FC55" s="45"/>
      <c r="FD55" s="45"/>
      <c r="FE55" s="45"/>
      <c r="FF55" s="45"/>
      <c r="FG55" s="45"/>
      <c r="FH55" s="45"/>
      <c r="FI55" s="45"/>
      <c r="FJ55" s="45"/>
      <c r="FK55" s="45"/>
      <c r="FL55" s="45"/>
      <c r="FM55" s="45"/>
      <c r="FN55" s="45"/>
      <c r="FO55" s="45"/>
      <c r="FP55" s="45"/>
      <c r="FQ55" s="45"/>
      <c r="FR55" s="45"/>
      <c r="FS55" s="45"/>
      <c r="FT55" s="45"/>
      <c r="FU55" s="45">
        <v>0</v>
      </c>
      <c r="FV55" s="45"/>
      <c r="FW55" s="45"/>
      <c r="FX55" s="45"/>
      <c r="FY55" s="45"/>
      <c r="FZ55" s="45"/>
      <c r="GA55" s="45"/>
      <c r="GB55" s="45"/>
      <c r="GC55" s="45"/>
      <c r="GD55" s="45"/>
      <c r="GE55" s="45"/>
      <c r="GF55" s="45"/>
      <c r="GG55" s="45"/>
      <c r="GH55" s="45"/>
      <c r="GI55" s="45"/>
      <c r="GJ55" s="45"/>
      <c r="GK55" s="45"/>
      <c r="GL55" s="45"/>
      <c r="GM55" s="45"/>
      <c r="GN55" s="45"/>
      <c r="GO55" s="45"/>
      <c r="GP55" s="45"/>
      <c r="GQ55" s="45"/>
      <c r="GR55" s="45"/>
      <c r="GS55" s="45"/>
      <c r="GT55" s="45"/>
      <c r="GU55" s="45"/>
      <c r="GV55" s="45"/>
      <c r="GW55" s="45"/>
      <c r="GX55" s="45"/>
      <c r="GY55" s="45"/>
      <c r="GZ55" s="45"/>
      <c r="HA55" s="45"/>
      <c r="HB55" s="45"/>
      <c r="HC55" s="45"/>
      <c r="HD55" s="45"/>
      <c r="HE55" s="45"/>
      <c r="HF55" s="45"/>
      <c r="HG55" s="45"/>
      <c r="HH55" s="45"/>
      <c r="HI55" s="45"/>
      <c r="HJ55" s="45"/>
      <c r="HK55" s="45"/>
      <c r="HL55" s="45"/>
      <c r="HM55" s="45"/>
      <c r="HN55" s="45"/>
      <c r="HO55" s="45"/>
      <c r="HP55" s="45"/>
      <c r="HQ55" s="45"/>
      <c r="HR55" s="45"/>
      <c r="HS55" s="45"/>
      <c r="HT55" s="45"/>
      <c r="HU55" s="45"/>
      <c r="HV55" s="45"/>
      <c r="HW55" s="45"/>
      <c r="HX55" s="45"/>
      <c r="HY55" s="45"/>
      <c r="HZ55" s="45"/>
      <c r="IA55" s="45"/>
      <c r="IB55" s="45"/>
      <c r="IC55" s="45"/>
      <c r="ID55" s="45"/>
      <c r="IE55" s="45"/>
      <c r="IF55" s="45"/>
      <c r="IG55" s="45"/>
      <c r="IH55" s="45"/>
      <c r="II55" s="45"/>
      <c r="IJ55" s="45"/>
      <c r="IK55" s="45"/>
      <c r="IL55" s="45"/>
      <c r="IM55" s="45"/>
      <c r="IN55" s="45"/>
      <c r="IO55" s="45"/>
      <c r="IP55" s="45"/>
      <c r="IQ55" s="45"/>
      <c r="IR55" s="45"/>
      <c r="IS55" s="45"/>
      <c r="IT55" s="45"/>
      <c r="IU55" s="45"/>
      <c r="IV55" s="45"/>
      <c r="IW55" s="45"/>
      <c r="IX55" s="45"/>
      <c r="IY55" s="45"/>
      <c r="IZ55" s="45"/>
      <c r="JA55" s="45"/>
      <c r="JB55" s="45"/>
      <c r="JC55" s="45"/>
      <c r="JD55" s="45"/>
      <c r="JE55" s="45"/>
      <c r="JF55" s="45"/>
      <c r="JG55" s="45"/>
      <c r="JH55" s="45"/>
      <c r="JI55" s="45"/>
      <c r="JJ55" s="45"/>
      <c r="JK55" s="45"/>
      <c r="JL55" s="45"/>
      <c r="JM55" s="45"/>
      <c r="JN55" s="45"/>
      <c r="JO55" s="45"/>
      <c r="JP55" s="45"/>
      <c r="JQ55" s="45"/>
      <c r="JR55" s="45"/>
      <c r="JS55" s="45"/>
      <c r="JT55" s="45"/>
      <c r="JU55" s="45"/>
      <c r="JV55" s="45"/>
      <c r="JW55" s="45"/>
      <c r="JX55" s="45"/>
      <c r="JY55" s="45"/>
      <c r="JZ55" s="45"/>
      <c r="KA55" s="45"/>
      <c r="KB55" s="45"/>
      <c r="KC55" s="45"/>
      <c r="KD55" s="45"/>
      <c r="KE55" s="45"/>
      <c r="KF55" s="45"/>
      <c r="KG55" s="45"/>
      <c r="KH55" s="45"/>
      <c r="KI55" s="45"/>
      <c r="KJ55" s="45"/>
      <c r="KK55" s="45"/>
      <c r="KL55" s="45"/>
      <c r="KM55" s="45"/>
      <c r="KN55" s="45"/>
      <c r="KO55" s="45"/>
      <c r="KP55" s="45"/>
      <c r="KQ55" s="45"/>
      <c r="KR55" s="45"/>
      <c r="KS55" s="45"/>
      <c r="KT55" s="45"/>
      <c r="KU55" s="45"/>
      <c r="KV55" s="45"/>
      <c r="KW55" s="45"/>
      <c r="KX55" s="45"/>
      <c r="KY55" s="45"/>
      <c r="KZ55" s="45"/>
      <c r="LA55" s="45"/>
      <c r="LB55" s="45"/>
      <c r="LC55" s="45"/>
      <c r="LD55" s="45"/>
      <c r="LE55" s="45"/>
      <c r="LF55" s="45"/>
      <c r="LG55" s="45"/>
      <c r="LH55" s="45"/>
      <c r="LI55" s="45"/>
      <c r="LJ55" s="45"/>
      <c r="LK55" s="45"/>
      <c r="LL55" s="45"/>
      <c r="LM55" s="45"/>
      <c r="LN55" s="45"/>
      <c r="LO55" s="45"/>
      <c r="LP55" s="45"/>
      <c r="LQ55" s="45"/>
      <c r="LR55" s="45"/>
      <c r="LS55" s="45"/>
      <c r="LT55" s="45"/>
      <c r="LU55" s="45"/>
      <c r="LV55" s="45"/>
      <c r="LW55" s="45"/>
      <c r="LX55" s="45"/>
      <c r="LY55" s="45"/>
      <c r="LZ55" s="45"/>
      <c r="MA55" s="45"/>
      <c r="MB55" s="45"/>
      <c r="MC55" s="45"/>
      <c r="MD55" s="45"/>
      <c r="ME55" s="45"/>
      <c r="MF55" s="45"/>
      <c r="MG55" s="45"/>
      <c r="MH55" s="45"/>
      <c r="MI55" s="45"/>
      <c r="MJ55" s="45"/>
      <c r="MK55" s="45"/>
      <c r="ML55" s="45"/>
      <c r="MM55" s="45"/>
      <c r="MN55" s="45"/>
      <c r="MO55" s="45"/>
      <c r="MP55" s="45"/>
      <c r="MQ55" s="45"/>
      <c r="MR55" s="45"/>
      <c r="MS55" s="45"/>
      <c r="MT55" s="45"/>
      <c r="MU55" s="45"/>
      <c r="MV55" s="45"/>
      <c r="MW55" s="45"/>
      <c r="MX55" s="45"/>
      <c r="MY55" s="45"/>
      <c r="MZ55" s="45"/>
      <c r="NA55" s="45"/>
      <c r="NB55" s="45"/>
      <c r="NC55" s="45"/>
      <c r="ND55" s="45"/>
      <c r="NE55" s="45"/>
      <c r="NF55" s="45"/>
      <c r="NG55" s="45"/>
      <c r="NH55" s="45"/>
      <c r="NI55" s="45"/>
      <c r="NJ55" s="45"/>
      <c r="NK55" s="45"/>
      <c r="NL55" s="45"/>
      <c r="NM55" s="45"/>
      <c r="NN55" s="45"/>
      <c r="NO55" s="45"/>
      <c r="NP55" s="45"/>
      <c r="NQ55" s="45"/>
      <c r="NR55" s="45"/>
      <c r="NS55" s="45"/>
      <c r="NT55" s="45"/>
      <c r="NU55" s="45"/>
      <c r="NV55" s="45"/>
      <c r="NW55" s="45"/>
      <c r="NX55" s="45"/>
      <c r="NY55" s="45"/>
      <c r="NZ55" s="45"/>
      <c r="OA55" s="45"/>
      <c r="OB55" s="45"/>
      <c r="OC55" s="45"/>
      <c r="OD55" s="45"/>
      <c r="OE55" s="45"/>
      <c r="OF55" s="45"/>
      <c r="OG55" s="45"/>
      <c r="OH55" s="45"/>
      <c r="OI55" s="45"/>
      <c r="OJ55" s="45"/>
      <c r="OK55" s="45"/>
      <c r="OL55" s="45"/>
      <c r="OM55" s="45"/>
      <c r="ON55" s="45"/>
      <c r="OO55" s="45"/>
      <c r="OP55" s="45"/>
      <c r="OQ55" s="45"/>
      <c r="OR55" s="45"/>
      <c r="OS55" s="45"/>
      <c r="OT55" s="45"/>
      <c r="OU55" s="45"/>
      <c r="OV55" s="45"/>
      <c r="OW55" s="45"/>
      <c r="OX55" s="45"/>
      <c r="OY55" s="45"/>
      <c r="OZ55" s="45"/>
      <c r="PA55" s="45"/>
      <c r="PB55" s="45"/>
      <c r="PC55" s="45"/>
      <c r="PD55" s="45"/>
      <c r="PE55" s="45"/>
      <c r="PF55" s="45"/>
      <c r="PG55" s="45"/>
      <c r="PH55" s="45"/>
      <c r="PI55" s="45"/>
      <c r="PJ55" s="45"/>
      <c r="PK55" s="45"/>
      <c r="PL55" s="45"/>
      <c r="PM55" s="45"/>
      <c r="PN55" s="45"/>
      <c r="PO55" s="45"/>
      <c r="PP55" s="45"/>
      <c r="PQ55" s="45"/>
      <c r="PR55" s="45"/>
      <c r="PS55" s="45"/>
      <c r="PT55" s="45"/>
      <c r="PU55" s="45"/>
      <c r="PV55" s="45"/>
      <c r="PW55" s="45"/>
      <c r="PX55" s="45"/>
      <c r="PY55" s="45"/>
      <c r="PZ55" s="45"/>
      <c r="QA55" s="45"/>
      <c r="QB55" s="45"/>
      <c r="QC55" s="45"/>
      <c r="QD55" s="45"/>
      <c r="QE55" s="45"/>
      <c r="QF55" s="45"/>
      <c r="QG55" s="45"/>
      <c r="QH55" s="45"/>
      <c r="QI55" s="45"/>
      <c r="QJ55" s="45"/>
      <c r="QK55" s="45"/>
      <c r="QL55" s="45"/>
      <c r="QM55" s="45"/>
      <c r="QN55" s="45"/>
      <c r="QO55" s="45"/>
      <c r="QP55" s="45"/>
      <c r="QQ55" s="45"/>
      <c r="QR55" s="45"/>
      <c r="QS55" s="45"/>
      <c r="QT55" s="45"/>
      <c r="QU55" s="45"/>
    </row>
    <row r="56" spans="1:463" outlineLevel="1">
      <c r="C56" s="96" t="str">
        <f>Inputs!C106</f>
        <v>Wiring and Other Electrical Infrastructure</v>
      </c>
      <c r="D56" s="47" t="s">
        <v>95</v>
      </c>
      <c r="F56" s="305">
        <f ca="1">G56+H56</f>
        <v>378646.75</v>
      </c>
      <c r="G56" s="306">
        <f t="shared" si="85"/>
        <v>0</v>
      </c>
      <c r="H56" s="303">
        <f t="shared" ca="1" si="86"/>
        <v>378646.75</v>
      </c>
      <c r="I56" s="45">
        <f ca="1">IF(I$13&lt;&gt;0, INDEX(Inputs!$H$95:$AE$111, MATCH($C56,$C$46:$C$61,0), I$14), 0)*Inputs!$E106</f>
        <v>189323.375</v>
      </c>
      <c r="J56" s="45">
        <f ca="1">IF(J$13&lt;&gt;0, INDEX(Inputs!$H$95:$AE$111, MATCH($C56,$C$46:$C$61,0), J$14), 0)*Inputs!$E106</f>
        <v>0</v>
      </c>
      <c r="K56" s="45">
        <f ca="1">IF(K$13&lt;&gt;0, INDEX(Inputs!$H$95:$AE$111, MATCH($C56,$C$46:$C$61,0), K$14), 0)*Inputs!$E106</f>
        <v>0</v>
      </c>
      <c r="L56" s="45">
        <f ca="1">IF(L$13&lt;&gt;0, INDEX(Inputs!$H$95:$AE$111, MATCH($C56,$C$46:$C$61,0), L$14), 0)*Inputs!$E106</f>
        <v>0</v>
      </c>
      <c r="M56" s="45">
        <f ca="1">IF(M$13&lt;&gt;0, INDEX(Inputs!$H$95:$AE$111, MATCH($C56,$C$46:$C$61,0), M$14), 0)*Inputs!$E106</f>
        <v>0</v>
      </c>
      <c r="N56" s="45">
        <f ca="1">IF(N$13&lt;&gt;0, INDEX(Inputs!$H$95:$AE$111, MATCH($C56,$C$46:$C$61,0), N$14), 0)*Inputs!$E106</f>
        <v>0</v>
      </c>
      <c r="O56" s="45">
        <f ca="1">IF(O$13&lt;&gt;0, INDEX(Inputs!$H$95:$AE$111, MATCH($C56,$C$46:$C$61,0), O$14), 0)*Inputs!$E106</f>
        <v>0</v>
      </c>
      <c r="P56" s="45">
        <f ca="1">IF(P$13&lt;&gt;0, INDEX(Inputs!$H$95:$AE$111, MATCH($C56,$C$46:$C$61,0), P$14), 0)*Inputs!$E106</f>
        <v>0</v>
      </c>
      <c r="Q56" s="45">
        <f ca="1">IF(Q$13&lt;&gt;0, INDEX(Inputs!$H$95:$AE$111, MATCH($C56,$C$46:$C$61,0), Q$14), 0)*Inputs!$E106</f>
        <v>0</v>
      </c>
      <c r="R56" s="45">
        <f ca="1">IF(R$13&lt;&gt;0, INDEX(Inputs!$H$95:$AE$111, MATCH($C56,$C$46:$C$61,0), R$14), 0)*Inputs!$E106</f>
        <v>0</v>
      </c>
      <c r="S56" s="45">
        <f ca="1">IF(S$13&lt;&gt;0, INDEX(Inputs!$H$95:$AE$111, MATCH($C56,$C$46:$C$61,0), S$14), 0)*Inputs!$E106</f>
        <v>0</v>
      </c>
      <c r="T56" s="45">
        <f ca="1">IF(T$13&lt;&gt;0, INDEX(Inputs!$H$95:$AE$111, MATCH($C56,$C$46:$C$61,0), T$14), 0)*Inputs!$E106</f>
        <v>0</v>
      </c>
      <c r="U56" s="45">
        <f ca="1">IF(U$13&lt;&gt;0, INDEX(Inputs!$H$95:$AE$111, MATCH($C56,$C$46:$C$61,0), U$14), 0)*Inputs!$E106</f>
        <v>189323.375</v>
      </c>
      <c r="V56" s="45">
        <f ca="1">IF(V$13&lt;&gt;0, INDEX(Inputs!$H$95:$AE$111, MATCH($C56,$C$46:$C$61,0), V$14), 0)*Inputs!$E106</f>
        <v>0</v>
      </c>
      <c r="W56" s="45">
        <f ca="1">IF(W$13&lt;&gt;0, INDEX(Inputs!$H$95:$AE$111, MATCH($C56,$C$46:$C$61,0), W$14), 0)*Inputs!$E106</f>
        <v>0</v>
      </c>
      <c r="X56" s="45">
        <f ca="1">IF(X$13&lt;&gt;0, INDEX(Inputs!$H$95:$AE$111, MATCH($C56,$C$46:$C$61,0), X$14), 0)*Inputs!$E106</f>
        <v>0</v>
      </c>
      <c r="Y56" s="45">
        <f ca="1">IF(Y$13&lt;&gt;0, INDEX(Inputs!$H$95:$AE$111, MATCH($C56,$C$46:$C$61,0), Y$14), 0)*Inputs!$E106</f>
        <v>0</v>
      </c>
      <c r="Z56" s="45">
        <f ca="1">IF(Z$13&lt;&gt;0, INDEX(Inputs!$H$95:$AE$111, MATCH($C56,$C$46:$C$61,0), Z$14), 0)*Inputs!$E106</f>
        <v>0</v>
      </c>
      <c r="AA56" s="45">
        <f ca="1">IF(AA$13&lt;&gt;0, INDEX(Inputs!$H$95:$AE$111, MATCH($C56,$C$46:$C$61,0), AA$14), 0)*Inputs!$E106</f>
        <v>0</v>
      </c>
      <c r="AB56" s="45">
        <f ca="1">IF(AB$13&lt;&gt;0, INDEX(Inputs!$H$95:$AE$111, MATCH($C56,$C$46:$C$61,0), AB$14), 0)*Inputs!$E106</f>
        <v>0</v>
      </c>
      <c r="AC56" s="45">
        <f ca="1">IF(AC$13&lt;&gt;0, INDEX(Inputs!$H$95:$AE$111, MATCH($C56,$C$46:$C$61,0), AC$14), 0)*Inputs!$E106</f>
        <v>0</v>
      </c>
      <c r="AD56" s="45">
        <f ca="1">IF(AD$13&lt;&gt;0, INDEX(Inputs!$H$95:$AE$111, MATCH($C56,$C$46:$C$61,0), AD$14), 0)*Inputs!$E106</f>
        <v>0</v>
      </c>
      <c r="AE56" s="45">
        <f ca="1">IF(AE$13&lt;&gt;0, INDEX(Inputs!$H$95:$AE$111, MATCH($C56,$C$46:$C$61,0), AE$14), 0)*Inputs!$E106</f>
        <v>0</v>
      </c>
      <c r="AF56" s="45">
        <f ca="1">IF(AF$13&lt;&gt;0, INDEX(Inputs!$H$95:$AE$111, MATCH($C56,$C$46:$C$61,0), AF$14), 0)*Inputs!$E106</f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5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5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  <c r="CY56" s="45">
        <v>0</v>
      </c>
      <c r="CZ56" s="45">
        <v>0</v>
      </c>
      <c r="DA56" s="45">
        <v>0</v>
      </c>
      <c r="DB56" s="45">
        <v>0</v>
      </c>
      <c r="DC56" s="45">
        <v>0</v>
      </c>
      <c r="DD56" s="45">
        <v>0</v>
      </c>
      <c r="DE56" s="45">
        <v>0</v>
      </c>
      <c r="DF56" s="45">
        <v>0</v>
      </c>
      <c r="DG56" s="45">
        <v>0</v>
      </c>
      <c r="DH56" s="45">
        <v>0</v>
      </c>
      <c r="DI56" s="45">
        <v>0</v>
      </c>
      <c r="DJ56" s="45">
        <v>0</v>
      </c>
      <c r="DK56" s="45">
        <v>0</v>
      </c>
      <c r="DL56" s="45">
        <v>0</v>
      </c>
      <c r="DM56" s="45">
        <v>0</v>
      </c>
      <c r="DN56" s="45">
        <v>0</v>
      </c>
      <c r="DO56" s="45">
        <v>0</v>
      </c>
      <c r="DP56" s="45">
        <v>0</v>
      </c>
      <c r="DQ56" s="45">
        <v>0</v>
      </c>
      <c r="DR56" s="45">
        <v>0</v>
      </c>
      <c r="DS56" s="45">
        <v>0</v>
      </c>
      <c r="DT56" s="45">
        <v>0</v>
      </c>
      <c r="DU56" s="45">
        <v>0</v>
      </c>
      <c r="DV56" s="45">
        <v>0</v>
      </c>
      <c r="DW56" s="45">
        <v>0</v>
      </c>
      <c r="DX56" s="45">
        <v>0</v>
      </c>
      <c r="DY56" s="45">
        <v>0</v>
      </c>
      <c r="DZ56" s="45">
        <v>0</v>
      </c>
      <c r="EA56" s="45">
        <v>0</v>
      </c>
      <c r="EB56" s="45">
        <v>0</v>
      </c>
      <c r="EC56" s="45">
        <v>0</v>
      </c>
      <c r="ED56" s="45">
        <v>0</v>
      </c>
      <c r="EE56" s="45">
        <v>0</v>
      </c>
      <c r="EF56" s="45">
        <v>0</v>
      </c>
      <c r="EG56" s="45">
        <v>0</v>
      </c>
      <c r="EH56" s="45">
        <v>0</v>
      </c>
      <c r="EI56" s="45">
        <v>0</v>
      </c>
      <c r="EJ56" s="45">
        <v>0</v>
      </c>
      <c r="EK56" s="45">
        <v>0</v>
      </c>
      <c r="EL56" s="45">
        <v>0</v>
      </c>
      <c r="EM56" s="45">
        <v>0</v>
      </c>
      <c r="EN56" s="45">
        <v>0</v>
      </c>
      <c r="EO56" s="45">
        <v>0</v>
      </c>
      <c r="EP56" s="45">
        <v>0</v>
      </c>
      <c r="EQ56" s="45">
        <v>0</v>
      </c>
      <c r="ER56" s="45">
        <v>0</v>
      </c>
      <c r="ES56" s="45">
        <v>0</v>
      </c>
      <c r="ET56" s="45">
        <v>0</v>
      </c>
      <c r="EU56" s="45">
        <v>0</v>
      </c>
      <c r="EV56" s="45">
        <v>0</v>
      </c>
      <c r="EW56" s="45">
        <v>0</v>
      </c>
      <c r="EX56" s="45">
        <v>0</v>
      </c>
      <c r="EY56" s="45">
        <v>0</v>
      </c>
      <c r="EZ56" s="45">
        <v>0</v>
      </c>
      <c r="FA56" s="45">
        <v>0</v>
      </c>
      <c r="FB56" s="45">
        <v>0</v>
      </c>
      <c r="FC56" s="45">
        <v>0</v>
      </c>
      <c r="FD56" s="45">
        <v>0</v>
      </c>
      <c r="FE56" s="45">
        <v>0</v>
      </c>
      <c r="FF56" s="45">
        <v>0</v>
      </c>
      <c r="FG56" s="45">
        <v>0</v>
      </c>
      <c r="FH56" s="45">
        <v>0</v>
      </c>
      <c r="FI56" s="45">
        <v>0</v>
      </c>
      <c r="FJ56" s="45">
        <v>0</v>
      </c>
      <c r="FK56" s="45">
        <v>0</v>
      </c>
      <c r="FL56" s="45">
        <v>0</v>
      </c>
      <c r="FM56" s="45">
        <v>0</v>
      </c>
      <c r="FN56" s="45">
        <v>0</v>
      </c>
      <c r="FO56" s="45">
        <v>0</v>
      </c>
      <c r="FP56" s="45">
        <v>0</v>
      </c>
      <c r="FQ56" s="45">
        <v>0</v>
      </c>
      <c r="FR56" s="45">
        <v>0</v>
      </c>
      <c r="FS56" s="45">
        <v>0</v>
      </c>
      <c r="FT56" s="45">
        <v>0</v>
      </c>
      <c r="FU56" s="45">
        <v>0</v>
      </c>
      <c r="FV56" s="45">
        <v>0</v>
      </c>
      <c r="FW56" s="45">
        <v>0</v>
      </c>
      <c r="FX56" s="45">
        <v>0</v>
      </c>
      <c r="FY56" s="45">
        <v>0</v>
      </c>
      <c r="FZ56" s="45">
        <v>0</v>
      </c>
      <c r="GA56" s="45">
        <v>0</v>
      </c>
      <c r="GB56" s="45">
        <v>0</v>
      </c>
      <c r="GC56" s="45">
        <v>0</v>
      </c>
      <c r="GD56" s="45">
        <v>0</v>
      </c>
      <c r="GE56" s="45">
        <v>0</v>
      </c>
      <c r="GF56" s="45">
        <v>0</v>
      </c>
      <c r="GG56" s="45">
        <v>0</v>
      </c>
      <c r="GH56" s="45">
        <v>0</v>
      </c>
      <c r="GI56" s="45">
        <v>0</v>
      </c>
      <c r="GJ56" s="45">
        <v>0</v>
      </c>
      <c r="GK56" s="45">
        <v>0</v>
      </c>
      <c r="GL56" s="45">
        <v>0</v>
      </c>
      <c r="GM56" s="45">
        <v>0</v>
      </c>
      <c r="GN56" s="45">
        <v>0</v>
      </c>
      <c r="GO56" s="45">
        <v>0</v>
      </c>
      <c r="GP56" s="45">
        <v>0</v>
      </c>
      <c r="GQ56" s="45">
        <v>0</v>
      </c>
      <c r="GR56" s="45">
        <v>0</v>
      </c>
      <c r="GS56" s="45">
        <v>0</v>
      </c>
      <c r="GT56" s="45">
        <v>0</v>
      </c>
      <c r="GU56" s="45">
        <v>0</v>
      </c>
      <c r="GV56" s="45">
        <v>0</v>
      </c>
      <c r="GW56" s="45">
        <v>0</v>
      </c>
      <c r="GX56" s="45">
        <v>0</v>
      </c>
      <c r="GY56" s="45">
        <v>0</v>
      </c>
      <c r="GZ56" s="45">
        <v>0</v>
      </c>
      <c r="HA56" s="45">
        <v>0</v>
      </c>
      <c r="HB56" s="45">
        <v>0</v>
      </c>
      <c r="HC56" s="45">
        <v>0</v>
      </c>
      <c r="HD56" s="45">
        <v>0</v>
      </c>
      <c r="HE56" s="45">
        <v>0</v>
      </c>
      <c r="HF56" s="45">
        <v>0</v>
      </c>
      <c r="HG56" s="45">
        <v>0</v>
      </c>
      <c r="HH56" s="45">
        <v>0</v>
      </c>
      <c r="HI56" s="45">
        <v>0</v>
      </c>
      <c r="HJ56" s="45">
        <v>0</v>
      </c>
      <c r="HK56" s="45">
        <v>0</v>
      </c>
      <c r="HL56" s="45">
        <v>0</v>
      </c>
      <c r="HM56" s="45">
        <v>0</v>
      </c>
      <c r="HN56" s="45">
        <v>0</v>
      </c>
      <c r="HO56" s="45">
        <v>0</v>
      </c>
      <c r="HP56" s="45">
        <v>0</v>
      </c>
      <c r="HQ56" s="45">
        <v>0</v>
      </c>
      <c r="HR56" s="45">
        <v>0</v>
      </c>
      <c r="HS56" s="45">
        <v>0</v>
      </c>
      <c r="HT56" s="45">
        <v>0</v>
      </c>
      <c r="HU56" s="45">
        <v>0</v>
      </c>
      <c r="HV56" s="45">
        <v>0</v>
      </c>
      <c r="HW56" s="45">
        <v>0</v>
      </c>
      <c r="HX56" s="45">
        <v>0</v>
      </c>
      <c r="HY56" s="45">
        <v>0</v>
      </c>
      <c r="HZ56" s="45"/>
      <c r="IA56" s="45">
        <v>0</v>
      </c>
      <c r="IB56" s="45">
        <v>0</v>
      </c>
      <c r="IC56" s="45">
        <v>0</v>
      </c>
      <c r="ID56" s="45">
        <v>0</v>
      </c>
      <c r="IE56" s="45">
        <v>0</v>
      </c>
      <c r="IF56" s="45">
        <v>0</v>
      </c>
      <c r="IG56" s="45">
        <v>0</v>
      </c>
      <c r="IH56" s="45">
        <v>0</v>
      </c>
      <c r="II56" s="45">
        <v>0</v>
      </c>
      <c r="IJ56" s="45">
        <v>0</v>
      </c>
      <c r="IK56" s="45">
        <v>0</v>
      </c>
      <c r="IL56" s="45">
        <v>0</v>
      </c>
      <c r="IM56" s="45">
        <v>0</v>
      </c>
      <c r="IN56" s="45">
        <v>0</v>
      </c>
      <c r="IO56" s="45">
        <v>0</v>
      </c>
      <c r="IP56" s="45">
        <v>0</v>
      </c>
      <c r="IQ56" s="45">
        <v>0</v>
      </c>
      <c r="IR56" s="45">
        <v>0</v>
      </c>
      <c r="IS56" s="45">
        <v>0</v>
      </c>
      <c r="IT56" s="45">
        <v>0</v>
      </c>
      <c r="IU56" s="45">
        <v>0</v>
      </c>
      <c r="IV56" s="45">
        <v>0</v>
      </c>
      <c r="IW56" s="45">
        <v>0</v>
      </c>
      <c r="IX56" s="45">
        <v>0</v>
      </c>
      <c r="IY56" s="45">
        <v>0</v>
      </c>
      <c r="IZ56" s="45">
        <v>0</v>
      </c>
      <c r="JA56" s="45">
        <v>0</v>
      </c>
      <c r="JB56" s="45">
        <v>0</v>
      </c>
      <c r="JC56" s="45">
        <v>0</v>
      </c>
      <c r="JD56" s="45">
        <v>0</v>
      </c>
      <c r="JE56" s="45">
        <v>0</v>
      </c>
      <c r="JF56" s="45">
        <v>0</v>
      </c>
      <c r="JG56" s="45">
        <v>0</v>
      </c>
      <c r="JH56" s="45">
        <v>0</v>
      </c>
      <c r="JI56" s="45">
        <v>0</v>
      </c>
      <c r="JJ56" s="45">
        <v>0</v>
      </c>
      <c r="JK56" s="45">
        <v>0</v>
      </c>
      <c r="JL56" s="45">
        <v>0</v>
      </c>
      <c r="JM56" s="45">
        <v>0</v>
      </c>
      <c r="JN56" s="45">
        <v>0</v>
      </c>
      <c r="JO56" s="45">
        <v>0</v>
      </c>
      <c r="JP56" s="45">
        <v>0</v>
      </c>
      <c r="JQ56" s="45">
        <v>0</v>
      </c>
      <c r="JR56" s="45">
        <v>0</v>
      </c>
      <c r="JS56" s="45">
        <v>0</v>
      </c>
      <c r="JT56" s="45">
        <v>0</v>
      </c>
      <c r="JU56" s="45">
        <v>0</v>
      </c>
      <c r="JV56" s="45">
        <v>0</v>
      </c>
      <c r="JW56" s="45">
        <v>0</v>
      </c>
      <c r="JX56" s="45">
        <v>0</v>
      </c>
      <c r="JY56" s="45">
        <v>0</v>
      </c>
      <c r="JZ56" s="45">
        <v>0</v>
      </c>
      <c r="KA56" s="45">
        <v>0</v>
      </c>
      <c r="KB56" s="45">
        <v>0</v>
      </c>
      <c r="KC56" s="45">
        <v>0</v>
      </c>
      <c r="KD56" s="45">
        <v>0</v>
      </c>
      <c r="KE56" s="45">
        <v>0</v>
      </c>
      <c r="KF56" s="45">
        <v>0</v>
      </c>
      <c r="KG56" s="45">
        <v>0</v>
      </c>
      <c r="KH56" s="45">
        <v>0</v>
      </c>
      <c r="KI56" s="45">
        <v>0</v>
      </c>
      <c r="KJ56" s="45">
        <v>0</v>
      </c>
      <c r="KK56" s="45">
        <v>0</v>
      </c>
      <c r="KL56" s="45">
        <v>0</v>
      </c>
      <c r="KM56" s="45">
        <v>0</v>
      </c>
      <c r="KN56" s="45">
        <v>0</v>
      </c>
      <c r="KO56" s="45">
        <v>0</v>
      </c>
      <c r="KP56" s="45">
        <v>0</v>
      </c>
      <c r="KQ56" s="45">
        <v>0</v>
      </c>
      <c r="KR56" s="45">
        <v>0</v>
      </c>
      <c r="KS56" s="45">
        <v>0</v>
      </c>
      <c r="KT56" s="45">
        <v>0</v>
      </c>
      <c r="KU56" s="45">
        <v>0</v>
      </c>
      <c r="KV56" s="45">
        <v>0</v>
      </c>
      <c r="KW56" s="45">
        <v>0</v>
      </c>
      <c r="KX56" s="45">
        <v>0</v>
      </c>
      <c r="KY56" s="45">
        <v>0</v>
      </c>
      <c r="KZ56" s="45">
        <v>0</v>
      </c>
      <c r="LA56" s="45">
        <v>0</v>
      </c>
      <c r="LB56" s="45">
        <v>0</v>
      </c>
      <c r="LC56" s="45">
        <v>0</v>
      </c>
      <c r="LD56" s="45">
        <v>0</v>
      </c>
      <c r="LE56" s="45">
        <v>0</v>
      </c>
      <c r="LF56" s="45">
        <v>0</v>
      </c>
      <c r="LG56" s="45">
        <v>0</v>
      </c>
      <c r="LH56" s="45">
        <v>0</v>
      </c>
      <c r="LI56" s="45">
        <v>0</v>
      </c>
      <c r="LJ56" s="45">
        <v>0</v>
      </c>
      <c r="LK56" s="45">
        <v>0</v>
      </c>
      <c r="LL56" s="45">
        <v>0</v>
      </c>
      <c r="LM56" s="45">
        <v>0</v>
      </c>
      <c r="LN56" s="45">
        <v>0</v>
      </c>
      <c r="LO56" s="45">
        <v>0</v>
      </c>
      <c r="LP56" s="45">
        <v>0</v>
      </c>
      <c r="LQ56" s="45">
        <v>0</v>
      </c>
      <c r="LR56" s="45">
        <v>0</v>
      </c>
      <c r="LS56" s="45">
        <v>0</v>
      </c>
      <c r="LT56" s="45">
        <v>0</v>
      </c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45"/>
      <c r="NF56" s="45"/>
      <c r="NG56" s="45"/>
      <c r="NH56" s="45"/>
      <c r="NI56" s="45"/>
      <c r="NJ56" s="45"/>
      <c r="NK56" s="45"/>
      <c r="NL56" s="45"/>
      <c r="NM56" s="45"/>
      <c r="NN56" s="45"/>
      <c r="NO56" s="45"/>
      <c r="NP56" s="45"/>
      <c r="NQ56" s="45"/>
      <c r="NR56" s="45"/>
      <c r="NS56" s="45"/>
      <c r="NT56" s="45"/>
      <c r="NU56" s="45"/>
      <c r="NV56" s="45"/>
      <c r="NW56" s="45"/>
      <c r="NX56" s="45"/>
      <c r="NY56" s="45"/>
      <c r="NZ56" s="45"/>
      <c r="OA56" s="45"/>
      <c r="OB56" s="45"/>
      <c r="OC56" s="45"/>
      <c r="OD56" s="45"/>
      <c r="OE56" s="45"/>
      <c r="OF56" s="45"/>
      <c r="OG56" s="45"/>
      <c r="OH56" s="45"/>
      <c r="OI56" s="45"/>
      <c r="OJ56" s="45"/>
      <c r="OK56" s="45"/>
      <c r="OL56" s="45"/>
      <c r="OM56" s="45"/>
      <c r="ON56" s="45"/>
      <c r="OO56" s="45"/>
      <c r="OP56" s="45"/>
      <c r="OQ56" s="45"/>
      <c r="OR56" s="45"/>
      <c r="OS56" s="45"/>
      <c r="OT56" s="45"/>
      <c r="OU56" s="45"/>
      <c r="OV56" s="45"/>
      <c r="OW56" s="45"/>
      <c r="OX56" s="45"/>
      <c r="OY56" s="45"/>
      <c r="OZ56" s="45"/>
      <c r="PA56" s="45"/>
      <c r="PB56" s="45"/>
      <c r="PC56" s="45"/>
      <c r="PD56" s="45"/>
      <c r="PE56" s="45"/>
      <c r="PF56" s="45"/>
      <c r="PG56" s="45"/>
      <c r="PH56" s="45"/>
      <c r="PI56" s="45"/>
      <c r="PJ56" s="45"/>
      <c r="PK56" s="45"/>
      <c r="PL56" s="45"/>
      <c r="PM56" s="45"/>
      <c r="PN56" s="45"/>
      <c r="PO56" s="45"/>
      <c r="PP56" s="45"/>
      <c r="PQ56" s="45"/>
      <c r="PR56" s="45"/>
      <c r="PS56" s="45"/>
      <c r="PT56" s="45"/>
      <c r="PU56" s="45"/>
      <c r="PV56" s="45"/>
      <c r="PW56" s="45"/>
      <c r="PX56" s="45"/>
      <c r="PY56" s="45"/>
      <c r="PZ56" s="45"/>
      <c r="QA56" s="45"/>
      <c r="QB56" s="45"/>
      <c r="QC56" s="45"/>
      <c r="QD56" s="45"/>
      <c r="QE56" s="45"/>
      <c r="QF56" s="45"/>
      <c r="QG56" s="45"/>
      <c r="QH56" s="45"/>
      <c r="QI56" s="45"/>
      <c r="QJ56" s="45"/>
      <c r="QK56" s="45"/>
      <c r="QL56" s="45"/>
      <c r="QM56" s="45"/>
      <c r="QN56" s="45"/>
      <c r="QO56" s="45"/>
      <c r="QP56" s="45"/>
      <c r="QQ56" s="45"/>
      <c r="QR56" s="45"/>
      <c r="QS56" s="45"/>
      <c r="QT56" s="45"/>
      <c r="QU56" s="45"/>
    </row>
    <row r="57" spans="1:463" s="54" customFormat="1" outlineLevel="1">
      <c r="A57"/>
      <c r="B57" s="1"/>
      <c r="C57" s="234" t="s">
        <v>224</v>
      </c>
      <c r="D57" s="50" t="s">
        <v>95</v>
      </c>
      <c r="E57"/>
      <c r="F57" s="305">
        <f>G57+H57</f>
        <v>200000</v>
      </c>
      <c r="G57" s="306">
        <f>SUM(AG57:QJ57)</f>
        <v>0</v>
      </c>
      <c r="H57" s="303">
        <f>(SUM(I57:AF57))</f>
        <v>200000</v>
      </c>
      <c r="I57" s="45">
        <f>Inputs!H105*Inputs!$E105</f>
        <v>100000</v>
      </c>
      <c r="J57" s="45">
        <f>Inputs!I105*Inputs!$E105</f>
        <v>0</v>
      </c>
      <c r="K57" s="45">
        <f>Inputs!J105*Inputs!$E105</f>
        <v>0</v>
      </c>
      <c r="L57" s="45">
        <f>Inputs!K105*Inputs!$E105</f>
        <v>0</v>
      </c>
      <c r="M57" s="45">
        <f>Inputs!L105*Inputs!$E105</f>
        <v>0</v>
      </c>
      <c r="N57" s="45">
        <f>Inputs!M105*Inputs!$E105</f>
        <v>0</v>
      </c>
      <c r="O57" s="45">
        <f>Inputs!N105*Inputs!$E105</f>
        <v>0</v>
      </c>
      <c r="P57" s="45">
        <f>Inputs!O105*Inputs!$E105</f>
        <v>0</v>
      </c>
      <c r="Q57" s="45">
        <f>Inputs!P105*Inputs!$E105</f>
        <v>0</v>
      </c>
      <c r="R57" s="45">
        <f>Inputs!Q105*Inputs!$E105</f>
        <v>0</v>
      </c>
      <c r="S57" s="45">
        <f>Inputs!R105*Inputs!$E105</f>
        <v>0</v>
      </c>
      <c r="T57" s="45">
        <f>Inputs!S105*Inputs!$E105</f>
        <v>0</v>
      </c>
      <c r="U57" s="45">
        <f>Inputs!T105*Inputs!$E105</f>
        <v>100000</v>
      </c>
      <c r="V57" s="45">
        <f>Inputs!U105*Inputs!$E105</f>
        <v>0</v>
      </c>
      <c r="W57" s="45">
        <f>Inputs!V105*Inputs!$E105</f>
        <v>0</v>
      </c>
      <c r="X57" s="45">
        <f>Inputs!W105*Inputs!$E105</f>
        <v>0</v>
      </c>
      <c r="Y57" s="45">
        <f>Inputs!X105*Inputs!$E105</f>
        <v>0</v>
      </c>
      <c r="Z57" s="45">
        <f>Inputs!Y105*Inputs!$E105</f>
        <v>0</v>
      </c>
      <c r="AA57" s="45">
        <v>0</v>
      </c>
      <c r="AB57" s="45">
        <f t="shared" ref="AB57" si="89">AA57</f>
        <v>0</v>
      </c>
      <c r="AC57" s="45">
        <f t="shared" ref="AC57" si="90">AB57</f>
        <v>0</v>
      </c>
      <c r="AD57" s="45">
        <f t="shared" ref="AD57" si="91">AC57</f>
        <v>0</v>
      </c>
      <c r="AE57" s="45">
        <f t="shared" ref="AE57" si="92">AD57</f>
        <v>0</v>
      </c>
      <c r="AF57" s="54">
        <v>0</v>
      </c>
    </row>
    <row r="58" spans="1:463" outlineLevel="1">
      <c r="C58" s="272" t="str">
        <f>Inputs!C107</f>
        <v>Computing Infrastructure</v>
      </c>
      <c r="D58" s="47"/>
      <c r="F58" s="305"/>
      <c r="G58" s="306">
        <f t="shared" si="85"/>
        <v>0</v>
      </c>
      <c r="H58" s="303">
        <f t="shared" si="86"/>
        <v>0</v>
      </c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  <c r="KO58" s="13"/>
      <c r="KP58" s="13"/>
      <c r="KQ58" s="13"/>
      <c r="KR58" s="13"/>
      <c r="KS58" s="13"/>
      <c r="KT58" s="13"/>
      <c r="KU58" s="13"/>
      <c r="KV58" s="13"/>
      <c r="KW58" s="13"/>
      <c r="KX58" s="13"/>
      <c r="KY58" s="13"/>
      <c r="KZ58" s="13"/>
      <c r="LA58" s="13"/>
      <c r="LB58" s="13"/>
      <c r="LC58" s="13"/>
      <c r="LD58" s="13"/>
      <c r="LE58" s="13"/>
      <c r="LF58" s="13"/>
      <c r="LG58" s="13"/>
      <c r="LH58" s="13"/>
      <c r="LI58" s="13"/>
      <c r="LJ58" s="13"/>
      <c r="LK58" s="13"/>
      <c r="LL58" s="13"/>
      <c r="LM58" s="13"/>
      <c r="LN58" s="13"/>
      <c r="LO58" s="13"/>
      <c r="LP58" s="13"/>
      <c r="LQ58" s="13"/>
      <c r="LR58" s="13"/>
      <c r="LS58" s="13"/>
      <c r="LT58" s="13"/>
      <c r="LU58" s="13"/>
      <c r="LV58" s="13"/>
      <c r="LW58" s="13"/>
      <c r="LX58" s="13"/>
      <c r="LY58" s="13"/>
      <c r="LZ58" s="13"/>
      <c r="MA58" s="13"/>
      <c r="MB58" s="13"/>
      <c r="MC58" s="13"/>
      <c r="MD58" s="13"/>
      <c r="ME58" s="13"/>
      <c r="MF58" s="13"/>
      <c r="MG58" s="13"/>
      <c r="MH58" s="13"/>
      <c r="MI58" s="13"/>
      <c r="MJ58" s="13"/>
      <c r="MK58" s="13"/>
      <c r="ML58" s="13"/>
      <c r="MM58" s="13"/>
      <c r="MN58" s="13"/>
      <c r="MO58" s="13"/>
      <c r="MP58" s="13"/>
      <c r="MQ58" s="13"/>
      <c r="MR58" s="13"/>
      <c r="MS58" s="13"/>
      <c r="MT58" s="13"/>
      <c r="MU58" s="13"/>
      <c r="MV58" s="13"/>
      <c r="MW58" s="13"/>
      <c r="MX58" s="13"/>
      <c r="MY58" s="13"/>
      <c r="MZ58" s="13"/>
      <c r="NA58" s="13"/>
      <c r="NB58" s="13"/>
      <c r="NC58" s="13"/>
      <c r="ND58" s="13"/>
      <c r="NE58" s="13"/>
      <c r="NF58" s="13"/>
      <c r="NG58" s="13"/>
      <c r="NH58" s="13"/>
      <c r="NI58" s="13"/>
      <c r="NJ58" s="13"/>
      <c r="NK58" s="13"/>
      <c r="NL58" s="13"/>
      <c r="NM58" s="13"/>
      <c r="NN58" s="13"/>
      <c r="NO58" s="13"/>
      <c r="NP58" s="13"/>
      <c r="NQ58" s="13"/>
      <c r="NR58" s="13"/>
      <c r="NS58" s="13"/>
      <c r="NT58" s="13"/>
      <c r="NU58" s="13"/>
      <c r="NV58" s="13"/>
      <c r="NW58" s="13"/>
      <c r="NX58" s="13"/>
      <c r="NY58" s="13"/>
      <c r="NZ58" s="13"/>
      <c r="OA58" s="13"/>
      <c r="OB58" s="13"/>
      <c r="OC58" s="13"/>
      <c r="OD58" s="13"/>
      <c r="OE58" s="13"/>
      <c r="OF58" s="13"/>
      <c r="OG58" s="13"/>
      <c r="OH58" s="13"/>
      <c r="OI58" s="13"/>
      <c r="OJ58" s="13"/>
      <c r="OK58" s="13"/>
      <c r="OL58" s="13"/>
      <c r="OM58" s="13"/>
      <c r="ON58" s="13"/>
      <c r="OO58" s="13"/>
      <c r="OP58" s="13"/>
      <c r="OQ58" s="13"/>
      <c r="OR58" s="13"/>
      <c r="OS58" s="13"/>
      <c r="OT58" s="13"/>
      <c r="OU58" s="13"/>
      <c r="OV58" s="13"/>
      <c r="OW58" s="13"/>
      <c r="OX58" s="13"/>
      <c r="OY58" s="13"/>
      <c r="OZ58" s="13"/>
      <c r="PA58" s="13"/>
      <c r="PB58" s="13"/>
      <c r="PC58" s="13"/>
      <c r="PD58" s="13"/>
      <c r="PE58" s="13"/>
      <c r="PF58" s="13"/>
      <c r="PG58" s="13"/>
      <c r="PH58" s="13"/>
      <c r="PI58" s="13"/>
      <c r="PJ58" s="13"/>
      <c r="PK58" s="13"/>
      <c r="PL58" s="13"/>
      <c r="PM58" s="13"/>
      <c r="PN58" s="13"/>
      <c r="PO58" s="13"/>
      <c r="PP58" s="13"/>
      <c r="PQ58" s="13"/>
      <c r="PR58" s="13"/>
      <c r="PS58" s="13"/>
      <c r="PT58" s="13"/>
      <c r="PU58" s="13"/>
      <c r="PV58" s="13"/>
      <c r="PW58" s="13"/>
      <c r="PX58" s="13"/>
      <c r="PY58" s="13"/>
      <c r="PZ58" s="13"/>
      <c r="QA58" s="13"/>
      <c r="QB58" s="13"/>
      <c r="QC58" s="13"/>
      <c r="QD58" s="13"/>
      <c r="QE58" s="13"/>
      <c r="QF58" s="13"/>
      <c r="QG58" s="13"/>
      <c r="QH58" s="13"/>
      <c r="QI58" s="13"/>
      <c r="QJ58" s="13"/>
      <c r="QK58" s="13"/>
      <c r="QL58" s="13"/>
      <c r="QM58" s="13"/>
      <c r="QN58" s="13"/>
      <c r="QO58" s="13"/>
      <c r="QP58" s="13"/>
      <c r="QQ58" s="13"/>
      <c r="QR58" s="13"/>
      <c r="QS58" s="13"/>
      <c r="QT58" s="13"/>
      <c r="QU58" s="13"/>
    </row>
    <row r="59" spans="1:463" outlineLevel="1">
      <c r="C59" s="96" t="str">
        <f>Inputs!C108</f>
        <v>Network Infrastructure</v>
      </c>
      <c r="D59" s="47" t="s">
        <v>95</v>
      </c>
      <c r="E59" s="430"/>
      <c r="F59" s="305">
        <f>G59+H59</f>
        <v>13277.95982041816</v>
      </c>
      <c r="G59" s="306">
        <f t="shared" si="85"/>
        <v>7777.9598204181602</v>
      </c>
      <c r="H59" s="303">
        <f t="shared" si="86"/>
        <v>5500</v>
      </c>
      <c r="I59" s="45">
        <f>IF(I$13&lt;&gt;0, INDEX(Inputs!$H$95:$AE$111, MATCH($C59,$C$46:$C$61,0), I$14), 0)*Inputs!$E108</f>
        <v>0</v>
      </c>
      <c r="J59" s="45">
        <f>IF(J$13&lt;&gt;0, INDEX(Inputs!$H$95:$AE$111, MATCH($C59,$C$46:$C$61,0), J$14), 0)*Inputs!$E108</f>
        <v>0</v>
      </c>
      <c r="K59" s="45">
        <f>IF(K$13&lt;&gt;0, INDEX(Inputs!$H$95:$AE$111, MATCH($C59,$C$46:$C$61,0), K$14), 0)*Inputs!$E108</f>
        <v>0</v>
      </c>
      <c r="L59" s="45">
        <f>IF(L$13&lt;&gt;0, INDEX(Inputs!$H$95:$AE$111, MATCH($C59,$C$46:$C$61,0), L$14), 0)*Inputs!$E108</f>
        <v>0</v>
      </c>
      <c r="M59" s="45">
        <f>IF(M$13&lt;&gt;0, INDEX(Inputs!$H$95:$AE$111, MATCH($C59,$C$46:$C$61,0), M$14), 0)*Inputs!$E108</f>
        <v>0</v>
      </c>
      <c r="N59" s="45">
        <f>IF(N$13&lt;&gt;0, INDEX(Inputs!$H$95:$AE$111, MATCH($C59,$C$46:$C$61,0), N$14), 0)*Inputs!$E108</f>
        <v>0</v>
      </c>
      <c r="O59" s="45">
        <f>IF(O$13&lt;&gt;0, INDEX(Inputs!$H$95:$AE$111, MATCH($C59,$C$46:$C$61,0), O$14), 0)*Inputs!$E108</f>
        <v>0</v>
      </c>
      <c r="P59" s="45">
        <f>IF(P$13&lt;&gt;0, INDEX(Inputs!$H$95:$AE$111, MATCH($C59,$C$46:$C$61,0), P$14), 0)*Inputs!$E108</f>
        <v>0</v>
      </c>
      <c r="Q59" s="45">
        <f>IF(Q$13&lt;&gt;0, INDEX(Inputs!$H$95:$AE$111, MATCH($C59,$C$46:$C$61,0), Q$14), 0)*Inputs!$E108</f>
        <v>0</v>
      </c>
      <c r="R59" s="45">
        <f>IF(R$13&lt;&gt;0, INDEX(Inputs!$H$95:$AE$111, MATCH($C59,$C$46:$C$61,0), R$14), 0)*Inputs!$E108</f>
        <v>0</v>
      </c>
      <c r="S59" s="45">
        <f>IF(S$13&lt;&gt;0, INDEX(Inputs!$H$95:$AE$111, MATCH($C59,$C$46:$C$61,0), S$14), 0)*Inputs!$E108</f>
        <v>0</v>
      </c>
      <c r="T59" s="45">
        <f>IF(T$13&lt;&gt;0, INDEX(Inputs!$H$95:$AE$111, MATCH($C59,$C$46:$C$61,0), T$14), 0)*Inputs!$E108</f>
        <v>0</v>
      </c>
      <c r="U59" s="45">
        <f>IF(U$13&lt;&gt;0, INDEX(Inputs!$H$95:$AE$111, MATCH($C59,$C$46:$C$61,0), U$14), 0)*Inputs!$E108</f>
        <v>0</v>
      </c>
      <c r="V59" s="45">
        <f>IF(V$13&lt;&gt;0, INDEX(Inputs!$H$95:$AE$111, MATCH($C59,$C$46:$C$61,0), V$14), 0)*Inputs!$E108</f>
        <v>5500</v>
      </c>
      <c r="W59" s="45">
        <f>IF(W$13&lt;&gt;0, INDEX(Inputs!$H$95:$AE$111, MATCH($C59,$C$46:$C$61,0), W$14), 0)*Inputs!$E108</f>
        <v>0</v>
      </c>
      <c r="X59" s="45">
        <f>IF(X$13&lt;&gt;0, INDEX(Inputs!$H$95:$AE$111, MATCH($C59,$C$46:$C$61,0), X$14), 0)*Inputs!$E108</f>
        <v>0</v>
      </c>
      <c r="Y59" s="45">
        <f>IF(Y$13&lt;&gt;0, INDEX(Inputs!$H$95:$AE$111, MATCH($C59,$C$46:$C$61,0), Y$14), 0)*Inputs!$E108</f>
        <v>0</v>
      </c>
      <c r="Z59" s="45">
        <f>IF(Z$13&lt;&gt;0, INDEX(Inputs!$H$95:$AE$111, MATCH($C59,$C$46:$C$61,0), Z$14), 0)*Inputs!$E108</f>
        <v>0</v>
      </c>
      <c r="AA59" s="45">
        <f>IF(AA$13&lt;&gt;0, INDEX(Inputs!$H$95:$AE$111, MATCH($C59,$C$46:$C$61,0), AA$14), 0)*Inputs!$E108</f>
        <v>0</v>
      </c>
      <c r="AB59" s="45">
        <f>IF(AB$13&lt;&gt;0, INDEX(Inputs!$H$95:$AE$111, MATCH($C59,$C$46:$C$61,0), AB$14), 0)*Inputs!$E108</f>
        <v>0</v>
      </c>
      <c r="AC59" s="45">
        <f>IF(AC$13&lt;&gt;0, INDEX(Inputs!$H$95:$AE$111, MATCH($C59,$C$46:$C$61,0), AC$14), 0)*Inputs!$E108</f>
        <v>0</v>
      </c>
      <c r="AD59" s="45">
        <f>IF(AD$13&lt;&gt;0, INDEX(Inputs!$H$95:$AE$111, MATCH($C59,$C$46:$C$61,0), AD$14), 0)*Inputs!$E108</f>
        <v>0</v>
      </c>
      <c r="AE59" s="45">
        <f>IF(AE$13&lt;&gt;0, INDEX(Inputs!$H$95:$AE$111, MATCH($C59,$C$46:$C$61,0), AE$14), 0)*Inputs!$E108</f>
        <v>0</v>
      </c>
      <c r="AF59" s="45">
        <f>IF(AF$13&lt;&gt;0, INDEX(Inputs!$H$95:$AE$111, MATCH($C59,$C$46:$C$61,0), AF$14), 0)*Inputs!$E108</f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5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5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  <c r="CY59" s="45">
        <v>0</v>
      </c>
      <c r="CZ59" s="45">
        <v>0</v>
      </c>
      <c r="DA59" s="45">
        <v>0</v>
      </c>
      <c r="DB59" s="45">
        <v>0</v>
      </c>
      <c r="DC59" s="45">
        <v>0</v>
      </c>
      <c r="DD59" s="45">
        <v>0</v>
      </c>
      <c r="DE59" s="45">
        <v>0</v>
      </c>
      <c r="DF59" s="45">
        <v>0</v>
      </c>
      <c r="DG59" s="45">
        <v>0</v>
      </c>
      <c r="DH59" s="45">
        <v>0</v>
      </c>
      <c r="DI59" s="45">
        <v>0</v>
      </c>
      <c r="DJ59" s="45">
        <v>0</v>
      </c>
      <c r="DK59" s="45">
        <v>0</v>
      </c>
      <c r="DL59" s="45">
        <v>0</v>
      </c>
      <c r="DM59" s="45">
        <v>0</v>
      </c>
      <c r="DN59" s="45">
        <v>0</v>
      </c>
      <c r="DO59" s="45">
        <v>0</v>
      </c>
      <c r="DP59" s="45">
        <v>0</v>
      </c>
      <c r="DQ59" s="45">
        <v>0</v>
      </c>
      <c r="DR59" s="45">
        <v>0</v>
      </c>
      <c r="DS59" s="45">
        <v>0</v>
      </c>
      <c r="DT59" s="45">
        <v>0</v>
      </c>
      <c r="DU59" s="45">
        <v>0</v>
      </c>
      <c r="DV59" s="45">
        <v>0</v>
      </c>
      <c r="DW59" s="45">
        <v>0</v>
      </c>
      <c r="DX59" s="45">
        <v>0</v>
      </c>
      <c r="DY59" s="45">
        <v>0</v>
      </c>
      <c r="DZ59" s="45">
        <v>0</v>
      </c>
      <c r="EA59" s="45">
        <v>0</v>
      </c>
      <c r="EB59" s="45">
        <v>0</v>
      </c>
      <c r="EC59" s="45">
        <v>0</v>
      </c>
      <c r="ED59" s="45">
        <v>0</v>
      </c>
      <c r="EE59" s="45">
        <v>0</v>
      </c>
      <c r="EF59" s="45">
        <v>0</v>
      </c>
      <c r="EG59" s="45">
        <v>0</v>
      </c>
      <c r="EH59" s="45">
        <v>0</v>
      </c>
      <c r="EI59" s="45">
        <v>0</v>
      </c>
      <c r="EJ59" s="45">
        <v>0</v>
      </c>
      <c r="EK59" s="45">
        <v>0</v>
      </c>
      <c r="EL59" s="45">
        <v>0</v>
      </c>
      <c r="EM59" s="45">
        <v>0</v>
      </c>
      <c r="EN59" s="45">
        <v>0</v>
      </c>
      <c r="EO59" s="45">
        <v>0</v>
      </c>
      <c r="EP59" s="45">
        <v>0</v>
      </c>
      <c r="EQ59" s="45">
        <v>0</v>
      </c>
      <c r="ER59" s="45">
        <v>0</v>
      </c>
      <c r="ES59" s="45">
        <v>0</v>
      </c>
      <c r="ET59" s="45">
        <v>0</v>
      </c>
      <c r="EU59" s="45">
        <v>0</v>
      </c>
      <c r="EV59" s="45">
        <v>0</v>
      </c>
      <c r="EW59" s="45">
        <v>0</v>
      </c>
      <c r="EX59" s="45">
        <v>0</v>
      </c>
      <c r="EY59" s="45">
        <v>0</v>
      </c>
      <c r="EZ59" s="45">
        <v>0</v>
      </c>
      <c r="FA59" s="45">
        <v>0</v>
      </c>
      <c r="FB59" s="45">
        <v>0</v>
      </c>
      <c r="FC59" s="45">
        <v>0</v>
      </c>
      <c r="FD59" s="45">
        <v>0</v>
      </c>
      <c r="FE59" s="45">
        <v>0</v>
      </c>
      <c r="FF59" s="45">
        <v>0</v>
      </c>
      <c r="FG59" s="45">
        <v>0</v>
      </c>
      <c r="FH59" s="45">
        <v>0</v>
      </c>
      <c r="FI59" s="45">
        <v>0</v>
      </c>
      <c r="FJ59" s="45">
        <v>0</v>
      </c>
      <c r="FK59" s="45">
        <v>0</v>
      </c>
      <c r="FL59" s="45">
        <v>0</v>
      </c>
      <c r="FM59" s="45">
        <v>0</v>
      </c>
      <c r="FN59" s="45">
        <v>0</v>
      </c>
      <c r="FO59" s="45">
        <v>0</v>
      </c>
      <c r="FP59" s="45">
        <v>0</v>
      </c>
      <c r="FQ59" s="45">
        <v>0</v>
      </c>
      <c r="FR59" s="45">
        <v>0</v>
      </c>
      <c r="FS59" s="45">
        <v>0</v>
      </c>
      <c r="FT59" s="45">
        <v>0</v>
      </c>
      <c r="FU59" s="45">
        <v>0</v>
      </c>
      <c r="FV59" s="45">
        <v>0</v>
      </c>
      <c r="FW59" s="45">
        <v>0</v>
      </c>
      <c r="FX59" s="45">
        <v>0</v>
      </c>
      <c r="FY59" s="45">
        <v>0</v>
      </c>
      <c r="FZ59" s="45">
        <v>0</v>
      </c>
      <c r="GA59" s="45">
        <v>0</v>
      </c>
      <c r="GB59" s="45">
        <v>0</v>
      </c>
      <c r="GC59" s="45">
        <v>0</v>
      </c>
      <c r="GD59" s="45">
        <v>0</v>
      </c>
      <c r="GE59" s="45">
        <v>0</v>
      </c>
      <c r="GF59" s="45">
        <v>0</v>
      </c>
      <c r="GG59" s="45">
        <v>0</v>
      </c>
      <c r="GH59" s="45">
        <v>0</v>
      </c>
      <c r="GI59" s="45">
        <v>0</v>
      </c>
      <c r="GJ59" s="45">
        <v>0</v>
      </c>
      <c r="GK59" s="45">
        <v>0</v>
      </c>
      <c r="GL59" s="45">
        <v>0</v>
      </c>
      <c r="GM59" s="45">
        <v>0</v>
      </c>
      <c r="GN59" s="45">
        <v>0</v>
      </c>
      <c r="GO59" s="45">
        <v>0</v>
      </c>
      <c r="GP59" s="45">
        <v>0</v>
      </c>
      <c r="GQ59" s="45">
        <v>0</v>
      </c>
      <c r="GR59" s="45">
        <v>0</v>
      </c>
      <c r="GS59" s="45">
        <v>0</v>
      </c>
      <c r="GT59" s="45">
        <v>0</v>
      </c>
      <c r="GU59" s="45">
        <v>0</v>
      </c>
      <c r="GV59" s="45">
        <v>0</v>
      </c>
      <c r="GW59" s="45">
        <v>0</v>
      </c>
      <c r="GX59" s="45">
        <v>0</v>
      </c>
      <c r="GY59" s="45">
        <v>0</v>
      </c>
      <c r="GZ59" s="45">
        <v>0</v>
      </c>
      <c r="HA59" s="45">
        <v>0</v>
      </c>
      <c r="HB59" s="45">
        <v>0</v>
      </c>
      <c r="HC59" s="45">
        <v>0</v>
      </c>
      <c r="HD59" s="45">
        <v>0</v>
      </c>
      <c r="HE59" s="45">
        <v>0</v>
      </c>
      <c r="HF59" s="45">
        <v>0</v>
      </c>
      <c r="HG59" s="45">
        <v>0</v>
      </c>
      <c r="HH59" s="45">
        <v>0</v>
      </c>
      <c r="HI59" s="45">
        <v>0</v>
      </c>
      <c r="HJ59" s="45">
        <v>0</v>
      </c>
      <c r="HK59" s="45">
        <v>0</v>
      </c>
      <c r="HL59" s="45">
        <v>0</v>
      </c>
      <c r="HM59" s="45">
        <v>0</v>
      </c>
      <c r="HN59" s="45">
        <v>0</v>
      </c>
      <c r="HO59" s="45">
        <v>0</v>
      </c>
      <c r="HP59" s="45">
        <v>0</v>
      </c>
      <c r="HQ59" s="45">
        <v>0</v>
      </c>
      <c r="HR59" s="45">
        <v>0</v>
      </c>
      <c r="HS59" s="45">
        <v>0</v>
      </c>
      <c r="HT59" s="45">
        <v>0</v>
      </c>
      <c r="HU59" s="45">
        <v>0</v>
      </c>
      <c r="HV59" s="45">
        <v>0</v>
      </c>
      <c r="HW59" s="45">
        <v>0</v>
      </c>
      <c r="HX59" s="45">
        <v>0</v>
      </c>
      <c r="HY59" s="45">
        <v>0</v>
      </c>
      <c r="HZ59" s="45"/>
      <c r="IA59" s="45">
        <v>0</v>
      </c>
      <c r="IB59" s="45">
        <v>0</v>
      </c>
      <c r="IC59" s="45">
        <v>0</v>
      </c>
      <c r="ID59" s="45">
        <v>0</v>
      </c>
      <c r="IE59" s="45">
        <v>0</v>
      </c>
      <c r="IF59" s="45">
        <v>0</v>
      </c>
      <c r="IG59" s="45">
        <v>0</v>
      </c>
      <c r="IH59" s="45">
        <v>0</v>
      </c>
      <c r="II59" s="45">
        <f>$H59*(1.02^17.5)</f>
        <v>7777.9598204181602</v>
      </c>
      <c r="IJ59" s="45">
        <v>0</v>
      </c>
      <c r="IK59" s="45">
        <v>0</v>
      </c>
      <c r="IL59" s="45">
        <v>0</v>
      </c>
      <c r="IM59" s="45">
        <v>0</v>
      </c>
      <c r="IN59" s="45">
        <v>0</v>
      </c>
      <c r="IO59" s="45">
        <v>0</v>
      </c>
      <c r="IP59" s="45">
        <v>0</v>
      </c>
      <c r="IQ59" s="45">
        <v>0</v>
      </c>
      <c r="IR59" s="45">
        <v>0</v>
      </c>
      <c r="IS59" s="45">
        <v>0</v>
      </c>
      <c r="IT59" s="45">
        <v>0</v>
      </c>
      <c r="IU59" s="45">
        <v>0</v>
      </c>
      <c r="IV59" s="45">
        <v>0</v>
      </c>
      <c r="IW59" s="45">
        <v>0</v>
      </c>
      <c r="IX59" s="45">
        <v>0</v>
      </c>
      <c r="IY59" s="45">
        <v>0</v>
      </c>
      <c r="IZ59" s="45">
        <v>0</v>
      </c>
      <c r="JA59" s="45">
        <v>0</v>
      </c>
      <c r="JB59" s="45">
        <v>0</v>
      </c>
      <c r="JC59" s="45">
        <v>0</v>
      </c>
      <c r="JD59" s="45">
        <v>0</v>
      </c>
      <c r="JE59" s="45">
        <v>0</v>
      </c>
      <c r="JF59" s="45">
        <v>0</v>
      </c>
      <c r="JG59" s="45">
        <v>0</v>
      </c>
      <c r="JH59" s="45">
        <v>0</v>
      </c>
      <c r="JI59" s="45">
        <v>0</v>
      </c>
      <c r="JJ59" s="45">
        <v>0</v>
      </c>
      <c r="JK59" s="45">
        <v>0</v>
      </c>
      <c r="JL59" s="45">
        <v>0</v>
      </c>
      <c r="JM59" s="45">
        <v>0</v>
      </c>
      <c r="JN59" s="45">
        <v>0</v>
      </c>
      <c r="JO59" s="45">
        <v>0</v>
      </c>
      <c r="JP59" s="45">
        <v>0</v>
      </c>
      <c r="JQ59" s="45">
        <v>0</v>
      </c>
      <c r="JR59" s="45">
        <v>0</v>
      </c>
      <c r="JS59" s="45">
        <v>0</v>
      </c>
      <c r="JT59" s="45">
        <v>0</v>
      </c>
      <c r="JU59" s="45">
        <v>0</v>
      </c>
      <c r="JV59" s="45">
        <v>0</v>
      </c>
      <c r="JW59" s="45">
        <v>0</v>
      </c>
      <c r="JX59" s="45">
        <v>0</v>
      </c>
      <c r="JY59" s="45">
        <v>0</v>
      </c>
      <c r="JZ59" s="45">
        <v>0</v>
      </c>
      <c r="KA59" s="45">
        <v>0</v>
      </c>
      <c r="KB59" s="45">
        <v>0</v>
      </c>
      <c r="KC59" s="45">
        <v>0</v>
      </c>
      <c r="KD59" s="45">
        <v>0</v>
      </c>
      <c r="KE59" s="45">
        <v>0</v>
      </c>
      <c r="KF59" s="45">
        <v>0</v>
      </c>
      <c r="KG59" s="45">
        <v>0</v>
      </c>
      <c r="KH59" s="45">
        <v>0</v>
      </c>
      <c r="KI59" s="45">
        <v>0</v>
      </c>
      <c r="KJ59" s="45">
        <v>0</v>
      </c>
      <c r="KK59" s="45">
        <v>0</v>
      </c>
      <c r="KL59" s="45">
        <v>0</v>
      </c>
      <c r="KM59" s="45">
        <v>0</v>
      </c>
      <c r="KN59" s="45">
        <v>0</v>
      </c>
      <c r="KO59" s="45">
        <v>0</v>
      </c>
      <c r="KP59" s="45">
        <v>0</v>
      </c>
      <c r="KQ59" s="45">
        <v>0</v>
      </c>
      <c r="KR59" s="45">
        <v>0</v>
      </c>
      <c r="KS59" s="45">
        <v>0</v>
      </c>
      <c r="KT59" s="45">
        <v>0</v>
      </c>
      <c r="KU59" s="45">
        <v>0</v>
      </c>
      <c r="KV59" s="45">
        <v>0</v>
      </c>
      <c r="KW59" s="45">
        <v>0</v>
      </c>
      <c r="KX59" s="45">
        <v>0</v>
      </c>
      <c r="KY59" s="45">
        <v>0</v>
      </c>
      <c r="KZ59" s="45">
        <v>0</v>
      </c>
      <c r="LA59" s="45">
        <v>0</v>
      </c>
      <c r="LB59" s="45">
        <v>0</v>
      </c>
      <c r="LC59" s="45">
        <v>0</v>
      </c>
      <c r="LD59" s="45">
        <v>0</v>
      </c>
      <c r="LE59" s="45">
        <v>0</v>
      </c>
      <c r="LF59" s="45">
        <v>0</v>
      </c>
      <c r="LG59" s="45">
        <v>0</v>
      </c>
      <c r="LH59" s="45">
        <v>0</v>
      </c>
      <c r="LI59" s="45">
        <v>0</v>
      </c>
      <c r="LJ59" s="45">
        <v>0</v>
      </c>
      <c r="LK59" s="45">
        <v>0</v>
      </c>
      <c r="LL59" s="45">
        <v>0</v>
      </c>
      <c r="LM59" s="45">
        <v>0</v>
      </c>
      <c r="LN59" s="45">
        <v>0</v>
      </c>
      <c r="LO59" s="45">
        <v>0</v>
      </c>
      <c r="LP59" s="45">
        <v>0</v>
      </c>
      <c r="LQ59" s="45">
        <v>0</v>
      </c>
      <c r="LR59" s="45">
        <v>0</v>
      </c>
      <c r="LS59" s="45">
        <v>0</v>
      </c>
      <c r="LT59" s="45">
        <v>0</v>
      </c>
      <c r="LU59" s="45"/>
      <c r="LV59" s="45"/>
      <c r="LW59" s="45"/>
      <c r="LX59" s="45"/>
      <c r="LY59" s="45"/>
      <c r="LZ59" s="45"/>
      <c r="MA59" s="45"/>
      <c r="MB59" s="45"/>
      <c r="MC59" s="45"/>
      <c r="MD59" s="45"/>
      <c r="ME59" s="45"/>
      <c r="MF59" s="45"/>
      <c r="MG59" s="45"/>
      <c r="MH59" s="45"/>
      <c r="MI59" s="45"/>
      <c r="MJ59" s="45"/>
      <c r="MK59" s="45"/>
      <c r="ML59" s="45"/>
      <c r="MM59" s="45"/>
      <c r="MN59" s="45"/>
      <c r="MO59" s="45"/>
      <c r="MP59" s="45"/>
      <c r="MQ59" s="45"/>
      <c r="MR59" s="45"/>
      <c r="MS59" s="45"/>
      <c r="MT59" s="45"/>
      <c r="MU59" s="45"/>
      <c r="MV59" s="45"/>
      <c r="MW59" s="45"/>
      <c r="MX59" s="45"/>
      <c r="MY59" s="45"/>
      <c r="MZ59" s="45"/>
      <c r="NA59" s="45"/>
      <c r="NB59" s="45"/>
      <c r="NC59" s="45"/>
      <c r="ND59" s="45"/>
      <c r="NE59" s="45"/>
      <c r="NF59" s="45"/>
      <c r="NG59" s="45"/>
      <c r="NH59" s="45"/>
      <c r="NI59" s="45"/>
      <c r="NJ59" s="45"/>
      <c r="NK59" s="45"/>
      <c r="NL59" s="45"/>
      <c r="NM59" s="45"/>
      <c r="NN59" s="45"/>
      <c r="NO59" s="45"/>
      <c r="NP59" s="45"/>
      <c r="NQ59" s="45"/>
      <c r="NR59" s="45"/>
      <c r="NS59" s="45"/>
      <c r="NT59" s="45"/>
      <c r="NU59" s="45"/>
      <c r="NV59" s="45"/>
      <c r="NW59" s="45"/>
      <c r="NX59" s="45"/>
      <c r="NY59" s="45"/>
      <c r="NZ59" s="45"/>
      <c r="OA59" s="45"/>
      <c r="OB59" s="45"/>
      <c r="OC59" s="45"/>
      <c r="OD59" s="45"/>
      <c r="OE59" s="45"/>
      <c r="OF59" s="45"/>
      <c r="OG59" s="45"/>
      <c r="OH59" s="45"/>
      <c r="OI59" s="45"/>
      <c r="OJ59" s="45"/>
      <c r="OK59" s="45"/>
      <c r="OL59" s="45"/>
      <c r="OM59" s="45"/>
      <c r="ON59" s="45"/>
      <c r="OO59" s="45"/>
      <c r="OP59" s="45"/>
      <c r="OQ59" s="45"/>
      <c r="OR59" s="45"/>
      <c r="OS59" s="45"/>
      <c r="OT59" s="45"/>
      <c r="OU59" s="45"/>
      <c r="OV59" s="45"/>
      <c r="OW59" s="45"/>
      <c r="OX59" s="45"/>
      <c r="OY59" s="45"/>
      <c r="OZ59" s="45"/>
      <c r="PA59" s="45"/>
      <c r="PB59" s="45"/>
      <c r="PC59" s="45"/>
      <c r="PD59" s="45"/>
      <c r="PE59" s="45"/>
      <c r="PF59" s="45"/>
      <c r="PG59" s="45"/>
      <c r="PH59" s="45"/>
      <c r="PI59" s="45"/>
      <c r="PJ59" s="45"/>
      <c r="PK59" s="45"/>
      <c r="PL59" s="45"/>
      <c r="PM59" s="45"/>
      <c r="PN59" s="45"/>
      <c r="PO59" s="45"/>
      <c r="PP59" s="45"/>
      <c r="PQ59" s="45"/>
      <c r="PR59" s="45"/>
      <c r="PS59" s="45"/>
      <c r="PT59" s="45"/>
      <c r="PU59" s="45"/>
      <c r="PV59" s="45"/>
      <c r="PW59" s="45"/>
      <c r="PX59" s="45"/>
      <c r="PY59" s="45"/>
      <c r="PZ59" s="45"/>
      <c r="QA59" s="45"/>
      <c r="QB59" s="45"/>
      <c r="QC59" s="45"/>
      <c r="QD59" s="45"/>
      <c r="QE59" s="45"/>
      <c r="QF59" s="45"/>
      <c r="QG59" s="45"/>
      <c r="QH59" s="45"/>
      <c r="QI59" s="45"/>
      <c r="QJ59" s="45"/>
      <c r="QK59" s="45"/>
      <c r="QL59" s="45"/>
      <c r="QM59" s="45"/>
      <c r="QN59" s="45"/>
      <c r="QO59" s="45"/>
      <c r="QP59" s="45"/>
      <c r="QQ59" s="45"/>
      <c r="QR59" s="45"/>
      <c r="QS59" s="45"/>
      <c r="QT59" s="45"/>
      <c r="QU59" s="45"/>
    </row>
    <row r="60" spans="1:463" outlineLevel="1">
      <c r="C60" s="96" t="str">
        <f>Inputs!C109</f>
        <v>Servers and Software</v>
      </c>
      <c r="D60" s="47" t="s">
        <v>95</v>
      </c>
      <c r="F60" s="305">
        <f>G60+H60</f>
        <v>105500</v>
      </c>
      <c r="G60" s="306">
        <f t="shared" si="85"/>
        <v>0</v>
      </c>
      <c r="H60" s="303">
        <f t="shared" si="86"/>
        <v>105500</v>
      </c>
      <c r="I60" s="45">
        <f>IF(I$13&lt;&gt;0, INDEX(Inputs!$H$95:$AE$111, MATCH($C60,$C$46:$C$61,0), I$14), 0)*Inputs!$E109</f>
        <v>0</v>
      </c>
      <c r="J60" s="45">
        <f>IF(J$13&lt;&gt;0, INDEX(Inputs!$H$95:$AE$111, MATCH($C60,$C$46:$C$61,0), J$14), 0)*Inputs!$E109</f>
        <v>0</v>
      </c>
      <c r="K60" s="45">
        <f>IF(K$13&lt;&gt;0, INDEX(Inputs!$H$95:$AE$111, MATCH($C60,$C$46:$C$61,0), K$14), 0)*Inputs!$E109</f>
        <v>0</v>
      </c>
      <c r="L60" s="45">
        <f>IF(L$13&lt;&gt;0, INDEX(Inputs!$H$95:$AE$111, MATCH($C60,$C$46:$C$61,0), L$14), 0)*Inputs!$E109</f>
        <v>0</v>
      </c>
      <c r="M60" s="45">
        <f>IF(M$13&lt;&gt;0, INDEX(Inputs!$H$95:$AE$111, MATCH($C60,$C$46:$C$61,0), M$14), 0)*Inputs!$E109</f>
        <v>0</v>
      </c>
      <c r="N60" s="45">
        <f>IF(N$13&lt;&gt;0, INDEX(Inputs!$H$95:$AE$111, MATCH($C60,$C$46:$C$61,0), N$14), 0)*Inputs!$E109</f>
        <v>0</v>
      </c>
      <c r="O60" s="45">
        <f>IF(O$13&lt;&gt;0, INDEX(Inputs!$H$95:$AE$111, MATCH($C60,$C$46:$C$61,0), O$14), 0)*Inputs!$E109</f>
        <v>0</v>
      </c>
      <c r="P60" s="45">
        <f>IF(P$13&lt;&gt;0, INDEX(Inputs!$H$95:$AE$111, MATCH($C60,$C$46:$C$61,0), P$14), 0)*Inputs!$E109</f>
        <v>0</v>
      </c>
      <c r="Q60" s="45">
        <f>IF(Q$13&lt;&gt;0, INDEX(Inputs!$H$95:$AE$111, MATCH($C60,$C$46:$C$61,0), Q$14), 0)*Inputs!$E109</f>
        <v>0</v>
      </c>
      <c r="R60" s="45">
        <f>IF(R$13&lt;&gt;0, INDEX(Inputs!$H$95:$AE$111, MATCH($C60,$C$46:$C$61,0), R$14), 0)*Inputs!$E109</f>
        <v>0</v>
      </c>
      <c r="S60" s="45">
        <f>IF(S$13&lt;&gt;0, INDEX(Inputs!$H$95:$AE$111, MATCH($C60,$C$46:$C$61,0), S$14), 0)*Inputs!$E109</f>
        <v>0</v>
      </c>
      <c r="T60" s="45">
        <f>IF(T$13&lt;&gt;0, INDEX(Inputs!$H$95:$AE$111, MATCH($C60,$C$46:$C$61,0), T$14), 0)*Inputs!$E109</f>
        <v>0</v>
      </c>
      <c r="U60" s="45">
        <f>IF(U$13&lt;&gt;0, INDEX(Inputs!$H$95:$AE$111, MATCH($C60,$C$46:$C$61,0), U$14), 0)*Inputs!$E109</f>
        <v>0</v>
      </c>
      <c r="V60" s="45">
        <f>IF(V$13&lt;&gt;0, INDEX(Inputs!$H$95:$AE$111, MATCH($C60,$C$46:$C$61,0), V$14), 0)*Inputs!$E109</f>
        <v>105500</v>
      </c>
      <c r="W60" s="45">
        <f>IF(W$13&lt;&gt;0, INDEX(Inputs!$H$95:$AE$111, MATCH($C60,$C$46:$C$61,0), W$14), 0)*Inputs!$E109</f>
        <v>0</v>
      </c>
      <c r="X60" s="45">
        <f>IF(X$13&lt;&gt;0, INDEX(Inputs!$H$95:$AE$111, MATCH($C60,$C$46:$C$61,0), X$14), 0)*Inputs!$E109</f>
        <v>0</v>
      </c>
      <c r="Y60" s="45">
        <f>IF(Y$13&lt;&gt;0, INDEX(Inputs!$H$95:$AE$111, MATCH($C60,$C$46:$C$61,0), Y$14), 0)*Inputs!$E109</f>
        <v>0</v>
      </c>
      <c r="Z60" s="45">
        <f>IF(Z$13&lt;&gt;0, INDEX(Inputs!$H$95:$AE$111, MATCH($C60,$C$46:$C$61,0), Z$14), 0)*Inputs!$E109</f>
        <v>0</v>
      </c>
      <c r="AA60" s="45">
        <f>IF(AA$13&lt;&gt;0, INDEX(Inputs!$H$95:$AE$111, MATCH($C60,$C$46:$C$61,0), AA$14), 0)*Inputs!$E109</f>
        <v>0</v>
      </c>
      <c r="AB60" s="45">
        <f>IF(AB$13&lt;&gt;0, INDEX(Inputs!$H$95:$AE$111, MATCH($C60,$C$46:$C$61,0), AB$14), 0)*Inputs!$E109</f>
        <v>0</v>
      </c>
      <c r="AC60" s="45">
        <f>IF(AC$13&lt;&gt;0, INDEX(Inputs!$H$95:$AE$111, MATCH($C60,$C$46:$C$61,0), AC$14), 0)*Inputs!$E109</f>
        <v>0</v>
      </c>
      <c r="AD60" s="45">
        <f>IF(AD$13&lt;&gt;0, INDEX(Inputs!$H$95:$AE$111, MATCH($C60,$C$46:$C$61,0), AD$14), 0)*Inputs!$E109</f>
        <v>0</v>
      </c>
      <c r="AE60" s="45">
        <f>IF(AE$13&lt;&gt;0, INDEX(Inputs!$H$95:$AE$111, MATCH($C60,$C$46:$C$61,0), AE$14), 0)*Inputs!$E109</f>
        <v>0</v>
      </c>
      <c r="AF60" s="45">
        <f>IF(AF$13&lt;&gt;0, INDEX(Inputs!$H$95:$AE$111, MATCH($C60,$C$46:$C$61,0), AF$14), 0)*Inputs!$E109</f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5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5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  <c r="CY60" s="45">
        <v>0</v>
      </c>
      <c r="CZ60" s="45">
        <v>0</v>
      </c>
      <c r="DA60" s="45">
        <v>0</v>
      </c>
      <c r="DB60" s="45">
        <v>0</v>
      </c>
      <c r="DC60" s="45">
        <v>0</v>
      </c>
      <c r="DD60" s="45">
        <v>0</v>
      </c>
      <c r="DE60" s="45">
        <v>0</v>
      </c>
      <c r="DF60" s="45">
        <v>0</v>
      </c>
      <c r="DG60" s="45">
        <v>0</v>
      </c>
      <c r="DH60" s="45">
        <v>0</v>
      </c>
      <c r="DI60" s="45">
        <v>0</v>
      </c>
      <c r="DJ60" s="45">
        <v>0</v>
      </c>
      <c r="DK60" s="45">
        <v>0</v>
      </c>
      <c r="DL60" s="45">
        <v>0</v>
      </c>
      <c r="DM60" s="45">
        <v>0</v>
      </c>
      <c r="DN60" s="45">
        <v>0</v>
      </c>
      <c r="DO60" s="45">
        <v>0</v>
      </c>
      <c r="DP60" s="45">
        <v>0</v>
      </c>
      <c r="DQ60" s="45">
        <v>0</v>
      </c>
      <c r="DR60" s="45">
        <v>0</v>
      </c>
      <c r="DS60" s="45">
        <v>0</v>
      </c>
      <c r="DT60" s="45">
        <v>0</v>
      </c>
      <c r="DU60" s="45">
        <v>0</v>
      </c>
      <c r="DV60" s="45">
        <v>0</v>
      </c>
      <c r="DW60" s="45">
        <v>0</v>
      </c>
      <c r="DX60" s="45">
        <v>0</v>
      </c>
      <c r="DY60" s="45">
        <v>0</v>
      </c>
      <c r="DZ60" s="45">
        <v>0</v>
      </c>
      <c r="EA60" s="45">
        <v>0</v>
      </c>
      <c r="EB60" s="45">
        <v>0</v>
      </c>
      <c r="EC60" s="45">
        <v>0</v>
      </c>
      <c r="ED60" s="45">
        <v>0</v>
      </c>
      <c r="EE60" s="45">
        <v>0</v>
      </c>
      <c r="EF60" s="45">
        <v>0</v>
      </c>
      <c r="EG60" s="45">
        <v>0</v>
      </c>
      <c r="EH60" s="45">
        <v>0</v>
      </c>
      <c r="EI60" s="45">
        <v>0</v>
      </c>
      <c r="EJ60" s="45">
        <v>0</v>
      </c>
      <c r="EK60" s="45">
        <v>0</v>
      </c>
      <c r="EL60" s="45">
        <v>0</v>
      </c>
      <c r="EM60" s="45">
        <v>0</v>
      </c>
      <c r="EN60" s="45">
        <v>0</v>
      </c>
      <c r="EO60" s="45">
        <v>0</v>
      </c>
      <c r="EP60" s="45">
        <v>0</v>
      </c>
      <c r="EQ60" s="45">
        <v>0</v>
      </c>
      <c r="ER60" s="45">
        <v>0</v>
      </c>
      <c r="ES60" s="45">
        <v>0</v>
      </c>
      <c r="ET60" s="45">
        <v>0</v>
      </c>
      <c r="EU60" s="45">
        <v>0</v>
      </c>
      <c r="EV60" s="45">
        <v>0</v>
      </c>
      <c r="EW60" s="45">
        <v>0</v>
      </c>
      <c r="EX60" s="45">
        <v>0</v>
      </c>
      <c r="EY60" s="45">
        <v>0</v>
      </c>
      <c r="EZ60" s="45">
        <v>0</v>
      </c>
      <c r="FA60" s="45">
        <v>0</v>
      </c>
      <c r="FB60" s="45">
        <v>0</v>
      </c>
      <c r="FC60" s="45">
        <v>0</v>
      </c>
      <c r="FD60" s="45">
        <v>0</v>
      </c>
      <c r="FE60" s="45">
        <v>0</v>
      </c>
      <c r="FF60" s="45">
        <v>0</v>
      </c>
      <c r="FG60" s="45">
        <v>0</v>
      </c>
      <c r="FH60" s="45">
        <v>0</v>
      </c>
      <c r="FI60" s="45">
        <v>0</v>
      </c>
      <c r="FJ60" s="45">
        <v>0</v>
      </c>
      <c r="FK60" s="45">
        <v>0</v>
      </c>
      <c r="FL60" s="45">
        <v>0</v>
      </c>
      <c r="FM60" s="45">
        <v>0</v>
      </c>
      <c r="FN60" s="45">
        <v>0</v>
      </c>
      <c r="FO60" s="45">
        <v>0</v>
      </c>
      <c r="FP60" s="45">
        <v>0</v>
      </c>
      <c r="FQ60" s="45">
        <v>0</v>
      </c>
      <c r="FR60" s="45">
        <v>0</v>
      </c>
      <c r="FS60" s="45">
        <v>0</v>
      </c>
      <c r="FT60" s="45">
        <v>0</v>
      </c>
      <c r="FU60" s="45">
        <v>0</v>
      </c>
      <c r="FV60" s="45">
        <v>0</v>
      </c>
      <c r="FW60" s="45">
        <v>0</v>
      </c>
      <c r="FX60" s="45">
        <v>0</v>
      </c>
      <c r="FY60" s="45">
        <v>0</v>
      </c>
      <c r="FZ60" s="45">
        <v>0</v>
      </c>
      <c r="GA60" s="45">
        <v>0</v>
      </c>
      <c r="GB60" s="45">
        <v>0</v>
      </c>
      <c r="GC60" s="45">
        <v>0</v>
      </c>
      <c r="GD60" s="45">
        <v>0</v>
      </c>
      <c r="GE60" s="45">
        <v>0</v>
      </c>
      <c r="GF60" s="45">
        <v>0</v>
      </c>
      <c r="GG60" s="45">
        <v>0</v>
      </c>
      <c r="GH60" s="45">
        <v>0</v>
      </c>
      <c r="GI60" s="45">
        <v>0</v>
      </c>
      <c r="GJ60" s="45">
        <v>0</v>
      </c>
      <c r="GK60" s="45">
        <v>0</v>
      </c>
      <c r="GL60" s="45">
        <v>0</v>
      </c>
      <c r="GM60" s="45">
        <v>0</v>
      </c>
      <c r="GN60" s="45">
        <v>0</v>
      </c>
      <c r="GO60" s="45">
        <v>0</v>
      </c>
      <c r="GP60" s="45">
        <v>0</v>
      </c>
      <c r="GQ60" s="45">
        <v>0</v>
      </c>
      <c r="GR60" s="45">
        <v>0</v>
      </c>
      <c r="GS60" s="45">
        <v>0</v>
      </c>
      <c r="GT60" s="45">
        <v>0</v>
      </c>
      <c r="GU60" s="45">
        <v>0</v>
      </c>
      <c r="GV60" s="45">
        <v>0</v>
      </c>
      <c r="GW60" s="45">
        <v>0</v>
      </c>
      <c r="GX60" s="45">
        <v>0</v>
      </c>
      <c r="GY60" s="45">
        <v>0</v>
      </c>
      <c r="GZ60" s="45">
        <v>0</v>
      </c>
      <c r="HA60" s="45">
        <v>0</v>
      </c>
      <c r="HB60" s="45">
        <v>0</v>
      </c>
      <c r="HC60" s="45">
        <v>0</v>
      </c>
      <c r="HD60" s="45">
        <v>0</v>
      </c>
      <c r="HE60" s="45">
        <v>0</v>
      </c>
      <c r="HF60" s="45">
        <v>0</v>
      </c>
      <c r="HG60" s="45">
        <v>0</v>
      </c>
      <c r="HH60" s="45">
        <v>0</v>
      </c>
      <c r="HI60" s="45">
        <v>0</v>
      </c>
      <c r="HJ60" s="45">
        <v>0</v>
      </c>
      <c r="HK60" s="45">
        <v>0</v>
      </c>
      <c r="HL60" s="45">
        <v>0</v>
      </c>
      <c r="HM60" s="45">
        <v>0</v>
      </c>
      <c r="HN60" s="45">
        <v>0</v>
      </c>
      <c r="HO60" s="45">
        <v>0</v>
      </c>
      <c r="HP60" s="45">
        <v>0</v>
      </c>
      <c r="HQ60" s="45">
        <v>0</v>
      </c>
      <c r="HR60" s="45">
        <v>0</v>
      </c>
      <c r="HS60" s="45">
        <v>0</v>
      </c>
      <c r="HT60" s="45">
        <v>0</v>
      </c>
      <c r="HU60" s="45">
        <v>0</v>
      </c>
      <c r="HV60" s="45">
        <v>0</v>
      </c>
      <c r="HW60" s="45">
        <v>0</v>
      </c>
      <c r="HX60" s="45">
        <v>0</v>
      </c>
      <c r="HY60" s="45">
        <v>0</v>
      </c>
      <c r="HZ60" s="45"/>
      <c r="IA60" s="45">
        <v>0</v>
      </c>
      <c r="IB60" s="45">
        <v>0</v>
      </c>
      <c r="IC60" s="45">
        <v>0</v>
      </c>
      <c r="ID60" s="45">
        <v>0</v>
      </c>
      <c r="IE60" s="45">
        <v>0</v>
      </c>
      <c r="IF60" s="45">
        <v>0</v>
      </c>
      <c r="IG60" s="45">
        <v>0</v>
      </c>
      <c r="IH60" s="45">
        <v>0</v>
      </c>
      <c r="II60" s="45">
        <v>0</v>
      </c>
      <c r="IJ60" s="45">
        <v>0</v>
      </c>
      <c r="IK60" s="45">
        <v>0</v>
      </c>
      <c r="IL60" s="45">
        <v>0</v>
      </c>
      <c r="IM60" s="45">
        <v>0</v>
      </c>
      <c r="IN60" s="45">
        <v>0</v>
      </c>
      <c r="IO60" s="45">
        <v>0</v>
      </c>
      <c r="IP60" s="45">
        <v>0</v>
      </c>
      <c r="IQ60" s="45">
        <v>0</v>
      </c>
      <c r="IR60" s="45">
        <v>0</v>
      </c>
      <c r="IS60" s="45">
        <v>0</v>
      </c>
      <c r="IT60" s="45">
        <v>0</v>
      </c>
      <c r="IU60" s="45">
        <v>0</v>
      </c>
      <c r="IV60" s="45">
        <v>0</v>
      </c>
      <c r="IW60" s="45">
        <v>0</v>
      </c>
      <c r="IX60" s="45">
        <v>0</v>
      </c>
      <c r="IY60" s="45">
        <v>0</v>
      </c>
      <c r="IZ60" s="45">
        <v>0</v>
      </c>
      <c r="JA60" s="45">
        <v>0</v>
      </c>
      <c r="JB60" s="45">
        <v>0</v>
      </c>
      <c r="JC60" s="45">
        <v>0</v>
      </c>
      <c r="JD60" s="45">
        <v>0</v>
      </c>
      <c r="JE60" s="45">
        <v>0</v>
      </c>
      <c r="JF60" s="45">
        <v>0</v>
      </c>
      <c r="JG60" s="45">
        <v>0</v>
      </c>
      <c r="JH60" s="45">
        <v>0</v>
      </c>
      <c r="JI60" s="45">
        <v>0</v>
      </c>
      <c r="JJ60" s="45">
        <v>0</v>
      </c>
      <c r="JK60" s="45">
        <v>0</v>
      </c>
      <c r="JL60" s="45">
        <v>0</v>
      </c>
      <c r="JM60" s="45">
        <v>0</v>
      </c>
      <c r="JN60" s="45">
        <v>0</v>
      </c>
      <c r="JO60" s="45">
        <v>0</v>
      </c>
      <c r="JP60" s="45">
        <v>0</v>
      </c>
      <c r="JQ60" s="45">
        <v>0</v>
      </c>
      <c r="JR60" s="45">
        <v>0</v>
      </c>
      <c r="JS60" s="45">
        <v>0</v>
      </c>
      <c r="JT60" s="45">
        <v>0</v>
      </c>
      <c r="JU60" s="45">
        <v>0</v>
      </c>
      <c r="JV60" s="45">
        <v>0</v>
      </c>
      <c r="JW60" s="45">
        <v>0</v>
      </c>
      <c r="JX60" s="45">
        <v>0</v>
      </c>
      <c r="JY60" s="45">
        <v>0</v>
      </c>
      <c r="JZ60" s="45">
        <v>0</v>
      </c>
      <c r="KA60" s="45">
        <v>0</v>
      </c>
      <c r="KB60" s="45">
        <v>0</v>
      </c>
      <c r="KC60" s="45">
        <v>0</v>
      </c>
      <c r="KD60" s="45">
        <v>0</v>
      </c>
      <c r="KE60" s="45">
        <v>0</v>
      </c>
      <c r="KF60" s="45">
        <v>0</v>
      </c>
      <c r="KG60" s="45">
        <v>0</v>
      </c>
      <c r="KH60" s="45">
        <v>0</v>
      </c>
      <c r="KI60" s="45">
        <v>0</v>
      </c>
      <c r="KJ60" s="45">
        <v>0</v>
      </c>
      <c r="KK60" s="45">
        <v>0</v>
      </c>
      <c r="KL60" s="45">
        <v>0</v>
      </c>
      <c r="KM60" s="45">
        <v>0</v>
      </c>
      <c r="KN60" s="45">
        <v>0</v>
      </c>
      <c r="KO60" s="45">
        <v>0</v>
      </c>
      <c r="KP60" s="45">
        <v>0</v>
      </c>
      <c r="KQ60" s="45">
        <v>0</v>
      </c>
      <c r="KR60" s="45">
        <v>0</v>
      </c>
      <c r="KS60" s="45">
        <v>0</v>
      </c>
      <c r="KT60" s="45">
        <v>0</v>
      </c>
      <c r="KU60" s="45">
        <v>0</v>
      </c>
      <c r="KV60" s="45">
        <v>0</v>
      </c>
      <c r="KW60" s="45">
        <v>0</v>
      </c>
      <c r="KX60" s="45">
        <v>0</v>
      </c>
      <c r="KY60" s="45">
        <v>0</v>
      </c>
      <c r="KZ60" s="45">
        <v>0</v>
      </c>
      <c r="LA60" s="45">
        <v>0</v>
      </c>
      <c r="LB60" s="45">
        <v>0</v>
      </c>
      <c r="LC60" s="45">
        <v>0</v>
      </c>
      <c r="LD60" s="45">
        <v>0</v>
      </c>
      <c r="LE60" s="45">
        <v>0</v>
      </c>
      <c r="LF60" s="45">
        <v>0</v>
      </c>
      <c r="LG60" s="45">
        <v>0</v>
      </c>
      <c r="LH60" s="45">
        <v>0</v>
      </c>
      <c r="LI60" s="45">
        <v>0</v>
      </c>
      <c r="LJ60" s="45">
        <v>0</v>
      </c>
      <c r="LK60" s="45">
        <v>0</v>
      </c>
      <c r="LL60" s="45">
        <v>0</v>
      </c>
      <c r="LM60" s="45">
        <v>0</v>
      </c>
      <c r="LN60" s="45">
        <v>0</v>
      </c>
      <c r="LO60" s="45">
        <v>0</v>
      </c>
      <c r="LP60" s="45">
        <v>0</v>
      </c>
      <c r="LQ60" s="45">
        <v>0</v>
      </c>
      <c r="LR60" s="45">
        <v>0</v>
      </c>
      <c r="LS60" s="45">
        <v>0</v>
      </c>
      <c r="LT60" s="45">
        <v>0</v>
      </c>
      <c r="LU60" s="45"/>
      <c r="LV60" s="45"/>
      <c r="LW60" s="45"/>
      <c r="LX60" s="45"/>
      <c r="LY60" s="45"/>
      <c r="LZ60" s="45"/>
      <c r="MA60" s="45"/>
      <c r="MB60" s="45"/>
      <c r="MC60" s="45"/>
      <c r="MD60" s="45"/>
      <c r="ME60" s="45"/>
      <c r="MF60" s="45"/>
      <c r="MG60" s="45"/>
      <c r="MH60" s="45"/>
      <c r="MI60" s="45"/>
      <c r="MJ60" s="45"/>
      <c r="MK60" s="45"/>
      <c r="ML60" s="45"/>
      <c r="MM60" s="45"/>
      <c r="MN60" s="45"/>
      <c r="MO60" s="45"/>
      <c r="MP60" s="45"/>
      <c r="MQ60" s="45"/>
      <c r="MR60" s="45"/>
      <c r="MS60" s="45"/>
      <c r="MT60" s="45"/>
      <c r="MU60" s="45"/>
      <c r="MV60" s="45"/>
      <c r="MW60" s="45"/>
      <c r="MX60" s="45"/>
      <c r="MY60" s="45"/>
      <c r="MZ60" s="45"/>
      <c r="NA60" s="45"/>
      <c r="NB60" s="45"/>
      <c r="NC60" s="45"/>
      <c r="ND60" s="45"/>
      <c r="NE60" s="45"/>
      <c r="NF60" s="45"/>
      <c r="NG60" s="45"/>
      <c r="NH60" s="45"/>
      <c r="NI60" s="45"/>
      <c r="NJ60" s="45"/>
      <c r="NK60" s="45"/>
      <c r="NL60" s="45"/>
      <c r="NM60" s="45"/>
      <c r="NN60" s="45"/>
      <c r="NO60" s="45"/>
      <c r="NP60" s="45"/>
      <c r="NQ60" s="45"/>
      <c r="NR60" s="45"/>
      <c r="NS60" s="45"/>
      <c r="NT60" s="45"/>
      <c r="NU60" s="45"/>
      <c r="NV60" s="45"/>
      <c r="NW60" s="45"/>
      <c r="NX60" s="45"/>
      <c r="NY60" s="45"/>
      <c r="NZ60" s="45"/>
      <c r="OA60" s="45"/>
      <c r="OB60" s="45"/>
      <c r="OC60" s="45"/>
      <c r="OD60" s="45"/>
      <c r="OE60" s="45"/>
      <c r="OF60" s="45"/>
      <c r="OG60" s="45"/>
      <c r="OH60" s="45"/>
      <c r="OI60" s="45"/>
      <c r="OJ60" s="45"/>
      <c r="OK60" s="45"/>
      <c r="OL60" s="45"/>
      <c r="OM60" s="45"/>
      <c r="ON60" s="45"/>
      <c r="OO60" s="45"/>
      <c r="OP60" s="45"/>
      <c r="OQ60" s="45"/>
      <c r="OR60" s="45"/>
      <c r="OS60" s="45"/>
      <c r="OT60" s="45"/>
      <c r="OU60" s="45"/>
      <c r="OV60" s="45"/>
      <c r="OW60" s="45"/>
      <c r="OX60" s="45"/>
      <c r="OY60" s="45"/>
      <c r="OZ60" s="45"/>
      <c r="PA60" s="45"/>
      <c r="PB60" s="45"/>
      <c r="PC60" s="45"/>
      <c r="PD60" s="45"/>
      <c r="PE60" s="45"/>
      <c r="PF60" s="45"/>
      <c r="PG60" s="45"/>
      <c r="PH60" s="45"/>
      <c r="PI60" s="45"/>
      <c r="PJ60" s="45"/>
      <c r="PK60" s="45"/>
      <c r="PL60" s="45"/>
      <c r="PM60" s="45"/>
      <c r="PN60" s="45"/>
      <c r="PO60" s="45"/>
      <c r="PP60" s="45"/>
      <c r="PQ60" s="45"/>
      <c r="PR60" s="45"/>
      <c r="PS60" s="45"/>
      <c r="PT60" s="45"/>
      <c r="PU60" s="45"/>
      <c r="PV60" s="45"/>
      <c r="PW60" s="45"/>
      <c r="PX60" s="45"/>
      <c r="PY60" s="45"/>
      <c r="PZ60" s="45"/>
      <c r="QA60" s="45"/>
      <c r="QB60" s="45"/>
      <c r="QC60" s="45"/>
      <c r="QD60" s="45"/>
      <c r="QE60" s="45"/>
      <c r="QF60" s="45"/>
      <c r="QG60" s="45"/>
      <c r="QH60" s="45"/>
      <c r="QI60" s="45"/>
      <c r="QJ60" s="45"/>
      <c r="QK60" s="45"/>
      <c r="QL60" s="45"/>
      <c r="QM60" s="45"/>
      <c r="QN60" s="45"/>
      <c r="QO60" s="45"/>
      <c r="QP60" s="45"/>
      <c r="QQ60" s="45"/>
      <c r="QR60" s="45"/>
      <c r="QS60" s="45"/>
      <c r="QT60" s="45"/>
      <c r="QU60" s="45"/>
    </row>
    <row r="61" spans="1:463" outlineLevel="1">
      <c r="C61" s="96" t="str">
        <f>Inputs!C110</f>
        <v>Tools, Supplies</v>
      </c>
      <c r="D61" s="47" t="s">
        <v>95</v>
      </c>
      <c r="F61" s="305">
        <f>G61+H61</f>
        <v>55000.000000000007</v>
      </c>
      <c r="G61" s="306">
        <f t="shared" si="85"/>
        <v>0</v>
      </c>
      <c r="H61" s="303">
        <f t="shared" si="86"/>
        <v>55000.000000000007</v>
      </c>
      <c r="I61" s="45">
        <f>IF(I$13&lt;&gt;0, INDEX(Inputs!$H$95:$AE$111, MATCH($C61,$C$46:$C$61,0), I$14), 0)*Inputs!$E110</f>
        <v>0</v>
      </c>
      <c r="J61" s="45">
        <f>IF(J$13&lt;&gt;0, INDEX(Inputs!$H$95:$AE$111, MATCH($C61,$C$46:$C$61,0), J$14), 0)*Inputs!$E110</f>
        <v>0</v>
      </c>
      <c r="K61" s="45">
        <f>IF(K$13&lt;&gt;0, INDEX(Inputs!$H$95:$AE$111, MATCH($C61,$C$46:$C$61,0), K$14), 0)*Inputs!$E110</f>
        <v>0</v>
      </c>
      <c r="L61" s="45">
        <f>IF(L$13&lt;&gt;0, INDEX(Inputs!$H$95:$AE$111, MATCH($C61,$C$46:$C$61,0), L$14), 0)*Inputs!$E110</f>
        <v>0</v>
      </c>
      <c r="M61" s="45">
        <f>IF(M$13&lt;&gt;0, INDEX(Inputs!$H$95:$AE$111, MATCH($C61,$C$46:$C$61,0), M$14), 0)*Inputs!$E110</f>
        <v>0</v>
      </c>
      <c r="N61" s="45">
        <f>IF(N$13&lt;&gt;0, INDEX(Inputs!$H$95:$AE$111, MATCH($C61,$C$46:$C$61,0), N$14), 0)*Inputs!$E110</f>
        <v>0</v>
      </c>
      <c r="O61" s="45">
        <f>IF(O$13&lt;&gt;0, INDEX(Inputs!$H$95:$AE$111, MATCH($C61,$C$46:$C$61,0), O$14), 0)*Inputs!$E110</f>
        <v>0</v>
      </c>
      <c r="P61" s="45">
        <f>IF(P$13&lt;&gt;0, INDEX(Inputs!$H$95:$AE$111, MATCH($C61,$C$46:$C$61,0), P$14), 0)*Inputs!$E110</f>
        <v>0</v>
      </c>
      <c r="Q61" s="45">
        <f>IF(Q$13&lt;&gt;0, INDEX(Inputs!$H$95:$AE$111, MATCH($C61,$C$46:$C$61,0), Q$14), 0)*Inputs!$E110</f>
        <v>0</v>
      </c>
      <c r="R61" s="45">
        <f>IF(R$13&lt;&gt;0, INDEX(Inputs!$H$95:$AE$111, MATCH($C61,$C$46:$C$61,0), R$14), 0)*Inputs!$E110</f>
        <v>0</v>
      </c>
      <c r="S61" s="45">
        <f>IF(S$13&lt;&gt;0, INDEX(Inputs!$H$95:$AE$111, MATCH($C61,$C$46:$C$61,0), S$14), 0)*Inputs!$E110</f>
        <v>0</v>
      </c>
      <c r="T61" s="45">
        <f>IF(T$13&lt;&gt;0, INDEX(Inputs!$H$95:$AE$111, MATCH($C61,$C$46:$C$61,0), T$14), 0)*Inputs!$E110</f>
        <v>0</v>
      </c>
      <c r="U61" s="45">
        <f>IF(U$13&lt;&gt;0, INDEX(Inputs!$H$95:$AE$111, MATCH($C61,$C$46:$C$61,0), U$14), 0)*Inputs!$E110</f>
        <v>0</v>
      </c>
      <c r="V61" s="45">
        <f>IF(V$13&lt;&gt;0, INDEX(Inputs!$H$95:$AE$111, MATCH($C61,$C$46:$C$61,0), V$14), 0)*Inputs!$E110</f>
        <v>55000.000000000007</v>
      </c>
      <c r="W61" s="45">
        <f>IF(W$13&lt;&gt;0, INDEX(Inputs!$H$95:$AE$111, MATCH($C61,$C$46:$C$61,0), W$14), 0)*Inputs!$E110</f>
        <v>0</v>
      </c>
      <c r="X61" s="45">
        <f>IF(X$13&lt;&gt;0, INDEX(Inputs!$H$95:$AE$111, MATCH($C61,$C$46:$C$61,0), X$14), 0)*Inputs!$E110</f>
        <v>0</v>
      </c>
      <c r="Y61" s="45">
        <f>IF(Y$13&lt;&gt;0, INDEX(Inputs!$H$95:$AE$111, MATCH($C61,$C$46:$C$61,0), Y$14), 0)*Inputs!$E110</f>
        <v>0</v>
      </c>
      <c r="Z61" s="45">
        <f>IF(Z$13&lt;&gt;0, INDEX(Inputs!$H$95:$AE$111, MATCH($C61,$C$46:$C$61,0), Z$14), 0)*Inputs!$E110</f>
        <v>0</v>
      </c>
      <c r="AA61" s="45">
        <f>IF(AA$13&lt;&gt;0, INDEX(Inputs!$H$95:$AE$111, MATCH($C61,$C$46:$C$61,0), AA$14), 0)*Inputs!$E110</f>
        <v>0</v>
      </c>
      <c r="AB61" s="45">
        <f>IF(AB$13&lt;&gt;0, INDEX(Inputs!$H$95:$AE$111, MATCH($C61,$C$46:$C$61,0), AB$14), 0)*Inputs!$E110</f>
        <v>0</v>
      </c>
      <c r="AC61" s="45">
        <f>IF(AC$13&lt;&gt;0, INDEX(Inputs!$H$95:$AE$111, MATCH($C61,$C$46:$C$61,0), AC$14), 0)*Inputs!$E110</f>
        <v>0</v>
      </c>
      <c r="AD61" s="45">
        <f>IF(AD$13&lt;&gt;0, INDEX(Inputs!$H$95:$AE$111, MATCH($C61,$C$46:$C$61,0), AD$14), 0)*Inputs!$E110</f>
        <v>0</v>
      </c>
      <c r="AE61" s="45">
        <f>IF(AE$13&lt;&gt;0, INDEX(Inputs!$H$95:$AE$111, MATCH($C61,$C$46:$C$61,0), AE$14), 0)*Inputs!$E110</f>
        <v>0</v>
      </c>
      <c r="AF61" s="45">
        <f>IF(AF$13&lt;&gt;0, INDEX(Inputs!$H$95:$AE$111, MATCH($C61,$C$46:$C$61,0), AF$14), 0)*Inputs!$E110</f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5">
        <v>0</v>
      </c>
      <c r="BS61" s="45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5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  <c r="CY61" s="45">
        <v>0</v>
      </c>
      <c r="CZ61" s="45">
        <v>0</v>
      </c>
      <c r="DA61" s="45">
        <v>0</v>
      </c>
      <c r="DB61" s="45">
        <v>0</v>
      </c>
      <c r="DC61" s="45">
        <v>0</v>
      </c>
      <c r="DD61" s="45">
        <v>0</v>
      </c>
      <c r="DE61" s="45">
        <v>0</v>
      </c>
      <c r="DF61" s="45">
        <v>0</v>
      </c>
      <c r="DG61" s="45">
        <v>0</v>
      </c>
      <c r="DH61" s="45">
        <v>0</v>
      </c>
      <c r="DI61" s="45">
        <v>0</v>
      </c>
      <c r="DJ61" s="45">
        <v>0</v>
      </c>
      <c r="DK61" s="45">
        <v>0</v>
      </c>
      <c r="DL61" s="45">
        <v>0</v>
      </c>
      <c r="DM61" s="45">
        <v>0</v>
      </c>
      <c r="DN61" s="45">
        <v>0</v>
      </c>
      <c r="DO61" s="45">
        <v>0</v>
      </c>
      <c r="DP61" s="45">
        <v>0</v>
      </c>
      <c r="DQ61" s="45">
        <v>0</v>
      </c>
      <c r="DR61" s="45">
        <v>0</v>
      </c>
      <c r="DS61" s="45">
        <v>0</v>
      </c>
      <c r="DT61" s="45">
        <v>0</v>
      </c>
      <c r="DU61" s="45">
        <v>0</v>
      </c>
      <c r="DV61" s="45">
        <v>0</v>
      </c>
      <c r="DW61" s="45">
        <v>0</v>
      </c>
      <c r="DX61" s="45">
        <v>0</v>
      </c>
      <c r="DY61" s="45">
        <v>0</v>
      </c>
      <c r="DZ61" s="45">
        <v>0</v>
      </c>
      <c r="EA61" s="45">
        <v>0</v>
      </c>
      <c r="EB61" s="45">
        <v>0</v>
      </c>
      <c r="EC61" s="45">
        <v>0</v>
      </c>
      <c r="ED61" s="45">
        <v>0</v>
      </c>
      <c r="EE61" s="45">
        <v>0</v>
      </c>
      <c r="EF61" s="45">
        <v>0</v>
      </c>
      <c r="EG61" s="45">
        <v>0</v>
      </c>
      <c r="EH61" s="45">
        <v>0</v>
      </c>
      <c r="EI61" s="45">
        <v>0</v>
      </c>
      <c r="EJ61" s="45">
        <v>0</v>
      </c>
      <c r="EK61" s="45">
        <v>0</v>
      </c>
      <c r="EL61" s="45">
        <v>0</v>
      </c>
      <c r="EM61" s="45">
        <v>0</v>
      </c>
      <c r="EN61" s="45">
        <v>0</v>
      </c>
      <c r="EO61" s="45">
        <v>0</v>
      </c>
      <c r="EP61" s="45">
        <v>0</v>
      </c>
      <c r="EQ61" s="45">
        <v>0</v>
      </c>
      <c r="ER61" s="45">
        <v>0</v>
      </c>
      <c r="ES61" s="45">
        <v>0</v>
      </c>
      <c r="ET61" s="45">
        <v>0</v>
      </c>
      <c r="EU61" s="45">
        <v>0</v>
      </c>
      <c r="EV61" s="45">
        <v>0</v>
      </c>
      <c r="EW61" s="45">
        <v>0</v>
      </c>
      <c r="EX61" s="45">
        <v>0</v>
      </c>
      <c r="EY61" s="45">
        <v>0</v>
      </c>
      <c r="EZ61" s="45">
        <v>0</v>
      </c>
      <c r="FA61" s="45">
        <v>0</v>
      </c>
      <c r="FB61" s="45">
        <v>0</v>
      </c>
      <c r="FC61" s="45">
        <v>0</v>
      </c>
      <c r="FD61" s="45">
        <v>0</v>
      </c>
      <c r="FE61" s="45">
        <v>0</v>
      </c>
      <c r="FF61" s="45">
        <v>0</v>
      </c>
      <c r="FG61" s="45">
        <v>0</v>
      </c>
      <c r="FH61" s="45">
        <v>0</v>
      </c>
      <c r="FI61" s="45">
        <v>0</v>
      </c>
      <c r="FJ61" s="45">
        <v>0</v>
      </c>
      <c r="FK61" s="45">
        <v>0</v>
      </c>
      <c r="FL61" s="45">
        <v>0</v>
      </c>
      <c r="FM61" s="45">
        <v>0</v>
      </c>
      <c r="FN61" s="45">
        <v>0</v>
      </c>
      <c r="FO61" s="45">
        <v>0</v>
      </c>
      <c r="FP61" s="45">
        <v>0</v>
      </c>
      <c r="FQ61" s="45">
        <v>0</v>
      </c>
      <c r="FR61" s="45">
        <v>0</v>
      </c>
      <c r="FS61" s="45">
        <v>0</v>
      </c>
      <c r="FT61" s="45">
        <v>0</v>
      </c>
      <c r="FU61" s="45">
        <v>0</v>
      </c>
      <c r="FV61" s="45">
        <v>0</v>
      </c>
      <c r="FW61" s="45">
        <v>0</v>
      </c>
      <c r="FX61" s="45">
        <v>0</v>
      </c>
      <c r="FY61" s="45">
        <v>0</v>
      </c>
      <c r="FZ61" s="45">
        <v>0</v>
      </c>
      <c r="GA61" s="45">
        <v>0</v>
      </c>
      <c r="GB61" s="45">
        <v>0</v>
      </c>
      <c r="GC61" s="45">
        <v>0</v>
      </c>
      <c r="GD61" s="45">
        <v>0</v>
      </c>
      <c r="GE61" s="45">
        <v>0</v>
      </c>
      <c r="GF61" s="45">
        <v>0</v>
      </c>
      <c r="GG61" s="45">
        <v>0</v>
      </c>
      <c r="GH61" s="45">
        <v>0</v>
      </c>
      <c r="GI61" s="45">
        <v>0</v>
      </c>
      <c r="GJ61" s="45">
        <v>0</v>
      </c>
      <c r="GK61" s="45">
        <v>0</v>
      </c>
      <c r="GL61" s="45">
        <v>0</v>
      </c>
      <c r="GM61" s="45">
        <v>0</v>
      </c>
      <c r="GN61" s="45">
        <v>0</v>
      </c>
      <c r="GO61" s="45">
        <v>0</v>
      </c>
      <c r="GP61" s="45">
        <v>0</v>
      </c>
      <c r="GQ61" s="45">
        <v>0</v>
      </c>
      <c r="GR61" s="45">
        <v>0</v>
      </c>
      <c r="GS61" s="45">
        <v>0</v>
      </c>
      <c r="GT61" s="45">
        <v>0</v>
      </c>
      <c r="GU61" s="45">
        <v>0</v>
      </c>
      <c r="GV61" s="45">
        <v>0</v>
      </c>
      <c r="GW61" s="45">
        <v>0</v>
      </c>
      <c r="GX61" s="45">
        <v>0</v>
      </c>
      <c r="GY61" s="45">
        <v>0</v>
      </c>
      <c r="GZ61" s="45">
        <v>0</v>
      </c>
      <c r="HA61" s="45">
        <v>0</v>
      </c>
      <c r="HB61" s="45">
        <v>0</v>
      </c>
      <c r="HC61" s="45">
        <v>0</v>
      </c>
      <c r="HD61" s="45">
        <v>0</v>
      </c>
      <c r="HE61" s="45">
        <v>0</v>
      </c>
      <c r="HF61" s="45">
        <v>0</v>
      </c>
      <c r="HG61" s="45">
        <v>0</v>
      </c>
      <c r="HH61" s="45">
        <v>0</v>
      </c>
      <c r="HI61" s="45">
        <v>0</v>
      </c>
      <c r="HJ61" s="45">
        <v>0</v>
      </c>
      <c r="HK61" s="45">
        <v>0</v>
      </c>
      <c r="HL61" s="45">
        <v>0</v>
      </c>
      <c r="HM61" s="45">
        <v>0</v>
      </c>
      <c r="HN61" s="45">
        <v>0</v>
      </c>
      <c r="HO61" s="45">
        <v>0</v>
      </c>
      <c r="HP61" s="45">
        <v>0</v>
      </c>
      <c r="HQ61" s="45">
        <v>0</v>
      </c>
      <c r="HR61" s="45">
        <v>0</v>
      </c>
      <c r="HS61" s="45">
        <v>0</v>
      </c>
      <c r="HT61" s="45">
        <v>0</v>
      </c>
      <c r="HU61" s="45">
        <v>0</v>
      </c>
      <c r="HV61" s="45">
        <v>0</v>
      </c>
      <c r="HW61" s="45">
        <v>0</v>
      </c>
      <c r="HX61" s="45">
        <v>0</v>
      </c>
      <c r="HY61" s="45">
        <v>0</v>
      </c>
      <c r="HZ61" s="45"/>
      <c r="IA61" s="45">
        <v>0</v>
      </c>
      <c r="IB61" s="45">
        <v>0</v>
      </c>
      <c r="IC61" s="45">
        <v>0</v>
      </c>
      <c r="ID61" s="45">
        <v>0</v>
      </c>
      <c r="IE61" s="45">
        <v>0</v>
      </c>
      <c r="IF61" s="45">
        <v>0</v>
      </c>
      <c r="IG61" s="45">
        <v>0</v>
      </c>
      <c r="IH61" s="45">
        <v>0</v>
      </c>
      <c r="II61" s="45">
        <v>0</v>
      </c>
      <c r="IJ61" s="45">
        <v>0</v>
      </c>
      <c r="IK61" s="45">
        <v>0</v>
      </c>
      <c r="IL61" s="45">
        <v>0</v>
      </c>
      <c r="IM61" s="45">
        <v>0</v>
      </c>
      <c r="IN61" s="45">
        <v>0</v>
      </c>
      <c r="IO61" s="45">
        <v>0</v>
      </c>
      <c r="IP61" s="45">
        <v>0</v>
      </c>
      <c r="IQ61" s="45">
        <v>0</v>
      </c>
      <c r="IR61" s="45">
        <v>0</v>
      </c>
      <c r="IS61" s="45">
        <v>0</v>
      </c>
      <c r="IT61" s="45">
        <v>0</v>
      </c>
      <c r="IU61" s="45">
        <v>0</v>
      </c>
      <c r="IV61" s="45">
        <v>0</v>
      </c>
      <c r="IW61" s="45">
        <v>0</v>
      </c>
      <c r="IX61" s="45">
        <v>0</v>
      </c>
      <c r="IY61" s="45">
        <v>0</v>
      </c>
      <c r="IZ61" s="45">
        <v>0</v>
      </c>
      <c r="JA61" s="45">
        <v>0</v>
      </c>
      <c r="JB61" s="45">
        <v>0</v>
      </c>
      <c r="JC61" s="45">
        <v>0</v>
      </c>
      <c r="JD61" s="45">
        <v>0</v>
      </c>
      <c r="JE61" s="45">
        <v>0</v>
      </c>
      <c r="JF61" s="45">
        <v>0</v>
      </c>
      <c r="JG61" s="45">
        <v>0</v>
      </c>
      <c r="JH61" s="45">
        <v>0</v>
      </c>
      <c r="JI61" s="45">
        <v>0</v>
      </c>
      <c r="JJ61" s="45">
        <v>0</v>
      </c>
      <c r="JK61" s="45">
        <v>0</v>
      </c>
      <c r="JL61" s="45">
        <v>0</v>
      </c>
      <c r="JM61" s="45">
        <v>0</v>
      </c>
      <c r="JN61" s="45">
        <v>0</v>
      </c>
      <c r="JO61" s="45">
        <v>0</v>
      </c>
      <c r="JP61" s="45">
        <v>0</v>
      </c>
      <c r="JQ61" s="45">
        <v>0</v>
      </c>
      <c r="JR61" s="45">
        <v>0</v>
      </c>
      <c r="JS61" s="45">
        <v>0</v>
      </c>
      <c r="JT61" s="45">
        <v>0</v>
      </c>
      <c r="JU61" s="45">
        <v>0</v>
      </c>
      <c r="JV61" s="45">
        <v>0</v>
      </c>
      <c r="JW61" s="45">
        <v>0</v>
      </c>
      <c r="JX61" s="45">
        <v>0</v>
      </c>
      <c r="JY61" s="45">
        <v>0</v>
      </c>
      <c r="JZ61" s="45">
        <v>0</v>
      </c>
      <c r="KA61" s="45">
        <v>0</v>
      </c>
      <c r="KB61" s="45">
        <v>0</v>
      </c>
      <c r="KC61" s="45">
        <v>0</v>
      </c>
      <c r="KD61" s="45">
        <v>0</v>
      </c>
      <c r="KE61" s="45">
        <v>0</v>
      </c>
      <c r="KF61" s="45">
        <v>0</v>
      </c>
      <c r="KG61" s="45">
        <v>0</v>
      </c>
      <c r="KH61" s="45">
        <v>0</v>
      </c>
      <c r="KI61" s="45">
        <v>0</v>
      </c>
      <c r="KJ61" s="45">
        <v>0</v>
      </c>
      <c r="KK61" s="45">
        <v>0</v>
      </c>
      <c r="KL61" s="45">
        <v>0</v>
      </c>
      <c r="KM61" s="45">
        <v>0</v>
      </c>
      <c r="KN61" s="45">
        <v>0</v>
      </c>
      <c r="KO61" s="45">
        <v>0</v>
      </c>
      <c r="KP61" s="45">
        <v>0</v>
      </c>
      <c r="KQ61" s="45">
        <v>0</v>
      </c>
      <c r="KR61" s="45">
        <v>0</v>
      </c>
      <c r="KS61" s="45">
        <v>0</v>
      </c>
      <c r="KT61" s="45">
        <v>0</v>
      </c>
      <c r="KU61" s="45">
        <v>0</v>
      </c>
      <c r="KV61" s="45">
        <v>0</v>
      </c>
      <c r="KW61" s="45">
        <v>0</v>
      </c>
      <c r="KX61" s="45">
        <v>0</v>
      </c>
      <c r="KY61" s="45">
        <v>0</v>
      </c>
      <c r="KZ61" s="45">
        <v>0</v>
      </c>
      <c r="LA61" s="45">
        <v>0</v>
      </c>
      <c r="LB61" s="45">
        <v>0</v>
      </c>
      <c r="LC61" s="45">
        <v>0</v>
      </c>
      <c r="LD61" s="45">
        <v>0</v>
      </c>
      <c r="LE61" s="45">
        <v>0</v>
      </c>
      <c r="LF61" s="45">
        <v>0</v>
      </c>
      <c r="LG61" s="45">
        <v>0</v>
      </c>
      <c r="LH61" s="45">
        <v>0</v>
      </c>
      <c r="LI61" s="45">
        <v>0</v>
      </c>
      <c r="LJ61" s="45">
        <v>0</v>
      </c>
      <c r="LK61" s="45">
        <v>0</v>
      </c>
      <c r="LL61" s="45">
        <v>0</v>
      </c>
      <c r="LM61" s="45">
        <v>0</v>
      </c>
      <c r="LN61" s="45">
        <v>0</v>
      </c>
      <c r="LO61" s="45">
        <v>0</v>
      </c>
      <c r="LP61" s="45">
        <v>0</v>
      </c>
      <c r="LQ61" s="45">
        <v>0</v>
      </c>
      <c r="LR61" s="45">
        <v>0</v>
      </c>
      <c r="LS61" s="45">
        <v>0</v>
      </c>
      <c r="LT61" s="45">
        <v>0</v>
      </c>
      <c r="LU61" s="45"/>
      <c r="LV61" s="45"/>
      <c r="LW61" s="45"/>
      <c r="LX61" s="45"/>
      <c r="LY61" s="45"/>
      <c r="LZ61" s="45"/>
      <c r="MA61" s="45"/>
      <c r="MB61" s="45"/>
      <c r="MC61" s="45"/>
      <c r="MD61" s="45"/>
      <c r="ME61" s="45"/>
      <c r="MF61" s="45"/>
      <c r="MG61" s="45"/>
      <c r="MH61" s="45"/>
      <c r="MI61" s="45"/>
      <c r="MJ61" s="45"/>
      <c r="MK61" s="45"/>
      <c r="ML61" s="45"/>
      <c r="MM61" s="45"/>
      <c r="MN61" s="45"/>
      <c r="MO61" s="45"/>
      <c r="MP61" s="45"/>
      <c r="MQ61" s="45"/>
      <c r="MR61" s="45"/>
      <c r="MS61" s="45"/>
      <c r="MT61" s="45"/>
      <c r="MU61" s="45"/>
      <c r="MV61" s="45"/>
      <c r="MW61" s="45"/>
      <c r="MX61" s="45"/>
      <c r="MY61" s="45"/>
      <c r="MZ61" s="45"/>
      <c r="NA61" s="45"/>
      <c r="NB61" s="45"/>
      <c r="NC61" s="45"/>
      <c r="ND61" s="45"/>
      <c r="NE61" s="45"/>
      <c r="NF61" s="45"/>
      <c r="NG61" s="45"/>
      <c r="NH61" s="45"/>
      <c r="NI61" s="45"/>
      <c r="NJ61" s="45"/>
      <c r="NK61" s="45"/>
      <c r="NL61" s="45"/>
      <c r="NM61" s="45"/>
      <c r="NN61" s="45"/>
      <c r="NO61" s="45"/>
      <c r="NP61" s="45"/>
      <c r="NQ61" s="45"/>
      <c r="NR61" s="45"/>
      <c r="NS61" s="45"/>
      <c r="NT61" s="45"/>
      <c r="NU61" s="45"/>
      <c r="NV61" s="45"/>
      <c r="NW61" s="45"/>
      <c r="NX61" s="45"/>
      <c r="NY61" s="45"/>
      <c r="NZ61" s="45"/>
      <c r="OA61" s="45"/>
      <c r="OB61" s="45"/>
      <c r="OC61" s="45"/>
      <c r="OD61" s="45"/>
      <c r="OE61" s="45"/>
      <c r="OF61" s="45"/>
      <c r="OG61" s="45"/>
      <c r="OH61" s="45"/>
      <c r="OI61" s="45"/>
      <c r="OJ61" s="45"/>
      <c r="OK61" s="45"/>
      <c r="OL61" s="45"/>
      <c r="OM61" s="45"/>
      <c r="ON61" s="45"/>
      <c r="OO61" s="45"/>
      <c r="OP61" s="45"/>
      <c r="OQ61" s="45"/>
      <c r="OR61" s="45"/>
      <c r="OS61" s="45"/>
      <c r="OT61" s="45"/>
      <c r="OU61" s="45"/>
      <c r="OV61" s="45"/>
      <c r="OW61" s="45"/>
      <c r="OX61" s="45"/>
      <c r="OY61" s="45"/>
      <c r="OZ61" s="45"/>
      <c r="PA61" s="45"/>
      <c r="PB61" s="45"/>
      <c r="PC61" s="45"/>
      <c r="PD61" s="45"/>
      <c r="PE61" s="45"/>
      <c r="PF61" s="45"/>
      <c r="PG61" s="45"/>
      <c r="PH61" s="45"/>
      <c r="PI61" s="45"/>
      <c r="PJ61" s="45"/>
      <c r="PK61" s="45"/>
      <c r="PL61" s="45"/>
      <c r="PM61" s="45"/>
      <c r="PN61" s="45"/>
      <c r="PO61" s="45"/>
      <c r="PP61" s="45"/>
      <c r="PQ61" s="45"/>
      <c r="PR61" s="45"/>
      <c r="PS61" s="45"/>
      <c r="PT61" s="45"/>
      <c r="PU61" s="45"/>
      <c r="PV61" s="45"/>
      <c r="PW61" s="45"/>
      <c r="PX61" s="45"/>
      <c r="PY61" s="45"/>
      <c r="PZ61" s="45"/>
      <c r="QA61" s="45"/>
      <c r="QB61" s="45"/>
      <c r="QC61" s="45"/>
      <c r="QD61" s="45"/>
      <c r="QE61" s="45"/>
      <c r="QF61" s="45"/>
      <c r="QG61" s="45"/>
      <c r="QH61" s="45"/>
      <c r="QI61" s="45"/>
      <c r="QJ61" s="45"/>
      <c r="QK61" s="45"/>
      <c r="QL61" s="45"/>
      <c r="QM61" s="45"/>
      <c r="QN61" s="45"/>
      <c r="QO61" s="45"/>
      <c r="QP61" s="45"/>
      <c r="QQ61" s="45"/>
      <c r="QR61" s="45"/>
      <c r="QS61" s="45"/>
      <c r="QT61" s="45"/>
      <c r="QU61" s="45"/>
    </row>
    <row r="62" spans="1:463" s="13" customFormat="1" ht="12.75" outlineLevel="1">
      <c r="B62" s="34" t="s">
        <v>428</v>
      </c>
      <c r="D62" s="34">
        <f>Inputs!D112</f>
        <v>0</v>
      </c>
      <c r="F62" s="395">
        <f ca="1">G62+H62</f>
        <v>13996819.634635145</v>
      </c>
      <c r="G62" s="396">
        <f>SUM(AG62:QJ62)</f>
        <v>2400697.3441111441</v>
      </c>
      <c r="H62" s="443">
        <f ca="1">SUM(I62:AF62)</f>
        <v>11596122.290524</v>
      </c>
      <c r="I62" s="13">
        <f ca="1">SUM(I47:I61)</f>
        <v>629350.15119360003</v>
      </c>
      <c r="J62" s="13">
        <f ca="1">SUM(J47:J61)</f>
        <v>0</v>
      </c>
      <c r="K62" s="13">
        <f t="shared" ref="K62:W62" ca="1" si="93">SUM(K47:K61)</f>
        <v>0</v>
      </c>
      <c r="L62" s="13">
        <f t="shared" ca="1" si="93"/>
        <v>0</v>
      </c>
      <c r="M62" s="13">
        <f t="shared" ca="1" si="93"/>
        <v>0</v>
      </c>
      <c r="N62" s="13">
        <f t="shared" ca="1" si="93"/>
        <v>3793440.1829500003</v>
      </c>
      <c r="O62" s="13">
        <f t="shared" ca="1" si="93"/>
        <v>423257.14031829336</v>
      </c>
      <c r="P62" s="13">
        <f t="shared" ca="1" si="93"/>
        <v>173819.64031829336</v>
      </c>
      <c r="Q62" s="13">
        <f t="shared" ca="1" si="93"/>
        <v>173819.64031829336</v>
      </c>
      <c r="R62" s="13">
        <f t="shared" ca="1" si="93"/>
        <v>423257.14031829336</v>
      </c>
      <c r="S62" s="13">
        <f t="shared" ca="1" si="93"/>
        <v>173819.64031829336</v>
      </c>
      <c r="T62" s="13">
        <f t="shared" ca="1" si="93"/>
        <v>173819.64031829336</v>
      </c>
      <c r="U62" s="13">
        <f t="shared" ca="1" si="93"/>
        <v>1808588.5461849603</v>
      </c>
      <c r="V62" s="13">
        <f t="shared" ca="1" si="93"/>
        <v>256673.80698496001</v>
      </c>
      <c r="W62" s="13">
        <f t="shared" ca="1" si="93"/>
        <v>90673.806984960014</v>
      </c>
      <c r="X62" s="13">
        <f t="shared" ref="X62:AF62" ca="1" si="94">SUM(X47:X61)</f>
        <v>1129700.8069849601</v>
      </c>
      <c r="Y62" s="13">
        <f t="shared" ca="1" si="94"/>
        <v>90673.806984960014</v>
      </c>
      <c r="Z62" s="13">
        <f t="shared" ca="1" si="94"/>
        <v>90673.806984960014</v>
      </c>
      <c r="AA62" s="13">
        <f t="shared" ca="1" si="94"/>
        <v>1405161.3998618401</v>
      </c>
      <c r="AB62" s="13">
        <f t="shared" ca="1" si="94"/>
        <v>79339.581111840016</v>
      </c>
      <c r="AC62" s="13">
        <f t="shared" ca="1" si="94"/>
        <v>680053.55238720006</v>
      </c>
      <c r="AD62" s="13">
        <f t="shared" ca="1" si="94"/>
        <v>0</v>
      </c>
      <c r="AE62" s="13">
        <f t="shared" ca="1" si="94"/>
        <v>0</v>
      </c>
      <c r="AF62" s="13">
        <f t="shared" ca="1" si="94"/>
        <v>0</v>
      </c>
      <c r="AG62" s="13">
        <f t="shared" ref="AG62:CR62" si="95">SUM(AG47:AG61)</f>
        <v>0</v>
      </c>
      <c r="AH62" s="13">
        <f t="shared" si="95"/>
        <v>0</v>
      </c>
      <c r="AI62" s="13">
        <f t="shared" si="95"/>
        <v>0</v>
      </c>
      <c r="AJ62" s="13">
        <f t="shared" si="95"/>
        <v>0</v>
      </c>
      <c r="AK62" s="13">
        <f t="shared" si="95"/>
        <v>0</v>
      </c>
      <c r="AL62" s="13">
        <f t="shared" si="95"/>
        <v>0</v>
      </c>
      <c r="AM62" s="13">
        <f t="shared" si="95"/>
        <v>0</v>
      </c>
      <c r="AN62" s="13">
        <f t="shared" si="95"/>
        <v>0</v>
      </c>
      <c r="AO62" s="13">
        <f t="shared" si="95"/>
        <v>0</v>
      </c>
      <c r="AP62" s="13">
        <f t="shared" si="95"/>
        <v>0</v>
      </c>
      <c r="AQ62" s="13">
        <f t="shared" si="95"/>
        <v>0</v>
      </c>
      <c r="AR62" s="13">
        <f t="shared" si="95"/>
        <v>0</v>
      </c>
      <c r="AS62" s="13">
        <f t="shared" si="95"/>
        <v>0</v>
      </c>
      <c r="AT62" s="13">
        <f t="shared" si="95"/>
        <v>0</v>
      </c>
      <c r="AU62" s="13">
        <f t="shared" si="95"/>
        <v>0</v>
      </c>
      <c r="AV62" s="13">
        <f t="shared" si="95"/>
        <v>0</v>
      </c>
      <c r="AW62" s="13">
        <f t="shared" si="95"/>
        <v>0</v>
      </c>
      <c r="AX62" s="13">
        <f t="shared" si="95"/>
        <v>0</v>
      </c>
      <c r="AY62" s="13">
        <f t="shared" si="95"/>
        <v>0</v>
      </c>
      <c r="AZ62" s="13">
        <f t="shared" si="95"/>
        <v>0</v>
      </c>
      <c r="BA62" s="13">
        <f t="shared" si="95"/>
        <v>0</v>
      </c>
      <c r="BB62" s="13">
        <f t="shared" si="95"/>
        <v>0</v>
      </c>
      <c r="BC62" s="13">
        <f t="shared" si="95"/>
        <v>0</v>
      </c>
      <c r="BD62" s="13">
        <f t="shared" si="95"/>
        <v>0</v>
      </c>
      <c r="BE62" s="13">
        <f t="shared" si="95"/>
        <v>0</v>
      </c>
      <c r="BF62" s="13">
        <f t="shared" si="95"/>
        <v>0</v>
      </c>
      <c r="BG62" s="13">
        <f t="shared" si="95"/>
        <v>0</v>
      </c>
      <c r="BH62" s="13">
        <f t="shared" si="95"/>
        <v>0</v>
      </c>
      <c r="BI62" s="13">
        <f t="shared" si="95"/>
        <v>0</v>
      </c>
      <c r="BJ62" s="13">
        <f t="shared" si="95"/>
        <v>0</v>
      </c>
      <c r="BK62" s="13">
        <f t="shared" si="95"/>
        <v>0</v>
      </c>
      <c r="BL62" s="13">
        <f t="shared" si="95"/>
        <v>0</v>
      </c>
      <c r="BM62" s="13">
        <f t="shared" si="95"/>
        <v>0</v>
      </c>
      <c r="BN62" s="13">
        <f t="shared" si="95"/>
        <v>0</v>
      </c>
      <c r="BO62" s="13">
        <f t="shared" si="95"/>
        <v>0</v>
      </c>
      <c r="BP62" s="13">
        <f t="shared" si="95"/>
        <v>0</v>
      </c>
      <c r="BQ62" s="13">
        <f t="shared" si="95"/>
        <v>0</v>
      </c>
      <c r="BR62" s="13">
        <f t="shared" si="95"/>
        <v>0</v>
      </c>
      <c r="BS62" s="13">
        <f t="shared" si="95"/>
        <v>0</v>
      </c>
      <c r="BT62" s="13">
        <f t="shared" si="95"/>
        <v>0</v>
      </c>
      <c r="BU62" s="13">
        <f t="shared" si="95"/>
        <v>0</v>
      </c>
      <c r="BV62" s="13">
        <f t="shared" si="95"/>
        <v>0</v>
      </c>
      <c r="BW62" s="13">
        <f t="shared" si="95"/>
        <v>0</v>
      </c>
      <c r="BX62" s="13">
        <f t="shared" si="95"/>
        <v>0</v>
      </c>
      <c r="BY62" s="13">
        <f t="shared" si="95"/>
        <v>0</v>
      </c>
      <c r="BZ62" s="13">
        <f t="shared" si="95"/>
        <v>0</v>
      </c>
      <c r="CA62" s="13">
        <f t="shared" si="95"/>
        <v>0</v>
      </c>
      <c r="CB62" s="13">
        <f t="shared" si="95"/>
        <v>0</v>
      </c>
      <c r="CC62" s="13">
        <f t="shared" si="95"/>
        <v>0</v>
      </c>
      <c r="CD62" s="13">
        <f t="shared" si="95"/>
        <v>0</v>
      </c>
      <c r="CE62" s="13">
        <f t="shared" si="95"/>
        <v>0</v>
      </c>
      <c r="CF62" s="13">
        <f t="shared" si="95"/>
        <v>0</v>
      </c>
      <c r="CG62" s="13">
        <f t="shared" si="95"/>
        <v>0</v>
      </c>
      <c r="CH62" s="13">
        <f t="shared" si="95"/>
        <v>0</v>
      </c>
      <c r="CI62" s="13">
        <f t="shared" si="95"/>
        <v>0</v>
      </c>
      <c r="CJ62" s="13">
        <f t="shared" si="95"/>
        <v>0</v>
      </c>
      <c r="CK62" s="13">
        <f t="shared" si="95"/>
        <v>0</v>
      </c>
      <c r="CL62" s="13">
        <f t="shared" si="95"/>
        <v>0</v>
      </c>
      <c r="CM62" s="13">
        <f t="shared" si="95"/>
        <v>0</v>
      </c>
      <c r="CN62" s="13">
        <f t="shared" si="95"/>
        <v>0</v>
      </c>
      <c r="CO62" s="13">
        <f t="shared" si="95"/>
        <v>0</v>
      </c>
      <c r="CP62" s="13">
        <f t="shared" si="95"/>
        <v>0</v>
      </c>
      <c r="CQ62" s="13">
        <f t="shared" si="95"/>
        <v>0</v>
      </c>
      <c r="CR62" s="13">
        <f t="shared" si="95"/>
        <v>0</v>
      </c>
      <c r="CS62" s="13">
        <f t="shared" ref="CS62:FD62" si="96">SUM(CS47:CS61)</f>
        <v>0</v>
      </c>
      <c r="CT62" s="13">
        <f t="shared" si="96"/>
        <v>0</v>
      </c>
      <c r="CU62" s="13">
        <f t="shared" si="96"/>
        <v>0</v>
      </c>
      <c r="CV62" s="13">
        <f t="shared" si="96"/>
        <v>0</v>
      </c>
      <c r="CW62" s="13">
        <f t="shared" si="96"/>
        <v>0</v>
      </c>
      <c r="CX62" s="13">
        <f t="shared" si="96"/>
        <v>0</v>
      </c>
      <c r="CY62" s="13">
        <f t="shared" si="96"/>
        <v>0</v>
      </c>
      <c r="CZ62" s="13">
        <f t="shared" si="96"/>
        <v>0</v>
      </c>
      <c r="DA62" s="13">
        <f t="shared" si="96"/>
        <v>0</v>
      </c>
      <c r="DB62" s="13">
        <f t="shared" si="96"/>
        <v>0</v>
      </c>
      <c r="DC62" s="13">
        <f t="shared" si="96"/>
        <v>0</v>
      </c>
      <c r="DD62" s="13">
        <f t="shared" si="96"/>
        <v>0</v>
      </c>
      <c r="DE62" s="13">
        <f t="shared" si="96"/>
        <v>0</v>
      </c>
      <c r="DF62" s="13">
        <f t="shared" si="96"/>
        <v>0</v>
      </c>
      <c r="DG62" s="13">
        <f t="shared" si="96"/>
        <v>0</v>
      </c>
      <c r="DH62" s="13">
        <f t="shared" si="96"/>
        <v>0</v>
      </c>
      <c r="DI62" s="13">
        <f t="shared" si="96"/>
        <v>0</v>
      </c>
      <c r="DJ62" s="13">
        <f t="shared" si="96"/>
        <v>0</v>
      </c>
      <c r="DK62" s="13">
        <f t="shared" si="96"/>
        <v>0</v>
      </c>
      <c r="DL62" s="13">
        <f t="shared" si="96"/>
        <v>0</v>
      </c>
      <c r="DM62" s="13">
        <f t="shared" si="96"/>
        <v>0</v>
      </c>
      <c r="DN62" s="13">
        <f t="shared" si="96"/>
        <v>0</v>
      </c>
      <c r="DO62" s="13">
        <f t="shared" si="96"/>
        <v>0</v>
      </c>
      <c r="DP62" s="13">
        <f t="shared" si="96"/>
        <v>0</v>
      </c>
      <c r="DQ62" s="13">
        <f t="shared" si="96"/>
        <v>0</v>
      </c>
      <c r="DR62" s="13">
        <f t="shared" si="96"/>
        <v>0</v>
      </c>
      <c r="DS62" s="13">
        <f t="shared" si="96"/>
        <v>0</v>
      </c>
      <c r="DT62" s="13">
        <f t="shared" si="96"/>
        <v>0</v>
      </c>
      <c r="DU62" s="13">
        <f t="shared" si="96"/>
        <v>0</v>
      </c>
      <c r="DV62" s="13">
        <f t="shared" si="96"/>
        <v>0</v>
      </c>
      <c r="DW62" s="13">
        <f t="shared" si="96"/>
        <v>0</v>
      </c>
      <c r="DX62" s="13">
        <f t="shared" si="96"/>
        <v>0</v>
      </c>
      <c r="DY62" s="13">
        <f t="shared" si="96"/>
        <v>0</v>
      </c>
      <c r="DZ62" s="13">
        <f t="shared" si="96"/>
        <v>0</v>
      </c>
      <c r="EA62" s="13">
        <f t="shared" si="96"/>
        <v>0</v>
      </c>
      <c r="EB62" s="13">
        <f t="shared" si="96"/>
        <v>0</v>
      </c>
      <c r="EC62" s="13">
        <f t="shared" si="96"/>
        <v>0</v>
      </c>
      <c r="ED62" s="13">
        <f t="shared" si="96"/>
        <v>0</v>
      </c>
      <c r="EE62" s="13">
        <f t="shared" si="96"/>
        <v>0</v>
      </c>
      <c r="EF62" s="13">
        <f t="shared" si="96"/>
        <v>0</v>
      </c>
      <c r="EG62" s="13">
        <f t="shared" si="96"/>
        <v>0</v>
      </c>
      <c r="EH62" s="13">
        <f t="shared" si="96"/>
        <v>0</v>
      </c>
      <c r="EI62" s="13">
        <f t="shared" si="96"/>
        <v>0</v>
      </c>
      <c r="EJ62" s="13">
        <f t="shared" si="96"/>
        <v>0</v>
      </c>
      <c r="EK62" s="13">
        <f t="shared" si="96"/>
        <v>0</v>
      </c>
      <c r="EL62" s="13">
        <f t="shared" si="96"/>
        <v>0</v>
      </c>
      <c r="EM62" s="13">
        <f t="shared" si="96"/>
        <v>0</v>
      </c>
      <c r="EN62" s="13">
        <f t="shared" si="96"/>
        <v>0</v>
      </c>
      <c r="EO62" s="13">
        <f t="shared" si="96"/>
        <v>0</v>
      </c>
      <c r="EP62" s="13">
        <f t="shared" si="96"/>
        <v>0</v>
      </c>
      <c r="EQ62" s="13">
        <f t="shared" si="96"/>
        <v>0</v>
      </c>
      <c r="ER62" s="13">
        <f t="shared" si="96"/>
        <v>0</v>
      </c>
      <c r="ES62" s="13">
        <f t="shared" si="96"/>
        <v>0</v>
      </c>
      <c r="ET62" s="13">
        <f t="shared" si="96"/>
        <v>0</v>
      </c>
      <c r="EU62" s="13">
        <f t="shared" si="96"/>
        <v>0</v>
      </c>
      <c r="EV62" s="13">
        <f t="shared" si="96"/>
        <v>0</v>
      </c>
      <c r="EW62" s="13">
        <f t="shared" si="96"/>
        <v>0</v>
      </c>
      <c r="EX62" s="13">
        <f t="shared" si="96"/>
        <v>0</v>
      </c>
      <c r="EY62" s="13">
        <f t="shared" si="96"/>
        <v>0</v>
      </c>
      <c r="EZ62" s="13">
        <f t="shared" si="96"/>
        <v>0</v>
      </c>
      <c r="FA62" s="13">
        <f t="shared" si="96"/>
        <v>0</v>
      </c>
      <c r="FB62" s="13">
        <f t="shared" si="96"/>
        <v>0</v>
      </c>
      <c r="FC62" s="13">
        <f t="shared" si="96"/>
        <v>0</v>
      </c>
      <c r="FD62" s="13">
        <f t="shared" si="96"/>
        <v>0</v>
      </c>
      <c r="FE62" s="13">
        <f t="shared" ref="FE62:HP62" si="97">SUM(FE47:FE61)</f>
        <v>0</v>
      </c>
      <c r="FF62" s="13">
        <f t="shared" si="97"/>
        <v>0</v>
      </c>
      <c r="FG62" s="13">
        <f t="shared" si="97"/>
        <v>0</v>
      </c>
      <c r="FH62" s="13">
        <f t="shared" si="97"/>
        <v>0</v>
      </c>
      <c r="FI62" s="13">
        <f t="shared" si="97"/>
        <v>0</v>
      </c>
      <c r="FJ62" s="13">
        <f t="shared" si="97"/>
        <v>0</v>
      </c>
      <c r="FK62" s="13">
        <f t="shared" si="97"/>
        <v>0</v>
      </c>
      <c r="FL62" s="13">
        <f t="shared" si="97"/>
        <v>0</v>
      </c>
      <c r="FM62" s="13">
        <f t="shared" si="97"/>
        <v>0</v>
      </c>
      <c r="FN62" s="13">
        <f t="shared" si="97"/>
        <v>0</v>
      </c>
      <c r="FO62" s="13">
        <f t="shared" si="97"/>
        <v>0</v>
      </c>
      <c r="FP62" s="13">
        <f t="shared" si="97"/>
        <v>0</v>
      </c>
      <c r="FQ62" s="13">
        <f t="shared" si="97"/>
        <v>0</v>
      </c>
      <c r="FR62" s="13">
        <f t="shared" si="97"/>
        <v>0</v>
      </c>
      <c r="FS62" s="13">
        <f t="shared" si="97"/>
        <v>0</v>
      </c>
      <c r="FT62" s="13">
        <f t="shared" si="97"/>
        <v>0</v>
      </c>
      <c r="FU62" s="13">
        <f t="shared" si="97"/>
        <v>0</v>
      </c>
      <c r="FV62" s="13">
        <f t="shared" si="97"/>
        <v>0</v>
      </c>
      <c r="FW62" s="13">
        <f t="shared" si="97"/>
        <v>0</v>
      </c>
      <c r="FX62" s="13">
        <f t="shared" si="97"/>
        <v>0</v>
      </c>
      <c r="FY62" s="13">
        <f t="shared" si="97"/>
        <v>0</v>
      </c>
      <c r="FZ62" s="13">
        <f t="shared" si="97"/>
        <v>0</v>
      </c>
      <c r="GA62" s="13">
        <f t="shared" si="97"/>
        <v>0</v>
      </c>
      <c r="GB62" s="13">
        <f t="shared" si="97"/>
        <v>0</v>
      </c>
      <c r="GC62" s="13">
        <f t="shared" si="97"/>
        <v>0</v>
      </c>
      <c r="GD62" s="13">
        <f t="shared" si="97"/>
        <v>0</v>
      </c>
      <c r="GE62" s="13">
        <f t="shared" si="97"/>
        <v>0</v>
      </c>
      <c r="GF62" s="13">
        <f t="shared" si="97"/>
        <v>0</v>
      </c>
      <c r="GG62" s="13">
        <f t="shared" si="97"/>
        <v>0</v>
      </c>
      <c r="GH62" s="13">
        <f t="shared" si="97"/>
        <v>0</v>
      </c>
      <c r="GI62" s="13">
        <f t="shared" si="97"/>
        <v>0</v>
      </c>
      <c r="GJ62" s="13">
        <f t="shared" si="97"/>
        <v>0</v>
      </c>
      <c r="GK62" s="13">
        <f t="shared" si="97"/>
        <v>0</v>
      </c>
      <c r="GL62" s="13">
        <f t="shared" si="97"/>
        <v>0</v>
      </c>
      <c r="GM62" s="13">
        <f t="shared" si="97"/>
        <v>0</v>
      </c>
      <c r="GN62" s="13">
        <f t="shared" si="97"/>
        <v>0</v>
      </c>
      <c r="GO62" s="13">
        <f t="shared" si="97"/>
        <v>0</v>
      </c>
      <c r="GP62" s="13">
        <f t="shared" si="97"/>
        <v>0</v>
      </c>
      <c r="GQ62" s="13">
        <f t="shared" si="97"/>
        <v>0</v>
      </c>
      <c r="GR62" s="13">
        <f t="shared" si="97"/>
        <v>0</v>
      </c>
      <c r="GS62" s="13">
        <f t="shared" si="97"/>
        <v>0</v>
      </c>
      <c r="GT62" s="13">
        <f t="shared" si="97"/>
        <v>0</v>
      </c>
      <c r="GU62" s="13">
        <f t="shared" si="97"/>
        <v>0</v>
      </c>
      <c r="GV62" s="13">
        <f t="shared" si="97"/>
        <v>0</v>
      </c>
      <c r="GW62" s="13">
        <f t="shared" si="97"/>
        <v>0</v>
      </c>
      <c r="GX62" s="13">
        <f t="shared" si="97"/>
        <v>0</v>
      </c>
      <c r="GY62" s="13">
        <f t="shared" si="97"/>
        <v>0</v>
      </c>
      <c r="GZ62" s="13">
        <f t="shared" si="97"/>
        <v>0</v>
      </c>
      <c r="HA62" s="13">
        <f t="shared" si="97"/>
        <v>0</v>
      </c>
      <c r="HB62" s="13">
        <f t="shared" si="97"/>
        <v>0</v>
      </c>
      <c r="HC62" s="13">
        <f t="shared" si="97"/>
        <v>0</v>
      </c>
      <c r="HD62" s="13">
        <f t="shared" si="97"/>
        <v>0</v>
      </c>
      <c r="HE62" s="13">
        <f t="shared" si="97"/>
        <v>0</v>
      </c>
      <c r="HF62" s="13">
        <f t="shared" si="97"/>
        <v>0</v>
      </c>
      <c r="HG62" s="13">
        <f t="shared" si="97"/>
        <v>0</v>
      </c>
      <c r="HH62" s="13">
        <f t="shared" si="97"/>
        <v>0</v>
      </c>
      <c r="HI62" s="13">
        <f t="shared" si="97"/>
        <v>0</v>
      </c>
      <c r="HJ62" s="13">
        <f t="shared" si="97"/>
        <v>0</v>
      </c>
      <c r="HK62" s="13">
        <f t="shared" si="97"/>
        <v>0</v>
      </c>
      <c r="HL62" s="13">
        <f t="shared" si="97"/>
        <v>0</v>
      </c>
      <c r="HM62" s="13">
        <f t="shared" si="97"/>
        <v>0</v>
      </c>
      <c r="HN62" s="13">
        <f t="shared" si="97"/>
        <v>0</v>
      </c>
      <c r="HO62" s="13">
        <f t="shared" si="97"/>
        <v>0</v>
      </c>
      <c r="HP62" s="13">
        <f t="shared" si="97"/>
        <v>0</v>
      </c>
      <c r="HQ62" s="13">
        <f t="shared" ref="HQ62:KB62" si="98">SUM(HQ47:HQ61)</f>
        <v>0</v>
      </c>
      <c r="HR62" s="13">
        <f t="shared" si="98"/>
        <v>0</v>
      </c>
      <c r="HS62" s="13">
        <f t="shared" si="98"/>
        <v>0</v>
      </c>
      <c r="HT62" s="13">
        <f t="shared" si="98"/>
        <v>0</v>
      </c>
      <c r="HU62" s="13">
        <f t="shared" si="98"/>
        <v>0</v>
      </c>
      <c r="HV62" s="13">
        <f t="shared" si="98"/>
        <v>0</v>
      </c>
      <c r="HW62" s="13">
        <f t="shared" si="98"/>
        <v>0</v>
      </c>
      <c r="HX62" s="13">
        <f t="shared" si="98"/>
        <v>0</v>
      </c>
      <c r="HY62" s="13">
        <f t="shared" si="98"/>
        <v>0</v>
      </c>
      <c r="IA62" s="13">
        <f t="shared" si="98"/>
        <v>0</v>
      </c>
      <c r="IB62" s="13">
        <f t="shared" si="98"/>
        <v>0</v>
      </c>
      <c r="IC62" s="13">
        <f t="shared" si="98"/>
        <v>0</v>
      </c>
      <c r="ID62" s="13">
        <f t="shared" si="98"/>
        <v>0</v>
      </c>
      <c r="IE62" s="13">
        <f t="shared" si="98"/>
        <v>0</v>
      </c>
      <c r="IF62" s="13">
        <f t="shared" si="98"/>
        <v>0</v>
      </c>
      <c r="IG62" s="13">
        <f t="shared" si="98"/>
        <v>0</v>
      </c>
      <c r="IH62" s="13">
        <f t="shared" si="98"/>
        <v>0</v>
      </c>
      <c r="II62" s="13">
        <f t="shared" ref="II62" si="99">SUM(II47:II61)</f>
        <v>7777.9598204181602</v>
      </c>
      <c r="IJ62" s="13">
        <f t="shared" si="98"/>
        <v>0</v>
      </c>
      <c r="IK62" s="13">
        <f t="shared" si="98"/>
        <v>0</v>
      </c>
      <c r="IL62" s="13">
        <f t="shared" si="98"/>
        <v>0</v>
      </c>
      <c r="IM62" s="13">
        <f t="shared" si="98"/>
        <v>0</v>
      </c>
      <c r="IN62" s="13">
        <f t="shared" si="98"/>
        <v>0</v>
      </c>
      <c r="IO62" s="13">
        <f t="shared" si="98"/>
        <v>2392919.3842907259</v>
      </c>
      <c r="IP62" s="13">
        <f t="shared" si="98"/>
        <v>0</v>
      </c>
      <c r="IQ62" s="13">
        <f t="shared" si="98"/>
        <v>0</v>
      </c>
      <c r="IR62" s="13">
        <f t="shared" si="98"/>
        <v>0</v>
      </c>
      <c r="IS62" s="13">
        <f t="shared" si="98"/>
        <v>0</v>
      </c>
      <c r="IT62" s="13">
        <f t="shared" si="98"/>
        <v>0</v>
      </c>
      <c r="IU62" s="13">
        <f t="shared" si="98"/>
        <v>0</v>
      </c>
      <c r="IV62" s="13">
        <f t="shared" si="98"/>
        <v>0</v>
      </c>
      <c r="IW62" s="13">
        <f t="shared" si="98"/>
        <v>0</v>
      </c>
      <c r="IX62" s="13">
        <f t="shared" si="98"/>
        <v>0</v>
      </c>
      <c r="IY62" s="13">
        <f t="shared" si="98"/>
        <v>0</v>
      </c>
      <c r="IZ62" s="13">
        <f t="shared" si="98"/>
        <v>0</v>
      </c>
      <c r="JA62" s="13">
        <f t="shared" si="98"/>
        <v>0</v>
      </c>
      <c r="JB62" s="13">
        <f t="shared" si="98"/>
        <v>0</v>
      </c>
      <c r="JC62" s="13">
        <f t="shared" si="98"/>
        <v>0</v>
      </c>
      <c r="JD62" s="13">
        <f t="shared" si="98"/>
        <v>0</v>
      </c>
      <c r="JE62" s="13">
        <f t="shared" si="98"/>
        <v>0</v>
      </c>
      <c r="JF62" s="13">
        <f t="shared" si="98"/>
        <v>0</v>
      </c>
      <c r="JG62" s="13">
        <f t="shared" si="98"/>
        <v>0</v>
      </c>
      <c r="JH62" s="13">
        <f t="shared" si="98"/>
        <v>0</v>
      </c>
      <c r="JI62" s="13">
        <f t="shared" si="98"/>
        <v>0</v>
      </c>
      <c r="JJ62" s="13">
        <f t="shared" si="98"/>
        <v>0</v>
      </c>
      <c r="JK62" s="13">
        <f t="shared" si="98"/>
        <v>0</v>
      </c>
      <c r="JL62" s="13">
        <f t="shared" si="98"/>
        <v>0</v>
      </c>
      <c r="JM62" s="13">
        <f t="shared" si="98"/>
        <v>0</v>
      </c>
      <c r="JN62" s="13">
        <f t="shared" si="98"/>
        <v>0</v>
      </c>
      <c r="JO62" s="13">
        <f t="shared" si="98"/>
        <v>0</v>
      </c>
      <c r="JP62" s="13">
        <f t="shared" si="98"/>
        <v>0</v>
      </c>
      <c r="JQ62" s="13">
        <f t="shared" si="98"/>
        <v>0</v>
      </c>
      <c r="JR62" s="13">
        <f t="shared" si="98"/>
        <v>0</v>
      </c>
      <c r="JS62" s="13">
        <f t="shared" si="98"/>
        <v>0</v>
      </c>
      <c r="JT62" s="13">
        <f t="shared" si="98"/>
        <v>0</v>
      </c>
      <c r="JU62" s="13">
        <f t="shared" si="98"/>
        <v>0</v>
      </c>
      <c r="JV62" s="13">
        <f t="shared" si="98"/>
        <v>0</v>
      </c>
      <c r="JW62" s="13">
        <f t="shared" si="98"/>
        <v>0</v>
      </c>
      <c r="JX62" s="13">
        <f t="shared" si="98"/>
        <v>0</v>
      </c>
      <c r="JY62" s="13">
        <f t="shared" si="98"/>
        <v>0</v>
      </c>
      <c r="JZ62" s="13">
        <f t="shared" si="98"/>
        <v>0</v>
      </c>
      <c r="KA62" s="13">
        <f t="shared" si="98"/>
        <v>0</v>
      </c>
      <c r="KB62" s="13">
        <f t="shared" si="98"/>
        <v>0</v>
      </c>
      <c r="KC62" s="13">
        <f t="shared" ref="KC62:LT62" si="100">SUM(KC47:KC61)</f>
        <v>0</v>
      </c>
      <c r="KD62" s="13">
        <f t="shared" si="100"/>
        <v>0</v>
      </c>
      <c r="KE62" s="13">
        <f t="shared" si="100"/>
        <v>0</v>
      </c>
      <c r="KF62" s="13">
        <f t="shared" si="100"/>
        <v>0</v>
      </c>
      <c r="KG62" s="13">
        <f t="shared" si="100"/>
        <v>0</v>
      </c>
      <c r="KH62" s="13">
        <f t="shared" si="100"/>
        <v>0</v>
      </c>
      <c r="KI62" s="13">
        <f t="shared" si="100"/>
        <v>0</v>
      </c>
      <c r="KJ62" s="13">
        <f t="shared" si="100"/>
        <v>0</v>
      </c>
      <c r="KK62" s="13">
        <f t="shared" si="100"/>
        <v>0</v>
      </c>
      <c r="KL62" s="13">
        <f t="shared" si="100"/>
        <v>0</v>
      </c>
      <c r="KM62" s="13">
        <f t="shared" si="100"/>
        <v>0</v>
      </c>
      <c r="KN62" s="13">
        <f t="shared" si="100"/>
        <v>0</v>
      </c>
      <c r="KO62" s="13">
        <f t="shared" si="100"/>
        <v>0</v>
      </c>
      <c r="KP62" s="13">
        <f t="shared" si="100"/>
        <v>0</v>
      </c>
      <c r="KQ62" s="13">
        <f t="shared" si="100"/>
        <v>0</v>
      </c>
      <c r="KR62" s="13">
        <f t="shared" si="100"/>
        <v>0</v>
      </c>
      <c r="KS62" s="13">
        <f t="shared" si="100"/>
        <v>0</v>
      </c>
      <c r="KT62" s="13">
        <f t="shared" si="100"/>
        <v>0</v>
      </c>
      <c r="KU62" s="13">
        <f t="shared" si="100"/>
        <v>0</v>
      </c>
      <c r="KV62" s="13">
        <f t="shared" si="100"/>
        <v>0</v>
      </c>
      <c r="KW62" s="13">
        <f t="shared" si="100"/>
        <v>0</v>
      </c>
      <c r="KX62" s="13">
        <f t="shared" si="100"/>
        <v>0</v>
      </c>
      <c r="KY62" s="13">
        <f t="shared" si="100"/>
        <v>0</v>
      </c>
      <c r="KZ62" s="13">
        <f t="shared" si="100"/>
        <v>0</v>
      </c>
      <c r="LA62" s="13">
        <f t="shared" si="100"/>
        <v>0</v>
      </c>
      <c r="LB62" s="13">
        <f t="shared" si="100"/>
        <v>0</v>
      </c>
      <c r="LC62" s="13">
        <f t="shared" si="100"/>
        <v>0</v>
      </c>
      <c r="LD62" s="13">
        <f t="shared" si="100"/>
        <v>0</v>
      </c>
      <c r="LE62" s="13">
        <f t="shared" si="100"/>
        <v>0</v>
      </c>
      <c r="LF62" s="13">
        <f t="shared" si="100"/>
        <v>0</v>
      </c>
      <c r="LG62" s="13">
        <f t="shared" si="100"/>
        <v>0</v>
      </c>
      <c r="LH62" s="13">
        <f t="shared" si="100"/>
        <v>0</v>
      </c>
      <c r="LI62" s="13">
        <f t="shared" si="100"/>
        <v>0</v>
      </c>
      <c r="LJ62" s="13">
        <f t="shared" si="100"/>
        <v>0</v>
      </c>
      <c r="LK62" s="13">
        <f t="shared" si="100"/>
        <v>0</v>
      </c>
      <c r="LL62" s="13">
        <f t="shared" si="100"/>
        <v>0</v>
      </c>
      <c r="LM62" s="13">
        <f t="shared" si="100"/>
        <v>0</v>
      </c>
      <c r="LN62" s="13">
        <f t="shared" si="100"/>
        <v>0</v>
      </c>
      <c r="LO62" s="13">
        <f t="shared" si="100"/>
        <v>0</v>
      </c>
      <c r="LP62" s="13">
        <f t="shared" si="100"/>
        <v>0</v>
      </c>
      <c r="LQ62" s="13">
        <f t="shared" si="100"/>
        <v>0</v>
      </c>
      <c r="LR62" s="13">
        <f t="shared" si="100"/>
        <v>0</v>
      </c>
      <c r="LS62" s="13">
        <f t="shared" si="100"/>
        <v>0</v>
      </c>
      <c r="LT62" s="13">
        <f t="shared" si="100"/>
        <v>0</v>
      </c>
    </row>
    <row r="63" spans="1:463" s="3" customFormat="1" ht="12.75" outlineLevel="1">
      <c r="B63" s="3" t="s">
        <v>429</v>
      </c>
      <c r="C63" s="234"/>
      <c r="D63" s="50"/>
      <c r="F63" s="546"/>
      <c r="G63" s="50"/>
      <c r="H63" s="492"/>
      <c r="I63" s="55">
        <f ca="1">I62</f>
        <v>629350.15119360003</v>
      </c>
      <c r="J63" s="55">
        <f t="shared" ref="J63:W63" ca="1" si="101">J62+I63</f>
        <v>629350.15119360003</v>
      </c>
      <c r="K63" s="55">
        <f t="shared" ca="1" si="101"/>
        <v>629350.15119360003</v>
      </c>
      <c r="L63" s="55">
        <f t="shared" ca="1" si="101"/>
        <v>629350.15119360003</v>
      </c>
      <c r="M63" s="55">
        <f t="shared" ca="1" si="101"/>
        <v>629350.15119360003</v>
      </c>
      <c r="N63" s="55">
        <f t="shared" ca="1" si="101"/>
        <v>4422790.3341436004</v>
      </c>
      <c r="O63" s="55">
        <f t="shared" ca="1" si="101"/>
        <v>4846047.4744618936</v>
      </c>
      <c r="P63" s="55">
        <f t="shared" ca="1" si="101"/>
        <v>5019867.1147801867</v>
      </c>
      <c r="Q63" s="55">
        <f t="shared" ca="1" si="101"/>
        <v>5193686.7550984798</v>
      </c>
      <c r="R63" s="55">
        <f t="shared" ca="1" si="101"/>
        <v>5616943.8954167729</v>
      </c>
      <c r="S63" s="55">
        <f t="shared" ca="1" si="101"/>
        <v>5790763.535735066</v>
      </c>
      <c r="T63" s="55">
        <f t="shared" ca="1" si="101"/>
        <v>5964583.1760533592</v>
      </c>
      <c r="U63" s="55">
        <f t="shared" ca="1" si="101"/>
        <v>7773171.722238319</v>
      </c>
      <c r="V63" s="55">
        <f t="shared" ca="1" si="101"/>
        <v>8029845.5292232791</v>
      </c>
      <c r="W63" s="55">
        <f t="shared" ca="1" si="101"/>
        <v>8120519.3362082392</v>
      </c>
      <c r="X63" s="55">
        <f t="shared" ref="X63" ca="1" si="102">X62+W63</f>
        <v>9250220.1431932002</v>
      </c>
      <c r="Y63" s="55">
        <f t="shared" ref="Y63" ca="1" si="103">Y62+X63</f>
        <v>9340893.9501781594</v>
      </c>
      <c r="Z63" s="55">
        <f t="shared" ref="Z63" ca="1" si="104">Z62+Y63</f>
        <v>9431567.7571631186</v>
      </c>
      <c r="AA63" s="55">
        <f t="shared" ref="AA63" ca="1" si="105">AA62+Z63</f>
        <v>10836729.157024959</v>
      </c>
      <c r="AB63" s="55">
        <f t="shared" ref="AB63" ca="1" si="106">AB62+AA63</f>
        <v>10916068.7381368</v>
      </c>
      <c r="AC63" s="55">
        <f t="shared" ref="AC63" ca="1" si="107">AC62+AB63</f>
        <v>11596122.290524</v>
      </c>
      <c r="AD63" s="55">
        <f t="shared" ref="AD63" ca="1" si="108">AD62+AC63</f>
        <v>11596122.290524</v>
      </c>
      <c r="AE63" s="55">
        <f t="shared" ref="AE63" ca="1" si="109">AE62+AD63</f>
        <v>11596122.290524</v>
      </c>
      <c r="AF63" s="55">
        <f t="shared" ref="AF63" ca="1" si="110">AF62+AE63</f>
        <v>11596122.290524</v>
      </c>
      <c r="AG63" s="55">
        <f t="shared" ref="AG63:AW63" ca="1" si="111">AG62+AF63</f>
        <v>11596122.290524</v>
      </c>
      <c r="AH63" s="55">
        <f t="shared" ca="1" si="111"/>
        <v>11596122.290524</v>
      </c>
      <c r="AI63" s="55">
        <f t="shared" ca="1" si="111"/>
        <v>11596122.290524</v>
      </c>
      <c r="AJ63" s="55">
        <f t="shared" ca="1" si="111"/>
        <v>11596122.290524</v>
      </c>
      <c r="AK63" s="55">
        <f t="shared" ca="1" si="111"/>
        <v>11596122.290524</v>
      </c>
      <c r="AL63" s="55">
        <f t="shared" ca="1" si="111"/>
        <v>11596122.290524</v>
      </c>
      <c r="AM63" s="55">
        <f t="shared" ca="1" si="111"/>
        <v>11596122.290524</v>
      </c>
      <c r="AN63" s="55">
        <f t="shared" ca="1" si="111"/>
        <v>11596122.290524</v>
      </c>
      <c r="AO63" s="55">
        <f t="shared" ca="1" si="111"/>
        <v>11596122.290524</v>
      </c>
      <c r="AP63" s="55">
        <f t="shared" ca="1" si="111"/>
        <v>11596122.290524</v>
      </c>
      <c r="AQ63" s="55">
        <f t="shared" ca="1" si="111"/>
        <v>11596122.290524</v>
      </c>
      <c r="AR63" s="55">
        <f t="shared" ca="1" si="111"/>
        <v>11596122.290524</v>
      </c>
      <c r="AS63" s="55">
        <f t="shared" ca="1" si="111"/>
        <v>11596122.290524</v>
      </c>
      <c r="AT63" s="55">
        <f t="shared" ca="1" si="111"/>
        <v>11596122.290524</v>
      </c>
      <c r="AU63" s="55">
        <f t="shared" ca="1" si="111"/>
        <v>11596122.290524</v>
      </c>
      <c r="AV63" s="55">
        <f t="shared" ca="1" si="111"/>
        <v>11596122.290524</v>
      </c>
      <c r="AW63" s="55">
        <f t="shared" ca="1" si="111"/>
        <v>11596122.290524</v>
      </c>
      <c r="AX63" s="55">
        <f t="shared" ref="AX63:DI63" ca="1" si="112">AX62+AW63</f>
        <v>11596122.290524</v>
      </c>
      <c r="AY63" s="55">
        <f t="shared" ca="1" si="112"/>
        <v>11596122.290524</v>
      </c>
      <c r="AZ63" s="55">
        <f t="shared" ca="1" si="112"/>
        <v>11596122.290524</v>
      </c>
      <c r="BA63" s="55">
        <f t="shared" ca="1" si="112"/>
        <v>11596122.290524</v>
      </c>
      <c r="BB63" s="55">
        <f t="shared" ca="1" si="112"/>
        <v>11596122.290524</v>
      </c>
      <c r="BC63" s="55">
        <f t="shared" ca="1" si="112"/>
        <v>11596122.290524</v>
      </c>
      <c r="BD63" s="55">
        <f t="shared" ca="1" si="112"/>
        <v>11596122.290524</v>
      </c>
      <c r="BE63" s="55">
        <f t="shared" ca="1" si="112"/>
        <v>11596122.290524</v>
      </c>
      <c r="BF63" s="55">
        <f t="shared" ca="1" si="112"/>
        <v>11596122.290524</v>
      </c>
      <c r="BG63" s="55">
        <f t="shared" ca="1" si="112"/>
        <v>11596122.290524</v>
      </c>
      <c r="BH63" s="55">
        <f t="shared" ca="1" si="112"/>
        <v>11596122.290524</v>
      </c>
      <c r="BI63" s="55">
        <f t="shared" ca="1" si="112"/>
        <v>11596122.290524</v>
      </c>
      <c r="BJ63" s="55">
        <f t="shared" ca="1" si="112"/>
        <v>11596122.290524</v>
      </c>
      <c r="BK63" s="55">
        <f t="shared" ca="1" si="112"/>
        <v>11596122.290524</v>
      </c>
      <c r="BL63" s="55">
        <f t="shared" ca="1" si="112"/>
        <v>11596122.290524</v>
      </c>
      <c r="BM63" s="55">
        <f t="shared" ca="1" si="112"/>
        <v>11596122.290524</v>
      </c>
      <c r="BN63" s="55">
        <f t="shared" ca="1" si="112"/>
        <v>11596122.290524</v>
      </c>
      <c r="BO63" s="55">
        <f t="shared" ca="1" si="112"/>
        <v>11596122.290524</v>
      </c>
      <c r="BP63" s="55">
        <f t="shared" ca="1" si="112"/>
        <v>11596122.290524</v>
      </c>
      <c r="BQ63" s="55">
        <f t="shared" ca="1" si="112"/>
        <v>11596122.290524</v>
      </c>
      <c r="BR63" s="55">
        <f t="shared" ca="1" si="112"/>
        <v>11596122.290524</v>
      </c>
      <c r="BS63" s="55">
        <f t="shared" ca="1" si="112"/>
        <v>11596122.290524</v>
      </c>
      <c r="BT63" s="55">
        <f t="shared" ca="1" si="112"/>
        <v>11596122.290524</v>
      </c>
      <c r="BU63" s="55">
        <f t="shared" ca="1" si="112"/>
        <v>11596122.290524</v>
      </c>
      <c r="BV63" s="55">
        <f t="shared" ca="1" si="112"/>
        <v>11596122.290524</v>
      </c>
      <c r="BW63" s="55">
        <f t="shared" ca="1" si="112"/>
        <v>11596122.290524</v>
      </c>
      <c r="BX63" s="55">
        <f t="shared" ca="1" si="112"/>
        <v>11596122.290524</v>
      </c>
      <c r="BY63" s="55">
        <f t="shared" ca="1" si="112"/>
        <v>11596122.290524</v>
      </c>
      <c r="BZ63" s="55">
        <f t="shared" ca="1" si="112"/>
        <v>11596122.290524</v>
      </c>
      <c r="CA63" s="55">
        <f t="shared" ca="1" si="112"/>
        <v>11596122.290524</v>
      </c>
      <c r="CB63" s="55">
        <f t="shared" ca="1" si="112"/>
        <v>11596122.290524</v>
      </c>
      <c r="CC63" s="55">
        <f t="shared" ca="1" si="112"/>
        <v>11596122.290524</v>
      </c>
      <c r="CD63" s="55">
        <f t="shared" ca="1" si="112"/>
        <v>11596122.290524</v>
      </c>
      <c r="CE63" s="55">
        <f t="shared" ca="1" si="112"/>
        <v>11596122.290524</v>
      </c>
      <c r="CF63" s="55">
        <f t="shared" ca="1" si="112"/>
        <v>11596122.290524</v>
      </c>
      <c r="CG63" s="55">
        <f t="shared" ca="1" si="112"/>
        <v>11596122.290524</v>
      </c>
      <c r="CH63" s="55">
        <f t="shared" ca="1" si="112"/>
        <v>11596122.290524</v>
      </c>
      <c r="CI63" s="55">
        <f t="shared" ca="1" si="112"/>
        <v>11596122.290524</v>
      </c>
      <c r="CJ63" s="55">
        <f t="shared" ca="1" si="112"/>
        <v>11596122.290524</v>
      </c>
      <c r="CK63" s="55">
        <f t="shared" ca="1" si="112"/>
        <v>11596122.290524</v>
      </c>
      <c r="CL63" s="55">
        <f t="shared" ca="1" si="112"/>
        <v>11596122.290524</v>
      </c>
      <c r="CM63" s="55">
        <f t="shared" ca="1" si="112"/>
        <v>11596122.290524</v>
      </c>
      <c r="CN63" s="55">
        <f t="shared" ca="1" si="112"/>
        <v>11596122.290524</v>
      </c>
      <c r="CO63" s="55">
        <f t="shared" ca="1" si="112"/>
        <v>11596122.290524</v>
      </c>
      <c r="CP63" s="55">
        <f t="shared" ca="1" si="112"/>
        <v>11596122.290524</v>
      </c>
      <c r="CQ63" s="55">
        <f t="shared" ca="1" si="112"/>
        <v>11596122.290524</v>
      </c>
      <c r="CR63" s="55">
        <f t="shared" ca="1" si="112"/>
        <v>11596122.290524</v>
      </c>
      <c r="CS63" s="55">
        <f t="shared" ca="1" si="112"/>
        <v>11596122.290524</v>
      </c>
      <c r="CT63" s="55">
        <f t="shared" ca="1" si="112"/>
        <v>11596122.290524</v>
      </c>
      <c r="CU63" s="55">
        <f t="shared" ca="1" si="112"/>
        <v>11596122.290524</v>
      </c>
      <c r="CV63" s="55">
        <f t="shared" ca="1" si="112"/>
        <v>11596122.290524</v>
      </c>
      <c r="CW63" s="55">
        <f t="shared" ca="1" si="112"/>
        <v>11596122.290524</v>
      </c>
      <c r="CX63" s="55">
        <f t="shared" ca="1" si="112"/>
        <v>11596122.290524</v>
      </c>
      <c r="CY63" s="55">
        <f t="shared" ca="1" si="112"/>
        <v>11596122.290524</v>
      </c>
      <c r="CZ63" s="55">
        <f t="shared" ca="1" si="112"/>
        <v>11596122.290524</v>
      </c>
      <c r="DA63" s="55">
        <f t="shared" ca="1" si="112"/>
        <v>11596122.290524</v>
      </c>
      <c r="DB63" s="55">
        <f t="shared" ca="1" si="112"/>
        <v>11596122.290524</v>
      </c>
      <c r="DC63" s="55">
        <f t="shared" ca="1" si="112"/>
        <v>11596122.290524</v>
      </c>
      <c r="DD63" s="55">
        <f t="shared" ca="1" si="112"/>
        <v>11596122.290524</v>
      </c>
      <c r="DE63" s="55">
        <f t="shared" ca="1" si="112"/>
        <v>11596122.290524</v>
      </c>
      <c r="DF63" s="55">
        <f t="shared" ca="1" si="112"/>
        <v>11596122.290524</v>
      </c>
      <c r="DG63" s="55">
        <f t="shared" ca="1" si="112"/>
        <v>11596122.290524</v>
      </c>
      <c r="DH63" s="55">
        <f t="shared" ca="1" si="112"/>
        <v>11596122.290524</v>
      </c>
      <c r="DI63" s="55">
        <f t="shared" ca="1" si="112"/>
        <v>11596122.290524</v>
      </c>
      <c r="DJ63" s="55">
        <f t="shared" ref="DJ63:FU63" ca="1" si="113">DJ62+DI63</f>
        <v>11596122.290524</v>
      </c>
      <c r="DK63" s="55">
        <f t="shared" ca="1" si="113"/>
        <v>11596122.290524</v>
      </c>
      <c r="DL63" s="55">
        <f t="shared" ca="1" si="113"/>
        <v>11596122.290524</v>
      </c>
      <c r="DM63" s="55">
        <f t="shared" ca="1" si="113"/>
        <v>11596122.290524</v>
      </c>
      <c r="DN63" s="55">
        <f t="shared" ca="1" si="113"/>
        <v>11596122.290524</v>
      </c>
      <c r="DO63" s="55">
        <f t="shared" ca="1" si="113"/>
        <v>11596122.290524</v>
      </c>
      <c r="DP63" s="55">
        <f t="shared" ca="1" si="113"/>
        <v>11596122.290524</v>
      </c>
      <c r="DQ63" s="55">
        <f t="shared" ca="1" si="113"/>
        <v>11596122.290524</v>
      </c>
      <c r="DR63" s="55">
        <f t="shared" ca="1" si="113"/>
        <v>11596122.290524</v>
      </c>
      <c r="DS63" s="55">
        <f t="shared" ca="1" si="113"/>
        <v>11596122.290524</v>
      </c>
      <c r="DT63" s="55">
        <f t="shared" ca="1" si="113"/>
        <v>11596122.290524</v>
      </c>
      <c r="DU63" s="55">
        <f t="shared" ca="1" si="113"/>
        <v>11596122.290524</v>
      </c>
      <c r="DV63" s="55">
        <f t="shared" ca="1" si="113"/>
        <v>11596122.290524</v>
      </c>
      <c r="DW63" s="55">
        <f t="shared" ca="1" si="113"/>
        <v>11596122.290524</v>
      </c>
      <c r="DX63" s="55">
        <f t="shared" ca="1" si="113"/>
        <v>11596122.290524</v>
      </c>
      <c r="DY63" s="55">
        <f t="shared" ca="1" si="113"/>
        <v>11596122.290524</v>
      </c>
      <c r="DZ63" s="55">
        <f t="shared" ca="1" si="113"/>
        <v>11596122.290524</v>
      </c>
      <c r="EA63" s="55">
        <f t="shared" ca="1" si="113"/>
        <v>11596122.290524</v>
      </c>
      <c r="EB63" s="55">
        <f t="shared" ca="1" si="113"/>
        <v>11596122.290524</v>
      </c>
      <c r="EC63" s="55">
        <f t="shared" ca="1" si="113"/>
        <v>11596122.290524</v>
      </c>
      <c r="ED63" s="55">
        <f t="shared" ca="1" si="113"/>
        <v>11596122.290524</v>
      </c>
      <c r="EE63" s="55">
        <f t="shared" ca="1" si="113"/>
        <v>11596122.290524</v>
      </c>
      <c r="EF63" s="55">
        <f t="shared" ca="1" si="113"/>
        <v>11596122.290524</v>
      </c>
      <c r="EG63" s="55">
        <f t="shared" ca="1" si="113"/>
        <v>11596122.290524</v>
      </c>
      <c r="EH63" s="55">
        <f t="shared" ca="1" si="113"/>
        <v>11596122.290524</v>
      </c>
      <c r="EI63" s="55">
        <f t="shared" ca="1" si="113"/>
        <v>11596122.290524</v>
      </c>
      <c r="EJ63" s="55">
        <f t="shared" ca="1" si="113"/>
        <v>11596122.290524</v>
      </c>
      <c r="EK63" s="55">
        <f t="shared" ca="1" si="113"/>
        <v>11596122.290524</v>
      </c>
      <c r="EL63" s="55">
        <f t="shared" ca="1" si="113"/>
        <v>11596122.290524</v>
      </c>
      <c r="EM63" s="55">
        <f t="shared" ca="1" si="113"/>
        <v>11596122.290524</v>
      </c>
      <c r="EN63" s="55">
        <f t="shared" ca="1" si="113"/>
        <v>11596122.290524</v>
      </c>
      <c r="EO63" s="55">
        <f t="shared" ca="1" si="113"/>
        <v>11596122.290524</v>
      </c>
      <c r="EP63" s="55">
        <f t="shared" ca="1" si="113"/>
        <v>11596122.290524</v>
      </c>
      <c r="EQ63" s="55">
        <f t="shared" ca="1" si="113"/>
        <v>11596122.290524</v>
      </c>
      <c r="ER63" s="55">
        <f t="shared" ca="1" si="113"/>
        <v>11596122.290524</v>
      </c>
      <c r="ES63" s="55">
        <f t="shared" ca="1" si="113"/>
        <v>11596122.290524</v>
      </c>
      <c r="ET63" s="55">
        <f t="shared" ca="1" si="113"/>
        <v>11596122.290524</v>
      </c>
      <c r="EU63" s="55">
        <f t="shared" ca="1" si="113"/>
        <v>11596122.290524</v>
      </c>
      <c r="EV63" s="55">
        <f t="shared" ca="1" si="113"/>
        <v>11596122.290524</v>
      </c>
      <c r="EW63" s="55">
        <f t="shared" ca="1" si="113"/>
        <v>11596122.290524</v>
      </c>
      <c r="EX63" s="55">
        <f t="shared" ca="1" si="113"/>
        <v>11596122.290524</v>
      </c>
      <c r="EY63" s="55">
        <f t="shared" ca="1" si="113"/>
        <v>11596122.290524</v>
      </c>
      <c r="EZ63" s="55">
        <f t="shared" ca="1" si="113"/>
        <v>11596122.290524</v>
      </c>
      <c r="FA63" s="55">
        <f t="shared" ca="1" si="113"/>
        <v>11596122.290524</v>
      </c>
      <c r="FB63" s="55">
        <f t="shared" ca="1" si="113"/>
        <v>11596122.290524</v>
      </c>
      <c r="FC63" s="55">
        <f t="shared" ca="1" si="113"/>
        <v>11596122.290524</v>
      </c>
      <c r="FD63" s="55">
        <f t="shared" ca="1" si="113"/>
        <v>11596122.290524</v>
      </c>
      <c r="FE63" s="55">
        <f t="shared" ca="1" si="113"/>
        <v>11596122.290524</v>
      </c>
      <c r="FF63" s="55">
        <f t="shared" ca="1" si="113"/>
        <v>11596122.290524</v>
      </c>
      <c r="FG63" s="55">
        <f t="shared" ca="1" si="113"/>
        <v>11596122.290524</v>
      </c>
      <c r="FH63" s="55">
        <f t="shared" ca="1" si="113"/>
        <v>11596122.290524</v>
      </c>
      <c r="FI63" s="55">
        <f t="shared" ca="1" si="113"/>
        <v>11596122.290524</v>
      </c>
      <c r="FJ63" s="55">
        <f t="shared" ca="1" si="113"/>
        <v>11596122.290524</v>
      </c>
      <c r="FK63" s="55">
        <f t="shared" ca="1" si="113"/>
        <v>11596122.290524</v>
      </c>
      <c r="FL63" s="55">
        <f t="shared" ca="1" si="113"/>
        <v>11596122.290524</v>
      </c>
      <c r="FM63" s="55">
        <f t="shared" ca="1" si="113"/>
        <v>11596122.290524</v>
      </c>
      <c r="FN63" s="55">
        <f t="shared" ca="1" si="113"/>
        <v>11596122.290524</v>
      </c>
      <c r="FO63" s="55">
        <f t="shared" ca="1" si="113"/>
        <v>11596122.290524</v>
      </c>
      <c r="FP63" s="55">
        <f t="shared" ca="1" si="113"/>
        <v>11596122.290524</v>
      </c>
      <c r="FQ63" s="55">
        <f t="shared" ca="1" si="113"/>
        <v>11596122.290524</v>
      </c>
      <c r="FR63" s="55">
        <f t="shared" ca="1" si="113"/>
        <v>11596122.290524</v>
      </c>
      <c r="FS63" s="55">
        <f t="shared" ca="1" si="113"/>
        <v>11596122.290524</v>
      </c>
      <c r="FT63" s="55">
        <f t="shared" ca="1" si="113"/>
        <v>11596122.290524</v>
      </c>
      <c r="FU63" s="55">
        <f t="shared" ca="1" si="113"/>
        <v>11596122.290524</v>
      </c>
      <c r="FV63" s="55">
        <f t="shared" ref="FV63:IG63" ca="1" si="114">FV62+FU63</f>
        <v>11596122.290524</v>
      </c>
      <c r="FW63" s="55">
        <f t="shared" ca="1" si="114"/>
        <v>11596122.290524</v>
      </c>
      <c r="FX63" s="55">
        <f t="shared" ca="1" si="114"/>
        <v>11596122.290524</v>
      </c>
      <c r="FY63" s="55">
        <f t="shared" ca="1" si="114"/>
        <v>11596122.290524</v>
      </c>
      <c r="FZ63" s="55">
        <f t="shared" ca="1" si="114"/>
        <v>11596122.290524</v>
      </c>
      <c r="GA63" s="55">
        <f t="shared" ca="1" si="114"/>
        <v>11596122.290524</v>
      </c>
      <c r="GB63" s="55">
        <f t="shared" ca="1" si="114"/>
        <v>11596122.290524</v>
      </c>
      <c r="GC63" s="55">
        <f t="shared" ca="1" si="114"/>
        <v>11596122.290524</v>
      </c>
      <c r="GD63" s="55">
        <f t="shared" ca="1" si="114"/>
        <v>11596122.290524</v>
      </c>
      <c r="GE63" s="55">
        <f t="shared" ca="1" si="114"/>
        <v>11596122.290524</v>
      </c>
      <c r="GF63" s="55">
        <f t="shared" ca="1" si="114"/>
        <v>11596122.290524</v>
      </c>
      <c r="GG63" s="55">
        <f t="shared" ca="1" si="114"/>
        <v>11596122.290524</v>
      </c>
      <c r="GH63" s="55">
        <f t="shared" ca="1" si="114"/>
        <v>11596122.290524</v>
      </c>
      <c r="GI63" s="55">
        <f t="shared" ca="1" si="114"/>
        <v>11596122.290524</v>
      </c>
      <c r="GJ63" s="55">
        <f t="shared" ca="1" si="114"/>
        <v>11596122.290524</v>
      </c>
      <c r="GK63" s="55">
        <f t="shared" ca="1" si="114"/>
        <v>11596122.290524</v>
      </c>
      <c r="GL63" s="55">
        <f t="shared" ca="1" si="114"/>
        <v>11596122.290524</v>
      </c>
      <c r="GM63" s="55">
        <f t="shared" ca="1" si="114"/>
        <v>11596122.290524</v>
      </c>
      <c r="GN63" s="55">
        <f t="shared" ca="1" si="114"/>
        <v>11596122.290524</v>
      </c>
      <c r="GO63" s="55">
        <f t="shared" ca="1" si="114"/>
        <v>11596122.290524</v>
      </c>
      <c r="GP63" s="55">
        <f t="shared" ca="1" si="114"/>
        <v>11596122.290524</v>
      </c>
      <c r="GQ63" s="55">
        <f t="shared" ca="1" si="114"/>
        <v>11596122.290524</v>
      </c>
      <c r="GR63" s="55">
        <f t="shared" ca="1" si="114"/>
        <v>11596122.290524</v>
      </c>
      <c r="GS63" s="55">
        <f t="shared" ca="1" si="114"/>
        <v>11596122.290524</v>
      </c>
      <c r="GT63" s="55">
        <f t="shared" ca="1" si="114"/>
        <v>11596122.290524</v>
      </c>
      <c r="GU63" s="55">
        <f t="shared" ca="1" si="114"/>
        <v>11596122.290524</v>
      </c>
      <c r="GV63" s="55">
        <f t="shared" ca="1" si="114"/>
        <v>11596122.290524</v>
      </c>
      <c r="GW63" s="55">
        <f t="shared" ca="1" si="114"/>
        <v>11596122.290524</v>
      </c>
      <c r="GX63" s="55">
        <f t="shared" ca="1" si="114"/>
        <v>11596122.290524</v>
      </c>
      <c r="GY63" s="55">
        <f t="shared" ca="1" si="114"/>
        <v>11596122.290524</v>
      </c>
      <c r="GZ63" s="55">
        <f t="shared" ca="1" si="114"/>
        <v>11596122.290524</v>
      </c>
      <c r="HA63" s="55">
        <f t="shared" ca="1" si="114"/>
        <v>11596122.290524</v>
      </c>
      <c r="HB63" s="55">
        <f t="shared" ca="1" si="114"/>
        <v>11596122.290524</v>
      </c>
      <c r="HC63" s="55">
        <f t="shared" ca="1" si="114"/>
        <v>11596122.290524</v>
      </c>
      <c r="HD63" s="55">
        <f t="shared" ca="1" si="114"/>
        <v>11596122.290524</v>
      </c>
      <c r="HE63" s="55">
        <f t="shared" ca="1" si="114"/>
        <v>11596122.290524</v>
      </c>
      <c r="HF63" s="55">
        <f t="shared" ca="1" si="114"/>
        <v>11596122.290524</v>
      </c>
      <c r="HG63" s="55">
        <f t="shared" ca="1" si="114"/>
        <v>11596122.290524</v>
      </c>
      <c r="HH63" s="55">
        <f t="shared" ca="1" si="114"/>
        <v>11596122.290524</v>
      </c>
      <c r="HI63" s="55">
        <f t="shared" ca="1" si="114"/>
        <v>11596122.290524</v>
      </c>
      <c r="HJ63" s="55">
        <f t="shared" ca="1" si="114"/>
        <v>11596122.290524</v>
      </c>
      <c r="HK63" s="55">
        <f t="shared" ca="1" si="114"/>
        <v>11596122.290524</v>
      </c>
      <c r="HL63" s="55">
        <f t="shared" ca="1" si="114"/>
        <v>11596122.290524</v>
      </c>
      <c r="HM63" s="55">
        <f t="shared" ca="1" si="114"/>
        <v>11596122.290524</v>
      </c>
      <c r="HN63" s="55">
        <f t="shared" ca="1" si="114"/>
        <v>11596122.290524</v>
      </c>
      <c r="HO63" s="55">
        <f t="shared" ca="1" si="114"/>
        <v>11596122.290524</v>
      </c>
      <c r="HP63" s="55">
        <f t="shared" ca="1" si="114"/>
        <v>11596122.290524</v>
      </c>
      <c r="HQ63" s="55">
        <f t="shared" ca="1" si="114"/>
        <v>11596122.290524</v>
      </c>
      <c r="HR63" s="55">
        <f t="shared" ca="1" si="114"/>
        <v>11596122.290524</v>
      </c>
      <c r="HS63" s="55">
        <f t="shared" ca="1" si="114"/>
        <v>11596122.290524</v>
      </c>
      <c r="HT63" s="55">
        <f t="shared" ca="1" si="114"/>
        <v>11596122.290524</v>
      </c>
      <c r="HU63" s="55">
        <f t="shared" ca="1" si="114"/>
        <v>11596122.290524</v>
      </c>
      <c r="HV63" s="55">
        <f t="shared" ca="1" si="114"/>
        <v>11596122.290524</v>
      </c>
      <c r="HW63" s="55">
        <f t="shared" ca="1" si="114"/>
        <v>11596122.290524</v>
      </c>
      <c r="HX63" s="55">
        <f t="shared" ca="1" si="114"/>
        <v>11596122.290524</v>
      </c>
      <c r="HY63" s="55">
        <f t="shared" ca="1" si="114"/>
        <v>11596122.290524</v>
      </c>
      <c r="HZ63" s="55">
        <f t="shared" ca="1" si="114"/>
        <v>11596122.290524</v>
      </c>
      <c r="IA63" s="55">
        <f t="shared" ca="1" si="114"/>
        <v>11596122.290524</v>
      </c>
      <c r="IB63" s="55">
        <f t="shared" ca="1" si="114"/>
        <v>11596122.290524</v>
      </c>
      <c r="IC63" s="55">
        <f t="shared" ca="1" si="114"/>
        <v>11596122.290524</v>
      </c>
      <c r="ID63" s="55">
        <f t="shared" ca="1" si="114"/>
        <v>11596122.290524</v>
      </c>
      <c r="IE63" s="55">
        <f t="shared" ca="1" si="114"/>
        <v>11596122.290524</v>
      </c>
      <c r="IF63" s="55">
        <f t="shared" ca="1" si="114"/>
        <v>11596122.290524</v>
      </c>
      <c r="IG63" s="55">
        <f t="shared" ca="1" si="114"/>
        <v>11596122.290524</v>
      </c>
      <c r="IH63" s="55">
        <f t="shared" ref="IH63:KP63" ca="1" si="115">IH62+IG63</f>
        <v>11596122.290524</v>
      </c>
      <c r="II63" s="55">
        <f t="shared" ca="1" si="115"/>
        <v>11603900.250344418</v>
      </c>
      <c r="IJ63" s="55">
        <f t="shared" ca="1" si="115"/>
        <v>11603900.250344418</v>
      </c>
      <c r="IK63" s="55">
        <f t="shared" ca="1" si="115"/>
        <v>11603900.250344418</v>
      </c>
      <c r="IL63" s="55">
        <f t="shared" ca="1" si="115"/>
        <v>11603900.250344418</v>
      </c>
      <c r="IM63" s="55">
        <f t="shared" ca="1" si="115"/>
        <v>11603900.250344418</v>
      </c>
      <c r="IN63" s="55">
        <f t="shared" ca="1" si="115"/>
        <v>11603900.250344418</v>
      </c>
      <c r="IO63" s="55">
        <f t="shared" ca="1" si="115"/>
        <v>13996819.634635143</v>
      </c>
      <c r="IP63" s="55">
        <f t="shared" ca="1" si="115"/>
        <v>13996819.634635143</v>
      </c>
      <c r="IQ63" s="55">
        <f t="shared" ca="1" si="115"/>
        <v>13996819.634635143</v>
      </c>
      <c r="IR63" s="55">
        <f t="shared" ca="1" si="115"/>
        <v>13996819.634635143</v>
      </c>
      <c r="IS63" s="55">
        <f t="shared" ca="1" si="115"/>
        <v>13996819.634635143</v>
      </c>
      <c r="IT63" s="55">
        <f t="shared" ca="1" si="115"/>
        <v>13996819.634635143</v>
      </c>
      <c r="IU63" s="55">
        <f t="shared" ca="1" si="115"/>
        <v>13996819.634635143</v>
      </c>
      <c r="IV63" s="55">
        <f t="shared" ca="1" si="115"/>
        <v>13996819.634635143</v>
      </c>
      <c r="IW63" s="55">
        <f t="shared" ca="1" si="115"/>
        <v>13996819.634635143</v>
      </c>
      <c r="IX63" s="55">
        <f t="shared" ca="1" si="115"/>
        <v>13996819.634635143</v>
      </c>
      <c r="IY63" s="55">
        <f t="shared" ca="1" si="115"/>
        <v>13996819.634635143</v>
      </c>
      <c r="IZ63" s="55">
        <f t="shared" ca="1" si="115"/>
        <v>13996819.634635143</v>
      </c>
      <c r="JA63" s="55">
        <f t="shared" ca="1" si="115"/>
        <v>13996819.634635143</v>
      </c>
      <c r="JB63" s="55">
        <f t="shared" ca="1" si="115"/>
        <v>13996819.634635143</v>
      </c>
      <c r="JC63" s="55">
        <f t="shared" ca="1" si="115"/>
        <v>13996819.634635143</v>
      </c>
      <c r="JD63" s="55">
        <f t="shared" ca="1" si="115"/>
        <v>13996819.634635143</v>
      </c>
      <c r="JE63" s="55">
        <f t="shared" ca="1" si="115"/>
        <v>13996819.634635143</v>
      </c>
      <c r="JF63" s="55">
        <f t="shared" ca="1" si="115"/>
        <v>13996819.634635143</v>
      </c>
      <c r="JG63" s="55">
        <f t="shared" ca="1" si="115"/>
        <v>13996819.634635143</v>
      </c>
      <c r="JH63" s="55">
        <f t="shared" ca="1" si="115"/>
        <v>13996819.634635143</v>
      </c>
      <c r="JI63" s="55">
        <f t="shared" ca="1" si="115"/>
        <v>13996819.634635143</v>
      </c>
      <c r="JJ63" s="55">
        <f t="shared" ca="1" si="115"/>
        <v>13996819.634635143</v>
      </c>
      <c r="JK63" s="55">
        <f t="shared" ca="1" si="115"/>
        <v>13996819.634635143</v>
      </c>
      <c r="JL63" s="55">
        <f t="shared" ca="1" si="115"/>
        <v>13996819.634635143</v>
      </c>
      <c r="JM63" s="55">
        <f t="shared" ca="1" si="115"/>
        <v>13996819.634635143</v>
      </c>
      <c r="JN63" s="55">
        <f t="shared" ca="1" si="115"/>
        <v>13996819.634635143</v>
      </c>
      <c r="JO63" s="55">
        <f t="shared" ca="1" si="115"/>
        <v>13996819.634635143</v>
      </c>
      <c r="JP63" s="55">
        <f t="shared" ca="1" si="115"/>
        <v>13996819.634635143</v>
      </c>
      <c r="JQ63" s="55">
        <f t="shared" ca="1" si="115"/>
        <v>13996819.634635143</v>
      </c>
      <c r="JR63" s="55">
        <f t="shared" ca="1" si="115"/>
        <v>13996819.634635143</v>
      </c>
      <c r="JS63" s="55">
        <f t="shared" ca="1" si="115"/>
        <v>13996819.634635143</v>
      </c>
      <c r="JT63" s="55">
        <f t="shared" ca="1" si="115"/>
        <v>13996819.634635143</v>
      </c>
      <c r="JU63" s="55">
        <f t="shared" ca="1" si="115"/>
        <v>13996819.634635143</v>
      </c>
      <c r="JV63" s="55">
        <f t="shared" ca="1" si="115"/>
        <v>13996819.634635143</v>
      </c>
      <c r="JW63" s="55">
        <f t="shared" ca="1" si="115"/>
        <v>13996819.634635143</v>
      </c>
      <c r="JX63" s="55">
        <f t="shared" ca="1" si="115"/>
        <v>13996819.634635143</v>
      </c>
      <c r="JY63" s="55">
        <f t="shared" ca="1" si="115"/>
        <v>13996819.634635143</v>
      </c>
      <c r="JZ63" s="55">
        <f t="shared" ca="1" si="115"/>
        <v>13996819.634635143</v>
      </c>
      <c r="KA63" s="55">
        <f t="shared" ca="1" si="115"/>
        <v>13996819.634635143</v>
      </c>
      <c r="KB63" s="55">
        <f t="shared" ca="1" si="115"/>
        <v>13996819.634635143</v>
      </c>
      <c r="KC63" s="55">
        <f t="shared" ca="1" si="115"/>
        <v>13996819.634635143</v>
      </c>
      <c r="KD63" s="55">
        <f t="shared" ca="1" si="115"/>
        <v>13996819.634635143</v>
      </c>
      <c r="KE63" s="55">
        <f t="shared" ca="1" si="115"/>
        <v>13996819.634635143</v>
      </c>
      <c r="KF63" s="55">
        <f t="shared" ca="1" si="115"/>
        <v>13996819.634635143</v>
      </c>
      <c r="KG63" s="55">
        <f t="shared" ca="1" si="115"/>
        <v>13996819.634635143</v>
      </c>
      <c r="KH63" s="55">
        <f t="shared" ca="1" si="115"/>
        <v>13996819.634635143</v>
      </c>
      <c r="KI63" s="55">
        <f t="shared" ca="1" si="115"/>
        <v>13996819.634635143</v>
      </c>
      <c r="KJ63" s="55">
        <f t="shared" ca="1" si="115"/>
        <v>13996819.634635143</v>
      </c>
      <c r="KK63" s="55">
        <f t="shared" ca="1" si="115"/>
        <v>13996819.634635143</v>
      </c>
      <c r="KL63" s="55">
        <f t="shared" ca="1" si="115"/>
        <v>13996819.634635143</v>
      </c>
      <c r="KM63" s="55">
        <f t="shared" ca="1" si="115"/>
        <v>13996819.634635143</v>
      </c>
      <c r="KN63" s="55">
        <f t="shared" ca="1" si="115"/>
        <v>13996819.634635143</v>
      </c>
      <c r="KO63" s="55">
        <f t="shared" ca="1" si="115"/>
        <v>13996819.634635143</v>
      </c>
      <c r="KP63" s="55">
        <f t="shared" ca="1" si="115"/>
        <v>13996819.634635143</v>
      </c>
      <c r="KQ63" s="55">
        <f t="shared" ref="KQ63:LT63" ca="1" si="116">KQ62+KP63</f>
        <v>13996819.634635143</v>
      </c>
      <c r="KR63" s="55">
        <f t="shared" ca="1" si="116"/>
        <v>13996819.634635143</v>
      </c>
      <c r="KS63" s="55">
        <f t="shared" ca="1" si="116"/>
        <v>13996819.634635143</v>
      </c>
      <c r="KT63" s="55">
        <f t="shared" ca="1" si="116"/>
        <v>13996819.634635143</v>
      </c>
      <c r="KU63" s="55">
        <f t="shared" ca="1" si="116"/>
        <v>13996819.634635143</v>
      </c>
      <c r="KV63" s="55">
        <f t="shared" ca="1" si="116"/>
        <v>13996819.634635143</v>
      </c>
      <c r="KW63" s="55">
        <f t="shared" ca="1" si="116"/>
        <v>13996819.634635143</v>
      </c>
      <c r="KX63" s="55">
        <f t="shared" ca="1" si="116"/>
        <v>13996819.634635143</v>
      </c>
      <c r="KY63" s="55">
        <f t="shared" ca="1" si="116"/>
        <v>13996819.634635143</v>
      </c>
      <c r="KZ63" s="55">
        <f t="shared" ca="1" si="116"/>
        <v>13996819.634635143</v>
      </c>
      <c r="LA63" s="55">
        <f t="shared" ca="1" si="116"/>
        <v>13996819.634635143</v>
      </c>
      <c r="LB63" s="55">
        <f t="shared" ca="1" si="116"/>
        <v>13996819.634635143</v>
      </c>
      <c r="LC63" s="55">
        <f t="shared" ca="1" si="116"/>
        <v>13996819.634635143</v>
      </c>
      <c r="LD63" s="55">
        <f t="shared" ca="1" si="116"/>
        <v>13996819.634635143</v>
      </c>
      <c r="LE63" s="55">
        <f t="shared" ca="1" si="116"/>
        <v>13996819.634635143</v>
      </c>
      <c r="LF63" s="55">
        <f t="shared" ca="1" si="116"/>
        <v>13996819.634635143</v>
      </c>
      <c r="LG63" s="55">
        <f t="shared" ca="1" si="116"/>
        <v>13996819.634635143</v>
      </c>
      <c r="LH63" s="55">
        <f t="shared" ca="1" si="116"/>
        <v>13996819.634635143</v>
      </c>
      <c r="LI63" s="55">
        <f t="shared" ca="1" si="116"/>
        <v>13996819.634635143</v>
      </c>
      <c r="LJ63" s="55">
        <f t="shared" ca="1" si="116"/>
        <v>13996819.634635143</v>
      </c>
      <c r="LK63" s="55">
        <f t="shared" ca="1" si="116"/>
        <v>13996819.634635143</v>
      </c>
      <c r="LL63" s="55">
        <f t="shared" ca="1" si="116"/>
        <v>13996819.634635143</v>
      </c>
      <c r="LM63" s="55">
        <f t="shared" ca="1" si="116"/>
        <v>13996819.634635143</v>
      </c>
      <c r="LN63" s="55">
        <f t="shared" ca="1" si="116"/>
        <v>13996819.634635143</v>
      </c>
      <c r="LO63" s="55">
        <f t="shared" ca="1" si="116"/>
        <v>13996819.634635143</v>
      </c>
      <c r="LP63" s="55">
        <f t="shared" ca="1" si="116"/>
        <v>13996819.634635143</v>
      </c>
      <c r="LQ63" s="55">
        <f t="shared" ca="1" si="116"/>
        <v>13996819.634635143</v>
      </c>
      <c r="LR63" s="55">
        <f t="shared" ca="1" si="116"/>
        <v>13996819.634635143</v>
      </c>
      <c r="LS63" s="55">
        <f t="shared" ca="1" si="116"/>
        <v>13996819.634635143</v>
      </c>
      <c r="LT63" s="55">
        <f t="shared" ca="1" si="116"/>
        <v>13996819.634635143</v>
      </c>
      <c r="LU63" s="55"/>
      <c r="LV63" s="55"/>
      <c r="LW63" s="55"/>
      <c r="LX63" s="55"/>
      <c r="LY63" s="55"/>
      <c r="LZ63" s="55"/>
      <c r="MA63" s="55"/>
      <c r="MB63" s="55"/>
      <c r="MC63" s="55"/>
      <c r="MD63" s="55"/>
      <c r="ME63" s="55"/>
      <c r="MF63" s="55"/>
      <c r="MG63" s="55"/>
      <c r="MH63" s="55"/>
      <c r="MI63" s="55"/>
      <c r="MJ63" s="55"/>
      <c r="MK63" s="55"/>
      <c r="ML63" s="55"/>
      <c r="MM63" s="55"/>
      <c r="MN63" s="55"/>
      <c r="MO63" s="55"/>
      <c r="MP63" s="55"/>
      <c r="MQ63" s="55"/>
      <c r="MR63" s="55"/>
      <c r="MS63" s="55"/>
      <c r="MT63" s="55"/>
      <c r="MU63" s="55"/>
      <c r="MV63" s="55"/>
      <c r="MW63" s="55"/>
      <c r="MX63" s="55"/>
      <c r="MY63" s="55"/>
      <c r="MZ63" s="55"/>
      <c r="NA63" s="55"/>
      <c r="NB63" s="55"/>
      <c r="NC63" s="55"/>
      <c r="ND63" s="55"/>
      <c r="NE63" s="55"/>
      <c r="NF63" s="55"/>
      <c r="NG63" s="55"/>
      <c r="NH63" s="55"/>
      <c r="NI63" s="55"/>
      <c r="NJ63" s="55"/>
      <c r="NK63" s="55"/>
      <c r="NL63" s="55"/>
      <c r="NM63" s="55"/>
      <c r="NN63" s="55"/>
      <c r="NO63" s="55"/>
      <c r="NP63" s="55"/>
      <c r="NQ63" s="55"/>
      <c r="NR63" s="55"/>
      <c r="NS63" s="55"/>
      <c r="NT63" s="55"/>
      <c r="NU63" s="55"/>
      <c r="NV63" s="55"/>
      <c r="NW63" s="55"/>
      <c r="NX63" s="55"/>
      <c r="NY63" s="55"/>
      <c r="NZ63" s="55"/>
      <c r="OA63" s="55"/>
      <c r="OB63" s="55"/>
      <c r="OC63" s="55"/>
      <c r="OD63" s="55"/>
      <c r="OE63" s="55"/>
      <c r="OF63" s="55"/>
      <c r="OG63" s="55"/>
      <c r="OH63" s="55"/>
      <c r="OI63" s="55"/>
      <c r="OJ63" s="55"/>
      <c r="OK63" s="55"/>
      <c r="OL63" s="55"/>
      <c r="OM63" s="55"/>
      <c r="ON63" s="55"/>
      <c r="OO63" s="55"/>
      <c r="OP63" s="55"/>
      <c r="OQ63" s="55"/>
      <c r="OR63" s="55"/>
      <c r="OS63" s="55"/>
      <c r="OT63" s="55"/>
      <c r="OU63" s="55"/>
      <c r="OV63" s="55"/>
      <c r="OW63" s="55"/>
      <c r="OX63" s="55"/>
      <c r="OY63" s="55"/>
      <c r="OZ63" s="55"/>
      <c r="PA63" s="55"/>
      <c r="PB63" s="55"/>
      <c r="PC63" s="55"/>
      <c r="PD63" s="55"/>
      <c r="PE63" s="55"/>
      <c r="PF63" s="55"/>
      <c r="PG63" s="55"/>
      <c r="PH63" s="55"/>
      <c r="PI63" s="55"/>
      <c r="PJ63" s="55"/>
      <c r="PK63" s="55"/>
      <c r="PL63" s="55"/>
      <c r="PM63" s="55"/>
      <c r="PN63" s="55"/>
      <c r="PO63" s="55"/>
      <c r="PP63" s="55"/>
      <c r="PQ63" s="55"/>
      <c r="PR63" s="55"/>
      <c r="PS63" s="55"/>
      <c r="PT63" s="55"/>
      <c r="PU63" s="55"/>
      <c r="PV63" s="55"/>
      <c r="PW63" s="55"/>
      <c r="PX63" s="55"/>
      <c r="PY63" s="55"/>
      <c r="PZ63" s="55"/>
      <c r="QA63" s="55"/>
      <c r="QB63" s="55"/>
      <c r="QC63" s="55"/>
      <c r="QD63" s="55"/>
      <c r="QE63" s="55"/>
      <c r="QF63" s="55"/>
      <c r="QG63" s="55"/>
      <c r="QH63" s="55"/>
      <c r="QI63" s="55"/>
      <c r="QJ63" s="55"/>
      <c r="QK63" s="55"/>
      <c r="QL63" s="55"/>
      <c r="QM63" s="55"/>
      <c r="QN63" s="55"/>
      <c r="QO63" s="55"/>
      <c r="QP63" s="55"/>
      <c r="QQ63" s="55"/>
      <c r="QR63" s="55"/>
      <c r="QS63" s="55"/>
      <c r="QT63" s="55"/>
      <c r="QU63" s="55"/>
    </row>
    <row r="64" spans="1:463" s="3" customFormat="1" ht="12.75" outlineLevel="1">
      <c r="C64" s="234"/>
      <c r="D64" s="50"/>
      <c r="F64" s="50"/>
      <c r="G64" s="50"/>
      <c r="H64" s="50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55"/>
      <c r="FF64" s="55"/>
      <c r="FG64" s="55"/>
      <c r="FH64" s="55"/>
      <c r="FI64" s="55"/>
      <c r="FJ64" s="55"/>
      <c r="FK64" s="55"/>
      <c r="FL64" s="55"/>
      <c r="FM64" s="55"/>
      <c r="FN64" s="55"/>
      <c r="FO64" s="55"/>
      <c r="FP64" s="55"/>
      <c r="FQ64" s="55"/>
      <c r="FR64" s="55"/>
      <c r="FS64" s="55"/>
      <c r="FT64" s="55"/>
      <c r="FU64" s="55"/>
      <c r="FV64" s="55"/>
      <c r="FW64" s="55"/>
      <c r="FX64" s="55"/>
      <c r="FY64" s="55"/>
      <c r="FZ64" s="55"/>
      <c r="GA64" s="55"/>
      <c r="GB64" s="55"/>
      <c r="GC64" s="55"/>
      <c r="GD64" s="55"/>
      <c r="GE64" s="55"/>
      <c r="GF64" s="55"/>
      <c r="GG64" s="55"/>
      <c r="GH64" s="55"/>
      <c r="GI64" s="55"/>
      <c r="GJ64" s="55"/>
      <c r="GK64" s="55"/>
      <c r="GL64" s="55"/>
      <c r="GM64" s="55"/>
      <c r="GN64" s="55"/>
      <c r="GO64" s="55"/>
      <c r="GP64" s="55"/>
      <c r="GQ64" s="55"/>
      <c r="GR64" s="55"/>
      <c r="GS64" s="55"/>
      <c r="GT64" s="55"/>
      <c r="GU64" s="55"/>
      <c r="GV64" s="55"/>
      <c r="GW64" s="55"/>
      <c r="GX64" s="55"/>
      <c r="GY64" s="55"/>
      <c r="GZ64" s="55"/>
      <c r="HA64" s="55"/>
      <c r="HB64" s="55"/>
      <c r="HC64" s="55"/>
      <c r="HD64" s="55"/>
      <c r="HE64" s="55"/>
      <c r="HF64" s="55"/>
      <c r="HG64" s="55"/>
      <c r="HH64" s="55"/>
      <c r="HI64" s="55"/>
      <c r="HJ64" s="55"/>
      <c r="HK64" s="55"/>
      <c r="HL64" s="55"/>
      <c r="HM64" s="55"/>
      <c r="HN64" s="55"/>
      <c r="HO64" s="55"/>
      <c r="HP64" s="55"/>
      <c r="HQ64" s="55"/>
      <c r="HR64" s="55"/>
      <c r="HS64" s="55"/>
      <c r="HT64" s="55"/>
      <c r="HU64" s="55"/>
      <c r="HV64" s="55"/>
      <c r="HW64" s="55"/>
      <c r="HX64" s="55"/>
      <c r="HY64" s="55"/>
      <c r="HZ64" s="55"/>
      <c r="IA64" s="55"/>
      <c r="IB64" s="55"/>
      <c r="IC64" s="55"/>
      <c r="ID64" s="55"/>
      <c r="IE64" s="55"/>
      <c r="IF64" s="55"/>
      <c r="IG64" s="55"/>
      <c r="IH64" s="55"/>
      <c r="II64" s="55"/>
      <c r="IJ64" s="55"/>
      <c r="IK64" s="55"/>
      <c r="IL64" s="55"/>
      <c r="IM64" s="55"/>
      <c r="IN64" s="55"/>
      <c r="IO64" s="55"/>
      <c r="IP64" s="55"/>
      <c r="IQ64" s="55"/>
      <c r="IR64" s="55"/>
      <c r="IS64" s="55"/>
      <c r="IT64" s="55"/>
      <c r="IU64" s="55"/>
      <c r="IV64" s="55"/>
      <c r="IW64" s="55"/>
      <c r="IX64" s="55"/>
      <c r="IY64" s="55"/>
      <c r="IZ64" s="55"/>
      <c r="JA64" s="55"/>
      <c r="JB64" s="55"/>
      <c r="JC64" s="55"/>
      <c r="JD64" s="55"/>
      <c r="JE64" s="55"/>
      <c r="JF64" s="55"/>
      <c r="JG64" s="55"/>
      <c r="JH64" s="55"/>
      <c r="JI64" s="55"/>
      <c r="JJ64" s="55"/>
      <c r="JK64" s="55"/>
      <c r="JL64" s="55"/>
      <c r="JM64" s="55"/>
      <c r="JN64" s="55"/>
      <c r="JO64" s="55"/>
      <c r="JP64" s="55"/>
      <c r="JQ64" s="55"/>
      <c r="JR64" s="55"/>
      <c r="JS64" s="55"/>
      <c r="JT64" s="55"/>
      <c r="JU64" s="55"/>
      <c r="JV64" s="55"/>
      <c r="JW64" s="55"/>
      <c r="JX64" s="55"/>
      <c r="JY64" s="55"/>
      <c r="JZ64" s="55"/>
      <c r="KA64" s="55"/>
      <c r="KB64" s="55"/>
      <c r="KC64" s="55"/>
      <c r="KD64" s="55"/>
      <c r="KE64" s="55"/>
      <c r="KF64" s="55"/>
      <c r="KG64" s="55"/>
      <c r="KH64" s="55"/>
      <c r="KI64" s="55"/>
      <c r="KJ64" s="55"/>
      <c r="KK64" s="55"/>
      <c r="KL64" s="55"/>
      <c r="KM64" s="55"/>
      <c r="KN64" s="55"/>
      <c r="KO64" s="55"/>
      <c r="KP64" s="55"/>
      <c r="KQ64" s="55"/>
      <c r="KR64" s="55"/>
      <c r="KS64" s="55"/>
      <c r="KT64" s="55"/>
      <c r="KU64" s="55"/>
      <c r="KV64" s="55"/>
      <c r="KW64" s="55"/>
      <c r="KX64" s="55"/>
      <c r="KY64" s="55"/>
      <c r="KZ64" s="55"/>
      <c r="LA64" s="55"/>
      <c r="LB64" s="55"/>
      <c r="LC64" s="55"/>
      <c r="LD64" s="55"/>
      <c r="LE64" s="55"/>
      <c r="LF64" s="55"/>
      <c r="LG64" s="55"/>
      <c r="LH64" s="55"/>
      <c r="LI64" s="55"/>
      <c r="LJ64" s="55"/>
      <c r="LK64" s="55"/>
      <c r="LL64" s="55"/>
      <c r="LM64" s="55"/>
      <c r="LN64" s="55"/>
      <c r="LO64" s="55"/>
      <c r="LP64" s="55"/>
      <c r="LQ64" s="55"/>
      <c r="LR64" s="55"/>
      <c r="LS64" s="55"/>
      <c r="LT64" s="55"/>
      <c r="LU64" s="55"/>
      <c r="LV64" s="55"/>
      <c r="LW64" s="55"/>
      <c r="LX64" s="55"/>
      <c r="LY64" s="55"/>
      <c r="LZ64" s="55"/>
      <c r="MA64" s="55"/>
      <c r="MB64" s="55"/>
      <c r="MC64" s="55"/>
      <c r="MD64" s="55"/>
      <c r="ME64" s="55"/>
      <c r="MF64" s="55"/>
      <c r="MG64" s="55"/>
      <c r="MH64" s="55"/>
      <c r="MI64" s="55"/>
      <c r="MJ64" s="55"/>
      <c r="MK64" s="55"/>
      <c r="ML64" s="55"/>
      <c r="MM64" s="55"/>
      <c r="MN64" s="55"/>
      <c r="MO64" s="55"/>
      <c r="MP64" s="55"/>
      <c r="MQ64" s="55"/>
      <c r="MR64" s="55"/>
      <c r="MS64" s="55"/>
      <c r="MT64" s="55"/>
      <c r="MU64" s="55"/>
      <c r="MV64" s="55"/>
      <c r="MW64" s="55"/>
      <c r="MX64" s="55"/>
      <c r="MY64" s="55"/>
      <c r="MZ64" s="55"/>
      <c r="NA64" s="55"/>
      <c r="NB64" s="55"/>
      <c r="NC64" s="55"/>
      <c r="ND64" s="55"/>
      <c r="NE64" s="55"/>
      <c r="NF64" s="55"/>
      <c r="NG64" s="55"/>
      <c r="NH64" s="55"/>
      <c r="NI64" s="55"/>
      <c r="NJ64" s="55"/>
      <c r="NK64" s="55"/>
      <c r="NL64" s="55"/>
      <c r="NM64" s="55"/>
      <c r="NN64" s="55"/>
      <c r="NO64" s="55"/>
      <c r="NP64" s="55"/>
      <c r="NQ64" s="55"/>
      <c r="NR64" s="55"/>
      <c r="NS64" s="55"/>
      <c r="NT64" s="55"/>
      <c r="NU64" s="55"/>
      <c r="NV64" s="55"/>
      <c r="NW64" s="55"/>
      <c r="NX64" s="55"/>
      <c r="NY64" s="55"/>
      <c r="NZ64" s="55"/>
      <c r="OA64" s="55"/>
      <c r="OB64" s="55"/>
      <c r="OC64" s="55"/>
      <c r="OD64" s="55"/>
      <c r="OE64" s="55"/>
      <c r="OF64" s="55"/>
      <c r="OG64" s="55"/>
      <c r="OH64" s="55"/>
      <c r="OI64" s="55"/>
      <c r="OJ64" s="55"/>
      <c r="OK64" s="55"/>
      <c r="OL64" s="55"/>
      <c r="OM64" s="55"/>
      <c r="ON64" s="55"/>
      <c r="OO64" s="55"/>
      <c r="OP64" s="55"/>
      <c r="OQ64" s="55"/>
      <c r="OR64" s="55"/>
      <c r="OS64" s="55"/>
      <c r="OT64" s="55"/>
      <c r="OU64" s="55"/>
      <c r="OV64" s="55"/>
      <c r="OW64" s="55"/>
      <c r="OX64" s="55"/>
      <c r="OY64" s="55"/>
      <c r="OZ64" s="55"/>
      <c r="PA64" s="55"/>
      <c r="PB64" s="55"/>
      <c r="PC64" s="55"/>
      <c r="PD64" s="55"/>
      <c r="PE64" s="55"/>
      <c r="PF64" s="55"/>
      <c r="PG64" s="55"/>
      <c r="PH64" s="55"/>
      <c r="PI64" s="55"/>
      <c r="PJ64" s="55"/>
      <c r="PK64" s="55"/>
      <c r="PL64" s="55"/>
      <c r="PM64" s="55"/>
      <c r="PN64" s="55"/>
      <c r="PO64" s="55"/>
      <c r="PP64" s="55"/>
      <c r="PQ64" s="55"/>
      <c r="PR64" s="55"/>
      <c r="PS64" s="55"/>
      <c r="PT64" s="55"/>
      <c r="PU64" s="55"/>
      <c r="PV64" s="55"/>
      <c r="PW64" s="55"/>
      <c r="PX64" s="55"/>
      <c r="PY64" s="55"/>
      <c r="PZ64" s="55"/>
      <c r="QA64" s="55"/>
      <c r="QB64" s="55"/>
      <c r="QC64" s="55"/>
      <c r="QD64" s="55"/>
      <c r="QE64" s="55"/>
      <c r="QF64" s="55"/>
      <c r="QG64" s="55"/>
      <c r="QH64" s="55"/>
      <c r="QI64" s="55"/>
      <c r="QJ64" s="55"/>
      <c r="QK64" s="55"/>
      <c r="QL64" s="55"/>
      <c r="QM64" s="55"/>
      <c r="QN64" s="55"/>
      <c r="QO64" s="55"/>
      <c r="QP64" s="55"/>
      <c r="QQ64" s="55"/>
      <c r="QR64" s="55"/>
      <c r="QS64" s="55"/>
      <c r="QT64" s="55"/>
      <c r="QU64" s="55"/>
    </row>
    <row r="65" spans="1:463" s="3" customFormat="1" ht="12.75" outlineLevel="1">
      <c r="B65" s="6" t="s">
        <v>430</v>
      </c>
      <c r="C65" s="234"/>
      <c r="D65" s="50"/>
      <c r="F65" s="50"/>
      <c r="G65" s="50"/>
      <c r="H65" s="371"/>
    </row>
    <row r="66" spans="1:463" outlineLevel="1">
      <c r="B66" s="1"/>
      <c r="C66" s="234" t="s">
        <v>233</v>
      </c>
      <c r="D66" s="50" t="s">
        <v>95</v>
      </c>
      <c r="F66" s="305">
        <f t="shared" ref="F66:F73" si="117">G66+H66</f>
        <v>113775</v>
      </c>
      <c r="G66" s="306">
        <f>SUM(AG66:QJ66)</f>
        <v>0</v>
      </c>
      <c r="H66" s="303">
        <f t="shared" ref="H66:H72" si="118">(SUM(I66:AF66))</f>
        <v>113775</v>
      </c>
      <c r="I66" s="45">
        <f>I139</f>
        <v>113775</v>
      </c>
      <c r="J66" s="45">
        <f t="shared" ref="J66:BU66" si="119">J139</f>
        <v>0</v>
      </c>
      <c r="K66" s="45">
        <f t="shared" si="119"/>
        <v>0</v>
      </c>
      <c r="L66" s="45">
        <f t="shared" si="119"/>
        <v>0</v>
      </c>
      <c r="M66" s="45">
        <f t="shared" si="119"/>
        <v>0</v>
      </c>
      <c r="N66" s="45">
        <f t="shared" si="119"/>
        <v>0</v>
      </c>
      <c r="O66" s="45">
        <f t="shared" si="119"/>
        <v>0</v>
      </c>
      <c r="P66" s="45">
        <f t="shared" si="119"/>
        <v>0</v>
      </c>
      <c r="Q66" s="45">
        <f t="shared" si="119"/>
        <v>0</v>
      </c>
      <c r="R66" s="45">
        <f t="shared" si="119"/>
        <v>0</v>
      </c>
      <c r="S66" s="45">
        <f t="shared" si="119"/>
        <v>0</v>
      </c>
      <c r="T66" s="45">
        <f t="shared" si="119"/>
        <v>0</v>
      </c>
      <c r="U66" s="45">
        <f t="shared" si="119"/>
        <v>0</v>
      </c>
      <c r="V66" s="45">
        <f t="shared" si="119"/>
        <v>0</v>
      </c>
      <c r="W66" s="45">
        <f t="shared" si="119"/>
        <v>0</v>
      </c>
      <c r="X66" s="45">
        <f t="shared" si="119"/>
        <v>0</v>
      </c>
      <c r="Y66" s="45">
        <f t="shared" si="119"/>
        <v>0</v>
      </c>
      <c r="Z66" s="45">
        <f t="shared" si="119"/>
        <v>0</v>
      </c>
      <c r="AA66" s="45">
        <f t="shared" si="119"/>
        <v>0</v>
      </c>
      <c r="AB66" s="45">
        <f t="shared" si="119"/>
        <v>0</v>
      </c>
      <c r="AC66" s="45">
        <f t="shared" si="119"/>
        <v>0</v>
      </c>
      <c r="AD66" s="45">
        <f t="shared" si="119"/>
        <v>0</v>
      </c>
      <c r="AE66" s="45">
        <f t="shared" si="119"/>
        <v>0</v>
      </c>
      <c r="AF66" s="45">
        <f t="shared" si="119"/>
        <v>0</v>
      </c>
      <c r="AG66" s="45">
        <f t="shared" si="119"/>
        <v>0</v>
      </c>
      <c r="AH66" s="45">
        <f t="shared" si="119"/>
        <v>0</v>
      </c>
      <c r="AI66" s="45">
        <f t="shared" si="119"/>
        <v>0</v>
      </c>
      <c r="AJ66" s="45">
        <f t="shared" si="119"/>
        <v>0</v>
      </c>
      <c r="AK66" s="45">
        <f t="shared" si="119"/>
        <v>0</v>
      </c>
      <c r="AL66" s="45">
        <f t="shared" si="119"/>
        <v>0</v>
      </c>
      <c r="AM66" s="45">
        <f t="shared" si="119"/>
        <v>0</v>
      </c>
      <c r="AN66" s="45">
        <f t="shared" si="119"/>
        <v>0</v>
      </c>
      <c r="AO66" s="45">
        <f t="shared" si="119"/>
        <v>0</v>
      </c>
      <c r="AP66" s="45">
        <f t="shared" si="119"/>
        <v>0</v>
      </c>
      <c r="AQ66" s="45">
        <f t="shared" si="119"/>
        <v>0</v>
      </c>
      <c r="AR66" s="45">
        <f t="shared" si="119"/>
        <v>0</v>
      </c>
      <c r="AS66" s="45">
        <f t="shared" si="119"/>
        <v>0</v>
      </c>
      <c r="AT66" s="45">
        <f t="shared" si="119"/>
        <v>0</v>
      </c>
      <c r="AU66" s="45">
        <f t="shared" si="119"/>
        <v>0</v>
      </c>
      <c r="AV66" s="45">
        <f t="shared" si="119"/>
        <v>0</v>
      </c>
      <c r="AW66" s="45">
        <f t="shared" si="119"/>
        <v>0</v>
      </c>
      <c r="AX66" s="45">
        <f t="shared" si="119"/>
        <v>0</v>
      </c>
      <c r="AY66" s="45">
        <f t="shared" si="119"/>
        <v>0</v>
      </c>
      <c r="AZ66" s="45">
        <f t="shared" si="119"/>
        <v>0</v>
      </c>
      <c r="BA66" s="45">
        <f t="shared" si="119"/>
        <v>0</v>
      </c>
      <c r="BB66" s="45">
        <f t="shared" si="119"/>
        <v>0</v>
      </c>
      <c r="BC66" s="45">
        <f t="shared" si="119"/>
        <v>0</v>
      </c>
      <c r="BD66" s="45">
        <f t="shared" si="119"/>
        <v>0</v>
      </c>
      <c r="BE66" s="45">
        <f t="shared" si="119"/>
        <v>0</v>
      </c>
      <c r="BF66" s="45">
        <f t="shared" si="119"/>
        <v>0</v>
      </c>
      <c r="BG66" s="45">
        <f t="shared" si="119"/>
        <v>0</v>
      </c>
      <c r="BH66" s="45">
        <f t="shared" si="119"/>
        <v>0</v>
      </c>
      <c r="BI66" s="45">
        <f t="shared" si="119"/>
        <v>0</v>
      </c>
      <c r="BJ66" s="45">
        <f t="shared" si="119"/>
        <v>0</v>
      </c>
      <c r="BK66" s="45">
        <f t="shared" si="119"/>
        <v>0</v>
      </c>
      <c r="BL66" s="45">
        <f t="shared" si="119"/>
        <v>0</v>
      </c>
      <c r="BM66" s="45">
        <f t="shared" si="119"/>
        <v>0</v>
      </c>
      <c r="BN66" s="45">
        <f t="shared" si="119"/>
        <v>0</v>
      </c>
      <c r="BO66" s="45">
        <f t="shared" si="119"/>
        <v>0</v>
      </c>
      <c r="BP66" s="45">
        <f t="shared" si="119"/>
        <v>0</v>
      </c>
      <c r="BQ66" s="45">
        <f t="shared" si="119"/>
        <v>0</v>
      </c>
      <c r="BR66" s="45">
        <f t="shared" si="119"/>
        <v>0</v>
      </c>
      <c r="BS66" s="45">
        <f t="shared" si="119"/>
        <v>0</v>
      </c>
      <c r="BT66" s="45">
        <f t="shared" si="119"/>
        <v>0</v>
      </c>
      <c r="BU66" s="45">
        <f t="shared" si="119"/>
        <v>0</v>
      </c>
      <c r="BV66" s="45">
        <f t="shared" ref="BV66:EG66" si="120">BV139</f>
        <v>0</v>
      </c>
      <c r="BW66" s="45">
        <f t="shared" si="120"/>
        <v>0</v>
      </c>
      <c r="BX66" s="45">
        <f t="shared" si="120"/>
        <v>0</v>
      </c>
      <c r="BY66" s="45">
        <f t="shared" si="120"/>
        <v>0</v>
      </c>
      <c r="BZ66" s="45">
        <f t="shared" si="120"/>
        <v>0</v>
      </c>
      <c r="CA66" s="45">
        <f t="shared" si="120"/>
        <v>0</v>
      </c>
      <c r="CB66" s="45">
        <f t="shared" si="120"/>
        <v>0</v>
      </c>
      <c r="CC66" s="45">
        <f t="shared" si="120"/>
        <v>0</v>
      </c>
      <c r="CD66" s="45">
        <f t="shared" si="120"/>
        <v>0</v>
      </c>
      <c r="CE66" s="45">
        <f t="shared" si="120"/>
        <v>0</v>
      </c>
      <c r="CF66" s="45">
        <f t="shared" si="120"/>
        <v>0</v>
      </c>
      <c r="CG66" s="45">
        <f t="shared" si="120"/>
        <v>0</v>
      </c>
      <c r="CH66" s="45">
        <f t="shared" si="120"/>
        <v>0</v>
      </c>
      <c r="CI66" s="45">
        <f t="shared" si="120"/>
        <v>0</v>
      </c>
      <c r="CJ66" s="45">
        <f t="shared" si="120"/>
        <v>0</v>
      </c>
      <c r="CK66" s="45">
        <f t="shared" si="120"/>
        <v>0</v>
      </c>
      <c r="CL66" s="45">
        <f t="shared" si="120"/>
        <v>0</v>
      </c>
      <c r="CM66" s="45">
        <f t="shared" si="120"/>
        <v>0</v>
      </c>
      <c r="CN66" s="45">
        <f t="shared" si="120"/>
        <v>0</v>
      </c>
      <c r="CO66" s="45">
        <f t="shared" si="120"/>
        <v>0</v>
      </c>
      <c r="CP66" s="45">
        <f t="shared" si="120"/>
        <v>0</v>
      </c>
      <c r="CQ66" s="45">
        <f t="shared" si="120"/>
        <v>0</v>
      </c>
      <c r="CR66" s="45">
        <f t="shared" si="120"/>
        <v>0</v>
      </c>
      <c r="CS66" s="45">
        <f t="shared" si="120"/>
        <v>0</v>
      </c>
      <c r="CT66" s="45">
        <f t="shared" si="120"/>
        <v>0</v>
      </c>
      <c r="CU66" s="45">
        <f t="shared" si="120"/>
        <v>0</v>
      </c>
      <c r="CV66" s="45">
        <f t="shared" si="120"/>
        <v>0</v>
      </c>
      <c r="CW66" s="45">
        <f t="shared" si="120"/>
        <v>0</v>
      </c>
      <c r="CX66" s="45">
        <f t="shared" si="120"/>
        <v>0</v>
      </c>
      <c r="CY66" s="45">
        <f t="shared" si="120"/>
        <v>0</v>
      </c>
      <c r="CZ66" s="45">
        <f t="shared" si="120"/>
        <v>0</v>
      </c>
      <c r="DA66" s="45">
        <f t="shared" si="120"/>
        <v>0</v>
      </c>
      <c r="DB66" s="45">
        <f t="shared" si="120"/>
        <v>0</v>
      </c>
      <c r="DC66" s="45">
        <f t="shared" si="120"/>
        <v>0</v>
      </c>
      <c r="DD66" s="45">
        <f t="shared" si="120"/>
        <v>0</v>
      </c>
      <c r="DE66" s="45">
        <f t="shared" si="120"/>
        <v>0</v>
      </c>
      <c r="DF66" s="45">
        <f t="shared" si="120"/>
        <v>0</v>
      </c>
      <c r="DG66" s="45">
        <f t="shared" si="120"/>
        <v>0</v>
      </c>
      <c r="DH66" s="45">
        <f t="shared" si="120"/>
        <v>0</v>
      </c>
      <c r="DI66" s="45">
        <f t="shared" si="120"/>
        <v>0</v>
      </c>
      <c r="DJ66" s="45">
        <f t="shared" si="120"/>
        <v>0</v>
      </c>
      <c r="DK66" s="45">
        <f t="shared" si="120"/>
        <v>0</v>
      </c>
      <c r="DL66" s="45">
        <f t="shared" si="120"/>
        <v>0</v>
      </c>
      <c r="DM66" s="45">
        <f t="shared" si="120"/>
        <v>0</v>
      </c>
      <c r="DN66" s="45">
        <f t="shared" si="120"/>
        <v>0</v>
      </c>
      <c r="DO66" s="45">
        <f t="shared" si="120"/>
        <v>0</v>
      </c>
      <c r="DP66" s="45">
        <f t="shared" si="120"/>
        <v>0</v>
      </c>
      <c r="DQ66" s="45">
        <f t="shared" si="120"/>
        <v>0</v>
      </c>
      <c r="DR66" s="45">
        <f t="shared" si="120"/>
        <v>0</v>
      </c>
      <c r="DS66" s="45">
        <f t="shared" si="120"/>
        <v>0</v>
      </c>
      <c r="DT66" s="45">
        <f t="shared" si="120"/>
        <v>0</v>
      </c>
      <c r="DU66" s="45">
        <f t="shared" si="120"/>
        <v>0</v>
      </c>
      <c r="DV66" s="45">
        <f t="shared" si="120"/>
        <v>0</v>
      </c>
      <c r="DW66" s="45">
        <f t="shared" si="120"/>
        <v>0</v>
      </c>
      <c r="DX66" s="45">
        <f t="shared" si="120"/>
        <v>0</v>
      </c>
      <c r="DY66" s="45">
        <f t="shared" si="120"/>
        <v>0</v>
      </c>
      <c r="DZ66" s="45">
        <f t="shared" si="120"/>
        <v>0</v>
      </c>
      <c r="EA66" s="45">
        <f t="shared" si="120"/>
        <v>0</v>
      </c>
      <c r="EB66" s="45">
        <f t="shared" si="120"/>
        <v>0</v>
      </c>
      <c r="EC66" s="45">
        <f t="shared" si="120"/>
        <v>0</v>
      </c>
      <c r="ED66" s="45">
        <f t="shared" si="120"/>
        <v>0</v>
      </c>
      <c r="EE66" s="45">
        <f t="shared" si="120"/>
        <v>0</v>
      </c>
      <c r="EF66" s="45">
        <f t="shared" si="120"/>
        <v>0</v>
      </c>
      <c r="EG66" s="45">
        <f t="shared" si="120"/>
        <v>0</v>
      </c>
      <c r="EH66" s="45">
        <f t="shared" ref="EH66:GS66" si="121">EH139</f>
        <v>0</v>
      </c>
      <c r="EI66" s="45">
        <f t="shared" si="121"/>
        <v>0</v>
      </c>
      <c r="EJ66" s="45">
        <f t="shared" si="121"/>
        <v>0</v>
      </c>
      <c r="EK66" s="45">
        <f t="shared" si="121"/>
        <v>0</v>
      </c>
      <c r="EL66" s="45">
        <f t="shared" si="121"/>
        <v>0</v>
      </c>
      <c r="EM66" s="45">
        <f t="shared" si="121"/>
        <v>0</v>
      </c>
      <c r="EN66" s="45">
        <f t="shared" si="121"/>
        <v>0</v>
      </c>
      <c r="EO66" s="45">
        <f t="shared" si="121"/>
        <v>0</v>
      </c>
      <c r="EP66" s="45">
        <f t="shared" si="121"/>
        <v>0</v>
      </c>
      <c r="EQ66" s="45">
        <f t="shared" si="121"/>
        <v>0</v>
      </c>
      <c r="ER66" s="45">
        <f t="shared" si="121"/>
        <v>0</v>
      </c>
      <c r="ES66" s="45">
        <f t="shared" si="121"/>
        <v>0</v>
      </c>
      <c r="ET66" s="45">
        <f t="shared" si="121"/>
        <v>0</v>
      </c>
      <c r="EU66" s="45">
        <f t="shared" si="121"/>
        <v>0</v>
      </c>
      <c r="EV66" s="45">
        <f t="shared" si="121"/>
        <v>0</v>
      </c>
      <c r="EW66" s="45">
        <f t="shared" si="121"/>
        <v>0</v>
      </c>
      <c r="EX66" s="45">
        <f t="shared" si="121"/>
        <v>0</v>
      </c>
      <c r="EY66" s="45">
        <f t="shared" si="121"/>
        <v>0</v>
      </c>
      <c r="EZ66" s="45">
        <f t="shared" si="121"/>
        <v>0</v>
      </c>
      <c r="FA66" s="45">
        <f t="shared" si="121"/>
        <v>0</v>
      </c>
      <c r="FB66" s="45">
        <f t="shared" si="121"/>
        <v>0</v>
      </c>
      <c r="FC66" s="45">
        <f t="shared" si="121"/>
        <v>0</v>
      </c>
      <c r="FD66" s="45">
        <f t="shared" si="121"/>
        <v>0</v>
      </c>
      <c r="FE66" s="45">
        <f t="shared" si="121"/>
        <v>0</v>
      </c>
      <c r="FF66" s="45">
        <f t="shared" si="121"/>
        <v>0</v>
      </c>
      <c r="FG66" s="45">
        <f t="shared" si="121"/>
        <v>0</v>
      </c>
      <c r="FH66" s="45">
        <f t="shared" si="121"/>
        <v>0</v>
      </c>
      <c r="FI66" s="45">
        <f t="shared" si="121"/>
        <v>0</v>
      </c>
      <c r="FJ66" s="45">
        <f t="shared" si="121"/>
        <v>0</v>
      </c>
      <c r="FK66" s="45">
        <f t="shared" si="121"/>
        <v>0</v>
      </c>
      <c r="FL66" s="45">
        <f t="shared" si="121"/>
        <v>0</v>
      </c>
      <c r="FM66" s="45">
        <f t="shared" si="121"/>
        <v>0</v>
      </c>
      <c r="FN66" s="45">
        <f t="shared" si="121"/>
        <v>0</v>
      </c>
      <c r="FO66" s="45">
        <f t="shared" si="121"/>
        <v>0</v>
      </c>
      <c r="FP66" s="45">
        <f t="shared" si="121"/>
        <v>0</v>
      </c>
      <c r="FQ66" s="45">
        <f t="shared" si="121"/>
        <v>0</v>
      </c>
      <c r="FR66" s="45">
        <f t="shared" si="121"/>
        <v>0</v>
      </c>
      <c r="FS66" s="45">
        <f t="shared" si="121"/>
        <v>0</v>
      </c>
      <c r="FT66" s="45">
        <f t="shared" si="121"/>
        <v>0</v>
      </c>
      <c r="FU66" s="45">
        <f t="shared" si="121"/>
        <v>0</v>
      </c>
      <c r="FV66" s="45">
        <f t="shared" si="121"/>
        <v>0</v>
      </c>
      <c r="FW66" s="45">
        <f t="shared" si="121"/>
        <v>0</v>
      </c>
      <c r="FX66" s="45">
        <f t="shared" si="121"/>
        <v>0</v>
      </c>
      <c r="FY66" s="45">
        <f t="shared" si="121"/>
        <v>0</v>
      </c>
      <c r="FZ66" s="45">
        <f t="shared" si="121"/>
        <v>0</v>
      </c>
      <c r="GA66" s="45">
        <f t="shared" si="121"/>
        <v>0</v>
      </c>
      <c r="GB66" s="45">
        <f t="shared" si="121"/>
        <v>0</v>
      </c>
      <c r="GC66" s="45">
        <f t="shared" si="121"/>
        <v>0</v>
      </c>
      <c r="GD66" s="45">
        <f t="shared" si="121"/>
        <v>0</v>
      </c>
      <c r="GE66" s="45">
        <f t="shared" si="121"/>
        <v>0</v>
      </c>
      <c r="GF66" s="45">
        <f t="shared" si="121"/>
        <v>0</v>
      </c>
      <c r="GG66" s="45">
        <f t="shared" si="121"/>
        <v>0</v>
      </c>
      <c r="GH66" s="45">
        <f t="shared" si="121"/>
        <v>0</v>
      </c>
      <c r="GI66" s="45">
        <f t="shared" si="121"/>
        <v>0</v>
      </c>
      <c r="GJ66" s="45">
        <f t="shared" si="121"/>
        <v>0</v>
      </c>
      <c r="GK66" s="45">
        <f t="shared" si="121"/>
        <v>0</v>
      </c>
      <c r="GL66" s="45">
        <f t="shared" si="121"/>
        <v>0</v>
      </c>
      <c r="GM66" s="45">
        <f t="shared" si="121"/>
        <v>0</v>
      </c>
      <c r="GN66" s="45">
        <f t="shared" si="121"/>
        <v>0</v>
      </c>
      <c r="GO66" s="45">
        <f t="shared" si="121"/>
        <v>0</v>
      </c>
      <c r="GP66" s="45">
        <f t="shared" si="121"/>
        <v>0</v>
      </c>
      <c r="GQ66" s="45">
        <f t="shared" si="121"/>
        <v>0</v>
      </c>
      <c r="GR66" s="45">
        <f t="shared" si="121"/>
        <v>0</v>
      </c>
      <c r="GS66" s="45">
        <f t="shared" si="121"/>
        <v>0</v>
      </c>
      <c r="GT66" s="45">
        <f t="shared" ref="GT66:JE66" si="122">GT139</f>
        <v>0</v>
      </c>
      <c r="GU66" s="45">
        <f t="shared" si="122"/>
        <v>0</v>
      </c>
      <c r="GV66" s="45">
        <f t="shared" si="122"/>
        <v>0</v>
      </c>
      <c r="GW66" s="45">
        <f t="shared" si="122"/>
        <v>0</v>
      </c>
      <c r="GX66" s="45">
        <f t="shared" si="122"/>
        <v>0</v>
      </c>
      <c r="GY66" s="45">
        <f t="shared" si="122"/>
        <v>0</v>
      </c>
      <c r="GZ66" s="45">
        <f t="shared" si="122"/>
        <v>0</v>
      </c>
      <c r="HA66" s="45">
        <f t="shared" si="122"/>
        <v>0</v>
      </c>
      <c r="HB66" s="45">
        <f t="shared" si="122"/>
        <v>0</v>
      </c>
      <c r="HC66" s="45">
        <f t="shared" si="122"/>
        <v>0</v>
      </c>
      <c r="HD66" s="45">
        <f t="shared" si="122"/>
        <v>0</v>
      </c>
      <c r="HE66" s="45">
        <f t="shared" si="122"/>
        <v>0</v>
      </c>
      <c r="HF66" s="45">
        <f t="shared" si="122"/>
        <v>0</v>
      </c>
      <c r="HG66" s="45">
        <f t="shared" si="122"/>
        <v>0</v>
      </c>
      <c r="HH66" s="45">
        <f t="shared" si="122"/>
        <v>0</v>
      </c>
      <c r="HI66" s="45">
        <f t="shared" si="122"/>
        <v>0</v>
      </c>
      <c r="HJ66" s="45">
        <f t="shared" si="122"/>
        <v>0</v>
      </c>
      <c r="HK66" s="45">
        <f t="shared" si="122"/>
        <v>0</v>
      </c>
      <c r="HL66" s="45">
        <f t="shared" si="122"/>
        <v>0</v>
      </c>
      <c r="HM66" s="45">
        <f t="shared" si="122"/>
        <v>0</v>
      </c>
      <c r="HN66" s="45">
        <f t="shared" si="122"/>
        <v>0</v>
      </c>
      <c r="HO66" s="45">
        <f t="shared" si="122"/>
        <v>0</v>
      </c>
      <c r="HP66" s="45">
        <f t="shared" si="122"/>
        <v>0</v>
      </c>
      <c r="HQ66" s="45">
        <f t="shared" si="122"/>
        <v>0</v>
      </c>
      <c r="HR66" s="45">
        <f t="shared" si="122"/>
        <v>0</v>
      </c>
      <c r="HS66" s="45">
        <f t="shared" si="122"/>
        <v>0</v>
      </c>
      <c r="HT66" s="45">
        <f t="shared" si="122"/>
        <v>0</v>
      </c>
      <c r="HU66" s="45">
        <f t="shared" si="122"/>
        <v>0</v>
      </c>
      <c r="HV66" s="45">
        <f t="shared" si="122"/>
        <v>0</v>
      </c>
      <c r="HW66" s="45">
        <f t="shared" si="122"/>
        <v>0</v>
      </c>
      <c r="HX66" s="45">
        <f t="shared" si="122"/>
        <v>0</v>
      </c>
      <c r="HY66" s="45">
        <f t="shared" si="122"/>
        <v>0</v>
      </c>
      <c r="HZ66" s="45">
        <f t="shared" si="122"/>
        <v>0</v>
      </c>
      <c r="IA66" s="45">
        <f t="shared" si="122"/>
        <v>0</v>
      </c>
      <c r="IB66" s="45">
        <f t="shared" si="122"/>
        <v>0</v>
      </c>
      <c r="IC66" s="45">
        <f t="shared" si="122"/>
        <v>0</v>
      </c>
      <c r="ID66" s="45">
        <f t="shared" si="122"/>
        <v>0</v>
      </c>
      <c r="IE66" s="45">
        <f t="shared" si="122"/>
        <v>0</v>
      </c>
      <c r="IF66" s="45">
        <f t="shared" si="122"/>
        <v>0</v>
      </c>
      <c r="IG66" s="45">
        <f t="shared" si="122"/>
        <v>0</v>
      </c>
      <c r="IH66" s="45">
        <f t="shared" si="122"/>
        <v>0</v>
      </c>
      <c r="II66" s="45">
        <f t="shared" si="122"/>
        <v>0</v>
      </c>
      <c r="IJ66" s="45">
        <f t="shared" si="122"/>
        <v>0</v>
      </c>
      <c r="IK66" s="45">
        <f t="shared" si="122"/>
        <v>0</v>
      </c>
      <c r="IL66" s="45">
        <f t="shared" si="122"/>
        <v>0</v>
      </c>
      <c r="IM66" s="45">
        <f t="shared" si="122"/>
        <v>0</v>
      </c>
      <c r="IN66" s="45">
        <f t="shared" si="122"/>
        <v>0</v>
      </c>
      <c r="IO66" s="45">
        <f t="shared" si="122"/>
        <v>0</v>
      </c>
      <c r="IP66" s="45">
        <f t="shared" si="122"/>
        <v>0</v>
      </c>
      <c r="IQ66" s="45">
        <f t="shared" si="122"/>
        <v>0</v>
      </c>
      <c r="IR66" s="45">
        <f t="shared" si="122"/>
        <v>0</v>
      </c>
      <c r="IS66" s="45">
        <f t="shared" si="122"/>
        <v>0</v>
      </c>
      <c r="IT66" s="45">
        <f t="shared" si="122"/>
        <v>0</v>
      </c>
      <c r="IU66" s="45">
        <f t="shared" si="122"/>
        <v>0</v>
      </c>
      <c r="IV66" s="45">
        <f t="shared" si="122"/>
        <v>0</v>
      </c>
      <c r="IW66" s="45">
        <f t="shared" si="122"/>
        <v>0</v>
      </c>
      <c r="IX66" s="45">
        <f t="shared" si="122"/>
        <v>0</v>
      </c>
      <c r="IY66" s="45">
        <f t="shared" si="122"/>
        <v>0</v>
      </c>
      <c r="IZ66" s="45">
        <f t="shared" si="122"/>
        <v>0</v>
      </c>
      <c r="JA66" s="45">
        <f t="shared" si="122"/>
        <v>0</v>
      </c>
      <c r="JB66" s="45">
        <f t="shared" si="122"/>
        <v>0</v>
      </c>
      <c r="JC66" s="45">
        <f t="shared" si="122"/>
        <v>0</v>
      </c>
      <c r="JD66" s="45">
        <f t="shared" si="122"/>
        <v>0</v>
      </c>
      <c r="JE66" s="45">
        <f t="shared" si="122"/>
        <v>0</v>
      </c>
      <c r="JF66" s="45">
        <f t="shared" ref="JF66:LQ66" si="123">JF139</f>
        <v>0</v>
      </c>
      <c r="JG66" s="45">
        <f t="shared" si="123"/>
        <v>0</v>
      </c>
      <c r="JH66" s="45">
        <f t="shared" si="123"/>
        <v>0</v>
      </c>
      <c r="JI66" s="45">
        <f t="shared" si="123"/>
        <v>0</v>
      </c>
      <c r="JJ66" s="45">
        <f t="shared" si="123"/>
        <v>0</v>
      </c>
      <c r="JK66" s="45">
        <f t="shared" si="123"/>
        <v>0</v>
      </c>
      <c r="JL66" s="45">
        <f t="shared" si="123"/>
        <v>0</v>
      </c>
      <c r="JM66" s="45">
        <f t="shared" si="123"/>
        <v>0</v>
      </c>
      <c r="JN66" s="45">
        <f t="shared" si="123"/>
        <v>0</v>
      </c>
      <c r="JO66" s="45">
        <f t="shared" si="123"/>
        <v>0</v>
      </c>
      <c r="JP66" s="45">
        <f t="shared" si="123"/>
        <v>0</v>
      </c>
      <c r="JQ66" s="45">
        <f t="shared" si="123"/>
        <v>0</v>
      </c>
      <c r="JR66" s="45">
        <f t="shared" si="123"/>
        <v>0</v>
      </c>
      <c r="JS66" s="45">
        <f t="shared" si="123"/>
        <v>0</v>
      </c>
      <c r="JT66" s="45">
        <f t="shared" si="123"/>
        <v>0</v>
      </c>
      <c r="JU66" s="45">
        <f t="shared" si="123"/>
        <v>0</v>
      </c>
      <c r="JV66" s="45">
        <f t="shared" si="123"/>
        <v>0</v>
      </c>
      <c r="JW66" s="45">
        <f t="shared" si="123"/>
        <v>0</v>
      </c>
      <c r="JX66" s="45">
        <f t="shared" si="123"/>
        <v>0</v>
      </c>
      <c r="JY66" s="45">
        <f t="shared" si="123"/>
        <v>0</v>
      </c>
      <c r="JZ66" s="45">
        <f t="shared" si="123"/>
        <v>0</v>
      </c>
      <c r="KA66" s="45">
        <f t="shared" si="123"/>
        <v>0</v>
      </c>
      <c r="KB66" s="45">
        <f t="shared" si="123"/>
        <v>0</v>
      </c>
      <c r="KC66" s="45">
        <f t="shared" si="123"/>
        <v>0</v>
      </c>
      <c r="KD66" s="45">
        <f t="shared" si="123"/>
        <v>0</v>
      </c>
      <c r="KE66" s="45">
        <f t="shared" si="123"/>
        <v>0</v>
      </c>
      <c r="KF66" s="45">
        <f t="shared" si="123"/>
        <v>0</v>
      </c>
      <c r="KG66" s="45">
        <f t="shared" si="123"/>
        <v>0</v>
      </c>
      <c r="KH66" s="45">
        <f t="shared" si="123"/>
        <v>0</v>
      </c>
      <c r="KI66" s="45">
        <f t="shared" si="123"/>
        <v>0</v>
      </c>
      <c r="KJ66" s="45">
        <f t="shared" si="123"/>
        <v>0</v>
      </c>
      <c r="KK66" s="45">
        <f t="shared" si="123"/>
        <v>0</v>
      </c>
      <c r="KL66" s="45">
        <f t="shared" si="123"/>
        <v>0</v>
      </c>
      <c r="KM66" s="45">
        <f t="shared" si="123"/>
        <v>0</v>
      </c>
      <c r="KN66" s="45">
        <f t="shared" si="123"/>
        <v>0</v>
      </c>
      <c r="KO66" s="45">
        <f t="shared" si="123"/>
        <v>0</v>
      </c>
      <c r="KP66" s="45">
        <f t="shared" si="123"/>
        <v>0</v>
      </c>
      <c r="KQ66" s="45">
        <f t="shared" si="123"/>
        <v>0</v>
      </c>
      <c r="KR66" s="45">
        <f t="shared" si="123"/>
        <v>0</v>
      </c>
      <c r="KS66" s="45">
        <f t="shared" si="123"/>
        <v>0</v>
      </c>
      <c r="KT66" s="45">
        <f t="shared" si="123"/>
        <v>0</v>
      </c>
      <c r="KU66" s="45">
        <f t="shared" si="123"/>
        <v>0</v>
      </c>
      <c r="KV66" s="45">
        <f t="shared" si="123"/>
        <v>0</v>
      </c>
      <c r="KW66" s="45">
        <f t="shared" si="123"/>
        <v>0</v>
      </c>
      <c r="KX66" s="45">
        <f t="shared" si="123"/>
        <v>0</v>
      </c>
      <c r="KY66" s="45">
        <f t="shared" si="123"/>
        <v>0</v>
      </c>
      <c r="KZ66" s="45">
        <f t="shared" si="123"/>
        <v>0</v>
      </c>
      <c r="LA66" s="45">
        <f t="shared" si="123"/>
        <v>0</v>
      </c>
      <c r="LB66" s="45">
        <f t="shared" si="123"/>
        <v>0</v>
      </c>
      <c r="LC66" s="45">
        <f t="shared" si="123"/>
        <v>0</v>
      </c>
      <c r="LD66" s="45">
        <f t="shared" si="123"/>
        <v>0</v>
      </c>
      <c r="LE66" s="45">
        <f t="shared" si="123"/>
        <v>0</v>
      </c>
      <c r="LF66" s="45">
        <f t="shared" si="123"/>
        <v>0</v>
      </c>
      <c r="LG66" s="45">
        <f t="shared" si="123"/>
        <v>0</v>
      </c>
      <c r="LH66" s="45">
        <f t="shared" si="123"/>
        <v>0</v>
      </c>
      <c r="LI66" s="45">
        <f t="shared" si="123"/>
        <v>0</v>
      </c>
      <c r="LJ66" s="45">
        <f t="shared" si="123"/>
        <v>0</v>
      </c>
      <c r="LK66" s="45">
        <f t="shared" si="123"/>
        <v>0</v>
      </c>
      <c r="LL66" s="45">
        <f t="shared" si="123"/>
        <v>0</v>
      </c>
      <c r="LM66" s="45">
        <f t="shared" si="123"/>
        <v>0</v>
      </c>
      <c r="LN66" s="45">
        <f t="shared" si="123"/>
        <v>0</v>
      </c>
      <c r="LO66" s="45">
        <f t="shared" si="123"/>
        <v>0</v>
      </c>
      <c r="LP66" s="45">
        <f t="shared" si="123"/>
        <v>0</v>
      </c>
      <c r="LQ66" s="45">
        <f t="shared" si="123"/>
        <v>0</v>
      </c>
      <c r="LR66" s="45">
        <f t="shared" ref="LR66:LT66" si="124">LR139</f>
        <v>0</v>
      </c>
      <c r="LS66" s="45">
        <f t="shared" si="124"/>
        <v>0</v>
      </c>
      <c r="LT66" s="45">
        <f t="shared" si="124"/>
        <v>0</v>
      </c>
      <c r="LU66" s="45"/>
      <c r="LV66" s="45"/>
      <c r="LW66" s="45"/>
      <c r="LX66" s="45"/>
      <c r="LY66" s="45"/>
      <c r="LZ66" s="45"/>
      <c r="MA66" s="45"/>
      <c r="MB66" s="45"/>
      <c r="MC66" s="45"/>
      <c r="MD66" s="45"/>
      <c r="ME66" s="45"/>
      <c r="MF66" s="45"/>
      <c r="MG66" s="45"/>
      <c r="MH66" s="45"/>
      <c r="MI66" s="45"/>
      <c r="MJ66" s="45"/>
      <c r="MK66" s="45"/>
      <c r="ML66" s="45"/>
      <c r="MM66" s="45"/>
      <c r="MN66" s="45"/>
      <c r="MO66" s="45"/>
      <c r="MP66" s="45"/>
      <c r="MQ66" s="45"/>
      <c r="MR66" s="45"/>
      <c r="MS66" s="45"/>
      <c r="MT66" s="45"/>
      <c r="MU66" s="45"/>
      <c r="MV66" s="45"/>
      <c r="MW66" s="45"/>
      <c r="MX66" s="45"/>
      <c r="MY66" s="45"/>
      <c r="MZ66" s="45"/>
      <c r="NA66" s="45"/>
      <c r="NB66" s="45"/>
      <c r="NC66" s="45"/>
      <c r="ND66" s="45"/>
      <c r="NE66" s="45"/>
      <c r="NF66" s="45"/>
      <c r="NG66" s="45"/>
      <c r="NH66" s="45"/>
      <c r="NI66" s="45"/>
      <c r="NJ66" s="45"/>
      <c r="NK66" s="45"/>
      <c r="NL66" s="45"/>
      <c r="NM66" s="45"/>
      <c r="NN66" s="45"/>
      <c r="NO66" s="45"/>
      <c r="NP66" s="45"/>
      <c r="NQ66" s="45"/>
      <c r="NR66" s="45"/>
      <c r="NS66" s="45"/>
      <c r="NT66" s="45"/>
      <c r="NU66" s="45"/>
      <c r="NV66" s="45"/>
      <c r="NW66" s="45"/>
      <c r="NX66" s="45"/>
      <c r="NY66" s="45"/>
      <c r="NZ66" s="45"/>
      <c r="OA66" s="45"/>
      <c r="OB66" s="45"/>
      <c r="OC66" s="45"/>
      <c r="OD66" s="45"/>
      <c r="OE66" s="45"/>
      <c r="OF66" s="45"/>
      <c r="OG66" s="45"/>
      <c r="OH66" s="45"/>
      <c r="OI66" s="45"/>
      <c r="OJ66" s="45"/>
      <c r="OK66" s="45"/>
      <c r="OL66" s="45"/>
      <c r="OM66" s="45"/>
      <c r="ON66" s="45"/>
      <c r="OO66" s="45"/>
      <c r="OP66" s="45"/>
      <c r="OQ66" s="45"/>
      <c r="OR66" s="45"/>
      <c r="OS66" s="45"/>
      <c r="OT66" s="45"/>
      <c r="OU66" s="45"/>
      <c r="OV66" s="45"/>
      <c r="OW66" s="45"/>
      <c r="OX66" s="45"/>
      <c r="OY66" s="45"/>
      <c r="OZ66" s="45"/>
      <c r="PA66" s="45"/>
      <c r="PB66" s="45"/>
      <c r="PC66" s="45"/>
      <c r="PD66" s="45"/>
      <c r="PE66" s="45"/>
      <c r="PF66" s="45"/>
      <c r="PG66" s="45"/>
      <c r="PH66" s="45"/>
      <c r="PI66" s="45"/>
      <c r="PJ66" s="45"/>
      <c r="PK66" s="45"/>
      <c r="PL66" s="45"/>
      <c r="PM66" s="45"/>
      <c r="PN66" s="45"/>
      <c r="PO66" s="45"/>
      <c r="PP66" s="45"/>
      <c r="PQ66" s="45"/>
      <c r="PR66" s="45"/>
      <c r="PS66" s="45"/>
      <c r="PT66" s="45"/>
      <c r="PU66" s="45"/>
      <c r="PV66" s="45"/>
      <c r="PW66" s="45"/>
      <c r="PX66" s="45"/>
      <c r="PY66" s="45"/>
      <c r="PZ66" s="45"/>
      <c r="QA66" s="45"/>
      <c r="QB66" s="45"/>
      <c r="QC66" s="45"/>
      <c r="QD66" s="45"/>
      <c r="QE66" s="45"/>
      <c r="QF66" s="45"/>
      <c r="QG66" s="45"/>
      <c r="QH66" s="45"/>
      <c r="QI66" s="45"/>
      <c r="QJ66" s="45"/>
      <c r="QK66" s="45"/>
      <c r="QL66" s="45"/>
      <c r="QM66" s="45"/>
      <c r="QN66" s="45"/>
      <c r="QO66" s="45"/>
      <c r="QP66" s="45"/>
      <c r="QQ66" s="45"/>
      <c r="QR66" s="45"/>
      <c r="QS66" s="45"/>
      <c r="QT66" s="45"/>
      <c r="QU66" s="45"/>
    </row>
    <row r="67" spans="1:463" outlineLevel="1">
      <c r="B67" s="1"/>
      <c r="C67" s="234" t="s">
        <v>232</v>
      </c>
      <c r="D67" s="50" t="s">
        <v>95</v>
      </c>
      <c r="F67" s="305">
        <f t="shared" si="117"/>
        <v>25000</v>
      </c>
      <c r="G67" s="306">
        <f t="shared" ref="G67:G72" si="125">SUM(AG67:QJ67)</f>
        <v>0</v>
      </c>
      <c r="H67" s="303">
        <f t="shared" si="118"/>
        <v>25000</v>
      </c>
      <c r="I67" s="45">
        <f>Capex!F102</f>
        <v>25000</v>
      </c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  <c r="IW67" s="54"/>
      <c r="IX67" s="54"/>
      <c r="IY67" s="54"/>
      <c r="IZ67" s="54"/>
      <c r="JA67" s="54"/>
      <c r="JB67" s="54"/>
      <c r="JC67" s="54"/>
      <c r="JD67" s="54"/>
      <c r="JE67" s="54"/>
      <c r="JF67" s="54"/>
      <c r="JG67" s="54"/>
      <c r="JH67" s="54"/>
      <c r="JI67" s="54"/>
      <c r="JJ67" s="54"/>
      <c r="JK67" s="54"/>
      <c r="JL67" s="54"/>
      <c r="JM67" s="54"/>
      <c r="JN67" s="54"/>
      <c r="JO67" s="54"/>
      <c r="JP67" s="54"/>
      <c r="JQ67" s="54"/>
      <c r="JR67" s="54"/>
      <c r="JS67" s="54"/>
      <c r="JT67" s="54"/>
      <c r="JU67" s="54"/>
      <c r="JV67" s="54"/>
      <c r="JW67" s="54"/>
      <c r="JX67" s="54"/>
      <c r="JY67" s="54"/>
      <c r="JZ67" s="54"/>
      <c r="KA67" s="54"/>
      <c r="KB67" s="54"/>
      <c r="KC67" s="54"/>
      <c r="KD67" s="54"/>
      <c r="KE67" s="54"/>
      <c r="KF67" s="54"/>
      <c r="KG67" s="54"/>
      <c r="KH67" s="54"/>
      <c r="KI67" s="54"/>
      <c r="KJ67" s="54"/>
      <c r="KK67" s="54"/>
      <c r="KL67" s="54"/>
      <c r="KM67" s="54"/>
      <c r="KN67" s="54"/>
      <c r="KO67" s="54"/>
      <c r="KP67" s="54"/>
      <c r="KQ67" s="54"/>
      <c r="KR67" s="54"/>
      <c r="KS67" s="54"/>
      <c r="KT67" s="54"/>
      <c r="KU67" s="54"/>
      <c r="KV67" s="54"/>
      <c r="KW67" s="54"/>
      <c r="KX67" s="54"/>
      <c r="KY67" s="54"/>
      <c r="KZ67" s="54"/>
      <c r="LA67" s="54"/>
      <c r="LB67" s="54"/>
      <c r="LC67" s="54"/>
      <c r="LD67" s="54"/>
      <c r="LE67" s="54"/>
      <c r="LF67" s="54"/>
      <c r="LG67" s="54"/>
      <c r="LH67" s="54"/>
      <c r="LI67" s="54"/>
      <c r="LJ67" s="54"/>
      <c r="LK67" s="54"/>
      <c r="LL67" s="54"/>
      <c r="LM67" s="54"/>
      <c r="LN67" s="54"/>
      <c r="LO67" s="54"/>
      <c r="LP67" s="54"/>
      <c r="LQ67" s="54"/>
      <c r="LR67" s="54"/>
      <c r="LS67" s="54"/>
      <c r="LT67" s="54"/>
      <c r="LU67" s="54"/>
      <c r="LV67" s="54"/>
      <c r="LW67" s="54"/>
      <c r="LX67" s="54"/>
      <c r="LY67" s="54"/>
      <c r="LZ67" s="54"/>
      <c r="MA67" s="54"/>
      <c r="MB67" s="54"/>
      <c r="MC67" s="54"/>
      <c r="MD67" s="54"/>
      <c r="ME67" s="54"/>
      <c r="MF67" s="54"/>
      <c r="MG67" s="54"/>
      <c r="MH67" s="54"/>
      <c r="MI67" s="54"/>
      <c r="MJ67" s="54"/>
      <c r="MK67" s="54"/>
      <c r="ML67" s="54"/>
      <c r="MM67" s="54"/>
      <c r="MN67" s="54"/>
      <c r="MO67" s="54"/>
      <c r="MP67" s="54"/>
      <c r="MQ67" s="54"/>
      <c r="MR67" s="54"/>
      <c r="MS67" s="54"/>
      <c r="MT67" s="54"/>
      <c r="MU67" s="54"/>
      <c r="MV67" s="54"/>
      <c r="MW67" s="54"/>
      <c r="MX67" s="54"/>
      <c r="MY67" s="54"/>
      <c r="MZ67" s="54"/>
      <c r="NA67" s="54"/>
      <c r="NB67" s="54"/>
      <c r="NC67" s="54"/>
      <c r="ND67" s="54"/>
      <c r="NE67" s="54"/>
      <c r="NF67" s="54"/>
      <c r="NG67" s="54"/>
      <c r="NH67" s="54"/>
      <c r="NI67" s="54"/>
      <c r="NJ67" s="54"/>
      <c r="NK67" s="54"/>
      <c r="NL67" s="54"/>
      <c r="NM67" s="54"/>
      <c r="NN67" s="54"/>
      <c r="NO67" s="54"/>
      <c r="NP67" s="54"/>
      <c r="NQ67" s="54"/>
      <c r="NR67" s="54"/>
      <c r="NS67" s="54"/>
      <c r="NT67" s="54"/>
      <c r="NU67" s="54"/>
      <c r="NV67" s="54"/>
      <c r="NW67" s="54"/>
      <c r="NX67" s="54"/>
      <c r="NY67" s="54"/>
      <c r="NZ67" s="54"/>
      <c r="OA67" s="54"/>
      <c r="OB67" s="54"/>
      <c r="OC67" s="54"/>
      <c r="OD67" s="54"/>
      <c r="OE67" s="54"/>
      <c r="OF67" s="54"/>
      <c r="OG67" s="54"/>
      <c r="OH67" s="54"/>
      <c r="OI67" s="54"/>
      <c r="OJ67" s="54"/>
      <c r="OK67" s="54"/>
      <c r="OL67" s="54"/>
      <c r="OM67" s="54"/>
      <c r="ON67" s="54"/>
      <c r="OO67" s="54"/>
      <c r="OP67" s="54"/>
      <c r="OQ67" s="54"/>
      <c r="OR67" s="54"/>
      <c r="OS67" s="54"/>
      <c r="OT67" s="54"/>
      <c r="OU67" s="54"/>
      <c r="OV67" s="54"/>
      <c r="OW67" s="54"/>
      <c r="OX67" s="54"/>
      <c r="OY67" s="54"/>
      <c r="OZ67" s="54"/>
      <c r="PA67" s="54"/>
      <c r="PB67" s="54"/>
      <c r="PC67" s="54"/>
      <c r="PD67" s="54"/>
      <c r="PE67" s="54"/>
      <c r="PF67" s="54"/>
      <c r="PG67" s="54"/>
      <c r="PH67" s="54"/>
      <c r="PI67" s="54"/>
      <c r="PJ67" s="54"/>
      <c r="PK67" s="54"/>
      <c r="PL67" s="54"/>
      <c r="PM67" s="54"/>
      <c r="PN67" s="54"/>
      <c r="PO67" s="54"/>
      <c r="PP67" s="54"/>
      <c r="PQ67" s="54"/>
      <c r="PR67" s="54"/>
      <c r="PS67" s="54"/>
      <c r="PT67" s="54"/>
      <c r="PU67" s="54"/>
      <c r="PV67" s="54"/>
      <c r="PW67" s="54"/>
      <c r="PX67" s="54"/>
      <c r="PY67" s="54"/>
      <c r="PZ67" s="54"/>
      <c r="QA67" s="54"/>
      <c r="QB67" s="54"/>
      <c r="QC67" s="54"/>
      <c r="QD67" s="54"/>
      <c r="QE67" s="54"/>
      <c r="QF67" s="54"/>
      <c r="QG67" s="54"/>
      <c r="QH67" s="54"/>
      <c r="QI67" s="54"/>
      <c r="QJ67" s="54"/>
      <c r="QK67" s="54"/>
      <c r="QL67" s="54"/>
      <c r="QM67" s="54"/>
      <c r="QN67" s="54"/>
      <c r="QO67" s="54"/>
      <c r="QP67" s="54"/>
      <c r="QQ67" s="54"/>
      <c r="QR67" s="54"/>
      <c r="QS67" s="54"/>
      <c r="QT67" s="54"/>
      <c r="QU67" s="54"/>
    </row>
    <row r="68" spans="1:463" s="54" customFormat="1" outlineLevel="1">
      <c r="A68"/>
      <c r="B68" s="1"/>
      <c r="C68" s="234" t="s">
        <v>431</v>
      </c>
      <c r="D68" s="50" t="s">
        <v>95</v>
      </c>
      <c r="E68"/>
      <c r="F68" s="305">
        <f>G68+H68</f>
        <v>0</v>
      </c>
      <c r="G68" s="306">
        <f t="shared" si="125"/>
        <v>0</v>
      </c>
      <c r="H68" s="303">
        <f t="shared" si="118"/>
        <v>0</v>
      </c>
      <c r="I68" s="45">
        <v>0</v>
      </c>
      <c r="J68" s="45">
        <f t="shared" ref="J68:V68" si="126">I68</f>
        <v>0</v>
      </c>
      <c r="K68" s="45">
        <f t="shared" si="126"/>
        <v>0</v>
      </c>
      <c r="L68" s="45">
        <f t="shared" si="126"/>
        <v>0</v>
      </c>
      <c r="M68" s="45">
        <f t="shared" si="126"/>
        <v>0</v>
      </c>
      <c r="N68" s="45">
        <f t="shared" si="126"/>
        <v>0</v>
      </c>
      <c r="O68" s="45">
        <f t="shared" si="126"/>
        <v>0</v>
      </c>
      <c r="P68" s="45">
        <f t="shared" si="126"/>
        <v>0</v>
      </c>
      <c r="Q68" s="45">
        <f t="shared" si="126"/>
        <v>0</v>
      </c>
      <c r="R68" s="45">
        <f t="shared" si="126"/>
        <v>0</v>
      </c>
      <c r="S68" s="45">
        <f t="shared" si="126"/>
        <v>0</v>
      </c>
      <c r="T68" s="45">
        <f t="shared" si="126"/>
        <v>0</v>
      </c>
      <c r="U68" s="45">
        <f t="shared" si="126"/>
        <v>0</v>
      </c>
      <c r="V68" s="45">
        <f t="shared" si="126"/>
        <v>0</v>
      </c>
      <c r="W68" s="45">
        <v>0</v>
      </c>
      <c r="Z68" s="45">
        <f>Capex!F106</f>
        <v>0</v>
      </c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54">
        <v>0</v>
      </c>
      <c r="AL68" s="54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>
        <v>0</v>
      </c>
      <c r="AW68" s="54">
        <v>0</v>
      </c>
      <c r="AX68" s="54">
        <v>0</v>
      </c>
      <c r="AY68" s="54">
        <v>0</v>
      </c>
      <c r="AZ68" s="54">
        <v>0</v>
      </c>
      <c r="BA68" s="54">
        <v>0</v>
      </c>
      <c r="BB68" s="54">
        <v>0</v>
      </c>
      <c r="BC68" s="54">
        <v>0</v>
      </c>
      <c r="BD68" s="54">
        <v>0</v>
      </c>
      <c r="BE68" s="54">
        <v>0</v>
      </c>
      <c r="BF68" s="54">
        <v>0</v>
      </c>
      <c r="BG68" s="54">
        <v>0</v>
      </c>
      <c r="BH68" s="54">
        <v>0</v>
      </c>
      <c r="BI68" s="54">
        <v>0</v>
      </c>
      <c r="BJ68" s="54">
        <v>0</v>
      </c>
      <c r="BK68" s="54">
        <v>0</v>
      </c>
      <c r="BL68" s="54">
        <v>0</v>
      </c>
      <c r="BM68" s="54">
        <v>0</v>
      </c>
      <c r="BN68" s="54">
        <v>0</v>
      </c>
      <c r="BO68" s="54">
        <v>0</v>
      </c>
      <c r="BP68" s="54">
        <v>0</v>
      </c>
      <c r="BQ68" s="54">
        <v>0</v>
      </c>
      <c r="BR68" s="54">
        <v>0</v>
      </c>
      <c r="BS68" s="54">
        <v>0</v>
      </c>
      <c r="BT68" s="54">
        <v>0</v>
      </c>
      <c r="BU68" s="54">
        <v>0</v>
      </c>
      <c r="BV68" s="54">
        <v>0</v>
      </c>
      <c r="BW68" s="54">
        <v>0</v>
      </c>
      <c r="BX68" s="54">
        <v>0</v>
      </c>
      <c r="BY68" s="54">
        <v>0</v>
      </c>
      <c r="BZ68" s="54">
        <v>0</v>
      </c>
      <c r="CA68" s="54">
        <v>0</v>
      </c>
      <c r="CB68" s="54">
        <v>0</v>
      </c>
      <c r="CC68" s="54">
        <v>0</v>
      </c>
      <c r="CD68" s="54">
        <v>0</v>
      </c>
      <c r="CE68" s="54">
        <v>0</v>
      </c>
      <c r="CF68" s="54">
        <v>0</v>
      </c>
      <c r="CG68" s="54">
        <v>0</v>
      </c>
      <c r="CH68" s="54">
        <v>0</v>
      </c>
      <c r="CI68" s="54">
        <v>0</v>
      </c>
      <c r="CJ68" s="54">
        <v>0</v>
      </c>
      <c r="CK68" s="54">
        <v>0</v>
      </c>
      <c r="CL68" s="54">
        <v>0</v>
      </c>
      <c r="CM68" s="54">
        <v>0</v>
      </c>
      <c r="CN68" s="54">
        <v>0</v>
      </c>
      <c r="CO68" s="54">
        <v>0</v>
      </c>
      <c r="CP68" s="54">
        <v>0</v>
      </c>
      <c r="CQ68" s="54">
        <v>0</v>
      </c>
      <c r="CR68" s="54">
        <v>0</v>
      </c>
      <c r="CS68" s="54">
        <v>0</v>
      </c>
      <c r="CT68" s="54">
        <v>0</v>
      </c>
      <c r="CU68" s="54">
        <v>0</v>
      </c>
      <c r="CV68" s="54">
        <v>0</v>
      </c>
      <c r="CW68" s="54">
        <v>0</v>
      </c>
      <c r="CX68" s="54">
        <v>0</v>
      </c>
      <c r="CY68" s="54">
        <v>0</v>
      </c>
      <c r="CZ68" s="54">
        <v>0</v>
      </c>
      <c r="DA68" s="54">
        <v>0</v>
      </c>
      <c r="DB68" s="54">
        <v>0</v>
      </c>
      <c r="DC68" s="54">
        <v>0</v>
      </c>
      <c r="DD68" s="54">
        <v>0</v>
      </c>
      <c r="DE68" s="54">
        <v>0</v>
      </c>
      <c r="DF68" s="54">
        <v>0</v>
      </c>
      <c r="DG68" s="54">
        <v>0</v>
      </c>
      <c r="DH68" s="54">
        <v>0</v>
      </c>
      <c r="DI68" s="54">
        <v>0</v>
      </c>
      <c r="DJ68" s="54">
        <v>0</v>
      </c>
      <c r="DK68" s="54">
        <v>0</v>
      </c>
      <c r="DL68" s="54">
        <v>0</v>
      </c>
      <c r="DM68" s="54">
        <v>0</v>
      </c>
      <c r="DN68" s="54">
        <v>0</v>
      </c>
      <c r="DO68" s="54">
        <v>0</v>
      </c>
      <c r="DP68" s="54">
        <v>0</v>
      </c>
      <c r="DQ68" s="54">
        <v>0</v>
      </c>
      <c r="DR68" s="54">
        <v>0</v>
      </c>
      <c r="DS68" s="54">
        <v>0</v>
      </c>
      <c r="DT68" s="54">
        <v>0</v>
      </c>
      <c r="DU68" s="54">
        <v>0</v>
      </c>
      <c r="DV68" s="54">
        <v>0</v>
      </c>
      <c r="DW68" s="54">
        <v>0</v>
      </c>
      <c r="DX68" s="54">
        <v>0</v>
      </c>
      <c r="DY68" s="54">
        <v>0</v>
      </c>
      <c r="DZ68" s="54">
        <v>0</v>
      </c>
      <c r="EA68" s="54">
        <v>0</v>
      </c>
      <c r="EB68" s="54">
        <v>0</v>
      </c>
      <c r="EC68" s="54">
        <v>0</v>
      </c>
      <c r="ED68" s="54">
        <v>0</v>
      </c>
      <c r="EE68" s="54">
        <v>0</v>
      </c>
      <c r="EF68" s="54">
        <v>0</v>
      </c>
      <c r="EG68" s="54">
        <v>0</v>
      </c>
      <c r="EH68" s="54">
        <v>0</v>
      </c>
      <c r="EI68" s="54">
        <v>0</v>
      </c>
      <c r="EJ68" s="54">
        <v>0</v>
      </c>
      <c r="EK68" s="54">
        <v>0</v>
      </c>
      <c r="EL68" s="54">
        <v>0</v>
      </c>
      <c r="EM68" s="54">
        <v>0</v>
      </c>
      <c r="EN68" s="54">
        <v>0</v>
      </c>
      <c r="EO68" s="54">
        <v>0</v>
      </c>
      <c r="EP68" s="54">
        <v>0</v>
      </c>
      <c r="EQ68" s="54">
        <v>0</v>
      </c>
      <c r="ER68" s="54">
        <v>0</v>
      </c>
      <c r="ES68" s="54">
        <v>0</v>
      </c>
      <c r="ET68" s="54">
        <v>0</v>
      </c>
      <c r="EU68" s="54">
        <v>0</v>
      </c>
      <c r="EV68" s="54">
        <v>0</v>
      </c>
      <c r="EW68" s="54">
        <v>0</v>
      </c>
      <c r="EX68" s="54">
        <v>0</v>
      </c>
      <c r="EY68" s="54">
        <v>0</v>
      </c>
      <c r="EZ68" s="54">
        <v>0</v>
      </c>
      <c r="FA68" s="54">
        <v>0</v>
      </c>
      <c r="FB68" s="54">
        <v>0</v>
      </c>
      <c r="FC68" s="54">
        <v>0</v>
      </c>
      <c r="FD68" s="54">
        <v>0</v>
      </c>
      <c r="FE68" s="54">
        <v>0</v>
      </c>
      <c r="FF68" s="54">
        <v>0</v>
      </c>
      <c r="FG68" s="54">
        <v>0</v>
      </c>
      <c r="FH68" s="54">
        <v>0</v>
      </c>
      <c r="FI68" s="54">
        <v>0</v>
      </c>
      <c r="FJ68" s="54">
        <v>0</v>
      </c>
      <c r="FK68" s="54">
        <v>0</v>
      </c>
      <c r="FL68" s="54">
        <v>0</v>
      </c>
      <c r="FM68" s="54">
        <v>0</v>
      </c>
      <c r="FN68" s="54">
        <v>0</v>
      </c>
      <c r="FO68" s="54">
        <v>0</v>
      </c>
      <c r="FP68" s="54">
        <v>0</v>
      </c>
      <c r="FQ68" s="54">
        <v>0</v>
      </c>
      <c r="FR68" s="54">
        <v>0</v>
      </c>
      <c r="FS68" s="54">
        <v>0</v>
      </c>
      <c r="FT68" s="54">
        <v>0</v>
      </c>
      <c r="FU68" s="54">
        <v>0</v>
      </c>
      <c r="FV68" s="54">
        <v>0</v>
      </c>
      <c r="FW68" s="54">
        <v>0</v>
      </c>
      <c r="FX68" s="54">
        <v>0</v>
      </c>
      <c r="FY68" s="54">
        <v>0</v>
      </c>
      <c r="FZ68" s="54">
        <v>0</v>
      </c>
      <c r="GA68" s="54">
        <v>0</v>
      </c>
      <c r="GB68" s="54">
        <v>0</v>
      </c>
      <c r="GC68" s="54">
        <v>0</v>
      </c>
      <c r="GD68" s="54">
        <v>0</v>
      </c>
      <c r="GE68" s="54">
        <v>0</v>
      </c>
      <c r="GF68" s="54">
        <v>0</v>
      </c>
      <c r="GG68" s="54">
        <v>0</v>
      </c>
      <c r="GH68" s="54">
        <v>0</v>
      </c>
      <c r="GI68" s="54">
        <v>0</v>
      </c>
      <c r="GJ68" s="54">
        <v>0</v>
      </c>
      <c r="GK68" s="54">
        <v>0</v>
      </c>
      <c r="GL68" s="54">
        <v>0</v>
      </c>
      <c r="GM68" s="54">
        <v>0</v>
      </c>
      <c r="GN68" s="54">
        <v>0</v>
      </c>
      <c r="GO68" s="54">
        <v>0</v>
      </c>
      <c r="GP68" s="54">
        <v>0</v>
      </c>
      <c r="GQ68" s="54">
        <v>0</v>
      </c>
      <c r="GR68" s="54">
        <v>0</v>
      </c>
      <c r="GS68" s="54">
        <v>0</v>
      </c>
      <c r="GT68" s="54">
        <v>0</v>
      </c>
      <c r="GU68" s="54">
        <v>0</v>
      </c>
      <c r="GV68" s="54">
        <v>0</v>
      </c>
      <c r="GW68" s="54">
        <v>0</v>
      </c>
      <c r="GX68" s="54">
        <v>0</v>
      </c>
      <c r="GY68" s="54">
        <v>0</v>
      </c>
      <c r="GZ68" s="54">
        <v>0</v>
      </c>
      <c r="HA68" s="54">
        <v>0</v>
      </c>
      <c r="HB68" s="54">
        <v>0</v>
      </c>
      <c r="HC68" s="54">
        <v>0</v>
      </c>
      <c r="HD68" s="54">
        <v>0</v>
      </c>
      <c r="HE68" s="54">
        <v>0</v>
      </c>
      <c r="HF68" s="54">
        <v>0</v>
      </c>
      <c r="HG68" s="54">
        <v>0</v>
      </c>
      <c r="HH68" s="54">
        <v>0</v>
      </c>
      <c r="HI68" s="54">
        <v>0</v>
      </c>
      <c r="HJ68" s="54">
        <v>0</v>
      </c>
      <c r="HK68" s="54">
        <v>0</v>
      </c>
      <c r="HL68" s="54">
        <v>0</v>
      </c>
      <c r="HM68" s="54">
        <v>0</v>
      </c>
      <c r="HN68" s="54">
        <v>0</v>
      </c>
      <c r="HO68" s="54">
        <v>0</v>
      </c>
      <c r="HP68" s="54">
        <v>0</v>
      </c>
      <c r="HQ68" s="54">
        <v>0</v>
      </c>
      <c r="HR68" s="54">
        <v>0</v>
      </c>
      <c r="HS68" s="54">
        <v>0</v>
      </c>
      <c r="HT68" s="54">
        <v>0</v>
      </c>
      <c r="HU68" s="54">
        <v>0</v>
      </c>
      <c r="HV68" s="54">
        <v>0</v>
      </c>
      <c r="HW68" s="54">
        <v>0</v>
      </c>
      <c r="HX68" s="54">
        <v>0</v>
      </c>
      <c r="HY68" s="54">
        <v>0</v>
      </c>
      <c r="HZ68" s="54">
        <v>0</v>
      </c>
      <c r="IA68" s="54">
        <v>0</v>
      </c>
      <c r="IB68" s="54">
        <v>0</v>
      </c>
      <c r="IC68" s="54">
        <v>0</v>
      </c>
      <c r="ID68" s="54">
        <v>0</v>
      </c>
      <c r="IE68" s="54">
        <v>0</v>
      </c>
      <c r="IF68" s="54">
        <v>0</v>
      </c>
      <c r="IG68" s="54">
        <v>0</v>
      </c>
      <c r="IH68" s="54">
        <v>0</v>
      </c>
      <c r="II68" s="54">
        <v>0</v>
      </c>
      <c r="IJ68" s="54">
        <v>0</v>
      </c>
      <c r="IK68" s="54">
        <v>0</v>
      </c>
      <c r="IL68" s="54">
        <v>0</v>
      </c>
      <c r="IM68" s="54">
        <v>0</v>
      </c>
      <c r="IN68" s="54">
        <v>0</v>
      </c>
      <c r="IO68" s="54">
        <v>0</v>
      </c>
      <c r="IP68" s="54">
        <v>0</v>
      </c>
      <c r="IQ68" s="54">
        <v>0</v>
      </c>
      <c r="IR68" s="54">
        <v>0</v>
      </c>
      <c r="IS68" s="54">
        <v>0</v>
      </c>
      <c r="IT68" s="54">
        <v>0</v>
      </c>
      <c r="IU68" s="54">
        <v>0</v>
      </c>
      <c r="IV68" s="54">
        <v>0</v>
      </c>
      <c r="IW68" s="54">
        <v>0</v>
      </c>
      <c r="IX68" s="54">
        <v>0</v>
      </c>
      <c r="IY68" s="54">
        <v>0</v>
      </c>
      <c r="IZ68" s="54">
        <v>0</v>
      </c>
      <c r="JA68" s="54">
        <v>0</v>
      </c>
      <c r="JB68" s="54">
        <v>0</v>
      </c>
      <c r="JC68" s="54">
        <v>0</v>
      </c>
      <c r="JD68" s="54">
        <v>0</v>
      </c>
      <c r="JE68" s="54">
        <v>0</v>
      </c>
      <c r="JF68" s="54">
        <v>0</v>
      </c>
      <c r="JG68" s="54">
        <v>0</v>
      </c>
      <c r="JH68" s="54">
        <v>0</v>
      </c>
      <c r="JI68" s="54">
        <v>0</v>
      </c>
      <c r="JJ68" s="54">
        <v>0</v>
      </c>
      <c r="JK68" s="54">
        <v>0</v>
      </c>
      <c r="JL68" s="54">
        <v>0</v>
      </c>
      <c r="JM68" s="54">
        <v>0</v>
      </c>
      <c r="JN68" s="54">
        <v>0</v>
      </c>
      <c r="JO68" s="54">
        <v>0</v>
      </c>
      <c r="JP68" s="54">
        <v>0</v>
      </c>
      <c r="JQ68" s="54">
        <v>0</v>
      </c>
      <c r="JR68" s="54">
        <v>0</v>
      </c>
      <c r="JS68" s="54">
        <v>0</v>
      </c>
      <c r="JT68" s="54">
        <v>0</v>
      </c>
      <c r="JU68" s="54">
        <v>0</v>
      </c>
      <c r="JV68" s="54">
        <v>0</v>
      </c>
      <c r="JW68" s="54">
        <v>0</v>
      </c>
      <c r="JX68" s="54">
        <v>0</v>
      </c>
      <c r="JY68" s="54">
        <v>0</v>
      </c>
      <c r="JZ68" s="54">
        <v>0</v>
      </c>
      <c r="KA68" s="54">
        <v>0</v>
      </c>
      <c r="KB68" s="54">
        <v>0</v>
      </c>
      <c r="KC68" s="54">
        <v>0</v>
      </c>
      <c r="KD68" s="54">
        <v>0</v>
      </c>
      <c r="KE68" s="54">
        <v>0</v>
      </c>
      <c r="KF68" s="54">
        <v>0</v>
      </c>
      <c r="KG68" s="54">
        <v>0</v>
      </c>
      <c r="KH68" s="54">
        <v>0</v>
      </c>
      <c r="KI68" s="54">
        <v>0</v>
      </c>
      <c r="KJ68" s="54">
        <v>0</v>
      </c>
      <c r="KK68" s="54">
        <v>0</v>
      </c>
      <c r="KL68" s="54">
        <v>0</v>
      </c>
      <c r="KM68" s="54">
        <v>0</v>
      </c>
      <c r="KN68" s="54">
        <v>0</v>
      </c>
      <c r="KO68" s="54">
        <v>0</v>
      </c>
      <c r="KP68" s="54">
        <v>0</v>
      </c>
      <c r="KQ68" s="54">
        <v>0</v>
      </c>
      <c r="KR68" s="54">
        <v>0</v>
      </c>
      <c r="KS68" s="54">
        <v>0</v>
      </c>
      <c r="KT68" s="54">
        <v>0</v>
      </c>
      <c r="KU68" s="54">
        <v>0</v>
      </c>
      <c r="KV68" s="54">
        <v>0</v>
      </c>
      <c r="KW68" s="54">
        <v>0</v>
      </c>
      <c r="KX68" s="54">
        <v>0</v>
      </c>
      <c r="KY68" s="54">
        <v>0</v>
      </c>
      <c r="KZ68" s="54">
        <v>0</v>
      </c>
      <c r="LA68" s="54">
        <v>0</v>
      </c>
      <c r="LB68" s="54">
        <v>0</v>
      </c>
      <c r="LC68" s="54">
        <v>0</v>
      </c>
      <c r="LD68" s="54">
        <v>0</v>
      </c>
      <c r="LE68" s="54">
        <v>0</v>
      </c>
      <c r="LF68" s="54">
        <v>0</v>
      </c>
      <c r="LG68" s="54">
        <v>0</v>
      </c>
      <c r="LH68" s="54">
        <v>0</v>
      </c>
      <c r="LI68" s="54">
        <v>0</v>
      </c>
      <c r="LJ68" s="54">
        <v>0</v>
      </c>
      <c r="LK68" s="54">
        <v>0</v>
      </c>
      <c r="LL68" s="54">
        <v>0</v>
      </c>
      <c r="LM68" s="54">
        <v>0</v>
      </c>
      <c r="LN68" s="54">
        <v>0</v>
      </c>
      <c r="LO68" s="54">
        <v>0</v>
      </c>
      <c r="LP68" s="54">
        <v>0</v>
      </c>
      <c r="LQ68" s="54">
        <v>0</v>
      </c>
      <c r="LR68" s="54">
        <v>0</v>
      </c>
      <c r="LS68" s="54">
        <v>0</v>
      </c>
      <c r="LT68" s="54">
        <v>0</v>
      </c>
    </row>
    <row r="69" spans="1:463" outlineLevel="1">
      <c r="B69" s="1"/>
      <c r="C69" s="234" t="s">
        <v>235</v>
      </c>
      <c r="D69" s="50" t="s">
        <v>95</v>
      </c>
      <c r="F69" s="305">
        <f>G69+H69</f>
        <v>1605240</v>
      </c>
      <c r="G69" s="306">
        <f t="shared" si="125"/>
        <v>0</v>
      </c>
      <c r="H69" s="303">
        <f t="shared" si="118"/>
        <v>1605240</v>
      </c>
      <c r="I69" s="45">
        <f>Inputs!H118*Inputs!$E118</f>
        <v>401310</v>
      </c>
      <c r="J69" s="45">
        <f>Inputs!I118*Inputs!$E118</f>
        <v>50163.75</v>
      </c>
      <c r="K69" s="45">
        <f>Inputs!J118*Inputs!$E118</f>
        <v>50163.75</v>
      </c>
      <c r="L69" s="45">
        <f>Inputs!K118*Inputs!$E118</f>
        <v>50163.75</v>
      </c>
      <c r="M69" s="45">
        <f>Inputs!L118*Inputs!$E118</f>
        <v>50163.75</v>
      </c>
      <c r="N69" s="45">
        <f>Inputs!M118*Inputs!$E118</f>
        <v>50163.75</v>
      </c>
      <c r="O69" s="45">
        <f>Inputs!N118*Inputs!$E118</f>
        <v>50163.75</v>
      </c>
      <c r="P69" s="45">
        <f>Inputs!O118*Inputs!$E118</f>
        <v>50163.75</v>
      </c>
      <c r="Q69" s="45">
        <f>Inputs!P118*Inputs!$E118</f>
        <v>50163.75</v>
      </c>
      <c r="R69" s="45">
        <f>Inputs!Q118*Inputs!$E118</f>
        <v>50163.75</v>
      </c>
      <c r="S69" s="45">
        <f>Inputs!R118*Inputs!$E118</f>
        <v>50163.75</v>
      </c>
      <c r="T69" s="45">
        <f>Inputs!S118*Inputs!$E118</f>
        <v>50163.75</v>
      </c>
      <c r="U69" s="45">
        <f>Inputs!T118*Inputs!$E118</f>
        <v>50163.75</v>
      </c>
      <c r="V69" s="45">
        <f>Inputs!U118*Inputs!$E118</f>
        <v>50163.75</v>
      </c>
      <c r="W69" s="45">
        <f>Inputs!V118*Inputs!$E118</f>
        <v>50163.75</v>
      </c>
      <c r="X69" s="45">
        <f>Inputs!W118*Inputs!$E118</f>
        <v>50163.75</v>
      </c>
      <c r="Y69" s="45">
        <f>Inputs!X118*Inputs!$E118</f>
        <v>50163.75</v>
      </c>
      <c r="Z69" s="45">
        <f>Inputs!Y118*Inputs!$E118</f>
        <v>401310</v>
      </c>
      <c r="AA69" s="45">
        <v>0</v>
      </c>
      <c r="AB69" s="45">
        <f t="shared" ref="AB69:AE69" si="127">AA69</f>
        <v>0</v>
      </c>
      <c r="AC69" s="45">
        <f t="shared" si="127"/>
        <v>0</v>
      </c>
      <c r="AD69" s="45">
        <f t="shared" si="127"/>
        <v>0</v>
      </c>
      <c r="AE69" s="45">
        <f t="shared" si="127"/>
        <v>0</v>
      </c>
      <c r="AF69" s="54">
        <v>0</v>
      </c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54"/>
      <c r="GD69" s="54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54"/>
      <c r="IL69" s="54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54"/>
      <c r="KT69" s="54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54"/>
      <c r="NB69" s="54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54"/>
      <c r="PJ69" s="54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</row>
    <row r="70" spans="1:463" outlineLevel="1">
      <c r="B70" s="1"/>
      <c r="C70" s="234" t="s">
        <v>432</v>
      </c>
      <c r="D70" s="50" t="s">
        <v>95</v>
      </c>
      <c r="F70" s="305">
        <f>G70+H70</f>
        <v>0</v>
      </c>
      <c r="G70" s="306">
        <f t="shared" si="125"/>
        <v>0</v>
      </c>
      <c r="H70" s="303">
        <f t="shared" si="118"/>
        <v>0</v>
      </c>
      <c r="I70" s="45">
        <f>Inputs!H119*Inputs!$E119</f>
        <v>0</v>
      </c>
      <c r="J70" s="45">
        <f>Inputs!I119*Inputs!$E119</f>
        <v>0</v>
      </c>
      <c r="K70" s="45">
        <f>Inputs!J119*Inputs!$E119</f>
        <v>0</v>
      </c>
      <c r="L70" s="45">
        <f>Inputs!K119*Inputs!$E119</f>
        <v>0</v>
      </c>
      <c r="M70" s="45">
        <f>Inputs!L119*Inputs!$E119</f>
        <v>0</v>
      </c>
      <c r="N70" s="45">
        <f>Inputs!M119*Inputs!$E119</f>
        <v>0</v>
      </c>
      <c r="O70" s="45">
        <f>Inputs!N119*Inputs!$E119</f>
        <v>0</v>
      </c>
      <c r="P70" s="45">
        <f>Inputs!O119*Inputs!$E119</f>
        <v>0</v>
      </c>
      <c r="Q70" s="45">
        <f>Inputs!P119*Inputs!$E119</f>
        <v>0</v>
      </c>
      <c r="R70" s="45">
        <f>Inputs!Q119*Inputs!$E119</f>
        <v>0</v>
      </c>
      <c r="S70" s="45">
        <f>Inputs!R119*Inputs!$E119</f>
        <v>0</v>
      </c>
      <c r="T70" s="45">
        <f>Inputs!S119*Inputs!$E119</f>
        <v>0</v>
      </c>
      <c r="U70" s="45">
        <f>Inputs!T119*Inputs!$E119</f>
        <v>0</v>
      </c>
      <c r="V70" s="45">
        <f>Inputs!U119*Inputs!$E119</f>
        <v>0</v>
      </c>
      <c r="W70" s="45">
        <f>Inputs!V119*Inputs!$E119</f>
        <v>0</v>
      </c>
      <c r="X70" s="45">
        <f>Inputs!W119*Inputs!$E119</f>
        <v>0</v>
      </c>
      <c r="Y70" s="45">
        <f>Inputs!X119*Inputs!$E119</f>
        <v>0</v>
      </c>
      <c r="Z70" s="45">
        <f>Inputs!Y119*Inputs!$E119</f>
        <v>0</v>
      </c>
      <c r="AA70" s="45">
        <v>0</v>
      </c>
      <c r="AB70" s="45">
        <f t="shared" ref="AB70" si="128">AA70</f>
        <v>0</v>
      </c>
      <c r="AC70" s="45">
        <f t="shared" ref="AC70" si="129">AB70</f>
        <v>0</v>
      </c>
      <c r="AD70" s="45">
        <f t="shared" ref="AD70" si="130">AC70</f>
        <v>0</v>
      </c>
      <c r="AE70" s="45">
        <f t="shared" ref="AE70" si="131">AD70</f>
        <v>0</v>
      </c>
      <c r="AF70" s="54">
        <v>0</v>
      </c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  <c r="EU70" s="54"/>
      <c r="EV70" s="54"/>
      <c r="EW70" s="54"/>
      <c r="EX70" s="54"/>
      <c r="EY70" s="54"/>
      <c r="EZ70" s="54"/>
      <c r="FA70" s="54"/>
      <c r="FB70" s="54"/>
      <c r="FC70" s="54"/>
      <c r="FD70" s="54"/>
      <c r="FE70" s="54"/>
      <c r="FF70" s="54"/>
      <c r="FG70" s="54"/>
      <c r="FH70" s="54"/>
      <c r="FI70" s="54"/>
      <c r="FJ70" s="54"/>
      <c r="FK70" s="54"/>
      <c r="FL70" s="54"/>
      <c r="FM70" s="54"/>
      <c r="FN70" s="54"/>
      <c r="FO70" s="54"/>
      <c r="FP70" s="54"/>
      <c r="FQ70" s="54"/>
      <c r="FR70" s="54"/>
      <c r="FS70" s="54"/>
      <c r="FT70" s="54"/>
      <c r="FU70" s="54"/>
      <c r="FV70" s="54"/>
      <c r="FW70" s="54"/>
      <c r="FX70" s="54"/>
      <c r="FY70" s="54"/>
      <c r="FZ70" s="54"/>
      <c r="GA70" s="54"/>
      <c r="GB70" s="54"/>
      <c r="GC70" s="54"/>
      <c r="GD70" s="54"/>
      <c r="GE70" s="54"/>
      <c r="GF70" s="54"/>
      <c r="GG70" s="54"/>
      <c r="GH70" s="54"/>
      <c r="GI70" s="54"/>
      <c r="GJ70" s="54"/>
      <c r="GK70" s="54"/>
      <c r="GL70" s="54"/>
      <c r="GM70" s="54"/>
      <c r="GN70" s="54"/>
      <c r="GO70" s="54"/>
      <c r="GP70" s="54"/>
      <c r="GQ70" s="54"/>
      <c r="GR70" s="54"/>
      <c r="GS70" s="54"/>
      <c r="GT70" s="54"/>
      <c r="GU70" s="54"/>
      <c r="GV70" s="54"/>
      <c r="GW70" s="54"/>
      <c r="GX70" s="54"/>
      <c r="GY70" s="54"/>
      <c r="GZ70" s="54"/>
      <c r="HA70" s="54"/>
      <c r="HB70" s="54"/>
      <c r="HC70" s="54"/>
      <c r="HD70" s="54"/>
      <c r="HE70" s="54"/>
      <c r="HF70" s="54"/>
      <c r="HG70" s="54"/>
      <c r="HH70" s="54"/>
      <c r="HI70" s="54"/>
      <c r="HJ70" s="54"/>
      <c r="HK70" s="54"/>
      <c r="HL70" s="54"/>
      <c r="HM70" s="54"/>
      <c r="HN70" s="54"/>
      <c r="HO70" s="54"/>
      <c r="HP70" s="54"/>
      <c r="HQ70" s="54"/>
      <c r="HR70" s="54"/>
      <c r="HS70" s="54"/>
      <c r="HT70" s="54"/>
      <c r="HU70" s="54"/>
      <c r="HV70" s="54"/>
      <c r="HW70" s="54"/>
      <c r="HX70" s="54"/>
      <c r="HY70" s="54"/>
      <c r="HZ70" s="54"/>
      <c r="IA70" s="54"/>
      <c r="IB70" s="54"/>
      <c r="IC70" s="54"/>
      <c r="ID70" s="54"/>
      <c r="IE70" s="54"/>
      <c r="IF70" s="54"/>
      <c r="IG70" s="54"/>
      <c r="IH70" s="54"/>
      <c r="II70" s="54"/>
      <c r="IJ70" s="54"/>
      <c r="IK70" s="54"/>
      <c r="IL70" s="54"/>
      <c r="IM70" s="54"/>
      <c r="IN70" s="54"/>
      <c r="IO70" s="54"/>
      <c r="IP70" s="54"/>
      <c r="IQ70" s="54"/>
      <c r="IR70" s="54"/>
      <c r="IS70" s="54"/>
      <c r="IT70" s="54"/>
      <c r="IU70" s="54"/>
      <c r="IV70" s="54"/>
      <c r="IW70" s="54"/>
      <c r="IX70" s="54"/>
      <c r="IY70" s="54"/>
      <c r="IZ70" s="54"/>
      <c r="JA70" s="54"/>
      <c r="JB70" s="54"/>
      <c r="JC70" s="54"/>
      <c r="JD70" s="54"/>
      <c r="JE70" s="54"/>
      <c r="JF70" s="54"/>
      <c r="JG70" s="54"/>
      <c r="JH70" s="54"/>
      <c r="JI70" s="54"/>
      <c r="JJ70" s="54"/>
      <c r="JK70" s="54"/>
      <c r="JL70" s="54"/>
      <c r="JM70" s="54"/>
      <c r="JN70" s="54"/>
      <c r="JO70" s="54"/>
      <c r="JP70" s="54"/>
      <c r="JQ70" s="54"/>
      <c r="JR70" s="54"/>
      <c r="JS70" s="54"/>
      <c r="JT70" s="54"/>
      <c r="JU70" s="54"/>
      <c r="JV70" s="54"/>
      <c r="JW70" s="54"/>
      <c r="JX70" s="54"/>
      <c r="JY70" s="54"/>
      <c r="JZ70" s="54"/>
      <c r="KA70" s="54"/>
      <c r="KB70" s="54"/>
      <c r="KC70" s="54"/>
      <c r="KD70" s="54"/>
      <c r="KE70" s="54"/>
      <c r="KF70" s="54"/>
      <c r="KG70" s="54"/>
      <c r="KH70" s="54"/>
      <c r="KI70" s="54"/>
      <c r="KJ70" s="54"/>
      <c r="KK70" s="54"/>
      <c r="KL70" s="54"/>
      <c r="KM70" s="54"/>
      <c r="KN70" s="54"/>
      <c r="KO70" s="54"/>
      <c r="KP70" s="54"/>
      <c r="KQ70" s="54"/>
      <c r="KR70" s="54"/>
      <c r="KS70" s="54"/>
      <c r="KT70" s="54"/>
      <c r="KU70" s="54"/>
      <c r="KV70" s="54"/>
      <c r="KW70" s="54"/>
      <c r="KX70" s="54"/>
      <c r="KY70" s="54"/>
      <c r="KZ70" s="54"/>
      <c r="LA70" s="54"/>
      <c r="LB70" s="54"/>
      <c r="LC70" s="54"/>
      <c r="LD70" s="54"/>
      <c r="LE70" s="54"/>
      <c r="LF70" s="54"/>
      <c r="LG70" s="54"/>
      <c r="LH70" s="54"/>
      <c r="LI70" s="54"/>
      <c r="LJ70" s="54"/>
      <c r="LK70" s="54"/>
      <c r="LL70" s="54"/>
      <c r="LM70" s="54"/>
      <c r="LN70" s="54"/>
      <c r="LO70" s="54"/>
      <c r="LP70" s="54"/>
      <c r="LQ70" s="54"/>
      <c r="LR70" s="54"/>
      <c r="LS70" s="54"/>
      <c r="LT70" s="54"/>
      <c r="LU70" s="54"/>
      <c r="LV70" s="54"/>
      <c r="LW70" s="54"/>
      <c r="LX70" s="54"/>
      <c r="LY70" s="54"/>
      <c r="LZ70" s="54"/>
      <c r="MA70" s="54"/>
      <c r="MB70" s="54"/>
      <c r="MC70" s="54"/>
      <c r="MD70" s="54"/>
      <c r="ME70" s="54"/>
      <c r="MF70" s="54"/>
      <c r="MG70" s="54"/>
      <c r="MH70" s="54"/>
      <c r="MI70" s="54"/>
      <c r="MJ70" s="54"/>
      <c r="MK70" s="54"/>
      <c r="ML70" s="54"/>
      <c r="MM70" s="54"/>
      <c r="MN70" s="54"/>
      <c r="MO70" s="54"/>
      <c r="MP70" s="54"/>
      <c r="MQ70" s="54"/>
      <c r="MR70" s="54"/>
      <c r="MS70" s="54"/>
      <c r="MT70" s="54"/>
      <c r="MU70" s="54"/>
      <c r="MV70" s="54"/>
      <c r="MW70" s="54"/>
      <c r="MX70" s="54"/>
      <c r="MY70" s="54"/>
      <c r="MZ70" s="54"/>
      <c r="NA70" s="54"/>
      <c r="NB70" s="54"/>
      <c r="NC70" s="54"/>
      <c r="ND70" s="54"/>
      <c r="NE70" s="54"/>
      <c r="NF70" s="54"/>
      <c r="NG70" s="54"/>
      <c r="NH70" s="54"/>
      <c r="NI70" s="54"/>
      <c r="NJ70" s="54"/>
      <c r="NK70" s="54"/>
      <c r="NL70" s="54"/>
      <c r="NM70" s="54"/>
      <c r="NN70" s="54"/>
      <c r="NO70" s="54"/>
      <c r="NP70" s="54"/>
      <c r="NQ70" s="54"/>
      <c r="NR70" s="54"/>
      <c r="NS70" s="54"/>
      <c r="NT70" s="54"/>
      <c r="NU70" s="54"/>
      <c r="NV70" s="54"/>
      <c r="NW70" s="54"/>
      <c r="NX70" s="54"/>
      <c r="NY70" s="54"/>
      <c r="NZ70" s="54"/>
      <c r="OA70" s="54"/>
      <c r="OB70" s="54"/>
      <c r="OC70" s="54"/>
      <c r="OD70" s="54"/>
      <c r="OE70" s="54"/>
      <c r="OF70" s="54"/>
      <c r="OG70" s="54"/>
      <c r="OH70" s="54"/>
      <c r="OI70" s="54"/>
      <c r="OJ70" s="54"/>
      <c r="OK70" s="54"/>
      <c r="OL70" s="54"/>
      <c r="OM70" s="54"/>
      <c r="ON70" s="54"/>
      <c r="OO70" s="54"/>
      <c r="OP70" s="54"/>
      <c r="OQ70" s="54"/>
      <c r="OR70" s="54"/>
      <c r="OS70" s="54"/>
      <c r="OT70" s="54"/>
      <c r="OU70" s="54"/>
      <c r="OV70" s="54"/>
      <c r="OW70" s="54"/>
      <c r="OX70" s="54"/>
      <c r="OY70" s="54"/>
      <c r="OZ70" s="54"/>
      <c r="PA70" s="54"/>
      <c r="PB70" s="54"/>
      <c r="PC70" s="54"/>
      <c r="PD70" s="54"/>
      <c r="PE70" s="54"/>
      <c r="PF70" s="54"/>
      <c r="PG70" s="54"/>
      <c r="PH70" s="54"/>
      <c r="PI70" s="54"/>
      <c r="PJ70" s="54"/>
      <c r="PK70" s="54"/>
      <c r="PL70" s="54"/>
      <c r="PM70" s="54"/>
      <c r="PN70" s="54"/>
      <c r="PO70" s="54"/>
      <c r="PP70" s="54"/>
      <c r="PQ70" s="54"/>
      <c r="PR70" s="54"/>
      <c r="PS70" s="54"/>
      <c r="PT70" s="54"/>
      <c r="PU70" s="54"/>
      <c r="PV70" s="54"/>
      <c r="PW70" s="54"/>
      <c r="PX70" s="54"/>
      <c r="PY70" s="54"/>
      <c r="PZ70" s="54"/>
      <c r="QA70" s="54"/>
      <c r="QB70" s="54"/>
      <c r="QC70" s="54"/>
      <c r="QD70" s="54"/>
      <c r="QE70" s="54"/>
      <c r="QF70" s="54"/>
      <c r="QG70" s="54"/>
      <c r="QH70" s="54"/>
      <c r="QI70" s="54"/>
      <c r="QJ70" s="54"/>
      <c r="QK70" s="54"/>
      <c r="QL70" s="54"/>
      <c r="QM70" s="54"/>
      <c r="QN70" s="54"/>
      <c r="QO70" s="54"/>
      <c r="QP70" s="54"/>
      <c r="QQ70" s="54"/>
      <c r="QR70" s="54"/>
      <c r="QS70" s="54"/>
      <c r="QT70" s="54"/>
      <c r="QU70" s="54"/>
    </row>
    <row r="71" spans="1:463" outlineLevel="1">
      <c r="B71" s="1"/>
      <c r="C71" s="234" t="s">
        <v>237</v>
      </c>
      <c r="D71" s="50" t="s">
        <v>95</v>
      </c>
      <c r="F71" s="305">
        <f t="shared" si="117"/>
        <v>246821</v>
      </c>
      <c r="G71" s="306">
        <f t="shared" si="125"/>
        <v>0</v>
      </c>
      <c r="H71" s="303">
        <f t="shared" si="118"/>
        <v>246821</v>
      </c>
      <c r="I71" s="45">
        <f>OpEx!K36+Payroll!T50</f>
        <v>0</v>
      </c>
      <c r="J71" s="45">
        <f>OpEx!L36+Payroll!U50</f>
        <v>8827</v>
      </c>
      <c r="K71" s="45">
        <f>OpEx!M36+Payroll!V50</f>
        <v>8827</v>
      </c>
      <c r="L71" s="45">
        <f>OpEx!N36+Payroll!W50</f>
        <v>8827</v>
      </c>
      <c r="M71" s="45">
        <f>OpEx!O36+Payroll!X50</f>
        <v>8827</v>
      </c>
      <c r="N71" s="45">
        <f>OpEx!P36+Payroll!Y50</f>
        <v>8827</v>
      </c>
      <c r="O71" s="45">
        <f>OpEx!Q36+Payroll!Z50</f>
        <v>8827</v>
      </c>
      <c r="P71" s="45">
        <f>OpEx!R36+Payroll!AA50</f>
        <v>8827</v>
      </c>
      <c r="Q71" s="45">
        <f>OpEx!S36+Payroll!AB50</f>
        <v>8827</v>
      </c>
      <c r="R71" s="45">
        <f>OpEx!T36+Payroll!AC50</f>
        <v>11727</v>
      </c>
      <c r="S71" s="45">
        <f>OpEx!U36+Payroll!AD50</f>
        <v>11727</v>
      </c>
      <c r="T71" s="45">
        <f>OpEx!V36+Payroll!AE50</f>
        <v>11727</v>
      </c>
      <c r="U71" s="45">
        <f>OpEx!W36+Payroll!AF50</f>
        <v>11727</v>
      </c>
      <c r="V71" s="45">
        <f>OpEx!X36+Payroll!AG50</f>
        <v>11727</v>
      </c>
      <c r="W71" s="45">
        <f>OpEx!Y36+Payroll!AH50</f>
        <v>11727</v>
      </c>
      <c r="X71" s="45">
        <f>OpEx!Z36+Payroll!AI50</f>
        <v>11727</v>
      </c>
      <c r="Y71" s="45">
        <f>OpEx!AA36+Payroll!AJ50</f>
        <v>11727</v>
      </c>
      <c r="Z71" s="45">
        <f>OpEx!AB36+Payroll!AK50</f>
        <v>11727</v>
      </c>
      <c r="AA71" s="45">
        <f>OpEx!AC36+Payroll!AL50</f>
        <v>11727</v>
      </c>
      <c r="AB71" s="45">
        <f>OpEx!AD36+Payroll!AM50</f>
        <v>11727</v>
      </c>
      <c r="AC71" s="45">
        <f>OpEx!AE36+Payroll!AN50</f>
        <v>11727</v>
      </c>
      <c r="AD71" s="45">
        <f>OpEx!AF36+Payroll!AO50</f>
        <v>11827</v>
      </c>
      <c r="AE71" s="45">
        <f>OpEx!AG36+Payroll!AP50</f>
        <v>11827</v>
      </c>
      <c r="AF71" s="45">
        <f>OpEx!AH36+Payroll!AQ50</f>
        <v>11827</v>
      </c>
      <c r="AG71" s="54">
        <v>0</v>
      </c>
      <c r="AH71" s="54">
        <v>0</v>
      </c>
      <c r="AI71" s="54">
        <v>0</v>
      </c>
      <c r="AJ71" s="54">
        <v>0</v>
      </c>
      <c r="AK71" s="54">
        <v>0</v>
      </c>
      <c r="AL71" s="54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>
        <v>0</v>
      </c>
      <c r="AW71" s="54">
        <v>0</v>
      </c>
      <c r="AX71" s="54">
        <v>0</v>
      </c>
      <c r="AY71" s="54">
        <v>0</v>
      </c>
      <c r="AZ71" s="54">
        <v>0</v>
      </c>
      <c r="BA71" s="54">
        <v>0</v>
      </c>
      <c r="BB71" s="54">
        <v>0</v>
      </c>
      <c r="BC71" s="54">
        <v>0</v>
      </c>
      <c r="BD71" s="54">
        <v>0</v>
      </c>
      <c r="BE71" s="54">
        <v>0</v>
      </c>
      <c r="BF71" s="54">
        <v>0</v>
      </c>
      <c r="BG71" s="54">
        <v>0</v>
      </c>
      <c r="BH71" s="54">
        <v>0</v>
      </c>
      <c r="BI71" s="54">
        <v>0</v>
      </c>
      <c r="BJ71" s="54">
        <v>0</v>
      </c>
      <c r="BK71" s="54">
        <v>0</v>
      </c>
      <c r="BL71" s="54">
        <v>0</v>
      </c>
      <c r="BM71" s="54">
        <v>0</v>
      </c>
      <c r="BN71" s="54">
        <v>0</v>
      </c>
      <c r="BO71" s="54">
        <v>0</v>
      </c>
      <c r="BP71" s="54">
        <v>0</v>
      </c>
      <c r="BQ71" s="54">
        <v>0</v>
      </c>
      <c r="BR71" s="54">
        <v>0</v>
      </c>
      <c r="BS71" s="54">
        <v>0</v>
      </c>
      <c r="BT71" s="54">
        <v>0</v>
      </c>
      <c r="BU71" s="54">
        <v>0</v>
      </c>
      <c r="BV71" s="54">
        <v>0</v>
      </c>
      <c r="BW71" s="54">
        <v>0</v>
      </c>
      <c r="BX71" s="54">
        <v>0</v>
      </c>
      <c r="BY71" s="54">
        <v>0</v>
      </c>
      <c r="BZ71" s="54">
        <v>0</v>
      </c>
      <c r="CA71" s="54">
        <v>0</v>
      </c>
      <c r="CB71" s="54">
        <v>0</v>
      </c>
      <c r="CC71" s="54">
        <v>0</v>
      </c>
      <c r="CD71" s="54">
        <v>0</v>
      </c>
      <c r="CE71" s="54">
        <v>0</v>
      </c>
      <c r="CF71" s="54">
        <v>0</v>
      </c>
      <c r="CG71" s="54">
        <v>0</v>
      </c>
      <c r="CH71" s="54">
        <v>0</v>
      </c>
      <c r="CI71" s="54">
        <v>0</v>
      </c>
      <c r="CJ71" s="54">
        <v>0</v>
      </c>
      <c r="CK71" s="54">
        <v>0</v>
      </c>
      <c r="CL71" s="54">
        <v>0</v>
      </c>
      <c r="CM71" s="54">
        <v>0</v>
      </c>
      <c r="CN71" s="54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54">
        <v>0</v>
      </c>
      <c r="CU71" s="54">
        <v>0</v>
      </c>
      <c r="CV71" s="54">
        <v>0</v>
      </c>
      <c r="CW71" s="54">
        <v>0</v>
      </c>
      <c r="CX71" s="54">
        <v>0</v>
      </c>
      <c r="CY71" s="54">
        <v>0</v>
      </c>
      <c r="CZ71" s="54">
        <v>0</v>
      </c>
      <c r="DA71" s="54">
        <v>0</v>
      </c>
      <c r="DB71" s="54">
        <v>0</v>
      </c>
      <c r="DC71" s="54">
        <v>0</v>
      </c>
      <c r="DD71" s="54">
        <v>0</v>
      </c>
      <c r="DE71" s="54">
        <v>0</v>
      </c>
      <c r="DF71" s="54">
        <v>0</v>
      </c>
      <c r="DG71" s="54">
        <v>0</v>
      </c>
      <c r="DH71" s="54">
        <v>0</v>
      </c>
      <c r="DI71" s="54">
        <v>0</v>
      </c>
      <c r="DJ71" s="54">
        <v>0</v>
      </c>
      <c r="DK71" s="54">
        <v>0</v>
      </c>
      <c r="DL71" s="54">
        <v>0</v>
      </c>
      <c r="DM71" s="54">
        <v>0</v>
      </c>
      <c r="DN71" s="54">
        <v>0</v>
      </c>
      <c r="DO71" s="54">
        <v>0</v>
      </c>
      <c r="DP71" s="54">
        <v>0</v>
      </c>
      <c r="DQ71" s="54">
        <v>0</v>
      </c>
      <c r="DR71" s="54">
        <v>0</v>
      </c>
      <c r="DS71" s="54">
        <v>0</v>
      </c>
      <c r="DT71" s="54">
        <v>0</v>
      </c>
      <c r="DU71" s="54">
        <v>0</v>
      </c>
      <c r="DV71" s="54">
        <v>0</v>
      </c>
      <c r="DW71" s="54">
        <v>0</v>
      </c>
      <c r="DX71" s="54">
        <v>0</v>
      </c>
      <c r="DY71" s="54">
        <v>0</v>
      </c>
      <c r="DZ71" s="54">
        <v>0</v>
      </c>
      <c r="EA71" s="54">
        <v>0</v>
      </c>
      <c r="EB71" s="54">
        <v>0</v>
      </c>
      <c r="EC71" s="54">
        <v>0</v>
      </c>
      <c r="ED71" s="54">
        <v>0</v>
      </c>
      <c r="EE71" s="54">
        <v>0</v>
      </c>
      <c r="EF71" s="54">
        <v>0</v>
      </c>
      <c r="EG71" s="54">
        <v>0</v>
      </c>
      <c r="EH71" s="54">
        <v>0</v>
      </c>
      <c r="EI71" s="54">
        <v>0</v>
      </c>
      <c r="EJ71" s="54">
        <v>0</v>
      </c>
      <c r="EK71" s="54">
        <v>0</v>
      </c>
      <c r="EL71" s="54">
        <v>0</v>
      </c>
      <c r="EM71" s="54">
        <v>0</v>
      </c>
      <c r="EN71" s="54">
        <v>0</v>
      </c>
      <c r="EO71" s="54">
        <v>0</v>
      </c>
      <c r="EP71" s="54">
        <v>0</v>
      </c>
      <c r="EQ71" s="54">
        <v>0</v>
      </c>
      <c r="ER71" s="54">
        <v>0</v>
      </c>
      <c r="ES71" s="54">
        <v>0</v>
      </c>
      <c r="ET71" s="54">
        <v>0</v>
      </c>
      <c r="EU71" s="54">
        <v>0</v>
      </c>
      <c r="EV71" s="54">
        <v>0</v>
      </c>
      <c r="EW71" s="54">
        <v>0</v>
      </c>
      <c r="EX71" s="54">
        <v>0</v>
      </c>
      <c r="EY71" s="54">
        <v>0</v>
      </c>
      <c r="EZ71" s="54">
        <v>0</v>
      </c>
      <c r="FA71" s="54">
        <v>0</v>
      </c>
      <c r="FB71" s="54">
        <v>0</v>
      </c>
      <c r="FC71" s="54">
        <v>0</v>
      </c>
      <c r="FD71" s="54">
        <v>0</v>
      </c>
      <c r="FE71" s="54">
        <v>0</v>
      </c>
      <c r="FF71" s="54">
        <v>0</v>
      </c>
      <c r="FG71" s="54">
        <v>0</v>
      </c>
      <c r="FH71" s="54">
        <v>0</v>
      </c>
      <c r="FI71" s="54">
        <v>0</v>
      </c>
      <c r="FJ71" s="54">
        <v>0</v>
      </c>
      <c r="FK71" s="54">
        <v>0</v>
      </c>
      <c r="FL71" s="54">
        <v>0</v>
      </c>
      <c r="FM71" s="54">
        <v>0</v>
      </c>
      <c r="FN71" s="54">
        <v>0</v>
      </c>
      <c r="FO71" s="54">
        <v>0</v>
      </c>
      <c r="FP71" s="54">
        <v>0</v>
      </c>
      <c r="FQ71" s="54">
        <v>0</v>
      </c>
      <c r="FR71" s="54">
        <v>0</v>
      </c>
      <c r="FS71" s="54">
        <v>0</v>
      </c>
      <c r="FT71" s="54">
        <v>0</v>
      </c>
      <c r="FU71" s="54">
        <v>0</v>
      </c>
      <c r="FV71" s="54">
        <v>0</v>
      </c>
      <c r="FW71" s="54">
        <v>0</v>
      </c>
      <c r="FX71" s="54">
        <v>0</v>
      </c>
      <c r="FY71" s="54">
        <v>0</v>
      </c>
      <c r="FZ71" s="54">
        <v>0</v>
      </c>
      <c r="GA71" s="54">
        <v>0</v>
      </c>
      <c r="GB71" s="54">
        <v>0</v>
      </c>
      <c r="GC71" s="54">
        <v>0</v>
      </c>
      <c r="GD71" s="54">
        <v>0</v>
      </c>
      <c r="GE71" s="54">
        <v>0</v>
      </c>
      <c r="GF71" s="54">
        <v>0</v>
      </c>
      <c r="GG71" s="54">
        <v>0</v>
      </c>
      <c r="GH71" s="54">
        <v>0</v>
      </c>
      <c r="GI71" s="54">
        <v>0</v>
      </c>
      <c r="GJ71" s="54">
        <v>0</v>
      </c>
      <c r="GK71" s="54">
        <v>0</v>
      </c>
      <c r="GL71" s="54">
        <v>0</v>
      </c>
      <c r="GM71" s="54">
        <v>0</v>
      </c>
      <c r="GN71" s="54">
        <v>0</v>
      </c>
      <c r="GO71" s="54">
        <v>0</v>
      </c>
      <c r="GP71" s="54">
        <v>0</v>
      </c>
      <c r="GQ71" s="54">
        <v>0</v>
      </c>
      <c r="GR71" s="54">
        <v>0</v>
      </c>
      <c r="GS71" s="54">
        <v>0</v>
      </c>
      <c r="GT71" s="54">
        <v>0</v>
      </c>
      <c r="GU71" s="54">
        <v>0</v>
      </c>
      <c r="GV71" s="54">
        <v>0</v>
      </c>
      <c r="GW71" s="54">
        <v>0</v>
      </c>
      <c r="GX71" s="54">
        <v>0</v>
      </c>
      <c r="GY71" s="54">
        <v>0</v>
      </c>
      <c r="GZ71" s="54">
        <v>0</v>
      </c>
      <c r="HA71" s="54">
        <v>0</v>
      </c>
      <c r="HB71" s="54">
        <v>0</v>
      </c>
      <c r="HC71" s="54">
        <v>0</v>
      </c>
      <c r="HD71" s="54">
        <v>0</v>
      </c>
      <c r="HE71" s="54">
        <v>0</v>
      </c>
      <c r="HF71" s="54">
        <v>0</v>
      </c>
      <c r="HG71" s="54">
        <v>0</v>
      </c>
      <c r="HH71" s="54">
        <v>0</v>
      </c>
      <c r="HI71" s="54">
        <v>0</v>
      </c>
      <c r="HJ71" s="54">
        <v>0</v>
      </c>
      <c r="HK71" s="54">
        <v>0</v>
      </c>
      <c r="HL71" s="54">
        <v>0</v>
      </c>
      <c r="HM71" s="54">
        <v>0</v>
      </c>
      <c r="HN71" s="54">
        <v>0</v>
      </c>
      <c r="HO71" s="54">
        <v>0</v>
      </c>
      <c r="HP71" s="54">
        <v>0</v>
      </c>
      <c r="HQ71" s="54">
        <v>0</v>
      </c>
      <c r="HR71" s="54">
        <v>0</v>
      </c>
      <c r="HS71" s="54">
        <v>0</v>
      </c>
      <c r="HT71" s="54">
        <v>0</v>
      </c>
      <c r="HU71" s="54">
        <v>0</v>
      </c>
      <c r="HV71" s="54">
        <v>0</v>
      </c>
      <c r="HW71" s="54">
        <v>0</v>
      </c>
      <c r="HX71" s="54">
        <v>0</v>
      </c>
      <c r="HY71" s="54">
        <v>0</v>
      </c>
      <c r="HZ71" s="54">
        <v>0</v>
      </c>
      <c r="IA71" s="54">
        <v>0</v>
      </c>
      <c r="IB71" s="54">
        <v>0</v>
      </c>
      <c r="IC71" s="54">
        <v>0</v>
      </c>
      <c r="ID71" s="54">
        <v>0</v>
      </c>
      <c r="IE71" s="54">
        <v>0</v>
      </c>
      <c r="IF71" s="54">
        <v>0</v>
      </c>
      <c r="IG71" s="54">
        <v>0</v>
      </c>
      <c r="IH71" s="54">
        <v>0</v>
      </c>
      <c r="II71" s="54">
        <v>0</v>
      </c>
      <c r="IJ71" s="54">
        <v>0</v>
      </c>
      <c r="IK71" s="54">
        <v>0</v>
      </c>
      <c r="IL71" s="54">
        <v>0</v>
      </c>
      <c r="IM71" s="54">
        <v>0</v>
      </c>
      <c r="IN71" s="54">
        <v>0</v>
      </c>
      <c r="IO71" s="54">
        <v>0</v>
      </c>
      <c r="IP71" s="54">
        <v>0</v>
      </c>
      <c r="IQ71" s="54">
        <v>0</v>
      </c>
      <c r="IR71" s="54">
        <v>0</v>
      </c>
      <c r="IS71" s="54">
        <v>0</v>
      </c>
      <c r="IT71" s="54">
        <v>0</v>
      </c>
      <c r="IU71" s="54">
        <v>0</v>
      </c>
      <c r="IV71" s="54">
        <v>0</v>
      </c>
      <c r="IW71" s="54">
        <v>0</v>
      </c>
      <c r="IX71" s="54">
        <v>0</v>
      </c>
      <c r="IY71" s="54">
        <v>0</v>
      </c>
      <c r="IZ71" s="54">
        <v>0</v>
      </c>
      <c r="JA71" s="54">
        <v>0</v>
      </c>
      <c r="JB71" s="54">
        <v>0</v>
      </c>
      <c r="JC71" s="54">
        <v>0</v>
      </c>
      <c r="JD71" s="54">
        <v>0</v>
      </c>
      <c r="JE71" s="54">
        <v>0</v>
      </c>
      <c r="JF71" s="54">
        <v>0</v>
      </c>
      <c r="JG71" s="54">
        <v>0</v>
      </c>
      <c r="JH71" s="54">
        <v>0</v>
      </c>
      <c r="JI71" s="54">
        <v>0</v>
      </c>
      <c r="JJ71" s="54">
        <v>0</v>
      </c>
      <c r="JK71" s="54">
        <v>0</v>
      </c>
      <c r="JL71" s="54">
        <v>0</v>
      </c>
      <c r="JM71" s="54">
        <v>0</v>
      </c>
      <c r="JN71" s="54">
        <v>0</v>
      </c>
      <c r="JO71" s="54">
        <v>0</v>
      </c>
      <c r="JP71" s="54">
        <v>0</v>
      </c>
      <c r="JQ71" s="54">
        <v>0</v>
      </c>
      <c r="JR71" s="54">
        <v>0</v>
      </c>
      <c r="JS71" s="54">
        <v>0</v>
      </c>
      <c r="JT71" s="54">
        <v>0</v>
      </c>
      <c r="JU71" s="54">
        <v>0</v>
      </c>
      <c r="JV71" s="54">
        <v>0</v>
      </c>
      <c r="JW71" s="54">
        <v>0</v>
      </c>
      <c r="JX71" s="54">
        <v>0</v>
      </c>
      <c r="JY71" s="54">
        <v>0</v>
      </c>
      <c r="JZ71" s="54">
        <v>0</v>
      </c>
      <c r="KA71" s="54">
        <v>0</v>
      </c>
      <c r="KB71" s="54">
        <v>0</v>
      </c>
      <c r="KC71" s="54">
        <v>0</v>
      </c>
      <c r="KD71" s="54">
        <v>0</v>
      </c>
      <c r="KE71" s="54">
        <v>0</v>
      </c>
      <c r="KF71" s="54">
        <v>0</v>
      </c>
      <c r="KG71" s="54">
        <v>0</v>
      </c>
      <c r="KH71" s="54">
        <v>0</v>
      </c>
      <c r="KI71" s="54">
        <v>0</v>
      </c>
      <c r="KJ71" s="54">
        <v>0</v>
      </c>
      <c r="KK71" s="54">
        <v>0</v>
      </c>
      <c r="KL71" s="54">
        <v>0</v>
      </c>
      <c r="KM71" s="54">
        <v>0</v>
      </c>
      <c r="KN71" s="54">
        <v>0</v>
      </c>
      <c r="KO71" s="54">
        <v>0</v>
      </c>
      <c r="KP71" s="54">
        <v>0</v>
      </c>
      <c r="KQ71" s="54">
        <v>0</v>
      </c>
      <c r="KR71" s="54">
        <v>0</v>
      </c>
      <c r="KS71" s="54">
        <v>0</v>
      </c>
      <c r="KT71" s="54">
        <v>0</v>
      </c>
      <c r="KU71" s="54">
        <v>0</v>
      </c>
      <c r="KV71" s="54">
        <v>0</v>
      </c>
      <c r="KW71" s="54">
        <v>0</v>
      </c>
      <c r="KX71" s="54">
        <v>0</v>
      </c>
      <c r="KY71" s="54">
        <v>0</v>
      </c>
      <c r="KZ71" s="54">
        <v>0</v>
      </c>
      <c r="LA71" s="54">
        <v>0</v>
      </c>
      <c r="LB71" s="54">
        <v>0</v>
      </c>
      <c r="LC71" s="54">
        <v>0</v>
      </c>
      <c r="LD71" s="54">
        <v>0</v>
      </c>
      <c r="LE71" s="54">
        <v>0</v>
      </c>
      <c r="LF71" s="54">
        <v>0</v>
      </c>
      <c r="LG71" s="54">
        <v>0</v>
      </c>
      <c r="LH71" s="54">
        <v>0</v>
      </c>
      <c r="LI71" s="54">
        <v>0</v>
      </c>
      <c r="LJ71" s="54">
        <v>0</v>
      </c>
      <c r="LK71" s="54">
        <v>0</v>
      </c>
      <c r="LL71" s="54">
        <v>0</v>
      </c>
      <c r="LM71" s="54">
        <v>0</v>
      </c>
      <c r="LN71" s="54">
        <v>0</v>
      </c>
      <c r="LO71" s="54">
        <v>0</v>
      </c>
      <c r="LP71" s="54">
        <v>0</v>
      </c>
      <c r="LQ71" s="54">
        <v>0</v>
      </c>
      <c r="LR71" s="54">
        <v>0</v>
      </c>
      <c r="LS71" s="54">
        <v>0</v>
      </c>
      <c r="LT71" s="54">
        <v>0</v>
      </c>
      <c r="LU71" s="54"/>
      <c r="LV71" s="54"/>
      <c r="LW71" s="54"/>
      <c r="LX71" s="54"/>
      <c r="LY71" s="54"/>
      <c r="LZ71" s="54"/>
      <c r="MA71" s="54"/>
      <c r="MB71" s="54"/>
      <c r="MC71" s="54"/>
      <c r="MD71" s="54"/>
      <c r="ME71" s="54"/>
      <c r="MF71" s="54"/>
      <c r="MG71" s="54"/>
      <c r="MH71" s="54"/>
      <c r="MI71" s="54"/>
      <c r="MJ71" s="54"/>
      <c r="MK71" s="54"/>
      <c r="ML71" s="54"/>
      <c r="MM71" s="54"/>
      <c r="MN71" s="54"/>
      <c r="MO71" s="54"/>
      <c r="MP71" s="54"/>
      <c r="MQ71" s="54"/>
      <c r="MR71" s="54"/>
      <c r="MS71" s="54"/>
      <c r="MT71" s="54"/>
      <c r="MU71" s="54"/>
      <c r="MV71" s="54"/>
      <c r="MW71" s="54"/>
      <c r="MX71" s="54"/>
      <c r="MY71" s="54"/>
      <c r="MZ71" s="54"/>
      <c r="NA71" s="54"/>
      <c r="NB71" s="54"/>
      <c r="NC71" s="54"/>
      <c r="ND71" s="54"/>
      <c r="NE71" s="54"/>
      <c r="NF71" s="54"/>
      <c r="NG71" s="54"/>
      <c r="NH71" s="54"/>
      <c r="NI71" s="54"/>
      <c r="NJ71" s="54"/>
      <c r="NK71" s="54"/>
      <c r="NL71" s="54"/>
      <c r="NM71" s="54"/>
      <c r="NN71" s="54"/>
      <c r="NO71" s="54"/>
      <c r="NP71" s="54"/>
      <c r="NQ71" s="54"/>
      <c r="NR71" s="54"/>
      <c r="NS71" s="54"/>
      <c r="NT71" s="54"/>
      <c r="NU71" s="54"/>
      <c r="NV71" s="54"/>
      <c r="NW71" s="54"/>
      <c r="NX71" s="54"/>
      <c r="NY71" s="54"/>
      <c r="NZ71" s="54"/>
      <c r="OA71" s="54"/>
      <c r="OB71" s="54"/>
      <c r="OC71" s="54"/>
      <c r="OD71" s="54"/>
      <c r="OE71" s="54"/>
      <c r="OF71" s="54"/>
      <c r="OG71" s="54"/>
      <c r="OH71" s="54"/>
      <c r="OI71" s="54"/>
      <c r="OJ71" s="54"/>
      <c r="OK71" s="54"/>
      <c r="OL71" s="54"/>
      <c r="OM71" s="54"/>
      <c r="ON71" s="54"/>
      <c r="OO71" s="54"/>
      <c r="OP71" s="54"/>
      <c r="OQ71" s="54"/>
      <c r="OR71" s="54"/>
      <c r="OS71" s="54"/>
      <c r="OT71" s="54"/>
      <c r="OU71" s="54"/>
      <c r="OV71" s="54"/>
      <c r="OW71" s="54"/>
      <c r="OX71" s="54"/>
      <c r="OY71" s="54"/>
      <c r="OZ71" s="54"/>
      <c r="PA71" s="54"/>
      <c r="PB71" s="54"/>
      <c r="PC71" s="54"/>
      <c r="PD71" s="54"/>
      <c r="PE71" s="54"/>
      <c r="PF71" s="54"/>
      <c r="PG71" s="54"/>
      <c r="PH71" s="54"/>
      <c r="PI71" s="54"/>
      <c r="PJ71" s="54"/>
      <c r="PK71" s="54"/>
      <c r="PL71" s="54"/>
      <c r="PM71" s="54"/>
      <c r="PN71" s="54"/>
      <c r="PO71" s="54"/>
      <c r="PP71" s="54"/>
      <c r="PQ71" s="54"/>
      <c r="PR71" s="54"/>
      <c r="PS71" s="54"/>
      <c r="PT71" s="54"/>
      <c r="PU71" s="54"/>
      <c r="PV71" s="54"/>
      <c r="PW71" s="54"/>
      <c r="PX71" s="54"/>
      <c r="PY71" s="54"/>
      <c r="PZ71" s="54"/>
      <c r="QA71" s="54"/>
      <c r="QB71" s="54"/>
      <c r="QC71" s="54"/>
      <c r="QD71" s="54"/>
      <c r="QE71" s="54"/>
      <c r="QF71" s="54"/>
      <c r="QG71" s="54"/>
      <c r="QH71" s="54"/>
      <c r="QI71" s="54"/>
      <c r="QJ71" s="54"/>
      <c r="QK71" s="54"/>
      <c r="QL71" s="54"/>
      <c r="QM71" s="54"/>
      <c r="QN71" s="54"/>
      <c r="QO71" s="54"/>
      <c r="QP71" s="54"/>
      <c r="QQ71" s="54"/>
      <c r="QR71" s="54"/>
      <c r="QS71" s="54"/>
      <c r="QT71" s="54"/>
      <c r="QU71" s="54"/>
    </row>
    <row r="72" spans="1:463" s="3" customFormat="1" outlineLevel="1">
      <c r="B72" s="1"/>
      <c r="C72" s="3" t="s">
        <v>433</v>
      </c>
      <c r="D72" s="50" t="s">
        <v>95</v>
      </c>
      <c r="F72" s="305">
        <f t="shared" si="117"/>
        <v>941262.84722222213</v>
      </c>
      <c r="G72" s="306">
        <f t="shared" si="125"/>
        <v>0</v>
      </c>
      <c r="H72" s="303">
        <f t="shared" si="118"/>
        <v>941262.84722222213</v>
      </c>
      <c r="I72" s="45">
        <f>I140</f>
        <v>0</v>
      </c>
      <c r="J72" s="45">
        <f>J140</f>
        <v>18962.5</v>
      </c>
      <c r="K72" s="45">
        <f t="shared" ref="K72:AF72" si="132">K140</f>
        <v>18962.5</v>
      </c>
      <c r="L72" s="45">
        <f t="shared" si="132"/>
        <v>18962.5</v>
      </c>
      <c r="M72" s="45">
        <f t="shared" si="132"/>
        <v>18962.5</v>
      </c>
      <c r="N72" s="45">
        <f t="shared" si="132"/>
        <v>18962.5</v>
      </c>
      <c r="O72" s="45">
        <f t="shared" si="132"/>
        <v>20816.902777777777</v>
      </c>
      <c r="P72" s="45">
        <f t="shared" si="132"/>
        <v>23738.222222222223</v>
      </c>
      <c r="Q72" s="45">
        <f t="shared" si="132"/>
        <v>23584.166666666664</v>
      </c>
      <c r="R72" s="45">
        <f t="shared" si="132"/>
        <v>23738.222222222223</v>
      </c>
      <c r="S72" s="45">
        <f t="shared" si="132"/>
        <v>26165.416666666664</v>
      </c>
      <c r="T72" s="45">
        <f t="shared" si="132"/>
        <v>27294.611111111109</v>
      </c>
      <c r="U72" s="45">
        <f t="shared" si="132"/>
        <v>28691.763888888891</v>
      </c>
      <c r="V72" s="45">
        <f t="shared" si="132"/>
        <v>48204.111111111109</v>
      </c>
      <c r="W72" s="45">
        <f t="shared" si="132"/>
        <v>50702.597222222219</v>
      </c>
      <c r="X72" s="45">
        <f t="shared" si="132"/>
        <v>51396.666666666664</v>
      </c>
      <c r="Y72" s="45">
        <f t="shared" si="132"/>
        <v>58958.5</v>
      </c>
      <c r="Z72" s="45">
        <f t="shared" si="132"/>
        <v>58280</v>
      </c>
      <c r="AA72" s="45">
        <f t="shared" si="132"/>
        <v>58847.916666666672</v>
      </c>
      <c r="AB72" s="45">
        <f t="shared" si="132"/>
        <v>66410.416666666672</v>
      </c>
      <c r="AC72" s="45">
        <f t="shared" si="132"/>
        <v>66410.416666666672</v>
      </c>
      <c r="AD72" s="45">
        <f t="shared" si="132"/>
        <v>70306.25</v>
      </c>
      <c r="AE72" s="45">
        <f t="shared" si="132"/>
        <v>71452.083333333343</v>
      </c>
      <c r="AF72" s="45">
        <f t="shared" si="132"/>
        <v>71452.083333333343</v>
      </c>
      <c r="AG72" s="54">
        <v>0</v>
      </c>
      <c r="AH72" s="54">
        <v>0</v>
      </c>
      <c r="AI72" s="54">
        <v>0</v>
      </c>
      <c r="AJ72" s="54">
        <v>0</v>
      </c>
      <c r="AK72" s="54">
        <v>0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54">
        <v>0</v>
      </c>
      <c r="AY72" s="54">
        <v>0</v>
      </c>
      <c r="AZ72" s="54">
        <v>0</v>
      </c>
      <c r="BA72" s="54">
        <v>0</v>
      </c>
      <c r="BB72" s="54">
        <v>0</v>
      </c>
      <c r="BC72" s="54">
        <v>0</v>
      </c>
      <c r="BD72" s="54">
        <v>0</v>
      </c>
      <c r="BE72" s="54">
        <v>0</v>
      </c>
      <c r="BF72" s="54">
        <v>0</v>
      </c>
      <c r="BG72" s="54">
        <v>0</v>
      </c>
      <c r="BH72" s="54">
        <v>0</v>
      </c>
      <c r="BI72" s="54">
        <v>0</v>
      </c>
      <c r="BJ72" s="54">
        <v>0</v>
      </c>
      <c r="BK72" s="54">
        <v>0</v>
      </c>
      <c r="BL72" s="54">
        <v>0</v>
      </c>
      <c r="BM72" s="54">
        <v>0</v>
      </c>
      <c r="BN72" s="54">
        <v>0</v>
      </c>
      <c r="BO72" s="54">
        <v>0</v>
      </c>
      <c r="BP72" s="54">
        <v>0</v>
      </c>
      <c r="BQ72" s="54">
        <v>0</v>
      </c>
      <c r="BR72" s="54">
        <v>0</v>
      </c>
      <c r="BS72" s="54">
        <v>0</v>
      </c>
      <c r="BT72" s="54">
        <v>0</v>
      </c>
      <c r="BU72" s="54">
        <v>0</v>
      </c>
      <c r="BV72" s="54">
        <v>0</v>
      </c>
      <c r="BW72" s="54">
        <v>0</v>
      </c>
      <c r="BX72" s="54">
        <v>0</v>
      </c>
      <c r="BY72" s="54">
        <v>0</v>
      </c>
      <c r="BZ72" s="54">
        <v>0</v>
      </c>
      <c r="CA72" s="54">
        <v>0</v>
      </c>
      <c r="CB72" s="54">
        <v>0</v>
      </c>
      <c r="CC72" s="54">
        <v>0</v>
      </c>
      <c r="CD72" s="54">
        <v>0</v>
      </c>
      <c r="CE72" s="54">
        <v>0</v>
      </c>
      <c r="CF72" s="54">
        <v>0</v>
      </c>
      <c r="CG72" s="54">
        <v>0</v>
      </c>
      <c r="CH72" s="54">
        <v>0</v>
      </c>
      <c r="CI72" s="54">
        <v>0</v>
      </c>
      <c r="CJ72" s="54">
        <v>0</v>
      </c>
      <c r="CK72" s="54">
        <v>0</v>
      </c>
      <c r="CL72" s="54">
        <v>0</v>
      </c>
      <c r="CM72" s="54">
        <v>0</v>
      </c>
      <c r="CN72" s="54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54">
        <v>0</v>
      </c>
      <c r="CU72" s="54">
        <v>0</v>
      </c>
      <c r="CV72" s="54">
        <v>0</v>
      </c>
      <c r="CW72" s="54">
        <v>0</v>
      </c>
      <c r="CX72" s="54">
        <v>0</v>
      </c>
      <c r="CY72" s="54">
        <v>0</v>
      </c>
      <c r="CZ72" s="54">
        <v>0</v>
      </c>
      <c r="DA72" s="54">
        <v>0</v>
      </c>
      <c r="DB72" s="54">
        <v>0</v>
      </c>
      <c r="DC72" s="54">
        <v>0</v>
      </c>
      <c r="DD72" s="54">
        <v>0</v>
      </c>
      <c r="DE72" s="54">
        <v>0</v>
      </c>
      <c r="DF72" s="54">
        <v>0</v>
      </c>
      <c r="DG72" s="54">
        <v>0</v>
      </c>
      <c r="DH72" s="54">
        <v>0</v>
      </c>
      <c r="DI72" s="54">
        <v>0</v>
      </c>
      <c r="DJ72" s="54">
        <v>0</v>
      </c>
      <c r="DK72" s="54">
        <v>0</v>
      </c>
      <c r="DL72" s="54">
        <v>0</v>
      </c>
      <c r="DM72" s="54">
        <v>0</v>
      </c>
      <c r="DN72" s="54">
        <v>0</v>
      </c>
      <c r="DO72" s="54">
        <v>0</v>
      </c>
      <c r="DP72" s="54">
        <v>0</v>
      </c>
      <c r="DQ72" s="54">
        <v>0</v>
      </c>
      <c r="DR72" s="54">
        <v>0</v>
      </c>
      <c r="DS72" s="54">
        <v>0</v>
      </c>
      <c r="DT72" s="54">
        <v>0</v>
      </c>
      <c r="DU72" s="54">
        <v>0</v>
      </c>
      <c r="DV72" s="54">
        <v>0</v>
      </c>
      <c r="DW72" s="54">
        <v>0</v>
      </c>
      <c r="DX72" s="54">
        <v>0</v>
      </c>
      <c r="DY72" s="54">
        <v>0</v>
      </c>
      <c r="DZ72" s="54">
        <v>0</v>
      </c>
      <c r="EA72" s="54">
        <v>0</v>
      </c>
      <c r="EB72" s="54">
        <v>0</v>
      </c>
      <c r="EC72" s="54">
        <v>0</v>
      </c>
      <c r="ED72" s="54">
        <v>0</v>
      </c>
      <c r="EE72" s="54">
        <v>0</v>
      </c>
      <c r="EF72" s="54">
        <v>0</v>
      </c>
      <c r="EG72" s="54">
        <v>0</v>
      </c>
      <c r="EH72" s="54">
        <v>0</v>
      </c>
      <c r="EI72" s="54">
        <v>0</v>
      </c>
      <c r="EJ72" s="54">
        <v>0</v>
      </c>
      <c r="EK72" s="54">
        <v>0</v>
      </c>
      <c r="EL72" s="54">
        <v>0</v>
      </c>
      <c r="EM72" s="54">
        <v>0</v>
      </c>
      <c r="EN72" s="54">
        <v>0</v>
      </c>
      <c r="EO72" s="54">
        <v>0</v>
      </c>
      <c r="EP72" s="54">
        <v>0</v>
      </c>
      <c r="EQ72" s="54">
        <v>0</v>
      </c>
      <c r="ER72" s="54">
        <v>0</v>
      </c>
      <c r="ES72" s="54">
        <v>0</v>
      </c>
      <c r="ET72" s="54">
        <v>0</v>
      </c>
      <c r="EU72" s="54">
        <v>0</v>
      </c>
      <c r="EV72" s="54">
        <v>0</v>
      </c>
      <c r="EW72" s="54">
        <v>0</v>
      </c>
      <c r="EX72" s="54">
        <v>0</v>
      </c>
      <c r="EY72" s="54">
        <v>0</v>
      </c>
      <c r="EZ72" s="54">
        <v>0</v>
      </c>
      <c r="FA72" s="54">
        <v>0</v>
      </c>
      <c r="FB72" s="54">
        <v>0</v>
      </c>
      <c r="FC72" s="54">
        <v>0</v>
      </c>
      <c r="FD72" s="54">
        <v>0</v>
      </c>
      <c r="FE72" s="54">
        <v>0</v>
      </c>
      <c r="FF72" s="54">
        <v>0</v>
      </c>
      <c r="FG72" s="54">
        <v>0</v>
      </c>
      <c r="FH72" s="54">
        <v>0</v>
      </c>
      <c r="FI72" s="54">
        <v>0</v>
      </c>
      <c r="FJ72" s="54">
        <v>0</v>
      </c>
      <c r="FK72" s="54">
        <v>0</v>
      </c>
      <c r="FL72" s="54">
        <v>0</v>
      </c>
      <c r="FM72" s="54">
        <v>0</v>
      </c>
      <c r="FN72" s="54">
        <v>0</v>
      </c>
      <c r="FO72" s="54">
        <v>0</v>
      </c>
      <c r="FP72" s="54">
        <v>0</v>
      </c>
      <c r="FQ72" s="54">
        <v>0</v>
      </c>
      <c r="FR72" s="54">
        <v>0</v>
      </c>
      <c r="FS72" s="54">
        <v>0</v>
      </c>
      <c r="FT72" s="54">
        <v>0</v>
      </c>
      <c r="FU72" s="54">
        <v>0</v>
      </c>
      <c r="FV72" s="54">
        <v>0</v>
      </c>
      <c r="FW72" s="54">
        <v>0</v>
      </c>
      <c r="FX72" s="54">
        <v>0</v>
      </c>
      <c r="FY72" s="54">
        <v>0</v>
      </c>
      <c r="FZ72" s="54">
        <v>0</v>
      </c>
      <c r="GA72" s="54">
        <v>0</v>
      </c>
      <c r="GB72" s="54">
        <v>0</v>
      </c>
      <c r="GC72" s="54">
        <v>0</v>
      </c>
      <c r="GD72" s="54">
        <v>0</v>
      </c>
      <c r="GE72" s="54">
        <v>0</v>
      </c>
      <c r="GF72" s="54">
        <v>0</v>
      </c>
      <c r="GG72" s="54">
        <v>0</v>
      </c>
      <c r="GH72" s="54">
        <v>0</v>
      </c>
      <c r="GI72" s="54">
        <v>0</v>
      </c>
      <c r="GJ72" s="54">
        <v>0</v>
      </c>
      <c r="GK72" s="54">
        <v>0</v>
      </c>
      <c r="GL72" s="54">
        <v>0</v>
      </c>
      <c r="GM72" s="54">
        <v>0</v>
      </c>
      <c r="GN72" s="54">
        <v>0</v>
      </c>
      <c r="GO72" s="54">
        <v>0</v>
      </c>
      <c r="GP72" s="54">
        <v>0</v>
      </c>
      <c r="GQ72" s="54">
        <v>0</v>
      </c>
      <c r="GR72" s="54">
        <v>0</v>
      </c>
      <c r="GS72" s="54">
        <v>0</v>
      </c>
      <c r="GT72" s="54">
        <v>0</v>
      </c>
      <c r="GU72" s="54">
        <v>0</v>
      </c>
      <c r="GV72" s="54">
        <v>0</v>
      </c>
      <c r="GW72" s="54">
        <v>0</v>
      </c>
      <c r="GX72" s="54">
        <v>0</v>
      </c>
      <c r="GY72" s="54">
        <v>0</v>
      </c>
      <c r="GZ72" s="54">
        <v>0</v>
      </c>
      <c r="HA72" s="54">
        <v>0</v>
      </c>
      <c r="HB72" s="54">
        <v>0</v>
      </c>
      <c r="HC72" s="54">
        <v>0</v>
      </c>
      <c r="HD72" s="54">
        <v>0</v>
      </c>
      <c r="HE72" s="54">
        <v>0</v>
      </c>
      <c r="HF72" s="54">
        <v>0</v>
      </c>
      <c r="HG72" s="54">
        <v>0</v>
      </c>
      <c r="HH72" s="54">
        <v>0</v>
      </c>
      <c r="HI72" s="54">
        <v>0</v>
      </c>
      <c r="HJ72" s="54">
        <v>0</v>
      </c>
      <c r="HK72" s="54">
        <v>0</v>
      </c>
      <c r="HL72" s="54">
        <v>0</v>
      </c>
      <c r="HM72" s="54">
        <v>0</v>
      </c>
      <c r="HN72" s="54">
        <v>0</v>
      </c>
      <c r="HO72" s="54">
        <v>0</v>
      </c>
      <c r="HP72" s="54">
        <v>0</v>
      </c>
      <c r="HQ72" s="54">
        <v>0</v>
      </c>
      <c r="HR72" s="54">
        <v>0</v>
      </c>
      <c r="HS72" s="54">
        <v>0</v>
      </c>
      <c r="HT72" s="54">
        <v>0</v>
      </c>
      <c r="HU72" s="54">
        <v>0</v>
      </c>
      <c r="HV72" s="54">
        <v>0</v>
      </c>
      <c r="HW72" s="54">
        <v>0</v>
      </c>
      <c r="HX72" s="54">
        <v>0</v>
      </c>
      <c r="HY72" s="54">
        <v>0</v>
      </c>
      <c r="HZ72" s="54">
        <v>0</v>
      </c>
      <c r="IA72" s="54">
        <v>0</v>
      </c>
      <c r="IB72" s="54">
        <v>0</v>
      </c>
      <c r="IC72" s="54">
        <v>0</v>
      </c>
      <c r="ID72" s="54">
        <v>0</v>
      </c>
      <c r="IE72" s="54">
        <v>0</v>
      </c>
      <c r="IF72" s="54">
        <v>0</v>
      </c>
      <c r="IG72" s="54">
        <v>0</v>
      </c>
      <c r="IH72" s="54">
        <v>0</v>
      </c>
      <c r="II72" s="54">
        <v>0</v>
      </c>
      <c r="IJ72" s="54">
        <v>0</v>
      </c>
      <c r="IK72" s="54">
        <v>0</v>
      </c>
      <c r="IL72" s="54">
        <v>0</v>
      </c>
      <c r="IM72" s="54">
        <v>0</v>
      </c>
      <c r="IN72" s="54">
        <v>0</v>
      </c>
      <c r="IO72" s="54">
        <v>0</v>
      </c>
      <c r="IP72" s="54">
        <v>0</v>
      </c>
      <c r="IQ72" s="54">
        <v>0</v>
      </c>
      <c r="IR72" s="54">
        <v>0</v>
      </c>
      <c r="IS72" s="54">
        <v>0</v>
      </c>
      <c r="IT72" s="54">
        <v>0</v>
      </c>
      <c r="IU72" s="54">
        <v>0</v>
      </c>
      <c r="IV72" s="54">
        <v>0</v>
      </c>
      <c r="IW72" s="54">
        <v>0</v>
      </c>
      <c r="IX72" s="54">
        <v>0</v>
      </c>
      <c r="IY72" s="54">
        <v>0</v>
      </c>
      <c r="IZ72" s="54">
        <v>0</v>
      </c>
      <c r="JA72" s="54">
        <v>0</v>
      </c>
      <c r="JB72" s="54">
        <v>0</v>
      </c>
      <c r="JC72" s="54">
        <v>0</v>
      </c>
      <c r="JD72" s="54">
        <v>0</v>
      </c>
      <c r="JE72" s="54">
        <v>0</v>
      </c>
      <c r="JF72" s="54">
        <v>0</v>
      </c>
      <c r="JG72" s="54">
        <v>0</v>
      </c>
      <c r="JH72" s="54">
        <v>0</v>
      </c>
      <c r="JI72" s="54">
        <v>0</v>
      </c>
      <c r="JJ72" s="54">
        <v>0</v>
      </c>
      <c r="JK72" s="54">
        <v>0</v>
      </c>
      <c r="JL72" s="54">
        <v>0</v>
      </c>
      <c r="JM72" s="54">
        <v>0</v>
      </c>
      <c r="JN72" s="54">
        <v>0</v>
      </c>
      <c r="JO72" s="54">
        <v>0</v>
      </c>
      <c r="JP72" s="54">
        <v>0</v>
      </c>
      <c r="JQ72" s="54">
        <v>0</v>
      </c>
      <c r="JR72" s="54">
        <v>0</v>
      </c>
      <c r="JS72" s="54">
        <v>0</v>
      </c>
      <c r="JT72" s="54">
        <v>0</v>
      </c>
      <c r="JU72" s="54">
        <v>0</v>
      </c>
      <c r="JV72" s="54">
        <v>0</v>
      </c>
      <c r="JW72" s="54">
        <v>0</v>
      </c>
      <c r="JX72" s="54">
        <v>0</v>
      </c>
      <c r="JY72" s="54">
        <v>0</v>
      </c>
      <c r="JZ72" s="54">
        <v>0</v>
      </c>
      <c r="KA72" s="54">
        <v>0</v>
      </c>
      <c r="KB72" s="54">
        <v>0</v>
      </c>
      <c r="KC72" s="54">
        <v>0</v>
      </c>
      <c r="KD72" s="54">
        <v>0</v>
      </c>
      <c r="KE72" s="54">
        <v>0</v>
      </c>
      <c r="KF72" s="54">
        <v>0</v>
      </c>
      <c r="KG72" s="54">
        <v>0</v>
      </c>
      <c r="KH72" s="54">
        <v>0</v>
      </c>
      <c r="KI72" s="54">
        <v>0</v>
      </c>
      <c r="KJ72" s="54">
        <v>0</v>
      </c>
      <c r="KK72" s="54">
        <v>0</v>
      </c>
      <c r="KL72" s="54">
        <v>0</v>
      </c>
      <c r="KM72" s="54">
        <v>0</v>
      </c>
      <c r="KN72" s="54">
        <v>0</v>
      </c>
      <c r="KO72" s="54">
        <v>0</v>
      </c>
      <c r="KP72" s="54">
        <v>0</v>
      </c>
      <c r="KQ72" s="54">
        <v>0</v>
      </c>
      <c r="KR72" s="54">
        <v>0</v>
      </c>
      <c r="KS72" s="54">
        <v>0</v>
      </c>
      <c r="KT72" s="54">
        <v>0</v>
      </c>
      <c r="KU72" s="54">
        <v>0</v>
      </c>
      <c r="KV72" s="54">
        <v>0</v>
      </c>
      <c r="KW72" s="54">
        <v>0</v>
      </c>
      <c r="KX72" s="54">
        <v>0</v>
      </c>
      <c r="KY72" s="54">
        <v>0</v>
      </c>
      <c r="KZ72" s="54">
        <v>0</v>
      </c>
      <c r="LA72" s="54">
        <v>0</v>
      </c>
      <c r="LB72" s="54">
        <v>0</v>
      </c>
      <c r="LC72" s="54">
        <v>0</v>
      </c>
      <c r="LD72" s="54">
        <v>0</v>
      </c>
      <c r="LE72" s="54">
        <v>0</v>
      </c>
      <c r="LF72" s="54">
        <v>0</v>
      </c>
      <c r="LG72" s="54">
        <v>0</v>
      </c>
      <c r="LH72" s="54">
        <v>0</v>
      </c>
      <c r="LI72" s="54">
        <v>0</v>
      </c>
      <c r="LJ72" s="54">
        <v>0</v>
      </c>
      <c r="LK72" s="54">
        <v>0</v>
      </c>
      <c r="LL72" s="54">
        <v>0</v>
      </c>
      <c r="LM72" s="54">
        <v>0</v>
      </c>
      <c r="LN72" s="54">
        <v>0</v>
      </c>
      <c r="LO72" s="54">
        <v>0</v>
      </c>
      <c r="LP72" s="54">
        <v>0</v>
      </c>
      <c r="LQ72" s="54">
        <v>0</v>
      </c>
      <c r="LR72" s="54">
        <v>0</v>
      </c>
      <c r="LS72" s="54">
        <v>0</v>
      </c>
      <c r="LT72" s="54">
        <v>0</v>
      </c>
      <c r="LU72" s="54"/>
      <c r="LV72" s="54"/>
      <c r="LW72" s="54"/>
      <c r="LX72" s="54"/>
      <c r="LY72" s="54"/>
      <c r="LZ72" s="54"/>
      <c r="MA72" s="54"/>
      <c r="MB72" s="54"/>
      <c r="MC72" s="54"/>
      <c r="MD72" s="54"/>
      <c r="ME72" s="54"/>
      <c r="MF72" s="54"/>
      <c r="MG72" s="54"/>
      <c r="MH72" s="54"/>
      <c r="MI72" s="54"/>
      <c r="MJ72" s="54"/>
      <c r="MK72" s="54"/>
      <c r="ML72" s="54"/>
      <c r="MM72" s="54"/>
      <c r="MN72" s="54"/>
      <c r="MO72" s="54"/>
      <c r="MP72" s="54"/>
      <c r="MQ72" s="54"/>
      <c r="MR72" s="54"/>
      <c r="MS72" s="54"/>
      <c r="MT72" s="54"/>
      <c r="MU72" s="54"/>
      <c r="MV72" s="54"/>
      <c r="MW72" s="54"/>
      <c r="MX72" s="54"/>
      <c r="MY72" s="54"/>
      <c r="MZ72" s="54"/>
      <c r="NA72" s="54"/>
      <c r="NB72" s="54"/>
      <c r="NC72" s="54"/>
      <c r="ND72" s="54"/>
      <c r="NE72" s="54"/>
      <c r="NF72" s="54"/>
      <c r="NG72" s="54"/>
      <c r="NH72" s="54"/>
      <c r="NI72" s="54"/>
      <c r="NJ72" s="54"/>
      <c r="NK72" s="54"/>
      <c r="NL72" s="54"/>
      <c r="NM72" s="54"/>
      <c r="NN72" s="54"/>
      <c r="NO72" s="54"/>
      <c r="NP72" s="54"/>
      <c r="NQ72" s="54"/>
      <c r="NR72" s="54"/>
      <c r="NS72" s="54"/>
      <c r="NT72" s="54"/>
      <c r="NU72" s="54"/>
      <c r="NV72" s="54"/>
      <c r="NW72" s="54"/>
      <c r="NX72" s="54"/>
      <c r="NY72" s="54"/>
      <c r="NZ72" s="54"/>
      <c r="OA72" s="54"/>
      <c r="OB72" s="54"/>
      <c r="OC72" s="54"/>
      <c r="OD72" s="54"/>
      <c r="OE72" s="54"/>
      <c r="OF72" s="54"/>
      <c r="OG72" s="54"/>
      <c r="OH72" s="54"/>
      <c r="OI72" s="54"/>
      <c r="OJ72" s="54"/>
      <c r="OK72" s="54"/>
      <c r="OL72" s="54"/>
      <c r="OM72" s="54"/>
      <c r="ON72" s="54"/>
      <c r="OO72" s="54"/>
      <c r="OP72" s="54"/>
      <c r="OQ72" s="54"/>
      <c r="OR72" s="54"/>
      <c r="OS72" s="54"/>
      <c r="OT72" s="54"/>
      <c r="OU72" s="54"/>
      <c r="OV72" s="54"/>
      <c r="OW72" s="54"/>
      <c r="OX72" s="54"/>
      <c r="OY72" s="54"/>
      <c r="OZ72" s="54"/>
      <c r="PA72" s="54"/>
      <c r="PB72" s="54"/>
      <c r="PC72" s="54"/>
      <c r="PD72" s="54"/>
      <c r="PE72" s="54"/>
      <c r="PF72" s="54"/>
      <c r="PG72" s="54"/>
      <c r="PH72" s="54"/>
      <c r="PI72" s="54"/>
      <c r="PJ72" s="54"/>
      <c r="PK72" s="54"/>
      <c r="PL72" s="54"/>
      <c r="PM72" s="54"/>
      <c r="PN72" s="54"/>
      <c r="PO72" s="54"/>
      <c r="PP72" s="54"/>
      <c r="PQ72" s="54"/>
      <c r="PR72" s="54"/>
      <c r="PS72" s="54"/>
      <c r="PT72" s="54"/>
      <c r="PU72" s="54"/>
      <c r="PV72" s="54"/>
      <c r="PW72" s="54"/>
      <c r="PX72" s="54"/>
      <c r="PY72" s="54"/>
      <c r="PZ72" s="54"/>
      <c r="QA72" s="54"/>
      <c r="QB72" s="54"/>
      <c r="QC72" s="54"/>
      <c r="QD72" s="54"/>
      <c r="QE72" s="54"/>
      <c r="QF72" s="54"/>
      <c r="QG72" s="54"/>
      <c r="QH72" s="54"/>
      <c r="QI72" s="54"/>
      <c r="QJ72" s="54"/>
      <c r="QK72" s="54"/>
      <c r="QL72" s="54"/>
      <c r="QM72" s="54"/>
      <c r="QN72" s="54"/>
      <c r="QO72" s="54"/>
      <c r="QP72" s="54"/>
      <c r="QQ72" s="54"/>
      <c r="QR72" s="54"/>
      <c r="QS72" s="54"/>
      <c r="QT72" s="54"/>
      <c r="QU72" s="54"/>
    </row>
    <row r="73" spans="1:463" s="3" customFormat="1" outlineLevel="1">
      <c r="B73" t="s">
        <v>434</v>
      </c>
      <c r="C73" s="6"/>
      <c r="D73" s="50"/>
      <c r="F73" s="395">
        <f t="shared" si="117"/>
        <v>2932098.8472222225</v>
      </c>
      <c r="G73" s="397">
        <f>SUM(AG73:QJ73)</f>
        <v>0</v>
      </c>
      <c r="H73" s="398">
        <f>(SUM(I73:AF73))</f>
        <v>2932098.8472222225</v>
      </c>
      <c r="I73" s="54">
        <f t="shared" ref="I73:BT73" si="133">SUM(I66:I72)</f>
        <v>540085</v>
      </c>
      <c r="J73" s="54">
        <f t="shared" si="133"/>
        <v>77953.25</v>
      </c>
      <c r="K73" s="54">
        <f t="shared" si="133"/>
        <v>77953.25</v>
      </c>
      <c r="L73" s="54">
        <f t="shared" si="133"/>
        <v>77953.25</v>
      </c>
      <c r="M73" s="54">
        <f t="shared" si="133"/>
        <v>77953.25</v>
      </c>
      <c r="N73" s="54">
        <f t="shared" si="133"/>
        <v>77953.25</v>
      </c>
      <c r="O73" s="54">
        <f t="shared" si="133"/>
        <v>79807.652777777781</v>
      </c>
      <c r="P73" s="54">
        <f t="shared" si="133"/>
        <v>82728.972222222219</v>
      </c>
      <c r="Q73" s="54">
        <f t="shared" si="133"/>
        <v>82574.916666666657</v>
      </c>
      <c r="R73" s="54">
        <f t="shared" si="133"/>
        <v>85628.972222222219</v>
      </c>
      <c r="S73" s="54">
        <f t="shared" si="133"/>
        <v>88056.166666666657</v>
      </c>
      <c r="T73" s="54">
        <f t="shared" si="133"/>
        <v>89185.361111111109</v>
      </c>
      <c r="U73" s="54">
        <f t="shared" si="133"/>
        <v>90582.513888888891</v>
      </c>
      <c r="V73" s="54">
        <f t="shared" si="133"/>
        <v>110094.86111111111</v>
      </c>
      <c r="W73" s="54">
        <f t="shared" si="133"/>
        <v>112593.34722222222</v>
      </c>
      <c r="X73" s="54">
        <f t="shared" si="133"/>
        <v>113287.41666666666</v>
      </c>
      <c r="Y73" s="54">
        <f t="shared" si="133"/>
        <v>120849.25</v>
      </c>
      <c r="Z73" s="54">
        <f t="shared" si="133"/>
        <v>471317</v>
      </c>
      <c r="AA73" s="54">
        <f t="shared" si="133"/>
        <v>70574.916666666672</v>
      </c>
      <c r="AB73" s="54">
        <f t="shared" si="133"/>
        <v>78137.416666666672</v>
      </c>
      <c r="AC73" s="54">
        <f t="shared" si="133"/>
        <v>78137.416666666672</v>
      </c>
      <c r="AD73" s="54">
        <f t="shared" si="133"/>
        <v>82133.25</v>
      </c>
      <c r="AE73" s="54">
        <f t="shared" si="133"/>
        <v>83279.083333333343</v>
      </c>
      <c r="AF73" s="54">
        <f t="shared" si="133"/>
        <v>83279.083333333343</v>
      </c>
      <c r="AG73" s="54">
        <f t="shared" si="133"/>
        <v>0</v>
      </c>
      <c r="AH73" s="54">
        <f t="shared" si="133"/>
        <v>0</v>
      </c>
      <c r="AI73" s="54">
        <f t="shared" si="133"/>
        <v>0</v>
      </c>
      <c r="AJ73" s="54">
        <f t="shared" si="133"/>
        <v>0</v>
      </c>
      <c r="AK73" s="54">
        <f t="shared" si="133"/>
        <v>0</v>
      </c>
      <c r="AL73" s="54">
        <f t="shared" si="133"/>
        <v>0</v>
      </c>
      <c r="AM73" s="54">
        <f t="shared" si="133"/>
        <v>0</v>
      </c>
      <c r="AN73" s="54">
        <f t="shared" si="133"/>
        <v>0</v>
      </c>
      <c r="AO73" s="54">
        <f t="shared" si="133"/>
        <v>0</v>
      </c>
      <c r="AP73" s="54">
        <f t="shared" si="133"/>
        <v>0</v>
      </c>
      <c r="AQ73" s="54">
        <f t="shared" si="133"/>
        <v>0</v>
      </c>
      <c r="AR73" s="54">
        <f t="shared" si="133"/>
        <v>0</v>
      </c>
      <c r="AS73" s="54">
        <f t="shared" si="133"/>
        <v>0</v>
      </c>
      <c r="AT73" s="54">
        <f t="shared" si="133"/>
        <v>0</v>
      </c>
      <c r="AU73" s="54">
        <f t="shared" si="133"/>
        <v>0</v>
      </c>
      <c r="AV73" s="54">
        <f t="shared" si="133"/>
        <v>0</v>
      </c>
      <c r="AW73" s="54">
        <f t="shared" si="133"/>
        <v>0</v>
      </c>
      <c r="AX73" s="54">
        <f t="shared" si="133"/>
        <v>0</v>
      </c>
      <c r="AY73" s="54">
        <f t="shared" si="133"/>
        <v>0</v>
      </c>
      <c r="AZ73" s="54">
        <f t="shared" si="133"/>
        <v>0</v>
      </c>
      <c r="BA73" s="54">
        <f t="shared" si="133"/>
        <v>0</v>
      </c>
      <c r="BB73" s="54">
        <f t="shared" si="133"/>
        <v>0</v>
      </c>
      <c r="BC73" s="54">
        <f t="shared" si="133"/>
        <v>0</v>
      </c>
      <c r="BD73" s="54">
        <f t="shared" si="133"/>
        <v>0</v>
      </c>
      <c r="BE73" s="54">
        <f t="shared" si="133"/>
        <v>0</v>
      </c>
      <c r="BF73" s="54">
        <f t="shared" si="133"/>
        <v>0</v>
      </c>
      <c r="BG73" s="54">
        <f t="shared" si="133"/>
        <v>0</v>
      </c>
      <c r="BH73" s="54">
        <f t="shared" si="133"/>
        <v>0</v>
      </c>
      <c r="BI73" s="54">
        <f t="shared" si="133"/>
        <v>0</v>
      </c>
      <c r="BJ73" s="54">
        <f t="shared" si="133"/>
        <v>0</v>
      </c>
      <c r="BK73" s="54">
        <f t="shared" si="133"/>
        <v>0</v>
      </c>
      <c r="BL73" s="54">
        <f t="shared" si="133"/>
        <v>0</v>
      </c>
      <c r="BM73" s="54">
        <f t="shared" si="133"/>
        <v>0</v>
      </c>
      <c r="BN73" s="54">
        <f t="shared" si="133"/>
        <v>0</v>
      </c>
      <c r="BO73" s="54">
        <f t="shared" si="133"/>
        <v>0</v>
      </c>
      <c r="BP73" s="54">
        <f t="shared" si="133"/>
        <v>0</v>
      </c>
      <c r="BQ73" s="54">
        <f t="shared" si="133"/>
        <v>0</v>
      </c>
      <c r="BR73" s="54">
        <f t="shared" si="133"/>
        <v>0</v>
      </c>
      <c r="BS73" s="54">
        <f t="shared" si="133"/>
        <v>0</v>
      </c>
      <c r="BT73" s="54">
        <f t="shared" si="133"/>
        <v>0</v>
      </c>
      <c r="BU73" s="54">
        <f t="shared" ref="BU73:EF73" si="134">SUM(BU66:BU72)</f>
        <v>0</v>
      </c>
      <c r="BV73" s="54">
        <f t="shared" si="134"/>
        <v>0</v>
      </c>
      <c r="BW73" s="54">
        <f t="shared" si="134"/>
        <v>0</v>
      </c>
      <c r="BX73" s="54">
        <f t="shared" si="134"/>
        <v>0</v>
      </c>
      <c r="BY73" s="54">
        <f t="shared" si="134"/>
        <v>0</v>
      </c>
      <c r="BZ73" s="54">
        <f t="shared" si="134"/>
        <v>0</v>
      </c>
      <c r="CA73" s="54">
        <f t="shared" si="134"/>
        <v>0</v>
      </c>
      <c r="CB73" s="54">
        <f t="shared" si="134"/>
        <v>0</v>
      </c>
      <c r="CC73" s="54">
        <f t="shared" si="134"/>
        <v>0</v>
      </c>
      <c r="CD73" s="54">
        <f t="shared" si="134"/>
        <v>0</v>
      </c>
      <c r="CE73" s="54">
        <f t="shared" si="134"/>
        <v>0</v>
      </c>
      <c r="CF73" s="54">
        <f t="shared" si="134"/>
        <v>0</v>
      </c>
      <c r="CG73" s="54">
        <f t="shared" si="134"/>
        <v>0</v>
      </c>
      <c r="CH73" s="54">
        <f t="shared" si="134"/>
        <v>0</v>
      </c>
      <c r="CI73" s="54">
        <f t="shared" si="134"/>
        <v>0</v>
      </c>
      <c r="CJ73" s="54">
        <f t="shared" si="134"/>
        <v>0</v>
      </c>
      <c r="CK73" s="54">
        <f t="shared" si="134"/>
        <v>0</v>
      </c>
      <c r="CL73" s="54">
        <f t="shared" si="134"/>
        <v>0</v>
      </c>
      <c r="CM73" s="54">
        <f t="shared" si="134"/>
        <v>0</v>
      </c>
      <c r="CN73" s="54">
        <f t="shared" si="134"/>
        <v>0</v>
      </c>
      <c r="CO73" s="54">
        <f t="shared" si="134"/>
        <v>0</v>
      </c>
      <c r="CP73" s="54">
        <f t="shared" si="134"/>
        <v>0</v>
      </c>
      <c r="CQ73" s="54">
        <f t="shared" si="134"/>
        <v>0</v>
      </c>
      <c r="CR73" s="54">
        <f t="shared" si="134"/>
        <v>0</v>
      </c>
      <c r="CS73" s="54">
        <f t="shared" si="134"/>
        <v>0</v>
      </c>
      <c r="CT73" s="54">
        <f t="shared" si="134"/>
        <v>0</v>
      </c>
      <c r="CU73" s="54">
        <f t="shared" si="134"/>
        <v>0</v>
      </c>
      <c r="CV73" s="54">
        <f t="shared" si="134"/>
        <v>0</v>
      </c>
      <c r="CW73" s="54">
        <f t="shared" si="134"/>
        <v>0</v>
      </c>
      <c r="CX73" s="54">
        <f t="shared" si="134"/>
        <v>0</v>
      </c>
      <c r="CY73" s="54">
        <f t="shared" si="134"/>
        <v>0</v>
      </c>
      <c r="CZ73" s="54">
        <f t="shared" si="134"/>
        <v>0</v>
      </c>
      <c r="DA73" s="54">
        <f t="shared" si="134"/>
        <v>0</v>
      </c>
      <c r="DB73" s="54">
        <f t="shared" si="134"/>
        <v>0</v>
      </c>
      <c r="DC73" s="54">
        <f t="shared" si="134"/>
        <v>0</v>
      </c>
      <c r="DD73" s="54">
        <f t="shared" si="134"/>
        <v>0</v>
      </c>
      <c r="DE73" s="54">
        <f t="shared" si="134"/>
        <v>0</v>
      </c>
      <c r="DF73" s="54">
        <f t="shared" si="134"/>
        <v>0</v>
      </c>
      <c r="DG73" s="54">
        <f t="shared" si="134"/>
        <v>0</v>
      </c>
      <c r="DH73" s="54">
        <f t="shared" si="134"/>
        <v>0</v>
      </c>
      <c r="DI73" s="54">
        <f t="shared" si="134"/>
        <v>0</v>
      </c>
      <c r="DJ73" s="54">
        <f t="shared" si="134"/>
        <v>0</v>
      </c>
      <c r="DK73" s="54">
        <f t="shared" si="134"/>
        <v>0</v>
      </c>
      <c r="DL73" s="54">
        <f t="shared" si="134"/>
        <v>0</v>
      </c>
      <c r="DM73" s="54">
        <f t="shared" si="134"/>
        <v>0</v>
      </c>
      <c r="DN73" s="54">
        <f t="shared" si="134"/>
        <v>0</v>
      </c>
      <c r="DO73" s="54">
        <f t="shared" si="134"/>
        <v>0</v>
      </c>
      <c r="DP73" s="54">
        <f t="shared" si="134"/>
        <v>0</v>
      </c>
      <c r="DQ73" s="54">
        <f t="shared" si="134"/>
        <v>0</v>
      </c>
      <c r="DR73" s="54">
        <f t="shared" si="134"/>
        <v>0</v>
      </c>
      <c r="DS73" s="54">
        <f t="shared" si="134"/>
        <v>0</v>
      </c>
      <c r="DT73" s="54">
        <f t="shared" si="134"/>
        <v>0</v>
      </c>
      <c r="DU73" s="54">
        <f t="shared" si="134"/>
        <v>0</v>
      </c>
      <c r="DV73" s="54">
        <f t="shared" si="134"/>
        <v>0</v>
      </c>
      <c r="DW73" s="54">
        <f t="shared" si="134"/>
        <v>0</v>
      </c>
      <c r="DX73" s="54">
        <f t="shared" si="134"/>
        <v>0</v>
      </c>
      <c r="DY73" s="54">
        <f t="shared" si="134"/>
        <v>0</v>
      </c>
      <c r="DZ73" s="54">
        <f t="shared" si="134"/>
        <v>0</v>
      </c>
      <c r="EA73" s="54">
        <f t="shared" si="134"/>
        <v>0</v>
      </c>
      <c r="EB73" s="54">
        <f t="shared" si="134"/>
        <v>0</v>
      </c>
      <c r="EC73" s="54">
        <f t="shared" si="134"/>
        <v>0</v>
      </c>
      <c r="ED73" s="54">
        <f t="shared" si="134"/>
        <v>0</v>
      </c>
      <c r="EE73" s="54">
        <f t="shared" si="134"/>
        <v>0</v>
      </c>
      <c r="EF73" s="54">
        <f t="shared" si="134"/>
        <v>0</v>
      </c>
      <c r="EG73" s="54">
        <f t="shared" ref="EG73:GR73" si="135">SUM(EG66:EG72)</f>
        <v>0</v>
      </c>
      <c r="EH73" s="54">
        <f t="shared" si="135"/>
        <v>0</v>
      </c>
      <c r="EI73" s="54">
        <f t="shared" si="135"/>
        <v>0</v>
      </c>
      <c r="EJ73" s="54">
        <f t="shared" si="135"/>
        <v>0</v>
      </c>
      <c r="EK73" s="54">
        <f t="shared" si="135"/>
        <v>0</v>
      </c>
      <c r="EL73" s="54">
        <f t="shared" si="135"/>
        <v>0</v>
      </c>
      <c r="EM73" s="54">
        <f t="shared" si="135"/>
        <v>0</v>
      </c>
      <c r="EN73" s="54">
        <f t="shared" si="135"/>
        <v>0</v>
      </c>
      <c r="EO73" s="54">
        <f t="shared" si="135"/>
        <v>0</v>
      </c>
      <c r="EP73" s="54">
        <f t="shared" si="135"/>
        <v>0</v>
      </c>
      <c r="EQ73" s="54">
        <f t="shared" si="135"/>
        <v>0</v>
      </c>
      <c r="ER73" s="54">
        <f t="shared" si="135"/>
        <v>0</v>
      </c>
      <c r="ES73" s="54">
        <f t="shared" si="135"/>
        <v>0</v>
      </c>
      <c r="ET73" s="54">
        <f t="shared" si="135"/>
        <v>0</v>
      </c>
      <c r="EU73" s="54">
        <f t="shared" si="135"/>
        <v>0</v>
      </c>
      <c r="EV73" s="54">
        <f t="shared" si="135"/>
        <v>0</v>
      </c>
      <c r="EW73" s="54">
        <f t="shared" si="135"/>
        <v>0</v>
      </c>
      <c r="EX73" s="54">
        <f t="shared" si="135"/>
        <v>0</v>
      </c>
      <c r="EY73" s="54">
        <f t="shared" si="135"/>
        <v>0</v>
      </c>
      <c r="EZ73" s="54">
        <f t="shared" si="135"/>
        <v>0</v>
      </c>
      <c r="FA73" s="54">
        <f t="shared" si="135"/>
        <v>0</v>
      </c>
      <c r="FB73" s="54">
        <f t="shared" si="135"/>
        <v>0</v>
      </c>
      <c r="FC73" s="54">
        <f t="shared" si="135"/>
        <v>0</v>
      </c>
      <c r="FD73" s="54">
        <f t="shared" si="135"/>
        <v>0</v>
      </c>
      <c r="FE73" s="54">
        <f t="shared" si="135"/>
        <v>0</v>
      </c>
      <c r="FF73" s="54">
        <f t="shared" si="135"/>
        <v>0</v>
      </c>
      <c r="FG73" s="54">
        <f t="shared" si="135"/>
        <v>0</v>
      </c>
      <c r="FH73" s="54">
        <f t="shared" si="135"/>
        <v>0</v>
      </c>
      <c r="FI73" s="54">
        <f t="shared" si="135"/>
        <v>0</v>
      </c>
      <c r="FJ73" s="54">
        <f t="shared" si="135"/>
        <v>0</v>
      </c>
      <c r="FK73" s="54">
        <f t="shared" si="135"/>
        <v>0</v>
      </c>
      <c r="FL73" s="54">
        <f t="shared" si="135"/>
        <v>0</v>
      </c>
      <c r="FM73" s="54">
        <f t="shared" si="135"/>
        <v>0</v>
      </c>
      <c r="FN73" s="54">
        <f t="shared" si="135"/>
        <v>0</v>
      </c>
      <c r="FO73" s="54">
        <f t="shared" si="135"/>
        <v>0</v>
      </c>
      <c r="FP73" s="54">
        <f t="shared" si="135"/>
        <v>0</v>
      </c>
      <c r="FQ73" s="54">
        <f t="shared" si="135"/>
        <v>0</v>
      </c>
      <c r="FR73" s="54">
        <f t="shared" si="135"/>
        <v>0</v>
      </c>
      <c r="FS73" s="54">
        <f t="shared" si="135"/>
        <v>0</v>
      </c>
      <c r="FT73" s="54">
        <f t="shared" si="135"/>
        <v>0</v>
      </c>
      <c r="FU73" s="54">
        <f t="shared" si="135"/>
        <v>0</v>
      </c>
      <c r="FV73" s="54">
        <f t="shared" si="135"/>
        <v>0</v>
      </c>
      <c r="FW73" s="54">
        <f t="shared" si="135"/>
        <v>0</v>
      </c>
      <c r="FX73" s="54">
        <f t="shared" si="135"/>
        <v>0</v>
      </c>
      <c r="FY73" s="54">
        <f t="shared" si="135"/>
        <v>0</v>
      </c>
      <c r="FZ73" s="54">
        <f t="shared" si="135"/>
        <v>0</v>
      </c>
      <c r="GA73" s="54">
        <f t="shared" si="135"/>
        <v>0</v>
      </c>
      <c r="GB73" s="54">
        <f t="shared" si="135"/>
        <v>0</v>
      </c>
      <c r="GC73" s="54">
        <f t="shared" si="135"/>
        <v>0</v>
      </c>
      <c r="GD73" s="54">
        <f t="shared" si="135"/>
        <v>0</v>
      </c>
      <c r="GE73" s="54">
        <f t="shared" si="135"/>
        <v>0</v>
      </c>
      <c r="GF73" s="54">
        <f t="shared" si="135"/>
        <v>0</v>
      </c>
      <c r="GG73" s="54">
        <f t="shared" si="135"/>
        <v>0</v>
      </c>
      <c r="GH73" s="54">
        <f t="shared" si="135"/>
        <v>0</v>
      </c>
      <c r="GI73" s="54">
        <f t="shared" si="135"/>
        <v>0</v>
      </c>
      <c r="GJ73" s="54">
        <f t="shared" si="135"/>
        <v>0</v>
      </c>
      <c r="GK73" s="54">
        <f t="shared" si="135"/>
        <v>0</v>
      </c>
      <c r="GL73" s="54">
        <f t="shared" si="135"/>
        <v>0</v>
      </c>
      <c r="GM73" s="54">
        <f t="shared" si="135"/>
        <v>0</v>
      </c>
      <c r="GN73" s="54">
        <f t="shared" si="135"/>
        <v>0</v>
      </c>
      <c r="GO73" s="54">
        <f t="shared" si="135"/>
        <v>0</v>
      </c>
      <c r="GP73" s="54">
        <f t="shared" si="135"/>
        <v>0</v>
      </c>
      <c r="GQ73" s="54">
        <f t="shared" si="135"/>
        <v>0</v>
      </c>
      <c r="GR73" s="54">
        <f t="shared" si="135"/>
        <v>0</v>
      </c>
      <c r="GS73" s="54">
        <f t="shared" ref="GS73:JD73" si="136">SUM(GS66:GS72)</f>
        <v>0</v>
      </c>
      <c r="GT73" s="54">
        <f t="shared" si="136"/>
        <v>0</v>
      </c>
      <c r="GU73" s="54">
        <f t="shared" si="136"/>
        <v>0</v>
      </c>
      <c r="GV73" s="54">
        <f t="shared" si="136"/>
        <v>0</v>
      </c>
      <c r="GW73" s="54">
        <f t="shared" si="136"/>
        <v>0</v>
      </c>
      <c r="GX73" s="54">
        <f t="shared" si="136"/>
        <v>0</v>
      </c>
      <c r="GY73" s="54">
        <f t="shared" si="136"/>
        <v>0</v>
      </c>
      <c r="GZ73" s="54">
        <f t="shared" si="136"/>
        <v>0</v>
      </c>
      <c r="HA73" s="54">
        <f t="shared" si="136"/>
        <v>0</v>
      </c>
      <c r="HB73" s="54">
        <f t="shared" si="136"/>
        <v>0</v>
      </c>
      <c r="HC73" s="54">
        <f t="shared" si="136"/>
        <v>0</v>
      </c>
      <c r="HD73" s="54">
        <f t="shared" si="136"/>
        <v>0</v>
      </c>
      <c r="HE73" s="54">
        <f t="shared" si="136"/>
        <v>0</v>
      </c>
      <c r="HF73" s="54">
        <f t="shared" si="136"/>
        <v>0</v>
      </c>
      <c r="HG73" s="54">
        <f t="shared" si="136"/>
        <v>0</v>
      </c>
      <c r="HH73" s="54">
        <f t="shared" si="136"/>
        <v>0</v>
      </c>
      <c r="HI73" s="54">
        <f t="shared" si="136"/>
        <v>0</v>
      </c>
      <c r="HJ73" s="54">
        <f t="shared" si="136"/>
        <v>0</v>
      </c>
      <c r="HK73" s="54">
        <f t="shared" si="136"/>
        <v>0</v>
      </c>
      <c r="HL73" s="54">
        <f t="shared" si="136"/>
        <v>0</v>
      </c>
      <c r="HM73" s="54">
        <f t="shared" si="136"/>
        <v>0</v>
      </c>
      <c r="HN73" s="54">
        <f t="shared" si="136"/>
        <v>0</v>
      </c>
      <c r="HO73" s="54">
        <f t="shared" si="136"/>
        <v>0</v>
      </c>
      <c r="HP73" s="54">
        <f t="shared" si="136"/>
        <v>0</v>
      </c>
      <c r="HQ73" s="54">
        <f t="shared" si="136"/>
        <v>0</v>
      </c>
      <c r="HR73" s="54">
        <f t="shared" si="136"/>
        <v>0</v>
      </c>
      <c r="HS73" s="54">
        <f t="shared" si="136"/>
        <v>0</v>
      </c>
      <c r="HT73" s="54">
        <f t="shared" si="136"/>
        <v>0</v>
      </c>
      <c r="HU73" s="54">
        <f t="shared" si="136"/>
        <v>0</v>
      </c>
      <c r="HV73" s="54">
        <f t="shared" si="136"/>
        <v>0</v>
      </c>
      <c r="HW73" s="54">
        <f t="shared" si="136"/>
        <v>0</v>
      </c>
      <c r="HX73" s="54">
        <f t="shared" si="136"/>
        <v>0</v>
      </c>
      <c r="HY73" s="54">
        <f t="shared" si="136"/>
        <v>0</v>
      </c>
      <c r="HZ73" s="54">
        <f t="shared" si="136"/>
        <v>0</v>
      </c>
      <c r="IA73" s="54">
        <f t="shared" si="136"/>
        <v>0</v>
      </c>
      <c r="IB73" s="54">
        <f t="shared" si="136"/>
        <v>0</v>
      </c>
      <c r="IC73" s="54">
        <f t="shared" si="136"/>
        <v>0</v>
      </c>
      <c r="ID73" s="54">
        <f t="shared" si="136"/>
        <v>0</v>
      </c>
      <c r="IE73" s="54">
        <f t="shared" si="136"/>
        <v>0</v>
      </c>
      <c r="IF73" s="54">
        <f t="shared" si="136"/>
        <v>0</v>
      </c>
      <c r="IG73" s="54">
        <f t="shared" si="136"/>
        <v>0</v>
      </c>
      <c r="IH73" s="54">
        <f t="shared" si="136"/>
        <v>0</v>
      </c>
      <c r="II73" s="54">
        <f t="shared" si="136"/>
        <v>0</v>
      </c>
      <c r="IJ73" s="54">
        <f t="shared" si="136"/>
        <v>0</v>
      </c>
      <c r="IK73" s="54">
        <f t="shared" si="136"/>
        <v>0</v>
      </c>
      <c r="IL73" s="54">
        <f t="shared" si="136"/>
        <v>0</v>
      </c>
      <c r="IM73" s="54">
        <f t="shared" si="136"/>
        <v>0</v>
      </c>
      <c r="IN73" s="54">
        <f t="shared" si="136"/>
        <v>0</v>
      </c>
      <c r="IO73" s="54">
        <f t="shared" si="136"/>
        <v>0</v>
      </c>
      <c r="IP73" s="54">
        <f t="shared" si="136"/>
        <v>0</v>
      </c>
      <c r="IQ73" s="54">
        <f t="shared" si="136"/>
        <v>0</v>
      </c>
      <c r="IR73" s="54">
        <f t="shared" si="136"/>
        <v>0</v>
      </c>
      <c r="IS73" s="54">
        <f t="shared" si="136"/>
        <v>0</v>
      </c>
      <c r="IT73" s="54">
        <f t="shared" si="136"/>
        <v>0</v>
      </c>
      <c r="IU73" s="54">
        <f t="shared" si="136"/>
        <v>0</v>
      </c>
      <c r="IV73" s="54">
        <f t="shared" si="136"/>
        <v>0</v>
      </c>
      <c r="IW73" s="54">
        <f t="shared" si="136"/>
        <v>0</v>
      </c>
      <c r="IX73" s="54">
        <f t="shared" si="136"/>
        <v>0</v>
      </c>
      <c r="IY73" s="54">
        <f t="shared" si="136"/>
        <v>0</v>
      </c>
      <c r="IZ73" s="54">
        <f t="shared" si="136"/>
        <v>0</v>
      </c>
      <c r="JA73" s="54">
        <f t="shared" si="136"/>
        <v>0</v>
      </c>
      <c r="JB73" s="54">
        <f t="shared" si="136"/>
        <v>0</v>
      </c>
      <c r="JC73" s="54">
        <f t="shared" si="136"/>
        <v>0</v>
      </c>
      <c r="JD73" s="54">
        <f t="shared" si="136"/>
        <v>0</v>
      </c>
      <c r="JE73" s="54">
        <f t="shared" ref="JE73:LP73" si="137">SUM(JE66:JE72)</f>
        <v>0</v>
      </c>
      <c r="JF73" s="54">
        <f t="shared" si="137"/>
        <v>0</v>
      </c>
      <c r="JG73" s="54">
        <f t="shared" si="137"/>
        <v>0</v>
      </c>
      <c r="JH73" s="54">
        <f t="shared" si="137"/>
        <v>0</v>
      </c>
      <c r="JI73" s="54">
        <f t="shared" si="137"/>
        <v>0</v>
      </c>
      <c r="JJ73" s="54">
        <f t="shared" si="137"/>
        <v>0</v>
      </c>
      <c r="JK73" s="54">
        <f t="shared" si="137"/>
        <v>0</v>
      </c>
      <c r="JL73" s="54">
        <f t="shared" si="137"/>
        <v>0</v>
      </c>
      <c r="JM73" s="54">
        <f t="shared" si="137"/>
        <v>0</v>
      </c>
      <c r="JN73" s="54">
        <f t="shared" si="137"/>
        <v>0</v>
      </c>
      <c r="JO73" s="54">
        <f t="shared" si="137"/>
        <v>0</v>
      </c>
      <c r="JP73" s="54">
        <f t="shared" si="137"/>
        <v>0</v>
      </c>
      <c r="JQ73" s="54">
        <f t="shared" si="137"/>
        <v>0</v>
      </c>
      <c r="JR73" s="54">
        <f t="shared" si="137"/>
        <v>0</v>
      </c>
      <c r="JS73" s="54">
        <f t="shared" si="137"/>
        <v>0</v>
      </c>
      <c r="JT73" s="54">
        <f t="shared" si="137"/>
        <v>0</v>
      </c>
      <c r="JU73" s="54">
        <f t="shared" si="137"/>
        <v>0</v>
      </c>
      <c r="JV73" s="54">
        <f t="shared" si="137"/>
        <v>0</v>
      </c>
      <c r="JW73" s="54">
        <f t="shared" si="137"/>
        <v>0</v>
      </c>
      <c r="JX73" s="54">
        <f t="shared" si="137"/>
        <v>0</v>
      </c>
      <c r="JY73" s="54">
        <f t="shared" si="137"/>
        <v>0</v>
      </c>
      <c r="JZ73" s="54">
        <f t="shared" si="137"/>
        <v>0</v>
      </c>
      <c r="KA73" s="54">
        <f t="shared" si="137"/>
        <v>0</v>
      </c>
      <c r="KB73" s="54">
        <f t="shared" si="137"/>
        <v>0</v>
      </c>
      <c r="KC73" s="54">
        <f t="shared" si="137"/>
        <v>0</v>
      </c>
      <c r="KD73" s="54">
        <f t="shared" si="137"/>
        <v>0</v>
      </c>
      <c r="KE73" s="54">
        <f t="shared" si="137"/>
        <v>0</v>
      </c>
      <c r="KF73" s="54">
        <f t="shared" si="137"/>
        <v>0</v>
      </c>
      <c r="KG73" s="54">
        <f t="shared" si="137"/>
        <v>0</v>
      </c>
      <c r="KH73" s="54">
        <f t="shared" si="137"/>
        <v>0</v>
      </c>
      <c r="KI73" s="54">
        <f t="shared" si="137"/>
        <v>0</v>
      </c>
      <c r="KJ73" s="54">
        <f t="shared" si="137"/>
        <v>0</v>
      </c>
      <c r="KK73" s="54">
        <f t="shared" si="137"/>
        <v>0</v>
      </c>
      <c r="KL73" s="54">
        <f t="shared" si="137"/>
        <v>0</v>
      </c>
      <c r="KM73" s="54">
        <f t="shared" si="137"/>
        <v>0</v>
      </c>
      <c r="KN73" s="54">
        <f t="shared" si="137"/>
        <v>0</v>
      </c>
      <c r="KO73" s="54">
        <f t="shared" si="137"/>
        <v>0</v>
      </c>
      <c r="KP73" s="54">
        <f t="shared" si="137"/>
        <v>0</v>
      </c>
      <c r="KQ73" s="54">
        <f t="shared" si="137"/>
        <v>0</v>
      </c>
      <c r="KR73" s="54">
        <f t="shared" si="137"/>
        <v>0</v>
      </c>
      <c r="KS73" s="54">
        <f t="shared" si="137"/>
        <v>0</v>
      </c>
      <c r="KT73" s="54">
        <f t="shared" si="137"/>
        <v>0</v>
      </c>
      <c r="KU73" s="54">
        <f t="shared" si="137"/>
        <v>0</v>
      </c>
      <c r="KV73" s="54">
        <f t="shared" si="137"/>
        <v>0</v>
      </c>
      <c r="KW73" s="54">
        <f t="shared" si="137"/>
        <v>0</v>
      </c>
      <c r="KX73" s="54">
        <f t="shared" si="137"/>
        <v>0</v>
      </c>
      <c r="KY73" s="54">
        <f t="shared" si="137"/>
        <v>0</v>
      </c>
      <c r="KZ73" s="54">
        <f t="shared" si="137"/>
        <v>0</v>
      </c>
      <c r="LA73" s="54">
        <f t="shared" si="137"/>
        <v>0</v>
      </c>
      <c r="LB73" s="54">
        <f t="shared" si="137"/>
        <v>0</v>
      </c>
      <c r="LC73" s="54">
        <f t="shared" si="137"/>
        <v>0</v>
      </c>
      <c r="LD73" s="54">
        <f t="shared" si="137"/>
        <v>0</v>
      </c>
      <c r="LE73" s="54">
        <f t="shared" si="137"/>
        <v>0</v>
      </c>
      <c r="LF73" s="54">
        <f t="shared" si="137"/>
        <v>0</v>
      </c>
      <c r="LG73" s="54">
        <f t="shared" si="137"/>
        <v>0</v>
      </c>
      <c r="LH73" s="54">
        <f t="shared" si="137"/>
        <v>0</v>
      </c>
      <c r="LI73" s="54">
        <f t="shared" si="137"/>
        <v>0</v>
      </c>
      <c r="LJ73" s="54">
        <f t="shared" si="137"/>
        <v>0</v>
      </c>
      <c r="LK73" s="54">
        <f t="shared" si="137"/>
        <v>0</v>
      </c>
      <c r="LL73" s="54">
        <f t="shared" si="137"/>
        <v>0</v>
      </c>
      <c r="LM73" s="54">
        <f t="shared" si="137"/>
        <v>0</v>
      </c>
      <c r="LN73" s="54">
        <f t="shared" si="137"/>
        <v>0</v>
      </c>
      <c r="LO73" s="54">
        <f t="shared" si="137"/>
        <v>0</v>
      </c>
      <c r="LP73" s="54">
        <f t="shared" si="137"/>
        <v>0</v>
      </c>
      <c r="LQ73" s="54">
        <f t="shared" ref="LQ73:LT73" si="138">SUM(LQ66:LQ72)</f>
        <v>0</v>
      </c>
      <c r="LR73" s="54">
        <f t="shared" si="138"/>
        <v>0</v>
      </c>
      <c r="LS73" s="54">
        <f t="shared" si="138"/>
        <v>0</v>
      </c>
      <c r="LT73" s="54">
        <f t="shared" si="138"/>
        <v>0</v>
      </c>
      <c r="LU73" s="54"/>
      <c r="LV73" s="54"/>
      <c r="LW73" s="54"/>
      <c r="LX73" s="54"/>
      <c r="LY73" s="54"/>
      <c r="LZ73" s="54"/>
      <c r="MA73" s="54"/>
      <c r="MB73" s="54"/>
      <c r="MC73" s="54"/>
      <c r="MD73" s="54"/>
      <c r="ME73" s="54"/>
      <c r="MF73" s="54"/>
      <c r="MG73" s="54"/>
      <c r="MH73" s="54"/>
      <c r="MI73" s="54"/>
      <c r="MJ73" s="54"/>
      <c r="MK73" s="54"/>
      <c r="ML73" s="54"/>
      <c r="MM73" s="54"/>
      <c r="MN73" s="54"/>
      <c r="MO73" s="54"/>
      <c r="MP73" s="54"/>
      <c r="MQ73" s="54"/>
      <c r="MR73" s="54"/>
      <c r="MS73" s="54"/>
      <c r="MT73" s="54"/>
      <c r="MU73" s="54"/>
      <c r="MV73" s="54"/>
      <c r="MW73" s="54"/>
      <c r="MX73" s="54"/>
      <c r="MY73" s="54"/>
      <c r="MZ73" s="54"/>
      <c r="NA73" s="54"/>
      <c r="NB73" s="54"/>
      <c r="NC73" s="54"/>
      <c r="ND73" s="54"/>
      <c r="NE73" s="54"/>
      <c r="NF73" s="54"/>
      <c r="NG73" s="54"/>
      <c r="NH73" s="54"/>
      <c r="NI73" s="54"/>
      <c r="NJ73" s="54"/>
      <c r="NK73" s="54"/>
      <c r="NL73" s="54"/>
      <c r="NM73" s="54"/>
      <c r="NN73" s="54"/>
      <c r="NO73" s="54"/>
      <c r="NP73" s="54"/>
      <c r="NQ73" s="54"/>
      <c r="NR73" s="54"/>
      <c r="NS73" s="54"/>
      <c r="NT73" s="54"/>
      <c r="NU73" s="54"/>
      <c r="NV73" s="54"/>
      <c r="NW73" s="54"/>
      <c r="NX73" s="54"/>
      <c r="NY73" s="54"/>
      <c r="NZ73" s="54"/>
      <c r="OA73" s="54"/>
      <c r="OB73" s="54"/>
      <c r="OC73" s="54"/>
      <c r="OD73" s="54"/>
      <c r="OE73" s="54"/>
      <c r="OF73" s="54"/>
      <c r="OG73" s="54"/>
      <c r="OH73" s="54"/>
      <c r="OI73" s="54"/>
      <c r="OJ73" s="54"/>
      <c r="OK73" s="54"/>
      <c r="OL73" s="54"/>
      <c r="OM73" s="54"/>
      <c r="ON73" s="54"/>
      <c r="OO73" s="54"/>
      <c r="OP73" s="54"/>
      <c r="OQ73" s="54"/>
      <c r="OR73" s="54"/>
      <c r="OS73" s="54"/>
      <c r="OT73" s="54"/>
      <c r="OU73" s="54"/>
      <c r="OV73" s="54"/>
      <c r="OW73" s="54"/>
      <c r="OX73" s="54"/>
      <c r="OY73" s="54"/>
      <c r="OZ73" s="54"/>
      <c r="PA73" s="54"/>
      <c r="PB73" s="54"/>
      <c r="PC73" s="54"/>
      <c r="PD73" s="54"/>
      <c r="PE73" s="54"/>
      <c r="PF73" s="54"/>
      <c r="PG73" s="54"/>
      <c r="PH73" s="54"/>
      <c r="PI73" s="54"/>
      <c r="PJ73" s="54"/>
      <c r="PK73" s="54"/>
      <c r="PL73" s="54"/>
      <c r="PM73" s="54"/>
      <c r="PN73" s="54"/>
      <c r="PO73" s="54"/>
      <c r="PP73" s="54"/>
      <c r="PQ73" s="54"/>
      <c r="PR73" s="54"/>
      <c r="PS73" s="54"/>
      <c r="PT73" s="54"/>
      <c r="PU73" s="54"/>
      <c r="PV73" s="54"/>
      <c r="PW73" s="54"/>
      <c r="PX73" s="54"/>
      <c r="PY73" s="54"/>
      <c r="PZ73" s="54"/>
      <c r="QA73" s="54"/>
      <c r="QB73" s="54"/>
      <c r="QC73" s="54"/>
      <c r="QD73" s="54"/>
      <c r="QE73" s="54"/>
      <c r="QF73" s="54"/>
      <c r="QG73" s="54"/>
      <c r="QH73" s="54"/>
      <c r="QI73" s="54"/>
      <c r="QJ73" s="54"/>
      <c r="QK73" s="54"/>
      <c r="QL73" s="54"/>
      <c r="QM73" s="54"/>
      <c r="QN73" s="54"/>
      <c r="QO73" s="54"/>
      <c r="QP73" s="54"/>
      <c r="QQ73" s="54"/>
      <c r="QR73" s="54"/>
      <c r="QS73" s="54"/>
      <c r="QT73" s="54"/>
      <c r="QU73" s="54"/>
    </row>
    <row r="74" spans="1:463" outlineLevel="1">
      <c r="B74" s="1"/>
      <c r="C74" s="7"/>
      <c r="D74" s="50"/>
      <c r="F74" s="34"/>
      <c r="G74" s="54"/>
      <c r="H74" s="30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  <c r="IW74" s="54"/>
      <c r="IX74" s="54"/>
      <c r="IY74" s="54"/>
      <c r="IZ74" s="54"/>
      <c r="JA74" s="54"/>
      <c r="JB74" s="54"/>
      <c r="JC74" s="54"/>
      <c r="JD74" s="54"/>
      <c r="JE74" s="54"/>
      <c r="JF74" s="54"/>
      <c r="JG74" s="54"/>
      <c r="JH74" s="54"/>
      <c r="JI74" s="54"/>
      <c r="JJ74" s="54"/>
      <c r="JK74" s="54"/>
      <c r="JL74" s="54"/>
      <c r="JM74" s="54"/>
      <c r="JN74" s="54"/>
      <c r="JO74" s="54"/>
      <c r="JP74" s="54"/>
      <c r="JQ74" s="54"/>
      <c r="JR74" s="54"/>
      <c r="JS74" s="54"/>
      <c r="JT74" s="54"/>
      <c r="JU74" s="54"/>
      <c r="JV74" s="54"/>
      <c r="JW74" s="54"/>
      <c r="JX74" s="54"/>
      <c r="JY74" s="54"/>
      <c r="JZ74" s="54"/>
      <c r="KA74" s="54"/>
      <c r="KB74" s="54"/>
      <c r="KC74" s="54"/>
      <c r="KD74" s="54"/>
      <c r="KE74" s="54"/>
      <c r="KF74" s="54"/>
      <c r="KG74" s="54"/>
      <c r="KH74" s="54"/>
      <c r="KI74" s="54"/>
      <c r="KJ74" s="54"/>
      <c r="KK74" s="54"/>
      <c r="KL74" s="54"/>
      <c r="KM74" s="54"/>
      <c r="KN74" s="54"/>
      <c r="KO74" s="54"/>
      <c r="KP74" s="54"/>
      <c r="KQ74" s="54"/>
      <c r="KR74" s="54"/>
      <c r="KS74" s="54"/>
      <c r="KT74" s="54"/>
      <c r="KU74" s="54"/>
      <c r="KV74" s="54"/>
      <c r="KW74" s="54"/>
      <c r="KX74" s="54"/>
      <c r="KY74" s="54"/>
      <c r="KZ74" s="54"/>
      <c r="LA74" s="54"/>
      <c r="LB74" s="54"/>
      <c r="LC74" s="54"/>
      <c r="LD74" s="54"/>
      <c r="LE74" s="54"/>
      <c r="LF74" s="54"/>
      <c r="LG74" s="54"/>
      <c r="LH74" s="54"/>
      <c r="LI74" s="54"/>
      <c r="LJ74" s="54"/>
      <c r="LK74" s="54"/>
      <c r="LL74" s="54"/>
      <c r="LM74" s="54"/>
      <c r="LN74" s="54"/>
      <c r="LO74" s="54"/>
      <c r="LP74" s="54"/>
      <c r="LQ74" s="54"/>
      <c r="LR74" s="54"/>
      <c r="LS74" s="54"/>
      <c r="LT74" s="54"/>
      <c r="LU74" s="54"/>
      <c r="LV74" s="54"/>
      <c r="LW74" s="54"/>
      <c r="LX74" s="54"/>
      <c r="LY74" s="54"/>
      <c r="LZ74" s="54"/>
      <c r="MA74" s="54"/>
      <c r="MB74" s="54"/>
      <c r="MC74" s="54"/>
      <c r="MD74" s="54"/>
      <c r="ME74" s="54"/>
      <c r="MF74" s="54"/>
      <c r="MG74" s="54"/>
      <c r="MH74" s="54"/>
      <c r="MI74" s="54"/>
      <c r="MJ74" s="54"/>
      <c r="MK74" s="54"/>
      <c r="ML74" s="54"/>
      <c r="MM74" s="54"/>
      <c r="MN74" s="54"/>
      <c r="MO74" s="54"/>
      <c r="MP74" s="54"/>
      <c r="MQ74" s="54"/>
      <c r="MR74" s="54"/>
      <c r="MS74" s="54"/>
      <c r="MT74" s="54"/>
      <c r="MU74" s="54"/>
      <c r="MV74" s="54"/>
      <c r="MW74" s="54"/>
      <c r="MX74" s="54"/>
      <c r="MY74" s="54"/>
      <c r="MZ74" s="54"/>
      <c r="NA74" s="54"/>
      <c r="NB74" s="54"/>
      <c r="NC74" s="54"/>
      <c r="ND74" s="54"/>
      <c r="NE74" s="54"/>
      <c r="NF74" s="54"/>
      <c r="NG74" s="54"/>
      <c r="NH74" s="54"/>
      <c r="NI74" s="54"/>
      <c r="NJ74" s="54"/>
      <c r="NK74" s="54"/>
      <c r="NL74" s="54"/>
      <c r="NM74" s="54"/>
      <c r="NN74" s="54"/>
      <c r="NO74" s="54"/>
      <c r="NP74" s="54"/>
      <c r="NQ74" s="54"/>
      <c r="NR74" s="54"/>
      <c r="NS74" s="54"/>
      <c r="NT74" s="54"/>
      <c r="NU74" s="54"/>
      <c r="NV74" s="54"/>
      <c r="NW74" s="54"/>
      <c r="NX74" s="54"/>
      <c r="NY74" s="54"/>
      <c r="NZ74" s="54"/>
      <c r="OA74" s="54"/>
      <c r="OB74" s="54"/>
      <c r="OC74" s="54"/>
      <c r="OD74" s="54"/>
      <c r="OE74" s="54"/>
      <c r="OF74" s="54"/>
      <c r="OG74" s="54"/>
      <c r="OH74" s="54"/>
      <c r="OI74" s="54"/>
      <c r="OJ74" s="54"/>
      <c r="OK74" s="54"/>
      <c r="OL74" s="54"/>
      <c r="OM74" s="54"/>
      <c r="ON74" s="54"/>
      <c r="OO74" s="54"/>
      <c r="OP74" s="54"/>
      <c r="OQ74" s="54"/>
      <c r="OR74" s="54"/>
      <c r="OS74" s="54"/>
      <c r="OT74" s="54"/>
      <c r="OU74" s="54"/>
      <c r="OV74" s="54"/>
      <c r="OW74" s="54"/>
      <c r="OX74" s="54"/>
      <c r="OY74" s="54"/>
      <c r="OZ74" s="54"/>
      <c r="PA74" s="54"/>
      <c r="PB74" s="54"/>
      <c r="PC74" s="54"/>
      <c r="PD74" s="54"/>
      <c r="PE74" s="54"/>
      <c r="PF74" s="54"/>
      <c r="PG74" s="54"/>
      <c r="PH74" s="54"/>
      <c r="PI74" s="54"/>
      <c r="PJ74" s="54"/>
      <c r="PK74" s="54"/>
      <c r="PL74" s="54"/>
      <c r="PM74" s="54"/>
      <c r="PN74" s="54"/>
      <c r="PO74" s="54"/>
      <c r="PP74" s="54"/>
      <c r="PQ74" s="54"/>
      <c r="PR74" s="54"/>
      <c r="PS74" s="54"/>
      <c r="PT74" s="54"/>
      <c r="PU74" s="54"/>
      <c r="PV74" s="54"/>
      <c r="PW74" s="54"/>
      <c r="PX74" s="54"/>
      <c r="PY74" s="54"/>
      <c r="PZ74" s="54"/>
      <c r="QA74" s="54"/>
      <c r="QB74" s="54"/>
      <c r="QC74" s="54"/>
      <c r="QD74" s="54"/>
      <c r="QE74" s="54"/>
      <c r="QF74" s="54"/>
      <c r="QG74" s="54"/>
      <c r="QH74" s="54"/>
      <c r="QI74" s="54"/>
      <c r="QJ74" s="54"/>
      <c r="QK74" s="54"/>
      <c r="QL74" s="54"/>
      <c r="QM74" s="54"/>
      <c r="QN74" s="54"/>
      <c r="QO74" s="54"/>
      <c r="QP74" s="54"/>
      <c r="QQ74" s="54"/>
      <c r="QR74" s="54"/>
      <c r="QS74" s="54"/>
      <c r="QT74" s="54"/>
      <c r="QU74" s="54"/>
    </row>
    <row r="75" spans="1:463" outlineLevel="1">
      <c r="B75" s="1" t="s">
        <v>435</v>
      </c>
      <c r="C75" s="7"/>
      <c r="D75" s="50"/>
      <c r="F75" s="395">
        <f ca="1">G75+H75</f>
        <v>16928918.481857367</v>
      </c>
      <c r="G75" s="396">
        <f t="shared" ref="G75:BR75" si="139">G62+G73</f>
        <v>2400697.3441111441</v>
      </c>
      <c r="H75" s="396">
        <f t="shared" ca="1" si="139"/>
        <v>14528221.137746222</v>
      </c>
      <c r="I75" s="54">
        <f t="shared" ca="1" si="139"/>
        <v>1169435.1511936001</v>
      </c>
      <c r="J75" s="54">
        <f t="shared" ca="1" si="139"/>
        <v>77953.25</v>
      </c>
      <c r="K75" s="54">
        <f t="shared" ca="1" si="139"/>
        <v>77953.25</v>
      </c>
      <c r="L75" s="54">
        <f t="shared" ca="1" si="139"/>
        <v>77953.25</v>
      </c>
      <c r="M75" s="54">
        <f t="shared" ca="1" si="139"/>
        <v>77953.25</v>
      </c>
      <c r="N75" s="54">
        <f t="shared" ca="1" si="139"/>
        <v>3871393.4329500003</v>
      </c>
      <c r="O75" s="54">
        <f t="shared" ca="1" si="139"/>
        <v>503064.79309607111</v>
      </c>
      <c r="P75" s="54">
        <f t="shared" ca="1" si="139"/>
        <v>256548.61254051558</v>
      </c>
      <c r="Q75" s="54">
        <f t="shared" ca="1" si="139"/>
        <v>256394.55698496001</v>
      </c>
      <c r="R75" s="54">
        <f t="shared" ca="1" si="139"/>
        <v>508886.11254051561</v>
      </c>
      <c r="S75" s="54">
        <f t="shared" ca="1" si="139"/>
        <v>261875.80698496001</v>
      </c>
      <c r="T75" s="54">
        <f t="shared" ca="1" si="139"/>
        <v>263005.00142940448</v>
      </c>
      <c r="U75" s="54">
        <f t="shared" ca="1" si="139"/>
        <v>1899171.0600738493</v>
      </c>
      <c r="V75" s="54">
        <f t="shared" ca="1" si="139"/>
        <v>366768.66809607111</v>
      </c>
      <c r="W75" s="54">
        <f t="shared" ca="1" si="139"/>
        <v>203267.15420718223</v>
      </c>
      <c r="X75" s="54">
        <f t="shared" ca="1" si="139"/>
        <v>1242988.2236516268</v>
      </c>
      <c r="Y75" s="54">
        <f t="shared" ca="1" si="139"/>
        <v>211523.05698496001</v>
      </c>
      <c r="Z75" s="54">
        <f t="shared" ca="1" si="139"/>
        <v>561990.80698495999</v>
      </c>
      <c r="AA75" s="54">
        <f t="shared" ca="1" si="139"/>
        <v>1475736.3165285068</v>
      </c>
      <c r="AB75" s="54">
        <f t="shared" ca="1" si="139"/>
        <v>157476.99777850669</v>
      </c>
      <c r="AC75" s="54">
        <f t="shared" ca="1" si="139"/>
        <v>758190.96905386669</v>
      </c>
      <c r="AD75" s="54">
        <f t="shared" ca="1" si="139"/>
        <v>82133.25</v>
      </c>
      <c r="AE75" s="54">
        <f t="shared" ca="1" si="139"/>
        <v>83279.083333333343</v>
      </c>
      <c r="AF75" s="54">
        <f t="shared" ca="1" si="139"/>
        <v>83279.083333333343</v>
      </c>
      <c r="AG75" s="54">
        <f t="shared" si="139"/>
        <v>0</v>
      </c>
      <c r="AH75" s="54">
        <f t="shared" si="139"/>
        <v>0</v>
      </c>
      <c r="AI75" s="54">
        <f t="shared" si="139"/>
        <v>0</v>
      </c>
      <c r="AJ75" s="54">
        <f t="shared" si="139"/>
        <v>0</v>
      </c>
      <c r="AK75" s="54">
        <f t="shared" si="139"/>
        <v>0</v>
      </c>
      <c r="AL75" s="54">
        <f t="shared" si="139"/>
        <v>0</v>
      </c>
      <c r="AM75" s="54">
        <f t="shared" si="139"/>
        <v>0</v>
      </c>
      <c r="AN75" s="54">
        <f t="shared" si="139"/>
        <v>0</v>
      </c>
      <c r="AO75" s="54">
        <f t="shared" si="139"/>
        <v>0</v>
      </c>
      <c r="AP75" s="54">
        <f t="shared" si="139"/>
        <v>0</v>
      </c>
      <c r="AQ75" s="54">
        <f t="shared" si="139"/>
        <v>0</v>
      </c>
      <c r="AR75" s="54">
        <f t="shared" si="139"/>
        <v>0</v>
      </c>
      <c r="AS75" s="54">
        <f t="shared" si="139"/>
        <v>0</v>
      </c>
      <c r="AT75" s="54">
        <f t="shared" si="139"/>
        <v>0</v>
      </c>
      <c r="AU75" s="54">
        <f t="shared" si="139"/>
        <v>0</v>
      </c>
      <c r="AV75" s="54">
        <f t="shared" si="139"/>
        <v>0</v>
      </c>
      <c r="AW75" s="54">
        <f t="shared" si="139"/>
        <v>0</v>
      </c>
      <c r="AX75" s="54">
        <f t="shared" si="139"/>
        <v>0</v>
      </c>
      <c r="AY75" s="54">
        <f t="shared" si="139"/>
        <v>0</v>
      </c>
      <c r="AZ75" s="54">
        <f t="shared" si="139"/>
        <v>0</v>
      </c>
      <c r="BA75" s="54">
        <f t="shared" si="139"/>
        <v>0</v>
      </c>
      <c r="BB75" s="54">
        <f t="shared" si="139"/>
        <v>0</v>
      </c>
      <c r="BC75" s="54">
        <f t="shared" si="139"/>
        <v>0</v>
      </c>
      <c r="BD75" s="54">
        <f t="shared" si="139"/>
        <v>0</v>
      </c>
      <c r="BE75" s="54">
        <f t="shared" si="139"/>
        <v>0</v>
      </c>
      <c r="BF75" s="54">
        <f t="shared" si="139"/>
        <v>0</v>
      </c>
      <c r="BG75" s="54">
        <f t="shared" si="139"/>
        <v>0</v>
      </c>
      <c r="BH75" s="54">
        <f t="shared" si="139"/>
        <v>0</v>
      </c>
      <c r="BI75" s="54">
        <f t="shared" si="139"/>
        <v>0</v>
      </c>
      <c r="BJ75" s="54">
        <f t="shared" si="139"/>
        <v>0</v>
      </c>
      <c r="BK75" s="54">
        <f t="shared" si="139"/>
        <v>0</v>
      </c>
      <c r="BL75" s="54">
        <f t="shared" si="139"/>
        <v>0</v>
      </c>
      <c r="BM75" s="54">
        <f t="shared" si="139"/>
        <v>0</v>
      </c>
      <c r="BN75" s="54">
        <f t="shared" si="139"/>
        <v>0</v>
      </c>
      <c r="BO75" s="54">
        <f t="shared" si="139"/>
        <v>0</v>
      </c>
      <c r="BP75" s="54">
        <f t="shared" si="139"/>
        <v>0</v>
      </c>
      <c r="BQ75" s="54">
        <f t="shared" si="139"/>
        <v>0</v>
      </c>
      <c r="BR75" s="54">
        <f t="shared" si="139"/>
        <v>0</v>
      </c>
      <c r="BS75" s="54">
        <f t="shared" ref="BS75:ED75" si="140">BS62+BS73</f>
        <v>0</v>
      </c>
      <c r="BT75" s="54">
        <f t="shared" si="140"/>
        <v>0</v>
      </c>
      <c r="BU75" s="54">
        <f t="shared" si="140"/>
        <v>0</v>
      </c>
      <c r="BV75" s="54">
        <f t="shared" si="140"/>
        <v>0</v>
      </c>
      <c r="BW75" s="54">
        <f t="shared" si="140"/>
        <v>0</v>
      </c>
      <c r="BX75" s="54">
        <f t="shared" si="140"/>
        <v>0</v>
      </c>
      <c r="BY75" s="54">
        <f t="shared" si="140"/>
        <v>0</v>
      </c>
      <c r="BZ75" s="54">
        <f t="shared" si="140"/>
        <v>0</v>
      </c>
      <c r="CA75" s="54">
        <f t="shared" si="140"/>
        <v>0</v>
      </c>
      <c r="CB75" s="54">
        <f t="shared" si="140"/>
        <v>0</v>
      </c>
      <c r="CC75" s="54">
        <f t="shared" si="140"/>
        <v>0</v>
      </c>
      <c r="CD75" s="54">
        <f t="shared" si="140"/>
        <v>0</v>
      </c>
      <c r="CE75" s="54">
        <f t="shared" si="140"/>
        <v>0</v>
      </c>
      <c r="CF75" s="54">
        <f t="shared" si="140"/>
        <v>0</v>
      </c>
      <c r="CG75" s="54">
        <f t="shared" si="140"/>
        <v>0</v>
      </c>
      <c r="CH75" s="54">
        <f t="shared" si="140"/>
        <v>0</v>
      </c>
      <c r="CI75" s="54">
        <f t="shared" si="140"/>
        <v>0</v>
      </c>
      <c r="CJ75" s="54">
        <f t="shared" si="140"/>
        <v>0</v>
      </c>
      <c r="CK75" s="54">
        <f t="shared" si="140"/>
        <v>0</v>
      </c>
      <c r="CL75" s="54">
        <f t="shared" si="140"/>
        <v>0</v>
      </c>
      <c r="CM75" s="54">
        <f t="shared" si="140"/>
        <v>0</v>
      </c>
      <c r="CN75" s="54">
        <f t="shared" si="140"/>
        <v>0</v>
      </c>
      <c r="CO75" s="54">
        <f t="shared" si="140"/>
        <v>0</v>
      </c>
      <c r="CP75" s="54">
        <f t="shared" si="140"/>
        <v>0</v>
      </c>
      <c r="CQ75" s="54">
        <f t="shared" si="140"/>
        <v>0</v>
      </c>
      <c r="CR75" s="54">
        <f t="shared" si="140"/>
        <v>0</v>
      </c>
      <c r="CS75" s="54">
        <f t="shared" si="140"/>
        <v>0</v>
      </c>
      <c r="CT75" s="54">
        <f t="shared" si="140"/>
        <v>0</v>
      </c>
      <c r="CU75" s="54">
        <f t="shared" si="140"/>
        <v>0</v>
      </c>
      <c r="CV75" s="54">
        <f t="shared" si="140"/>
        <v>0</v>
      </c>
      <c r="CW75" s="54">
        <f t="shared" si="140"/>
        <v>0</v>
      </c>
      <c r="CX75" s="54">
        <f t="shared" si="140"/>
        <v>0</v>
      </c>
      <c r="CY75" s="54">
        <f t="shared" si="140"/>
        <v>0</v>
      </c>
      <c r="CZ75" s="54">
        <f t="shared" si="140"/>
        <v>0</v>
      </c>
      <c r="DA75" s="54">
        <f t="shared" si="140"/>
        <v>0</v>
      </c>
      <c r="DB75" s="54">
        <f t="shared" si="140"/>
        <v>0</v>
      </c>
      <c r="DC75" s="54">
        <f t="shared" si="140"/>
        <v>0</v>
      </c>
      <c r="DD75" s="54">
        <f t="shared" si="140"/>
        <v>0</v>
      </c>
      <c r="DE75" s="54">
        <f t="shared" si="140"/>
        <v>0</v>
      </c>
      <c r="DF75" s="54">
        <f t="shared" si="140"/>
        <v>0</v>
      </c>
      <c r="DG75" s="54">
        <f t="shared" si="140"/>
        <v>0</v>
      </c>
      <c r="DH75" s="54">
        <f t="shared" si="140"/>
        <v>0</v>
      </c>
      <c r="DI75" s="54">
        <f t="shared" si="140"/>
        <v>0</v>
      </c>
      <c r="DJ75" s="54">
        <f t="shared" si="140"/>
        <v>0</v>
      </c>
      <c r="DK75" s="54">
        <f t="shared" si="140"/>
        <v>0</v>
      </c>
      <c r="DL75" s="54">
        <f t="shared" si="140"/>
        <v>0</v>
      </c>
      <c r="DM75" s="54">
        <f t="shared" si="140"/>
        <v>0</v>
      </c>
      <c r="DN75" s="54">
        <f t="shared" si="140"/>
        <v>0</v>
      </c>
      <c r="DO75" s="54">
        <f t="shared" si="140"/>
        <v>0</v>
      </c>
      <c r="DP75" s="54">
        <f t="shared" si="140"/>
        <v>0</v>
      </c>
      <c r="DQ75" s="54">
        <f t="shared" si="140"/>
        <v>0</v>
      </c>
      <c r="DR75" s="54">
        <f t="shared" si="140"/>
        <v>0</v>
      </c>
      <c r="DS75" s="54">
        <f t="shared" si="140"/>
        <v>0</v>
      </c>
      <c r="DT75" s="54">
        <f t="shared" si="140"/>
        <v>0</v>
      </c>
      <c r="DU75" s="54">
        <f t="shared" si="140"/>
        <v>0</v>
      </c>
      <c r="DV75" s="54">
        <f t="shared" si="140"/>
        <v>0</v>
      </c>
      <c r="DW75" s="54">
        <f t="shared" si="140"/>
        <v>0</v>
      </c>
      <c r="DX75" s="54">
        <f t="shared" si="140"/>
        <v>0</v>
      </c>
      <c r="DY75" s="54">
        <f t="shared" si="140"/>
        <v>0</v>
      </c>
      <c r="DZ75" s="54">
        <f t="shared" si="140"/>
        <v>0</v>
      </c>
      <c r="EA75" s="54">
        <f t="shared" si="140"/>
        <v>0</v>
      </c>
      <c r="EB75" s="54">
        <f t="shared" si="140"/>
        <v>0</v>
      </c>
      <c r="EC75" s="54">
        <f t="shared" si="140"/>
        <v>0</v>
      </c>
      <c r="ED75" s="54">
        <f t="shared" si="140"/>
        <v>0</v>
      </c>
      <c r="EE75" s="54">
        <f t="shared" ref="EE75:GP75" si="141">EE62+EE73</f>
        <v>0</v>
      </c>
      <c r="EF75" s="54">
        <f t="shared" si="141"/>
        <v>0</v>
      </c>
      <c r="EG75" s="54">
        <f t="shared" si="141"/>
        <v>0</v>
      </c>
      <c r="EH75" s="54">
        <f t="shared" si="141"/>
        <v>0</v>
      </c>
      <c r="EI75" s="54">
        <f t="shared" si="141"/>
        <v>0</v>
      </c>
      <c r="EJ75" s="54">
        <f t="shared" si="141"/>
        <v>0</v>
      </c>
      <c r="EK75" s="54">
        <f t="shared" si="141"/>
        <v>0</v>
      </c>
      <c r="EL75" s="54">
        <f t="shared" si="141"/>
        <v>0</v>
      </c>
      <c r="EM75" s="54">
        <f t="shared" si="141"/>
        <v>0</v>
      </c>
      <c r="EN75" s="54">
        <f t="shared" si="141"/>
        <v>0</v>
      </c>
      <c r="EO75" s="54">
        <f t="shared" si="141"/>
        <v>0</v>
      </c>
      <c r="EP75" s="54">
        <f t="shared" si="141"/>
        <v>0</v>
      </c>
      <c r="EQ75" s="54">
        <f t="shared" si="141"/>
        <v>0</v>
      </c>
      <c r="ER75" s="54">
        <f t="shared" si="141"/>
        <v>0</v>
      </c>
      <c r="ES75" s="54">
        <f t="shared" si="141"/>
        <v>0</v>
      </c>
      <c r="ET75" s="54">
        <f t="shared" si="141"/>
        <v>0</v>
      </c>
      <c r="EU75" s="54">
        <f t="shared" si="141"/>
        <v>0</v>
      </c>
      <c r="EV75" s="54">
        <f t="shared" si="141"/>
        <v>0</v>
      </c>
      <c r="EW75" s="54">
        <f t="shared" si="141"/>
        <v>0</v>
      </c>
      <c r="EX75" s="54">
        <f t="shared" si="141"/>
        <v>0</v>
      </c>
      <c r="EY75" s="54">
        <f t="shared" si="141"/>
        <v>0</v>
      </c>
      <c r="EZ75" s="54">
        <f t="shared" si="141"/>
        <v>0</v>
      </c>
      <c r="FA75" s="54">
        <f t="shared" si="141"/>
        <v>0</v>
      </c>
      <c r="FB75" s="54">
        <f t="shared" si="141"/>
        <v>0</v>
      </c>
      <c r="FC75" s="54">
        <f t="shared" si="141"/>
        <v>0</v>
      </c>
      <c r="FD75" s="54">
        <f t="shared" si="141"/>
        <v>0</v>
      </c>
      <c r="FE75" s="54">
        <f t="shared" si="141"/>
        <v>0</v>
      </c>
      <c r="FF75" s="54">
        <f t="shared" si="141"/>
        <v>0</v>
      </c>
      <c r="FG75" s="54">
        <f t="shared" si="141"/>
        <v>0</v>
      </c>
      <c r="FH75" s="54">
        <f t="shared" si="141"/>
        <v>0</v>
      </c>
      <c r="FI75" s="54">
        <f t="shared" si="141"/>
        <v>0</v>
      </c>
      <c r="FJ75" s="54">
        <f t="shared" si="141"/>
        <v>0</v>
      </c>
      <c r="FK75" s="54">
        <f t="shared" si="141"/>
        <v>0</v>
      </c>
      <c r="FL75" s="54">
        <f t="shared" si="141"/>
        <v>0</v>
      </c>
      <c r="FM75" s="54">
        <f t="shared" si="141"/>
        <v>0</v>
      </c>
      <c r="FN75" s="54">
        <f t="shared" si="141"/>
        <v>0</v>
      </c>
      <c r="FO75" s="54">
        <f t="shared" si="141"/>
        <v>0</v>
      </c>
      <c r="FP75" s="54">
        <f t="shared" si="141"/>
        <v>0</v>
      </c>
      <c r="FQ75" s="54">
        <f t="shared" si="141"/>
        <v>0</v>
      </c>
      <c r="FR75" s="54">
        <f t="shared" si="141"/>
        <v>0</v>
      </c>
      <c r="FS75" s="54">
        <f t="shared" si="141"/>
        <v>0</v>
      </c>
      <c r="FT75" s="54">
        <f t="shared" si="141"/>
        <v>0</v>
      </c>
      <c r="FU75" s="54">
        <f t="shared" si="141"/>
        <v>0</v>
      </c>
      <c r="FV75" s="54">
        <f t="shared" si="141"/>
        <v>0</v>
      </c>
      <c r="FW75" s="54">
        <f t="shared" si="141"/>
        <v>0</v>
      </c>
      <c r="FX75" s="54">
        <f t="shared" si="141"/>
        <v>0</v>
      </c>
      <c r="FY75" s="54">
        <f t="shared" si="141"/>
        <v>0</v>
      </c>
      <c r="FZ75" s="54">
        <f t="shared" si="141"/>
        <v>0</v>
      </c>
      <c r="GA75" s="54">
        <f t="shared" si="141"/>
        <v>0</v>
      </c>
      <c r="GB75" s="54">
        <f t="shared" si="141"/>
        <v>0</v>
      </c>
      <c r="GC75" s="54">
        <f t="shared" si="141"/>
        <v>0</v>
      </c>
      <c r="GD75" s="54">
        <f t="shared" si="141"/>
        <v>0</v>
      </c>
      <c r="GE75" s="54">
        <f t="shared" si="141"/>
        <v>0</v>
      </c>
      <c r="GF75" s="54">
        <f t="shared" si="141"/>
        <v>0</v>
      </c>
      <c r="GG75" s="54">
        <f t="shared" si="141"/>
        <v>0</v>
      </c>
      <c r="GH75" s="54">
        <f t="shared" si="141"/>
        <v>0</v>
      </c>
      <c r="GI75" s="54">
        <f t="shared" si="141"/>
        <v>0</v>
      </c>
      <c r="GJ75" s="54">
        <f t="shared" si="141"/>
        <v>0</v>
      </c>
      <c r="GK75" s="54">
        <f t="shared" si="141"/>
        <v>0</v>
      </c>
      <c r="GL75" s="54">
        <f t="shared" si="141"/>
        <v>0</v>
      </c>
      <c r="GM75" s="54">
        <f t="shared" si="141"/>
        <v>0</v>
      </c>
      <c r="GN75" s="54">
        <f t="shared" si="141"/>
        <v>0</v>
      </c>
      <c r="GO75" s="54">
        <f t="shared" si="141"/>
        <v>0</v>
      </c>
      <c r="GP75" s="54">
        <f t="shared" si="141"/>
        <v>0</v>
      </c>
      <c r="GQ75" s="54">
        <f t="shared" ref="GQ75:JB75" si="142">GQ62+GQ73</f>
        <v>0</v>
      </c>
      <c r="GR75" s="54">
        <f t="shared" si="142"/>
        <v>0</v>
      </c>
      <c r="GS75" s="54">
        <f t="shared" si="142"/>
        <v>0</v>
      </c>
      <c r="GT75" s="54">
        <f t="shared" si="142"/>
        <v>0</v>
      </c>
      <c r="GU75" s="54">
        <f t="shared" si="142"/>
        <v>0</v>
      </c>
      <c r="GV75" s="54">
        <f t="shared" si="142"/>
        <v>0</v>
      </c>
      <c r="GW75" s="54">
        <f t="shared" si="142"/>
        <v>0</v>
      </c>
      <c r="GX75" s="54">
        <f t="shared" si="142"/>
        <v>0</v>
      </c>
      <c r="GY75" s="54">
        <f t="shared" si="142"/>
        <v>0</v>
      </c>
      <c r="GZ75" s="54">
        <f t="shared" si="142"/>
        <v>0</v>
      </c>
      <c r="HA75" s="54">
        <f t="shared" si="142"/>
        <v>0</v>
      </c>
      <c r="HB75" s="54">
        <f t="shared" si="142"/>
        <v>0</v>
      </c>
      <c r="HC75" s="54">
        <f t="shared" si="142"/>
        <v>0</v>
      </c>
      <c r="HD75" s="54">
        <f t="shared" si="142"/>
        <v>0</v>
      </c>
      <c r="HE75" s="54">
        <f t="shared" si="142"/>
        <v>0</v>
      </c>
      <c r="HF75" s="54">
        <f t="shared" si="142"/>
        <v>0</v>
      </c>
      <c r="HG75" s="54">
        <f t="shared" si="142"/>
        <v>0</v>
      </c>
      <c r="HH75" s="54">
        <f t="shared" si="142"/>
        <v>0</v>
      </c>
      <c r="HI75" s="54">
        <f t="shared" si="142"/>
        <v>0</v>
      </c>
      <c r="HJ75" s="54">
        <f t="shared" si="142"/>
        <v>0</v>
      </c>
      <c r="HK75" s="54">
        <f t="shared" si="142"/>
        <v>0</v>
      </c>
      <c r="HL75" s="54">
        <f t="shared" si="142"/>
        <v>0</v>
      </c>
      <c r="HM75" s="54">
        <f t="shared" si="142"/>
        <v>0</v>
      </c>
      <c r="HN75" s="54">
        <f t="shared" si="142"/>
        <v>0</v>
      </c>
      <c r="HO75" s="54">
        <f t="shared" si="142"/>
        <v>0</v>
      </c>
      <c r="HP75" s="54">
        <f t="shared" si="142"/>
        <v>0</v>
      </c>
      <c r="HQ75" s="54">
        <f t="shared" si="142"/>
        <v>0</v>
      </c>
      <c r="HR75" s="54">
        <f t="shared" si="142"/>
        <v>0</v>
      </c>
      <c r="HS75" s="54">
        <f t="shared" si="142"/>
        <v>0</v>
      </c>
      <c r="HT75" s="54">
        <f t="shared" si="142"/>
        <v>0</v>
      </c>
      <c r="HU75" s="54">
        <f t="shared" si="142"/>
        <v>0</v>
      </c>
      <c r="HV75" s="54">
        <f t="shared" si="142"/>
        <v>0</v>
      </c>
      <c r="HW75" s="54">
        <f t="shared" si="142"/>
        <v>0</v>
      </c>
      <c r="HX75" s="54">
        <f t="shared" si="142"/>
        <v>0</v>
      </c>
      <c r="HY75" s="54">
        <f t="shared" si="142"/>
        <v>0</v>
      </c>
      <c r="HZ75" s="54">
        <f t="shared" si="142"/>
        <v>0</v>
      </c>
      <c r="IA75" s="54">
        <f t="shared" si="142"/>
        <v>0</v>
      </c>
      <c r="IB75" s="54">
        <f t="shared" si="142"/>
        <v>0</v>
      </c>
      <c r="IC75" s="54">
        <f t="shared" si="142"/>
        <v>0</v>
      </c>
      <c r="ID75" s="54">
        <f t="shared" si="142"/>
        <v>0</v>
      </c>
      <c r="IE75" s="54">
        <f t="shared" si="142"/>
        <v>0</v>
      </c>
      <c r="IF75" s="54">
        <f t="shared" si="142"/>
        <v>0</v>
      </c>
      <c r="IG75" s="54">
        <f t="shared" si="142"/>
        <v>0</v>
      </c>
      <c r="IH75" s="54">
        <f t="shared" si="142"/>
        <v>0</v>
      </c>
      <c r="II75" s="54">
        <f t="shared" si="142"/>
        <v>7777.9598204181602</v>
      </c>
      <c r="IJ75" s="54">
        <f t="shared" si="142"/>
        <v>0</v>
      </c>
      <c r="IK75" s="54">
        <f t="shared" si="142"/>
        <v>0</v>
      </c>
      <c r="IL75" s="54">
        <f t="shared" si="142"/>
        <v>0</v>
      </c>
      <c r="IM75" s="54">
        <f t="shared" si="142"/>
        <v>0</v>
      </c>
      <c r="IN75" s="54">
        <f t="shared" si="142"/>
        <v>0</v>
      </c>
      <c r="IO75" s="54">
        <f t="shared" si="142"/>
        <v>2392919.3842907259</v>
      </c>
      <c r="IP75" s="54">
        <f t="shared" si="142"/>
        <v>0</v>
      </c>
      <c r="IQ75" s="54">
        <f t="shared" si="142"/>
        <v>0</v>
      </c>
      <c r="IR75" s="54">
        <f t="shared" si="142"/>
        <v>0</v>
      </c>
      <c r="IS75" s="54">
        <f t="shared" si="142"/>
        <v>0</v>
      </c>
      <c r="IT75" s="54">
        <f t="shared" si="142"/>
        <v>0</v>
      </c>
      <c r="IU75" s="54">
        <f t="shared" si="142"/>
        <v>0</v>
      </c>
      <c r="IV75" s="54">
        <f t="shared" si="142"/>
        <v>0</v>
      </c>
      <c r="IW75" s="54">
        <f t="shared" si="142"/>
        <v>0</v>
      </c>
      <c r="IX75" s="54">
        <f t="shared" si="142"/>
        <v>0</v>
      </c>
      <c r="IY75" s="54">
        <f t="shared" si="142"/>
        <v>0</v>
      </c>
      <c r="IZ75" s="54">
        <f t="shared" si="142"/>
        <v>0</v>
      </c>
      <c r="JA75" s="54">
        <f t="shared" si="142"/>
        <v>0</v>
      </c>
      <c r="JB75" s="54">
        <f t="shared" si="142"/>
        <v>0</v>
      </c>
      <c r="JC75" s="54">
        <f t="shared" ref="JC75:LN75" si="143">JC62+JC73</f>
        <v>0</v>
      </c>
      <c r="JD75" s="54">
        <f t="shared" si="143"/>
        <v>0</v>
      </c>
      <c r="JE75" s="54">
        <f t="shared" si="143"/>
        <v>0</v>
      </c>
      <c r="JF75" s="54">
        <f t="shared" si="143"/>
        <v>0</v>
      </c>
      <c r="JG75" s="54">
        <f t="shared" si="143"/>
        <v>0</v>
      </c>
      <c r="JH75" s="54">
        <f t="shared" si="143"/>
        <v>0</v>
      </c>
      <c r="JI75" s="54">
        <f t="shared" si="143"/>
        <v>0</v>
      </c>
      <c r="JJ75" s="54">
        <f t="shared" si="143"/>
        <v>0</v>
      </c>
      <c r="JK75" s="54">
        <f t="shared" si="143"/>
        <v>0</v>
      </c>
      <c r="JL75" s="54">
        <f t="shared" si="143"/>
        <v>0</v>
      </c>
      <c r="JM75" s="54">
        <f t="shared" si="143"/>
        <v>0</v>
      </c>
      <c r="JN75" s="54">
        <f t="shared" si="143"/>
        <v>0</v>
      </c>
      <c r="JO75" s="54">
        <f t="shared" si="143"/>
        <v>0</v>
      </c>
      <c r="JP75" s="54">
        <f t="shared" si="143"/>
        <v>0</v>
      </c>
      <c r="JQ75" s="54">
        <f t="shared" si="143"/>
        <v>0</v>
      </c>
      <c r="JR75" s="54">
        <f t="shared" si="143"/>
        <v>0</v>
      </c>
      <c r="JS75" s="54">
        <f t="shared" si="143"/>
        <v>0</v>
      </c>
      <c r="JT75" s="54">
        <f t="shared" si="143"/>
        <v>0</v>
      </c>
      <c r="JU75" s="54">
        <f t="shared" si="143"/>
        <v>0</v>
      </c>
      <c r="JV75" s="54">
        <f t="shared" si="143"/>
        <v>0</v>
      </c>
      <c r="JW75" s="54">
        <f t="shared" si="143"/>
        <v>0</v>
      </c>
      <c r="JX75" s="54">
        <f t="shared" si="143"/>
        <v>0</v>
      </c>
      <c r="JY75" s="54">
        <f t="shared" si="143"/>
        <v>0</v>
      </c>
      <c r="JZ75" s="54">
        <f t="shared" si="143"/>
        <v>0</v>
      </c>
      <c r="KA75" s="54">
        <f t="shared" si="143"/>
        <v>0</v>
      </c>
      <c r="KB75" s="54">
        <f t="shared" si="143"/>
        <v>0</v>
      </c>
      <c r="KC75" s="54">
        <f t="shared" si="143"/>
        <v>0</v>
      </c>
      <c r="KD75" s="54">
        <f t="shared" si="143"/>
        <v>0</v>
      </c>
      <c r="KE75" s="54">
        <f t="shared" si="143"/>
        <v>0</v>
      </c>
      <c r="KF75" s="54">
        <f t="shared" si="143"/>
        <v>0</v>
      </c>
      <c r="KG75" s="54">
        <f t="shared" si="143"/>
        <v>0</v>
      </c>
      <c r="KH75" s="54">
        <f t="shared" si="143"/>
        <v>0</v>
      </c>
      <c r="KI75" s="54">
        <f t="shared" si="143"/>
        <v>0</v>
      </c>
      <c r="KJ75" s="54">
        <f t="shared" si="143"/>
        <v>0</v>
      </c>
      <c r="KK75" s="54">
        <f t="shared" si="143"/>
        <v>0</v>
      </c>
      <c r="KL75" s="54">
        <f t="shared" si="143"/>
        <v>0</v>
      </c>
      <c r="KM75" s="54">
        <f t="shared" si="143"/>
        <v>0</v>
      </c>
      <c r="KN75" s="54">
        <f t="shared" si="143"/>
        <v>0</v>
      </c>
      <c r="KO75" s="54">
        <f t="shared" si="143"/>
        <v>0</v>
      </c>
      <c r="KP75" s="54">
        <f t="shared" si="143"/>
        <v>0</v>
      </c>
      <c r="KQ75" s="54">
        <f t="shared" si="143"/>
        <v>0</v>
      </c>
      <c r="KR75" s="54">
        <f t="shared" si="143"/>
        <v>0</v>
      </c>
      <c r="KS75" s="54">
        <f t="shared" si="143"/>
        <v>0</v>
      </c>
      <c r="KT75" s="54">
        <f t="shared" si="143"/>
        <v>0</v>
      </c>
      <c r="KU75" s="54">
        <f t="shared" si="143"/>
        <v>0</v>
      </c>
      <c r="KV75" s="54">
        <f t="shared" si="143"/>
        <v>0</v>
      </c>
      <c r="KW75" s="54">
        <f t="shared" si="143"/>
        <v>0</v>
      </c>
      <c r="KX75" s="54">
        <f t="shared" si="143"/>
        <v>0</v>
      </c>
      <c r="KY75" s="54">
        <f t="shared" si="143"/>
        <v>0</v>
      </c>
      <c r="KZ75" s="54">
        <f t="shared" si="143"/>
        <v>0</v>
      </c>
      <c r="LA75" s="54">
        <f t="shared" si="143"/>
        <v>0</v>
      </c>
      <c r="LB75" s="54">
        <f t="shared" si="143"/>
        <v>0</v>
      </c>
      <c r="LC75" s="54">
        <f t="shared" si="143"/>
        <v>0</v>
      </c>
      <c r="LD75" s="54">
        <f t="shared" si="143"/>
        <v>0</v>
      </c>
      <c r="LE75" s="54">
        <f t="shared" si="143"/>
        <v>0</v>
      </c>
      <c r="LF75" s="54">
        <f t="shared" si="143"/>
        <v>0</v>
      </c>
      <c r="LG75" s="54">
        <f t="shared" si="143"/>
        <v>0</v>
      </c>
      <c r="LH75" s="54">
        <f t="shared" si="143"/>
        <v>0</v>
      </c>
      <c r="LI75" s="54">
        <f t="shared" si="143"/>
        <v>0</v>
      </c>
      <c r="LJ75" s="54">
        <f t="shared" si="143"/>
        <v>0</v>
      </c>
      <c r="LK75" s="54">
        <f t="shared" si="143"/>
        <v>0</v>
      </c>
      <c r="LL75" s="54">
        <f t="shared" si="143"/>
        <v>0</v>
      </c>
      <c r="LM75" s="54">
        <f t="shared" si="143"/>
        <v>0</v>
      </c>
      <c r="LN75" s="54">
        <f t="shared" si="143"/>
        <v>0</v>
      </c>
      <c r="LO75" s="54">
        <f t="shared" ref="LO75:LT75" si="144">LO62+LO73</f>
        <v>0</v>
      </c>
      <c r="LP75" s="54">
        <f t="shared" si="144"/>
        <v>0</v>
      </c>
      <c r="LQ75" s="54">
        <f t="shared" si="144"/>
        <v>0</v>
      </c>
      <c r="LR75" s="54">
        <f t="shared" si="144"/>
        <v>0</v>
      </c>
      <c r="LS75" s="54">
        <f t="shared" si="144"/>
        <v>0</v>
      </c>
      <c r="LT75" s="54">
        <f t="shared" si="144"/>
        <v>0</v>
      </c>
      <c r="LU75" s="54"/>
      <c r="LV75" s="54"/>
      <c r="LW75" s="54"/>
      <c r="LX75" s="54"/>
      <c r="LY75" s="54"/>
      <c r="LZ75" s="54"/>
      <c r="MA75" s="54"/>
      <c r="MB75" s="54"/>
      <c r="MC75" s="54"/>
      <c r="MD75" s="54"/>
      <c r="ME75" s="54"/>
      <c r="MF75" s="54"/>
      <c r="MG75" s="54"/>
      <c r="MH75" s="54"/>
      <c r="MI75" s="54"/>
      <c r="MJ75" s="54"/>
      <c r="MK75" s="54"/>
      <c r="ML75" s="54"/>
      <c r="MM75" s="54"/>
      <c r="MN75" s="54"/>
      <c r="MO75" s="54"/>
      <c r="MP75" s="54"/>
      <c r="MQ75" s="54"/>
      <c r="MR75" s="54"/>
      <c r="MS75" s="54"/>
      <c r="MT75" s="54"/>
      <c r="MU75" s="54"/>
      <c r="MV75" s="54"/>
      <c r="MW75" s="54"/>
      <c r="MX75" s="54"/>
      <c r="MY75" s="54"/>
      <c r="MZ75" s="54"/>
      <c r="NA75" s="54"/>
      <c r="NB75" s="54"/>
      <c r="NC75" s="54"/>
      <c r="ND75" s="54"/>
      <c r="NE75" s="54"/>
      <c r="NF75" s="54"/>
      <c r="NG75" s="54"/>
      <c r="NH75" s="54"/>
      <c r="NI75" s="54"/>
      <c r="NJ75" s="54"/>
      <c r="NK75" s="54"/>
      <c r="NL75" s="54"/>
      <c r="NM75" s="54"/>
      <c r="NN75" s="54"/>
      <c r="NO75" s="54"/>
      <c r="NP75" s="54"/>
      <c r="NQ75" s="54"/>
      <c r="NR75" s="54"/>
      <c r="NS75" s="54"/>
      <c r="NT75" s="54"/>
      <c r="NU75" s="54"/>
      <c r="NV75" s="54"/>
      <c r="NW75" s="54"/>
      <c r="NX75" s="54"/>
      <c r="NY75" s="54"/>
      <c r="NZ75" s="54"/>
      <c r="OA75" s="54"/>
      <c r="OB75" s="54"/>
      <c r="OC75" s="54"/>
      <c r="OD75" s="54"/>
      <c r="OE75" s="54"/>
      <c r="OF75" s="54"/>
      <c r="OG75" s="54"/>
      <c r="OH75" s="54"/>
      <c r="OI75" s="54"/>
      <c r="OJ75" s="54"/>
      <c r="OK75" s="54"/>
      <c r="OL75" s="54"/>
      <c r="OM75" s="54"/>
      <c r="ON75" s="54"/>
      <c r="OO75" s="54"/>
      <c r="OP75" s="54"/>
      <c r="OQ75" s="54"/>
      <c r="OR75" s="54"/>
      <c r="OS75" s="54"/>
      <c r="OT75" s="54"/>
      <c r="OU75" s="54"/>
      <c r="OV75" s="54"/>
      <c r="OW75" s="54"/>
      <c r="OX75" s="54"/>
      <c r="OY75" s="54"/>
      <c r="OZ75" s="54"/>
      <c r="PA75" s="54"/>
      <c r="PB75" s="54"/>
      <c r="PC75" s="54"/>
      <c r="PD75" s="54"/>
      <c r="PE75" s="54"/>
      <c r="PF75" s="54"/>
      <c r="PG75" s="54"/>
      <c r="PH75" s="54"/>
      <c r="PI75" s="54"/>
      <c r="PJ75" s="54"/>
      <c r="PK75" s="54"/>
      <c r="PL75" s="54"/>
      <c r="PM75" s="54"/>
      <c r="PN75" s="54"/>
      <c r="PO75" s="54"/>
      <c r="PP75" s="54"/>
      <c r="PQ75" s="54"/>
      <c r="PR75" s="54"/>
      <c r="PS75" s="54"/>
      <c r="PT75" s="54"/>
      <c r="PU75" s="54"/>
      <c r="PV75" s="54"/>
      <c r="PW75" s="54"/>
      <c r="PX75" s="54"/>
      <c r="PY75" s="54"/>
      <c r="PZ75" s="54"/>
      <c r="QA75" s="54"/>
      <c r="QB75" s="54"/>
      <c r="QC75" s="54"/>
      <c r="QD75" s="54"/>
      <c r="QE75" s="54"/>
      <c r="QF75" s="54"/>
      <c r="QG75" s="54"/>
      <c r="QH75" s="54"/>
      <c r="QI75" s="54"/>
      <c r="QJ75" s="54"/>
      <c r="QK75" s="54"/>
      <c r="QL75" s="54"/>
      <c r="QM75" s="54"/>
      <c r="QN75" s="54"/>
      <c r="QO75" s="54"/>
      <c r="QP75" s="54"/>
      <c r="QQ75" s="54"/>
      <c r="QR75" s="54"/>
      <c r="QS75" s="54"/>
      <c r="QT75" s="54"/>
      <c r="QU75" s="54"/>
    </row>
    <row r="76" spans="1:463" s="3" customFormat="1" outlineLevel="1">
      <c r="B76" s="1" t="s">
        <v>436</v>
      </c>
      <c r="C76" s="234"/>
      <c r="D76" s="403"/>
      <c r="F76" s="704"/>
      <c r="G76" s="50"/>
      <c r="H76" s="546"/>
      <c r="I76" s="54">
        <f ca="1">I75</f>
        <v>1169435.1511936001</v>
      </c>
      <c r="J76" s="54">
        <f t="shared" ref="J76:AV76" ca="1" si="145">J75+I76</f>
        <v>1247388.4011936001</v>
      </c>
      <c r="K76" s="54">
        <f t="shared" ca="1" si="145"/>
        <v>1325341.6511936001</v>
      </c>
      <c r="L76" s="54">
        <f t="shared" ca="1" si="145"/>
        <v>1403294.9011936001</v>
      </c>
      <c r="M76" s="54">
        <f t="shared" ca="1" si="145"/>
        <v>1481248.1511936001</v>
      </c>
      <c r="N76" s="54">
        <f t="shared" ca="1" si="145"/>
        <v>5352641.5841436004</v>
      </c>
      <c r="O76" s="45">
        <f t="shared" ca="1" si="145"/>
        <v>5855706.3772396715</v>
      </c>
      <c r="P76" s="54">
        <f t="shared" ca="1" si="145"/>
        <v>6112254.9897801867</v>
      </c>
      <c r="Q76" s="54">
        <f t="shared" ca="1" si="145"/>
        <v>6368649.5467651468</v>
      </c>
      <c r="R76" s="54">
        <f t="shared" ca="1" si="145"/>
        <v>6877535.6593056619</v>
      </c>
      <c r="S76" s="54">
        <f t="shared" ca="1" si="145"/>
        <v>7139411.466290622</v>
      </c>
      <c r="T76" s="54">
        <f t="shared" ca="1" si="145"/>
        <v>7402416.4677200262</v>
      </c>
      <c r="U76" s="54">
        <f t="shared" ca="1" si="145"/>
        <v>9301587.527793875</v>
      </c>
      <c r="V76" s="54">
        <f t="shared" ca="1" si="145"/>
        <v>9668356.1958899461</v>
      </c>
      <c r="W76" s="54">
        <f t="shared" ca="1" si="145"/>
        <v>9871623.3500971291</v>
      </c>
      <c r="X76" s="54">
        <f t="shared" ref="X76" ca="1" si="146">X75+W76</f>
        <v>11114611.573748756</v>
      </c>
      <c r="Y76" s="54">
        <f t="shared" ref="Y76" ca="1" si="147">Y75+X76</f>
        <v>11326134.630733715</v>
      </c>
      <c r="Z76" s="54">
        <f t="shared" ref="Z76" ca="1" si="148">Z75+Y76</f>
        <v>11888125.437718675</v>
      </c>
      <c r="AA76" s="54">
        <f t="shared" ref="AA76" ca="1" si="149">AA75+Z76</f>
        <v>13363861.754247181</v>
      </c>
      <c r="AB76" s="54">
        <f t="shared" ref="AB76" ca="1" si="150">AB75+AA76</f>
        <v>13521338.752025688</v>
      </c>
      <c r="AC76" s="54">
        <f t="shared" ref="AC76" ca="1" si="151">AC75+AB76</f>
        <v>14279529.721079554</v>
      </c>
      <c r="AD76" s="54">
        <f t="shared" ref="AD76" ca="1" si="152">AD75+AC76</f>
        <v>14361662.971079554</v>
      </c>
      <c r="AE76" s="54">
        <f t="shared" ref="AE76" ca="1" si="153">AE75+AD76</f>
        <v>14444942.054412888</v>
      </c>
      <c r="AF76" s="54">
        <f t="shared" ref="AF76" ca="1" si="154">AF75+AE76</f>
        <v>14528221.137746222</v>
      </c>
      <c r="AG76" s="54">
        <f t="shared" ca="1" si="145"/>
        <v>14528221.137746222</v>
      </c>
      <c r="AH76" s="54">
        <f t="shared" ca="1" si="145"/>
        <v>14528221.137746222</v>
      </c>
      <c r="AI76" s="54">
        <f t="shared" ca="1" si="145"/>
        <v>14528221.137746222</v>
      </c>
      <c r="AJ76" s="54">
        <f t="shared" ca="1" si="145"/>
        <v>14528221.137746222</v>
      </c>
      <c r="AK76" s="54">
        <f t="shared" ca="1" si="145"/>
        <v>14528221.137746222</v>
      </c>
      <c r="AL76" s="54">
        <f t="shared" ca="1" si="145"/>
        <v>14528221.137746222</v>
      </c>
      <c r="AM76" s="54">
        <f t="shared" ca="1" si="145"/>
        <v>14528221.137746222</v>
      </c>
      <c r="AN76" s="54">
        <f t="shared" ca="1" si="145"/>
        <v>14528221.137746222</v>
      </c>
      <c r="AO76" s="54">
        <f t="shared" ca="1" si="145"/>
        <v>14528221.137746222</v>
      </c>
      <c r="AP76" s="54">
        <f t="shared" ca="1" si="145"/>
        <v>14528221.137746222</v>
      </c>
      <c r="AQ76" s="54">
        <f t="shared" ca="1" si="145"/>
        <v>14528221.137746222</v>
      </c>
      <c r="AR76" s="54">
        <f t="shared" ca="1" si="145"/>
        <v>14528221.137746222</v>
      </c>
      <c r="AS76" s="54">
        <f t="shared" ca="1" si="145"/>
        <v>14528221.137746222</v>
      </c>
      <c r="AT76" s="54">
        <f t="shared" ca="1" si="145"/>
        <v>14528221.137746222</v>
      </c>
      <c r="AU76" s="54">
        <f t="shared" ca="1" si="145"/>
        <v>14528221.137746222</v>
      </c>
      <c r="AV76" s="54">
        <f t="shared" ca="1" si="145"/>
        <v>14528221.137746222</v>
      </c>
      <c r="AW76" s="54">
        <f t="shared" ref="AW76:DH76" ca="1" si="155">AW75+AV76</f>
        <v>14528221.137746222</v>
      </c>
      <c r="AX76" s="54">
        <f t="shared" ca="1" si="155"/>
        <v>14528221.137746222</v>
      </c>
      <c r="AY76" s="54">
        <f t="shared" ca="1" si="155"/>
        <v>14528221.137746222</v>
      </c>
      <c r="AZ76" s="54">
        <f t="shared" ca="1" si="155"/>
        <v>14528221.137746222</v>
      </c>
      <c r="BA76" s="54">
        <f t="shared" ca="1" si="155"/>
        <v>14528221.137746222</v>
      </c>
      <c r="BB76" s="54">
        <f t="shared" ca="1" si="155"/>
        <v>14528221.137746222</v>
      </c>
      <c r="BC76" s="54">
        <f t="shared" ca="1" si="155"/>
        <v>14528221.137746222</v>
      </c>
      <c r="BD76" s="54">
        <f t="shared" ca="1" si="155"/>
        <v>14528221.137746222</v>
      </c>
      <c r="BE76" s="54">
        <f t="shared" ca="1" si="155"/>
        <v>14528221.137746222</v>
      </c>
      <c r="BF76" s="54">
        <f t="shared" ca="1" si="155"/>
        <v>14528221.137746222</v>
      </c>
      <c r="BG76" s="54">
        <f t="shared" ca="1" si="155"/>
        <v>14528221.137746222</v>
      </c>
      <c r="BH76" s="54">
        <f t="shared" ca="1" si="155"/>
        <v>14528221.137746222</v>
      </c>
      <c r="BI76" s="54">
        <f t="shared" ca="1" si="155"/>
        <v>14528221.137746222</v>
      </c>
      <c r="BJ76" s="54">
        <f t="shared" ca="1" si="155"/>
        <v>14528221.137746222</v>
      </c>
      <c r="BK76" s="54">
        <f t="shared" ca="1" si="155"/>
        <v>14528221.137746222</v>
      </c>
      <c r="BL76" s="54">
        <f t="shared" ca="1" si="155"/>
        <v>14528221.137746222</v>
      </c>
      <c r="BM76" s="54">
        <f t="shared" ca="1" si="155"/>
        <v>14528221.137746222</v>
      </c>
      <c r="BN76" s="54">
        <f t="shared" ca="1" si="155"/>
        <v>14528221.137746222</v>
      </c>
      <c r="BO76" s="54">
        <f t="shared" ca="1" si="155"/>
        <v>14528221.137746222</v>
      </c>
      <c r="BP76" s="54">
        <f t="shared" ca="1" si="155"/>
        <v>14528221.137746222</v>
      </c>
      <c r="BQ76" s="54">
        <f t="shared" ca="1" si="155"/>
        <v>14528221.137746222</v>
      </c>
      <c r="BR76" s="54">
        <f t="shared" ca="1" si="155"/>
        <v>14528221.137746222</v>
      </c>
      <c r="BS76" s="54">
        <f t="shared" ca="1" si="155"/>
        <v>14528221.137746222</v>
      </c>
      <c r="BT76" s="54">
        <f t="shared" ca="1" si="155"/>
        <v>14528221.137746222</v>
      </c>
      <c r="BU76" s="54">
        <f t="shared" ca="1" si="155"/>
        <v>14528221.137746222</v>
      </c>
      <c r="BV76" s="54">
        <f t="shared" ca="1" si="155"/>
        <v>14528221.137746222</v>
      </c>
      <c r="BW76" s="54">
        <f t="shared" ca="1" si="155"/>
        <v>14528221.137746222</v>
      </c>
      <c r="BX76" s="54">
        <f t="shared" ca="1" si="155"/>
        <v>14528221.137746222</v>
      </c>
      <c r="BY76" s="54">
        <f t="shared" ca="1" si="155"/>
        <v>14528221.137746222</v>
      </c>
      <c r="BZ76" s="54">
        <f t="shared" ca="1" si="155"/>
        <v>14528221.137746222</v>
      </c>
      <c r="CA76" s="54">
        <f t="shared" ca="1" si="155"/>
        <v>14528221.137746222</v>
      </c>
      <c r="CB76" s="54">
        <f t="shared" ca="1" si="155"/>
        <v>14528221.137746222</v>
      </c>
      <c r="CC76" s="54">
        <f t="shared" ca="1" si="155"/>
        <v>14528221.137746222</v>
      </c>
      <c r="CD76" s="54">
        <f t="shared" ca="1" si="155"/>
        <v>14528221.137746222</v>
      </c>
      <c r="CE76" s="54">
        <f t="shared" ca="1" si="155"/>
        <v>14528221.137746222</v>
      </c>
      <c r="CF76" s="54">
        <f t="shared" ca="1" si="155"/>
        <v>14528221.137746222</v>
      </c>
      <c r="CG76" s="54">
        <f t="shared" ca="1" si="155"/>
        <v>14528221.137746222</v>
      </c>
      <c r="CH76" s="54">
        <f t="shared" ca="1" si="155"/>
        <v>14528221.137746222</v>
      </c>
      <c r="CI76" s="54">
        <f t="shared" ca="1" si="155"/>
        <v>14528221.137746222</v>
      </c>
      <c r="CJ76" s="54">
        <f t="shared" ca="1" si="155"/>
        <v>14528221.137746222</v>
      </c>
      <c r="CK76" s="54">
        <f t="shared" ca="1" si="155"/>
        <v>14528221.137746222</v>
      </c>
      <c r="CL76" s="54">
        <f t="shared" ca="1" si="155"/>
        <v>14528221.137746222</v>
      </c>
      <c r="CM76" s="54">
        <f t="shared" ca="1" si="155"/>
        <v>14528221.137746222</v>
      </c>
      <c r="CN76" s="54">
        <f t="shared" ca="1" si="155"/>
        <v>14528221.137746222</v>
      </c>
      <c r="CO76" s="54">
        <f t="shared" ca="1" si="155"/>
        <v>14528221.137746222</v>
      </c>
      <c r="CP76" s="54">
        <f t="shared" ca="1" si="155"/>
        <v>14528221.137746222</v>
      </c>
      <c r="CQ76" s="54">
        <f t="shared" ca="1" si="155"/>
        <v>14528221.137746222</v>
      </c>
      <c r="CR76" s="54">
        <f t="shared" ca="1" si="155"/>
        <v>14528221.137746222</v>
      </c>
      <c r="CS76" s="54">
        <f t="shared" ca="1" si="155"/>
        <v>14528221.137746222</v>
      </c>
      <c r="CT76" s="54">
        <f t="shared" ca="1" si="155"/>
        <v>14528221.137746222</v>
      </c>
      <c r="CU76" s="54">
        <f t="shared" ca="1" si="155"/>
        <v>14528221.137746222</v>
      </c>
      <c r="CV76" s="54">
        <f t="shared" ca="1" si="155"/>
        <v>14528221.137746222</v>
      </c>
      <c r="CW76" s="54">
        <f t="shared" ca="1" si="155"/>
        <v>14528221.137746222</v>
      </c>
      <c r="CX76" s="54">
        <f t="shared" ca="1" si="155"/>
        <v>14528221.137746222</v>
      </c>
      <c r="CY76" s="54">
        <f t="shared" ca="1" si="155"/>
        <v>14528221.137746222</v>
      </c>
      <c r="CZ76" s="54">
        <f t="shared" ca="1" si="155"/>
        <v>14528221.137746222</v>
      </c>
      <c r="DA76" s="54">
        <f t="shared" ca="1" si="155"/>
        <v>14528221.137746222</v>
      </c>
      <c r="DB76" s="54">
        <f t="shared" ca="1" si="155"/>
        <v>14528221.137746222</v>
      </c>
      <c r="DC76" s="54">
        <f t="shared" ca="1" si="155"/>
        <v>14528221.137746222</v>
      </c>
      <c r="DD76" s="54">
        <f t="shared" ca="1" si="155"/>
        <v>14528221.137746222</v>
      </c>
      <c r="DE76" s="54">
        <f t="shared" ca="1" si="155"/>
        <v>14528221.137746222</v>
      </c>
      <c r="DF76" s="54">
        <f t="shared" ca="1" si="155"/>
        <v>14528221.137746222</v>
      </c>
      <c r="DG76" s="54">
        <f t="shared" ca="1" si="155"/>
        <v>14528221.137746222</v>
      </c>
      <c r="DH76" s="54">
        <f t="shared" ca="1" si="155"/>
        <v>14528221.137746222</v>
      </c>
      <c r="DI76" s="54">
        <f t="shared" ref="DI76:FT76" ca="1" si="156">DI75+DH76</f>
        <v>14528221.137746222</v>
      </c>
      <c r="DJ76" s="54">
        <f t="shared" ca="1" si="156"/>
        <v>14528221.137746222</v>
      </c>
      <c r="DK76" s="54">
        <f t="shared" ca="1" si="156"/>
        <v>14528221.137746222</v>
      </c>
      <c r="DL76" s="54">
        <f t="shared" ca="1" si="156"/>
        <v>14528221.137746222</v>
      </c>
      <c r="DM76" s="54">
        <f t="shared" ca="1" si="156"/>
        <v>14528221.137746222</v>
      </c>
      <c r="DN76" s="54">
        <f t="shared" ca="1" si="156"/>
        <v>14528221.137746222</v>
      </c>
      <c r="DO76" s="54">
        <f t="shared" ca="1" si="156"/>
        <v>14528221.137746222</v>
      </c>
      <c r="DP76" s="54">
        <f t="shared" ca="1" si="156"/>
        <v>14528221.137746222</v>
      </c>
      <c r="DQ76" s="54">
        <f t="shared" ca="1" si="156"/>
        <v>14528221.137746222</v>
      </c>
      <c r="DR76" s="54">
        <f t="shared" ca="1" si="156"/>
        <v>14528221.137746222</v>
      </c>
      <c r="DS76" s="54">
        <f t="shared" ca="1" si="156"/>
        <v>14528221.137746222</v>
      </c>
      <c r="DT76" s="54">
        <f t="shared" ca="1" si="156"/>
        <v>14528221.137746222</v>
      </c>
      <c r="DU76" s="54">
        <f t="shared" ca="1" si="156"/>
        <v>14528221.137746222</v>
      </c>
      <c r="DV76" s="54">
        <f t="shared" ca="1" si="156"/>
        <v>14528221.137746222</v>
      </c>
      <c r="DW76" s="54">
        <f t="shared" ca="1" si="156"/>
        <v>14528221.137746222</v>
      </c>
      <c r="DX76" s="54">
        <f t="shared" ca="1" si="156"/>
        <v>14528221.137746222</v>
      </c>
      <c r="DY76" s="54">
        <f t="shared" ca="1" si="156"/>
        <v>14528221.137746222</v>
      </c>
      <c r="DZ76" s="54">
        <f t="shared" ca="1" si="156"/>
        <v>14528221.137746222</v>
      </c>
      <c r="EA76" s="54">
        <f t="shared" ca="1" si="156"/>
        <v>14528221.137746222</v>
      </c>
      <c r="EB76" s="54">
        <f t="shared" ca="1" si="156"/>
        <v>14528221.137746222</v>
      </c>
      <c r="EC76" s="54">
        <f t="shared" ca="1" si="156"/>
        <v>14528221.137746222</v>
      </c>
      <c r="ED76" s="54">
        <f t="shared" ca="1" si="156"/>
        <v>14528221.137746222</v>
      </c>
      <c r="EE76" s="54">
        <f t="shared" ca="1" si="156"/>
        <v>14528221.137746222</v>
      </c>
      <c r="EF76" s="54">
        <f t="shared" ca="1" si="156"/>
        <v>14528221.137746222</v>
      </c>
      <c r="EG76" s="54">
        <f t="shared" ca="1" si="156"/>
        <v>14528221.137746222</v>
      </c>
      <c r="EH76" s="54">
        <f t="shared" ca="1" si="156"/>
        <v>14528221.137746222</v>
      </c>
      <c r="EI76" s="54">
        <f t="shared" ca="1" si="156"/>
        <v>14528221.137746222</v>
      </c>
      <c r="EJ76" s="54">
        <f t="shared" ca="1" si="156"/>
        <v>14528221.137746222</v>
      </c>
      <c r="EK76" s="54">
        <f t="shared" ca="1" si="156"/>
        <v>14528221.137746222</v>
      </c>
      <c r="EL76" s="54">
        <f t="shared" ca="1" si="156"/>
        <v>14528221.137746222</v>
      </c>
      <c r="EM76" s="54">
        <f t="shared" ca="1" si="156"/>
        <v>14528221.137746222</v>
      </c>
      <c r="EN76" s="54">
        <f t="shared" ca="1" si="156"/>
        <v>14528221.137746222</v>
      </c>
      <c r="EO76" s="54">
        <f t="shared" ca="1" si="156"/>
        <v>14528221.137746222</v>
      </c>
      <c r="EP76" s="54">
        <f t="shared" ca="1" si="156"/>
        <v>14528221.137746222</v>
      </c>
      <c r="EQ76" s="54">
        <f t="shared" ca="1" si="156"/>
        <v>14528221.137746222</v>
      </c>
      <c r="ER76" s="54">
        <f t="shared" ca="1" si="156"/>
        <v>14528221.137746222</v>
      </c>
      <c r="ES76" s="54">
        <f t="shared" ca="1" si="156"/>
        <v>14528221.137746222</v>
      </c>
      <c r="ET76" s="54">
        <f t="shared" ca="1" si="156"/>
        <v>14528221.137746222</v>
      </c>
      <c r="EU76" s="54">
        <f t="shared" ca="1" si="156"/>
        <v>14528221.137746222</v>
      </c>
      <c r="EV76" s="54">
        <f t="shared" ca="1" si="156"/>
        <v>14528221.137746222</v>
      </c>
      <c r="EW76" s="54">
        <f t="shared" ca="1" si="156"/>
        <v>14528221.137746222</v>
      </c>
      <c r="EX76" s="54">
        <f t="shared" ca="1" si="156"/>
        <v>14528221.137746222</v>
      </c>
      <c r="EY76" s="54">
        <f t="shared" ca="1" si="156"/>
        <v>14528221.137746222</v>
      </c>
      <c r="EZ76" s="54">
        <f t="shared" ca="1" si="156"/>
        <v>14528221.137746222</v>
      </c>
      <c r="FA76" s="54">
        <f t="shared" ca="1" si="156"/>
        <v>14528221.137746222</v>
      </c>
      <c r="FB76" s="54">
        <f t="shared" ca="1" si="156"/>
        <v>14528221.137746222</v>
      </c>
      <c r="FC76" s="54">
        <f t="shared" ca="1" si="156"/>
        <v>14528221.137746222</v>
      </c>
      <c r="FD76" s="54">
        <f t="shared" ca="1" si="156"/>
        <v>14528221.137746222</v>
      </c>
      <c r="FE76" s="54">
        <f t="shared" ca="1" si="156"/>
        <v>14528221.137746222</v>
      </c>
      <c r="FF76" s="54">
        <f t="shared" ca="1" si="156"/>
        <v>14528221.137746222</v>
      </c>
      <c r="FG76" s="54">
        <f t="shared" ca="1" si="156"/>
        <v>14528221.137746222</v>
      </c>
      <c r="FH76" s="54">
        <f t="shared" ca="1" si="156"/>
        <v>14528221.137746222</v>
      </c>
      <c r="FI76" s="54">
        <f t="shared" ca="1" si="156"/>
        <v>14528221.137746222</v>
      </c>
      <c r="FJ76" s="54">
        <f t="shared" ca="1" si="156"/>
        <v>14528221.137746222</v>
      </c>
      <c r="FK76" s="54">
        <f t="shared" ca="1" si="156"/>
        <v>14528221.137746222</v>
      </c>
      <c r="FL76" s="54">
        <f t="shared" ca="1" si="156"/>
        <v>14528221.137746222</v>
      </c>
      <c r="FM76" s="54">
        <f t="shared" ca="1" si="156"/>
        <v>14528221.137746222</v>
      </c>
      <c r="FN76" s="54">
        <f t="shared" ca="1" si="156"/>
        <v>14528221.137746222</v>
      </c>
      <c r="FO76" s="54">
        <f t="shared" ca="1" si="156"/>
        <v>14528221.137746222</v>
      </c>
      <c r="FP76" s="54">
        <f t="shared" ca="1" si="156"/>
        <v>14528221.137746222</v>
      </c>
      <c r="FQ76" s="54">
        <f t="shared" ca="1" si="156"/>
        <v>14528221.137746222</v>
      </c>
      <c r="FR76" s="54">
        <f t="shared" ca="1" si="156"/>
        <v>14528221.137746222</v>
      </c>
      <c r="FS76" s="54">
        <f t="shared" ca="1" si="156"/>
        <v>14528221.137746222</v>
      </c>
      <c r="FT76" s="54">
        <f t="shared" ca="1" si="156"/>
        <v>14528221.137746222</v>
      </c>
      <c r="FU76" s="54">
        <f t="shared" ref="FU76:IF76" ca="1" si="157">FU75+FT76</f>
        <v>14528221.137746222</v>
      </c>
      <c r="FV76" s="54">
        <f t="shared" ca="1" si="157"/>
        <v>14528221.137746222</v>
      </c>
      <c r="FW76" s="54">
        <f t="shared" ca="1" si="157"/>
        <v>14528221.137746222</v>
      </c>
      <c r="FX76" s="54">
        <f t="shared" ca="1" si="157"/>
        <v>14528221.137746222</v>
      </c>
      <c r="FY76" s="54">
        <f t="shared" ca="1" si="157"/>
        <v>14528221.137746222</v>
      </c>
      <c r="FZ76" s="54">
        <f t="shared" ca="1" si="157"/>
        <v>14528221.137746222</v>
      </c>
      <c r="GA76" s="54">
        <f t="shared" ca="1" si="157"/>
        <v>14528221.137746222</v>
      </c>
      <c r="GB76" s="54">
        <f t="shared" ca="1" si="157"/>
        <v>14528221.137746222</v>
      </c>
      <c r="GC76" s="54">
        <f t="shared" ca="1" si="157"/>
        <v>14528221.137746222</v>
      </c>
      <c r="GD76" s="54">
        <f t="shared" ca="1" si="157"/>
        <v>14528221.137746222</v>
      </c>
      <c r="GE76" s="54">
        <f t="shared" ca="1" si="157"/>
        <v>14528221.137746222</v>
      </c>
      <c r="GF76" s="54">
        <f t="shared" ca="1" si="157"/>
        <v>14528221.137746222</v>
      </c>
      <c r="GG76" s="54">
        <f t="shared" ca="1" si="157"/>
        <v>14528221.137746222</v>
      </c>
      <c r="GH76" s="54">
        <f t="shared" ca="1" si="157"/>
        <v>14528221.137746222</v>
      </c>
      <c r="GI76" s="54">
        <f t="shared" ca="1" si="157"/>
        <v>14528221.137746222</v>
      </c>
      <c r="GJ76" s="54">
        <f t="shared" ca="1" si="157"/>
        <v>14528221.137746222</v>
      </c>
      <c r="GK76" s="54">
        <f t="shared" ca="1" si="157"/>
        <v>14528221.137746222</v>
      </c>
      <c r="GL76" s="54">
        <f t="shared" ca="1" si="157"/>
        <v>14528221.137746222</v>
      </c>
      <c r="GM76" s="54">
        <f t="shared" ca="1" si="157"/>
        <v>14528221.137746222</v>
      </c>
      <c r="GN76" s="54">
        <f t="shared" ca="1" si="157"/>
        <v>14528221.137746222</v>
      </c>
      <c r="GO76" s="54">
        <f t="shared" ca="1" si="157"/>
        <v>14528221.137746222</v>
      </c>
      <c r="GP76" s="54">
        <f t="shared" ca="1" si="157"/>
        <v>14528221.137746222</v>
      </c>
      <c r="GQ76" s="54">
        <f t="shared" ca="1" si="157"/>
        <v>14528221.137746222</v>
      </c>
      <c r="GR76" s="54">
        <f t="shared" ca="1" si="157"/>
        <v>14528221.137746222</v>
      </c>
      <c r="GS76" s="54">
        <f t="shared" ca="1" si="157"/>
        <v>14528221.137746222</v>
      </c>
      <c r="GT76" s="54">
        <f t="shared" ca="1" si="157"/>
        <v>14528221.137746222</v>
      </c>
      <c r="GU76" s="54">
        <f t="shared" ca="1" si="157"/>
        <v>14528221.137746222</v>
      </c>
      <c r="GV76" s="54">
        <f t="shared" ca="1" si="157"/>
        <v>14528221.137746222</v>
      </c>
      <c r="GW76" s="54">
        <f t="shared" ca="1" si="157"/>
        <v>14528221.137746222</v>
      </c>
      <c r="GX76" s="54">
        <f t="shared" ca="1" si="157"/>
        <v>14528221.137746222</v>
      </c>
      <c r="GY76" s="54">
        <f t="shared" ca="1" si="157"/>
        <v>14528221.137746222</v>
      </c>
      <c r="GZ76" s="54">
        <f t="shared" ca="1" si="157"/>
        <v>14528221.137746222</v>
      </c>
      <c r="HA76" s="54">
        <f t="shared" ca="1" si="157"/>
        <v>14528221.137746222</v>
      </c>
      <c r="HB76" s="54">
        <f t="shared" ca="1" si="157"/>
        <v>14528221.137746222</v>
      </c>
      <c r="HC76" s="54">
        <f t="shared" ca="1" si="157"/>
        <v>14528221.137746222</v>
      </c>
      <c r="HD76" s="54">
        <f t="shared" ca="1" si="157"/>
        <v>14528221.137746222</v>
      </c>
      <c r="HE76" s="54">
        <f t="shared" ca="1" si="157"/>
        <v>14528221.137746222</v>
      </c>
      <c r="HF76" s="54">
        <f t="shared" ca="1" si="157"/>
        <v>14528221.137746222</v>
      </c>
      <c r="HG76" s="54">
        <f t="shared" ca="1" si="157"/>
        <v>14528221.137746222</v>
      </c>
      <c r="HH76" s="54">
        <f t="shared" ca="1" si="157"/>
        <v>14528221.137746222</v>
      </c>
      <c r="HI76" s="54">
        <f t="shared" ca="1" si="157"/>
        <v>14528221.137746222</v>
      </c>
      <c r="HJ76" s="54">
        <f t="shared" ca="1" si="157"/>
        <v>14528221.137746222</v>
      </c>
      <c r="HK76" s="54">
        <f t="shared" ca="1" si="157"/>
        <v>14528221.137746222</v>
      </c>
      <c r="HL76" s="54">
        <f t="shared" ca="1" si="157"/>
        <v>14528221.137746222</v>
      </c>
      <c r="HM76" s="54">
        <f t="shared" ca="1" si="157"/>
        <v>14528221.137746222</v>
      </c>
      <c r="HN76" s="54">
        <f t="shared" ca="1" si="157"/>
        <v>14528221.137746222</v>
      </c>
      <c r="HO76" s="54">
        <f t="shared" ca="1" si="157"/>
        <v>14528221.137746222</v>
      </c>
      <c r="HP76" s="54">
        <f t="shared" ca="1" si="157"/>
        <v>14528221.137746222</v>
      </c>
      <c r="HQ76" s="54">
        <f t="shared" ca="1" si="157"/>
        <v>14528221.137746222</v>
      </c>
      <c r="HR76" s="54">
        <f t="shared" ca="1" si="157"/>
        <v>14528221.137746222</v>
      </c>
      <c r="HS76" s="54">
        <f t="shared" ca="1" si="157"/>
        <v>14528221.137746222</v>
      </c>
      <c r="HT76" s="54">
        <f t="shared" ca="1" si="157"/>
        <v>14528221.137746222</v>
      </c>
      <c r="HU76" s="54">
        <f t="shared" ca="1" si="157"/>
        <v>14528221.137746222</v>
      </c>
      <c r="HV76" s="54">
        <f t="shared" ca="1" si="157"/>
        <v>14528221.137746222</v>
      </c>
      <c r="HW76" s="54">
        <f t="shared" ca="1" si="157"/>
        <v>14528221.137746222</v>
      </c>
      <c r="HX76" s="54">
        <f t="shared" ca="1" si="157"/>
        <v>14528221.137746222</v>
      </c>
      <c r="HY76" s="54">
        <f t="shared" ca="1" si="157"/>
        <v>14528221.137746222</v>
      </c>
      <c r="HZ76" s="54">
        <f t="shared" ca="1" si="157"/>
        <v>14528221.137746222</v>
      </c>
      <c r="IA76" s="54">
        <f t="shared" ca="1" si="157"/>
        <v>14528221.137746222</v>
      </c>
      <c r="IB76" s="54">
        <f t="shared" ca="1" si="157"/>
        <v>14528221.137746222</v>
      </c>
      <c r="IC76" s="54">
        <f t="shared" ca="1" si="157"/>
        <v>14528221.137746222</v>
      </c>
      <c r="ID76" s="54">
        <f t="shared" ca="1" si="157"/>
        <v>14528221.137746222</v>
      </c>
      <c r="IE76" s="54">
        <f t="shared" ca="1" si="157"/>
        <v>14528221.137746222</v>
      </c>
      <c r="IF76" s="54">
        <f t="shared" ca="1" si="157"/>
        <v>14528221.137746222</v>
      </c>
      <c r="IG76" s="54">
        <f t="shared" ref="IG76:KP76" ca="1" si="158">IG75+IF76</f>
        <v>14528221.137746222</v>
      </c>
      <c r="IH76" s="54">
        <f t="shared" ca="1" si="158"/>
        <v>14528221.137746222</v>
      </c>
      <c r="II76" s="54">
        <f t="shared" ca="1" si="158"/>
        <v>14535999.09756664</v>
      </c>
      <c r="IJ76" s="54">
        <f t="shared" ca="1" si="158"/>
        <v>14535999.09756664</v>
      </c>
      <c r="IK76" s="54">
        <f t="shared" ca="1" si="158"/>
        <v>14535999.09756664</v>
      </c>
      <c r="IL76" s="54">
        <f t="shared" ca="1" si="158"/>
        <v>14535999.09756664</v>
      </c>
      <c r="IM76" s="54">
        <f t="shared" ca="1" si="158"/>
        <v>14535999.09756664</v>
      </c>
      <c r="IN76" s="54">
        <f t="shared" ca="1" si="158"/>
        <v>14535999.09756664</v>
      </c>
      <c r="IO76" s="54">
        <f t="shared" ca="1" si="158"/>
        <v>16928918.481857367</v>
      </c>
      <c r="IP76" s="54">
        <f t="shared" ca="1" si="158"/>
        <v>16928918.481857367</v>
      </c>
      <c r="IQ76" s="54">
        <f t="shared" ca="1" si="158"/>
        <v>16928918.481857367</v>
      </c>
      <c r="IR76" s="54">
        <f t="shared" ca="1" si="158"/>
        <v>16928918.481857367</v>
      </c>
      <c r="IS76" s="54">
        <f t="shared" ca="1" si="158"/>
        <v>16928918.481857367</v>
      </c>
      <c r="IT76" s="54">
        <f t="shared" ca="1" si="158"/>
        <v>16928918.481857367</v>
      </c>
      <c r="IU76" s="54">
        <f t="shared" ca="1" si="158"/>
        <v>16928918.481857367</v>
      </c>
      <c r="IV76" s="54">
        <f t="shared" ca="1" si="158"/>
        <v>16928918.481857367</v>
      </c>
      <c r="IW76" s="54">
        <f t="shared" ca="1" si="158"/>
        <v>16928918.481857367</v>
      </c>
      <c r="IX76" s="54">
        <f t="shared" ca="1" si="158"/>
        <v>16928918.481857367</v>
      </c>
      <c r="IY76" s="54">
        <f t="shared" ca="1" si="158"/>
        <v>16928918.481857367</v>
      </c>
      <c r="IZ76" s="54">
        <f t="shared" ca="1" si="158"/>
        <v>16928918.481857367</v>
      </c>
      <c r="JA76" s="54">
        <f t="shared" ca="1" si="158"/>
        <v>16928918.481857367</v>
      </c>
      <c r="JB76" s="54">
        <f t="shared" ca="1" si="158"/>
        <v>16928918.481857367</v>
      </c>
      <c r="JC76" s="54">
        <f t="shared" ca="1" si="158"/>
        <v>16928918.481857367</v>
      </c>
      <c r="JD76" s="54">
        <f t="shared" ca="1" si="158"/>
        <v>16928918.481857367</v>
      </c>
      <c r="JE76" s="54">
        <f t="shared" ca="1" si="158"/>
        <v>16928918.481857367</v>
      </c>
      <c r="JF76" s="54">
        <f t="shared" ca="1" si="158"/>
        <v>16928918.481857367</v>
      </c>
      <c r="JG76" s="54">
        <f t="shared" ca="1" si="158"/>
        <v>16928918.481857367</v>
      </c>
      <c r="JH76" s="54">
        <f t="shared" ca="1" si="158"/>
        <v>16928918.481857367</v>
      </c>
      <c r="JI76" s="54">
        <f t="shared" ca="1" si="158"/>
        <v>16928918.481857367</v>
      </c>
      <c r="JJ76" s="54">
        <f t="shared" ca="1" si="158"/>
        <v>16928918.481857367</v>
      </c>
      <c r="JK76" s="54">
        <f t="shared" ca="1" si="158"/>
        <v>16928918.481857367</v>
      </c>
      <c r="JL76" s="54">
        <f t="shared" ca="1" si="158"/>
        <v>16928918.481857367</v>
      </c>
      <c r="JM76" s="54">
        <f t="shared" ca="1" si="158"/>
        <v>16928918.481857367</v>
      </c>
      <c r="JN76" s="54">
        <f t="shared" ca="1" si="158"/>
        <v>16928918.481857367</v>
      </c>
      <c r="JO76" s="54">
        <f t="shared" ca="1" si="158"/>
        <v>16928918.481857367</v>
      </c>
      <c r="JP76" s="54">
        <f t="shared" ca="1" si="158"/>
        <v>16928918.481857367</v>
      </c>
      <c r="JQ76" s="54">
        <f t="shared" ca="1" si="158"/>
        <v>16928918.481857367</v>
      </c>
      <c r="JR76" s="54">
        <f t="shared" ca="1" si="158"/>
        <v>16928918.481857367</v>
      </c>
      <c r="JS76" s="54">
        <f t="shared" ca="1" si="158"/>
        <v>16928918.481857367</v>
      </c>
      <c r="JT76" s="54">
        <f t="shared" ca="1" si="158"/>
        <v>16928918.481857367</v>
      </c>
      <c r="JU76" s="54">
        <f t="shared" ca="1" si="158"/>
        <v>16928918.481857367</v>
      </c>
      <c r="JV76" s="54">
        <f t="shared" ca="1" si="158"/>
        <v>16928918.481857367</v>
      </c>
      <c r="JW76" s="54">
        <f t="shared" ca="1" si="158"/>
        <v>16928918.481857367</v>
      </c>
      <c r="JX76" s="54">
        <f t="shared" ca="1" si="158"/>
        <v>16928918.481857367</v>
      </c>
      <c r="JY76" s="54">
        <f t="shared" ca="1" si="158"/>
        <v>16928918.481857367</v>
      </c>
      <c r="JZ76" s="54">
        <f t="shared" ca="1" si="158"/>
        <v>16928918.481857367</v>
      </c>
      <c r="KA76" s="54">
        <f t="shared" ca="1" si="158"/>
        <v>16928918.481857367</v>
      </c>
      <c r="KB76" s="54">
        <f t="shared" ca="1" si="158"/>
        <v>16928918.481857367</v>
      </c>
      <c r="KC76" s="54">
        <f t="shared" ca="1" si="158"/>
        <v>16928918.481857367</v>
      </c>
      <c r="KD76" s="54">
        <f t="shared" ca="1" si="158"/>
        <v>16928918.481857367</v>
      </c>
      <c r="KE76" s="54">
        <f t="shared" ca="1" si="158"/>
        <v>16928918.481857367</v>
      </c>
      <c r="KF76" s="54">
        <f t="shared" ca="1" si="158"/>
        <v>16928918.481857367</v>
      </c>
      <c r="KG76" s="54">
        <f t="shared" ca="1" si="158"/>
        <v>16928918.481857367</v>
      </c>
      <c r="KH76" s="54">
        <f t="shared" ca="1" si="158"/>
        <v>16928918.481857367</v>
      </c>
      <c r="KI76" s="54">
        <f t="shared" ca="1" si="158"/>
        <v>16928918.481857367</v>
      </c>
      <c r="KJ76" s="54">
        <f t="shared" ca="1" si="158"/>
        <v>16928918.481857367</v>
      </c>
      <c r="KK76" s="54">
        <f t="shared" ca="1" si="158"/>
        <v>16928918.481857367</v>
      </c>
      <c r="KL76" s="54">
        <f t="shared" ca="1" si="158"/>
        <v>16928918.481857367</v>
      </c>
      <c r="KM76" s="54">
        <f t="shared" ca="1" si="158"/>
        <v>16928918.481857367</v>
      </c>
      <c r="KN76" s="54">
        <f t="shared" ca="1" si="158"/>
        <v>16928918.481857367</v>
      </c>
      <c r="KO76" s="54">
        <f t="shared" ca="1" si="158"/>
        <v>16928918.481857367</v>
      </c>
      <c r="KP76" s="54">
        <f t="shared" ca="1" si="158"/>
        <v>16928918.481857367</v>
      </c>
      <c r="KQ76" s="54">
        <f t="shared" ref="KQ76:LT76" ca="1" si="159">KQ75+KP76</f>
        <v>16928918.481857367</v>
      </c>
      <c r="KR76" s="54">
        <f t="shared" ca="1" si="159"/>
        <v>16928918.481857367</v>
      </c>
      <c r="KS76" s="54">
        <f t="shared" ca="1" si="159"/>
        <v>16928918.481857367</v>
      </c>
      <c r="KT76" s="54">
        <f t="shared" ca="1" si="159"/>
        <v>16928918.481857367</v>
      </c>
      <c r="KU76" s="54">
        <f t="shared" ca="1" si="159"/>
        <v>16928918.481857367</v>
      </c>
      <c r="KV76" s="54">
        <f t="shared" ca="1" si="159"/>
        <v>16928918.481857367</v>
      </c>
      <c r="KW76" s="54">
        <f t="shared" ca="1" si="159"/>
        <v>16928918.481857367</v>
      </c>
      <c r="KX76" s="54">
        <f t="shared" ca="1" si="159"/>
        <v>16928918.481857367</v>
      </c>
      <c r="KY76" s="54">
        <f t="shared" ca="1" si="159"/>
        <v>16928918.481857367</v>
      </c>
      <c r="KZ76" s="54">
        <f t="shared" ca="1" si="159"/>
        <v>16928918.481857367</v>
      </c>
      <c r="LA76" s="54">
        <f t="shared" ca="1" si="159"/>
        <v>16928918.481857367</v>
      </c>
      <c r="LB76" s="54">
        <f t="shared" ca="1" si="159"/>
        <v>16928918.481857367</v>
      </c>
      <c r="LC76" s="54">
        <f t="shared" ca="1" si="159"/>
        <v>16928918.481857367</v>
      </c>
      <c r="LD76" s="54">
        <f t="shared" ca="1" si="159"/>
        <v>16928918.481857367</v>
      </c>
      <c r="LE76" s="54">
        <f t="shared" ca="1" si="159"/>
        <v>16928918.481857367</v>
      </c>
      <c r="LF76" s="54">
        <f t="shared" ca="1" si="159"/>
        <v>16928918.481857367</v>
      </c>
      <c r="LG76" s="54">
        <f t="shared" ca="1" si="159"/>
        <v>16928918.481857367</v>
      </c>
      <c r="LH76" s="54">
        <f t="shared" ca="1" si="159"/>
        <v>16928918.481857367</v>
      </c>
      <c r="LI76" s="54">
        <f t="shared" ca="1" si="159"/>
        <v>16928918.481857367</v>
      </c>
      <c r="LJ76" s="54">
        <f t="shared" ca="1" si="159"/>
        <v>16928918.481857367</v>
      </c>
      <c r="LK76" s="54">
        <f t="shared" ca="1" si="159"/>
        <v>16928918.481857367</v>
      </c>
      <c r="LL76" s="54">
        <f t="shared" ca="1" si="159"/>
        <v>16928918.481857367</v>
      </c>
      <c r="LM76" s="54">
        <f t="shared" ca="1" si="159"/>
        <v>16928918.481857367</v>
      </c>
      <c r="LN76" s="54">
        <f t="shared" ca="1" si="159"/>
        <v>16928918.481857367</v>
      </c>
      <c r="LO76" s="54">
        <f t="shared" ca="1" si="159"/>
        <v>16928918.481857367</v>
      </c>
      <c r="LP76" s="54">
        <f t="shared" ca="1" si="159"/>
        <v>16928918.481857367</v>
      </c>
      <c r="LQ76" s="54">
        <f t="shared" ca="1" si="159"/>
        <v>16928918.481857367</v>
      </c>
      <c r="LR76" s="54">
        <f t="shared" ca="1" si="159"/>
        <v>16928918.481857367</v>
      </c>
      <c r="LS76" s="54">
        <f t="shared" ca="1" si="159"/>
        <v>16928918.481857367</v>
      </c>
      <c r="LT76" s="54">
        <f t="shared" ca="1" si="159"/>
        <v>16928918.481857367</v>
      </c>
      <c r="LU76" s="54"/>
      <c r="LV76" s="54"/>
      <c r="LW76" s="54"/>
      <c r="LX76" s="54"/>
      <c r="LY76" s="54"/>
      <c r="LZ76" s="54"/>
      <c r="MA76" s="54"/>
      <c r="MB76" s="54"/>
      <c r="MC76" s="54"/>
      <c r="MD76" s="54"/>
      <c r="ME76" s="54"/>
      <c r="MF76" s="54"/>
      <c r="MG76" s="54"/>
      <c r="MH76" s="54"/>
      <c r="MI76" s="54"/>
      <c r="MJ76" s="54"/>
      <c r="MK76" s="54"/>
      <c r="ML76" s="54"/>
      <c r="MM76" s="54"/>
      <c r="MN76" s="54"/>
      <c r="MO76" s="54"/>
      <c r="MP76" s="54"/>
      <c r="MQ76" s="54"/>
      <c r="MR76" s="54"/>
      <c r="MS76" s="54"/>
      <c r="MT76" s="54"/>
      <c r="MU76" s="54"/>
      <c r="MV76" s="54"/>
      <c r="MW76" s="54"/>
      <c r="MX76" s="54"/>
      <c r="MY76" s="54"/>
      <c r="MZ76" s="54"/>
      <c r="NA76" s="54"/>
      <c r="NB76" s="54"/>
      <c r="NC76" s="54"/>
      <c r="ND76" s="54"/>
      <c r="NE76" s="54"/>
      <c r="NF76" s="54"/>
      <c r="NG76" s="54"/>
      <c r="NH76" s="54"/>
      <c r="NI76" s="54"/>
      <c r="NJ76" s="54"/>
      <c r="NK76" s="54"/>
      <c r="NL76" s="54"/>
      <c r="NM76" s="54"/>
      <c r="NN76" s="54"/>
      <c r="NO76" s="54"/>
      <c r="NP76" s="54"/>
      <c r="NQ76" s="54"/>
      <c r="NR76" s="54"/>
      <c r="NS76" s="54"/>
      <c r="NT76" s="54"/>
      <c r="NU76" s="54"/>
      <c r="NV76" s="54"/>
      <c r="NW76" s="54"/>
      <c r="NX76" s="54"/>
      <c r="NY76" s="54"/>
      <c r="NZ76" s="54"/>
      <c r="OA76" s="54"/>
      <c r="OB76" s="54"/>
      <c r="OC76" s="54"/>
      <c r="OD76" s="54"/>
      <c r="OE76" s="54"/>
      <c r="OF76" s="54"/>
      <c r="OG76" s="54"/>
      <c r="OH76" s="54"/>
      <c r="OI76" s="54"/>
      <c r="OJ76" s="54"/>
      <c r="OK76" s="54"/>
      <c r="OL76" s="54"/>
      <c r="OM76" s="54"/>
      <c r="ON76" s="54"/>
      <c r="OO76" s="54"/>
      <c r="OP76" s="54"/>
      <c r="OQ76" s="54"/>
      <c r="OR76" s="54"/>
      <c r="OS76" s="54"/>
      <c r="OT76" s="54"/>
      <c r="OU76" s="54"/>
      <c r="OV76" s="54"/>
      <c r="OW76" s="54"/>
      <c r="OX76" s="54"/>
      <c r="OY76" s="54"/>
      <c r="OZ76" s="54"/>
      <c r="PA76" s="54"/>
      <c r="PB76" s="54"/>
      <c r="PC76" s="54"/>
      <c r="PD76" s="54"/>
      <c r="PE76" s="54"/>
      <c r="PF76" s="54"/>
      <c r="PG76" s="54"/>
      <c r="PH76" s="54"/>
      <c r="PI76" s="54"/>
      <c r="PJ76" s="54"/>
      <c r="PK76" s="54"/>
      <c r="PL76" s="54"/>
      <c r="PM76" s="54"/>
      <c r="PN76" s="54"/>
      <c r="PO76" s="54"/>
      <c r="PP76" s="54"/>
      <c r="PQ76" s="54"/>
      <c r="PR76" s="54"/>
      <c r="PS76" s="54"/>
      <c r="PT76" s="54"/>
      <c r="PU76" s="54"/>
      <c r="PV76" s="54"/>
      <c r="PW76" s="54"/>
      <c r="PX76" s="54"/>
      <c r="PY76" s="54"/>
      <c r="PZ76" s="54"/>
      <c r="QA76" s="54"/>
      <c r="QB76" s="54"/>
      <c r="QC76" s="54"/>
      <c r="QD76" s="54"/>
      <c r="QE76" s="54"/>
      <c r="QF76" s="54"/>
      <c r="QG76" s="54"/>
      <c r="QH76" s="54"/>
      <c r="QI76" s="54"/>
      <c r="QJ76" s="54"/>
      <c r="QK76" s="54"/>
      <c r="QL76" s="54"/>
      <c r="QM76" s="54"/>
      <c r="QN76" s="54"/>
      <c r="QO76" s="54"/>
      <c r="QP76" s="54"/>
      <c r="QQ76" s="54"/>
      <c r="QR76" s="54"/>
      <c r="QS76" s="54"/>
      <c r="QT76" s="54"/>
      <c r="QU76" s="54"/>
    </row>
    <row r="77" spans="1:463" s="3" customFormat="1" outlineLevel="1">
      <c r="B77" s="1"/>
      <c r="C77" s="234"/>
      <c r="D77" s="50"/>
      <c r="F77" s="50"/>
      <c r="G77" s="371"/>
      <c r="H77" s="371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  <c r="IW77" s="54"/>
      <c r="IX77" s="54"/>
      <c r="IY77" s="54"/>
      <c r="IZ77" s="54"/>
      <c r="JA77" s="54"/>
      <c r="JB77" s="54"/>
      <c r="JC77" s="54"/>
      <c r="JD77" s="54"/>
      <c r="JE77" s="54"/>
      <c r="JF77" s="54"/>
      <c r="JG77" s="54"/>
      <c r="JH77" s="54"/>
      <c r="JI77" s="54"/>
      <c r="JJ77" s="54"/>
      <c r="JK77" s="54"/>
      <c r="JL77" s="54"/>
      <c r="JM77" s="54"/>
      <c r="JN77" s="54"/>
      <c r="JO77" s="54"/>
      <c r="JP77" s="54"/>
      <c r="JQ77" s="54"/>
      <c r="JR77" s="54"/>
      <c r="JS77" s="54"/>
      <c r="JT77" s="54"/>
      <c r="JU77" s="54"/>
      <c r="JV77" s="54"/>
      <c r="JW77" s="54"/>
      <c r="JX77" s="54"/>
      <c r="JY77" s="54"/>
      <c r="JZ77" s="54"/>
      <c r="KA77" s="54"/>
      <c r="KB77" s="54"/>
      <c r="KC77" s="54"/>
      <c r="KD77" s="54"/>
      <c r="KE77" s="54"/>
      <c r="KF77" s="54"/>
      <c r="KG77" s="54"/>
      <c r="KH77" s="54"/>
      <c r="KI77" s="54"/>
      <c r="KJ77" s="54"/>
      <c r="KK77" s="54"/>
      <c r="KL77" s="54"/>
      <c r="KM77" s="54"/>
      <c r="KN77" s="54"/>
      <c r="KO77" s="54"/>
      <c r="KP77" s="54"/>
      <c r="KQ77" s="54"/>
      <c r="KR77" s="54"/>
      <c r="KS77" s="54"/>
      <c r="KT77" s="54"/>
      <c r="KU77" s="54"/>
      <c r="KV77" s="54"/>
      <c r="KW77" s="54"/>
      <c r="KX77" s="54"/>
      <c r="KY77" s="54"/>
      <c r="KZ77" s="54"/>
      <c r="LA77" s="54"/>
      <c r="LB77" s="54"/>
      <c r="LC77" s="54"/>
      <c r="LD77" s="54"/>
      <c r="LE77" s="54"/>
      <c r="LF77" s="54"/>
      <c r="LG77" s="54"/>
      <c r="LH77" s="54"/>
      <c r="LI77" s="54"/>
      <c r="LJ77" s="54"/>
      <c r="LK77" s="54"/>
      <c r="LL77" s="54"/>
      <c r="LM77" s="54"/>
      <c r="LN77" s="54"/>
      <c r="LO77" s="54"/>
      <c r="LP77" s="54"/>
      <c r="LQ77" s="54"/>
      <c r="LR77" s="54"/>
      <c r="LS77" s="54"/>
      <c r="LT77" s="54"/>
      <c r="LU77" s="54"/>
      <c r="LV77" s="54"/>
      <c r="LW77" s="54"/>
      <c r="LX77" s="54"/>
      <c r="LY77" s="54"/>
      <c r="LZ77" s="54"/>
      <c r="MA77" s="54"/>
      <c r="MB77" s="54"/>
      <c r="MC77" s="54"/>
      <c r="MD77" s="54"/>
      <c r="ME77" s="54"/>
      <c r="MF77" s="54"/>
      <c r="MG77" s="54"/>
      <c r="MH77" s="54"/>
      <c r="MI77" s="54"/>
      <c r="MJ77" s="54"/>
      <c r="MK77" s="54"/>
      <c r="ML77" s="54"/>
      <c r="MM77" s="54"/>
      <c r="MN77" s="54"/>
      <c r="MO77" s="54"/>
      <c r="MP77" s="54"/>
      <c r="MQ77" s="54"/>
      <c r="MR77" s="54"/>
      <c r="MS77" s="54"/>
      <c r="MT77" s="54"/>
      <c r="MU77" s="54"/>
      <c r="MV77" s="54"/>
      <c r="MW77" s="54"/>
      <c r="MX77" s="54"/>
      <c r="MY77" s="54"/>
      <c r="MZ77" s="54"/>
      <c r="NA77" s="54"/>
      <c r="NB77" s="54"/>
      <c r="NC77" s="54"/>
      <c r="ND77" s="54"/>
      <c r="NE77" s="54"/>
      <c r="NF77" s="54"/>
      <c r="NG77" s="54"/>
      <c r="NH77" s="54"/>
      <c r="NI77" s="54"/>
      <c r="NJ77" s="54"/>
      <c r="NK77" s="54"/>
      <c r="NL77" s="54"/>
      <c r="NM77" s="54"/>
      <c r="NN77" s="54"/>
      <c r="NO77" s="54"/>
      <c r="NP77" s="54"/>
      <c r="NQ77" s="54"/>
      <c r="NR77" s="54"/>
      <c r="NS77" s="54"/>
      <c r="NT77" s="54"/>
      <c r="NU77" s="54"/>
      <c r="NV77" s="54"/>
      <c r="NW77" s="54"/>
      <c r="NX77" s="54"/>
      <c r="NY77" s="54"/>
      <c r="NZ77" s="54"/>
      <c r="OA77" s="54"/>
      <c r="OB77" s="54"/>
      <c r="OC77" s="54"/>
      <c r="OD77" s="54"/>
      <c r="OE77" s="54"/>
      <c r="OF77" s="54"/>
      <c r="OG77" s="54"/>
      <c r="OH77" s="54"/>
      <c r="OI77" s="54"/>
      <c r="OJ77" s="54"/>
      <c r="OK77" s="54"/>
      <c r="OL77" s="54"/>
      <c r="OM77" s="54"/>
      <c r="ON77" s="54"/>
      <c r="OO77" s="54"/>
      <c r="OP77" s="54"/>
      <c r="OQ77" s="54"/>
      <c r="OR77" s="54"/>
      <c r="OS77" s="54"/>
      <c r="OT77" s="54"/>
      <c r="OU77" s="54"/>
      <c r="OV77" s="54"/>
      <c r="OW77" s="54"/>
      <c r="OX77" s="54"/>
      <c r="OY77" s="54"/>
      <c r="OZ77" s="54"/>
      <c r="PA77" s="54"/>
      <c r="PB77" s="54"/>
      <c r="PC77" s="54"/>
      <c r="PD77" s="54"/>
      <c r="PE77" s="54"/>
      <c r="PF77" s="54"/>
      <c r="PG77" s="54"/>
      <c r="PH77" s="54"/>
      <c r="PI77" s="54"/>
      <c r="PJ77" s="54"/>
      <c r="PK77" s="54"/>
      <c r="PL77" s="54"/>
      <c r="PM77" s="54"/>
      <c r="PN77" s="54"/>
      <c r="PO77" s="54"/>
      <c r="PP77" s="54"/>
      <c r="PQ77" s="54"/>
      <c r="PR77" s="54"/>
      <c r="PS77" s="54"/>
      <c r="PT77" s="54"/>
      <c r="PU77" s="54"/>
      <c r="PV77" s="54"/>
      <c r="PW77" s="54"/>
      <c r="PX77" s="54"/>
      <c r="PY77" s="54"/>
      <c r="PZ77" s="54"/>
      <c r="QA77" s="54"/>
      <c r="QB77" s="54"/>
      <c r="QC77" s="54"/>
      <c r="QD77" s="54"/>
      <c r="QE77" s="54"/>
      <c r="QF77" s="54"/>
      <c r="QG77" s="54"/>
      <c r="QH77" s="54"/>
      <c r="QI77" s="54"/>
      <c r="QJ77" s="54"/>
      <c r="QK77" s="54"/>
      <c r="QL77" s="54"/>
      <c r="QM77" s="54"/>
      <c r="QN77" s="54"/>
      <c r="QO77" s="54"/>
      <c r="QP77" s="54"/>
      <c r="QQ77" s="54"/>
      <c r="QR77" s="54"/>
      <c r="QS77" s="54"/>
      <c r="QT77" s="54"/>
      <c r="QU77" s="54"/>
    </row>
    <row r="78" spans="1:463" ht="15" customHeight="1">
      <c r="B78" s="1" t="s">
        <v>437</v>
      </c>
      <c r="F78" s="50"/>
      <c r="G78" s="50"/>
      <c r="H78" s="5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</row>
    <row r="79" spans="1:463" s="3" customFormat="1" ht="12.75" outlineLevel="1">
      <c r="C79" s="3" t="s">
        <v>438</v>
      </c>
      <c r="D79" s="50"/>
      <c r="F79" s="305">
        <f>G79+H79</f>
        <v>302915.53000000003</v>
      </c>
      <c r="G79" s="306">
        <f>SUM(AG79:QJ79)</f>
        <v>0</v>
      </c>
      <c r="H79" s="545">
        <f>(SUM(I79:AF79))</f>
        <v>302915.53000000003</v>
      </c>
      <c r="I79" s="45">
        <f>Inputs!E141</f>
        <v>302915.53000000003</v>
      </c>
      <c r="J79" s="45"/>
      <c r="K79" s="45">
        <v>0</v>
      </c>
      <c r="L79" s="45">
        <v>0</v>
      </c>
      <c r="M79" s="45"/>
      <c r="N79" s="45">
        <v>0</v>
      </c>
      <c r="O79" s="45">
        <v>0</v>
      </c>
      <c r="P79" s="45"/>
      <c r="Q79" s="45"/>
      <c r="R79" s="45"/>
      <c r="S79" s="45"/>
      <c r="T79" s="45"/>
      <c r="U79" s="45">
        <v>0</v>
      </c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45"/>
      <c r="BZ79" s="45"/>
      <c r="CA79" s="45"/>
      <c r="CB79" s="45"/>
      <c r="CC79" s="45"/>
      <c r="CD79" s="45"/>
      <c r="CE79" s="45"/>
      <c r="CF79" s="45"/>
      <c r="CG79" s="45"/>
      <c r="CH79" s="45"/>
      <c r="CI79" s="45"/>
      <c r="CJ79" s="45"/>
      <c r="CK79" s="45"/>
      <c r="CL79" s="45"/>
      <c r="CM79" s="45"/>
      <c r="CN79" s="45"/>
      <c r="CO79" s="45"/>
      <c r="CP79" s="45"/>
      <c r="CQ79" s="45"/>
      <c r="CR79" s="45"/>
      <c r="CS79" s="45"/>
      <c r="CT79" s="45"/>
      <c r="CU79" s="45"/>
      <c r="CV79" s="45"/>
      <c r="CW79" s="45"/>
      <c r="CX79" s="45"/>
      <c r="CY79" s="45"/>
      <c r="CZ79" s="45"/>
      <c r="DA79" s="45"/>
      <c r="DB79" s="45"/>
      <c r="DC79" s="45"/>
      <c r="DD79" s="45"/>
      <c r="DE79" s="45"/>
      <c r="DF79" s="45"/>
      <c r="DG79" s="45"/>
      <c r="DH79" s="45"/>
      <c r="DI79" s="45"/>
      <c r="DJ79" s="45"/>
      <c r="DK79" s="45"/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  <c r="FD79" s="45"/>
      <c r="FE79" s="45"/>
      <c r="FF79" s="45"/>
      <c r="FG79" s="45"/>
      <c r="FH79" s="45"/>
      <c r="FI79" s="45"/>
      <c r="FJ79" s="45"/>
      <c r="FK79" s="45"/>
      <c r="FL79" s="45"/>
      <c r="FM79" s="45"/>
      <c r="FN79" s="45"/>
      <c r="FO79" s="45"/>
      <c r="FP79" s="45"/>
      <c r="FQ79" s="45"/>
      <c r="FR79" s="45"/>
      <c r="FS79" s="45"/>
      <c r="FT79" s="45"/>
      <c r="FU79" s="45"/>
      <c r="FV79" s="45"/>
      <c r="FW79" s="45"/>
      <c r="FX79" s="45"/>
      <c r="FY79" s="45"/>
      <c r="FZ79" s="45"/>
      <c r="GA79" s="45"/>
      <c r="GB79" s="45"/>
      <c r="GC79" s="45"/>
      <c r="GD79" s="45"/>
      <c r="GE79" s="45"/>
      <c r="GF79" s="45"/>
      <c r="GG79" s="45"/>
      <c r="GH79" s="45"/>
      <c r="GI79" s="45"/>
      <c r="GJ79" s="45"/>
      <c r="GK79" s="45"/>
      <c r="GL79" s="45"/>
      <c r="GM79" s="45"/>
      <c r="GN79" s="45"/>
      <c r="GO79" s="45"/>
      <c r="GP79" s="45"/>
      <c r="GQ79" s="45"/>
      <c r="GR79" s="45"/>
      <c r="GS79" s="45"/>
      <c r="GT79" s="45"/>
      <c r="GU79" s="45"/>
      <c r="GV79" s="45"/>
      <c r="GW79" s="45"/>
      <c r="GX79" s="45"/>
      <c r="GY79" s="45"/>
      <c r="GZ79" s="45"/>
      <c r="HA79" s="45"/>
      <c r="HB79" s="45"/>
      <c r="HC79" s="45"/>
      <c r="HD79" s="45"/>
      <c r="HE79" s="45"/>
      <c r="HF79" s="45"/>
      <c r="HG79" s="45"/>
      <c r="HH79" s="45"/>
      <c r="HI79" s="45"/>
      <c r="HJ79" s="45"/>
      <c r="HK79" s="45"/>
      <c r="HL79" s="45"/>
      <c r="HM79" s="45"/>
      <c r="HN79" s="45"/>
      <c r="HO79" s="45"/>
      <c r="HP79" s="45"/>
      <c r="HQ79" s="45"/>
      <c r="HR79" s="45"/>
      <c r="HS79" s="45"/>
      <c r="HT79" s="45"/>
      <c r="HU79" s="45"/>
      <c r="HV79" s="45"/>
      <c r="HW79" s="45"/>
      <c r="HX79" s="45"/>
      <c r="HY79" s="45"/>
      <c r="HZ79" s="45"/>
      <c r="IA79" s="45"/>
      <c r="IB79" s="45"/>
      <c r="IC79" s="45"/>
      <c r="ID79" s="45"/>
      <c r="IE79" s="45"/>
      <c r="IF79" s="45"/>
      <c r="IG79" s="45"/>
      <c r="IH79" s="45"/>
      <c r="II79" s="45"/>
      <c r="IJ79" s="45"/>
      <c r="IK79" s="45"/>
      <c r="IL79" s="45"/>
      <c r="IM79" s="45"/>
      <c r="IN79" s="45"/>
      <c r="IO79" s="45"/>
      <c r="IP79" s="45"/>
      <c r="IQ79" s="45"/>
      <c r="IR79" s="45"/>
      <c r="IS79" s="45"/>
      <c r="IT79" s="45"/>
      <c r="IU79" s="45"/>
      <c r="IV79" s="45"/>
      <c r="IW79" s="45"/>
      <c r="IX79" s="45"/>
      <c r="IY79" s="45"/>
      <c r="IZ79" s="45"/>
      <c r="JA79" s="45"/>
      <c r="JB79" s="45"/>
      <c r="JC79" s="45"/>
      <c r="JD79" s="45"/>
      <c r="JE79" s="45"/>
      <c r="JF79" s="45"/>
      <c r="JG79" s="45"/>
      <c r="JH79" s="45"/>
      <c r="JI79" s="45"/>
      <c r="JJ79" s="45"/>
      <c r="JK79" s="45"/>
      <c r="JL79" s="45"/>
      <c r="JM79" s="45"/>
      <c r="JN79" s="45"/>
      <c r="JO79" s="45"/>
      <c r="JP79" s="45"/>
      <c r="JQ79" s="45"/>
      <c r="JR79" s="45"/>
      <c r="JS79" s="45"/>
      <c r="JT79" s="45"/>
      <c r="JU79" s="45"/>
      <c r="JV79" s="45"/>
      <c r="JW79" s="45"/>
      <c r="JX79" s="45"/>
      <c r="JY79" s="45"/>
      <c r="JZ79" s="45"/>
      <c r="KA79" s="45"/>
      <c r="KB79" s="45"/>
      <c r="KC79" s="45"/>
      <c r="KD79" s="45"/>
      <c r="KE79" s="45"/>
      <c r="KF79" s="45"/>
      <c r="KG79" s="45"/>
      <c r="KH79" s="45"/>
      <c r="KI79" s="45"/>
      <c r="KJ79" s="45"/>
      <c r="KK79" s="45"/>
      <c r="KL79" s="45"/>
      <c r="KM79" s="45"/>
      <c r="KN79" s="45"/>
      <c r="KO79" s="45"/>
      <c r="KP79" s="45"/>
      <c r="KQ79" s="45"/>
      <c r="KR79" s="45"/>
      <c r="KS79" s="45"/>
      <c r="KT79" s="45"/>
      <c r="KU79" s="45"/>
      <c r="KV79" s="45"/>
      <c r="KW79" s="45"/>
      <c r="KX79" s="45"/>
      <c r="KY79" s="45"/>
      <c r="KZ79" s="45"/>
      <c r="LA79" s="45"/>
      <c r="LB79" s="45"/>
      <c r="LC79" s="45"/>
      <c r="LD79" s="45"/>
      <c r="LE79" s="45"/>
      <c r="LF79" s="45"/>
      <c r="LG79" s="45"/>
      <c r="LH79" s="45"/>
      <c r="LI79" s="45"/>
      <c r="LJ79" s="45"/>
      <c r="LK79" s="45"/>
      <c r="LL79" s="45"/>
      <c r="LM79" s="45"/>
      <c r="LN79" s="45"/>
      <c r="LO79" s="45"/>
      <c r="LP79" s="45"/>
      <c r="LQ79" s="45"/>
      <c r="LR79" s="45"/>
      <c r="LS79" s="45"/>
      <c r="LT79" s="45"/>
      <c r="LU79" s="45"/>
      <c r="LV79" s="45"/>
      <c r="LW79" s="45"/>
      <c r="LX79" s="45"/>
      <c r="LY79" s="45"/>
      <c r="LZ79" s="45"/>
      <c r="MA79" s="45"/>
      <c r="MB79" s="45"/>
      <c r="MC79" s="45"/>
      <c r="MD79" s="45"/>
      <c r="ME79" s="45"/>
      <c r="MF79" s="45"/>
      <c r="MG79" s="45"/>
      <c r="MH79" s="45"/>
      <c r="MI79" s="45"/>
      <c r="MJ79" s="45"/>
      <c r="MK79" s="45"/>
      <c r="ML79" s="45"/>
      <c r="MM79" s="45"/>
      <c r="MN79" s="45"/>
      <c r="MO79" s="45"/>
      <c r="MP79" s="45"/>
      <c r="MQ79" s="45"/>
      <c r="MR79" s="45"/>
      <c r="MS79" s="45"/>
      <c r="MT79" s="45"/>
      <c r="MU79" s="45"/>
      <c r="MV79" s="45"/>
      <c r="MW79" s="45"/>
      <c r="MX79" s="45"/>
      <c r="MY79" s="45"/>
      <c r="MZ79" s="45"/>
      <c r="NA79" s="45"/>
      <c r="NB79" s="45"/>
      <c r="NC79" s="45"/>
      <c r="ND79" s="45"/>
      <c r="NE79" s="45"/>
      <c r="NF79" s="45"/>
      <c r="NG79" s="45"/>
      <c r="NH79" s="45"/>
      <c r="NI79" s="45"/>
      <c r="NJ79" s="45"/>
      <c r="NK79" s="45"/>
      <c r="NL79" s="45"/>
      <c r="NM79" s="45"/>
      <c r="NN79" s="45"/>
      <c r="NO79" s="45"/>
      <c r="NP79" s="45"/>
      <c r="NQ79" s="45"/>
      <c r="NR79" s="45"/>
      <c r="NS79" s="45"/>
      <c r="NT79" s="45"/>
      <c r="NU79" s="45"/>
      <c r="NV79" s="45"/>
      <c r="NW79" s="45"/>
      <c r="NX79" s="45"/>
      <c r="NY79" s="45"/>
      <c r="NZ79" s="45"/>
      <c r="OA79" s="45"/>
      <c r="OB79" s="45"/>
      <c r="OC79" s="45"/>
      <c r="OD79" s="45"/>
      <c r="OE79" s="45"/>
      <c r="OF79" s="45"/>
      <c r="OG79" s="45"/>
      <c r="OH79" s="45"/>
      <c r="OI79" s="45"/>
      <c r="OJ79" s="45"/>
      <c r="OK79" s="45"/>
      <c r="OL79" s="45"/>
      <c r="OM79" s="45"/>
      <c r="ON79" s="45"/>
      <c r="OO79" s="45"/>
      <c r="OP79" s="45"/>
      <c r="OQ79" s="45"/>
      <c r="OR79" s="45"/>
      <c r="OS79" s="45"/>
      <c r="OT79" s="45"/>
      <c r="OU79" s="45"/>
      <c r="OV79" s="45"/>
      <c r="OW79" s="45"/>
      <c r="OX79" s="45"/>
      <c r="OY79" s="45"/>
      <c r="OZ79" s="45"/>
      <c r="PA79" s="45"/>
      <c r="PB79" s="45"/>
      <c r="PC79" s="45"/>
      <c r="PD79" s="45"/>
      <c r="PE79" s="45"/>
      <c r="PF79" s="45"/>
      <c r="PG79" s="45"/>
      <c r="PH79" s="45"/>
      <c r="PI79" s="45"/>
      <c r="PJ79" s="45"/>
      <c r="PK79" s="45"/>
      <c r="PL79" s="45"/>
      <c r="PM79" s="45"/>
      <c r="PN79" s="45"/>
      <c r="PO79" s="45"/>
      <c r="PP79" s="45"/>
      <c r="PQ79" s="45"/>
      <c r="PR79" s="45"/>
      <c r="PS79" s="45"/>
      <c r="PT79" s="45"/>
      <c r="PU79" s="45"/>
      <c r="PV79" s="45"/>
      <c r="PW79" s="45"/>
      <c r="PX79" s="45"/>
      <c r="PY79" s="45"/>
      <c r="PZ79" s="45"/>
      <c r="QA79" s="45"/>
      <c r="QB79" s="45"/>
      <c r="QC79" s="45"/>
      <c r="QD79" s="45"/>
      <c r="QE79" s="45"/>
      <c r="QF79" s="45"/>
      <c r="QG79" s="45"/>
      <c r="QH79" s="45"/>
      <c r="QI79" s="45"/>
      <c r="QJ79" s="45"/>
      <c r="QK79" s="45"/>
      <c r="QL79" s="45"/>
      <c r="QM79" s="45"/>
      <c r="QN79" s="45"/>
      <c r="QO79" s="45"/>
      <c r="QP79" s="45"/>
      <c r="QQ79" s="45"/>
      <c r="QR79" s="45"/>
      <c r="QS79" s="45"/>
      <c r="QT79" s="45"/>
      <c r="QU79" s="45"/>
    </row>
    <row r="80" spans="1:463" s="3" customFormat="1" ht="12.75" outlineLevel="1">
      <c r="B80" s="6"/>
      <c r="C80" s="3" t="s">
        <v>439</v>
      </c>
      <c r="D80" s="50"/>
      <c r="F80" s="305">
        <f>G80+H80</f>
        <v>338863.33984384307</v>
      </c>
      <c r="G80" s="306">
        <f t="shared" ref="G80:G81" si="160">SUM(AG80:QJ80)</f>
        <v>0</v>
      </c>
      <c r="H80" s="545">
        <f>(SUM(I80:AF80))</f>
        <v>338863.33984384307</v>
      </c>
      <c r="I80" s="13">
        <v>0</v>
      </c>
      <c r="J80" s="34"/>
      <c r="K80" s="34"/>
      <c r="L80" s="34"/>
      <c r="M80" s="34"/>
      <c r="N80" s="13">
        <v>0</v>
      </c>
      <c r="O80" s="34">
        <v>0</v>
      </c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f>Inputs!E142</f>
        <v>338863.33984384307</v>
      </c>
      <c r="AA80" s="34"/>
      <c r="AB80" s="34"/>
      <c r="AC80" s="34"/>
      <c r="AD80" s="34"/>
      <c r="AE80" s="34"/>
      <c r="AF80" s="34">
        <v>0</v>
      </c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</row>
    <row r="81" spans="1:463" outlineLevel="1">
      <c r="B81" s="1" t="s">
        <v>440</v>
      </c>
      <c r="D81" s="50"/>
      <c r="F81" s="395">
        <f>G81+H81</f>
        <v>641778.86984384316</v>
      </c>
      <c r="G81" s="306">
        <f t="shared" si="160"/>
        <v>0</v>
      </c>
      <c r="H81" s="398">
        <f>(SUM(I81:AF81))</f>
        <v>641778.86984384316</v>
      </c>
      <c r="I81" s="34">
        <f t="shared" ref="I81:AV81" si="161">I79+I80</f>
        <v>302915.53000000003</v>
      </c>
      <c r="J81" s="34">
        <f t="shared" si="161"/>
        <v>0</v>
      </c>
      <c r="K81" s="34">
        <f t="shared" si="161"/>
        <v>0</v>
      </c>
      <c r="L81" s="34">
        <f t="shared" si="161"/>
        <v>0</v>
      </c>
      <c r="M81" s="34">
        <f t="shared" si="161"/>
        <v>0</v>
      </c>
      <c r="N81" s="34">
        <f t="shared" si="161"/>
        <v>0</v>
      </c>
      <c r="O81" s="34">
        <f t="shared" si="161"/>
        <v>0</v>
      </c>
      <c r="P81" s="34">
        <f t="shared" si="161"/>
        <v>0</v>
      </c>
      <c r="Q81" s="34">
        <f t="shared" si="161"/>
        <v>0</v>
      </c>
      <c r="R81" s="34">
        <f t="shared" si="161"/>
        <v>0</v>
      </c>
      <c r="S81" s="34">
        <f t="shared" si="161"/>
        <v>0</v>
      </c>
      <c r="T81" s="34">
        <f t="shared" si="161"/>
        <v>0</v>
      </c>
      <c r="U81" s="34">
        <f t="shared" si="161"/>
        <v>0</v>
      </c>
      <c r="V81" s="34">
        <f t="shared" si="161"/>
        <v>0</v>
      </c>
      <c r="W81" s="34">
        <f t="shared" si="161"/>
        <v>0</v>
      </c>
      <c r="X81" s="34">
        <f t="shared" si="161"/>
        <v>0</v>
      </c>
      <c r="Y81" s="34">
        <f t="shared" si="161"/>
        <v>0</v>
      </c>
      <c r="Z81" s="34">
        <f t="shared" si="161"/>
        <v>338863.33984384307</v>
      </c>
      <c r="AA81" s="34">
        <f t="shared" si="161"/>
        <v>0</v>
      </c>
      <c r="AB81" s="34">
        <f t="shared" si="161"/>
        <v>0</v>
      </c>
      <c r="AC81" s="34">
        <f t="shared" si="161"/>
        <v>0</v>
      </c>
      <c r="AD81" s="34">
        <f t="shared" si="161"/>
        <v>0</v>
      </c>
      <c r="AE81" s="34">
        <f t="shared" si="161"/>
        <v>0</v>
      </c>
      <c r="AF81" s="34">
        <f t="shared" si="161"/>
        <v>0</v>
      </c>
      <c r="AG81" s="34">
        <f t="shared" si="161"/>
        <v>0</v>
      </c>
      <c r="AH81" s="34">
        <f t="shared" si="161"/>
        <v>0</v>
      </c>
      <c r="AI81" s="34">
        <f t="shared" si="161"/>
        <v>0</v>
      </c>
      <c r="AJ81" s="34">
        <f t="shared" si="161"/>
        <v>0</v>
      </c>
      <c r="AK81" s="34">
        <f t="shared" si="161"/>
        <v>0</v>
      </c>
      <c r="AL81" s="34">
        <f t="shared" si="161"/>
        <v>0</v>
      </c>
      <c r="AM81" s="34">
        <f t="shared" si="161"/>
        <v>0</v>
      </c>
      <c r="AN81" s="34">
        <f t="shared" si="161"/>
        <v>0</v>
      </c>
      <c r="AO81" s="34">
        <f t="shared" si="161"/>
        <v>0</v>
      </c>
      <c r="AP81" s="34">
        <f t="shared" si="161"/>
        <v>0</v>
      </c>
      <c r="AQ81" s="34">
        <f t="shared" si="161"/>
        <v>0</v>
      </c>
      <c r="AR81" s="34">
        <f t="shared" si="161"/>
        <v>0</v>
      </c>
      <c r="AS81" s="34">
        <f t="shared" si="161"/>
        <v>0</v>
      </c>
      <c r="AT81" s="34">
        <f t="shared" si="161"/>
        <v>0</v>
      </c>
      <c r="AU81" s="34">
        <f t="shared" si="161"/>
        <v>0</v>
      </c>
      <c r="AV81" s="34">
        <f t="shared" si="161"/>
        <v>0</v>
      </c>
      <c r="AW81" s="34">
        <f t="shared" ref="AW81:DH81" si="162">AW79+AW80</f>
        <v>0</v>
      </c>
      <c r="AX81" s="34">
        <f t="shared" si="162"/>
        <v>0</v>
      </c>
      <c r="AY81" s="34">
        <f t="shared" si="162"/>
        <v>0</v>
      </c>
      <c r="AZ81" s="34">
        <f t="shared" si="162"/>
        <v>0</v>
      </c>
      <c r="BA81" s="34">
        <f t="shared" si="162"/>
        <v>0</v>
      </c>
      <c r="BB81" s="34">
        <f t="shared" si="162"/>
        <v>0</v>
      </c>
      <c r="BC81" s="34">
        <f t="shared" si="162"/>
        <v>0</v>
      </c>
      <c r="BD81" s="34">
        <f t="shared" si="162"/>
        <v>0</v>
      </c>
      <c r="BE81" s="34">
        <f t="shared" si="162"/>
        <v>0</v>
      </c>
      <c r="BF81" s="34">
        <f t="shared" si="162"/>
        <v>0</v>
      </c>
      <c r="BG81" s="34">
        <f t="shared" si="162"/>
        <v>0</v>
      </c>
      <c r="BH81" s="34">
        <f t="shared" si="162"/>
        <v>0</v>
      </c>
      <c r="BI81" s="34">
        <f t="shared" si="162"/>
        <v>0</v>
      </c>
      <c r="BJ81" s="34">
        <f t="shared" si="162"/>
        <v>0</v>
      </c>
      <c r="BK81" s="34">
        <f t="shared" si="162"/>
        <v>0</v>
      </c>
      <c r="BL81" s="34">
        <f t="shared" si="162"/>
        <v>0</v>
      </c>
      <c r="BM81" s="34">
        <f t="shared" si="162"/>
        <v>0</v>
      </c>
      <c r="BN81" s="34">
        <f t="shared" si="162"/>
        <v>0</v>
      </c>
      <c r="BO81" s="34">
        <f t="shared" si="162"/>
        <v>0</v>
      </c>
      <c r="BP81" s="34">
        <f t="shared" si="162"/>
        <v>0</v>
      </c>
      <c r="BQ81" s="34">
        <f t="shared" si="162"/>
        <v>0</v>
      </c>
      <c r="BR81" s="34">
        <f t="shared" si="162"/>
        <v>0</v>
      </c>
      <c r="BS81" s="34">
        <f t="shared" si="162"/>
        <v>0</v>
      </c>
      <c r="BT81" s="34">
        <f t="shared" si="162"/>
        <v>0</v>
      </c>
      <c r="BU81" s="34">
        <f t="shared" si="162"/>
        <v>0</v>
      </c>
      <c r="BV81" s="34">
        <f t="shared" si="162"/>
        <v>0</v>
      </c>
      <c r="BW81" s="34">
        <f t="shared" si="162"/>
        <v>0</v>
      </c>
      <c r="BX81" s="34">
        <f t="shared" si="162"/>
        <v>0</v>
      </c>
      <c r="BY81" s="34">
        <f t="shared" si="162"/>
        <v>0</v>
      </c>
      <c r="BZ81" s="34">
        <f t="shared" si="162"/>
        <v>0</v>
      </c>
      <c r="CA81" s="34">
        <f t="shared" si="162"/>
        <v>0</v>
      </c>
      <c r="CB81" s="34">
        <f t="shared" si="162"/>
        <v>0</v>
      </c>
      <c r="CC81" s="34">
        <f t="shared" si="162"/>
        <v>0</v>
      </c>
      <c r="CD81" s="34">
        <f t="shared" si="162"/>
        <v>0</v>
      </c>
      <c r="CE81" s="34">
        <f t="shared" si="162"/>
        <v>0</v>
      </c>
      <c r="CF81" s="34">
        <f t="shared" si="162"/>
        <v>0</v>
      </c>
      <c r="CG81" s="34">
        <f t="shared" si="162"/>
        <v>0</v>
      </c>
      <c r="CH81" s="34">
        <f t="shared" si="162"/>
        <v>0</v>
      </c>
      <c r="CI81" s="34">
        <f t="shared" si="162"/>
        <v>0</v>
      </c>
      <c r="CJ81" s="34">
        <f t="shared" si="162"/>
        <v>0</v>
      </c>
      <c r="CK81" s="34">
        <f t="shared" si="162"/>
        <v>0</v>
      </c>
      <c r="CL81" s="34">
        <f t="shared" si="162"/>
        <v>0</v>
      </c>
      <c r="CM81" s="34">
        <f t="shared" si="162"/>
        <v>0</v>
      </c>
      <c r="CN81" s="34">
        <f t="shared" si="162"/>
        <v>0</v>
      </c>
      <c r="CO81" s="34">
        <f t="shared" si="162"/>
        <v>0</v>
      </c>
      <c r="CP81" s="34">
        <f t="shared" si="162"/>
        <v>0</v>
      </c>
      <c r="CQ81" s="34">
        <f t="shared" si="162"/>
        <v>0</v>
      </c>
      <c r="CR81" s="34">
        <f t="shared" si="162"/>
        <v>0</v>
      </c>
      <c r="CS81" s="34">
        <f t="shared" si="162"/>
        <v>0</v>
      </c>
      <c r="CT81" s="34">
        <f t="shared" si="162"/>
        <v>0</v>
      </c>
      <c r="CU81" s="34">
        <f t="shared" si="162"/>
        <v>0</v>
      </c>
      <c r="CV81" s="34">
        <f t="shared" si="162"/>
        <v>0</v>
      </c>
      <c r="CW81" s="34">
        <f t="shared" si="162"/>
        <v>0</v>
      </c>
      <c r="CX81" s="34">
        <f t="shared" si="162"/>
        <v>0</v>
      </c>
      <c r="CY81" s="34">
        <f t="shared" si="162"/>
        <v>0</v>
      </c>
      <c r="CZ81" s="34">
        <f t="shared" si="162"/>
        <v>0</v>
      </c>
      <c r="DA81" s="34">
        <f t="shared" si="162"/>
        <v>0</v>
      </c>
      <c r="DB81" s="34">
        <f t="shared" si="162"/>
        <v>0</v>
      </c>
      <c r="DC81" s="34">
        <f t="shared" si="162"/>
        <v>0</v>
      </c>
      <c r="DD81" s="34">
        <f t="shared" si="162"/>
        <v>0</v>
      </c>
      <c r="DE81" s="34">
        <f t="shared" si="162"/>
        <v>0</v>
      </c>
      <c r="DF81" s="34">
        <f t="shared" si="162"/>
        <v>0</v>
      </c>
      <c r="DG81" s="34">
        <f t="shared" si="162"/>
        <v>0</v>
      </c>
      <c r="DH81" s="34">
        <f t="shared" si="162"/>
        <v>0</v>
      </c>
      <c r="DI81" s="34">
        <f t="shared" ref="DI81:FT81" si="163">DI79+DI80</f>
        <v>0</v>
      </c>
      <c r="DJ81" s="34">
        <f t="shared" si="163"/>
        <v>0</v>
      </c>
      <c r="DK81" s="34">
        <f t="shared" si="163"/>
        <v>0</v>
      </c>
      <c r="DL81" s="34">
        <f t="shared" si="163"/>
        <v>0</v>
      </c>
      <c r="DM81" s="34">
        <f t="shared" si="163"/>
        <v>0</v>
      </c>
      <c r="DN81" s="34">
        <f t="shared" si="163"/>
        <v>0</v>
      </c>
      <c r="DO81" s="34">
        <f t="shared" si="163"/>
        <v>0</v>
      </c>
      <c r="DP81" s="34">
        <f t="shared" si="163"/>
        <v>0</v>
      </c>
      <c r="DQ81" s="34">
        <f t="shared" si="163"/>
        <v>0</v>
      </c>
      <c r="DR81" s="34">
        <f t="shared" si="163"/>
        <v>0</v>
      </c>
      <c r="DS81" s="34">
        <f t="shared" si="163"/>
        <v>0</v>
      </c>
      <c r="DT81" s="34">
        <f t="shared" si="163"/>
        <v>0</v>
      </c>
      <c r="DU81" s="34">
        <f t="shared" si="163"/>
        <v>0</v>
      </c>
      <c r="DV81" s="34">
        <f t="shared" si="163"/>
        <v>0</v>
      </c>
      <c r="DW81" s="34">
        <f t="shared" si="163"/>
        <v>0</v>
      </c>
      <c r="DX81" s="34">
        <f t="shared" si="163"/>
        <v>0</v>
      </c>
      <c r="DY81" s="34">
        <f t="shared" si="163"/>
        <v>0</v>
      </c>
      <c r="DZ81" s="34">
        <f t="shared" si="163"/>
        <v>0</v>
      </c>
      <c r="EA81" s="34">
        <f t="shared" si="163"/>
        <v>0</v>
      </c>
      <c r="EB81" s="34">
        <f t="shared" si="163"/>
        <v>0</v>
      </c>
      <c r="EC81" s="34">
        <f t="shared" si="163"/>
        <v>0</v>
      </c>
      <c r="ED81" s="34">
        <f t="shared" si="163"/>
        <v>0</v>
      </c>
      <c r="EE81" s="34">
        <f t="shared" si="163"/>
        <v>0</v>
      </c>
      <c r="EF81" s="34">
        <f t="shared" si="163"/>
        <v>0</v>
      </c>
      <c r="EG81" s="34">
        <f t="shared" si="163"/>
        <v>0</v>
      </c>
      <c r="EH81" s="34">
        <f t="shared" si="163"/>
        <v>0</v>
      </c>
      <c r="EI81" s="34">
        <f t="shared" si="163"/>
        <v>0</v>
      </c>
      <c r="EJ81" s="34">
        <f t="shared" si="163"/>
        <v>0</v>
      </c>
      <c r="EK81" s="34">
        <f t="shared" si="163"/>
        <v>0</v>
      </c>
      <c r="EL81" s="34">
        <f t="shared" si="163"/>
        <v>0</v>
      </c>
      <c r="EM81" s="34">
        <f t="shared" si="163"/>
        <v>0</v>
      </c>
      <c r="EN81" s="34">
        <f t="shared" si="163"/>
        <v>0</v>
      </c>
      <c r="EO81" s="34">
        <f t="shared" si="163"/>
        <v>0</v>
      </c>
      <c r="EP81" s="34">
        <f t="shared" si="163"/>
        <v>0</v>
      </c>
      <c r="EQ81" s="34">
        <f t="shared" si="163"/>
        <v>0</v>
      </c>
      <c r="ER81" s="34">
        <f t="shared" si="163"/>
        <v>0</v>
      </c>
      <c r="ES81" s="34">
        <f t="shared" si="163"/>
        <v>0</v>
      </c>
      <c r="ET81" s="34">
        <f t="shared" si="163"/>
        <v>0</v>
      </c>
      <c r="EU81" s="34">
        <f t="shared" si="163"/>
        <v>0</v>
      </c>
      <c r="EV81" s="34">
        <f t="shared" si="163"/>
        <v>0</v>
      </c>
      <c r="EW81" s="34">
        <f t="shared" si="163"/>
        <v>0</v>
      </c>
      <c r="EX81" s="34">
        <f t="shared" si="163"/>
        <v>0</v>
      </c>
      <c r="EY81" s="34">
        <f t="shared" si="163"/>
        <v>0</v>
      </c>
      <c r="EZ81" s="34">
        <f t="shared" si="163"/>
        <v>0</v>
      </c>
      <c r="FA81" s="34">
        <f t="shared" si="163"/>
        <v>0</v>
      </c>
      <c r="FB81" s="34">
        <f t="shared" si="163"/>
        <v>0</v>
      </c>
      <c r="FC81" s="34">
        <f t="shared" si="163"/>
        <v>0</v>
      </c>
      <c r="FD81" s="34">
        <f t="shared" si="163"/>
        <v>0</v>
      </c>
      <c r="FE81" s="34">
        <f t="shared" si="163"/>
        <v>0</v>
      </c>
      <c r="FF81" s="34">
        <f t="shared" si="163"/>
        <v>0</v>
      </c>
      <c r="FG81" s="34">
        <f t="shared" si="163"/>
        <v>0</v>
      </c>
      <c r="FH81" s="34">
        <f t="shared" si="163"/>
        <v>0</v>
      </c>
      <c r="FI81" s="34">
        <f t="shared" si="163"/>
        <v>0</v>
      </c>
      <c r="FJ81" s="34">
        <f t="shared" si="163"/>
        <v>0</v>
      </c>
      <c r="FK81" s="34">
        <f t="shared" si="163"/>
        <v>0</v>
      </c>
      <c r="FL81" s="34">
        <f t="shared" si="163"/>
        <v>0</v>
      </c>
      <c r="FM81" s="34">
        <f t="shared" si="163"/>
        <v>0</v>
      </c>
      <c r="FN81" s="34">
        <f t="shared" si="163"/>
        <v>0</v>
      </c>
      <c r="FO81" s="34">
        <f t="shared" si="163"/>
        <v>0</v>
      </c>
      <c r="FP81" s="34">
        <f t="shared" si="163"/>
        <v>0</v>
      </c>
      <c r="FQ81" s="34">
        <f t="shared" si="163"/>
        <v>0</v>
      </c>
      <c r="FR81" s="34">
        <f t="shared" si="163"/>
        <v>0</v>
      </c>
      <c r="FS81" s="34">
        <f t="shared" si="163"/>
        <v>0</v>
      </c>
      <c r="FT81" s="34">
        <f t="shared" si="163"/>
        <v>0</v>
      </c>
      <c r="FU81" s="34">
        <f t="shared" ref="FU81:IF81" si="164">FU79+FU80</f>
        <v>0</v>
      </c>
      <c r="FV81" s="34">
        <f t="shared" si="164"/>
        <v>0</v>
      </c>
      <c r="FW81" s="34">
        <f t="shared" si="164"/>
        <v>0</v>
      </c>
      <c r="FX81" s="34">
        <f t="shared" si="164"/>
        <v>0</v>
      </c>
      <c r="FY81" s="34">
        <f t="shared" si="164"/>
        <v>0</v>
      </c>
      <c r="FZ81" s="34">
        <f t="shared" si="164"/>
        <v>0</v>
      </c>
      <c r="GA81" s="34">
        <f t="shared" si="164"/>
        <v>0</v>
      </c>
      <c r="GB81" s="34">
        <f t="shared" si="164"/>
        <v>0</v>
      </c>
      <c r="GC81" s="34">
        <f t="shared" si="164"/>
        <v>0</v>
      </c>
      <c r="GD81" s="34">
        <f t="shared" si="164"/>
        <v>0</v>
      </c>
      <c r="GE81" s="34">
        <f t="shared" si="164"/>
        <v>0</v>
      </c>
      <c r="GF81" s="34">
        <f t="shared" si="164"/>
        <v>0</v>
      </c>
      <c r="GG81" s="34">
        <f t="shared" si="164"/>
        <v>0</v>
      </c>
      <c r="GH81" s="34">
        <f t="shared" si="164"/>
        <v>0</v>
      </c>
      <c r="GI81" s="34">
        <f t="shared" si="164"/>
        <v>0</v>
      </c>
      <c r="GJ81" s="34">
        <f t="shared" si="164"/>
        <v>0</v>
      </c>
      <c r="GK81" s="34">
        <f t="shared" si="164"/>
        <v>0</v>
      </c>
      <c r="GL81" s="34">
        <f t="shared" si="164"/>
        <v>0</v>
      </c>
      <c r="GM81" s="34">
        <f t="shared" si="164"/>
        <v>0</v>
      </c>
      <c r="GN81" s="34">
        <f t="shared" si="164"/>
        <v>0</v>
      </c>
      <c r="GO81" s="34">
        <f t="shared" si="164"/>
        <v>0</v>
      </c>
      <c r="GP81" s="34">
        <f t="shared" si="164"/>
        <v>0</v>
      </c>
      <c r="GQ81" s="34">
        <f t="shared" si="164"/>
        <v>0</v>
      </c>
      <c r="GR81" s="34">
        <f t="shared" si="164"/>
        <v>0</v>
      </c>
      <c r="GS81" s="34">
        <f t="shared" si="164"/>
        <v>0</v>
      </c>
      <c r="GT81" s="34">
        <f t="shared" si="164"/>
        <v>0</v>
      </c>
      <c r="GU81" s="34">
        <f t="shared" si="164"/>
        <v>0</v>
      </c>
      <c r="GV81" s="34">
        <f t="shared" si="164"/>
        <v>0</v>
      </c>
      <c r="GW81" s="34">
        <f t="shared" si="164"/>
        <v>0</v>
      </c>
      <c r="GX81" s="34">
        <f t="shared" si="164"/>
        <v>0</v>
      </c>
      <c r="GY81" s="34">
        <f t="shared" si="164"/>
        <v>0</v>
      </c>
      <c r="GZ81" s="34">
        <f t="shared" si="164"/>
        <v>0</v>
      </c>
      <c r="HA81" s="34">
        <f t="shared" si="164"/>
        <v>0</v>
      </c>
      <c r="HB81" s="34">
        <f t="shared" si="164"/>
        <v>0</v>
      </c>
      <c r="HC81" s="34">
        <f t="shared" si="164"/>
        <v>0</v>
      </c>
      <c r="HD81" s="34">
        <f t="shared" si="164"/>
        <v>0</v>
      </c>
      <c r="HE81" s="34">
        <f t="shared" si="164"/>
        <v>0</v>
      </c>
      <c r="HF81" s="34">
        <f t="shared" si="164"/>
        <v>0</v>
      </c>
      <c r="HG81" s="34">
        <f t="shared" si="164"/>
        <v>0</v>
      </c>
      <c r="HH81" s="34">
        <f t="shared" si="164"/>
        <v>0</v>
      </c>
      <c r="HI81" s="34">
        <f t="shared" si="164"/>
        <v>0</v>
      </c>
      <c r="HJ81" s="34">
        <f t="shared" si="164"/>
        <v>0</v>
      </c>
      <c r="HK81" s="34">
        <f t="shared" si="164"/>
        <v>0</v>
      </c>
      <c r="HL81" s="34">
        <f t="shared" si="164"/>
        <v>0</v>
      </c>
      <c r="HM81" s="34">
        <f t="shared" si="164"/>
        <v>0</v>
      </c>
      <c r="HN81" s="34">
        <f t="shared" si="164"/>
        <v>0</v>
      </c>
      <c r="HO81" s="34">
        <f t="shared" si="164"/>
        <v>0</v>
      </c>
      <c r="HP81" s="34">
        <f t="shared" si="164"/>
        <v>0</v>
      </c>
      <c r="HQ81" s="34">
        <f t="shared" si="164"/>
        <v>0</v>
      </c>
      <c r="HR81" s="34">
        <f t="shared" si="164"/>
        <v>0</v>
      </c>
      <c r="HS81" s="34">
        <f t="shared" si="164"/>
        <v>0</v>
      </c>
      <c r="HT81" s="34">
        <f t="shared" si="164"/>
        <v>0</v>
      </c>
      <c r="HU81" s="34">
        <f t="shared" si="164"/>
        <v>0</v>
      </c>
      <c r="HV81" s="34">
        <f t="shared" si="164"/>
        <v>0</v>
      </c>
      <c r="HW81" s="34">
        <f t="shared" si="164"/>
        <v>0</v>
      </c>
      <c r="HX81" s="34">
        <f t="shared" si="164"/>
        <v>0</v>
      </c>
      <c r="HY81" s="34">
        <f t="shared" si="164"/>
        <v>0</v>
      </c>
      <c r="HZ81" s="34">
        <f t="shared" si="164"/>
        <v>0</v>
      </c>
      <c r="IA81" s="34">
        <f t="shared" si="164"/>
        <v>0</v>
      </c>
      <c r="IB81" s="34">
        <f t="shared" si="164"/>
        <v>0</v>
      </c>
      <c r="IC81" s="34">
        <f t="shared" si="164"/>
        <v>0</v>
      </c>
      <c r="ID81" s="34">
        <f t="shared" si="164"/>
        <v>0</v>
      </c>
      <c r="IE81" s="34">
        <f t="shared" si="164"/>
        <v>0</v>
      </c>
      <c r="IF81" s="34">
        <f t="shared" si="164"/>
        <v>0</v>
      </c>
      <c r="IG81" s="34">
        <f t="shared" ref="IG81:KP81" si="165">IG79+IG80</f>
        <v>0</v>
      </c>
      <c r="IH81" s="34">
        <f t="shared" si="165"/>
        <v>0</v>
      </c>
      <c r="II81" s="34">
        <f t="shared" si="165"/>
        <v>0</v>
      </c>
      <c r="IJ81" s="34">
        <f t="shared" si="165"/>
        <v>0</v>
      </c>
      <c r="IK81" s="34">
        <f t="shared" si="165"/>
        <v>0</v>
      </c>
      <c r="IL81" s="34">
        <f t="shared" si="165"/>
        <v>0</v>
      </c>
      <c r="IM81" s="34">
        <f t="shared" si="165"/>
        <v>0</v>
      </c>
      <c r="IN81" s="34">
        <f t="shared" si="165"/>
        <v>0</v>
      </c>
      <c r="IO81" s="34">
        <f t="shared" si="165"/>
        <v>0</v>
      </c>
      <c r="IP81" s="34">
        <f t="shared" si="165"/>
        <v>0</v>
      </c>
      <c r="IQ81" s="34">
        <f t="shared" si="165"/>
        <v>0</v>
      </c>
      <c r="IR81" s="34">
        <f t="shared" si="165"/>
        <v>0</v>
      </c>
      <c r="IS81" s="34">
        <f t="shared" si="165"/>
        <v>0</v>
      </c>
      <c r="IT81" s="34">
        <f t="shared" si="165"/>
        <v>0</v>
      </c>
      <c r="IU81" s="34">
        <f t="shared" si="165"/>
        <v>0</v>
      </c>
      <c r="IV81" s="34">
        <f t="shared" si="165"/>
        <v>0</v>
      </c>
      <c r="IW81" s="34">
        <f t="shared" si="165"/>
        <v>0</v>
      </c>
      <c r="IX81" s="34">
        <f t="shared" si="165"/>
        <v>0</v>
      </c>
      <c r="IY81" s="34">
        <f t="shared" si="165"/>
        <v>0</v>
      </c>
      <c r="IZ81" s="34">
        <f t="shared" si="165"/>
        <v>0</v>
      </c>
      <c r="JA81" s="34">
        <f t="shared" si="165"/>
        <v>0</v>
      </c>
      <c r="JB81" s="34">
        <f t="shared" si="165"/>
        <v>0</v>
      </c>
      <c r="JC81" s="34">
        <f t="shared" si="165"/>
        <v>0</v>
      </c>
      <c r="JD81" s="34">
        <f t="shared" si="165"/>
        <v>0</v>
      </c>
      <c r="JE81" s="34">
        <f t="shared" si="165"/>
        <v>0</v>
      </c>
      <c r="JF81" s="34">
        <f t="shared" si="165"/>
        <v>0</v>
      </c>
      <c r="JG81" s="34">
        <f t="shared" si="165"/>
        <v>0</v>
      </c>
      <c r="JH81" s="34">
        <f t="shared" si="165"/>
        <v>0</v>
      </c>
      <c r="JI81" s="34">
        <f t="shared" si="165"/>
        <v>0</v>
      </c>
      <c r="JJ81" s="34">
        <f t="shared" si="165"/>
        <v>0</v>
      </c>
      <c r="JK81" s="34">
        <f t="shared" si="165"/>
        <v>0</v>
      </c>
      <c r="JL81" s="34">
        <f t="shared" si="165"/>
        <v>0</v>
      </c>
      <c r="JM81" s="34">
        <f t="shared" si="165"/>
        <v>0</v>
      </c>
      <c r="JN81" s="34">
        <f t="shared" si="165"/>
        <v>0</v>
      </c>
      <c r="JO81" s="34">
        <f t="shared" si="165"/>
        <v>0</v>
      </c>
      <c r="JP81" s="34">
        <f t="shared" si="165"/>
        <v>0</v>
      </c>
      <c r="JQ81" s="34">
        <f t="shared" si="165"/>
        <v>0</v>
      </c>
      <c r="JR81" s="34">
        <f t="shared" si="165"/>
        <v>0</v>
      </c>
      <c r="JS81" s="34">
        <f t="shared" si="165"/>
        <v>0</v>
      </c>
      <c r="JT81" s="34">
        <f t="shared" si="165"/>
        <v>0</v>
      </c>
      <c r="JU81" s="34">
        <f t="shared" si="165"/>
        <v>0</v>
      </c>
      <c r="JV81" s="34">
        <f t="shared" si="165"/>
        <v>0</v>
      </c>
      <c r="JW81" s="34">
        <f t="shared" si="165"/>
        <v>0</v>
      </c>
      <c r="JX81" s="34">
        <f t="shared" si="165"/>
        <v>0</v>
      </c>
      <c r="JY81" s="34">
        <f t="shared" si="165"/>
        <v>0</v>
      </c>
      <c r="JZ81" s="34">
        <f t="shared" si="165"/>
        <v>0</v>
      </c>
      <c r="KA81" s="34">
        <f t="shared" si="165"/>
        <v>0</v>
      </c>
      <c r="KB81" s="34">
        <f t="shared" si="165"/>
        <v>0</v>
      </c>
      <c r="KC81" s="34">
        <f t="shared" si="165"/>
        <v>0</v>
      </c>
      <c r="KD81" s="34">
        <f t="shared" si="165"/>
        <v>0</v>
      </c>
      <c r="KE81" s="34">
        <f t="shared" si="165"/>
        <v>0</v>
      </c>
      <c r="KF81" s="34">
        <f t="shared" si="165"/>
        <v>0</v>
      </c>
      <c r="KG81" s="34">
        <f t="shared" si="165"/>
        <v>0</v>
      </c>
      <c r="KH81" s="34">
        <f t="shared" si="165"/>
        <v>0</v>
      </c>
      <c r="KI81" s="34">
        <f t="shared" si="165"/>
        <v>0</v>
      </c>
      <c r="KJ81" s="34">
        <f t="shared" si="165"/>
        <v>0</v>
      </c>
      <c r="KK81" s="34">
        <f t="shared" si="165"/>
        <v>0</v>
      </c>
      <c r="KL81" s="34">
        <f t="shared" si="165"/>
        <v>0</v>
      </c>
      <c r="KM81" s="34">
        <f t="shared" si="165"/>
        <v>0</v>
      </c>
      <c r="KN81" s="34">
        <f t="shared" si="165"/>
        <v>0</v>
      </c>
      <c r="KO81" s="34">
        <f t="shared" si="165"/>
        <v>0</v>
      </c>
      <c r="KP81" s="34">
        <f t="shared" si="165"/>
        <v>0</v>
      </c>
      <c r="KQ81" s="34">
        <f t="shared" ref="KQ81:LT81" si="166">KQ79+KQ80</f>
        <v>0</v>
      </c>
      <c r="KR81" s="34">
        <f t="shared" si="166"/>
        <v>0</v>
      </c>
      <c r="KS81" s="34">
        <f t="shared" si="166"/>
        <v>0</v>
      </c>
      <c r="KT81" s="34">
        <f t="shared" si="166"/>
        <v>0</v>
      </c>
      <c r="KU81" s="34">
        <f t="shared" si="166"/>
        <v>0</v>
      </c>
      <c r="KV81" s="34">
        <f t="shared" si="166"/>
        <v>0</v>
      </c>
      <c r="KW81" s="34">
        <f t="shared" si="166"/>
        <v>0</v>
      </c>
      <c r="KX81" s="34">
        <f t="shared" si="166"/>
        <v>0</v>
      </c>
      <c r="KY81" s="34">
        <f t="shared" si="166"/>
        <v>0</v>
      </c>
      <c r="KZ81" s="34">
        <f t="shared" si="166"/>
        <v>0</v>
      </c>
      <c r="LA81" s="34">
        <f t="shared" si="166"/>
        <v>0</v>
      </c>
      <c r="LB81" s="34">
        <f t="shared" si="166"/>
        <v>0</v>
      </c>
      <c r="LC81" s="34">
        <f t="shared" si="166"/>
        <v>0</v>
      </c>
      <c r="LD81" s="34">
        <f t="shared" si="166"/>
        <v>0</v>
      </c>
      <c r="LE81" s="34">
        <f t="shared" si="166"/>
        <v>0</v>
      </c>
      <c r="LF81" s="34">
        <f t="shared" si="166"/>
        <v>0</v>
      </c>
      <c r="LG81" s="34">
        <f t="shared" si="166"/>
        <v>0</v>
      </c>
      <c r="LH81" s="34">
        <f t="shared" si="166"/>
        <v>0</v>
      </c>
      <c r="LI81" s="34">
        <f t="shared" si="166"/>
        <v>0</v>
      </c>
      <c r="LJ81" s="34">
        <f t="shared" si="166"/>
        <v>0</v>
      </c>
      <c r="LK81" s="34">
        <f t="shared" si="166"/>
        <v>0</v>
      </c>
      <c r="LL81" s="34">
        <f t="shared" si="166"/>
        <v>0</v>
      </c>
      <c r="LM81" s="34">
        <f t="shared" si="166"/>
        <v>0</v>
      </c>
      <c r="LN81" s="34">
        <f t="shared" si="166"/>
        <v>0</v>
      </c>
      <c r="LO81" s="34">
        <f t="shared" si="166"/>
        <v>0</v>
      </c>
      <c r="LP81" s="34">
        <f t="shared" si="166"/>
        <v>0</v>
      </c>
      <c r="LQ81" s="34">
        <f t="shared" si="166"/>
        <v>0</v>
      </c>
      <c r="LR81" s="34">
        <f t="shared" si="166"/>
        <v>0</v>
      </c>
      <c r="LS81" s="34">
        <f t="shared" si="166"/>
        <v>0</v>
      </c>
      <c r="LT81" s="34">
        <f t="shared" si="166"/>
        <v>0</v>
      </c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</row>
    <row r="82" spans="1:463" s="1" customFormat="1" outlineLevel="1">
      <c r="D82" s="44"/>
      <c r="G82" s="44"/>
      <c r="H82" s="4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  <c r="EK82" s="54"/>
      <c r="EL82" s="54"/>
      <c r="EM82" s="54"/>
      <c r="EN82" s="54"/>
      <c r="EO82" s="54"/>
      <c r="EP82" s="54"/>
      <c r="EQ82" s="54"/>
      <c r="ER82" s="54"/>
      <c r="ES82" s="54"/>
      <c r="ET82" s="54"/>
      <c r="EU82" s="54"/>
      <c r="EV82" s="54"/>
      <c r="EW82" s="54"/>
      <c r="EX82" s="54"/>
      <c r="EY82" s="54"/>
      <c r="EZ82" s="54"/>
      <c r="FA82" s="54"/>
      <c r="FB82" s="54"/>
      <c r="FC82" s="54"/>
      <c r="FD82" s="54"/>
      <c r="FE82" s="54"/>
      <c r="FF82" s="54"/>
      <c r="FG82" s="54"/>
      <c r="FH82" s="54"/>
      <c r="FI82" s="54"/>
      <c r="FJ82" s="54"/>
      <c r="FK82" s="54"/>
      <c r="FL82" s="54"/>
      <c r="FM82" s="54"/>
      <c r="FN82" s="54"/>
      <c r="FO82" s="54"/>
      <c r="FP82" s="54"/>
      <c r="FQ82" s="54"/>
      <c r="FR82" s="54"/>
      <c r="FS82" s="54"/>
      <c r="FT82" s="54"/>
      <c r="FU82" s="54"/>
      <c r="FV82" s="54"/>
      <c r="FW82" s="54"/>
      <c r="FX82" s="54"/>
      <c r="FY82" s="54"/>
      <c r="FZ82" s="54"/>
      <c r="GA82" s="54"/>
      <c r="GB82" s="54"/>
      <c r="GC82" s="54"/>
      <c r="GD82" s="54"/>
      <c r="GE82" s="54"/>
      <c r="GF82" s="54"/>
      <c r="GG82" s="54"/>
      <c r="GH82" s="54"/>
      <c r="GI82" s="54"/>
      <c r="GJ82" s="54"/>
      <c r="GK82" s="54"/>
      <c r="GL82" s="54"/>
      <c r="GM82" s="54"/>
      <c r="GN82" s="54"/>
      <c r="GO82" s="54"/>
      <c r="GP82" s="54"/>
      <c r="GQ82" s="54"/>
      <c r="GR82" s="54"/>
      <c r="GS82" s="54"/>
      <c r="GT82" s="54"/>
      <c r="GU82" s="54"/>
      <c r="GV82" s="54"/>
      <c r="GW82" s="54"/>
      <c r="GX82" s="54"/>
      <c r="GY82" s="54"/>
      <c r="GZ82" s="54"/>
      <c r="HA82" s="54"/>
      <c r="HB82" s="54"/>
      <c r="HC82" s="54"/>
      <c r="HD82" s="54"/>
      <c r="HE82" s="54"/>
      <c r="HF82" s="54"/>
      <c r="HG82" s="54"/>
      <c r="HH82" s="54"/>
      <c r="HI82" s="54"/>
      <c r="HJ82" s="54"/>
      <c r="HK82" s="54"/>
      <c r="HL82" s="54"/>
      <c r="HM82" s="54"/>
      <c r="HN82" s="54"/>
      <c r="HO82" s="54"/>
      <c r="HP82" s="54"/>
      <c r="HQ82" s="54"/>
      <c r="HR82" s="54"/>
      <c r="HS82" s="54"/>
      <c r="HT82" s="54"/>
      <c r="HU82" s="54"/>
      <c r="HV82" s="54"/>
      <c r="HW82" s="54"/>
      <c r="HX82" s="54"/>
      <c r="HY82" s="54"/>
      <c r="HZ82" s="54"/>
      <c r="IA82" s="54"/>
      <c r="IB82" s="54"/>
      <c r="IC82" s="54"/>
      <c r="ID82" s="54"/>
      <c r="IE82" s="54"/>
      <c r="IF82" s="54"/>
      <c r="IG82" s="54"/>
      <c r="IH82" s="54"/>
      <c r="II82" s="54"/>
      <c r="IJ82" s="54"/>
      <c r="IK82" s="54"/>
      <c r="IL82" s="54"/>
      <c r="IM82" s="54"/>
      <c r="IN82" s="54"/>
      <c r="IO82" s="54"/>
      <c r="IP82" s="54"/>
      <c r="IQ82" s="54"/>
      <c r="IR82" s="54"/>
      <c r="IS82" s="54"/>
      <c r="IT82" s="54"/>
      <c r="IU82" s="54"/>
      <c r="IV82" s="54"/>
      <c r="IW82" s="54"/>
      <c r="IX82" s="54"/>
      <c r="IY82" s="54"/>
      <c r="IZ82" s="54"/>
      <c r="JA82" s="54"/>
      <c r="JB82" s="54"/>
      <c r="JC82" s="54"/>
      <c r="JD82" s="54"/>
      <c r="JE82" s="54"/>
      <c r="JF82" s="54"/>
      <c r="JG82" s="54"/>
      <c r="JH82" s="54"/>
      <c r="JI82" s="54"/>
      <c r="JJ82" s="54"/>
      <c r="JK82" s="54"/>
      <c r="JL82" s="54"/>
      <c r="JM82" s="54"/>
      <c r="JN82" s="54"/>
      <c r="JO82" s="54"/>
      <c r="JP82" s="54"/>
      <c r="JQ82" s="54"/>
      <c r="JR82" s="54"/>
      <c r="JS82" s="54"/>
      <c r="JT82" s="54"/>
      <c r="JU82" s="54"/>
      <c r="JV82" s="54"/>
      <c r="JW82" s="54"/>
      <c r="JX82" s="54"/>
      <c r="JY82" s="54"/>
      <c r="JZ82" s="54"/>
      <c r="KA82" s="54"/>
      <c r="KB82" s="54"/>
      <c r="KC82" s="54"/>
      <c r="KD82" s="54"/>
      <c r="KE82" s="54"/>
      <c r="KF82" s="54"/>
      <c r="KG82" s="54"/>
      <c r="KH82" s="54"/>
      <c r="KI82" s="54"/>
      <c r="KJ82" s="54"/>
      <c r="KK82" s="54"/>
      <c r="KL82" s="54"/>
      <c r="KM82" s="54"/>
      <c r="KN82" s="54"/>
      <c r="KO82" s="54"/>
      <c r="KP82" s="54"/>
      <c r="KQ82" s="54"/>
      <c r="KR82" s="54"/>
      <c r="KS82" s="54"/>
      <c r="KT82" s="54"/>
      <c r="KU82" s="54"/>
      <c r="KV82" s="54"/>
      <c r="KW82" s="54"/>
      <c r="KX82" s="54"/>
      <c r="KY82" s="54"/>
      <c r="KZ82" s="54"/>
      <c r="LA82" s="54"/>
      <c r="LB82" s="54"/>
      <c r="LC82" s="54"/>
      <c r="LD82" s="54"/>
      <c r="LE82" s="54"/>
      <c r="LF82" s="54"/>
      <c r="LG82" s="54"/>
      <c r="LH82" s="54"/>
      <c r="LI82" s="54"/>
      <c r="LJ82" s="54"/>
      <c r="LK82" s="54"/>
      <c r="LL82" s="54"/>
      <c r="LM82" s="54"/>
      <c r="LN82" s="54"/>
      <c r="LO82" s="54"/>
      <c r="LP82" s="54"/>
      <c r="LQ82" s="54"/>
      <c r="LR82" s="54"/>
      <c r="LS82" s="54"/>
      <c r="LT82" s="54"/>
      <c r="LU82" s="54"/>
      <c r="LV82" s="54"/>
      <c r="LW82" s="54"/>
      <c r="LX82" s="54"/>
      <c r="LY82" s="54"/>
      <c r="LZ82" s="54"/>
      <c r="MA82" s="54"/>
      <c r="MB82" s="54"/>
      <c r="MC82" s="54"/>
      <c r="MD82" s="54"/>
      <c r="ME82" s="54"/>
      <c r="MF82" s="54"/>
      <c r="MG82" s="54"/>
      <c r="MH82" s="54"/>
      <c r="MI82" s="54"/>
      <c r="MJ82" s="54"/>
      <c r="MK82" s="54"/>
      <c r="ML82" s="54"/>
      <c r="MM82" s="54"/>
      <c r="MN82" s="54"/>
      <c r="MO82" s="54"/>
      <c r="MP82" s="54"/>
      <c r="MQ82" s="54"/>
      <c r="MR82" s="54"/>
      <c r="MS82" s="54"/>
      <c r="MT82" s="54"/>
      <c r="MU82" s="54"/>
      <c r="MV82" s="54"/>
      <c r="MW82" s="54"/>
      <c r="MX82" s="54"/>
      <c r="MY82" s="54"/>
      <c r="MZ82" s="54"/>
      <c r="NA82" s="54"/>
      <c r="NB82" s="54"/>
      <c r="NC82" s="54"/>
      <c r="ND82" s="54"/>
      <c r="NE82" s="54"/>
      <c r="NF82" s="54"/>
      <c r="NG82" s="54"/>
      <c r="NH82" s="54"/>
      <c r="NI82" s="54"/>
      <c r="NJ82" s="54"/>
      <c r="NK82" s="54"/>
      <c r="NL82" s="54"/>
      <c r="NM82" s="54"/>
      <c r="NN82" s="54"/>
      <c r="NO82" s="54"/>
      <c r="NP82" s="54"/>
      <c r="NQ82" s="54"/>
      <c r="NR82" s="54"/>
      <c r="NS82" s="54"/>
      <c r="NT82" s="54"/>
      <c r="NU82" s="54"/>
      <c r="NV82" s="54"/>
      <c r="NW82" s="54"/>
      <c r="NX82" s="54"/>
      <c r="NY82" s="54"/>
      <c r="NZ82" s="54"/>
      <c r="OA82" s="54"/>
      <c r="OB82" s="54"/>
      <c r="OC82" s="54"/>
      <c r="OD82" s="54"/>
      <c r="OE82" s="54"/>
      <c r="OF82" s="54"/>
      <c r="OG82" s="54"/>
      <c r="OH82" s="54"/>
      <c r="OI82" s="54"/>
      <c r="OJ82" s="54"/>
      <c r="OK82" s="54"/>
      <c r="OL82" s="54"/>
      <c r="OM82" s="54"/>
      <c r="ON82" s="54"/>
      <c r="OO82" s="54"/>
      <c r="OP82" s="54"/>
      <c r="OQ82" s="54"/>
      <c r="OR82" s="54"/>
      <c r="OS82" s="54"/>
      <c r="OT82" s="54"/>
      <c r="OU82" s="54"/>
      <c r="OV82" s="54"/>
      <c r="OW82" s="54"/>
      <c r="OX82" s="54"/>
      <c r="OY82" s="54"/>
      <c r="OZ82" s="54"/>
      <c r="PA82" s="54"/>
      <c r="PB82" s="54"/>
      <c r="PC82" s="54"/>
      <c r="PD82" s="54"/>
      <c r="PE82" s="54"/>
      <c r="PF82" s="54"/>
      <c r="PG82" s="54"/>
      <c r="PH82" s="54"/>
      <c r="PI82" s="54"/>
      <c r="PJ82" s="54"/>
      <c r="PK82" s="54"/>
      <c r="PL82" s="54"/>
      <c r="PM82" s="54"/>
      <c r="PN82" s="54"/>
      <c r="PO82" s="54"/>
      <c r="PP82" s="54"/>
      <c r="PQ82" s="54"/>
      <c r="PR82" s="54"/>
      <c r="PS82" s="54"/>
      <c r="PT82" s="54"/>
      <c r="PU82" s="54"/>
      <c r="PV82" s="54"/>
      <c r="PW82" s="54"/>
      <c r="PX82" s="54"/>
      <c r="PY82" s="54"/>
      <c r="PZ82" s="54"/>
      <c r="QA82" s="54"/>
      <c r="QB82" s="54"/>
      <c r="QC82" s="54"/>
      <c r="QD82" s="54"/>
      <c r="QE82" s="54"/>
      <c r="QF82" s="54"/>
      <c r="QG82" s="54"/>
      <c r="QH82" s="54"/>
      <c r="QI82" s="54"/>
      <c r="QJ82" s="54"/>
      <c r="QK82" s="54"/>
      <c r="QL82" s="54"/>
      <c r="QM82" s="54"/>
      <c r="QN82" s="54"/>
      <c r="QO82" s="54"/>
      <c r="QP82" s="54"/>
      <c r="QQ82" s="54"/>
      <c r="QR82" s="54"/>
      <c r="QS82" s="54"/>
      <c r="QT82" s="54"/>
      <c r="QU82" s="54"/>
    </row>
    <row r="83" spans="1:463" s="1" customFormat="1" ht="15.75" outlineLevel="1" thickBot="1">
      <c r="B83" s="1" t="s">
        <v>441</v>
      </c>
      <c r="D83" s="50" t="s">
        <v>95</v>
      </c>
      <c r="F83" s="393">
        <f ca="1">G83+H83</f>
        <v>17570697.351701207</v>
      </c>
      <c r="G83" s="394">
        <f>G75</f>
        <v>2400697.3441111441</v>
      </c>
      <c r="H83" s="442">
        <f ca="1">(H75+H81)</f>
        <v>15170000.007590065</v>
      </c>
      <c r="I83" s="54">
        <f t="shared" ref="I83:AV83" ca="1" si="167">I75+I81</f>
        <v>1472350.6811936002</v>
      </c>
      <c r="J83" s="54">
        <f t="shared" ca="1" si="167"/>
        <v>77953.25</v>
      </c>
      <c r="K83" s="54">
        <f t="shared" ca="1" si="167"/>
        <v>77953.25</v>
      </c>
      <c r="L83" s="54">
        <f t="shared" ca="1" si="167"/>
        <v>77953.25</v>
      </c>
      <c r="M83" s="54">
        <f t="shared" ca="1" si="167"/>
        <v>77953.25</v>
      </c>
      <c r="N83" s="54">
        <f t="shared" ca="1" si="167"/>
        <v>3871393.4329500003</v>
      </c>
      <c r="O83" s="54">
        <f t="shared" ca="1" si="167"/>
        <v>503064.79309607111</v>
      </c>
      <c r="P83" s="54">
        <f t="shared" ca="1" si="167"/>
        <v>256548.61254051558</v>
      </c>
      <c r="Q83" s="54">
        <f t="shared" ca="1" si="167"/>
        <v>256394.55698496001</v>
      </c>
      <c r="R83" s="54">
        <f t="shared" ca="1" si="167"/>
        <v>508886.11254051561</v>
      </c>
      <c r="S83" s="54">
        <f t="shared" ca="1" si="167"/>
        <v>261875.80698496001</v>
      </c>
      <c r="T83" s="54">
        <f t="shared" ca="1" si="167"/>
        <v>263005.00142940448</v>
      </c>
      <c r="U83" s="54">
        <f t="shared" ca="1" si="167"/>
        <v>1899171.0600738493</v>
      </c>
      <c r="V83" s="54">
        <f t="shared" ca="1" si="167"/>
        <v>366768.66809607111</v>
      </c>
      <c r="W83" s="54">
        <f t="shared" ca="1" si="167"/>
        <v>203267.15420718223</v>
      </c>
      <c r="X83" s="54">
        <f t="shared" ref="X83:AF83" ca="1" si="168">X75+X81</f>
        <v>1242988.2236516268</v>
      </c>
      <c r="Y83" s="54">
        <f t="shared" ca="1" si="168"/>
        <v>211523.05698496001</v>
      </c>
      <c r="Z83" s="54">
        <f t="shared" ca="1" si="168"/>
        <v>900854.146828803</v>
      </c>
      <c r="AA83" s="54">
        <f t="shared" ca="1" si="168"/>
        <v>1475736.3165285068</v>
      </c>
      <c r="AB83" s="54">
        <f t="shared" ca="1" si="168"/>
        <v>157476.99777850669</v>
      </c>
      <c r="AC83" s="54">
        <f t="shared" ca="1" si="168"/>
        <v>758190.96905386669</v>
      </c>
      <c r="AD83" s="54">
        <f t="shared" ca="1" si="168"/>
        <v>82133.25</v>
      </c>
      <c r="AE83" s="54">
        <f t="shared" ca="1" si="168"/>
        <v>83279.083333333343</v>
      </c>
      <c r="AF83" s="54">
        <f t="shared" ca="1" si="168"/>
        <v>83279.083333333343</v>
      </c>
      <c r="AG83" s="54">
        <f t="shared" si="167"/>
        <v>0</v>
      </c>
      <c r="AH83" s="54">
        <f t="shared" si="167"/>
        <v>0</v>
      </c>
      <c r="AI83" s="54">
        <f t="shared" si="167"/>
        <v>0</v>
      </c>
      <c r="AJ83" s="54">
        <f t="shared" si="167"/>
        <v>0</v>
      </c>
      <c r="AK83" s="54">
        <f t="shared" si="167"/>
        <v>0</v>
      </c>
      <c r="AL83" s="54">
        <f t="shared" si="167"/>
        <v>0</v>
      </c>
      <c r="AM83" s="54">
        <f t="shared" si="167"/>
        <v>0</v>
      </c>
      <c r="AN83" s="54">
        <f t="shared" si="167"/>
        <v>0</v>
      </c>
      <c r="AO83" s="54">
        <f t="shared" si="167"/>
        <v>0</v>
      </c>
      <c r="AP83" s="54">
        <f t="shared" si="167"/>
        <v>0</v>
      </c>
      <c r="AQ83" s="54">
        <f t="shared" si="167"/>
        <v>0</v>
      </c>
      <c r="AR83" s="54">
        <f t="shared" si="167"/>
        <v>0</v>
      </c>
      <c r="AS83" s="54">
        <f t="shared" si="167"/>
        <v>0</v>
      </c>
      <c r="AT83" s="54">
        <f t="shared" si="167"/>
        <v>0</v>
      </c>
      <c r="AU83" s="54">
        <f t="shared" si="167"/>
        <v>0</v>
      </c>
      <c r="AV83" s="54">
        <f t="shared" si="167"/>
        <v>0</v>
      </c>
      <c r="AW83" s="54">
        <f t="shared" ref="AW83:DH83" si="169">AW75+AW81</f>
        <v>0</v>
      </c>
      <c r="AX83" s="54">
        <f t="shared" si="169"/>
        <v>0</v>
      </c>
      <c r="AY83" s="54">
        <f t="shared" si="169"/>
        <v>0</v>
      </c>
      <c r="AZ83" s="54">
        <f t="shared" si="169"/>
        <v>0</v>
      </c>
      <c r="BA83" s="54">
        <f t="shared" si="169"/>
        <v>0</v>
      </c>
      <c r="BB83" s="54">
        <f t="shared" si="169"/>
        <v>0</v>
      </c>
      <c r="BC83" s="54">
        <f t="shared" si="169"/>
        <v>0</v>
      </c>
      <c r="BD83" s="54">
        <f t="shared" si="169"/>
        <v>0</v>
      </c>
      <c r="BE83" s="54">
        <f t="shared" si="169"/>
        <v>0</v>
      </c>
      <c r="BF83" s="54">
        <f t="shared" si="169"/>
        <v>0</v>
      </c>
      <c r="BG83" s="54">
        <f t="shared" si="169"/>
        <v>0</v>
      </c>
      <c r="BH83" s="54">
        <f t="shared" si="169"/>
        <v>0</v>
      </c>
      <c r="BI83" s="54">
        <f t="shared" si="169"/>
        <v>0</v>
      </c>
      <c r="BJ83" s="54">
        <f t="shared" si="169"/>
        <v>0</v>
      </c>
      <c r="BK83" s="54">
        <f t="shared" si="169"/>
        <v>0</v>
      </c>
      <c r="BL83" s="54">
        <f t="shared" si="169"/>
        <v>0</v>
      </c>
      <c r="BM83" s="54">
        <f t="shared" si="169"/>
        <v>0</v>
      </c>
      <c r="BN83" s="54">
        <f t="shared" si="169"/>
        <v>0</v>
      </c>
      <c r="BO83" s="54">
        <f t="shared" si="169"/>
        <v>0</v>
      </c>
      <c r="BP83" s="54">
        <f t="shared" si="169"/>
        <v>0</v>
      </c>
      <c r="BQ83" s="54">
        <f t="shared" si="169"/>
        <v>0</v>
      </c>
      <c r="BR83" s="54">
        <f t="shared" si="169"/>
        <v>0</v>
      </c>
      <c r="BS83" s="54">
        <f t="shared" si="169"/>
        <v>0</v>
      </c>
      <c r="BT83" s="54">
        <f t="shared" si="169"/>
        <v>0</v>
      </c>
      <c r="BU83" s="54">
        <f t="shared" si="169"/>
        <v>0</v>
      </c>
      <c r="BV83" s="54">
        <f t="shared" si="169"/>
        <v>0</v>
      </c>
      <c r="BW83" s="54">
        <f t="shared" si="169"/>
        <v>0</v>
      </c>
      <c r="BX83" s="54">
        <f t="shared" si="169"/>
        <v>0</v>
      </c>
      <c r="BY83" s="54">
        <f t="shared" si="169"/>
        <v>0</v>
      </c>
      <c r="BZ83" s="54">
        <f t="shared" si="169"/>
        <v>0</v>
      </c>
      <c r="CA83" s="54">
        <f t="shared" si="169"/>
        <v>0</v>
      </c>
      <c r="CB83" s="54">
        <f t="shared" si="169"/>
        <v>0</v>
      </c>
      <c r="CC83" s="54">
        <f t="shared" si="169"/>
        <v>0</v>
      </c>
      <c r="CD83" s="54">
        <f t="shared" si="169"/>
        <v>0</v>
      </c>
      <c r="CE83" s="54">
        <f t="shared" si="169"/>
        <v>0</v>
      </c>
      <c r="CF83" s="54">
        <f t="shared" si="169"/>
        <v>0</v>
      </c>
      <c r="CG83" s="54">
        <f t="shared" si="169"/>
        <v>0</v>
      </c>
      <c r="CH83" s="54">
        <f t="shared" si="169"/>
        <v>0</v>
      </c>
      <c r="CI83" s="54">
        <f t="shared" si="169"/>
        <v>0</v>
      </c>
      <c r="CJ83" s="54">
        <f t="shared" si="169"/>
        <v>0</v>
      </c>
      <c r="CK83" s="54">
        <f t="shared" si="169"/>
        <v>0</v>
      </c>
      <c r="CL83" s="54">
        <f t="shared" si="169"/>
        <v>0</v>
      </c>
      <c r="CM83" s="54">
        <f t="shared" si="169"/>
        <v>0</v>
      </c>
      <c r="CN83" s="54">
        <f t="shared" si="169"/>
        <v>0</v>
      </c>
      <c r="CO83" s="54">
        <f t="shared" si="169"/>
        <v>0</v>
      </c>
      <c r="CP83" s="54">
        <f t="shared" si="169"/>
        <v>0</v>
      </c>
      <c r="CQ83" s="54">
        <f t="shared" si="169"/>
        <v>0</v>
      </c>
      <c r="CR83" s="54">
        <f t="shared" si="169"/>
        <v>0</v>
      </c>
      <c r="CS83" s="54">
        <f t="shared" si="169"/>
        <v>0</v>
      </c>
      <c r="CT83" s="54">
        <f t="shared" si="169"/>
        <v>0</v>
      </c>
      <c r="CU83" s="54">
        <f t="shared" si="169"/>
        <v>0</v>
      </c>
      <c r="CV83" s="54">
        <f t="shared" si="169"/>
        <v>0</v>
      </c>
      <c r="CW83" s="54">
        <f t="shared" si="169"/>
        <v>0</v>
      </c>
      <c r="CX83" s="54">
        <f t="shared" si="169"/>
        <v>0</v>
      </c>
      <c r="CY83" s="54">
        <f t="shared" si="169"/>
        <v>0</v>
      </c>
      <c r="CZ83" s="54">
        <f t="shared" si="169"/>
        <v>0</v>
      </c>
      <c r="DA83" s="54">
        <f t="shared" si="169"/>
        <v>0</v>
      </c>
      <c r="DB83" s="54">
        <f t="shared" si="169"/>
        <v>0</v>
      </c>
      <c r="DC83" s="54">
        <f t="shared" si="169"/>
        <v>0</v>
      </c>
      <c r="DD83" s="54">
        <f t="shared" si="169"/>
        <v>0</v>
      </c>
      <c r="DE83" s="54">
        <f t="shared" si="169"/>
        <v>0</v>
      </c>
      <c r="DF83" s="54">
        <f t="shared" si="169"/>
        <v>0</v>
      </c>
      <c r="DG83" s="54">
        <f t="shared" si="169"/>
        <v>0</v>
      </c>
      <c r="DH83" s="54">
        <f t="shared" si="169"/>
        <v>0</v>
      </c>
      <c r="DI83" s="54">
        <f t="shared" ref="DI83:FT83" si="170">DI75+DI81</f>
        <v>0</v>
      </c>
      <c r="DJ83" s="54">
        <f t="shared" si="170"/>
        <v>0</v>
      </c>
      <c r="DK83" s="54">
        <f t="shared" si="170"/>
        <v>0</v>
      </c>
      <c r="DL83" s="54">
        <f t="shared" si="170"/>
        <v>0</v>
      </c>
      <c r="DM83" s="54">
        <f t="shared" si="170"/>
        <v>0</v>
      </c>
      <c r="DN83" s="54">
        <f t="shared" si="170"/>
        <v>0</v>
      </c>
      <c r="DO83" s="54">
        <f t="shared" si="170"/>
        <v>0</v>
      </c>
      <c r="DP83" s="54">
        <f t="shared" si="170"/>
        <v>0</v>
      </c>
      <c r="DQ83" s="54">
        <f t="shared" si="170"/>
        <v>0</v>
      </c>
      <c r="DR83" s="54">
        <f t="shared" si="170"/>
        <v>0</v>
      </c>
      <c r="DS83" s="54">
        <f t="shared" si="170"/>
        <v>0</v>
      </c>
      <c r="DT83" s="54">
        <f t="shared" si="170"/>
        <v>0</v>
      </c>
      <c r="DU83" s="54">
        <f t="shared" si="170"/>
        <v>0</v>
      </c>
      <c r="DV83" s="54">
        <f t="shared" si="170"/>
        <v>0</v>
      </c>
      <c r="DW83" s="54">
        <f t="shared" si="170"/>
        <v>0</v>
      </c>
      <c r="DX83" s="54">
        <f t="shared" si="170"/>
        <v>0</v>
      </c>
      <c r="DY83" s="54">
        <f t="shared" si="170"/>
        <v>0</v>
      </c>
      <c r="DZ83" s="54">
        <f t="shared" si="170"/>
        <v>0</v>
      </c>
      <c r="EA83" s="54">
        <f t="shared" si="170"/>
        <v>0</v>
      </c>
      <c r="EB83" s="54">
        <f t="shared" si="170"/>
        <v>0</v>
      </c>
      <c r="EC83" s="54">
        <f t="shared" si="170"/>
        <v>0</v>
      </c>
      <c r="ED83" s="54">
        <f t="shared" si="170"/>
        <v>0</v>
      </c>
      <c r="EE83" s="54">
        <f t="shared" si="170"/>
        <v>0</v>
      </c>
      <c r="EF83" s="54">
        <f t="shared" si="170"/>
        <v>0</v>
      </c>
      <c r="EG83" s="54">
        <f t="shared" si="170"/>
        <v>0</v>
      </c>
      <c r="EH83" s="54">
        <f t="shared" si="170"/>
        <v>0</v>
      </c>
      <c r="EI83" s="54">
        <f t="shared" si="170"/>
        <v>0</v>
      </c>
      <c r="EJ83" s="54">
        <f t="shared" si="170"/>
        <v>0</v>
      </c>
      <c r="EK83" s="54">
        <f t="shared" si="170"/>
        <v>0</v>
      </c>
      <c r="EL83" s="54">
        <f t="shared" si="170"/>
        <v>0</v>
      </c>
      <c r="EM83" s="54">
        <f t="shared" si="170"/>
        <v>0</v>
      </c>
      <c r="EN83" s="54">
        <f t="shared" si="170"/>
        <v>0</v>
      </c>
      <c r="EO83" s="54">
        <f t="shared" si="170"/>
        <v>0</v>
      </c>
      <c r="EP83" s="54">
        <f t="shared" si="170"/>
        <v>0</v>
      </c>
      <c r="EQ83" s="54">
        <f t="shared" si="170"/>
        <v>0</v>
      </c>
      <c r="ER83" s="54">
        <f t="shared" si="170"/>
        <v>0</v>
      </c>
      <c r="ES83" s="54">
        <f t="shared" si="170"/>
        <v>0</v>
      </c>
      <c r="ET83" s="54">
        <f t="shared" si="170"/>
        <v>0</v>
      </c>
      <c r="EU83" s="54">
        <f t="shared" si="170"/>
        <v>0</v>
      </c>
      <c r="EV83" s="54">
        <f t="shared" si="170"/>
        <v>0</v>
      </c>
      <c r="EW83" s="54">
        <f t="shared" si="170"/>
        <v>0</v>
      </c>
      <c r="EX83" s="54">
        <f t="shared" si="170"/>
        <v>0</v>
      </c>
      <c r="EY83" s="54">
        <f t="shared" si="170"/>
        <v>0</v>
      </c>
      <c r="EZ83" s="54">
        <f t="shared" si="170"/>
        <v>0</v>
      </c>
      <c r="FA83" s="54">
        <f t="shared" si="170"/>
        <v>0</v>
      </c>
      <c r="FB83" s="54">
        <f t="shared" si="170"/>
        <v>0</v>
      </c>
      <c r="FC83" s="54">
        <f t="shared" si="170"/>
        <v>0</v>
      </c>
      <c r="FD83" s="54">
        <f t="shared" si="170"/>
        <v>0</v>
      </c>
      <c r="FE83" s="54">
        <f t="shared" si="170"/>
        <v>0</v>
      </c>
      <c r="FF83" s="54">
        <f t="shared" si="170"/>
        <v>0</v>
      </c>
      <c r="FG83" s="54">
        <f t="shared" si="170"/>
        <v>0</v>
      </c>
      <c r="FH83" s="54">
        <f t="shared" si="170"/>
        <v>0</v>
      </c>
      <c r="FI83" s="54">
        <f t="shared" si="170"/>
        <v>0</v>
      </c>
      <c r="FJ83" s="54">
        <f t="shared" si="170"/>
        <v>0</v>
      </c>
      <c r="FK83" s="54">
        <f t="shared" si="170"/>
        <v>0</v>
      </c>
      <c r="FL83" s="54">
        <f t="shared" si="170"/>
        <v>0</v>
      </c>
      <c r="FM83" s="54">
        <f t="shared" si="170"/>
        <v>0</v>
      </c>
      <c r="FN83" s="54">
        <f t="shared" si="170"/>
        <v>0</v>
      </c>
      <c r="FO83" s="54">
        <f t="shared" si="170"/>
        <v>0</v>
      </c>
      <c r="FP83" s="54">
        <f t="shared" si="170"/>
        <v>0</v>
      </c>
      <c r="FQ83" s="54">
        <f t="shared" si="170"/>
        <v>0</v>
      </c>
      <c r="FR83" s="54">
        <f t="shared" si="170"/>
        <v>0</v>
      </c>
      <c r="FS83" s="54">
        <f t="shared" si="170"/>
        <v>0</v>
      </c>
      <c r="FT83" s="54">
        <f t="shared" si="170"/>
        <v>0</v>
      </c>
      <c r="FU83" s="54">
        <f t="shared" ref="FU83:IF83" si="171">FU75+FU81</f>
        <v>0</v>
      </c>
      <c r="FV83" s="54">
        <f t="shared" si="171"/>
        <v>0</v>
      </c>
      <c r="FW83" s="54">
        <f t="shared" si="171"/>
        <v>0</v>
      </c>
      <c r="FX83" s="54">
        <f t="shared" si="171"/>
        <v>0</v>
      </c>
      <c r="FY83" s="54">
        <f t="shared" si="171"/>
        <v>0</v>
      </c>
      <c r="FZ83" s="54">
        <f t="shared" si="171"/>
        <v>0</v>
      </c>
      <c r="GA83" s="54">
        <f t="shared" si="171"/>
        <v>0</v>
      </c>
      <c r="GB83" s="54">
        <f t="shared" si="171"/>
        <v>0</v>
      </c>
      <c r="GC83" s="54">
        <f t="shared" si="171"/>
        <v>0</v>
      </c>
      <c r="GD83" s="54">
        <f t="shared" si="171"/>
        <v>0</v>
      </c>
      <c r="GE83" s="54">
        <f t="shared" si="171"/>
        <v>0</v>
      </c>
      <c r="GF83" s="54">
        <f t="shared" si="171"/>
        <v>0</v>
      </c>
      <c r="GG83" s="54">
        <f t="shared" si="171"/>
        <v>0</v>
      </c>
      <c r="GH83" s="54">
        <f t="shared" si="171"/>
        <v>0</v>
      </c>
      <c r="GI83" s="54">
        <f t="shared" si="171"/>
        <v>0</v>
      </c>
      <c r="GJ83" s="54">
        <f t="shared" si="171"/>
        <v>0</v>
      </c>
      <c r="GK83" s="54">
        <f t="shared" si="171"/>
        <v>0</v>
      </c>
      <c r="GL83" s="54">
        <f t="shared" si="171"/>
        <v>0</v>
      </c>
      <c r="GM83" s="54">
        <f t="shared" si="171"/>
        <v>0</v>
      </c>
      <c r="GN83" s="54">
        <f t="shared" si="171"/>
        <v>0</v>
      </c>
      <c r="GO83" s="54">
        <f t="shared" si="171"/>
        <v>0</v>
      </c>
      <c r="GP83" s="54">
        <f t="shared" si="171"/>
        <v>0</v>
      </c>
      <c r="GQ83" s="54">
        <f t="shared" si="171"/>
        <v>0</v>
      </c>
      <c r="GR83" s="54">
        <f t="shared" si="171"/>
        <v>0</v>
      </c>
      <c r="GS83" s="54">
        <f t="shared" si="171"/>
        <v>0</v>
      </c>
      <c r="GT83" s="54">
        <f t="shared" si="171"/>
        <v>0</v>
      </c>
      <c r="GU83" s="54">
        <f t="shared" si="171"/>
        <v>0</v>
      </c>
      <c r="GV83" s="54">
        <f t="shared" si="171"/>
        <v>0</v>
      </c>
      <c r="GW83" s="54">
        <f t="shared" si="171"/>
        <v>0</v>
      </c>
      <c r="GX83" s="54">
        <f t="shared" si="171"/>
        <v>0</v>
      </c>
      <c r="GY83" s="54">
        <f t="shared" si="171"/>
        <v>0</v>
      </c>
      <c r="GZ83" s="54">
        <f t="shared" si="171"/>
        <v>0</v>
      </c>
      <c r="HA83" s="54">
        <f t="shared" si="171"/>
        <v>0</v>
      </c>
      <c r="HB83" s="54">
        <f t="shared" si="171"/>
        <v>0</v>
      </c>
      <c r="HC83" s="54">
        <f t="shared" si="171"/>
        <v>0</v>
      </c>
      <c r="HD83" s="54">
        <f t="shared" si="171"/>
        <v>0</v>
      </c>
      <c r="HE83" s="54">
        <f t="shared" si="171"/>
        <v>0</v>
      </c>
      <c r="HF83" s="54">
        <f t="shared" si="171"/>
        <v>0</v>
      </c>
      <c r="HG83" s="54">
        <f t="shared" si="171"/>
        <v>0</v>
      </c>
      <c r="HH83" s="54">
        <f t="shared" si="171"/>
        <v>0</v>
      </c>
      <c r="HI83" s="54">
        <f t="shared" si="171"/>
        <v>0</v>
      </c>
      <c r="HJ83" s="54">
        <f t="shared" si="171"/>
        <v>0</v>
      </c>
      <c r="HK83" s="54">
        <f t="shared" si="171"/>
        <v>0</v>
      </c>
      <c r="HL83" s="54">
        <f t="shared" si="171"/>
        <v>0</v>
      </c>
      <c r="HM83" s="54">
        <f t="shared" si="171"/>
        <v>0</v>
      </c>
      <c r="HN83" s="54">
        <f t="shared" si="171"/>
        <v>0</v>
      </c>
      <c r="HO83" s="54">
        <f t="shared" si="171"/>
        <v>0</v>
      </c>
      <c r="HP83" s="54">
        <f t="shared" si="171"/>
        <v>0</v>
      </c>
      <c r="HQ83" s="54">
        <f t="shared" si="171"/>
        <v>0</v>
      </c>
      <c r="HR83" s="54">
        <f t="shared" si="171"/>
        <v>0</v>
      </c>
      <c r="HS83" s="54">
        <f t="shared" si="171"/>
        <v>0</v>
      </c>
      <c r="HT83" s="54">
        <f t="shared" si="171"/>
        <v>0</v>
      </c>
      <c r="HU83" s="54">
        <f t="shared" si="171"/>
        <v>0</v>
      </c>
      <c r="HV83" s="54">
        <f t="shared" si="171"/>
        <v>0</v>
      </c>
      <c r="HW83" s="54">
        <f t="shared" si="171"/>
        <v>0</v>
      </c>
      <c r="HX83" s="54">
        <f t="shared" si="171"/>
        <v>0</v>
      </c>
      <c r="HY83" s="54">
        <f t="shared" si="171"/>
        <v>0</v>
      </c>
      <c r="HZ83" s="54">
        <f t="shared" si="171"/>
        <v>0</v>
      </c>
      <c r="IA83" s="54">
        <f t="shared" si="171"/>
        <v>0</v>
      </c>
      <c r="IB83" s="54">
        <f t="shared" si="171"/>
        <v>0</v>
      </c>
      <c r="IC83" s="54">
        <f t="shared" si="171"/>
        <v>0</v>
      </c>
      <c r="ID83" s="54">
        <f t="shared" si="171"/>
        <v>0</v>
      </c>
      <c r="IE83" s="54">
        <f t="shared" si="171"/>
        <v>0</v>
      </c>
      <c r="IF83" s="54">
        <f t="shared" si="171"/>
        <v>0</v>
      </c>
      <c r="IG83" s="54">
        <f t="shared" ref="IG83:KP83" si="172">IG75+IG81</f>
        <v>0</v>
      </c>
      <c r="IH83" s="54">
        <f t="shared" si="172"/>
        <v>0</v>
      </c>
      <c r="II83" s="54">
        <f t="shared" si="172"/>
        <v>7777.9598204181602</v>
      </c>
      <c r="IJ83" s="54">
        <f t="shared" si="172"/>
        <v>0</v>
      </c>
      <c r="IK83" s="54">
        <f t="shared" si="172"/>
        <v>0</v>
      </c>
      <c r="IL83" s="54">
        <f t="shared" si="172"/>
        <v>0</v>
      </c>
      <c r="IM83" s="54">
        <f t="shared" si="172"/>
        <v>0</v>
      </c>
      <c r="IN83" s="54">
        <f t="shared" si="172"/>
        <v>0</v>
      </c>
      <c r="IO83" s="54">
        <f t="shared" si="172"/>
        <v>2392919.3842907259</v>
      </c>
      <c r="IP83" s="54">
        <f t="shared" si="172"/>
        <v>0</v>
      </c>
      <c r="IQ83" s="54">
        <f t="shared" si="172"/>
        <v>0</v>
      </c>
      <c r="IR83" s="54">
        <f t="shared" si="172"/>
        <v>0</v>
      </c>
      <c r="IS83" s="54">
        <f t="shared" si="172"/>
        <v>0</v>
      </c>
      <c r="IT83" s="54">
        <f t="shared" si="172"/>
        <v>0</v>
      </c>
      <c r="IU83" s="54">
        <f t="shared" si="172"/>
        <v>0</v>
      </c>
      <c r="IV83" s="54">
        <f t="shared" si="172"/>
        <v>0</v>
      </c>
      <c r="IW83" s="54">
        <f t="shared" si="172"/>
        <v>0</v>
      </c>
      <c r="IX83" s="54">
        <f t="shared" si="172"/>
        <v>0</v>
      </c>
      <c r="IY83" s="54">
        <f t="shared" si="172"/>
        <v>0</v>
      </c>
      <c r="IZ83" s="54">
        <f t="shared" si="172"/>
        <v>0</v>
      </c>
      <c r="JA83" s="54">
        <f t="shared" si="172"/>
        <v>0</v>
      </c>
      <c r="JB83" s="54">
        <f t="shared" si="172"/>
        <v>0</v>
      </c>
      <c r="JC83" s="54">
        <f t="shared" si="172"/>
        <v>0</v>
      </c>
      <c r="JD83" s="54">
        <f t="shared" si="172"/>
        <v>0</v>
      </c>
      <c r="JE83" s="54">
        <f t="shared" si="172"/>
        <v>0</v>
      </c>
      <c r="JF83" s="54">
        <f t="shared" si="172"/>
        <v>0</v>
      </c>
      <c r="JG83" s="54">
        <f t="shared" si="172"/>
        <v>0</v>
      </c>
      <c r="JH83" s="54">
        <f t="shared" si="172"/>
        <v>0</v>
      </c>
      <c r="JI83" s="54">
        <f t="shared" si="172"/>
        <v>0</v>
      </c>
      <c r="JJ83" s="54">
        <f t="shared" si="172"/>
        <v>0</v>
      </c>
      <c r="JK83" s="54">
        <f t="shared" si="172"/>
        <v>0</v>
      </c>
      <c r="JL83" s="54">
        <f t="shared" si="172"/>
        <v>0</v>
      </c>
      <c r="JM83" s="54">
        <f t="shared" si="172"/>
        <v>0</v>
      </c>
      <c r="JN83" s="54">
        <f t="shared" si="172"/>
        <v>0</v>
      </c>
      <c r="JO83" s="54">
        <f t="shared" si="172"/>
        <v>0</v>
      </c>
      <c r="JP83" s="54">
        <f t="shared" si="172"/>
        <v>0</v>
      </c>
      <c r="JQ83" s="54">
        <f t="shared" si="172"/>
        <v>0</v>
      </c>
      <c r="JR83" s="54">
        <f t="shared" si="172"/>
        <v>0</v>
      </c>
      <c r="JS83" s="54">
        <f t="shared" si="172"/>
        <v>0</v>
      </c>
      <c r="JT83" s="54">
        <f t="shared" si="172"/>
        <v>0</v>
      </c>
      <c r="JU83" s="54">
        <f t="shared" si="172"/>
        <v>0</v>
      </c>
      <c r="JV83" s="54">
        <f t="shared" si="172"/>
        <v>0</v>
      </c>
      <c r="JW83" s="54">
        <f t="shared" si="172"/>
        <v>0</v>
      </c>
      <c r="JX83" s="54">
        <f t="shared" si="172"/>
        <v>0</v>
      </c>
      <c r="JY83" s="54">
        <f t="shared" si="172"/>
        <v>0</v>
      </c>
      <c r="JZ83" s="54">
        <f t="shared" si="172"/>
        <v>0</v>
      </c>
      <c r="KA83" s="54">
        <f t="shared" si="172"/>
        <v>0</v>
      </c>
      <c r="KB83" s="54">
        <f t="shared" si="172"/>
        <v>0</v>
      </c>
      <c r="KC83" s="54">
        <f t="shared" si="172"/>
        <v>0</v>
      </c>
      <c r="KD83" s="54">
        <f t="shared" si="172"/>
        <v>0</v>
      </c>
      <c r="KE83" s="54">
        <f t="shared" si="172"/>
        <v>0</v>
      </c>
      <c r="KF83" s="54">
        <f t="shared" si="172"/>
        <v>0</v>
      </c>
      <c r="KG83" s="54">
        <f t="shared" si="172"/>
        <v>0</v>
      </c>
      <c r="KH83" s="54">
        <f t="shared" si="172"/>
        <v>0</v>
      </c>
      <c r="KI83" s="54">
        <f t="shared" si="172"/>
        <v>0</v>
      </c>
      <c r="KJ83" s="54">
        <f t="shared" si="172"/>
        <v>0</v>
      </c>
      <c r="KK83" s="54">
        <f t="shared" si="172"/>
        <v>0</v>
      </c>
      <c r="KL83" s="54">
        <f t="shared" si="172"/>
        <v>0</v>
      </c>
      <c r="KM83" s="54">
        <f t="shared" si="172"/>
        <v>0</v>
      </c>
      <c r="KN83" s="54">
        <f t="shared" si="172"/>
        <v>0</v>
      </c>
      <c r="KO83" s="54">
        <f t="shared" si="172"/>
        <v>0</v>
      </c>
      <c r="KP83" s="54">
        <f t="shared" si="172"/>
        <v>0</v>
      </c>
      <c r="KQ83" s="54">
        <f t="shared" ref="KQ83:LT83" si="173">KQ75+KQ81</f>
        <v>0</v>
      </c>
      <c r="KR83" s="54">
        <f t="shared" si="173"/>
        <v>0</v>
      </c>
      <c r="KS83" s="54">
        <f t="shared" si="173"/>
        <v>0</v>
      </c>
      <c r="KT83" s="54">
        <f t="shared" si="173"/>
        <v>0</v>
      </c>
      <c r="KU83" s="54">
        <f t="shared" si="173"/>
        <v>0</v>
      </c>
      <c r="KV83" s="54">
        <f t="shared" si="173"/>
        <v>0</v>
      </c>
      <c r="KW83" s="54">
        <f t="shared" si="173"/>
        <v>0</v>
      </c>
      <c r="KX83" s="54">
        <f t="shared" si="173"/>
        <v>0</v>
      </c>
      <c r="KY83" s="54">
        <f t="shared" si="173"/>
        <v>0</v>
      </c>
      <c r="KZ83" s="54">
        <f t="shared" si="173"/>
        <v>0</v>
      </c>
      <c r="LA83" s="54">
        <f t="shared" si="173"/>
        <v>0</v>
      </c>
      <c r="LB83" s="54">
        <f t="shared" si="173"/>
        <v>0</v>
      </c>
      <c r="LC83" s="54">
        <f t="shared" si="173"/>
        <v>0</v>
      </c>
      <c r="LD83" s="54">
        <f t="shared" si="173"/>
        <v>0</v>
      </c>
      <c r="LE83" s="54">
        <f t="shared" si="173"/>
        <v>0</v>
      </c>
      <c r="LF83" s="54">
        <f t="shared" si="173"/>
        <v>0</v>
      </c>
      <c r="LG83" s="54">
        <f t="shared" si="173"/>
        <v>0</v>
      </c>
      <c r="LH83" s="54">
        <f t="shared" si="173"/>
        <v>0</v>
      </c>
      <c r="LI83" s="54">
        <f t="shared" si="173"/>
        <v>0</v>
      </c>
      <c r="LJ83" s="54">
        <f t="shared" si="173"/>
        <v>0</v>
      </c>
      <c r="LK83" s="54">
        <f t="shared" si="173"/>
        <v>0</v>
      </c>
      <c r="LL83" s="54">
        <f t="shared" si="173"/>
        <v>0</v>
      </c>
      <c r="LM83" s="54">
        <f t="shared" si="173"/>
        <v>0</v>
      </c>
      <c r="LN83" s="54">
        <f t="shared" si="173"/>
        <v>0</v>
      </c>
      <c r="LO83" s="54">
        <f t="shared" si="173"/>
        <v>0</v>
      </c>
      <c r="LP83" s="54">
        <f t="shared" si="173"/>
        <v>0</v>
      </c>
      <c r="LQ83" s="54">
        <f t="shared" si="173"/>
        <v>0</v>
      </c>
      <c r="LR83" s="54">
        <f t="shared" si="173"/>
        <v>0</v>
      </c>
      <c r="LS83" s="54">
        <f t="shared" si="173"/>
        <v>0</v>
      </c>
      <c r="LT83" s="54">
        <f t="shared" si="173"/>
        <v>0</v>
      </c>
      <c r="LU83" s="54"/>
      <c r="LV83" s="54"/>
      <c r="LW83" s="54"/>
      <c r="LX83" s="54"/>
      <c r="LY83" s="54"/>
      <c r="LZ83" s="54"/>
      <c r="MA83" s="54"/>
      <c r="MB83" s="54"/>
      <c r="MC83" s="54"/>
      <c r="MD83" s="54"/>
      <c r="ME83" s="54"/>
      <c r="MF83" s="54"/>
      <c r="MG83" s="54"/>
      <c r="MH83" s="54"/>
      <c r="MI83" s="54"/>
      <c r="MJ83" s="54"/>
      <c r="MK83" s="54"/>
      <c r="ML83" s="54"/>
      <c r="MM83" s="54"/>
      <c r="MN83" s="54"/>
      <c r="MO83" s="54"/>
      <c r="MP83" s="54"/>
      <c r="MQ83" s="54"/>
      <c r="MR83" s="54"/>
      <c r="MS83" s="54"/>
      <c r="MT83" s="54"/>
      <c r="MU83" s="54"/>
      <c r="MV83" s="54"/>
      <c r="MW83" s="54"/>
      <c r="MX83" s="54"/>
      <c r="MY83" s="54"/>
      <c r="MZ83" s="54"/>
      <c r="NA83" s="54"/>
      <c r="NB83" s="54"/>
      <c r="NC83" s="54"/>
      <c r="ND83" s="54"/>
      <c r="NE83" s="54"/>
      <c r="NF83" s="54"/>
      <c r="NG83" s="54"/>
      <c r="NH83" s="54"/>
      <c r="NI83" s="54"/>
      <c r="NJ83" s="54"/>
      <c r="NK83" s="54"/>
      <c r="NL83" s="54"/>
      <c r="NM83" s="54"/>
      <c r="NN83" s="54"/>
      <c r="NO83" s="54"/>
      <c r="NP83" s="54"/>
      <c r="NQ83" s="54"/>
      <c r="NR83" s="54"/>
      <c r="NS83" s="54"/>
      <c r="NT83" s="54"/>
      <c r="NU83" s="54"/>
      <c r="NV83" s="54"/>
      <c r="NW83" s="54"/>
      <c r="NX83" s="54"/>
      <c r="NY83" s="54"/>
      <c r="NZ83" s="54"/>
      <c r="OA83" s="54"/>
      <c r="OB83" s="54"/>
      <c r="OC83" s="54"/>
      <c r="OD83" s="54"/>
      <c r="OE83" s="54"/>
      <c r="OF83" s="54"/>
      <c r="OG83" s="54"/>
      <c r="OH83" s="54"/>
      <c r="OI83" s="54"/>
      <c r="OJ83" s="54"/>
      <c r="OK83" s="54"/>
      <c r="OL83" s="54"/>
      <c r="OM83" s="54"/>
      <c r="ON83" s="54"/>
      <c r="OO83" s="54"/>
      <c r="OP83" s="54"/>
      <c r="OQ83" s="54"/>
      <c r="OR83" s="54"/>
      <c r="OS83" s="54"/>
      <c r="OT83" s="54"/>
      <c r="OU83" s="54"/>
      <c r="OV83" s="54"/>
      <c r="OW83" s="54"/>
      <c r="OX83" s="54"/>
      <c r="OY83" s="54"/>
      <c r="OZ83" s="54"/>
      <c r="PA83" s="54"/>
      <c r="PB83" s="54"/>
      <c r="PC83" s="54"/>
      <c r="PD83" s="54"/>
      <c r="PE83" s="54"/>
      <c r="PF83" s="54"/>
      <c r="PG83" s="54"/>
      <c r="PH83" s="54"/>
      <c r="PI83" s="54"/>
      <c r="PJ83" s="54"/>
      <c r="PK83" s="54"/>
      <c r="PL83" s="54"/>
      <c r="PM83" s="54"/>
      <c r="PN83" s="54"/>
      <c r="PO83" s="54"/>
      <c r="PP83" s="54"/>
      <c r="PQ83" s="54"/>
      <c r="PR83" s="54"/>
      <c r="PS83" s="54"/>
      <c r="PT83" s="54"/>
      <c r="PU83" s="54"/>
      <c r="PV83" s="54"/>
      <c r="PW83" s="54"/>
      <c r="PX83" s="54"/>
      <c r="PY83" s="54"/>
      <c r="PZ83" s="54"/>
      <c r="QA83" s="54"/>
      <c r="QB83" s="54"/>
      <c r="QC83" s="54"/>
      <c r="QD83" s="54"/>
      <c r="QE83" s="54"/>
      <c r="QF83" s="54"/>
      <c r="QG83" s="54"/>
      <c r="QH83" s="54"/>
      <c r="QI83" s="54"/>
      <c r="QJ83" s="54"/>
      <c r="QK83" s="54"/>
      <c r="QL83" s="54"/>
      <c r="QM83" s="54"/>
      <c r="QN83" s="54"/>
      <c r="QO83" s="54"/>
      <c r="QP83" s="54"/>
      <c r="QQ83" s="54"/>
      <c r="QR83" s="54"/>
      <c r="QS83" s="54"/>
      <c r="QT83" s="54"/>
      <c r="QU83" s="54"/>
    </row>
    <row r="84" spans="1:463" s="1" customFormat="1" ht="15.75" outlineLevel="1" thickTop="1">
      <c r="B84" s="1" t="s">
        <v>442</v>
      </c>
      <c r="D84" s="50" t="s">
        <v>95</v>
      </c>
      <c r="F84" s="27"/>
      <c r="G84" s="371"/>
      <c r="H84" s="441">
        <f ca="1">AF84</f>
        <v>15170000.007590067</v>
      </c>
      <c r="I84" s="54">
        <f ca="1">I83</f>
        <v>1472350.6811936002</v>
      </c>
      <c r="J84" s="54">
        <f t="shared" ref="J84:N84" ca="1" si="174">I84+J83</f>
        <v>1550303.9311936002</v>
      </c>
      <c r="K84" s="54">
        <f t="shared" ca="1" si="174"/>
        <v>1628257.1811936002</v>
      </c>
      <c r="L84" s="54">
        <f t="shared" ca="1" si="174"/>
        <v>1706210.4311936002</v>
      </c>
      <c r="M84" s="54">
        <f t="shared" ca="1" si="174"/>
        <v>1784163.6811936002</v>
      </c>
      <c r="N84" s="54">
        <f t="shared" ca="1" si="174"/>
        <v>5655557.1141436007</v>
      </c>
      <c r="O84" s="54">
        <f t="shared" ref="O84:W84" ca="1" si="175">N84+O83</f>
        <v>6158621.9072396718</v>
      </c>
      <c r="P84" s="54">
        <f t="shared" ca="1" si="175"/>
        <v>6415170.5197801869</v>
      </c>
      <c r="Q84" s="54">
        <f t="shared" ca="1" si="175"/>
        <v>6671565.076765147</v>
      </c>
      <c r="R84" s="54">
        <f t="shared" ca="1" si="175"/>
        <v>7180451.1893056631</v>
      </c>
      <c r="S84" s="54">
        <f t="shared" ca="1" si="175"/>
        <v>7442326.9962906232</v>
      </c>
      <c r="T84" s="54">
        <f t="shared" ca="1" si="175"/>
        <v>7705331.9977200273</v>
      </c>
      <c r="U84" s="54">
        <f t="shared" ca="1" si="175"/>
        <v>9604503.0577938762</v>
      </c>
      <c r="V84" s="54">
        <f t="shared" ca="1" si="175"/>
        <v>9971271.7258899473</v>
      </c>
      <c r="W84" s="54">
        <f t="shared" ca="1" si="175"/>
        <v>10174538.88009713</v>
      </c>
      <c r="X84" s="54">
        <f t="shared" ref="X84" ca="1" si="176">W84+X83</f>
        <v>11417527.103748757</v>
      </c>
      <c r="Y84" s="54">
        <f t="shared" ref="Y84" ca="1" si="177">X84+Y83</f>
        <v>11629050.160733717</v>
      </c>
      <c r="Z84" s="54">
        <f t="shared" ref="Z84" ca="1" si="178">Y84+Z83</f>
        <v>12529904.307562519</v>
      </c>
      <c r="AA84" s="54">
        <f t="shared" ref="AA84" ca="1" si="179">Z84+AA83</f>
        <v>14005640.624091025</v>
      </c>
      <c r="AB84" s="54">
        <f t="shared" ref="AB84" ca="1" si="180">AA84+AB83</f>
        <v>14163117.621869532</v>
      </c>
      <c r="AC84" s="54">
        <f t="shared" ref="AC84" ca="1" si="181">AB84+AC83</f>
        <v>14921308.590923399</v>
      </c>
      <c r="AD84" s="54">
        <f t="shared" ref="AD84" ca="1" si="182">AC84+AD83</f>
        <v>15003441.840923399</v>
      </c>
      <c r="AE84" s="54">
        <f t="shared" ref="AE84" ca="1" si="183">AD84+AE83</f>
        <v>15086720.924256733</v>
      </c>
      <c r="AF84" s="54">
        <f t="shared" ref="AF84" ca="1" si="184">AE84+AF83</f>
        <v>15170000.007590067</v>
      </c>
      <c r="AG84" s="54">
        <v>0</v>
      </c>
      <c r="AH84" s="54">
        <v>0</v>
      </c>
      <c r="AI84" s="54">
        <v>0</v>
      </c>
      <c r="AJ84" s="54">
        <v>0</v>
      </c>
      <c r="AK84" s="54">
        <v>0</v>
      </c>
      <c r="AL84" s="54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>
        <v>0</v>
      </c>
      <c r="AW84" s="54">
        <v>0</v>
      </c>
      <c r="AX84" s="54">
        <v>0</v>
      </c>
      <c r="AY84" s="54">
        <v>0</v>
      </c>
      <c r="AZ84" s="54">
        <v>0</v>
      </c>
      <c r="BA84" s="54">
        <v>0</v>
      </c>
      <c r="BB84" s="54">
        <v>0</v>
      </c>
      <c r="BC84" s="54">
        <v>0</v>
      </c>
      <c r="BD84" s="54">
        <v>0</v>
      </c>
      <c r="BE84" s="54">
        <v>0</v>
      </c>
      <c r="BF84" s="54">
        <v>0</v>
      </c>
      <c r="BG84" s="54">
        <v>0</v>
      </c>
      <c r="BH84" s="54">
        <v>0</v>
      </c>
      <c r="BI84" s="54">
        <v>0</v>
      </c>
      <c r="BJ84" s="54">
        <v>0</v>
      </c>
      <c r="BK84" s="54">
        <v>0</v>
      </c>
      <c r="BL84" s="54">
        <v>0</v>
      </c>
      <c r="BM84" s="54">
        <v>0</v>
      </c>
      <c r="BN84" s="54">
        <v>0</v>
      </c>
      <c r="BO84" s="54">
        <v>0</v>
      </c>
      <c r="BP84" s="54">
        <v>0</v>
      </c>
      <c r="BQ84" s="54">
        <v>0</v>
      </c>
      <c r="BR84" s="54">
        <v>0</v>
      </c>
      <c r="BS84" s="54">
        <v>0</v>
      </c>
      <c r="BT84" s="54">
        <v>0</v>
      </c>
      <c r="BU84" s="54">
        <v>0</v>
      </c>
      <c r="BV84" s="54">
        <v>0</v>
      </c>
      <c r="BW84" s="54">
        <v>0</v>
      </c>
      <c r="BX84" s="54">
        <v>0</v>
      </c>
      <c r="BY84" s="54">
        <v>0</v>
      </c>
      <c r="BZ84" s="54">
        <v>0</v>
      </c>
      <c r="CA84" s="54">
        <v>0</v>
      </c>
      <c r="CB84" s="54">
        <v>0</v>
      </c>
      <c r="CC84" s="54">
        <v>0</v>
      </c>
      <c r="CD84" s="54">
        <v>0</v>
      </c>
      <c r="CE84" s="54">
        <v>0</v>
      </c>
      <c r="CF84" s="54">
        <v>0</v>
      </c>
      <c r="CG84" s="54">
        <v>0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  <c r="CM84" s="54">
        <v>0</v>
      </c>
      <c r="CN84" s="54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54">
        <v>0</v>
      </c>
      <c r="CU84" s="54">
        <v>0</v>
      </c>
      <c r="CV84" s="54">
        <v>0</v>
      </c>
      <c r="CW84" s="54">
        <v>0</v>
      </c>
      <c r="CX84" s="54">
        <v>0</v>
      </c>
      <c r="CY84" s="54">
        <v>0</v>
      </c>
      <c r="CZ84" s="54">
        <v>0</v>
      </c>
      <c r="DA84" s="54">
        <v>0</v>
      </c>
      <c r="DB84" s="54">
        <v>0</v>
      </c>
      <c r="DC84" s="54">
        <v>0</v>
      </c>
      <c r="DD84" s="54">
        <v>0</v>
      </c>
      <c r="DE84" s="54">
        <v>0</v>
      </c>
      <c r="DF84" s="54">
        <v>0</v>
      </c>
      <c r="DG84" s="54">
        <v>0</v>
      </c>
      <c r="DH84" s="54">
        <v>0</v>
      </c>
      <c r="DI84" s="54">
        <v>0</v>
      </c>
      <c r="DJ84" s="54">
        <v>0</v>
      </c>
      <c r="DK84" s="54">
        <v>0</v>
      </c>
      <c r="DL84" s="54">
        <v>0</v>
      </c>
      <c r="DM84" s="54">
        <v>0</v>
      </c>
      <c r="DN84" s="54">
        <v>0</v>
      </c>
      <c r="DO84" s="54">
        <v>0</v>
      </c>
      <c r="DP84" s="54">
        <v>0</v>
      </c>
      <c r="DQ84" s="54">
        <v>0</v>
      </c>
      <c r="DR84" s="54">
        <v>0</v>
      </c>
      <c r="DS84" s="54">
        <v>0</v>
      </c>
      <c r="DT84" s="54">
        <v>0</v>
      </c>
      <c r="DU84" s="54">
        <v>0</v>
      </c>
      <c r="DV84" s="54">
        <v>0</v>
      </c>
      <c r="DW84" s="54">
        <v>0</v>
      </c>
      <c r="DX84" s="54">
        <v>0</v>
      </c>
      <c r="DY84" s="54">
        <v>0</v>
      </c>
      <c r="DZ84" s="54">
        <v>0</v>
      </c>
      <c r="EA84" s="54">
        <v>0</v>
      </c>
      <c r="EB84" s="54">
        <v>0</v>
      </c>
      <c r="EC84" s="54">
        <v>0</v>
      </c>
      <c r="ED84" s="54">
        <v>0</v>
      </c>
      <c r="EE84" s="54">
        <v>0</v>
      </c>
      <c r="EF84" s="54">
        <v>0</v>
      </c>
      <c r="EG84" s="54">
        <v>0</v>
      </c>
      <c r="EH84" s="54">
        <v>0</v>
      </c>
      <c r="EI84" s="54">
        <v>0</v>
      </c>
      <c r="EJ84" s="54">
        <v>0</v>
      </c>
      <c r="EK84" s="54">
        <v>0</v>
      </c>
      <c r="EL84" s="54">
        <v>0</v>
      </c>
      <c r="EM84" s="54">
        <v>0</v>
      </c>
      <c r="EN84" s="54">
        <v>0</v>
      </c>
      <c r="EO84" s="54">
        <v>0</v>
      </c>
      <c r="EP84" s="54">
        <v>0</v>
      </c>
      <c r="EQ84" s="54">
        <v>0</v>
      </c>
      <c r="ER84" s="54">
        <v>0</v>
      </c>
      <c r="ES84" s="54">
        <v>0</v>
      </c>
      <c r="ET84" s="54">
        <v>0</v>
      </c>
      <c r="EU84" s="54">
        <v>0</v>
      </c>
      <c r="EV84" s="54">
        <v>0</v>
      </c>
      <c r="EW84" s="54">
        <v>0</v>
      </c>
      <c r="EX84" s="54">
        <v>0</v>
      </c>
      <c r="EY84" s="54">
        <v>0</v>
      </c>
      <c r="EZ84" s="54">
        <v>0</v>
      </c>
      <c r="FA84" s="54">
        <v>0</v>
      </c>
      <c r="FB84" s="54">
        <v>0</v>
      </c>
      <c r="FC84" s="54">
        <v>0</v>
      </c>
      <c r="FD84" s="54">
        <v>0</v>
      </c>
      <c r="FE84" s="54">
        <v>0</v>
      </c>
      <c r="FF84" s="54">
        <v>0</v>
      </c>
      <c r="FG84" s="54">
        <v>0</v>
      </c>
      <c r="FH84" s="54">
        <v>0</v>
      </c>
      <c r="FI84" s="54">
        <v>0</v>
      </c>
      <c r="FJ84" s="54">
        <v>0</v>
      </c>
      <c r="FK84" s="54">
        <v>0</v>
      </c>
      <c r="FL84" s="54">
        <v>0</v>
      </c>
      <c r="FM84" s="54">
        <v>0</v>
      </c>
      <c r="FN84" s="54">
        <v>0</v>
      </c>
      <c r="FO84" s="54">
        <v>0</v>
      </c>
      <c r="FP84" s="54">
        <v>0</v>
      </c>
      <c r="FQ84" s="54">
        <v>0</v>
      </c>
      <c r="FR84" s="54">
        <v>0</v>
      </c>
      <c r="FS84" s="54">
        <v>0</v>
      </c>
      <c r="FT84" s="54">
        <v>0</v>
      </c>
      <c r="FU84" s="54">
        <v>0</v>
      </c>
      <c r="FV84" s="54">
        <v>0</v>
      </c>
      <c r="FW84" s="54">
        <v>0</v>
      </c>
      <c r="FX84" s="54">
        <v>0</v>
      </c>
      <c r="FY84" s="54">
        <v>0</v>
      </c>
      <c r="FZ84" s="54">
        <v>0</v>
      </c>
      <c r="GA84" s="54">
        <v>0</v>
      </c>
      <c r="GB84" s="54">
        <v>0</v>
      </c>
      <c r="GC84" s="54">
        <v>0</v>
      </c>
      <c r="GD84" s="54">
        <v>0</v>
      </c>
      <c r="GE84" s="54">
        <v>0</v>
      </c>
      <c r="GF84" s="54">
        <v>0</v>
      </c>
      <c r="GG84" s="54">
        <v>0</v>
      </c>
      <c r="GH84" s="54">
        <v>0</v>
      </c>
      <c r="GI84" s="54">
        <v>0</v>
      </c>
      <c r="GJ84" s="54">
        <v>0</v>
      </c>
      <c r="GK84" s="54">
        <v>0</v>
      </c>
      <c r="GL84" s="54">
        <v>0</v>
      </c>
      <c r="GM84" s="54">
        <v>0</v>
      </c>
      <c r="GN84" s="54">
        <v>0</v>
      </c>
      <c r="GO84" s="54">
        <v>0</v>
      </c>
      <c r="GP84" s="54">
        <v>0</v>
      </c>
      <c r="GQ84" s="54">
        <v>0</v>
      </c>
      <c r="GR84" s="54">
        <v>0</v>
      </c>
      <c r="GS84" s="54">
        <v>0</v>
      </c>
      <c r="GT84" s="54">
        <v>0</v>
      </c>
      <c r="GU84" s="54">
        <v>0</v>
      </c>
      <c r="GV84" s="54">
        <v>0</v>
      </c>
      <c r="GW84" s="54">
        <v>0</v>
      </c>
      <c r="GX84" s="54">
        <v>0</v>
      </c>
      <c r="GY84" s="54">
        <v>0</v>
      </c>
      <c r="GZ84" s="54">
        <v>0</v>
      </c>
      <c r="HA84" s="54">
        <v>0</v>
      </c>
      <c r="HB84" s="54">
        <v>0</v>
      </c>
      <c r="HC84" s="54">
        <v>0</v>
      </c>
      <c r="HD84" s="54">
        <v>0</v>
      </c>
      <c r="HE84" s="54">
        <v>0</v>
      </c>
      <c r="HF84" s="54">
        <v>0</v>
      </c>
      <c r="HG84" s="54">
        <v>0</v>
      </c>
      <c r="HH84" s="54">
        <v>0</v>
      </c>
      <c r="HI84" s="54">
        <v>0</v>
      </c>
      <c r="HJ84" s="54">
        <v>0</v>
      </c>
      <c r="HK84" s="54">
        <v>0</v>
      </c>
      <c r="HL84" s="54">
        <v>0</v>
      </c>
      <c r="HM84" s="54">
        <v>0</v>
      </c>
      <c r="HN84" s="54">
        <v>0</v>
      </c>
      <c r="HO84" s="54">
        <v>0</v>
      </c>
      <c r="HP84" s="54">
        <v>0</v>
      </c>
      <c r="HQ84" s="54">
        <v>0</v>
      </c>
      <c r="HR84" s="54">
        <v>0</v>
      </c>
      <c r="HS84" s="54">
        <v>0</v>
      </c>
      <c r="HT84" s="54">
        <v>0</v>
      </c>
      <c r="HU84" s="54">
        <v>0</v>
      </c>
      <c r="HV84" s="54">
        <v>0</v>
      </c>
      <c r="HW84" s="54">
        <v>0</v>
      </c>
      <c r="HX84" s="54">
        <v>0</v>
      </c>
      <c r="HY84" s="54">
        <v>0</v>
      </c>
      <c r="HZ84" s="54">
        <v>0</v>
      </c>
      <c r="IA84" s="54">
        <v>0</v>
      </c>
      <c r="IB84" s="54">
        <v>0</v>
      </c>
      <c r="IC84" s="54">
        <v>0</v>
      </c>
      <c r="ID84" s="54">
        <v>0</v>
      </c>
      <c r="IE84" s="54">
        <v>0</v>
      </c>
      <c r="IF84" s="54">
        <v>0</v>
      </c>
      <c r="IG84" s="54">
        <v>0</v>
      </c>
      <c r="IH84" s="54">
        <v>0</v>
      </c>
      <c r="II84" s="54">
        <v>0</v>
      </c>
      <c r="IJ84" s="54">
        <v>0</v>
      </c>
      <c r="IK84" s="54">
        <v>0</v>
      </c>
      <c r="IL84" s="54">
        <v>0</v>
      </c>
      <c r="IM84" s="54">
        <v>0</v>
      </c>
      <c r="IN84" s="54">
        <v>0</v>
      </c>
      <c r="IO84" s="54">
        <v>0</v>
      </c>
      <c r="IP84" s="54">
        <v>0</v>
      </c>
      <c r="IQ84" s="54">
        <v>0</v>
      </c>
      <c r="IR84" s="54">
        <v>0</v>
      </c>
      <c r="IS84" s="54">
        <v>0</v>
      </c>
      <c r="IT84" s="54">
        <v>0</v>
      </c>
      <c r="IU84" s="54">
        <v>0</v>
      </c>
      <c r="IV84" s="54">
        <v>0</v>
      </c>
      <c r="IW84" s="54">
        <v>0</v>
      </c>
      <c r="IX84" s="54">
        <v>0</v>
      </c>
      <c r="IY84" s="54">
        <v>0</v>
      </c>
      <c r="IZ84" s="54">
        <v>0</v>
      </c>
      <c r="JA84" s="54">
        <v>0</v>
      </c>
      <c r="JB84" s="54">
        <v>0</v>
      </c>
      <c r="JC84" s="54">
        <v>0</v>
      </c>
      <c r="JD84" s="54">
        <v>0</v>
      </c>
      <c r="JE84" s="54">
        <v>0</v>
      </c>
      <c r="JF84" s="54">
        <v>0</v>
      </c>
      <c r="JG84" s="54">
        <v>0</v>
      </c>
      <c r="JH84" s="54">
        <v>0</v>
      </c>
      <c r="JI84" s="54">
        <v>0</v>
      </c>
      <c r="JJ84" s="54">
        <v>0</v>
      </c>
      <c r="JK84" s="54">
        <v>0</v>
      </c>
      <c r="JL84" s="54">
        <v>0</v>
      </c>
      <c r="JM84" s="54">
        <v>0</v>
      </c>
      <c r="JN84" s="54">
        <v>0</v>
      </c>
      <c r="JO84" s="54">
        <v>0</v>
      </c>
      <c r="JP84" s="54">
        <v>0</v>
      </c>
      <c r="JQ84" s="54">
        <v>0</v>
      </c>
      <c r="JR84" s="54">
        <v>0</v>
      </c>
      <c r="JS84" s="54">
        <v>0</v>
      </c>
      <c r="JT84" s="54">
        <v>0</v>
      </c>
      <c r="JU84" s="54">
        <v>0</v>
      </c>
      <c r="JV84" s="54">
        <v>0</v>
      </c>
      <c r="JW84" s="54">
        <v>0</v>
      </c>
      <c r="JX84" s="54">
        <v>0</v>
      </c>
      <c r="JY84" s="54">
        <v>0</v>
      </c>
      <c r="JZ84" s="54">
        <v>0</v>
      </c>
      <c r="KA84" s="54">
        <v>0</v>
      </c>
      <c r="KB84" s="54">
        <v>0</v>
      </c>
      <c r="KC84" s="54">
        <v>0</v>
      </c>
      <c r="KD84" s="54">
        <v>0</v>
      </c>
      <c r="KE84" s="54">
        <v>0</v>
      </c>
      <c r="KF84" s="54">
        <v>0</v>
      </c>
      <c r="KG84" s="54">
        <v>0</v>
      </c>
      <c r="KH84" s="54">
        <v>0</v>
      </c>
      <c r="KI84" s="54">
        <v>0</v>
      </c>
      <c r="KJ84" s="54">
        <v>0</v>
      </c>
      <c r="KK84" s="54">
        <v>0</v>
      </c>
      <c r="KL84" s="54">
        <v>0</v>
      </c>
      <c r="KM84" s="54">
        <v>0</v>
      </c>
      <c r="KN84" s="54">
        <v>0</v>
      </c>
      <c r="KO84" s="54">
        <v>0</v>
      </c>
      <c r="KP84" s="54">
        <v>0</v>
      </c>
      <c r="KQ84" s="54">
        <v>0</v>
      </c>
      <c r="KR84" s="54">
        <v>0</v>
      </c>
      <c r="KS84" s="54">
        <v>0</v>
      </c>
      <c r="KT84" s="54">
        <v>0</v>
      </c>
      <c r="KU84" s="54">
        <v>0</v>
      </c>
      <c r="KV84" s="54">
        <v>0</v>
      </c>
      <c r="KW84" s="54">
        <v>0</v>
      </c>
      <c r="KX84" s="54">
        <v>0</v>
      </c>
      <c r="KY84" s="54">
        <v>0</v>
      </c>
      <c r="KZ84" s="54">
        <v>0</v>
      </c>
      <c r="LA84" s="54">
        <v>0</v>
      </c>
      <c r="LB84" s="54">
        <v>0</v>
      </c>
      <c r="LC84" s="54">
        <v>0</v>
      </c>
      <c r="LD84" s="54">
        <v>0</v>
      </c>
      <c r="LE84" s="54">
        <v>0</v>
      </c>
      <c r="LF84" s="54">
        <v>0</v>
      </c>
      <c r="LG84" s="54">
        <v>0</v>
      </c>
      <c r="LH84" s="54">
        <v>0</v>
      </c>
      <c r="LI84" s="54">
        <v>0</v>
      </c>
      <c r="LJ84" s="54">
        <v>0</v>
      </c>
      <c r="LK84" s="54">
        <v>0</v>
      </c>
      <c r="LL84" s="54">
        <v>0</v>
      </c>
      <c r="LM84" s="54">
        <v>0</v>
      </c>
      <c r="LN84" s="54">
        <v>0</v>
      </c>
      <c r="LO84" s="54">
        <v>0</v>
      </c>
      <c r="LP84" s="54">
        <v>0</v>
      </c>
      <c r="LQ84" s="54">
        <v>0</v>
      </c>
      <c r="LR84" s="54">
        <v>0</v>
      </c>
      <c r="LS84" s="54">
        <v>0</v>
      </c>
      <c r="LT84" s="54">
        <v>0</v>
      </c>
      <c r="LU84" s="54"/>
      <c r="LV84" s="54"/>
      <c r="LW84" s="54"/>
      <c r="LX84" s="54"/>
      <c r="LY84" s="54"/>
      <c r="LZ84" s="54"/>
      <c r="MA84" s="54"/>
      <c r="MB84" s="54"/>
      <c r="MC84" s="54"/>
      <c r="MD84" s="54"/>
      <c r="ME84" s="54"/>
      <c r="MF84" s="54"/>
      <c r="MG84" s="54"/>
      <c r="MH84" s="54"/>
      <c r="MI84" s="54"/>
      <c r="MJ84" s="54"/>
      <c r="MK84" s="54"/>
      <c r="ML84" s="54"/>
      <c r="MM84" s="54"/>
      <c r="MN84" s="54"/>
      <c r="MO84" s="54"/>
      <c r="MP84" s="54"/>
      <c r="MQ84" s="54"/>
      <c r="MR84" s="54"/>
      <c r="MS84" s="54"/>
      <c r="MT84" s="54"/>
      <c r="MU84" s="54"/>
      <c r="MV84" s="54"/>
      <c r="MW84" s="54"/>
      <c r="MX84" s="54"/>
      <c r="MY84" s="54"/>
      <c r="MZ84" s="54"/>
      <c r="NA84" s="54"/>
      <c r="NB84" s="54"/>
      <c r="NC84" s="54"/>
      <c r="ND84" s="54"/>
      <c r="NE84" s="54"/>
      <c r="NF84" s="54"/>
      <c r="NG84" s="54"/>
      <c r="NH84" s="54"/>
      <c r="NI84" s="54"/>
      <c r="NJ84" s="54"/>
      <c r="NK84" s="54"/>
      <c r="NL84" s="54"/>
      <c r="NM84" s="54"/>
      <c r="NN84" s="54"/>
      <c r="NO84" s="54"/>
      <c r="NP84" s="54"/>
      <c r="NQ84" s="54"/>
      <c r="NR84" s="54"/>
      <c r="NS84" s="54"/>
      <c r="NT84" s="54"/>
      <c r="NU84" s="54"/>
      <c r="NV84" s="54"/>
      <c r="NW84" s="54"/>
      <c r="NX84" s="54"/>
      <c r="NY84" s="54"/>
      <c r="NZ84" s="54"/>
      <c r="OA84" s="54"/>
      <c r="OB84" s="54"/>
      <c r="OC84" s="54"/>
      <c r="OD84" s="54"/>
      <c r="OE84" s="54"/>
      <c r="OF84" s="54"/>
      <c r="OG84" s="54"/>
      <c r="OH84" s="54"/>
      <c r="OI84" s="54"/>
      <c r="OJ84" s="54"/>
      <c r="OK84" s="54"/>
      <c r="OL84" s="54"/>
      <c r="OM84" s="54"/>
      <c r="ON84" s="54"/>
      <c r="OO84" s="54"/>
      <c r="OP84" s="54"/>
      <c r="OQ84" s="54"/>
      <c r="OR84" s="54"/>
      <c r="OS84" s="54"/>
      <c r="OT84" s="54"/>
      <c r="OU84" s="54"/>
      <c r="OV84" s="54"/>
      <c r="OW84" s="54"/>
      <c r="OX84" s="54"/>
      <c r="OY84" s="54"/>
      <c r="OZ84" s="54"/>
      <c r="PA84" s="54"/>
      <c r="PB84" s="54"/>
      <c r="PC84" s="54"/>
      <c r="PD84" s="54"/>
      <c r="PE84" s="54"/>
      <c r="PF84" s="54"/>
      <c r="PG84" s="54"/>
      <c r="PH84" s="54"/>
      <c r="PI84" s="54"/>
      <c r="PJ84" s="54"/>
      <c r="PK84" s="54"/>
      <c r="PL84" s="54"/>
      <c r="PM84" s="54"/>
      <c r="PN84" s="54"/>
      <c r="PO84" s="54"/>
      <c r="PP84" s="54"/>
      <c r="PQ84" s="54"/>
      <c r="PR84" s="54"/>
      <c r="PS84" s="54"/>
      <c r="PT84" s="54"/>
      <c r="PU84" s="54"/>
      <c r="PV84" s="54"/>
      <c r="PW84" s="54"/>
      <c r="PX84" s="54"/>
      <c r="PY84" s="54"/>
      <c r="PZ84" s="54"/>
      <c r="QA84" s="54"/>
      <c r="QB84" s="54"/>
      <c r="QC84" s="54"/>
      <c r="QD84" s="54"/>
      <c r="QE84" s="54"/>
      <c r="QF84" s="54"/>
      <c r="QG84" s="54"/>
      <c r="QH84" s="54"/>
      <c r="QI84" s="54"/>
      <c r="QJ84" s="54"/>
      <c r="QK84" s="54"/>
      <c r="QL84" s="54"/>
      <c r="QM84" s="54"/>
      <c r="QN84" s="54"/>
      <c r="QO84" s="54"/>
      <c r="QP84" s="54"/>
      <c r="QQ84" s="54"/>
      <c r="QR84" s="54"/>
      <c r="QS84" s="54"/>
      <c r="QT84" s="54"/>
      <c r="QU84" s="54"/>
    </row>
    <row r="85" spans="1:463" s="1" customFormat="1" outlineLevel="1">
      <c r="B85" s="1" t="s">
        <v>443</v>
      </c>
      <c r="D85" s="50"/>
      <c r="G85" s="6"/>
      <c r="H85" s="372">
        <f ca="1">MAX(I85:IT85)</f>
        <v>1</v>
      </c>
      <c r="I85" s="296">
        <f t="shared" ref="I85:W85" ca="1" si="185">I84/$H$83</f>
        <v>9.7056735692612611E-2</v>
      </c>
      <c r="J85" s="296">
        <f t="shared" ca="1" si="185"/>
        <v>0.10219538104271131</v>
      </c>
      <c r="K85" s="296">
        <f t="shared" ca="1" si="185"/>
        <v>0.10733402639281002</v>
      </c>
      <c r="L85" s="296">
        <f t="shared" ca="1" si="185"/>
        <v>0.11247267174290872</v>
      </c>
      <c r="M85" s="296">
        <f t="shared" ca="1" si="185"/>
        <v>0.11761131709300743</v>
      </c>
      <c r="N85" s="296">
        <f t="shared" ca="1" si="185"/>
        <v>0.37281193878140634</v>
      </c>
      <c r="O85" s="296">
        <f t="shared" ca="1" si="185"/>
        <v>0.40597375769006622</v>
      </c>
      <c r="P85" s="296">
        <f t="shared" ca="1" si="185"/>
        <v>0.42288533398618722</v>
      </c>
      <c r="Q85" s="296">
        <f t="shared" ca="1" si="185"/>
        <v>0.43978675500508485</v>
      </c>
      <c r="R85" s="296">
        <f t="shared" ca="1" si="185"/>
        <v>0.47333231283540145</v>
      </c>
      <c r="S85" s="296">
        <f t="shared" ca="1" si="185"/>
        <v>0.4905950555416595</v>
      </c>
      <c r="T85" s="296">
        <f t="shared" ca="1" si="185"/>
        <v>0.50793223426926759</v>
      </c>
      <c r="U85" s="296">
        <f t="shared" ca="1" si="185"/>
        <v>0.63312478925434523</v>
      </c>
      <c r="V85" s="296">
        <f t="shared" ca="1" si="185"/>
        <v>0.65730202510883207</v>
      </c>
      <c r="W85" s="296">
        <f t="shared" ca="1" si="185"/>
        <v>0.67070131015204115</v>
      </c>
      <c r="X85" s="236">
        <f t="shared" ref="X85:CF85" ca="1" si="186">X84/$H$84</f>
        <v>0.75263856941570073</v>
      </c>
      <c r="Y85" s="236">
        <f t="shared" ca="1" si="186"/>
        <v>0.76658208008670448</v>
      </c>
      <c r="Z85" s="236">
        <f t="shared" ca="1" si="186"/>
        <v>0.82596600535882547</v>
      </c>
      <c r="AA85" s="236">
        <f t="shared" ca="1" si="186"/>
        <v>0.9232459207042536</v>
      </c>
      <c r="AB85" s="236">
        <f t="shared" ca="1" si="186"/>
        <v>0.93362673795538853</v>
      </c>
      <c r="AC85" s="236">
        <f t="shared" ca="1" si="186"/>
        <v>0.9836063667407885</v>
      </c>
      <c r="AD85" s="236">
        <f t="shared" ca="1" si="186"/>
        <v>0.98902055592726879</v>
      </c>
      <c r="AE85" s="236">
        <f t="shared" ca="1" si="186"/>
        <v>0.99451027796363434</v>
      </c>
      <c r="AF85" s="236">
        <f t="shared" ca="1" si="186"/>
        <v>1</v>
      </c>
      <c r="AG85" s="236">
        <f t="shared" ca="1" si="186"/>
        <v>0</v>
      </c>
      <c r="AH85" s="236">
        <f t="shared" ca="1" si="186"/>
        <v>0</v>
      </c>
      <c r="AI85" s="236">
        <f t="shared" ca="1" si="186"/>
        <v>0</v>
      </c>
      <c r="AJ85" s="236">
        <f t="shared" ca="1" si="186"/>
        <v>0</v>
      </c>
      <c r="AK85" s="236">
        <f t="shared" ca="1" si="186"/>
        <v>0</v>
      </c>
      <c r="AL85" s="236">
        <f t="shared" ca="1" si="186"/>
        <v>0</v>
      </c>
      <c r="AM85" s="236">
        <f t="shared" ca="1" si="186"/>
        <v>0</v>
      </c>
      <c r="AN85" s="236">
        <f t="shared" ca="1" si="186"/>
        <v>0</v>
      </c>
      <c r="AO85" s="236">
        <f t="shared" ca="1" si="186"/>
        <v>0</v>
      </c>
      <c r="AP85" s="236">
        <f t="shared" ca="1" si="186"/>
        <v>0</v>
      </c>
      <c r="AQ85" s="236">
        <f t="shared" ca="1" si="186"/>
        <v>0</v>
      </c>
      <c r="AR85" s="236">
        <f t="shared" ca="1" si="186"/>
        <v>0</v>
      </c>
      <c r="AS85" s="236">
        <f t="shared" ca="1" si="186"/>
        <v>0</v>
      </c>
      <c r="AT85" s="236">
        <f t="shared" ca="1" si="186"/>
        <v>0</v>
      </c>
      <c r="AU85" s="236">
        <f t="shared" ca="1" si="186"/>
        <v>0</v>
      </c>
      <c r="AV85" s="236">
        <f t="shared" ca="1" si="186"/>
        <v>0</v>
      </c>
      <c r="AW85" s="236">
        <f t="shared" ca="1" si="186"/>
        <v>0</v>
      </c>
      <c r="AX85" s="236">
        <f t="shared" ca="1" si="186"/>
        <v>0</v>
      </c>
      <c r="AY85" s="236">
        <f t="shared" ca="1" si="186"/>
        <v>0</v>
      </c>
      <c r="AZ85" s="236">
        <f t="shared" ca="1" si="186"/>
        <v>0</v>
      </c>
      <c r="BA85" s="236">
        <f t="shared" ca="1" si="186"/>
        <v>0</v>
      </c>
      <c r="BB85" s="236">
        <f t="shared" ca="1" si="186"/>
        <v>0</v>
      </c>
      <c r="BC85" s="236">
        <f t="shared" ca="1" si="186"/>
        <v>0</v>
      </c>
      <c r="BD85" s="236">
        <f t="shared" ca="1" si="186"/>
        <v>0</v>
      </c>
      <c r="BE85" s="236">
        <f t="shared" ca="1" si="186"/>
        <v>0</v>
      </c>
      <c r="BF85" s="236">
        <f t="shared" ca="1" si="186"/>
        <v>0</v>
      </c>
      <c r="BG85" s="236">
        <f t="shared" ca="1" si="186"/>
        <v>0</v>
      </c>
      <c r="BH85" s="236">
        <f t="shared" ca="1" si="186"/>
        <v>0</v>
      </c>
      <c r="BI85" s="236">
        <f t="shared" ca="1" si="186"/>
        <v>0</v>
      </c>
      <c r="BJ85" s="236">
        <f t="shared" ca="1" si="186"/>
        <v>0</v>
      </c>
      <c r="BK85" s="236">
        <f t="shared" ca="1" si="186"/>
        <v>0</v>
      </c>
      <c r="BL85" s="236">
        <f t="shared" ca="1" si="186"/>
        <v>0</v>
      </c>
      <c r="BM85" s="236">
        <f t="shared" ca="1" si="186"/>
        <v>0</v>
      </c>
      <c r="BN85" s="236">
        <f t="shared" ca="1" si="186"/>
        <v>0</v>
      </c>
      <c r="BO85" s="236">
        <f t="shared" ca="1" si="186"/>
        <v>0</v>
      </c>
      <c r="BP85" s="236">
        <f t="shared" ca="1" si="186"/>
        <v>0</v>
      </c>
      <c r="BQ85" s="236">
        <f t="shared" ca="1" si="186"/>
        <v>0</v>
      </c>
      <c r="BR85" s="236">
        <f t="shared" ca="1" si="186"/>
        <v>0</v>
      </c>
      <c r="BS85" s="236">
        <f t="shared" ca="1" si="186"/>
        <v>0</v>
      </c>
      <c r="BT85" s="236">
        <f t="shared" ca="1" si="186"/>
        <v>0</v>
      </c>
      <c r="BU85" s="236">
        <f t="shared" ca="1" si="186"/>
        <v>0</v>
      </c>
      <c r="BV85" s="236">
        <f t="shared" ca="1" si="186"/>
        <v>0</v>
      </c>
      <c r="BW85" s="236">
        <f t="shared" ca="1" si="186"/>
        <v>0</v>
      </c>
      <c r="BX85" s="236">
        <f t="shared" ca="1" si="186"/>
        <v>0</v>
      </c>
      <c r="BY85" s="236">
        <f t="shared" ca="1" si="186"/>
        <v>0</v>
      </c>
      <c r="BZ85" s="236">
        <f t="shared" ca="1" si="186"/>
        <v>0</v>
      </c>
      <c r="CA85" s="236">
        <f t="shared" ca="1" si="186"/>
        <v>0</v>
      </c>
      <c r="CB85" s="236">
        <f t="shared" ca="1" si="186"/>
        <v>0</v>
      </c>
      <c r="CC85" s="236">
        <f t="shared" ca="1" si="186"/>
        <v>0</v>
      </c>
      <c r="CD85" s="236">
        <f t="shared" ca="1" si="186"/>
        <v>0</v>
      </c>
      <c r="CE85" s="236">
        <f t="shared" ca="1" si="186"/>
        <v>0</v>
      </c>
      <c r="CF85" s="236">
        <f t="shared" ca="1" si="186"/>
        <v>0</v>
      </c>
      <c r="CG85" s="236">
        <f t="shared" ref="CG85:ER85" ca="1" si="187">CG84/$H$84</f>
        <v>0</v>
      </c>
      <c r="CH85" s="236">
        <f t="shared" ca="1" si="187"/>
        <v>0</v>
      </c>
      <c r="CI85" s="236">
        <f t="shared" ca="1" si="187"/>
        <v>0</v>
      </c>
      <c r="CJ85" s="236">
        <f t="shared" ca="1" si="187"/>
        <v>0</v>
      </c>
      <c r="CK85" s="236">
        <f t="shared" ca="1" si="187"/>
        <v>0</v>
      </c>
      <c r="CL85" s="236">
        <f t="shared" ca="1" si="187"/>
        <v>0</v>
      </c>
      <c r="CM85" s="236">
        <f t="shared" ca="1" si="187"/>
        <v>0</v>
      </c>
      <c r="CN85" s="236">
        <f t="shared" ca="1" si="187"/>
        <v>0</v>
      </c>
      <c r="CO85" s="236">
        <f t="shared" ca="1" si="187"/>
        <v>0</v>
      </c>
      <c r="CP85" s="236">
        <f t="shared" ca="1" si="187"/>
        <v>0</v>
      </c>
      <c r="CQ85" s="236">
        <f t="shared" ca="1" si="187"/>
        <v>0</v>
      </c>
      <c r="CR85" s="236">
        <f t="shared" ca="1" si="187"/>
        <v>0</v>
      </c>
      <c r="CS85" s="236">
        <f t="shared" ca="1" si="187"/>
        <v>0</v>
      </c>
      <c r="CT85" s="236">
        <f t="shared" ca="1" si="187"/>
        <v>0</v>
      </c>
      <c r="CU85" s="236">
        <f t="shared" ca="1" si="187"/>
        <v>0</v>
      </c>
      <c r="CV85" s="236">
        <f t="shared" ca="1" si="187"/>
        <v>0</v>
      </c>
      <c r="CW85" s="236">
        <f t="shared" ca="1" si="187"/>
        <v>0</v>
      </c>
      <c r="CX85" s="236">
        <f t="shared" ca="1" si="187"/>
        <v>0</v>
      </c>
      <c r="CY85" s="236">
        <f t="shared" ca="1" si="187"/>
        <v>0</v>
      </c>
      <c r="CZ85" s="236">
        <f t="shared" ca="1" si="187"/>
        <v>0</v>
      </c>
      <c r="DA85" s="236">
        <f t="shared" ca="1" si="187"/>
        <v>0</v>
      </c>
      <c r="DB85" s="236">
        <f t="shared" ca="1" si="187"/>
        <v>0</v>
      </c>
      <c r="DC85" s="236">
        <f t="shared" ca="1" si="187"/>
        <v>0</v>
      </c>
      <c r="DD85" s="236">
        <f t="shared" ca="1" si="187"/>
        <v>0</v>
      </c>
      <c r="DE85" s="236">
        <f t="shared" ca="1" si="187"/>
        <v>0</v>
      </c>
      <c r="DF85" s="236">
        <f t="shared" ca="1" si="187"/>
        <v>0</v>
      </c>
      <c r="DG85" s="236">
        <f t="shared" ca="1" si="187"/>
        <v>0</v>
      </c>
      <c r="DH85" s="236">
        <f t="shared" ca="1" si="187"/>
        <v>0</v>
      </c>
      <c r="DI85" s="236">
        <f t="shared" ca="1" si="187"/>
        <v>0</v>
      </c>
      <c r="DJ85" s="236">
        <f t="shared" ca="1" si="187"/>
        <v>0</v>
      </c>
      <c r="DK85" s="236">
        <f t="shared" ca="1" si="187"/>
        <v>0</v>
      </c>
      <c r="DL85" s="236">
        <f t="shared" ca="1" si="187"/>
        <v>0</v>
      </c>
      <c r="DM85" s="236">
        <f t="shared" ca="1" si="187"/>
        <v>0</v>
      </c>
      <c r="DN85" s="236">
        <f t="shared" ca="1" si="187"/>
        <v>0</v>
      </c>
      <c r="DO85" s="236">
        <f t="shared" ca="1" si="187"/>
        <v>0</v>
      </c>
      <c r="DP85" s="236">
        <f t="shared" ca="1" si="187"/>
        <v>0</v>
      </c>
      <c r="DQ85" s="236">
        <f t="shared" ca="1" si="187"/>
        <v>0</v>
      </c>
      <c r="DR85" s="236">
        <f t="shared" ca="1" si="187"/>
        <v>0</v>
      </c>
      <c r="DS85" s="236">
        <f t="shared" ca="1" si="187"/>
        <v>0</v>
      </c>
      <c r="DT85" s="236">
        <f t="shared" ca="1" si="187"/>
        <v>0</v>
      </c>
      <c r="DU85" s="236">
        <f t="shared" ca="1" si="187"/>
        <v>0</v>
      </c>
      <c r="DV85" s="236">
        <f t="shared" ca="1" si="187"/>
        <v>0</v>
      </c>
      <c r="DW85" s="236">
        <f t="shared" ca="1" si="187"/>
        <v>0</v>
      </c>
      <c r="DX85" s="236">
        <f t="shared" ca="1" si="187"/>
        <v>0</v>
      </c>
      <c r="DY85" s="236">
        <f t="shared" ca="1" si="187"/>
        <v>0</v>
      </c>
      <c r="DZ85" s="236">
        <f t="shared" ca="1" si="187"/>
        <v>0</v>
      </c>
      <c r="EA85" s="236">
        <f t="shared" ca="1" si="187"/>
        <v>0</v>
      </c>
      <c r="EB85" s="236">
        <f t="shared" ca="1" si="187"/>
        <v>0</v>
      </c>
      <c r="EC85" s="236">
        <f t="shared" ca="1" si="187"/>
        <v>0</v>
      </c>
      <c r="ED85" s="236">
        <f t="shared" ca="1" si="187"/>
        <v>0</v>
      </c>
      <c r="EE85" s="236">
        <f t="shared" ca="1" si="187"/>
        <v>0</v>
      </c>
      <c r="EF85" s="236">
        <f t="shared" ca="1" si="187"/>
        <v>0</v>
      </c>
      <c r="EG85" s="236">
        <f t="shared" ca="1" si="187"/>
        <v>0</v>
      </c>
      <c r="EH85" s="236">
        <f t="shared" ca="1" si="187"/>
        <v>0</v>
      </c>
      <c r="EI85" s="236">
        <f t="shared" ca="1" si="187"/>
        <v>0</v>
      </c>
      <c r="EJ85" s="236">
        <f t="shared" ca="1" si="187"/>
        <v>0</v>
      </c>
      <c r="EK85" s="236">
        <f t="shared" ca="1" si="187"/>
        <v>0</v>
      </c>
      <c r="EL85" s="236">
        <f t="shared" ca="1" si="187"/>
        <v>0</v>
      </c>
      <c r="EM85" s="236">
        <f t="shared" ca="1" si="187"/>
        <v>0</v>
      </c>
      <c r="EN85" s="236">
        <f t="shared" ca="1" si="187"/>
        <v>0</v>
      </c>
      <c r="EO85" s="236">
        <f t="shared" ca="1" si="187"/>
        <v>0</v>
      </c>
      <c r="EP85" s="236">
        <f t="shared" ca="1" si="187"/>
        <v>0</v>
      </c>
      <c r="EQ85" s="236">
        <f t="shared" ca="1" si="187"/>
        <v>0</v>
      </c>
      <c r="ER85" s="236">
        <f t="shared" ca="1" si="187"/>
        <v>0</v>
      </c>
      <c r="ES85" s="236">
        <f t="shared" ref="ES85:HD85" ca="1" si="188">ES84/$H$84</f>
        <v>0</v>
      </c>
      <c r="ET85" s="236">
        <f t="shared" ca="1" si="188"/>
        <v>0</v>
      </c>
      <c r="EU85" s="236">
        <f t="shared" ca="1" si="188"/>
        <v>0</v>
      </c>
      <c r="EV85" s="236">
        <f t="shared" ca="1" si="188"/>
        <v>0</v>
      </c>
      <c r="EW85" s="236">
        <f t="shared" ca="1" si="188"/>
        <v>0</v>
      </c>
      <c r="EX85" s="236">
        <f t="shared" ca="1" si="188"/>
        <v>0</v>
      </c>
      <c r="EY85" s="236">
        <f t="shared" ca="1" si="188"/>
        <v>0</v>
      </c>
      <c r="EZ85" s="236">
        <f t="shared" ca="1" si="188"/>
        <v>0</v>
      </c>
      <c r="FA85" s="236">
        <f t="shared" ca="1" si="188"/>
        <v>0</v>
      </c>
      <c r="FB85" s="236">
        <f t="shared" ca="1" si="188"/>
        <v>0</v>
      </c>
      <c r="FC85" s="236">
        <f t="shared" ca="1" si="188"/>
        <v>0</v>
      </c>
      <c r="FD85" s="236">
        <f t="shared" ca="1" si="188"/>
        <v>0</v>
      </c>
      <c r="FE85" s="236">
        <f t="shared" ca="1" si="188"/>
        <v>0</v>
      </c>
      <c r="FF85" s="236">
        <f t="shared" ca="1" si="188"/>
        <v>0</v>
      </c>
      <c r="FG85" s="236">
        <f t="shared" ca="1" si="188"/>
        <v>0</v>
      </c>
      <c r="FH85" s="236">
        <f t="shared" ca="1" si="188"/>
        <v>0</v>
      </c>
      <c r="FI85" s="236">
        <f t="shared" ca="1" si="188"/>
        <v>0</v>
      </c>
      <c r="FJ85" s="236">
        <f t="shared" ca="1" si="188"/>
        <v>0</v>
      </c>
      <c r="FK85" s="236">
        <f t="shared" ca="1" si="188"/>
        <v>0</v>
      </c>
      <c r="FL85" s="236">
        <f t="shared" ca="1" si="188"/>
        <v>0</v>
      </c>
      <c r="FM85" s="236">
        <f t="shared" ca="1" si="188"/>
        <v>0</v>
      </c>
      <c r="FN85" s="236">
        <f t="shared" ca="1" si="188"/>
        <v>0</v>
      </c>
      <c r="FO85" s="236">
        <f t="shared" ca="1" si="188"/>
        <v>0</v>
      </c>
      <c r="FP85" s="236">
        <f t="shared" ca="1" si="188"/>
        <v>0</v>
      </c>
      <c r="FQ85" s="236">
        <f t="shared" ca="1" si="188"/>
        <v>0</v>
      </c>
      <c r="FR85" s="236">
        <f t="shared" ca="1" si="188"/>
        <v>0</v>
      </c>
      <c r="FS85" s="236">
        <f t="shared" ca="1" si="188"/>
        <v>0</v>
      </c>
      <c r="FT85" s="236">
        <f t="shared" ca="1" si="188"/>
        <v>0</v>
      </c>
      <c r="FU85" s="236">
        <f t="shared" ca="1" si="188"/>
        <v>0</v>
      </c>
      <c r="FV85" s="236">
        <f t="shared" ca="1" si="188"/>
        <v>0</v>
      </c>
      <c r="FW85" s="236">
        <f t="shared" ca="1" si="188"/>
        <v>0</v>
      </c>
      <c r="FX85" s="236">
        <f t="shared" ca="1" si="188"/>
        <v>0</v>
      </c>
      <c r="FY85" s="236">
        <f t="shared" ca="1" si="188"/>
        <v>0</v>
      </c>
      <c r="FZ85" s="236">
        <f t="shared" ca="1" si="188"/>
        <v>0</v>
      </c>
      <c r="GA85" s="236">
        <f t="shared" ca="1" si="188"/>
        <v>0</v>
      </c>
      <c r="GB85" s="236">
        <f t="shared" ca="1" si="188"/>
        <v>0</v>
      </c>
      <c r="GC85" s="236">
        <f t="shared" ca="1" si="188"/>
        <v>0</v>
      </c>
      <c r="GD85" s="236">
        <f t="shared" ca="1" si="188"/>
        <v>0</v>
      </c>
      <c r="GE85" s="236">
        <f t="shared" ca="1" si="188"/>
        <v>0</v>
      </c>
      <c r="GF85" s="236">
        <f t="shared" ca="1" si="188"/>
        <v>0</v>
      </c>
      <c r="GG85" s="236">
        <f t="shared" ca="1" si="188"/>
        <v>0</v>
      </c>
      <c r="GH85" s="236">
        <f t="shared" ca="1" si="188"/>
        <v>0</v>
      </c>
      <c r="GI85" s="236">
        <f t="shared" ca="1" si="188"/>
        <v>0</v>
      </c>
      <c r="GJ85" s="236">
        <f t="shared" ca="1" si="188"/>
        <v>0</v>
      </c>
      <c r="GK85" s="236">
        <f t="shared" ca="1" si="188"/>
        <v>0</v>
      </c>
      <c r="GL85" s="236">
        <f t="shared" ca="1" si="188"/>
        <v>0</v>
      </c>
      <c r="GM85" s="236">
        <f t="shared" ca="1" si="188"/>
        <v>0</v>
      </c>
      <c r="GN85" s="236">
        <f t="shared" ca="1" si="188"/>
        <v>0</v>
      </c>
      <c r="GO85" s="236">
        <f t="shared" ca="1" si="188"/>
        <v>0</v>
      </c>
      <c r="GP85" s="236">
        <f t="shared" ca="1" si="188"/>
        <v>0</v>
      </c>
      <c r="GQ85" s="236">
        <f t="shared" ca="1" si="188"/>
        <v>0</v>
      </c>
      <c r="GR85" s="236">
        <f t="shared" ca="1" si="188"/>
        <v>0</v>
      </c>
      <c r="GS85" s="236">
        <f t="shared" ca="1" si="188"/>
        <v>0</v>
      </c>
      <c r="GT85" s="236">
        <f t="shared" ca="1" si="188"/>
        <v>0</v>
      </c>
      <c r="GU85" s="236">
        <f t="shared" ca="1" si="188"/>
        <v>0</v>
      </c>
      <c r="GV85" s="236">
        <f t="shared" ca="1" si="188"/>
        <v>0</v>
      </c>
      <c r="GW85" s="236">
        <f t="shared" ca="1" si="188"/>
        <v>0</v>
      </c>
      <c r="GX85" s="236">
        <f t="shared" ca="1" si="188"/>
        <v>0</v>
      </c>
      <c r="GY85" s="236">
        <f t="shared" ca="1" si="188"/>
        <v>0</v>
      </c>
      <c r="GZ85" s="236">
        <f t="shared" ca="1" si="188"/>
        <v>0</v>
      </c>
      <c r="HA85" s="236">
        <f t="shared" ca="1" si="188"/>
        <v>0</v>
      </c>
      <c r="HB85" s="236">
        <f t="shared" ca="1" si="188"/>
        <v>0</v>
      </c>
      <c r="HC85" s="236">
        <f t="shared" ca="1" si="188"/>
        <v>0</v>
      </c>
      <c r="HD85" s="236">
        <f t="shared" ca="1" si="188"/>
        <v>0</v>
      </c>
      <c r="HE85" s="236">
        <f t="shared" ref="HE85:JP85" ca="1" si="189">HE84/$H$84</f>
        <v>0</v>
      </c>
      <c r="HF85" s="236">
        <f t="shared" ca="1" si="189"/>
        <v>0</v>
      </c>
      <c r="HG85" s="236">
        <f t="shared" ca="1" si="189"/>
        <v>0</v>
      </c>
      <c r="HH85" s="236">
        <f t="shared" ca="1" si="189"/>
        <v>0</v>
      </c>
      <c r="HI85" s="236">
        <f t="shared" ca="1" si="189"/>
        <v>0</v>
      </c>
      <c r="HJ85" s="236">
        <f t="shared" ca="1" si="189"/>
        <v>0</v>
      </c>
      <c r="HK85" s="236">
        <f t="shared" ca="1" si="189"/>
        <v>0</v>
      </c>
      <c r="HL85" s="236">
        <f t="shared" ca="1" si="189"/>
        <v>0</v>
      </c>
      <c r="HM85" s="236">
        <f t="shared" ca="1" si="189"/>
        <v>0</v>
      </c>
      <c r="HN85" s="236">
        <f t="shared" ca="1" si="189"/>
        <v>0</v>
      </c>
      <c r="HO85" s="236">
        <f t="shared" ca="1" si="189"/>
        <v>0</v>
      </c>
      <c r="HP85" s="236">
        <f t="shared" ca="1" si="189"/>
        <v>0</v>
      </c>
      <c r="HQ85" s="236">
        <f t="shared" ca="1" si="189"/>
        <v>0</v>
      </c>
      <c r="HR85" s="236">
        <f t="shared" ca="1" si="189"/>
        <v>0</v>
      </c>
      <c r="HS85" s="236">
        <f t="shared" ca="1" si="189"/>
        <v>0</v>
      </c>
      <c r="HT85" s="236">
        <f t="shared" ca="1" si="189"/>
        <v>0</v>
      </c>
      <c r="HU85" s="236">
        <f t="shared" ca="1" si="189"/>
        <v>0</v>
      </c>
      <c r="HV85" s="236">
        <f t="shared" ca="1" si="189"/>
        <v>0</v>
      </c>
      <c r="HW85" s="236">
        <f t="shared" ca="1" si="189"/>
        <v>0</v>
      </c>
      <c r="HX85" s="236">
        <f t="shared" ca="1" si="189"/>
        <v>0</v>
      </c>
      <c r="HY85" s="236">
        <f t="shared" ca="1" si="189"/>
        <v>0</v>
      </c>
      <c r="HZ85" s="236">
        <f t="shared" ca="1" si="189"/>
        <v>0</v>
      </c>
      <c r="IA85" s="236">
        <f t="shared" ca="1" si="189"/>
        <v>0</v>
      </c>
      <c r="IB85" s="236">
        <f t="shared" ca="1" si="189"/>
        <v>0</v>
      </c>
      <c r="IC85" s="236">
        <f t="shared" ca="1" si="189"/>
        <v>0</v>
      </c>
      <c r="ID85" s="236">
        <f t="shared" ca="1" si="189"/>
        <v>0</v>
      </c>
      <c r="IE85" s="236">
        <f t="shared" ca="1" si="189"/>
        <v>0</v>
      </c>
      <c r="IF85" s="236">
        <f t="shared" ca="1" si="189"/>
        <v>0</v>
      </c>
      <c r="IG85" s="236">
        <f t="shared" ca="1" si="189"/>
        <v>0</v>
      </c>
      <c r="IH85" s="236">
        <f t="shared" ca="1" si="189"/>
        <v>0</v>
      </c>
      <c r="II85" s="236">
        <f t="shared" ca="1" si="189"/>
        <v>0</v>
      </c>
      <c r="IJ85" s="236">
        <f t="shared" ca="1" si="189"/>
        <v>0</v>
      </c>
      <c r="IK85" s="236">
        <f t="shared" ca="1" si="189"/>
        <v>0</v>
      </c>
      <c r="IL85" s="236">
        <f t="shared" ca="1" si="189"/>
        <v>0</v>
      </c>
      <c r="IM85" s="236">
        <f t="shared" ca="1" si="189"/>
        <v>0</v>
      </c>
      <c r="IN85" s="236">
        <f t="shared" ca="1" si="189"/>
        <v>0</v>
      </c>
      <c r="IO85" s="236">
        <f t="shared" ca="1" si="189"/>
        <v>0</v>
      </c>
      <c r="IP85" s="236">
        <f t="shared" ca="1" si="189"/>
        <v>0</v>
      </c>
      <c r="IQ85" s="236">
        <f t="shared" ca="1" si="189"/>
        <v>0</v>
      </c>
      <c r="IR85" s="236">
        <f t="shared" ca="1" si="189"/>
        <v>0</v>
      </c>
      <c r="IS85" s="236">
        <f t="shared" ca="1" si="189"/>
        <v>0</v>
      </c>
      <c r="IT85" s="236">
        <f t="shared" ca="1" si="189"/>
        <v>0</v>
      </c>
      <c r="IU85" s="236">
        <f t="shared" ca="1" si="189"/>
        <v>0</v>
      </c>
      <c r="IV85" s="236">
        <f t="shared" ca="1" si="189"/>
        <v>0</v>
      </c>
      <c r="IW85" s="236">
        <f t="shared" ca="1" si="189"/>
        <v>0</v>
      </c>
      <c r="IX85" s="236">
        <f t="shared" ca="1" si="189"/>
        <v>0</v>
      </c>
      <c r="IY85" s="236">
        <f t="shared" ca="1" si="189"/>
        <v>0</v>
      </c>
      <c r="IZ85" s="236">
        <f t="shared" ca="1" si="189"/>
        <v>0</v>
      </c>
      <c r="JA85" s="236">
        <f t="shared" ca="1" si="189"/>
        <v>0</v>
      </c>
      <c r="JB85" s="236">
        <f t="shared" ca="1" si="189"/>
        <v>0</v>
      </c>
      <c r="JC85" s="236">
        <f t="shared" ca="1" si="189"/>
        <v>0</v>
      </c>
      <c r="JD85" s="236">
        <f t="shared" ca="1" si="189"/>
        <v>0</v>
      </c>
      <c r="JE85" s="236">
        <f t="shared" ca="1" si="189"/>
        <v>0</v>
      </c>
      <c r="JF85" s="236">
        <f t="shared" ca="1" si="189"/>
        <v>0</v>
      </c>
      <c r="JG85" s="236">
        <f t="shared" ca="1" si="189"/>
        <v>0</v>
      </c>
      <c r="JH85" s="236">
        <f t="shared" ca="1" si="189"/>
        <v>0</v>
      </c>
      <c r="JI85" s="236">
        <f t="shared" ca="1" si="189"/>
        <v>0</v>
      </c>
      <c r="JJ85" s="236">
        <f t="shared" ca="1" si="189"/>
        <v>0</v>
      </c>
      <c r="JK85" s="236">
        <f t="shared" ca="1" si="189"/>
        <v>0</v>
      </c>
      <c r="JL85" s="236">
        <f t="shared" ca="1" si="189"/>
        <v>0</v>
      </c>
      <c r="JM85" s="236">
        <f t="shared" ca="1" si="189"/>
        <v>0</v>
      </c>
      <c r="JN85" s="236">
        <f t="shared" ca="1" si="189"/>
        <v>0</v>
      </c>
      <c r="JO85" s="236">
        <f t="shared" ca="1" si="189"/>
        <v>0</v>
      </c>
      <c r="JP85" s="236">
        <f t="shared" ca="1" si="189"/>
        <v>0</v>
      </c>
      <c r="JQ85" s="236">
        <f t="shared" ref="JQ85:KP85" ca="1" si="190">JQ84/$H$84</f>
        <v>0</v>
      </c>
      <c r="JR85" s="236">
        <f t="shared" ca="1" si="190"/>
        <v>0</v>
      </c>
      <c r="JS85" s="236">
        <f t="shared" ca="1" si="190"/>
        <v>0</v>
      </c>
      <c r="JT85" s="236">
        <f t="shared" ca="1" si="190"/>
        <v>0</v>
      </c>
      <c r="JU85" s="236">
        <f t="shared" ca="1" si="190"/>
        <v>0</v>
      </c>
      <c r="JV85" s="236">
        <f t="shared" ca="1" si="190"/>
        <v>0</v>
      </c>
      <c r="JW85" s="236">
        <f t="shared" ca="1" si="190"/>
        <v>0</v>
      </c>
      <c r="JX85" s="236">
        <f t="shared" ca="1" si="190"/>
        <v>0</v>
      </c>
      <c r="JY85" s="236">
        <f t="shared" ca="1" si="190"/>
        <v>0</v>
      </c>
      <c r="JZ85" s="236">
        <f t="shared" ca="1" si="190"/>
        <v>0</v>
      </c>
      <c r="KA85" s="236">
        <f t="shared" ca="1" si="190"/>
        <v>0</v>
      </c>
      <c r="KB85" s="236">
        <f t="shared" ca="1" si="190"/>
        <v>0</v>
      </c>
      <c r="KC85" s="236">
        <f t="shared" ca="1" si="190"/>
        <v>0</v>
      </c>
      <c r="KD85" s="236">
        <f t="shared" ca="1" si="190"/>
        <v>0</v>
      </c>
      <c r="KE85" s="236">
        <f t="shared" ca="1" si="190"/>
        <v>0</v>
      </c>
      <c r="KF85" s="236">
        <f t="shared" ca="1" si="190"/>
        <v>0</v>
      </c>
      <c r="KG85" s="236">
        <f t="shared" ca="1" si="190"/>
        <v>0</v>
      </c>
      <c r="KH85" s="236">
        <f t="shared" ca="1" si="190"/>
        <v>0</v>
      </c>
      <c r="KI85" s="236">
        <f t="shared" ca="1" si="190"/>
        <v>0</v>
      </c>
      <c r="KJ85" s="236">
        <f t="shared" ca="1" si="190"/>
        <v>0</v>
      </c>
      <c r="KK85" s="236">
        <f t="shared" ca="1" si="190"/>
        <v>0</v>
      </c>
      <c r="KL85" s="236">
        <f t="shared" ca="1" si="190"/>
        <v>0</v>
      </c>
      <c r="KM85" s="236">
        <f t="shared" ca="1" si="190"/>
        <v>0</v>
      </c>
      <c r="KN85" s="236">
        <f t="shared" ca="1" si="190"/>
        <v>0</v>
      </c>
      <c r="KO85" s="236">
        <f t="shared" ca="1" si="190"/>
        <v>0</v>
      </c>
      <c r="KP85" s="236">
        <f t="shared" ca="1" si="190"/>
        <v>0</v>
      </c>
      <c r="KQ85" s="236">
        <f t="shared" ref="KQ85:LT85" ca="1" si="191">KQ84/$H$84</f>
        <v>0</v>
      </c>
      <c r="KR85" s="236">
        <f t="shared" ca="1" si="191"/>
        <v>0</v>
      </c>
      <c r="KS85" s="236">
        <f t="shared" ca="1" si="191"/>
        <v>0</v>
      </c>
      <c r="KT85" s="236">
        <f t="shared" ca="1" si="191"/>
        <v>0</v>
      </c>
      <c r="KU85" s="236">
        <f t="shared" ca="1" si="191"/>
        <v>0</v>
      </c>
      <c r="KV85" s="236">
        <f t="shared" ca="1" si="191"/>
        <v>0</v>
      </c>
      <c r="KW85" s="236">
        <f t="shared" ca="1" si="191"/>
        <v>0</v>
      </c>
      <c r="KX85" s="236">
        <f t="shared" ca="1" si="191"/>
        <v>0</v>
      </c>
      <c r="KY85" s="236">
        <f t="shared" ca="1" si="191"/>
        <v>0</v>
      </c>
      <c r="KZ85" s="236">
        <f t="shared" ca="1" si="191"/>
        <v>0</v>
      </c>
      <c r="LA85" s="236">
        <f t="shared" ca="1" si="191"/>
        <v>0</v>
      </c>
      <c r="LB85" s="236">
        <f t="shared" ca="1" si="191"/>
        <v>0</v>
      </c>
      <c r="LC85" s="236">
        <f t="shared" ca="1" si="191"/>
        <v>0</v>
      </c>
      <c r="LD85" s="236">
        <f t="shared" ca="1" si="191"/>
        <v>0</v>
      </c>
      <c r="LE85" s="236">
        <f t="shared" ca="1" si="191"/>
        <v>0</v>
      </c>
      <c r="LF85" s="236">
        <f t="shared" ca="1" si="191"/>
        <v>0</v>
      </c>
      <c r="LG85" s="236">
        <f t="shared" ca="1" si="191"/>
        <v>0</v>
      </c>
      <c r="LH85" s="236">
        <f t="shared" ca="1" si="191"/>
        <v>0</v>
      </c>
      <c r="LI85" s="236">
        <f t="shared" ca="1" si="191"/>
        <v>0</v>
      </c>
      <c r="LJ85" s="236">
        <f t="shared" ca="1" si="191"/>
        <v>0</v>
      </c>
      <c r="LK85" s="236">
        <f t="shared" ca="1" si="191"/>
        <v>0</v>
      </c>
      <c r="LL85" s="236">
        <f t="shared" ca="1" si="191"/>
        <v>0</v>
      </c>
      <c r="LM85" s="236">
        <f t="shared" ca="1" si="191"/>
        <v>0</v>
      </c>
      <c r="LN85" s="236">
        <f t="shared" ca="1" si="191"/>
        <v>0</v>
      </c>
      <c r="LO85" s="236">
        <f t="shared" ca="1" si="191"/>
        <v>0</v>
      </c>
      <c r="LP85" s="236">
        <f t="shared" ca="1" si="191"/>
        <v>0</v>
      </c>
      <c r="LQ85" s="236">
        <f t="shared" ca="1" si="191"/>
        <v>0</v>
      </c>
      <c r="LR85" s="236">
        <f t="shared" ca="1" si="191"/>
        <v>0</v>
      </c>
      <c r="LS85" s="236">
        <f t="shared" ca="1" si="191"/>
        <v>0</v>
      </c>
      <c r="LT85" s="236">
        <f t="shared" ca="1" si="191"/>
        <v>0</v>
      </c>
      <c r="LU85" s="236"/>
      <c r="LV85" s="236"/>
      <c r="LW85" s="236"/>
      <c r="LX85" s="236"/>
      <c r="LY85" s="236"/>
      <c r="LZ85" s="236"/>
      <c r="MA85" s="236"/>
      <c r="MB85" s="236"/>
      <c r="MC85" s="236"/>
      <c r="MD85" s="236"/>
      <c r="ME85" s="236"/>
      <c r="MF85" s="236"/>
      <c r="MG85" s="236"/>
      <c r="MH85" s="236"/>
      <c r="MI85" s="236"/>
      <c r="MJ85" s="236"/>
      <c r="MK85" s="236"/>
      <c r="ML85" s="236"/>
      <c r="MM85" s="236"/>
      <c r="MN85" s="236"/>
      <c r="MO85" s="236"/>
      <c r="MP85" s="236"/>
      <c r="MQ85" s="236"/>
      <c r="MR85" s="236"/>
      <c r="MS85" s="236"/>
      <c r="MT85" s="236"/>
      <c r="MU85" s="236"/>
      <c r="MV85" s="236"/>
      <c r="MW85" s="236"/>
      <c r="MX85" s="236"/>
      <c r="MY85" s="236"/>
      <c r="MZ85" s="236"/>
      <c r="NA85" s="236"/>
      <c r="NB85" s="236"/>
      <c r="NC85" s="236"/>
      <c r="ND85" s="236"/>
      <c r="NE85" s="236"/>
      <c r="NF85" s="236"/>
      <c r="NG85" s="236"/>
      <c r="NH85" s="236"/>
      <c r="NI85" s="236"/>
      <c r="NJ85" s="236"/>
      <c r="NK85" s="236"/>
      <c r="NL85" s="236"/>
      <c r="NM85" s="236"/>
      <c r="NN85" s="236"/>
      <c r="NO85" s="236"/>
      <c r="NP85" s="236"/>
      <c r="NQ85" s="236"/>
      <c r="NR85" s="236"/>
      <c r="NS85" s="236"/>
      <c r="NT85" s="236"/>
      <c r="NU85" s="236"/>
      <c r="NV85" s="236"/>
      <c r="NW85" s="236"/>
      <c r="NX85" s="236"/>
      <c r="NY85" s="236"/>
      <c r="NZ85" s="236"/>
      <c r="OA85" s="236"/>
      <c r="OB85" s="236"/>
      <c r="OC85" s="236"/>
      <c r="OD85" s="236"/>
      <c r="OE85" s="236"/>
      <c r="OF85" s="236"/>
      <c r="OG85" s="236"/>
      <c r="OH85" s="236"/>
      <c r="OI85" s="236"/>
      <c r="OJ85" s="236"/>
      <c r="OK85" s="236"/>
      <c r="OL85" s="236"/>
      <c r="OM85" s="236"/>
      <c r="ON85" s="236"/>
      <c r="OO85" s="236"/>
      <c r="OP85" s="236"/>
      <c r="OQ85" s="236"/>
      <c r="OR85" s="236"/>
      <c r="OS85" s="236"/>
      <c r="OT85" s="236"/>
      <c r="OU85" s="236"/>
      <c r="OV85" s="236"/>
      <c r="OW85" s="236"/>
      <c r="OX85" s="236"/>
      <c r="OY85" s="236"/>
      <c r="OZ85" s="236"/>
      <c r="PA85" s="236"/>
      <c r="PB85" s="236"/>
      <c r="PC85" s="236"/>
      <c r="PD85" s="236"/>
      <c r="PE85" s="236"/>
      <c r="PF85" s="236"/>
      <c r="PG85" s="236"/>
      <c r="PH85" s="236"/>
      <c r="PI85" s="236"/>
      <c r="PJ85" s="236"/>
      <c r="PK85" s="236"/>
      <c r="PL85" s="236"/>
      <c r="PM85" s="236"/>
      <c r="PN85" s="236"/>
      <c r="PO85" s="236"/>
      <c r="PP85" s="236"/>
      <c r="PQ85" s="236"/>
      <c r="PR85" s="236"/>
      <c r="PS85" s="236"/>
      <c r="PT85" s="236"/>
      <c r="PU85" s="236"/>
      <c r="PV85" s="236"/>
      <c r="PW85" s="236"/>
      <c r="PX85" s="236"/>
      <c r="PY85" s="236"/>
      <c r="PZ85" s="236"/>
      <c r="QA85" s="236"/>
      <c r="QB85" s="236"/>
      <c r="QC85" s="236"/>
      <c r="QD85" s="236"/>
      <c r="QE85" s="236"/>
      <c r="QF85" s="236"/>
      <c r="QG85" s="236"/>
      <c r="QH85" s="236"/>
      <c r="QI85" s="236"/>
      <c r="QJ85" s="236"/>
      <c r="QK85" s="236"/>
      <c r="QL85" s="236"/>
      <c r="QM85" s="236"/>
      <c r="QN85" s="236"/>
      <c r="QO85" s="236"/>
      <c r="QP85" s="236"/>
      <c r="QQ85" s="236"/>
      <c r="QR85" s="236"/>
      <c r="QS85" s="236"/>
      <c r="QT85" s="236"/>
      <c r="QU85" s="236"/>
    </row>
    <row r="86" spans="1:463">
      <c r="B86" s="1"/>
      <c r="E86" s="21"/>
      <c r="H86" s="235"/>
    </row>
    <row r="87" spans="1:463">
      <c r="B87" s="1"/>
      <c r="E87" s="21"/>
      <c r="H87" s="235"/>
    </row>
    <row r="88" spans="1:463">
      <c r="B88" s="1"/>
      <c r="E88" s="21"/>
      <c r="H88" s="235"/>
    </row>
    <row r="89" spans="1:463">
      <c r="A89" s="128" t="s">
        <v>87</v>
      </c>
      <c r="B89" s="103" t="s">
        <v>75</v>
      </c>
      <c r="C89" s="101"/>
      <c r="D89" s="101"/>
      <c r="E89" s="104" t="s">
        <v>88</v>
      </c>
      <c r="F89" s="101"/>
      <c r="G89" s="101"/>
      <c r="H89" s="105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  <c r="AJ89" s="101"/>
      <c r="AK89" s="101"/>
      <c r="AL89" s="101"/>
      <c r="AM89" s="101"/>
      <c r="AN89" s="101"/>
      <c r="AO89" s="101"/>
      <c r="AP89" s="101"/>
      <c r="AQ89" s="101"/>
      <c r="AR89" s="101"/>
      <c r="AS89" s="101"/>
      <c r="AT89" s="101"/>
      <c r="AU89" s="101"/>
      <c r="AV89" s="101"/>
      <c r="AW89" s="101"/>
      <c r="AX89" s="101"/>
      <c r="AY89" s="101"/>
      <c r="AZ89" s="101"/>
      <c r="BA89" s="101"/>
      <c r="BB89" s="101"/>
      <c r="BC89" s="101"/>
      <c r="BD89" s="101"/>
      <c r="BE89" s="101"/>
      <c r="BF89" s="101"/>
      <c r="BG89" s="101"/>
      <c r="BH89" s="101"/>
      <c r="BI89" s="101"/>
      <c r="BJ89" s="101"/>
      <c r="BK89" s="101"/>
      <c r="BL89" s="101"/>
      <c r="BM89" s="101"/>
      <c r="BN89" s="101"/>
      <c r="BO89" s="101"/>
      <c r="BP89" s="101"/>
      <c r="BQ89" s="101"/>
      <c r="BR89" s="101"/>
      <c r="BS89" s="101"/>
      <c r="BT89" s="101"/>
      <c r="BU89" s="101"/>
      <c r="BV89" s="101"/>
      <c r="BW89" s="101"/>
      <c r="BX89" s="101"/>
      <c r="BY89" s="101"/>
      <c r="BZ89" s="101"/>
      <c r="CA89" s="101"/>
      <c r="CB89" s="101"/>
      <c r="CC89" s="101"/>
      <c r="CD89" s="101"/>
      <c r="CE89" s="101"/>
      <c r="CF89" s="101"/>
      <c r="CG89" s="101"/>
      <c r="CH89" s="101"/>
      <c r="CI89" s="101"/>
      <c r="CJ89" s="101"/>
      <c r="CK89" s="101"/>
      <c r="CL89" s="101"/>
      <c r="CM89" s="101"/>
      <c r="CN89" s="101"/>
      <c r="CO89" s="101"/>
      <c r="CP89" s="101"/>
      <c r="CQ89" s="101"/>
      <c r="CR89" s="101"/>
      <c r="CS89" s="101"/>
      <c r="CT89" s="101"/>
      <c r="CU89" s="101"/>
      <c r="CV89" s="101"/>
      <c r="CW89" s="101"/>
      <c r="CX89" s="101"/>
      <c r="CY89" s="101"/>
      <c r="CZ89" s="101"/>
      <c r="DA89" s="101"/>
      <c r="DB89" s="101"/>
      <c r="DC89" s="101"/>
      <c r="DD89" s="101"/>
      <c r="DE89" s="101"/>
      <c r="DF89" s="101"/>
      <c r="DG89" s="101"/>
      <c r="DH89" s="101"/>
      <c r="DI89" s="101"/>
      <c r="DJ89" s="101"/>
      <c r="DK89" s="101"/>
      <c r="DL89" s="101"/>
      <c r="DM89" s="101"/>
      <c r="DN89" s="101"/>
      <c r="DO89" s="101"/>
      <c r="DP89" s="101"/>
      <c r="DQ89" s="101"/>
      <c r="DR89" s="101"/>
      <c r="DS89" s="101"/>
      <c r="DT89" s="101"/>
      <c r="DU89" s="101"/>
      <c r="DV89" s="101"/>
      <c r="DW89" s="101"/>
      <c r="DX89" s="101"/>
      <c r="DY89" s="101"/>
      <c r="DZ89" s="101"/>
      <c r="EA89" s="101"/>
      <c r="EB89" s="101"/>
      <c r="EC89" s="101"/>
      <c r="ED89" s="101"/>
      <c r="EE89" s="101"/>
      <c r="EF89" s="101"/>
      <c r="EG89" s="101"/>
      <c r="EH89" s="101"/>
      <c r="EI89" s="101"/>
      <c r="EJ89" s="101"/>
      <c r="EK89" s="101"/>
      <c r="EL89" s="101"/>
      <c r="EM89" s="101"/>
      <c r="EN89" s="101"/>
      <c r="EO89" s="101"/>
      <c r="EP89" s="101"/>
      <c r="EQ89" s="101"/>
      <c r="ER89" s="101"/>
      <c r="ES89" s="101"/>
      <c r="ET89" s="101"/>
      <c r="EU89" s="101"/>
      <c r="EV89" s="101"/>
      <c r="EW89" s="101"/>
      <c r="EX89" s="101"/>
      <c r="EY89" s="101"/>
      <c r="EZ89" s="101"/>
      <c r="FA89" s="101"/>
      <c r="FB89" s="101"/>
      <c r="FC89" s="101"/>
      <c r="FD89" s="101"/>
      <c r="FE89" s="101"/>
      <c r="FF89" s="101"/>
      <c r="FG89" s="101"/>
      <c r="FH89" s="101"/>
      <c r="FI89" s="101"/>
      <c r="FJ89" s="101"/>
      <c r="FK89" s="101"/>
      <c r="FL89" s="101"/>
      <c r="FM89" s="101"/>
      <c r="FN89" s="101"/>
      <c r="FO89" s="101"/>
      <c r="FP89" s="101"/>
      <c r="FQ89" s="101"/>
      <c r="FR89" s="101"/>
      <c r="FS89" s="101"/>
      <c r="FT89" s="101"/>
      <c r="FU89" s="101"/>
      <c r="FV89" s="101"/>
      <c r="FW89" s="101"/>
      <c r="FX89" s="101"/>
      <c r="FY89" s="101"/>
      <c r="FZ89" s="101"/>
      <c r="GA89" s="101"/>
      <c r="GB89" s="101"/>
      <c r="GC89" s="101"/>
      <c r="GD89" s="101"/>
      <c r="GE89" s="101"/>
      <c r="GF89" s="101"/>
      <c r="GG89" s="101"/>
      <c r="GH89" s="101"/>
      <c r="GI89" s="101"/>
      <c r="GJ89" s="101"/>
      <c r="GK89" s="101"/>
      <c r="GL89" s="101"/>
      <c r="GM89" s="101"/>
      <c r="GN89" s="101"/>
      <c r="GO89" s="101"/>
      <c r="GP89" s="101"/>
      <c r="GQ89" s="101"/>
      <c r="GR89" s="101"/>
      <c r="GS89" s="101"/>
      <c r="GT89" s="101"/>
      <c r="GU89" s="101"/>
      <c r="GV89" s="101"/>
      <c r="GW89" s="101"/>
      <c r="GX89" s="101"/>
      <c r="GY89" s="101"/>
      <c r="GZ89" s="101"/>
      <c r="HA89" s="101"/>
      <c r="HB89" s="101"/>
      <c r="HC89" s="101"/>
      <c r="HD89" s="101"/>
      <c r="HE89" s="101"/>
      <c r="HF89" s="101"/>
      <c r="HG89" s="101"/>
      <c r="HH89" s="101"/>
      <c r="HI89" s="101"/>
      <c r="HJ89" s="101"/>
      <c r="HK89" s="101"/>
      <c r="HL89" s="101"/>
      <c r="HM89" s="101"/>
      <c r="HN89" s="101"/>
      <c r="HO89" s="101"/>
      <c r="HP89" s="101"/>
      <c r="HQ89" s="101"/>
      <c r="HR89" s="101"/>
      <c r="HS89" s="101"/>
      <c r="HT89" s="101"/>
      <c r="HU89" s="101"/>
      <c r="HV89" s="101"/>
      <c r="HW89" s="101"/>
      <c r="HX89" s="101"/>
      <c r="HY89" s="101"/>
      <c r="HZ89" s="101"/>
      <c r="IA89" s="101"/>
      <c r="IB89" s="101"/>
      <c r="IC89" s="101"/>
      <c r="ID89" s="101"/>
      <c r="IE89" s="101"/>
      <c r="IF89" s="101"/>
      <c r="IG89" s="101"/>
      <c r="IH89" s="101"/>
      <c r="II89" s="101"/>
      <c r="IJ89" s="101"/>
      <c r="IK89" s="101"/>
      <c r="IL89" s="101"/>
      <c r="IM89" s="101"/>
      <c r="IN89" s="101"/>
      <c r="IO89" s="101"/>
      <c r="IP89" s="101"/>
      <c r="IQ89" s="101"/>
      <c r="IR89" s="101"/>
      <c r="IS89" s="101"/>
      <c r="IT89" s="101"/>
      <c r="IU89" s="101"/>
      <c r="IV89" s="101"/>
      <c r="IW89" s="101"/>
      <c r="IX89" s="101"/>
      <c r="IY89" s="101"/>
      <c r="IZ89" s="101"/>
      <c r="JA89" s="101"/>
      <c r="JB89" s="101"/>
      <c r="JC89" s="101"/>
      <c r="JD89" s="101"/>
      <c r="JE89" s="101"/>
      <c r="JF89" s="101"/>
      <c r="JG89" s="101"/>
      <c r="JH89" s="101"/>
      <c r="JI89" s="101"/>
      <c r="JJ89" s="101"/>
      <c r="JK89" s="101"/>
      <c r="JL89" s="101"/>
      <c r="JM89" s="101"/>
      <c r="JN89" s="101"/>
      <c r="JO89" s="101"/>
      <c r="JP89" s="101"/>
      <c r="JQ89" s="101"/>
      <c r="JR89" s="101"/>
      <c r="JS89" s="101"/>
      <c r="JT89" s="101"/>
      <c r="JU89" s="101"/>
      <c r="JV89" s="101"/>
      <c r="JW89" s="101"/>
      <c r="JX89" s="101"/>
      <c r="JY89" s="101"/>
      <c r="JZ89" s="101"/>
      <c r="KA89" s="101"/>
      <c r="KB89" s="101"/>
      <c r="KC89" s="101"/>
      <c r="KD89" s="101"/>
      <c r="KE89" s="101"/>
      <c r="KF89" s="101"/>
      <c r="KG89" s="101"/>
      <c r="KH89" s="101"/>
      <c r="KI89" s="101"/>
      <c r="KJ89" s="101"/>
      <c r="KK89" s="101"/>
      <c r="KL89" s="101"/>
      <c r="KM89" s="101"/>
      <c r="KN89" s="101"/>
      <c r="KO89" s="101"/>
      <c r="KP89" s="101"/>
      <c r="KQ89" s="101"/>
      <c r="KR89" s="101"/>
      <c r="KS89" s="101"/>
      <c r="KT89" s="101"/>
      <c r="KU89" s="101"/>
      <c r="KV89" s="101"/>
      <c r="KW89" s="101"/>
      <c r="KX89" s="101"/>
      <c r="KY89" s="101"/>
      <c r="KZ89" s="101"/>
      <c r="LA89" s="101"/>
      <c r="LB89" s="101"/>
      <c r="LC89" s="101"/>
      <c r="LD89" s="101"/>
      <c r="LE89" s="101"/>
      <c r="LF89" s="101"/>
      <c r="LG89" s="101"/>
      <c r="LH89" s="101"/>
      <c r="LI89" s="101"/>
      <c r="LJ89" s="101"/>
      <c r="LK89" s="101"/>
      <c r="LL89" s="101"/>
      <c r="LM89" s="101"/>
      <c r="LN89" s="101"/>
      <c r="LO89" s="101"/>
      <c r="LP89" s="101"/>
      <c r="LQ89" s="101"/>
      <c r="LR89" s="101"/>
      <c r="LS89" s="101"/>
      <c r="LT89" s="101"/>
      <c r="LU89" s="101"/>
      <c r="LV89" s="101"/>
      <c r="LW89" s="101"/>
      <c r="LX89" s="101"/>
      <c r="LY89" s="101"/>
      <c r="LZ89" s="101"/>
      <c r="MA89" s="101"/>
      <c r="MB89" s="101"/>
      <c r="MC89" s="101"/>
      <c r="MD89" s="101"/>
      <c r="ME89" s="101"/>
      <c r="MF89" s="101"/>
      <c r="MG89" s="101"/>
      <c r="MH89" s="101"/>
      <c r="MI89" s="101"/>
      <c r="MJ89" s="101"/>
      <c r="MK89" s="101"/>
      <c r="ML89" s="101"/>
      <c r="MM89" s="101"/>
      <c r="MN89" s="101"/>
      <c r="MO89" s="101"/>
      <c r="MP89" s="101"/>
      <c r="MQ89" s="101"/>
      <c r="MR89" s="101"/>
      <c r="MS89" s="101"/>
      <c r="MT89" s="101"/>
      <c r="MU89" s="101"/>
      <c r="MV89" s="101"/>
      <c r="MW89" s="101"/>
      <c r="MX89" s="101"/>
      <c r="MY89" s="101"/>
      <c r="MZ89" s="101"/>
      <c r="NA89" s="101"/>
      <c r="NB89" s="101"/>
      <c r="NC89" s="101"/>
      <c r="ND89" s="101"/>
      <c r="NE89" s="101"/>
      <c r="NF89" s="101"/>
      <c r="NG89" s="101"/>
      <c r="NH89" s="101"/>
      <c r="NI89" s="101"/>
      <c r="NJ89" s="101"/>
      <c r="NK89" s="101"/>
      <c r="NL89" s="101"/>
      <c r="NM89" s="101"/>
      <c r="NN89" s="101"/>
      <c r="NO89" s="101"/>
      <c r="NP89" s="101"/>
      <c r="NQ89" s="101"/>
      <c r="NR89" s="101"/>
      <c r="NS89" s="101"/>
      <c r="NT89" s="101"/>
      <c r="NU89" s="101"/>
      <c r="NV89" s="101"/>
      <c r="NW89" s="101"/>
      <c r="NX89" s="101"/>
      <c r="NY89" s="101"/>
      <c r="NZ89" s="101"/>
      <c r="OA89" s="101"/>
      <c r="OB89" s="101"/>
      <c r="OC89" s="101"/>
      <c r="OD89" s="101"/>
      <c r="OE89" s="101"/>
      <c r="OF89" s="101"/>
      <c r="OG89" s="101"/>
      <c r="OH89" s="101"/>
      <c r="OI89" s="101"/>
      <c r="OJ89" s="101"/>
      <c r="OK89" s="101"/>
      <c r="OL89" s="101"/>
      <c r="OM89" s="101"/>
      <c r="ON89" s="101"/>
      <c r="OO89" s="101"/>
      <c r="OP89" s="101"/>
      <c r="OQ89" s="101"/>
      <c r="OR89" s="101"/>
      <c r="OS89" s="101"/>
      <c r="OT89" s="101"/>
      <c r="OU89" s="101"/>
      <c r="OV89" s="101"/>
      <c r="OW89" s="101"/>
      <c r="OX89" s="101"/>
      <c r="OY89" s="101"/>
      <c r="OZ89" s="101"/>
      <c r="PA89" s="101"/>
      <c r="PB89" s="101"/>
      <c r="PC89" s="101"/>
      <c r="PD89" s="101"/>
      <c r="PE89" s="101"/>
      <c r="PF89" s="101"/>
      <c r="PG89" s="101"/>
      <c r="PH89" s="101"/>
      <c r="PI89" s="101"/>
      <c r="PJ89" s="101"/>
      <c r="PK89" s="101"/>
      <c r="PL89" s="101"/>
      <c r="PM89" s="101"/>
      <c r="PN89" s="101"/>
      <c r="PO89" s="101"/>
      <c r="PP89" s="101"/>
      <c r="PQ89" s="101"/>
      <c r="PR89" s="101"/>
      <c r="PS89" s="101"/>
      <c r="PT89" s="101"/>
      <c r="PU89" s="101"/>
      <c r="PV89" s="101"/>
      <c r="PW89" s="101"/>
      <c r="PX89" s="101"/>
      <c r="PY89" s="101"/>
      <c r="PZ89" s="101"/>
      <c r="QA89" s="101"/>
      <c r="QB89" s="101"/>
      <c r="QC89" s="101"/>
      <c r="QD89" s="101"/>
      <c r="QE89" s="101"/>
      <c r="QF89" s="101"/>
      <c r="QG89" s="101"/>
      <c r="QH89" s="101"/>
      <c r="QI89" s="101"/>
      <c r="QJ89" s="101"/>
      <c r="QK89" s="101"/>
      <c r="QL89" s="101"/>
      <c r="QM89" s="101"/>
      <c r="QN89" s="101"/>
      <c r="QO89" s="101"/>
      <c r="QP89" s="101"/>
      <c r="QQ89" s="101"/>
      <c r="QR89" s="101"/>
      <c r="QS89" s="101"/>
      <c r="QT89" s="101"/>
      <c r="QU89" s="101"/>
    </row>
    <row r="90" spans="1:463" outlineLevel="1">
      <c r="A90" s="1"/>
      <c r="B90" s="1"/>
      <c r="C90" s="6"/>
      <c r="D90" s="6"/>
      <c r="E90" s="56"/>
      <c r="F90" s="6"/>
      <c r="G90" s="6"/>
      <c r="H90" s="344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</row>
    <row r="91" spans="1:463" outlineLevel="1">
      <c r="A91" s="1"/>
      <c r="B91" s="1"/>
      <c r="C91" s="6" t="s">
        <v>39</v>
      </c>
      <c r="D91" s="6"/>
      <c r="E91" s="50" t="s">
        <v>95</v>
      </c>
      <c r="F91" s="345"/>
      <c r="G91" s="6"/>
      <c r="H91" s="99">
        <f>SUM(I91:QJ91)</f>
        <v>3792500</v>
      </c>
      <c r="I91" s="99">
        <f t="shared" ref="I91:AW91" si="192">I92</f>
        <v>3792500</v>
      </c>
      <c r="J91" s="99">
        <f t="shared" si="192"/>
        <v>0</v>
      </c>
      <c r="K91" s="99">
        <f t="shared" si="192"/>
        <v>0</v>
      </c>
      <c r="L91" s="99">
        <f t="shared" si="192"/>
        <v>0</v>
      </c>
      <c r="M91" s="99">
        <f t="shared" si="192"/>
        <v>0</v>
      </c>
      <c r="N91" s="99">
        <f t="shared" si="192"/>
        <v>0</v>
      </c>
      <c r="O91" s="99">
        <f t="shared" si="192"/>
        <v>0</v>
      </c>
      <c r="P91" s="99">
        <f t="shared" si="192"/>
        <v>0</v>
      </c>
      <c r="Q91" s="99">
        <f t="shared" si="192"/>
        <v>0</v>
      </c>
      <c r="R91" s="99">
        <f t="shared" si="192"/>
        <v>0</v>
      </c>
      <c r="S91" s="99">
        <f t="shared" si="192"/>
        <v>0</v>
      </c>
      <c r="T91" s="99">
        <f t="shared" si="192"/>
        <v>0</v>
      </c>
      <c r="U91" s="99">
        <f t="shared" si="192"/>
        <v>0</v>
      </c>
      <c r="V91" s="99">
        <f t="shared" si="192"/>
        <v>0</v>
      </c>
      <c r="W91" s="99">
        <f t="shared" si="192"/>
        <v>0</v>
      </c>
      <c r="X91" s="99">
        <f t="shared" si="192"/>
        <v>0</v>
      </c>
      <c r="Y91" s="99">
        <f t="shared" si="192"/>
        <v>0</v>
      </c>
      <c r="Z91" s="99">
        <f t="shared" si="192"/>
        <v>0</v>
      </c>
      <c r="AA91" s="99">
        <f t="shared" si="192"/>
        <v>0</v>
      </c>
      <c r="AB91" s="99">
        <f t="shared" si="192"/>
        <v>0</v>
      </c>
      <c r="AC91" s="99">
        <f t="shared" si="192"/>
        <v>0</v>
      </c>
      <c r="AD91" s="99">
        <f t="shared" si="192"/>
        <v>0</v>
      </c>
      <c r="AE91" s="99">
        <f t="shared" si="192"/>
        <v>0</v>
      </c>
      <c r="AF91" s="99">
        <f t="shared" si="192"/>
        <v>0</v>
      </c>
      <c r="AG91" s="99">
        <f t="shared" si="192"/>
        <v>0</v>
      </c>
      <c r="AH91" s="99">
        <f t="shared" si="192"/>
        <v>0</v>
      </c>
      <c r="AI91" s="99">
        <f t="shared" si="192"/>
        <v>0</v>
      </c>
      <c r="AJ91" s="99">
        <f t="shared" si="192"/>
        <v>0</v>
      </c>
      <c r="AK91" s="99">
        <f t="shared" si="192"/>
        <v>0</v>
      </c>
      <c r="AL91" s="99">
        <f t="shared" si="192"/>
        <v>0</v>
      </c>
      <c r="AM91" s="99">
        <f t="shared" si="192"/>
        <v>0</v>
      </c>
      <c r="AN91" s="99">
        <f t="shared" si="192"/>
        <v>0</v>
      </c>
      <c r="AO91" s="99">
        <f t="shared" si="192"/>
        <v>0</v>
      </c>
      <c r="AP91" s="99">
        <f t="shared" si="192"/>
        <v>0</v>
      </c>
      <c r="AQ91" s="99">
        <f t="shared" si="192"/>
        <v>0</v>
      </c>
      <c r="AR91" s="99">
        <f t="shared" si="192"/>
        <v>0</v>
      </c>
      <c r="AS91" s="99">
        <f t="shared" si="192"/>
        <v>0</v>
      </c>
      <c r="AT91" s="99">
        <f t="shared" si="192"/>
        <v>0</v>
      </c>
      <c r="AU91" s="99">
        <f t="shared" si="192"/>
        <v>0</v>
      </c>
      <c r="AV91" s="99">
        <f t="shared" si="192"/>
        <v>0</v>
      </c>
      <c r="AW91" s="99">
        <f t="shared" si="192"/>
        <v>0</v>
      </c>
      <c r="AX91" s="99">
        <f t="shared" ref="AX91:DI91" si="193">AX92</f>
        <v>0</v>
      </c>
      <c r="AY91" s="99">
        <f t="shared" si="193"/>
        <v>0</v>
      </c>
      <c r="AZ91" s="99">
        <f t="shared" si="193"/>
        <v>0</v>
      </c>
      <c r="BA91" s="99">
        <f t="shared" si="193"/>
        <v>0</v>
      </c>
      <c r="BB91" s="99">
        <f t="shared" si="193"/>
        <v>0</v>
      </c>
      <c r="BC91" s="99">
        <f t="shared" si="193"/>
        <v>0</v>
      </c>
      <c r="BD91" s="99">
        <f t="shared" si="193"/>
        <v>0</v>
      </c>
      <c r="BE91" s="99">
        <f t="shared" si="193"/>
        <v>0</v>
      </c>
      <c r="BF91" s="99">
        <f t="shared" si="193"/>
        <v>0</v>
      </c>
      <c r="BG91" s="99">
        <f t="shared" si="193"/>
        <v>0</v>
      </c>
      <c r="BH91" s="99">
        <f t="shared" si="193"/>
        <v>0</v>
      </c>
      <c r="BI91" s="99">
        <f t="shared" si="193"/>
        <v>0</v>
      </c>
      <c r="BJ91" s="99">
        <f t="shared" si="193"/>
        <v>0</v>
      </c>
      <c r="BK91" s="99">
        <f t="shared" si="193"/>
        <v>0</v>
      </c>
      <c r="BL91" s="99">
        <f t="shared" si="193"/>
        <v>0</v>
      </c>
      <c r="BM91" s="99">
        <f t="shared" si="193"/>
        <v>0</v>
      </c>
      <c r="BN91" s="99">
        <f t="shared" si="193"/>
        <v>0</v>
      </c>
      <c r="BO91" s="99">
        <f t="shared" si="193"/>
        <v>0</v>
      </c>
      <c r="BP91" s="99">
        <f t="shared" si="193"/>
        <v>0</v>
      </c>
      <c r="BQ91" s="99">
        <f t="shared" si="193"/>
        <v>0</v>
      </c>
      <c r="BR91" s="99">
        <f t="shared" si="193"/>
        <v>0</v>
      </c>
      <c r="BS91" s="99">
        <f t="shared" si="193"/>
        <v>0</v>
      </c>
      <c r="BT91" s="99">
        <f t="shared" si="193"/>
        <v>0</v>
      </c>
      <c r="BU91" s="99">
        <f t="shared" si="193"/>
        <v>0</v>
      </c>
      <c r="BV91" s="99">
        <f t="shared" si="193"/>
        <v>0</v>
      </c>
      <c r="BW91" s="99">
        <f t="shared" si="193"/>
        <v>0</v>
      </c>
      <c r="BX91" s="99">
        <f t="shared" si="193"/>
        <v>0</v>
      </c>
      <c r="BY91" s="99">
        <f t="shared" si="193"/>
        <v>0</v>
      </c>
      <c r="BZ91" s="99">
        <f t="shared" si="193"/>
        <v>0</v>
      </c>
      <c r="CA91" s="99">
        <f t="shared" si="193"/>
        <v>0</v>
      </c>
      <c r="CB91" s="99">
        <f t="shared" si="193"/>
        <v>0</v>
      </c>
      <c r="CC91" s="99">
        <f t="shared" si="193"/>
        <v>0</v>
      </c>
      <c r="CD91" s="99">
        <f t="shared" si="193"/>
        <v>0</v>
      </c>
      <c r="CE91" s="99">
        <f t="shared" si="193"/>
        <v>0</v>
      </c>
      <c r="CF91" s="99">
        <f t="shared" si="193"/>
        <v>0</v>
      </c>
      <c r="CG91" s="99">
        <f t="shared" si="193"/>
        <v>0</v>
      </c>
      <c r="CH91" s="99">
        <f t="shared" si="193"/>
        <v>0</v>
      </c>
      <c r="CI91" s="99">
        <f t="shared" si="193"/>
        <v>0</v>
      </c>
      <c r="CJ91" s="99">
        <f t="shared" si="193"/>
        <v>0</v>
      </c>
      <c r="CK91" s="99">
        <f t="shared" si="193"/>
        <v>0</v>
      </c>
      <c r="CL91" s="99">
        <f t="shared" si="193"/>
        <v>0</v>
      </c>
      <c r="CM91" s="99">
        <f t="shared" si="193"/>
        <v>0</v>
      </c>
      <c r="CN91" s="99">
        <f t="shared" si="193"/>
        <v>0</v>
      </c>
      <c r="CO91" s="99">
        <f t="shared" si="193"/>
        <v>0</v>
      </c>
      <c r="CP91" s="99">
        <f t="shared" si="193"/>
        <v>0</v>
      </c>
      <c r="CQ91" s="99">
        <f t="shared" si="193"/>
        <v>0</v>
      </c>
      <c r="CR91" s="99">
        <f t="shared" si="193"/>
        <v>0</v>
      </c>
      <c r="CS91" s="99">
        <f t="shared" si="193"/>
        <v>0</v>
      </c>
      <c r="CT91" s="99">
        <f t="shared" si="193"/>
        <v>0</v>
      </c>
      <c r="CU91" s="99">
        <f t="shared" si="193"/>
        <v>0</v>
      </c>
      <c r="CV91" s="99">
        <f t="shared" si="193"/>
        <v>0</v>
      </c>
      <c r="CW91" s="99">
        <f t="shared" si="193"/>
        <v>0</v>
      </c>
      <c r="CX91" s="99">
        <f t="shared" si="193"/>
        <v>0</v>
      </c>
      <c r="CY91" s="99">
        <f t="shared" si="193"/>
        <v>0</v>
      </c>
      <c r="CZ91" s="99">
        <f t="shared" si="193"/>
        <v>0</v>
      </c>
      <c r="DA91" s="99">
        <f t="shared" si="193"/>
        <v>0</v>
      </c>
      <c r="DB91" s="99">
        <f t="shared" si="193"/>
        <v>0</v>
      </c>
      <c r="DC91" s="99">
        <f t="shared" si="193"/>
        <v>0</v>
      </c>
      <c r="DD91" s="99">
        <f t="shared" si="193"/>
        <v>0</v>
      </c>
      <c r="DE91" s="99">
        <f t="shared" si="193"/>
        <v>0</v>
      </c>
      <c r="DF91" s="99">
        <f t="shared" si="193"/>
        <v>0</v>
      </c>
      <c r="DG91" s="99">
        <f t="shared" si="193"/>
        <v>0</v>
      </c>
      <c r="DH91" s="99">
        <f t="shared" si="193"/>
        <v>0</v>
      </c>
      <c r="DI91" s="99">
        <f t="shared" si="193"/>
        <v>0</v>
      </c>
      <c r="DJ91" s="99">
        <f t="shared" ref="DJ91:FU91" si="194">DJ92</f>
        <v>0</v>
      </c>
      <c r="DK91" s="99">
        <f t="shared" si="194"/>
        <v>0</v>
      </c>
      <c r="DL91" s="99">
        <f t="shared" si="194"/>
        <v>0</v>
      </c>
      <c r="DM91" s="99">
        <f t="shared" si="194"/>
        <v>0</v>
      </c>
      <c r="DN91" s="99">
        <f t="shared" si="194"/>
        <v>0</v>
      </c>
      <c r="DO91" s="99">
        <f t="shared" si="194"/>
        <v>0</v>
      </c>
      <c r="DP91" s="99">
        <f t="shared" si="194"/>
        <v>0</v>
      </c>
      <c r="DQ91" s="99">
        <f t="shared" si="194"/>
        <v>0</v>
      </c>
      <c r="DR91" s="99">
        <f t="shared" si="194"/>
        <v>0</v>
      </c>
      <c r="DS91" s="99">
        <f t="shared" si="194"/>
        <v>0</v>
      </c>
      <c r="DT91" s="99">
        <f t="shared" si="194"/>
        <v>0</v>
      </c>
      <c r="DU91" s="99">
        <f t="shared" si="194"/>
        <v>0</v>
      </c>
      <c r="DV91" s="99">
        <f t="shared" si="194"/>
        <v>0</v>
      </c>
      <c r="DW91" s="99">
        <f t="shared" si="194"/>
        <v>0</v>
      </c>
      <c r="DX91" s="99">
        <f t="shared" si="194"/>
        <v>0</v>
      </c>
      <c r="DY91" s="99">
        <f t="shared" si="194"/>
        <v>0</v>
      </c>
      <c r="DZ91" s="99">
        <f t="shared" si="194"/>
        <v>0</v>
      </c>
      <c r="EA91" s="99">
        <f t="shared" si="194"/>
        <v>0</v>
      </c>
      <c r="EB91" s="99">
        <f t="shared" si="194"/>
        <v>0</v>
      </c>
      <c r="EC91" s="99">
        <f t="shared" si="194"/>
        <v>0</v>
      </c>
      <c r="ED91" s="99">
        <f t="shared" si="194"/>
        <v>0</v>
      </c>
      <c r="EE91" s="99">
        <f t="shared" si="194"/>
        <v>0</v>
      </c>
      <c r="EF91" s="99">
        <f t="shared" si="194"/>
        <v>0</v>
      </c>
      <c r="EG91" s="99">
        <f t="shared" si="194"/>
        <v>0</v>
      </c>
      <c r="EH91" s="99">
        <f t="shared" si="194"/>
        <v>0</v>
      </c>
      <c r="EI91" s="99">
        <f t="shared" si="194"/>
        <v>0</v>
      </c>
      <c r="EJ91" s="99">
        <f t="shared" si="194"/>
        <v>0</v>
      </c>
      <c r="EK91" s="99">
        <f t="shared" si="194"/>
        <v>0</v>
      </c>
      <c r="EL91" s="99">
        <f t="shared" si="194"/>
        <v>0</v>
      </c>
      <c r="EM91" s="99">
        <f t="shared" si="194"/>
        <v>0</v>
      </c>
      <c r="EN91" s="99">
        <f t="shared" si="194"/>
        <v>0</v>
      </c>
      <c r="EO91" s="99">
        <f t="shared" si="194"/>
        <v>0</v>
      </c>
      <c r="EP91" s="99">
        <f t="shared" si="194"/>
        <v>0</v>
      </c>
      <c r="EQ91" s="99">
        <f t="shared" si="194"/>
        <v>0</v>
      </c>
      <c r="ER91" s="99">
        <f t="shared" si="194"/>
        <v>0</v>
      </c>
      <c r="ES91" s="99">
        <f t="shared" si="194"/>
        <v>0</v>
      </c>
      <c r="ET91" s="99">
        <f t="shared" si="194"/>
        <v>0</v>
      </c>
      <c r="EU91" s="99">
        <f t="shared" si="194"/>
        <v>0</v>
      </c>
      <c r="EV91" s="99">
        <f t="shared" si="194"/>
        <v>0</v>
      </c>
      <c r="EW91" s="99">
        <f t="shared" si="194"/>
        <v>0</v>
      </c>
      <c r="EX91" s="99">
        <f t="shared" si="194"/>
        <v>0</v>
      </c>
      <c r="EY91" s="99">
        <f t="shared" si="194"/>
        <v>0</v>
      </c>
      <c r="EZ91" s="99">
        <f t="shared" si="194"/>
        <v>0</v>
      </c>
      <c r="FA91" s="99">
        <f t="shared" si="194"/>
        <v>0</v>
      </c>
      <c r="FB91" s="99">
        <f t="shared" si="194"/>
        <v>0</v>
      </c>
      <c r="FC91" s="99">
        <f t="shared" si="194"/>
        <v>0</v>
      </c>
      <c r="FD91" s="99">
        <f t="shared" si="194"/>
        <v>0</v>
      </c>
      <c r="FE91" s="99">
        <f t="shared" si="194"/>
        <v>0</v>
      </c>
      <c r="FF91" s="99">
        <f t="shared" si="194"/>
        <v>0</v>
      </c>
      <c r="FG91" s="99">
        <f t="shared" si="194"/>
        <v>0</v>
      </c>
      <c r="FH91" s="99">
        <f t="shared" si="194"/>
        <v>0</v>
      </c>
      <c r="FI91" s="99">
        <f t="shared" si="194"/>
        <v>0</v>
      </c>
      <c r="FJ91" s="99">
        <f t="shared" si="194"/>
        <v>0</v>
      </c>
      <c r="FK91" s="99">
        <f t="shared" si="194"/>
        <v>0</v>
      </c>
      <c r="FL91" s="99">
        <f t="shared" si="194"/>
        <v>0</v>
      </c>
      <c r="FM91" s="99">
        <f t="shared" si="194"/>
        <v>0</v>
      </c>
      <c r="FN91" s="99">
        <f t="shared" si="194"/>
        <v>0</v>
      </c>
      <c r="FO91" s="99">
        <f t="shared" si="194"/>
        <v>0</v>
      </c>
      <c r="FP91" s="99">
        <f t="shared" si="194"/>
        <v>0</v>
      </c>
      <c r="FQ91" s="99">
        <f t="shared" si="194"/>
        <v>0</v>
      </c>
      <c r="FR91" s="99">
        <f t="shared" si="194"/>
        <v>0</v>
      </c>
      <c r="FS91" s="99">
        <f t="shared" si="194"/>
        <v>0</v>
      </c>
      <c r="FT91" s="99">
        <f t="shared" si="194"/>
        <v>0</v>
      </c>
      <c r="FU91" s="99">
        <f t="shared" si="194"/>
        <v>0</v>
      </c>
      <c r="FV91" s="99">
        <f t="shared" ref="FV91:IG91" si="195">FV92</f>
        <v>0</v>
      </c>
      <c r="FW91" s="99">
        <f t="shared" si="195"/>
        <v>0</v>
      </c>
      <c r="FX91" s="99">
        <f t="shared" si="195"/>
        <v>0</v>
      </c>
      <c r="FY91" s="99">
        <f t="shared" si="195"/>
        <v>0</v>
      </c>
      <c r="FZ91" s="99">
        <f t="shared" si="195"/>
        <v>0</v>
      </c>
      <c r="GA91" s="99">
        <f t="shared" si="195"/>
        <v>0</v>
      </c>
      <c r="GB91" s="99">
        <f t="shared" si="195"/>
        <v>0</v>
      </c>
      <c r="GC91" s="99">
        <f t="shared" si="195"/>
        <v>0</v>
      </c>
      <c r="GD91" s="99">
        <f t="shared" si="195"/>
        <v>0</v>
      </c>
      <c r="GE91" s="99">
        <f t="shared" si="195"/>
        <v>0</v>
      </c>
      <c r="GF91" s="99">
        <f t="shared" si="195"/>
        <v>0</v>
      </c>
      <c r="GG91" s="99">
        <f t="shared" si="195"/>
        <v>0</v>
      </c>
      <c r="GH91" s="99">
        <f t="shared" si="195"/>
        <v>0</v>
      </c>
      <c r="GI91" s="99">
        <f t="shared" si="195"/>
        <v>0</v>
      </c>
      <c r="GJ91" s="99">
        <f t="shared" si="195"/>
        <v>0</v>
      </c>
      <c r="GK91" s="99">
        <f t="shared" si="195"/>
        <v>0</v>
      </c>
      <c r="GL91" s="99">
        <f t="shared" si="195"/>
        <v>0</v>
      </c>
      <c r="GM91" s="99">
        <f t="shared" si="195"/>
        <v>0</v>
      </c>
      <c r="GN91" s="99">
        <f t="shared" si="195"/>
        <v>0</v>
      </c>
      <c r="GO91" s="99">
        <f t="shared" si="195"/>
        <v>0</v>
      </c>
      <c r="GP91" s="99">
        <f t="shared" si="195"/>
        <v>0</v>
      </c>
      <c r="GQ91" s="99">
        <f t="shared" si="195"/>
        <v>0</v>
      </c>
      <c r="GR91" s="99">
        <f t="shared" si="195"/>
        <v>0</v>
      </c>
      <c r="GS91" s="99">
        <f t="shared" si="195"/>
        <v>0</v>
      </c>
      <c r="GT91" s="99">
        <f t="shared" si="195"/>
        <v>0</v>
      </c>
      <c r="GU91" s="99">
        <f t="shared" si="195"/>
        <v>0</v>
      </c>
      <c r="GV91" s="99">
        <f t="shared" si="195"/>
        <v>0</v>
      </c>
      <c r="GW91" s="99">
        <f t="shared" si="195"/>
        <v>0</v>
      </c>
      <c r="GX91" s="99">
        <f t="shared" si="195"/>
        <v>0</v>
      </c>
      <c r="GY91" s="99">
        <f t="shared" si="195"/>
        <v>0</v>
      </c>
      <c r="GZ91" s="99">
        <f t="shared" si="195"/>
        <v>0</v>
      </c>
      <c r="HA91" s="99">
        <f t="shared" si="195"/>
        <v>0</v>
      </c>
      <c r="HB91" s="99">
        <f t="shared" si="195"/>
        <v>0</v>
      </c>
      <c r="HC91" s="99">
        <f t="shared" si="195"/>
        <v>0</v>
      </c>
      <c r="HD91" s="99">
        <f t="shared" si="195"/>
        <v>0</v>
      </c>
      <c r="HE91" s="99">
        <f t="shared" si="195"/>
        <v>0</v>
      </c>
      <c r="HF91" s="99">
        <f t="shared" si="195"/>
        <v>0</v>
      </c>
      <c r="HG91" s="99">
        <f t="shared" si="195"/>
        <v>0</v>
      </c>
      <c r="HH91" s="99">
        <f t="shared" si="195"/>
        <v>0</v>
      </c>
      <c r="HI91" s="99">
        <f t="shared" si="195"/>
        <v>0</v>
      </c>
      <c r="HJ91" s="99">
        <f t="shared" si="195"/>
        <v>0</v>
      </c>
      <c r="HK91" s="99">
        <f t="shared" si="195"/>
        <v>0</v>
      </c>
      <c r="HL91" s="99">
        <f t="shared" si="195"/>
        <v>0</v>
      </c>
      <c r="HM91" s="99">
        <f t="shared" si="195"/>
        <v>0</v>
      </c>
      <c r="HN91" s="99">
        <f t="shared" si="195"/>
        <v>0</v>
      </c>
      <c r="HO91" s="99">
        <f t="shared" si="195"/>
        <v>0</v>
      </c>
      <c r="HP91" s="99">
        <f t="shared" si="195"/>
        <v>0</v>
      </c>
      <c r="HQ91" s="99">
        <f t="shared" si="195"/>
        <v>0</v>
      </c>
      <c r="HR91" s="99">
        <f t="shared" si="195"/>
        <v>0</v>
      </c>
      <c r="HS91" s="99">
        <f t="shared" si="195"/>
        <v>0</v>
      </c>
      <c r="HT91" s="99">
        <f t="shared" si="195"/>
        <v>0</v>
      </c>
      <c r="HU91" s="99">
        <f t="shared" si="195"/>
        <v>0</v>
      </c>
      <c r="HV91" s="99">
        <f t="shared" si="195"/>
        <v>0</v>
      </c>
      <c r="HW91" s="99">
        <f t="shared" si="195"/>
        <v>0</v>
      </c>
      <c r="HX91" s="99">
        <f t="shared" si="195"/>
        <v>0</v>
      </c>
      <c r="HY91" s="99">
        <f t="shared" si="195"/>
        <v>0</v>
      </c>
      <c r="HZ91" s="99">
        <f t="shared" si="195"/>
        <v>0</v>
      </c>
      <c r="IA91" s="99">
        <f t="shared" si="195"/>
        <v>0</v>
      </c>
      <c r="IB91" s="99">
        <f t="shared" si="195"/>
        <v>0</v>
      </c>
      <c r="IC91" s="99">
        <f t="shared" si="195"/>
        <v>0</v>
      </c>
      <c r="ID91" s="99">
        <f t="shared" si="195"/>
        <v>0</v>
      </c>
      <c r="IE91" s="99">
        <f t="shared" si="195"/>
        <v>0</v>
      </c>
      <c r="IF91" s="99">
        <f t="shared" si="195"/>
        <v>0</v>
      </c>
      <c r="IG91" s="99">
        <f t="shared" si="195"/>
        <v>0</v>
      </c>
      <c r="IH91" s="99">
        <f t="shared" ref="IH91:KS91" si="196">IH92</f>
        <v>0</v>
      </c>
      <c r="II91" s="99">
        <f t="shared" si="196"/>
        <v>0</v>
      </c>
      <c r="IJ91" s="99">
        <f t="shared" si="196"/>
        <v>0</v>
      </c>
      <c r="IK91" s="99">
        <f t="shared" si="196"/>
        <v>0</v>
      </c>
      <c r="IL91" s="99">
        <f t="shared" si="196"/>
        <v>0</v>
      </c>
      <c r="IM91" s="99">
        <f t="shared" si="196"/>
        <v>0</v>
      </c>
      <c r="IN91" s="99">
        <f t="shared" si="196"/>
        <v>0</v>
      </c>
      <c r="IO91" s="99">
        <f t="shared" si="196"/>
        <v>0</v>
      </c>
      <c r="IP91" s="99">
        <f t="shared" si="196"/>
        <v>0</v>
      </c>
      <c r="IQ91" s="99">
        <f t="shared" si="196"/>
        <v>0</v>
      </c>
      <c r="IR91" s="99">
        <f t="shared" si="196"/>
        <v>0</v>
      </c>
      <c r="IS91" s="99">
        <f t="shared" si="196"/>
        <v>0</v>
      </c>
      <c r="IT91" s="99">
        <f t="shared" si="196"/>
        <v>0</v>
      </c>
      <c r="IU91" s="99">
        <f t="shared" si="196"/>
        <v>0</v>
      </c>
      <c r="IV91" s="99">
        <f t="shared" si="196"/>
        <v>0</v>
      </c>
      <c r="IW91" s="99">
        <f t="shared" si="196"/>
        <v>0</v>
      </c>
      <c r="IX91" s="99">
        <f t="shared" si="196"/>
        <v>0</v>
      </c>
      <c r="IY91" s="99">
        <f t="shared" si="196"/>
        <v>0</v>
      </c>
      <c r="IZ91" s="99">
        <f t="shared" si="196"/>
        <v>0</v>
      </c>
      <c r="JA91" s="99">
        <f t="shared" si="196"/>
        <v>0</v>
      </c>
      <c r="JB91" s="99">
        <f t="shared" si="196"/>
        <v>0</v>
      </c>
      <c r="JC91" s="99">
        <f t="shared" si="196"/>
        <v>0</v>
      </c>
      <c r="JD91" s="99">
        <f t="shared" si="196"/>
        <v>0</v>
      </c>
      <c r="JE91" s="99">
        <f t="shared" si="196"/>
        <v>0</v>
      </c>
      <c r="JF91" s="99">
        <f t="shared" si="196"/>
        <v>0</v>
      </c>
      <c r="JG91" s="99">
        <f t="shared" si="196"/>
        <v>0</v>
      </c>
      <c r="JH91" s="99">
        <f t="shared" si="196"/>
        <v>0</v>
      </c>
      <c r="JI91" s="99">
        <f t="shared" si="196"/>
        <v>0</v>
      </c>
      <c r="JJ91" s="99">
        <f t="shared" si="196"/>
        <v>0</v>
      </c>
      <c r="JK91" s="99">
        <f t="shared" si="196"/>
        <v>0</v>
      </c>
      <c r="JL91" s="99">
        <f t="shared" si="196"/>
        <v>0</v>
      </c>
      <c r="JM91" s="99">
        <f t="shared" si="196"/>
        <v>0</v>
      </c>
      <c r="JN91" s="99">
        <f t="shared" si="196"/>
        <v>0</v>
      </c>
      <c r="JO91" s="99">
        <f t="shared" si="196"/>
        <v>0</v>
      </c>
      <c r="JP91" s="99">
        <f t="shared" si="196"/>
        <v>0</v>
      </c>
      <c r="JQ91" s="99">
        <f t="shared" si="196"/>
        <v>0</v>
      </c>
      <c r="JR91" s="99">
        <f t="shared" si="196"/>
        <v>0</v>
      </c>
      <c r="JS91" s="99">
        <f t="shared" si="196"/>
        <v>0</v>
      </c>
      <c r="JT91" s="99">
        <f t="shared" si="196"/>
        <v>0</v>
      </c>
      <c r="JU91" s="99">
        <f t="shared" si="196"/>
        <v>0</v>
      </c>
      <c r="JV91" s="99">
        <f t="shared" si="196"/>
        <v>0</v>
      </c>
      <c r="JW91" s="99">
        <f t="shared" si="196"/>
        <v>0</v>
      </c>
      <c r="JX91" s="99">
        <f t="shared" si="196"/>
        <v>0</v>
      </c>
      <c r="JY91" s="99">
        <f t="shared" si="196"/>
        <v>0</v>
      </c>
      <c r="JZ91" s="99">
        <f t="shared" si="196"/>
        <v>0</v>
      </c>
      <c r="KA91" s="99">
        <f t="shared" si="196"/>
        <v>0</v>
      </c>
      <c r="KB91" s="99">
        <f t="shared" si="196"/>
        <v>0</v>
      </c>
      <c r="KC91" s="99">
        <f t="shared" si="196"/>
        <v>0</v>
      </c>
      <c r="KD91" s="99">
        <f t="shared" si="196"/>
        <v>0</v>
      </c>
      <c r="KE91" s="99">
        <f t="shared" si="196"/>
        <v>0</v>
      </c>
      <c r="KF91" s="99">
        <f t="shared" si="196"/>
        <v>0</v>
      </c>
      <c r="KG91" s="99">
        <f t="shared" si="196"/>
        <v>0</v>
      </c>
      <c r="KH91" s="99">
        <f t="shared" si="196"/>
        <v>0</v>
      </c>
      <c r="KI91" s="99">
        <f t="shared" si="196"/>
        <v>0</v>
      </c>
      <c r="KJ91" s="99">
        <f t="shared" si="196"/>
        <v>0</v>
      </c>
      <c r="KK91" s="99">
        <f t="shared" si="196"/>
        <v>0</v>
      </c>
      <c r="KL91" s="99">
        <f t="shared" si="196"/>
        <v>0</v>
      </c>
      <c r="KM91" s="99">
        <f t="shared" si="196"/>
        <v>0</v>
      </c>
      <c r="KN91" s="99">
        <f t="shared" si="196"/>
        <v>0</v>
      </c>
      <c r="KO91" s="99">
        <f t="shared" si="196"/>
        <v>0</v>
      </c>
      <c r="KP91" s="99">
        <f t="shared" si="196"/>
        <v>0</v>
      </c>
      <c r="KQ91" s="99">
        <f t="shared" si="196"/>
        <v>0</v>
      </c>
      <c r="KR91" s="99">
        <f t="shared" si="196"/>
        <v>0</v>
      </c>
      <c r="KS91" s="99">
        <f t="shared" si="196"/>
        <v>0</v>
      </c>
      <c r="KT91" s="99">
        <f t="shared" ref="KT91:LT91" si="197">KT92</f>
        <v>0</v>
      </c>
      <c r="KU91" s="99">
        <f t="shared" si="197"/>
        <v>0</v>
      </c>
      <c r="KV91" s="99">
        <f t="shared" si="197"/>
        <v>0</v>
      </c>
      <c r="KW91" s="99">
        <f t="shared" si="197"/>
        <v>0</v>
      </c>
      <c r="KX91" s="99">
        <f t="shared" si="197"/>
        <v>0</v>
      </c>
      <c r="KY91" s="99">
        <f t="shared" si="197"/>
        <v>0</v>
      </c>
      <c r="KZ91" s="99">
        <f t="shared" si="197"/>
        <v>0</v>
      </c>
      <c r="LA91" s="99">
        <f t="shared" si="197"/>
        <v>0</v>
      </c>
      <c r="LB91" s="99">
        <f t="shared" si="197"/>
        <v>0</v>
      </c>
      <c r="LC91" s="99">
        <f t="shared" si="197"/>
        <v>0</v>
      </c>
      <c r="LD91" s="99">
        <f t="shared" si="197"/>
        <v>0</v>
      </c>
      <c r="LE91" s="99">
        <f t="shared" si="197"/>
        <v>0</v>
      </c>
      <c r="LF91" s="99">
        <f t="shared" si="197"/>
        <v>0</v>
      </c>
      <c r="LG91" s="99">
        <f t="shared" si="197"/>
        <v>0</v>
      </c>
      <c r="LH91" s="99">
        <f t="shared" si="197"/>
        <v>0</v>
      </c>
      <c r="LI91" s="99">
        <f t="shared" si="197"/>
        <v>0</v>
      </c>
      <c r="LJ91" s="99">
        <f t="shared" si="197"/>
        <v>0</v>
      </c>
      <c r="LK91" s="99">
        <f t="shared" si="197"/>
        <v>0</v>
      </c>
      <c r="LL91" s="99">
        <f t="shared" si="197"/>
        <v>0</v>
      </c>
      <c r="LM91" s="99">
        <f t="shared" si="197"/>
        <v>0</v>
      </c>
      <c r="LN91" s="99">
        <f t="shared" si="197"/>
        <v>0</v>
      </c>
      <c r="LO91" s="99">
        <f t="shared" si="197"/>
        <v>0</v>
      </c>
      <c r="LP91" s="99">
        <f t="shared" si="197"/>
        <v>0</v>
      </c>
      <c r="LQ91" s="99">
        <f t="shared" si="197"/>
        <v>0</v>
      </c>
      <c r="LR91" s="99">
        <f t="shared" si="197"/>
        <v>0</v>
      </c>
      <c r="LS91" s="99">
        <f t="shared" si="197"/>
        <v>0</v>
      </c>
      <c r="LT91" s="99">
        <f t="shared" si="197"/>
        <v>0</v>
      </c>
      <c r="LU91" s="99"/>
      <c r="LV91" s="99"/>
      <c r="LW91" s="99"/>
      <c r="LX91" s="99"/>
      <c r="LY91" s="99"/>
      <c r="LZ91" s="99"/>
      <c r="MA91" s="99"/>
      <c r="MB91" s="99"/>
      <c r="MC91" s="99"/>
      <c r="MD91" s="99"/>
      <c r="ME91" s="99"/>
      <c r="MF91" s="99"/>
      <c r="MG91" s="99"/>
      <c r="MH91" s="99"/>
      <c r="MI91" s="99"/>
      <c r="MJ91" s="99"/>
      <c r="MK91" s="99"/>
      <c r="ML91" s="99"/>
      <c r="MM91" s="99"/>
      <c r="MN91" s="99"/>
      <c r="MO91" s="99"/>
      <c r="MP91" s="99"/>
      <c r="MQ91" s="99"/>
      <c r="MR91" s="99"/>
      <c r="MS91" s="99"/>
      <c r="MT91" s="99"/>
      <c r="MU91" s="99"/>
      <c r="MV91" s="99"/>
      <c r="MW91" s="99"/>
      <c r="MX91" s="99"/>
      <c r="MY91" s="99"/>
      <c r="MZ91" s="99"/>
      <c r="NA91" s="99"/>
      <c r="NB91" s="99"/>
      <c r="NC91" s="99"/>
      <c r="ND91" s="99"/>
      <c r="NE91" s="99"/>
      <c r="NF91" s="99"/>
      <c r="NG91" s="99"/>
      <c r="NH91" s="99"/>
      <c r="NI91" s="99"/>
      <c r="NJ91" s="99"/>
      <c r="NK91" s="99"/>
      <c r="NL91" s="99"/>
      <c r="NM91" s="99"/>
      <c r="NN91" s="99"/>
      <c r="NO91" s="99"/>
      <c r="NP91" s="99"/>
      <c r="NQ91" s="99"/>
      <c r="NR91" s="99"/>
      <c r="NS91" s="99"/>
      <c r="NT91" s="99"/>
      <c r="NU91" s="99"/>
      <c r="NV91" s="99"/>
      <c r="NW91" s="99"/>
      <c r="NX91" s="99"/>
      <c r="NY91" s="99"/>
      <c r="NZ91" s="99"/>
      <c r="OA91" s="99"/>
      <c r="OB91" s="99"/>
      <c r="OC91" s="99"/>
      <c r="OD91" s="99"/>
      <c r="OE91" s="99"/>
      <c r="OF91" s="99"/>
      <c r="OG91" s="99"/>
      <c r="OH91" s="99"/>
      <c r="OI91" s="99"/>
      <c r="OJ91" s="99"/>
      <c r="OK91" s="99"/>
      <c r="OL91" s="99"/>
      <c r="OM91" s="99"/>
      <c r="ON91" s="99"/>
      <c r="OO91" s="99"/>
      <c r="OP91" s="99"/>
      <c r="OQ91" s="99"/>
      <c r="OR91" s="99"/>
      <c r="OS91" s="99"/>
      <c r="OT91" s="99"/>
      <c r="OU91" s="99"/>
      <c r="OV91" s="99"/>
      <c r="OW91" s="99"/>
      <c r="OX91" s="99"/>
      <c r="OY91" s="99"/>
      <c r="OZ91" s="99"/>
      <c r="PA91" s="99"/>
      <c r="PB91" s="99"/>
      <c r="PC91" s="99"/>
      <c r="PD91" s="99"/>
      <c r="PE91" s="99"/>
      <c r="PF91" s="99"/>
      <c r="PG91" s="99"/>
      <c r="PH91" s="99"/>
      <c r="PI91" s="99"/>
      <c r="PJ91" s="99"/>
      <c r="PK91" s="99"/>
      <c r="PL91" s="99"/>
      <c r="PM91" s="99"/>
      <c r="PN91" s="99"/>
      <c r="PO91" s="99"/>
      <c r="PP91" s="99"/>
      <c r="PQ91" s="99"/>
      <c r="PR91" s="99"/>
      <c r="PS91" s="99"/>
      <c r="PT91" s="99"/>
      <c r="PU91" s="99"/>
      <c r="PV91" s="99"/>
      <c r="PW91" s="99"/>
      <c r="PX91" s="99"/>
      <c r="PY91" s="99"/>
      <c r="PZ91" s="99"/>
      <c r="QA91" s="99"/>
      <c r="QB91" s="99"/>
      <c r="QC91" s="99"/>
      <c r="QD91" s="99"/>
      <c r="QE91" s="99"/>
      <c r="QF91" s="99"/>
      <c r="QG91" s="99"/>
      <c r="QH91" s="99"/>
      <c r="QI91" s="99"/>
      <c r="QJ91" s="99"/>
      <c r="QK91" s="99"/>
      <c r="QL91" s="99"/>
      <c r="QM91" s="99"/>
      <c r="QN91" s="99"/>
      <c r="QO91" s="99"/>
      <c r="QP91" s="99"/>
      <c r="QQ91" s="99"/>
      <c r="QR91" s="99"/>
      <c r="QS91" s="99"/>
      <c r="QT91" s="99"/>
      <c r="QU91" s="99"/>
    </row>
    <row r="92" spans="1:463" outlineLevel="1">
      <c r="A92" s="1"/>
      <c r="B92" s="1"/>
      <c r="C92" s="3" t="s">
        <v>336</v>
      </c>
      <c r="D92" s="6"/>
      <c r="E92" s="50" t="s">
        <v>95</v>
      </c>
      <c r="F92" s="6"/>
      <c r="G92" s="6"/>
      <c r="H92" s="303">
        <f>(SUM(I92:Z92))</f>
        <v>3792500</v>
      </c>
      <c r="I92" s="45">
        <f>I105</f>
        <v>3792500</v>
      </c>
      <c r="J92" s="45">
        <f t="shared" ref="J92:AF92" si="198">J105</f>
        <v>0</v>
      </c>
      <c r="K92" s="45">
        <f t="shared" si="198"/>
        <v>0</v>
      </c>
      <c r="L92" s="45">
        <f t="shared" si="198"/>
        <v>0</v>
      </c>
      <c r="M92" s="45">
        <f t="shared" si="198"/>
        <v>0</v>
      </c>
      <c r="N92" s="45">
        <f t="shared" si="198"/>
        <v>0</v>
      </c>
      <c r="O92" s="45">
        <f t="shared" si="198"/>
        <v>0</v>
      </c>
      <c r="P92" s="45">
        <f t="shared" si="198"/>
        <v>0</v>
      </c>
      <c r="Q92" s="45">
        <f t="shared" si="198"/>
        <v>0</v>
      </c>
      <c r="R92" s="45">
        <f t="shared" si="198"/>
        <v>0</v>
      </c>
      <c r="S92" s="45">
        <f t="shared" si="198"/>
        <v>0</v>
      </c>
      <c r="T92" s="45">
        <f t="shared" si="198"/>
        <v>0</v>
      </c>
      <c r="U92" s="45">
        <f t="shared" si="198"/>
        <v>0</v>
      </c>
      <c r="V92" s="45">
        <f t="shared" si="198"/>
        <v>0</v>
      </c>
      <c r="W92" s="45">
        <f t="shared" si="198"/>
        <v>0</v>
      </c>
      <c r="X92" s="45">
        <f t="shared" si="198"/>
        <v>0</v>
      </c>
      <c r="Y92" s="45">
        <f t="shared" si="198"/>
        <v>0</v>
      </c>
      <c r="Z92" s="45">
        <f t="shared" si="198"/>
        <v>0</v>
      </c>
      <c r="AA92" s="45">
        <f t="shared" si="198"/>
        <v>0</v>
      </c>
      <c r="AB92" s="45">
        <f t="shared" si="198"/>
        <v>0</v>
      </c>
      <c r="AC92" s="45">
        <f t="shared" si="198"/>
        <v>0</v>
      </c>
      <c r="AD92" s="45">
        <f t="shared" si="198"/>
        <v>0</v>
      </c>
      <c r="AE92" s="45">
        <f t="shared" si="198"/>
        <v>0</v>
      </c>
      <c r="AF92" s="45">
        <f t="shared" si="198"/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/>
      <c r="CF92" s="45"/>
      <c r="CG92" s="45"/>
      <c r="CH92" s="45"/>
      <c r="CI92" s="45"/>
      <c r="CJ92" s="45"/>
      <c r="CK92" s="45"/>
      <c r="CL92" s="45"/>
      <c r="CM92" s="45"/>
      <c r="CN92" s="45"/>
      <c r="CO92" s="45"/>
      <c r="CP92" s="45"/>
      <c r="CQ92" s="45"/>
      <c r="CR92" s="45"/>
      <c r="CS92" s="45"/>
      <c r="CT92" s="45"/>
      <c r="CU92" s="45"/>
      <c r="CV92" s="45"/>
      <c r="CW92" s="45"/>
      <c r="CX92" s="45"/>
      <c r="CY92" s="45"/>
      <c r="CZ92" s="45"/>
      <c r="DA92" s="45"/>
      <c r="DB92" s="45"/>
      <c r="DC92" s="45"/>
      <c r="DD92" s="45"/>
      <c r="DE92" s="45"/>
      <c r="DF92" s="45"/>
      <c r="DG92" s="45"/>
      <c r="DH92" s="45"/>
      <c r="DI92" s="45"/>
      <c r="DJ92" s="45"/>
      <c r="DK92" s="45"/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  <c r="FD92" s="45"/>
      <c r="FE92" s="45"/>
      <c r="FF92" s="45"/>
      <c r="FG92" s="45"/>
      <c r="FH92" s="45"/>
      <c r="FI92" s="45"/>
      <c r="FJ92" s="45"/>
      <c r="FK92" s="45"/>
      <c r="FL92" s="45"/>
      <c r="FM92" s="45"/>
      <c r="FN92" s="45"/>
      <c r="FO92" s="45"/>
      <c r="FP92" s="45"/>
      <c r="FQ92" s="45"/>
      <c r="FR92" s="45"/>
      <c r="FS92" s="45"/>
      <c r="FT92" s="45"/>
      <c r="FU92" s="45"/>
      <c r="FV92" s="45"/>
      <c r="FW92" s="45"/>
      <c r="FX92" s="45"/>
      <c r="FY92" s="45"/>
      <c r="FZ92" s="45"/>
      <c r="GA92" s="45"/>
      <c r="GB92" s="45"/>
      <c r="GC92" s="45"/>
      <c r="GD92" s="45"/>
      <c r="GE92" s="45"/>
      <c r="GF92" s="45"/>
      <c r="GG92" s="45"/>
      <c r="GH92" s="45"/>
      <c r="GI92" s="45"/>
      <c r="GJ92" s="45"/>
      <c r="GK92" s="45"/>
      <c r="GL92" s="45"/>
      <c r="GM92" s="45"/>
      <c r="GN92" s="45"/>
      <c r="GO92" s="45"/>
      <c r="GP92" s="45"/>
      <c r="GQ92" s="45"/>
      <c r="GR92" s="45"/>
      <c r="GS92" s="45"/>
      <c r="GT92" s="45"/>
      <c r="GU92" s="45"/>
      <c r="GV92" s="45"/>
      <c r="GW92" s="45"/>
      <c r="GX92" s="45"/>
      <c r="GY92" s="45"/>
      <c r="GZ92" s="45"/>
      <c r="HA92" s="45"/>
      <c r="HB92" s="45"/>
      <c r="HC92" s="45"/>
      <c r="HD92" s="45"/>
      <c r="HE92" s="45"/>
      <c r="HF92" s="45"/>
      <c r="HG92" s="45"/>
      <c r="HH92" s="45"/>
      <c r="HI92" s="45"/>
      <c r="HJ92" s="45"/>
      <c r="HK92" s="45"/>
      <c r="HL92" s="45"/>
      <c r="HM92" s="45"/>
      <c r="HN92" s="45"/>
      <c r="HO92" s="45"/>
      <c r="HP92" s="45"/>
      <c r="HQ92" s="45"/>
      <c r="HR92" s="45"/>
      <c r="HS92" s="45"/>
      <c r="HT92" s="45"/>
      <c r="HU92" s="45"/>
      <c r="HV92" s="45"/>
      <c r="HW92" s="45"/>
      <c r="HX92" s="45"/>
      <c r="HY92" s="45"/>
      <c r="HZ92" s="45"/>
      <c r="IA92" s="45"/>
      <c r="IB92" s="45"/>
      <c r="IC92" s="45"/>
      <c r="ID92" s="45"/>
      <c r="IE92" s="45"/>
      <c r="IF92" s="45"/>
      <c r="IG92" s="45"/>
      <c r="IH92" s="45"/>
      <c r="II92" s="45"/>
      <c r="IJ92" s="45"/>
      <c r="IK92" s="45"/>
      <c r="IL92" s="45"/>
      <c r="IM92" s="45"/>
      <c r="IN92" s="45"/>
      <c r="IO92" s="45"/>
      <c r="IP92" s="45"/>
      <c r="IQ92" s="45"/>
      <c r="IR92" s="45"/>
      <c r="IS92" s="45"/>
      <c r="IT92" s="45"/>
      <c r="IU92" s="45"/>
      <c r="IV92" s="45"/>
      <c r="IW92" s="45"/>
      <c r="IX92" s="45"/>
      <c r="IY92" s="45"/>
      <c r="IZ92" s="45"/>
      <c r="JA92" s="45"/>
      <c r="JB92" s="45"/>
      <c r="JC92" s="45"/>
      <c r="JD92" s="45"/>
      <c r="JE92" s="45"/>
      <c r="JF92" s="45"/>
      <c r="JG92" s="45"/>
      <c r="JH92" s="45"/>
      <c r="JI92" s="45"/>
      <c r="JJ92" s="45"/>
      <c r="JK92" s="45"/>
      <c r="JL92" s="45"/>
      <c r="JM92" s="45"/>
      <c r="JN92" s="45"/>
      <c r="JO92" s="45"/>
      <c r="JP92" s="45"/>
      <c r="JQ92" s="45"/>
      <c r="JR92" s="45"/>
      <c r="JS92" s="45"/>
      <c r="JT92" s="45"/>
      <c r="JU92" s="45"/>
      <c r="JV92" s="45"/>
      <c r="JW92" s="45"/>
      <c r="JX92" s="45"/>
      <c r="JY92" s="45"/>
      <c r="JZ92" s="45"/>
      <c r="KA92" s="45"/>
      <c r="KB92" s="45"/>
      <c r="KC92" s="45"/>
      <c r="KD92" s="45"/>
      <c r="KE92" s="45"/>
      <c r="KF92" s="45"/>
      <c r="KG92" s="45"/>
      <c r="KH92" s="45"/>
      <c r="KI92" s="45"/>
      <c r="KJ92" s="45"/>
      <c r="KK92" s="45"/>
      <c r="KL92" s="45"/>
      <c r="KM92" s="45"/>
      <c r="KN92" s="45"/>
      <c r="KO92" s="45"/>
      <c r="KP92" s="45"/>
      <c r="KQ92" s="45"/>
      <c r="KR92" s="45"/>
      <c r="KS92" s="45"/>
      <c r="KT92" s="45"/>
      <c r="KU92" s="45"/>
      <c r="KV92" s="45"/>
      <c r="KW92" s="45"/>
      <c r="KX92" s="45"/>
      <c r="KY92" s="45"/>
      <c r="KZ92" s="45"/>
      <c r="LA92" s="45"/>
      <c r="LB92" s="45"/>
      <c r="LC92" s="45"/>
      <c r="LD92" s="45"/>
      <c r="LE92" s="45"/>
      <c r="LF92" s="45"/>
      <c r="LG92" s="45"/>
      <c r="LH92" s="45"/>
      <c r="LI92" s="45"/>
      <c r="LJ92" s="45"/>
      <c r="LK92" s="45"/>
      <c r="LL92" s="45"/>
      <c r="LM92" s="45"/>
      <c r="LN92" s="45"/>
      <c r="LO92" s="45"/>
      <c r="LP92" s="45"/>
      <c r="LQ92" s="45"/>
      <c r="LR92" s="45"/>
      <c r="LS92" s="45"/>
      <c r="LT92" s="45"/>
      <c r="LU92" s="45"/>
      <c r="LV92" s="45"/>
      <c r="LW92" s="45"/>
      <c r="LX92" s="45"/>
      <c r="LY92" s="45"/>
      <c r="LZ92" s="45"/>
      <c r="MA92" s="45"/>
      <c r="MB92" s="45"/>
      <c r="MC92" s="45"/>
      <c r="MD92" s="45"/>
      <c r="ME92" s="45"/>
      <c r="MF92" s="45"/>
      <c r="MG92" s="45"/>
      <c r="MH92" s="45"/>
      <c r="MI92" s="45"/>
      <c r="MJ92" s="45"/>
      <c r="MK92" s="45"/>
      <c r="ML92" s="45"/>
      <c r="MM92" s="45"/>
      <c r="MN92" s="45"/>
      <c r="MO92" s="45"/>
      <c r="MP92" s="45"/>
      <c r="MQ92" s="45"/>
      <c r="MR92" s="45"/>
      <c r="MS92" s="45"/>
      <c r="MT92" s="45"/>
      <c r="MU92" s="45"/>
      <c r="MV92" s="45"/>
      <c r="MW92" s="45"/>
      <c r="MX92" s="45"/>
      <c r="MY92" s="45"/>
      <c r="MZ92" s="45"/>
      <c r="NA92" s="45"/>
      <c r="NB92" s="45"/>
      <c r="NC92" s="45"/>
      <c r="ND92" s="45"/>
      <c r="NE92" s="45"/>
      <c r="NF92" s="45"/>
      <c r="NG92" s="45"/>
      <c r="NH92" s="45"/>
      <c r="NI92" s="45"/>
      <c r="NJ92" s="45"/>
      <c r="NK92" s="45"/>
      <c r="NL92" s="45"/>
      <c r="NM92" s="45"/>
      <c r="NN92" s="45"/>
      <c r="NO92" s="45"/>
      <c r="NP92" s="45"/>
      <c r="NQ92" s="45"/>
      <c r="NR92" s="45"/>
      <c r="NS92" s="45"/>
      <c r="NT92" s="45"/>
      <c r="NU92" s="45"/>
      <c r="NV92" s="45"/>
      <c r="NW92" s="45"/>
      <c r="NX92" s="45"/>
      <c r="NY92" s="45"/>
      <c r="NZ92" s="45"/>
      <c r="OA92" s="45"/>
      <c r="OB92" s="45"/>
      <c r="OC92" s="45"/>
      <c r="OD92" s="45"/>
      <c r="OE92" s="45"/>
      <c r="OF92" s="45"/>
      <c r="OG92" s="45"/>
      <c r="OH92" s="45"/>
      <c r="OI92" s="45"/>
      <c r="OJ92" s="45"/>
      <c r="OK92" s="45"/>
      <c r="OL92" s="45"/>
      <c r="OM92" s="45"/>
      <c r="ON92" s="45"/>
      <c r="OO92" s="45"/>
      <c r="OP92" s="45"/>
      <c r="OQ92" s="45"/>
      <c r="OR92" s="45"/>
      <c r="OS92" s="45"/>
      <c r="OT92" s="45"/>
      <c r="OU92" s="45"/>
      <c r="OV92" s="45"/>
      <c r="OW92" s="45"/>
      <c r="OX92" s="45"/>
      <c r="OY92" s="45"/>
      <c r="OZ92" s="45"/>
      <c r="PA92" s="45"/>
      <c r="PB92" s="45"/>
      <c r="PC92" s="45"/>
      <c r="PD92" s="45"/>
      <c r="PE92" s="45"/>
      <c r="PF92" s="45"/>
      <c r="PG92" s="45"/>
      <c r="PH92" s="45"/>
      <c r="PI92" s="45"/>
      <c r="PJ92" s="45"/>
      <c r="PK92" s="45"/>
      <c r="PL92" s="45"/>
      <c r="PM92" s="45"/>
      <c r="PN92" s="45"/>
      <c r="PO92" s="45"/>
      <c r="PP92" s="45"/>
      <c r="PQ92" s="45"/>
      <c r="PR92" s="45"/>
      <c r="PS92" s="45"/>
      <c r="PT92" s="45"/>
      <c r="PU92" s="45"/>
      <c r="PV92" s="45"/>
      <c r="PW92" s="45"/>
      <c r="PX92" s="45"/>
      <c r="PY92" s="45"/>
      <c r="PZ92" s="45"/>
      <c r="QA92" s="45"/>
      <c r="QB92" s="45"/>
      <c r="QC92" s="45"/>
      <c r="QD92" s="45"/>
      <c r="QE92" s="45"/>
      <c r="QF92" s="45"/>
      <c r="QG92" s="45"/>
      <c r="QH92" s="45"/>
      <c r="QI92" s="45"/>
      <c r="QJ92" s="45"/>
      <c r="QK92" s="45"/>
      <c r="QL92" s="45"/>
      <c r="QM92" s="45"/>
      <c r="QN92" s="45"/>
      <c r="QO92" s="45"/>
      <c r="QP92" s="45"/>
      <c r="QQ92" s="45"/>
      <c r="QR92" s="45"/>
      <c r="QS92" s="45"/>
      <c r="QT92" s="45"/>
      <c r="QU92" s="45"/>
    </row>
    <row r="93" spans="1:463" outlineLevel="1">
      <c r="A93" s="1"/>
      <c r="B93" s="1"/>
      <c r="C93" s="3"/>
      <c r="D93" s="6"/>
      <c r="E93" s="50"/>
      <c r="F93" s="6"/>
      <c r="G93" s="6"/>
      <c r="H93" s="66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  <c r="BD93" s="45"/>
      <c r="BE93" s="45"/>
      <c r="BF93" s="45"/>
      <c r="BG93" s="45"/>
      <c r="BH93" s="45"/>
      <c r="BI93" s="4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  <c r="CJ93" s="45"/>
      <c r="CK93" s="45"/>
      <c r="CL93" s="45"/>
      <c r="CM93" s="45"/>
      <c r="CN93" s="45"/>
      <c r="CO93" s="45"/>
      <c r="CP93" s="45"/>
      <c r="CQ93" s="45"/>
      <c r="CR93" s="45"/>
      <c r="CS93" s="45"/>
      <c r="CT93" s="45"/>
      <c r="CU93" s="45"/>
      <c r="CV93" s="45"/>
      <c r="CW93" s="45"/>
      <c r="CX93" s="45"/>
      <c r="CY93" s="45"/>
      <c r="CZ93" s="45"/>
      <c r="DA93" s="45"/>
      <c r="DB93" s="45"/>
      <c r="DC93" s="45"/>
      <c r="DD93" s="45"/>
      <c r="DE93" s="45"/>
      <c r="DF93" s="45"/>
      <c r="DG93" s="45"/>
      <c r="DH93" s="45"/>
      <c r="DI93" s="45"/>
      <c r="DJ93" s="45"/>
      <c r="DK93" s="45"/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  <c r="FB93" s="45"/>
      <c r="FC93" s="45"/>
      <c r="FD93" s="45"/>
      <c r="FE93" s="45"/>
      <c r="FF93" s="45"/>
      <c r="FG93" s="45"/>
      <c r="FH93" s="45"/>
      <c r="FI93" s="45"/>
      <c r="FJ93" s="45"/>
      <c r="FK93" s="45"/>
      <c r="FL93" s="45"/>
      <c r="FM93" s="45"/>
      <c r="FN93" s="45"/>
      <c r="FO93" s="45"/>
      <c r="FP93" s="45"/>
      <c r="FQ93" s="45"/>
      <c r="FR93" s="45"/>
      <c r="FS93" s="45"/>
      <c r="FT93" s="45"/>
      <c r="FU93" s="45"/>
      <c r="FV93" s="45"/>
      <c r="FW93" s="45"/>
      <c r="FX93" s="45"/>
      <c r="FY93" s="45"/>
      <c r="FZ93" s="45"/>
      <c r="GA93" s="45"/>
      <c r="GB93" s="45"/>
      <c r="GC93" s="45"/>
      <c r="GD93" s="45"/>
      <c r="GE93" s="45"/>
      <c r="GF93" s="45"/>
      <c r="GG93" s="45"/>
      <c r="GH93" s="45"/>
      <c r="GI93" s="45"/>
      <c r="GJ93" s="45"/>
      <c r="GK93" s="45"/>
      <c r="GL93" s="45"/>
      <c r="GM93" s="45"/>
      <c r="GN93" s="45"/>
      <c r="GO93" s="45"/>
      <c r="GP93" s="45"/>
      <c r="GQ93" s="45"/>
      <c r="GR93" s="45"/>
      <c r="GS93" s="45"/>
      <c r="GT93" s="45"/>
      <c r="GU93" s="45"/>
      <c r="GV93" s="45"/>
      <c r="GW93" s="45"/>
      <c r="GX93" s="45"/>
      <c r="GY93" s="45"/>
      <c r="GZ93" s="45"/>
      <c r="HA93" s="45"/>
      <c r="HB93" s="45"/>
      <c r="HC93" s="45"/>
      <c r="HD93" s="45"/>
      <c r="HE93" s="45"/>
      <c r="HF93" s="45"/>
      <c r="HG93" s="45"/>
      <c r="HH93" s="45"/>
      <c r="HI93" s="45"/>
      <c r="HJ93" s="45"/>
      <c r="HK93" s="45"/>
      <c r="HL93" s="45"/>
      <c r="HM93" s="45"/>
      <c r="HN93" s="45"/>
      <c r="HO93" s="45"/>
      <c r="HP93" s="45"/>
      <c r="HQ93" s="45"/>
      <c r="HR93" s="45"/>
      <c r="HS93" s="45"/>
      <c r="HT93" s="45"/>
      <c r="HU93" s="45"/>
      <c r="HV93" s="45"/>
      <c r="HW93" s="45"/>
      <c r="HX93" s="45"/>
      <c r="HY93" s="45"/>
      <c r="HZ93" s="45"/>
      <c r="IA93" s="45"/>
      <c r="IB93" s="45"/>
      <c r="IC93" s="45"/>
      <c r="ID93" s="45"/>
      <c r="IE93" s="45"/>
      <c r="IF93" s="45"/>
      <c r="IG93" s="45"/>
      <c r="IH93" s="45"/>
      <c r="II93" s="45"/>
      <c r="IJ93" s="45"/>
      <c r="IK93" s="45"/>
      <c r="IL93" s="45"/>
      <c r="IM93" s="45"/>
      <c r="IN93" s="45"/>
      <c r="IO93" s="45"/>
      <c r="IP93" s="45"/>
      <c r="IQ93" s="45"/>
      <c r="IR93" s="45"/>
      <c r="IS93" s="45"/>
      <c r="IT93" s="45"/>
      <c r="IU93" s="45"/>
      <c r="IV93" s="45"/>
      <c r="IW93" s="45"/>
      <c r="IX93" s="45"/>
      <c r="IY93" s="45"/>
      <c r="IZ93" s="45"/>
      <c r="JA93" s="45"/>
      <c r="JB93" s="45"/>
      <c r="JC93" s="45"/>
      <c r="JD93" s="45"/>
      <c r="JE93" s="45"/>
      <c r="JF93" s="45"/>
      <c r="JG93" s="45"/>
      <c r="JH93" s="45"/>
      <c r="JI93" s="45"/>
      <c r="JJ93" s="45"/>
      <c r="JK93" s="45"/>
      <c r="JL93" s="45"/>
      <c r="JM93" s="45"/>
      <c r="JN93" s="45"/>
      <c r="JO93" s="45"/>
      <c r="JP93" s="45"/>
      <c r="JQ93" s="45"/>
      <c r="JR93" s="45"/>
      <c r="JS93" s="45"/>
      <c r="JT93" s="45"/>
      <c r="JU93" s="45"/>
      <c r="JV93" s="45"/>
      <c r="JW93" s="45"/>
      <c r="JX93" s="45"/>
      <c r="JY93" s="45"/>
      <c r="JZ93" s="45"/>
      <c r="KA93" s="45"/>
      <c r="KB93" s="45"/>
      <c r="KC93" s="45"/>
      <c r="KD93" s="45"/>
      <c r="KE93" s="45"/>
      <c r="KF93" s="45"/>
      <c r="KG93" s="45"/>
      <c r="KH93" s="45"/>
      <c r="KI93" s="45"/>
      <c r="KJ93" s="45"/>
      <c r="KK93" s="45"/>
      <c r="KL93" s="45"/>
      <c r="KM93" s="45"/>
      <c r="KN93" s="45"/>
      <c r="KO93" s="45"/>
      <c r="KP93" s="45"/>
      <c r="KQ93" s="45"/>
      <c r="KR93" s="45"/>
      <c r="KS93" s="45"/>
      <c r="KT93" s="45"/>
      <c r="KU93" s="45"/>
      <c r="KV93" s="45"/>
      <c r="KW93" s="45"/>
      <c r="KX93" s="45"/>
      <c r="KY93" s="45"/>
      <c r="KZ93" s="45"/>
      <c r="LA93" s="45"/>
      <c r="LB93" s="45"/>
      <c r="LC93" s="45"/>
      <c r="LD93" s="45"/>
      <c r="LE93" s="45"/>
      <c r="LF93" s="45"/>
      <c r="LG93" s="45"/>
      <c r="LH93" s="45"/>
      <c r="LI93" s="45"/>
      <c r="LJ93" s="45"/>
      <c r="LK93" s="45"/>
      <c r="LL93" s="45"/>
      <c r="LM93" s="45"/>
      <c r="LN93" s="45"/>
      <c r="LO93" s="45"/>
      <c r="LP93" s="45"/>
      <c r="LQ93" s="45"/>
      <c r="LR93" s="45"/>
      <c r="LS93" s="45"/>
      <c r="LT93" s="45"/>
      <c r="LU93" s="45"/>
      <c r="LV93" s="45"/>
      <c r="LW93" s="45"/>
      <c r="LX93" s="45"/>
      <c r="LY93" s="45"/>
      <c r="LZ93" s="45"/>
      <c r="MA93" s="45"/>
      <c r="MB93" s="45"/>
      <c r="MC93" s="45"/>
      <c r="MD93" s="45"/>
      <c r="ME93" s="45"/>
      <c r="MF93" s="45"/>
      <c r="MG93" s="45"/>
      <c r="MH93" s="45"/>
      <c r="MI93" s="45"/>
      <c r="MJ93" s="45"/>
      <c r="MK93" s="45"/>
      <c r="ML93" s="45"/>
      <c r="MM93" s="45"/>
      <c r="MN93" s="45"/>
      <c r="MO93" s="45"/>
      <c r="MP93" s="45"/>
      <c r="MQ93" s="45"/>
      <c r="MR93" s="45"/>
      <c r="MS93" s="45"/>
      <c r="MT93" s="45"/>
      <c r="MU93" s="45"/>
      <c r="MV93" s="45"/>
      <c r="MW93" s="45"/>
      <c r="MX93" s="45"/>
      <c r="MY93" s="45"/>
      <c r="MZ93" s="45"/>
      <c r="NA93" s="45"/>
      <c r="NB93" s="45"/>
      <c r="NC93" s="45"/>
      <c r="ND93" s="45"/>
      <c r="NE93" s="45"/>
      <c r="NF93" s="45"/>
      <c r="NG93" s="45"/>
      <c r="NH93" s="45"/>
      <c r="NI93" s="45"/>
      <c r="NJ93" s="45"/>
      <c r="NK93" s="45"/>
      <c r="NL93" s="45"/>
      <c r="NM93" s="45"/>
      <c r="NN93" s="45"/>
      <c r="NO93" s="45"/>
      <c r="NP93" s="45"/>
      <c r="NQ93" s="45"/>
      <c r="NR93" s="45"/>
      <c r="NS93" s="45"/>
      <c r="NT93" s="45"/>
      <c r="NU93" s="45"/>
      <c r="NV93" s="45"/>
      <c r="NW93" s="45"/>
      <c r="NX93" s="45"/>
      <c r="NY93" s="45"/>
      <c r="NZ93" s="45"/>
      <c r="OA93" s="45"/>
      <c r="OB93" s="45"/>
      <c r="OC93" s="45"/>
      <c r="OD93" s="45"/>
      <c r="OE93" s="45"/>
      <c r="OF93" s="45"/>
      <c r="OG93" s="45"/>
      <c r="OH93" s="45"/>
      <c r="OI93" s="45"/>
      <c r="OJ93" s="45"/>
      <c r="OK93" s="45"/>
      <c r="OL93" s="45"/>
      <c r="OM93" s="45"/>
      <c r="ON93" s="45"/>
      <c r="OO93" s="45"/>
      <c r="OP93" s="45"/>
      <c r="OQ93" s="45"/>
      <c r="OR93" s="45"/>
      <c r="OS93" s="45"/>
      <c r="OT93" s="45"/>
      <c r="OU93" s="45"/>
      <c r="OV93" s="45"/>
      <c r="OW93" s="45"/>
      <c r="OX93" s="45"/>
      <c r="OY93" s="45"/>
      <c r="OZ93" s="45"/>
      <c r="PA93" s="45"/>
      <c r="PB93" s="45"/>
      <c r="PC93" s="45"/>
      <c r="PD93" s="45"/>
      <c r="PE93" s="45"/>
      <c r="PF93" s="45"/>
      <c r="PG93" s="45"/>
      <c r="PH93" s="45"/>
      <c r="PI93" s="45"/>
      <c r="PJ93" s="45"/>
      <c r="PK93" s="45"/>
      <c r="PL93" s="45"/>
      <c r="PM93" s="45"/>
      <c r="PN93" s="45"/>
      <c r="PO93" s="45"/>
      <c r="PP93" s="45"/>
      <c r="PQ93" s="45"/>
      <c r="PR93" s="45"/>
      <c r="PS93" s="45"/>
      <c r="PT93" s="45"/>
      <c r="PU93" s="45"/>
      <c r="PV93" s="45"/>
      <c r="PW93" s="45"/>
      <c r="PX93" s="45"/>
      <c r="PY93" s="45"/>
      <c r="PZ93" s="45"/>
      <c r="QA93" s="45"/>
      <c r="QB93" s="45"/>
      <c r="QC93" s="45"/>
      <c r="QD93" s="45"/>
      <c r="QE93" s="45"/>
      <c r="QF93" s="45"/>
      <c r="QG93" s="45"/>
      <c r="QH93" s="45"/>
      <c r="QI93" s="45"/>
      <c r="QJ93" s="45"/>
      <c r="QK93" s="45"/>
      <c r="QL93" s="45"/>
      <c r="QM93" s="45"/>
      <c r="QN93" s="45"/>
      <c r="QO93" s="45"/>
      <c r="QP93" s="45"/>
      <c r="QQ93" s="45"/>
      <c r="QR93" s="45"/>
      <c r="QS93" s="45"/>
      <c r="QT93" s="45"/>
      <c r="QU93" s="45"/>
    </row>
    <row r="94" spans="1:463" outlineLevel="1">
      <c r="A94" s="1"/>
      <c r="B94" s="1"/>
      <c r="C94" s="6" t="s">
        <v>25</v>
      </c>
      <c r="D94" s="6"/>
      <c r="E94" s="50"/>
      <c r="F94" s="6"/>
      <c r="G94" s="6"/>
      <c r="H94" s="54">
        <f t="shared" ref="H94:AV94" si="199">SUM(H95:H96)</f>
        <v>11377500</v>
      </c>
      <c r="I94" s="54">
        <f t="shared" si="199"/>
        <v>1896250</v>
      </c>
      <c r="J94" s="54">
        <f t="shared" si="199"/>
        <v>0</v>
      </c>
      <c r="K94" s="54">
        <f t="shared" si="199"/>
        <v>0</v>
      </c>
      <c r="L94" s="54">
        <f t="shared" si="199"/>
        <v>0</v>
      </c>
      <c r="M94" s="54">
        <f t="shared" si="199"/>
        <v>0</v>
      </c>
      <c r="N94" s="54">
        <f t="shared" si="199"/>
        <v>365000</v>
      </c>
      <c r="O94" s="54">
        <f t="shared" si="199"/>
        <v>575000</v>
      </c>
      <c r="P94" s="54">
        <f t="shared" si="199"/>
        <v>0</v>
      </c>
      <c r="Q94" s="54">
        <f t="shared" si="199"/>
        <v>0</v>
      </c>
      <c r="R94" s="54">
        <f t="shared" si="199"/>
        <v>525000</v>
      </c>
      <c r="S94" s="54">
        <f t="shared" si="199"/>
        <v>175000</v>
      </c>
      <c r="T94" s="54">
        <f t="shared" si="199"/>
        <v>275000</v>
      </c>
      <c r="U94" s="54">
        <f t="shared" si="199"/>
        <v>2221250</v>
      </c>
      <c r="V94" s="54">
        <f t="shared" si="199"/>
        <v>275000</v>
      </c>
      <c r="W94" s="54">
        <f t="shared" si="199"/>
        <v>225000</v>
      </c>
      <c r="X94" s="54">
        <f t="shared" si="199"/>
        <v>1400000</v>
      </c>
      <c r="Y94" s="54">
        <f t="shared" si="199"/>
        <v>0</v>
      </c>
      <c r="Z94" s="54">
        <f t="shared" si="199"/>
        <v>425000</v>
      </c>
      <c r="AA94" s="54">
        <f t="shared" si="199"/>
        <v>1650000</v>
      </c>
      <c r="AB94" s="54">
        <f t="shared" si="199"/>
        <v>0</v>
      </c>
      <c r="AC94" s="54">
        <f t="shared" si="199"/>
        <v>850000</v>
      </c>
      <c r="AD94" s="54">
        <f t="shared" si="199"/>
        <v>250000</v>
      </c>
      <c r="AE94" s="54">
        <f t="shared" si="199"/>
        <v>0</v>
      </c>
      <c r="AF94" s="54">
        <f t="shared" si="199"/>
        <v>270000</v>
      </c>
      <c r="AG94" s="54">
        <f t="shared" si="199"/>
        <v>0</v>
      </c>
      <c r="AH94" s="54">
        <f t="shared" si="199"/>
        <v>0</v>
      </c>
      <c r="AI94" s="54">
        <f t="shared" si="199"/>
        <v>0</v>
      </c>
      <c r="AJ94" s="54">
        <f t="shared" si="199"/>
        <v>0</v>
      </c>
      <c r="AK94" s="54">
        <f t="shared" si="199"/>
        <v>0</v>
      </c>
      <c r="AL94" s="54">
        <f t="shared" si="199"/>
        <v>0</v>
      </c>
      <c r="AM94" s="54">
        <f t="shared" si="199"/>
        <v>0</v>
      </c>
      <c r="AN94" s="54">
        <f t="shared" si="199"/>
        <v>0</v>
      </c>
      <c r="AO94" s="54">
        <f t="shared" si="199"/>
        <v>0</v>
      </c>
      <c r="AP94" s="54">
        <f t="shared" si="199"/>
        <v>0</v>
      </c>
      <c r="AQ94" s="54">
        <f t="shared" si="199"/>
        <v>0</v>
      </c>
      <c r="AR94" s="54">
        <f t="shared" si="199"/>
        <v>0</v>
      </c>
      <c r="AS94" s="54">
        <f t="shared" si="199"/>
        <v>0</v>
      </c>
      <c r="AT94" s="54">
        <f t="shared" si="199"/>
        <v>0</v>
      </c>
      <c r="AU94" s="54">
        <f t="shared" si="199"/>
        <v>0</v>
      </c>
      <c r="AV94" s="54">
        <f t="shared" si="199"/>
        <v>0</v>
      </c>
      <c r="AW94" s="54">
        <f t="shared" ref="AW94:DH94" si="200">SUM(AW95:AW96)</f>
        <v>0</v>
      </c>
      <c r="AX94" s="54">
        <f t="shared" si="200"/>
        <v>0</v>
      </c>
      <c r="AY94" s="54">
        <f t="shared" si="200"/>
        <v>0</v>
      </c>
      <c r="AZ94" s="54">
        <f t="shared" si="200"/>
        <v>0</v>
      </c>
      <c r="BA94" s="54">
        <f t="shared" si="200"/>
        <v>0</v>
      </c>
      <c r="BB94" s="54">
        <f t="shared" si="200"/>
        <v>0</v>
      </c>
      <c r="BC94" s="54">
        <f t="shared" si="200"/>
        <v>0</v>
      </c>
      <c r="BD94" s="54">
        <f t="shared" si="200"/>
        <v>0</v>
      </c>
      <c r="BE94" s="54">
        <f t="shared" si="200"/>
        <v>0</v>
      </c>
      <c r="BF94" s="54">
        <f t="shared" si="200"/>
        <v>0</v>
      </c>
      <c r="BG94" s="54">
        <f t="shared" si="200"/>
        <v>0</v>
      </c>
      <c r="BH94" s="54">
        <f t="shared" si="200"/>
        <v>0</v>
      </c>
      <c r="BI94" s="54">
        <f t="shared" si="200"/>
        <v>0</v>
      </c>
      <c r="BJ94" s="54">
        <f t="shared" si="200"/>
        <v>0</v>
      </c>
      <c r="BK94" s="54">
        <f t="shared" si="200"/>
        <v>0</v>
      </c>
      <c r="BL94" s="54">
        <f t="shared" si="200"/>
        <v>0</v>
      </c>
      <c r="BM94" s="54">
        <f t="shared" si="200"/>
        <v>0</v>
      </c>
      <c r="BN94" s="54">
        <f t="shared" si="200"/>
        <v>0</v>
      </c>
      <c r="BO94" s="54">
        <f t="shared" si="200"/>
        <v>0</v>
      </c>
      <c r="BP94" s="54">
        <f t="shared" si="200"/>
        <v>0</v>
      </c>
      <c r="BQ94" s="54">
        <f t="shared" si="200"/>
        <v>0</v>
      </c>
      <c r="BR94" s="54">
        <f t="shared" si="200"/>
        <v>0</v>
      </c>
      <c r="BS94" s="54">
        <f t="shared" si="200"/>
        <v>0</v>
      </c>
      <c r="BT94" s="54">
        <f t="shared" si="200"/>
        <v>0</v>
      </c>
      <c r="BU94" s="54">
        <f t="shared" si="200"/>
        <v>0</v>
      </c>
      <c r="BV94" s="54">
        <f t="shared" si="200"/>
        <v>0</v>
      </c>
      <c r="BW94" s="54">
        <f t="shared" si="200"/>
        <v>0</v>
      </c>
      <c r="BX94" s="54">
        <f t="shared" si="200"/>
        <v>0</v>
      </c>
      <c r="BY94" s="54">
        <f t="shared" si="200"/>
        <v>0</v>
      </c>
      <c r="BZ94" s="54">
        <f t="shared" si="200"/>
        <v>0</v>
      </c>
      <c r="CA94" s="54">
        <f t="shared" si="200"/>
        <v>0</v>
      </c>
      <c r="CB94" s="54">
        <f t="shared" si="200"/>
        <v>0</v>
      </c>
      <c r="CC94" s="54">
        <f t="shared" si="200"/>
        <v>0</v>
      </c>
      <c r="CD94" s="54">
        <f t="shared" si="200"/>
        <v>0</v>
      </c>
      <c r="CE94" s="54">
        <f t="shared" si="200"/>
        <v>0</v>
      </c>
      <c r="CF94" s="54">
        <f t="shared" si="200"/>
        <v>0</v>
      </c>
      <c r="CG94" s="54">
        <f t="shared" si="200"/>
        <v>0</v>
      </c>
      <c r="CH94" s="54">
        <f t="shared" si="200"/>
        <v>0</v>
      </c>
      <c r="CI94" s="54">
        <f t="shared" si="200"/>
        <v>0</v>
      </c>
      <c r="CJ94" s="54">
        <f t="shared" si="200"/>
        <v>0</v>
      </c>
      <c r="CK94" s="54">
        <f t="shared" si="200"/>
        <v>0</v>
      </c>
      <c r="CL94" s="54">
        <f t="shared" si="200"/>
        <v>0</v>
      </c>
      <c r="CM94" s="54">
        <f t="shared" si="200"/>
        <v>0</v>
      </c>
      <c r="CN94" s="54">
        <f t="shared" si="200"/>
        <v>0</v>
      </c>
      <c r="CO94" s="54">
        <f t="shared" si="200"/>
        <v>0</v>
      </c>
      <c r="CP94" s="54">
        <f t="shared" si="200"/>
        <v>0</v>
      </c>
      <c r="CQ94" s="54">
        <f t="shared" si="200"/>
        <v>0</v>
      </c>
      <c r="CR94" s="54">
        <f t="shared" si="200"/>
        <v>0</v>
      </c>
      <c r="CS94" s="54">
        <f t="shared" si="200"/>
        <v>0</v>
      </c>
      <c r="CT94" s="54">
        <f t="shared" si="200"/>
        <v>0</v>
      </c>
      <c r="CU94" s="54">
        <f t="shared" si="200"/>
        <v>0</v>
      </c>
      <c r="CV94" s="54">
        <f t="shared" si="200"/>
        <v>0</v>
      </c>
      <c r="CW94" s="54">
        <f t="shared" si="200"/>
        <v>0</v>
      </c>
      <c r="CX94" s="54">
        <f t="shared" si="200"/>
        <v>0</v>
      </c>
      <c r="CY94" s="54">
        <f t="shared" si="200"/>
        <v>0</v>
      </c>
      <c r="CZ94" s="54">
        <f t="shared" si="200"/>
        <v>0</v>
      </c>
      <c r="DA94" s="54">
        <f t="shared" si="200"/>
        <v>0</v>
      </c>
      <c r="DB94" s="54">
        <f t="shared" si="200"/>
        <v>0</v>
      </c>
      <c r="DC94" s="54">
        <f t="shared" si="200"/>
        <v>0</v>
      </c>
      <c r="DD94" s="54">
        <f t="shared" si="200"/>
        <v>0</v>
      </c>
      <c r="DE94" s="54">
        <f t="shared" si="200"/>
        <v>0</v>
      </c>
      <c r="DF94" s="54">
        <f t="shared" si="200"/>
        <v>0</v>
      </c>
      <c r="DG94" s="54">
        <f t="shared" si="200"/>
        <v>0</v>
      </c>
      <c r="DH94" s="54">
        <f t="shared" si="200"/>
        <v>0</v>
      </c>
      <c r="DI94" s="54">
        <f t="shared" ref="DI94:FT94" si="201">SUM(DI95:DI96)</f>
        <v>0</v>
      </c>
      <c r="DJ94" s="54">
        <f t="shared" si="201"/>
        <v>0</v>
      </c>
      <c r="DK94" s="54">
        <f t="shared" si="201"/>
        <v>0</v>
      </c>
      <c r="DL94" s="54">
        <f t="shared" si="201"/>
        <v>0</v>
      </c>
      <c r="DM94" s="54">
        <f t="shared" si="201"/>
        <v>0</v>
      </c>
      <c r="DN94" s="54">
        <f t="shared" si="201"/>
        <v>0</v>
      </c>
      <c r="DO94" s="54">
        <f t="shared" si="201"/>
        <v>0</v>
      </c>
      <c r="DP94" s="54">
        <f t="shared" si="201"/>
        <v>0</v>
      </c>
      <c r="DQ94" s="54">
        <f t="shared" si="201"/>
        <v>0</v>
      </c>
      <c r="DR94" s="54">
        <f t="shared" si="201"/>
        <v>0</v>
      </c>
      <c r="DS94" s="54">
        <f t="shared" si="201"/>
        <v>0</v>
      </c>
      <c r="DT94" s="54">
        <f t="shared" si="201"/>
        <v>0</v>
      </c>
      <c r="DU94" s="54">
        <f t="shared" si="201"/>
        <v>0</v>
      </c>
      <c r="DV94" s="54">
        <f t="shared" si="201"/>
        <v>0</v>
      </c>
      <c r="DW94" s="54">
        <f t="shared" si="201"/>
        <v>0</v>
      </c>
      <c r="DX94" s="54">
        <f t="shared" si="201"/>
        <v>0</v>
      </c>
      <c r="DY94" s="54">
        <f t="shared" si="201"/>
        <v>0</v>
      </c>
      <c r="DZ94" s="54">
        <f t="shared" si="201"/>
        <v>0</v>
      </c>
      <c r="EA94" s="54">
        <f t="shared" si="201"/>
        <v>0</v>
      </c>
      <c r="EB94" s="54">
        <f t="shared" si="201"/>
        <v>0</v>
      </c>
      <c r="EC94" s="54">
        <f t="shared" si="201"/>
        <v>0</v>
      </c>
      <c r="ED94" s="54">
        <f t="shared" si="201"/>
        <v>0</v>
      </c>
      <c r="EE94" s="54">
        <f t="shared" si="201"/>
        <v>0</v>
      </c>
      <c r="EF94" s="54">
        <f t="shared" si="201"/>
        <v>0</v>
      </c>
      <c r="EG94" s="54">
        <f t="shared" si="201"/>
        <v>0</v>
      </c>
      <c r="EH94" s="54">
        <f t="shared" si="201"/>
        <v>0</v>
      </c>
      <c r="EI94" s="54">
        <f t="shared" si="201"/>
        <v>0</v>
      </c>
      <c r="EJ94" s="54">
        <f t="shared" si="201"/>
        <v>0</v>
      </c>
      <c r="EK94" s="54">
        <f t="shared" si="201"/>
        <v>0</v>
      </c>
      <c r="EL94" s="54">
        <f t="shared" si="201"/>
        <v>0</v>
      </c>
      <c r="EM94" s="54">
        <f t="shared" si="201"/>
        <v>0</v>
      </c>
      <c r="EN94" s="54">
        <f t="shared" si="201"/>
        <v>0</v>
      </c>
      <c r="EO94" s="54">
        <f t="shared" si="201"/>
        <v>0</v>
      </c>
      <c r="EP94" s="54">
        <f t="shared" si="201"/>
        <v>0</v>
      </c>
      <c r="EQ94" s="54">
        <f t="shared" si="201"/>
        <v>0</v>
      </c>
      <c r="ER94" s="54">
        <f t="shared" si="201"/>
        <v>0</v>
      </c>
      <c r="ES94" s="54">
        <f t="shared" si="201"/>
        <v>0</v>
      </c>
      <c r="ET94" s="54">
        <f t="shared" si="201"/>
        <v>0</v>
      </c>
      <c r="EU94" s="54">
        <f t="shared" si="201"/>
        <v>0</v>
      </c>
      <c r="EV94" s="54">
        <f t="shared" si="201"/>
        <v>0</v>
      </c>
      <c r="EW94" s="54">
        <f t="shared" si="201"/>
        <v>0</v>
      </c>
      <c r="EX94" s="54">
        <f t="shared" si="201"/>
        <v>0</v>
      </c>
      <c r="EY94" s="54">
        <f t="shared" si="201"/>
        <v>0</v>
      </c>
      <c r="EZ94" s="54">
        <f t="shared" si="201"/>
        <v>0</v>
      </c>
      <c r="FA94" s="54">
        <f t="shared" si="201"/>
        <v>0</v>
      </c>
      <c r="FB94" s="54">
        <f t="shared" si="201"/>
        <v>0</v>
      </c>
      <c r="FC94" s="54">
        <f t="shared" si="201"/>
        <v>0</v>
      </c>
      <c r="FD94" s="54">
        <f t="shared" si="201"/>
        <v>0</v>
      </c>
      <c r="FE94" s="54">
        <f t="shared" si="201"/>
        <v>0</v>
      </c>
      <c r="FF94" s="54">
        <f t="shared" si="201"/>
        <v>0</v>
      </c>
      <c r="FG94" s="54">
        <f t="shared" si="201"/>
        <v>0</v>
      </c>
      <c r="FH94" s="54">
        <f t="shared" si="201"/>
        <v>0</v>
      </c>
      <c r="FI94" s="54">
        <f t="shared" si="201"/>
        <v>0</v>
      </c>
      <c r="FJ94" s="54">
        <f t="shared" si="201"/>
        <v>0</v>
      </c>
      <c r="FK94" s="54">
        <f t="shared" si="201"/>
        <v>0</v>
      </c>
      <c r="FL94" s="54">
        <f t="shared" si="201"/>
        <v>0</v>
      </c>
      <c r="FM94" s="54">
        <f t="shared" si="201"/>
        <v>0</v>
      </c>
      <c r="FN94" s="54">
        <f t="shared" si="201"/>
        <v>0</v>
      </c>
      <c r="FO94" s="54">
        <f t="shared" si="201"/>
        <v>0</v>
      </c>
      <c r="FP94" s="54">
        <f t="shared" si="201"/>
        <v>0</v>
      </c>
      <c r="FQ94" s="54">
        <f t="shared" si="201"/>
        <v>0</v>
      </c>
      <c r="FR94" s="54">
        <f t="shared" si="201"/>
        <v>0</v>
      </c>
      <c r="FS94" s="54">
        <f t="shared" si="201"/>
        <v>0</v>
      </c>
      <c r="FT94" s="54">
        <f t="shared" si="201"/>
        <v>0</v>
      </c>
      <c r="FU94" s="54">
        <f t="shared" ref="FU94:IF94" si="202">SUM(FU95:FU96)</f>
        <v>0</v>
      </c>
      <c r="FV94" s="54">
        <f t="shared" si="202"/>
        <v>0</v>
      </c>
      <c r="FW94" s="54">
        <f t="shared" si="202"/>
        <v>0</v>
      </c>
      <c r="FX94" s="54">
        <f t="shared" si="202"/>
        <v>0</v>
      </c>
      <c r="FY94" s="54">
        <f t="shared" si="202"/>
        <v>0</v>
      </c>
      <c r="FZ94" s="54">
        <f t="shared" si="202"/>
        <v>0</v>
      </c>
      <c r="GA94" s="54">
        <f t="shared" si="202"/>
        <v>0</v>
      </c>
      <c r="GB94" s="54">
        <f t="shared" si="202"/>
        <v>0</v>
      </c>
      <c r="GC94" s="54">
        <f t="shared" si="202"/>
        <v>0</v>
      </c>
      <c r="GD94" s="54">
        <f t="shared" si="202"/>
        <v>0</v>
      </c>
      <c r="GE94" s="54">
        <f t="shared" si="202"/>
        <v>0</v>
      </c>
      <c r="GF94" s="54">
        <f t="shared" si="202"/>
        <v>0</v>
      </c>
      <c r="GG94" s="54">
        <f t="shared" si="202"/>
        <v>0</v>
      </c>
      <c r="GH94" s="54">
        <f t="shared" si="202"/>
        <v>0</v>
      </c>
      <c r="GI94" s="54">
        <f t="shared" si="202"/>
        <v>0</v>
      </c>
      <c r="GJ94" s="54">
        <f t="shared" si="202"/>
        <v>0</v>
      </c>
      <c r="GK94" s="54">
        <f t="shared" si="202"/>
        <v>0</v>
      </c>
      <c r="GL94" s="54">
        <f t="shared" si="202"/>
        <v>0</v>
      </c>
      <c r="GM94" s="54">
        <f t="shared" si="202"/>
        <v>0</v>
      </c>
      <c r="GN94" s="54">
        <f t="shared" si="202"/>
        <v>0</v>
      </c>
      <c r="GO94" s="54">
        <f t="shared" si="202"/>
        <v>0</v>
      </c>
      <c r="GP94" s="54">
        <f t="shared" si="202"/>
        <v>0</v>
      </c>
      <c r="GQ94" s="54">
        <f t="shared" si="202"/>
        <v>0</v>
      </c>
      <c r="GR94" s="54">
        <f t="shared" si="202"/>
        <v>0</v>
      </c>
      <c r="GS94" s="54">
        <f t="shared" si="202"/>
        <v>0</v>
      </c>
      <c r="GT94" s="54">
        <f t="shared" si="202"/>
        <v>0</v>
      </c>
      <c r="GU94" s="54">
        <f t="shared" si="202"/>
        <v>0</v>
      </c>
      <c r="GV94" s="54">
        <f t="shared" si="202"/>
        <v>0</v>
      </c>
      <c r="GW94" s="54">
        <f t="shared" si="202"/>
        <v>0</v>
      </c>
      <c r="GX94" s="54">
        <f t="shared" si="202"/>
        <v>0</v>
      </c>
      <c r="GY94" s="54">
        <f t="shared" si="202"/>
        <v>0</v>
      </c>
      <c r="GZ94" s="54">
        <f t="shared" si="202"/>
        <v>0</v>
      </c>
      <c r="HA94" s="54">
        <f t="shared" si="202"/>
        <v>0</v>
      </c>
      <c r="HB94" s="54">
        <f t="shared" si="202"/>
        <v>0</v>
      </c>
      <c r="HC94" s="54">
        <f t="shared" si="202"/>
        <v>0</v>
      </c>
      <c r="HD94" s="54">
        <f t="shared" si="202"/>
        <v>0</v>
      </c>
      <c r="HE94" s="54">
        <f t="shared" si="202"/>
        <v>0</v>
      </c>
      <c r="HF94" s="54">
        <f t="shared" si="202"/>
        <v>0</v>
      </c>
      <c r="HG94" s="54">
        <f t="shared" si="202"/>
        <v>0</v>
      </c>
      <c r="HH94" s="54">
        <f t="shared" si="202"/>
        <v>0</v>
      </c>
      <c r="HI94" s="54">
        <f t="shared" si="202"/>
        <v>0</v>
      </c>
      <c r="HJ94" s="54">
        <f t="shared" si="202"/>
        <v>0</v>
      </c>
      <c r="HK94" s="54">
        <f t="shared" si="202"/>
        <v>0</v>
      </c>
      <c r="HL94" s="54">
        <f t="shared" si="202"/>
        <v>0</v>
      </c>
      <c r="HM94" s="54">
        <f t="shared" si="202"/>
        <v>0</v>
      </c>
      <c r="HN94" s="54">
        <f t="shared" si="202"/>
        <v>0</v>
      </c>
      <c r="HO94" s="54">
        <f t="shared" si="202"/>
        <v>0</v>
      </c>
      <c r="HP94" s="54">
        <f t="shared" si="202"/>
        <v>0</v>
      </c>
      <c r="HQ94" s="54">
        <f t="shared" si="202"/>
        <v>0</v>
      </c>
      <c r="HR94" s="54">
        <f t="shared" si="202"/>
        <v>0</v>
      </c>
      <c r="HS94" s="54">
        <f t="shared" si="202"/>
        <v>0</v>
      </c>
      <c r="HT94" s="54">
        <f t="shared" si="202"/>
        <v>0</v>
      </c>
      <c r="HU94" s="54">
        <f t="shared" si="202"/>
        <v>0</v>
      </c>
      <c r="HV94" s="54">
        <f t="shared" si="202"/>
        <v>0</v>
      </c>
      <c r="HW94" s="54">
        <f t="shared" si="202"/>
        <v>0</v>
      </c>
      <c r="HX94" s="54">
        <f t="shared" si="202"/>
        <v>0</v>
      </c>
      <c r="HY94" s="54">
        <f t="shared" si="202"/>
        <v>0</v>
      </c>
      <c r="HZ94" s="54">
        <f t="shared" si="202"/>
        <v>0</v>
      </c>
      <c r="IA94" s="54">
        <f t="shared" si="202"/>
        <v>0</v>
      </c>
      <c r="IB94" s="54">
        <f t="shared" si="202"/>
        <v>0</v>
      </c>
      <c r="IC94" s="54">
        <f t="shared" si="202"/>
        <v>0</v>
      </c>
      <c r="ID94" s="54">
        <f t="shared" si="202"/>
        <v>0</v>
      </c>
      <c r="IE94" s="54">
        <f t="shared" si="202"/>
        <v>0</v>
      </c>
      <c r="IF94" s="54">
        <f t="shared" si="202"/>
        <v>0</v>
      </c>
      <c r="IG94" s="54">
        <f t="shared" ref="IG94:KP94" si="203">SUM(IG95:IG96)</f>
        <v>0</v>
      </c>
      <c r="IH94" s="54">
        <f t="shared" si="203"/>
        <v>0</v>
      </c>
      <c r="II94" s="54">
        <f t="shared" si="203"/>
        <v>0</v>
      </c>
      <c r="IJ94" s="54">
        <f t="shared" si="203"/>
        <v>0</v>
      </c>
      <c r="IK94" s="54">
        <f t="shared" si="203"/>
        <v>0</v>
      </c>
      <c r="IL94" s="54">
        <f t="shared" si="203"/>
        <v>0</v>
      </c>
      <c r="IM94" s="54">
        <f t="shared" si="203"/>
        <v>0</v>
      </c>
      <c r="IN94" s="54">
        <f t="shared" si="203"/>
        <v>0</v>
      </c>
      <c r="IO94" s="54">
        <f t="shared" si="203"/>
        <v>0</v>
      </c>
      <c r="IP94" s="54">
        <f t="shared" si="203"/>
        <v>0</v>
      </c>
      <c r="IQ94" s="54">
        <f t="shared" si="203"/>
        <v>0</v>
      </c>
      <c r="IR94" s="54">
        <f t="shared" si="203"/>
        <v>0</v>
      </c>
      <c r="IS94" s="54">
        <f t="shared" si="203"/>
        <v>0</v>
      </c>
      <c r="IT94" s="54">
        <f t="shared" si="203"/>
        <v>0</v>
      </c>
      <c r="IU94" s="54">
        <f t="shared" si="203"/>
        <v>0</v>
      </c>
      <c r="IV94" s="54">
        <f t="shared" si="203"/>
        <v>0</v>
      </c>
      <c r="IW94" s="54">
        <f t="shared" si="203"/>
        <v>0</v>
      </c>
      <c r="IX94" s="54">
        <f t="shared" si="203"/>
        <v>0</v>
      </c>
      <c r="IY94" s="54">
        <f t="shared" si="203"/>
        <v>0</v>
      </c>
      <c r="IZ94" s="54">
        <f t="shared" si="203"/>
        <v>0</v>
      </c>
      <c r="JA94" s="54">
        <f t="shared" si="203"/>
        <v>0</v>
      </c>
      <c r="JB94" s="54">
        <f t="shared" si="203"/>
        <v>0</v>
      </c>
      <c r="JC94" s="54">
        <f t="shared" si="203"/>
        <v>0</v>
      </c>
      <c r="JD94" s="54">
        <f t="shared" si="203"/>
        <v>0</v>
      </c>
      <c r="JE94" s="54">
        <f t="shared" si="203"/>
        <v>0</v>
      </c>
      <c r="JF94" s="54">
        <f t="shared" si="203"/>
        <v>0</v>
      </c>
      <c r="JG94" s="54">
        <f t="shared" si="203"/>
        <v>0</v>
      </c>
      <c r="JH94" s="54">
        <f t="shared" si="203"/>
        <v>0</v>
      </c>
      <c r="JI94" s="54">
        <f t="shared" si="203"/>
        <v>0</v>
      </c>
      <c r="JJ94" s="54">
        <f t="shared" si="203"/>
        <v>0</v>
      </c>
      <c r="JK94" s="54">
        <f t="shared" si="203"/>
        <v>0</v>
      </c>
      <c r="JL94" s="54">
        <f t="shared" si="203"/>
        <v>0</v>
      </c>
      <c r="JM94" s="54">
        <f t="shared" si="203"/>
        <v>0</v>
      </c>
      <c r="JN94" s="54">
        <f t="shared" si="203"/>
        <v>0</v>
      </c>
      <c r="JO94" s="54">
        <f t="shared" si="203"/>
        <v>0</v>
      </c>
      <c r="JP94" s="54">
        <f t="shared" si="203"/>
        <v>0</v>
      </c>
      <c r="JQ94" s="54">
        <f t="shared" si="203"/>
        <v>0</v>
      </c>
      <c r="JR94" s="54">
        <f t="shared" si="203"/>
        <v>0</v>
      </c>
      <c r="JS94" s="54">
        <f t="shared" si="203"/>
        <v>0</v>
      </c>
      <c r="JT94" s="54">
        <f t="shared" si="203"/>
        <v>0</v>
      </c>
      <c r="JU94" s="54">
        <f t="shared" si="203"/>
        <v>0</v>
      </c>
      <c r="JV94" s="54">
        <f t="shared" si="203"/>
        <v>0</v>
      </c>
      <c r="JW94" s="54">
        <f t="shared" si="203"/>
        <v>0</v>
      </c>
      <c r="JX94" s="54">
        <f t="shared" si="203"/>
        <v>0</v>
      </c>
      <c r="JY94" s="54">
        <f t="shared" si="203"/>
        <v>0</v>
      </c>
      <c r="JZ94" s="54">
        <f t="shared" si="203"/>
        <v>0</v>
      </c>
      <c r="KA94" s="54">
        <f t="shared" si="203"/>
        <v>0</v>
      </c>
      <c r="KB94" s="54">
        <f t="shared" si="203"/>
        <v>0</v>
      </c>
      <c r="KC94" s="54">
        <f t="shared" si="203"/>
        <v>0</v>
      </c>
      <c r="KD94" s="54">
        <f t="shared" si="203"/>
        <v>0</v>
      </c>
      <c r="KE94" s="54">
        <f t="shared" si="203"/>
        <v>0</v>
      </c>
      <c r="KF94" s="54">
        <f t="shared" si="203"/>
        <v>0</v>
      </c>
      <c r="KG94" s="54">
        <f t="shared" si="203"/>
        <v>0</v>
      </c>
      <c r="KH94" s="54">
        <f t="shared" si="203"/>
        <v>0</v>
      </c>
      <c r="KI94" s="54">
        <f t="shared" si="203"/>
        <v>0</v>
      </c>
      <c r="KJ94" s="54">
        <f t="shared" si="203"/>
        <v>0</v>
      </c>
      <c r="KK94" s="54">
        <f t="shared" si="203"/>
        <v>0</v>
      </c>
      <c r="KL94" s="54">
        <f t="shared" si="203"/>
        <v>0</v>
      </c>
      <c r="KM94" s="54">
        <f t="shared" si="203"/>
        <v>0</v>
      </c>
      <c r="KN94" s="54">
        <f t="shared" si="203"/>
        <v>0</v>
      </c>
      <c r="KO94" s="54">
        <f t="shared" si="203"/>
        <v>0</v>
      </c>
      <c r="KP94" s="54">
        <f t="shared" si="203"/>
        <v>0</v>
      </c>
      <c r="KQ94" s="54">
        <f t="shared" ref="KQ94:LT94" si="204">SUM(KQ95:KQ96)</f>
        <v>0</v>
      </c>
      <c r="KR94" s="54">
        <f t="shared" si="204"/>
        <v>0</v>
      </c>
      <c r="KS94" s="54">
        <f t="shared" si="204"/>
        <v>0</v>
      </c>
      <c r="KT94" s="54">
        <f t="shared" si="204"/>
        <v>0</v>
      </c>
      <c r="KU94" s="54">
        <f t="shared" si="204"/>
        <v>0</v>
      </c>
      <c r="KV94" s="54">
        <f t="shared" si="204"/>
        <v>0</v>
      </c>
      <c r="KW94" s="54">
        <f t="shared" si="204"/>
        <v>0</v>
      </c>
      <c r="KX94" s="54">
        <f t="shared" si="204"/>
        <v>0</v>
      </c>
      <c r="KY94" s="54">
        <f t="shared" si="204"/>
        <v>0</v>
      </c>
      <c r="KZ94" s="54">
        <f t="shared" si="204"/>
        <v>0</v>
      </c>
      <c r="LA94" s="54">
        <f t="shared" si="204"/>
        <v>0</v>
      </c>
      <c r="LB94" s="54">
        <f t="shared" si="204"/>
        <v>0</v>
      </c>
      <c r="LC94" s="54">
        <f t="shared" si="204"/>
        <v>0</v>
      </c>
      <c r="LD94" s="54">
        <f t="shared" si="204"/>
        <v>0</v>
      </c>
      <c r="LE94" s="54">
        <f t="shared" si="204"/>
        <v>0</v>
      </c>
      <c r="LF94" s="54">
        <f t="shared" si="204"/>
        <v>0</v>
      </c>
      <c r="LG94" s="54">
        <f t="shared" si="204"/>
        <v>0</v>
      </c>
      <c r="LH94" s="54">
        <f t="shared" si="204"/>
        <v>0</v>
      </c>
      <c r="LI94" s="54">
        <f t="shared" si="204"/>
        <v>0</v>
      </c>
      <c r="LJ94" s="54">
        <f t="shared" si="204"/>
        <v>0</v>
      </c>
      <c r="LK94" s="54">
        <f t="shared" si="204"/>
        <v>0</v>
      </c>
      <c r="LL94" s="54">
        <f t="shared" si="204"/>
        <v>0</v>
      </c>
      <c r="LM94" s="54">
        <f t="shared" si="204"/>
        <v>0</v>
      </c>
      <c r="LN94" s="54">
        <f t="shared" si="204"/>
        <v>0</v>
      </c>
      <c r="LO94" s="54">
        <f t="shared" si="204"/>
        <v>0</v>
      </c>
      <c r="LP94" s="54">
        <f t="shared" si="204"/>
        <v>0</v>
      </c>
      <c r="LQ94" s="54">
        <f t="shared" si="204"/>
        <v>0</v>
      </c>
      <c r="LR94" s="54">
        <f t="shared" si="204"/>
        <v>0</v>
      </c>
      <c r="LS94" s="54">
        <f t="shared" si="204"/>
        <v>0</v>
      </c>
      <c r="LT94" s="54">
        <f t="shared" si="204"/>
        <v>0</v>
      </c>
      <c r="LU94" s="54"/>
      <c r="LV94" s="54"/>
      <c r="LW94" s="54"/>
      <c r="LX94" s="54"/>
      <c r="LY94" s="54"/>
      <c r="LZ94" s="54"/>
      <c r="MA94" s="54"/>
      <c r="MB94" s="54"/>
      <c r="MC94" s="54"/>
      <c r="MD94" s="54"/>
      <c r="ME94" s="54"/>
      <c r="MF94" s="54"/>
      <c r="MG94" s="54"/>
      <c r="MH94" s="54"/>
      <c r="MI94" s="54"/>
      <c r="MJ94" s="54"/>
      <c r="MK94" s="54"/>
      <c r="ML94" s="54"/>
      <c r="MM94" s="54"/>
      <c r="MN94" s="54"/>
      <c r="MO94" s="54"/>
      <c r="MP94" s="54"/>
      <c r="MQ94" s="54"/>
      <c r="MR94" s="54"/>
      <c r="MS94" s="54"/>
      <c r="MT94" s="54"/>
      <c r="MU94" s="54"/>
      <c r="MV94" s="54"/>
      <c r="MW94" s="54"/>
      <c r="MX94" s="54"/>
      <c r="MY94" s="54"/>
      <c r="MZ94" s="54"/>
      <c r="NA94" s="54"/>
      <c r="NB94" s="54"/>
      <c r="NC94" s="54"/>
      <c r="ND94" s="54"/>
      <c r="NE94" s="54"/>
      <c r="NF94" s="54"/>
      <c r="NG94" s="54"/>
      <c r="NH94" s="54"/>
      <c r="NI94" s="54"/>
      <c r="NJ94" s="54"/>
      <c r="NK94" s="54"/>
      <c r="NL94" s="54"/>
      <c r="NM94" s="54"/>
      <c r="NN94" s="54"/>
      <c r="NO94" s="54"/>
      <c r="NP94" s="54"/>
      <c r="NQ94" s="54"/>
      <c r="NR94" s="54"/>
      <c r="NS94" s="54"/>
      <c r="NT94" s="54"/>
      <c r="NU94" s="54"/>
      <c r="NV94" s="54"/>
      <c r="NW94" s="54"/>
      <c r="NX94" s="54"/>
      <c r="NY94" s="54"/>
      <c r="NZ94" s="54"/>
      <c r="OA94" s="54"/>
      <c r="OB94" s="54"/>
      <c r="OC94" s="54"/>
      <c r="OD94" s="54"/>
      <c r="OE94" s="54"/>
      <c r="OF94" s="54"/>
      <c r="OG94" s="54"/>
      <c r="OH94" s="54"/>
      <c r="OI94" s="54"/>
      <c r="OJ94" s="54"/>
      <c r="OK94" s="54"/>
      <c r="OL94" s="54"/>
      <c r="OM94" s="54"/>
      <c r="ON94" s="54"/>
      <c r="OO94" s="54"/>
      <c r="OP94" s="54"/>
      <c r="OQ94" s="54"/>
      <c r="OR94" s="54"/>
      <c r="OS94" s="54"/>
      <c r="OT94" s="54"/>
      <c r="OU94" s="54"/>
      <c r="OV94" s="54"/>
      <c r="OW94" s="54"/>
      <c r="OX94" s="54"/>
      <c r="OY94" s="54"/>
      <c r="OZ94" s="54"/>
      <c r="PA94" s="54"/>
      <c r="PB94" s="54"/>
      <c r="PC94" s="54"/>
      <c r="PD94" s="54"/>
      <c r="PE94" s="54"/>
      <c r="PF94" s="54"/>
      <c r="PG94" s="54"/>
      <c r="PH94" s="54"/>
      <c r="PI94" s="54"/>
      <c r="PJ94" s="54"/>
      <c r="PK94" s="54"/>
      <c r="PL94" s="54"/>
      <c r="PM94" s="54"/>
      <c r="PN94" s="54"/>
      <c r="PO94" s="54"/>
      <c r="PP94" s="54"/>
      <c r="PQ94" s="54"/>
      <c r="PR94" s="54"/>
      <c r="PS94" s="54"/>
      <c r="PT94" s="54"/>
      <c r="PU94" s="54"/>
      <c r="PV94" s="54"/>
      <c r="PW94" s="54"/>
      <c r="PX94" s="54"/>
      <c r="PY94" s="54"/>
      <c r="PZ94" s="54"/>
      <c r="QA94" s="54"/>
      <c r="QB94" s="54"/>
      <c r="QC94" s="54"/>
      <c r="QD94" s="54"/>
      <c r="QE94" s="54"/>
      <c r="QF94" s="54"/>
      <c r="QG94" s="54"/>
      <c r="QH94" s="54"/>
      <c r="QI94" s="54"/>
      <c r="QJ94" s="54"/>
      <c r="QK94" s="54"/>
      <c r="QL94" s="54"/>
      <c r="QM94" s="54"/>
      <c r="QN94" s="54"/>
      <c r="QO94" s="54"/>
      <c r="QP94" s="54"/>
      <c r="QQ94" s="54"/>
      <c r="QR94" s="54"/>
      <c r="QS94" s="54"/>
      <c r="QT94" s="54"/>
      <c r="QU94" s="54"/>
    </row>
    <row r="95" spans="1:463" outlineLevel="1">
      <c r="A95" s="1"/>
      <c r="B95" s="1"/>
      <c r="C95" s="3" t="s">
        <v>444</v>
      </c>
      <c r="D95" s="6"/>
      <c r="E95" s="50" t="s">
        <v>95</v>
      </c>
      <c r="F95" s="6"/>
      <c r="G95" s="6"/>
      <c r="H95" s="303">
        <f>(SUM(I95:AF95))</f>
        <v>7585000</v>
      </c>
      <c r="I95" s="45">
        <f t="shared" ref="I95:AF95" si="205">I114</f>
        <v>0</v>
      </c>
      <c r="J95" s="45">
        <f t="shared" si="205"/>
        <v>0</v>
      </c>
      <c r="K95" s="45">
        <f t="shared" si="205"/>
        <v>0</v>
      </c>
      <c r="L95" s="45">
        <f t="shared" si="205"/>
        <v>0</v>
      </c>
      <c r="M95" s="45">
        <f t="shared" si="205"/>
        <v>0</v>
      </c>
      <c r="N95" s="45">
        <f t="shared" si="205"/>
        <v>365000</v>
      </c>
      <c r="O95" s="45">
        <f t="shared" si="205"/>
        <v>575000</v>
      </c>
      <c r="P95" s="45">
        <f t="shared" si="205"/>
        <v>0</v>
      </c>
      <c r="Q95" s="45">
        <f t="shared" si="205"/>
        <v>0</v>
      </c>
      <c r="R95" s="45">
        <f t="shared" si="205"/>
        <v>525000</v>
      </c>
      <c r="S95" s="45">
        <f t="shared" si="205"/>
        <v>175000</v>
      </c>
      <c r="T95" s="45">
        <f t="shared" si="205"/>
        <v>275000</v>
      </c>
      <c r="U95" s="45">
        <f t="shared" si="205"/>
        <v>325000</v>
      </c>
      <c r="V95" s="45">
        <f t="shared" si="205"/>
        <v>275000</v>
      </c>
      <c r="W95" s="45">
        <f t="shared" si="205"/>
        <v>225000</v>
      </c>
      <c r="X95" s="45">
        <f t="shared" si="205"/>
        <v>1400000</v>
      </c>
      <c r="Y95" s="45">
        <f t="shared" si="205"/>
        <v>0</v>
      </c>
      <c r="Z95" s="45">
        <f t="shared" si="205"/>
        <v>425000</v>
      </c>
      <c r="AA95" s="45">
        <f t="shared" si="205"/>
        <v>1650000</v>
      </c>
      <c r="AB95" s="45">
        <f t="shared" si="205"/>
        <v>0</v>
      </c>
      <c r="AC95" s="45">
        <f t="shared" si="205"/>
        <v>850000</v>
      </c>
      <c r="AD95" s="45">
        <f t="shared" si="205"/>
        <v>250000</v>
      </c>
      <c r="AE95" s="45">
        <f t="shared" si="205"/>
        <v>0</v>
      </c>
      <c r="AF95" s="45">
        <f t="shared" si="205"/>
        <v>270000</v>
      </c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  <c r="CW95" s="45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5"/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  <c r="FQ95" s="45"/>
      <c r="FR95" s="45"/>
      <c r="FS95" s="45"/>
      <c r="FT95" s="45"/>
      <c r="FU95" s="45"/>
      <c r="FV95" s="45"/>
      <c r="FW95" s="45"/>
      <c r="FX95" s="45"/>
      <c r="FY95" s="45"/>
      <c r="FZ95" s="45"/>
      <c r="GA95" s="45"/>
      <c r="GB95" s="45"/>
      <c r="GC95" s="45"/>
      <c r="GD95" s="45"/>
      <c r="GE95" s="45"/>
      <c r="GF95" s="45"/>
      <c r="GG95" s="45"/>
      <c r="GH95" s="45"/>
      <c r="GI95" s="45"/>
      <c r="GJ95" s="45"/>
      <c r="GK95" s="45"/>
      <c r="GL95" s="45"/>
      <c r="GM95" s="45"/>
      <c r="GN95" s="45"/>
      <c r="GO95" s="45"/>
      <c r="GP95" s="45"/>
      <c r="GQ95" s="45"/>
      <c r="GR95" s="45"/>
      <c r="GS95" s="45"/>
      <c r="GT95" s="45"/>
      <c r="GU95" s="45"/>
      <c r="GV95" s="45"/>
      <c r="GW95" s="45"/>
      <c r="GX95" s="45"/>
      <c r="GY95" s="45"/>
      <c r="GZ95" s="45"/>
      <c r="HA95" s="45"/>
      <c r="HB95" s="45"/>
      <c r="HC95" s="45"/>
      <c r="HD95" s="45"/>
      <c r="HE95" s="45"/>
      <c r="HF95" s="45"/>
      <c r="HG95" s="45"/>
      <c r="HH95" s="45"/>
      <c r="HI95" s="45"/>
      <c r="HJ95" s="45"/>
      <c r="HK95" s="45"/>
      <c r="HL95" s="45"/>
      <c r="HM95" s="45"/>
      <c r="HN95" s="45"/>
      <c r="HO95" s="45"/>
      <c r="HP95" s="45"/>
      <c r="HQ95" s="45"/>
      <c r="HR95" s="45"/>
      <c r="HS95" s="45"/>
      <c r="HT95" s="45"/>
      <c r="HU95" s="45"/>
      <c r="HV95" s="45"/>
      <c r="HW95" s="45"/>
      <c r="HX95" s="45"/>
      <c r="HY95" s="45"/>
      <c r="HZ95" s="45"/>
      <c r="IA95" s="45"/>
      <c r="IB95" s="45"/>
      <c r="IC95" s="45"/>
      <c r="ID95" s="45"/>
      <c r="IE95" s="45"/>
      <c r="IF95" s="45"/>
      <c r="IG95" s="45"/>
      <c r="IH95" s="45"/>
      <c r="II95" s="45"/>
      <c r="IJ95" s="45"/>
      <c r="IK95" s="45"/>
      <c r="IL95" s="45"/>
      <c r="IM95" s="45"/>
      <c r="IN95" s="45"/>
      <c r="IO95" s="45"/>
      <c r="IP95" s="45"/>
      <c r="IQ95" s="45"/>
      <c r="IR95" s="45"/>
      <c r="IS95" s="45"/>
      <c r="IT95" s="45"/>
      <c r="IU95" s="45"/>
      <c r="IV95" s="45"/>
      <c r="IW95" s="45"/>
      <c r="IX95" s="45"/>
      <c r="IY95" s="45"/>
      <c r="IZ95" s="45"/>
      <c r="JA95" s="45"/>
      <c r="JB95" s="45"/>
      <c r="JC95" s="45"/>
      <c r="JD95" s="45"/>
      <c r="JE95" s="45"/>
      <c r="JF95" s="45"/>
      <c r="JG95" s="45"/>
      <c r="JH95" s="45"/>
      <c r="JI95" s="45"/>
      <c r="JJ95" s="45"/>
      <c r="JK95" s="45"/>
      <c r="JL95" s="45"/>
      <c r="JM95" s="45"/>
      <c r="JN95" s="45"/>
      <c r="JO95" s="45"/>
      <c r="JP95" s="45"/>
      <c r="JQ95" s="45"/>
      <c r="JR95" s="45"/>
      <c r="JS95" s="45"/>
      <c r="JT95" s="45"/>
      <c r="JU95" s="45"/>
      <c r="JV95" s="45"/>
      <c r="JW95" s="45"/>
      <c r="JX95" s="45"/>
      <c r="JY95" s="45"/>
      <c r="JZ95" s="45"/>
      <c r="KA95" s="45"/>
      <c r="KB95" s="45"/>
      <c r="KC95" s="45"/>
      <c r="KD95" s="45"/>
      <c r="KE95" s="45"/>
      <c r="KF95" s="45"/>
      <c r="KG95" s="45"/>
      <c r="KH95" s="45"/>
      <c r="KI95" s="45"/>
      <c r="KJ95" s="45"/>
      <c r="KK95" s="45"/>
      <c r="KL95" s="45"/>
      <c r="KM95" s="45"/>
      <c r="KN95" s="45"/>
      <c r="KO95" s="45"/>
      <c r="KP95" s="45"/>
      <c r="KQ95" s="45"/>
      <c r="KR95" s="45"/>
      <c r="KS95" s="45"/>
      <c r="KT95" s="45"/>
      <c r="KU95" s="45"/>
      <c r="KV95" s="45"/>
      <c r="KW95" s="45"/>
      <c r="KX95" s="45"/>
      <c r="KY95" s="45"/>
      <c r="KZ95" s="45"/>
      <c r="LA95" s="45"/>
      <c r="LB95" s="45"/>
      <c r="LC95" s="45"/>
      <c r="LD95" s="45"/>
      <c r="LE95" s="45"/>
      <c r="LF95" s="45"/>
      <c r="LG95" s="45"/>
      <c r="LH95" s="45"/>
      <c r="LI95" s="45"/>
      <c r="LJ95" s="45"/>
      <c r="LK95" s="45"/>
      <c r="LL95" s="45"/>
      <c r="LM95" s="45"/>
      <c r="LN95" s="45"/>
      <c r="LO95" s="45"/>
      <c r="LP95" s="45"/>
      <c r="LQ95" s="45"/>
      <c r="LR95" s="45"/>
      <c r="LS95" s="45"/>
      <c r="LT95" s="45"/>
      <c r="LU95" s="45"/>
      <c r="LV95" s="45"/>
      <c r="LW95" s="45"/>
      <c r="LX95" s="45"/>
      <c r="LY95" s="45"/>
      <c r="LZ95" s="45"/>
      <c r="MA95" s="45"/>
      <c r="MB95" s="45"/>
      <c r="MC95" s="45"/>
      <c r="MD95" s="45"/>
      <c r="ME95" s="45"/>
      <c r="MF95" s="45"/>
      <c r="MG95" s="45"/>
      <c r="MH95" s="45"/>
      <c r="MI95" s="45"/>
      <c r="MJ95" s="45"/>
      <c r="MK95" s="45"/>
      <c r="ML95" s="45"/>
      <c r="MM95" s="45"/>
      <c r="MN95" s="45"/>
      <c r="MO95" s="45"/>
      <c r="MP95" s="45"/>
      <c r="MQ95" s="45"/>
      <c r="MR95" s="45"/>
      <c r="MS95" s="45"/>
      <c r="MT95" s="45"/>
      <c r="MU95" s="45"/>
      <c r="MV95" s="45"/>
      <c r="MW95" s="45"/>
      <c r="MX95" s="45"/>
      <c r="MY95" s="45"/>
      <c r="MZ95" s="45"/>
      <c r="NA95" s="45"/>
      <c r="NB95" s="45"/>
      <c r="NC95" s="45"/>
      <c r="ND95" s="45"/>
      <c r="NE95" s="45"/>
      <c r="NF95" s="45"/>
      <c r="NG95" s="45"/>
      <c r="NH95" s="45"/>
      <c r="NI95" s="45"/>
      <c r="NJ95" s="45"/>
      <c r="NK95" s="45"/>
      <c r="NL95" s="45"/>
      <c r="NM95" s="45"/>
      <c r="NN95" s="45"/>
      <c r="NO95" s="45"/>
      <c r="NP95" s="45"/>
      <c r="NQ95" s="45"/>
      <c r="NR95" s="45"/>
      <c r="NS95" s="45"/>
      <c r="NT95" s="45"/>
      <c r="NU95" s="45"/>
      <c r="NV95" s="45"/>
      <c r="NW95" s="45"/>
      <c r="NX95" s="45"/>
      <c r="NY95" s="45"/>
      <c r="NZ95" s="45"/>
      <c r="OA95" s="45"/>
      <c r="OB95" s="45"/>
      <c r="OC95" s="45"/>
      <c r="OD95" s="45"/>
      <c r="OE95" s="45"/>
      <c r="OF95" s="45"/>
      <c r="OG95" s="45"/>
      <c r="OH95" s="45"/>
      <c r="OI95" s="45"/>
      <c r="OJ95" s="45"/>
      <c r="OK95" s="45"/>
      <c r="OL95" s="45"/>
      <c r="OM95" s="45"/>
      <c r="ON95" s="45"/>
      <c r="OO95" s="45"/>
      <c r="OP95" s="45"/>
      <c r="OQ95" s="45"/>
      <c r="OR95" s="45"/>
      <c r="OS95" s="45"/>
      <c r="OT95" s="45"/>
      <c r="OU95" s="45"/>
      <c r="OV95" s="45"/>
      <c r="OW95" s="45"/>
      <c r="OX95" s="45"/>
      <c r="OY95" s="45"/>
      <c r="OZ95" s="45"/>
      <c r="PA95" s="45"/>
      <c r="PB95" s="45"/>
      <c r="PC95" s="45"/>
      <c r="PD95" s="45"/>
      <c r="PE95" s="45"/>
      <c r="PF95" s="45"/>
      <c r="PG95" s="45"/>
      <c r="PH95" s="45"/>
      <c r="PI95" s="45"/>
      <c r="PJ95" s="45"/>
      <c r="PK95" s="45"/>
      <c r="PL95" s="45"/>
      <c r="PM95" s="45"/>
      <c r="PN95" s="45"/>
      <c r="PO95" s="45"/>
      <c r="PP95" s="45"/>
      <c r="PQ95" s="45"/>
      <c r="PR95" s="45"/>
      <c r="PS95" s="45"/>
      <c r="PT95" s="45"/>
      <c r="PU95" s="45"/>
      <c r="PV95" s="45"/>
      <c r="PW95" s="45"/>
      <c r="PX95" s="45"/>
      <c r="PY95" s="45"/>
      <c r="PZ95" s="45"/>
      <c r="QA95" s="45"/>
      <c r="QB95" s="45"/>
      <c r="QC95" s="45"/>
      <c r="QD95" s="45"/>
      <c r="QE95" s="45"/>
      <c r="QF95" s="45"/>
      <c r="QG95" s="45"/>
      <c r="QH95" s="45"/>
      <c r="QI95" s="45"/>
      <c r="QJ95" s="45"/>
      <c r="QK95" s="45"/>
      <c r="QL95" s="45"/>
      <c r="QM95" s="45"/>
      <c r="QN95" s="45"/>
      <c r="QO95" s="45"/>
      <c r="QP95" s="45"/>
      <c r="QQ95" s="45"/>
      <c r="QR95" s="45"/>
      <c r="QS95" s="45"/>
      <c r="QT95" s="45"/>
      <c r="QU95" s="45"/>
    </row>
    <row r="96" spans="1:463" outlineLevel="1">
      <c r="A96" s="1"/>
      <c r="B96" s="1"/>
      <c r="C96" s="3" t="s">
        <v>342</v>
      </c>
      <c r="D96" s="6"/>
      <c r="E96" s="50" t="s">
        <v>95</v>
      </c>
      <c r="F96" s="6"/>
      <c r="G96" s="6"/>
      <c r="H96" s="303">
        <f>(SUM(I96:CH96))</f>
        <v>3792500</v>
      </c>
      <c r="I96" s="45">
        <f t="shared" ref="I96:AC96" si="206">I150</f>
        <v>1896250</v>
      </c>
      <c r="J96" s="45">
        <f t="shared" si="206"/>
        <v>0</v>
      </c>
      <c r="K96" s="45">
        <f t="shared" si="206"/>
        <v>0</v>
      </c>
      <c r="L96" s="45">
        <f t="shared" si="206"/>
        <v>0</v>
      </c>
      <c r="M96" s="45">
        <f t="shared" si="206"/>
        <v>0</v>
      </c>
      <c r="N96" s="45">
        <f t="shared" si="206"/>
        <v>0</v>
      </c>
      <c r="O96" s="45">
        <f t="shared" si="206"/>
        <v>0</v>
      </c>
      <c r="P96" s="45">
        <f t="shared" si="206"/>
        <v>0</v>
      </c>
      <c r="Q96" s="45">
        <f t="shared" si="206"/>
        <v>0</v>
      </c>
      <c r="R96" s="45">
        <f t="shared" si="206"/>
        <v>0</v>
      </c>
      <c r="S96" s="45">
        <f t="shared" si="206"/>
        <v>0</v>
      </c>
      <c r="T96" s="45">
        <f t="shared" si="206"/>
        <v>0</v>
      </c>
      <c r="U96" s="45">
        <f t="shared" si="206"/>
        <v>1896250</v>
      </c>
      <c r="V96" s="45">
        <f t="shared" si="206"/>
        <v>0</v>
      </c>
      <c r="W96" s="45">
        <f t="shared" si="206"/>
        <v>0</v>
      </c>
      <c r="X96" s="45">
        <f t="shared" si="206"/>
        <v>0</v>
      </c>
      <c r="Y96" s="45">
        <f t="shared" si="206"/>
        <v>0</v>
      </c>
      <c r="Z96" s="45">
        <f t="shared" si="206"/>
        <v>0</v>
      </c>
      <c r="AA96" s="45">
        <f t="shared" si="206"/>
        <v>0</v>
      </c>
      <c r="AB96" s="45">
        <f t="shared" si="206"/>
        <v>0</v>
      </c>
      <c r="AC96" s="45">
        <f t="shared" si="206"/>
        <v>0</v>
      </c>
      <c r="AD96" s="45">
        <f t="shared" ref="AD96:BZ96" si="207">AD150</f>
        <v>0</v>
      </c>
      <c r="AE96" s="45">
        <f t="shared" si="207"/>
        <v>0</v>
      </c>
      <c r="AF96" s="45">
        <f t="shared" si="207"/>
        <v>0</v>
      </c>
      <c r="AG96" s="45">
        <f t="shared" si="207"/>
        <v>0</v>
      </c>
      <c r="AH96" s="45">
        <f t="shared" si="207"/>
        <v>0</v>
      </c>
      <c r="AI96" s="45">
        <f t="shared" si="207"/>
        <v>0</v>
      </c>
      <c r="AJ96" s="45">
        <f t="shared" si="207"/>
        <v>0</v>
      </c>
      <c r="AK96" s="45">
        <f t="shared" si="207"/>
        <v>0</v>
      </c>
      <c r="AL96" s="45">
        <f t="shared" si="207"/>
        <v>0</v>
      </c>
      <c r="AM96" s="45">
        <f t="shared" si="207"/>
        <v>0</v>
      </c>
      <c r="AN96" s="45">
        <f t="shared" si="207"/>
        <v>0</v>
      </c>
      <c r="AO96" s="45">
        <f t="shared" si="207"/>
        <v>0</v>
      </c>
      <c r="AP96" s="45">
        <f t="shared" si="207"/>
        <v>0</v>
      </c>
      <c r="AQ96" s="45">
        <f t="shared" si="207"/>
        <v>0</v>
      </c>
      <c r="AR96" s="45">
        <f t="shared" si="207"/>
        <v>0</v>
      </c>
      <c r="AS96" s="45">
        <f t="shared" si="207"/>
        <v>0</v>
      </c>
      <c r="AT96" s="45">
        <f t="shared" si="207"/>
        <v>0</v>
      </c>
      <c r="AU96" s="45">
        <f t="shared" si="207"/>
        <v>0</v>
      </c>
      <c r="AV96" s="45">
        <f t="shared" si="207"/>
        <v>0</v>
      </c>
      <c r="AW96" s="45">
        <f t="shared" si="207"/>
        <v>0</v>
      </c>
      <c r="AX96" s="45">
        <f t="shared" si="207"/>
        <v>0</v>
      </c>
      <c r="AY96" s="45">
        <f t="shared" si="207"/>
        <v>0</v>
      </c>
      <c r="AZ96" s="45">
        <f t="shared" si="207"/>
        <v>0</v>
      </c>
      <c r="BA96" s="45">
        <f t="shared" si="207"/>
        <v>0</v>
      </c>
      <c r="BB96" s="45">
        <f t="shared" si="207"/>
        <v>0</v>
      </c>
      <c r="BC96" s="45">
        <f t="shared" si="207"/>
        <v>0</v>
      </c>
      <c r="BD96" s="45">
        <f t="shared" si="207"/>
        <v>0</v>
      </c>
      <c r="BE96" s="45">
        <f t="shared" si="207"/>
        <v>0</v>
      </c>
      <c r="BF96" s="45">
        <f t="shared" si="207"/>
        <v>0</v>
      </c>
      <c r="BG96" s="45">
        <f t="shared" si="207"/>
        <v>0</v>
      </c>
      <c r="BH96" s="45">
        <f t="shared" si="207"/>
        <v>0</v>
      </c>
      <c r="BI96" s="45">
        <f t="shared" si="207"/>
        <v>0</v>
      </c>
      <c r="BJ96" s="45">
        <f t="shared" si="207"/>
        <v>0</v>
      </c>
      <c r="BK96" s="45">
        <f t="shared" si="207"/>
        <v>0</v>
      </c>
      <c r="BL96" s="45">
        <f t="shared" si="207"/>
        <v>0</v>
      </c>
      <c r="BM96" s="45">
        <f t="shared" si="207"/>
        <v>0</v>
      </c>
      <c r="BN96" s="45">
        <f t="shared" si="207"/>
        <v>0</v>
      </c>
      <c r="BO96" s="45">
        <f t="shared" si="207"/>
        <v>0</v>
      </c>
      <c r="BP96" s="45">
        <f t="shared" si="207"/>
        <v>0</v>
      </c>
      <c r="BQ96" s="45">
        <f t="shared" si="207"/>
        <v>0</v>
      </c>
      <c r="BR96" s="45">
        <f t="shared" si="207"/>
        <v>0</v>
      </c>
      <c r="BS96" s="45">
        <f t="shared" si="207"/>
        <v>0</v>
      </c>
      <c r="BT96" s="45">
        <f t="shared" si="207"/>
        <v>0</v>
      </c>
      <c r="BU96" s="45">
        <f t="shared" si="207"/>
        <v>0</v>
      </c>
      <c r="BV96" s="45">
        <f t="shared" si="207"/>
        <v>0</v>
      </c>
      <c r="BW96" s="45">
        <f t="shared" si="207"/>
        <v>0</v>
      </c>
      <c r="BX96" s="45">
        <f t="shared" si="207"/>
        <v>0</v>
      </c>
      <c r="BY96" s="45">
        <f t="shared" si="207"/>
        <v>0</v>
      </c>
      <c r="BZ96" s="45">
        <f t="shared" si="207"/>
        <v>0</v>
      </c>
      <c r="CA96" s="45">
        <f t="shared" ref="CA96:CH96" si="208">CA150</f>
        <v>0</v>
      </c>
      <c r="CB96" s="45">
        <f t="shared" si="208"/>
        <v>0</v>
      </c>
      <c r="CC96" s="45">
        <f t="shared" si="208"/>
        <v>0</v>
      </c>
      <c r="CD96" s="45">
        <f t="shared" si="208"/>
        <v>0</v>
      </c>
      <c r="CE96" s="45">
        <f t="shared" si="208"/>
        <v>0</v>
      </c>
      <c r="CF96" s="45">
        <f t="shared" si="208"/>
        <v>0</v>
      </c>
      <c r="CG96" s="45">
        <f t="shared" si="208"/>
        <v>0</v>
      </c>
      <c r="CH96" s="45">
        <f t="shared" si="208"/>
        <v>0</v>
      </c>
      <c r="CI96" s="45"/>
      <c r="CJ96" s="45"/>
      <c r="CK96" s="45"/>
      <c r="CL96" s="45"/>
      <c r="CM96" s="45"/>
      <c r="CN96" s="45"/>
      <c r="CO96" s="45"/>
      <c r="CP96" s="45"/>
      <c r="CQ96" s="45"/>
      <c r="CR96" s="45"/>
      <c r="CS96" s="45"/>
      <c r="CT96" s="45"/>
      <c r="CU96" s="45"/>
      <c r="CV96" s="45"/>
      <c r="CW96" s="45"/>
      <c r="CX96" s="45"/>
      <c r="CY96" s="45"/>
      <c r="CZ96" s="45"/>
      <c r="DA96" s="45"/>
      <c r="DB96" s="45"/>
      <c r="DC96" s="45"/>
      <c r="DD96" s="45"/>
      <c r="DE96" s="45"/>
      <c r="DF96" s="45"/>
      <c r="DG96" s="45"/>
      <c r="DH96" s="45"/>
      <c r="DI96" s="45"/>
      <c r="DJ96" s="45"/>
      <c r="DK96" s="45"/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  <c r="FD96" s="45"/>
      <c r="FE96" s="45"/>
      <c r="FF96" s="45"/>
      <c r="FG96" s="45"/>
      <c r="FH96" s="45"/>
      <c r="FI96" s="45"/>
      <c r="FJ96" s="45"/>
      <c r="FK96" s="45"/>
      <c r="FL96" s="45"/>
      <c r="FM96" s="45"/>
      <c r="FN96" s="45"/>
      <c r="FO96" s="45"/>
      <c r="FP96" s="45"/>
      <c r="FQ96" s="45"/>
      <c r="FR96" s="45"/>
      <c r="FS96" s="45"/>
      <c r="FT96" s="45"/>
      <c r="FU96" s="45"/>
      <c r="FV96" s="45"/>
      <c r="FW96" s="45"/>
      <c r="FX96" s="45"/>
      <c r="FY96" s="45"/>
      <c r="FZ96" s="45"/>
      <c r="GA96" s="45"/>
      <c r="GB96" s="45"/>
      <c r="GC96" s="45"/>
      <c r="GD96" s="45"/>
      <c r="GE96" s="45"/>
      <c r="GF96" s="45"/>
      <c r="GG96" s="45"/>
      <c r="GH96" s="45"/>
      <c r="GI96" s="45"/>
      <c r="GJ96" s="45"/>
      <c r="GK96" s="45"/>
      <c r="GL96" s="45"/>
      <c r="GM96" s="45"/>
      <c r="GN96" s="45"/>
      <c r="GO96" s="45"/>
      <c r="GP96" s="45"/>
      <c r="GQ96" s="45"/>
      <c r="GR96" s="45"/>
      <c r="GS96" s="45"/>
      <c r="GT96" s="45"/>
      <c r="GU96" s="45"/>
      <c r="GV96" s="45"/>
      <c r="GW96" s="45"/>
      <c r="GX96" s="45"/>
      <c r="GY96" s="45"/>
      <c r="GZ96" s="45"/>
      <c r="HA96" s="45"/>
      <c r="HB96" s="45"/>
      <c r="HC96" s="45"/>
      <c r="HD96" s="45"/>
      <c r="HE96" s="45"/>
      <c r="HF96" s="45"/>
      <c r="HG96" s="45"/>
      <c r="HH96" s="45"/>
      <c r="HI96" s="45"/>
      <c r="HJ96" s="45"/>
      <c r="HK96" s="45"/>
      <c r="HL96" s="45"/>
      <c r="HM96" s="45"/>
      <c r="HN96" s="45"/>
      <c r="HO96" s="45"/>
      <c r="HP96" s="45"/>
      <c r="HQ96" s="45"/>
      <c r="HR96" s="45"/>
      <c r="HS96" s="45"/>
      <c r="HT96" s="45"/>
      <c r="HU96" s="45"/>
      <c r="HV96" s="45"/>
      <c r="HW96" s="45"/>
      <c r="HX96" s="45"/>
      <c r="HY96" s="45"/>
      <c r="HZ96" s="45"/>
      <c r="IA96" s="45"/>
      <c r="IB96" s="45"/>
      <c r="IC96" s="45"/>
      <c r="ID96" s="45"/>
      <c r="IE96" s="45"/>
      <c r="IF96" s="45"/>
      <c r="IG96" s="45"/>
      <c r="IH96" s="45"/>
      <c r="II96" s="45"/>
      <c r="IJ96" s="45"/>
      <c r="IK96" s="45"/>
      <c r="IL96" s="45"/>
      <c r="IM96" s="45"/>
      <c r="IN96" s="45"/>
      <c r="IO96" s="45"/>
      <c r="IP96" s="45"/>
      <c r="IQ96" s="45"/>
      <c r="IR96" s="45"/>
      <c r="IS96" s="45"/>
      <c r="IT96" s="45"/>
      <c r="IU96" s="45"/>
      <c r="IV96" s="45"/>
      <c r="IW96" s="45"/>
      <c r="IX96" s="45"/>
      <c r="IY96" s="45"/>
      <c r="IZ96" s="45"/>
      <c r="JA96" s="45"/>
      <c r="JB96" s="45"/>
      <c r="JC96" s="45"/>
      <c r="JD96" s="45"/>
      <c r="JE96" s="45"/>
      <c r="JF96" s="45"/>
      <c r="JG96" s="45"/>
      <c r="JH96" s="45"/>
      <c r="JI96" s="45"/>
      <c r="JJ96" s="45"/>
      <c r="JK96" s="45"/>
      <c r="JL96" s="45"/>
      <c r="JM96" s="45"/>
      <c r="JN96" s="45"/>
      <c r="JO96" s="45"/>
      <c r="JP96" s="45"/>
      <c r="JQ96" s="45"/>
      <c r="JR96" s="45"/>
      <c r="JS96" s="45"/>
      <c r="JT96" s="45"/>
      <c r="JU96" s="45"/>
      <c r="JV96" s="45"/>
      <c r="JW96" s="45"/>
      <c r="JX96" s="45"/>
      <c r="JY96" s="45"/>
      <c r="JZ96" s="45"/>
      <c r="KA96" s="45"/>
      <c r="KB96" s="45"/>
      <c r="KC96" s="45"/>
      <c r="KD96" s="45"/>
      <c r="KE96" s="45"/>
      <c r="KF96" s="45"/>
      <c r="KG96" s="45"/>
      <c r="KH96" s="45"/>
      <c r="KI96" s="45"/>
      <c r="KJ96" s="45"/>
      <c r="KK96" s="45"/>
      <c r="KL96" s="45"/>
      <c r="KM96" s="45"/>
      <c r="KN96" s="45"/>
      <c r="KO96" s="45"/>
      <c r="KP96" s="45"/>
      <c r="KQ96" s="45"/>
      <c r="KR96" s="45"/>
      <c r="KS96" s="45"/>
      <c r="KT96" s="45"/>
      <c r="KU96" s="45"/>
      <c r="KV96" s="45"/>
      <c r="KW96" s="45"/>
      <c r="KX96" s="45"/>
      <c r="KY96" s="45"/>
      <c r="KZ96" s="45"/>
      <c r="LA96" s="45"/>
      <c r="LB96" s="45"/>
      <c r="LC96" s="45"/>
      <c r="LD96" s="45"/>
      <c r="LE96" s="45"/>
      <c r="LF96" s="45"/>
      <c r="LG96" s="45"/>
      <c r="LH96" s="45"/>
      <c r="LI96" s="45"/>
      <c r="LJ96" s="45"/>
      <c r="LK96" s="45"/>
      <c r="LL96" s="45"/>
      <c r="LM96" s="45"/>
      <c r="LN96" s="45"/>
      <c r="LO96" s="45"/>
      <c r="LP96" s="45"/>
      <c r="LQ96" s="45"/>
      <c r="LR96" s="45"/>
      <c r="LS96" s="45"/>
      <c r="LT96" s="45"/>
      <c r="LU96" s="45"/>
      <c r="LV96" s="45"/>
      <c r="LW96" s="45"/>
      <c r="LX96" s="45"/>
      <c r="LY96" s="45"/>
      <c r="LZ96" s="45"/>
      <c r="MA96" s="45"/>
      <c r="MB96" s="45"/>
      <c r="MC96" s="45"/>
      <c r="MD96" s="45"/>
      <c r="ME96" s="45"/>
      <c r="MF96" s="45"/>
      <c r="MG96" s="45"/>
      <c r="MH96" s="45"/>
      <c r="MI96" s="45"/>
      <c r="MJ96" s="45"/>
      <c r="MK96" s="45"/>
      <c r="ML96" s="45"/>
      <c r="MM96" s="45"/>
      <c r="MN96" s="45"/>
      <c r="MO96" s="45"/>
      <c r="MP96" s="45"/>
      <c r="MQ96" s="45"/>
      <c r="MR96" s="45"/>
      <c r="MS96" s="45"/>
      <c r="MT96" s="45"/>
      <c r="MU96" s="45"/>
      <c r="MV96" s="45"/>
      <c r="MW96" s="45"/>
      <c r="MX96" s="45"/>
      <c r="MY96" s="45"/>
      <c r="MZ96" s="45"/>
      <c r="NA96" s="45"/>
      <c r="NB96" s="45"/>
      <c r="NC96" s="45"/>
      <c r="ND96" s="45"/>
      <c r="NE96" s="45"/>
      <c r="NF96" s="45"/>
      <c r="NG96" s="45"/>
      <c r="NH96" s="45"/>
      <c r="NI96" s="45"/>
      <c r="NJ96" s="45"/>
      <c r="NK96" s="45"/>
      <c r="NL96" s="45"/>
      <c r="NM96" s="45"/>
      <c r="NN96" s="45"/>
      <c r="NO96" s="45"/>
      <c r="NP96" s="45"/>
      <c r="NQ96" s="45"/>
      <c r="NR96" s="45"/>
      <c r="NS96" s="45"/>
      <c r="NT96" s="45"/>
      <c r="NU96" s="45"/>
      <c r="NV96" s="45"/>
      <c r="NW96" s="45"/>
      <c r="NX96" s="45"/>
      <c r="NY96" s="45"/>
      <c r="NZ96" s="45"/>
      <c r="OA96" s="45"/>
      <c r="OB96" s="45"/>
      <c r="OC96" s="45"/>
      <c r="OD96" s="45"/>
      <c r="OE96" s="45"/>
      <c r="OF96" s="45"/>
      <c r="OG96" s="45"/>
      <c r="OH96" s="45"/>
      <c r="OI96" s="45"/>
      <c r="OJ96" s="45"/>
      <c r="OK96" s="45"/>
      <c r="OL96" s="45"/>
      <c r="OM96" s="45"/>
      <c r="ON96" s="45"/>
      <c r="OO96" s="45"/>
      <c r="OP96" s="45"/>
      <c r="OQ96" s="45"/>
      <c r="OR96" s="45"/>
      <c r="OS96" s="45"/>
      <c r="OT96" s="45"/>
      <c r="OU96" s="45"/>
      <c r="OV96" s="45"/>
      <c r="OW96" s="45"/>
      <c r="OX96" s="45"/>
      <c r="OY96" s="45"/>
      <c r="OZ96" s="45"/>
      <c r="PA96" s="45"/>
      <c r="PB96" s="45"/>
      <c r="PC96" s="45"/>
      <c r="PD96" s="45"/>
      <c r="PE96" s="45"/>
      <c r="PF96" s="45"/>
      <c r="PG96" s="45"/>
      <c r="PH96" s="45"/>
      <c r="PI96" s="45"/>
      <c r="PJ96" s="45"/>
      <c r="PK96" s="45"/>
      <c r="PL96" s="45"/>
      <c r="PM96" s="45"/>
      <c r="PN96" s="45"/>
      <c r="PO96" s="45"/>
      <c r="PP96" s="45"/>
      <c r="PQ96" s="45"/>
      <c r="PR96" s="45"/>
      <c r="PS96" s="45"/>
      <c r="PT96" s="45"/>
      <c r="PU96" s="45"/>
      <c r="PV96" s="45"/>
      <c r="PW96" s="45"/>
      <c r="PX96" s="45"/>
      <c r="PY96" s="45"/>
      <c r="PZ96" s="45"/>
      <c r="QA96" s="45"/>
      <c r="QB96" s="45"/>
      <c r="QC96" s="45"/>
      <c r="QD96" s="45"/>
      <c r="QE96" s="45"/>
      <c r="QF96" s="45"/>
      <c r="QG96" s="45"/>
      <c r="QH96" s="45"/>
      <c r="QI96" s="45"/>
      <c r="QJ96" s="45"/>
      <c r="QK96" s="45"/>
      <c r="QL96" s="45"/>
      <c r="QM96" s="45"/>
      <c r="QN96" s="45"/>
      <c r="QO96" s="45"/>
      <c r="QP96" s="45"/>
      <c r="QQ96" s="45"/>
      <c r="QR96" s="45"/>
      <c r="QS96" s="45"/>
      <c r="QT96" s="45"/>
      <c r="QU96" s="45"/>
    </row>
    <row r="97" spans="1:463" outlineLevel="1">
      <c r="A97" s="1"/>
      <c r="B97" s="1"/>
      <c r="C97" s="3"/>
      <c r="D97" s="6"/>
      <c r="E97" s="50"/>
      <c r="F97" s="6"/>
      <c r="G97" s="6"/>
      <c r="H97" s="251"/>
      <c r="I97" s="45"/>
      <c r="J97" s="45">
        <f t="shared" ref="J97:AH97" si="209">J96-J150</f>
        <v>0</v>
      </c>
      <c r="K97" s="45">
        <f t="shared" si="209"/>
        <v>0</v>
      </c>
      <c r="L97" s="45">
        <f t="shared" si="209"/>
        <v>0</v>
      </c>
      <c r="M97" s="45">
        <f t="shared" si="209"/>
        <v>0</v>
      </c>
      <c r="N97" s="45">
        <f t="shared" si="209"/>
        <v>0</v>
      </c>
      <c r="O97" s="45">
        <f t="shared" si="209"/>
        <v>0</v>
      </c>
      <c r="P97" s="45">
        <f t="shared" si="209"/>
        <v>0</v>
      </c>
      <c r="Q97" s="45">
        <f t="shared" si="209"/>
        <v>0</v>
      </c>
      <c r="R97" s="45">
        <f t="shared" si="209"/>
        <v>0</v>
      </c>
      <c r="S97" s="45">
        <f t="shared" si="209"/>
        <v>0</v>
      </c>
      <c r="T97" s="45">
        <f t="shared" si="209"/>
        <v>0</v>
      </c>
      <c r="U97" s="45">
        <f t="shared" si="209"/>
        <v>0</v>
      </c>
      <c r="V97" s="45">
        <f t="shared" si="209"/>
        <v>0</v>
      </c>
      <c r="W97" s="45">
        <f t="shared" si="209"/>
        <v>0</v>
      </c>
      <c r="X97" s="45">
        <f t="shared" si="209"/>
        <v>0</v>
      </c>
      <c r="Y97" s="45">
        <f t="shared" si="209"/>
        <v>0</v>
      </c>
      <c r="Z97" s="45">
        <f t="shared" si="209"/>
        <v>0</v>
      </c>
      <c r="AA97" s="45">
        <f t="shared" si="209"/>
        <v>0</v>
      </c>
      <c r="AB97" s="45">
        <f t="shared" si="209"/>
        <v>0</v>
      </c>
      <c r="AC97" s="45">
        <f t="shared" si="209"/>
        <v>0</v>
      </c>
      <c r="AD97" s="45">
        <f t="shared" si="209"/>
        <v>0</v>
      </c>
      <c r="AE97" s="45">
        <f t="shared" si="209"/>
        <v>0</v>
      </c>
      <c r="AF97" s="45">
        <f t="shared" si="209"/>
        <v>0</v>
      </c>
      <c r="AG97" s="45">
        <f t="shared" si="209"/>
        <v>0</v>
      </c>
      <c r="AH97" s="45">
        <f t="shared" si="209"/>
        <v>0</v>
      </c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  <c r="BD97" s="45"/>
      <c r="BE97" s="45"/>
      <c r="BF97" s="45"/>
      <c r="BG97" s="45"/>
      <c r="BH97" s="45"/>
      <c r="BI97" s="4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  <c r="CJ97" s="45"/>
      <c r="CK97" s="45"/>
      <c r="CL97" s="45"/>
      <c r="CM97" s="45"/>
      <c r="CN97" s="45"/>
      <c r="CO97" s="45"/>
      <c r="CP97" s="45"/>
      <c r="CQ97" s="45"/>
      <c r="CR97" s="45"/>
      <c r="CS97" s="45"/>
      <c r="CT97" s="45"/>
      <c r="CU97" s="45"/>
      <c r="CV97" s="45"/>
      <c r="CW97" s="45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5"/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  <c r="FQ97" s="45"/>
      <c r="FR97" s="45"/>
      <c r="FS97" s="45"/>
      <c r="FT97" s="45"/>
      <c r="FU97" s="45"/>
      <c r="FV97" s="45"/>
      <c r="FW97" s="45"/>
      <c r="FX97" s="45"/>
      <c r="FY97" s="45"/>
      <c r="FZ97" s="45"/>
      <c r="GA97" s="45"/>
      <c r="GB97" s="45"/>
      <c r="GC97" s="45"/>
      <c r="GD97" s="45"/>
      <c r="GE97" s="45"/>
      <c r="GF97" s="45"/>
      <c r="GG97" s="45"/>
      <c r="GH97" s="45"/>
      <c r="GI97" s="45"/>
      <c r="GJ97" s="45"/>
      <c r="GK97" s="45"/>
      <c r="GL97" s="45"/>
      <c r="GM97" s="45"/>
      <c r="GN97" s="45"/>
      <c r="GO97" s="45"/>
      <c r="GP97" s="45"/>
      <c r="GQ97" s="45"/>
      <c r="GR97" s="45"/>
      <c r="GS97" s="45"/>
      <c r="GT97" s="45"/>
      <c r="GU97" s="45"/>
      <c r="GV97" s="45"/>
      <c r="GW97" s="45"/>
      <c r="GX97" s="45"/>
      <c r="GY97" s="45"/>
      <c r="GZ97" s="45"/>
      <c r="HA97" s="45"/>
      <c r="HB97" s="45"/>
      <c r="HC97" s="45"/>
      <c r="HD97" s="45"/>
      <c r="HE97" s="45"/>
      <c r="HF97" s="45"/>
      <c r="HG97" s="45"/>
      <c r="HH97" s="45"/>
      <c r="HI97" s="45"/>
      <c r="HJ97" s="45"/>
      <c r="HK97" s="45"/>
      <c r="HL97" s="45"/>
      <c r="HM97" s="45"/>
      <c r="HN97" s="45"/>
      <c r="HO97" s="45"/>
      <c r="HP97" s="45"/>
      <c r="HQ97" s="45"/>
      <c r="HR97" s="45"/>
      <c r="HS97" s="45"/>
      <c r="HT97" s="45"/>
      <c r="HU97" s="45"/>
      <c r="HV97" s="45"/>
      <c r="HW97" s="45"/>
      <c r="HX97" s="45"/>
      <c r="HY97" s="45"/>
      <c r="HZ97" s="45"/>
      <c r="IA97" s="45"/>
      <c r="IB97" s="45"/>
      <c r="IC97" s="45"/>
      <c r="ID97" s="45"/>
      <c r="IE97" s="45"/>
      <c r="IF97" s="45"/>
      <c r="IG97" s="45"/>
      <c r="IH97" s="45"/>
      <c r="II97" s="45"/>
      <c r="IJ97" s="45"/>
      <c r="IK97" s="45"/>
      <c r="IL97" s="45"/>
      <c r="IM97" s="45"/>
      <c r="IN97" s="45"/>
      <c r="IO97" s="45"/>
      <c r="IP97" s="45"/>
      <c r="IQ97" s="45"/>
      <c r="IR97" s="45"/>
      <c r="IS97" s="45"/>
      <c r="IT97" s="45"/>
      <c r="IU97" s="45"/>
      <c r="IV97" s="45"/>
      <c r="IW97" s="45"/>
      <c r="IX97" s="45"/>
      <c r="IY97" s="45"/>
      <c r="IZ97" s="45"/>
      <c r="JA97" s="45"/>
      <c r="JB97" s="45"/>
      <c r="JC97" s="45"/>
      <c r="JD97" s="45"/>
      <c r="JE97" s="45"/>
      <c r="JF97" s="45"/>
      <c r="JG97" s="45"/>
      <c r="JH97" s="45"/>
      <c r="JI97" s="45"/>
      <c r="JJ97" s="45"/>
      <c r="JK97" s="45"/>
      <c r="JL97" s="45"/>
      <c r="JM97" s="45"/>
      <c r="JN97" s="45"/>
      <c r="JO97" s="45"/>
      <c r="JP97" s="45"/>
      <c r="JQ97" s="45"/>
      <c r="JR97" s="45"/>
      <c r="JS97" s="45"/>
      <c r="JT97" s="45"/>
      <c r="JU97" s="45"/>
      <c r="JV97" s="45"/>
      <c r="JW97" s="45"/>
      <c r="JX97" s="45"/>
      <c r="JY97" s="45"/>
      <c r="JZ97" s="45"/>
      <c r="KA97" s="45"/>
      <c r="KB97" s="45"/>
      <c r="KC97" s="45"/>
      <c r="KD97" s="45"/>
      <c r="KE97" s="45"/>
      <c r="KF97" s="45"/>
      <c r="KG97" s="45"/>
      <c r="KH97" s="45"/>
      <c r="KI97" s="45"/>
      <c r="KJ97" s="45"/>
      <c r="KK97" s="45"/>
      <c r="KL97" s="45"/>
      <c r="KM97" s="45"/>
      <c r="KN97" s="45"/>
      <c r="KO97" s="45"/>
      <c r="KP97" s="45"/>
      <c r="KQ97" s="45"/>
      <c r="KR97" s="45"/>
      <c r="KS97" s="45"/>
      <c r="KT97" s="45"/>
      <c r="KU97" s="45"/>
      <c r="KV97" s="45"/>
      <c r="KW97" s="45"/>
      <c r="KX97" s="45"/>
      <c r="KY97" s="45"/>
      <c r="KZ97" s="45"/>
      <c r="LA97" s="45"/>
      <c r="LB97" s="45"/>
      <c r="LC97" s="45"/>
      <c r="LD97" s="45"/>
      <c r="LE97" s="45"/>
      <c r="LF97" s="45"/>
      <c r="LG97" s="45"/>
      <c r="LH97" s="45"/>
      <c r="LI97" s="45"/>
      <c r="LJ97" s="45"/>
      <c r="LK97" s="45"/>
      <c r="LL97" s="45"/>
      <c r="LM97" s="45"/>
      <c r="LN97" s="45"/>
      <c r="LO97" s="45"/>
      <c r="LP97" s="45"/>
      <c r="LQ97" s="45"/>
      <c r="LR97" s="45"/>
      <c r="LS97" s="45"/>
      <c r="LT97" s="45"/>
      <c r="LU97" s="45"/>
      <c r="LV97" s="45"/>
      <c r="LW97" s="45"/>
      <c r="LX97" s="45"/>
      <c r="LY97" s="45"/>
      <c r="LZ97" s="45"/>
      <c r="MA97" s="45"/>
      <c r="MB97" s="45"/>
      <c r="MC97" s="45"/>
      <c r="MD97" s="45"/>
      <c r="ME97" s="45"/>
      <c r="MF97" s="45"/>
      <c r="MG97" s="45"/>
      <c r="MH97" s="45"/>
      <c r="MI97" s="45"/>
      <c r="MJ97" s="45"/>
      <c r="MK97" s="45"/>
      <c r="ML97" s="45"/>
      <c r="MM97" s="45"/>
      <c r="MN97" s="45"/>
      <c r="MO97" s="45"/>
      <c r="MP97" s="45"/>
      <c r="MQ97" s="45"/>
      <c r="MR97" s="45"/>
      <c r="MS97" s="45"/>
      <c r="MT97" s="45"/>
      <c r="MU97" s="45"/>
      <c r="MV97" s="45"/>
      <c r="MW97" s="45"/>
      <c r="MX97" s="45"/>
      <c r="MY97" s="45"/>
      <c r="MZ97" s="45"/>
      <c r="NA97" s="45"/>
      <c r="NB97" s="45"/>
      <c r="NC97" s="45"/>
      <c r="ND97" s="45"/>
      <c r="NE97" s="45"/>
      <c r="NF97" s="45"/>
      <c r="NG97" s="45"/>
      <c r="NH97" s="45"/>
      <c r="NI97" s="45"/>
      <c r="NJ97" s="45"/>
      <c r="NK97" s="45"/>
      <c r="NL97" s="45"/>
      <c r="NM97" s="45"/>
      <c r="NN97" s="45"/>
      <c r="NO97" s="45"/>
      <c r="NP97" s="45"/>
      <c r="NQ97" s="45"/>
      <c r="NR97" s="45"/>
      <c r="NS97" s="45"/>
      <c r="NT97" s="45"/>
      <c r="NU97" s="45"/>
      <c r="NV97" s="45"/>
      <c r="NW97" s="45"/>
      <c r="NX97" s="45"/>
      <c r="NY97" s="45"/>
      <c r="NZ97" s="45"/>
      <c r="OA97" s="45"/>
      <c r="OB97" s="45"/>
      <c r="OC97" s="45"/>
      <c r="OD97" s="45"/>
      <c r="OE97" s="45"/>
      <c r="OF97" s="45"/>
      <c r="OG97" s="45"/>
      <c r="OH97" s="45"/>
      <c r="OI97" s="45"/>
      <c r="OJ97" s="45"/>
      <c r="OK97" s="45"/>
      <c r="OL97" s="45"/>
      <c r="OM97" s="45"/>
      <c r="ON97" s="45"/>
      <c r="OO97" s="45"/>
      <c r="OP97" s="45"/>
      <c r="OQ97" s="45"/>
      <c r="OR97" s="45"/>
      <c r="OS97" s="45"/>
      <c r="OT97" s="45"/>
      <c r="OU97" s="45"/>
      <c r="OV97" s="45"/>
      <c r="OW97" s="45"/>
      <c r="OX97" s="45"/>
      <c r="OY97" s="45"/>
      <c r="OZ97" s="45"/>
      <c r="PA97" s="45"/>
      <c r="PB97" s="45"/>
      <c r="PC97" s="45"/>
      <c r="PD97" s="45"/>
      <c r="PE97" s="45"/>
      <c r="PF97" s="45"/>
      <c r="PG97" s="45"/>
      <c r="PH97" s="45"/>
      <c r="PI97" s="45"/>
      <c r="PJ97" s="45"/>
      <c r="PK97" s="45"/>
      <c r="PL97" s="45"/>
      <c r="PM97" s="45"/>
      <c r="PN97" s="45"/>
      <c r="PO97" s="45"/>
      <c r="PP97" s="45"/>
      <c r="PQ97" s="45"/>
      <c r="PR97" s="45"/>
      <c r="PS97" s="45"/>
      <c r="PT97" s="45"/>
      <c r="PU97" s="45"/>
      <c r="PV97" s="45"/>
      <c r="PW97" s="45"/>
      <c r="PX97" s="45"/>
      <c r="PY97" s="45"/>
      <c r="PZ97" s="45"/>
      <c r="QA97" s="45"/>
      <c r="QB97" s="45"/>
      <c r="QC97" s="45"/>
      <c r="QD97" s="45"/>
      <c r="QE97" s="45"/>
      <c r="QF97" s="45"/>
      <c r="QG97" s="45"/>
      <c r="QH97" s="45"/>
      <c r="QI97" s="45"/>
      <c r="QJ97" s="45"/>
      <c r="QK97" s="45"/>
      <c r="QL97" s="45"/>
      <c r="QM97" s="45"/>
      <c r="QN97" s="45"/>
      <c r="QO97" s="45"/>
      <c r="QP97" s="45"/>
      <c r="QQ97" s="45"/>
      <c r="QR97" s="45"/>
      <c r="QS97" s="45"/>
      <c r="QT97" s="45"/>
      <c r="QU97" s="45"/>
    </row>
    <row r="98" spans="1:463" outlineLevel="1">
      <c r="A98" s="1"/>
      <c r="B98" s="1"/>
      <c r="C98" s="6" t="s">
        <v>445</v>
      </c>
      <c r="D98" s="6"/>
      <c r="E98" s="44" t="s">
        <v>95</v>
      </c>
      <c r="F98" s="56" t="str">
        <f ca="1">IF(ROUND(H98-H84,0)=0, "OK", "NO")</f>
        <v>OK</v>
      </c>
      <c r="G98" s="56"/>
      <c r="H98" s="473">
        <f>SUM(I98:CH98)</f>
        <v>15170000</v>
      </c>
      <c r="I98" s="151">
        <f>I91+I94</f>
        <v>5688750</v>
      </c>
      <c r="J98" s="151">
        <f t="shared" ref="J98:BU98" si="210">J91+J94</f>
        <v>0</v>
      </c>
      <c r="K98" s="151">
        <f t="shared" si="210"/>
        <v>0</v>
      </c>
      <c r="L98" s="151">
        <f t="shared" si="210"/>
        <v>0</v>
      </c>
      <c r="M98" s="151">
        <f t="shared" si="210"/>
        <v>0</v>
      </c>
      <c r="N98" s="151">
        <f t="shared" si="210"/>
        <v>365000</v>
      </c>
      <c r="O98" s="151">
        <f t="shared" si="210"/>
        <v>575000</v>
      </c>
      <c r="P98" s="151">
        <f t="shared" si="210"/>
        <v>0</v>
      </c>
      <c r="Q98" s="151">
        <f t="shared" si="210"/>
        <v>0</v>
      </c>
      <c r="R98" s="151">
        <f t="shared" si="210"/>
        <v>525000</v>
      </c>
      <c r="S98" s="151">
        <f t="shared" si="210"/>
        <v>175000</v>
      </c>
      <c r="T98" s="151">
        <f t="shared" si="210"/>
        <v>275000</v>
      </c>
      <c r="U98" s="151">
        <f t="shared" si="210"/>
        <v>2221250</v>
      </c>
      <c r="V98" s="151">
        <f t="shared" si="210"/>
        <v>275000</v>
      </c>
      <c r="W98" s="151">
        <f t="shared" si="210"/>
        <v>225000</v>
      </c>
      <c r="X98" s="151">
        <f t="shared" si="210"/>
        <v>1400000</v>
      </c>
      <c r="Y98" s="151">
        <f t="shared" si="210"/>
        <v>0</v>
      </c>
      <c r="Z98" s="151">
        <f t="shared" si="210"/>
        <v>425000</v>
      </c>
      <c r="AA98" s="151">
        <f t="shared" si="210"/>
        <v>1650000</v>
      </c>
      <c r="AB98" s="151">
        <f t="shared" si="210"/>
        <v>0</v>
      </c>
      <c r="AC98" s="151">
        <f t="shared" si="210"/>
        <v>850000</v>
      </c>
      <c r="AD98" s="151">
        <f t="shared" si="210"/>
        <v>250000</v>
      </c>
      <c r="AE98" s="151">
        <f t="shared" si="210"/>
        <v>0</v>
      </c>
      <c r="AF98" s="151">
        <f t="shared" si="210"/>
        <v>270000</v>
      </c>
      <c r="AG98" s="151">
        <f t="shared" si="210"/>
        <v>0</v>
      </c>
      <c r="AH98" s="151">
        <f t="shared" si="210"/>
        <v>0</v>
      </c>
      <c r="AI98" s="151">
        <f t="shared" si="210"/>
        <v>0</v>
      </c>
      <c r="AJ98" s="151">
        <f t="shared" si="210"/>
        <v>0</v>
      </c>
      <c r="AK98" s="151">
        <f t="shared" si="210"/>
        <v>0</v>
      </c>
      <c r="AL98" s="151">
        <f t="shared" si="210"/>
        <v>0</v>
      </c>
      <c r="AM98" s="151">
        <f t="shared" si="210"/>
        <v>0</v>
      </c>
      <c r="AN98" s="151">
        <f t="shared" si="210"/>
        <v>0</v>
      </c>
      <c r="AO98" s="151">
        <f t="shared" si="210"/>
        <v>0</v>
      </c>
      <c r="AP98" s="151">
        <f t="shared" si="210"/>
        <v>0</v>
      </c>
      <c r="AQ98" s="151">
        <f t="shared" si="210"/>
        <v>0</v>
      </c>
      <c r="AR98" s="151">
        <f t="shared" si="210"/>
        <v>0</v>
      </c>
      <c r="AS98" s="151">
        <f t="shared" si="210"/>
        <v>0</v>
      </c>
      <c r="AT98" s="151">
        <f t="shared" si="210"/>
        <v>0</v>
      </c>
      <c r="AU98" s="151">
        <f t="shared" si="210"/>
        <v>0</v>
      </c>
      <c r="AV98" s="151">
        <f t="shared" si="210"/>
        <v>0</v>
      </c>
      <c r="AW98" s="151">
        <f t="shared" si="210"/>
        <v>0</v>
      </c>
      <c r="AX98" s="151">
        <f t="shared" si="210"/>
        <v>0</v>
      </c>
      <c r="AY98" s="151">
        <f t="shared" si="210"/>
        <v>0</v>
      </c>
      <c r="AZ98" s="151">
        <f t="shared" si="210"/>
        <v>0</v>
      </c>
      <c r="BA98" s="151">
        <f t="shared" si="210"/>
        <v>0</v>
      </c>
      <c r="BB98" s="151">
        <f t="shared" si="210"/>
        <v>0</v>
      </c>
      <c r="BC98" s="151">
        <f t="shared" si="210"/>
        <v>0</v>
      </c>
      <c r="BD98" s="151">
        <f t="shared" si="210"/>
        <v>0</v>
      </c>
      <c r="BE98" s="151">
        <f t="shared" si="210"/>
        <v>0</v>
      </c>
      <c r="BF98" s="151">
        <f t="shared" si="210"/>
        <v>0</v>
      </c>
      <c r="BG98" s="151">
        <f t="shared" si="210"/>
        <v>0</v>
      </c>
      <c r="BH98" s="151">
        <f t="shared" si="210"/>
        <v>0</v>
      </c>
      <c r="BI98" s="151">
        <f t="shared" si="210"/>
        <v>0</v>
      </c>
      <c r="BJ98" s="151">
        <f t="shared" si="210"/>
        <v>0</v>
      </c>
      <c r="BK98" s="151">
        <f t="shared" si="210"/>
        <v>0</v>
      </c>
      <c r="BL98" s="151">
        <f t="shared" si="210"/>
        <v>0</v>
      </c>
      <c r="BM98" s="151">
        <f t="shared" si="210"/>
        <v>0</v>
      </c>
      <c r="BN98" s="151">
        <f t="shared" si="210"/>
        <v>0</v>
      </c>
      <c r="BO98" s="151">
        <f t="shared" si="210"/>
        <v>0</v>
      </c>
      <c r="BP98" s="151">
        <f t="shared" si="210"/>
        <v>0</v>
      </c>
      <c r="BQ98" s="151">
        <f t="shared" si="210"/>
        <v>0</v>
      </c>
      <c r="BR98" s="151">
        <f t="shared" si="210"/>
        <v>0</v>
      </c>
      <c r="BS98" s="151">
        <f t="shared" si="210"/>
        <v>0</v>
      </c>
      <c r="BT98" s="151">
        <f t="shared" si="210"/>
        <v>0</v>
      </c>
      <c r="BU98" s="151">
        <f t="shared" si="210"/>
        <v>0</v>
      </c>
      <c r="BV98" s="151">
        <f t="shared" ref="BV98:EG98" si="211">BV91+BV94</f>
        <v>0</v>
      </c>
      <c r="BW98" s="151">
        <f t="shared" si="211"/>
        <v>0</v>
      </c>
      <c r="BX98" s="151">
        <f t="shared" si="211"/>
        <v>0</v>
      </c>
      <c r="BY98" s="151">
        <f t="shared" si="211"/>
        <v>0</v>
      </c>
      <c r="BZ98" s="151">
        <f t="shared" si="211"/>
        <v>0</v>
      </c>
      <c r="CA98" s="151">
        <f t="shared" si="211"/>
        <v>0</v>
      </c>
      <c r="CB98" s="151">
        <f t="shared" si="211"/>
        <v>0</v>
      </c>
      <c r="CC98" s="151">
        <f t="shared" si="211"/>
        <v>0</v>
      </c>
      <c r="CD98" s="151">
        <f t="shared" si="211"/>
        <v>0</v>
      </c>
      <c r="CE98" s="151">
        <f t="shared" si="211"/>
        <v>0</v>
      </c>
      <c r="CF98" s="151">
        <f t="shared" si="211"/>
        <v>0</v>
      </c>
      <c r="CG98" s="151">
        <f t="shared" si="211"/>
        <v>0</v>
      </c>
      <c r="CH98" s="151">
        <f t="shared" si="211"/>
        <v>0</v>
      </c>
      <c r="CI98" s="151">
        <f t="shared" si="211"/>
        <v>0</v>
      </c>
      <c r="CJ98" s="151">
        <f t="shared" si="211"/>
        <v>0</v>
      </c>
      <c r="CK98" s="151">
        <f t="shared" si="211"/>
        <v>0</v>
      </c>
      <c r="CL98" s="151">
        <f t="shared" si="211"/>
        <v>0</v>
      </c>
      <c r="CM98" s="151">
        <f t="shared" si="211"/>
        <v>0</v>
      </c>
      <c r="CN98" s="151">
        <f t="shared" si="211"/>
        <v>0</v>
      </c>
      <c r="CO98" s="151">
        <f t="shared" si="211"/>
        <v>0</v>
      </c>
      <c r="CP98" s="151">
        <f t="shared" si="211"/>
        <v>0</v>
      </c>
      <c r="CQ98" s="151">
        <f t="shared" si="211"/>
        <v>0</v>
      </c>
      <c r="CR98" s="151">
        <f t="shared" si="211"/>
        <v>0</v>
      </c>
      <c r="CS98" s="151">
        <f t="shared" si="211"/>
        <v>0</v>
      </c>
      <c r="CT98" s="151">
        <f t="shared" si="211"/>
        <v>0</v>
      </c>
      <c r="CU98" s="151">
        <f t="shared" si="211"/>
        <v>0</v>
      </c>
      <c r="CV98" s="151">
        <f t="shared" si="211"/>
        <v>0</v>
      </c>
      <c r="CW98" s="151">
        <f t="shared" si="211"/>
        <v>0</v>
      </c>
      <c r="CX98" s="151">
        <f t="shared" si="211"/>
        <v>0</v>
      </c>
      <c r="CY98" s="151">
        <f t="shared" si="211"/>
        <v>0</v>
      </c>
      <c r="CZ98" s="151">
        <f t="shared" si="211"/>
        <v>0</v>
      </c>
      <c r="DA98" s="151">
        <f t="shared" si="211"/>
        <v>0</v>
      </c>
      <c r="DB98" s="151">
        <f t="shared" si="211"/>
        <v>0</v>
      </c>
      <c r="DC98" s="151">
        <f t="shared" si="211"/>
        <v>0</v>
      </c>
      <c r="DD98" s="151">
        <f t="shared" si="211"/>
        <v>0</v>
      </c>
      <c r="DE98" s="151">
        <f t="shared" si="211"/>
        <v>0</v>
      </c>
      <c r="DF98" s="151">
        <f t="shared" si="211"/>
        <v>0</v>
      </c>
      <c r="DG98" s="151">
        <f t="shared" si="211"/>
        <v>0</v>
      </c>
      <c r="DH98" s="151">
        <f t="shared" si="211"/>
        <v>0</v>
      </c>
      <c r="DI98" s="151">
        <f t="shared" si="211"/>
        <v>0</v>
      </c>
      <c r="DJ98" s="151">
        <f t="shared" si="211"/>
        <v>0</v>
      </c>
      <c r="DK98" s="151">
        <f t="shared" si="211"/>
        <v>0</v>
      </c>
      <c r="DL98" s="151">
        <f t="shared" si="211"/>
        <v>0</v>
      </c>
      <c r="DM98" s="151">
        <f t="shared" si="211"/>
        <v>0</v>
      </c>
      <c r="DN98" s="151">
        <f t="shared" si="211"/>
        <v>0</v>
      </c>
      <c r="DO98" s="151">
        <f t="shared" si="211"/>
        <v>0</v>
      </c>
      <c r="DP98" s="151">
        <f t="shared" si="211"/>
        <v>0</v>
      </c>
      <c r="DQ98" s="151">
        <f t="shared" si="211"/>
        <v>0</v>
      </c>
      <c r="DR98" s="151">
        <f t="shared" si="211"/>
        <v>0</v>
      </c>
      <c r="DS98" s="151">
        <f t="shared" si="211"/>
        <v>0</v>
      </c>
      <c r="DT98" s="151">
        <f t="shared" si="211"/>
        <v>0</v>
      </c>
      <c r="DU98" s="151">
        <f t="shared" si="211"/>
        <v>0</v>
      </c>
      <c r="DV98" s="151">
        <f t="shared" si="211"/>
        <v>0</v>
      </c>
      <c r="DW98" s="151">
        <f t="shared" si="211"/>
        <v>0</v>
      </c>
      <c r="DX98" s="151">
        <f t="shared" si="211"/>
        <v>0</v>
      </c>
      <c r="DY98" s="151">
        <f t="shared" si="211"/>
        <v>0</v>
      </c>
      <c r="DZ98" s="151">
        <f t="shared" si="211"/>
        <v>0</v>
      </c>
      <c r="EA98" s="151">
        <f t="shared" si="211"/>
        <v>0</v>
      </c>
      <c r="EB98" s="151">
        <f t="shared" si="211"/>
        <v>0</v>
      </c>
      <c r="EC98" s="151">
        <f t="shared" si="211"/>
        <v>0</v>
      </c>
      <c r="ED98" s="151">
        <f t="shared" si="211"/>
        <v>0</v>
      </c>
      <c r="EE98" s="151">
        <f t="shared" si="211"/>
        <v>0</v>
      </c>
      <c r="EF98" s="151">
        <f t="shared" si="211"/>
        <v>0</v>
      </c>
      <c r="EG98" s="151">
        <f t="shared" si="211"/>
        <v>0</v>
      </c>
      <c r="EH98" s="151">
        <f t="shared" ref="EH98:GS98" si="212">EH91+EH94</f>
        <v>0</v>
      </c>
      <c r="EI98" s="151">
        <f t="shared" si="212"/>
        <v>0</v>
      </c>
      <c r="EJ98" s="151">
        <f t="shared" si="212"/>
        <v>0</v>
      </c>
      <c r="EK98" s="151">
        <f t="shared" si="212"/>
        <v>0</v>
      </c>
      <c r="EL98" s="151">
        <f t="shared" si="212"/>
        <v>0</v>
      </c>
      <c r="EM98" s="151">
        <f t="shared" si="212"/>
        <v>0</v>
      </c>
      <c r="EN98" s="151">
        <f t="shared" si="212"/>
        <v>0</v>
      </c>
      <c r="EO98" s="151">
        <f t="shared" si="212"/>
        <v>0</v>
      </c>
      <c r="EP98" s="151">
        <f t="shared" si="212"/>
        <v>0</v>
      </c>
      <c r="EQ98" s="151">
        <f t="shared" si="212"/>
        <v>0</v>
      </c>
      <c r="ER98" s="151">
        <f t="shared" si="212"/>
        <v>0</v>
      </c>
      <c r="ES98" s="151">
        <f t="shared" si="212"/>
        <v>0</v>
      </c>
      <c r="ET98" s="151">
        <f t="shared" si="212"/>
        <v>0</v>
      </c>
      <c r="EU98" s="151">
        <f t="shared" si="212"/>
        <v>0</v>
      </c>
      <c r="EV98" s="151">
        <f t="shared" si="212"/>
        <v>0</v>
      </c>
      <c r="EW98" s="151">
        <f t="shared" si="212"/>
        <v>0</v>
      </c>
      <c r="EX98" s="151">
        <f t="shared" si="212"/>
        <v>0</v>
      </c>
      <c r="EY98" s="151">
        <f t="shared" si="212"/>
        <v>0</v>
      </c>
      <c r="EZ98" s="151">
        <f t="shared" si="212"/>
        <v>0</v>
      </c>
      <c r="FA98" s="151">
        <f t="shared" si="212"/>
        <v>0</v>
      </c>
      <c r="FB98" s="151">
        <f t="shared" si="212"/>
        <v>0</v>
      </c>
      <c r="FC98" s="151">
        <f t="shared" si="212"/>
        <v>0</v>
      </c>
      <c r="FD98" s="151">
        <f t="shared" si="212"/>
        <v>0</v>
      </c>
      <c r="FE98" s="151">
        <f t="shared" si="212"/>
        <v>0</v>
      </c>
      <c r="FF98" s="151">
        <f t="shared" si="212"/>
        <v>0</v>
      </c>
      <c r="FG98" s="151">
        <f t="shared" si="212"/>
        <v>0</v>
      </c>
      <c r="FH98" s="151">
        <f t="shared" si="212"/>
        <v>0</v>
      </c>
      <c r="FI98" s="151">
        <f t="shared" si="212"/>
        <v>0</v>
      </c>
      <c r="FJ98" s="151">
        <f t="shared" si="212"/>
        <v>0</v>
      </c>
      <c r="FK98" s="151">
        <f t="shared" si="212"/>
        <v>0</v>
      </c>
      <c r="FL98" s="151">
        <f t="shared" si="212"/>
        <v>0</v>
      </c>
      <c r="FM98" s="151">
        <f t="shared" si="212"/>
        <v>0</v>
      </c>
      <c r="FN98" s="151">
        <f t="shared" si="212"/>
        <v>0</v>
      </c>
      <c r="FO98" s="151">
        <f t="shared" si="212"/>
        <v>0</v>
      </c>
      <c r="FP98" s="151">
        <f t="shared" si="212"/>
        <v>0</v>
      </c>
      <c r="FQ98" s="151">
        <f t="shared" si="212"/>
        <v>0</v>
      </c>
      <c r="FR98" s="151">
        <f t="shared" si="212"/>
        <v>0</v>
      </c>
      <c r="FS98" s="151">
        <f t="shared" si="212"/>
        <v>0</v>
      </c>
      <c r="FT98" s="151">
        <f t="shared" si="212"/>
        <v>0</v>
      </c>
      <c r="FU98" s="151">
        <f t="shared" si="212"/>
        <v>0</v>
      </c>
      <c r="FV98" s="151">
        <f t="shared" si="212"/>
        <v>0</v>
      </c>
      <c r="FW98" s="151">
        <f t="shared" si="212"/>
        <v>0</v>
      </c>
      <c r="FX98" s="151">
        <f t="shared" si="212"/>
        <v>0</v>
      </c>
      <c r="FY98" s="151">
        <f t="shared" si="212"/>
        <v>0</v>
      </c>
      <c r="FZ98" s="151">
        <f t="shared" si="212"/>
        <v>0</v>
      </c>
      <c r="GA98" s="151">
        <f t="shared" si="212"/>
        <v>0</v>
      </c>
      <c r="GB98" s="151">
        <f t="shared" si="212"/>
        <v>0</v>
      </c>
      <c r="GC98" s="151">
        <f t="shared" si="212"/>
        <v>0</v>
      </c>
      <c r="GD98" s="151">
        <f t="shared" si="212"/>
        <v>0</v>
      </c>
      <c r="GE98" s="151">
        <f t="shared" si="212"/>
        <v>0</v>
      </c>
      <c r="GF98" s="151">
        <f t="shared" si="212"/>
        <v>0</v>
      </c>
      <c r="GG98" s="151">
        <f t="shared" si="212"/>
        <v>0</v>
      </c>
      <c r="GH98" s="151">
        <f t="shared" si="212"/>
        <v>0</v>
      </c>
      <c r="GI98" s="151">
        <f t="shared" si="212"/>
        <v>0</v>
      </c>
      <c r="GJ98" s="151">
        <f t="shared" si="212"/>
        <v>0</v>
      </c>
      <c r="GK98" s="151">
        <f t="shared" si="212"/>
        <v>0</v>
      </c>
      <c r="GL98" s="151">
        <f t="shared" si="212"/>
        <v>0</v>
      </c>
      <c r="GM98" s="151">
        <f t="shared" si="212"/>
        <v>0</v>
      </c>
      <c r="GN98" s="151">
        <f t="shared" si="212"/>
        <v>0</v>
      </c>
      <c r="GO98" s="151">
        <f t="shared" si="212"/>
        <v>0</v>
      </c>
      <c r="GP98" s="151">
        <f t="shared" si="212"/>
        <v>0</v>
      </c>
      <c r="GQ98" s="151">
        <f t="shared" si="212"/>
        <v>0</v>
      </c>
      <c r="GR98" s="151">
        <f t="shared" si="212"/>
        <v>0</v>
      </c>
      <c r="GS98" s="151">
        <f t="shared" si="212"/>
        <v>0</v>
      </c>
      <c r="GT98" s="151">
        <f t="shared" ref="GT98:JE98" si="213">GT91+GT94</f>
        <v>0</v>
      </c>
      <c r="GU98" s="151">
        <f t="shared" si="213"/>
        <v>0</v>
      </c>
      <c r="GV98" s="151">
        <f t="shared" si="213"/>
        <v>0</v>
      </c>
      <c r="GW98" s="151">
        <f t="shared" si="213"/>
        <v>0</v>
      </c>
      <c r="GX98" s="151">
        <f t="shared" si="213"/>
        <v>0</v>
      </c>
      <c r="GY98" s="151">
        <f t="shared" si="213"/>
        <v>0</v>
      </c>
      <c r="GZ98" s="151">
        <f t="shared" si="213"/>
        <v>0</v>
      </c>
      <c r="HA98" s="151">
        <f t="shared" si="213"/>
        <v>0</v>
      </c>
      <c r="HB98" s="151">
        <f t="shared" si="213"/>
        <v>0</v>
      </c>
      <c r="HC98" s="151">
        <f t="shared" si="213"/>
        <v>0</v>
      </c>
      <c r="HD98" s="151">
        <f t="shared" si="213"/>
        <v>0</v>
      </c>
      <c r="HE98" s="151">
        <f t="shared" si="213"/>
        <v>0</v>
      </c>
      <c r="HF98" s="151">
        <f t="shared" si="213"/>
        <v>0</v>
      </c>
      <c r="HG98" s="151">
        <f t="shared" si="213"/>
        <v>0</v>
      </c>
      <c r="HH98" s="151">
        <f t="shared" si="213"/>
        <v>0</v>
      </c>
      <c r="HI98" s="151">
        <f t="shared" si="213"/>
        <v>0</v>
      </c>
      <c r="HJ98" s="151">
        <f t="shared" si="213"/>
        <v>0</v>
      </c>
      <c r="HK98" s="151">
        <f t="shared" si="213"/>
        <v>0</v>
      </c>
      <c r="HL98" s="151">
        <f t="shared" si="213"/>
        <v>0</v>
      </c>
      <c r="HM98" s="151">
        <f t="shared" si="213"/>
        <v>0</v>
      </c>
      <c r="HN98" s="151">
        <f t="shared" si="213"/>
        <v>0</v>
      </c>
      <c r="HO98" s="151">
        <f t="shared" si="213"/>
        <v>0</v>
      </c>
      <c r="HP98" s="151">
        <f t="shared" si="213"/>
        <v>0</v>
      </c>
      <c r="HQ98" s="151">
        <f t="shared" si="213"/>
        <v>0</v>
      </c>
      <c r="HR98" s="151">
        <f t="shared" si="213"/>
        <v>0</v>
      </c>
      <c r="HS98" s="151">
        <f t="shared" si="213"/>
        <v>0</v>
      </c>
      <c r="HT98" s="151">
        <f t="shared" si="213"/>
        <v>0</v>
      </c>
      <c r="HU98" s="151">
        <f t="shared" si="213"/>
        <v>0</v>
      </c>
      <c r="HV98" s="151">
        <f t="shared" si="213"/>
        <v>0</v>
      </c>
      <c r="HW98" s="151">
        <f t="shared" si="213"/>
        <v>0</v>
      </c>
      <c r="HX98" s="151">
        <f t="shared" si="213"/>
        <v>0</v>
      </c>
      <c r="HY98" s="151">
        <f t="shared" si="213"/>
        <v>0</v>
      </c>
      <c r="HZ98" s="151">
        <f t="shared" si="213"/>
        <v>0</v>
      </c>
      <c r="IA98" s="151">
        <f t="shared" si="213"/>
        <v>0</v>
      </c>
      <c r="IB98" s="151">
        <f t="shared" si="213"/>
        <v>0</v>
      </c>
      <c r="IC98" s="151">
        <f t="shared" si="213"/>
        <v>0</v>
      </c>
      <c r="ID98" s="151">
        <f t="shared" si="213"/>
        <v>0</v>
      </c>
      <c r="IE98" s="151">
        <f t="shared" si="213"/>
        <v>0</v>
      </c>
      <c r="IF98" s="151">
        <f t="shared" si="213"/>
        <v>0</v>
      </c>
      <c r="IG98" s="151">
        <f t="shared" si="213"/>
        <v>0</v>
      </c>
      <c r="IH98" s="151">
        <f t="shared" si="213"/>
        <v>0</v>
      </c>
      <c r="II98" s="151">
        <f t="shared" si="213"/>
        <v>0</v>
      </c>
      <c r="IJ98" s="151">
        <f t="shared" si="213"/>
        <v>0</v>
      </c>
      <c r="IK98" s="151">
        <f t="shared" si="213"/>
        <v>0</v>
      </c>
      <c r="IL98" s="151">
        <f t="shared" si="213"/>
        <v>0</v>
      </c>
      <c r="IM98" s="151">
        <f t="shared" si="213"/>
        <v>0</v>
      </c>
      <c r="IN98" s="151">
        <f t="shared" si="213"/>
        <v>0</v>
      </c>
      <c r="IO98" s="151">
        <f t="shared" si="213"/>
        <v>0</v>
      </c>
      <c r="IP98" s="151">
        <f t="shared" si="213"/>
        <v>0</v>
      </c>
      <c r="IQ98" s="151">
        <f t="shared" si="213"/>
        <v>0</v>
      </c>
      <c r="IR98" s="151">
        <f t="shared" si="213"/>
        <v>0</v>
      </c>
      <c r="IS98" s="151">
        <f t="shared" si="213"/>
        <v>0</v>
      </c>
      <c r="IT98" s="151">
        <f t="shared" si="213"/>
        <v>0</v>
      </c>
      <c r="IU98" s="151">
        <f t="shared" si="213"/>
        <v>0</v>
      </c>
      <c r="IV98" s="151">
        <f t="shared" si="213"/>
        <v>0</v>
      </c>
      <c r="IW98" s="151">
        <f t="shared" si="213"/>
        <v>0</v>
      </c>
      <c r="IX98" s="151">
        <f t="shared" si="213"/>
        <v>0</v>
      </c>
      <c r="IY98" s="151">
        <f t="shared" si="213"/>
        <v>0</v>
      </c>
      <c r="IZ98" s="151">
        <f t="shared" si="213"/>
        <v>0</v>
      </c>
      <c r="JA98" s="151">
        <f t="shared" si="213"/>
        <v>0</v>
      </c>
      <c r="JB98" s="151">
        <f t="shared" si="213"/>
        <v>0</v>
      </c>
      <c r="JC98" s="151">
        <f t="shared" si="213"/>
        <v>0</v>
      </c>
      <c r="JD98" s="151">
        <f t="shared" si="213"/>
        <v>0</v>
      </c>
      <c r="JE98" s="151">
        <f t="shared" si="213"/>
        <v>0</v>
      </c>
      <c r="JF98" s="151">
        <f t="shared" ref="JF98:LQ98" si="214">JF91+JF94</f>
        <v>0</v>
      </c>
      <c r="JG98" s="151">
        <f t="shared" si="214"/>
        <v>0</v>
      </c>
      <c r="JH98" s="151">
        <f t="shared" si="214"/>
        <v>0</v>
      </c>
      <c r="JI98" s="151">
        <f t="shared" si="214"/>
        <v>0</v>
      </c>
      <c r="JJ98" s="151">
        <f t="shared" si="214"/>
        <v>0</v>
      </c>
      <c r="JK98" s="151">
        <f t="shared" si="214"/>
        <v>0</v>
      </c>
      <c r="JL98" s="151">
        <f t="shared" si="214"/>
        <v>0</v>
      </c>
      <c r="JM98" s="151">
        <f t="shared" si="214"/>
        <v>0</v>
      </c>
      <c r="JN98" s="151">
        <f t="shared" si="214"/>
        <v>0</v>
      </c>
      <c r="JO98" s="151">
        <f t="shared" si="214"/>
        <v>0</v>
      </c>
      <c r="JP98" s="151">
        <f t="shared" si="214"/>
        <v>0</v>
      </c>
      <c r="JQ98" s="151">
        <f t="shared" si="214"/>
        <v>0</v>
      </c>
      <c r="JR98" s="151">
        <f t="shared" si="214"/>
        <v>0</v>
      </c>
      <c r="JS98" s="151">
        <f t="shared" si="214"/>
        <v>0</v>
      </c>
      <c r="JT98" s="151">
        <f t="shared" si="214"/>
        <v>0</v>
      </c>
      <c r="JU98" s="151">
        <f t="shared" si="214"/>
        <v>0</v>
      </c>
      <c r="JV98" s="151">
        <f t="shared" si="214"/>
        <v>0</v>
      </c>
      <c r="JW98" s="151">
        <f t="shared" si="214"/>
        <v>0</v>
      </c>
      <c r="JX98" s="151">
        <f t="shared" si="214"/>
        <v>0</v>
      </c>
      <c r="JY98" s="151">
        <f t="shared" si="214"/>
        <v>0</v>
      </c>
      <c r="JZ98" s="151">
        <f t="shared" si="214"/>
        <v>0</v>
      </c>
      <c r="KA98" s="151">
        <f t="shared" si="214"/>
        <v>0</v>
      </c>
      <c r="KB98" s="151">
        <f t="shared" si="214"/>
        <v>0</v>
      </c>
      <c r="KC98" s="151">
        <f t="shared" si="214"/>
        <v>0</v>
      </c>
      <c r="KD98" s="151">
        <f t="shared" si="214"/>
        <v>0</v>
      </c>
      <c r="KE98" s="151">
        <f t="shared" si="214"/>
        <v>0</v>
      </c>
      <c r="KF98" s="151">
        <f t="shared" si="214"/>
        <v>0</v>
      </c>
      <c r="KG98" s="151">
        <f t="shared" si="214"/>
        <v>0</v>
      </c>
      <c r="KH98" s="151">
        <f t="shared" si="214"/>
        <v>0</v>
      </c>
      <c r="KI98" s="151">
        <f t="shared" si="214"/>
        <v>0</v>
      </c>
      <c r="KJ98" s="151">
        <f t="shared" si="214"/>
        <v>0</v>
      </c>
      <c r="KK98" s="151">
        <f t="shared" si="214"/>
        <v>0</v>
      </c>
      <c r="KL98" s="151">
        <f t="shared" si="214"/>
        <v>0</v>
      </c>
      <c r="KM98" s="151">
        <f t="shared" si="214"/>
        <v>0</v>
      </c>
      <c r="KN98" s="151">
        <f t="shared" si="214"/>
        <v>0</v>
      </c>
      <c r="KO98" s="151">
        <f t="shared" si="214"/>
        <v>0</v>
      </c>
      <c r="KP98" s="151">
        <f t="shared" si="214"/>
        <v>0</v>
      </c>
      <c r="KQ98" s="151">
        <f t="shared" si="214"/>
        <v>0</v>
      </c>
      <c r="KR98" s="151">
        <f t="shared" si="214"/>
        <v>0</v>
      </c>
      <c r="KS98" s="151">
        <f t="shared" si="214"/>
        <v>0</v>
      </c>
      <c r="KT98" s="151">
        <f t="shared" si="214"/>
        <v>0</v>
      </c>
      <c r="KU98" s="151">
        <f t="shared" si="214"/>
        <v>0</v>
      </c>
      <c r="KV98" s="151">
        <f t="shared" si="214"/>
        <v>0</v>
      </c>
      <c r="KW98" s="151">
        <f t="shared" si="214"/>
        <v>0</v>
      </c>
      <c r="KX98" s="151">
        <f t="shared" si="214"/>
        <v>0</v>
      </c>
      <c r="KY98" s="151">
        <f t="shared" si="214"/>
        <v>0</v>
      </c>
      <c r="KZ98" s="151">
        <f t="shared" si="214"/>
        <v>0</v>
      </c>
      <c r="LA98" s="151">
        <f t="shared" si="214"/>
        <v>0</v>
      </c>
      <c r="LB98" s="151">
        <f t="shared" si="214"/>
        <v>0</v>
      </c>
      <c r="LC98" s="151">
        <f t="shared" si="214"/>
        <v>0</v>
      </c>
      <c r="LD98" s="151">
        <f t="shared" si="214"/>
        <v>0</v>
      </c>
      <c r="LE98" s="151">
        <f t="shared" si="214"/>
        <v>0</v>
      </c>
      <c r="LF98" s="151">
        <f t="shared" si="214"/>
        <v>0</v>
      </c>
      <c r="LG98" s="151">
        <f t="shared" si="214"/>
        <v>0</v>
      </c>
      <c r="LH98" s="151">
        <f t="shared" si="214"/>
        <v>0</v>
      </c>
      <c r="LI98" s="151">
        <f t="shared" si="214"/>
        <v>0</v>
      </c>
      <c r="LJ98" s="151">
        <f t="shared" si="214"/>
        <v>0</v>
      </c>
      <c r="LK98" s="151">
        <f t="shared" si="214"/>
        <v>0</v>
      </c>
      <c r="LL98" s="151">
        <f t="shared" si="214"/>
        <v>0</v>
      </c>
      <c r="LM98" s="151">
        <f t="shared" si="214"/>
        <v>0</v>
      </c>
      <c r="LN98" s="151">
        <f t="shared" si="214"/>
        <v>0</v>
      </c>
      <c r="LO98" s="151">
        <f t="shared" si="214"/>
        <v>0</v>
      </c>
      <c r="LP98" s="151">
        <f t="shared" si="214"/>
        <v>0</v>
      </c>
      <c r="LQ98" s="151">
        <f t="shared" si="214"/>
        <v>0</v>
      </c>
      <c r="LR98" s="151">
        <f t="shared" ref="LR98:LT98" si="215">LR91+LR94</f>
        <v>0</v>
      </c>
      <c r="LS98" s="151">
        <f t="shared" si="215"/>
        <v>0</v>
      </c>
      <c r="LT98" s="151">
        <f t="shared" si="215"/>
        <v>0</v>
      </c>
      <c r="LU98" s="151"/>
      <c r="LV98" s="151"/>
      <c r="LW98" s="151"/>
      <c r="LX98" s="151"/>
      <c r="LY98" s="151"/>
      <c r="LZ98" s="151"/>
      <c r="MA98" s="151"/>
      <c r="MB98" s="151"/>
      <c r="MC98" s="151"/>
      <c r="MD98" s="151"/>
      <c r="ME98" s="151"/>
      <c r="MF98" s="151"/>
      <c r="MG98" s="151"/>
      <c r="MH98" s="151"/>
      <c r="MI98" s="151"/>
      <c r="MJ98" s="151"/>
      <c r="MK98" s="151"/>
      <c r="ML98" s="151"/>
      <c r="MM98" s="151"/>
      <c r="MN98" s="151"/>
      <c r="MO98" s="151"/>
      <c r="MP98" s="151"/>
      <c r="MQ98" s="151"/>
      <c r="MR98" s="151"/>
      <c r="MS98" s="151"/>
      <c r="MT98" s="151"/>
      <c r="MU98" s="151"/>
      <c r="MV98" s="151"/>
      <c r="MW98" s="151"/>
      <c r="MX98" s="151"/>
      <c r="MY98" s="151"/>
      <c r="MZ98" s="151"/>
      <c r="NA98" s="151"/>
      <c r="NB98" s="151"/>
      <c r="NC98" s="151"/>
      <c r="ND98" s="151"/>
      <c r="NE98" s="151"/>
      <c r="NF98" s="151"/>
      <c r="NG98" s="151"/>
      <c r="NH98" s="151"/>
      <c r="NI98" s="151"/>
      <c r="NJ98" s="151"/>
      <c r="NK98" s="151"/>
      <c r="NL98" s="151"/>
      <c r="NM98" s="151"/>
      <c r="NN98" s="151"/>
      <c r="NO98" s="151"/>
      <c r="NP98" s="151"/>
      <c r="NQ98" s="151"/>
      <c r="NR98" s="151"/>
      <c r="NS98" s="151"/>
      <c r="NT98" s="151"/>
      <c r="NU98" s="151"/>
      <c r="NV98" s="151"/>
      <c r="NW98" s="151"/>
      <c r="NX98" s="151"/>
      <c r="NY98" s="151"/>
      <c r="NZ98" s="151"/>
      <c r="OA98" s="151"/>
      <c r="OB98" s="151"/>
      <c r="OC98" s="151"/>
      <c r="OD98" s="151"/>
      <c r="OE98" s="151"/>
      <c r="OF98" s="151"/>
      <c r="OG98" s="151"/>
      <c r="OH98" s="151"/>
      <c r="OI98" s="151"/>
      <c r="OJ98" s="151"/>
      <c r="OK98" s="151"/>
      <c r="OL98" s="151"/>
      <c r="OM98" s="151"/>
      <c r="ON98" s="151"/>
      <c r="OO98" s="151"/>
      <c r="OP98" s="151"/>
      <c r="OQ98" s="151"/>
      <c r="OR98" s="151"/>
      <c r="OS98" s="151"/>
      <c r="OT98" s="151"/>
      <c r="OU98" s="151"/>
      <c r="OV98" s="151"/>
      <c r="OW98" s="151"/>
      <c r="OX98" s="151"/>
      <c r="OY98" s="151"/>
      <c r="OZ98" s="151"/>
      <c r="PA98" s="151"/>
      <c r="PB98" s="151"/>
      <c r="PC98" s="151"/>
      <c r="PD98" s="151"/>
      <c r="PE98" s="151"/>
      <c r="PF98" s="151"/>
      <c r="PG98" s="151"/>
      <c r="PH98" s="151"/>
      <c r="PI98" s="151"/>
      <c r="PJ98" s="151"/>
      <c r="PK98" s="151"/>
      <c r="PL98" s="151"/>
      <c r="PM98" s="151"/>
      <c r="PN98" s="151"/>
      <c r="PO98" s="151"/>
      <c r="PP98" s="151"/>
      <c r="PQ98" s="151"/>
      <c r="PR98" s="151"/>
      <c r="PS98" s="151"/>
      <c r="PT98" s="151"/>
      <c r="PU98" s="151"/>
      <c r="PV98" s="151"/>
      <c r="PW98" s="151"/>
      <c r="PX98" s="151"/>
      <c r="PY98" s="151"/>
      <c r="PZ98" s="151"/>
      <c r="QA98" s="151"/>
      <c r="QB98" s="151"/>
      <c r="QC98" s="151"/>
      <c r="QD98" s="151"/>
      <c r="QE98" s="151"/>
      <c r="QF98" s="151"/>
      <c r="QG98" s="151"/>
      <c r="QH98" s="151"/>
      <c r="QI98" s="151"/>
      <c r="QJ98" s="151"/>
      <c r="QK98" s="151"/>
      <c r="QL98" s="151"/>
      <c r="QM98" s="151"/>
      <c r="QN98" s="151"/>
      <c r="QO98" s="151"/>
      <c r="QP98" s="151"/>
      <c r="QQ98" s="151"/>
      <c r="QR98" s="151"/>
      <c r="QS98" s="151"/>
      <c r="QT98" s="151"/>
      <c r="QU98" s="151"/>
    </row>
    <row r="99" spans="1:463">
      <c r="A99" s="1"/>
      <c r="B99" s="1"/>
      <c r="C99" s="6"/>
      <c r="D99" s="6"/>
      <c r="E99" s="56"/>
      <c r="F99" s="6"/>
      <c r="G99" s="6"/>
      <c r="H99" s="487">
        <f ca="1">H98-H84</f>
        <v>-7.5900666415691376E-3</v>
      </c>
      <c r="I99" s="345"/>
      <c r="J99" s="345"/>
      <c r="K99" s="345"/>
      <c r="L99" s="345"/>
      <c r="M99" s="345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</row>
    <row r="100" spans="1:463">
      <c r="A100" s="128" t="s">
        <v>87</v>
      </c>
      <c r="B100" s="103" t="s">
        <v>39</v>
      </c>
      <c r="C100" s="101"/>
      <c r="D100" s="101"/>
      <c r="E100" s="104" t="s">
        <v>88</v>
      </c>
      <c r="F100" s="101"/>
      <c r="G100" s="101"/>
      <c r="H100" s="105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  <c r="BR100" s="101"/>
      <c r="BS100" s="101"/>
      <c r="BT100" s="101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01"/>
      <c r="CL100" s="101"/>
      <c r="CM100" s="101"/>
      <c r="CN100" s="101"/>
      <c r="CO100" s="101"/>
      <c r="CP100" s="101"/>
      <c r="CQ100" s="101"/>
      <c r="CR100" s="101"/>
      <c r="CS100" s="101"/>
      <c r="CT100" s="101"/>
      <c r="CU100" s="101"/>
      <c r="CV100" s="101"/>
      <c r="CW100" s="101"/>
      <c r="CX100" s="101"/>
      <c r="CY100" s="101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101"/>
      <c r="DQ100" s="101"/>
      <c r="DR100" s="101"/>
      <c r="DS100" s="101"/>
      <c r="DT100" s="101"/>
      <c r="DU100" s="101"/>
      <c r="DV100" s="101"/>
      <c r="DW100" s="101"/>
      <c r="DX100" s="101"/>
      <c r="DY100" s="101"/>
      <c r="DZ100" s="101"/>
      <c r="EA100" s="101"/>
      <c r="EB100" s="101"/>
      <c r="EC100" s="101"/>
      <c r="ED100" s="101"/>
      <c r="EE100" s="101"/>
      <c r="EF100" s="101"/>
      <c r="EG100" s="101"/>
      <c r="EH100" s="101"/>
      <c r="EI100" s="101"/>
      <c r="EJ100" s="101"/>
      <c r="EK100" s="101"/>
      <c r="EL100" s="101"/>
      <c r="EM100" s="101"/>
      <c r="EN100" s="101"/>
      <c r="EO100" s="101"/>
      <c r="EP100" s="101"/>
      <c r="EQ100" s="101"/>
      <c r="ER100" s="101"/>
      <c r="ES100" s="101"/>
      <c r="ET100" s="101"/>
      <c r="EU100" s="101"/>
      <c r="EV100" s="101"/>
      <c r="EW100" s="101"/>
      <c r="EX100" s="101"/>
      <c r="EY100" s="101"/>
      <c r="EZ100" s="101"/>
      <c r="FA100" s="101"/>
      <c r="FB100" s="101"/>
      <c r="FC100" s="101"/>
      <c r="FD100" s="101"/>
      <c r="FE100" s="101"/>
      <c r="FF100" s="101"/>
      <c r="FG100" s="101"/>
      <c r="FH100" s="101"/>
      <c r="FI100" s="101"/>
      <c r="FJ100" s="101"/>
      <c r="FK100" s="101"/>
      <c r="FL100" s="101"/>
      <c r="FM100" s="101"/>
      <c r="FN100" s="101"/>
      <c r="FO100" s="101"/>
      <c r="FP100" s="101"/>
      <c r="FQ100" s="101"/>
      <c r="FR100" s="101"/>
      <c r="FS100" s="101"/>
      <c r="FT100" s="101"/>
      <c r="FU100" s="101"/>
      <c r="FV100" s="101"/>
      <c r="FW100" s="101"/>
      <c r="FX100" s="101"/>
      <c r="FY100" s="101"/>
      <c r="FZ100" s="101"/>
      <c r="GA100" s="101"/>
      <c r="GB100" s="101"/>
      <c r="GC100" s="101"/>
      <c r="GD100" s="101"/>
      <c r="GE100" s="101"/>
      <c r="GF100" s="101"/>
      <c r="GG100" s="101"/>
      <c r="GH100" s="101"/>
      <c r="GI100" s="101"/>
      <c r="GJ100" s="101"/>
      <c r="GK100" s="101"/>
      <c r="GL100" s="101"/>
      <c r="GM100" s="101"/>
      <c r="GN100" s="101"/>
      <c r="GO100" s="101"/>
      <c r="GP100" s="101"/>
      <c r="GQ100" s="101"/>
      <c r="GR100" s="101"/>
      <c r="GS100" s="101"/>
      <c r="GT100" s="101"/>
      <c r="GU100" s="101"/>
      <c r="GV100" s="101"/>
      <c r="GW100" s="101"/>
      <c r="GX100" s="101"/>
      <c r="GY100" s="101"/>
      <c r="GZ100" s="101"/>
      <c r="HA100" s="101"/>
      <c r="HB100" s="101"/>
      <c r="HC100" s="101"/>
      <c r="HD100" s="101"/>
      <c r="HE100" s="101"/>
      <c r="HF100" s="101"/>
      <c r="HG100" s="101"/>
      <c r="HH100" s="101"/>
      <c r="HI100" s="101"/>
      <c r="HJ100" s="101"/>
      <c r="HK100" s="101"/>
      <c r="HL100" s="101"/>
      <c r="HM100" s="101"/>
      <c r="HN100" s="101"/>
      <c r="HO100" s="101"/>
      <c r="HP100" s="101"/>
      <c r="HQ100" s="101"/>
      <c r="HR100" s="101"/>
      <c r="HS100" s="101"/>
      <c r="HT100" s="101"/>
      <c r="HU100" s="101"/>
      <c r="HV100" s="101"/>
      <c r="HW100" s="101"/>
      <c r="HX100" s="101"/>
      <c r="HY100" s="101"/>
      <c r="HZ100" s="101"/>
      <c r="IA100" s="101"/>
      <c r="IB100" s="101"/>
      <c r="IC100" s="101"/>
      <c r="ID100" s="101"/>
      <c r="IE100" s="101"/>
      <c r="IF100" s="101"/>
      <c r="IG100" s="101"/>
      <c r="IH100" s="101"/>
      <c r="II100" s="101"/>
      <c r="IJ100" s="101"/>
      <c r="IK100" s="101"/>
      <c r="IL100" s="101"/>
      <c r="IM100" s="101"/>
      <c r="IN100" s="101"/>
      <c r="IO100" s="101"/>
      <c r="IP100" s="101"/>
      <c r="IQ100" s="101"/>
      <c r="IR100" s="101"/>
      <c r="IS100" s="101"/>
      <c r="IT100" s="101"/>
      <c r="IU100" s="101"/>
      <c r="IV100" s="101"/>
      <c r="IW100" s="101"/>
      <c r="IX100" s="101"/>
      <c r="IY100" s="101"/>
      <c r="IZ100" s="101"/>
      <c r="JA100" s="101"/>
      <c r="JB100" s="101"/>
      <c r="JC100" s="101"/>
      <c r="JD100" s="101"/>
      <c r="JE100" s="101"/>
      <c r="JF100" s="101"/>
      <c r="JG100" s="101"/>
      <c r="JH100" s="101"/>
      <c r="JI100" s="101"/>
      <c r="JJ100" s="101"/>
      <c r="JK100" s="101"/>
      <c r="JL100" s="101"/>
      <c r="JM100" s="101"/>
      <c r="JN100" s="101"/>
      <c r="JO100" s="101"/>
      <c r="JP100" s="101"/>
      <c r="JQ100" s="101"/>
      <c r="JR100" s="101"/>
      <c r="JS100" s="101"/>
      <c r="JT100" s="101"/>
      <c r="JU100" s="101"/>
      <c r="JV100" s="101"/>
      <c r="JW100" s="101"/>
      <c r="JX100" s="101"/>
      <c r="JY100" s="101"/>
      <c r="JZ100" s="101"/>
      <c r="KA100" s="101"/>
      <c r="KB100" s="101"/>
      <c r="KC100" s="101"/>
      <c r="KD100" s="101"/>
      <c r="KE100" s="101"/>
      <c r="KF100" s="101"/>
      <c r="KG100" s="101"/>
      <c r="KH100" s="101"/>
      <c r="KI100" s="101"/>
      <c r="KJ100" s="101"/>
      <c r="KK100" s="101"/>
      <c r="KL100" s="101"/>
      <c r="KM100" s="101"/>
      <c r="KN100" s="101"/>
      <c r="KO100" s="101"/>
      <c r="KP100" s="101"/>
      <c r="KQ100" s="101"/>
      <c r="KR100" s="101"/>
      <c r="KS100" s="101"/>
      <c r="KT100" s="101"/>
      <c r="KU100" s="101"/>
      <c r="KV100" s="101"/>
      <c r="KW100" s="101"/>
      <c r="KX100" s="101"/>
      <c r="KY100" s="101"/>
      <c r="KZ100" s="101"/>
      <c r="LA100" s="101"/>
      <c r="LB100" s="101"/>
      <c r="LC100" s="101"/>
      <c r="LD100" s="101"/>
      <c r="LE100" s="101"/>
      <c r="LF100" s="101"/>
      <c r="LG100" s="101"/>
      <c r="LH100" s="101"/>
      <c r="LI100" s="101"/>
      <c r="LJ100" s="101"/>
      <c r="LK100" s="101"/>
      <c r="LL100" s="101"/>
      <c r="LM100" s="101"/>
      <c r="LN100" s="101"/>
      <c r="LO100" s="101"/>
      <c r="LP100" s="101"/>
      <c r="LQ100" s="101"/>
      <c r="LR100" s="101"/>
      <c r="LS100" s="101"/>
      <c r="LT100" s="101"/>
      <c r="LU100" s="101"/>
      <c r="LV100" s="101"/>
      <c r="LW100" s="101"/>
      <c r="LX100" s="101"/>
      <c r="LY100" s="101"/>
      <c r="LZ100" s="101"/>
      <c r="MA100" s="101"/>
      <c r="MB100" s="101"/>
      <c r="MC100" s="101"/>
      <c r="MD100" s="101"/>
      <c r="ME100" s="101"/>
      <c r="MF100" s="101"/>
      <c r="MG100" s="101"/>
      <c r="MH100" s="101"/>
      <c r="MI100" s="101"/>
      <c r="MJ100" s="101"/>
      <c r="MK100" s="101"/>
      <c r="ML100" s="101"/>
      <c r="MM100" s="101"/>
      <c r="MN100" s="101"/>
      <c r="MO100" s="101"/>
      <c r="MP100" s="101"/>
      <c r="MQ100" s="101"/>
      <c r="MR100" s="101"/>
      <c r="MS100" s="101"/>
      <c r="MT100" s="101"/>
      <c r="MU100" s="101"/>
      <c r="MV100" s="101"/>
      <c r="MW100" s="101"/>
      <c r="MX100" s="101"/>
      <c r="MY100" s="101"/>
      <c r="MZ100" s="101"/>
      <c r="NA100" s="101"/>
      <c r="NB100" s="101"/>
      <c r="NC100" s="101"/>
      <c r="ND100" s="101"/>
      <c r="NE100" s="101"/>
      <c r="NF100" s="101"/>
      <c r="NG100" s="101"/>
      <c r="NH100" s="101"/>
      <c r="NI100" s="101"/>
      <c r="NJ100" s="101"/>
      <c r="NK100" s="101"/>
      <c r="NL100" s="101"/>
      <c r="NM100" s="101"/>
      <c r="NN100" s="101"/>
      <c r="NO100" s="101"/>
      <c r="NP100" s="101"/>
      <c r="NQ100" s="101"/>
      <c r="NR100" s="101"/>
      <c r="NS100" s="101"/>
      <c r="NT100" s="101"/>
      <c r="NU100" s="101"/>
      <c r="NV100" s="101"/>
      <c r="NW100" s="101"/>
      <c r="NX100" s="101"/>
      <c r="NY100" s="101"/>
      <c r="NZ100" s="101"/>
      <c r="OA100" s="101"/>
      <c r="OB100" s="101"/>
      <c r="OC100" s="101"/>
      <c r="OD100" s="101"/>
      <c r="OE100" s="101"/>
      <c r="OF100" s="101"/>
      <c r="OG100" s="101"/>
      <c r="OH100" s="101"/>
      <c r="OI100" s="101"/>
      <c r="OJ100" s="101"/>
      <c r="OK100" s="101"/>
      <c r="OL100" s="101"/>
      <c r="OM100" s="101"/>
      <c r="ON100" s="101"/>
      <c r="OO100" s="101"/>
      <c r="OP100" s="101"/>
      <c r="OQ100" s="101"/>
      <c r="OR100" s="101"/>
      <c r="OS100" s="101"/>
      <c r="OT100" s="101"/>
      <c r="OU100" s="101"/>
      <c r="OV100" s="101"/>
      <c r="OW100" s="101"/>
      <c r="OX100" s="101"/>
      <c r="OY100" s="101"/>
      <c r="OZ100" s="101"/>
      <c r="PA100" s="101"/>
      <c r="PB100" s="101"/>
      <c r="PC100" s="101"/>
      <c r="PD100" s="101"/>
      <c r="PE100" s="101"/>
      <c r="PF100" s="101"/>
      <c r="PG100" s="101"/>
      <c r="PH100" s="101"/>
      <c r="PI100" s="101"/>
      <c r="PJ100" s="101"/>
      <c r="PK100" s="101"/>
      <c r="PL100" s="101"/>
      <c r="PM100" s="101"/>
      <c r="PN100" s="101"/>
      <c r="PO100" s="101"/>
      <c r="PP100" s="101"/>
      <c r="PQ100" s="101"/>
      <c r="PR100" s="101"/>
      <c r="PS100" s="101"/>
      <c r="PT100" s="101"/>
      <c r="PU100" s="101"/>
      <c r="PV100" s="101"/>
      <c r="PW100" s="101"/>
      <c r="PX100" s="101"/>
      <c r="PY100" s="101"/>
      <c r="PZ100" s="101"/>
      <c r="QA100" s="101"/>
      <c r="QB100" s="101"/>
      <c r="QC100" s="101"/>
      <c r="QD100" s="101"/>
      <c r="QE100" s="101"/>
      <c r="QF100" s="101"/>
      <c r="QG100" s="101"/>
      <c r="QH100" s="101"/>
      <c r="QI100" s="101"/>
      <c r="QJ100" s="101"/>
      <c r="QK100" s="101"/>
      <c r="QL100" s="101"/>
      <c r="QM100" s="101"/>
      <c r="QN100" s="101"/>
      <c r="QO100" s="101"/>
      <c r="QP100" s="101"/>
      <c r="QQ100" s="101"/>
      <c r="QR100" s="101"/>
      <c r="QS100" s="101"/>
      <c r="QT100" s="101"/>
      <c r="QU100" s="101"/>
    </row>
    <row r="101" spans="1:463" ht="15" customHeight="1" outlineLevel="1">
      <c r="H101" s="4"/>
    </row>
    <row r="102" spans="1:463" outlineLevel="1">
      <c r="B102" s="1" t="s">
        <v>446</v>
      </c>
      <c r="H102" s="4"/>
      <c r="AA102" s="85">
        <f ca="1">Inputs!E164*AA63</f>
        <v>0</v>
      </c>
    </row>
    <row r="103" spans="1:463" outlineLevel="1">
      <c r="C103" s="75" t="s">
        <v>447</v>
      </c>
      <c r="D103" s="7"/>
      <c r="E103" s="50" t="s">
        <v>95</v>
      </c>
      <c r="F103" s="6"/>
      <c r="G103" s="6"/>
      <c r="H103" s="73"/>
      <c r="I103" s="45">
        <v>0</v>
      </c>
      <c r="J103" s="45">
        <f t="shared" ref="J103:BG103" si="216">I106</f>
        <v>0</v>
      </c>
      <c r="K103" s="45">
        <f t="shared" si="216"/>
        <v>0</v>
      </c>
      <c r="L103" s="45">
        <f t="shared" si="216"/>
        <v>0</v>
      </c>
      <c r="M103" s="45">
        <f t="shared" si="216"/>
        <v>0</v>
      </c>
      <c r="N103" s="45">
        <f t="shared" si="216"/>
        <v>0</v>
      </c>
      <c r="O103" s="45">
        <f t="shared" ca="1" si="216"/>
        <v>0</v>
      </c>
      <c r="P103" s="45">
        <f t="shared" ca="1" si="216"/>
        <v>0</v>
      </c>
      <c r="Q103" s="45">
        <f t="shared" ca="1" si="216"/>
        <v>0</v>
      </c>
      <c r="R103" s="45">
        <f t="shared" ca="1" si="216"/>
        <v>0</v>
      </c>
      <c r="S103" s="45">
        <f t="shared" ca="1" si="216"/>
        <v>0</v>
      </c>
      <c r="T103" s="45">
        <f t="shared" ca="1" si="216"/>
        <v>0</v>
      </c>
      <c r="U103" s="45">
        <f t="shared" ca="1" si="216"/>
        <v>0</v>
      </c>
      <c r="V103" s="45">
        <f t="shared" ca="1" si="216"/>
        <v>0</v>
      </c>
      <c r="W103" s="45">
        <f t="shared" ca="1" si="216"/>
        <v>0</v>
      </c>
      <c r="X103" s="45">
        <f t="shared" ca="1" si="216"/>
        <v>0</v>
      </c>
      <c r="Y103" s="45">
        <f t="shared" ca="1" si="216"/>
        <v>0</v>
      </c>
      <c r="Z103" s="45">
        <f t="shared" ca="1" si="216"/>
        <v>0</v>
      </c>
      <c r="AA103" s="45">
        <f t="shared" ca="1" si="216"/>
        <v>0</v>
      </c>
      <c r="AB103" s="45">
        <f t="shared" ca="1" si="216"/>
        <v>0</v>
      </c>
      <c r="AC103" s="45">
        <f t="shared" ca="1" si="216"/>
        <v>0</v>
      </c>
      <c r="AD103" s="45">
        <f t="shared" ca="1" si="216"/>
        <v>0</v>
      </c>
      <c r="AE103" s="45">
        <f t="shared" ca="1" si="216"/>
        <v>0</v>
      </c>
      <c r="AF103" s="45">
        <f t="shared" ca="1" si="216"/>
        <v>0</v>
      </c>
      <c r="AG103" s="45">
        <f t="shared" ca="1" si="216"/>
        <v>0</v>
      </c>
      <c r="AH103" s="45">
        <f t="shared" ca="1" si="216"/>
        <v>0</v>
      </c>
      <c r="AI103" s="45">
        <f t="shared" ca="1" si="216"/>
        <v>0</v>
      </c>
      <c r="AJ103" s="45">
        <f t="shared" ca="1" si="216"/>
        <v>0</v>
      </c>
      <c r="AK103" s="45">
        <f t="shared" ca="1" si="216"/>
        <v>0</v>
      </c>
      <c r="AL103" s="45">
        <f t="shared" ca="1" si="216"/>
        <v>0</v>
      </c>
      <c r="AM103" s="45">
        <f t="shared" ca="1" si="216"/>
        <v>0</v>
      </c>
      <c r="AN103" s="45">
        <f t="shared" si="216"/>
        <v>0</v>
      </c>
      <c r="AO103" s="45">
        <f t="shared" si="216"/>
        <v>0</v>
      </c>
      <c r="AP103" s="45">
        <f t="shared" si="216"/>
        <v>0</v>
      </c>
      <c r="AQ103" s="45">
        <f t="shared" si="216"/>
        <v>0</v>
      </c>
      <c r="AR103" s="45">
        <f t="shared" si="216"/>
        <v>0</v>
      </c>
      <c r="AS103" s="45">
        <f t="shared" si="216"/>
        <v>0</v>
      </c>
      <c r="AT103" s="45">
        <f t="shared" si="216"/>
        <v>0</v>
      </c>
      <c r="AU103" s="45">
        <f t="shared" si="216"/>
        <v>0</v>
      </c>
      <c r="AV103" s="45">
        <f t="shared" si="216"/>
        <v>0</v>
      </c>
      <c r="AW103" s="45">
        <f t="shared" si="216"/>
        <v>0</v>
      </c>
      <c r="AX103" s="45">
        <f t="shared" si="216"/>
        <v>0</v>
      </c>
      <c r="AY103" s="45">
        <f t="shared" si="216"/>
        <v>0</v>
      </c>
      <c r="AZ103" s="45">
        <f t="shared" si="216"/>
        <v>0</v>
      </c>
      <c r="BA103" s="45">
        <f t="shared" si="216"/>
        <v>0</v>
      </c>
      <c r="BB103" s="45">
        <f t="shared" si="216"/>
        <v>0</v>
      </c>
      <c r="BC103" s="45">
        <f t="shared" si="216"/>
        <v>0</v>
      </c>
      <c r="BD103" s="45">
        <f t="shared" si="216"/>
        <v>0</v>
      </c>
      <c r="BE103" s="45">
        <f t="shared" si="216"/>
        <v>0</v>
      </c>
      <c r="BF103" s="45">
        <f t="shared" si="216"/>
        <v>0</v>
      </c>
      <c r="BG103" s="45">
        <f t="shared" si="216"/>
        <v>0</v>
      </c>
      <c r="BH103" s="45">
        <f t="shared" ref="BH103:DS103" si="217">BG106</f>
        <v>0</v>
      </c>
      <c r="BI103" s="45">
        <f t="shared" si="217"/>
        <v>0</v>
      </c>
      <c r="BJ103" s="45">
        <f t="shared" si="217"/>
        <v>0</v>
      </c>
      <c r="BK103" s="45">
        <f t="shared" si="217"/>
        <v>0</v>
      </c>
      <c r="BL103" s="45">
        <f t="shared" si="217"/>
        <v>0</v>
      </c>
      <c r="BM103" s="45">
        <f t="shared" si="217"/>
        <v>0</v>
      </c>
      <c r="BN103" s="45">
        <f t="shared" si="217"/>
        <v>0</v>
      </c>
      <c r="BO103" s="45">
        <f t="shared" si="217"/>
        <v>0</v>
      </c>
      <c r="BP103" s="45">
        <f t="shared" si="217"/>
        <v>0</v>
      </c>
      <c r="BQ103" s="45">
        <f t="shared" si="217"/>
        <v>0</v>
      </c>
      <c r="BR103" s="45">
        <f t="shared" si="217"/>
        <v>0</v>
      </c>
      <c r="BS103" s="45">
        <f t="shared" si="217"/>
        <v>0</v>
      </c>
      <c r="BT103" s="45">
        <f t="shared" si="217"/>
        <v>0</v>
      </c>
      <c r="BU103" s="45">
        <f t="shared" si="217"/>
        <v>0</v>
      </c>
      <c r="BV103" s="45">
        <f t="shared" si="217"/>
        <v>0</v>
      </c>
      <c r="BW103" s="45">
        <f t="shared" si="217"/>
        <v>0</v>
      </c>
      <c r="BX103" s="45">
        <f t="shared" si="217"/>
        <v>0</v>
      </c>
      <c r="BY103" s="45">
        <f t="shared" si="217"/>
        <v>0</v>
      </c>
      <c r="BZ103" s="45">
        <f t="shared" si="217"/>
        <v>0</v>
      </c>
      <c r="CA103" s="45">
        <f t="shared" si="217"/>
        <v>0</v>
      </c>
      <c r="CB103" s="45">
        <f t="shared" si="217"/>
        <v>0</v>
      </c>
      <c r="CC103" s="45">
        <f t="shared" si="217"/>
        <v>0</v>
      </c>
      <c r="CD103" s="45">
        <f t="shared" si="217"/>
        <v>0</v>
      </c>
      <c r="CE103" s="45">
        <f t="shared" si="217"/>
        <v>0</v>
      </c>
      <c r="CF103" s="45">
        <f t="shared" si="217"/>
        <v>0</v>
      </c>
      <c r="CG103" s="45">
        <f t="shared" si="217"/>
        <v>0</v>
      </c>
      <c r="CH103" s="45">
        <f t="shared" si="217"/>
        <v>0</v>
      </c>
      <c r="CI103" s="45">
        <f t="shared" si="217"/>
        <v>0</v>
      </c>
      <c r="CJ103" s="45">
        <f t="shared" si="217"/>
        <v>0</v>
      </c>
      <c r="CK103" s="45">
        <f t="shared" si="217"/>
        <v>0</v>
      </c>
      <c r="CL103" s="45">
        <f t="shared" si="217"/>
        <v>0</v>
      </c>
      <c r="CM103" s="45">
        <f t="shared" si="217"/>
        <v>0</v>
      </c>
      <c r="CN103" s="45">
        <f t="shared" si="217"/>
        <v>0</v>
      </c>
      <c r="CO103" s="45">
        <f t="shared" si="217"/>
        <v>0</v>
      </c>
      <c r="CP103" s="45">
        <f t="shared" si="217"/>
        <v>0</v>
      </c>
      <c r="CQ103" s="45">
        <f t="shared" si="217"/>
        <v>0</v>
      </c>
      <c r="CR103" s="45">
        <f t="shared" si="217"/>
        <v>0</v>
      </c>
      <c r="CS103" s="45">
        <f t="shared" si="217"/>
        <v>0</v>
      </c>
      <c r="CT103" s="45">
        <f t="shared" si="217"/>
        <v>0</v>
      </c>
      <c r="CU103" s="45">
        <f t="shared" si="217"/>
        <v>0</v>
      </c>
      <c r="CV103" s="45">
        <f t="shared" si="217"/>
        <v>0</v>
      </c>
      <c r="CW103" s="45">
        <f t="shared" si="217"/>
        <v>0</v>
      </c>
      <c r="CX103" s="45">
        <f t="shared" si="217"/>
        <v>0</v>
      </c>
      <c r="CY103" s="45">
        <f t="shared" si="217"/>
        <v>0</v>
      </c>
      <c r="CZ103" s="45">
        <f t="shared" si="217"/>
        <v>0</v>
      </c>
      <c r="DA103" s="45">
        <f t="shared" si="217"/>
        <v>0</v>
      </c>
      <c r="DB103" s="45">
        <f t="shared" si="217"/>
        <v>0</v>
      </c>
      <c r="DC103" s="45">
        <f t="shared" si="217"/>
        <v>0</v>
      </c>
      <c r="DD103" s="45">
        <f t="shared" si="217"/>
        <v>0</v>
      </c>
      <c r="DE103" s="45">
        <f t="shared" si="217"/>
        <v>0</v>
      </c>
      <c r="DF103" s="45">
        <f t="shared" si="217"/>
        <v>0</v>
      </c>
      <c r="DG103" s="45">
        <f t="shared" si="217"/>
        <v>0</v>
      </c>
      <c r="DH103" s="45">
        <f t="shared" si="217"/>
        <v>0</v>
      </c>
      <c r="DI103" s="45">
        <f t="shared" si="217"/>
        <v>0</v>
      </c>
      <c r="DJ103" s="45">
        <f t="shared" si="217"/>
        <v>0</v>
      </c>
      <c r="DK103" s="45">
        <f t="shared" si="217"/>
        <v>0</v>
      </c>
      <c r="DL103" s="45">
        <f t="shared" si="217"/>
        <v>0</v>
      </c>
      <c r="DM103" s="45">
        <f t="shared" si="217"/>
        <v>0</v>
      </c>
      <c r="DN103" s="45">
        <f t="shared" si="217"/>
        <v>0</v>
      </c>
      <c r="DO103" s="45">
        <f t="shared" si="217"/>
        <v>0</v>
      </c>
      <c r="DP103" s="45">
        <f t="shared" si="217"/>
        <v>0</v>
      </c>
      <c r="DQ103" s="45">
        <f t="shared" si="217"/>
        <v>0</v>
      </c>
      <c r="DR103" s="45">
        <f t="shared" si="217"/>
        <v>0</v>
      </c>
      <c r="DS103" s="45">
        <f t="shared" si="217"/>
        <v>0</v>
      </c>
      <c r="DT103" s="45">
        <f t="shared" ref="DT103:GE103" si="218">DS106</f>
        <v>0</v>
      </c>
      <c r="DU103" s="45">
        <f t="shared" si="218"/>
        <v>0</v>
      </c>
      <c r="DV103" s="45">
        <f t="shared" si="218"/>
        <v>0</v>
      </c>
      <c r="DW103" s="45">
        <f t="shared" si="218"/>
        <v>0</v>
      </c>
      <c r="DX103" s="45">
        <f t="shared" si="218"/>
        <v>0</v>
      </c>
      <c r="DY103" s="45">
        <f t="shared" si="218"/>
        <v>0</v>
      </c>
      <c r="DZ103" s="45">
        <f t="shared" si="218"/>
        <v>0</v>
      </c>
      <c r="EA103" s="45">
        <f t="shared" si="218"/>
        <v>0</v>
      </c>
      <c r="EB103" s="45">
        <f t="shared" si="218"/>
        <v>0</v>
      </c>
      <c r="EC103" s="45">
        <f t="shared" si="218"/>
        <v>0</v>
      </c>
      <c r="ED103" s="45">
        <f t="shared" si="218"/>
        <v>0</v>
      </c>
      <c r="EE103" s="45">
        <f t="shared" si="218"/>
        <v>0</v>
      </c>
      <c r="EF103" s="45">
        <f t="shared" si="218"/>
        <v>0</v>
      </c>
      <c r="EG103" s="45">
        <f t="shared" si="218"/>
        <v>0</v>
      </c>
      <c r="EH103" s="45">
        <f t="shared" si="218"/>
        <v>0</v>
      </c>
      <c r="EI103" s="45">
        <f t="shared" si="218"/>
        <v>0</v>
      </c>
      <c r="EJ103" s="45">
        <f t="shared" si="218"/>
        <v>0</v>
      </c>
      <c r="EK103" s="45">
        <f t="shared" si="218"/>
        <v>0</v>
      </c>
      <c r="EL103" s="45">
        <f t="shared" si="218"/>
        <v>0</v>
      </c>
      <c r="EM103" s="45">
        <f t="shared" si="218"/>
        <v>0</v>
      </c>
      <c r="EN103" s="45">
        <f t="shared" si="218"/>
        <v>0</v>
      </c>
      <c r="EO103" s="45">
        <f t="shared" si="218"/>
        <v>0</v>
      </c>
      <c r="EP103" s="45">
        <f t="shared" si="218"/>
        <v>0</v>
      </c>
      <c r="EQ103" s="45">
        <f t="shared" si="218"/>
        <v>0</v>
      </c>
      <c r="ER103" s="45">
        <f t="shared" si="218"/>
        <v>0</v>
      </c>
      <c r="ES103" s="45">
        <f t="shared" si="218"/>
        <v>0</v>
      </c>
      <c r="ET103" s="45">
        <f t="shared" si="218"/>
        <v>0</v>
      </c>
      <c r="EU103" s="45">
        <f t="shared" si="218"/>
        <v>0</v>
      </c>
      <c r="EV103" s="45">
        <f t="shared" si="218"/>
        <v>0</v>
      </c>
      <c r="EW103" s="45">
        <f t="shared" si="218"/>
        <v>0</v>
      </c>
      <c r="EX103" s="45">
        <f t="shared" si="218"/>
        <v>0</v>
      </c>
      <c r="EY103" s="45">
        <f t="shared" si="218"/>
        <v>0</v>
      </c>
      <c r="EZ103" s="45">
        <f t="shared" si="218"/>
        <v>0</v>
      </c>
      <c r="FA103" s="45">
        <f t="shared" si="218"/>
        <v>0</v>
      </c>
      <c r="FB103" s="45">
        <f t="shared" si="218"/>
        <v>0</v>
      </c>
      <c r="FC103" s="45">
        <f t="shared" si="218"/>
        <v>0</v>
      </c>
      <c r="FD103" s="45">
        <f t="shared" si="218"/>
        <v>0</v>
      </c>
      <c r="FE103" s="45">
        <f t="shared" si="218"/>
        <v>0</v>
      </c>
      <c r="FF103" s="45">
        <f t="shared" si="218"/>
        <v>0</v>
      </c>
      <c r="FG103" s="45">
        <f t="shared" si="218"/>
        <v>0</v>
      </c>
      <c r="FH103" s="45">
        <f t="shared" si="218"/>
        <v>0</v>
      </c>
      <c r="FI103" s="45">
        <f t="shared" si="218"/>
        <v>0</v>
      </c>
      <c r="FJ103" s="45">
        <f t="shared" si="218"/>
        <v>0</v>
      </c>
      <c r="FK103" s="45">
        <f t="shared" si="218"/>
        <v>0</v>
      </c>
      <c r="FL103" s="45">
        <f t="shared" si="218"/>
        <v>0</v>
      </c>
      <c r="FM103" s="45">
        <f t="shared" si="218"/>
        <v>0</v>
      </c>
      <c r="FN103" s="45">
        <f t="shared" si="218"/>
        <v>0</v>
      </c>
      <c r="FO103" s="45">
        <f t="shared" si="218"/>
        <v>0</v>
      </c>
      <c r="FP103" s="45">
        <f t="shared" si="218"/>
        <v>0</v>
      </c>
      <c r="FQ103" s="45">
        <f t="shared" si="218"/>
        <v>0</v>
      </c>
      <c r="FR103" s="45">
        <f t="shared" si="218"/>
        <v>0</v>
      </c>
      <c r="FS103" s="45">
        <f t="shared" si="218"/>
        <v>0</v>
      </c>
      <c r="FT103" s="45">
        <f t="shared" si="218"/>
        <v>0</v>
      </c>
      <c r="FU103" s="45">
        <f t="shared" si="218"/>
        <v>0</v>
      </c>
      <c r="FV103" s="45">
        <f t="shared" si="218"/>
        <v>0</v>
      </c>
      <c r="FW103" s="45">
        <f t="shared" si="218"/>
        <v>0</v>
      </c>
      <c r="FX103" s="45">
        <f t="shared" si="218"/>
        <v>0</v>
      </c>
      <c r="FY103" s="45">
        <f t="shared" si="218"/>
        <v>0</v>
      </c>
      <c r="FZ103" s="45">
        <f t="shared" si="218"/>
        <v>0</v>
      </c>
      <c r="GA103" s="45">
        <f t="shared" si="218"/>
        <v>0</v>
      </c>
      <c r="GB103" s="45">
        <f t="shared" si="218"/>
        <v>0</v>
      </c>
      <c r="GC103" s="45">
        <f t="shared" si="218"/>
        <v>0</v>
      </c>
      <c r="GD103" s="45">
        <f t="shared" si="218"/>
        <v>0</v>
      </c>
      <c r="GE103" s="45">
        <f t="shared" si="218"/>
        <v>0</v>
      </c>
      <c r="GF103" s="45">
        <f t="shared" ref="GF103:IQ103" si="219">GE106</f>
        <v>0</v>
      </c>
      <c r="GG103" s="45">
        <f t="shared" si="219"/>
        <v>0</v>
      </c>
      <c r="GH103" s="45">
        <f t="shared" si="219"/>
        <v>0</v>
      </c>
      <c r="GI103" s="45">
        <f t="shared" si="219"/>
        <v>0</v>
      </c>
      <c r="GJ103" s="45">
        <f t="shared" si="219"/>
        <v>0</v>
      </c>
      <c r="GK103" s="45">
        <f t="shared" si="219"/>
        <v>0</v>
      </c>
      <c r="GL103" s="45">
        <f t="shared" si="219"/>
        <v>0</v>
      </c>
      <c r="GM103" s="45">
        <f t="shared" si="219"/>
        <v>0</v>
      </c>
      <c r="GN103" s="45">
        <f t="shared" si="219"/>
        <v>0</v>
      </c>
      <c r="GO103" s="45">
        <f t="shared" si="219"/>
        <v>0</v>
      </c>
      <c r="GP103" s="45">
        <f t="shared" si="219"/>
        <v>0</v>
      </c>
      <c r="GQ103" s="45">
        <f t="shared" si="219"/>
        <v>0</v>
      </c>
      <c r="GR103" s="45">
        <f t="shared" si="219"/>
        <v>0</v>
      </c>
      <c r="GS103" s="45">
        <f t="shared" si="219"/>
        <v>0</v>
      </c>
      <c r="GT103" s="45">
        <f t="shared" si="219"/>
        <v>0</v>
      </c>
      <c r="GU103" s="45">
        <f t="shared" si="219"/>
        <v>0</v>
      </c>
      <c r="GV103" s="45">
        <f t="shared" si="219"/>
        <v>0</v>
      </c>
      <c r="GW103" s="45">
        <f t="shared" si="219"/>
        <v>0</v>
      </c>
      <c r="GX103" s="45">
        <f t="shared" si="219"/>
        <v>0</v>
      </c>
      <c r="GY103" s="45">
        <f t="shared" si="219"/>
        <v>0</v>
      </c>
      <c r="GZ103" s="45">
        <f t="shared" si="219"/>
        <v>0</v>
      </c>
      <c r="HA103" s="45">
        <f t="shared" si="219"/>
        <v>0</v>
      </c>
      <c r="HB103" s="45">
        <f t="shared" si="219"/>
        <v>0</v>
      </c>
      <c r="HC103" s="45">
        <f t="shared" si="219"/>
        <v>0</v>
      </c>
      <c r="HD103" s="45">
        <f t="shared" si="219"/>
        <v>0</v>
      </c>
      <c r="HE103" s="45">
        <f t="shared" si="219"/>
        <v>0</v>
      </c>
      <c r="HF103" s="45">
        <f t="shared" si="219"/>
        <v>0</v>
      </c>
      <c r="HG103" s="45">
        <f t="shared" si="219"/>
        <v>0</v>
      </c>
      <c r="HH103" s="45">
        <f t="shared" si="219"/>
        <v>0</v>
      </c>
      <c r="HI103" s="45">
        <f t="shared" si="219"/>
        <v>0</v>
      </c>
      <c r="HJ103" s="45">
        <f t="shared" si="219"/>
        <v>0</v>
      </c>
      <c r="HK103" s="45">
        <f t="shared" si="219"/>
        <v>0</v>
      </c>
      <c r="HL103" s="45">
        <f t="shared" si="219"/>
        <v>0</v>
      </c>
      <c r="HM103" s="45">
        <f t="shared" si="219"/>
        <v>0</v>
      </c>
      <c r="HN103" s="45">
        <f t="shared" si="219"/>
        <v>0</v>
      </c>
      <c r="HO103" s="45">
        <f t="shared" si="219"/>
        <v>0</v>
      </c>
      <c r="HP103" s="45">
        <f t="shared" si="219"/>
        <v>0</v>
      </c>
      <c r="HQ103" s="45">
        <f t="shared" si="219"/>
        <v>0</v>
      </c>
      <c r="HR103" s="45">
        <f t="shared" si="219"/>
        <v>0</v>
      </c>
      <c r="HS103" s="45">
        <f t="shared" si="219"/>
        <v>0</v>
      </c>
      <c r="HT103" s="45">
        <f t="shared" si="219"/>
        <v>0</v>
      </c>
      <c r="HU103" s="45">
        <f t="shared" si="219"/>
        <v>0</v>
      </c>
      <c r="HV103" s="45">
        <f t="shared" si="219"/>
        <v>0</v>
      </c>
      <c r="HW103" s="45">
        <f t="shared" si="219"/>
        <v>0</v>
      </c>
      <c r="HX103" s="45">
        <f t="shared" si="219"/>
        <v>0</v>
      </c>
      <c r="HY103" s="45">
        <f t="shared" si="219"/>
        <v>0</v>
      </c>
      <c r="HZ103" s="45">
        <f t="shared" si="219"/>
        <v>0</v>
      </c>
      <c r="IA103" s="45">
        <f t="shared" si="219"/>
        <v>0</v>
      </c>
      <c r="IB103" s="45">
        <f t="shared" si="219"/>
        <v>0</v>
      </c>
      <c r="IC103" s="45">
        <f t="shared" si="219"/>
        <v>0</v>
      </c>
      <c r="ID103" s="45">
        <f t="shared" si="219"/>
        <v>0</v>
      </c>
      <c r="IE103" s="45">
        <f t="shared" si="219"/>
        <v>0</v>
      </c>
      <c r="IF103" s="45">
        <f t="shared" si="219"/>
        <v>0</v>
      </c>
      <c r="IG103" s="45">
        <f t="shared" si="219"/>
        <v>0</v>
      </c>
      <c r="IH103" s="45">
        <f t="shared" si="219"/>
        <v>0</v>
      </c>
      <c r="II103" s="45">
        <f t="shared" si="219"/>
        <v>0</v>
      </c>
      <c r="IJ103" s="45">
        <f t="shared" si="219"/>
        <v>0</v>
      </c>
      <c r="IK103" s="45">
        <f t="shared" si="219"/>
        <v>0</v>
      </c>
      <c r="IL103" s="45">
        <f t="shared" si="219"/>
        <v>0</v>
      </c>
      <c r="IM103" s="45">
        <f t="shared" si="219"/>
        <v>0</v>
      </c>
      <c r="IN103" s="45">
        <f t="shared" si="219"/>
        <v>0</v>
      </c>
      <c r="IO103" s="45">
        <f t="shared" si="219"/>
        <v>0</v>
      </c>
      <c r="IP103" s="45">
        <f t="shared" si="219"/>
        <v>0</v>
      </c>
      <c r="IQ103" s="45">
        <f t="shared" si="219"/>
        <v>0</v>
      </c>
      <c r="IR103" s="45">
        <f t="shared" ref="IR103:KP103" si="220">IQ106</f>
        <v>0</v>
      </c>
      <c r="IS103" s="45">
        <f t="shared" si="220"/>
        <v>0</v>
      </c>
      <c r="IT103" s="45">
        <f t="shared" si="220"/>
        <v>0</v>
      </c>
      <c r="IU103" s="45">
        <f t="shared" si="220"/>
        <v>0</v>
      </c>
      <c r="IV103" s="45">
        <f t="shared" si="220"/>
        <v>0</v>
      </c>
      <c r="IW103" s="45">
        <f t="shared" si="220"/>
        <v>0</v>
      </c>
      <c r="IX103" s="45">
        <f t="shared" si="220"/>
        <v>0</v>
      </c>
      <c r="IY103" s="45">
        <f t="shared" si="220"/>
        <v>0</v>
      </c>
      <c r="IZ103" s="45">
        <f t="shared" si="220"/>
        <v>0</v>
      </c>
      <c r="JA103" s="45">
        <f t="shared" si="220"/>
        <v>0</v>
      </c>
      <c r="JB103" s="45">
        <f t="shared" si="220"/>
        <v>0</v>
      </c>
      <c r="JC103" s="45">
        <f t="shared" si="220"/>
        <v>0</v>
      </c>
      <c r="JD103" s="45">
        <f t="shared" si="220"/>
        <v>0</v>
      </c>
      <c r="JE103" s="45">
        <f t="shared" si="220"/>
        <v>0</v>
      </c>
      <c r="JF103" s="45">
        <f t="shared" si="220"/>
        <v>0</v>
      </c>
      <c r="JG103" s="45">
        <f t="shared" si="220"/>
        <v>0</v>
      </c>
      <c r="JH103" s="45">
        <f t="shared" si="220"/>
        <v>0</v>
      </c>
      <c r="JI103" s="45">
        <f t="shared" si="220"/>
        <v>0</v>
      </c>
      <c r="JJ103" s="45">
        <f t="shared" si="220"/>
        <v>0</v>
      </c>
      <c r="JK103" s="45">
        <f t="shared" si="220"/>
        <v>0</v>
      </c>
      <c r="JL103" s="45">
        <f t="shared" si="220"/>
        <v>0</v>
      </c>
      <c r="JM103" s="45">
        <f t="shared" si="220"/>
        <v>0</v>
      </c>
      <c r="JN103" s="45">
        <f t="shared" si="220"/>
        <v>0</v>
      </c>
      <c r="JO103" s="45">
        <f t="shared" si="220"/>
        <v>0</v>
      </c>
      <c r="JP103" s="45">
        <f t="shared" si="220"/>
        <v>0</v>
      </c>
      <c r="JQ103" s="45">
        <f t="shared" si="220"/>
        <v>0</v>
      </c>
      <c r="JR103" s="45">
        <f t="shared" si="220"/>
        <v>0</v>
      </c>
      <c r="JS103" s="45">
        <f t="shared" si="220"/>
        <v>0</v>
      </c>
      <c r="JT103" s="45">
        <f t="shared" si="220"/>
        <v>0</v>
      </c>
      <c r="JU103" s="45">
        <f t="shared" si="220"/>
        <v>0</v>
      </c>
      <c r="JV103" s="45">
        <f t="shared" si="220"/>
        <v>0</v>
      </c>
      <c r="JW103" s="45">
        <f t="shared" si="220"/>
        <v>0</v>
      </c>
      <c r="JX103" s="45">
        <f t="shared" si="220"/>
        <v>0</v>
      </c>
      <c r="JY103" s="45">
        <f t="shared" si="220"/>
        <v>0</v>
      </c>
      <c r="JZ103" s="45">
        <f t="shared" si="220"/>
        <v>0</v>
      </c>
      <c r="KA103" s="45">
        <f t="shared" si="220"/>
        <v>0</v>
      </c>
      <c r="KB103" s="45">
        <f t="shared" si="220"/>
        <v>0</v>
      </c>
      <c r="KC103" s="45">
        <f t="shared" si="220"/>
        <v>0</v>
      </c>
      <c r="KD103" s="45">
        <f t="shared" si="220"/>
        <v>0</v>
      </c>
      <c r="KE103" s="45">
        <f t="shared" si="220"/>
        <v>0</v>
      </c>
      <c r="KF103" s="45">
        <f t="shared" si="220"/>
        <v>0</v>
      </c>
      <c r="KG103" s="45">
        <f t="shared" si="220"/>
        <v>0</v>
      </c>
      <c r="KH103" s="45">
        <f t="shared" si="220"/>
        <v>0</v>
      </c>
      <c r="KI103" s="45">
        <f t="shared" si="220"/>
        <v>0</v>
      </c>
      <c r="KJ103" s="45">
        <f t="shared" si="220"/>
        <v>0</v>
      </c>
      <c r="KK103" s="45">
        <f t="shared" si="220"/>
        <v>0</v>
      </c>
      <c r="KL103" s="45">
        <f t="shared" si="220"/>
        <v>0</v>
      </c>
      <c r="KM103" s="45">
        <f t="shared" si="220"/>
        <v>0</v>
      </c>
      <c r="KN103" s="45">
        <f t="shared" si="220"/>
        <v>0</v>
      </c>
      <c r="KO103" s="45">
        <f t="shared" si="220"/>
        <v>0</v>
      </c>
      <c r="KP103" s="45">
        <f t="shared" si="220"/>
        <v>0</v>
      </c>
      <c r="KQ103" s="45">
        <f t="shared" ref="KQ103:LT103" si="221">KP106</f>
        <v>0</v>
      </c>
      <c r="KR103" s="45">
        <f t="shared" si="221"/>
        <v>0</v>
      </c>
      <c r="KS103" s="45">
        <f t="shared" si="221"/>
        <v>0</v>
      </c>
      <c r="KT103" s="45">
        <f t="shared" si="221"/>
        <v>0</v>
      </c>
      <c r="KU103" s="45">
        <f t="shared" si="221"/>
        <v>0</v>
      </c>
      <c r="KV103" s="45">
        <f t="shared" si="221"/>
        <v>0</v>
      </c>
      <c r="KW103" s="45">
        <f t="shared" si="221"/>
        <v>0</v>
      </c>
      <c r="KX103" s="45">
        <f t="shared" si="221"/>
        <v>0</v>
      </c>
      <c r="KY103" s="45">
        <f t="shared" si="221"/>
        <v>0</v>
      </c>
      <c r="KZ103" s="45">
        <f t="shared" si="221"/>
        <v>0</v>
      </c>
      <c r="LA103" s="45">
        <f t="shared" si="221"/>
        <v>0</v>
      </c>
      <c r="LB103" s="45">
        <f t="shared" si="221"/>
        <v>0</v>
      </c>
      <c r="LC103" s="45">
        <f t="shared" si="221"/>
        <v>0</v>
      </c>
      <c r="LD103" s="45">
        <f t="shared" si="221"/>
        <v>0</v>
      </c>
      <c r="LE103" s="45">
        <f t="shared" si="221"/>
        <v>0</v>
      </c>
      <c r="LF103" s="45">
        <f t="shared" si="221"/>
        <v>0</v>
      </c>
      <c r="LG103" s="45">
        <f t="shared" si="221"/>
        <v>0</v>
      </c>
      <c r="LH103" s="45">
        <f t="shared" si="221"/>
        <v>0</v>
      </c>
      <c r="LI103" s="45">
        <f t="shared" si="221"/>
        <v>0</v>
      </c>
      <c r="LJ103" s="45">
        <f t="shared" si="221"/>
        <v>0</v>
      </c>
      <c r="LK103" s="45">
        <f t="shared" si="221"/>
        <v>0</v>
      </c>
      <c r="LL103" s="45">
        <f t="shared" si="221"/>
        <v>0</v>
      </c>
      <c r="LM103" s="45">
        <f t="shared" si="221"/>
        <v>0</v>
      </c>
      <c r="LN103" s="45">
        <f t="shared" si="221"/>
        <v>0</v>
      </c>
      <c r="LO103" s="45">
        <f t="shared" si="221"/>
        <v>0</v>
      </c>
      <c r="LP103" s="45">
        <f t="shared" si="221"/>
        <v>0</v>
      </c>
      <c r="LQ103" s="45">
        <f t="shared" si="221"/>
        <v>0</v>
      </c>
      <c r="LR103" s="45">
        <f t="shared" si="221"/>
        <v>0</v>
      </c>
      <c r="LS103" s="45">
        <f t="shared" si="221"/>
        <v>0</v>
      </c>
      <c r="LT103" s="45">
        <f t="shared" si="221"/>
        <v>0</v>
      </c>
      <c r="LU103" s="45"/>
      <c r="LV103" s="45"/>
      <c r="LW103" s="45"/>
      <c r="LX103" s="45"/>
      <c r="LY103" s="45"/>
      <c r="LZ103" s="45"/>
      <c r="MA103" s="45"/>
      <c r="MB103" s="45"/>
      <c r="MC103" s="45"/>
      <c r="MD103" s="45"/>
      <c r="ME103" s="45"/>
      <c r="MF103" s="45"/>
      <c r="MG103" s="45"/>
      <c r="MH103" s="45"/>
      <c r="MI103" s="45"/>
      <c r="MJ103" s="45"/>
      <c r="MK103" s="45"/>
      <c r="ML103" s="45"/>
      <c r="MM103" s="45"/>
      <c r="MN103" s="45"/>
      <c r="MO103" s="45"/>
      <c r="MP103" s="45"/>
      <c r="MQ103" s="45"/>
      <c r="MR103" s="45"/>
      <c r="MS103" s="45"/>
      <c r="MT103" s="45"/>
      <c r="MU103" s="45"/>
      <c r="MV103" s="45"/>
      <c r="MW103" s="45"/>
      <c r="MX103" s="45"/>
      <c r="MY103" s="45"/>
      <c r="MZ103" s="45"/>
      <c r="NA103" s="45"/>
      <c r="NB103" s="45"/>
      <c r="NC103" s="45"/>
      <c r="ND103" s="45"/>
      <c r="NE103" s="45"/>
      <c r="NF103" s="45"/>
      <c r="NG103" s="45"/>
      <c r="NH103" s="45"/>
      <c r="NI103" s="45"/>
      <c r="NJ103" s="45"/>
      <c r="NK103" s="45"/>
      <c r="NL103" s="45"/>
      <c r="NM103" s="45"/>
      <c r="NN103" s="45"/>
      <c r="NO103" s="45"/>
      <c r="NP103" s="45"/>
      <c r="NQ103" s="45"/>
      <c r="NR103" s="45"/>
      <c r="NS103" s="45"/>
      <c r="NT103" s="45"/>
      <c r="NU103" s="45"/>
      <c r="NV103" s="45"/>
      <c r="NW103" s="45"/>
      <c r="NX103" s="45"/>
      <c r="NY103" s="45"/>
      <c r="NZ103" s="45"/>
      <c r="OA103" s="45"/>
      <c r="OB103" s="45"/>
      <c r="OC103" s="45"/>
      <c r="OD103" s="45"/>
      <c r="OE103" s="45"/>
      <c r="OF103" s="45"/>
      <c r="OG103" s="45"/>
      <c r="OH103" s="45"/>
      <c r="OI103" s="45"/>
      <c r="OJ103" s="45"/>
      <c r="OK103" s="45"/>
      <c r="OL103" s="45"/>
      <c r="OM103" s="45"/>
      <c r="ON103" s="45"/>
      <c r="OO103" s="45"/>
      <c r="OP103" s="45"/>
      <c r="OQ103" s="45"/>
      <c r="OR103" s="45"/>
      <c r="OS103" s="45"/>
      <c r="OT103" s="45"/>
      <c r="OU103" s="45"/>
      <c r="OV103" s="45"/>
      <c r="OW103" s="45"/>
      <c r="OX103" s="45"/>
      <c r="OY103" s="45"/>
      <c r="OZ103" s="45"/>
      <c r="PA103" s="45"/>
      <c r="PB103" s="45"/>
      <c r="PC103" s="45"/>
      <c r="PD103" s="45"/>
      <c r="PE103" s="45"/>
      <c r="PF103" s="45"/>
      <c r="PG103" s="45"/>
      <c r="PH103" s="45"/>
      <c r="PI103" s="45"/>
      <c r="PJ103" s="45"/>
      <c r="PK103" s="45"/>
      <c r="PL103" s="45"/>
      <c r="PM103" s="45"/>
      <c r="PN103" s="45"/>
      <c r="PO103" s="45"/>
      <c r="PP103" s="45"/>
      <c r="PQ103" s="45"/>
      <c r="PR103" s="45"/>
      <c r="PS103" s="45"/>
      <c r="PT103" s="45"/>
      <c r="PU103" s="45"/>
      <c r="PV103" s="45"/>
      <c r="PW103" s="45"/>
      <c r="PX103" s="45"/>
      <c r="PY103" s="45"/>
      <c r="PZ103" s="45"/>
      <c r="QA103" s="45"/>
      <c r="QB103" s="45"/>
      <c r="QC103" s="45"/>
      <c r="QD103" s="45"/>
      <c r="QE103" s="45"/>
      <c r="QF103" s="45"/>
      <c r="QG103" s="45"/>
      <c r="QH103" s="45"/>
      <c r="QI103" s="45"/>
      <c r="QJ103" s="45"/>
      <c r="QK103" s="45"/>
      <c r="QL103" s="45"/>
      <c r="QM103" s="45"/>
      <c r="QN103" s="45"/>
      <c r="QO103" s="45"/>
      <c r="QP103" s="45"/>
      <c r="QQ103" s="45"/>
      <c r="QR103" s="45"/>
      <c r="QS103" s="45"/>
      <c r="QT103" s="45"/>
      <c r="QU103" s="45"/>
    </row>
    <row r="104" spans="1:463" outlineLevel="1">
      <c r="C104" s="75" t="s">
        <v>448</v>
      </c>
      <c r="D104" s="7"/>
      <c r="E104" s="50" t="s">
        <v>95</v>
      </c>
      <c r="F104" s="6"/>
      <c r="G104" s="6"/>
      <c r="H104" s="73">
        <f ca="1">SUM(I104:QJ104)</f>
        <v>3792500</v>
      </c>
      <c r="I104" s="45">
        <f>Inputs!$F165+Inputs!$G165</f>
        <v>3792500</v>
      </c>
      <c r="J104" s="45">
        <v>0</v>
      </c>
      <c r="K104" s="45">
        <v>0</v>
      </c>
      <c r="L104" s="45">
        <v>0</v>
      </c>
      <c r="M104" s="45">
        <v>0</v>
      </c>
      <c r="N104" s="45">
        <f ca="1">Inputs!$E164*N63</f>
        <v>0</v>
      </c>
      <c r="O104" s="45">
        <v>0</v>
      </c>
      <c r="P104" s="45">
        <v>0</v>
      </c>
      <c r="Q104" s="45">
        <v>0</v>
      </c>
      <c r="R104" s="45">
        <v>0</v>
      </c>
      <c r="S104" s="45">
        <v>0</v>
      </c>
      <c r="T104" s="45">
        <v>0</v>
      </c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  <c r="AW104" s="45">
        <v>0</v>
      </c>
      <c r="AX104" s="45">
        <v>0</v>
      </c>
      <c r="AY104" s="45">
        <v>0</v>
      </c>
      <c r="AZ104" s="45"/>
      <c r="BA104" s="45"/>
      <c r="BB104" s="45"/>
      <c r="BC104" s="45"/>
      <c r="BD104" s="45"/>
      <c r="BE104" s="45"/>
      <c r="BF104" s="45"/>
      <c r="BG104" s="45"/>
      <c r="BH104" s="45"/>
      <c r="BI104" s="4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45"/>
      <c r="BZ104" s="45"/>
      <c r="CA104" s="45"/>
      <c r="CB104" s="45"/>
      <c r="CC104" s="45"/>
      <c r="CD104" s="45"/>
      <c r="CE104" s="45"/>
      <c r="CF104" s="45"/>
      <c r="CG104" s="45"/>
      <c r="CH104" s="45"/>
      <c r="CI104" s="45"/>
      <c r="CJ104" s="45"/>
      <c r="CK104" s="45"/>
      <c r="CL104" s="45"/>
      <c r="CM104" s="45"/>
      <c r="CN104" s="45"/>
      <c r="CO104" s="45"/>
      <c r="CP104" s="45"/>
      <c r="CQ104" s="45"/>
      <c r="CR104" s="45"/>
      <c r="CS104" s="45"/>
      <c r="CT104" s="45"/>
      <c r="CU104" s="45"/>
      <c r="CV104" s="45"/>
      <c r="CW104" s="45"/>
      <c r="CX104" s="45"/>
      <c r="CY104" s="45"/>
      <c r="CZ104" s="45"/>
      <c r="DA104" s="45"/>
      <c r="DB104" s="45"/>
      <c r="DC104" s="45"/>
      <c r="DD104" s="45"/>
      <c r="DE104" s="45"/>
      <c r="DF104" s="45"/>
      <c r="DG104" s="45"/>
      <c r="DH104" s="45"/>
      <c r="DI104" s="45"/>
      <c r="DJ104" s="45"/>
      <c r="DK104" s="45"/>
      <c r="DL104" s="45"/>
      <c r="DM104" s="45"/>
      <c r="DN104" s="45"/>
      <c r="DO104" s="45"/>
      <c r="DP104" s="45"/>
      <c r="DQ104" s="45"/>
      <c r="DR104" s="45"/>
      <c r="DS104" s="45"/>
      <c r="DT104" s="45"/>
      <c r="DU104" s="45"/>
      <c r="DV104" s="45"/>
      <c r="DW104" s="45"/>
      <c r="DX104" s="45"/>
      <c r="DY104" s="45"/>
      <c r="DZ104" s="45"/>
      <c r="EA104" s="45"/>
      <c r="EB104" s="45"/>
      <c r="EC104" s="45"/>
      <c r="ED104" s="45"/>
      <c r="EE104" s="45"/>
      <c r="EF104" s="45"/>
      <c r="EG104" s="45"/>
      <c r="EH104" s="45"/>
      <c r="EI104" s="45"/>
      <c r="EJ104" s="45"/>
      <c r="EK104" s="45"/>
      <c r="EL104" s="45"/>
      <c r="EM104" s="45"/>
      <c r="EN104" s="45"/>
      <c r="EO104" s="45"/>
      <c r="EP104" s="45"/>
      <c r="EQ104" s="45"/>
      <c r="ER104" s="45"/>
      <c r="ES104" s="45"/>
      <c r="ET104" s="45"/>
      <c r="EU104" s="45"/>
      <c r="EV104" s="45"/>
      <c r="EW104" s="45"/>
      <c r="EX104" s="45"/>
      <c r="EY104" s="45"/>
      <c r="EZ104" s="45"/>
      <c r="FA104" s="45"/>
      <c r="FB104" s="45"/>
      <c r="FC104" s="45"/>
      <c r="FD104" s="45"/>
      <c r="FE104" s="45"/>
      <c r="FF104" s="45"/>
      <c r="FG104" s="45"/>
      <c r="FH104" s="45"/>
      <c r="FI104" s="45"/>
      <c r="FJ104" s="45"/>
      <c r="FK104" s="45"/>
      <c r="FL104" s="45"/>
      <c r="FM104" s="45"/>
      <c r="FN104" s="45"/>
      <c r="FO104" s="45"/>
      <c r="FP104" s="45"/>
      <c r="FQ104" s="45"/>
      <c r="FR104" s="45"/>
      <c r="FS104" s="45"/>
      <c r="FT104" s="45"/>
      <c r="FU104" s="45"/>
      <c r="FV104" s="45"/>
      <c r="FW104" s="45"/>
      <c r="FX104" s="45"/>
      <c r="FY104" s="45"/>
      <c r="FZ104" s="45"/>
      <c r="GA104" s="45"/>
      <c r="GB104" s="45"/>
      <c r="GC104" s="45"/>
      <c r="GD104" s="45"/>
      <c r="GE104" s="45"/>
      <c r="GF104" s="45"/>
      <c r="GG104" s="45"/>
      <c r="GH104" s="45"/>
      <c r="GI104" s="45"/>
      <c r="GJ104" s="45"/>
      <c r="GK104" s="45"/>
      <c r="GL104" s="45"/>
      <c r="GM104" s="45"/>
      <c r="GN104" s="45"/>
      <c r="GO104" s="45"/>
      <c r="GP104" s="45"/>
      <c r="GQ104" s="45"/>
      <c r="GR104" s="45"/>
      <c r="GS104" s="45"/>
      <c r="GT104" s="45"/>
      <c r="GU104" s="45"/>
      <c r="GV104" s="45"/>
      <c r="GW104" s="45"/>
      <c r="GX104" s="45"/>
      <c r="GY104" s="45"/>
      <c r="GZ104" s="45"/>
      <c r="HA104" s="45"/>
      <c r="HB104" s="45"/>
      <c r="HC104" s="45"/>
      <c r="HD104" s="45"/>
      <c r="HE104" s="45"/>
      <c r="HF104" s="45"/>
      <c r="HG104" s="45"/>
      <c r="HH104" s="45"/>
      <c r="HI104" s="45"/>
      <c r="HJ104" s="45"/>
      <c r="HK104" s="45"/>
      <c r="HL104" s="45"/>
      <c r="HM104" s="45"/>
      <c r="HN104" s="45"/>
      <c r="HO104" s="45"/>
      <c r="HP104" s="45"/>
      <c r="HQ104" s="45"/>
      <c r="HR104" s="45"/>
      <c r="HS104" s="45"/>
      <c r="HT104" s="45"/>
      <c r="HU104" s="45"/>
      <c r="HV104" s="45"/>
      <c r="HW104" s="45"/>
      <c r="HX104" s="45"/>
      <c r="HY104" s="45"/>
      <c r="HZ104" s="45"/>
      <c r="IA104" s="45"/>
      <c r="IB104" s="45"/>
      <c r="IC104" s="45"/>
      <c r="ID104" s="45"/>
      <c r="IE104" s="45"/>
      <c r="IF104" s="45"/>
      <c r="IG104" s="45"/>
      <c r="IH104" s="45"/>
      <c r="II104" s="45"/>
      <c r="IJ104" s="45"/>
      <c r="IK104" s="45"/>
      <c r="IL104" s="45"/>
      <c r="IM104" s="45"/>
      <c r="IN104" s="45"/>
      <c r="IO104" s="45"/>
      <c r="IP104" s="45"/>
      <c r="IQ104" s="45"/>
      <c r="IR104" s="45"/>
      <c r="IS104" s="45"/>
      <c r="IT104" s="45"/>
      <c r="IU104" s="45"/>
      <c r="IV104" s="45"/>
      <c r="IW104" s="45"/>
      <c r="IX104" s="45"/>
      <c r="IY104" s="45"/>
      <c r="IZ104" s="45"/>
      <c r="JA104" s="45"/>
      <c r="JB104" s="45"/>
      <c r="JC104" s="45"/>
      <c r="JD104" s="45"/>
      <c r="JE104" s="45"/>
      <c r="JF104" s="45"/>
      <c r="JG104" s="45"/>
      <c r="JH104" s="45"/>
      <c r="JI104" s="45"/>
      <c r="JJ104" s="45"/>
      <c r="JK104" s="45"/>
      <c r="JL104" s="45"/>
      <c r="JM104" s="45"/>
      <c r="JN104" s="45"/>
      <c r="JO104" s="45"/>
      <c r="JP104" s="45"/>
      <c r="JQ104" s="45"/>
      <c r="JR104" s="45"/>
      <c r="JS104" s="45"/>
      <c r="JT104" s="45"/>
      <c r="JU104" s="45"/>
      <c r="JV104" s="45"/>
      <c r="JW104" s="45"/>
      <c r="JX104" s="45"/>
      <c r="JY104" s="45"/>
      <c r="JZ104" s="45"/>
      <c r="KA104" s="45"/>
      <c r="KB104" s="45"/>
      <c r="KC104" s="45"/>
      <c r="KD104" s="45"/>
      <c r="KE104" s="45"/>
      <c r="KF104" s="45"/>
      <c r="KG104" s="45"/>
      <c r="KH104" s="45"/>
      <c r="KI104" s="45"/>
      <c r="KJ104" s="45"/>
      <c r="KK104" s="45"/>
      <c r="KL104" s="45"/>
      <c r="KM104" s="45"/>
      <c r="KN104" s="45"/>
      <c r="KO104" s="45"/>
      <c r="KP104" s="45"/>
      <c r="KQ104" s="45"/>
      <c r="KR104" s="45"/>
      <c r="KS104" s="45"/>
      <c r="KT104" s="45"/>
      <c r="KU104" s="45"/>
      <c r="KV104" s="45"/>
      <c r="KW104" s="45"/>
      <c r="KX104" s="45"/>
      <c r="KY104" s="45"/>
      <c r="KZ104" s="45"/>
      <c r="LA104" s="45"/>
      <c r="LB104" s="45"/>
      <c r="LC104" s="45"/>
      <c r="LD104" s="45"/>
      <c r="LE104" s="45"/>
      <c r="LF104" s="45"/>
      <c r="LG104" s="45"/>
      <c r="LH104" s="45"/>
      <c r="LI104" s="45"/>
      <c r="LJ104" s="45"/>
      <c r="LK104" s="45"/>
      <c r="LL104" s="45"/>
      <c r="LM104" s="45"/>
      <c r="LN104" s="45"/>
      <c r="LO104" s="45"/>
      <c r="LP104" s="45"/>
      <c r="LQ104" s="45"/>
      <c r="LR104" s="45"/>
      <c r="LS104" s="45"/>
      <c r="LT104" s="45"/>
      <c r="LU104" s="45"/>
      <c r="LV104" s="45"/>
      <c r="LW104" s="45"/>
      <c r="LX104" s="45"/>
      <c r="LY104" s="45"/>
      <c r="LZ104" s="45"/>
      <c r="MA104" s="45"/>
      <c r="MB104" s="45"/>
      <c r="MC104" s="45"/>
      <c r="MD104" s="45"/>
      <c r="ME104" s="45"/>
      <c r="MF104" s="45"/>
      <c r="MG104" s="45"/>
      <c r="MH104" s="45"/>
      <c r="MI104" s="45"/>
      <c r="MJ104" s="45"/>
      <c r="MK104" s="45"/>
      <c r="ML104" s="45"/>
      <c r="MM104" s="45"/>
      <c r="MN104" s="45"/>
      <c r="MO104" s="45"/>
      <c r="MP104" s="45"/>
      <c r="MQ104" s="45"/>
      <c r="MR104" s="45"/>
      <c r="MS104" s="45"/>
      <c r="MT104" s="45"/>
      <c r="MU104" s="45"/>
      <c r="MV104" s="45"/>
      <c r="MW104" s="45"/>
      <c r="MX104" s="45"/>
      <c r="MY104" s="45"/>
      <c r="MZ104" s="45"/>
      <c r="NA104" s="45"/>
      <c r="NB104" s="45"/>
      <c r="NC104" s="45"/>
      <c r="ND104" s="45"/>
      <c r="NE104" s="45"/>
      <c r="NF104" s="45"/>
      <c r="NG104" s="45"/>
      <c r="NH104" s="45"/>
      <c r="NI104" s="45"/>
      <c r="NJ104" s="45"/>
      <c r="NK104" s="45"/>
      <c r="NL104" s="45"/>
      <c r="NM104" s="45"/>
      <c r="NN104" s="45"/>
      <c r="NO104" s="45"/>
      <c r="NP104" s="45"/>
      <c r="NQ104" s="45"/>
      <c r="NR104" s="45"/>
      <c r="NS104" s="45"/>
      <c r="NT104" s="45"/>
      <c r="NU104" s="45"/>
      <c r="NV104" s="45"/>
      <c r="NW104" s="45"/>
      <c r="NX104" s="45"/>
      <c r="NY104" s="45"/>
      <c r="NZ104" s="45"/>
      <c r="OA104" s="45"/>
      <c r="OB104" s="45"/>
      <c r="OC104" s="45"/>
      <c r="OD104" s="45"/>
      <c r="OE104" s="45"/>
      <c r="OF104" s="45"/>
      <c r="OG104" s="45"/>
      <c r="OH104" s="45"/>
      <c r="OI104" s="45"/>
      <c r="OJ104" s="45"/>
      <c r="OK104" s="45"/>
      <c r="OL104" s="45"/>
      <c r="OM104" s="45"/>
      <c r="ON104" s="45"/>
      <c r="OO104" s="45"/>
      <c r="OP104" s="45"/>
      <c r="OQ104" s="45"/>
      <c r="OR104" s="45"/>
      <c r="OS104" s="45"/>
      <c r="OT104" s="45"/>
      <c r="OU104" s="45"/>
      <c r="OV104" s="45"/>
      <c r="OW104" s="45"/>
      <c r="OX104" s="45"/>
      <c r="OY104" s="45"/>
      <c r="OZ104" s="45"/>
      <c r="PA104" s="45"/>
      <c r="PB104" s="45"/>
      <c r="PC104" s="45"/>
      <c r="PD104" s="45"/>
      <c r="PE104" s="45"/>
      <c r="PF104" s="45"/>
      <c r="PG104" s="45"/>
      <c r="PH104" s="45"/>
      <c r="PI104" s="45"/>
      <c r="PJ104" s="45"/>
      <c r="PK104" s="45"/>
      <c r="PL104" s="45"/>
      <c r="PM104" s="45"/>
      <c r="PN104" s="45"/>
      <c r="PO104" s="45"/>
      <c r="PP104" s="45"/>
      <c r="PQ104" s="45"/>
      <c r="PR104" s="45"/>
      <c r="PS104" s="45"/>
      <c r="PT104" s="45"/>
      <c r="PU104" s="45"/>
      <c r="PV104" s="45"/>
      <c r="PW104" s="45"/>
      <c r="PX104" s="45"/>
      <c r="PY104" s="45"/>
      <c r="PZ104" s="45"/>
      <c r="QA104" s="45"/>
      <c r="QB104" s="45"/>
      <c r="QC104" s="45"/>
      <c r="QD104" s="45"/>
      <c r="QE104" s="45"/>
      <c r="QF104" s="45"/>
      <c r="QG104" s="45"/>
      <c r="QH104" s="45"/>
      <c r="QI104" s="45"/>
      <c r="QJ104" s="45"/>
      <c r="QK104" s="45"/>
      <c r="QL104" s="45"/>
      <c r="QM104" s="45"/>
      <c r="QN104" s="45"/>
      <c r="QO104" s="45"/>
      <c r="QP104" s="45"/>
      <c r="QQ104" s="45"/>
      <c r="QR104" s="45"/>
      <c r="QS104" s="45"/>
      <c r="QT104" s="45"/>
      <c r="QU104" s="45"/>
    </row>
    <row r="105" spans="1:463" outlineLevel="1">
      <c r="C105" s="97" t="s">
        <v>449</v>
      </c>
      <c r="D105" s="39"/>
      <c r="E105" s="43" t="s">
        <v>95</v>
      </c>
      <c r="F105" s="63"/>
      <c r="G105" s="63"/>
      <c r="H105" s="73">
        <f>SUM(I105:QJ105)</f>
        <v>3792500</v>
      </c>
      <c r="I105" s="38">
        <f>I104</f>
        <v>3792500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38">
        <v>0</v>
      </c>
      <c r="AQ105" s="38">
        <v>0</v>
      </c>
      <c r="AR105" s="38">
        <v>0</v>
      </c>
      <c r="AS105" s="38">
        <v>0</v>
      </c>
      <c r="AT105" s="38">
        <v>0</v>
      </c>
      <c r="AU105" s="38">
        <v>0</v>
      </c>
      <c r="AV105" s="38">
        <v>0</v>
      </c>
      <c r="AW105" s="38">
        <v>0</v>
      </c>
      <c r="AX105" s="38">
        <v>0</v>
      </c>
      <c r="AY105" s="38">
        <v>0</v>
      </c>
      <c r="AZ105" s="38">
        <v>0</v>
      </c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>
        <v>0</v>
      </c>
      <c r="BL105" s="38">
        <v>0</v>
      </c>
      <c r="BM105" s="38">
        <v>0</v>
      </c>
      <c r="BN105" s="38">
        <v>0</v>
      </c>
      <c r="BO105" s="38">
        <v>0</v>
      </c>
      <c r="BP105" s="38">
        <v>0</v>
      </c>
      <c r="BQ105" s="38">
        <v>0</v>
      </c>
      <c r="BR105" s="38">
        <v>0</v>
      </c>
      <c r="BS105" s="38">
        <v>0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>
        <v>0</v>
      </c>
      <c r="CA105" s="38">
        <v>0</v>
      </c>
      <c r="CB105" s="38">
        <v>0</v>
      </c>
      <c r="CC105" s="38">
        <v>0</v>
      </c>
      <c r="CD105" s="38">
        <v>0</v>
      </c>
      <c r="CE105" s="38">
        <v>0</v>
      </c>
      <c r="CF105" s="38">
        <v>0</v>
      </c>
      <c r="CG105" s="38">
        <v>0</v>
      </c>
      <c r="CH105" s="38">
        <v>0</v>
      </c>
      <c r="CI105" s="38">
        <v>0</v>
      </c>
      <c r="CJ105" s="38">
        <v>0</v>
      </c>
      <c r="CK105" s="38">
        <v>0</v>
      </c>
      <c r="CL105" s="38">
        <v>0</v>
      </c>
      <c r="CM105" s="38">
        <v>0</v>
      </c>
      <c r="CN105" s="38">
        <v>0</v>
      </c>
      <c r="CO105" s="38">
        <v>0</v>
      </c>
      <c r="CP105" s="38">
        <v>0</v>
      </c>
      <c r="CQ105" s="38">
        <v>0</v>
      </c>
      <c r="CR105" s="38">
        <v>0</v>
      </c>
      <c r="CS105" s="38">
        <v>0</v>
      </c>
      <c r="CT105" s="38">
        <v>0</v>
      </c>
      <c r="CU105" s="38">
        <v>0</v>
      </c>
      <c r="CV105" s="38">
        <v>0</v>
      </c>
      <c r="CW105" s="38">
        <v>0</v>
      </c>
      <c r="CX105" s="38">
        <v>0</v>
      </c>
      <c r="CY105" s="38">
        <v>0</v>
      </c>
      <c r="CZ105" s="38">
        <v>0</v>
      </c>
      <c r="DA105" s="38">
        <v>0</v>
      </c>
      <c r="DB105" s="38">
        <v>0</v>
      </c>
      <c r="DC105" s="38">
        <v>0</v>
      </c>
      <c r="DD105" s="38">
        <v>0</v>
      </c>
      <c r="DE105" s="38">
        <v>0</v>
      </c>
      <c r="DF105" s="38">
        <v>0</v>
      </c>
      <c r="DG105" s="38">
        <v>0</v>
      </c>
      <c r="DH105" s="38">
        <v>0</v>
      </c>
      <c r="DI105" s="38">
        <v>0</v>
      </c>
      <c r="DJ105" s="38">
        <v>0</v>
      </c>
      <c r="DK105" s="38">
        <v>0</v>
      </c>
      <c r="DL105" s="38">
        <v>0</v>
      </c>
      <c r="DM105" s="38">
        <v>0</v>
      </c>
      <c r="DN105" s="38">
        <v>0</v>
      </c>
      <c r="DO105" s="38">
        <v>0</v>
      </c>
      <c r="DP105" s="38">
        <v>0</v>
      </c>
      <c r="DQ105" s="38">
        <v>0</v>
      </c>
      <c r="DR105" s="38">
        <v>0</v>
      </c>
      <c r="DS105" s="38">
        <v>0</v>
      </c>
      <c r="DT105" s="38">
        <v>0</v>
      </c>
      <c r="DU105" s="38">
        <v>0</v>
      </c>
      <c r="DV105" s="38">
        <v>0</v>
      </c>
      <c r="DW105" s="38">
        <v>0</v>
      </c>
      <c r="DX105" s="38">
        <v>0</v>
      </c>
      <c r="DY105" s="38">
        <v>0</v>
      </c>
      <c r="DZ105" s="38">
        <v>0</v>
      </c>
      <c r="EA105" s="38">
        <v>0</v>
      </c>
      <c r="EB105" s="38">
        <v>0</v>
      </c>
      <c r="EC105" s="38">
        <v>0</v>
      </c>
      <c r="ED105" s="38">
        <v>0</v>
      </c>
      <c r="EE105" s="38">
        <v>0</v>
      </c>
      <c r="EF105" s="38">
        <v>0</v>
      </c>
      <c r="EG105" s="38">
        <v>0</v>
      </c>
      <c r="EH105" s="38">
        <v>0</v>
      </c>
      <c r="EI105" s="38">
        <v>0</v>
      </c>
      <c r="EJ105" s="38">
        <v>0</v>
      </c>
      <c r="EK105" s="38">
        <v>0</v>
      </c>
      <c r="EL105" s="38">
        <v>0</v>
      </c>
      <c r="EM105" s="38">
        <v>0</v>
      </c>
      <c r="EN105" s="38">
        <v>0</v>
      </c>
      <c r="EO105" s="38">
        <v>0</v>
      </c>
      <c r="EP105" s="38">
        <v>0</v>
      </c>
      <c r="EQ105" s="38">
        <v>0</v>
      </c>
      <c r="ER105" s="38">
        <v>0</v>
      </c>
      <c r="ES105" s="38">
        <v>0</v>
      </c>
      <c r="ET105" s="38">
        <v>0</v>
      </c>
      <c r="EU105" s="38">
        <v>0</v>
      </c>
      <c r="EV105" s="38">
        <v>0</v>
      </c>
      <c r="EW105" s="38">
        <v>0</v>
      </c>
      <c r="EX105" s="38">
        <v>0</v>
      </c>
      <c r="EY105" s="38">
        <v>0</v>
      </c>
      <c r="EZ105" s="38">
        <v>0</v>
      </c>
      <c r="FA105" s="38">
        <v>0</v>
      </c>
      <c r="FB105" s="38">
        <v>0</v>
      </c>
      <c r="FC105" s="38">
        <v>0</v>
      </c>
      <c r="FD105" s="38">
        <v>0</v>
      </c>
      <c r="FE105" s="38">
        <v>0</v>
      </c>
      <c r="FF105" s="38">
        <v>0</v>
      </c>
      <c r="FG105" s="38">
        <v>0</v>
      </c>
      <c r="FH105" s="38">
        <v>0</v>
      </c>
      <c r="FI105" s="38">
        <v>0</v>
      </c>
      <c r="FJ105" s="38">
        <v>0</v>
      </c>
      <c r="FK105" s="38">
        <v>0</v>
      </c>
      <c r="FL105" s="38">
        <v>0</v>
      </c>
      <c r="FM105" s="38">
        <v>0</v>
      </c>
      <c r="FN105" s="38">
        <v>0</v>
      </c>
      <c r="FO105" s="38">
        <v>0</v>
      </c>
      <c r="FP105" s="38">
        <v>0</v>
      </c>
      <c r="FQ105" s="38">
        <v>0</v>
      </c>
      <c r="FR105" s="38">
        <v>0</v>
      </c>
      <c r="FS105" s="38">
        <v>0</v>
      </c>
      <c r="FT105" s="38">
        <v>0</v>
      </c>
      <c r="FU105" s="38">
        <v>0</v>
      </c>
      <c r="FV105" s="38">
        <v>0</v>
      </c>
      <c r="FW105" s="38">
        <v>0</v>
      </c>
      <c r="FX105" s="38">
        <v>0</v>
      </c>
      <c r="FY105" s="38">
        <v>0</v>
      </c>
      <c r="FZ105" s="38">
        <v>0</v>
      </c>
      <c r="GA105" s="38">
        <v>0</v>
      </c>
      <c r="GB105" s="38">
        <v>0</v>
      </c>
      <c r="GC105" s="38">
        <v>0</v>
      </c>
      <c r="GD105" s="38">
        <v>0</v>
      </c>
      <c r="GE105" s="38">
        <v>0</v>
      </c>
      <c r="GF105" s="38">
        <v>0</v>
      </c>
      <c r="GG105" s="38">
        <v>0</v>
      </c>
      <c r="GH105" s="38">
        <v>0</v>
      </c>
      <c r="GI105" s="38">
        <v>0</v>
      </c>
      <c r="GJ105" s="38">
        <v>0</v>
      </c>
      <c r="GK105" s="38">
        <v>0</v>
      </c>
      <c r="GL105" s="38">
        <v>0</v>
      </c>
      <c r="GM105" s="38">
        <v>0</v>
      </c>
      <c r="GN105" s="38">
        <v>0</v>
      </c>
      <c r="GO105" s="38">
        <v>0</v>
      </c>
      <c r="GP105" s="38">
        <v>0</v>
      </c>
      <c r="GQ105" s="38">
        <v>0</v>
      </c>
      <c r="GR105" s="38">
        <v>0</v>
      </c>
      <c r="GS105" s="38">
        <v>0</v>
      </c>
      <c r="GT105" s="38">
        <v>0</v>
      </c>
      <c r="GU105" s="38">
        <v>0</v>
      </c>
      <c r="GV105" s="38">
        <v>0</v>
      </c>
      <c r="GW105" s="38">
        <v>0</v>
      </c>
      <c r="GX105" s="38">
        <v>0</v>
      </c>
      <c r="GY105" s="38">
        <v>0</v>
      </c>
      <c r="GZ105" s="38">
        <v>0</v>
      </c>
      <c r="HA105" s="38">
        <v>0</v>
      </c>
      <c r="HB105" s="38">
        <v>0</v>
      </c>
      <c r="HC105" s="38">
        <v>0</v>
      </c>
      <c r="HD105" s="38">
        <v>0</v>
      </c>
      <c r="HE105" s="38">
        <v>0</v>
      </c>
      <c r="HF105" s="38">
        <v>0</v>
      </c>
      <c r="HG105" s="38">
        <v>0</v>
      </c>
      <c r="HH105" s="38">
        <v>0</v>
      </c>
      <c r="HI105" s="38">
        <v>0</v>
      </c>
      <c r="HJ105" s="38">
        <v>0</v>
      </c>
      <c r="HK105" s="38">
        <v>0</v>
      </c>
      <c r="HL105" s="38">
        <v>0</v>
      </c>
      <c r="HM105" s="38">
        <v>0</v>
      </c>
      <c r="HN105" s="38">
        <v>0</v>
      </c>
      <c r="HO105" s="38">
        <v>0</v>
      </c>
      <c r="HP105" s="38">
        <v>0</v>
      </c>
      <c r="HQ105" s="38">
        <v>0</v>
      </c>
      <c r="HR105" s="38">
        <v>0</v>
      </c>
      <c r="HS105" s="38">
        <v>0</v>
      </c>
      <c r="HT105" s="38">
        <v>0</v>
      </c>
      <c r="HU105" s="38">
        <v>0</v>
      </c>
      <c r="HV105" s="38">
        <v>0</v>
      </c>
      <c r="HW105" s="38">
        <v>0</v>
      </c>
      <c r="HX105" s="38">
        <v>0</v>
      </c>
      <c r="HY105" s="38">
        <v>0</v>
      </c>
      <c r="HZ105" s="38">
        <v>0</v>
      </c>
      <c r="IA105" s="38">
        <v>0</v>
      </c>
      <c r="IB105" s="38">
        <v>0</v>
      </c>
      <c r="IC105" s="38">
        <v>0</v>
      </c>
      <c r="ID105" s="38">
        <v>0</v>
      </c>
      <c r="IE105" s="38">
        <v>0</v>
      </c>
      <c r="IF105" s="38">
        <v>0</v>
      </c>
      <c r="IG105" s="38">
        <v>0</v>
      </c>
      <c r="IH105" s="38">
        <v>0</v>
      </c>
      <c r="II105" s="38">
        <v>0</v>
      </c>
      <c r="IJ105" s="38">
        <v>0</v>
      </c>
      <c r="IK105" s="38">
        <v>0</v>
      </c>
      <c r="IL105" s="38">
        <v>0</v>
      </c>
      <c r="IM105" s="38">
        <v>0</v>
      </c>
      <c r="IN105" s="38">
        <v>0</v>
      </c>
      <c r="IO105" s="38">
        <v>0</v>
      </c>
      <c r="IP105" s="38">
        <v>0</v>
      </c>
      <c r="IQ105" s="38">
        <v>0</v>
      </c>
      <c r="IR105" s="38">
        <v>0</v>
      </c>
      <c r="IS105" s="38">
        <v>0</v>
      </c>
      <c r="IT105" s="38">
        <v>0</v>
      </c>
      <c r="IU105" s="38">
        <v>0</v>
      </c>
      <c r="IV105" s="38">
        <v>0</v>
      </c>
      <c r="IW105" s="38">
        <v>0</v>
      </c>
      <c r="IX105" s="38">
        <v>0</v>
      </c>
      <c r="IY105" s="38">
        <v>0</v>
      </c>
      <c r="IZ105" s="38">
        <v>0</v>
      </c>
      <c r="JA105" s="38">
        <v>0</v>
      </c>
      <c r="JB105" s="38">
        <v>0</v>
      </c>
      <c r="JC105" s="38">
        <v>0</v>
      </c>
      <c r="JD105" s="38">
        <v>0</v>
      </c>
      <c r="JE105" s="38">
        <v>0</v>
      </c>
      <c r="JF105" s="38">
        <v>0</v>
      </c>
      <c r="JG105" s="38">
        <v>0</v>
      </c>
      <c r="JH105" s="38">
        <v>0</v>
      </c>
      <c r="JI105" s="38">
        <v>0</v>
      </c>
      <c r="JJ105" s="38">
        <v>0</v>
      </c>
      <c r="JK105" s="38">
        <v>0</v>
      </c>
      <c r="JL105" s="38">
        <v>0</v>
      </c>
      <c r="JM105" s="38">
        <v>0</v>
      </c>
      <c r="JN105" s="38">
        <v>0</v>
      </c>
      <c r="JO105" s="38">
        <v>0</v>
      </c>
      <c r="JP105" s="38">
        <v>0</v>
      </c>
      <c r="JQ105" s="38">
        <v>0</v>
      </c>
      <c r="JR105" s="38">
        <v>0</v>
      </c>
      <c r="JS105" s="38">
        <v>0</v>
      </c>
      <c r="JT105" s="38">
        <v>0</v>
      </c>
      <c r="JU105" s="38">
        <v>0</v>
      </c>
      <c r="JV105" s="38">
        <v>0</v>
      </c>
      <c r="JW105" s="38">
        <v>0</v>
      </c>
      <c r="JX105" s="38">
        <v>0</v>
      </c>
      <c r="JY105" s="38">
        <v>0</v>
      </c>
      <c r="JZ105" s="38">
        <v>0</v>
      </c>
      <c r="KA105" s="38">
        <v>0</v>
      </c>
      <c r="KB105" s="38">
        <v>0</v>
      </c>
      <c r="KC105" s="38">
        <v>0</v>
      </c>
      <c r="KD105" s="38">
        <v>0</v>
      </c>
      <c r="KE105" s="38">
        <v>0</v>
      </c>
      <c r="KF105" s="38">
        <v>0</v>
      </c>
      <c r="KG105" s="38">
        <v>0</v>
      </c>
      <c r="KH105" s="38">
        <v>0</v>
      </c>
      <c r="KI105" s="38">
        <v>0</v>
      </c>
      <c r="KJ105" s="38">
        <v>0</v>
      </c>
      <c r="KK105" s="38">
        <v>0</v>
      </c>
      <c r="KL105" s="38">
        <v>0</v>
      </c>
      <c r="KM105" s="38">
        <v>0</v>
      </c>
      <c r="KN105" s="38">
        <v>0</v>
      </c>
      <c r="KO105" s="38">
        <v>0</v>
      </c>
      <c r="KP105" s="38">
        <v>0</v>
      </c>
      <c r="KQ105" s="38">
        <v>0</v>
      </c>
      <c r="KR105" s="38">
        <v>0</v>
      </c>
      <c r="KS105" s="38">
        <v>0</v>
      </c>
      <c r="KT105" s="38">
        <v>0</v>
      </c>
      <c r="KU105" s="38">
        <v>0</v>
      </c>
      <c r="KV105" s="38">
        <v>0</v>
      </c>
      <c r="KW105" s="38">
        <v>0</v>
      </c>
      <c r="KX105" s="38">
        <v>0</v>
      </c>
      <c r="KY105" s="38">
        <v>0</v>
      </c>
      <c r="KZ105" s="38">
        <v>0</v>
      </c>
      <c r="LA105" s="38">
        <v>0</v>
      </c>
      <c r="LB105" s="38">
        <v>0</v>
      </c>
      <c r="LC105" s="38">
        <v>0</v>
      </c>
      <c r="LD105" s="38">
        <v>0</v>
      </c>
      <c r="LE105" s="38">
        <v>0</v>
      </c>
      <c r="LF105" s="38">
        <v>0</v>
      </c>
      <c r="LG105" s="38">
        <v>0</v>
      </c>
      <c r="LH105" s="38">
        <v>0</v>
      </c>
      <c r="LI105" s="38">
        <v>0</v>
      </c>
      <c r="LJ105" s="38">
        <v>0</v>
      </c>
      <c r="LK105" s="38">
        <v>0</v>
      </c>
      <c r="LL105" s="38">
        <v>0</v>
      </c>
      <c r="LM105" s="38">
        <v>0</v>
      </c>
      <c r="LN105" s="38">
        <v>0</v>
      </c>
      <c r="LO105" s="38">
        <v>0</v>
      </c>
      <c r="LP105" s="38">
        <v>0</v>
      </c>
      <c r="LQ105" s="38">
        <v>0</v>
      </c>
      <c r="LR105" s="38">
        <v>0</v>
      </c>
      <c r="LS105" s="38">
        <v>0</v>
      </c>
      <c r="LT105" s="38">
        <v>0</v>
      </c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38"/>
      <c r="NM105" s="38"/>
      <c r="NN105" s="38"/>
      <c r="NO105" s="38"/>
      <c r="NP105" s="38"/>
      <c r="NQ105" s="38"/>
      <c r="NR105" s="38"/>
      <c r="NS105" s="38"/>
      <c r="NT105" s="38"/>
      <c r="NU105" s="38"/>
      <c r="NV105" s="38"/>
      <c r="NW105" s="38"/>
      <c r="NX105" s="38"/>
      <c r="NY105" s="38"/>
      <c r="NZ105" s="38"/>
      <c r="OA105" s="38"/>
      <c r="OB105" s="38"/>
      <c r="OC105" s="38"/>
      <c r="OD105" s="38"/>
      <c r="OE105" s="38"/>
      <c r="OF105" s="38"/>
      <c r="OG105" s="38"/>
      <c r="OH105" s="38"/>
      <c r="OI105" s="38"/>
      <c r="OJ105" s="38"/>
      <c r="OK105" s="38"/>
      <c r="OL105" s="38"/>
      <c r="OM105" s="38"/>
      <c r="ON105" s="38"/>
      <c r="OO105" s="38"/>
      <c r="OP105" s="38"/>
      <c r="OQ105" s="38"/>
      <c r="OR105" s="38"/>
      <c r="OS105" s="38"/>
      <c r="OT105" s="38"/>
      <c r="OU105" s="38"/>
      <c r="OV105" s="38"/>
      <c r="OW105" s="38"/>
      <c r="OX105" s="38"/>
      <c r="OY105" s="38"/>
      <c r="OZ105" s="38"/>
      <c r="PA105" s="38"/>
      <c r="PB105" s="38"/>
      <c r="PC105" s="38"/>
      <c r="PD105" s="38"/>
      <c r="PE105" s="38"/>
      <c r="PF105" s="38"/>
      <c r="PG105" s="38"/>
      <c r="PH105" s="38"/>
      <c r="PI105" s="38"/>
      <c r="PJ105" s="38"/>
      <c r="PK105" s="38"/>
      <c r="PL105" s="38"/>
      <c r="PM105" s="38"/>
      <c r="PN105" s="38"/>
      <c r="PO105" s="38"/>
      <c r="PP105" s="38"/>
      <c r="PQ105" s="38"/>
      <c r="PR105" s="38"/>
      <c r="PS105" s="38"/>
      <c r="PT105" s="38"/>
      <c r="PU105" s="38"/>
      <c r="PV105" s="38"/>
      <c r="PW105" s="38"/>
      <c r="PX105" s="38"/>
      <c r="PY105" s="38"/>
      <c r="PZ105" s="38"/>
      <c r="QA105" s="38"/>
      <c r="QB105" s="38"/>
      <c r="QC105" s="38"/>
      <c r="QD105" s="38"/>
      <c r="QE105" s="38"/>
      <c r="QF105" s="38"/>
      <c r="QG105" s="38"/>
      <c r="QH105" s="38"/>
      <c r="QI105" s="38"/>
      <c r="QJ105" s="38"/>
      <c r="QK105" s="38"/>
      <c r="QL105" s="38"/>
      <c r="QM105" s="38"/>
      <c r="QN105" s="38"/>
      <c r="QO105" s="38"/>
      <c r="QP105" s="38"/>
      <c r="QQ105" s="38"/>
      <c r="QR105" s="38"/>
      <c r="QS105" s="38"/>
      <c r="QT105" s="38"/>
      <c r="QU105" s="38"/>
    </row>
    <row r="106" spans="1:463" outlineLevel="1">
      <c r="C106" s="75" t="s">
        <v>450</v>
      </c>
      <c r="D106" s="7"/>
      <c r="E106" s="50" t="s">
        <v>95</v>
      </c>
      <c r="F106" s="56"/>
      <c r="G106" s="56"/>
      <c r="H106" s="73"/>
      <c r="I106" s="45">
        <f t="shared" ref="I106:Q106" si="222">I103+I104-I105</f>
        <v>0</v>
      </c>
      <c r="J106" s="45">
        <f t="shared" si="222"/>
        <v>0</v>
      </c>
      <c r="K106" s="45">
        <f t="shared" si="222"/>
        <v>0</v>
      </c>
      <c r="L106" s="45">
        <f t="shared" si="222"/>
        <v>0</v>
      </c>
      <c r="M106" s="45">
        <f t="shared" si="222"/>
        <v>0</v>
      </c>
      <c r="N106" s="45">
        <f t="shared" ca="1" si="222"/>
        <v>0</v>
      </c>
      <c r="O106" s="45">
        <f t="shared" ca="1" si="222"/>
        <v>0</v>
      </c>
      <c r="P106" s="45">
        <f t="shared" ca="1" si="222"/>
        <v>0</v>
      </c>
      <c r="Q106" s="45">
        <f t="shared" ca="1" si="222"/>
        <v>0</v>
      </c>
      <c r="R106" s="45">
        <f t="shared" ref="R106:CC106" ca="1" si="223">R103-R105</f>
        <v>0</v>
      </c>
      <c r="S106" s="45">
        <f t="shared" ca="1" si="223"/>
        <v>0</v>
      </c>
      <c r="T106" s="45">
        <f t="shared" ca="1" si="223"/>
        <v>0</v>
      </c>
      <c r="U106" s="45">
        <f ca="1">U103-U105+U104</f>
        <v>0</v>
      </c>
      <c r="V106" s="45">
        <f t="shared" ca="1" si="223"/>
        <v>0</v>
      </c>
      <c r="W106" s="45">
        <f t="shared" ca="1" si="223"/>
        <v>0</v>
      </c>
      <c r="X106" s="45">
        <f t="shared" ca="1" si="223"/>
        <v>0</v>
      </c>
      <c r="Y106" s="45">
        <f t="shared" ca="1" si="223"/>
        <v>0</v>
      </c>
      <c r="Z106" s="45">
        <f t="shared" ca="1" si="223"/>
        <v>0</v>
      </c>
      <c r="AA106" s="45">
        <f ca="1">AA103-AA105+AA104</f>
        <v>0</v>
      </c>
      <c r="AB106" s="45">
        <f t="shared" ca="1" si="223"/>
        <v>0</v>
      </c>
      <c r="AC106" s="45">
        <f t="shared" ca="1" si="223"/>
        <v>0</v>
      </c>
      <c r="AD106" s="45">
        <f t="shared" ca="1" si="223"/>
        <v>0</v>
      </c>
      <c r="AE106" s="45">
        <f t="shared" ca="1" si="223"/>
        <v>0</v>
      </c>
      <c r="AF106" s="45">
        <f ca="1">AF103-AF105+AF104</f>
        <v>0</v>
      </c>
      <c r="AG106" s="45">
        <f t="shared" ca="1" si="223"/>
        <v>0</v>
      </c>
      <c r="AH106" s="45">
        <f t="shared" ca="1" si="223"/>
        <v>0</v>
      </c>
      <c r="AI106" s="45">
        <f t="shared" ca="1" si="223"/>
        <v>0</v>
      </c>
      <c r="AJ106" s="45">
        <f t="shared" ca="1" si="223"/>
        <v>0</v>
      </c>
      <c r="AK106" s="45">
        <f t="shared" ca="1" si="223"/>
        <v>0</v>
      </c>
      <c r="AL106" s="45">
        <f t="shared" ca="1" si="223"/>
        <v>0</v>
      </c>
      <c r="AM106" s="45">
        <v>0</v>
      </c>
      <c r="AN106" s="45">
        <v>0</v>
      </c>
      <c r="AO106" s="45">
        <f t="shared" si="223"/>
        <v>0</v>
      </c>
      <c r="AP106" s="45">
        <f t="shared" si="223"/>
        <v>0</v>
      </c>
      <c r="AQ106" s="45">
        <f t="shared" si="223"/>
        <v>0</v>
      </c>
      <c r="AR106" s="45">
        <f t="shared" si="223"/>
        <v>0</v>
      </c>
      <c r="AS106" s="45">
        <f t="shared" si="223"/>
        <v>0</v>
      </c>
      <c r="AT106" s="45">
        <f t="shared" si="223"/>
        <v>0</v>
      </c>
      <c r="AU106" s="45">
        <f t="shared" si="223"/>
        <v>0</v>
      </c>
      <c r="AV106" s="45">
        <f t="shared" si="223"/>
        <v>0</v>
      </c>
      <c r="AW106" s="45">
        <f t="shared" si="223"/>
        <v>0</v>
      </c>
      <c r="AX106" s="45">
        <f t="shared" si="223"/>
        <v>0</v>
      </c>
      <c r="AY106" s="45">
        <f t="shared" si="223"/>
        <v>0</v>
      </c>
      <c r="AZ106" s="45">
        <f t="shared" si="223"/>
        <v>0</v>
      </c>
      <c r="BA106" s="45">
        <f t="shared" si="223"/>
        <v>0</v>
      </c>
      <c r="BB106" s="45">
        <f t="shared" si="223"/>
        <v>0</v>
      </c>
      <c r="BC106" s="45">
        <f t="shared" si="223"/>
        <v>0</v>
      </c>
      <c r="BD106" s="45">
        <f t="shared" si="223"/>
        <v>0</v>
      </c>
      <c r="BE106" s="45">
        <f t="shared" si="223"/>
        <v>0</v>
      </c>
      <c r="BF106" s="45">
        <f t="shared" si="223"/>
        <v>0</v>
      </c>
      <c r="BG106" s="45">
        <f t="shared" si="223"/>
        <v>0</v>
      </c>
      <c r="BH106" s="45">
        <f t="shared" si="223"/>
        <v>0</v>
      </c>
      <c r="BI106" s="45">
        <f t="shared" si="223"/>
        <v>0</v>
      </c>
      <c r="BJ106" s="45">
        <f t="shared" si="223"/>
        <v>0</v>
      </c>
      <c r="BK106" s="45">
        <f t="shared" si="223"/>
        <v>0</v>
      </c>
      <c r="BL106" s="45">
        <f t="shared" si="223"/>
        <v>0</v>
      </c>
      <c r="BM106" s="45">
        <f t="shared" si="223"/>
        <v>0</v>
      </c>
      <c r="BN106" s="45">
        <f t="shared" si="223"/>
        <v>0</v>
      </c>
      <c r="BO106" s="45">
        <f t="shared" si="223"/>
        <v>0</v>
      </c>
      <c r="BP106" s="45">
        <f t="shared" si="223"/>
        <v>0</v>
      </c>
      <c r="BQ106" s="45">
        <f t="shared" si="223"/>
        <v>0</v>
      </c>
      <c r="BR106" s="45">
        <f t="shared" si="223"/>
        <v>0</v>
      </c>
      <c r="BS106" s="45">
        <f t="shared" si="223"/>
        <v>0</v>
      </c>
      <c r="BT106" s="45">
        <f t="shared" si="223"/>
        <v>0</v>
      </c>
      <c r="BU106" s="45">
        <f t="shared" si="223"/>
        <v>0</v>
      </c>
      <c r="BV106" s="45">
        <f t="shared" si="223"/>
        <v>0</v>
      </c>
      <c r="BW106" s="45">
        <f t="shared" si="223"/>
        <v>0</v>
      </c>
      <c r="BX106" s="45">
        <f t="shared" si="223"/>
        <v>0</v>
      </c>
      <c r="BY106" s="45">
        <f t="shared" si="223"/>
        <v>0</v>
      </c>
      <c r="BZ106" s="45">
        <f t="shared" si="223"/>
        <v>0</v>
      </c>
      <c r="CA106" s="45">
        <f t="shared" si="223"/>
        <v>0</v>
      </c>
      <c r="CB106" s="45">
        <f t="shared" si="223"/>
        <v>0</v>
      </c>
      <c r="CC106" s="45">
        <f t="shared" si="223"/>
        <v>0</v>
      </c>
      <c r="CD106" s="45">
        <f t="shared" ref="CD106:EO106" si="224">CD103-CD105</f>
        <v>0</v>
      </c>
      <c r="CE106" s="45">
        <f t="shared" si="224"/>
        <v>0</v>
      </c>
      <c r="CF106" s="45">
        <f t="shared" si="224"/>
        <v>0</v>
      </c>
      <c r="CG106" s="45">
        <f t="shared" si="224"/>
        <v>0</v>
      </c>
      <c r="CH106" s="45">
        <f t="shared" si="224"/>
        <v>0</v>
      </c>
      <c r="CI106" s="45">
        <f t="shared" si="224"/>
        <v>0</v>
      </c>
      <c r="CJ106" s="45">
        <f t="shared" si="224"/>
        <v>0</v>
      </c>
      <c r="CK106" s="45">
        <f t="shared" si="224"/>
        <v>0</v>
      </c>
      <c r="CL106" s="45">
        <f t="shared" si="224"/>
        <v>0</v>
      </c>
      <c r="CM106" s="45">
        <f t="shared" si="224"/>
        <v>0</v>
      </c>
      <c r="CN106" s="45">
        <f t="shared" si="224"/>
        <v>0</v>
      </c>
      <c r="CO106" s="45">
        <f t="shared" si="224"/>
        <v>0</v>
      </c>
      <c r="CP106" s="45">
        <f t="shared" si="224"/>
        <v>0</v>
      </c>
      <c r="CQ106" s="45">
        <f t="shared" si="224"/>
        <v>0</v>
      </c>
      <c r="CR106" s="45">
        <f t="shared" si="224"/>
        <v>0</v>
      </c>
      <c r="CS106" s="45">
        <f t="shared" si="224"/>
        <v>0</v>
      </c>
      <c r="CT106" s="45">
        <f t="shared" si="224"/>
        <v>0</v>
      </c>
      <c r="CU106" s="45">
        <f t="shared" si="224"/>
        <v>0</v>
      </c>
      <c r="CV106" s="45">
        <f t="shared" si="224"/>
        <v>0</v>
      </c>
      <c r="CW106" s="45">
        <f t="shared" si="224"/>
        <v>0</v>
      </c>
      <c r="CX106" s="45">
        <f t="shared" si="224"/>
        <v>0</v>
      </c>
      <c r="CY106" s="45">
        <f t="shared" si="224"/>
        <v>0</v>
      </c>
      <c r="CZ106" s="45">
        <f t="shared" si="224"/>
        <v>0</v>
      </c>
      <c r="DA106" s="45">
        <f t="shared" si="224"/>
        <v>0</v>
      </c>
      <c r="DB106" s="45">
        <f t="shared" si="224"/>
        <v>0</v>
      </c>
      <c r="DC106" s="45">
        <f t="shared" si="224"/>
        <v>0</v>
      </c>
      <c r="DD106" s="45">
        <f t="shared" si="224"/>
        <v>0</v>
      </c>
      <c r="DE106" s="45">
        <f t="shared" si="224"/>
        <v>0</v>
      </c>
      <c r="DF106" s="45">
        <f t="shared" si="224"/>
        <v>0</v>
      </c>
      <c r="DG106" s="45">
        <f t="shared" si="224"/>
        <v>0</v>
      </c>
      <c r="DH106" s="45">
        <f t="shared" si="224"/>
        <v>0</v>
      </c>
      <c r="DI106" s="45">
        <f t="shared" si="224"/>
        <v>0</v>
      </c>
      <c r="DJ106" s="45">
        <f t="shared" si="224"/>
        <v>0</v>
      </c>
      <c r="DK106" s="45">
        <f t="shared" si="224"/>
        <v>0</v>
      </c>
      <c r="DL106" s="45">
        <f t="shared" si="224"/>
        <v>0</v>
      </c>
      <c r="DM106" s="45">
        <f t="shared" si="224"/>
        <v>0</v>
      </c>
      <c r="DN106" s="45">
        <f t="shared" si="224"/>
        <v>0</v>
      </c>
      <c r="DO106" s="45">
        <f t="shared" si="224"/>
        <v>0</v>
      </c>
      <c r="DP106" s="45">
        <f t="shared" si="224"/>
        <v>0</v>
      </c>
      <c r="DQ106" s="45">
        <f t="shared" si="224"/>
        <v>0</v>
      </c>
      <c r="DR106" s="45">
        <f t="shared" si="224"/>
        <v>0</v>
      </c>
      <c r="DS106" s="45">
        <f t="shared" si="224"/>
        <v>0</v>
      </c>
      <c r="DT106" s="45">
        <f t="shared" si="224"/>
        <v>0</v>
      </c>
      <c r="DU106" s="45">
        <f t="shared" si="224"/>
        <v>0</v>
      </c>
      <c r="DV106" s="45">
        <f t="shared" si="224"/>
        <v>0</v>
      </c>
      <c r="DW106" s="45">
        <f t="shared" si="224"/>
        <v>0</v>
      </c>
      <c r="DX106" s="45">
        <f t="shared" si="224"/>
        <v>0</v>
      </c>
      <c r="DY106" s="45">
        <f t="shared" si="224"/>
        <v>0</v>
      </c>
      <c r="DZ106" s="45">
        <f t="shared" si="224"/>
        <v>0</v>
      </c>
      <c r="EA106" s="45">
        <f t="shared" si="224"/>
        <v>0</v>
      </c>
      <c r="EB106" s="45">
        <f t="shared" si="224"/>
        <v>0</v>
      </c>
      <c r="EC106" s="45">
        <f t="shared" si="224"/>
        <v>0</v>
      </c>
      <c r="ED106" s="45">
        <f t="shared" si="224"/>
        <v>0</v>
      </c>
      <c r="EE106" s="45">
        <f t="shared" si="224"/>
        <v>0</v>
      </c>
      <c r="EF106" s="45">
        <f t="shared" si="224"/>
        <v>0</v>
      </c>
      <c r="EG106" s="45">
        <f t="shared" si="224"/>
        <v>0</v>
      </c>
      <c r="EH106" s="45">
        <f t="shared" si="224"/>
        <v>0</v>
      </c>
      <c r="EI106" s="45">
        <f t="shared" si="224"/>
        <v>0</v>
      </c>
      <c r="EJ106" s="45">
        <f t="shared" si="224"/>
        <v>0</v>
      </c>
      <c r="EK106" s="45">
        <f t="shared" si="224"/>
        <v>0</v>
      </c>
      <c r="EL106" s="45">
        <f t="shared" si="224"/>
        <v>0</v>
      </c>
      <c r="EM106" s="45">
        <f t="shared" si="224"/>
        <v>0</v>
      </c>
      <c r="EN106" s="45">
        <f t="shared" si="224"/>
        <v>0</v>
      </c>
      <c r="EO106" s="45">
        <f t="shared" si="224"/>
        <v>0</v>
      </c>
      <c r="EP106" s="45">
        <f t="shared" ref="EP106:HA106" si="225">EP103-EP105</f>
        <v>0</v>
      </c>
      <c r="EQ106" s="45">
        <f t="shared" si="225"/>
        <v>0</v>
      </c>
      <c r="ER106" s="45">
        <f t="shared" si="225"/>
        <v>0</v>
      </c>
      <c r="ES106" s="45">
        <f t="shared" si="225"/>
        <v>0</v>
      </c>
      <c r="ET106" s="45">
        <f t="shared" si="225"/>
        <v>0</v>
      </c>
      <c r="EU106" s="45">
        <f t="shared" si="225"/>
        <v>0</v>
      </c>
      <c r="EV106" s="45">
        <f t="shared" si="225"/>
        <v>0</v>
      </c>
      <c r="EW106" s="45">
        <f t="shared" si="225"/>
        <v>0</v>
      </c>
      <c r="EX106" s="45">
        <f t="shared" si="225"/>
        <v>0</v>
      </c>
      <c r="EY106" s="45">
        <f t="shared" si="225"/>
        <v>0</v>
      </c>
      <c r="EZ106" s="45">
        <f t="shared" si="225"/>
        <v>0</v>
      </c>
      <c r="FA106" s="45">
        <f t="shared" si="225"/>
        <v>0</v>
      </c>
      <c r="FB106" s="45">
        <f t="shared" si="225"/>
        <v>0</v>
      </c>
      <c r="FC106" s="45">
        <f t="shared" si="225"/>
        <v>0</v>
      </c>
      <c r="FD106" s="45">
        <f t="shared" si="225"/>
        <v>0</v>
      </c>
      <c r="FE106" s="45">
        <f t="shared" si="225"/>
        <v>0</v>
      </c>
      <c r="FF106" s="45">
        <f t="shared" si="225"/>
        <v>0</v>
      </c>
      <c r="FG106" s="45">
        <f t="shared" si="225"/>
        <v>0</v>
      </c>
      <c r="FH106" s="45">
        <f t="shared" si="225"/>
        <v>0</v>
      </c>
      <c r="FI106" s="45">
        <f t="shared" si="225"/>
        <v>0</v>
      </c>
      <c r="FJ106" s="45">
        <f t="shared" si="225"/>
        <v>0</v>
      </c>
      <c r="FK106" s="45">
        <f t="shared" si="225"/>
        <v>0</v>
      </c>
      <c r="FL106" s="45">
        <f t="shared" si="225"/>
        <v>0</v>
      </c>
      <c r="FM106" s="45">
        <f t="shared" si="225"/>
        <v>0</v>
      </c>
      <c r="FN106" s="45">
        <f t="shared" si="225"/>
        <v>0</v>
      </c>
      <c r="FO106" s="45">
        <f t="shared" si="225"/>
        <v>0</v>
      </c>
      <c r="FP106" s="45">
        <f t="shared" si="225"/>
        <v>0</v>
      </c>
      <c r="FQ106" s="45">
        <f t="shared" si="225"/>
        <v>0</v>
      </c>
      <c r="FR106" s="45">
        <f t="shared" si="225"/>
        <v>0</v>
      </c>
      <c r="FS106" s="45">
        <f t="shared" si="225"/>
        <v>0</v>
      </c>
      <c r="FT106" s="45">
        <f t="shared" si="225"/>
        <v>0</v>
      </c>
      <c r="FU106" s="45">
        <f t="shared" si="225"/>
        <v>0</v>
      </c>
      <c r="FV106" s="45">
        <f t="shared" si="225"/>
        <v>0</v>
      </c>
      <c r="FW106" s="45">
        <f t="shared" si="225"/>
        <v>0</v>
      </c>
      <c r="FX106" s="45">
        <f t="shared" si="225"/>
        <v>0</v>
      </c>
      <c r="FY106" s="45">
        <f t="shared" si="225"/>
        <v>0</v>
      </c>
      <c r="FZ106" s="45">
        <f t="shared" si="225"/>
        <v>0</v>
      </c>
      <c r="GA106" s="45">
        <f t="shared" si="225"/>
        <v>0</v>
      </c>
      <c r="GB106" s="45">
        <f t="shared" si="225"/>
        <v>0</v>
      </c>
      <c r="GC106" s="45">
        <f t="shared" si="225"/>
        <v>0</v>
      </c>
      <c r="GD106" s="45">
        <f t="shared" si="225"/>
        <v>0</v>
      </c>
      <c r="GE106" s="45">
        <f t="shared" si="225"/>
        <v>0</v>
      </c>
      <c r="GF106" s="45">
        <f t="shared" si="225"/>
        <v>0</v>
      </c>
      <c r="GG106" s="45">
        <f t="shared" si="225"/>
        <v>0</v>
      </c>
      <c r="GH106" s="45">
        <f t="shared" si="225"/>
        <v>0</v>
      </c>
      <c r="GI106" s="45">
        <f t="shared" si="225"/>
        <v>0</v>
      </c>
      <c r="GJ106" s="45">
        <f t="shared" si="225"/>
        <v>0</v>
      </c>
      <c r="GK106" s="45">
        <f t="shared" si="225"/>
        <v>0</v>
      </c>
      <c r="GL106" s="45">
        <f t="shared" si="225"/>
        <v>0</v>
      </c>
      <c r="GM106" s="45">
        <f t="shared" si="225"/>
        <v>0</v>
      </c>
      <c r="GN106" s="45">
        <f t="shared" si="225"/>
        <v>0</v>
      </c>
      <c r="GO106" s="45">
        <f t="shared" si="225"/>
        <v>0</v>
      </c>
      <c r="GP106" s="45">
        <f t="shared" si="225"/>
        <v>0</v>
      </c>
      <c r="GQ106" s="45">
        <f t="shared" si="225"/>
        <v>0</v>
      </c>
      <c r="GR106" s="45">
        <f t="shared" si="225"/>
        <v>0</v>
      </c>
      <c r="GS106" s="45">
        <f t="shared" si="225"/>
        <v>0</v>
      </c>
      <c r="GT106" s="45">
        <f t="shared" si="225"/>
        <v>0</v>
      </c>
      <c r="GU106" s="45">
        <f t="shared" si="225"/>
        <v>0</v>
      </c>
      <c r="GV106" s="45">
        <f t="shared" si="225"/>
        <v>0</v>
      </c>
      <c r="GW106" s="45">
        <f t="shared" si="225"/>
        <v>0</v>
      </c>
      <c r="GX106" s="45">
        <f t="shared" si="225"/>
        <v>0</v>
      </c>
      <c r="GY106" s="45">
        <f t="shared" si="225"/>
        <v>0</v>
      </c>
      <c r="GZ106" s="45">
        <f t="shared" si="225"/>
        <v>0</v>
      </c>
      <c r="HA106" s="45">
        <f t="shared" si="225"/>
        <v>0</v>
      </c>
      <c r="HB106" s="45">
        <f t="shared" ref="HB106:JM106" si="226">HB103-HB105</f>
        <v>0</v>
      </c>
      <c r="HC106" s="45">
        <f t="shared" si="226"/>
        <v>0</v>
      </c>
      <c r="HD106" s="45">
        <f t="shared" si="226"/>
        <v>0</v>
      </c>
      <c r="HE106" s="45">
        <f t="shared" si="226"/>
        <v>0</v>
      </c>
      <c r="HF106" s="45">
        <f t="shared" si="226"/>
        <v>0</v>
      </c>
      <c r="HG106" s="45">
        <f t="shared" si="226"/>
        <v>0</v>
      </c>
      <c r="HH106" s="45">
        <f t="shared" si="226"/>
        <v>0</v>
      </c>
      <c r="HI106" s="45">
        <f t="shared" si="226"/>
        <v>0</v>
      </c>
      <c r="HJ106" s="45">
        <f t="shared" si="226"/>
        <v>0</v>
      </c>
      <c r="HK106" s="45">
        <f t="shared" si="226"/>
        <v>0</v>
      </c>
      <c r="HL106" s="45">
        <f t="shared" si="226"/>
        <v>0</v>
      </c>
      <c r="HM106" s="45">
        <f t="shared" si="226"/>
        <v>0</v>
      </c>
      <c r="HN106" s="45">
        <f t="shared" si="226"/>
        <v>0</v>
      </c>
      <c r="HO106" s="45">
        <f t="shared" si="226"/>
        <v>0</v>
      </c>
      <c r="HP106" s="45">
        <f t="shared" si="226"/>
        <v>0</v>
      </c>
      <c r="HQ106" s="45">
        <f t="shared" si="226"/>
        <v>0</v>
      </c>
      <c r="HR106" s="45">
        <f t="shared" si="226"/>
        <v>0</v>
      </c>
      <c r="HS106" s="45">
        <f t="shared" si="226"/>
        <v>0</v>
      </c>
      <c r="HT106" s="45">
        <f t="shared" si="226"/>
        <v>0</v>
      </c>
      <c r="HU106" s="45">
        <f t="shared" si="226"/>
        <v>0</v>
      </c>
      <c r="HV106" s="45">
        <f t="shared" si="226"/>
        <v>0</v>
      </c>
      <c r="HW106" s="45">
        <f t="shared" si="226"/>
        <v>0</v>
      </c>
      <c r="HX106" s="45">
        <f t="shared" si="226"/>
        <v>0</v>
      </c>
      <c r="HY106" s="45">
        <f t="shared" si="226"/>
        <v>0</v>
      </c>
      <c r="HZ106" s="45">
        <f t="shared" si="226"/>
        <v>0</v>
      </c>
      <c r="IA106" s="45">
        <f t="shared" si="226"/>
        <v>0</v>
      </c>
      <c r="IB106" s="45">
        <f t="shared" si="226"/>
        <v>0</v>
      </c>
      <c r="IC106" s="45">
        <f t="shared" si="226"/>
        <v>0</v>
      </c>
      <c r="ID106" s="45">
        <f t="shared" si="226"/>
        <v>0</v>
      </c>
      <c r="IE106" s="45">
        <f t="shared" si="226"/>
        <v>0</v>
      </c>
      <c r="IF106" s="45">
        <f t="shared" si="226"/>
        <v>0</v>
      </c>
      <c r="IG106" s="45">
        <f t="shared" si="226"/>
        <v>0</v>
      </c>
      <c r="IH106" s="45">
        <f t="shared" si="226"/>
        <v>0</v>
      </c>
      <c r="II106" s="45">
        <f t="shared" si="226"/>
        <v>0</v>
      </c>
      <c r="IJ106" s="45">
        <f t="shared" si="226"/>
        <v>0</v>
      </c>
      <c r="IK106" s="45">
        <f t="shared" si="226"/>
        <v>0</v>
      </c>
      <c r="IL106" s="45">
        <f t="shared" si="226"/>
        <v>0</v>
      </c>
      <c r="IM106" s="45">
        <f t="shared" si="226"/>
        <v>0</v>
      </c>
      <c r="IN106" s="45">
        <f t="shared" si="226"/>
        <v>0</v>
      </c>
      <c r="IO106" s="45">
        <f t="shared" si="226"/>
        <v>0</v>
      </c>
      <c r="IP106" s="45">
        <f t="shared" si="226"/>
        <v>0</v>
      </c>
      <c r="IQ106" s="45">
        <f t="shared" si="226"/>
        <v>0</v>
      </c>
      <c r="IR106" s="45">
        <f t="shared" si="226"/>
        <v>0</v>
      </c>
      <c r="IS106" s="45">
        <f t="shared" si="226"/>
        <v>0</v>
      </c>
      <c r="IT106" s="45">
        <f t="shared" si="226"/>
        <v>0</v>
      </c>
      <c r="IU106" s="45">
        <f t="shared" si="226"/>
        <v>0</v>
      </c>
      <c r="IV106" s="45">
        <f t="shared" si="226"/>
        <v>0</v>
      </c>
      <c r="IW106" s="45">
        <f t="shared" si="226"/>
        <v>0</v>
      </c>
      <c r="IX106" s="45">
        <f t="shared" si="226"/>
        <v>0</v>
      </c>
      <c r="IY106" s="45">
        <f t="shared" si="226"/>
        <v>0</v>
      </c>
      <c r="IZ106" s="45">
        <f t="shared" si="226"/>
        <v>0</v>
      </c>
      <c r="JA106" s="45">
        <f t="shared" si="226"/>
        <v>0</v>
      </c>
      <c r="JB106" s="45">
        <f t="shared" si="226"/>
        <v>0</v>
      </c>
      <c r="JC106" s="45">
        <f t="shared" si="226"/>
        <v>0</v>
      </c>
      <c r="JD106" s="45">
        <f t="shared" si="226"/>
        <v>0</v>
      </c>
      <c r="JE106" s="45">
        <f t="shared" si="226"/>
        <v>0</v>
      </c>
      <c r="JF106" s="45">
        <f t="shared" si="226"/>
        <v>0</v>
      </c>
      <c r="JG106" s="45">
        <f t="shared" si="226"/>
        <v>0</v>
      </c>
      <c r="JH106" s="45">
        <f t="shared" si="226"/>
        <v>0</v>
      </c>
      <c r="JI106" s="45">
        <f t="shared" si="226"/>
        <v>0</v>
      </c>
      <c r="JJ106" s="45">
        <f t="shared" si="226"/>
        <v>0</v>
      </c>
      <c r="JK106" s="45">
        <f t="shared" si="226"/>
        <v>0</v>
      </c>
      <c r="JL106" s="45">
        <f t="shared" si="226"/>
        <v>0</v>
      </c>
      <c r="JM106" s="45">
        <f t="shared" si="226"/>
        <v>0</v>
      </c>
      <c r="JN106" s="45">
        <f t="shared" ref="JN106:KP106" si="227">JN103-JN105</f>
        <v>0</v>
      </c>
      <c r="JO106" s="45">
        <f t="shared" si="227"/>
        <v>0</v>
      </c>
      <c r="JP106" s="45">
        <f t="shared" si="227"/>
        <v>0</v>
      </c>
      <c r="JQ106" s="45">
        <f t="shared" si="227"/>
        <v>0</v>
      </c>
      <c r="JR106" s="45">
        <f t="shared" si="227"/>
        <v>0</v>
      </c>
      <c r="JS106" s="45">
        <f t="shared" si="227"/>
        <v>0</v>
      </c>
      <c r="JT106" s="45">
        <f t="shared" si="227"/>
        <v>0</v>
      </c>
      <c r="JU106" s="45">
        <f t="shared" si="227"/>
        <v>0</v>
      </c>
      <c r="JV106" s="45">
        <f t="shared" si="227"/>
        <v>0</v>
      </c>
      <c r="JW106" s="45">
        <f t="shared" si="227"/>
        <v>0</v>
      </c>
      <c r="JX106" s="45">
        <f t="shared" si="227"/>
        <v>0</v>
      </c>
      <c r="JY106" s="45">
        <f t="shared" si="227"/>
        <v>0</v>
      </c>
      <c r="JZ106" s="45">
        <f t="shared" si="227"/>
        <v>0</v>
      </c>
      <c r="KA106" s="45">
        <f t="shared" si="227"/>
        <v>0</v>
      </c>
      <c r="KB106" s="45">
        <f t="shared" si="227"/>
        <v>0</v>
      </c>
      <c r="KC106" s="45">
        <f t="shared" si="227"/>
        <v>0</v>
      </c>
      <c r="KD106" s="45">
        <f t="shared" si="227"/>
        <v>0</v>
      </c>
      <c r="KE106" s="45">
        <f t="shared" si="227"/>
        <v>0</v>
      </c>
      <c r="KF106" s="45">
        <f t="shared" si="227"/>
        <v>0</v>
      </c>
      <c r="KG106" s="45">
        <f t="shared" si="227"/>
        <v>0</v>
      </c>
      <c r="KH106" s="45">
        <f t="shared" si="227"/>
        <v>0</v>
      </c>
      <c r="KI106" s="45">
        <f t="shared" si="227"/>
        <v>0</v>
      </c>
      <c r="KJ106" s="45">
        <f t="shared" si="227"/>
        <v>0</v>
      </c>
      <c r="KK106" s="45">
        <f t="shared" si="227"/>
        <v>0</v>
      </c>
      <c r="KL106" s="45">
        <f t="shared" si="227"/>
        <v>0</v>
      </c>
      <c r="KM106" s="45">
        <f t="shared" si="227"/>
        <v>0</v>
      </c>
      <c r="KN106" s="45">
        <f t="shared" si="227"/>
        <v>0</v>
      </c>
      <c r="KO106" s="45">
        <f t="shared" si="227"/>
        <v>0</v>
      </c>
      <c r="KP106" s="45">
        <f t="shared" si="227"/>
        <v>0</v>
      </c>
      <c r="KQ106" s="45">
        <f t="shared" ref="KQ106:LT106" si="228">KQ103-KQ105</f>
        <v>0</v>
      </c>
      <c r="KR106" s="45">
        <f t="shared" si="228"/>
        <v>0</v>
      </c>
      <c r="KS106" s="45">
        <f t="shared" si="228"/>
        <v>0</v>
      </c>
      <c r="KT106" s="45">
        <f t="shared" si="228"/>
        <v>0</v>
      </c>
      <c r="KU106" s="45">
        <f t="shared" si="228"/>
        <v>0</v>
      </c>
      <c r="KV106" s="45">
        <f t="shared" si="228"/>
        <v>0</v>
      </c>
      <c r="KW106" s="45">
        <f t="shared" si="228"/>
        <v>0</v>
      </c>
      <c r="KX106" s="45">
        <f t="shared" si="228"/>
        <v>0</v>
      </c>
      <c r="KY106" s="45">
        <f t="shared" si="228"/>
        <v>0</v>
      </c>
      <c r="KZ106" s="45">
        <f t="shared" si="228"/>
        <v>0</v>
      </c>
      <c r="LA106" s="45">
        <f t="shared" si="228"/>
        <v>0</v>
      </c>
      <c r="LB106" s="45">
        <f t="shared" si="228"/>
        <v>0</v>
      </c>
      <c r="LC106" s="45">
        <f t="shared" si="228"/>
        <v>0</v>
      </c>
      <c r="LD106" s="45">
        <f t="shared" si="228"/>
        <v>0</v>
      </c>
      <c r="LE106" s="45">
        <f t="shared" si="228"/>
        <v>0</v>
      </c>
      <c r="LF106" s="45">
        <f t="shared" si="228"/>
        <v>0</v>
      </c>
      <c r="LG106" s="45">
        <f t="shared" si="228"/>
        <v>0</v>
      </c>
      <c r="LH106" s="45">
        <f t="shared" si="228"/>
        <v>0</v>
      </c>
      <c r="LI106" s="45">
        <f t="shared" si="228"/>
        <v>0</v>
      </c>
      <c r="LJ106" s="45">
        <f t="shared" si="228"/>
        <v>0</v>
      </c>
      <c r="LK106" s="45">
        <f t="shared" si="228"/>
        <v>0</v>
      </c>
      <c r="LL106" s="45">
        <f t="shared" si="228"/>
        <v>0</v>
      </c>
      <c r="LM106" s="45">
        <f t="shared" si="228"/>
        <v>0</v>
      </c>
      <c r="LN106" s="45">
        <f t="shared" si="228"/>
        <v>0</v>
      </c>
      <c r="LO106" s="45">
        <f t="shared" si="228"/>
        <v>0</v>
      </c>
      <c r="LP106" s="45">
        <f t="shared" si="228"/>
        <v>0</v>
      </c>
      <c r="LQ106" s="45">
        <f t="shared" si="228"/>
        <v>0</v>
      </c>
      <c r="LR106" s="45">
        <f t="shared" si="228"/>
        <v>0</v>
      </c>
      <c r="LS106" s="45">
        <f t="shared" si="228"/>
        <v>0</v>
      </c>
      <c r="LT106" s="45">
        <f t="shared" si="228"/>
        <v>0</v>
      </c>
      <c r="LU106" s="45"/>
      <c r="LV106" s="45"/>
      <c r="LW106" s="45"/>
      <c r="LX106" s="45"/>
      <c r="LY106" s="45"/>
      <c r="LZ106" s="45"/>
      <c r="MA106" s="45"/>
      <c r="MB106" s="45"/>
      <c r="MC106" s="45"/>
      <c r="MD106" s="45"/>
      <c r="ME106" s="45"/>
      <c r="MF106" s="45"/>
      <c r="MG106" s="45"/>
      <c r="MH106" s="45"/>
      <c r="MI106" s="45"/>
      <c r="MJ106" s="45"/>
      <c r="MK106" s="45"/>
      <c r="ML106" s="45"/>
      <c r="MM106" s="45"/>
      <c r="MN106" s="45"/>
      <c r="MO106" s="45"/>
      <c r="MP106" s="45"/>
      <c r="MQ106" s="45"/>
      <c r="MR106" s="45"/>
      <c r="MS106" s="45"/>
      <c r="MT106" s="45"/>
      <c r="MU106" s="45"/>
      <c r="MV106" s="45"/>
      <c r="MW106" s="45"/>
      <c r="MX106" s="45"/>
      <c r="MY106" s="45"/>
      <c r="MZ106" s="45"/>
      <c r="NA106" s="45"/>
      <c r="NB106" s="45"/>
      <c r="NC106" s="45"/>
      <c r="ND106" s="45"/>
      <c r="NE106" s="45"/>
      <c r="NF106" s="45"/>
      <c r="NG106" s="45"/>
      <c r="NH106" s="45"/>
      <c r="NI106" s="45"/>
      <c r="NJ106" s="45"/>
      <c r="NK106" s="45"/>
      <c r="NL106" s="45"/>
      <c r="NM106" s="45"/>
      <c r="NN106" s="45"/>
      <c r="NO106" s="45"/>
      <c r="NP106" s="45"/>
      <c r="NQ106" s="45"/>
      <c r="NR106" s="45"/>
      <c r="NS106" s="45"/>
      <c r="NT106" s="45"/>
      <c r="NU106" s="45"/>
      <c r="NV106" s="45"/>
      <c r="NW106" s="45"/>
      <c r="NX106" s="45"/>
      <c r="NY106" s="45"/>
      <c r="NZ106" s="45"/>
      <c r="OA106" s="45"/>
      <c r="OB106" s="45"/>
      <c r="OC106" s="45"/>
      <c r="OD106" s="45"/>
      <c r="OE106" s="45"/>
      <c r="OF106" s="45"/>
      <c r="OG106" s="45"/>
      <c r="OH106" s="45"/>
      <c r="OI106" s="45"/>
      <c r="OJ106" s="45"/>
      <c r="OK106" s="45"/>
      <c r="OL106" s="45"/>
      <c r="OM106" s="45"/>
      <c r="ON106" s="45"/>
      <c r="OO106" s="45"/>
      <c r="OP106" s="45"/>
      <c r="OQ106" s="45"/>
      <c r="OR106" s="45"/>
      <c r="OS106" s="45"/>
      <c r="OT106" s="45"/>
      <c r="OU106" s="45"/>
      <c r="OV106" s="45"/>
      <c r="OW106" s="45"/>
      <c r="OX106" s="45"/>
      <c r="OY106" s="45"/>
      <c r="OZ106" s="45"/>
      <c r="PA106" s="45"/>
      <c r="PB106" s="45"/>
      <c r="PC106" s="45"/>
      <c r="PD106" s="45"/>
      <c r="PE106" s="45"/>
      <c r="PF106" s="45"/>
      <c r="PG106" s="45"/>
      <c r="PH106" s="45"/>
      <c r="PI106" s="45"/>
      <c r="PJ106" s="45"/>
      <c r="PK106" s="45"/>
      <c r="PL106" s="45"/>
      <c r="PM106" s="45"/>
      <c r="PN106" s="45"/>
      <c r="PO106" s="45"/>
      <c r="PP106" s="45"/>
      <c r="PQ106" s="45"/>
      <c r="PR106" s="45"/>
      <c r="PS106" s="45"/>
      <c r="PT106" s="45"/>
      <c r="PU106" s="45"/>
      <c r="PV106" s="45"/>
      <c r="PW106" s="45"/>
      <c r="PX106" s="45"/>
      <c r="PY106" s="45"/>
      <c r="PZ106" s="45"/>
      <c r="QA106" s="45"/>
      <c r="QB106" s="45"/>
      <c r="QC106" s="45"/>
      <c r="QD106" s="45"/>
      <c r="QE106" s="45"/>
      <c r="QF106" s="45"/>
      <c r="QG106" s="45"/>
      <c r="QH106" s="45"/>
      <c r="QI106" s="45"/>
      <c r="QJ106" s="45"/>
      <c r="QK106" s="45"/>
      <c r="QL106" s="45"/>
      <c r="QM106" s="45"/>
      <c r="QN106" s="45"/>
      <c r="QO106" s="45"/>
      <c r="QP106" s="45"/>
      <c r="QQ106" s="45"/>
      <c r="QR106" s="45"/>
      <c r="QS106" s="45"/>
      <c r="QT106" s="45"/>
      <c r="QU106" s="45"/>
    </row>
    <row r="107" spans="1:463" outlineLevel="1">
      <c r="E107" s="21"/>
      <c r="H107" s="592"/>
      <c r="I107" s="55">
        <f>SUM($I104:I104)</f>
        <v>3792500</v>
      </c>
      <c r="J107" s="55">
        <f>SUM($I104:J104)</f>
        <v>3792500</v>
      </c>
      <c r="K107" s="55">
        <f>SUM($I104:K104)</f>
        <v>3792500</v>
      </c>
      <c r="L107" s="55">
        <f>SUM($I104:L104)</f>
        <v>3792500</v>
      </c>
      <c r="M107" s="55">
        <f>SUM($I104:M104)</f>
        <v>3792500</v>
      </c>
      <c r="N107" s="55">
        <f ca="1">SUM($I104:N104)</f>
        <v>3792500</v>
      </c>
      <c r="O107" s="55">
        <f ca="1">SUM($I104:O104)</f>
        <v>3792500</v>
      </c>
      <c r="P107" s="55">
        <f ca="1">SUM($I104:P104)</f>
        <v>3792500</v>
      </c>
      <c r="Q107" s="55">
        <f ca="1">SUM($I104:Q104)</f>
        <v>3792500</v>
      </c>
      <c r="R107" s="55">
        <f ca="1">SUM($I104:R104)</f>
        <v>3792500</v>
      </c>
      <c r="S107" s="55">
        <f ca="1">SUM($I104:S104)</f>
        <v>3792500</v>
      </c>
      <c r="T107" s="55">
        <f ca="1">SUM($I104:T104)</f>
        <v>3792500</v>
      </c>
      <c r="U107" s="55">
        <f ca="1">SUM($I104:U104)</f>
        <v>3792500</v>
      </c>
      <c r="V107" s="55">
        <f ca="1">SUM($I104:V104)</f>
        <v>3792500</v>
      </c>
      <c r="W107" s="55">
        <f ca="1">SUM($I104:W104)</f>
        <v>3792500</v>
      </c>
      <c r="X107" s="55">
        <f ca="1">SUM($I104:X104)</f>
        <v>3792500</v>
      </c>
      <c r="Y107" s="55">
        <f ca="1">SUM($I104:Y104)</f>
        <v>3792500</v>
      </c>
      <c r="Z107" s="55">
        <f ca="1">SUM($I104:Z104)</f>
        <v>3792500</v>
      </c>
      <c r="AA107" s="55">
        <f ca="1">SUM($I104:AA104)</f>
        <v>3792500</v>
      </c>
    </row>
    <row r="108" spans="1:463" outlineLevel="1">
      <c r="C108" s="75" t="s">
        <v>451</v>
      </c>
      <c r="D108" s="6"/>
      <c r="E108" s="50" t="s">
        <v>95</v>
      </c>
      <c r="H108" s="66">
        <f>ROUND(SUM(I108:T108),-3)</f>
        <v>0</v>
      </c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5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55"/>
      <c r="CO108" s="55"/>
      <c r="CP108" s="55"/>
      <c r="CQ108" s="55"/>
      <c r="CR108" s="55"/>
      <c r="CS108" s="55"/>
      <c r="CT108" s="55"/>
      <c r="CU108" s="55"/>
      <c r="CV108" s="55"/>
      <c r="CW108" s="55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55"/>
      <c r="DK108" s="55"/>
      <c r="DL108" s="55"/>
      <c r="DM108" s="55"/>
      <c r="DN108" s="55"/>
      <c r="DO108" s="55"/>
      <c r="DP108" s="55"/>
      <c r="DQ108" s="55"/>
      <c r="DR108" s="55"/>
      <c r="DS108" s="55"/>
      <c r="DT108" s="55"/>
      <c r="DU108" s="55"/>
      <c r="DV108" s="55"/>
      <c r="DW108" s="55"/>
      <c r="DX108" s="55"/>
      <c r="DY108" s="55"/>
      <c r="DZ108" s="55"/>
      <c r="EA108" s="55"/>
      <c r="EB108" s="55"/>
      <c r="EC108" s="55"/>
      <c r="ED108" s="55"/>
      <c r="EE108" s="55"/>
      <c r="EF108" s="55"/>
      <c r="EG108" s="55"/>
      <c r="EH108" s="55"/>
      <c r="EI108" s="55"/>
      <c r="EJ108" s="55"/>
      <c r="EK108" s="55"/>
      <c r="EL108" s="55"/>
      <c r="EM108" s="55"/>
      <c r="EN108" s="55"/>
      <c r="EO108" s="55"/>
      <c r="EP108" s="55"/>
      <c r="EQ108" s="55"/>
      <c r="ER108" s="55"/>
      <c r="ES108" s="55"/>
      <c r="ET108" s="55"/>
      <c r="EU108" s="55"/>
      <c r="EV108" s="55"/>
      <c r="EW108" s="55"/>
      <c r="EX108" s="55"/>
      <c r="EY108" s="55"/>
      <c r="EZ108" s="55"/>
      <c r="FA108" s="55"/>
      <c r="FB108" s="55"/>
      <c r="FC108" s="55"/>
      <c r="FD108" s="55"/>
      <c r="FE108" s="55"/>
      <c r="FF108" s="55"/>
      <c r="FG108" s="55"/>
      <c r="FH108" s="55"/>
      <c r="FI108" s="55"/>
      <c r="FJ108" s="55"/>
      <c r="FK108" s="55"/>
      <c r="FL108" s="55"/>
      <c r="FM108" s="55"/>
      <c r="FN108" s="55"/>
      <c r="FO108" s="55"/>
      <c r="FP108" s="55"/>
      <c r="FQ108" s="55"/>
      <c r="FR108" s="55"/>
      <c r="FS108" s="55"/>
      <c r="FT108" s="55"/>
      <c r="FU108" s="55"/>
      <c r="FV108" s="55"/>
      <c r="FW108" s="55"/>
      <c r="FX108" s="55"/>
      <c r="FY108" s="55"/>
      <c r="FZ108" s="55"/>
      <c r="GA108" s="55"/>
      <c r="GB108" s="55"/>
      <c r="GC108" s="55"/>
      <c r="GD108" s="55"/>
      <c r="GE108" s="55"/>
      <c r="GF108" s="55"/>
      <c r="GG108" s="55"/>
      <c r="GH108" s="55"/>
      <c r="GI108" s="55"/>
      <c r="GJ108" s="55"/>
      <c r="GK108" s="55"/>
      <c r="GL108" s="55"/>
      <c r="GM108" s="55"/>
      <c r="GN108" s="55"/>
      <c r="GO108" s="55"/>
      <c r="GP108" s="55"/>
      <c r="GQ108" s="55"/>
      <c r="GR108" s="55"/>
      <c r="GS108" s="55"/>
      <c r="GT108" s="55"/>
      <c r="GU108" s="55"/>
      <c r="GV108" s="55"/>
      <c r="GW108" s="55"/>
      <c r="GX108" s="55"/>
      <c r="GY108" s="55"/>
      <c r="GZ108" s="55"/>
      <c r="HA108" s="55"/>
      <c r="HB108" s="55"/>
      <c r="HC108" s="55"/>
      <c r="HD108" s="55"/>
      <c r="HE108" s="55"/>
      <c r="HF108" s="55"/>
      <c r="HG108" s="55"/>
      <c r="HH108" s="55"/>
      <c r="HI108" s="55"/>
      <c r="HJ108" s="55"/>
      <c r="HK108" s="55"/>
      <c r="HL108" s="55"/>
      <c r="HM108" s="55"/>
      <c r="HN108" s="55"/>
      <c r="HO108" s="55"/>
      <c r="HP108" s="55"/>
      <c r="HQ108" s="55"/>
      <c r="HR108" s="55"/>
      <c r="HS108" s="55"/>
      <c r="HT108" s="55"/>
      <c r="HU108" s="55"/>
      <c r="HV108" s="55"/>
      <c r="HW108" s="55"/>
      <c r="HX108" s="55"/>
      <c r="HY108" s="55"/>
      <c r="HZ108" s="55"/>
      <c r="IA108" s="55"/>
      <c r="IB108" s="55"/>
      <c r="IC108" s="55"/>
      <c r="ID108" s="55"/>
      <c r="IE108" s="55"/>
      <c r="IF108" s="55"/>
      <c r="IG108" s="55"/>
      <c r="IH108" s="55"/>
      <c r="II108" s="55"/>
      <c r="IJ108" s="55"/>
      <c r="IK108" s="55"/>
      <c r="IL108" s="55"/>
      <c r="IM108" s="55"/>
      <c r="IN108" s="55"/>
      <c r="IO108" s="55"/>
      <c r="IP108" s="55"/>
      <c r="IQ108" s="55"/>
      <c r="IR108" s="55"/>
      <c r="IS108" s="55"/>
      <c r="IT108" s="55"/>
      <c r="IU108" s="55"/>
      <c r="IV108" s="55"/>
      <c r="IW108" s="55"/>
      <c r="IX108" s="55"/>
      <c r="IY108" s="55"/>
      <c r="IZ108" s="55"/>
      <c r="JA108" s="55"/>
      <c r="JB108" s="55"/>
      <c r="JC108" s="55"/>
      <c r="JD108" s="55"/>
      <c r="JE108" s="55"/>
      <c r="JF108" s="55"/>
      <c r="JG108" s="55"/>
      <c r="JH108" s="55"/>
      <c r="JI108" s="55"/>
      <c r="JJ108" s="55"/>
      <c r="JK108" s="55"/>
      <c r="JL108" s="55"/>
      <c r="JM108" s="55"/>
      <c r="JN108" s="55"/>
      <c r="JO108" s="55"/>
      <c r="JP108" s="55"/>
      <c r="JQ108" s="55"/>
      <c r="JR108" s="55"/>
      <c r="JS108" s="55"/>
      <c r="JT108" s="55"/>
      <c r="JU108" s="55"/>
      <c r="JV108" s="55"/>
      <c r="JW108" s="55"/>
      <c r="JX108" s="55"/>
      <c r="JY108" s="55"/>
      <c r="JZ108" s="55"/>
      <c r="KA108" s="55"/>
      <c r="KB108" s="55"/>
      <c r="KC108" s="55"/>
      <c r="KD108" s="55"/>
      <c r="KE108" s="55"/>
      <c r="KF108" s="55"/>
      <c r="KG108" s="55"/>
      <c r="KH108" s="55"/>
      <c r="KI108" s="55"/>
      <c r="KJ108" s="55"/>
      <c r="KK108" s="55"/>
      <c r="KL108" s="55"/>
      <c r="KM108" s="55"/>
      <c r="KN108" s="55"/>
      <c r="KO108" s="55"/>
      <c r="KP108" s="55"/>
      <c r="KQ108" s="55"/>
      <c r="KR108" s="55"/>
      <c r="KS108" s="55"/>
      <c r="KT108" s="55"/>
      <c r="KU108" s="55"/>
      <c r="KV108" s="55"/>
      <c r="KW108" s="55"/>
      <c r="KX108" s="55"/>
      <c r="KY108" s="55"/>
      <c r="KZ108" s="55"/>
      <c r="LA108" s="55"/>
      <c r="LB108" s="55"/>
      <c r="LC108" s="55"/>
      <c r="LD108" s="55"/>
      <c r="LE108" s="55"/>
      <c r="LF108" s="55"/>
      <c r="LG108" s="55"/>
      <c r="LH108" s="55"/>
      <c r="LI108" s="55"/>
      <c r="LJ108" s="55"/>
      <c r="LK108" s="55"/>
      <c r="LL108" s="55"/>
      <c r="LM108" s="55"/>
      <c r="LN108" s="55"/>
      <c r="LO108" s="55"/>
      <c r="LP108" s="55"/>
      <c r="LQ108" s="55"/>
      <c r="LR108" s="55"/>
      <c r="LS108" s="55"/>
      <c r="LT108" s="55"/>
      <c r="LU108" s="55"/>
      <c r="LV108" s="55"/>
      <c r="LW108" s="55"/>
      <c r="LX108" s="55"/>
      <c r="LY108" s="55"/>
      <c r="LZ108" s="55"/>
      <c r="MA108" s="55"/>
      <c r="MB108" s="55"/>
      <c r="MC108" s="55"/>
      <c r="MD108" s="55"/>
      <c r="ME108" s="55"/>
      <c r="MF108" s="55"/>
      <c r="MG108" s="55"/>
      <c r="MH108" s="55"/>
      <c r="MI108" s="55"/>
      <c r="MJ108" s="55"/>
      <c r="MK108" s="55"/>
      <c r="ML108" s="55"/>
      <c r="MM108" s="55"/>
      <c r="MN108" s="55"/>
      <c r="MO108" s="55"/>
      <c r="MP108" s="55"/>
      <c r="MQ108" s="55"/>
      <c r="MR108" s="55"/>
      <c r="MS108" s="55"/>
      <c r="MT108" s="55"/>
      <c r="MU108" s="55"/>
      <c r="MV108" s="55"/>
      <c r="MW108" s="55"/>
      <c r="MX108" s="55"/>
      <c r="MY108" s="55"/>
      <c r="MZ108" s="55"/>
      <c r="NA108" s="55"/>
      <c r="NB108" s="55"/>
      <c r="NC108" s="55"/>
      <c r="ND108" s="55"/>
      <c r="NE108" s="55"/>
      <c r="NF108" s="55"/>
      <c r="NG108" s="55"/>
      <c r="NH108" s="55"/>
      <c r="NI108" s="55"/>
      <c r="NJ108" s="55"/>
      <c r="NK108" s="55"/>
      <c r="NL108" s="55"/>
      <c r="NM108" s="55"/>
      <c r="NN108" s="55"/>
      <c r="NO108" s="55"/>
      <c r="NP108" s="55"/>
      <c r="NQ108" s="55"/>
      <c r="NR108" s="55"/>
      <c r="NS108" s="55"/>
      <c r="NT108" s="55"/>
      <c r="NU108" s="55"/>
      <c r="NV108" s="55"/>
      <c r="NW108" s="55"/>
      <c r="NX108" s="55"/>
      <c r="NY108" s="55"/>
      <c r="NZ108" s="55"/>
      <c r="OA108" s="55"/>
      <c r="OB108" s="55"/>
      <c r="OC108" s="55"/>
      <c r="OD108" s="55"/>
      <c r="OE108" s="55"/>
      <c r="OF108" s="55"/>
      <c r="OG108" s="55"/>
      <c r="OH108" s="55"/>
      <c r="OI108" s="55"/>
      <c r="OJ108" s="55"/>
      <c r="OK108" s="55"/>
      <c r="OL108" s="55"/>
      <c r="OM108" s="55"/>
      <c r="ON108" s="55"/>
      <c r="OO108" s="55"/>
      <c r="OP108" s="55"/>
      <c r="OQ108" s="55"/>
      <c r="OR108" s="55"/>
      <c r="OS108" s="55"/>
      <c r="OT108" s="55"/>
      <c r="OU108" s="55"/>
      <c r="OV108" s="55"/>
      <c r="OW108" s="55"/>
      <c r="OX108" s="55"/>
      <c r="OY108" s="55"/>
      <c r="OZ108" s="55"/>
      <c r="PA108" s="55"/>
      <c r="PB108" s="55"/>
      <c r="PC108" s="55"/>
      <c r="PD108" s="55"/>
      <c r="PE108" s="55"/>
      <c r="PF108" s="55"/>
      <c r="PG108" s="55"/>
      <c r="PH108" s="55"/>
      <c r="PI108" s="55"/>
      <c r="PJ108" s="55"/>
      <c r="PK108" s="55"/>
      <c r="PL108" s="55"/>
      <c r="PM108" s="55"/>
      <c r="PN108" s="55"/>
      <c r="PO108" s="55"/>
      <c r="PP108" s="55"/>
      <c r="PQ108" s="55"/>
      <c r="PR108" s="55"/>
      <c r="PS108" s="55"/>
      <c r="PT108" s="55"/>
      <c r="PU108" s="55"/>
      <c r="PV108" s="55"/>
      <c r="PW108" s="55"/>
      <c r="PX108" s="55"/>
      <c r="PY108" s="55"/>
      <c r="PZ108" s="55"/>
      <c r="QA108" s="55"/>
      <c r="QB108" s="55"/>
      <c r="QC108" s="55"/>
      <c r="QD108" s="55"/>
      <c r="QE108" s="55"/>
      <c r="QF108" s="55"/>
      <c r="QG108" s="55"/>
      <c r="QH108" s="55"/>
      <c r="QI108" s="55"/>
      <c r="QJ108" s="55"/>
      <c r="QK108" s="55"/>
      <c r="QL108" s="55"/>
      <c r="QM108" s="55"/>
      <c r="QN108" s="55"/>
      <c r="QO108" s="55"/>
      <c r="QP108" s="55"/>
      <c r="QQ108" s="55"/>
      <c r="QR108" s="55"/>
      <c r="QS108" s="55"/>
      <c r="QT108" s="55"/>
      <c r="QU108" s="55"/>
    </row>
    <row r="109" spans="1:463" ht="15" customHeight="1">
      <c r="H109" s="4"/>
      <c r="I109" s="32"/>
      <c r="J109" s="32"/>
      <c r="K109" s="32"/>
      <c r="L109" s="32"/>
      <c r="M109" s="32"/>
      <c r="N109" s="32"/>
      <c r="O109" s="32"/>
      <c r="P109" s="32"/>
    </row>
    <row r="110" spans="1:463">
      <c r="A110" s="128" t="s">
        <v>87</v>
      </c>
      <c r="B110" s="103" t="s">
        <v>31</v>
      </c>
      <c r="C110" s="101"/>
      <c r="D110" s="101"/>
      <c r="E110" s="104" t="s">
        <v>88</v>
      </c>
      <c r="F110" s="101"/>
      <c r="G110" s="101"/>
      <c r="H110" s="105"/>
      <c r="I110" s="101"/>
      <c r="J110" s="101"/>
      <c r="K110" s="101"/>
      <c r="L110" s="101"/>
      <c r="M110" s="101"/>
      <c r="N110" s="101"/>
      <c r="O110" s="652"/>
      <c r="P110" s="652"/>
      <c r="Q110" s="652"/>
      <c r="R110" s="652"/>
      <c r="S110" s="652"/>
      <c r="T110" s="652"/>
      <c r="U110" s="652"/>
      <c r="V110" s="652"/>
      <c r="W110" s="652"/>
      <c r="X110" s="652"/>
      <c r="Y110" s="652"/>
      <c r="Z110" s="652"/>
      <c r="AA110" s="652"/>
      <c r="AB110" s="652"/>
      <c r="AC110" s="652"/>
      <c r="AD110" s="652"/>
      <c r="AE110" s="652"/>
      <c r="AF110" s="652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  <c r="FD110" s="101"/>
      <c r="FE110" s="101"/>
      <c r="FF110" s="101"/>
      <c r="FG110" s="101"/>
      <c r="FH110" s="101"/>
      <c r="FI110" s="101"/>
      <c r="FJ110" s="101"/>
      <c r="FK110" s="101"/>
      <c r="FL110" s="101"/>
      <c r="FM110" s="101"/>
      <c r="FN110" s="101"/>
      <c r="FO110" s="101"/>
      <c r="FP110" s="101"/>
      <c r="FQ110" s="101"/>
      <c r="FR110" s="101"/>
      <c r="FS110" s="101"/>
      <c r="FT110" s="101"/>
      <c r="FU110" s="101"/>
      <c r="FV110" s="101"/>
      <c r="FW110" s="101"/>
      <c r="FX110" s="101"/>
      <c r="FY110" s="101"/>
      <c r="FZ110" s="101"/>
      <c r="GA110" s="101"/>
      <c r="GB110" s="101"/>
      <c r="GC110" s="101"/>
      <c r="GD110" s="101"/>
      <c r="GE110" s="101"/>
      <c r="GF110" s="101"/>
      <c r="GG110" s="101"/>
      <c r="GH110" s="101"/>
      <c r="GI110" s="101"/>
      <c r="GJ110" s="101"/>
      <c r="GK110" s="101"/>
      <c r="GL110" s="101"/>
      <c r="GM110" s="101"/>
      <c r="GN110" s="101"/>
      <c r="GO110" s="101"/>
      <c r="GP110" s="101"/>
      <c r="GQ110" s="101"/>
      <c r="GR110" s="101"/>
      <c r="GS110" s="101"/>
      <c r="GT110" s="101"/>
      <c r="GU110" s="101"/>
      <c r="GV110" s="101"/>
      <c r="GW110" s="101"/>
      <c r="GX110" s="101"/>
      <c r="GY110" s="101"/>
      <c r="GZ110" s="101"/>
      <c r="HA110" s="101"/>
      <c r="HB110" s="101"/>
      <c r="HC110" s="101"/>
      <c r="HD110" s="101"/>
      <c r="HE110" s="101"/>
      <c r="HF110" s="101"/>
      <c r="HG110" s="101"/>
      <c r="HH110" s="101"/>
      <c r="HI110" s="101"/>
      <c r="HJ110" s="101"/>
      <c r="HK110" s="101"/>
      <c r="HL110" s="101"/>
      <c r="HM110" s="101"/>
      <c r="HN110" s="101"/>
      <c r="HO110" s="101"/>
      <c r="HP110" s="101"/>
      <c r="HQ110" s="101"/>
      <c r="HR110" s="101"/>
      <c r="HS110" s="101"/>
      <c r="HT110" s="101"/>
      <c r="HU110" s="101"/>
      <c r="HV110" s="101"/>
      <c r="HW110" s="101"/>
      <c r="HX110" s="101"/>
      <c r="HY110" s="101"/>
      <c r="HZ110" s="101"/>
      <c r="IA110" s="101"/>
      <c r="IB110" s="101"/>
      <c r="IC110" s="101"/>
      <c r="ID110" s="101"/>
      <c r="IE110" s="101"/>
      <c r="IF110" s="101"/>
      <c r="IG110" s="101"/>
      <c r="IH110" s="101"/>
      <c r="II110" s="101"/>
      <c r="IJ110" s="101"/>
      <c r="IK110" s="101"/>
      <c r="IL110" s="101"/>
      <c r="IM110" s="101"/>
      <c r="IN110" s="101"/>
      <c r="IO110" s="101"/>
      <c r="IP110" s="101"/>
      <c r="IQ110" s="101"/>
      <c r="IR110" s="101"/>
      <c r="IS110" s="101"/>
      <c r="IT110" s="101"/>
      <c r="IU110" s="101"/>
      <c r="IV110" s="101"/>
      <c r="IW110" s="101"/>
      <c r="IX110" s="101"/>
      <c r="IY110" s="101"/>
      <c r="IZ110" s="101"/>
      <c r="JA110" s="101"/>
      <c r="JB110" s="101"/>
      <c r="JC110" s="101"/>
      <c r="JD110" s="101"/>
      <c r="JE110" s="101"/>
      <c r="JF110" s="101"/>
      <c r="JG110" s="101"/>
      <c r="JH110" s="101"/>
      <c r="JI110" s="101"/>
      <c r="JJ110" s="101"/>
      <c r="JK110" s="101"/>
      <c r="JL110" s="101"/>
      <c r="JM110" s="101"/>
      <c r="JN110" s="101"/>
      <c r="JO110" s="101"/>
      <c r="JP110" s="101"/>
      <c r="JQ110" s="101"/>
      <c r="JR110" s="101"/>
      <c r="JS110" s="101"/>
      <c r="JT110" s="101"/>
      <c r="JU110" s="101"/>
      <c r="JV110" s="101"/>
      <c r="JW110" s="101"/>
      <c r="JX110" s="101"/>
      <c r="JY110" s="101"/>
      <c r="JZ110" s="101"/>
      <c r="KA110" s="101"/>
      <c r="KB110" s="101"/>
      <c r="KC110" s="101"/>
      <c r="KD110" s="101"/>
      <c r="KE110" s="101"/>
      <c r="KF110" s="101"/>
      <c r="KG110" s="101"/>
      <c r="KH110" s="101"/>
      <c r="KI110" s="101"/>
      <c r="KJ110" s="101"/>
      <c r="KK110" s="101"/>
      <c r="KL110" s="101"/>
      <c r="KM110" s="101"/>
      <c r="KN110" s="101"/>
      <c r="KO110" s="101"/>
      <c r="KP110" s="101"/>
      <c r="KQ110" s="101"/>
      <c r="KR110" s="101"/>
      <c r="KS110" s="101"/>
      <c r="KT110" s="101"/>
      <c r="KU110" s="101"/>
      <c r="KV110" s="101"/>
      <c r="KW110" s="101"/>
      <c r="KX110" s="101"/>
      <c r="KY110" s="101"/>
      <c r="KZ110" s="101"/>
      <c r="LA110" s="101"/>
      <c r="LB110" s="101"/>
      <c r="LC110" s="101"/>
      <c r="LD110" s="101"/>
      <c r="LE110" s="101"/>
      <c r="LF110" s="101"/>
      <c r="LG110" s="101"/>
      <c r="LH110" s="101"/>
      <c r="LI110" s="101"/>
      <c r="LJ110" s="101"/>
      <c r="LK110" s="101"/>
      <c r="LL110" s="101"/>
      <c r="LM110" s="101"/>
      <c r="LN110" s="101"/>
      <c r="LO110" s="101"/>
      <c r="LP110" s="101"/>
      <c r="LQ110" s="101"/>
      <c r="LR110" s="101"/>
      <c r="LS110" s="101"/>
      <c r="LT110" s="101"/>
      <c r="LU110" s="101"/>
      <c r="LV110" s="101"/>
      <c r="LW110" s="101"/>
      <c r="LX110" s="101"/>
      <c r="LY110" s="101"/>
      <c r="LZ110" s="101"/>
      <c r="MA110" s="101"/>
      <c r="MB110" s="101"/>
      <c r="MC110" s="101"/>
      <c r="MD110" s="101"/>
      <c r="ME110" s="101"/>
      <c r="MF110" s="101"/>
      <c r="MG110" s="101"/>
      <c r="MH110" s="101"/>
      <c r="MI110" s="101"/>
      <c r="MJ110" s="101"/>
      <c r="MK110" s="101"/>
      <c r="ML110" s="101"/>
      <c r="MM110" s="101"/>
      <c r="MN110" s="101"/>
      <c r="MO110" s="101"/>
      <c r="MP110" s="101"/>
      <c r="MQ110" s="101"/>
      <c r="MR110" s="101"/>
      <c r="MS110" s="101"/>
      <c r="MT110" s="101"/>
      <c r="MU110" s="101"/>
      <c r="MV110" s="101"/>
      <c r="MW110" s="101"/>
      <c r="MX110" s="101"/>
      <c r="MY110" s="101"/>
      <c r="MZ110" s="101"/>
      <c r="NA110" s="101"/>
      <c r="NB110" s="101"/>
      <c r="NC110" s="101"/>
      <c r="ND110" s="101"/>
      <c r="NE110" s="101"/>
      <c r="NF110" s="101"/>
      <c r="NG110" s="101"/>
      <c r="NH110" s="101"/>
      <c r="NI110" s="101"/>
      <c r="NJ110" s="101"/>
      <c r="NK110" s="101"/>
      <c r="NL110" s="101"/>
      <c r="NM110" s="101"/>
      <c r="NN110" s="101"/>
      <c r="NO110" s="101"/>
      <c r="NP110" s="101"/>
      <c r="NQ110" s="101"/>
      <c r="NR110" s="101"/>
      <c r="NS110" s="101"/>
      <c r="NT110" s="101"/>
      <c r="NU110" s="101"/>
      <c r="NV110" s="101"/>
      <c r="NW110" s="101"/>
      <c r="NX110" s="101"/>
      <c r="NY110" s="101"/>
      <c r="NZ110" s="101"/>
      <c r="OA110" s="101"/>
      <c r="OB110" s="101"/>
      <c r="OC110" s="101"/>
      <c r="OD110" s="101"/>
      <c r="OE110" s="101"/>
      <c r="OF110" s="101"/>
      <c r="OG110" s="101"/>
      <c r="OH110" s="101"/>
      <c r="OI110" s="101"/>
      <c r="OJ110" s="101"/>
      <c r="OK110" s="101"/>
      <c r="OL110" s="101"/>
      <c r="OM110" s="101"/>
      <c r="ON110" s="101"/>
      <c r="OO110" s="101"/>
      <c r="OP110" s="101"/>
      <c r="OQ110" s="101"/>
      <c r="OR110" s="101"/>
      <c r="OS110" s="101"/>
      <c r="OT110" s="101"/>
      <c r="OU110" s="101"/>
      <c r="OV110" s="101"/>
      <c r="OW110" s="101"/>
      <c r="OX110" s="101"/>
      <c r="OY110" s="101"/>
      <c r="OZ110" s="101"/>
      <c r="PA110" s="101"/>
      <c r="PB110" s="101"/>
      <c r="PC110" s="101"/>
      <c r="PD110" s="101"/>
      <c r="PE110" s="101"/>
      <c r="PF110" s="101"/>
      <c r="PG110" s="101"/>
      <c r="PH110" s="101"/>
      <c r="PI110" s="101"/>
      <c r="PJ110" s="101"/>
      <c r="PK110" s="101"/>
      <c r="PL110" s="101"/>
      <c r="PM110" s="101"/>
      <c r="PN110" s="101"/>
      <c r="PO110" s="101"/>
      <c r="PP110" s="101"/>
      <c r="PQ110" s="101"/>
      <c r="PR110" s="101"/>
      <c r="PS110" s="101"/>
      <c r="PT110" s="101"/>
      <c r="PU110" s="101"/>
      <c r="PV110" s="101"/>
      <c r="PW110" s="101"/>
      <c r="PX110" s="101"/>
      <c r="PY110" s="101"/>
      <c r="PZ110" s="101"/>
      <c r="QA110" s="101"/>
      <c r="QB110" s="101"/>
      <c r="QC110" s="101"/>
      <c r="QD110" s="101"/>
      <c r="QE110" s="101"/>
      <c r="QF110" s="101"/>
      <c r="QG110" s="101"/>
      <c r="QH110" s="101"/>
      <c r="QI110" s="101"/>
      <c r="QJ110" s="101"/>
      <c r="QK110" s="101"/>
      <c r="QL110" s="101"/>
      <c r="QM110" s="101"/>
      <c r="QN110" s="101"/>
      <c r="QO110" s="101"/>
      <c r="QP110" s="101"/>
      <c r="QQ110" s="101"/>
      <c r="QR110" s="101"/>
      <c r="QS110" s="101"/>
      <c r="QT110" s="101"/>
      <c r="QU110" s="101"/>
    </row>
    <row r="111" spans="1:463" outlineLevel="1">
      <c r="H111" s="4"/>
      <c r="I111" s="32"/>
      <c r="K111" s="32"/>
      <c r="S111" s="32"/>
      <c r="AI111" s="32"/>
    </row>
    <row r="112" spans="1:463" outlineLevel="1">
      <c r="B112" s="1" t="s">
        <v>382</v>
      </c>
      <c r="H112" s="535"/>
      <c r="I112" s="32">
        <f t="shared" ref="I112:BT112" ca="1" si="229">I374</f>
        <v>4418618.8246154236</v>
      </c>
      <c r="J112" s="32">
        <f t="shared" ca="1" si="229"/>
        <v>4340665.5746154236</v>
      </c>
      <c r="K112" s="32">
        <f t="shared" ca="1" si="229"/>
        <v>4262712.3246154236</v>
      </c>
      <c r="L112" s="32">
        <f t="shared" ca="1" si="229"/>
        <v>4184759.0746154236</v>
      </c>
      <c r="M112" s="32">
        <f t="shared" ca="1" si="229"/>
        <v>4207501.8488063999</v>
      </c>
      <c r="N112" s="32">
        <f t="shared" ca="1" si="229"/>
        <v>94157.986584399827</v>
      </c>
      <c r="O112" s="32">
        <f t="shared" ca="1" si="229"/>
        <v>98372.051037401776</v>
      </c>
      <c r="P112" s="32">
        <f t="shared" ca="1" si="229"/>
        <v>420962.72531795932</v>
      </c>
      <c r="Q112" s="32">
        <f t="shared" ca="1" si="229"/>
        <v>136757.0258820724</v>
      </c>
      <c r="R112" s="32">
        <f t="shared" ca="1" si="229"/>
        <v>85149.77089062985</v>
      </c>
      <c r="S112" s="32">
        <f t="shared" ca="1" si="229"/>
        <v>93806.24880752372</v>
      </c>
      <c r="T112" s="32">
        <f t="shared" ca="1" si="229"/>
        <v>77990.104927192297</v>
      </c>
      <c r="U112" s="32">
        <f t="shared" ca="1" si="229"/>
        <v>110694.87746374946</v>
      </c>
      <c r="V112" s="32">
        <f t="shared" ca="1" si="229"/>
        <v>101201.82760286555</v>
      </c>
      <c r="W112" s="32">
        <f t="shared" ca="1" si="229"/>
        <v>108426.86427808969</v>
      </c>
      <c r="X112" s="32">
        <f t="shared" ca="1" si="229"/>
        <v>84686.511508869211</v>
      </c>
      <c r="Y112" s="32">
        <f t="shared" ca="1" si="229"/>
        <v>203605.43103109655</v>
      </c>
      <c r="Z112" s="32">
        <f t="shared" ca="1" si="229"/>
        <v>52106.814928542997</v>
      </c>
      <c r="AA112" s="32">
        <f t="shared" ca="1" si="229"/>
        <v>1544.6744221418048</v>
      </c>
      <c r="AB112" s="32">
        <f t="shared" ca="1" si="229"/>
        <v>41141.091018521518</v>
      </c>
      <c r="AC112" s="32">
        <f t="shared" ca="1" si="229"/>
        <v>24141.553582702822</v>
      </c>
      <c r="AD112" s="32">
        <f t="shared" ca="1" si="229"/>
        <v>22576.633660781285</v>
      </c>
      <c r="AE112" s="32">
        <f t="shared" ca="1" si="229"/>
        <v>285626.27566518879</v>
      </c>
      <c r="AF112" s="32">
        <f t="shared" ca="1" si="229"/>
        <v>472347.19233185542</v>
      </c>
      <c r="AG112" s="32">
        <f t="shared" ca="1" si="229"/>
        <v>259103.73031629383</v>
      </c>
      <c r="AH112" s="32">
        <f t="shared" ca="1" si="229"/>
        <v>215699.6418189783</v>
      </c>
      <c r="AI112" s="32">
        <f t="shared" ca="1" si="229"/>
        <v>281700.54136915959</v>
      </c>
      <c r="AJ112" s="32">
        <f t="shared" ca="1" si="229"/>
        <v>7852.5785083164228</v>
      </c>
      <c r="AK112" s="32">
        <f t="shared" ca="1" si="229"/>
        <v>122654.02119069561</v>
      </c>
      <c r="AL112" s="32">
        <f t="shared" ca="1" si="229"/>
        <v>240438.31909084346</v>
      </c>
      <c r="AM112" s="32">
        <f t="shared" ca="1" si="229"/>
        <v>83547.854733006679</v>
      </c>
      <c r="AN112" s="32">
        <f t="shared" ca="1" si="229"/>
        <v>241820.86355490299</v>
      </c>
      <c r="AO112" s="32">
        <f t="shared" ca="1" si="229"/>
        <v>430209.59942430293</v>
      </c>
      <c r="AP112" s="32">
        <f t="shared" ca="1" si="229"/>
        <v>306257.37009821978</v>
      </c>
      <c r="AQ112" s="32">
        <f t="shared" ca="1" si="229"/>
        <v>462774.00152537826</v>
      </c>
      <c r="AR112" s="32">
        <f t="shared" ca="1" si="229"/>
        <v>578567.44265444844</v>
      </c>
      <c r="AS112" s="32">
        <f t="shared" ca="1" si="229"/>
        <v>360157.28890657902</v>
      </c>
      <c r="AT112" s="32">
        <f t="shared" ca="1" si="229"/>
        <v>391177.70260421757</v>
      </c>
      <c r="AU112" s="32">
        <f t="shared" ca="1" si="229"/>
        <v>455323.05203864363</v>
      </c>
      <c r="AV112" s="32">
        <f t="shared" ca="1" si="229"/>
        <v>221464.18366610727</v>
      </c>
      <c r="AW112" s="32">
        <f t="shared" ca="1" si="229"/>
        <v>338337.3487237409</v>
      </c>
      <c r="AX112" s="32">
        <f t="shared" ca="1" si="229"/>
        <v>458400.35549351526</v>
      </c>
      <c r="AY112" s="32">
        <f t="shared" ca="1" si="229"/>
        <v>300536.37403344619</v>
      </c>
      <c r="AZ112" s="32">
        <f t="shared" ca="1" si="229"/>
        <v>458019.32277695544</v>
      </c>
      <c r="BA112" s="32">
        <f t="shared" ca="1" si="229"/>
        <v>645932.03454874712</v>
      </c>
      <c r="BB112" s="32">
        <f t="shared" ca="1" si="229"/>
        <v>521369.3601912657</v>
      </c>
      <c r="BC112" s="32">
        <f t="shared" ca="1" si="229"/>
        <v>674973.23991751764</v>
      </c>
      <c r="BD112" s="32">
        <f t="shared" ca="1" si="229"/>
        <v>787960.88054043427</v>
      </c>
      <c r="BE112" s="32">
        <f t="shared" ca="1" si="229"/>
        <v>568668.65873019584</v>
      </c>
      <c r="BF112" s="32">
        <f t="shared" ca="1" si="229"/>
        <v>598838.05788830505</v>
      </c>
      <c r="BG112" s="32">
        <f t="shared" ca="1" si="229"/>
        <v>662020.48126638576</v>
      </c>
      <c r="BH112" s="32">
        <f t="shared" ca="1" si="229"/>
        <v>427144.04853492475</v>
      </c>
      <c r="BI112" s="32">
        <f t="shared" ca="1" si="229"/>
        <v>542751.88984798384</v>
      </c>
      <c r="BJ112" s="32">
        <f t="shared" ca="1" si="229"/>
        <v>663496.13499422697</v>
      </c>
      <c r="BK112" s="32">
        <f t="shared" ca="1" si="229"/>
        <v>506554.17216363148</v>
      </c>
      <c r="BL112" s="32">
        <f t="shared" ca="1" si="229"/>
        <v>665096.65017689648</v>
      </c>
      <c r="BM112" s="32">
        <f t="shared" ca="1" si="229"/>
        <v>852019.5014462237</v>
      </c>
      <c r="BN112" s="32">
        <f t="shared" ca="1" si="229"/>
        <v>728702.11547280382</v>
      </c>
      <c r="BO112" s="32">
        <f t="shared" ca="1" si="229"/>
        <v>880829.04046753654</v>
      </c>
      <c r="BP112" s="32">
        <f t="shared" ca="1" si="229"/>
        <v>992638.43583826418</v>
      </c>
      <c r="BQ112" s="32">
        <f t="shared" ca="1" si="229"/>
        <v>772103.32865041844</v>
      </c>
      <c r="BR112" s="32">
        <f t="shared" ca="1" si="229"/>
        <v>801313.44005122373</v>
      </c>
      <c r="BS112" s="32">
        <f t="shared" ca="1" si="229"/>
        <v>863542.51379496779</v>
      </c>
      <c r="BT112" s="32">
        <f t="shared" ca="1" si="229"/>
        <v>627655.87833153154</v>
      </c>
      <c r="BU112" s="32">
        <f t="shared" ref="BU112:EF112" ca="1" si="230">BU374</f>
        <v>741894.85841099534</v>
      </c>
      <c r="BV112" s="32">
        <f t="shared" ca="1" si="230"/>
        <v>863332.85743182956</v>
      </c>
      <c r="BW112" s="32">
        <f t="shared" ca="1" si="230"/>
        <v>707218.09919992904</v>
      </c>
      <c r="BX112" s="32">
        <f t="shared" ca="1" si="230"/>
        <v>866712.35722916352</v>
      </c>
      <c r="BY112" s="32">
        <f t="shared" ca="1" si="230"/>
        <v>1051765.8858374644</v>
      </c>
      <c r="BZ112" s="32">
        <f t="shared" ca="1" si="230"/>
        <v>929538.25936943293</v>
      </c>
      <c r="CA112" s="32">
        <f t="shared" ca="1" si="230"/>
        <v>1080083.7928553445</v>
      </c>
      <c r="CB112" s="32">
        <f t="shared" ca="1" si="230"/>
        <v>1190602.04906094</v>
      </c>
      <c r="CC112" s="32">
        <f t="shared" ca="1" si="230"/>
        <v>968484.7670368175</v>
      </c>
      <c r="CD112" s="32">
        <f t="shared" ca="1" si="230"/>
        <v>996396.10512977839</v>
      </c>
      <c r="CE112" s="32">
        <f t="shared" ca="1" si="230"/>
        <v>1057553.9063637764</v>
      </c>
      <c r="CF112" s="32">
        <f t="shared" ca="1" si="230"/>
        <v>820493.88067045901</v>
      </c>
      <c r="CG112" s="32">
        <f t="shared" ca="1" si="230"/>
        <v>933251.28353184124</v>
      </c>
      <c r="CH112" s="32">
        <f t="shared" ca="1" si="230"/>
        <v>1055270.5371345861</v>
      </c>
      <c r="CI112" s="32">
        <f t="shared" ca="1" si="230"/>
        <v>900122.69915017998</v>
      </c>
      <c r="CJ112" s="32">
        <f t="shared" ca="1" si="230"/>
        <v>1060768.7632834041</v>
      </c>
      <c r="CK112" s="32">
        <f t="shared" ca="1" si="230"/>
        <v>1244097.3061417546</v>
      </c>
      <c r="CL112" s="32">
        <f t="shared" ca="1" si="230"/>
        <v>1120166.3366898573</v>
      </c>
      <c r="CM112" s="32">
        <f t="shared" ca="1" si="230"/>
        <v>1269271.349657153</v>
      </c>
      <c r="CN112" s="32">
        <f t="shared" ca="1" si="230"/>
        <v>1378635.3728766956</v>
      </c>
      <c r="CO112" s="32">
        <f t="shared" ca="1" si="230"/>
        <v>1155069.5570546708</v>
      </c>
      <c r="CP112" s="32">
        <f t="shared" ca="1" si="230"/>
        <v>1182247.3966541067</v>
      </c>
      <c r="CQ112" s="32">
        <f t="shared" ca="1" si="230"/>
        <v>1242465.8226725047</v>
      </c>
      <c r="CR112" s="32">
        <f t="shared" ca="1" si="230"/>
        <v>1004455.1287502418</v>
      </c>
      <c r="CS112" s="32">
        <f t="shared" ca="1" si="230"/>
        <v>1115872.2601620106</v>
      </c>
      <c r="CT112" s="32">
        <f t="shared" ca="1" si="230"/>
        <v>1238610.2534289542</v>
      </c>
      <c r="CU112" s="32">
        <f t="shared" ca="1" si="230"/>
        <v>1084231.926211131</v>
      </c>
      <c r="CV112" s="32">
        <f t="shared" ca="1" si="230"/>
        <v>1246046.117049824</v>
      </c>
      <c r="CW112" s="32">
        <f t="shared" ca="1" si="230"/>
        <v>1427668.7530634259</v>
      </c>
      <c r="CX112" s="32">
        <f t="shared" ca="1" si="230"/>
        <v>1302061.7831954057</v>
      </c>
      <c r="CY112" s="32">
        <f t="shared" ca="1" si="230"/>
        <v>1449741.9171315152</v>
      </c>
      <c r="CZ112" s="32">
        <f t="shared" ca="1" si="230"/>
        <v>1557513.3915717327</v>
      </c>
      <c r="DA112" s="32">
        <f t="shared" ca="1" si="230"/>
        <v>1332507.4513930636</v>
      </c>
      <c r="DB112" s="32">
        <f t="shared" ca="1" si="230"/>
        <v>1358736.9449298237</v>
      </c>
      <c r="DC112" s="32">
        <f t="shared" ca="1" si="230"/>
        <v>1418022.7117612134</v>
      </c>
      <c r="DD112" s="32">
        <f t="shared" ca="1" si="230"/>
        <v>1179022.7897163597</v>
      </c>
      <c r="DE112" s="32">
        <f t="shared" ca="1" si="230"/>
        <v>1289157.4982721168</v>
      </c>
      <c r="DF112" s="32">
        <f t="shared" ca="1" si="230"/>
        <v>1412678.4157942866</v>
      </c>
      <c r="DG112" s="32">
        <f t="shared" ca="1" si="230"/>
        <v>1256783.9645234556</v>
      </c>
      <c r="DH112" s="32">
        <f t="shared" ca="1" si="230"/>
        <v>1417196.8296083526</v>
      </c>
      <c r="DI112" s="32">
        <f t="shared" ca="1" si="230"/>
        <v>1597132.3794582258</v>
      </c>
      <c r="DJ112" s="32">
        <f t="shared" ca="1" si="230"/>
        <v>1469870.9003028614</v>
      </c>
      <c r="DK112" s="32">
        <f t="shared" ca="1" si="230"/>
        <v>1616141.5666304263</v>
      </c>
      <c r="DL112" s="32">
        <f t="shared" ca="1" si="230"/>
        <v>1722161.7415259085</v>
      </c>
      <c r="DM112" s="32">
        <f t="shared" ca="1" si="230"/>
        <v>1495723.8535107907</v>
      </c>
      <c r="DN112" s="32">
        <f t="shared" ca="1" si="230"/>
        <v>1521008.2832139668</v>
      </c>
      <c r="DO112" s="32">
        <f t="shared" ca="1" si="230"/>
        <v>1579367.9241150264</v>
      </c>
      <c r="DP112" s="32">
        <f t="shared" ca="1" si="230"/>
        <v>1339385.3906408641</v>
      </c>
      <c r="DQ112" s="32">
        <f t="shared" ca="1" si="230"/>
        <v>1448249.2900804274</v>
      </c>
      <c r="DR112" s="32">
        <f t="shared" ca="1" si="230"/>
        <v>1572569.7673792441</v>
      </c>
      <c r="DS112" s="32">
        <f t="shared" ca="1" si="230"/>
        <v>1415174.1654246452</v>
      </c>
      <c r="DT112" s="32">
        <f t="shared" ca="1" si="230"/>
        <v>1573992.8604641182</v>
      </c>
      <c r="DU112" s="32">
        <f t="shared" ca="1" si="230"/>
        <v>1752259.8863098181</v>
      </c>
      <c r="DV112" s="32">
        <f t="shared" ca="1" si="230"/>
        <v>1623361.727205374</v>
      </c>
      <c r="DW112" s="32">
        <f t="shared" ca="1" si="230"/>
        <v>1768238.10664408</v>
      </c>
      <c r="DX112" s="32">
        <f t="shared" ca="1" si="230"/>
        <v>1872518.2942797714</v>
      </c>
      <c r="DY112" s="32">
        <f t="shared" ca="1" si="230"/>
        <v>1644656.4006259395</v>
      </c>
      <c r="DZ112" s="32">
        <f t="shared" ca="1" si="230"/>
        <v>1668780.6224540293</v>
      </c>
      <c r="EA112" s="32">
        <f t="shared" ca="1" si="230"/>
        <v>1726220.4863304361</v>
      </c>
      <c r="EB112" s="32">
        <f t="shared" ca="1" si="230"/>
        <v>1485212.762016458</v>
      </c>
      <c r="EC112" s="32">
        <f t="shared" ca="1" si="230"/>
        <v>1592817.2471443505</v>
      </c>
      <c r="ED112" s="32">
        <f t="shared" ca="1" si="230"/>
        <v>1717949.717515934</v>
      </c>
      <c r="EE112" s="32">
        <f t="shared" ca="1" si="230"/>
        <v>1559067.6962017654</v>
      </c>
      <c r="EF112" s="32">
        <f t="shared" ca="1" si="230"/>
        <v>1716308.592300466</v>
      </c>
      <c r="EG112" s="32">
        <f t="shared" ref="EG112:GR112" ca="1" si="231">EG374</f>
        <v>1892925.3974024646</v>
      </c>
      <c r="EH112" s="32">
        <f t="shared" ca="1" si="231"/>
        <v>1762408.1319974258</v>
      </c>
      <c r="EI112" s="32">
        <f t="shared" ca="1" si="231"/>
        <v>1905905.1738482898</v>
      </c>
      <c r="EJ112" s="32">
        <f t="shared" ca="1" si="231"/>
        <v>2008456.4208866989</v>
      </c>
      <c r="EK112" s="32">
        <f t="shared" ca="1" si="231"/>
        <v>1779178.227989082</v>
      </c>
      <c r="EL112" s="32">
        <f t="shared" ca="1" si="231"/>
        <v>1802581.6323746357</v>
      </c>
      <c r="EM112" s="32">
        <f t="shared" ca="1" si="231"/>
        <v>1859107.8821277285</v>
      </c>
      <c r="EN112" s="32">
        <f t="shared" ca="1" si="231"/>
        <v>1617179.2143166042</v>
      </c>
      <c r="EO112" s="32">
        <f t="shared" ca="1" si="231"/>
        <v>1723535.4598528636</v>
      </c>
      <c r="EP112" s="32">
        <f t="shared" ca="1" si="231"/>
        <v>1849492.3426469152</v>
      </c>
      <c r="EQ112" s="32">
        <f t="shared" ca="1" si="231"/>
        <v>1689138.3904365129</v>
      </c>
      <c r="ER112" s="32">
        <f t="shared" ca="1" si="231"/>
        <v>1844817.6066537583</v>
      </c>
      <c r="ES112" s="32">
        <f t="shared" ca="1" si="231"/>
        <v>2019810.4637720261</v>
      </c>
      <c r="ET112" s="32">
        <f t="shared" ca="1" si="231"/>
        <v>1887691.4094929467</v>
      </c>
      <c r="EU112" s="32">
        <f t="shared" ca="1" si="231"/>
        <v>2029412.387947028</v>
      </c>
      <c r="EV112" s="32">
        <f t="shared" ca="1" si="231"/>
        <v>2130245.4742468954</v>
      </c>
      <c r="EW112" s="32">
        <f t="shared" ca="1" si="231"/>
        <v>1899558.4511367914</v>
      </c>
      <c r="EX112" s="32">
        <f t="shared" ca="1" si="231"/>
        <v>1922025.5168805167</v>
      </c>
      <c r="EY112" s="32">
        <f t="shared" ca="1" si="231"/>
        <v>1977644.1276781536</v>
      </c>
      <c r="EZ112" s="32">
        <f t="shared" ca="1" si="231"/>
        <v>1734751.5519906932</v>
      </c>
      <c r="FA112" s="32">
        <f t="shared" ca="1" si="231"/>
        <v>1839870.5113424545</v>
      </c>
      <c r="FB112" s="32">
        <f t="shared" ca="1" si="231"/>
        <v>1966664.210846636</v>
      </c>
      <c r="FC112" s="32">
        <f t="shared" ca="1" si="231"/>
        <v>1804852.5724451425</v>
      </c>
      <c r="FD112" s="32">
        <f t="shared" ca="1" si="231"/>
        <v>1958985.9750603936</v>
      </c>
      <c r="FE112" s="32">
        <f t="shared" ca="1" si="231"/>
        <v>2132379.6538372058</v>
      </c>
      <c r="FF112" s="32">
        <f t="shared" ca="1" si="231"/>
        <v>1998675.8712736999</v>
      </c>
      <c r="FG112" s="32">
        <f t="shared" ca="1" si="231"/>
        <v>2138285.9882703885</v>
      </c>
      <c r="FH112" s="32">
        <f t="shared" ca="1" si="231"/>
        <v>2237411.4256214784</v>
      </c>
      <c r="FI112" s="32">
        <f t="shared" ca="1" si="231"/>
        <v>2005322.8023236678</v>
      </c>
      <c r="FJ112" s="32">
        <f t="shared" ca="1" si="231"/>
        <v>2026856.0571861428</v>
      </c>
      <c r="FK112" s="32">
        <f t="shared" ca="1" si="231"/>
        <v>2081572.814656147</v>
      </c>
      <c r="FL112" s="32">
        <f t="shared" ca="1" si="231"/>
        <v>1837743.8387634642</v>
      </c>
      <c r="FM112" s="32">
        <f t="shared" ca="1" si="231"/>
        <v>1941636.242715762</v>
      </c>
      <c r="FN112" s="32">
        <f t="shared" ca="1" si="231"/>
        <v>2068196.093503172</v>
      </c>
      <c r="FO112" s="32">
        <f t="shared" ca="1" si="231"/>
        <v>1904940.7688771738</v>
      </c>
      <c r="FP112" s="32">
        <f t="shared" ca="1" si="231"/>
        <v>2057543.9705715724</v>
      </c>
      <c r="FQ112" s="32">
        <f t="shared" ca="1" si="231"/>
        <v>2229355.9943576199</v>
      </c>
      <c r="FR112" s="32">
        <f t="shared" ca="1" si="231"/>
        <v>2094084.2865630041</v>
      </c>
      <c r="FS112" s="32">
        <f t="shared" ca="1" si="231"/>
        <v>2231597.7981681996</v>
      </c>
      <c r="FT112" s="32">
        <f t="shared" ca="1" si="231"/>
        <v>2329025.8289406602</v>
      </c>
      <c r="FU112" s="32">
        <f t="shared" ca="1" si="231"/>
        <v>2095542.594746839</v>
      </c>
      <c r="FV112" s="32">
        <f t="shared" ca="1" si="231"/>
        <v>2115926.2018623799</v>
      </c>
      <c r="FW112" s="32">
        <f t="shared" ca="1" si="231"/>
        <v>2169746.7002069303</v>
      </c>
      <c r="FX112" s="32">
        <f t="shared" ca="1" si="231"/>
        <v>1924958.4215615019</v>
      </c>
      <c r="FY112" s="32">
        <f t="shared" ca="1" si="231"/>
        <v>2027634.7768856974</v>
      </c>
      <c r="FZ112" s="32">
        <f t="shared" ca="1" si="231"/>
        <v>2152775.534417572</v>
      </c>
      <c r="GA112" s="32">
        <f t="shared" ca="1" si="231"/>
        <v>1988090.277730139</v>
      </c>
      <c r="GB112" s="32">
        <f t="shared" ca="1" si="231"/>
        <v>2139178.6366825616</v>
      </c>
      <c r="GC112" s="32">
        <f t="shared" ca="1" si="231"/>
        <v>2309426.2691015163</v>
      </c>
      <c r="GD112" s="32">
        <f t="shared" ca="1" si="231"/>
        <v>2172603.1808075667</v>
      </c>
      <c r="GE112" s="32">
        <f t="shared" ca="1" si="231"/>
        <v>2308034.0322763738</v>
      </c>
      <c r="GF112" s="32">
        <f t="shared" ca="1" si="231"/>
        <v>2403774.6279830644</v>
      </c>
      <c r="GG112" s="32">
        <f t="shared" ca="1" si="231"/>
        <v>2168903.5296399277</v>
      </c>
      <c r="GH112" s="32">
        <f t="shared" ca="1" si="231"/>
        <v>2188575.9680845481</v>
      </c>
      <c r="GI112" s="32">
        <f t="shared" ca="1" si="231"/>
        <v>2241505.6081138207</v>
      </c>
      <c r="GJ112" s="32">
        <f t="shared" ca="1" si="231"/>
        <v>1995868.4833375572</v>
      </c>
      <c r="GK112" s="32">
        <f t="shared" ca="1" si="231"/>
        <v>2097339.0713157468</v>
      </c>
      <c r="GL112" s="32">
        <f t="shared" ca="1" si="231"/>
        <v>2221073.2286756011</v>
      </c>
      <c r="GM112" s="32">
        <f t="shared" ca="1" si="231"/>
        <v>2054978.8717726702</v>
      </c>
      <c r="GN112" s="32">
        <f t="shared" ca="1" si="231"/>
        <v>2204567.490668701</v>
      </c>
      <c r="GO112" s="32">
        <f t="shared" ca="1" si="231"/>
        <v>2372901.5029388838</v>
      </c>
      <c r="GP112" s="32">
        <f t="shared" ca="1" si="231"/>
        <v>2234543.319683129</v>
      </c>
      <c r="GQ112" s="32">
        <f t="shared" ca="1" si="231"/>
        <v>2367905.1443312159</v>
      </c>
      <c r="GR112" s="32">
        <f t="shared" ca="1" si="231"/>
        <v>2461968.0041013574</v>
      </c>
      <c r="GS112" s="32">
        <f t="shared" ref="GS112:JD112" ca="1" si="232">GS374</f>
        <v>2225715.5439116219</v>
      </c>
      <c r="GT112" s="32">
        <f t="shared" ca="1" si="232"/>
        <v>2244460.5820740382</v>
      </c>
      <c r="GU112" s="32">
        <f t="shared" ca="1" si="232"/>
        <v>2296504.5691573685</v>
      </c>
      <c r="GV112" s="32">
        <f t="shared" ca="1" si="232"/>
        <v>2049971.3451023917</v>
      </c>
      <c r="GW112" s="32">
        <f t="shared" ca="1" si="232"/>
        <v>2150246.2199661117</v>
      </c>
      <c r="GX112" s="32">
        <f t="shared" ca="1" si="232"/>
        <v>2272586.0230763364</v>
      </c>
      <c r="GY112" s="32">
        <f t="shared" ca="1" si="232"/>
        <v>2105105.9969722726</v>
      </c>
      <c r="GZ112" s="32">
        <f t="shared" ca="1" si="232"/>
        <v>2253209.7219244605</v>
      </c>
      <c r="HA112" s="32">
        <f t="shared" ca="1" si="232"/>
        <v>2419138.2557393839</v>
      </c>
      <c r="HB112" s="32">
        <f t="shared" ca="1" si="232"/>
        <v>2279261.0029033045</v>
      </c>
      <c r="HC112" s="32">
        <f t="shared" ca="1" si="232"/>
        <v>2410567.1208839337</v>
      </c>
      <c r="HD112" s="32">
        <f t="shared" ca="1" si="232"/>
        <v>2502961.6698463885</v>
      </c>
      <c r="HE112" s="32">
        <f t="shared" ca="1" si="232"/>
        <v>2265334.1036809934</v>
      </c>
      <c r="HF112" s="32">
        <f t="shared" ca="1" si="232"/>
        <v>2283153.4796639327</v>
      </c>
      <c r="HG112" s="32">
        <f t="shared" ca="1" si="232"/>
        <v>2334316.8215967077</v>
      </c>
      <c r="HH112" s="32">
        <f t="shared" ca="1" si="232"/>
        <v>2086892.5509261908</v>
      </c>
      <c r="HI112" s="32">
        <f t="shared" ca="1" si="232"/>
        <v>2185981.5382076832</v>
      </c>
      <c r="HJ112" s="32">
        <f t="shared" ca="1" si="232"/>
        <v>2306938.9844000582</v>
      </c>
      <c r="HK112" s="32">
        <f t="shared" ca="1" si="232"/>
        <v>2138086.2984247636</v>
      </c>
      <c r="HL112" s="32">
        <f t="shared" ca="1" si="232"/>
        <v>2284724.9685287918</v>
      </c>
      <c r="HM112" s="32">
        <f t="shared" ca="1" si="232"/>
        <v>2448264.5112914317</v>
      </c>
      <c r="HN112" s="32">
        <f t="shared" ca="1" si="232"/>
        <v>2306621.4167320542</v>
      </c>
      <c r="HO112" s="32">
        <f t="shared" ca="1" si="232"/>
        <v>2435884.8337170826</v>
      </c>
      <c r="HP112" s="32">
        <f t="shared" ca="1" si="232"/>
        <v>2526620.2212915248</v>
      </c>
      <c r="HQ112" s="32">
        <f t="shared" ca="1" si="232"/>
        <v>2287623.5565112052</v>
      </c>
      <c r="HR112" s="32">
        <f t="shared" ca="1" si="232"/>
        <v>2304300.7013994209</v>
      </c>
      <c r="HS112" s="32">
        <f t="shared" ca="1" si="232"/>
        <v>2354588.2061838773</v>
      </c>
      <c r="HT112" s="32">
        <f t="shared" ca="1" si="232"/>
        <v>2106221.8752273628</v>
      </c>
      <c r="HU112" s="32">
        <f t="shared" ca="1" si="232"/>
        <v>2204134.57002162</v>
      </c>
      <c r="HV112" s="32">
        <f t="shared" ca="1" si="232"/>
        <v>2323721.4065166186</v>
      </c>
      <c r="HW112" s="32">
        <f t="shared" ca="1" si="232"/>
        <v>2153508.8207994765</v>
      </c>
      <c r="HX112" s="32">
        <f t="shared" ca="1" si="232"/>
        <v>2298708.1578808264</v>
      </c>
      <c r="HY112" s="32">
        <f t="shared" ca="1" si="232"/>
        <v>2459874.8464378025</v>
      </c>
      <c r="HZ112" s="32">
        <f t="shared" ca="1" si="232"/>
        <v>2315911.7888951963</v>
      </c>
      <c r="IA112" s="32">
        <f t="shared" ca="1" si="232"/>
        <v>2443145.194658299</v>
      </c>
      <c r="IB112" s="32">
        <f t="shared" ca="1" si="232"/>
        <v>2532230.2927524871</v>
      </c>
      <c r="IC112" s="32">
        <f t="shared" ca="1" si="232"/>
        <v>2291870.2860368588</v>
      </c>
      <c r="ID112" s="32">
        <f t="shared" ca="1" si="232"/>
        <v>2307842.7352383467</v>
      </c>
      <c r="IE112" s="32">
        <f t="shared" ca="1" si="232"/>
        <v>2357259.0087763914</v>
      </c>
      <c r="IF112" s="32">
        <f t="shared" ca="1" si="232"/>
        <v>2147940.1215885198</v>
      </c>
      <c r="IG112" s="32">
        <f t="shared" ca="1" si="232"/>
        <v>2244685.8867242755</v>
      </c>
      <c r="IH112" s="32">
        <f t="shared" ca="1" si="232"/>
        <v>2362914.8599623516</v>
      </c>
      <c r="II112" s="32">
        <f t="shared" ca="1" si="232"/>
        <v>2518390.5988258026</v>
      </c>
      <c r="IJ112" s="32">
        <f t="shared" ca="1" si="232"/>
        <v>2662102.1242283275</v>
      </c>
      <c r="IK112" s="32">
        <f t="shared" ca="1" si="232"/>
        <v>2820911.7436985467</v>
      </c>
      <c r="IL112" s="32">
        <f t="shared" ca="1" si="232"/>
        <v>2844075.6517187748</v>
      </c>
      <c r="IM112" s="32">
        <f t="shared" ca="1" si="232"/>
        <v>2969291.4186190907</v>
      </c>
      <c r="IN112" s="32">
        <f t="shared" ca="1" si="232"/>
        <v>3056734.8197304066</v>
      </c>
      <c r="IO112" s="32">
        <f t="shared" ca="1" si="232"/>
        <v>591536.0818552291</v>
      </c>
      <c r="IP112" s="32">
        <f t="shared" ca="1" si="232"/>
        <v>606586.85145304236</v>
      </c>
      <c r="IQ112" s="32">
        <f t="shared" ca="1" si="232"/>
        <v>654795.6926661589</v>
      </c>
      <c r="IR112" s="32">
        <f t="shared" ca="1" si="232"/>
        <v>574158.24813658756</v>
      </c>
      <c r="IS112" s="32">
        <f t="shared" ca="1" si="232"/>
        <v>669722.80797081534</v>
      </c>
      <c r="IT112" s="32">
        <f t="shared" ca="1" si="232"/>
        <v>786619.51688835502</v>
      </c>
      <c r="IU112" s="32">
        <f t="shared" ca="1" si="232"/>
        <v>783156.07753602648</v>
      </c>
      <c r="IV112" s="32">
        <f t="shared" ca="1" si="232"/>
        <v>924675.75596840191</v>
      </c>
      <c r="IW112" s="32">
        <f t="shared" ca="1" si="232"/>
        <v>1081143.7384668381</v>
      </c>
      <c r="IX112" s="32">
        <f t="shared" ca="1" si="232"/>
        <v>1102017.8529890731</v>
      </c>
      <c r="IY112" s="32">
        <f t="shared" ca="1" si="232"/>
        <v>1218603.7887810746</v>
      </c>
      <c r="IZ112" s="32">
        <f t="shared" ca="1" si="232"/>
        <v>1293086.8907548713</v>
      </c>
      <c r="JA112" s="32">
        <f t="shared" ca="1" si="232"/>
        <v>1212539.97067956</v>
      </c>
      <c r="JB112" s="32">
        <f t="shared" ca="1" si="232"/>
        <v>1226670.598077686</v>
      </c>
      <c r="JC112" s="32">
        <f t="shared" ca="1" si="232"/>
        <v>1268390.5149580638</v>
      </c>
      <c r="JD112" s="32">
        <f t="shared" ca="1" si="232"/>
        <v>1180754.7108197981</v>
      </c>
      <c r="JE112" s="32">
        <f t="shared" ref="JE112:LP112" ca="1" si="233">JE374</f>
        <v>1261095.2494822843</v>
      </c>
      <c r="JF112" s="32">
        <f t="shared" ca="1" si="233"/>
        <v>1359537.4867154439</v>
      </c>
      <c r="JG112" s="32">
        <f t="shared" ca="1" si="233"/>
        <v>1335331.5303264933</v>
      </c>
      <c r="JH112" s="32">
        <f t="shared" ca="1" si="233"/>
        <v>1453322.9804297402</v>
      </c>
      <c r="JI112" s="32">
        <f t="shared" ca="1" si="233"/>
        <v>1583831.7751133486</v>
      </c>
      <c r="JJ112" s="32">
        <f t="shared" ca="1" si="233"/>
        <v>1579530.7238447084</v>
      </c>
      <c r="JK112" s="32">
        <f t="shared" ca="1" si="233"/>
        <v>1682468.6870627762</v>
      </c>
      <c r="JL112" s="32">
        <f t="shared" ca="1" si="233"/>
        <v>1754598.1184339125</v>
      </c>
      <c r="JM112" s="32">
        <f t="shared" ca="1" si="233"/>
        <v>1671926.595445506</v>
      </c>
      <c r="JN112" s="32">
        <f t="shared" ca="1" si="233"/>
        <v>1684262.3930468778</v>
      </c>
      <c r="JO112" s="32">
        <f t="shared" ca="1" si="233"/>
        <v>1723716.9345518022</v>
      </c>
      <c r="JP112" s="32">
        <f t="shared" ca="1" si="233"/>
        <v>1633950.1998227318</v>
      </c>
      <c r="JQ112" s="32">
        <f t="shared" ca="1" si="233"/>
        <v>1711816.057589829</v>
      </c>
      <c r="JR112" s="32">
        <f t="shared" ca="1" si="233"/>
        <v>1808110.3541397885</v>
      </c>
      <c r="JS112" s="32">
        <f t="shared" ca="1" si="233"/>
        <v>1781150.659877074</v>
      </c>
      <c r="JT112" s="32">
        <f t="shared" ca="1" si="233"/>
        <v>1896259.3398725572</v>
      </c>
      <c r="JU112" s="32">
        <f t="shared" ca="1" si="233"/>
        <v>2023750.9612466169</v>
      </c>
      <c r="JV112" s="32">
        <f t="shared" ca="1" si="233"/>
        <v>2016463.0318276007</v>
      </c>
      <c r="JW112" s="32">
        <f t="shared" ca="1" si="233"/>
        <v>2116634.8699751105</v>
      </c>
      <c r="JX112" s="32">
        <f t="shared" ca="1" si="233"/>
        <v>2186290.3996222955</v>
      </c>
      <c r="JY112" s="32">
        <f t="shared" ca="1" si="233"/>
        <v>2101370.2291394668</v>
      </c>
      <c r="JZ112" s="32">
        <f t="shared" ca="1" si="233"/>
        <v>2112017.1331376503</v>
      </c>
      <c r="KA112" s="32">
        <f t="shared" ca="1" si="233"/>
        <v>2149279.0465447111</v>
      </c>
      <c r="KB112" s="32">
        <f t="shared" ca="1" si="233"/>
        <v>2057323.5933027109</v>
      </c>
      <c r="KC112" s="32">
        <f t="shared" ca="1" si="233"/>
        <v>2132588.5980970715</v>
      </c>
      <c r="KD112" s="32">
        <f t="shared" ca="1" si="233"/>
        <v>2226609.1686289124</v>
      </c>
      <c r="KE112" s="32">
        <f t="shared" ca="1" si="233"/>
        <v>2196769.4556619972</v>
      </c>
      <c r="KF112" s="32">
        <f t="shared" ca="1" si="233"/>
        <v>2308868.9041747642</v>
      </c>
      <c r="KG112" s="32">
        <f t="shared" ca="1" si="233"/>
        <v>2433216.7491343054</v>
      </c>
      <c r="KH112" s="32">
        <f t="shared" ca="1" si="233"/>
        <v>2422813.5424778722</v>
      </c>
      <c r="KI112" s="32">
        <f t="shared" ca="1" si="233"/>
        <v>2520087.1496674721</v>
      </c>
      <c r="KJ112" s="32">
        <f t="shared" ca="1" si="233"/>
        <v>2587132.2383734207</v>
      </c>
      <c r="KK112" s="32">
        <f t="shared" ca="1" si="233"/>
        <v>2499822.9282137691</v>
      </c>
      <c r="KL112" s="32">
        <f t="shared" ca="1" si="233"/>
        <v>2508417.9935345915</v>
      </c>
      <c r="KM112" s="32">
        <f t="shared" ca="1" si="233"/>
        <v>2543343.0944235553</v>
      </c>
      <c r="KN112" s="32">
        <f t="shared" ca="1" si="233"/>
        <v>2449017.9138012379</v>
      </c>
      <c r="KO112" s="32">
        <f t="shared" ca="1" si="233"/>
        <v>2521538.7562258211</v>
      </c>
      <c r="KP112" s="32">
        <f t="shared" ca="1" si="233"/>
        <v>2613142.5428544423</v>
      </c>
      <c r="KQ112" s="32">
        <f t="shared" ca="1" si="233"/>
        <v>2580279.0280266558</v>
      </c>
      <c r="KR112" s="32">
        <f t="shared" ca="1" si="233"/>
        <v>2689225.0973579409</v>
      </c>
      <c r="KS112" s="32">
        <f t="shared" ca="1" si="233"/>
        <v>2810284.6902322816</v>
      </c>
      <c r="KT112" s="32">
        <f t="shared" ca="1" si="233"/>
        <v>6133709.0970073966</v>
      </c>
      <c r="KU112" s="32">
        <f t="shared" ca="1" si="233"/>
        <v>6227934.1686085472</v>
      </c>
      <c r="KV112" s="32">
        <f t="shared" ca="1" si="233"/>
        <v>6292213.9292046698</v>
      </c>
      <c r="KW112" s="32">
        <f t="shared" ca="1" si="233"/>
        <v>6338184.4397310559</v>
      </c>
      <c r="KX112" s="32">
        <f t="shared" ca="1" si="233"/>
        <v>6348668.7651994741</v>
      </c>
      <c r="KY112" s="32">
        <f t="shared" ca="1" si="233"/>
        <v>6388370.1621357305</v>
      </c>
      <c r="KZ112" s="32">
        <f t="shared" ca="1" si="233"/>
        <v>6427727.2276917659</v>
      </c>
      <c r="LA112" s="32">
        <f t="shared" ca="1" si="233"/>
        <v>6503396.2260575471</v>
      </c>
      <c r="LB112" s="32">
        <f t="shared" ca="1" si="233"/>
        <v>6598536.1912183808</v>
      </c>
      <c r="LC112" s="32">
        <f t="shared" ca="1" si="233"/>
        <v>6699102.4379337439</v>
      </c>
      <c r="LD112" s="32">
        <f t="shared" ca="1" si="233"/>
        <v>6811190.4244507132</v>
      </c>
      <c r="LE112" s="32">
        <f t="shared" ca="1" si="233"/>
        <v>6935321.1188354334</v>
      </c>
      <c r="LF112" s="32">
        <f t="shared" ca="1" si="233"/>
        <v>7055257.3253862262</v>
      </c>
      <c r="LG112" s="32">
        <f t="shared" ca="1" si="233"/>
        <v>7153139.1059220526</v>
      </c>
      <c r="LH112" s="32">
        <f t="shared" ca="1" si="233"/>
        <v>7221422.7883829521</v>
      </c>
      <c r="LI112" s="32">
        <f t="shared" ca="1" si="233"/>
        <v>7266292.0223613791</v>
      </c>
      <c r="LJ112" s="32">
        <f t="shared" ca="1" si="233"/>
        <v>7275647.4191861022</v>
      </c>
      <c r="LK112" s="32">
        <f t="shared" ca="1" si="233"/>
        <v>7314477.4525047671</v>
      </c>
      <c r="LL112" s="32">
        <f t="shared" ca="1" si="233"/>
        <v>7352752.0326493951</v>
      </c>
      <c r="LM112" s="32">
        <f t="shared" ca="1" si="233"/>
        <v>7427022.7347837249</v>
      </c>
      <c r="LN112" s="32">
        <f t="shared" ca="1" si="233"/>
        <v>7521108.7192561869</v>
      </c>
      <c r="LO112" s="32">
        <f t="shared" ca="1" si="233"/>
        <v>7620028.8352166321</v>
      </c>
      <c r="LP112" s="32">
        <f t="shared" ca="1" si="233"/>
        <v>7730357.0105621293</v>
      </c>
      <c r="LQ112" s="32">
        <f t="shared" ref="LQ112:LT112" ca="1" si="234">LQ374</f>
        <v>7852609.1559789879</v>
      </c>
      <c r="LR112" s="32">
        <f t="shared" ca="1" si="234"/>
        <v>7970706.4175048694</v>
      </c>
      <c r="LS112" s="32">
        <f t="shared" ca="1" si="234"/>
        <v>8066971.9488375857</v>
      </c>
      <c r="LT112" s="32">
        <f t="shared" ca="1" si="234"/>
        <v>7064045.0343191968</v>
      </c>
      <c r="LU112" s="32"/>
      <c r="LV112" s="32"/>
      <c r="LW112" s="32"/>
      <c r="LX112" s="32"/>
      <c r="LY112" s="32"/>
      <c r="LZ112" s="32"/>
      <c r="MA112" s="32"/>
      <c r="MB112" s="32"/>
      <c r="MC112" s="32"/>
      <c r="MD112" s="32"/>
      <c r="ME112" s="32"/>
      <c r="MF112" s="32"/>
      <c r="MG112" s="32"/>
      <c r="MH112" s="32"/>
      <c r="MI112" s="32"/>
      <c r="MJ112" s="32"/>
      <c r="MK112" s="32"/>
      <c r="ML112" s="32"/>
      <c r="MM112" s="32"/>
      <c r="MN112" s="32"/>
      <c r="MO112" s="32"/>
      <c r="MP112" s="32"/>
      <c r="MQ112" s="32"/>
      <c r="MR112" s="32"/>
      <c r="MS112" s="32"/>
      <c r="MT112" s="32"/>
      <c r="MU112" s="32"/>
      <c r="MV112" s="32"/>
      <c r="MW112" s="32"/>
      <c r="MX112" s="32"/>
      <c r="MY112" s="32"/>
      <c r="MZ112" s="32"/>
      <c r="NA112" s="32"/>
      <c r="NB112" s="32"/>
      <c r="NC112" s="32"/>
      <c r="ND112" s="32"/>
      <c r="NE112" s="32"/>
      <c r="NF112" s="32"/>
      <c r="NG112" s="32"/>
      <c r="NH112" s="32"/>
      <c r="NI112" s="32"/>
      <c r="NJ112" s="32"/>
      <c r="NK112" s="32"/>
      <c r="NL112" s="32"/>
      <c r="NM112" s="32"/>
      <c r="NN112" s="32"/>
      <c r="NO112" s="32"/>
      <c r="NP112" s="32"/>
      <c r="NQ112" s="32"/>
      <c r="NR112" s="32"/>
      <c r="NS112" s="32"/>
      <c r="NT112" s="32"/>
      <c r="NU112" s="32"/>
      <c r="NV112" s="32"/>
      <c r="NW112" s="32"/>
      <c r="NX112" s="32"/>
      <c r="NY112" s="32"/>
      <c r="NZ112" s="32"/>
      <c r="OA112" s="32"/>
      <c r="OB112" s="32"/>
      <c r="OC112" s="32"/>
      <c r="OD112" s="32"/>
      <c r="OE112" s="32"/>
      <c r="OF112" s="32"/>
      <c r="OG112" s="32"/>
      <c r="OH112" s="32"/>
      <c r="OI112" s="32"/>
      <c r="OJ112" s="32"/>
      <c r="OK112" s="32"/>
      <c r="OL112" s="32"/>
      <c r="OM112" s="32"/>
      <c r="ON112" s="32"/>
      <c r="OO112" s="32"/>
      <c r="OP112" s="32"/>
      <c r="OQ112" s="32"/>
      <c r="OR112" s="32"/>
      <c r="OS112" s="32"/>
      <c r="OT112" s="32"/>
      <c r="OU112" s="32"/>
      <c r="OV112" s="32"/>
      <c r="OW112" s="32"/>
      <c r="OX112" s="32"/>
      <c r="OY112" s="32"/>
      <c r="OZ112" s="32"/>
      <c r="PA112" s="32"/>
      <c r="PB112" s="32"/>
      <c r="PC112" s="32"/>
      <c r="PD112" s="32"/>
      <c r="PE112" s="32"/>
      <c r="PF112" s="32"/>
      <c r="PG112" s="32"/>
      <c r="PH112" s="32"/>
      <c r="PI112" s="32"/>
      <c r="PJ112" s="32"/>
      <c r="PK112" s="32"/>
      <c r="PL112" s="32"/>
      <c r="PM112" s="32"/>
      <c r="PN112" s="32"/>
      <c r="PO112" s="32"/>
      <c r="PP112" s="32"/>
      <c r="PQ112" s="32"/>
      <c r="PR112" s="32"/>
      <c r="PS112" s="32"/>
      <c r="PT112" s="32"/>
      <c r="PU112" s="32"/>
      <c r="PV112" s="32"/>
      <c r="PW112" s="32"/>
      <c r="PX112" s="32"/>
      <c r="PY112" s="32"/>
      <c r="PZ112" s="32"/>
      <c r="QA112" s="32"/>
      <c r="QB112" s="32"/>
      <c r="QC112" s="32"/>
      <c r="QD112" s="32"/>
      <c r="QE112" s="32"/>
      <c r="QF112" s="32"/>
      <c r="QG112" s="32"/>
      <c r="QH112" s="32"/>
      <c r="QI112" s="32"/>
      <c r="QJ112" s="32"/>
      <c r="QK112" s="32"/>
      <c r="QL112" s="32"/>
      <c r="QM112" s="32"/>
      <c r="QN112" s="32"/>
      <c r="QO112" s="32"/>
      <c r="QP112" s="32"/>
      <c r="QQ112" s="32"/>
      <c r="QR112" s="32"/>
      <c r="QS112" s="32"/>
      <c r="QT112" s="32"/>
      <c r="QU112" s="32"/>
    </row>
    <row r="113" spans="2:463" outlineLevel="1">
      <c r="C113" s="75" t="s">
        <v>452</v>
      </c>
      <c r="D113" s="7"/>
      <c r="E113" s="50" t="s">
        <v>95</v>
      </c>
      <c r="G113" s="4"/>
      <c r="H113" s="66">
        <v>0</v>
      </c>
      <c r="I113" s="45">
        <v>0</v>
      </c>
      <c r="J113" s="45">
        <f t="shared" ref="J113:AA113" si="235">I116</f>
        <v>0</v>
      </c>
      <c r="K113" s="45">
        <f t="shared" si="235"/>
        <v>0</v>
      </c>
      <c r="L113" s="45">
        <f t="shared" si="235"/>
        <v>0</v>
      </c>
      <c r="M113" s="45">
        <f t="shared" si="235"/>
        <v>0</v>
      </c>
      <c r="N113" s="45">
        <f t="shared" si="235"/>
        <v>0</v>
      </c>
      <c r="O113" s="45">
        <f t="shared" si="235"/>
        <v>365000</v>
      </c>
      <c r="P113" s="45">
        <f t="shared" si="235"/>
        <v>940000</v>
      </c>
      <c r="Q113" s="45">
        <f t="shared" si="235"/>
        <v>940000</v>
      </c>
      <c r="R113" s="45">
        <f t="shared" si="235"/>
        <v>940000</v>
      </c>
      <c r="S113" s="45">
        <f t="shared" si="235"/>
        <v>1465000</v>
      </c>
      <c r="T113" s="45">
        <f t="shared" si="235"/>
        <v>1640000</v>
      </c>
      <c r="U113" s="45">
        <f t="shared" si="235"/>
        <v>1915000</v>
      </c>
      <c r="V113" s="45">
        <f t="shared" si="235"/>
        <v>2240000</v>
      </c>
      <c r="W113" s="45">
        <f t="shared" si="235"/>
        <v>2515000</v>
      </c>
      <c r="X113" s="45">
        <f t="shared" si="235"/>
        <v>2740000</v>
      </c>
      <c r="Y113" s="45">
        <f t="shared" si="235"/>
        <v>4140000</v>
      </c>
      <c r="Z113" s="45">
        <f t="shared" si="235"/>
        <v>4140000</v>
      </c>
      <c r="AA113" s="45">
        <f t="shared" si="235"/>
        <v>4565000</v>
      </c>
      <c r="AB113" s="45">
        <f t="shared" ref="AB113" si="236">AA116</f>
        <v>6215000</v>
      </c>
      <c r="AC113" s="45">
        <f t="shared" ref="AC113" si="237">AB116</f>
        <v>6215000</v>
      </c>
      <c r="AD113" s="45">
        <f t="shared" ref="AD113" si="238">AC116</f>
        <v>7065000</v>
      </c>
      <c r="AE113" s="45">
        <f t="shared" ref="AE113" si="239">AD116</f>
        <v>7315000</v>
      </c>
      <c r="AF113" s="45">
        <f t="shared" ref="AF113:CQ113" si="240">AE116</f>
        <v>7315000</v>
      </c>
      <c r="AG113" s="45">
        <f t="shared" si="240"/>
        <v>7585000</v>
      </c>
      <c r="AH113" s="45">
        <f t="shared" si="240"/>
        <v>7585000</v>
      </c>
      <c r="AI113" s="45">
        <f t="shared" si="240"/>
        <v>7585000</v>
      </c>
      <c r="AJ113" s="45">
        <f t="shared" si="240"/>
        <v>7585000</v>
      </c>
      <c r="AK113" s="45">
        <f t="shared" si="240"/>
        <v>7555585.6139909588</v>
      </c>
      <c r="AL113" s="45">
        <f t="shared" si="240"/>
        <v>7555585.6139909588</v>
      </c>
      <c r="AM113" s="45">
        <f t="shared" si="240"/>
        <v>7555585.6139909588</v>
      </c>
      <c r="AN113" s="45">
        <f t="shared" si="240"/>
        <v>7490520.133028728</v>
      </c>
      <c r="AO113" s="45">
        <f t="shared" si="240"/>
        <v>7490520.133028728</v>
      </c>
      <c r="AP113" s="45">
        <f t="shared" si="240"/>
        <v>7490520.133028728</v>
      </c>
      <c r="AQ113" s="45">
        <f t="shared" si="240"/>
        <v>7424555.8949578116</v>
      </c>
      <c r="AR113" s="45">
        <f t="shared" si="240"/>
        <v>7424555.8949578116</v>
      </c>
      <c r="AS113" s="45">
        <f t="shared" si="240"/>
        <v>7424555.8949578116</v>
      </c>
      <c r="AT113" s="45">
        <f t="shared" si="240"/>
        <v>7357680.4851410091</v>
      </c>
      <c r="AU113" s="45">
        <f t="shared" si="240"/>
        <v>7357680.4851410091</v>
      </c>
      <c r="AV113" s="45">
        <f t="shared" si="240"/>
        <v>7357680.4851410091</v>
      </c>
      <c r="AW113" s="45">
        <f t="shared" si="240"/>
        <v>7289881.3174562827</v>
      </c>
      <c r="AX113" s="45">
        <f t="shared" si="240"/>
        <v>7289881.3174562827</v>
      </c>
      <c r="AY113" s="45">
        <f t="shared" si="240"/>
        <v>7289881.3174562827</v>
      </c>
      <c r="AZ113" s="45">
        <f t="shared" si="240"/>
        <v>7221145.6319280164</v>
      </c>
      <c r="BA113" s="45">
        <f t="shared" si="240"/>
        <v>7221145.6319280164</v>
      </c>
      <c r="BB113" s="45">
        <f t="shared" si="240"/>
        <v>7221145.6319280164</v>
      </c>
      <c r="BC113" s="45">
        <f t="shared" si="240"/>
        <v>7151460.4923255574</v>
      </c>
      <c r="BD113" s="45">
        <f t="shared" si="240"/>
        <v>7151460.4923255574</v>
      </c>
      <c r="BE113" s="45">
        <f t="shared" si="240"/>
        <v>7151460.4923255574</v>
      </c>
      <c r="BF113" s="45">
        <f t="shared" si="240"/>
        <v>7080812.7837285828</v>
      </c>
      <c r="BG113" s="45">
        <f t="shared" si="240"/>
        <v>7080812.7837285828</v>
      </c>
      <c r="BH113" s="45">
        <f t="shared" si="240"/>
        <v>7080812.7837285828</v>
      </c>
      <c r="BI113" s="45">
        <f t="shared" si="240"/>
        <v>7009189.2100588409</v>
      </c>
      <c r="BJ113" s="45">
        <f t="shared" si="240"/>
        <v>7009189.2100588409</v>
      </c>
      <c r="BK113" s="45">
        <f t="shared" si="240"/>
        <v>7009189.2100588409</v>
      </c>
      <c r="BL113" s="45">
        <f t="shared" si="240"/>
        <v>6936576.2915777918</v>
      </c>
      <c r="BM113" s="45">
        <f t="shared" si="240"/>
        <v>6936576.2915777918</v>
      </c>
      <c r="BN113" s="45">
        <f t="shared" si="240"/>
        <v>6936576.2915777918</v>
      </c>
      <c r="BO113" s="45">
        <f t="shared" si="240"/>
        <v>6862960.3623496909</v>
      </c>
      <c r="BP113" s="45">
        <f t="shared" si="240"/>
        <v>6862960.3623496909</v>
      </c>
      <c r="BQ113" s="45">
        <f t="shared" si="240"/>
        <v>6862960.3623496909</v>
      </c>
      <c r="BR113" s="45">
        <f t="shared" si="240"/>
        <v>6788327.5676696207</v>
      </c>
      <c r="BS113" s="45">
        <f t="shared" si="240"/>
        <v>6788327.5676696207</v>
      </c>
      <c r="BT113" s="45">
        <f t="shared" si="240"/>
        <v>6788327.5676696207</v>
      </c>
      <c r="BU113" s="45">
        <f t="shared" si="240"/>
        <v>6712663.861456003</v>
      </c>
      <c r="BV113" s="45">
        <f t="shared" si="240"/>
        <v>6712663.861456003</v>
      </c>
      <c r="BW113" s="45">
        <f t="shared" si="240"/>
        <v>6712663.861456003</v>
      </c>
      <c r="BX113" s="45">
        <f t="shared" si="240"/>
        <v>6635955.0036070887</v>
      </c>
      <c r="BY113" s="45">
        <f t="shared" si="240"/>
        <v>6635955.0036070887</v>
      </c>
      <c r="BZ113" s="45">
        <f t="shared" si="240"/>
        <v>6635955.0036070887</v>
      </c>
      <c r="CA113" s="45">
        <f t="shared" si="240"/>
        <v>6558186.5573209375</v>
      </c>
      <c r="CB113" s="45">
        <f t="shared" si="240"/>
        <v>6558186.5573209375</v>
      </c>
      <c r="CC113" s="45">
        <f t="shared" si="240"/>
        <v>6558186.5573209375</v>
      </c>
      <c r="CD113" s="45">
        <f t="shared" si="240"/>
        <v>6479343.8863783712</v>
      </c>
      <c r="CE113" s="45">
        <f t="shared" si="240"/>
        <v>6479343.8863783712</v>
      </c>
      <c r="CF113" s="45">
        <f t="shared" si="240"/>
        <v>6479343.8863783712</v>
      </c>
      <c r="CG113" s="45">
        <f t="shared" si="240"/>
        <v>6399412.1523884032</v>
      </c>
      <c r="CH113" s="45">
        <f t="shared" si="240"/>
        <v>6399412.1523884032</v>
      </c>
      <c r="CI113" s="45">
        <f t="shared" si="240"/>
        <v>6399412.1523884032</v>
      </c>
      <c r="CJ113" s="45">
        <f t="shared" si="240"/>
        <v>6318376.3119956134</v>
      </c>
      <c r="CK113" s="45">
        <f t="shared" si="240"/>
        <v>6318376.3119956134</v>
      </c>
      <c r="CL113" s="45">
        <f t="shared" si="240"/>
        <v>6318376.3119956134</v>
      </c>
      <c r="CM113" s="45">
        <f t="shared" si="240"/>
        <v>6236221.1140489532</v>
      </c>
      <c r="CN113" s="45">
        <f t="shared" si="240"/>
        <v>6236221.1140489532</v>
      </c>
      <c r="CO113" s="45">
        <f t="shared" si="240"/>
        <v>6236221.1140489532</v>
      </c>
      <c r="CP113" s="45">
        <f t="shared" si="240"/>
        <v>6152931.0967314364</v>
      </c>
      <c r="CQ113" s="45">
        <f t="shared" si="240"/>
        <v>6152931.0967314364</v>
      </c>
      <c r="CR113" s="45">
        <f t="shared" ref="CR113:FC113" si="241">CQ116</f>
        <v>6152931.0967314364</v>
      </c>
      <c r="CS113" s="45">
        <f t="shared" si="241"/>
        <v>6068490.5846501887</v>
      </c>
      <c r="CT113" s="45">
        <f t="shared" si="241"/>
        <v>6068490.5846501887</v>
      </c>
      <c r="CU113" s="45">
        <f t="shared" si="241"/>
        <v>6068490.5846501887</v>
      </c>
      <c r="CV113" s="45">
        <f t="shared" si="241"/>
        <v>5982883.6858862983</v>
      </c>
      <c r="CW113" s="45">
        <f t="shared" si="241"/>
        <v>5982883.6858862983</v>
      </c>
      <c r="CX113" s="45">
        <f t="shared" si="241"/>
        <v>5982883.6858862983</v>
      </c>
      <c r="CY113" s="45">
        <f t="shared" si="241"/>
        <v>5896094.2890039161</v>
      </c>
      <c r="CZ113" s="45">
        <f t="shared" si="241"/>
        <v>5896094.2890039161</v>
      </c>
      <c r="DA113" s="45">
        <f t="shared" si="241"/>
        <v>5896094.2890039161</v>
      </c>
      <c r="DB113" s="45">
        <f t="shared" si="241"/>
        <v>5808106.060018044</v>
      </c>
      <c r="DC113" s="45">
        <f t="shared" si="241"/>
        <v>5808106.060018044</v>
      </c>
      <c r="DD113" s="45">
        <f t="shared" si="241"/>
        <v>5808106.060018044</v>
      </c>
      <c r="DE113" s="45">
        <f t="shared" si="241"/>
        <v>5718902.4393204339</v>
      </c>
      <c r="DF113" s="45">
        <f t="shared" si="241"/>
        <v>5718902.4393204339</v>
      </c>
      <c r="DG113" s="45">
        <f t="shared" si="241"/>
        <v>5718902.4393204339</v>
      </c>
      <c r="DH113" s="45">
        <f t="shared" si="241"/>
        <v>5628466.6385630313</v>
      </c>
      <c r="DI113" s="45">
        <f t="shared" si="241"/>
        <v>5628466.6385630313</v>
      </c>
      <c r="DJ113" s="45">
        <f t="shared" si="241"/>
        <v>5628466.6385630313</v>
      </c>
      <c r="DK113" s="45">
        <f t="shared" si="241"/>
        <v>5536781.6374983629</v>
      </c>
      <c r="DL113" s="45">
        <f t="shared" si="241"/>
        <v>5536781.6374983629</v>
      </c>
      <c r="DM113" s="45">
        <f t="shared" si="241"/>
        <v>5536781.6374983629</v>
      </c>
      <c r="DN113" s="45">
        <f t="shared" si="241"/>
        <v>5443830.180776285</v>
      </c>
      <c r="DO113" s="45">
        <f t="shared" si="241"/>
        <v>5443830.180776285</v>
      </c>
      <c r="DP113" s="45">
        <f t="shared" si="241"/>
        <v>5443830.180776285</v>
      </c>
      <c r="DQ113" s="45">
        <f t="shared" si="241"/>
        <v>5349594.7746964805</v>
      </c>
      <c r="DR113" s="45">
        <f t="shared" si="241"/>
        <v>5349594.7746964805</v>
      </c>
      <c r="DS113" s="45">
        <f t="shared" si="241"/>
        <v>5349594.7746964805</v>
      </c>
      <c r="DT113" s="45">
        <f t="shared" si="241"/>
        <v>5254057.6839161003</v>
      </c>
      <c r="DU113" s="45">
        <f t="shared" si="241"/>
        <v>5254057.6839161003</v>
      </c>
      <c r="DV113" s="45">
        <f t="shared" si="241"/>
        <v>5254057.6839161003</v>
      </c>
      <c r="DW113" s="45">
        <f t="shared" si="241"/>
        <v>5157200.9281119285</v>
      </c>
      <c r="DX113" s="45">
        <f t="shared" si="241"/>
        <v>5157200.9281119285</v>
      </c>
      <c r="DY113" s="45">
        <f t="shared" si="241"/>
        <v>5157200.9281119285</v>
      </c>
      <c r="DZ113" s="45">
        <f t="shared" si="241"/>
        <v>5059006.2785964394</v>
      </c>
      <c r="EA113" s="45">
        <f t="shared" si="241"/>
        <v>5059006.2785964394</v>
      </c>
      <c r="EB113" s="45">
        <f t="shared" si="241"/>
        <v>5059006.2785964394</v>
      </c>
      <c r="EC113" s="45">
        <f t="shared" si="241"/>
        <v>4959455.2548871106</v>
      </c>
      <c r="ED113" s="45">
        <f t="shared" si="241"/>
        <v>4959455.2548871106</v>
      </c>
      <c r="EE113" s="45">
        <f t="shared" si="241"/>
        <v>4959455.2548871106</v>
      </c>
      <c r="EF113" s="45">
        <f t="shared" si="241"/>
        <v>4858529.1212283503</v>
      </c>
      <c r="EG113" s="45">
        <f t="shared" si="241"/>
        <v>4858529.1212283503</v>
      </c>
      <c r="EH113" s="45">
        <f t="shared" si="241"/>
        <v>4858529.1212283503</v>
      </c>
      <c r="EI113" s="45">
        <f t="shared" si="241"/>
        <v>4756208.8830653811</v>
      </c>
      <c r="EJ113" s="45">
        <f t="shared" si="241"/>
        <v>4756208.8830653811</v>
      </c>
      <c r="EK113" s="45">
        <f t="shared" si="241"/>
        <v>4756208.8830653811</v>
      </c>
      <c r="EL113" s="45">
        <f t="shared" si="241"/>
        <v>4652475.2834694153</v>
      </c>
      <c r="EM113" s="45">
        <f t="shared" si="241"/>
        <v>4652475.2834694153</v>
      </c>
      <c r="EN113" s="45">
        <f t="shared" si="241"/>
        <v>4652475.2834694153</v>
      </c>
      <c r="EO113" s="45">
        <f t="shared" si="241"/>
        <v>4547308.7995134536</v>
      </c>
      <c r="EP113" s="45">
        <f t="shared" si="241"/>
        <v>4547308.7995134536</v>
      </c>
      <c r="EQ113" s="45">
        <f t="shared" si="241"/>
        <v>4547308.7995134536</v>
      </c>
      <c r="ER113" s="45">
        <f t="shared" si="241"/>
        <v>4440689.6385980183</v>
      </c>
      <c r="ES113" s="45">
        <f t="shared" si="241"/>
        <v>4440689.6385980183</v>
      </c>
      <c r="ET113" s="45">
        <f t="shared" si="241"/>
        <v>4440689.6385980183</v>
      </c>
      <c r="EU113" s="45">
        <f t="shared" si="241"/>
        <v>4332597.7347261375</v>
      </c>
      <c r="EV113" s="45">
        <f t="shared" si="241"/>
        <v>4332597.7347261375</v>
      </c>
      <c r="EW113" s="45">
        <f t="shared" si="241"/>
        <v>4332597.7347261375</v>
      </c>
      <c r="EX113" s="45">
        <f t="shared" si="241"/>
        <v>4223012.7447268739</v>
      </c>
      <c r="EY113" s="45">
        <f t="shared" si="241"/>
        <v>4223012.7447268739</v>
      </c>
      <c r="EZ113" s="45">
        <f t="shared" si="241"/>
        <v>4223012.7447268739</v>
      </c>
      <c r="FA113" s="45">
        <f t="shared" si="241"/>
        <v>4111914.0444266866</v>
      </c>
      <c r="FB113" s="45">
        <f t="shared" si="241"/>
        <v>4111914.0444266866</v>
      </c>
      <c r="FC113" s="45">
        <f t="shared" si="241"/>
        <v>4111914.0444266866</v>
      </c>
      <c r="FD113" s="45">
        <f t="shared" ref="FD113:HO113" si="242">FC116</f>
        <v>3999280.7247679103</v>
      </c>
      <c r="FE113" s="45">
        <f t="shared" si="242"/>
        <v>3999280.7247679103</v>
      </c>
      <c r="FF113" s="45">
        <f t="shared" si="242"/>
        <v>3999280.7247679103</v>
      </c>
      <c r="FG113" s="45">
        <f t="shared" si="242"/>
        <v>3885091.5878736181</v>
      </c>
      <c r="FH113" s="45">
        <f t="shared" si="242"/>
        <v>3885091.5878736181</v>
      </c>
      <c r="FI113" s="45">
        <f t="shared" si="242"/>
        <v>3885091.5878736181</v>
      </c>
      <c r="FJ113" s="45">
        <f t="shared" si="242"/>
        <v>3769325.1430581259</v>
      </c>
      <c r="FK113" s="45">
        <f t="shared" si="242"/>
        <v>3769325.1430581259</v>
      </c>
      <c r="FL113" s="45">
        <f t="shared" si="242"/>
        <v>3769325.1430581259</v>
      </c>
      <c r="FM113" s="45">
        <f t="shared" si="242"/>
        <v>3651959.602782391</v>
      </c>
      <c r="FN113" s="45">
        <f t="shared" si="242"/>
        <v>3651959.602782391</v>
      </c>
      <c r="FO113" s="45">
        <f t="shared" si="242"/>
        <v>3651959.602782391</v>
      </c>
      <c r="FP113" s="45">
        <f t="shared" si="242"/>
        <v>3532972.8785535432</v>
      </c>
      <c r="FQ113" s="45">
        <f t="shared" si="242"/>
        <v>3532972.8785535432</v>
      </c>
      <c r="FR113" s="45">
        <f t="shared" si="242"/>
        <v>3532972.8785535432</v>
      </c>
      <c r="FS113" s="45">
        <f t="shared" si="242"/>
        <v>3412342.5767677729</v>
      </c>
      <c r="FT113" s="45">
        <f t="shared" si="242"/>
        <v>3412342.5767677729</v>
      </c>
      <c r="FU113" s="45">
        <f t="shared" si="242"/>
        <v>3412342.5767677729</v>
      </c>
      <c r="FV113" s="45">
        <f t="shared" si="242"/>
        <v>3290045.9944957984</v>
      </c>
      <c r="FW113" s="45">
        <f t="shared" si="242"/>
        <v>3290045.9944957984</v>
      </c>
      <c r="FX113" s="45">
        <f t="shared" si="242"/>
        <v>3290045.9944957984</v>
      </c>
      <c r="FY113" s="45">
        <f t="shared" si="242"/>
        <v>3166060.1152101168</v>
      </c>
      <c r="FZ113" s="45">
        <f t="shared" si="242"/>
        <v>3166060.1152101168</v>
      </c>
      <c r="GA113" s="45">
        <f t="shared" si="242"/>
        <v>3166060.1152101168</v>
      </c>
      <c r="GB113" s="45">
        <f t="shared" si="242"/>
        <v>3040361.6044532359</v>
      </c>
      <c r="GC113" s="45">
        <f t="shared" si="242"/>
        <v>3040361.6044532359</v>
      </c>
      <c r="GD113" s="45">
        <f t="shared" si="242"/>
        <v>3040361.6044532359</v>
      </c>
      <c r="GE113" s="45">
        <f t="shared" si="242"/>
        <v>2912926.8054460688</v>
      </c>
      <c r="GF113" s="45">
        <f t="shared" si="242"/>
        <v>2912926.8054460688</v>
      </c>
      <c r="GG113" s="45">
        <f t="shared" si="242"/>
        <v>2912926.8054460688</v>
      </c>
      <c r="GH113" s="45">
        <f t="shared" si="242"/>
        <v>2783731.7346356688</v>
      </c>
      <c r="GI113" s="45">
        <f t="shared" si="242"/>
        <v>2783731.7346356688</v>
      </c>
      <c r="GJ113" s="45">
        <f t="shared" si="242"/>
        <v>2783731.7346356688</v>
      </c>
      <c r="GK113" s="45">
        <f t="shared" si="242"/>
        <v>2652752.0771814631</v>
      </c>
      <c r="GL113" s="45">
        <f t="shared" si="242"/>
        <v>2652752.0771814631</v>
      </c>
      <c r="GM113" s="45">
        <f t="shared" si="242"/>
        <v>2652752.0771814631</v>
      </c>
      <c r="GN113" s="45">
        <f t="shared" si="242"/>
        <v>2519963.1823791387</v>
      </c>
      <c r="GO113" s="45">
        <f t="shared" si="242"/>
        <v>2519963.1823791387</v>
      </c>
      <c r="GP113" s="45">
        <f t="shared" si="242"/>
        <v>2519963.1823791387</v>
      </c>
      <c r="GQ113" s="45">
        <f t="shared" si="242"/>
        <v>2385340.0590213165</v>
      </c>
      <c r="GR113" s="45">
        <f t="shared" si="242"/>
        <v>2385340.0590213165</v>
      </c>
      <c r="GS113" s="45">
        <f t="shared" si="242"/>
        <v>2385340.0590213165</v>
      </c>
      <c r="GT113" s="45">
        <f t="shared" si="242"/>
        <v>2248857.3706941437</v>
      </c>
      <c r="GU113" s="45">
        <f t="shared" si="242"/>
        <v>2248857.3706941437</v>
      </c>
      <c r="GV113" s="45">
        <f t="shared" si="242"/>
        <v>2248857.3706941437</v>
      </c>
      <c r="GW113" s="45">
        <f t="shared" si="242"/>
        <v>2110489.4310089159</v>
      </c>
      <c r="GX113" s="45">
        <f t="shared" si="242"/>
        <v>2110489.4310089159</v>
      </c>
      <c r="GY113" s="45">
        <f t="shared" si="242"/>
        <v>2110489.4310089159</v>
      </c>
      <c r="GZ113" s="45">
        <f t="shared" si="242"/>
        <v>1970210.1987678322</v>
      </c>
      <c r="HA113" s="45">
        <f t="shared" si="242"/>
        <v>1970210.1987678322</v>
      </c>
      <c r="HB113" s="45">
        <f t="shared" si="242"/>
        <v>1970210.1987678322</v>
      </c>
      <c r="HC113" s="45">
        <f t="shared" si="242"/>
        <v>1827993.2730629775</v>
      </c>
      <c r="HD113" s="45">
        <f t="shared" si="242"/>
        <v>1827993.2730629775</v>
      </c>
      <c r="HE113" s="45">
        <f t="shared" si="242"/>
        <v>1827993.2730629775</v>
      </c>
      <c r="HF113" s="45">
        <f t="shared" si="242"/>
        <v>1683811.8883076033</v>
      </c>
      <c r="HG113" s="45">
        <f t="shared" si="242"/>
        <v>1683811.8883076033</v>
      </c>
      <c r="HH113" s="45">
        <f t="shared" si="242"/>
        <v>1683811.8883076033</v>
      </c>
      <c r="HI113" s="45">
        <f t="shared" si="242"/>
        <v>1537638.9091987768</v>
      </c>
      <c r="HJ113" s="45">
        <f t="shared" si="242"/>
        <v>1537638.9091987768</v>
      </c>
      <c r="HK113" s="45">
        <f t="shared" si="242"/>
        <v>1537638.9091987768</v>
      </c>
      <c r="HL113" s="45">
        <f t="shared" si="242"/>
        <v>1389446.8256104479</v>
      </c>
      <c r="HM113" s="45">
        <f t="shared" si="242"/>
        <v>1389446.8256104479</v>
      </c>
      <c r="HN113" s="45">
        <f t="shared" si="242"/>
        <v>1389446.8256104479</v>
      </c>
      <c r="HO113" s="45">
        <f t="shared" si="242"/>
        <v>1239207.7474159736</v>
      </c>
      <c r="HP113" s="45">
        <f t="shared" ref="HP113:IF113" si="243">HO116</f>
        <v>1239207.7474159736</v>
      </c>
      <c r="HQ113" s="45">
        <f t="shared" si="243"/>
        <v>1239207.7474159736</v>
      </c>
      <c r="HR113" s="45">
        <f t="shared" si="243"/>
        <v>1086893.399239125</v>
      </c>
      <c r="HS113" s="45">
        <f t="shared" si="243"/>
        <v>1086893.399239125</v>
      </c>
      <c r="HT113" s="45">
        <f t="shared" si="243"/>
        <v>1086893.399239125</v>
      </c>
      <c r="HU113" s="45">
        <f t="shared" si="243"/>
        <v>932475.11513259006</v>
      </c>
      <c r="HV113" s="45">
        <f t="shared" si="243"/>
        <v>932475.11513259006</v>
      </c>
      <c r="HW113" s="45">
        <f t="shared" si="243"/>
        <v>932475.11513259006</v>
      </c>
      <c r="HX113" s="45">
        <f t="shared" si="243"/>
        <v>775923.83318296913</v>
      </c>
      <c r="HY113" s="45">
        <f t="shared" si="243"/>
        <v>775923.83318296913</v>
      </c>
      <c r="HZ113" s="45">
        <f t="shared" si="243"/>
        <v>775923.83318296913</v>
      </c>
      <c r="IA113" s="45">
        <f t="shared" si="243"/>
        <v>617210.09004124941</v>
      </c>
      <c r="IB113" s="45">
        <f t="shared" si="243"/>
        <v>617210.09004124941</v>
      </c>
      <c r="IC113" s="45">
        <f t="shared" si="243"/>
        <v>617210.09004124941</v>
      </c>
      <c r="ID113" s="45">
        <f t="shared" si="243"/>
        <v>456304.01537772734</v>
      </c>
      <c r="IE113" s="45">
        <f t="shared" si="243"/>
        <v>456304.01537772734</v>
      </c>
      <c r="IF113" s="45">
        <f t="shared" si="243"/>
        <v>456304.01537772734</v>
      </c>
      <c r="IG113" s="45">
        <f t="shared" ref="IG113" si="244">IF116</f>
        <v>293175.32626033702</v>
      </c>
      <c r="IH113" s="45">
        <f t="shared" ref="IH113" si="245">IG116</f>
        <v>293175.32626033702</v>
      </c>
      <c r="II113" s="45">
        <f t="shared" ref="II113" si="246">IH116</f>
        <v>293175.32626033702</v>
      </c>
      <c r="IJ113" s="45">
        <f t="shared" ref="IJ113" si="247">II116</f>
        <v>127793.32145532535</v>
      </c>
      <c r="IK113" s="45">
        <f t="shared" ref="IK113" si="248">IJ116</f>
        <v>127793.32145532535</v>
      </c>
      <c r="IL113" s="45">
        <f t="shared" ref="IL113" si="249">IK116</f>
        <v>127793.32145532535</v>
      </c>
      <c r="IM113" s="45"/>
      <c r="IN113" s="45"/>
      <c r="IO113" s="45"/>
      <c r="IP113" s="45"/>
      <c r="IQ113" s="45"/>
      <c r="IR113" s="45"/>
      <c r="IS113" s="45"/>
      <c r="IT113" s="45"/>
      <c r="IU113" s="45"/>
      <c r="IV113" s="45"/>
      <c r="IW113" s="45"/>
      <c r="IX113" s="45"/>
      <c r="IY113" s="45"/>
      <c r="IZ113" s="45"/>
      <c r="JA113" s="45"/>
      <c r="JB113" s="45"/>
      <c r="JC113" s="45"/>
      <c r="JD113" s="45"/>
      <c r="JE113" s="45"/>
      <c r="JF113" s="45"/>
      <c r="JG113" s="45"/>
      <c r="JH113" s="45"/>
      <c r="JI113" s="45"/>
      <c r="JJ113" s="45"/>
      <c r="JK113" s="45"/>
      <c r="JL113" s="45"/>
      <c r="JM113" s="45"/>
      <c r="JN113" s="45"/>
      <c r="JO113" s="45"/>
      <c r="JP113" s="45"/>
      <c r="JQ113" s="45"/>
      <c r="JR113" s="45"/>
      <c r="JS113" s="45"/>
      <c r="JT113" s="45"/>
      <c r="JU113" s="45"/>
      <c r="JV113" s="45"/>
      <c r="JW113" s="45"/>
      <c r="JX113" s="45"/>
      <c r="JY113" s="45"/>
      <c r="JZ113" s="45"/>
      <c r="KA113" s="45"/>
      <c r="KB113" s="45"/>
      <c r="KC113" s="45"/>
      <c r="KD113" s="45"/>
      <c r="KE113" s="45"/>
      <c r="KF113" s="45"/>
      <c r="KG113" s="45"/>
      <c r="KH113" s="45"/>
      <c r="KI113" s="45"/>
      <c r="KJ113" s="45"/>
      <c r="KK113" s="45"/>
      <c r="KL113" s="45"/>
      <c r="KM113" s="45"/>
      <c r="KN113" s="45"/>
      <c r="KO113" s="45"/>
      <c r="KP113" s="45"/>
      <c r="KQ113" s="45"/>
      <c r="KR113" s="45"/>
      <c r="KS113" s="45"/>
      <c r="KT113" s="45"/>
      <c r="KU113" s="45"/>
      <c r="KV113" s="45"/>
      <c r="KW113" s="45"/>
      <c r="KX113" s="45"/>
      <c r="KY113" s="45"/>
      <c r="KZ113" s="45"/>
      <c r="LA113" s="45"/>
      <c r="LB113" s="45"/>
      <c r="LC113" s="45"/>
      <c r="LD113" s="45"/>
      <c r="LE113" s="45"/>
      <c r="LF113" s="45"/>
      <c r="LG113" s="45"/>
      <c r="LH113" s="45"/>
      <c r="LI113" s="45"/>
      <c r="LJ113" s="45"/>
      <c r="LK113" s="45"/>
      <c r="LL113" s="45"/>
      <c r="LM113" s="45"/>
      <c r="LN113" s="45"/>
      <c r="LO113" s="45"/>
      <c r="LP113" s="45"/>
      <c r="LQ113" s="45"/>
      <c r="LR113" s="45"/>
      <c r="LS113" s="45"/>
      <c r="LT113" s="45"/>
      <c r="LU113" s="45"/>
      <c r="LV113" s="45"/>
      <c r="LW113" s="45"/>
      <c r="LX113" s="45"/>
      <c r="LY113" s="45"/>
      <c r="LZ113" s="45"/>
      <c r="MA113" s="45"/>
      <c r="MB113" s="45"/>
      <c r="MC113" s="45"/>
      <c r="MD113" s="45"/>
      <c r="ME113" s="45"/>
      <c r="MF113" s="45"/>
      <c r="MG113" s="45"/>
      <c r="MH113" s="45"/>
      <c r="MI113" s="45"/>
      <c r="MJ113" s="45"/>
      <c r="MK113" s="45"/>
      <c r="ML113" s="45"/>
      <c r="MM113" s="45"/>
      <c r="MN113" s="45"/>
      <c r="MO113" s="45"/>
      <c r="MP113" s="45"/>
      <c r="MQ113" s="45"/>
      <c r="MR113" s="45"/>
      <c r="MS113" s="45"/>
      <c r="MT113" s="45"/>
      <c r="MU113" s="45"/>
      <c r="MV113" s="45"/>
      <c r="MW113" s="45"/>
      <c r="MX113" s="45"/>
      <c r="MY113" s="45"/>
      <c r="MZ113" s="45"/>
      <c r="NA113" s="45"/>
      <c r="NB113" s="45"/>
      <c r="NC113" s="45"/>
      <c r="ND113" s="45"/>
      <c r="NE113" s="45"/>
      <c r="NF113" s="45"/>
      <c r="NG113" s="45"/>
      <c r="NH113" s="45"/>
      <c r="NI113" s="45"/>
      <c r="NJ113" s="45"/>
      <c r="NK113" s="45"/>
      <c r="NL113" s="45"/>
      <c r="NM113" s="45"/>
      <c r="NN113" s="45"/>
      <c r="NO113" s="45"/>
      <c r="NP113" s="45"/>
      <c r="NQ113" s="45"/>
      <c r="NR113" s="45"/>
      <c r="NS113" s="45"/>
      <c r="NT113" s="45"/>
      <c r="NU113" s="45"/>
      <c r="NV113" s="45"/>
      <c r="NW113" s="45"/>
      <c r="NX113" s="45"/>
      <c r="NY113" s="45"/>
      <c r="NZ113" s="45"/>
      <c r="OA113" s="45"/>
      <c r="OB113" s="45"/>
      <c r="OC113" s="45"/>
      <c r="OD113" s="45"/>
      <c r="OE113" s="45"/>
      <c r="OF113" s="45"/>
      <c r="OG113" s="45"/>
      <c r="OH113" s="45"/>
      <c r="OI113" s="45"/>
      <c r="OJ113" s="45"/>
      <c r="OK113" s="45"/>
      <c r="OL113" s="45"/>
      <c r="OM113" s="45"/>
      <c r="ON113" s="45"/>
      <c r="OO113" s="45"/>
      <c r="OP113" s="45"/>
      <c r="OQ113" s="45"/>
      <c r="OR113" s="45"/>
      <c r="OS113" s="45"/>
      <c r="OT113" s="45"/>
      <c r="OU113" s="45"/>
      <c r="OV113" s="45"/>
      <c r="OW113" s="45"/>
      <c r="OX113" s="45"/>
      <c r="OY113" s="45"/>
      <c r="OZ113" s="45"/>
      <c r="PA113" s="45"/>
      <c r="PB113" s="45"/>
      <c r="PC113" s="45"/>
      <c r="PD113" s="45"/>
      <c r="PE113" s="45"/>
      <c r="PF113" s="45"/>
      <c r="PG113" s="45"/>
      <c r="PH113" s="45"/>
      <c r="PI113" s="45"/>
      <c r="PJ113" s="45"/>
      <c r="PK113" s="45"/>
      <c r="PL113" s="45"/>
      <c r="PM113" s="45"/>
      <c r="PN113" s="45"/>
      <c r="PO113" s="45"/>
      <c r="PP113" s="45"/>
      <c r="PQ113" s="45"/>
      <c r="PR113" s="45"/>
      <c r="PS113" s="45"/>
      <c r="PT113" s="45"/>
      <c r="PU113" s="45"/>
      <c r="PV113" s="45"/>
      <c r="PW113" s="45"/>
      <c r="PX113" s="45"/>
      <c r="PY113" s="45"/>
      <c r="PZ113" s="45"/>
      <c r="QA113" s="45"/>
      <c r="QB113" s="45"/>
      <c r="QC113" s="45"/>
      <c r="QD113" s="45"/>
      <c r="QE113" s="45"/>
      <c r="QF113" s="45"/>
      <c r="QG113" s="45"/>
      <c r="QH113" s="45"/>
      <c r="QI113" s="45"/>
      <c r="QJ113" s="45"/>
      <c r="QK113" s="45"/>
      <c r="QL113" s="45"/>
      <c r="QM113" s="45"/>
      <c r="QN113" s="45"/>
      <c r="QO113" s="45"/>
      <c r="QP113" s="45"/>
      <c r="QQ113" s="45"/>
      <c r="QR113" s="45"/>
      <c r="QS113" s="45"/>
      <c r="QT113" s="45"/>
      <c r="QU113" s="45"/>
    </row>
    <row r="114" spans="2:463" outlineLevel="1">
      <c r="C114" s="75" t="s">
        <v>453</v>
      </c>
      <c r="D114" s="262"/>
      <c r="E114" s="50" t="s">
        <v>95</v>
      </c>
      <c r="G114" s="235"/>
      <c r="H114" s="427">
        <f>ROUND(SUM(I114:QJ114),0)</f>
        <v>7585000</v>
      </c>
      <c r="I114" s="45">
        <f>I108</f>
        <v>0</v>
      </c>
      <c r="J114" s="45">
        <f t="shared" ref="J114:M114" si="250">J108</f>
        <v>0</v>
      </c>
      <c r="K114" s="45">
        <f t="shared" si="250"/>
        <v>0</v>
      </c>
      <c r="L114" s="45">
        <f t="shared" si="250"/>
        <v>0</v>
      </c>
      <c r="M114" s="45">
        <f t="shared" si="250"/>
        <v>0</v>
      </c>
      <c r="N114" s="45">
        <v>365000</v>
      </c>
      <c r="O114" s="45">
        <v>575000</v>
      </c>
      <c r="P114" s="45">
        <v>0</v>
      </c>
      <c r="Q114" s="45">
        <v>0</v>
      </c>
      <c r="R114" s="45">
        <v>525000</v>
      </c>
      <c r="S114" s="45">
        <v>175000</v>
      </c>
      <c r="T114" s="45">
        <v>275000</v>
      </c>
      <c r="U114" s="45">
        <v>325000</v>
      </c>
      <c r="V114" s="45">
        <v>275000</v>
      </c>
      <c r="W114" s="45">
        <v>225000</v>
      </c>
      <c r="X114" s="45">
        <v>1400000</v>
      </c>
      <c r="Y114" s="45">
        <v>0</v>
      </c>
      <c r="Z114" s="45">
        <v>425000</v>
      </c>
      <c r="AA114" s="45">
        <v>1650000</v>
      </c>
      <c r="AB114" s="45">
        <v>0</v>
      </c>
      <c r="AC114" s="45">
        <v>850000</v>
      </c>
      <c r="AD114" s="45">
        <v>250000</v>
      </c>
      <c r="AE114" s="45">
        <v>0</v>
      </c>
      <c r="AF114" s="45">
        <v>270000</v>
      </c>
      <c r="AG114" s="45">
        <v>0</v>
      </c>
      <c r="AH114" s="45">
        <v>0</v>
      </c>
      <c r="AI114" s="45"/>
      <c r="AJ114" s="45"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45"/>
      <c r="BE114" s="45"/>
      <c r="BF114" s="45"/>
      <c r="BG114" s="45"/>
      <c r="BH114" s="45"/>
      <c r="BI114" s="4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5"/>
      <c r="DH114" s="45"/>
      <c r="DI114" s="45"/>
      <c r="DJ114" s="45"/>
      <c r="DK114" s="45"/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  <c r="FB114" s="45"/>
      <c r="FC114" s="45"/>
      <c r="FD114" s="45"/>
      <c r="FE114" s="45"/>
      <c r="FF114" s="45"/>
      <c r="FG114" s="45"/>
      <c r="FH114" s="45"/>
      <c r="FI114" s="45"/>
      <c r="FJ114" s="45"/>
      <c r="FK114" s="45"/>
      <c r="FL114" s="45"/>
      <c r="FM114" s="45"/>
      <c r="FN114" s="45"/>
      <c r="FO114" s="45"/>
      <c r="FP114" s="45"/>
      <c r="FQ114" s="45"/>
      <c r="FR114" s="45"/>
      <c r="FS114" s="45"/>
      <c r="FT114" s="45"/>
      <c r="FU114" s="45"/>
      <c r="FV114" s="45"/>
      <c r="FW114" s="45"/>
      <c r="FX114" s="45"/>
      <c r="FY114" s="45"/>
      <c r="FZ114" s="45"/>
      <c r="GA114" s="45"/>
      <c r="GB114" s="45"/>
      <c r="GC114" s="45"/>
      <c r="GD114" s="45"/>
      <c r="GE114" s="45"/>
      <c r="GF114" s="45"/>
      <c r="GG114" s="45"/>
      <c r="GH114" s="45"/>
      <c r="GI114" s="45"/>
      <c r="GJ114" s="45"/>
      <c r="GK114" s="45"/>
      <c r="GL114" s="45"/>
      <c r="GM114" s="45"/>
      <c r="GN114" s="45"/>
      <c r="GO114" s="45"/>
      <c r="GP114" s="45"/>
      <c r="GQ114" s="45"/>
      <c r="GR114" s="45"/>
      <c r="GS114" s="45"/>
      <c r="GT114" s="45"/>
      <c r="GU114" s="45"/>
      <c r="GV114" s="45"/>
      <c r="GW114" s="45"/>
      <c r="GX114" s="45"/>
      <c r="GY114" s="45"/>
      <c r="GZ114" s="45"/>
      <c r="HA114" s="45"/>
      <c r="HB114" s="45"/>
      <c r="HC114" s="45"/>
      <c r="HD114" s="45"/>
      <c r="HE114" s="45"/>
      <c r="HF114" s="45"/>
      <c r="HG114" s="45"/>
      <c r="HH114" s="45"/>
      <c r="HI114" s="45"/>
      <c r="HJ114" s="45"/>
      <c r="HK114" s="45"/>
      <c r="HL114" s="45"/>
      <c r="HM114" s="45"/>
      <c r="HN114" s="45"/>
      <c r="HO114" s="45"/>
      <c r="HP114" s="45"/>
      <c r="HQ114" s="45"/>
      <c r="HR114" s="45"/>
      <c r="HS114" s="45"/>
      <c r="HT114" s="45"/>
      <c r="HU114" s="45"/>
      <c r="HV114" s="45"/>
      <c r="HW114" s="45"/>
      <c r="HX114" s="45"/>
      <c r="HY114" s="45"/>
      <c r="HZ114" s="45"/>
      <c r="IA114" s="45"/>
      <c r="IB114" s="45"/>
      <c r="IC114" s="45"/>
      <c r="ID114" s="45"/>
      <c r="IE114" s="45"/>
      <c r="IF114" s="45"/>
      <c r="IG114" s="45"/>
      <c r="IH114" s="45"/>
      <c r="II114" s="45"/>
      <c r="IJ114" s="45"/>
      <c r="IK114" s="45"/>
      <c r="IL114" s="45"/>
      <c r="IM114" s="45"/>
      <c r="IN114" s="45"/>
      <c r="IO114" s="45"/>
      <c r="IP114" s="45"/>
      <c r="IQ114" s="45"/>
      <c r="IR114" s="45"/>
      <c r="IS114" s="45"/>
      <c r="IT114" s="45"/>
      <c r="IU114" s="45"/>
      <c r="IV114" s="45"/>
      <c r="IW114" s="45"/>
      <c r="IX114" s="45"/>
      <c r="IY114" s="45"/>
      <c r="IZ114" s="45"/>
      <c r="JA114" s="45"/>
      <c r="JB114" s="45"/>
      <c r="JC114" s="45"/>
      <c r="JD114" s="45"/>
      <c r="JE114" s="45"/>
      <c r="JF114" s="45"/>
      <c r="JG114" s="45"/>
      <c r="JH114" s="45"/>
      <c r="JI114" s="45"/>
      <c r="JJ114" s="45"/>
      <c r="JK114" s="45"/>
      <c r="JL114" s="45"/>
      <c r="JM114" s="45"/>
      <c r="JN114" s="45"/>
      <c r="JO114" s="45"/>
      <c r="JP114" s="45"/>
      <c r="JQ114" s="45"/>
      <c r="JR114" s="45"/>
      <c r="JS114" s="45"/>
      <c r="JT114" s="45"/>
      <c r="JU114" s="45"/>
      <c r="JV114" s="45"/>
      <c r="JW114" s="45"/>
      <c r="JX114" s="45"/>
      <c r="JY114" s="45"/>
      <c r="JZ114" s="45"/>
      <c r="KA114" s="45"/>
      <c r="KB114" s="45"/>
      <c r="KC114" s="45"/>
      <c r="KD114" s="45"/>
      <c r="KE114" s="45"/>
      <c r="KF114" s="45"/>
      <c r="KG114" s="45"/>
      <c r="KH114" s="45"/>
      <c r="KI114" s="45"/>
      <c r="KJ114" s="45"/>
      <c r="KK114" s="45"/>
      <c r="KL114" s="45"/>
      <c r="KM114" s="45"/>
      <c r="KN114" s="45"/>
      <c r="KO114" s="45"/>
      <c r="KP114" s="45"/>
      <c r="KQ114" s="45"/>
      <c r="KR114" s="45"/>
      <c r="KS114" s="45"/>
      <c r="KT114" s="45"/>
      <c r="KU114" s="45"/>
      <c r="KV114" s="45"/>
      <c r="KW114" s="45"/>
      <c r="KX114" s="45"/>
      <c r="KY114" s="45"/>
      <c r="KZ114" s="45"/>
      <c r="LA114" s="45"/>
      <c r="LB114" s="45"/>
      <c r="LC114" s="45"/>
      <c r="LD114" s="45"/>
      <c r="LE114" s="45"/>
      <c r="LF114" s="45"/>
      <c r="LG114" s="45"/>
      <c r="LH114" s="45"/>
      <c r="LI114" s="45"/>
      <c r="LJ114" s="45"/>
      <c r="LK114" s="45"/>
      <c r="LL114" s="45"/>
      <c r="LM114" s="45"/>
      <c r="LN114" s="45"/>
      <c r="LO114" s="45"/>
      <c r="LP114" s="45"/>
      <c r="LQ114" s="45"/>
      <c r="LR114" s="45"/>
      <c r="LS114" s="45"/>
      <c r="LT114" s="45"/>
      <c r="LU114" s="45"/>
      <c r="LV114" s="45"/>
      <c r="LW114" s="45"/>
      <c r="LX114" s="45"/>
      <c r="LY114" s="45"/>
      <c r="LZ114" s="45"/>
      <c r="MA114" s="45"/>
      <c r="MB114" s="45"/>
      <c r="MC114" s="45"/>
      <c r="MD114" s="45"/>
      <c r="ME114" s="45"/>
      <c r="MF114" s="45"/>
      <c r="MG114" s="45"/>
      <c r="MH114" s="45"/>
      <c r="MI114" s="45"/>
      <c r="MJ114" s="45"/>
      <c r="MK114" s="45"/>
      <c r="ML114" s="45"/>
      <c r="MM114" s="45"/>
      <c r="MN114" s="45"/>
      <c r="MO114" s="45"/>
      <c r="MP114" s="45"/>
      <c r="MQ114" s="45"/>
      <c r="MR114" s="45"/>
      <c r="MS114" s="45"/>
      <c r="MT114" s="45"/>
      <c r="MU114" s="45"/>
      <c r="MV114" s="45"/>
      <c r="MW114" s="45"/>
      <c r="MX114" s="45"/>
      <c r="MY114" s="45"/>
      <c r="MZ114" s="45"/>
      <c r="NA114" s="45"/>
      <c r="NB114" s="45"/>
      <c r="NC114" s="45"/>
      <c r="ND114" s="45"/>
      <c r="NE114" s="45"/>
      <c r="NF114" s="45"/>
      <c r="NG114" s="45"/>
      <c r="NH114" s="45"/>
      <c r="NI114" s="45"/>
      <c r="NJ114" s="45"/>
      <c r="NK114" s="45"/>
      <c r="NL114" s="45"/>
      <c r="NM114" s="45"/>
      <c r="NN114" s="45"/>
      <c r="NO114" s="45"/>
      <c r="NP114" s="45"/>
      <c r="NQ114" s="45"/>
      <c r="NR114" s="45"/>
      <c r="NS114" s="45"/>
      <c r="NT114" s="45"/>
      <c r="NU114" s="45"/>
      <c r="NV114" s="45"/>
      <c r="NW114" s="45"/>
      <c r="NX114" s="45"/>
      <c r="NY114" s="45"/>
      <c r="NZ114" s="45"/>
      <c r="OA114" s="45"/>
      <c r="OB114" s="45"/>
      <c r="OC114" s="45"/>
      <c r="OD114" s="45"/>
      <c r="OE114" s="45"/>
      <c r="OF114" s="45"/>
      <c r="OG114" s="45"/>
      <c r="OH114" s="45"/>
      <c r="OI114" s="45"/>
      <c r="OJ114" s="45"/>
      <c r="OK114" s="45"/>
      <c r="OL114" s="45"/>
      <c r="OM114" s="45"/>
      <c r="ON114" s="45"/>
      <c r="OO114" s="45"/>
      <c r="OP114" s="45"/>
      <c r="OQ114" s="45"/>
      <c r="OR114" s="45"/>
      <c r="OS114" s="45"/>
      <c r="OT114" s="45"/>
      <c r="OU114" s="45"/>
      <c r="OV114" s="45"/>
      <c r="OW114" s="45"/>
      <c r="OX114" s="45"/>
      <c r="OY114" s="45"/>
      <c r="OZ114" s="45"/>
      <c r="PA114" s="45"/>
      <c r="PB114" s="45"/>
      <c r="PC114" s="45"/>
      <c r="PD114" s="45"/>
      <c r="PE114" s="45"/>
      <c r="PF114" s="45"/>
      <c r="PG114" s="45"/>
      <c r="PH114" s="45"/>
      <c r="PI114" s="45"/>
      <c r="PJ114" s="45"/>
      <c r="PK114" s="45"/>
      <c r="PL114" s="45"/>
      <c r="PM114" s="45"/>
      <c r="PN114" s="45"/>
      <c r="PO114" s="45"/>
      <c r="PP114" s="45"/>
      <c r="PQ114" s="45"/>
      <c r="PR114" s="45"/>
      <c r="PS114" s="45"/>
      <c r="PT114" s="45"/>
      <c r="PU114" s="45"/>
      <c r="PV114" s="45"/>
      <c r="PW114" s="45"/>
      <c r="PX114" s="45"/>
      <c r="PY114" s="45"/>
      <c r="PZ114" s="45"/>
      <c r="QA114" s="45"/>
      <c r="QB114" s="45"/>
      <c r="QC114" s="45"/>
      <c r="QD114" s="45"/>
      <c r="QE114" s="45"/>
      <c r="QF114" s="45"/>
      <c r="QG114" s="45"/>
      <c r="QH114" s="45"/>
      <c r="QI114" s="45"/>
      <c r="QJ114" s="45"/>
      <c r="QK114" s="45"/>
      <c r="QL114" s="45"/>
      <c r="QM114" s="45"/>
      <c r="QN114" s="45"/>
      <c r="QO114" s="45"/>
      <c r="QP114" s="45"/>
      <c r="QQ114" s="45"/>
      <c r="QR114" s="45"/>
      <c r="QS114" s="45"/>
      <c r="QT114" s="45"/>
      <c r="QU114" s="45"/>
    </row>
    <row r="115" spans="2:463" outlineLevel="1">
      <c r="C115" s="97" t="s">
        <v>454</v>
      </c>
      <c r="D115" s="263"/>
      <c r="E115" s="43" t="s">
        <v>95</v>
      </c>
      <c r="F115" s="195" t="str">
        <f>IF(ROUND(H114,3)+ROUND(H115, 3)=0, "OK", "NO")</f>
        <v>OK</v>
      </c>
      <c r="G115" s="86"/>
      <c r="H115" s="428">
        <f>ROUND(SUM(I115:QJ115),0)</f>
        <v>-7585000</v>
      </c>
      <c r="I115" s="38">
        <v>0</v>
      </c>
      <c r="J115" s="38">
        <f>J135*-1</f>
        <v>0</v>
      </c>
      <c r="K115" s="38">
        <f t="shared" ref="K115:AA115" si="251">K135*-1</f>
        <v>0</v>
      </c>
      <c r="L115" s="38">
        <v>0</v>
      </c>
      <c r="M115" s="38">
        <f t="shared" si="251"/>
        <v>0</v>
      </c>
      <c r="N115" s="38">
        <f t="shared" si="251"/>
        <v>0</v>
      </c>
      <c r="O115" s="38">
        <v>0</v>
      </c>
      <c r="P115" s="38">
        <f t="shared" si="251"/>
        <v>0</v>
      </c>
      <c r="Q115" s="38">
        <f t="shared" si="251"/>
        <v>0</v>
      </c>
      <c r="R115" s="38">
        <f t="shared" si="251"/>
        <v>0</v>
      </c>
      <c r="S115" s="38">
        <f t="shared" si="251"/>
        <v>0</v>
      </c>
      <c r="T115" s="38">
        <f t="shared" si="251"/>
        <v>0</v>
      </c>
      <c r="U115" s="38">
        <f t="shared" si="251"/>
        <v>0</v>
      </c>
      <c r="V115" s="38">
        <f t="shared" si="251"/>
        <v>0</v>
      </c>
      <c r="W115" s="38">
        <f t="shared" si="251"/>
        <v>0</v>
      </c>
      <c r="X115" s="38">
        <v>0</v>
      </c>
      <c r="Y115" s="38">
        <f t="shared" si="251"/>
        <v>0</v>
      </c>
      <c r="Z115" s="38">
        <f t="shared" si="251"/>
        <v>0</v>
      </c>
      <c r="AA115" s="38">
        <f t="shared" si="251"/>
        <v>0</v>
      </c>
      <c r="AB115" s="38">
        <f t="shared" ref="AB115:CM115" si="252">AB135*-1</f>
        <v>0</v>
      </c>
      <c r="AC115" s="38">
        <f t="shared" si="252"/>
        <v>0</v>
      </c>
      <c r="AD115" s="38">
        <f t="shared" si="252"/>
        <v>0</v>
      </c>
      <c r="AE115" s="38">
        <f t="shared" si="252"/>
        <v>0</v>
      </c>
      <c r="AF115" s="38">
        <f t="shared" si="252"/>
        <v>0</v>
      </c>
      <c r="AG115" s="38">
        <f t="shared" si="252"/>
        <v>0</v>
      </c>
      <c r="AH115" s="38">
        <f t="shared" si="252"/>
        <v>0</v>
      </c>
      <c r="AI115" s="38">
        <f t="shared" si="252"/>
        <v>0</v>
      </c>
      <c r="AJ115" s="38">
        <f t="shared" si="252"/>
        <v>-29414.386009041016</v>
      </c>
      <c r="AK115" s="38">
        <f t="shared" si="252"/>
        <v>0</v>
      </c>
      <c r="AL115" s="38">
        <f t="shared" si="252"/>
        <v>0</v>
      </c>
      <c r="AM115" s="38">
        <f t="shared" si="252"/>
        <v>-65065.480962230955</v>
      </c>
      <c r="AN115" s="38">
        <f t="shared" si="252"/>
        <v>0</v>
      </c>
      <c r="AO115" s="38">
        <f t="shared" si="252"/>
        <v>0</v>
      </c>
      <c r="AP115" s="38">
        <f t="shared" si="252"/>
        <v>-65964.238070916588</v>
      </c>
      <c r="AQ115" s="38">
        <f t="shared" si="252"/>
        <v>0</v>
      </c>
      <c r="AR115" s="38">
        <f t="shared" si="252"/>
        <v>0</v>
      </c>
      <c r="AS115" s="38">
        <f t="shared" si="252"/>
        <v>-66875.409816802596</v>
      </c>
      <c r="AT115" s="38">
        <f t="shared" si="252"/>
        <v>0</v>
      </c>
      <c r="AU115" s="38">
        <f t="shared" si="252"/>
        <v>0</v>
      </c>
      <c r="AV115" s="38">
        <f t="shared" si="252"/>
        <v>-67799.167684726563</v>
      </c>
      <c r="AW115" s="38">
        <f t="shared" si="252"/>
        <v>0</v>
      </c>
      <c r="AX115" s="38">
        <f t="shared" si="252"/>
        <v>0</v>
      </c>
      <c r="AY115" s="38">
        <f t="shared" si="252"/>
        <v>-68735.685528266185</v>
      </c>
      <c r="AZ115" s="38">
        <f t="shared" si="252"/>
        <v>0</v>
      </c>
      <c r="BA115" s="38">
        <f t="shared" si="252"/>
        <v>0</v>
      </c>
      <c r="BB115" s="38">
        <f t="shared" si="252"/>
        <v>-69685.139602459065</v>
      </c>
      <c r="BC115" s="38">
        <f t="shared" si="252"/>
        <v>0</v>
      </c>
      <c r="BD115" s="38">
        <f t="shared" si="252"/>
        <v>0</v>
      </c>
      <c r="BE115" s="38">
        <f t="shared" si="252"/>
        <v>-70647.708596974247</v>
      </c>
      <c r="BF115" s="38">
        <f t="shared" si="252"/>
        <v>0</v>
      </c>
      <c r="BG115" s="38">
        <f t="shared" si="252"/>
        <v>0</v>
      </c>
      <c r="BH115" s="38">
        <f t="shared" si="252"/>
        <v>-71623.573669742094</v>
      </c>
      <c r="BI115" s="38">
        <f t="shared" si="252"/>
        <v>0</v>
      </c>
      <c r="BJ115" s="38">
        <f t="shared" si="252"/>
        <v>0</v>
      </c>
      <c r="BK115" s="38">
        <f t="shared" si="252"/>
        <v>-72612.918481048691</v>
      </c>
      <c r="BL115" s="38">
        <f t="shared" si="252"/>
        <v>0</v>
      </c>
      <c r="BM115" s="38">
        <f t="shared" si="252"/>
        <v>0</v>
      </c>
      <c r="BN115" s="38">
        <f t="shared" si="252"/>
        <v>-73615.929228101129</v>
      </c>
      <c r="BO115" s="38">
        <f t="shared" si="252"/>
        <v>0</v>
      </c>
      <c r="BP115" s="38">
        <f t="shared" si="252"/>
        <v>0</v>
      </c>
      <c r="BQ115" s="38">
        <f t="shared" si="252"/>
        <v>-74632.794680070365</v>
      </c>
      <c r="BR115" s="38">
        <f t="shared" si="252"/>
        <v>0</v>
      </c>
      <c r="BS115" s="38">
        <f t="shared" si="252"/>
        <v>0</v>
      </c>
      <c r="BT115" s="38">
        <f t="shared" si="252"/>
        <v>-75663.706213618018</v>
      </c>
      <c r="BU115" s="38">
        <f t="shared" si="252"/>
        <v>0</v>
      </c>
      <c r="BV115" s="38">
        <f t="shared" si="252"/>
        <v>0</v>
      </c>
      <c r="BW115" s="38">
        <f t="shared" si="252"/>
        <v>-76708.857848913933</v>
      </c>
      <c r="BX115" s="38">
        <f t="shared" si="252"/>
        <v>0</v>
      </c>
      <c r="BY115" s="38">
        <f t="shared" si="252"/>
        <v>0</v>
      </c>
      <c r="BZ115" s="38">
        <f t="shared" si="252"/>
        <v>-77768.446286151302</v>
      </c>
      <c r="CA115" s="38">
        <f t="shared" si="252"/>
        <v>0</v>
      </c>
      <c r="CB115" s="38">
        <f t="shared" si="252"/>
        <v>0</v>
      </c>
      <c r="CC115" s="38">
        <f t="shared" si="252"/>
        <v>-78842.670942566096</v>
      </c>
      <c r="CD115" s="38">
        <f t="shared" si="252"/>
        <v>0</v>
      </c>
      <c r="CE115" s="38">
        <f t="shared" si="252"/>
        <v>0</v>
      </c>
      <c r="CF115" s="38">
        <f t="shared" si="252"/>
        <v>-79931.73398996795</v>
      </c>
      <c r="CG115" s="38">
        <f t="shared" si="252"/>
        <v>0</v>
      </c>
      <c r="CH115" s="38">
        <f t="shared" si="252"/>
        <v>0</v>
      </c>
      <c r="CI115" s="38">
        <f t="shared" si="252"/>
        <v>-81035.840392789352</v>
      </c>
      <c r="CJ115" s="38">
        <f t="shared" si="252"/>
        <v>0</v>
      </c>
      <c r="CK115" s="38">
        <f t="shared" si="252"/>
        <v>0</v>
      </c>
      <c r="CL115" s="38">
        <f t="shared" si="252"/>
        <v>-82155.197946660541</v>
      </c>
      <c r="CM115" s="38">
        <f t="shared" si="252"/>
        <v>0</v>
      </c>
      <c r="CN115" s="38">
        <f t="shared" ref="CN115:EY115" si="253">CN135*-1</f>
        <v>0</v>
      </c>
      <c r="CO115" s="38">
        <f t="shared" si="253"/>
        <v>-83290.017317517078</v>
      </c>
      <c r="CP115" s="38">
        <f t="shared" si="253"/>
        <v>0</v>
      </c>
      <c r="CQ115" s="38">
        <f t="shared" si="253"/>
        <v>0</v>
      </c>
      <c r="CR115" s="38">
        <f t="shared" si="253"/>
        <v>-84440.512081247813</v>
      </c>
      <c r="CS115" s="38">
        <f t="shared" si="253"/>
        <v>0</v>
      </c>
      <c r="CT115" s="38">
        <f t="shared" si="253"/>
        <v>0</v>
      </c>
      <c r="CU115" s="38">
        <f t="shared" si="253"/>
        <v>-85606.898763890335</v>
      </c>
      <c r="CV115" s="38">
        <f t="shared" si="253"/>
        <v>0</v>
      </c>
      <c r="CW115" s="38">
        <f t="shared" si="253"/>
        <v>0</v>
      </c>
      <c r="CX115" s="38">
        <f t="shared" si="253"/>
        <v>-86789.396882381785</v>
      </c>
      <c r="CY115" s="38">
        <f t="shared" si="253"/>
        <v>0</v>
      </c>
      <c r="CZ115" s="38">
        <f t="shared" si="253"/>
        <v>0</v>
      </c>
      <c r="DA115" s="38">
        <f t="shared" si="253"/>
        <v>-87988.228985872396</v>
      </c>
      <c r="DB115" s="38">
        <f t="shared" si="253"/>
        <v>0</v>
      </c>
      <c r="DC115" s="38">
        <f t="shared" si="253"/>
        <v>0</v>
      </c>
      <c r="DD115" s="38">
        <f t="shared" si="253"/>
        <v>-89203.620697609949</v>
      </c>
      <c r="DE115" s="38">
        <f t="shared" si="253"/>
        <v>0</v>
      </c>
      <c r="DF115" s="38">
        <f t="shared" si="253"/>
        <v>0</v>
      </c>
      <c r="DG115" s="38">
        <f t="shared" si="253"/>
        <v>-90435.800757402525</v>
      </c>
      <c r="DH115" s="38">
        <f t="shared" si="253"/>
        <v>0</v>
      </c>
      <c r="DI115" s="38">
        <f t="shared" si="253"/>
        <v>0</v>
      </c>
      <c r="DJ115" s="38">
        <f t="shared" si="253"/>
        <v>-91685.001064667988</v>
      </c>
      <c r="DK115" s="38">
        <f t="shared" si="253"/>
        <v>0</v>
      </c>
      <c r="DL115" s="38">
        <f t="shared" si="253"/>
        <v>0</v>
      </c>
      <c r="DM115" s="38">
        <f t="shared" si="253"/>
        <v>-92951.456722078001</v>
      </c>
      <c r="DN115" s="38">
        <f t="shared" si="253"/>
        <v>0</v>
      </c>
      <c r="DO115" s="38">
        <f t="shared" si="253"/>
        <v>0</v>
      </c>
      <c r="DP115" s="38">
        <f t="shared" si="253"/>
        <v>-94235.40607980499</v>
      </c>
      <c r="DQ115" s="38">
        <f t="shared" si="253"/>
        <v>0</v>
      </c>
      <c r="DR115" s="38">
        <f t="shared" si="253"/>
        <v>0</v>
      </c>
      <c r="DS115" s="38">
        <f t="shared" si="253"/>
        <v>-95537.090780380167</v>
      </c>
      <c r="DT115" s="38">
        <f t="shared" si="253"/>
        <v>0</v>
      </c>
      <c r="DU115" s="38">
        <f t="shared" si="253"/>
        <v>0</v>
      </c>
      <c r="DV115" s="38">
        <f t="shared" si="253"/>
        <v>-96856.755804171436</v>
      </c>
      <c r="DW115" s="38">
        <f t="shared" si="253"/>
        <v>0</v>
      </c>
      <c r="DX115" s="38">
        <f t="shared" si="253"/>
        <v>0</v>
      </c>
      <c r="DY115" s="38">
        <f t="shared" si="253"/>
        <v>-98194.649515489116</v>
      </c>
      <c r="DZ115" s="38">
        <f t="shared" si="253"/>
        <v>0</v>
      </c>
      <c r="EA115" s="38">
        <f t="shared" si="253"/>
        <v>0</v>
      </c>
      <c r="EB115" s="38">
        <f t="shared" si="253"/>
        <v>-99551.023709328845</v>
      </c>
      <c r="EC115" s="38">
        <f t="shared" si="253"/>
        <v>0</v>
      </c>
      <c r="ED115" s="38">
        <f t="shared" si="253"/>
        <v>0</v>
      </c>
      <c r="EE115" s="38">
        <f t="shared" si="253"/>
        <v>-100926.13365876008</v>
      </c>
      <c r="EF115" s="38">
        <f t="shared" si="253"/>
        <v>0</v>
      </c>
      <c r="EG115" s="38">
        <f t="shared" si="253"/>
        <v>0</v>
      </c>
      <c r="EH115" s="38">
        <f t="shared" si="253"/>
        <v>-102320.23816296904</v>
      </c>
      <c r="EI115" s="38">
        <f t="shared" si="253"/>
        <v>0</v>
      </c>
      <c r="EJ115" s="38">
        <f t="shared" si="253"/>
        <v>0</v>
      </c>
      <c r="EK115" s="38">
        <f t="shared" si="253"/>
        <v>-103733.5995959654</v>
      </c>
      <c r="EL115" s="38">
        <f t="shared" si="253"/>
        <v>0</v>
      </c>
      <c r="EM115" s="38">
        <f t="shared" si="253"/>
        <v>0</v>
      </c>
      <c r="EN115" s="38">
        <f t="shared" si="253"/>
        <v>-105166.4839559618</v>
      </c>
      <c r="EO115" s="38">
        <f t="shared" si="253"/>
        <v>0</v>
      </c>
      <c r="EP115" s="38">
        <f t="shared" si="253"/>
        <v>0</v>
      </c>
      <c r="EQ115" s="38">
        <f t="shared" si="253"/>
        <v>-106619.16091543531</v>
      </c>
      <c r="ER115" s="38">
        <f t="shared" si="253"/>
        <v>0</v>
      </c>
      <c r="ES115" s="38">
        <f t="shared" si="253"/>
        <v>0</v>
      </c>
      <c r="ET115" s="38">
        <f t="shared" si="253"/>
        <v>-108091.90387188052</v>
      </c>
      <c r="EU115" s="38">
        <f t="shared" si="253"/>
        <v>0</v>
      </c>
      <c r="EV115" s="38">
        <f t="shared" si="253"/>
        <v>0</v>
      </c>
      <c r="EW115" s="38">
        <f t="shared" si="253"/>
        <v>-109584.98999926366</v>
      </c>
      <c r="EX115" s="38">
        <f t="shared" si="253"/>
        <v>0</v>
      </c>
      <c r="EY115" s="38">
        <f t="shared" si="253"/>
        <v>0</v>
      </c>
      <c r="EZ115" s="38">
        <f t="shared" ref="EZ115:HK115" si="254">EZ135*-1</f>
        <v>-111098.70030018735</v>
      </c>
      <c r="FA115" s="38">
        <f t="shared" si="254"/>
        <v>0</v>
      </c>
      <c r="FB115" s="38">
        <f t="shared" si="254"/>
        <v>0</v>
      </c>
      <c r="FC115" s="38">
        <f t="shared" si="254"/>
        <v>-112633.3196587761</v>
      </c>
      <c r="FD115" s="38">
        <f t="shared" si="254"/>
        <v>0</v>
      </c>
      <c r="FE115" s="38">
        <f t="shared" si="254"/>
        <v>0</v>
      </c>
      <c r="FF115" s="38">
        <f t="shared" si="254"/>
        <v>-114189.13689429229</v>
      </c>
      <c r="FG115" s="38">
        <f t="shared" si="254"/>
        <v>0</v>
      </c>
      <c r="FH115" s="38">
        <f t="shared" si="254"/>
        <v>0</v>
      </c>
      <c r="FI115" s="38">
        <f t="shared" si="254"/>
        <v>-115766.4448154924</v>
      </c>
      <c r="FJ115" s="38">
        <f t="shared" si="254"/>
        <v>0</v>
      </c>
      <c r="FK115" s="38">
        <f t="shared" si="254"/>
        <v>0</v>
      </c>
      <c r="FL115" s="38">
        <f t="shared" si="254"/>
        <v>-117365.54027573475</v>
      </c>
      <c r="FM115" s="38">
        <f t="shared" si="254"/>
        <v>0</v>
      </c>
      <c r="FN115" s="38">
        <f t="shared" si="254"/>
        <v>0</v>
      </c>
      <c r="FO115" s="38">
        <f t="shared" si="254"/>
        <v>-118986.72422884774</v>
      </c>
      <c r="FP115" s="38">
        <f t="shared" si="254"/>
        <v>0</v>
      </c>
      <c r="FQ115" s="38">
        <f t="shared" si="254"/>
        <v>0</v>
      </c>
      <c r="FR115" s="38">
        <f t="shared" si="254"/>
        <v>-120630.30178577029</v>
      </c>
      <c r="FS115" s="38">
        <f t="shared" si="254"/>
        <v>0</v>
      </c>
      <c r="FT115" s="38">
        <f t="shared" si="254"/>
        <v>0</v>
      </c>
      <c r="FU115" s="38">
        <f t="shared" si="254"/>
        <v>-122296.58227197449</v>
      </c>
      <c r="FV115" s="38">
        <f t="shared" si="254"/>
        <v>0</v>
      </c>
      <c r="FW115" s="38">
        <f t="shared" si="254"/>
        <v>0</v>
      </c>
      <c r="FX115" s="38">
        <f t="shared" si="254"/>
        <v>-123985.87928568132</v>
      </c>
      <c r="FY115" s="38">
        <f t="shared" si="254"/>
        <v>0</v>
      </c>
      <c r="FZ115" s="38">
        <f t="shared" si="254"/>
        <v>0</v>
      </c>
      <c r="GA115" s="38">
        <f t="shared" si="254"/>
        <v>-125698.51075688077</v>
      </c>
      <c r="GB115" s="38">
        <f t="shared" si="254"/>
        <v>0</v>
      </c>
      <c r="GC115" s="38">
        <f t="shared" si="254"/>
        <v>0</v>
      </c>
      <c r="GD115" s="38">
        <f t="shared" si="254"/>
        <v>-127434.79900716704</v>
      </c>
      <c r="GE115" s="38">
        <f t="shared" si="254"/>
        <v>0</v>
      </c>
      <c r="GF115" s="38">
        <f t="shared" si="254"/>
        <v>0</v>
      </c>
      <c r="GG115" s="38">
        <f t="shared" si="254"/>
        <v>-129195.07081040017</v>
      </c>
      <c r="GH115" s="38">
        <f t="shared" si="254"/>
        <v>0</v>
      </c>
      <c r="GI115" s="38">
        <f t="shared" si="254"/>
        <v>0</v>
      </c>
      <c r="GJ115" s="38">
        <f t="shared" si="254"/>
        <v>-130979.65745420588</v>
      </c>
      <c r="GK115" s="38">
        <f t="shared" si="254"/>
        <v>0</v>
      </c>
      <c r="GL115" s="38">
        <f t="shared" si="254"/>
        <v>0</v>
      </c>
      <c r="GM115" s="38">
        <f t="shared" si="254"/>
        <v>-132788.89480232462</v>
      </c>
      <c r="GN115" s="38">
        <f t="shared" si="254"/>
        <v>0</v>
      </c>
      <c r="GO115" s="38">
        <f t="shared" si="254"/>
        <v>0</v>
      </c>
      <c r="GP115" s="38">
        <f t="shared" si="254"/>
        <v>-134623.12335782207</v>
      </c>
      <c r="GQ115" s="38">
        <f t="shared" si="254"/>
        <v>0</v>
      </c>
      <c r="GR115" s="38">
        <f t="shared" si="254"/>
        <v>0</v>
      </c>
      <c r="GS115" s="38">
        <f t="shared" si="254"/>
        <v>-136482.68832717257</v>
      </c>
      <c r="GT115" s="38">
        <f t="shared" si="254"/>
        <v>0</v>
      </c>
      <c r="GU115" s="38">
        <f t="shared" si="254"/>
        <v>0</v>
      </c>
      <c r="GV115" s="38">
        <f t="shared" si="254"/>
        <v>-138367.93968522796</v>
      </c>
      <c r="GW115" s="38">
        <f t="shared" si="254"/>
        <v>0</v>
      </c>
      <c r="GX115" s="38">
        <f t="shared" si="254"/>
        <v>0</v>
      </c>
      <c r="GY115" s="38">
        <f t="shared" si="254"/>
        <v>-140279.23224108369</v>
      </c>
      <c r="GZ115" s="38">
        <f t="shared" si="254"/>
        <v>0</v>
      </c>
      <c r="HA115" s="38">
        <f t="shared" si="254"/>
        <v>0</v>
      </c>
      <c r="HB115" s="38">
        <f t="shared" si="254"/>
        <v>-142216.9257048548</v>
      </c>
      <c r="HC115" s="38">
        <f t="shared" si="254"/>
        <v>0</v>
      </c>
      <c r="HD115" s="38">
        <f t="shared" si="254"/>
        <v>0</v>
      </c>
      <c r="HE115" s="38">
        <f t="shared" si="254"/>
        <v>-144181.38475537425</v>
      </c>
      <c r="HF115" s="38">
        <f t="shared" si="254"/>
        <v>0</v>
      </c>
      <c r="HG115" s="38">
        <f t="shared" si="254"/>
        <v>0</v>
      </c>
      <c r="HH115" s="38">
        <f t="shared" si="254"/>
        <v>-146172.97910882649</v>
      </c>
      <c r="HI115" s="38">
        <f t="shared" si="254"/>
        <v>0</v>
      </c>
      <c r="HJ115" s="38">
        <f t="shared" si="254"/>
        <v>0</v>
      </c>
      <c r="HK115" s="38">
        <f t="shared" si="254"/>
        <v>-148192.08358832882</v>
      </c>
      <c r="HL115" s="38">
        <f t="shared" ref="HL115:IF115" si="255">HL135*-1</f>
        <v>0</v>
      </c>
      <c r="HM115" s="38">
        <f t="shared" si="255"/>
        <v>0</v>
      </c>
      <c r="HN115" s="38">
        <f t="shared" si="255"/>
        <v>-150239.07819447431</v>
      </c>
      <c r="HO115" s="38">
        <f t="shared" si="255"/>
        <v>0</v>
      </c>
      <c r="HP115" s="38">
        <f t="shared" si="255"/>
        <v>0</v>
      </c>
      <c r="HQ115" s="38">
        <f t="shared" si="255"/>
        <v>-152314.34817684855</v>
      </c>
      <c r="HR115" s="38">
        <f t="shared" si="255"/>
        <v>0</v>
      </c>
      <c r="HS115" s="38">
        <f t="shared" si="255"/>
        <v>0</v>
      </c>
      <c r="HT115" s="38">
        <f t="shared" si="255"/>
        <v>-154418.28410653493</v>
      </c>
      <c r="HU115" s="38">
        <f t="shared" si="255"/>
        <v>0</v>
      </c>
      <c r="HV115" s="38">
        <f t="shared" si="255"/>
        <v>0</v>
      </c>
      <c r="HW115" s="38">
        <f t="shared" si="255"/>
        <v>-156551.28194962087</v>
      </c>
      <c r="HX115" s="38">
        <f t="shared" si="255"/>
        <v>0</v>
      </c>
      <c r="HY115" s="38">
        <f t="shared" si="255"/>
        <v>0</v>
      </c>
      <c r="HZ115" s="38">
        <f t="shared" si="255"/>
        <v>-158713.74314171972</v>
      </c>
      <c r="IA115" s="38">
        <f t="shared" si="255"/>
        <v>0</v>
      </c>
      <c r="IB115" s="38">
        <f t="shared" si="255"/>
        <v>0</v>
      </c>
      <c r="IC115" s="38">
        <f t="shared" si="255"/>
        <v>-160906.07466352204</v>
      </c>
      <c r="ID115" s="38">
        <f t="shared" si="255"/>
        <v>0</v>
      </c>
      <c r="IE115" s="38">
        <f t="shared" si="255"/>
        <v>0</v>
      </c>
      <c r="IF115" s="38">
        <f t="shared" si="255"/>
        <v>-163128.68911739028</v>
      </c>
      <c r="IG115" s="38">
        <f t="shared" ref="IG115:II115" si="256">IG135*-1</f>
        <v>0</v>
      </c>
      <c r="IH115" s="38">
        <f t="shared" si="256"/>
        <v>0</v>
      </c>
      <c r="II115" s="38">
        <f t="shared" si="256"/>
        <v>-165382.00480501167</v>
      </c>
      <c r="IJ115" s="38">
        <f t="shared" ref="IJ115:IL115" si="257">IJ135*-1</f>
        <v>0</v>
      </c>
      <c r="IK115" s="38">
        <f t="shared" si="257"/>
        <v>0</v>
      </c>
      <c r="IL115" s="38">
        <f t="shared" si="257"/>
        <v>-127793.32145532535</v>
      </c>
      <c r="IM115" s="38"/>
      <c r="IN115" s="38"/>
      <c r="IO115" s="38"/>
      <c r="IP115" s="38"/>
      <c r="IQ115" s="38"/>
      <c r="IR115" s="38"/>
      <c r="IS115" s="38"/>
      <c r="IT115" s="38"/>
      <c r="IU115" s="38"/>
      <c r="IV115" s="38"/>
      <c r="IW115" s="38"/>
      <c r="IX115" s="38"/>
      <c r="IY115" s="38"/>
      <c r="IZ115" s="38"/>
      <c r="JA115" s="38"/>
      <c r="JB115" s="38"/>
      <c r="JC115" s="38"/>
      <c r="JD115" s="38"/>
      <c r="JE115" s="38"/>
      <c r="JF115" s="38"/>
      <c r="JG115" s="38"/>
      <c r="JH115" s="38"/>
      <c r="JI115" s="38"/>
      <c r="JJ115" s="38"/>
      <c r="JK115" s="38"/>
      <c r="JL115" s="38"/>
      <c r="JM115" s="38"/>
      <c r="JN115" s="38"/>
      <c r="JO115" s="38"/>
      <c r="JP115" s="38"/>
      <c r="JQ115" s="38"/>
      <c r="JR115" s="38"/>
      <c r="JS115" s="38"/>
      <c r="JT115" s="38"/>
      <c r="JU115" s="38"/>
      <c r="JV115" s="38"/>
      <c r="JW115" s="38"/>
      <c r="JX115" s="38"/>
      <c r="JY115" s="38"/>
      <c r="JZ115" s="38"/>
      <c r="KA115" s="38"/>
      <c r="KB115" s="38"/>
      <c r="KC115" s="38"/>
      <c r="KD115" s="38"/>
      <c r="KE115" s="38"/>
      <c r="KF115" s="38"/>
      <c r="KG115" s="38"/>
      <c r="KH115" s="38"/>
      <c r="KI115" s="38"/>
      <c r="KJ115" s="38"/>
      <c r="KK115" s="38"/>
      <c r="KL115" s="38"/>
      <c r="KM115" s="38"/>
      <c r="KN115" s="38"/>
      <c r="KO115" s="38"/>
      <c r="KP115" s="38"/>
      <c r="KQ115" s="38"/>
      <c r="KR115" s="38"/>
      <c r="KS115" s="38"/>
      <c r="KT115" s="38"/>
      <c r="KU115" s="38"/>
      <c r="KV115" s="38"/>
      <c r="KW115" s="38"/>
      <c r="KX115" s="38"/>
      <c r="KY115" s="38"/>
      <c r="KZ115" s="38"/>
      <c r="LA115" s="38"/>
      <c r="LB115" s="38"/>
      <c r="LC115" s="38"/>
      <c r="LD115" s="38"/>
      <c r="LE115" s="38"/>
      <c r="LF115" s="38"/>
      <c r="LG115" s="38"/>
      <c r="LH115" s="38"/>
      <c r="LI115" s="38"/>
      <c r="LJ115" s="38"/>
      <c r="LK115" s="38"/>
      <c r="LL115" s="38"/>
      <c r="LM115" s="38"/>
      <c r="LN115" s="38"/>
      <c r="LO115" s="38"/>
      <c r="LP115" s="38"/>
      <c r="LQ115" s="38"/>
      <c r="LR115" s="38"/>
      <c r="LS115" s="38"/>
      <c r="LT115" s="38"/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38"/>
      <c r="NM115" s="38"/>
      <c r="NN115" s="38"/>
      <c r="NO115" s="38"/>
      <c r="NP115" s="38"/>
      <c r="NQ115" s="38"/>
      <c r="NR115" s="38"/>
      <c r="NS115" s="38"/>
      <c r="NT115" s="38"/>
      <c r="NU115" s="38"/>
      <c r="NV115" s="38"/>
      <c r="NW115" s="38"/>
      <c r="NX115" s="38"/>
      <c r="NY115" s="38"/>
      <c r="NZ115" s="38"/>
      <c r="OA115" s="38"/>
      <c r="OB115" s="38"/>
      <c r="OC115" s="38"/>
      <c r="OD115" s="38"/>
      <c r="OE115" s="38"/>
      <c r="OF115" s="38"/>
      <c r="OG115" s="38"/>
      <c r="OH115" s="38"/>
      <c r="OI115" s="38"/>
      <c r="OJ115" s="38"/>
      <c r="OK115" s="38"/>
      <c r="OL115" s="38"/>
      <c r="OM115" s="38"/>
      <c r="ON115" s="38"/>
      <c r="OO115" s="38"/>
      <c r="OP115" s="38"/>
      <c r="OQ115" s="38"/>
      <c r="OR115" s="38"/>
      <c r="OS115" s="38"/>
      <c r="OT115" s="38"/>
      <c r="OU115" s="38"/>
      <c r="OV115" s="38"/>
      <c r="OW115" s="38"/>
      <c r="OX115" s="38"/>
      <c r="OY115" s="38"/>
      <c r="OZ115" s="38"/>
      <c r="PA115" s="38"/>
      <c r="PB115" s="38"/>
      <c r="PC115" s="38"/>
      <c r="PD115" s="38"/>
      <c r="PE115" s="38"/>
      <c r="PF115" s="38"/>
      <c r="PG115" s="38"/>
      <c r="PH115" s="38"/>
      <c r="PI115" s="38"/>
      <c r="PJ115" s="38"/>
      <c r="PK115" s="38"/>
      <c r="PL115" s="38"/>
      <c r="PM115" s="38"/>
      <c r="PN115" s="38"/>
      <c r="PO115" s="38"/>
      <c r="PP115" s="38"/>
      <c r="PQ115" s="38"/>
      <c r="PR115" s="38"/>
      <c r="PS115" s="38"/>
      <c r="PT115" s="38"/>
      <c r="PU115" s="38"/>
      <c r="PV115" s="38"/>
      <c r="PW115" s="38"/>
      <c r="PX115" s="38"/>
      <c r="PY115" s="38"/>
      <c r="PZ115" s="38"/>
      <c r="QA115" s="38"/>
      <c r="QB115" s="38"/>
      <c r="QC115" s="38"/>
      <c r="QD115" s="38"/>
      <c r="QE115" s="38"/>
      <c r="QF115" s="38"/>
      <c r="QG115" s="38"/>
      <c r="QH115" s="38"/>
      <c r="QI115" s="38"/>
      <c r="QJ115" s="38"/>
      <c r="QK115" s="38"/>
      <c r="QL115" s="38"/>
      <c r="QM115" s="38"/>
      <c r="QN115" s="38"/>
      <c r="QO115" s="38"/>
      <c r="QP115" s="38"/>
      <c r="QQ115" s="38"/>
      <c r="QR115" s="38"/>
      <c r="QS115" s="38"/>
      <c r="QT115" s="38"/>
      <c r="QU115" s="38"/>
    </row>
    <row r="116" spans="2:463" outlineLevel="1">
      <c r="C116" s="15" t="s">
        <v>455</v>
      </c>
      <c r="D116" s="7"/>
      <c r="E116" s="50" t="s">
        <v>95</v>
      </c>
      <c r="G116" s="4"/>
      <c r="H116" s="77">
        <v>0</v>
      </c>
      <c r="I116" s="54">
        <f t="shared" ref="I116:AA116" si="258">IF(ROUND(SUM(I113:I115), 2)=0,0,SUM(I113:I115))</f>
        <v>0</v>
      </c>
      <c r="J116" s="54">
        <f t="shared" si="258"/>
        <v>0</v>
      </c>
      <c r="K116" s="54">
        <f t="shared" si="258"/>
        <v>0</v>
      </c>
      <c r="L116" s="54">
        <f t="shared" si="258"/>
        <v>0</v>
      </c>
      <c r="M116" s="54">
        <f t="shared" si="258"/>
        <v>0</v>
      </c>
      <c r="N116" s="54">
        <f t="shared" si="258"/>
        <v>365000</v>
      </c>
      <c r="O116" s="54">
        <f t="shared" si="258"/>
        <v>940000</v>
      </c>
      <c r="P116" s="54">
        <f t="shared" si="258"/>
        <v>940000</v>
      </c>
      <c r="Q116" s="54">
        <f t="shared" si="258"/>
        <v>940000</v>
      </c>
      <c r="R116" s="54">
        <f t="shared" si="258"/>
        <v>1465000</v>
      </c>
      <c r="S116" s="54">
        <f t="shared" si="258"/>
        <v>1640000</v>
      </c>
      <c r="T116" s="54">
        <f t="shared" si="258"/>
        <v>1915000</v>
      </c>
      <c r="U116" s="54">
        <f t="shared" si="258"/>
        <v>2240000</v>
      </c>
      <c r="V116" s="54">
        <f t="shared" si="258"/>
        <v>2515000</v>
      </c>
      <c r="W116" s="54">
        <f t="shared" si="258"/>
        <v>2740000</v>
      </c>
      <c r="X116" s="54">
        <f t="shared" si="258"/>
        <v>4140000</v>
      </c>
      <c r="Y116" s="54">
        <f t="shared" si="258"/>
        <v>4140000</v>
      </c>
      <c r="Z116" s="54">
        <f t="shared" si="258"/>
        <v>4565000</v>
      </c>
      <c r="AA116" s="54">
        <f t="shared" si="258"/>
        <v>6215000</v>
      </c>
      <c r="AB116" s="54">
        <f t="shared" ref="AB116:CM116" si="259">IF(ROUND(SUM(AB113:AB115), 2)=0,0,SUM(AB113:AB115))</f>
        <v>6215000</v>
      </c>
      <c r="AC116" s="54">
        <f t="shared" si="259"/>
        <v>7065000</v>
      </c>
      <c r="AD116" s="54">
        <f t="shared" si="259"/>
        <v>7315000</v>
      </c>
      <c r="AE116" s="54">
        <f t="shared" si="259"/>
        <v>7315000</v>
      </c>
      <c r="AF116" s="54">
        <f t="shared" si="259"/>
        <v>7585000</v>
      </c>
      <c r="AG116" s="54">
        <f t="shared" si="259"/>
        <v>7585000</v>
      </c>
      <c r="AH116" s="54">
        <f t="shared" si="259"/>
        <v>7585000</v>
      </c>
      <c r="AI116" s="54">
        <f t="shared" si="259"/>
        <v>7585000</v>
      </c>
      <c r="AJ116" s="54">
        <f t="shared" si="259"/>
        <v>7555585.6139909588</v>
      </c>
      <c r="AK116" s="54">
        <f t="shared" si="259"/>
        <v>7555585.6139909588</v>
      </c>
      <c r="AL116" s="54">
        <f t="shared" si="259"/>
        <v>7555585.6139909588</v>
      </c>
      <c r="AM116" s="54">
        <f t="shared" si="259"/>
        <v>7490520.133028728</v>
      </c>
      <c r="AN116" s="54">
        <f t="shared" si="259"/>
        <v>7490520.133028728</v>
      </c>
      <c r="AO116" s="54">
        <f t="shared" si="259"/>
        <v>7490520.133028728</v>
      </c>
      <c r="AP116" s="54">
        <f t="shared" si="259"/>
        <v>7424555.8949578116</v>
      </c>
      <c r="AQ116" s="54">
        <f t="shared" si="259"/>
        <v>7424555.8949578116</v>
      </c>
      <c r="AR116" s="54">
        <f t="shared" si="259"/>
        <v>7424555.8949578116</v>
      </c>
      <c r="AS116" s="54">
        <f t="shared" si="259"/>
        <v>7357680.4851410091</v>
      </c>
      <c r="AT116" s="54">
        <f t="shared" si="259"/>
        <v>7357680.4851410091</v>
      </c>
      <c r="AU116" s="54">
        <f t="shared" si="259"/>
        <v>7357680.4851410091</v>
      </c>
      <c r="AV116" s="54">
        <f t="shared" si="259"/>
        <v>7289881.3174562827</v>
      </c>
      <c r="AW116" s="54">
        <f t="shared" si="259"/>
        <v>7289881.3174562827</v>
      </c>
      <c r="AX116" s="54">
        <f t="shared" si="259"/>
        <v>7289881.3174562827</v>
      </c>
      <c r="AY116" s="54">
        <f t="shared" si="259"/>
        <v>7221145.6319280164</v>
      </c>
      <c r="AZ116" s="54">
        <f t="shared" si="259"/>
        <v>7221145.6319280164</v>
      </c>
      <c r="BA116" s="54">
        <f t="shared" si="259"/>
        <v>7221145.6319280164</v>
      </c>
      <c r="BB116" s="54">
        <f t="shared" si="259"/>
        <v>7151460.4923255574</v>
      </c>
      <c r="BC116" s="54">
        <f t="shared" si="259"/>
        <v>7151460.4923255574</v>
      </c>
      <c r="BD116" s="54">
        <f t="shared" si="259"/>
        <v>7151460.4923255574</v>
      </c>
      <c r="BE116" s="54">
        <f t="shared" si="259"/>
        <v>7080812.7837285828</v>
      </c>
      <c r="BF116" s="54">
        <f t="shared" si="259"/>
        <v>7080812.7837285828</v>
      </c>
      <c r="BG116" s="54">
        <f t="shared" si="259"/>
        <v>7080812.7837285828</v>
      </c>
      <c r="BH116" s="54">
        <f t="shared" si="259"/>
        <v>7009189.2100588409</v>
      </c>
      <c r="BI116" s="54">
        <f t="shared" si="259"/>
        <v>7009189.2100588409</v>
      </c>
      <c r="BJ116" s="54">
        <f t="shared" si="259"/>
        <v>7009189.2100588409</v>
      </c>
      <c r="BK116" s="54">
        <f t="shared" si="259"/>
        <v>6936576.2915777918</v>
      </c>
      <c r="BL116" s="54">
        <f t="shared" si="259"/>
        <v>6936576.2915777918</v>
      </c>
      <c r="BM116" s="54">
        <f t="shared" si="259"/>
        <v>6936576.2915777918</v>
      </c>
      <c r="BN116" s="54">
        <f t="shared" si="259"/>
        <v>6862960.3623496909</v>
      </c>
      <c r="BO116" s="54">
        <f t="shared" si="259"/>
        <v>6862960.3623496909</v>
      </c>
      <c r="BP116" s="54">
        <f t="shared" si="259"/>
        <v>6862960.3623496909</v>
      </c>
      <c r="BQ116" s="54">
        <f t="shared" si="259"/>
        <v>6788327.5676696207</v>
      </c>
      <c r="BR116" s="54">
        <f t="shared" si="259"/>
        <v>6788327.5676696207</v>
      </c>
      <c r="BS116" s="54">
        <f t="shared" si="259"/>
        <v>6788327.5676696207</v>
      </c>
      <c r="BT116" s="54">
        <f t="shared" si="259"/>
        <v>6712663.861456003</v>
      </c>
      <c r="BU116" s="54">
        <f t="shared" si="259"/>
        <v>6712663.861456003</v>
      </c>
      <c r="BV116" s="54">
        <f t="shared" si="259"/>
        <v>6712663.861456003</v>
      </c>
      <c r="BW116" s="54">
        <f t="shared" si="259"/>
        <v>6635955.0036070887</v>
      </c>
      <c r="BX116" s="54">
        <f t="shared" si="259"/>
        <v>6635955.0036070887</v>
      </c>
      <c r="BY116" s="54">
        <f t="shared" si="259"/>
        <v>6635955.0036070887</v>
      </c>
      <c r="BZ116" s="54">
        <f t="shared" si="259"/>
        <v>6558186.5573209375</v>
      </c>
      <c r="CA116" s="54">
        <f t="shared" si="259"/>
        <v>6558186.5573209375</v>
      </c>
      <c r="CB116" s="54">
        <f t="shared" si="259"/>
        <v>6558186.5573209375</v>
      </c>
      <c r="CC116" s="54">
        <f t="shared" si="259"/>
        <v>6479343.8863783712</v>
      </c>
      <c r="CD116" s="54">
        <f t="shared" si="259"/>
        <v>6479343.8863783712</v>
      </c>
      <c r="CE116" s="54">
        <f t="shared" si="259"/>
        <v>6479343.8863783712</v>
      </c>
      <c r="CF116" s="54">
        <f t="shared" si="259"/>
        <v>6399412.1523884032</v>
      </c>
      <c r="CG116" s="54">
        <f t="shared" si="259"/>
        <v>6399412.1523884032</v>
      </c>
      <c r="CH116" s="54">
        <f t="shared" si="259"/>
        <v>6399412.1523884032</v>
      </c>
      <c r="CI116" s="54">
        <f t="shared" si="259"/>
        <v>6318376.3119956134</v>
      </c>
      <c r="CJ116" s="54">
        <f t="shared" si="259"/>
        <v>6318376.3119956134</v>
      </c>
      <c r="CK116" s="54">
        <f t="shared" si="259"/>
        <v>6318376.3119956134</v>
      </c>
      <c r="CL116" s="54">
        <f t="shared" si="259"/>
        <v>6236221.1140489532</v>
      </c>
      <c r="CM116" s="54">
        <f t="shared" si="259"/>
        <v>6236221.1140489532</v>
      </c>
      <c r="CN116" s="54">
        <f t="shared" ref="CN116:EY116" si="260">IF(ROUND(SUM(CN113:CN115), 2)=0,0,SUM(CN113:CN115))</f>
        <v>6236221.1140489532</v>
      </c>
      <c r="CO116" s="54">
        <f t="shared" si="260"/>
        <v>6152931.0967314364</v>
      </c>
      <c r="CP116" s="54">
        <f t="shared" si="260"/>
        <v>6152931.0967314364</v>
      </c>
      <c r="CQ116" s="54">
        <f t="shared" si="260"/>
        <v>6152931.0967314364</v>
      </c>
      <c r="CR116" s="54">
        <f t="shared" si="260"/>
        <v>6068490.5846501887</v>
      </c>
      <c r="CS116" s="54">
        <f t="shared" si="260"/>
        <v>6068490.5846501887</v>
      </c>
      <c r="CT116" s="54">
        <f t="shared" si="260"/>
        <v>6068490.5846501887</v>
      </c>
      <c r="CU116" s="54">
        <f t="shared" si="260"/>
        <v>5982883.6858862983</v>
      </c>
      <c r="CV116" s="54">
        <f t="shared" si="260"/>
        <v>5982883.6858862983</v>
      </c>
      <c r="CW116" s="54">
        <f t="shared" si="260"/>
        <v>5982883.6858862983</v>
      </c>
      <c r="CX116" s="54">
        <f t="shared" si="260"/>
        <v>5896094.2890039161</v>
      </c>
      <c r="CY116" s="54">
        <f t="shared" si="260"/>
        <v>5896094.2890039161</v>
      </c>
      <c r="CZ116" s="54">
        <f t="shared" si="260"/>
        <v>5896094.2890039161</v>
      </c>
      <c r="DA116" s="54">
        <f t="shared" si="260"/>
        <v>5808106.060018044</v>
      </c>
      <c r="DB116" s="54">
        <f t="shared" si="260"/>
        <v>5808106.060018044</v>
      </c>
      <c r="DC116" s="54">
        <f t="shared" si="260"/>
        <v>5808106.060018044</v>
      </c>
      <c r="DD116" s="54">
        <f t="shared" si="260"/>
        <v>5718902.4393204339</v>
      </c>
      <c r="DE116" s="54">
        <f t="shared" si="260"/>
        <v>5718902.4393204339</v>
      </c>
      <c r="DF116" s="54">
        <f t="shared" si="260"/>
        <v>5718902.4393204339</v>
      </c>
      <c r="DG116" s="54">
        <f t="shared" si="260"/>
        <v>5628466.6385630313</v>
      </c>
      <c r="DH116" s="54">
        <f t="shared" si="260"/>
        <v>5628466.6385630313</v>
      </c>
      <c r="DI116" s="54">
        <f t="shared" si="260"/>
        <v>5628466.6385630313</v>
      </c>
      <c r="DJ116" s="54">
        <f t="shared" si="260"/>
        <v>5536781.6374983629</v>
      </c>
      <c r="DK116" s="54">
        <f t="shared" si="260"/>
        <v>5536781.6374983629</v>
      </c>
      <c r="DL116" s="54">
        <f t="shared" si="260"/>
        <v>5536781.6374983629</v>
      </c>
      <c r="DM116" s="54">
        <f t="shared" si="260"/>
        <v>5443830.180776285</v>
      </c>
      <c r="DN116" s="54">
        <f t="shared" si="260"/>
        <v>5443830.180776285</v>
      </c>
      <c r="DO116" s="54">
        <f t="shared" si="260"/>
        <v>5443830.180776285</v>
      </c>
      <c r="DP116" s="54">
        <f t="shared" si="260"/>
        <v>5349594.7746964805</v>
      </c>
      <c r="DQ116" s="54">
        <f t="shared" si="260"/>
        <v>5349594.7746964805</v>
      </c>
      <c r="DR116" s="54">
        <f t="shared" si="260"/>
        <v>5349594.7746964805</v>
      </c>
      <c r="DS116" s="54">
        <f t="shared" si="260"/>
        <v>5254057.6839161003</v>
      </c>
      <c r="DT116" s="54">
        <f t="shared" si="260"/>
        <v>5254057.6839161003</v>
      </c>
      <c r="DU116" s="54">
        <f t="shared" si="260"/>
        <v>5254057.6839161003</v>
      </c>
      <c r="DV116" s="54">
        <f t="shared" si="260"/>
        <v>5157200.9281119285</v>
      </c>
      <c r="DW116" s="54">
        <f t="shared" si="260"/>
        <v>5157200.9281119285</v>
      </c>
      <c r="DX116" s="54">
        <f t="shared" si="260"/>
        <v>5157200.9281119285</v>
      </c>
      <c r="DY116" s="54">
        <f t="shared" si="260"/>
        <v>5059006.2785964394</v>
      </c>
      <c r="DZ116" s="54">
        <f t="shared" si="260"/>
        <v>5059006.2785964394</v>
      </c>
      <c r="EA116" s="54">
        <f t="shared" si="260"/>
        <v>5059006.2785964394</v>
      </c>
      <c r="EB116" s="54">
        <f t="shared" si="260"/>
        <v>4959455.2548871106</v>
      </c>
      <c r="EC116" s="54">
        <f t="shared" si="260"/>
        <v>4959455.2548871106</v>
      </c>
      <c r="ED116" s="54">
        <f t="shared" si="260"/>
        <v>4959455.2548871106</v>
      </c>
      <c r="EE116" s="54">
        <f t="shared" si="260"/>
        <v>4858529.1212283503</v>
      </c>
      <c r="EF116" s="54">
        <f t="shared" si="260"/>
        <v>4858529.1212283503</v>
      </c>
      <c r="EG116" s="54">
        <f t="shared" si="260"/>
        <v>4858529.1212283503</v>
      </c>
      <c r="EH116" s="54">
        <f t="shared" si="260"/>
        <v>4756208.8830653811</v>
      </c>
      <c r="EI116" s="54">
        <f t="shared" si="260"/>
        <v>4756208.8830653811</v>
      </c>
      <c r="EJ116" s="54">
        <f t="shared" si="260"/>
        <v>4756208.8830653811</v>
      </c>
      <c r="EK116" s="54">
        <f t="shared" si="260"/>
        <v>4652475.2834694153</v>
      </c>
      <c r="EL116" s="54">
        <f t="shared" si="260"/>
        <v>4652475.2834694153</v>
      </c>
      <c r="EM116" s="54">
        <f t="shared" si="260"/>
        <v>4652475.2834694153</v>
      </c>
      <c r="EN116" s="54">
        <f t="shared" si="260"/>
        <v>4547308.7995134536</v>
      </c>
      <c r="EO116" s="54">
        <f t="shared" si="260"/>
        <v>4547308.7995134536</v>
      </c>
      <c r="EP116" s="54">
        <f t="shared" si="260"/>
        <v>4547308.7995134536</v>
      </c>
      <c r="EQ116" s="54">
        <f t="shared" si="260"/>
        <v>4440689.6385980183</v>
      </c>
      <c r="ER116" s="54">
        <f t="shared" si="260"/>
        <v>4440689.6385980183</v>
      </c>
      <c r="ES116" s="54">
        <f t="shared" si="260"/>
        <v>4440689.6385980183</v>
      </c>
      <c r="ET116" s="54">
        <f t="shared" si="260"/>
        <v>4332597.7347261375</v>
      </c>
      <c r="EU116" s="54">
        <f t="shared" si="260"/>
        <v>4332597.7347261375</v>
      </c>
      <c r="EV116" s="54">
        <f t="shared" si="260"/>
        <v>4332597.7347261375</v>
      </c>
      <c r="EW116" s="54">
        <f t="shared" si="260"/>
        <v>4223012.7447268739</v>
      </c>
      <c r="EX116" s="54">
        <f t="shared" si="260"/>
        <v>4223012.7447268739</v>
      </c>
      <c r="EY116" s="54">
        <f t="shared" si="260"/>
        <v>4223012.7447268739</v>
      </c>
      <c r="EZ116" s="54">
        <f t="shared" ref="EZ116:HK116" si="261">IF(ROUND(SUM(EZ113:EZ115), 2)=0,0,SUM(EZ113:EZ115))</f>
        <v>4111914.0444266866</v>
      </c>
      <c r="FA116" s="54">
        <f t="shared" si="261"/>
        <v>4111914.0444266866</v>
      </c>
      <c r="FB116" s="54">
        <f t="shared" si="261"/>
        <v>4111914.0444266866</v>
      </c>
      <c r="FC116" s="54">
        <f t="shared" si="261"/>
        <v>3999280.7247679103</v>
      </c>
      <c r="FD116" s="54">
        <f t="shared" si="261"/>
        <v>3999280.7247679103</v>
      </c>
      <c r="FE116" s="54">
        <f t="shared" si="261"/>
        <v>3999280.7247679103</v>
      </c>
      <c r="FF116" s="54">
        <f t="shared" si="261"/>
        <v>3885091.5878736181</v>
      </c>
      <c r="FG116" s="54">
        <f t="shared" si="261"/>
        <v>3885091.5878736181</v>
      </c>
      <c r="FH116" s="54">
        <f t="shared" si="261"/>
        <v>3885091.5878736181</v>
      </c>
      <c r="FI116" s="54">
        <f t="shared" si="261"/>
        <v>3769325.1430581259</v>
      </c>
      <c r="FJ116" s="54">
        <f t="shared" si="261"/>
        <v>3769325.1430581259</v>
      </c>
      <c r="FK116" s="54">
        <f t="shared" si="261"/>
        <v>3769325.1430581259</v>
      </c>
      <c r="FL116" s="54">
        <f t="shared" si="261"/>
        <v>3651959.602782391</v>
      </c>
      <c r="FM116" s="54">
        <f t="shared" si="261"/>
        <v>3651959.602782391</v>
      </c>
      <c r="FN116" s="54">
        <f t="shared" si="261"/>
        <v>3651959.602782391</v>
      </c>
      <c r="FO116" s="54">
        <f t="shared" si="261"/>
        <v>3532972.8785535432</v>
      </c>
      <c r="FP116" s="54">
        <f t="shared" si="261"/>
        <v>3532972.8785535432</v>
      </c>
      <c r="FQ116" s="54">
        <f t="shared" si="261"/>
        <v>3532972.8785535432</v>
      </c>
      <c r="FR116" s="54">
        <f t="shared" si="261"/>
        <v>3412342.5767677729</v>
      </c>
      <c r="FS116" s="54">
        <f t="shared" si="261"/>
        <v>3412342.5767677729</v>
      </c>
      <c r="FT116" s="54">
        <f t="shared" si="261"/>
        <v>3412342.5767677729</v>
      </c>
      <c r="FU116" s="54">
        <f t="shared" si="261"/>
        <v>3290045.9944957984</v>
      </c>
      <c r="FV116" s="54">
        <f t="shared" si="261"/>
        <v>3290045.9944957984</v>
      </c>
      <c r="FW116" s="54">
        <f t="shared" si="261"/>
        <v>3290045.9944957984</v>
      </c>
      <c r="FX116" s="54">
        <f t="shared" si="261"/>
        <v>3166060.1152101168</v>
      </c>
      <c r="FY116" s="54">
        <f t="shared" si="261"/>
        <v>3166060.1152101168</v>
      </c>
      <c r="FZ116" s="54">
        <f t="shared" si="261"/>
        <v>3166060.1152101168</v>
      </c>
      <c r="GA116" s="54">
        <f t="shared" si="261"/>
        <v>3040361.6044532359</v>
      </c>
      <c r="GB116" s="54">
        <f t="shared" si="261"/>
        <v>3040361.6044532359</v>
      </c>
      <c r="GC116" s="54">
        <f t="shared" si="261"/>
        <v>3040361.6044532359</v>
      </c>
      <c r="GD116" s="54">
        <f t="shared" si="261"/>
        <v>2912926.8054460688</v>
      </c>
      <c r="GE116" s="54">
        <f t="shared" si="261"/>
        <v>2912926.8054460688</v>
      </c>
      <c r="GF116" s="54">
        <f t="shared" si="261"/>
        <v>2912926.8054460688</v>
      </c>
      <c r="GG116" s="54">
        <f t="shared" si="261"/>
        <v>2783731.7346356688</v>
      </c>
      <c r="GH116" s="54">
        <f t="shared" si="261"/>
        <v>2783731.7346356688</v>
      </c>
      <c r="GI116" s="54">
        <f t="shared" si="261"/>
        <v>2783731.7346356688</v>
      </c>
      <c r="GJ116" s="54">
        <f t="shared" si="261"/>
        <v>2652752.0771814631</v>
      </c>
      <c r="GK116" s="54">
        <f t="shared" si="261"/>
        <v>2652752.0771814631</v>
      </c>
      <c r="GL116" s="54">
        <f t="shared" si="261"/>
        <v>2652752.0771814631</v>
      </c>
      <c r="GM116" s="54">
        <f t="shared" si="261"/>
        <v>2519963.1823791387</v>
      </c>
      <c r="GN116" s="54">
        <f t="shared" si="261"/>
        <v>2519963.1823791387</v>
      </c>
      <c r="GO116" s="54">
        <f t="shared" si="261"/>
        <v>2519963.1823791387</v>
      </c>
      <c r="GP116" s="54">
        <f t="shared" si="261"/>
        <v>2385340.0590213165</v>
      </c>
      <c r="GQ116" s="54">
        <f t="shared" si="261"/>
        <v>2385340.0590213165</v>
      </c>
      <c r="GR116" s="54">
        <f t="shared" si="261"/>
        <v>2385340.0590213165</v>
      </c>
      <c r="GS116" s="54">
        <f t="shared" si="261"/>
        <v>2248857.3706941437</v>
      </c>
      <c r="GT116" s="54">
        <f t="shared" si="261"/>
        <v>2248857.3706941437</v>
      </c>
      <c r="GU116" s="54">
        <f t="shared" si="261"/>
        <v>2248857.3706941437</v>
      </c>
      <c r="GV116" s="54">
        <f t="shared" si="261"/>
        <v>2110489.4310089159</v>
      </c>
      <c r="GW116" s="54">
        <f t="shared" si="261"/>
        <v>2110489.4310089159</v>
      </c>
      <c r="GX116" s="54">
        <f t="shared" si="261"/>
        <v>2110489.4310089159</v>
      </c>
      <c r="GY116" s="54">
        <f t="shared" si="261"/>
        <v>1970210.1987678322</v>
      </c>
      <c r="GZ116" s="54">
        <f t="shared" si="261"/>
        <v>1970210.1987678322</v>
      </c>
      <c r="HA116" s="54">
        <f t="shared" si="261"/>
        <v>1970210.1987678322</v>
      </c>
      <c r="HB116" s="54">
        <f t="shared" si="261"/>
        <v>1827993.2730629775</v>
      </c>
      <c r="HC116" s="54">
        <f t="shared" si="261"/>
        <v>1827993.2730629775</v>
      </c>
      <c r="HD116" s="54">
        <f t="shared" si="261"/>
        <v>1827993.2730629775</v>
      </c>
      <c r="HE116" s="54">
        <f t="shared" si="261"/>
        <v>1683811.8883076033</v>
      </c>
      <c r="HF116" s="54">
        <f t="shared" si="261"/>
        <v>1683811.8883076033</v>
      </c>
      <c r="HG116" s="54">
        <f t="shared" si="261"/>
        <v>1683811.8883076033</v>
      </c>
      <c r="HH116" s="54">
        <f t="shared" si="261"/>
        <v>1537638.9091987768</v>
      </c>
      <c r="HI116" s="54">
        <f t="shared" si="261"/>
        <v>1537638.9091987768</v>
      </c>
      <c r="HJ116" s="54">
        <f t="shared" si="261"/>
        <v>1537638.9091987768</v>
      </c>
      <c r="HK116" s="54">
        <f t="shared" si="261"/>
        <v>1389446.8256104479</v>
      </c>
      <c r="HL116" s="54">
        <f t="shared" ref="HL116:IF116" si="262">IF(ROUND(SUM(HL113:HL115), 2)=0,0,SUM(HL113:HL115))</f>
        <v>1389446.8256104479</v>
      </c>
      <c r="HM116" s="54">
        <f t="shared" si="262"/>
        <v>1389446.8256104479</v>
      </c>
      <c r="HN116" s="54">
        <f t="shared" si="262"/>
        <v>1239207.7474159736</v>
      </c>
      <c r="HO116" s="54">
        <f t="shared" si="262"/>
        <v>1239207.7474159736</v>
      </c>
      <c r="HP116" s="54">
        <f t="shared" si="262"/>
        <v>1239207.7474159736</v>
      </c>
      <c r="HQ116" s="54">
        <f t="shared" si="262"/>
        <v>1086893.399239125</v>
      </c>
      <c r="HR116" s="54">
        <f t="shared" si="262"/>
        <v>1086893.399239125</v>
      </c>
      <c r="HS116" s="54">
        <f t="shared" si="262"/>
        <v>1086893.399239125</v>
      </c>
      <c r="HT116" s="54">
        <f t="shared" si="262"/>
        <v>932475.11513259006</v>
      </c>
      <c r="HU116" s="54">
        <f t="shared" si="262"/>
        <v>932475.11513259006</v>
      </c>
      <c r="HV116" s="54">
        <f t="shared" si="262"/>
        <v>932475.11513259006</v>
      </c>
      <c r="HW116" s="54">
        <f t="shared" si="262"/>
        <v>775923.83318296913</v>
      </c>
      <c r="HX116" s="54">
        <f t="shared" si="262"/>
        <v>775923.83318296913</v>
      </c>
      <c r="HY116" s="54">
        <f t="shared" si="262"/>
        <v>775923.83318296913</v>
      </c>
      <c r="HZ116" s="54">
        <f t="shared" si="262"/>
        <v>617210.09004124941</v>
      </c>
      <c r="IA116" s="54">
        <f t="shared" si="262"/>
        <v>617210.09004124941</v>
      </c>
      <c r="IB116" s="54">
        <f t="shared" si="262"/>
        <v>617210.09004124941</v>
      </c>
      <c r="IC116" s="54">
        <f t="shared" si="262"/>
        <v>456304.01537772734</v>
      </c>
      <c r="ID116" s="54">
        <f t="shared" si="262"/>
        <v>456304.01537772734</v>
      </c>
      <c r="IE116" s="54">
        <f t="shared" si="262"/>
        <v>456304.01537772734</v>
      </c>
      <c r="IF116" s="54">
        <f t="shared" si="262"/>
        <v>293175.32626033702</v>
      </c>
      <c r="IG116" s="54">
        <f t="shared" ref="IG116:II116" si="263">IF(ROUND(SUM(IG113:IG115), 2)=0,0,SUM(IG113:IG115))</f>
        <v>293175.32626033702</v>
      </c>
      <c r="IH116" s="54">
        <f t="shared" si="263"/>
        <v>293175.32626033702</v>
      </c>
      <c r="II116" s="54">
        <f t="shared" si="263"/>
        <v>127793.32145532535</v>
      </c>
      <c r="IJ116" s="54">
        <f t="shared" ref="IJ116:IL116" si="264">IF(ROUND(SUM(IJ113:IJ115), 2)=0,0,SUM(IJ113:IJ115))</f>
        <v>127793.32145532535</v>
      </c>
      <c r="IK116" s="54">
        <f t="shared" si="264"/>
        <v>127793.32145532535</v>
      </c>
      <c r="IL116" s="54">
        <f t="shared" si="264"/>
        <v>0</v>
      </c>
      <c r="IM116" s="54"/>
      <c r="IN116" s="54"/>
      <c r="IO116" s="54"/>
      <c r="IP116" s="54"/>
      <c r="IQ116" s="54"/>
      <c r="IR116" s="54"/>
      <c r="IS116" s="54"/>
      <c r="IT116" s="54"/>
      <c r="IU116" s="54"/>
      <c r="IV116" s="54"/>
      <c r="IW116" s="54"/>
      <c r="IX116" s="54"/>
      <c r="IY116" s="54"/>
      <c r="IZ116" s="54"/>
      <c r="JA116" s="54"/>
      <c r="JB116" s="54"/>
      <c r="JC116" s="54"/>
      <c r="JD116" s="54"/>
      <c r="JE116" s="54"/>
      <c r="JF116" s="54"/>
      <c r="JG116" s="54"/>
      <c r="JH116" s="54"/>
      <c r="JI116" s="54"/>
      <c r="JJ116" s="54"/>
      <c r="JK116" s="54"/>
      <c r="JL116" s="54"/>
      <c r="JM116" s="54"/>
      <c r="JN116" s="54"/>
      <c r="JO116" s="54"/>
      <c r="JP116" s="54"/>
      <c r="JQ116" s="54"/>
      <c r="JR116" s="54"/>
      <c r="JS116" s="54"/>
      <c r="JT116" s="54"/>
      <c r="JU116" s="54"/>
      <c r="JV116" s="54"/>
      <c r="JW116" s="54"/>
      <c r="JX116" s="54"/>
      <c r="JY116" s="54"/>
      <c r="JZ116" s="54"/>
      <c r="KA116" s="54"/>
      <c r="KB116" s="54"/>
      <c r="KC116" s="54"/>
      <c r="KD116" s="54"/>
      <c r="KE116" s="54"/>
      <c r="KF116" s="54"/>
      <c r="KG116" s="54"/>
      <c r="KH116" s="54"/>
      <c r="KI116" s="54"/>
      <c r="KJ116" s="54"/>
      <c r="KK116" s="54"/>
      <c r="KL116" s="54"/>
      <c r="KM116" s="54"/>
      <c r="KN116" s="54"/>
      <c r="KO116" s="54"/>
      <c r="KP116" s="54"/>
      <c r="KQ116" s="54"/>
      <c r="KR116" s="54"/>
      <c r="KS116" s="54"/>
      <c r="KT116" s="54"/>
      <c r="KU116" s="54"/>
      <c r="KV116" s="54"/>
      <c r="KW116" s="54"/>
      <c r="KX116" s="54"/>
      <c r="KY116" s="54"/>
      <c r="KZ116" s="54"/>
      <c r="LA116" s="54"/>
      <c r="LB116" s="54"/>
      <c r="LC116" s="54"/>
      <c r="LD116" s="54"/>
      <c r="LE116" s="54"/>
      <c r="LF116" s="54"/>
      <c r="LG116" s="54"/>
      <c r="LH116" s="54"/>
      <c r="LI116" s="54"/>
      <c r="LJ116" s="54"/>
      <c r="LK116" s="54"/>
      <c r="LL116" s="54"/>
      <c r="LM116" s="54"/>
      <c r="LN116" s="54"/>
      <c r="LO116" s="54"/>
      <c r="LP116" s="54"/>
      <c r="LQ116" s="54"/>
      <c r="LR116" s="54"/>
      <c r="LS116" s="54"/>
      <c r="LT116" s="54"/>
      <c r="LU116" s="54"/>
      <c r="LV116" s="54"/>
      <c r="LW116" s="54"/>
      <c r="LX116" s="54"/>
      <c r="LY116" s="54"/>
      <c r="LZ116" s="54"/>
      <c r="MA116" s="54"/>
      <c r="MB116" s="54"/>
      <c r="MC116" s="54"/>
      <c r="MD116" s="54"/>
      <c r="ME116" s="54"/>
      <c r="MF116" s="54"/>
      <c r="MG116" s="54"/>
      <c r="MH116" s="54"/>
      <c r="MI116" s="54"/>
      <c r="MJ116" s="54"/>
      <c r="MK116" s="54"/>
      <c r="ML116" s="54"/>
      <c r="MM116" s="54"/>
      <c r="MN116" s="54"/>
      <c r="MO116" s="54"/>
      <c r="MP116" s="54"/>
      <c r="MQ116" s="54"/>
      <c r="MR116" s="54"/>
      <c r="MS116" s="54"/>
      <c r="MT116" s="54"/>
      <c r="MU116" s="54"/>
      <c r="MV116" s="54"/>
      <c r="MW116" s="54"/>
      <c r="MX116" s="54"/>
      <c r="MY116" s="54"/>
      <c r="MZ116" s="54"/>
      <c r="NA116" s="54"/>
      <c r="NB116" s="54"/>
      <c r="NC116" s="54"/>
      <c r="ND116" s="54"/>
      <c r="NE116" s="54"/>
      <c r="NF116" s="54"/>
      <c r="NG116" s="54"/>
      <c r="NH116" s="54"/>
      <c r="NI116" s="54"/>
      <c r="NJ116" s="54"/>
      <c r="NK116" s="54"/>
      <c r="NL116" s="54"/>
      <c r="NM116" s="54"/>
      <c r="NN116" s="54"/>
      <c r="NO116" s="54"/>
      <c r="NP116" s="54"/>
      <c r="NQ116" s="54"/>
      <c r="NR116" s="54"/>
      <c r="NS116" s="54"/>
      <c r="NT116" s="54"/>
      <c r="NU116" s="54"/>
      <c r="NV116" s="54"/>
      <c r="NW116" s="54"/>
      <c r="NX116" s="54"/>
      <c r="NY116" s="54"/>
      <c r="NZ116" s="54"/>
      <c r="OA116" s="54"/>
      <c r="OB116" s="54"/>
      <c r="OC116" s="54"/>
      <c r="OD116" s="54"/>
      <c r="OE116" s="54"/>
      <c r="OF116" s="54"/>
      <c r="OG116" s="54"/>
      <c r="OH116" s="54"/>
      <c r="OI116" s="54"/>
      <c r="OJ116" s="54"/>
      <c r="OK116" s="54"/>
      <c r="OL116" s="54"/>
      <c r="OM116" s="54"/>
      <c r="ON116" s="54"/>
      <c r="OO116" s="54"/>
      <c r="OP116" s="54"/>
      <c r="OQ116" s="54"/>
      <c r="OR116" s="54"/>
      <c r="OS116" s="54"/>
      <c r="OT116" s="54"/>
      <c r="OU116" s="54"/>
      <c r="OV116" s="54"/>
      <c r="OW116" s="54"/>
      <c r="OX116" s="54"/>
      <c r="OY116" s="54"/>
      <c r="OZ116" s="54"/>
      <c r="PA116" s="54"/>
      <c r="PB116" s="54"/>
      <c r="PC116" s="54"/>
      <c r="PD116" s="54"/>
      <c r="PE116" s="54"/>
      <c r="PF116" s="54"/>
      <c r="PG116" s="54"/>
      <c r="PH116" s="54"/>
      <c r="PI116" s="54"/>
      <c r="PJ116" s="54"/>
      <c r="PK116" s="54"/>
      <c r="PL116" s="54"/>
      <c r="PM116" s="54"/>
      <c r="PN116" s="54"/>
      <c r="PO116" s="54"/>
      <c r="PP116" s="54"/>
      <c r="PQ116" s="54"/>
      <c r="PR116" s="54"/>
      <c r="PS116" s="54"/>
      <c r="PT116" s="54"/>
      <c r="PU116" s="54"/>
      <c r="PV116" s="54"/>
      <c r="PW116" s="54"/>
      <c r="PX116" s="54"/>
      <c r="PY116" s="54"/>
      <c r="PZ116" s="54"/>
      <c r="QA116" s="54"/>
      <c r="QB116" s="54"/>
      <c r="QC116" s="54"/>
      <c r="QD116" s="54"/>
      <c r="QE116" s="54"/>
      <c r="QF116" s="54"/>
      <c r="QG116" s="54"/>
      <c r="QH116" s="54"/>
      <c r="QI116" s="54"/>
      <c r="QJ116" s="54"/>
      <c r="QK116" s="54"/>
      <c r="QL116" s="54"/>
      <c r="QM116" s="54"/>
      <c r="QN116" s="54"/>
      <c r="QO116" s="54"/>
      <c r="QP116" s="54"/>
      <c r="QQ116" s="54"/>
      <c r="QR116" s="54"/>
      <c r="QS116" s="54"/>
      <c r="QT116" s="54"/>
      <c r="QU116" s="54"/>
    </row>
    <row r="117" spans="2:463" outlineLevel="1">
      <c r="C117" s="7"/>
      <c r="D117" s="7"/>
      <c r="E117" s="50"/>
      <c r="H117" s="261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  <c r="EK117" s="54"/>
      <c r="EL117" s="54"/>
      <c r="EM117" s="54"/>
      <c r="EN117" s="54"/>
      <c r="EO117" s="54"/>
      <c r="EP117" s="54"/>
      <c r="EQ117" s="54"/>
      <c r="ER117" s="54"/>
      <c r="ES117" s="54"/>
      <c r="ET117" s="54"/>
      <c r="EU117" s="54"/>
      <c r="EV117" s="54"/>
      <c r="EW117" s="54"/>
      <c r="EX117" s="54"/>
      <c r="EY117" s="54"/>
      <c r="EZ117" s="54"/>
      <c r="FA117" s="54"/>
      <c r="FB117" s="54"/>
      <c r="FC117" s="54"/>
      <c r="FD117" s="54"/>
      <c r="FE117" s="54"/>
      <c r="FF117" s="54"/>
      <c r="FG117" s="54"/>
      <c r="FH117" s="54"/>
      <c r="FI117" s="54"/>
      <c r="FJ117" s="54"/>
      <c r="FK117" s="54"/>
      <c r="FL117" s="54"/>
      <c r="FM117" s="54"/>
      <c r="FN117" s="54"/>
      <c r="FO117" s="54"/>
      <c r="FP117" s="54"/>
      <c r="FQ117" s="54"/>
      <c r="FR117" s="54"/>
      <c r="FS117" s="54"/>
      <c r="FT117" s="54"/>
      <c r="FU117" s="54"/>
      <c r="FV117" s="54"/>
      <c r="FW117" s="54"/>
      <c r="FX117" s="54"/>
      <c r="FY117" s="54"/>
      <c r="FZ117" s="54"/>
      <c r="GA117" s="54"/>
      <c r="GB117" s="54"/>
      <c r="GC117" s="54"/>
      <c r="GD117" s="54"/>
      <c r="GE117" s="54"/>
      <c r="GF117" s="54"/>
      <c r="GG117" s="54"/>
      <c r="GH117" s="54"/>
      <c r="GI117" s="54"/>
      <c r="GJ117" s="54"/>
      <c r="GK117" s="54"/>
      <c r="GL117" s="54"/>
      <c r="GM117" s="54"/>
      <c r="GN117" s="54"/>
      <c r="GO117" s="54"/>
      <c r="GP117" s="54"/>
      <c r="GQ117" s="54"/>
      <c r="GR117" s="54"/>
      <c r="GS117" s="54"/>
      <c r="GT117" s="54"/>
      <c r="GU117" s="54"/>
      <c r="GV117" s="54"/>
      <c r="GW117" s="54"/>
      <c r="GX117" s="54"/>
      <c r="GY117" s="54"/>
      <c r="GZ117" s="54"/>
      <c r="HA117" s="54"/>
      <c r="HB117" s="54"/>
      <c r="HC117" s="54"/>
      <c r="HD117" s="54"/>
      <c r="HE117" s="54"/>
      <c r="HF117" s="54"/>
      <c r="HG117" s="54"/>
      <c r="HH117" s="54"/>
      <c r="HI117" s="54"/>
      <c r="HJ117" s="54"/>
      <c r="HK117" s="54"/>
      <c r="HL117" s="54"/>
      <c r="HM117" s="54"/>
      <c r="HN117" s="54"/>
      <c r="HO117" s="54"/>
      <c r="HP117" s="54"/>
      <c r="HQ117" s="54"/>
      <c r="HR117" s="54"/>
      <c r="HS117" s="54"/>
      <c r="HT117" s="54"/>
      <c r="HU117" s="54"/>
      <c r="HV117" s="54"/>
      <c r="HW117" s="54"/>
      <c r="HX117" s="54"/>
      <c r="HY117" s="54"/>
      <c r="HZ117" s="54"/>
      <c r="IA117" s="54"/>
      <c r="IB117" s="54"/>
      <c r="IC117" s="54"/>
      <c r="ID117" s="54"/>
      <c r="IE117" s="54"/>
      <c r="IF117" s="54"/>
      <c r="IG117" s="54"/>
      <c r="IH117" s="54"/>
      <c r="II117" s="54"/>
      <c r="IJ117" s="54"/>
      <c r="IK117" s="54"/>
      <c r="IL117" s="54"/>
      <c r="IM117" s="54"/>
      <c r="IN117" s="54"/>
      <c r="IO117" s="54"/>
      <c r="IP117" s="54"/>
      <c r="IQ117" s="54"/>
      <c r="IR117" s="54"/>
      <c r="IS117" s="54"/>
      <c r="IT117" s="54"/>
      <c r="IU117" s="54"/>
      <c r="IV117" s="54"/>
      <c r="IW117" s="54"/>
      <c r="IX117" s="54"/>
      <c r="IY117" s="54"/>
      <c r="IZ117" s="54"/>
      <c r="JA117" s="54"/>
      <c r="JB117" s="54"/>
      <c r="JC117" s="54"/>
      <c r="JD117" s="54"/>
      <c r="JE117" s="54"/>
      <c r="JF117" s="54"/>
      <c r="JG117" s="54"/>
      <c r="JH117" s="54"/>
      <c r="JI117" s="54"/>
      <c r="JJ117" s="54"/>
      <c r="JK117" s="54"/>
      <c r="JL117" s="54"/>
      <c r="JM117" s="54"/>
      <c r="JN117" s="54"/>
      <c r="JO117" s="54"/>
      <c r="JP117" s="54"/>
      <c r="JQ117" s="54"/>
      <c r="JR117" s="54"/>
      <c r="JS117" s="54"/>
      <c r="JT117" s="54"/>
      <c r="JU117" s="54"/>
      <c r="JV117" s="54"/>
      <c r="JW117" s="54"/>
      <c r="JX117" s="54"/>
      <c r="JY117" s="54"/>
      <c r="JZ117" s="54"/>
      <c r="KA117" s="54"/>
      <c r="KB117" s="54"/>
      <c r="KC117" s="54"/>
      <c r="KD117" s="54"/>
      <c r="KE117" s="54"/>
      <c r="KF117" s="54"/>
      <c r="KG117" s="54"/>
      <c r="KH117" s="54"/>
      <c r="KI117" s="54"/>
      <c r="KJ117" s="54"/>
      <c r="KK117" s="54"/>
      <c r="KL117" s="54"/>
      <c r="KM117" s="54"/>
      <c r="KN117" s="54"/>
      <c r="KO117" s="54"/>
      <c r="KP117" s="54"/>
      <c r="KQ117" s="54"/>
      <c r="KR117" s="54"/>
      <c r="KS117" s="54"/>
      <c r="KT117" s="54"/>
      <c r="KU117" s="54"/>
      <c r="KV117" s="54"/>
      <c r="KW117" s="54"/>
      <c r="KX117" s="54"/>
      <c r="KY117" s="54"/>
      <c r="KZ117" s="54"/>
      <c r="LA117" s="54"/>
      <c r="LB117" s="54"/>
      <c r="LC117" s="54"/>
      <c r="LD117" s="54"/>
      <c r="LE117" s="54"/>
      <c r="LF117" s="54"/>
      <c r="LG117" s="54"/>
      <c r="LH117" s="54"/>
      <c r="LI117" s="54"/>
      <c r="LJ117" s="54"/>
      <c r="LK117" s="54"/>
      <c r="LL117" s="54"/>
      <c r="LM117" s="54"/>
      <c r="LN117" s="54"/>
      <c r="LO117" s="54"/>
      <c r="LP117" s="54"/>
      <c r="LQ117" s="54"/>
      <c r="LR117" s="54"/>
      <c r="LS117" s="54"/>
      <c r="LT117" s="54"/>
      <c r="LU117" s="54"/>
      <c r="LV117" s="54"/>
      <c r="LW117" s="54"/>
      <c r="LX117" s="54"/>
      <c r="LY117" s="54"/>
      <c r="LZ117" s="54"/>
      <c r="MA117" s="54"/>
      <c r="MB117" s="54"/>
      <c r="MC117" s="54"/>
      <c r="MD117" s="54"/>
      <c r="ME117" s="54"/>
      <c r="MF117" s="54"/>
      <c r="MG117" s="54"/>
      <c r="MH117" s="54"/>
      <c r="MI117" s="54"/>
      <c r="MJ117" s="54"/>
      <c r="MK117" s="54"/>
      <c r="ML117" s="54"/>
      <c r="MM117" s="54"/>
      <c r="MN117" s="54"/>
      <c r="MO117" s="54"/>
      <c r="MP117" s="54"/>
      <c r="MQ117" s="54"/>
      <c r="MR117" s="54"/>
      <c r="MS117" s="54"/>
      <c r="MT117" s="54"/>
      <c r="MU117" s="54"/>
      <c r="MV117" s="54"/>
      <c r="MW117" s="54"/>
      <c r="MX117" s="54"/>
      <c r="MY117" s="54"/>
      <c r="MZ117" s="54"/>
      <c r="NA117" s="54"/>
      <c r="NB117" s="54"/>
      <c r="NC117" s="54"/>
      <c r="ND117" s="54"/>
      <c r="NE117" s="54"/>
      <c r="NF117" s="54"/>
      <c r="NG117" s="54"/>
      <c r="NH117" s="54"/>
      <c r="NI117" s="54"/>
      <c r="NJ117" s="54"/>
      <c r="NK117" s="54"/>
      <c r="NL117" s="54"/>
      <c r="NM117" s="54"/>
      <c r="NN117" s="54"/>
      <c r="NO117" s="54"/>
      <c r="NP117" s="54"/>
      <c r="NQ117" s="54"/>
      <c r="NR117" s="54"/>
      <c r="NS117" s="54"/>
      <c r="NT117" s="54"/>
      <c r="NU117" s="54"/>
      <c r="NV117" s="54"/>
      <c r="NW117" s="54"/>
      <c r="NX117" s="54"/>
      <c r="NY117" s="54"/>
      <c r="NZ117" s="54"/>
      <c r="OA117" s="54"/>
      <c r="OB117" s="54"/>
      <c r="OC117" s="54"/>
      <c r="OD117" s="54"/>
      <c r="OE117" s="54"/>
      <c r="OF117" s="54"/>
      <c r="OG117" s="54"/>
      <c r="OH117" s="54"/>
      <c r="OI117" s="54"/>
      <c r="OJ117" s="54"/>
      <c r="OK117" s="54"/>
      <c r="OL117" s="54"/>
      <c r="OM117" s="54"/>
      <c r="ON117" s="54"/>
      <c r="OO117" s="54"/>
      <c r="OP117" s="54"/>
      <c r="OQ117" s="54"/>
      <c r="OR117" s="54"/>
      <c r="OS117" s="54"/>
      <c r="OT117" s="54"/>
      <c r="OU117" s="54"/>
      <c r="OV117" s="54"/>
      <c r="OW117" s="54"/>
      <c r="OX117" s="54"/>
      <c r="OY117" s="54"/>
      <c r="OZ117" s="54"/>
      <c r="PA117" s="54"/>
      <c r="PB117" s="54"/>
      <c r="PC117" s="54"/>
      <c r="PD117" s="54"/>
      <c r="PE117" s="54"/>
      <c r="PF117" s="54"/>
      <c r="PG117" s="54"/>
      <c r="PH117" s="54"/>
      <c r="PI117" s="54"/>
      <c r="PJ117" s="54"/>
      <c r="PK117" s="54"/>
      <c r="PL117" s="54"/>
      <c r="PM117" s="54"/>
      <c r="PN117" s="54"/>
      <c r="PO117" s="54"/>
      <c r="PP117" s="54"/>
      <c r="PQ117" s="54"/>
      <c r="PR117" s="54"/>
      <c r="PS117" s="54"/>
      <c r="PT117" s="54"/>
      <c r="PU117" s="54"/>
      <c r="PV117" s="54"/>
      <c r="PW117" s="54"/>
      <c r="PX117" s="54"/>
      <c r="PY117" s="54"/>
      <c r="PZ117" s="54"/>
      <c r="QA117" s="54"/>
      <c r="QB117" s="54"/>
      <c r="QC117" s="54"/>
      <c r="QD117" s="54"/>
      <c r="QE117" s="54"/>
      <c r="QF117" s="54"/>
      <c r="QG117" s="54"/>
      <c r="QH117" s="54"/>
      <c r="QI117" s="54"/>
      <c r="QJ117" s="54"/>
      <c r="QK117" s="54"/>
      <c r="QL117" s="54"/>
      <c r="QM117" s="54"/>
      <c r="QN117" s="54"/>
      <c r="QO117" s="54"/>
      <c r="QP117" s="54"/>
      <c r="QQ117" s="54"/>
      <c r="QR117" s="54"/>
      <c r="QS117" s="54"/>
      <c r="QT117" s="54"/>
      <c r="QU117" s="54"/>
    </row>
    <row r="118" spans="2:463" outlineLevel="1">
      <c r="C118" s="75" t="s">
        <v>456</v>
      </c>
      <c r="D118" s="7"/>
      <c r="E118" s="50" t="s">
        <v>95</v>
      </c>
      <c r="H118" s="134"/>
      <c r="I118" s="45">
        <v>0</v>
      </c>
      <c r="J118" s="45">
        <v>0</v>
      </c>
      <c r="K118" s="45">
        <v>0</v>
      </c>
      <c r="L118" s="45">
        <v>0</v>
      </c>
      <c r="M118" s="45">
        <v>0</v>
      </c>
      <c r="N118" s="45">
        <v>0</v>
      </c>
      <c r="O118" s="45">
        <v>0</v>
      </c>
      <c r="P118" s="45">
        <v>0</v>
      </c>
      <c r="Q118" s="45">
        <v>0</v>
      </c>
      <c r="R118" s="45">
        <v>0</v>
      </c>
      <c r="S118" s="45">
        <v>0</v>
      </c>
      <c r="T118" s="45">
        <v>0</v>
      </c>
      <c r="U118" s="45">
        <v>0</v>
      </c>
      <c r="V118" s="45">
        <v>0</v>
      </c>
      <c r="W118" s="45">
        <v>0</v>
      </c>
      <c r="X118" s="45">
        <v>0</v>
      </c>
      <c r="Y118" s="45">
        <v>0</v>
      </c>
      <c r="Z118" s="45">
        <v>0</v>
      </c>
      <c r="AA118" s="45">
        <v>0</v>
      </c>
      <c r="AB118" s="45">
        <v>0</v>
      </c>
      <c r="AC118" s="45">
        <v>0</v>
      </c>
      <c r="AD118" s="45">
        <v>0</v>
      </c>
      <c r="AE118" s="45">
        <v>0</v>
      </c>
      <c r="AF118" s="45">
        <v>0</v>
      </c>
      <c r="AG118" s="45">
        <v>0</v>
      </c>
      <c r="AH118" s="45">
        <v>0</v>
      </c>
      <c r="AI118" s="45">
        <v>0</v>
      </c>
      <c r="AJ118" s="45">
        <v>0</v>
      </c>
      <c r="AK118" s="45">
        <v>0</v>
      </c>
      <c r="AL118" s="45">
        <v>0</v>
      </c>
      <c r="AM118" s="45">
        <v>0</v>
      </c>
      <c r="AN118" s="45">
        <v>0</v>
      </c>
      <c r="AO118" s="45">
        <v>0</v>
      </c>
      <c r="AP118" s="45">
        <v>0</v>
      </c>
      <c r="AQ118" s="45">
        <v>0</v>
      </c>
      <c r="AR118" s="45">
        <v>0</v>
      </c>
      <c r="AS118" s="45">
        <v>0</v>
      </c>
      <c r="AT118" s="45">
        <v>0</v>
      </c>
      <c r="AU118" s="45">
        <v>0</v>
      </c>
      <c r="AV118" s="45">
        <v>0</v>
      </c>
      <c r="AW118" s="45">
        <v>0</v>
      </c>
      <c r="AX118" s="45">
        <v>0</v>
      </c>
      <c r="AY118" s="45">
        <v>0</v>
      </c>
      <c r="AZ118" s="45">
        <v>0</v>
      </c>
      <c r="BA118" s="45">
        <v>0</v>
      </c>
      <c r="BB118" s="45">
        <v>0</v>
      </c>
      <c r="BC118" s="45">
        <v>0</v>
      </c>
      <c r="BD118" s="45">
        <v>0</v>
      </c>
      <c r="BE118" s="45">
        <v>0</v>
      </c>
      <c r="BF118" s="45">
        <v>0</v>
      </c>
      <c r="BG118" s="45">
        <v>0</v>
      </c>
      <c r="BH118" s="45">
        <v>0</v>
      </c>
      <c r="BI118" s="45">
        <v>0</v>
      </c>
      <c r="BJ118" s="45">
        <v>0</v>
      </c>
      <c r="BK118" s="45">
        <v>0</v>
      </c>
      <c r="BL118" s="45">
        <v>0</v>
      </c>
      <c r="BM118" s="45">
        <v>0</v>
      </c>
      <c r="BN118" s="45">
        <v>0</v>
      </c>
      <c r="BO118" s="45">
        <v>0</v>
      </c>
      <c r="BP118" s="45">
        <v>0</v>
      </c>
      <c r="BQ118" s="45">
        <v>0</v>
      </c>
      <c r="BR118" s="45">
        <v>0</v>
      </c>
      <c r="BS118" s="45">
        <v>0</v>
      </c>
      <c r="BT118" s="45">
        <v>0</v>
      </c>
      <c r="BU118" s="45">
        <v>0</v>
      </c>
      <c r="BV118" s="45">
        <v>0</v>
      </c>
      <c r="BW118" s="45">
        <v>0</v>
      </c>
      <c r="BX118" s="45">
        <v>0</v>
      </c>
      <c r="BY118" s="45">
        <v>0</v>
      </c>
      <c r="BZ118" s="45">
        <v>0</v>
      </c>
      <c r="CA118" s="45">
        <v>0</v>
      </c>
      <c r="CB118" s="45">
        <v>0</v>
      </c>
      <c r="CC118" s="45">
        <v>0</v>
      </c>
      <c r="CD118" s="45">
        <v>0</v>
      </c>
      <c r="CE118" s="45">
        <v>0</v>
      </c>
      <c r="CF118" s="45">
        <v>0</v>
      </c>
      <c r="CG118" s="45">
        <v>0</v>
      </c>
      <c r="CH118" s="45">
        <v>0</v>
      </c>
      <c r="CI118" s="45">
        <v>0</v>
      </c>
      <c r="CJ118" s="45">
        <v>0</v>
      </c>
      <c r="CK118" s="45">
        <v>0</v>
      </c>
      <c r="CL118" s="45">
        <v>0</v>
      </c>
      <c r="CM118" s="45">
        <v>0</v>
      </c>
      <c r="CN118" s="45">
        <v>0</v>
      </c>
      <c r="CO118" s="45">
        <v>0</v>
      </c>
      <c r="CP118" s="45">
        <v>0</v>
      </c>
      <c r="CQ118" s="45">
        <v>0</v>
      </c>
      <c r="CR118" s="45">
        <v>0</v>
      </c>
      <c r="CS118" s="45">
        <v>0</v>
      </c>
      <c r="CT118" s="45">
        <v>0</v>
      </c>
      <c r="CU118" s="45">
        <v>0</v>
      </c>
      <c r="CV118" s="45">
        <v>0</v>
      </c>
      <c r="CW118" s="45">
        <v>0</v>
      </c>
      <c r="CX118" s="45">
        <v>0</v>
      </c>
      <c r="CY118" s="45">
        <v>0</v>
      </c>
      <c r="CZ118" s="45">
        <v>0</v>
      </c>
      <c r="DA118" s="45">
        <v>0</v>
      </c>
      <c r="DB118" s="45">
        <v>0</v>
      </c>
      <c r="DC118" s="45">
        <v>0</v>
      </c>
      <c r="DD118" s="45">
        <v>0</v>
      </c>
      <c r="DE118" s="45">
        <v>0</v>
      </c>
      <c r="DF118" s="45">
        <v>0</v>
      </c>
      <c r="DG118" s="45">
        <v>0</v>
      </c>
      <c r="DH118" s="45">
        <v>0</v>
      </c>
      <c r="DI118" s="45">
        <v>0</v>
      </c>
      <c r="DJ118" s="45">
        <v>0</v>
      </c>
      <c r="DK118" s="45">
        <v>0</v>
      </c>
      <c r="DL118" s="45">
        <v>0</v>
      </c>
      <c r="DM118" s="45">
        <v>0</v>
      </c>
      <c r="DN118" s="45">
        <v>0</v>
      </c>
      <c r="DO118" s="45">
        <v>0</v>
      </c>
      <c r="DP118" s="45">
        <v>0</v>
      </c>
      <c r="DQ118" s="45">
        <v>0</v>
      </c>
      <c r="DR118" s="45">
        <v>0</v>
      </c>
      <c r="DS118" s="45">
        <v>0</v>
      </c>
      <c r="DT118" s="45">
        <v>0</v>
      </c>
      <c r="DU118" s="45">
        <v>0</v>
      </c>
      <c r="DV118" s="45">
        <v>0</v>
      </c>
      <c r="DW118" s="45">
        <v>0</v>
      </c>
      <c r="DX118" s="45">
        <v>0</v>
      </c>
      <c r="DY118" s="45">
        <v>0</v>
      </c>
      <c r="DZ118" s="45">
        <v>0</v>
      </c>
      <c r="EA118" s="45">
        <v>0</v>
      </c>
      <c r="EB118" s="45">
        <v>0</v>
      </c>
      <c r="EC118" s="45">
        <v>0</v>
      </c>
      <c r="ED118" s="45">
        <v>0</v>
      </c>
      <c r="EE118" s="45">
        <v>0</v>
      </c>
      <c r="EF118" s="45">
        <v>0</v>
      </c>
      <c r="EG118" s="45">
        <v>0</v>
      </c>
      <c r="EH118" s="45">
        <v>0</v>
      </c>
      <c r="EI118" s="45">
        <v>0</v>
      </c>
      <c r="EJ118" s="45">
        <v>0</v>
      </c>
      <c r="EK118" s="45">
        <v>0</v>
      </c>
      <c r="EL118" s="45">
        <v>0</v>
      </c>
      <c r="EM118" s="45">
        <v>0</v>
      </c>
      <c r="EN118" s="45">
        <v>0</v>
      </c>
      <c r="EO118" s="45">
        <v>0</v>
      </c>
      <c r="EP118" s="45">
        <v>0</v>
      </c>
      <c r="EQ118" s="45">
        <v>0</v>
      </c>
      <c r="ER118" s="45">
        <v>0</v>
      </c>
      <c r="ES118" s="45">
        <v>0</v>
      </c>
      <c r="ET118" s="45">
        <v>0</v>
      </c>
      <c r="EU118" s="45">
        <v>0</v>
      </c>
      <c r="EV118" s="45">
        <v>0</v>
      </c>
      <c r="EW118" s="45">
        <v>0</v>
      </c>
      <c r="EX118" s="45">
        <v>0</v>
      </c>
      <c r="EY118" s="45">
        <v>0</v>
      </c>
      <c r="EZ118" s="45">
        <v>0</v>
      </c>
      <c r="FA118" s="45">
        <v>0</v>
      </c>
      <c r="FB118" s="45">
        <v>0</v>
      </c>
      <c r="FC118" s="45">
        <v>0</v>
      </c>
      <c r="FD118" s="45">
        <v>0</v>
      </c>
      <c r="FE118" s="45">
        <v>0</v>
      </c>
      <c r="FF118" s="45">
        <v>0</v>
      </c>
      <c r="FG118" s="45">
        <v>0</v>
      </c>
      <c r="FH118" s="45">
        <v>0</v>
      </c>
      <c r="FI118" s="45">
        <v>0</v>
      </c>
      <c r="FJ118" s="45">
        <v>0</v>
      </c>
      <c r="FK118" s="45">
        <v>0</v>
      </c>
      <c r="FL118" s="45">
        <v>0</v>
      </c>
      <c r="FM118" s="45">
        <v>0</v>
      </c>
      <c r="FN118" s="45">
        <v>0</v>
      </c>
      <c r="FO118" s="45">
        <v>0</v>
      </c>
      <c r="FP118" s="45">
        <v>0</v>
      </c>
      <c r="FQ118" s="45">
        <v>0</v>
      </c>
      <c r="FR118" s="45">
        <v>0</v>
      </c>
      <c r="FS118" s="45">
        <v>0</v>
      </c>
      <c r="FT118" s="45">
        <v>0</v>
      </c>
      <c r="FU118" s="45">
        <v>0</v>
      </c>
      <c r="FV118" s="45">
        <v>0</v>
      </c>
      <c r="FW118" s="45">
        <v>0</v>
      </c>
      <c r="FX118" s="45">
        <v>0</v>
      </c>
      <c r="FY118" s="45">
        <v>0</v>
      </c>
      <c r="FZ118" s="45">
        <v>0</v>
      </c>
      <c r="GA118" s="45">
        <v>0</v>
      </c>
      <c r="GB118" s="45">
        <v>0</v>
      </c>
      <c r="GC118" s="45">
        <v>0</v>
      </c>
      <c r="GD118" s="45">
        <v>0</v>
      </c>
      <c r="GE118" s="45">
        <v>0</v>
      </c>
      <c r="GF118" s="45">
        <v>0</v>
      </c>
      <c r="GG118" s="45">
        <v>0</v>
      </c>
      <c r="GH118" s="45">
        <v>0</v>
      </c>
      <c r="GI118" s="45">
        <v>0</v>
      </c>
      <c r="GJ118" s="45">
        <v>0</v>
      </c>
      <c r="GK118" s="45">
        <v>0</v>
      </c>
      <c r="GL118" s="45">
        <v>0</v>
      </c>
      <c r="GM118" s="45">
        <v>0</v>
      </c>
      <c r="GN118" s="45">
        <v>0</v>
      </c>
      <c r="GO118" s="45">
        <v>0</v>
      </c>
      <c r="GP118" s="45">
        <v>0</v>
      </c>
      <c r="GQ118" s="45">
        <v>0</v>
      </c>
      <c r="GR118" s="45">
        <v>0</v>
      </c>
      <c r="GS118" s="45">
        <v>0</v>
      </c>
      <c r="GT118" s="45">
        <v>0</v>
      </c>
      <c r="GU118" s="45">
        <v>0</v>
      </c>
      <c r="GV118" s="45">
        <v>0</v>
      </c>
      <c r="GW118" s="45">
        <v>0</v>
      </c>
      <c r="GX118" s="45">
        <v>0</v>
      </c>
      <c r="GY118" s="45">
        <v>0</v>
      </c>
      <c r="GZ118" s="45">
        <v>0</v>
      </c>
      <c r="HA118" s="45">
        <v>0</v>
      </c>
      <c r="HB118" s="45">
        <v>0</v>
      </c>
      <c r="HC118" s="45">
        <v>0</v>
      </c>
      <c r="HD118" s="45">
        <v>0</v>
      </c>
      <c r="HE118" s="45">
        <v>0</v>
      </c>
      <c r="HF118" s="45">
        <v>0</v>
      </c>
      <c r="HG118" s="45">
        <v>0</v>
      </c>
      <c r="HH118" s="45">
        <v>0</v>
      </c>
      <c r="HI118" s="45">
        <v>0</v>
      </c>
      <c r="HJ118" s="45">
        <v>0</v>
      </c>
      <c r="HK118" s="45">
        <v>0</v>
      </c>
      <c r="HL118" s="45">
        <v>0</v>
      </c>
      <c r="HM118" s="45">
        <v>0</v>
      </c>
      <c r="HN118" s="45">
        <v>0</v>
      </c>
      <c r="HO118" s="45">
        <v>0</v>
      </c>
      <c r="HP118" s="45">
        <v>0</v>
      </c>
      <c r="HQ118" s="45">
        <v>0</v>
      </c>
      <c r="HR118" s="45">
        <v>0</v>
      </c>
      <c r="HS118" s="45">
        <v>0</v>
      </c>
      <c r="HT118" s="45">
        <v>0</v>
      </c>
      <c r="HU118" s="45">
        <v>0</v>
      </c>
      <c r="HV118" s="45">
        <v>0</v>
      </c>
      <c r="HW118" s="45">
        <v>0</v>
      </c>
      <c r="HX118" s="45">
        <v>0</v>
      </c>
      <c r="HY118" s="45">
        <v>0</v>
      </c>
      <c r="HZ118" s="45">
        <v>0</v>
      </c>
      <c r="IA118" s="45">
        <v>0</v>
      </c>
      <c r="IB118" s="45">
        <v>0</v>
      </c>
      <c r="IC118" s="45">
        <v>0</v>
      </c>
      <c r="ID118" s="45">
        <v>0</v>
      </c>
      <c r="IE118" s="45">
        <v>0</v>
      </c>
      <c r="IF118" s="45">
        <v>0</v>
      </c>
      <c r="IG118" s="45">
        <v>0</v>
      </c>
      <c r="IH118" s="45">
        <v>0</v>
      </c>
      <c r="II118" s="45">
        <v>0</v>
      </c>
      <c r="IJ118" s="45">
        <v>0</v>
      </c>
      <c r="IK118" s="45">
        <v>0</v>
      </c>
      <c r="IL118" s="45">
        <v>0</v>
      </c>
      <c r="IM118" s="45"/>
      <c r="IN118" s="45"/>
      <c r="IO118" s="45"/>
      <c r="IP118" s="45"/>
      <c r="IQ118" s="45"/>
      <c r="IR118" s="45"/>
      <c r="IS118" s="45"/>
      <c r="IT118" s="45"/>
      <c r="IU118" s="45"/>
      <c r="IV118" s="45"/>
      <c r="IW118" s="45"/>
      <c r="IX118" s="45"/>
      <c r="IY118" s="45"/>
      <c r="IZ118" s="45"/>
      <c r="JA118" s="45"/>
      <c r="JB118" s="45"/>
      <c r="JC118" s="45"/>
      <c r="JD118" s="45"/>
      <c r="JE118" s="45"/>
      <c r="JF118" s="45"/>
      <c r="JG118" s="45"/>
      <c r="JH118" s="45"/>
      <c r="JI118" s="45"/>
      <c r="JJ118" s="45"/>
      <c r="JK118" s="45"/>
      <c r="JL118" s="45"/>
      <c r="JM118" s="45"/>
      <c r="JN118" s="45"/>
      <c r="JO118" s="45"/>
      <c r="JP118" s="45"/>
      <c r="JQ118" s="45"/>
      <c r="JR118" s="45"/>
      <c r="JS118" s="45"/>
      <c r="JT118" s="45"/>
      <c r="JU118" s="45"/>
      <c r="JV118" s="45"/>
      <c r="JW118" s="45"/>
      <c r="JX118" s="45"/>
      <c r="JY118" s="45"/>
      <c r="JZ118" s="45"/>
      <c r="KA118" s="45"/>
      <c r="KB118" s="45"/>
      <c r="KC118" s="45"/>
      <c r="KD118" s="45"/>
      <c r="KE118" s="45"/>
      <c r="KF118" s="45"/>
      <c r="KG118" s="45"/>
      <c r="KH118" s="45"/>
      <c r="KI118" s="45"/>
      <c r="KJ118" s="45"/>
      <c r="KK118" s="45"/>
      <c r="KL118" s="45"/>
      <c r="KM118" s="45"/>
      <c r="KN118" s="45"/>
      <c r="KO118" s="45"/>
      <c r="KP118" s="45"/>
      <c r="KQ118" s="45"/>
      <c r="KR118" s="45"/>
      <c r="KS118" s="45"/>
      <c r="KT118" s="45"/>
      <c r="KU118" s="45"/>
      <c r="KV118" s="45"/>
      <c r="KW118" s="45"/>
      <c r="KX118" s="45"/>
      <c r="KY118" s="45"/>
      <c r="KZ118" s="45"/>
      <c r="LA118" s="45"/>
      <c r="LB118" s="45"/>
      <c r="LC118" s="45"/>
      <c r="LD118" s="45"/>
      <c r="LE118" s="45"/>
      <c r="LF118" s="45"/>
      <c r="LG118" s="45"/>
      <c r="LH118" s="45"/>
      <c r="LI118" s="45"/>
      <c r="LJ118" s="45"/>
      <c r="LK118" s="45"/>
      <c r="LL118" s="45"/>
      <c r="LM118" s="45"/>
      <c r="LN118" s="45"/>
      <c r="LO118" s="45"/>
      <c r="LP118" s="45"/>
      <c r="LQ118" s="45"/>
      <c r="LR118" s="45"/>
      <c r="LS118" s="45"/>
      <c r="LT118" s="45"/>
      <c r="LU118" s="45"/>
      <c r="LV118" s="45"/>
      <c r="LW118" s="45"/>
      <c r="LX118" s="45"/>
      <c r="LY118" s="45"/>
      <c r="LZ118" s="45"/>
      <c r="MA118" s="45"/>
      <c r="MB118" s="45"/>
      <c r="MC118" s="45"/>
      <c r="MD118" s="45"/>
      <c r="ME118" s="45"/>
      <c r="MF118" s="45"/>
      <c r="MG118" s="45"/>
      <c r="MH118" s="45"/>
      <c r="MI118" s="45"/>
      <c r="MJ118" s="45"/>
      <c r="MK118" s="45"/>
      <c r="ML118" s="45"/>
      <c r="MM118" s="45"/>
      <c r="MN118" s="45"/>
      <c r="MO118" s="45"/>
      <c r="MP118" s="45"/>
      <c r="MQ118" s="45"/>
      <c r="MR118" s="45"/>
      <c r="MS118" s="45"/>
      <c r="MT118" s="45"/>
      <c r="MU118" s="45"/>
      <c r="MV118" s="45"/>
      <c r="MW118" s="45"/>
      <c r="MX118" s="45"/>
      <c r="MY118" s="45"/>
      <c r="MZ118" s="45"/>
      <c r="NA118" s="45"/>
      <c r="NB118" s="45"/>
      <c r="NC118" s="45"/>
      <c r="ND118" s="45"/>
      <c r="NE118" s="45"/>
      <c r="NF118" s="45"/>
      <c r="NG118" s="45"/>
      <c r="NH118" s="45"/>
      <c r="NI118" s="45"/>
      <c r="NJ118" s="45"/>
      <c r="NK118" s="45"/>
      <c r="NL118" s="45"/>
      <c r="NM118" s="45"/>
      <c r="NN118" s="45"/>
      <c r="NO118" s="45"/>
      <c r="NP118" s="45"/>
      <c r="NQ118" s="45"/>
      <c r="NR118" s="45"/>
      <c r="NS118" s="45"/>
      <c r="NT118" s="45"/>
      <c r="NU118" s="45"/>
      <c r="NV118" s="45"/>
      <c r="NW118" s="45"/>
      <c r="NX118" s="45"/>
      <c r="NY118" s="45"/>
      <c r="NZ118" s="45"/>
      <c r="OA118" s="45"/>
      <c r="OB118" s="45"/>
      <c r="OC118" s="45"/>
      <c r="OD118" s="45"/>
      <c r="OE118" s="45"/>
      <c r="OF118" s="45"/>
      <c r="OG118" s="45"/>
      <c r="OH118" s="45"/>
      <c r="OI118" s="45"/>
      <c r="OJ118" s="45"/>
      <c r="OK118" s="45"/>
      <c r="OL118" s="45"/>
      <c r="OM118" s="45"/>
      <c r="ON118" s="45"/>
      <c r="OO118" s="45"/>
      <c r="OP118" s="45"/>
      <c r="OQ118" s="45"/>
      <c r="OR118" s="45"/>
      <c r="OS118" s="45"/>
      <c r="OT118" s="45"/>
      <c r="OU118" s="45"/>
      <c r="OV118" s="45"/>
      <c r="OW118" s="45"/>
      <c r="OX118" s="45"/>
      <c r="OY118" s="45"/>
      <c r="OZ118" s="45"/>
      <c r="PA118" s="45"/>
      <c r="PB118" s="45"/>
      <c r="PC118" s="45"/>
      <c r="PD118" s="45"/>
      <c r="PE118" s="45"/>
      <c r="PF118" s="45"/>
      <c r="PG118" s="45"/>
      <c r="PH118" s="45"/>
      <c r="PI118" s="45"/>
      <c r="PJ118" s="45"/>
      <c r="PK118" s="45"/>
      <c r="PL118" s="45"/>
      <c r="PM118" s="45"/>
      <c r="PN118" s="45"/>
      <c r="PO118" s="45"/>
      <c r="PP118" s="45"/>
      <c r="PQ118" s="45"/>
      <c r="PR118" s="45"/>
      <c r="PS118" s="45"/>
      <c r="PT118" s="45"/>
      <c r="PU118" s="45"/>
      <c r="PV118" s="45"/>
      <c r="PW118" s="45"/>
      <c r="PX118" s="45"/>
      <c r="PY118" s="45"/>
      <c r="PZ118" s="45"/>
      <c r="QA118" s="45"/>
      <c r="QB118" s="45"/>
      <c r="QC118" s="45"/>
      <c r="QD118" s="45"/>
      <c r="QE118" s="45"/>
      <c r="QF118" s="45"/>
      <c r="QG118" s="45"/>
      <c r="QH118" s="45"/>
      <c r="QI118" s="45"/>
      <c r="QJ118" s="45"/>
      <c r="QK118" s="45"/>
      <c r="QL118" s="45"/>
      <c r="QM118" s="45"/>
      <c r="QN118" s="45"/>
      <c r="QO118" s="45"/>
      <c r="QP118" s="45"/>
      <c r="QQ118" s="45"/>
      <c r="QR118" s="45"/>
      <c r="QS118" s="45"/>
      <c r="QT118" s="45"/>
      <c r="QU118" s="45"/>
    </row>
    <row r="119" spans="2:463" outlineLevel="1">
      <c r="C119" s="75" t="s">
        <v>457</v>
      </c>
      <c r="D119" s="7"/>
      <c r="E119" s="50" t="s">
        <v>95</v>
      </c>
      <c r="H119" s="70"/>
      <c r="I119" s="45">
        <f t="shared" ref="I119:W119" si="265">I116</f>
        <v>0</v>
      </c>
      <c r="J119" s="45">
        <f t="shared" si="265"/>
        <v>0</v>
      </c>
      <c r="K119" s="45">
        <f t="shared" si="265"/>
        <v>0</v>
      </c>
      <c r="L119" s="45">
        <f t="shared" si="265"/>
        <v>0</v>
      </c>
      <c r="M119" s="45">
        <f t="shared" si="265"/>
        <v>0</v>
      </c>
      <c r="N119" s="45">
        <f t="shared" si="265"/>
        <v>365000</v>
      </c>
      <c r="O119" s="45">
        <f t="shared" si="265"/>
        <v>940000</v>
      </c>
      <c r="P119" s="45">
        <f t="shared" si="265"/>
        <v>940000</v>
      </c>
      <c r="Q119" s="45">
        <f t="shared" si="265"/>
        <v>940000</v>
      </c>
      <c r="R119" s="45">
        <f t="shared" si="265"/>
        <v>1465000</v>
      </c>
      <c r="S119" s="45">
        <f t="shared" si="265"/>
        <v>1640000</v>
      </c>
      <c r="T119" s="45">
        <f t="shared" si="265"/>
        <v>1915000</v>
      </c>
      <c r="U119" s="45">
        <f t="shared" si="265"/>
        <v>2240000</v>
      </c>
      <c r="V119" s="45">
        <f t="shared" si="265"/>
        <v>2515000</v>
      </c>
      <c r="W119" s="45">
        <f t="shared" si="265"/>
        <v>2740000</v>
      </c>
      <c r="X119" s="45">
        <f t="shared" ref="X119:BU119" si="266">SUM(Y135:AJ135)</f>
        <v>29414.386009041016</v>
      </c>
      <c r="Y119" s="45">
        <f t="shared" si="266"/>
        <v>29414.386009041016</v>
      </c>
      <c r="Z119" s="45">
        <f t="shared" si="266"/>
        <v>29414.386009041016</v>
      </c>
      <c r="AA119" s="45">
        <f t="shared" si="266"/>
        <v>94479.866971271971</v>
      </c>
      <c r="AB119" s="45">
        <f t="shared" si="266"/>
        <v>94479.866971271971</v>
      </c>
      <c r="AC119" s="45">
        <f t="shared" si="266"/>
        <v>94479.866971271971</v>
      </c>
      <c r="AD119" s="45">
        <f t="shared" si="266"/>
        <v>160444.10504218854</v>
      </c>
      <c r="AE119" s="45">
        <f t="shared" si="266"/>
        <v>160444.10504218854</v>
      </c>
      <c r="AF119" s="45">
        <f t="shared" si="266"/>
        <v>160444.10504218854</v>
      </c>
      <c r="AG119" s="45">
        <f t="shared" si="266"/>
        <v>227319.51485899114</v>
      </c>
      <c r="AH119" s="45">
        <f t="shared" si="266"/>
        <v>227319.51485899114</v>
      </c>
      <c r="AI119" s="45">
        <f t="shared" si="266"/>
        <v>227319.51485899114</v>
      </c>
      <c r="AJ119" s="45">
        <f t="shared" si="266"/>
        <v>265704.29653467669</v>
      </c>
      <c r="AK119" s="45">
        <f t="shared" si="266"/>
        <v>265704.29653467669</v>
      </c>
      <c r="AL119" s="45">
        <f t="shared" si="266"/>
        <v>265704.29653467669</v>
      </c>
      <c r="AM119" s="45">
        <f t="shared" si="266"/>
        <v>269374.50110071193</v>
      </c>
      <c r="AN119" s="45">
        <f t="shared" si="266"/>
        <v>269374.50110071193</v>
      </c>
      <c r="AO119" s="45">
        <f t="shared" si="266"/>
        <v>269374.50110071193</v>
      </c>
      <c r="AP119" s="45">
        <f t="shared" si="266"/>
        <v>273095.40263225441</v>
      </c>
      <c r="AQ119" s="45">
        <f t="shared" si="266"/>
        <v>273095.40263225441</v>
      </c>
      <c r="AR119" s="45">
        <f t="shared" si="266"/>
        <v>273095.40263225441</v>
      </c>
      <c r="AS119" s="45">
        <f t="shared" si="266"/>
        <v>276867.70141242607</v>
      </c>
      <c r="AT119" s="45">
        <f t="shared" si="266"/>
        <v>276867.70141242607</v>
      </c>
      <c r="AU119" s="45">
        <f t="shared" si="266"/>
        <v>276867.70141242607</v>
      </c>
      <c r="AV119" s="45">
        <f t="shared" si="266"/>
        <v>280692.10739744158</v>
      </c>
      <c r="AW119" s="45">
        <f t="shared" si="266"/>
        <v>280692.10739744158</v>
      </c>
      <c r="AX119" s="45">
        <f t="shared" si="266"/>
        <v>280692.10739744158</v>
      </c>
      <c r="AY119" s="45">
        <f t="shared" si="266"/>
        <v>284569.34035022405</v>
      </c>
      <c r="AZ119" s="45">
        <f t="shared" si="266"/>
        <v>284569.34035022405</v>
      </c>
      <c r="BA119" s="45">
        <f t="shared" si="266"/>
        <v>284569.34035022405</v>
      </c>
      <c r="BB119" s="45">
        <f t="shared" si="266"/>
        <v>288500.12997586618</v>
      </c>
      <c r="BC119" s="45">
        <f t="shared" si="266"/>
        <v>288500.12997586618</v>
      </c>
      <c r="BD119" s="45">
        <f t="shared" si="266"/>
        <v>288500.12997586618</v>
      </c>
      <c r="BE119" s="45">
        <f t="shared" si="266"/>
        <v>292485.21605896228</v>
      </c>
      <c r="BF119" s="45">
        <f t="shared" si="266"/>
        <v>292485.21605896228</v>
      </c>
      <c r="BG119" s="45">
        <f t="shared" si="266"/>
        <v>292485.21605896228</v>
      </c>
      <c r="BH119" s="45">
        <f t="shared" si="266"/>
        <v>296525.34860283823</v>
      </c>
      <c r="BI119" s="45">
        <f t="shared" si="266"/>
        <v>296525.34860283823</v>
      </c>
      <c r="BJ119" s="45">
        <f t="shared" si="266"/>
        <v>296525.34860283823</v>
      </c>
      <c r="BK119" s="45">
        <f t="shared" si="266"/>
        <v>300621.28797070344</v>
      </c>
      <c r="BL119" s="45">
        <f t="shared" si="266"/>
        <v>300621.28797070344</v>
      </c>
      <c r="BM119" s="45">
        <f t="shared" si="266"/>
        <v>300621.28797070344</v>
      </c>
      <c r="BN119" s="45">
        <f t="shared" si="266"/>
        <v>304773.80502875359</v>
      </c>
      <c r="BO119" s="45">
        <f t="shared" si="266"/>
        <v>304773.80502875359</v>
      </c>
      <c r="BP119" s="45">
        <f t="shared" si="266"/>
        <v>304773.80502875359</v>
      </c>
      <c r="BQ119" s="45">
        <f t="shared" si="266"/>
        <v>308983.68129124935</v>
      </c>
      <c r="BR119" s="45">
        <f t="shared" si="266"/>
        <v>308983.68129124935</v>
      </c>
      <c r="BS119" s="45">
        <f t="shared" si="266"/>
        <v>308983.68129124935</v>
      </c>
      <c r="BT119" s="45">
        <f t="shared" si="266"/>
        <v>313251.70906759927</v>
      </c>
      <c r="BU119" s="45">
        <f t="shared" si="266"/>
        <v>313251.70906759927</v>
      </c>
      <c r="BV119" s="45">
        <f t="shared" ref="BV119:EG119" si="267">SUM(BW135:CH135)</f>
        <v>313251.70906759927</v>
      </c>
      <c r="BW119" s="45">
        <f t="shared" si="267"/>
        <v>317578.69161147467</v>
      </c>
      <c r="BX119" s="45">
        <f t="shared" si="267"/>
        <v>317578.69161147467</v>
      </c>
      <c r="BY119" s="45">
        <f t="shared" si="267"/>
        <v>317578.69161147467</v>
      </c>
      <c r="BZ119" s="45">
        <f t="shared" si="267"/>
        <v>321965.44327198388</v>
      </c>
      <c r="CA119" s="45">
        <f t="shared" si="267"/>
        <v>321965.44327198388</v>
      </c>
      <c r="CB119" s="45">
        <f t="shared" si="267"/>
        <v>321965.44327198388</v>
      </c>
      <c r="CC119" s="45">
        <f t="shared" si="267"/>
        <v>326412.78964693495</v>
      </c>
      <c r="CD119" s="45">
        <f t="shared" si="267"/>
        <v>326412.78964693495</v>
      </c>
      <c r="CE119" s="45">
        <f t="shared" si="267"/>
        <v>326412.78964693495</v>
      </c>
      <c r="CF119" s="45">
        <f t="shared" si="267"/>
        <v>330921.5677382148</v>
      </c>
      <c r="CG119" s="45">
        <f t="shared" si="267"/>
        <v>330921.5677382148</v>
      </c>
      <c r="CH119" s="45">
        <f t="shared" si="267"/>
        <v>330921.5677382148</v>
      </c>
      <c r="CI119" s="45">
        <f t="shared" si="267"/>
        <v>335492.62610931578</v>
      </c>
      <c r="CJ119" s="45">
        <f t="shared" si="267"/>
        <v>335492.62610931578</v>
      </c>
      <c r="CK119" s="45">
        <f t="shared" si="267"/>
        <v>335492.62610931578</v>
      </c>
      <c r="CL119" s="45">
        <f t="shared" si="267"/>
        <v>340126.82504503697</v>
      </c>
      <c r="CM119" s="45">
        <f t="shared" si="267"/>
        <v>340126.82504503697</v>
      </c>
      <c r="CN119" s="45">
        <f t="shared" si="267"/>
        <v>340126.82504503697</v>
      </c>
      <c r="CO119" s="45">
        <f t="shared" si="267"/>
        <v>344825.0367133923</v>
      </c>
      <c r="CP119" s="45">
        <f t="shared" si="267"/>
        <v>344825.0367133923</v>
      </c>
      <c r="CQ119" s="45">
        <f t="shared" si="267"/>
        <v>344825.0367133923</v>
      </c>
      <c r="CR119" s="45">
        <f t="shared" si="267"/>
        <v>349588.14532975451</v>
      </c>
      <c r="CS119" s="45">
        <f t="shared" si="267"/>
        <v>349588.14532975451</v>
      </c>
      <c r="CT119" s="45">
        <f t="shared" si="267"/>
        <v>349588.14532975451</v>
      </c>
      <c r="CU119" s="45">
        <f t="shared" si="267"/>
        <v>354417.04732326663</v>
      </c>
      <c r="CV119" s="45">
        <f t="shared" si="267"/>
        <v>354417.04732326663</v>
      </c>
      <c r="CW119" s="45">
        <f t="shared" si="267"/>
        <v>354417.04732326663</v>
      </c>
      <c r="CX119" s="45">
        <f t="shared" si="267"/>
        <v>359312.65150555287</v>
      </c>
      <c r="CY119" s="45">
        <f t="shared" si="267"/>
        <v>359312.65150555287</v>
      </c>
      <c r="CZ119" s="45">
        <f t="shared" si="267"/>
        <v>359312.65150555287</v>
      </c>
      <c r="DA119" s="45">
        <f t="shared" si="267"/>
        <v>364275.87924175849</v>
      </c>
      <c r="DB119" s="45">
        <f t="shared" si="267"/>
        <v>364275.87924175849</v>
      </c>
      <c r="DC119" s="45">
        <f t="shared" si="267"/>
        <v>364275.87924175849</v>
      </c>
      <c r="DD119" s="45">
        <f t="shared" si="267"/>
        <v>369307.66462395352</v>
      </c>
      <c r="DE119" s="45">
        <f t="shared" si="267"/>
        <v>369307.66462395352</v>
      </c>
      <c r="DF119" s="45">
        <f t="shared" si="267"/>
        <v>369307.66462395352</v>
      </c>
      <c r="DG119" s="45">
        <f t="shared" si="267"/>
        <v>374408.95464693115</v>
      </c>
      <c r="DH119" s="45">
        <f t="shared" si="267"/>
        <v>374408.95464693115</v>
      </c>
      <c r="DI119" s="45">
        <f t="shared" si="267"/>
        <v>374408.95464693115</v>
      </c>
      <c r="DJ119" s="45">
        <f t="shared" si="267"/>
        <v>379580.70938643458</v>
      </c>
      <c r="DK119" s="45">
        <f t="shared" si="267"/>
        <v>379580.70938643458</v>
      </c>
      <c r="DL119" s="45">
        <f t="shared" si="267"/>
        <v>379580.70938643458</v>
      </c>
      <c r="DM119" s="45">
        <f t="shared" si="267"/>
        <v>384823.90217984573</v>
      </c>
      <c r="DN119" s="45">
        <f t="shared" si="267"/>
        <v>384823.90217984573</v>
      </c>
      <c r="DO119" s="45">
        <f t="shared" si="267"/>
        <v>384823.90217984573</v>
      </c>
      <c r="DP119" s="45">
        <f t="shared" si="267"/>
        <v>390139.51980936958</v>
      </c>
      <c r="DQ119" s="45">
        <f t="shared" si="267"/>
        <v>390139.51980936958</v>
      </c>
      <c r="DR119" s="45">
        <f t="shared" si="267"/>
        <v>390139.51980936958</v>
      </c>
      <c r="DS119" s="45">
        <f t="shared" si="267"/>
        <v>395528.56268774951</v>
      </c>
      <c r="DT119" s="45">
        <f t="shared" si="267"/>
        <v>395528.56268774951</v>
      </c>
      <c r="DU119" s="45">
        <f t="shared" si="267"/>
        <v>395528.56268774951</v>
      </c>
      <c r="DV119" s="45">
        <f t="shared" si="267"/>
        <v>400992.04504654708</v>
      </c>
      <c r="DW119" s="45">
        <f t="shared" si="267"/>
        <v>400992.04504654708</v>
      </c>
      <c r="DX119" s="45">
        <f t="shared" si="267"/>
        <v>400992.04504654708</v>
      </c>
      <c r="DY119" s="45">
        <f t="shared" si="267"/>
        <v>406530.99512702337</v>
      </c>
      <c r="DZ119" s="45">
        <f t="shared" si="267"/>
        <v>406530.99512702337</v>
      </c>
      <c r="EA119" s="45">
        <f t="shared" si="267"/>
        <v>406530.99512702337</v>
      </c>
      <c r="EB119" s="45">
        <f t="shared" si="267"/>
        <v>412146.45537365635</v>
      </c>
      <c r="EC119" s="45">
        <f t="shared" si="267"/>
        <v>412146.45537365635</v>
      </c>
      <c r="ED119" s="45">
        <f t="shared" si="267"/>
        <v>412146.45537365635</v>
      </c>
      <c r="EE119" s="45">
        <f t="shared" si="267"/>
        <v>417839.48263033153</v>
      </c>
      <c r="EF119" s="45">
        <f t="shared" si="267"/>
        <v>417839.48263033153</v>
      </c>
      <c r="EG119" s="45">
        <f t="shared" si="267"/>
        <v>417839.48263033153</v>
      </c>
      <c r="EH119" s="45">
        <f t="shared" ref="EH119:GS119" si="268">SUM(EI135:ET135)</f>
        <v>423611.14833924302</v>
      </c>
      <c r="EI119" s="45">
        <f t="shared" si="268"/>
        <v>423611.14833924302</v>
      </c>
      <c r="EJ119" s="45">
        <f t="shared" si="268"/>
        <v>423611.14833924302</v>
      </c>
      <c r="EK119" s="45">
        <f t="shared" si="268"/>
        <v>429462.53874254134</v>
      </c>
      <c r="EL119" s="45">
        <f t="shared" si="268"/>
        <v>429462.53874254134</v>
      </c>
      <c r="EM119" s="45">
        <f t="shared" si="268"/>
        <v>429462.53874254134</v>
      </c>
      <c r="EN119" s="45">
        <f t="shared" si="268"/>
        <v>435394.75508676685</v>
      </c>
      <c r="EO119" s="45">
        <f t="shared" si="268"/>
        <v>435394.75508676685</v>
      </c>
      <c r="EP119" s="45">
        <f t="shared" si="268"/>
        <v>435394.75508676685</v>
      </c>
      <c r="EQ119" s="45">
        <f t="shared" si="268"/>
        <v>441408.91383010766</v>
      </c>
      <c r="ER119" s="45">
        <f t="shared" si="268"/>
        <v>441408.91383010766</v>
      </c>
      <c r="ES119" s="45">
        <f t="shared" si="268"/>
        <v>441408.91383010766</v>
      </c>
      <c r="ET119" s="45">
        <f t="shared" si="268"/>
        <v>447506.14685251936</v>
      </c>
      <c r="EU119" s="45">
        <f t="shared" si="268"/>
        <v>447506.14685251936</v>
      </c>
      <c r="EV119" s="45">
        <f t="shared" si="268"/>
        <v>447506.14685251936</v>
      </c>
      <c r="EW119" s="45">
        <f t="shared" si="268"/>
        <v>453687.60166874807</v>
      </c>
      <c r="EX119" s="45">
        <f t="shared" si="268"/>
        <v>453687.60166874807</v>
      </c>
      <c r="EY119" s="45">
        <f t="shared" si="268"/>
        <v>453687.60166874807</v>
      </c>
      <c r="EZ119" s="45">
        <f t="shared" si="268"/>
        <v>459954.44164429553</v>
      </c>
      <c r="FA119" s="45">
        <f t="shared" si="268"/>
        <v>459954.44164429553</v>
      </c>
      <c r="FB119" s="45">
        <f t="shared" si="268"/>
        <v>459954.44164429553</v>
      </c>
      <c r="FC119" s="45">
        <f t="shared" si="268"/>
        <v>466307.84621436719</v>
      </c>
      <c r="FD119" s="45">
        <f t="shared" si="268"/>
        <v>466307.84621436719</v>
      </c>
      <c r="FE119" s="45">
        <f t="shared" si="268"/>
        <v>466307.84621436719</v>
      </c>
      <c r="FF119" s="45">
        <f t="shared" si="268"/>
        <v>472749.01110584516</v>
      </c>
      <c r="FG119" s="45">
        <f t="shared" si="268"/>
        <v>472749.01110584516</v>
      </c>
      <c r="FH119" s="45">
        <f t="shared" si="268"/>
        <v>472749.01110584516</v>
      </c>
      <c r="FI119" s="45">
        <f t="shared" si="268"/>
        <v>479279.14856232726</v>
      </c>
      <c r="FJ119" s="45">
        <f t="shared" si="268"/>
        <v>479279.14856232726</v>
      </c>
      <c r="FK119" s="45">
        <f t="shared" si="268"/>
        <v>479279.14856232726</v>
      </c>
      <c r="FL119" s="45">
        <f t="shared" si="268"/>
        <v>485899.48757227382</v>
      </c>
      <c r="FM119" s="45">
        <f t="shared" si="268"/>
        <v>485899.48757227382</v>
      </c>
      <c r="FN119" s="45">
        <f t="shared" si="268"/>
        <v>485899.48757227382</v>
      </c>
      <c r="FO119" s="45">
        <f t="shared" si="268"/>
        <v>492611.27410030691</v>
      </c>
      <c r="FP119" s="45">
        <f t="shared" si="268"/>
        <v>492611.27410030691</v>
      </c>
      <c r="FQ119" s="45">
        <f t="shared" si="268"/>
        <v>492611.27410030691</v>
      </c>
      <c r="FR119" s="45">
        <f t="shared" si="268"/>
        <v>499415.77132170362</v>
      </c>
      <c r="FS119" s="45">
        <f t="shared" si="268"/>
        <v>499415.77132170362</v>
      </c>
      <c r="FT119" s="45">
        <f t="shared" si="268"/>
        <v>499415.77132170362</v>
      </c>
      <c r="FU119" s="45">
        <f t="shared" si="268"/>
        <v>506314.25986012933</v>
      </c>
      <c r="FV119" s="45">
        <f t="shared" si="268"/>
        <v>506314.25986012933</v>
      </c>
      <c r="FW119" s="45">
        <f t="shared" si="268"/>
        <v>506314.25986012933</v>
      </c>
      <c r="FX119" s="45">
        <f t="shared" si="268"/>
        <v>513308.03802865383</v>
      </c>
      <c r="FY119" s="45">
        <f t="shared" si="268"/>
        <v>513308.03802865383</v>
      </c>
      <c r="FZ119" s="45">
        <f t="shared" si="268"/>
        <v>513308.03802865383</v>
      </c>
      <c r="GA119" s="45">
        <f t="shared" si="268"/>
        <v>520398.42207409767</v>
      </c>
      <c r="GB119" s="45">
        <f t="shared" si="268"/>
        <v>520398.42207409767</v>
      </c>
      <c r="GC119" s="45">
        <f t="shared" si="268"/>
        <v>520398.42207409767</v>
      </c>
      <c r="GD119" s="45">
        <f t="shared" si="268"/>
        <v>527586.74642475275</v>
      </c>
      <c r="GE119" s="45">
        <f t="shared" si="268"/>
        <v>527586.74642475275</v>
      </c>
      <c r="GF119" s="45">
        <f t="shared" si="268"/>
        <v>527586.74642475275</v>
      </c>
      <c r="GG119" s="45">
        <f t="shared" si="268"/>
        <v>534874.36394152511</v>
      </c>
      <c r="GH119" s="45">
        <f t="shared" si="268"/>
        <v>534874.36394152511</v>
      </c>
      <c r="GI119" s="45">
        <f t="shared" si="268"/>
        <v>534874.36394152511</v>
      </c>
      <c r="GJ119" s="45">
        <f t="shared" si="268"/>
        <v>542262.64617254713</v>
      </c>
      <c r="GK119" s="45">
        <f t="shared" si="268"/>
        <v>542262.64617254713</v>
      </c>
      <c r="GL119" s="45">
        <f t="shared" si="268"/>
        <v>542262.64617254713</v>
      </c>
      <c r="GM119" s="45">
        <f t="shared" si="268"/>
        <v>549752.98361130618</v>
      </c>
      <c r="GN119" s="45">
        <f t="shared" si="268"/>
        <v>549752.98361130618</v>
      </c>
      <c r="GO119" s="45">
        <f t="shared" si="268"/>
        <v>549752.98361130618</v>
      </c>
      <c r="GP119" s="45">
        <f t="shared" si="268"/>
        <v>557346.78595833899</v>
      </c>
      <c r="GQ119" s="45">
        <f t="shared" si="268"/>
        <v>557346.78595833899</v>
      </c>
      <c r="GR119" s="45">
        <f t="shared" si="268"/>
        <v>557346.78595833899</v>
      </c>
      <c r="GS119" s="45">
        <f t="shared" si="268"/>
        <v>565045.48238654074</v>
      </c>
      <c r="GT119" s="45">
        <f t="shared" ref="GT119:IF119" si="269">SUM(GU135:HF135)</f>
        <v>565045.48238654074</v>
      </c>
      <c r="GU119" s="45">
        <f t="shared" si="269"/>
        <v>565045.48238654074</v>
      </c>
      <c r="GV119" s="45">
        <f t="shared" si="269"/>
        <v>572850.5218101393</v>
      </c>
      <c r="GW119" s="45">
        <f t="shared" si="269"/>
        <v>572850.5218101393</v>
      </c>
      <c r="GX119" s="45">
        <f t="shared" si="269"/>
        <v>572850.5218101393</v>
      </c>
      <c r="GY119" s="45">
        <f t="shared" si="269"/>
        <v>580763.37315738434</v>
      </c>
      <c r="GZ119" s="45">
        <f t="shared" si="269"/>
        <v>580763.37315738434</v>
      </c>
      <c r="HA119" s="45">
        <f t="shared" si="269"/>
        <v>580763.37315738434</v>
      </c>
      <c r="HB119" s="45">
        <f t="shared" si="269"/>
        <v>588785.5256470039</v>
      </c>
      <c r="HC119" s="45">
        <f t="shared" si="269"/>
        <v>588785.5256470039</v>
      </c>
      <c r="HD119" s="45">
        <f t="shared" si="269"/>
        <v>588785.5256470039</v>
      </c>
      <c r="HE119" s="45">
        <f t="shared" si="269"/>
        <v>596918.48906847811</v>
      </c>
      <c r="HF119" s="45">
        <f t="shared" si="269"/>
        <v>596918.48906847811</v>
      </c>
      <c r="HG119" s="45">
        <f t="shared" si="269"/>
        <v>596918.48906847811</v>
      </c>
      <c r="HH119" s="45">
        <f t="shared" si="269"/>
        <v>605163.79406618665</v>
      </c>
      <c r="HI119" s="45">
        <f t="shared" si="269"/>
        <v>605163.79406618665</v>
      </c>
      <c r="HJ119" s="45">
        <f t="shared" si="269"/>
        <v>605163.79406618665</v>
      </c>
      <c r="HK119" s="45">
        <f t="shared" si="269"/>
        <v>613522.99242747854</v>
      </c>
      <c r="HL119" s="45">
        <f t="shared" si="269"/>
        <v>613522.99242747854</v>
      </c>
      <c r="HM119" s="45">
        <f t="shared" si="269"/>
        <v>613522.99242747854</v>
      </c>
      <c r="HN119" s="45">
        <f t="shared" si="269"/>
        <v>621997.65737472405</v>
      </c>
      <c r="HO119" s="45">
        <f t="shared" si="269"/>
        <v>621997.65737472405</v>
      </c>
      <c r="HP119" s="45">
        <f t="shared" si="269"/>
        <v>621997.65737472405</v>
      </c>
      <c r="HQ119" s="45">
        <f t="shared" si="269"/>
        <v>630589.38386139763</v>
      </c>
      <c r="HR119" s="45">
        <f t="shared" si="269"/>
        <v>630589.38386139763</v>
      </c>
      <c r="HS119" s="45">
        <f t="shared" si="269"/>
        <v>630589.38386139763</v>
      </c>
      <c r="HT119" s="45">
        <f t="shared" si="269"/>
        <v>639299.78887225292</v>
      </c>
      <c r="HU119" s="45">
        <f t="shared" si="269"/>
        <v>639299.78887225292</v>
      </c>
      <c r="HV119" s="45">
        <f t="shared" si="269"/>
        <v>639299.78887225292</v>
      </c>
      <c r="HW119" s="45">
        <f t="shared" si="269"/>
        <v>648130.51172764378</v>
      </c>
      <c r="HX119" s="45">
        <f t="shared" si="269"/>
        <v>648130.51172764378</v>
      </c>
      <c r="HY119" s="45">
        <f t="shared" si="269"/>
        <v>648130.51172764378</v>
      </c>
      <c r="HZ119" s="45">
        <f t="shared" si="269"/>
        <v>617210.09004124929</v>
      </c>
      <c r="IA119" s="45">
        <f t="shared" si="269"/>
        <v>617210.09004124929</v>
      </c>
      <c r="IB119" s="45">
        <f t="shared" si="269"/>
        <v>617210.09004124929</v>
      </c>
      <c r="IC119" s="45">
        <f t="shared" si="269"/>
        <v>456304.01537772734</v>
      </c>
      <c r="ID119" s="45">
        <f t="shared" si="269"/>
        <v>456304.01537772734</v>
      </c>
      <c r="IE119" s="45">
        <f t="shared" si="269"/>
        <v>456304.01537772734</v>
      </c>
      <c r="IF119" s="45">
        <f t="shared" si="269"/>
        <v>293175.32626033702</v>
      </c>
      <c r="IG119" s="45">
        <f t="shared" ref="IG119" si="270">SUM(IH135:IS135)</f>
        <v>293175.32626033702</v>
      </c>
      <c r="IH119" s="45">
        <f t="shared" ref="IH119" si="271">SUM(II135:IT135)</f>
        <v>293175.32626033702</v>
      </c>
      <c r="II119" s="45">
        <f t="shared" ref="II119" si="272">SUM(IJ135:IU135)</f>
        <v>127793.32145532535</v>
      </c>
      <c r="IJ119" s="45">
        <f t="shared" ref="IJ119" si="273">SUM(IK135:IV135)</f>
        <v>127793.32145532535</v>
      </c>
      <c r="IK119" s="45">
        <f t="shared" ref="IK119" si="274">SUM(IL135:IW135)</f>
        <v>127793.32145532535</v>
      </c>
      <c r="IL119" s="45">
        <f t="shared" ref="IL119" si="275">SUM(IM135:IX135)</f>
        <v>0</v>
      </c>
      <c r="IM119" s="45"/>
      <c r="IN119" s="45"/>
      <c r="IO119" s="45"/>
      <c r="IP119" s="45"/>
      <c r="IQ119" s="45"/>
      <c r="IR119" s="45"/>
      <c r="IS119" s="45"/>
      <c r="IT119" s="45"/>
      <c r="IU119" s="45"/>
      <c r="IV119" s="45"/>
      <c r="IW119" s="45"/>
      <c r="IX119" s="45"/>
      <c r="IY119" s="45"/>
      <c r="IZ119" s="45"/>
      <c r="JA119" s="45"/>
      <c r="JB119" s="45"/>
      <c r="JC119" s="45"/>
      <c r="JD119" s="45"/>
      <c r="JE119" s="45"/>
      <c r="JF119" s="45"/>
      <c r="JG119" s="45"/>
      <c r="JH119" s="45"/>
      <c r="JI119" s="45"/>
      <c r="JJ119" s="45"/>
      <c r="JK119" s="45"/>
      <c r="JL119" s="45"/>
      <c r="JM119" s="45"/>
      <c r="JN119" s="45"/>
      <c r="JO119" s="45"/>
      <c r="JP119" s="45"/>
      <c r="JQ119" s="45"/>
      <c r="JR119" s="45"/>
      <c r="JS119" s="45"/>
      <c r="JT119" s="45"/>
      <c r="JU119" s="45"/>
      <c r="JV119" s="45"/>
      <c r="JW119" s="45"/>
      <c r="JX119" s="45"/>
      <c r="JY119" s="45"/>
      <c r="JZ119" s="45"/>
      <c r="KA119" s="45"/>
      <c r="KB119" s="45"/>
      <c r="KC119" s="45"/>
      <c r="KD119" s="45"/>
      <c r="KE119" s="45"/>
      <c r="KF119" s="45"/>
      <c r="KG119" s="45"/>
      <c r="KH119" s="45"/>
      <c r="KI119" s="45"/>
      <c r="KJ119" s="45"/>
      <c r="KK119" s="45"/>
      <c r="KL119" s="45"/>
      <c r="KM119" s="45"/>
      <c r="KN119" s="45"/>
      <c r="KO119" s="45"/>
      <c r="KP119" s="45"/>
      <c r="KQ119" s="45"/>
      <c r="KR119" s="45"/>
      <c r="KS119" s="45"/>
      <c r="KT119" s="45"/>
      <c r="KU119" s="45"/>
      <c r="KV119" s="45"/>
      <c r="KW119" s="45"/>
      <c r="KX119" s="45"/>
      <c r="KY119" s="45"/>
      <c r="KZ119" s="45"/>
      <c r="LA119" s="45"/>
      <c r="LB119" s="45"/>
      <c r="LC119" s="45"/>
      <c r="LD119" s="45"/>
      <c r="LE119" s="45"/>
      <c r="LF119" s="45"/>
      <c r="LG119" s="45"/>
      <c r="LH119" s="45"/>
      <c r="LI119" s="45"/>
      <c r="LJ119" s="45"/>
      <c r="LK119" s="45"/>
      <c r="LL119" s="45"/>
      <c r="LM119" s="45"/>
      <c r="LN119" s="45"/>
      <c r="LO119" s="45"/>
      <c r="LP119" s="45"/>
      <c r="LQ119" s="45"/>
      <c r="LR119" s="45"/>
      <c r="LS119" s="45"/>
      <c r="LT119" s="45"/>
      <c r="LU119" s="45"/>
      <c r="LV119" s="45"/>
      <c r="LW119" s="45"/>
      <c r="LX119" s="45"/>
      <c r="LY119" s="45"/>
      <c r="LZ119" s="45"/>
      <c r="MA119" s="45"/>
      <c r="MB119" s="45"/>
      <c r="MC119" s="45"/>
      <c r="MD119" s="45"/>
      <c r="ME119" s="45"/>
      <c r="MF119" s="45"/>
      <c r="MG119" s="45"/>
      <c r="MH119" s="45"/>
      <c r="MI119" s="45"/>
      <c r="MJ119" s="45"/>
      <c r="MK119" s="45"/>
      <c r="ML119" s="45"/>
      <c r="MM119" s="45"/>
      <c r="MN119" s="45"/>
      <c r="MO119" s="45"/>
      <c r="MP119" s="45"/>
      <c r="MQ119" s="45"/>
      <c r="MR119" s="45"/>
      <c r="MS119" s="45"/>
      <c r="MT119" s="45"/>
      <c r="MU119" s="45"/>
      <c r="MV119" s="45"/>
      <c r="MW119" s="45"/>
      <c r="MX119" s="45"/>
      <c r="MY119" s="45"/>
      <c r="MZ119" s="45"/>
      <c r="NA119" s="45"/>
      <c r="NB119" s="45"/>
      <c r="NC119" s="45"/>
      <c r="ND119" s="45"/>
      <c r="NE119" s="45"/>
      <c r="NF119" s="45"/>
      <c r="NG119" s="45"/>
      <c r="NH119" s="45"/>
      <c r="NI119" s="45"/>
      <c r="NJ119" s="45"/>
      <c r="NK119" s="45"/>
      <c r="NL119" s="45"/>
      <c r="NM119" s="45"/>
      <c r="NN119" s="45"/>
      <c r="NO119" s="45"/>
      <c r="NP119" s="45"/>
      <c r="NQ119" s="45"/>
      <c r="NR119" s="45"/>
      <c r="NS119" s="45"/>
      <c r="NT119" s="45"/>
      <c r="NU119" s="45"/>
      <c r="NV119" s="45"/>
      <c r="NW119" s="45"/>
      <c r="NX119" s="45"/>
      <c r="NY119" s="45"/>
      <c r="NZ119" s="45"/>
      <c r="OA119" s="45"/>
      <c r="OB119" s="45"/>
      <c r="OC119" s="45"/>
      <c r="OD119" s="45"/>
      <c r="OE119" s="45"/>
      <c r="OF119" s="45"/>
      <c r="OG119" s="45"/>
      <c r="OH119" s="45"/>
      <c r="OI119" s="45"/>
      <c r="OJ119" s="45"/>
      <c r="OK119" s="45"/>
      <c r="OL119" s="45"/>
      <c r="OM119" s="45"/>
      <c r="ON119" s="45"/>
      <c r="OO119" s="45"/>
      <c r="OP119" s="45"/>
      <c r="OQ119" s="45"/>
      <c r="OR119" s="45"/>
      <c r="OS119" s="45"/>
      <c r="OT119" s="45"/>
      <c r="OU119" s="45"/>
      <c r="OV119" s="45"/>
      <c r="OW119" s="45"/>
      <c r="OX119" s="45"/>
      <c r="OY119" s="45"/>
      <c r="OZ119" s="45"/>
      <c r="PA119" s="45"/>
      <c r="PB119" s="45"/>
      <c r="PC119" s="45"/>
      <c r="PD119" s="45"/>
      <c r="PE119" s="45"/>
      <c r="PF119" s="45"/>
      <c r="PG119" s="45"/>
      <c r="PH119" s="45"/>
      <c r="PI119" s="45"/>
      <c r="PJ119" s="45"/>
      <c r="PK119" s="45"/>
      <c r="PL119" s="45"/>
      <c r="PM119" s="45"/>
      <c r="PN119" s="45"/>
      <c r="PO119" s="45"/>
      <c r="PP119" s="45"/>
      <c r="PQ119" s="45"/>
      <c r="PR119" s="45"/>
      <c r="PS119" s="45"/>
      <c r="PT119" s="45"/>
      <c r="PU119" s="45"/>
      <c r="PV119" s="45"/>
      <c r="PW119" s="45"/>
      <c r="PX119" s="45"/>
      <c r="PY119" s="45"/>
      <c r="PZ119" s="45"/>
      <c r="QA119" s="45"/>
      <c r="QB119" s="45"/>
      <c r="QC119" s="45"/>
      <c r="QD119" s="45"/>
      <c r="QE119" s="45"/>
      <c r="QF119" s="45"/>
      <c r="QG119" s="45"/>
      <c r="QH119" s="45"/>
      <c r="QI119" s="45"/>
      <c r="QJ119" s="45"/>
      <c r="QK119" s="45"/>
      <c r="QL119" s="45"/>
      <c r="QM119" s="45"/>
      <c r="QN119" s="45"/>
      <c r="QO119" s="45"/>
      <c r="QP119" s="45"/>
      <c r="QQ119" s="45"/>
      <c r="QR119" s="45"/>
      <c r="QS119" s="45"/>
      <c r="QT119" s="45"/>
      <c r="QU119" s="45"/>
    </row>
    <row r="120" spans="2:463" outlineLevel="1">
      <c r="C120" s="75" t="s">
        <v>458</v>
      </c>
      <c r="D120" s="7"/>
      <c r="E120" s="50" t="s">
        <v>95</v>
      </c>
      <c r="H120" s="70"/>
      <c r="I120" s="45">
        <f t="shared" ref="I120" si="276">I116-I119</f>
        <v>0</v>
      </c>
      <c r="J120" s="45">
        <f t="shared" ref="J120:BU120" si="277">J116-J119</f>
        <v>0</v>
      </c>
      <c r="K120" s="45">
        <f t="shared" si="277"/>
        <v>0</v>
      </c>
      <c r="L120" s="45">
        <f t="shared" si="277"/>
        <v>0</v>
      </c>
      <c r="M120" s="45">
        <f t="shared" si="277"/>
        <v>0</v>
      </c>
      <c r="N120" s="45">
        <f t="shared" si="277"/>
        <v>0</v>
      </c>
      <c r="O120" s="45">
        <f t="shared" si="277"/>
        <v>0</v>
      </c>
      <c r="P120" s="45">
        <f t="shared" si="277"/>
        <v>0</v>
      </c>
      <c r="Q120" s="45">
        <f t="shared" si="277"/>
        <v>0</v>
      </c>
      <c r="R120" s="45">
        <f t="shared" si="277"/>
        <v>0</v>
      </c>
      <c r="S120" s="45">
        <f t="shared" si="277"/>
        <v>0</v>
      </c>
      <c r="T120" s="45">
        <f t="shared" si="277"/>
        <v>0</v>
      </c>
      <c r="U120" s="45">
        <f t="shared" si="277"/>
        <v>0</v>
      </c>
      <c r="V120" s="45">
        <f t="shared" si="277"/>
        <v>0</v>
      </c>
      <c r="W120" s="45">
        <f t="shared" si="277"/>
        <v>0</v>
      </c>
      <c r="X120" s="45">
        <f t="shared" si="277"/>
        <v>4110585.6139909588</v>
      </c>
      <c r="Y120" s="45">
        <f t="shared" si="277"/>
        <v>4110585.6139909588</v>
      </c>
      <c r="Z120" s="45">
        <f t="shared" si="277"/>
        <v>4535585.6139909588</v>
      </c>
      <c r="AA120" s="45">
        <f t="shared" si="277"/>
        <v>6120520.133028728</v>
      </c>
      <c r="AB120" s="45">
        <f t="shared" si="277"/>
        <v>6120520.133028728</v>
      </c>
      <c r="AC120" s="45">
        <f t="shared" si="277"/>
        <v>6970520.133028728</v>
      </c>
      <c r="AD120" s="45">
        <f t="shared" si="277"/>
        <v>7154555.8949578116</v>
      </c>
      <c r="AE120" s="45">
        <f t="shared" si="277"/>
        <v>7154555.8949578116</v>
      </c>
      <c r="AF120" s="45">
        <f t="shared" si="277"/>
        <v>7424555.8949578116</v>
      </c>
      <c r="AG120" s="45">
        <f t="shared" si="277"/>
        <v>7357680.4851410091</v>
      </c>
      <c r="AH120" s="45">
        <f t="shared" si="277"/>
        <v>7357680.4851410091</v>
      </c>
      <c r="AI120" s="45">
        <f t="shared" si="277"/>
        <v>7357680.4851410091</v>
      </c>
      <c r="AJ120" s="45">
        <f t="shared" si="277"/>
        <v>7289881.3174562817</v>
      </c>
      <c r="AK120" s="45">
        <f t="shared" si="277"/>
        <v>7289881.3174562817</v>
      </c>
      <c r="AL120" s="45">
        <f t="shared" si="277"/>
        <v>7289881.3174562817</v>
      </c>
      <c r="AM120" s="45">
        <f t="shared" si="277"/>
        <v>7221145.6319280164</v>
      </c>
      <c r="AN120" s="45">
        <f t="shared" si="277"/>
        <v>7221145.6319280164</v>
      </c>
      <c r="AO120" s="45">
        <f t="shared" si="277"/>
        <v>7221145.6319280164</v>
      </c>
      <c r="AP120" s="45">
        <f t="shared" si="277"/>
        <v>7151460.4923255574</v>
      </c>
      <c r="AQ120" s="45">
        <f t="shared" si="277"/>
        <v>7151460.4923255574</v>
      </c>
      <c r="AR120" s="45">
        <f t="shared" si="277"/>
        <v>7151460.4923255574</v>
      </c>
      <c r="AS120" s="45">
        <f t="shared" si="277"/>
        <v>7080812.7837285828</v>
      </c>
      <c r="AT120" s="45">
        <f t="shared" si="277"/>
        <v>7080812.7837285828</v>
      </c>
      <c r="AU120" s="45">
        <f t="shared" si="277"/>
        <v>7080812.7837285828</v>
      </c>
      <c r="AV120" s="45">
        <f t="shared" si="277"/>
        <v>7009189.2100588409</v>
      </c>
      <c r="AW120" s="45">
        <f t="shared" si="277"/>
        <v>7009189.2100588409</v>
      </c>
      <c r="AX120" s="45">
        <f t="shared" si="277"/>
        <v>7009189.2100588409</v>
      </c>
      <c r="AY120" s="45">
        <f t="shared" si="277"/>
        <v>6936576.2915777927</v>
      </c>
      <c r="AZ120" s="45">
        <f t="shared" si="277"/>
        <v>6936576.2915777927</v>
      </c>
      <c r="BA120" s="45">
        <f t="shared" si="277"/>
        <v>6936576.2915777927</v>
      </c>
      <c r="BB120" s="45">
        <f t="shared" si="277"/>
        <v>6862960.3623496909</v>
      </c>
      <c r="BC120" s="45">
        <f t="shared" si="277"/>
        <v>6862960.3623496909</v>
      </c>
      <c r="BD120" s="45">
        <f t="shared" si="277"/>
        <v>6862960.3623496909</v>
      </c>
      <c r="BE120" s="45">
        <f t="shared" si="277"/>
        <v>6788327.5676696207</v>
      </c>
      <c r="BF120" s="45">
        <f t="shared" si="277"/>
        <v>6788327.5676696207</v>
      </c>
      <c r="BG120" s="45">
        <f t="shared" si="277"/>
        <v>6788327.5676696207</v>
      </c>
      <c r="BH120" s="45">
        <f t="shared" si="277"/>
        <v>6712663.861456003</v>
      </c>
      <c r="BI120" s="45">
        <f t="shared" si="277"/>
        <v>6712663.861456003</v>
      </c>
      <c r="BJ120" s="45">
        <f t="shared" si="277"/>
        <v>6712663.861456003</v>
      </c>
      <c r="BK120" s="45">
        <f t="shared" si="277"/>
        <v>6635955.0036070887</v>
      </c>
      <c r="BL120" s="45">
        <f t="shared" si="277"/>
        <v>6635955.0036070887</v>
      </c>
      <c r="BM120" s="45">
        <f t="shared" si="277"/>
        <v>6635955.0036070887</v>
      </c>
      <c r="BN120" s="45">
        <f t="shared" si="277"/>
        <v>6558186.5573209375</v>
      </c>
      <c r="BO120" s="45">
        <f t="shared" si="277"/>
        <v>6558186.5573209375</v>
      </c>
      <c r="BP120" s="45">
        <f t="shared" si="277"/>
        <v>6558186.5573209375</v>
      </c>
      <c r="BQ120" s="45">
        <f t="shared" si="277"/>
        <v>6479343.8863783712</v>
      </c>
      <c r="BR120" s="45">
        <f t="shared" si="277"/>
        <v>6479343.8863783712</v>
      </c>
      <c r="BS120" s="45">
        <f t="shared" si="277"/>
        <v>6479343.8863783712</v>
      </c>
      <c r="BT120" s="45">
        <f t="shared" si="277"/>
        <v>6399412.1523884041</v>
      </c>
      <c r="BU120" s="45">
        <f t="shared" si="277"/>
        <v>6399412.1523884041</v>
      </c>
      <c r="BV120" s="45">
        <f t="shared" ref="BV120:EG120" si="278">BV116-BV119</f>
        <v>6399412.1523884041</v>
      </c>
      <c r="BW120" s="45">
        <f t="shared" si="278"/>
        <v>6318376.3119956143</v>
      </c>
      <c r="BX120" s="45">
        <f t="shared" si="278"/>
        <v>6318376.3119956143</v>
      </c>
      <c r="BY120" s="45">
        <f t="shared" si="278"/>
        <v>6318376.3119956143</v>
      </c>
      <c r="BZ120" s="45">
        <f t="shared" si="278"/>
        <v>6236221.1140489541</v>
      </c>
      <c r="CA120" s="45">
        <f t="shared" si="278"/>
        <v>6236221.1140489541</v>
      </c>
      <c r="CB120" s="45">
        <f t="shared" si="278"/>
        <v>6236221.1140489541</v>
      </c>
      <c r="CC120" s="45">
        <f t="shared" si="278"/>
        <v>6152931.0967314364</v>
      </c>
      <c r="CD120" s="45">
        <f t="shared" si="278"/>
        <v>6152931.0967314364</v>
      </c>
      <c r="CE120" s="45">
        <f t="shared" si="278"/>
        <v>6152931.0967314364</v>
      </c>
      <c r="CF120" s="45">
        <f t="shared" si="278"/>
        <v>6068490.5846501887</v>
      </c>
      <c r="CG120" s="45">
        <f t="shared" si="278"/>
        <v>6068490.5846501887</v>
      </c>
      <c r="CH120" s="45">
        <f t="shared" si="278"/>
        <v>6068490.5846501887</v>
      </c>
      <c r="CI120" s="45">
        <f t="shared" si="278"/>
        <v>5982883.6858862974</v>
      </c>
      <c r="CJ120" s="45">
        <f t="shared" si="278"/>
        <v>5982883.6858862974</v>
      </c>
      <c r="CK120" s="45">
        <f t="shared" si="278"/>
        <v>5982883.6858862974</v>
      </c>
      <c r="CL120" s="45">
        <f t="shared" si="278"/>
        <v>5896094.2890039161</v>
      </c>
      <c r="CM120" s="45">
        <f t="shared" si="278"/>
        <v>5896094.2890039161</v>
      </c>
      <c r="CN120" s="45">
        <f t="shared" si="278"/>
        <v>5896094.2890039161</v>
      </c>
      <c r="CO120" s="45">
        <f t="shared" si="278"/>
        <v>5808106.060018044</v>
      </c>
      <c r="CP120" s="45">
        <f t="shared" si="278"/>
        <v>5808106.060018044</v>
      </c>
      <c r="CQ120" s="45">
        <f t="shared" si="278"/>
        <v>5808106.060018044</v>
      </c>
      <c r="CR120" s="45">
        <f t="shared" si="278"/>
        <v>5718902.4393204339</v>
      </c>
      <c r="CS120" s="45">
        <f t="shared" si="278"/>
        <v>5718902.4393204339</v>
      </c>
      <c r="CT120" s="45">
        <f t="shared" si="278"/>
        <v>5718902.4393204339</v>
      </c>
      <c r="CU120" s="45">
        <f t="shared" si="278"/>
        <v>5628466.6385630313</v>
      </c>
      <c r="CV120" s="45">
        <f t="shared" si="278"/>
        <v>5628466.6385630313</v>
      </c>
      <c r="CW120" s="45">
        <f t="shared" si="278"/>
        <v>5628466.6385630313</v>
      </c>
      <c r="CX120" s="45">
        <f t="shared" si="278"/>
        <v>5536781.6374983629</v>
      </c>
      <c r="CY120" s="45">
        <f t="shared" si="278"/>
        <v>5536781.6374983629</v>
      </c>
      <c r="CZ120" s="45">
        <f t="shared" si="278"/>
        <v>5536781.6374983629</v>
      </c>
      <c r="DA120" s="45">
        <f t="shared" si="278"/>
        <v>5443830.180776285</v>
      </c>
      <c r="DB120" s="45">
        <f t="shared" si="278"/>
        <v>5443830.180776285</v>
      </c>
      <c r="DC120" s="45">
        <f t="shared" si="278"/>
        <v>5443830.180776285</v>
      </c>
      <c r="DD120" s="45">
        <f t="shared" si="278"/>
        <v>5349594.7746964805</v>
      </c>
      <c r="DE120" s="45">
        <f t="shared" si="278"/>
        <v>5349594.7746964805</v>
      </c>
      <c r="DF120" s="45">
        <f t="shared" si="278"/>
        <v>5349594.7746964805</v>
      </c>
      <c r="DG120" s="45">
        <f t="shared" si="278"/>
        <v>5254057.6839161003</v>
      </c>
      <c r="DH120" s="45">
        <f t="shared" si="278"/>
        <v>5254057.6839161003</v>
      </c>
      <c r="DI120" s="45">
        <f t="shared" si="278"/>
        <v>5254057.6839161003</v>
      </c>
      <c r="DJ120" s="45">
        <f t="shared" si="278"/>
        <v>5157200.9281119285</v>
      </c>
      <c r="DK120" s="45">
        <f t="shared" si="278"/>
        <v>5157200.9281119285</v>
      </c>
      <c r="DL120" s="45">
        <f t="shared" si="278"/>
        <v>5157200.9281119285</v>
      </c>
      <c r="DM120" s="45">
        <f t="shared" si="278"/>
        <v>5059006.2785964394</v>
      </c>
      <c r="DN120" s="45">
        <f t="shared" si="278"/>
        <v>5059006.2785964394</v>
      </c>
      <c r="DO120" s="45">
        <f t="shared" si="278"/>
        <v>5059006.2785964394</v>
      </c>
      <c r="DP120" s="45">
        <f t="shared" si="278"/>
        <v>4959455.2548871106</v>
      </c>
      <c r="DQ120" s="45">
        <f t="shared" si="278"/>
        <v>4959455.2548871106</v>
      </c>
      <c r="DR120" s="45">
        <f t="shared" si="278"/>
        <v>4959455.2548871106</v>
      </c>
      <c r="DS120" s="45">
        <f t="shared" si="278"/>
        <v>4858529.1212283503</v>
      </c>
      <c r="DT120" s="45">
        <f t="shared" si="278"/>
        <v>4858529.1212283503</v>
      </c>
      <c r="DU120" s="45">
        <f t="shared" si="278"/>
        <v>4858529.1212283503</v>
      </c>
      <c r="DV120" s="45">
        <f t="shared" si="278"/>
        <v>4756208.8830653811</v>
      </c>
      <c r="DW120" s="45">
        <f t="shared" si="278"/>
        <v>4756208.8830653811</v>
      </c>
      <c r="DX120" s="45">
        <f t="shared" si="278"/>
        <v>4756208.8830653811</v>
      </c>
      <c r="DY120" s="45">
        <f t="shared" si="278"/>
        <v>4652475.2834694162</v>
      </c>
      <c r="DZ120" s="45">
        <f t="shared" si="278"/>
        <v>4652475.2834694162</v>
      </c>
      <c r="EA120" s="45">
        <f t="shared" si="278"/>
        <v>4652475.2834694162</v>
      </c>
      <c r="EB120" s="45">
        <f t="shared" si="278"/>
        <v>4547308.7995134545</v>
      </c>
      <c r="EC120" s="45">
        <f t="shared" si="278"/>
        <v>4547308.7995134545</v>
      </c>
      <c r="ED120" s="45">
        <f t="shared" si="278"/>
        <v>4547308.7995134545</v>
      </c>
      <c r="EE120" s="45">
        <f t="shared" si="278"/>
        <v>4440689.6385980193</v>
      </c>
      <c r="EF120" s="45">
        <f t="shared" si="278"/>
        <v>4440689.6385980193</v>
      </c>
      <c r="EG120" s="45">
        <f t="shared" si="278"/>
        <v>4440689.6385980193</v>
      </c>
      <c r="EH120" s="45">
        <f t="shared" ref="EH120:GS120" si="279">EH116-EH119</f>
        <v>4332597.7347261384</v>
      </c>
      <c r="EI120" s="45">
        <f t="shared" si="279"/>
        <v>4332597.7347261384</v>
      </c>
      <c r="EJ120" s="45">
        <f t="shared" si="279"/>
        <v>4332597.7347261384</v>
      </c>
      <c r="EK120" s="45">
        <f t="shared" si="279"/>
        <v>4223012.7447268739</v>
      </c>
      <c r="EL120" s="45">
        <f t="shared" si="279"/>
        <v>4223012.7447268739</v>
      </c>
      <c r="EM120" s="45">
        <f t="shared" si="279"/>
        <v>4223012.7447268739</v>
      </c>
      <c r="EN120" s="45">
        <f t="shared" si="279"/>
        <v>4111914.0444266866</v>
      </c>
      <c r="EO120" s="45">
        <f t="shared" si="279"/>
        <v>4111914.0444266866</v>
      </c>
      <c r="EP120" s="45">
        <f t="shared" si="279"/>
        <v>4111914.0444266866</v>
      </c>
      <c r="EQ120" s="45">
        <f t="shared" si="279"/>
        <v>3999280.7247679108</v>
      </c>
      <c r="ER120" s="45">
        <f t="shared" si="279"/>
        <v>3999280.7247679108</v>
      </c>
      <c r="ES120" s="45">
        <f t="shared" si="279"/>
        <v>3999280.7247679108</v>
      </c>
      <c r="ET120" s="45">
        <f t="shared" si="279"/>
        <v>3885091.5878736181</v>
      </c>
      <c r="EU120" s="45">
        <f t="shared" si="279"/>
        <v>3885091.5878736181</v>
      </c>
      <c r="EV120" s="45">
        <f t="shared" si="279"/>
        <v>3885091.5878736181</v>
      </c>
      <c r="EW120" s="45">
        <f t="shared" si="279"/>
        <v>3769325.1430581259</v>
      </c>
      <c r="EX120" s="45">
        <f t="shared" si="279"/>
        <v>3769325.1430581259</v>
      </c>
      <c r="EY120" s="45">
        <f t="shared" si="279"/>
        <v>3769325.1430581259</v>
      </c>
      <c r="EZ120" s="45">
        <f t="shared" si="279"/>
        <v>3651959.602782391</v>
      </c>
      <c r="FA120" s="45">
        <f t="shared" si="279"/>
        <v>3651959.602782391</v>
      </c>
      <c r="FB120" s="45">
        <f t="shared" si="279"/>
        <v>3651959.602782391</v>
      </c>
      <c r="FC120" s="45">
        <f t="shared" si="279"/>
        <v>3532972.8785535432</v>
      </c>
      <c r="FD120" s="45">
        <f t="shared" si="279"/>
        <v>3532972.8785535432</v>
      </c>
      <c r="FE120" s="45">
        <f t="shared" si="279"/>
        <v>3532972.8785535432</v>
      </c>
      <c r="FF120" s="45">
        <f t="shared" si="279"/>
        <v>3412342.5767677729</v>
      </c>
      <c r="FG120" s="45">
        <f t="shared" si="279"/>
        <v>3412342.5767677729</v>
      </c>
      <c r="FH120" s="45">
        <f t="shared" si="279"/>
        <v>3412342.5767677729</v>
      </c>
      <c r="FI120" s="45">
        <f t="shared" si="279"/>
        <v>3290045.9944957988</v>
      </c>
      <c r="FJ120" s="45">
        <f t="shared" si="279"/>
        <v>3290045.9944957988</v>
      </c>
      <c r="FK120" s="45">
        <f t="shared" si="279"/>
        <v>3290045.9944957988</v>
      </c>
      <c r="FL120" s="45">
        <f t="shared" si="279"/>
        <v>3166060.1152101173</v>
      </c>
      <c r="FM120" s="45">
        <f t="shared" si="279"/>
        <v>3166060.1152101173</v>
      </c>
      <c r="FN120" s="45">
        <f t="shared" si="279"/>
        <v>3166060.1152101173</v>
      </c>
      <c r="FO120" s="45">
        <f t="shared" si="279"/>
        <v>3040361.6044532363</v>
      </c>
      <c r="FP120" s="45">
        <f t="shared" si="279"/>
        <v>3040361.6044532363</v>
      </c>
      <c r="FQ120" s="45">
        <f t="shared" si="279"/>
        <v>3040361.6044532363</v>
      </c>
      <c r="FR120" s="45">
        <f t="shared" si="279"/>
        <v>2912926.8054460692</v>
      </c>
      <c r="FS120" s="45">
        <f t="shared" si="279"/>
        <v>2912926.8054460692</v>
      </c>
      <c r="FT120" s="45">
        <f t="shared" si="279"/>
        <v>2912926.8054460692</v>
      </c>
      <c r="FU120" s="45">
        <f t="shared" si="279"/>
        <v>2783731.7346356688</v>
      </c>
      <c r="FV120" s="45">
        <f t="shared" si="279"/>
        <v>2783731.7346356688</v>
      </c>
      <c r="FW120" s="45">
        <f t="shared" si="279"/>
        <v>2783731.7346356688</v>
      </c>
      <c r="FX120" s="45">
        <f t="shared" si="279"/>
        <v>2652752.0771814631</v>
      </c>
      <c r="FY120" s="45">
        <f t="shared" si="279"/>
        <v>2652752.0771814631</v>
      </c>
      <c r="FZ120" s="45">
        <f t="shared" si="279"/>
        <v>2652752.0771814631</v>
      </c>
      <c r="GA120" s="45">
        <f t="shared" si="279"/>
        <v>2519963.1823791382</v>
      </c>
      <c r="GB120" s="45">
        <f t="shared" si="279"/>
        <v>2519963.1823791382</v>
      </c>
      <c r="GC120" s="45">
        <f t="shared" si="279"/>
        <v>2519963.1823791382</v>
      </c>
      <c r="GD120" s="45">
        <f t="shared" si="279"/>
        <v>2385340.059021316</v>
      </c>
      <c r="GE120" s="45">
        <f t="shared" si="279"/>
        <v>2385340.059021316</v>
      </c>
      <c r="GF120" s="45">
        <f t="shared" si="279"/>
        <v>2385340.059021316</v>
      </c>
      <c r="GG120" s="45">
        <f t="shared" si="279"/>
        <v>2248857.3706941437</v>
      </c>
      <c r="GH120" s="45">
        <f t="shared" si="279"/>
        <v>2248857.3706941437</v>
      </c>
      <c r="GI120" s="45">
        <f t="shared" si="279"/>
        <v>2248857.3706941437</v>
      </c>
      <c r="GJ120" s="45">
        <f t="shared" si="279"/>
        <v>2110489.4310089159</v>
      </c>
      <c r="GK120" s="45">
        <f t="shared" si="279"/>
        <v>2110489.4310089159</v>
      </c>
      <c r="GL120" s="45">
        <f t="shared" si="279"/>
        <v>2110489.4310089159</v>
      </c>
      <c r="GM120" s="45">
        <f t="shared" si="279"/>
        <v>1970210.1987678325</v>
      </c>
      <c r="GN120" s="45">
        <f t="shared" si="279"/>
        <v>1970210.1987678325</v>
      </c>
      <c r="GO120" s="45">
        <f t="shared" si="279"/>
        <v>1970210.1987678325</v>
      </c>
      <c r="GP120" s="45">
        <f t="shared" si="279"/>
        <v>1827993.2730629775</v>
      </c>
      <c r="GQ120" s="45">
        <f t="shared" si="279"/>
        <v>1827993.2730629775</v>
      </c>
      <c r="GR120" s="45">
        <f t="shared" si="279"/>
        <v>1827993.2730629775</v>
      </c>
      <c r="GS120" s="45">
        <f t="shared" si="279"/>
        <v>1683811.8883076031</v>
      </c>
      <c r="GT120" s="45">
        <f t="shared" ref="GT120:IF120" si="280">GT116-GT119</f>
        <v>1683811.8883076031</v>
      </c>
      <c r="GU120" s="45">
        <f t="shared" si="280"/>
        <v>1683811.8883076031</v>
      </c>
      <c r="GV120" s="45">
        <f t="shared" si="280"/>
        <v>1537638.9091987766</v>
      </c>
      <c r="GW120" s="45">
        <f t="shared" si="280"/>
        <v>1537638.9091987766</v>
      </c>
      <c r="GX120" s="45">
        <f t="shared" si="280"/>
        <v>1537638.9091987766</v>
      </c>
      <c r="GY120" s="45">
        <f t="shared" si="280"/>
        <v>1389446.8256104479</v>
      </c>
      <c r="GZ120" s="45">
        <f t="shared" si="280"/>
        <v>1389446.8256104479</v>
      </c>
      <c r="HA120" s="45">
        <f t="shared" si="280"/>
        <v>1389446.8256104479</v>
      </c>
      <c r="HB120" s="45">
        <f t="shared" si="280"/>
        <v>1239207.7474159736</v>
      </c>
      <c r="HC120" s="45">
        <f t="shared" si="280"/>
        <v>1239207.7474159736</v>
      </c>
      <c r="HD120" s="45">
        <f t="shared" si="280"/>
        <v>1239207.7474159736</v>
      </c>
      <c r="HE120" s="45">
        <f t="shared" si="280"/>
        <v>1086893.3992391252</v>
      </c>
      <c r="HF120" s="45">
        <f t="shared" si="280"/>
        <v>1086893.3992391252</v>
      </c>
      <c r="HG120" s="45">
        <f t="shared" si="280"/>
        <v>1086893.3992391252</v>
      </c>
      <c r="HH120" s="45">
        <f t="shared" si="280"/>
        <v>932475.11513259017</v>
      </c>
      <c r="HI120" s="45">
        <f t="shared" si="280"/>
        <v>932475.11513259017</v>
      </c>
      <c r="HJ120" s="45">
        <f t="shared" si="280"/>
        <v>932475.11513259017</v>
      </c>
      <c r="HK120" s="45">
        <f t="shared" si="280"/>
        <v>775923.83318296936</v>
      </c>
      <c r="HL120" s="45">
        <f t="shared" si="280"/>
        <v>775923.83318296936</v>
      </c>
      <c r="HM120" s="45">
        <f t="shared" si="280"/>
        <v>775923.83318296936</v>
      </c>
      <c r="HN120" s="45">
        <f t="shared" si="280"/>
        <v>617210.09004124952</v>
      </c>
      <c r="HO120" s="45">
        <f t="shared" si="280"/>
        <v>617210.09004124952</v>
      </c>
      <c r="HP120" s="45">
        <f t="shared" si="280"/>
        <v>617210.09004124952</v>
      </c>
      <c r="HQ120" s="45">
        <f t="shared" si="280"/>
        <v>456304.01537772734</v>
      </c>
      <c r="HR120" s="45">
        <f t="shared" si="280"/>
        <v>456304.01537772734</v>
      </c>
      <c r="HS120" s="45">
        <f t="shared" si="280"/>
        <v>456304.01537772734</v>
      </c>
      <c r="HT120" s="45">
        <f t="shared" si="280"/>
        <v>293175.32626033714</v>
      </c>
      <c r="HU120" s="45">
        <f t="shared" si="280"/>
        <v>293175.32626033714</v>
      </c>
      <c r="HV120" s="45">
        <f t="shared" si="280"/>
        <v>293175.32626033714</v>
      </c>
      <c r="HW120" s="45">
        <f t="shared" si="280"/>
        <v>127793.32145532535</v>
      </c>
      <c r="HX120" s="45">
        <f t="shared" si="280"/>
        <v>127793.32145532535</v>
      </c>
      <c r="HY120" s="45">
        <f t="shared" si="280"/>
        <v>127793.32145532535</v>
      </c>
      <c r="HZ120" s="45">
        <f t="shared" si="280"/>
        <v>0</v>
      </c>
      <c r="IA120" s="45">
        <f t="shared" si="280"/>
        <v>0</v>
      </c>
      <c r="IB120" s="45">
        <f t="shared" si="280"/>
        <v>0</v>
      </c>
      <c r="IC120" s="45">
        <f t="shared" si="280"/>
        <v>0</v>
      </c>
      <c r="ID120" s="45">
        <f t="shared" si="280"/>
        <v>0</v>
      </c>
      <c r="IE120" s="45">
        <f t="shared" si="280"/>
        <v>0</v>
      </c>
      <c r="IF120" s="45">
        <f t="shared" si="280"/>
        <v>0</v>
      </c>
      <c r="IG120" s="45">
        <f t="shared" ref="IG120:II120" si="281">IG116-IG119</f>
        <v>0</v>
      </c>
      <c r="IH120" s="45">
        <f t="shared" si="281"/>
        <v>0</v>
      </c>
      <c r="II120" s="45">
        <f t="shared" si="281"/>
        <v>0</v>
      </c>
      <c r="IJ120" s="45">
        <f t="shared" ref="IJ120:IL120" si="282">IJ116-IJ119</f>
        <v>0</v>
      </c>
      <c r="IK120" s="45">
        <f t="shared" si="282"/>
        <v>0</v>
      </c>
      <c r="IL120" s="45">
        <f t="shared" si="282"/>
        <v>0</v>
      </c>
      <c r="IM120" s="45"/>
      <c r="IN120" s="45"/>
      <c r="IO120" s="45"/>
      <c r="IP120" s="45"/>
      <c r="IQ120" s="45"/>
      <c r="IR120" s="45"/>
      <c r="IS120" s="45"/>
      <c r="IT120" s="45"/>
      <c r="IU120" s="45"/>
      <c r="IV120" s="45"/>
      <c r="IW120" s="45"/>
      <c r="IX120" s="45"/>
      <c r="IY120" s="45"/>
      <c r="IZ120" s="45"/>
      <c r="JA120" s="45"/>
      <c r="JB120" s="45"/>
      <c r="JC120" s="45"/>
      <c r="JD120" s="45"/>
      <c r="JE120" s="45"/>
      <c r="JF120" s="45"/>
      <c r="JG120" s="45"/>
      <c r="JH120" s="45"/>
      <c r="JI120" s="45"/>
      <c r="JJ120" s="45"/>
      <c r="JK120" s="45"/>
      <c r="JL120" s="45"/>
      <c r="JM120" s="45"/>
      <c r="JN120" s="45"/>
      <c r="JO120" s="45"/>
      <c r="JP120" s="45"/>
      <c r="JQ120" s="45"/>
      <c r="JR120" s="45"/>
      <c r="JS120" s="45"/>
      <c r="JT120" s="45"/>
      <c r="JU120" s="45"/>
      <c r="JV120" s="45"/>
      <c r="JW120" s="45"/>
      <c r="JX120" s="45"/>
      <c r="JY120" s="45"/>
      <c r="JZ120" s="45"/>
      <c r="KA120" s="45"/>
      <c r="KB120" s="45"/>
      <c r="KC120" s="45"/>
      <c r="KD120" s="45"/>
      <c r="KE120" s="45"/>
      <c r="KF120" s="45"/>
      <c r="KG120" s="45"/>
      <c r="KH120" s="45"/>
      <c r="KI120" s="45"/>
      <c r="KJ120" s="45"/>
      <c r="KK120" s="45"/>
      <c r="KL120" s="45"/>
      <c r="KM120" s="45"/>
      <c r="KN120" s="45"/>
      <c r="KO120" s="45"/>
      <c r="KP120" s="45"/>
      <c r="KQ120" s="45"/>
      <c r="KR120" s="45"/>
      <c r="KS120" s="45"/>
      <c r="KT120" s="45"/>
      <c r="KU120" s="45"/>
      <c r="KV120" s="45"/>
      <c r="KW120" s="45"/>
      <c r="KX120" s="45"/>
      <c r="KY120" s="45"/>
      <c r="KZ120" s="45"/>
      <c r="LA120" s="45"/>
      <c r="LB120" s="45"/>
      <c r="LC120" s="45"/>
      <c r="LD120" s="45"/>
      <c r="LE120" s="45"/>
      <c r="LF120" s="45"/>
      <c r="LG120" s="45"/>
      <c r="LH120" s="45"/>
      <c r="LI120" s="45"/>
      <c r="LJ120" s="45"/>
      <c r="LK120" s="45"/>
      <c r="LL120" s="45"/>
      <c r="LM120" s="45"/>
      <c r="LN120" s="45"/>
      <c r="LO120" s="45"/>
      <c r="LP120" s="45"/>
      <c r="LQ120" s="45"/>
      <c r="LR120" s="45"/>
      <c r="LS120" s="45"/>
      <c r="LT120" s="45"/>
      <c r="LU120" s="45"/>
      <c r="LV120" s="45"/>
      <c r="LW120" s="45"/>
      <c r="LX120" s="45"/>
      <c r="LY120" s="45"/>
      <c r="LZ120" s="45"/>
      <c r="MA120" s="45"/>
      <c r="MB120" s="45"/>
      <c r="MC120" s="45"/>
      <c r="MD120" s="45"/>
      <c r="ME120" s="45"/>
      <c r="MF120" s="45"/>
      <c r="MG120" s="45"/>
      <c r="MH120" s="45"/>
      <c r="MI120" s="45"/>
      <c r="MJ120" s="45"/>
      <c r="MK120" s="45"/>
      <c r="ML120" s="45"/>
      <c r="MM120" s="45"/>
      <c r="MN120" s="45"/>
      <c r="MO120" s="45"/>
      <c r="MP120" s="45"/>
      <c r="MQ120" s="45"/>
      <c r="MR120" s="45"/>
      <c r="MS120" s="45"/>
      <c r="MT120" s="45"/>
      <c r="MU120" s="45"/>
      <c r="MV120" s="45"/>
      <c r="MW120" s="45"/>
      <c r="MX120" s="45"/>
      <c r="MY120" s="45"/>
      <c r="MZ120" s="45"/>
      <c r="NA120" s="45"/>
      <c r="NB120" s="45"/>
      <c r="NC120" s="45"/>
      <c r="ND120" s="45"/>
      <c r="NE120" s="45"/>
      <c r="NF120" s="45"/>
      <c r="NG120" s="45"/>
      <c r="NH120" s="45"/>
      <c r="NI120" s="45"/>
      <c r="NJ120" s="45"/>
      <c r="NK120" s="45"/>
      <c r="NL120" s="45"/>
      <c r="NM120" s="45"/>
      <c r="NN120" s="45"/>
      <c r="NO120" s="45"/>
      <c r="NP120" s="45"/>
      <c r="NQ120" s="45"/>
      <c r="NR120" s="45"/>
      <c r="NS120" s="45"/>
      <c r="NT120" s="45"/>
      <c r="NU120" s="45"/>
      <c r="NV120" s="45"/>
      <c r="NW120" s="45"/>
      <c r="NX120" s="45"/>
      <c r="NY120" s="45"/>
      <c r="NZ120" s="45"/>
      <c r="OA120" s="45"/>
      <c r="OB120" s="45"/>
      <c r="OC120" s="45"/>
      <c r="OD120" s="45"/>
      <c r="OE120" s="45"/>
      <c r="OF120" s="45"/>
      <c r="OG120" s="45"/>
      <c r="OH120" s="45"/>
      <c r="OI120" s="45"/>
      <c r="OJ120" s="45"/>
      <c r="OK120" s="45"/>
      <c r="OL120" s="45"/>
      <c r="OM120" s="45"/>
      <c r="ON120" s="45"/>
      <c r="OO120" s="45"/>
      <c r="OP120" s="45"/>
      <c r="OQ120" s="45"/>
      <c r="OR120" s="45"/>
      <c r="OS120" s="45"/>
      <c r="OT120" s="45"/>
      <c r="OU120" s="45"/>
      <c r="OV120" s="45"/>
      <c r="OW120" s="45"/>
      <c r="OX120" s="45"/>
      <c r="OY120" s="45"/>
      <c r="OZ120" s="45"/>
      <c r="PA120" s="45"/>
      <c r="PB120" s="45"/>
      <c r="PC120" s="45"/>
      <c r="PD120" s="45"/>
      <c r="PE120" s="45"/>
      <c r="PF120" s="45"/>
      <c r="PG120" s="45"/>
      <c r="PH120" s="45"/>
      <c r="PI120" s="45"/>
      <c r="PJ120" s="45"/>
      <c r="PK120" s="45"/>
      <c r="PL120" s="45"/>
      <c r="PM120" s="45"/>
      <c r="PN120" s="45"/>
      <c r="PO120" s="45"/>
      <c r="PP120" s="45"/>
      <c r="PQ120" s="45"/>
      <c r="PR120" s="45"/>
      <c r="PS120" s="45"/>
      <c r="PT120" s="45"/>
      <c r="PU120" s="45"/>
      <c r="PV120" s="45"/>
      <c r="PW120" s="45"/>
      <c r="PX120" s="45"/>
      <c r="PY120" s="45"/>
      <c r="PZ120" s="45"/>
      <c r="QA120" s="45"/>
      <c r="QB120" s="45"/>
      <c r="QC120" s="45"/>
      <c r="QD120" s="45"/>
      <c r="QE120" s="45"/>
      <c r="QF120" s="45"/>
      <c r="QG120" s="45"/>
      <c r="QH120" s="45"/>
      <c r="QI120" s="45"/>
      <c r="QJ120" s="45"/>
      <c r="QK120" s="45"/>
      <c r="QL120" s="45"/>
      <c r="QM120" s="45"/>
      <c r="QN120" s="45"/>
      <c r="QO120" s="45"/>
      <c r="QP120" s="45"/>
      <c r="QQ120" s="45"/>
      <c r="QR120" s="45"/>
      <c r="QS120" s="45"/>
      <c r="QT120" s="45"/>
      <c r="QU120" s="45"/>
    </row>
    <row r="121" spans="2:463" outlineLevel="1">
      <c r="C121" s="7"/>
      <c r="D121" s="7"/>
      <c r="E121" s="50"/>
      <c r="H121" s="70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O121" s="45"/>
      <c r="CP121" s="45"/>
      <c r="CQ121" s="45"/>
      <c r="CR121" s="45"/>
      <c r="CS121" s="45"/>
      <c r="CT121" s="45"/>
      <c r="CU121" s="45"/>
      <c r="CV121" s="45"/>
      <c r="CW121" s="45"/>
      <c r="CX121" s="45"/>
      <c r="CY121" s="45"/>
      <c r="CZ121" s="45"/>
      <c r="DA121" s="45"/>
      <c r="DB121" s="45"/>
      <c r="DC121" s="45"/>
      <c r="DD121" s="45"/>
      <c r="DE121" s="45"/>
      <c r="DF121" s="45"/>
      <c r="DG121" s="45"/>
      <c r="DH121" s="45"/>
      <c r="DI121" s="45"/>
      <c r="DJ121" s="45"/>
      <c r="DK121" s="45"/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  <c r="FD121" s="45"/>
      <c r="FE121" s="45"/>
      <c r="FF121" s="45"/>
      <c r="FG121" s="45"/>
      <c r="FH121" s="45"/>
      <c r="FI121" s="45"/>
      <c r="FJ121" s="45"/>
      <c r="FK121" s="45"/>
      <c r="FL121" s="45"/>
      <c r="FM121" s="45"/>
      <c r="FN121" s="45"/>
      <c r="FO121" s="45"/>
      <c r="FP121" s="45"/>
      <c r="FQ121" s="45"/>
      <c r="FR121" s="45"/>
      <c r="FS121" s="45"/>
      <c r="FT121" s="45"/>
      <c r="FU121" s="45"/>
      <c r="FV121" s="45"/>
      <c r="FW121" s="45"/>
      <c r="FX121" s="45"/>
      <c r="FY121" s="45"/>
      <c r="FZ121" s="45"/>
      <c r="GA121" s="45"/>
      <c r="GB121" s="45"/>
      <c r="GC121" s="45"/>
      <c r="GD121" s="45"/>
      <c r="GE121" s="45"/>
      <c r="GF121" s="45"/>
      <c r="GG121" s="45"/>
      <c r="GH121" s="45"/>
      <c r="GI121" s="45"/>
      <c r="GJ121" s="45"/>
      <c r="GK121" s="45"/>
      <c r="GL121" s="45"/>
      <c r="GM121" s="45"/>
      <c r="GN121" s="45"/>
      <c r="GO121" s="45"/>
      <c r="GP121" s="45"/>
      <c r="GQ121" s="45"/>
      <c r="GR121" s="45"/>
      <c r="GS121" s="45"/>
      <c r="GT121" s="45"/>
      <c r="GU121" s="45"/>
      <c r="GV121" s="45"/>
      <c r="GW121" s="45"/>
      <c r="GX121" s="45"/>
      <c r="GY121" s="45"/>
      <c r="GZ121" s="45"/>
      <c r="HA121" s="45"/>
      <c r="HB121" s="45"/>
      <c r="HC121" s="45"/>
      <c r="HD121" s="45"/>
      <c r="HE121" s="45"/>
      <c r="HF121" s="45"/>
      <c r="HG121" s="45"/>
      <c r="HH121" s="45"/>
      <c r="HI121" s="45"/>
      <c r="HJ121" s="45"/>
      <c r="HK121" s="45"/>
      <c r="HL121" s="45"/>
      <c r="HM121" s="45"/>
      <c r="HN121" s="45"/>
      <c r="HO121" s="45"/>
      <c r="HP121" s="45"/>
      <c r="HQ121" s="45"/>
      <c r="HR121" s="45"/>
      <c r="HS121" s="45"/>
      <c r="HT121" s="45"/>
      <c r="HU121" s="45"/>
      <c r="HV121" s="45"/>
      <c r="HW121" s="45"/>
      <c r="HX121" s="45"/>
      <c r="HY121" s="45"/>
      <c r="HZ121" s="45"/>
      <c r="IA121" s="45"/>
      <c r="IB121" s="45"/>
      <c r="IC121" s="45"/>
      <c r="ID121" s="45"/>
      <c r="IE121" s="45"/>
      <c r="IF121" s="45"/>
      <c r="IG121" s="45"/>
      <c r="IH121" s="45"/>
      <c r="II121" s="45"/>
      <c r="IJ121" s="45"/>
      <c r="IK121" s="45"/>
      <c r="IL121" s="45"/>
      <c r="IM121" s="45"/>
      <c r="IN121" s="45"/>
      <c r="IO121" s="45"/>
      <c r="IP121" s="45"/>
      <c r="IQ121" s="45"/>
      <c r="IR121" s="45"/>
      <c r="IS121" s="45"/>
      <c r="IT121" s="45"/>
      <c r="IU121" s="45"/>
      <c r="IV121" s="45"/>
      <c r="IW121" s="45"/>
      <c r="IX121" s="45"/>
      <c r="IY121" s="45"/>
      <c r="IZ121" s="45"/>
      <c r="JA121" s="45"/>
      <c r="JB121" s="45"/>
      <c r="JC121" s="45"/>
      <c r="JD121" s="45"/>
      <c r="JE121" s="45"/>
      <c r="JF121" s="45"/>
      <c r="JG121" s="45"/>
      <c r="JH121" s="45"/>
      <c r="JI121" s="45"/>
      <c r="JJ121" s="45"/>
      <c r="JK121" s="45"/>
      <c r="JL121" s="45"/>
      <c r="JM121" s="45"/>
      <c r="JN121" s="45"/>
      <c r="JO121" s="45"/>
      <c r="JP121" s="45"/>
      <c r="JQ121" s="45"/>
      <c r="JR121" s="45"/>
      <c r="JS121" s="45"/>
      <c r="JT121" s="45"/>
      <c r="JU121" s="45"/>
      <c r="JV121" s="45"/>
      <c r="JW121" s="45"/>
      <c r="JX121" s="45"/>
      <c r="JY121" s="45"/>
      <c r="JZ121" s="45"/>
      <c r="KA121" s="45"/>
      <c r="KB121" s="45"/>
      <c r="KC121" s="45"/>
      <c r="KD121" s="45"/>
      <c r="KE121" s="45"/>
      <c r="KF121" s="45"/>
      <c r="KG121" s="45"/>
      <c r="KH121" s="45"/>
      <c r="KI121" s="45"/>
      <c r="KJ121" s="45"/>
      <c r="KK121" s="45"/>
      <c r="KL121" s="45"/>
      <c r="KM121" s="45"/>
      <c r="KN121" s="45"/>
      <c r="KO121" s="45"/>
      <c r="KP121" s="45"/>
      <c r="KQ121" s="45"/>
      <c r="KR121" s="45"/>
      <c r="KS121" s="45"/>
      <c r="KT121" s="45"/>
      <c r="KU121" s="45"/>
      <c r="KV121" s="45"/>
      <c r="KW121" s="45"/>
      <c r="KX121" s="45"/>
      <c r="KY121" s="45"/>
      <c r="KZ121" s="45"/>
      <c r="LA121" s="45"/>
      <c r="LB121" s="45"/>
      <c r="LC121" s="45"/>
      <c r="LD121" s="45"/>
      <c r="LE121" s="45"/>
      <c r="LF121" s="45"/>
      <c r="LG121" s="45"/>
      <c r="LH121" s="45"/>
      <c r="LI121" s="45"/>
      <c r="LJ121" s="45"/>
      <c r="LK121" s="45"/>
      <c r="LL121" s="45"/>
      <c r="LM121" s="45"/>
      <c r="LN121" s="45"/>
      <c r="LO121" s="45"/>
      <c r="LP121" s="45"/>
      <c r="LQ121" s="45"/>
      <c r="LR121" s="45"/>
      <c r="LS121" s="45"/>
      <c r="LT121" s="45"/>
      <c r="LU121" s="45"/>
      <c r="LV121" s="45"/>
      <c r="LW121" s="45"/>
      <c r="LX121" s="45"/>
      <c r="LY121" s="45"/>
      <c r="LZ121" s="45"/>
      <c r="MA121" s="45"/>
      <c r="MB121" s="45"/>
      <c r="MC121" s="45"/>
      <c r="MD121" s="45"/>
      <c r="ME121" s="45"/>
      <c r="MF121" s="45"/>
      <c r="MG121" s="45"/>
      <c r="MH121" s="45"/>
      <c r="MI121" s="45"/>
      <c r="MJ121" s="45"/>
      <c r="MK121" s="45"/>
      <c r="ML121" s="45"/>
      <c r="MM121" s="45"/>
      <c r="MN121" s="45"/>
      <c r="MO121" s="45"/>
      <c r="MP121" s="45"/>
      <c r="MQ121" s="45"/>
      <c r="MR121" s="45"/>
      <c r="MS121" s="45"/>
      <c r="MT121" s="45"/>
      <c r="MU121" s="45"/>
      <c r="MV121" s="45"/>
      <c r="MW121" s="45"/>
      <c r="MX121" s="45"/>
      <c r="MY121" s="45"/>
      <c r="MZ121" s="45"/>
      <c r="NA121" s="45"/>
      <c r="NB121" s="45"/>
      <c r="NC121" s="45"/>
      <c r="ND121" s="45"/>
      <c r="NE121" s="45"/>
      <c r="NF121" s="45"/>
      <c r="NG121" s="45"/>
      <c r="NH121" s="45"/>
      <c r="NI121" s="45"/>
      <c r="NJ121" s="45"/>
      <c r="NK121" s="45"/>
      <c r="NL121" s="45"/>
      <c r="NM121" s="45"/>
      <c r="NN121" s="45"/>
      <c r="NO121" s="45"/>
      <c r="NP121" s="45"/>
      <c r="NQ121" s="45"/>
      <c r="NR121" s="45"/>
      <c r="NS121" s="45"/>
      <c r="NT121" s="45"/>
      <c r="NU121" s="45"/>
      <c r="NV121" s="45"/>
      <c r="NW121" s="45"/>
      <c r="NX121" s="45"/>
      <c r="NY121" s="45"/>
      <c r="NZ121" s="45"/>
      <c r="OA121" s="45"/>
      <c r="OB121" s="45"/>
      <c r="OC121" s="45"/>
      <c r="OD121" s="45"/>
      <c r="OE121" s="45"/>
      <c r="OF121" s="45"/>
      <c r="OG121" s="45"/>
      <c r="OH121" s="45"/>
      <c r="OI121" s="45"/>
      <c r="OJ121" s="45"/>
      <c r="OK121" s="45"/>
      <c r="OL121" s="45"/>
      <c r="OM121" s="45"/>
      <c r="ON121" s="45"/>
      <c r="OO121" s="45"/>
      <c r="OP121" s="45"/>
      <c r="OQ121" s="45"/>
      <c r="OR121" s="45"/>
      <c r="OS121" s="45"/>
      <c r="OT121" s="45"/>
      <c r="OU121" s="45"/>
      <c r="OV121" s="45"/>
      <c r="OW121" s="45"/>
      <c r="OX121" s="45"/>
      <c r="OY121" s="45"/>
      <c r="OZ121" s="45"/>
      <c r="PA121" s="45"/>
      <c r="PB121" s="45"/>
      <c r="PC121" s="45"/>
      <c r="PD121" s="45"/>
      <c r="PE121" s="45"/>
      <c r="PF121" s="45"/>
      <c r="PG121" s="45"/>
      <c r="PH121" s="45"/>
      <c r="PI121" s="45"/>
      <c r="PJ121" s="45"/>
      <c r="PK121" s="45"/>
      <c r="PL121" s="45"/>
      <c r="PM121" s="45"/>
      <c r="PN121" s="45"/>
      <c r="PO121" s="45"/>
      <c r="PP121" s="45"/>
      <c r="PQ121" s="45"/>
      <c r="PR121" s="45"/>
      <c r="PS121" s="45"/>
      <c r="PT121" s="45"/>
      <c r="PU121" s="45"/>
      <c r="PV121" s="45"/>
      <c r="PW121" s="45"/>
      <c r="PX121" s="45"/>
      <c r="PY121" s="45"/>
      <c r="PZ121" s="45"/>
      <c r="QA121" s="45"/>
      <c r="QB121" s="45"/>
      <c r="QC121" s="45"/>
      <c r="QD121" s="45"/>
      <c r="QE121" s="45"/>
      <c r="QF121" s="45"/>
      <c r="QG121" s="45"/>
      <c r="QH121" s="45"/>
      <c r="QI121" s="45"/>
      <c r="QJ121" s="45"/>
      <c r="QK121" s="45"/>
      <c r="QL121" s="45"/>
      <c r="QM121" s="45"/>
      <c r="QN121" s="45"/>
      <c r="QO121" s="45"/>
      <c r="QP121" s="45"/>
      <c r="QQ121" s="45"/>
      <c r="QR121" s="45"/>
      <c r="QS121" s="45"/>
      <c r="QT121" s="45"/>
      <c r="QU121" s="45"/>
    </row>
    <row r="122" spans="2:463" ht="15" customHeight="1" outlineLevel="1">
      <c r="B122" s="88" t="s">
        <v>381</v>
      </c>
      <c r="E122" s="50"/>
      <c r="H122" s="4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  <c r="BD122" s="45"/>
      <c r="BE122" s="45"/>
      <c r="BF122" s="45"/>
      <c r="BG122" s="45"/>
      <c r="BH122" s="45"/>
      <c r="BI122" s="4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5"/>
      <c r="DH122" s="45"/>
      <c r="DI122" s="45"/>
      <c r="DJ122" s="45"/>
      <c r="DK122" s="45"/>
      <c r="DL122" s="45"/>
      <c r="DM122" s="45"/>
      <c r="DN122" s="45"/>
      <c r="DO122" s="45"/>
      <c r="DP122" s="45"/>
      <c r="DQ122" s="45"/>
      <c r="DR122" s="45"/>
      <c r="DS122" s="45"/>
      <c r="DT122" s="45"/>
      <c r="DU122" s="45"/>
      <c r="DV122" s="45"/>
      <c r="DW122" s="45"/>
      <c r="DX122" s="45"/>
      <c r="DY122" s="45"/>
      <c r="DZ122" s="45"/>
      <c r="EA122" s="45"/>
      <c r="EB122" s="45"/>
      <c r="EC122" s="45"/>
      <c r="ED122" s="45"/>
      <c r="EE122" s="45"/>
      <c r="EF122" s="45"/>
      <c r="EG122" s="45"/>
      <c r="EH122" s="45"/>
      <c r="EI122" s="45"/>
      <c r="EJ122" s="45"/>
      <c r="EK122" s="45"/>
      <c r="EL122" s="45"/>
      <c r="EM122" s="45"/>
      <c r="EN122" s="45"/>
      <c r="EO122" s="45"/>
      <c r="EP122" s="45"/>
      <c r="EQ122" s="45"/>
      <c r="ER122" s="45"/>
      <c r="ES122" s="45"/>
      <c r="ET122" s="45"/>
      <c r="EU122" s="45"/>
      <c r="EV122" s="45"/>
      <c r="EW122" s="45"/>
      <c r="EX122" s="45"/>
      <c r="EY122" s="45"/>
      <c r="EZ122" s="45"/>
      <c r="FA122" s="45"/>
      <c r="FB122" s="45"/>
      <c r="FC122" s="45"/>
      <c r="FD122" s="45"/>
      <c r="FE122" s="45"/>
      <c r="FF122" s="45"/>
      <c r="FG122" s="45"/>
      <c r="FH122" s="45"/>
      <c r="FI122" s="45"/>
      <c r="FJ122" s="45"/>
      <c r="FK122" s="45"/>
      <c r="FL122" s="45"/>
      <c r="FM122" s="45"/>
      <c r="FN122" s="45"/>
      <c r="FO122" s="45"/>
      <c r="FP122" s="45"/>
      <c r="FQ122" s="45"/>
      <c r="FR122" s="45"/>
      <c r="FS122" s="45"/>
      <c r="FT122" s="45"/>
      <c r="FU122" s="45"/>
      <c r="FV122" s="45"/>
      <c r="FW122" s="45"/>
      <c r="FX122" s="45"/>
      <c r="FY122" s="45"/>
      <c r="FZ122" s="45"/>
      <c r="GA122" s="45"/>
      <c r="GB122" s="45"/>
      <c r="GC122" s="45"/>
      <c r="GD122" s="45"/>
      <c r="GE122" s="45"/>
      <c r="GF122" s="45"/>
      <c r="GG122" s="45"/>
      <c r="GH122" s="45"/>
      <c r="GI122" s="45"/>
      <c r="GJ122" s="45"/>
      <c r="GK122" s="45"/>
      <c r="GL122" s="45"/>
      <c r="GM122" s="45"/>
      <c r="GN122" s="45"/>
      <c r="GO122" s="45"/>
      <c r="GP122" s="45"/>
      <c r="GQ122" s="45"/>
      <c r="GR122" s="45"/>
      <c r="GS122" s="45"/>
      <c r="GT122" s="45"/>
      <c r="GU122" s="45"/>
      <c r="GV122" s="45"/>
      <c r="GW122" s="45"/>
      <c r="GX122" s="45"/>
      <c r="GY122" s="45"/>
      <c r="GZ122" s="45"/>
      <c r="HA122" s="45"/>
      <c r="HB122" s="45"/>
      <c r="HC122" s="45"/>
      <c r="HD122" s="45"/>
      <c r="HE122" s="45"/>
      <c r="HF122" s="45"/>
      <c r="HG122" s="45"/>
      <c r="HH122" s="45"/>
      <c r="HI122" s="45"/>
      <c r="HJ122" s="45"/>
      <c r="HK122" s="45"/>
      <c r="HL122" s="45"/>
      <c r="HM122" s="45"/>
      <c r="HN122" s="45"/>
      <c r="HO122" s="45"/>
      <c r="HP122" s="45"/>
      <c r="HQ122" s="45"/>
      <c r="HR122" s="45"/>
      <c r="HS122" s="45"/>
      <c r="HT122" s="45"/>
      <c r="HU122" s="45"/>
      <c r="HV122" s="45"/>
      <c r="HW122" s="45"/>
      <c r="HX122" s="45"/>
      <c r="HY122" s="45"/>
      <c r="HZ122" s="45"/>
      <c r="IA122" s="45"/>
      <c r="IB122" s="45"/>
      <c r="IC122" s="45"/>
      <c r="ID122" s="45"/>
      <c r="IE122" s="45"/>
      <c r="IF122" s="45"/>
      <c r="IG122" s="45"/>
      <c r="IH122" s="45"/>
      <c r="II122" s="45"/>
      <c r="IJ122" s="45"/>
      <c r="IK122" s="45"/>
      <c r="IL122" s="45"/>
      <c r="IM122" s="45"/>
      <c r="IN122" s="45"/>
      <c r="IO122" s="45"/>
      <c r="IP122" s="45"/>
      <c r="IQ122" s="45"/>
      <c r="IR122" s="45"/>
      <c r="IS122" s="45"/>
      <c r="IT122" s="45"/>
      <c r="IU122" s="45"/>
      <c r="IV122" s="45"/>
      <c r="IW122" s="45"/>
      <c r="IX122" s="45"/>
      <c r="IY122" s="45"/>
      <c r="IZ122" s="45"/>
      <c r="JA122" s="45"/>
      <c r="JB122" s="45"/>
      <c r="JC122" s="45"/>
      <c r="JD122" s="45"/>
      <c r="JE122" s="45"/>
      <c r="JF122" s="45"/>
      <c r="JG122" s="45"/>
      <c r="JH122" s="45"/>
      <c r="JI122" s="45"/>
      <c r="JJ122" s="45"/>
      <c r="JK122" s="45"/>
      <c r="JL122" s="45"/>
      <c r="JM122" s="45"/>
      <c r="JN122" s="45"/>
      <c r="JO122" s="45"/>
      <c r="JP122" s="45"/>
      <c r="JQ122" s="45"/>
      <c r="JR122" s="45"/>
      <c r="JS122" s="45"/>
      <c r="JT122" s="45"/>
      <c r="JU122" s="45"/>
      <c r="JV122" s="45"/>
      <c r="JW122" s="45"/>
      <c r="JX122" s="45"/>
      <c r="JY122" s="45"/>
      <c r="JZ122" s="45"/>
      <c r="KA122" s="45"/>
      <c r="KB122" s="45"/>
      <c r="KC122" s="45"/>
      <c r="KD122" s="45"/>
      <c r="KE122" s="45"/>
      <c r="KF122" s="45"/>
      <c r="KG122" s="45"/>
      <c r="KH122" s="45"/>
      <c r="KI122" s="45"/>
      <c r="KJ122" s="45"/>
      <c r="KK122" s="45"/>
      <c r="KL122" s="45"/>
      <c r="KM122" s="45"/>
      <c r="KN122" s="45"/>
      <c r="KO122" s="45"/>
      <c r="KP122" s="45"/>
      <c r="KQ122" s="45"/>
      <c r="KR122" s="45"/>
      <c r="KS122" s="45"/>
      <c r="KT122" s="45"/>
      <c r="KU122" s="45"/>
      <c r="KV122" s="45"/>
      <c r="KW122" s="45"/>
      <c r="KX122" s="45"/>
      <c r="KY122" s="45"/>
      <c r="KZ122" s="45"/>
      <c r="LA122" s="45"/>
      <c r="LB122" s="45"/>
      <c r="LC122" s="45"/>
      <c r="LD122" s="45"/>
      <c r="LE122" s="45"/>
      <c r="LF122" s="45"/>
      <c r="LG122" s="45"/>
      <c r="LH122" s="45"/>
      <c r="LI122" s="45"/>
      <c r="LJ122" s="45"/>
      <c r="LK122" s="45"/>
      <c r="LL122" s="45"/>
      <c r="LM122" s="45"/>
      <c r="LN122" s="45"/>
      <c r="LO122" s="45"/>
      <c r="LP122" s="45"/>
      <c r="LQ122" s="45"/>
      <c r="LR122" s="45"/>
      <c r="LS122" s="45"/>
      <c r="LT122" s="45"/>
      <c r="LU122" s="45"/>
      <c r="LV122" s="45"/>
      <c r="LW122" s="45"/>
      <c r="LX122" s="45"/>
      <c r="LY122" s="45"/>
      <c r="LZ122" s="45"/>
      <c r="MA122" s="45"/>
      <c r="MB122" s="45"/>
      <c r="MC122" s="45"/>
      <c r="MD122" s="45"/>
      <c r="ME122" s="45"/>
      <c r="MF122" s="45"/>
      <c r="MG122" s="45"/>
      <c r="MH122" s="45"/>
      <c r="MI122" s="45"/>
      <c r="MJ122" s="45"/>
      <c r="MK122" s="45"/>
      <c r="ML122" s="45"/>
      <c r="MM122" s="45"/>
      <c r="MN122" s="45"/>
      <c r="MO122" s="45"/>
      <c r="MP122" s="45"/>
      <c r="MQ122" s="45"/>
      <c r="MR122" s="45"/>
      <c r="MS122" s="45"/>
      <c r="MT122" s="45"/>
      <c r="MU122" s="45"/>
      <c r="MV122" s="45"/>
      <c r="MW122" s="45"/>
      <c r="MX122" s="45"/>
      <c r="MY122" s="45"/>
      <c r="MZ122" s="45"/>
      <c r="NA122" s="45"/>
      <c r="NB122" s="45"/>
      <c r="NC122" s="45"/>
      <c r="ND122" s="45"/>
      <c r="NE122" s="45"/>
      <c r="NF122" s="45"/>
      <c r="NG122" s="45"/>
      <c r="NH122" s="45"/>
      <c r="NI122" s="45"/>
      <c r="NJ122" s="45"/>
      <c r="NK122" s="45"/>
      <c r="NL122" s="45"/>
      <c r="NM122" s="45"/>
      <c r="NN122" s="45"/>
      <c r="NO122" s="45"/>
      <c r="NP122" s="45"/>
      <c r="NQ122" s="45"/>
      <c r="NR122" s="45"/>
      <c r="NS122" s="45"/>
      <c r="NT122" s="45"/>
      <c r="NU122" s="45"/>
      <c r="NV122" s="45"/>
      <c r="NW122" s="45"/>
      <c r="NX122" s="45"/>
      <c r="NY122" s="45"/>
      <c r="NZ122" s="45"/>
      <c r="OA122" s="45"/>
      <c r="OB122" s="45"/>
      <c r="OC122" s="45"/>
      <c r="OD122" s="45"/>
      <c r="OE122" s="45"/>
      <c r="OF122" s="45"/>
      <c r="OG122" s="45"/>
      <c r="OH122" s="45"/>
      <c r="OI122" s="45"/>
      <c r="OJ122" s="45"/>
      <c r="OK122" s="45"/>
      <c r="OL122" s="45"/>
      <c r="OM122" s="45"/>
      <c r="ON122" s="45"/>
      <c r="OO122" s="45"/>
      <c r="OP122" s="45"/>
      <c r="OQ122" s="45"/>
      <c r="OR122" s="45"/>
      <c r="OS122" s="45"/>
      <c r="OT122" s="45"/>
      <c r="OU122" s="45"/>
      <c r="OV122" s="45"/>
      <c r="OW122" s="45"/>
      <c r="OX122" s="45"/>
      <c r="OY122" s="45"/>
      <c r="OZ122" s="45"/>
      <c r="PA122" s="45"/>
      <c r="PB122" s="45"/>
      <c r="PC122" s="45"/>
      <c r="PD122" s="45"/>
      <c r="PE122" s="45"/>
      <c r="PF122" s="45"/>
      <c r="PG122" s="45"/>
      <c r="PH122" s="45"/>
      <c r="PI122" s="45"/>
      <c r="PJ122" s="45"/>
      <c r="PK122" s="45"/>
      <c r="PL122" s="45"/>
      <c r="PM122" s="45"/>
      <c r="PN122" s="45"/>
      <c r="PO122" s="45"/>
      <c r="PP122" s="45"/>
      <c r="PQ122" s="45"/>
      <c r="PR122" s="45"/>
      <c r="PS122" s="45"/>
      <c r="PT122" s="45"/>
      <c r="PU122" s="45"/>
      <c r="PV122" s="45"/>
      <c r="PW122" s="45"/>
      <c r="PX122" s="45"/>
      <c r="PY122" s="45"/>
      <c r="PZ122" s="45"/>
      <c r="QA122" s="45"/>
      <c r="QB122" s="45"/>
      <c r="QC122" s="45"/>
      <c r="QD122" s="45"/>
      <c r="QE122" s="45"/>
      <c r="QF122" s="45"/>
      <c r="QG122" s="45"/>
      <c r="QH122" s="45"/>
      <c r="QI122" s="45"/>
      <c r="QJ122" s="45"/>
      <c r="QK122" s="45"/>
      <c r="QL122" s="45"/>
      <c r="QM122" s="45"/>
      <c r="QN122" s="45"/>
      <c r="QO122" s="45"/>
      <c r="QP122" s="45"/>
      <c r="QQ122" s="45"/>
      <c r="QR122" s="45"/>
      <c r="QS122" s="45"/>
      <c r="QT122" s="45"/>
      <c r="QU122" s="45"/>
    </row>
    <row r="123" spans="2:463" ht="15" customHeight="1" outlineLevel="1">
      <c r="C123" s="75" t="s">
        <v>292</v>
      </c>
      <c r="E123" s="50" t="s">
        <v>151</v>
      </c>
      <c r="H123" s="4"/>
      <c r="I123" s="82">
        <f>Inputs!$E187</f>
        <v>2.9000000000000001E-2</v>
      </c>
      <c r="J123" s="82">
        <f>Inputs!$E187</f>
        <v>2.9000000000000001E-2</v>
      </c>
      <c r="K123" s="82">
        <f>Inputs!$E187</f>
        <v>2.9000000000000001E-2</v>
      </c>
      <c r="L123" s="82">
        <f>Inputs!$E187</f>
        <v>2.9000000000000001E-2</v>
      </c>
      <c r="M123" s="82">
        <f>Inputs!$E187</f>
        <v>2.9000000000000001E-2</v>
      </c>
      <c r="N123" s="82">
        <f>Inputs!$E187</f>
        <v>2.9000000000000001E-2</v>
      </c>
      <c r="O123" s="82">
        <f>Inputs!$E187</f>
        <v>2.9000000000000001E-2</v>
      </c>
      <c r="P123" s="82">
        <f>Inputs!$E187</f>
        <v>2.9000000000000001E-2</v>
      </c>
      <c r="Q123" s="82">
        <f>Inputs!$E187</f>
        <v>2.9000000000000001E-2</v>
      </c>
      <c r="R123" s="82">
        <f>Inputs!$E187</f>
        <v>2.9000000000000001E-2</v>
      </c>
      <c r="S123" s="82">
        <f>Inputs!$E187</f>
        <v>2.9000000000000001E-2</v>
      </c>
      <c r="T123" s="82">
        <f>Inputs!$E187</f>
        <v>2.9000000000000001E-2</v>
      </c>
      <c r="U123" s="82">
        <f>Inputs!$E187</f>
        <v>2.9000000000000001E-2</v>
      </c>
      <c r="V123" s="82">
        <f>Inputs!$E187</f>
        <v>2.9000000000000001E-2</v>
      </c>
      <c r="W123" s="82">
        <f>Inputs!$E187</f>
        <v>2.9000000000000001E-2</v>
      </c>
      <c r="X123" s="82">
        <f>Inputs!$E187</f>
        <v>2.9000000000000001E-2</v>
      </c>
      <c r="Y123" s="82">
        <f>Inputs!$E187</f>
        <v>2.9000000000000001E-2</v>
      </c>
      <c r="Z123" s="82">
        <f>Inputs!$E187</f>
        <v>2.9000000000000001E-2</v>
      </c>
      <c r="AA123" s="82">
        <f>Inputs!$F187</f>
        <v>2.9000000000000001E-2</v>
      </c>
      <c r="AB123" s="82">
        <f>Inputs!$F187</f>
        <v>2.9000000000000001E-2</v>
      </c>
      <c r="AC123" s="82">
        <f>Inputs!$F187</f>
        <v>2.9000000000000001E-2</v>
      </c>
      <c r="AD123" s="82">
        <f>Inputs!$F187</f>
        <v>2.9000000000000001E-2</v>
      </c>
      <c r="AE123" s="82">
        <f>Inputs!$F187</f>
        <v>2.9000000000000001E-2</v>
      </c>
      <c r="AF123" s="82">
        <f>Inputs!$F187</f>
        <v>2.9000000000000001E-2</v>
      </c>
      <c r="AG123" s="82">
        <f>Inputs!$F187</f>
        <v>2.9000000000000001E-2</v>
      </c>
      <c r="AH123" s="82">
        <f>Inputs!$F187</f>
        <v>2.9000000000000001E-2</v>
      </c>
      <c r="AI123" s="82">
        <f>Inputs!$F187</f>
        <v>2.9000000000000001E-2</v>
      </c>
      <c r="AJ123" s="82">
        <f>Inputs!$F187</f>
        <v>2.9000000000000001E-2</v>
      </c>
      <c r="AK123" s="82">
        <f>Inputs!$F187</f>
        <v>2.9000000000000001E-2</v>
      </c>
      <c r="AL123" s="82">
        <f>Inputs!$F187</f>
        <v>2.9000000000000001E-2</v>
      </c>
      <c r="AM123" s="82">
        <f>Inputs!$F187</f>
        <v>2.9000000000000001E-2</v>
      </c>
      <c r="AN123" s="82">
        <f>Inputs!$F187</f>
        <v>2.9000000000000001E-2</v>
      </c>
      <c r="AO123" s="82">
        <f>Inputs!$F187</f>
        <v>2.9000000000000001E-2</v>
      </c>
      <c r="AP123" s="82">
        <f>Inputs!$F187</f>
        <v>2.9000000000000001E-2</v>
      </c>
      <c r="AQ123" s="82">
        <f>Inputs!$F187</f>
        <v>2.9000000000000001E-2</v>
      </c>
      <c r="AR123" s="82">
        <f>Inputs!$F187</f>
        <v>2.9000000000000001E-2</v>
      </c>
      <c r="AS123" s="82">
        <f>Inputs!$F187</f>
        <v>2.9000000000000001E-2</v>
      </c>
      <c r="AT123" s="82">
        <f>Inputs!$F187</f>
        <v>2.9000000000000001E-2</v>
      </c>
      <c r="AU123" s="82">
        <f>Inputs!$F187</f>
        <v>2.9000000000000001E-2</v>
      </c>
      <c r="AV123" s="82">
        <f>Inputs!$F187</f>
        <v>2.9000000000000001E-2</v>
      </c>
      <c r="AW123" s="82">
        <f>Inputs!$F187</f>
        <v>2.9000000000000001E-2</v>
      </c>
      <c r="AX123" s="82">
        <f>Inputs!$F187</f>
        <v>2.9000000000000001E-2</v>
      </c>
      <c r="AY123" s="82">
        <f>Inputs!$F187</f>
        <v>2.9000000000000001E-2</v>
      </c>
      <c r="AZ123" s="82">
        <f>Inputs!$F187</f>
        <v>2.9000000000000001E-2</v>
      </c>
      <c r="BA123" s="82">
        <f>Inputs!$F187</f>
        <v>2.9000000000000001E-2</v>
      </c>
      <c r="BB123" s="82">
        <f>Inputs!$F187</f>
        <v>2.9000000000000001E-2</v>
      </c>
      <c r="BC123" s="82">
        <f>Inputs!$F187</f>
        <v>2.9000000000000001E-2</v>
      </c>
      <c r="BD123" s="82">
        <f>Inputs!$F187</f>
        <v>2.9000000000000001E-2</v>
      </c>
      <c r="BE123" s="82">
        <f>Inputs!$F187</f>
        <v>2.9000000000000001E-2</v>
      </c>
      <c r="BF123" s="82">
        <f>Inputs!$F187</f>
        <v>2.9000000000000001E-2</v>
      </c>
      <c r="BG123" s="82">
        <f>Inputs!$F187</f>
        <v>2.9000000000000001E-2</v>
      </c>
      <c r="BH123" s="82">
        <f>Inputs!$F187</f>
        <v>2.9000000000000001E-2</v>
      </c>
      <c r="BI123" s="82">
        <f>Inputs!$F187</f>
        <v>2.9000000000000001E-2</v>
      </c>
      <c r="BJ123" s="82">
        <f>Inputs!$F187</f>
        <v>2.9000000000000001E-2</v>
      </c>
      <c r="BK123" s="82">
        <f>Inputs!$F187</f>
        <v>2.9000000000000001E-2</v>
      </c>
      <c r="BL123" s="82">
        <f>Inputs!$F187</f>
        <v>2.9000000000000001E-2</v>
      </c>
      <c r="BM123" s="82">
        <f>Inputs!$F187</f>
        <v>2.9000000000000001E-2</v>
      </c>
      <c r="BN123" s="82">
        <f>Inputs!$F187</f>
        <v>2.9000000000000001E-2</v>
      </c>
      <c r="BO123" s="82">
        <f>Inputs!$F187</f>
        <v>2.9000000000000001E-2</v>
      </c>
      <c r="BP123" s="82">
        <f>Inputs!$F187</f>
        <v>2.9000000000000001E-2</v>
      </c>
      <c r="BQ123" s="82">
        <f>Inputs!$F187</f>
        <v>2.9000000000000001E-2</v>
      </c>
      <c r="BR123" s="82">
        <f>Inputs!$F187</f>
        <v>2.9000000000000001E-2</v>
      </c>
      <c r="BS123" s="82">
        <f>Inputs!$F187</f>
        <v>2.9000000000000001E-2</v>
      </c>
      <c r="BT123" s="82">
        <f>Inputs!$F187</f>
        <v>2.9000000000000001E-2</v>
      </c>
      <c r="BU123" s="82">
        <f>Inputs!$F187</f>
        <v>2.9000000000000001E-2</v>
      </c>
      <c r="BV123" s="82">
        <f>Inputs!$F187</f>
        <v>2.9000000000000001E-2</v>
      </c>
      <c r="BW123" s="82">
        <f>Inputs!$F187</f>
        <v>2.9000000000000001E-2</v>
      </c>
      <c r="BX123" s="82">
        <f>Inputs!$F187</f>
        <v>2.9000000000000001E-2</v>
      </c>
      <c r="BY123" s="82">
        <f>Inputs!$F187</f>
        <v>2.9000000000000001E-2</v>
      </c>
      <c r="BZ123" s="82">
        <f>Inputs!$F187</f>
        <v>2.9000000000000001E-2</v>
      </c>
      <c r="CA123" s="82">
        <f>Inputs!$F187</f>
        <v>2.9000000000000001E-2</v>
      </c>
      <c r="CB123" s="82">
        <f>Inputs!$F187</f>
        <v>2.9000000000000001E-2</v>
      </c>
      <c r="CC123" s="82">
        <f>Inputs!$F187</f>
        <v>2.9000000000000001E-2</v>
      </c>
      <c r="CD123" s="82">
        <f>Inputs!$F187</f>
        <v>2.9000000000000001E-2</v>
      </c>
      <c r="CE123" s="82">
        <f>Inputs!$F187</f>
        <v>2.9000000000000001E-2</v>
      </c>
      <c r="CF123" s="82">
        <f>Inputs!$F187</f>
        <v>2.9000000000000001E-2</v>
      </c>
      <c r="CG123" s="82">
        <f>Inputs!$F187</f>
        <v>2.9000000000000001E-2</v>
      </c>
      <c r="CH123" s="82">
        <f>Inputs!$F187</f>
        <v>2.9000000000000001E-2</v>
      </c>
      <c r="CI123" s="82">
        <f>Inputs!$F187</f>
        <v>2.9000000000000001E-2</v>
      </c>
      <c r="CJ123" s="82">
        <f>Inputs!$F187</f>
        <v>2.9000000000000001E-2</v>
      </c>
      <c r="CK123" s="82">
        <f>Inputs!$F187</f>
        <v>2.9000000000000001E-2</v>
      </c>
      <c r="CL123" s="82">
        <f>Inputs!$F187</f>
        <v>2.9000000000000001E-2</v>
      </c>
      <c r="CM123" s="82">
        <f>Inputs!$F187</f>
        <v>2.9000000000000001E-2</v>
      </c>
      <c r="CN123" s="82">
        <f>Inputs!$F187</f>
        <v>2.9000000000000001E-2</v>
      </c>
      <c r="CO123" s="82">
        <f>Inputs!$F187</f>
        <v>2.9000000000000001E-2</v>
      </c>
      <c r="CP123" s="82">
        <f>Inputs!$F187</f>
        <v>2.9000000000000001E-2</v>
      </c>
      <c r="CQ123" s="82">
        <f>Inputs!$F187</f>
        <v>2.9000000000000001E-2</v>
      </c>
      <c r="CR123" s="82">
        <f>Inputs!$F187</f>
        <v>2.9000000000000001E-2</v>
      </c>
      <c r="CS123" s="82">
        <f>Inputs!$F187</f>
        <v>2.9000000000000001E-2</v>
      </c>
      <c r="CT123" s="82">
        <f>Inputs!$F187</f>
        <v>2.9000000000000001E-2</v>
      </c>
      <c r="CU123" s="82">
        <f>Inputs!$F187</f>
        <v>2.9000000000000001E-2</v>
      </c>
      <c r="CV123" s="82">
        <f>Inputs!$F187</f>
        <v>2.9000000000000001E-2</v>
      </c>
      <c r="CW123" s="82">
        <f>Inputs!$F187</f>
        <v>2.9000000000000001E-2</v>
      </c>
      <c r="CX123" s="82">
        <f>Inputs!$F187</f>
        <v>2.9000000000000001E-2</v>
      </c>
      <c r="CY123" s="82">
        <f>Inputs!$F187</f>
        <v>2.9000000000000001E-2</v>
      </c>
      <c r="CZ123" s="82">
        <f>Inputs!$F187</f>
        <v>2.9000000000000001E-2</v>
      </c>
      <c r="DA123" s="82">
        <f>Inputs!$F187</f>
        <v>2.9000000000000001E-2</v>
      </c>
      <c r="DB123" s="82">
        <f>Inputs!$F187</f>
        <v>2.9000000000000001E-2</v>
      </c>
      <c r="DC123" s="82">
        <f>Inputs!$F187</f>
        <v>2.9000000000000001E-2</v>
      </c>
      <c r="DD123" s="82">
        <f>Inputs!$F187</f>
        <v>2.9000000000000001E-2</v>
      </c>
      <c r="DE123" s="82">
        <f>Inputs!$F187</f>
        <v>2.9000000000000001E-2</v>
      </c>
      <c r="DF123" s="82">
        <f>Inputs!$F187</f>
        <v>2.9000000000000001E-2</v>
      </c>
      <c r="DG123" s="82">
        <f>Inputs!$F187</f>
        <v>2.9000000000000001E-2</v>
      </c>
      <c r="DH123" s="82">
        <f>Inputs!$F187</f>
        <v>2.9000000000000001E-2</v>
      </c>
      <c r="DI123" s="82">
        <f>Inputs!$F187</f>
        <v>2.9000000000000001E-2</v>
      </c>
      <c r="DJ123" s="82">
        <f>Inputs!$F187</f>
        <v>2.9000000000000001E-2</v>
      </c>
      <c r="DK123" s="82">
        <f>Inputs!$F187</f>
        <v>2.9000000000000001E-2</v>
      </c>
      <c r="DL123" s="82">
        <f>Inputs!$F187</f>
        <v>2.9000000000000001E-2</v>
      </c>
      <c r="DM123" s="82">
        <f>Inputs!$F187</f>
        <v>2.9000000000000001E-2</v>
      </c>
      <c r="DN123" s="82">
        <f>Inputs!$F187</f>
        <v>2.9000000000000001E-2</v>
      </c>
      <c r="DO123" s="82">
        <f>Inputs!$F187</f>
        <v>2.9000000000000001E-2</v>
      </c>
      <c r="DP123" s="82">
        <f>Inputs!$F187</f>
        <v>2.9000000000000001E-2</v>
      </c>
      <c r="DQ123" s="82">
        <f>Inputs!$F187</f>
        <v>2.9000000000000001E-2</v>
      </c>
      <c r="DR123" s="82">
        <f>Inputs!$F187</f>
        <v>2.9000000000000001E-2</v>
      </c>
      <c r="DS123" s="82">
        <f>Inputs!$F187</f>
        <v>2.9000000000000001E-2</v>
      </c>
      <c r="DT123" s="82">
        <f>Inputs!$F187</f>
        <v>2.9000000000000001E-2</v>
      </c>
      <c r="DU123" s="82">
        <f>Inputs!$F187</f>
        <v>2.9000000000000001E-2</v>
      </c>
      <c r="DV123" s="82">
        <f>Inputs!$F187</f>
        <v>2.9000000000000001E-2</v>
      </c>
      <c r="DW123" s="82">
        <f>Inputs!$F187</f>
        <v>2.9000000000000001E-2</v>
      </c>
      <c r="DX123" s="82">
        <f>Inputs!$F187</f>
        <v>2.9000000000000001E-2</v>
      </c>
      <c r="DY123" s="82">
        <f>Inputs!$F187</f>
        <v>2.9000000000000001E-2</v>
      </c>
      <c r="DZ123" s="82">
        <f>Inputs!$F187</f>
        <v>2.9000000000000001E-2</v>
      </c>
      <c r="EA123" s="82">
        <f>Inputs!$F187</f>
        <v>2.9000000000000001E-2</v>
      </c>
      <c r="EB123" s="82">
        <f>Inputs!$F187</f>
        <v>2.9000000000000001E-2</v>
      </c>
      <c r="EC123" s="82">
        <f>Inputs!$F187</f>
        <v>2.9000000000000001E-2</v>
      </c>
      <c r="ED123" s="82">
        <f>Inputs!$F187</f>
        <v>2.9000000000000001E-2</v>
      </c>
      <c r="EE123" s="82">
        <f>Inputs!$F187</f>
        <v>2.9000000000000001E-2</v>
      </c>
      <c r="EF123" s="82">
        <f>Inputs!$F187</f>
        <v>2.9000000000000001E-2</v>
      </c>
      <c r="EG123" s="82">
        <f>Inputs!$F187</f>
        <v>2.9000000000000001E-2</v>
      </c>
      <c r="EH123" s="82">
        <f>Inputs!$F187</f>
        <v>2.9000000000000001E-2</v>
      </c>
      <c r="EI123" s="82">
        <f>Inputs!$F187</f>
        <v>2.9000000000000001E-2</v>
      </c>
      <c r="EJ123" s="82">
        <f>Inputs!$F187</f>
        <v>2.9000000000000001E-2</v>
      </c>
      <c r="EK123" s="82">
        <f>Inputs!$F187</f>
        <v>2.9000000000000001E-2</v>
      </c>
      <c r="EL123" s="82">
        <f>Inputs!$F187</f>
        <v>2.9000000000000001E-2</v>
      </c>
      <c r="EM123" s="82">
        <f>Inputs!$F187</f>
        <v>2.9000000000000001E-2</v>
      </c>
      <c r="EN123" s="82">
        <f>Inputs!$F187</f>
        <v>2.9000000000000001E-2</v>
      </c>
      <c r="EO123" s="82">
        <f>Inputs!$F187</f>
        <v>2.9000000000000001E-2</v>
      </c>
      <c r="EP123" s="82">
        <f>Inputs!$F187</f>
        <v>2.9000000000000001E-2</v>
      </c>
      <c r="EQ123" s="82">
        <f>Inputs!$F187</f>
        <v>2.9000000000000001E-2</v>
      </c>
      <c r="ER123" s="82">
        <f>Inputs!$F187</f>
        <v>2.9000000000000001E-2</v>
      </c>
      <c r="ES123" s="82">
        <f>Inputs!$F187</f>
        <v>2.9000000000000001E-2</v>
      </c>
      <c r="ET123" s="82">
        <f>Inputs!$F187</f>
        <v>2.9000000000000001E-2</v>
      </c>
      <c r="EU123" s="82">
        <f>Inputs!$F187</f>
        <v>2.9000000000000001E-2</v>
      </c>
      <c r="EV123" s="82">
        <f>Inputs!$F187</f>
        <v>2.9000000000000001E-2</v>
      </c>
      <c r="EW123" s="82">
        <f>Inputs!$F187</f>
        <v>2.9000000000000001E-2</v>
      </c>
      <c r="EX123" s="82">
        <f>Inputs!$F187</f>
        <v>2.9000000000000001E-2</v>
      </c>
      <c r="EY123" s="82">
        <f>Inputs!$F187</f>
        <v>2.9000000000000001E-2</v>
      </c>
      <c r="EZ123" s="82">
        <f>Inputs!$F187</f>
        <v>2.9000000000000001E-2</v>
      </c>
      <c r="FA123" s="82">
        <f>Inputs!$F187</f>
        <v>2.9000000000000001E-2</v>
      </c>
      <c r="FB123" s="82">
        <f>Inputs!$F187</f>
        <v>2.9000000000000001E-2</v>
      </c>
      <c r="FC123" s="82">
        <f>Inputs!$F187</f>
        <v>2.9000000000000001E-2</v>
      </c>
      <c r="FD123" s="82">
        <f>Inputs!$F187</f>
        <v>2.9000000000000001E-2</v>
      </c>
      <c r="FE123" s="82">
        <f>Inputs!$F187</f>
        <v>2.9000000000000001E-2</v>
      </c>
      <c r="FF123" s="82">
        <f>Inputs!$F187</f>
        <v>2.9000000000000001E-2</v>
      </c>
      <c r="FG123" s="82">
        <f>Inputs!$F187</f>
        <v>2.9000000000000001E-2</v>
      </c>
      <c r="FH123" s="82">
        <f>Inputs!$F187</f>
        <v>2.9000000000000001E-2</v>
      </c>
      <c r="FI123" s="82">
        <f>Inputs!$F187</f>
        <v>2.9000000000000001E-2</v>
      </c>
      <c r="FJ123" s="82">
        <f>Inputs!$F187</f>
        <v>2.9000000000000001E-2</v>
      </c>
      <c r="FK123" s="82">
        <f>Inputs!$F187</f>
        <v>2.9000000000000001E-2</v>
      </c>
      <c r="FL123" s="82">
        <f>Inputs!$F187</f>
        <v>2.9000000000000001E-2</v>
      </c>
      <c r="FM123" s="82">
        <f>Inputs!$F187</f>
        <v>2.9000000000000001E-2</v>
      </c>
      <c r="FN123" s="82">
        <f>Inputs!$F187</f>
        <v>2.9000000000000001E-2</v>
      </c>
      <c r="FO123" s="82">
        <f>Inputs!$F187</f>
        <v>2.9000000000000001E-2</v>
      </c>
      <c r="FP123" s="82">
        <f>Inputs!$F187</f>
        <v>2.9000000000000001E-2</v>
      </c>
      <c r="FQ123" s="82">
        <f>Inputs!$F187</f>
        <v>2.9000000000000001E-2</v>
      </c>
      <c r="FR123" s="82">
        <f>Inputs!$F187</f>
        <v>2.9000000000000001E-2</v>
      </c>
      <c r="FS123" s="82">
        <f>Inputs!$F187</f>
        <v>2.9000000000000001E-2</v>
      </c>
      <c r="FT123" s="82">
        <f>Inputs!$F187</f>
        <v>2.9000000000000001E-2</v>
      </c>
      <c r="FU123" s="82">
        <f>Inputs!$F187</f>
        <v>2.9000000000000001E-2</v>
      </c>
      <c r="FV123" s="82">
        <f>Inputs!$F187</f>
        <v>2.9000000000000001E-2</v>
      </c>
      <c r="FW123" s="82">
        <f>Inputs!$F187</f>
        <v>2.9000000000000001E-2</v>
      </c>
      <c r="FX123" s="82">
        <f>Inputs!$F187</f>
        <v>2.9000000000000001E-2</v>
      </c>
      <c r="FY123" s="82">
        <f>Inputs!$F187</f>
        <v>2.9000000000000001E-2</v>
      </c>
      <c r="FZ123" s="82">
        <f>Inputs!$F187</f>
        <v>2.9000000000000001E-2</v>
      </c>
      <c r="GA123" s="82">
        <f>Inputs!$F187</f>
        <v>2.9000000000000001E-2</v>
      </c>
      <c r="GB123" s="82">
        <f>Inputs!$F187</f>
        <v>2.9000000000000001E-2</v>
      </c>
      <c r="GC123" s="82">
        <f>Inputs!$F187</f>
        <v>2.9000000000000001E-2</v>
      </c>
      <c r="GD123" s="82">
        <f>Inputs!$F187</f>
        <v>2.9000000000000001E-2</v>
      </c>
      <c r="GE123" s="82">
        <f>Inputs!$F187</f>
        <v>2.9000000000000001E-2</v>
      </c>
      <c r="GF123" s="82">
        <f>Inputs!$F187</f>
        <v>2.9000000000000001E-2</v>
      </c>
      <c r="GG123" s="82">
        <f>Inputs!$F187</f>
        <v>2.9000000000000001E-2</v>
      </c>
      <c r="GH123" s="82">
        <f>Inputs!$F187</f>
        <v>2.9000000000000001E-2</v>
      </c>
      <c r="GI123" s="82">
        <f>Inputs!$F187</f>
        <v>2.9000000000000001E-2</v>
      </c>
      <c r="GJ123" s="82">
        <f>Inputs!$F187</f>
        <v>2.9000000000000001E-2</v>
      </c>
      <c r="GK123" s="82">
        <f>Inputs!$F187</f>
        <v>2.9000000000000001E-2</v>
      </c>
      <c r="GL123" s="82">
        <f>Inputs!$F187</f>
        <v>2.9000000000000001E-2</v>
      </c>
      <c r="GM123" s="82">
        <f>Inputs!$F187</f>
        <v>2.9000000000000001E-2</v>
      </c>
      <c r="GN123" s="82">
        <f>Inputs!$F187</f>
        <v>2.9000000000000001E-2</v>
      </c>
      <c r="GO123" s="82">
        <f>Inputs!$F187</f>
        <v>2.9000000000000001E-2</v>
      </c>
      <c r="GP123" s="82">
        <f>Inputs!$F187</f>
        <v>2.9000000000000001E-2</v>
      </c>
      <c r="GQ123" s="82">
        <f>Inputs!$F187</f>
        <v>2.9000000000000001E-2</v>
      </c>
      <c r="GR123" s="82">
        <f>Inputs!$F187</f>
        <v>2.9000000000000001E-2</v>
      </c>
      <c r="GS123" s="82">
        <f>Inputs!$F187</f>
        <v>2.9000000000000001E-2</v>
      </c>
      <c r="GT123" s="82">
        <f>Inputs!$F187</f>
        <v>2.9000000000000001E-2</v>
      </c>
      <c r="GU123" s="82">
        <f>Inputs!$F187</f>
        <v>2.9000000000000001E-2</v>
      </c>
      <c r="GV123" s="82">
        <f>Inputs!$F187</f>
        <v>2.9000000000000001E-2</v>
      </c>
      <c r="GW123" s="82">
        <f>Inputs!$F187</f>
        <v>2.9000000000000001E-2</v>
      </c>
      <c r="GX123" s="82">
        <f>Inputs!$F187</f>
        <v>2.9000000000000001E-2</v>
      </c>
      <c r="GY123" s="82">
        <f>Inputs!$F187</f>
        <v>2.9000000000000001E-2</v>
      </c>
      <c r="GZ123" s="82">
        <f>Inputs!$F187</f>
        <v>2.9000000000000001E-2</v>
      </c>
      <c r="HA123" s="82">
        <f>Inputs!$F187</f>
        <v>2.9000000000000001E-2</v>
      </c>
      <c r="HB123" s="82">
        <f>Inputs!$F187</f>
        <v>2.9000000000000001E-2</v>
      </c>
      <c r="HC123" s="82">
        <f>Inputs!$F187</f>
        <v>2.9000000000000001E-2</v>
      </c>
      <c r="HD123" s="82">
        <f>Inputs!$F187</f>
        <v>2.9000000000000001E-2</v>
      </c>
      <c r="HE123" s="82">
        <f>Inputs!$F187</f>
        <v>2.9000000000000001E-2</v>
      </c>
      <c r="HF123" s="82">
        <f>Inputs!$F187</f>
        <v>2.9000000000000001E-2</v>
      </c>
      <c r="HG123" s="82">
        <f>Inputs!$F187</f>
        <v>2.9000000000000001E-2</v>
      </c>
      <c r="HH123" s="82">
        <f>Inputs!$F187</f>
        <v>2.9000000000000001E-2</v>
      </c>
      <c r="HI123" s="82">
        <f>Inputs!$F187</f>
        <v>2.9000000000000001E-2</v>
      </c>
      <c r="HJ123" s="82">
        <f>Inputs!$F187</f>
        <v>2.9000000000000001E-2</v>
      </c>
      <c r="HK123" s="82">
        <f>Inputs!$F187</f>
        <v>2.9000000000000001E-2</v>
      </c>
      <c r="HL123" s="82">
        <f>Inputs!$F187</f>
        <v>2.9000000000000001E-2</v>
      </c>
      <c r="HM123" s="82">
        <f>Inputs!$F187</f>
        <v>2.9000000000000001E-2</v>
      </c>
      <c r="HN123" s="82">
        <f>Inputs!$F187</f>
        <v>2.9000000000000001E-2</v>
      </c>
      <c r="HO123" s="82">
        <f>Inputs!$F187</f>
        <v>2.9000000000000001E-2</v>
      </c>
      <c r="HP123" s="82">
        <f>Inputs!$F187</f>
        <v>2.9000000000000001E-2</v>
      </c>
      <c r="HQ123" s="82">
        <f>Inputs!$F187</f>
        <v>2.9000000000000001E-2</v>
      </c>
      <c r="HR123" s="82">
        <f>Inputs!$F187</f>
        <v>2.9000000000000001E-2</v>
      </c>
      <c r="HS123" s="82">
        <f>Inputs!$F187</f>
        <v>2.9000000000000001E-2</v>
      </c>
      <c r="HT123" s="82">
        <f>Inputs!$F187</f>
        <v>2.9000000000000001E-2</v>
      </c>
      <c r="HU123" s="82">
        <f>Inputs!$F187</f>
        <v>2.9000000000000001E-2</v>
      </c>
      <c r="HV123" s="82">
        <f>Inputs!$F187</f>
        <v>2.9000000000000001E-2</v>
      </c>
      <c r="HW123" s="82">
        <f>Inputs!$F187</f>
        <v>2.9000000000000001E-2</v>
      </c>
      <c r="HX123" s="82">
        <f>Inputs!$F187</f>
        <v>2.9000000000000001E-2</v>
      </c>
      <c r="HY123" s="82">
        <f>Inputs!$F187</f>
        <v>2.9000000000000001E-2</v>
      </c>
      <c r="HZ123" s="82">
        <f>Inputs!$F187</f>
        <v>2.9000000000000001E-2</v>
      </c>
      <c r="IA123" s="82">
        <f>Inputs!$F187</f>
        <v>2.9000000000000001E-2</v>
      </c>
      <c r="IB123" s="82">
        <f>Inputs!$F187</f>
        <v>2.9000000000000001E-2</v>
      </c>
      <c r="IC123" s="82">
        <f>Inputs!$F187</f>
        <v>2.9000000000000001E-2</v>
      </c>
      <c r="ID123" s="82">
        <f>Inputs!$F187</f>
        <v>2.9000000000000001E-2</v>
      </c>
      <c r="IE123" s="82">
        <f>Inputs!$F187</f>
        <v>2.9000000000000001E-2</v>
      </c>
      <c r="IF123" s="82">
        <f>Inputs!$F187</f>
        <v>2.9000000000000001E-2</v>
      </c>
      <c r="IG123" s="82">
        <f>Inputs!$F187</f>
        <v>2.9000000000000001E-2</v>
      </c>
      <c r="IH123" s="82">
        <f>Inputs!$F187</f>
        <v>2.9000000000000001E-2</v>
      </c>
      <c r="II123" s="82">
        <f>Inputs!$F187</f>
        <v>2.9000000000000001E-2</v>
      </c>
      <c r="IJ123" s="82">
        <f>Inputs!$F187</f>
        <v>2.9000000000000001E-2</v>
      </c>
      <c r="IK123" s="82">
        <f>Inputs!$F187</f>
        <v>2.9000000000000001E-2</v>
      </c>
      <c r="IL123" s="82">
        <f>Inputs!$F187</f>
        <v>2.9000000000000001E-2</v>
      </c>
      <c r="IM123" s="82"/>
      <c r="IN123" s="82"/>
      <c r="IO123" s="82"/>
      <c r="IP123" s="82"/>
      <c r="IQ123" s="82"/>
      <c r="IR123" s="82"/>
      <c r="IS123" s="82"/>
      <c r="IT123" s="82"/>
      <c r="IU123" s="82"/>
      <c r="IV123" s="82"/>
      <c r="IW123" s="82"/>
      <c r="IX123" s="82"/>
      <c r="IY123" s="82"/>
      <c r="IZ123" s="82"/>
      <c r="JA123" s="82"/>
      <c r="JB123" s="82"/>
      <c r="JC123" s="82"/>
      <c r="JD123" s="82"/>
      <c r="JE123" s="82"/>
      <c r="JF123" s="82"/>
      <c r="JG123" s="82"/>
      <c r="JH123" s="82"/>
      <c r="JI123" s="82"/>
      <c r="JJ123" s="82"/>
      <c r="JK123" s="82"/>
      <c r="JL123" s="82"/>
      <c r="JM123" s="82"/>
      <c r="JN123" s="82"/>
      <c r="JO123" s="82"/>
      <c r="JP123" s="82"/>
      <c r="JQ123" s="82"/>
      <c r="JR123" s="82"/>
      <c r="JS123" s="82"/>
      <c r="JT123" s="82"/>
      <c r="JU123" s="82"/>
      <c r="JV123" s="82"/>
      <c r="JW123" s="82"/>
      <c r="JX123" s="82"/>
      <c r="JY123" s="82"/>
      <c r="JZ123" s="82"/>
      <c r="KA123" s="82"/>
      <c r="KB123" s="82"/>
      <c r="KC123" s="82"/>
      <c r="KD123" s="82"/>
      <c r="KE123" s="82"/>
      <c r="KF123" s="82"/>
      <c r="KG123" s="82"/>
      <c r="KH123" s="82"/>
      <c r="KI123" s="82"/>
      <c r="KJ123" s="82"/>
      <c r="KK123" s="82"/>
      <c r="KL123" s="82"/>
      <c r="KM123" s="82"/>
      <c r="KN123" s="82"/>
      <c r="KO123" s="82"/>
      <c r="KP123" s="82"/>
      <c r="KQ123" s="82"/>
      <c r="KR123" s="82"/>
      <c r="KS123" s="82"/>
      <c r="KT123" s="82"/>
      <c r="KU123" s="82"/>
      <c r="KV123" s="82"/>
      <c r="KW123" s="82"/>
      <c r="KX123" s="82"/>
      <c r="KY123" s="82"/>
      <c r="KZ123" s="82"/>
      <c r="LA123" s="82"/>
      <c r="LB123" s="82"/>
      <c r="LC123" s="82"/>
      <c r="LD123" s="82"/>
      <c r="LE123" s="82"/>
      <c r="LF123" s="82"/>
      <c r="LG123" s="82"/>
      <c r="LH123" s="82"/>
      <c r="LI123" s="82"/>
      <c r="LJ123" s="82"/>
      <c r="LK123" s="82"/>
      <c r="LL123" s="82"/>
      <c r="LM123" s="82"/>
      <c r="LN123" s="82"/>
      <c r="LO123" s="82"/>
      <c r="LP123" s="82"/>
      <c r="LQ123" s="82"/>
      <c r="LR123" s="82"/>
      <c r="LS123" s="82"/>
      <c r="LT123" s="82"/>
      <c r="LU123" s="82"/>
      <c r="LV123" s="82"/>
      <c r="LW123" s="82"/>
      <c r="LX123" s="82"/>
      <c r="LY123" s="82"/>
      <c r="LZ123" s="82"/>
      <c r="MA123" s="82"/>
      <c r="MB123" s="82"/>
      <c r="MC123" s="82"/>
      <c r="MD123" s="82"/>
      <c r="ME123" s="82"/>
      <c r="MF123" s="82"/>
      <c r="MG123" s="82"/>
      <c r="MH123" s="82"/>
      <c r="MI123" s="82"/>
      <c r="MJ123" s="82"/>
      <c r="MK123" s="82"/>
      <c r="ML123" s="82"/>
      <c r="MM123" s="82"/>
      <c r="MN123" s="82"/>
      <c r="MO123" s="82"/>
      <c r="MP123" s="82"/>
      <c r="MQ123" s="82"/>
      <c r="MR123" s="82"/>
      <c r="MS123" s="82"/>
      <c r="MT123" s="82"/>
      <c r="MU123" s="82"/>
      <c r="MV123" s="82"/>
      <c r="MW123" s="82"/>
      <c r="MX123" s="82"/>
      <c r="MY123" s="82"/>
      <c r="MZ123" s="82"/>
      <c r="NA123" s="82"/>
      <c r="NB123" s="82"/>
      <c r="NC123" s="82"/>
      <c r="ND123" s="82"/>
      <c r="NE123" s="82"/>
      <c r="NF123" s="82"/>
      <c r="NG123" s="82"/>
      <c r="NH123" s="82"/>
      <c r="NI123" s="82"/>
      <c r="NJ123" s="82"/>
      <c r="NK123" s="82"/>
      <c r="NL123" s="82"/>
      <c r="NM123" s="82"/>
      <c r="NN123" s="82"/>
      <c r="NO123" s="82"/>
      <c r="NP123" s="82"/>
      <c r="NQ123" s="82"/>
      <c r="NR123" s="82"/>
      <c r="NS123" s="82"/>
      <c r="NT123" s="82"/>
      <c r="NU123" s="82"/>
      <c r="NV123" s="82"/>
      <c r="NW123" s="82"/>
      <c r="NX123" s="82"/>
      <c r="NY123" s="82"/>
      <c r="NZ123" s="82"/>
      <c r="OA123" s="82"/>
      <c r="OB123" s="82"/>
      <c r="OC123" s="82"/>
      <c r="OD123" s="82"/>
      <c r="OE123" s="82"/>
      <c r="OF123" s="82"/>
      <c r="OG123" s="82"/>
      <c r="OH123" s="82"/>
      <c r="OI123" s="82"/>
      <c r="OJ123" s="82"/>
      <c r="OK123" s="82"/>
      <c r="OL123" s="82"/>
      <c r="OM123" s="82"/>
      <c r="ON123" s="82"/>
      <c r="OO123" s="82"/>
      <c r="OP123" s="82"/>
      <c r="OQ123" s="82"/>
      <c r="OR123" s="82"/>
      <c r="OS123" s="82"/>
      <c r="OT123" s="82"/>
      <c r="OU123" s="82"/>
      <c r="OV123" s="82"/>
      <c r="OW123" s="82"/>
      <c r="OX123" s="82"/>
      <c r="OY123" s="82"/>
      <c r="OZ123" s="82"/>
      <c r="PA123" s="82"/>
      <c r="PB123" s="82"/>
      <c r="PC123" s="82"/>
      <c r="PD123" s="82"/>
      <c r="PE123" s="82"/>
      <c r="PF123" s="82"/>
      <c r="PG123" s="82"/>
      <c r="PH123" s="82"/>
      <c r="PI123" s="82"/>
      <c r="PJ123" s="82"/>
      <c r="PK123" s="82"/>
      <c r="PL123" s="82"/>
      <c r="PM123" s="82"/>
      <c r="PN123" s="82"/>
      <c r="PO123" s="82"/>
      <c r="PP123" s="82"/>
      <c r="PQ123" s="82"/>
      <c r="PR123" s="82"/>
      <c r="PS123" s="82"/>
      <c r="PT123" s="82"/>
      <c r="PU123" s="82"/>
      <c r="PV123" s="82"/>
      <c r="PW123" s="82"/>
      <c r="PX123" s="82"/>
      <c r="PY123" s="82"/>
      <c r="PZ123" s="82"/>
      <c r="QA123" s="82"/>
      <c r="QB123" s="82"/>
      <c r="QC123" s="82"/>
      <c r="QD123" s="82"/>
      <c r="QE123" s="82"/>
      <c r="QF123" s="82"/>
      <c r="QG123" s="82"/>
      <c r="QH123" s="82"/>
      <c r="QI123" s="82"/>
      <c r="QJ123" s="82"/>
      <c r="QK123" s="82"/>
      <c r="QL123" s="82"/>
      <c r="QM123" s="82"/>
      <c r="QN123" s="82"/>
      <c r="QO123" s="82"/>
      <c r="QP123" s="82"/>
      <c r="QQ123" s="82"/>
      <c r="QR123" s="82"/>
      <c r="QS123" s="82"/>
      <c r="QT123" s="82"/>
      <c r="QU123" s="82"/>
    </row>
    <row r="124" spans="2:463" ht="15" customHeight="1" outlineLevel="1">
      <c r="C124" s="78" t="s">
        <v>293</v>
      </c>
      <c r="D124" s="5"/>
      <c r="E124" s="79" t="s">
        <v>151</v>
      </c>
      <c r="F124" s="5"/>
      <c r="G124" s="5"/>
      <c r="H124" s="102"/>
      <c r="I124" s="82">
        <f>Inputs!$E188</f>
        <v>0.03</v>
      </c>
      <c r="J124" s="82">
        <f>Inputs!$E188</f>
        <v>0.03</v>
      </c>
      <c r="K124" s="82">
        <f>Inputs!$E188</f>
        <v>0.03</v>
      </c>
      <c r="L124" s="82">
        <f>Inputs!$E188</f>
        <v>0.03</v>
      </c>
      <c r="M124" s="82">
        <f>Inputs!$E188</f>
        <v>0.03</v>
      </c>
      <c r="N124" s="82">
        <f>Inputs!$E188</f>
        <v>0.03</v>
      </c>
      <c r="O124" s="82">
        <f>Inputs!$E188</f>
        <v>0.03</v>
      </c>
      <c r="P124" s="82">
        <f>Inputs!$E188</f>
        <v>0.03</v>
      </c>
      <c r="Q124" s="82">
        <f>Inputs!$E188</f>
        <v>0.03</v>
      </c>
      <c r="R124" s="82">
        <f>Inputs!$E188</f>
        <v>0.03</v>
      </c>
      <c r="S124" s="82">
        <f>Inputs!$E188</f>
        <v>0.03</v>
      </c>
      <c r="T124" s="82">
        <f>Inputs!$E188</f>
        <v>0.03</v>
      </c>
      <c r="U124" s="82">
        <f>Inputs!$E188</f>
        <v>0.03</v>
      </c>
      <c r="V124" s="82">
        <f>Inputs!$E188</f>
        <v>0.03</v>
      </c>
      <c r="W124" s="82">
        <f>Inputs!$E188</f>
        <v>0.03</v>
      </c>
      <c r="X124" s="82">
        <f>Inputs!$E188</f>
        <v>0.03</v>
      </c>
      <c r="Y124" s="82">
        <f>Inputs!$E188</f>
        <v>0.03</v>
      </c>
      <c r="Z124" s="82">
        <f>Inputs!$E188</f>
        <v>0.03</v>
      </c>
      <c r="AA124" s="82">
        <f>Inputs!$F188</f>
        <v>2.5999999999999999E-2</v>
      </c>
      <c r="AB124" s="82">
        <f>Inputs!$F188</f>
        <v>2.5999999999999999E-2</v>
      </c>
      <c r="AC124" s="82">
        <f>Inputs!$F188</f>
        <v>2.5999999999999999E-2</v>
      </c>
      <c r="AD124" s="82">
        <f>Inputs!$F188</f>
        <v>2.5999999999999999E-2</v>
      </c>
      <c r="AE124" s="82">
        <f>Inputs!$F188</f>
        <v>2.5999999999999999E-2</v>
      </c>
      <c r="AF124" s="82">
        <f>Inputs!$F188</f>
        <v>2.5999999999999999E-2</v>
      </c>
      <c r="AG124" s="82">
        <f>Inputs!$F188</f>
        <v>2.5999999999999999E-2</v>
      </c>
      <c r="AH124" s="82">
        <f>Inputs!$F188</f>
        <v>2.5999999999999999E-2</v>
      </c>
      <c r="AI124" s="82">
        <f>Inputs!$F188</f>
        <v>2.5999999999999999E-2</v>
      </c>
      <c r="AJ124" s="82">
        <f>Inputs!$F188</f>
        <v>2.5999999999999999E-2</v>
      </c>
      <c r="AK124" s="82">
        <f>Inputs!$F188</f>
        <v>2.5999999999999999E-2</v>
      </c>
      <c r="AL124" s="82">
        <f>Inputs!$F188</f>
        <v>2.5999999999999999E-2</v>
      </c>
      <c r="AM124" s="82">
        <f>Inputs!$F188</f>
        <v>2.5999999999999999E-2</v>
      </c>
      <c r="AN124" s="82">
        <f>Inputs!$F188</f>
        <v>2.5999999999999999E-2</v>
      </c>
      <c r="AO124" s="82">
        <f>Inputs!$F188</f>
        <v>2.5999999999999999E-2</v>
      </c>
      <c r="AP124" s="82">
        <f>Inputs!$F188</f>
        <v>2.5999999999999999E-2</v>
      </c>
      <c r="AQ124" s="82">
        <f>Inputs!$F188</f>
        <v>2.5999999999999999E-2</v>
      </c>
      <c r="AR124" s="82">
        <f>Inputs!$F188</f>
        <v>2.5999999999999999E-2</v>
      </c>
      <c r="AS124" s="82">
        <f>Inputs!$F188</f>
        <v>2.5999999999999999E-2</v>
      </c>
      <c r="AT124" s="82">
        <f>Inputs!$F188</f>
        <v>2.5999999999999999E-2</v>
      </c>
      <c r="AU124" s="82">
        <f>Inputs!$F188</f>
        <v>2.5999999999999999E-2</v>
      </c>
      <c r="AV124" s="82">
        <f>Inputs!$F188</f>
        <v>2.5999999999999999E-2</v>
      </c>
      <c r="AW124" s="82">
        <f>Inputs!$F188</f>
        <v>2.5999999999999999E-2</v>
      </c>
      <c r="AX124" s="82">
        <f>Inputs!$F188</f>
        <v>2.5999999999999999E-2</v>
      </c>
      <c r="AY124" s="82">
        <f>Inputs!$F188</f>
        <v>2.5999999999999999E-2</v>
      </c>
      <c r="AZ124" s="82">
        <f>Inputs!$F188</f>
        <v>2.5999999999999999E-2</v>
      </c>
      <c r="BA124" s="82">
        <f>Inputs!$F188</f>
        <v>2.5999999999999999E-2</v>
      </c>
      <c r="BB124" s="82">
        <f>Inputs!$F188</f>
        <v>2.5999999999999999E-2</v>
      </c>
      <c r="BC124" s="82">
        <f>Inputs!$F188</f>
        <v>2.5999999999999999E-2</v>
      </c>
      <c r="BD124" s="82">
        <f>Inputs!$F188</f>
        <v>2.5999999999999999E-2</v>
      </c>
      <c r="BE124" s="82">
        <f>Inputs!$F188</f>
        <v>2.5999999999999999E-2</v>
      </c>
      <c r="BF124" s="82">
        <f>Inputs!$F188</f>
        <v>2.5999999999999999E-2</v>
      </c>
      <c r="BG124" s="82">
        <f>Inputs!$F188</f>
        <v>2.5999999999999999E-2</v>
      </c>
      <c r="BH124" s="82">
        <f>Inputs!$F188</f>
        <v>2.5999999999999999E-2</v>
      </c>
      <c r="BI124" s="82">
        <f>Inputs!$F188</f>
        <v>2.5999999999999999E-2</v>
      </c>
      <c r="BJ124" s="82">
        <f>Inputs!$F188</f>
        <v>2.5999999999999999E-2</v>
      </c>
      <c r="BK124" s="82">
        <f>Inputs!$F188</f>
        <v>2.5999999999999999E-2</v>
      </c>
      <c r="BL124" s="82">
        <f>Inputs!$F188</f>
        <v>2.5999999999999999E-2</v>
      </c>
      <c r="BM124" s="82">
        <f>Inputs!$F188</f>
        <v>2.5999999999999999E-2</v>
      </c>
      <c r="BN124" s="82">
        <f>Inputs!$F188</f>
        <v>2.5999999999999999E-2</v>
      </c>
      <c r="BO124" s="82">
        <f>Inputs!$F188</f>
        <v>2.5999999999999999E-2</v>
      </c>
      <c r="BP124" s="82">
        <f>Inputs!$F188</f>
        <v>2.5999999999999999E-2</v>
      </c>
      <c r="BQ124" s="82">
        <f>Inputs!$F188</f>
        <v>2.5999999999999999E-2</v>
      </c>
      <c r="BR124" s="82">
        <f>Inputs!$F188</f>
        <v>2.5999999999999999E-2</v>
      </c>
      <c r="BS124" s="82">
        <f>Inputs!$F188</f>
        <v>2.5999999999999999E-2</v>
      </c>
      <c r="BT124" s="82">
        <f>Inputs!$F188</f>
        <v>2.5999999999999999E-2</v>
      </c>
      <c r="BU124" s="82">
        <f>Inputs!$F188</f>
        <v>2.5999999999999999E-2</v>
      </c>
      <c r="BV124" s="82">
        <f>Inputs!$F188</f>
        <v>2.5999999999999999E-2</v>
      </c>
      <c r="BW124" s="82">
        <f>Inputs!$F188</f>
        <v>2.5999999999999999E-2</v>
      </c>
      <c r="BX124" s="82">
        <f>Inputs!$F188</f>
        <v>2.5999999999999999E-2</v>
      </c>
      <c r="BY124" s="82">
        <f>Inputs!$F188</f>
        <v>2.5999999999999999E-2</v>
      </c>
      <c r="BZ124" s="82">
        <f>Inputs!$F188</f>
        <v>2.5999999999999999E-2</v>
      </c>
      <c r="CA124" s="82">
        <f>Inputs!$F188</f>
        <v>2.5999999999999999E-2</v>
      </c>
      <c r="CB124" s="82">
        <f>Inputs!$F188</f>
        <v>2.5999999999999999E-2</v>
      </c>
      <c r="CC124" s="82">
        <f>Inputs!$F188</f>
        <v>2.5999999999999999E-2</v>
      </c>
      <c r="CD124" s="82">
        <f>Inputs!$F188</f>
        <v>2.5999999999999999E-2</v>
      </c>
      <c r="CE124" s="82">
        <f>Inputs!$F188</f>
        <v>2.5999999999999999E-2</v>
      </c>
      <c r="CF124" s="82">
        <f>Inputs!$F188</f>
        <v>2.5999999999999999E-2</v>
      </c>
      <c r="CG124" s="82">
        <f>Inputs!$F188</f>
        <v>2.5999999999999999E-2</v>
      </c>
      <c r="CH124" s="82">
        <f>Inputs!$F188</f>
        <v>2.5999999999999999E-2</v>
      </c>
      <c r="CI124" s="82">
        <f>Inputs!$F188</f>
        <v>2.5999999999999999E-2</v>
      </c>
      <c r="CJ124" s="82">
        <f>Inputs!$F188</f>
        <v>2.5999999999999999E-2</v>
      </c>
      <c r="CK124" s="82">
        <f>Inputs!$F188</f>
        <v>2.5999999999999999E-2</v>
      </c>
      <c r="CL124" s="82">
        <f>Inputs!$F188</f>
        <v>2.5999999999999999E-2</v>
      </c>
      <c r="CM124" s="82">
        <f>Inputs!$F188</f>
        <v>2.5999999999999999E-2</v>
      </c>
      <c r="CN124" s="82">
        <f>Inputs!$F188</f>
        <v>2.5999999999999999E-2</v>
      </c>
      <c r="CO124" s="82">
        <f>Inputs!$F188</f>
        <v>2.5999999999999999E-2</v>
      </c>
      <c r="CP124" s="82">
        <f>Inputs!$F188</f>
        <v>2.5999999999999999E-2</v>
      </c>
      <c r="CQ124" s="82">
        <f>Inputs!$F188</f>
        <v>2.5999999999999999E-2</v>
      </c>
      <c r="CR124" s="82">
        <f>Inputs!$F188</f>
        <v>2.5999999999999999E-2</v>
      </c>
      <c r="CS124" s="82">
        <f>Inputs!$F188</f>
        <v>2.5999999999999999E-2</v>
      </c>
      <c r="CT124" s="82">
        <f>Inputs!$F188</f>
        <v>2.5999999999999999E-2</v>
      </c>
      <c r="CU124" s="82">
        <f>Inputs!$F188</f>
        <v>2.5999999999999999E-2</v>
      </c>
      <c r="CV124" s="82">
        <f>Inputs!$F188</f>
        <v>2.5999999999999999E-2</v>
      </c>
      <c r="CW124" s="82">
        <f>Inputs!$F188</f>
        <v>2.5999999999999999E-2</v>
      </c>
      <c r="CX124" s="82">
        <f>Inputs!$F188</f>
        <v>2.5999999999999999E-2</v>
      </c>
      <c r="CY124" s="82">
        <f>Inputs!$F188</f>
        <v>2.5999999999999999E-2</v>
      </c>
      <c r="CZ124" s="82">
        <f>Inputs!$F188</f>
        <v>2.5999999999999999E-2</v>
      </c>
      <c r="DA124" s="82">
        <f>Inputs!$F188</f>
        <v>2.5999999999999999E-2</v>
      </c>
      <c r="DB124" s="82">
        <f>Inputs!$F188</f>
        <v>2.5999999999999999E-2</v>
      </c>
      <c r="DC124" s="82">
        <f>Inputs!$F188</f>
        <v>2.5999999999999999E-2</v>
      </c>
      <c r="DD124" s="82">
        <f>Inputs!$F188</f>
        <v>2.5999999999999999E-2</v>
      </c>
      <c r="DE124" s="82">
        <f>Inputs!$F188</f>
        <v>2.5999999999999999E-2</v>
      </c>
      <c r="DF124" s="82">
        <f>Inputs!$F188</f>
        <v>2.5999999999999999E-2</v>
      </c>
      <c r="DG124" s="82">
        <f>Inputs!$F188</f>
        <v>2.5999999999999999E-2</v>
      </c>
      <c r="DH124" s="82">
        <f>Inputs!$F188</f>
        <v>2.5999999999999999E-2</v>
      </c>
      <c r="DI124" s="82">
        <f>Inputs!$F188</f>
        <v>2.5999999999999999E-2</v>
      </c>
      <c r="DJ124" s="82">
        <f>Inputs!$F188</f>
        <v>2.5999999999999999E-2</v>
      </c>
      <c r="DK124" s="82">
        <f>Inputs!$F188</f>
        <v>2.5999999999999999E-2</v>
      </c>
      <c r="DL124" s="82">
        <f>Inputs!$F188</f>
        <v>2.5999999999999999E-2</v>
      </c>
      <c r="DM124" s="82">
        <f>Inputs!$F188</f>
        <v>2.5999999999999999E-2</v>
      </c>
      <c r="DN124" s="82">
        <f>Inputs!$F188</f>
        <v>2.5999999999999999E-2</v>
      </c>
      <c r="DO124" s="82">
        <f>Inputs!$F188</f>
        <v>2.5999999999999999E-2</v>
      </c>
      <c r="DP124" s="82">
        <f>Inputs!$F188</f>
        <v>2.5999999999999999E-2</v>
      </c>
      <c r="DQ124" s="82">
        <f>Inputs!$F188</f>
        <v>2.5999999999999999E-2</v>
      </c>
      <c r="DR124" s="82">
        <f>Inputs!$F188</f>
        <v>2.5999999999999999E-2</v>
      </c>
      <c r="DS124" s="82">
        <f>Inputs!$F188</f>
        <v>2.5999999999999999E-2</v>
      </c>
      <c r="DT124" s="82">
        <f>Inputs!$F188</f>
        <v>2.5999999999999999E-2</v>
      </c>
      <c r="DU124" s="82">
        <f>Inputs!$F188</f>
        <v>2.5999999999999999E-2</v>
      </c>
      <c r="DV124" s="82">
        <f>Inputs!$F188</f>
        <v>2.5999999999999999E-2</v>
      </c>
      <c r="DW124" s="82">
        <f>Inputs!$F188</f>
        <v>2.5999999999999999E-2</v>
      </c>
      <c r="DX124" s="82">
        <f>Inputs!$F188</f>
        <v>2.5999999999999999E-2</v>
      </c>
      <c r="DY124" s="82">
        <f>Inputs!$F188</f>
        <v>2.5999999999999999E-2</v>
      </c>
      <c r="DZ124" s="82">
        <f>Inputs!$F188</f>
        <v>2.5999999999999999E-2</v>
      </c>
      <c r="EA124" s="82">
        <f>Inputs!$F188</f>
        <v>2.5999999999999999E-2</v>
      </c>
      <c r="EB124" s="82">
        <f>Inputs!$F188</f>
        <v>2.5999999999999999E-2</v>
      </c>
      <c r="EC124" s="82">
        <f>Inputs!$F188</f>
        <v>2.5999999999999999E-2</v>
      </c>
      <c r="ED124" s="82">
        <f>Inputs!$F188</f>
        <v>2.5999999999999999E-2</v>
      </c>
      <c r="EE124" s="82">
        <f>Inputs!$F188</f>
        <v>2.5999999999999999E-2</v>
      </c>
      <c r="EF124" s="82">
        <f>Inputs!$F188</f>
        <v>2.5999999999999999E-2</v>
      </c>
      <c r="EG124" s="82">
        <f>Inputs!$F188</f>
        <v>2.5999999999999999E-2</v>
      </c>
      <c r="EH124" s="82">
        <f>Inputs!$F188</f>
        <v>2.5999999999999999E-2</v>
      </c>
      <c r="EI124" s="82">
        <f>Inputs!$F188</f>
        <v>2.5999999999999999E-2</v>
      </c>
      <c r="EJ124" s="82">
        <f>Inputs!$F188</f>
        <v>2.5999999999999999E-2</v>
      </c>
      <c r="EK124" s="82">
        <f>Inputs!$F188</f>
        <v>2.5999999999999999E-2</v>
      </c>
      <c r="EL124" s="82">
        <f>Inputs!$F188</f>
        <v>2.5999999999999999E-2</v>
      </c>
      <c r="EM124" s="82">
        <f>Inputs!$F188</f>
        <v>2.5999999999999999E-2</v>
      </c>
      <c r="EN124" s="82">
        <f>Inputs!$F188</f>
        <v>2.5999999999999999E-2</v>
      </c>
      <c r="EO124" s="82">
        <f>Inputs!$F188</f>
        <v>2.5999999999999999E-2</v>
      </c>
      <c r="EP124" s="82">
        <f>Inputs!$F188</f>
        <v>2.5999999999999999E-2</v>
      </c>
      <c r="EQ124" s="82">
        <f>Inputs!$F188</f>
        <v>2.5999999999999999E-2</v>
      </c>
      <c r="ER124" s="82">
        <f>Inputs!$F188</f>
        <v>2.5999999999999999E-2</v>
      </c>
      <c r="ES124" s="82">
        <f>Inputs!$F188</f>
        <v>2.5999999999999999E-2</v>
      </c>
      <c r="ET124" s="82">
        <f>Inputs!$F188</f>
        <v>2.5999999999999999E-2</v>
      </c>
      <c r="EU124" s="82">
        <f>Inputs!$F188</f>
        <v>2.5999999999999999E-2</v>
      </c>
      <c r="EV124" s="82">
        <f>Inputs!$F188</f>
        <v>2.5999999999999999E-2</v>
      </c>
      <c r="EW124" s="82">
        <f>Inputs!$F188</f>
        <v>2.5999999999999999E-2</v>
      </c>
      <c r="EX124" s="82">
        <f>Inputs!$F188</f>
        <v>2.5999999999999999E-2</v>
      </c>
      <c r="EY124" s="82">
        <f>Inputs!$F188</f>
        <v>2.5999999999999999E-2</v>
      </c>
      <c r="EZ124" s="82">
        <f>Inputs!$F188</f>
        <v>2.5999999999999999E-2</v>
      </c>
      <c r="FA124" s="82">
        <f>Inputs!$F188</f>
        <v>2.5999999999999999E-2</v>
      </c>
      <c r="FB124" s="82">
        <f>Inputs!$F188</f>
        <v>2.5999999999999999E-2</v>
      </c>
      <c r="FC124" s="82">
        <f>Inputs!$F188</f>
        <v>2.5999999999999999E-2</v>
      </c>
      <c r="FD124" s="82">
        <f>Inputs!$F188</f>
        <v>2.5999999999999999E-2</v>
      </c>
      <c r="FE124" s="82">
        <f>Inputs!$F188</f>
        <v>2.5999999999999999E-2</v>
      </c>
      <c r="FF124" s="82">
        <f>Inputs!$F188</f>
        <v>2.5999999999999999E-2</v>
      </c>
      <c r="FG124" s="82">
        <f>Inputs!$F188</f>
        <v>2.5999999999999999E-2</v>
      </c>
      <c r="FH124" s="82">
        <f>Inputs!$F188</f>
        <v>2.5999999999999999E-2</v>
      </c>
      <c r="FI124" s="82">
        <f>Inputs!$F188</f>
        <v>2.5999999999999999E-2</v>
      </c>
      <c r="FJ124" s="82">
        <f>Inputs!$F188</f>
        <v>2.5999999999999999E-2</v>
      </c>
      <c r="FK124" s="82">
        <f>Inputs!$F188</f>
        <v>2.5999999999999999E-2</v>
      </c>
      <c r="FL124" s="82">
        <f>Inputs!$F188</f>
        <v>2.5999999999999999E-2</v>
      </c>
      <c r="FM124" s="82">
        <f>Inputs!$F188</f>
        <v>2.5999999999999999E-2</v>
      </c>
      <c r="FN124" s="82">
        <f>Inputs!$F188</f>
        <v>2.5999999999999999E-2</v>
      </c>
      <c r="FO124" s="82">
        <f>Inputs!$F188</f>
        <v>2.5999999999999999E-2</v>
      </c>
      <c r="FP124" s="82">
        <f>Inputs!$F188</f>
        <v>2.5999999999999999E-2</v>
      </c>
      <c r="FQ124" s="82">
        <f>Inputs!$F188</f>
        <v>2.5999999999999999E-2</v>
      </c>
      <c r="FR124" s="82">
        <f>Inputs!$F188</f>
        <v>2.5999999999999999E-2</v>
      </c>
      <c r="FS124" s="82">
        <f>Inputs!$F188</f>
        <v>2.5999999999999999E-2</v>
      </c>
      <c r="FT124" s="82">
        <f>Inputs!$F188</f>
        <v>2.5999999999999999E-2</v>
      </c>
      <c r="FU124" s="82">
        <f>Inputs!$F188</f>
        <v>2.5999999999999999E-2</v>
      </c>
      <c r="FV124" s="82">
        <f>Inputs!$F188</f>
        <v>2.5999999999999999E-2</v>
      </c>
      <c r="FW124" s="82">
        <f>Inputs!$F188</f>
        <v>2.5999999999999999E-2</v>
      </c>
      <c r="FX124" s="82">
        <f>Inputs!$F188</f>
        <v>2.5999999999999999E-2</v>
      </c>
      <c r="FY124" s="82">
        <f>Inputs!$F188</f>
        <v>2.5999999999999999E-2</v>
      </c>
      <c r="FZ124" s="82">
        <f>Inputs!$F188</f>
        <v>2.5999999999999999E-2</v>
      </c>
      <c r="GA124" s="82">
        <f>Inputs!$F188</f>
        <v>2.5999999999999999E-2</v>
      </c>
      <c r="GB124" s="82">
        <f>Inputs!$F188</f>
        <v>2.5999999999999999E-2</v>
      </c>
      <c r="GC124" s="82">
        <f>Inputs!$F188</f>
        <v>2.5999999999999999E-2</v>
      </c>
      <c r="GD124" s="82">
        <f>Inputs!$F188</f>
        <v>2.5999999999999999E-2</v>
      </c>
      <c r="GE124" s="82">
        <f>Inputs!$F188</f>
        <v>2.5999999999999999E-2</v>
      </c>
      <c r="GF124" s="82">
        <f>Inputs!$F188</f>
        <v>2.5999999999999999E-2</v>
      </c>
      <c r="GG124" s="82">
        <f>Inputs!$F188</f>
        <v>2.5999999999999999E-2</v>
      </c>
      <c r="GH124" s="82">
        <f>Inputs!$F188</f>
        <v>2.5999999999999999E-2</v>
      </c>
      <c r="GI124" s="82">
        <f>Inputs!$F188</f>
        <v>2.5999999999999999E-2</v>
      </c>
      <c r="GJ124" s="82">
        <f>Inputs!$F188</f>
        <v>2.5999999999999999E-2</v>
      </c>
      <c r="GK124" s="82">
        <f>Inputs!$F188</f>
        <v>2.5999999999999999E-2</v>
      </c>
      <c r="GL124" s="82">
        <f>Inputs!$F188</f>
        <v>2.5999999999999999E-2</v>
      </c>
      <c r="GM124" s="82">
        <f>Inputs!$F188</f>
        <v>2.5999999999999999E-2</v>
      </c>
      <c r="GN124" s="82">
        <f>Inputs!$F188</f>
        <v>2.5999999999999999E-2</v>
      </c>
      <c r="GO124" s="82">
        <f>Inputs!$F188</f>
        <v>2.5999999999999999E-2</v>
      </c>
      <c r="GP124" s="82">
        <f>Inputs!$F188</f>
        <v>2.5999999999999999E-2</v>
      </c>
      <c r="GQ124" s="82">
        <f>Inputs!$F188</f>
        <v>2.5999999999999999E-2</v>
      </c>
      <c r="GR124" s="82">
        <f>Inputs!$F188</f>
        <v>2.5999999999999999E-2</v>
      </c>
      <c r="GS124" s="82">
        <f>Inputs!$F188</f>
        <v>2.5999999999999999E-2</v>
      </c>
      <c r="GT124" s="82">
        <f>Inputs!$F188</f>
        <v>2.5999999999999999E-2</v>
      </c>
      <c r="GU124" s="82">
        <f>Inputs!$F188</f>
        <v>2.5999999999999999E-2</v>
      </c>
      <c r="GV124" s="82">
        <f>Inputs!$F188</f>
        <v>2.5999999999999999E-2</v>
      </c>
      <c r="GW124" s="82">
        <f>Inputs!$F188</f>
        <v>2.5999999999999999E-2</v>
      </c>
      <c r="GX124" s="82">
        <f>Inputs!$F188</f>
        <v>2.5999999999999999E-2</v>
      </c>
      <c r="GY124" s="82">
        <f>Inputs!$F188</f>
        <v>2.5999999999999999E-2</v>
      </c>
      <c r="GZ124" s="82">
        <f>Inputs!$F188</f>
        <v>2.5999999999999999E-2</v>
      </c>
      <c r="HA124" s="82">
        <f>Inputs!$F188</f>
        <v>2.5999999999999999E-2</v>
      </c>
      <c r="HB124" s="82">
        <f>Inputs!$F188</f>
        <v>2.5999999999999999E-2</v>
      </c>
      <c r="HC124" s="82">
        <f>Inputs!$F188</f>
        <v>2.5999999999999999E-2</v>
      </c>
      <c r="HD124" s="82">
        <f>Inputs!$F188</f>
        <v>2.5999999999999999E-2</v>
      </c>
      <c r="HE124" s="82">
        <f>Inputs!$F188</f>
        <v>2.5999999999999999E-2</v>
      </c>
      <c r="HF124" s="82">
        <f>Inputs!$F188</f>
        <v>2.5999999999999999E-2</v>
      </c>
      <c r="HG124" s="82">
        <f>Inputs!$F188</f>
        <v>2.5999999999999999E-2</v>
      </c>
      <c r="HH124" s="82">
        <f>Inputs!$F188</f>
        <v>2.5999999999999999E-2</v>
      </c>
      <c r="HI124" s="82">
        <f>Inputs!$F188</f>
        <v>2.5999999999999999E-2</v>
      </c>
      <c r="HJ124" s="82">
        <f>Inputs!$F188</f>
        <v>2.5999999999999999E-2</v>
      </c>
      <c r="HK124" s="82">
        <f>Inputs!$F188</f>
        <v>2.5999999999999999E-2</v>
      </c>
      <c r="HL124" s="82">
        <f>Inputs!$F188</f>
        <v>2.5999999999999999E-2</v>
      </c>
      <c r="HM124" s="82">
        <f>Inputs!$F188</f>
        <v>2.5999999999999999E-2</v>
      </c>
      <c r="HN124" s="82">
        <f>Inputs!$F188</f>
        <v>2.5999999999999999E-2</v>
      </c>
      <c r="HO124" s="82">
        <f>Inputs!$F188</f>
        <v>2.5999999999999999E-2</v>
      </c>
      <c r="HP124" s="82">
        <f>Inputs!$F188</f>
        <v>2.5999999999999999E-2</v>
      </c>
      <c r="HQ124" s="82">
        <f>Inputs!$F188</f>
        <v>2.5999999999999999E-2</v>
      </c>
      <c r="HR124" s="82">
        <f>Inputs!$F188</f>
        <v>2.5999999999999999E-2</v>
      </c>
      <c r="HS124" s="82">
        <f>Inputs!$F188</f>
        <v>2.5999999999999999E-2</v>
      </c>
      <c r="HT124" s="82">
        <f>Inputs!$F188</f>
        <v>2.5999999999999999E-2</v>
      </c>
      <c r="HU124" s="82">
        <f>Inputs!$F188</f>
        <v>2.5999999999999999E-2</v>
      </c>
      <c r="HV124" s="82">
        <f>Inputs!$F188</f>
        <v>2.5999999999999999E-2</v>
      </c>
      <c r="HW124" s="82">
        <f>Inputs!$F188</f>
        <v>2.5999999999999999E-2</v>
      </c>
      <c r="HX124" s="82">
        <f>Inputs!$F188</f>
        <v>2.5999999999999999E-2</v>
      </c>
      <c r="HY124" s="82">
        <f>Inputs!$F188</f>
        <v>2.5999999999999999E-2</v>
      </c>
      <c r="HZ124" s="82">
        <f>Inputs!$F188</f>
        <v>2.5999999999999999E-2</v>
      </c>
      <c r="IA124" s="82">
        <f>Inputs!$F188</f>
        <v>2.5999999999999999E-2</v>
      </c>
      <c r="IB124" s="82">
        <f>Inputs!$F188</f>
        <v>2.5999999999999999E-2</v>
      </c>
      <c r="IC124" s="82">
        <f>Inputs!$F188</f>
        <v>2.5999999999999999E-2</v>
      </c>
      <c r="ID124" s="82">
        <f>Inputs!$F188</f>
        <v>2.5999999999999999E-2</v>
      </c>
      <c r="IE124" s="82">
        <f>Inputs!$F188</f>
        <v>2.5999999999999999E-2</v>
      </c>
      <c r="IF124" s="82">
        <f>Inputs!$F188</f>
        <v>2.5999999999999999E-2</v>
      </c>
      <c r="IG124" s="82">
        <f>Inputs!$F188</f>
        <v>2.5999999999999999E-2</v>
      </c>
      <c r="IH124" s="82">
        <f>Inputs!$F188</f>
        <v>2.5999999999999999E-2</v>
      </c>
      <c r="II124" s="82">
        <f>Inputs!$F188</f>
        <v>2.5999999999999999E-2</v>
      </c>
      <c r="IJ124" s="82">
        <f>Inputs!$F188</f>
        <v>2.5999999999999999E-2</v>
      </c>
      <c r="IK124" s="82">
        <f>Inputs!$F188</f>
        <v>2.5999999999999999E-2</v>
      </c>
      <c r="IL124" s="82">
        <f>Inputs!$F188</f>
        <v>2.5999999999999999E-2</v>
      </c>
      <c r="IM124" s="82"/>
      <c r="IN124" s="82"/>
      <c r="IO124" s="82"/>
      <c r="IP124" s="82"/>
      <c r="IQ124" s="82"/>
      <c r="IR124" s="82"/>
      <c r="IS124" s="82"/>
      <c r="IT124" s="82"/>
      <c r="IU124" s="82"/>
      <c r="IV124" s="82"/>
      <c r="IW124" s="82"/>
      <c r="IX124" s="82"/>
      <c r="IY124" s="82"/>
      <c r="IZ124" s="82"/>
      <c r="JA124" s="82"/>
      <c r="JB124" s="82"/>
      <c r="JC124" s="82"/>
      <c r="JD124" s="82"/>
      <c r="JE124" s="82"/>
      <c r="JF124" s="82"/>
      <c r="JG124" s="82"/>
      <c r="JH124" s="82"/>
      <c r="JI124" s="82"/>
      <c r="JJ124" s="82"/>
      <c r="JK124" s="82"/>
      <c r="JL124" s="82"/>
      <c r="JM124" s="82"/>
      <c r="JN124" s="82"/>
      <c r="JO124" s="82"/>
      <c r="JP124" s="82"/>
      <c r="JQ124" s="82"/>
      <c r="JR124" s="82"/>
      <c r="JS124" s="82"/>
      <c r="JT124" s="82"/>
      <c r="JU124" s="82"/>
      <c r="JV124" s="82"/>
      <c r="JW124" s="82"/>
      <c r="JX124" s="82"/>
      <c r="JY124" s="82"/>
      <c r="JZ124" s="82"/>
      <c r="KA124" s="82"/>
      <c r="KB124" s="82"/>
      <c r="KC124" s="82"/>
      <c r="KD124" s="82"/>
      <c r="KE124" s="82"/>
      <c r="KF124" s="82"/>
      <c r="KG124" s="82"/>
      <c r="KH124" s="82"/>
      <c r="KI124" s="82"/>
      <c r="KJ124" s="82"/>
      <c r="KK124" s="82"/>
      <c r="KL124" s="82"/>
      <c r="KM124" s="82"/>
      <c r="KN124" s="82"/>
      <c r="KO124" s="82"/>
      <c r="KP124" s="82"/>
      <c r="KQ124" s="82"/>
      <c r="KR124" s="82"/>
      <c r="KS124" s="82"/>
      <c r="KT124" s="82"/>
      <c r="KU124" s="82"/>
      <c r="KV124" s="82"/>
      <c r="KW124" s="82"/>
      <c r="KX124" s="82"/>
      <c r="KY124" s="82"/>
      <c r="KZ124" s="82"/>
      <c r="LA124" s="82"/>
      <c r="LB124" s="82"/>
      <c r="LC124" s="82"/>
      <c r="LD124" s="82"/>
      <c r="LE124" s="82"/>
      <c r="LF124" s="82"/>
      <c r="LG124" s="82"/>
      <c r="LH124" s="82"/>
      <c r="LI124" s="82"/>
      <c r="LJ124" s="82"/>
      <c r="LK124" s="82"/>
      <c r="LL124" s="82"/>
      <c r="LM124" s="82"/>
      <c r="LN124" s="82"/>
      <c r="LO124" s="82"/>
      <c r="LP124" s="82"/>
      <c r="LQ124" s="82"/>
      <c r="LR124" s="82"/>
      <c r="LS124" s="82"/>
      <c r="LT124" s="82"/>
      <c r="LU124" s="82"/>
      <c r="LV124" s="82"/>
      <c r="LW124" s="82"/>
      <c r="LX124" s="82"/>
      <c r="LY124" s="82"/>
      <c r="LZ124" s="82"/>
      <c r="MA124" s="82"/>
      <c r="MB124" s="82"/>
      <c r="MC124" s="82"/>
      <c r="MD124" s="82"/>
      <c r="ME124" s="82"/>
      <c r="MF124" s="82"/>
      <c r="MG124" s="82"/>
      <c r="MH124" s="82"/>
      <c r="MI124" s="82"/>
      <c r="MJ124" s="82"/>
      <c r="MK124" s="82"/>
      <c r="ML124" s="82"/>
      <c r="MM124" s="82"/>
      <c r="MN124" s="82"/>
      <c r="MO124" s="82"/>
      <c r="MP124" s="82"/>
      <c r="MQ124" s="82"/>
      <c r="MR124" s="82"/>
      <c r="MS124" s="82"/>
      <c r="MT124" s="82"/>
      <c r="MU124" s="82"/>
      <c r="MV124" s="82"/>
      <c r="MW124" s="82"/>
      <c r="MX124" s="82"/>
      <c r="MY124" s="82"/>
      <c r="MZ124" s="82"/>
      <c r="NA124" s="82"/>
      <c r="NB124" s="82"/>
      <c r="NC124" s="82"/>
      <c r="ND124" s="82"/>
      <c r="NE124" s="82"/>
      <c r="NF124" s="82"/>
      <c r="NG124" s="82"/>
      <c r="NH124" s="82"/>
      <c r="NI124" s="82"/>
      <c r="NJ124" s="82"/>
      <c r="NK124" s="82"/>
      <c r="NL124" s="82"/>
      <c r="NM124" s="82"/>
      <c r="NN124" s="82"/>
      <c r="NO124" s="82"/>
      <c r="NP124" s="82"/>
      <c r="NQ124" s="82"/>
      <c r="NR124" s="82"/>
      <c r="NS124" s="82"/>
      <c r="NT124" s="82"/>
      <c r="NU124" s="82"/>
      <c r="NV124" s="82"/>
      <c r="NW124" s="82"/>
      <c r="NX124" s="82"/>
      <c r="NY124" s="82"/>
      <c r="NZ124" s="82"/>
      <c r="OA124" s="82"/>
      <c r="OB124" s="82"/>
      <c r="OC124" s="82"/>
      <c r="OD124" s="82"/>
      <c r="OE124" s="82"/>
      <c r="OF124" s="82"/>
      <c r="OG124" s="82"/>
      <c r="OH124" s="82"/>
      <c r="OI124" s="82"/>
      <c r="OJ124" s="82"/>
      <c r="OK124" s="82"/>
      <c r="OL124" s="82"/>
      <c r="OM124" s="82"/>
      <c r="ON124" s="82"/>
      <c r="OO124" s="82"/>
      <c r="OP124" s="82"/>
      <c r="OQ124" s="82"/>
      <c r="OR124" s="82"/>
      <c r="OS124" s="82"/>
      <c r="OT124" s="82"/>
      <c r="OU124" s="82"/>
      <c r="OV124" s="82"/>
      <c r="OW124" s="82"/>
      <c r="OX124" s="82"/>
      <c r="OY124" s="82"/>
      <c r="OZ124" s="82"/>
      <c r="PA124" s="82"/>
      <c r="PB124" s="82"/>
      <c r="PC124" s="82"/>
      <c r="PD124" s="82"/>
      <c r="PE124" s="82"/>
      <c r="PF124" s="82"/>
      <c r="PG124" s="82"/>
      <c r="PH124" s="82"/>
      <c r="PI124" s="82"/>
      <c r="PJ124" s="82"/>
      <c r="PK124" s="82"/>
      <c r="PL124" s="82"/>
      <c r="PM124" s="82"/>
      <c r="PN124" s="82"/>
      <c r="PO124" s="82"/>
      <c r="PP124" s="82"/>
      <c r="PQ124" s="82"/>
      <c r="PR124" s="82"/>
      <c r="PS124" s="82"/>
      <c r="PT124" s="82"/>
      <c r="PU124" s="82"/>
      <c r="PV124" s="82"/>
      <c r="PW124" s="82"/>
      <c r="PX124" s="82"/>
      <c r="PY124" s="82"/>
      <c r="PZ124" s="82"/>
      <c r="QA124" s="82"/>
      <c r="QB124" s="82"/>
      <c r="QC124" s="82"/>
      <c r="QD124" s="82"/>
      <c r="QE124" s="82"/>
      <c r="QF124" s="82"/>
      <c r="QG124" s="82"/>
      <c r="QH124" s="82"/>
      <c r="QI124" s="82"/>
      <c r="QJ124" s="82"/>
      <c r="QK124" s="82"/>
      <c r="QL124" s="82"/>
      <c r="QM124" s="82"/>
      <c r="QN124" s="82"/>
      <c r="QO124" s="82"/>
      <c r="QP124" s="82"/>
      <c r="QQ124" s="82"/>
      <c r="QR124" s="82"/>
      <c r="QS124" s="82"/>
      <c r="QT124" s="82"/>
      <c r="QU124" s="82"/>
    </row>
    <row r="125" spans="2:463" ht="15" customHeight="1" outlineLevel="1">
      <c r="B125" s="3"/>
      <c r="C125" s="78" t="s">
        <v>459</v>
      </c>
      <c r="D125" s="8"/>
      <c r="E125" s="79" t="s">
        <v>151</v>
      </c>
      <c r="F125" s="8"/>
      <c r="G125" s="8"/>
      <c r="H125" s="80"/>
      <c r="I125" s="82">
        <f>Inputs!$E189</f>
        <v>5.8999999999999997E-2</v>
      </c>
      <c r="J125" s="82">
        <f>Inputs!$E189</f>
        <v>5.8999999999999997E-2</v>
      </c>
      <c r="K125" s="82">
        <f>Inputs!$E189</f>
        <v>5.8999999999999997E-2</v>
      </c>
      <c r="L125" s="82">
        <f>Inputs!$E189</f>
        <v>5.8999999999999997E-2</v>
      </c>
      <c r="M125" s="82">
        <f>Inputs!$E189</f>
        <v>5.8999999999999997E-2</v>
      </c>
      <c r="N125" s="82">
        <f>Inputs!$E189</f>
        <v>5.8999999999999997E-2</v>
      </c>
      <c r="O125" s="82">
        <f>Inputs!$E189</f>
        <v>5.8999999999999997E-2</v>
      </c>
      <c r="P125" s="82">
        <f>Inputs!$E189</f>
        <v>5.8999999999999997E-2</v>
      </c>
      <c r="Q125" s="82">
        <f>Inputs!$E189</f>
        <v>5.8999999999999997E-2</v>
      </c>
      <c r="R125" s="82">
        <f>Inputs!$E189</f>
        <v>5.8999999999999997E-2</v>
      </c>
      <c r="S125" s="82">
        <f>Inputs!$E189</f>
        <v>5.8999999999999997E-2</v>
      </c>
      <c r="T125" s="82">
        <f>Inputs!$E189</f>
        <v>5.8999999999999997E-2</v>
      </c>
      <c r="U125" s="82">
        <f>Inputs!$E189</f>
        <v>5.8999999999999997E-2</v>
      </c>
      <c r="V125" s="82">
        <f>Inputs!$E189</f>
        <v>5.8999999999999997E-2</v>
      </c>
      <c r="W125" s="82">
        <f>Inputs!$E189</f>
        <v>5.8999999999999997E-2</v>
      </c>
      <c r="X125" s="82">
        <f>Inputs!$E189</f>
        <v>5.8999999999999997E-2</v>
      </c>
      <c r="Y125" s="82">
        <f>Inputs!$E189</f>
        <v>5.8999999999999997E-2</v>
      </c>
      <c r="Z125" s="82">
        <f>Inputs!$E189</f>
        <v>5.8999999999999997E-2</v>
      </c>
      <c r="AA125" s="82">
        <f>Inputs!$F189</f>
        <v>5.5E-2</v>
      </c>
      <c r="AB125" s="82">
        <f>Inputs!$F189</f>
        <v>5.5E-2</v>
      </c>
      <c r="AC125" s="82">
        <f>Inputs!$F189</f>
        <v>5.5E-2</v>
      </c>
      <c r="AD125" s="82">
        <f>Inputs!$F189</f>
        <v>5.5E-2</v>
      </c>
      <c r="AE125" s="82">
        <f>Inputs!$F189</f>
        <v>5.5E-2</v>
      </c>
      <c r="AF125" s="82">
        <f>Inputs!$F189</f>
        <v>5.5E-2</v>
      </c>
      <c r="AG125" s="82">
        <f>Inputs!$F189</f>
        <v>5.5E-2</v>
      </c>
      <c r="AH125" s="82">
        <f>Inputs!$F189</f>
        <v>5.5E-2</v>
      </c>
      <c r="AI125" s="82">
        <f>Inputs!$F189</f>
        <v>5.5E-2</v>
      </c>
      <c r="AJ125" s="82">
        <f>Inputs!$F189</f>
        <v>5.5E-2</v>
      </c>
      <c r="AK125" s="82">
        <f>Inputs!$F189</f>
        <v>5.5E-2</v>
      </c>
      <c r="AL125" s="82">
        <f>Inputs!$F189</f>
        <v>5.5E-2</v>
      </c>
      <c r="AM125" s="82">
        <f>Inputs!$F189</f>
        <v>5.5E-2</v>
      </c>
      <c r="AN125" s="82">
        <f>Inputs!$F189</f>
        <v>5.5E-2</v>
      </c>
      <c r="AO125" s="82">
        <f>Inputs!$F189</f>
        <v>5.5E-2</v>
      </c>
      <c r="AP125" s="82">
        <f>Inputs!$F189</f>
        <v>5.5E-2</v>
      </c>
      <c r="AQ125" s="82">
        <f>Inputs!$F189</f>
        <v>5.5E-2</v>
      </c>
      <c r="AR125" s="82">
        <f>Inputs!$F189</f>
        <v>5.5E-2</v>
      </c>
      <c r="AS125" s="82">
        <f>Inputs!$F189</f>
        <v>5.5E-2</v>
      </c>
      <c r="AT125" s="82">
        <f>Inputs!$F189</f>
        <v>5.5E-2</v>
      </c>
      <c r="AU125" s="82">
        <f>Inputs!$F189</f>
        <v>5.5E-2</v>
      </c>
      <c r="AV125" s="82">
        <f>Inputs!$F189</f>
        <v>5.5E-2</v>
      </c>
      <c r="AW125" s="82">
        <f>Inputs!$F189</f>
        <v>5.5E-2</v>
      </c>
      <c r="AX125" s="82">
        <f>Inputs!$F189</f>
        <v>5.5E-2</v>
      </c>
      <c r="AY125" s="82">
        <f>Inputs!$F189</f>
        <v>5.5E-2</v>
      </c>
      <c r="AZ125" s="82">
        <f>Inputs!$F189</f>
        <v>5.5E-2</v>
      </c>
      <c r="BA125" s="82">
        <f>Inputs!$F189</f>
        <v>5.5E-2</v>
      </c>
      <c r="BB125" s="82">
        <f>Inputs!$F189</f>
        <v>5.5E-2</v>
      </c>
      <c r="BC125" s="82">
        <f>Inputs!$F189</f>
        <v>5.5E-2</v>
      </c>
      <c r="BD125" s="82">
        <f>Inputs!$F189</f>
        <v>5.5E-2</v>
      </c>
      <c r="BE125" s="82">
        <f>Inputs!$F189</f>
        <v>5.5E-2</v>
      </c>
      <c r="BF125" s="82">
        <f>Inputs!$F189</f>
        <v>5.5E-2</v>
      </c>
      <c r="BG125" s="82">
        <f>Inputs!$F189</f>
        <v>5.5E-2</v>
      </c>
      <c r="BH125" s="82">
        <f>Inputs!$F189</f>
        <v>5.5E-2</v>
      </c>
      <c r="BI125" s="82">
        <f>Inputs!$F189</f>
        <v>5.5E-2</v>
      </c>
      <c r="BJ125" s="82">
        <f>Inputs!$F189</f>
        <v>5.5E-2</v>
      </c>
      <c r="BK125" s="82">
        <f>Inputs!$F189</f>
        <v>5.5E-2</v>
      </c>
      <c r="BL125" s="82">
        <f>Inputs!$F189</f>
        <v>5.5E-2</v>
      </c>
      <c r="BM125" s="82">
        <f>Inputs!$F189</f>
        <v>5.5E-2</v>
      </c>
      <c r="BN125" s="82">
        <f>Inputs!$F189</f>
        <v>5.5E-2</v>
      </c>
      <c r="BO125" s="82">
        <f>Inputs!$F189</f>
        <v>5.5E-2</v>
      </c>
      <c r="BP125" s="82">
        <f>Inputs!$F189</f>
        <v>5.5E-2</v>
      </c>
      <c r="BQ125" s="82">
        <f>Inputs!$F189</f>
        <v>5.5E-2</v>
      </c>
      <c r="BR125" s="82">
        <f>Inputs!$F189</f>
        <v>5.5E-2</v>
      </c>
      <c r="BS125" s="82">
        <f>Inputs!$F189</f>
        <v>5.5E-2</v>
      </c>
      <c r="BT125" s="82">
        <f>Inputs!$F189</f>
        <v>5.5E-2</v>
      </c>
      <c r="BU125" s="82">
        <f>Inputs!$F189</f>
        <v>5.5E-2</v>
      </c>
      <c r="BV125" s="82">
        <f>Inputs!$F189</f>
        <v>5.5E-2</v>
      </c>
      <c r="BW125" s="82">
        <f>Inputs!$F189</f>
        <v>5.5E-2</v>
      </c>
      <c r="BX125" s="82">
        <f>Inputs!$F189</f>
        <v>5.5E-2</v>
      </c>
      <c r="BY125" s="82">
        <f>Inputs!$F189</f>
        <v>5.5E-2</v>
      </c>
      <c r="BZ125" s="82">
        <f>Inputs!$F189</f>
        <v>5.5E-2</v>
      </c>
      <c r="CA125" s="82">
        <f>Inputs!$F189</f>
        <v>5.5E-2</v>
      </c>
      <c r="CB125" s="82">
        <f>Inputs!$F189</f>
        <v>5.5E-2</v>
      </c>
      <c r="CC125" s="82">
        <f>Inputs!$F189</f>
        <v>5.5E-2</v>
      </c>
      <c r="CD125" s="82">
        <f>Inputs!$F189</f>
        <v>5.5E-2</v>
      </c>
      <c r="CE125" s="82">
        <f>Inputs!$F189</f>
        <v>5.5E-2</v>
      </c>
      <c r="CF125" s="82">
        <f>Inputs!$F189</f>
        <v>5.5E-2</v>
      </c>
      <c r="CG125" s="82">
        <f>Inputs!$F189</f>
        <v>5.5E-2</v>
      </c>
      <c r="CH125" s="82">
        <f>Inputs!$F189</f>
        <v>5.5E-2</v>
      </c>
      <c r="CI125" s="82">
        <f>Inputs!$F189</f>
        <v>5.5E-2</v>
      </c>
      <c r="CJ125" s="82">
        <f>Inputs!$F189</f>
        <v>5.5E-2</v>
      </c>
      <c r="CK125" s="82">
        <f>Inputs!$F189</f>
        <v>5.5E-2</v>
      </c>
      <c r="CL125" s="82">
        <f>Inputs!$F189</f>
        <v>5.5E-2</v>
      </c>
      <c r="CM125" s="82">
        <f>Inputs!$F189</f>
        <v>5.5E-2</v>
      </c>
      <c r="CN125" s="82">
        <f>Inputs!$F189</f>
        <v>5.5E-2</v>
      </c>
      <c r="CO125" s="82">
        <f>Inputs!$F189</f>
        <v>5.5E-2</v>
      </c>
      <c r="CP125" s="82">
        <f>Inputs!$F189</f>
        <v>5.5E-2</v>
      </c>
      <c r="CQ125" s="82">
        <f>Inputs!$F189</f>
        <v>5.5E-2</v>
      </c>
      <c r="CR125" s="82">
        <f>Inputs!$F189</f>
        <v>5.5E-2</v>
      </c>
      <c r="CS125" s="82">
        <f>Inputs!$F189</f>
        <v>5.5E-2</v>
      </c>
      <c r="CT125" s="82">
        <f>Inputs!$F189</f>
        <v>5.5E-2</v>
      </c>
      <c r="CU125" s="82">
        <f>Inputs!$F189</f>
        <v>5.5E-2</v>
      </c>
      <c r="CV125" s="82">
        <f>Inputs!$F189</f>
        <v>5.5E-2</v>
      </c>
      <c r="CW125" s="82">
        <f>Inputs!$F189</f>
        <v>5.5E-2</v>
      </c>
      <c r="CX125" s="82">
        <f>Inputs!$F189</f>
        <v>5.5E-2</v>
      </c>
      <c r="CY125" s="82">
        <f>Inputs!$F189</f>
        <v>5.5E-2</v>
      </c>
      <c r="CZ125" s="82">
        <f>Inputs!$F189</f>
        <v>5.5E-2</v>
      </c>
      <c r="DA125" s="82">
        <f>Inputs!$F189</f>
        <v>5.5E-2</v>
      </c>
      <c r="DB125" s="82">
        <f>Inputs!$F189</f>
        <v>5.5E-2</v>
      </c>
      <c r="DC125" s="82">
        <f>Inputs!$F189</f>
        <v>5.5E-2</v>
      </c>
      <c r="DD125" s="82">
        <f>Inputs!$F189</f>
        <v>5.5E-2</v>
      </c>
      <c r="DE125" s="82">
        <f>Inputs!$F189</f>
        <v>5.5E-2</v>
      </c>
      <c r="DF125" s="82">
        <f>Inputs!$F189</f>
        <v>5.5E-2</v>
      </c>
      <c r="DG125" s="82">
        <f>Inputs!$F189</f>
        <v>5.5E-2</v>
      </c>
      <c r="DH125" s="82">
        <f>Inputs!$F189</f>
        <v>5.5E-2</v>
      </c>
      <c r="DI125" s="82">
        <f>Inputs!$F189</f>
        <v>5.5E-2</v>
      </c>
      <c r="DJ125" s="82">
        <f>Inputs!$F189</f>
        <v>5.5E-2</v>
      </c>
      <c r="DK125" s="82">
        <f>Inputs!$F189</f>
        <v>5.5E-2</v>
      </c>
      <c r="DL125" s="82">
        <f>Inputs!$F189</f>
        <v>5.5E-2</v>
      </c>
      <c r="DM125" s="82">
        <f>Inputs!$F189</f>
        <v>5.5E-2</v>
      </c>
      <c r="DN125" s="82">
        <f>Inputs!$F189</f>
        <v>5.5E-2</v>
      </c>
      <c r="DO125" s="82">
        <f>Inputs!$F189</f>
        <v>5.5E-2</v>
      </c>
      <c r="DP125" s="82">
        <f>Inputs!$F189</f>
        <v>5.5E-2</v>
      </c>
      <c r="DQ125" s="82">
        <f>Inputs!$F189</f>
        <v>5.5E-2</v>
      </c>
      <c r="DR125" s="82">
        <f>Inputs!$F189</f>
        <v>5.5E-2</v>
      </c>
      <c r="DS125" s="82">
        <f>Inputs!$F189</f>
        <v>5.5E-2</v>
      </c>
      <c r="DT125" s="82">
        <f>Inputs!$F189</f>
        <v>5.5E-2</v>
      </c>
      <c r="DU125" s="82">
        <f>Inputs!$F189</f>
        <v>5.5E-2</v>
      </c>
      <c r="DV125" s="82">
        <f>Inputs!$F189</f>
        <v>5.5E-2</v>
      </c>
      <c r="DW125" s="82">
        <f>Inputs!$F189</f>
        <v>5.5E-2</v>
      </c>
      <c r="DX125" s="82">
        <f>Inputs!$F189</f>
        <v>5.5E-2</v>
      </c>
      <c r="DY125" s="82">
        <f>Inputs!$F189</f>
        <v>5.5E-2</v>
      </c>
      <c r="DZ125" s="82">
        <f>Inputs!$F189</f>
        <v>5.5E-2</v>
      </c>
      <c r="EA125" s="82">
        <f>Inputs!$F189</f>
        <v>5.5E-2</v>
      </c>
      <c r="EB125" s="82">
        <f>Inputs!$F189</f>
        <v>5.5E-2</v>
      </c>
      <c r="EC125" s="82">
        <f>Inputs!$F189</f>
        <v>5.5E-2</v>
      </c>
      <c r="ED125" s="82">
        <f>Inputs!$F189</f>
        <v>5.5E-2</v>
      </c>
      <c r="EE125" s="82">
        <f>Inputs!$F189</f>
        <v>5.5E-2</v>
      </c>
      <c r="EF125" s="82">
        <f>Inputs!$F189</f>
        <v>5.5E-2</v>
      </c>
      <c r="EG125" s="82">
        <f>Inputs!$F189</f>
        <v>5.5E-2</v>
      </c>
      <c r="EH125" s="82">
        <f>Inputs!$F189</f>
        <v>5.5E-2</v>
      </c>
      <c r="EI125" s="82">
        <f>Inputs!$F189</f>
        <v>5.5E-2</v>
      </c>
      <c r="EJ125" s="82">
        <f>Inputs!$F189</f>
        <v>5.5E-2</v>
      </c>
      <c r="EK125" s="82">
        <f>Inputs!$F189</f>
        <v>5.5E-2</v>
      </c>
      <c r="EL125" s="82">
        <f>Inputs!$F189</f>
        <v>5.5E-2</v>
      </c>
      <c r="EM125" s="82">
        <f>Inputs!$F189</f>
        <v>5.5E-2</v>
      </c>
      <c r="EN125" s="82">
        <f>Inputs!$F189</f>
        <v>5.5E-2</v>
      </c>
      <c r="EO125" s="82">
        <f>Inputs!$F189</f>
        <v>5.5E-2</v>
      </c>
      <c r="EP125" s="82">
        <f>Inputs!$F189</f>
        <v>5.5E-2</v>
      </c>
      <c r="EQ125" s="82">
        <f>Inputs!$F189</f>
        <v>5.5E-2</v>
      </c>
      <c r="ER125" s="82">
        <f>Inputs!$F189</f>
        <v>5.5E-2</v>
      </c>
      <c r="ES125" s="82">
        <f>Inputs!$F189</f>
        <v>5.5E-2</v>
      </c>
      <c r="ET125" s="82">
        <f>Inputs!$F189</f>
        <v>5.5E-2</v>
      </c>
      <c r="EU125" s="82">
        <f>Inputs!$F189</f>
        <v>5.5E-2</v>
      </c>
      <c r="EV125" s="82">
        <f>Inputs!$F189</f>
        <v>5.5E-2</v>
      </c>
      <c r="EW125" s="82">
        <f>Inputs!$F189</f>
        <v>5.5E-2</v>
      </c>
      <c r="EX125" s="82">
        <f>Inputs!$F189</f>
        <v>5.5E-2</v>
      </c>
      <c r="EY125" s="82">
        <f>Inputs!$F189</f>
        <v>5.5E-2</v>
      </c>
      <c r="EZ125" s="82">
        <f>Inputs!$F189</f>
        <v>5.5E-2</v>
      </c>
      <c r="FA125" s="82">
        <f>Inputs!$F189</f>
        <v>5.5E-2</v>
      </c>
      <c r="FB125" s="82">
        <f>Inputs!$F189</f>
        <v>5.5E-2</v>
      </c>
      <c r="FC125" s="82">
        <f>Inputs!$F189</f>
        <v>5.5E-2</v>
      </c>
      <c r="FD125" s="82">
        <f>Inputs!$F189</f>
        <v>5.5E-2</v>
      </c>
      <c r="FE125" s="82">
        <f>Inputs!$F189</f>
        <v>5.5E-2</v>
      </c>
      <c r="FF125" s="82">
        <f>Inputs!$F189</f>
        <v>5.5E-2</v>
      </c>
      <c r="FG125" s="82">
        <f>Inputs!$F189</f>
        <v>5.5E-2</v>
      </c>
      <c r="FH125" s="82">
        <f>Inputs!$F189</f>
        <v>5.5E-2</v>
      </c>
      <c r="FI125" s="82">
        <f>Inputs!$F189</f>
        <v>5.5E-2</v>
      </c>
      <c r="FJ125" s="82">
        <f>Inputs!$F189</f>
        <v>5.5E-2</v>
      </c>
      <c r="FK125" s="82">
        <f>Inputs!$F189</f>
        <v>5.5E-2</v>
      </c>
      <c r="FL125" s="82">
        <f>Inputs!$F189</f>
        <v>5.5E-2</v>
      </c>
      <c r="FM125" s="82">
        <f>Inputs!$F189</f>
        <v>5.5E-2</v>
      </c>
      <c r="FN125" s="82">
        <f>Inputs!$F189</f>
        <v>5.5E-2</v>
      </c>
      <c r="FO125" s="82">
        <f>Inputs!$F189</f>
        <v>5.5E-2</v>
      </c>
      <c r="FP125" s="82">
        <f>Inputs!$F189</f>
        <v>5.5E-2</v>
      </c>
      <c r="FQ125" s="82">
        <f>Inputs!$F189</f>
        <v>5.5E-2</v>
      </c>
      <c r="FR125" s="82">
        <f>Inputs!$F189</f>
        <v>5.5E-2</v>
      </c>
      <c r="FS125" s="82">
        <f>Inputs!$F189</f>
        <v>5.5E-2</v>
      </c>
      <c r="FT125" s="82">
        <f>Inputs!$F189</f>
        <v>5.5E-2</v>
      </c>
      <c r="FU125" s="82">
        <f>Inputs!$F189</f>
        <v>5.5E-2</v>
      </c>
      <c r="FV125" s="82">
        <f>Inputs!$F189</f>
        <v>5.5E-2</v>
      </c>
      <c r="FW125" s="82">
        <f>Inputs!$F189</f>
        <v>5.5E-2</v>
      </c>
      <c r="FX125" s="82">
        <f>Inputs!$F189</f>
        <v>5.5E-2</v>
      </c>
      <c r="FY125" s="82">
        <f>Inputs!$F189</f>
        <v>5.5E-2</v>
      </c>
      <c r="FZ125" s="82">
        <f>Inputs!$F189</f>
        <v>5.5E-2</v>
      </c>
      <c r="GA125" s="82">
        <f>Inputs!$F189</f>
        <v>5.5E-2</v>
      </c>
      <c r="GB125" s="82">
        <f>Inputs!$F189</f>
        <v>5.5E-2</v>
      </c>
      <c r="GC125" s="82">
        <f>Inputs!$F189</f>
        <v>5.5E-2</v>
      </c>
      <c r="GD125" s="82">
        <f>Inputs!$F189</f>
        <v>5.5E-2</v>
      </c>
      <c r="GE125" s="82">
        <f>Inputs!$F189</f>
        <v>5.5E-2</v>
      </c>
      <c r="GF125" s="82">
        <f>Inputs!$F189</f>
        <v>5.5E-2</v>
      </c>
      <c r="GG125" s="82">
        <f>Inputs!$F189</f>
        <v>5.5E-2</v>
      </c>
      <c r="GH125" s="82">
        <f>Inputs!$F189</f>
        <v>5.5E-2</v>
      </c>
      <c r="GI125" s="82">
        <f>Inputs!$F189</f>
        <v>5.5E-2</v>
      </c>
      <c r="GJ125" s="82">
        <f>Inputs!$F189</f>
        <v>5.5E-2</v>
      </c>
      <c r="GK125" s="82">
        <f>Inputs!$F189</f>
        <v>5.5E-2</v>
      </c>
      <c r="GL125" s="82">
        <f>Inputs!$F189</f>
        <v>5.5E-2</v>
      </c>
      <c r="GM125" s="82">
        <f>Inputs!$F189</f>
        <v>5.5E-2</v>
      </c>
      <c r="GN125" s="82">
        <f>Inputs!$F189</f>
        <v>5.5E-2</v>
      </c>
      <c r="GO125" s="82">
        <f>Inputs!$F189</f>
        <v>5.5E-2</v>
      </c>
      <c r="GP125" s="82">
        <f>Inputs!$F189</f>
        <v>5.5E-2</v>
      </c>
      <c r="GQ125" s="82">
        <f>Inputs!$F189</f>
        <v>5.5E-2</v>
      </c>
      <c r="GR125" s="82">
        <f>Inputs!$F189</f>
        <v>5.5E-2</v>
      </c>
      <c r="GS125" s="82">
        <f>Inputs!$F189</f>
        <v>5.5E-2</v>
      </c>
      <c r="GT125" s="82">
        <f>Inputs!$F189</f>
        <v>5.5E-2</v>
      </c>
      <c r="GU125" s="82">
        <f>Inputs!$F189</f>
        <v>5.5E-2</v>
      </c>
      <c r="GV125" s="82">
        <f>Inputs!$F189</f>
        <v>5.5E-2</v>
      </c>
      <c r="GW125" s="82">
        <f>Inputs!$F189</f>
        <v>5.5E-2</v>
      </c>
      <c r="GX125" s="82">
        <f>Inputs!$F189</f>
        <v>5.5E-2</v>
      </c>
      <c r="GY125" s="82">
        <f>Inputs!$F189</f>
        <v>5.5E-2</v>
      </c>
      <c r="GZ125" s="82">
        <f>Inputs!$F189</f>
        <v>5.5E-2</v>
      </c>
      <c r="HA125" s="82">
        <f>Inputs!$F189</f>
        <v>5.5E-2</v>
      </c>
      <c r="HB125" s="82">
        <f>Inputs!$F189</f>
        <v>5.5E-2</v>
      </c>
      <c r="HC125" s="82">
        <f>Inputs!$F189</f>
        <v>5.5E-2</v>
      </c>
      <c r="HD125" s="82">
        <f>Inputs!$F189</f>
        <v>5.5E-2</v>
      </c>
      <c r="HE125" s="82">
        <f>Inputs!$F189</f>
        <v>5.5E-2</v>
      </c>
      <c r="HF125" s="82">
        <f>Inputs!$F189</f>
        <v>5.5E-2</v>
      </c>
      <c r="HG125" s="82">
        <f>Inputs!$F189</f>
        <v>5.5E-2</v>
      </c>
      <c r="HH125" s="82">
        <f>Inputs!$F189</f>
        <v>5.5E-2</v>
      </c>
      <c r="HI125" s="82">
        <f>Inputs!$F189</f>
        <v>5.5E-2</v>
      </c>
      <c r="HJ125" s="82">
        <f>Inputs!$F189</f>
        <v>5.5E-2</v>
      </c>
      <c r="HK125" s="82">
        <f>Inputs!$F189</f>
        <v>5.5E-2</v>
      </c>
      <c r="HL125" s="82">
        <f>Inputs!$F189</f>
        <v>5.5E-2</v>
      </c>
      <c r="HM125" s="82">
        <f>Inputs!$F189</f>
        <v>5.5E-2</v>
      </c>
      <c r="HN125" s="82">
        <f>Inputs!$F189</f>
        <v>5.5E-2</v>
      </c>
      <c r="HO125" s="82">
        <f>Inputs!$F189</f>
        <v>5.5E-2</v>
      </c>
      <c r="HP125" s="82">
        <f>Inputs!$F189</f>
        <v>5.5E-2</v>
      </c>
      <c r="HQ125" s="82">
        <f>Inputs!$F189</f>
        <v>5.5E-2</v>
      </c>
      <c r="HR125" s="82">
        <f>Inputs!$F189</f>
        <v>5.5E-2</v>
      </c>
      <c r="HS125" s="82">
        <f>Inputs!$F189</f>
        <v>5.5E-2</v>
      </c>
      <c r="HT125" s="82">
        <f>Inputs!$F189</f>
        <v>5.5E-2</v>
      </c>
      <c r="HU125" s="82">
        <f>Inputs!$F189</f>
        <v>5.5E-2</v>
      </c>
      <c r="HV125" s="82">
        <f>Inputs!$F189</f>
        <v>5.5E-2</v>
      </c>
      <c r="HW125" s="82">
        <f>Inputs!$F189</f>
        <v>5.5E-2</v>
      </c>
      <c r="HX125" s="82">
        <f>Inputs!$F189</f>
        <v>5.5E-2</v>
      </c>
      <c r="HY125" s="82">
        <f>Inputs!$F189</f>
        <v>5.5E-2</v>
      </c>
      <c r="HZ125" s="82">
        <f>Inputs!$F189</f>
        <v>5.5E-2</v>
      </c>
      <c r="IA125" s="82">
        <f>Inputs!$F189</f>
        <v>5.5E-2</v>
      </c>
      <c r="IB125" s="82">
        <f>Inputs!$F189</f>
        <v>5.5E-2</v>
      </c>
      <c r="IC125" s="82">
        <f>Inputs!$F189</f>
        <v>5.5E-2</v>
      </c>
      <c r="ID125" s="82">
        <f>Inputs!$F189</f>
        <v>5.5E-2</v>
      </c>
      <c r="IE125" s="82">
        <f>Inputs!$F189</f>
        <v>5.5E-2</v>
      </c>
      <c r="IF125" s="82">
        <f>Inputs!$F189</f>
        <v>5.5E-2</v>
      </c>
      <c r="IG125" s="82">
        <f>Inputs!$F189</f>
        <v>5.5E-2</v>
      </c>
      <c r="IH125" s="82">
        <f>Inputs!$F189</f>
        <v>5.5E-2</v>
      </c>
      <c r="II125" s="82">
        <f>Inputs!$F189</f>
        <v>5.5E-2</v>
      </c>
      <c r="IJ125" s="82">
        <f>Inputs!$F189</f>
        <v>5.5E-2</v>
      </c>
      <c r="IK125" s="82">
        <f>Inputs!$F189</f>
        <v>5.5E-2</v>
      </c>
      <c r="IL125" s="82">
        <f>Inputs!$F189</f>
        <v>5.5E-2</v>
      </c>
      <c r="IM125" s="82"/>
      <c r="IN125" s="82"/>
      <c r="IO125" s="82"/>
      <c r="IP125" s="82"/>
      <c r="IQ125" s="82"/>
      <c r="IR125" s="82"/>
      <c r="IS125" s="82"/>
      <c r="IT125" s="82"/>
      <c r="IU125" s="82"/>
      <c r="IV125" s="82"/>
      <c r="IW125" s="82"/>
      <c r="IX125" s="82"/>
      <c r="IY125" s="82"/>
      <c r="IZ125" s="82"/>
      <c r="JA125" s="82"/>
      <c r="JB125" s="82"/>
      <c r="JC125" s="82"/>
      <c r="JD125" s="82"/>
      <c r="JE125" s="82"/>
      <c r="JF125" s="82"/>
      <c r="JG125" s="82"/>
      <c r="JH125" s="82"/>
      <c r="JI125" s="82"/>
      <c r="JJ125" s="82"/>
      <c r="JK125" s="82"/>
      <c r="JL125" s="82"/>
      <c r="JM125" s="82"/>
      <c r="JN125" s="82"/>
      <c r="JO125" s="82"/>
      <c r="JP125" s="82"/>
      <c r="JQ125" s="82"/>
      <c r="JR125" s="82"/>
      <c r="JS125" s="82"/>
      <c r="JT125" s="82"/>
      <c r="JU125" s="82"/>
      <c r="JV125" s="82"/>
      <c r="JW125" s="82"/>
      <c r="JX125" s="82"/>
      <c r="JY125" s="82"/>
      <c r="JZ125" s="82"/>
      <c r="KA125" s="82"/>
      <c r="KB125" s="82"/>
      <c r="KC125" s="82"/>
      <c r="KD125" s="82"/>
      <c r="KE125" s="82"/>
      <c r="KF125" s="82"/>
      <c r="KG125" s="82"/>
      <c r="KH125" s="82"/>
      <c r="KI125" s="82"/>
      <c r="KJ125" s="82"/>
      <c r="KK125" s="82"/>
      <c r="KL125" s="82"/>
      <c r="KM125" s="82"/>
      <c r="KN125" s="82"/>
      <c r="KO125" s="82"/>
      <c r="KP125" s="82"/>
      <c r="KQ125" s="82"/>
      <c r="KR125" s="82"/>
      <c r="KS125" s="82"/>
      <c r="KT125" s="82"/>
      <c r="KU125" s="82"/>
      <c r="KV125" s="82"/>
      <c r="KW125" s="82"/>
      <c r="KX125" s="82"/>
      <c r="KY125" s="82"/>
      <c r="KZ125" s="82"/>
      <c r="LA125" s="82"/>
      <c r="LB125" s="82"/>
      <c r="LC125" s="82"/>
      <c r="LD125" s="82"/>
      <c r="LE125" s="82"/>
      <c r="LF125" s="82"/>
      <c r="LG125" s="82"/>
      <c r="LH125" s="82"/>
      <c r="LI125" s="82"/>
      <c r="LJ125" s="82"/>
      <c r="LK125" s="82"/>
      <c r="LL125" s="82"/>
      <c r="LM125" s="82"/>
      <c r="LN125" s="82"/>
      <c r="LO125" s="82"/>
      <c r="LP125" s="82"/>
      <c r="LQ125" s="82"/>
      <c r="LR125" s="82"/>
      <c r="LS125" s="82"/>
      <c r="LT125" s="82"/>
      <c r="LU125" s="82"/>
      <c r="LV125" s="82"/>
      <c r="LW125" s="82"/>
      <c r="LX125" s="82"/>
      <c r="LY125" s="82"/>
      <c r="LZ125" s="82"/>
      <c r="MA125" s="82"/>
      <c r="MB125" s="82"/>
      <c r="MC125" s="82"/>
      <c r="MD125" s="82"/>
      <c r="ME125" s="82"/>
      <c r="MF125" s="82"/>
      <c r="MG125" s="82"/>
      <c r="MH125" s="82"/>
      <c r="MI125" s="82"/>
      <c r="MJ125" s="82"/>
      <c r="MK125" s="82"/>
      <c r="ML125" s="82"/>
      <c r="MM125" s="82"/>
      <c r="MN125" s="82"/>
      <c r="MO125" s="82"/>
      <c r="MP125" s="82"/>
      <c r="MQ125" s="82"/>
      <c r="MR125" s="82"/>
      <c r="MS125" s="82"/>
      <c r="MT125" s="82"/>
      <c r="MU125" s="82"/>
      <c r="MV125" s="82"/>
      <c r="MW125" s="82"/>
      <c r="MX125" s="82"/>
      <c r="MY125" s="82"/>
      <c r="MZ125" s="82"/>
      <c r="NA125" s="82"/>
      <c r="NB125" s="82"/>
      <c r="NC125" s="82"/>
      <c r="ND125" s="82"/>
      <c r="NE125" s="82"/>
      <c r="NF125" s="82"/>
      <c r="NG125" s="82"/>
      <c r="NH125" s="82"/>
      <c r="NI125" s="82"/>
      <c r="NJ125" s="82"/>
      <c r="NK125" s="82"/>
      <c r="NL125" s="82"/>
      <c r="NM125" s="82"/>
      <c r="NN125" s="82"/>
      <c r="NO125" s="82"/>
      <c r="NP125" s="82"/>
      <c r="NQ125" s="82"/>
      <c r="NR125" s="82"/>
      <c r="NS125" s="82"/>
      <c r="NT125" s="82"/>
      <c r="NU125" s="82"/>
      <c r="NV125" s="82"/>
      <c r="NW125" s="82"/>
      <c r="NX125" s="82"/>
      <c r="NY125" s="82"/>
      <c r="NZ125" s="82"/>
      <c r="OA125" s="82"/>
      <c r="OB125" s="82"/>
      <c r="OC125" s="82"/>
      <c r="OD125" s="82"/>
      <c r="OE125" s="82"/>
      <c r="OF125" s="82"/>
      <c r="OG125" s="82"/>
      <c r="OH125" s="82"/>
      <c r="OI125" s="82"/>
      <c r="OJ125" s="82"/>
      <c r="OK125" s="82"/>
      <c r="OL125" s="82"/>
      <c r="OM125" s="82"/>
      <c r="ON125" s="82"/>
      <c r="OO125" s="82"/>
      <c r="OP125" s="82"/>
      <c r="OQ125" s="82"/>
      <c r="OR125" s="82"/>
      <c r="OS125" s="82"/>
      <c r="OT125" s="82"/>
      <c r="OU125" s="82"/>
      <c r="OV125" s="82"/>
      <c r="OW125" s="82"/>
      <c r="OX125" s="82"/>
      <c r="OY125" s="82"/>
      <c r="OZ125" s="82"/>
      <c r="PA125" s="82"/>
      <c r="PB125" s="82"/>
      <c r="PC125" s="82"/>
      <c r="PD125" s="82"/>
      <c r="PE125" s="82"/>
      <c r="PF125" s="82"/>
      <c r="PG125" s="82"/>
      <c r="PH125" s="82"/>
      <c r="PI125" s="82"/>
      <c r="PJ125" s="82"/>
      <c r="PK125" s="82"/>
      <c r="PL125" s="82"/>
      <c r="PM125" s="82"/>
      <c r="PN125" s="82"/>
      <c r="PO125" s="82"/>
      <c r="PP125" s="82"/>
      <c r="PQ125" s="82"/>
      <c r="PR125" s="82"/>
      <c r="PS125" s="82"/>
      <c r="PT125" s="82"/>
      <c r="PU125" s="82"/>
      <c r="PV125" s="82"/>
      <c r="PW125" s="82"/>
      <c r="PX125" s="82"/>
      <c r="PY125" s="82"/>
      <c r="PZ125" s="82"/>
      <c r="QA125" s="82"/>
      <c r="QB125" s="82"/>
      <c r="QC125" s="82"/>
      <c r="QD125" s="82"/>
      <c r="QE125" s="82"/>
      <c r="QF125" s="82"/>
      <c r="QG125" s="82"/>
      <c r="QH125" s="82"/>
      <c r="QI125" s="82"/>
      <c r="QJ125" s="82"/>
      <c r="QK125" s="82"/>
      <c r="QL125" s="82"/>
      <c r="QM125" s="82"/>
      <c r="QN125" s="82"/>
      <c r="QO125" s="82"/>
      <c r="QP125" s="82"/>
      <c r="QQ125" s="82"/>
      <c r="QR125" s="82"/>
      <c r="QS125" s="82"/>
      <c r="QT125" s="82"/>
      <c r="QU125" s="82"/>
    </row>
    <row r="126" spans="2:463" ht="15" customHeight="1" outlineLevel="1">
      <c r="B126" s="3"/>
      <c r="C126" s="75" t="s">
        <v>460</v>
      </c>
      <c r="D126" s="3"/>
      <c r="E126" s="50" t="s">
        <v>151</v>
      </c>
      <c r="F126" s="3"/>
      <c r="G126" s="3"/>
      <c r="H126" s="67"/>
      <c r="I126" s="82">
        <f>I125*(I$9/Inputs!$E$193)</f>
        <v>5.0805555555555552E-3</v>
      </c>
      <c r="J126" s="82">
        <f>J125*(J$9/Inputs!$E$193)</f>
        <v>4.5888888888888889E-3</v>
      </c>
      <c r="K126" s="82">
        <f>K125*(K$9/Inputs!$E$193)</f>
        <v>5.0805555555555552E-3</v>
      </c>
      <c r="L126" s="82">
        <f>L125*(L$9/Inputs!$E$193)</f>
        <v>4.9166666666666664E-3</v>
      </c>
      <c r="M126" s="82">
        <f>M125*(M$9/Inputs!$E$193)</f>
        <v>5.0805555555555552E-3</v>
      </c>
      <c r="N126" s="82">
        <f>N125*(N$9/Inputs!$E$193)</f>
        <v>4.9166666666666664E-3</v>
      </c>
      <c r="O126" s="82">
        <f>O125*(O$9/Inputs!$E$193)</f>
        <v>5.0805555555555552E-3</v>
      </c>
      <c r="P126" s="82">
        <f>P125*(P$9/Inputs!$E$193)</f>
        <v>5.0805555555555552E-3</v>
      </c>
      <c r="Q126" s="82">
        <f>Q125*(Q$9/Inputs!$E$193)</f>
        <v>4.9166666666666664E-3</v>
      </c>
      <c r="R126" s="82">
        <f>R125*(R$9/Inputs!$E$193)</f>
        <v>5.0805555555555552E-3</v>
      </c>
      <c r="S126" s="82">
        <f>S125*(S$9/Inputs!$E$193)</f>
        <v>4.9166666666666664E-3</v>
      </c>
      <c r="T126" s="82">
        <f>T125*(T$9/Inputs!$E$193)</f>
        <v>5.0805555555555552E-3</v>
      </c>
      <c r="U126" s="82">
        <f>U125*(U$9/Inputs!$E$193)</f>
        <v>5.0805555555555552E-3</v>
      </c>
      <c r="V126" s="82">
        <f>V125*(V$9/Inputs!$E$193)</f>
        <v>4.5888888888888889E-3</v>
      </c>
      <c r="W126" s="82">
        <f>W125*(W$9/Inputs!$E$193)</f>
        <v>5.0805555555555552E-3</v>
      </c>
      <c r="X126" s="82">
        <f>X125*(X$9/Inputs!$E$193)</f>
        <v>4.9166666666666664E-3</v>
      </c>
      <c r="Y126" s="82">
        <f>Y125*(Y$9/Inputs!$E$193)</f>
        <v>5.0805555555555552E-3</v>
      </c>
      <c r="Z126" s="82">
        <f>Z125*(Z$9/Inputs!$E$193)</f>
        <v>4.9166666666666664E-3</v>
      </c>
      <c r="AA126" s="82">
        <f t="shared" ref="AA126:CL126" si="283">AA125/12</f>
        <v>4.5833333333333334E-3</v>
      </c>
      <c r="AB126" s="82">
        <f t="shared" si="283"/>
        <v>4.5833333333333334E-3</v>
      </c>
      <c r="AC126" s="82">
        <f t="shared" si="283"/>
        <v>4.5833333333333334E-3</v>
      </c>
      <c r="AD126" s="82">
        <f t="shared" si="283"/>
        <v>4.5833333333333334E-3</v>
      </c>
      <c r="AE126" s="82">
        <f t="shared" si="283"/>
        <v>4.5833333333333334E-3</v>
      </c>
      <c r="AF126" s="82">
        <f t="shared" si="283"/>
        <v>4.5833333333333334E-3</v>
      </c>
      <c r="AG126" s="82">
        <f t="shared" si="283"/>
        <v>4.5833333333333334E-3</v>
      </c>
      <c r="AH126" s="82">
        <f t="shared" si="283"/>
        <v>4.5833333333333334E-3</v>
      </c>
      <c r="AI126" s="82">
        <f t="shared" si="283"/>
        <v>4.5833333333333334E-3</v>
      </c>
      <c r="AJ126" s="82">
        <f t="shared" si="283"/>
        <v>4.5833333333333334E-3</v>
      </c>
      <c r="AK126" s="82">
        <f t="shared" si="283"/>
        <v>4.5833333333333334E-3</v>
      </c>
      <c r="AL126" s="82">
        <f t="shared" si="283"/>
        <v>4.5833333333333334E-3</v>
      </c>
      <c r="AM126" s="82">
        <f t="shared" si="283"/>
        <v>4.5833333333333334E-3</v>
      </c>
      <c r="AN126" s="82">
        <f t="shared" si="283"/>
        <v>4.5833333333333334E-3</v>
      </c>
      <c r="AO126" s="82">
        <f t="shared" si="283"/>
        <v>4.5833333333333334E-3</v>
      </c>
      <c r="AP126" s="82">
        <f t="shared" si="283"/>
        <v>4.5833333333333334E-3</v>
      </c>
      <c r="AQ126" s="82">
        <f t="shared" si="283"/>
        <v>4.5833333333333334E-3</v>
      </c>
      <c r="AR126" s="82">
        <f t="shared" si="283"/>
        <v>4.5833333333333334E-3</v>
      </c>
      <c r="AS126" s="82">
        <f t="shared" si="283"/>
        <v>4.5833333333333334E-3</v>
      </c>
      <c r="AT126" s="82">
        <f t="shared" si="283"/>
        <v>4.5833333333333334E-3</v>
      </c>
      <c r="AU126" s="82">
        <f t="shared" si="283"/>
        <v>4.5833333333333334E-3</v>
      </c>
      <c r="AV126" s="82">
        <f t="shared" si="283"/>
        <v>4.5833333333333334E-3</v>
      </c>
      <c r="AW126" s="82">
        <f t="shared" si="283"/>
        <v>4.5833333333333334E-3</v>
      </c>
      <c r="AX126" s="82">
        <f t="shared" si="283"/>
        <v>4.5833333333333334E-3</v>
      </c>
      <c r="AY126" s="82">
        <f t="shared" si="283"/>
        <v>4.5833333333333334E-3</v>
      </c>
      <c r="AZ126" s="82">
        <f t="shared" si="283"/>
        <v>4.5833333333333334E-3</v>
      </c>
      <c r="BA126" s="82">
        <f t="shared" si="283"/>
        <v>4.5833333333333334E-3</v>
      </c>
      <c r="BB126" s="82">
        <f t="shared" si="283"/>
        <v>4.5833333333333334E-3</v>
      </c>
      <c r="BC126" s="82">
        <f t="shared" si="283"/>
        <v>4.5833333333333334E-3</v>
      </c>
      <c r="BD126" s="82">
        <f t="shared" si="283"/>
        <v>4.5833333333333334E-3</v>
      </c>
      <c r="BE126" s="82">
        <f t="shared" si="283"/>
        <v>4.5833333333333334E-3</v>
      </c>
      <c r="BF126" s="82">
        <f t="shared" si="283"/>
        <v>4.5833333333333334E-3</v>
      </c>
      <c r="BG126" s="82">
        <f t="shared" si="283"/>
        <v>4.5833333333333334E-3</v>
      </c>
      <c r="BH126" s="82">
        <f t="shared" si="283"/>
        <v>4.5833333333333334E-3</v>
      </c>
      <c r="BI126" s="82">
        <f t="shared" si="283"/>
        <v>4.5833333333333334E-3</v>
      </c>
      <c r="BJ126" s="82">
        <f t="shared" si="283"/>
        <v>4.5833333333333334E-3</v>
      </c>
      <c r="BK126" s="82">
        <f t="shared" si="283"/>
        <v>4.5833333333333334E-3</v>
      </c>
      <c r="BL126" s="82">
        <f t="shared" si="283"/>
        <v>4.5833333333333334E-3</v>
      </c>
      <c r="BM126" s="82">
        <f t="shared" si="283"/>
        <v>4.5833333333333334E-3</v>
      </c>
      <c r="BN126" s="82">
        <f t="shared" si="283"/>
        <v>4.5833333333333334E-3</v>
      </c>
      <c r="BO126" s="82">
        <f t="shared" si="283"/>
        <v>4.5833333333333334E-3</v>
      </c>
      <c r="BP126" s="82">
        <f t="shared" si="283"/>
        <v>4.5833333333333334E-3</v>
      </c>
      <c r="BQ126" s="82">
        <f t="shared" si="283"/>
        <v>4.5833333333333334E-3</v>
      </c>
      <c r="BR126" s="82">
        <f t="shared" si="283"/>
        <v>4.5833333333333334E-3</v>
      </c>
      <c r="BS126" s="82">
        <f t="shared" si="283"/>
        <v>4.5833333333333334E-3</v>
      </c>
      <c r="BT126" s="82">
        <f t="shared" si="283"/>
        <v>4.5833333333333334E-3</v>
      </c>
      <c r="BU126" s="82">
        <f t="shared" si="283"/>
        <v>4.5833333333333334E-3</v>
      </c>
      <c r="BV126" s="82">
        <f t="shared" si="283"/>
        <v>4.5833333333333334E-3</v>
      </c>
      <c r="BW126" s="82">
        <f t="shared" si="283"/>
        <v>4.5833333333333334E-3</v>
      </c>
      <c r="BX126" s="82">
        <f t="shared" si="283"/>
        <v>4.5833333333333334E-3</v>
      </c>
      <c r="BY126" s="82">
        <f t="shared" si="283"/>
        <v>4.5833333333333334E-3</v>
      </c>
      <c r="BZ126" s="82">
        <f t="shared" si="283"/>
        <v>4.5833333333333334E-3</v>
      </c>
      <c r="CA126" s="82">
        <f t="shared" si="283"/>
        <v>4.5833333333333334E-3</v>
      </c>
      <c r="CB126" s="82">
        <f t="shared" si="283"/>
        <v>4.5833333333333334E-3</v>
      </c>
      <c r="CC126" s="82">
        <f t="shared" si="283"/>
        <v>4.5833333333333334E-3</v>
      </c>
      <c r="CD126" s="82">
        <f t="shared" si="283"/>
        <v>4.5833333333333334E-3</v>
      </c>
      <c r="CE126" s="82">
        <f t="shared" si="283"/>
        <v>4.5833333333333334E-3</v>
      </c>
      <c r="CF126" s="82">
        <f t="shared" si="283"/>
        <v>4.5833333333333334E-3</v>
      </c>
      <c r="CG126" s="82">
        <f t="shared" si="283"/>
        <v>4.5833333333333334E-3</v>
      </c>
      <c r="CH126" s="82">
        <f t="shared" si="283"/>
        <v>4.5833333333333334E-3</v>
      </c>
      <c r="CI126" s="82">
        <f t="shared" si="283"/>
        <v>4.5833333333333334E-3</v>
      </c>
      <c r="CJ126" s="82">
        <f t="shared" si="283"/>
        <v>4.5833333333333334E-3</v>
      </c>
      <c r="CK126" s="82">
        <f t="shared" si="283"/>
        <v>4.5833333333333334E-3</v>
      </c>
      <c r="CL126" s="82">
        <f t="shared" si="283"/>
        <v>4.5833333333333334E-3</v>
      </c>
      <c r="CM126" s="82">
        <f t="shared" ref="CM126:EX126" si="284">CM125/12</f>
        <v>4.5833333333333334E-3</v>
      </c>
      <c r="CN126" s="82">
        <f t="shared" si="284"/>
        <v>4.5833333333333334E-3</v>
      </c>
      <c r="CO126" s="82">
        <f t="shared" si="284"/>
        <v>4.5833333333333334E-3</v>
      </c>
      <c r="CP126" s="82">
        <f t="shared" si="284"/>
        <v>4.5833333333333334E-3</v>
      </c>
      <c r="CQ126" s="82">
        <f t="shared" si="284"/>
        <v>4.5833333333333334E-3</v>
      </c>
      <c r="CR126" s="82">
        <f t="shared" si="284"/>
        <v>4.5833333333333334E-3</v>
      </c>
      <c r="CS126" s="82">
        <f t="shared" si="284"/>
        <v>4.5833333333333334E-3</v>
      </c>
      <c r="CT126" s="82">
        <f t="shared" si="284"/>
        <v>4.5833333333333334E-3</v>
      </c>
      <c r="CU126" s="82">
        <f t="shared" si="284"/>
        <v>4.5833333333333334E-3</v>
      </c>
      <c r="CV126" s="82">
        <f t="shared" si="284"/>
        <v>4.5833333333333334E-3</v>
      </c>
      <c r="CW126" s="82">
        <f t="shared" si="284"/>
        <v>4.5833333333333334E-3</v>
      </c>
      <c r="CX126" s="82">
        <f t="shared" si="284"/>
        <v>4.5833333333333334E-3</v>
      </c>
      <c r="CY126" s="82">
        <f t="shared" si="284"/>
        <v>4.5833333333333334E-3</v>
      </c>
      <c r="CZ126" s="82">
        <f t="shared" si="284"/>
        <v>4.5833333333333334E-3</v>
      </c>
      <c r="DA126" s="82">
        <f t="shared" si="284"/>
        <v>4.5833333333333334E-3</v>
      </c>
      <c r="DB126" s="82">
        <f t="shared" si="284"/>
        <v>4.5833333333333334E-3</v>
      </c>
      <c r="DC126" s="82">
        <f t="shared" si="284"/>
        <v>4.5833333333333334E-3</v>
      </c>
      <c r="DD126" s="82">
        <f t="shared" si="284"/>
        <v>4.5833333333333334E-3</v>
      </c>
      <c r="DE126" s="82">
        <f t="shared" si="284"/>
        <v>4.5833333333333334E-3</v>
      </c>
      <c r="DF126" s="82">
        <f t="shared" si="284"/>
        <v>4.5833333333333334E-3</v>
      </c>
      <c r="DG126" s="82">
        <f t="shared" si="284"/>
        <v>4.5833333333333334E-3</v>
      </c>
      <c r="DH126" s="82">
        <f t="shared" si="284"/>
        <v>4.5833333333333334E-3</v>
      </c>
      <c r="DI126" s="82">
        <f t="shared" si="284"/>
        <v>4.5833333333333334E-3</v>
      </c>
      <c r="DJ126" s="82">
        <f t="shared" si="284"/>
        <v>4.5833333333333334E-3</v>
      </c>
      <c r="DK126" s="82">
        <f t="shared" si="284"/>
        <v>4.5833333333333334E-3</v>
      </c>
      <c r="DL126" s="82">
        <f t="shared" si="284"/>
        <v>4.5833333333333334E-3</v>
      </c>
      <c r="DM126" s="82">
        <f t="shared" si="284"/>
        <v>4.5833333333333334E-3</v>
      </c>
      <c r="DN126" s="82">
        <f t="shared" si="284"/>
        <v>4.5833333333333334E-3</v>
      </c>
      <c r="DO126" s="82">
        <f t="shared" si="284"/>
        <v>4.5833333333333334E-3</v>
      </c>
      <c r="DP126" s="82">
        <f t="shared" si="284"/>
        <v>4.5833333333333334E-3</v>
      </c>
      <c r="DQ126" s="82">
        <f t="shared" si="284"/>
        <v>4.5833333333333334E-3</v>
      </c>
      <c r="DR126" s="82">
        <f t="shared" si="284"/>
        <v>4.5833333333333334E-3</v>
      </c>
      <c r="DS126" s="82">
        <f t="shared" si="284"/>
        <v>4.5833333333333334E-3</v>
      </c>
      <c r="DT126" s="82">
        <f t="shared" si="284"/>
        <v>4.5833333333333334E-3</v>
      </c>
      <c r="DU126" s="82">
        <f t="shared" si="284"/>
        <v>4.5833333333333334E-3</v>
      </c>
      <c r="DV126" s="82">
        <f t="shared" si="284"/>
        <v>4.5833333333333334E-3</v>
      </c>
      <c r="DW126" s="82">
        <f t="shared" si="284"/>
        <v>4.5833333333333334E-3</v>
      </c>
      <c r="DX126" s="82">
        <f t="shared" si="284"/>
        <v>4.5833333333333334E-3</v>
      </c>
      <c r="DY126" s="82">
        <f t="shared" si="284"/>
        <v>4.5833333333333334E-3</v>
      </c>
      <c r="DZ126" s="82">
        <f t="shared" si="284"/>
        <v>4.5833333333333334E-3</v>
      </c>
      <c r="EA126" s="82">
        <f t="shared" si="284"/>
        <v>4.5833333333333334E-3</v>
      </c>
      <c r="EB126" s="82">
        <f t="shared" si="284"/>
        <v>4.5833333333333334E-3</v>
      </c>
      <c r="EC126" s="82">
        <f t="shared" si="284"/>
        <v>4.5833333333333334E-3</v>
      </c>
      <c r="ED126" s="82">
        <f t="shared" si="284"/>
        <v>4.5833333333333334E-3</v>
      </c>
      <c r="EE126" s="82">
        <f t="shared" si="284"/>
        <v>4.5833333333333334E-3</v>
      </c>
      <c r="EF126" s="82">
        <f t="shared" si="284"/>
        <v>4.5833333333333334E-3</v>
      </c>
      <c r="EG126" s="82">
        <f t="shared" si="284"/>
        <v>4.5833333333333334E-3</v>
      </c>
      <c r="EH126" s="82">
        <f t="shared" si="284"/>
        <v>4.5833333333333334E-3</v>
      </c>
      <c r="EI126" s="82">
        <f t="shared" si="284"/>
        <v>4.5833333333333334E-3</v>
      </c>
      <c r="EJ126" s="82">
        <f t="shared" si="284"/>
        <v>4.5833333333333334E-3</v>
      </c>
      <c r="EK126" s="82">
        <f t="shared" si="284"/>
        <v>4.5833333333333334E-3</v>
      </c>
      <c r="EL126" s="82">
        <f t="shared" si="284"/>
        <v>4.5833333333333334E-3</v>
      </c>
      <c r="EM126" s="82">
        <f t="shared" si="284"/>
        <v>4.5833333333333334E-3</v>
      </c>
      <c r="EN126" s="82">
        <f t="shared" si="284"/>
        <v>4.5833333333333334E-3</v>
      </c>
      <c r="EO126" s="82">
        <f t="shared" si="284"/>
        <v>4.5833333333333334E-3</v>
      </c>
      <c r="EP126" s="82">
        <f t="shared" si="284"/>
        <v>4.5833333333333334E-3</v>
      </c>
      <c r="EQ126" s="82">
        <f t="shared" si="284"/>
        <v>4.5833333333333334E-3</v>
      </c>
      <c r="ER126" s="82">
        <f t="shared" si="284"/>
        <v>4.5833333333333334E-3</v>
      </c>
      <c r="ES126" s="82">
        <f t="shared" si="284"/>
        <v>4.5833333333333334E-3</v>
      </c>
      <c r="ET126" s="82">
        <f t="shared" si="284"/>
        <v>4.5833333333333334E-3</v>
      </c>
      <c r="EU126" s="82">
        <f t="shared" si="284"/>
        <v>4.5833333333333334E-3</v>
      </c>
      <c r="EV126" s="82">
        <f t="shared" si="284"/>
        <v>4.5833333333333334E-3</v>
      </c>
      <c r="EW126" s="82">
        <f t="shared" si="284"/>
        <v>4.5833333333333334E-3</v>
      </c>
      <c r="EX126" s="82">
        <f t="shared" si="284"/>
        <v>4.5833333333333334E-3</v>
      </c>
      <c r="EY126" s="82">
        <f t="shared" ref="EY126:HJ126" si="285">EY125/12</f>
        <v>4.5833333333333334E-3</v>
      </c>
      <c r="EZ126" s="82">
        <f t="shared" si="285"/>
        <v>4.5833333333333334E-3</v>
      </c>
      <c r="FA126" s="82">
        <f t="shared" si="285"/>
        <v>4.5833333333333334E-3</v>
      </c>
      <c r="FB126" s="82">
        <f t="shared" si="285"/>
        <v>4.5833333333333334E-3</v>
      </c>
      <c r="FC126" s="82">
        <f t="shared" si="285"/>
        <v>4.5833333333333334E-3</v>
      </c>
      <c r="FD126" s="82">
        <f t="shared" si="285"/>
        <v>4.5833333333333334E-3</v>
      </c>
      <c r="FE126" s="82">
        <f t="shared" si="285"/>
        <v>4.5833333333333334E-3</v>
      </c>
      <c r="FF126" s="82">
        <f t="shared" si="285"/>
        <v>4.5833333333333334E-3</v>
      </c>
      <c r="FG126" s="82">
        <f t="shared" si="285"/>
        <v>4.5833333333333334E-3</v>
      </c>
      <c r="FH126" s="82">
        <f t="shared" si="285"/>
        <v>4.5833333333333334E-3</v>
      </c>
      <c r="FI126" s="82">
        <f t="shared" si="285"/>
        <v>4.5833333333333334E-3</v>
      </c>
      <c r="FJ126" s="82">
        <f t="shared" si="285"/>
        <v>4.5833333333333334E-3</v>
      </c>
      <c r="FK126" s="82">
        <f t="shared" si="285"/>
        <v>4.5833333333333334E-3</v>
      </c>
      <c r="FL126" s="82">
        <f t="shared" si="285"/>
        <v>4.5833333333333334E-3</v>
      </c>
      <c r="FM126" s="82">
        <f t="shared" si="285"/>
        <v>4.5833333333333334E-3</v>
      </c>
      <c r="FN126" s="82">
        <f t="shared" si="285"/>
        <v>4.5833333333333334E-3</v>
      </c>
      <c r="FO126" s="82">
        <f t="shared" si="285"/>
        <v>4.5833333333333334E-3</v>
      </c>
      <c r="FP126" s="82">
        <f t="shared" si="285"/>
        <v>4.5833333333333334E-3</v>
      </c>
      <c r="FQ126" s="82">
        <f t="shared" si="285"/>
        <v>4.5833333333333334E-3</v>
      </c>
      <c r="FR126" s="82">
        <f t="shared" si="285"/>
        <v>4.5833333333333334E-3</v>
      </c>
      <c r="FS126" s="82">
        <f t="shared" si="285"/>
        <v>4.5833333333333334E-3</v>
      </c>
      <c r="FT126" s="82">
        <f t="shared" si="285"/>
        <v>4.5833333333333334E-3</v>
      </c>
      <c r="FU126" s="82">
        <f t="shared" si="285"/>
        <v>4.5833333333333334E-3</v>
      </c>
      <c r="FV126" s="82">
        <f t="shared" si="285"/>
        <v>4.5833333333333334E-3</v>
      </c>
      <c r="FW126" s="82">
        <f t="shared" si="285"/>
        <v>4.5833333333333334E-3</v>
      </c>
      <c r="FX126" s="82">
        <f t="shared" si="285"/>
        <v>4.5833333333333334E-3</v>
      </c>
      <c r="FY126" s="82">
        <f t="shared" si="285"/>
        <v>4.5833333333333334E-3</v>
      </c>
      <c r="FZ126" s="82">
        <f t="shared" si="285"/>
        <v>4.5833333333333334E-3</v>
      </c>
      <c r="GA126" s="82">
        <f t="shared" si="285"/>
        <v>4.5833333333333334E-3</v>
      </c>
      <c r="GB126" s="82">
        <f t="shared" si="285"/>
        <v>4.5833333333333334E-3</v>
      </c>
      <c r="GC126" s="82">
        <f t="shared" si="285"/>
        <v>4.5833333333333334E-3</v>
      </c>
      <c r="GD126" s="82">
        <f t="shared" si="285"/>
        <v>4.5833333333333334E-3</v>
      </c>
      <c r="GE126" s="82">
        <f t="shared" si="285"/>
        <v>4.5833333333333334E-3</v>
      </c>
      <c r="GF126" s="82">
        <f t="shared" si="285"/>
        <v>4.5833333333333334E-3</v>
      </c>
      <c r="GG126" s="82">
        <f t="shared" si="285"/>
        <v>4.5833333333333334E-3</v>
      </c>
      <c r="GH126" s="82">
        <f t="shared" si="285"/>
        <v>4.5833333333333334E-3</v>
      </c>
      <c r="GI126" s="82">
        <f t="shared" si="285"/>
        <v>4.5833333333333334E-3</v>
      </c>
      <c r="GJ126" s="82">
        <f t="shared" si="285"/>
        <v>4.5833333333333334E-3</v>
      </c>
      <c r="GK126" s="82">
        <f t="shared" si="285"/>
        <v>4.5833333333333334E-3</v>
      </c>
      <c r="GL126" s="82">
        <f t="shared" si="285"/>
        <v>4.5833333333333334E-3</v>
      </c>
      <c r="GM126" s="82">
        <f t="shared" si="285"/>
        <v>4.5833333333333334E-3</v>
      </c>
      <c r="GN126" s="82">
        <f t="shared" si="285"/>
        <v>4.5833333333333334E-3</v>
      </c>
      <c r="GO126" s="82">
        <f t="shared" si="285"/>
        <v>4.5833333333333334E-3</v>
      </c>
      <c r="GP126" s="82">
        <f t="shared" si="285"/>
        <v>4.5833333333333334E-3</v>
      </c>
      <c r="GQ126" s="82">
        <f t="shared" si="285"/>
        <v>4.5833333333333334E-3</v>
      </c>
      <c r="GR126" s="82">
        <f t="shared" si="285"/>
        <v>4.5833333333333334E-3</v>
      </c>
      <c r="GS126" s="82">
        <f t="shared" si="285"/>
        <v>4.5833333333333334E-3</v>
      </c>
      <c r="GT126" s="82">
        <f t="shared" si="285"/>
        <v>4.5833333333333334E-3</v>
      </c>
      <c r="GU126" s="82">
        <f t="shared" si="285"/>
        <v>4.5833333333333334E-3</v>
      </c>
      <c r="GV126" s="82">
        <f t="shared" si="285"/>
        <v>4.5833333333333334E-3</v>
      </c>
      <c r="GW126" s="82">
        <f t="shared" si="285"/>
        <v>4.5833333333333334E-3</v>
      </c>
      <c r="GX126" s="82">
        <f t="shared" si="285"/>
        <v>4.5833333333333334E-3</v>
      </c>
      <c r="GY126" s="82">
        <f t="shared" si="285"/>
        <v>4.5833333333333334E-3</v>
      </c>
      <c r="GZ126" s="82">
        <f t="shared" si="285"/>
        <v>4.5833333333333334E-3</v>
      </c>
      <c r="HA126" s="82">
        <f t="shared" si="285"/>
        <v>4.5833333333333334E-3</v>
      </c>
      <c r="HB126" s="82">
        <f t="shared" si="285"/>
        <v>4.5833333333333334E-3</v>
      </c>
      <c r="HC126" s="82">
        <f t="shared" si="285"/>
        <v>4.5833333333333334E-3</v>
      </c>
      <c r="HD126" s="82">
        <f t="shared" si="285"/>
        <v>4.5833333333333334E-3</v>
      </c>
      <c r="HE126" s="82">
        <f t="shared" si="285"/>
        <v>4.5833333333333334E-3</v>
      </c>
      <c r="HF126" s="82">
        <f t="shared" si="285"/>
        <v>4.5833333333333334E-3</v>
      </c>
      <c r="HG126" s="82">
        <f t="shared" si="285"/>
        <v>4.5833333333333334E-3</v>
      </c>
      <c r="HH126" s="82">
        <f t="shared" si="285"/>
        <v>4.5833333333333334E-3</v>
      </c>
      <c r="HI126" s="82">
        <f t="shared" si="285"/>
        <v>4.5833333333333334E-3</v>
      </c>
      <c r="HJ126" s="82">
        <f t="shared" si="285"/>
        <v>4.5833333333333334E-3</v>
      </c>
      <c r="HK126" s="82">
        <f t="shared" ref="HK126:IF126" si="286">HK125/12</f>
        <v>4.5833333333333334E-3</v>
      </c>
      <c r="HL126" s="82">
        <f t="shared" si="286"/>
        <v>4.5833333333333334E-3</v>
      </c>
      <c r="HM126" s="82">
        <f t="shared" si="286"/>
        <v>4.5833333333333334E-3</v>
      </c>
      <c r="HN126" s="82">
        <f t="shared" si="286"/>
        <v>4.5833333333333334E-3</v>
      </c>
      <c r="HO126" s="82">
        <f t="shared" si="286"/>
        <v>4.5833333333333334E-3</v>
      </c>
      <c r="HP126" s="82">
        <f t="shared" si="286"/>
        <v>4.5833333333333334E-3</v>
      </c>
      <c r="HQ126" s="82">
        <f t="shared" si="286"/>
        <v>4.5833333333333334E-3</v>
      </c>
      <c r="HR126" s="82">
        <f t="shared" si="286"/>
        <v>4.5833333333333334E-3</v>
      </c>
      <c r="HS126" s="82">
        <f t="shared" si="286"/>
        <v>4.5833333333333334E-3</v>
      </c>
      <c r="HT126" s="82">
        <f t="shared" si="286"/>
        <v>4.5833333333333334E-3</v>
      </c>
      <c r="HU126" s="82">
        <f t="shared" si="286"/>
        <v>4.5833333333333334E-3</v>
      </c>
      <c r="HV126" s="82">
        <f t="shared" si="286"/>
        <v>4.5833333333333334E-3</v>
      </c>
      <c r="HW126" s="82">
        <f t="shared" si="286"/>
        <v>4.5833333333333334E-3</v>
      </c>
      <c r="HX126" s="82">
        <f t="shared" si="286"/>
        <v>4.5833333333333334E-3</v>
      </c>
      <c r="HY126" s="82">
        <f t="shared" si="286"/>
        <v>4.5833333333333334E-3</v>
      </c>
      <c r="HZ126" s="82">
        <f t="shared" si="286"/>
        <v>4.5833333333333334E-3</v>
      </c>
      <c r="IA126" s="82">
        <f t="shared" si="286"/>
        <v>4.5833333333333334E-3</v>
      </c>
      <c r="IB126" s="82">
        <f t="shared" si="286"/>
        <v>4.5833333333333334E-3</v>
      </c>
      <c r="IC126" s="82">
        <f t="shared" si="286"/>
        <v>4.5833333333333334E-3</v>
      </c>
      <c r="ID126" s="82">
        <f t="shared" si="286"/>
        <v>4.5833333333333334E-3</v>
      </c>
      <c r="IE126" s="82">
        <f t="shared" si="286"/>
        <v>4.5833333333333334E-3</v>
      </c>
      <c r="IF126" s="82">
        <f t="shared" si="286"/>
        <v>4.5833333333333334E-3</v>
      </c>
      <c r="IG126" s="82">
        <f t="shared" ref="IG126:II126" si="287">IG125/12</f>
        <v>4.5833333333333334E-3</v>
      </c>
      <c r="IH126" s="82">
        <f t="shared" si="287"/>
        <v>4.5833333333333334E-3</v>
      </c>
      <c r="II126" s="82">
        <f t="shared" si="287"/>
        <v>4.5833333333333334E-3</v>
      </c>
      <c r="IJ126" s="82">
        <f t="shared" ref="IJ126:IL126" si="288">IJ125/12</f>
        <v>4.5833333333333334E-3</v>
      </c>
      <c r="IK126" s="82">
        <f t="shared" si="288"/>
        <v>4.5833333333333334E-3</v>
      </c>
      <c r="IL126" s="82">
        <f t="shared" si="288"/>
        <v>4.5833333333333334E-3</v>
      </c>
      <c r="IM126" s="82"/>
      <c r="IN126" s="82"/>
      <c r="IO126" s="82"/>
      <c r="IP126" s="82"/>
      <c r="IQ126" s="82"/>
      <c r="IR126" s="82"/>
      <c r="IS126" s="82"/>
      <c r="IT126" s="82"/>
      <c r="IU126" s="82"/>
      <c r="IV126" s="82"/>
      <c r="IW126" s="82"/>
      <c r="IX126" s="82"/>
      <c r="IY126" s="82"/>
      <c r="IZ126" s="82"/>
      <c r="JA126" s="82"/>
      <c r="JB126" s="82"/>
      <c r="JC126" s="82"/>
      <c r="JD126" s="82"/>
      <c r="JE126" s="82"/>
      <c r="JF126" s="82"/>
      <c r="JG126" s="82"/>
      <c r="JH126" s="82"/>
      <c r="JI126" s="82"/>
      <c r="JJ126" s="82"/>
      <c r="JK126" s="82"/>
      <c r="JL126" s="82"/>
      <c r="JM126" s="82"/>
      <c r="JN126" s="82"/>
      <c r="JO126" s="82"/>
      <c r="JP126" s="82"/>
      <c r="JQ126" s="82"/>
      <c r="JR126" s="82"/>
      <c r="JS126" s="82"/>
      <c r="JT126" s="82"/>
      <c r="JU126" s="82"/>
      <c r="JV126" s="82"/>
      <c r="JW126" s="82"/>
      <c r="JX126" s="82"/>
      <c r="JY126" s="82"/>
      <c r="JZ126" s="82"/>
      <c r="KA126" s="82"/>
      <c r="KB126" s="82"/>
      <c r="KC126" s="82"/>
      <c r="KD126" s="82"/>
      <c r="KE126" s="82"/>
      <c r="KF126" s="82"/>
      <c r="KG126" s="82"/>
      <c r="KH126" s="82"/>
      <c r="KI126" s="82"/>
      <c r="KJ126" s="82"/>
      <c r="KK126" s="82"/>
      <c r="KL126" s="82"/>
      <c r="KM126" s="82"/>
      <c r="KN126" s="82"/>
      <c r="KO126" s="82"/>
      <c r="KP126" s="82"/>
      <c r="KQ126" s="82"/>
      <c r="KR126" s="82"/>
      <c r="KS126" s="82"/>
      <c r="KT126" s="82"/>
      <c r="KU126" s="82"/>
      <c r="KV126" s="82"/>
      <c r="KW126" s="82"/>
      <c r="KX126" s="82"/>
      <c r="KY126" s="82"/>
      <c r="KZ126" s="82"/>
      <c r="LA126" s="82"/>
      <c r="LB126" s="82"/>
      <c r="LC126" s="82"/>
      <c r="LD126" s="82"/>
      <c r="LE126" s="82"/>
      <c r="LF126" s="82"/>
      <c r="LG126" s="82"/>
      <c r="LH126" s="82"/>
      <c r="LI126" s="82"/>
      <c r="LJ126" s="82"/>
      <c r="LK126" s="82"/>
      <c r="LL126" s="82"/>
      <c r="LM126" s="82"/>
      <c r="LN126" s="82"/>
      <c r="LO126" s="82"/>
      <c r="LP126" s="82"/>
      <c r="LQ126" s="82"/>
      <c r="LR126" s="82"/>
      <c r="LS126" s="82"/>
      <c r="LT126" s="82"/>
      <c r="LU126" s="82"/>
      <c r="LV126" s="82"/>
      <c r="LW126" s="82"/>
      <c r="LX126" s="82"/>
      <c r="LY126" s="82"/>
      <c r="LZ126" s="82"/>
      <c r="MA126" s="82"/>
      <c r="MB126" s="82"/>
      <c r="MC126" s="82"/>
      <c r="MD126" s="82"/>
      <c r="ME126" s="82"/>
      <c r="MF126" s="82"/>
      <c r="MG126" s="82"/>
      <c r="MH126" s="82"/>
      <c r="MI126" s="82"/>
      <c r="MJ126" s="82"/>
      <c r="MK126" s="82"/>
      <c r="ML126" s="82"/>
      <c r="MM126" s="82"/>
      <c r="MN126" s="82"/>
      <c r="MO126" s="82"/>
      <c r="MP126" s="82"/>
      <c r="MQ126" s="82"/>
      <c r="MR126" s="82"/>
      <c r="MS126" s="82"/>
      <c r="MT126" s="82"/>
      <c r="MU126" s="82"/>
      <c r="MV126" s="82"/>
      <c r="MW126" s="82"/>
      <c r="MX126" s="82"/>
      <c r="MY126" s="82"/>
      <c r="MZ126" s="82"/>
      <c r="NA126" s="82"/>
      <c r="NB126" s="82"/>
      <c r="NC126" s="82"/>
      <c r="ND126" s="82"/>
      <c r="NE126" s="82"/>
      <c r="NF126" s="82"/>
      <c r="NG126" s="82"/>
      <c r="NH126" s="82"/>
      <c r="NI126" s="82"/>
      <c r="NJ126" s="82"/>
      <c r="NK126" s="82"/>
      <c r="NL126" s="82"/>
      <c r="NM126" s="82"/>
      <c r="NN126" s="82"/>
      <c r="NO126" s="82"/>
      <c r="NP126" s="82"/>
      <c r="NQ126" s="82"/>
      <c r="NR126" s="82"/>
      <c r="NS126" s="82"/>
      <c r="NT126" s="82"/>
      <c r="NU126" s="82"/>
      <c r="NV126" s="82"/>
      <c r="NW126" s="82"/>
      <c r="NX126" s="82"/>
      <c r="NY126" s="82"/>
      <c r="NZ126" s="82"/>
      <c r="OA126" s="82"/>
      <c r="OB126" s="82"/>
      <c r="OC126" s="82"/>
      <c r="OD126" s="82"/>
      <c r="OE126" s="82"/>
      <c r="OF126" s="82"/>
      <c r="OG126" s="82"/>
      <c r="OH126" s="82"/>
      <c r="OI126" s="82"/>
      <c r="OJ126" s="82"/>
      <c r="OK126" s="82"/>
      <c r="OL126" s="82"/>
      <c r="OM126" s="82"/>
      <c r="ON126" s="82"/>
      <c r="OO126" s="82"/>
      <c r="OP126" s="82"/>
      <c r="OQ126" s="82"/>
      <c r="OR126" s="82"/>
      <c r="OS126" s="82"/>
      <c r="OT126" s="82"/>
      <c r="OU126" s="82"/>
      <c r="OV126" s="82"/>
      <c r="OW126" s="82"/>
      <c r="OX126" s="82"/>
      <c r="OY126" s="82"/>
      <c r="OZ126" s="82"/>
      <c r="PA126" s="82"/>
      <c r="PB126" s="82"/>
      <c r="PC126" s="82"/>
      <c r="PD126" s="82"/>
      <c r="PE126" s="82"/>
      <c r="PF126" s="82"/>
      <c r="PG126" s="82"/>
      <c r="PH126" s="82"/>
      <c r="PI126" s="82"/>
      <c r="PJ126" s="82"/>
      <c r="PK126" s="82"/>
      <c r="PL126" s="82"/>
      <c r="PM126" s="82"/>
      <c r="PN126" s="82"/>
      <c r="PO126" s="82"/>
      <c r="PP126" s="82"/>
      <c r="PQ126" s="82"/>
      <c r="PR126" s="82"/>
      <c r="PS126" s="82"/>
      <c r="PT126" s="82"/>
      <c r="PU126" s="82"/>
      <c r="PV126" s="82"/>
      <c r="PW126" s="82"/>
      <c r="PX126" s="82"/>
      <c r="PY126" s="82"/>
      <c r="PZ126" s="82"/>
      <c r="QA126" s="82"/>
      <c r="QB126" s="82"/>
      <c r="QC126" s="82"/>
      <c r="QD126" s="82"/>
      <c r="QE126" s="82"/>
      <c r="QF126" s="82"/>
      <c r="QG126" s="82"/>
      <c r="QH126" s="82"/>
      <c r="QI126" s="82"/>
      <c r="QJ126" s="82"/>
      <c r="QK126" s="82"/>
      <c r="QL126" s="82"/>
      <c r="QM126" s="82"/>
      <c r="QN126" s="82"/>
      <c r="QO126" s="82"/>
      <c r="QP126" s="82"/>
      <c r="QQ126" s="82"/>
      <c r="QR126" s="82"/>
      <c r="QS126" s="82"/>
      <c r="QT126" s="82"/>
      <c r="QU126" s="82"/>
    </row>
    <row r="127" spans="2:463" ht="15" customHeight="1" outlineLevel="1">
      <c r="B127" s="3"/>
      <c r="C127" s="42"/>
      <c r="D127" s="3"/>
      <c r="E127" s="50"/>
      <c r="F127" s="3"/>
      <c r="G127" s="3"/>
      <c r="H127" s="67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  <c r="BD127" s="45"/>
      <c r="BE127" s="45"/>
      <c r="BF127" s="45"/>
      <c r="BG127" s="45"/>
      <c r="BH127" s="45"/>
      <c r="BI127" s="4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5"/>
      <c r="DH127" s="45"/>
      <c r="DI127" s="45"/>
      <c r="DJ127" s="45"/>
      <c r="DK127" s="45"/>
      <c r="DL127" s="45"/>
      <c r="DM127" s="45"/>
      <c r="DN127" s="45"/>
      <c r="DO127" s="45"/>
      <c r="DP127" s="45"/>
      <c r="DQ127" s="45"/>
      <c r="DR127" s="45"/>
      <c r="DS127" s="45"/>
      <c r="DT127" s="45"/>
      <c r="DU127" s="45"/>
      <c r="DV127" s="45"/>
      <c r="DW127" s="45"/>
      <c r="DX127" s="45"/>
      <c r="DY127" s="45"/>
      <c r="DZ127" s="45"/>
      <c r="EA127" s="45"/>
      <c r="EB127" s="45"/>
      <c r="EC127" s="45"/>
      <c r="ED127" s="45"/>
      <c r="EE127" s="45"/>
      <c r="EF127" s="45"/>
      <c r="EG127" s="45"/>
      <c r="EH127" s="45"/>
      <c r="EI127" s="45"/>
      <c r="EJ127" s="45"/>
      <c r="EK127" s="45"/>
      <c r="EL127" s="45"/>
      <c r="EM127" s="45"/>
      <c r="EN127" s="45"/>
      <c r="EO127" s="45"/>
      <c r="EP127" s="45"/>
      <c r="EQ127" s="45"/>
      <c r="ER127" s="45"/>
      <c r="ES127" s="45"/>
      <c r="ET127" s="45"/>
      <c r="EU127" s="45"/>
      <c r="EV127" s="45"/>
      <c r="EW127" s="45"/>
      <c r="EX127" s="45"/>
      <c r="EY127" s="45"/>
      <c r="EZ127" s="45"/>
      <c r="FA127" s="45"/>
      <c r="FB127" s="45"/>
      <c r="FC127" s="45"/>
      <c r="FD127" s="45"/>
      <c r="FE127" s="45"/>
      <c r="FF127" s="45"/>
      <c r="FG127" s="45"/>
      <c r="FH127" s="45"/>
      <c r="FI127" s="45"/>
      <c r="FJ127" s="45"/>
      <c r="FK127" s="45"/>
      <c r="FL127" s="45"/>
      <c r="FM127" s="45"/>
      <c r="FN127" s="45"/>
      <c r="FO127" s="45"/>
      <c r="FP127" s="45"/>
      <c r="FQ127" s="45"/>
      <c r="FR127" s="45"/>
      <c r="FS127" s="45"/>
      <c r="FT127" s="45"/>
      <c r="FU127" s="45"/>
      <c r="FV127" s="45"/>
      <c r="FW127" s="45"/>
      <c r="FX127" s="45"/>
      <c r="FY127" s="45"/>
      <c r="FZ127" s="45"/>
      <c r="GA127" s="45"/>
      <c r="GB127" s="45"/>
      <c r="GC127" s="45"/>
      <c r="GD127" s="45"/>
      <c r="GE127" s="45"/>
      <c r="GF127" s="45"/>
      <c r="GG127" s="45"/>
      <c r="GH127" s="45"/>
      <c r="GI127" s="45"/>
      <c r="GJ127" s="45"/>
      <c r="GK127" s="45"/>
      <c r="GL127" s="45"/>
      <c r="GM127" s="45"/>
      <c r="GN127" s="45"/>
      <c r="GO127" s="45"/>
      <c r="GP127" s="45"/>
      <c r="GQ127" s="45"/>
      <c r="GR127" s="45"/>
      <c r="GS127" s="45"/>
      <c r="GT127" s="45"/>
      <c r="GU127" s="45"/>
      <c r="GV127" s="45"/>
      <c r="GW127" s="45"/>
      <c r="GX127" s="45"/>
      <c r="GY127" s="45"/>
      <c r="GZ127" s="45"/>
      <c r="HA127" s="45"/>
      <c r="HB127" s="45"/>
      <c r="HC127" s="45"/>
      <c r="HD127" s="45"/>
      <c r="HE127" s="45"/>
      <c r="HF127" s="45"/>
      <c r="HG127" s="45"/>
      <c r="HH127" s="45"/>
      <c r="HI127" s="45"/>
      <c r="HJ127" s="45"/>
      <c r="HK127" s="45"/>
      <c r="HL127" s="45"/>
      <c r="HM127" s="45"/>
      <c r="HN127" s="45"/>
      <c r="HO127" s="45"/>
      <c r="HP127" s="45"/>
      <c r="HQ127" s="45"/>
      <c r="HR127" s="45"/>
      <c r="HS127" s="45"/>
      <c r="HT127" s="45"/>
      <c r="HU127" s="45"/>
      <c r="HV127" s="45"/>
      <c r="HW127" s="45"/>
      <c r="HX127" s="45"/>
      <c r="HY127" s="45"/>
      <c r="HZ127" s="45"/>
      <c r="IA127" s="45"/>
      <c r="IB127" s="45"/>
      <c r="IC127" s="45"/>
      <c r="ID127" s="45"/>
      <c r="IE127" s="45"/>
      <c r="IF127" s="45"/>
      <c r="IG127" s="45"/>
      <c r="IH127" s="45"/>
      <c r="II127" s="45"/>
      <c r="IJ127" s="45"/>
      <c r="IK127" s="45"/>
      <c r="IL127" s="45"/>
      <c r="IM127" s="45"/>
      <c r="IN127" s="45"/>
      <c r="IO127" s="45"/>
      <c r="IP127" s="45"/>
      <c r="IQ127" s="45"/>
      <c r="IR127" s="45"/>
      <c r="IS127" s="45"/>
      <c r="IT127" s="45"/>
      <c r="IU127" s="45"/>
      <c r="IV127" s="45"/>
      <c r="IW127" s="45"/>
      <c r="IX127" s="45"/>
      <c r="IY127" s="45"/>
      <c r="IZ127" s="45"/>
      <c r="JA127" s="45"/>
      <c r="JB127" s="45"/>
      <c r="JC127" s="45"/>
      <c r="JD127" s="45"/>
      <c r="JE127" s="45"/>
      <c r="JF127" s="45"/>
      <c r="JG127" s="45"/>
      <c r="JH127" s="45"/>
      <c r="JI127" s="45"/>
      <c r="JJ127" s="45"/>
      <c r="JK127" s="45"/>
      <c r="JL127" s="45"/>
      <c r="JM127" s="45"/>
      <c r="JN127" s="45"/>
      <c r="JO127" s="45"/>
      <c r="JP127" s="45"/>
      <c r="JQ127" s="45"/>
      <c r="JR127" s="45"/>
      <c r="JS127" s="45"/>
      <c r="JT127" s="45"/>
      <c r="JU127" s="45"/>
      <c r="JV127" s="45"/>
      <c r="JW127" s="45"/>
      <c r="JX127" s="45"/>
      <c r="JY127" s="45"/>
      <c r="JZ127" s="45"/>
      <c r="KA127" s="45"/>
      <c r="KB127" s="45"/>
      <c r="KC127" s="45"/>
      <c r="KD127" s="45"/>
      <c r="KE127" s="45"/>
      <c r="KF127" s="45"/>
      <c r="KG127" s="45"/>
      <c r="KH127" s="45"/>
      <c r="KI127" s="45"/>
      <c r="KJ127" s="45"/>
      <c r="KK127" s="45"/>
      <c r="KL127" s="45"/>
      <c r="KM127" s="45"/>
      <c r="KN127" s="45"/>
      <c r="KO127" s="45"/>
      <c r="KP127" s="45"/>
      <c r="KQ127" s="45"/>
      <c r="KR127" s="45"/>
      <c r="KS127" s="45"/>
      <c r="KT127" s="45"/>
      <c r="KU127" s="45"/>
      <c r="KV127" s="45"/>
      <c r="KW127" s="45"/>
      <c r="KX127" s="45"/>
      <c r="KY127" s="45"/>
      <c r="KZ127" s="45"/>
      <c r="LA127" s="45"/>
      <c r="LB127" s="45"/>
      <c r="LC127" s="45"/>
      <c r="LD127" s="45"/>
      <c r="LE127" s="45"/>
      <c r="LF127" s="45"/>
      <c r="LG127" s="45"/>
      <c r="LH127" s="45"/>
      <c r="LI127" s="45"/>
      <c r="LJ127" s="45"/>
      <c r="LK127" s="45"/>
      <c r="LL127" s="45"/>
      <c r="LM127" s="45"/>
      <c r="LN127" s="45"/>
      <c r="LO127" s="45"/>
      <c r="LP127" s="45"/>
      <c r="LQ127" s="45"/>
      <c r="LR127" s="45"/>
      <c r="LS127" s="45"/>
      <c r="LT127" s="45"/>
      <c r="LU127" s="45"/>
      <c r="LV127" s="45"/>
      <c r="LW127" s="45"/>
      <c r="LX127" s="45"/>
      <c r="LY127" s="45"/>
      <c r="LZ127" s="45"/>
      <c r="MA127" s="45"/>
      <c r="MB127" s="45"/>
      <c r="MC127" s="45"/>
      <c r="MD127" s="45"/>
      <c r="ME127" s="45"/>
      <c r="MF127" s="45"/>
      <c r="MG127" s="45"/>
      <c r="MH127" s="45"/>
      <c r="MI127" s="45"/>
      <c r="MJ127" s="45"/>
      <c r="MK127" s="45"/>
      <c r="ML127" s="45"/>
      <c r="MM127" s="45"/>
      <c r="MN127" s="45"/>
      <c r="MO127" s="45"/>
      <c r="MP127" s="45"/>
      <c r="MQ127" s="45"/>
      <c r="MR127" s="45"/>
      <c r="MS127" s="45"/>
      <c r="MT127" s="45"/>
      <c r="MU127" s="45"/>
      <c r="MV127" s="45"/>
      <c r="MW127" s="45"/>
      <c r="MX127" s="45"/>
      <c r="MY127" s="45"/>
      <c r="MZ127" s="45"/>
      <c r="NA127" s="45"/>
      <c r="NB127" s="45"/>
      <c r="NC127" s="45"/>
      <c r="ND127" s="45"/>
      <c r="NE127" s="45"/>
      <c r="NF127" s="45"/>
      <c r="NG127" s="45"/>
      <c r="NH127" s="45"/>
      <c r="NI127" s="45"/>
      <c r="NJ127" s="45"/>
      <c r="NK127" s="45"/>
      <c r="NL127" s="45"/>
      <c r="NM127" s="45"/>
      <c r="NN127" s="45"/>
      <c r="NO127" s="45"/>
      <c r="NP127" s="45"/>
      <c r="NQ127" s="45"/>
      <c r="NR127" s="45"/>
      <c r="NS127" s="45"/>
      <c r="NT127" s="45"/>
      <c r="NU127" s="45"/>
      <c r="NV127" s="45"/>
      <c r="NW127" s="45"/>
      <c r="NX127" s="45"/>
      <c r="NY127" s="45"/>
      <c r="NZ127" s="45"/>
      <c r="OA127" s="45"/>
      <c r="OB127" s="45"/>
      <c r="OC127" s="45"/>
      <c r="OD127" s="45"/>
      <c r="OE127" s="45"/>
      <c r="OF127" s="45"/>
      <c r="OG127" s="45"/>
      <c r="OH127" s="45"/>
      <c r="OI127" s="45"/>
      <c r="OJ127" s="45"/>
      <c r="OK127" s="45"/>
      <c r="OL127" s="45"/>
      <c r="OM127" s="45"/>
      <c r="ON127" s="45"/>
      <c r="OO127" s="45"/>
      <c r="OP127" s="45"/>
      <c r="OQ127" s="45"/>
      <c r="OR127" s="45"/>
      <c r="OS127" s="45"/>
      <c r="OT127" s="45"/>
      <c r="OU127" s="45"/>
      <c r="OV127" s="45"/>
      <c r="OW127" s="45"/>
      <c r="OX127" s="45"/>
      <c r="OY127" s="45"/>
      <c r="OZ127" s="45"/>
      <c r="PA127" s="45"/>
      <c r="PB127" s="45"/>
      <c r="PC127" s="45"/>
      <c r="PD127" s="45"/>
      <c r="PE127" s="45"/>
      <c r="PF127" s="45"/>
      <c r="PG127" s="45"/>
      <c r="PH127" s="45"/>
      <c r="PI127" s="45"/>
      <c r="PJ127" s="45"/>
      <c r="PK127" s="45"/>
      <c r="PL127" s="45"/>
      <c r="PM127" s="45"/>
      <c r="PN127" s="45"/>
      <c r="PO127" s="45"/>
      <c r="PP127" s="45"/>
      <c r="PQ127" s="45"/>
      <c r="PR127" s="45"/>
      <c r="PS127" s="45"/>
      <c r="PT127" s="45"/>
      <c r="PU127" s="45"/>
      <c r="PV127" s="45"/>
      <c r="PW127" s="45"/>
      <c r="PX127" s="45"/>
      <c r="PY127" s="45"/>
      <c r="PZ127" s="45"/>
      <c r="QA127" s="45"/>
      <c r="QB127" s="45"/>
      <c r="QC127" s="45"/>
      <c r="QD127" s="45"/>
      <c r="QE127" s="45"/>
      <c r="QF127" s="45"/>
      <c r="QG127" s="45"/>
      <c r="QH127" s="45"/>
      <c r="QI127" s="45"/>
      <c r="QJ127" s="45"/>
      <c r="QK127" s="45"/>
      <c r="QL127" s="45"/>
      <c r="QM127" s="45"/>
      <c r="QN127" s="45"/>
      <c r="QO127" s="45"/>
      <c r="QP127" s="45"/>
      <c r="QQ127" s="45"/>
      <c r="QR127" s="45"/>
      <c r="QS127" s="45"/>
      <c r="QT127" s="45"/>
      <c r="QU127" s="45"/>
    </row>
    <row r="128" spans="2:463" ht="15" customHeight="1" outlineLevel="1">
      <c r="B128" s="3"/>
      <c r="C128" s="75" t="s">
        <v>461</v>
      </c>
      <c r="D128" s="3"/>
      <c r="E128" s="50"/>
      <c r="F128" s="3"/>
      <c r="G128" s="3"/>
      <c r="H128" s="67"/>
      <c r="I128" s="45">
        <v>0</v>
      </c>
      <c r="J128" s="45">
        <f t="shared" ref="J128" si="289">I131</f>
        <v>0</v>
      </c>
      <c r="K128" s="45">
        <f t="shared" ref="K128:Z128" si="290">J131</f>
        <v>0</v>
      </c>
      <c r="L128" s="45">
        <f t="shared" si="290"/>
        <v>0</v>
      </c>
      <c r="M128" s="45">
        <f t="shared" si="290"/>
        <v>0</v>
      </c>
      <c r="N128" s="45">
        <f t="shared" si="290"/>
        <v>0</v>
      </c>
      <c r="O128" s="45">
        <f t="shared" si="290"/>
        <v>0</v>
      </c>
      <c r="P128" s="45">
        <f t="shared" si="290"/>
        <v>0</v>
      </c>
      <c r="Q128" s="45">
        <f t="shared" si="290"/>
        <v>0</v>
      </c>
      <c r="R128" s="45">
        <f t="shared" si="290"/>
        <v>0</v>
      </c>
      <c r="S128" s="45">
        <f t="shared" si="290"/>
        <v>0</v>
      </c>
      <c r="T128" s="45">
        <f t="shared" si="290"/>
        <v>0</v>
      </c>
      <c r="U128" s="45">
        <f t="shared" si="290"/>
        <v>0</v>
      </c>
      <c r="V128" s="45">
        <f t="shared" si="290"/>
        <v>0</v>
      </c>
      <c r="W128" s="45">
        <f t="shared" si="290"/>
        <v>0</v>
      </c>
      <c r="X128" s="45">
        <f t="shared" si="290"/>
        <v>0</v>
      </c>
      <c r="Y128" s="45">
        <f t="shared" si="290"/>
        <v>0</v>
      </c>
      <c r="Z128" s="45">
        <f t="shared" si="290"/>
        <v>0</v>
      </c>
      <c r="AA128" s="45">
        <f t="shared" ref="AA128" si="291">Z131</f>
        <v>0</v>
      </c>
      <c r="AB128" s="45">
        <f t="shared" ref="AB128" si="292">AA131</f>
        <v>0</v>
      </c>
      <c r="AC128" s="45">
        <f t="shared" ref="AC128" si="293">AB131</f>
        <v>0</v>
      </c>
      <c r="AD128" s="45">
        <f t="shared" ref="AD128" si="294">AC131</f>
        <v>0</v>
      </c>
      <c r="AE128" s="45">
        <f t="shared" ref="AE128" si="295">AD131</f>
        <v>0</v>
      </c>
      <c r="AF128" s="45">
        <f t="shared" ref="AF128:CQ128" si="296">AE131</f>
        <v>0</v>
      </c>
      <c r="AG128" s="45">
        <f t="shared" si="296"/>
        <v>0</v>
      </c>
      <c r="AH128" s="45">
        <f t="shared" si="296"/>
        <v>34764.583333333336</v>
      </c>
      <c r="AI128" s="45">
        <f t="shared" si="296"/>
        <v>69688.504340277781</v>
      </c>
      <c r="AJ128" s="45">
        <f t="shared" si="296"/>
        <v>104772.49331850406</v>
      </c>
      <c r="AK128" s="45">
        <f t="shared" si="296"/>
        <v>0</v>
      </c>
      <c r="AL128" s="45">
        <f t="shared" si="296"/>
        <v>34629.767397458563</v>
      </c>
      <c r="AM128" s="45">
        <f t="shared" si="296"/>
        <v>69418.254562155475</v>
      </c>
      <c r="AN128" s="45">
        <f t="shared" si="296"/>
        <v>0</v>
      </c>
      <c r="AO128" s="45">
        <f t="shared" si="296"/>
        <v>34331.550609715006</v>
      </c>
      <c r="AP128" s="45">
        <f t="shared" si="296"/>
        <v>68820.454159724541</v>
      </c>
      <c r="AQ128" s="45">
        <f t="shared" si="296"/>
        <v>0</v>
      </c>
      <c r="AR128" s="45">
        <f t="shared" si="296"/>
        <v>34029.214518556633</v>
      </c>
      <c r="AS128" s="45">
        <f t="shared" si="296"/>
        <v>68214.396270323312</v>
      </c>
      <c r="AT128" s="45">
        <f t="shared" si="296"/>
        <v>0</v>
      </c>
      <c r="AU128" s="45">
        <f t="shared" si="296"/>
        <v>33722.702223562956</v>
      </c>
      <c r="AV128" s="45">
        <f t="shared" si="296"/>
        <v>67599.966832317237</v>
      </c>
      <c r="AW128" s="45">
        <f t="shared" si="296"/>
        <v>0</v>
      </c>
      <c r="AX128" s="45">
        <f t="shared" si="296"/>
        <v>33411.956038341297</v>
      </c>
      <c r="AY128" s="45">
        <f t="shared" si="296"/>
        <v>66977.05020852499</v>
      </c>
      <c r="AZ128" s="45">
        <f t="shared" si="296"/>
        <v>0</v>
      </c>
      <c r="BA128" s="45">
        <f t="shared" si="296"/>
        <v>33096.917479670075</v>
      </c>
      <c r="BB128" s="45">
        <f t="shared" si="296"/>
        <v>66345.529164455307</v>
      </c>
      <c r="BC128" s="45">
        <f t="shared" si="296"/>
        <v>0</v>
      </c>
      <c r="BD128" s="45">
        <f t="shared" si="296"/>
        <v>32777.52725649214</v>
      </c>
      <c r="BE128" s="45">
        <f t="shared" si="296"/>
        <v>65705.284846243201</v>
      </c>
      <c r="BF128" s="45">
        <f t="shared" si="296"/>
        <v>0</v>
      </c>
      <c r="BG128" s="45">
        <f t="shared" si="296"/>
        <v>32453.725258756003</v>
      </c>
      <c r="BH128" s="45">
        <f t="shared" si="296"/>
        <v>65056.196758281309</v>
      </c>
      <c r="BI128" s="45">
        <f t="shared" si="296"/>
        <v>0</v>
      </c>
      <c r="BJ128" s="45">
        <f t="shared" si="296"/>
        <v>32125.45054610302</v>
      </c>
      <c r="BK128" s="45">
        <f t="shared" si="296"/>
        <v>64398.142740542346</v>
      </c>
      <c r="BL128" s="45">
        <f t="shared" si="296"/>
        <v>0</v>
      </c>
      <c r="BM128" s="45">
        <f t="shared" si="296"/>
        <v>31792.641336398214</v>
      </c>
      <c r="BN128" s="45">
        <f t="shared" si="296"/>
        <v>63730.998945588246</v>
      </c>
      <c r="BO128" s="45">
        <f t="shared" si="296"/>
        <v>0</v>
      </c>
      <c r="BP128" s="45">
        <f t="shared" si="296"/>
        <v>31455.23499410275</v>
      </c>
      <c r="BQ128" s="45">
        <f t="shared" si="296"/>
        <v>63054.639815261806</v>
      </c>
      <c r="BR128" s="45">
        <f t="shared" si="296"/>
        <v>0</v>
      </c>
      <c r="BS128" s="45">
        <f t="shared" si="296"/>
        <v>31113.168018485761</v>
      </c>
      <c r="BT128" s="45">
        <f t="shared" si="296"/>
        <v>62368.93805705625</v>
      </c>
      <c r="BU128" s="45">
        <f t="shared" si="296"/>
        <v>0</v>
      </c>
      <c r="BV128" s="45">
        <f t="shared" si="296"/>
        <v>30766.376031673346</v>
      </c>
      <c r="BW128" s="45">
        <f t="shared" si="296"/>
        <v>61673.76462015853</v>
      </c>
      <c r="BX128" s="45">
        <f t="shared" si="296"/>
        <v>0</v>
      </c>
      <c r="BY128" s="45">
        <f t="shared" si="296"/>
        <v>30414.79376653249</v>
      </c>
      <c r="BZ128" s="45">
        <f t="shared" si="296"/>
        <v>60968.988671161584</v>
      </c>
      <c r="CA128" s="45">
        <f t="shared" si="296"/>
        <v>0</v>
      </c>
      <c r="CB128" s="45">
        <f t="shared" si="296"/>
        <v>30058.35505438763</v>
      </c>
      <c r="CC128" s="45">
        <f t="shared" si="296"/>
        <v>60254.477569441209</v>
      </c>
      <c r="CD128" s="45">
        <f t="shared" si="296"/>
        <v>0</v>
      </c>
      <c r="CE128" s="45">
        <f t="shared" si="296"/>
        <v>29696.992812567536</v>
      </c>
      <c r="CF128" s="45">
        <f t="shared" si="296"/>
        <v>59530.096842192666</v>
      </c>
      <c r="CG128" s="45">
        <f t="shared" si="296"/>
        <v>0</v>
      </c>
      <c r="CH128" s="45">
        <f t="shared" si="296"/>
        <v>29330.639031780182</v>
      </c>
      <c r="CI128" s="45">
        <f t="shared" si="296"/>
        <v>58795.710159122689</v>
      </c>
      <c r="CJ128" s="45">
        <f t="shared" si="296"/>
        <v>0</v>
      </c>
      <c r="CK128" s="45">
        <f t="shared" si="296"/>
        <v>28959.224763313228</v>
      </c>
      <c r="CL128" s="45">
        <f t="shared" si="296"/>
        <v>58051.179306791644</v>
      </c>
      <c r="CM128" s="45">
        <f t="shared" si="296"/>
        <v>0</v>
      </c>
      <c r="CN128" s="45">
        <f t="shared" si="296"/>
        <v>28582.680106057702</v>
      </c>
      <c r="CO128" s="45">
        <f t="shared" si="296"/>
        <v>57296.364162601501</v>
      </c>
      <c r="CP128" s="45">
        <f t="shared" si="296"/>
        <v>0</v>
      </c>
      <c r="CQ128" s="45">
        <f t="shared" si="296"/>
        <v>28200.934193352416</v>
      </c>
      <c r="CR128" s="45">
        <f t="shared" ref="CR128:FC128" si="297">CQ131</f>
        <v>56531.122668424359</v>
      </c>
      <c r="CS128" s="45">
        <f t="shared" si="297"/>
        <v>0</v>
      </c>
      <c r="CT128" s="45">
        <f t="shared" si="297"/>
        <v>27813.915179646698</v>
      </c>
      <c r="CU128" s="45">
        <f t="shared" si="297"/>
        <v>55755.310803866778</v>
      </c>
      <c r="CV128" s="45">
        <f t="shared" si="297"/>
        <v>0</v>
      </c>
      <c r="CW128" s="45">
        <f t="shared" si="297"/>
        <v>27421.550226978867</v>
      </c>
      <c r="CX128" s="45">
        <f t="shared" si="297"/>
        <v>54968.78255916472</v>
      </c>
      <c r="CY128" s="45">
        <f t="shared" si="297"/>
        <v>0</v>
      </c>
      <c r="CZ128" s="45">
        <f t="shared" si="297"/>
        <v>27023.76549126795</v>
      </c>
      <c r="DA128" s="45">
        <f t="shared" si="297"/>
        <v>54171.389907704208</v>
      </c>
      <c r="DB128" s="45">
        <f t="shared" si="297"/>
        <v>0</v>
      </c>
      <c r="DC128" s="45">
        <f t="shared" si="297"/>
        <v>26620.486108416037</v>
      </c>
      <c r="DD128" s="45">
        <f t="shared" si="297"/>
        <v>53362.98277816231</v>
      </c>
      <c r="DE128" s="45">
        <f t="shared" si="297"/>
        <v>0</v>
      </c>
      <c r="DF128" s="45">
        <f t="shared" si="297"/>
        <v>26211.636180218655</v>
      </c>
      <c r="DG128" s="45">
        <f t="shared" si="297"/>
        <v>52543.409026263311</v>
      </c>
      <c r="DH128" s="45">
        <f t="shared" si="297"/>
        <v>0</v>
      </c>
      <c r="DI128" s="45">
        <f t="shared" si="297"/>
        <v>25797.138760080561</v>
      </c>
      <c r="DJ128" s="45">
        <f t="shared" si="297"/>
        <v>51712.514406144823</v>
      </c>
      <c r="DK128" s="45">
        <f t="shared" si="297"/>
        <v>0</v>
      </c>
      <c r="DL128" s="45">
        <f t="shared" si="297"/>
        <v>25376.915838534165</v>
      </c>
      <c r="DM128" s="45">
        <f t="shared" si="297"/>
        <v>50870.142541328278</v>
      </c>
      <c r="DN128" s="45">
        <f t="shared" si="297"/>
        <v>0</v>
      </c>
      <c r="DO128" s="45">
        <f t="shared" si="297"/>
        <v>24950.888328557972</v>
      </c>
      <c r="DP128" s="45">
        <f t="shared" si="297"/>
        <v>50016.134895288502</v>
      </c>
      <c r="DQ128" s="45">
        <f t="shared" si="297"/>
        <v>0</v>
      </c>
      <c r="DR128" s="45">
        <f t="shared" si="297"/>
        <v>24518.976050692203</v>
      </c>
      <c r="DS128" s="45">
        <f t="shared" si="297"/>
        <v>49150.330741616752</v>
      </c>
      <c r="DT128" s="45">
        <f t="shared" si="297"/>
        <v>0</v>
      </c>
      <c r="DU128" s="45">
        <f t="shared" si="297"/>
        <v>24081.097717948793</v>
      </c>
      <c r="DV128" s="45">
        <f t="shared" si="297"/>
        <v>48272.567133771518</v>
      </c>
      <c r="DW128" s="45">
        <f t="shared" si="297"/>
        <v>0</v>
      </c>
      <c r="DX128" s="45">
        <f t="shared" si="297"/>
        <v>23637.170920513006</v>
      </c>
      <c r="DY128" s="45">
        <f t="shared" si="297"/>
        <v>47382.678874411693</v>
      </c>
      <c r="DZ128" s="45">
        <f t="shared" si="297"/>
        <v>0</v>
      </c>
      <c r="EA128" s="45">
        <f t="shared" si="297"/>
        <v>23187.11211023368</v>
      </c>
      <c r="EB128" s="45">
        <f t="shared" si="297"/>
        <v>46480.498484305936</v>
      </c>
      <c r="EC128" s="45">
        <f t="shared" si="297"/>
        <v>0</v>
      </c>
      <c r="ED128" s="45">
        <f t="shared" si="297"/>
        <v>22730.836584899258</v>
      </c>
      <c r="EE128" s="45">
        <f t="shared" si="297"/>
        <v>45565.856170812636</v>
      </c>
      <c r="EF128" s="45">
        <f t="shared" si="297"/>
        <v>0</v>
      </c>
      <c r="EG128" s="45">
        <f t="shared" si="297"/>
        <v>22268.258472296606</v>
      </c>
      <c r="EH128" s="45">
        <f t="shared" si="297"/>
        <v>44638.579795924568</v>
      </c>
      <c r="EI128" s="45">
        <f t="shared" si="297"/>
        <v>0</v>
      </c>
      <c r="EJ128" s="45">
        <f t="shared" si="297"/>
        <v>21799.290714049665</v>
      </c>
      <c r="EK128" s="45">
        <f t="shared" si="297"/>
        <v>43698.49484387206</v>
      </c>
      <c r="EL128" s="45">
        <f t="shared" si="297"/>
        <v>0</v>
      </c>
      <c r="EM128" s="45">
        <f t="shared" si="297"/>
        <v>21323.84504923482</v>
      </c>
      <c r="EN128" s="45">
        <f t="shared" si="297"/>
        <v>42745.42438827864</v>
      </c>
      <c r="EO128" s="45">
        <f t="shared" si="297"/>
        <v>0</v>
      </c>
      <c r="EP128" s="45">
        <f t="shared" si="297"/>
        <v>20841.831997769998</v>
      </c>
      <c r="EQ128" s="45">
        <f t="shared" si="297"/>
        <v>41779.189058863107</v>
      </c>
      <c r="ER128" s="45">
        <f t="shared" si="297"/>
        <v>0</v>
      </c>
      <c r="ES128" s="45">
        <f t="shared" si="297"/>
        <v>20353.160843574249</v>
      </c>
      <c r="ET128" s="45">
        <f t="shared" si="297"/>
        <v>40799.607007681552</v>
      </c>
      <c r="EU128" s="45">
        <f t="shared" si="297"/>
        <v>0</v>
      </c>
      <c r="EV128" s="45">
        <f t="shared" si="297"/>
        <v>19857.739617494797</v>
      </c>
      <c r="EW128" s="45">
        <f t="shared" si="297"/>
        <v>39806.493874903113</v>
      </c>
      <c r="EX128" s="45">
        <f t="shared" si="297"/>
        <v>0</v>
      </c>
      <c r="EY128" s="45">
        <f t="shared" si="297"/>
        <v>19355.475079998174</v>
      </c>
      <c r="EZ128" s="45">
        <f t="shared" si="297"/>
        <v>38799.662754113</v>
      </c>
      <c r="FA128" s="45">
        <f t="shared" si="297"/>
        <v>0</v>
      </c>
      <c r="FB128" s="45">
        <f t="shared" si="297"/>
        <v>18846.272703622315</v>
      </c>
      <c r="FC128" s="45">
        <f t="shared" si="297"/>
        <v>37778.924157136236</v>
      </c>
      <c r="FD128" s="45">
        <f t="shared" ref="FD128:HE128" si="298">FC131</f>
        <v>0</v>
      </c>
      <c r="FE128" s="45">
        <f t="shared" si="298"/>
        <v>18330.036655186257</v>
      </c>
      <c r="FF128" s="45">
        <f t="shared" si="298"/>
        <v>36744.085978375449</v>
      </c>
      <c r="FG128" s="45">
        <f t="shared" si="298"/>
        <v>0</v>
      </c>
      <c r="FH128" s="45">
        <f t="shared" si="298"/>
        <v>17806.669777754083</v>
      </c>
      <c r="FI128" s="45">
        <f t="shared" si="298"/>
        <v>35694.953458656208</v>
      </c>
      <c r="FJ128" s="45">
        <f t="shared" si="298"/>
        <v>0</v>
      </c>
      <c r="FK128" s="45">
        <f t="shared" si="298"/>
        <v>17276.073572349742</v>
      </c>
      <c r="FL128" s="45">
        <f t="shared" si="298"/>
        <v>34631.329148572753</v>
      </c>
      <c r="FM128" s="45">
        <f t="shared" si="298"/>
        <v>0</v>
      </c>
      <c r="FN128" s="45">
        <f t="shared" si="298"/>
        <v>16738.148179419291</v>
      </c>
      <c r="FO128" s="45">
        <f t="shared" si="298"/>
        <v>33553.012871327592</v>
      </c>
      <c r="FP128" s="45">
        <f t="shared" si="298"/>
        <v>0</v>
      </c>
      <c r="FQ128" s="45">
        <f t="shared" si="298"/>
        <v>16192.792360037074</v>
      </c>
      <c r="FR128" s="45">
        <f t="shared" si="298"/>
        <v>32459.801685057653</v>
      </c>
      <c r="FS128" s="45">
        <f t="shared" si="298"/>
        <v>0</v>
      </c>
      <c r="FT128" s="45">
        <f t="shared" si="298"/>
        <v>15639.903476852292</v>
      </c>
      <c r="FU128" s="45">
        <f t="shared" si="298"/>
        <v>31351.489844640157</v>
      </c>
      <c r="FV128" s="45">
        <f t="shared" si="298"/>
        <v>0</v>
      </c>
      <c r="FW128" s="45">
        <f t="shared" si="298"/>
        <v>15079.377474772409</v>
      </c>
      <c r="FX128" s="45">
        <f t="shared" si="298"/>
        <v>30227.868762970858</v>
      </c>
      <c r="FY128" s="45">
        <f t="shared" si="298"/>
        <v>0</v>
      </c>
      <c r="FZ128" s="45">
        <f t="shared" si="298"/>
        <v>14511.108861379702</v>
      </c>
      <c r="GA128" s="45">
        <f t="shared" si="298"/>
        <v>29088.726971707394</v>
      </c>
      <c r="GB128" s="45">
        <f t="shared" si="298"/>
        <v>0</v>
      </c>
      <c r="GC128" s="45">
        <f t="shared" si="298"/>
        <v>13934.99068707733</v>
      </c>
      <c r="GD128" s="45">
        <f t="shared" si="298"/>
        <v>27933.850081470431</v>
      </c>
      <c r="GE128" s="45">
        <f t="shared" si="298"/>
        <v>0</v>
      </c>
      <c r="GF128" s="45">
        <f t="shared" si="298"/>
        <v>13350.914524961148</v>
      </c>
      <c r="GG128" s="45">
        <f t="shared" si="298"/>
        <v>26763.020741495035</v>
      </c>
      <c r="GH128" s="45">
        <f t="shared" si="298"/>
        <v>0</v>
      </c>
      <c r="GI128" s="45">
        <f t="shared" si="298"/>
        <v>12758.770450413482</v>
      </c>
      <c r="GJ128" s="45">
        <f t="shared" si="298"/>
        <v>25576.018598724695</v>
      </c>
      <c r="GK128" s="45">
        <f t="shared" si="298"/>
        <v>0</v>
      </c>
      <c r="GL128" s="45">
        <f t="shared" si="298"/>
        <v>12158.44702041504</v>
      </c>
      <c r="GM128" s="45">
        <f t="shared" si="298"/>
        <v>24372.620256340317</v>
      </c>
      <c r="GN128" s="45">
        <f t="shared" si="298"/>
        <v>0</v>
      </c>
      <c r="GO128" s="45">
        <f t="shared" si="298"/>
        <v>11549.831252571052</v>
      </c>
      <c r="GP128" s="45">
        <f t="shared" si="298"/>
        <v>23152.599231716391</v>
      </c>
      <c r="GQ128" s="45">
        <f t="shared" si="298"/>
        <v>0</v>
      </c>
      <c r="GR128" s="45">
        <f t="shared" si="298"/>
        <v>10932.808603847701</v>
      </c>
      <c r="GS128" s="45">
        <f t="shared" si="298"/>
        <v>21915.72591379637</v>
      </c>
      <c r="GT128" s="45">
        <f t="shared" si="298"/>
        <v>0</v>
      </c>
      <c r="GU128" s="45">
        <f t="shared" si="298"/>
        <v>10307.262949014825</v>
      </c>
      <c r="GV128" s="45">
        <f t="shared" si="298"/>
        <v>20661.7675198793</v>
      </c>
      <c r="GW128" s="45">
        <f t="shared" si="298"/>
        <v>0</v>
      </c>
      <c r="GX128" s="45">
        <f t="shared" si="298"/>
        <v>9673.0765587908645</v>
      </c>
      <c r="GY128" s="45">
        <f t="shared" si="298"/>
        <v>19390.48805180952</v>
      </c>
      <c r="GZ128" s="45">
        <f t="shared" si="298"/>
        <v>0</v>
      </c>
      <c r="HA128" s="45">
        <f t="shared" si="298"/>
        <v>9030.130077685897</v>
      </c>
      <c r="HB128" s="45">
        <f t="shared" si="298"/>
        <v>18101.648251561186</v>
      </c>
      <c r="HC128" s="45">
        <f t="shared" si="298"/>
        <v>0</v>
      </c>
      <c r="HD128" s="45">
        <f t="shared" si="298"/>
        <v>8378.3025015386465</v>
      </c>
      <c r="HE128" s="45">
        <f t="shared" si="298"/>
        <v>16795.005556209348</v>
      </c>
      <c r="HF128" s="45">
        <f t="shared" ref="HF128" si="299">HE131</f>
        <v>0</v>
      </c>
      <c r="HG128" s="45">
        <f t="shared" ref="HG128" si="300">HF131</f>
        <v>7717.4711547431816</v>
      </c>
      <c r="HH128" s="45">
        <f t="shared" ref="HH128" si="301">HG131</f>
        <v>15470.314052278936</v>
      </c>
      <c r="HI128" s="45">
        <f t="shared" ref="HI128" si="302">HH131</f>
        <v>0</v>
      </c>
      <c r="HJ128" s="45">
        <f t="shared" ref="HJ128" si="303">HI131</f>
        <v>7047.5116671610604</v>
      </c>
      <c r="HK128" s="45">
        <f t="shared" ref="HK128" si="304">HJ131</f>
        <v>14127.324429463275</v>
      </c>
      <c r="HL128" s="45">
        <f t="shared" ref="HL128" si="305">HK131</f>
        <v>0</v>
      </c>
      <c r="HM128" s="45">
        <f t="shared" ref="HM128" si="306">HL131</f>
        <v>6368.2979507145528</v>
      </c>
      <c r="HN128" s="45">
        <f t="shared" ref="HN128" si="307">HM131</f>
        <v>12765.783933703215</v>
      </c>
      <c r="HO128" s="45">
        <f t="shared" ref="HO128" si="308">HN131</f>
        <v>0</v>
      </c>
      <c r="HP128" s="45">
        <f t="shared" ref="HP128" si="309">HO131</f>
        <v>5679.7021756565455</v>
      </c>
      <c r="HQ128" s="45">
        <f t="shared" ref="HQ128" si="310">HP131</f>
        <v>11385.436319618184</v>
      </c>
      <c r="HR128" s="45">
        <f t="shared" ref="HR128" si="311">HQ131</f>
        <v>0</v>
      </c>
      <c r="HS128" s="45">
        <f t="shared" ref="HS128" si="312">HR131</f>
        <v>4981.5947465126565</v>
      </c>
      <c r="HT128" s="45">
        <f t="shared" ref="HT128" si="313">HS131</f>
        <v>9986.0218022801619</v>
      </c>
      <c r="HU128" s="45">
        <f t="shared" ref="HU128" si="314">HT131</f>
        <v>0</v>
      </c>
      <c r="HV128" s="45">
        <f t="shared" ref="HV128" si="315">HU131</f>
        <v>4273.8442776910379</v>
      </c>
      <c r="HW128" s="45">
        <f t="shared" ref="HW128" si="316">HV131</f>
        <v>8567.2770083214928</v>
      </c>
      <c r="HX128" s="45">
        <f t="shared" ref="HX128" si="317">HW131</f>
        <v>0</v>
      </c>
      <c r="HY128" s="45">
        <f t="shared" ref="HY128" si="318">HX131</f>
        <v>3556.3175687552753</v>
      </c>
      <c r="HZ128" s="45">
        <f t="shared" ref="HZ128" si="319">HY131</f>
        <v>7128.9349263673448</v>
      </c>
      <c r="IA128" s="45">
        <f t="shared" ref="IA128" si="320">HZ131</f>
        <v>0</v>
      </c>
      <c r="IB128" s="45">
        <f t="shared" ref="IB128" si="321">IA131</f>
        <v>2828.8795793557265</v>
      </c>
      <c r="IC128" s="45">
        <f t="shared" ref="IC128" si="322">IB131</f>
        <v>5670.7248567834995</v>
      </c>
      <c r="ID128" s="45">
        <f t="shared" ref="ID128" si="323">IC131</f>
        <v>0</v>
      </c>
      <c r="IE128" s="45">
        <f t="shared" ref="IE128" si="324">ID131</f>
        <v>2091.3934038145835</v>
      </c>
      <c r="IF128" s="45">
        <f t="shared" ref="IF128" si="325">IE131</f>
        <v>4192.3723607299835</v>
      </c>
      <c r="IG128" s="45">
        <f t="shared" ref="IG128" si="326">IF131</f>
        <v>0</v>
      </c>
      <c r="IH128" s="45">
        <f t="shared" ref="IH128" si="327">IG131</f>
        <v>1343.7202453598779</v>
      </c>
      <c r="II128" s="45">
        <f t="shared" ref="II128" si="328">IH131</f>
        <v>2693.5992085109888</v>
      </c>
      <c r="IJ128" s="45">
        <f t="shared" ref="IJ128" si="329">II131</f>
        <v>0</v>
      </c>
      <c r="IK128" s="45">
        <f t="shared" ref="IK128" si="330">IJ131</f>
        <v>585.71939000357452</v>
      </c>
      <c r="IL128" s="45">
        <f t="shared" ref="IL128" si="331">IK131</f>
        <v>1174.1233272113323</v>
      </c>
      <c r="IM128" s="45"/>
      <c r="IN128" s="45"/>
      <c r="IO128" s="45"/>
      <c r="IP128" s="45"/>
      <c r="IQ128" s="45"/>
      <c r="IR128" s="45"/>
      <c r="IS128" s="45"/>
      <c r="IT128" s="45"/>
      <c r="IU128" s="45"/>
      <c r="IV128" s="45"/>
      <c r="IW128" s="45"/>
      <c r="IX128" s="45"/>
      <c r="IY128" s="45"/>
      <c r="IZ128" s="45"/>
      <c r="JA128" s="45"/>
      <c r="JB128" s="45"/>
      <c r="JC128" s="45"/>
      <c r="JD128" s="45"/>
      <c r="JE128" s="45"/>
      <c r="JF128" s="45"/>
      <c r="JG128" s="45"/>
      <c r="JH128" s="45"/>
      <c r="JI128" s="45"/>
      <c r="JJ128" s="45"/>
      <c r="JK128" s="45"/>
      <c r="JL128" s="45"/>
      <c r="JM128" s="45"/>
      <c r="JN128" s="45"/>
      <c r="JO128" s="45"/>
      <c r="JP128" s="45"/>
      <c r="JQ128" s="45"/>
      <c r="JR128" s="45"/>
      <c r="JS128" s="45"/>
      <c r="JT128" s="45"/>
      <c r="JU128" s="45"/>
      <c r="JV128" s="45"/>
      <c r="JW128" s="45"/>
      <c r="JX128" s="45"/>
      <c r="JY128" s="45"/>
      <c r="JZ128" s="45"/>
      <c r="KA128" s="45"/>
      <c r="KB128" s="45"/>
      <c r="KC128" s="45"/>
      <c r="KD128" s="45"/>
      <c r="KE128" s="45"/>
      <c r="KF128" s="45"/>
      <c r="KG128" s="45"/>
      <c r="KH128" s="45"/>
      <c r="KI128" s="45"/>
      <c r="KJ128" s="45"/>
      <c r="KK128" s="45"/>
      <c r="KL128" s="45"/>
      <c r="KM128" s="45"/>
      <c r="KN128" s="45"/>
      <c r="KO128" s="45"/>
      <c r="KP128" s="45"/>
      <c r="KQ128" s="45"/>
      <c r="KR128" s="45"/>
      <c r="KS128" s="45"/>
      <c r="KT128" s="45"/>
      <c r="KU128" s="45"/>
      <c r="KV128" s="45"/>
      <c r="KW128" s="45"/>
      <c r="KX128" s="45"/>
      <c r="KY128" s="45"/>
      <c r="KZ128" s="45"/>
      <c r="LA128" s="45"/>
      <c r="LB128" s="45"/>
      <c r="LC128" s="45"/>
      <c r="LD128" s="45"/>
      <c r="LE128" s="45"/>
      <c r="LF128" s="45"/>
      <c r="LG128" s="45"/>
      <c r="LH128" s="45"/>
      <c r="LI128" s="45"/>
      <c r="LJ128" s="45"/>
      <c r="LK128" s="45"/>
      <c r="LL128" s="45"/>
      <c r="LM128" s="45"/>
      <c r="LN128" s="45"/>
      <c r="LO128" s="45"/>
      <c r="LP128" s="45"/>
      <c r="LQ128" s="45"/>
      <c r="LR128" s="45"/>
      <c r="LS128" s="45"/>
      <c r="LT128" s="45"/>
      <c r="LU128" s="45"/>
      <c r="LV128" s="45"/>
      <c r="LW128" s="45"/>
      <c r="LX128" s="45"/>
      <c r="LY128" s="45"/>
      <c r="LZ128" s="45"/>
      <c r="MA128" s="45"/>
      <c r="MB128" s="45"/>
      <c r="MC128" s="45"/>
      <c r="MD128" s="45"/>
      <c r="ME128" s="45"/>
      <c r="MF128" s="45"/>
      <c r="MG128" s="45"/>
      <c r="MH128" s="45"/>
      <c r="MI128" s="45"/>
      <c r="MJ128" s="45"/>
      <c r="MK128" s="45"/>
      <c r="ML128" s="45"/>
      <c r="MM128" s="45"/>
      <c r="MN128" s="45"/>
      <c r="MO128" s="45"/>
      <c r="MP128" s="45"/>
      <c r="MQ128" s="45"/>
      <c r="MR128" s="45"/>
      <c r="MS128" s="45"/>
      <c r="MT128" s="45"/>
      <c r="MU128" s="45"/>
      <c r="MV128" s="45"/>
      <c r="MW128" s="45"/>
      <c r="MX128" s="45"/>
      <c r="MY128" s="45"/>
      <c r="MZ128" s="45"/>
      <c r="NA128" s="45"/>
      <c r="NB128" s="45"/>
      <c r="NC128" s="45"/>
      <c r="ND128" s="45"/>
      <c r="NE128" s="45"/>
      <c r="NF128" s="45"/>
      <c r="NG128" s="45"/>
      <c r="NH128" s="45"/>
      <c r="NI128" s="45"/>
      <c r="NJ128" s="45"/>
      <c r="NK128" s="45"/>
      <c r="NL128" s="45"/>
      <c r="NM128" s="45"/>
      <c r="NN128" s="45"/>
      <c r="NO128" s="45"/>
      <c r="NP128" s="45"/>
      <c r="NQ128" s="45"/>
      <c r="NR128" s="45"/>
      <c r="NS128" s="45"/>
      <c r="NT128" s="45"/>
      <c r="NU128" s="45"/>
      <c r="NV128" s="45"/>
      <c r="NW128" s="45"/>
      <c r="NX128" s="45"/>
      <c r="NY128" s="45"/>
      <c r="NZ128" s="45"/>
      <c r="OA128" s="45"/>
      <c r="OB128" s="45"/>
      <c r="OC128" s="45"/>
      <c r="OD128" s="45"/>
      <c r="OE128" s="45"/>
      <c r="OF128" s="45"/>
      <c r="OG128" s="45"/>
      <c r="OH128" s="45"/>
      <c r="OI128" s="45"/>
      <c r="OJ128" s="45"/>
      <c r="OK128" s="45"/>
      <c r="OL128" s="45"/>
      <c r="OM128" s="45"/>
      <c r="ON128" s="45"/>
      <c r="OO128" s="45"/>
      <c r="OP128" s="45"/>
      <c r="OQ128" s="45"/>
      <c r="OR128" s="45"/>
      <c r="OS128" s="45"/>
      <c r="OT128" s="45"/>
      <c r="OU128" s="45"/>
      <c r="OV128" s="45"/>
      <c r="OW128" s="45"/>
      <c r="OX128" s="45"/>
      <c r="OY128" s="45"/>
      <c r="OZ128" s="45"/>
      <c r="PA128" s="45"/>
      <c r="PB128" s="45"/>
      <c r="PC128" s="45"/>
      <c r="PD128" s="45"/>
      <c r="PE128" s="45"/>
      <c r="PF128" s="45"/>
      <c r="PG128" s="45"/>
      <c r="PH128" s="45"/>
      <c r="PI128" s="45"/>
      <c r="PJ128" s="45"/>
      <c r="PK128" s="45"/>
      <c r="PL128" s="45"/>
      <c r="PM128" s="45"/>
      <c r="PN128" s="45"/>
      <c r="PO128" s="45"/>
      <c r="PP128" s="45"/>
      <c r="PQ128" s="45"/>
      <c r="PR128" s="45"/>
      <c r="PS128" s="45"/>
      <c r="PT128" s="45"/>
      <c r="PU128" s="45"/>
      <c r="PV128" s="45"/>
      <c r="PW128" s="45"/>
      <c r="PX128" s="45"/>
      <c r="PY128" s="45"/>
      <c r="PZ128" s="45"/>
      <c r="QA128" s="45"/>
      <c r="QB128" s="45"/>
      <c r="QC128" s="45"/>
      <c r="QD128" s="45"/>
      <c r="QE128" s="45"/>
      <c r="QF128" s="45"/>
      <c r="QG128" s="45"/>
      <c r="QH128" s="45"/>
      <c r="QI128" s="45"/>
      <c r="QJ128" s="45"/>
      <c r="QK128" s="45"/>
      <c r="QL128" s="45"/>
      <c r="QM128" s="45"/>
      <c r="QN128" s="45"/>
      <c r="QO128" s="45"/>
      <c r="QP128" s="45"/>
      <c r="QQ128" s="45"/>
      <c r="QR128" s="45"/>
      <c r="QS128" s="45"/>
      <c r="QT128" s="45"/>
      <c r="QU128" s="45"/>
    </row>
    <row r="129" spans="1:463" ht="15" customHeight="1" outlineLevel="1">
      <c r="C129" s="75" t="s">
        <v>462</v>
      </c>
      <c r="E129" s="50" t="s">
        <v>95</v>
      </c>
      <c r="H129" s="66">
        <f>SUM(I129:QJ129)</f>
        <v>4404775.440105631</v>
      </c>
      <c r="I129" s="45">
        <v>0</v>
      </c>
      <c r="J129" s="45">
        <v>0</v>
      </c>
      <c r="K129" s="45">
        <v>0</v>
      </c>
      <c r="L129" s="45">
        <v>0</v>
      </c>
      <c r="M129" s="45">
        <v>0</v>
      </c>
      <c r="N129" s="45">
        <v>0</v>
      </c>
      <c r="O129" s="45">
        <v>0</v>
      </c>
      <c r="P129" s="45">
        <v>0</v>
      </c>
      <c r="Q129" s="45">
        <v>0</v>
      </c>
      <c r="R129" s="45">
        <v>0</v>
      </c>
      <c r="S129" s="45">
        <v>0</v>
      </c>
      <c r="T129" s="45">
        <v>0</v>
      </c>
      <c r="U129" s="45">
        <v>0</v>
      </c>
      <c r="V129" s="45">
        <v>0</v>
      </c>
      <c r="W129" s="45">
        <v>0</v>
      </c>
      <c r="X129" s="45">
        <v>0</v>
      </c>
      <c r="Y129" s="45">
        <v>0</v>
      </c>
      <c r="Z129" s="45">
        <v>0</v>
      </c>
      <c r="AA129" s="45">
        <v>0</v>
      </c>
      <c r="AB129" s="45">
        <v>0</v>
      </c>
      <c r="AC129" s="45">
        <v>0</v>
      </c>
      <c r="AD129" s="45">
        <v>0</v>
      </c>
      <c r="AE129" s="45">
        <v>0</v>
      </c>
      <c r="AF129" s="45">
        <v>0</v>
      </c>
      <c r="AG129" s="45">
        <f>AG126*(AF116+AF131)</f>
        <v>34764.583333333336</v>
      </c>
      <c r="AH129" s="45">
        <f t="shared" ref="AH129:CS129" si="332">AH126*(AG116+AG131)</f>
        <v>34923.921006944445</v>
      </c>
      <c r="AI129" s="45">
        <f t="shared" si="332"/>
        <v>35083.988978226276</v>
      </c>
      <c r="AJ129" s="45">
        <f t="shared" si="332"/>
        <v>35244.790594376478</v>
      </c>
      <c r="AK129" s="45">
        <f t="shared" si="332"/>
        <v>34629.767397458563</v>
      </c>
      <c r="AL129" s="45">
        <f t="shared" si="332"/>
        <v>34788.487164696911</v>
      </c>
      <c r="AM129" s="45">
        <f t="shared" si="332"/>
        <v>34947.934397535108</v>
      </c>
      <c r="AN129" s="45">
        <f t="shared" si="332"/>
        <v>34331.550609715006</v>
      </c>
      <c r="AO129" s="45">
        <f t="shared" si="332"/>
        <v>34488.903550009534</v>
      </c>
      <c r="AP129" s="45">
        <f t="shared" si="332"/>
        <v>34646.977691280408</v>
      </c>
      <c r="AQ129" s="45">
        <f t="shared" si="332"/>
        <v>34029.214518556633</v>
      </c>
      <c r="AR129" s="45">
        <f t="shared" si="332"/>
        <v>34185.181751766686</v>
      </c>
      <c r="AS129" s="45">
        <f t="shared" si="332"/>
        <v>34341.863834795622</v>
      </c>
      <c r="AT129" s="45">
        <f t="shared" si="332"/>
        <v>33722.702223562956</v>
      </c>
      <c r="AU129" s="45">
        <f t="shared" si="332"/>
        <v>33877.264608754289</v>
      </c>
      <c r="AV129" s="45">
        <f t="shared" si="332"/>
        <v>34032.535404877744</v>
      </c>
      <c r="AW129" s="45">
        <f t="shared" si="332"/>
        <v>33411.956038341297</v>
      </c>
      <c r="AX129" s="45">
        <f t="shared" si="332"/>
        <v>33565.094170183693</v>
      </c>
      <c r="AY129" s="45">
        <f t="shared" si="332"/>
        <v>33718.934185130369</v>
      </c>
      <c r="AZ129" s="45">
        <f t="shared" si="332"/>
        <v>33096.917479670075</v>
      </c>
      <c r="BA129" s="45">
        <f t="shared" si="332"/>
        <v>33248.611684785232</v>
      </c>
      <c r="BB129" s="45">
        <f t="shared" si="332"/>
        <v>33401.001155007158</v>
      </c>
      <c r="BC129" s="45">
        <f t="shared" si="332"/>
        <v>32777.52725649214</v>
      </c>
      <c r="BD129" s="45">
        <f t="shared" si="332"/>
        <v>32927.757589751061</v>
      </c>
      <c r="BE129" s="45">
        <f t="shared" si="332"/>
        <v>33078.676478704088</v>
      </c>
      <c r="BF129" s="45">
        <f t="shared" si="332"/>
        <v>32453.725258756003</v>
      </c>
      <c r="BG129" s="45">
        <f t="shared" si="332"/>
        <v>32602.471499525305</v>
      </c>
      <c r="BH129" s="45">
        <f t="shared" si="332"/>
        <v>32751.899493898127</v>
      </c>
      <c r="BI129" s="45">
        <f t="shared" si="332"/>
        <v>32125.45054610302</v>
      </c>
      <c r="BJ129" s="45">
        <f t="shared" si="332"/>
        <v>32272.692194439325</v>
      </c>
      <c r="BK129" s="45">
        <f t="shared" si="332"/>
        <v>32420.608700330504</v>
      </c>
      <c r="BL129" s="45">
        <f t="shared" si="332"/>
        <v>31792.641336398214</v>
      </c>
      <c r="BM129" s="45">
        <f t="shared" si="332"/>
        <v>31938.357609190036</v>
      </c>
      <c r="BN129" s="45">
        <f t="shared" si="332"/>
        <v>32084.741748232158</v>
      </c>
      <c r="BO129" s="45">
        <f t="shared" si="332"/>
        <v>31455.23499410275</v>
      </c>
      <c r="BP129" s="45">
        <f t="shared" si="332"/>
        <v>31599.404821159056</v>
      </c>
      <c r="BQ129" s="45">
        <f t="shared" si="332"/>
        <v>31744.235426589366</v>
      </c>
      <c r="BR129" s="45">
        <f t="shared" si="332"/>
        <v>31113.168018485761</v>
      </c>
      <c r="BS129" s="45">
        <f t="shared" si="332"/>
        <v>31255.770038570488</v>
      </c>
      <c r="BT129" s="45">
        <f t="shared" si="332"/>
        <v>31399.02565124727</v>
      </c>
      <c r="BU129" s="45">
        <f t="shared" si="332"/>
        <v>30766.376031673346</v>
      </c>
      <c r="BV129" s="45">
        <f t="shared" si="332"/>
        <v>30907.388588485184</v>
      </c>
      <c r="BW129" s="45">
        <f t="shared" si="332"/>
        <v>31049.047452849074</v>
      </c>
      <c r="BX129" s="45">
        <f t="shared" si="332"/>
        <v>30414.79376653249</v>
      </c>
      <c r="BY129" s="45">
        <f t="shared" si="332"/>
        <v>30554.194904629094</v>
      </c>
      <c r="BZ129" s="45">
        <f t="shared" si="332"/>
        <v>30694.234964608644</v>
      </c>
      <c r="CA129" s="45">
        <f t="shared" si="332"/>
        <v>30058.35505438763</v>
      </c>
      <c r="CB129" s="45">
        <f t="shared" si="332"/>
        <v>30196.122515053576</v>
      </c>
      <c r="CC129" s="45">
        <f t="shared" si="332"/>
        <v>30334.521409914236</v>
      </c>
      <c r="CD129" s="45">
        <f t="shared" si="332"/>
        <v>29696.992812567536</v>
      </c>
      <c r="CE129" s="45">
        <f t="shared" si="332"/>
        <v>29833.104029625134</v>
      </c>
      <c r="CF129" s="45">
        <f t="shared" si="332"/>
        <v>29969.839089760921</v>
      </c>
      <c r="CG129" s="45">
        <f t="shared" si="332"/>
        <v>29330.639031780182</v>
      </c>
      <c r="CH129" s="45">
        <f t="shared" si="332"/>
        <v>29465.071127342508</v>
      </c>
      <c r="CI129" s="45">
        <f t="shared" si="332"/>
        <v>29600.119370009495</v>
      </c>
      <c r="CJ129" s="45">
        <f t="shared" si="332"/>
        <v>28959.224763313228</v>
      </c>
      <c r="CK129" s="45">
        <f t="shared" si="332"/>
        <v>29091.954543478416</v>
      </c>
      <c r="CL129" s="45">
        <f t="shared" si="332"/>
        <v>29225.292668469359</v>
      </c>
      <c r="CM129" s="45">
        <f t="shared" si="332"/>
        <v>28582.680106057702</v>
      </c>
      <c r="CN129" s="45">
        <f t="shared" si="332"/>
        <v>28713.6840565438</v>
      </c>
      <c r="CO129" s="45">
        <f t="shared" si="332"/>
        <v>28845.288441802961</v>
      </c>
      <c r="CP129" s="45">
        <f t="shared" si="332"/>
        <v>28200.934193352416</v>
      </c>
      <c r="CQ129" s="45">
        <f t="shared" si="332"/>
        <v>28330.188475071947</v>
      </c>
      <c r="CR129" s="45">
        <f t="shared" si="332"/>
        <v>28460.035172249365</v>
      </c>
      <c r="CS129" s="45">
        <f t="shared" si="332"/>
        <v>27813.915179646698</v>
      </c>
      <c r="CT129" s="45">
        <f t="shared" ref="CT129:FE129" si="333">CT126*(CS116+CS131)</f>
        <v>27941.39562422008</v>
      </c>
      <c r="CU129" s="45">
        <f t="shared" si="333"/>
        <v>28069.460354164421</v>
      </c>
      <c r="CV129" s="45">
        <f t="shared" si="333"/>
        <v>27421.550226978867</v>
      </c>
      <c r="CW129" s="45">
        <f t="shared" si="333"/>
        <v>27547.232332185853</v>
      </c>
      <c r="CX129" s="45">
        <f t="shared" si="333"/>
        <v>27673.49048037504</v>
      </c>
      <c r="CY129" s="45">
        <f t="shared" si="333"/>
        <v>27023.76549126795</v>
      </c>
      <c r="CZ129" s="45">
        <f t="shared" si="333"/>
        <v>27147.624416436258</v>
      </c>
      <c r="DA129" s="45">
        <f t="shared" si="333"/>
        <v>27272.051028344929</v>
      </c>
      <c r="DB129" s="45">
        <f t="shared" si="333"/>
        <v>26620.486108416037</v>
      </c>
      <c r="DC129" s="45">
        <f t="shared" si="333"/>
        <v>26742.496669746273</v>
      </c>
      <c r="DD129" s="45">
        <f t="shared" si="333"/>
        <v>26865.066446149282</v>
      </c>
      <c r="DE129" s="45">
        <f t="shared" si="333"/>
        <v>26211.636180218655</v>
      </c>
      <c r="DF129" s="45">
        <f t="shared" si="333"/>
        <v>26331.772846044656</v>
      </c>
      <c r="DG129" s="45">
        <f t="shared" si="333"/>
        <v>26452.460138255694</v>
      </c>
      <c r="DH129" s="45">
        <f t="shared" si="333"/>
        <v>25797.138760080561</v>
      </c>
      <c r="DI129" s="45">
        <f t="shared" si="333"/>
        <v>25915.375646064262</v>
      </c>
      <c r="DJ129" s="45">
        <f t="shared" si="333"/>
        <v>26034.154451108723</v>
      </c>
      <c r="DK129" s="45">
        <f t="shared" si="333"/>
        <v>25376.915838534165</v>
      </c>
      <c r="DL129" s="45">
        <f t="shared" si="333"/>
        <v>25493.226702794112</v>
      </c>
      <c r="DM129" s="45">
        <f t="shared" si="333"/>
        <v>25610.070658515251</v>
      </c>
      <c r="DN129" s="45">
        <f t="shared" si="333"/>
        <v>24950.888328557972</v>
      </c>
      <c r="DO129" s="45">
        <f t="shared" si="333"/>
        <v>25065.24656673053</v>
      </c>
      <c r="DP129" s="45">
        <f t="shared" si="333"/>
        <v>25180.128946828045</v>
      </c>
      <c r="DQ129" s="45">
        <f t="shared" si="333"/>
        <v>24518.976050692203</v>
      </c>
      <c r="DR129" s="45">
        <f t="shared" si="333"/>
        <v>24631.354690924545</v>
      </c>
      <c r="DS129" s="45">
        <f t="shared" si="333"/>
        <v>24744.248399924614</v>
      </c>
      <c r="DT129" s="45">
        <f t="shared" si="333"/>
        <v>24081.097717948793</v>
      </c>
      <c r="DU129" s="45">
        <f t="shared" si="333"/>
        <v>24191.469415822728</v>
      </c>
      <c r="DV129" s="45">
        <f t="shared" si="333"/>
        <v>24302.346983978579</v>
      </c>
      <c r="DW129" s="45">
        <f t="shared" si="333"/>
        <v>23637.170920513006</v>
      </c>
      <c r="DX129" s="45">
        <f t="shared" si="333"/>
        <v>23745.50795389869</v>
      </c>
      <c r="DY129" s="45">
        <f t="shared" si="333"/>
        <v>23854.341532020724</v>
      </c>
      <c r="DZ129" s="45">
        <f t="shared" si="333"/>
        <v>23187.11211023368</v>
      </c>
      <c r="EA129" s="45">
        <f t="shared" si="333"/>
        <v>23293.386374072252</v>
      </c>
      <c r="EB129" s="45">
        <f t="shared" si="333"/>
        <v>23400.147728286749</v>
      </c>
      <c r="EC129" s="45">
        <f t="shared" si="333"/>
        <v>22730.836584899258</v>
      </c>
      <c r="ED129" s="45">
        <f t="shared" si="333"/>
        <v>22835.019585913378</v>
      </c>
      <c r="EE129" s="45">
        <f t="shared" si="333"/>
        <v>22939.680092348815</v>
      </c>
      <c r="EF129" s="45">
        <f t="shared" si="333"/>
        <v>22268.258472296606</v>
      </c>
      <c r="EG129" s="45">
        <f t="shared" si="333"/>
        <v>22370.321323627963</v>
      </c>
      <c r="EH129" s="45">
        <f t="shared" si="333"/>
        <v>22472.85196302793</v>
      </c>
      <c r="EI129" s="45">
        <f t="shared" si="333"/>
        <v>21799.290714049665</v>
      </c>
      <c r="EJ129" s="45">
        <f t="shared" si="333"/>
        <v>21899.204129822392</v>
      </c>
      <c r="EK129" s="45">
        <f t="shared" si="333"/>
        <v>21999.575482084078</v>
      </c>
      <c r="EL129" s="45">
        <f t="shared" si="333"/>
        <v>21323.84504923482</v>
      </c>
      <c r="EM129" s="45">
        <f t="shared" si="333"/>
        <v>21421.579339043816</v>
      </c>
      <c r="EN129" s="45">
        <f t="shared" si="333"/>
        <v>21519.761577681096</v>
      </c>
      <c r="EO129" s="45">
        <f t="shared" si="333"/>
        <v>20841.831997769998</v>
      </c>
      <c r="EP129" s="45">
        <f t="shared" si="333"/>
        <v>20937.357061093109</v>
      </c>
      <c r="EQ129" s="45">
        <f t="shared" si="333"/>
        <v>21033.31994762312</v>
      </c>
      <c r="ER129" s="45">
        <f t="shared" si="333"/>
        <v>20353.160843574249</v>
      </c>
      <c r="ES129" s="45">
        <f t="shared" si="333"/>
        <v>20446.446164107299</v>
      </c>
      <c r="ET129" s="45">
        <f t="shared" si="333"/>
        <v>20540.159042359457</v>
      </c>
      <c r="EU129" s="45">
        <f t="shared" si="333"/>
        <v>19857.739617494797</v>
      </c>
      <c r="EV129" s="45">
        <f t="shared" si="333"/>
        <v>19948.754257408316</v>
      </c>
      <c r="EW129" s="45">
        <f t="shared" si="333"/>
        <v>20040.186047754767</v>
      </c>
      <c r="EX129" s="45">
        <f t="shared" si="333"/>
        <v>19355.475079998174</v>
      </c>
      <c r="EY129" s="45">
        <f t="shared" si="333"/>
        <v>19444.18767411483</v>
      </c>
      <c r="EZ129" s="45">
        <f t="shared" si="333"/>
        <v>19533.306867621188</v>
      </c>
      <c r="FA129" s="45">
        <f t="shared" si="333"/>
        <v>18846.272703622315</v>
      </c>
      <c r="FB129" s="45">
        <f t="shared" si="333"/>
        <v>18932.651453513918</v>
      </c>
      <c r="FC129" s="45">
        <f t="shared" si="333"/>
        <v>19019.426106009189</v>
      </c>
      <c r="FD129" s="45">
        <f t="shared" si="333"/>
        <v>18330.036655186257</v>
      </c>
      <c r="FE129" s="45">
        <f t="shared" si="333"/>
        <v>18414.049323189192</v>
      </c>
      <c r="FF129" s="45">
        <f t="shared" ref="FF129:HE129" si="334">FF126*(FE116+FE131)</f>
        <v>18498.447049253809</v>
      </c>
      <c r="FG129" s="45">
        <f t="shared" si="334"/>
        <v>17806.669777754083</v>
      </c>
      <c r="FH129" s="45">
        <f t="shared" si="334"/>
        <v>17888.283680902125</v>
      </c>
      <c r="FI129" s="45">
        <f t="shared" si="334"/>
        <v>17970.271647772923</v>
      </c>
      <c r="FJ129" s="45">
        <f t="shared" si="334"/>
        <v>17276.073572349742</v>
      </c>
      <c r="FK129" s="45">
        <f t="shared" si="334"/>
        <v>17355.255576223015</v>
      </c>
      <c r="FL129" s="45">
        <f t="shared" si="334"/>
        <v>17434.800497614036</v>
      </c>
      <c r="FM129" s="45">
        <f t="shared" si="334"/>
        <v>16738.148179419291</v>
      </c>
      <c r="FN129" s="45">
        <f t="shared" si="334"/>
        <v>16814.864691908297</v>
      </c>
      <c r="FO129" s="45">
        <f t="shared" si="334"/>
        <v>16891.93282174621</v>
      </c>
      <c r="FP129" s="45">
        <f t="shared" si="334"/>
        <v>16192.792360037074</v>
      </c>
      <c r="FQ129" s="45">
        <f t="shared" si="334"/>
        <v>16267.009325020577</v>
      </c>
      <c r="FR129" s="45">
        <f t="shared" si="334"/>
        <v>16341.566451093588</v>
      </c>
      <c r="FS129" s="45">
        <f t="shared" si="334"/>
        <v>15639.903476852292</v>
      </c>
      <c r="FT129" s="45">
        <f t="shared" si="334"/>
        <v>15711.586367787866</v>
      </c>
      <c r="FU129" s="45">
        <f t="shared" si="334"/>
        <v>15783.597805306894</v>
      </c>
      <c r="FV129" s="45">
        <f t="shared" si="334"/>
        <v>15079.377474772409</v>
      </c>
      <c r="FW129" s="45">
        <f t="shared" si="334"/>
        <v>15148.491288198449</v>
      </c>
      <c r="FX129" s="45">
        <f t="shared" si="334"/>
        <v>15217.921873269359</v>
      </c>
      <c r="FY129" s="45">
        <f t="shared" si="334"/>
        <v>14511.108861379702</v>
      </c>
      <c r="FZ129" s="45">
        <f t="shared" si="334"/>
        <v>14577.618110327692</v>
      </c>
      <c r="GA129" s="45">
        <f t="shared" si="334"/>
        <v>14644.432193333361</v>
      </c>
      <c r="GB129" s="45">
        <f t="shared" si="334"/>
        <v>13934.99068707733</v>
      </c>
      <c r="GC129" s="45">
        <f t="shared" si="334"/>
        <v>13998.859394393103</v>
      </c>
      <c r="GD129" s="45">
        <f t="shared" si="334"/>
        <v>14063.02083328407</v>
      </c>
      <c r="GE129" s="45">
        <f t="shared" si="334"/>
        <v>13350.914524961148</v>
      </c>
      <c r="GF129" s="45">
        <f t="shared" si="334"/>
        <v>13412.106216533888</v>
      </c>
      <c r="GG129" s="45">
        <f t="shared" si="334"/>
        <v>13473.578370026333</v>
      </c>
      <c r="GH129" s="45">
        <f t="shared" si="334"/>
        <v>12758.770450413482</v>
      </c>
      <c r="GI129" s="45">
        <f t="shared" si="334"/>
        <v>12817.248148311211</v>
      </c>
      <c r="GJ129" s="45">
        <f t="shared" si="334"/>
        <v>12875.99386899097</v>
      </c>
      <c r="GK129" s="45">
        <f t="shared" si="334"/>
        <v>12158.44702041504</v>
      </c>
      <c r="GL129" s="45">
        <f t="shared" si="334"/>
        <v>12214.173235925276</v>
      </c>
      <c r="GM129" s="45">
        <f t="shared" si="334"/>
        <v>12270.154863256599</v>
      </c>
      <c r="GN129" s="45">
        <f t="shared" si="334"/>
        <v>11549.831252571052</v>
      </c>
      <c r="GO129" s="45">
        <f t="shared" si="334"/>
        <v>11602.767979145337</v>
      </c>
      <c r="GP129" s="45">
        <f t="shared" si="334"/>
        <v>11655.947332383084</v>
      </c>
      <c r="GQ129" s="45">
        <f t="shared" si="334"/>
        <v>10932.808603847701</v>
      </c>
      <c r="GR129" s="45">
        <f t="shared" si="334"/>
        <v>10982.917309948671</v>
      </c>
      <c r="GS129" s="45">
        <f t="shared" si="334"/>
        <v>11033.255680952601</v>
      </c>
      <c r="GT129" s="45">
        <f t="shared" si="334"/>
        <v>10307.262949014825</v>
      </c>
      <c r="GU129" s="45">
        <f t="shared" si="334"/>
        <v>10354.504570864478</v>
      </c>
      <c r="GV129" s="45">
        <f t="shared" si="334"/>
        <v>10401.962716814271</v>
      </c>
      <c r="GW129" s="45">
        <f t="shared" si="334"/>
        <v>9673.0765587908645</v>
      </c>
      <c r="GX129" s="45">
        <f t="shared" si="334"/>
        <v>9717.4114930186552</v>
      </c>
      <c r="GY129" s="45">
        <f t="shared" si="334"/>
        <v>9761.9496290283241</v>
      </c>
      <c r="GZ129" s="45">
        <f t="shared" si="334"/>
        <v>9030.130077685897</v>
      </c>
      <c r="HA129" s="45">
        <f t="shared" si="334"/>
        <v>9071.5181738752908</v>
      </c>
      <c r="HB129" s="45">
        <f t="shared" si="334"/>
        <v>9113.095965505554</v>
      </c>
      <c r="HC129" s="45">
        <f t="shared" si="334"/>
        <v>8378.3025015386465</v>
      </c>
      <c r="HD129" s="45">
        <f t="shared" si="334"/>
        <v>8416.7030546706992</v>
      </c>
      <c r="HE129" s="45">
        <f t="shared" si="334"/>
        <v>8455.2796103379387</v>
      </c>
      <c r="HF129" s="45">
        <f t="shared" ref="HF129" si="335">HF126*(HE116+HE131)</f>
        <v>7717.4711547431816</v>
      </c>
      <c r="HG129" s="45">
        <f t="shared" ref="HG129" si="336">HG126*(HF116+HF131)</f>
        <v>7752.8428975357547</v>
      </c>
      <c r="HH129" s="45">
        <f t="shared" ref="HH129" si="337">HH126*(HG116+HG131)</f>
        <v>7788.376760816127</v>
      </c>
      <c r="HI129" s="45">
        <f t="shared" ref="HI129" si="338">HI126*(HH116+HH131)</f>
        <v>7047.5116671610604</v>
      </c>
      <c r="HJ129" s="45">
        <f t="shared" ref="HJ129" si="339">HJ126*(HI116+HI131)</f>
        <v>7079.8127623022156</v>
      </c>
      <c r="HK129" s="45">
        <f t="shared" ref="HK129" si="340">HK126*(HJ116+HJ131)</f>
        <v>7112.2619041294338</v>
      </c>
      <c r="HL129" s="45">
        <f t="shared" ref="HL129" si="341">HL126*(HK116+HK131)</f>
        <v>6368.2979507145528</v>
      </c>
      <c r="HM129" s="45">
        <f t="shared" ref="HM129" si="342">HM126*(HL116+HL131)</f>
        <v>6397.4859829886618</v>
      </c>
      <c r="HN129" s="45">
        <f t="shared" ref="HN129" si="343">HN126*(HM116+HM131)</f>
        <v>6426.8077937440266</v>
      </c>
      <c r="HO129" s="45">
        <f t="shared" ref="HO129" si="344">HO126*(HN116+HN131)</f>
        <v>5679.7021756565455</v>
      </c>
      <c r="HP129" s="45">
        <f t="shared" ref="HP129" si="345">HP126*(HO116+HO131)</f>
        <v>5705.7341439616384</v>
      </c>
      <c r="HQ129" s="45">
        <f t="shared" ref="HQ129" si="346">HQ126*(HP116+HP131)</f>
        <v>5731.8854254547959</v>
      </c>
      <c r="HR129" s="45">
        <f t="shared" ref="HR129" si="347">HR126*(HQ116+HQ131)</f>
        <v>4981.5947465126565</v>
      </c>
      <c r="HS129" s="45">
        <f t="shared" ref="HS129" si="348">HS126*(HR116+HR131)</f>
        <v>5004.4270557675054</v>
      </c>
      <c r="HT129" s="45">
        <f t="shared" ref="HT129" si="349">HT126*(HS116+HS131)</f>
        <v>5027.3640131064403</v>
      </c>
      <c r="HU129" s="45">
        <f t="shared" ref="HU129" si="350">HU126*(HT116+HT131)</f>
        <v>4273.8442776910379</v>
      </c>
      <c r="HV129" s="45">
        <f t="shared" ref="HV129" si="351">HV126*(HU116+HU131)</f>
        <v>4293.4327306304549</v>
      </c>
      <c r="HW129" s="45">
        <f t="shared" ref="HW129" si="352">HW126*(HV116+HV131)</f>
        <v>4313.1109639791775</v>
      </c>
      <c r="HX129" s="45">
        <f t="shared" ref="HX129" si="353">HX126*(HW116+HW131)</f>
        <v>3556.3175687552753</v>
      </c>
      <c r="HY129" s="45">
        <f t="shared" ref="HY129" si="354">HY126*(HX116+HX131)</f>
        <v>3572.61735761207</v>
      </c>
      <c r="HZ129" s="45">
        <f t="shared" ref="HZ129" si="355">HZ126*(HY116+HY131)</f>
        <v>3588.9918538344591</v>
      </c>
      <c r="IA129" s="45">
        <f t="shared" ref="IA129" si="356">IA126*(HZ116+HZ131)</f>
        <v>2828.8795793557265</v>
      </c>
      <c r="IB129" s="45">
        <f t="shared" ref="IB129" si="357">IB126*(IA116+IA131)</f>
        <v>2841.8452774277735</v>
      </c>
      <c r="IC129" s="45">
        <f t="shared" ref="IC129" si="358">IC126*(IB116+IB131)</f>
        <v>2854.8704016159841</v>
      </c>
      <c r="ID129" s="45">
        <f t="shared" ref="ID129" si="359">ID126*(IC116+IC131)</f>
        <v>2091.3934038145835</v>
      </c>
      <c r="IE129" s="45">
        <f t="shared" ref="IE129" si="360">IE126*(ID116+ID131)</f>
        <v>2100.9789569154004</v>
      </c>
      <c r="IF129" s="45">
        <f t="shared" ref="IF129" si="361">IF126*(IE116+IE131)</f>
        <v>2110.6084438012626</v>
      </c>
      <c r="IG129" s="45">
        <f t="shared" ref="IG129" si="362">IG126*(IF116+IF131)</f>
        <v>1343.7202453598779</v>
      </c>
      <c r="IH129" s="45">
        <f t="shared" ref="IH129" si="363">IH126*(IG116+IG131)</f>
        <v>1349.8789631511108</v>
      </c>
      <c r="II129" s="45">
        <f t="shared" ref="II129" si="364">II126*(IH116+IH131)</f>
        <v>1356.0659083988869</v>
      </c>
      <c r="IJ129" s="45">
        <f t="shared" ref="IJ129" si="365">IJ126*(II116+II131)</f>
        <v>585.71939000357452</v>
      </c>
      <c r="IK129" s="45">
        <f t="shared" ref="IK129" si="366">IK126*(IJ116+IJ131)</f>
        <v>588.40393720775762</v>
      </c>
      <c r="IL129" s="45">
        <f t="shared" ref="IL129" si="367">IL126*(IK116+IK131)</f>
        <v>591.10078858662644</v>
      </c>
      <c r="IM129" s="45"/>
      <c r="IN129" s="45"/>
      <c r="IO129" s="45"/>
      <c r="IP129" s="45"/>
      <c r="IQ129" s="45"/>
      <c r="IR129" s="45"/>
      <c r="IS129" s="45"/>
      <c r="IT129" s="45"/>
      <c r="IU129" s="45"/>
      <c r="IV129" s="45"/>
      <c r="IW129" s="45"/>
      <c r="IX129" s="45"/>
      <c r="IY129" s="45"/>
      <c r="IZ129" s="45"/>
      <c r="JA129" s="45"/>
      <c r="JB129" s="45"/>
      <c r="JC129" s="45"/>
      <c r="JD129" s="45"/>
      <c r="JE129" s="45"/>
      <c r="JF129" s="45"/>
      <c r="JG129" s="45"/>
      <c r="JH129" s="45"/>
      <c r="JI129" s="45"/>
      <c r="JJ129" s="45"/>
      <c r="JK129" s="45"/>
      <c r="JL129" s="45"/>
      <c r="JM129" s="45"/>
      <c r="JN129" s="45"/>
      <c r="JO129" s="45"/>
      <c r="JP129" s="45"/>
      <c r="JQ129" s="45"/>
      <c r="JR129" s="45"/>
      <c r="JS129" s="45"/>
      <c r="JT129" s="45"/>
      <c r="JU129" s="45"/>
      <c r="JV129" s="45"/>
      <c r="JW129" s="45"/>
      <c r="JX129" s="45"/>
      <c r="JY129" s="45"/>
      <c r="JZ129" s="45"/>
      <c r="KA129" s="45"/>
      <c r="KB129" s="45"/>
      <c r="KC129" s="45"/>
      <c r="KD129" s="45"/>
      <c r="KE129" s="45"/>
      <c r="KF129" s="45"/>
      <c r="KG129" s="45"/>
      <c r="KH129" s="45"/>
      <c r="KI129" s="45"/>
      <c r="KJ129" s="45"/>
      <c r="KK129" s="45"/>
      <c r="KL129" s="45"/>
      <c r="KM129" s="45"/>
      <c r="KN129" s="45"/>
      <c r="KO129" s="45"/>
      <c r="KP129" s="45"/>
      <c r="KQ129" s="45"/>
      <c r="KR129" s="45"/>
      <c r="KS129" s="45"/>
      <c r="KT129" s="45"/>
      <c r="KU129" s="45"/>
      <c r="KV129" s="45"/>
      <c r="KW129" s="45"/>
      <c r="KX129" s="45"/>
      <c r="KY129" s="45"/>
      <c r="KZ129" s="45"/>
      <c r="LA129" s="45"/>
      <c r="LB129" s="45"/>
      <c r="LC129" s="45"/>
      <c r="LD129" s="45"/>
      <c r="LE129" s="45"/>
      <c r="LF129" s="45"/>
      <c r="LG129" s="45"/>
      <c r="LH129" s="45"/>
      <c r="LI129" s="45"/>
      <c r="LJ129" s="45"/>
      <c r="LK129" s="45"/>
      <c r="LL129" s="45"/>
      <c r="LM129" s="45"/>
      <c r="LN129" s="45"/>
      <c r="LO129" s="45"/>
      <c r="LP129" s="45"/>
      <c r="LQ129" s="45"/>
      <c r="LR129" s="45"/>
      <c r="LS129" s="45"/>
      <c r="LT129" s="45"/>
      <c r="LU129" s="45"/>
      <c r="LV129" s="45"/>
      <c r="LW129" s="45"/>
      <c r="LX129" s="45"/>
      <c r="LY129" s="45"/>
      <c r="LZ129" s="45"/>
      <c r="MA129" s="45"/>
      <c r="MB129" s="45"/>
      <c r="MC129" s="45"/>
      <c r="MD129" s="45"/>
      <c r="ME129" s="45"/>
      <c r="MF129" s="45"/>
      <c r="MG129" s="45"/>
      <c r="MH129" s="45"/>
      <c r="MI129" s="45"/>
      <c r="MJ129" s="45"/>
      <c r="MK129" s="45"/>
      <c r="ML129" s="45"/>
      <c r="MM129" s="45"/>
      <c r="MN129" s="45"/>
      <c r="MO129" s="45"/>
      <c r="MP129" s="45"/>
      <c r="MQ129" s="45"/>
      <c r="MR129" s="45"/>
      <c r="MS129" s="45"/>
      <c r="MT129" s="45"/>
      <c r="MU129" s="45"/>
      <c r="MV129" s="45"/>
      <c r="MW129" s="45"/>
      <c r="MX129" s="45"/>
      <c r="MY129" s="45"/>
      <c r="MZ129" s="45"/>
      <c r="NA129" s="45"/>
      <c r="NB129" s="45"/>
      <c r="NC129" s="45"/>
      <c r="ND129" s="45"/>
      <c r="NE129" s="45"/>
      <c r="NF129" s="45"/>
      <c r="NG129" s="45"/>
      <c r="NH129" s="45"/>
      <c r="NI129" s="45"/>
      <c r="NJ129" s="45"/>
      <c r="NK129" s="45"/>
      <c r="NL129" s="45"/>
      <c r="NM129" s="45"/>
      <c r="NN129" s="45"/>
      <c r="NO129" s="45"/>
      <c r="NP129" s="45"/>
      <c r="NQ129" s="45"/>
      <c r="NR129" s="45"/>
      <c r="NS129" s="45"/>
      <c r="NT129" s="45"/>
      <c r="NU129" s="45"/>
      <c r="NV129" s="45"/>
      <c r="NW129" s="45"/>
      <c r="NX129" s="45"/>
      <c r="NY129" s="45"/>
      <c r="NZ129" s="45"/>
      <c r="OA129" s="45"/>
      <c r="OB129" s="45"/>
      <c r="OC129" s="45"/>
      <c r="OD129" s="45"/>
      <c r="OE129" s="45"/>
      <c r="OF129" s="45"/>
      <c r="OG129" s="45"/>
      <c r="OH129" s="45"/>
      <c r="OI129" s="45"/>
      <c r="OJ129" s="45"/>
      <c r="OK129" s="45"/>
      <c r="OL129" s="45"/>
      <c r="OM129" s="45"/>
      <c r="ON129" s="45"/>
      <c r="OO129" s="45"/>
      <c r="OP129" s="45"/>
      <c r="OQ129" s="45"/>
      <c r="OR129" s="45"/>
      <c r="OS129" s="45"/>
      <c r="OT129" s="45"/>
      <c r="OU129" s="45"/>
      <c r="OV129" s="45"/>
      <c r="OW129" s="45"/>
      <c r="OX129" s="45"/>
      <c r="OY129" s="45"/>
      <c r="OZ129" s="45"/>
      <c r="PA129" s="45"/>
      <c r="PB129" s="45"/>
      <c r="PC129" s="45"/>
      <c r="PD129" s="45"/>
      <c r="PE129" s="45"/>
      <c r="PF129" s="45"/>
      <c r="PG129" s="45"/>
      <c r="PH129" s="45"/>
      <c r="PI129" s="45"/>
      <c r="PJ129" s="45"/>
      <c r="PK129" s="45"/>
      <c r="PL129" s="45"/>
      <c r="PM129" s="45"/>
      <c r="PN129" s="45"/>
      <c r="PO129" s="45"/>
      <c r="PP129" s="45"/>
      <c r="PQ129" s="45"/>
      <c r="PR129" s="45"/>
      <c r="PS129" s="45"/>
      <c r="PT129" s="45"/>
      <c r="PU129" s="45"/>
      <c r="PV129" s="45"/>
      <c r="PW129" s="45"/>
      <c r="PX129" s="45"/>
      <c r="PY129" s="45"/>
      <c r="PZ129" s="45"/>
      <c r="QA129" s="45"/>
      <c r="QB129" s="45"/>
      <c r="QC129" s="45"/>
      <c r="QD129" s="45"/>
      <c r="QE129" s="45"/>
      <c r="QF129" s="45"/>
      <c r="QG129" s="45"/>
      <c r="QH129" s="45"/>
      <c r="QI129" s="45"/>
      <c r="QJ129" s="45"/>
      <c r="QK129" s="45"/>
      <c r="QL129" s="45"/>
      <c r="QM129" s="45"/>
      <c r="QN129" s="45"/>
      <c r="QO129" s="45"/>
      <c r="QP129" s="45"/>
      <c r="QQ129" s="45"/>
      <c r="QR129" s="45"/>
      <c r="QS129" s="45"/>
      <c r="QT129" s="45"/>
      <c r="QU129" s="45"/>
    </row>
    <row r="130" spans="1:463" ht="15" customHeight="1" outlineLevel="1">
      <c r="C130" s="78" t="s">
        <v>463</v>
      </c>
      <c r="D130" s="5"/>
      <c r="E130" s="79" t="s">
        <v>95</v>
      </c>
      <c r="F130" s="5"/>
      <c r="G130" s="5"/>
      <c r="H130" s="66">
        <f>SUM(I130:QJ130)</f>
        <v>-4404775.4401056347</v>
      </c>
      <c r="I130" s="83">
        <v>0</v>
      </c>
      <c r="J130" s="83">
        <v>0</v>
      </c>
      <c r="K130" s="83">
        <v>0</v>
      </c>
      <c r="L130" s="83">
        <v>0</v>
      </c>
      <c r="M130" s="83">
        <v>0</v>
      </c>
      <c r="N130" s="83">
        <v>0</v>
      </c>
      <c r="O130" s="83">
        <v>0</v>
      </c>
      <c r="P130" s="83">
        <v>0</v>
      </c>
      <c r="Q130" s="83">
        <v>0</v>
      </c>
      <c r="R130" s="83">
        <v>0</v>
      </c>
      <c r="S130" s="83">
        <v>0</v>
      </c>
      <c r="T130" s="83">
        <v>0</v>
      </c>
      <c r="U130" s="83">
        <v>0</v>
      </c>
      <c r="V130" s="83">
        <v>0</v>
      </c>
      <c r="W130" s="83">
        <v>0</v>
      </c>
      <c r="X130" s="83">
        <v>0</v>
      </c>
      <c r="Y130" s="83">
        <v>0</v>
      </c>
      <c r="Z130" s="83">
        <v>0</v>
      </c>
      <c r="AA130" s="83">
        <f t="shared" ref="AA130:AB130" si="368">-AA129</f>
        <v>0</v>
      </c>
      <c r="AB130" s="83">
        <f t="shared" si="368"/>
        <v>0</v>
      </c>
      <c r="AC130" s="83">
        <f t="shared" ref="AC130:AF130" si="369">-AC129</f>
        <v>0</v>
      </c>
      <c r="AD130" s="83">
        <f t="shared" si="369"/>
        <v>0</v>
      </c>
      <c r="AE130" s="83">
        <f t="shared" si="369"/>
        <v>0</v>
      </c>
      <c r="AF130" s="83">
        <f t="shared" si="369"/>
        <v>0</v>
      </c>
      <c r="AG130" s="83">
        <v>0</v>
      </c>
      <c r="AH130" s="83">
        <v>0</v>
      </c>
      <c r="AI130" s="83">
        <v>0</v>
      </c>
      <c r="AJ130" s="83">
        <f>-AJ129-AJ128</f>
        <v>-140017.28391288052</v>
      </c>
      <c r="AK130" s="83">
        <v>0</v>
      </c>
      <c r="AL130" s="83">
        <v>0</v>
      </c>
      <c r="AM130" s="83">
        <f>-AM129-AM128</f>
        <v>-104366.18895969058</v>
      </c>
      <c r="AN130" s="83">
        <v>0</v>
      </c>
      <c r="AO130" s="83">
        <v>0</v>
      </c>
      <c r="AP130" s="83">
        <f>-AP129-AP128</f>
        <v>-103467.43185100495</v>
      </c>
      <c r="AQ130" s="83">
        <v>0</v>
      </c>
      <c r="AR130" s="83">
        <v>0</v>
      </c>
      <c r="AS130" s="83">
        <f>-AS129-AS128</f>
        <v>-102556.26010511894</v>
      </c>
      <c r="AT130" s="83">
        <v>0</v>
      </c>
      <c r="AU130" s="83">
        <v>0</v>
      </c>
      <c r="AV130" s="83">
        <f>-AV129-AV128</f>
        <v>-101632.50223719497</v>
      </c>
      <c r="AW130" s="83">
        <v>0</v>
      </c>
      <c r="AX130" s="83">
        <v>0</v>
      </c>
      <c r="AY130" s="83">
        <f>-AY129-AY128</f>
        <v>-100695.98439365535</v>
      </c>
      <c r="AZ130" s="83">
        <v>0</v>
      </c>
      <c r="BA130" s="83">
        <v>0</v>
      </c>
      <c r="BB130" s="83">
        <f>-BB129-BB128</f>
        <v>-99746.530319462472</v>
      </c>
      <c r="BC130" s="83">
        <v>0</v>
      </c>
      <c r="BD130" s="83">
        <v>0</v>
      </c>
      <c r="BE130" s="83">
        <f>-BE129-BE128</f>
        <v>-98783.96132494729</v>
      </c>
      <c r="BF130" s="83">
        <v>0</v>
      </c>
      <c r="BG130" s="83">
        <v>0</v>
      </c>
      <c r="BH130" s="83">
        <f>-BH129-BH128</f>
        <v>-97808.096252179443</v>
      </c>
      <c r="BI130" s="83">
        <v>0</v>
      </c>
      <c r="BJ130" s="83">
        <v>0</v>
      </c>
      <c r="BK130" s="83">
        <f>-BK129-BK128</f>
        <v>-96818.751440872846</v>
      </c>
      <c r="BL130" s="83">
        <v>0</v>
      </c>
      <c r="BM130" s="83">
        <v>0</v>
      </c>
      <c r="BN130" s="83">
        <f>-BN129-BN128</f>
        <v>-95815.740693820408</v>
      </c>
      <c r="BO130" s="83">
        <v>0</v>
      </c>
      <c r="BP130" s="83">
        <v>0</v>
      </c>
      <c r="BQ130" s="83">
        <f>-BQ129-BQ128</f>
        <v>-94798.875241851172</v>
      </c>
      <c r="BR130" s="83">
        <v>0</v>
      </c>
      <c r="BS130" s="83">
        <v>0</v>
      </c>
      <c r="BT130" s="83">
        <f>-BT129-BT128</f>
        <v>-93767.96370830352</v>
      </c>
      <c r="BU130" s="83">
        <v>0</v>
      </c>
      <c r="BV130" s="83">
        <v>0</v>
      </c>
      <c r="BW130" s="83">
        <f>-BW129-BW128</f>
        <v>-92722.812073007604</v>
      </c>
      <c r="BX130" s="83">
        <v>0</v>
      </c>
      <c r="BY130" s="83">
        <v>0</v>
      </c>
      <c r="BZ130" s="83">
        <f>-BZ129-BZ128</f>
        <v>-91663.223635770235</v>
      </c>
      <c r="CA130" s="83">
        <v>0</v>
      </c>
      <c r="CB130" s="83">
        <v>0</v>
      </c>
      <c r="CC130" s="83">
        <f>-CC129-CC128</f>
        <v>-90588.998979355441</v>
      </c>
      <c r="CD130" s="83">
        <v>0</v>
      </c>
      <c r="CE130" s="83">
        <v>0</v>
      </c>
      <c r="CF130" s="83">
        <f>-CF129-CF128</f>
        <v>-89499.935931953587</v>
      </c>
      <c r="CG130" s="83">
        <v>0</v>
      </c>
      <c r="CH130" s="83">
        <v>0</v>
      </c>
      <c r="CI130" s="83">
        <f>-CI129-CI128</f>
        <v>-88395.829529132185</v>
      </c>
      <c r="CJ130" s="83">
        <v>0</v>
      </c>
      <c r="CK130" s="83">
        <v>0</v>
      </c>
      <c r="CL130" s="83">
        <f>-CL129-CL128</f>
        <v>-87276.471975260996</v>
      </c>
      <c r="CM130" s="83">
        <v>0</v>
      </c>
      <c r="CN130" s="83">
        <v>0</v>
      </c>
      <c r="CO130" s="83">
        <f>-CO129-CO128</f>
        <v>-86141.652604404459</v>
      </c>
      <c r="CP130" s="83">
        <v>0</v>
      </c>
      <c r="CQ130" s="83">
        <v>0</v>
      </c>
      <c r="CR130" s="83">
        <f>-CR129-CR128</f>
        <v>-84991.157840673724</v>
      </c>
      <c r="CS130" s="83">
        <v>0</v>
      </c>
      <c r="CT130" s="83">
        <v>0</v>
      </c>
      <c r="CU130" s="83">
        <f>-CU129-CU128</f>
        <v>-83824.771158031203</v>
      </c>
      <c r="CV130" s="83">
        <v>0</v>
      </c>
      <c r="CW130" s="83">
        <v>0</v>
      </c>
      <c r="CX130" s="83">
        <f>-CX129-CX128</f>
        <v>-82642.273039539752</v>
      </c>
      <c r="CY130" s="83">
        <v>0</v>
      </c>
      <c r="CZ130" s="83">
        <v>0</v>
      </c>
      <c r="DA130" s="83">
        <f>-DA129-DA128</f>
        <v>-81443.440936049141</v>
      </c>
      <c r="DB130" s="83">
        <v>0</v>
      </c>
      <c r="DC130" s="83">
        <v>0</v>
      </c>
      <c r="DD130" s="83">
        <f>-DD129-DD128</f>
        <v>-80228.049224311588</v>
      </c>
      <c r="DE130" s="83">
        <v>0</v>
      </c>
      <c r="DF130" s="83">
        <v>0</v>
      </c>
      <c r="DG130" s="83">
        <f>-DG129-DG128</f>
        <v>-78995.869164519012</v>
      </c>
      <c r="DH130" s="83">
        <v>0</v>
      </c>
      <c r="DI130" s="83">
        <v>0</v>
      </c>
      <c r="DJ130" s="83">
        <f>-DJ129-DJ128</f>
        <v>-77746.66885725355</v>
      </c>
      <c r="DK130" s="83">
        <v>0</v>
      </c>
      <c r="DL130" s="83">
        <v>0</v>
      </c>
      <c r="DM130" s="83">
        <f>-DM129-DM128</f>
        <v>-76480.213199843536</v>
      </c>
      <c r="DN130" s="83">
        <v>0</v>
      </c>
      <c r="DO130" s="83">
        <v>0</v>
      </c>
      <c r="DP130" s="83">
        <f>-DP129-DP128</f>
        <v>-75196.263842116547</v>
      </c>
      <c r="DQ130" s="83">
        <v>0</v>
      </c>
      <c r="DR130" s="83">
        <v>0</v>
      </c>
      <c r="DS130" s="83">
        <f>-DS129-DS128</f>
        <v>-73894.57914154137</v>
      </c>
      <c r="DT130" s="83">
        <v>0</v>
      </c>
      <c r="DU130" s="83">
        <v>0</v>
      </c>
      <c r="DV130" s="83">
        <f>-DV129-DV128</f>
        <v>-72574.914117750101</v>
      </c>
      <c r="DW130" s="83">
        <v>0</v>
      </c>
      <c r="DX130" s="83">
        <v>0</v>
      </c>
      <c r="DY130" s="83">
        <f>-DY129-DY128</f>
        <v>-71237.020406432421</v>
      </c>
      <c r="DZ130" s="83">
        <v>0</v>
      </c>
      <c r="EA130" s="83">
        <v>0</v>
      </c>
      <c r="EB130" s="83">
        <f>-EB129-EB128</f>
        <v>-69880.646212592692</v>
      </c>
      <c r="EC130" s="83">
        <v>0</v>
      </c>
      <c r="ED130" s="83">
        <v>0</v>
      </c>
      <c r="EE130" s="83">
        <f>-EE129-EE128</f>
        <v>-68505.536263161455</v>
      </c>
      <c r="EF130" s="83">
        <v>0</v>
      </c>
      <c r="EG130" s="83">
        <v>0</v>
      </c>
      <c r="EH130" s="83">
        <f>-EH129-EH128</f>
        <v>-67111.431758952502</v>
      </c>
      <c r="EI130" s="83">
        <v>0</v>
      </c>
      <c r="EJ130" s="83">
        <v>0</v>
      </c>
      <c r="EK130" s="83">
        <f>-EK129-EK128</f>
        <v>-65698.070325956141</v>
      </c>
      <c r="EL130" s="83">
        <v>0</v>
      </c>
      <c r="EM130" s="83">
        <v>0</v>
      </c>
      <c r="EN130" s="83">
        <f>-EN129-EN128</f>
        <v>-64265.185965959739</v>
      </c>
      <c r="EO130" s="83">
        <v>0</v>
      </c>
      <c r="EP130" s="83">
        <v>0</v>
      </c>
      <c r="EQ130" s="83">
        <f>-EQ129-EQ128</f>
        <v>-62812.509006486231</v>
      </c>
      <c r="ER130" s="83">
        <v>0</v>
      </c>
      <c r="ES130" s="83">
        <v>0</v>
      </c>
      <c r="ET130" s="83">
        <f>-ET129-ET128</f>
        <v>-61339.766050041013</v>
      </c>
      <c r="EU130" s="83">
        <v>0</v>
      </c>
      <c r="EV130" s="83">
        <v>0</v>
      </c>
      <c r="EW130" s="83">
        <f>-EW129-EW128</f>
        <v>-59846.679922657881</v>
      </c>
      <c r="EX130" s="83">
        <v>0</v>
      </c>
      <c r="EY130" s="83">
        <v>0</v>
      </c>
      <c r="EZ130" s="83">
        <f>-EZ129-EZ128</f>
        <v>-58332.969621734184</v>
      </c>
      <c r="FA130" s="83">
        <v>0</v>
      </c>
      <c r="FB130" s="83">
        <v>0</v>
      </c>
      <c r="FC130" s="83">
        <f>-FC129-FC128</f>
        <v>-56798.350263145425</v>
      </c>
      <c r="FD130" s="83">
        <v>0</v>
      </c>
      <c r="FE130" s="83">
        <v>0</v>
      </c>
      <c r="FF130" s="83">
        <f>-FF129-FF128</f>
        <v>-55242.533027629259</v>
      </c>
      <c r="FG130" s="83">
        <v>0</v>
      </c>
      <c r="FH130" s="83">
        <v>0</v>
      </c>
      <c r="FI130" s="83">
        <f>-FI129-FI128</f>
        <v>-53665.225106429134</v>
      </c>
      <c r="FJ130" s="83">
        <v>0</v>
      </c>
      <c r="FK130" s="83">
        <v>0</v>
      </c>
      <c r="FL130" s="83">
        <f>-FL129-FL128</f>
        <v>-52066.12964618679</v>
      </c>
      <c r="FM130" s="83">
        <v>0</v>
      </c>
      <c r="FN130" s="83">
        <v>0</v>
      </c>
      <c r="FO130" s="83">
        <f>-FO129-FO128</f>
        <v>-50444.945693073802</v>
      </c>
      <c r="FP130" s="83">
        <v>0</v>
      </c>
      <c r="FQ130" s="83">
        <v>0</v>
      </c>
      <c r="FR130" s="83">
        <f>-FR129-FR128</f>
        <v>-48801.368136151243</v>
      </c>
      <c r="FS130" s="83">
        <v>0</v>
      </c>
      <c r="FT130" s="83">
        <v>0</v>
      </c>
      <c r="FU130" s="83">
        <f>-FU129-FU128</f>
        <v>-47135.087649947047</v>
      </c>
      <c r="FV130" s="83">
        <v>0</v>
      </c>
      <c r="FW130" s="83">
        <v>0</v>
      </c>
      <c r="FX130" s="83">
        <f>-FX129-FX128</f>
        <v>-45445.790636240214</v>
      </c>
      <c r="FY130" s="83">
        <v>0</v>
      </c>
      <c r="FZ130" s="83">
        <v>0</v>
      </c>
      <c r="GA130" s="83">
        <f>-GA129-GA128</f>
        <v>-43733.159165040757</v>
      </c>
      <c r="GB130" s="83">
        <v>0</v>
      </c>
      <c r="GC130" s="83">
        <v>0</v>
      </c>
      <c r="GD130" s="83">
        <f>-GD129-GD128</f>
        <v>-41996.870914754501</v>
      </c>
      <c r="GE130" s="83">
        <v>0</v>
      </c>
      <c r="GF130" s="83">
        <v>0</v>
      </c>
      <c r="GG130" s="83">
        <f>-GG129-GG128</f>
        <v>-40236.599111521369</v>
      </c>
      <c r="GH130" s="83">
        <v>0</v>
      </c>
      <c r="GI130" s="83">
        <v>0</v>
      </c>
      <c r="GJ130" s="83">
        <f>-GJ129-GJ128</f>
        <v>-38452.012467715664</v>
      </c>
      <c r="GK130" s="83">
        <v>0</v>
      </c>
      <c r="GL130" s="83">
        <v>0</v>
      </c>
      <c r="GM130" s="83">
        <f>-GM129-GM128</f>
        <v>-36642.775119596918</v>
      </c>
      <c r="GN130" s="83">
        <v>0</v>
      </c>
      <c r="GO130" s="83">
        <v>0</v>
      </c>
      <c r="GP130" s="83">
        <f>-GP129-GP128</f>
        <v>-34808.546564099473</v>
      </c>
      <c r="GQ130" s="83">
        <v>0</v>
      </c>
      <c r="GR130" s="83">
        <v>0</v>
      </c>
      <c r="GS130" s="83">
        <f>-GS129-GS128</f>
        <v>-32948.98159474897</v>
      </c>
      <c r="GT130" s="83">
        <v>0</v>
      </c>
      <c r="GU130" s="83">
        <v>0</v>
      </c>
      <c r="GV130" s="83">
        <f>-GV129-GV128</f>
        <v>-31063.730236693569</v>
      </c>
      <c r="GW130" s="83">
        <v>0</v>
      </c>
      <c r="GX130" s="83">
        <v>0</v>
      </c>
      <c r="GY130" s="83">
        <f>-GY129-GY128</f>
        <v>-29152.437680837844</v>
      </c>
      <c r="GZ130" s="83">
        <v>0</v>
      </c>
      <c r="HA130" s="83">
        <v>0</v>
      </c>
      <c r="HB130" s="83">
        <f>-HB129-HB128</f>
        <v>-27214.744217066742</v>
      </c>
      <c r="HC130" s="83">
        <v>0</v>
      </c>
      <c r="HD130" s="83">
        <v>0</v>
      </c>
      <c r="HE130" s="83">
        <f>-HE129-HE128</f>
        <v>-25250.285166547284</v>
      </c>
      <c r="HF130" s="83">
        <v>0</v>
      </c>
      <c r="HG130" s="83">
        <v>0</v>
      </c>
      <c r="HH130" s="83">
        <f>-HH129-HH128</f>
        <v>-23258.690813095061</v>
      </c>
      <c r="HI130" s="83">
        <v>0</v>
      </c>
      <c r="HJ130" s="83">
        <v>0</v>
      </c>
      <c r="HK130" s="83">
        <f>-HK129-HK128</f>
        <v>-21239.58633359271</v>
      </c>
      <c r="HL130" s="83">
        <v>0</v>
      </c>
      <c r="HM130" s="83">
        <v>0</v>
      </c>
      <c r="HN130" s="83">
        <f>-HN129-HN128</f>
        <v>-19192.591727447241</v>
      </c>
      <c r="HO130" s="83">
        <v>0</v>
      </c>
      <c r="HP130" s="83">
        <v>0</v>
      </c>
      <c r="HQ130" s="83">
        <f>-HQ129-HQ128</f>
        <v>-17117.321745072979</v>
      </c>
      <c r="HR130" s="83">
        <v>0</v>
      </c>
      <c r="HS130" s="83">
        <v>0</v>
      </c>
      <c r="HT130" s="83">
        <f>-HT129-HT128</f>
        <v>-15013.385815386602</v>
      </c>
      <c r="HU130" s="83">
        <v>0</v>
      </c>
      <c r="HV130" s="83">
        <v>0</v>
      </c>
      <c r="HW130" s="83">
        <f>-HW129-HW128</f>
        <v>-12880.38797230067</v>
      </c>
      <c r="HX130" s="83">
        <v>0</v>
      </c>
      <c r="HY130" s="83">
        <v>0</v>
      </c>
      <c r="HZ130" s="83">
        <f>-HZ129-HZ128</f>
        <v>-10717.926780201804</v>
      </c>
      <c r="IA130" s="83">
        <v>0</v>
      </c>
      <c r="IB130" s="83">
        <v>0</v>
      </c>
      <c r="IC130" s="83">
        <f>-IC129-IC128</f>
        <v>-8525.595258399484</v>
      </c>
      <c r="ID130" s="83">
        <v>0</v>
      </c>
      <c r="IE130" s="83">
        <v>0</v>
      </c>
      <c r="IF130" s="83">
        <f>-IF129-IF128</f>
        <v>-6302.9808045312457</v>
      </c>
      <c r="IG130" s="83">
        <v>0</v>
      </c>
      <c r="IH130" s="83">
        <v>0</v>
      </c>
      <c r="II130" s="83">
        <f>-II129-II128</f>
        <v>-4049.6651169098759</v>
      </c>
      <c r="IJ130" s="83">
        <v>0</v>
      </c>
      <c r="IK130" s="83">
        <v>0</v>
      </c>
      <c r="IL130" s="83">
        <f>-IL129-IL128</f>
        <v>-1765.2241157979588</v>
      </c>
      <c r="IM130" s="83"/>
      <c r="IN130" s="83"/>
      <c r="IO130" s="83"/>
      <c r="IP130" s="83"/>
      <c r="IQ130" s="83"/>
      <c r="IR130" s="83"/>
      <c r="IS130" s="83"/>
      <c r="IT130" s="83"/>
      <c r="IU130" s="83"/>
      <c r="IV130" s="83"/>
      <c r="IW130" s="83"/>
      <c r="IX130" s="83"/>
      <c r="IY130" s="83"/>
      <c r="IZ130" s="83"/>
      <c r="JA130" s="83"/>
      <c r="JB130" s="83"/>
      <c r="JC130" s="83"/>
      <c r="JD130" s="83"/>
      <c r="JE130" s="83"/>
      <c r="JF130" s="83"/>
      <c r="JG130" s="83"/>
      <c r="JH130" s="83"/>
      <c r="JI130" s="83"/>
      <c r="JJ130" s="83"/>
      <c r="JK130" s="83"/>
      <c r="JL130" s="83"/>
      <c r="JM130" s="83"/>
      <c r="JN130" s="83"/>
      <c r="JO130" s="83"/>
      <c r="JP130" s="83"/>
      <c r="JQ130" s="83"/>
      <c r="JR130" s="83"/>
      <c r="JS130" s="83"/>
      <c r="JT130" s="83"/>
      <c r="JU130" s="83"/>
      <c r="JV130" s="83"/>
      <c r="JW130" s="83"/>
      <c r="JX130" s="83"/>
      <c r="JY130" s="83"/>
      <c r="JZ130" s="83"/>
      <c r="KA130" s="83"/>
      <c r="KB130" s="83"/>
      <c r="KC130" s="83"/>
      <c r="KD130" s="83"/>
      <c r="KE130" s="83"/>
      <c r="KF130" s="83"/>
      <c r="KG130" s="83"/>
      <c r="KH130" s="83"/>
      <c r="KI130" s="83"/>
      <c r="KJ130" s="83"/>
      <c r="KK130" s="83"/>
      <c r="KL130" s="83"/>
      <c r="KM130" s="83"/>
      <c r="KN130" s="83"/>
      <c r="KO130" s="83"/>
      <c r="KP130" s="83"/>
      <c r="KQ130" s="83"/>
      <c r="KR130" s="83"/>
      <c r="KS130" s="83"/>
      <c r="KT130" s="83"/>
      <c r="KU130" s="83"/>
      <c r="KV130" s="83"/>
      <c r="KW130" s="83"/>
      <c r="KX130" s="83"/>
      <c r="KY130" s="83"/>
      <c r="KZ130" s="83"/>
      <c r="LA130" s="83"/>
      <c r="LB130" s="83"/>
      <c r="LC130" s="83"/>
      <c r="LD130" s="83"/>
      <c r="LE130" s="83"/>
      <c r="LF130" s="83"/>
      <c r="LG130" s="83"/>
      <c r="LH130" s="83"/>
      <c r="LI130" s="83"/>
      <c r="LJ130" s="83"/>
      <c r="LK130" s="83"/>
      <c r="LL130" s="83"/>
      <c r="LM130" s="83"/>
      <c r="LN130" s="83"/>
      <c r="LO130" s="83"/>
      <c r="LP130" s="83"/>
      <c r="LQ130" s="83"/>
      <c r="LR130" s="83"/>
      <c r="LS130" s="83"/>
      <c r="LT130" s="83"/>
      <c r="LU130" s="83"/>
      <c r="LV130" s="83"/>
      <c r="LW130" s="83"/>
      <c r="LX130" s="83"/>
      <c r="LY130" s="83"/>
      <c r="LZ130" s="83"/>
      <c r="MA130" s="83"/>
      <c r="MB130" s="83"/>
      <c r="MC130" s="83"/>
      <c r="MD130" s="83"/>
      <c r="ME130" s="83"/>
      <c r="MF130" s="83"/>
      <c r="MG130" s="83"/>
      <c r="MH130" s="83"/>
      <c r="MI130" s="83"/>
      <c r="MJ130" s="83"/>
      <c r="MK130" s="83"/>
      <c r="ML130" s="83"/>
      <c r="MM130" s="83"/>
      <c r="MN130" s="83"/>
      <c r="MO130" s="83"/>
      <c r="MP130" s="83"/>
      <c r="MQ130" s="83"/>
      <c r="MR130" s="83"/>
      <c r="MS130" s="83"/>
      <c r="MT130" s="83"/>
      <c r="MU130" s="83"/>
      <c r="MV130" s="83"/>
      <c r="MW130" s="83"/>
      <c r="MX130" s="83"/>
      <c r="MY130" s="83"/>
      <c r="MZ130" s="83"/>
      <c r="NA130" s="83"/>
      <c r="NB130" s="83"/>
      <c r="NC130" s="83"/>
      <c r="ND130" s="83"/>
      <c r="NE130" s="83"/>
      <c r="NF130" s="83"/>
      <c r="NG130" s="83"/>
      <c r="NH130" s="83"/>
      <c r="NI130" s="83"/>
      <c r="NJ130" s="83"/>
      <c r="NK130" s="83"/>
      <c r="NL130" s="83"/>
      <c r="NM130" s="83"/>
      <c r="NN130" s="83"/>
      <c r="NO130" s="83"/>
      <c r="NP130" s="83"/>
      <c r="NQ130" s="83"/>
      <c r="NR130" s="83"/>
      <c r="NS130" s="83"/>
      <c r="NT130" s="83"/>
      <c r="NU130" s="83"/>
      <c r="NV130" s="83"/>
      <c r="NW130" s="83"/>
      <c r="NX130" s="83"/>
      <c r="NY130" s="83"/>
      <c r="NZ130" s="83"/>
      <c r="OA130" s="83"/>
      <c r="OB130" s="83"/>
      <c r="OC130" s="83"/>
      <c r="OD130" s="83"/>
      <c r="OE130" s="83"/>
      <c r="OF130" s="83"/>
      <c r="OG130" s="83"/>
      <c r="OH130" s="83"/>
      <c r="OI130" s="83"/>
      <c r="OJ130" s="83"/>
      <c r="OK130" s="83"/>
      <c r="OL130" s="83"/>
      <c r="OM130" s="83"/>
      <c r="ON130" s="83"/>
      <c r="OO130" s="83"/>
      <c r="OP130" s="83"/>
      <c r="OQ130" s="83"/>
      <c r="OR130" s="83"/>
      <c r="OS130" s="83"/>
      <c r="OT130" s="83"/>
      <c r="OU130" s="83"/>
      <c r="OV130" s="83"/>
      <c r="OW130" s="83"/>
      <c r="OX130" s="83"/>
      <c r="OY130" s="83"/>
      <c r="OZ130" s="83"/>
      <c r="PA130" s="83"/>
      <c r="PB130" s="83"/>
      <c r="PC130" s="83"/>
      <c r="PD130" s="83"/>
      <c r="PE130" s="83"/>
      <c r="PF130" s="83"/>
      <c r="PG130" s="83"/>
      <c r="PH130" s="83"/>
      <c r="PI130" s="83"/>
      <c r="PJ130" s="83"/>
      <c r="PK130" s="83"/>
      <c r="PL130" s="83"/>
      <c r="PM130" s="83"/>
      <c r="PN130" s="83"/>
      <c r="PO130" s="83"/>
      <c r="PP130" s="83"/>
      <c r="PQ130" s="83"/>
      <c r="PR130" s="83"/>
      <c r="PS130" s="83"/>
      <c r="PT130" s="83"/>
      <c r="PU130" s="83"/>
      <c r="PV130" s="83"/>
      <c r="PW130" s="83"/>
      <c r="PX130" s="83"/>
      <c r="PY130" s="83"/>
      <c r="PZ130" s="83"/>
      <c r="QA130" s="83"/>
      <c r="QB130" s="83"/>
      <c r="QC130" s="83"/>
      <c r="QD130" s="83"/>
      <c r="QE130" s="83"/>
      <c r="QF130" s="83"/>
      <c r="QG130" s="83"/>
      <c r="QH130" s="83"/>
      <c r="QI130" s="83"/>
      <c r="QJ130" s="83"/>
      <c r="QK130" s="83"/>
      <c r="QL130" s="83"/>
      <c r="QM130" s="83"/>
      <c r="QN130" s="83"/>
      <c r="QO130" s="83"/>
      <c r="QP130" s="83"/>
      <c r="QQ130" s="83"/>
      <c r="QR130" s="83"/>
      <c r="QS130" s="83"/>
      <c r="QT130" s="83"/>
      <c r="QU130" s="83"/>
    </row>
    <row r="131" spans="1:463" ht="15" customHeight="1" outlineLevel="1">
      <c r="C131" s="15" t="s">
        <v>464</v>
      </c>
      <c r="D131" s="1"/>
      <c r="E131" s="44" t="s">
        <v>95</v>
      </c>
      <c r="F131" s="1"/>
      <c r="G131" s="1"/>
      <c r="H131" s="84">
        <v>0</v>
      </c>
      <c r="I131" s="54">
        <f t="shared" ref="I131:J131" si="370">SUM(I128:I130)</f>
        <v>0</v>
      </c>
      <c r="J131" s="54">
        <f t="shared" si="370"/>
        <v>0</v>
      </c>
      <c r="K131" s="54">
        <f t="shared" ref="K131:Z131" si="371">SUM(K128:K130)</f>
        <v>0</v>
      </c>
      <c r="L131" s="54">
        <f t="shared" si="371"/>
        <v>0</v>
      </c>
      <c r="M131" s="54">
        <f t="shared" si="371"/>
        <v>0</v>
      </c>
      <c r="N131" s="54">
        <f t="shared" si="371"/>
        <v>0</v>
      </c>
      <c r="O131" s="54">
        <f t="shared" si="371"/>
        <v>0</v>
      </c>
      <c r="P131" s="54">
        <f t="shared" si="371"/>
        <v>0</v>
      </c>
      <c r="Q131" s="54">
        <f t="shared" si="371"/>
        <v>0</v>
      </c>
      <c r="R131" s="54">
        <f t="shared" si="371"/>
        <v>0</v>
      </c>
      <c r="S131" s="54">
        <f t="shared" si="371"/>
        <v>0</v>
      </c>
      <c r="T131" s="54">
        <f t="shared" si="371"/>
        <v>0</v>
      </c>
      <c r="U131" s="54">
        <f t="shared" si="371"/>
        <v>0</v>
      </c>
      <c r="V131" s="54">
        <f t="shared" si="371"/>
        <v>0</v>
      </c>
      <c r="W131" s="54">
        <f t="shared" si="371"/>
        <v>0</v>
      </c>
      <c r="X131" s="54">
        <f t="shared" si="371"/>
        <v>0</v>
      </c>
      <c r="Y131" s="54">
        <f t="shared" si="371"/>
        <v>0</v>
      </c>
      <c r="Z131" s="54">
        <f t="shared" si="371"/>
        <v>0</v>
      </c>
      <c r="AA131" s="54">
        <f t="shared" ref="AA131:CL131" si="372">SUM(AA128:AA130)</f>
        <v>0</v>
      </c>
      <c r="AB131" s="54">
        <f t="shared" si="372"/>
        <v>0</v>
      </c>
      <c r="AC131" s="54">
        <f t="shared" si="372"/>
        <v>0</v>
      </c>
      <c r="AD131" s="54">
        <f t="shared" si="372"/>
        <v>0</v>
      </c>
      <c r="AE131" s="54">
        <f t="shared" si="372"/>
        <v>0</v>
      </c>
      <c r="AF131" s="54">
        <f t="shared" si="372"/>
        <v>0</v>
      </c>
      <c r="AG131" s="54">
        <f t="shared" si="372"/>
        <v>34764.583333333336</v>
      </c>
      <c r="AH131" s="54">
        <f t="shared" si="372"/>
        <v>69688.504340277781</v>
      </c>
      <c r="AI131" s="54">
        <f t="shared" si="372"/>
        <v>104772.49331850406</v>
      </c>
      <c r="AJ131" s="54">
        <f t="shared" si="372"/>
        <v>0</v>
      </c>
      <c r="AK131" s="54">
        <f t="shared" si="372"/>
        <v>34629.767397458563</v>
      </c>
      <c r="AL131" s="54">
        <f t="shared" si="372"/>
        <v>69418.254562155475</v>
      </c>
      <c r="AM131" s="54">
        <f t="shared" si="372"/>
        <v>0</v>
      </c>
      <c r="AN131" s="54">
        <f t="shared" si="372"/>
        <v>34331.550609715006</v>
      </c>
      <c r="AO131" s="54">
        <f t="shared" si="372"/>
        <v>68820.454159724541</v>
      </c>
      <c r="AP131" s="54">
        <f t="shared" si="372"/>
        <v>0</v>
      </c>
      <c r="AQ131" s="54">
        <f t="shared" si="372"/>
        <v>34029.214518556633</v>
      </c>
      <c r="AR131" s="54">
        <f t="shared" si="372"/>
        <v>68214.396270323312</v>
      </c>
      <c r="AS131" s="54">
        <f t="shared" si="372"/>
        <v>0</v>
      </c>
      <c r="AT131" s="54">
        <f t="shared" si="372"/>
        <v>33722.702223562956</v>
      </c>
      <c r="AU131" s="54">
        <f t="shared" si="372"/>
        <v>67599.966832317237</v>
      </c>
      <c r="AV131" s="54">
        <f t="shared" si="372"/>
        <v>0</v>
      </c>
      <c r="AW131" s="54">
        <f t="shared" si="372"/>
        <v>33411.956038341297</v>
      </c>
      <c r="AX131" s="54">
        <f t="shared" si="372"/>
        <v>66977.05020852499</v>
      </c>
      <c r="AY131" s="54">
        <f t="shared" si="372"/>
        <v>0</v>
      </c>
      <c r="AZ131" s="54">
        <f t="shared" si="372"/>
        <v>33096.917479670075</v>
      </c>
      <c r="BA131" s="54">
        <f t="shared" si="372"/>
        <v>66345.529164455307</v>
      </c>
      <c r="BB131" s="54">
        <f t="shared" si="372"/>
        <v>0</v>
      </c>
      <c r="BC131" s="54">
        <f t="shared" si="372"/>
        <v>32777.52725649214</v>
      </c>
      <c r="BD131" s="54">
        <f t="shared" si="372"/>
        <v>65705.284846243201</v>
      </c>
      <c r="BE131" s="54">
        <f t="shared" si="372"/>
        <v>0</v>
      </c>
      <c r="BF131" s="54">
        <f t="shared" si="372"/>
        <v>32453.725258756003</v>
      </c>
      <c r="BG131" s="54">
        <f t="shared" si="372"/>
        <v>65056.196758281309</v>
      </c>
      <c r="BH131" s="54">
        <f t="shared" si="372"/>
        <v>0</v>
      </c>
      <c r="BI131" s="54">
        <f t="shared" si="372"/>
        <v>32125.45054610302</v>
      </c>
      <c r="BJ131" s="54">
        <f t="shared" si="372"/>
        <v>64398.142740542346</v>
      </c>
      <c r="BK131" s="54">
        <f t="shared" si="372"/>
        <v>0</v>
      </c>
      <c r="BL131" s="54">
        <f t="shared" si="372"/>
        <v>31792.641336398214</v>
      </c>
      <c r="BM131" s="54">
        <f t="shared" si="372"/>
        <v>63730.998945588246</v>
      </c>
      <c r="BN131" s="54">
        <f t="shared" si="372"/>
        <v>0</v>
      </c>
      <c r="BO131" s="54">
        <f t="shared" si="372"/>
        <v>31455.23499410275</v>
      </c>
      <c r="BP131" s="54">
        <f t="shared" si="372"/>
        <v>63054.639815261806</v>
      </c>
      <c r="BQ131" s="54">
        <f t="shared" si="372"/>
        <v>0</v>
      </c>
      <c r="BR131" s="54">
        <f t="shared" si="372"/>
        <v>31113.168018485761</v>
      </c>
      <c r="BS131" s="54">
        <f t="shared" si="372"/>
        <v>62368.93805705625</v>
      </c>
      <c r="BT131" s="54">
        <f t="shared" si="372"/>
        <v>0</v>
      </c>
      <c r="BU131" s="54">
        <f t="shared" si="372"/>
        <v>30766.376031673346</v>
      </c>
      <c r="BV131" s="54">
        <f t="shared" si="372"/>
        <v>61673.76462015853</v>
      </c>
      <c r="BW131" s="54">
        <f t="shared" si="372"/>
        <v>0</v>
      </c>
      <c r="BX131" s="54">
        <f t="shared" si="372"/>
        <v>30414.79376653249</v>
      </c>
      <c r="BY131" s="54">
        <f t="shared" si="372"/>
        <v>60968.988671161584</v>
      </c>
      <c r="BZ131" s="54">
        <f t="shared" si="372"/>
        <v>0</v>
      </c>
      <c r="CA131" s="54">
        <f t="shared" si="372"/>
        <v>30058.35505438763</v>
      </c>
      <c r="CB131" s="54">
        <f t="shared" si="372"/>
        <v>60254.477569441209</v>
      </c>
      <c r="CC131" s="54">
        <f t="shared" si="372"/>
        <v>0</v>
      </c>
      <c r="CD131" s="54">
        <f t="shared" si="372"/>
        <v>29696.992812567536</v>
      </c>
      <c r="CE131" s="54">
        <f t="shared" si="372"/>
        <v>59530.096842192666</v>
      </c>
      <c r="CF131" s="54">
        <f t="shared" si="372"/>
        <v>0</v>
      </c>
      <c r="CG131" s="54">
        <f t="shared" si="372"/>
        <v>29330.639031780182</v>
      </c>
      <c r="CH131" s="54">
        <f t="shared" si="372"/>
        <v>58795.710159122689</v>
      </c>
      <c r="CI131" s="54">
        <f t="shared" si="372"/>
        <v>0</v>
      </c>
      <c r="CJ131" s="54">
        <f t="shared" si="372"/>
        <v>28959.224763313228</v>
      </c>
      <c r="CK131" s="54">
        <f t="shared" si="372"/>
        <v>58051.179306791644</v>
      </c>
      <c r="CL131" s="54">
        <f t="shared" si="372"/>
        <v>0</v>
      </c>
      <c r="CM131" s="54">
        <f t="shared" ref="CM131:EX131" si="373">SUM(CM128:CM130)</f>
        <v>28582.680106057702</v>
      </c>
      <c r="CN131" s="54">
        <f t="shared" si="373"/>
        <v>57296.364162601501</v>
      </c>
      <c r="CO131" s="54">
        <f t="shared" si="373"/>
        <v>0</v>
      </c>
      <c r="CP131" s="54">
        <f t="shared" si="373"/>
        <v>28200.934193352416</v>
      </c>
      <c r="CQ131" s="54">
        <f t="shared" si="373"/>
        <v>56531.122668424359</v>
      </c>
      <c r="CR131" s="54">
        <f t="shared" si="373"/>
        <v>0</v>
      </c>
      <c r="CS131" s="54">
        <f t="shared" si="373"/>
        <v>27813.915179646698</v>
      </c>
      <c r="CT131" s="54">
        <f t="shared" si="373"/>
        <v>55755.310803866778</v>
      </c>
      <c r="CU131" s="54">
        <f t="shared" si="373"/>
        <v>0</v>
      </c>
      <c r="CV131" s="54">
        <f t="shared" si="373"/>
        <v>27421.550226978867</v>
      </c>
      <c r="CW131" s="54">
        <f t="shared" si="373"/>
        <v>54968.78255916472</v>
      </c>
      <c r="CX131" s="54">
        <f t="shared" si="373"/>
        <v>0</v>
      </c>
      <c r="CY131" s="54">
        <f t="shared" si="373"/>
        <v>27023.76549126795</v>
      </c>
      <c r="CZ131" s="54">
        <f t="shared" si="373"/>
        <v>54171.389907704208</v>
      </c>
      <c r="DA131" s="54">
        <f t="shared" si="373"/>
        <v>0</v>
      </c>
      <c r="DB131" s="54">
        <f t="shared" si="373"/>
        <v>26620.486108416037</v>
      </c>
      <c r="DC131" s="54">
        <f t="shared" si="373"/>
        <v>53362.98277816231</v>
      </c>
      <c r="DD131" s="54">
        <f t="shared" si="373"/>
        <v>0</v>
      </c>
      <c r="DE131" s="54">
        <f t="shared" si="373"/>
        <v>26211.636180218655</v>
      </c>
      <c r="DF131" s="54">
        <f t="shared" si="373"/>
        <v>52543.409026263311</v>
      </c>
      <c r="DG131" s="54">
        <f t="shared" si="373"/>
        <v>0</v>
      </c>
      <c r="DH131" s="54">
        <f t="shared" si="373"/>
        <v>25797.138760080561</v>
      </c>
      <c r="DI131" s="54">
        <f t="shared" si="373"/>
        <v>51712.514406144823</v>
      </c>
      <c r="DJ131" s="54">
        <f t="shared" si="373"/>
        <v>0</v>
      </c>
      <c r="DK131" s="54">
        <f t="shared" si="373"/>
        <v>25376.915838534165</v>
      </c>
      <c r="DL131" s="54">
        <f t="shared" si="373"/>
        <v>50870.142541328278</v>
      </c>
      <c r="DM131" s="54">
        <f t="shared" si="373"/>
        <v>0</v>
      </c>
      <c r="DN131" s="54">
        <f t="shared" si="373"/>
        <v>24950.888328557972</v>
      </c>
      <c r="DO131" s="54">
        <f t="shared" si="373"/>
        <v>50016.134895288502</v>
      </c>
      <c r="DP131" s="54">
        <f t="shared" si="373"/>
        <v>0</v>
      </c>
      <c r="DQ131" s="54">
        <f t="shared" si="373"/>
        <v>24518.976050692203</v>
      </c>
      <c r="DR131" s="54">
        <f t="shared" si="373"/>
        <v>49150.330741616752</v>
      </c>
      <c r="DS131" s="54">
        <f t="shared" si="373"/>
        <v>0</v>
      </c>
      <c r="DT131" s="54">
        <f t="shared" si="373"/>
        <v>24081.097717948793</v>
      </c>
      <c r="DU131" s="54">
        <f t="shared" si="373"/>
        <v>48272.567133771518</v>
      </c>
      <c r="DV131" s="54">
        <f t="shared" si="373"/>
        <v>0</v>
      </c>
      <c r="DW131" s="54">
        <f t="shared" si="373"/>
        <v>23637.170920513006</v>
      </c>
      <c r="DX131" s="54">
        <f t="shared" si="373"/>
        <v>47382.678874411693</v>
      </c>
      <c r="DY131" s="54">
        <f t="shared" si="373"/>
        <v>0</v>
      </c>
      <c r="DZ131" s="54">
        <f t="shared" si="373"/>
        <v>23187.11211023368</v>
      </c>
      <c r="EA131" s="54">
        <f t="shared" si="373"/>
        <v>46480.498484305936</v>
      </c>
      <c r="EB131" s="54">
        <f t="shared" si="373"/>
        <v>0</v>
      </c>
      <c r="EC131" s="54">
        <f t="shared" si="373"/>
        <v>22730.836584899258</v>
      </c>
      <c r="ED131" s="54">
        <f t="shared" si="373"/>
        <v>45565.856170812636</v>
      </c>
      <c r="EE131" s="54">
        <f t="shared" si="373"/>
        <v>0</v>
      </c>
      <c r="EF131" s="54">
        <f t="shared" si="373"/>
        <v>22268.258472296606</v>
      </c>
      <c r="EG131" s="54">
        <f t="shared" si="373"/>
        <v>44638.579795924568</v>
      </c>
      <c r="EH131" s="54">
        <f t="shared" si="373"/>
        <v>0</v>
      </c>
      <c r="EI131" s="54">
        <f t="shared" si="373"/>
        <v>21799.290714049665</v>
      </c>
      <c r="EJ131" s="54">
        <f t="shared" si="373"/>
        <v>43698.49484387206</v>
      </c>
      <c r="EK131" s="54">
        <f t="shared" si="373"/>
        <v>0</v>
      </c>
      <c r="EL131" s="54">
        <f t="shared" si="373"/>
        <v>21323.84504923482</v>
      </c>
      <c r="EM131" s="54">
        <f t="shared" si="373"/>
        <v>42745.42438827864</v>
      </c>
      <c r="EN131" s="54">
        <f t="shared" si="373"/>
        <v>0</v>
      </c>
      <c r="EO131" s="54">
        <f t="shared" si="373"/>
        <v>20841.831997769998</v>
      </c>
      <c r="EP131" s="54">
        <f t="shared" si="373"/>
        <v>41779.189058863107</v>
      </c>
      <c r="EQ131" s="54">
        <f t="shared" si="373"/>
        <v>0</v>
      </c>
      <c r="ER131" s="54">
        <f t="shared" si="373"/>
        <v>20353.160843574249</v>
      </c>
      <c r="ES131" s="54">
        <f t="shared" si="373"/>
        <v>40799.607007681552</v>
      </c>
      <c r="ET131" s="54">
        <f t="shared" si="373"/>
        <v>0</v>
      </c>
      <c r="EU131" s="54">
        <f t="shared" si="373"/>
        <v>19857.739617494797</v>
      </c>
      <c r="EV131" s="54">
        <f t="shared" si="373"/>
        <v>39806.493874903113</v>
      </c>
      <c r="EW131" s="54">
        <f t="shared" si="373"/>
        <v>0</v>
      </c>
      <c r="EX131" s="54">
        <f t="shared" si="373"/>
        <v>19355.475079998174</v>
      </c>
      <c r="EY131" s="54">
        <f t="shared" ref="EY131:HE131" si="374">SUM(EY128:EY130)</f>
        <v>38799.662754113</v>
      </c>
      <c r="EZ131" s="54">
        <f t="shared" si="374"/>
        <v>0</v>
      </c>
      <c r="FA131" s="54">
        <f t="shared" si="374"/>
        <v>18846.272703622315</v>
      </c>
      <c r="FB131" s="54">
        <f t="shared" si="374"/>
        <v>37778.924157136236</v>
      </c>
      <c r="FC131" s="54">
        <f t="shared" si="374"/>
        <v>0</v>
      </c>
      <c r="FD131" s="54">
        <f t="shared" si="374"/>
        <v>18330.036655186257</v>
      </c>
      <c r="FE131" s="54">
        <f t="shared" si="374"/>
        <v>36744.085978375449</v>
      </c>
      <c r="FF131" s="54">
        <f t="shared" si="374"/>
        <v>0</v>
      </c>
      <c r="FG131" s="54">
        <f t="shared" si="374"/>
        <v>17806.669777754083</v>
      </c>
      <c r="FH131" s="54">
        <f t="shared" si="374"/>
        <v>35694.953458656208</v>
      </c>
      <c r="FI131" s="54">
        <f t="shared" si="374"/>
        <v>0</v>
      </c>
      <c r="FJ131" s="54">
        <f t="shared" si="374"/>
        <v>17276.073572349742</v>
      </c>
      <c r="FK131" s="54">
        <f t="shared" si="374"/>
        <v>34631.329148572753</v>
      </c>
      <c r="FL131" s="54">
        <f t="shared" si="374"/>
        <v>0</v>
      </c>
      <c r="FM131" s="54">
        <f t="shared" si="374"/>
        <v>16738.148179419291</v>
      </c>
      <c r="FN131" s="54">
        <f t="shared" si="374"/>
        <v>33553.012871327592</v>
      </c>
      <c r="FO131" s="54">
        <f t="shared" si="374"/>
        <v>0</v>
      </c>
      <c r="FP131" s="54">
        <f t="shared" si="374"/>
        <v>16192.792360037074</v>
      </c>
      <c r="FQ131" s="54">
        <f t="shared" si="374"/>
        <v>32459.801685057653</v>
      </c>
      <c r="FR131" s="54">
        <f t="shared" si="374"/>
        <v>0</v>
      </c>
      <c r="FS131" s="54">
        <f t="shared" si="374"/>
        <v>15639.903476852292</v>
      </c>
      <c r="FT131" s="54">
        <f t="shared" si="374"/>
        <v>31351.489844640157</v>
      </c>
      <c r="FU131" s="54">
        <f t="shared" si="374"/>
        <v>0</v>
      </c>
      <c r="FV131" s="54">
        <f t="shared" si="374"/>
        <v>15079.377474772409</v>
      </c>
      <c r="FW131" s="54">
        <f t="shared" si="374"/>
        <v>30227.868762970858</v>
      </c>
      <c r="FX131" s="54">
        <f t="shared" si="374"/>
        <v>0</v>
      </c>
      <c r="FY131" s="54">
        <f t="shared" si="374"/>
        <v>14511.108861379702</v>
      </c>
      <c r="FZ131" s="54">
        <f t="shared" si="374"/>
        <v>29088.726971707394</v>
      </c>
      <c r="GA131" s="54">
        <f t="shared" si="374"/>
        <v>0</v>
      </c>
      <c r="GB131" s="54">
        <f t="shared" si="374"/>
        <v>13934.99068707733</v>
      </c>
      <c r="GC131" s="54">
        <f t="shared" si="374"/>
        <v>27933.850081470431</v>
      </c>
      <c r="GD131" s="54">
        <f t="shared" si="374"/>
        <v>0</v>
      </c>
      <c r="GE131" s="54">
        <f t="shared" si="374"/>
        <v>13350.914524961148</v>
      </c>
      <c r="GF131" s="54">
        <f t="shared" si="374"/>
        <v>26763.020741495035</v>
      </c>
      <c r="GG131" s="54">
        <f t="shared" si="374"/>
        <v>0</v>
      </c>
      <c r="GH131" s="54">
        <f t="shared" si="374"/>
        <v>12758.770450413482</v>
      </c>
      <c r="GI131" s="54">
        <f t="shared" si="374"/>
        <v>25576.018598724695</v>
      </c>
      <c r="GJ131" s="54">
        <f t="shared" si="374"/>
        <v>0</v>
      </c>
      <c r="GK131" s="54">
        <f t="shared" si="374"/>
        <v>12158.44702041504</v>
      </c>
      <c r="GL131" s="54">
        <f t="shared" si="374"/>
        <v>24372.620256340317</v>
      </c>
      <c r="GM131" s="54">
        <f t="shared" si="374"/>
        <v>0</v>
      </c>
      <c r="GN131" s="54">
        <f t="shared" si="374"/>
        <v>11549.831252571052</v>
      </c>
      <c r="GO131" s="54">
        <f t="shared" si="374"/>
        <v>23152.599231716391</v>
      </c>
      <c r="GP131" s="54">
        <f t="shared" si="374"/>
        <v>0</v>
      </c>
      <c r="GQ131" s="54">
        <f t="shared" si="374"/>
        <v>10932.808603847701</v>
      </c>
      <c r="GR131" s="54">
        <f t="shared" si="374"/>
        <v>21915.72591379637</v>
      </c>
      <c r="GS131" s="54">
        <f t="shared" si="374"/>
        <v>0</v>
      </c>
      <c r="GT131" s="54">
        <f t="shared" si="374"/>
        <v>10307.262949014825</v>
      </c>
      <c r="GU131" s="54">
        <f t="shared" si="374"/>
        <v>20661.7675198793</v>
      </c>
      <c r="GV131" s="54">
        <f t="shared" si="374"/>
        <v>0</v>
      </c>
      <c r="GW131" s="54">
        <f t="shared" si="374"/>
        <v>9673.0765587908645</v>
      </c>
      <c r="GX131" s="54">
        <f t="shared" si="374"/>
        <v>19390.48805180952</v>
      </c>
      <c r="GY131" s="54">
        <f t="shared" si="374"/>
        <v>0</v>
      </c>
      <c r="GZ131" s="54">
        <f t="shared" si="374"/>
        <v>9030.130077685897</v>
      </c>
      <c r="HA131" s="54">
        <f t="shared" si="374"/>
        <v>18101.648251561186</v>
      </c>
      <c r="HB131" s="54">
        <f t="shared" si="374"/>
        <v>0</v>
      </c>
      <c r="HC131" s="54">
        <f t="shared" si="374"/>
        <v>8378.3025015386465</v>
      </c>
      <c r="HD131" s="54">
        <f t="shared" si="374"/>
        <v>16795.005556209348</v>
      </c>
      <c r="HE131" s="54">
        <f t="shared" si="374"/>
        <v>0</v>
      </c>
      <c r="HF131" s="54">
        <f t="shared" ref="HF131:HH131" si="375">SUM(HF128:HF130)</f>
        <v>7717.4711547431816</v>
      </c>
      <c r="HG131" s="54">
        <f t="shared" si="375"/>
        <v>15470.314052278936</v>
      </c>
      <c r="HH131" s="54">
        <f t="shared" si="375"/>
        <v>0</v>
      </c>
      <c r="HI131" s="54">
        <f t="shared" ref="HI131:HK131" si="376">SUM(HI128:HI130)</f>
        <v>7047.5116671610604</v>
      </c>
      <c r="HJ131" s="54">
        <f t="shared" si="376"/>
        <v>14127.324429463275</v>
      </c>
      <c r="HK131" s="54">
        <f t="shared" si="376"/>
        <v>0</v>
      </c>
      <c r="HL131" s="54">
        <f t="shared" ref="HL131:HN131" si="377">SUM(HL128:HL130)</f>
        <v>6368.2979507145528</v>
      </c>
      <c r="HM131" s="54">
        <f t="shared" si="377"/>
        <v>12765.783933703215</v>
      </c>
      <c r="HN131" s="54">
        <f t="shared" si="377"/>
        <v>0</v>
      </c>
      <c r="HO131" s="54">
        <f t="shared" ref="HO131:HQ131" si="378">SUM(HO128:HO130)</f>
        <v>5679.7021756565455</v>
      </c>
      <c r="HP131" s="54">
        <f t="shared" si="378"/>
        <v>11385.436319618184</v>
      </c>
      <c r="HQ131" s="54">
        <f t="shared" si="378"/>
        <v>0</v>
      </c>
      <c r="HR131" s="54">
        <f t="shared" ref="HR131:HT131" si="379">SUM(HR128:HR130)</f>
        <v>4981.5947465126565</v>
      </c>
      <c r="HS131" s="54">
        <f t="shared" si="379"/>
        <v>9986.0218022801619</v>
      </c>
      <c r="HT131" s="54">
        <f t="shared" si="379"/>
        <v>0</v>
      </c>
      <c r="HU131" s="54">
        <f t="shared" ref="HU131:HW131" si="380">SUM(HU128:HU130)</f>
        <v>4273.8442776910379</v>
      </c>
      <c r="HV131" s="54">
        <f t="shared" si="380"/>
        <v>8567.2770083214928</v>
      </c>
      <c r="HW131" s="54">
        <f t="shared" si="380"/>
        <v>0</v>
      </c>
      <c r="HX131" s="54">
        <f t="shared" ref="HX131:HZ131" si="381">SUM(HX128:HX130)</f>
        <v>3556.3175687552753</v>
      </c>
      <c r="HY131" s="54">
        <f t="shared" si="381"/>
        <v>7128.9349263673448</v>
      </c>
      <c r="HZ131" s="54">
        <f t="shared" si="381"/>
        <v>0</v>
      </c>
      <c r="IA131" s="54">
        <f t="shared" ref="IA131:IC131" si="382">SUM(IA128:IA130)</f>
        <v>2828.8795793557265</v>
      </c>
      <c r="IB131" s="54">
        <f t="shared" si="382"/>
        <v>5670.7248567834995</v>
      </c>
      <c r="IC131" s="54">
        <f t="shared" si="382"/>
        <v>0</v>
      </c>
      <c r="ID131" s="54">
        <f t="shared" ref="ID131:IF131" si="383">SUM(ID128:ID130)</f>
        <v>2091.3934038145835</v>
      </c>
      <c r="IE131" s="54">
        <f t="shared" si="383"/>
        <v>4192.3723607299835</v>
      </c>
      <c r="IF131" s="54">
        <f t="shared" si="383"/>
        <v>0</v>
      </c>
      <c r="IG131" s="54">
        <f t="shared" ref="IG131:II131" si="384">SUM(IG128:IG130)</f>
        <v>1343.7202453598779</v>
      </c>
      <c r="IH131" s="54">
        <f t="shared" si="384"/>
        <v>2693.5992085109888</v>
      </c>
      <c r="II131" s="54">
        <f t="shared" si="384"/>
        <v>0</v>
      </c>
      <c r="IJ131" s="54">
        <f t="shared" ref="IJ131:IL131" si="385">SUM(IJ128:IJ130)</f>
        <v>585.71939000357452</v>
      </c>
      <c r="IK131" s="54">
        <f t="shared" si="385"/>
        <v>1174.1233272113323</v>
      </c>
      <c r="IL131" s="54">
        <f t="shared" si="385"/>
        <v>0</v>
      </c>
      <c r="IM131" s="54"/>
      <c r="IN131" s="54"/>
      <c r="IO131" s="54"/>
      <c r="IP131" s="54"/>
      <c r="IQ131" s="54"/>
      <c r="IR131" s="54"/>
      <c r="IS131" s="54"/>
      <c r="IT131" s="54"/>
      <c r="IU131" s="54"/>
      <c r="IV131" s="54"/>
      <c r="IW131" s="54"/>
      <c r="IX131" s="54"/>
      <c r="IY131" s="54"/>
      <c r="IZ131" s="54"/>
      <c r="JA131" s="54"/>
      <c r="JB131" s="54"/>
      <c r="JC131" s="54"/>
      <c r="JD131" s="54"/>
      <c r="JE131" s="54"/>
      <c r="JF131" s="54"/>
      <c r="JG131" s="54"/>
      <c r="JH131" s="54"/>
      <c r="JI131" s="54"/>
      <c r="JJ131" s="54"/>
      <c r="JK131" s="54"/>
      <c r="JL131" s="54"/>
      <c r="JM131" s="54"/>
      <c r="JN131" s="54"/>
      <c r="JO131" s="54"/>
      <c r="JP131" s="54"/>
      <c r="JQ131" s="54"/>
      <c r="JR131" s="54"/>
      <c r="JS131" s="54"/>
      <c r="JT131" s="54"/>
      <c r="JU131" s="54"/>
      <c r="JV131" s="54"/>
      <c r="JW131" s="54"/>
      <c r="JX131" s="54"/>
      <c r="JY131" s="54"/>
      <c r="JZ131" s="54"/>
      <c r="KA131" s="54"/>
      <c r="KB131" s="54"/>
      <c r="KC131" s="54"/>
      <c r="KD131" s="54"/>
      <c r="KE131" s="54"/>
      <c r="KF131" s="54"/>
      <c r="KG131" s="54"/>
      <c r="KH131" s="54"/>
      <c r="KI131" s="54"/>
      <c r="KJ131" s="54"/>
      <c r="KK131" s="54"/>
      <c r="KL131" s="54"/>
      <c r="KM131" s="54"/>
      <c r="KN131" s="54"/>
      <c r="KO131" s="54"/>
      <c r="KP131" s="54"/>
      <c r="KQ131" s="54"/>
      <c r="KR131" s="54"/>
      <c r="KS131" s="54"/>
      <c r="KT131" s="54"/>
      <c r="KU131" s="54"/>
      <c r="KV131" s="54"/>
      <c r="KW131" s="54"/>
      <c r="KX131" s="54"/>
      <c r="KY131" s="54"/>
      <c r="KZ131" s="54"/>
      <c r="LA131" s="54"/>
      <c r="LB131" s="54"/>
      <c r="LC131" s="54"/>
      <c r="LD131" s="54"/>
      <c r="LE131" s="54"/>
      <c r="LF131" s="54"/>
      <c r="LG131" s="54"/>
      <c r="LH131" s="54"/>
      <c r="LI131" s="54"/>
      <c r="LJ131" s="54"/>
      <c r="LK131" s="54"/>
      <c r="LL131" s="54"/>
      <c r="LM131" s="54"/>
      <c r="LN131" s="54"/>
      <c r="LO131" s="54"/>
      <c r="LP131" s="54"/>
      <c r="LQ131" s="54"/>
      <c r="LR131" s="54"/>
      <c r="LS131" s="54"/>
      <c r="LT131" s="54"/>
      <c r="LU131" s="54"/>
      <c r="LV131" s="54"/>
      <c r="LW131" s="54"/>
      <c r="LX131" s="54"/>
      <c r="LY131" s="54"/>
      <c r="LZ131" s="54"/>
      <c r="MA131" s="54"/>
      <c r="MB131" s="54"/>
      <c r="MC131" s="54"/>
      <c r="MD131" s="54"/>
      <c r="ME131" s="54"/>
      <c r="MF131" s="54"/>
      <c r="MG131" s="54"/>
      <c r="MH131" s="54"/>
      <c r="MI131" s="54"/>
      <c r="MJ131" s="54"/>
      <c r="MK131" s="54"/>
      <c r="ML131" s="54"/>
      <c r="MM131" s="54"/>
      <c r="MN131" s="54"/>
      <c r="MO131" s="54"/>
      <c r="MP131" s="54"/>
      <c r="MQ131" s="54"/>
      <c r="MR131" s="54"/>
      <c r="MS131" s="54"/>
      <c r="MT131" s="54"/>
      <c r="MU131" s="54"/>
      <c r="MV131" s="54"/>
      <c r="MW131" s="54"/>
      <c r="MX131" s="54"/>
      <c r="MY131" s="54"/>
      <c r="MZ131" s="54"/>
      <c r="NA131" s="54"/>
      <c r="NB131" s="54"/>
      <c r="NC131" s="54"/>
      <c r="ND131" s="54"/>
      <c r="NE131" s="54"/>
      <c r="NF131" s="54"/>
      <c r="NG131" s="54"/>
      <c r="NH131" s="54"/>
      <c r="NI131" s="54"/>
      <c r="NJ131" s="54"/>
      <c r="NK131" s="54"/>
      <c r="NL131" s="54"/>
      <c r="NM131" s="54"/>
      <c r="NN131" s="54"/>
      <c r="NO131" s="54"/>
      <c r="NP131" s="54"/>
      <c r="NQ131" s="54"/>
      <c r="NR131" s="54"/>
      <c r="NS131" s="54"/>
      <c r="NT131" s="54"/>
      <c r="NU131" s="54"/>
      <c r="NV131" s="54"/>
      <c r="NW131" s="54"/>
      <c r="NX131" s="54"/>
      <c r="NY131" s="54"/>
      <c r="NZ131" s="54"/>
      <c r="OA131" s="54"/>
      <c r="OB131" s="54"/>
      <c r="OC131" s="54"/>
      <c r="OD131" s="54"/>
      <c r="OE131" s="54"/>
      <c r="OF131" s="54"/>
      <c r="OG131" s="54"/>
      <c r="OH131" s="54"/>
      <c r="OI131" s="54"/>
      <c r="OJ131" s="54"/>
      <c r="OK131" s="54"/>
      <c r="OL131" s="54"/>
      <c r="OM131" s="54"/>
      <c r="ON131" s="54"/>
      <c r="OO131" s="54"/>
      <c r="OP131" s="54"/>
      <c r="OQ131" s="54"/>
      <c r="OR131" s="54"/>
      <c r="OS131" s="54"/>
      <c r="OT131" s="54"/>
      <c r="OU131" s="54"/>
      <c r="OV131" s="54"/>
      <c r="OW131" s="54"/>
      <c r="OX131" s="54"/>
      <c r="OY131" s="54"/>
      <c r="OZ131" s="54"/>
      <c r="PA131" s="54"/>
      <c r="PB131" s="54"/>
      <c r="PC131" s="54"/>
      <c r="PD131" s="54"/>
      <c r="PE131" s="54"/>
      <c r="PF131" s="54"/>
      <c r="PG131" s="54"/>
      <c r="PH131" s="54"/>
      <c r="PI131" s="54"/>
      <c r="PJ131" s="54"/>
      <c r="PK131" s="54"/>
      <c r="PL131" s="54"/>
      <c r="PM131" s="54"/>
      <c r="PN131" s="54"/>
      <c r="PO131" s="54"/>
      <c r="PP131" s="54"/>
      <c r="PQ131" s="54"/>
      <c r="PR131" s="54"/>
      <c r="PS131" s="54"/>
      <c r="PT131" s="54"/>
      <c r="PU131" s="54"/>
      <c r="PV131" s="54"/>
      <c r="PW131" s="54"/>
      <c r="PX131" s="54"/>
      <c r="PY131" s="54"/>
      <c r="PZ131" s="54"/>
      <c r="QA131" s="54"/>
      <c r="QB131" s="54"/>
      <c r="QC131" s="54"/>
      <c r="QD131" s="54"/>
      <c r="QE131" s="54"/>
      <c r="QF131" s="54"/>
      <c r="QG131" s="54"/>
      <c r="QH131" s="54"/>
      <c r="QI131" s="54"/>
      <c r="QJ131" s="54"/>
      <c r="QK131" s="54"/>
      <c r="QL131" s="54"/>
      <c r="QM131" s="54"/>
      <c r="QN131" s="54"/>
      <c r="QO131" s="54"/>
      <c r="QP131" s="54"/>
      <c r="QQ131" s="54"/>
      <c r="QR131" s="54"/>
      <c r="QS131" s="54"/>
      <c r="QT131" s="54"/>
      <c r="QU131" s="54"/>
    </row>
    <row r="132" spans="1:463" ht="15" customHeight="1" outlineLevel="1">
      <c r="C132" s="7"/>
      <c r="E132" s="50"/>
      <c r="H132" s="70"/>
    </row>
    <row r="133" spans="1:463" outlineLevel="1">
      <c r="B133" s="1" t="s">
        <v>465</v>
      </c>
      <c r="H133" s="4"/>
    </row>
    <row r="134" spans="1:463" outlineLevel="1">
      <c r="C134" s="75" t="s">
        <v>381</v>
      </c>
      <c r="E134" s="50" t="s">
        <v>95</v>
      </c>
      <c r="H134" s="66">
        <f>SUM(I134:QJ134)</f>
        <v>4404775.4401056347</v>
      </c>
      <c r="I134" s="45">
        <v>0</v>
      </c>
      <c r="J134" s="45">
        <v>0</v>
      </c>
      <c r="K134" s="45">
        <v>0</v>
      </c>
      <c r="L134" s="45">
        <v>0</v>
      </c>
      <c r="M134" s="45">
        <v>0</v>
      </c>
      <c r="N134" s="45">
        <v>0</v>
      </c>
      <c r="O134" s="45">
        <v>0</v>
      </c>
      <c r="P134" s="45">
        <v>0</v>
      </c>
      <c r="Q134" s="45">
        <v>0</v>
      </c>
      <c r="R134" s="45">
        <v>0</v>
      </c>
      <c r="S134" s="45">
        <v>0</v>
      </c>
      <c r="T134" s="45">
        <v>0</v>
      </c>
      <c r="U134" s="45">
        <v>0</v>
      </c>
      <c r="V134" s="45">
        <v>0</v>
      </c>
      <c r="W134" s="45">
        <v>0</v>
      </c>
      <c r="X134" s="45">
        <v>0</v>
      </c>
      <c r="Y134" s="45">
        <v>0</v>
      </c>
      <c r="Z134" s="45">
        <v>0</v>
      </c>
      <c r="AA134" s="45">
        <f t="shared" ref="AA134" si="386">AA129</f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0</v>
      </c>
      <c r="AG134" s="45">
        <v>0</v>
      </c>
      <c r="AH134" s="45">
        <v>0</v>
      </c>
      <c r="AI134" s="45">
        <v>0</v>
      </c>
      <c r="AJ134" s="45">
        <f>AJ130*-1</f>
        <v>140017.28391288052</v>
      </c>
      <c r="AK134" s="45">
        <v>0</v>
      </c>
      <c r="AL134" s="45">
        <v>0</v>
      </c>
      <c r="AM134" s="45">
        <f>AM130*-1</f>
        <v>104366.18895969058</v>
      </c>
      <c r="AN134" s="45">
        <v>0</v>
      </c>
      <c r="AO134" s="45">
        <v>0</v>
      </c>
      <c r="AP134" s="45">
        <f>AP130*-1</f>
        <v>103467.43185100495</v>
      </c>
      <c r="AQ134" s="45">
        <v>0</v>
      </c>
      <c r="AR134" s="45">
        <v>0</v>
      </c>
      <c r="AS134" s="45">
        <f>AS130*-1</f>
        <v>102556.26010511894</v>
      </c>
      <c r="AT134" s="45">
        <v>0</v>
      </c>
      <c r="AU134" s="45">
        <v>0</v>
      </c>
      <c r="AV134" s="45">
        <f>AV130*-1</f>
        <v>101632.50223719497</v>
      </c>
      <c r="AW134" s="45">
        <v>0</v>
      </c>
      <c r="AX134" s="45">
        <v>0</v>
      </c>
      <c r="AY134" s="45">
        <f>AY130*-1</f>
        <v>100695.98439365535</v>
      </c>
      <c r="AZ134" s="45">
        <v>0</v>
      </c>
      <c r="BA134" s="45">
        <v>0</v>
      </c>
      <c r="BB134" s="45">
        <f>BB130*-1</f>
        <v>99746.530319462472</v>
      </c>
      <c r="BC134" s="45">
        <v>0</v>
      </c>
      <c r="BD134" s="45">
        <v>0</v>
      </c>
      <c r="BE134" s="45">
        <f>BE130*-1</f>
        <v>98783.96132494729</v>
      </c>
      <c r="BF134" s="45">
        <v>0</v>
      </c>
      <c r="BG134" s="45">
        <v>0</v>
      </c>
      <c r="BH134" s="45">
        <f>BH130*-1</f>
        <v>97808.096252179443</v>
      </c>
      <c r="BI134" s="45">
        <v>0</v>
      </c>
      <c r="BJ134" s="45">
        <v>0</v>
      </c>
      <c r="BK134" s="45">
        <f>BK130*-1</f>
        <v>96818.751440872846</v>
      </c>
      <c r="BL134" s="45">
        <v>0</v>
      </c>
      <c r="BM134" s="45">
        <v>0</v>
      </c>
      <c r="BN134" s="45">
        <f>BN130*-1</f>
        <v>95815.740693820408</v>
      </c>
      <c r="BO134" s="45">
        <v>0</v>
      </c>
      <c r="BP134" s="45">
        <v>0</v>
      </c>
      <c r="BQ134" s="45">
        <f>BQ130*-1</f>
        <v>94798.875241851172</v>
      </c>
      <c r="BR134" s="45">
        <v>0</v>
      </c>
      <c r="BS134" s="45">
        <v>0</v>
      </c>
      <c r="BT134" s="45">
        <f>BT130*-1</f>
        <v>93767.96370830352</v>
      </c>
      <c r="BU134" s="45">
        <v>0</v>
      </c>
      <c r="BV134" s="45">
        <v>0</v>
      </c>
      <c r="BW134" s="45">
        <f>BW130*-1</f>
        <v>92722.812073007604</v>
      </c>
      <c r="BX134" s="45">
        <v>0</v>
      </c>
      <c r="BY134" s="45">
        <v>0</v>
      </c>
      <c r="BZ134" s="45">
        <f>BZ130*-1</f>
        <v>91663.223635770235</v>
      </c>
      <c r="CA134" s="45">
        <v>0</v>
      </c>
      <c r="CB134" s="45">
        <v>0</v>
      </c>
      <c r="CC134" s="45">
        <f>CC130*-1</f>
        <v>90588.998979355441</v>
      </c>
      <c r="CD134" s="45">
        <v>0</v>
      </c>
      <c r="CE134" s="45">
        <v>0</v>
      </c>
      <c r="CF134" s="45">
        <f>CF130*-1</f>
        <v>89499.935931953587</v>
      </c>
      <c r="CG134" s="45">
        <v>0</v>
      </c>
      <c r="CH134" s="45">
        <v>0</v>
      </c>
      <c r="CI134" s="45">
        <f>CI130*-1</f>
        <v>88395.829529132185</v>
      </c>
      <c r="CJ134" s="45">
        <v>0</v>
      </c>
      <c r="CK134" s="45">
        <v>0</v>
      </c>
      <c r="CL134" s="45">
        <f>CL130*-1</f>
        <v>87276.471975260996</v>
      </c>
      <c r="CM134" s="45">
        <v>0</v>
      </c>
      <c r="CN134" s="45">
        <v>0</v>
      </c>
      <c r="CO134" s="45">
        <f>CO130*-1</f>
        <v>86141.652604404459</v>
      </c>
      <c r="CP134" s="45">
        <v>0</v>
      </c>
      <c r="CQ134" s="45">
        <v>0</v>
      </c>
      <c r="CR134" s="45">
        <f>CR130*-1</f>
        <v>84991.157840673724</v>
      </c>
      <c r="CS134" s="45">
        <v>0</v>
      </c>
      <c r="CT134" s="45">
        <v>0</v>
      </c>
      <c r="CU134" s="45">
        <f>CU130*-1</f>
        <v>83824.771158031203</v>
      </c>
      <c r="CV134" s="45">
        <v>0</v>
      </c>
      <c r="CW134" s="45">
        <v>0</v>
      </c>
      <c r="CX134" s="45">
        <f>CX130*-1</f>
        <v>82642.273039539752</v>
      </c>
      <c r="CY134" s="45">
        <v>0</v>
      </c>
      <c r="CZ134" s="45">
        <v>0</v>
      </c>
      <c r="DA134" s="45">
        <f>DA130*-1</f>
        <v>81443.440936049141</v>
      </c>
      <c r="DB134" s="45">
        <v>0</v>
      </c>
      <c r="DC134" s="45">
        <v>0</v>
      </c>
      <c r="DD134" s="45">
        <f>DD130*-1</f>
        <v>80228.049224311588</v>
      </c>
      <c r="DE134" s="45">
        <v>0</v>
      </c>
      <c r="DF134" s="45">
        <v>0</v>
      </c>
      <c r="DG134" s="45">
        <f>DG130*-1</f>
        <v>78995.869164519012</v>
      </c>
      <c r="DH134" s="45">
        <v>0</v>
      </c>
      <c r="DI134" s="45">
        <v>0</v>
      </c>
      <c r="DJ134" s="45">
        <f>DJ130*-1</f>
        <v>77746.66885725355</v>
      </c>
      <c r="DK134" s="45">
        <v>0</v>
      </c>
      <c r="DL134" s="45">
        <v>0</v>
      </c>
      <c r="DM134" s="45">
        <f>DM130*-1</f>
        <v>76480.213199843536</v>
      </c>
      <c r="DN134" s="45">
        <v>0</v>
      </c>
      <c r="DO134" s="45">
        <v>0</v>
      </c>
      <c r="DP134" s="45">
        <f>DP130*-1</f>
        <v>75196.263842116547</v>
      </c>
      <c r="DQ134" s="45">
        <v>0</v>
      </c>
      <c r="DR134" s="45">
        <v>0</v>
      </c>
      <c r="DS134" s="45">
        <f>DS130*-1</f>
        <v>73894.57914154137</v>
      </c>
      <c r="DT134" s="45">
        <v>0</v>
      </c>
      <c r="DU134" s="45">
        <v>0</v>
      </c>
      <c r="DV134" s="45">
        <f>DV130*-1</f>
        <v>72574.914117750101</v>
      </c>
      <c r="DW134" s="45">
        <v>0</v>
      </c>
      <c r="DX134" s="45">
        <v>0</v>
      </c>
      <c r="DY134" s="45">
        <f>DY130*-1</f>
        <v>71237.020406432421</v>
      </c>
      <c r="DZ134" s="45">
        <v>0</v>
      </c>
      <c r="EA134" s="45">
        <v>0</v>
      </c>
      <c r="EB134" s="45">
        <f>EB130*-1</f>
        <v>69880.646212592692</v>
      </c>
      <c r="EC134" s="45">
        <v>0</v>
      </c>
      <c r="ED134" s="45">
        <v>0</v>
      </c>
      <c r="EE134" s="45">
        <f>EE130*-1</f>
        <v>68505.536263161455</v>
      </c>
      <c r="EF134" s="45">
        <v>0</v>
      </c>
      <c r="EG134" s="45">
        <v>0</v>
      </c>
      <c r="EH134" s="45">
        <f>EH130*-1</f>
        <v>67111.431758952502</v>
      </c>
      <c r="EI134" s="45">
        <v>0</v>
      </c>
      <c r="EJ134" s="45">
        <v>0</v>
      </c>
      <c r="EK134" s="45">
        <f>EK130*-1</f>
        <v>65698.070325956141</v>
      </c>
      <c r="EL134" s="45">
        <v>0</v>
      </c>
      <c r="EM134" s="45">
        <v>0</v>
      </c>
      <c r="EN134" s="45">
        <f>EN130*-1</f>
        <v>64265.185965959739</v>
      </c>
      <c r="EO134" s="45">
        <v>0</v>
      </c>
      <c r="EP134" s="45">
        <v>0</v>
      </c>
      <c r="EQ134" s="45">
        <f>EQ130*-1</f>
        <v>62812.509006486231</v>
      </c>
      <c r="ER134" s="45">
        <v>0</v>
      </c>
      <c r="ES134" s="45">
        <v>0</v>
      </c>
      <c r="ET134" s="45">
        <f>ET130*-1</f>
        <v>61339.766050041013</v>
      </c>
      <c r="EU134" s="45">
        <v>0</v>
      </c>
      <c r="EV134" s="45">
        <v>0</v>
      </c>
      <c r="EW134" s="45">
        <f>EW130*-1</f>
        <v>59846.679922657881</v>
      </c>
      <c r="EX134" s="45">
        <v>0</v>
      </c>
      <c r="EY134" s="45">
        <v>0</v>
      </c>
      <c r="EZ134" s="45">
        <f>EZ130*-1</f>
        <v>58332.969621734184</v>
      </c>
      <c r="FA134" s="45">
        <v>0</v>
      </c>
      <c r="FB134" s="45">
        <v>0</v>
      </c>
      <c r="FC134" s="45">
        <f>FC130*-1</f>
        <v>56798.350263145425</v>
      </c>
      <c r="FD134" s="45">
        <v>0</v>
      </c>
      <c r="FE134" s="45">
        <v>0</v>
      </c>
      <c r="FF134" s="45">
        <f>FF130*-1</f>
        <v>55242.533027629259</v>
      </c>
      <c r="FG134" s="45">
        <v>0</v>
      </c>
      <c r="FH134" s="45">
        <v>0</v>
      </c>
      <c r="FI134" s="45">
        <f>FI130*-1</f>
        <v>53665.225106429134</v>
      </c>
      <c r="FJ134" s="45">
        <v>0</v>
      </c>
      <c r="FK134" s="45">
        <v>0</v>
      </c>
      <c r="FL134" s="45">
        <f>FL130*-1</f>
        <v>52066.12964618679</v>
      </c>
      <c r="FM134" s="45">
        <v>0</v>
      </c>
      <c r="FN134" s="45">
        <v>0</v>
      </c>
      <c r="FO134" s="45">
        <f>FO130*-1</f>
        <v>50444.945693073802</v>
      </c>
      <c r="FP134" s="45">
        <v>0</v>
      </c>
      <c r="FQ134" s="45">
        <v>0</v>
      </c>
      <c r="FR134" s="45">
        <f>FR130*-1</f>
        <v>48801.368136151243</v>
      </c>
      <c r="FS134" s="45">
        <v>0</v>
      </c>
      <c r="FT134" s="45">
        <v>0</v>
      </c>
      <c r="FU134" s="45">
        <f>FU130*-1</f>
        <v>47135.087649947047</v>
      </c>
      <c r="FV134" s="45">
        <v>0</v>
      </c>
      <c r="FW134" s="45">
        <v>0</v>
      </c>
      <c r="FX134" s="45">
        <f>FX130*-1</f>
        <v>45445.790636240214</v>
      </c>
      <c r="FY134" s="45">
        <v>0</v>
      </c>
      <c r="FZ134" s="45">
        <v>0</v>
      </c>
      <c r="GA134" s="45">
        <f>GA130*-1</f>
        <v>43733.159165040757</v>
      </c>
      <c r="GB134" s="45">
        <v>0</v>
      </c>
      <c r="GC134" s="45">
        <v>0</v>
      </c>
      <c r="GD134" s="45">
        <f>GD130*-1</f>
        <v>41996.870914754501</v>
      </c>
      <c r="GE134" s="45">
        <v>0</v>
      </c>
      <c r="GF134" s="45">
        <v>0</v>
      </c>
      <c r="GG134" s="45">
        <f>GG130*-1</f>
        <v>40236.599111521369</v>
      </c>
      <c r="GH134" s="45">
        <v>0</v>
      </c>
      <c r="GI134" s="45">
        <v>0</v>
      </c>
      <c r="GJ134" s="45">
        <f>GJ130*-1</f>
        <v>38452.012467715664</v>
      </c>
      <c r="GK134" s="45">
        <v>0</v>
      </c>
      <c r="GL134" s="45">
        <v>0</v>
      </c>
      <c r="GM134" s="45">
        <f>GM130*-1</f>
        <v>36642.775119596918</v>
      </c>
      <c r="GN134" s="45">
        <v>0</v>
      </c>
      <c r="GO134" s="45">
        <v>0</v>
      </c>
      <c r="GP134" s="45">
        <f>GP130*-1</f>
        <v>34808.546564099473</v>
      </c>
      <c r="GQ134" s="45">
        <v>0</v>
      </c>
      <c r="GR134" s="45">
        <v>0</v>
      </c>
      <c r="GS134" s="45">
        <f>GS130*-1</f>
        <v>32948.98159474897</v>
      </c>
      <c r="GT134" s="45">
        <v>0</v>
      </c>
      <c r="GU134" s="45">
        <v>0</v>
      </c>
      <c r="GV134" s="45">
        <f>GV130*-1</f>
        <v>31063.730236693569</v>
      </c>
      <c r="GW134" s="45">
        <v>0</v>
      </c>
      <c r="GX134" s="45">
        <v>0</v>
      </c>
      <c r="GY134" s="45">
        <f>GY130*-1</f>
        <v>29152.437680837844</v>
      </c>
      <c r="GZ134" s="45">
        <v>0</v>
      </c>
      <c r="HA134" s="45">
        <v>0</v>
      </c>
      <c r="HB134" s="45">
        <f>HB130*-1</f>
        <v>27214.744217066742</v>
      </c>
      <c r="HC134" s="45">
        <v>0</v>
      </c>
      <c r="HD134" s="45">
        <v>0</v>
      </c>
      <c r="HE134" s="45">
        <f>HE130*-1</f>
        <v>25250.285166547284</v>
      </c>
      <c r="HF134" s="45">
        <v>0</v>
      </c>
      <c r="HG134" s="45">
        <v>0</v>
      </c>
      <c r="HH134" s="45">
        <f>HH130*-1</f>
        <v>23258.690813095061</v>
      </c>
      <c r="HI134" s="45">
        <v>0</v>
      </c>
      <c r="HJ134" s="45">
        <v>0</v>
      </c>
      <c r="HK134" s="45">
        <f>HK130*-1</f>
        <v>21239.58633359271</v>
      </c>
      <c r="HL134" s="45">
        <v>0</v>
      </c>
      <c r="HM134" s="45">
        <v>0</v>
      </c>
      <c r="HN134" s="45">
        <f>HN130*-1</f>
        <v>19192.591727447241</v>
      </c>
      <c r="HO134" s="45">
        <v>0</v>
      </c>
      <c r="HP134" s="45">
        <v>0</v>
      </c>
      <c r="HQ134" s="45">
        <f>HQ130*-1</f>
        <v>17117.321745072979</v>
      </c>
      <c r="HR134" s="45">
        <v>0</v>
      </c>
      <c r="HS134" s="45">
        <v>0</v>
      </c>
      <c r="HT134" s="45">
        <f>HT130*-1</f>
        <v>15013.385815386602</v>
      </c>
      <c r="HU134" s="45">
        <v>0</v>
      </c>
      <c r="HV134" s="45">
        <v>0</v>
      </c>
      <c r="HW134" s="45">
        <f>HW130*-1</f>
        <v>12880.38797230067</v>
      </c>
      <c r="HX134" s="45">
        <v>0</v>
      </c>
      <c r="HY134" s="45">
        <v>0</v>
      </c>
      <c r="HZ134" s="45">
        <f>HZ130*-1</f>
        <v>10717.926780201804</v>
      </c>
      <c r="IA134" s="45">
        <v>0</v>
      </c>
      <c r="IB134" s="45">
        <v>0</v>
      </c>
      <c r="IC134" s="45">
        <f>IC130*-1</f>
        <v>8525.595258399484</v>
      </c>
      <c r="ID134" s="45">
        <v>0</v>
      </c>
      <c r="IE134" s="45">
        <v>0</v>
      </c>
      <c r="IF134" s="45">
        <f>IF130*-1</f>
        <v>6302.9808045312457</v>
      </c>
      <c r="IG134" s="45">
        <v>0</v>
      </c>
      <c r="IH134" s="45">
        <v>0</v>
      </c>
      <c r="II134" s="45">
        <f>II130*-1</f>
        <v>4049.6651169098759</v>
      </c>
      <c r="IJ134" s="45">
        <v>0</v>
      </c>
      <c r="IK134" s="45">
        <v>0</v>
      </c>
      <c r="IL134" s="45">
        <f>IL130*-1</f>
        <v>1765.2241157979588</v>
      </c>
      <c r="IM134" s="45"/>
      <c r="IN134" s="45"/>
      <c r="IO134" s="45"/>
      <c r="IP134" s="45"/>
      <c r="IQ134" s="45"/>
      <c r="IR134" s="45"/>
      <c r="IS134" s="45"/>
      <c r="IT134" s="45"/>
      <c r="IU134" s="45"/>
      <c r="IV134" s="45"/>
      <c r="IW134" s="45"/>
      <c r="IX134" s="45"/>
      <c r="IY134" s="45"/>
      <c r="IZ134" s="45"/>
      <c r="JA134" s="45"/>
      <c r="JB134" s="45"/>
      <c r="JC134" s="45"/>
      <c r="JD134" s="45"/>
      <c r="JE134" s="45"/>
      <c r="JF134" s="45"/>
      <c r="JG134" s="45"/>
      <c r="JH134" s="45"/>
      <c r="JI134" s="45"/>
      <c r="JJ134" s="45"/>
      <c r="JK134" s="45"/>
      <c r="JL134" s="45"/>
      <c r="JM134" s="45"/>
      <c r="JN134" s="45"/>
      <c r="JO134" s="45"/>
      <c r="JP134" s="45"/>
      <c r="JQ134" s="45"/>
      <c r="JR134" s="45"/>
      <c r="JS134" s="45"/>
      <c r="JT134" s="45"/>
      <c r="JU134" s="45"/>
      <c r="JV134" s="45"/>
      <c r="JW134" s="45"/>
      <c r="JX134" s="45"/>
      <c r="JY134" s="45"/>
      <c r="JZ134" s="45"/>
      <c r="KA134" s="45"/>
      <c r="KB134" s="45"/>
      <c r="KC134" s="45"/>
      <c r="KD134" s="45"/>
      <c r="KE134" s="45"/>
      <c r="KF134" s="45"/>
      <c r="KG134" s="45"/>
      <c r="KH134" s="45"/>
      <c r="KI134" s="45"/>
      <c r="KJ134" s="45"/>
      <c r="KK134" s="45"/>
      <c r="KL134" s="45"/>
      <c r="KM134" s="45"/>
      <c r="KN134" s="45"/>
      <c r="KO134" s="45"/>
      <c r="KP134" s="45"/>
      <c r="KQ134" s="45"/>
      <c r="KR134" s="45"/>
      <c r="KS134" s="45"/>
      <c r="KT134" s="45"/>
      <c r="KU134" s="45"/>
      <c r="KV134" s="45"/>
      <c r="KW134" s="45"/>
      <c r="KX134" s="45"/>
      <c r="KY134" s="45"/>
      <c r="KZ134" s="45"/>
      <c r="LA134" s="45"/>
      <c r="LB134" s="45"/>
      <c r="LC134" s="45"/>
      <c r="LD134" s="45"/>
      <c r="LE134" s="45"/>
      <c r="LF134" s="45"/>
      <c r="LG134" s="45"/>
      <c r="LH134" s="45"/>
      <c r="LI134" s="45"/>
      <c r="LJ134" s="45"/>
      <c r="LK134" s="45"/>
      <c r="LL134" s="45"/>
      <c r="LM134" s="45"/>
      <c r="LN134" s="45"/>
      <c r="LO134" s="45"/>
      <c r="LP134" s="45"/>
      <c r="LQ134" s="45"/>
      <c r="LR134" s="45"/>
      <c r="LS134" s="45"/>
      <c r="LT134" s="45"/>
      <c r="LU134" s="45"/>
      <c r="LV134" s="45"/>
      <c r="LW134" s="45"/>
      <c r="LX134" s="45"/>
      <c r="LY134" s="45"/>
      <c r="LZ134" s="45"/>
      <c r="MA134" s="45"/>
      <c r="MB134" s="45"/>
      <c r="MC134" s="45"/>
      <c r="MD134" s="45"/>
      <c r="ME134" s="45"/>
      <c r="MF134" s="45"/>
      <c r="MG134" s="45"/>
      <c r="MH134" s="45"/>
      <c r="MI134" s="45"/>
      <c r="MJ134" s="45"/>
      <c r="MK134" s="45"/>
      <c r="ML134" s="45"/>
      <c r="MM134" s="45"/>
      <c r="MN134" s="45"/>
      <c r="MO134" s="45"/>
      <c r="MP134" s="45"/>
      <c r="MQ134" s="45"/>
      <c r="MR134" s="45"/>
      <c r="MS134" s="45"/>
      <c r="MT134" s="45"/>
      <c r="MU134" s="45"/>
      <c r="MV134" s="45"/>
      <c r="MW134" s="45"/>
      <c r="MX134" s="45"/>
      <c r="MY134" s="45"/>
      <c r="MZ134" s="45"/>
      <c r="NA134" s="45"/>
      <c r="NB134" s="45"/>
      <c r="NC134" s="45"/>
      <c r="ND134" s="45"/>
      <c r="NE134" s="45"/>
      <c r="NF134" s="45"/>
      <c r="NG134" s="45"/>
      <c r="NH134" s="45"/>
      <c r="NI134" s="45"/>
      <c r="NJ134" s="45"/>
      <c r="NK134" s="45"/>
      <c r="NL134" s="45"/>
      <c r="NM134" s="45"/>
      <c r="NN134" s="45"/>
      <c r="NO134" s="45"/>
      <c r="NP134" s="45"/>
      <c r="NQ134" s="45"/>
      <c r="NR134" s="45"/>
      <c r="NS134" s="45"/>
      <c r="NT134" s="45"/>
      <c r="NU134" s="45"/>
      <c r="NV134" s="45"/>
      <c r="NW134" s="45"/>
      <c r="NX134" s="45"/>
      <c r="NY134" s="45"/>
      <c r="NZ134" s="45"/>
      <c r="OA134" s="45"/>
      <c r="OB134" s="45"/>
      <c r="OC134" s="45"/>
      <c r="OD134" s="45"/>
      <c r="OE134" s="45"/>
      <c r="OF134" s="45"/>
      <c r="OG134" s="45"/>
      <c r="OH134" s="45"/>
      <c r="OI134" s="45"/>
      <c r="OJ134" s="45"/>
      <c r="OK134" s="45"/>
      <c r="OL134" s="45"/>
      <c r="OM134" s="45"/>
      <c r="ON134" s="45"/>
      <c r="OO134" s="45"/>
      <c r="OP134" s="45"/>
      <c r="OQ134" s="45"/>
      <c r="OR134" s="45"/>
      <c r="OS134" s="45"/>
      <c r="OT134" s="45"/>
      <c r="OU134" s="45"/>
      <c r="OV134" s="45"/>
      <c r="OW134" s="45"/>
      <c r="OX134" s="45"/>
      <c r="OY134" s="45"/>
      <c r="OZ134" s="45"/>
      <c r="PA134" s="45"/>
      <c r="PB134" s="45"/>
      <c r="PC134" s="45"/>
      <c r="PD134" s="45"/>
      <c r="PE134" s="45"/>
      <c r="PF134" s="45"/>
      <c r="PG134" s="45"/>
      <c r="PH134" s="45"/>
      <c r="PI134" s="45"/>
      <c r="PJ134" s="45"/>
      <c r="PK134" s="45"/>
      <c r="PL134" s="45"/>
      <c r="PM134" s="45"/>
      <c r="PN134" s="45"/>
      <c r="PO134" s="45"/>
      <c r="PP134" s="45"/>
      <c r="PQ134" s="45"/>
      <c r="PR134" s="45"/>
      <c r="PS134" s="45"/>
      <c r="PT134" s="45"/>
      <c r="PU134" s="45"/>
      <c r="PV134" s="45"/>
      <c r="PW134" s="45"/>
      <c r="PX134" s="45"/>
      <c r="PY134" s="45"/>
      <c r="PZ134" s="45"/>
      <c r="QA134" s="45"/>
      <c r="QB134" s="45"/>
      <c r="QC134" s="45"/>
      <c r="QD134" s="45"/>
      <c r="QE134" s="45"/>
      <c r="QF134" s="45"/>
      <c r="QG134" s="45"/>
      <c r="QH134" s="45"/>
      <c r="QI134" s="45"/>
      <c r="QJ134" s="45"/>
      <c r="QK134" s="45"/>
      <c r="QL134" s="45"/>
      <c r="QM134" s="45"/>
      <c r="QN134" s="45"/>
      <c r="QO134" s="45"/>
      <c r="QP134" s="45"/>
      <c r="QQ134" s="45"/>
      <c r="QR134" s="45"/>
      <c r="QS134" s="45"/>
      <c r="QT134" s="45"/>
      <c r="QU134" s="45"/>
    </row>
    <row r="135" spans="1:463" outlineLevel="1">
      <c r="C135" s="97" t="s">
        <v>382</v>
      </c>
      <c r="D135" s="37"/>
      <c r="E135" s="43" t="s">
        <v>95</v>
      </c>
      <c r="F135" s="37"/>
      <c r="G135" s="37"/>
      <c r="H135" s="73">
        <f>SUM(I135:QJ135)</f>
        <v>7584999.9999999963</v>
      </c>
      <c r="I135" s="38">
        <v>0</v>
      </c>
      <c r="J135" s="38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38">
        <v>0</v>
      </c>
      <c r="S135" s="38">
        <v>0</v>
      </c>
      <c r="T135" s="38">
        <v>0</v>
      </c>
      <c r="U135" s="38">
        <v>0</v>
      </c>
      <c r="V135" s="38">
        <v>0</v>
      </c>
      <c r="W135" s="38">
        <v>0</v>
      </c>
      <c r="X135" s="38">
        <v>0</v>
      </c>
      <c r="Y135" s="38">
        <v>0</v>
      </c>
      <c r="Z135" s="38">
        <v>0</v>
      </c>
      <c r="AA135" s="38">
        <v>0</v>
      </c>
      <c r="AB135" s="38">
        <f t="shared" ref="AB135" si="387">AB136-AB134</f>
        <v>0</v>
      </c>
      <c r="AC135" s="38">
        <f t="shared" ref="AC135:AF135" si="388">AC136-AC134</f>
        <v>0</v>
      </c>
      <c r="AD135" s="38">
        <f t="shared" si="388"/>
        <v>0</v>
      </c>
      <c r="AE135" s="38">
        <f t="shared" si="388"/>
        <v>0</v>
      </c>
      <c r="AF135" s="38">
        <f t="shared" si="388"/>
        <v>0</v>
      </c>
      <c r="AG135" s="38">
        <v>0</v>
      </c>
      <c r="AH135" s="38">
        <v>0</v>
      </c>
      <c r="AI135" s="38">
        <v>0</v>
      </c>
      <c r="AJ135" s="38">
        <f t="shared" ref="AJ135" si="389">AJ136-AJ134</f>
        <v>29414.386009041016</v>
      </c>
      <c r="AK135" s="38">
        <v>0</v>
      </c>
      <c r="AL135" s="38">
        <v>0</v>
      </c>
      <c r="AM135" s="38">
        <f t="shared" ref="AM135" si="390">AM136-AM134</f>
        <v>65065.480962230955</v>
      </c>
      <c r="AN135" s="38">
        <v>0</v>
      </c>
      <c r="AO135" s="38">
        <v>0</v>
      </c>
      <c r="AP135" s="38">
        <f t="shared" ref="AP135" si="391">AP136-AP134</f>
        <v>65964.238070916588</v>
      </c>
      <c r="AQ135" s="38">
        <v>0</v>
      </c>
      <c r="AR135" s="38">
        <v>0</v>
      </c>
      <c r="AS135" s="38">
        <f t="shared" ref="AS135" si="392">AS136-AS134</f>
        <v>66875.409816802596</v>
      </c>
      <c r="AT135" s="38">
        <v>0</v>
      </c>
      <c r="AU135" s="38">
        <v>0</v>
      </c>
      <c r="AV135" s="38">
        <f t="shared" ref="AV135" si="393">AV136-AV134</f>
        <v>67799.167684726563</v>
      </c>
      <c r="AW135" s="38">
        <v>0</v>
      </c>
      <c r="AX135" s="38">
        <v>0</v>
      </c>
      <c r="AY135" s="38">
        <f t="shared" ref="AY135" si="394">AY136-AY134</f>
        <v>68735.685528266185</v>
      </c>
      <c r="AZ135" s="38">
        <v>0</v>
      </c>
      <c r="BA135" s="38">
        <v>0</v>
      </c>
      <c r="BB135" s="38">
        <f t="shared" ref="BB135" si="395">BB136-BB134</f>
        <v>69685.139602459065</v>
      </c>
      <c r="BC135" s="38">
        <v>0</v>
      </c>
      <c r="BD135" s="38">
        <v>0</v>
      </c>
      <c r="BE135" s="38">
        <f t="shared" ref="BE135" si="396">BE136-BE134</f>
        <v>70647.708596974247</v>
      </c>
      <c r="BF135" s="38">
        <v>0</v>
      </c>
      <c r="BG135" s="38">
        <v>0</v>
      </c>
      <c r="BH135" s="38">
        <f t="shared" ref="BH135" si="397">BH136-BH134</f>
        <v>71623.573669742094</v>
      </c>
      <c r="BI135" s="38">
        <v>0</v>
      </c>
      <c r="BJ135" s="38">
        <v>0</v>
      </c>
      <c r="BK135" s="38">
        <f t="shared" ref="BK135" si="398">BK136-BK134</f>
        <v>72612.918481048691</v>
      </c>
      <c r="BL135" s="38">
        <v>0</v>
      </c>
      <c r="BM135" s="38">
        <v>0</v>
      </c>
      <c r="BN135" s="38">
        <f t="shared" ref="BN135" si="399">BN136-BN134</f>
        <v>73615.929228101129</v>
      </c>
      <c r="BO135" s="38">
        <v>0</v>
      </c>
      <c r="BP135" s="38">
        <v>0</v>
      </c>
      <c r="BQ135" s="38">
        <f t="shared" ref="BQ135" si="400">BQ136-BQ134</f>
        <v>74632.794680070365</v>
      </c>
      <c r="BR135" s="38">
        <v>0</v>
      </c>
      <c r="BS135" s="38">
        <v>0</v>
      </c>
      <c r="BT135" s="38">
        <f t="shared" ref="BT135" si="401">BT136-BT134</f>
        <v>75663.706213618018</v>
      </c>
      <c r="BU135" s="38">
        <v>0</v>
      </c>
      <c r="BV135" s="38">
        <v>0</v>
      </c>
      <c r="BW135" s="38">
        <f t="shared" ref="BW135" si="402">BW136-BW134</f>
        <v>76708.857848913933</v>
      </c>
      <c r="BX135" s="38">
        <v>0</v>
      </c>
      <c r="BY135" s="38">
        <v>0</v>
      </c>
      <c r="BZ135" s="38">
        <f t="shared" ref="BZ135" si="403">BZ136-BZ134</f>
        <v>77768.446286151302</v>
      </c>
      <c r="CA135" s="38">
        <v>0</v>
      </c>
      <c r="CB135" s="38">
        <v>0</v>
      </c>
      <c r="CC135" s="38">
        <f t="shared" ref="CC135" si="404">CC136-CC134</f>
        <v>78842.670942566096</v>
      </c>
      <c r="CD135" s="38">
        <v>0</v>
      </c>
      <c r="CE135" s="38">
        <v>0</v>
      </c>
      <c r="CF135" s="38">
        <f t="shared" ref="CF135" si="405">CF136-CF134</f>
        <v>79931.73398996795</v>
      </c>
      <c r="CG135" s="38">
        <v>0</v>
      </c>
      <c r="CH135" s="38">
        <v>0</v>
      </c>
      <c r="CI135" s="38">
        <f t="shared" ref="CI135" si="406">CI136-CI134</f>
        <v>81035.840392789352</v>
      </c>
      <c r="CJ135" s="38">
        <v>0</v>
      </c>
      <c r="CK135" s="38">
        <v>0</v>
      </c>
      <c r="CL135" s="38">
        <f t="shared" ref="CL135" si="407">CL136-CL134</f>
        <v>82155.197946660541</v>
      </c>
      <c r="CM135" s="38">
        <v>0</v>
      </c>
      <c r="CN135" s="38">
        <v>0</v>
      </c>
      <c r="CO135" s="38">
        <f t="shared" ref="CO135" si="408">CO136-CO134</f>
        <v>83290.017317517078</v>
      </c>
      <c r="CP135" s="38">
        <v>0</v>
      </c>
      <c r="CQ135" s="38">
        <v>0</v>
      </c>
      <c r="CR135" s="38">
        <f t="shared" ref="CR135" si="409">CR136-CR134</f>
        <v>84440.512081247813</v>
      </c>
      <c r="CS135" s="38">
        <v>0</v>
      </c>
      <c r="CT135" s="38">
        <v>0</v>
      </c>
      <c r="CU135" s="38">
        <f t="shared" ref="CU135" si="410">CU136-CU134</f>
        <v>85606.898763890335</v>
      </c>
      <c r="CV135" s="38">
        <v>0</v>
      </c>
      <c r="CW135" s="38">
        <v>0</v>
      </c>
      <c r="CX135" s="38">
        <f t="shared" ref="CX135" si="411">CX136-CX134</f>
        <v>86789.396882381785</v>
      </c>
      <c r="CY135" s="38">
        <v>0</v>
      </c>
      <c r="CZ135" s="38">
        <v>0</v>
      </c>
      <c r="DA135" s="38">
        <f t="shared" ref="DA135" si="412">DA136-DA134</f>
        <v>87988.228985872396</v>
      </c>
      <c r="DB135" s="38">
        <v>0</v>
      </c>
      <c r="DC135" s="38">
        <v>0</v>
      </c>
      <c r="DD135" s="38">
        <f t="shared" ref="DD135" si="413">DD136-DD134</f>
        <v>89203.620697609949</v>
      </c>
      <c r="DE135" s="38">
        <v>0</v>
      </c>
      <c r="DF135" s="38">
        <v>0</v>
      </c>
      <c r="DG135" s="38">
        <f t="shared" ref="DG135" si="414">DG136-DG134</f>
        <v>90435.800757402525</v>
      </c>
      <c r="DH135" s="38">
        <v>0</v>
      </c>
      <c r="DI135" s="38">
        <v>0</v>
      </c>
      <c r="DJ135" s="38">
        <f t="shared" ref="DJ135" si="415">DJ136-DJ134</f>
        <v>91685.001064667988</v>
      </c>
      <c r="DK135" s="38">
        <v>0</v>
      </c>
      <c r="DL135" s="38">
        <v>0</v>
      </c>
      <c r="DM135" s="38">
        <f t="shared" ref="DM135" si="416">DM136-DM134</f>
        <v>92951.456722078001</v>
      </c>
      <c r="DN135" s="38">
        <v>0</v>
      </c>
      <c r="DO135" s="38">
        <v>0</v>
      </c>
      <c r="DP135" s="38">
        <f t="shared" ref="DP135" si="417">DP136-DP134</f>
        <v>94235.40607980499</v>
      </c>
      <c r="DQ135" s="38">
        <v>0</v>
      </c>
      <c r="DR135" s="38">
        <v>0</v>
      </c>
      <c r="DS135" s="38">
        <f t="shared" ref="DS135" si="418">DS136-DS134</f>
        <v>95537.090780380167</v>
      </c>
      <c r="DT135" s="38">
        <v>0</v>
      </c>
      <c r="DU135" s="38">
        <v>0</v>
      </c>
      <c r="DV135" s="38">
        <f t="shared" ref="DV135" si="419">DV136-DV134</f>
        <v>96856.755804171436</v>
      </c>
      <c r="DW135" s="38">
        <v>0</v>
      </c>
      <c r="DX135" s="38">
        <v>0</v>
      </c>
      <c r="DY135" s="38">
        <f t="shared" ref="DY135" si="420">DY136-DY134</f>
        <v>98194.649515489116</v>
      </c>
      <c r="DZ135" s="38">
        <v>0</v>
      </c>
      <c r="EA135" s="38">
        <v>0</v>
      </c>
      <c r="EB135" s="38">
        <f t="shared" ref="EB135" si="421">EB136-EB134</f>
        <v>99551.023709328845</v>
      </c>
      <c r="EC135" s="38">
        <v>0</v>
      </c>
      <c r="ED135" s="38">
        <v>0</v>
      </c>
      <c r="EE135" s="38">
        <f t="shared" ref="EE135" si="422">EE136-EE134</f>
        <v>100926.13365876008</v>
      </c>
      <c r="EF135" s="38">
        <v>0</v>
      </c>
      <c r="EG135" s="38">
        <v>0</v>
      </c>
      <c r="EH135" s="38">
        <f t="shared" ref="EH135" si="423">EH136-EH134</f>
        <v>102320.23816296904</v>
      </c>
      <c r="EI135" s="38">
        <v>0</v>
      </c>
      <c r="EJ135" s="38">
        <v>0</v>
      </c>
      <c r="EK135" s="38">
        <f t="shared" ref="EK135" si="424">EK136-EK134</f>
        <v>103733.5995959654</v>
      </c>
      <c r="EL135" s="38">
        <v>0</v>
      </c>
      <c r="EM135" s="38">
        <v>0</v>
      </c>
      <c r="EN135" s="38">
        <f t="shared" ref="EN135" si="425">EN136-EN134</f>
        <v>105166.4839559618</v>
      </c>
      <c r="EO135" s="38">
        <v>0</v>
      </c>
      <c r="EP135" s="38">
        <v>0</v>
      </c>
      <c r="EQ135" s="38">
        <f t="shared" ref="EQ135" si="426">EQ136-EQ134</f>
        <v>106619.16091543531</v>
      </c>
      <c r="ER135" s="38">
        <v>0</v>
      </c>
      <c r="ES135" s="38">
        <v>0</v>
      </c>
      <c r="ET135" s="38">
        <f t="shared" ref="ET135" si="427">ET136-ET134</f>
        <v>108091.90387188052</v>
      </c>
      <c r="EU135" s="38">
        <v>0</v>
      </c>
      <c r="EV135" s="38">
        <v>0</v>
      </c>
      <c r="EW135" s="38">
        <f t="shared" ref="EW135" si="428">EW136-EW134</f>
        <v>109584.98999926366</v>
      </c>
      <c r="EX135" s="38">
        <v>0</v>
      </c>
      <c r="EY135" s="38">
        <v>0</v>
      </c>
      <c r="EZ135" s="38">
        <f t="shared" ref="EZ135" si="429">EZ136-EZ134</f>
        <v>111098.70030018735</v>
      </c>
      <c r="FA135" s="38">
        <v>0</v>
      </c>
      <c r="FB135" s="38">
        <v>0</v>
      </c>
      <c r="FC135" s="38">
        <f t="shared" ref="FC135" si="430">FC136-FC134</f>
        <v>112633.3196587761</v>
      </c>
      <c r="FD135" s="38">
        <v>0</v>
      </c>
      <c r="FE135" s="38">
        <v>0</v>
      </c>
      <c r="FF135" s="38">
        <f t="shared" ref="FF135" si="431">FF136-FF134</f>
        <v>114189.13689429229</v>
      </c>
      <c r="FG135" s="38">
        <v>0</v>
      </c>
      <c r="FH135" s="38">
        <v>0</v>
      </c>
      <c r="FI135" s="38">
        <f t="shared" ref="FI135" si="432">FI136-FI134</f>
        <v>115766.4448154924</v>
      </c>
      <c r="FJ135" s="38">
        <v>0</v>
      </c>
      <c r="FK135" s="38">
        <v>0</v>
      </c>
      <c r="FL135" s="38">
        <f t="shared" ref="FL135" si="433">FL136-FL134</f>
        <v>117365.54027573475</v>
      </c>
      <c r="FM135" s="38">
        <v>0</v>
      </c>
      <c r="FN135" s="38">
        <v>0</v>
      </c>
      <c r="FO135" s="38">
        <f t="shared" ref="FO135" si="434">FO136-FO134</f>
        <v>118986.72422884774</v>
      </c>
      <c r="FP135" s="38">
        <v>0</v>
      </c>
      <c r="FQ135" s="38">
        <v>0</v>
      </c>
      <c r="FR135" s="38">
        <f t="shared" ref="FR135" si="435">FR136-FR134</f>
        <v>120630.30178577029</v>
      </c>
      <c r="FS135" s="38">
        <v>0</v>
      </c>
      <c r="FT135" s="38">
        <v>0</v>
      </c>
      <c r="FU135" s="38">
        <f t="shared" ref="FU135" si="436">FU136-FU134</f>
        <v>122296.58227197449</v>
      </c>
      <c r="FV135" s="38">
        <v>0</v>
      </c>
      <c r="FW135" s="38">
        <v>0</v>
      </c>
      <c r="FX135" s="38">
        <f t="shared" ref="FX135" si="437">FX136-FX134</f>
        <v>123985.87928568132</v>
      </c>
      <c r="FY135" s="38">
        <v>0</v>
      </c>
      <c r="FZ135" s="38">
        <v>0</v>
      </c>
      <c r="GA135" s="38">
        <f t="shared" ref="GA135" si="438">GA136-GA134</f>
        <v>125698.51075688077</v>
      </c>
      <c r="GB135" s="38">
        <v>0</v>
      </c>
      <c r="GC135" s="38">
        <v>0</v>
      </c>
      <c r="GD135" s="38">
        <f t="shared" ref="GD135" si="439">GD136-GD134</f>
        <v>127434.79900716704</v>
      </c>
      <c r="GE135" s="38">
        <v>0</v>
      </c>
      <c r="GF135" s="38">
        <v>0</v>
      </c>
      <c r="GG135" s="38">
        <f t="shared" ref="GG135" si="440">GG136-GG134</f>
        <v>129195.07081040017</v>
      </c>
      <c r="GH135" s="38">
        <v>0</v>
      </c>
      <c r="GI135" s="38">
        <v>0</v>
      </c>
      <c r="GJ135" s="38">
        <f t="shared" ref="GJ135" si="441">GJ136-GJ134</f>
        <v>130979.65745420588</v>
      </c>
      <c r="GK135" s="38">
        <v>0</v>
      </c>
      <c r="GL135" s="38">
        <v>0</v>
      </c>
      <c r="GM135" s="38">
        <f t="shared" ref="GM135" si="442">GM136-GM134</f>
        <v>132788.89480232462</v>
      </c>
      <c r="GN135" s="38">
        <v>0</v>
      </c>
      <c r="GO135" s="38">
        <v>0</v>
      </c>
      <c r="GP135" s="38">
        <f t="shared" ref="GP135" si="443">GP136-GP134</f>
        <v>134623.12335782207</v>
      </c>
      <c r="GQ135" s="38">
        <v>0</v>
      </c>
      <c r="GR135" s="38">
        <v>0</v>
      </c>
      <c r="GS135" s="38">
        <f t="shared" ref="GS135" si="444">GS136-GS134</f>
        <v>136482.68832717257</v>
      </c>
      <c r="GT135" s="38">
        <v>0</v>
      </c>
      <c r="GU135" s="38">
        <v>0</v>
      </c>
      <c r="GV135" s="38">
        <f t="shared" ref="GV135" si="445">GV136-GV134</f>
        <v>138367.93968522796</v>
      </c>
      <c r="GW135" s="38">
        <v>0</v>
      </c>
      <c r="GX135" s="38">
        <v>0</v>
      </c>
      <c r="GY135" s="38">
        <f t="shared" ref="GY135" si="446">GY136-GY134</f>
        <v>140279.23224108369</v>
      </c>
      <c r="GZ135" s="38">
        <v>0</v>
      </c>
      <c r="HA135" s="38">
        <v>0</v>
      </c>
      <c r="HB135" s="38">
        <f t="shared" ref="HB135" si="447">HB136-HB134</f>
        <v>142216.9257048548</v>
      </c>
      <c r="HC135" s="38">
        <v>0</v>
      </c>
      <c r="HD135" s="38">
        <v>0</v>
      </c>
      <c r="HE135" s="38">
        <f t="shared" ref="HE135" si="448">HE136-HE134</f>
        <v>144181.38475537425</v>
      </c>
      <c r="HF135" s="38">
        <v>0</v>
      </c>
      <c r="HG135" s="38">
        <v>0</v>
      </c>
      <c r="HH135" s="38">
        <f t="shared" ref="HH135" si="449">HH136-HH134</f>
        <v>146172.97910882649</v>
      </c>
      <c r="HI135" s="38">
        <v>0</v>
      </c>
      <c r="HJ135" s="38">
        <v>0</v>
      </c>
      <c r="HK135" s="38">
        <f t="shared" ref="HK135" si="450">HK136-HK134</f>
        <v>148192.08358832882</v>
      </c>
      <c r="HL135" s="38">
        <v>0</v>
      </c>
      <c r="HM135" s="38">
        <v>0</v>
      </c>
      <c r="HN135" s="38">
        <f t="shared" ref="HN135" si="451">HN136-HN134</f>
        <v>150239.07819447431</v>
      </c>
      <c r="HO135" s="38">
        <v>0</v>
      </c>
      <c r="HP135" s="38">
        <v>0</v>
      </c>
      <c r="HQ135" s="38">
        <f t="shared" ref="HQ135" si="452">HQ136-HQ134</f>
        <v>152314.34817684855</v>
      </c>
      <c r="HR135" s="38">
        <v>0</v>
      </c>
      <c r="HS135" s="38">
        <v>0</v>
      </c>
      <c r="HT135" s="38">
        <f t="shared" ref="HT135" si="453">HT136-HT134</f>
        <v>154418.28410653493</v>
      </c>
      <c r="HU135" s="38">
        <v>0</v>
      </c>
      <c r="HV135" s="38">
        <v>0</v>
      </c>
      <c r="HW135" s="38">
        <f t="shared" ref="HW135" si="454">HW136-HW134</f>
        <v>156551.28194962087</v>
      </c>
      <c r="HX135" s="38">
        <v>0</v>
      </c>
      <c r="HY135" s="38">
        <v>0</v>
      </c>
      <c r="HZ135" s="38">
        <f t="shared" ref="HZ135" si="455">HZ136-HZ134</f>
        <v>158713.74314171972</v>
      </c>
      <c r="IA135" s="38">
        <v>0</v>
      </c>
      <c r="IB135" s="38">
        <v>0</v>
      </c>
      <c r="IC135" s="38">
        <f t="shared" ref="IC135" si="456">IC136-IC134</f>
        <v>160906.07466352204</v>
      </c>
      <c r="ID135" s="38">
        <v>0</v>
      </c>
      <c r="IE135" s="38">
        <v>0</v>
      </c>
      <c r="IF135" s="38">
        <f t="shared" ref="IF135" si="457">IF136-IF134</f>
        <v>163128.68911739028</v>
      </c>
      <c r="IG135" s="38">
        <v>0</v>
      </c>
      <c r="IH135" s="38">
        <v>0</v>
      </c>
      <c r="II135" s="38">
        <f t="shared" ref="II135" si="458">II136-II134</f>
        <v>165382.00480501167</v>
      </c>
      <c r="IJ135" s="38">
        <v>0</v>
      </c>
      <c r="IK135" s="38">
        <v>0</v>
      </c>
      <c r="IL135" s="38">
        <f>IL113</f>
        <v>127793.32145532535</v>
      </c>
      <c r="IM135" s="38"/>
      <c r="IN135" s="38"/>
      <c r="IO135" s="38"/>
      <c r="IP135" s="38"/>
      <c r="IQ135" s="38"/>
      <c r="IR135" s="38"/>
      <c r="IS135" s="38"/>
      <c r="IT135" s="38"/>
      <c r="IU135" s="38"/>
      <c r="IV135" s="38"/>
      <c r="IW135" s="38"/>
      <c r="IX135" s="38"/>
      <c r="IY135" s="38"/>
      <c r="IZ135" s="38"/>
      <c r="JA135" s="38"/>
      <c r="JB135" s="38"/>
      <c r="JC135" s="38"/>
      <c r="JD135" s="38"/>
      <c r="JE135" s="38"/>
      <c r="JF135" s="38"/>
      <c r="JG135" s="38"/>
      <c r="JH135" s="38"/>
      <c r="JI135" s="38"/>
      <c r="JJ135" s="38"/>
      <c r="JK135" s="38"/>
      <c r="JL135" s="38"/>
      <c r="JM135" s="38"/>
      <c r="JN135" s="38"/>
      <c r="JO135" s="38"/>
      <c r="JP135" s="38"/>
      <c r="JQ135" s="38"/>
      <c r="JR135" s="38"/>
      <c r="JS135" s="38"/>
      <c r="JT135" s="38"/>
      <c r="JU135" s="38"/>
      <c r="JV135" s="38"/>
      <c r="JW135" s="38"/>
      <c r="JX135" s="38"/>
      <c r="JY135" s="38"/>
      <c r="JZ135" s="38"/>
      <c r="KA135" s="38"/>
      <c r="KB135" s="38"/>
      <c r="KC135" s="38"/>
      <c r="KD135" s="38"/>
      <c r="KE135" s="38"/>
      <c r="KF135" s="38"/>
      <c r="KG135" s="38"/>
      <c r="KH135" s="38"/>
      <c r="KI135" s="38"/>
      <c r="KJ135" s="38"/>
      <c r="KK135" s="38"/>
      <c r="KL135" s="38"/>
      <c r="KM135" s="38"/>
      <c r="KN135" s="38"/>
      <c r="KO135" s="38"/>
      <c r="KP135" s="38"/>
      <c r="KQ135" s="38"/>
      <c r="KR135" s="38"/>
      <c r="KS135" s="38"/>
      <c r="KT135" s="38"/>
      <c r="KU135" s="38"/>
      <c r="KV135" s="38"/>
      <c r="KW135" s="38"/>
      <c r="KX135" s="38"/>
      <c r="KY135" s="38"/>
      <c r="KZ135" s="38"/>
      <c r="LA135" s="38"/>
      <c r="LB135" s="38"/>
      <c r="LC135" s="38"/>
      <c r="LD135" s="38"/>
      <c r="LE135" s="38"/>
      <c r="LF135" s="38"/>
      <c r="LG135" s="38"/>
      <c r="LH135" s="38"/>
      <c r="LI135" s="38"/>
      <c r="LJ135" s="38"/>
      <c r="LK135" s="38"/>
      <c r="LL135" s="38"/>
      <c r="LM135" s="38"/>
      <c r="LN135" s="38"/>
      <c r="LO135" s="38"/>
      <c r="LP135" s="38"/>
      <c r="LQ135" s="38"/>
      <c r="LR135" s="38"/>
      <c r="LS135" s="38"/>
      <c r="LT135" s="38"/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38"/>
      <c r="NM135" s="38"/>
      <c r="NN135" s="38"/>
      <c r="NO135" s="38"/>
      <c r="NP135" s="38"/>
      <c r="NQ135" s="38"/>
      <c r="NR135" s="38"/>
      <c r="NS135" s="38"/>
      <c r="NT135" s="38"/>
      <c r="NU135" s="38"/>
      <c r="NV135" s="38"/>
      <c r="NW135" s="38"/>
      <c r="NX135" s="38"/>
      <c r="NY135" s="38"/>
      <c r="NZ135" s="38"/>
      <c r="OA135" s="38"/>
      <c r="OB135" s="38"/>
      <c r="OC135" s="38"/>
      <c r="OD135" s="38"/>
      <c r="OE135" s="38"/>
      <c r="OF135" s="38"/>
      <c r="OG135" s="38"/>
      <c r="OH135" s="38"/>
      <c r="OI135" s="38"/>
      <c r="OJ135" s="38"/>
      <c r="OK135" s="38"/>
      <c r="OL135" s="38"/>
      <c r="OM135" s="38"/>
      <c r="ON135" s="38"/>
      <c r="OO135" s="38"/>
      <c r="OP135" s="38"/>
      <c r="OQ135" s="38"/>
      <c r="OR135" s="38"/>
      <c r="OS135" s="38"/>
      <c r="OT135" s="38"/>
      <c r="OU135" s="38"/>
      <c r="OV135" s="38"/>
      <c r="OW135" s="38"/>
      <c r="OX135" s="38"/>
      <c r="OY135" s="38"/>
      <c r="OZ135" s="38"/>
      <c r="PA135" s="38"/>
      <c r="PB135" s="38"/>
      <c r="PC135" s="38"/>
      <c r="PD135" s="38"/>
      <c r="PE135" s="38"/>
      <c r="PF135" s="38"/>
      <c r="PG135" s="38"/>
      <c r="PH135" s="38"/>
      <c r="PI135" s="38"/>
      <c r="PJ135" s="38"/>
      <c r="PK135" s="38"/>
      <c r="PL135" s="38"/>
      <c r="PM135" s="38"/>
      <c r="PN135" s="38"/>
      <c r="PO135" s="38"/>
      <c r="PP135" s="38"/>
      <c r="PQ135" s="38"/>
      <c r="PR135" s="38"/>
      <c r="PS135" s="38"/>
      <c r="PT135" s="38"/>
      <c r="PU135" s="38"/>
      <c r="PV135" s="38"/>
      <c r="PW135" s="38"/>
      <c r="PX135" s="38"/>
      <c r="PY135" s="38"/>
      <c r="PZ135" s="38"/>
      <c r="QA135" s="38"/>
      <c r="QB135" s="38"/>
      <c r="QC135" s="38"/>
      <c r="QD135" s="38"/>
      <c r="QE135" s="38"/>
      <c r="QF135" s="38"/>
      <c r="QG135" s="38"/>
      <c r="QH135" s="38"/>
      <c r="QI135" s="38"/>
      <c r="QJ135" s="38"/>
      <c r="QK135" s="38"/>
      <c r="QL135" s="38"/>
      <c r="QM135" s="38"/>
      <c r="QN135" s="38"/>
      <c r="QO135" s="38"/>
      <c r="QP135" s="38"/>
      <c r="QQ135" s="38"/>
      <c r="QR135" s="38"/>
      <c r="QS135" s="38"/>
      <c r="QT135" s="38"/>
      <c r="QU135" s="38"/>
    </row>
    <row r="136" spans="1:463" outlineLevel="1">
      <c r="C136" s="6" t="s">
        <v>380</v>
      </c>
      <c r="E136" s="50" t="s">
        <v>95</v>
      </c>
      <c r="G136" s="32"/>
      <c r="H136" s="74">
        <f>SUM(I136:QJ136)</f>
        <v>11989775.440105632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  <c r="N136" s="54">
        <v>0</v>
      </c>
      <c r="O136" s="54">
        <v>0</v>
      </c>
      <c r="P136" s="54">
        <v>0</v>
      </c>
      <c r="Q136" s="54">
        <v>0</v>
      </c>
      <c r="R136" s="54">
        <v>0</v>
      </c>
      <c r="S136" s="54">
        <v>0</v>
      </c>
      <c r="T136" s="54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4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4">
        <v>0</v>
      </c>
      <c r="AG136" s="54">
        <v>0</v>
      </c>
      <c r="AH136" s="54">
        <v>0</v>
      </c>
      <c r="AI136" s="54">
        <v>0</v>
      </c>
      <c r="AJ136" s="54">
        <f>Inputs!$F200*-1</f>
        <v>169431.66992192154</v>
      </c>
      <c r="AK136" s="54">
        <v>0</v>
      </c>
      <c r="AL136" s="54">
        <v>0</v>
      </c>
      <c r="AM136" s="54">
        <f>Inputs!$F200*-1</f>
        <v>169431.66992192154</v>
      </c>
      <c r="AN136" s="54">
        <v>0</v>
      </c>
      <c r="AO136" s="54">
        <v>0</v>
      </c>
      <c r="AP136" s="54">
        <f>Inputs!$F200*-1</f>
        <v>169431.66992192154</v>
      </c>
      <c r="AQ136" s="54">
        <v>0</v>
      </c>
      <c r="AR136" s="54">
        <v>0</v>
      </c>
      <c r="AS136" s="54">
        <f>Inputs!$F200*-1</f>
        <v>169431.66992192154</v>
      </c>
      <c r="AT136" s="54">
        <v>0</v>
      </c>
      <c r="AU136" s="54">
        <v>0</v>
      </c>
      <c r="AV136" s="54">
        <f>Inputs!$F200*-1</f>
        <v>169431.66992192154</v>
      </c>
      <c r="AW136" s="54">
        <v>0</v>
      </c>
      <c r="AX136" s="54">
        <v>0</v>
      </c>
      <c r="AY136" s="54">
        <f>Inputs!$F200*-1</f>
        <v>169431.66992192154</v>
      </c>
      <c r="AZ136" s="54">
        <v>0</v>
      </c>
      <c r="BA136" s="54">
        <v>0</v>
      </c>
      <c r="BB136" s="54">
        <f>Inputs!$F200*-1</f>
        <v>169431.66992192154</v>
      </c>
      <c r="BC136" s="54">
        <v>0</v>
      </c>
      <c r="BD136" s="54">
        <v>0</v>
      </c>
      <c r="BE136" s="54">
        <f>Inputs!$F200*-1</f>
        <v>169431.66992192154</v>
      </c>
      <c r="BF136" s="54">
        <v>0</v>
      </c>
      <c r="BG136" s="54">
        <v>0</v>
      </c>
      <c r="BH136" s="54">
        <f>Inputs!$F200*-1</f>
        <v>169431.66992192154</v>
      </c>
      <c r="BI136" s="54">
        <v>0</v>
      </c>
      <c r="BJ136" s="54">
        <v>0</v>
      </c>
      <c r="BK136" s="54">
        <f>Inputs!$F200*-1</f>
        <v>169431.66992192154</v>
      </c>
      <c r="BL136" s="54">
        <v>0</v>
      </c>
      <c r="BM136" s="54">
        <v>0</v>
      </c>
      <c r="BN136" s="54">
        <f>Inputs!$F200*-1</f>
        <v>169431.66992192154</v>
      </c>
      <c r="BO136" s="54">
        <v>0</v>
      </c>
      <c r="BP136" s="54">
        <v>0</v>
      </c>
      <c r="BQ136" s="54">
        <f>Inputs!$F200*-1</f>
        <v>169431.66992192154</v>
      </c>
      <c r="BR136" s="54">
        <v>0</v>
      </c>
      <c r="BS136" s="54">
        <v>0</v>
      </c>
      <c r="BT136" s="54">
        <f>Inputs!$F200*-1</f>
        <v>169431.66992192154</v>
      </c>
      <c r="BU136" s="54">
        <v>0</v>
      </c>
      <c r="BV136" s="54">
        <v>0</v>
      </c>
      <c r="BW136" s="54">
        <f>Inputs!$F200*-1</f>
        <v>169431.66992192154</v>
      </c>
      <c r="BX136" s="54">
        <v>0</v>
      </c>
      <c r="BY136" s="54">
        <v>0</v>
      </c>
      <c r="BZ136" s="54">
        <f>Inputs!$F200*-1</f>
        <v>169431.66992192154</v>
      </c>
      <c r="CA136" s="54">
        <v>0</v>
      </c>
      <c r="CB136" s="54">
        <v>0</v>
      </c>
      <c r="CC136" s="54">
        <f>Inputs!$F200*-1</f>
        <v>169431.66992192154</v>
      </c>
      <c r="CD136" s="54">
        <v>0</v>
      </c>
      <c r="CE136" s="54">
        <v>0</v>
      </c>
      <c r="CF136" s="54">
        <f>Inputs!$F200*-1</f>
        <v>169431.66992192154</v>
      </c>
      <c r="CG136" s="54">
        <v>0</v>
      </c>
      <c r="CH136" s="54">
        <v>0</v>
      </c>
      <c r="CI136" s="54">
        <f>Inputs!$F200*-1</f>
        <v>169431.66992192154</v>
      </c>
      <c r="CJ136" s="54">
        <v>0</v>
      </c>
      <c r="CK136" s="54">
        <v>0</v>
      </c>
      <c r="CL136" s="54">
        <f>Inputs!$F200*-1</f>
        <v>169431.66992192154</v>
      </c>
      <c r="CM136" s="54">
        <v>0</v>
      </c>
      <c r="CN136" s="54">
        <v>0</v>
      </c>
      <c r="CO136" s="54">
        <f>Inputs!$F200*-1</f>
        <v>169431.66992192154</v>
      </c>
      <c r="CP136" s="54">
        <v>0</v>
      </c>
      <c r="CQ136" s="54">
        <v>0</v>
      </c>
      <c r="CR136" s="54">
        <f>Inputs!$F200*-1</f>
        <v>169431.66992192154</v>
      </c>
      <c r="CS136" s="54">
        <v>0</v>
      </c>
      <c r="CT136" s="54">
        <v>0</v>
      </c>
      <c r="CU136" s="54">
        <f>Inputs!$F200*-1</f>
        <v>169431.66992192154</v>
      </c>
      <c r="CV136" s="54">
        <v>0</v>
      </c>
      <c r="CW136" s="54">
        <v>0</v>
      </c>
      <c r="CX136" s="54">
        <f>Inputs!$F200*-1</f>
        <v>169431.66992192154</v>
      </c>
      <c r="CY136" s="54">
        <v>0</v>
      </c>
      <c r="CZ136" s="54">
        <v>0</v>
      </c>
      <c r="DA136" s="54">
        <f>Inputs!$F200*-1</f>
        <v>169431.66992192154</v>
      </c>
      <c r="DB136" s="54">
        <v>0</v>
      </c>
      <c r="DC136" s="54">
        <v>0</v>
      </c>
      <c r="DD136" s="54">
        <f>Inputs!$F200*-1</f>
        <v>169431.66992192154</v>
      </c>
      <c r="DE136" s="54">
        <v>0</v>
      </c>
      <c r="DF136" s="54">
        <v>0</v>
      </c>
      <c r="DG136" s="54">
        <f>Inputs!$F200*-1</f>
        <v>169431.66992192154</v>
      </c>
      <c r="DH136" s="54">
        <v>0</v>
      </c>
      <c r="DI136" s="54">
        <v>0</v>
      </c>
      <c r="DJ136" s="54">
        <f>Inputs!$F200*-1</f>
        <v>169431.66992192154</v>
      </c>
      <c r="DK136" s="54">
        <v>0</v>
      </c>
      <c r="DL136" s="54">
        <v>0</v>
      </c>
      <c r="DM136" s="54">
        <f>Inputs!$F200*-1</f>
        <v>169431.66992192154</v>
      </c>
      <c r="DN136" s="54">
        <v>0</v>
      </c>
      <c r="DO136" s="54">
        <v>0</v>
      </c>
      <c r="DP136" s="54">
        <f>Inputs!$F200*-1</f>
        <v>169431.66992192154</v>
      </c>
      <c r="DQ136" s="54">
        <v>0</v>
      </c>
      <c r="DR136" s="54">
        <v>0</v>
      </c>
      <c r="DS136" s="54">
        <f>Inputs!$F200*-1</f>
        <v>169431.66992192154</v>
      </c>
      <c r="DT136" s="54">
        <v>0</v>
      </c>
      <c r="DU136" s="54">
        <v>0</v>
      </c>
      <c r="DV136" s="54">
        <f>Inputs!$F200*-1</f>
        <v>169431.66992192154</v>
      </c>
      <c r="DW136" s="54">
        <v>0</v>
      </c>
      <c r="DX136" s="54">
        <v>0</v>
      </c>
      <c r="DY136" s="54">
        <f>Inputs!$F200*-1</f>
        <v>169431.66992192154</v>
      </c>
      <c r="DZ136" s="54">
        <v>0</v>
      </c>
      <c r="EA136" s="54">
        <v>0</v>
      </c>
      <c r="EB136" s="54">
        <f>Inputs!$F200*-1</f>
        <v>169431.66992192154</v>
      </c>
      <c r="EC136" s="54">
        <v>0</v>
      </c>
      <c r="ED136" s="54">
        <v>0</v>
      </c>
      <c r="EE136" s="54">
        <f>Inputs!$F200*-1</f>
        <v>169431.66992192154</v>
      </c>
      <c r="EF136" s="54">
        <v>0</v>
      </c>
      <c r="EG136" s="54">
        <v>0</v>
      </c>
      <c r="EH136" s="54">
        <f>Inputs!$F200*-1</f>
        <v>169431.66992192154</v>
      </c>
      <c r="EI136" s="54">
        <v>0</v>
      </c>
      <c r="EJ136" s="54">
        <v>0</v>
      </c>
      <c r="EK136" s="54">
        <f>Inputs!$F200*-1</f>
        <v>169431.66992192154</v>
      </c>
      <c r="EL136" s="54">
        <v>0</v>
      </c>
      <c r="EM136" s="54">
        <v>0</v>
      </c>
      <c r="EN136" s="54">
        <f>Inputs!$F200*-1</f>
        <v>169431.66992192154</v>
      </c>
      <c r="EO136" s="54">
        <v>0</v>
      </c>
      <c r="EP136" s="54">
        <v>0</v>
      </c>
      <c r="EQ136" s="54">
        <f>Inputs!$F200*-1</f>
        <v>169431.66992192154</v>
      </c>
      <c r="ER136" s="54">
        <v>0</v>
      </c>
      <c r="ES136" s="54">
        <v>0</v>
      </c>
      <c r="ET136" s="54">
        <f>Inputs!$F200*-1</f>
        <v>169431.66992192154</v>
      </c>
      <c r="EU136" s="54">
        <v>0</v>
      </c>
      <c r="EV136" s="54">
        <v>0</v>
      </c>
      <c r="EW136" s="54">
        <f>Inputs!$F200*-1</f>
        <v>169431.66992192154</v>
      </c>
      <c r="EX136" s="54">
        <v>0</v>
      </c>
      <c r="EY136" s="54">
        <v>0</v>
      </c>
      <c r="EZ136" s="54">
        <f>Inputs!$F200*-1</f>
        <v>169431.66992192154</v>
      </c>
      <c r="FA136" s="54">
        <v>0</v>
      </c>
      <c r="FB136" s="54">
        <v>0</v>
      </c>
      <c r="FC136" s="54">
        <f>Inputs!$F200*-1</f>
        <v>169431.66992192154</v>
      </c>
      <c r="FD136" s="54">
        <v>0</v>
      </c>
      <c r="FE136" s="54">
        <v>0</v>
      </c>
      <c r="FF136" s="54">
        <f>Inputs!$F200*-1</f>
        <v>169431.66992192154</v>
      </c>
      <c r="FG136" s="54">
        <v>0</v>
      </c>
      <c r="FH136" s="54">
        <v>0</v>
      </c>
      <c r="FI136" s="54">
        <f>Inputs!$F200*-1</f>
        <v>169431.66992192154</v>
      </c>
      <c r="FJ136" s="54">
        <v>0</v>
      </c>
      <c r="FK136" s="54">
        <v>0</v>
      </c>
      <c r="FL136" s="54">
        <f>Inputs!$F200*-1</f>
        <v>169431.66992192154</v>
      </c>
      <c r="FM136" s="54">
        <v>0</v>
      </c>
      <c r="FN136" s="54">
        <v>0</v>
      </c>
      <c r="FO136" s="54">
        <f>Inputs!$F200*-1</f>
        <v>169431.66992192154</v>
      </c>
      <c r="FP136" s="54">
        <v>0</v>
      </c>
      <c r="FQ136" s="54">
        <v>0</v>
      </c>
      <c r="FR136" s="54">
        <f>Inputs!$F200*-1</f>
        <v>169431.66992192154</v>
      </c>
      <c r="FS136" s="54">
        <v>0</v>
      </c>
      <c r="FT136" s="54">
        <v>0</v>
      </c>
      <c r="FU136" s="54">
        <f>Inputs!$F200*-1</f>
        <v>169431.66992192154</v>
      </c>
      <c r="FV136" s="54">
        <v>0</v>
      </c>
      <c r="FW136" s="54">
        <v>0</v>
      </c>
      <c r="FX136" s="54">
        <f>Inputs!$F200*-1</f>
        <v>169431.66992192154</v>
      </c>
      <c r="FY136" s="54">
        <v>0</v>
      </c>
      <c r="FZ136" s="54">
        <v>0</v>
      </c>
      <c r="GA136" s="54">
        <f>Inputs!$F200*-1</f>
        <v>169431.66992192154</v>
      </c>
      <c r="GB136" s="54">
        <v>0</v>
      </c>
      <c r="GC136" s="54">
        <v>0</v>
      </c>
      <c r="GD136" s="54">
        <f>Inputs!$F200*-1</f>
        <v>169431.66992192154</v>
      </c>
      <c r="GE136" s="54">
        <v>0</v>
      </c>
      <c r="GF136" s="54">
        <v>0</v>
      </c>
      <c r="GG136" s="54">
        <f>Inputs!$F200*-1</f>
        <v>169431.66992192154</v>
      </c>
      <c r="GH136" s="54">
        <v>0</v>
      </c>
      <c r="GI136" s="54">
        <v>0</v>
      </c>
      <c r="GJ136" s="54">
        <f>Inputs!$F200*-1</f>
        <v>169431.66992192154</v>
      </c>
      <c r="GK136" s="54">
        <v>0</v>
      </c>
      <c r="GL136" s="54">
        <v>0</v>
      </c>
      <c r="GM136" s="54">
        <f>Inputs!$F200*-1</f>
        <v>169431.66992192154</v>
      </c>
      <c r="GN136" s="54">
        <v>0</v>
      </c>
      <c r="GO136" s="54">
        <v>0</v>
      </c>
      <c r="GP136" s="54">
        <f>Inputs!$F200*-1</f>
        <v>169431.66992192154</v>
      </c>
      <c r="GQ136" s="54">
        <v>0</v>
      </c>
      <c r="GR136" s="54">
        <v>0</v>
      </c>
      <c r="GS136" s="54">
        <f>Inputs!$F200*-1</f>
        <v>169431.66992192154</v>
      </c>
      <c r="GT136" s="54">
        <v>0</v>
      </c>
      <c r="GU136" s="54">
        <v>0</v>
      </c>
      <c r="GV136" s="54">
        <f>Inputs!$F200*-1</f>
        <v>169431.66992192154</v>
      </c>
      <c r="GW136" s="54">
        <v>0</v>
      </c>
      <c r="GX136" s="54">
        <v>0</v>
      </c>
      <c r="GY136" s="54">
        <f>Inputs!$F200*-1</f>
        <v>169431.66992192154</v>
      </c>
      <c r="GZ136" s="54">
        <v>0</v>
      </c>
      <c r="HA136" s="54">
        <v>0</v>
      </c>
      <c r="HB136" s="54">
        <f>Inputs!$F200*-1</f>
        <v>169431.66992192154</v>
      </c>
      <c r="HC136" s="54">
        <v>0</v>
      </c>
      <c r="HD136" s="54">
        <v>0</v>
      </c>
      <c r="HE136" s="54">
        <f>Inputs!$F200*-1</f>
        <v>169431.66992192154</v>
      </c>
      <c r="HF136" s="54">
        <v>0</v>
      </c>
      <c r="HG136" s="54">
        <v>0</v>
      </c>
      <c r="HH136" s="54">
        <f>Inputs!$F200*-1</f>
        <v>169431.66992192154</v>
      </c>
      <c r="HI136" s="54">
        <v>0</v>
      </c>
      <c r="HJ136" s="54">
        <v>0</v>
      </c>
      <c r="HK136" s="54">
        <f>Inputs!$F200*-1</f>
        <v>169431.66992192154</v>
      </c>
      <c r="HL136" s="54">
        <v>0</v>
      </c>
      <c r="HM136" s="54">
        <v>0</v>
      </c>
      <c r="HN136" s="54">
        <f>Inputs!$F200*-1</f>
        <v>169431.66992192154</v>
      </c>
      <c r="HO136" s="54">
        <v>0</v>
      </c>
      <c r="HP136" s="54">
        <v>0</v>
      </c>
      <c r="HQ136" s="54">
        <f>Inputs!$F200*-1</f>
        <v>169431.66992192154</v>
      </c>
      <c r="HR136" s="54">
        <v>0</v>
      </c>
      <c r="HS136" s="54">
        <v>0</v>
      </c>
      <c r="HT136" s="54">
        <f>Inputs!$F200*-1</f>
        <v>169431.66992192154</v>
      </c>
      <c r="HU136" s="54">
        <v>0</v>
      </c>
      <c r="HV136" s="54">
        <v>0</v>
      </c>
      <c r="HW136" s="54">
        <f>Inputs!$F200*-1</f>
        <v>169431.66992192154</v>
      </c>
      <c r="HX136" s="54">
        <v>0</v>
      </c>
      <c r="HY136" s="54">
        <v>0</v>
      </c>
      <c r="HZ136" s="54">
        <f>Inputs!$F200*-1</f>
        <v>169431.66992192154</v>
      </c>
      <c r="IA136" s="54">
        <v>0</v>
      </c>
      <c r="IB136" s="54">
        <v>0</v>
      </c>
      <c r="IC136" s="54">
        <f>Inputs!$F200*-1</f>
        <v>169431.66992192154</v>
      </c>
      <c r="ID136" s="54">
        <v>0</v>
      </c>
      <c r="IE136" s="54">
        <v>0</v>
      </c>
      <c r="IF136" s="54">
        <f>Inputs!$F200*-1</f>
        <v>169431.66992192154</v>
      </c>
      <c r="IG136" s="54">
        <v>0</v>
      </c>
      <c r="IH136" s="54">
        <v>0</v>
      </c>
      <c r="II136" s="54">
        <f>Inputs!$F200*-1</f>
        <v>169431.66992192154</v>
      </c>
      <c r="IJ136" s="54">
        <v>0</v>
      </c>
      <c r="IK136" s="54">
        <v>0</v>
      </c>
      <c r="IL136" s="54">
        <f>SUM(IL134:IL135)</f>
        <v>129558.54557112331</v>
      </c>
      <c r="IM136" s="54"/>
      <c r="IN136" s="54"/>
      <c r="IO136" s="54"/>
      <c r="IP136" s="54"/>
      <c r="IQ136" s="54"/>
      <c r="IR136" s="54"/>
      <c r="IS136" s="54"/>
      <c r="IT136" s="54"/>
      <c r="IU136" s="54"/>
      <c r="IV136" s="54"/>
      <c r="IW136" s="54"/>
      <c r="IX136" s="54"/>
      <c r="IY136" s="54"/>
      <c r="IZ136" s="54"/>
      <c r="JA136" s="54"/>
      <c r="JB136" s="54"/>
      <c r="JC136" s="54"/>
      <c r="JD136" s="54"/>
      <c r="JE136" s="54"/>
      <c r="JF136" s="54"/>
      <c r="JG136" s="54"/>
      <c r="JH136" s="54"/>
      <c r="JI136" s="54"/>
      <c r="JJ136" s="54"/>
      <c r="JK136" s="54"/>
      <c r="JL136" s="54"/>
      <c r="JM136" s="54"/>
      <c r="JN136" s="54"/>
      <c r="JO136" s="54"/>
      <c r="JP136" s="54"/>
      <c r="JQ136" s="54"/>
      <c r="JR136" s="54"/>
      <c r="JS136" s="54"/>
      <c r="JT136" s="54"/>
      <c r="JU136" s="54"/>
      <c r="JV136" s="54"/>
      <c r="JW136" s="54"/>
      <c r="JX136" s="54"/>
      <c r="JY136" s="54"/>
      <c r="JZ136" s="54"/>
      <c r="KA136" s="54"/>
      <c r="KB136" s="54"/>
      <c r="KC136" s="54"/>
      <c r="KD136" s="54"/>
      <c r="KE136" s="54"/>
      <c r="KF136" s="54"/>
      <c r="KG136" s="54"/>
      <c r="KH136" s="54"/>
      <c r="KI136" s="54"/>
      <c r="KJ136" s="54"/>
      <c r="KK136" s="54"/>
      <c r="KL136" s="54"/>
      <c r="KM136" s="54"/>
      <c r="KN136" s="54"/>
      <c r="KO136" s="54"/>
      <c r="KP136" s="54"/>
      <c r="KQ136" s="54"/>
      <c r="KR136" s="54"/>
      <c r="KS136" s="54"/>
      <c r="KT136" s="54"/>
      <c r="KU136" s="54"/>
      <c r="KV136" s="54"/>
      <c r="KW136" s="54"/>
      <c r="KX136" s="54"/>
      <c r="KY136" s="54"/>
      <c r="KZ136" s="54"/>
      <c r="LA136" s="54"/>
      <c r="LB136" s="54"/>
      <c r="LC136" s="54"/>
      <c r="LD136" s="54"/>
      <c r="LE136" s="54"/>
      <c r="LF136" s="54"/>
      <c r="LG136" s="54"/>
      <c r="LH136" s="54"/>
      <c r="LI136" s="54"/>
      <c r="LJ136" s="54"/>
      <c r="LK136" s="54"/>
      <c r="LL136" s="54"/>
      <c r="LM136" s="54"/>
      <c r="LN136" s="54"/>
      <c r="LO136" s="54"/>
      <c r="LP136" s="54"/>
      <c r="LQ136" s="54"/>
      <c r="LR136" s="54"/>
      <c r="LS136" s="54"/>
      <c r="LT136" s="54"/>
      <c r="LU136" s="54"/>
      <c r="LV136" s="54"/>
      <c r="LW136" s="54"/>
      <c r="LX136" s="54"/>
      <c r="LY136" s="54"/>
      <c r="LZ136" s="54"/>
      <c r="MA136" s="54"/>
      <c r="MB136" s="54"/>
      <c r="MC136" s="54"/>
      <c r="MD136" s="54"/>
      <c r="ME136" s="54"/>
      <c r="MF136" s="54"/>
      <c r="MG136" s="54"/>
      <c r="MH136" s="54"/>
      <c r="MI136" s="54"/>
      <c r="MJ136" s="54"/>
      <c r="MK136" s="54"/>
      <c r="ML136" s="54"/>
      <c r="MM136" s="54"/>
      <c r="MN136" s="54"/>
      <c r="MO136" s="54"/>
      <c r="MP136" s="54"/>
      <c r="MQ136" s="54"/>
      <c r="MR136" s="54"/>
      <c r="MS136" s="54"/>
      <c r="MT136" s="54"/>
      <c r="MU136" s="54"/>
      <c r="MV136" s="54"/>
      <c r="MW136" s="54"/>
      <c r="MX136" s="54"/>
      <c r="MY136" s="54"/>
      <c r="MZ136" s="54"/>
      <c r="NA136" s="54"/>
      <c r="NB136" s="54"/>
      <c r="NC136" s="54"/>
      <c r="ND136" s="54"/>
      <c r="NE136" s="54"/>
      <c r="NF136" s="54"/>
      <c r="NG136" s="54"/>
      <c r="NH136" s="54"/>
      <c r="NI136" s="54"/>
      <c r="NJ136" s="54"/>
      <c r="NK136" s="54"/>
      <c r="NL136" s="54"/>
      <c r="NM136" s="54"/>
      <c r="NN136" s="54"/>
      <c r="NO136" s="54"/>
      <c r="NP136" s="54"/>
      <c r="NQ136" s="54"/>
      <c r="NR136" s="54"/>
      <c r="NS136" s="54"/>
      <c r="NT136" s="54"/>
      <c r="NU136" s="54"/>
      <c r="NV136" s="54"/>
      <c r="NW136" s="54"/>
      <c r="NX136" s="54"/>
      <c r="NY136" s="54"/>
      <c r="NZ136" s="54"/>
      <c r="OA136" s="54"/>
      <c r="OB136" s="54"/>
      <c r="OC136" s="54"/>
      <c r="OD136" s="54"/>
      <c r="OE136" s="54"/>
      <c r="OF136" s="54"/>
      <c r="OG136" s="54"/>
      <c r="OH136" s="54"/>
      <c r="OI136" s="54"/>
      <c r="OJ136" s="54"/>
      <c r="OK136" s="54"/>
      <c r="OL136" s="54"/>
      <c r="OM136" s="54"/>
      <c r="ON136" s="54"/>
      <c r="OO136" s="54"/>
      <c r="OP136" s="54"/>
      <c r="OQ136" s="54"/>
      <c r="OR136" s="54"/>
      <c r="OS136" s="54"/>
      <c r="OT136" s="54"/>
      <c r="OU136" s="54"/>
      <c r="OV136" s="54"/>
      <c r="OW136" s="54"/>
      <c r="OX136" s="54"/>
      <c r="OY136" s="54"/>
      <c r="OZ136" s="54"/>
      <c r="PA136" s="54"/>
      <c r="PB136" s="54"/>
      <c r="PC136" s="54"/>
      <c r="PD136" s="54"/>
      <c r="PE136" s="54"/>
      <c r="PF136" s="54"/>
      <c r="PG136" s="54"/>
      <c r="PH136" s="54"/>
      <c r="PI136" s="54"/>
      <c r="PJ136" s="54"/>
      <c r="PK136" s="54"/>
      <c r="PL136" s="54"/>
      <c r="PM136" s="54"/>
      <c r="PN136" s="54"/>
      <c r="PO136" s="54"/>
      <c r="PP136" s="54"/>
      <c r="PQ136" s="54"/>
      <c r="PR136" s="54"/>
      <c r="PS136" s="54"/>
      <c r="PT136" s="54"/>
      <c r="PU136" s="54"/>
      <c r="PV136" s="54"/>
      <c r="PW136" s="54"/>
      <c r="PX136" s="54"/>
      <c r="PY136" s="54"/>
      <c r="PZ136" s="54"/>
      <c r="QA136" s="54"/>
      <c r="QB136" s="54"/>
      <c r="QC136" s="54"/>
      <c r="QD136" s="54"/>
      <c r="QE136" s="54"/>
      <c r="QF136" s="54"/>
      <c r="QG136" s="54"/>
      <c r="QH136" s="54"/>
      <c r="QI136" s="54"/>
      <c r="QJ136" s="54"/>
      <c r="QK136" s="54"/>
      <c r="QL136" s="54"/>
      <c r="QM136" s="54"/>
      <c r="QN136" s="54"/>
      <c r="QO136" s="54"/>
      <c r="QP136" s="54"/>
      <c r="QQ136" s="54"/>
      <c r="QR136" s="54"/>
      <c r="QS136" s="54"/>
      <c r="QT136" s="54"/>
      <c r="QU136" s="54"/>
    </row>
    <row r="137" spans="1:463" outlineLevel="1">
      <c r="H137" s="4"/>
    </row>
    <row r="138" spans="1:463" outlineLevel="1">
      <c r="B138" s="1" t="s">
        <v>466</v>
      </c>
      <c r="D138" s="7"/>
      <c r="E138" s="50"/>
      <c r="H138" s="70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5"/>
      <c r="DH138" s="45"/>
      <c r="DI138" s="45"/>
      <c r="DJ138" s="45"/>
      <c r="DK138" s="45"/>
      <c r="DL138" s="45"/>
      <c r="DM138" s="45"/>
      <c r="DN138" s="45"/>
      <c r="DO138" s="45"/>
      <c r="DP138" s="45"/>
      <c r="DQ138" s="45"/>
      <c r="DR138" s="45"/>
      <c r="DS138" s="45"/>
      <c r="DT138" s="45"/>
      <c r="DU138" s="45"/>
      <c r="DV138" s="45"/>
      <c r="DW138" s="45"/>
      <c r="DX138" s="45"/>
      <c r="DY138" s="45"/>
      <c r="DZ138" s="45"/>
      <c r="EA138" s="45"/>
      <c r="EB138" s="45"/>
      <c r="EC138" s="45"/>
      <c r="ED138" s="45"/>
      <c r="EE138" s="45"/>
      <c r="EF138" s="45"/>
      <c r="EG138" s="45"/>
      <c r="EH138" s="45"/>
      <c r="EI138" s="45"/>
      <c r="EJ138" s="45"/>
      <c r="EK138" s="45"/>
      <c r="EL138" s="45"/>
      <c r="EM138" s="45"/>
      <c r="EN138" s="45"/>
      <c r="EO138" s="45"/>
      <c r="EP138" s="45"/>
      <c r="EQ138" s="45"/>
      <c r="ER138" s="45"/>
      <c r="ES138" s="45"/>
      <c r="ET138" s="45"/>
      <c r="EU138" s="45"/>
      <c r="EV138" s="45"/>
      <c r="EW138" s="45"/>
      <c r="EX138" s="45"/>
      <c r="EY138" s="45"/>
      <c r="EZ138" s="45"/>
      <c r="FA138" s="45"/>
      <c r="FB138" s="45"/>
      <c r="FC138" s="45"/>
      <c r="FD138" s="45"/>
      <c r="FE138" s="45"/>
      <c r="FF138" s="45"/>
      <c r="FG138" s="45"/>
      <c r="FH138" s="45"/>
      <c r="FI138" s="45"/>
      <c r="FJ138" s="45"/>
      <c r="FK138" s="45"/>
      <c r="FL138" s="45"/>
      <c r="FM138" s="45"/>
      <c r="FN138" s="45"/>
      <c r="FO138" s="45"/>
      <c r="FP138" s="45"/>
      <c r="FQ138" s="45"/>
      <c r="FR138" s="45"/>
      <c r="FS138" s="45"/>
      <c r="FT138" s="45"/>
      <c r="FU138" s="45"/>
      <c r="FV138" s="45"/>
      <c r="FW138" s="45"/>
      <c r="FX138" s="45"/>
      <c r="FY138" s="45"/>
      <c r="FZ138" s="45"/>
      <c r="GA138" s="45"/>
      <c r="GB138" s="45"/>
      <c r="GC138" s="45"/>
      <c r="GD138" s="45"/>
      <c r="GE138" s="45"/>
      <c r="GF138" s="45"/>
      <c r="GG138" s="45"/>
      <c r="GH138" s="45"/>
      <c r="GI138" s="45"/>
      <c r="GJ138" s="45"/>
      <c r="GK138" s="45"/>
      <c r="GL138" s="45"/>
      <c r="GM138" s="45"/>
      <c r="GN138" s="45"/>
      <c r="GO138" s="45"/>
      <c r="GP138" s="45"/>
      <c r="GQ138" s="45"/>
      <c r="GR138" s="45"/>
      <c r="GS138" s="45"/>
      <c r="GT138" s="45"/>
      <c r="GU138" s="45"/>
      <c r="GV138" s="45"/>
      <c r="GW138" s="45"/>
      <c r="GX138" s="45"/>
      <c r="GY138" s="45"/>
      <c r="GZ138" s="45"/>
      <c r="HA138" s="45"/>
      <c r="HB138" s="45"/>
      <c r="HC138" s="45"/>
      <c r="HD138" s="45"/>
      <c r="HE138" s="45"/>
      <c r="HF138" s="45"/>
      <c r="HG138" s="45"/>
      <c r="HH138" s="45"/>
      <c r="HI138" s="45"/>
      <c r="HJ138" s="45"/>
      <c r="HK138" s="45"/>
      <c r="HL138" s="45"/>
      <c r="HM138" s="45"/>
      <c r="HN138" s="45"/>
      <c r="HO138" s="45"/>
      <c r="HP138" s="45"/>
      <c r="HQ138" s="45"/>
      <c r="HR138" s="45"/>
      <c r="HS138" s="45"/>
      <c r="HT138" s="45"/>
      <c r="HU138" s="45"/>
      <c r="HV138" s="45"/>
      <c r="HW138" s="45"/>
      <c r="HX138" s="45"/>
      <c r="HY138" s="45"/>
      <c r="HZ138" s="45"/>
      <c r="IA138" s="45"/>
      <c r="IB138" s="45"/>
      <c r="IC138" s="45"/>
      <c r="ID138" s="45"/>
      <c r="IE138" s="45"/>
      <c r="IF138" s="45"/>
      <c r="IG138" s="45"/>
      <c r="IH138" s="45"/>
      <c r="II138" s="45"/>
      <c r="IJ138" s="45"/>
      <c r="IK138" s="45"/>
      <c r="IL138" s="45"/>
      <c r="IM138" s="45"/>
      <c r="IN138" s="45"/>
      <c r="IO138" s="45"/>
      <c r="IP138" s="45"/>
      <c r="IQ138" s="45"/>
      <c r="IR138" s="45"/>
      <c r="IS138" s="45"/>
      <c r="IT138" s="45"/>
      <c r="IU138" s="45"/>
      <c r="IV138" s="45"/>
      <c r="IW138" s="45"/>
      <c r="IX138" s="45"/>
      <c r="IY138" s="45"/>
      <c r="IZ138" s="45"/>
      <c r="JA138" s="45"/>
      <c r="JB138" s="45"/>
      <c r="JC138" s="45"/>
      <c r="JD138" s="45"/>
      <c r="JE138" s="45"/>
      <c r="JF138" s="45"/>
      <c r="JG138" s="45"/>
      <c r="JH138" s="45"/>
      <c r="JI138" s="45"/>
      <c r="JJ138" s="45"/>
      <c r="JK138" s="45"/>
      <c r="JL138" s="45"/>
      <c r="JM138" s="45"/>
      <c r="JN138" s="45"/>
      <c r="JO138" s="45"/>
      <c r="JP138" s="45"/>
      <c r="JQ138" s="45"/>
      <c r="JR138" s="45"/>
      <c r="JS138" s="45"/>
      <c r="JT138" s="45"/>
      <c r="JU138" s="45"/>
      <c r="JV138" s="45"/>
      <c r="JW138" s="45"/>
      <c r="JX138" s="45"/>
      <c r="JY138" s="45"/>
      <c r="JZ138" s="45"/>
      <c r="KA138" s="45"/>
      <c r="KB138" s="45"/>
      <c r="KC138" s="45"/>
      <c r="KD138" s="45"/>
      <c r="KE138" s="45"/>
      <c r="KF138" s="45"/>
      <c r="KG138" s="45"/>
      <c r="KH138" s="45"/>
      <c r="KI138" s="45"/>
      <c r="KJ138" s="45"/>
      <c r="KK138" s="45"/>
      <c r="KL138" s="45"/>
      <c r="KM138" s="45"/>
      <c r="KN138" s="45"/>
      <c r="KO138" s="45"/>
      <c r="KP138" s="45"/>
      <c r="KQ138" s="45"/>
      <c r="KR138" s="45"/>
      <c r="KS138" s="45"/>
      <c r="KT138" s="45"/>
      <c r="KU138" s="45"/>
      <c r="KV138" s="45"/>
      <c r="KW138" s="45"/>
      <c r="KX138" s="45"/>
      <c r="KY138" s="45"/>
      <c r="KZ138" s="45"/>
      <c r="LA138" s="45"/>
      <c r="LB138" s="45"/>
      <c r="LC138" s="45"/>
      <c r="LD138" s="45"/>
      <c r="LE138" s="45"/>
      <c r="LF138" s="45"/>
      <c r="LG138" s="45"/>
      <c r="LH138" s="45"/>
      <c r="LI138" s="45"/>
      <c r="LJ138" s="45"/>
      <c r="LK138" s="45"/>
      <c r="LL138" s="45"/>
      <c r="LM138" s="45"/>
      <c r="LN138" s="45"/>
      <c r="LO138" s="45"/>
      <c r="LP138" s="45"/>
      <c r="LQ138" s="45"/>
      <c r="LR138" s="45"/>
      <c r="LS138" s="45"/>
      <c r="LT138" s="45"/>
      <c r="LU138" s="45"/>
      <c r="LV138" s="45"/>
      <c r="LW138" s="45"/>
      <c r="LX138" s="45"/>
      <c r="LY138" s="45"/>
      <c r="LZ138" s="45"/>
      <c r="MA138" s="45"/>
      <c r="MB138" s="45"/>
      <c r="MC138" s="45"/>
      <c r="MD138" s="45"/>
      <c r="ME138" s="45"/>
      <c r="MF138" s="45"/>
      <c r="MG138" s="45"/>
      <c r="MH138" s="45"/>
      <c r="MI138" s="45"/>
      <c r="MJ138" s="45"/>
      <c r="MK138" s="45"/>
      <c r="ML138" s="45"/>
      <c r="MM138" s="45"/>
      <c r="MN138" s="45"/>
      <c r="MO138" s="45"/>
      <c r="MP138" s="45"/>
      <c r="MQ138" s="45"/>
      <c r="MR138" s="45"/>
      <c r="MS138" s="45"/>
      <c r="MT138" s="45"/>
      <c r="MU138" s="45"/>
      <c r="MV138" s="45"/>
      <c r="MW138" s="45"/>
      <c r="MX138" s="45"/>
      <c r="MY138" s="45"/>
      <c r="MZ138" s="45"/>
      <c r="NA138" s="45"/>
      <c r="NB138" s="45"/>
      <c r="NC138" s="45"/>
      <c r="ND138" s="45"/>
      <c r="NE138" s="45"/>
      <c r="NF138" s="45"/>
      <c r="NG138" s="45"/>
      <c r="NH138" s="45"/>
      <c r="NI138" s="45"/>
      <c r="NJ138" s="45"/>
      <c r="NK138" s="45"/>
      <c r="NL138" s="45"/>
      <c r="NM138" s="45"/>
      <c r="NN138" s="45"/>
      <c r="NO138" s="45"/>
      <c r="NP138" s="45"/>
      <c r="NQ138" s="45"/>
      <c r="NR138" s="45"/>
      <c r="NS138" s="45"/>
      <c r="NT138" s="45"/>
      <c r="NU138" s="45"/>
      <c r="NV138" s="45"/>
      <c r="NW138" s="45"/>
      <c r="NX138" s="45"/>
      <c r="NY138" s="45"/>
      <c r="NZ138" s="45"/>
      <c r="OA138" s="45"/>
      <c r="OB138" s="45"/>
      <c r="OC138" s="45"/>
      <c r="OD138" s="45"/>
      <c r="OE138" s="45"/>
      <c r="OF138" s="45"/>
      <c r="OG138" s="45"/>
      <c r="OH138" s="45"/>
      <c r="OI138" s="45"/>
      <c r="OJ138" s="45"/>
      <c r="OK138" s="45"/>
      <c r="OL138" s="45"/>
      <c r="OM138" s="45"/>
      <c r="ON138" s="45"/>
      <c r="OO138" s="45"/>
      <c r="OP138" s="45"/>
      <c r="OQ138" s="45"/>
      <c r="OR138" s="45"/>
      <c r="OS138" s="45"/>
      <c r="OT138" s="45"/>
      <c r="OU138" s="45"/>
      <c r="OV138" s="45"/>
      <c r="OW138" s="45"/>
      <c r="OX138" s="45"/>
      <c r="OY138" s="45"/>
      <c r="OZ138" s="45"/>
      <c r="PA138" s="45"/>
      <c r="PB138" s="45"/>
      <c r="PC138" s="45"/>
      <c r="PD138" s="45"/>
      <c r="PE138" s="45"/>
      <c r="PF138" s="45"/>
      <c r="PG138" s="45"/>
      <c r="PH138" s="45"/>
      <c r="PI138" s="45"/>
      <c r="PJ138" s="45"/>
      <c r="PK138" s="45"/>
      <c r="PL138" s="45"/>
      <c r="PM138" s="45"/>
      <c r="PN138" s="45"/>
      <c r="PO138" s="45"/>
      <c r="PP138" s="45"/>
      <c r="PQ138" s="45"/>
      <c r="PR138" s="45"/>
      <c r="PS138" s="45"/>
      <c r="PT138" s="45"/>
      <c r="PU138" s="45"/>
      <c r="PV138" s="45"/>
      <c r="PW138" s="45"/>
      <c r="PX138" s="45"/>
      <c r="PY138" s="45"/>
      <c r="PZ138" s="45"/>
      <c r="QA138" s="45"/>
      <c r="QB138" s="45"/>
      <c r="QC138" s="45"/>
      <c r="QD138" s="45"/>
      <c r="QE138" s="45"/>
      <c r="QF138" s="45"/>
      <c r="QG138" s="45"/>
      <c r="QH138" s="45"/>
      <c r="QI138" s="45"/>
      <c r="QJ138" s="45"/>
      <c r="QK138" s="45"/>
      <c r="QL138" s="45"/>
      <c r="QM138" s="45"/>
      <c r="QN138" s="45"/>
      <c r="QO138" s="45"/>
      <c r="QP138" s="45"/>
      <c r="QQ138" s="45"/>
      <c r="QR138" s="45"/>
      <c r="QS138" s="45"/>
      <c r="QT138" s="45"/>
      <c r="QU138" s="45"/>
    </row>
    <row r="139" spans="1:463" outlineLevel="1">
      <c r="C139" s="75" t="s">
        <v>467</v>
      </c>
      <c r="E139" s="50" t="s">
        <v>95</v>
      </c>
      <c r="G139" s="32"/>
      <c r="H139" s="66">
        <f>SUM(I139:QJ139)</f>
        <v>113775</v>
      </c>
      <c r="I139" s="45">
        <f>Inputs!E190*Inputs!E179</f>
        <v>113775</v>
      </c>
      <c r="J139" s="45">
        <v>0</v>
      </c>
      <c r="K139" s="45">
        <v>0</v>
      </c>
      <c r="L139" s="45">
        <v>0</v>
      </c>
      <c r="M139" s="45">
        <v>0</v>
      </c>
      <c r="N139" s="45">
        <v>0</v>
      </c>
      <c r="O139" s="45">
        <v>0</v>
      </c>
      <c r="P139" s="45">
        <v>0</v>
      </c>
      <c r="Q139" s="45">
        <v>0</v>
      </c>
      <c r="R139" s="45">
        <v>0</v>
      </c>
      <c r="S139" s="45">
        <v>0</v>
      </c>
      <c r="T139" s="45">
        <v>0</v>
      </c>
      <c r="U139" s="45">
        <v>0</v>
      </c>
      <c r="V139" s="45">
        <v>0</v>
      </c>
      <c r="W139" s="45">
        <v>0</v>
      </c>
      <c r="X139" s="45">
        <v>0</v>
      </c>
      <c r="Y139" s="45">
        <v>0</v>
      </c>
      <c r="Z139" s="45">
        <v>0</v>
      </c>
      <c r="AA139" s="45">
        <v>0</v>
      </c>
      <c r="AB139" s="45">
        <v>0</v>
      </c>
      <c r="AC139" s="45">
        <v>0</v>
      </c>
      <c r="AD139" s="45">
        <v>0</v>
      </c>
      <c r="AE139" s="45">
        <v>0</v>
      </c>
      <c r="AF139" s="45">
        <v>0</v>
      </c>
      <c r="AG139" s="45">
        <v>0</v>
      </c>
      <c r="AH139" s="45">
        <v>0</v>
      </c>
      <c r="AI139" s="45">
        <v>0</v>
      </c>
      <c r="AJ139" s="45">
        <v>0</v>
      </c>
      <c r="AK139" s="45">
        <v>0</v>
      </c>
      <c r="AL139" s="45">
        <v>0</v>
      </c>
      <c r="AM139" s="45">
        <v>0</v>
      </c>
      <c r="AN139" s="45">
        <v>0</v>
      </c>
      <c r="AO139" s="45">
        <v>0</v>
      </c>
      <c r="AP139" s="45">
        <v>0</v>
      </c>
      <c r="AQ139" s="45">
        <v>0</v>
      </c>
      <c r="AR139" s="45">
        <v>0</v>
      </c>
      <c r="AS139" s="45">
        <v>0</v>
      </c>
      <c r="AT139" s="45">
        <v>0</v>
      </c>
      <c r="AU139" s="45">
        <v>0</v>
      </c>
      <c r="AV139" s="45">
        <v>0</v>
      </c>
      <c r="AW139" s="45">
        <v>0</v>
      </c>
      <c r="AX139" s="45">
        <v>0</v>
      </c>
      <c r="AY139" s="45">
        <v>0</v>
      </c>
      <c r="AZ139" s="45">
        <v>0</v>
      </c>
      <c r="BA139" s="45">
        <v>0</v>
      </c>
      <c r="BB139" s="45">
        <v>0</v>
      </c>
      <c r="BC139" s="45">
        <v>0</v>
      </c>
      <c r="BD139" s="45">
        <v>0</v>
      </c>
      <c r="BE139" s="45">
        <v>0</v>
      </c>
      <c r="BF139" s="45">
        <v>0</v>
      </c>
      <c r="BG139" s="45">
        <v>0</v>
      </c>
      <c r="BH139" s="45">
        <v>0</v>
      </c>
      <c r="BI139" s="45">
        <v>0</v>
      </c>
      <c r="BJ139" s="45">
        <v>0</v>
      </c>
      <c r="BK139" s="45">
        <v>0</v>
      </c>
      <c r="BL139" s="45">
        <v>0</v>
      </c>
      <c r="BM139" s="45">
        <v>0</v>
      </c>
      <c r="BN139" s="45">
        <v>0</v>
      </c>
      <c r="BO139" s="45">
        <v>0</v>
      </c>
      <c r="BP139" s="45">
        <v>0</v>
      </c>
      <c r="BQ139" s="45">
        <v>0</v>
      </c>
      <c r="BR139" s="45">
        <v>0</v>
      </c>
      <c r="BS139" s="45">
        <v>0</v>
      </c>
      <c r="BT139" s="45">
        <v>0</v>
      </c>
      <c r="BU139" s="45">
        <v>0</v>
      </c>
      <c r="BV139" s="45">
        <v>0</v>
      </c>
      <c r="BW139" s="45">
        <v>0</v>
      </c>
      <c r="BX139" s="45">
        <v>0</v>
      </c>
      <c r="BY139" s="45">
        <v>0</v>
      </c>
      <c r="BZ139" s="45">
        <v>0</v>
      </c>
      <c r="CA139" s="45">
        <v>0</v>
      </c>
      <c r="CB139" s="45">
        <v>0</v>
      </c>
      <c r="CC139" s="45">
        <v>0</v>
      </c>
      <c r="CD139" s="45">
        <v>0</v>
      </c>
      <c r="CE139" s="45">
        <v>0</v>
      </c>
      <c r="CF139" s="45">
        <v>0</v>
      </c>
      <c r="CG139" s="45">
        <v>0</v>
      </c>
      <c r="CH139" s="45">
        <v>0</v>
      </c>
      <c r="CI139" s="45">
        <v>0</v>
      </c>
      <c r="CJ139" s="45">
        <v>0</v>
      </c>
      <c r="CK139" s="45">
        <v>0</v>
      </c>
      <c r="CL139" s="45">
        <v>0</v>
      </c>
      <c r="CM139" s="45">
        <v>0</v>
      </c>
      <c r="CN139" s="45">
        <v>0</v>
      </c>
      <c r="CO139" s="45">
        <v>0</v>
      </c>
      <c r="CP139" s="45">
        <v>0</v>
      </c>
      <c r="CQ139" s="45">
        <v>0</v>
      </c>
      <c r="CR139" s="45">
        <v>0</v>
      </c>
      <c r="CS139" s="45">
        <v>0</v>
      </c>
      <c r="CT139" s="45">
        <v>0</v>
      </c>
      <c r="CU139" s="45">
        <v>0</v>
      </c>
      <c r="CV139" s="45">
        <v>0</v>
      </c>
      <c r="CW139" s="45">
        <v>0</v>
      </c>
      <c r="CX139" s="45">
        <v>0</v>
      </c>
      <c r="CY139" s="45">
        <v>0</v>
      </c>
      <c r="CZ139" s="45">
        <v>0</v>
      </c>
      <c r="DA139" s="45">
        <v>0</v>
      </c>
      <c r="DB139" s="45">
        <v>0</v>
      </c>
      <c r="DC139" s="45">
        <v>0</v>
      </c>
      <c r="DD139" s="45">
        <v>0</v>
      </c>
      <c r="DE139" s="45">
        <v>0</v>
      </c>
      <c r="DF139" s="45">
        <v>0</v>
      </c>
      <c r="DG139" s="45">
        <v>0</v>
      </c>
      <c r="DH139" s="45">
        <v>0</v>
      </c>
      <c r="DI139" s="45">
        <v>0</v>
      </c>
      <c r="DJ139" s="45">
        <v>0</v>
      </c>
      <c r="DK139" s="45">
        <v>0</v>
      </c>
      <c r="DL139" s="45">
        <v>0</v>
      </c>
      <c r="DM139" s="45">
        <v>0</v>
      </c>
      <c r="DN139" s="45">
        <v>0</v>
      </c>
      <c r="DO139" s="45">
        <v>0</v>
      </c>
      <c r="DP139" s="45">
        <v>0</v>
      </c>
      <c r="DQ139" s="45">
        <v>0</v>
      </c>
      <c r="DR139" s="45">
        <v>0</v>
      </c>
      <c r="DS139" s="45">
        <v>0</v>
      </c>
      <c r="DT139" s="45">
        <v>0</v>
      </c>
      <c r="DU139" s="45">
        <v>0</v>
      </c>
      <c r="DV139" s="45">
        <v>0</v>
      </c>
      <c r="DW139" s="45">
        <v>0</v>
      </c>
      <c r="DX139" s="45">
        <v>0</v>
      </c>
      <c r="DY139" s="45">
        <v>0</v>
      </c>
      <c r="DZ139" s="45">
        <v>0</v>
      </c>
      <c r="EA139" s="45">
        <v>0</v>
      </c>
      <c r="EB139" s="45">
        <v>0</v>
      </c>
      <c r="EC139" s="45">
        <v>0</v>
      </c>
      <c r="ED139" s="45">
        <v>0</v>
      </c>
      <c r="EE139" s="45">
        <v>0</v>
      </c>
      <c r="EF139" s="45">
        <v>0</v>
      </c>
      <c r="EG139" s="45">
        <v>0</v>
      </c>
      <c r="EH139" s="45">
        <v>0</v>
      </c>
      <c r="EI139" s="45">
        <v>0</v>
      </c>
      <c r="EJ139" s="45">
        <v>0</v>
      </c>
      <c r="EK139" s="45">
        <v>0</v>
      </c>
      <c r="EL139" s="45">
        <v>0</v>
      </c>
      <c r="EM139" s="45">
        <v>0</v>
      </c>
      <c r="EN139" s="45">
        <v>0</v>
      </c>
      <c r="EO139" s="45">
        <v>0</v>
      </c>
      <c r="EP139" s="45">
        <v>0</v>
      </c>
      <c r="EQ139" s="45">
        <v>0</v>
      </c>
      <c r="ER139" s="45">
        <v>0</v>
      </c>
      <c r="ES139" s="45">
        <v>0</v>
      </c>
      <c r="ET139" s="45">
        <v>0</v>
      </c>
      <c r="EU139" s="45">
        <v>0</v>
      </c>
      <c r="EV139" s="45">
        <v>0</v>
      </c>
      <c r="EW139" s="45">
        <v>0</v>
      </c>
      <c r="EX139" s="45">
        <v>0</v>
      </c>
      <c r="EY139" s="45">
        <v>0</v>
      </c>
      <c r="EZ139" s="45">
        <v>0</v>
      </c>
      <c r="FA139" s="45">
        <v>0</v>
      </c>
      <c r="FB139" s="45">
        <v>0</v>
      </c>
      <c r="FC139" s="45">
        <v>0</v>
      </c>
      <c r="FD139" s="45">
        <v>0</v>
      </c>
      <c r="FE139" s="45">
        <v>0</v>
      </c>
      <c r="FF139" s="45">
        <v>0</v>
      </c>
      <c r="FG139" s="45">
        <v>0</v>
      </c>
      <c r="FH139" s="45">
        <v>0</v>
      </c>
      <c r="FI139" s="45">
        <v>0</v>
      </c>
      <c r="FJ139" s="45">
        <v>0</v>
      </c>
      <c r="FK139" s="45">
        <v>0</v>
      </c>
      <c r="FL139" s="45">
        <v>0</v>
      </c>
      <c r="FM139" s="45">
        <v>0</v>
      </c>
      <c r="FN139" s="45">
        <v>0</v>
      </c>
      <c r="FO139" s="45">
        <v>0</v>
      </c>
      <c r="FP139" s="45">
        <v>0</v>
      </c>
      <c r="FQ139" s="45">
        <v>0</v>
      </c>
      <c r="FR139" s="45">
        <v>0</v>
      </c>
      <c r="FS139" s="45">
        <v>0</v>
      </c>
      <c r="FT139" s="45">
        <v>0</v>
      </c>
      <c r="FU139" s="45">
        <v>0</v>
      </c>
      <c r="FV139" s="45">
        <v>0</v>
      </c>
      <c r="FW139" s="45">
        <v>0</v>
      </c>
      <c r="FX139" s="45">
        <v>0</v>
      </c>
      <c r="FY139" s="45">
        <v>0</v>
      </c>
      <c r="FZ139" s="45">
        <v>0</v>
      </c>
      <c r="GA139" s="45">
        <v>0</v>
      </c>
      <c r="GB139" s="45">
        <v>0</v>
      </c>
      <c r="GC139" s="45">
        <v>0</v>
      </c>
      <c r="GD139" s="45">
        <v>0</v>
      </c>
      <c r="GE139" s="45">
        <v>0</v>
      </c>
      <c r="GF139" s="45">
        <v>0</v>
      </c>
      <c r="GG139" s="45">
        <v>0</v>
      </c>
      <c r="GH139" s="45">
        <v>0</v>
      </c>
      <c r="GI139" s="45">
        <v>0</v>
      </c>
      <c r="GJ139" s="45">
        <v>0</v>
      </c>
      <c r="GK139" s="45">
        <v>0</v>
      </c>
      <c r="GL139" s="45">
        <v>0</v>
      </c>
      <c r="GM139" s="45">
        <v>0</v>
      </c>
      <c r="GN139" s="45">
        <v>0</v>
      </c>
      <c r="GO139" s="45">
        <v>0</v>
      </c>
      <c r="GP139" s="45">
        <v>0</v>
      </c>
      <c r="GQ139" s="45">
        <v>0</v>
      </c>
      <c r="GR139" s="45">
        <v>0</v>
      </c>
      <c r="GS139" s="45">
        <v>0</v>
      </c>
      <c r="GT139" s="45">
        <v>0</v>
      </c>
      <c r="GU139" s="45">
        <v>0</v>
      </c>
      <c r="GV139" s="45">
        <v>0</v>
      </c>
      <c r="GW139" s="45">
        <v>0</v>
      </c>
      <c r="GX139" s="45">
        <v>0</v>
      </c>
      <c r="GY139" s="45">
        <v>0</v>
      </c>
      <c r="GZ139" s="45">
        <v>0</v>
      </c>
      <c r="HA139" s="45">
        <v>0</v>
      </c>
      <c r="HB139" s="45">
        <v>0</v>
      </c>
      <c r="HC139" s="45">
        <v>0</v>
      </c>
      <c r="HD139" s="45">
        <v>0</v>
      </c>
      <c r="HE139" s="45">
        <v>0</v>
      </c>
      <c r="HF139" s="45">
        <v>0</v>
      </c>
      <c r="HG139" s="45">
        <v>0</v>
      </c>
      <c r="HH139" s="45">
        <v>0</v>
      </c>
      <c r="HI139" s="45">
        <v>0</v>
      </c>
      <c r="HJ139" s="45">
        <v>0</v>
      </c>
      <c r="HK139" s="45">
        <v>0</v>
      </c>
      <c r="HL139" s="45">
        <v>0</v>
      </c>
      <c r="HM139" s="45">
        <v>0</v>
      </c>
      <c r="HN139" s="45">
        <v>0</v>
      </c>
      <c r="HO139" s="45">
        <v>0</v>
      </c>
      <c r="HP139" s="45">
        <v>0</v>
      </c>
      <c r="HQ139" s="45">
        <v>0</v>
      </c>
      <c r="HR139" s="45">
        <v>0</v>
      </c>
      <c r="HS139" s="45">
        <v>0</v>
      </c>
      <c r="HT139" s="45">
        <v>0</v>
      </c>
      <c r="HU139" s="45">
        <v>0</v>
      </c>
      <c r="HV139" s="45">
        <v>0</v>
      </c>
      <c r="HW139" s="45">
        <v>0</v>
      </c>
      <c r="HX139" s="45">
        <v>0</v>
      </c>
      <c r="HY139" s="45">
        <v>0</v>
      </c>
      <c r="HZ139" s="45">
        <v>0</v>
      </c>
      <c r="IA139" s="45">
        <v>0</v>
      </c>
      <c r="IB139" s="45">
        <v>0</v>
      </c>
      <c r="IC139" s="45">
        <v>0</v>
      </c>
      <c r="ID139" s="45">
        <v>0</v>
      </c>
      <c r="IE139" s="45">
        <v>0</v>
      </c>
      <c r="IF139" s="45">
        <v>0</v>
      </c>
      <c r="IG139" s="45">
        <v>0</v>
      </c>
      <c r="IH139" s="45">
        <v>0</v>
      </c>
      <c r="II139" s="45">
        <v>0</v>
      </c>
      <c r="IJ139" s="45">
        <v>0</v>
      </c>
      <c r="IK139" s="45">
        <v>0</v>
      </c>
      <c r="IL139" s="45">
        <v>0</v>
      </c>
      <c r="IM139" s="45">
        <v>0</v>
      </c>
      <c r="IN139" s="45">
        <v>0</v>
      </c>
      <c r="IO139" s="45">
        <v>0</v>
      </c>
      <c r="IP139" s="45">
        <v>0</v>
      </c>
      <c r="IQ139" s="45">
        <v>0</v>
      </c>
      <c r="IR139" s="45">
        <v>0</v>
      </c>
      <c r="IS139" s="45">
        <v>0</v>
      </c>
      <c r="IT139" s="45">
        <v>0</v>
      </c>
      <c r="IU139" s="45">
        <v>0</v>
      </c>
      <c r="IV139" s="45">
        <v>0</v>
      </c>
      <c r="IW139" s="45">
        <v>0</v>
      </c>
      <c r="IX139" s="45">
        <v>0</v>
      </c>
      <c r="IY139" s="45">
        <v>0</v>
      </c>
      <c r="IZ139" s="45">
        <v>0</v>
      </c>
      <c r="JA139" s="45">
        <v>0</v>
      </c>
      <c r="JB139" s="45">
        <v>0</v>
      </c>
      <c r="JC139" s="45">
        <v>0</v>
      </c>
      <c r="JD139" s="45">
        <v>0</v>
      </c>
      <c r="JE139" s="45">
        <v>0</v>
      </c>
      <c r="JF139" s="45">
        <v>0</v>
      </c>
      <c r="JG139" s="45">
        <v>0</v>
      </c>
      <c r="JH139" s="45">
        <v>0</v>
      </c>
      <c r="JI139" s="45">
        <v>0</v>
      </c>
      <c r="JJ139" s="45">
        <v>0</v>
      </c>
      <c r="JK139" s="45">
        <v>0</v>
      </c>
      <c r="JL139" s="45">
        <v>0</v>
      </c>
      <c r="JM139" s="45">
        <v>0</v>
      </c>
      <c r="JN139" s="45">
        <v>0</v>
      </c>
      <c r="JO139" s="45">
        <v>0</v>
      </c>
      <c r="JP139" s="45">
        <v>0</v>
      </c>
      <c r="JQ139" s="45">
        <v>0</v>
      </c>
      <c r="JR139" s="45">
        <v>0</v>
      </c>
      <c r="JS139" s="45">
        <v>0</v>
      </c>
      <c r="JT139" s="45">
        <v>0</v>
      </c>
      <c r="JU139" s="45">
        <v>0</v>
      </c>
      <c r="JV139" s="45">
        <v>0</v>
      </c>
      <c r="JW139" s="45">
        <v>0</v>
      </c>
      <c r="JX139" s="45">
        <v>0</v>
      </c>
      <c r="JY139" s="45">
        <v>0</v>
      </c>
      <c r="JZ139" s="45">
        <v>0</v>
      </c>
      <c r="KA139" s="45">
        <v>0</v>
      </c>
      <c r="KB139" s="45">
        <v>0</v>
      </c>
      <c r="KC139" s="45">
        <v>0</v>
      </c>
      <c r="KD139" s="45">
        <v>0</v>
      </c>
      <c r="KE139" s="45">
        <v>0</v>
      </c>
      <c r="KF139" s="45">
        <v>0</v>
      </c>
      <c r="KG139" s="45">
        <v>0</v>
      </c>
      <c r="KH139" s="45">
        <v>0</v>
      </c>
      <c r="KI139" s="45">
        <v>0</v>
      </c>
      <c r="KJ139" s="45">
        <v>0</v>
      </c>
      <c r="KK139" s="45">
        <v>0</v>
      </c>
      <c r="KL139" s="45">
        <v>0</v>
      </c>
      <c r="KM139" s="45">
        <v>0</v>
      </c>
      <c r="KN139" s="45">
        <v>0</v>
      </c>
      <c r="KO139" s="45">
        <v>0</v>
      </c>
      <c r="KP139" s="45">
        <v>0</v>
      </c>
      <c r="KQ139" s="45">
        <v>0</v>
      </c>
      <c r="KR139" s="45">
        <v>0</v>
      </c>
      <c r="KS139" s="45">
        <v>0</v>
      </c>
      <c r="KT139" s="45">
        <v>0</v>
      </c>
      <c r="KU139" s="45">
        <v>0</v>
      </c>
      <c r="KV139" s="45">
        <v>0</v>
      </c>
      <c r="KW139" s="45">
        <v>0</v>
      </c>
      <c r="KX139" s="45">
        <v>0</v>
      </c>
      <c r="KY139" s="45">
        <v>0</v>
      </c>
      <c r="KZ139" s="45">
        <v>0</v>
      </c>
      <c r="LA139" s="45">
        <v>0</v>
      </c>
      <c r="LB139" s="45">
        <v>0</v>
      </c>
      <c r="LC139" s="45">
        <v>0</v>
      </c>
      <c r="LD139" s="45">
        <v>0</v>
      </c>
      <c r="LE139" s="45">
        <v>0</v>
      </c>
      <c r="LF139" s="45">
        <v>0</v>
      </c>
      <c r="LG139" s="45">
        <v>0</v>
      </c>
      <c r="LH139" s="45">
        <v>0</v>
      </c>
      <c r="LI139" s="45">
        <v>0</v>
      </c>
      <c r="LJ139" s="45">
        <v>0</v>
      </c>
      <c r="LK139" s="45">
        <v>0</v>
      </c>
      <c r="LL139" s="45">
        <v>0</v>
      </c>
      <c r="LM139" s="45">
        <v>0</v>
      </c>
      <c r="LN139" s="45">
        <v>0</v>
      </c>
      <c r="LO139" s="45">
        <v>0</v>
      </c>
      <c r="LP139" s="45">
        <v>0</v>
      </c>
      <c r="LQ139" s="45">
        <v>0</v>
      </c>
      <c r="LR139" s="45">
        <v>0</v>
      </c>
      <c r="LS139" s="45">
        <v>0</v>
      </c>
      <c r="LT139" s="45">
        <v>0</v>
      </c>
      <c r="LU139" s="45"/>
      <c r="LV139" s="45"/>
      <c r="LW139" s="45"/>
      <c r="LX139" s="45"/>
      <c r="LY139" s="45"/>
      <c r="LZ139" s="45"/>
      <c r="MA139" s="45"/>
      <c r="MB139" s="45"/>
      <c r="MC139" s="45"/>
      <c r="MD139" s="45"/>
      <c r="ME139" s="45"/>
      <c r="MF139" s="45"/>
      <c r="MG139" s="45"/>
      <c r="MH139" s="45"/>
      <c r="MI139" s="45"/>
      <c r="MJ139" s="45"/>
      <c r="MK139" s="45"/>
      <c r="ML139" s="45"/>
      <c r="MM139" s="45"/>
      <c r="MN139" s="45"/>
      <c r="MO139" s="45"/>
      <c r="MP139" s="45"/>
      <c r="MQ139" s="45"/>
      <c r="MR139" s="45"/>
      <c r="MS139" s="45"/>
      <c r="MT139" s="45"/>
      <c r="MU139" s="45"/>
      <c r="MV139" s="45"/>
      <c r="MW139" s="45"/>
      <c r="MX139" s="45"/>
      <c r="MY139" s="45"/>
      <c r="MZ139" s="45"/>
      <c r="NA139" s="45"/>
      <c r="NB139" s="45"/>
      <c r="NC139" s="45"/>
      <c r="ND139" s="45"/>
      <c r="NE139" s="45"/>
      <c r="NF139" s="45"/>
      <c r="NG139" s="45"/>
      <c r="NH139" s="45"/>
      <c r="NI139" s="45"/>
      <c r="NJ139" s="45"/>
      <c r="NK139" s="45"/>
      <c r="NL139" s="45"/>
      <c r="NM139" s="45"/>
      <c r="NN139" s="45"/>
      <c r="NO139" s="45"/>
      <c r="NP139" s="45"/>
      <c r="NQ139" s="45"/>
      <c r="NR139" s="45"/>
      <c r="NS139" s="45"/>
      <c r="NT139" s="45"/>
      <c r="NU139" s="45"/>
      <c r="NV139" s="45"/>
      <c r="NW139" s="45"/>
      <c r="NX139" s="45"/>
      <c r="NY139" s="45"/>
      <c r="NZ139" s="45"/>
      <c r="OA139" s="45"/>
      <c r="OB139" s="45"/>
      <c r="OC139" s="45"/>
      <c r="OD139" s="45"/>
      <c r="OE139" s="45"/>
      <c r="OF139" s="45"/>
      <c r="OG139" s="45"/>
      <c r="OH139" s="45"/>
      <c r="OI139" s="45"/>
      <c r="OJ139" s="45"/>
      <c r="OK139" s="45"/>
      <c r="OL139" s="45"/>
      <c r="OM139" s="45"/>
      <c r="ON139" s="45"/>
      <c r="OO139" s="45"/>
      <c r="OP139" s="45"/>
      <c r="OQ139" s="45"/>
      <c r="OR139" s="45"/>
      <c r="OS139" s="45"/>
      <c r="OT139" s="45"/>
      <c r="OU139" s="45"/>
      <c r="OV139" s="45"/>
      <c r="OW139" s="45"/>
      <c r="OX139" s="45"/>
      <c r="OY139" s="45"/>
      <c r="OZ139" s="45"/>
      <c r="PA139" s="45"/>
      <c r="PB139" s="45"/>
      <c r="PC139" s="45"/>
      <c r="PD139" s="45"/>
      <c r="PE139" s="45"/>
      <c r="PF139" s="45"/>
      <c r="PG139" s="45"/>
      <c r="PH139" s="45"/>
      <c r="PI139" s="45"/>
      <c r="PJ139" s="45"/>
      <c r="PK139" s="45"/>
      <c r="PL139" s="45"/>
      <c r="PM139" s="45"/>
      <c r="PN139" s="45"/>
      <c r="PO139" s="45"/>
      <c r="PP139" s="45"/>
      <c r="PQ139" s="45"/>
      <c r="PR139" s="45"/>
      <c r="PS139" s="45"/>
      <c r="PT139" s="45"/>
      <c r="PU139" s="45"/>
      <c r="PV139" s="45"/>
      <c r="PW139" s="45"/>
      <c r="PX139" s="45"/>
      <c r="PY139" s="45"/>
      <c r="PZ139" s="45"/>
      <c r="QA139" s="45"/>
      <c r="QB139" s="45"/>
      <c r="QC139" s="45"/>
      <c r="QD139" s="45"/>
      <c r="QE139" s="45"/>
      <c r="QF139" s="45"/>
      <c r="QG139" s="45"/>
      <c r="QH139" s="45"/>
      <c r="QI139" s="45"/>
      <c r="QJ139" s="45"/>
      <c r="QK139" s="45"/>
      <c r="QL139" s="45"/>
      <c r="QM139" s="45"/>
      <c r="QN139" s="45"/>
      <c r="QO139" s="45"/>
      <c r="QP139" s="45"/>
      <c r="QQ139" s="45"/>
      <c r="QR139" s="45"/>
      <c r="QS139" s="45"/>
      <c r="QT139" s="45"/>
      <c r="QU139" s="45"/>
    </row>
    <row r="140" spans="1:463" outlineLevel="1">
      <c r="C140" s="75" t="s">
        <v>433</v>
      </c>
      <c r="D140" s="7"/>
      <c r="E140" s="50" t="s">
        <v>95</v>
      </c>
      <c r="H140" s="66">
        <f>SUM(I140:QJ140)</f>
        <v>941262.84722222213</v>
      </c>
      <c r="I140" s="45">
        <f t="shared" ref="I140:AF140" si="459">H116*I126+I160*H152</f>
        <v>0</v>
      </c>
      <c r="J140" s="45">
        <f t="shared" si="459"/>
        <v>18962.5</v>
      </c>
      <c r="K140" s="45">
        <f t="shared" si="459"/>
        <v>18962.5</v>
      </c>
      <c r="L140" s="45">
        <f t="shared" si="459"/>
        <v>18962.5</v>
      </c>
      <c r="M140" s="45">
        <f t="shared" si="459"/>
        <v>18962.5</v>
      </c>
      <c r="N140" s="45">
        <f t="shared" si="459"/>
        <v>18962.5</v>
      </c>
      <c r="O140" s="45">
        <f t="shared" si="459"/>
        <v>20816.902777777777</v>
      </c>
      <c r="P140" s="45">
        <f t="shared" si="459"/>
        <v>23738.222222222223</v>
      </c>
      <c r="Q140" s="45">
        <f t="shared" si="459"/>
        <v>23584.166666666664</v>
      </c>
      <c r="R140" s="45">
        <f t="shared" si="459"/>
        <v>23738.222222222223</v>
      </c>
      <c r="S140" s="45">
        <f t="shared" si="459"/>
        <v>26165.416666666664</v>
      </c>
      <c r="T140" s="45">
        <f t="shared" si="459"/>
        <v>27294.611111111109</v>
      </c>
      <c r="U140" s="45">
        <f t="shared" si="459"/>
        <v>28691.763888888891</v>
      </c>
      <c r="V140" s="45">
        <f t="shared" si="459"/>
        <v>48204.111111111109</v>
      </c>
      <c r="W140" s="45">
        <f t="shared" si="459"/>
        <v>50702.597222222219</v>
      </c>
      <c r="X140" s="45">
        <f t="shared" si="459"/>
        <v>51396.666666666664</v>
      </c>
      <c r="Y140" s="45">
        <f t="shared" si="459"/>
        <v>58958.5</v>
      </c>
      <c r="Z140" s="45">
        <f t="shared" si="459"/>
        <v>58280</v>
      </c>
      <c r="AA140" s="45">
        <f t="shared" si="459"/>
        <v>58847.916666666672</v>
      </c>
      <c r="AB140" s="45">
        <f t="shared" si="459"/>
        <v>66410.416666666672</v>
      </c>
      <c r="AC140" s="45">
        <f t="shared" si="459"/>
        <v>66410.416666666672</v>
      </c>
      <c r="AD140" s="45">
        <f t="shared" si="459"/>
        <v>70306.25</v>
      </c>
      <c r="AE140" s="45">
        <f t="shared" si="459"/>
        <v>71452.083333333343</v>
      </c>
      <c r="AF140" s="45">
        <f t="shared" si="459"/>
        <v>71452.083333333343</v>
      </c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  <c r="BD140" s="45"/>
      <c r="BE140" s="45"/>
      <c r="BF140" s="45"/>
      <c r="BG140" s="45"/>
      <c r="BH140" s="45"/>
      <c r="BI140" s="4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  <c r="CJ140" s="45"/>
      <c r="CK140" s="45"/>
      <c r="CL140" s="45"/>
      <c r="CM140" s="45"/>
      <c r="CN140" s="45"/>
      <c r="CO140" s="45"/>
      <c r="CP140" s="45"/>
      <c r="CQ140" s="45"/>
      <c r="CR140" s="45"/>
      <c r="CS140" s="45"/>
      <c r="CT140" s="45"/>
      <c r="CU140" s="45"/>
      <c r="CV140" s="45"/>
      <c r="CW140" s="45"/>
      <c r="CX140" s="45"/>
      <c r="CY140" s="45"/>
      <c r="CZ140" s="45"/>
      <c r="DA140" s="45"/>
      <c r="DB140" s="45"/>
      <c r="DC140" s="45"/>
      <c r="DD140" s="45"/>
      <c r="DE140" s="45"/>
      <c r="DF140" s="45"/>
      <c r="DG140" s="45"/>
      <c r="DH140" s="45"/>
      <c r="DI140" s="45"/>
      <c r="DJ140" s="45"/>
      <c r="DK140" s="45"/>
      <c r="DL140" s="45"/>
      <c r="DM140" s="45"/>
      <c r="DN140" s="45"/>
      <c r="DO140" s="45"/>
      <c r="DP140" s="45"/>
      <c r="DQ140" s="45"/>
      <c r="DR140" s="45"/>
      <c r="DS140" s="45"/>
      <c r="DT140" s="45"/>
      <c r="DU140" s="45"/>
      <c r="DV140" s="45"/>
      <c r="DW140" s="45"/>
      <c r="DX140" s="45"/>
      <c r="DY140" s="45"/>
      <c r="DZ140" s="45"/>
      <c r="EA140" s="45"/>
      <c r="EB140" s="45"/>
      <c r="EC140" s="45"/>
      <c r="ED140" s="45"/>
      <c r="EE140" s="45"/>
      <c r="EF140" s="45"/>
      <c r="EG140" s="45"/>
      <c r="EH140" s="45"/>
      <c r="EI140" s="45"/>
      <c r="EJ140" s="45"/>
      <c r="EK140" s="45"/>
      <c r="EL140" s="45"/>
      <c r="EM140" s="45"/>
      <c r="EN140" s="45"/>
      <c r="EO140" s="45"/>
      <c r="EP140" s="45"/>
      <c r="EQ140" s="45"/>
      <c r="ER140" s="45"/>
      <c r="ES140" s="45"/>
      <c r="ET140" s="45"/>
      <c r="EU140" s="45"/>
      <c r="EV140" s="45"/>
      <c r="EW140" s="45"/>
      <c r="EX140" s="45"/>
      <c r="EY140" s="45"/>
      <c r="EZ140" s="45"/>
      <c r="FA140" s="45"/>
      <c r="FB140" s="45"/>
      <c r="FC140" s="45"/>
      <c r="FD140" s="45"/>
      <c r="FE140" s="45"/>
      <c r="FF140" s="45"/>
      <c r="FG140" s="45"/>
      <c r="FH140" s="45"/>
      <c r="FI140" s="45"/>
      <c r="FJ140" s="45"/>
      <c r="FK140" s="45"/>
      <c r="FL140" s="45"/>
      <c r="FM140" s="45"/>
      <c r="FN140" s="45"/>
      <c r="FO140" s="45"/>
      <c r="FP140" s="45"/>
      <c r="FQ140" s="45"/>
      <c r="FR140" s="45"/>
      <c r="FS140" s="45"/>
      <c r="FT140" s="45"/>
      <c r="FU140" s="45"/>
      <c r="FV140" s="45"/>
      <c r="FW140" s="45"/>
      <c r="FX140" s="45"/>
      <c r="FY140" s="45"/>
      <c r="FZ140" s="45"/>
      <c r="GA140" s="45"/>
      <c r="GB140" s="45"/>
      <c r="GC140" s="45"/>
      <c r="GD140" s="45"/>
      <c r="GE140" s="45"/>
      <c r="GF140" s="45"/>
      <c r="GG140" s="45"/>
      <c r="GH140" s="45"/>
      <c r="GI140" s="45"/>
      <c r="GJ140" s="45"/>
      <c r="GK140" s="45"/>
      <c r="GL140" s="45"/>
      <c r="GM140" s="45"/>
      <c r="GN140" s="45"/>
      <c r="GO140" s="45"/>
      <c r="GP140" s="45"/>
      <c r="GQ140" s="45"/>
      <c r="GR140" s="45"/>
      <c r="GS140" s="45"/>
      <c r="GT140" s="45"/>
      <c r="GU140" s="45"/>
      <c r="GV140" s="45"/>
      <c r="GW140" s="45"/>
      <c r="GX140" s="45"/>
      <c r="GY140" s="45"/>
      <c r="GZ140" s="45"/>
      <c r="HA140" s="45"/>
      <c r="HB140" s="45"/>
      <c r="HC140" s="45"/>
      <c r="HD140" s="45"/>
      <c r="HE140" s="45"/>
      <c r="HF140" s="45"/>
      <c r="HG140" s="45"/>
      <c r="HH140" s="45"/>
      <c r="HI140" s="45"/>
      <c r="HJ140" s="45"/>
      <c r="HK140" s="45"/>
      <c r="HL140" s="45"/>
      <c r="HM140" s="45"/>
      <c r="HN140" s="45"/>
      <c r="HO140" s="45"/>
      <c r="HP140" s="45"/>
      <c r="HQ140" s="45"/>
      <c r="HR140" s="45"/>
      <c r="HS140" s="45"/>
      <c r="HT140" s="45"/>
      <c r="HU140" s="45"/>
      <c r="HV140" s="45"/>
      <c r="HW140" s="45"/>
      <c r="HX140" s="45"/>
      <c r="HY140" s="45"/>
      <c r="HZ140" s="45"/>
      <c r="IA140" s="45"/>
      <c r="IB140" s="45"/>
      <c r="IC140" s="45"/>
      <c r="ID140" s="45"/>
      <c r="IE140" s="45"/>
      <c r="IF140" s="45"/>
      <c r="IG140" s="45"/>
      <c r="IH140" s="45"/>
      <c r="II140" s="45"/>
      <c r="IJ140" s="45"/>
      <c r="IK140" s="45"/>
      <c r="IL140" s="45"/>
      <c r="IM140" s="45"/>
      <c r="IN140" s="45"/>
      <c r="IO140" s="45"/>
      <c r="IP140" s="45"/>
      <c r="IQ140" s="45"/>
      <c r="IR140" s="45"/>
      <c r="IS140" s="45"/>
      <c r="IT140" s="45"/>
      <c r="IU140" s="45"/>
      <c r="IV140" s="45"/>
      <c r="IW140" s="45"/>
      <c r="IX140" s="45"/>
      <c r="IY140" s="45"/>
      <c r="IZ140" s="45"/>
      <c r="JA140" s="45"/>
      <c r="JB140" s="45"/>
      <c r="JC140" s="45"/>
      <c r="JD140" s="45"/>
      <c r="JE140" s="45"/>
      <c r="JF140" s="45"/>
      <c r="JG140" s="45"/>
      <c r="JH140" s="45"/>
      <c r="JI140" s="45"/>
      <c r="JJ140" s="45"/>
      <c r="JK140" s="45"/>
      <c r="JL140" s="45"/>
      <c r="JM140" s="45"/>
      <c r="JN140" s="45"/>
      <c r="JO140" s="45"/>
      <c r="JP140" s="45"/>
      <c r="JQ140" s="45"/>
      <c r="JR140" s="45"/>
      <c r="JS140" s="45"/>
      <c r="JT140" s="45"/>
      <c r="JU140" s="45"/>
      <c r="JV140" s="45"/>
      <c r="JW140" s="45"/>
      <c r="JX140" s="45"/>
      <c r="JY140" s="45"/>
      <c r="JZ140" s="45"/>
      <c r="KA140" s="45"/>
      <c r="KB140" s="45"/>
      <c r="KC140" s="45"/>
      <c r="KD140" s="45"/>
      <c r="KE140" s="45"/>
      <c r="KF140" s="45"/>
      <c r="KG140" s="45"/>
      <c r="KH140" s="45"/>
      <c r="KI140" s="45"/>
      <c r="KJ140" s="45"/>
      <c r="KK140" s="45"/>
      <c r="KL140" s="45"/>
      <c r="KM140" s="45"/>
      <c r="KN140" s="45"/>
      <c r="KO140" s="45"/>
      <c r="KP140" s="45"/>
      <c r="KQ140" s="45"/>
      <c r="KR140" s="45"/>
      <c r="KS140" s="45"/>
      <c r="KT140" s="45"/>
      <c r="KU140" s="45"/>
      <c r="KV140" s="45"/>
      <c r="KW140" s="45"/>
      <c r="KX140" s="45"/>
      <c r="KY140" s="45"/>
      <c r="KZ140" s="45"/>
      <c r="LA140" s="45"/>
      <c r="LB140" s="45"/>
      <c r="LC140" s="45"/>
      <c r="LD140" s="45"/>
      <c r="LE140" s="45"/>
      <c r="LF140" s="45"/>
      <c r="LG140" s="45"/>
      <c r="LH140" s="45"/>
      <c r="LI140" s="45"/>
      <c r="LJ140" s="45"/>
      <c r="LK140" s="45"/>
      <c r="LL140" s="45"/>
      <c r="LM140" s="45"/>
      <c r="LN140" s="45"/>
      <c r="LO140" s="45"/>
      <c r="LP140" s="45"/>
      <c r="LQ140" s="45"/>
      <c r="LR140" s="45"/>
      <c r="LS140" s="45"/>
      <c r="LT140" s="45"/>
      <c r="LU140" s="45"/>
      <c r="LV140" s="45"/>
      <c r="LW140" s="45"/>
      <c r="LX140" s="45"/>
      <c r="LY140" s="45"/>
      <c r="LZ140" s="45"/>
      <c r="MA140" s="45"/>
      <c r="MB140" s="45"/>
      <c r="MC140" s="45"/>
      <c r="MD140" s="45"/>
      <c r="ME140" s="45"/>
      <c r="MF140" s="45"/>
      <c r="MG140" s="45"/>
      <c r="MH140" s="45"/>
      <c r="MI140" s="45"/>
      <c r="MJ140" s="45"/>
      <c r="MK140" s="45"/>
      <c r="ML140" s="45"/>
      <c r="MM140" s="45"/>
      <c r="MN140" s="45"/>
      <c r="MO140" s="45"/>
      <c r="MP140" s="45"/>
      <c r="MQ140" s="45"/>
      <c r="MR140" s="45"/>
      <c r="MS140" s="45"/>
      <c r="MT140" s="45"/>
      <c r="MU140" s="45"/>
      <c r="MV140" s="45"/>
      <c r="MW140" s="45"/>
      <c r="MX140" s="45"/>
      <c r="MY140" s="45"/>
      <c r="MZ140" s="45"/>
      <c r="NA140" s="45"/>
      <c r="NB140" s="45"/>
      <c r="NC140" s="45"/>
      <c r="ND140" s="45"/>
      <c r="NE140" s="45"/>
      <c r="NF140" s="45"/>
      <c r="NG140" s="45"/>
      <c r="NH140" s="45"/>
      <c r="NI140" s="45"/>
      <c r="NJ140" s="45"/>
      <c r="NK140" s="45"/>
      <c r="NL140" s="45"/>
      <c r="NM140" s="45"/>
      <c r="NN140" s="45"/>
      <c r="NO140" s="45"/>
      <c r="NP140" s="45"/>
      <c r="NQ140" s="45"/>
      <c r="NR140" s="45"/>
      <c r="NS140" s="45"/>
      <c r="NT140" s="45"/>
      <c r="NU140" s="45"/>
      <c r="NV140" s="45"/>
      <c r="NW140" s="45"/>
      <c r="NX140" s="45"/>
      <c r="NY140" s="45"/>
      <c r="NZ140" s="45"/>
      <c r="OA140" s="45"/>
      <c r="OB140" s="45"/>
      <c r="OC140" s="45"/>
      <c r="OD140" s="45"/>
      <c r="OE140" s="45"/>
      <c r="OF140" s="45"/>
      <c r="OG140" s="45"/>
      <c r="OH140" s="45"/>
      <c r="OI140" s="45"/>
      <c r="OJ140" s="45"/>
      <c r="OK140" s="45"/>
      <c r="OL140" s="45"/>
      <c r="OM140" s="45"/>
      <c r="ON140" s="45"/>
      <c r="OO140" s="45"/>
      <c r="OP140" s="45"/>
      <c r="OQ140" s="45"/>
      <c r="OR140" s="45"/>
      <c r="OS140" s="45"/>
      <c r="OT140" s="45"/>
      <c r="OU140" s="45"/>
      <c r="OV140" s="45"/>
      <c r="OW140" s="45"/>
      <c r="OX140" s="45"/>
      <c r="OY140" s="45"/>
      <c r="OZ140" s="45"/>
      <c r="PA140" s="45"/>
      <c r="PB140" s="45"/>
      <c r="PC140" s="45"/>
      <c r="PD140" s="45"/>
      <c r="PE140" s="45"/>
      <c r="PF140" s="45"/>
      <c r="PG140" s="45"/>
      <c r="PH140" s="45"/>
      <c r="PI140" s="45"/>
      <c r="PJ140" s="45"/>
      <c r="PK140" s="45"/>
      <c r="PL140" s="45"/>
      <c r="PM140" s="45"/>
      <c r="PN140" s="45"/>
      <c r="PO140" s="45"/>
      <c r="PP140" s="45"/>
      <c r="PQ140" s="45"/>
      <c r="PR140" s="45"/>
      <c r="PS140" s="45"/>
      <c r="PT140" s="45"/>
      <c r="PU140" s="45"/>
      <c r="PV140" s="45"/>
      <c r="PW140" s="45"/>
      <c r="PX140" s="45"/>
      <c r="PY140" s="45"/>
      <c r="PZ140" s="45"/>
      <c r="QA140" s="45"/>
      <c r="QB140" s="45"/>
      <c r="QC140" s="45"/>
      <c r="QD140" s="45"/>
      <c r="QE140" s="45"/>
      <c r="QF140" s="45"/>
      <c r="QG140" s="45"/>
      <c r="QH140" s="45"/>
      <c r="QI140" s="45"/>
      <c r="QJ140" s="45"/>
      <c r="QK140" s="45"/>
      <c r="QL140" s="45"/>
      <c r="QM140" s="45"/>
      <c r="QN140" s="45"/>
      <c r="QO140" s="45"/>
      <c r="QP140" s="45"/>
      <c r="QQ140" s="45"/>
      <c r="QR140" s="45"/>
      <c r="QS140" s="45"/>
      <c r="QT140" s="45"/>
      <c r="QU140" s="45"/>
    </row>
    <row r="141" spans="1:463" ht="15" customHeight="1">
      <c r="H141" s="4"/>
      <c r="I141" s="32"/>
      <c r="J141" s="32"/>
      <c r="K141" s="32"/>
      <c r="L141" s="32"/>
      <c r="M141" s="32"/>
      <c r="N141" s="32"/>
      <c r="O141" s="32"/>
      <c r="P141" s="32"/>
    </row>
    <row r="142" spans="1:463">
      <c r="A142" s="128" t="s">
        <v>87</v>
      </c>
      <c r="B142" s="103" t="s">
        <v>28</v>
      </c>
      <c r="C142" s="101"/>
      <c r="D142" s="101"/>
      <c r="E142" s="104" t="s">
        <v>88</v>
      </c>
      <c r="F142" s="101"/>
      <c r="G142" s="101"/>
      <c r="H142" s="105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  <c r="BR142" s="101"/>
      <c r="BS142" s="101"/>
      <c r="BT142" s="101"/>
      <c r="BU142" s="101"/>
      <c r="BV142" s="101"/>
      <c r="BW142" s="101"/>
      <c r="BX142" s="101"/>
      <c r="BY142" s="101"/>
      <c r="BZ142" s="101"/>
      <c r="CA142" s="101"/>
      <c r="CB142" s="101"/>
      <c r="CC142" s="101"/>
      <c r="CD142" s="101"/>
      <c r="CE142" s="101"/>
      <c r="CF142" s="101"/>
      <c r="CG142" s="101"/>
      <c r="CH142" s="101"/>
      <c r="CI142" s="101"/>
      <c r="CJ142" s="101"/>
      <c r="CK142" s="101"/>
      <c r="CL142" s="101"/>
      <c r="CM142" s="101"/>
      <c r="CN142" s="101"/>
      <c r="CO142" s="101"/>
      <c r="CP142" s="101"/>
      <c r="CQ142" s="101"/>
      <c r="CR142" s="101"/>
      <c r="CS142" s="101"/>
      <c r="CT142" s="101"/>
      <c r="CU142" s="101"/>
      <c r="CV142" s="101"/>
      <c r="CW142" s="101"/>
      <c r="CX142" s="101"/>
      <c r="CY142" s="101"/>
      <c r="CZ142" s="101"/>
      <c r="DA142" s="101"/>
      <c r="DB142" s="101"/>
      <c r="DC142" s="101"/>
      <c r="DD142" s="101"/>
      <c r="DE142" s="101"/>
      <c r="DF142" s="101"/>
      <c r="DG142" s="101"/>
      <c r="DH142" s="101"/>
      <c r="DI142" s="101"/>
      <c r="DJ142" s="101"/>
      <c r="DK142" s="101"/>
      <c r="DL142" s="101"/>
      <c r="DM142" s="101"/>
      <c r="DN142" s="101"/>
      <c r="DO142" s="101"/>
      <c r="DP142" s="101"/>
      <c r="DQ142" s="101"/>
      <c r="DR142" s="101"/>
      <c r="DS142" s="101"/>
      <c r="DT142" s="101"/>
      <c r="DU142" s="101"/>
      <c r="DV142" s="101"/>
      <c r="DW142" s="101"/>
      <c r="DX142" s="101"/>
      <c r="DY142" s="101"/>
      <c r="DZ142" s="101"/>
      <c r="EA142" s="101"/>
      <c r="EB142" s="101"/>
      <c r="EC142" s="101"/>
      <c r="ED142" s="101"/>
      <c r="EE142" s="101"/>
      <c r="EF142" s="101"/>
      <c r="EG142" s="101"/>
      <c r="EH142" s="101"/>
      <c r="EI142" s="101"/>
      <c r="EJ142" s="101"/>
      <c r="EK142" s="101"/>
      <c r="EL142" s="101"/>
      <c r="EM142" s="101"/>
      <c r="EN142" s="101"/>
      <c r="EO142" s="101"/>
      <c r="EP142" s="101"/>
      <c r="EQ142" s="101"/>
      <c r="ER142" s="101"/>
      <c r="ES142" s="101"/>
      <c r="ET142" s="101"/>
      <c r="EU142" s="101"/>
      <c r="EV142" s="101"/>
      <c r="EW142" s="101"/>
      <c r="EX142" s="101"/>
      <c r="EY142" s="101"/>
      <c r="EZ142" s="101"/>
      <c r="FA142" s="101"/>
      <c r="FB142" s="101"/>
      <c r="FC142" s="101"/>
      <c r="FD142" s="101"/>
      <c r="FE142" s="101"/>
      <c r="FF142" s="101"/>
      <c r="FG142" s="101"/>
      <c r="FH142" s="101"/>
      <c r="FI142" s="101"/>
      <c r="FJ142" s="101"/>
      <c r="FK142" s="101"/>
      <c r="FL142" s="101"/>
      <c r="FM142" s="101"/>
      <c r="FN142" s="101"/>
      <c r="FO142" s="101"/>
      <c r="FP142" s="101"/>
      <c r="FQ142" s="101"/>
      <c r="FR142" s="101"/>
      <c r="FS142" s="101"/>
      <c r="FT142" s="101"/>
      <c r="FU142" s="101"/>
      <c r="FV142" s="101"/>
      <c r="FW142" s="101"/>
      <c r="FX142" s="101"/>
      <c r="FY142" s="101"/>
      <c r="FZ142" s="101"/>
      <c r="GA142" s="101"/>
      <c r="GB142" s="101"/>
      <c r="GC142" s="101"/>
      <c r="GD142" s="101"/>
      <c r="GE142" s="101"/>
      <c r="GF142" s="101"/>
      <c r="GG142" s="101"/>
      <c r="GH142" s="101"/>
      <c r="GI142" s="101"/>
      <c r="GJ142" s="101"/>
      <c r="GK142" s="101"/>
      <c r="GL142" s="101"/>
      <c r="GM142" s="101"/>
      <c r="GN142" s="101"/>
      <c r="GO142" s="101"/>
      <c r="GP142" s="101"/>
      <c r="GQ142" s="101"/>
      <c r="GR142" s="101"/>
      <c r="GS142" s="101"/>
      <c r="GT142" s="101"/>
      <c r="GU142" s="101"/>
      <c r="GV142" s="101"/>
      <c r="GW142" s="101"/>
      <c r="GX142" s="101"/>
      <c r="GY142" s="101"/>
      <c r="GZ142" s="101"/>
      <c r="HA142" s="101"/>
      <c r="HB142" s="101"/>
      <c r="HC142" s="101"/>
      <c r="HD142" s="101"/>
      <c r="HE142" s="101"/>
      <c r="HF142" s="101"/>
      <c r="HG142" s="101"/>
      <c r="HH142" s="101"/>
      <c r="HI142" s="101"/>
      <c r="HJ142" s="101"/>
      <c r="HK142" s="101"/>
      <c r="HL142" s="101"/>
      <c r="HM142" s="101"/>
      <c r="HN142" s="101"/>
      <c r="HO142" s="101"/>
      <c r="HP142" s="101"/>
      <c r="HQ142" s="101"/>
      <c r="HR142" s="101"/>
      <c r="HS142" s="101"/>
      <c r="HT142" s="101"/>
      <c r="HU142" s="101"/>
      <c r="HV142" s="101"/>
      <c r="HW142" s="101"/>
      <c r="HX142" s="101"/>
      <c r="HY142" s="101"/>
      <c r="HZ142" s="101"/>
      <c r="IA142" s="101"/>
      <c r="IB142" s="101"/>
      <c r="IC142" s="101"/>
      <c r="ID142" s="101"/>
      <c r="IE142" s="101"/>
      <c r="IF142" s="101"/>
      <c r="IG142" s="101"/>
      <c r="IH142" s="101"/>
      <c r="II142" s="101"/>
      <c r="IJ142" s="101"/>
      <c r="IK142" s="101"/>
      <c r="IL142" s="101"/>
      <c r="IM142" s="101"/>
      <c r="IN142" s="101"/>
      <c r="IO142" s="101"/>
      <c r="IP142" s="101"/>
      <c r="IQ142" s="101"/>
      <c r="IR142" s="101"/>
      <c r="IS142" s="101"/>
      <c r="IT142" s="101"/>
      <c r="IU142" s="101"/>
      <c r="IV142" s="101"/>
      <c r="IW142" s="101"/>
      <c r="IX142" s="101"/>
      <c r="IY142" s="101"/>
      <c r="IZ142" s="101"/>
      <c r="JA142" s="101"/>
      <c r="JB142" s="101"/>
      <c r="JC142" s="101"/>
      <c r="JD142" s="101"/>
      <c r="JE142" s="101"/>
      <c r="JF142" s="101"/>
      <c r="JG142" s="101"/>
      <c r="JH142" s="101"/>
      <c r="JI142" s="101"/>
      <c r="JJ142" s="101"/>
      <c r="JK142" s="101"/>
      <c r="JL142" s="101"/>
      <c r="JM142" s="101"/>
      <c r="JN142" s="101"/>
      <c r="JO142" s="101"/>
      <c r="JP142" s="101"/>
      <c r="JQ142" s="101"/>
      <c r="JR142" s="101"/>
      <c r="JS142" s="101"/>
      <c r="JT142" s="101"/>
      <c r="JU142" s="101"/>
      <c r="JV142" s="101"/>
      <c r="JW142" s="101"/>
      <c r="JX142" s="101"/>
      <c r="JY142" s="101"/>
      <c r="JZ142" s="101"/>
      <c r="KA142" s="101"/>
      <c r="KB142" s="101"/>
      <c r="KC142" s="101"/>
      <c r="KD142" s="101"/>
      <c r="KE142" s="101"/>
      <c r="KF142" s="101"/>
      <c r="KG142" s="101"/>
      <c r="KH142" s="101"/>
      <c r="KI142" s="101"/>
      <c r="KJ142" s="101"/>
      <c r="KK142" s="101"/>
      <c r="KL142" s="101"/>
      <c r="KM142" s="101"/>
      <c r="KN142" s="101"/>
      <c r="KO142" s="101"/>
      <c r="KP142" s="101"/>
      <c r="KQ142" s="101"/>
      <c r="KR142" s="101"/>
      <c r="KS142" s="101"/>
      <c r="KT142" s="101"/>
      <c r="KU142" s="101"/>
      <c r="KV142" s="101"/>
      <c r="KW142" s="101"/>
      <c r="KX142" s="101"/>
      <c r="KY142" s="101"/>
      <c r="KZ142" s="101"/>
      <c r="LA142" s="101"/>
      <c r="LB142" s="101"/>
      <c r="LC142" s="101"/>
      <c r="LD142" s="101"/>
      <c r="LE142" s="101"/>
      <c r="LF142" s="101"/>
      <c r="LG142" s="101"/>
      <c r="LH142" s="101"/>
      <c r="LI142" s="101"/>
      <c r="LJ142" s="101"/>
      <c r="LK142" s="101"/>
      <c r="LL142" s="101"/>
      <c r="LM142" s="101"/>
      <c r="LN142" s="101"/>
      <c r="LO142" s="101"/>
      <c r="LP142" s="101"/>
      <c r="LQ142" s="101"/>
      <c r="LR142" s="101"/>
      <c r="LS142" s="101"/>
      <c r="LT142" s="101"/>
      <c r="LU142" s="101"/>
      <c r="LV142" s="101"/>
      <c r="LW142" s="101"/>
      <c r="LX142" s="101"/>
      <c r="LY142" s="101"/>
      <c r="LZ142" s="101"/>
      <c r="MA142" s="101"/>
      <c r="MB142" s="101"/>
      <c r="MC142" s="101"/>
      <c r="MD142" s="101"/>
      <c r="ME142" s="101"/>
      <c r="MF142" s="101"/>
      <c r="MG142" s="101"/>
      <c r="MH142" s="101"/>
      <c r="MI142" s="101"/>
      <c r="MJ142" s="101"/>
      <c r="MK142" s="101"/>
      <c r="ML142" s="101"/>
      <c r="MM142" s="101"/>
      <c r="MN142" s="101"/>
      <c r="MO142" s="101"/>
      <c r="MP142" s="101"/>
      <c r="MQ142" s="101"/>
      <c r="MR142" s="101"/>
      <c r="MS142" s="101"/>
      <c r="MT142" s="101"/>
      <c r="MU142" s="101"/>
      <c r="MV142" s="101"/>
      <c r="MW142" s="101"/>
      <c r="MX142" s="101"/>
      <c r="MY142" s="101"/>
      <c r="MZ142" s="101"/>
      <c r="NA142" s="101"/>
      <c r="NB142" s="101"/>
      <c r="NC142" s="101"/>
      <c r="ND142" s="101"/>
      <c r="NE142" s="101"/>
      <c r="NF142" s="101"/>
      <c r="NG142" s="101"/>
      <c r="NH142" s="101"/>
      <c r="NI142" s="101"/>
      <c r="NJ142" s="101"/>
      <c r="NK142" s="101"/>
      <c r="NL142" s="101"/>
      <c r="NM142" s="101"/>
      <c r="NN142" s="101"/>
      <c r="NO142" s="101"/>
      <c r="NP142" s="101"/>
      <c r="NQ142" s="101"/>
      <c r="NR142" s="101"/>
      <c r="NS142" s="101"/>
      <c r="NT142" s="101"/>
      <c r="NU142" s="101"/>
      <c r="NV142" s="101"/>
      <c r="NW142" s="101"/>
      <c r="NX142" s="101"/>
      <c r="NY142" s="101"/>
      <c r="NZ142" s="101"/>
      <c r="OA142" s="101"/>
      <c r="OB142" s="101"/>
      <c r="OC142" s="101"/>
      <c r="OD142" s="101"/>
      <c r="OE142" s="101"/>
      <c r="OF142" s="101"/>
      <c r="OG142" s="101"/>
      <c r="OH142" s="101"/>
      <c r="OI142" s="101"/>
      <c r="OJ142" s="101"/>
      <c r="OK142" s="101"/>
      <c r="OL142" s="101"/>
      <c r="OM142" s="101"/>
      <c r="ON142" s="101"/>
      <c r="OO142" s="101"/>
      <c r="OP142" s="101"/>
      <c r="OQ142" s="101"/>
      <c r="OR142" s="101"/>
      <c r="OS142" s="101"/>
      <c r="OT142" s="101"/>
      <c r="OU142" s="101"/>
      <c r="OV142" s="101"/>
      <c r="OW142" s="101"/>
      <c r="OX142" s="101"/>
      <c r="OY142" s="101"/>
      <c r="OZ142" s="101"/>
      <c r="PA142" s="101"/>
      <c r="PB142" s="101"/>
      <c r="PC142" s="101"/>
      <c r="PD142" s="101"/>
      <c r="PE142" s="101"/>
      <c r="PF142" s="101"/>
      <c r="PG142" s="101"/>
      <c r="PH142" s="101"/>
      <c r="PI142" s="101"/>
      <c r="PJ142" s="101"/>
      <c r="PK142" s="101"/>
      <c r="PL142" s="101"/>
      <c r="PM142" s="101"/>
      <c r="PN142" s="101"/>
      <c r="PO142" s="101"/>
      <c r="PP142" s="101"/>
      <c r="PQ142" s="101"/>
      <c r="PR142" s="101"/>
      <c r="PS142" s="101"/>
      <c r="PT142" s="101"/>
      <c r="PU142" s="101"/>
      <c r="PV142" s="101"/>
      <c r="PW142" s="101"/>
      <c r="PX142" s="101"/>
      <c r="PY142" s="101"/>
      <c r="PZ142" s="101"/>
      <c r="QA142" s="101"/>
      <c r="QB142" s="101"/>
      <c r="QC142" s="101"/>
      <c r="QD142" s="101"/>
      <c r="QE142" s="101"/>
      <c r="QF142" s="101"/>
      <c r="QG142" s="101"/>
      <c r="QH142" s="101"/>
      <c r="QI142" s="101"/>
      <c r="QJ142" s="101"/>
      <c r="QK142" s="101"/>
      <c r="QL142" s="101"/>
      <c r="QM142" s="101"/>
      <c r="QN142" s="101"/>
      <c r="QO142" s="101"/>
      <c r="QP142" s="101"/>
      <c r="QQ142" s="101"/>
      <c r="QR142" s="101"/>
      <c r="QS142" s="101"/>
      <c r="QT142" s="101"/>
      <c r="QU142" s="101"/>
    </row>
    <row r="143" spans="1:463" ht="15" customHeight="1" outlineLevel="1">
      <c r="A143" s="129"/>
      <c r="H143" s="4"/>
    </row>
    <row r="144" spans="1:463" ht="15" customHeight="1" outlineLevel="1">
      <c r="A144" s="129"/>
      <c r="B144" s="88" t="s">
        <v>468</v>
      </c>
      <c r="H144" s="4"/>
    </row>
    <row r="145" spans="1:463" ht="15" customHeight="1" outlineLevel="1">
      <c r="A145" s="129"/>
      <c r="C145" s="2" t="s">
        <v>469</v>
      </c>
      <c r="E145" s="50" t="s">
        <v>470</v>
      </c>
      <c r="H145" s="4"/>
      <c r="I145" s="126">
        <f>IF(I4&lt;=Inputs!$E$180, I$27, 1)</f>
        <v>1</v>
      </c>
      <c r="J145" s="126">
        <f>IF(J4&lt;=Inputs!$E$180, J$27, 1)</f>
        <v>1</v>
      </c>
      <c r="K145" s="126">
        <f>IF(K4&lt;=Inputs!$E$180, K$27, 1)</f>
        <v>1</v>
      </c>
      <c r="L145" s="126">
        <f>IF(L4&lt;=Inputs!$E$180, L$27, 1)</f>
        <v>1</v>
      </c>
      <c r="M145" s="126">
        <f>IF(M4&lt;=Inputs!$E$180, M$27, 1)</f>
        <v>1</v>
      </c>
      <c r="N145" s="126">
        <f>IF(N4&lt;=Inputs!$E$180, N$27, 1)</f>
        <v>1</v>
      </c>
      <c r="O145" s="126">
        <f>IF(O4&lt;=Inputs!$E$180, O$27, 1)</f>
        <v>1</v>
      </c>
      <c r="P145" s="126">
        <f>IF(P4&lt;=Inputs!$E$180, P$27, 1)</f>
        <v>1</v>
      </c>
      <c r="Q145" s="126">
        <f>IF(Q4&lt;=Inputs!$E$180, Q$27, 1)</f>
        <v>1</v>
      </c>
      <c r="R145" s="126">
        <f>IF(R4&lt;=Inputs!$E$180, R$27, 1)</f>
        <v>1</v>
      </c>
      <c r="S145" s="126">
        <f>IF(S4&lt;=Inputs!$E$180, S$27, 1)</f>
        <v>1</v>
      </c>
      <c r="T145" s="126">
        <f>IF(T4&lt;=Inputs!$E$180, T$27, 1)</f>
        <v>1</v>
      </c>
      <c r="U145" s="126">
        <f>IF(U4&lt;=Inputs!$E$180, U$27, 1)</f>
        <v>1</v>
      </c>
      <c r="V145" s="126">
        <f>IF(V4&lt;=Inputs!$E$180, V$27, 1)</f>
        <v>1</v>
      </c>
      <c r="W145" s="126">
        <f>IF(W4&lt;=Inputs!$E$180, W$27, 1)</f>
        <v>1</v>
      </c>
      <c r="X145" s="126">
        <f>IF(X4&lt;=Inputs!$E$180, X$27, 1)</f>
        <v>1</v>
      </c>
      <c r="Y145" s="126">
        <f>IF(Y4&lt;=Inputs!$E$180, Y$27, 1)</f>
        <v>1</v>
      </c>
      <c r="Z145" s="126">
        <f>IF(Z4&lt;=Inputs!$E$180, Z$27, 1)</f>
        <v>1</v>
      </c>
      <c r="AA145" s="126">
        <f>IF(AA4&lt;=Inputs!$E$180, AA$27, 1)</f>
        <v>1</v>
      </c>
      <c r="AB145" s="126">
        <f>IF(AB4&lt;=Inputs!$E$180, AB$27, 1)</f>
        <v>1</v>
      </c>
      <c r="AC145" s="126">
        <f>IF(AC4&lt;=Inputs!$E$180, AC$27, 1)</f>
        <v>1</v>
      </c>
      <c r="AD145" s="126">
        <f>IF(AD4&lt;=Inputs!$E$180, AD$27, 1)</f>
        <v>1</v>
      </c>
      <c r="AE145" s="126">
        <f>IF(AE4&lt;=Inputs!$E$180, AE$27, 1)</f>
        <v>1</v>
      </c>
      <c r="AF145" s="126">
        <f>IF(AF4&lt;=Inputs!$E$180, AF$27, 1)</f>
        <v>1</v>
      </c>
      <c r="AG145" s="126">
        <f>IF(AG4&lt;=Inputs!$E$180, AG$27, 1)</f>
        <v>1</v>
      </c>
      <c r="AH145" s="126">
        <f>IF(AH4&lt;=Inputs!$E$180, AH$27, 1)</f>
        <v>1</v>
      </c>
      <c r="AI145" s="126">
        <f>IF(AI4&lt;=Inputs!$E$180, AI$27, 1)</f>
        <v>1</v>
      </c>
      <c r="AJ145" s="126">
        <f>IF(AJ4&lt;=Inputs!$E$180, AJ$27, 1)</f>
        <v>1</v>
      </c>
      <c r="AK145" s="126">
        <f>IF(AK4&lt;=Inputs!$E$180, AK$27, 1)</f>
        <v>1</v>
      </c>
      <c r="AL145" s="126">
        <f>IF(AL4&lt;=Inputs!$E$180, AL$27, 1)</f>
        <v>1</v>
      </c>
      <c r="AM145" s="126">
        <f>IF(AM4&lt;=Inputs!$E$180, AM$27, 1)</f>
        <v>1</v>
      </c>
      <c r="AN145" s="126">
        <f>IF(AN4&lt;=Inputs!$E$180, AN$27, 1)</f>
        <v>1</v>
      </c>
      <c r="AO145" s="126">
        <f>IF(AO4&lt;=Inputs!$E$180, AO$27, 1)</f>
        <v>1</v>
      </c>
      <c r="AP145" s="126">
        <f>IF(AP4&lt;=Inputs!$E$180, AP$27, 1)</f>
        <v>1</v>
      </c>
      <c r="AQ145" s="126">
        <f>IF(AQ4&lt;=Inputs!$E$180, AQ$27, 1)</f>
        <v>1</v>
      </c>
      <c r="AR145" s="126">
        <f>IF(AR4&lt;=Inputs!$E$180, AR$27, 1)</f>
        <v>1</v>
      </c>
      <c r="AS145" s="126">
        <f>IF(AS4&lt;=Inputs!$E$180, AS$27, 1)</f>
        <v>1</v>
      </c>
      <c r="AT145" s="126">
        <f>IF(AT4&lt;=Inputs!$E$180, AT$27, 1)</f>
        <v>1</v>
      </c>
      <c r="AU145" s="126">
        <f>IF(AU4&lt;=Inputs!$E$180, AU$27, 1)</f>
        <v>1</v>
      </c>
      <c r="AV145" s="126">
        <f>IF(AV4&lt;=Inputs!$E$180, AV$27, 1)</f>
        <v>1</v>
      </c>
      <c r="AW145" s="126">
        <f>IF(AW4&lt;=Inputs!$E$180, AW$27, 1)</f>
        <v>1</v>
      </c>
      <c r="AX145" s="126">
        <f>IF(AX4&lt;=Inputs!$E$180, AX$27, 1)</f>
        <v>1</v>
      </c>
      <c r="AY145" s="126">
        <f>IF(AY4&lt;=Inputs!$E$180, AY$27, 1)</f>
        <v>1</v>
      </c>
      <c r="AZ145" s="126">
        <f>IF(AZ4&lt;=Inputs!$E$180, AZ$27, 1)</f>
        <v>1</v>
      </c>
      <c r="BA145" s="126">
        <f>IF(BA4&lt;=Inputs!$E$180, BA$27, 1)</f>
        <v>1</v>
      </c>
      <c r="BB145" s="126">
        <f>IF(BB4&lt;=Inputs!$E$180, BB$27, 1)</f>
        <v>1</v>
      </c>
      <c r="BC145" s="126">
        <f>IF(BC4&lt;=Inputs!$E$180, BC$27, 1)</f>
        <v>1</v>
      </c>
      <c r="BD145" s="126">
        <f>IF(BD4&lt;=Inputs!$E$180, BD$27, 1)</f>
        <v>1</v>
      </c>
      <c r="BE145" s="126">
        <f>IF(BE4&lt;=Inputs!$E$180, BE$27, 1)</f>
        <v>1</v>
      </c>
      <c r="BF145" s="126">
        <f>IF(BF4&lt;=Inputs!$E$180, BF$27, 1)</f>
        <v>1</v>
      </c>
      <c r="BG145" s="126">
        <f>IF(BG4&lt;=Inputs!$E$180, BG$27, 1)</f>
        <v>1</v>
      </c>
      <c r="BH145" s="126">
        <f>IF(BH4&lt;=Inputs!$E$180, BH$27, 1)</f>
        <v>1</v>
      </c>
      <c r="BI145" s="126">
        <f>IF(BI4&lt;=Inputs!$E$180, BI$27, 1)</f>
        <v>1</v>
      </c>
      <c r="BJ145" s="126">
        <f>IF(BJ4&lt;=Inputs!$E$180, BJ$27, 1)</f>
        <v>1</v>
      </c>
      <c r="BK145" s="126">
        <f>IF(BK4&lt;=Inputs!$E$180, BK$27, 1)</f>
        <v>1</v>
      </c>
      <c r="BL145" s="126">
        <f>IF(BL4&lt;=Inputs!$E$180, BL$27, 1)</f>
        <v>1</v>
      </c>
      <c r="BM145" s="126">
        <f>IF(BM4&lt;=Inputs!$E$180, BM$27, 1)</f>
        <v>1</v>
      </c>
      <c r="BN145" s="126">
        <f>IF(BN4&lt;=Inputs!$E$180, BN$27, 1)</f>
        <v>1</v>
      </c>
      <c r="BO145" s="126">
        <f>IF(BO4&lt;=Inputs!$E$180, BO$27, 1)</f>
        <v>1</v>
      </c>
      <c r="BP145" s="126">
        <f>IF(BP4&lt;=Inputs!$E$180, BP$27, 1)</f>
        <v>1</v>
      </c>
      <c r="BQ145" s="126">
        <f>IF(BQ4&lt;=Inputs!$E$180, BQ$27, 1)</f>
        <v>1</v>
      </c>
      <c r="BR145" s="126">
        <f>IF(BR4&lt;=Inputs!$E$180, BR$27, 1)</f>
        <v>1</v>
      </c>
      <c r="BS145" s="126">
        <f>IF(BS4&lt;=Inputs!$E$180, BS$27, 1)</f>
        <v>1</v>
      </c>
      <c r="BT145" s="126">
        <f>IF(BT4&lt;=Inputs!$E$180, BT$27, 1)</f>
        <v>1</v>
      </c>
      <c r="BU145" s="126">
        <f>IF(BU4&lt;=Inputs!$E$180, BU$27, 1)</f>
        <v>1</v>
      </c>
      <c r="BV145" s="126">
        <f>IF(BV4&lt;=Inputs!$E$180, BV$27, 1)</f>
        <v>1</v>
      </c>
      <c r="BW145" s="126">
        <f>IF(BW4&lt;=Inputs!$E$180, BW$27, 1)</f>
        <v>1</v>
      </c>
      <c r="BX145" s="126">
        <f>IF(BX4&lt;=Inputs!$E$180, BX$27, 1)</f>
        <v>1</v>
      </c>
      <c r="BY145" s="126">
        <f>IF(BY4&lt;=Inputs!$E$180, BY$27, 1)</f>
        <v>1</v>
      </c>
      <c r="BZ145" s="126">
        <f>IF(BZ4&lt;=Inputs!$E$180, BZ$27, 1)</f>
        <v>1</v>
      </c>
      <c r="CA145" s="126">
        <f>IF(CA4&lt;=Inputs!$E$180, CA$27, 1)</f>
        <v>1</v>
      </c>
      <c r="CB145" s="126">
        <f>IF(CB4&lt;=Inputs!$E$180, CB$27, 1)</f>
        <v>1</v>
      </c>
      <c r="CC145" s="126">
        <f>IF(CC4&lt;=Inputs!$E$180, CC$27, 1)</f>
        <v>1</v>
      </c>
      <c r="CD145" s="126">
        <f>IF(CD4&lt;=Inputs!$E$180, CD$27, 1)</f>
        <v>1</v>
      </c>
      <c r="CE145" s="126">
        <f>IF(CE4&lt;=Inputs!$E$180, CE$27, 1)</f>
        <v>1</v>
      </c>
      <c r="CF145" s="126">
        <f>IF(CF4&lt;=Inputs!$E$180, CF$27, 1)</f>
        <v>1</v>
      </c>
      <c r="CG145" s="126">
        <f>IF(CG4&lt;=Inputs!$E$180, CG$27, 1)</f>
        <v>1</v>
      </c>
      <c r="CH145" s="126">
        <f>IF(CH4&lt;=Inputs!$E$180, CH$27, 1)</f>
        <v>1</v>
      </c>
      <c r="CI145" s="126">
        <f>IF(CI4&lt;=Inputs!$E$180, CI$27, 1)</f>
        <v>1</v>
      </c>
      <c r="CJ145" s="126">
        <f>IF(CJ4&lt;=Inputs!$E$180, CJ$27, 1)</f>
        <v>1</v>
      </c>
      <c r="CK145" s="126">
        <f>IF(CK4&lt;=Inputs!$E$180, CK$27, 1)</f>
        <v>1</v>
      </c>
      <c r="CL145" s="126">
        <f>IF(CL4&lt;=Inputs!$E$180, CL$27, 1)</f>
        <v>1</v>
      </c>
      <c r="CM145" s="126">
        <f>IF(CM4&lt;=Inputs!$E$180, CM$27, 1)</f>
        <v>1</v>
      </c>
      <c r="CN145" s="126">
        <f>IF(CN4&lt;=Inputs!$E$180, CN$27, 1)</f>
        <v>1</v>
      </c>
      <c r="CO145" s="126">
        <f>IF(CO4&lt;=Inputs!$E$180, CO$27, 1)</f>
        <v>1</v>
      </c>
      <c r="CP145" s="126">
        <f>IF(CP4&lt;=Inputs!$E$180, CP$27, 1)</f>
        <v>1</v>
      </c>
      <c r="CQ145" s="126">
        <f>IF(CQ4&lt;=Inputs!$E$180, CQ$27, 1)</f>
        <v>1</v>
      </c>
      <c r="CR145" s="126">
        <f>IF(CR4&lt;=Inputs!$E$180, CR$27, 1)</f>
        <v>1</v>
      </c>
      <c r="CS145" s="126">
        <f>IF(CS4&lt;=Inputs!$E$180, CS$27, 1)</f>
        <v>1</v>
      </c>
      <c r="CT145" s="126">
        <f>IF(CT4&lt;=Inputs!$E$180, CT$27, 1)</f>
        <v>1</v>
      </c>
      <c r="CU145" s="126">
        <f>IF(CU4&lt;=Inputs!$E$180, CU$27, 1)</f>
        <v>1</v>
      </c>
      <c r="CV145" s="126">
        <f>IF(CV4&lt;=Inputs!$E$180, CV$27, 1)</f>
        <v>1</v>
      </c>
      <c r="CW145" s="126">
        <f>IF(CW4&lt;=Inputs!$E$180, CW$27, 1)</f>
        <v>1</v>
      </c>
      <c r="CX145" s="126">
        <f>IF(CX4&lt;=Inputs!$E$180, CX$27, 1)</f>
        <v>1</v>
      </c>
      <c r="CY145" s="126">
        <f>IF(CY4&lt;=Inputs!$E$180, CY$27, 1)</f>
        <v>1</v>
      </c>
      <c r="CZ145" s="126">
        <f>IF(CZ4&lt;=Inputs!$E$180, CZ$27, 1)</f>
        <v>1</v>
      </c>
      <c r="DA145" s="126">
        <f>IF(DA4&lt;=Inputs!$E$180, DA$27, 1)</f>
        <v>1</v>
      </c>
      <c r="DB145" s="126">
        <f>IF(DB4&lt;=Inputs!$E$180, DB$27, 1)</f>
        <v>1</v>
      </c>
      <c r="DC145" s="126">
        <f>IF(DC4&lt;=Inputs!$E$180, DC$27, 1)</f>
        <v>1</v>
      </c>
      <c r="DD145" s="126">
        <f>IF(DD4&lt;=Inputs!$E$180, DD$27, 1)</f>
        <v>1</v>
      </c>
      <c r="DE145" s="126">
        <f>IF(DE4&lt;=Inputs!$E$180, DE$27, 1)</f>
        <v>1</v>
      </c>
      <c r="DF145" s="126">
        <f>IF(DF4&lt;=Inputs!$E$180, DF$27, 1)</f>
        <v>1</v>
      </c>
      <c r="DG145" s="126">
        <f>IF(DG4&lt;=Inputs!$E$180, DG$27, 1)</f>
        <v>1</v>
      </c>
      <c r="DH145" s="126">
        <f>IF(DH4&lt;=Inputs!$E$180, DH$27, 1)</f>
        <v>1</v>
      </c>
      <c r="DI145" s="126">
        <f>IF(DI4&lt;=Inputs!$E$180, DI$27, 1)</f>
        <v>1</v>
      </c>
      <c r="DJ145" s="126">
        <f>IF(DJ4&lt;=Inputs!$E$180, DJ$27, 1)</f>
        <v>1</v>
      </c>
      <c r="DK145" s="126">
        <f>IF(DK4&lt;=Inputs!$E$180, DK$27, 1)</f>
        <v>1</v>
      </c>
      <c r="DL145" s="126">
        <f>IF(DL4&lt;=Inputs!$E$180, DL$27, 1)</f>
        <v>1</v>
      </c>
      <c r="DM145" s="126">
        <f>IF(DM4&lt;=Inputs!$E$180, DM$27, 1)</f>
        <v>1</v>
      </c>
      <c r="DN145" s="126">
        <f>IF(DN4&lt;=Inputs!$E$180, DN$27, 1)</f>
        <v>1</v>
      </c>
      <c r="DO145" s="126">
        <f>IF(DO4&lt;=Inputs!$E$180, DO$27, 1)</f>
        <v>1</v>
      </c>
      <c r="DP145" s="126">
        <f>IF(DP4&lt;=Inputs!$E$180, DP$27, 1)</f>
        <v>1</v>
      </c>
      <c r="DQ145" s="126">
        <f>IF(DQ4&lt;=Inputs!$E$180, DQ$27, 1)</f>
        <v>1</v>
      </c>
      <c r="DR145" s="126">
        <f>IF(DR4&lt;=Inputs!$E$180, DR$27, 1)</f>
        <v>1</v>
      </c>
      <c r="DS145" s="126">
        <f>IF(DS4&lt;=Inputs!$E$180, DS$27, 1)</f>
        <v>1</v>
      </c>
      <c r="DT145" s="126">
        <f>IF(DT4&lt;=Inputs!$E$180, DT$27, 1)</f>
        <v>1</v>
      </c>
      <c r="DU145" s="126">
        <f>IF(DU4&lt;=Inputs!$E$180, DU$27, 1)</f>
        <v>1</v>
      </c>
      <c r="DV145" s="126">
        <f>IF(DV4&lt;=Inputs!$E$180, DV$27, 1)</f>
        <v>1</v>
      </c>
      <c r="DW145" s="126">
        <f>IF(DW4&lt;=Inputs!$E$180, DW$27, 1)</f>
        <v>1</v>
      </c>
      <c r="DX145" s="126">
        <f>IF(DX4&lt;=Inputs!$E$180, DX$27, 1)</f>
        <v>1</v>
      </c>
      <c r="DY145" s="126">
        <f>IF(DY4&lt;=Inputs!$E$180, DY$27, 1)</f>
        <v>1</v>
      </c>
      <c r="DZ145" s="126">
        <f>IF(DZ4&lt;=Inputs!$E$180, DZ$27, 1)</f>
        <v>1</v>
      </c>
      <c r="EA145" s="126">
        <f>IF(EA4&lt;=Inputs!$E$180, EA$27, 1)</f>
        <v>1</v>
      </c>
      <c r="EB145" s="126">
        <f>IF(EB4&lt;=Inputs!$E$180, EB$27, 1)</f>
        <v>1</v>
      </c>
      <c r="EC145" s="126">
        <f>IF(EC4&lt;=Inputs!$E$180, EC$27, 1)</f>
        <v>1</v>
      </c>
      <c r="ED145" s="126">
        <f>IF(ED4&lt;=Inputs!$E$180, ED$27, 1)</f>
        <v>1</v>
      </c>
      <c r="EE145" s="126">
        <f>IF(EE4&lt;=Inputs!$E$180, EE$27, 1)</f>
        <v>1</v>
      </c>
      <c r="EF145" s="126">
        <f>IF(EF4&lt;=Inputs!$E$180, EF$27, 1)</f>
        <v>1</v>
      </c>
      <c r="EG145" s="126">
        <f>IF(EG4&lt;=Inputs!$E$180, EG$27, 1)</f>
        <v>1</v>
      </c>
      <c r="EH145" s="126">
        <f>IF(EH4&lt;=Inputs!$E$180, EH$27, 1)</f>
        <v>1</v>
      </c>
      <c r="EI145" s="126">
        <f>IF(EI4&lt;=Inputs!$E$180, EI$27, 1)</f>
        <v>1</v>
      </c>
      <c r="EJ145" s="126">
        <f>IF(EJ4&lt;=Inputs!$E$180, EJ$27, 1)</f>
        <v>1</v>
      </c>
      <c r="EK145" s="126">
        <f>IF(EK4&lt;=Inputs!$E$180, EK$27, 1)</f>
        <v>1</v>
      </c>
      <c r="EL145" s="126">
        <f>IF(EL4&lt;=Inputs!$E$180, EL$27, 1)</f>
        <v>1</v>
      </c>
      <c r="EM145" s="126">
        <f>IF(EM4&lt;=Inputs!$E$180, EM$27, 1)</f>
        <v>1</v>
      </c>
      <c r="EN145" s="126">
        <f>IF(EN4&lt;=Inputs!$E$180, EN$27, 1)</f>
        <v>1</v>
      </c>
      <c r="EO145" s="126">
        <f>IF(EO4&lt;=Inputs!$E$180, EO$27, 1)</f>
        <v>1</v>
      </c>
      <c r="EP145" s="126">
        <f>IF(EP4&lt;=Inputs!$E$180, EP$27, 1)</f>
        <v>1</v>
      </c>
      <c r="EQ145" s="126">
        <f>IF(EQ4&lt;=Inputs!$E$180, EQ$27, 1)</f>
        <v>1</v>
      </c>
      <c r="ER145" s="126">
        <f>IF(ER4&lt;=Inputs!$E$180, ER$27, 1)</f>
        <v>1</v>
      </c>
      <c r="ES145" s="126">
        <f>IF(ES4&lt;=Inputs!$E$180, ES$27, 1)</f>
        <v>1</v>
      </c>
      <c r="ET145" s="126">
        <f>IF(ET4&lt;=Inputs!$E$180, ET$27, 1)</f>
        <v>1</v>
      </c>
      <c r="EU145" s="126">
        <f>IF(EU4&lt;=Inputs!$E$180, EU$27, 1)</f>
        <v>1</v>
      </c>
      <c r="EV145" s="126">
        <f>IF(EV4&lt;=Inputs!$E$180, EV$27, 1)</f>
        <v>1</v>
      </c>
      <c r="EW145" s="126">
        <f>IF(EW4&lt;=Inputs!$E$180, EW$27, 1)</f>
        <v>1</v>
      </c>
      <c r="EX145" s="126">
        <f>IF(EX4&lt;=Inputs!$E$180, EX$27, 1)</f>
        <v>1</v>
      </c>
      <c r="EY145" s="126">
        <f>IF(EY4&lt;=Inputs!$E$180, EY$27, 1)</f>
        <v>1</v>
      </c>
      <c r="EZ145" s="126">
        <f>IF(EZ4&lt;=Inputs!$E$180, EZ$27, 1)</f>
        <v>1</v>
      </c>
      <c r="FA145" s="126">
        <f>IF(FA4&lt;=Inputs!$E$180, FA$27, 1)</f>
        <v>1</v>
      </c>
      <c r="FB145" s="126">
        <f>IF(FB4&lt;=Inputs!$E$180, FB$27, 1)</f>
        <v>1</v>
      </c>
      <c r="FC145" s="126">
        <f>IF(FC4&lt;=Inputs!$E$180, FC$27, 1)</f>
        <v>1</v>
      </c>
      <c r="FD145" s="126">
        <f>IF(FD4&lt;=Inputs!$E$180, FD$27, 1)</f>
        <v>1</v>
      </c>
      <c r="FE145" s="126">
        <f>IF(FE4&lt;=Inputs!$E$180, FE$27, 1)</f>
        <v>1</v>
      </c>
      <c r="FF145" s="126">
        <f>IF(FF4&lt;=Inputs!$E$180, FF$27, 1)</f>
        <v>1</v>
      </c>
      <c r="FG145" s="126">
        <f>IF(FG4&lt;=Inputs!$E$180, FG$27, 1)</f>
        <v>1</v>
      </c>
      <c r="FH145" s="126">
        <f>IF(FH4&lt;=Inputs!$E$180, FH$27, 1)</f>
        <v>1</v>
      </c>
      <c r="FI145" s="126">
        <f>IF(FI4&lt;=Inputs!$E$180, FI$27, 1)</f>
        <v>1</v>
      </c>
      <c r="FJ145" s="126">
        <f>IF(FJ4&lt;=Inputs!$E$180, FJ$27, 1)</f>
        <v>1</v>
      </c>
      <c r="FK145" s="126">
        <f>IF(FK4&lt;=Inputs!$E$180, FK$27, 1)</f>
        <v>1</v>
      </c>
      <c r="FL145" s="126">
        <f>IF(FL4&lt;=Inputs!$E$180, FL$27, 1)</f>
        <v>1</v>
      </c>
      <c r="FM145" s="126">
        <f>IF(FM4&lt;=Inputs!$E$180, FM$27, 1)</f>
        <v>1</v>
      </c>
      <c r="FN145" s="126">
        <f>IF(FN4&lt;=Inputs!$E$180, FN$27, 1)</f>
        <v>1</v>
      </c>
      <c r="FO145" s="126">
        <f>IF(FO4&lt;=Inputs!$E$180, FO$27, 1)</f>
        <v>1</v>
      </c>
      <c r="FP145" s="126">
        <f>IF(FP4&lt;=Inputs!$E$180, FP$27, 1)</f>
        <v>1</v>
      </c>
      <c r="FQ145" s="126">
        <f>IF(FQ4&lt;=Inputs!$E$180, FQ$27, 1)</f>
        <v>1</v>
      </c>
      <c r="FR145" s="126">
        <f>IF(FR4&lt;=Inputs!$E$180, FR$27, 1)</f>
        <v>1</v>
      </c>
      <c r="FS145" s="126">
        <f>IF(FS4&lt;=Inputs!$E$180, FS$27, 1)</f>
        <v>1</v>
      </c>
      <c r="FT145" s="126">
        <f>IF(FT4&lt;=Inputs!$E$180, FT$27, 1)</f>
        <v>1</v>
      </c>
      <c r="FU145" s="126">
        <f>IF(FU4&lt;=Inputs!$E$180, FU$27, 1)</f>
        <v>1</v>
      </c>
      <c r="FV145" s="126">
        <f>IF(FV4&lt;=Inputs!$E$180, FV$27, 1)</f>
        <v>1</v>
      </c>
      <c r="FW145" s="126">
        <f>IF(FW4&lt;=Inputs!$E$180, FW$27, 1)</f>
        <v>1</v>
      </c>
      <c r="FX145" s="126">
        <f>IF(FX4&lt;=Inputs!$E$180, FX$27, 1)</f>
        <v>1</v>
      </c>
      <c r="FY145" s="126">
        <f>IF(FY4&lt;=Inputs!$E$180, FY$27, 1)</f>
        <v>1</v>
      </c>
      <c r="FZ145" s="126">
        <f>IF(FZ4&lt;=Inputs!$E$180, FZ$27, 1)</f>
        <v>1</v>
      </c>
      <c r="GA145" s="126">
        <f>IF(GA4&lt;=Inputs!$E$180, GA$27, 1)</f>
        <v>1</v>
      </c>
      <c r="GB145" s="126">
        <f>IF(GB4&lt;=Inputs!$E$180, GB$27, 1)</f>
        <v>1</v>
      </c>
      <c r="GC145" s="126">
        <f>IF(GC4&lt;=Inputs!$E$180, GC$27, 1)</f>
        <v>1</v>
      </c>
      <c r="GD145" s="126">
        <f>IF(GD4&lt;=Inputs!$E$180, GD$27, 1)</f>
        <v>1</v>
      </c>
      <c r="GE145" s="126">
        <f>IF(GE4&lt;=Inputs!$E$180, GE$27, 1)</f>
        <v>1</v>
      </c>
      <c r="GF145" s="126">
        <f>IF(GF4&lt;=Inputs!$E$180, GF$27, 1)</f>
        <v>1</v>
      </c>
      <c r="GG145" s="126">
        <f>IF(GG4&lt;=Inputs!$E$180, GG$27, 1)</f>
        <v>1</v>
      </c>
      <c r="GH145" s="126">
        <f>IF(GH4&lt;=Inputs!$E$180, GH$27, 1)</f>
        <v>1</v>
      </c>
      <c r="GI145" s="126">
        <f>IF(GI4&lt;=Inputs!$E$180, GI$27, 1)</f>
        <v>1</v>
      </c>
      <c r="GJ145" s="126">
        <f>IF(GJ4&lt;=Inputs!$E$180, GJ$27, 1)</f>
        <v>1</v>
      </c>
      <c r="GK145" s="126">
        <f>IF(GK4&lt;=Inputs!$E$180, GK$27, 1)</f>
        <v>1</v>
      </c>
      <c r="GL145" s="126">
        <f>IF(GL4&lt;=Inputs!$E$180, GL$27, 1)</f>
        <v>1</v>
      </c>
      <c r="GM145" s="126">
        <f>IF(GM4&lt;=Inputs!$E$180, GM$27, 1)</f>
        <v>1</v>
      </c>
      <c r="GN145" s="126">
        <f>IF(GN4&lt;=Inputs!$E$180, GN$27, 1)</f>
        <v>1</v>
      </c>
      <c r="GO145" s="126">
        <f>IF(GO4&lt;=Inputs!$E$180, GO$27, 1)</f>
        <v>1</v>
      </c>
      <c r="GP145" s="126">
        <f>IF(GP4&lt;=Inputs!$E$180, GP$27, 1)</f>
        <v>1</v>
      </c>
      <c r="GQ145" s="126">
        <f>IF(GQ4&lt;=Inputs!$E$180, GQ$27, 1)</f>
        <v>1</v>
      </c>
      <c r="GR145" s="126">
        <f>IF(GR4&lt;=Inputs!$E$180, GR$27, 1)</f>
        <v>1</v>
      </c>
      <c r="GS145" s="126">
        <f>IF(GS4&lt;=Inputs!$E$180, GS$27, 1)</f>
        <v>1</v>
      </c>
      <c r="GT145" s="126">
        <f>IF(GT4&lt;=Inputs!$E$180, GT$27, 1)</f>
        <v>1</v>
      </c>
      <c r="GU145" s="126">
        <f>IF(GU4&lt;=Inputs!$E$180, GU$27, 1)</f>
        <v>1</v>
      </c>
      <c r="GV145" s="126">
        <f>IF(GV4&lt;=Inputs!$E$180, GV$27, 1)</f>
        <v>1</v>
      </c>
      <c r="GW145" s="126">
        <f>IF(GW4&lt;=Inputs!$E$180, GW$27, 1)</f>
        <v>1</v>
      </c>
      <c r="GX145" s="126">
        <f>IF(GX4&lt;=Inputs!$E$180, GX$27, 1)</f>
        <v>1</v>
      </c>
      <c r="GY145" s="126">
        <f>IF(GY4&lt;=Inputs!$E$180, GY$27, 1)</f>
        <v>1</v>
      </c>
      <c r="GZ145" s="126">
        <f>IF(GZ4&lt;=Inputs!$E$180, GZ$27, 1)</f>
        <v>1</v>
      </c>
      <c r="HA145" s="126">
        <f>IF(HA4&lt;=Inputs!$E$180, HA$27, 1)</f>
        <v>1</v>
      </c>
      <c r="HB145" s="126">
        <f>IF(HB4&lt;=Inputs!$E$180, HB$27, 1)</f>
        <v>1</v>
      </c>
      <c r="HC145" s="126">
        <f>IF(HC4&lt;=Inputs!$E$180, HC$27, 1)</f>
        <v>1</v>
      </c>
      <c r="HD145" s="126">
        <f>IF(HD4&lt;=Inputs!$E$180, HD$27, 1)</f>
        <v>1</v>
      </c>
      <c r="HE145" s="126">
        <f>IF(HE4&lt;=Inputs!$E$180, HE$27, 1)</f>
        <v>1</v>
      </c>
      <c r="HF145" s="126">
        <f>IF(HF4&lt;=Inputs!$E$180, HF$27, 1)</f>
        <v>1</v>
      </c>
      <c r="HG145" s="126">
        <f>IF(HG4&lt;=Inputs!$E$180, HG$27, 1)</f>
        <v>1</v>
      </c>
      <c r="HH145" s="126">
        <f>IF(HH4&lt;=Inputs!$E$180, HH$27, 1)</f>
        <v>1</v>
      </c>
      <c r="HI145" s="126">
        <f>IF(HI4&lt;=Inputs!$E$180, HI$27, 1)</f>
        <v>1</v>
      </c>
      <c r="HJ145" s="126">
        <f>IF(HJ4&lt;=Inputs!$E$180, HJ$27, 1)</f>
        <v>1</v>
      </c>
      <c r="HK145" s="126">
        <f>IF(HK4&lt;=Inputs!$E$180, HK$27, 1)</f>
        <v>1</v>
      </c>
      <c r="HL145" s="126">
        <f>IF(HL4&lt;=Inputs!$E$180, HL$27, 1)</f>
        <v>1</v>
      </c>
      <c r="HM145" s="126">
        <f>IF(HM4&lt;=Inputs!$E$180, HM$27, 1)</f>
        <v>1</v>
      </c>
      <c r="HN145" s="126">
        <f>IF(HN4&lt;=Inputs!$E$180, HN$27, 1)</f>
        <v>1</v>
      </c>
      <c r="HO145" s="126">
        <f>IF(HO4&lt;=Inputs!$E$180, HO$27, 1)</f>
        <v>1</v>
      </c>
      <c r="HP145" s="126">
        <f>IF(HP4&lt;=Inputs!$E$180, HP$27, 1)</f>
        <v>1</v>
      </c>
      <c r="HQ145" s="126">
        <f>IF(HQ4&lt;=Inputs!$E$180, HQ$27, 1)</f>
        <v>1</v>
      </c>
      <c r="HR145" s="126">
        <f>IF(HR4&lt;=Inputs!$E$180, HR$27, 1)</f>
        <v>1</v>
      </c>
      <c r="HS145" s="126">
        <f>IF(HS4&lt;=Inputs!$E$180, HS$27, 1)</f>
        <v>1</v>
      </c>
      <c r="HT145" s="126">
        <f>IF(HT4&lt;=Inputs!$E$180, HT$27, 1)</f>
        <v>1</v>
      </c>
      <c r="HU145" s="126">
        <f>IF(HU4&lt;=Inputs!$E$180, HU$27, 1)</f>
        <v>1</v>
      </c>
      <c r="HV145" s="126">
        <f>IF(HV4&lt;=Inputs!$E$180, HV$27, 1)</f>
        <v>1</v>
      </c>
      <c r="HW145" s="126">
        <f>IF(HW4&lt;=Inputs!$E$180, HW$27, 1)</f>
        <v>1</v>
      </c>
      <c r="HX145" s="126">
        <f>IF(HX4&lt;=Inputs!$E$180, HX$27, 1)</f>
        <v>1</v>
      </c>
      <c r="HY145" s="126">
        <f>IF(HY4&lt;=Inputs!$E$180, HY$27, 1)</f>
        <v>1</v>
      </c>
      <c r="HZ145" s="126">
        <f>IF(HZ4&lt;=Inputs!$E$180, HZ$27, 1)</f>
        <v>1</v>
      </c>
      <c r="IA145" s="126">
        <f>IF(IA4&lt;=Inputs!$E$180, IA$27, 1)</f>
        <v>1</v>
      </c>
      <c r="IB145" s="126">
        <f>IF(IB4&lt;=Inputs!$E$180, IB$27, 1)</f>
        <v>1</v>
      </c>
      <c r="IC145" s="126">
        <f>IF(IC4&lt;=Inputs!$E$180, IC$27, 1)</f>
        <v>1</v>
      </c>
      <c r="ID145" s="126">
        <f>IF(ID4&lt;=Inputs!$E$180, ID$27, 1)</f>
        <v>1</v>
      </c>
      <c r="IE145" s="126">
        <f>IF(IE4&lt;=Inputs!$E$180, IE$27, 1)</f>
        <v>1</v>
      </c>
      <c r="IF145" s="126">
        <f>IF(IF4&lt;=Inputs!$E$180, IF$27, 1)</f>
        <v>1</v>
      </c>
      <c r="IG145" s="126">
        <f>IF(IG4&lt;=Inputs!$E$180, IG$27, 1)</f>
        <v>1</v>
      </c>
      <c r="IH145" s="126">
        <f>IF(IH4&lt;=Inputs!$E$180, IH$27, 1)</f>
        <v>1</v>
      </c>
      <c r="II145" s="126">
        <f>IF(II4&lt;=Inputs!$E$180, II$27, 1)</f>
        <v>1</v>
      </c>
      <c r="IJ145" s="126">
        <f>IF(IJ4&lt;=Inputs!$E$180, IJ$27, 1)</f>
        <v>1</v>
      </c>
      <c r="IK145" s="126">
        <f>IF(IK4&lt;=Inputs!$E$180, IK$27, 1)</f>
        <v>1</v>
      </c>
      <c r="IL145" s="126">
        <f>IF(IL4&lt;=Inputs!$E$180, IL$27, 1)</f>
        <v>1</v>
      </c>
      <c r="IM145" s="126">
        <f>IF(IM4&lt;=Inputs!$E$180, IM$27, 1)</f>
        <v>1</v>
      </c>
      <c r="IN145" s="126">
        <f>IF(IN4&lt;=Inputs!$E$180, IN$27, 1)</f>
        <v>1</v>
      </c>
      <c r="IO145" s="126">
        <f>IF(IO4&lt;=Inputs!$E$180, IO$27, 1)</f>
        <v>1</v>
      </c>
      <c r="IP145" s="126">
        <f>IF(IP4&lt;=Inputs!$E$180, IP$27, 1)</f>
        <v>1</v>
      </c>
      <c r="IQ145" s="126">
        <f>IF(IQ4&lt;=Inputs!$E$180, IQ$27, 1)</f>
        <v>1</v>
      </c>
      <c r="IR145" s="126">
        <f>IF(IR4&lt;=Inputs!$E$180, IR$27, 1)</f>
        <v>1</v>
      </c>
      <c r="IS145" s="126">
        <f>IF(IS4&lt;=Inputs!$E$180, IS$27, 1)</f>
        <v>1</v>
      </c>
      <c r="IT145" s="126">
        <f>IF(IT4&lt;=Inputs!$E$180, IT$27, 1)</f>
        <v>1</v>
      </c>
      <c r="IU145" s="126">
        <f>IF(IU4&lt;=Inputs!$E$180, IU$27, 1)</f>
        <v>1</v>
      </c>
      <c r="IV145" s="126">
        <f>IF(IV4&lt;=Inputs!$E$180, IV$27, 1)</f>
        <v>1</v>
      </c>
      <c r="IW145" s="126">
        <f>IF(IW4&lt;=Inputs!$E$180, IW$27, 1)</f>
        <v>1</v>
      </c>
      <c r="IX145" s="126">
        <f>IF(IX4&lt;=Inputs!$E$180, IX$27, 1)</f>
        <v>1</v>
      </c>
      <c r="IY145" s="126">
        <f>IF(IY4&lt;=Inputs!$E$180, IY$27, 1)</f>
        <v>1</v>
      </c>
      <c r="IZ145" s="126">
        <f>IF(IZ4&lt;=Inputs!$E$180, IZ$27, 1)</f>
        <v>1</v>
      </c>
      <c r="JA145" s="126">
        <f>IF(JA4&lt;=Inputs!$E$180, JA$27, 1)</f>
        <v>1</v>
      </c>
      <c r="JB145" s="126">
        <f>IF(JB4&lt;=Inputs!$E$180, JB$27, 1)</f>
        <v>1</v>
      </c>
      <c r="JC145" s="126">
        <f>IF(JC4&lt;=Inputs!$E$180, JC$27, 1)</f>
        <v>1</v>
      </c>
      <c r="JD145" s="126">
        <f>IF(JD4&lt;=Inputs!$E$180, JD$27, 1)</f>
        <v>1</v>
      </c>
      <c r="JE145" s="126">
        <f>IF(JE4&lt;=Inputs!$E$180, JE$27, 1)</f>
        <v>1</v>
      </c>
      <c r="JF145" s="126">
        <f>IF(JF4&lt;=Inputs!$E$180, JF$27, 1)</f>
        <v>1</v>
      </c>
      <c r="JG145" s="126">
        <f>IF(JG4&lt;=Inputs!$E$180, JG$27, 1)</f>
        <v>1</v>
      </c>
      <c r="JH145" s="126">
        <f>IF(JH4&lt;=Inputs!$E$180, JH$27, 1)</f>
        <v>1</v>
      </c>
      <c r="JI145" s="126">
        <f>IF(JI4&lt;=Inputs!$E$180, JI$27, 1)</f>
        <v>1</v>
      </c>
      <c r="JJ145" s="126">
        <f>IF(JJ4&lt;=Inputs!$E$180, JJ$27, 1)</f>
        <v>1</v>
      </c>
      <c r="JK145" s="126">
        <f>IF(JK4&lt;=Inputs!$E$180, JK$27, 1)</f>
        <v>1</v>
      </c>
      <c r="JL145" s="126">
        <f>IF(JL4&lt;=Inputs!$E$180, JL$27, 1)</f>
        <v>1</v>
      </c>
      <c r="JM145" s="126">
        <f>IF(JM4&lt;=Inputs!$E$180, JM$27, 1)</f>
        <v>1</v>
      </c>
      <c r="JN145" s="126">
        <f>IF(JN4&lt;=Inputs!$E$180, JN$27, 1)</f>
        <v>1</v>
      </c>
      <c r="JO145" s="126">
        <f>IF(JO4&lt;=Inputs!$E$180, JO$27, 1)</f>
        <v>1</v>
      </c>
      <c r="JP145" s="126">
        <f>IF(JP4&lt;=Inputs!$E$180, JP$27, 1)</f>
        <v>1</v>
      </c>
      <c r="JQ145" s="126">
        <f>IF(JQ4&lt;=Inputs!$E$180, JQ$27, 1)</f>
        <v>1</v>
      </c>
      <c r="JR145" s="126">
        <f>IF(JR4&lt;=Inputs!$E$180, JR$27, 1)</f>
        <v>1</v>
      </c>
      <c r="JS145" s="126">
        <f>IF(JS4&lt;=Inputs!$E$180, JS$27, 1)</f>
        <v>1</v>
      </c>
      <c r="JT145" s="126">
        <f>IF(JT4&lt;=Inputs!$E$180, JT$27, 1)</f>
        <v>1</v>
      </c>
      <c r="JU145" s="126">
        <f>IF(JU4&lt;=Inputs!$E$180, JU$27, 1)</f>
        <v>1</v>
      </c>
      <c r="JV145" s="126">
        <f>IF(JV4&lt;=Inputs!$E$180, JV$27, 1)</f>
        <v>1</v>
      </c>
      <c r="JW145" s="126">
        <f>IF(JW4&lt;=Inputs!$E$180, JW$27, 1)</f>
        <v>1</v>
      </c>
      <c r="JX145" s="126">
        <f>IF(JX4&lt;=Inputs!$E$180, JX$27, 1)</f>
        <v>1</v>
      </c>
      <c r="JY145" s="126">
        <f>IF(JY4&lt;=Inputs!$E$180, JY$27, 1)</f>
        <v>1</v>
      </c>
      <c r="JZ145" s="126">
        <f>IF(JZ4&lt;=Inputs!$E$180, JZ$27, 1)</f>
        <v>1</v>
      </c>
      <c r="KA145" s="126">
        <f>IF(KA4&lt;=Inputs!$E$180, KA$27, 1)</f>
        <v>1</v>
      </c>
      <c r="KB145" s="126">
        <f>IF(KB4&lt;=Inputs!$E$180, KB$27, 1)</f>
        <v>1</v>
      </c>
      <c r="KC145" s="126">
        <f>IF(KC4&lt;=Inputs!$E$180, KC$27, 1)</f>
        <v>1</v>
      </c>
      <c r="KD145" s="126">
        <f>IF(KD4&lt;=Inputs!$E$180, KD$27, 1)</f>
        <v>1</v>
      </c>
      <c r="KE145" s="126">
        <f>IF(KE4&lt;=Inputs!$E$180, KE$27, 1)</f>
        <v>1</v>
      </c>
      <c r="KF145" s="126">
        <f>IF(KF4&lt;=Inputs!$E$180, KF$27, 1)</f>
        <v>1</v>
      </c>
      <c r="KG145" s="126">
        <f>IF(KG4&lt;=Inputs!$E$180, KG$27, 1)</f>
        <v>1</v>
      </c>
      <c r="KH145" s="126">
        <f>IF(KH4&lt;=Inputs!$E$180, KH$27, 1)</f>
        <v>1</v>
      </c>
      <c r="KI145" s="126">
        <f>IF(KI4&lt;=Inputs!$E$180, KI$27, 1)</f>
        <v>1</v>
      </c>
      <c r="KJ145" s="126">
        <f>IF(KJ4&lt;=Inputs!$E$180, KJ$27, 1)</f>
        <v>1</v>
      </c>
      <c r="KK145" s="126">
        <f>IF(KK4&lt;=Inputs!$E$180, KK$27, 1)</f>
        <v>1</v>
      </c>
      <c r="KL145" s="126">
        <f>IF(KL4&lt;=Inputs!$E$180, KL$27, 1)</f>
        <v>1</v>
      </c>
      <c r="KM145" s="126">
        <f>IF(KM4&lt;=Inputs!$E$180, KM$27, 1)</f>
        <v>1</v>
      </c>
      <c r="KN145" s="126">
        <f>IF(KN4&lt;=Inputs!$E$180, KN$27, 1)</f>
        <v>1</v>
      </c>
      <c r="KO145" s="126">
        <f>IF(KO4&lt;=Inputs!$E$180, KO$27, 1)</f>
        <v>1</v>
      </c>
      <c r="KP145" s="126">
        <f>IF(KP4&lt;=Inputs!$E$180, KP$27, 1)</f>
        <v>1</v>
      </c>
      <c r="KQ145" s="126">
        <f>IF(KQ4&lt;=Inputs!$E$180, KQ$27, 1)</f>
        <v>1</v>
      </c>
      <c r="KR145" s="126">
        <f>IF(KR4&lt;=Inputs!$E$180, KR$27, 1)</f>
        <v>1</v>
      </c>
      <c r="KS145" s="126">
        <f>IF(KS4&lt;=Inputs!$E$180, KS$27, 1)</f>
        <v>1</v>
      </c>
      <c r="KT145" s="126">
        <f>IF(KT4&lt;=Inputs!$E$180, KT$27, 1)</f>
        <v>1</v>
      </c>
      <c r="KU145" s="126">
        <f>IF(KU4&lt;=Inputs!$E$180, KU$27, 1)</f>
        <v>1</v>
      </c>
      <c r="KV145" s="126">
        <f>IF(KV4&lt;=Inputs!$E$180, KV$27, 1)</f>
        <v>1</v>
      </c>
      <c r="KW145" s="126">
        <f>IF(KW4&lt;=Inputs!$E$180, KW$27, 1)</f>
        <v>1</v>
      </c>
      <c r="KX145" s="126">
        <f>IF(KX4&lt;=Inputs!$E$180, KX$27, 1)</f>
        <v>1</v>
      </c>
      <c r="KY145" s="126">
        <f>IF(KY4&lt;=Inputs!$E$180, KY$27, 1)</f>
        <v>1</v>
      </c>
      <c r="KZ145" s="126">
        <f>IF(KZ4&lt;=Inputs!$E$180, KZ$27, 1)</f>
        <v>1</v>
      </c>
      <c r="LA145" s="126">
        <f>IF(LA4&lt;=Inputs!$E$180, LA$27, 1)</f>
        <v>1</v>
      </c>
      <c r="LB145" s="126">
        <f>IF(LB4&lt;=Inputs!$E$180, LB$27, 1)</f>
        <v>1</v>
      </c>
      <c r="LC145" s="126">
        <f>IF(LC4&lt;=Inputs!$E$180, LC$27, 1)</f>
        <v>1</v>
      </c>
      <c r="LD145" s="126">
        <f>IF(LD4&lt;=Inputs!$E$180, LD$27, 1)</f>
        <v>1</v>
      </c>
      <c r="LE145" s="126">
        <f>IF(LE4&lt;=Inputs!$E$180, LE$27, 1)</f>
        <v>1</v>
      </c>
      <c r="LF145" s="126">
        <f>IF(LF4&lt;=Inputs!$E$180, LF$27, 1)</f>
        <v>1</v>
      </c>
      <c r="LG145" s="126">
        <f>IF(LG4&lt;=Inputs!$E$180, LG$27, 1)</f>
        <v>1</v>
      </c>
      <c r="LH145" s="126">
        <f>IF(LH4&lt;=Inputs!$E$180, LH$27, 1)</f>
        <v>1</v>
      </c>
      <c r="LI145" s="126">
        <f>IF(LI4&lt;=Inputs!$E$180, LI$27, 1)</f>
        <v>1</v>
      </c>
      <c r="LJ145" s="126">
        <f>IF(LJ4&lt;=Inputs!$E$180, LJ$27, 1)</f>
        <v>1</v>
      </c>
      <c r="LK145" s="126">
        <f>IF(LK4&lt;=Inputs!$E$180, LK$27, 1)</f>
        <v>1</v>
      </c>
      <c r="LL145" s="126">
        <f>IF(LL4&lt;=Inputs!$E$180, LL$27, 1)</f>
        <v>1</v>
      </c>
      <c r="LM145" s="126">
        <f>IF(LM4&lt;=Inputs!$E$180, LM$27, 1)</f>
        <v>1</v>
      </c>
      <c r="LN145" s="126">
        <f>IF(LN4&lt;=Inputs!$E$180, LN$27, 1)</f>
        <v>1</v>
      </c>
      <c r="LO145" s="126">
        <f>IF(LO4&lt;=Inputs!$E$180, LO$27, 1)</f>
        <v>1</v>
      </c>
      <c r="LP145" s="126">
        <f>IF(LP4&lt;=Inputs!$E$180, LP$27, 1)</f>
        <v>1</v>
      </c>
      <c r="LQ145" s="126">
        <f>IF(LQ4&lt;=Inputs!$E$180, LQ$27, 1)</f>
        <v>1</v>
      </c>
      <c r="LR145" s="126">
        <f>IF(LR4&lt;=Inputs!$E$180, LR$27, 1)</f>
        <v>1</v>
      </c>
      <c r="LS145" s="126">
        <f>IF(LS4&lt;=Inputs!$E$180, LS$27, 1)</f>
        <v>1</v>
      </c>
      <c r="LT145" s="126">
        <f>IF(LT4&lt;=Inputs!$E$180, LT$27, 1)</f>
        <v>1</v>
      </c>
      <c r="LU145" s="126"/>
      <c r="LV145" s="126"/>
      <c r="LW145" s="126"/>
      <c r="LX145" s="126"/>
      <c r="LY145" s="126"/>
      <c r="LZ145" s="126"/>
      <c r="MA145" s="126"/>
      <c r="MB145" s="126"/>
      <c r="MC145" s="126"/>
      <c r="MD145" s="126"/>
      <c r="ME145" s="126"/>
      <c r="MF145" s="126"/>
      <c r="MG145" s="126"/>
      <c r="MH145" s="126"/>
      <c r="MI145" s="126"/>
      <c r="MJ145" s="126"/>
      <c r="MK145" s="126"/>
      <c r="ML145" s="126"/>
      <c r="MM145" s="126"/>
      <c r="MN145" s="126"/>
      <c r="MO145" s="126"/>
      <c r="MP145" s="126"/>
      <c r="MQ145" s="126"/>
      <c r="MR145" s="126"/>
      <c r="MS145" s="126"/>
      <c r="MT145" s="126"/>
      <c r="MU145" s="126"/>
      <c r="MV145" s="126"/>
      <c r="MW145" s="126"/>
      <c r="MX145" s="126"/>
      <c r="MY145" s="126"/>
      <c r="MZ145" s="126"/>
      <c r="NA145" s="126"/>
      <c r="NB145" s="126"/>
      <c r="NC145" s="126"/>
      <c r="ND145" s="126"/>
      <c r="NE145" s="126"/>
      <c r="NF145" s="126"/>
      <c r="NG145" s="126"/>
      <c r="NH145" s="126"/>
      <c r="NI145" s="126"/>
      <c r="NJ145" s="126"/>
      <c r="NK145" s="126"/>
      <c r="NL145" s="126"/>
      <c r="NM145" s="126"/>
      <c r="NN145" s="126"/>
      <c r="NO145" s="126"/>
      <c r="NP145" s="126"/>
      <c r="NQ145" s="126"/>
      <c r="NR145" s="126"/>
      <c r="NS145" s="126"/>
      <c r="NT145" s="126"/>
      <c r="NU145" s="126"/>
      <c r="NV145" s="126"/>
      <c r="NW145" s="126"/>
      <c r="NX145" s="126"/>
      <c r="NY145" s="126"/>
      <c r="NZ145" s="126"/>
      <c r="OA145" s="126"/>
      <c r="OB145" s="126"/>
      <c r="OC145" s="126"/>
      <c r="OD145" s="126"/>
      <c r="OE145" s="126"/>
      <c r="OF145" s="126"/>
      <c r="OG145" s="126"/>
      <c r="OH145" s="126"/>
      <c r="OI145" s="126"/>
      <c r="OJ145" s="126"/>
      <c r="OK145" s="126"/>
      <c r="OL145" s="126"/>
      <c r="OM145" s="126"/>
      <c r="ON145" s="126"/>
      <c r="OO145" s="126"/>
      <c r="OP145" s="126"/>
      <c r="OQ145" s="126"/>
      <c r="OR145" s="126"/>
      <c r="OS145" s="126"/>
      <c r="OT145" s="126"/>
      <c r="OU145" s="126"/>
      <c r="OV145" s="126"/>
      <c r="OW145" s="126"/>
      <c r="OX145" s="126"/>
      <c r="OY145" s="126"/>
      <c r="OZ145" s="126"/>
      <c r="PA145" s="126"/>
      <c r="PB145" s="126"/>
      <c r="PC145" s="126"/>
      <c r="PD145" s="126"/>
      <c r="PE145" s="126"/>
      <c r="PF145" s="126"/>
      <c r="PG145" s="126"/>
      <c r="PH145" s="126"/>
      <c r="PI145" s="126"/>
      <c r="PJ145" s="126"/>
      <c r="PK145" s="126"/>
      <c r="PL145" s="126"/>
      <c r="PM145" s="126"/>
      <c r="PN145" s="126"/>
      <c r="PO145" s="126"/>
      <c r="PP145" s="126"/>
      <c r="PQ145" s="126"/>
      <c r="PR145" s="126"/>
      <c r="PS145" s="126"/>
      <c r="PT145" s="126"/>
      <c r="PU145" s="126"/>
      <c r="PV145" s="126"/>
      <c r="PW145" s="126"/>
      <c r="PX145" s="126"/>
      <c r="PY145" s="126"/>
      <c r="PZ145" s="126"/>
      <c r="QA145" s="126"/>
      <c r="QB145" s="126"/>
      <c r="QC145" s="126"/>
      <c r="QD145" s="126"/>
      <c r="QE145" s="126"/>
      <c r="QF145" s="126"/>
      <c r="QG145" s="126"/>
      <c r="QH145" s="126"/>
      <c r="QI145" s="126"/>
      <c r="QJ145" s="126"/>
      <c r="QK145" s="126"/>
      <c r="QL145" s="126"/>
      <c r="QM145" s="126"/>
      <c r="QN145" s="126"/>
      <c r="QO145" s="126"/>
      <c r="QP145" s="126"/>
      <c r="QQ145" s="126"/>
      <c r="QR145" s="126"/>
      <c r="QS145" s="126"/>
      <c r="QT145" s="126"/>
      <c r="QU145" s="126"/>
    </row>
    <row r="146" spans="1:463" ht="15" customHeight="1" outlineLevel="1">
      <c r="A146" s="129"/>
      <c r="H146" s="4"/>
      <c r="Z146" s="32">
        <f ca="1">MIN(AA147:QM147)</f>
        <v>1544.6744221418048</v>
      </c>
    </row>
    <row r="147" spans="1:463" outlineLevel="1">
      <c r="B147" s="1" t="s">
        <v>382</v>
      </c>
      <c r="H147" s="4"/>
      <c r="I147" s="32">
        <f t="shared" ref="I147:J147" ca="1" si="460">I374</f>
        <v>4418618.8246154236</v>
      </c>
      <c r="J147" s="32">
        <f t="shared" ca="1" si="460"/>
        <v>4340665.5746154236</v>
      </c>
      <c r="K147" s="32">
        <f ca="1">K374</f>
        <v>4262712.3246154236</v>
      </c>
      <c r="L147" s="32">
        <f t="shared" ref="L147:BW147" ca="1" si="461">L112</f>
        <v>4184759.0746154236</v>
      </c>
      <c r="M147" s="32">
        <f t="shared" ca="1" si="461"/>
        <v>4207501.8488063999</v>
      </c>
      <c r="N147" s="32">
        <f t="shared" ca="1" si="461"/>
        <v>94157.986584399827</v>
      </c>
      <c r="O147" s="32">
        <f t="shared" ca="1" si="461"/>
        <v>98372.051037401776</v>
      </c>
      <c r="P147" s="32">
        <f t="shared" ca="1" si="461"/>
        <v>420962.72531795932</v>
      </c>
      <c r="Q147" s="32">
        <f t="shared" ca="1" si="461"/>
        <v>136757.0258820724</v>
      </c>
      <c r="R147" s="32">
        <f t="shared" ca="1" si="461"/>
        <v>85149.77089062985</v>
      </c>
      <c r="S147" s="32">
        <f t="shared" ca="1" si="461"/>
        <v>93806.24880752372</v>
      </c>
      <c r="T147" s="32">
        <f t="shared" ca="1" si="461"/>
        <v>77990.104927192297</v>
      </c>
      <c r="U147" s="32">
        <f t="shared" ca="1" si="461"/>
        <v>110694.87746374946</v>
      </c>
      <c r="V147" s="32">
        <f t="shared" ca="1" si="461"/>
        <v>101201.82760286555</v>
      </c>
      <c r="W147" s="32">
        <f t="shared" ca="1" si="461"/>
        <v>108426.86427808969</v>
      </c>
      <c r="X147" s="32">
        <f t="shared" ca="1" si="461"/>
        <v>84686.511508869211</v>
      </c>
      <c r="Y147" s="32">
        <f t="shared" ca="1" si="461"/>
        <v>203605.43103109655</v>
      </c>
      <c r="Z147" s="32">
        <f t="shared" ca="1" si="461"/>
        <v>52106.814928542997</v>
      </c>
      <c r="AA147" s="32">
        <f t="shared" ca="1" si="461"/>
        <v>1544.6744221418048</v>
      </c>
      <c r="AB147" s="32">
        <f t="shared" ca="1" si="461"/>
        <v>41141.091018521518</v>
      </c>
      <c r="AC147" s="32">
        <f t="shared" ca="1" si="461"/>
        <v>24141.553582702822</v>
      </c>
      <c r="AD147" s="32">
        <f t="shared" ca="1" si="461"/>
        <v>22576.633660781285</v>
      </c>
      <c r="AE147" s="32">
        <f t="shared" ca="1" si="461"/>
        <v>285626.27566518879</v>
      </c>
      <c r="AF147" s="32">
        <f t="shared" ca="1" si="461"/>
        <v>472347.19233185542</v>
      </c>
      <c r="AG147" s="32">
        <f t="shared" ca="1" si="461"/>
        <v>259103.73031629383</v>
      </c>
      <c r="AH147" s="32">
        <f t="shared" ca="1" si="461"/>
        <v>215699.6418189783</v>
      </c>
      <c r="AI147" s="32">
        <f t="shared" ca="1" si="461"/>
        <v>281700.54136915959</v>
      </c>
      <c r="AJ147" s="32">
        <f t="shared" ca="1" si="461"/>
        <v>7852.5785083164228</v>
      </c>
      <c r="AK147" s="32">
        <f t="shared" ca="1" si="461"/>
        <v>122654.02119069561</v>
      </c>
      <c r="AL147" s="32">
        <f t="shared" ca="1" si="461"/>
        <v>240438.31909084346</v>
      </c>
      <c r="AM147" s="32">
        <f t="shared" ca="1" si="461"/>
        <v>83547.854733006679</v>
      </c>
      <c r="AN147" s="32">
        <f t="shared" ca="1" si="461"/>
        <v>241820.86355490299</v>
      </c>
      <c r="AO147" s="32">
        <f t="shared" ca="1" si="461"/>
        <v>430209.59942430293</v>
      </c>
      <c r="AP147" s="32">
        <f t="shared" ca="1" si="461"/>
        <v>306257.37009821978</v>
      </c>
      <c r="AQ147" s="32">
        <f t="shared" ca="1" si="461"/>
        <v>462774.00152537826</v>
      </c>
      <c r="AR147" s="32">
        <f t="shared" ca="1" si="461"/>
        <v>578567.44265444844</v>
      </c>
      <c r="AS147" s="32">
        <f t="shared" ca="1" si="461"/>
        <v>360157.28890657902</v>
      </c>
      <c r="AT147" s="32">
        <f t="shared" ca="1" si="461"/>
        <v>391177.70260421757</v>
      </c>
      <c r="AU147" s="32">
        <f t="shared" ca="1" si="461"/>
        <v>455323.05203864363</v>
      </c>
      <c r="AV147" s="32">
        <f t="shared" ca="1" si="461"/>
        <v>221464.18366610727</v>
      </c>
      <c r="AW147" s="32">
        <f t="shared" ca="1" si="461"/>
        <v>338337.3487237409</v>
      </c>
      <c r="AX147" s="32">
        <f t="shared" ca="1" si="461"/>
        <v>458400.35549351526</v>
      </c>
      <c r="AY147" s="32">
        <f t="shared" ca="1" si="461"/>
        <v>300536.37403344619</v>
      </c>
      <c r="AZ147" s="32">
        <f t="shared" ca="1" si="461"/>
        <v>458019.32277695544</v>
      </c>
      <c r="BA147" s="32">
        <f t="shared" ca="1" si="461"/>
        <v>645932.03454874712</v>
      </c>
      <c r="BB147" s="32">
        <f t="shared" ca="1" si="461"/>
        <v>521369.3601912657</v>
      </c>
      <c r="BC147" s="32">
        <f t="shared" ca="1" si="461"/>
        <v>674973.23991751764</v>
      </c>
      <c r="BD147" s="32">
        <f t="shared" ca="1" si="461"/>
        <v>787960.88054043427</v>
      </c>
      <c r="BE147" s="32">
        <f t="shared" ca="1" si="461"/>
        <v>568668.65873019584</v>
      </c>
      <c r="BF147" s="32">
        <f t="shared" ca="1" si="461"/>
        <v>598838.05788830505</v>
      </c>
      <c r="BG147" s="32">
        <f t="shared" ca="1" si="461"/>
        <v>662020.48126638576</v>
      </c>
      <c r="BH147" s="32">
        <f t="shared" ca="1" si="461"/>
        <v>427144.04853492475</v>
      </c>
      <c r="BI147" s="32">
        <f t="shared" ca="1" si="461"/>
        <v>542751.88984798384</v>
      </c>
      <c r="BJ147" s="32">
        <f t="shared" ca="1" si="461"/>
        <v>663496.13499422697</v>
      </c>
      <c r="BK147" s="32">
        <f t="shared" ca="1" si="461"/>
        <v>506554.17216363148</v>
      </c>
      <c r="BL147" s="32">
        <f t="shared" ca="1" si="461"/>
        <v>665096.65017689648</v>
      </c>
      <c r="BM147" s="32">
        <f t="shared" ca="1" si="461"/>
        <v>852019.5014462237</v>
      </c>
      <c r="BN147" s="32">
        <f t="shared" ca="1" si="461"/>
        <v>728702.11547280382</v>
      </c>
      <c r="BO147" s="32">
        <f t="shared" ca="1" si="461"/>
        <v>880829.04046753654</v>
      </c>
      <c r="BP147" s="32">
        <f t="shared" ca="1" si="461"/>
        <v>992638.43583826418</v>
      </c>
      <c r="BQ147" s="32">
        <f t="shared" ca="1" si="461"/>
        <v>772103.32865041844</v>
      </c>
      <c r="BR147" s="32">
        <f t="shared" ca="1" si="461"/>
        <v>801313.44005122373</v>
      </c>
      <c r="BS147" s="32">
        <f t="shared" ca="1" si="461"/>
        <v>863542.51379496779</v>
      </c>
      <c r="BT147" s="32">
        <f t="shared" ca="1" si="461"/>
        <v>627655.87833153154</v>
      </c>
      <c r="BU147" s="32">
        <f t="shared" ca="1" si="461"/>
        <v>741894.85841099534</v>
      </c>
      <c r="BV147" s="32">
        <f t="shared" ca="1" si="461"/>
        <v>863332.85743182956</v>
      </c>
      <c r="BW147" s="32">
        <f t="shared" ca="1" si="461"/>
        <v>707218.09919992904</v>
      </c>
      <c r="BX147" s="32">
        <f t="shared" ref="BX147:EI147" ca="1" si="462">BX112</f>
        <v>866712.35722916352</v>
      </c>
      <c r="BY147" s="32">
        <f t="shared" ca="1" si="462"/>
        <v>1051765.8858374644</v>
      </c>
      <c r="BZ147" s="32">
        <f t="shared" ca="1" si="462"/>
        <v>929538.25936943293</v>
      </c>
      <c r="CA147" s="32">
        <f t="shared" ca="1" si="462"/>
        <v>1080083.7928553445</v>
      </c>
      <c r="CB147" s="32">
        <f t="shared" ca="1" si="462"/>
        <v>1190602.04906094</v>
      </c>
      <c r="CC147" s="32">
        <f t="shared" ca="1" si="462"/>
        <v>968484.7670368175</v>
      </c>
      <c r="CD147" s="32">
        <f t="shared" ca="1" si="462"/>
        <v>996396.10512977839</v>
      </c>
      <c r="CE147" s="32">
        <f t="shared" ca="1" si="462"/>
        <v>1057553.9063637764</v>
      </c>
      <c r="CF147" s="32">
        <f t="shared" ca="1" si="462"/>
        <v>820493.88067045901</v>
      </c>
      <c r="CG147" s="32">
        <f t="shared" ca="1" si="462"/>
        <v>933251.28353184124</v>
      </c>
      <c r="CH147" s="32">
        <f t="shared" ca="1" si="462"/>
        <v>1055270.5371345861</v>
      </c>
      <c r="CI147" s="32">
        <f t="shared" ca="1" si="462"/>
        <v>900122.69915017998</v>
      </c>
      <c r="CJ147" s="32">
        <f t="shared" ca="1" si="462"/>
        <v>1060768.7632834041</v>
      </c>
      <c r="CK147" s="32">
        <f t="shared" ca="1" si="462"/>
        <v>1244097.3061417546</v>
      </c>
      <c r="CL147" s="32">
        <f t="shared" ca="1" si="462"/>
        <v>1120166.3366898573</v>
      </c>
      <c r="CM147" s="32">
        <f t="shared" ca="1" si="462"/>
        <v>1269271.349657153</v>
      </c>
      <c r="CN147" s="32">
        <f t="shared" ca="1" si="462"/>
        <v>1378635.3728766956</v>
      </c>
      <c r="CO147" s="32">
        <f t="shared" ca="1" si="462"/>
        <v>1155069.5570546708</v>
      </c>
      <c r="CP147" s="32">
        <f t="shared" ca="1" si="462"/>
        <v>1182247.3966541067</v>
      </c>
      <c r="CQ147" s="32">
        <f t="shared" ca="1" si="462"/>
        <v>1242465.8226725047</v>
      </c>
      <c r="CR147" s="32">
        <f t="shared" ca="1" si="462"/>
        <v>1004455.1287502418</v>
      </c>
      <c r="CS147" s="32">
        <f t="shared" ca="1" si="462"/>
        <v>1115872.2601620106</v>
      </c>
      <c r="CT147" s="32">
        <f t="shared" ca="1" si="462"/>
        <v>1238610.2534289542</v>
      </c>
      <c r="CU147" s="32">
        <f t="shared" ca="1" si="462"/>
        <v>1084231.926211131</v>
      </c>
      <c r="CV147" s="32">
        <f t="shared" ca="1" si="462"/>
        <v>1246046.117049824</v>
      </c>
      <c r="CW147" s="32">
        <f t="shared" ca="1" si="462"/>
        <v>1427668.7530634259</v>
      </c>
      <c r="CX147" s="32">
        <f t="shared" ca="1" si="462"/>
        <v>1302061.7831954057</v>
      </c>
      <c r="CY147" s="32">
        <f t="shared" ca="1" si="462"/>
        <v>1449741.9171315152</v>
      </c>
      <c r="CZ147" s="32">
        <f t="shared" ca="1" si="462"/>
        <v>1557513.3915717327</v>
      </c>
      <c r="DA147" s="32">
        <f t="shared" ca="1" si="462"/>
        <v>1332507.4513930636</v>
      </c>
      <c r="DB147" s="32">
        <f t="shared" ca="1" si="462"/>
        <v>1358736.9449298237</v>
      </c>
      <c r="DC147" s="32">
        <f t="shared" ca="1" si="462"/>
        <v>1418022.7117612134</v>
      </c>
      <c r="DD147" s="32">
        <f t="shared" ca="1" si="462"/>
        <v>1179022.7897163597</v>
      </c>
      <c r="DE147" s="32">
        <f t="shared" ca="1" si="462"/>
        <v>1289157.4982721168</v>
      </c>
      <c r="DF147" s="32">
        <f t="shared" ca="1" si="462"/>
        <v>1412678.4157942866</v>
      </c>
      <c r="DG147" s="32">
        <f t="shared" ca="1" si="462"/>
        <v>1256783.9645234556</v>
      </c>
      <c r="DH147" s="32">
        <f t="shared" ca="1" si="462"/>
        <v>1417196.8296083526</v>
      </c>
      <c r="DI147" s="32">
        <f t="shared" ca="1" si="462"/>
        <v>1597132.3794582258</v>
      </c>
      <c r="DJ147" s="32">
        <f t="shared" ca="1" si="462"/>
        <v>1469870.9003028614</v>
      </c>
      <c r="DK147" s="32">
        <f t="shared" ca="1" si="462"/>
        <v>1616141.5666304263</v>
      </c>
      <c r="DL147" s="32">
        <f t="shared" ca="1" si="462"/>
        <v>1722161.7415259085</v>
      </c>
      <c r="DM147" s="32">
        <f t="shared" ca="1" si="462"/>
        <v>1495723.8535107907</v>
      </c>
      <c r="DN147" s="32">
        <f t="shared" ca="1" si="462"/>
        <v>1521008.2832139668</v>
      </c>
      <c r="DO147" s="32">
        <f t="shared" ca="1" si="462"/>
        <v>1579367.9241150264</v>
      </c>
      <c r="DP147" s="32">
        <f t="shared" ca="1" si="462"/>
        <v>1339385.3906408641</v>
      </c>
      <c r="DQ147" s="32">
        <f t="shared" ca="1" si="462"/>
        <v>1448249.2900804274</v>
      </c>
      <c r="DR147" s="32">
        <f t="shared" ca="1" si="462"/>
        <v>1572569.7673792441</v>
      </c>
      <c r="DS147" s="32">
        <f t="shared" ca="1" si="462"/>
        <v>1415174.1654246452</v>
      </c>
      <c r="DT147" s="32">
        <f t="shared" ca="1" si="462"/>
        <v>1573992.8604641182</v>
      </c>
      <c r="DU147" s="32">
        <f t="shared" ca="1" si="462"/>
        <v>1752259.8863098181</v>
      </c>
      <c r="DV147" s="32">
        <f t="shared" ca="1" si="462"/>
        <v>1623361.727205374</v>
      </c>
      <c r="DW147" s="32">
        <f t="shared" ca="1" si="462"/>
        <v>1768238.10664408</v>
      </c>
      <c r="DX147" s="32">
        <f t="shared" ca="1" si="462"/>
        <v>1872518.2942797714</v>
      </c>
      <c r="DY147" s="32">
        <f t="shared" ca="1" si="462"/>
        <v>1644656.4006259395</v>
      </c>
      <c r="DZ147" s="32">
        <f t="shared" ca="1" si="462"/>
        <v>1668780.6224540293</v>
      </c>
      <c r="EA147" s="32">
        <f t="shared" ca="1" si="462"/>
        <v>1726220.4863304361</v>
      </c>
      <c r="EB147" s="32">
        <f t="shared" ca="1" si="462"/>
        <v>1485212.762016458</v>
      </c>
      <c r="EC147" s="32">
        <f t="shared" ca="1" si="462"/>
        <v>1592817.2471443505</v>
      </c>
      <c r="ED147" s="32">
        <f t="shared" ca="1" si="462"/>
        <v>1717949.717515934</v>
      </c>
      <c r="EE147" s="32">
        <f t="shared" ca="1" si="462"/>
        <v>1559067.6962017654</v>
      </c>
      <c r="EF147" s="32">
        <f t="shared" ca="1" si="462"/>
        <v>1716308.592300466</v>
      </c>
      <c r="EG147" s="32">
        <f t="shared" ca="1" si="462"/>
        <v>1892925.3974024646</v>
      </c>
      <c r="EH147" s="32">
        <f t="shared" ca="1" si="462"/>
        <v>1762408.1319974258</v>
      </c>
      <c r="EI147" s="32">
        <f t="shared" ca="1" si="462"/>
        <v>1905905.1738482898</v>
      </c>
      <c r="EJ147" s="32">
        <f t="shared" ref="EJ147:GU147" ca="1" si="463">EJ112</f>
        <v>2008456.4208866989</v>
      </c>
      <c r="EK147" s="32">
        <f t="shared" ca="1" si="463"/>
        <v>1779178.227989082</v>
      </c>
      <c r="EL147" s="32">
        <f t="shared" ca="1" si="463"/>
        <v>1802581.6323746357</v>
      </c>
      <c r="EM147" s="32">
        <f t="shared" ca="1" si="463"/>
        <v>1859107.8821277285</v>
      </c>
      <c r="EN147" s="32">
        <f t="shared" ca="1" si="463"/>
        <v>1617179.2143166042</v>
      </c>
      <c r="EO147" s="32">
        <f t="shared" ca="1" si="463"/>
        <v>1723535.4598528636</v>
      </c>
      <c r="EP147" s="32">
        <f t="shared" ca="1" si="463"/>
        <v>1849492.3426469152</v>
      </c>
      <c r="EQ147" s="32">
        <f t="shared" ca="1" si="463"/>
        <v>1689138.3904365129</v>
      </c>
      <c r="ER147" s="32">
        <f t="shared" ca="1" si="463"/>
        <v>1844817.6066537583</v>
      </c>
      <c r="ES147" s="32">
        <f t="shared" ca="1" si="463"/>
        <v>2019810.4637720261</v>
      </c>
      <c r="ET147" s="32">
        <f t="shared" ca="1" si="463"/>
        <v>1887691.4094929467</v>
      </c>
      <c r="EU147" s="32">
        <f t="shared" ca="1" si="463"/>
        <v>2029412.387947028</v>
      </c>
      <c r="EV147" s="32">
        <f t="shared" ca="1" si="463"/>
        <v>2130245.4742468954</v>
      </c>
      <c r="EW147" s="32">
        <f t="shared" ca="1" si="463"/>
        <v>1899558.4511367914</v>
      </c>
      <c r="EX147" s="32">
        <f t="shared" ca="1" si="463"/>
        <v>1922025.5168805167</v>
      </c>
      <c r="EY147" s="32">
        <f t="shared" ca="1" si="463"/>
        <v>1977644.1276781536</v>
      </c>
      <c r="EZ147" s="32">
        <f t="shared" ca="1" si="463"/>
        <v>1734751.5519906932</v>
      </c>
      <c r="FA147" s="32">
        <f t="shared" ca="1" si="463"/>
        <v>1839870.5113424545</v>
      </c>
      <c r="FB147" s="32">
        <f t="shared" ca="1" si="463"/>
        <v>1966664.210846636</v>
      </c>
      <c r="FC147" s="32">
        <f t="shared" ca="1" si="463"/>
        <v>1804852.5724451425</v>
      </c>
      <c r="FD147" s="32">
        <f t="shared" ca="1" si="463"/>
        <v>1958985.9750603936</v>
      </c>
      <c r="FE147" s="32">
        <f t="shared" ca="1" si="463"/>
        <v>2132379.6538372058</v>
      </c>
      <c r="FF147" s="32">
        <f t="shared" ca="1" si="463"/>
        <v>1998675.8712736999</v>
      </c>
      <c r="FG147" s="32">
        <f t="shared" ca="1" si="463"/>
        <v>2138285.9882703885</v>
      </c>
      <c r="FH147" s="32">
        <f t="shared" ca="1" si="463"/>
        <v>2237411.4256214784</v>
      </c>
      <c r="FI147" s="32">
        <f t="shared" ca="1" si="463"/>
        <v>2005322.8023236678</v>
      </c>
      <c r="FJ147" s="32">
        <f t="shared" ca="1" si="463"/>
        <v>2026856.0571861428</v>
      </c>
      <c r="FK147" s="32">
        <f t="shared" ca="1" si="463"/>
        <v>2081572.814656147</v>
      </c>
      <c r="FL147" s="32">
        <f t="shared" ca="1" si="463"/>
        <v>1837743.8387634642</v>
      </c>
      <c r="FM147" s="32">
        <f t="shared" ca="1" si="463"/>
        <v>1941636.242715762</v>
      </c>
      <c r="FN147" s="32">
        <f t="shared" ca="1" si="463"/>
        <v>2068196.093503172</v>
      </c>
      <c r="FO147" s="32">
        <f t="shared" ca="1" si="463"/>
        <v>1904940.7688771738</v>
      </c>
      <c r="FP147" s="32">
        <f t="shared" ca="1" si="463"/>
        <v>2057543.9705715724</v>
      </c>
      <c r="FQ147" s="32">
        <f t="shared" ca="1" si="463"/>
        <v>2229355.9943576199</v>
      </c>
      <c r="FR147" s="32">
        <f t="shared" ca="1" si="463"/>
        <v>2094084.2865630041</v>
      </c>
      <c r="FS147" s="32">
        <f t="shared" ca="1" si="463"/>
        <v>2231597.7981681996</v>
      </c>
      <c r="FT147" s="32">
        <f t="shared" ca="1" si="463"/>
        <v>2329025.8289406602</v>
      </c>
      <c r="FU147" s="32">
        <f t="shared" ca="1" si="463"/>
        <v>2095542.594746839</v>
      </c>
      <c r="FV147" s="32">
        <f t="shared" ca="1" si="463"/>
        <v>2115926.2018623799</v>
      </c>
      <c r="FW147" s="32">
        <f t="shared" ca="1" si="463"/>
        <v>2169746.7002069303</v>
      </c>
      <c r="FX147" s="32">
        <f t="shared" ca="1" si="463"/>
        <v>1924958.4215615019</v>
      </c>
      <c r="FY147" s="32">
        <f t="shared" ca="1" si="463"/>
        <v>2027634.7768856974</v>
      </c>
      <c r="FZ147" s="32">
        <f t="shared" ca="1" si="463"/>
        <v>2152775.534417572</v>
      </c>
      <c r="GA147" s="32">
        <f t="shared" ca="1" si="463"/>
        <v>1988090.277730139</v>
      </c>
      <c r="GB147" s="32">
        <f t="shared" ca="1" si="463"/>
        <v>2139178.6366825616</v>
      </c>
      <c r="GC147" s="32">
        <f t="shared" ca="1" si="463"/>
        <v>2309426.2691015163</v>
      </c>
      <c r="GD147" s="32">
        <f t="shared" ca="1" si="463"/>
        <v>2172603.1808075667</v>
      </c>
      <c r="GE147" s="32">
        <f t="shared" ca="1" si="463"/>
        <v>2308034.0322763738</v>
      </c>
      <c r="GF147" s="32">
        <f t="shared" ca="1" si="463"/>
        <v>2403774.6279830644</v>
      </c>
      <c r="GG147" s="32">
        <f t="shared" ca="1" si="463"/>
        <v>2168903.5296399277</v>
      </c>
      <c r="GH147" s="32">
        <f t="shared" ca="1" si="463"/>
        <v>2188575.9680845481</v>
      </c>
      <c r="GI147" s="32">
        <f t="shared" ca="1" si="463"/>
        <v>2241505.6081138207</v>
      </c>
      <c r="GJ147" s="32">
        <f t="shared" ca="1" si="463"/>
        <v>1995868.4833375572</v>
      </c>
      <c r="GK147" s="32">
        <f t="shared" ca="1" si="463"/>
        <v>2097339.0713157468</v>
      </c>
      <c r="GL147" s="32">
        <f t="shared" ca="1" si="463"/>
        <v>2221073.2286756011</v>
      </c>
      <c r="GM147" s="32">
        <f t="shared" ca="1" si="463"/>
        <v>2054978.8717726702</v>
      </c>
      <c r="GN147" s="32">
        <f t="shared" ca="1" si="463"/>
        <v>2204567.490668701</v>
      </c>
      <c r="GO147" s="32">
        <f t="shared" ca="1" si="463"/>
        <v>2372901.5029388838</v>
      </c>
      <c r="GP147" s="32">
        <f t="shared" ca="1" si="463"/>
        <v>2234543.319683129</v>
      </c>
      <c r="GQ147" s="32">
        <f t="shared" ca="1" si="463"/>
        <v>2367905.1443312159</v>
      </c>
      <c r="GR147" s="32">
        <f t="shared" ca="1" si="463"/>
        <v>2461968.0041013574</v>
      </c>
      <c r="GS147" s="32">
        <f t="shared" ca="1" si="463"/>
        <v>2225715.5439116219</v>
      </c>
      <c r="GT147" s="32">
        <f t="shared" ca="1" si="463"/>
        <v>2244460.5820740382</v>
      </c>
      <c r="GU147" s="32">
        <f t="shared" ca="1" si="463"/>
        <v>2296504.5691573685</v>
      </c>
      <c r="GV147" s="32">
        <f t="shared" ref="GV147:JG147" ca="1" si="464">GV112</f>
        <v>2049971.3451023917</v>
      </c>
      <c r="GW147" s="32">
        <f t="shared" ca="1" si="464"/>
        <v>2150246.2199661117</v>
      </c>
      <c r="GX147" s="32">
        <f t="shared" ca="1" si="464"/>
        <v>2272586.0230763364</v>
      </c>
      <c r="GY147" s="32">
        <f t="shared" ca="1" si="464"/>
        <v>2105105.9969722726</v>
      </c>
      <c r="GZ147" s="32">
        <f t="shared" ca="1" si="464"/>
        <v>2253209.7219244605</v>
      </c>
      <c r="HA147" s="32">
        <f t="shared" ca="1" si="464"/>
        <v>2419138.2557393839</v>
      </c>
      <c r="HB147" s="32">
        <f t="shared" ca="1" si="464"/>
        <v>2279261.0029033045</v>
      </c>
      <c r="HC147" s="32">
        <f t="shared" ca="1" si="464"/>
        <v>2410567.1208839337</v>
      </c>
      <c r="HD147" s="32">
        <f t="shared" ca="1" si="464"/>
        <v>2502961.6698463885</v>
      </c>
      <c r="HE147" s="32">
        <f t="shared" ca="1" si="464"/>
        <v>2265334.1036809934</v>
      </c>
      <c r="HF147" s="32">
        <f t="shared" ca="1" si="464"/>
        <v>2283153.4796639327</v>
      </c>
      <c r="HG147" s="32">
        <f t="shared" ca="1" si="464"/>
        <v>2334316.8215967077</v>
      </c>
      <c r="HH147" s="32">
        <f t="shared" ca="1" si="464"/>
        <v>2086892.5509261908</v>
      </c>
      <c r="HI147" s="32">
        <f t="shared" ca="1" si="464"/>
        <v>2185981.5382076832</v>
      </c>
      <c r="HJ147" s="32">
        <f t="shared" ca="1" si="464"/>
        <v>2306938.9844000582</v>
      </c>
      <c r="HK147" s="32">
        <f t="shared" ca="1" si="464"/>
        <v>2138086.2984247636</v>
      </c>
      <c r="HL147" s="32">
        <f t="shared" ca="1" si="464"/>
        <v>2284724.9685287918</v>
      </c>
      <c r="HM147" s="32">
        <f t="shared" ca="1" si="464"/>
        <v>2448264.5112914317</v>
      </c>
      <c r="HN147" s="32">
        <f t="shared" ca="1" si="464"/>
        <v>2306621.4167320542</v>
      </c>
      <c r="HO147" s="32">
        <f t="shared" ca="1" si="464"/>
        <v>2435884.8337170826</v>
      </c>
      <c r="HP147" s="32">
        <f t="shared" ca="1" si="464"/>
        <v>2526620.2212915248</v>
      </c>
      <c r="HQ147" s="32">
        <f t="shared" ca="1" si="464"/>
        <v>2287623.5565112052</v>
      </c>
      <c r="HR147" s="32">
        <f t="shared" ca="1" si="464"/>
        <v>2304300.7013994209</v>
      </c>
      <c r="HS147" s="32">
        <f t="shared" ca="1" si="464"/>
        <v>2354588.2061838773</v>
      </c>
      <c r="HT147" s="32">
        <f t="shared" ca="1" si="464"/>
        <v>2106221.8752273628</v>
      </c>
      <c r="HU147" s="32">
        <f t="shared" ca="1" si="464"/>
        <v>2204134.57002162</v>
      </c>
      <c r="HV147" s="32">
        <f t="shared" ca="1" si="464"/>
        <v>2323721.4065166186</v>
      </c>
      <c r="HW147" s="32">
        <f t="shared" ca="1" si="464"/>
        <v>2153508.8207994765</v>
      </c>
      <c r="HX147" s="32">
        <f t="shared" ca="1" si="464"/>
        <v>2298708.1578808264</v>
      </c>
      <c r="HY147" s="32">
        <f t="shared" ca="1" si="464"/>
        <v>2459874.8464378025</v>
      </c>
      <c r="HZ147" s="32">
        <f t="shared" ca="1" si="464"/>
        <v>2315911.7888951963</v>
      </c>
      <c r="IA147" s="32">
        <f t="shared" ca="1" si="464"/>
        <v>2443145.194658299</v>
      </c>
      <c r="IB147" s="32">
        <f t="shared" ca="1" si="464"/>
        <v>2532230.2927524871</v>
      </c>
      <c r="IC147" s="32">
        <f t="shared" ca="1" si="464"/>
        <v>2291870.2860368588</v>
      </c>
      <c r="ID147" s="32">
        <f t="shared" ca="1" si="464"/>
        <v>2307842.7352383467</v>
      </c>
      <c r="IE147" s="32">
        <f t="shared" ca="1" si="464"/>
        <v>2357259.0087763914</v>
      </c>
      <c r="IF147" s="32">
        <f t="shared" ca="1" si="464"/>
        <v>2147940.1215885198</v>
      </c>
      <c r="IG147" s="32">
        <f t="shared" ca="1" si="464"/>
        <v>2244685.8867242755</v>
      </c>
      <c r="IH147" s="32">
        <f t="shared" ca="1" si="464"/>
        <v>2362914.8599623516</v>
      </c>
      <c r="II147" s="32">
        <f t="shared" ca="1" si="464"/>
        <v>2518390.5988258026</v>
      </c>
      <c r="IJ147" s="32">
        <f t="shared" ca="1" si="464"/>
        <v>2662102.1242283275</v>
      </c>
      <c r="IK147" s="32">
        <f t="shared" ca="1" si="464"/>
        <v>2820911.7436985467</v>
      </c>
      <c r="IL147" s="32">
        <f t="shared" ca="1" si="464"/>
        <v>2844075.6517187748</v>
      </c>
      <c r="IM147" s="32">
        <f t="shared" ca="1" si="464"/>
        <v>2969291.4186190907</v>
      </c>
      <c r="IN147" s="32">
        <f t="shared" ca="1" si="464"/>
        <v>3056734.8197304066</v>
      </c>
      <c r="IO147" s="32">
        <f t="shared" ca="1" si="464"/>
        <v>591536.0818552291</v>
      </c>
      <c r="IP147" s="32">
        <f t="shared" ca="1" si="464"/>
        <v>606586.85145304236</v>
      </c>
      <c r="IQ147" s="32">
        <f t="shared" ca="1" si="464"/>
        <v>654795.6926661589</v>
      </c>
      <c r="IR147" s="32">
        <f t="shared" ca="1" si="464"/>
        <v>574158.24813658756</v>
      </c>
      <c r="IS147" s="32">
        <f t="shared" ca="1" si="464"/>
        <v>669722.80797081534</v>
      </c>
      <c r="IT147" s="32">
        <f t="shared" ca="1" si="464"/>
        <v>786619.51688835502</v>
      </c>
      <c r="IU147" s="32">
        <f t="shared" ca="1" si="464"/>
        <v>783156.07753602648</v>
      </c>
      <c r="IV147" s="32">
        <f t="shared" ca="1" si="464"/>
        <v>924675.75596840191</v>
      </c>
      <c r="IW147" s="32">
        <f t="shared" ca="1" si="464"/>
        <v>1081143.7384668381</v>
      </c>
      <c r="IX147" s="32">
        <f t="shared" ca="1" si="464"/>
        <v>1102017.8529890731</v>
      </c>
      <c r="IY147" s="32">
        <f t="shared" ca="1" si="464"/>
        <v>1218603.7887810746</v>
      </c>
      <c r="IZ147" s="32">
        <f t="shared" ca="1" si="464"/>
        <v>1293086.8907548713</v>
      </c>
      <c r="JA147" s="32">
        <f t="shared" ca="1" si="464"/>
        <v>1212539.97067956</v>
      </c>
      <c r="JB147" s="32">
        <f t="shared" ca="1" si="464"/>
        <v>1226670.598077686</v>
      </c>
      <c r="JC147" s="32">
        <f t="shared" ca="1" si="464"/>
        <v>1268390.5149580638</v>
      </c>
      <c r="JD147" s="32">
        <f t="shared" ca="1" si="464"/>
        <v>1180754.7108197981</v>
      </c>
      <c r="JE147" s="32">
        <f t="shared" ca="1" si="464"/>
        <v>1261095.2494822843</v>
      </c>
      <c r="JF147" s="32">
        <f t="shared" ca="1" si="464"/>
        <v>1359537.4867154439</v>
      </c>
      <c r="JG147" s="32">
        <f t="shared" ca="1" si="464"/>
        <v>1335331.5303264933</v>
      </c>
      <c r="JH147" s="32">
        <f t="shared" ref="JH147:LS147" ca="1" si="465">JH112</f>
        <v>1453322.9804297402</v>
      </c>
      <c r="JI147" s="32">
        <f t="shared" ca="1" si="465"/>
        <v>1583831.7751133486</v>
      </c>
      <c r="JJ147" s="32">
        <f t="shared" ca="1" si="465"/>
        <v>1579530.7238447084</v>
      </c>
      <c r="JK147" s="32">
        <f t="shared" ca="1" si="465"/>
        <v>1682468.6870627762</v>
      </c>
      <c r="JL147" s="32">
        <f t="shared" ca="1" si="465"/>
        <v>1754598.1184339125</v>
      </c>
      <c r="JM147" s="32">
        <f t="shared" ca="1" si="465"/>
        <v>1671926.595445506</v>
      </c>
      <c r="JN147" s="32">
        <f t="shared" ca="1" si="465"/>
        <v>1684262.3930468778</v>
      </c>
      <c r="JO147" s="32">
        <f t="shared" ca="1" si="465"/>
        <v>1723716.9345518022</v>
      </c>
      <c r="JP147" s="32">
        <f t="shared" ca="1" si="465"/>
        <v>1633950.1998227318</v>
      </c>
      <c r="JQ147" s="32">
        <f t="shared" ca="1" si="465"/>
        <v>1711816.057589829</v>
      </c>
      <c r="JR147" s="32">
        <f t="shared" ca="1" si="465"/>
        <v>1808110.3541397885</v>
      </c>
      <c r="JS147" s="32">
        <f t="shared" ca="1" si="465"/>
        <v>1781150.659877074</v>
      </c>
      <c r="JT147" s="32">
        <f t="shared" ca="1" si="465"/>
        <v>1896259.3398725572</v>
      </c>
      <c r="JU147" s="32">
        <f t="shared" ca="1" si="465"/>
        <v>2023750.9612466169</v>
      </c>
      <c r="JV147" s="32">
        <f t="shared" ca="1" si="465"/>
        <v>2016463.0318276007</v>
      </c>
      <c r="JW147" s="32">
        <f t="shared" ca="1" si="465"/>
        <v>2116634.8699751105</v>
      </c>
      <c r="JX147" s="32">
        <f t="shared" ca="1" si="465"/>
        <v>2186290.3996222955</v>
      </c>
      <c r="JY147" s="32">
        <f t="shared" ca="1" si="465"/>
        <v>2101370.2291394668</v>
      </c>
      <c r="JZ147" s="32">
        <f t="shared" ca="1" si="465"/>
        <v>2112017.1331376503</v>
      </c>
      <c r="KA147" s="32">
        <f t="shared" ca="1" si="465"/>
        <v>2149279.0465447111</v>
      </c>
      <c r="KB147" s="32">
        <f t="shared" ca="1" si="465"/>
        <v>2057323.5933027109</v>
      </c>
      <c r="KC147" s="32">
        <f t="shared" ca="1" si="465"/>
        <v>2132588.5980970715</v>
      </c>
      <c r="KD147" s="32">
        <f t="shared" ca="1" si="465"/>
        <v>2226609.1686289124</v>
      </c>
      <c r="KE147" s="32">
        <f t="shared" ca="1" si="465"/>
        <v>2196769.4556619972</v>
      </c>
      <c r="KF147" s="32">
        <f t="shared" ca="1" si="465"/>
        <v>2308868.9041747642</v>
      </c>
      <c r="KG147" s="32">
        <f t="shared" ca="1" si="465"/>
        <v>2433216.7491343054</v>
      </c>
      <c r="KH147" s="32">
        <f t="shared" ca="1" si="465"/>
        <v>2422813.5424778722</v>
      </c>
      <c r="KI147" s="32">
        <f t="shared" ca="1" si="465"/>
        <v>2520087.1496674721</v>
      </c>
      <c r="KJ147" s="32">
        <f t="shared" ca="1" si="465"/>
        <v>2587132.2383734207</v>
      </c>
      <c r="KK147" s="32">
        <f t="shared" ca="1" si="465"/>
        <v>2499822.9282137691</v>
      </c>
      <c r="KL147" s="32">
        <f t="shared" ca="1" si="465"/>
        <v>2508417.9935345915</v>
      </c>
      <c r="KM147" s="32">
        <f t="shared" ca="1" si="465"/>
        <v>2543343.0944235553</v>
      </c>
      <c r="KN147" s="32">
        <f t="shared" ca="1" si="465"/>
        <v>2449017.9138012379</v>
      </c>
      <c r="KO147" s="32">
        <f t="shared" ca="1" si="465"/>
        <v>2521538.7562258211</v>
      </c>
      <c r="KP147" s="32">
        <f t="shared" ca="1" si="465"/>
        <v>2613142.5428544423</v>
      </c>
      <c r="KQ147" s="32">
        <f t="shared" ca="1" si="465"/>
        <v>2580279.0280266558</v>
      </c>
      <c r="KR147" s="32">
        <f t="shared" ca="1" si="465"/>
        <v>2689225.0973579409</v>
      </c>
      <c r="KS147" s="32">
        <f t="shared" ca="1" si="465"/>
        <v>2810284.6902322816</v>
      </c>
      <c r="KT147" s="32">
        <f t="shared" ca="1" si="465"/>
        <v>6133709.0970073966</v>
      </c>
      <c r="KU147" s="32">
        <f t="shared" ca="1" si="465"/>
        <v>6227934.1686085472</v>
      </c>
      <c r="KV147" s="32">
        <f t="shared" ca="1" si="465"/>
        <v>6292213.9292046698</v>
      </c>
      <c r="KW147" s="32">
        <f t="shared" ca="1" si="465"/>
        <v>6338184.4397310559</v>
      </c>
      <c r="KX147" s="32">
        <f t="shared" ca="1" si="465"/>
        <v>6348668.7651994741</v>
      </c>
      <c r="KY147" s="32">
        <f t="shared" ca="1" si="465"/>
        <v>6388370.1621357305</v>
      </c>
      <c r="KZ147" s="32">
        <f t="shared" ca="1" si="465"/>
        <v>6427727.2276917659</v>
      </c>
      <c r="LA147" s="32">
        <f t="shared" ca="1" si="465"/>
        <v>6503396.2260575471</v>
      </c>
      <c r="LB147" s="32">
        <f t="shared" ca="1" si="465"/>
        <v>6598536.1912183808</v>
      </c>
      <c r="LC147" s="32">
        <f t="shared" ca="1" si="465"/>
        <v>6699102.4379337439</v>
      </c>
      <c r="LD147" s="32">
        <f t="shared" ca="1" si="465"/>
        <v>6811190.4244507132</v>
      </c>
      <c r="LE147" s="32">
        <f t="shared" ca="1" si="465"/>
        <v>6935321.1188354334</v>
      </c>
      <c r="LF147" s="32">
        <f t="shared" ca="1" si="465"/>
        <v>7055257.3253862262</v>
      </c>
      <c r="LG147" s="32">
        <f t="shared" ca="1" si="465"/>
        <v>7153139.1059220526</v>
      </c>
      <c r="LH147" s="32">
        <f t="shared" ca="1" si="465"/>
        <v>7221422.7883829521</v>
      </c>
      <c r="LI147" s="32">
        <f t="shared" ca="1" si="465"/>
        <v>7266292.0223613791</v>
      </c>
      <c r="LJ147" s="32">
        <f t="shared" ca="1" si="465"/>
        <v>7275647.4191861022</v>
      </c>
      <c r="LK147" s="32">
        <f t="shared" ca="1" si="465"/>
        <v>7314477.4525047671</v>
      </c>
      <c r="LL147" s="32">
        <f t="shared" ca="1" si="465"/>
        <v>7352752.0326493951</v>
      </c>
      <c r="LM147" s="32">
        <f t="shared" ca="1" si="465"/>
        <v>7427022.7347837249</v>
      </c>
      <c r="LN147" s="32">
        <f t="shared" ca="1" si="465"/>
        <v>7521108.7192561869</v>
      </c>
      <c r="LO147" s="32">
        <f t="shared" ca="1" si="465"/>
        <v>7620028.8352166321</v>
      </c>
      <c r="LP147" s="32">
        <f t="shared" ca="1" si="465"/>
        <v>7730357.0105621293</v>
      </c>
      <c r="LQ147" s="32">
        <f t="shared" ca="1" si="465"/>
        <v>7852609.1559789879</v>
      </c>
      <c r="LR147" s="32">
        <f t="shared" ca="1" si="465"/>
        <v>7970706.4175048694</v>
      </c>
      <c r="LS147" s="32">
        <f t="shared" ca="1" si="465"/>
        <v>8066971.9488375857</v>
      </c>
      <c r="LT147" s="32">
        <f t="shared" ref="LT147" ca="1" si="466">LT112</f>
        <v>7064045.0343191968</v>
      </c>
      <c r="LU147" s="32"/>
      <c r="LV147" s="32"/>
      <c r="LW147" s="32"/>
      <c r="LX147" s="32"/>
      <c r="LY147" s="32"/>
      <c r="LZ147" s="32"/>
      <c r="MA147" s="32"/>
      <c r="MB147" s="32"/>
      <c r="MC147" s="32"/>
      <c r="MD147" s="32"/>
      <c r="ME147" s="32"/>
      <c r="MF147" s="32"/>
      <c r="MG147" s="32"/>
      <c r="MH147" s="32"/>
      <c r="MI147" s="32"/>
      <c r="MJ147" s="32"/>
      <c r="MK147" s="32"/>
      <c r="ML147" s="32"/>
      <c r="MM147" s="32"/>
      <c r="MN147" s="32"/>
      <c r="MO147" s="32"/>
      <c r="MP147" s="32"/>
      <c r="MQ147" s="32"/>
      <c r="MR147" s="32"/>
      <c r="MS147" s="32"/>
      <c r="MT147" s="32"/>
      <c r="MU147" s="32"/>
      <c r="MV147" s="32"/>
      <c r="MW147" s="32"/>
      <c r="MX147" s="32"/>
      <c r="MY147" s="32"/>
      <c r="MZ147" s="32"/>
      <c r="NA147" s="32"/>
      <c r="NB147" s="32"/>
      <c r="NC147" s="32"/>
      <c r="ND147" s="32"/>
      <c r="NE147" s="32"/>
      <c r="NF147" s="32"/>
      <c r="NG147" s="32"/>
      <c r="NH147" s="32"/>
      <c r="NI147" s="32"/>
      <c r="NJ147" s="32"/>
      <c r="NK147" s="32"/>
      <c r="NL147" s="32"/>
      <c r="NM147" s="32"/>
      <c r="NN147" s="32"/>
      <c r="NO147" s="32"/>
      <c r="NP147" s="32"/>
      <c r="NQ147" s="32"/>
      <c r="NR147" s="32"/>
      <c r="NS147" s="32"/>
      <c r="NT147" s="32"/>
      <c r="NU147" s="32"/>
      <c r="NV147" s="32"/>
      <c r="NW147" s="32"/>
      <c r="NX147" s="32"/>
      <c r="NY147" s="32"/>
      <c r="NZ147" s="32"/>
      <c r="OA147" s="32"/>
      <c r="OB147" s="32"/>
      <c r="OC147" s="32"/>
      <c r="OD147" s="32"/>
      <c r="OE147" s="32"/>
      <c r="OF147" s="32"/>
      <c r="OG147" s="32"/>
      <c r="OH147" s="32"/>
      <c r="OI147" s="32"/>
      <c r="OJ147" s="32"/>
      <c r="OK147" s="32"/>
      <c r="OL147" s="32"/>
      <c r="OM147" s="32"/>
      <c r="ON147" s="32"/>
      <c r="OO147" s="32"/>
      <c r="OP147" s="32"/>
      <c r="OQ147" s="32"/>
      <c r="OR147" s="32"/>
      <c r="OS147" s="32"/>
      <c r="OT147" s="32"/>
      <c r="OU147" s="32"/>
      <c r="OV147" s="32"/>
      <c r="OW147" s="32"/>
      <c r="OX147" s="32"/>
      <c r="OY147" s="32"/>
      <c r="OZ147" s="32"/>
      <c r="PA147" s="32"/>
      <c r="PB147" s="32"/>
      <c r="PC147" s="32"/>
      <c r="PD147" s="32"/>
      <c r="PE147" s="32"/>
      <c r="PF147" s="32"/>
      <c r="PG147" s="32"/>
      <c r="PH147" s="32"/>
      <c r="PI147" s="32"/>
      <c r="PJ147" s="32"/>
      <c r="PK147" s="32"/>
      <c r="PL147" s="32"/>
      <c r="PM147" s="32"/>
      <c r="PN147" s="32"/>
      <c r="PO147" s="32"/>
      <c r="PP147" s="32"/>
      <c r="PQ147" s="32"/>
      <c r="PR147" s="32"/>
      <c r="PS147" s="32"/>
      <c r="PT147" s="32"/>
      <c r="PU147" s="32"/>
      <c r="PV147" s="32"/>
      <c r="PW147" s="32"/>
      <c r="PX147" s="32"/>
      <c r="PY147" s="32"/>
      <c r="PZ147" s="32"/>
      <c r="QA147" s="32"/>
      <c r="QB147" s="32"/>
      <c r="QC147" s="32"/>
      <c r="QD147" s="32"/>
      <c r="QE147" s="32"/>
      <c r="QF147" s="32"/>
      <c r="QG147" s="32"/>
      <c r="QH147" s="32"/>
      <c r="QI147" s="32"/>
      <c r="QJ147" s="32"/>
      <c r="QK147" s="32"/>
      <c r="QL147" s="32"/>
      <c r="QM147" s="32"/>
      <c r="QN147" s="32"/>
      <c r="QO147" s="32"/>
      <c r="QP147" s="32"/>
      <c r="QQ147" s="32"/>
      <c r="QR147" s="32"/>
      <c r="QS147" s="32"/>
      <c r="QT147" s="32"/>
      <c r="QU147" s="32"/>
    </row>
    <row r="148" spans="1:463" outlineLevel="1">
      <c r="C148" s="75" t="s">
        <v>452</v>
      </c>
      <c r="D148" s="7"/>
      <c r="E148" s="50" t="s">
        <v>95</v>
      </c>
      <c r="G148" s="4"/>
      <c r="H148" s="66">
        <v>0</v>
      </c>
      <c r="I148" s="45">
        <v>0</v>
      </c>
      <c r="J148" s="45">
        <f t="shared" ref="J148:BU148" si="467">I152</f>
        <v>1896250</v>
      </c>
      <c r="K148" s="45">
        <f t="shared" si="467"/>
        <v>1896250</v>
      </c>
      <c r="L148" s="45">
        <f t="shared" si="467"/>
        <v>1896250</v>
      </c>
      <c r="M148" s="45">
        <f t="shared" si="467"/>
        <v>1896250</v>
      </c>
      <c r="N148" s="45">
        <f t="shared" si="467"/>
        <v>1896250</v>
      </c>
      <c r="O148" s="45">
        <f t="shared" si="467"/>
        <v>1896250</v>
      </c>
      <c r="P148" s="45">
        <f t="shared" si="467"/>
        <v>1896250</v>
      </c>
      <c r="Q148" s="45">
        <f t="shared" si="467"/>
        <v>1896250</v>
      </c>
      <c r="R148" s="45">
        <f t="shared" si="467"/>
        <v>1896250</v>
      </c>
      <c r="S148" s="45">
        <f t="shared" si="467"/>
        <v>1896250</v>
      </c>
      <c r="T148" s="45">
        <f t="shared" si="467"/>
        <v>1896250</v>
      </c>
      <c r="U148" s="45">
        <f t="shared" si="467"/>
        <v>1896250</v>
      </c>
      <c r="V148" s="45">
        <f t="shared" si="467"/>
        <v>3792500</v>
      </c>
      <c r="W148" s="45">
        <f t="shared" si="467"/>
        <v>3792500</v>
      </c>
      <c r="X148" s="45">
        <f t="shared" si="467"/>
        <v>3792500</v>
      </c>
      <c r="Y148" s="45">
        <f t="shared" si="467"/>
        <v>3792500</v>
      </c>
      <c r="Z148" s="45">
        <f t="shared" si="467"/>
        <v>3792500</v>
      </c>
      <c r="AA148" s="45">
        <f t="shared" si="467"/>
        <v>3792500</v>
      </c>
      <c r="AB148" s="45">
        <f t="shared" si="467"/>
        <v>3792500</v>
      </c>
      <c r="AC148" s="45">
        <f t="shared" si="467"/>
        <v>3792500</v>
      </c>
      <c r="AD148" s="45">
        <f t="shared" si="467"/>
        <v>3792500</v>
      </c>
      <c r="AE148" s="45">
        <f t="shared" si="467"/>
        <v>3792500</v>
      </c>
      <c r="AF148" s="45">
        <f t="shared" si="467"/>
        <v>3792500</v>
      </c>
      <c r="AG148" s="45">
        <f t="shared" si="467"/>
        <v>3792500</v>
      </c>
      <c r="AH148" s="45">
        <f t="shared" si="467"/>
        <v>3792500</v>
      </c>
      <c r="AI148" s="45">
        <f t="shared" si="467"/>
        <v>3792500</v>
      </c>
      <c r="AJ148" s="45">
        <f t="shared" si="467"/>
        <v>3792500</v>
      </c>
      <c r="AK148" s="45">
        <f t="shared" si="467"/>
        <v>3777581.7648107889</v>
      </c>
      <c r="AL148" s="45">
        <f t="shared" si="467"/>
        <v>3777581.7648107889</v>
      </c>
      <c r="AM148" s="45">
        <f t="shared" si="467"/>
        <v>3777581.7648107889</v>
      </c>
      <c r="AN148" s="45">
        <f t="shared" si="467"/>
        <v>3761824.6192521094</v>
      </c>
      <c r="AO148" s="45">
        <f t="shared" si="467"/>
        <v>3761824.6192521094</v>
      </c>
      <c r="AP148" s="45">
        <f t="shared" si="467"/>
        <v>3761824.6192521094</v>
      </c>
      <c r="AQ148" s="45">
        <f t="shared" si="467"/>
        <v>3745590.0164258564</v>
      </c>
      <c r="AR148" s="45">
        <f t="shared" si="467"/>
        <v>3745590.0164258564</v>
      </c>
      <c r="AS148" s="45">
        <f t="shared" si="467"/>
        <v>3745590.0164258564</v>
      </c>
      <c r="AT148" s="45">
        <f t="shared" si="467"/>
        <v>3728863.4888993651</v>
      </c>
      <c r="AU148" s="45">
        <f t="shared" si="467"/>
        <v>3728863.4888993651</v>
      </c>
      <c r="AV148" s="45">
        <f t="shared" si="467"/>
        <v>3728863.4888993651</v>
      </c>
      <c r="AW148" s="45">
        <f t="shared" si="467"/>
        <v>3711630.1308622938</v>
      </c>
      <c r="AX148" s="45">
        <f t="shared" si="467"/>
        <v>3711630.1308622938</v>
      </c>
      <c r="AY148" s="45">
        <f t="shared" si="467"/>
        <v>3711630.1308622938</v>
      </c>
      <c r="AZ148" s="45">
        <f t="shared" si="467"/>
        <v>3693874.5848433413</v>
      </c>
      <c r="BA148" s="45">
        <f t="shared" si="467"/>
        <v>3693874.5848433413</v>
      </c>
      <c r="BB148" s="45">
        <f t="shared" si="467"/>
        <v>3693874.5848433413</v>
      </c>
      <c r="BC148" s="45">
        <f t="shared" si="467"/>
        <v>3675581.0280244681</v>
      </c>
      <c r="BD148" s="45">
        <f t="shared" si="467"/>
        <v>3675581.0280244681</v>
      </c>
      <c r="BE148" s="45">
        <f t="shared" si="467"/>
        <v>3675581.0280244681</v>
      </c>
      <c r="BF148" s="45">
        <f t="shared" si="467"/>
        <v>3656733.1581404265</v>
      </c>
      <c r="BG148" s="45">
        <f t="shared" si="467"/>
        <v>3656733.1581404265</v>
      </c>
      <c r="BH148" s="45">
        <f t="shared" si="467"/>
        <v>3656733.1581404265</v>
      </c>
      <c r="BI148" s="45">
        <f t="shared" si="467"/>
        <v>3637314.1789510283</v>
      </c>
      <c r="BJ148" s="45">
        <f t="shared" si="467"/>
        <v>3637314.1789510283</v>
      </c>
      <c r="BK148" s="45">
        <f t="shared" si="467"/>
        <v>3637314.1789510283</v>
      </c>
      <c r="BL148" s="45">
        <f t="shared" si="467"/>
        <v>3617306.7852732125</v>
      </c>
      <c r="BM148" s="45">
        <f t="shared" si="467"/>
        <v>3617306.7852732125</v>
      </c>
      <c r="BN148" s="45">
        <f t="shared" si="467"/>
        <v>3617306.7852732125</v>
      </c>
      <c r="BO148" s="45">
        <f t="shared" si="467"/>
        <v>3596693.147559565</v>
      </c>
      <c r="BP148" s="45">
        <f t="shared" si="467"/>
        <v>3596693.147559565</v>
      </c>
      <c r="BQ148" s="45">
        <f t="shared" si="467"/>
        <v>3596693.147559565</v>
      </c>
      <c r="BR148" s="45">
        <f t="shared" si="467"/>
        <v>3575454.8960095565</v>
      </c>
      <c r="BS148" s="45">
        <f t="shared" si="467"/>
        <v>3575454.8960095565</v>
      </c>
      <c r="BT148" s="45">
        <f t="shared" si="467"/>
        <v>3575454.8960095565</v>
      </c>
      <c r="BU148" s="45">
        <f t="shared" si="467"/>
        <v>3553573.1041993308</v>
      </c>
      <c r="BV148" s="45">
        <f t="shared" ref="BV148:EG148" si="468">BU152</f>
        <v>3553573.1041993308</v>
      </c>
      <c r="BW148" s="45">
        <f t="shared" si="468"/>
        <v>3553573.1041993308</v>
      </c>
      <c r="BX148" s="45">
        <f t="shared" si="468"/>
        <v>3531028.2722154637</v>
      </c>
      <c r="BY148" s="45">
        <f t="shared" si="468"/>
        <v>3531028.2722154637</v>
      </c>
      <c r="BZ148" s="45">
        <f t="shared" si="468"/>
        <v>3531028.2722154637</v>
      </c>
      <c r="CA148" s="45">
        <f t="shared" si="468"/>
        <v>3507800.3092776532</v>
      </c>
      <c r="CB148" s="45">
        <f t="shared" si="468"/>
        <v>3507800.3092776532</v>
      </c>
      <c r="CC148" s="45">
        <f t="shared" si="468"/>
        <v>3507800.3092776532</v>
      </c>
      <c r="CD148" s="45">
        <f t="shared" si="468"/>
        <v>3483868.5158348642</v>
      </c>
      <c r="CE148" s="45">
        <f t="shared" si="468"/>
        <v>3483868.5158348642</v>
      </c>
      <c r="CF148" s="45">
        <f t="shared" si="468"/>
        <v>3483868.5158348642</v>
      </c>
      <c r="CG148" s="45">
        <f t="shared" si="468"/>
        <v>3459211.5651189652</v>
      </c>
      <c r="CH148" s="45">
        <f t="shared" si="468"/>
        <v>3459211.5651189652</v>
      </c>
      <c r="CI148" s="45">
        <f t="shared" si="468"/>
        <v>3459211.5651189652</v>
      </c>
      <c r="CJ148" s="45">
        <f t="shared" si="468"/>
        <v>3433807.4841394238</v>
      </c>
      <c r="CK148" s="45">
        <f t="shared" si="468"/>
        <v>3433807.4841394238</v>
      </c>
      <c r="CL148" s="45">
        <f t="shared" si="468"/>
        <v>3433807.4841394238</v>
      </c>
      <c r="CM148" s="45">
        <f t="shared" si="468"/>
        <v>3407633.6341021215</v>
      </c>
      <c r="CN148" s="45">
        <f t="shared" si="468"/>
        <v>3407633.6341021215</v>
      </c>
      <c r="CO148" s="45">
        <f t="shared" si="468"/>
        <v>3407633.6341021215</v>
      </c>
      <c r="CP148" s="45">
        <f t="shared" si="468"/>
        <v>3380666.690234839</v>
      </c>
      <c r="CQ148" s="45">
        <f t="shared" si="468"/>
        <v>3380666.690234839</v>
      </c>
      <c r="CR148" s="45">
        <f t="shared" si="468"/>
        <v>3380666.690234839</v>
      </c>
      <c r="CS148" s="45">
        <f t="shared" si="468"/>
        <v>3352882.6210014336</v>
      </c>
      <c r="CT148" s="45">
        <f t="shared" si="468"/>
        <v>3352882.6210014336</v>
      </c>
      <c r="CU148" s="45">
        <f t="shared" si="468"/>
        <v>3352882.6210014336</v>
      </c>
      <c r="CV148" s="45">
        <f t="shared" si="468"/>
        <v>3324256.666686187</v>
      </c>
      <c r="CW148" s="45">
        <f t="shared" si="468"/>
        <v>3324256.666686187</v>
      </c>
      <c r="CX148" s="45">
        <f t="shared" si="468"/>
        <v>3324256.666686187</v>
      </c>
      <c r="CY148" s="45">
        <f t="shared" si="468"/>
        <v>3294763.317329234</v>
      </c>
      <c r="CZ148" s="45">
        <f t="shared" si="468"/>
        <v>3294763.317329234</v>
      </c>
      <c r="DA148" s="45">
        <f t="shared" si="468"/>
        <v>3294763.317329234</v>
      </c>
      <c r="DB148" s="45">
        <f t="shared" si="468"/>
        <v>3264376.2899934161</v>
      </c>
      <c r="DC148" s="45">
        <f t="shared" si="468"/>
        <v>3264376.2899934161</v>
      </c>
      <c r="DD148" s="45">
        <f t="shared" si="468"/>
        <v>3264376.2899934161</v>
      </c>
      <c r="DE148" s="45">
        <f t="shared" si="468"/>
        <v>3233068.5053422954</v>
      </c>
      <c r="DF148" s="45">
        <f t="shared" si="468"/>
        <v>3233068.5053422954</v>
      </c>
      <c r="DG148" s="45">
        <f t="shared" si="468"/>
        <v>3233068.5053422954</v>
      </c>
      <c r="DH148" s="45">
        <f t="shared" si="468"/>
        <v>3200812.0635084612</v>
      </c>
      <c r="DI148" s="45">
        <f t="shared" si="468"/>
        <v>3200812.0635084612</v>
      </c>
      <c r="DJ148" s="45">
        <f t="shared" si="468"/>
        <v>3200812.0635084612</v>
      </c>
      <c r="DK148" s="45">
        <f t="shared" si="468"/>
        <v>3167578.2192306202</v>
      </c>
      <c r="DL148" s="45">
        <f t="shared" si="468"/>
        <v>3167578.2192306202</v>
      </c>
      <c r="DM148" s="45">
        <f t="shared" si="468"/>
        <v>3167578.2192306202</v>
      </c>
      <c r="DN148" s="45">
        <f t="shared" si="468"/>
        <v>3133337.356237316</v>
      </c>
      <c r="DO148" s="45">
        <f t="shared" si="468"/>
        <v>3133337.356237316</v>
      </c>
      <c r="DP148" s="45">
        <f t="shared" si="468"/>
        <v>3133337.356237316</v>
      </c>
      <c r="DQ148" s="45">
        <f t="shared" si="468"/>
        <v>3098058.9608544521</v>
      </c>
      <c r="DR148" s="45">
        <f t="shared" si="468"/>
        <v>3098058.9608544521</v>
      </c>
      <c r="DS148" s="45">
        <f t="shared" si="468"/>
        <v>3098058.9608544521</v>
      </c>
      <c r="DT148" s="45">
        <f t="shared" si="468"/>
        <v>3061711.5948130917</v>
      </c>
      <c r="DU148" s="45">
        <f t="shared" si="468"/>
        <v>3061711.5948130917</v>
      </c>
      <c r="DV148" s="45">
        <f t="shared" si="468"/>
        <v>3061711.5948130917</v>
      </c>
      <c r="DW148" s="45">
        <f t="shared" si="468"/>
        <v>3024262.8672333122</v>
      </c>
      <c r="DX148" s="45">
        <f t="shared" si="468"/>
        <v>3024262.8672333122</v>
      </c>
      <c r="DY148" s="45">
        <f t="shared" si="468"/>
        <v>3024262.8672333122</v>
      </c>
      <c r="DZ148" s="45">
        <f t="shared" si="468"/>
        <v>2985679.4057591376</v>
      </c>
      <c r="EA148" s="45">
        <f t="shared" si="468"/>
        <v>2985679.4057591376</v>
      </c>
      <c r="EB148" s="45">
        <f t="shared" si="468"/>
        <v>2985679.4057591376</v>
      </c>
      <c r="EC148" s="45">
        <f t="shared" si="468"/>
        <v>2945926.8268188341</v>
      </c>
      <c r="ED148" s="45">
        <f t="shared" si="468"/>
        <v>2945926.8268188341</v>
      </c>
      <c r="EE148" s="45">
        <f t="shared" si="468"/>
        <v>2945926.8268188341</v>
      </c>
      <c r="EF148" s="45">
        <f t="shared" si="468"/>
        <v>2904969.7049840605</v>
      </c>
      <c r="EG148" s="45">
        <f t="shared" si="468"/>
        <v>2904969.7049840605</v>
      </c>
      <c r="EH148" s="45">
        <f t="shared" ref="EH148:GS148" si="469">EG152</f>
        <v>2904969.7049840605</v>
      </c>
      <c r="EI148" s="45">
        <f t="shared" si="469"/>
        <v>2862771.5414005714</v>
      </c>
      <c r="EJ148" s="45">
        <f t="shared" si="469"/>
        <v>2862771.5414005714</v>
      </c>
      <c r="EK148" s="45">
        <f t="shared" si="469"/>
        <v>2862771.5414005714</v>
      </c>
      <c r="EL148" s="45">
        <f t="shared" si="469"/>
        <v>2819294.7312623388</v>
      </c>
      <c r="EM148" s="45">
        <f t="shared" si="469"/>
        <v>2819294.7312623388</v>
      </c>
      <c r="EN148" s="45">
        <f t="shared" si="469"/>
        <v>2819294.7312623388</v>
      </c>
      <c r="EO148" s="45">
        <f t="shared" si="469"/>
        <v>2774500.5303001078</v>
      </c>
      <c r="EP148" s="45">
        <f t="shared" si="469"/>
        <v>2774500.5303001078</v>
      </c>
      <c r="EQ148" s="45">
        <f t="shared" si="469"/>
        <v>2774500.5303001078</v>
      </c>
      <c r="ER148" s="45">
        <f t="shared" si="469"/>
        <v>2728349.0202545202</v>
      </c>
      <c r="ES148" s="45">
        <f t="shared" si="469"/>
        <v>2728349.0202545202</v>
      </c>
      <c r="ET148" s="45">
        <f t="shared" si="469"/>
        <v>2728349.0202545202</v>
      </c>
      <c r="EU148" s="45">
        <f t="shared" si="469"/>
        <v>2680799.0733030415</v>
      </c>
      <c r="EV148" s="45">
        <f t="shared" si="469"/>
        <v>2680799.0733030415</v>
      </c>
      <c r="EW148" s="45">
        <f t="shared" si="469"/>
        <v>2680799.0733030415</v>
      </c>
      <c r="EX148" s="45">
        <f t="shared" si="469"/>
        <v>2631808.3154089861</v>
      </c>
      <c r="EY148" s="45">
        <f t="shared" si="469"/>
        <v>2631808.3154089861</v>
      </c>
      <c r="EZ148" s="45">
        <f t="shared" si="469"/>
        <v>2631808.3154089861</v>
      </c>
      <c r="FA148" s="45">
        <f t="shared" si="469"/>
        <v>2581333.0885599828</v>
      </c>
      <c r="FB148" s="45">
        <f t="shared" si="469"/>
        <v>2581333.0885599828</v>
      </c>
      <c r="FC148" s="45">
        <f t="shared" si="469"/>
        <v>2581333.0885599828</v>
      </c>
      <c r="FD148" s="45">
        <f t="shared" si="469"/>
        <v>2529328.4118622276</v>
      </c>
      <c r="FE148" s="45">
        <f t="shared" si="469"/>
        <v>2529328.4118622276</v>
      </c>
      <c r="FF148" s="45">
        <f t="shared" si="469"/>
        <v>2529328.4118622276</v>
      </c>
      <c r="FG148" s="45">
        <f t="shared" si="469"/>
        <v>2475747.9414558541</v>
      </c>
      <c r="FH148" s="45">
        <f t="shared" si="469"/>
        <v>2475747.9414558541</v>
      </c>
      <c r="FI148" s="45">
        <f t="shared" si="469"/>
        <v>2475747.9414558541</v>
      </c>
      <c r="FJ148" s="45">
        <f t="shared" si="469"/>
        <v>2420543.9292156966</v>
      </c>
      <c r="FK148" s="45">
        <f t="shared" si="469"/>
        <v>2420543.9292156966</v>
      </c>
      <c r="FL148" s="45">
        <f t="shared" si="469"/>
        <v>2420543.9292156966</v>
      </c>
      <c r="FM148" s="45">
        <f t="shared" si="469"/>
        <v>2363667.1802006504</v>
      </c>
      <c r="FN148" s="45">
        <f t="shared" si="469"/>
        <v>2363667.1802006504</v>
      </c>
      <c r="FO148" s="45">
        <f t="shared" si="469"/>
        <v>2363667.1802006504</v>
      </c>
      <c r="FP148" s="45">
        <f t="shared" si="469"/>
        <v>2305067.0088136992</v>
      </c>
      <c r="FQ148" s="45">
        <f t="shared" si="469"/>
        <v>2305067.0088136992</v>
      </c>
      <c r="FR148" s="45">
        <f t="shared" si="469"/>
        <v>2305067.0088136992</v>
      </c>
      <c r="FS148" s="45">
        <f t="shared" si="469"/>
        <v>2244691.1936335522</v>
      </c>
      <c r="FT148" s="45">
        <f t="shared" si="469"/>
        <v>2244691.1936335522</v>
      </c>
      <c r="FU148" s="45">
        <f t="shared" si="469"/>
        <v>2244691.1936335522</v>
      </c>
      <c r="FV148" s="45">
        <f t="shared" si="469"/>
        <v>2182485.9308776315</v>
      </c>
      <c r="FW148" s="45">
        <f t="shared" si="469"/>
        <v>2182485.9308776315</v>
      </c>
      <c r="FX148" s="45">
        <f t="shared" si="469"/>
        <v>2182485.9308776315</v>
      </c>
      <c r="FY148" s="45">
        <f t="shared" si="469"/>
        <v>2118395.7864549435</v>
      </c>
      <c r="FZ148" s="45">
        <f t="shared" si="469"/>
        <v>2118395.7864549435</v>
      </c>
      <c r="GA148" s="45">
        <f t="shared" si="469"/>
        <v>2118395.7864549435</v>
      </c>
      <c r="GB148" s="45">
        <f t="shared" si="469"/>
        <v>2052363.6465661037</v>
      </c>
      <c r="GC148" s="45">
        <f t="shared" si="469"/>
        <v>2052363.6465661037</v>
      </c>
      <c r="GD148" s="45">
        <f t="shared" si="469"/>
        <v>2052363.6465661037</v>
      </c>
      <c r="GE148" s="45">
        <f t="shared" si="469"/>
        <v>1984330.666806492</v>
      </c>
      <c r="GF148" s="45">
        <f t="shared" si="469"/>
        <v>1984330.666806492</v>
      </c>
      <c r="GG148" s="45">
        <f t="shared" si="469"/>
        <v>1984330.666806492</v>
      </c>
      <c r="GH148" s="45">
        <f t="shared" si="469"/>
        <v>1914236.2197271844</v>
      </c>
      <c r="GI148" s="45">
        <f t="shared" si="469"/>
        <v>1914236.2197271844</v>
      </c>
      <c r="GJ148" s="45">
        <f t="shared" si="469"/>
        <v>1914236.2197271844</v>
      </c>
      <c r="GK148" s="45">
        <f t="shared" si="469"/>
        <v>1842017.8408069266</v>
      </c>
      <c r="GL148" s="45">
        <f t="shared" si="469"/>
        <v>1842017.8408069266</v>
      </c>
      <c r="GM148" s="45">
        <f t="shared" si="469"/>
        <v>1842017.8408069266</v>
      </c>
      <c r="GN148" s="45">
        <f t="shared" si="469"/>
        <v>1767611.1727870062</v>
      </c>
      <c r="GO148" s="45">
        <f t="shared" si="469"/>
        <v>1767611.1727870062</v>
      </c>
      <c r="GP148" s="45">
        <f t="shared" si="469"/>
        <v>1767611.1727870062</v>
      </c>
      <c r="GQ148" s="45">
        <f t="shared" si="469"/>
        <v>1690949.9083194141</v>
      </c>
      <c r="GR148" s="45">
        <f t="shared" si="469"/>
        <v>1690949.9083194141</v>
      </c>
      <c r="GS148" s="45">
        <f t="shared" si="469"/>
        <v>1690949.9083194141</v>
      </c>
      <c r="GT148" s="45">
        <f t="shared" ref="GT148:JE148" si="470">GS152</f>
        <v>1611965.7308771897</v>
      </c>
      <c r="GU148" s="45">
        <f t="shared" si="470"/>
        <v>1611965.7308771897</v>
      </c>
      <c r="GV148" s="45">
        <f t="shared" si="470"/>
        <v>1611965.7308771897</v>
      </c>
      <c r="GW148" s="45">
        <f t="shared" si="470"/>
        <v>1530588.2538742884</v>
      </c>
      <c r="GX148" s="45">
        <f t="shared" si="470"/>
        <v>1530588.2538742884</v>
      </c>
      <c r="GY148" s="45">
        <f t="shared" si="470"/>
        <v>1530588.2538742884</v>
      </c>
      <c r="GZ148" s="45">
        <f t="shared" si="470"/>
        <v>1446744.9579407221</v>
      </c>
      <c r="HA148" s="45">
        <f t="shared" si="470"/>
        <v>1446744.9579407221</v>
      </c>
      <c r="HB148" s="45">
        <f t="shared" si="470"/>
        <v>1446744.9579407221</v>
      </c>
      <c r="HC148" s="45">
        <f t="shared" si="470"/>
        <v>1360361.126297073</v>
      </c>
      <c r="HD148" s="45">
        <f t="shared" si="470"/>
        <v>1360361.126297073</v>
      </c>
      <c r="HE148" s="45">
        <f t="shared" si="470"/>
        <v>1360361.126297073</v>
      </c>
      <c r="HF148" s="45">
        <f t="shared" si="470"/>
        <v>1271359.7781707896</v>
      </c>
      <c r="HG148" s="45">
        <f t="shared" si="470"/>
        <v>1271359.7781707896</v>
      </c>
      <c r="HH148" s="45">
        <f t="shared" si="470"/>
        <v>1271359.7781707896</v>
      </c>
      <c r="HI148" s="45">
        <f t="shared" si="470"/>
        <v>1179661.6001949315</v>
      </c>
      <c r="HJ148" s="45">
        <f t="shared" si="470"/>
        <v>1179661.6001949315</v>
      </c>
      <c r="HK148" s="45">
        <f t="shared" si="470"/>
        <v>1179661.6001949315</v>
      </c>
      <c r="HL148" s="45">
        <f t="shared" si="470"/>
        <v>1085184.875728227</v>
      </c>
      <c r="HM148" s="45">
        <f t="shared" si="470"/>
        <v>1085184.875728227</v>
      </c>
      <c r="HN148" s="45">
        <f t="shared" si="470"/>
        <v>1085184.875728227</v>
      </c>
      <c r="HO148" s="45">
        <f t="shared" si="470"/>
        <v>987845.41203345684</v>
      </c>
      <c r="HP148" s="45">
        <f t="shared" si="470"/>
        <v>987845.41203345684</v>
      </c>
      <c r="HQ148" s="45">
        <f t="shared" si="470"/>
        <v>987845.41203345684</v>
      </c>
      <c r="HR148" s="45">
        <f t="shared" si="470"/>
        <v>887556.4652492716</v>
      </c>
      <c r="HS148" s="45">
        <f t="shared" si="470"/>
        <v>887556.4652492716</v>
      </c>
      <c r="HT148" s="45">
        <f t="shared" si="470"/>
        <v>887556.4652492716</v>
      </c>
      <c r="HU148" s="45">
        <f t="shared" si="470"/>
        <v>784228.66308857873</v>
      </c>
      <c r="HV148" s="45">
        <f t="shared" si="470"/>
        <v>784228.66308857873</v>
      </c>
      <c r="HW148" s="45">
        <f t="shared" si="470"/>
        <v>784228.66308857873</v>
      </c>
      <c r="HX148" s="45">
        <f t="shared" si="470"/>
        <v>677769.92519461468</v>
      </c>
      <c r="HY148" s="45">
        <f t="shared" si="470"/>
        <v>677769.92519461468</v>
      </c>
      <c r="HZ148" s="45">
        <f t="shared" si="470"/>
        <v>677769.92519461468</v>
      </c>
      <c r="IA148" s="45">
        <f t="shared" si="470"/>
        <v>568085.3810837256</v>
      </c>
      <c r="IB148" s="45">
        <f t="shared" si="470"/>
        <v>568085.3810837256</v>
      </c>
      <c r="IC148" s="45">
        <f t="shared" si="470"/>
        <v>568085.3810837256</v>
      </c>
      <c r="ID148" s="45">
        <f t="shared" si="470"/>
        <v>455077.2856017325</v>
      </c>
      <c r="IE148" s="45">
        <f t="shared" si="470"/>
        <v>455077.2856017325</v>
      </c>
      <c r="IF148" s="45">
        <f t="shared" si="470"/>
        <v>455077.2856017325</v>
      </c>
      <c r="IG148" s="45">
        <f t="shared" si="470"/>
        <v>338644.93181853951</v>
      </c>
      <c r="IH148" s="45">
        <f t="shared" si="470"/>
        <v>338644.93181853951</v>
      </c>
      <c r="II148" s="45">
        <f t="shared" si="470"/>
        <v>338644.93181853951</v>
      </c>
      <c r="IJ148" s="45">
        <f t="shared" si="470"/>
        <v>218684.56128336198</v>
      </c>
      <c r="IK148" s="45">
        <f t="shared" si="470"/>
        <v>218684.56128336198</v>
      </c>
      <c r="IL148" s="45">
        <f t="shared" si="470"/>
        <v>218684.56128336198</v>
      </c>
      <c r="IM148" s="45">
        <f t="shared" si="470"/>
        <v>95089.271560598048</v>
      </c>
      <c r="IN148" s="45">
        <f t="shared" si="470"/>
        <v>95089.271560598048</v>
      </c>
      <c r="IO148" s="45">
        <f t="shared" si="470"/>
        <v>95089.271560598048</v>
      </c>
      <c r="IP148" s="45">
        <f t="shared" si="470"/>
        <v>-32251.079036055366</v>
      </c>
      <c r="IQ148" s="45">
        <f t="shared" si="470"/>
        <v>-32251.079036055366</v>
      </c>
      <c r="IR148" s="45">
        <f t="shared" si="470"/>
        <v>-32251.079036055366</v>
      </c>
      <c r="IS148" s="45">
        <f t="shared" si="470"/>
        <v>-163449.96959613796</v>
      </c>
      <c r="IT148" s="45">
        <f t="shared" si="470"/>
        <v>-163449.96959613796</v>
      </c>
      <c r="IU148" s="45">
        <f t="shared" si="470"/>
        <v>-163449.96959613796</v>
      </c>
      <c r="IV148" s="45">
        <f t="shared" si="470"/>
        <v>-298624.31773908163</v>
      </c>
      <c r="IW148" s="45">
        <f t="shared" si="470"/>
        <v>-298624.31773908163</v>
      </c>
      <c r="IX148" s="45">
        <f t="shared" si="470"/>
        <v>-298624.31773908163</v>
      </c>
      <c r="IY148" s="45">
        <f t="shared" si="470"/>
        <v>-437894.5838051046</v>
      </c>
      <c r="IZ148" s="45">
        <f t="shared" si="470"/>
        <v>-437894.5838051046</v>
      </c>
      <c r="JA148" s="45">
        <f t="shared" si="470"/>
        <v>-437894.5838051046</v>
      </c>
      <c r="JB148" s="45">
        <f t="shared" si="470"/>
        <v>-581384.87820319412</v>
      </c>
      <c r="JC148" s="45">
        <f t="shared" si="470"/>
        <v>-581384.87820319412</v>
      </c>
      <c r="JD148" s="45">
        <f t="shared" si="470"/>
        <v>-581384.87820319412</v>
      </c>
      <c r="JE148" s="45">
        <f t="shared" si="470"/>
        <v>-729223.07201184018</v>
      </c>
      <c r="JF148" s="45">
        <f t="shared" ref="JF148:LQ148" si="471">JE152</f>
        <v>-729223.07201184018</v>
      </c>
      <c r="JG148" s="45">
        <f t="shared" si="471"/>
        <v>-729223.07201184018</v>
      </c>
      <c r="JH148" s="45">
        <f t="shared" si="471"/>
        <v>-881540.91093108198</v>
      </c>
      <c r="JI148" s="45">
        <f t="shared" si="471"/>
        <v>-881540.91093108198</v>
      </c>
      <c r="JJ148" s="45">
        <f t="shared" si="471"/>
        <v>-881540.91093108198</v>
      </c>
      <c r="JK148" s="45">
        <f t="shared" si="471"/>
        <v>-1038474.1326874158</v>
      </c>
      <c r="JL148" s="45">
        <f t="shared" si="471"/>
        <v>-1038474.1326874158</v>
      </c>
      <c r="JM148" s="45">
        <f t="shared" si="471"/>
        <v>-1038474.1326874158</v>
      </c>
      <c r="JN148" s="45">
        <f t="shared" si="471"/>
        <v>-1200162.5879961883</v>
      </c>
      <c r="JO148" s="45">
        <f t="shared" si="471"/>
        <v>-1200162.5879961883</v>
      </c>
      <c r="JP148" s="45">
        <f t="shared" si="471"/>
        <v>-1200162.5879961883</v>
      </c>
      <c r="JQ148" s="45">
        <f t="shared" si="471"/>
        <v>-1366750.365189272</v>
      </c>
      <c r="JR148" s="45">
        <f t="shared" si="471"/>
        <v>-1366750.365189272</v>
      </c>
      <c r="JS148" s="45">
        <f t="shared" si="471"/>
        <v>-1366750.365189272</v>
      </c>
      <c r="JT148" s="45">
        <f t="shared" si="471"/>
        <v>-1538385.9186190832</v>
      </c>
      <c r="JU148" s="45">
        <f t="shared" si="471"/>
        <v>-1538385.9186190832</v>
      </c>
      <c r="JV148" s="45">
        <f t="shared" si="471"/>
        <v>-1538385.9186190832</v>
      </c>
      <c r="JW148" s="45">
        <f t="shared" si="471"/>
        <v>-1715222.2009533711</v>
      </c>
      <c r="JX148" s="45">
        <f t="shared" si="471"/>
        <v>-1715222.2009533711</v>
      </c>
      <c r="JY148" s="45">
        <f t="shared" si="471"/>
        <v>-1715222.2009533711</v>
      </c>
      <c r="JZ148" s="45">
        <f t="shared" si="471"/>
        <v>-1897416.7994786703</v>
      </c>
      <c r="KA148" s="45">
        <f t="shared" si="471"/>
        <v>-1897416.7994786703</v>
      </c>
      <c r="KB148" s="45">
        <f t="shared" si="471"/>
        <v>-1897416.7994786703</v>
      </c>
      <c r="KC148" s="45">
        <f t="shared" si="471"/>
        <v>-2085132.0765338847</v>
      </c>
      <c r="KD148" s="45">
        <f t="shared" si="471"/>
        <v>-2085132.0765338847</v>
      </c>
      <c r="KE148" s="45">
        <f t="shared" si="471"/>
        <v>-2085132.0765338847</v>
      </c>
      <c r="KF148" s="45">
        <f t="shared" si="471"/>
        <v>-2278535.3141991491</v>
      </c>
      <c r="KG148" s="45">
        <f t="shared" si="471"/>
        <v>-2278535.3141991491</v>
      </c>
      <c r="KH148" s="45">
        <f t="shared" si="471"/>
        <v>-2278535.3141991491</v>
      </c>
      <c r="KI148" s="45">
        <f t="shared" si="471"/>
        <v>-2477798.8633689089</v>
      </c>
      <c r="KJ148" s="45">
        <f t="shared" si="471"/>
        <v>-2477798.8633689089</v>
      </c>
      <c r="KK148" s="45">
        <f t="shared" si="471"/>
        <v>-2477798.8633689089</v>
      </c>
      <c r="KL148" s="45">
        <f t="shared" si="471"/>
        <v>-2683100.2973420611</v>
      </c>
      <c r="KM148" s="45">
        <f t="shared" si="471"/>
        <v>-2683100.2973420611</v>
      </c>
      <c r="KN148" s="45">
        <f t="shared" si="471"/>
        <v>-2683100.2973420611</v>
      </c>
      <c r="KO148" s="45">
        <f t="shared" si="471"/>
        <v>-2894622.5700660339</v>
      </c>
      <c r="KP148" s="45">
        <f t="shared" si="471"/>
        <v>-2894622.5700660339</v>
      </c>
      <c r="KQ148" s="45">
        <f t="shared" si="471"/>
        <v>-2894622.5700660339</v>
      </c>
      <c r="KR148" s="45">
        <f t="shared" si="471"/>
        <v>-3112554.179175816</v>
      </c>
      <c r="KS148" s="45">
        <f t="shared" si="471"/>
        <v>-3112554.179175816</v>
      </c>
      <c r="KT148" s="45">
        <f t="shared" si="471"/>
        <v>-3112554.179175816</v>
      </c>
      <c r="KU148" s="45">
        <f t="shared" si="471"/>
        <v>0</v>
      </c>
      <c r="KV148" s="45">
        <f t="shared" si="471"/>
        <v>0</v>
      </c>
      <c r="KW148" s="45">
        <f t="shared" si="471"/>
        <v>0</v>
      </c>
      <c r="KX148" s="45">
        <f t="shared" si="471"/>
        <v>0</v>
      </c>
      <c r="KY148" s="45">
        <f t="shared" si="471"/>
        <v>0</v>
      </c>
      <c r="KZ148" s="45">
        <f t="shared" si="471"/>
        <v>0</v>
      </c>
      <c r="LA148" s="45">
        <f t="shared" si="471"/>
        <v>0</v>
      </c>
      <c r="LB148" s="45">
        <f t="shared" si="471"/>
        <v>0</v>
      </c>
      <c r="LC148" s="45">
        <f t="shared" si="471"/>
        <v>0</v>
      </c>
      <c r="LD148" s="45">
        <f t="shared" si="471"/>
        <v>0</v>
      </c>
      <c r="LE148" s="45">
        <f t="shared" si="471"/>
        <v>0</v>
      </c>
      <c r="LF148" s="45">
        <f t="shared" si="471"/>
        <v>0</v>
      </c>
      <c r="LG148" s="45">
        <f t="shared" si="471"/>
        <v>0</v>
      </c>
      <c r="LH148" s="45">
        <f t="shared" si="471"/>
        <v>0</v>
      </c>
      <c r="LI148" s="45">
        <f t="shared" si="471"/>
        <v>0</v>
      </c>
      <c r="LJ148" s="45">
        <f t="shared" si="471"/>
        <v>0</v>
      </c>
      <c r="LK148" s="45">
        <f t="shared" si="471"/>
        <v>0</v>
      </c>
      <c r="LL148" s="45">
        <f t="shared" si="471"/>
        <v>0</v>
      </c>
      <c r="LM148" s="45">
        <f t="shared" si="471"/>
        <v>0</v>
      </c>
      <c r="LN148" s="45">
        <f t="shared" si="471"/>
        <v>0</v>
      </c>
      <c r="LO148" s="45">
        <f t="shared" si="471"/>
        <v>0</v>
      </c>
      <c r="LP148" s="45">
        <f t="shared" si="471"/>
        <v>0</v>
      </c>
      <c r="LQ148" s="45">
        <f t="shared" si="471"/>
        <v>0</v>
      </c>
      <c r="LR148" s="45">
        <f t="shared" ref="LR148:LT148" si="472">LQ152</f>
        <v>0</v>
      </c>
      <c r="LS148" s="45">
        <f t="shared" si="472"/>
        <v>0</v>
      </c>
      <c r="LT148" s="45">
        <f t="shared" si="472"/>
        <v>0</v>
      </c>
      <c r="LU148" s="45"/>
      <c r="LV148" s="45"/>
      <c r="LW148" s="45"/>
      <c r="LX148" s="45"/>
      <c r="LY148" s="45"/>
      <c r="LZ148" s="45"/>
      <c r="MA148" s="45"/>
      <c r="MB148" s="45"/>
      <c r="MC148" s="45"/>
      <c r="MD148" s="45"/>
      <c r="ME148" s="45"/>
      <c r="MF148" s="45"/>
      <c r="MG148" s="45"/>
      <c r="MH148" s="45"/>
      <c r="MI148" s="45"/>
      <c r="MJ148" s="45"/>
      <c r="MK148" s="45"/>
      <c r="ML148" s="45"/>
      <c r="MM148" s="45"/>
      <c r="MN148" s="45"/>
      <c r="MO148" s="45"/>
      <c r="MP148" s="45"/>
      <c r="MQ148" s="45"/>
      <c r="MR148" s="45"/>
      <c r="MS148" s="45"/>
      <c r="MT148" s="45"/>
      <c r="MU148" s="45"/>
      <c r="MV148" s="45"/>
      <c r="MW148" s="45"/>
      <c r="MX148" s="45"/>
      <c r="MY148" s="45"/>
      <c r="MZ148" s="45"/>
      <c r="NA148" s="45"/>
      <c r="NB148" s="45"/>
      <c r="NC148" s="45"/>
      <c r="ND148" s="45"/>
      <c r="NE148" s="45"/>
      <c r="NF148" s="45"/>
      <c r="NG148" s="45"/>
      <c r="NH148" s="45"/>
      <c r="NI148" s="45"/>
      <c r="NJ148" s="45"/>
      <c r="NK148" s="45"/>
      <c r="NL148" s="45"/>
      <c r="NM148" s="45"/>
      <c r="NN148" s="45"/>
      <c r="NO148" s="45"/>
      <c r="NP148" s="45"/>
      <c r="NQ148" s="45"/>
      <c r="NR148" s="45"/>
      <c r="NS148" s="45"/>
      <c r="NT148" s="45"/>
      <c r="NU148" s="45"/>
      <c r="NV148" s="45"/>
      <c r="NW148" s="45"/>
      <c r="NX148" s="45"/>
      <c r="NY148" s="45"/>
      <c r="NZ148" s="45"/>
      <c r="OA148" s="45"/>
      <c r="OB148" s="45"/>
      <c r="OC148" s="45"/>
      <c r="OD148" s="45"/>
      <c r="OE148" s="45"/>
      <c r="OF148" s="45"/>
      <c r="OG148" s="45"/>
      <c r="OH148" s="45"/>
      <c r="OI148" s="45"/>
      <c r="OJ148" s="45"/>
      <c r="OK148" s="45"/>
      <c r="OL148" s="45"/>
      <c r="OM148" s="45"/>
      <c r="ON148" s="45"/>
      <c r="OO148" s="45"/>
      <c r="OP148" s="45"/>
      <c r="OQ148" s="45"/>
      <c r="OR148" s="45"/>
      <c r="OS148" s="45"/>
      <c r="OT148" s="45"/>
      <c r="OU148" s="45"/>
      <c r="OV148" s="45"/>
      <c r="OW148" s="45"/>
      <c r="OX148" s="45"/>
      <c r="OY148" s="45"/>
      <c r="OZ148" s="45"/>
      <c r="PA148" s="45"/>
      <c r="PB148" s="45"/>
      <c r="PC148" s="45"/>
      <c r="PD148" s="45"/>
      <c r="PE148" s="45"/>
      <c r="PF148" s="45"/>
      <c r="PG148" s="45"/>
      <c r="PH148" s="45"/>
      <c r="PI148" s="45"/>
      <c r="PJ148" s="45"/>
      <c r="PK148" s="45"/>
      <c r="PL148" s="45"/>
      <c r="PM148" s="45"/>
      <c r="PN148" s="45"/>
      <c r="PO148" s="45"/>
      <c r="PP148" s="45"/>
      <c r="PQ148" s="45"/>
      <c r="PR148" s="45"/>
      <c r="PS148" s="45"/>
      <c r="PT148" s="45"/>
      <c r="PU148" s="45"/>
      <c r="PV148" s="45"/>
      <c r="PW148" s="45"/>
      <c r="PX148" s="45"/>
      <c r="PY148" s="45"/>
      <c r="PZ148" s="45"/>
      <c r="QA148" s="45"/>
      <c r="QB148" s="45"/>
      <c r="QC148" s="45"/>
      <c r="QD148" s="45"/>
      <c r="QE148" s="45"/>
      <c r="QF148" s="45"/>
      <c r="QG148" s="45"/>
      <c r="QH148" s="45"/>
      <c r="QI148" s="45"/>
      <c r="QJ148" s="45"/>
      <c r="QK148" s="45"/>
      <c r="QL148" s="45"/>
      <c r="QM148" s="45"/>
      <c r="QN148" s="45"/>
      <c r="QO148" s="45"/>
      <c r="QP148" s="45"/>
      <c r="QQ148" s="45"/>
      <c r="QR148" s="45"/>
      <c r="QS148" s="45"/>
      <c r="QT148" s="45"/>
      <c r="QU148" s="45"/>
    </row>
    <row r="149" spans="1:463" outlineLevel="1">
      <c r="C149" s="75" t="s">
        <v>471</v>
      </c>
      <c r="D149" s="7"/>
      <c r="E149" s="50" t="s">
        <v>95</v>
      </c>
      <c r="G149" s="4"/>
      <c r="H149" s="73">
        <f>SUM(I149:QJ149)</f>
        <v>3792500</v>
      </c>
      <c r="I149" s="45">
        <f>Inputs!G179</f>
        <v>3792500</v>
      </c>
      <c r="J149" s="45">
        <v>0</v>
      </c>
      <c r="K149" s="45">
        <v>0</v>
      </c>
      <c r="L149" s="45">
        <v>0</v>
      </c>
      <c r="M149" s="45">
        <v>0</v>
      </c>
      <c r="N149" s="45">
        <v>0</v>
      </c>
      <c r="O149" s="45">
        <v>0</v>
      </c>
      <c r="P149" s="45">
        <v>0</v>
      </c>
      <c r="Q149" s="45">
        <v>0</v>
      </c>
      <c r="R149" s="45">
        <v>0</v>
      </c>
      <c r="S149" s="45">
        <v>0</v>
      </c>
      <c r="T149" s="45">
        <v>0</v>
      </c>
      <c r="U149" s="45">
        <v>0</v>
      </c>
      <c r="V149" s="45">
        <v>0</v>
      </c>
      <c r="W149" s="45">
        <v>0</v>
      </c>
      <c r="X149" s="45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0</v>
      </c>
      <c r="AG149" s="45">
        <v>0</v>
      </c>
      <c r="AH149" s="45"/>
      <c r="AI149" s="45"/>
      <c r="AJ149" s="45"/>
      <c r="AK149" s="45"/>
      <c r="AL149" s="45"/>
      <c r="AM149" s="45"/>
      <c r="AN149" s="45"/>
      <c r="AO149" s="45">
        <v>0</v>
      </c>
      <c r="AP149" s="45"/>
      <c r="AQ149" s="45"/>
      <c r="AR149" s="45"/>
      <c r="AS149" s="45">
        <v>0</v>
      </c>
      <c r="AT149" s="45"/>
      <c r="AU149" s="45"/>
      <c r="AV149" s="45"/>
      <c r="AW149" s="45"/>
      <c r="AX149" s="45"/>
      <c r="AY149" s="45"/>
      <c r="AZ149" s="45"/>
      <c r="BA149" s="45"/>
      <c r="BB149" s="45"/>
      <c r="BC149" s="45"/>
      <c r="BD149" s="45"/>
      <c r="BE149" s="45"/>
      <c r="BF149" s="45"/>
      <c r="BG149" s="45"/>
      <c r="BH149" s="45"/>
      <c r="BI149" s="4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45"/>
      <c r="BZ149" s="45"/>
      <c r="CA149" s="45"/>
      <c r="CB149" s="45"/>
      <c r="CC149" s="45"/>
      <c r="CD149" s="45"/>
      <c r="CE149" s="45"/>
      <c r="CF149" s="45"/>
      <c r="CG149" s="45"/>
      <c r="CH149" s="45"/>
      <c r="CI149" s="45"/>
      <c r="CJ149" s="45"/>
      <c r="CK149" s="45"/>
      <c r="CL149" s="45"/>
      <c r="CM149" s="45"/>
      <c r="CN149" s="45"/>
      <c r="CO149" s="45"/>
      <c r="CP149" s="45"/>
      <c r="CQ149" s="45"/>
      <c r="CR149" s="45"/>
      <c r="CS149" s="45"/>
      <c r="CT149" s="45"/>
      <c r="CU149" s="45"/>
      <c r="CV149" s="45"/>
      <c r="CW149" s="45"/>
      <c r="CX149" s="45"/>
      <c r="CY149" s="45"/>
      <c r="CZ149" s="45"/>
      <c r="DA149" s="45"/>
      <c r="DB149" s="45"/>
      <c r="DC149" s="45"/>
      <c r="DD149" s="45"/>
      <c r="DE149" s="45"/>
      <c r="DF149" s="45"/>
      <c r="DG149" s="45"/>
      <c r="DH149" s="45"/>
      <c r="DI149" s="45"/>
      <c r="DJ149" s="45"/>
      <c r="DK149" s="45"/>
      <c r="DL149" s="45"/>
      <c r="DM149" s="45"/>
      <c r="DN149" s="45"/>
      <c r="DO149" s="45"/>
      <c r="DP149" s="45"/>
      <c r="DQ149" s="45"/>
      <c r="DR149" s="45"/>
      <c r="DS149" s="45"/>
      <c r="DT149" s="45"/>
      <c r="DU149" s="45"/>
      <c r="DV149" s="45"/>
      <c r="DW149" s="45"/>
      <c r="DX149" s="45"/>
      <c r="DY149" s="45"/>
      <c r="DZ149" s="45"/>
      <c r="EA149" s="45"/>
      <c r="EB149" s="45"/>
      <c r="EC149" s="45"/>
      <c r="ED149" s="45"/>
      <c r="EE149" s="45"/>
      <c r="EF149" s="45"/>
      <c r="EG149" s="45"/>
      <c r="EH149" s="45"/>
      <c r="EI149" s="45"/>
      <c r="EJ149" s="45"/>
      <c r="EK149" s="45"/>
      <c r="EL149" s="45"/>
      <c r="EM149" s="45"/>
      <c r="EN149" s="45"/>
      <c r="EO149" s="45"/>
      <c r="EP149" s="45"/>
      <c r="EQ149" s="45"/>
      <c r="ER149" s="45"/>
      <c r="ES149" s="45"/>
      <c r="ET149" s="45"/>
      <c r="EU149" s="45"/>
      <c r="EV149" s="45"/>
      <c r="EW149" s="45"/>
      <c r="EX149" s="45"/>
      <c r="EY149" s="45"/>
      <c r="EZ149" s="45"/>
      <c r="FA149" s="45"/>
      <c r="FB149" s="45"/>
      <c r="FC149" s="45"/>
      <c r="FD149" s="45"/>
      <c r="FE149" s="45"/>
      <c r="FF149" s="45"/>
      <c r="FG149" s="45"/>
      <c r="FH149" s="45"/>
      <c r="FI149" s="45"/>
      <c r="FJ149" s="45"/>
      <c r="FK149" s="45"/>
      <c r="FL149" s="45"/>
      <c r="FM149" s="45"/>
      <c r="FN149" s="45"/>
      <c r="FO149" s="45"/>
      <c r="FP149" s="45"/>
      <c r="FQ149" s="45"/>
      <c r="FR149" s="45"/>
      <c r="FS149" s="45"/>
      <c r="FT149" s="45"/>
      <c r="FU149" s="45"/>
      <c r="FV149" s="45"/>
      <c r="FW149" s="45"/>
      <c r="FX149" s="45"/>
      <c r="FY149" s="45"/>
      <c r="FZ149" s="45"/>
      <c r="GA149" s="45"/>
      <c r="GB149" s="45"/>
      <c r="GC149" s="45"/>
      <c r="GD149" s="45"/>
      <c r="GE149" s="45"/>
      <c r="GF149" s="45"/>
      <c r="GG149" s="45"/>
      <c r="GH149" s="45"/>
      <c r="GI149" s="45"/>
      <c r="GJ149" s="45"/>
      <c r="GK149" s="45"/>
      <c r="GL149" s="45"/>
      <c r="GM149" s="45"/>
      <c r="GN149" s="45"/>
      <c r="GO149" s="45"/>
      <c r="GP149" s="45"/>
      <c r="GQ149" s="45"/>
      <c r="GR149" s="45"/>
      <c r="GS149" s="45"/>
      <c r="GT149" s="45"/>
      <c r="GU149" s="45"/>
      <c r="GV149" s="45"/>
      <c r="GW149" s="45"/>
      <c r="GX149" s="45"/>
      <c r="GY149" s="45"/>
      <c r="GZ149" s="45"/>
      <c r="HA149" s="45"/>
      <c r="HB149" s="45"/>
      <c r="HC149" s="45"/>
      <c r="HD149" s="45"/>
      <c r="HE149" s="45"/>
      <c r="HF149" s="45"/>
      <c r="HG149" s="45"/>
      <c r="HH149" s="45"/>
      <c r="HI149" s="45"/>
      <c r="HJ149" s="45"/>
      <c r="HK149" s="45"/>
      <c r="HL149" s="45"/>
      <c r="HM149" s="45"/>
      <c r="HN149" s="45"/>
      <c r="HO149" s="45"/>
      <c r="HP149" s="45"/>
      <c r="HQ149" s="45"/>
      <c r="HR149" s="45"/>
      <c r="HS149" s="45"/>
      <c r="HT149" s="45"/>
      <c r="HU149" s="45"/>
      <c r="HV149" s="45"/>
      <c r="HW149" s="45"/>
      <c r="HX149" s="45"/>
      <c r="HY149" s="45"/>
      <c r="HZ149" s="45"/>
      <c r="IA149" s="45"/>
      <c r="IB149" s="45"/>
      <c r="IC149" s="45"/>
      <c r="ID149" s="45"/>
      <c r="IE149" s="45"/>
      <c r="IF149" s="45"/>
      <c r="IG149" s="45"/>
      <c r="IH149" s="45"/>
      <c r="II149" s="45"/>
      <c r="IJ149" s="45"/>
      <c r="IK149" s="45"/>
      <c r="IL149" s="45"/>
      <c r="IM149" s="45"/>
      <c r="IN149" s="45"/>
      <c r="IO149" s="45"/>
      <c r="IP149" s="45"/>
      <c r="IQ149" s="45"/>
      <c r="IR149" s="45"/>
      <c r="IS149" s="45"/>
      <c r="IT149" s="45"/>
      <c r="IU149" s="45"/>
      <c r="IV149" s="45"/>
      <c r="IW149" s="45"/>
      <c r="IX149" s="45"/>
      <c r="IY149" s="45"/>
      <c r="IZ149" s="45"/>
      <c r="JA149" s="45"/>
      <c r="JB149" s="45"/>
      <c r="JC149" s="45"/>
      <c r="JD149" s="45"/>
      <c r="JE149" s="45"/>
      <c r="JF149" s="45"/>
      <c r="JG149" s="45"/>
      <c r="JH149" s="45"/>
      <c r="JI149" s="45"/>
      <c r="JJ149" s="45"/>
      <c r="JK149" s="45"/>
      <c r="JL149" s="45"/>
      <c r="JM149" s="45"/>
      <c r="JN149" s="45"/>
      <c r="JO149" s="45"/>
      <c r="JP149" s="45"/>
      <c r="JQ149" s="45"/>
      <c r="JR149" s="45"/>
      <c r="JS149" s="45"/>
      <c r="JT149" s="45"/>
      <c r="JU149" s="45"/>
      <c r="JV149" s="45"/>
      <c r="JW149" s="45"/>
      <c r="JX149" s="45"/>
      <c r="JY149" s="45"/>
      <c r="JZ149" s="45"/>
      <c r="KA149" s="45"/>
      <c r="KB149" s="45"/>
      <c r="KC149" s="45"/>
      <c r="KD149" s="45"/>
      <c r="KE149" s="45"/>
      <c r="KF149" s="45"/>
      <c r="KG149" s="45"/>
      <c r="KH149" s="45"/>
      <c r="KI149" s="45"/>
      <c r="KJ149" s="45"/>
      <c r="KK149" s="45"/>
      <c r="KL149" s="45"/>
      <c r="KM149" s="45"/>
      <c r="KN149" s="45"/>
      <c r="KO149" s="45"/>
      <c r="KP149" s="45"/>
      <c r="KQ149" s="45"/>
      <c r="KR149" s="45"/>
      <c r="KS149" s="45"/>
      <c r="KT149" s="45"/>
      <c r="KU149" s="45"/>
      <c r="KV149" s="45"/>
      <c r="KW149" s="45"/>
      <c r="KX149" s="45"/>
      <c r="KY149" s="45"/>
      <c r="KZ149" s="45"/>
      <c r="LA149" s="45"/>
      <c r="LB149" s="45"/>
      <c r="LC149" s="45"/>
      <c r="LD149" s="45"/>
      <c r="LE149" s="45"/>
      <c r="LF149" s="45"/>
      <c r="LG149" s="45"/>
      <c r="LH149" s="45"/>
      <c r="LI149" s="45"/>
      <c r="LJ149" s="45"/>
      <c r="LK149" s="45"/>
      <c r="LL149" s="45"/>
      <c r="LM149" s="45"/>
      <c r="LN149" s="45"/>
      <c r="LO149" s="45"/>
      <c r="LP149" s="45"/>
      <c r="LQ149" s="45"/>
      <c r="LR149" s="45"/>
      <c r="LS149" s="45"/>
      <c r="LT149" s="45"/>
      <c r="LU149" s="45"/>
      <c r="LV149" s="45"/>
      <c r="LW149" s="45"/>
      <c r="LX149" s="45"/>
      <c r="LY149" s="45"/>
      <c r="LZ149" s="45"/>
      <c r="MA149" s="45"/>
      <c r="MB149" s="45"/>
      <c r="MC149" s="45"/>
      <c r="MD149" s="45"/>
      <c r="ME149" s="45"/>
      <c r="MF149" s="45"/>
      <c r="MG149" s="45"/>
      <c r="MH149" s="45"/>
      <c r="MI149" s="45"/>
      <c r="MJ149" s="45"/>
      <c r="MK149" s="45"/>
      <c r="ML149" s="45"/>
      <c r="MM149" s="45"/>
      <c r="MN149" s="45"/>
      <c r="MO149" s="45"/>
      <c r="MP149" s="45"/>
      <c r="MQ149" s="45"/>
      <c r="MR149" s="45"/>
      <c r="MS149" s="45"/>
      <c r="MT149" s="45"/>
      <c r="MU149" s="45"/>
      <c r="MV149" s="45"/>
      <c r="MW149" s="45"/>
      <c r="MX149" s="45"/>
      <c r="MY149" s="45"/>
      <c r="MZ149" s="45"/>
      <c r="NA149" s="45"/>
      <c r="NB149" s="45"/>
      <c r="NC149" s="45"/>
      <c r="ND149" s="45"/>
      <c r="NE149" s="45"/>
      <c r="NF149" s="45"/>
      <c r="NG149" s="45"/>
      <c r="NH149" s="45"/>
      <c r="NI149" s="45"/>
      <c r="NJ149" s="45"/>
      <c r="NK149" s="45"/>
      <c r="NL149" s="45"/>
      <c r="NM149" s="45"/>
      <c r="NN149" s="45"/>
      <c r="NO149" s="45"/>
      <c r="NP149" s="45"/>
      <c r="NQ149" s="45"/>
      <c r="NR149" s="45"/>
      <c r="NS149" s="45"/>
      <c r="NT149" s="45"/>
      <c r="NU149" s="45"/>
      <c r="NV149" s="45"/>
      <c r="NW149" s="45"/>
      <c r="NX149" s="45"/>
      <c r="NY149" s="45"/>
      <c r="NZ149" s="45"/>
      <c r="OA149" s="45"/>
      <c r="OB149" s="45"/>
      <c r="OC149" s="45"/>
      <c r="OD149" s="45"/>
      <c r="OE149" s="45"/>
      <c r="OF149" s="45"/>
      <c r="OG149" s="45"/>
      <c r="OH149" s="45"/>
      <c r="OI149" s="45"/>
      <c r="OJ149" s="45"/>
      <c r="OK149" s="45"/>
      <c r="OL149" s="45"/>
      <c r="OM149" s="45"/>
      <c r="ON149" s="45"/>
      <c r="OO149" s="45"/>
      <c r="OP149" s="45"/>
      <c r="OQ149" s="45"/>
      <c r="OR149" s="45"/>
      <c r="OS149" s="45"/>
      <c r="OT149" s="45"/>
      <c r="OU149" s="45"/>
      <c r="OV149" s="45"/>
      <c r="OW149" s="45"/>
      <c r="OX149" s="45"/>
      <c r="OY149" s="45"/>
      <c r="OZ149" s="45"/>
      <c r="PA149" s="45"/>
      <c r="PB149" s="45"/>
      <c r="PC149" s="45"/>
      <c r="PD149" s="45"/>
      <c r="PE149" s="45"/>
      <c r="PF149" s="45"/>
      <c r="PG149" s="45"/>
      <c r="PH149" s="45"/>
      <c r="PI149" s="45"/>
      <c r="PJ149" s="45"/>
      <c r="PK149" s="45"/>
      <c r="PL149" s="45"/>
      <c r="PM149" s="45"/>
      <c r="PN149" s="45"/>
      <c r="PO149" s="45"/>
      <c r="PP149" s="45"/>
      <c r="PQ149" s="45"/>
      <c r="PR149" s="45"/>
      <c r="PS149" s="45"/>
      <c r="PT149" s="45"/>
      <c r="PU149" s="45"/>
      <c r="PV149" s="45"/>
      <c r="PW149" s="45"/>
      <c r="PX149" s="45"/>
      <c r="PY149" s="45"/>
      <c r="PZ149" s="45"/>
      <c r="QA149" s="45"/>
      <c r="QB149" s="45"/>
      <c r="QC149" s="45"/>
      <c r="QD149" s="45"/>
      <c r="QE149" s="45"/>
      <c r="QF149" s="45"/>
      <c r="QG149" s="45"/>
      <c r="QH149" s="45"/>
      <c r="QI149" s="45"/>
      <c r="QJ149" s="45"/>
      <c r="QK149" s="45"/>
      <c r="QL149" s="45"/>
      <c r="QM149" s="45"/>
      <c r="QN149" s="45"/>
      <c r="QO149" s="45"/>
      <c r="QP149" s="45"/>
      <c r="QQ149" s="45"/>
      <c r="QR149" s="45"/>
      <c r="QS149" s="45"/>
      <c r="QT149" s="45"/>
      <c r="QU149" s="45"/>
    </row>
    <row r="150" spans="1:463" outlineLevel="1">
      <c r="C150" s="75" t="s">
        <v>472</v>
      </c>
      <c r="D150" s="7"/>
      <c r="E150" s="50" t="s">
        <v>95</v>
      </c>
      <c r="G150" s="4"/>
      <c r="H150" s="73">
        <f>SUM(I150:QJ150)</f>
        <v>3792500</v>
      </c>
      <c r="I150" s="13">
        <f>Inputs!G179/2</f>
        <v>1896250</v>
      </c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>
        <v>0</v>
      </c>
      <c r="U150" s="13">
        <f>I150</f>
        <v>1896250</v>
      </c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>
        <v>0</v>
      </c>
      <c r="AG150" s="45">
        <v>0</v>
      </c>
      <c r="AH150" s="45">
        <v>0</v>
      </c>
      <c r="AI150" s="45">
        <v>0</v>
      </c>
      <c r="AJ150" s="45">
        <v>0</v>
      </c>
      <c r="AK150" s="45">
        <v>0</v>
      </c>
      <c r="AL150" s="45">
        <v>0</v>
      </c>
      <c r="AM150" s="45">
        <v>0</v>
      </c>
      <c r="AN150" s="45">
        <v>0</v>
      </c>
      <c r="AO150" s="45">
        <v>0</v>
      </c>
      <c r="AP150" s="45">
        <v>0</v>
      </c>
      <c r="AQ150" s="45">
        <v>0</v>
      </c>
      <c r="AR150" s="45">
        <v>0</v>
      </c>
      <c r="AS150" s="45">
        <v>0</v>
      </c>
      <c r="AT150" s="45">
        <v>0</v>
      </c>
      <c r="AU150" s="45">
        <v>0</v>
      </c>
      <c r="AV150" s="45">
        <v>0</v>
      </c>
      <c r="AW150" s="45">
        <v>0</v>
      </c>
      <c r="AX150" s="45">
        <v>0</v>
      </c>
      <c r="AY150" s="45">
        <v>0</v>
      </c>
      <c r="AZ150" s="45">
        <v>0</v>
      </c>
      <c r="BA150" s="45">
        <v>0</v>
      </c>
      <c r="BB150" s="45">
        <v>0</v>
      </c>
      <c r="BC150" s="45">
        <v>0</v>
      </c>
      <c r="BD150" s="45">
        <v>0</v>
      </c>
      <c r="BE150" s="45">
        <v>0</v>
      </c>
      <c r="BF150" s="45">
        <v>0</v>
      </c>
      <c r="BG150" s="45">
        <v>0</v>
      </c>
      <c r="BH150" s="45">
        <v>0</v>
      </c>
      <c r="BI150" s="45">
        <v>0</v>
      </c>
      <c r="BJ150" s="45">
        <v>0</v>
      </c>
      <c r="BK150" s="45">
        <v>0</v>
      </c>
      <c r="BL150" s="45">
        <v>0</v>
      </c>
      <c r="BM150" s="45">
        <v>0</v>
      </c>
      <c r="BN150" s="45">
        <v>0</v>
      </c>
      <c r="BO150" s="45">
        <v>0</v>
      </c>
      <c r="BP150" s="45">
        <v>0</v>
      </c>
      <c r="BQ150" s="45">
        <v>0</v>
      </c>
      <c r="BR150" s="45">
        <v>0</v>
      </c>
      <c r="BS150" s="45">
        <v>0</v>
      </c>
      <c r="BT150" s="45">
        <v>0</v>
      </c>
      <c r="BU150" s="45">
        <v>0</v>
      </c>
      <c r="BV150" s="45">
        <v>0</v>
      </c>
      <c r="BW150" s="45">
        <v>0</v>
      </c>
      <c r="BX150" s="45">
        <v>0</v>
      </c>
      <c r="BY150" s="45">
        <v>0</v>
      </c>
      <c r="BZ150" s="45">
        <v>0</v>
      </c>
      <c r="CA150" s="45">
        <v>0</v>
      </c>
      <c r="CB150" s="45">
        <v>0</v>
      </c>
      <c r="CC150" s="45">
        <v>0</v>
      </c>
      <c r="CD150" s="45">
        <v>0</v>
      </c>
      <c r="CE150" s="45">
        <v>0</v>
      </c>
      <c r="CF150" s="45">
        <v>0</v>
      </c>
      <c r="CG150" s="45">
        <v>0</v>
      </c>
      <c r="CH150" s="45">
        <v>0</v>
      </c>
      <c r="CI150" s="45">
        <v>0</v>
      </c>
      <c r="CJ150" s="45">
        <v>0</v>
      </c>
      <c r="CK150" s="45">
        <v>0</v>
      </c>
      <c r="CL150" s="45">
        <v>0</v>
      </c>
      <c r="CM150" s="45">
        <v>0</v>
      </c>
      <c r="CN150" s="45">
        <v>0</v>
      </c>
      <c r="CO150" s="45">
        <v>0</v>
      </c>
      <c r="CP150" s="45">
        <v>0</v>
      </c>
      <c r="CQ150" s="45">
        <v>0</v>
      </c>
      <c r="CR150" s="45">
        <v>0</v>
      </c>
      <c r="CS150" s="45">
        <v>0</v>
      </c>
      <c r="CT150" s="45">
        <v>0</v>
      </c>
      <c r="CU150" s="45">
        <v>0</v>
      </c>
      <c r="CV150" s="45">
        <v>0</v>
      </c>
      <c r="CW150" s="45">
        <v>0</v>
      </c>
      <c r="CX150" s="45">
        <v>0</v>
      </c>
      <c r="CY150" s="45">
        <v>0</v>
      </c>
      <c r="CZ150" s="45">
        <v>0</v>
      </c>
      <c r="DA150" s="45">
        <v>0</v>
      </c>
      <c r="DB150" s="45">
        <v>0</v>
      </c>
      <c r="DC150" s="45">
        <v>0</v>
      </c>
      <c r="DD150" s="45">
        <v>0</v>
      </c>
      <c r="DE150" s="45">
        <v>0</v>
      </c>
      <c r="DF150" s="45">
        <v>0</v>
      </c>
      <c r="DG150" s="45">
        <v>0</v>
      </c>
      <c r="DH150" s="45">
        <v>0</v>
      </c>
      <c r="DI150" s="45">
        <v>0</v>
      </c>
      <c r="DJ150" s="45">
        <v>0</v>
      </c>
      <c r="DK150" s="45">
        <v>0</v>
      </c>
      <c r="DL150" s="45"/>
      <c r="DM150" s="45"/>
      <c r="DN150" s="45"/>
      <c r="DO150" s="45"/>
      <c r="DP150" s="45"/>
      <c r="DQ150" s="45"/>
      <c r="DR150" s="45"/>
      <c r="DS150" s="45"/>
      <c r="DT150" s="45"/>
      <c r="DU150" s="45"/>
      <c r="DV150" s="45"/>
      <c r="DW150" s="45"/>
      <c r="DX150" s="45"/>
      <c r="DY150" s="45"/>
      <c r="DZ150" s="45"/>
      <c r="EA150" s="45"/>
      <c r="EB150" s="45"/>
      <c r="EC150" s="45"/>
      <c r="ED150" s="45"/>
      <c r="EE150" s="45"/>
      <c r="EF150" s="45"/>
      <c r="EG150" s="45"/>
      <c r="EH150" s="45"/>
      <c r="EI150" s="45"/>
      <c r="EJ150" s="45"/>
      <c r="EK150" s="45"/>
      <c r="EL150" s="45"/>
      <c r="EM150" s="45"/>
      <c r="EN150" s="45"/>
      <c r="EO150" s="45"/>
      <c r="EP150" s="45"/>
      <c r="EQ150" s="45"/>
      <c r="ER150" s="45"/>
      <c r="ES150" s="45"/>
      <c r="ET150" s="45"/>
      <c r="EU150" s="45"/>
      <c r="EV150" s="45"/>
      <c r="EW150" s="45"/>
      <c r="EX150" s="45"/>
      <c r="EY150" s="45"/>
      <c r="EZ150" s="45"/>
      <c r="FA150" s="45"/>
      <c r="FB150" s="45"/>
      <c r="FC150" s="45"/>
      <c r="FD150" s="45"/>
      <c r="FE150" s="45"/>
      <c r="FF150" s="45"/>
      <c r="FG150" s="45"/>
      <c r="FH150" s="45"/>
      <c r="FI150" s="45"/>
      <c r="FJ150" s="45"/>
      <c r="FK150" s="45"/>
      <c r="FL150" s="45"/>
      <c r="FM150" s="45"/>
      <c r="FN150" s="45"/>
      <c r="FO150" s="45"/>
      <c r="FP150" s="45"/>
      <c r="FQ150" s="45"/>
      <c r="FR150" s="45"/>
      <c r="FS150" s="45"/>
      <c r="FT150" s="45"/>
      <c r="FU150" s="45"/>
      <c r="FV150" s="45"/>
      <c r="FW150" s="45"/>
      <c r="FX150" s="45"/>
      <c r="FY150" s="45"/>
      <c r="FZ150" s="45"/>
      <c r="GA150" s="45"/>
      <c r="GB150" s="45"/>
      <c r="GC150" s="45"/>
      <c r="GD150" s="45"/>
      <c r="GE150" s="45"/>
      <c r="GF150" s="45"/>
      <c r="GG150" s="45"/>
      <c r="GH150" s="45"/>
      <c r="GI150" s="45"/>
      <c r="GJ150" s="45"/>
      <c r="GK150" s="45"/>
      <c r="GL150" s="45"/>
      <c r="GM150" s="45"/>
      <c r="GN150" s="45"/>
      <c r="GO150" s="45"/>
      <c r="GP150" s="45"/>
      <c r="GQ150" s="45"/>
      <c r="GR150" s="45"/>
      <c r="GS150" s="45"/>
      <c r="GT150" s="45"/>
      <c r="GU150" s="45"/>
      <c r="GV150" s="45"/>
      <c r="GW150" s="45"/>
      <c r="GX150" s="45"/>
      <c r="GY150" s="45"/>
      <c r="GZ150" s="45"/>
      <c r="HA150" s="45"/>
      <c r="HB150" s="45"/>
      <c r="HC150" s="45"/>
      <c r="HD150" s="45"/>
      <c r="HE150" s="45"/>
      <c r="HF150" s="45"/>
      <c r="HG150" s="45"/>
      <c r="HH150" s="45"/>
      <c r="HI150" s="45"/>
      <c r="HJ150" s="45"/>
      <c r="HK150" s="45"/>
      <c r="HL150" s="45"/>
      <c r="HM150" s="45"/>
      <c r="HN150" s="45"/>
      <c r="HO150" s="45"/>
      <c r="HP150" s="45"/>
      <c r="HQ150" s="45"/>
      <c r="HR150" s="45"/>
      <c r="HS150" s="45"/>
      <c r="HT150" s="45"/>
      <c r="HU150" s="45"/>
      <c r="HV150" s="45"/>
      <c r="HW150" s="45"/>
      <c r="HX150" s="45"/>
      <c r="HY150" s="45"/>
      <c r="HZ150" s="45"/>
      <c r="IA150" s="45"/>
      <c r="IB150" s="45"/>
      <c r="IC150" s="45"/>
      <c r="ID150" s="45"/>
      <c r="IE150" s="45"/>
      <c r="IF150" s="45"/>
      <c r="IG150" s="45"/>
      <c r="IH150" s="45"/>
      <c r="II150" s="45"/>
      <c r="IJ150" s="45"/>
      <c r="IK150" s="45"/>
      <c r="IL150" s="45"/>
      <c r="IM150" s="45"/>
      <c r="IN150" s="45"/>
      <c r="IO150" s="45"/>
      <c r="IP150" s="45"/>
      <c r="IQ150" s="45"/>
      <c r="IR150" s="45"/>
      <c r="IS150" s="45"/>
      <c r="IT150" s="45"/>
      <c r="IU150" s="45"/>
      <c r="IV150" s="45"/>
      <c r="IW150" s="45"/>
      <c r="IX150" s="45"/>
      <c r="IY150" s="45"/>
      <c r="IZ150" s="45"/>
      <c r="JA150" s="45"/>
      <c r="JB150" s="45"/>
      <c r="JC150" s="45"/>
      <c r="JD150" s="45"/>
      <c r="JE150" s="45"/>
      <c r="JF150" s="45"/>
      <c r="JG150" s="45"/>
      <c r="JH150" s="45"/>
      <c r="JI150" s="45"/>
      <c r="JJ150" s="45"/>
      <c r="JK150" s="45"/>
      <c r="JL150" s="45"/>
      <c r="JM150" s="45"/>
      <c r="JN150" s="45"/>
      <c r="JO150" s="45"/>
      <c r="JP150" s="45"/>
      <c r="JQ150" s="45"/>
      <c r="JR150" s="45"/>
      <c r="JS150" s="45"/>
      <c r="JT150" s="45"/>
      <c r="JU150" s="45"/>
      <c r="JV150" s="45"/>
      <c r="JW150" s="45"/>
      <c r="JX150" s="45"/>
      <c r="JY150" s="45"/>
      <c r="JZ150" s="45"/>
      <c r="KA150" s="45"/>
      <c r="KB150" s="45"/>
      <c r="KC150" s="45"/>
      <c r="KD150" s="45"/>
      <c r="KE150" s="45"/>
      <c r="KF150" s="45"/>
      <c r="KG150" s="45"/>
      <c r="KH150" s="45"/>
      <c r="KI150" s="45"/>
      <c r="KJ150" s="45"/>
      <c r="KK150" s="45"/>
      <c r="KL150" s="45"/>
      <c r="KM150" s="45"/>
      <c r="KN150" s="45"/>
      <c r="KO150" s="45"/>
      <c r="KP150" s="45"/>
      <c r="KQ150" s="45"/>
      <c r="KR150" s="45"/>
      <c r="KS150" s="45"/>
      <c r="KT150" s="45"/>
      <c r="KU150" s="45"/>
      <c r="KV150" s="45"/>
      <c r="KW150" s="45"/>
      <c r="KX150" s="45"/>
      <c r="KY150" s="45"/>
      <c r="KZ150" s="45"/>
      <c r="LA150" s="45"/>
      <c r="LB150" s="45"/>
      <c r="LC150" s="45"/>
      <c r="LD150" s="45"/>
      <c r="LE150" s="45"/>
      <c r="LF150" s="45"/>
      <c r="LG150" s="45"/>
      <c r="LH150" s="45"/>
      <c r="LI150" s="45"/>
      <c r="LJ150" s="45"/>
      <c r="LK150" s="45"/>
      <c r="LL150" s="45"/>
      <c r="LM150" s="45"/>
      <c r="LN150" s="45"/>
      <c r="LO150" s="45"/>
      <c r="LP150" s="45"/>
      <c r="LQ150" s="45"/>
      <c r="LR150" s="45"/>
      <c r="LS150" s="45"/>
      <c r="LT150" s="45"/>
      <c r="LU150" s="45"/>
      <c r="LV150" s="45"/>
      <c r="LW150" s="45"/>
      <c r="LX150" s="45"/>
      <c r="LY150" s="45"/>
      <c r="LZ150" s="45"/>
      <c r="MA150" s="45"/>
      <c r="MB150" s="45"/>
      <c r="MC150" s="45"/>
      <c r="MD150" s="45"/>
      <c r="ME150" s="45"/>
      <c r="MF150" s="45"/>
      <c r="MG150" s="45"/>
      <c r="MH150" s="45"/>
      <c r="MI150" s="45"/>
      <c r="MJ150" s="45"/>
      <c r="MK150" s="45"/>
      <c r="ML150" s="45"/>
      <c r="MM150" s="45"/>
      <c r="MN150" s="45"/>
      <c r="MO150" s="45"/>
      <c r="MP150" s="45"/>
      <c r="MQ150" s="45"/>
      <c r="MR150" s="45"/>
      <c r="MS150" s="45"/>
      <c r="MT150" s="45"/>
      <c r="MU150" s="45"/>
      <c r="MV150" s="45"/>
      <c r="MW150" s="45"/>
      <c r="MX150" s="45"/>
      <c r="MY150" s="45"/>
      <c r="MZ150" s="45"/>
      <c r="NA150" s="45"/>
      <c r="NB150" s="45"/>
      <c r="NC150" s="45"/>
      <c r="ND150" s="45"/>
      <c r="NE150" s="45"/>
      <c r="NF150" s="45"/>
      <c r="NG150" s="45"/>
      <c r="NH150" s="45"/>
      <c r="NI150" s="45"/>
      <c r="NJ150" s="45"/>
      <c r="NK150" s="45"/>
      <c r="NL150" s="45"/>
      <c r="NM150" s="45"/>
      <c r="NN150" s="45"/>
      <c r="NO150" s="45"/>
      <c r="NP150" s="45"/>
      <c r="NQ150" s="45"/>
      <c r="NR150" s="45"/>
      <c r="NS150" s="45"/>
      <c r="NT150" s="45"/>
      <c r="NU150" s="45"/>
      <c r="NV150" s="45"/>
      <c r="NW150" s="45"/>
      <c r="NX150" s="45"/>
      <c r="NY150" s="45"/>
      <c r="NZ150" s="45"/>
      <c r="OA150" s="45"/>
      <c r="OB150" s="45"/>
      <c r="OC150" s="45"/>
      <c r="OD150" s="45"/>
      <c r="OE150" s="45"/>
      <c r="OF150" s="45"/>
      <c r="OG150" s="45"/>
      <c r="OH150" s="45"/>
      <c r="OI150" s="45"/>
      <c r="OJ150" s="45"/>
      <c r="OK150" s="45"/>
      <c r="OL150" s="45"/>
      <c r="OM150" s="45"/>
      <c r="ON150" s="45"/>
      <c r="OO150" s="45"/>
      <c r="OP150" s="45"/>
      <c r="OQ150" s="45"/>
      <c r="OR150" s="45"/>
      <c r="OS150" s="45"/>
      <c r="OT150" s="45"/>
      <c r="OU150" s="45"/>
      <c r="OV150" s="45"/>
      <c r="OW150" s="45"/>
      <c r="OX150" s="45"/>
      <c r="OY150" s="45"/>
      <c r="OZ150" s="45"/>
      <c r="PA150" s="45"/>
      <c r="PB150" s="45"/>
      <c r="PC150" s="45"/>
      <c r="PD150" s="45"/>
      <c r="PE150" s="45"/>
      <c r="PF150" s="45"/>
      <c r="PG150" s="45"/>
      <c r="PH150" s="45"/>
      <c r="PI150" s="45"/>
      <c r="PJ150" s="45"/>
      <c r="PK150" s="45"/>
      <c r="PL150" s="45"/>
      <c r="PM150" s="45"/>
      <c r="PN150" s="45"/>
      <c r="PO150" s="45"/>
      <c r="PP150" s="45"/>
      <c r="PQ150" s="45"/>
      <c r="PR150" s="45"/>
      <c r="PS150" s="45"/>
      <c r="PT150" s="45"/>
      <c r="PU150" s="45"/>
      <c r="PV150" s="45"/>
      <c r="PW150" s="45"/>
      <c r="PX150" s="45"/>
      <c r="PY150" s="45"/>
      <c r="PZ150" s="45"/>
      <c r="QA150" s="45"/>
      <c r="QB150" s="45"/>
      <c r="QC150" s="45"/>
      <c r="QD150" s="45"/>
      <c r="QE150" s="45"/>
      <c r="QF150" s="45"/>
      <c r="QG150" s="45"/>
      <c r="QH150" s="45"/>
      <c r="QI150" s="45"/>
      <c r="QJ150" s="45"/>
      <c r="QK150" s="45"/>
      <c r="QL150" s="45"/>
      <c r="QM150" s="45"/>
      <c r="QN150" s="45"/>
      <c r="QO150" s="45"/>
      <c r="QP150" s="45"/>
      <c r="QQ150" s="45"/>
      <c r="QR150" s="45"/>
      <c r="QS150" s="45"/>
      <c r="QT150" s="45"/>
      <c r="QU150" s="45"/>
    </row>
    <row r="151" spans="1:463" outlineLevel="1">
      <c r="C151" s="97" t="s">
        <v>473</v>
      </c>
      <c r="D151" s="39"/>
      <c r="E151" s="43" t="s">
        <v>95</v>
      </c>
      <c r="F151" s="308" t="str">
        <f>IF(ROUND(H150+H151, 0)=0, "OK", "NO")</f>
        <v>OK</v>
      </c>
      <c r="G151" s="132"/>
      <c r="H151" s="73">
        <f>SUM(I151:QJ151)</f>
        <v>-3792499.9999999977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v>0</v>
      </c>
      <c r="S151" s="38">
        <v>0</v>
      </c>
      <c r="T151" s="38">
        <v>0</v>
      </c>
      <c r="U151" s="38">
        <v>0</v>
      </c>
      <c r="V151" s="38">
        <v>0</v>
      </c>
      <c r="W151" s="38">
        <v>0</v>
      </c>
      <c r="X151" s="38">
        <v>0</v>
      </c>
      <c r="Y151" s="38">
        <v>0</v>
      </c>
      <c r="Z151" s="38">
        <v>0</v>
      </c>
      <c r="AA151" s="38">
        <f>AA169*-1</f>
        <v>0</v>
      </c>
      <c r="AB151" s="38">
        <f t="shared" ref="AB151:CM151" si="473">AB169*-1</f>
        <v>0</v>
      </c>
      <c r="AC151" s="38">
        <f t="shared" si="473"/>
        <v>0</v>
      </c>
      <c r="AD151" s="38">
        <f t="shared" si="473"/>
        <v>0</v>
      </c>
      <c r="AE151" s="38">
        <f t="shared" si="473"/>
        <v>0</v>
      </c>
      <c r="AF151" s="38">
        <f t="shared" si="473"/>
        <v>0</v>
      </c>
      <c r="AG151" s="38">
        <f t="shared" si="473"/>
        <v>0</v>
      </c>
      <c r="AH151" s="38">
        <f t="shared" si="473"/>
        <v>0</v>
      </c>
      <c r="AI151" s="38">
        <f t="shared" si="473"/>
        <v>0</v>
      </c>
      <c r="AJ151" s="38">
        <f t="shared" si="473"/>
        <v>-14918.235189211089</v>
      </c>
      <c r="AK151" s="38">
        <f t="shared" si="473"/>
        <v>0</v>
      </c>
      <c r="AL151" s="38">
        <f t="shared" si="473"/>
        <v>0</v>
      </c>
      <c r="AM151" s="38">
        <f t="shared" si="473"/>
        <v>-15757.145558679375</v>
      </c>
      <c r="AN151" s="38">
        <f t="shared" si="473"/>
        <v>0</v>
      </c>
      <c r="AO151" s="38">
        <f t="shared" si="473"/>
        <v>0</v>
      </c>
      <c r="AP151" s="38">
        <f t="shared" si="473"/>
        <v>-16234.602826252929</v>
      </c>
      <c r="AQ151" s="38">
        <f t="shared" si="473"/>
        <v>0</v>
      </c>
      <c r="AR151" s="38">
        <f t="shared" si="473"/>
        <v>0</v>
      </c>
      <c r="AS151" s="38">
        <f t="shared" si="473"/>
        <v>-16726.52752649122</v>
      </c>
      <c r="AT151" s="38">
        <f t="shared" si="473"/>
        <v>0</v>
      </c>
      <c r="AU151" s="38">
        <f t="shared" si="473"/>
        <v>0</v>
      </c>
      <c r="AV151" s="38">
        <f t="shared" si="473"/>
        <v>-17233.358037071434</v>
      </c>
      <c r="AW151" s="38">
        <f t="shared" si="473"/>
        <v>0</v>
      </c>
      <c r="AX151" s="38">
        <f t="shared" si="473"/>
        <v>0</v>
      </c>
      <c r="AY151" s="38">
        <f t="shared" si="473"/>
        <v>-17755.546018952722</v>
      </c>
      <c r="AZ151" s="38">
        <f t="shared" si="473"/>
        <v>0</v>
      </c>
      <c r="BA151" s="38">
        <f t="shared" si="473"/>
        <v>0</v>
      </c>
      <c r="BB151" s="38">
        <f t="shared" si="473"/>
        <v>-18293.556818872996</v>
      </c>
      <c r="BC151" s="38">
        <f t="shared" si="473"/>
        <v>0</v>
      </c>
      <c r="BD151" s="38">
        <f t="shared" si="473"/>
        <v>0</v>
      </c>
      <c r="BE151" s="38">
        <f t="shared" si="473"/>
        <v>-18847.869884041676</v>
      </c>
      <c r="BF151" s="38">
        <f t="shared" si="473"/>
        <v>0</v>
      </c>
      <c r="BG151" s="38">
        <f t="shared" si="473"/>
        <v>0</v>
      </c>
      <c r="BH151" s="38">
        <f t="shared" si="473"/>
        <v>-19418.979189398015</v>
      </c>
      <c r="BI151" s="38">
        <f t="shared" si="473"/>
        <v>0</v>
      </c>
      <c r="BJ151" s="38">
        <f t="shared" si="473"/>
        <v>0</v>
      </c>
      <c r="BK151" s="38">
        <f t="shared" si="473"/>
        <v>-20007.39367781597</v>
      </c>
      <c r="BL151" s="38">
        <f t="shared" si="473"/>
        <v>0</v>
      </c>
      <c r="BM151" s="38">
        <f t="shared" si="473"/>
        <v>0</v>
      </c>
      <c r="BN151" s="38">
        <f t="shared" si="473"/>
        <v>-20613.637713647462</v>
      </c>
      <c r="BO151" s="38">
        <f t="shared" si="473"/>
        <v>0</v>
      </c>
      <c r="BP151" s="38">
        <f t="shared" si="473"/>
        <v>0</v>
      </c>
      <c r="BQ151" s="38">
        <f t="shared" si="473"/>
        <v>-21238.251550008703</v>
      </c>
      <c r="BR151" s="38">
        <f t="shared" si="473"/>
        <v>0</v>
      </c>
      <c r="BS151" s="38">
        <f t="shared" si="473"/>
        <v>0</v>
      </c>
      <c r="BT151" s="38">
        <f t="shared" si="473"/>
        <v>-21881.791810225521</v>
      </c>
      <c r="BU151" s="38">
        <f t="shared" si="473"/>
        <v>0</v>
      </c>
      <c r="BV151" s="38">
        <f t="shared" si="473"/>
        <v>0</v>
      </c>
      <c r="BW151" s="38">
        <f t="shared" si="473"/>
        <v>-22544.831983867174</v>
      </c>
      <c r="BX151" s="38">
        <f t="shared" si="473"/>
        <v>0</v>
      </c>
      <c r="BY151" s="38">
        <f t="shared" si="473"/>
        <v>0</v>
      </c>
      <c r="BZ151" s="38">
        <f t="shared" si="473"/>
        <v>-23227.962937810313</v>
      </c>
      <c r="CA151" s="38">
        <f t="shared" si="473"/>
        <v>0</v>
      </c>
      <c r="CB151" s="38">
        <f t="shared" si="473"/>
        <v>0</v>
      </c>
      <c r="CC151" s="38">
        <f t="shared" si="473"/>
        <v>-23931.793442788927</v>
      </c>
      <c r="CD151" s="38">
        <f t="shared" si="473"/>
        <v>0</v>
      </c>
      <c r="CE151" s="38">
        <f t="shared" si="473"/>
        <v>0</v>
      </c>
      <c r="CF151" s="38">
        <f t="shared" si="473"/>
        <v>-24656.950715898871</v>
      </c>
      <c r="CG151" s="38">
        <f t="shared" si="473"/>
        <v>0</v>
      </c>
      <c r="CH151" s="38">
        <f t="shared" si="473"/>
        <v>0</v>
      </c>
      <c r="CI151" s="38">
        <f t="shared" si="473"/>
        <v>-25404.080979541308</v>
      </c>
      <c r="CJ151" s="38">
        <f t="shared" si="473"/>
        <v>0</v>
      </c>
      <c r="CK151" s="38">
        <f t="shared" si="473"/>
        <v>0</v>
      </c>
      <c r="CL151" s="38">
        <f t="shared" si="473"/>
        <v>-26173.8500373024</v>
      </c>
      <c r="CM151" s="38">
        <f t="shared" si="473"/>
        <v>0</v>
      </c>
      <c r="CN151" s="38">
        <f t="shared" ref="CN151:EY151" si="474">CN169*-1</f>
        <v>0</v>
      </c>
      <c r="CO151" s="38">
        <f t="shared" si="474"/>
        <v>-26966.943867282695</v>
      </c>
      <c r="CP151" s="38">
        <f t="shared" si="474"/>
        <v>0</v>
      </c>
      <c r="CQ151" s="38">
        <f t="shared" si="474"/>
        <v>0</v>
      </c>
      <c r="CR151" s="38">
        <f t="shared" si="474"/>
        <v>-27784.069233405229</v>
      </c>
      <c r="CS151" s="38">
        <f t="shared" si="474"/>
        <v>0</v>
      </c>
      <c r="CT151" s="38">
        <f t="shared" si="474"/>
        <v>0</v>
      </c>
      <c r="CU151" s="38">
        <f t="shared" si="474"/>
        <v>-28625.95431524665</v>
      </c>
      <c r="CV151" s="38">
        <f t="shared" si="474"/>
        <v>0</v>
      </c>
      <c r="CW151" s="38">
        <f t="shared" si="474"/>
        <v>0</v>
      </c>
      <c r="CX151" s="38">
        <f t="shared" si="474"/>
        <v>-29493.349356952938</v>
      </c>
      <c r="CY151" s="38">
        <f t="shared" si="474"/>
        <v>0</v>
      </c>
      <c r="CZ151" s="38">
        <f t="shared" si="474"/>
        <v>0</v>
      </c>
      <c r="DA151" s="38">
        <f t="shared" si="474"/>
        <v>-30387.027335817969</v>
      </c>
      <c r="DB151" s="38">
        <f t="shared" si="474"/>
        <v>0</v>
      </c>
      <c r="DC151" s="38">
        <f t="shared" si="474"/>
        <v>0</v>
      </c>
      <c r="DD151" s="38">
        <f t="shared" si="474"/>
        <v>-31307.784651120586</v>
      </c>
      <c r="DE151" s="38">
        <f t="shared" si="474"/>
        <v>0</v>
      </c>
      <c r="DF151" s="38">
        <f t="shared" si="474"/>
        <v>0</v>
      </c>
      <c r="DG151" s="38">
        <f t="shared" si="474"/>
        <v>-32256.441833834193</v>
      </c>
      <c r="DH151" s="38">
        <f t="shared" si="474"/>
        <v>0</v>
      </c>
      <c r="DI151" s="38">
        <f t="shared" si="474"/>
        <v>0</v>
      </c>
      <c r="DJ151" s="38">
        <f t="shared" si="474"/>
        <v>-33233.844277841199</v>
      </c>
      <c r="DK151" s="38">
        <f t="shared" si="474"/>
        <v>0</v>
      </c>
      <c r="DL151" s="38">
        <f t="shared" si="474"/>
        <v>0</v>
      </c>
      <c r="DM151" s="38">
        <f t="shared" si="474"/>
        <v>-34240.862993304065</v>
      </c>
      <c r="DN151" s="38">
        <f t="shared" si="474"/>
        <v>0</v>
      </c>
      <c r="DO151" s="38">
        <f t="shared" si="474"/>
        <v>0</v>
      </c>
      <c r="DP151" s="38">
        <f t="shared" si="474"/>
        <v>-35278.395382864168</v>
      </c>
      <c r="DQ151" s="38">
        <f t="shared" si="474"/>
        <v>0</v>
      </c>
      <c r="DR151" s="38">
        <f t="shared" si="474"/>
        <v>0</v>
      </c>
      <c r="DS151" s="38">
        <f t="shared" si="474"/>
        <v>-36347.366041360336</v>
      </c>
      <c r="DT151" s="38">
        <f t="shared" si="474"/>
        <v>0</v>
      </c>
      <c r="DU151" s="38">
        <f t="shared" si="474"/>
        <v>0</v>
      </c>
      <c r="DV151" s="38">
        <f t="shared" si="474"/>
        <v>-37448.727579779603</v>
      </c>
      <c r="DW151" s="38">
        <f t="shared" si="474"/>
        <v>0</v>
      </c>
      <c r="DX151" s="38">
        <f t="shared" si="474"/>
        <v>0</v>
      </c>
      <c r="DY151" s="38">
        <f t="shared" si="474"/>
        <v>-38583.461474174503</v>
      </c>
      <c r="DZ151" s="38">
        <f t="shared" si="474"/>
        <v>0</v>
      </c>
      <c r="EA151" s="38">
        <f t="shared" si="474"/>
        <v>0</v>
      </c>
      <c r="EB151" s="38">
        <f t="shared" si="474"/>
        <v>-39752.578940303458</v>
      </c>
      <c r="EC151" s="38">
        <f t="shared" si="474"/>
        <v>0</v>
      </c>
      <c r="ED151" s="38">
        <f t="shared" si="474"/>
        <v>0</v>
      </c>
      <c r="EE151" s="38">
        <f t="shared" si="474"/>
        <v>-40957.121834773599</v>
      </c>
      <c r="EF151" s="38">
        <f t="shared" si="474"/>
        <v>0</v>
      </c>
      <c r="EG151" s="38">
        <f t="shared" si="474"/>
        <v>0</v>
      </c>
      <c r="EH151" s="38">
        <f t="shared" si="474"/>
        <v>-42198.163583489062</v>
      </c>
      <c r="EI151" s="38">
        <f t="shared" si="474"/>
        <v>0</v>
      </c>
      <c r="EJ151" s="38">
        <f t="shared" si="474"/>
        <v>0</v>
      </c>
      <c r="EK151" s="38">
        <f t="shared" si="474"/>
        <v>-43476.81013823238</v>
      </c>
      <c r="EL151" s="38">
        <f t="shared" si="474"/>
        <v>0</v>
      </c>
      <c r="EM151" s="38">
        <f t="shared" si="474"/>
        <v>0</v>
      </c>
      <c r="EN151" s="38">
        <f t="shared" si="474"/>
        <v>-44794.200962230956</v>
      </c>
      <c r="EO151" s="38">
        <f t="shared" si="474"/>
        <v>0</v>
      </c>
      <c r="EP151" s="38">
        <f t="shared" si="474"/>
        <v>0</v>
      </c>
      <c r="EQ151" s="38">
        <f t="shared" si="474"/>
        <v>-46151.510045587522</v>
      </c>
      <c r="ER151" s="38">
        <f t="shared" si="474"/>
        <v>0</v>
      </c>
      <c r="ES151" s="38">
        <f t="shared" si="474"/>
        <v>0</v>
      </c>
      <c r="ET151" s="38">
        <f t="shared" si="474"/>
        <v>-47549.946951478865</v>
      </c>
      <c r="EU151" s="38">
        <f t="shared" si="474"/>
        <v>0</v>
      </c>
      <c r="EV151" s="38">
        <f t="shared" si="474"/>
        <v>0</v>
      </c>
      <c r="EW151" s="38">
        <f t="shared" si="474"/>
        <v>-48990.757894055627</v>
      </c>
      <c r="EX151" s="38">
        <f t="shared" si="474"/>
        <v>0</v>
      </c>
      <c r="EY151" s="38">
        <f t="shared" si="474"/>
        <v>0</v>
      </c>
      <c r="EZ151" s="38">
        <f t="shared" ref="EZ151:HK151" si="475">EZ169*-1</f>
        <v>-50475.226849003404</v>
      </c>
      <c r="FA151" s="38">
        <f t="shared" si="475"/>
        <v>0</v>
      </c>
      <c r="FB151" s="38">
        <f t="shared" si="475"/>
        <v>0</v>
      </c>
      <c r="FC151" s="38">
        <f t="shared" si="475"/>
        <v>-52004.676697755043</v>
      </c>
      <c r="FD151" s="38">
        <f t="shared" si="475"/>
        <v>0</v>
      </c>
      <c r="FE151" s="38">
        <f t="shared" si="475"/>
        <v>0</v>
      </c>
      <c r="FF151" s="38">
        <f t="shared" si="475"/>
        <v>-53580.47040637373</v>
      </c>
      <c r="FG151" s="38">
        <f t="shared" si="475"/>
        <v>0</v>
      </c>
      <c r="FH151" s="38">
        <f t="shared" si="475"/>
        <v>0</v>
      </c>
      <c r="FI151" s="38">
        <f t="shared" si="475"/>
        <v>-55204.012240157259</v>
      </c>
      <c r="FJ151" s="38">
        <f t="shared" si="475"/>
        <v>0</v>
      </c>
      <c r="FK151" s="38">
        <f t="shared" si="475"/>
        <v>0</v>
      </c>
      <c r="FL151" s="38">
        <f t="shared" si="475"/>
        <v>-56876.749015046269</v>
      </c>
      <c r="FM151" s="38">
        <f t="shared" si="475"/>
        <v>0</v>
      </c>
      <c r="FN151" s="38">
        <f t="shared" si="475"/>
        <v>0</v>
      </c>
      <c r="FO151" s="38">
        <f t="shared" si="475"/>
        <v>-58600.171386951173</v>
      </c>
      <c r="FP151" s="38">
        <f t="shared" si="475"/>
        <v>0</v>
      </c>
      <c r="FQ151" s="38">
        <f t="shared" si="475"/>
        <v>0</v>
      </c>
      <c r="FR151" s="38">
        <f t="shared" si="475"/>
        <v>-60375.815180147183</v>
      </c>
      <c r="FS151" s="38">
        <f t="shared" si="475"/>
        <v>0</v>
      </c>
      <c r="FT151" s="38">
        <f t="shared" si="475"/>
        <v>0</v>
      </c>
      <c r="FU151" s="38">
        <f t="shared" si="475"/>
        <v>-62205.262755920819</v>
      </c>
      <c r="FV151" s="38">
        <f t="shared" si="475"/>
        <v>0</v>
      </c>
      <c r="FW151" s="38">
        <f t="shared" si="475"/>
        <v>0</v>
      </c>
      <c r="FX151" s="38">
        <f t="shared" si="475"/>
        <v>-64090.144422687983</v>
      </c>
      <c r="FY151" s="38">
        <f t="shared" si="475"/>
        <v>0</v>
      </c>
      <c r="FZ151" s="38">
        <f t="shared" si="475"/>
        <v>0</v>
      </c>
      <c r="GA151" s="38">
        <f t="shared" si="475"/>
        <v>-66032.13988883984</v>
      </c>
      <c r="GB151" s="38">
        <f t="shared" si="475"/>
        <v>0</v>
      </c>
      <c r="GC151" s="38">
        <f t="shared" si="475"/>
        <v>0</v>
      </c>
      <c r="GD151" s="38">
        <f t="shared" si="475"/>
        <v>-68032.979759611582</v>
      </c>
      <c r="GE151" s="38">
        <f t="shared" si="475"/>
        <v>0</v>
      </c>
      <c r="GF151" s="38">
        <f t="shared" si="475"/>
        <v>0</v>
      </c>
      <c r="GG151" s="38">
        <f t="shared" si="475"/>
        <v>-70094.447079307574</v>
      </c>
      <c r="GH151" s="38">
        <f t="shared" si="475"/>
        <v>0</v>
      </c>
      <c r="GI151" s="38">
        <f t="shared" si="475"/>
        <v>0</v>
      </c>
      <c r="GJ151" s="38">
        <f t="shared" si="475"/>
        <v>-72218.378920257674</v>
      </c>
      <c r="GK151" s="38">
        <f t="shared" si="475"/>
        <v>0</v>
      </c>
      <c r="GL151" s="38">
        <f t="shared" si="475"/>
        <v>0</v>
      </c>
      <c r="GM151" s="38">
        <f t="shared" si="475"/>
        <v>-74406.668019920398</v>
      </c>
      <c r="GN151" s="38">
        <f t="shared" si="475"/>
        <v>0</v>
      </c>
      <c r="GO151" s="38">
        <f t="shared" si="475"/>
        <v>0</v>
      </c>
      <c r="GP151" s="38">
        <f t="shared" si="475"/>
        <v>-76661.264467592016</v>
      </c>
      <c r="GQ151" s="38">
        <f t="shared" si="475"/>
        <v>0</v>
      </c>
      <c r="GR151" s="38">
        <f t="shared" si="475"/>
        <v>0</v>
      </c>
      <c r="GS151" s="38">
        <f t="shared" si="475"/>
        <v>-78984.177442224522</v>
      </c>
      <c r="GT151" s="38">
        <f t="shared" si="475"/>
        <v>0</v>
      </c>
      <c r="GU151" s="38">
        <f t="shared" si="475"/>
        <v>0</v>
      </c>
      <c r="GV151" s="38">
        <f t="shared" si="475"/>
        <v>-81377.47700290136</v>
      </c>
      <c r="GW151" s="38">
        <f t="shared" si="475"/>
        <v>0</v>
      </c>
      <c r="GX151" s="38">
        <f t="shared" si="475"/>
        <v>0</v>
      </c>
      <c r="GY151" s="38">
        <f t="shared" si="475"/>
        <v>-83843.295933566274</v>
      </c>
      <c r="GZ151" s="38">
        <f t="shared" si="475"/>
        <v>0</v>
      </c>
      <c r="HA151" s="38">
        <f t="shared" si="475"/>
        <v>0</v>
      </c>
      <c r="HB151" s="38">
        <f t="shared" si="475"/>
        <v>-86383.831643649261</v>
      </c>
      <c r="HC151" s="38">
        <f t="shared" si="475"/>
        <v>0</v>
      </c>
      <c r="HD151" s="38">
        <f t="shared" si="475"/>
        <v>0</v>
      </c>
      <c r="HE151" s="38">
        <f t="shared" si="475"/>
        <v>-89001.348126283468</v>
      </c>
      <c r="HF151" s="38">
        <f t="shared" si="475"/>
        <v>0</v>
      </c>
      <c r="HG151" s="38">
        <f t="shared" si="475"/>
        <v>0</v>
      </c>
      <c r="HH151" s="38">
        <f t="shared" si="475"/>
        <v>-91698.177975857994</v>
      </c>
      <c r="HI151" s="38">
        <f t="shared" si="475"/>
        <v>0</v>
      </c>
      <c r="HJ151" s="38">
        <f t="shared" si="475"/>
        <v>0</v>
      </c>
      <c r="HK151" s="38">
        <f t="shared" si="475"/>
        <v>-94476.724466704472</v>
      </c>
      <c r="HL151" s="38">
        <f t="shared" ref="HL151:JW151" si="476">HL169*-1</f>
        <v>0</v>
      </c>
      <c r="HM151" s="38">
        <f t="shared" si="476"/>
        <v>0</v>
      </c>
      <c r="HN151" s="38">
        <f t="shared" si="476"/>
        <v>-97339.463694770078</v>
      </c>
      <c r="HO151" s="38">
        <f t="shared" si="476"/>
        <v>0</v>
      </c>
      <c r="HP151" s="38">
        <f t="shared" si="476"/>
        <v>0</v>
      </c>
      <c r="HQ151" s="38">
        <f t="shared" si="476"/>
        <v>-100288.9467841853</v>
      </c>
      <c r="HR151" s="38">
        <f t="shared" si="476"/>
        <v>0</v>
      </c>
      <c r="HS151" s="38">
        <f t="shared" si="476"/>
        <v>0</v>
      </c>
      <c r="HT151" s="38">
        <f t="shared" si="476"/>
        <v>-103327.80216069291</v>
      </c>
      <c r="HU151" s="38">
        <f t="shared" si="476"/>
        <v>0</v>
      </c>
      <c r="HV151" s="38">
        <f t="shared" si="476"/>
        <v>0</v>
      </c>
      <c r="HW151" s="38">
        <f t="shared" si="476"/>
        <v>-106458.73789396406</v>
      </c>
      <c r="HX151" s="38">
        <f t="shared" si="476"/>
        <v>0</v>
      </c>
      <c r="HY151" s="38">
        <f t="shared" si="476"/>
        <v>0</v>
      </c>
      <c r="HZ151" s="38">
        <f t="shared" si="476"/>
        <v>-109684.54411088907</v>
      </c>
      <c r="IA151" s="38">
        <f t="shared" si="476"/>
        <v>0</v>
      </c>
      <c r="IB151" s="38">
        <f t="shared" si="476"/>
        <v>0</v>
      </c>
      <c r="IC151" s="38">
        <f t="shared" si="476"/>
        <v>-113008.09548199312</v>
      </c>
      <c r="ID151" s="38">
        <f t="shared" si="476"/>
        <v>0</v>
      </c>
      <c r="IE151" s="38">
        <f t="shared" si="476"/>
        <v>0</v>
      </c>
      <c r="IF151" s="38">
        <f t="shared" si="476"/>
        <v>-116432.35378319299</v>
      </c>
      <c r="IG151" s="38">
        <f t="shared" si="476"/>
        <v>0</v>
      </c>
      <c r="IH151" s="38">
        <f t="shared" si="476"/>
        <v>0</v>
      </c>
      <c r="II151" s="38">
        <f t="shared" si="476"/>
        <v>-119960.37053517753</v>
      </c>
      <c r="IJ151" s="38">
        <f t="shared" si="476"/>
        <v>0</v>
      </c>
      <c r="IK151" s="38">
        <f t="shared" si="476"/>
        <v>0</v>
      </c>
      <c r="IL151" s="38">
        <f t="shared" si="476"/>
        <v>-123595.28972276393</v>
      </c>
      <c r="IM151" s="38">
        <f t="shared" si="476"/>
        <v>0</v>
      </c>
      <c r="IN151" s="38">
        <f t="shared" si="476"/>
        <v>0</v>
      </c>
      <c r="IO151" s="38">
        <f t="shared" si="476"/>
        <v>-127340.35059665341</v>
      </c>
      <c r="IP151" s="38">
        <f t="shared" si="476"/>
        <v>0</v>
      </c>
      <c r="IQ151" s="38">
        <f t="shared" si="476"/>
        <v>0</v>
      </c>
      <c r="IR151" s="38">
        <f t="shared" si="476"/>
        <v>-131198.8905600826</v>
      </c>
      <c r="IS151" s="38">
        <f t="shared" si="476"/>
        <v>0</v>
      </c>
      <c r="IT151" s="38">
        <f t="shared" si="476"/>
        <v>0</v>
      </c>
      <c r="IU151" s="38">
        <f t="shared" si="476"/>
        <v>-135174.34814294367</v>
      </c>
      <c r="IV151" s="38">
        <f t="shared" si="476"/>
        <v>0</v>
      </c>
      <c r="IW151" s="38">
        <f t="shared" si="476"/>
        <v>0</v>
      </c>
      <c r="IX151" s="38">
        <f t="shared" si="476"/>
        <v>-139270.266066023</v>
      </c>
      <c r="IY151" s="38">
        <f t="shared" si="476"/>
        <v>0</v>
      </c>
      <c r="IZ151" s="38">
        <f t="shared" si="476"/>
        <v>0</v>
      </c>
      <c r="JA151" s="38">
        <f t="shared" si="476"/>
        <v>-143490.29439808955</v>
      </c>
      <c r="JB151" s="38">
        <f t="shared" si="476"/>
        <v>0</v>
      </c>
      <c r="JC151" s="38">
        <f t="shared" si="476"/>
        <v>0</v>
      </c>
      <c r="JD151" s="38">
        <f t="shared" si="476"/>
        <v>-147838.19380864606</v>
      </c>
      <c r="JE151" s="38">
        <f t="shared" si="476"/>
        <v>0</v>
      </c>
      <c r="JF151" s="38">
        <f t="shared" si="476"/>
        <v>0</v>
      </c>
      <c r="JG151" s="38">
        <f t="shared" si="476"/>
        <v>-152317.83891924185</v>
      </c>
      <c r="JH151" s="38">
        <f t="shared" si="476"/>
        <v>0</v>
      </c>
      <c r="JI151" s="38">
        <f t="shared" si="476"/>
        <v>0</v>
      </c>
      <c r="JJ151" s="38">
        <f t="shared" si="476"/>
        <v>-156933.22175633381</v>
      </c>
      <c r="JK151" s="38">
        <f>JK169*-1</f>
        <v>0</v>
      </c>
      <c r="JL151" s="38">
        <f t="shared" si="476"/>
        <v>0</v>
      </c>
      <c r="JM151" s="38">
        <f t="shared" si="476"/>
        <v>-161688.45530877248</v>
      </c>
      <c r="JN151" s="38">
        <f t="shared" si="476"/>
        <v>0</v>
      </c>
      <c r="JO151" s="38">
        <f t="shared" si="476"/>
        <v>0</v>
      </c>
      <c r="JP151" s="38">
        <f t="shared" si="476"/>
        <v>-166587.7771930836</v>
      </c>
      <c r="JQ151" s="38">
        <f t="shared" si="476"/>
        <v>0</v>
      </c>
      <c r="JR151" s="38">
        <f t="shared" si="476"/>
        <v>0</v>
      </c>
      <c r="JS151" s="38">
        <f t="shared" si="476"/>
        <v>-171635.5534298112</v>
      </c>
      <c r="JT151" s="38">
        <f t="shared" si="476"/>
        <v>0</v>
      </c>
      <c r="JU151" s="38">
        <f t="shared" si="476"/>
        <v>0</v>
      </c>
      <c r="JV151" s="38">
        <f t="shared" si="476"/>
        <v>-176836.28233428794</v>
      </c>
      <c r="JW151" s="38">
        <f t="shared" si="476"/>
        <v>0</v>
      </c>
      <c r="JX151" s="38">
        <f t="shared" ref="JX151:LT151" si="477">JX169*-1</f>
        <v>0</v>
      </c>
      <c r="JY151" s="38">
        <f t="shared" si="477"/>
        <v>-182194.5985252992</v>
      </c>
      <c r="JZ151" s="38">
        <f t="shared" si="477"/>
        <v>0</v>
      </c>
      <c r="KA151" s="38">
        <f t="shared" si="477"/>
        <v>0</v>
      </c>
      <c r="KB151" s="38">
        <f t="shared" si="477"/>
        <v>-187715.27705521428</v>
      </c>
      <c r="KC151" s="38">
        <f t="shared" si="477"/>
        <v>0</v>
      </c>
      <c r="KD151" s="38">
        <f t="shared" si="477"/>
        <v>0</v>
      </c>
      <c r="KE151" s="38">
        <f t="shared" si="477"/>
        <v>-193403.23766526434</v>
      </c>
      <c r="KF151" s="38">
        <f t="shared" si="477"/>
        <v>0</v>
      </c>
      <c r="KG151" s="38">
        <f t="shared" si="477"/>
        <v>0</v>
      </c>
      <c r="KH151" s="38">
        <f t="shared" si="477"/>
        <v>-199263.5491697595</v>
      </c>
      <c r="KI151" s="38">
        <f t="shared" si="477"/>
        <v>0</v>
      </c>
      <c r="KJ151" s="38">
        <f t="shared" si="477"/>
        <v>0</v>
      </c>
      <c r="KK151" s="38">
        <f t="shared" si="477"/>
        <v>-205301.43397315239</v>
      </c>
      <c r="KL151" s="38">
        <f t="shared" si="477"/>
        <v>0</v>
      </c>
      <c r="KM151" s="38">
        <f t="shared" si="477"/>
        <v>0</v>
      </c>
      <c r="KN151" s="38">
        <f t="shared" si="477"/>
        <v>-211522.27272397286</v>
      </c>
      <c r="KO151" s="38">
        <f t="shared" si="477"/>
        <v>0</v>
      </c>
      <c r="KP151" s="38">
        <f t="shared" si="477"/>
        <v>0</v>
      </c>
      <c r="KQ151" s="38">
        <f t="shared" si="477"/>
        <v>-217931.60910978197</v>
      </c>
      <c r="KR151" s="38">
        <f t="shared" si="477"/>
        <v>0</v>
      </c>
      <c r="KS151" s="38">
        <f t="shared" si="477"/>
        <v>0</v>
      </c>
      <c r="KT151" s="38">
        <f t="shared" si="477"/>
        <v>3112554.179175816</v>
      </c>
      <c r="KU151" s="38">
        <f t="shared" si="477"/>
        <v>0</v>
      </c>
      <c r="KV151" s="38">
        <f t="shared" si="477"/>
        <v>0</v>
      </c>
      <c r="KW151" s="38">
        <f t="shared" si="477"/>
        <v>0</v>
      </c>
      <c r="KX151" s="38">
        <f t="shared" si="477"/>
        <v>0</v>
      </c>
      <c r="KY151" s="38">
        <f t="shared" si="477"/>
        <v>0</v>
      </c>
      <c r="KZ151" s="38">
        <f t="shared" si="477"/>
        <v>0</v>
      </c>
      <c r="LA151" s="38">
        <f t="shared" si="477"/>
        <v>0</v>
      </c>
      <c r="LB151" s="38">
        <f t="shared" si="477"/>
        <v>0</v>
      </c>
      <c r="LC151" s="38">
        <f t="shared" si="477"/>
        <v>0</v>
      </c>
      <c r="LD151" s="38">
        <f t="shared" si="477"/>
        <v>0</v>
      </c>
      <c r="LE151" s="38">
        <f t="shared" si="477"/>
        <v>0</v>
      </c>
      <c r="LF151" s="38">
        <f t="shared" si="477"/>
        <v>0</v>
      </c>
      <c r="LG151" s="38">
        <f t="shared" si="477"/>
        <v>0</v>
      </c>
      <c r="LH151" s="38">
        <f t="shared" si="477"/>
        <v>0</v>
      </c>
      <c r="LI151" s="38">
        <f t="shared" si="477"/>
        <v>0</v>
      </c>
      <c r="LJ151" s="38">
        <f t="shared" si="477"/>
        <v>0</v>
      </c>
      <c r="LK151" s="38">
        <f t="shared" si="477"/>
        <v>0</v>
      </c>
      <c r="LL151" s="38">
        <f t="shared" si="477"/>
        <v>0</v>
      </c>
      <c r="LM151" s="38">
        <f t="shared" si="477"/>
        <v>0</v>
      </c>
      <c r="LN151" s="38">
        <f t="shared" si="477"/>
        <v>0</v>
      </c>
      <c r="LO151" s="38">
        <f t="shared" si="477"/>
        <v>0</v>
      </c>
      <c r="LP151" s="38">
        <f t="shared" si="477"/>
        <v>0</v>
      </c>
      <c r="LQ151" s="38">
        <f t="shared" si="477"/>
        <v>0</v>
      </c>
      <c r="LR151" s="38">
        <f t="shared" si="477"/>
        <v>0</v>
      </c>
      <c r="LS151" s="38">
        <f t="shared" si="477"/>
        <v>0</v>
      </c>
      <c r="LT151" s="38">
        <f t="shared" si="477"/>
        <v>0</v>
      </c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38"/>
      <c r="NM151" s="38"/>
      <c r="NN151" s="38"/>
      <c r="NO151" s="38"/>
      <c r="NP151" s="38"/>
      <c r="NQ151" s="38"/>
      <c r="NR151" s="38"/>
      <c r="NS151" s="38"/>
      <c r="NT151" s="38"/>
      <c r="NU151" s="38"/>
      <c r="NV151" s="38"/>
      <c r="NW151" s="38"/>
      <c r="NX151" s="38"/>
      <c r="NY151" s="38"/>
      <c r="NZ151" s="38"/>
      <c r="OA151" s="38"/>
      <c r="OB151" s="38"/>
      <c r="OC151" s="38"/>
      <c r="OD151" s="38"/>
      <c r="OE151" s="38"/>
      <c r="OF151" s="38"/>
      <c r="OG151" s="38"/>
      <c r="OH151" s="38"/>
      <c r="OI151" s="38"/>
      <c r="OJ151" s="38"/>
      <c r="OK151" s="38"/>
      <c r="OL151" s="38"/>
      <c r="OM151" s="38"/>
      <c r="ON151" s="38"/>
      <c r="OO151" s="38"/>
      <c r="OP151" s="38"/>
      <c r="OQ151" s="38"/>
      <c r="OR151" s="38"/>
      <c r="OS151" s="38"/>
      <c r="OT151" s="38"/>
      <c r="OU151" s="38"/>
      <c r="OV151" s="38"/>
      <c r="OW151" s="38"/>
      <c r="OX151" s="38"/>
      <c r="OY151" s="38"/>
      <c r="OZ151" s="38"/>
      <c r="PA151" s="38"/>
      <c r="PB151" s="38"/>
      <c r="PC151" s="38"/>
      <c r="PD151" s="38"/>
      <c r="PE151" s="38"/>
      <c r="PF151" s="38"/>
      <c r="PG151" s="38"/>
      <c r="PH151" s="38"/>
      <c r="PI151" s="38"/>
      <c r="PJ151" s="38"/>
      <c r="PK151" s="38"/>
      <c r="PL151" s="38"/>
      <c r="PM151" s="38"/>
      <c r="PN151" s="38"/>
      <c r="PO151" s="38"/>
      <c r="PP151" s="38"/>
      <c r="PQ151" s="38"/>
      <c r="PR151" s="38"/>
      <c r="PS151" s="38"/>
      <c r="PT151" s="38"/>
      <c r="PU151" s="38"/>
      <c r="PV151" s="38"/>
      <c r="PW151" s="38"/>
      <c r="PX151" s="38"/>
      <c r="PY151" s="38"/>
      <c r="PZ151" s="38"/>
      <c r="QA151" s="38"/>
      <c r="QB151" s="38"/>
      <c r="QC151" s="38"/>
      <c r="QD151" s="38"/>
      <c r="QE151" s="38"/>
      <c r="QF151" s="38"/>
      <c r="QG151" s="38"/>
      <c r="QH151" s="38"/>
      <c r="QI151" s="38"/>
      <c r="QJ151" s="38"/>
      <c r="QK151" s="38"/>
      <c r="QL151" s="38"/>
      <c r="QM151" s="38"/>
      <c r="QN151" s="38"/>
      <c r="QO151" s="38"/>
      <c r="QP151" s="38"/>
      <c r="QQ151" s="38"/>
      <c r="QR151" s="38"/>
      <c r="QS151" s="38"/>
      <c r="QT151" s="38"/>
      <c r="QU151" s="38"/>
    </row>
    <row r="152" spans="1:463" outlineLevel="1">
      <c r="C152" s="15" t="s">
        <v>455</v>
      </c>
      <c r="D152" s="7"/>
      <c r="E152" s="50" t="s">
        <v>95</v>
      </c>
      <c r="G152" s="4"/>
      <c r="H152" s="77">
        <v>0</v>
      </c>
      <c r="I152" s="54">
        <f t="shared" ref="I152:BT152" si="478">I148+I150+I151</f>
        <v>1896250</v>
      </c>
      <c r="J152" s="54">
        <f t="shared" si="478"/>
        <v>1896250</v>
      </c>
      <c r="K152" s="54">
        <f t="shared" si="478"/>
        <v>1896250</v>
      </c>
      <c r="L152" s="54">
        <f t="shared" si="478"/>
        <v>1896250</v>
      </c>
      <c r="M152" s="54">
        <f t="shared" si="478"/>
        <v>1896250</v>
      </c>
      <c r="N152" s="54">
        <f t="shared" si="478"/>
        <v>1896250</v>
      </c>
      <c r="O152" s="54">
        <f t="shared" si="478"/>
        <v>1896250</v>
      </c>
      <c r="P152" s="54">
        <f t="shared" si="478"/>
        <v>1896250</v>
      </c>
      <c r="Q152" s="54">
        <f t="shared" si="478"/>
        <v>1896250</v>
      </c>
      <c r="R152" s="54">
        <f t="shared" si="478"/>
        <v>1896250</v>
      </c>
      <c r="S152" s="54">
        <f t="shared" si="478"/>
        <v>1896250</v>
      </c>
      <c r="T152" s="54">
        <f t="shared" si="478"/>
        <v>1896250</v>
      </c>
      <c r="U152" s="54">
        <f t="shared" si="478"/>
        <v>3792500</v>
      </c>
      <c r="V152" s="54">
        <f t="shared" si="478"/>
        <v>3792500</v>
      </c>
      <c r="W152" s="54">
        <f t="shared" si="478"/>
        <v>3792500</v>
      </c>
      <c r="X152" s="54">
        <f t="shared" si="478"/>
        <v>3792500</v>
      </c>
      <c r="Y152" s="54">
        <f t="shared" si="478"/>
        <v>3792500</v>
      </c>
      <c r="Z152" s="54">
        <f t="shared" si="478"/>
        <v>3792500</v>
      </c>
      <c r="AA152" s="54">
        <f t="shared" si="478"/>
        <v>3792500</v>
      </c>
      <c r="AB152" s="54">
        <f t="shared" si="478"/>
        <v>3792500</v>
      </c>
      <c r="AC152" s="54">
        <f t="shared" si="478"/>
        <v>3792500</v>
      </c>
      <c r="AD152" s="54">
        <f t="shared" si="478"/>
        <v>3792500</v>
      </c>
      <c r="AE152" s="54">
        <f t="shared" si="478"/>
        <v>3792500</v>
      </c>
      <c r="AF152" s="54">
        <f t="shared" si="478"/>
        <v>3792500</v>
      </c>
      <c r="AG152" s="54">
        <f t="shared" si="478"/>
        <v>3792500</v>
      </c>
      <c r="AH152" s="54">
        <f t="shared" si="478"/>
        <v>3792500</v>
      </c>
      <c r="AI152" s="54">
        <f t="shared" si="478"/>
        <v>3792500</v>
      </c>
      <c r="AJ152" s="54">
        <f t="shared" si="478"/>
        <v>3777581.7648107889</v>
      </c>
      <c r="AK152" s="54">
        <f t="shared" si="478"/>
        <v>3777581.7648107889</v>
      </c>
      <c r="AL152" s="54">
        <f t="shared" si="478"/>
        <v>3777581.7648107889</v>
      </c>
      <c r="AM152" s="54">
        <f t="shared" si="478"/>
        <v>3761824.6192521094</v>
      </c>
      <c r="AN152" s="54">
        <f t="shared" si="478"/>
        <v>3761824.6192521094</v>
      </c>
      <c r="AO152" s="54">
        <f t="shared" si="478"/>
        <v>3761824.6192521094</v>
      </c>
      <c r="AP152" s="54">
        <f t="shared" si="478"/>
        <v>3745590.0164258564</v>
      </c>
      <c r="AQ152" s="54">
        <f t="shared" si="478"/>
        <v>3745590.0164258564</v>
      </c>
      <c r="AR152" s="54">
        <f t="shared" si="478"/>
        <v>3745590.0164258564</v>
      </c>
      <c r="AS152" s="54">
        <f t="shared" si="478"/>
        <v>3728863.4888993651</v>
      </c>
      <c r="AT152" s="54">
        <f t="shared" si="478"/>
        <v>3728863.4888993651</v>
      </c>
      <c r="AU152" s="54">
        <f t="shared" si="478"/>
        <v>3728863.4888993651</v>
      </c>
      <c r="AV152" s="54">
        <f t="shared" si="478"/>
        <v>3711630.1308622938</v>
      </c>
      <c r="AW152" s="54">
        <f t="shared" si="478"/>
        <v>3711630.1308622938</v>
      </c>
      <c r="AX152" s="54">
        <f t="shared" si="478"/>
        <v>3711630.1308622938</v>
      </c>
      <c r="AY152" s="54">
        <f t="shared" si="478"/>
        <v>3693874.5848433413</v>
      </c>
      <c r="AZ152" s="54">
        <f t="shared" si="478"/>
        <v>3693874.5848433413</v>
      </c>
      <c r="BA152" s="54">
        <f t="shared" si="478"/>
        <v>3693874.5848433413</v>
      </c>
      <c r="BB152" s="54">
        <f t="shared" si="478"/>
        <v>3675581.0280244681</v>
      </c>
      <c r="BC152" s="54">
        <f t="shared" si="478"/>
        <v>3675581.0280244681</v>
      </c>
      <c r="BD152" s="54">
        <f t="shared" si="478"/>
        <v>3675581.0280244681</v>
      </c>
      <c r="BE152" s="54">
        <f t="shared" si="478"/>
        <v>3656733.1581404265</v>
      </c>
      <c r="BF152" s="54">
        <f t="shared" si="478"/>
        <v>3656733.1581404265</v>
      </c>
      <c r="BG152" s="54">
        <f t="shared" si="478"/>
        <v>3656733.1581404265</v>
      </c>
      <c r="BH152" s="54">
        <f t="shared" si="478"/>
        <v>3637314.1789510283</v>
      </c>
      <c r="BI152" s="54">
        <f t="shared" si="478"/>
        <v>3637314.1789510283</v>
      </c>
      <c r="BJ152" s="54">
        <f t="shared" si="478"/>
        <v>3637314.1789510283</v>
      </c>
      <c r="BK152" s="54">
        <f t="shared" si="478"/>
        <v>3617306.7852732125</v>
      </c>
      <c r="BL152" s="54">
        <f t="shared" si="478"/>
        <v>3617306.7852732125</v>
      </c>
      <c r="BM152" s="54">
        <f t="shared" si="478"/>
        <v>3617306.7852732125</v>
      </c>
      <c r="BN152" s="54">
        <f t="shared" si="478"/>
        <v>3596693.147559565</v>
      </c>
      <c r="BO152" s="54">
        <f t="shared" si="478"/>
        <v>3596693.147559565</v>
      </c>
      <c r="BP152" s="54">
        <f t="shared" si="478"/>
        <v>3596693.147559565</v>
      </c>
      <c r="BQ152" s="54">
        <f t="shared" si="478"/>
        <v>3575454.8960095565</v>
      </c>
      <c r="BR152" s="54">
        <f t="shared" si="478"/>
        <v>3575454.8960095565</v>
      </c>
      <c r="BS152" s="54">
        <f t="shared" si="478"/>
        <v>3575454.8960095565</v>
      </c>
      <c r="BT152" s="54">
        <f t="shared" si="478"/>
        <v>3553573.1041993308</v>
      </c>
      <c r="BU152" s="54">
        <f t="shared" ref="BU152:EF152" si="479">BU148+BU150+BU151</f>
        <v>3553573.1041993308</v>
      </c>
      <c r="BV152" s="54">
        <f t="shared" si="479"/>
        <v>3553573.1041993308</v>
      </c>
      <c r="BW152" s="54">
        <f t="shared" si="479"/>
        <v>3531028.2722154637</v>
      </c>
      <c r="BX152" s="54">
        <f t="shared" si="479"/>
        <v>3531028.2722154637</v>
      </c>
      <c r="BY152" s="54">
        <f t="shared" si="479"/>
        <v>3531028.2722154637</v>
      </c>
      <c r="BZ152" s="54">
        <f t="shared" si="479"/>
        <v>3507800.3092776532</v>
      </c>
      <c r="CA152" s="54">
        <f t="shared" si="479"/>
        <v>3507800.3092776532</v>
      </c>
      <c r="CB152" s="54">
        <f t="shared" si="479"/>
        <v>3507800.3092776532</v>
      </c>
      <c r="CC152" s="54">
        <f t="shared" si="479"/>
        <v>3483868.5158348642</v>
      </c>
      <c r="CD152" s="54">
        <f t="shared" si="479"/>
        <v>3483868.5158348642</v>
      </c>
      <c r="CE152" s="54">
        <f t="shared" si="479"/>
        <v>3483868.5158348642</v>
      </c>
      <c r="CF152" s="54">
        <f t="shared" si="479"/>
        <v>3459211.5651189652</v>
      </c>
      <c r="CG152" s="54">
        <f t="shared" si="479"/>
        <v>3459211.5651189652</v>
      </c>
      <c r="CH152" s="54">
        <f t="shared" si="479"/>
        <v>3459211.5651189652</v>
      </c>
      <c r="CI152" s="54">
        <f t="shared" si="479"/>
        <v>3433807.4841394238</v>
      </c>
      <c r="CJ152" s="54">
        <f t="shared" si="479"/>
        <v>3433807.4841394238</v>
      </c>
      <c r="CK152" s="54">
        <f t="shared" si="479"/>
        <v>3433807.4841394238</v>
      </c>
      <c r="CL152" s="54">
        <f t="shared" si="479"/>
        <v>3407633.6341021215</v>
      </c>
      <c r="CM152" s="54">
        <f t="shared" si="479"/>
        <v>3407633.6341021215</v>
      </c>
      <c r="CN152" s="54">
        <f t="shared" si="479"/>
        <v>3407633.6341021215</v>
      </c>
      <c r="CO152" s="54">
        <f t="shared" si="479"/>
        <v>3380666.690234839</v>
      </c>
      <c r="CP152" s="54">
        <f t="shared" si="479"/>
        <v>3380666.690234839</v>
      </c>
      <c r="CQ152" s="54">
        <f t="shared" si="479"/>
        <v>3380666.690234839</v>
      </c>
      <c r="CR152" s="54">
        <f t="shared" si="479"/>
        <v>3352882.6210014336</v>
      </c>
      <c r="CS152" s="54">
        <f t="shared" si="479"/>
        <v>3352882.6210014336</v>
      </c>
      <c r="CT152" s="54">
        <f t="shared" si="479"/>
        <v>3352882.6210014336</v>
      </c>
      <c r="CU152" s="54">
        <f t="shared" si="479"/>
        <v>3324256.666686187</v>
      </c>
      <c r="CV152" s="54">
        <f t="shared" si="479"/>
        <v>3324256.666686187</v>
      </c>
      <c r="CW152" s="54">
        <f t="shared" si="479"/>
        <v>3324256.666686187</v>
      </c>
      <c r="CX152" s="54">
        <f t="shared" si="479"/>
        <v>3294763.317329234</v>
      </c>
      <c r="CY152" s="54">
        <f t="shared" si="479"/>
        <v>3294763.317329234</v>
      </c>
      <c r="CZ152" s="54">
        <f t="shared" si="479"/>
        <v>3294763.317329234</v>
      </c>
      <c r="DA152" s="54">
        <f t="shared" si="479"/>
        <v>3264376.2899934161</v>
      </c>
      <c r="DB152" s="54">
        <f t="shared" si="479"/>
        <v>3264376.2899934161</v>
      </c>
      <c r="DC152" s="54">
        <f t="shared" si="479"/>
        <v>3264376.2899934161</v>
      </c>
      <c r="DD152" s="54">
        <f t="shared" si="479"/>
        <v>3233068.5053422954</v>
      </c>
      <c r="DE152" s="54">
        <f t="shared" si="479"/>
        <v>3233068.5053422954</v>
      </c>
      <c r="DF152" s="54">
        <f t="shared" si="479"/>
        <v>3233068.5053422954</v>
      </c>
      <c r="DG152" s="54">
        <f t="shared" si="479"/>
        <v>3200812.0635084612</v>
      </c>
      <c r="DH152" s="54">
        <f t="shared" si="479"/>
        <v>3200812.0635084612</v>
      </c>
      <c r="DI152" s="54">
        <f t="shared" si="479"/>
        <v>3200812.0635084612</v>
      </c>
      <c r="DJ152" s="54">
        <f t="shared" si="479"/>
        <v>3167578.2192306202</v>
      </c>
      <c r="DK152" s="54">
        <f t="shared" si="479"/>
        <v>3167578.2192306202</v>
      </c>
      <c r="DL152" s="54">
        <f t="shared" si="479"/>
        <v>3167578.2192306202</v>
      </c>
      <c r="DM152" s="54">
        <f t="shared" si="479"/>
        <v>3133337.356237316</v>
      </c>
      <c r="DN152" s="54">
        <f t="shared" si="479"/>
        <v>3133337.356237316</v>
      </c>
      <c r="DO152" s="54">
        <f t="shared" si="479"/>
        <v>3133337.356237316</v>
      </c>
      <c r="DP152" s="54">
        <f t="shared" si="479"/>
        <v>3098058.9608544521</v>
      </c>
      <c r="DQ152" s="54">
        <f t="shared" si="479"/>
        <v>3098058.9608544521</v>
      </c>
      <c r="DR152" s="54">
        <f t="shared" si="479"/>
        <v>3098058.9608544521</v>
      </c>
      <c r="DS152" s="54">
        <f t="shared" si="479"/>
        <v>3061711.5948130917</v>
      </c>
      <c r="DT152" s="54">
        <f t="shared" si="479"/>
        <v>3061711.5948130917</v>
      </c>
      <c r="DU152" s="54">
        <f t="shared" si="479"/>
        <v>3061711.5948130917</v>
      </c>
      <c r="DV152" s="54">
        <f t="shared" si="479"/>
        <v>3024262.8672333122</v>
      </c>
      <c r="DW152" s="54">
        <f t="shared" si="479"/>
        <v>3024262.8672333122</v>
      </c>
      <c r="DX152" s="54">
        <f t="shared" si="479"/>
        <v>3024262.8672333122</v>
      </c>
      <c r="DY152" s="54">
        <f t="shared" si="479"/>
        <v>2985679.4057591376</v>
      </c>
      <c r="DZ152" s="54">
        <f t="shared" si="479"/>
        <v>2985679.4057591376</v>
      </c>
      <c r="EA152" s="54">
        <f t="shared" si="479"/>
        <v>2985679.4057591376</v>
      </c>
      <c r="EB152" s="54">
        <f t="shared" si="479"/>
        <v>2945926.8268188341</v>
      </c>
      <c r="EC152" s="54">
        <f t="shared" si="479"/>
        <v>2945926.8268188341</v>
      </c>
      <c r="ED152" s="54">
        <f t="shared" si="479"/>
        <v>2945926.8268188341</v>
      </c>
      <c r="EE152" s="54">
        <f t="shared" si="479"/>
        <v>2904969.7049840605</v>
      </c>
      <c r="EF152" s="54">
        <f t="shared" si="479"/>
        <v>2904969.7049840605</v>
      </c>
      <c r="EG152" s="54">
        <f t="shared" ref="EG152:GR152" si="480">EG148+EG150+EG151</f>
        <v>2904969.7049840605</v>
      </c>
      <c r="EH152" s="54">
        <f t="shared" si="480"/>
        <v>2862771.5414005714</v>
      </c>
      <c r="EI152" s="54">
        <f t="shared" si="480"/>
        <v>2862771.5414005714</v>
      </c>
      <c r="EJ152" s="54">
        <f t="shared" si="480"/>
        <v>2862771.5414005714</v>
      </c>
      <c r="EK152" s="54">
        <f t="shared" si="480"/>
        <v>2819294.7312623388</v>
      </c>
      <c r="EL152" s="54">
        <f t="shared" si="480"/>
        <v>2819294.7312623388</v>
      </c>
      <c r="EM152" s="54">
        <f t="shared" si="480"/>
        <v>2819294.7312623388</v>
      </c>
      <c r="EN152" s="54">
        <f t="shared" si="480"/>
        <v>2774500.5303001078</v>
      </c>
      <c r="EO152" s="54">
        <f t="shared" si="480"/>
        <v>2774500.5303001078</v>
      </c>
      <c r="EP152" s="54">
        <f t="shared" si="480"/>
        <v>2774500.5303001078</v>
      </c>
      <c r="EQ152" s="54">
        <f t="shared" si="480"/>
        <v>2728349.0202545202</v>
      </c>
      <c r="ER152" s="54">
        <f t="shared" si="480"/>
        <v>2728349.0202545202</v>
      </c>
      <c r="ES152" s="54">
        <f t="shared" si="480"/>
        <v>2728349.0202545202</v>
      </c>
      <c r="ET152" s="54">
        <f t="shared" si="480"/>
        <v>2680799.0733030415</v>
      </c>
      <c r="EU152" s="54">
        <f t="shared" si="480"/>
        <v>2680799.0733030415</v>
      </c>
      <c r="EV152" s="54">
        <f t="shared" si="480"/>
        <v>2680799.0733030415</v>
      </c>
      <c r="EW152" s="54">
        <f t="shared" si="480"/>
        <v>2631808.3154089861</v>
      </c>
      <c r="EX152" s="54">
        <f t="shared" si="480"/>
        <v>2631808.3154089861</v>
      </c>
      <c r="EY152" s="54">
        <f t="shared" si="480"/>
        <v>2631808.3154089861</v>
      </c>
      <c r="EZ152" s="54">
        <f t="shared" si="480"/>
        <v>2581333.0885599828</v>
      </c>
      <c r="FA152" s="54">
        <f t="shared" si="480"/>
        <v>2581333.0885599828</v>
      </c>
      <c r="FB152" s="54">
        <f t="shared" si="480"/>
        <v>2581333.0885599828</v>
      </c>
      <c r="FC152" s="54">
        <f t="shared" si="480"/>
        <v>2529328.4118622276</v>
      </c>
      <c r="FD152" s="54">
        <f t="shared" si="480"/>
        <v>2529328.4118622276</v>
      </c>
      <c r="FE152" s="54">
        <f t="shared" si="480"/>
        <v>2529328.4118622276</v>
      </c>
      <c r="FF152" s="54">
        <f t="shared" si="480"/>
        <v>2475747.9414558541</v>
      </c>
      <c r="FG152" s="54">
        <f t="shared" si="480"/>
        <v>2475747.9414558541</v>
      </c>
      <c r="FH152" s="54">
        <f t="shared" si="480"/>
        <v>2475747.9414558541</v>
      </c>
      <c r="FI152" s="54">
        <f t="shared" si="480"/>
        <v>2420543.9292156966</v>
      </c>
      <c r="FJ152" s="54">
        <f t="shared" si="480"/>
        <v>2420543.9292156966</v>
      </c>
      <c r="FK152" s="54">
        <f t="shared" si="480"/>
        <v>2420543.9292156966</v>
      </c>
      <c r="FL152" s="54">
        <f t="shared" si="480"/>
        <v>2363667.1802006504</v>
      </c>
      <c r="FM152" s="54">
        <f t="shared" si="480"/>
        <v>2363667.1802006504</v>
      </c>
      <c r="FN152" s="54">
        <f t="shared" si="480"/>
        <v>2363667.1802006504</v>
      </c>
      <c r="FO152" s="54">
        <f t="shared" si="480"/>
        <v>2305067.0088136992</v>
      </c>
      <c r="FP152" s="54">
        <f t="shared" si="480"/>
        <v>2305067.0088136992</v>
      </c>
      <c r="FQ152" s="54">
        <f t="shared" si="480"/>
        <v>2305067.0088136992</v>
      </c>
      <c r="FR152" s="54">
        <f t="shared" si="480"/>
        <v>2244691.1936335522</v>
      </c>
      <c r="FS152" s="54">
        <f t="shared" si="480"/>
        <v>2244691.1936335522</v>
      </c>
      <c r="FT152" s="54">
        <f t="shared" si="480"/>
        <v>2244691.1936335522</v>
      </c>
      <c r="FU152" s="54">
        <f t="shared" si="480"/>
        <v>2182485.9308776315</v>
      </c>
      <c r="FV152" s="54">
        <f t="shared" si="480"/>
        <v>2182485.9308776315</v>
      </c>
      <c r="FW152" s="54">
        <f t="shared" si="480"/>
        <v>2182485.9308776315</v>
      </c>
      <c r="FX152" s="54">
        <f t="shared" si="480"/>
        <v>2118395.7864549435</v>
      </c>
      <c r="FY152" s="54">
        <f t="shared" si="480"/>
        <v>2118395.7864549435</v>
      </c>
      <c r="FZ152" s="54">
        <f t="shared" si="480"/>
        <v>2118395.7864549435</v>
      </c>
      <c r="GA152" s="54">
        <f t="shared" si="480"/>
        <v>2052363.6465661037</v>
      </c>
      <c r="GB152" s="54">
        <f t="shared" si="480"/>
        <v>2052363.6465661037</v>
      </c>
      <c r="GC152" s="54">
        <f t="shared" si="480"/>
        <v>2052363.6465661037</v>
      </c>
      <c r="GD152" s="54">
        <f t="shared" si="480"/>
        <v>1984330.666806492</v>
      </c>
      <c r="GE152" s="54">
        <f t="shared" si="480"/>
        <v>1984330.666806492</v>
      </c>
      <c r="GF152" s="54">
        <f t="shared" si="480"/>
        <v>1984330.666806492</v>
      </c>
      <c r="GG152" s="54">
        <f t="shared" si="480"/>
        <v>1914236.2197271844</v>
      </c>
      <c r="GH152" s="54">
        <f t="shared" si="480"/>
        <v>1914236.2197271844</v>
      </c>
      <c r="GI152" s="54">
        <f t="shared" si="480"/>
        <v>1914236.2197271844</v>
      </c>
      <c r="GJ152" s="54">
        <f t="shared" si="480"/>
        <v>1842017.8408069266</v>
      </c>
      <c r="GK152" s="54">
        <f t="shared" si="480"/>
        <v>1842017.8408069266</v>
      </c>
      <c r="GL152" s="54">
        <f t="shared" si="480"/>
        <v>1842017.8408069266</v>
      </c>
      <c r="GM152" s="54">
        <f t="shared" si="480"/>
        <v>1767611.1727870062</v>
      </c>
      <c r="GN152" s="54">
        <f t="shared" si="480"/>
        <v>1767611.1727870062</v>
      </c>
      <c r="GO152" s="54">
        <f t="shared" si="480"/>
        <v>1767611.1727870062</v>
      </c>
      <c r="GP152" s="54">
        <f t="shared" si="480"/>
        <v>1690949.9083194141</v>
      </c>
      <c r="GQ152" s="54">
        <f t="shared" si="480"/>
        <v>1690949.9083194141</v>
      </c>
      <c r="GR152" s="54">
        <f t="shared" si="480"/>
        <v>1690949.9083194141</v>
      </c>
      <c r="GS152" s="54">
        <f t="shared" ref="GS152:JD152" si="481">GS148+GS150+GS151</f>
        <v>1611965.7308771897</v>
      </c>
      <c r="GT152" s="54">
        <f t="shared" si="481"/>
        <v>1611965.7308771897</v>
      </c>
      <c r="GU152" s="54">
        <f t="shared" si="481"/>
        <v>1611965.7308771897</v>
      </c>
      <c r="GV152" s="54">
        <f t="shared" si="481"/>
        <v>1530588.2538742884</v>
      </c>
      <c r="GW152" s="54">
        <f t="shared" si="481"/>
        <v>1530588.2538742884</v>
      </c>
      <c r="GX152" s="54">
        <f t="shared" si="481"/>
        <v>1530588.2538742884</v>
      </c>
      <c r="GY152" s="54">
        <f t="shared" si="481"/>
        <v>1446744.9579407221</v>
      </c>
      <c r="GZ152" s="54">
        <f t="shared" si="481"/>
        <v>1446744.9579407221</v>
      </c>
      <c r="HA152" s="54">
        <f t="shared" si="481"/>
        <v>1446744.9579407221</v>
      </c>
      <c r="HB152" s="54">
        <f t="shared" si="481"/>
        <v>1360361.126297073</v>
      </c>
      <c r="HC152" s="54">
        <f t="shared" si="481"/>
        <v>1360361.126297073</v>
      </c>
      <c r="HD152" s="54">
        <f t="shared" si="481"/>
        <v>1360361.126297073</v>
      </c>
      <c r="HE152" s="54">
        <f t="shared" si="481"/>
        <v>1271359.7781707896</v>
      </c>
      <c r="HF152" s="54">
        <f t="shared" si="481"/>
        <v>1271359.7781707896</v>
      </c>
      <c r="HG152" s="54">
        <f t="shared" si="481"/>
        <v>1271359.7781707896</v>
      </c>
      <c r="HH152" s="54">
        <f t="shared" si="481"/>
        <v>1179661.6001949315</v>
      </c>
      <c r="HI152" s="54">
        <f t="shared" si="481"/>
        <v>1179661.6001949315</v>
      </c>
      <c r="HJ152" s="54">
        <f t="shared" si="481"/>
        <v>1179661.6001949315</v>
      </c>
      <c r="HK152" s="54">
        <f t="shared" si="481"/>
        <v>1085184.875728227</v>
      </c>
      <c r="HL152" s="54">
        <f t="shared" si="481"/>
        <v>1085184.875728227</v>
      </c>
      <c r="HM152" s="54">
        <f t="shared" si="481"/>
        <v>1085184.875728227</v>
      </c>
      <c r="HN152" s="54">
        <f t="shared" si="481"/>
        <v>987845.41203345684</v>
      </c>
      <c r="HO152" s="54">
        <f t="shared" si="481"/>
        <v>987845.41203345684</v>
      </c>
      <c r="HP152" s="54">
        <f t="shared" si="481"/>
        <v>987845.41203345684</v>
      </c>
      <c r="HQ152" s="54">
        <f t="shared" si="481"/>
        <v>887556.4652492716</v>
      </c>
      <c r="HR152" s="54">
        <f t="shared" si="481"/>
        <v>887556.4652492716</v>
      </c>
      <c r="HS152" s="54">
        <f t="shared" si="481"/>
        <v>887556.4652492716</v>
      </c>
      <c r="HT152" s="54">
        <f t="shared" si="481"/>
        <v>784228.66308857873</v>
      </c>
      <c r="HU152" s="54">
        <f t="shared" si="481"/>
        <v>784228.66308857873</v>
      </c>
      <c r="HV152" s="54">
        <f t="shared" si="481"/>
        <v>784228.66308857873</v>
      </c>
      <c r="HW152" s="54">
        <f t="shared" si="481"/>
        <v>677769.92519461468</v>
      </c>
      <c r="HX152" s="54">
        <f t="shared" si="481"/>
        <v>677769.92519461468</v>
      </c>
      <c r="HY152" s="54">
        <f t="shared" si="481"/>
        <v>677769.92519461468</v>
      </c>
      <c r="HZ152" s="54">
        <f t="shared" si="481"/>
        <v>568085.3810837256</v>
      </c>
      <c r="IA152" s="54">
        <f t="shared" si="481"/>
        <v>568085.3810837256</v>
      </c>
      <c r="IB152" s="54">
        <f t="shared" si="481"/>
        <v>568085.3810837256</v>
      </c>
      <c r="IC152" s="54">
        <f t="shared" si="481"/>
        <v>455077.2856017325</v>
      </c>
      <c r="ID152" s="54">
        <f t="shared" si="481"/>
        <v>455077.2856017325</v>
      </c>
      <c r="IE152" s="54">
        <f t="shared" si="481"/>
        <v>455077.2856017325</v>
      </c>
      <c r="IF152" s="54">
        <f t="shared" si="481"/>
        <v>338644.93181853951</v>
      </c>
      <c r="IG152" s="54">
        <f t="shared" si="481"/>
        <v>338644.93181853951</v>
      </c>
      <c r="IH152" s="54">
        <f t="shared" si="481"/>
        <v>338644.93181853951</v>
      </c>
      <c r="II152" s="54">
        <f t="shared" si="481"/>
        <v>218684.56128336198</v>
      </c>
      <c r="IJ152" s="54">
        <f t="shared" si="481"/>
        <v>218684.56128336198</v>
      </c>
      <c r="IK152" s="54">
        <f t="shared" si="481"/>
        <v>218684.56128336198</v>
      </c>
      <c r="IL152" s="54">
        <f t="shared" si="481"/>
        <v>95089.271560598048</v>
      </c>
      <c r="IM152" s="54">
        <f t="shared" si="481"/>
        <v>95089.271560598048</v>
      </c>
      <c r="IN152" s="54">
        <f t="shared" si="481"/>
        <v>95089.271560598048</v>
      </c>
      <c r="IO152" s="54">
        <f t="shared" si="481"/>
        <v>-32251.079036055366</v>
      </c>
      <c r="IP152" s="54">
        <f t="shared" si="481"/>
        <v>-32251.079036055366</v>
      </c>
      <c r="IQ152" s="54">
        <f t="shared" si="481"/>
        <v>-32251.079036055366</v>
      </c>
      <c r="IR152" s="54">
        <f t="shared" si="481"/>
        <v>-163449.96959613796</v>
      </c>
      <c r="IS152" s="54">
        <f t="shared" si="481"/>
        <v>-163449.96959613796</v>
      </c>
      <c r="IT152" s="54">
        <f t="shared" si="481"/>
        <v>-163449.96959613796</v>
      </c>
      <c r="IU152" s="54">
        <f t="shared" si="481"/>
        <v>-298624.31773908163</v>
      </c>
      <c r="IV152" s="54">
        <f t="shared" si="481"/>
        <v>-298624.31773908163</v>
      </c>
      <c r="IW152" s="54">
        <f t="shared" si="481"/>
        <v>-298624.31773908163</v>
      </c>
      <c r="IX152" s="54">
        <f t="shared" si="481"/>
        <v>-437894.5838051046</v>
      </c>
      <c r="IY152" s="54">
        <f t="shared" si="481"/>
        <v>-437894.5838051046</v>
      </c>
      <c r="IZ152" s="54">
        <f t="shared" si="481"/>
        <v>-437894.5838051046</v>
      </c>
      <c r="JA152" s="54">
        <f t="shared" si="481"/>
        <v>-581384.87820319412</v>
      </c>
      <c r="JB152" s="54">
        <f t="shared" si="481"/>
        <v>-581384.87820319412</v>
      </c>
      <c r="JC152" s="54">
        <f t="shared" si="481"/>
        <v>-581384.87820319412</v>
      </c>
      <c r="JD152" s="54">
        <f t="shared" si="481"/>
        <v>-729223.07201184018</v>
      </c>
      <c r="JE152" s="54">
        <f t="shared" ref="JE152:LP152" si="482">JE148+JE150+JE151</f>
        <v>-729223.07201184018</v>
      </c>
      <c r="JF152" s="54">
        <f t="shared" si="482"/>
        <v>-729223.07201184018</v>
      </c>
      <c r="JG152" s="54">
        <f t="shared" si="482"/>
        <v>-881540.91093108198</v>
      </c>
      <c r="JH152" s="54">
        <f t="shared" si="482"/>
        <v>-881540.91093108198</v>
      </c>
      <c r="JI152" s="54">
        <f t="shared" si="482"/>
        <v>-881540.91093108198</v>
      </c>
      <c r="JJ152" s="54">
        <f t="shared" si="482"/>
        <v>-1038474.1326874158</v>
      </c>
      <c r="JK152" s="310">
        <f t="shared" si="482"/>
        <v>-1038474.1326874158</v>
      </c>
      <c r="JL152" s="54">
        <f t="shared" si="482"/>
        <v>-1038474.1326874158</v>
      </c>
      <c r="JM152" s="54">
        <f t="shared" si="482"/>
        <v>-1200162.5879961883</v>
      </c>
      <c r="JN152" s="54">
        <f t="shared" si="482"/>
        <v>-1200162.5879961883</v>
      </c>
      <c r="JO152" s="54">
        <f t="shared" si="482"/>
        <v>-1200162.5879961883</v>
      </c>
      <c r="JP152" s="54">
        <f t="shared" si="482"/>
        <v>-1366750.365189272</v>
      </c>
      <c r="JQ152" s="54">
        <f t="shared" si="482"/>
        <v>-1366750.365189272</v>
      </c>
      <c r="JR152" s="54">
        <f t="shared" si="482"/>
        <v>-1366750.365189272</v>
      </c>
      <c r="JS152" s="54">
        <f t="shared" si="482"/>
        <v>-1538385.9186190832</v>
      </c>
      <c r="JT152" s="54">
        <f t="shared" si="482"/>
        <v>-1538385.9186190832</v>
      </c>
      <c r="JU152" s="54">
        <f t="shared" si="482"/>
        <v>-1538385.9186190832</v>
      </c>
      <c r="JV152" s="54">
        <f t="shared" si="482"/>
        <v>-1715222.2009533711</v>
      </c>
      <c r="JW152" s="54">
        <f t="shared" si="482"/>
        <v>-1715222.2009533711</v>
      </c>
      <c r="JX152" s="54">
        <f t="shared" si="482"/>
        <v>-1715222.2009533711</v>
      </c>
      <c r="JY152" s="54">
        <f t="shared" si="482"/>
        <v>-1897416.7994786703</v>
      </c>
      <c r="JZ152" s="54">
        <f t="shared" si="482"/>
        <v>-1897416.7994786703</v>
      </c>
      <c r="KA152" s="54">
        <f t="shared" si="482"/>
        <v>-1897416.7994786703</v>
      </c>
      <c r="KB152" s="54">
        <f t="shared" si="482"/>
        <v>-2085132.0765338847</v>
      </c>
      <c r="KC152" s="54">
        <f t="shared" si="482"/>
        <v>-2085132.0765338847</v>
      </c>
      <c r="KD152" s="54">
        <f t="shared" si="482"/>
        <v>-2085132.0765338847</v>
      </c>
      <c r="KE152" s="54">
        <f t="shared" si="482"/>
        <v>-2278535.3141991491</v>
      </c>
      <c r="KF152" s="54">
        <f t="shared" si="482"/>
        <v>-2278535.3141991491</v>
      </c>
      <c r="KG152" s="54">
        <f t="shared" si="482"/>
        <v>-2278535.3141991491</v>
      </c>
      <c r="KH152" s="54">
        <f t="shared" si="482"/>
        <v>-2477798.8633689089</v>
      </c>
      <c r="KI152" s="54">
        <f t="shared" si="482"/>
        <v>-2477798.8633689089</v>
      </c>
      <c r="KJ152" s="54">
        <f t="shared" si="482"/>
        <v>-2477798.8633689089</v>
      </c>
      <c r="KK152" s="54">
        <f t="shared" si="482"/>
        <v>-2683100.2973420611</v>
      </c>
      <c r="KL152" s="54">
        <f t="shared" si="482"/>
        <v>-2683100.2973420611</v>
      </c>
      <c r="KM152" s="54">
        <f t="shared" si="482"/>
        <v>-2683100.2973420611</v>
      </c>
      <c r="KN152" s="54">
        <f t="shared" si="482"/>
        <v>-2894622.5700660339</v>
      </c>
      <c r="KO152" s="54">
        <f t="shared" si="482"/>
        <v>-2894622.5700660339</v>
      </c>
      <c r="KP152" s="54">
        <f t="shared" si="482"/>
        <v>-2894622.5700660339</v>
      </c>
      <c r="KQ152" s="54">
        <f t="shared" si="482"/>
        <v>-3112554.179175816</v>
      </c>
      <c r="KR152" s="54">
        <f t="shared" si="482"/>
        <v>-3112554.179175816</v>
      </c>
      <c r="KS152" s="54">
        <f t="shared" si="482"/>
        <v>-3112554.179175816</v>
      </c>
      <c r="KT152" s="54">
        <f t="shared" si="482"/>
        <v>0</v>
      </c>
      <c r="KU152" s="54">
        <f t="shared" si="482"/>
        <v>0</v>
      </c>
      <c r="KV152" s="54">
        <f t="shared" si="482"/>
        <v>0</v>
      </c>
      <c r="KW152" s="54">
        <f t="shared" si="482"/>
        <v>0</v>
      </c>
      <c r="KX152" s="54">
        <f t="shared" si="482"/>
        <v>0</v>
      </c>
      <c r="KY152" s="54">
        <f t="shared" si="482"/>
        <v>0</v>
      </c>
      <c r="KZ152" s="54">
        <f t="shared" si="482"/>
        <v>0</v>
      </c>
      <c r="LA152" s="54">
        <f t="shared" si="482"/>
        <v>0</v>
      </c>
      <c r="LB152" s="54">
        <f t="shared" si="482"/>
        <v>0</v>
      </c>
      <c r="LC152" s="54">
        <f t="shared" si="482"/>
        <v>0</v>
      </c>
      <c r="LD152" s="54">
        <f t="shared" si="482"/>
        <v>0</v>
      </c>
      <c r="LE152" s="54">
        <f t="shared" si="482"/>
        <v>0</v>
      </c>
      <c r="LF152" s="54">
        <f t="shared" si="482"/>
        <v>0</v>
      </c>
      <c r="LG152" s="54">
        <f t="shared" si="482"/>
        <v>0</v>
      </c>
      <c r="LH152" s="54">
        <f t="shared" si="482"/>
        <v>0</v>
      </c>
      <c r="LI152" s="54">
        <f t="shared" si="482"/>
        <v>0</v>
      </c>
      <c r="LJ152" s="54">
        <f t="shared" si="482"/>
        <v>0</v>
      </c>
      <c r="LK152" s="54">
        <f t="shared" si="482"/>
        <v>0</v>
      </c>
      <c r="LL152" s="54">
        <f t="shared" si="482"/>
        <v>0</v>
      </c>
      <c r="LM152" s="54">
        <f t="shared" si="482"/>
        <v>0</v>
      </c>
      <c r="LN152" s="54">
        <f t="shared" si="482"/>
        <v>0</v>
      </c>
      <c r="LO152" s="54">
        <f t="shared" si="482"/>
        <v>0</v>
      </c>
      <c r="LP152" s="54">
        <f t="shared" si="482"/>
        <v>0</v>
      </c>
      <c r="LQ152" s="54">
        <f t="shared" ref="LQ152:LT152" si="483">LQ148+LQ150+LQ151</f>
        <v>0</v>
      </c>
      <c r="LR152" s="54">
        <f t="shared" si="483"/>
        <v>0</v>
      </c>
      <c r="LS152" s="54">
        <f t="shared" si="483"/>
        <v>0</v>
      </c>
      <c r="LT152" s="54">
        <f t="shared" si="483"/>
        <v>0</v>
      </c>
      <c r="LU152" s="54"/>
      <c r="LV152" s="54"/>
      <c r="LW152" s="54"/>
      <c r="LX152" s="54"/>
      <c r="LY152" s="54"/>
      <c r="LZ152" s="54"/>
      <c r="MA152" s="54"/>
      <c r="MB152" s="54"/>
      <c r="MC152" s="54"/>
      <c r="MD152" s="54"/>
      <c r="ME152" s="54"/>
      <c r="MF152" s="54"/>
      <c r="MG152" s="54"/>
      <c r="MH152" s="54"/>
      <c r="MI152" s="54"/>
      <c r="MJ152" s="54"/>
      <c r="MK152" s="54"/>
      <c r="ML152" s="54"/>
      <c r="MM152" s="54"/>
      <c r="MN152" s="54"/>
      <c r="MO152" s="54"/>
      <c r="MP152" s="54"/>
      <c r="MQ152" s="54"/>
      <c r="MR152" s="54"/>
      <c r="MS152" s="54"/>
      <c r="MT152" s="54"/>
      <c r="MU152" s="54"/>
      <c r="MV152" s="54"/>
      <c r="MW152" s="54"/>
      <c r="MX152" s="54"/>
      <c r="MY152" s="54"/>
      <c r="MZ152" s="54"/>
      <c r="NA152" s="54"/>
      <c r="NB152" s="54"/>
      <c r="NC152" s="54"/>
      <c r="ND152" s="54"/>
      <c r="NE152" s="54"/>
      <c r="NF152" s="54"/>
      <c r="NG152" s="54"/>
      <c r="NH152" s="54"/>
      <c r="NI152" s="54"/>
      <c r="NJ152" s="54"/>
      <c r="NK152" s="54"/>
      <c r="NL152" s="54"/>
      <c r="NM152" s="54"/>
      <c r="NN152" s="54"/>
      <c r="NO152" s="54"/>
      <c r="NP152" s="54"/>
      <c r="NQ152" s="54"/>
      <c r="NR152" s="54"/>
      <c r="NS152" s="54"/>
      <c r="NT152" s="54"/>
      <c r="NU152" s="54"/>
      <c r="NV152" s="54"/>
      <c r="NW152" s="54"/>
      <c r="NX152" s="54"/>
      <c r="NY152" s="54"/>
      <c r="NZ152" s="54"/>
      <c r="OA152" s="54"/>
      <c r="OB152" s="54"/>
      <c r="OC152" s="54"/>
      <c r="OD152" s="54"/>
      <c r="OE152" s="54"/>
      <c r="OF152" s="54"/>
      <c r="OG152" s="54"/>
      <c r="OH152" s="54"/>
      <c r="OI152" s="54"/>
      <c r="OJ152" s="54"/>
      <c r="OK152" s="54"/>
      <c r="OL152" s="54"/>
      <c r="OM152" s="54"/>
      <c r="ON152" s="54"/>
      <c r="OO152" s="54"/>
      <c r="OP152" s="54"/>
      <c r="OQ152" s="54"/>
      <c r="OR152" s="54"/>
      <c r="OS152" s="54"/>
      <c r="OT152" s="54"/>
      <c r="OU152" s="54"/>
      <c r="OV152" s="54"/>
      <c r="OW152" s="54"/>
      <c r="OX152" s="54"/>
      <c r="OY152" s="54"/>
      <c r="OZ152" s="54"/>
      <c r="PA152" s="54"/>
      <c r="PB152" s="54"/>
      <c r="PC152" s="54"/>
      <c r="PD152" s="54"/>
      <c r="PE152" s="54"/>
      <c r="PF152" s="54"/>
      <c r="PG152" s="54"/>
      <c r="PH152" s="54"/>
      <c r="PI152" s="54"/>
      <c r="PJ152" s="54"/>
      <c r="PK152" s="54"/>
      <c r="PL152" s="54"/>
      <c r="PM152" s="54"/>
      <c r="PN152" s="54"/>
      <c r="PO152" s="54"/>
      <c r="PP152" s="54"/>
      <c r="PQ152" s="54"/>
      <c r="PR152" s="54"/>
      <c r="PS152" s="54"/>
      <c r="PT152" s="54"/>
      <c r="PU152" s="54"/>
      <c r="PV152" s="54"/>
      <c r="PW152" s="54"/>
      <c r="PX152" s="54"/>
      <c r="PY152" s="54"/>
      <c r="PZ152" s="54"/>
      <c r="QA152" s="54"/>
      <c r="QB152" s="54"/>
      <c r="QC152" s="54"/>
      <c r="QD152" s="54"/>
      <c r="QE152" s="54"/>
      <c r="QF152" s="54"/>
      <c r="QG152" s="54"/>
      <c r="QH152" s="54"/>
      <c r="QI152" s="54"/>
      <c r="QJ152" s="54"/>
      <c r="QK152" s="54"/>
      <c r="QL152" s="54"/>
      <c r="QM152" s="54"/>
      <c r="QN152" s="54"/>
      <c r="QO152" s="54"/>
      <c r="QP152" s="54"/>
      <c r="QQ152" s="54"/>
      <c r="QR152" s="54"/>
      <c r="QS152" s="54"/>
      <c r="QT152" s="54"/>
      <c r="QU152" s="54"/>
    </row>
    <row r="153" spans="1:463" outlineLevel="1">
      <c r="C153" s="15"/>
      <c r="D153" s="7"/>
      <c r="E153" s="50"/>
      <c r="H153" s="8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54"/>
      <c r="CO153" s="54"/>
      <c r="CP153" s="54"/>
      <c r="CQ153" s="54"/>
      <c r="CR153" s="54"/>
      <c r="CS153" s="54"/>
      <c r="CT153" s="54"/>
      <c r="CU153" s="54"/>
      <c r="CV153" s="54"/>
      <c r="CW153" s="5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54"/>
      <c r="DS153" s="54"/>
      <c r="DT153" s="54"/>
      <c r="DU153" s="54"/>
      <c r="DV153" s="54"/>
      <c r="DW153" s="54"/>
      <c r="DX153" s="54"/>
      <c r="DY153" s="54"/>
      <c r="DZ153" s="54"/>
      <c r="EA153" s="54"/>
      <c r="EB153" s="54"/>
      <c r="EC153" s="54"/>
      <c r="ED153" s="54"/>
      <c r="EE153" s="54"/>
      <c r="EF153" s="54"/>
      <c r="EG153" s="54"/>
      <c r="EH153" s="54"/>
      <c r="EI153" s="54"/>
      <c r="EJ153" s="54"/>
      <c r="EK153" s="54"/>
      <c r="EL153" s="54"/>
      <c r="EM153" s="54"/>
      <c r="EN153" s="54"/>
      <c r="EO153" s="54"/>
      <c r="EP153" s="54"/>
      <c r="EQ153" s="54"/>
      <c r="ER153" s="54"/>
      <c r="ES153" s="54"/>
      <c r="ET153" s="54"/>
      <c r="EU153" s="54"/>
      <c r="EV153" s="54"/>
      <c r="EW153" s="54"/>
      <c r="EX153" s="54"/>
      <c r="EY153" s="54"/>
      <c r="EZ153" s="54"/>
      <c r="FA153" s="54"/>
      <c r="FB153" s="54"/>
      <c r="FC153" s="54"/>
      <c r="FD153" s="54"/>
      <c r="FE153" s="54"/>
      <c r="FF153" s="54"/>
      <c r="FG153" s="54"/>
      <c r="FH153" s="54"/>
      <c r="FI153" s="54"/>
      <c r="FJ153" s="54"/>
      <c r="FK153" s="54"/>
      <c r="FL153" s="54"/>
      <c r="FM153" s="54"/>
      <c r="FN153" s="54"/>
      <c r="FO153" s="54"/>
      <c r="FP153" s="54"/>
      <c r="FQ153" s="54"/>
      <c r="FR153" s="54"/>
      <c r="FS153" s="54"/>
      <c r="FT153" s="54"/>
      <c r="FU153" s="54"/>
      <c r="FV153" s="54"/>
      <c r="FW153" s="54"/>
      <c r="FX153" s="54"/>
      <c r="FY153" s="54"/>
      <c r="FZ153" s="54"/>
      <c r="GA153" s="54"/>
      <c r="GB153" s="54"/>
      <c r="GC153" s="54"/>
      <c r="GD153" s="54"/>
      <c r="GE153" s="54"/>
      <c r="GF153" s="54"/>
      <c r="GG153" s="54"/>
      <c r="GH153" s="54"/>
      <c r="GI153" s="54"/>
      <c r="GJ153" s="54"/>
      <c r="GK153" s="54"/>
      <c r="GL153" s="54"/>
      <c r="GM153" s="54"/>
      <c r="GN153" s="54"/>
      <c r="GO153" s="54"/>
      <c r="GP153" s="54"/>
      <c r="GQ153" s="54"/>
      <c r="GR153" s="54"/>
      <c r="GS153" s="54"/>
      <c r="GT153" s="54"/>
      <c r="GU153" s="54"/>
      <c r="GV153" s="54"/>
      <c r="GW153" s="54"/>
      <c r="GX153" s="54"/>
      <c r="GY153" s="54"/>
      <c r="GZ153" s="54"/>
      <c r="HA153" s="54"/>
      <c r="HB153" s="54"/>
      <c r="HC153" s="54"/>
      <c r="HD153" s="54"/>
      <c r="HE153" s="54"/>
      <c r="HF153" s="54"/>
      <c r="HG153" s="54"/>
      <c r="HH153" s="54"/>
      <c r="HI153" s="54"/>
      <c r="HJ153" s="54"/>
      <c r="HK153" s="54"/>
      <c r="HL153" s="54"/>
      <c r="HM153" s="54"/>
      <c r="HN153" s="54"/>
      <c r="HO153" s="54"/>
      <c r="HP153" s="54"/>
      <c r="HQ153" s="54"/>
      <c r="HR153" s="54"/>
      <c r="HS153" s="54"/>
      <c r="HT153" s="54"/>
      <c r="HU153" s="54"/>
      <c r="HV153" s="54"/>
      <c r="HW153" s="54"/>
      <c r="HX153" s="54"/>
      <c r="HY153" s="54"/>
      <c r="HZ153" s="54"/>
      <c r="IA153" s="54"/>
      <c r="IB153" s="54"/>
      <c r="IC153" s="54"/>
      <c r="ID153" s="54"/>
      <c r="IE153" s="54"/>
      <c r="IF153" s="54"/>
      <c r="IG153" s="54"/>
      <c r="IH153" s="54"/>
      <c r="II153" s="54"/>
      <c r="IJ153" s="54"/>
      <c r="IK153" s="54"/>
      <c r="IL153" s="54"/>
      <c r="IM153" s="54"/>
      <c r="IN153" s="54"/>
      <c r="IO153" s="54"/>
      <c r="IP153" s="54"/>
      <c r="IQ153" s="54"/>
      <c r="IR153" s="54"/>
      <c r="IS153" s="54"/>
      <c r="IT153" s="54"/>
      <c r="IU153" s="54"/>
      <c r="IV153" s="54"/>
      <c r="IW153" s="54"/>
      <c r="IX153" s="54"/>
      <c r="IY153" s="54"/>
      <c r="IZ153" s="54"/>
      <c r="JA153" s="54"/>
      <c r="JB153" s="54"/>
      <c r="JC153" s="54"/>
      <c r="JD153" s="54"/>
      <c r="JE153" s="54"/>
      <c r="JF153" s="54"/>
      <c r="JG153" s="54"/>
      <c r="JH153" s="54"/>
      <c r="JI153" s="54"/>
      <c r="JJ153" s="54"/>
      <c r="JK153" s="54"/>
      <c r="JL153" s="54"/>
      <c r="JM153" s="54"/>
      <c r="JN153" s="54"/>
      <c r="JO153" s="54"/>
      <c r="JP153" s="54"/>
      <c r="JQ153" s="54"/>
      <c r="JR153" s="54"/>
      <c r="JS153" s="54"/>
      <c r="JT153" s="54"/>
      <c r="JU153" s="54"/>
      <c r="JV153" s="54"/>
      <c r="JW153" s="54"/>
      <c r="JX153" s="54"/>
      <c r="JY153" s="54"/>
      <c r="JZ153" s="54"/>
      <c r="KA153" s="54"/>
      <c r="KB153" s="54"/>
      <c r="KC153" s="54"/>
      <c r="KD153" s="54"/>
      <c r="KE153" s="54"/>
      <c r="KF153" s="54"/>
      <c r="KG153" s="54"/>
      <c r="KH153" s="54"/>
      <c r="KI153" s="54"/>
      <c r="KJ153" s="54"/>
      <c r="KK153" s="54"/>
      <c r="KL153" s="54"/>
      <c r="KM153" s="54"/>
      <c r="KN153" s="54"/>
      <c r="KO153" s="54"/>
      <c r="KP153" s="54"/>
      <c r="KQ153" s="54"/>
      <c r="KR153" s="54"/>
      <c r="KS153" s="54"/>
      <c r="KT153" s="54"/>
      <c r="KU153" s="54"/>
      <c r="KV153" s="54"/>
      <c r="KW153" s="54"/>
      <c r="KX153" s="54"/>
      <c r="KY153" s="54"/>
      <c r="KZ153" s="54"/>
      <c r="LA153" s="54"/>
      <c r="LB153" s="54"/>
      <c r="LC153" s="54"/>
      <c r="LD153" s="54"/>
      <c r="LE153" s="54"/>
      <c r="LF153" s="54"/>
      <c r="LG153" s="54"/>
      <c r="LH153" s="54"/>
      <c r="LI153" s="54"/>
      <c r="LJ153" s="54"/>
      <c r="LK153" s="54"/>
      <c r="LL153" s="54"/>
      <c r="LM153" s="54"/>
      <c r="LN153" s="54"/>
      <c r="LO153" s="54"/>
      <c r="LP153" s="54"/>
      <c r="LQ153" s="54"/>
      <c r="LR153" s="54"/>
      <c r="LS153" s="54"/>
      <c r="LT153" s="54"/>
      <c r="LU153" s="54"/>
      <c r="LV153" s="54"/>
      <c r="LW153" s="54"/>
      <c r="LX153" s="54"/>
      <c r="LY153" s="54"/>
      <c r="LZ153" s="54"/>
      <c r="MA153" s="54"/>
      <c r="MB153" s="54"/>
      <c r="MC153" s="54"/>
      <c r="MD153" s="54"/>
      <c r="ME153" s="54"/>
      <c r="MF153" s="54"/>
      <c r="MG153" s="54"/>
      <c r="MH153" s="54"/>
      <c r="MI153" s="54"/>
      <c r="MJ153" s="54"/>
      <c r="MK153" s="54"/>
      <c r="ML153" s="54"/>
      <c r="MM153" s="54"/>
      <c r="MN153" s="54"/>
      <c r="MO153" s="54"/>
      <c r="MP153" s="54"/>
      <c r="MQ153" s="54"/>
      <c r="MR153" s="54"/>
      <c r="MS153" s="54"/>
      <c r="MT153" s="54"/>
      <c r="MU153" s="54"/>
      <c r="MV153" s="54"/>
      <c r="MW153" s="54"/>
      <c r="MX153" s="54"/>
      <c r="MY153" s="54"/>
      <c r="MZ153" s="54"/>
      <c r="NA153" s="54"/>
      <c r="NB153" s="54"/>
      <c r="NC153" s="54"/>
      <c r="ND153" s="54"/>
      <c r="NE153" s="54"/>
      <c r="NF153" s="54"/>
      <c r="NG153" s="54"/>
      <c r="NH153" s="54"/>
      <c r="NI153" s="54"/>
      <c r="NJ153" s="54"/>
      <c r="NK153" s="54"/>
      <c r="NL153" s="54"/>
      <c r="NM153" s="54"/>
      <c r="NN153" s="54"/>
      <c r="NO153" s="54"/>
      <c r="NP153" s="54"/>
      <c r="NQ153" s="54"/>
      <c r="NR153" s="54"/>
      <c r="NS153" s="54"/>
      <c r="NT153" s="54"/>
      <c r="NU153" s="54"/>
      <c r="NV153" s="54"/>
      <c r="NW153" s="54"/>
      <c r="NX153" s="54"/>
      <c r="NY153" s="54"/>
      <c r="NZ153" s="54"/>
      <c r="OA153" s="54"/>
      <c r="OB153" s="54"/>
      <c r="OC153" s="54"/>
      <c r="OD153" s="54"/>
      <c r="OE153" s="54"/>
      <c r="OF153" s="54"/>
      <c r="OG153" s="54"/>
      <c r="OH153" s="54"/>
      <c r="OI153" s="54"/>
      <c r="OJ153" s="54"/>
      <c r="OK153" s="54"/>
      <c r="OL153" s="54"/>
      <c r="OM153" s="54"/>
      <c r="ON153" s="54"/>
      <c r="OO153" s="54"/>
      <c r="OP153" s="54"/>
      <c r="OQ153" s="54"/>
      <c r="OR153" s="54"/>
      <c r="OS153" s="54"/>
      <c r="OT153" s="54"/>
      <c r="OU153" s="54"/>
      <c r="OV153" s="54"/>
      <c r="OW153" s="54"/>
      <c r="OX153" s="54"/>
      <c r="OY153" s="54"/>
      <c r="OZ153" s="54"/>
      <c r="PA153" s="54"/>
      <c r="PB153" s="54"/>
      <c r="PC153" s="54"/>
      <c r="PD153" s="54"/>
      <c r="PE153" s="54"/>
      <c r="PF153" s="54"/>
      <c r="PG153" s="54"/>
      <c r="PH153" s="54"/>
      <c r="PI153" s="54"/>
      <c r="PJ153" s="54"/>
      <c r="PK153" s="54"/>
      <c r="PL153" s="54"/>
      <c r="PM153" s="54"/>
      <c r="PN153" s="54"/>
      <c r="PO153" s="54"/>
      <c r="PP153" s="54"/>
      <c r="PQ153" s="54"/>
      <c r="PR153" s="54"/>
      <c r="PS153" s="54"/>
      <c r="PT153" s="54"/>
      <c r="PU153" s="54"/>
      <c r="PV153" s="54"/>
      <c r="PW153" s="54"/>
      <c r="PX153" s="54"/>
      <c r="PY153" s="54"/>
      <c r="PZ153" s="54"/>
      <c r="QA153" s="54"/>
      <c r="QB153" s="54"/>
      <c r="QC153" s="54"/>
      <c r="QD153" s="54"/>
      <c r="QE153" s="54"/>
      <c r="QF153" s="54"/>
      <c r="QG153" s="54"/>
      <c r="QH153" s="54"/>
      <c r="QI153" s="54"/>
      <c r="QJ153" s="54"/>
      <c r="QK153" s="54"/>
      <c r="QL153" s="54"/>
      <c r="QM153" s="54"/>
      <c r="QN153" s="54"/>
      <c r="QO153" s="54"/>
      <c r="QP153" s="54"/>
      <c r="QQ153" s="54"/>
      <c r="QR153" s="54"/>
      <c r="QS153" s="54"/>
      <c r="QT153" s="54"/>
      <c r="QU153" s="54"/>
    </row>
    <row r="154" spans="1:463" outlineLevel="1">
      <c r="C154" s="75" t="s">
        <v>474</v>
      </c>
      <c r="D154" s="7"/>
      <c r="E154" s="50"/>
      <c r="H154" s="68">
        <v>0</v>
      </c>
      <c r="I154" s="45">
        <f>I149</f>
        <v>3792500</v>
      </c>
      <c r="J154" s="45">
        <f t="shared" ref="J154:BU154" si="484">I154+J149-J150</f>
        <v>3792500</v>
      </c>
      <c r="K154" s="45">
        <f t="shared" si="484"/>
        <v>3792500</v>
      </c>
      <c r="L154" s="45">
        <f t="shared" si="484"/>
        <v>3792500</v>
      </c>
      <c r="M154" s="45">
        <f t="shared" si="484"/>
        <v>3792500</v>
      </c>
      <c r="N154" s="45">
        <f t="shared" si="484"/>
        <v>3792500</v>
      </c>
      <c r="O154" s="45">
        <f t="shared" si="484"/>
        <v>3792500</v>
      </c>
      <c r="P154" s="45">
        <f t="shared" si="484"/>
        <v>3792500</v>
      </c>
      <c r="Q154" s="45">
        <f t="shared" si="484"/>
        <v>3792500</v>
      </c>
      <c r="R154" s="45">
        <f t="shared" si="484"/>
        <v>3792500</v>
      </c>
      <c r="S154" s="45">
        <f t="shared" si="484"/>
        <v>3792500</v>
      </c>
      <c r="T154" s="45">
        <f t="shared" si="484"/>
        <v>3792500</v>
      </c>
      <c r="U154" s="45">
        <f t="shared" si="484"/>
        <v>1896250</v>
      </c>
      <c r="V154" s="45">
        <f t="shared" si="484"/>
        <v>1896250</v>
      </c>
      <c r="W154" s="45">
        <f t="shared" si="484"/>
        <v>1896250</v>
      </c>
      <c r="X154" s="45">
        <f t="shared" si="484"/>
        <v>1896250</v>
      </c>
      <c r="Y154" s="45">
        <f t="shared" si="484"/>
        <v>1896250</v>
      </c>
      <c r="Z154" s="45">
        <f t="shared" si="484"/>
        <v>1896250</v>
      </c>
      <c r="AA154" s="45">
        <f t="shared" si="484"/>
        <v>1896250</v>
      </c>
      <c r="AB154" s="45">
        <f t="shared" si="484"/>
        <v>1896250</v>
      </c>
      <c r="AC154" s="45">
        <f t="shared" si="484"/>
        <v>1896250</v>
      </c>
      <c r="AD154" s="45">
        <f t="shared" si="484"/>
        <v>1896250</v>
      </c>
      <c r="AE154" s="45">
        <f t="shared" si="484"/>
        <v>1896250</v>
      </c>
      <c r="AF154" s="45">
        <f t="shared" si="484"/>
        <v>1896250</v>
      </c>
      <c r="AG154" s="45">
        <f t="shared" si="484"/>
        <v>1896250</v>
      </c>
      <c r="AH154" s="45">
        <f t="shared" si="484"/>
        <v>1896250</v>
      </c>
      <c r="AI154" s="45">
        <f t="shared" si="484"/>
        <v>1896250</v>
      </c>
      <c r="AJ154" s="45">
        <f t="shared" si="484"/>
        <v>1896250</v>
      </c>
      <c r="AK154" s="45">
        <f t="shared" si="484"/>
        <v>1896250</v>
      </c>
      <c r="AL154" s="45">
        <f t="shared" si="484"/>
        <v>1896250</v>
      </c>
      <c r="AM154" s="45">
        <f t="shared" si="484"/>
        <v>1896250</v>
      </c>
      <c r="AN154" s="45">
        <f t="shared" si="484"/>
        <v>1896250</v>
      </c>
      <c r="AO154" s="45">
        <f t="shared" si="484"/>
        <v>1896250</v>
      </c>
      <c r="AP154" s="45">
        <f t="shared" si="484"/>
        <v>1896250</v>
      </c>
      <c r="AQ154" s="45">
        <f t="shared" si="484"/>
        <v>1896250</v>
      </c>
      <c r="AR154" s="45">
        <f t="shared" si="484"/>
        <v>1896250</v>
      </c>
      <c r="AS154" s="45">
        <f t="shared" si="484"/>
        <v>1896250</v>
      </c>
      <c r="AT154" s="45">
        <f t="shared" si="484"/>
        <v>1896250</v>
      </c>
      <c r="AU154" s="45">
        <f t="shared" si="484"/>
        <v>1896250</v>
      </c>
      <c r="AV154" s="45">
        <f t="shared" si="484"/>
        <v>1896250</v>
      </c>
      <c r="AW154" s="45">
        <f t="shared" si="484"/>
        <v>1896250</v>
      </c>
      <c r="AX154" s="45">
        <f t="shared" si="484"/>
        <v>1896250</v>
      </c>
      <c r="AY154" s="45">
        <f t="shared" si="484"/>
        <v>1896250</v>
      </c>
      <c r="AZ154" s="45">
        <f t="shared" si="484"/>
        <v>1896250</v>
      </c>
      <c r="BA154" s="45">
        <f t="shared" si="484"/>
        <v>1896250</v>
      </c>
      <c r="BB154" s="45">
        <f t="shared" si="484"/>
        <v>1896250</v>
      </c>
      <c r="BC154" s="45">
        <f t="shared" si="484"/>
        <v>1896250</v>
      </c>
      <c r="BD154" s="45">
        <f t="shared" si="484"/>
        <v>1896250</v>
      </c>
      <c r="BE154" s="45">
        <f t="shared" si="484"/>
        <v>1896250</v>
      </c>
      <c r="BF154" s="45">
        <f t="shared" si="484"/>
        <v>1896250</v>
      </c>
      <c r="BG154" s="45">
        <f t="shared" si="484"/>
        <v>1896250</v>
      </c>
      <c r="BH154" s="45">
        <f t="shared" si="484"/>
        <v>1896250</v>
      </c>
      <c r="BI154" s="45">
        <f t="shared" si="484"/>
        <v>1896250</v>
      </c>
      <c r="BJ154" s="45">
        <f t="shared" si="484"/>
        <v>1896250</v>
      </c>
      <c r="BK154" s="45">
        <f t="shared" si="484"/>
        <v>1896250</v>
      </c>
      <c r="BL154" s="45">
        <f t="shared" si="484"/>
        <v>1896250</v>
      </c>
      <c r="BM154" s="45">
        <f t="shared" si="484"/>
        <v>1896250</v>
      </c>
      <c r="BN154" s="45">
        <f t="shared" si="484"/>
        <v>1896250</v>
      </c>
      <c r="BO154" s="45">
        <f t="shared" si="484"/>
        <v>1896250</v>
      </c>
      <c r="BP154" s="45">
        <f t="shared" si="484"/>
        <v>1896250</v>
      </c>
      <c r="BQ154" s="45">
        <f t="shared" si="484"/>
        <v>1896250</v>
      </c>
      <c r="BR154" s="45">
        <f t="shared" si="484"/>
        <v>1896250</v>
      </c>
      <c r="BS154" s="45">
        <f t="shared" si="484"/>
        <v>1896250</v>
      </c>
      <c r="BT154" s="45">
        <f t="shared" si="484"/>
        <v>1896250</v>
      </c>
      <c r="BU154" s="45">
        <f t="shared" si="484"/>
        <v>1896250</v>
      </c>
      <c r="BV154" s="45">
        <f t="shared" ref="BV154:EG154" si="485">BU154+BV149-BV150</f>
        <v>1896250</v>
      </c>
      <c r="BW154" s="45">
        <f t="shared" si="485"/>
        <v>1896250</v>
      </c>
      <c r="BX154" s="45">
        <f t="shared" si="485"/>
        <v>1896250</v>
      </c>
      <c r="BY154" s="45">
        <f t="shared" si="485"/>
        <v>1896250</v>
      </c>
      <c r="BZ154" s="45">
        <f t="shared" si="485"/>
        <v>1896250</v>
      </c>
      <c r="CA154" s="45">
        <f t="shared" si="485"/>
        <v>1896250</v>
      </c>
      <c r="CB154" s="45">
        <f t="shared" si="485"/>
        <v>1896250</v>
      </c>
      <c r="CC154" s="45">
        <f t="shared" si="485"/>
        <v>1896250</v>
      </c>
      <c r="CD154" s="45">
        <f t="shared" si="485"/>
        <v>1896250</v>
      </c>
      <c r="CE154" s="45">
        <f t="shared" si="485"/>
        <v>1896250</v>
      </c>
      <c r="CF154" s="45">
        <f t="shared" si="485"/>
        <v>1896250</v>
      </c>
      <c r="CG154" s="45">
        <f t="shared" si="485"/>
        <v>1896250</v>
      </c>
      <c r="CH154" s="45">
        <f t="shared" si="485"/>
        <v>1896250</v>
      </c>
      <c r="CI154" s="45">
        <f t="shared" si="485"/>
        <v>1896250</v>
      </c>
      <c r="CJ154" s="45">
        <f t="shared" si="485"/>
        <v>1896250</v>
      </c>
      <c r="CK154" s="45">
        <f t="shared" si="485"/>
        <v>1896250</v>
      </c>
      <c r="CL154" s="45">
        <f t="shared" si="485"/>
        <v>1896250</v>
      </c>
      <c r="CM154" s="45">
        <f t="shared" si="485"/>
        <v>1896250</v>
      </c>
      <c r="CN154" s="45">
        <f t="shared" si="485"/>
        <v>1896250</v>
      </c>
      <c r="CO154" s="45">
        <f t="shared" si="485"/>
        <v>1896250</v>
      </c>
      <c r="CP154" s="45">
        <f t="shared" si="485"/>
        <v>1896250</v>
      </c>
      <c r="CQ154" s="45">
        <f t="shared" si="485"/>
        <v>1896250</v>
      </c>
      <c r="CR154" s="45">
        <f t="shared" si="485"/>
        <v>1896250</v>
      </c>
      <c r="CS154" s="45">
        <f t="shared" si="485"/>
        <v>1896250</v>
      </c>
      <c r="CT154" s="45">
        <f t="shared" si="485"/>
        <v>1896250</v>
      </c>
      <c r="CU154" s="45">
        <f t="shared" si="485"/>
        <v>1896250</v>
      </c>
      <c r="CV154" s="45">
        <f t="shared" si="485"/>
        <v>1896250</v>
      </c>
      <c r="CW154" s="45">
        <f t="shared" si="485"/>
        <v>1896250</v>
      </c>
      <c r="CX154" s="45">
        <f t="shared" si="485"/>
        <v>1896250</v>
      </c>
      <c r="CY154" s="45">
        <f t="shared" si="485"/>
        <v>1896250</v>
      </c>
      <c r="CZ154" s="45">
        <f t="shared" si="485"/>
        <v>1896250</v>
      </c>
      <c r="DA154" s="45">
        <f t="shared" si="485"/>
        <v>1896250</v>
      </c>
      <c r="DB154" s="45">
        <f t="shared" si="485"/>
        <v>1896250</v>
      </c>
      <c r="DC154" s="45">
        <f t="shared" si="485"/>
        <v>1896250</v>
      </c>
      <c r="DD154" s="45">
        <f t="shared" si="485"/>
        <v>1896250</v>
      </c>
      <c r="DE154" s="45">
        <f t="shared" si="485"/>
        <v>1896250</v>
      </c>
      <c r="DF154" s="45">
        <f t="shared" si="485"/>
        <v>1896250</v>
      </c>
      <c r="DG154" s="45">
        <f t="shared" si="485"/>
        <v>1896250</v>
      </c>
      <c r="DH154" s="45">
        <f t="shared" si="485"/>
        <v>1896250</v>
      </c>
      <c r="DI154" s="45">
        <f t="shared" si="485"/>
        <v>1896250</v>
      </c>
      <c r="DJ154" s="45">
        <f t="shared" si="485"/>
        <v>1896250</v>
      </c>
      <c r="DK154" s="45">
        <f t="shared" si="485"/>
        <v>1896250</v>
      </c>
      <c r="DL154" s="45">
        <f t="shared" si="485"/>
        <v>1896250</v>
      </c>
      <c r="DM154" s="45">
        <f t="shared" si="485"/>
        <v>1896250</v>
      </c>
      <c r="DN154" s="45">
        <f t="shared" si="485"/>
        <v>1896250</v>
      </c>
      <c r="DO154" s="45">
        <f t="shared" si="485"/>
        <v>1896250</v>
      </c>
      <c r="DP154" s="45">
        <f t="shared" si="485"/>
        <v>1896250</v>
      </c>
      <c r="DQ154" s="45">
        <f t="shared" si="485"/>
        <v>1896250</v>
      </c>
      <c r="DR154" s="45">
        <f t="shared" si="485"/>
        <v>1896250</v>
      </c>
      <c r="DS154" s="45">
        <f t="shared" si="485"/>
        <v>1896250</v>
      </c>
      <c r="DT154" s="45">
        <f t="shared" si="485"/>
        <v>1896250</v>
      </c>
      <c r="DU154" s="45">
        <f t="shared" si="485"/>
        <v>1896250</v>
      </c>
      <c r="DV154" s="45">
        <f t="shared" si="485"/>
        <v>1896250</v>
      </c>
      <c r="DW154" s="45">
        <f t="shared" si="485"/>
        <v>1896250</v>
      </c>
      <c r="DX154" s="45">
        <f t="shared" si="485"/>
        <v>1896250</v>
      </c>
      <c r="DY154" s="45">
        <f t="shared" si="485"/>
        <v>1896250</v>
      </c>
      <c r="DZ154" s="45">
        <f t="shared" si="485"/>
        <v>1896250</v>
      </c>
      <c r="EA154" s="45">
        <f t="shared" si="485"/>
        <v>1896250</v>
      </c>
      <c r="EB154" s="45">
        <f t="shared" si="485"/>
        <v>1896250</v>
      </c>
      <c r="EC154" s="45">
        <f t="shared" si="485"/>
        <v>1896250</v>
      </c>
      <c r="ED154" s="45">
        <f t="shared" si="485"/>
        <v>1896250</v>
      </c>
      <c r="EE154" s="45">
        <f t="shared" si="485"/>
        <v>1896250</v>
      </c>
      <c r="EF154" s="45">
        <f t="shared" si="485"/>
        <v>1896250</v>
      </c>
      <c r="EG154" s="45">
        <f t="shared" si="485"/>
        <v>1896250</v>
      </c>
      <c r="EH154" s="45">
        <f t="shared" ref="EH154:GS154" si="486">EG154+EH149-EH150</f>
        <v>1896250</v>
      </c>
      <c r="EI154" s="45">
        <f t="shared" si="486"/>
        <v>1896250</v>
      </c>
      <c r="EJ154" s="45">
        <f t="shared" si="486"/>
        <v>1896250</v>
      </c>
      <c r="EK154" s="45">
        <f t="shared" si="486"/>
        <v>1896250</v>
      </c>
      <c r="EL154" s="45">
        <f t="shared" si="486"/>
        <v>1896250</v>
      </c>
      <c r="EM154" s="45">
        <f t="shared" si="486"/>
        <v>1896250</v>
      </c>
      <c r="EN154" s="45">
        <f t="shared" si="486"/>
        <v>1896250</v>
      </c>
      <c r="EO154" s="45">
        <f t="shared" si="486"/>
        <v>1896250</v>
      </c>
      <c r="EP154" s="45">
        <f t="shared" si="486"/>
        <v>1896250</v>
      </c>
      <c r="EQ154" s="45">
        <f t="shared" si="486"/>
        <v>1896250</v>
      </c>
      <c r="ER154" s="45">
        <f t="shared" si="486"/>
        <v>1896250</v>
      </c>
      <c r="ES154" s="45">
        <f t="shared" si="486"/>
        <v>1896250</v>
      </c>
      <c r="ET154" s="45">
        <f t="shared" si="486"/>
        <v>1896250</v>
      </c>
      <c r="EU154" s="45">
        <f t="shared" si="486"/>
        <v>1896250</v>
      </c>
      <c r="EV154" s="45">
        <f t="shared" si="486"/>
        <v>1896250</v>
      </c>
      <c r="EW154" s="45">
        <f t="shared" si="486"/>
        <v>1896250</v>
      </c>
      <c r="EX154" s="45">
        <f t="shared" si="486"/>
        <v>1896250</v>
      </c>
      <c r="EY154" s="45">
        <f t="shared" si="486"/>
        <v>1896250</v>
      </c>
      <c r="EZ154" s="45">
        <f t="shared" si="486"/>
        <v>1896250</v>
      </c>
      <c r="FA154" s="45">
        <f t="shared" si="486"/>
        <v>1896250</v>
      </c>
      <c r="FB154" s="45">
        <f t="shared" si="486"/>
        <v>1896250</v>
      </c>
      <c r="FC154" s="45">
        <f t="shared" si="486"/>
        <v>1896250</v>
      </c>
      <c r="FD154" s="45">
        <f t="shared" si="486"/>
        <v>1896250</v>
      </c>
      <c r="FE154" s="45">
        <f t="shared" si="486"/>
        <v>1896250</v>
      </c>
      <c r="FF154" s="45">
        <f t="shared" si="486"/>
        <v>1896250</v>
      </c>
      <c r="FG154" s="45">
        <f t="shared" si="486"/>
        <v>1896250</v>
      </c>
      <c r="FH154" s="45">
        <f t="shared" si="486"/>
        <v>1896250</v>
      </c>
      <c r="FI154" s="45">
        <f t="shared" si="486"/>
        <v>1896250</v>
      </c>
      <c r="FJ154" s="45">
        <f t="shared" si="486"/>
        <v>1896250</v>
      </c>
      <c r="FK154" s="45">
        <f t="shared" si="486"/>
        <v>1896250</v>
      </c>
      <c r="FL154" s="45">
        <f t="shared" si="486"/>
        <v>1896250</v>
      </c>
      <c r="FM154" s="45">
        <f t="shared" si="486"/>
        <v>1896250</v>
      </c>
      <c r="FN154" s="45">
        <f t="shared" si="486"/>
        <v>1896250</v>
      </c>
      <c r="FO154" s="45">
        <f t="shared" si="486"/>
        <v>1896250</v>
      </c>
      <c r="FP154" s="45">
        <f t="shared" si="486"/>
        <v>1896250</v>
      </c>
      <c r="FQ154" s="45">
        <f t="shared" si="486"/>
        <v>1896250</v>
      </c>
      <c r="FR154" s="45">
        <f t="shared" si="486"/>
        <v>1896250</v>
      </c>
      <c r="FS154" s="45">
        <f t="shared" si="486"/>
        <v>1896250</v>
      </c>
      <c r="FT154" s="45">
        <f t="shared" si="486"/>
        <v>1896250</v>
      </c>
      <c r="FU154" s="45">
        <f t="shared" si="486"/>
        <v>1896250</v>
      </c>
      <c r="FV154" s="45">
        <f t="shared" si="486"/>
        <v>1896250</v>
      </c>
      <c r="FW154" s="45">
        <f t="shared" si="486"/>
        <v>1896250</v>
      </c>
      <c r="FX154" s="45">
        <f t="shared" si="486"/>
        <v>1896250</v>
      </c>
      <c r="FY154" s="45">
        <f t="shared" si="486"/>
        <v>1896250</v>
      </c>
      <c r="FZ154" s="45">
        <f t="shared" si="486"/>
        <v>1896250</v>
      </c>
      <c r="GA154" s="45">
        <f t="shared" si="486"/>
        <v>1896250</v>
      </c>
      <c r="GB154" s="45">
        <f t="shared" si="486"/>
        <v>1896250</v>
      </c>
      <c r="GC154" s="45">
        <f t="shared" si="486"/>
        <v>1896250</v>
      </c>
      <c r="GD154" s="45">
        <f t="shared" si="486"/>
        <v>1896250</v>
      </c>
      <c r="GE154" s="45">
        <f t="shared" si="486"/>
        <v>1896250</v>
      </c>
      <c r="GF154" s="45">
        <f t="shared" si="486"/>
        <v>1896250</v>
      </c>
      <c r="GG154" s="45">
        <f t="shared" si="486"/>
        <v>1896250</v>
      </c>
      <c r="GH154" s="45">
        <f t="shared" si="486"/>
        <v>1896250</v>
      </c>
      <c r="GI154" s="45">
        <f t="shared" si="486"/>
        <v>1896250</v>
      </c>
      <c r="GJ154" s="45">
        <f t="shared" si="486"/>
        <v>1896250</v>
      </c>
      <c r="GK154" s="45">
        <f t="shared" si="486"/>
        <v>1896250</v>
      </c>
      <c r="GL154" s="45">
        <f t="shared" si="486"/>
        <v>1896250</v>
      </c>
      <c r="GM154" s="45">
        <f t="shared" si="486"/>
        <v>1896250</v>
      </c>
      <c r="GN154" s="45">
        <f t="shared" si="486"/>
        <v>1896250</v>
      </c>
      <c r="GO154" s="45">
        <f t="shared" si="486"/>
        <v>1896250</v>
      </c>
      <c r="GP154" s="45">
        <f t="shared" si="486"/>
        <v>1896250</v>
      </c>
      <c r="GQ154" s="45">
        <f t="shared" si="486"/>
        <v>1896250</v>
      </c>
      <c r="GR154" s="45">
        <f t="shared" si="486"/>
        <v>1896250</v>
      </c>
      <c r="GS154" s="45">
        <f t="shared" si="486"/>
        <v>1896250</v>
      </c>
      <c r="GT154" s="45">
        <f t="shared" ref="GT154:JE154" si="487">GS154+GT149-GT150</f>
        <v>1896250</v>
      </c>
      <c r="GU154" s="45">
        <f t="shared" si="487"/>
        <v>1896250</v>
      </c>
      <c r="GV154" s="45">
        <f t="shared" si="487"/>
        <v>1896250</v>
      </c>
      <c r="GW154" s="45">
        <f t="shared" si="487"/>
        <v>1896250</v>
      </c>
      <c r="GX154" s="45">
        <f t="shared" si="487"/>
        <v>1896250</v>
      </c>
      <c r="GY154" s="45">
        <f t="shared" si="487"/>
        <v>1896250</v>
      </c>
      <c r="GZ154" s="45">
        <f t="shared" si="487"/>
        <v>1896250</v>
      </c>
      <c r="HA154" s="45">
        <f t="shared" si="487"/>
        <v>1896250</v>
      </c>
      <c r="HB154" s="45">
        <f t="shared" si="487"/>
        <v>1896250</v>
      </c>
      <c r="HC154" s="45">
        <f t="shared" si="487"/>
        <v>1896250</v>
      </c>
      <c r="HD154" s="45">
        <f t="shared" si="487"/>
        <v>1896250</v>
      </c>
      <c r="HE154" s="45">
        <f t="shared" si="487"/>
        <v>1896250</v>
      </c>
      <c r="HF154" s="45">
        <f t="shared" si="487"/>
        <v>1896250</v>
      </c>
      <c r="HG154" s="45">
        <f t="shared" si="487"/>
        <v>1896250</v>
      </c>
      <c r="HH154" s="45">
        <f t="shared" si="487"/>
        <v>1896250</v>
      </c>
      <c r="HI154" s="45">
        <f t="shared" si="487"/>
        <v>1896250</v>
      </c>
      <c r="HJ154" s="45">
        <f t="shared" si="487"/>
        <v>1896250</v>
      </c>
      <c r="HK154" s="45">
        <f t="shared" si="487"/>
        <v>1896250</v>
      </c>
      <c r="HL154" s="45">
        <f t="shared" si="487"/>
        <v>1896250</v>
      </c>
      <c r="HM154" s="45">
        <f t="shared" si="487"/>
        <v>1896250</v>
      </c>
      <c r="HN154" s="45">
        <f t="shared" si="487"/>
        <v>1896250</v>
      </c>
      <c r="HO154" s="45">
        <f t="shared" si="487"/>
        <v>1896250</v>
      </c>
      <c r="HP154" s="45">
        <f t="shared" si="487"/>
        <v>1896250</v>
      </c>
      <c r="HQ154" s="45">
        <f t="shared" si="487"/>
        <v>1896250</v>
      </c>
      <c r="HR154" s="45">
        <f t="shared" si="487"/>
        <v>1896250</v>
      </c>
      <c r="HS154" s="45">
        <f t="shared" si="487"/>
        <v>1896250</v>
      </c>
      <c r="HT154" s="45">
        <f t="shared" si="487"/>
        <v>1896250</v>
      </c>
      <c r="HU154" s="45">
        <f t="shared" si="487"/>
        <v>1896250</v>
      </c>
      <c r="HV154" s="45">
        <f t="shared" si="487"/>
        <v>1896250</v>
      </c>
      <c r="HW154" s="45">
        <f t="shared" si="487"/>
        <v>1896250</v>
      </c>
      <c r="HX154" s="45">
        <f t="shared" si="487"/>
        <v>1896250</v>
      </c>
      <c r="HY154" s="45">
        <f t="shared" si="487"/>
        <v>1896250</v>
      </c>
      <c r="HZ154" s="45">
        <f t="shared" si="487"/>
        <v>1896250</v>
      </c>
      <c r="IA154" s="45">
        <f t="shared" si="487"/>
        <v>1896250</v>
      </c>
      <c r="IB154" s="45">
        <f t="shared" si="487"/>
        <v>1896250</v>
      </c>
      <c r="IC154" s="45">
        <f t="shared" si="487"/>
        <v>1896250</v>
      </c>
      <c r="ID154" s="45">
        <f t="shared" si="487"/>
        <v>1896250</v>
      </c>
      <c r="IE154" s="45">
        <f t="shared" si="487"/>
        <v>1896250</v>
      </c>
      <c r="IF154" s="45">
        <f t="shared" si="487"/>
        <v>1896250</v>
      </c>
      <c r="IG154" s="45">
        <f t="shared" si="487"/>
        <v>1896250</v>
      </c>
      <c r="IH154" s="45">
        <f t="shared" si="487"/>
        <v>1896250</v>
      </c>
      <c r="II154" s="45">
        <f t="shared" si="487"/>
        <v>1896250</v>
      </c>
      <c r="IJ154" s="45">
        <f t="shared" si="487"/>
        <v>1896250</v>
      </c>
      <c r="IK154" s="45">
        <f t="shared" si="487"/>
        <v>1896250</v>
      </c>
      <c r="IL154" s="45">
        <f t="shared" si="487"/>
        <v>1896250</v>
      </c>
      <c r="IM154" s="45">
        <f t="shared" si="487"/>
        <v>1896250</v>
      </c>
      <c r="IN154" s="45">
        <f t="shared" si="487"/>
        <v>1896250</v>
      </c>
      <c r="IO154" s="45">
        <f t="shared" si="487"/>
        <v>1896250</v>
      </c>
      <c r="IP154" s="45">
        <f t="shared" si="487"/>
        <v>1896250</v>
      </c>
      <c r="IQ154" s="45">
        <f t="shared" si="487"/>
        <v>1896250</v>
      </c>
      <c r="IR154" s="45">
        <f t="shared" si="487"/>
        <v>1896250</v>
      </c>
      <c r="IS154" s="45">
        <f t="shared" si="487"/>
        <v>1896250</v>
      </c>
      <c r="IT154" s="45">
        <f t="shared" si="487"/>
        <v>1896250</v>
      </c>
      <c r="IU154" s="45">
        <f t="shared" si="487"/>
        <v>1896250</v>
      </c>
      <c r="IV154" s="45">
        <f t="shared" si="487"/>
        <v>1896250</v>
      </c>
      <c r="IW154" s="45">
        <f t="shared" si="487"/>
        <v>1896250</v>
      </c>
      <c r="IX154" s="45">
        <f t="shared" si="487"/>
        <v>1896250</v>
      </c>
      <c r="IY154" s="45">
        <f t="shared" si="487"/>
        <v>1896250</v>
      </c>
      <c r="IZ154" s="45">
        <f t="shared" si="487"/>
        <v>1896250</v>
      </c>
      <c r="JA154" s="45">
        <f t="shared" si="487"/>
        <v>1896250</v>
      </c>
      <c r="JB154" s="45">
        <f t="shared" si="487"/>
        <v>1896250</v>
      </c>
      <c r="JC154" s="45">
        <f t="shared" si="487"/>
        <v>1896250</v>
      </c>
      <c r="JD154" s="45">
        <f t="shared" si="487"/>
        <v>1896250</v>
      </c>
      <c r="JE154" s="45">
        <f t="shared" si="487"/>
        <v>1896250</v>
      </c>
      <c r="JF154" s="45">
        <f t="shared" ref="JF154:LQ154" si="488">JE154+JF149-JF150</f>
        <v>1896250</v>
      </c>
      <c r="JG154" s="45">
        <f t="shared" si="488"/>
        <v>1896250</v>
      </c>
      <c r="JH154" s="45">
        <f t="shared" si="488"/>
        <v>1896250</v>
      </c>
      <c r="JI154" s="45">
        <f t="shared" si="488"/>
        <v>1896250</v>
      </c>
      <c r="JJ154" s="45">
        <f t="shared" si="488"/>
        <v>1896250</v>
      </c>
      <c r="JK154" s="45">
        <f t="shared" si="488"/>
        <v>1896250</v>
      </c>
      <c r="JL154" s="45">
        <f t="shared" si="488"/>
        <v>1896250</v>
      </c>
      <c r="JM154" s="45">
        <f t="shared" si="488"/>
        <v>1896250</v>
      </c>
      <c r="JN154" s="45">
        <f t="shared" si="488"/>
        <v>1896250</v>
      </c>
      <c r="JO154" s="45">
        <f t="shared" si="488"/>
        <v>1896250</v>
      </c>
      <c r="JP154" s="45">
        <f t="shared" si="488"/>
        <v>1896250</v>
      </c>
      <c r="JQ154" s="45">
        <f t="shared" si="488"/>
        <v>1896250</v>
      </c>
      <c r="JR154" s="45">
        <f t="shared" si="488"/>
        <v>1896250</v>
      </c>
      <c r="JS154" s="45">
        <f t="shared" si="488"/>
        <v>1896250</v>
      </c>
      <c r="JT154" s="45">
        <f t="shared" si="488"/>
        <v>1896250</v>
      </c>
      <c r="JU154" s="45">
        <f t="shared" si="488"/>
        <v>1896250</v>
      </c>
      <c r="JV154" s="45">
        <f t="shared" si="488"/>
        <v>1896250</v>
      </c>
      <c r="JW154" s="45">
        <f t="shared" si="488"/>
        <v>1896250</v>
      </c>
      <c r="JX154" s="45">
        <f t="shared" si="488"/>
        <v>1896250</v>
      </c>
      <c r="JY154" s="45">
        <f t="shared" si="488"/>
        <v>1896250</v>
      </c>
      <c r="JZ154" s="45">
        <f t="shared" si="488"/>
        <v>1896250</v>
      </c>
      <c r="KA154" s="45">
        <f t="shared" si="488"/>
        <v>1896250</v>
      </c>
      <c r="KB154" s="45">
        <f t="shared" si="488"/>
        <v>1896250</v>
      </c>
      <c r="KC154" s="45">
        <f t="shared" si="488"/>
        <v>1896250</v>
      </c>
      <c r="KD154" s="45">
        <f t="shared" si="488"/>
        <v>1896250</v>
      </c>
      <c r="KE154" s="45">
        <f t="shared" si="488"/>
        <v>1896250</v>
      </c>
      <c r="KF154" s="45">
        <f t="shared" si="488"/>
        <v>1896250</v>
      </c>
      <c r="KG154" s="45">
        <f t="shared" si="488"/>
        <v>1896250</v>
      </c>
      <c r="KH154" s="45">
        <f t="shared" si="488"/>
        <v>1896250</v>
      </c>
      <c r="KI154" s="45">
        <f t="shared" si="488"/>
        <v>1896250</v>
      </c>
      <c r="KJ154" s="45">
        <f t="shared" si="488"/>
        <v>1896250</v>
      </c>
      <c r="KK154" s="45">
        <f t="shared" si="488"/>
        <v>1896250</v>
      </c>
      <c r="KL154" s="45">
        <f t="shared" si="488"/>
        <v>1896250</v>
      </c>
      <c r="KM154" s="45">
        <f t="shared" si="488"/>
        <v>1896250</v>
      </c>
      <c r="KN154" s="45">
        <f t="shared" si="488"/>
        <v>1896250</v>
      </c>
      <c r="KO154" s="45">
        <f t="shared" si="488"/>
        <v>1896250</v>
      </c>
      <c r="KP154" s="45">
        <f t="shared" si="488"/>
        <v>1896250</v>
      </c>
      <c r="KQ154" s="45">
        <f t="shared" si="488"/>
        <v>1896250</v>
      </c>
      <c r="KR154" s="45">
        <f t="shared" si="488"/>
        <v>1896250</v>
      </c>
      <c r="KS154" s="45">
        <f t="shared" si="488"/>
        <v>1896250</v>
      </c>
      <c r="KT154" s="45">
        <f t="shared" si="488"/>
        <v>1896250</v>
      </c>
      <c r="KU154" s="45">
        <f t="shared" si="488"/>
        <v>1896250</v>
      </c>
      <c r="KV154" s="45">
        <f t="shared" si="488"/>
        <v>1896250</v>
      </c>
      <c r="KW154" s="45">
        <f t="shared" si="488"/>
        <v>1896250</v>
      </c>
      <c r="KX154" s="45">
        <f t="shared" si="488"/>
        <v>1896250</v>
      </c>
      <c r="KY154" s="45">
        <f t="shared" si="488"/>
        <v>1896250</v>
      </c>
      <c r="KZ154" s="45">
        <f t="shared" si="488"/>
        <v>1896250</v>
      </c>
      <c r="LA154" s="45">
        <f t="shared" si="488"/>
        <v>1896250</v>
      </c>
      <c r="LB154" s="45">
        <f t="shared" si="488"/>
        <v>1896250</v>
      </c>
      <c r="LC154" s="45">
        <f t="shared" si="488"/>
        <v>1896250</v>
      </c>
      <c r="LD154" s="45">
        <f t="shared" si="488"/>
        <v>1896250</v>
      </c>
      <c r="LE154" s="45">
        <f t="shared" si="488"/>
        <v>1896250</v>
      </c>
      <c r="LF154" s="45">
        <f t="shared" si="488"/>
        <v>1896250</v>
      </c>
      <c r="LG154" s="45">
        <f t="shared" si="488"/>
        <v>1896250</v>
      </c>
      <c r="LH154" s="45">
        <f t="shared" si="488"/>
        <v>1896250</v>
      </c>
      <c r="LI154" s="45">
        <f t="shared" si="488"/>
        <v>1896250</v>
      </c>
      <c r="LJ154" s="45">
        <f t="shared" si="488"/>
        <v>1896250</v>
      </c>
      <c r="LK154" s="45">
        <f t="shared" si="488"/>
        <v>1896250</v>
      </c>
      <c r="LL154" s="45">
        <f t="shared" si="488"/>
        <v>1896250</v>
      </c>
      <c r="LM154" s="45">
        <f t="shared" si="488"/>
        <v>1896250</v>
      </c>
      <c r="LN154" s="45">
        <f t="shared" si="488"/>
        <v>1896250</v>
      </c>
      <c r="LO154" s="45">
        <f t="shared" si="488"/>
        <v>1896250</v>
      </c>
      <c r="LP154" s="45">
        <f t="shared" si="488"/>
        <v>1896250</v>
      </c>
      <c r="LQ154" s="45">
        <f t="shared" si="488"/>
        <v>1896250</v>
      </c>
      <c r="LR154" s="45">
        <f t="shared" ref="LR154:LT154" si="489">LQ154+LR149-LR150</f>
        <v>1896250</v>
      </c>
      <c r="LS154" s="45">
        <f t="shared" si="489"/>
        <v>1896250</v>
      </c>
      <c r="LT154" s="45">
        <f t="shared" si="489"/>
        <v>1896250</v>
      </c>
      <c r="LU154" s="45"/>
      <c r="LV154" s="45"/>
      <c r="LW154" s="45"/>
      <c r="LX154" s="45"/>
      <c r="LY154" s="45"/>
      <c r="LZ154" s="45"/>
      <c r="MA154" s="45"/>
      <c r="MB154" s="45"/>
      <c r="MC154" s="45"/>
      <c r="MD154" s="45"/>
      <c r="ME154" s="45"/>
      <c r="MF154" s="45"/>
      <c r="MG154" s="45"/>
      <c r="MH154" s="45"/>
      <c r="MI154" s="45"/>
      <c r="MJ154" s="45"/>
      <c r="MK154" s="45"/>
      <c r="ML154" s="45"/>
      <c r="MM154" s="45"/>
      <c r="MN154" s="45"/>
      <c r="MO154" s="45"/>
      <c r="MP154" s="45"/>
      <c r="MQ154" s="45"/>
      <c r="MR154" s="45"/>
      <c r="MS154" s="45"/>
      <c r="MT154" s="45"/>
      <c r="MU154" s="45"/>
      <c r="MV154" s="45"/>
      <c r="MW154" s="45"/>
      <c r="MX154" s="45"/>
      <c r="MY154" s="45"/>
      <c r="MZ154" s="45"/>
      <c r="NA154" s="45"/>
      <c r="NB154" s="45"/>
      <c r="NC154" s="45"/>
      <c r="ND154" s="45"/>
      <c r="NE154" s="45"/>
      <c r="NF154" s="45"/>
      <c r="NG154" s="45"/>
      <c r="NH154" s="45"/>
      <c r="NI154" s="45"/>
      <c r="NJ154" s="45"/>
      <c r="NK154" s="45"/>
      <c r="NL154" s="45"/>
      <c r="NM154" s="45"/>
      <c r="NN154" s="45"/>
      <c r="NO154" s="45"/>
      <c r="NP154" s="45"/>
      <c r="NQ154" s="45"/>
      <c r="NR154" s="45"/>
      <c r="NS154" s="45"/>
      <c r="NT154" s="45"/>
      <c r="NU154" s="45"/>
      <c r="NV154" s="45"/>
      <c r="NW154" s="45"/>
      <c r="NX154" s="45"/>
      <c r="NY154" s="45"/>
      <c r="NZ154" s="45"/>
      <c r="OA154" s="45"/>
      <c r="OB154" s="45"/>
      <c r="OC154" s="45"/>
      <c r="OD154" s="45"/>
      <c r="OE154" s="45"/>
      <c r="OF154" s="45"/>
      <c r="OG154" s="45"/>
      <c r="OH154" s="45"/>
      <c r="OI154" s="45"/>
      <c r="OJ154" s="45"/>
      <c r="OK154" s="45"/>
      <c r="OL154" s="45"/>
      <c r="OM154" s="45"/>
      <c r="ON154" s="45"/>
      <c r="OO154" s="45"/>
      <c r="OP154" s="45"/>
      <c r="OQ154" s="45"/>
      <c r="OR154" s="45"/>
      <c r="OS154" s="45"/>
      <c r="OT154" s="45"/>
      <c r="OU154" s="45"/>
      <c r="OV154" s="45"/>
      <c r="OW154" s="45"/>
      <c r="OX154" s="45"/>
      <c r="OY154" s="45"/>
      <c r="OZ154" s="45"/>
      <c r="PA154" s="45"/>
      <c r="PB154" s="45"/>
      <c r="PC154" s="45"/>
      <c r="PD154" s="45"/>
      <c r="PE154" s="45"/>
      <c r="PF154" s="45"/>
      <c r="PG154" s="45"/>
      <c r="PH154" s="45"/>
      <c r="PI154" s="45"/>
      <c r="PJ154" s="45"/>
      <c r="PK154" s="45"/>
      <c r="PL154" s="45"/>
      <c r="PM154" s="45"/>
      <c r="PN154" s="45"/>
      <c r="PO154" s="45"/>
      <c r="PP154" s="45"/>
      <c r="PQ154" s="45"/>
      <c r="PR154" s="45"/>
      <c r="PS154" s="45"/>
      <c r="PT154" s="45"/>
      <c r="PU154" s="45"/>
      <c r="PV154" s="45"/>
      <c r="PW154" s="45"/>
      <c r="PX154" s="45"/>
      <c r="PY154" s="45"/>
      <c r="PZ154" s="45"/>
      <c r="QA154" s="45"/>
      <c r="QB154" s="45"/>
      <c r="QC154" s="45"/>
      <c r="QD154" s="45"/>
      <c r="QE154" s="45"/>
      <c r="QF154" s="45"/>
      <c r="QG154" s="45"/>
      <c r="QH154" s="45"/>
      <c r="QI154" s="45"/>
      <c r="QJ154" s="45"/>
      <c r="QK154" s="45"/>
      <c r="QL154" s="45"/>
      <c r="QM154" s="45"/>
      <c r="QN154" s="45"/>
      <c r="QO154" s="45"/>
      <c r="QP154" s="45"/>
      <c r="QQ154" s="45"/>
      <c r="QR154" s="45"/>
      <c r="QS154" s="45"/>
      <c r="QT154" s="45"/>
      <c r="QU154" s="45"/>
    </row>
    <row r="155" spans="1:463" outlineLevel="1">
      <c r="C155" s="75" t="s">
        <v>475</v>
      </c>
      <c r="D155" s="7"/>
      <c r="E155" s="50" t="s">
        <v>95</v>
      </c>
      <c r="H155" s="70"/>
      <c r="I155" s="45">
        <v>0</v>
      </c>
      <c r="J155" s="45">
        <v>0</v>
      </c>
      <c r="K155" s="45">
        <v>0</v>
      </c>
      <c r="L155" s="45">
        <v>0</v>
      </c>
      <c r="M155" s="45">
        <v>0</v>
      </c>
      <c r="N155" s="45">
        <v>0</v>
      </c>
      <c r="O155" s="45">
        <v>0</v>
      </c>
      <c r="P155" s="45">
        <v>0</v>
      </c>
      <c r="Q155" s="45">
        <v>0</v>
      </c>
      <c r="R155" s="45">
        <v>0</v>
      </c>
      <c r="S155" s="45">
        <v>0</v>
      </c>
      <c r="T155" s="45">
        <v>0</v>
      </c>
      <c r="U155" s="45">
        <v>0</v>
      </c>
      <c r="V155" s="45">
        <v>0</v>
      </c>
      <c r="W155" s="45">
        <v>0</v>
      </c>
      <c r="X155" s="45">
        <v>0</v>
      </c>
      <c r="Y155" s="45">
        <v>0</v>
      </c>
      <c r="Z155" s="45">
        <v>0</v>
      </c>
      <c r="AA155" s="45">
        <f t="shared" ref="AA155" si="490">MIN(AA152,SUM(AB151:AM151)*-1)</f>
        <v>30675.380747890464</v>
      </c>
      <c r="AB155" s="45">
        <f t="shared" ref="AB155" si="491">MIN(AB152,SUM(AC151:AN151)*-1)</f>
        <v>30675.380747890464</v>
      </c>
      <c r="AC155" s="45">
        <f t="shared" ref="AC155" si="492">MIN(AC152,SUM(AD151:AO151)*-1)</f>
        <v>30675.380747890464</v>
      </c>
      <c r="AD155" s="45">
        <f t="shared" ref="AD155" si="493">MIN(AD152,SUM(AE151:AP151)*-1)</f>
        <v>46909.983574143393</v>
      </c>
      <c r="AE155" s="45">
        <f t="shared" ref="AE155" si="494">MIN(AE152,SUM(AF151:AQ151)*-1)</f>
        <v>46909.983574143393</v>
      </c>
      <c r="AF155" s="45">
        <f t="shared" ref="AF155:CQ155" si="495">MIN(AF152,SUM(AG151:AR151)*-1)</f>
        <v>46909.983574143393</v>
      </c>
      <c r="AG155" s="45">
        <f t="shared" si="495"/>
        <v>63636.511100634612</v>
      </c>
      <c r="AH155" s="45">
        <f t="shared" si="495"/>
        <v>63636.511100634612</v>
      </c>
      <c r="AI155" s="45">
        <f t="shared" si="495"/>
        <v>63636.511100634612</v>
      </c>
      <c r="AJ155" s="45">
        <f t="shared" si="495"/>
        <v>65951.633948494957</v>
      </c>
      <c r="AK155" s="45">
        <f t="shared" si="495"/>
        <v>65951.633948494957</v>
      </c>
      <c r="AL155" s="45">
        <f t="shared" si="495"/>
        <v>65951.633948494957</v>
      </c>
      <c r="AM155" s="45">
        <f t="shared" si="495"/>
        <v>67950.034408768304</v>
      </c>
      <c r="AN155" s="45">
        <f t="shared" si="495"/>
        <v>67950.034408768304</v>
      </c>
      <c r="AO155" s="45">
        <f t="shared" si="495"/>
        <v>67950.034408768304</v>
      </c>
      <c r="AP155" s="45">
        <f t="shared" si="495"/>
        <v>70008.988401388371</v>
      </c>
      <c r="AQ155" s="45">
        <f t="shared" si="495"/>
        <v>70008.988401388371</v>
      </c>
      <c r="AR155" s="45">
        <f t="shared" si="495"/>
        <v>70008.988401388371</v>
      </c>
      <c r="AS155" s="45">
        <f t="shared" si="495"/>
        <v>72130.330758938828</v>
      </c>
      <c r="AT155" s="45">
        <f t="shared" si="495"/>
        <v>72130.330758938828</v>
      </c>
      <c r="AU155" s="45">
        <f t="shared" si="495"/>
        <v>72130.330758938828</v>
      </c>
      <c r="AV155" s="45">
        <f t="shared" si="495"/>
        <v>74315.951911265409</v>
      </c>
      <c r="AW155" s="45">
        <f t="shared" si="495"/>
        <v>74315.951911265409</v>
      </c>
      <c r="AX155" s="45">
        <f t="shared" si="495"/>
        <v>74315.951911265409</v>
      </c>
      <c r="AY155" s="45">
        <f t="shared" si="495"/>
        <v>76567.799570128656</v>
      </c>
      <c r="AZ155" s="45">
        <f t="shared" si="495"/>
        <v>76567.799570128656</v>
      </c>
      <c r="BA155" s="45">
        <f t="shared" si="495"/>
        <v>76567.799570128656</v>
      </c>
      <c r="BB155" s="45">
        <f t="shared" si="495"/>
        <v>78887.880464903123</v>
      </c>
      <c r="BC155" s="45">
        <f t="shared" si="495"/>
        <v>78887.880464903123</v>
      </c>
      <c r="BD155" s="45">
        <f t="shared" si="495"/>
        <v>78887.880464903123</v>
      </c>
      <c r="BE155" s="45">
        <f t="shared" si="495"/>
        <v>81278.262130870149</v>
      </c>
      <c r="BF155" s="45">
        <f t="shared" si="495"/>
        <v>81278.262130870149</v>
      </c>
      <c r="BG155" s="45">
        <f t="shared" si="495"/>
        <v>81278.262130870149</v>
      </c>
      <c r="BH155" s="45">
        <f t="shared" si="495"/>
        <v>83741.074751697655</v>
      </c>
      <c r="BI155" s="45">
        <f t="shared" si="495"/>
        <v>83741.074751697655</v>
      </c>
      <c r="BJ155" s="45">
        <f t="shared" si="495"/>
        <v>83741.074751697655</v>
      </c>
      <c r="BK155" s="45">
        <f t="shared" si="495"/>
        <v>86278.51305774886</v>
      </c>
      <c r="BL155" s="45">
        <f t="shared" si="495"/>
        <v>86278.51305774886</v>
      </c>
      <c r="BM155" s="45">
        <f t="shared" si="495"/>
        <v>86278.51305774886</v>
      </c>
      <c r="BN155" s="45">
        <f t="shared" si="495"/>
        <v>88892.838281911711</v>
      </c>
      <c r="BO155" s="45">
        <f t="shared" si="495"/>
        <v>88892.838281911711</v>
      </c>
      <c r="BP155" s="45">
        <f t="shared" si="495"/>
        <v>88892.838281911711</v>
      </c>
      <c r="BQ155" s="45">
        <f t="shared" si="495"/>
        <v>91586.380174691934</v>
      </c>
      <c r="BR155" s="45">
        <f t="shared" si="495"/>
        <v>91586.380174691934</v>
      </c>
      <c r="BS155" s="45">
        <f t="shared" si="495"/>
        <v>91586.380174691934</v>
      </c>
      <c r="BT155" s="45">
        <f t="shared" si="495"/>
        <v>94361.539080365284</v>
      </c>
      <c r="BU155" s="45">
        <f t="shared" si="495"/>
        <v>94361.539080365284</v>
      </c>
      <c r="BV155" s="45">
        <f t="shared" si="495"/>
        <v>94361.539080365284</v>
      </c>
      <c r="BW155" s="45">
        <f t="shared" si="495"/>
        <v>97220.788076039418</v>
      </c>
      <c r="BX155" s="45">
        <f t="shared" si="495"/>
        <v>97220.788076039418</v>
      </c>
      <c r="BY155" s="45">
        <f t="shared" si="495"/>
        <v>97220.788076039418</v>
      </c>
      <c r="BZ155" s="45">
        <f t="shared" si="495"/>
        <v>100166.67517553151</v>
      </c>
      <c r="CA155" s="45">
        <f t="shared" si="495"/>
        <v>100166.67517553151</v>
      </c>
      <c r="CB155" s="45">
        <f t="shared" si="495"/>
        <v>100166.67517553151</v>
      </c>
      <c r="CC155" s="45">
        <f t="shared" si="495"/>
        <v>103201.82560002527</v>
      </c>
      <c r="CD155" s="45">
        <f t="shared" si="495"/>
        <v>103201.82560002527</v>
      </c>
      <c r="CE155" s="45">
        <f t="shared" si="495"/>
        <v>103201.82560002527</v>
      </c>
      <c r="CF155" s="45">
        <f t="shared" si="495"/>
        <v>106328.94411753163</v>
      </c>
      <c r="CG155" s="45">
        <f t="shared" si="495"/>
        <v>106328.94411753163</v>
      </c>
      <c r="CH155" s="45">
        <f t="shared" si="495"/>
        <v>106328.94411753163</v>
      </c>
      <c r="CI155" s="45">
        <f t="shared" si="495"/>
        <v>109550.81745323697</v>
      </c>
      <c r="CJ155" s="45">
        <f t="shared" si="495"/>
        <v>109550.81745323697</v>
      </c>
      <c r="CK155" s="45">
        <f t="shared" si="495"/>
        <v>109550.81745323697</v>
      </c>
      <c r="CL155" s="45">
        <f t="shared" si="495"/>
        <v>112870.31677288751</v>
      </c>
      <c r="CM155" s="45">
        <f t="shared" si="495"/>
        <v>112870.31677288751</v>
      </c>
      <c r="CN155" s="45">
        <f t="shared" si="495"/>
        <v>112870.31677288751</v>
      </c>
      <c r="CO155" s="45">
        <f t="shared" si="495"/>
        <v>116290.40024142279</v>
      </c>
      <c r="CP155" s="45">
        <f t="shared" si="495"/>
        <v>116290.40024142279</v>
      </c>
      <c r="CQ155" s="45">
        <f t="shared" si="495"/>
        <v>116290.40024142279</v>
      </c>
      <c r="CR155" s="45">
        <f t="shared" ref="CR155:FC155" si="496">MIN(CR152,SUM(CS151:DD151)*-1)</f>
        <v>119814.11565913814</v>
      </c>
      <c r="CS155" s="45">
        <f t="shared" si="496"/>
        <v>119814.11565913814</v>
      </c>
      <c r="CT155" s="45">
        <f t="shared" si="496"/>
        <v>119814.11565913814</v>
      </c>
      <c r="CU155" s="45">
        <f t="shared" si="496"/>
        <v>123444.60317772569</v>
      </c>
      <c r="CV155" s="45">
        <f t="shared" si="496"/>
        <v>123444.60317772569</v>
      </c>
      <c r="CW155" s="45">
        <f t="shared" si="496"/>
        <v>123444.60317772569</v>
      </c>
      <c r="CX155" s="45">
        <f t="shared" si="496"/>
        <v>127185.09809861395</v>
      </c>
      <c r="CY155" s="45">
        <f t="shared" si="496"/>
        <v>127185.09809861395</v>
      </c>
      <c r="CZ155" s="45">
        <f t="shared" si="496"/>
        <v>127185.09809861395</v>
      </c>
      <c r="DA155" s="45">
        <f t="shared" si="496"/>
        <v>131038.93375610004</v>
      </c>
      <c r="DB155" s="45">
        <f t="shared" si="496"/>
        <v>131038.93375610004</v>
      </c>
      <c r="DC155" s="45">
        <f t="shared" si="496"/>
        <v>131038.93375610004</v>
      </c>
      <c r="DD155" s="45">
        <f t="shared" si="496"/>
        <v>135009.54448784364</v>
      </c>
      <c r="DE155" s="45">
        <f t="shared" si="496"/>
        <v>135009.54448784364</v>
      </c>
      <c r="DF155" s="45">
        <f t="shared" si="496"/>
        <v>135009.54448784364</v>
      </c>
      <c r="DG155" s="45">
        <f t="shared" si="496"/>
        <v>139100.46869536978</v>
      </c>
      <c r="DH155" s="45">
        <f t="shared" si="496"/>
        <v>139100.46869536978</v>
      </c>
      <c r="DI155" s="45">
        <f t="shared" si="496"/>
        <v>139100.46869536978</v>
      </c>
      <c r="DJ155" s="45">
        <f t="shared" si="496"/>
        <v>143315.35199730817</v>
      </c>
      <c r="DK155" s="45">
        <f t="shared" si="496"/>
        <v>143315.35199730817</v>
      </c>
      <c r="DL155" s="45">
        <f t="shared" si="496"/>
        <v>143315.35199730817</v>
      </c>
      <c r="DM155" s="45">
        <f t="shared" si="496"/>
        <v>147657.95047817862</v>
      </c>
      <c r="DN155" s="45">
        <f t="shared" si="496"/>
        <v>147657.95047817862</v>
      </c>
      <c r="DO155" s="45">
        <f t="shared" si="496"/>
        <v>147657.95047817862</v>
      </c>
      <c r="DP155" s="45">
        <f t="shared" si="496"/>
        <v>152132.1340356179</v>
      </c>
      <c r="DQ155" s="45">
        <f t="shared" si="496"/>
        <v>152132.1340356179</v>
      </c>
      <c r="DR155" s="45">
        <f t="shared" si="496"/>
        <v>152132.1340356179</v>
      </c>
      <c r="DS155" s="45">
        <f t="shared" si="496"/>
        <v>156741.88982903116</v>
      </c>
      <c r="DT155" s="45">
        <f t="shared" si="496"/>
        <v>156741.88982903116</v>
      </c>
      <c r="DU155" s="45">
        <f t="shared" si="496"/>
        <v>156741.88982903116</v>
      </c>
      <c r="DV155" s="45">
        <f t="shared" si="496"/>
        <v>161491.32583274064</v>
      </c>
      <c r="DW155" s="45">
        <f t="shared" si="496"/>
        <v>161491.32583274064</v>
      </c>
      <c r="DX155" s="45">
        <f t="shared" si="496"/>
        <v>161491.32583274064</v>
      </c>
      <c r="DY155" s="45">
        <f t="shared" si="496"/>
        <v>166384.67449679849</v>
      </c>
      <c r="DZ155" s="45">
        <f t="shared" si="496"/>
        <v>166384.67449679849</v>
      </c>
      <c r="EA155" s="45">
        <f t="shared" si="496"/>
        <v>166384.67449679849</v>
      </c>
      <c r="EB155" s="45">
        <f t="shared" si="496"/>
        <v>171426.29651872598</v>
      </c>
      <c r="EC155" s="45">
        <f t="shared" si="496"/>
        <v>171426.29651872598</v>
      </c>
      <c r="ED155" s="45">
        <f t="shared" si="496"/>
        <v>171426.29651872598</v>
      </c>
      <c r="EE155" s="45">
        <f t="shared" si="496"/>
        <v>176620.68472953991</v>
      </c>
      <c r="EF155" s="45">
        <f t="shared" si="496"/>
        <v>176620.68472953991</v>
      </c>
      <c r="EG155" s="45">
        <f t="shared" si="496"/>
        <v>176620.68472953991</v>
      </c>
      <c r="EH155" s="45">
        <f t="shared" si="496"/>
        <v>181972.46809752972</v>
      </c>
      <c r="EI155" s="45">
        <f t="shared" si="496"/>
        <v>181972.46809752972</v>
      </c>
      <c r="EJ155" s="45">
        <f t="shared" si="496"/>
        <v>181972.46809752972</v>
      </c>
      <c r="EK155" s="45">
        <f t="shared" si="496"/>
        <v>187486.41585335298</v>
      </c>
      <c r="EL155" s="45">
        <f t="shared" si="496"/>
        <v>187486.41585335298</v>
      </c>
      <c r="EM155" s="45">
        <f t="shared" si="496"/>
        <v>187486.41585335298</v>
      </c>
      <c r="EN155" s="45">
        <f t="shared" si="496"/>
        <v>193167.44174012542</v>
      </c>
      <c r="EO155" s="45">
        <f t="shared" si="496"/>
        <v>193167.44174012542</v>
      </c>
      <c r="EP155" s="45">
        <f t="shared" si="496"/>
        <v>193167.44174012542</v>
      </c>
      <c r="EQ155" s="45">
        <f t="shared" si="496"/>
        <v>199020.60839229292</v>
      </c>
      <c r="ER155" s="45">
        <f t="shared" si="496"/>
        <v>199020.60839229292</v>
      </c>
      <c r="ES155" s="45">
        <f t="shared" si="496"/>
        <v>199020.60839229292</v>
      </c>
      <c r="ET155" s="45">
        <f t="shared" si="496"/>
        <v>205051.13184718782</v>
      </c>
      <c r="EU155" s="45">
        <f t="shared" si="496"/>
        <v>205051.13184718782</v>
      </c>
      <c r="EV155" s="45">
        <f t="shared" si="496"/>
        <v>205051.13184718782</v>
      </c>
      <c r="EW155" s="45">
        <f t="shared" si="496"/>
        <v>211264.38619328945</v>
      </c>
      <c r="EX155" s="45">
        <f t="shared" si="496"/>
        <v>211264.38619328945</v>
      </c>
      <c r="EY155" s="45">
        <f t="shared" si="496"/>
        <v>211264.38619328945</v>
      </c>
      <c r="EZ155" s="45">
        <f t="shared" si="496"/>
        <v>217665.9083593323</v>
      </c>
      <c r="FA155" s="45">
        <f t="shared" si="496"/>
        <v>217665.9083593323</v>
      </c>
      <c r="FB155" s="45">
        <f t="shared" si="496"/>
        <v>217665.9083593323</v>
      </c>
      <c r="FC155" s="45">
        <f t="shared" si="496"/>
        <v>224261.40304852842</v>
      </c>
      <c r="FD155" s="45">
        <f t="shared" ref="FD155:HO155" si="497">MIN(FD152,SUM(FE151:FP151)*-1)</f>
        <v>224261.40304852842</v>
      </c>
      <c r="FE155" s="45">
        <f t="shared" si="497"/>
        <v>224261.40304852842</v>
      </c>
      <c r="FF155" s="45">
        <f t="shared" si="497"/>
        <v>231056.74782230187</v>
      </c>
      <c r="FG155" s="45">
        <f t="shared" si="497"/>
        <v>231056.74782230187</v>
      </c>
      <c r="FH155" s="45">
        <f t="shared" si="497"/>
        <v>231056.74782230187</v>
      </c>
      <c r="FI155" s="45">
        <f t="shared" si="497"/>
        <v>238057.99833806546</v>
      </c>
      <c r="FJ155" s="45">
        <f t="shared" si="497"/>
        <v>238057.99833806546</v>
      </c>
      <c r="FK155" s="45">
        <f t="shared" si="497"/>
        <v>238057.99833806546</v>
      </c>
      <c r="FL155" s="45">
        <f t="shared" si="497"/>
        <v>245271.39374570717</v>
      </c>
      <c r="FM155" s="45">
        <f t="shared" si="497"/>
        <v>245271.39374570717</v>
      </c>
      <c r="FN155" s="45">
        <f t="shared" si="497"/>
        <v>245271.39374570717</v>
      </c>
      <c r="FO155" s="45">
        <f t="shared" si="497"/>
        <v>252703.36224759585</v>
      </c>
      <c r="FP155" s="45">
        <f t="shared" si="497"/>
        <v>252703.36224759585</v>
      </c>
      <c r="FQ155" s="45">
        <f t="shared" si="497"/>
        <v>252703.36224759585</v>
      </c>
      <c r="FR155" s="45">
        <f t="shared" si="497"/>
        <v>260360.52682706021</v>
      </c>
      <c r="FS155" s="45">
        <f t="shared" si="497"/>
        <v>260360.52682706021</v>
      </c>
      <c r="FT155" s="45">
        <f t="shared" si="497"/>
        <v>260360.52682706021</v>
      </c>
      <c r="FU155" s="45">
        <f t="shared" si="497"/>
        <v>268249.71115044696</v>
      </c>
      <c r="FV155" s="45">
        <f t="shared" si="497"/>
        <v>268249.71115044696</v>
      </c>
      <c r="FW155" s="45">
        <f t="shared" si="497"/>
        <v>268249.71115044696</v>
      </c>
      <c r="FX155" s="45">
        <f t="shared" si="497"/>
        <v>276377.94564801664</v>
      </c>
      <c r="FY155" s="45">
        <f t="shared" si="497"/>
        <v>276377.94564801664</v>
      </c>
      <c r="FZ155" s="45">
        <f t="shared" si="497"/>
        <v>276377.94564801664</v>
      </c>
      <c r="GA155" s="45">
        <f t="shared" si="497"/>
        <v>284752.47377909726</v>
      </c>
      <c r="GB155" s="45">
        <f t="shared" si="497"/>
        <v>284752.47377909726</v>
      </c>
      <c r="GC155" s="45">
        <f t="shared" si="497"/>
        <v>284752.47377909726</v>
      </c>
      <c r="GD155" s="45">
        <f t="shared" si="497"/>
        <v>293380.75848707766</v>
      </c>
      <c r="GE155" s="45">
        <f t="shared" si="497"/>
        <v>293380.75848707766</v>
      </c>
      <c r="GF155" s="45">
        <f t="shared" si="497"/>
        <v>293380.75848707766</v>
      </c>
      <c r="GG155" s="45">
        <f t="shared" si="497"/>
        <v>302270.48884999461</v>
      </c>
      <c r="GH155" s="45">
        <f t="shared" si="497"/>
        <v>302270.48884999461</v>
      </c>
      <c r="GI155" s="45">
        <f t="shared" si="497"/>
        <v>302270.48884999461</v>
      </c>
      <c r="GJ155" s="45">
        <f t="shared" si="497"/>
        <v>311429.58693263831</v>
      </c>
      <c r="GK155" s="45">
        <f t="shared" si="497"/>
        <v>311429.58693263831</v>
      </c>
      <c r="GL155" s="45">
        <f t="shared" si="497"/>
        <v>311429.58693263831</v>
      </c>
      <c r="GM155" s="45">
        <f t="shared" si="497"/>
        <v>320866.21484628419</v>
      </c>
      <c r="GN155" s="45">
        <f t="shared" si="497"/>
        <v>320866.21484628419</v>
      </c>
      <c r="GO155" s="45">
        <f t="shared" si="497"/>
        <v>320866.21484628419</v>
      </c>
      <c r="GP155" s="45">
        <f t="shared" si="497"/>
        <v>330588.78202234145</v>
      </c>
      <c r="GQ155" s="45">
        <f t="shared" si="497"/>
        <v>330588.78202234145</v>
      </c>
      <c r="GR155" s="45">
        <f t="shared" si="497"/>
        <v>330588.78202234145</v>
      </c>
      <c r="GS155" s="45">
        <f t="shared" si="497"/>
        <v>340605.95270640036</v>
      </c>
      <c r="GT155" s="45">
        <f t="shared" si="497"/>
        <v>340605.95270640036</v>
      </c>
      <c r="GU155" s="45">
        <f t="shared" si="497"/>
        <v>340605.95270640036</v>
      </c>
      <c r="GV155" s="45">
        <f t="shared" si="497"/>
        <v>350926.65367935703</v>
      </c>
      <c r="GW155" s="45">
        <f t="shared" si="497"/>
        <v>350926.65367935703</v>
      </c>
      <c r="GX155" s="45">
        <f t="shared" si="497"/>
        <v>350926.65367935703</v>
      </c>
      <c r="GY155" s="45">
        <f t="shared" si="497"/>
        <v>361560.08221249521</v>
      </c>
      <c r="GZ155" s="45">
        <f t="shared" si="497"/>
        <v>361560.08221249521</v>
      </c>
      <c r="HA155" s="45">
        <f t="shared" si="497"/>
        <v>361560.08221249521</v>
      </c>
      <c r="HB155" s="45">
        <f t="shared" si="497"/>
        <v>372515.71426361601</v>
      </c>
      <c r="HC155" s="45">
        <f t="shared" si="497"/>
        <v>372515.71426361601</v>
      </c>
      <c r="HD155" s="45">
        <f t="shared" si="497"/>
        <v>372515.71426361601</v>
      </c>
      <c r="HE155" s="45">
        <f t="shared" si="497"/>
        <v>383803.31292151782</v>
      </c>
      <c r="HF155" s="45">
        <f t="shared" si="497"/>
        <v>383803.31292151782</v>
      </c>
      <c r="HG155" s="45">
        <f t="shared" si="497"/>
        <v>383803.31292151782</v>
      </c>
      <c r="HH155" s="45">
        <f t="shared" si="497"/>
        <v>395432.93710635277</v>
      </c>
      <c r="HI155" s="45">
        <f t="shared" si="497"/>
        <v>395432.93710635277</v>
      </c>
      <c r="HJ155" s="45">
        <f t="shared" si="497"/>
        <v>395432.93710635277</v>
      </c>
      <c r="HK155" s="45">
        <f t="shared" si="497"/>
        <v>407414.95053361234</v>
      </c>
      <c r="HL155" s="45">
        <f t="shared" si="497"/>
        <v>407414.95053361234</v>
      </c>
      <c r="HM155" s="45">
        <f t="shared" si="497"/>
        <v>407414.95053361234</v>
      </c>
      <c r="HN155" s="45">
        <f t="shared" si="497"/>
        <v>419760.03094973136</v>
      </c>
      <c r="HO155" s="45">
        <f t="shared" si="497"/>
        <v>419760.03094973136</v>
      </c>
      <c r="HP155" s="45">
        <f t="shared" ref="HP155:KA155" si="498">MIN(HP152,SUM(HQ151:IB151)*-1)</f>
        <v>419760.03094973136</v>
      </c>
      <c r="HQ155" s="45">
        <f t="shared" si="498"/>
        <v>432479.17964753916</v>
      </c>
      <c r="HR155" s="45">
        <f t="shared" si="498"/>
        <v>432479.17964753916</v>
      </c>
      <c r="HS155" s="45">
        <f t="shared" si="498"/>
        <v>432479.17964753916</v>
      </c>
      <c r="HT155" s="45">
        <f t="shared" si="498"/>
        <v>445583.73127003922</v>
      </c>
      <c r="HU155" s="45">
        <f t="shared" si="498"/>
        <v>445583.73127003922</v>
      </c>
      <c r="HV155" s="45">
        <f t="shared" si="498"/>
        <v>445583.73127003922</v>
      </c>
      <c r="HW155" s="45">
        <f t="shared" si="498"/>
        <v>459085.3639112527</v>
      </c>
      <c r="HX155" s="45">
        <f t="shared" si="498"/>
        <v>459085.3639112527</v>
      </c>
      <c r="HY155" s="45">
        <f t="shared" si="498"/>
        <v>459085.3639112527</v>
      </c>
      <c r="HZ155" s="45">
        <f t="shared" si="498"/>
        <v>472996.10952312755</v>
      </c>
      <c r="IA155" s="45">
        <f t="shared" si="498"/>
        <v>472996.10952312755</v>
      </c>
      <c r="IB155" s="45">
        <f t="shared" si="498"/>
        <v>472996.10952312755</v>
      </c>
      <c r="IC155" s="45">
        <f t="shared" si="498"/>
        <v>455077.2856017325</v>
      </c>
      <c r="ID155" s="45">
        <f t="shared" si="498"/>
        <v>455077.2856017325</v>
      </c>
      <c r="IE155" s="45">
        <f t="shared" si="498"/>
        <v>455077.2856017325</v>
      </c>
      <c r="IF155" s="45">
        <f t="shared" si="498"/>
        <v>338644.93181853951</v>
      </c>
      <c r="IG155" s="45">
        <f t="shared" si="498"/>
        <v>338644.93181853951</v>
      </c>
      <c r="IH155" s="45">
        <f t="shared" si="498"/>
        <v>338644.93181853951</v>
      </c>
      <c r="II155" s="45">
        <f t="shared" si="498"/>
        <v>218684.56128336198</v>
      </c>
      <c r="IJ155" s="45">
        <f t="shared" si="498"/>
        <v>218684.56128336198</v>
      </c>
      <c r="IK155" s="45">
        <f t="shared" si="498"/>
        <v>218684.56128336198</v>
      </c>
      <c r="IL155" s="45">
        <f t="shared" si="498"/>
        <v>95089.271560598048</v>
      </c>
      <c r="IM155" s="45">
        <f t="shared" si="498"/>
        <v>95089.271560598048</v>
      </c>
      <c r="IN155" s="45">
        <f t="shared" si="498"/>
        <v>95089.271560598048</v>
      </c>
      <c r="IO155" s="45">
        <f t="shared" si="498"/>
        <v>-32251.079036055366</v>
      </c>
      <c r="IP155" s="45">
        <f t="shared" si="498"/>
        <v>-32251.079036055366</v>
      </c>
      <c r="IQ155" s="45">
        <f t="shared" si="498"/>
        <v>-32251.079036055366</v>
      </c>
      <c r="IR155" s="45">
        <f t="shared" si="498"/>
        <v>-163449.96959613796</v>
      </c>
      <c r="IS155" s="45">
        <f t="shared" si="498"/>
        <v>-163449.96959613796</v>
      </c>
      <c r="IT155" s="45">
        <f t="shared" si="498"/>
        <v>-163449.96959613796</v>
      </c>
      <c r="IU155" s="45">
        <f t="shared" si="498"/>
        <v>-298624.31773908163</v>
      </c>
      <c r="IV155" s="45">
        <f t="shared" si="498"/>
        <v>-298624.31773908163</v>
      </c>
      <c r="IW155" s="45">
        <f t="shared" si="498"/>
        <v>-298624.31773908163</v>
      </c>
      <c r="IX155" s="45">
        <f t="shared" si="498"/>
        <v>-437894.5838051046</v>
      </c>
      <c r="IY155" s="45">
        <f t="shared" si="498"/>
        <v>-437894.5838051046</v>
      </c>
      <c r="IZ155" s="45">
        <f t="shared" si="498"/>
        <v>-437894.5838051046</v>
      </c>
      <c r="JA155" s="45">
        <f t="shared" si="498"/>
        <v>-581384.87820319412</v>
      </c>
      <c r="JB155" s="45">
        <f t="shared" si="498"/>
        <v>-581384.87820319412</v>
      </c>
      <c r="JC155" s="45">
        <f t="shared" si="498"/>
        <v>-581384.87820319412</v>
      </c>
      <c r="JD155" s="45">
        <f t="shared" si="498"/>
        <v>-729223.07201184018</v>
      </c>
      <c r="JE155" s="45">
        <f t="shared" si="498"/>
        <v>-729223.07201184018</v>
      </c>
      <c r="JF155" s="45">
        <f t="shared" si="498"/>
        <v>-729223.07201184018</v>
      </c>
      <c r="JG155" s="45">
        <f t="shared" si="498"/>
        <v>-881540.91093108198</v>
      </c>
      <c r="JH155" s="45">
        <f t="shared" si="498"/>
        <v>-881540.91093108198</v>
      </c>
      <c r="JI155" s="45">
        <f t="shared" si="498"/>
        <v>-881540.91093108198</v>
      </c>
      <c r="JJ155" s="45">
        <f t="shared" si="498"/>
        <v>-1038474.1326874158</v>
      </c>
      <c r="JK155" s="45">
        <f t="shared" si="498"/>
        <v>-1038474.1326874158</v>
      </c>
      <c r="JL155" s="45">
        <f t="shared" si="498"/>
        <v>-1038474.1326874158</v>
      </c>
      <c r="JM155" s="45">
        <f t="shared" si="498"/>
        <v>-1200162.5879961883</v>
      </c>
      <c r="JN155" s="45">
        <f t="shared" si="498"/>
        <v>-1200162.5879961883</v>
      </c>
      <c r="JO155" s="45">
        <f t="shared" si="498"/>
        <v>-1200162.5879961883</v>
      </c>
      <c r="JP155" s="45">
        <f t="shared" si="498"/>
        <v>-1366750.365189272</v>
      </c>
      <c r="JQ155" s="45">
        <f t="shared" si="498"/>
        <v>-1366750.365189272</v>
      </c>
      <c r="JR155" s="45">
        <f t="shared" si="498"/>
        <v>-1366750.365189272</v>
      </c>
      <c r="JS155" s="45">
        <f t="shared" si="498"/>
        <v>-1538385.9186190832</v>
      </c>
      <c r="JT155" s="45">
        <f t="shared" si="498"/>
        <v>-1538385.9186190832</v>
      </c>
      <c r="JU155" s="45">
        <f t="shared" si="498"/>
        <v>-1538385.9186190832</v>
      </c>
      <c r="JV155" s="45">
        <f t="shared" si="498"/>
        <v>-1715222.2009533711</v>
      </c>
      <c r="JW155" s="45">
        <f t="shared" si="498"/>
        <v>-1715222.2009533711</v>
      </c>
      <c r="JX155" s="45">
        <f t="shared" si="498"/>
        <v>-1715222.2009533711</v>
      </c>
      <c r="JY155" s="45">
        <f t="shared" si="498"/>
        <v>-1897416.7994786703</v>
      </c>
      <c r="JZ155" s="45">
        <f t="shared" si="498"/>
        <v>-1897416.7994786703</v>
      </c>
      <c r="KA155" s="45">
        <f t="shared" si="498"/>
        <v>-1897416.7994786703</v>
      </c>
      <c r="KB155" s="45">
        <f t="shared" ref="KB155:LT155" si="499">MIN(KB152,SUM(KC151:KN151)*-1)</f>
        <v>-2085132.0765338847</v>
      </c>
      <c r="KC155" s="45">
        <f t="shared" si="499"/>
        <v>-2085132.0765338847</v>
      </c>
      <c r="KD155" s="45">
        <f t="shared" si="499"/>
        <v>-2085132.0765338847</v>
      </c>
      <c r="KE155" s="45">
        <f t="shared" si="499"/>
        <v>-2278535.3141991491</v>
      </c>
      <c r="KF155" s="45">
        <f t="shared" si="499"/>
        <v>-2278535.3141991491</v>
      </c>
      <c r="KG155" s="45">
        <f t="shared" si="499"/>
        <v>-2278535.3141991491</v>
      </c>
      <c r="KH155" s="45">
        <f t="shared" si="499"/>
        <v>-2477798.8633689089</v>
      </c>
      <c r="KI155" s="45">
        <f t="shared" si="499"/>
        <v>-2477798.8633689089</v>
      </c>
      <c r="KJ155" s="45">
        <f t="shared" si="499"/>
        <v>-2477798.8633689089</v>
      </c>
      <c r="KK155" s="45">
        <f t="shared" si="499"/>
        <v>-2683100.2973420611</v>
      </c>
      <c r="KL155" s="45">
        <f t="shared" si="499"/>
        <v>-2683100.2973420611</v>
      </c>
      <c r="KM155" s="45">
        <f t="shared" si="499"/>
        <v>-2683100.2973420611</v>
      </c>
      <c r="KN155" s="45">
        <f t="shared" si="499"/>
        <v>-2894622.5700660339</v>
      </c>
      <c r="KO155" s="45">
        <f t="shared" si="499"/>
        <v>-2894622.5700660339</v>
      </c>
      <c r="KP155" s="45">
        <f t="shared" si="499"/>
        <v>-2894622.5700660339</v>
      </c>
      <c r="KQ155" s="45">
        <f t="shared" si="499"/>
        <v>-3112554.179175816</v>
      </c>
      <c r="KR155" s="45">
        <f t="shared" si="499"/>
        <v>-3112554.179175816</v>
      </c>
      <c r="KS155" s="45">
        <f t="shared" si="499"/>
        <v>-3112554.179175816</v>
      </c>
      <c r="KT155" s="45">
        <f t="shared" si="499"/>
        <v>0</v>
      </c>
      <c r="KU155" s="45">
        <f t="shared" si="499"/>
        <v>0</v>
      </c>
      <c r="KV155" s="45">
        <f t="shared" si="499"/>
        <v>0</v>
      </c>
      <c r="KW155" s="45">
        <f t="shared" si="499"/>
        <v>0</v>
      </c>
      <c r="KX155" s="45">
        <f t="shared" si="499"/>
        <v>0</v>
      </c>
      <c r="KY155" s="45">
        <f t="shared" si="499"/>
        <v>0</v>
      </c>
      <c r="KZ155" s="45">
        <f t="shared" si="499"/>
        <v>0</v>
      </c>
      <c r="LA155" s="45">
        <f t="shared" si="499"/>
        <v>0</v>
      </c>
      <c r="LB155" s="45">
        <f t="shared" si="499"/>
        <v>0</v>
      </c>
      <c r="LC155" s="45">
        <f t="shared" si="499"/>
        <v>0</v>
      </c>
      <c r="LD155" s="45">
        <f t="shared" si="499"/>
        <v>0</v>
      </c>
      <c r="LE155" s="45">
        <f t="shared" si="499"/>
        <v>0</v>
      </c>
      <c r="LF155" s="45">
        <f t="shared" si="499"/>
        <v>0</v>
      </c>
      <c r="LG155" s="45">
        <f t="shared" si="499"/>
        <v>0</v>
      </c>
      <c r="LH155" s="45">
        <f t="shared" si="499"/>
        <v>0</v>
      </c>
      <c r="LI155" s="45">
        <f t="shared" si="499"/>
        <v>0</v>
      </c>
      <c r="LJ155" s="45">
        <f t="shared" si="499"/>
        <v>0</v>
      </c>
      <c r="LK155" s="45">
        <f t="shared" si="499"/>
        <v>0</v>
      </c>
      <c r="LL155" s="45">
        <f t="shared" si="499"/>
        <v>0</v>
      </c>
      <c r="LM155" s="45">
        <f t="shared" si="499"/>
        <v>0</v>
      </c>
      <c r="LN155" s="45">
        <f t="shared" si="499"/>
        <v>0</v>
      </c>
      <c r="LO155" s="45">
        <f t="shared" si="499"/>
        <v>0</v>
      </c>
      <c r="LP155" s="45">
        <f t="shared" si="499"/>
        <v>0</v>
      </c>
      <c r="LQ155" s="45">
        <f t="shared" si="499"/>
        <v>0</v>
      </c>
      <c r="LR155" s="45">
        <f t="shared" si="499"/>
        <v>0</v>
      </c>
      <c r="LS155" s="45">
        <f t="shared" si="499"/>
        <v>0</v>
      </c>
      <c r="LT155" s="45">
        <f t="shared" si="499"/>
        <v>0</v>
      </c>
      <c r="LU155" s="45"/>
      <c r="LV155" s="45"/>
      <c r="LW155" s="45"/>
      <c r="LX155" s="45"/>
      <c r="LY155" s="45"/>
      <c r="LZ155" s="45"/>
      <c r="MA155" s="45"/>
      <c r="MB155" s="45"/>
      <c r="MC155" s="45"/>
      <c r="MD155" s="45"/>
      <c r="ME155" s="45"/>
      <c r="MF155" s="45"/>
      <c r="MG155" s="45"/>
      <c r="MH155" s="45"/>
      <c r="MI155" s="45"/>
      <c r="MJ155" s="45"/>
      <c r="MK155" s="45"/>
      <c r="ML155" s="45"/>
      <c r="MM155" s="45"/>
      <c r="MN155" s="45"/>
      <c r="MO155" s="45"/>
      <c r="MP155" s="45"/>
      <c r="MQ155" s="45"/>
      <c r="MR155" s="45"/>
      <c r="MS155" s="45"/>
      <c r="MT155" s="45"/>
      <c r="MU155" s="45"/>
      <c r="MV155" s="45"/>
      <c r="MW155" s="45"/>
      <c r="MX155" s="45"/>
      <c r="MY155" s="45"/>
      <c r="MZ155" s="45"/>
      <c r="NA155" s="45"/>
      <c r="NB155" s="45"/>
      <c r="NC155" s="45"/>
      <c r="ND155" s="45"/>
      <c r="NE155" s="45"/>
      <c r="NF155" s="45"/>
      <c r="NG155" s="45"/>
      <c r="NH155" s="45"/>
      <c r="NI155" s="45"/>
      <c r="NJ155" s="45"/>
      <c r="NK155" s="45"/>
      <c r="NL155" s="45"/>
      <c r="NM155" s="45"/>
      <c r="NN155" s="45"/>
      <c r="NO155" s="45"/>
      <c r="NP155" s="45"/>
      <c r="NQ155" s="45"/>
      <c r="NR155" s="45"/>
      <c r="NS155" s="45"/>
      <c r="NT155" s="45"/>
      <c r="NU155" s="45"/>
      <c r="NV155" s="45"/>
      <c r="NW155" s="45"/>
      <c r="NX155" s="45"/>
      <c r="NY155" s="45"/>
      <c r="NZ155" s="45"/>
      <c r="OA155" s="45"/>
      <c r="OB155" s="45"/>
      <c r="OC155" s="45"/>
      <c r="OD155" s="45"/>
      <c r="OE155" s="45"/>
      <c r="OF155" s="45"/>
      <c r="OG155" s="45"/>
      <c r="OH155" s="45"/>
      <c r="OI155" s="45"/>
      <c r="OJ155" s="45"/>
      <c r="OK155" s="45"/>
      <c r="OL155" s="45"/>
      <c r="OM155" s="45"/>
      <c r="ON155" s="45"/>
      <c r="OO155" s="45"/>
      <c r="OP155" s="45"/>
      <c r="OQ155" s="45"/>
      <c r="OR155" s="45"/>
      <c r="OS155" s="45"/>
      <c r="OT155" s="45"/>
      <c r="OU155" s="45"/>
      <c r="OV155" s="45"/>
      <c r="OW155" s="45"/>
      <c r="OX155" s="45"/>
      <c r="OY155" s="45"/>
      <c r="OZ155" s="45"/>
      <c r="PA155" s="45"/>
      <c r="PB155" s="45"/>
      <c r="PC155" s="45"/>
      <c r="PD155" s="45"/>
      <c r="PE155" s="45"/>
      <c r="PF155" s="45"/>
      <c r="PG155" s="45"/>
      <c r="PH155" s="45"/>
      <c r="PI155" s="45"/>
      <c r="PJ155" s="45"/>
      <c r="PK155" s="45"/>
      <c r="PL155" s="45"/>
      <c r="PM155" s="45"/>
      <c r="PN155" s="45"/>
      <c r="PO155" s="45"/>
      <c r="PP155" s="45"/>
      <c r="PQ155" s="45"/>
      <c r="PR155" s="45"/>
      <c r="PS155" s="45"/>
      <c r="PT155" s="45"/>
      <c r="PU155" s="45"/>
      <c r="PV155" s="45"/>
      <c r="PW155" s="45"/>
      <c r="PX155" s="45"/>
      <c r="PY155" s="45"/>
      <c r="PZ155" s="45"/>
      <c r="QA155" s="45"/>
      <c r="QB155" s="45"/>
      <c r="QC155" s="45"/>
      <c r="QD155" s="45"/>
      <c r="QE155" s="45"/>
      <c r="QF155" s="45"/>
      <c r="QG155" s="45"/>
      <c r="QH155" s="45"/>
      <c r="QI155" s="45"/>
      <c r="QJ155" s="45"/>
      <c r="QK155" s="45"/>
      <c r="QL155" s="45"/>
      <c r="QM155" s="45"/>
      <c r="QN155" s="45"/>
      <c r="QO155" s="45"/>
      <c r="QP155" s="45"/>
      <c r="QQ155" s="45"/>
      <c r="QR155" s="45"/>
      <c r="QS155" s="45"/>
      <c r="QT155" s="45"/>
      <c r="QU155" s="45"/>
    </row>
    <row r="156" spans="1:463" outlineLevel="1">
      <c r="C156" s="75" t="s">
        <v>476</v>
      </c>
      <c r="D156" s="7"/>
      <c r="E156" s="50" t="s">
        <v>95</v>
      </c>
      <c r="H156" s="70"/>
      <c r="I156" s="45">
        <f t="shared" ref="I156:N156" si="500">I152-I155</f>
        <v>1896250</v>
      </c>
      <c r="J156" s="45">
        <f t="shared" si="500"/>
        <v>1896250</v>
      </c>
      <c r="K156" s="45">
        <f t="shared" si="500"/>
        <v>1896250</v>
      </c>
      <c r="L156" s="45">
        <f t="shared" si="500"/>
        <v>1896250</v>
      </c>
      <c r="M156" s="45">
        <f t="shared" si="500"/>
        <v>1896250</v>
      </c>
      <c r="N156" s="45">
        <f t="shared" si="500"/>
        <v>1896250</v>
      </c>
      <c r="O156" s="45">
        <f t="shared" ref="O156:BZ156" si="501">O152-O155</f>
        <v>1896250</v>
      </c>
      <c r="P156" s="45">
        <f t="shared" si="501"/>
        <v>1896250</v>
      </c>
      <c r="Q156" s="45">
        <f t="shared" si="501"/>
        <v>1896250</v>
      </c>
      <c r="R156" s="45">
        <f t="shared" si="501"/>
        <v>1896250</v>
      </c>
      <c r="S156" s="45">
        <f t="shared" si="501"/>
        <v>1896250</v>
      </c>
      <c r="T156" s="45">
        <f t="shared" si="501"/>
        <v>1896250</v>
      </c>
      <c r="U156" s="45">
        <f t="shared" si="501"/>
        <v>3792500</v>
      </c>
      <c r="V156" s="45">
        <f t="shared" si="501"/>
        <v>3792500</v>
      </c>
      <c r="W156" s="45">
        <f t="shared" si="501"/>
        <v>3792500</v>
      </c>
      <c r="X156" s="45">
        <f t="shared" si="501"/>
        <v>3792500</v>
      </c>
      <c r="Y156" s="45">
        <f t="shared" si="501"/>
        <v>3792500</v>
      </c>
      <c r="Z156" s="45">
        <f t="shared" si="501"/>
        <v>3792500</v>
      </c>
      <c r="AA156" s="45">
        <f t="shared" si="501"/>
        <v>3761824.6192521094</v>
      </c>
      <c r="AB156" s="45">
        <f t="shared" si="501"/>
        <v>3761824.6192521094</v>
      </c>
      <c r="AC156" s="45">
        <f t="shared" si="501"/>
        <v>3761824.6192521094</v>
      </c>
      <c r="AD156" s="45">
        <f t="shared" si="501"/>
        <v>3745590.0164258564</v>
      </c>
      <c r="AE156" s="45">
        <f t="shared" si="501"/>
        <v>3745590.0164258564</v>
      </c>
      <c r="AF156" s="45">
        <f t="shared" si="501"/>
        <v>3745590.0164258564</v>
      </c>
      <c r="AG156" s="45">
        <f t="shared" si="501"/>
        <v>3728863.4888993655</v>
      </c>
      <c r="AH156" s="45">
        <f t="shared" si="501"/>
        <v>3728863.4888993655</v>
      </c>
      <c r="AI156" s="45">
        <f t="shared" si="501"/>
        <v>3728863.4888993655</v>
      </c>
      <c r="AJ156" s="45">
        <f t="shared" si="501"/>
        <v>3711630.1308622938</v>
      </c>
      <c r="AK156" s="45">
        <f t="shared" si="501"/>
        <v>3711630.1308622938</v>
      </c>
      <c r="AL156" s="45">
        <f t="shared" si="501"/>
        <v>3711630.1308622938</v>
      </c>
      <c r="AM156" s="45">
        <f t="shared" si="501"/>
        <v>3693874.5848433413</v>
      </c>
      <c r="AN156" s="45">
        <f t="shared" si="501"/>
        <v>3693874.5848433413</v>
      </c>
      <c r="AO156" s="45">
        <f t="shared" si="501"/>
        <v>3693874.5848433413</v>
      </c>
      <c r="AP156" s="45">
        <f t="shared" si="501"/>
        <v>3675581.0280244681</v>
      </c>
      <c r="AQ156" s="45">
        <f t="shared" si="501"/>
        <v>3675581.0280244681</v>
      </c>
      <c r="AR156" s="45">
        <f t="shared" si="501"/>
        <v>3675581.0280244681</v>
      </c>
      <c r="AS156" s="45">
        <f t="shared" si="501"/>
        <v>3656733.158140426</v>
      </c>
      <c r="AT156" s="45">
        <f t="shared" si="501"/>
        <v>3656733.158140426</v>
      </c>
      <c r="AU156" s="45">
        <f t="shared" si="501"/>
        <v>3656733.158140426</v>
      </c>
      <c r="AV156" s="45">
        <f t="shared" si="501"/>
        <v>3637314.1789510283</v>
      </c>
      <c r="AW156" s="45">
        <f t="shared" si="501"/>
        <v>3637314.1789510283</v>
      </c>
      <c r="AX156" s="45">
        <f t="shared" si="501"/>
        <v>3637314.1789510283</v>
      </c>
      <c r="AY156" s="45">
        <f t="shared" si="501"/>
        <v>3617306.7852732125</v>
      </c>
      <c r="AZ156" s="45">
        <f t="shared" si="501"/>
        <v>3617306.7852732125</v>
      </c>
      <c r="BA156" s="45">
        <f t="shared" si="501"/>
        <v>3617306.7852732125</v>
      </c>
      <c r="BB156" s="45">
        <f t="shared" si="501"/>
        <v>3596693.147559565</v>
      </c>
      <c r="BC156" s="45">
        <f t="shared" si="501"/>
        <v>3596693.147559565</v>
      </c>
      <c r="BD156" s="45">
        <f t="shared" si="501"/>
        <v>3596693.147559565</v>
      </c>
      <c r="BE156" s="45">
        <f t="shared" si="501"/>
        <v>3575454.8960095565</v>
      </c>
      <c r="BF156" s="45">
        <f t="shared" si="501"/>
        <v>3575454.8960095565</v>
      </c>
      <c r="BG156" s="45">
        <f t="shared" si="501"/>
        <v>3575454.8960095565</v>
      </c>
      <c r="BH156" s="45">
        <f t="shared" si="501"/>
        <v>3553573.1041993308</v>
      </c>
      <c r="BI156" s="45">
        <f t="shared" si="501"/>
        <v>3553573.1041993308</v>
      </c>
      <c r="BJ156" s="45">
        <f t="shared" si="501"/>
        <v>3553573.1041993308</v>
      </c>
      <c r="BK156" s="45">
        <f t="shared" si="501"/>
        <v>3531028.2722154637</v>
      </c>
      <c r="BL156" s="45">
        <f t="shared" si="501"/>
        <v>3531028.2722154637</v>
      </c>
      <c r="BM156" s="45">
        <f t="shared" si="501"/>
        <v>3531028.2722154637</v>
      </c>
      <c r="BN156" s="45">
        <f t="shared" si="501"/>
        <v>3507800.3092776532</v>
      </c>
      <c r="BO156" s="45">
        <f t="shared" si="501"/>
        <v>3507800.3092776532</v>
      </c>
      <c r="BP156" s="45">
        <f t="shared" si="501"/>
        <v>3507800.3092776532</v>
      </c>
      <c r="BQ156" s="45">
        <f t="shared" si="501"/>
        <v>3483868.5158348647</v>
      </c>
      <c r="BR156" s="45">
        <f t="shared" si="501"/>
        <v>3483868.5158348647</v>
      </c>
      <c r="BS156" s="45">
        <f t="shared" si="501"/>
        <v>3483868.5158348647</v>
      </c>
      <c r="BT156" s="45">
        <f t="shared" si="501"/>
        <v>3459211.5651189657</v>
      </c>
      <c r="BU156" s="45">
        <f t="shared" si="501"/>
        <v>3459211.5651189657</v>
      </c>
      <c r="BV156" s="45">
        <f t="shared" si="501"/>
        <v>3459211.5651189657</v>
      </c>
      <c r="BW156" s="45">
        <f t="shared" si="501"/>
        <v>3433807.4841394243</v>
      </c>
      <c r="BX156" s="45">
        <f t="shared" si="501"/>
        <v>3433807.4841394243</v>
      </c>
      <c r="BY156" s="45">
        <f t="shared" si="501"/>
        <v>3433807.4841394243</v>
      </c>
      <c r="BZ156" s="45">
        <f t="shared" si="501"/>
        <v>3407633.6341021219</v>
      </c>
      <c r="CA156" s="45">
        <f t="shared" ref="CA156:EL156" si="502">CA152-CA155</f>
        <v>3407633.6341021219</v>
      </c>
      <c r="CB156" s="45">
        <f t="shared" si="502"/>
        <v>3407633.6341021219</v>
      </c>
      <c r="CC156" s="45">
        <f t="shared" si="502"/>
        <v>3380666.690234839</v>
      </c>
      <c r="CD156" s="45">
        <f t="shared" si="502"/>
        <v>3380666.690234839</v>
      </c>
      <c r="CE156" s="45">
        <f t="shared" si="502"/>
        <v>3380666.690234839</v>
      </c>
      <c r="CF156" s="45">
        <f t="shared" si="502"/>
        <v>3352882.6210014336</v>
      </c>
      <c r="CG156" s="45">
        <f t="shared" si="502"/>
        <v>3352882.6210014336</v>
      </c>
      <c r="CH156" s="45">
        <f t="shared" si="502"/>
        <v>3352882.6210014336</v>
      </c>
      <c r="CI156" s="45">
        <f t="shared" si="502"/>
        <v>3324256.666686187</v>
      </c>
      <c r="CJ156" s="45">
        <f t="shared" si="502"/>
        <v>3324256.666686187</v>
      </c>
      <c r="CK156" s="45">
        <f t="shared" si="502"/>
        <v>3324256.666686187</v>
      </c>
      <c r="CL156" s="45">
        <f t="shared" si="502"/>
        <v>3294763.317329234</v>
      </c>
      <c r="CM156" s="45">
        <f t="shared" si="502"/>
        <v>3294763.317329234</v>
      </c>
      <c r="CN156" s="45">
        <f t="shared" si="502"/>
        <v>3294763.317329234</v>
      </c>
      <c r="CO156" s="45">
        <f t="shared" si="502"/>
        <v>3264376.2899934161</v>
      </c>
      <c r="CP156" s="45">
        <f t="shared" si="502"/>
        <v>3264376.2899934161</v>
      </c>
      <c r="CQ156" s="45">
        <f t="shared" si="502"/>
        <v>3264376.2899934161</v>
      </c>
      <c r="CR156" s="45">
        <f t="shared" si="502"/>
        <v>3233068.5053422954</v>
      </c>
      <c r="CS156" s="45">
        <f t="shared" si="502"/>
        <v>3233068.5053422954</v>
      </c>
      <c r="CT156" s="45">
        <f t="shared" si="502"/>
        <v>3233068.5053422954</v>
      </c>
      <c r="CU156" s="45">
        <f t="shared" si="502"/>
        <v>3200812.0635084612</v>
      </c>
      <c r="CV156" s="45">
        <f t="shared" si="502"/>
        <v>3200812.0635084612</v>
      </c>
      <c r="CW156" s="45">
        <f t="shared" si="502"/>
        <v>3200812.0635084612</v>
      </c>
      <c r="CX156" s="45">
        <f t="shared" si="502"/>
        <v>3167578.2192306202</v>
      </c>
      <c r="CY156" s="45">
        <f t="shared" si="502"/>
        <v>3167578.2192306202</v>
      </c>
      <c r="CZ156" s="45">
        <f t="shared" si="502"/>
        <v>3167578.2192306202</v>
      </c>
      <c r="DA156" s="45">
        <f t="shared" si="502"/>
        <v>3133337.356237316</v>
      </c>
      <c r="DB156" s="45">
        <f t="shared" si="502"/>
        <v>3133337.356237316</v>
      </c>
      <c r="DC156" s="45">
        <f t="shared" si="502"/>
        <v>3133337.356237316</v>
      </c>
      <c r="DD156" s="45">
        <f t="shared" si="502"/>
        <v>3098058.9608544516</v>
      </c>
      <c r="DE156" s="45">
        <f t="shared" si="502"/>
        <v>3098058.9608544516</v>
      </c>
      <c r="DF156" s="45">
        <f t="shared" si="502"/>
        <v>3098058.9608544516</v>
      </c>
      <c r="DG156" s="45">
        <f t="shared" si="502"/>
        <v>3061711.5948130917</v>
      </c>
      <c r="DH156" s="45">
        <f t="shared" si="502"/>
        <v>3061711.5948130917</v>
      </c>
      <c r="DI156" s="45">
        <f t="shared" si="502"/>
        <v>3061711.5948130917</v>
      </c>
      <c r="DJ156" s="45">
        <f t="shared" si="502"/>
        <v>3024262.8672333122</v>
      </c>
      <c r="DK156" s="45">
        <f t="shared" si="502"/>
        <v>3024262.8672333122</v>
      </c>
      <c r="DL156" s="45">
        <f t="shared" si="502"/>
        <v>3024262.8672333122</v>
      </c>
      <c r="DM156" s="45">
        <f t="shared" si="502"/>
        <v>2985679.4057591376</v>
      </c>
      <c r="DN156" s="45">
        <f t="shared" si="502"/>
        <v>2985679.4057591376</v>
      </c>
      <c r="DO156" s="45">
        <f t="shared" si="502"/>
        <v>2985679.4057591376</v>
      </c>
      <c r="DP156" s="45">
        <f t="shared" si="502"/>
        <v>2945926.8268188341</v>
      </c>
      <c r="DQ156" s="45">
        <f t="shared" si="502"/>
        <v>2945926.8268188341</v>
      </c>
      <c r="DR156" s="45">
        <f t="shared" si="502"/>
        <v>2945926.8268188341</v>
      </c>
      <c r="DS156" s="45">
        <f t="shared" si="502"/>
        <v>2904969.7049840605</v>
      </c>
      <c r="DT156" s="45">
        <f t="shared" si="502"/>
        <v>2904969.7049840605</v>
      </c>
      <c r="DU156" s="45">
        <f t="shared" si="502"/>
        <v>2904969.7049840605</v>
      </c>
      <c r="DV156" s="45">
        <f t="shared" si="502"/>
        <v>2862771.5414005714</v>
      </c>
      <c r="DW156" s="45">
        <f t="shared" si="502"/>
        <v>2862771.5414005714</v>
      </c>
      <c r="DX156" s="45">
        <f t="shared" si="502"/>
        <v>2862771.5414005714</v>
      </c>
      <c r="DY156" s="45">
        <f t="shared" si="502"/>
        <v>2819294.7312623393</v>
      </c>
      <c r="DZ156" s="45">
        <f t="shared" si="502"/>
        <v>2819294.7312623393</v>
      </c>
      <c r="EA156" s="45">
        <f t="shared" si="502"/>
        <v>2819294.7312623393</v>
      </c>
      <c r="EB156" s="45">
        <f t="shared" si="502"/>
        <v>2774500.5303001083</v>
      </c>
      <c r="EC156" s="45">
        <f t="shared" si="502"/>
        <v>2774500.5303001083</v>
      </c>
      <c r="ED156" s="45">
        <f t="shared" si="502"/>
        <v>2774500.5303001083</v>
      </c>
      <c r="EE156" s="45">
        <f t="shared" si="502"/>
        <v>2728349.0202545207</v>
      </c>
      <c r="EF156" s="45">
        <f t="shared" si="502"/>
        <v>2728349.0202545207</v>
      </c>
      <c r="EG156" s="45">
        <f t="shared" si="502"/>
        <v>2728349.0202545207</v>
      </c>
      <c r="EH156" s="45">
        <f t="shared" si="502"/>
        <v>2680799.0733030415</v>
      </c>
      <c r="EI156" s="45">
        <f t="shared" si="502"/>
        <v>2680799.0733030415</v>
      </c>
      <c r="EJ156" s="45">
        <f t="shared" si="502"/>
        <v>2680799.0733030415</v>
      </c>
      <c r="EK156" s="45">
        <f t="shared" si="502"/>
        <v>2631808.3154089861</v>
      </c>
      <c r="EL156" s="45">
        <f t="shared" si="502"/>
        <v>2631808.3154089861</v>
      </c>
      <c r="EM156" s="45">
        <f t="shared" ref="EM156:GX156" si="503">EM152-EM155</f>
        <v>2631808.3154089861</v>
      </c>
      <c r="EN156" s="45">
        <f t="shared" si="503"/>
        <v>2581333.0885599824</v>
      </c>
      <c r="EO156" s="45">
        <f t="shared" si="503"/>
        <v>2581333.0885599824</v>
      </c>
      <c r="EP156" s="45">
        <f t="shared" si="503"/>
        <v>2581333.0885599824</v>
      </c>
      <c r="EQ156" s="45">
        <f t="shared" si="503"/>
        <v>2529328.4118622271</v>
      </c>
      <c r="ER156" s="45">
        <f t="shared" si="503"/>
        <v>2529328.4118622271</v>
      </c>
      <c r="ES156" s="45">
        <f t="shared" si="503"/>
        <v>2529328.4118622271</v>
      </c>
      <c r="ET156" s="45">
        <f t="shared" si="503"/>
        <v>2475747.9414558536</v>
      </c>
      <c r="EU156" s="45">
        <f t="shared" si="503"/>
        <v>2475747.9414558536</v>
      </c>
      <c r="EV156" s="45">
        <f t="shared" si="503"/>
        <v>2475747.9414558536</v>
      </c>
      <c r="EW156" s="45">
        <f t="shared" si="503"/>
        <v>2420543.9292156966</v>
      </c>
      <c r="EX156" s="45">
        <f t="shared" si="503"/>
        <v>2420543.9292156966</v>
      </c>
      <c r="EY156" s="45">
        <f t="shared" si="503"/>
        <v>2420543.9292156966</v>
      </c>
      <c r="EZ156" s="45">
        <f t="shared" si="503"/>
        <v>2363667.1802006504</v>
      </c>
      <c r="FA156" s="45">
        <f t="shared" si="503"/>
        <v>2363667.1802006504</v>
      </c>
      <c r="FB156" s="45">
        <f t="shared" si="503"/>
        <v>2363667.1802006504</v>
      </c>
      <c r="FC156" s="45">
        <f t="shared" si="503"/>
        <v>2305067.0088136992</v>
      </c>
      <c r="FD156" s="45">
        <f t="shared" si="503"/>
        <v>2305067.0088136992</v>
      </c>
      <c r="FE156" s="45">
        <f t="shared" si="503"/>
        <v>2305067.0088136992</v>
      </c>
      <c r="FF156" s="45">
        <f t="shared" si="503"/>
        <v>2244691.1936335522</v>
      </c>
      <c r="FG156" s="45">
        <f t="shared" si="503"/>
        <v>2244691.1936335522</v>
      </c>
      <c r="FH156" s="45">
        <f t="shared" si="503"/>
        <v>2244691.1936335522</v>
      </c>
      <c r="FI156" s="45">
        <f t="shared" si="503"/>
        <v>2182485.9308776311</v>
      </c>
      <c r="FJ156" s="45">
        <f t="shared" si="503"/>
        <v>2182485.9308776311</v>
      </c>
      <c r="FK156" s="45">
        <f t="shared" si="503"/>
        <v>2182485.9308776311</v>
      </c>
      <c r="FL156" s="45">
        <f t="shared" si="503"/>
        <v>2118395.786454943</v>
      </c>
      <c r="FM156" s="45">
        <f t="shared" si="503"/>
        <v>2118395.786454943</v>
      </c>
      <c r="FN156" s="45">
        <f t="shared" si="503"/>
        <v>2118395.786454943</v>
      </c>
      <c r="FO156" s="45">
        <f t="shared" si="503"/>
        <v>2052363.6465661034</v>
      </c>
      <c r="FP156" s="45">
        <f t="shared" si="503"/>
        <v>2052363.6465661034</v>
      </c>
      <c r="FQ156" s="45">
        <f t="shared" si="503"/>
        <v>2052363.6465661034</v>
      </c>
      <c r="FR156" s="45">
        <f t="shared" si="503"/>
        <v>1984330.666806492</v>
      </c>
      <c r="FS156" s="45">
        <f t="shared" si="503"/>
        <v>1984330.666806492</v>
      </c>
      <c r="FT156" s="45">
        <f t="shared" si="503"/>
        <v>1984330.666806492</v>
      </c>
      <c r="FU156" s="45">
        <f t="shared" si="503"/>
        <v>1914236.2197271846</v>
      </c>
      <c r="FV156" s="45">
        <f t="shared" si="503"/>
        <v>1914236.2197271846</v>
      </c>
      <c r="FW156" s="45">
        <f t="shared" si="503"/>
        <v>1914236.2197271846</v>
      </c>
      <c r="FX156" s="45">
        <f t="shared" si="503"/>
        <v>1842017.8408069268</v>
      </c>
      <c r="FY156" s="45">
        <f t="shared" si="503"/>
        <v>1842017.8408069268</v>
      </c>
      <c r="FZ156" s="45">
        <f t="shared" si="503"/>
        <v>1842017.8408069268</v>
      </c>
      <c r="GA156" s="45">
        <f t="shared" si="503"/>
        <v>1767611.1727870065</v>
      </c>
      <c r="GB156" s="45">
        <f t="shared" si="503"/>
        <v>1767611.1727870065</v>
      </c>
      <c r="GC156" s="45">
        <f t="shared" si="503"/>
        <v>1767611.1727870065</v>
      </c>
      <c r="GD156" s="45">
        <f t="shared" si="503"/>
        <v>1690949.9083194144</v>
      </c>
      <c r="GE156" s="45">
        <f t="shared" si="503"/>
        <v>1690949.9083194144</v>
      </c>
      <c r="GF156" s="45">
        <f t="shared" si="503"/>
        <v>1690949.9083194144</v>
      </c>
      <c r="GG156" s="45">
        <f t="shared" si="503"/>
        <v>1611965.7308771899</v>
      </c>
      <c r="GH156" s="45">
        <f t="shared" si="503"/>
        <v>1611965.7308771899</v>
      </c>
      <c r="GI156" s="45">
        <f t="shared" si="503"/>
        <v>1611965.7308771899</v>
      </c>
      <c r="GJ156" s="45">
        <f t="shared" si="503"/>
        <v>1530588.2538742884</v>
      </c>
      <c r="GK156" s="45">
        <f t="shared" si="503"/>
        <v>1530588.2538742884</v>
      </c>
      <c r="GL156" s="45">
        <f t="shared" si="503"/>
        <v>1530588.2538742884</v>
      </c>
      <c r="GM156" s="45">
        <f t="shared" si="503"/>
        <v>1446744.9579407221</v>
      </c>
      <c r="GN156" s="45">
        <f t="shared" si="503"/>
        <v>1446744.9579407221</v>
      </c>
      <c r="GO156" s="45">
        <f t="shared" si="503"/>
        <v>1446744.9579407221</v>
      </c>
      <c r="GP156" s="45">
        <f t="shared" si="503"/>
        <v>1360361.1262970727</v>
      </c>
      <c r="GQ156" s="45">
        <f t="shared" si="503"/>
        <v>1360361.1262970727</v>
      </c>
      <c r="GR156" s="45">
        <f t="shared" si="503"/>
        <v>1360361.1262970727</v>
      </c>
      <c r="GS156" s="45">
        <f t="shared" si="503"/>
        <v>1271359.7781707894</v>
      </c>
      <c r="GT156" s="45">
        <f t="shared" si="503"/>
        <v>1271359.7781707894</v>
      </c>
      <c r="GU156" s="45">
        <f t="shared" si="503"/>
        <v>1271359.7781707894</v>
      </c>
      <c r="GV156" s="45">
        <f t="shared" si="503"/>
        <v>1179661.6001949315</v>
      </c>
      <c r="GW156" s="45">
        <f t="shared" si="503"/>
        <v>1179661.6001949315</v>
      </c>
      <c r="GX156" s="45">
        <f t="shared" si="503"/>
        <v>1179661.6001949315</v>
      </c>
      <c r="GY156" s="45">
        <f t="shared" ref="GY156:JJ156" si="504">GY152-GY155</f>
        <v>1085184.875728227</v>
      </c>
      <c r="GZ156" s="45">
        <f t="shared" si="504"/>
        <v>1085184.875728227</v>
      </c>
      <c r="HA156" s="45">
        <f t="shared" si="504"/>
        <v>1085184.875728227</v>
      </c>
      <c r="HB156" s="45">
        <f t="shared" si="504"/>
        <v>987845.41203345696</v>
      </c>
      <c r="HC156" s="45">
        <f t="shared" si="504"/>
        <v>987845.41203345696</v>
      </c>
      <c r="HD156" s="45">
        <f t="shared" si="504"/>
        <v>987845.41203345696</v>
      </c>
      <c r="HE156" s="45">
        <f t="shared" si="504"/>
        <v>887556.46524927183</v>
      </c>
      <c r="HF156" s="45">
        <f t="shared" si="504"/>
        <v>887556.46524927183</v>
      </c>
      <c r="HG156" s="45">
        <f t="shared" si="504"/>
        <v>887556.46524927183</v>
      </c>
      <c r="HH156" s="45">
        <f t="shared" si="504"/>
        <v>784228.66308857873</v>
      </c>
      <c r="HI156" s="45">
        <f t="shared" si="504"/>
        <v>784228.66308857873</v>
      </c>
      <c r="HJ156" s="45">
        <f t="shared" si="504"/>
        <v>784228.66308857873</v>
      </c>
      <c r="HK156" s="45">
        <f t="shared" si="504"/>
        <v>677769.92519461457</v>
      </c>
      <c r="HL156" s="45">
        <f t="shared" si="504"/>
        <v>677769.92519461457</v>
      </c>
      <c r="HM156" s="45">
        <f t="shared" si="504"/>
        <v>677769.92519461457</v>
      </c>
      <c r="HN156" s="45">
        <f t="shared" si="504"/>
        <v>568085.38108372549</v>
      </c>
      <c r="HO156" s="45">
        <f t="shared" si="504"/>
        <v>568085.38108372549</v>
      </c>
      <c r="HP156" s="45">
        <f t="shared" si="504"/>
        <v>568085.38108372549</v>
      </c>
      <c r="HQ156" s="45">
        <f t="shared" si="504"/>
        <v>455077.28560173244</v>
      </c>
      <c r="HR156" s="45">
        <f t="shared" si="504"/>
        <v>455077.28560173244</v>
      </c>
      <c r="HS156" s="45">
        <f t="shared" si="504"/>
        <v>455077.28560173244</v>
      </c>
      <c r="HT156" s="45">
        <f t="shared" si="504"/>
        <v>338644.93181853951</v>
      </c>
      <c r="HU156" s="45">
        <f t="shared" si="504"/>
        <v>338644.93181853951</v>
      </c>
      <c r="HV156" s="45">
        <f t="shared" si="504"/>
        <v>338644.93181853951</v>
      </c>
      <c r="HW156" s="45">
        <f t="shared" si="504"/>
        <v>218684.56128336198</v>
      </c>
      <c r="HX156" s="45">
        <f t="shared" si="504"/>
        <v>218684.56128336198</v>
      </c>
      <c r="HY156" s="45">
        <f t="shared" si="504"/>
        <v>218684.56128336198</v>
      </c>
      <c r="HZ156" s="45">
        <f t="shared" si="504"/>
        <v>95089.271560598048</v>
      </c>
      <c r="IA156" s="45">
        <f t="shared" si="504"/>
        <v>95089.271560598048</v>
      </c>
      <c r="IB156" s="45">
        <f t="shared" si="504"/>
        <v>95089.271560598048</v>
      </c>
      <c r="IC156" s="45">
        <f t="shared" si="504"/>
        <v>0</v>
      </c>
      <c r="ID156" s="45">
        <f t="shared" si="504"/>
        <v>0</v>
      </c>
      <c r="IE156" s="45">
        <f t="shared" si="504"/>
        <v>0</v>
      </c>
      <c r="IF156" s="45">
        <f t="shared" si="504"/>
        <v>0</v>
      </c>
      <c r="IG156" s="45">
        <f t="shared" si="504"/>
        <v>0</v>
      </c>
      <c r="IH156" s="45">
        <f t="shared" si="504"/>
        <v>0</v>
      </c>
      <c r="II156" s="45">
        <f t="shared" si="504"/>
        <v>0</v>
      </c>
      <c r="IJ156" s="45">
        <f t="shared" si="504"/>
        <v>0</v>
      </c>
      <c r="IK156" s="45">
        <f t="shared" si="504"/>
        <v>0</v>
      </c>
      <c r="IL156" s="45">
        <f t="shared" si="504"/>
        <v>0</v>
      </c>
      <c r="IM156" s="45">
        <f t="shared" si="504"/>
        <v>0</v>
      </c>
      <c r="IN156" s="45">
        <f t="shared" si="504"/>
        <v>0</v>
      </c>
      <c r="IO156" s="45">
        <f t="shared" si="504"/>
        <v>0</v>
      </c>
      <c r="IP156" s="45">
        <f t="shared" si="504"/>
        <v>0</v>
      </c>
      <c r="IQ156" s="45">
        <f t="shared" si="504"/>
        <v>0</v>
      </c>
      <c r="IR156" s="45">
        <f t="shared" si="504"/>
        <v>0</v>
      </c>
      <c r="IS156" s="45">
        <f t="shared" si="504"/>
        <v>0</v>
      </c>
      <c r="IT156" s="45">
        <f t="shared" si="504"/>
        <v>0</v>
      </c>
      <c r="IU156" s="45">
        <f t="shared" si="504"/>
        <v>0</v>
      </c>
      <c r="IV156" s="45">
        <f t="shared" si="504"/>
        <v>0</v>
      </c>
      <c r="IW156" s="45">
        <f t="shared" si="504"/>
        <v>0</v>
      </c>
      <c r="IX156" s="45">
        <f t="shared" si="504"/>
        <v>0</v>
      </c>
      <c r="IY156" s="45">
        <f t="shared" si="504"/>
        <v>0</v>
      </c>
      <c r="IZ156" s="45">
        <f t="shared" si="504"/>
        <v>0</v>
      </c>
      <c r="JA156" s="45">
        <f t="shared" si="504"/>
        <v>0</v>
      </c>
      <c r="JB156" s="45">
        <f t="shared" si="504"/>
        <v>0</v>
      </c>
      <c r="JC156" s="45">
        <f t="shared" si="504"/>
        <v>0</v>
      </c>
      <c r="JD156" s="45">
        <f t="shared" si="504"/>
        <v>0</v>
      </c>
      <c r="JE156" s="45">
        <f t="shared" si="504"/>
        <v>0</v>
      </c>
      <c r="JF156" s="45">
        <f t="shared" si="504"/>
        <v>0</v>
      </c>
      <c r="JG156" s="45">
        <f t="shared" si="504"/>
        <v>0</v>
      </c>
      <c r="JH156" s="45">
        <f t="shared" si="504"/>
        <v>0</v>
      </c>
      <c r="JI156" s="45">
        <f t="shared" si="504"/>
        <v>0</v>
      </c>
      <c r="JJ156" s="45">
        <f t="shared" si="504"/>
        <v>0</v>
      </c>
      <c r="JK156" s="45">
        <f t="shared" ref="JK156:LT156" si="505">JK152-JK155</f>
        <v>0</v>
      </c>
      <c r="JL156" s="45">
        <f t="shared" si="505"/>
        <v>0</v>
      </c>
      <c r="JM156" s="45">
        <f t="shared" si="505"/>
        <v>0</v>
      </c>
      <c r="JN156" s="45">
        <f t="shared" si="505"/>
        <v>0</v>
      </c>
      <c r="JO156" s="45">
        <f t="shared" si="505"/>
        <v>0</v>
      </c>
      <c r="JP156" s="45">
        <f t="shared" si="505"/>
        <v>0</v>
      </c>
      <c r="JQ156" s="45">
        <f t="shared" si="505"/>
        <v>0</v>
      </c>
      <c r="JR156" s="45">
        <f t="shared" si="505"/>
        <v>0</v>
      </c>
      <c r="JS156" s="45">
        <f t="shared" si="505"/>
        <v>0</v>
      </c>
      <c r="JT156" s="45">
        <f t="shared" si="505"/>
        <v>0</v>
      </c>
      <c r="JU156" s="45">
        <f t="shared" si="505"/>
        <v>0</v>
      </c>
      <c r="JV156" s="45">
        <f t="shared" si="505"/>
        <v>0</v>
      </c>
      <c r="JW156" s="45">
        <f t="shared" si="505"/>
        <v>0</v>
      </c>
      <c r="JX156" s="45">
        <f t="shared" si="505"/>
        <v>0</v>
      </c>
      <c r="JY156" s="45">
        <f t="shared" si="505"/>
        <v>0</v>
      </c>
      <c r="JZ156" s="45">
        <f t="shared" si="505"/>
        <v>0</v>
      </c>
      <c r="KA156" s="45">
        <f t="shared" si="505"/>
        <v>0</v>
      </c>
      <c r="KB156" s="45">
        <f t="shared" si="505"/>
        <v>0</v>
      </c>
      <c r="KC156" s="45">
        <f t="shared" si="505"/>
        <v>0</v>
      </c>
      <c r="KD156" s="45">
        <f t="shared" si="505"/>
        <v>0</v>
      </c>
      <c r="KE156" s="45">
        <f t="shared" si="505"/>
        <v>0</v>
      </c>
      <c r="KF156" s="45">
        <f t="shared" si="505"/>
        <v>0</v>
      </c>
      <c r="KG156" s="45">
        <f t="shared" si="505"/>
        <v>0</v>
      </c>
      <c r="KH156" s="45">
        <f t="shared" si="505"/>
        <v>0</v>
      </c>
      <c r="KI156" s="45">
        <f t="shared" si="505"/>
        <v>0</v>
      </c>
      <c r="KJ156" s="45">
        <f t="shared" si="505"/>
        <v>0</v>
      </c>
      <c r="KK156" s="45">
        <f t="shared" si="505"/>
        <v>0</v>
      </c>
      <c r="KL156" s="45">
        <f t="shared" si="505"/>
        <v>0</v>
      </c>
      <c r="KM156" s="45">
        <f t="shared" si="505"/>
        <v>0</v>
      </c>
      <c r="KN156" s="45">
        <f t="shared" si="505"/>
        <v>0</v>
      </c>
      <c r="KO156" s="45">
        <f t="shared" si="505"/>
        <v>0</v>
      </c>
      <c r="KP156" s="45">
        <f t="shared" si="505"/>
        <v>0</v>
      </c>
      <c r="KQ156" s="45">
        <f t="shared" si="505"/>
        <v>0</v>
      </c>
      <c r="KR156" s="45">
        <f t="shared" si="505"/>
        <v>0</v>
      </c>
      <c r="KS156" s="45">
        <f t="shared" si="505"/>
        <v>0</v>
      </c>
      <c r="KT156" s="45">
        <f t="shared" si="505"/>
        <v>0</v>
      </c>
      <c r="KU156" s="45">
        <f t="shared" si="505"/>
        <v>0</v>
      </c>
      <c r="KV156" s="45">
        <f t="shared" si="505"/>
        <v>0</v>
      </c>
      <c r="KW156" s="45">
        <f t="shared" si="505"/>
        <v>0</v>
      </c>
      <c r="KX156" s="45">
        <f t="shared" si="505"/>
        <v>0</v>
      </c>
      <c r="KY156" s="45">
        <f t="shared" si="505"/>
        <v>0</v>
      </c>
      <c r="KZ156" s="45">
        <f t="shared" si="505"/>
        <v>0</v>
      </c>
      <c r="LA156" s="45">
        <f t="shared" si="505"/>
        <v>0</v>
      </c>
      <c r="LB156" s="45">
        <f t="shared" si="505"/>
        <v>0</v>
      </c>
      <c r="LC156" s="45">
        <f t="shared" si="505"/>
        <v>0</v>
      </c>
      <c r="LD156" s="45">
        <f t="shared" si="505"/>
        <v>0</v>
      </c>
      <c r="LE156" s="45">
        <f t="shared" si="505"/>
        <v>0</v>
      </c>
      <c r="LF156" s="45">
        <f t="shared" si="505"/>
        <v>0</v>
      </c>
      <c r="LG156" s="45">
        <f t="shared" si="505"/>
        <v>0</v>
      </c>
      <c r="LH156" s="45">
        <f t="shared" si="505"/>
        <v>0</v>
      </c>
      <c r="LI156" s="45">
        <f t="shared" si="505"/>
        <v>0</v>
      </c>
      <c r="LJ156" s="45">
        <f t="shared" si="505"/>
        <v>0</v>
      </c>
      <c r="LK156" s="45">
        <f t="shared" si="505"/>
        <v>0</v>
      </c>
      <c r="LL156" s="45">
        <f t="shared" si="505"/>
        <v>0</v>
      </c>
      <c r="LM156" s="45">
        <f t="shared" si="505"/>
        <v>0</v>
      </c>
      <c r="LN156" s="45">
        <f t="shared" si="505"/>
        <v>0</v>
      </c>
      <c r="LO156" s="45">
        <f t="shared" si="505"/>
        <v>0</v>
      </c>
      <c r="LP156" s="45">
        <f t="shared" si="505"/>
        <v>0</v>
      </c>
      <c r="LQ156" s="45">
        <f t="shared" si="505"/>
        <v>0</v>
      </c>
      <c r="LR156" s="45">
        <f t="shared" si="505"/>
        <v>0</v>
      </c>
      <c r="LS156" s="45">
        <f t="shared" si="505"/>
        <v>0</v>
      </c>
      <c r="LT156" s="45">
        <f t="shared" si="505"/>
        <v>0</v>
      </c>
      <c r="LU156" s="45"/>
      <c r="LV156" s="45"/>
      <c r="LW156" s="45"/>
      <c r="LX156" s="45"/>
      <c r="LY156" s="45"/>
      <c r="LZ156" s="45"/>
      <c r="MA156" s="45"/>
      <c r="MB156" s="45"/>
      <c r="MC156" s="45"/>
      <c r="MD156" s="45"/>
      <c r="ME156" s="45"/>
      <c r="MF156" s="45"/>
      <c r="MG156" s="45"/>
      <c r="MH156" s="45"/>
      <c r="MI156" s="45"/>
      <c r="MJ156" s="45"/>
      <c r="MK156" s="45"/>
      <c r="ML156" s="45"/>
      <c r="MM156" s="45"/>
      <c r="MN156" s="45"/>
      <c r="MO156" s="45"/>
      <c r="MP156" s="45"/>
      <c r="MQ156" s="45"/>
      <c r="MR156" s="45"/>
      <c r="MS156" s="45"/>
      <c r="MT156" s="45"/>
      <c r="MU156" s="45"/>
      <c r="MV156" s="45"/>
      <c r="MW156" s="45"/>
      <c r="MX156" s="45"/>
      <c r="MY156" s="45"/>
      <c r="MZ156" s="45"/>
      <c r="NA156" s="45"/>
      <c r="NB156" s="45"/>
      <c r="NC156" s="45"/>
      <c r="ND156" s="45"/>
      <c r="NE156" s="45"/>
      <c r="NF156" s="45"/>
      <c r="NG156" s="45"/>
      <c r="NH156" s="45"/>
      <c r="NI156" s="45"/>
      <c r="NJ156" s="45"/>
      <c r="NK156" s="45"/>
      <c r="NL156" s="45"/>
      <c r="NM156" s="45"/>
      <c r="NN156" s="45"/>
      <c r="NO156" s="45"/>
      <c r="NP156" s="45"/>
      <c r="NQ156" s="45"/>
      <c r="NR156" s="45"/>
      <c r="NS156" s="45"/>
      <c r="NT156" s="45"/>
      <c r="NU156" s="45"/>
      <c r="NV156" s="45"/>
      <c r="NW156" s="45"/>
      <c r="NX156" s="45"/>
      <c r="NY156" s="45"/>
      <c r="NZ156" s="45"/>
      <c r="OA156" s="45"/>
      <c r="OB156" s="45"/>
      <c r="OC156" s="45"/>
      <c r="OD156" s="45"/>
      <c r="OE156" s="45"/>
      <c r="OF156" s="45"/>
      <c r="OG156" s="45"/>
      <c r="OH156" s="45"/>
      <c r="OI156" s="45"/>
      <c r="OJ156" s="45"/>
      <c r="OK156" s="45"/>
      <c r="OL156" s="45"/>
      <c r="OM156" s="45"/>
      <c r="ON156" s="45"/>
      <c r="OO156" s="45"/>
      <c r="OP156" s="45"/>
      <c r="OQ156" s="45"/>
      <c r="OR156" s="45"/>
      <c r="OS156" s="45"/>
      <c r="OT156" s="45"/>
      <c r="OU156" s="45"/>
      <c r="OV156" s="45"/>
      <c r="OW156" s="45"/>
      <c r="OX156" s="45"/>
      <c r="OY156" s="45"/>
      <c r="OZ156" s="45"/>
      <c r="PA156" s="45"/>
      <c r="PB156" s="45"/>
      <c r="PC156" s="45"/>
      <c r="PD156" s="45"/>
      <c r="PE156" s="45"/>
      <c r="PF156" s="45"/>
      <c r="PG156" s="45"/>
      <c r="PH156" s="45"/>
      <c r="PI156" s="45"/>
      <c r="PJ156" s="45"/>
      <c r="PK156" s="45"/>
      <c r="PL156" s="45"/>
      <c r="PM156" s="45"/>
      <c r="PN156" s="45"/>
      <c r="PO156" s="45"/>
      <c r="PP156" s="45"/>
      <c r="PQ156" s="45"/>
      <c r="PR156" s="45"/>
      <c r="PS156" s="45"/>
      <c r="PT156" s="45"/>
      <c r="PU156" s="45"/>
      <c r="PV156" s="45"/>
      <c r="PW156" s="45"/>
      <c r="PX156" s="45"/>
      <c r="PY156" s="45"/>
      <c r="PZ156" s="45"/>
      <c r="QA156" s="45"/>
      <c r="QB156" s="45"/>
      <c r="QC156" s="45"/>
      <c r="QD156" s="45"/>
      <c r="QE156" s="45"/>
      <c r="QF156" s="45"/>
      <c r="QG156" s="45"/>
      <c r="QH156" s="45"/>
      <c r="QI156" s="45"/>
      <c r="QJ156" s="45"/>
      <c r="QK156" s="45"/>
      <c r="QL156" s="45"/>
      <c r="QM156" s="45"/>
      <c r="QN156" s="45"/>
      <c r="QO156" s="45"/>
      <c r="QP156" s="45"/>
      <c r="QQ156" s="45"/>
      <c r="QR156" s="45"/>
      <c r="QS156" s="45"/>
      <c r="QT156" s="45"/>
      <c r="QU156" s="45"/>
    </row>
    <row r="157" spans="1:463" outlineLevel="1">
      <c r="C157" s="75"/>
      <c r="D157" s="7"/>
      <c r="E157" s="50"/>
      <c r="H157" s="70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  <c r="BA157" s="45"/>
      <c r="BB157" s="45"/>
      <c r="BC157" s="45"/>
      <c r="BD157" s="45"/>
      <c r="BE157" s="45"/>
      <c r="BF157" s="45"/>
      <c r="BG157" s="45"/>
      <c r="BH157" s="45"/>
      <c r="BI157" s="4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45"/>
      <c r="BZ157" s="45"/>
      <c r="CA157" s="45"/>
      <c r="CB157" s="45"/>
      <c r="CC157" s="45"/>
      <c r="CD157" s="45"/>
      <c r="CE157" s="45"/>
      <c r="CF157" s="45"/>
      <c r="CG157" s="45"/>
      <c r="CH157" s="45"/>
      <c r="CI157" s="45"/>
      <c r="CJ157" s="45"/>
      <c r="CK157" s="45"/>
      <c r="CL157" s="45"/>
      <c r="CM157" s="45"/>
      <c r="CN157" s="45"/>
      <c r="CO157" s="45"/>
      <c r="CP157" s="45"/>
      <c r="CQ157" s="45"/>
      <c r="CR157" s="45"/>
      <c r="CS157" s="45"/>
      <c r="CT157" s="45"/>
      <c r="CU157" s="45"/>
      <c r="CV157" s="45"/>
      <c r="CW157" s="45"/>
      <c r="CX157" s="45"/>
      <c r="CY157" s="45"/>
      <c r="CZ157" s="45"/>
      <c r="DA157" s="45"/>
      <c r="DB157" s="45"/>
      <c r="DC157" s="45"/>
      <c r="DD157" s="45"/>
      <c r="DE157" s="45"/>
      <c r="DF157" s="45"/>
      <c r="DG157" s="45"/>
      <c r="DH157" s="45"/>
      <c r="DI157" s="45"/>
      <c r="DJ157" s="45"/>
      <c r="DK157" s="45"/>
      <c r="DL157" s="45"/>
      <c r="DM157" s="45"/>
      <c r="DN157" s="45"/>
      <c r="DO157" s="45"/>
      <c r="DP157" s="45"/>
      <c r="DQ157" s="45"/>
      <c r="DR157" s="45"/>
      <c r="DS157" s="45"/>
      <c r="DT157" s="45"/>
      <c r="DU157" s="45"/>
      <c r="DV157" s="45"/>
      <c r="DW157" s="45"/>
      <c r="DX157" s="45"/>
      <c r="DY157" s="45"/>
      <c r="DZ157" s="45"/>
      <c r="EA157" s="45"/>
      <c r="EB157" s="45"/>
      <c r="EC157" s="45"/>
      <c r="ED157" s="45"/>
      <c r="EE157" s="45"/>
      <c r="EF157" s="45"/>
      <c r="EG157" s="45"/>
      <c r="EH157" s="45"/>
      <c r="EI157" s="45"/>
      <c r="EJ157" s="45"/>
      <c r="EK157" s="45"/>
      <c r="EL157" s="45"/>
      <c r="EM157" s="45"/>
      <c r="EN157" s="45"/>
      <c r="EO157" s="45"/>
      <c r="EP157" s="45"/>
      <c r="EQ157" s="45"/>
      <c r="ER157" s="45"/>
      <c r="ES157" s="45"/>
      <c r="ET157" s="45"/>
      <c r="EU157" s="45"/>
      <c r="EV157" s="45"/>
      <c r="EW157" s="45"/>
      <c r="EX157" s="45"/>
      <c r="EY157" s="45"/>
      <c r="EZ157" s="45"/>
      <c r="FA157" s="45"/>
      <c r="FB157" s="45"/>
      <c r="FC157" s="45"/>
      <c r="FD157" s="45"/>
      <c r="FE157" s="45"/>
      <c r="FF157" s="45"/>
      <c r="FG157" s="45"/>
      <c r="FH157" s="45"/>
      <c r="FI157" s="45"/>
      <c r="FJ157" s="45"/>
      <c r="FK157" s="45"/>
      <c r="FL157" s="45"/>
      <c r="FM157" s="45"/>
      <c r="FN157" s="45"/>
      <c r="FO157" s="45"/>
      <c r="FP157" s="45"/>
      <c r="FQ157" s="45"/>
      <c r="FR157" s="45"/>
      <c r="FS157" s="45"/>
      <c r="FT157" s="45"/>
      <c r="FU157" s="45"/>
      <c r="FV157" s="45"/>
      <c r="FW157" s="45"/>
      <c r="FX157" s="45"/>
      <c r="FY157" s="45"/>
      <c r="FZ157" s="45"/>
      <c r="GA157" s="45"/>
      <c r="GB157" s="45"/>
      <c r="GC157" s="45"/>
      <c r="GD157" s="45"/>
      <c r="GE157" s="45"/>
      <c r="GF157" s="45"/>
      <c r="GG157" s="45"/>
      <c r="GH157" s="45"/>
      <c r="GI157" s="45"/>
      <c r="GJ157" s="45"/>
      <c r="GK157" s="45"/>
      <c r="GL157" s="45"/>
      <c r="GM157" s="45"/>
      <c r="GN157" s="45"/>
      <c r="GO157" s="45"/>
      <c r="GP157" s="45"/>
      <c r="GQ157" s="45"/>
      <c r="GR157" s="45"/>
      <c r="GS157" s="45"/>
      <c r="GT157" s="45"/>
      <c r="GU157" s="45"/>
      <c r="GV157" s="45"/>
      <c r="GW157" s="45"/>
      <c r="GX157" s="45"/>
      <c r="GY157" s="45"/>
      <c r="GZ157" s="45"/>
      <c r="HA157" s="45"/>
      <c r="HB157" s="45"/>
      <c r="HC157" s="45"/>
      <c r="HD157" s="45"/>
      <c r="HE157" s="45"/>
      <c r="HF157" s="45"/>
      <c r="HG157" s="45"/>
      <c r="HH157" s="45"/>
      <c r="HI157" s="45"/>
      <c r="HJ157" s="45"/>
      <c r="HK157" s="45"/>
      <c r="HL157" s="45"/>
      <c r="HM157" s="45"/>
      <c r="HN157" s="45"/>
      <c r="HO157" s="45"/>
      <c r="HP157" s="45"/>
      <c r="HQ157" s="45"/>
      <c r="HR157" s="45"/>
      <c r="HS157" s="45"/>
      <c r="HT157" s="45"/>
      <c r="HU157" s="45"/>
      <c r="HV157" s="45"/>
      <c r="HW157" s="45"/>
      <c r="HX157" s="45"/>
      <c r="HY157" s="45"/>
      <c r="HZ157" s="45"/>
      <c r="IA157" s="45"/>
      <c r="IB157" s="45"/>
      <c r="IC157" s="45"/>
      <c r="ID157" s="45"/>
      <c r="IE157" s="45"/>
      <c r="IF157" s="45"/>
      <c r="IG157" s="45"/>
      <c r="IH157" s="45"/>
      <c r="II157" s="45"/>
      <c r="IJ157" s="45"/>
      <c r="IK157" s="45"/>
      <c r="IL157" s="45"/>
      <c r="IM157" s="45"/>
      <c r="IN157" s="45"/>
      <c r="IO157" s="45"/>
      <c r="IP157" s="45"/>
      <c r="IQ157" s="45"/>
      <c r="IR157" s="45"/>
      <c r="IS157" s="45"/>
      <c r="IT157" s="45"/>
      <c r="IU157" s="45"/>
      <c r="IV157" s="45"/>
      <c r="IW157" s="45"/>
      <c r="IX157" s="45"/>
      <c r="IY157" s="45"/>
      <c r="IZ157" s="45"/>
      <c r="JA157" s="45"/>
      <c r="JB157" s="45"/>
      <c r="JC157" s="45"/>
      <c r="JD157" s="45"/>
      <c r="JE157" s="45"/>
      <c r="JF157" s="45"/>
      <c r="JG157" s="45"/>
      <c r="JH157" s="45"/>
      <c r="JI157" s="45"/>
      <c r="JJ157" s="45"/>
      <c r="JK157" s="45"/>
      <c r="JL157" s="45"/>
      <c r="JM157" s="45"/>
      <c r="JN157" s="45"/>
      <c r="JO157" s="45"/>
      <c r="JP157" s="45"/>
      <c r="JQ157" s="45"/>
      <c r="JR157" s="45"/>
      <c r="JS157" s="45"/>
      <c r="JT157" s="45"/>
      <c r="JU157" s="45"/>
      <c r="JV157" s="45"/>
      <c r="JW157" s="45"/>
      <c r="JX157" s="45"/>
      <c r="JY157" s="45"/>
      <c r="JZ157" s="45"/>
      <c r="KA157" s="45"/>
      <c r="KB157" s="45"/>
      <c r="KC157" s="45"/>
      <c r="KD157" s="45"/>
      <c r="KE157" s="45"/>
      <c r="KF157" s="45"/>
      <c r="KG157" s="45"/>
      <c r="KH157" s="45"/>
      <c r="KI157" s="45"/>
      <c r="KJ157" s="45"/>
      <c r="KK157" s="45"/>
      <c r="KL157" s="45"/>
      <c r="KM157" s="45"/>
      <c r="KN157" s="45"/>
      <c r="KO157" s="45"/>
      <c r="KP157" s="45"/>
      <c r="KQ157" s="45"/>
      <c r="KR157" s="45"/>
      <c r="KS157" s="45"/>
      <c r="KT157" s="45"/>
      <c r="KU157" s="45"/>
      <c r="KV157" s="45"/>
      <c r="KW157" s="45"/>
      <c r="KX157" s="45"/>
      <c r="KY157" s="45"/>
      <c r="KZ157" s="45"/>
      <c r="LA157" s="45"/>
      <c r="LB157" s="45"/>
      <c r="LC157" s="45"/>
      <c r="LD157" s="45"/>
      <c r="LE157" s="45"/>
      <c r="LF157" s="45"/>
      <c r="LG157" s="45"/>
      <c r="LH157" s="45"/>
      <c r="LI157" s="45"/>
      <c r="LJ157" s="45"/>
      <c r="LK157" s="45"/>
      <c r="LL157" s="45"/>
      <c r="LM157" s="45"/>
      <c r="LN157" s="45"/>
      <c r="LO157" s="45"/>
      <c r="LP157" s="45"/>
      <c r="LQ157" s="45"/>
      <c r="LR157" s="45"/>
      <c r="LS157" s="45"/>
      <c r="LT157" s="45"/>
      <c r="LU157" s="45"/>
      <c r="LV157" s="45"/>
      <c r="LW157" s="45"/>
      <c r="LX157" s="45"/>
      <c r="LY157" s="45"/>
      <c r="LZ157" s="45"/>
      <c r="MA157" s="45"/>
      <c r="MB157" s="45"/>
      <c r="MC157" s="45"/>
      <c r="MD157" s="45"/>
      <c r="ME157" s="45"/>
      <c r="MF157" s="45"/>
      <c r="MG157" s="45"/>
      <c r="MH157" s="45"/>
      <c r="MI157" s="45"/>
      <c r="MJ157" s="45"/>
      <c r="MK157" s="45"/>
      <c r="ML157" s="45"/>
      <c r="MM157" s="45"/>
      <c r="MN157" s="45"/>
      <c r="MO157" s="45"/>
      <c r="MP157" s="45"/>
      <c r="MQ157" s="45"/>
      <c r="MR157" s="45"/>
      <c r="MS157" s="45"/>
      <c r="MT157" s="45"/>
      <c r="MU157" s="45"/>
      <c r="MV157" s="45"/>
      <c r="MW157" s="45"/>
      <c r="MX157" s="45"/>
      <c r="MY157" s="45"/>
      <c r="MZ157" s="45"/>
      <c r="NA157" s="45"/>
      <c r="NB157" s="45"/>
      <c r="NC157" s="45"/>
      <c r="ND157" s="45"/>
      <c r="NE157" s="45"/>
      <c r="NF157" s="45"/>
      <c r="NG157" s="45"/>
      <c r="NH157" s="45"/>
      <c r="NI157" s="45"/>
      <c r="NJ157" s="45"/>
      <c r="NK157" s="45"/>
      <c r="NL157" s="45"/>
      <c r="NM157" s="45"/>
      <c r="NN157" s="45"/>
      <c r="NO157" s="45"/>
      <c r="NP157" s="45"/>
      <c r="NQ157" s="45"/>
      <c r="NR157" s="45"/>
      <c r="NS157" s="45"/>
      <c r="NT157" s="45"/>
      <c r="NU157" s="45"/>
      <c r="NV157" s="45"/>
      <c r="NW157" s="45"/>
      <c r="NX157" s="45"/>
      <c r="NY157" s="45"/>
      <c r="NZ157" s="45"/>
      <c r="OA157" s="45"/>
      <c r="OB157" s="45"/>
      <c r="OC157" s="45"/>
      <c r="OD157" s="45"/>
      <c r="OE157" s="45"/>
      <c r="OF157" s="45"/>
      <c r="OG157" s="45"/>
      <c r="OH157" s="45"/>
      <c r="OI157" s="45"/>
      <c r="OJ157" s="45"/>
      <c r="OK157" s="45"/>
      <c r="OL157" s="45"/>
      <c r="OM157" s="45"/>
      <c r="ON157" s="45"/>
      <c r="OO157" s="45"/>
      <c r="OP157" s="45"/>
      <c r="OQ157" s="45"/>
      <c r="OR157" s="45"/>
      <c r="OS157" s="45"/>
      <c r="OT157" s="45"/>
      <c r="OU157" s="45"/>
      <c r="OV157" s="45"/>
      <c r="OW157" s="45"/>
      <c r="OX157" s="45"/>
      <c r="OY157" s="45"/>
      <c r="OZ157" s="45"/>
      <c r="PA157" s="45"/>
      <c r="PB157" s="45"/>
      <c r="PC157" s="45"/>
      <c r="PD157" s="45"/>
      <c r="PE157" s="45"/>
      <c r="PF157" s="45"/>
      <c r="PG157" s="45"/>
      <c r="PH157" s="45"/>
      <c r="PI157" s="45"/>
      <c r="PJ157" s="45"/>
      <c r="PK157" s="45"/>
      <c r="PL157" s="45"/>
      <c r="PM157" s="45"/>
      <c r="PN157" s="45"/>
      <c r="PO157" s="45"/>
      <c r="PP157" s="45"/>
      <c r="PQ157" s="45"/>
      <c r="PR157" s="45"/>
      <c r="PS157" s="45"/>
      <c r="PT157" s="45"/>
      <c r="PU157" s="45"/>
      <c r="PV157" s="45"/>
      <c r="PW157" s="45"/>
      <c r="PX157" s="45"/>
      <c r="PY157" s="45"/>
      <c r="PZ157" s="45"/>
      <c r="QA157" s="45"/>
      <c r="QB157" s="45"/>
      <c r="QC157" s="45"/>
      <c r="QD157" s="45"/>
      <c r="QE157" s="45"/>
      <c r="QF157" s="45"/>
      <c r="QG157" s="45"/>
      <c r="QH157" s="45"/>
      <c r="QI157" s="45"/>
      <c r="QJ157" s="45"/>
      <c r="QK157" s="45"/>
      <c r="QL157" s="45"/>
      <c r="QM157" s="45"/>
      <c r="QN157" s="45"/>
      <c r="QO157" s="45"/>
      <c r="QP157" s="45"/>
      <c r="QQ157" s="45"/>
      <c r="QR157" s="45"/>
      <c r="QS157" s="45"/>
      <c r="QT157" s="45"/>
      <c r="QU157" s="45"/>
    </row>
    <row r="158" spans="1:463" ht="15" customHeight="1" outlineLevel="1">
      <c r="B158" s="88" t="s">
        <v>381</v>
      </c>
      <c r="E158" s="50"/>
      <c r="H158" s="4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  <c r="BA158" s="45"/>
      <c r="BB158" s="45"/>
      <c r="BC158" s="45"/>
      <c r="BD158" s="45"/>
      <c r="BE158" s="45"/>
      <c r="BF158" s="45"/>
      <c r="BG158" s="45"/>
      <c r="BH158" s="45"/>
      <c r="BI158" s="4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45"/>
      <c r="BZ158" s="45"/>
      <c r="CA158" s="45"/>
      <c r="CB158" s="45"/>
      <c r="CC158" s="45"/>
      <c r="CD158" s="45"/>
      <c r="CE158" s="45"/>
      <c r="CF158" s="45"/>
      <c r="CG158" s="45"/>
      <c r="CH158" s="45"/>
      <c r="CI158" s="45"/>
      <c r="CJ158" s="45"/>
      <c r="CK158" s="45"/>
      <c r="CL158" s="45"/>
      <c r="CM158" s="45"/>
      <c r="CN158" s="45"/>
      <c r="CO158" s="45"/>
      <c r="CP158" s="45"/>
      <c r="CQ158" s="45"/>
      <c r="CR158" s="45"/>
      <c r="CS158" s="45"/>
      <c r="CT158" s="45"/>
      <c r="CU158" s="45"/>
      <c r="CV158" s="45"/>
      <c r="CW158" s="45"/>
      <c r="CX158" s="45"/>
      <c r="CY158" s="45"/>
      <c r="CZ158" s="45"/>
      <c r="DA158" s="45"/>
      <c r="DB158" s="45"/>
      <c r="DC158" s="45"/>
      <c r="DD158" s="45"/>
      <c r="DE158" s="45"/>
      <c r="DF158" s="45"/>
      <c r="DG158" s="45"/>
      <c r="DH158" s="45"/>
      <c r="DI158" s="45"/>
      <c r="DJ158" s="45"/>
      <c r="DK158" s="45"/>
      <c r="DL158" s="45"/>
      <c r="DM158" s="45"/>
      <c r="DN158" s="45"/>
      <c r="DO158" s="45"/>
      <c r="DP158" s="45"/>
      <c r="DQ158" s="45"/>
      <c r="DR158" s="45"/>
      <c r="DS158" s="45"/>
      <c r="DT158" s="45"/>
      <c r="DU158" s="45"/>
      <c r="DV158" s="45"/>
      <c r="DW158" s="45"/>
      <c r="DX158" s="45"/>
      <c r="DY158" s="45"/>
      <c r="DZ158" s="45"/>
      <c r="EA158" s="45"/>
      <c r="EB158" s="45"/>
      <c r="EC158" s="45"/>
      <c r="ED158" s="45"/>
      <c r="EE158" s="45"/>
      <c r="EF158" s="45"/>
      <c r="EG158" s="45"/>
      <c r="EH158" s="45"/>
      <c r="EI158" s="45"/>
      <c r="EJ158" s="45"/>
      <c r="EK158" s="45"/>
      <c r="EL158" s="45"/>
      <c r="EM158" s="45"/>
      <c r="EN158" s="45"/>
      <c r="EO158" s="45"/>
      <c r="EP158" s="45"/>
      <c r="EQ158" s="45"/>
      <c r="ER158" s="45"/>
      <c r="ES158" s="45"/>
      <c r="ET158" s="45"/>
      <c r="EU158" s="45"/>
      <c r="EV158" s="45"/>
      <c r="EW158" s="45"/>
      <c r="EX158" s="45"/>
      <c r="EY158" s="45"/>
      <c r="EZ158" s="45"/>
      <c r="FA158" s="45"/>
      <c r="FB158" s="45"/>
      <c r="FC158" s="45"/>
      <c r="FD158" s="45"/>
      <c r="FE158" s="45"/>
      <c r="FF158" s="45"/>
      <c r="FG158" s="45"/>
      <c r="FH158" s="45"/>
      <c r="FI158" s="45"/>
      <c r="FJ158" s="45"/>
      <c r="FK158" s="45"/>
      <c r="FL158" s="45"/>
      <c r="FM158" s="45"/>
      <c r="FN158" s="45"/>
      <c r="FO158" s="45"/>
      <c r="FP158" s="45"/>
      <c r="FQ158" s="45"/>
      <c r="FR158" s="45"/>
      <c r="FS158" s="45"/>
      <c r="FT158" s="45"/>
      <c r="FU158" s="45"/>
      <c r="FV158" s="45"/>
      <c r="FW158" s="45"/>
      <c r="FX158" s="45"/>
      <c r="FY158" s="45"/>
      <c r="FZ158" s="45"/>
      <c r="GA158" s="45"/>
      <c r="GB158" s="45"/>
      <c r="GC158" s="45"/>
      <c r="GD158" s="45"/>
      <c r="GE158" s="45"/>
      <c r="GF158" s="45"/>
      <c r="GG158" s="45"/>
      <c r="GH158" s="45"/>
      <c r="GI158" s="45"/>
      <c r="GJ158" s="45"/>
      <c r="GK158" s="45"/>
      <c r="GL158" s="45"/>
      <c r="GM158" s="45"/>
      <c r="GN158" s="45"/>
      <c r="GO158" s="45"/>
      <c r="GP158" s="45"/>
      <c r="GQ158" s="45"/>
      <c r="GR158" s="45"/>
      <c r="GS158" s="45"/>
      <c r="GT158" s="45"/>
      <c r="GU158" s="45"/>
      <c r="GV158" s="45"/>
      <c r="GW158" s="45"/>
      <c r="GX158" s="45"/>
      <c r="GY158" s="45"/>
      <c r="GZ158" s="45"/>
      <c r="HA158" s="45"/>
      <c r="HB158" s="45"/>
      <c r="HC158" s="45"/>
      <c r="HD158" s="45"/>
      <c r="HE158" s="45"/>
      <c r="HF158" s="45"/>
      <c r="HG158" s="45"/>
      <c r="HH158" s="45"/>
      <c r="HI158" s="45"/>
      <c r="HJ158" s="45"/>
      <c r="HK158" s="45"/>
      <c r="HL158" s="45"/>
      <c r="HM158" s="45"/>
      <c r="HN158" s="45"/>
      <c r="HO158" s="45"/>
      <c r="HP158" s="45"/>
      <c r="HQ158" s="45"/>
      <c r="HR158" s="45"/>
      <c r="HS158" s="45"/>
      <c r="HT158" s="45"/>
      <c r="HU158" s="45"/>
      <c r="HV158" s="45"/>
      <c r="HW158" s="45"/>
      <c r="HX158" s="45"/>
      <c r="HY158" s="45"/>
      <c r="HZ158" s="45"/>
      <c r="IA158" s="45"/>
      <c r="IB158" s="45"/>
      <c r="IC158" s="45"/>
      <c r="ID158" s="45"/>
      <c r="IE158" s="45"/>
      <c r="IF158" s="45"/>
      <c r="IG158" s="45"/>
      <c r="IH158" s="45"/>
      <c r="II158" s="45"/>
      <c r="IJ158" s="45"/>
      <c r="IK158" s="45"/>
      <c r="IL158" s="45"/>
      <c r="IM158" s="45"/>
      <c r="IN158" s="45"/>
      <c r="IO158" s="45"/>
      <c r="IP158" s="45"/>
      <c r="IQ158" s="45"/>
      <c r="IR158" s="45"/>
      <c r="IS158" s="45"/>
      <c r="IT158" s="45"/>
      <c r="IU158" s="45"/>
      <c r="IV158" s="45"/>
      <c r="IW158" s="45"/>
      <c r="IX158" s="45"/>
      <c r="IY158" s="45"/>
      <c r="IZ158" s="45"/>
      <c r="JA158" s="45"/>
      <c r="JB158" s="45"/>
      <c r="JC158" s="45"/>
      <c r="JD158" s="45"/>
      <c r="JE158" s="45"/>
      <c r="JF158" s="45"/>
      <c r="JG158" s="45"/>
      <c r="JH158" s="45"/>
      <c r="JI158" s="45"/>
      <c r="JJ158" s="45"/>
      <c r="JK158" s="45"/>
      <c r="JL158" s="45"/>
      <c r="JM158" s="45"/>
      <c r="JN158" s="45"/>
      <c r="JO158" s="45"/>
      <c r="JP158" s="45"/>
      <c r="JQ158" s="45"/>
      <c r="JR158" s="45"/>
      <c r="JS158" s="45"/>
      <c r="JT158" s="45"/>
      <c r="JU158" s="45"/>
      <c r="JV158" s="45"/>
      <c r="JW158" s="45"/>
      <c r="JX158" s="45"/>
      <c r="JY158" s="45"/>
      <c r="JZ158" s="45"/>
      <c r="KA158" s="45"/>
      <c r="KB158" s="45"/>
      <c r="KC158" s="45"/>
      <c r="KD158" s="45"/>
      <c r="KE158" s="45"/>
      <c r="KF158" s="45"/>
      <c r="KG158" s="45"/>
      <c r="KH158" s="45"/>
      <c r="KI158" s="45"/>
      <c r="KJ158" s="45"/>
      <c r="KK158" s="45"/>
      <c r="KL158" s="45"/>
      <c r="KM158" s="45"/>
      <c r="KN158" s="45"/>
      <c r="KO158" s="45"/>
      <c r="KP158" s="45"/>
      <c r="KQ158" s="45"/>
      <c r="KR158" s="45"/>
      <c r="KS158" s="45"/>
      <c r="KT158" s="45"/>
      <c r="KU158" s="45"/>
      <c r="KV158" s="45"/>
      <c r="KW158" s="45"/>
      <c r="KX158" s="45"/>
      <c r="KY158" s="45"/>
      <c r="KZ158" s="45"/>
      <c r="LA158" s="45"/>
      <c r="LB158" s="45"/>
      <c r="LC158" s="45"/>
      <c r="LD158" s="45"/>
      <c r="LE158" s="45"/>
      <c r="LF158" s="45"/>
      <c r="LG158" s="45"/>
      <c r="LH158" s="45"/>
      <c r="LI158" s="45"/>
      <c r="LJ158" s="45"/>
      <c r="LK158" s="45"/>
      <c r="LL158" s="45"/>
      <c r="LM158" s="45"/>
      <c r="LN158" s="45"/>
      <c r="LO158" s="45"/>
      <c r="LP158" s="45"/>
      <c r="LQ158" s="45"/>
      <c r="LR158" s="45"/>
      <c r="LS158" s="45"/>
      <c r="LT158" s="45"/>
      <c r="LU158" s="45"/>
      <c r="LV158" s="45"/>
      <c r="LW158" s="45"/>
      <c r="LX158" s="45"/>
      <c r="LY158" s="45"/>
      <c r="LZ158" s="45"/>
      <c r="MA158" s="45"/>
      <c r="MB158" s="45"/>
      <c r="MC158" s="45"/>
      <c r="MD158" s="45"/>
      <c r="ME158" s="45"/>
      <c r="MF158" s="45"/>
      <c r="MG158" s="45"/>
      <c r="MH158" s="45"/>
      <c r="MI158" s="45"/>
      <c r="MJ158" s="45"/>
      <c r="MK158" s="45"/>
      <c r="ML158" s="45"/>
      <c r="MM158" s="45"/>
      <c r="MN158" s="45"/>
      <c r="MO158" s="45"/>
      <c r="MP158" s="45"/>
      <c r="MQ158" s="45"/>
      <c r="MR158" s="45"/>
      <c r="MS158" s="45"/>
      <c r="MT158" s="45"/>
      <c r="MU158" s="45"/>
      <c r="MV158" s="45"/>
      <c r="MW158" s="45"/>
      <c r="MX158" s="45"/>
      <c r="MY158" s="45"/>
      <c r="MZ158" s="45"/>
      <c r="NA158" s="45"/>
      <c r="NB158" s="45"/>
      <c r="NC158" s="45"/>
      <c r="ND158" s="45"/>
      <c r="NE158" s="45"/>
      <c r="NF158" s="45"/>
      <c r="NG158" s="45"/>
      <c r="NH158" s="45"/>
      <c r="NI158" s="45"/>
      <c r="NJ158" s="45"/>
      <c r="NK158" s="45"/>
      <c r="NL158" s="45"/>
      <c r="NM158" s="45"/>
      <c r="NN158" s="45"/>
      <c r="NO158" s="45"/>
      <c r="NP158" s="45"/>
      <c r="NQ158" s="45"/>
      <c r="NR158" s="45"/>
      <c r="NS158" s="45"/>
      <c r="NT158" s="45"/>
      <c r="NU158" s="45"/>
      <c r="NV158" s="45"/>
      <c r="NW158" s="45"/>
      <c r="NX158" s="45"/>
      <c r="NY158" s="45"/>
      <c r="NZ158" s="45"/>
      <c r="OA158" s="45"/>
      <c r="OB158" s="45"/>
      <c r="OC158" s="45"/>
      <c r="OD158" s="45"/>
      <c r="OE158" s="45"/>
      <c r="OF158" s="45"/>
      <c r="OG158" s="45"/>
      <c r="OH158" s="45"/>
      <c r="OI158" s="45"/>
      <c r="OJ158" s="45"/>
      <c r="OK158" s="45"/>
      <c r="OL158" s="45"/>
      <c r="OM158" s="45"/>
      <c r="ON158" s="45"/>
      <c r="OO158" s="45"/>
      <c r="OP158" s="45"/>
      <c r="OQ158" s="45"/>
      <c r="OR158" s="45"/>
      <c r="OS158" s="45"/>
      <c r="OT158" s="45"/>
      <c r="OU158" s="45"/>
      <c r="OV158" s="45"/>
      <c r="OW158" s="45"/>
      <c r="OX158" s="45"/>
      <c r="OY158" s="45"/>
      <c r="OZ158" s="45"/>
      <c r="PA158" s="45"/>
      <c r="PB158" s="45"/>
      <c r="PC158" s="45"/>
      <c r="PD158" s="45"/>
      <c r="PE158" s="45"/>
      <c r="PF158" s="45"/>
      <c r="PG158" s="45"/>
      <c r="PH158" s="45"/>
      <c r="PI158" s="45"/>
      <c r="PJ158" s="45"/>
      <c r="PK158" s="45"/>
      <c r="PL158" s="45"/>
      <c r="PM158" s="45"/>
      <c r="PN158" s="45"/>
      <c r="PO158" s="45"/>
      <c r="PP158" s="45"/>
      <c r="PQ158" s="45"/>
      <c r="PR158" s="45"/>
      <c r="PS158" s="45"/>
      <c r="PT158" s="45"/>
      <c r="PU158" s="45"/>
      <c r="PV158" s="45"/>
      <c r="PW158" s="45"/>
      <c r="PX158" s="45"/>
      <c r="PY158" s="45"/>
      <c r="PZ158" s="45"/>
      <c r="QA158" s="45"/>
      <c r="QB158" s="45"/>
      <c r="QC158" s="45"/>
      <c r="QD158" s="45"/>
      <c r="QE158" s="45"/>
      <c r="QF158" s="45"/>
      <c r="QG158" s="45"/>
      <c r="QH158" s="45"/>
      <c r="QI158" s="45"/>
      <c r="QJ158" s="45"/>
      <c r="QK158" s="45"/>
      <c r="QL158" s="45"/>
      <c r="QM158" s="45"/>
      <c r="QN158" s="45"/>
      <c r="QO158" s="45"/>
      <c r="QP158" s="45"/>
      <c r="QQ158" s="45"/>
      <c r="QR158" s="45"/>
      <c r="QS158" s="45"/>
      <c r="QT158" s="45"/>
      <c r="QU158" s="45"/>
    </row>
    <row r="159" spans="1:463" ht="15" customHeight="1" outlineLevel="1">
      <c r="C159" s="78" t="s">
        <v>477</v>
      </c>
      <c r="D159" s="5"/>
      <c r="E159" s="79" t="s">
        <v>151</v>
      </c>
      <c r="F159" s="5"/>
      <c r="G159" s="5"/>
      <c r="H159" s="102"/>
      <c r="I159" s="81">
        <f>Inputs!G191</f>
        <v>0.12</v>
      </c>
      <c r="J159" s="81">
        <f>I159</f>
        <v>0.12</v>
      </c>
      <c r="K159" s="81">
        <f t="shared" ref="K159:AF159" si="506">J159</f>
        <v>0.12</v>
      </c>
      <c r="L159" s="81">
        <f t="shared" si="506"/>
        <v>0.12</v>
      </c>
      <c r="M159" s="81">
        <f t="shared" si="506"/>
        <v>0.12</v>
      </c>
      <c r="N159" s="81">
        <f t="shared" si="506"/>
        <v>0.12</v>
      </c>
      <c r="O159" s="81">
        <f t="shared" si="506"/>
        <v>0.12</v>
      </c>
      <c r="P159" s="81">
        <f t="shared" si="506"/>
        <v>0.12</v>
      </c>
      <c r="Q159" s="81">
        <f t="shared" si="506"/>
        <v>0.12</v>
      </c>
      <c r="R159" s="81">
        <f t="shared" si="506"/>
        <v>0.12</v>
      </c>
      <c r="S159" s="81">
        <f t="shared" si="506"/>
        <v>0.12</v>
      </c>
      <c r="T159" s="81">
        <f t="shared" si="506"/>
        <v>0.12</v>
      </c>
      <c r="U159" s="81">
        <f t="shared" si="506"/>
        <v>0.12</v>
      </c>
      <c r="V159" s="81">
        <f t="shared" si="506"/>
        <v>0.12</v>
      </c>
      <c r="W159" s="81">
        <f t="shared" si="506"/>
        <v>0.12</v>
      </c>
      <c r="X159" s="81">
        <f t="shared" si="506"/>
        <v>0.12</v>
      </c>
      <c r="Y159" s="81">
        <f t="shared" si="506"/>
        <v>0.12</v>
      </c>
      <c r="Z159" s="81">
        <f t="shared" si="506"/>
        <v>0.12</v>
      </c>
      <c r="AA159" s="81">
        <f t="shared" si="506"/>
        <v>0.12</v>
      </c>
      <c r="AB159" s="81">
        <f t="shared" si="506"/>
        <v>0.12</v>
      </c>
      <c r="AC159" s="81">
        <f t="shared" si="506"/>
        <v>0.12</v>
      </c>
      <c r="AD159" s="81">
        <f t="shared" si="506"/>
        <v>0.12</v>
      </c>
      <c r="AE159" s="81">
        <f t="shared" si="506"/>
        <v>0.12</v>
      </c>
      <c r="AF159" s="81">
        <f t="shared" si="506"/>
        <v>0.12</v>
      </c>
      <c r="AG159" s="81">
        <f>Inputs!$G189</f>
        <v>0.12</v>
      </c>
      <c r="AH159" s="81">
        <f>Inputs!$G189</f>
        <v>0.12</v>
      </c>
      <c r="AI159" s="81">
        <f>Inputs!$G189</f>
        <v>0.12</v>
      </c>
      <c r="AJ159" s="81">
        <f>Inputs!$G189</f>
        <v>0.12</v>
      </c>
      <c r="AK159" s="81">
        <f>Inputs!$G189</f>
        <v>0.12</v>
      </c>
      <c r="AL159" s="81">
        <f>Inputs!$G189</f>
        <v>0.12</v>
      </c>
      <c r="AM159" s="81">
        <f>Inputs!$G189</f>
        <v>0.12</v>
      </c>
      <c r="AN159" s="81">
        <f>Inputs!$G189</f>
        <v>0.12</v>
      </c>
      <c r="AO159" s="81">
        <f>Inputs!$G189</f>
        <v>0.12</v>
      </c>
      <c r="AP159" s="81">
        <f>Inputs!$G189</f>
        <v>0.12</v>
      </c>
      <c r="AQ159" s="81">
        <f>Inputs!$G189</f>
        <v>0.12</v>
      </c>
      <c r="AR159" s="81">
        <f>Inputs!$G189</f>
        <v>0.12</v>
      </c>
      <c r="AS159" s="81">
        <f>Inputs!$G189</f>
        <v>0.12</v>
      </c>
      <c r="AT159" s="81">
        <f>Inputs!$G189</f>
        <v>0.12</v>
      </c>
      <c r="AU159" s="81">
        <f>Inputs!$G189</f>
        <v>0.12</v>
      </c>
      <c r="AV159" s="81">
        <f>Inputs!$G189</f>
        <v>0.12</v>
      </c>
      <c r="AW159" s="81">
        <f>Inputs!$G189</f>
        <v>0.12</v>
      </c>
      <c r="AX159" s="81">
        <f>Inputs!$G189</f>
        <v>0.12</v>
      </c>
      <c r="AY159" s="81">
        <f>Inputs!$G189</f>
        <v>0.12</v>
      </c>
      <c r="AZ159" s="81">
        <f>Inputs!$G189</f>
        <v>0.12</v>
      </c>
      <c r="BA159" s="81">
        <f>Inputs!$G189</f>
        <v>0.12</v>
      </c>
      <c r="BB159" s="81">
        <f>Inputs!$G189</f>
        <v>0.12</v>
      </c>
      <c r="BC159" s="81">
        <f>Inputs!$G189</f>
        <v>0.12</v>
      </c>
      <c r="BD159" s="81">
        <f>Inputs!$G189</f>
        <v>0.12</v>
      </c>
      <c r="BE159" s="81">
        <f>Inputs!$G189</f>
        <v>0.12</v>
      </c>
      <c r="BF159" s="81">
        <f>Inputs!$G189</f>
        <v>0.12</v>
      </c>
      <c r="BG159" s="81">
        <f>Inputs!$G189</f>
        <v>0.12</v>
      </c>
      <c r="BH159" s="81">
        <f>Inputs!$G189</f>
        <v>0.12</v>
      </c>
      <c r="BI159" s="81">
        <f>Inputs!$G189</f>
        <v>0.12</v>
      </c>
      <c r="BJ159" s="81">
        <f>Inputs!$G189</f>
        <v>0.12</v>
      </c>
      <c r="BK159" s="81">
        <f>Inputs!$G189</f>
        <v>0.12</v>
      </c>
      <c r="BL159" s="81">
        <f>Inputs!$G189</f>
        <v>0.12</v>
      </c>
      <c r="BM159" s="81">
        <f>Inputs!$G189</f>
        <v>0.12</v>
      </c>
      <c r="BN159" s="81">
        <f>Inputs!$G189</f>
        <v>0.12</v>
      </c>
      <c r="BO159" s="81">
        <f>Inputs!$G189</f>
        <v>0.12</v>
      </c>
      <c r="BP159" s="81">
        <f>Inputs!$G189</f>
        <v>0.12</v>
      </c>
      <c r="BQ159" s="81">
        <f>Inputs!$G189</f>
        <v>0.12</v>
      </c>
      <c r="BR159" s="81">
        <f>Inputs!$G189</f>
        <v>0.12</v>
      </c>
      <c r="BS159" s="81">
        <f>Inputs!$G189</f>
        <v>0.12</v>
      </c>
      <c r="BT159" s="81">
        <f>Inputs!$G189</f>
        <v>0.12</v>
      </c>
      <c r="BU159" s="81">
        <f>Inputs!$G189</f>
        <v>0.12</v>
      </c>
      <c r="BV159" s="81">
        <f>Inputs!$G189</f>
        <v>0.12</v>
      </c>
      <c r="BW159" s="81">
        <f>Inputs!$G189</f>
        <v>0.12</v>
      </c>
      <c r="BX159" s="81">
        <f>Inputs!$G189</f>
        <v>0.12</v>
      </c>
      <c r="BY159" s="81">
        <f>Inputs!$G189</f>
        <v>0.12</v>
      </c>
      <c r="BZ159" s="81">
        <f>Inputs!$G189</f>
        <v>0.12</v>
      </c>
      <c r="CA159" s="81">
        <f>Inputs!$G189</f>
        <v>0.12</v>
      </c>
      <c r="CB159" s="81">
        <f>Inputs!$G189</f>
        <v>0.12</v>
      </c>
      <c r="CC159" s="81">
        <f>Inputs!$G189</f>
        <v>0.12</v>
      </c>
      <c r="CD159" s="81">
        <f>Inputs!$G189</f>
        <v>0.12</v>
      </c>
      <c r="CE159" s="81">
        <f>Inputs!$G189</f>
        <v>0.12</v>
      </c>
      <c r="CF159" s="81">
        <f>Inputs!$G189</f>
        <v>0.12</v>
      </c>
      <c r="CG159" s="81">
        <f>Inputs!$G189</f>
        <v>0.12</v>
      </c>
      <c r="CH159" s="81">
        <f>Inputs!$G189</f>
        <v>0.12</v>
      </c>
      <c r="CI159" s="81">
        <f>Inputs!$G189</f>
        <v>0.12</v>
      </c>
      <c r="CJ159" s="81">
        <f>Inputs!$G189</f>
        <v>0.12</v>
      </c>
      <c r="CK159" s="81">
        <f>Inputs!$G189</f>
        <v>0.12</v>
      </c>
      <c r="CL159" s="81">
        <f>Inputs!$G189</f>
        <v>0.12</v>
      </c>
      <c r="CM159" s="81">
        <f>Inputs!$G189</f>
        <v>0.12</v>
      </c>
      <c r="CN159" s="81">
        <f>Inputs!$G189</f>
        <v>0.12</v>
      </c>
      <c r="CO159" s="81">
        <f>Inputs!$G189</f>
        <v>0.12</v>
      </c>
      <c r="CP159" s="81">
        <f>Inputs!$G189</f>
        <v>0.12</v>
      </c>
      <c r="CQ159" s="81">
        <f>Inputs!$G189</f>
        <v>0.12</v>
      </c>
      <c r="CR159" s="81">
        <f>Inputs!$G189</f>
        <v>0.12</v>
      </c>
      <c r="CS159" s="81">
        <f>Inputs!$G189</f>
        <v>0.12</v>
      </c>
      <c r="CT159" s="81">
        <f>Inputs!$G189</f>
        <v>0.12</v>
      </c>
      <c r="CU159" s="81">
        <f>Inputs!$G189</f>
        <v>0.12</v>
      </c>
      <c r="CV159" s="81">
        <f>Inputs!$G189</f>
        <v>0.12</v>
      </c>
      <c r="CW159" s="81">
        <f>Inputs!$G189</f>
        <v>0.12</v>
      </c>
      <c r="CX159" s="81">
        <f>Inputs!$G189</f>
        <v>0.12</v>
      </c>
      <c r="CY159" s="81">
        <f>Inputs!$G189</f>
        <v>0.12</v>
      </c>
      <c r="CZ159" s="81">
        <f>Inputs!$G189</f>
        <v>0.12</v>
      </c>
      <c r="DA159" s="81">
        <f>Inputs!$G189</f>
        <v>0.12</v>
      </c>
      <c r="DB159" s="81">
        <f>Inputs!$G189</f>
        <v>0.12</v>
      </c>
      <c r="DC159" s="81">
        <f>Inputs!$G189</f>
        <v>0.12</v>
      </c>
      <c r="DD159" s="81">
        <f>Inputs!$G189</f>
        <v>0.12</v>
      </c>
      <c r="DE159" s="81">
        <f>Inputs!$G189</f>
        <v>0.12</v>
      </c>
      <c r="DF159" s="81">
        <f>Inputs!$G189</f>
        <v>0.12</v>
      </c>
      <c r="DG159" s="81">
        <f>Inputs!$G189</f>
        <v>0.12</v>
      </c>
      <c r="DH159" s="81">
        <f>Inputs!$G189</f>
        <v>0.12</v>
      </c>
      <c r="DI159" s="81">
        <f>Inputs!$G189</f>
        <v>0.12</v>
      </c>
      <c r="DJ159" s="81">
        <f>Inputs!$G189</f>
        <v>0.12</v>
      </c>
      <c r="DK159" s="81">
        <f>Inputs!$G189</f>
        <v>0.12</v>
      </c>
      <c r="DL159" s="81">
        <f>Inputs!$G189</f>
        <v>0.12</v>
      </c>
      <c r="DM159" s="81">
        <f>Inputs!$G189</f>
        <v>0.12</v>
      </c>
      <c r="DN159" s="81">
        <f>Inputs!$G189</f>
        <v>0.12</v>
      </c>
      <c r="DO159" s="81">
        <f>Inputs!$G189</f>
        <v>0.12</v>
      </c>
      <c r="DP159" s="81">
        <f>Inputs!$G189</f>
        <v>0.12</v>
      </c>
      <c r="DQ159" s="81">
        <f>Inputs!$G189</f>
        <v>0.12</v>
      </c>
      <c r="DR159" s="81">
        <f>Inputs!$G189</f>
        <v>0.12</v>
      </c>
      <c r="DS159" s="81">
        <f>Inputs!$G189</f>
        <v>0.12</v>
      </c>
      <c r="DT159" s="81">
        <f>Inputs!$G189</f>
        <v>0.12</v>
      </c>
      <c r="DU159" s="81">
        <f>Inputs!$G189</f>
        <v>0.12</v>
      </c>
      <c r="DV159" s="81">
        <f>Inputs!$G189</f>
        <v>0.12</v>
      </c>
      <c r="DW159" s="81">
        <f>Inputs!$G189</f>
        <v>0.12</v>
      </c>
      <c r="DX159" s="81">
        <f>Inputs!$G189</f>
        <v>0.12</v>
      </c>
      <c r="DY159" s="81">
        <f>Inputs!$G189</f>
        <v>0.12</v>
      </c>
      <c r="DZ159" s="81">
        <f>Inputs!$G189</f>
        <v>0.12</v>
      </c>
      <c r="EA159" s="81">
        <f>Inputs!$G189</f>
        <v>0.12</v>
      </c>
      <c r="EB159" s="81">
        <f>Inputs!$G189</f>
        <v>0.12</v>
      </c>
      <c r="EC159" s="81">
        <f>Inputs!$G189</f>
        <v>0.12</v>
      </c>
      <c r="ED159" s="81">
        <f>Inputs!$G189</f>
        <v>0.12</v>
      </c>
      <c r="EE159" s="81">
        <f>Inputs!$G189</f>
        <v>0.12</v>
      </c>
      <c r="EF159" s="81">
        <f>Inputs!$G189</f>
        <v>0.12</v>
      </c>
      <c r="EG159" s="81">
        <f>Inputs!$G189</f>
        <v>0.12</v>
      </c>
      <c r="EH159" s="81">
        <f>Inputs!$G189</f>
        <v>0.12</v>
      </c>
      <c r="EI159" s="81">
        <f>Inputs!$G189</f>
        <v>0.12</v>
      </c>
      <c r="EJ159" s="81">
        <f>Inputs!$G189</f>
        <v>0.12</v>
      </c>
      <c r="EK159" s="81">
        <f>Inputs!$G189</f>
        <v>0.12</v>
      </c>
      <c r="EL159" s="81">
        <f>Inputs!$G189</f>
        <v>0.12</v>
      </c>
      <c r="EM159" s="81">
        <f>Inputs!$G189</f>
        <v>0.12</v>
      </c>
      <c r="EN159" s="81">
        <f>Inputs!$G189</f>
        <v>0.12</v>
      </c>
      <c r="EO159" s="81">
        <f>Inputs!$G189</f>
        <v>0.12</v>
      </c>
      <c r="EP159" s="81">
        <f>Inputs!$G189</f>
        <v>0.12</v>
      </c>
      <c r="EQ159" s="81">
        <f>Inputs!$G189</f>
        <v>0.12</v>
      </c>
      <c r="ER159" s="81">
        <f>Inputs!$G189</f>
        <v>0.12</v>
      </c>
      <c r="ES159" s="81">
        <f>Inputs!$G189</f>
        <v>0.12</v>
      </c>
      <c r="ET159" s="81">
        <f>Inputs!$G189</f>
        <v>0.12</v>
      </c>
      <c r="EU159" s="81">
        <f>Inputs!$G189</f>
        <v>0.12</v>
      </c>
      <c r="EV159" s="81">
        <f>Inputs!$G189</f>
        <v>0.12</v>
      </c>
      <c r="EW159" s="81">
        <f>Inputs!$G189</f>
        <v>0.12</v>
      </c>
      <c r="EX159" s="81">
        <f>Inputs!$G189</f>
        <v>0.12</v>
      </c>
      <c r="EY159" s="81">
        <f>Inputs!$G189</f>
        <v>0.12</v>
      </c>
      <c r="EZ159" s="81">
        <f>Inputs!$G189</f>
        <v>0.12</v>
      </c>
      <c r="FA159" s="81">
        <f>Inputs!$G189</f>
        <v>0.12</v>
      </c>
      <c r="FB159" s="81">
        <f>Inputs!$G189</f>
        <v>0.12</v>
      </c>
      <c r="FC159" s="81">
        <f>Inputs!$G189</f>
        <v>0.12</v>
      </c>
      <c r="FD159" s="81">
        <f>Inputs!$G189</f>
        <v>0.12</v>
      </c>
      <c r="FE159" s="81">
        <f>Inputs!$G189</f>
        <v>0.12</v>
      </c>
      <c r="FF159" s="81">
        <f>Inputs!$G189</f>
        <v>0.12</v>
      </c>
      <c r="FG159" s="81">
        <f>Inputs!$G189</f>
        <v>0.12</v>
      </c>
      <c r="FH159" s="81">
        <f>Inputs!$G189</f>
        <v>0.12</v>
      </c>
      <c r="FI159" s="81">
        <f>Inputs!$G189</f>
        <v>0.12</v>
      </c>
      <c r="FJ159" s="81">
        <f>Inputs!$G189</f>
        <v>0.12</v>
      </c>
      <c r="FK159" s="81">
        <f>Inputs!$G189</f>
        <v>0.12</v>
      </c>
      <c r="FL159" s="81">
        <f>Inputs!$G189</f>
        <v>0.12</v>
      </c>
      <c r="FM159" s="81">
        <f>Inputs!$G189</f>
        <v>0.12</v>
      </c>
      <c r="FN159" s="81">
        <f>Inputs!$G189</f>
        <v>0.12</v>
      </c>
      <c r="FO159" s="81">
        <f>Inputs!$G189</f>
        <v>0.12</v>
      </c>
      <c r="FP159" s="81">
        <f>Inputs!$G189</f>
        <v>0.12</v>
      </c>
      <c r="FQ159" s="81">
        <f>Inputs!$G189</f>
        <v>0.12</v>
      </c>
      <c r="FR159" s="81">
        <f>Inputs!$G189</f>
        <v>0.12</v>
      </c>
      <c r="FS159" s="81">
        <f>Inputs!$G189</f>
        <v>0.12</v>
      </c>
      <c r="FT159" s="81">
        <f>Inputs!$G189</f>
        <v>0.12</v>
      </c>
      <c r="FU159" s="81">
        <f>Inputs!$G189</f>
        <v>0.12</v>
      </c>
      <c r="FV159" s="81">
        <f>Inputs!$G189</f>
        <v>0.12</v>
      </c>
      <c r="FW159" s="81">
        <f>Inputs!$G189</f>
        <v>0.12</v>
      </c>
      <c r="FX159" s="81">
        <f>Inputs!$G189</f>
        <v>0.12</v>
      </c>
      <c r="FY159" s="81">
        <f>Inputs!$G189</f>
        <v>0.12</v>
      </c>
      <c r="FZ159" s="81">
        <f>Inputs!$G189</f>
        <v>0.12</v>
      </c>
      <c r="GA159" s="81">
        <f>Inputs!$G189</f>
        <v>0.12</v>
      </c>
      <c r="GB159" s="81">
        <f>Inputs!$G189</f>
        <v>0.12</v>
      </c>
      <c r="GC159" s="81">
        <f>Inputs!$G189</f>
        <v>0.12</v>
      </c>
      <c r="GD159" s="81">
        <f>Inputs!$G189</f>
        <v>0.12</v>
      </c>
      <c r="GE159" s="81">
        <f>Inputs!$G189</f>
        <v>0.12</v>
      </c>
      <c r="GF159" s="81">
        <f>Inputs!$G189</f>
        <v>0.12</v>
      </c>
      <c r="GG159" s="81">
        <f>Inputs!$G189</f>
        <v>0.12</v>
      </c>
      <c r="GH159" s="81">
        <f>Inputs!$G189</f>
        <v>0.12</v>
      </c>
      <c r="GI159" s="81">
        <f>Inputs!$G189</f>
        <v>0.12</v>
      </c>
      <c r="GJ159" s="81">
        <f>Inputs!$G189</f>
        <v>0.12</v>
      </c>
      <c r="GK159" s="81">
        <f>Inputs!$G189</f>
        <v>0.12</v>
      </c>
      <c r="GL159" s="81">
        <f>Inputs!$G189</f>
        <v>0.12</v>
      </c>
      <c r="GM159" s="81">
        <f>Inputs!$G189</f>
        <v>0.12</v>
      </c>
      <c r="GN159" s="81">
        <f>Inputs!$G189</f>
        <v>0.12</v>
      </c>
      <c r="GO159" s="81">
        <f>Inputs!$G189</f>
        <v>0.12</v>
      </c>
      <c r="GP159" s="81">
        <f>Inputs!$G189</f>
        <v>0.12</v>
      </c>
      <c r="GQ159" s="81">
        <f>Inputs!$G189</f>
        <v>0.12</v>
      </c>
      <c r="GR159" s="81">
        <f>Inputs!$G189</f>
        <v>0.12</v>
      </c>
      <c r="GS159" s="81">
        <f>Inputs!$G189</f>
        <v>0.12</v>
      </c>
      <c r="GT159" s="81">
        <f>Inputs!$G189</f>
        <v>0.12</v>
      </c>
      <c r="GU159" s="81">
        <f>Inputs!$G189</f>
        <v>0.12</v>
      </c>
      <c r="GV159" s="81">
        <f>Inputs!$G189</f>
        <v>0.12</v>
      </c>
      <c r="GW159" s="81">
        <f>Inputs!$G189</f>
        <v>0.12</v>
      </c>
      <c r="GX159" s="81">
        <f>Inputs!$G189</f>
        <v>0.12</v>
      </c>
      <c r="GY159" s="81">
        <f>Inputs!$G189</f>
        <v>0.12</v>
      </c>
      <c r="GZ159" s="81">
        <f>Inputs!$G189</f>
        <v>0.12</v>
      </c>
      <c r="HA159" s="81">
        <f>Inputs!$G189</f>
        <v>0.12</v>
      </c>
      <c r="HB159" s="81">
        <f>Inputs!$G189</f>
        <v>0.12</v>
      </c>
      <c r="HC159" s="81">
        <f>Inputs!$G189</f>
        <v>0.12</v>
      </c>
      <c r="HD159" s="81">
        <f>Inputs!$G189</f>
        <v>0.12</v>
      </c>
      <c r="HE159" s="81">
        <f>Inputs!$G189</f>
        <v>0.12</v>
      </c>
      <c r="HF159" s="81">
        <f>Inputs!$G189</f>
        <v>0.12</v>
      </c>
      <c r="HG159" s="81">
        <f>Inputs!$G189</f>
        <v>0.12</v>
      </c>
      <c r="HH159" s="81">
        <f>Inputs!$G189</f>
        <v>0.12</v>
      </c>
      <c r="HI159" s="81">
        <f>Inputs!$G189</f>
        <v>0.12</v>
      </c>
      <c r="HJ159" s="81">
        <f>Inputs!$G189</f>
        <v>0.12</v>
      </c>
      <c r="HK159" s="81">
        <f>Inputs!$G189</f>
        <v>0.12</v>
      </c>
      <c r="HL159" s="81">
        <f>Inputs!$G189</f>
        <v>0.12</v>
      </c>
      <c r="HM159" s="81">
        <f>Inputs!$G189</f>
        <v>0.12</v>
      </c>
      <c r="HN159" s="81">
        <f>Inputs!$G189</f>
        <v>0.12</v>
      </c>
      <c r="HO159" s="81">
        <f>Inputs!$G189</f>
        <v>0.12</v>
      </c>
      <c r="HP159" s="81">
        <f>Inputs!$G189</f>
        <v>0.12</v>
      </c>
      <c r="HQ159" s="81">
        <f>Inputs!$G189</f>
        <v>0.12</v>
      </c>
      <c r="HR159" s="81">
        <f>Inputs!$G189</f>
        <v>0.12</v>
      </c>
      <c r="HS159" s="81">
        <f>Inputs!$G189</f>
        <v>0.12</v>
      </c>
      <c r="HT159" s="81">
        <f>Inputs!$G189</f>
        <v>0.12</v>
      </c>
      <c r="HU159" s="81">
        <f>Inputs!$G189</f>
        <v>0.12</v>
      </c>
      <c r="HV159" s="81">
        <f>Inputs!$G189</f>
        <v>0.12</v>
      </c>
      <c r="HW159" s="81">
        <f>Inputs!$G189</f>
        <v>0.12</v>
      </c>
      <c r="HX159" s="81">
        <f>Inputs!$G189</f>
        <v>0.12</v>
      </c>
      <c r="HY159" s="81">
        <f>Inputs!$G189</f>
        <v>0.12</v>
      </c>
      <c r="HZ159" s="81">
        <f>Inputs!$G189</f>
        <v>0.12</v>
      </c>
      <c r="IA159" s="81">
        <f>Inputs!$G189</f>
        <v>0.12</v>
      </c>
      <c r="IB159" s="81">
        <f>Inputs!$G189</f>
        <v>0.12</v>
      </c>
      <c r="IC159" s="81">
        <f>Inputs!$G189</f>
        <v>0.12</v>
      </c>
      <c r="ID159" s="81">
        <f>Inputs!$G189</f>
        <v>0.12</v>
      </c>
      <c r="IE159" s="81">
        <f>Inputs!$G189</f>
        <v>0.12</v>
      </c>
      <c r="IF159" s="81">
        <f>Inputs!$G189</f>
        <v>0.12</v>
      </c>
      <c r="IG159" s="81">
        <f>Inputs!$G189</f>
        <v>0.12</v>
      </c>
      <c r="IH159" s="81">
        <f>Inputs!$G189</f>
        <v>0.12</v>
      </c>
      <c r="II159" s="81">
        <f>Inputs!$G189</f>
        <v>0.12</v>
      </c>
      <c r="IJ159" s="81">
        <f>Inputs!$G189</f>
        <v>0.12</v>
      </c>
      <c r="IK159" s="81">
        <f>Inputs!$G189</f>
        <v>0.12</v>
      </c>
      <c r="IL159" s="81">
        <f>Inputs!$G189</f>
        <v>0.12</v>
      </c>
      <c r="IM159" s="81">
        <f>Inputs!$G189</f>
        <v>0.12</v>
      </c>
      <c r="IN159" s="81">
        <f>Inputs!$G189</f>
        <v>0.12</v>
      </c>
      <c r="IO159" s="81">
        <f>Inputs!$G189</f>
        <v>0.12</v>
      </c>
      <c r="IP159" s="81">
        <f>Inputs!$G189</f>
        <v>0.12</v>
      </c>
      <c r="IQ159" s="81">
        <f>Inputs!$G189</f>
        <v>0.12</v>
      </c>
      <c r="IR159" s="81">
        <f>Inputs!$G189</f>
        <v>0.12</v>
      </c>
      <c r="IS159" s="81">
        <f>Inputs!$G189</f>
        <v>0.12</v>
      </c>
      <c r="IT159" s="81">
        <f>Inputs!$G189</f>
        <v>0.12</v>
      </c>
      <c r="IU159" s="81">
        <f>Inputs!$G189</f>
        <v>0.12</v>
      </c>
      <c r="IV159" s="81">
        <f>Inputs!$G189</f>
        <v>0.12</v>
      </c>
      <c r="IW159" s="81">
        <f>Inputs!$G189</f>
        <v>0.12</v>
      </c>
      <c r="IX159" s="81">
        <f>Inputs!$G189</f>
        <v>0.12</v>
      </c>
      <c r="IY159" s="81">
        <f>Inputs!$G189</f>
        <v>0.12</v>
      </c>
      <c r="IZ159" s="81">
        <f>Inputs!$G189</f>
        <v>0.12</v>
      </c>
      <c r="JA159" s="81">
        <f>Inputs!$G189</f>
        <v>0.12</v>
      </c>
      <c r="JB159" s="81">
        <f>Inputs!$G189</f>
        <v>0.12</v>
      </c>
      <c r="JC159" s="81">
        <f>Inputs!$G189</f>
        <v>0.12</v>
      </c>
      <c r="JD159" s="81">
        <f>Inputs!$G189</f>
        <v>0.12</v>
      </c>
      <c r="JE159" s="81">
        <f>Inputs!$G189</f>
        <v>0.12</v>
      </c>
      <c r="JF159" s="81">
        <f>Inputs!$G189</f>
        <v>0.12</v>
      </c>
      <c r="JG159" s="81">
        <f>Inputs!$G189</f>
        <v>0.12</v>
      </c>
      <c r="JH159" s="81">
        <f>Inputs!$G189</f>
        <v>0.12</v>
      </c>
      <c r="JI159" s="81">
        <f>Inputs!$G189</f>
        <v>0.12</v>
      </c>
      <c r="JJ159" s="81">
        <f>Inputs!$G189</f>
        <v>0.12</v>
      </c>
      <c r="JK159" s="81">
        <f>Inputs!$G189</f>
        <v>0.12</v>
      </c>
      <c r="JL159" s="81">
        <f>Inputs!$G189</f>
        <v>0.12</v>
      </c>
      <c r="JM159" s="81">
        <f>Inputs!$G189</f>
        <v>0.12</v>
      </c>
      <c r="JN159" s="81">
        <f>Inputs!$G189</f>
        <v>0.12</v>
      </c>
      <c r="JO159" s="81">
        <f>Inputs!$G189</f>
        <v>0.12</v>
      </c>
      <c r="JP159" s="81">
        <f>Inputs!$G189</f>
        <v>0.12</v>
      </c>
      <c r="JQ159" s="81">
        <f>Inputs!$G189</f>
        <v>0.12</v>
      </c>
      <c r="JR159" s="81">
        <f>Inputs!$G189</f>
        <v>0.12</v>
      </c>
      <c r="JS159" s="81">
        <f>Inputs!$G189</f>
        <v>0.12</v>
      </c>
      <c r="JT159" s="81">
        <f>Inputs!$G189</f>
        <v>0.12</v>
      </c>
      <c r="JU159" s="81">
        <f>Inputs!$G189</f>
        <v>0.12</v>
      </c>
      <c r="JV159" s="81">
        <f>Inputs!$G189</f>
        <v>0.12</v>
      </c>
      <c r="JW159" s="81">
        <f>Inputs!$G189</f>
        <v>0.12</v>
      </c>
      <c r="JX159" s="81">
        <f>Inputs!$G189</f>
        <v>0.12</v>
      </c>
      <c r="JY159" s="81">
        <f>Inputs!$G189</f>
        <v>0.12</v>
      </c>
      <c r="JZ159" s="81">
        <f>Inputs!$G189</f>
        <v>0.12</v>
      </c>
      <c r="KA159" s="81">
        <f>Inputs!$G189</f>
        <v>0.12</v>
      </c>
      <c r="KB159" s="81">
        <f>Inputs!$G189</f>
        <v>0.12</v>
      </c>
      <c r="KC159" s="81">
        <f>Inputs!$G189</f>
        <v>0.12</v>
      </c>
      <c r="KD159" s="81">
        <f>Inputs!$G189</f>
        <v>0.12</v>
      </c>
      <c r="KE159" s="81">
        <f>Inputs!$G189</f>
        <v>0.12</v>
      </c>
      <c r="KF159" s="81">
        <f>Inputs!$G189</f>
        <v>0.12</v>
      </c>
      <c r="KG159" s="81">
        <f>Inputs!$G189</f>
        <v>0.12</v>
      </c>
      <c r="KH159" s="81">
        <f>Inputs!$G189</f>
        <v>0.12</v>
      </c>
      <c r="KI159" s="81">
        <f>Inputs!$G189</f>
        <v>0.12</v>
      </c>
      <c r="KJ159" s="81">
        <f>Inputs!$G189</f>
        <v>0.12</v>
      </c>
      <c r="KK159" s="81">
        <f>Inputs!$G189</f>
        <v>0.12</v>
      </c>
      <c r="KL159" s="81">
        <f>Inputs!$G189</f>
        <v>0.12</v>
      </c>
      <c r="KM159" s="81">
        <f>Inputs!$G189</f>
        <v>0.12</v>
      </c>
      <c r="KN159" s="81">
        <f>Inputs!$G189</f>
        <v>0.12</v>
      </c>
      <c r="KO159" s="81">
        <f>Inputs!$G189</f>
        <v>0.12</v>
      </c>
      <c r="KP159" s="81">
        <f>Inputs!$G189</f>
        <v>0.12</v>
      </c>
      <c r="KQ159" s="81">
        <f>Inputs!$G189</f>
        <v>0.12</v>
      </c>
      <c r="KR159" s="81">
        <f>Inputs!$G189</f>
        <v>0.12</v>
      </c>
      <c r="KS159" s="81">
        <f>Inputs!$G189</f>
        <v>0.12</v>
      </c>
      <c r="KT159" s="81">
        <f>Inputs!$G189</f>
        <v>0.12</v>
      </c>
      <c r="KU159" s="81">
        <f>Inputs!$G189</f>
        <v>0.12</v>
      </c>
      <c r="KV159" s="81">
        <f>Inputs!$G189</f>
        <v>0.12</v>
      </c>
      <c r="KW159" s="81">
        <f>Inputs!$G189</f>
        <v>0.12</v>
      </c>
      <c r="KX159" s="81">
        <f>Inputs!$G189</f>
        <v>0.12</v>
      </c>
      <c r="KY159" s="81">
        <f>Inputs!$G189</f>
        <v>0.12</v>
      </c>
      <c r="KZ159" s="81">
        <f>Inputs!$G189</f>
        <v>0.12</v>
      </c>
      <c r="LA159" s="81">
        <f>Inputs!$G189</f>
        <v>0.12</v>
      </c>
      <c r="LB159" s="81">
        <f>Inputs!$G189</f>
        <v>0.12</v>
      </c>
      <c r="LC159" s="81">
        <f>Inputs!$G189</f>
        <v>0.12</v>
      </c>
      <c r="LD159" s="81">
        <f>Inputs!$G189</f>
        <v>0.12</v>
      </c>
      <c r="LE159" s="81">
        <f>Inputs!$G189</f>
        <v>0.12</v>
      </c>
      <c r="LF159" s="81">
        <f>Inputs!$G189</f>
        <v>0.12</v>
      </c>
      <c r="LG159" s="81">
        <f>Inputs!$G189</f>
        <v>0.12</v>
      </c>
      <c r="LH159" s="81">
        <f>Inputs!$G189</f>
        <v>0.12</v>
      </c>
      <c r="LI159" s="81">
        <f>Inputs!$G189</f>
        <v>0.12</v>
      </c>
      <c r="LJ159" s="81">
        <f>Inputs!$G189</f>
        <v>0.12</v>
      </c>
      <c r="LK159" s="81">
        <f>Inputs!$G189</f>
        <v>0.12</v>
      </c>
      <c r="LL159" s="81">
        <f>Inputs!$G189</f>
        <v>0.12</v>
      </c>
      <c r="LM159" s="81">
        <f>Inputs!$G189</f>
        <v>0.12</v>
      </c>
      <c r="LN159" s="81">
        <f>Inputs!$G189</f>
        <v>0.12</v>
      </c>
      <c r="LO159" s="81">
        <f>Inputs!$G189</f>
        <v>0.12</v>
      </c>
      <c r="LP159" s="81">
        <f>Inputs!$G189</f>
        <v>0.12</v>
      </c>
      <c r="LQ159" s="81">
        <f>Inputs!$G189</f>
        <v>0.12</v>
      </c>
      <c r="LR159" s="81">
        <f>Inputs!$G189</f>
        <v>0.12</v>
      </c>
      <c r="LS159" s="81">
        <f>Inputs!$G189</f>
        <v>0.12</v>
      </c>
      <c r="LT159" s="81">
        <f>Inputs!$G189</f>
        <v>0.12</v>
      </c>
      <c r="LU159" s="81"/>
      <c r="LV159" s="81"/>
      <c r="LW159" s="81"/>
      <c r="LX159" s="81"/>
      <c r="LY159" s="81"/>
      <c r="LZ159" s="81"/>
      <c r="MA159" s="81"/>
      <c r="MB159" s="81"/>
      <c r="MC159" s="81"/>
      <c r="MD159" s="81"/>
      <c r="ME159" s="81"/>
      <c r="MF159" s="81"/>
      <c r="MG159" s="81"/>
      <c r="MH159" s="81"/>
      <c r="MI159" s="81"/>
      <c r="MJ159" s="81"/>
      <c r="MK159" s="81"/>
      <c r="ML159" s="81"/>
      <c r="MM159" s="81"/>
      <c r="MN159" s="81"/>
      <c r="MO159" s="81"/>
      <c r="MP159" s="81"/>
      <c r="MQ159" s="81"/>
      <c r="MR159" s="81"/>
      <c r="MS159" s="81"/>
      <c r="MT159" s="81"/>
      <c r="MU159" s="81"/>
      <c r="MV159" s="81"/>
      <c r="MW159" s="81"/>
      <c r="MX159" s="81"/>
      <c r="MY159" s="81"/>
      <c r="MZ159" s="81"/>
      <c r="NA159" s="81"/>
      <c r="NB159" s="81"/>
      <c r="NC159" s="81"/>
      <c r="ND159" s="81"/>
      <c r="NE159" s="81"/>
      <c r="NF159" s="81"/>
      <c r="NG159" s="81"/>
      <c r="NH159" s="81"/>
      <c r="NI159" s="81"/>
      <c r="NJ159" s="81"/>
      <c r="NK159" s="81"/>
      <c r="NL159" s="81"/>
      <c r="NM159" s="81"/>
      <c r="NN159" s="81"/>
      <c r="NO159" s="81"/>
      <c r="NP159" s="81"/>
      <c r="NQ159" s="81"/>
      <c r="NR159" s="81"/>
      <c r="NS159" s="81"/>
      <c r="NT159" s="81"/>
      <c r="NU159" s="81"/>
      <c r="NV159" s="81"/>
      <c r="NW159" s="81"/>
      <c r="NX159" s="81"/>
      <c r="NY159" s="81"/>
      <c r="NZ159" s="81"/>
      <c r="OA159" s="81"/>
      <c r="OB159" s="81"/>
      <c r="OC159" s="81"/>
      <c r="OD159" s="81"/>
      <c r="OE159" s="81"/>
      <c r="OF159" s="81"/>
      <c r="OG159" s="81"/>
      <c r="OH159" s="81"/>
      <c r="OI159" s="81"/>
      <c r="OJ159" s="81"/>
      <c r="OK159" s="81"/>
      <c r="OL159" s="81"/>
      <c r="OM159" s="81"/>
      <c r="ON159" s="81"/>
      <c r="OO159" s="81"/>
      <c r="OP159" s="81"/>
      <c r="OQ159" s="81"/>
      <c r="OR159" s="81"/>
      <c r="OS159" s="81"/>
      <c r="OT159" s="81"/>
      <c r="OU159" s="81"/>
      <c r="OV159" s="81"/>
      <c r="OW159" s="81"/>
      <c r="OX159" s="81"/>
      <c r="OY159" s="81"/>
      <c r="OZ159" s="81"/>
      <c r="PA159" s="81"/>
      <c r="PB159" s="81"/>
      <c r="PC159" s="81"/>
      <c r="PD159" s="81"/>
      <c r="PE159" s="81"/>
      <c r="PF159" s="81"/>
      <c r="PG159" s="81"/>
      <c r="PH159" s="81"/>
      <c r="PI159" s="81"/>
      <c r="PJ159" s="81"/>
      <c r="PK159" s="81"/>
      <c r="PL159" s="81"/>
      <c r="PM159" s="81"/>
      <c r="PN159" s="81"/>
      <c r="PO159" s="81"/>
      <c r="PP159" s="81"/>
      <c r="PQ159" s="81"/>
      <c r="PR159" s="81"/>
      <c r="PS159" s="81"/>
      <c r="PT159" s="81"/>
      <c r="PU159" s="81"/>
      <c r="PV159" s="81"/>
      <c r="PW159" s="81"/>
      <c r="PX159" s="81"/>
      <c r="PY159" s="81"/>
      <c r="PZ159" s="81"/>
      <c r="QA159" s="81"/>
      <c r="QB159" s="81"/>
      <c r="QC159" s="81"/>
      <c r="QD159" s="81"/>
      <c r="QE159" s="81"/>
      <c r="QF159" s="81"/>
      <c r="QG159" s="81"/>
      <c r="QH159" s="81"/>
      <c r="QI159" s="81"/>
      <c r="QJ159" s="81"/>
      <c r="QK159" s="81"/>
      <c r="QL159" s="81"/>
      <c r="QM159" s="81"/>
      <c r="QN159" s="81"/>
      <c r="QO159" s="81"/>
      <c r="QP159" s="81"/>
      <c r="QQ159" s="81"/>
      <c r="QR159" s="81"/>
      <c r="QS159" s="81"/>
      <c r="QT159" s="81"/>
      <c r="QU159" s="81"/>
    </row>
    <row r="160" spans="1:463" ht="15" customHeight="1" outlineLevel="1">
      <c r="B160" s="3"/>
      <c r="C160" s="75" t="s">
        <v>460</v>
      </c>
      <c r="D160" s="3"/>
      <c r="E160" s="50" t="s">
        <v>151</v>
      </c>
      <c r="F160" s="3"/>
      <c r="G160" s="3"/>
      <c r="H160" s="67"/>
      <c r="I160" s="82">
        <f>I159/12</f>
        <v>0.01</v>
      </c>
      <c r="J160" s="82">
        <f t="shared" ref="J160:U160" si="507">J159/12</f>
        <v>0.01</v>
      </c>
      <c r="K160" s="82">
        <f t="shared" si="507"/>
        <v>0.01</v>
      </c>
      <c r="L160" s="82">
        <f t="shared" si="507"/>
        <v>0.01</v>
      </c>
      <c r="M160" s="82">
        <f t="shared" si="507"/>
        <v>0.01</v>
      </c>
      <c r="N160" s="82">
        <f t="shared" si="507"/>
        <v>0.01</v>
      </c>
      <c r="O160" s="82">
        <f t="shared" si="507"/>
        <v>0.01</v>
      </c>
      <c r="P160" s="82">
        <f t="shared" si="507"/>
        <v>0.01</v>
      </c>
      <c r="Q160" s="82">
        <f t="shared" si="507"/>
        <v>0.01</v>
      </c>
      <c r="R160" s="82">
        <f t="shared" si="507"/>
        <v>0.01</v>
      </c>
      <c r="S160" s="82">
        <f t="shared" si="507"/>
        <v>0.01</v>
      </c>
      <c r="T160" s="82">
        <f t="shared" si="507"/>
        <v>0.01</v>
      </c>
      <c r="U160" s="82">
        <f t="shared" si="507"/>
        <v>0.01</v>
      </c>
      <c r="V160" s="82">
        <f t="shared" ref="V160:CG160" si="508">V159/12</f>
        <v>0.01</v>
      </c>
      <c r="W160" s="82">
        <f t="shared" si="508"/>
        <v>0.01</v>
      </c>
      <c r="X160" s="82">
        <f t="shared" si="508"/>
        <v>0.01</v>
      </c>
      <c r="Y160" s="82">
        <f t="shared" si="508"/>
        <v>0.01</v>
      </c>
      <c r="Z160" s="82">
        <f t="shared" si="508"/>
        <v>0.01</v>
      </c>
      <c r="AA160" s="82">
        <f t="shared" si="508"/>
        <v>0.01</v>
      </c>
      <c r="AB160" s="82">
        <f t="shared" si="508"/>
        <v>0.01</v>
      </c>
      <c r="AC160" s="82">
        <f t="shared" si="508"/>
        <v>0.01</v>
      </c>
      <c r="AD160" s="82">
        <f t="shared" si="508"/>
        <v>0.01</v>
      </c>
      <c r="AE160" s="82">
        <f t="shared" si="508"/>
        <v>0.01</v>
      </c>
      <c r="AF160" s="82">
        <f t="shared" si="508"/>
        <v>0.01</v>
      </c>
      <c r="AG160" s="82">
        <f t="shared" si="508"/>
        <v>0.01</v>
      </c>
      <c r="AH160" s="82">
        <f t="shared" si="508"/>
        <v>0.01</v>
      </c>
      <c r="AI160" s="82">
        <f t="shared" si="508"/>
        <v>0.01</v>
      </c>
      <c r="AJ160" s="82">
        <f t="shared" si="508"/>
        <v>0.01</v>
      </c>
      <c r="AK160" s="82">
        <f t="shared" si="508"/>
        <v>0.01</v>
      </c>
      <c r="AL160" s="82">
        <f t="shared" si="508"/>
        <v>0.01</v>
      </c>
      <c r="AM160" s="82">
        <f t="shared" si="508"/>
        <v>0.01</v>
      </c>
      <c r="AN160" s="82">
        <f t="shared" si="508"/>
        <v>0.01</v>
      </c>
      <c r="AO160" s="82">
        <f t="shared" si="508"/>
        <v>0.01</v>
      </c>
      <c r="AP160" s="82">
        <f t="shared" si="508"/>
        <v>0.01</v>
      </c>
      <c r="AQ160" s="82">
        <f t="shared" si="508"/>
        <v>0.01</v>
      </c>
      <c r="AR160" s="82">
        <f t="shared" si="508"/>
        <v>0.01</v>
      </c>
      <c r="AS160" s="82">
        <f t="shared" si="508"/>
        <v>0.01</v>
      </c>
      <c r="AT160" s="82">
        <f t="shared" si="508"/>
        <v>0.01</v>
      </c>
      <c r="AU160" s="82">
        <f t="shared" si="508"/>
        <v>0.01</v>
      </c>
      <c r="AV160" s="82">
        <f t="shared" si="508"/>
        <v>0.01</v>
      </c>
      <c r="AW160" s="82">
        <f t="shared" si="508"/>
        <v>0.01</v>
      </c>
      <c r="AX160" s="82">
        <f t="shared" si="508"/>
        <v>0.01</v>
      </c>
      <c r="AY160" s="82">
        <f t="shared" si="508"/>
        <v>0.01</v>
      </c>
      <c r="AZ160" s="82">
        <f t="shared" si="508"/>
        <v>0.01</v>
      </c>
      <c r="BA160" s="82">
        <f t="shared" si="508"/>
        <v>0.01</v>
      </c>
      <c r="BB160" s="82">
        <f t="shared" si="508"/>
        <v>0.01</v>
      </c>
      <c r="BC160" s="82">
        <f t="shared" si="508"/>
        <v>0.01</v>
      </c>
      <c r="BD160" s="82">
        <f t="shared" si="508"/>
        <v>0.01</v>
      </c>
      <c r="BE160" s="82">
        <f t="shared" si="508"/>
        <v>0.01</v>
      </c>
      <c r="BF160" s="82">
        <f t="shared" si="508"/>
        <v>0.01</v>
      </c>
      <c r="BG160" s="82">
        <f t="shared" si="508"/>
        <v>0.01</v>
      </c>
      <c r="BH160" s="82">
        <f t="shared" si="508"/>
        <v>0.01</v>
      </c>
      <c r="BI160" s="82">
        <f t="shared" si="508"/>
        <v>0.01</v>
      </c>
      <c r="BJ160" s="82">
        <f t="shared" si="508"/>
        <v>0.01</v>
      </c>
      <c r="BK160" s="82">
        <f t="shared" si="508"/>
        <v>0.01</v>
      </c>
      <c r="BL160" s="82">
        <f t="shared" si="508"/>
        <v>0.01</v>
      </c>
      <c r="BM160" s="82">
        <f t="shared" si="508"/>
        <v>0.01</v>
      </c>
      <c r="BN160" s="82">
        <f t="shared" si="508"/>
        <v>0.01</v>
      </c>
      <c r="BO160" s="82">
        <f t="shared" si="508"/>
        <v>0.01</v>
      </c>
      <c r="BP160" s="82">
        <f t="shared" si="508"/>
        <v>0.01</v>
      </c>
      <c r="BQ160" s="82">
        <f t="shared" si="508"/>
        <v>0.01</v>
      </c>
      <c r="BR160" s="82">
        <f t="shared" si="508"/>
        <v>0.01</v>
      </c>
      <c r="BS160" s="82">
        <f t="shared" si="508"/>
        <v>0.01</v>
      </c>
      <c r="BT160" s="82">
        <f t="shared" si="508"/>
        <v>0.01</v>
      </c>
      <c r="BU160" s="82">
        <f t="shared" si="508"/>
        <v>0.01</v>
      </c>
      <c r="BV160" s="82">
        <f t="shared" si="508"/>
        <v>0.01</v>
      </c>
      <c r="BW160" s="82">
        <f t="shared" si="508"/>
        <v>0.01</v>
      </c>
      <c r="BX160" s="82">
        <f t="shared" si="508"/>
        <v>0.01</v>
      </c>
      <c r="BY160" s="82">
        <f t="shared" si="508"/>
        <v>0.01</v>
      </c>
      <c r="BZ160" s="82">
        <f t="shared" si="508"/>
        <v>0.01</v>
      </c>
      <c r="CA160" s="82">
        <f t="shared" si="508"/>
        <v>0.01</v>
      </c>
      <c r="CB160" s="82">
        <f t="shared" si="508"/>
        <v>0.01</v>
      </c>
      <c r="CC160" s="82">
        <f t="shared" si="508"/>
        <v>0.01</v>
      </c>
      <c r="CD160" s="82">
        <f t="shared" si="508"/>
        <v>0.01</v>
      </c>
      <c r="CE160" s="82">
        <f t="shared" si="508"/>
        <v>0.01</v>
      </c>
      <c r="CF160" s="82">
        <f t="shared" si="508"/>
        <v>0.01</v>
      </c>
      <c r="CG160" s="82">
        <f t="shared" si="508"/>
        <v>0.01</v>
      </c>
      <c r="CH160" s="82">
        <f t="shared" ref="CH160:ES160" si="509">CH159/12</f>
        <v>0.01</v>
      </c>
      <c r="CI160" s="82">
        <f t="shared" si="509"/>
        <v>0.01</v>
      </c>
      <c r="CJ160" s="82">
        <f t="shared" si="509"/>
        <v>0.01</v>
      </c>
      <c r="CK160" s="82">
        <f t="shared" si="509"/>
        <v>0.01</v>
      </c>
      <c r="CL160" s="82">
        <f t="shared" si="509"/>
        <v>0.01</v>
      </c>
      <c r="CM160" s="82">
        <f t="shared" si="509"/>
        <v>0.01</v>
      </c>
      <c r="CN160" s="82">
        <f t="shared" si="509"/>
        <v>0.01</v>
      </c>
      <c r="CO160" s="82">
        <f t="shared" si="509"/>
        <v>0.01</v>
      </c>
      <c r="CP160" s="82">
        <f t="shared" si="509"/>
        <v>0.01</v>
      </c>
      <c r="CQ160" s="82">
        <f t="shared" si="509"/>
        <v>0.01</v>
      </c>
      <c r="CR160" s="82">
        <f t="shared" si="509"/>
        <v>0.01</v>
      </c>
      <c r="CS160" s="82">
        <f t="shared" si="509"/>
        <v>0.01</v>
      </c>
      <c r="CT160" s="82">
        <f t="shared" si="509"/>
        <v>0.01</v>
      </c>
      <c r="CU160" s="82">
        <f t="shared" si="509"/>
        <v>0.01</v>
      </c>
      <c r="CV160" s="82">
        <f t="shared" si="509"/>
        <v>0.01</v>
      </c>
      <c r="CW160" s="82">
        <f t="shared" si="509"/>
        <v>0.01</v>
      </c>
      <c r="CX160" s="82">
        <f t="shared" si="509"/>
        <v>0.01</v>
      </c>
      <c r="CY160" s="82">
        <f t="shared" si="509"/>
        <v>0.01</v>
      </c>
      <c r="CZ160" s="82">
        <f t="shared" si="509"/>
        <v>0.01</v>
      </c>
      <c r="DA160" s="82">
        <f t="shared" si="509"/>
        <v>0.01</v>
      </c>
      <c r="DB160" s="82">
        <f t="shared" si="509"/>
        <v>0.01</v>
      </c>
      <c r="DC160" s="82">
        <f t="shared" si="509"/>
        <v>0.01</v>
      </c>
      <c r="DD160" s="82">
        <f t="shared" si="509"/>
        <v>0.01</v>
      </c>
      <c r="DE160" s="82">
        <f t="shared" si="509"/>
        <v>0.01</v>
      </c>
      <c r="DF160" s="82">
        <f t="shared" si="509"/>
        <v>0.01</v>
      </c>
      <c r="DG160" s="82">
        <f t="shared" si="509"/>
        <v>0.01</v>
      </c>
      <c r="DH160" s="82">
        <f t="shared" si="509"/>
        <v>0.01</v>
      </c>
      <c r="DI160" s="82">
        <f t="shared" si="509"/>
        <v>0.01</v>
      </c>
      <c r="DJ160" s="82">
        <f t="shared" si="509"/>
        <v>0.01</v>
      </c>
      <c r="DK160" s="82">
        <f t="shared" si="509"/>
        <v>0.01</v>
      </c>
      <c r="DL160" s="82">
        <f t="shared" si="509"/>
        <v>0.01</v>
      </c>
      <c r="DM160" s="82">
        <f t="shared" si="509"/>
        <v>0.01</v>
      </c>
      <c r="DN160" s="82">
        <f t="shared" si="509"/>
        <v>0.01</v>
      </c>
      <c r="DO160" s="82">
        <f t="shared" si="509"/>
        <v>0.01</v>
      </c>
      <c r="DP160" s="82">
        <f t="shared" si="509"/>
        <v>0.01</v>
      </c>
      <c r="DQ160" s="82">
        <f t="shared" si="509"/>
        <v>0.01</v>
      </c>
      <c r="DR160" s="82">
        <f t="shared" si="509"/>
        <v>0.01</v>
      </c>
      <c r="DS160" s="82">
        <f t="shared" si="509"/>
        <v>0.01</v>
      </c>
      <c r="DT160" s="82">
        <f t="shared" si="509"/>
        <v>0.01</v>
      </c>
      <c r="DU160" s="82">
        <f t="shared" si="509"/>
        <v>0.01</v>
      </c>
      <c r="DV160" s="82">
        <f t="shared" si="509"/>
        <v>0.01</v>
      </c>
      <c r="DW160" s="82">
        <f t="shared" si="509"/>
        <v>0.01</v>
      </c>
      <c r="DX160" s="82">
        <f t="shared" si="509"/>
        <v>0.01</v>
      </c>
      <c r="DY160" s="82">
        <f t="shared" si="509"/>
        <v>0.01</v>
      </c>
      <c r="DZ160" s="82">
        <f t="shared" si="509"/>
        <v>0.01</v>
      </c>
      <c r="EA160" s="82">
        <f t="shared" si="509"/>
        <v>0.01</v>
      </c>
      <c r="EB160" s="82">
        <f t="shared" si="509"/>
        <v>0.01</v>
      </c>
      <c r="EC160" s="82">
        <f t="shared" si="509"/>
        <v>0.01</v>
      </c>
      <c r="ED160" s="82">
        <f t="shared" si="509"/>
        <v>0.01</v>
      </c>
      <c r="EE160" s="82">
        <f t="shared" si="509"/>
        <v>0.01</v>
      </c>
      <c r="EF160" s="82">
        <f t="shared" si="509"/>
        <v>0.01</v>
      </c>
      <c r="EG160" s="82">
        <f t="shared" si="509"/>
        <v>0.01</v>
      </c>
      <c r="EH160" s="82">
        <f t="shared" si="509"/>
        <v>0.01</v>
      </c>
      <c r="EI160" s="82">
        <f t="shared" si="509"/>
        <v>0.01</v>
      </c>
      <c r="EJ160" s="82">
        <f t="shared" si="509"/>
        <v>0.01</v>
      </c>
      <c r="EK160" s="82">
        <f t="shared" si="509"/>
        <v>0.01</v>
      </c>
      <c r="EL160" s="82">
        <f t="shared" si="509"/>
        <v>0.01</v>
      </c>
      <c r="EM160" s="82">
        <f t="shared" si="509"/>
        <v>0.01</v>
      </c>
      <c r="EN160" s="82">
        <f t="shared" si="509"/>
        <v>0.01</v>
      </c>
      <c r="EO160" s="82">
        <f t="shared" si="509"/>
        <v>0.01</v>
      </c>
      <c r="EP160" s="82">
        <f t="shared" si="509"/>
        <v>0.01</v>
      </c>
      <c r="EQ160" s="82">
        <f t="shared" si="509"/>
        <v>0.01</v>
      </c>
      <c r="ER160" s="82">
        <f t="shared" si="509"/>
        <v>0.01</v>
      </c>
      <c r="ES160" s="82">
        <f t="shared" si="509"/>
        <v>0.01</v>
      </c>
      <c r="ET160" s="82">
        <f t="shared" ref="ET160:HE160" si="510">ET159/12</f>
        <v>0.01</v>
      </c>
      <c r="EU160" s="82">
        <f t="shared" si="510"/>
        <v>0.01</v>
      </c>
      <c r="EV160" s="82">
        <f t="shared" si="510"/>
        <v>0.01</v>
      </c>
      <c r="EW160" s="82">
        <f t="shared" si="510"/>
        <v>0.01</v>
      </c>
      <c r="EX160" s="82">
        <f t="shared" si="510"/>
        <v>0.01</v>
      </c>
      <c r="EY160" s="82">
        <f t="shared" si="510"/>
        <v>0.01</v>
      </c>
      <c r="EZ160" s="82">
        <f t="shared" si="510"/>
        <v>0.01</v>
      </c>
      <c r="FA160" s="82">
        <f t="shared" si="510"/>
        <v>0.01</v>
      </c>
      <c r="FB160" s="82">
        <f t="shared" si="510"/>
        <v>0.01</v>
      </c>
      <c r="FC160" s="82">
        <f t="shared" si="510"/>
        <v>0.01</v>
      </c>
      <c r="FD160" s="82">
        <f t="shared" si="510"/>
        <v>0.01</v>
      </c>
      <c r="FE160" s="82">
        <f t="shared" si="510"/>
        <v>0.01</v>
      </c>
      <c r="FF160" s="82">
        <f t="shared" si="510"/>
        <v>0.01</v>
      </c>
      <c r="FG160" s="82">
        <f t="shared" si="510"/>
        <v>0.01</v>
      </c>
      <c r="FH160" s="82">
        <f t="shared" si="510"/>
        <v>0.01</v>
      </c>
      <c r="FI160" s="82">
        <f t="shared" si="510"/>
        <v>0.01</v>
      </c>
      <c r="FJ160" s="82">
        <f t="shared" si="510"/>
        <v>0.01</v>
      </c>
      <c r="FK160" s="82">
        <f t="shared" si="510"/>
        <v>0.01</v>
      </c>
      <c r="FL160" s="82">
        <f t="shared" si="510"/>
        <v>0.01</v>
      </c>
      <c r="FM160" s="82">
        <f t="shared" si="510"/>
        <v>0.01</v>
      </c>
      <c r="FN160" s="82">
        <f t="shared" si="510"/>
        <v>0.01</v>
      </c>
      <c r="FO160" s="82">
        <f t="shared" si="510"/>
        <v>0.01</v>
      </c>
      <c r="FP160" s="82">
        <f t="shared" si="510"/>
        <v>0.01</v>
      </c>
      <c r="FQ160" s="82">
        <f t="shared" si="510"/>
        <v>0.01</v>
      </c>
      <c r="FR160" s="82">
        <f t="shared" si="510"/>
        <v>0.01</v>
      </c>
      <c r="FS160" s="82">
        <f t="shared" si="510"/>
        <v>0.01</v>
      </c>
      <c r="FT160" s="82">
        <f t="shared" si="510"/>
        <v>0.01</v>
      </c>
      <c r="FU160" s="82">
        <f t="shared" si="510"/>
        <v>0.01</v>
      </c>
      <c r="FV160" s="82">
        <f t="shared" si="510"/>
        <v>0.01</v>
      </c>
      <c r="FW160" s="82">
        <f t="shared" si="510"/>
        <v>0.01</v>
      </c>
      <c r="FX160" s="82">
        <f t="shared" si="510"/>
        <v>0.01</v>
      </c>
      <c r="FY160" s="82">
        <f t="shared" si="510"/>
        <v>0.01</v>
      </c>
      <c r="FZ160" s="82">
        <f t="shared" si="510"/>
        <v>0.01</v>
      </c>
      <c r="GA160" s="82">
        <f t="shared" si="510"/>
        <v>0.01</v>
      </c>
      <c r="GB160" s="82">
        <f t="shared" si="510"/>
        <v>0.01</v>
      </c>
      <c r="GC160" s="82">
        <f t="shared" si="510"/>
        <v>0.01</v>
      </c>
      <c r="GD160" s="82">
        <f t="shared" si="510"/>
        <v>0.01</v>
      </c>
      <c r="GE160" s="82">
        <f t="shared" si="510"/>
        <v>0.01</v>
      </c>
      <c r="GF160" s="82">
        <f t="shared" si="510"/>
        <v>0.01</v>
      </c>
      <c r="GG160" s="82">
        <f t="shared" si="510"/>
        <v>0.01</v>
      </c>
      <c r="GH160" s="82">
        <f t="shared" si="510"/>
        <v>0.01</v>
      </c>
      <c r="GI160" s="82">
        <f t="shared" si="510"/>
        <v>0.01</v>
      </c>
      <c r="GJ160" s="82">
        <f t="shared" si="510"/>
        <v>0.01</v>
      </c>
      <c r="GK160" s="82">
        <f t="shared" si="510"/>
        <v>0.01</v>
      </c>
      <c r="GL160" s="82">
        <f t="shared" si="510"/>
        <v>0.01</v>
      </c>
      <c r="GM160" s="82">
        <f t="shared" si="510"/>
        <v>0.01</v>
      </c>
      <c r="GN160" s="82">
        <f t="shared" si="510"/>
        <v>0.01</v>
      </c>
      <c r="GO160" s="82">
        <f t="shared" si="510"/>
        <v>0.01</v>
      </c>
      <c r="GP160" s="82">
        <f t="shared" si="510"/>
        <v>0.01</v>
      </c>
      <c r="GQ160" s="82">
        <f t="shared" si="510"/>
        <v>0.01</v>
      </c>
      <c r="GR160" s="82">
        <f t="shared" si="510"/>
        <v>0.01</v>
      </c>
      <c r="GS160" s="82">
        <f t="shared" si="510"/>
        <v>0.01</v>
      </c>
      <c r="GT160" s="82">
        <f t="shared" si="510"/>
        <v>0.01</v>
      </c>
      <c r="GU160" s="82">
        <f t="shared" si="510"/>
        <v>0.01</v>
      </c>
      <c r="GV160" s="82">
        <f t="shared" si="510"/>
        <v>0.01</v>
      </c>
      <c r="GW160" s="82">
        <f t="shared" si="510"/>
        <v>0.01</v>
      </c>
      <c r="GX160" s="82">
        <f t="shared" si="510"/>
        <v>0.01</v>
      </c>
      <c r="GY160" s="82">
        <f t="shared" si="510"/>
        <v>0.01</v>
      </c>
      <c r="GZ160" s="82">
        <f t="shared" si="510"/>
        <v>0.01</v>
      </c>
      <c r="HA160" s="82">
        <f t="shared" si="510"/>
        <v>0.01</v>
      </c>
      <c r="HB160" s="82">
        <f t="shared" si="510"/>
        <v>0.01</v>
      </c>
      <c r="HC160" s="82">
        <f t="shared" si="510"/>
        <v>0.01</v>
      </c>
      <c r="HD160" s="82">
        <f t="shared" si="510"/>
        <v>0.01</v>
      </c>
      <c r="HE160" s="82">
        <f t="shared" si="510"/>
        <v>0.01</v>
      </c>
      <c r="HF160" s="82">
        <f t="shared" ref="HF160:JQ160" si="511">HF159/12</f>
        <v>0.01</v>
      </c>
      <c r="HG160" s="82">
        <f t="shared" si="511"/>
        <v>0.01</v>
      </c>
      <c r="HH160" s="82">
        <f t="shared" si="511"/>
        <v>0.01</v>
      </c>
      <c r="HI160" s="82">
        <f t="shared" si="511"/>
        <v>0.01</v>
      </c>
      <c r="HJ160" s="82">
        <f t="shared" si="511"/>
        <v>0.01</v>
      </c>
      <c r="HK160" s="82">
        <f t="shared" si="511"/>
        <v>0.01</v>
      </c>
      <c r="HL160" s="82">
        <f t="shared" si="511"/>
        <v>0.01</v>
      </c>
      <c r="HM160" s="82">
        <f t="shared" si="511"/>
        <v>0.01</v>
      </c>
      <c r="HN160" s="82">
        <f t="shared" si="511"/>
        <v>0.01</v>
      </c>
      <c r="HO160" s="82">
        <f t="shared" si="511"/>
        <v>0.01</v>
      </c>
      <c r="HP160" s="82">
        <f t="shared" si="511"/>
        <v>0.01</v>
      </c>
      <c r="HQ160" s="82">
        <f t="shared" si="511"/>
        <v>0.01</v>
      </c>
      <c r="HR160" s="82">
        <f t="shared" si="511"/>
        <v>0.01</v>
      </c>
      <c r="HS160" s="82">
        <f t="shared" si="511"/>
        <v>0.01</v>
      </c>
      <c r="HT160" s="82">
        <f t="shared" si="511"/>
        <v>0.01</v>
      </c>
      <c r="HU160" s="82">
        <f t="shared" si="511"/>
        <v>0.01</v>
      </c>
      <c r="HV160" s="82">
        <f t="shared" si="511"/>
        <v>0.01</v>
      </c>
      <c r="HW160" s="82">
        <f t="shared" si="511"/>
        <v>0.01</v>
      </c>
      <c r="HX160" s="82">
        <f t="shared" si="511"/>
        <v>0.01</v>
      </c>
      <c r="HY160" s="82">
        <f t="shared" si="511"/>
        <v>0.01</v>
      </c>
      <c r="HZ160" s="82">
        <f t="shared" si="511"/>
        <v>0.01</v>
      </c>
      <c r="IA160" s="82">
        <f t="shared" si="511"/>
        <v>0.01</v>
      </c>
      <c r="IB160" s="82">
        <f t="shared" si="511"/>
        <v>0.01</v>
      </c>
      <c r="IC160" s="82">
        <f t="shared" si="511"/>
        <v>0.01</v>
      </c>
      <c r="ID160" s="82">
        <f t="shared" si="511"/>
        <v>0.01</v>
      </c>
      <c r="IE160" s="82">
        <f t="shared" si="511"/>
        <v>0.01</v>
      </c>
      <c r="IF160" s="82">
        <f t="shared" si="511"/>
        <v>0.01</v>
      </c>
      <c r="IG160" s="82">
        <f t="shared" si="511"/>
        <v>0.01</v>
      </c>
      <c r="IH160" s="82">
        <f t="shared" si="511"/>
        <v>0.01</v>
      </c>
      <c r="II160" s="82">
        <f t="shared" si="511"/>
        <v>0.01</v>
      </c>
      <c r="IJ160" s="82">
        <f t="shared" si="511"/>
        <v>0.01</v>
      </c>
      <c r="IK160" s="82">
        <f t="shared" si="511"/>
        <v>0.01</v>
      </c>
      <c r="IL160" s="82">
        <f t="shared" si="511"/>
        <v>0.01</v>
      </c>
      <c r="IM160" s="82">
        <f t="shared" si="511"/>
        <v>0.01</v>
      </c>
      <c r="IN160" s="82">
        <f t="shared" si="511"/>
        <v>0.01</v>
      </c>
      <c r="IO160" s="82">
        <f t="shared" si="511"/>
        <v>0.01</v>
      </c>
      <c r="IP160" s="82">
        <f t="shared" si="511"/>
        <v>0.01</v>
      </c>
      <c r="IQ160" s="82">
        <f t="shared" si="511"/>
        <v>0.01</v>
      </c>
      <c r="IR160" s="82">
        <f t="shared" si="511"/>
        <v>0.01</v>
      </c>
      <c r="IS160" s="82">
        <f t="shared" si="511"/>
        <v>0.01</v>
      </c>
      <c r="IT160" s="82">
        <f t="shared" si="511"/>
        <v>0.01</v>
      </c>
      <c r="IU160" s="82">
        <f t="shared" si="511"/>
        <v>0.01</v>
      </c>
      <c r="IV160" s="82">
        <f t="shared" si="511"/>
        <v>0.01</v>
      </c>
      <c r="IW160" s="82">
        <f t="shared" si="511"/>
        <v>0.01</v>
      </c>
      <c r="IX160" s="82">
        <f t="shared" si="511"/>
        <v>0.01</v>
      </c>
      <c r="IY160" s="82">
        <f t="shared" si="511"/>
        <v>0.01</v>
      </c>
      <c r="IZ160" s="82">
        <f t="shared" si="511"/>
        <v>0.01</v>
      </c>
      <c r="JA160" s="82">
        <f t="shared" si="511"/>
        <v>0.01</v>
      </c>
      <c r="JB160" s="82">
        <f t="shared" si="511"/>
        <v>0.01</v>
      </c>
      <c r="JC160" s="82">
        <f t="shared" si="511"/>
        <v>0.01</v>
      </c>
      <c r="JD160" s="82">
        <f t="shared" si="511"/>
        <v>0.01</v>
      </c>
      <c r="JE160" s="82">
        <f t="shared" si="511"/>
        <v>0.01</v>
      </c>
      <c r="JF160" s="82">
        <f t="shared" si="511"/>
        <v>0.01</v>
      </c>
      <c r="JG160" s="82">
        <f t="shared" si="511"/>
        <v>0.01</v>
      </c>
      <c r="JH160" s="82">
        <f t="shared" si="511"/>
        <v>0.01</v>
      </c>
      <c r="JI160" s="82">
        <f t="shared" si="511"/>
        <v>0.01</v>
      </c>
      <c r="JJ160" s="82">
        <f t="shared" si="511"/>
        <v>0.01</v>
      </c>
      <c r="JK160" s="82">
        <f t="shared" si="511"/>
        <v>0.01</v>
      </c>
      <c r="JL160" s="82">
        <f t="shared" si="511"/>
        <v>0.01</v>
      </c>
      <c r="JM160" s="82">
        <f t="shared" si="511"/>
        <v>0.01</v>
      </c>
      <c r="JN160" s="82">
        <f t="shared" si="511"/>
        <v>0.01</v>
      </c>
      <c r="JO160" s="82">
        <f t="shared" si="511"/>
        <v>0.01</v>
      </c>
      <c r="JP160" s="82">
        <f t="shared" si="511"/>
        <v>0.01</v>
      </c>
      <c r="JQ160" s="82">
        <f t="shared" si="511"/>
        <v>0.01</v>
      </c>
      <c r="JR160" s="82">
        <f t="shared" ref="JR160:LT160" si="512">JR159/12</f>
        <v>0.01</v>
      </c>
      <c r="JS160" s="82">
        <f t="shared" si="512"/>
        <v>0.01</v>
      </c>
      <c r="JT160" s="82">
        <f t="shared" si="512"/>
        <v>0.01</v>
      </c>
      <c r="JU160" s="82">
        <f t="shared" si="512"/>
        <v>0.01</v>
      </c>
      <c r="JV160" s="82">
        <f t="shared" si="512"/>
        <v>0.01</v>
      </c>
      <c r="JW160" s="82">
        <f t="shared" si="512"/>
        <v>0.01</v>
      </c>
      <c r="JX160" s="82">
        <f t="shared" si="512"/>
        <v>0.01</v>
      </c>
      <c r="JY160" s="82">
        <f t="shared" si="512"/>
        <v>0.01</v>
      </c>
      <c r="JZ160" s="82">
        <f t="shared" si="512"/>
        <v>0.01</v>
      </c>
      <c r="KA160" s="82">
        <f t="shared" si="512"/>
        <v>0.01</v>
      </c>
      <c r="KB160" s="82">
        <f t="shared" si="512"/>
        <v>0.01</v>
      </c>
      <c r="KC160" s="82">
        <f t="shared" si="512"/>
        <v>0.01</v>
      </c>
      <c r="KD160" s="82">
        <f t="shared" si="512"/>
        <v>0.01</v>
      </c>
      <c r="KE160" s="82">
        <f t="shared" si="512"/>
        <v>0.01</v>
      </c>
      <c r="KF160" s="82">
        <f t="shared" si="512"/>
        <v>0.01</v>
      </c>
      <c r="KG160" s="82">
        <f t="shared" si="512"/>
        <v>0.01</v>
      </c>
      <c r="KH160" s="82">
        <f t="shared" si="512"/>
        <v>0.01</v>
      </c>
      <c r="KI160" s="82">
        <f t="shared" si="512"/>
        <v>0.01</v>
      </c>
      <c r="KJ160" s="82">
        <f t="shared" si="512"/>
        <v>0.01</v>
      </c>
      <c r="KK160" s="82">
        <f t="shared" si="512"/>
        <v>0.01</v>
      </c>
      <c r="KL160" s="82">
        <f t="shared" si="512"/>
        <v>0.01</v>
      </c>
      <c r="KM160" s="82">
        <f t="shared" si="512"/>
        <v>0.01</v>
      </c>
      <c r="KN160" s="82">
        <f t="shared" si="512"/>
        <v>0.01</v>
      </c>
      <c r="KO160" s="82">
        <f t="shared" si="512"/>
        <v>0.01</v>
      </c>
      <c r="KP160" s="82">
        <f t="shared" si="512"/>
        <v>0.01</v>
      </c>
      <c r="KQ160" s="82">
        <f t="shared" si="512"/>
        <v>0.01</v>
      </c>
      <c r="KR160" s="82">
        <f t="shared" si="512"/>
        <v>0.01</v>
      </c>
      <c r="KS160" s="82">
        <f t="shared" si="512"/>
        <v>0.01</v>
      </c>
      <c r="KT160" s="82">
        <f t="shared" si="512"/>
        <v>0.01</v>
      </c>
      <c r="KU160" s="82">
        <f t="shared" si="512"/>
        <v>0.01</v>
      </c>
      <c r="KV160" s="82">
        <f t="shared" si="512"/>
        <v>0.01</v>
      </c>
      <c r="KW160" s="82">
        <f t="shared" si="512"/>
        <v>0.01</v>
      </c>
      <c r="KX160" s="82">
        <f t="shared" si="512"/>
        <v>0.01</v>
      </c>
      <c r="KY160" s="82">
        <f t="shared" si="512"/>
        <v>0.01</v>
      </c>
      <c r="KZ160" s="82">
        <f t="shared" si="512"/>
        <v>0.01</v>
      </c>
      <c r="LA160" s="82">
        <f t="shared" si="512"/>
        <v>0.01</v>
      </c>
      <c r="LB160" s="82">
        <f t="shared" si="512"/>
        <v>0.01</v>
      </c>
      <c r="LC160" s="82">
        <f t="shared" si="512"/>
        <v>0.01</v>
      </c>
      <c r="LD160" s="82">
        <f t="shared" si="512"/>
        <v>0.01</v>
      </c>
      <c r="LE160" s="82">
        <f t="shared" si="512"/>
        <v>0.01</v>
      </c>
      <c r="LF160" s="82">
        <f t="shared" si="512"/>
        <v>0.01</v>
      </c>
      <c r="LG160" s="82">
        <f t="shared" si="512"/>
        <v>0.01</v>
      </c>
      <c r="LH160" s="82">
        <f t="shared" si="512"/>
        <v>0.01</v>
      </c>
      <c r="LI160" s="82">
        <f t="shared" si="512"/>
        <v>0.01</v>
      </c>
      <c r="LJ160" s="82">
        <f t="shared" si="512"/>
        <v>0.01</v>
      </c>
      <c r="LK160" s="82">
        <f t="shared" si="512"/>
        <v>0.01</v>
      </c>
      <c r="LL160" s="82">
        <f t="shared" si="512"/>
        <v>0.01</v>
      </c>
      <c r="LM160" s="82">
        <f t="shared" si="512"/>
        <v>0.01</v>
      </c>
      <c r="LN160" s="82">
        <f t="shared" si="512"/>
        <v>0.01</v>
      </c>
      <c r="LO160" s="82">
        <f t="shared" si="512"/>
        <v>0.01</v>
      </c>
      <c r="LP160" s="82">
        <f t="shared" si="512"/>
        <v>0.01</v>
      </c>
      <c r="LQ160" s="82">
        <f t="shared" si="512"/>
        <v>0.01</v>
      </c>
      <c r="LR160" s="82">
        <f t="shared" si="512"/>
        <v>0.01</v>
      </c>
      <c r="LS160" s="82">
        <f t="shared" si="512"/>
        <v>0.01</v>
      </c>
      <c r="LT160" s="82">
        <f t="shared" si="512"/>
        <v>0.01</v>
      </c>
      <c r="LU160" s="82"/>
      <c r="LV160" s="82"/>
      <c r="LW160" s="82"/>
      <c r="LX160" s="82"/>
      <c r="LY160" s="82"/>
      <c r="LZ160" s="82"/>
      <c r="MA160" s="82"/>
      <c r="MB160" s="82"/>
      <c r="MC160" s="82"/>
      <c r="MD160" s="82"/>
      <c r="ME160" s="82"/>
      <c r="MF160" s="82"/>
      <c r="MG160" s="82"/>
      <c r="MH160" s="82"/>
      <c r="MI160" s="82"/>
      <c r="MJ160" s="82"/>
      <c r="MK160" s="82"/>
      <c r="ML160" s="82"/>
      <c r="MM160" s="82"/>
      <c r="MN160" s="82"/>
      <c r="MO160" s="82"/>
      <c r="MP160" s="82"/>
      <c r="MQ160" s="82"/>
      <c r="MR160" s="82"/>
      <c r="MS160" s="82"/>
      <c r="MT160" s="82"/>
      <c r="MU160" s="82"/>
      <c r="MV160" s="82"/>
      <c r="MW160" s="82"/>
      <c r="MX160" s="82"/>
      <c r="MY160" s="82"/>
      <c r="MZ160" s="82"/>
      <c r="NA160" s="82"/>
      <c r="NB160" s="82"/>
      <c r="NC160" s="82"/>
      <c r="ND160" s="82"/>
      <c r="NE160" s="82"/>
      <c r="NF160" s="82"/>
      <c r="NG160" s="82"/>
      <c r="NH160" s="82"/>
      <c r="NI160" s="82"/>
      <c r="NJ160" s="82"/>
      <c r="NK160" s="82"/>
      <c r="NL160" s="82"/>
      <c r="NM160" s="82"/>
      <c r="NN160" s="82"/>
      <c r="NO160" s="82"/>
      <c r="NP160" s="82"/>
      <c r="NQ160" s="82"/>
      <c r="NR160" s="82"/>
      <c r="NS160" s="82"/>
      <c r="NT160" s="82"/>
      <c r="NU160" s="82"/>
      <c r="NV160" s="82"/>
      <c r="NW160" s="82"/>
      <c r="NX160" s="82"/>
      <c r="NY160" s="82"/>
      <c r="NZ160" s="82"/>
      <c r="OA160" s="82"/>
      <c r="OB160" s="82"/>
      <c r="OC160" s="82"/>
      <c r="OD160" s="82"/>
      <c r="OE160" s="82"/>
      <c r="OF160" s="82"/>
      <c r="OG160" s="82"/>
      <c r="OH160" s="82"/>
      <c r="OI160" s="82"/>
      <c r="OJ160" s="82"/>
      <c r="OK160" s="82"/>
      <c r="OL160" s="82"/>
      <c r="OM160" s="82"/>
      <c r="ON160" s="82"/>
      <c r="OO160" s="82"/>
      <c r="OP160" s="82"/>
      <c r="OQ160" s="82"/>
      <c r="OR160" s="82"/>
      <c r="OS160" s="82"/>
      <c r="OT160" s="82"/>
      <c r="OU160" s="82"/>
      <c r="OV160" s="82"/>
      <c r="OW160" s="82"/>
      <c r="OX160" s="82"/>
      <c r="OY160" s="82"/>
      <c r="OZ160" s="82"/>
      <c r="PA160" s="82"/>
      <c r="PB160" s="82"/>
      <c r="PC160" s="82"/>
      <c r="PD160" s="82"/>
      <c r="PE160" s="82"/>
      <c r="PF160" s="82"/>
      <c r="PG160" s="82"/>
      <c r="PH160" s="82"/>
      <c r="PI160" s="82"/>
      <c r="PJ160" s="82"/>
      <c r="PK160" s="82"/>
      <c r="PL160" s="82"/>
      <c r="PM160" s="82"/>
      <c r="PN160" s="82"/>
      <c r="PO160" s="82"/>
      <c r="PP160" s="82"/>
      <c r="PQ160" s="82"/>
      <c r="PR160" s="82"/>
      <c r="PS160" s="82"/>
      <c r="PT160" s="82"/>
      <c r="PU160" s="82"/>
      <c r="PV160" s="82"/>
      <c r="PW160" s="82"/>
      <c r="PX160" s="82"/>
      <c r="PY160" s="82"/>
      <c r="PZ160" s="82"/>
      <c r="QA160" s="82"/>
      <c r="QB160" s="82"/>
      <c r="QC160" s="82"/>
      <c r="QD160" s="82"/>
      <c r="QE160" s="82"/>
      <c r="QF160" s="82"/>
      <c r="QG160" s="82"/>
      <c r="QH160" s="82"/>
      <c r="QI160" s="82"/>
      <c r="QJ160" s="82"/>
      <c r="QK160" s="82"/>
      <c r="QL160" s="82"/>
      <c r="QM160" s="82"/>
      <c r="QN160" s="82"/>
      <c r="QO160" s="82"/>
      <c r="QP160" s="82"/>
      <c r="QQ160" s="82"/>
      <c r="QR160" s="82"/>
      <c r="QS160" s="82"/>
      <c r="QT160" s="82"/>
      <c r="QU160" s="82"/>
    </row>
    <row r="161" spans="1:463" ht="15" customHeight="1" outlineLevel="1">
      <c r="B161" s="3"/>
      <c r="C161" s="42"/>
      <c r="D161" s="3"/>
      <c r="E161" s="50"/>
      <c r="F161" s="3"/>
      <c r="G161" s="3"/>
      <c r="H161" s="3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  <c r="BA161" s="45"/>
      <c r="BB161" s="45"/>
      <c r="BC161" s="45"/>
      <c r="BD161" s="45"/>
      <c r="BE161" s="45"/>
      <c r="BF161" s="45"/>
      <c r="BG161" s="45"/>
      <c r="BH161" s="45"/>
      <c r="BI161" s="4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45"/>
      <c r="BZ161" s="45"/>
      <c r="CA161" s="45"/>
      <c r="CB161" s="45"/>
      <c r="CC161" s="45"/>
      <c r="CD161" s="45"/>
      <c r="CE161" s="45"/>
      <c r="CF161" s="45"/>
      <c r="CG161" s="45"/>
      <c r="CH161" s="45"/>
      <c r="CI161" s="45"/>
      <c r="CJ161" s="45"/>
      <c r="CK161" s="45"/>
      <c r="CL161" s="45"/>
      <c r="CM161" s="45"/>
      <c r="CN161" s="45"/>
      <c r="CO161" s="45"/>
      <c r="CP161" s="45"/>
      <c r="CQ161" s="45"/>
      <c r="CR161" s="45"/>
      <c r="CS161" s="45"/>
      <c r="CT161" s="45"/>
      <c r="CU161" s="45"/>
      <c r="CV161" s="45"/>
      <c r="CW161" s="45"/>
      <c r="CX161" s="45"/>
      <c r="CY161" s="45"/>
      <c r="CZ161" s="45"/>
      <c r="DA161" s="45"/>
      <c r="DB161" s="45"/>
      <c r="DC161" s="45"/>
      <c r="DD161" s="45"/>
      <c r="DE161" s="45"/>
      <c r="DF161" s="45"/>
      <c r="DG161" s="45"/>
      <c r="DH161" s="45"/>
      <c r="DI161" s="45"/>
      <c r="DJ161" s="45"/>
      <c r="DK161" s="45"/>
      <c r="DL161" s="45"/>
      <c r="DM161" s="45"/>
      <c r="DN161" s="45"/>
      <c r="DO161" s="45"/>
      <c r="DP161" s="45"/>
      <c r="DQ161" s="45"/>
      <c r="DR161" s="45"/>
      <c r="DS161" s="45"/>
      <c r="DT161" s="45"/>
      <c r="DU161" s="45"/>
      <c r="DV161" s="45"/>
      <c r="DW161" s="45"/>
      <c r="DX161" s="45"/>
      <c r="DY161" s="45"/>
      <c r="DZ161" s="45"/>
      <c r="EA161" s="45"/>
      <c r="EB161" s="45"/>
      <c r="EC161" s="45"/>
      <c r="ED161" s="45"/>
      <c r="EE161" s="45"/>
      <c r="EF161" s="45"/>
      <c r="EG161" s="45"/>
      <c r="EH161" s="45"/>
      <c r="EI161" s="45"/>
      <c r="EJ161" s="45"/>
      <c r="EK161" s="45"/>
      <c r="EL161" s="45"/>
      <c r="EM161" s="45"/>
      <c r="EN161" s="45"/>
      <c r="EO161" s="45"/>
      <c r="EP161" s="45"/>
      <c r="EQ161" s="45"/>
      <c r="ER161" s="45"/>
      <c r="ES161" s="45"/>
      <c r="ET161" s="45"/>
      <c r="EU161" s="45"/>
      <c r="EV161" s="45"/>
      <c r="EW161" s="45"/>
      <c r="EX161" s="45"/>
      <c r="EY161" s="45"/>
      <c r="EZ161" s="45"/>
      <c r="FA161" s="45"/>
      <c r="FB161" s="45"/>
      <c r="FC161" s="45"/>
      <c r="FD161" s="45"/>
      <c r="FE161" s="45"/>
      <c r="FF161" s="45"/>
      <c r="FG161" s="45"/>
      <c r="FH161" s="45"/>
      <c r="FI161" s="45"/>
      <c r="FJ161" s="45"/>
      <c r="FK161" s="45"/>
      <c r="FL161" s="45"/>
      <c r="FM161" s="45"/>
      <c r="FN161" s="45"/>
      <c r="FO161" s="45"/>
      <c r="FP161" s="45"/>
      <c r="FQ161" s="45"/>
      <c r="FR161" s="45"/>
      <c r="FS161" s="45"/>
      <c r="FT161" s="45"/>
      <c r="FU161" s="45"/>
      <c r="FV161" s="45"/>
      <c r="FW161" s="45"/>
      <c r="FX161" s="45"/>
      <c r="FY161" s="45"/>
      <c r="FZ161" s="45"/>
      <c r="GA161" s="45"/>
      <c r="GB161" s="45"/>
      <c r="GC161" s="45"/>
      <c r="GD161" s="45"/>
      <c r="GE161" s="45"/>
      <c r="GF161" s="45"/>
      <c r="GG161" s="45"/>
      <c r="GH161" s="45"/>
      <c r="GI161" s="45"/>
      <c r="GJ161" s="45"/>
      <c r="GK161" s="45"/>
      <c r="GL161" s="45"/>
      <c r="GM161" s="45"/>
      <c r="GN161" s="45"/>
      <c r="GO161" s="45"/>
      <c r="GP161" s="45"/>
      <c r="GQ161" s="45"/>
      <c r="GR161" s="45"/>
      <c r="GS161" s="45"/>
      <c r="GT161" s="45"/>
      <c r="GU161" s="45"/>
      <c r="GV161" s="45"/>
      <c r="GW161" s="45"/>
      <c r="GX161" s="45"/>
      <c r="GY161" s="45"/>
      <c r="GZ161" s="45"/>
      <c r="HA161" s="45"/>
      <c r="HB161" s="45"/>
      <c r="HC161" s="45"/>
      <c r="HD161" s="45"/>
      <c r="HE161" s="45"/>
      <c r="HF161" s="45"/>
      <c r="HG161" s="45"/>
      <c r="HH161" s="45"/>
      <c r="HI161" s="45"/>
      <c r="HJ161" s="45"/>
      <c r="HK161" s="45"/>
      <c r="HL161" s="45"/>
      <c r="HM161" s="45"/>
      <c r="HN161" s="45"/>
      <c r="HO161" s="45"/>
      <c r="HP161" s="45"/>
      <c r="HQ161" s="45"/>
      <c r="HR161" s="45"/>
      <c r="HS161" s="45"/>
      <c r="HT161" s="45"/>
      <c r="HU161" s="45"/>
      <c r="HV161" s="45"/>
      <c r="HW161" s="45"/>
      <c r="HX161" s="45"/>
      <c r="HY161" s="45"/>
      <c r="HZ161" s="45"/>
      <c r="IA161" s="45"/>
      <c r="IB161" s="45"/>
      <c r="IC161" s="45"/>
      <c r="ID161" s="45"/>
      <c r="IE161" s="45"/>
      <c r="IF161" s="45"/>
      <c r="IG161" s="45"/>
      <c r="IH161" s="45"/>
      <c r="II161" s="45"/>
      <c r="IJ161" s="45"/>
      <c r="IK161" s="45"/>
      <c r="IL161" s="45"/>
      <c r="IM161" s="45"/>
      <c r="IN161" s="45"/>
      <c r="IO161" s="45"/>
      <c r="IP161" s="45"/>
      <c r="IQ161" s="45"/>
      <c r="IR161" s="45"/>
      <c r="IS161" s="45"/>
      <c r="IT161" s="45"/>
      <c r="IU161" s="45"/>
      <c r="IV161" s="45"/>
      <c r="IW161" s="45"/>
      <c r="IX161" s="45"/>
      <c r="IY161" s="45"/>
      <c r="IZ161" s="45"/>
      <c r="JA161" s="45"/>
      <c r="JB161" s="45"/>
      <c r="JC161" s="45"/>
      <c r="JD161" s="45"/>
      <c r="JE161" s="45"/>
      <c r="JF161" s="45"/>
      <c r="JG161" s="45"/>
      <c r="JH161" s="45"/>
      <c r="JI161" s="45"/>
      <c r="JJ161" s="45"/>
      <c r="JK161" s="45"/>
      <c r="JL161" s="45"/>
      <c r="JM161" s="45"/>
      <c r="JN161" s="45"/>
      <c r="JO161" s="45"/>
      <c r="JP161" s="45"/>
      <c r="JQ161" s="45"/>
      <c r="JR161" s="45"/>
      <c r="JS161" s="45"/>
      <c r="JT161" s="45"/>
      <c r="JU161" s="45"/>
      <c r="JV161" s="45"/>
      <c r="JW161" s="45"/>
      <c r="JX161" s="45"/>
      <c r="JY161" s="45"/>
      <c r="JZ161" s="45"/>
      <c r="KA161" s="45"/>
      <c r="KB161" s="45"/>
      <c r="KC161" s="45"/>
      <c r="KD161" s="45"/>
      <c r="KE161" s="45"/>
      <c r="KF161" s="45"/>
      <c r="KG161" s="45"/>
      <c r="KH161" s="45"/>
      <c r="KI161" s="45"/>
      <c r="KJ161" s="45"/>
      <c r="KK161" s="45"/>
      <c r="KL161" s="45"/>
      <c r="KM161" s="45"/>
      <c r="KN161" s="45"/>
      <c r="KO161" s="45"/>
      <c r="KP161" s="45"/>
      <c r="KQ161" s="45"/>
      <c r="KR161" s="45"/>
      <c r="KS161" s="45"/>
      <c r="KT161" s="45"/>
      <c r="KU161" s="45"/>
      <c r="KV161" s="45"/>
      <c r="KW161" s="45"/>
      <c r="KX161" s="45"/>
      <c r="KY161" s="45"/>
      <c r="KZ161" s="45"/>
      <c r="LA161" s="45"/>
      <c r="LB161" s="45"/>
      <c r="LC161" s="45"/>
      <c r="LD161" s="45"/>
      <c r="LE161" s="45"/>
      <c r="LF161" s="45"/>
      <c r="LG161" s="45"/>
      <c r="LH161" s="45"/>
      <c r="LI161" s="45"/>
      <c r="LJ161" s="45"/>
      <c r="LK161" s="45"/>
      <c r="LL161" s="45"/>
      <c r="LM161" s="45"/>
      <c r="LN161" s="45"/>
      <c r="LO161" s="45"/>
      <c r="LP161" s="45"/>
      <c r="LQ161" s="45"/>
      <c r="LR161" s="45"/>
      <c r="LS161" s="45"/>
      <c r="LT161" s="45"/>
      <c r="LU161" s="45"/>
      <c r="LV161" s="45"/>
      <c r="LW161" s="45"/>
      <c r="LX161" s="45"/>
      <c r="LY161" s="45"/>
      <c r="LZ161" s="45"/>
      <c r="MA161" s="45"/>
      <c r="MB161" s="45"/>
      <c r="MC161" s="45"/>
      <c r="MD161" s="45"/>
      <c r="ME161" s="45"/>
      <c r="MF161" s="45"/>
      <c r="MG161" s="45"/>
      <c r="MH161" s="45"/>
      <c r="MI161" s="45"/>
      <c r="MJ161" s="45"/>
      <c r="MK161" s="45"/>
      <c r="ML161" s="45"/>
      <c r="MM161" s="45"/>
      <c r="MN161" s="45"/>
      <c r="MO161" s="45"/>
      <c r="MP161" s="45"/>
      <c r="MQ161" s="45"/>
      <c r="MR161" s="45"/>
      <c r="MS161" s="45"/>
      <c r="MT161" s="45"/>
      <c r="MU161" s="45"/>
      <c r="MV161" s="45"/>
      <c r="MW161" s="45"/>
      <c r="MX161" s="45"/>
      <c r="MY161" s="45"/>
      <c r="MZ161" s="45"/>
      <c r="NA161" s="45"/>
      <c r="NB161" s="45"/>
      <c r="NC161" s="45"/>
      <c r="ND161" s="45"/>
      <c r="NE161" s="45"/>
      <c r="NF161" s="45"/>
      <c r="NG161" s="45"/>
      <c r="NH161" s="45"/>
      <c r="NI161" s="45"/>
      <c r="NJ161" s="45"/>
      <c r="NK161" s="45"/>
      <c r="NL161" s="45"/>
      <c r="NM161" s="45"/>
      <c r="NN161" s="45"/>
      <c r="NO161" s="45"/>
      <c r="NP161" s="45"/>
      <c r="NQ161" s="45"/>
      <c r="NR161" s="45"/>
      <c r="NS161" s="45"/>
      <c r="NT161" s="45"/>
      <c r="NU161" s="45"/>
      <c r="NV161" s="45"/>
      <c r="NW161" s="45"/>
      <c r="NX161" s="45"/>
      <c r="NY161" s="45"/>
      <c r="NZ161" s="45"/>
      <c r="OA161" s="45"/>
      <c r="OB161" s="45"/>
      <c r="OC161" s="45"/>
      <c r="OD161" s="45"/>
      <c r="OE161" s="45"/>
      <c r="OF161" s="45"/>
      <c r="OG161" s="45"/>
      <c r="OH161" s="45"/>
      <c r="OI161" s="45"/>
      <c r="OJ161" s="45"/>
      <c r="OK161" s="45"/>
      <c r="OL161" s="45"/>
      <c r="OM161" s="45"/>
      <c r="ON161" s="45"/>
      <c r="OO161" s="45"/>
      <c r="OP161" s="45"/>
      <c r="OQ161" s="45"/>
      <c r="OR161" s="45"/>
      <c r="OS161" s="45"/>
      <c r="OT161" s="45"/>
      <c r="OU161" s="45"/>
      <c r="OV161" s="45"/>
      <c r="OW161" s="45"/>
      <c r="OX161" s="45"/>
      <c r="OY161" s="45"/>
      <c r="OZ161" s="45"/>
      <c r="PA161" s="45"/>
      <c r="PB161" s="45"/>
      <c r="PC161" s="45"/>
      <c r="PD161" s="45"/>
      <c r="PE161" s="45"/>
      <c r="PF161" s="45"/>
      <c r="PG161" s="45"/>
      <c r="PH161" s="45"/>
      <c r="PI161" s="45"/>
      <c r="PJ161" s="45"/>
      <c r="PK161" s="45"/>
      <c r="PL161" s="45"/>
      <c r="PM161" s="45"/>
      <c r="PN161" s="45"/>
      <c r="PO161" s="45"/>
      <c r="PP161" s="45"/>
      <c r="PQ161" s="45"/>
      <c r="PR161" s="45"/>
      <c r="PS161" s="45"/>
      <c r="PT161" s="45"/>
      <c r="PU161" s="45"/>
      <c r="PV161" s="45"/>
      <c r="PW161" s="45"/>
      <c r="PX161" s="45"/>
      <c r="PY161" s="45"/>
      <c r="PZ161" s="45"/>
      <c r="QA161" s="45"/>
      <c r="QB161" s="45"/>
      <c r="QC161" s="45"/>
      <c r="QD161" s="45"/>
      <c r="QE161" s="45"/>
      <c r="QF161" s="45"/>
      <c r="QG161" s="45"/>
      <c r="QH161" s="45"/>
      <c r="QI161" s="45"/>
      <c r="QJ161" s="45"/>
      <c r="QK161" s="45"/>
      <c r="QL161" s="45"/>
      <c r="QM161" s="45"/>
      <c r="QN161" s="45"/>
      <c r="QO161" s="45"/>
      <c r="QP161" s="45"/>
      <c r="QQ161" s="45"/>
      <c r="QR161" s="45"/>
      <c r="QS161" s="45"/>
      <c r="QT161" s="45"/>
      <c r="QU161" s="45"/>
    </row>
    <row r="162" spans="1:463" ht="15" customHeight="1" outlineLevel="1">
      <c r="B162" s="3"/>
      <c r="C162" s="75" t="s">
        <v>461</v>
      </c>
      <c r="D162" s="3"/>
      <c r="E162" s="50" t="s">
        <v>95</v>
      </c>
      <c r="F162" s="3"/>
      <c r="G162" s="3"/>
      <c r="H162" s="67"/>
      <c r="I162" s="45">
        <v>0</v>
      </c>
      <c r="J162" s="45">
        <f t="shared" ref="J162" si="513">I165</f>
        <v>0</v>
      </c>
      <c r="K162" s="45">
        <f t="shared" ref="K162" si="514">J165</f>
        <v>0</v>
      </c>
      <c r="L162" s="45">
        <f t="shared" ref="L162" si="515">K165</f>
        <v>0</v>
      </c>
      <c r="M162" s="45">
        <f t="shared" ref="M162" si="516">L165</f>
        <v>0</v>
      </c>
      <c r="N162" s="45">
        <f t="shared" ref="N162" si="517">M165</f>
        <v>0</v>
      </c>
      <c r="O162" s="45">
        <f t="shared" ref="O162" si="518">N165</f>
        <v>0</v>
      </c>
      <c r="P162" s="45">
        <f t="shared" ref="P162" si="519">O165</f>
        <v>0</v>
      </c>
      <c r="Q162" s="45">
        <f t="shared" ref="Q162" si="520">P165</f>
        <v>0</v>
      </c>
      <c r="R162" s="45">
        <f t="shared" ref="R162" si="521">Q165</f>
        <v>0</v>
      </c>
      <c r="S162" s="45">
        <f t="shared" ref="S162" si="522">R165</f>
        <v>0</v>
      </c>
      <c r="T162" s="45">
        <f t="shared" ref="T162:CE162" si="523">S165</f>
        <v>0</v>
      </c>
      <c r="U162" s="45">
        <f t="shared" si="523"/>
        <v>0</v>
      </c>
      <c r="V162" s="45">
        <f t="shared" si="523"/>
        <v>0</v>
      </c>
      <c r="W162" s="45">
        <f t="shared" si="523"/>
        <v>0</v>
      </c>
      <c r="X162" s="45">
        <f t="shared" si="523"/>
        <v>0</v>
      </c>
      <c r="Y162" s="45">
        <f t="shared" si="523"/>
        <v>0</v>
      </c>
      <c r="Z162" s="45">
        <f t="shared" si="523"/>
        <v>0</v>
      </c>
      <c r="AA162" s="45">
        <f t="shared" si="523"/>
        <v>0</v>
      </c>
      <c r="AB162" s="45">
        <f t="shared" si="523"/>
        <v>0</v>
      </c>
      <c r="AC162" s="45">
        <f t="shared" si="523"/>
        <v>0</v>
      </c>
      <c r="AD162" s="45">
        <f t="shared" si="523"/>
        <v>0</v>
      </c>
      <c r="AE162" s="45">
        <f t="shared" si="523"/>
        <v>0</v>
      </c>
      <c r="AF162" s="45">
        <f t="shared" si="523"/>
        <v>0</v>
      </c>
      <c r="AG162" s="45">
        <f t="shared" si="523"/>
        <v>0</v>
      </c>
      <c r="AH162" s="45">
        <f t="shared" si="523"/>
        <v>37925</v>
      </c>
      <c r="AI162" s="45">
        <f t="shared" si="523"/>
        <v>76229.25</v>
      </c>
      <c r="AJ162" s="45">
        <f t="shared" si="523"/>
        <v>114916.54250000001</v>
      </c>
      <c r="AK162" s="45">
        <f t="shared" si="523"/>
        <v>0</v>
      </c>
      <c r="AL162" s="45">
        <f t="shared" si="523"/>
        <v>37775.817648107892</v>
      </c>
      <c r="AM162" s="45">
        <f t="shared" si="523"/>
        <v>75929.393472696858</v>
      </c>
      <c r="AN162" s="45">
        <f t="shared" si="523"/>
        <v>0</v>
      </c>
      <c r="AO162" s="45">
        <f t="shared" si="523"/>
        <v>37618.246192521096</v>
      </c>
      <c r="AP162" s="45">
        <f t="shared" si="523"/>
        <v>75612.674846967391</v>
      </c>
      <c r="AQ162" s="45">
        <f t="shared" si="523"/>
        <v>0</v>
      </c>
      <c r="AR162" s="45">
        <f t="shared" si="523"/>
        <v>37455.900164258564</v>
      </c>
      <c r="AS162" s="45">
        <f t="shared" si="523"/>
        <v>75286.359330159714</v>
      </c>
      <c r="AT162" s="45">
        <f t="shared" si="523"/>
        <v>0</v>
      </c>
      <c r="AU162" s="45">
        <f t="shared" si="523"/>
        <v>37288.634888993649</v>
      </c>
      <c r="AV162" s="45">
        <f t="shared" si="523"/>
        <v>74950.156126877235</v>
      </c>
      <c r="AW162" s="45">
        <f t="shared" si="523"/>
        <v>0</v>
      </c>
      <c r="AX162" s="45">
        <f t="shared" si="523"/>
        <v>37116.30130862294</v>
      </c>
      <c r="AY162" s="45">
        <f t="shared" si="523"/>
        <v>74603.765630332113</v>
      </c>
      <c r="AZ162" s="45">
        <f t="shared" si="523"/>
        <v>0</v>
      </c>
      <c r="BA162" s="45">
        <f t="shared" si="523"/>
        <v>36938.745848433413</v>
      </c>
      <c r="BB162" s="45">
        <f t="shared" si="523"/>
        <v>74246.879155351169</v>
      </c>
      <c r="BC162" s="45">
        <f t="shared" si="523"/>
        <v>0</v>
      </c>
      <c r="BD162" s="45">
        <f t="shared" si="523"/>
        <v>36755.810280244681</v>
      </c>
      <c r="BE162" s="45">
        <f t="shared" si="523"/>
        <v>73879.178663291808</v>
      </c>
      <c r="BF162" s="45">
        <f t="shared" si="523"/>
        <v>0</v>
      </c>
      <c r="BG162" s="45">
        <f t="shared" si="523"/>
        <v>36567.331581404265</v>
      </c>
      <c r="BH162" s="45">
        <f t="shared" si="523"/>
        <v>73500.336478622572</v>
      </c>
      <c r="BI162" s="45">
        <f t="shared" si="523"/>
        <v>0</v>
      </c>
      <c r="BJ162" s="45">
        <f t="shared" si="523"/>
        <v>36373.141789510286</v>
      </c>
      <c r="BK162" s="45">
        <f t="shared" si="523"/>
        <v>73110.014996915677</v>
      </c>
      <c r="BL162" s="45">
        <f t="shared" si="523"/>
        <v>0</v>
      </c>
      <c r="BM162" s="45">
        <f t="shared" si="523"/>
        <v>36173.067852732129</v>
      </c>
      <c r="BN162" s="45">
        <f t="shared" si="523"/>
        <v>72707.866383991583</v>
      </c>
      <c r="BO162" s="45">
        <f t="shared" si="523"/>
        <v>0</v>
      </c>
      <c r="BP162" s="45">
        <f t="shared" si="523"/>
        <v>35966.931475595651</v>
      </c>
      <c r="BQ162" s="45">
        <f t="shared" si="523"/>
        <v>72293.532265947259</v>
      </c>
      <c r="BR162" s="45">
        <f t="shared" si="523"/>
        <v>0</v>
      </c>
      <c r="BS162" s="45">
        <f t="shared" si="523"/>
        <v>35754.548960095563</v>
      </c>
      <c r="BT162" s="45">
        <f t="shared" si="523"/>
        <v>71866.643409792086</v>
      </c>
      <c r="BU162" s="45">
        <f t="shared" si="523"/>
        <v>0</v>
      </c>
      <c r="BV162" s="45">
        <f t="shared" si="523"/>
        <v>35535.731041993306</v>
      </c>
      <c r="BW162" s="45">
        <f t="shared" si="523"/>
        <v>71426.819394406542</v>
      </c>
      <c r="BX162" s="45">
        <f t="shared" si="523"/>
        <v>0</v>
      </c>
      <c r="BY162" s="45">
        <f t="shared" si="523"/>
        <v>35310.282722154639</v>
      </c>
      <c r="BZ162" s="45">
        <f t="shared" si="523"/>
        <v>70973.668271530827</v>
      </c>
      <c r="CA162" s="45">
        <f t="shared" si="523"/>
        <v>0</v>
      </c>
      <c r="CB162" s="45">
        <f t="shared" si="523"/>
        <v>35078.003092776533</v>
      </c>
      <c r="CC162" s="45">
        <f t="shared" si="523"/>
        <v>70506.786216480832</v>
      </c>
      <c r="CD162" s="45">
        <f t="shared" si="523"/>
        <v>0</v>
      </c>
      <c r="CE162" s="45">
        <f t="shared" si="523"/>
        <v>34838.685158348642</v>
      </c>
      <c r="CF162" s="45">
        <f t="shared" ref="CF162:EQ162" si="524">CE165</f>
        <v>70025.757168280776</v>
      </c>
      <c r="CG162" s="45">
        <f t="shared" si="524"/>
        <v>0</v>
      </c>
      <c r="CH162" s="45">
        <f t="shared" si="524"/>
        <v>34592.115651189655</v>
      </c>
      <c r="CI162" s="45">
        <f t="shared" si="524"/>
        <v>69530.152458891214</v>
      </c>
      <c r="CJ162" s="45">
        <f t="shared" si="524"/>
        <v>0</v>
      </c>
      <c r="CK162" s="45">
        <f t="shared" si="524"/>
        <v>34338.074841394242</v>
      </c>
      <c r="CL162" s="45">
        <f t="shared" si="524"/>
        <v>69019.530431202424</v>
      </c>
      <c r="CM162" s="45">
        <f t="shared" si="524"/>
        <v>0</v>
      </c>
      <c r="CN162" s="45">
        <f t="shared" si="524"/>
        <v>34076.336341021219</v>
      </c>
      <c r="CO162" s="45">
        <f t="shared" si="524"/>
        <v>68493.436045452647</v>
      </c>
      <c r="CP162" s="45">
        <f t="shared" si="524"/>
        <v>0</v>
      </c>
      <c r="CQ162" s="45">
        <f t="shared" si="524"/>
        <v>33806.666902348392</v>
      </c>
      <c r="CR162" s="45">
        <f t="shared" si="524"/>
        <v>67951.400473720263</v>
      </c>
      <c r="CS162" s="45">
        <f t="shared" si="524"/>
        <v>0</v>
      </c>
      <c r="CT162" s="45">
        <f t="shared" si="524"/>
        <v>33528.826210014333</v>
      </c>
      <c r="CU162" s="45">
        <f t="shared" si="524"/>
        <v>67392.940682128814</v>
      </c>
      <c r="CV162" s="45">
        <f t="shared" si="524"/>
        <v>0</v>
      </c>
      <c r="CW162" s="45">
        <f t="shared" si="524"/>
        <v>33242.566666861872</v>
      </c>
      <c r="CX162" s="45">
        <f t="shared" si="524"/>
        <v>66817.559000392357</v>
      </c>
      <c r="CY162" s="45">
        <f t="shared" si="524"/>
        <v>0</v>
      </c>
      <c r="CZ162" s="45">
        <f t="shared" si="524"/>
        <v>32947.633173292343</v>
      </c>
      <c r="DA162" s="45">
        <f t="shared" si="524"/>
        <v>66224.742678317605</v>
      </c>
      <c r="DB162" s="45">
        <f t="shared" si="524"/>
        <v>0</v>
      </c>
      <c r="DC162" s="45">
        <f t="shared" si="524"/>
        <v>32643.762899934161</v>
      </c>
      <c r="DD162" s="45">
        <f t="shared" si="524"/>
        <v>65613.963428867661</v>
      </c>
      <c r="DE162" s="45">
        <f t="shared" si="524"/>
        <v>0</v>
      </c>
      <c r="DF162" s="45">
        <f t="shared" si="524"/>
        <v>32330.685053422956</v>
      </c>
      <c r="DG162" s="45">
        <f t="shared" si="524"/>
        <v>64984.676957380143</v>
      </c>
      <c r="DH162" s="45">
        <f t="shared" si="524"/>
        <v>0</v>
      </c>
      <c r="DI162" s="45">
        <f t="shared" si="524"/>
        <v>32008.120635084611</v>
      </c>
      <c r="DJ162" s="45">
        <f t="shared" si="524"/>
        <v>64336.322476520072</v>
      </c>
      <c r="DK162" s="45">
        <f t="shared" si="524"/>
        <v>0</v>
      </c>
      <c r="DL162" s="45">
        <f t="shared" si="524"/>
        <v>31675.782192306204</v>
      </c>
      <c r="DM162" s="45">
        <f t="shared" si="524"/>
        <v>63668.322206535464</v>
      </c>
      <c r="DN162" s="45">
        <f t="shared" si="524"/>
        <v>0</v>
      </c>
      <c r="DO162" s="45">
        <f t="shared" si="524"/>
        <v>31333.373562373163</v>
      </c>
      <c r="DP162" s="45">
        <f t="shared" si="524"/>
        <v>62980.080860370057</v>
      </c>
      <c r="DQ162" s="45">
        <f t="shared" si="524"/>
        <v>0</v>
      </c>
      <c r="DR162" s="45">
        <f t="shared" si="524"/>
        <v>30980.58960854452</v>
      </c>
      <c r="DS162" s="45">
        <f t="shared" si="524"/>
        <v>62270.985113174487</v>
      </c>
      <c r="DT162" s="45">
        <f t="shared" si="524"/>
        <v>0</v>
      </c>
      <c r="DU162" s="45">
        <f t="shared" si="524"/>
        <v>30617.115948130919</v>
      </c>
      <c r="DV162" s="45">
        <f t="shared" si="524"/>
        <v>61540.40305574314</v>
      </c>
      <c r="DW162" s="45">
        <f t="shared" si="524"/>
        <v>0</v>
      </c>
      <c r="DX162" s="45">
        <f t="shared" si="524"/>
        <v>30242.628672333121</v>
      </c>
      <c r="DY162" s="45">
        <f t="shared" si="524"/>
        <v>60787.683631389576</v>
      </c>
      <c r="DZ162" s="45">
        <f t="shared" si="524"/>
        <v>0</v>
      </c>
      <c r="EA162" s="45">
        <f t="shared" si="524"/>
        <v>29856.794057591378</v>
      </c>
      <c r="EB162" s="45">
        <f t="shared" si="524"/>
        <v>60012.156055758664</v>
      </c>
      <c r="EC162" s="45">
        <f t="shared" si="524"/>
        <v>0</v>
      </c>
      <c r="ED162" s="45">
        <f t="shared" si="524"/>
        <v>29459.268268188342</v>
      </c>
      <c r="EE162" s="45">
        <f t="shared" si="524"/>
        <v>59213.129219058566</v>
      </c>
      <c r="EF162" s="45">
        <f t="shared" si="524"/>
        <v>0</v>
      </c>
      <c r="EG162" s="45">
        <f t="shared" si="524"/>
        <v>29049.697049840604</v>
      </c>
      <c r="EH162" s="45">
        <f t="shared" si="524"/>
        <v>58389.891070179619</v>
      </c>
      <c r="EI162" s="45">
        <f t="shared" si="524"/>
        <v>0</v>
      </c>
      <c r="EJ162" s="45">
        <f t="shared" si="524"/>
        <v>28627.715414005714</v>
      </c>
      <c r="EK162" s="45">
        <f t="shared" si="524"/>
        <v>57541.707982151485</v>
      </c>
      <c r="EL162" s="45">
        <f t="shared" si="524"/>
        <v>0</v>
      </c>
      <c r="EM162" s="45">
        <f t="shared" si="524"/>
        <v>28192.94731262339</v>
      </c>
      <c r="EN162" s="45">
        <f t="shared" si="524"/>
        <v>56667.824098373007</v>
      </c>
      <c r="EO162" s="45">
        <f t="shared" si="524"/>
        <v>0</v>
      </c>
      <c r="EP162" s="45">
        <f t="shared" si="524"/>
        <v>27745.005303001079</v>
      </c>
      <c r="EQ162" s="45">
        <f t="shared" si="524"/>
        <v>55767.460659032164</v>
      </c>
      <c r="ER162" s="45">
        <f t="shared" ref="ER162:HC162" si="525">EQ165</f>
        <v>0</v>
      </c>
      <c r="ES162" s="45">
        <f t="shared" si="525"/>
        <v>27283.490202545203</v>
      </c>
      <c r="ET162" s="45">
        <f t="shared" si="525"/>
        <v>54839.815307115859</v>
      </c>
      <c r="EU162" s="45">
        <f t="shared" si="525"/>
        <v>0</v>
      </c>
      <c r="EV162" s="45">
        <f t="shared" si="525"/>
        <v>26807.990733030416</v>
      </c>
      <c r="EW162" s="45">
        <f t="shared" si="525"/>
        <v>53884.06137339113</v>
      </c>
      <c r="EX162" s="45">
        <f t="shared" si="525"/>
        <v>0</v>
      </c>
      <c r="EY162" s="45">
        <f t="shared" si="525"/>
        <v>26318.083154089862</v>
      </c>
      <c r="EZ162" s="45">
        <f t="shared" si="525"/>
        <v>52899.347139720616</v>
      </c>
      <c r="FA162" s="45">
        <f t="shared" si="525"/>
        <v>0</v>
      </c>
      <c r="FB162" s="45">
        <f t="shared" si="525"/>
        <v>25813.330885599829</v>
      </c>
      <c r="FC162" s="45">
        <f t="shared" si="525"/>
        <v>51884.795080055657</v>
      </c>
      <c r="FD162" s="45">
        <f t="shared" si="525"/>
        <v>0</v>
      </c>
      <c r="FE162" s="45">
        <f t="shared" si="525"/>
        <v>25293.284118622276</v>
      </c>
      <c r="FF162" s="45">
        <f t="shared" si="525"/>
        <v>50839.501078430774</v>
      </c>
      <c r="FG162" s="45">
        <f t="shared" si="525"/>
        <v>0</v>
      </c>
      <c r="FH162" s="45">
        <f t="shared" si="525"/>
        <v>24757.47941455854</v>
      </c>
      <c r="FI162" s="45">
        <f t="shared" si="525"/>
        <v>49762.533623262665</v>
      </c>
      <c r="FJ162" s="45">
        <f t="shared" si="525"/>
        <v>0</v>
      </c>
      <c r="FK162" s="45">
        <f t="shared" si="525"/>
        <v>24205.439292156967</v>
      </c>
      <c r="FL162" s="45">
        <f t="shared" si="525"/>
        <v>48652.932977235505</v>
      </c>
      <c r="FM162" s="45">
        <f t="shared" si="525"/>
        <v>0</v>
      </c>
      <c r="FN162" s="45">
        <f t="shared" si="525"/>
        <v>23636.671802006505</v>
      </c>
      <c r="FO162" s="45">
        <f t="shared" si="525"/>
        <v>47509.710322033075</v>
      </c>
      <c r="FP162" s="45">
        <f t="shared" si="525"/>
        <v>0</v>
      </c>
      <c r="FQ162" s="45">
        <f t="shared" si="525"/>
        <v>23050.670088136994</v>
      </c>
      <c r="FR162" s="45">
        <f t="shared" si="525"/>
        <v>46331.84687715536</v>
      </c>
      <c r="FS162" s="45">
        <f t="shared" si="525"/>
        <v>0</v>
      </c>
      <c r="FT162" s="45">
        <f t="shared" si="525"/>
        <v>22446.911936335524</v>
      </c>
      <c r="FU162" s="45">
        <f t="shared" si="525"/>
        <v>45118.292992034403</v>
      </c>
      <c r="FV162" s="45">
        <f t="shared" si="525"/>
        <v>0</v>
      </c>
      <c r="FW162" s="45">
        <f t="shared" si="525"/>
        <v>21824.859308776315</v>
      </c>
      <c r="FX162" s="45">
        <f t="shared" si="525"/>
        <v>43867.967210640396</v>
      </c>
      <c r="FY162" s="45">
        <f t="shared" si="525"/>
        <v>0</v>
      </c>
      <c r="FZ162" s="45">
        <f t="shared" si="525"/>
        <v>21183.957864549437</v>
      </c>
      <c r="GA162" s="45">
        <f t="shared" si="525"/>
        <v>42579.755307744366</v>
      </c>
      <c r="GB162" s="45">
        <f t="shared" si="525"/>
        <v>0</v>
      </c>
      <c r="GC162" s="45">
        <f t="shared" si="525"/>
        <v>20523.636465661039</v>
      </c>
      <c r="GD162" s="45">
        <f t="shared" si="525"/>
        <v>41252.509295978685</v>
      </c>
      <c r="GE162" s="45">
        <f t="shared" si="525"/>
        <v>0</v>
      </c>
      <c r="GF162" s="45">
        <f t="shared" si="525"/>
        <v>19843.306668064921</v>
      </c>
      <c r="GG162" s="45">
        <f t="shared" si="525"/>
        <v>39885.046402810491</v>
      </c>
      <c r="GH162" s="45">
        <f t="shared" si="525"/>
        <v>0</v>
      </c>
      <c r="GI162" s="45">
        <f t="shared" si="525"/>
        <v>19142.362197271843</v>
      </c>
      <c r="GJ162" s="45">
        <f t="shared" si="525"/>
        <v>38476.14801651641</v>
      </c>
      <c r="GK162" s="45">
        <f t="shared" si="525"/>
        <v>0</v>
      </c>
      <c r="GL162" s="45">
        <f t="shared" si="525"/>
        <v>18420.178408069267</v>
      </c>
      <c r="GM162" s="45">
        <f t="shared" si="525"/>
        <v>37024.558600219229</v>
      </c>
      <c r="GN162" s="45">
        <f t="shared" si="525"/>
        <v>0</v>
      </c>
      <c r="GO162" s="45">
        <f t="shared" si="525"/>
        <v>17676.111727870062</v>
      </c>
      <c r="GP162" s="45">
        <f t="shared" si="525"/>
        <v>35528.984573018824</v>
      </c>
      <c r="GQ162" s="45">
        <f t="shared" si="525"/>
        <v>0</v>
      </c>
      <c r="GR162" s="45">
        <f t="shared" si="525"/>
        <v>16909.499083194143</v>
      </c>
      <c r="GS162" s="45">
        <f t="shared" si="525"/>
        <v>33988.093157220224</v>
      </c>
      <c r="GT162" s="45">
        <f t="shared" si="525"/>
        <v>0</v>
      </c>
      <c r="GU162" s="45">
        <f t="shared" si="525"/>
        <v>16119.657308771897</v>
      </c>
      <c r="GV162" s="45">
        <f t="shared" si="525"/>
        <v>32400.511190631514</v>
      </c>
      <c r="GW162" s="45">
        <f t="shared" si="525"/>
        <v>0</v>
      </c>
      <c r="GX162" s="45">
        <f t="shared" si="525"/>
        <v>15305.882538742884</v>
      </c>
      <c r="GY162" s="45">
        <f t="shared" si="525"/>
        <v>30764.823902873199</v>
      </c>
      <c r="GZ162" s="45">
        <f t="shared" si="525"/>
        <v>0</v>
      </c>
      <c r="HA162" s="45">
        <f t="shared" si="525"/>
        <v>14467.449579407221</v>
      </c>
      <c r="HB162" s="45">
        <f t="shared" si="525"/>
        <v>29079.573654608517</v>
      </c>
      <c r="HC162" s="45">
        <f t="shared" si="525"/>
        <v>0</v>
      </c>
      <c r="HD162" s="45">
        <f t="shared" ref="HD162:JG162" si="526">HC165</f>
        <v>13603.61126297073</v>
      </c>
      <c r="HE162" s="45">
        <f t="shared" si="526"/>
        <v>27343.258638571169</v>
      </c>
      <c r="HF162" s="45">
        <f t="shared" si="526"/>
        <v>0</v>
      </c>
      <c r="HG162" s="45">
        <f t="shared" si="526"/>
        <v>12713.597781707897</v>
      </c>
      <c r="HH162" s="45">
        <f t="shared" si="526"/>
        <v>25554.331541232874</v>
      </c>
      <c r="HI162" s="45">
        <f t="shared" si="526"/>
        <v>0</v>
      </c>
      <c r="HJ162" s="45">
        <f t="shared" si="526"/>
        <v>11796.616001949315</v>
      </c>
      <c r="HK162" s="45">
        <f t="shared" si="526"/>
        <v>23711.198163918125</v>
      </c>
      <c r="HL162" s="45">
        <f t="shared" si="526"/>
        <v>0</v>
      </c>
      <c r="HM162" s="45">
        <f t="shared" si="526"/>
        <v>10851.848757282271</v>
      </c>
      <c r="HN162" s="45">
        <f t="shared" si="526"/>
        <v>21812.216002137364</v>
      </c>
      <c r="HO162" s="45">
        <f t="shared" si="526"/>
        <v>0</v>
      </c>
      <c r="HP162" s="45">
        <f t="shared" si="526"/>
        <v>9878.4541203345689</v>
      </c>
      <c r="HQ162" s="45">
        <f t="shared" si="526"/>
        <v>19855.692781872483</v>
      </c>
      <c r="HR162" s="45">
        <f t="shared" si="526"/>
        <v>0</v>
      </c>
      <c r="HS162" s="45">
        <f t="shared" si="526"/>
        <v>8875.564652492716</v>
      </c>
      <c r="HT162" s="45">
        <f t="shared" si="526"/>
        <v>17839.884951510357</v>
      </c>
      <c r="HU162" s="45">
        <f t="shared" si="526"/>
        <v>0</v>
      </c>
      <c r="HV162" s="45">
        <f t="shared" si="526"/>
        <v>7842.2866308857874</v>
      </c>
      <c r="HW162" s="45">
        <f t="shared" si="526"/>
        <v>15762.996128080433</v>
      </c>
      <c r="HX162" s="45">
        <f t="shared" si="526"/>
        <v>0</v>
      </c>
      <c r="HY162" s="45">
        <f t="shared" si="526"/>
        <v>6777.6992519461473</v>
      </c>
      <c r="HZ162" s="45">
        <f t="shared" si="526"/>
        <v>13623.175496411757</v>
      </c>
      <c r="IA162" s="45">
        <f t="shared" si="526"/>
        <v>0</v>
      </c>
      <c r="IB162" s="45">
        <f t="shared" si="526"/>
        <v>5680.8538108372559</v>
      </c>
      <c r="IC162" s="45">
        <f t="shared" si="526"/>
        <v>11418.516159782885</v>
      </c>
      <c r="ID162" s="45">
        <f t="shared" si="526"/>
        <v>0</v>
      </c>
      <c r="IE162" s="45">
        <f t="shared" si="526"/>
        <v>4550.7728560173255</v>
      </c>
      <c r="IF162" s="45">
        <f t="shared" si="526"/>
        <v>9147.0534405948238</v>
      </c>
      <c r="IG162" s="45">
        <f t="shared" si="526"/>
        <v>0</v>
      </c>
      <c r="IH162" s="45">
        <f t="shared" si="526"/>
        <v>3386.449318185395</v>
      </c>
      <c r="II162" s="45">
        <f t="shared" si="526"/>
        <v>6806.7631295526444</v>
      </c>
      <c r="IJ162" s="45">
        <f t="shared" si="526"/>
        <v>0</v>
      </c>
      <c r="IK162" s="45">
        <f t="shared" si="526"/>
        <v>2186.8456128336197</v>
      </c>
      <c r="IL162" s="45">
        <f t="shared" si="526"/>
        <v>4395.5596817955757</v>
      </c>
      <c r="IM162" s="45">
        <f t="shared" si="526"/>
        <v>0</v>
      </c>
      <c r="IN162" s="45">
        <f t="shared" si="526"/>
        <v>950.89271560598047</v>
      </c>
      <c r="IO162" s="45">
        <f t="shared" si="526"/>
        <v>1911.2943583680208</v>
      </c>
      <c r="IP162" s="45">
        <f t="shared" si="526"/>
        <v>0</v>
      </c>
      <c r="IQ162" s="45">
        <f t="shared" si="526"/>
        <v>-322.51079036055364</v>
      </c>
      <c r="IR162" s="45">
        <f t="shared" si="526"/>
        <v>-648.24668862471276</v>
      </c>
      <c r="IS162" s="45">
        <f t="shared" si="526"/>
        <v>0</v>
      </c>
      <c r="IT162" s="45">
        <f t="shared" si="526"/>
        <v>-1634.4996959613798</v>
      </c>
      <c r="IU162" s="45">
        <f t="shared" si="526"/>
        <v>-3285.3443888823731</v>
      </c>
      <c r="IV162" s="45">
        <f t="shared" si="526"/>
        <v>0</v>
      </c>
      <c r="IW162" s="45">
        <f t="shared" si="526"/>
        <v>-2986.2431773908165</v>
      </c>
      <c r="IX162" s="45">
        <f t="shared" si="526"/>
        <v>-6002.3487865555417</v>
      </c>
      <c r="IY162" s="45">
        <f t="shared" si="526"/>
        <v>0</v>
      </c>
      <c r="IZ162" s="45">
        <f t="shared" si="526"/>
        <v>-4378.9458380510459</v>
      </c>
      <c r="JA162" s="45">
        <f t="shared" si="526"/>
        <v>-8801.6811344826019</v>
      </c>
      <c r="JB162" s="45">
        <f t="shared" si="526"/>
        <v>0</v>
      </c>
      <c r="JC162" s="45">
        <f t="shared" si="526"/>
        <v>-5813.8487820319415</v>
      </c>
      <c r="JD162" s="45">
        <f t="shared" si="526"/>
        <v>-11685.836051884202</v>
      </c>
      <c r="JE162" s="45">
        <f t="shared" si="526"/>
        <v>0</v>
      </c>
      <c r="JF162" s="45">
        <f t="shared" si="526"/>
        <v>-7292.2307201184021</v>
      </c>
      <c r="JG162" s="45">
        <f t="shared" si="526"/>
        <v>-14657.383747437987</v>
      </c>
      <c r="JH162" s="45">
        <f t="shared" ref="JH162" si="527">JG165</f>
        <v>0</v>
      </c>
      <c r="JI162" s="45">
        <f t="shared" ref="JI162" si="528">JH165</f>
        <v>-8815.40910931082</v>
      </c>
      <c r="JJ162" s="45">
        <f t="shared" ref="JJ162" si="529">JI165</f>
        <v>-17718.972309714751</v>
      </c>
      <c r="JK162" s="45">
        <f t="shared" ref="JK162" si="530">JJ165</f>
        <v>0</v>
      </c>
      <c r="JL162" s="45">
        <f t="shared" ref="JL162" si="531">JK165</f>
        <v>-10384.741326874158</v>
      </c>
      <c r="JM162" s="45">
        <f t="shared" ref="JM162" si="532">JL165</f>
        <v>-20873.330067017057</v>
      </c>
      <c r="JN162" s="45">
        <f t="shared" ref="JN162" si="533">JM165</f>
        <v>0</v>
      </c>
      <c r="JO162" s="45">
        <f t="shared" ref="JO162" si="534">JN165</f>
        <v>-12001.625879961883</v>
      </c>
      <c r="JP162" s="45">
        <f t="shared" ref="JP162" si="535">JO165</f>
        <v>-24123.268018723385</v>
      </c>
      <c r="JQ162" s="45">
        <f t="shared" ref="JQ162" si="536">JP165</f>
        <v>0</v>
      </c>
      <c r="JR162" s="45">
        <f t="shared" ref="JR162" si="537">JQ165</f>
        <v>-13667.503651892721</v>
      </c>
      <c r="JS162" s="45">
        <f t="shared" ref="JS162" si="538">JR165</f>
        <v>-27471.682340304367</v>
      </c>
      <c r="JT162" s="45">
        <f t="shared" ref="JT162" si="539">JS165</f>
        <v>0</v>
      </c>
      <c r="JU162" s="45">
        <f t="shared" ref="JU162" si="540">JT165</f>
        <v>-15383.859186190833</v>
      </c>
      <c r="JV162" s="45">
        <f t="shared" ref="JV162" si="541">JU165</f>
        <v>-30921.556964243573</v>
      </c>
      <c r="JW162" s="45">
        <f t="shared" ref="JW162" si="542">JV165</f>
        <v>0</v>
      </c>
      <c r="JX162" s="45">
        <f t="shared" ref="JX162" si="543">JW165</f>
        <v>-17152.222009533711</v>
      </c>
      <c r="JY162" s="45">
        <f t="shared" ref="JY162" si="544">JX165</f>
        <v>-34475.966239162764</v>
      </c>
      <c r="JZ162" s="45">
        <f t="shared" ref="JZ162" si="545">JY165</f>
        <v>0</v>
      </c>
      <c r="KA162" s="45">
        <f t="shared" ref="KA162" si="546">JZ165</f>
        <v>-18974.167994786705</v>
      </c>
      <c r="KB162" s="45">
        <f t="shared" ref="KB162" si="547">KA165</f>
        <v>-38138.077669521277</v>
      </c>
      <c r="KC162" s="45">
        <f t="shared" ref="KC162" si="548">KB165</f>
        <v>0</v>
      </c>
      <c r="KD162" s="45">
        <f t="shared" ref="KD162" si="549">KC165</f>
        <v>-20851.320765338849</v>
      </c>
      <c r="KE162" s="45">
        <f t="shared" ref="KE162" si="550">KD165</f>
        <v>-41911.154738331083</v>
      </c>
      <c r="KF162" s="45">
        <f t="shared" ref="KF162" si="551">KE165</f>
        <v>0</v>
      </c>
      <c r="KG162" s="45">
        <f t="shared" ref="KG162" si="552">KF165</f>
        <v>-22785.353141991491</v>
      </c>
      <c r="KH162" s="45">
        <f t="shared" ref="KH162" si="553">KG165</f>
        <v>-45798.559815402899</v>
      </c>
      <c r="KI162" s="45">
        <f t="shared" ref="KI162" si="554">KH165</f>
        <v>0</v>
      </c>
      <c r="KJ162" s="45">
        <f t="shared" ref="KJ162" si="555">KI165</f>
        <v>-24777.988633689089</v>
      </c>
      <c r="KK162" s="45">
        <f t="shared" ref="KK162" si="556">KJ165</f>
        <v>-49803.757153715065</v>
      </c>
      <c r="KL162" s="45">
        <f t="shared" ref="KL162" si="557">KK165</f>
        <v>0</v>
      </c>
      <c r="KM162" s="45">
        <f t="shared" ref="KM162" si="558">KL165</f>
        <v>-26831.002973420611</v>
      </c>
      <c r="KN162" s="45">
        <f t="shared" ref="KN162" si="559">KM165</f>
        <v>-53930.315976575424</v>
      </c>
      <c r="KO162" s="45">
        <f t="shared" ref="KO162" si="560">KN165</f>
        <v>0</v>
      </c>
      <c r="KP162" s="45">
        <f t="shared" ref="KP162" si="561">KO165</f>
        <v>-28946.225700660339</v>
      </c>
      <c r="KQ162" s="45">
        <f t="shared" ref="KQ162" si="562">KP165</f>
        <v>-58181.913658327278</v>
      </c>
      <c r="KR162" s="45">
        <f t="shared" ref="KR162" si="563">KQ165</f>
        <v>0</v>
      </c>
      <c r="KS162" s="45">
        <f t="shared" ref="KS162" si="564">KR165</f>
        <v>-31125.541791758162</v>
      </c>
      <c r="KT162" s="45">
        <f t="shared" ref="KT162" si="565">KS165</f>
        <v>-62562.339001433902</v>
      </c>
      <c r="KU162" s="45">
        <f t="shared" ref="KU162:LO162" si="566">KT165</f>
        <v>0</v>
      </c>
      <c r="KV162" s="45">
        <f t="shared" si="566"/>
        <v>0</v>
      </c>
      <c r="KW162" s="45">
        <f t="shared" si="566"/>
        <v>0</v>
      </c>
      <c r="KX162" s="45">
        <f t="shared" si="566"/>
        <v>0</v>
      </c>
      <c r="KY162" s="45">
        <f t="shared" si="566"/>
        <v>0</v>
      </c>
      <c r="KZ162" s="45">
        <f t="shared" si="566"/>
        <v>0</v>
      </c>
      <c r="LA162" s="45">
        <f t="shared" si="566"/>
        <v>0</v>
      </c>
      <c r="LB162" s="45">
        <f t="shared" si="566"/>
        <v>0</v>
      </c>
      <c r="LC162" s="45">
        <f t="shared" si="566"/>
        <v>0</v>
      </c>
      <c r="LD162" s="45">
        <f t="shared" si="566"/>
        <v>0</v>
      </c>
      <c r="LE162" s="45">
        <f t="shared" si="566"/>
        <v>0</v>
      </c>
      <c r="LF162" s="45">
        <f t="shared" si="566"/>
        <v>0</v>
      </c>
      <c r="LG162" s="45">
        <f t="shared" si="566"/>
        <v>0</v>
      </c>
      <c r="LH162" s="45">
        <f t="shared" si="566"/>
        <v>0</v>
      </c>
      <c r="LI162" s="45">
        <f t="shared" si="566"/>
        <v>0</v>
      </c>
      <c r="LJ162" s="45">
        <f t="shared" si="566"/>
        <v>0</v>
      </c>
      <c r="LK162" s="45">
        <f t="shared" si="566"/>
        <v>0</v>
      </c>
      <c r="LL162" s="45">
        <f t="shared" si="566"/>
        <v>0</v>
      </c>
      <c r="LM162" s="45">
        <f t="shared" si="566"/>
        <v>0</v>
      </c>
      <c r="LN162" s="45">
        <f t="shared" si="566"/>
        <v>0</v>
      </c>
      <c r="LO162" s="45">
        <f t="shared" si="566"/>
        <v>0</v>
      </c>
      <c r="LP162" s="45">
        <v>0</v>
      </c>
      <c r="LQ162" s="45">
        <v>0</v>
      </c>
      <c r="LR162" s="45">
        <v>0</v>
      </c>
      <c r="LS162" s="45">
        <v>0</v>
      </c>
      <c r="LT162" s="45">
        <v>0</v>
      </c>
      <c r="LU162" s="45"/>
      <c r="LV162" s="45"/>
      <c r="LW162" s="45"/>
      <c r="LX162" s="45"/>
      <c r="LY162" s="45"/>
      <c r="LZ162" s="45"/>
      <c r="MA162" s="45"/>
      <c r="MB162" s="45"/>
      <c r="MC162" s="45"/>
      <c r="MD162" s="45"/>
      <c r="ME162" s="45"/>
      <c r="MF162" s="45"/>
      <c r="MG162" s="45"/>
      <c r="MH162" s="45"/>
      <c r="MI162" s="45"/>
      <c r="MJ162" s="45"/>
      <c r="MK162" s="45"/>
      <c r="ML162" s="45"/>
      <c r="MM162" s="45"/>
      <c r="MN162" s="45"/>
      <c r="MO162" s="45"/>
      <c r="MP162" s="45"/>
      <c r="MQ162" s="45"/>
      <c r="MR162" s="45"/>
      <c r="MS162" s="45"/>
      <c r="MT162" s="45"/>
      <c r="MU162" s="45"/>
      <c r="MV162" s="45"/>
      <c r="MW162" s="45"/>
      <c r="MX162" s="45"/>
      <c r="MY162" s="45"/>
      <c r="MZ162" s="45"/>
      <c r="NA162" s="45"/>
      <c r="NB162" s="45"/>
      <c r="NC162" s="45"/>
      <c r="ND162" s="45"/>
      <c r="NE162" s="45"/>
      <c r="NF162" s="45"/>
      <c r="NG162" s="45"/>
      <c r="NH162" s="45"/>
      <c r="NI162" s="45"/>
      <c r="NJ162" s="45"/>
      <c r="NK162" s="45"/>
      <c r="NL162" s="45"/>
      <c r="NM162" s="45"/>
      <c r="NN162" s="45"/>
      <c r="NO162" s="45"/>
      <c r="NP162" s="45"/>
      <c r="NQ162" s="45"/>
      <c r="NR162" s="45"/>
      <c r="NS162" s="45"/>
      <c r="NT162" s="45"/>
      <c r="NU162" s="45"/>
      <c r="NV162" s="45"/>
      <c r="NW162" s="45"/>
      <c r="NX162" s="45"/>
      <c r="NY162" s="45"/>
      <c r="NZ162" s="45"/>
      <c r="OA162" s="45"/>
      <c r="OB162" s="45"/>
      <c r="OC162" s="45"/>
      <c r="OD162" s="45"/>
      <c r="OE162" s="45"/>
      <c r="OF162" s="45"/>
      <c r="OG162" s="45"/>
      <c r="OH162" s="45"/>
      <c r="OI162" s="45"/>
      <c r="OJ162" s="45"/>
      <c r="OK162" s="45"/>
      <c r="OL162" s="45"/>
      <c r="OM162" s="45"/>
      <c r="ON162" s="45"/>
      <c r="OO162" s="45"/>
      <c r="OP162" s="45"/>
      <c r="OQ162" s="45"/>
      <c r="OR162" s="45"/>
      <c r="OS162" s="45"/>
      <c r="OT162" s="45"/>
      <c r="OU162" s="45"/>
      <c r="OV162" s="45"/>
      <c r="OW162" s="45"/>
      <c r="OX162" s="45"/>
      <c r="OY162" s="45"/>
      <c r="OZ162" s="45"/>
      <c r="PA162" s="45"/>
      <c r="PB162" s="45"/>
      <c r="PC162" s="45"/>
      <c r="PD162" s="45"/>
      <c r="PE162" s="45"/>
      <c r="PF162" s="45"/>
      <c r="PG162" s="45"/>
      <c r="PH162" s="45"/>
      <c r="PI162" s="45"/>
      <c r="PJ162" s="45"/>
      <c r="PK162" s="45"/>
      <c r="PL162" s="45"/>
      <c r="PM162" s="45"/>
      <c r="PN162" s="45"/>
      <c r="PO162" s="45"/>
      <c r="PP162" s="45"/>
      <c r="PQ162" s="45"/>
      <c r="PR162" s="45"/>
      <c r="PS162" s="45"/>
      <c r="PT162" s="45"/>
      <c r="PU162" s="45"/>
      <c r="PV162" s="45"/>
      <c r="PW162" s="45"/>
      <c r="PX162" s="45"/>
      <c r="PY162" s="45"/>
      <c r="PZ162" s="45"/>
      <c r="QA162" s="45"/>
      <c r="QB162" s="45"/>
      <c r="QC162" s="45"/>
      <c r="QD162" s="45"/>
      <c r="QE162" s="45"/>
      <c r="QF162" s="45"/>
      <c r="QG162" s="45"/>
      <c r="QH162" s="45"/>
      <c r="QI162" s="45"/>
      <c r="QJ162" s="45"/>
      <c r="QK162" s="45"/>
      <c r="QL162" s="45"/>
      <c r="QM162" s="45"/>
      <c r="QN162" s="45"/>
      <c r="QO162" s="45"/>
      <c r="QP162" s="45"/>
      <c r="QQ162" s="45"/>
      <c r="QR162" s="45"/>
      <c r="QS162" s="45"/>
      <c r="QT162" s="45"/>
      <c r="QU162" s="45"/>
    </row>
    <row r="163" spans="1:463" ht="15" customHeight="1" outlineLevel="1">
      <c r="C163" s="75" t="s">
        <v>462</v>
      </c>
      <c r="E163" s="50" t="s">
        <v>95</v>
      </c>
      <c r="H163" s="66">
        <f>SUM(I163:QJ163)</f>
        <v>4759268.164419977</v>
      </c>
      <c r="I163" s="45">
        <v>0</v>
      </c>
      <c r="J163" s="45">
        <v>0</v>
      </c>
      <c r="K163" s="45">
        <v>0</v>
      </c>
      <c r="L163" s="45">
        <v>0</v>
      </c>
      <c r="M163" s="45">
        <v>0</v>
      </c>
      <c r="N163" s="45">
        <v>0</v>
      </c>
      <c r="O163" s="45">
        <v>0</v>
      </c>
      <c r="P163" s="45">
        <v>0</v>
      </c>
      <c r="Q163" s="45">
        <v>0</v>
      </c>
      <c r="R163" s="45">
        <v>0</v>
      </c>
      <c r="S163" s="45">
        <v>0</v>
      </c>
      <c r="T163" s="45">
        <v>0</v>
      </c>
      <c r="U163" s="45">
        <v>0</v>
      </c>
      <c r="V163" s="45">
        <v>0</v>
      </c>
      <c r="W163" s="45">
        <v>0</v>
      </c>
      <c r="X163" s="45">
        <v>0</v>
      </c>
      <c r="Y163" s="45">
        <v>0</v>
      </c>
      <c r="Z163" s="45">
        <v>0</v>
      </c>
      <c r="AA163" s="45">
        <v>0</v>
      </c>
      <c r="AB163" s="45">
        <v>0</v>
      </c>
      <c r="AC163" s="45">
        <v>0</v>
      </c>
      <c r="AD163" s="45">
        <v>0</v>
      </c>
      <c r="AE163" s="45">
        <v>0</v>
      </c>
      <c r="AF163" s="45">
        <v>0</v>
      </c>
      <c r="AG163" s="45">
        <f>AG160*(AF152+AF165)</f>
        <v>37925</v>
      </c>
      <c r="AH163" s="45">
        <f t="shared" ref="AH163:CS163" si="567">AH160*(AG152+AG165)</f>
        <v>38304.25</v>
      </c>
      <c r="AI163" s="45">
        <f t="shared" si="567"/>
        <v>38687.292500000003</v>
      </c>
      <c r="AJ163" s="45">
        <f t="shared" si="567"/>
        <v>39074.165424999999</v>
      </c>
      <c r="AK163" s="45">
        <f t="shared" si="567"/>
        <v>37775.817648107892</v>
      </c>
      <c r="AL163" s="45">
        <f t="shared" si="567"/>
        <v>38153.575824588974</v>
      </c>
      <c r="AM163" s="45">
        <f t="shared" si="567"/>
        <v>38535.111582834856</v>
      </c>
      <c r="AN163" s="45">
        <f t="shared" si="567"/>
        <v>37618.246192521096</v>
      </c>
      <c r="AO163" s="45">
        <f t="shared" si="567"/>
        <v>37994.428654446303</v>
      </c>
      <c r="AP163" s="45">
        <f t="shared" si="567"/>
        <v>38374.372940990768</v>
      </c>
      <c r="AQ163" s="45">
        <f t="shared" si="567"/>
        <v>37455.900164258564</v>
      </c>
      <c r="AR163" s="45">
        <f t="shared" si="567"/>
        <v>37830.459165901149</v>
      </c>
      <c r="AS163" s="45">
        <f t="shared" si="567"/>
        <v>38208.763757560162</v>
      </c>
      <c r="AT163" s="45">
        <f t="shared" si="567"/>
        <v>37288.634888993649</v>
      </c>
      <c r="AU163" s="45">
        <f t="shared" si="567"/>
        <v>37661.521237883586</v>
      </c>
      <c r="AV163" s="45">
        <f t="shared" si="567"/>
        <v>38038.136450262427</v>
      </c>
      <c r="AW163" s="45">
        <f t="shared" si="567"/>
        <v>37116.30130862294</v>
      </c>
      <c r="AX163" s="45">
        <f t="shared" si="567"/>
        <v>37487.464321709173</v>
      </c>
      <c r="AY163" s="45">
        <f t="shared" si="567"/>
        <v>37862.338964926261</v>
      </c>
      <c r="AZ163" s="45">
        <f t="shared" si="567"/>
        <v>36938.745848433413</v>
      </c>
      <c r="BA163" s="45">
        <f t="shared" si="567"/>
        <v>37308.133306917749</v>
      </c>
      <c r="BB163" s="45">
        <f t="shared" si="567"/>
        <v>37681.214639986923</v>
      </c>
      <c r="BC163" s="45">
        <f t="shared" si="567"/>
        <v>36755.810280244681</v>
      </c>
      <c r="BD163" s="45">
        <f t="shared" si="567"/>
        <v>37123.368383047127</v>
      </c>
      <c r="BE163" s="45">
        <f t="shared" si="567"/>
        <v>37494.602066877604</v>
      </c>
      <c r="BF163" s="45">
        <f t="shared" si="567"/>
        <v>36567.331581404265</v>
      </c>
      <c r="BG163" s="45">
        <f t="shared" si="567"/>
        <v>36933.004897218307</v>
      </c>
      <c r="BH163" s="45">
        <f t="shared" si="567"/>
        <v>37302.334946190495</v>
      </c>
      <c r="BI163" s="45">
        <f t="shared" si="567"/>
        <v>36373.141789510286</v>
      </c>
      <c r="BJ163" s="45">
        <f t="shared" si="567"/>
        <v>36736.873207405384</v>
      </c>
      <c r="BK163" s="45">
        <f t="shared" si="567"/>
        <v>37104.241939479441</v>
      </c>
      <c r="BL163" s="45">
        <f t="shared" si="567"/>
        <v>36173.067852732129</v>
      </c>
      <c r="BM163" s="45">
        <f t="shared" si="567"/>
        <v>36534.798531259446</v>
      </c>
      <c r="BN163" s="45">
        <f t="shared" si="567"/>
        <v>36900.146516572044</v>
      </c>
      <c r="BO163" s="45">
        <f t="shared" si="567"/>
        <v>35966.931475595651</v>
      </c>
      <c r="BP163" s="45">
        <f t="shared" si="567"/>
        <v>36326.600790351607</v>
      </c>
      <c r="BQ163" s="45">
        <f t="shared" si="567"/>
        <v>36689.86679825512</v>
      </c>
      <c r="BR163" s="45">
        <f t="shared" si="567"/>
        <v>35754.548960095563</v>
      </c>
      <c r="BS163" s="45">
        <f t="shared" si="567"/>
        <v>36112.094449696524</v>
      </c>
      <c r="BT163" s="45">
        <f t="shared" si="567"/>
        <v>36473.215394193481</v>
      </c>
      <c r="BU163" s="45">
        <f t="shared" si="567"/>
        <v>35535.731041993306</v>
      </c>
      <c r="BV163" s="45">
        <f t="shared" si="567"/>
        <v>35891.088352413244</v>
      </c>
      <c r="BW163" s="45">
        <f t="shared" si="567"/>
        <v>36249.999235937372</v>
      </c>
      <c r="BX163" s="45">
        <f t="shared" si="567"/>
        <v>35310.282722154639</v>
      </c>
      <c r="BY163" s="45">
        <f t="shared" si="567"/>
        <v>35663.385549376188</v>
      </c>
      <c r="BZ163" s="45">
        <f t="shared" si="567"/>
        <v>36020.019404869949</v>
      </c>
      <c r="CA163" s="45">
        <f t="shared" si="567"/>
        <v>35078.003092776533</v>
      </c>
      <c r="CB163" s="45">
        <f t="shared" si="567"/>
        <v>35428.783123704299</v>
      </c>
      <c r="CC163" s="45">
        <f t="shared" si="567"/>
        <v>35783.070954941337</v>
      </c>
      <c r="CD163" s="45">
        <f t="shared" si="567"/>
        <v>34838.685158348642</v>
      </c>
      <c r="CE163" s="45">
        <f t="shared" si="567"/>
        <v>35187.072009932126</v>
      </c>
      <c r="CF163" s="45">
        <f t="shared" si="567"/>
        <v>35538.942730031449</v>
      </c>
      <c r="CG163" s="45">
        <f t="shared" si="567"/>
        <v>34592.115651189655</v>
      </c>
      <c r="CH163" s="45">
        <f t="shared" si="567"/>
        <v>34938.036807701552</v>
      </c>
      <c r="CI163" s="45">
        <f t="shared" si="567"/>
        <v>35287.417175778566</v>
      </c>
      <c r="CJ163" s="45">
        <f t="shared" si="567"/>
        <v>34338.074841394242</v>
      </c>
      <c r="CK163" s="45">
        <f t="shared" si="567"/>
        <v>34681.455589808182</v>
      </c>
      <c r="CL163" s="45">
        <f t="shared" si="567"/>
        <v>35028.270145706265</v>
      </c>
      <c r="CM163" s="45">
        <f t="shared" si="567"/>
        <v>34076.336341021219</v>
      </c>
      <c r="CN163" s="45">
        <f t="shared" si="567"/>
        <v>34417.099704431428</v>
      </c>
      <c r="CO163" s="45">
        <f t="shared" si="567"/>
        <v>34761.27070147574</v>
      </c>
      <c r="CP163" s="45">
        <f t="shared" si="567"/>
        <v>33806.666902348392</v>
      </c>
      <c r="CQ163" s="45">
        <f t="shared" si="567"/>
        <v>34144.733571371871</v>
      </c>
      <c r="CR163" s="45">
        <f t="shared" si="567"/>
        <v>34486.180907085596</v>
      </c>
      <c r="CS163" s="45">
        <f t="shared" si="567"/>
        <v>33528.826210014333</v>
      </c>
      <c r="CT163" s="45">
        <f t="shared" ref="CT163:FE163" si="568">CT160*(CS152+CS165)</f>
        <v>33864.114472114481</v>
      </c>
      <c r="CU163" s="45">
        <f t="shared" si="568"/>
        <v>34202.755616835624</v>
      </c>
      <c r="CV163" s="45">
        <f t="shared" si="568"/>
        <v>33242.566666861872</v>
      </c>
      <c r="CW163" s="45">
        <f t="shared" si="568"/>
        <v>33574.992333530492</v>
      </c>
      <c r="CX163" s="45">
        <f t="shared" si="568"/>
        <v>33910.742256865793</v>
      </c>
      <c r="CY163" s="45">
        <f t="shared" si="568"/>
        <v>32947.633173292343</v>
      </c>
      <c r="CZ163" s="45">
        <f t="shared" si="568"/>
        <v>33277.109505025262</v>
      </c>
      <c r="DA163" s="45">
        <f t="shared" si="568"/>
        <v>33609.880600075514</v>
      </c>
      <c r="DB163" s="45">
        <f t="shared" si="568"/>
        <v>32643.762899934161</v>
      </c>
      <c r="DC163" s="45">
        <f t="shared" si="568"/>
        <v>32970.200528933507</v>
      </c>
      <c r="DD163" s="45">
        <f t="shared" si="568"/>
        <v>33299.902534222834</v>
      </c>
      <c r="DE163" s="45">
        <f t="shared" si="568"/>
        <v>32330.685053422956</v>
      </c>
      <c r="DF163" s="45">
        <f t="shared" si="568"/>
        <v>32653.991903957187</v>
      </c>
      <c r="DG163" s="45">
        <f t="shared" si="568"/>
        <v>32980.531822996752</v>
      </c>
      <c r="DH163" s="45">
        <f t="shared" si="568"/>
        <v>32008.120635084611</v>
      </c>
      <c r="DI163" s="45">
        <f t="shared" si="568"/>
        <v>32328.201841435461</v>
      </c>
      <c r="DJ163" s="45">
        <f t="shared" si="568"/>
        <v>32651.483859849814</v>
      </c>
      <c r="DK163" s="45">
        <f t="shared" si="568"/>
        <v>31675.782192306204</v>
      </c>
      <c r="DL163" s="45">
        <f t="shared" si="568"/>
        <v>31992.540014229264</v>
      </c>
      <c r="DM163" s="45">
        <f t="shared" si="568"/>
        <v>32312.465414371556</v>
      </c>
      <c r="DN163" s="45">
        <f t="shared" si="568"/>
        <v>31333.373562373163</v>
      </c>
      <c r="DO163" s="45">
        <f t="shared" si="568"/>
        <v>31646.707297996894</v>
      </c>
      <c r="DP163" s="45">
        <f t="shared" si="568"/>
        <v>31963.17437097686</v>
      </c>
      <c r="DQ163" s="45">
        <f t="shared" si="568"/>
        <v>30980.58960854452</v>
      </c>
      <c r="DR163" s="45">
        <f t="shared" si="568"/>
        <v>31290.395504629967</v>
      </c>
      <c r="DS163" s="45">
        <f t="shared" si="568"/>
        <v>31603.299459676269</v>
      </c>
      <c r="DT163" s="45">
        <f t="shared" si="568"/>
        <v>30617.115948130919</v>
      </c>
      <c r="DU163" s="45">
        <f t="shared" si="568"/>
        <v>30923.287107612225</v>
      </c>
      <c r="DV163" s="45">
        <f t="shared" si="568"/>
        <v>31232.51997868835</v>
      </c>
      <c r="DW163" s="45">
        <f t="shared" si="568"/>
        <v>30242.628672333121</v>
      </c>
      <c r="DX163" s="45">
        <f t="shared" si="568"/>
        <v>30545.054959056451</v>
      </c>
      <c r="DY163" s="45">
        <f t="shared" si="568"/>
        <v>30850.505508647017</v>
      </c>
      <c r="DZ163" s="45">
        <f t="shared" si="568"/>
        <v>29856.794057591378</v>
      </c>
      <c r="EA163" s="45">
        <f t="shared" si="568"/>
        <v>30155.361998167289</v>
      </c>
      <c r="EB163" s="45">
        <f t="shared" si="568"/>
        <v>30456.915618148963</v>
      </c>
      <c r="EC163" s="45">
        <f t="shared" si="568"/>
        <v>29459.268268188342</v>
      </c>
      <c r="ED163" s="45">
        <f t="shared" si="568"/>
        <v>29753.860950870225</v>
      </c>
      <c r="EE163" s="45">
        <f t="shared" si="568"/>
        <v>30051.399560378926</v>
      </c>
      <c r="EF163" s="45">
        <f t="shared" si="568"/>
        <v>29049.697049840604</v>
      </c>
      <c r="EG163" s="45">
        <f t="shared" si="568"/>
        <v>29340.194020339015</v>
      </c>
      <c r="EH163" s="45">
        <f t="shared" si="568"/>
        <v>29633.595960542403</v>
      </c>
      <c r="EI163" s="45">
        <f t="shared" si="568"/>
        <v>28627.715414005714</v>
      </c>
      <c r="EJ163" s="45">
        <f t="shared" si="568"/>
        <v>28913.992568145772</v>
      </c>
      <c r="EK163" s="45">
        <f t="shared" si="568"/>
        <v>29203.132493827226</v>
      </c>
      <c r="EL163" s="45">
        <f t="shared" si="568"/>
        <v>28192.94731262339</v>
      </c>
      <c r="EM163" s="45">
        <f t="shared" si="568"/>
        <v>28474.87678574962</v>
      </c>
      <c r="EN163" s="45">
        <f t="shared" si="568"/>
        <v>28759.625553607118</v>
      </c>
      <c r="EO163" s="45">
        <f t="shared" si="568"/>
        <v>27745.005303001079</v>
      </c>
      <c r="EP163" s="45">
        <f t="shared" si="568"/>
        <v>28022.455356031089</v>
      </c>
      <c r="EQ163" s="45">
        <f t="shared" si="568"/>
        <v>28302.679909591399</v>
      </c>
      <c r="ER163" s="45">
        <f t="shared" si="568"/>
        <v>27283.490202545203</v>
      </c>
      <c r="ES163" s="45">
        <f t="shared" si="568"/>
        <v>27556.325104570657</v>
      </c>
      <c r="ET163" s="45">
        <f t="shared" si="568"/>
        <v>27831.88835561636</v>
      </c>
      <c r="EU163" s="45">
        <f t="shared" si="568"/>
        <v>26807.990733030416</v>
      </c>
      <c r="EV163" s="45">
        <f t="shared" si="568"/>
        <v>27076.070640360718</v>
      </c>
      <c r="EW163" s="45">
        <f t="shared" si="568"/>
        <v>27346.831346764327</v>
      </c>
      <c r="EX163" s="45">
        <f t="shared" si="568"/>
        <v>26318.083154089862</v>
      </c>
      <c r="EY163" s="45">
        <f t="shared" si="568"/>
        <v>26581.263985630758</v>
      </c>
      <c r="EZ163" s="45">
        <f t="shared" si="568"/>
        <v>26847.076625487069</v>
      </c>
      <c r="FA163" s="45">
        <f t="shared" si="568"/>
        <v>25813.330885599829</v>
      </c>
      <c r="FB163" s="45">
        <f t="shared" si="568"/>
        <v>26071.464194455828</v>
      </c>
      <c r="FC163" s="45">
        <f t="shared" si="568"/>
        <v>26332.178836400384</v>
      </c>
      <c r="FD163" s="45">
        <f t="shared" si="568"/>
        <v>25293.284118622276</v>
      </c>
      <c r="FE163" s="45">
        <f t="shared" si="568"/>
        <v>25546.216959808498</v>
      </c>
      <c r="FF163" s="45">
        <f t="shared" ref="FF163:HQ163" si="569">FF160*(FE152+FE165)</f>
        <v>25801.679129406581</v>
      </c>
      <c r="FG163" s="45">
        <f t="shared" si="569"/>
        <v>24757.47941455854</v>
      </c>
      <c r="FH163" s="45">
        <f t="shared" si="569"/>
        <v>25005.054208704125</v>
      </c>
      <c r="FI163" s="45">
        <f t="shared" si="569"/>
        <v>25255.104750791168</v>
      </c>
      <c r="FJ163" s="45">
        <f t="shared" si="569"/>
        <v>24205.439292156967</v>
      </c>
      <c r="FK163" s="45">
        <f t="shared" si="569"/>
        <v>24447.493685078538</v>
      </c>
      <c r="FL163" s="45">
        <f t="shared" si="569"/>
        <v>24691.968621929322</v>
      </c>
      <c r="FM163" s="45">
        <f t="shared" si="569"/>
        <v>23636.671802006505</v>
      </c>
      <c r="FN163" s="45">
        <f t="shared" si="569"/>
        <v>23873.03852002657</v>
      </c>
      <c r="FO163" s="45">
        <f t="shared" si="569"/>
        <v>24111.768905226836</v>
      </c>
      <c r="FP163" s="45">
        <f t="shared" si="569"/>
        <v>23050.670088136994</v>
      </c>
      <c r="FQ163" s="45">
        <f t="shared" si="569"/>
        <v>23281.176789018362</v>
      </c>
      <c r="FR163" s="45">
        <f t="shared" si="569"/>
        <v>23513.988556908545</v>
      </c>
      <c r="FS163" s="45">
        <f t="shared" si="569"/>
        <v>22446.911936335524</v>
      </c>
      <c r="FT163" s="45">
        <f t="shared" si="569"/>
        <v>22671.381055698879</v>
      </c>
      <c r="FU163" s="45">
        <f t="shared" si="569"/>
        <v>22898.094866255866</v>
      </c>
      <c r="FV163" s="45">
        <f t="shared" si="569"/>
        <v>21824.859308776315</v>
      </c>
      <c r="FW163" s="45">
        <f t="shared" si="569"/>
        <v>22043.107901864081</v>
      </c>
      <c r="FX163" s="45">
        <f t="shared" si="569"/>
        <v>22263.538980882717</v>
      </c>
      <c r="FY163" s="45">
        <f t="shared" si="569"/>
        <v>21183.957864549437</v>
      </c>
      <c r="FZ163" s="45">
        <f t="shared" si="569"/>
        <v>21395.79744319493</v>
      </c>
      <c r="GA163" s="45">
        <f t="shared" si="569"/>
        <v>21609.755417626879</v>
      </c>
      <c r="GB163" s="45">
        <f t="shared" si="569"/>
        <v>20523.636465661039</v>
      </c>
      <c r="GC163" s="45">
        <f t="shared" si="569"/>
        <v>20728.872830317647</v>
      </c>
      <c r="GD163" s="45">
        <f t="shared" si="569"/>
        <v>20936.161558620825</v>
      </c>
      <c r="GE163" s="45">
        <f t="shared" si="569"/>
        <v>19843.306668064921</v>
      </c>
      <c r="GF163" s="45">
        <f t="shared" si="569"/>
        <v>20041.73973474557</v>
      </c>
      <c r="GG163" s="45">
        <f t="shared" si="569"/>
        <v>20242.157132093027</v>
      </c>
      <c r="GH163" s="45">
        <f t="shared" si="569"/>
        <v>19142.362197271843</v>
      </c>
      <c r="GI163" s="45">
        <f t="shared" si="569"/>
        <v>19333.785819244564</v>
      </c>
      <c r="GJ163" s="45">
        <f t="shared" si="569"/>
        <v>19527.123677437008</v>
      </c>
      <c r="GK163" s="45">
        <f t="shared" si="569"/>
        <v>18420.178408069267</v>
      </c>
      <c r="GL163" s="45">
        <f t="shared" si="569"/>
        <v>18604.380192149958</v>
      </c>
      <c r="GM163" s="45">
        <f t="shared" si="569"/>
        <v>18790.423994071458</v>
      </c>
      <c r="GN163" s="45">
        <f t="shared" si="569"/>
        <v>17676.111727870062</v>
      </c>
      <c r="GO163" s="45">
        <f t="shared" si="569"/>
        <v>17852.872845148762</v>
      </c>
      <c r="GP163" s="45">
        <f t="shared" si="569"/>
        <v>18031.401573600251</v>
      </c>
      <c r="GQ163" s="45">
        <f t="shared" si="569"/>
        <v>16909.499083194143</v>
      </c>
      <c r="GR163" s="45">
        <f t="shared" si="569"/>
        <v>17078.594074026085</v>
      </c>
      <c r="GS163" s="45">
        <f t="shared" si="569"/>
        <v>17249.380014766342</v>
      </c>
      <c r="GT163" s="45">
        <f t="shared" si="569"/>
        <v>16119.657308771897</v>
      </c>
      <c r="GU163" s="45">
        <f t="shared" si="569"/>
        <v>16280.853881859617</v>
      </c>
      <c r="GV163" s="45">
        <f t="shared" si="569"/>
        <v>16443.662420678211</v>
      </c>
      <c r="GW163" s="45">
        <f t="shared" si="569"/>
        <v>15305.882538742884</v>
      </c>
      <c r="GX163" s="45">
        <f t="shared" si="569"/>
        <v>15458.941364130313</v>
      </c>
      <c r="GY163" s="45">
        <f t="shared" si="569"/>
        <v>15613.530777771615</v>
      </c>
      <c r="GZ163" s="45">
        <f t="shared" si="569"/>
        <v>14467.449579407221</v>
      </c>
      <c r="HA163" s="45">
        <f t="shared" si="569"/>
        <v>14612.124075201295</v>
      </c>
      <c r="HB163" s="45">
        <f t="shared" si="569"/>
        <v>14758.245315953307</v>
      </c>
      <c r="HC163" s="45">
        <f t="shared" si="569"/>
        <v>13603.61126297073</v>
      </c>
      <c r="HD163" s="45">
        <f t="shared" si="569"/>
        <v>13739.647375600438</v>
      </c>
      <c r="HE163" s="45">
        <f t="shared" si="569"/>
        <v>13877.043849356443</v>
      </c>
      <c r="HF163" s="45">
        <f t="shared" si="569"/>
        <v>12713.597781707897</v>
      </c>
      <c r="HG163" s="45">
        <f t="shared" si="569"/>
        <v>12840.733759524976</v>
      </c>
      <c r="HH163" s="45">
        <f t="shared" si="569"/>
        <v>12969.141097120224</v>
      </c>
      <c r="HI163" s="45">
        <f t="shared" si="569"/>
        <v>11796.616001949315</v>
      </c>
      <c r="HJ163" s="45">
        <f t="shared" si="569"/>
        <v>11914.582161968809</v>
      </c>
      <c r="HK163" s="45">
        <f t="shared" si="569"/>
        <v>12033.727983588496</v>
      </c>
      <c r="HL163" s="45">
        <f t="shared" si="569"/>
        <v>10851.848757282271</v>
      </c>
      <c r="HM163" s="45">
        <f t="shared" si="569"/>
        <v>10960.367244855093</v>
      </c>
      <c r="HN163" s="45">
        <f t="shared" si="569"/>
        <v>11069.970917303644</v>
      </c>
      <c r="HO163" s="45">
        <f t="shared" si="569"/>
        <v>9878.4541203345689</v>
      </c>
      <c r="HP163" s="45">
        <f t="shared" si="569"/>
        <v>9977.2386615379146</v>
      </c>
      <c r="HQ163" s="45">
        <f t="shared" si="569"/>
        <v>10077.011048153294</v>
      </c>
      <c r="HR163" s="45">
        <f t="shared" ref="HR163:JG163" si="570">HR160*(HQ152+HQ165)</f>
        <v>8875.564652492716</v>
      </c>
      <c r="HS163" s="45">
        <f t="shared" si="570"/>
        <v>8964.3202990176433</v>
      </c>
      <c r="HT163" s="45">
        <f t="shared" si="570"/>
        <v>9053.9635020078204</v>
      </c>
      <c r="HU163" s="45">
        <f t="shared" si="570"/>
        <v>7842.2866308857874</v>
      </c>
      <c r="HV163" s="45">
        <f t="shared" si="570"/>
        <v>7920.7094971946453</v>
      </c>
      <c r="HW163" s="45">
        <f t="shared" si="570"/>
        <v>7999.9165921665917</v>
      </c>
      <c r="HX163" s="45">
        <f t="shared" si="570"/>
        <v>6777.6992519461473</v>
      </c>
      <c r="HY163" s="45">
        <f t="shared" si="570"/>
        <v>6845.4762444656089</v>
      </c>
      <c r="HZ163" s="45">
        <f t="shared" si="570"/>
        <v>6913.9310069102648</v>
      </c>
      <c r="IA163" s="45">
        <f t="shared" si="570"/>
        <v>5680.8538108372559</v>
      </c>
      <c r="IB163" s="45">
        <f t="shared" si="570"/>
        <v>5737.6623489456288</v>
      </c>
      <c r="IC163" s="45">
        <f t="shared" si="570"/>
        <v>5795.0389724350853</v>
      </c>
      <c r="ID163" s="45">
        <f t="shared" si="570"/>
        <v>4550.7728560173255</v>
      </c>
      <c r="IE163" s="45">
        <f t="shared" si="570"/>
        <v>4596.2805845774983</v>
      </c>
      <c r="IF163" s="45">
        <f t="shared" si="570"/>
        <v>4642.243390423273</v>
      </c>
      <c r="IG163" s="45">
        <f t="shared" si="570"/>
        <v>3386.449318185395</v>
      </c>
      <c r="IH163" s="45">
        <f t="shared" si="570"/>
        <v>3420.3138113672489</v>
      </c>
      <c r="II163" s="45">
        <f t="shared" si="570"/>
        <v>3454.5169494809215</v>
      </c>
      <c r="IJ163" s="45">
        <f t="shared" si="570"/>
        <v>2186.8456128336197</v>
      </c>
      <c r="IK163" s="45">
        <f t="shared" si="570"/>
        <v>2208.7140689619559</v>
      </c>
      <c r="IL163" s="45">
        <f t="shared" si="570"/>
        <v>2230.8012096515754</v>
      </c>
      <c r="IM163" s="45">
        <f t="shared" si="570"/>
        <v>950.89271560598047</v>
      </c>
      <c r="IN163" s="45">
        <f t="shared" si="570"/>
        <v>960.4016427620403</v>
      </c>
      <c r="IO163" s="45">
        <f t="shared" si="570"/>
        <v>970.00565918966072</v>
      </c>
      <c r="IP163" s="45">
        <f t="shared" si="570"/>
        <v>-322.51079036055364</v>
      </c>
      <c r="IQ163" s="45">
        <f t="shared" si="570"/>
        <v>-325.73589826415918</v>
      </c>
      <c r="IR163" s="45">
        <f t="shared" si="570"/>
        <v>-328.99325724680079</v>
      </c>
      <c r="IS163" s="45">
        <f t="shared" si="570"/>
        <v>-1634.4996959613798</v>
      </c>
      <c r="IT163" s="45">
        <f t="shared" si="570"/>
        <v>-1650.8446929209936</v>
      </c>
      <c r="IU163" s="45">
        <f t="shared" si="570"/>
        <v>-1667.3531398502034</v>
      </c>
      <c r="IV163" s="45">
        <f t="shared" si="570"/>
        <v>-2986.2431773908165</v>
      </c>
      <c r="IW163" s="45">
        <f t="shared" si="570"/>
        <v>-3016.1056091647247</v>
      </c>
      <c r="IX163" s="45">
        <f t="shared" si="570"/>
        <v>-3046.2666652563717</v>
      </c>
      <c r="IY163" s="45">
        <f t="shared" si="570"/>
        <v>-4378.9458380510459</v>
      </c>
      <c r="IZ163" s="45">
        <f t="shared" si="570"/>
        <v>-4422.7352964315569</v>
      </c>
      <c r="JA163" s="45">
        <f t="shared" si="570"/>
        <v>-4466.9626493958722</v>
      </c>
      <c r="JB163" s="45">
        <f t="shared" si="570"/>
        <v>-5813.8487820319415</v>
      </c>
      <c r="JC163" s="45">
        <f t="shared" si="570"/>
        <v>-5871.9872698522604</v>
      </c>
      <c r="JD163" s="45">
        <f t="shared" si="570"/>
        <v>-5930.7071425507838</v>
      </c>
      <c r="JE163" s="45">
        <f t="shared" si="570"/>
        <v>-7292.2307201184021</v>
      </c>
      <c r="JF163" s="45">
        <f t="shared" si="570"/>
        <v>-7365.1530273195858</v>
      </c>
      <c r="JG163" s="45">
        <f t="shared" si="570"/>
        <v>-7438.8045575927817</v>
      </c>
      <c r="JH163" s="45">
        <f t="shared" ref="JH163" si="571">JH160*(JG152+JG165)</f>
        <v>-8815.40910931082</v>
      </c>
      <c r="JI163" s="45">
        <f t="shared" ref="JI163" si="572">JI160*(JH152+JH165)</f>
        <v>-8903.5632004039289</v>
      </c>
      <c r="JJ163" s="45">
        <f t="shared" ref="JJ163" si="573">JJ160*(JI152+JI165)</f>
        <v>-8992.5988324079681</v>
      </c>
      <c r="JK163" s="45">
        <f t="shared" ref="JK163" si="574">JK160*(JJ152+JJ165)</f>
        <v>-10384.741326874158</v>
      </c>
      <c r="JL163" s="45">
        <f t="shared" ref="JL163" si="575">JL160*(JK152+JK165)</f>
        <v>-10488.588740142901</v>
      </c>
      <c r="JM163" s="45">
        <f t="shared" ref="JM163" si="576">JM160*(JL152+JL165)</f>
        <v>-10593.474627544329</v>
      </c>
      <c r="JN163" s="45">
        <f t="shared" ref="JN163" si="577">JN160*(JM152+JM165)</f>
        <v>-12001.625879961883</v>
      </c>
      <c r="JO163" s="45">
        <f t="shared" ref="JO163" si="578">JO160*(JN152+JN165)</f>
        <v>-12121.642138761503</v>
      </c>
      <c r="JP163" s="45">
        <f t="shared" ref="JP163" si="579">JP160*(JO152+JO165)</f>
        <v>-12242.858560149118</v>
      </c>
      <c r="JQ163" s="45">
        <f t="shared" ref="JQ163" si="580">JQ160*(JP152+JP165)</f>
        <v>-13667.503651892721</v>
      </c>
      <c r="JR163" s="45">
        <f t="shared" ref="JR163" si="581">JR160*(JQ152+JQ165)</f>
        <v>-13804.178688411648</v>
      </c>
      <c r="JS163" s="45">
        <f t="shared" ref="JS163" si="582">JS160*(JR152+JR165)</f>
        <v>-13942.220475295764</v>
      </c>
      <c r="JT163" s="45">
        <f t="shared" ref="JT163" si="583">JT160*(JS152+JS165)</f>
        <v>-15383.859186190833</v>
      </c>
      <c r="JU163" s="45">
        <f t="shared" ref="JU163" si="584">JU160*(JT152+JT165)</f>
        <v>-15537.697778052741</v>
      </c>
      <c r="JV163" s="45">
        <f t="shared" ref="JV163" si="585">JV160*(JU152+JU165)</f>
        <v>-15693.074755833268</v>
      </c>
      <c r="JW163" s="45">
        <f t="shared" ref="JW163" si="586">JW160*(JV152+JV165)</f>
        <v>-17152.222009533711</v>
      </c>
      <c r="JX163" s="45">
        <f t="shared" ref="JX163" si="587">JX160*(JW152+JW165)</f>
        <v>-17323.74422962905</v>
      </c>
      <c r="JY163" s="45">
        <f t="shared" ref="JY163" si="588">JY160*(JX152+JX165)</f>
        <v>-17496.981671925339</v>
      </c>
      <c r="JZ163" s="45">
        <f t="shared" ref="JZ163" si="589">JZ160*(JY152+JY165)</f>
        <v>-18974.167994786705</v>
      </c>
      <c r="KA163" s="45">
        <f t="shared" ref="KA163" si="590">KA160*(JZ152+JZ165)</f>
        <v>-19163.909674734572</v>
      </c>
      <c r="KB163" s="45">
        <f t="shared" ref="KB163" si="591">KB160*(KA152+KA165)</f>
        <v>-19355.548771481917</v>
      </c>
      <c r="KC163" s="45">
        <f t="shared" ref="KC163" si="592">KC160*(KB152+KB165)</f>
        <v>-20851.320765338849</v>
      </c>
      <c r="KD163" s="45">
        <f t="shared" ref="KD163" si="593">KD160*(KC152+KC165)</f>
        <v>-21059.833972992237</v>
      </c>
      <c r="KE163" s="45">
        <f t="shared" ref="KE163" si="594">KE160*(KD152+KD165)</f>
        <v>-21270.432312722161</v>
      </c>
      <c r="KF163" s="45">
        <f t="shared" ref="KF163" si="595">KF160*(KE152+KE165)</f>
        <v>-22785.353141991491</v>
      </c>
      <c r="KG163" s="45">
        <f t="shared" ref="KG163" si="596">KG160*(KF152+KF165)</f>
        <v>-23013.206673411405</v>
      </c>
      <c r="KH163" s="45">
        <f t="shared" ref="KH163" si="597">KH160*(KG152+KG165)</f>
        <v>-23243.338740145522</v>
      </c>
      <c r="KI163" s="45">
        <f t="shared" ref="KI163" si="598">KI160*(KH152+KH165)</f>
        <v>-24777.988633689089</v>
      </c>
      <c r="KJ163" s="45">
        <f t="shared" ref="KJ163" si="599">KJ160*(KI152+KI165)</f>
        <v>-25025.76852002598</v>
      </c>
      <c r="KK163" s="45">
        <f t="shared" ref="KK163" si="600">KK160*(KJ152+KJ165)</f>
        <v>-25276.026205226241</v>
      </c>
      <c r="KL163" s="45">
        <f t="shared" ref="KL163" si="601">KL160*(KK152+KK165)</f>
        <v>-26831.002973420611</v>
      </c>
      <c r="KM163" s="45">
        <f t="shared" ref="KM163" si="602">KM160*(KL152+KL165)</f>
        <v>-27099.313003154817</v>
      </c>
      <c r="KN163" s="45">
        <f t="shared" ref="KN163" si="603">KN160*(KM152+KM165)</f>
        <v>-27370.306133186365</v>
      </c>
      <c r="KO163" s="45">
        <f t="shared" ref="KO163" si="604">KO160*(KN152+KN165)</f>
        <v>-28946.225700660339</v>
      </c>
      <c r="KP163" s="45">
        <f t="shared" ref="KP163" si="605">KP160*(KO152+KO165)</f>
        <v>-29235.687957666942</v>
      </c>
      <c r="KQ163" s="45">
        <f t="shared" ref="KQ163" si="606">KQ160*(KP152+KP165)</f>
        <v>-29528.044837243615</v>
      </c>
      <c r="KR163" s="45">
        <f t="shared" ref="KR163" si="607">KR160*(KQ152+KQ165)</f>
        <v>-31125.541791758162</v>
      </c>
      <c r="KS163" s="45">
        <f t="shared" ref="KS163" si="608">KS160*(KR152+KR165)</f>
        <v>-31436.79720967574</v>
      </c>
      <c r="KT163" s="45">
        <f t="shared" ref="KT163" si="609">KT160*(KS152+KS165)</f>
        <v>-31751.1651817725</v>
      </c>
      <c r="KU163" s="45">
        <f t="shared" ref="KU163:LT163" si="610">KU160*(KT152+KT165)</f>
        <v>0</v>
      </c>
      <c r="KV163" s="45">
        <f t="shared" si="610"/>
        <v>0</v>
      </c>
      <c r="KW163" s="45">
        <f t="shared" si="610"/>
        <v>0</v>
      </c>
      <c r="KX163" s="45">
        <f t="shared" si="610"/>
        <v>0</v>
      </c>
      <c r="KY163" s="45">
        <f t="shared" si="610"/>
        <v>0</v>
      </c>
      <c r="KZ163" s="45">
        <f t="shared" si="610"/>
        <v>0</v>
      </c>
      <c r="LA163" s="45">
        <f t="shared" si="610"/>
        <v>0</v>
      </c>
      <c r="LB163" s="45">
        <f t="shared" si="610"/>
        <v>0</v>
      </c>
      <c r="LC163" s="45">
        <f t="shared" si="610"/>
        <v>0</v>
      </c>
      <c r="LD163" s="45">
        <f t="shared" si="610"/>
        <v>0</v>
      </c>
      <c r="LE163" s="45">
        <f t="shared" si="610"/>
        <v>0</v>
      </c>
      <c r="LF163" s="45">
        <f t="shared" si="610"/>
        <v>0</v>
      </c>
      <c r="LG163" s="45">
        <f t="shared" si="610"/>
        <v>0</v>
      </c>
      <c r="LH163" s="45">
        <f t="shared" si="610"/>
        <v>0</v>
      </c>
      <c r="LI163" s="45">
        <f t="shared" si="610"/>
        <v>0</v>
      </c>
      <c r="LJ163" s="45">
        <f t="shared" si="610"/>
        <v>0</v>
      </c>
      <c r="LK163" s="45">
        <f t="shared" si="610"/>
        <v>0</v>
      </c>
      <c r="LL163" s="45">
        <f t="shared" si="610"/>
        <v>0</v>
      </c>
      <c r="LM163" s="45">
        <f t="shared" si="610"/>
        <v>0</v>
      </c>
      <c r="LN163" s="45">
        <f t="shared" si="610"/>
        <v>0</v>
      </c>
      <c r="LO163" s="45">
        <f t="shared" si="610"/>
        <v>0</v>
      </c>
      <c r="LP163" s="45">
        <f t="shared" si="610"/>
        <v>0</v>
      </c>
      <c r="LQ163" s="45">
        <f t="shared" si="610"/>
        <v>0</v>
      </c>
      <c r="LR163" s="45">
        <f t="shared" si="610"/>
        <v>0</v>
      </c>
      <c r="LS163" s="45">
        <f t="shared" si="610"/>
        <v>0</v>
      </c>
      <c r="LT163" s="45">
        <f t="shared" si="610"/>
        <v>0</v>
      </c>
      <c r="LU163" s="45"/>
      <c r="LV163" s="45"/>
      <c r="LW163" s="45"/>
      <c r="LX163" s="45"/>
      <c r="LY163" s="45"/>
      <c r="LZ163" s="45"/>
      <c r="MA163" s="45"/>
      <c r="MB163" s="45"/>
      <c r="MC163" s="45"/>
      <c r="MD163" s="45"/>
      <c r="ME163" s="45"/>
      <c r="MF163" s="45"/>
      <c r="MG163" s="45"/>
      <c r="MH163" s="45"/>
      <c r="MI163" s="45"/>
      <c r="MJ163" s="45"/>
      <c r="MK163" s="45"/>
      <c r="ML163" s="45"/>
      <c r="MM163" s="45"/>
      <c r="MN163" s="45"/>
      <c r="MO163" s="45"/>
      <c r="MP163" s="45"/>
      <c r="MQ163" s="45"/>
      <c r="MR163" s="45"/>
      <c r="MS163" s="45"/>
      <c r="MT163" s="45"/>
      <c r="MU163" s="45"/>
      <c r="MV163" s="45"/>
      <c r="MW163" s="45"/>
      <c r="MX163" s="45"/>
      <c r="MY163" s="45"/>
      <c r="MZ163" s="45"/>
      <c r="NA163" s="45"/>
      <c r="NB163" s="45"/>
      <c r="NC163" s="45"/>
      <c r="ND163" s="45"/>
      <c r="NE163" s="45"/>
      <c r="NF163" s="45"/>
      <c r="NG163" s="45"/>
      <c r="NH163" s="45"/>
      <c r="NI163" s="45"/>
      <c r="NJ163" s="45"/>
      <c r="NK163" s="45"/>
      <c r="NL163" s="45"/>
      <c r="NM163" s="45"/>
      <c r="NN163" s="45"/>
      <c r="NO163" s="45"/>
      <c r="NP163" s="45"/>
      <c r="NQ163" s="45"/>
      <c r="NR163" s="45"/>
      <c r="NS163" s="45"/>
      <c r="NT163" s="45"/>
      <c r="NU163" s="45"/>
      <c r="NV163" s="45"/>
      <c r="NW163" s="45"/>
      <c r="NX163" s="45"/>
      <c r="NY163" s="45"/>
      <c r="NZ163" s="45"/>
      <c r="OA163" s="45"/>
      <c r="OB163" s="45"/>
      <c r="OC163" s="45"/>
      <c r="OD163" s="45"/>
      <c r="OE163" s="45"/>
      <c r="OF163" s="45"/>
      <c r="OG163" s="45"/>
      <c r="OH163" s="45"/>
      <c r="OI163" s="45"/>
      <c r="OJ163" s="45"/>
      <c r="OK163" s="45"/>
      <c r="OL163" s="45"/>
      <c r="OM163" s="45"/>
      <c r="ON163" s="45"/>
      <c r="OO163" s="45"/>
      <c r="OP163" s="45"/>
      <c r="OQ163" s="45"/>
      <c r="OR163" s="45"/>
      <c r="OS163" s="45"/>
      <c r="OT163" s="45"/>
      <c r="OU163" s="45"/>
      <c r="OV163" s="45"/>
      <c r="OW163" s="45"/>
      <c r="OX163" s="45"/>
      <c r="OY163" s="45"/>
      <c r="OZ163" s="45"/>
      <c r="PA163" s="45"/>
      <c r="PB163" s="45"/>
      <c r="PC163" s="45"/>
      <c r="PD163" s="45"/>
      <c r="PE163" s="45"/>
      <c r="PF163" s="45"/>
      <c r="PG163" s="45"/>
      <c r="PH163" s="45"/>
      <c r="PI163" s="45"/>
      <c r="PJ163" s="45"/>
      <c r="PK163" s="45"/>
      <c r="PL163" s="45"/>
      <c r="PM163" s="45"/>
      <c r="PN163" s="45"/>
      <c r="PO163" s="45"/>
      <c r="PP163" s="45"/>
      <c r="PQ163" s="45"/>
      <c r="PR163" s="45"/>
      <c r="PS163" s="45"/>
      <c r="PT163" s="45"/>
      <c r="PU163" s="45"/>
      <c r="PV163" s="45"/>
      <c r="PW163" s="45"/>
      <c r="PX163" s="45"/>
      <c r="PY163" s="45"/>
      <c r="PZ163" s="45"/>
      <c r="QA163" s="45"/>
      <c r="QB163" s="45"/>
      <c r="QC163" s="45"/>
      <c r="QD163" s="45"/>
      <c r="QE163" s="45"/>
      <c r="QF163" s="45"/>
      <c r="QG163" s="45"/>
      <c r="QH163" s="45"/>
      <c r="QI163" s="45"/>
      <c r="QJ163" s="45"/>
      <c r="QK163" s="45"/>
      <c r="QL163" s="45"/>
      <c r="QM163" s="45"/>
      <c r="QN163" s="45"/>
      <c r="QO163" s="45"/>
      <c r="QP163" s="45"/>
      <c r="QQ163" s="45"/>
      <c r="QR163" s="45"/>
      <c r="QS163" s="45"/>
      <c r="QT163" s="45"/>
      <c r="QU163" s="45"/>
    </row>
    <row r="164" spans="1:463" ht="15" customHeight="1" outlineLevel="1">
      <c r="C164" s="78" t="s">
        <v>463</v>
      </c>
      <c r="D164" s="5"/>
      <c r="E164" s="79" t="s">
        <v>95</v>
      </c>
      <c r="F164" s="5"/>
      <c r="G164" s="5"/>
      <c r="H164" s="66">
        <f>SUM(I164:QJ164)</f>
        <v>-4759268.164419977</v>
      </c>
      <c r="I164" s="83">
        <v>0</v>
      </c>
      <c r="J164" s="83">
        <f>J163*-1</f>
        <v>0</v>
      </c>
      <c r="K164" s="83">
        <f t="shared" ref="K164:Z164" si="611">K163*-1</f>
        <v>0</v>
      </c>
      <c r="L164" s="83">
        <f t="shared" si="611"/>
        <v>0</v>
      </c>
      <c r="M164" s="83">
        <f t="shared" si="611"/>
        <v>0</v>
      </c>
      <c r="N164" s="83">
        <f t="shared" si="611"/>
        <v>0</v>
      </c>
      <c r="O164" s="83">
        <f t="shared" si="611"/>
        <v>0</v>
      </c>
      <c r="P164" s="83">
        <f t="shared" si="611"/>
        <v>0</v>
      </c>
      <c r="Q164" s="83">
        <f t="shared" si="611"/>
        <v>0</v>
      </c>
      <c r="R164" s="83">
        <f t="shared" si="611"/>
        <v>0</v>
      </c>
      <c r="S164" s="83">
        <f t="shared" si="611"/>
        <v>0</v>
      </c>
      <c r="T164" s="83">
        <f t="shared" si="611"/>
        <v>0</v>
      </c>
      <c r="U164" s="83">
        <f t="shared" si="611"/>
        <v>0</v>
      </c>
      <c r="V164" s="83">
        <f t="shared" si="611"/>
        <v>0</v>
      </c>
      <c r="W164" s="83">
        <f t="shared" si="611"/>
        <v>0</v>
      </c>
      <c r="X164" s="83">
        <f t="shared" si="611"/>
        <v>0</v>
      </c>
      <c r="Y164" s="83">
        <f t="shared" si="611"/>
        <v>0</v>
      </c>
      <c r="Z164" s="83">
        <f t="shared" si="611"/>
        <v>0</v>
      </c>
      <c r="AA164" s="83">
        <v>0</v>
      </c>
      <c r="AB164" s="83">
        <f>-AB163</f>
        <v>0</v>
      </c>
      <c r="AC164" s="83">
        <f t="shared" ref="AC164:AF164" si="612">-AC163</f>
        <v>0</v>
      </c>
      <c r="AD164" s="83">
        <f t="shared" si="612"/>
        <v>0</v>
      </c>
      <c r="AE164" s="83">
        <f t="shared" si="612"/>
        <v>0</v>
      </c>
      <c r="AF164" s="83">
        <f t="shared" si="612"/>
        <v>0</v>
      </c>
      <c r="AG164" s="83">
        <v>0</v>
      </c>
      <c r="AH164" s="83">
        <v>0</v>
      </c>
      <c r="AI164" s="83">
        <v>0</v>
      </c>
      <c r="AJ164" s="83">
        <f>-AJ162-AJ163</f>
        <v>-153990.707925</v>
      </c>
      <c r="AK164" s="83">
        <v>0</v>
      </c>
      <c r="AL164" s="83">
        <v>0</v>
      </c>
      <c r="AM164" s="83">
        <f>-AM162-AM163</f>
        <v>-114464.50505553171</v>
      </c>
      <c r="AN164" s="83">
        <v>0</v>
      </c>
      <c r="AO164" s="83">
        <v>0</v>
      </c>
      <c r="AP164" s="83">
        <f>-AP162-AP163</f>
        <v>-113987.04778795816</v>
      </c>
      <c r="AQ164" s="83">
        <v>0</v>
      </c>
      <c r="AR164" s="83">
        <v>0</v>
      </c>
      <c r="AS164" s="83">
        <f>-AS162-AS163</f>
        <v>-113495.12308771987</v>
      </c>
      <c r="AT164" s="83">
        <v>0</v>
      </c>
      <c r="AU164" s="83">
        <v>0</v>
      </c>
      <c r="AV164" s="83">
        <f>-AV162-AV163</f>
        <v>-112988.29257713965</v>
      </c>
      <c r="AW164" s="83">
        <v>0</v>
      </c>
      <c r="AX164" s="83">
        <v>0</v>
      </c>
      <c r="AY164" s="83">
        <f>-AY162-AY163</f>
        <v>-112466.10459525837</v>
      </c>
      <c r="AZ164" s="83">
        <v>0</v>
      </c>
      <c r="BA164" s="83">
        <v>0</v>
      </c>
      <c r="BB164" s="83">
        <f>-BB162-BB163</f>
        <v>-111928.09379533809</v>
      </c>
      <c r="BC164" s="83">
        <v>0</v>
      </c>
      <c r="BD164" s="83">
        <v>0</v>
      </c>
      <c r="BE164" s="83">
        <f>-BE162-BE163</f>
        <v>-111373.78073016941</v>
      </c>
      <c r="BF164" s="83">
        <v>0</v>
      </c>
      <c r="BG164" s="83">
        <v>0</v>
      </c>
      <c r="BH164" s="83">
        <f>-BH162-BH163</f>
        <v>-110802.67142481307</v>
      </c>
      <c r="BI164" s="83">
        <v>0</v>
      </c>
      <c r="BJ164" s="83">
        <v>0</v>
      </c>
      <c r="BK164" s="83">
        <f>-BK162-BK163</f>
        <v>-110214.25693639512</v>
      </c>
      <c r="BL164" s="83">
        <v>0</v>
      </c>
      <c r="BM164" s="83">
        <v>0</v>
      </c>
      <c r="BN164" s="83">
        <f>-BN162-BN163</f>
        <v>-109608.01290056363</v>
      </c>
      <c r="BO164" s="83">
        <v>0</v>
      </c>
      <c r="BP164" s="83">
        <v>0</v>
      </c>
      <c r="BQ164" s="83">
        <f>-BQ162-BQ163</f>
        <v>-108983.39906420239</v>
      </c>
      <c r="BR164" s="83">
        <v>0</v>
      </c>
      <c r="BS164" s="83">
        <v>0</v>
      </c>
      <c r="BT164" s="83">
        <f>-BT162-BT163</f>
        <v>-108339.85880398557</v>
      </c>
      <c r="BU164" s="83">
        <v>0</v>
      </c>
      <c r="BV164" s="83">
        <v>0</v>
      </c>
      <c r="BW164" s="83">
        <f>-BW162-BW163</f>
        <v>-107676.81863034391</v>
      </c>
      <c r="BX164" s="83">
        <v>0</v>
      </c>
      <c r="BY164" s="83">
        <v>0</v>
      </c>
      <c r="BZ164" s="83">
        <f>-BZ162-BZ163</f>
        <v>-106993.68767640078</v>
      </c>
      <c r="CA164" s="83">
        <v>0</v>
      </c>
      <c r="CB164" s="83">
        <v>0</v>
      </c>
      <c r="CC164" s="83">
        <f>-CC162-CC163</f>
        <v>-106289.85717142216</v>
      </c>
      <c r="CD164" s="83">
        <v>0</v>
      </c>
      <c r="CE164" s="83">
        <v>0</v>
      </c>
      <c r="CF164" s="83">
        <f>-CF162-CF163</f>
        <v>-105564.69989831222</v>
      </c>
      <c r="CG164" s="83">
        <v>0</v>
      </c>
      <c r="CH164" s="83">
        <v>0</v>
      </c>
      <c r="CI164" s="83">
        <f>-CI162-CI163</f>
        <v>-104817.56963466978</v>
      </c>
      <c r="CJ164" s="83">
        <v>0</v>
      </c>
      <c r="CK164" s="83">
        <v>0</v>
      </c>
      <c r="CL164" s="83">
        <f>-CL162-CL163</f>
        <v>-104047.80057690869</v>
      </c>
      <c r="CM164" s="83">
        <v>0</v>
      </c>
      <c r="CN164" s="83">
        <v>0</v>
      </c>
      <c r="CO164" s="83">
        <f>-CO162-CO163</f>
        <v>-103254.70674692839</v>
      </c>
      <c r="CP164" s="83">
        <v>0</v>
      </c>
      <c r="CQ164" s="83">
        <v>0</v>
      </c>
      <c r="CR164" s="83">
        <f>-CR162-CR163</f>
        <v>-102437.58138080586</v>
      </c>
      <c r="CS164" s="83">
        <v>0</v>
      </c>
      <c r="CT164" s="83">
        <v>0</v>
      </c>
      <c r="CU164" s="83">
        <f>-CU162-CU163</f>
        <v>-101595.69629896444</v>
      </c>
      <c r="CV164" s="83">
        <v>0</v>
      </c>
      <c r="CW164" s="83">
        <v>0</v>
      </c>
      <c r="CX164" s="83">
        <f>-CX162-CX163</f>
        <v>-100728.30125725815</v>
      </c>
      <c r="CY164" s="83">
        <v>0</v>
      </c>
      <c r="CZ164" s="83">
        <v>0</v>
      </c>
      <c r="DA164" s="83">
        <f>-DA162-DA163</f>
        <v>-99834.623278393119</v>
      </c>
      <c r="DB164" s="83">
        <v>0</v>
      </c>
      <c r="DC164" s="83">
        <v>0</v>
      </c>
      <c r="DD164" s="83">
        <f>-DD162-DD163</f>
        <v>-98913.865963090502</v>
      </c>
      <c r="DE164" s="83">
        <v>0</v>
      </c>
      <c r="DF164" s="83">
        <v>0</v>
      </c>
      <c r="DG164" s="83">
        <f>-DG162-DG163</f>
        <v>-97965.208780376895</v>
      </c>
      <c r="DH164" s="83">
        <v>0</v>
      </c>
      <c r="DI164" s="83">
        <v>0</v>
      </c>
      <c r="DJ164" s="83">
        <f>-DJ162-DJ163</f>
        <v>-96987.806336369889</v>
      </c>
      <c r="DK164" s="83">
        <v>0</v>
      </c>
      <c r="DL164" s="83">
        <v>0</v>
      </c>
      <c r="DM164" s="83">
        <f>-DM162-DM163</f>
        <v>-95980.787620907024</v>
      </c>
      <c r="DN164" s="83">
        <v>0</v>
      </c>
      <c r="DO164" s="83">
        <v>0</v>
      </c>
      <c r="DP164" s="83">
        <f>-DP162-DP163</f>
        <v>-94943.25523134692</v>
      </c>
      <c r="DQ164" s="83">
        <v>0</v>
      </c>
      <c r="DR164" s="83">
        <v>0</v>
      </c>
      <c r="DS164" s="83">
        <f>-DS162-DS163</f>
        <v>-93874.284572850753</v>
      </c>
      <c r="DT164" s="83">
        <v>0</v>
      </c>
      <c r="DU164" s="83">
        <v>0</v>
      </c>
      <c r="DV164" s="83">
        <f>-DV162-DV163</f>
        <v>-92772.923034431486</v>
      </c>
      <c r="DW164" s="83">
        <v>0</v>
      </c>
      <c r="DX164" s="83">
        <v>0</v>
      </c>
      <c r="DY164" s="83">
        <f>-DY162-DY163</f>
        <v>-91638.189140036586</v>
      </c>
      <c r="DZ164" s="83">
        <v>0</v>
      </c>
      <c r="EA164" s="83">
        <v>0</v>
      </c>
      <c r="EB164" s="83">
        <f>-EB162-EB163</f>
        <v>-90469.071673907631</v>
      </c>
      <c r="EC164" s="83">
        <v>0</v>
      </c>
      <c r="ED164" s="83">
        <v>0</v>
      </c>
      <c r="EE164" s="83">
        <f>-EE162-EE163</f>
        <v>-89264.528779437489</v>
      </c>
      <c r="EF164" s="83">
        <v>0</v>
      </c>
      <c r="EG164" s="83">
        <v>0</v>
      </c>
      <c r="EH164" s="83">
        <f>-EH162-EH163</f>
        <v>-88023.487030722026</v>
      </c>
      <c r="EI164" s="83">
        <v>0</v>
      </c>
      <c r="EJ164" s="83">
        <v>0</v>
      </c>
      <c r="EK164" s="83">
        <f>-EK162-EK163</f>
        <v>-86744.840475978708</v>
      </c>
      <c r="EL164" s="83">
        <v>0</v>
      </c>
      <c r="EM164" s="83">
        <v>0</v>
      </c>
      <c r="EN164" s="83">
        <f>-EN162-EN163</f>
        <v>-85427.449651980132</v>
      </c>
      <c r="EO164" s="83">
        <v>0</v>
      </c>
      <c r="EP164" s="83">
        <v>0</v>
      </c>
      <c r="EQ164" s="83">
        <f>-EQ162-EQ163</f>
        <v>-84070.140568623567</v>
      </c>
      <c r="ER164" s="83">
        <v>0</v>
      </c>
      <c r="ES164" s="83">
        <v>0</v>
      </c>
      <c r="ET164" s="83">
        <f>-ET162-ET163</f>
        <v>-82671.703662732223</v>
      </c>
      <c r="EU164" s="83">
        <v>0</v>
      </c>
      <c r="EV164" s="83">
        <v>0</v>
      </c>
      <c r="EW164" s="83">
        <f>-EW162-EW163</f>
        <v>-81230.892720155462</v>
      </c>
      <c r="EX164" s="83">
        <v>0</v>
      </c>
      <c r="EY164" s="83">
        <v>0</v>
      </c>
      <c r="EZ164" s="83">
        <f>-EZ162-EZ163</f>
        <v>-79746.423765207684</v>
      </c>
      <c r="FA164" s="83">
        <v>0</v>
      </c>
      <c r="FB164" s="83">
        <v>0</v>
      </c>
      <c r="FC164" s="83">
        <f>-FC162-FC163</f>
        <v>-78216.973916456045</v>
      </c>
      <c r="FD164" s="83">
        <v>0</v>
      </c>
      <c r="FE164" s="83">
        <v>0</v>
      </c>
      <c r="FF164" s="83">
        <f>-FF162-FF163</f>
        <v>-76641.180207837358</v>
      </c>
      <c r="FG164" s="83">
        <v>0</v>
      </c>
      <c r="FH164" s="83">
        <v>0</v>
      </c>
      <c r="FI164" s="83">
        <f>-FI162-FI163</f>
        <v>-75017.638374053829</v>
      </c>
      <c r="FJ164" s="83">
        <v>0</v>
      </c>
      <c r="FK164" s="83">
        <v>0</v>
      </c>
      <c r="FL164" s="83">
        <f>-FL162-FL163</f>
        <v>-73344.901599164819</v>
      </c>
      <c r="FM164" s="83">
        <v>0</v>
      </c>
      <c r="FN164" s="83">
        <v>0</v>
      </c>
      <c r="FO164" s="83">
        <f>-FO162-FO163</f>
        <v>-71621.479227259915</v>
      </c>
      <c r="FP164" s="83">
        <v>0</v>
      </c>
      <c r="FQ164" s="83">
        <v>0</v>
      </c>
      <c r="FR164" s="83">
        <f>-FR162-FR163</f>
        <v>-69845.835434063905</v>
      </c>
      <c r="FS164" s="83">
        <v>0</v>
      </c>
      <c r="FT164" s="83">
        <v>0</v>
      </c>
      <c r="FU164" s="83">
        <f>-FU162-FU163</f>
        <v>-68016.387858290269</v>
      </c>
      <c r="FV164" s="83">
        <v>0</v>
      </c>
      <c r="FW164" s="83">
        <v>0</v>
      </c>
      <c r="FX164" s="83">
        <f>-FX162-FX163</f>
        <v>-66131.506191523105</v>
      </c>
      <c r="FY164" s="83">
        <v>0</v>
      </c>
      <c r="FZ164" s="83">
        <v>0</v>
      </c>
      <c r="GA164" s="83">
        <f>-GA162-GA163</f>
        <v>-64189.510725371249</v>
      </c>
      <c r="GB164" s="83">
        <v>0</v>
      </c>
      <c r="GC164" s="83">
        <v>0</v>
      </c>
      <c r="GD164" s="83">
        <f>-GD162-GD163</f>
        <v>-62188.670854599506</v>
      </c>
      <c r="GE164" s="83">
        <v>0</v>
      </c>
      <c r="GF164" s="83">
        <v>0</v>
      </c>
      <c r="GG164" s="83">
        <f>-GG162-GG163</f>
        <v>-60127.203534903514</v>
      </c>
      <c r="GH164" s="83">
        <v>0</v>
      </c>
      <c r="GI164" s="83">
        <v>0</v>
      </c>
      <c r="GJ164" s="83">
        <f>-GJ162-GJ163</f>
        <v>-58003.271693953415</v>
      </c>
      <c r="GK164" s="83">
        <v>0</v>
      </c>
      <c r="GL164" s="83">
        <v>0</v>
      </c>
      <c r="GM164" s="83">
        <f>-GM162-GM163</f>
        <v>-55814.98259429069</v>
      </c>
      <c r="GN164" s="83">
        <v>0</v>
      </c>
      <c r="GO164" s="83">
        <v>0</v>
      </c>
      <c r="GP164" s="83">
        <f>-GP162-GP163</f>
        <v>-53560.386146619072</v>
      </c>
      <c r="GQ164" s="83">
        <v>0</v>
      </c>
      <c r="GR164" s="83">
        <v>0</v>
      </c>
      <c r="GS164" s="83">
        <f>-GS162-GS163</f>
        <v>-51237.473171986567</v>
      </c>
      <c r="GT164" s="83">
        <v>0</v>
      </c>
      <c r="GU164" s="83">
        <v>0</v>
      </c>
      <c r="GV164" s="83">
        <f>-GV162-GV163</f>
        <v>-48844.173611309729</v>
      </c>
      <c r="GW164" s="83">
        <v>0</v>
      </c>
      <c r="GX164" s="83">
        <v>0</v>
      </c>
      <c r="GY164" s="83">
        <f>-GY162-GY163</f>
        <v>-46378.354680644814</v>
      </c>
      <c r="GZ164" s="83">
        <v>0</v>
      </c>
      <c r="HA164" s="83">
        <v>0</v>
      </c>
      <c r="HB164" s="83">
        <f>-HB162-HB163</f>
        <v>-43837.818970561828</v>
      </c>
      <c r="HC164" s="83">
        <v>0</v>
      </c>
      <c r="HD164" s="83">
        <v>0</v>
      </c>
      <c r="HE164" s="83">
        <f>-HE162-HE163</f>
        <v>-41220.302487927613</v>
      </c>
      <c r="HF164" s="83">
        <v>0</v>
      </c>
      <c r="HG164" s="83">
        <v>0</v>
      </c>
      <c r="HH164" s="83">
        <f>-HH162-HH163</f>
        <v>-38523.472638353094</v>
      </c>
      <c r="HI164" s="83">
        <v>0</v>
      </c>
      <c r="HJ164" s="83">
        <v>0</v>
      </c>
      <c r="HK164" s="83">
        <f>-HK162-HK163</f>
        <v>-35744.926147506623</v>
      </c>
      <c r="HL164" s="83">
        <v>0</v>
      </c>
      <c r="HM164" s="83">
        <v>0</v>
      </c>
      <c r="HN164" s="83">
        <f>-HN162-HN163</f>
        <v>-32882.18691944101</v>
      </c>
      <c r="HO164" s="83">
        <v>0</v>
      </c>
      <c r="HP164" s="83">
        <v>0</v>
      </c>
      <c r="HQ164" s="83">
        <f>-HQ162-HQ163</f>
        <v>-29932.703830025777</v>
      </c>
      <c r="HR164" s="83">
        <v>0</v>
      </c>
      <c r="HS164" s="83">
        <v>0</v>
      </c>
      <c r="HT164" s="83">
        <f>-HT162-HT163</f>
        <v>-26893.848453518178</v>
      </c>
      <c r="HU164" s="83">
        <v>0</v>
      </c>
      <c r="HV164" s="83">
        <v>0</v>
      </c>
      <c r="HW164" s="83">
        <f>-HW162-HW163</f>
        <v>-23762.912720247026</v>
      </c>
      <c r="HX164" s="83">
        <v>0</v>
      </c>
      <c r="HY164" s="83">
        <v>0</v>
      </c>
      <c r="HZ164" s="83">
        <f>-HZ162-HZ163</f>
        <v>-20537.106503322022</v>
      </c>
      <c r="IA164" s="83">
        <v>0</v>
      </c>
      <c r="IB164" s="83">
        <v>0</v>
      </c>
      <c r="IC164" s="83">
        <f>-IC162-IC163</f>
        <v>-17213.555132217971</v>
      </c>
      <c r="ID164" s="83">
        <v>0</v>
      </c>
      <c r="IE164" s="83">
        <v>0</v>
      </c>
      <c r="IF164" s="83">
        <f>-IF162-IF163</f>
        <v>-13789.296831018097</v>
      </c>
      <c r="IG164" s="83">
        <v>0</v>
      </c>
      <c r="IH164" s="83">
        <v>0</v>
      </c>
      <c r="II164" s="83">
        <f>-II162-II163</f>
        <v>-10261.280079033566</v>
      </c>
      <c r="IJ164" s="83">
        <v>0</v>
      </c>
      <c r="IK164" s="83">
        <v>0</v>
      </c>
      <c r="IL164" s="83">
        <f>-IL162-IL163</f>
        <v>-6626.3608914471515</v>
      </c>
      <c r="IM164" s="83">
        <v>0</v>
      </c>
      <c r="IN164" s="83">
        <v>0</v>
      </c>
      <c r="IO164" s="83">
        <f>-IO162-IO163</f>
        <v>-2881.3000175576817</v>
      </c>
      <c r="IP164" s="83">
        <v>0</v>
      </c>
      <c r="IQ164" s="83">
        <v>0</v>
      </c>
      <c r="IR164" s="83">
        <f>-IR162-IR163</f>
        <v>977.23994587151356</v>
      </c>
      <c r="IS164" s="83">
        <v>0</v>
      </c>
      <c r="IT164" s="83">
        <v>0</v>
      </c>
      <c r="IU164" s="83">
        <f>-IU162-IU163</f>
        <v>4952.6975287325768</v>
      </c>
      <c r="IV164" s="83">
        <v>0</v>
      </c>
      <c r="IW164" s="83">
        <v>0</v>
      </c>
      <c r="IX164" s="83">
        <f>-IX162-IX163</f>
        <v>9048.6154518119129</v>
      </c>
      <c r="IY164" s="83">
        <v>0</v>
      </c>
      <c r="IZ164" s="83">
        <v>0</v>
      </c>
      <c r="JA164" s="83">
        <f>-JA162-JA163</f>
        <v>13268.643783878473</v>
      </c>
      <c r="JB164" s="83">
        <v>0</v>
      </c>
      <c r="JC164" s="83">
        <v>0</v>
      </c>
      <c r="JD164" s="83">
        <f>-JD162-JD163</f>
        <v>17616.543194434984</v>
      </c>
      <c r="JE164" s="83">
        <v>0</v>
      </c>
      <c r="JF164" s="83">
        <v>0</v>
      </c>
      <c r="JG164" s="83">
        <f>-JG162-JG163</f>
        <v>22096.18830503077</v>
      </c>
      <c r="JH164" s="83">
        <v>0</v>
      </c>
      <c r="JI164" s="83">
        <v>0</v>
      </c>
      <c r="JJ164" s="83">
        <f>-JJ162-JJ163</f>
        <v>26711.571142122717</v>
      </c>
      <c r="JK164" s="83">
        <v>0</v>
      </c>
      <c r="JL164" s="83">
        <v>0</v>
      </c>
      <c r="JM164" s="83">
        <f>-JM162-JM163</f>
        <v>31466.804694561386</v>
      </c>
      <c r="JN164" s="83">
        <v>0</v>
      </c>
      <c r="JO164" s="83">
        <v>0</v>
      </c>
      <c r="JP164" s="83">
        <f>-JP162-JP163</f>
        <v>36366.1265788725</v>
      </c>
      <c r="JQ164" s="83">
        <v>0</v>
      </c>
      <c r="JR164" s="83">
        <v>0</v>
      </c>
      <c r="JS164" s="83">
        <f>-JS162-JS163</f>
        <v>41413.90281560013</v>
      </c>
      <c r="JT164" s="83">
        <v>0</v>
      </c>
      <c r="JU164" s="83">
        <v>0</v>
      </c>
      <c r="JV164" s="83">
        <f>-JV162-JV163</f>
        <v>46614.631720076839</v>
      </c>
      <c r="JW164" s="83">
        <v>0</v>
      </c>
      <c r="JX164" s="83">
        <v>0</v>
      </c>
      <c r="JY164" s="83">
        <f>-JY162-JY163</f>
        <v>51972.947911088108</v>
      </c>
      <c r="JZ164" s="83">
        <v>0</v>
      </c>
      <c r="KA164" s="83">
        <v>0</v>
      </c>
      <c r="KB164" s="83">
        <f>-KB162-KB163</f>
        <v>57493.626441003194</v>
      </c>
      <c r="KC164" s="83">
        <v>0</v>
      </c>
      <c r="KD164" s="83">
        <v>0</v>
      </c>
      <c r="KE164" s="83">
        <f>-KE162-KE163</f>
        <v>63181.58705105324</v>
      </c>
      <c r="KF164" s="83">
        <v>0</v>
      </c>
      <c r="KG164" s="83">
        <v>0</v>
      </c>
      <c r="KH164" s="83">
        <f>-KH162-KH163</f>
        <v>69041.898555548425</v>
      </c>
      <c r="KI164" s="83">
        <v>0</v>
      </c>
      <c r="KJ164" s="83">
        <v>0</v>
      </c>
      <c r="KK164" s="83">
        <f>-KK162-KK163</f>
        <v>75079.783358941306</v>
      </c>
      <c r="KL164" s="83">
        <v>0</v>
      </c>
      <c r="KM164" s="83">
        <v>0</v>
      </c>
      <c r="KN164" s="83">
        <f>-KN162-KN163</f>
        <v>81300.622109761782</v>
      </c>
      <c r="KO164" s="83">
        <v>0</v>
      </c>
      <c r="KP164" s="83">
        <v>0</v>
      </c>
      <c r="KQ164" s="83">
        <f>-KQ162-KQ163</f>
        <v>87709.9584955709</v>
      </c>
      <c r="KR164" s="83">
        <v>0</v>
      </c>
      <c r="KS164" s="83">
        <v>0</v>
      </c>
      <c r="KT164" s="83">
        <f>-KT162-KT163</f>
        <v>94313.504183206402</v>
      </c>
      <c r="KU164" s="83">
        <f t="shared" ref="KU164:LT164" si="613">-KU163</f>
        <v>0</v>
      </c>
      <c r="KV164" s="83">
        <f t="shared" si="613"/>
        <v>0</v>
      </c>
      <c r="KW164" s="83">
        <f t="shared" si="613"/>
        <v>0</v>
      </c>
      <c r="KX164" s="83">
        <f t="shared" si="613"/>
        <v>0</v>
      </c>
      <c r="KY164" s="83">
        <f t="shared" si="613"/>
        <v>0</v>
      </c>
      <c r="KZ164" s="83">
        <f t="shared" si="613"/>
        <v>0</v>
      </c>
      <c r="LA164" s="83">
        <f t="shared" si="613"/>
        <v>0</v>
      </c>
      <c r="LB164" s="83">
        <f t="shared" si="613"/>
        <v>0</v>
      </c>
      <c r="LC164" s="83">
        <f t="shared" si="613"/>
        <v>0</v>
      </c>
      <c r="LD164" s="83">
        <f t="shared" si="613"/>
        <v>0</v>
      </c>
      <c r="LE164" s="83">
        <f t="shared" si="613"/>
        <v>0</v>
      </c>
      <c r="LF164" s="83">
        <f t="shared" si="613"/>
        <v>0</v>
      </c>
      <c r="LG164" s="83">
        <f t="shared" si="613"/>
        <v>0</v>
      </c>
      <c r="LH164" s="83">
        <f t="shared" si="613"/>
        <v>0</v>
      </c>
      <c r="LI164" s="83">
        <f t="shared" si="613"/>
        <v>0</v>
      </c>
      <c r="LJ164" s="83">
        <f t="shared" si="613"/>
        <v>0</v>
      </c>
      <c r="LK164" s="83">
        <f t="shared" si="613"/>
        <v>0</v>
      </c>
      <c r="LL164" s="83">
        <f t="shared" si="613"/>
        <v>0</v>
      </c>
      <c r="LM164" s="83">
        <f t="shared" si="613"/>
        <v>0</v>
      </c>
      <c r="LN164" s="83">
        <f t="shared" si="613"/>
        <v>0</v>
      </c>
      <c r="LO164" s="83">
        <f t="shared" si="613"/>
        <v>0</v>
      </c>
      <c r="LP164" s="83">
        <f t="shared" si="613"/>
        <v>0</v>
      </c>
      <c r="LQ164" s="83">
        <f t="shared" si="613"/>
        <v>0</v>
      </c>
      <c r="LR164" s="83">
        <f t="shared" si="613"/>
        <v>0</v>
      </c>
      <c r="LS164" s="83">
        <f t="shared" si="613"/>
        <v>0</v>
      </c>
      <c r="LT164" s="83">
        <f t="shared" si="613"/>
        <v>0</v>
      </c>
      <c r="LU164" s="83"/>
      <c r="LV164" s="83"/>
      <c r="LW164" s="83"/>
      <c r="LX164" s="83"/>
      <c r="LY164" s="83"/>
      <c r="LZ164" s="83"/>
      <c r="MA164" s="83"/>
      <c r="MB164" s="83"/>
      <c r="MC164" s="83"/>
      <c r="MD164" s="83"/>
      <c r="ME164" s="83"/>
      <c r="MF164" s="83"/>
      <c r="MG164" s="83"/>
      <c r="MH164" s="83"/>
      <c r="MI164" s="83"/>
      <c r="MJ164" s="83"/>
      <c r="MK164" s="83"/>
      <c r="ML164" s="83"/>
      <c r="MM164" s="83"/>
      <c r="MN164" s="83"/>
      <c r="MO164" s="83"/>
      <c r="MP164" s="83"/>
      <c r="MQ164" s="83"/>
      <c r="MR164" s="83"/>
      <c r="MS164" s="83"/>
      <c r="MT164" s="83"/>
      <c r="MU164" s="83"/>
      <c r="MV164" s="83"/>
      <c r="MW164" s="83"/>
      <c r="MX164" s="83"/>
      <c r="MY164" s="83"/>
      <c r="MZ164" s="83"/>
      <c r="NA164" s="83"/>
      <c r="NB164" s="83"/>
      <c r="NC164" s="83"/>
      <c r="ND164" s="83"/>
      <c r="NE164" s="83"/>
      <c r="NF164" s="83"/>
      <c r="NG164" s="83"/>
      <c r="NH164" s="83"/>
      <c r="NI164" s="83"/>
      <c r="NJ164" s="83"/>
      <c r="NK164" s="83"/>
      <c r="NL164" s="83"/>
      <c r="NM164" s="83"/>
      <c r="NN164" s="83"/>
      <c r="NO164" s="83"/>
      <c r="NP164" s="83"/>
      <c r="NQ164" s="83"/>
      <c r="NR164" s="83"/>
      <c r="NS164" s="83"/>
      <c r="NT164" s="83"/>
      <c r="NU164" s="83"/>
      <c r="NV164" s="83"/>
      <c r="NW164" s="83"/>
      <c r="NX164" s="83"/>
      <c r="NY164" s="83"/>
      <c r="NZ164" s="83"/>
      <c r="OA164" s="83"/>
      <c r="OB164" s="83"/>
      <c r="OC164" s="83"/>
      <c r="OD164" s="83"/>
      <c r="OE164" s="83"/>
      <c r="OF164" s="83"/>
      <c r="OG164" s="83"/>
      <c r="OH164" s="83"/>
      <c r="OI164" s="83"/>
      <c r="OJ164" s="83"/>
      <c r="OK164" s="83"/>
      <c r="OL164" s="83"/>
      <c r="OM164" s="83"/>
      <c r="ON164" s="83"/>
      <c r="OO164" s="83"/>
      <c r="OP164" s="83"/>
      <c r="OQ164" s="83"/>
      <c r="OR164" s="83"/>
      <c r="OS164" s="83"/>
      <c r="OT164" s="83"/>
      <c r="OU164" s="83"/>
      <c r="OV164" s="83"/>
      <c r="OW164" s="83"/>
      <c r="OX164" s="83"/>
      <c r="OY164" s="83"/>
      <c r="OZ164" s="83"/>
      <c r="PA164" s="83"/>
      <c r="PB164" s="83"/>
      <c r="PC164" s="83"/>
      <c r="PD164" s="83"/>
      <c r="PE164" s="83"/>
      <c r="PF164" s="83"/>
      <c r="PG164" s="83"/>
      <c r="PH164" s="83"/>
      <c r="PI164" s="83"/>
      <c r="PJ164" s="83"/>
      <c r="PK164" s="83"/>
      <c r="PL164" s="83"/>
      <c r="PM164" s="83"/>
      <c r="PN164" s="83"/>
      <c r="PO164" s="83"/>
      <c r="PP164" s="83"/>
      <c r="PQ164" s="83"/>
      <c r="PR164" s="83"/>
      <c r="PS164" s="83"/>
      <c r="PT164" s="83"/>
      <c r="PU164" s="83"/>
      <c r="PV164" s="83"/>
      <c r="PW164" s="83"/>
      <c r="PX164" s="83"/>
      <c r="PY164" s="83"/>
      <c r="PZ164" s="83"/>
      <c r="QA164" s="83"/>
      <c r="QB164" s="83"/>
      <c r="QC164" s="83"/>
      <c r="QD164" s="83"/>
      <c r="QE164" s="83"/>
      <c r="QF164" s="83"/>
      <c r="QG164" s="83"/>
      <c r="QH164" s="83"/>
      <c r="QI164" s="83"/>
      <c r="QJ164" s="83"/>
      <c r="QK164" s="83"/>
      <c r="QL164" s="83"/>
      <c r="QM164" s="83"/>
      <c r="QN164" s="83"/>
      <c r="QO164" s="83"/>
      <c r="QP164" s="83"/>
      <c r="QQ164" s="83"/>
      <c r="QR164" s="83"/>
      <c r="QS164" s="83"/>
      <c r="QT164" s="83"/>
      <c r="QU164" s="83"/>
    </row>
    <row r="165" spans="1:463" ht="15" customHeight="1" outlineLevel="1">
      <c r="C165" s="15" t="s">
        <v>464</v>
      </c>
      <c r="D165" s="1"/>
      <c r="E165" s="44" t="s">
        <v>95</v>
      </c>
      <c r="F165" s="1"/>
      <c r="G165" s="1"/>
      <c r="H165" s="84">
        <v>0</v>
      </c>
      <c r="I165" s="54">
        <f t="shared" ref="I165:S165" si="614">SUM(I162:I164)</f>
        <v>0</v>
      </c>
      <c r="J165" s="54">
        <f t="shared" si="614"/>
        <v>0</v>
      </c>
      <c r="K165" s="54">
        <f t="shared" si="614"/>
        <v>0</v>
      </c>
      <c r="L165" s="54">
        <f t="shared" si="614"/>
        <v>0</v>
      </c>
      <c r="M165" s="54">
        <f t="shared" si="614"/>
        <v>0</v>
      </c>
      <c r="N165" s="54">
        <f t="shared" si="614"/>
        <v>0</v>
      </c>
      <c r="O165" s="54">
        <f t="shared" si="614"/>
        <v>0</v>
      </c>
      <c r="P165" s="54">
        <f t="shared" si="614"/>
        <v>0</v>
      </c>
      <c r="Q165" s="54">
        <f t="shared" si="614"/>
        <v>0</v>
      </c>
      <c r="R165" s="54">
        <f t="shared" si="614"/>
        <v>0</v>
      </c>
      <c r="S165" s="54">
        <f t="shared" si="614"/>
        <v>0</v>
      </c>
      <c r="T165" s="54">
        <f t="shared" ref="T165:AB165" si="615">SUM(T162:T164)</f>
        <v>0</v>
      </c>
      <c r="U165" s="54">
        <f t="shared" si="615"/>
        <v>0</v>
      </c>
      <c r="V165" s="54">
        <f t="shared" si="615"/>
        <v>0</v>
      </c>
      <c r="W165" s="54">
        <f t="shared" si="615"/>
        <v>0</v>
      </c>
      <c r="X165" s="54">
        <f t="shared" si="615"/>
        <v>0</v>
      </c>
      <c r="Y165" s="54">
        <f t="shared" si="615"/>
        <v>0</v>
      </c>
      <c r="Z165" s="54">
        <f t="shared" si="615"/>
        <v>0</v>
      </c>
      <c r="AA165" s="54">
        <f t="shared" si="615"/>
        <v>0</v>
      </c>
      <c r="AB165" s="54">
        <f t="shared" si="615"/>
        <v>0</v>
      </c>
      <c r="AC165" s="54">
        <f t="shared" ref="AC165:CN165" si="616">SUM(AC162:AC164)</f>
        <v>0</v>
      </c>
      <c r="AD165" s="54">
        <f t="shared" si="616"/>
        <v>0</v>
      </c>
      <c r="AE165" s="54">
        <f t="shared" si="616"/>
        <v>0</v>
      </c>
      <c r="AF165" s="54">
        <f t="shared" si="616"/>
        <v>0</v>
      </c>
      <c r="AG165" s="54">
        <f t="shared" si="616"/>
        <v>37925</v>
      </c>
      <c r="AH165" s="54">
        <f t="shared" si="616"/>
        <v>76229.25</v>
      </c>
      <c r="AI165" s="54">
        <f t="shared" si="616"/>
        <v>114916.54250000001</v>
      </c>
      <c r="AJ165" s="54">
        <f t="shared" si="616"/>
        <v>0</v>
      </c>
      <c r="AK165" s="54">
        <f t="shared" si="616"/>
        <v>37775.817648107892</v>
      </c>
      <c r="AL165" s="54">
        <f t="shared" si="616"/>
        <v>75929.393472696858</v>
      </c>
      <c r="AM165" s="54">
        <f t="shared" si="616"/>
        <v>0</v>
      </c>
      <c r="AN165" s="54">
        <f t="shared" si="616"/>
        <v>37618.246192521096</v>
      </c>
      <c r="AO165" s="54">
        <f t="shared" si="616"/>
        <v>75612.674846967391</v>
      </c>
      <c r="AP165" s="54">
        <f t="shared" si="616"/>
        <v>0</v>
      </c>
      <c r="AQ165" s="54">
        <f t="shared" si="616"/>
        <v>37455.900164258564</v>
      </c>
      <c r="AR165" s="54">
        <f t="shared" si="616"/>
        <v>75286.359330159714</v>
      </c>
      <c r="AS165" s="54">
        <f t="shared" si="616"/>
        <v>0</v>
      </c>
      <c r="AT165" s="54">
        <f t="shared" si="616"/>
        <v>37288.634888993649</v>
      </c>
      <c r="AU165" s="54">
        <f t="shared" si="616"/>
        <v>74950.156126877235</v>
      </c>
      <c r="AV165" s="54">
        <f t="shared" si="616"/>
        <v>0</v>
      </c>
      <c r="AW165" s="54">
        <f t="shared" si="616"/>
        <v>37116.30130862294</v>
      </c>
      <c r="AX165" s="54">
        <f t="shared" si="616"/>
        <v>74603.765630332113</v>
      </c>
      <c r="AY165" s="54">
        <f t="shared" si="616"/>
        <v>0</v>
      </c>
      <c r="AZ165" s="54">
        <f t="shared" si="616"/>
        <v>36938.745848433413</v>
      </c>
      <c r="BA165" s="54">
        <f t="shared" si="616"/>
        <v>74246.879155351169</v>
      </c>
      <c r="BB165" s="54">
        <f t="shared" si="616"/>
        <v>0</v>
      </c>
      <c r="BC165" s="54">
        <f t="shared" si="616"/>
        <v>36755.810280244681</v>
      </c>
      <c r="BD165" s="54">
        <f t="shared" si="616"/>
        <v>73879.178663291808</v>
      </c>
      <c r="BE165" s="54">
        <f t="shared" si="616"/>
        <v>0</v>
      </c>
      <c r="BF165" s="54">
        <f t="shared" si="616"/>
        <v>36567.331581404265</v>
      </c>
      <c r="BG165" s="54">
        <f t="shared" si="616"/>
        <v>73500.336478622572</v>
      </c>
      <c r="BH165" s="54">
        <f t="shared" si="616"/>
        <v>0</v>
      </c>
      <c r="BI165" s="54">
        <f t="shared" si="616"/>
        <v>36373.141789510286</v>
      </c>
      <c r="BJ165" s="54">
        <f t="shared" si="616"/>
        <v>73110.014996915677</v>
      </c>
      <c r="BK165" s="54">
        <f t="shared" si="616"/>
        <v>0</v>
      </c>
      <c r="BL165" s="54">
        <f t="shared" si="616"/>
        <v>36173.067852732129</v>
      </c>
      <c r="BM165" s="54">
        <f t="shared" si="616"/>
        <v>72707.866383991583</v>
      </c>
      <c r="BN165" s="54">
        <f t="shared" si="616"/>
        <v>0</v>
      </c>
      <c r="BO165" s="54">
        <f t="shared" si="616"/>
        <v>35966.931475595651</v>
      </c>
      <c r="BP165" s="54">
        <f t="shared" si="616"/>
        <v>72293.532265947259</v>
      </c>
      <c r="BQ165" s="54">
        <f t="shared" si="616"/>
        <v>0</v>
      </c>
      <c r="BR165" s="54">
        <f t="shared" si="616"/>
        <v>35754.548960095563</v>
      </c>
      <c r="BS165" s="54">
        <f t="shared" si="616"/>
        <v>71866.643409792086</v>
      </c>
      <c r="BT165" s="54">
        <f t="shared" si="616"/>
        <v>0</v>
      </c>
      <c r="BU165" s="54">
        <f t="shared" si="616"/>
        <v>35535.731041993306</v>
      </c>
      <c r="BV165" s="54">
        <f t="shared" si="616"/>
        <v>71426.819394406542</v>
      </c>
      <c r="BW165" s="54">
        <f t="shared" si="616"/>
        <v>0</v>
      </c>
      <c r="BX165" s="54">
        <f t="shared" si="616"/>
        <v>35310.282722154639</v>
      </c>
      <c r="BY165" s="54">
        <f t="shared" si="616"/>
        <v>70973.668271530827</v>
      </c>
      <c r="BZ165" s="54">
        <f t="shared" si="616"/>
        <v>0</v>
      </c>
      <c r="CA165" s="54">
        <f t="shared" si="616"/>
        <v>35078.003092776533</v>
      </c>
      <c r="CB165" s="54">
        <f t="shared" si="616"/>
        <v>70506.786216480832</v>
      </c>
      <c r="CC165" s="54">
        <f t="shared" si="616"/>
        <v>0</v>
      </c>
      <c r="CD165" s="54">
        <f t="shared" si="616"/>
        <v>34838.685158348642</v>
      </c>
      <c r="CE165" s="54">
        <f t="shared" si="616"/>
        <v>70025.757168280776</v>
      </c>
      <c r="CF165" s="54">
        <f t="shared" si="616"/>
        <v>0</v>
      </c>
      <c r="CG165" s="54">
        <f t="shared" si="616"/>
        <v>34592.115651189655</v>
      </c>
      <c r="CH165" s="54">
        <f t="shared" si="616"/>
        <v>69530.152458891214</v>
      </c>
      <c r="CI165" s="54">
        <f t="shared" si="616"/>
        <v>0</v>
      </c>
      <c r="CJ165" s="54">
        <f t="shared" si="616"/>
        <v>34338.074841394242</v>
      </c>
      <c r="CK165" s="54">
        <f t="shared" si="616"/>
        <v>69019.530431202424</v>
      </c>
      <c r="CL165" s="54">
        <f t="shared" si="616"/>
        <v>0</v>
      </c>
      <c r="CM165" s="54">
        <f t="shared" si="616"/>
        <v>34076.336341021219</v>
      </c>
      <c r="CN165" s="54">
        <f t="shared" si="616"/>
        <v>68493.436045452647</v>
      </c>
      <c r="CO165" s="54">
        <f t="shared" ref="CO165:EZ165" si="617">SUM(CO162:CO164)</f>
        <v>0</v>
      </c>
      <c r="CP165" s="54">
        <f t="shared" si="617"/>
        <v>33806.666902348392</v>
      </c>
      <c r="CQ165" s="54">
        <f t="shared" si="617"/>
        <v>67951.400473720263</v>
      </c>
      <c r="CR165" s="54">
        <f t="shared" si="617"/>
        <v>0</v>
      </c>
      <c r="CS165" s="54">
        <f t="shared" si="617"/>
        <v>33528.826210014333</v>
      </c>
      <c r="CT165" s="54">
        <f t="shared" si="617"/>
        <v>67392.940682128814</v>
      </c>
      <c r="CU165" s="54">
        <f t="shared" si="617"/>
        <v>0</v>
      </c>
      <c r="CV165" s="54">
        <f t="shared" si="617"/>
        <v>33242.566666861872</v>
      </c>
      <c r="CW165" s="54">
        <f t="shared" si="617"/>
        <v>66817.559000392357</v>
      </c>
      <c r="CX165" s="54">
        <f t="shared" si="617"/>
        <v>0</v>
      </c>
      <c r="CY165" s="54">
        <f t="shared" si="617"/>
        <v>32947.633173292343</v>
      </c>
      <c r="CZ165" s="54">
        <f t="shared" si="617"/>
        <v>66224.742678317605</v>
      </c>
      <c r="DA165" s="54">
        <f t="shared" si="617"/>
        <v>0</v>
      </c>
      <c r="DB165" s="54">
        <f t="shared" si="617"/>
        <v>32643.762899934161</v>
      </c>
      <c r="DC165" s="54">
        <f t="shared" si="617"/>
        <v>65613.963428867661</v>
      </c>
      <c r="DD165" s="54">
        <f t="shared" si="617"/>
        <v>0</v>
      </c>
      <c r="DE165" s="54">
        <f t="shared" si="617"/>
        <v>32330.685053422956</v>
      </c>
      <c r="DF165" s="54">
        <f t="shared" si="617"/>
        <v>64984.676957380143</v>
      </c>
      <c r="DG165" s="54">
        <f t="shared" si="617"/>
        <v>0</v>
      </c>
      <c r="DH165" s="54">
        <f t="shared" si="617"/>
        <v>32008.120635084611</v>
      </c>
      <c r="DI165" s="54">
        <f t="shared" si="617"/>
        <v>64336.322476520072</v>
      </c>
      <c r="DJ165" s="54">
        <f t="shared" si="617"/>
        <v>0</v>
      </c>
      <c r="DK165" s="54">
        <f t="shared" si="617"/>
        <v>31675.782192306204</v>
      </c>
      <c r="DL165" s="54">
        <f t="shared" si="617"/>
        <v>63668.322206535464</v>
      </c>
      <c r="DM165" s="54">
        <f t="shared" si="617"/>
        <v>0</v>
      </c>
      <c r="DN165" s="54">
        <f t="shared" si="617"/>
        <v>31333.373562373163</v>
      </c>
      <c r="DO165" s="54">
        <f t="shared" si="617"/>
        <v>62980.080860370057</v>
      </c>
      <c r="DP165" s="54">
        <f t="shared" si="617"/>
        <v>0</v>
      </c>
      <c r="DQ165" s="54">
        <f t="shared" si="617"/>
        <v>30980.58960854452</v>
      </c>
      <c r="DR165" s="54">
        <f t="shared" si="617"/>
        <v>62270.985113174487</v>
      </c>
      <c r="DS165" s="54">
        <f t="shared" si="617"/>
        <v>0</v>
      </c>
      <c r="DT165" s="54">
        <f t="shared" si="617"/>
        <v>30617.115948130919</v>
      </c>
      <c r="DU165" s="54">
        <f t="shared" si="617"/>
        <v>61540.40305574314</v>
      </c>
      <c r="DV165" s="54">
        <f t="shared" si="617"/>
        <v>0</v>
      </c>
      <c r="DW165" s="54">
        <f t="shared" si="617"/>
        <v>30242.628672333121</v>
      </c>
      <c r="DX165" s="54">
        <f t="shared" si="617"/>
        <v>60787.683631389576</v>
      </c>
      <c r="DY165" s="54">
        <f t="shared" si="617"/>
        <v>0</v>
      </c>
      <c r="DZ165" s="54">
        <f t="shared" si="617"/>
        <v>29856.794057591378</v>
      </c>
      <c r="EA165" s="54">
        <f t="shared" si="617"/>
        <v>60012.156055758664</v>
      </c>
      <c r="EB165" s="54">
        <f t="shared" si="617"/>
        <v>0</v>
      </c>
      <c r="EC165" s="54">
        <f t="shared" si="617"/>
        <v>29459.268268188342</v>
      </c>
      <c r="ED165" s="54">
        <f t="shared" si="617"/>
        <v>59213.129219058566</v>
      </c>
      <c r="EE165" s="54">
        <f t="shared" si="617"/>
        <v>0</v>
      </c>
      <c r="EF165" s="54">
        <f t="shared" si="617"/>
        <v>29049.697049840604</v>
      </c>
      <c r="EG165" s="54">
        <f t="shared" si="617"/>
        <v>58389.891070179619</v>
      </c>
      <c r="EH165" s="54">
        <f t="shared" si="617"/>
        <v>0</v>
      </c>
      <c r="EI165" s="54">
        <f t="shared" si="617"/>
        <v>28627.715414005714</v>
      </c>
      <c r="EJ165" s="54">
        <f t="shared" si="617"/>
        <v>57541.707982151485</v>
      </c>
      <c r="EK165" s="54">
        <f t="shared" si="617"/>
        <v>0</v>
      </c>
      <c r="EL165" s="54">
        <f t="shared" si="617"/>
        <v>28192.94731262339</v>
      </c>
      <c r="EM165" s="54">
        <f t="shared" si="617"/>
        <v>56667.824098373007</v>
      </c>
      <c r="EN165" s="54">
        <f t="shared" si="617"/>
        <v>0</v>
      </c>
      <c r="EO165" s="54">
        <f t="shared" si="617"/>
        <v>27745.005303001079</v>
      </c>
      <c r="EP165" s="54">
        <f t="shared" si="617"/>
        <v>55767.460659032164</v>
      </c>
      <c r="EQ165" s="54">
        <f t="shared" si="617"/>
        <v>0</v>
      </c>
      <c r="ER165" s="54">
        <f t="shared" si="617"/>
        <v>27283.490202545203</v>
      </c>
      <c r="ES165" s="54">
        <f t="shared" si="617"/>
        <v>54839.815307115859</v>
      </c>
      <c r="ET165" s="54">
        <f t="shared" si="617"/>
        <v>0</v>
      </c>
      <c r="EU165" s="54">
        <f t="shared" si="617"/>
        <v>26807.990733030416</v>
      </c>
      <c r="EV165" s="54">
        <f t="shared" si="617"/>
        <v>53884.06137339113</v>
      </c>
      <c r="EW165" s="54">
        <f t="shared" si="617"/>
        <v>0</v>
      </c>
      <c r="EX165" s="54">
        <f t="shared" si="617"/>
        <v>26318.083154089862</v>
      </c>
      <c r="EY165" s="54">
        <f t="shared" si="617"/>
        <v>52899.347139720616</v>
      </c>
      <c r="EZ165" s="54">
        <f t="shared" si="617"/>
        <v>0</v>
      </c>
      <c r="FA165" s="54">
        <f t="shared" ref="FA165:HL165" si="618">SUM(FA162:FA164)</f>
        <v>25813.330885599829</v>
      </c>
      <c r="FB165" s="54">
        <f t="shared" si="618"/>
        <v>51884.795080055657</v>
      </c>
      <c r="FC165" s="54">
        <f t="shared" si="618"/>
        <v>0</v>
      </c>
      <c r="FD165" s="54">
        <f t="shared" si="618"/>
        <v>25293.284118622276</v>
      </c>
      <c r="FE165" s="54">
        <f t="shared" si="618"/>
        <v>50839.501078430774</v>
      </c>
      <c r="FF165" s="54">
        <f t="shared" si="618"/>
        <v>0</v>
      </c>
      <c r="FG165" s="54">
        <f t="shared" si="618"/>
        <v>24757.47941455854</v>
      </c>
      <c r="FH165" s="54">
        <f t="shared" si="618"/>
        <v>49762.533623262665</v>
      </c>
      <c r="FI165" s="54">
        <f t="shared" si="618"/>
        <v>0</v>
      </c>
      <c r="FJ165" s="54">
        <f t="shared" si="618"/>
        <v>24205.439292156967</v>
      </c>
      <c r="FK165" s="54">
        <f t="shared" si="618"/>
        <v>48652.932977235505</v>
      </c>
      <c r="FL165" s="54">
        <f t="shared" si="618"/>
        <v>0</v>
      </c>
      <c r="FM165" s="54">
        <f t="shared" si="618"/>
        <v>23636.671802006505</v>
      </c>
      <c r="FN165" s="54">
        <f t="shared" si="618"/>
        <v>47509.710322033075</v>
      </c>
      <c r="FO165" s="54">
        <f t="shared" si="618"/>
        <v>0</v>
      </c>
      <c r="FP165" s="54">
        <f t="shared" si="618"/>
        <v>23050.670088136994</v>
      </c>
      <c r="FQ165" s="54">
        <f t="shared" si="618"/>
        <v>46331.84687715536</v>
      </c>
      <c r="FR165" s="54">
        <f t="shared" si="618"/>
        <v>0</v>
      </c>
      <c r="FS165" s="54">
        <f t="shared" si="618"/>
        <v>22446.911936335524</v>
      </c>
      <c r="FT165" s="54">
        <f t="shared" si="618"/>
        <v>45118.292992034403</v>
      </c>
      <c r="FU165" s="54">
        <f t="shared" si="618"/>
        <v>0</v>
      </c>
      <c r="FV165" s="54">
        <f t="shared" si="618"/>
        <v>21824.859308776315</v>
      </c>
      <c r="FW165" s="54">
        <f t="shared" si="618"/>
        <v>43867.967210640396</v>
      </c>
      <c r="FX165" s="54">
        <f t="shared" si="618"/>
        <v>0</v>
      </c>
      <c r="FY165" s="54">
        <f t="shared" si="618"/>
        <v>21183.957864549437</v>
      </c>
      <c r="FZ165" s="54">
        <f t="shared" si="618"/>
        <v>42579.755307744366</v>
      </c>
      <c r="GA165" s="54">
        <f t="shared" si="618"/>
        <v>0</v>
      </c>
      <c r="GB165" s="54">
        <f t="shared" si="618"/>
        <v>20523.636465661039</v>
      </c>
      <c r="GC165" s="54">
        <f t="shared" si="618"/>
        <v>41252.509295978685</v>
      </c>
      <c r="GD165" s="54">
        <f t="shared" si="618"/>
        <v>0</v>
      </c>
      <c r="GE165" s="54">
        <f t="shared" si="618"/>
        <v>19843.306668064921</v>
      </c>
      <c r="GF165" s="54">
        <f t="shared" si="618"/>
        <v>39885.046402810491</v>
      </c>
      <c r="GG165" s="54">
        <f t="shared" si="618"/>
        <v>0</v>
      </c>
      <c r="GH165" s="54">
        <f t="shared" si="618"/>
        <v>19142.362197271843</v>
      </c>
      <c r="GI165" s="54">
        <f t="shared" si="618"/>
        <v>38476.14801651641</v>
      </c>
      <c r="GJ165" s="54">
        <f t="shared" si="618"/>
        <v>0</v>
      </c>
      <c r="GK165" s="54">
        <f t="shared" si="618"/>
        <v>18420.178408069267</v>
      </c>
      <c r="GL165" s="54">
        <f t="shared" si="618"/>
        <v>37024.558600219229</v>
      </c>
      <c r="GM165" s="54">
        <f t="shared" si="618"/>
        <v>0</v>
      </c>
      <c r="GN165" s="54">
        <f t="shared" si="618"/>
        <v>17676.111727870062</v>
      </c>
      <c r="GO165" s="54">
        <f t="shared" si="618"/>
        <v>35528.984573018824</v>
      </c>
      <c r="GP165" s="54">
        <f t="shared" si="618"/>
        <v>0</v>
      </c>
      <c r="GQ165" s="54">
        <f t="shared" si="618"/>
        <v>16909.499083194143</v>
      </c>
      <c r="GR165" s="54">
        <f t="shared" si="618"/>
        <v>33988.093157220224</v>
      </c>
      <c r="GS165" s="54">
        <f t="shared" si="618"/>
        <v>0</v>
      </c>
      <c r="GT165" s="54">
        <f t="shared" si="618"/>
        <v>16119.657308771897</v>
      </c>
      <c r="GU165" s="54">
        <f t="shared" si="618"/>
        <v>32400.511190631514</v>
      </c>
      <c r="GV165" s="54">
        <f t="shared" si="618"/>
        <v>0</v>
      </c>
      <c r="GW165" s="54">
        <f t="shared" si="618"/>
        <v>15305.882538742884</v>
      </c>
      <c r="GX165" s="54">
        <f t="shared" si="618"/>
        <v>30764.823902873199</v>
      </c>
      <c r="GY165" s="54">
        <f t="shared" si="618"/>
        <v>0</v>
      </c>
      <c r="GZ165" s="54">
        <f t="shared" si="618"/>
        <v>14467.449579407221</v>
      </c>
      <c r="HA165" s="54">
        <f t="shared" si="618"/>
        <v>29079.573654608517</v>
      </c>
      <c r="HB165" s="54">
        <f t="shared" si="618"/>
        <v>0</v>
      </c>
      <c r="HC165" s="54">
        <f t="shared" si="618"/>
        <v>13603.61126297073</v>
      </c>
      <c r="HD165" s="54">
        <f t="shared" si="618"/>
        <v>27343.258638571169</v>
      </c>
      <c r="HE165" s="54">
        <f t="shared" si="618"/>
        <v>0</v>
      </c>
      <c r="HF165" s="54">
        <f t="shared" si="618"/>
        <v>12713.597781707897</v>
      </c>
      <c r="HG165" s="54">
        <f t="shared" si="618"/>
        <v>25554.331541232874</v>
      </c>
      <c r="HH165" s="54">
        <f t="shared" si="618"/>
        <v>0</v>
      </c>
      <c r="HI165" s="54">
        <f t="shared" si="618"/>
        <v>11796.616001949315</v>
      </c>
      <c r="HJ165" s="54">
        <f t="shared" si="618"/>
        <v>23711.198163918125</v>
      </c>
      <c r="HK165" s="54">
        <f t="shared" si="618"/>
        <v>0</v>
      </c>
      <c r="HL165" s="54">
        <f t="shared" si="618"/>
        <v>10851.848757282271</v>
      </c>
      <c r="HM165" s="54">
        <f t="shared" ref="HM165:JG165" si="619">SUM(HM162:HM164)</f>
        <v>21812.216002137364</v>
      </c>
      <c r="HN165" s="54">
        <f t="shared" si="619"/>
        <v>0</v>
      </c>
      <c r="HO165" s="54">
        <f t="shared" si="619"/>
        <v>9878.4541203345689</v>
      </c>
      <c r="HP165" s="54">
        <f t="shared" si="619"/>
        <v>19855.692781872483</v>
      </c>
      <c r="HQ165" s="54">
        <f t="shared" si="619"/>
        <v>0</v>
      </c>
      <c r="HR165" s="54">
        <f t="shared" si="619"/>
        <v>8875.564652492716</v>
      </c>
      <c r="HS165" s="54">
        <f t="shared" si="619"/>
        <v>17839.884951510357</v>
      </c>
      <c r="HT165" s="54">
        <f t="shared" si="619"/>
        <v>0</v>
      </c>
      <c r="HU165" s="54">
        <f t="shared" si="619"/>
        <v>7842.2866308857874</v>
      </c>
      <c r="HV165" s="54">
        <f t="shared" si="619"/>
        <v>15762.996128080433</v>
      </c>
      <c r="HW165" s="54">
        <f t="shared" si="619"/>
        <v>0</v>
      </c>
      <c r="HX165" s="54">
        <f t="shared" si="619"/>
        <v>6777.6992519461473</v>
      </c>
      <c r="HY165" s="54">
        <f t="shared" si="619"/>
        <v>13623.175496411757</v>
      </c>
      <c r="HZ165" s="54">
        <f t="shared" si="619"/>
        <v>0</v>
      </c>
      <c r="IA165" s="54">
        <f t="shared" si="619"/>
        <v>5680.8538108372559</v>
      </c>
      <c r="IB165" s="54">
        <f t="shared" si="619"/>
        <v>11418.516159782885</v>
      </c>
      <c r="IC165" s="54">
        <f t="shared" si="619"/>
        <v>0</v>
      </c>
      <c r="ID165" s="54">
        <f t="shared" si="619"/>
        <v>4550.7728560173255</v>
      </c>
      <c r="IE165" s="54">
        <f t="shared" si="619"/>
        <v>9147.0534405948238</v>
      </c>
      <c r="IF165" s="54">
        <f t="shared" si="619"/>
        <v>0</v>
      </c>
      <c r="IG165" s="54">
        <f t="shared" si="619"/>
        <v>3386.449318185395</v>
      </c>
      <c r="IH165" s="54">
        <f t="shared" si="619"/>
        <v>6806.7631295526444</v>
      </c>
      <c r="II165" s="54">
        <f t="shared" si="619"/>
        <v>0</v>
      </c>
      <c r="IJ165" s="54">
        <f t="shared" si="619"/>
        <v>2186.8456128336197</v>
      </c>
      <c r="IK165" s="54">
        <f t="shared" si="619"/>
        <v>4395.5596817955757</v>
      </c>
      <c r="IL165" s="54">
        <f t="shared" si="619"/>
        <v>0</v>
      </c>
      <c r="IM165" s="54">
        <f t="shared" si="619"/>
        <v>950.89271560598047</v>
      </c>
      <c r="IN165" s="54">
        <f t="shared" si="619"/>
        <v>1911.2943583680208</v>
      </c>
      <c r="IO165" s="54">
        <f t="shared" si="619"/>
        <v>0</v>
      </c>
      <c r="IP165" s="54">
        <f t="shared" si="619"/>
        <v>-322.51079036055364</v>
      </c>
      <c r="IQ165" s="54">
        <f t="shared" si="619"/>
        <v>-648.24668862471276</v>
      </c>
      <c r="IR165" s="54">
        <f t="shared" si="619"/>
        <v>0</v>
      </c>
      <c r="IS165" s="54">
        <f t="shared" si="619"/>
        <v>-1634.4996959613798</v>
      </c>
      <c r="IT165" s="54">
        <f t="shared" si="619"/>
        <v>-3285.3443888823731</v>
      </c>
      <c r="IU165" s="54">
        <f t="shared" si="619"/>
        <v>0</v>
      </c>
      <c r="IV165" s="54">
        <f t="shared" si="619"/>
        <v>-2986.2431773908165</v>
      </c>
      <c r="IW165" s="54">
        <f t="shared" si="619"/>
        <v>-6002.3487865555417</v>
      </c>
      <c r="IX165" s="54">
        <f t="shared" si="619"/>
        <v>0</v>
      </c>
      <c r="IY165" s="54">
        <f t="shared" si="619"/>
        <v>-4378.9458380510459</v>
      </c>
      <c r="IZ165" s="54">
        <f t="shared" si="619"/>
        <v>-8801.6811344826019</v>
      </c>
      <c r="JA165" s="54">
        <f t="shared" si="619"/>
        <v>0</v>
      </c>
      <c r="JB165" s="54">
        <f t="shared" si="619"/>
        <v>-5813.8487820319415</v>
      </c>
      <c r="JC165" s="54">
        <f t="shared" si="619"/>
        <v>-11685.836051884202</v>
      </c>
      <c r="JD165" s="54">
        <f t="shared" si="619"/>
        <v>0</v>
      </c>
      <c r="JE165" s="54">
        <f t="shared" si="619"/>
        <v>-7292.2307201184021</v>
      </c>
      <c r="JF165" s="54">
        <f t="shared" si="619"/>
        <v>-14657.383747437987</v>
      </c>
      <c r="JG165" s="54">
        <f t="shared" si="619"/>
        <v>0</v>
      </c>
      <c r="JH165" s="54">
        <f t="shared" ref="JH165:JJ165" si="620">SUM(JH162:JH164)</f>
        <v>-8815.40910931082</v>
      </c>
      <c r="JI165" s="54">
        <f t="shared" si="620"/>
        <v>-17718.972309714751</v>
      </c>
      <c r="JJ165" s="54">
        <f t="shared" si="620"/>
        <v>0</v>
      </c>
      <c r="JK165" s="54">
        <f t="shared" ref="JK165:JM165" si="621">SUM(JK162:JK164)</f>
        <v>-10384.741326874158</v>
      </c>
      <c r="JL165" s="54">
        <f t="shared" si="621"/>
        <v>-20873.330067017057</v>
      </c>
      <c r="JM165" s="54">
        <f t="shared" si="621"/>
        <v>0</v>
      </c>
      <c r="JN165" s="54">
        <f t="shared" ref="JN165:JP165" si="622">SUM(JN162:JN164)</f>
        <v>-12001.625879961883</v>
      </c>
      <c r="JO165" s="54">
        <f t="shared" si="622"/>
        <v>-24123.268018723385</v>
      </c>
      <c r="JP165" s="54">
        <f t="shared" si="622"/>
        <v>0</v>
      </c>
      <c r="JQ165" s="54">
        <f t="shared" ref="JQ165:JS165" si="623">SUM(JQ162:JQ164)</f>
        <v>-13667.503651892721</v>
      </c>
      <c r="JR165" s="54">
        <f t="shared" si="623"/>
        <v>-27471.682340304367</v>
      </c>
      <c r="JS165" s="54">
        <f t="shared" si="623"/>
        <v>0</v>
      </c>
      <c r="JT165" s="54">
        <f t="shared" ref="JT165:JV165" si="624">SUM(JT162:JT164)</f>
        <v>-15383.859186190833</v>
      </c>
      <c r="JU165" s="54">
        <f t="shared" si="624"/>
        <v>-30921.556964243573</v>
      </c>
      <c r="JV165" s="54">
        <f t="shared" si="624"/>
        <v>0</v>
      </c>
      <c r="JW165" s="54">
        <f t="shared" ref="JW165:JY165" si="625">SUM(JW162:JW164)</f>
        <v>-17152.222009533711</v>
      </c>
      <c r="JX165" s="54">
        <f t="shared" si="625"/>
        <v>-34475.966239162764</v>
      </c>
      <c r="JY165" s="54">
        <f t="shared" si="625"/>
        <v>0</v>
      </c>
      <c r="JZ165" s="54">
        <f t="shared" ref="JZ165:KB165" si="626">SUM(JZ162:JZ164)</f>
        <v>-18974.167994786705</v>
      </c>
      <c r="KA165" s="54">
        <f t="shared" si="626"/>
        <v>-38138.077669521277</v>
      </c>
      <c r="KB165" s="54">
        <f t="shared" si="626"/>
        <v>0</v>
      </c>
      <c r="KC165" s="54">
        <f t="shared" ref="KC165:KE165" si="627">SUM(KC162:KC164)</f>
        <v>-20851.320765338849</v>
      </c>
      <c r="KD165" s="54">
        <f t="shared" si="627"/>
        <v>-41911.154738331083</v>
      </c>
      <c r="KE165" s="54">
        <f t="shared" si="627"/>
        <v>0</v>
      </c>
      <c r="KF165" s="54">
        <f t="shared" ref="KF165:KH165" si="628">SUM(KF162:KF164)</f>
        <v>-22785.353141991491</v>
      </c>
      <c r="KG165" s="54">
        <f t="shared" si="628"/>
        <v>-45798.559815402899</v>
      </c>
      <c r="KH165" s="54">
        <f t="shared" si="628"/>
        <v>0</v>
      </c>
      <c r="KI165" s="54">
        <f t="shared" ref="KI165:KK165" si="629">SUM(KI162:KI164)</f>
        <v>-24777.988633689089</v>
      </c>
      <c r="KJ165" s="54">
        <f t="shared" si="629"/>
        <v>-49803.757153715065</v>
      </c>
      <c r="KK165" s="54">
        <f t="shared" si="629"/>
        <v>0</v>
      </c>
      <c r="KL165" s="54">
        <f t="shared" ref="KL165:KN165" si="630">SUM(KL162:KL164)</f>
        <v>-26831.002973420611</v>
      </c>
      <c r="KM165" s="54">
        <f t="shared" si="630"/>
        <v>-53930.315976575424</v>
      </c>
      <c r="KN165" s="54">
        <f t="shared" si="630"/>
        <v>0</v>
      </c>
      <c r="KO165" s="54">
        <f t="shared" ref="KO165:KQ165" si="631">SUM(KO162:KO164)</f>
        <v>-28946.225700660339</v>
      </c>
      <c r="KP165" s="54">
        <f t="shared" si="631"/>
        <v>-58181.913658327278</v>
      </c>
      <c r="KQ165" s="54">
        <f t="shared" si="631"/>
        <v>0</v>
      </c>
      <c r="KR165" s="54">
        <f t="shared" ref="KR165:KT165" si="632">SUM(KR162:KR164)</f>
        <v>-31125.541791758162</v>
      </c>
      <c r="KS165" s="54">
        <f t="shared" si="632"/>
        <v>-62562.339001433902</v>
      </c>
      <c r="KT165" s="54">
        <f t="shared" si="632"/>
        <v>0</v>
      </c>
      <c r="KU165" s="54">
        <f t="shared" ref="KU165:LT165" si="633">SUM(KU162:KU164)</f>
        <v>0</v>
      </c>
      <c r="KV165" s="54">
        <f t="shared" si="633"/>
        <v>0</v>
      </c>
      <c r="KW165" s="54">
        <f t="shared" si="633"/>
        <v>0</v>
      </c>
      <c r="KX165" s="54">
        <f t="shared" si="633"/>
        <v>0</v>
      </c>
      <c r="KY165" s="54">
        <f t="shared" si="633"/>
        <v>0</v>
      </c>
      <c r="KZ165" s="54">
        <f t="shared" si="633"/>
        <v>0</v>
      </c>
      <c r="LA165" s="54">
        <f t="shared" si="633"/>
        <v>0</v>
      </c>
      <c r="LB165" s="54">
        <f t="shared" si="633"/>
        <v>0</v>
      </c>
      <c r="LC165" s="54">
        <f t="shared" si="633"/>
        <v>0</v>
      </c>
      <c r="LD165" s="54">
        <f t="shared" si="633"/>
        <v>0</v>
      </c>
      <c r="LE165" s="54">
        <f t="shared" si="633"/>
        <v>0</v>
      </c>
      <c r="LF165" s="54">
        <f t="shared" si="633"/>
        <v>0</v>
      </c>
      <c r="LG165" s="54">
        <f t="shared" si="633"/>
        <v>0</v>
      </c>
      <c r="LH165" s="54">
        <f t="shared" si="633"/>
        <v>0</v>
      </c>
      <c r="LI165" s="54">
        <f t="shared" si="633"/>
        <v>0</v>
      </c>
      <c r="LJ165" s="54">
        <f t="shared" si="633"/>
        <v>0</v>
      </c>
      <c r="LK165" s="54">
        <f t="shared" si="633"/>
        <v>0</v>
      </c>
      <c r="LL165" s="54">
        <f t="shared" si="633"/>
        <v>0</v>
      </c>
      <c r="LM165" s="54">
        <f t="shared" si="633"/>
        <v>0</v>
      </c>
      <c r="LN165" s="54">
        <f t="shared" si="633"/>
        <v>0</v>
      </c>
      <c r="LO165" s="54">
        <f t="shared" si="633"/>
        <v>0</v>
      </c>
      <c r="LP165" s="54">
        <f t="shared" si="633"/>
        <v>0</v>
      </c>
      <c r="LQ165" s="54">
        <f t="shared" si="633"/>
        <v>0</v>
      </c>
      <c r="LR165" s="54">
        <f t="shared" si="633"/>
        <v>0</v>
      </c>
      <c r="LS165" s="54">
        <f t="shared" si="633"/>
        <v>0</v>
      </c>
      <c r="LT165" s="54">
        <f t="shared" si="633"/>
        <v>0</v>
      </c>
      <c r="LU165" s="54"/>
      <c r="LV165" s="54"/>
      <c r="LW165" s="54"/>
      <c r="LX165" s="54"/>
      <c r="LY165" s="54"/>
      <c r="LZ165" s="54"/>
      <c r="MA165" s="54"/>
      <c r="MB165" s="54"/>
      <c r="MC165" s="54"/>
      <c r="MD165" s="54"/>
      <c r="ME165" s="54"/>
      <c r="MF165" s="54"/>
      <c r="MG165" s="54"/>
      <c r="MH165" s="54"/>
      <c r="MI165" s="54"/>
      <c r="MJ165" s="54"/>
      <c r="MK165" s="54"/>
      <c r="ML165" s="54"/>
      <c r="MM165" s="54"/>
      <c r="MN165" s="54"/>
      <c r="MO165" s="54"/>
      <c r="MP165" s="54"/>
      <c r="MQ165" s="54"/>
      <c r="MR165" s="54"/>
      <c r="MS165" s="54"/>
      <c r="MT165" s="54"/>
      <c r="MU165" s="54"/>
      <c r="MV165" s="54"/>
      <c r="MW165" s="54"/>
      <c r="MX165" s="54"/>
      <c r="MY165" s="54"/>
      <c r="MZ165" s="54"/>
      <c r="NA165" s="54"/>
      <c r="NB165" s="54"/>
      <c r="NC165" s="54"/>
      <c r="ND165" s="54"/>
      <c r="NE165" s="54"/>
      <c r="NF165" s="54"/>
      <c r="NG165" s="54"/>
      <c r="NH165" s="54"/>
      <c r="NI165" s="54"/>
      <c r="NJ165" s="54"/>
      <c r="NK165" s="54"/>
      <c r="NL165" s="54"/>
      <c r="NM165" s="54"/>
      <c r="NN165" s="54"/>
      <c r="NO165" s="54"/>
      <c r="NP165" s="54"/>
      <c r="NQ165" s="54"/>
      <c r="NR165" s="54"/>
      <c r="NS165" s="54"/>
      <c r="NT165" s="54"/>
      <c r="NU165" s="54"/>
      <c r="NV165" s="54"/>
      <c r="NW165" s="54"/>
      <c r="NX165" s="54"/>
      <c r="NY165" s="54"/>
      <c r="NZ165" s="54"/>
      <c r="OA165" s="54"/>
      <c r="OB165" s="54"/>
      <c r="OC165" s="54"/>
      <c r="OD165" s="54"/>
      <c r="OE165" s="54"/>
      <c r="OF165" s="54"/>
      <c r="OG165" s="54"/>
      <c r="OH165" s="54"/>
      <c r="OI165" s="54"/>
      <c r="OJ165" s="54"/>
      <c r="OK165" s="54"/>
      <c r="OL165" s="54"/>
      <c r="OM165" s="54"/>
      <c r="ON165" s="54"/>
      <c r="OO165" s="54"/>
      <c r="OP165" s="54"/>
      <c r="OQ165" s="54"/>
      <c r="OR165" s="54"/>
      <c r="OS165" s="54"/>
      <c r="OT165" s="54"/>
      <c r="OU165" s="54"/>
      <c r="OV165" s="54"/>
      <c r="OW165" s="54"/>
      <c r="OX165" s="54"/>
      <c r="OY165" s="54"/>
      <c r="OZ165" s="54"/>
      <c r="PA165" s="54"/>
      <c r="PB165" s="54"/>
      <c r="PC165" s="54"/>
      <c r="PD165" s="54"/>
      <c r="PE165" s="54"/>
      <c r="PF165" s="54"/>
      <c r="PG165" s="54"/>
      <c r="PH165" s="54"/>
      <c r="PI165" s="54"/>
      <c r="PJ165" s="54"/>
      <c r="PK165" s="54"/>
      <c r="PL165" s="54"/>
      <c r="PM165" s="54"/>
      <c r="PN165" s="54"/>
      <c r="PO165" s="54"/>
      <c r="PP165" s="54"/>
      <c r="PQ165" s="54"/>
      <c r="PR165" s="54"/>
      <c r="PS165" s="54"/>
      <c r="PT165" s="54"/>
      <c r="PU165" s="54"/>
      <c r="PV165" s="54"/>
      <c r="PW165" s="54"/>
      <c r="PX165" s="54"/>
      <c r="PY165" s="54"/>
      <c r="PZ165" s="54"/>
      <c r="QA165" s="54"/>
      <c r="QB165" s="54"/>
      <c r="QC165" s="54"/>
      <c r="QD165" s="54"/>
      <c r="QE165" s="54"/>
      <c r="QF165" s="54"/>
      <c r="QG165" s="54"/>
      <c r="QH165" s="54"/>
      <c r="QI165" s="54"/>
      <c r="QJ165" s="54"/>
      <c r="QK165" s="54"/>
      <c r="QL165" s="54"/>
      <c r="QM165" s="54"/>
      <c r="QN165" s="54"/>
      <c r="QO165" s="54"/>
      <c r="QP165" s="54"/>
      <c r="QQ165" s="54"/>
      <c r="QR165" s="54"/>
      <c r="QS165" s="54"/>
      <c r="QT165" s="54"/>
      <c r="QU165" s="54"/>
    </row>
    <row r="166" spans="1:463" ht="15" customHeight="1" outlineLevel="1">
      <c r="C166" s="15"/>
      <c r="D166" s="1"/>
      <c r="E166" s="44"/>
      <c r="F166" s="1"/>
      <c r="G166" s="1"/>
      <c r="H166" s="8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54"/>
      <c r="CO166" s="54"/>
      <c r="CP166" s="54"/>
      <c r="CQ166" s="54"/>
      <c r="CR166" s="54"/>
      <c r="CS166" s="54"/>
      <c r="CT166" s="54"/>
      <c r="CU166" s="54"/>
      <c r="CV166" s="54"/>
      <c r="CW166" s="5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54"/>
      <c r="DS166" s="54"/>
      <c r="DT166" s="54"/>
      <c r="DU166" s="54"/>
      <c r="DV166" s="54"/>
      <c r="DW166" s="54"/>
      <c r="DX166" s="54"/>
      <c r="DY166" s="54"/>
      <c r="DZ166" s="54"/>
      <c r="EA166" s="54"/>
      <c r="EB166" s="54"/>
      <c r="EC166" s="54"/>
      <c r="ED166" s="54"/>
      <c r="EE166" s="54"/>
      <c r="EF166" s="54"/>
      <c r="EG166" s="54"/>
      <c r="EH166" s="54"/>
      <c r="EI166" s="54"/>
      <c r="EJ166" s="54"/>
      <c r="EK166" s="54"/>
      <c r="EL166" s="54"/>
      <c r="EM166" s="54"/>
      <c r="EN166" s="54"/>
      <c r="EO166" s="54"/>
      <c r="EP166" s="54"/>
      <c r="EQ166" s="54"/>
      <c r="ER166" s="54"/>
      <c r="ES166" s="54"/>
      <c r="ET166" s="54"/>
      <c r="EU166" s="54"/>
      <c r="EV166" s="54"/>
      <c r="EW166" s="54"/>
      <c r="EX166" s="54"/>
      <c r="EY166" s="54"/>
      <c r="EZ166" s="54"/>
      <c r="FA166" s="54"/>
      <c r="FB166" s="54"/>
      <c r="FC166" s="54"/>
      <c r="FD166" s="54"/>
      <c r="FE166" s="54"/>
      <c r="FF166" s="54"/>
      <c r="FG166" s="54"/>
      <c r="FH166" s="54"/>
      <c r="FI166" s="54"/>
      <c r="FJ166" s="54"/>
      <c r="FK166" s="54"/>
      <c r="FL166" s="54"/>
      <c r="FM166" s="54"/>
      <c r="FN166" s="54"/>
      <c r="FO166" s="54"/>
      <c r="FP166" s="54"/>
      <c r="FQ166" s="54"/>
      <c r="FR166" s="54"/>
      <c r="FS166" s="54"/>
      <c r="FT166" s="54"/>
      <c r="FU166" s="54"/>
      <c r="FV166" s="54"/>
      <c r="FW166" s="54"/>
      <c r="FX166" s="54"/>
      <c r="FY166" s="54"/>
      <c r="FZ166" s="54"/>
      <c r="GA166" s="54"/>
      <c r="GB166" s="54"/>
      <c r="GC166" s="54"/>
      <c r="GD166" s="54"/>
      <c r="GE166" s="54"/>
      <c r="GF166" s="54"/>
      <c r="GG166" s="54"/>
      <c r="GH166" s="54"/>
      <c r="GI166" s="54"/>
      <c r="GJ166" s="54"/>
      <c r="GK166" s="54"/>
      <c r="GL166" s="54"/>
      <c r="GM166" s="54"/>
      <c r="GN166" s="54"/>
      <c r="GO166" s="54"/>
      <c r="GP166" s="54"/>
      <c r="GQ166" s="54"/>
      <c r="GR166" s="54"/>
      <c r="GS166" s="54"/>
      <c r="GT166" s="54"/>
      <c r="GU166" s="54"/>
      <c r="GV166" s="54"/>
      <c r="GW166" s="54"/>
      <c r="GX166" s="54"/>
      <c r="GY166" s="54"/>
      <c r="GZ166" s="54"/>
      <c r="HA166" s="54"/>
      <c r="HB166" s="54"/>
      <c r="HC166" s="54"/>
      <c r="HD166" s="54"/>
      <c r="HE166" s="54"/>
      <c r="HF166" s="54"/>
      <c r="HG166" s="54"/>
      <c r="HH166" s="54"/>
      <c r="HI166" s="54"/>
      <c r="HJ166" s="54"/>
      <c r="HK166" s="54"/>
      <c r="HL166" s="54"/>
      <c r="HM166" s="54"/>
      <c r="HN166" s="54"/>
      <c r="HO166" s="54"/>
      <c r="HP166" s="54"/>
      <c r="HQ166" s="54"/>
      <c r="HR166" s="54"/>
      <c r="HS166" s="54"/>
      <c r="HT166" s="54"/>
      <c r="HU166" s="54"/>
      <c r="HV166" s="54"/>
      <c r="HW166" s="54"/>
      <c r="HX166" s="54"/>
      <c r="HY166" s="54"/>
      <c r="HZ166" s="54"/>
      <c r="IA166" s="54"/>
      <c r="IB166" s="54"/>
      <c r="IC166" s="54"/>
      <c r="ID166" s="54"/>
      <c r="IE166" s="54"/>
      <c r="IF166" s="54"/>
      <c r="IG166" s="54"/>
      <c r="IH166" s="54"/>
      <c r="II166" s="54"/>
      <c r="IJ166" s="54"/>
      <c r="IK166" s="54"/>
      <c r="IL166" s="54"/>
      <c r="IM166" s="54"/>
      <c r="IN166" s="54"/>
      <c r="IO166" s="54"/>
      <c r="IP166" s="54"/>
      <c r="IQ166" s="54"/>
      <c r="IR166" s="54"/>
      <c r="IS166" s="54"/>
      <c r="IT166" s="54"/>
      <c r="IU166" s="54"/>
      <c r="IV166" s="54"/>
      <c r="IW166" s="54"/>
      <c r="IX166" s="54"/>
      <c r="IY166" s="54"/>
      <c r="IZ166" s="54"/>
      <c r="JA166" s="54"/>
      <c r="JB166" s="54"/>
      <c r="JC166" s="54"/>
      <c r="JD166" s="54"/>
      <c r="JE166" s="54"/>
      <c r="JF166" s="54"/>
      <c r="JG166" s="54"/>
      <c r="JH166" s="54"/>
      <c r="JI166" s="54"/>
      <c r="JJ166" s="54"/>
      <c r="JK166" s="54"/>
      <c r="JL166" s="54"/>
      <c r="JM166" s="54"/>
      <c r="JN166" s="54"/>
      <c r="JO166" s="54"/>
      <c r="JP166" s="54"/>
      <c r="JQ166" s="54"/>
      <c r="JR166" s="54"/>
      <c r="JS166" s="54"/>
      <c r="JT166" s="54"/>
      <c r="JU166" s="54"/>
      <c r="JV166" s="54"/>
      <c r="JW166" s="54"/>
      <c r="JX166" s="54"/>
      <c r="JY166" s="54"/>
      <c r="JZ166" s="54"/>
      <c r="KA166" s="54"/>
      <c r="KB166" s="54"/>
      <c r="KC166" s="54"/>
      <c r="KD166" s="54"/>
      <c r="KE166" s="54"/>
      <c r="KF166" s="54"/>
      <c r="KG166" s="54"/>
      <c r="KH166" s="54"/>
      <c r="KI166" s="54"/>
      <c r="KJ166" s="54"/>
      <c r="KK166" s="54"/>
      <c r="KL166" s="54"/>
      <c r="KM166" s="54"/>
      <c r="KN166" s="54"/>
      <c r="KO166" s="54"/>
      <c r="KP166" s="54"/>
      <c r="KQ166" s="54"/>
      <c r="KR166" s="54"/>
      <c r="KS166" s="54"/>
      <c r="KT166" s="54"/>
      <c r="KU166" s="54"/>
      <c r="KV166" s="54"/>
      <c r="KW166" s="54"/>
      <c r="KX166" s="54"/>
      <c r="KY166" s="54"/>
      <c r="KZ166" s="54"/>
      <c r="LA166" s="54"/>
      <c r="LB166" s="54"/>
      <c r="LC166" s="54"/>
      <c r="LD166" s="54"/>
      <c r="LE166" s="54"/>
      <c r="LF166" s="54"/>
      <c r="LG166" s="54"/>
      <c r="LH166" s="54"/>
      <c r="LI166" s="54"/>
      <c r="LJ166" s="54"/>
      <c r="LK166" s="54"/>
      <c r="LL166" s="54"/>
      <c r="LM166" s="54"/>
      <c r="LN166" s="54"/>
      <c r="LO166" s="54"/>
      <c r="LP166" s="54"/>
      <c r="LQ166" s="54"/>
      <c r="LR166" s="54"/>
      <c r="LS166" s="54"/>
      <c r="LT166" s="54"/>
      <c r="LU166" s="54"/>
      <c r="LV166" s="54"/>
      <c r="LW166" s="54"/>
      <c r="LX166" s="54"/>
      <c r="LY166" s="54"/>
      <c r="LZ166" s="54"/>
      <c r="MA166" s="54"/>
      <c r="MB166" s="54"/>
      <c r="MC166" s="54"/>
      <c r="MD166" s="54"/>
      <c r="ME166" s="54"/>
      <c r="MF166" s="54"/>
      <c r="MG166" s="54"/>
      <c r="MH166" s="54"/>
      <c r="MI166" s="54"/>
      <c r="MJ166" s="54"/>
      <c r="MK166" s="54"/>
      <c r="ML166" s="54"/>
      <c r="MM166" s="54"/>
      <c r="MN166" s="54"/>
      <c r="MO166" s="54"/>
      <c r="MP166" s="54"/>
      <c r="MQ166" s="54"/>
      <c r="MR166" s="54"/>
      <c r="MS166" s="54"/>
      <c r="MT166" s="54"/>
      <c r="MU166" s="54"/>
      <c r="MV166" s="54"/>
      <c r="MW166" s="54"/>
      <c r="MX166" s="54"/>
      <c r="MY166" s="54"/>
      <c r="MZ166" s="54"/>
      <c r="NA166" s="54"/>
      <c r="NB166" s="54"/>
      <c r="NC166" s="54"/>
      <c r="ND166" s="54"/>
      <c r="NE166" s="54"/>
      <c r="NF166" s="54"/>
      <c r="NG166" s="54"/>
      <c r="NH166" s="54"/>
      <c r="NI166" s="54"/>
      <c r="NJ166" s="54"/>
      <c r="NK166" s="54"/>
      <c r="NL166" s="54"/>
      <c r="NM166" s="54"/>
      <c r="NN166" s="54"/>
      <c r="NO166" s="54"/>
      <c r="NP166" s="54"/>
      <c r="NQ166" s="54"/>
      <c r="NR166" s="54"/>
      <c r="NS166" s="54"/>
      <c r="NT166" s="54"/>
      <c r="NU166" s="54"/>
      <c r="NV166" s="54"/>
      <c r="NW166" s="54"/>
      <c r="NX166" s="54"/>
      <c r="NY166" s="54"/>
      <c r="NZ166" s="54"/>
      <c r="OA166" s="54"/>
      <c r="OB166" s="54"/>
      <c r="OC166" s="54"/>
      <c r="OD166" s="54"/>
      <c r="OE166" s="54"/>
      <c r="OF166" s="54"/>
      <c r="OG166" s="54"/>
      <c r="OH166" s="54"/>
      <c r="OI166" s="54"/>
      <c r="OJ166" s="54"/>
      <c r="OK166" s="54"/>
      <c r="OL166" s="54"/>
      <c r="OM166" s="54"/>
      <c r="ON166" s="54"/>
      <c r="OO166" s="54"/>
      <c r="OP166" s="54"/>
      <c r="OQ166" s="54"/>
      <c r="OR166" s="54"/>
      <c r="OS166" s="54"/>
      <c r="OT166" s="54"/>
      <c r="OU166" s="54"/>
      <c r="OV166" s="54"/>
      <c r="OW166" s="54"/>
      <c r="OX166" s="54"/>
      <c r="OY166" s="54"/>
      <c r="OZ166" s="54"/>
      <c r="PA166" s="54"/>
      <c r="PB166" s="54"/>
      <c r="PC166" s="54"/>
      <c r="PD166" s="54"/>
      <c r="PE166" s="54"/>
      <c r="PF166" s="54"/>
      <c r="PG166" s="54"/>
      <c r="PH166" s="54"/>
      <c r="PI166" s="54"/>
      <c r="PJ166" s="54"/>
      <c r="PK166" s="54"/>
      <c r="PL166" s="54"/>
      <c r="PM166" s="54"/>
      <c r="PN166" s="54"/>
      <c r="PO166" s="54"/>
      <c r="PP166" s="54"/>
      <c r="PQ166" s="54"/>
      <c r="PR166" s="54"/>
      <c r="PS166" s="54"/>
      <c r="PT166" s="54"/>
      <c r="PU166" s="54"/>
      <c r="PV166" s="54"/>
      <c r="PW166" s="54"/>
      <c r="PX166" s="54"/>
      <c r="PY166" s="54"/>
      <c r="PZ166" s="54"/>
      <c r="QA166" s="54"/>
      <c r="QB166" s="54"/>
      <c r="QC166" s="54"/>
      <c r="QD166" s="54"/>
      <c r="QE166" s="54"/>
      <c r="QF166" s="54"/>
      <c r="QG166" s="54"/>
      <c r="QH166" s="54"/>
      <c r="QI166" s="54"/>
      <c r="QJ166" s="54"/>
      <c r="QK166" s="54"/>
      <c r="QL166" s="54"/>
      <c r="QM166" s="54"/>
      <c r="QN166" s="54"/>
      <c r="QO166" s="54"/>
      <c r="QP166" s="54"/>
      <c r="QQ166" s="54"/>
      <c r="QR166" s="54"/>
      <c r="QS166" s="54"/>
      <c r="QT166" s="54"/>
      <c r="QU166" s="54"/>
    </row>
    <row r="167" spans="1:463" outlineLevel="1">
      <c r="B167" s="1" t="s">
        <v>478</v>
      </c>
      <c r="H167" s="4"/>
    </row>
    <row r="168" spans="1:463" outlineLevel="1">
      <c r="C168" s="75" t="s">
        <v>381</v>
      </c>
      <c r="E168" s="50" t="s">
        <v>95</v>
      </c>
      <c r="H168" s="66">
        <f>SUM(I168:QJ168)</f>
        <v>4759268.164419977</v>
      </c>
      <c r="I168" s="45">
        <v>0</v>
      </c>
      <c r="J168" s="45">
        <f>IF(MONTH(J4)=4,I165,IF(MONTH(J4)=7,I165,IF(MONTH(J4)=10,I165,IF(MONTH(J4)=1,I165,0))))</f>
        <v>0</v>
      </c>
      <c r="K168" s="45">
        <f>IF(MONTH(K4)=4,J165,IF(MONTH(K4)=7,J165,IF(MONTH(K4)=10,J165,IF(MONTH(K4)=1,J165,0))))</f>
        <v>0</v>
      </c>
      <c r="L168" s="45">
        <v>0</v>
      </c>
      <c r="M168" s="45">
        <f>IF(MONTH(M4)=4,L165,IF(MONTH(M4)=7,L165,IF(MONTH(M4)=10,L165,IF(MONTH(M4)=1,L165,0))))</f>
        <v>0</v>
      </c>
      <c r="N168" s="45">
        <f>N164*-1</f>
        <v>0</v>
      </c>
      <c r="O168" s="45">
        <f t="shared" ref="O168:Z168" si="634">O163</f>
        <v>0</v>
      </c>
      <c r="P168" s="45">
        <f t="shared" si="634"/>
        <v>0</v>
      </c>
      <c r="Q168" s="45">
        <f t="shared" si="634"/>
        <v>0</v>
      </c>
      <c r="R168" s="45">
        <f t="shared" si="634"/>
        <v>0</v>
      </c>
      <c r="S168" s="45">
        <f t="shared" si="634"/>
        <v>0</v>
      </c>
      <c r="T168" s="45">
        <f t="shared" si="634"/>
        <v>0</v>
      </c>
      <c r="U168" s="45">
        <f t="shared" si="634"/>
        <v>0</v>
      </c>
      <c r="V168" s="45">
        <f t="shared" si="634"/>
        <v>0</v>
      </c>
      <c r="W168" s="45">
        <f t="shared" si="634"/>
        <v>0</v>
      </c>
      <c r="X168" s="45">
        <f t="shared" si="634"/>
        <v>0</v>
      </c>
      <c r="Y168" s="45">
        <f t="shared" si="634"/>
        <v>0</v>
      </c>
      <c r="Z168" s="45">
        <f t="shared" si="634"/>
        <v>0</v>
      </c>
      <c r="AA168" s="45">
        <v>0</v>
      </c>
      <c r="AB168" s="45">
        <v>0</v>
      </c>
      <c r="AC168" s="45">
        <v>0</v>
      </c>
      <c r="AD168" s="45">
        <v>0</v>
      </c>
      <c r="AE168" s="45">
        <v>0</v>
      </c>
      <c r="AF168" s="45">
        <v>0</v>
      </c>
      <c r="AG168" s="45">
        <v>0</v>
      </c>
      <c r="AH168" s="45">
        <v>0</v>
      </c>
      <c r="AI168" s="45">
        <v>0</v>
      </c>
      <c r="AJ168" s="45">
        <f>-AJ164</f>
        <v>153990.707925</v>
      </c>
      <c r="AK168" s="45">
        <v>0</v>
      </c>
      <c r="AL168" s="45">
        <v>0</v>
      </c>
      <c r="AM168" s="45">
        <f>-AM164</f>
        <v>114464.50505553171</v>
      </c>
      <c r="AN168" s="45">
        <v>0</v>
      </c>
      <c r="AO168" s="45">
        <v>0</v>
      </c>
      <c r="AP168" s="45">
        <f>-AP164</f>
        <v>113987.04778795816</v>
      </c>
      <c r="AQ168" s="45">
        <v>0</v>
      </c>
      <c r="AR168" s="45">
        <v>0</v>
      </c>
      <c r="AS168" s="45">
        <f>-AS164</f>
        <v>113495.12308771987</v>
      </c>
      <c r="AT168" s="45">
        <v>0</v>
      </c>
      <c r="AU168" s="45">
        <v>0</v>
      </c>
      <c r="AV168" s="45">
        <f>-AV164</f>
        <v>112988.29257713965</v>
      </c>
      <c r="AW168" s="45">
        <v>0</v>
      </c>
      <c r="AX168" s="45">
        <v>0</v>
      </c>
      <c r="AY168" s="45">
        <f>-AY164</f>
        <v>112466.10459525837</v>
      </c>
      <c r="AZ168" s="45">
        <v>0</v>
      </c>
      <c r="BA168" s="45">
        <v>0</v>
      </c>
      <c r="BB168" s="45">
        <f>-BB164</f>
        <v>111928.09379533809</v>
      </c>
      <c r="BC168" s="45">
        <v>0</v>
      </c>
      <c r="BD168" s="45">
        <v>0</v>
      </c>
      <c r="BE168" s="45">
        <f>-BE164</f>
        <v>111373.78073016941</v>
      </c>
      <c r="BF168" s="45">
        <v>0</v>
      </c>
      <c r="BG168" s="45">
        <v>0</v>
      </c>
      <c r="BH168" s="45">
        <f>-BH164</f>
        <v>110802.67142481307</v>
      </c>
      <c r="BI168" s="45">
        <v>0</v>
      </c>
      <c r="BJ168" s="45">
        <v>0</v>
      </c>
      <c r="BK168" s="45">
        <f>-BK164</f>
        <v>110214.25693639512</v>
      </c>
      <c r="BL168" s="45">
        <v>0</v>
      </c>
      <c r="BM168" s="45">
        <v>0</v>
      </c>
      <c r="BN168" s="45">
        <f>-BN164</f>
        <v>109608.01290056363</v>
      </c>
      <c r="BO168" s="45">
        <v>0</v>
      </c>
      <c r="BP168" s="45">
        <v>0</v>
      </c>
      <c r="BQ168" s="45">
        <f>-BQ164</f>
        <v>108983.39906420239</v>
      </c>
      <c r="BR168" s="45">
        <v>0</v>
      </c>
      <c r="BS168" s="45">
        <v>0</v>
      </c>
      <c r="BT168" s="45">
        <f>-BT164</f>
        <v>108339.85880398557</v>
      </c>
      <c r="BU168" s="45">
        <v>0</v>
      </c>
      <c r="BV168" s="45">
        <v>0</v>
      </c>
      <c r="BW168" s="45">
        <f>-BW164</f>
        <v>107676.81863034391</v>
      </c>
      <c r="BX168" s="45">
        <v>0</v>
      </c>
      <c r="BY168" s="45">
        <v>0</v>
      </c>
      <c r="BZ168" s="45">
        <f>-BZ164</f>
        <v>106993.68767640078</v>
      </c>
      <c r="CA168" s="45">
        <v>0</v>
      </c>
      <c r="CB168" s="45">
        <v>0</v>
      </c>
      <c r="CC168" s="45">
        <f>-CC164</f>
        <v>106289.85717142216</v>
      </c>
      <c r="CD168" s="45">
        <v>0</v>
      </c>
      <c r="CE168" s="45">
        <v>0</v>
      </c>
      <c r="CF168" s="45">
        <f>-CF164</f>
        <v>105564.69989831222</v>
      </c>
      <c r="CG168" s="45">
        <v>0</v>
      </c>
      <c r="CH168" s="45">
        <v>0</v>
      </c>
      <c r="CI168" s="45">
        <f>-CI164</f>
        <v>104817.56963466978</v>
      </c>
      <c r="CJ168" s="45">
        <v>0</v>
      </c>
      <c r="CK168" s="45">
        <v>0</v>
      </c>
      <c r="CL168" s="45">
        <f>-CL164</f>
        <v>104047.80057690869</v>
      </c>
      <c r="CM168" s="45">
        <v>0</v>
      </c>
      <c r="CN168" s="45">
        <v>0</v>
      </c>
      <c r="CO168" s="45">
        <f>-CO164</f>
        <v>103254.70674692839</v>
      </c>
      <c r="CP168" s="45">
        <v>0</v>
      </c>
      <c r="CQ168" s="45">
        <v>0</v>
      </c>
      <c r="CR168" s="45">
        <f>-CR164</f>
        <v>102437.58138080586</v>
      </c>
      <c r="CS168" s="45">
        <v>0</v>
      </c>
      <c r="CT168" s="45">
        <v>0</v>
      </c>
      <c r="CU168" s="45">
        <f>-CU164</f>
        <v>101595.69629896444</v>
      </c>
      <c r="CV168" s="45">
        <v>0</v>
      </c>
      <c r="CW168" s="45">
        <v>0</v>
      </c>
      <c r="CX168" s="45">
        <f>-CX164</f>
        <v>100728.30125725815</v>
      </c>
      <c r="CY168" s="45">
        <v>0</v>
      </c>
      <c r="CZ168" s="45">
        <v>0</v>
      </c>
      <c r="DA168" s="45">
        <f>-DA164</f>
        <v>99834.623278393119</v>
      </c>
      <c r="DB168" s="45">
        <v>0</v>
      </c>
      <c r="DC168" s="45">
        <v>0</v>
      </c>
      <c r="DD168" s="45">
        <f>-DD164</f>
        <v>98913.865963090502</v>
      </c>
      <c r="DE168" s="45">
        <v>0</v>
      </c>
      <c r="DF168" s="45">
        <v>0</v>
      </c>
      <c r="DG168" s="45">
        <f>-DG164</f>
        <v>97965.208780376895</v>
      </c>
      <c r="DH168" s="45">
        <v>0</v>
      </c>
      <c r="DI168" s="45">
        <v>0</v>
      </c>
      <c r="DJ168" s="45">
        <f>-DJ164</f>
        <v>96987.806336369889</v>
      </c>
      <c r="DK168" s="45">
        <v>0</v>
      </c>
      <c r="DL168" s="45">
        <v>0</v>
      </c>
      <c r="DM168" s="45">
        <f>-DM164</f>
        <v>95980.787620907024</v>
      </c>
      <c r="DN168" s="45">
        <v>0</v>
      </c>
      <c r="DO168" s="45">
        <v>0</v>
      </c>
      <c r="DP168" s="45">
        <f>-DP164</f>
        <v>94943.25523134692</v>
      </c>
      <c r="DQ168" s="45">
        <v>0</v>
      </c>
      <c r="DR168" s="45">
        <v>0</v>
      </c>
      <c r="DS168" s="45">
        <f>-DS164</f>
        <v>93874.284572850753</v>
      </c>
      <c r="DT168" s="45">
        <v>0</v>
      </c>
      <c r="DU168" s="45">
        <v>0</v>
      </c>
      <c r="DV168" s="45">
        <f>-DV164</f>
        <v>92772.923034431486</v>
      </c>
      <c r="DW168" s="45">
        <v>0</v>
      </c>
      <c r="DX168" s="45">
        <v>0</v>
      </c>
      <c r="DY168" s="45">
        <f>-DY164</f>
        <v>91638.189140036586</v>
      </c>
      <c r="DZ168" s="45">
        <v>0</v>
      </c>
      <c r="EA168" s="45">
        <v>0</v>
      </c>
      <c r="EB168" s="45">
        <f>-EB164</f>
        <v>90469.071673907631</v>
      </c>
      <c r="EC168" s="45">
        <v>0</v>
      </c>
      <c r="ED168" s="45">
        <v>0</v>
      </c>
      <c r="EE168" s="45">
        <f>-EE164</f>
        <v>89264.528779437489</v>
      </c>
      <c r="EF168" s="45">
        <v>0</v>
      </c>
      <c r="EG168" s="45">
        <v>0</v>
      </c>
      <c r="EH168" s="45">
        <f>-EH164</f>
        <v>88023.487030722026</v>
      </c>
      <c r="EI168" s="45">
        <v>0</v>
      </c>
      <c r="EJ168" s="45">
        <v>0</v>
      </c>
      <c r="EK168" s="45">
        <f>-EK164</f>
        <v>86744.840475978708</v>
      </c>
      <c r="EL168" s="45">
        <v>0</v>
      </c>
      <c r="EM168" s="45">
        <v>0</v>
      </c>
      <c r="EN168" s="45">
        <f>-EN164</f>
        <v>85427.449651980132</v>
      </c>
      <c r="EO168" s="45">
        <v>0</v>
      </c>
      <c r="EP168" s="45">
        <v>0</v>
      </c>
      <c r="EQ168" s="45">
        <f>-EQ164</f>
        <v>84070.140568623567</v>
      </c>
      <c r="ER168" s="45">
        <v>0</v>
      </c>
      <c r="ES168" s="45">
        <v>0</v>
      </c>
      <c r="ET168" s="45">
        <f>-ET164</f>
        <v>82671.703662732223</v>
      </c>
      <c r="EU168" s="45">
        <v>0</v>
      </c>
      <c r="EV168" s="45">
        <v>0</v>
      </c>
      <c r="EW168" s="45">
        <f>-EW164</f>
        <v>81230.892720155462</v>
      </c>
      <c r="EX168" s="45">
        <v>0</v>
      </c>
      <c r="EY168" s="45">
        <v>0</v>
      </c>
      <c r="EZ168" s="45">
        <f>-EZ164</f>
        <v>79746.423765207684</v>
      </c>
      <c r="FA168" s="45">
        <v>0</v>
      </c>
      <c r="FB168" s="45">
        <v>0</v>
      </c>
      <c r="FC168" s="45">
        <f>-FC164</f>
        <v>78216.973916456045</v>
      </c>
      <c r="FD168" s="45">
        <v>0</v>
      </c>
      <c r="FE168" s="45">
        <v>0</v>
      </c>
      <c r="FF168" s="45">
        <f>-FF164</f>
        <v>76641.180207837358</v>
      </c>
      <c r="FG168" s="45">
        <v>0</v>
      </c>
      <c r="FH168" s="45">
        <v>0</v>
      </c>
      <c r="FI168" s="45">
        <f>-FI164</f>
        <v>75017.638374053829</v>
      </c>
      <c r="FJ168" s="45">
        <v>0</v>
      </c>
      <c r="FK168" s="45">
        <v>0</v>
      </c>
      <c r="FL168" s="45">
        <f>-FL164</f>
        <v>73344.901599164819</v>
      </c>
      <c r="FM168" s="45">
        <v>0</v>
      </c>
      <c r="FN168" s="45">
        <v>0</v>
      </c>
      <c r="FO168" s="45">
        <f>-FO164</f>
        <v>71621.479227259915</v>
      </c>
      <c r="FP168" s="45">
        <v>0</v>
      </c>
      <c r="FQ168" s="45">
        <v>0</v>
      </c>
      <c r="FR168" s="45">
        <f>-FR164</f>
        <v>69845.835434063905</v>
      </c>
      <c r="FS168" s="45">
        <v>0</v>
      </c>
      <c r="FT168" s="45">
        <v>0</v>
      </c>
      <c r="FU168" s="45">
        <f>-FU164</f>
        <v>68016.387858290269</v>
      </c>
      <c r="FV168" s="45">
        <v>0</v>
      </c>
      <c r="FW168" s="45">
        <v>0</v>
      </c>
      <c r="FX168" s="45">
        <f>-FX164</f>
        <v>66131.506191523105</v>
      </c>
      <c r="FY168" s="45">
        <v>0</v>
      </c>
      <c r="FZ168" s="45">
        <v>0</v>
      </c>
      <c r="GA168" s="45">
        <f>-GA164</f>
        <v>64189.510725371249</v>
      </c>
      <c r="GB168" s="45">
        <v>0</v>
      </c>
      <c r="GC168" s="45">
        <v>0</v>
      </c>
      <c r="GD168" s="45">
        <f>-GD164</f>
        <v>62188.670854599506</v>
      </c>
      <c r="GE168" s="45">
        <v>0</v>
      </c>
      <c r="GF168" s="45">
        <v>0</v>
      </c>
      <c r="GG168" s="45">
        <f>-GG164</f>
        <v>60127.203534903514</v>
      </c>
      <c r="GH168" s="45">
        <v>0</v>
      </c>
      <c r="GI168" s="45">
        <v>0</v>
      </c>
      <c r="GJ168" s="45">
        <f>-GJ164</f>
        <v>58003.271693953415</v>
      </c>
      <c r="GK168" s="45">
        <v>0</v>
      </c>
      <c r="GL168" s="45">
        <v>0</v>
      </c>
      <c r="GM168" s="45">
        <f>-GM164</f>
        <v>55814.98259429069</v>
      </c>
      <c r="GN168" s="45">
        <v>0</v>
      </c>
      <c r="GO168" s="45">
        <v>0</v>
      </c>
      <c r="GP168" s="45">
        <f>-GP164</f>
        <v>53560.386146619072</v>
      </c>
      <c r="GQ168" s="45">
        <v>0</v>
      </c>
      <c r="GR168" s="45">
        <v>0</v>
      </c>
      <c r="GS168" s="45">
        <f>-GS164</f>
        <v>51237.473171986567</v>
      </c>
      <c r="GT168" s="45">
        <v>0</v>
      </c>
      <c r="GU168" s="45">
        <v>0</v>
      </c>
      <c r="GV168" s="45">
        <f>-GV164</f>
        <v>48844.173611309729</v>
      </c>
      <c r="GW168" s="45">
        <v>0</v>
      </c>
      <c r="GX168" s="45">
        <v>0</v>
      </c>
      <c r="GY168" s="45">
        <f>-GY164</f>
        <v>46378.354680644814</v>
      </c>
      <c r="GZ168" s="45">
        <v>0</v>
      </c>
      <c r="HA168" s="45">
        <v>0</v>
      </c>
      <c r="HB168" s="45">
        <f>-HB164</f>
        <v>43837.818970561828</v>
      </c>
      <c r="HC168" s="45">
        <v>0</v>
      </c>
      <c r="HD168" s="45">
        <v>0</v>
      </c>
      <c r="HE168" s="45">
        <f>-HE164</f>
        <v>41220.302487927613</v>
      </c>
      <c r="HF168" s="45">
        <v>0</v>
      </c>
      <c r="HG168" s="45">
        <v>0</v>
      </c>
      <c r="HH168" s="45">
        <f>-HH164</f>
        <v>38523.472638353094</v>
      </c>
      <c r="HI168" s="45">
        <v>0</v>
      </c>
      <c r="HJ168" s="45">
        <v>0</v>
      </c>
      <c r="HK168" s="45">
        <f>-HK164</f>
        <v>35744.926147506623</v>
      </c>
      <c r="HL168" s="45">
        <v>0</v>
      </c>
      <c r="HM168" s="45">
        <v>0</v>
      </c>
      <c r="HN168" s="45">
        <f>-HN164</f>
        <v>32882.18691944101</v>
      </c>
      <c r="HO168" s="45">
        <v>0</v>
      </c>
      <c r="HP168" s="45">
        <v>0</v>
      </c>
      <c r="HQ168" s="45">
        <f>-HQ164</f>
        <v>29932.703830025777</v>
      </c>
      <c r="HR168" s="45">
        <v>0</v>
      </c>
      <c r="HS168" s="45">
        <v>0</v>
      </c>
      <c r="HT168" s="45">
        <f>-HT164</f>
        <v>26893.848453518178</v>
      </c>
      <c r="HU168" s="45">
        <v>0</v>
      </c>
      <c r="HV168" s="45">
        <v>0</v>
      </c>
      <c r="HW168" s="45">
        <f>-HW164</f>
        <v>23762.912720247026</v>
      </c>
      <c r="HX168" s="45">
        <v>0</v>
      </c>
      <c r="HY168" s="45">
        <v>0</v>
      </c>
      <c r="HZ168" s="45">
        <f>-HZ164</f>
        <v>20537.106503322022</v>
      </c>
      <c r="IA168" s="45">
        <v>0</v>
      </c>
      <c r="IB168" s="45">
        <v>0</v>
      </c>
      <c r="IC168" s="45">
        <f>-IC164</f>
        <v>17213.555132217971</v>
      </c>
      <c r="ID168" s="45">
        <v>0</v>
      </c>
      <c r="IE168" s="45">
        <v>0</v>
      </c>
      <c r="IF168" s="45">
        <f>-IF164</f>
        <v>13789.296831018097</v>
      </c>
      <c r="IG168" s="45">
        <v>0</v>
      </c>
      <c r="IH168" s="45">
        <v>0</v>
      </c>
      <c r="II168" s="45">
        <f>-II164</f>
        <v>10261.280079033566</v>
      </c>
      <c r="IJ168" s="45">
        <v>0</v>
      </c>
      <c r="IK168" s="45">
        <v>0</v>
      </c>
      <c r="IL168" s="45">
        <f>-IL164</f>
        <v>6626.3608914471515</v>
      </c>
      <c r="IM168" s="45">
        <v>0</v>
      </c>
      <c r="IN168" s="45">
        <v>0</v>
      </c>
      <c r="IO168" s="45">
        <f>-IO164</f>
        <v>2881.3000175576817</v>
      </c>
      <c r="IP168" s="45">
        <v>0</v>
      </c>
      <c r="IQ168" s="45">
        <v>0</v>
      </c>
      <c r="IR168" s="45">
        <f>-IR164</f>
        <v>-977.23994587151356</v>
      </c>
      <c r="IS168" s="45">
        <v>0</v>
      </c>
      <c r="IT168" s="45">
        <v>0</v>
      </c>
      <c r="IU168" s="45">
        <f>-IU164</f>
        <v>-4952.6975287325768</v>
      </c>
      <c r="IV168" s="45">
        <v>0</v>
      </c>
      <c r="IW168" s="45">
        <v>0</v>
      </c>
      <c r="IX168" s="45">
        <f>-IX164</f>
        <v>-9048.6154518119129</v>
      </c>
      <c r="IY168" s="45">
        <v>0</v>
      </c>
      <c r="IZ168" s="45">
        <v>0</v>
      </c>
      <c r="JA168" s="45">
        <f>-JA164</f>
        <v>-13268.643783878473</v>
      </c>
      <c r="JB168" s="45">
        <v>0</v>
      </c>
      <c r="JC168" s="45">
        <v>0</v>
      </c>
      <c r="JD168" s="45">
        <f>-JD164</f>
        <v>-17616.543194434984</v>
      </c>
      <c r="JE168" s="45">
        <v>0</v>
      </c>
      <c r="JF168" s="45">
        <v>0</v>
      </c>
      <c r="JG168" s="45">
        <f>-JG164</f>
        <v>-22096.18830503077</v>
      </c>
      <c r="JH168" s="45">
        <v>0</v>
      </c>
      <c r="JI168" s="45">
        <v>0</v>
      </c>
      <c r="JJ168" s="45">
        <f>-JJ164</f>
        <v>-26711.571142122717</v>
      </c>
      <c r="JK168" s="45">
        <v>0</v>
      </c>
      <c r="JL168" s="45">
        <v>0</v>
      </c>
      <c r="JM168" s="45">
        <f>-JM164</f>
        <v>-31466.804694561386</v>
      </c>
      <c r="JN168" s="45">
        <v>0</v>
      </c>
      <c r="JO168" s="45">
        <v>0</v>
      </c>
      <c r="JP168" s="45">
        <f>-JP164</f>
        <v>-36366.1265788725</v>
      </c>
      <c r="JQ168" s="45">
        <v>0</v>
      </c>
      <c r="JR168" s="45">
        <v>0</v>
      </c>
      <c r="JS168" s="45">
        <f>-JS164</f>
        <v>-41413.90281560013</v>
      </c>
      <c r="JT168" s="45">
        <v>0</v>
      </c>
      <c r="JU168" s="45">
        <v>0</v>
      </c>
      <c r="JV168" s="45">
        <f>-JV164</f>
        <v>-46614.631720076839</v>
      </c>
      <c r="JW168" s="45">
        <v>0</v>
      </c>
      <c r="JX168" s="45">
        <v>0</v>
      </c>
      <c r="JY168" s="45">
        <f>-JY164</f>
        <v>-51972.947911088108</v>
      </c>
      <c r="JZ168" s="45">
        <v>0</v>
      </c>
      <c r="KA168" s="45">
        <v>0</v>
      </c>
      <c r="KB168" s="45">
        <f>-KB164</f>
        <v>-57493.626441003194</v>
      </c>
      <c r="KC168" s="45">
        <v>0</v>
      </c>
      <c r="KD168" s="45">
        <v>0</v>
      </c>
      <c r="KE168" s="45">
        <f>-KE164</f>
        <v>-63181.58705105324</v>
      </c>
      <c r="KF168" s="45">
        <v>0</v>
      </c>
      <c r="KG168" s="45">
        <v>0</v>
      </c>
      <c r="KH168" s="45">
        <f>-KH164</f>
        <v>-69041.898555548425</v>
      </c>
      <c r="KI168" s="45">
        <v>0</v>
      </c>
      <c r="KJ168" s="45">
        <v>0</v>
      </c>
      <c r="KK168" s="45">
        <f>-KK164</f>
        <v>-75079.783358941306</v>
      </c>
      <c r="KL168" s="45">
        <v>0</v>
      </c>
      <c r="KM168" s="45">
        <v>0</v>
      </c>
      <c r="KN168" s="45">
        <f>-KN164</f>
        <v>-81300.622109761782</v>
      </c>
      <c r="KO168" s="45">
        <v>0</v>
      </c>
      <c r="KP168" s="45">
        <v>0</v>
      </c>
      <c r="KQ168" s="45">
        <f>-KQ164</f>
        <v>-87709.9584955709</v>
      </c>
      <c r="KR168" s="45">
        <v>0</v>
      </c>
      <c r="KS168" s="45">
        <v>0</v>
      </c>
      <c r="KT168" s="45">
        <f>-KT164</f>
        <v>-94313.504183206402</v>
      </c>
      <c r="KU168" s="45">
        <f t="shared" ref="KU168:LT168" si="635">KU163</f>
        <v>0</v>
      </c>
      <c r="KV168" s="45">
        <f t="shared" si="635"/>
        <v>0</v>
      </c>
      <c r="KW168" s="45">
        <f t="shared" si="635"/>
        <v>0</v>
      </c>
      <c r="KX168" s="45">
        <f t="shared" si="635"/>
        <v>0</v>
      </c>
      <c r="KY168" s="45">
        <f t="shared" si="635"/>
        <v>0</v>
      </c>
      <c r="KZ168" s="45">
        <f t="shared" si="635"/>
        <v>0</v>
      </c>
      <c r="LA168" s="45">
        <f t="shared" si="635"/>
        <v>0</v>
      </c>
      <c r="LB168" s="45">
        <f t="shared" si="635"/>
        <v>0</v>
      </c>
      <c r="LC168" s="45">
        <f t="shared" si="635"/>
        <v>0</v>
      </c>
      <c r="LD168" s="45">
        <f t="shared" si="635"/>
        <v>0</v>
      </c>
      <c r="LE168" s="45">
        <f t="shared" si="635"/>
        <v>0</v>
      </c>
      <c r="LF168" s="45">
        <f t="shared" si="635"/>
        <v>0</v>
      </c>
      <c r="LG168" s="45">
        <f t="shared" si="635"/>
        <v>0</v>
      </c>
      <c r="LH168" s="45">
        <f t="shared" si="635"/>
        <v>0</v>
      </c>
      <c r="LI168" s="45">
        <f t="shared" si="635"/>
        <v>0</v>
      </c>
      <c r="LJ168" s="45">
        <f t="shared" si="635"/>
        <v>0</v>
      </c>
      <c r="LK168" s="45">
        <f t="shared" si="635"/>
        <v>0</v>
      </c>
      <c r="LL168" s="45">
        <f t="shared" si="635"/>
        <v>0</v>
      </c>
      <c r="LM168" s="45">
        <f t="shared" si="635"/>
        <v>0</v>
      </c>
      <c r="LN168" s="45">
        <f t="shared" si="635"/>
        <v>0</v>
      </c>
      <c r="LO168" s="45">
        <f t="shared" si="635"/>
        <v>0</v>
      </c>
      <c r="LP168" s="45">
        <f t="shared" si="635"/>
        <v>0</v>
      </c>
      <c r="LQ168" s="45">
        <f t="shared" si="635"/>
        <v>0</v>
      </c>
      <c r="LR168" s="45">
        <f t="shared" si="635"/>
        <v>0</v>
      </c>
      <c r="LS168" s="45">
        <f t="shared" si="635"/>
        <v>0</v>
      </c>
      <c r="LT168" s="45">
        <f t="shared" si="635"/>
        <v>0</v>
      </c>
      <c r="LU168" s="45"/>
      <c r="LV168" s="45"/>
      <c r="LW168" s="45"/>
      <c r="LX168" s="45"/>
      <c r="LY168" s="45"/>
      <c r="LZ168" s="45"/>
      <c r="MA168" s="45"/>
      <c r="MB168" s="45"/>
      <c r="MC168" s="45"/>
      <c r="MD168" s="45"/>
      <c r="ME168" s="45"/>
      <c r="MF168" s="45"/>
      <c r="MG168" s="45"/>
      <c r="MH168" s="45"/>
      <c r="MI168" s="45"/>
      <c r="MJ168" s="45"/>
      <c r="MK168" s="45"/>
      <c r="ML168" s="45"/>
      <c r="MM168" s="45"/>
      <c r="MN168" s="45"/>
      <c r="MO168" s="45"/>
      <c r="MP168" s="45"/>
      <c r="MQ168" s="45"/>
      <c r="MR168" s="45"/>
      <c r="MS168" s="45"/>
      <c r="MT168" s="45"/>
      <c r="MU168" s="45"/>
      <c r="MV168" s="45"/>
      <c r="MW168" s="45"/>
      <c r="MX168" s="45"/>
      <c r="MY168" s="45"/>
      <c r="MZ168" s="45"/>
      <c r="NA168" s="45"/>
      <c r="NB168" s="45"/>
      <c r="NC168" s="45"/>
      <c r="ND168" s="45"/>
      <c r="NE168" s="45"/>
      <c r="NF168" s="45"/>
      <c r="NG168" s="45"/>
      <c r="NH168" s="45"/>
      <c r="NI168" s="45"/>
      <c r="NJ168" s="45"/>
      <c r="NK168" s="45"/>
      <c r="NL168" s="45"/>
      <c r="NM168" s="45"/>
      <c r="NN168" s="45"/>
      <c r="NO168" s="45"/>
      <c r="NP168" s="45"/>
      <c r="NQ168" s="45"/>
      <c r="NR168" s="45"/>
      <c r="NS168" s="45"/>
      <c r="NT168" s="45"/>
      <c r="NU168" s="45"/>
      <c r="NV168" s="45"/>
      <c r="NW168" s="45"/>
      <c r="NX168" s="45"/>
      <c r="NY168" s="45"/>
      <c r="NZ168" s="45"/>
      <c r="OA168" s="45"/>
      <c r="OB168" s="45"/>
      <c r="OC168" s="45"/>
      <c r="OD168" s="45"/>
      <c r="OE168" s="45"/>
      <c r="OF168" s="45"/>
      <c r="OG168" s="45"/>
      <c r="OH168" s="45"/>
      <c r="OI168" s="45"/>
      <c r="OJ168" s="45"/>
      <c r="OK168" s="45"/>
      <c r="OL168" s="45"/>
      <c r="OM168" s="45"/>
      <c r="ON168" s="45"/>
      <c r="OO168" s="45"/>
      <c r="OP168" s="45"/>
      <c r="OQ168" s="45"/>
      <c r="OR168" s="45"/>
      <c r="OS168" s="45"/>
      <c r="OT168" s="45"/>
      <c r="OU168" s="45"/>
      <c r="OV168" s="45"/>
      <c r="OW168" s="45"/>
      <c r="OX168" s="45"/>
      <c r="OY168" s="45"/>
      <c r="OZ168" s="45"/>
      <c r="PA168" s="45"/>
      <c r="PB168" s="45"/>
      <c r="PC168" s="45"/>
      <c r="PD168" s="45"/>
      <c r="PE168" s="45"/>
      <c r="PF168" s="45"/>
      <c r="PG168" s="45"/>
      <c r="PH168" s="45"/>
      <c r="PI168" s="45"/>
      <c r="PJ168" s="45"/>
      <c r="PK168" s="45"/>
      <c r="PL168" s="45"/>
      <c r="PM168" s="45"/>
      <c r="PN168" s="45"/>
      <c r="PO168" s="45"/>
      <c r="PP168" s="45"/>
      <c r="PQ168" s="45"/>
      <c r="PR168" s="45"/>
      <c r="PS168" s="45"/>
      <c r="PT168" s="45"/>
      <c r="PU168" s="45"/>
      <c r="PV168" s="45"/>
      <c r="PW168" s="45"/>
      <c r="PX168" s="45"/>
      <c r="PY168" s="45"/>
      <c r="PZ168" s="45"/>
      <c r="QA168" s="45"/>
      <c r="QB168" s="45"/>
      <c r="QC168" s="45"/>
      <c r="QD168" s="45"/>
      <c r="QE168" s="45"/>
      <c r="QF168" s="45"/>
      <c r="QG168" s="45"/>
      <c r="QH168" s="45"/>
      <c r="QI168" s="45"/>
      <c r="QJ168" s="45"/>
      <c r="QK168" s="45"/>
      <c r="QL168" s="45"/>
      <c r="QM168" s="45"/>
      <c r="QN168" s="45"/>
      <c r="QO168" s="45"/>
      <c r="QP168" s="45"/>
      <c r="QQ168" s="45"/>
      <c r="QR168" s="45"/>
      <c r="QS168" s="45"/>
      <c r="QT168" s="45"/>
      <c r="QU168" s="45"/>
    </row>
    <row r="169" spans="1:463" outlineLevel="1">
      <c r="C169" s="97" t="s">
        <v>382</v>
      </c>
      <c r="D169" s="37"/>
      <c r="E169" s="43" t="s">
        <v>95</v>
      </c>
      <c r="F169" s="37"/>
      <c r="G169" s="37"/>
      <c r="H169" s="73">
        <f>SUM(I169:QJ169)</f>
        <v>3792499.9999999977</v>
      </c>
      <c r="I169" s="38">
        <f t="shared" ref="I169:R169" si="636">I151</f>
        <v>0</v>
      </c>
      <c r="J169" s="38">
        <f t="shared" si="636"/>
        <v>0</v>
      </c>
      <c r="K169" s="38">
        <f t="shared" si="636"/>
        <v>0</v>
      </c>
      <c r="L169" s="38">
        <f t="shared" si="636"/>
        <v>0</v>
      </c>
      <c r="M169" s="38">
        <f t="shared" si="636"/>
        <v>0</v>
      </c>
      <c r="N169" s="38">
        <f t="shared" si="636"/>
        <v>0</v>
      </c>
      <c r="O169" s="38">
        <f t="shared" si="636"/>
        <v>0</v>
      </c>
      <c r="P169" s="38">
        <f t="shared" si="636"/>
        <v>0</v>
      </c>
      <c r="Q169" s="38">
        <f t="shared" si="636"/>
        <v>0</v>
      </c>
      <c r="R169" s="38">
        <f t="shared" si="636"/>
        <v>0</v>
      </c>
      <c r="S169" s="38">
        <v>0</v>
      </c>
      <c r="T169" s="38">
        <v>0</v>
      </c>
      <c r="U169" s="38">
        <v>0</v>
      </c>
      <c r="V169" s="38">
        <v>0</v>
      </c>
      <c r="W169" s="38">
        <v>0</v>
      </c>
      <c r="X169" s="38">
        <v>0</v>
      </c>
      <c r="Y169" s="38">
        <v>0</v>
      </c>
      <c r="Z169" s="38">
        <v>0</v>
      </c>
      <c r="AA169" s="38">
        <v>0</v>
      </c>
      <c r="AB169" s="38">
        <v>0</v>
      </c>
      <c r="AC169" s="38">
        <v>0</v>
      </c>
      <c r="AD169" s="38">
        <f t="shared" ref="AD169:AF169" si="637">AD170-AD168</f>
        <v>0</v>
      </c>
      <c r="AE169" s="38">
        <f t="shared" si="637"/>
        <v>0</v>
      </c>
      <c r="AF169" s="38">
        <f t="shared" si="637"/>
        <v>0</v>
      </c>
      <c r="AG169" s="38">
        <v>0</v>
      </c>
      <c r="AH169" s="38">
        <v>0</v>
      </c>
      <c r="AI169" s="38">
        <v>0</v>
      </c>
      <c r="AJ169" s="38">
        <f t="shared" ref="AJ169:AM169" si="638">AJ170-AJ168</f>
        <v>14918.235189211089</v>
      </c>
      <c r="AK169" s="38">
        <v>0</v>
      </c>
      <c r="AL169" s="38">
        <v>0</v>
      </c>
      <c r="AM169" s="38">
        <f t="shared" si="638"/>
        <v>15757.145558679375</v>
      </c>
      <c r="AN169" s="38">
        <v>0</v>
      </c>
      <c r="AO169" s="38">
        <v>0</v>
      </c>
      <c r="AP169" s="38">
        <f t="shared" ref="AP169" si="639">AP170-AP168</f>
        <v>16234.602826252929</v>
      </c>
      <c r="AQ169" s="38">
        <v>0</v>
      </c>
      <c r="AR169" s="38">
        <v>0</v>
      </c>
      <c r="AS169" s="38">
        <f t="shared" ref="AS169" si="640">AS170-AS168</f>
        <v>16726.52752649122</v>
      </c>
      <c r="AT169" s="38">
        <v>0</v>
      </c>
      <c r="AU169" s="38">
        <v>0</v>
      </c>
      <c r="AV169" s="38">
        <f t="shared" ref="AV169" si="641">AV170-AV168</f>
        <v>17233.358037071434</v>
      </c>
      <c r="AW169" s="38">
        <v>0</v>
      </c>
      <c r="AX169" s="38">
        <v>0</v>
      </c>
      <c r="AY169" s="38">
        <f t="shared" ref="AY169" si="642">AY170-AY168</f>
        <v>17755.546018952722</v>
      </c>
      <c r="AZ169" s="38">
        <v>0</v>
      </c>
      <c r="BA169" s="38">
        <v>0</v>
      </c>
      <c r="BB169" s="38">
        <f t="shared" ref="BB169" si="643">BB170-BB168</f>
        <v>18293.556818872996</v>
      </c>
      <c r="BC169" s="38">
        <v>0</v>
      </c>
      <c r="BD169" s="38">
        <v>0</v>
      </c>
      <c r="BE169" s="38">
        <f t="shared" ref="BE169" si="644">BE170-BE168</f>
        <v>18847.869884041676</v>
      </c>
      <c r="BF169" s="38">
        <v>0</v>
      </c>
      <c r="BG169" s="38">
        <v>0</v>
      </c>
      <c r="BH169" s="38">
        <f t="shared" ref="BH169" si="645">BH170-BH168</f>
        <v>19418.979189398015</v>
      </c>
      <c r="BI169" s="38">
        <v>0</v>
      </c>
      <c r="BJ169" s="38">
        <v>0</v>
      </c>
      <c r="BK169" s="38">
        <f t="shared" ref="BK169" si="646">BK170-BK168</f>
        <v>20007.39367781597</v>
      </c>
      <c r="BL169" s="38">
        <v>0</v>
      </c>
      <c r="BM169" s="38">
        <v>0</v>
      </c>
      <c r="BN169" s="38">
        <f t="shared" ref="BN169" si="647">BN170-BN168</f>
        <v>20613.637713647462</v>
      </c>
      <c r="BO169" s="38">
        <v>0</v>
      </c>
      <c r="BP169" s="38">
        <v>0</v>
      </c>
      <c r="BQ169" s="38">
        <f t="shared" ref="BQ169" si="648">BQ170-BQ168</f>
        <v>21238.251550008703</v>
      </c>
      <c r="BR169" s="38">
        <v>0</v>
      </c>
      <c r="BS169" s="38">
        <v>0</v>
      </c>
      <c r="BT169" s="38">
        <f t="shared" ref="BT169" si="649">BT170-BT168</f>
        <v>21881.791810225521</v>
      </c>
      <c r="BU169" s="38">
        <v>0</v>
      </c>
      <c r="BV169" s="38">
        <v>0</v>
      </c>
      <c r="BW169" s="38">
        <f t="shared" ref="BW169" si="650">BW170-BW168</f>
        <v>22544.831983867174</v>
      </c>
      <c r="BX169" s="38">
        <v>0</v>
      </c>
      <c r="BY169" s="38">
        <v>0</v>
      </c>
      <c r="BZ169" s="38">
        <f t="shared" ref="BZ169" si="651">BZ170-BZ168</f>
        <v>23227.962937810313</v>
      </c>
      <c r="CA169" s="38">
        <v>0</v>
      </c>
      <c r="CB169" s="38">
        <v>0</v>
      </c>
      <c r="CC169" s="38">
        <f t="shared" ref="CC169" si="652">CC170-CC168</f>
        <v>23931.793442788927</v>
      </c>
      <c r="CD169" s="38">
        <v>0</v>
      </c>
      <c r="CE169" s="38">
        <v>0</v>
      </c>
      <c r="CF169" s="38">
        <f t="shared" ref="CF169" si="653">CF170-CF168</f>
        <v>24656.950715898871</v>
      </c>
      <c r="CG169" s="38">
        <v>0</v>
      </c>
      <c r="CH169" s="38">
        <v>0</v>
      </c>
      <c r="CI169" s="38">
        <f t="shared" ref="CI169" si="654">CI170-CI168</f>
        <v>25404.080979541308</v>
      </c>
      <c r="CJ169" s="38">
        <v>0</v>
      </c>
      <c r="CK169" s="38">
        <v>0</v>
      </c>
      <c r="CL169" s="38">
        <f t="shared" ref="CL169" si="655">CL170-CL168</f>
        <v>26173.8500373024</v>
      </c>
      <c r="CM169" s="38">
        <v>0</v>
      </c>
      <c r="CN169" s="38">
        <v>0</v>
      </c>
      <c r="CO169" s="38">
        <f t="shared" ref="CO169" si="656">CO170-CO168</f>
        <v>26966.943867282695</v>
      </c>
      <c r="CP169" s="38">
        <v>0</v>
      </c>
      <c r="CQ169" s="38">
        <v>0</v>
      </c>
      <c r="CR169" s="38">
        <f t="shared" ref="CR169" si="657">CR170-CR168</f>
        <v>27784.069233405229</v>
      </c>
      <c r="CS169" s="38">
        <v>0</v>
      </c>
      <c r="CT169" s="38">
        <v>0</v>
      </c>
      <c r="CU169" s="38">
        <f t="shared" ref="CU169" si="658">CU170-CU168</f>
        <v>28625.95431524665</v>
      </c>
      <c r="CV169" s="38">
        <v>0</v>
      </c>
      <c r="CW169" s="38">
        <v>0</v>
      </c>
      <c r="CX169" s="38">
        <f t="shared" ref="CX169" si="659">CX170-CX168</f>
        <v>29493.349356952938</v>
      </c>
      <c r="CY169" s="38">
        <v>0</v>
      </c>
      <c r="CZ169" s="38">
        <v>0</v>
      </c>
      <c r="DA169" s="38">
        <f t="shared" ref="DA169" si="660">DA170-DA168</f>
        <v>30387.027335817969</v>
      </c>
      <c r="DB169" s="38">
        <v>0</v>
      </c>
      <c r="DC169" s="38">
        <v>0</v>
      </c>
      <c r="DD169" s="38">
        <f t="shared" ref="DD169" si="661">DD170-DD168</f>
        <v>31307.784651120586</v>
      </c>
      <c r="DE169" s="38">
        <v>0</v>
      </c>
      <c r="DF169" s="38">
        <v>0</v>
      </c>
      <c r="DG169" s="38">
        <f t="shared" ref="DG169" si="662">DG170-DG168</f>
        <v>32256.441833834193</v>
      </c>
      <c r="DH169" s="38">
        <v>0</v>
      </c>
      <c r="DI169" s="38">
        <v>0</v>
      </c>
      <c r="DJ169" s="38">
        <f t="shared" ref="DJ169" si="663">DJ170-DJ168</f>
        <v>33233.844277841199</v>
      </c>
      <c r="DK169" s="38">
        <v>0</v>
      </c>
      <c r="DL169" s="38">
        <v>0</v>
      </c>
      <c r="DM169" s="38">
        <f t="shared" ref="DM169" si="664">DM170-DM168</f>
        <v>34240.862993304065</v>
      </c>
      <c r="DN169" s="38">
        <v>0</v>
      </c>
      <c r="DO169" s="38">
        <v>0</v>
      </c>
      <c r="DP169" s="38">
        <f t="shared" ref="DP169" si="665">DP170-DP168</f>
        <v>35278.395382864168</v>
      </c>
      <c r="DQ169" s="38">
        <v>0</v>
      </c>
      <c r="DR169" s="38">
        <v>0</v>
      </c>
      <c r="DS169" s="38">
        <f t="shared" ref="DS169" si="666">DS170-DS168</f>
        <v>36347.366041360336</v>
      </c>
      <c r="DT169" s="38">
        <v>0</v>
      </c>
      <c r="DU169" s="38">
        <v>0</v>
      </c>
      <c r="DV169" s="38">
        <f t="shared" ref="DV169" si="667">DV170-DV168</f>
        <v>37448.727579779603</v>
      </c>
      <c r="DW169" s="38">
        <v>0</v>
      </c>
      <c r="DX169" s="38">
        <v>0</v>
      </c>
      <c r="DY169" s="38">
        <f t="shared" ref="DY169" si="668">DY170-DY168</f>
        <v>38583.461474174503</v>
      </c>
      <c r="DZ169" s="38">
        <v>0</v>
      </c>
      <c r="EA169" s="38">
        <v>0</v>
      </c>
      <c r="EB169" s="38">
        <f t="shared" ref="EB169" si="669">EB170-EB168</f>
        <v>39752.578940303458</v>
      </c>
      <c r="EC169" s="38">
        <v>0</v>
      </c>
      <c r="ED169" s="38">
        <v>0</v>
      </c>
      <c r="EE169" s="38">
        <f t="shared" ref="EE169" si="670">EE170-EE168</f>
        <v>40957.121834773599</v>
      </c>
      <c r="EF169" s="38">
        <v>0</v>
      </c>
      <c r="EG169" s="38">
        <v>0</v>
      </c>
      <c r="EH169" s="38">
        <f t="shared" ref="EH169" si="671">EH170-EH168</f>
        <v>42198.163583489062</v>
      </c>
      <c r="EI169" s="38">
        <v>0</v>
      </c>
      <c r="EJ169" s="38">
        <v>0</v>
      </c>
      <c r="EK169" s="38">
        <f t="shared" ref="EK169" si="672">EK170-EK168</f>
        <v>43476.81013823238</v>
      </c>
      <c r="EL169" s="38">
        <v>0</v>
      </c>
      <c r="EM169" s="38">
        <v>0</v>
      </c>
      <c r="EN169" s="38">
        <f t="shared" ref="EN169" si="673">EN170-EN168</f>
        <v>44794.200962230956</v>
      </c>
      <c r="EO169" s="38">
        <v>0</v>
      </c>
      <c r="EP169" s="38">
        <v>0</v>
      </c>
      <c r="EQ169" s="38">
        <f t="shared" ref="EQ169" si="674">EQ170-EQ168</f>
        <v>46151.510045587522</v>
      </c>
      <c r="ER169" s="38">
        <v>0</v>
      </c>
      <c r="ES169" s="38">
        <v>0</v>
      </c>
      <c r="ET169" s="38">
        <f t="shared" ref="ET169" si="675">ET170-ET168</f>
        <v>47549.946951478865</v>
      </c>
      <c r="EU169" s="38">
        <v>0</v>
      </c>
      <c r="EV169" s="38">
        <v>0</v>
      </c>
      <c r="EW169" s="38">
        <f t="shared" ref="EW169" si="676">EW170-EW168</f>
        <v>48990.757894055627</v>
      </c>
      <c r="EX169" s="38">
        <v>0</v>
      </c>
      <c r="EY169" s="38">
        <v>0</v>
      </c>
      <c r="EZ169" s="38">
        <f t="shared" ref="EZ169" si="677">EZ170-EZ168</f>
        <v>50475.226849003404</v>
      </c>
      <c r="FA169" s="38">
        <v>0</v>
      </c>
      <c r="FB169" s="38">
        <v>0</v>
      </c>
      <c r="FC169" s="38">
        <f t="shared" ref="FC169" si="678">FC170-FC168</f>
        <v>52004.676697755043</v>
      </c>
      <c r="FD169" s="38">
        <v>0</v>
      </c>
      <c r="FE169" s="38">
        <v>0</v>
      </c>
      <c r="FF169" s="38">
        <f t="shared" ref="FF169" si="679">FF170-FF168</f>
        <v>53580.47040637373</v>
      </c>
      <c r="FG169" s="38">
        <v>0</v>
      </c>
      <c r="FH169" s="38">
        <v>0</v>
      </c>
      <c r="FI169" s="38">
        <f t="shared" ref="FI169" si="680">FI170-FI168</f>
        <v>55204.012240157259</v>
      </c>
      <c r="FJ169" s="38">
        <v>0</v>
      </c>
      <c r="FK169" s="38">
        <v>0</v>
      </c>
      <c r="FL169" s="38">
        <f t="shared" ref="FL169" si="681">FL170-FL168</f>
        <v>56876.749015046269</v>
      </c>
      <c r="FM169" s="38">
        <v>0</v>
      </c>
      <c r="FN169" s="38">
        <v>0</v>
      </c>
      <c r="FO169" s="38">
        <f t="shared" ref="FO169" si="682">FO170-FO168</f>
        <v>58600.171386951173</v>
      </c>
      <c r="FP169" s="38">
        <v>0</v>
      </c>
      <c r="FQ169" s="38">
        <v>0</v>
      </c>
      <c r="FR169" s="38">
        <f t="shared" ref="FR169" si="683">FR170-FR168</f>
        <v>60375.815180147183</v>
      </c>
      <c r="FS169" s="38">
        <v>0</v>
      </c>
      <c r="FT169" s="38">
        <v>0</v>
      </c>
      <c r="FU169" s="38">
        <f t="shared" ref="FU169" si="684">FU170-FU168</f>
        <v>62205.262755920819</v>
      </c>
      <c r="FV169" s="38">
        <v>0</v>
      </c>
      <c r="FW169" s="38">
        <v>0</v>
      </c>
      <c r="FX169" s="38">
        <f t="shared" ref="FX169" si="685">FX170-FX168</f>
        <v>64090.144422687983</v>
      </c>
      <c r="FY169" s="38">
        <v>0</v>
      </c>
      <c r="FZ169" s="38">
        <v>0</v>
      </c>
      <c r="GA169" s="38">
        <f t="shared" ref="GA169" si="686">GA170-GA168</f>
        <v>66032.13988883984</v>
      </c>
      <c r="GB169" s="38">
        <v>0</v>
      </c>
      <c r="GC169" s="38">
        <v>0</v>
      </c>
      <c r="GD169" s="38">
        <f t="shared" ref="GD169" si="687">GD170-GD168</f>
        <v>68032.979759611582</v>
      </c>
      <c r="GE169" s="38">
        <v>0</v>
      </c>
      <c r="GF169" s="38">
        <v>0</v>
      </c>
      <c r="GG169" s="38">
        <f t="shared" ref="GG169" si="688">GG170-GG168</f>
        <v>70094.447079307574</v>
      </c>
      <c r="GH169" s="38">
        <v>0</v>
      </c>
      <c r="GI169" s="38">
        <v>0</v>
      </c>
      <c r="GJ169" s="38">
        <f t="shared" ref="GJ169" si="689">GJ170-GJ168</f>
        <v>72218.378920257674</v>
      </c>
      <c r="GK169" s="38">
        <v>0</v>
      </c>
      <c r="GL169" s="38">
        <v>0</v>
      </c>
      <c r="GM169" s="38">
        <f t="shared" ref="GM169" si="690">GM170-GM168</f>
        <v>74406.668019920398</v>
      </c>
      <c r="GN169" s="38">
        <v>0</v>
      </c>
      <c r="GO169" s="38">
        <v>0</v>
      </c>
      <c r="GP169" s="38">
        <f t="shared" ref="GP169" si="691">GP170-GP168</f>
        <v>76661.264467592016</v>
      </c>
      <c r="GQ169" s="38">
        <v>0</v>
      </c>
      <c r="GR169" s="38">
        <v>0</v>
      </c>
      <c r="GS169" s="38">
        <f t="shared" ref="GS169" si="692">GS170-GS168</f>
        <v>78984.177442224522</v>
      </c>
      <c r="GT169" s="38">
        <v>0</v>
      </c>
      <c r="GU169" s="38">
        <v>0</v>
      </c>
      <c r="GV169" s="38">
        <f t="shared" ref="GV169" si="693">GV170-GV168</f>
        <v>81377.47700290136</v>
      </c>
      <c r="GW169" s="38">
        <v>0</v>
      </c>
      <c r="GX169" s="38">
        <v>0</v>
      </c>
      <c r="GY169" s="38">
        <f t="shared" ref="GY169" si="694">GY170-GY168</f>
        <v>83843.295933566274</v>
      </c>
      <c r="GZ169" s="38">
        <v>0</v>
      </c>
      <c r="HA169" s="38">
        <v>0</v>
      </c>
      <c r="HB169" s="38">
        <f t="shared" ref="HB169" si="695">HB170-HB168</f>
        <v>86383.831643649261</v>
      </c>
      <c r="HC169" s="38">
        <v>0</v>
      </c>
      <c r="HD169" s="38">
        <v>0</v>
      </c>
      <c r="HE169" s="38">
        <f t="shared" ref="HE169" si="696">HE170-HE168</f>
        <v>89001.348126283468</v>
      </c>
      <c r="HF169" s="38">
        <v>0</v>
      </c>
      <c r="HG169" s="38">
        <v>0</v>
      </c>
      <c r="HH169" s="38">
        <f t="shared" ref="HH169" si="697">HH170-HH168</f>
        <v>91698.177975857994</v>
      </c>
      <c r="HI169" s="38">
        <v>0</v>
      </c>
      <c r="HJ169" s="38">
        <v>0</v>
      </c>
      <c r="HK169" s="38">
        <f t="shared" ref="HK169" si="698">HK170-HK168</f>
        <v>94476.724466704472</v>
      </c>
      <c r="HL169" s="38">
        <v>0</v>
      </c>
      <c r="HM169" s="38">
        <v>0</v>
      </c>
      <c r="HN169" s="38">
        <f t="shared" ref="HN169" si="699">HN170-HN168</f>
        <v>97339.463694770078</v>
      </c>
      <c r="HO169" s="38">
        <v>0</v>
      </c>
      <c r="HP169" s="38">
        <v>0</v>
      </c>
      <c r="HQ169" s="38">
        <f t="shared" ref="HQ169" si="700">HQ170-HQ168</f>
        <v>100288.9467841853</v>
      </c>
      <c r="HR169" s="38">
        <v>0</v>
      </c>
      <c r="HS169" s="38">
        <v>0</v>
      </c>
      <c r="HT169" s="38">
        <f t="shared" ref="HT169" si="701">HT170-HT168</f>
        <v>103327.80216069291</v>
      </c>
      <c r="HU169" s="38">
        <v>0</v>
      </c>
      <c r="HV169" s="38">
        <v>0</v>
      </c>
      <c r="HW169" s="38">
        <f t="shared" ref="HW169" si="702">HW170-HW168</f>
        <v>106458.73789396406</v>
      </c>
      <c r="HX169" s="38">
        <v>0</v>
      </c>
      <c r="HY169" s="38">
        <v>0</v>
      </c>
      <c r="HZ169" s="38">
        <f t="shared" ref="HZ169" si="703">HZ170-HZ168</f>
        <v>109684.54411088907</v>
      </c>
      <c r="IA169" s="38">
        <v>0</v>
      </c>
      <c r="IB169" s="38">
        <v>0</v>
      </c>
      <c r="IC169" s="38">
        <f t="shared" ref="IC169" si="704">IC170-IC168</f>
        <v>113008.09548199312</v>
      </c>
      <c r="ID169" s="38">
        <v>0</v>
      </c>
      <c r="IE169" s="38">
        <v>0</v>
      </c>
      <c r="IF169" s="38">
        <f t="shared" ref="IF169" si="705">IF170-IF168</f>
        <v>116432.35378319299</v>
      </c>
      <c r="IG169" s="38">
        <v>0</v>
      </c>
      <c r="IH169" s="38">
        <v>0</v>
      </c>
      <c r="II169" s="38">
        <f t="shared" ref="II169" si="706">II170-II168</f>
        <v>119960.37053517753</v>
      </c>
      <c r="IJ169" s="38">
        <v>0</v>
      </c>
      <c r="IK169" s="38">
        <v>0</v>
      </c>
      <c r="IL169" s="38">
        <f t="shared" ref="IL169" si="707">IL170-IL168</f>
        <v>123595.28972276393</v>
      </c>
      <c r="IM169" s="38">
        <v>0</v>
      </c>
      <c r="IN169" s="38">
        <v>0</v>
      </c>
      <c r="IO169" s="38">
        <f t="shared" ref="IO169" si="708">IO170-IO168</f>
        <v>127340.35059665341</v>
      </c>
      <c r="IP169" s="38">
        <v>0</v>
      </c>
      <c r="IQ169" s="38">
        <v>0</v>
      </c>
      <c r="IR169" s="38">
        <f t="shared" ref="IR169" si="709">IR170-IR168</f>
        <v>131198.8905600826</v>
      </c>
      <c r="IS169" s="38">
        <v>0</v>
      </c>
      <c r="IT169" s="38">
        <v>0</v>
      </c>
      <c r="IU169" s="38">
        <f t="shared" ref="IU169" si="710">IU170-IU168</f>
        <v>135174.34814294367</v>
      </c>
      <c r="IV169" s="38">
        <v>0</v>
      </c>
      <c r="IW169" s="38">
        <v>0</v>
      </c>
      <c r="IX169" s="38">
        <f t="shared" ref="IX169" si="711">IX170-IX168</f>
        <v>139270.266066023</v>
      </c>
      <c r="IY169" s="38">
        <v>0</v>
      </c>
      <c r="IZ169" s="38">
        <v>0</v>
      </c>
      <c r="JA169" s="38">
        <f t="shared" ref="JA169" si="712">JA170-JA168</f>
        <v>143490.29439808955</v>
      </c>
      <c r="JB169" s="38">
        <v>0</v>
      </c>
      <c r="JC169" s="38">
        <v>0</v>
      </c>
      <c r="JD169" s="38">
        <f t="shared" ref="JD169" si="713">JD170-JD168</f>
        <v>147838.19380864606</v>
      </c>
      <c r="JE169" s="38">
        <v>0</v>
      </c>
      <c r="JF169" s="38">
        <v>0</v>
      </c>
      <c r="JG169" s="38">
        <f t="shared" ref="JG169" si="714">JG170-JG168</f>
        <v>152317.83891924185</v>
      </c>
      <c r="JH169" s="38">
        <v>0</v>
      </c>
      <c r="JI169" s="38">
        <v>0</v>
      </c>
      <c r="JJ169" s="38">
        <f t="shared" ref="JJ169" si="715">JJ170-JJ168</f>
        <v>156933.22175633381</v>
      </c>
      <c r="JK169" s="38">
        <v>0</v>
      </c>
      <c r="JL169" s="38">
        <v>0</v>
      </c>
      <c r="JM169" s="38">
        <f t="shared" ref="JM169" si="716">JM170-JM168</f>
        <v>161688.45530877248</v>
      </c>
      <c r="JN169" s="38">
        <v>0</v>
      </c>
      <c r="JO169" s="38">
        <v>0</v>
      </c>
      <c r="JP169" s="38">
        <f t="shared" ref="JP169" si="717">JP170-JP168</f>
        <v>166587.7771930836</v>
      </c>
      <c r="JQ169" s="38">
        <v>0</v>
      </c>
      <c r="JR169" s="38">
        <v>0</v>
      </c>
      <c r="JS169" s="38">
        <f t="shared" ref="JS169" si="718">JS170-JS168</f>
        <v>171635.5534298112</v>
      </c>
      <c r="JT169" s="38">
        <v>0</v>
      </c>
      <c r="JU169" s="38">
        <v>0</v>
      </c>
      <c r="JV169" s="38">
        <f t="shared" ref="JV169" si="719">JV170-JV168</f>
        <v>176836.28233428794</v>
      </c>
      <c r="JW169" s="38">
        <v>0</v>
      </c>
      <c r="JX169" s="38">
        <v>0</v>
      </c>
      <c r="JY169" s="38">
        <f t="shared" ref="JY169" si="720">JY170-JY168</f>
        <v>182194.5985252992</v>
      </c>
      <c r="JZ169" s="38">
        <v>0</v>
      </c>
      <c r="KA169" s="38">
        <v>0</v>
      </c>
      <c r="KB169" s="38">
        <f t="shared" ref="KB169" si="721">KB170-KB168</f>
        <v>187715.27705521428</v>
      </c>
      <c r="KC169" s="38">
        <v>0</v>
      </c>
      <c r="KD169" s="38">
        <v>0</v>
      </c>
      <c r="KE169" s="38">
        <f t="shared" ref="KE169" si="722">KE170-KE168</f>
        <v>193403.23766526434</v>
      </c>
      <c r="KF169" s="38">
        <v>0</v>
      </c>
      <c r="KG169" s="38">
        <v>0</v>
      </c>
      <c r="KH169" s="38">
        <f t="shared" ref="KH169" si="723">KH170-KH168</f>
        <v>199263.5491697595</v>
      </c>
      <c r="KI169" s="38">
        <v>0</v>
      </c>
      <c r="KJ169" s="38">
        <v>0</v>
      </c>
      <c r="KK169" s="38">
        <f t="shared" ref="KK169" si="724">KK170-KK168</f>
        <v>205301.43397315239</v>
      </c>
      <c r="KL169" s="38">
        <v>0</v>
      </c>
      <c r="KM169" s="38">
        <v>0</v>
      </c>
      <c r="KN169" s="38">
        <f t="shared" ref="KN169" si="725">KN170-KN168</f>
        <v>211522.27272397286</v>
      </c>
      <c r="KO169" s="38">
        <v>0</v>
      </c>
      <c r="KP169" s="38">
        <v>0</v>
      </c>
      <c r="KQ169" s="38">
        <f t="shared" ref="KQ169" si="726">KQ170-KQ168</f>
        <v>217931.60910978197</v>
      </c>
      <c r="KR169" s="38">
        <v>0</v>
      </c>
      <c r="KS169" s="38">
        <v>0</v>
      </c>
      <c r="KT169" s="38">
        <f t="shared" ref="KT169" si="727">KT170-KT168</f>
        <v>-3112554.179175816</v>
      </c>
      <c r="KU169" s="38">
        <f t="shared" ref="KU169:LT169" si="728">KU170-KU168</f>
        <v>0</v>
      </c>
      <c r="KV169" s="38">
        <f t="shared" si="728"/>
        <v>0</v>
      </c>
      <c r="KW169" s="38">
        <f t="shared" si="728"/>
        <v>0</v>
      </c>
      <c r="KX169" s="38">
        <f t="shared" si="728"/>
        <v>0</v>
      </c>
      <c r="KY169" s="38">
        <f t="shared" si="728"/>
        <v>0</v>
      </c>
      <c r="KZ169" s="38">
        <f t="shared" si="728"/>
        <v>0</v>
      </c>
      <c r="LA169" s="38">
        <f t="shared" si="728"/>
        <v>0</v>
      </c>
      <c r="LB169" s="38">
        <f t="shared" si="728"/>
        <v>0</v>
      </c>
      <c r="LC169" s="38">
        <f t="shared" si="728"/>
        <v>0</v>
      </c>
      <c r="LD169" s="38">
        <f t="shared" si="728"/>
        <v>0</v>
      </c>
      <c r="LE169" s="38">
        <f t="shared" si="728"/>
        <v>0</v>
      </c>
      <c r="LF169" s="38">
        <f t="shared" si="728"/>
        <v>0</v>
      </c>
      <c r="LG169" s="38">
        <f t="shared" si="728"/>
        <v>0</v>
      </c>
      <c r="LH169" s="38">
        <f t="shared" si="728"/>
        <v>0</v>
      </c>
      <c r="LI169" s="38">
        <f t="shared" si="728"/>
        <v>0</v>
      </c>
      <c r="LJ169" s="38">
        <f t="shared" si="728"/>
        <v>0</v>
      </c>
      <c r="LK169" s="38">
        <f t="shared" si="728"/>
        <v>0</v>
      </c>
      <c r="LL169" s="38">
        <f t="shared" si="728"/>
        <v>0</v>
      </c>
      <c r="LM169" s="38">
        <f t="shared" si="728"/>
        <v>0</v>
      </c>
      <c r="LN169" s="38">
        <f t="shared" si="728"/>
        <v>0</v>
      </c>
      <c r="LO169" s="38">
        <f t="shared" si="728"/>
        <v>0</v>
      </c>
      <c r="LP169" s="38">
        <f t="shared" si="728"/>
        <v>0</v>
      </c>
      <c r="LQ169" s="38">
        <f t="shared" si="728"/>
        <v>0</v>
      </c>
      <c r="LR169" s="38">
        <f t="shared" si="728"/>
        <v>0</v>
      </c>
      <c r="LS169" s="38">
        <f t="shared" si="728"/>
        <v>0</v>
      </c>
      <c r="LT169" s="38">
        <f t="shared" si="728"/>
        <v>0</v>
      </c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38"/>
      <c r="NM169" s="38"/>
      <c r="NN169" s="38"/>
      <c r="NO169" s="38"/>
      <c r="NP169" s="38"/>
      <c r="NQ169" s="38"/>
      <c r="NR169" s="38"/>
      <c r="NS169" s="38"/>
      <c r="NT169" s="38"/>
      <c r="NU169" s="38"/>
      <c r="NV169" s="38"/>
      <c r="NW169" s="38"/>
      <c r="NX169" s="38"/>
      <c r="NY169" s="38"/>
      <c r="NZ169" s="38"/>
      <c r="OA169" s="38"/>
      <c r="OB169" s="38"/>
      <c r="OC169" s="38"/>
      <c r="OD169" s="38"/>
      <c r="OE169" s="38"/>
      <c r="OF169" s="38"/>
      <c r="OG169" s="38"/>
      <c r="OH169" s="38"/>
      <c r="OI169" s="38"/>
      <c r="OJ169" s="38"/>
      <c r="OK169" s="38"/>
      <c r="OL169" s="38"/>
      <c r="OM169" s="38"/>
      <c r="ON169" s="38"/>
      <c r="OO169" s="38"/>
      <c r="OP169" s="38"/>
      <c r="OQ169" s="38"/>
      <c r="OR169" s="38"/>
      <c r="OS169" s="38"/>
      <c r="OT169" s="38"/>
      <c r="OU169" s="38"/>
      <c r="OV169" s="38"/>
      <c r="OW169" s="38"/>
      <c r="OX169" s="38"/>
      <c r="OY169" s="38"/>
      <c r="OZ169" s="38"/>
      <c r="PA169" s="38"/>
      <c r="PB169" s="38"/>
      <c r="PC169" s="38"/>
      <c r="PD169" s="38"/>
      <c r="PE169" s="38"/>
      <c r="PF169" s="38"/>
      <c r="PG169" s="38"/>
      <c r="PH169" s="38"/>
      <c r="PI169" s="38"/>
      <c r="PJ169" s="38"/>
      <c r="PK169" s="38"/>
      <c r="PL169" s="38"/>
      <c r="PM169" s="38"/>
      <c r="PN169" s="38"/>
      <c r="PO169" s="38"/>
      <c r="PP169" s="38"/>
      <c r="PQ169" s="38"/>
      <c r="PR169" s="38"/>
      <c r="PS169" s="38"/>
      <c r="PT169" s="38"/>
      <c r="PU169" s="38"/>
      <c r="PV169" s="38"/>
      <c r="PW169" s="38"/>
      <c r="PX169" s="38"/>
      <c r="PY169" s="38"/>
      <c r="PZ169" s="38"/>
      <c r="QA169" s="38"/>
      <c r="QB169" s="38"/>
      <c r="QC169" s="38"/>
      <c r="QD169" s="38"/>
      <c r="QE169" s="38"/>
      <c r="QF169" s="38"/>
      <c r="QG169" s="38"/>
      <c r="QH169" s="38"/>
      <c r="QI169" s="38"/>
      <c r="QJ169" s="38"/>
      <c r="QK169" s="38"/>
      <c r="QL169" s="38"/>
      <c r="QM169" s="38"/>
      <c r="QN169" s="38"/>
      <c r="QO169" s="38"/>
      <c r="QP169" s="38"/>
      <c r="QQ169" s="38"/>
      <c r="QR169" s="38"/>
      <c r="QS169" s="38"/>
      <c r="QT169" s="38"/>
      <c r="QU169" s="38"/>
    </row>
    <row r="170" spans="1:463" outlineLevel="1">
      <c r="C170" s="6" t="s">
        <v>380</v>
      </c>
      <c r="E170" s="50" t="s">
        <v>95</v>
      </c>
      <c r="H170" s="74">
        <f>SUM(I170:IU170)</f>
        <v>9675089.4379516281</v>
      </c>
      <c r="I170" s="54">
        <f t="shared" ref="I170:AA170" si="729">SUM(I168:I169)</f>
        <v>0</v>
      </c>
      <c r="J170" s="54">
        <f t="shared" si="729"/>
        <v>0</v>
      </c>
      <c r="K170" s="54">
        <f t="shared" si="729"/>
        <v>0</v>
      </c>
      <c r="L170" s="54">
        <f t="shared" si="729"/>
        <v>0</v>
      </c>
      <c r="M170" s="54">
        <f t="shared" si="729"/>
        <v>0</v>
      </c>
      <c r="N170" s="54">
        <f t="shared" si="729"/>
        <v>0</v>
      </c>
      <c r="O170" s="54">
        <f t="shared" si="729"/>
        <v>0</v>
      </c>
      <c r="P170" s="54">
        <f t="shared" si="729"/>
        <v>0</v>
      </c>
      <c r="Q170" s="54">
        <f t="shared" si="729"/>
        <v>0</v>
      </c>
      <c r="R170" s="54">
        <f t="shared" si="729"/>
        <v>0</v>
      </c>
      <c r="S170" s="54">
        <f t="shared" si="729"/>
        <v>0</v>
      </c>
      <c r="T170" s="54">
        <f t="shared" si="729"/>
        <v>0</v>
      </c>
      <c r="U170" s="54">
        <f t="shared" si="729"/>
        <v>0</v>
      </c>
      <c r="V170" s="54">
        <f t="shared" si="729"/>
        <v>0</v>
      </c>
      <c r="W170" s="54">
        <f t="shared" si="729"/>
        <v>0</v>
      </c>
      <c r="X170" s="54">
        <f t="shared" si="729"/>
        <v>0</v>
      </c>
      <c r="Y170" s="54">
        <f t="shared" si="729"/>
        <v>0</v>
      </c>
      <c r="Z170" s="54">
        <f t="shared" si="729"/>
        <v>0</v>
      </c>
      <c r="AA170" s="54">
        <f t="shared" si="729"/>
        <v>0</v>
      </c>
      <c r="AB170" s="54">
        <v>0</v>
      </c>
      <c r="AC170" s="54">
        <v>0</v>
      </c>
      <c r="AD170" s="54">
        <v>0</v>
      </c>
      <c r="AE170" s="54">
        <v>0</v>
      </c>
      <c r="AF170" s="54">
        <v>0</v>
      </c>
      <c r="AG170" s="54">
        <v>0</v>
      </c>
      <c r="AH170" s="54">
        <v>0</v>
      </c>
      <c r="AI170" s="54">
        <v>0</v>
      </c>
      <c r="AJ170" s="54">
        <f>Inputs!$G$200*-1+AI163</f>
        <v>168908.94311421108</v>
      </c>
      <c r="AK170" s="54">
        <v>0</v>
      </c>
      <c r="AL170" s="54">
        <v>0</v>
      </c>
      <c r="AM170" s="54">
        <f>Inputs!$G$200*-1</f>
        <v>130221.65061421109</v>
      </c>
      <c r="AN170" s="54">
        <v>0</v>
      </c>
      <c r="AO170" s="54">
        <v>0</v>
      </c>
      <c r="AP170" s="54">
        <f>Inputs!$G$200*-1</f>
        <v>130221.65061421109</v>
      </c>
      <c r="AQ170" s="54">
        <v>0</v>
      </c>
      <c r="AR170" s="54">
        <v>0</v>
      </c>
      <c r="AS170" s="54">
        <f>Inputs!$G$200*-1</f>
        <v>130221.65061421109</v>
      </c>
      <c r="AT170" s="54">
        <v>0</v>
      </c>
      <c r="AU170" s="54">
        <v>0</v>
      </c>
      <c r="AV170" s="54">
        <f>Inputs!$G$200*-1</f>
        <v>130221.65061421109</v>
      </c>
      <c r="AW170" s="54">
        <v>0</v>
      </c>
      <c r="AX170" s="54">
        <v>0</v>
      </c>
      <c r="AY170" s="54">
        <f>Inputs!$G$200*-1</f>
        <v>130221.65061421109</v>
      </c>
      <c r="AZ170" s="54">
        <v>0</v>
      </c>
      <c r="BA170" s="54">
        <v>0</v>
      </c>
      <c r="BB170" s="54">
        <f>Inputs!$G$200*-1</f>
        <v>130221.65061421109</v>
      </c>
      <c r="BC170" s="54">
        <v>0</v>
      </c>
      <c r="BD170" s="54">
        <v>0</v>
      </c>
      <c r="BE170" s="54">
        <f>Inputs!$G$200*-1</f>
        <v>130221.65061421109</v>
      </c>
      <c r="BF170" s="54">
        <v>0</v>
      </c>
      <c r="BG170" s="54">
        <v>0</v>
      </c>
      <c r="BH170" s="54">
        <f>Inputs!$G$200*-1</f>
        <v>130221.65061421109</v>
      </c>
      <c r="BI170" s="54">
        <v>0</v>
      </c>
      <c r="BJ170" s="54">
        <v>0</v>
      </c>
      <c r="BK170" s="54">
        <f>Inputs!$G$200*-1</f>
        <v>130221.65061421109</v>
      </c>
      <c r="BL170" s="54">
        <v>0</v>
      </c>
      <c r="BM170" s="54">
        <v>0</v>
      </c>
      <c r="BN170" s="54">
        <f>Inputs!$G$200*-1</f>
        <v>130221.65061421109</v>
      </c>
      <c r="BO170" s="54">
        <v>0</v>
      </c>
      <c r="BP170" s="54">
        <v>0</v>
      </c>
      <c r="BQ170" s="54">
        <f>Inputs!$G$200*-1</f>
        <v>130221.65061421109</v>
      </c>
      <c r="BR170" s="54">
        <v>0</v>
      </c>
      <c r="BS170" s="54">
        <v>0</v>
      </c>
      <c r="BT170" s="54">
        <f>Inputs!$G$200*-1</f>
        <v>130221.65061421109</v>
      </c>
      <c r="BU170" s="54">
        <v>0</v>
      </c>
      <c r="BV170" s="54">
        <v>0</v>
      </c>
      <c r="BW170" s="54">
        <f>Inputs!$G$200*-1</f>
        <v>130221.65061421109</v>
      </c>
      <c r="BX170" s="54">
        <v>0</v>
      </c>
      <c r="BY170" s="54">
        <v>0</v>
      </c>
      <c r="BZ170" s="54">
        <f>Inputs!$G$200*-1</f>
        <v>130221.65061421109</v>
      </c>
      <c r="CA170" s="54">
        <v>0</v>
      </c>
      <c r="CB170" s="54">
        <v>0</v>
      </c>
      <c r="CC170" s="54">
        <f>Inputs!$G$200*-1</f>
        <v>130221.65061421109</v>
      </c>
      <c r="CD170" s="54">
        <v>0</v>
      </c>
      <c r="CE170" s="54">
        <v>0</v>
      </c>
      <c r="CF170" s="54">
        <f>Inputs!$G$200*-1</f>
        <v>130221.65061421109</v>
      </c>
      <c r="CG170" s="54">
        <v>0</v>
      </c>
      <c r="CH170" s="54">
        <v>0</v>
      </c>
      <c r="CI170" s="54">
        <f>Inputs!$G$200*-1</f>
        <v>130221.65061421109</v>
      </c>
      <c r="CJ170" s="54">
        <v>0</v>
      </c>
      <c r="CK170" s="54">
        <v>0</v>
      </c>
      <c r="CL170" s="54">
        <f>Inputs!$G$200*-1</f>
        <v>130221.65061421109</v>
      </c>
      <c r="CM170" s="54">
        <v>0</v>
      </c>
      <c r="CN170" s="54">
        <v>0</v>
      </c>
      <c r="CO170" s="54">
        <f>Inputs!$G$200*-1</f>
        <v>130221.65061421109</v>
      </c>
      <c r="CP170" s="54">
        <v>0</v>
      </c>
      <c r="CQ170" s="54">
        <v>0</v>
      </c>
      <c r="CR170" s="54">
        <f>Inputs!$G$200*-1</f>
        <v>130221.65061421109</v>
      </c>
      <c r="CS170" s="54">
        <v>0</v>
      </c>
      <c r="CT170" s="54">
        <v>0</v>
      </c>
      <c r="CU170" s="54">
        <f>Inputs!$G$200*-1</f>
        <v>130221.65061421109</v>
      </c>
      <c r="CV170" s="54">
        <v>0</v>
      </c>
      <c r="CW170" s="54">
        <v>0</v>
      </c>
      <c r="CX170" s="54">
        <f>Inputs!$G$200*-1</f>
        <v>130221.65061421109</v>
      </c>
      <c r="CY170" s="54">
        <v>0</v>
      </c>
      <c r="CZ170" s="54">
        <v>0</v>
      </c>
      <c r="DA170" s="54">
        <f>Inputs!$G$200*-1</f>
        <v>130221.65061421109</v>
      </c>
      <c r="DB170" s="54">
        <v>0</v>
      </c>
      <c r="DC170" s="54">
        <v>0</v>
      </c>
      <c r="DD170" s="54">
        <f>Inputs!$G$200*-1</f>
        <v>130221.65061421109</v>
      </c>
      <c r="DE170" s="54">
        <v>0</v>
      </c>
      <c r="DF170" s="54">
        <v>0</v>
      </c>
      <c r="DG170" s="54">
        <f>Inputs!$G$200*-1</f>
        <v>130221.65061421109</v>
      </c>
      <c r="DH170" s="54">
        <v>0</v>
      </c>
      <c r="DI170" s="54">
        <v>0</v>
      </c>
      <c r="DJ170" s="54">
        <f>Inputs!$G$200*-1</f>
        <v>130221.65061421109</v>
      </c>
      <c r="DK170" s="54">
        <v>0</v>
      </c>
      <c r="DL170" s="54">
        <v>0</v>
      </c>
      <c r="DM170" s="54">
        <f>Inputs!$G$200*-1</f>
        <v>130221.65061421109</v>
      </c>
      <c r="DN170" s="54">
        <v>0</v>
      </c>
      <c r="DO170" s="54">
        <v>0</v>
      </c>
      <c r="DP170" s="54">
        <f>Inputs!$G$200*-1</f>
        <v>130221.65061421109</v>
      </c>
      <c r="DQ170" s="54">
        <v>0</v>
      </c>
      <c r="DR170" s="54">
        <v>0</v>
      </c>
      <c r="DS170" s="54">
        <f>Inputs!$G$200*-1</f>
        <v>130221.65061421109</v>
      </c>
      <c r="DT170" s="54">
        <v>0</v>
      </c>
      <c r="DU170" s="54">
        <v>0</v>
      </c>
      <c r="DV170" s="54">
        <f>Inputs!$G$200*-1</f>
        <v>130221.65061421109</v>
      </c>
      <c r="DW170" s="54">
        <v>0</v>
      </c>
      <c r="DX170" s="54">
        <v>0</v>
      </c>
      <c r="DY170" s="54">
        <f>Inputs!$G$200*-1</f>
        <v>130221.65061421109</v>
      </c>
      <c r="DZ170" s="54">
        <v>0</v>
      </c>
      <c r="EA170" s="54">
        <v>0</v>
      </c>
      <c r="EB170" s="54">
        <f>Inputs!$G$200*-1</f>
        <v>130221.65061421109</v>
      </c>
      <c r="EC170" s="54">
        <v>0</v>
      </c>
      <c r="ED170" s="54">
        <v>0</v>
      </c>
      <c r="EE170" s="54">
        <f>Inputs!$G$200*-1</f>
        <v>130221.65061421109</v>
      </c>
      <c r="EF170" s="54">
        <v>0</v>
      </c>
      <c r="EG170" s="54">
        <v>0</v>
      </c>
      <c r="EH170" s="54">
        <f>Inputs!$G$200*-1</f>
        <v>130221.65061421109</v>
      </c>
      <c r="EI170" s="54">
        <v>0</v>
      </c>
      <c r="EJ170" s="54">
        <v>0</v>
      </c>
      <c r="EK170" s="54">
        <f>Inputs!$G$200*-1</f>
        <v>130221.65061421109</v>
      </c>
      <c r="EL170" s="54">
        <v>0</v>
      </c>
      <c r="EM170" s="54">
        <v>0</v>
      </c>
      <c r="EN170" s="54">
        <f>Inputs!$G$200*-1</f>
        <v>130221.65061421109</v>
      </c>
      <c r="EO170" s="54">
        <v>0</v>
      </c>
      <c r="EP170" s="54">
        <v>0</v>
      </c>
      <c r="EQ170" s="54">
        <f>Inputs!$G$200*-1</f>
        <v>130221.65061421109</v>
      </c>
      <c r="ER170" s="54">
        <v>0</v>
      </c>
      <c r="ES170" s="54">
        <v>0</v>
      </c>
      <c r="ET170" s="54">
        <f>Inputs!$G$200*-1</f>
        <v>130221.65061421109</v>
      </c>
      <c r="EU170" s="54">
        <v>0</v>
      </c>
      <c r="EV170" s="54">
        <v>0</v>
      </c>
      <c r="EW170" s="54">
        <f>Inputs!$G$200*-1</f>
        <v>130221.65061421109</v>
      </c>
      <c r="EX170" s="54">
        <v>0</v>
      </c>
      <c r="EY170" s="54">
        <v>0</v>
      </c>
      <c r="EZ170" s="54">
        <f>Inputs!$G$200*-1</f>
        <v>130221.65061421109</v>
      </c>
      <c r="FA170" s="54">
        <v>0</v>
      </c>
      <c r="FB170" s="54">
        <v>0</v>
      </c>
      <c r="FC170" s="54">
        <f>Inputs!$G$200*-1</f>
        <v>130221.65061421109</v>
      </c>
      <c r="FD170" s="54">
        <v>0</v>
      </c>
      <c r="FE170" s="54">
        <v>0</v>
      </c>
      <c r="FF170" s="54">
        <f>Inputs!$G$200*-1</f>
        <v>130221.65061421109</v>
      </c>
      <c r="FG170" s="54">
        <v>0</v>
      </c>
      <c r="FH170" s="54">
        <v>0</v>
      </c>
      <c r="FI170" s="54">
        <f>Inputs!$G$200*-1</f>
        <v>130221.65061421109</v>
      </c>
      <c r="FJ170" s="54">
        <v>0</v>
      </c>
      <c r="FK170" s="54">
        <v>0</v>
      </c>
      <c r="FL170" s="54">
        <f>Inputs!$G$200*-1</f>
        <v>130221.65061421109</v>
      </c>
      <c r="FM170" s="54">
        <v>0</v>
      </c>
      <c r="FN170" s="54">
        <v>0</v>
      </c>
      <c r="FO170" s="54">
        <f>Inputs!$G$200*-1</f>
        <v>130221.65061421109</v>
      </c>
      <c r="FP170" s="54">
        <v>0</v>
      </c>
      <c r="FQ170" s="54">
        <v>0</v>
      </c>
      <c r="FR170" s="54">
        <f>Inputs!$G$200*-1</f>
        <v>130221.65061421109</v>
      </c>
      <c r="FS170" s="54">
        <v>0</v>
      </c>
      <c r="FT170" s="54">
        <v>0</v>
      </c>
      <c r="FU170" s="54">
        <f>Inputs!$G$200*-1</f>
        <v>130221.65061421109</v>
      </c>
      <c r="FV170" s="54">
        <v>0</v>
      </c>
      <c r="FW170" s="54">
        <v>0</v>
      </c>
      <c r="FX170" s="54">
        <f>Inputs!$G$200*-1</f>
        <v>130221.65061421109</v>
      </c>
      <c r="FY170" s="54">
        <v>0</v>
      </c>
      <c r="FZ170" s="54">
        <v>0</v>
      </c>
      <c r="GA170" s="54">
        <f>Inputs!$G$200*-1</f>
        <v>130221.65061421109</v>
      </c>
      <c r="GB170" s="54">
        <v>0</v>
      </c>
      <c r="GC170" s="54">
        <v>0</v>
      </c>
      <c r="GD170" s="54">
        <f>Inputs!$G$200*-1</f>
        <v>130221.65061421109</v>
      </c>
      <c r="GE170" s="54">
        <v>0</v>
      </c>
      <c r="GF170" s="54">
        <v>0</v>
      </c>
      <c r="GG170" s="54">
        <f>Inputs!$G$200*-1</f>
        <v>130221.65061421109</v>
      </c>
      <c r="GH170" s="54">
        <v>0</v>
      </c>
      <c r="GI170" s="54">
        <v>0</v>
      </c>
      <c r="GJ170" s="54">
        <f>Inputs!$G$200*-1</f>
        <v>130221.65061421109</v>
      </c>
      <c r="GK170" s="54">
        <v>0</v>
      </c>
      <c r="GL170" s="54">
        <v>0</v>
      </c>
      <c r="GM170" s="54">
        <f>Inputs!$G$200*-1</f>
        <v>130221.65061421109</v>
      </c>
      <c r="GN170" s="54">
        <v>0</v>
      </c>
      <c r="GO170" s="54">
        <v>0</v>
      </c>
      <c r="GP170" s="54">
        <f>Inputs!$G$200*-1</f>
        <v>130221.65061421109</v>
      </c>
      <c r="GQ170" s="54">
        <v>0</v>
      </c>
      <c r="GR170" s="54">
        <v>0</v>
      </c>
      <c r="GS170" s="54">
        <f>Inputs!$G$200*-1</f>
        <v>130221.65061421109</v>
      </c>
      <c r="GT170" s="54">
        <v>0</v>
      </c>
      <c r="GU170" s="54">
        <v>0</v>
      </c>
      <c r="GV170" s="54">
        <f>Inputs!$G$200*-1</f>
        <v>130221.65061421109</v>
      </c>
      <c r="GW170" s="54">
        <v>0</v>
      </c>
      <c r="GX170" s="54">
        <v>0</v>
      </c>
      <c r="GY170" s="54">
        <f>Inputs!$G$200*-1</f>
        <v>130221.65061421109</v>
      </c>
      <c r="GZ170" s="54">
        <v>0</v>
      </c>
      <c r="HA170" s="54">
        <v>0</v>
      </c>
      <c r="HB170" s="54">
        <f>Inputs!$G$200*-1</f>
        <v>130221.65061421109</v>
      </c>
      <c r="HC170" s="54">
        <v>0</v>
      </c>
      <c r="HD170" s="54">
        <v>0</v>
      </c>
      <c r="HE170" s="54">
        <f>Inputs!$G$200*-1</f>
        <v>130221.65061421109</v>
      </c>
      <c r="HF170" s="54">
        <v>0</v>
      </c>
      <c r="HG170" s="54">
        <v>0</v>
      </c>
      <c r="HH170" s="54">
        <f>Inputs!$G$200*-1</f>
        <v>130221.65061421109</v>
      </c>
      <c r="HI170" s="54">
        <v>0</v>
      </c>
      <c r="HJ170" s="54">
        <v>0</v>
      </c>
      <c r="HK170" s="54">
        <f>Inputs!$G$200*-1</f>
        <v>130221.65061421109</v>
      </c>
      <c r="HL170" s="54">
        <v>0</v>
      </c>
      <c r="HM170" s="54">
        <v>0</v>
      </c>
      <c r="HN170" s="54">
        <f>Inputs!$G$200*-1</f>
        <v>130221.65061421109</v>
      </c>
      <c r="HO170" s="54">
        <v>0</v>
      </c>
      <c r="HP170" s="54">
        <v>0</v>
      </c>
      <c r="HQ170" s="54">
        <f>Inputs!$G$200*-1</f>
        <v>130221.65061421109</v>
      </c>
      <c r="HR170" s="54">
        <v>0</v>
      </c>
      <c r="HS170" s="54">
        <v>0</v>
      </c>
      <c r="HT170" s="54">
        <f>Inputs!$G$200*-1</f>
        <v>130221.65061421109</v>
      </c>
      <c r="HU170" s="54">
        <v>0</v>
      </c>
      <c r="HV170" s="54">
        <v>0</v>
      </c>
      <c r="HW170" s="54">
        <f>Inputs!$G$200*-1</f>
        <v>130221.65061421109</v>
      </c>
      <c r="HX170" s="54">
        <v>0</v>
      </c>
      <c r="HY170" s="54">
        <v>0</v>
      </c>
      <c r="HZ170" s="54">
        <f>Inputs!$G$200*-1</f>
        <v>130221.65061421109</v>
      </c>
      <c r="IA170" s="54">
        <v>0</v>
      </c>
      <c r="IB170" s="54">
        <v>0</v>
      </c>
      <c r="IC170" s="54">
        <f>Inputs!$G$200*-1</f>
        <v>130221.65061421109</v>
      </c>
      <c r="ID170" s="54">
        <v>0</v>
      </c>
      <c r="IE170" s="54">
        <v>0</v>
      </c>
      <c r="IF170" s="54">
        <f>Inputs!$G$200*-1</f>
        <v>130221.65061421109</v>
      </c>
      <c r="IG170" s="54">
        <v>0</v>
      </c>
      <c r="IH170" s="54">
        <v>0</v>
      </c>
      <c r="II170" s="54">
        <f>Inputs!$G$200*-1</f>
        <v>130221.65061421109</v>
      </c>
      <c r="IJ170" s="54">
        <v>0</v>
      </c>
      <c r="IK170" s="54">
        <v>0</v>
      </c>
      <c r="IL170" s="54">
        <f>Inputs!$G$200*-1</f>
        <v>130221.65061421109</v>
      </c>
      <c r="IM170" s="54">
        <v>0</v>
      </c>
      <c r="IN170" s="54">
        <v>0</v>
      </c>
      <c r="IO170" s="54">
        <f>Inputs!$G$200*-1</f>
        <v>130221.65061421109</v>
      </c>
      <c r="IP170" s="54">
        <v>0</v>
      </c>
      <c r="IQ170" s="54">
        <v>0</v>
      </c>
      <c r="IR170" s="54">
        <f>Inputs!$G$200*-1</f>
        <v>130221.65061421109</v>
      </c>
      <c r="IS170" s="54">
        <v>0</v>
      </c>
      <c r="IT170" s="54">
        <v>0</v>
      </c>
      <c r="IU170" s="54">
        <f>Inputs!$G$200*-1</f>
        <v>130221.65061421109</v>
      </c>
      <c r="IV170" s="54">
        <v>0</v>
      </c>
      <c r="IW170" s="54">
        <v>0</v>
      </c>
      <c r="IX170" s="54">
        <f>Inputs!$G$200*-1</f>
        <v>130221.65061421109</v>
      </c>
      <c r="IY170" s="54">
        <v>0</v>
      </c>
      <c r="IZ170" s="54">
        <v>0</v>
      </c>
      <c r="JA170" s="54">
        <f>Inputs!$G$200*-1</f>
        <v>130221.65061421109</v>
      </c>
      <c r="JB170" s="54">
        <v>0</v>
      </c>
      <c r="JC170" s="54">
        <v>0</v>
      </c>
      <c r="JD170" s="54">
        <f>Inputs!$G$200*-1</f>
        <v>130221.65061421109</v>
      </c>
      <c r="JE170" s="54">
        <v>0</v>
      </c>
      <c r="JF170" s="54">
        <v>0</v>
      </c>
      <c r="JG170" s="54">
        <f>Inputs!$G$200*-1</f>
        <v>130221.65061421109</v>
      </c>
      <c r="JH170" s="54">
        <v>0</v>
      </c>
      <c r="JI170" s="54">
        <v>0</v>
      </c>
      <c r="JJ170" s="54">
        <f>Inputs!$G$200*-1</f>
        <v>130221.65061421109</v>
      </c>
      <c r="JK170" s="54">
        <v>0</v>
      </c>
      <c r="JL170" s="54">
        <v>0</v>
      </c>
      <c r="JM170" s="54">
        <f>Inputs!$G$200*-1</f>
        <v>130221.65061421109</v>
      </c>
      <c r="JN170" s="54">
        <v>0</v>
      </c>
      <c r="JO170" s="54">
        <v>0</v>
      </c>
      <c r="JP170" s="54">
        <f>Inputs!$G$200*-1</f>
        <v>130221.65061421109</v>
      </c>
      <c r="JQ170" s="54">
        <v>0</v>
      </c>
      <c r="JR170" s="54">
        <v>0</v>
      </c>
      <c r="JS170" s="54">
        <f>Inputs!$G$200*-1</f>
        <v>130221.65061421109</v>
      </c>
      <c r="JT170" s="54">
        <v>0</v>
      </c>
      <c r="JU170" s="54">
        <v>0</v>
      </c>
      <c r="JV170" s="54">
        <f>Inputs!$G$200*-1</f>
        <v>130221.65061421109</v>
      </c>
      <c r="JW170" s="54">
        <v>0</v>
      </c>
      <c r="JX170" s="54">
        <v>0</v>
      </c>
      <c r="JY170" s="54">
        <f>Inputs!$G$200*-1</f>
        <v>130221.65061421109</v>
      </c>
      <c r="JZ170" s="54">
        <v>0</v>
      </c>
      <c r="KA170" s="54">
        <v>0</v>
      </c>
      <c r="KB170" s="54">
        <f>Inputs!$G$200*-1</f>
        <v>130221.65061421109</v>
      </c>
      <c r="KC170" s="54">
        <v>0</v>
      </c>
      <c r="KD170" s="54">
        <v>0</v>
      </c>
      <c r="KE170" s="54">
        <f>Inputs!$G$200*-1</f>
        <v>130221.65061421109</v>
      </c>
      <c r="KF170" s="54">
        <v>0</v>
      </c>
      <c r="KG170" s="54">
        <v>0</v>
      </c>
      <c r="KH170" s="54">
        <f>Inputs!$G$200*-1</f>
        <v>130221.65061421109</v>
      </c>
      <c r="KI170" s="54">
        <v>0</v>
      </c>
      <c r="KJ170" s="54">
        <v>0</v>
      </c>
      <c r="KK170" s="54">
        <f>Inputs!$G$200*-1</f>
        <v>130221.65061421109</v>
      </c>
      <c r="KL170" s="54">
        <v>0</v>
      </c>
      <c r="KM170" s="54">
        <v>0</v>
      </c>
      <c r="KN170" s="54">
        <f>Inputs!$G$200*-1</f>
        <v>130221.65061421109</v>
      </c>
      <c r="KO170" s="54">
        <v>0</v>
      </c>
      <c r="KP170" s="54">
        <v>0</v>
      </c>
      <c r="KQ170" s="54">
        <f>Inputs!$G$200*-1</f>
        <v>130221.65061421109</v>
      </c>
      <c r="KR170" s="54">
        <v>0</v>
      </c>
      <c r="KS170" s="54">
        <v>0</v>
      </c>
      <c r="KT170" s="54">
        <f>KS152+KT162+KT163</f>
        <v>-3206867.6833590223</v>
      </c>
      <c r="KU170" s="54">
        <v>0</v>
      </c>
      <c r="KV170" s="54">
        <v>0</v>
      </c>
      <c r="KW170" s="54">
        <v>0</v>
      </c>
      <c r="KX170" s="54">
        <v>0</v>
      </c>
      <c r="KY170" s="54">
        <v>0</v>
      </c>
      <c r="KZ170" s="54">
        <v>0</v>
      </c>
      <c r="LA170" s="54">
        <v>0</v>
      </c>
      <c r="LB170" s="54">
        <v>0</v>
      </c>
      <c r="LC170" s="54">
        <v>0</v>
      </c>
      <c r="LD170" s="54">
        <v>0</v>
      </c>
      <c r="LE170" s="54">
        <v>0</v>
      </c>
      <c r="LF170" s="54">
        <v>0</v>
      </c>
      <c r="LG170" s="54">
        <v>0</v>
      </c>
      <c r="LH170" s="54">
        <v>0</v>
      </c>
      <c r="LI170" s="54">
        <v>0</v>
      </c>
      <c r="LJ170" s="54">
        <v>0</v>
      </c>
      <c r="LK170" s="54">
        <v>0</v>
      </c>
      <c r="LL170" s="54">
        <v>0</v>
      </c>
      <c r="LM170" s="54">
        <v>0</v>
      </c>
      <c r="LN170" s="54">
        <v>0</v>
      </c>
      <c r="LO170" s="54">
        <v>0</v>
      </c>
      <c r="LP170" s="54">
        <v>0</v>
      </c>
      <c r="LQ170" s="54">
        <v>0</v>
      </c>
      <c r="LR170" s="54">
        <v>0</v>
      </c>
      <c r="LS170" s="54">
        <v>0</v>
      </c>
      <c r="LT170" s="54">
        <v>0</v>
      </c>
      <c r="LU170" s="54"/>
      <c r="LV170" s="54"/>
      <c r="LW170" s="54"/>
      <c r="LX170" s="54"/>
      <c r="LY170" s="54"/>
      <c r="LZ170" s="54"/>
      <c r="MA170" s="54"/>
      <c r="MB170" s="54"/>
      <c r="MC170" s="54"/>
      <c r="MD170" s="54"/>
      <c r="ME170" s="54"/>
      <c r="MF170" s="54"/>
      <c r="MG170" s="54"/>
      <c r="MH170" s="54"/>
      <c r="MI170" s="54"/>
      <c r="MJ170" s="54"/>
      <c r="MK170" s="54"/>
      <c r="ML170" s="54"/>
      <c r="MM170" s="54"/>
      <c r="MN170" s="54"/>
      <c r="MO170" s="54"/>
      <c r="MP170" s="54"/>
      <c r="MQ170" s="54"/>
      <c r="MR170" s="54"/>
      <c r="MS170" s="54"/>
      <c r="MT170" s="54"/>
      <c r="MU170" s="54"/>
      <c r="MV170" s="54"/>
      <c r="MW170" s="54"/>
      <c r="MX170" s="54"/>
      <c r="MY170" s="54"/>
      <c r="MZ170" s="54"/>
      <c r="NA170" s="54"/>
      <c r="NB170" s="54"/>
      <c r="NC170" s="54"/>
      <c r="ND170" s="54"/>
      <c r="NE170" s="54"/>
      <c r="NF170" s="54"/>
      <c r="NG170" s="54"/>
      <c r="NH170" s="54"/>
      <c r="NI170" s="54"/>
      <c r="NJ170" s="54"/>
      <c r="NK170" s="54"/>
      <c r="NL170" s="54"/>
      <c r="NM170" s="54"/>
      <c r="NN170" s="54"/>
      <c r="NO170" s="54"/>
      <c r="NP170" s="54"/>
      <c r="NQ170" s="54"/>
      <c r="NR170" s="54"/>
      <c r="NS170" s="54"/>
      <c r="NT170" s="54"/>
      <c r="NU170" s="54"/>
      <c r="NV170" s="54"/>
      <c r="NW170" s="54"/>
      <c r="NX170" s="54"/>
      <c r="NY170" s="54"/>
      <c r="NZ170" s="54"/>
      <c r="OA170" s="54"/>
      <c r="OB170" s="54"/>
      <c r="OC170" s="54"/>
      <c r="OD170" s="54"/>
      <c r="OE170" s="54"/>
      <c r="OF170" s="54"/>
      <c r="OG170" s="54"/>
      <c r="OH170" s="54"/>
      <c r="OI170" s="54"/>
      <c r="OJ170" s="54"/>
      <c r="OK170" s="54"/>
      <c r="OL170" s="54"/>
      <c r="OM170" s="54"/>
      <c r="ON170" s="54"/>
      <c r="OO170" s="54"/>
      <c r="OP170" s="54"/>
      <c r="OQ170" s="54"/>
      <c r="OR170" s="54"/>
      <c r="OS170" s="54"/>
      <c r="OT170" s="54"/>
      <c r="OU170" s="54"/>
      <c r="OV170" s="54"/>
      <c r="OW170" s="54"/>
      <c r="OX170" s="54"/>
      <c r="OY170" s="54"/>
      <c r="OZ170" s="54"/>
      <c r="PA170" s="54"/>
      <c r="PB170" s="54"/>
      <c r="PC170" s="54"/>
      <c r="PD170" s="54"/>
      <c r="PE170" s="54"/>
      <c r="PF170" s="54"/>
      <c r="PG170" s="54"/>
      <c r="PH170" s="54"/>
      <c r="PI170" s="54"/>
      <c r="PJ170" s="54"/>
      <c r="PK170" s="54"/>
      <c r="PL170" s="54"/>
      <c r="PM170" s="54"/>
      <c r="PN170" s="54"/>
      <c r="PO170" s="54"/>
      <c r="PP170" s="54"/>
      <c r="PQ170" s="54"/>
      <c r="PR170" s="54"/>
      <c r="PS170" s="54"/>
      <c r="PT170" s="54"/>
      <c r="PU170" s="54"/>
      <c r="PV170" s="54"/>
      <c r="PW170" s="54"/>
      <c r="PX170" s="54"/>
      <c r="PY170" s="54"/>
      <c r="PZ170" s="54"/>
      <c r="QA170" s="54"/>
      <c r="QB170" s="54"/>
      <c r="QC170" s="54"/>
      <c r="QD170" s="54"/>
      <c r="QE170" s="54"/>
      <c r="QF170" s="54"/>
      <c r="QG170" s="54"/>
      <c r="QH170" s="54"/>
      <c r="QI170" s="54"/>
      <c r="QJ170" s="54"/>
      <c r="QK170" s="54"/>
      <c r="QL170" s="54"/>
      <c r="QM170" s="54"/>
      <c r="QN170" s="54"/>
      <c r="QO170" s="54"/>
      <c r="QP170" s="54"/>
      <c r="QQ170" s="54"/>
      <c r="QR170" s="54"/>
      <c r="QS170" s="54"/>
      <c r="QT170" s="54"/>
      <c r="QU170" s="54"/>
    </row>
    <row r="171" spans="1:463" ht="15" customHeight="1">
      <c r="II171">
        <v>0</v>
      </c>
    </row>
    <row r="172" spans="1:463">
      <c r="A172" s="128" t="s">
        <v>87</v>
      </c>
      <c r="B172" s="103" t="s">
        <v>26</v>
      </c>
      <c r="C172" s="101"/>
      <c r="D172" s="101"/>
      <c r="E172" s="104" t="s">
        <v>88</v>
      </c>
      <c r="F172" s="101"/>
      <c r="G172" s="101"/>
      <c r="H172" s="105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  <c r="AJ172" s="101"/>
      <c r="AK172" s="101"/>
      <c r="AL172" s="101"/>
      <c r="AM172" s="101"/>
      <c r="AN172" s="101"/>
      <c r="AO172" s="101"/>
      <c r="AP172" s="101"/>
      <c r="AQ172" s="101"/>
      <c r="AR172" s="101"/>
      <c r="AS172" s="101"/>
      <c r="AT172" s="101"/>
      <c r="AU172" s="101"/>
      <c r="AV172" s="101"/>
      <c r="AW172" s="101"/>
      <c r="AX172" s="101"/>
      <c r="AY172" s="101"/>
      <c r="AZ172" s="101"/>
      <c r="BA172" s="101"/>
      <c r="BB172" s="101"/>
      <c r="BC172" s="101"/>
      <c r="BD172" s="101"/>
      <c r="BE172" s="101"/>
      <c r="BF172" s="101"/>
      <c r="BG172" s="101"/>
      <c r="BH172" s="101"/>
      <c r="BI172" s="101"/>
      <c r="BJ172" s="101"/>
      <c r="BK172" s="101"/>
      <c r="BL172" s="101"/>
      <c r="BM172" s="101"/>
      <c r="BN172" s="101"/>
      <c r="BO172" s="101"/>
      <c r="BP172" s="101"/>
      <c r="BQ172" s="101"/>
      <c r="BR172" s="101"/>
      <c r="BS172" s="101"/>
      <c r="BT172" s="101"/>
      <c r="BU172" s="101"/>
      <c r="BV172" s="101"/>
      <c r="BW172" s="101"/>
      <c r="BX172" s="101"/>
      <c r="BY172" s="101"/>
      <c r="BZ172" s="101"/>
      <c r="CA172" s="101"/>
      <c r="CB172" s="101"/>
      <c r="CC172" s="101"/>
      <c r="CD172" s="101"/>
      <c r="CE172" s="101"/>
      <c r="CF172" s="101"/>
      <c r="CG172" s="101"/>
      <c r="CH172" s="101"/>
      <c r="CI172" s="101"/>
      <c r="CJ172" s="101"/>
      <c r="CK172" s="101"/>
      <c r="CL172" s="101"/>
      <c r="CM172" s="101"/>
      <c r="CN172" s="101"/>
      <c r="CO172" s="101"/>
      <c r="CP172" s="101"/>
      <c r="CQ172" s="101"/>
      <c r="CR172" s="101"/>
      <c r="CS172" s="101"/>
      <c r="CT172" s="101"/>
      <c r="CU172" s="101"/>
      <c r="CV172" s="101"/>
      <c r="CW172" s="101"/>
      <c r="CX172" s="101"/>
      <c r="CY172" s="101"/>
      <c r="CZ172" s="101"/>
      <c r="DA172" s="101"/>
      <c r="DB172" s="101"/>
      <c r="DC172" s="101"/>
      <c r="DD172" s="101"/>
      <c r="DE172" s="101"/>
      <c r="DF172" s="101"/>
      <c r="DG172" s="101"/>
      <c r="DH172" s="101"/>
      <c r="DI172" s="101"/>
      <c r="DJ172" s="101"/>
      <c r="DK172" s="101"/>
      <c r="DL172" s="101"/>
      <c r="DM172" s="101"/>
      <c r="DN172" s="101"/>
      <c r="DO172" s="101"/>
      <c r="DP172" s="101"/>
      <c r="DQ172" s="101"/>
      <c r="DR172" s="101"/>
      <c r="DS172" s="101"/>
      <c r="DT172" s="101"/>
      <c r="DU172" s="101"/>
      <c r="DV172" s="101"/>
      <c r="DW172" s="101"/>
      <c r="DX172" s="101"/>
      <c r="DY172" s="101"/>
      <c r="DZ172" s="101"/>
      <c r="EA172" s="101"/>
      <c r="EB172" s="101"/>
      <c r="EC172" s="101"/>
      <c r="ED172" s="101"/>
      <c r="EE172" s="101"/>
      <c r="EF172" s="101"/>
      <c r="EG172" s="101"/>
      <c r="EH172" s="101"/>
      <c r="EI172" s="101"/>
      <c r="EJ172" s="101"/>
      <c r="EK172" s="101"/>
      <c r="EL172" s="101"/>
      <c r="EM172" s="101"/>
      <c r="EN172" s="101"/>
      <c r="EO172" s="101"/>
      <c r="EP172" s="101"/>
      <c r="EQ172" s="101"/>
      <c r="ER172" s="101"/>
      <c r="ES172" s="101"/>
      <c r="ET172" s="101"/>
      <c r="EU172" s="101"/>
      <c r="EV172" s="101"/>
      <c r="EW172" s="101"/>
      <c r="EX172" s="101"/>
      <c r="EY172" s="101"/>
      <c r="EZ172" s="101"/>
      <c r="FA172" s="101"/>
      <c r="FB172" s="101"/>
      <c r="FC172" s="101"/>
      <c r="FD172" s="101"/>
      <c r="FE172" s="101"/>
      <c r="FF172" s="101"/>
      <c r="FG172" s="101"/>
      <c r="FH172" s="101"/>
      <c r="FI172" s="101"/>
      <c r="FJ172" s="101"/>
      <c r="FK172" s="101"/>
      <c r="FL172" s="101"/>
      <c r="FM172" s="101"/>
      <c r="FN172" s="101"/>
      <c r="FO172" s="101"/>
      <c r="FP172" s="101"/>
      <c r="FQ172" s="101"/>
      <c r="FR172" s="101"/>
      <c r="FS172" s="101"/>
      <c r="FT172" s="101"/>
      <c r="FU172" s="101"/>
      <c r="FV172" s="101"/>
      <c r="FW172" s="101"/>
      <c r="FX172" s="101"/>
      <c r="FY172" s="101"/>
      <c r="FZ172" s="101"/>
      <c r="GA172" s="101"/>
      <c r="GB172" s="101"/>
      <c r="GC172" s="101"/>
      <c r="GD172" s="101"/>
      <c r="GE172" s="101"/>
      <c r="GF172" s="101"/>
      <c r="GG172" s="101"/>
      <c r="GH172" s="101"/>
      <c r="GI172" s="101"/>
      <c r="GJ172" s="101"/>
      <c r="GK172" s="101"/>
      <c r="GL172" s="101"/>
      <c r="GM172" s="101"/>
      <c r="GN172" s="101"/>
      <c r="GO172" s="101"/>
      <c r="GP172" s="101"/>
      <c r="GQ172" s="101"/>
      <c r="GR172" s="101"/>
      <c r="GS172" s="101"/>
      <c r="GT172" s="101"/>
      <c r="GU172" s="101"/>
      <c r="GV172" s="101"/>
      <c r="GW172" s="101"/>
      <c r="GX172" s="101"/>
      <c r="GY172" s="101"/>
      <c r="GZ172" s="101"/>
      <c r="HA172" s="101"/>
      <c r="HB172" s="101"/>
      <c r="HC172" s="101"/>
      <c r="HD172" s="101"/>
      <c r="HE172" s="101"/>
      <c r="HF172" s="101"/>
      <c r="HG172" s="101"/>
      <c r="HH172" s="101"/>
      <c r="HI172" s="101"/>
      <c r="HJ172" s="101"/>
      <c r="HK172" s="101"/>
      <c r="HL172" s="101"/>
      <c r="HM172" s="101"/>
      <c r="HN172" s="101"/>
      <c r="HO172" s="101"/>
      <c r="HP172" s="101"/>
      <c r="HQ172" s="101"/>
      <c r="HR172" s="101"/>
      <c r="HS172" s="101"/>
      <c r="HT172" s="101"/>
      <c r="HU172" s="101"/>
      <c r="HV172" s="101"/>
      <c r="HW172" s="101"/>
      <c r="HX172" s="101"/>
      <c r="HY172" s="101"/>
      <c r="HZ172" s="101"/>
      <c r="IA172" s="101"/>
      <c r="IB172" s="101"/>
      <c r="IC172" s="101"/>
      <c r="ID172" s="101"/>
      <c r="IE172" s="101"/>
      <c r="IF172" s="101"/>
      <c r="IG172" s="101"/>
      <c r="IH172" s="101"/>
      <c r="II172" s="101"/>
      <c r="IJ172" s="101"/>
      <c r="IK172" s="101"/>
      <c r="IL172" s="101"/>
      <c r="IM172" s="101"/>
      <c r="IN172" s="101"/>
      <c r="IO172" s="101"/>
      <c r="IP172" s="101"/>
      <c r="IQ172" s="101"/>
      <c r="IR172" s="101"/>
      <c r="IS172" s="101"/>
      <c r="IT172" s="101"/>
      <c r="IU172" s="101"/>
      <c r="IV172" s="101"/>
      <c r="IW172" s="101"/>
      <c r="IX172" s="101"/>
      <c r="IY172" s="101"/>
      <c r="IZ172" s="101"/>
      <c r="JA172" s="101"/>
      <c r="JB172" s="101"/>
      <c r="JC172" s="101"/>
      <c r="JD172" s="101"/>
      <c r="JE172" s="101"/>
      <c r="JF172" s="101"/>
      <c r="JG172" s="101"/>
      <c r="JH172" s="101"/>
      <c r="JI172" s="101"/>
      <c r="JJ172" s="101"/>
      <c r="JK172" s="101"/>
      <c r="JL172" s="101"/>
      <c r="JM172" s="101"/>
      <c r="JN172" s="101"/>
      <c r="JO172" s="101"/>
      <c r="JP172" s="101"/>
      <c r="JQ172" s="101"/>
      <c r="JR172" s="101"/>
      <c r="JS172" s="101"/>
      <c r="JT172" s="101"/>
      <c r="JU172" s="101"/>
      <c r="JV172" s="101"/>
      <c r="JW172" s="101"/>
      <c r="JX172" s="101"/>
      <c r="JY172" s="101"/>
      <c r="JZ172" s="101"/>
      <c r="KA172" s="101"/>
      <c r="KB172" s="101"/>
      <c r="KC172" s="101"/>
      <c r="KD172" s="101"/>
      <c r="KE172" s="101"/>
      <c r="KF172" s="101"/>
      <c r="KG172" s="101"/>
      <c r="KH172" s="101"/>
      <c r="KI172" s="101"/>
      <c r="KJ172" s="101"/>
      <c r="KK172" s="101"/>
      <c r="KL172" s="101"/>
      <c r="KM172" s="101"/>
      <c r="KN172" s="101"/>
      <c r="KO172" s="101"/>
      <c r="KP172" s="101"/>
      <c r="KQ172" s="101"/>
      <c r="KR172" s="101"/>
      <c r="KS172" s="101"/>
      <c r="KT172" s="101"/>
      <c r="KU172" s="101"/>
      <c r="KV172" s="101"/>
      <c r="KW172" s="101"/>
      <c r="KX172" s="101"/>
      <c r="KY172" s="101"/>
      <c r="KZ172" s="101"/>
      <c r="LA172" s="101"/>
      <c r="LB172" s="101"/>
      <c r="LC172" s="101"/>
      <c r="LD172" s="101"/>
      <c r="LE172" s="101"/>
      <c r="LF172" s="101"/>
      <c r="LG172" s="101"/>
      <c r="LH172" s="101"/>
      <c r="LI172" s="101"/>
      <c r="LJ172" s="101"/>
      <c r="LK172" s="101"/>
      <c r="LL172" s="101"/>
      <c r="LM172" s="101"/>
      <c r="LN172" s="101"/>
      <c r="LO172" s="101"/>
      <c r="LP172" s="101"/>
      <c r="LQ172" s="101"/>
      <c r="LR172" s="101"/>
      <c r="LS172" s="101"/>
      <c r="LT172" s="101"/>
      <c r="LU172" s="101"/>
      <c r="LV172" s="101"/>
      <c r="LW172" s="101"/>
      <c r="LX172" s="101"/>
      <c r="LY172" s="101"/>
      <c r="LZ172" s="101"/>
      <c r="MA172" s="101"/>
      <c r="MB172" s="101"/>
      <c r="MC172" s="101"/>
      <c r="MD172" s="101"/>
      <c r="ME172" s="101"/>
      <c r="MF172" s="101"/>
      <c r="MG172" s="101"/>
      <c r="MH172" s="101"/>
      <c r="MI172" s="101"/>
      <c r="MJ172" s="101"/>
      <c r="MK172" s="101"/>
      <c r="ML172" s="101"/>
      <c r="MM172" s="101"/>
      <c r="MN172" s="101"/>
      <c r="MO172" s="101"/>
      <c r="MP172" s="101"/>
      <c r="MQ172" s="101"/>
      <c r="MR172" s="101"/>
      <c r="MS172" s="101"/>
      <c r="MT172" s="101"/>
      <c r="MU172" s="101"/>
      <c r="MV172" s="101"/>
      <c r="MW172" s="101"/>
      <c r="MX172" s="101"/>
      <c r="MY172" s="101"/>
      <c r="MZ172" s="101"/>
      <c r="NA172" s="101"/>
      <c r="NB172" s="101"/>
      <c r="NC172" s="101"/>
      <c r="ND172" s="101"/>
      <c r="NE172" s="101"/>
      <c r="NF172" s="101"/>
      <c r="NG172" s="101"/>
      <c r="NH172" s="101"/>
      <c r="NI172" s="101"/>
      <c r="NJ172" s="101"/>
      <c r="NK172" s="101"/>
      <c r="NL172" s="101"/>
      <c r="NM172" s="101"/>
      <c r="NN172" s="101"/>
      <c r="NO172" s="101"/>
      <c r="NP172" s="101"/>
      <c r="NQ172" s="101"/>
      <c r="NR172" s="101"/>
      <c r="NS172" s="101"/>
      <c r="NT172" s="101"/>
      <c r="NU172" s="101"/>
      <c r="NV172" s="101"/>
      <c r="NW172" s="101"/>
      <c r="NX172" s="101"/>
      <c r="NY172" s="101"/>
      <c r="NZ172" s="101"/>
      <c r="OA172" s="101"/>
      <c r="OB172" s="101"/>
      <c r="OC172" s="101"/>
      <c r="OD172" s="101"/>
      <c r="OE172" s="101"/>
      <c r="OF172" s="101"/>
      <c r="OG172" s="101"/>
      <c r="OH172" s="101"/>
      <c r="OI172" s="101"/>
      <c r="OJ172" s="101"/>
      <c r="OK172" s="101"/>
      <c r="OL172" s="101"/>
      <c r="OM172" s="101"/>
      <c r="ON172" s="101"/>
      <c r="OO172" s="101"/>
      <c r="OP172" s="101"/>
      <c r="OQ172" s="101"/>
      <c r="OR172" s="101"/>
      <c r="OS172" s="101"/>
      <c r="OT172" s="101"/>
      <c r="OU172" s="101"/>
      <c r="OV172" s="101"/>
      <c r="OW172" s="101"/>
      <c r="OX172" s="101"/>
      <c r="OY172" s="101"/>
      <c r="OZ172" s="101"/>
      <c r="PA172" s="101"/>
      <c r="PB172" s="101"/>
      <c r="PC172" s="101"/>
      <c r="PD172" s="101"/>
      <c r="PE172" s="101"/>
      <c r="PF172" s="101"/>
      <c r="PG172" s="101"/>
      <c r="PH172" s="101"/>
      <c r="PI172" s="101"/>
      <c r="PJ172" s="101"/>
      <c r="PK172" s="101"/>
      <c r="PL172" s="101"/>
      <c r="PM172" s="101"/>
      <c r="PN172" s="101"/>
      <c r="PO172" s="101"/>
      <c r="PP172" s="101"/>
      <c r="PQ172" s="101"/>
      <c r="PR172" s="101"/>
      <c r="PS172" s="101"/>
      <c r="PT172" s="101"/>
      <c r="PU172" s="101"/>
      <c r="PV172" s="101"/>
      <c r="PW172" s="101"/>
      <c r="PX172" s="101"/>
      <c r="PY172" s="101"/>
      <c r="PZ172" s="101"/>
      <c r="QA172" s="101"/>
      <c r="QB172" s="101"/>
      <c r="QC172" s="101"/>
      <c r="QD172" s="101"/>
      <c r="QE172" s="101"/>
      <c r="QF172" s="101"/>
      <c r="QG172" s="101"/>
      <c r="QH172" s="101"/>
      <c r="QI172" s="101"/>
      <c r="QJ172" s="101"/>
      <c r="QK172" s="101"/>
      <c r="QL172" s="101"/>
      <c r="QM172" s="101"/>
      <c r="QN172" s="101"/>
      <c r="QO172" s="101"/>
      <c r="QP172" s="101"/>
      <c r="QQ172" s="101"/>
      <c r="QR172" s="101"/>
      <c r="QS172" s="101"/>
      <c r="QT172" s="101"/>
      <c r="QU172" s="101"/>
    </row>
    <row r="173" spans="1:463" outlineLevel="1">
      <c r="H173" s="4"/>
    </row>
    <row r="174" spans="1:463" outlineLevel="1">
      <c r="B174" s="88" t="s">
        <v>439</v>
      </c>
      <c r="D174" s="100" t="s">
        <v>135</v>
      </c>
      <c r="E174" s="50"/>
      <c r="H174" s="4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  <c r="BA174" s="45"/>
      <c r="BB174" s="45"/>
      <c r="BC174" s="45"/>
      <c r="BD174" s="45"/>
      <c r="BE174" s="45"/>
      <c r="BF174" s="45"/>
      <c r="BG174" s="45"/>
      <c r="BH174" s="45"/>
      <c r="BI174" s="4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45"/>
      <c r="BZ174" s="45"/>
      <c r="CA174" s="45"/>
      <c r="CB174" s="45"/>
      <c r="CC174" s="45"/>
      <c r="CD174" s="45"/>
      <c r="CE174" s="45"/>
      <c r="CF174" s="45"/>
      <c r="CG174" s="45"/>
      <c r="CH174" s="45"/>
      <c r="CI174" s="45"/>
      <c r="CJ174" s="45"/>
      <c r="CK174" s="45"/>
      <c r="CL174" s="45"/>
      <c r="CM174" s="45"/>
      <c r="CN174" s="45"/>
      <c r="CO174" s="45"/>
      <c r="CP174" s="45"/>
      <c r="CQ174" s="45"/>
      <c r="CR174" s="45"/>
      <c r="CS174" s="45"/>
      <c r="CT174" s="45"/>
      <c r="CU174" s="45"/>
      <c r="CV174" s="45"/>
      <c r="CW174" s="45"/>
      <c r="CX174" s="45"/>
      <c r="CY174" s="45"/>
      <c r="CZ174" s="45"/>
      <c r="DA174" s="45"/>
      <c r="DB174" s="45"/>
      <c r="DC174" s="45"/>
      <c r="DD174" s="45"/>
      <c r="DE174" s="45"/>
      <c r="DF174" s="45"/>
      <c r="DG174" s="45"/>
      <c r="DH174" s="45"/>
      <c r="DI174" s="45"/>
      <c r="DJ174" s="45"/>
      <c r="DK174" s="45"/>
      <c r="DL174" s="45"/>
      <c r="DM174" s="45"/>
      <c r="DN174" s="45"/>
      <c r="DO174" s="45"/>
      <c r="DP174" s="45"/>
      <c r="DQ174" s="45"/>
      <c r="DR174" s="45"/>
      <c r="DS174" s="45"/>
      <c r="DT174" s="45"/>
      <c r="DU174" s="45"/>
      <c r="DV174" s="45"/>
      <c r="DW174" s="45"/>
      <c r="DX174" s="45"/>
      <c r="DY174" s="45"/>
      <c r="DZ174" s="45"/>
      <c r="EA174" s="45"/>
      <c r="EB174" s="45"/>
      <c r="EC174" s="45"/>
      <c r="ED174" s="45"/>
      <c r="EE174" s="45"/>
      <c r="EF174" s="45"/>
      <c r="EG174" s="45"/>
      <c r="EH174" s="45"/>
      <c r="EI174" s="45"/>
      <c r="EJ174" s="45"/>
      <c r="EK174" s="45"/>
      <c r="EL174" s="45"/>
      <c r="EM174" s="45"/>
      <c r="EN174" s="45"/>
      <c r="EO174" s="45"/>
      <c r="EP174" s="45"/>
      <c r="EQ174" s="45"/>
      <c r="ER174" s="45"/>
      <c r="ES174" s="45"/>
      <c r="ET174" s="45"/>
      <c r="EU174" s="45"/>
      <c r="EV174" s="45"/>
      <c r="EW174" s="45"/>
      <c r="EX174" s="45"/>
      <c r="EY174" s="45"/>
      <c r="EZ174" s="45"/>
      <c r="FA174" s="45"/>
      <c r="FB174" s="45"/>
      <c r="FC174" s="45"/>
      <c r="FD174" s="45"/>
      <c r="FE174" s="45"/>
      <c r="FF174" s="45"/>
      <c r="FG174" s="45"/>
      <c r="FH174" s="45"/>
      <c r="FI174" s="45"/>
      <c r="FJ174" s="45"/>
      <c r="FK174" s="45"/>
      <c r="FL174" s="45"/>
      <c r="FM174" s="45"/>
      <c r="FN174" s="45"/>
      <c r="FO174" s="45"/>
      <c r="FP174" s="45"/>
      <c r="FQ174" s="45"/>
      <c r="FR174" s="45"/>
      <c r="FS174" s="45"/>
      <c r="FT174" s="45"/>
      <c r="FU174" s="45"/>
      <c r="FV174" s="45"/>
      <c r="FW174" s="45"/>
      <c r="FX174" s="45"/>
      <c r="FY174" s="45"/>
      <c r="FZ174" s="45"/>
      <c r="GA174" s="45"/>
      <c r="GB174" s="45"/>
      <c r="GC174" s="45"/>
      <c r="GD174" s="45"/>
      <c r="GE174" s="45"/>
      <c r="GF174" s="45"/>
      <c r="GG174" s="45"/>
      <c r="GH174" s="45"/>
      <c r="GI174" s="45"/>
      <c r="GJ174" s="45"/>
      <c r="GK174" s="45"/>
      <c r="GL174" s="45"/>
      <c r="GM174" s="45"/>
      <c r="GN174" s="45"/>
      <c r="GO174" s="45"/>
      <c r="GP174" s="45"/>
      <c r="GQ174" s="45"/>
      <c r="GR174" s="45"/>
      <c r="GS174" s="45"/>
      <c r="GT174" s="45"/>
      <c r="GU174" s="45"/>
      <c r="GV174" s="45"/>
      <c r="GW174" s="45"/>
      <c r="GX174" s="45"/>
      <c r="GY174" s="45"/>
      <c r="GZ174" s="45"/>
      <c r="HA174" s="45"/>
      <c r="HB174" s="45"/>
      <c r="HC174" s="45"/>
      <c r="HD174" s="45"/>
      <c r="HE174" s="45"/>
      <c r="HF174" s="45"/>
      <c r="HG174" s="45"/>
      <c r="HH174" s="45"/>
      <c r="HI174" s="45"/>
      <c r="HJ174" s="45"/>
      <c r="HK174" s="45"/>
      <c r="HL174" s="45"/>
      <c r="HM174" s="45"/>
      <c r="HN174" s="45"/>
      <c r="HO174" s="45"/>
      <c r="HP174" s="45"/>
      <c r="HQ174" s="45"/>
      <c r="HR174" s="45"/>
      <c r="HS174" s="45"/>
      <c r="HT174" s="45"/>
      <c r="HU174" s="45"/>
      <c r="HV174" s="45"/>
      <c r="HW174" s="45"/>
      <c r="HX174" s="45"/>
      <c r="HY174" s="45"/>
      <c r="HZ174" s="45"/>
      <c r="IA174" s="45"/>
      <c r="IB174" s="45"/>
      <c r="IC174" s="45"/>
      <c r="ID174" s="45"/>
      <c r="IE174" s="45"/>
      <c r="IF174" s="45"/>
      <c r="IG174" s="45"/>
      <c r="IH174" s="45"/>
      <c r="II174" s="45"/>
      <c r="IJ174" s="45"/>
      <c r="IK174" s="45"/>
      <c r="IL174" s="45"/>
      <c r="IM174" s="45"/>
      <c r="IN174" s="45"/>
      <c r="IO174" s="45"/>
      <c r="IP174" s="45"/>
      <c r="IQ174" s="45"/>
      <c r="IR174" s="45"/>
      <c r="IS174" s="45"/>
      <c r="IT174" s="45"/>
      <c r="IU174" s="45"/>
      <c r="IV174" s="45"/>
      <c r="IW174" s="45"/>
      <c r="IX174" s="45"/>
      <c r="IY174" s="45"/>
      <c r="IZ174" s="45"/>
      <c r="JA174" s="45"/>
      <c r="JB174" s="45"/>
      <c r="JC174" s="45"/>
      <c r="JD174" s="45"/>
      <c r="JE174" s="45"/>
      <c r="JF174" s="45"/>
      <c r="JG174" s="45"/>
      <c r="JH174" s="45"/>
      <c r="JI174" s="45"/>
      <c r="JJ174" s="45"/>
      <c r="JK174" s="45"/>
      <c r="JL174" s="45"/>
      <c r="JM174" s="45"/>
      <c r="JN174" s="45"/>
      <c r="JO174" s="45"/>
      <c r="JP174" s="45"/>
      <c r="JQ174" s="45"/>
      <c r="JR174" s="45"/>
      <c r="JS174" s="45"/>
      <c r="JT174" s="45"/>
      <c r="JU174" s="45"/>
      <c r="JV174" s="45"/>
      <c r="JW174" s="45"/>
      <c r="JX174" s="45"/>
      <c r="JY174" s="45"/>
      <c r="JZ174" s="45"/>
      <c r="KA174" s="45"/>
      <c r="KB174" s="45"/>
      <c r="KC174" s="45"/>
      <c r="KD174" s="45"/>
      <c r="KE174" s="45"/>
      <c r="KF174" s="45"/>
      <c r="KG174" s="45"/>
      <c r="KH174" s="45"/>
      <c r="KI174" s="45"/>
      <c r="KJ174" s="45"/>
      <c r="KK174" s="45"/>
      <c r="KL174" s="45"/>
      <c r="KM174" s="45"/>
      <c r="KN174" s="45"/>
      <c r="KO174" s="45"/>
      <c r="KP174" s="45"/>
      <c r="KQ174" s="45"/>
      <c r="KR174" s="45"/>
      <c r="KS174" s="45"/>
      <c r="KT174" s="45"/>
      <c r="KU174" s="45"/>
      <c r="KV174" s="45"/>
      <c r="KW174" s="45"/>
      <c r="KX174" s="45"/>
      <c r="KY174" s="45"/>
      <c r="KZ174" s="45"/>
      <c r="LA174" s="45"/>
      <c r="LB174" s="45"/>
      <c r="LC174" s="45"/>
      <c r="LD174" s="45"/>
      <c r="LE174" s="45"/>
      <c r="LF174" s="45"/>
      <c r="LG174" s="45"/>
      <c r="LH174" s="45"/>
      <c r="LI174" s="45"/>
      <c r="LJ174" s="45"/>
      <c r="LK174" s="45"/>
      <c r="LL174" s="45"/>
      <c r="LM174" s="45"/>
      <c r="LN174" s="45"/>
      <c r="LO174" s="45"/>
      <c r="LP174" s="45"/>
      <c r="LQ174" s="45"/>
      <c r="LR174" s="45"/>
      <c r="LS174" s="45"/>
      <c r="LT174" s="45"/>
      <c r="LU174" s="45"/>
      <c r="LV174" s="45"/>
      <c r="LW174" s="45"/>
      <c r="LX174" s="45"/>
      <c r="LY174" s="45"/>
      <c r="LZ174" s="45"/>
      <c r="MA174" s="45"/>
      <c r="MB174" s="45"/>
      <c r="MC174" s="45"/>
      <c r="MD174" s="45"/>
      <c r="ME174" s="45"/>
      <c r="MF174" s="45"/>
      <c r="MG174" s="45"/>
      <c r="MH174" s="45"/>
      <c r="MI174" s="45"/>
      <c r="MJ174" s="45"/>
      <c r="MK174" s="45"/>
      <c r="ML174" s="45"/>
      <c r="MM174" s="45"/>
      <c r="MN174" s="45"/>
      <c r="MO174" s="45"/>
      <c r="MP174" s="45"/>
      <c r="MQ174" s="45"/>
      <c r="MR174" s="45"/>
      <c r="MS174" s="45"/>
      <c r="MT174" s="45"/>
      <c r="MU174" s="45"/>
      <c r="MV174" s="45"/>
      <c r="MW174" s="45"/>
      <c r="MX174" s="45"/>
      <c r="MY174" s="45"/>
      <c r="MZ174" s="45"/>
      <c r="NA174" s="45"/>
      <c r="NB174" s="45"/>
      <c r="NC174" s="45"/>
      <c r="ND174" s="45"/>
      <c r="NE174" s="45"/>
      <c r="NF174" s="45"/>
      <c r="NG174" s="45"/>
      <c r="NH174" s="45"/>
      <c r="NI174" s="45"/>
      <c r="NJ174" s="45"/>
      <c r="NK174" s="45"/>
      <c r="NL174" s="45"/>
      <c r="NM174" s="45"/>
      <c r="NN174" s="45"/>
      <c r="NO174" s="45"/>
      <c r="NP174" s="45"/>
      <c r="NQ174" s="45"/>
      <c r="NR174" s="45"/>
      <c r="NS174" s="45"/>
      <c r="NT174" s="45"/>
      <c r="NU174" s="45"/>
      <c r="NV174" s="45"/>
      <c r="NW174" s="45"/>
      <c r="NX174" s="45"/>
      <c r="NY174" s="45"/>
      <c r="NZ174" s="45"/>
      <c r="OA174" s="45"/>
      <c r="OB174" s="45"/>
      <c r="OC174" s="45"/>
      <c r="OD174" s="45"/>
      <c r="OE174" s="45"/>
      <c r="OF174" s="45"/>
      <c r="OG174" s="45"/>
      <c r="OH174" s="45"/>
      <c r="OI174" s="45"/>
      <c r="OJ174" s="45"/>
      <c r="OK174" s="45"/>
      <c r="OL174" s="45"/>
      <c r="OM174" s="45"/>
      <c r="ON174" s="45"/>
      <c r="OO174" s="45"/>
      <c r="OP174" s="45"/>
      <c r="OQ174" s="45"/>
      <c r="OR174" s="45"/>
      <c r="OS174" s="45"/>
      <c r="OT174" s="45"/>
      <c r="OU174" s="45"/>
      <c r="OV174" s="45"/>
      <c r="OW174" s="45"/>
      <c r="OX174" s="45"/>
      <c r="OY174" s="45"/>
      <c r="OZ174" s="45"/>
      <c r="PA174" s="45"/>
      <c r="PB174" s="45"/>
      <c r="PC174" s="45"/>
      <c r="PD174" s="45"/>
      <c r="PE174" s="45"/>
      <c r="PF174" s="45"/>
      <c r="PG174" s="45"/>
      <c r="PH174" s="45"/>
      <c r="PI174" s="45"/>
      <c r="PJ174" s="45"/>
      <c r="PK174" s="45"/>
      <c r="PL174" s="45"/>
      <c r="PM174" s="45"/>
      <c r="PN174" s="45"/>
      <c r="PO174" s="45"/>
      <c r="PP174" s="45"/>
      <c r="PQ174" s="45"/>
      <c r="PR174" s="45"/>
      <c r="PS174" s="45"/>
      <c r="PT174" s="45"/>
      <c r="PU174" s="45"/>
      <c r="PV174" s="45"/>
      <c r="PW174" s="45"/>
      <c r="PX174" s="45"/>
      <c r="PY174" s="45"/>
      <c r="PZ174" s="45"/>
      <c r="QA174" s="45"/>
      <c r="QB174" s="45"/>
      <c r="QC174" s="45"/>
      <c r="QD174" s="45"/>
      <c r="QE174" s="45"/>
      <c r="QF174" s="45"/>
      <c r="QG174" s="45"/>
      <c r="QH174" s="45"/>
      <c r="QI174" s="45"/>
      <c r="QJ174" s="45"/>
      <c r="QK174" s="45"/>
      <c r="QL174" s="45"/>
      <c r="QM174" s="45"/>
      <c r="QN174" s="45"/>
      <c r="QO174" s="45"/>
      <c r="QP174" s="45"/>
      <c r="QQ174" s="45"/>
      <c r="QR174" s="45"/>
      <c r="QS174" s="45"/>
      <c r="QT174" s="45"/>
      <c r="QU174" s="45"/>
    </row>
    <row r="175" spans="1:463" outlineLevel="1">
      <c r="C175" s="75" t="s">
        <v>479</v>
      </c>
      <c r="D175" s="112"/>
      <c r="E175" s="50" t="s">
        <v>95</v>
      </c>
      <c r="H175" s="66">
        <v>0</v>
      </c>
      <c r="I175" s="45">
        <f t="shared" ref="I175:P175" si="730">SUM(J136:O136)</f>
        <v>0</v>
      </c>
      <c r="J175" s="45">
        <f t="shared" si="730"/>
        <v>0</v>
      </c>
      <c r="K175" s="45">
        <f t="shared" si="730"/>
        <v>0</v>
      </c>
      <c r="L175" s="45">
        <f t="shared" si="730"/>
        <v>0</v>
      </c>
      <c r="M175" s="45">
        <f t="shared" si="730"/>
        <v>0</v>
      </c>
      <c r="N175" s="45">
        <f t="shared" si="730"/>
        <v>0</v>
      </c>
      <c r="O175" s="45">
        <f t="shared" si="730"/>
        <v>0</v>
      </c>
      <c r="P175" s="45">
        <f t="shared" si="730"/>
        <v>0</v>
      </c>
      <c r="Q175" s="45">
        <v>0</v>
      </c>
      <c r="R175" s="45">
        <v>0</v>
      </c>
      <c r="S175" s="45">
        <v>0</v>
      </c>
      <c r="T175" s="45">
        <v>0</v>
      </c>
      <c r="U175" s="45">
        <v>0</v>
      </c>
      <c r="V175" s="45">
        <v>0</v>
      </c>
      <c r="W175" s="45">
        <v>0</v>
      </c>
      <c r="X175" s="45">
        <f t="shared" ref="X175:CI175" si="731">SUM(Y136:AD136)</f>
        <v>0</v>
      </c>
      <c r="Y175" s="45">
        <f t="shared" si="731"/>
        <v>0</v>
      </c>
      <c r="Z175" s="45">
        <f t="shared" si="731"/>
        <v>0</v>
      </c>
      <c r="AA175" s="45">
        <f t="shared" si="731"/>
        <v>0</v>
      </c>
      <c r="AB175" s="45">
        <f t="shared" si="731"/>
        <v>0</v>
      </c>
      <c r="AC175" s="45">
        <f t="shared" si="731"/>
        <v>0</v>
      </c>
      <c r="AD175" s="45">
        <f t="shared" si="731"/>
        <v>169431.66992192154</v>
      </c>
      <c r="AE175" s="45">
        <f t="shared" si="731"/>
        <v>169431.66992192154</v>
      </c>
      <c r="AF175" s="45">
        <f t="shared" si="731"/>
        <v>169431.66992192154</v>
      </c>
      <c r="AG175" s="45">
        <f t="shared" si="731"/>
        <v>338863.33984384307</v>
      </c>
      <c r="AH175" s="45">
        <f t="shared" si="731"/>
        <v>338863.33984384307</v>
      </c>
      <c r="AI175" s="45">
        <f t="shared" si="731"/>
        <v>338863.33984384307</v>
      </c>
      <c r="AJ175" s="45">
        <f t="shared" si="731"/>
        <v>338863.33984384307</v>
      </c>
      <c r="AK175" s="45">
        <f t="shared" si="731"/>
        <v>338863.33984384307</v>
      </c>
      <c r="AL175" s="45">
        <f t="shared" si="731"/>
        <v>338863.33984384307</v>
      </c>
      <c r="AM175" s="45">
        <f t="shared" si="731"/>
        <v>338863.33984384307</v>
      </c>
      <c r="AN175" s="45">
        <f t="shared" si="731"/>
        <v>338863.33984384307</v>
      </c>
      <c r="AO175" s="45">
        <f t="shared" si="731"/>
        <v>338863.33984384307</v>
      </c>
      <c r="AP175" s="45">
        <f t="shared" si="731"/>
        <v>338863.33984384307</v>
      </c>
      <c r="AQ175" s="45">
        <f t="shared" si="731"/>
        <v>338863.33984384307</v>
      </c>
      <c r="AR175" s="45">
        <f t="shared" si="731"/>
        <v>338863.33984384307</v>
      </c>
      <c r="AS175" s="45">
        <f t="shared" si="731"/>
        <v>338863.33984384307</v>
      </c>
      <c r="AT175" s="45">
        <f t="shared" si="731"/>
        <v>338863.33984384307</v>
      </c>
      <c r="AU175" s="45">
        <f t="shared" si="731"/>
        <v>338863.33984384307</v>
      </c>
      <c r="AV175" s="45">
        <f t="shared" si="731"/>
        <v>338863.33984384307</v>
      </c>
      <c r="AW175" s="45">
        <f t="shared" si="731"/>
        <v>338863.33984384307</v>
      </c>
      <c r="AX175" s="45">
        <f t="shared" si="731"/>
        <v>338863.33984384307</v>
      </c>
      <c r="AY175" s="45">
        <f t="shared" si="731"/>
        <v>338863.33984384307</v>
      </c>
      <c r="AZ175" s="45">
        <f t="shared" si="731"/>
        <v>338863.33984384307</v>
      </c>
      <c r="BA175" s="45">
        <f t="shared" si="731"/>
        <v>338863.33984384307</v>
      </c>
      <c r="BB175" s="45">
        <f t="shared" si="731"/>
        <v>338863.33984384307</v>
      </c>
      <c r="BC175" s="45">
        <f t="shared" si="731"/>
        <v>338863.33984384307</v>
      </c>
      <c r="BD175" s="45">
        <f t="shared" si="731"/>
        <v>338863.33984384307</v>
      </c>
      <c r="BE175" s="45">
        <f t="shared" si="731"/>
        <v>338863.33984384307</v>
      </c>
      <c r="BF175" s="45">
        <f t="shared" si="731"/>
        <v>338863.33984384307</v>
      </c>
      <c r="BG175" s="45">
        <f t="shared" si="731"/>
        <v>338863.33984384307</v>
      </c>
      <c r="BH175" s="45">
        <f t="shared" si="731"/>
        <v>338863.33984384307</v>
      </c>
      <c r="BI175" s="45">
        <f t="shared" si="731"/>
        <v>338863.33984384307</v>
      </c>
      <c r="BJ175" s="45">
        <f t="shared" si="731"/>
        <v>338863.33984384307</v>
      </c>
      <c r="BK175" s="45">
        <f t="shared" si="731"/>
        <v>338863.33984384307</v>
      </c>
      <c r="BL175" s="45">
        <f t="shared" si="731"/>
        <v>338863.33984384307</v>
      </c>
      <c r="BM175" s="45">
        <f t="shared" si="731"/>
        <v>338863.33984384307</v>
      </c>
      <c r="BN175" s="45">
        <f t="shared" si="731"/>
        <v>338863.33984384307</v>
      </c>
      <c r="BO175" s="45">
        <f t="shared" si="731"/>
        <v>338863.33984384307</v>
      </c>
      <c r="BP175" s="45">
        <f t="shared" si="731"/>
        <v>338863.33984384307</v>
      </c>
      <c r="BQ175" s="45">
        <f t="shared" si="731"/>
        <v>338863.33984384307</v>
      </c>
      <c r="BR175" s="45">
        <f t="shared" si="731"/>
        <v>338863.33984384307</v>
      </c>
      <c r="BS175" s="45">
        <f t="shared" si="731"/>
        <v>338863.33984384307</v>
      </c>
      <c r="BT175" s="45">
        <f t="shared" si="731"/>
        <v>338863.33984384307</v>
      </c>
      <c r="BU175" s="45">
        <f t="shared" si="731"/>
        <v>338863.33984384307</v>
      </c>
      <c r="BV175" s="45">
        <f t="shared" si="731"/>
        <v>338863.33984384307</v>
      </c>
      <c r="BW175" s="45">
        <f t="shared" si="731"/>
        <v>338863.33984384307</v>
      </c>
      <c r="BX175" s="45">
        <f t="shared" si="731"/>
        <v>338863.33984384307</v>
      </c>
      <c r="BY175" s="45">
        <f t="shared" si="731"/>
        <v>338863.33984384307</v>
      </c>
      <c r="BZ175" s="45">
        <f t="shared" si="731"/>
        <v>338863.33984384307</v>
      </c>
      <c r="CA175" s="45">
        <f t="shared" si="731"/>
        <v>338863.33984384307</v>
      </c>
      <c r="CB175" s="45">
        <f t="shared" si="731"/>
        <v>338863.33984384307</v>
      </c>
      <c r="CC175" s="45">
        <f t="shared" si="731"/>
        <v>338863.33984384307</v>
      </c>
      <c r="CD175" s="45">
        <f t="shared" si="731"/>
        <v>338863.33984384307</v>
      </c>
      <c r="CE175" s="45">
        <f t="shared" si="731"/>
        <v>338863.33984384307</v>
      </c>
      <c r="CF175" s="45">
        <f t="shared" si="731"/>
        <v>338863.33984384307</v>
      </c>
      <c r="CG175" s="45">
        <f t="shared" si="731"/>
        <v>338863.33984384307</v>
      </c>
      <c r="CH175" s="45">
        <f t="shared" si="731"/>
        <v>338863.33984384307</v>
      </c>
      <c r="CI175" s="45">
        <f t="shared" si="731"/>
        <v>338863.33984384307</v>
      </c>
      <c r="CJ175" s="45">
        <f t="shared" ref="CJ175:EU175" si="732">SUM(CK136:CP136)</f>
        <v>338863.33984384307</v>
      </c>
      <c r="CK175" s="45">
        <f t="shared" si="732"/>
        <v>338863.33984384307</v>
      </c>
      <c r="CL175" s="45">
        <f t="shared" si="732"/>
        <v>338863.33984384307</v>
      </c>
      <c r="CM175" s="45">
        <f t="shared" si="732"/>
        <v>338863.33984384307</v>
      </c>
      <c r="CN175" s="45">
        <f t="shared" si="732"/>
        <v>338863.33984384307</v>
      </c>
      <c r="CO175" s="45">
        <f t="shared" si="732"/>
        <v>338863.33984384307</v>
      </c>
      <c r="CP175" s="45">
        <f t="shared" si="732"/>
        <v>338863.33984384307</v>
      </c>
      <c r="CQ175" s="45">
        <f t="shared" si="732"/>
        <v>338863.33984384307</v>
      </c>
      <c r="CR175" s="45">
        <f t="shared" si="732"/>
        <v>338863.33984384307</v>
      </c>
      <c r="CS175" s="45">
        <f t="shared" si="732"/>
        <v>338863.33984384307</v>
      </c>
      <c r="CT175" s="45">
        <f t="shared" si="732"/>
        <v>338863.33984384307</v>
      </c>
      <c r="CU175" s="45">
        <f t="shared" si="732"/>
        <v>338863.33984384307</v>
      </c>
      <c r="CV175" s="45">
        <f t="shared" si="732"/>
        <v>338863.33984384307</v>
      </c>
      <c r="CW175" s="45">
        <f t="shared" si="732"/>
        <v>338863.33984384307</v>
      </c>
      <c r="CX175" s="45">
        <f t="shared" si="732"/>
        <v>338863.33984384307</v>
      </c>
      <c r="CY175" s="45">
        <f t="shared" si="732"/>
        <v>338863.33984384307</v>
      </c>
      <c r="CZ175" s="45">
        <f t="shared" si="732"/>
        <v>338863.33984384307</v>
      </c>
      <c r="DA175" s="45">
        <f t="shared" si="732"/>
        <v>338863.33984384307</v>
      </c>
      <c r="DB175" s="45">
        <f t="shared" si="732"/>
        <v>338863.33984384307</v>
      </c>
      <c r="DC175" s="45">
        <f t="shared" si="732"/>
        <v>338863.33984384307</v>
      </c>
      <c r="DD175" s="45">
        <f t="shared" si="732"/>
        <v>338863.33984384307</v>
      </c>
      <c r="DE175" s="45">
        <f t="shared" si="732"/>
        <v>338863.33984384307</v>
      </c>
      <c r="DF175" s="45">
        <f t="shared" si="732"/>
        <v>338863.33984384307</v>
      </c>
      <c r="DG175" s="45">
        <f t="shared" si="732"/>
        <v>338863.33984384307</v>
      </c>
      <c r="DH175" s="45">
        <f t="shared" si="732"/>
        <v>338863.33984384307</v>
      </c>
      <c r="DI175" s="45">
        <f t="shared" si="732"/>
        <v>338863.33984384307</v>
      </c>
      <c r="DJ175" s="45">
        <f t="shared" si="732"/>
        <v>338863.33984384307</v>
      </c>
      <c r="DK175" s="45">
        <f t="shared" si="732"/>
        <v>338863.33984384307</v>
      </c>
      <c r="DL175" s="45">
        <f t="shared" si="732"/>
        <v>338863.33984384307</v>
      </c>
      <c r="DM175" s="45">
        <f t="shared" si="732"/>
        <v>338863.33984384307</v>
      </c>
      <c r="DN175" s="45">
        <f t="shared" si="732"/>
        <v>338863.33984384307</v>
      </c>
      <c r="DO175" s="45">
        <f t="shared" si="732"/>
        <v>338863.33984384307</v>
      </c>
      <c r="DP175" s="45">
        <f t="shared" si="732"/>
        <v>338863.33984384307</v>
      </c>
      <c r="DQ175" s="45">
        <f t="shared" si="732"/>
        <v>338863.33984384307</v>
      </c>
      <c r="DR175" s="45">
        <f t="shared" si="732"/>
        <v>338863.33984384307</v>
      </c>
      <c r="DS175" s="45">
        <f t="shared" si="732"/>
        <v>338863.33984384307</v>
      </c>
      <c r="DT175" s="45">
        <f t="shared" si="732"/>
        <v>338863.33984384307</v>
      </c>
      <c r="DU175" s="45">
        <f t="shared" si="732"/>
        <v>338863.33984384307</v>
      </c>
      <c r="DV175" s="45">
        <f t="shared" si="732"/>
        <v>338863.33984384307</v>
      </c>
      <c r="DW175" s="45">
        <f t="shared" si="732"/>
        <v>338863.33984384307</v>
      </c>
      <c r="DX175" s="45">
        <f t="shared" si="732"/>
        <v>338863.33984384307</v>
      </c>
      <c r="DY175" s="45">
        <f t="shared" si="732"/>
        <v>338863.33984384307</v>
      </c>
      <c r="DZ175" s="45">
        <f t="shared" si="732"/>
        <v>338863.33984384307</v>
      </c>
      <c r="EA175" s="45">
        <f t="shared" si="732"/>
        <v>338863.33984384307</v>
      </c>
      <c r="EB175" s="45">
        <f t="shared" si="732"/>
        <v>338863.33984384307</v>
      </c>
      <c r="EC175" s="45">
        <f t="shared" si="732"/>
        <v>338863.33984384307</v>
      </c>
      <c r="ED175" s="45">
        <f t="shared" si="732"/>
        <v>338863.33984384307</v>
      </c>
      <c r="EE175" s="45">
        <f t="shared" si="732"/>
        <v>338863.33984384307</v>
      </c>
      <c r="EF175" s="45">
        <f t="shared" si="732"/>
        <v>338863.33984384307</v>
      </c>
      <c r="EG175" s="45">
        <f t="shared" si="732"/>
        <v>338863.33984384307</v>
      </c>
      <c r="EH175" s="45">
        <f t="shared" si="732"/>
        <v>338863.33984384307</v>
      </c>
      <c r="EI175" s="45">
        <f t="shared" si="732"/>
        <v>338863.33984384307</v>
      </c>
      <c r="EJ175" s="45">
        <f t="shared" si="732"/>
        <v>338863.33984384307</v>
      </c>
      <c r="EK175" s="45">
        <f t="shared" si="732"/>
        <v>338863.33984384307</v>
      </c>
      <c r="EL175" s="45">
        <f t="shared" si="732"/>
        <v>338863.33984384307</v>
      </c>
      <c r="EM175" s="45">
        <f t="shared" si="732"/>
        <v>338863.33984384307</v>
      </c>
      <c r="EN175" s="45">
        <f t="shared" si="732"/>
        <v>338863.33984384307</v>
      </c>
      <c r="EO175" s="45">
        <f t="shared" si="732"/>
        <v>338863.33984384307</v>
      </c>
      <c r="EP175" s="45">
        <f t="shared" si="732"/>
        <v>338863.33984384307</v>
      </c>
      <c r="EQ175" s="45">
        <f t="shared" si="732"/>
        <v>338863.33984384307</v>
      </c>
      <c r="ER175" s="45">
        <f t="shared" si="732"/>
        <v>338863.33984384307</v>
      </c>
      <c r="ES175" s="45">
        <f t="shared" si="732"/>
        <v>338863.33984384307</v>
      </c>
      <c r="ET175" s="45">
        <f t="shared" si="732"/>
        <v>338863.33984384307</v>
      </c>
      <c r="EU175" s="45">
        <f t="shared" si="732"/>
        <v>338863.33984384307</v>
      </c>
      <c r="EV175" s="45">
        <f t="shared" ref="EV175:HG175" si="733">SUM(EW136:FB136)</f>
        <v>338863.33984384307</v>
      </c>
      <c r="EW175" s="45">
        <f t="shared" si="733"/>
        <v>338863.33984384307</v>
      </c>
      <c r="EX175" s="45">
        <f t="shared" si="733"/>
        <v>338863.33984384307</v>
      </c>
      <c r="EY175" s="45">
        <f t="shared" si="733"/>
        <v>338863.33984384307</v>
      </c>
      <c r="EZ175" s="45">
        <f t="shared" si="733"/>
        <v>338863.33984384307</v>
      </c>
      <c r="FA175" s="45">
        <f t="shared" si="733"/>
        <v>338863.33984384307</v>
      </c>
      <c r="FB175" s="45">
        <f t="shared" si="733"/>
        <v>338863.33984384307</v>
      </c>
      <c r="FC175" s="45">
        <f t="shared" si="733"/>
        <v>338863.33984384307</v>
      </c>
      <c r="FD175" s="45">
        <f t="shared" si="733"/>
        <v>338863.33984384307</v>
      </c>
      <c r="FE175" s="45">
        <f t="shared" si="733"/>
        <v>338863.33984384307</v>
      </c>
      <c r="FF175" s="45">
        <f t="shared" si="733"/>
        <v>338863.33984384307</v>
      </c>
      <c r="FG175" s="45">
        <f t="shared" si="733"/>
        <v>338863.33984384307</v>
      </c>
      <c r="FH175" s="45">
        <f t="shared" si="733"/>
        <v>338863.33984384307</v>
      </c>
      <c r="FI175" s="45">
        <f t="shared" si="733"/>
        <v>338863.33984384307</v>
      </c>
      <c r="FJ175" s="45">
        <f t="shared" si="733"/>
        <v>338863.33984384307</v>
      </c>
      <c r="FK175" s="45">
        <f t="shared" si="733"/>
        <v>338863.33984384307</v>
      </c>
      <c r="FL175" s="45">
        <f t="shared" si="733"/>
        <v>338863.33984384307</v>
      </c>
      <c r="FM175" s="45">
        <f t="shared" si="733"/>
        <v>338863.33984384307</v>
      </c>
      <c r="FN175" s="45">
        <f t="shared" si="733"/>
        <v>338863.33984384307</v>
      </c>
      <c r="FO175" s="45">
        <f t="shared" si="733"/>
        <v>338863.33984384307</v>
      </c>
      <c r="FP175" s="45">
        <f t="shared" si="733"/>
        <v>338863.33984384307</v>
      </c>
      <c r="FQ175" s="45">
        <f t="shared" si="733"/>
        <v>338863.33984384307</v>
      </c>
      <c r="FR175" s="45">
        <f t="shared" si="733"/>
        <v>338863.33984384307</v>
      </c>
      <c r="FS175" s="45">
        <f t="shared" si="733"/>
        <v>338863.33984384307</v>
      </c>
      <c r="FT175" s="45">
        <f t="shared" si="733"/>
        <v>338863.33984384307</v>
      </c>
      <c r="FU175" s="45">
        <f t="shared" si="733"/>
        <v>338863.33984384307</v>
      </c>
      <c r="FV175" s="45">
        <f t="shared" si="733"/>
        <v>338863.33984384307</v>
      </c>
      <c r="FW175" s="45">
        <f t="shared" si="733"/>
        <v>338863.33984384307</v>
      </c>
      <c r="FX175" s="45">
        <f t="shared" si="733"/>
        <v>338863.33984384307</v>
      </c>
      <c r="FY175" s="45">
        <f t="shared" si="733"/>
        <v>338863.33984384307</v>
      </c>
      <c r="FZ175" s="45">
        <f t="shared" si="733"/>
        <v>338863.33984384307</v>
      </c>
      <c r="GA175" s="45">
        <f t="shared" si="733"/>
        <v>338863.33984384307</v>
      </c>
      <c r="GB175" s="45">
        <f t="shared" si="733"/>
        <v>338863.33984384307</v>
      </c>
      <c r="GC175" s="45">
        <f t="shared" si="733"/>
        <v>338863.33984384307</v>
      </c>
      <c r="GD175" s="45">
        <f t="shared" si="733"/>
        <v>338863.33984384307</v>
      </c>
      <c r="GE175" s="45">
        <f t="shared" si="733"/>
        <v>338863.33984384307</v>
      </c>
      <c r="GF175" s="45">
        <f t="shared" si="733"/>
        <v>338863.33984384307</v>
      </c>
      <c r="GG175" s="45">
        <f t="shared" si="733"/>
        <v>338863.33984384307</v>
      </c>
      <c r="GH175" s="45">
        <f t="shared" si="733"/>
        <v>338863.33984384307</v>
      </c>
      <c r="GI175" s="45">
        <f t="shared" si="733"/>
        <v>338863.33984384307</v>
      </c>
      <c r="GJ175" s="45">
        <f t="shared" si="733"/>
        <v>338863.33984384307</v>
      </c>
      <c r="GK175" s="45">
        <f t="shared" si="733"/>
        <v>338863.33984384307</v>
      </c>
      <c r="GL175" s="45">
        <f t="shared" si="733"/>
        <v>338863.33984384307</v>
      </c>
      <c r="GM175" s="45">
        <f t="shared" si="733"/>
        <v>338863.33984384307</v>
      </c>
      <c r="GN175" s="45">
        <f t="shared" si="733"/>
        <v>338863.33984384307</v>
      </c>
      <c r="GO175" s="45">
        <f t="shared" si="733"/>
        <v>338863.33984384307</v>
      </c>
      <c r="GP175" s="45">
        <f t="shared" si="733"/>
        <v>338863.33984384307</v>
      </c>
      <c r="GQ175" s="45">
        <f t="shared" si="733"/>
        <v>338863.33984384307</v>
      </c>
      <c r="GR175" s="45">
        <f t="shared" si="733"/>
        <v>338863.33984384307</v>
      </c>
      <c r="GS175" s="45">
        <f t="shared" si="733"/>
        <v>338863.33984384307</v>
      </c>
      <c r="GT175" s="45">
        <f t="shared" si="733"/>
        <v>338863.33984384307</v>
      </c>
      <c r="GU175" s="45">
        <f t="shared" si="733"/>
        <v>338863.33984384307</v>
      </c>
      <c r="GV175" s="45">
        <f t="shared" si="733"/>
        <v>338863.33984384307</v>
      </c>
      <c r="GW175" s="45">
        <f t="shared" si="733"/>
        <v>338863.33984384307</v>
      </c>
      <c r="GX175" s="45">
        <f t="shared" si="733"/>
        <v>338863.33984384307</v>
      </c>
      <c r="GY175" s="45">
        <f t="shared" si="733"/>
        <v>338863.33984384307</v>
      </c>
      <c r="GZ175" s="45">
        <f t="shared" si="733"/>
        <v>338863.33984384307</v>
      </c>
      <c r="HA175" s="45">
        <f t="shared" si="733"/>
        <v>338863.33984384307</v>
      </c>
      <c r="HB175" s="45">
        <f t="shared" si="733"/>
        <v>338863.33984384307</v>
      </c>
      <c r="HC175" s="45">
        <f t="shared" si="733"/>
        <v>338863.33984384307</v>
      </c>
      <c r="HD175" s="45">
        <f t="shared" si="733"/>
        <v>338863.33984384307</v>
      </c>
      <c r="HE175" s="45">
        <f t="shared" si="733"/>
        <v>338863.33984384307</v>
      </c>
      <c r="HF175" s="45">
        <f t="shared" si="733"/>
        <v>338863.33984384307</v>
      </c>
      <c r="HG175" s="45">
        <f t="shared" si="733"/>
        <v>338863.33984384307</v>
      </c>
      <c r="HH175" s="45">
        <f t="shared" ref="HH175:JS175" si="734">SUM(HI136:HN136)</f>
        <v>338863.33984384307</v>
      </c>
      <c r="HI175" s="45">
        <f t="shared" si="734"/>
        <v>338863.33984384307</v>
      </c>
      <c r="HJ175" s="45">
        <f t="shared" si="734"/>
        <v>338863.33984384307</v>
      </c>
      <c r="HK175" s="45">
        <f t="shared" si="734"/>
        <v>338863.33984384307</v>
      </c>
      <c r="HL175" s="45">
        <f t="shared" si="734"/>
        <v>338863.33984384307</v>
      </c>
      <c r="HM175" s="45">
        <f t="shared" si="734"/>
        <v>338863.33984384307</v>
      </c>
      <c r="HN175" s="45">
        <f t="shared" si="734"/>
        <v>338863.33984384307</v>
      </c>
      <c r="HO175" s="45">
        <f t="shared" si="734"/>
        <v>338863.33984384307</v>
      </c>
      <c r="HP175" s="45">
        <f t="shared" si="734"/>
        <v>338863.33984384307</v>
      </c>
      <c r="HQ175" s="45">
        <f t="shared" si="734"/>
        <v>338863.33984384307</v>
      </c>
      <c r="HR175" s="45">
        <f t="shared" si="734"/>
        <v>338863.33984384307</v>
      </c>
      <c r="HS175" s="45">
        <f t="shared" si="734"/>
        <v>338863.33984384307</v>
      </c>
      <c r="HT175" s="45">
        <f t="shared" si="734"/>
        <v>338863.33984384307</v>
      </c>
      <c r="HU175" s="45">
        <f t="shared" si="734"/>
        <v>338863.33984384307</v>
      </c>
      <c r="HV175" s="45">
        <f t="shared" si="734"/>
        <v>338863.33984384307</v>
      </c>
      <c r="HW175" s="45">
        <f t="shared" si="734"/>
        <v>338863.33984384307</v>
      </c>
      <c r="HX175" s="45">
        <f t="shared" si="734"/>
        <v>338863.33984384307</v>
      </c>
      <c r="HY175" s="45">
        <f t="shared" si="734"/>
        <v>338863.33984384307</v>
      </c>
      <c r="HZ175" s="45">
        <f t="shared" si="734"/>
        <v>338863.33984384307</v>
      </c>
      <c r="IA175" s="45">
        <f t="shared" si="734"/>
        <v>338863.33984384307</v>
      </c>
      <c r="IB175" s="45">
        <f t="shared" si="734"/>
        <v>338863.33984384307</v>
      </c>
      <c r="IC175" s="45">
        <f t="shared" si="734"/>
        <v>338863.33984384307</v>
      </c>
      <c r="ID175" s="45">
        <f t="shared" si="734"/>
        <v>338863.33984384307</v>
      </c>
      <c r="IE175" s="45">
        <f t="shared" si="734"/>
        <v>338863.33984384307</v>
      </c>
      <c r="IF175" s="45">
        <f t="shared" si="734"/>
        <v>298990.21549304482</v>
      </c>
      <c r="IG175" s="45">
        <f t="shared" si="734"/>
        <v>298990.21549304482</v>
      </c>
      <c r="IH175" s="45">
        <f t="shared" si="734"/>
        <v>298990.21549304482</v>
      </c>
      <c r="II175" s="45">
        <f t="shared" si="734"/>
        <v>129558.54557112331</v>
      </c>
      <c r="IJ175" s="45">
        <f t="shared" si="734"/>
        <v>129558.54557112331</v>
      </c>
      <c r="IK175" s="45">
        <f t="shared" si="734"/>
        <v>129558.54557112331</v>
      </c>
      <c r="IL175" s="45">
        <f t="shared" si="734"/>
        <v>0</v>
      </c>
      <c r="IM175" s="45">
        <f t="shared" si="734"/>
        <v>0</v>
      </c>
      <c r="IN175" s="45">
        <f t="shared" si="734"/>
        <v>0</v>
      </c>
      <c r="IO175" s="45">
        <f t="shared" si="734"/>
        <v>0</v>
      </c>
      <c r="IP175" s="45">
        <f t="shared" si="734"/>
        <v>0</v>
      </c>
      <c r="IQ175" s="45">
        <f t="shared" si="734"/>
        <v>0</v>
      </c>
      <c r="IR175" s="45">
        <f t="shared" si="734"/>
        <v>0</v>
      </c>
      <c r="IS175" s="45">
        <f t="shared" si="734"/>
        <v>0</v>
      </c>
      <c r="IT175" s="45">
        <f t="shared" si="734"/>
        <v>0</v>
      </c>
      <c r="IU175" s="45">
        <f t="shared" si="734"/>
        <v>0</v>
      </c>
      <c r="IV175" s="45">
        <f t="shared" si="734"/>
        <v>0</v>
      </c>
      <c r="IW175" s="45">
        <f t="shared" si="734"/>
        <v>0</v>
      </c>
      <c r="IX175" s="45">
        <f t="shared" si="734"/>
        <v>0</v>
      </c>
      <c r="IY175" s="45">
        <f t="shared" si="734"/>
        <v>0</v>
      </c>
      <c r="IZ175" s="45">
        <f t="shared" si="734"/>
        <v>0</v>
      </c>
      <c r="JA175" s="45">
        <f t="shared" si="734"/>
        <v>0</v>
      </c>
      <c r="JB175" s="45">
        <f t="shared" si="734"/>
        <v>0</v>
      </c>
      <c r="JC175" s="45">
        <f t="shared" si="734"/>
        <v>0</v>
      </c>
      <c r="JD175" s="45">
        <f t="shared" si="734"/>
        <v>0</v>
      </c>
      <c r="JE175" s="45">
        <f t="shared" si="734"/>
        <v>0</v>
      </c>
      <c r="JF175" s="45">
        <f t="shared" si="734"/>
        <v>0</v>
      </c>
      <c r="JG175" s="45">
        <f t="shared" si="734"/>
        <v>0</v>
      </c>
      <c r="JH175" s="45">
        <f t="shared" si="734"/>
        <v>0</v>
      </c>
      <c r="JI175" s="45">
        <f t="shared" si="734"/>
        <v>0</v>
      </c>
      <c r="JJ175" s="45">
        <f t="shared" si="734"/>
        <v>0</v>
      </c>
      <c r="JK175" s="45">
        <f t="shared" si="734"/>
        <v>0</v>
      </c>
      <c r="JL175" s="45">
        <f t="shared" si="734"/>
        <v>0</v>
      </c>
      <c r="JM175" s="45">
        <f t="shared" si="734"/>
        <v>0</v>
      </c>
      <c r="JN175" s="45">
        <f t="shared" si="734"/>
        <v>0</v>
      </c>
      <c r="JO175" s="45">
        <f t="shared" si="734"/>
        <v>0</v>
      </c>
      <c r="JP175" s="45">
        <f t="shared" si="734"/>
        <v>0</v>
      </c>
      <c r="JQ175" s="45">
        <f t="shared" si="734"/>
        <v>0</v>
      </c>
      <c r="JR175" s="45">
        <f t="shared" si="734"/>
        <v>0</v>
      </c>
      <c r="JS175" s="45">
        <f t="shared" si="734"/>
        <v>0</v>
      </c>
      <c r="JT175" s="45">
        <f t="shared" ref="JT175:LT175" si="735">SUM(JU136:JZ136)</f>
        <v>0</v>
      </c>
      <c r="JU175" s="45">
        <f t="shared" si="735"/>
        <v>0</v>
      </c>
      <c r="JV175" s="45">
        <f t="shared" si="735"/>
        <v>0</v>
      </c>
      <c r="JW175" s="45">
        <f t="shared" si="735"/>
        <v>0</v>
      </c>
      <c r="JX175" s="45">
        <f t="shared" si="735"/>
        <v>0</v>
      </c>
      <c r="JY175" s="45">
        <f t="shared" si="735"/>
        <v>0</v>
      </c>
      <c r="JZ175" s="45">
        <f t="shared" si="735"/>
        <v>0</v>
      </c>
      <c r="KA175" s="45">
        <f t="shared" si="735"/>
        <v>0</v>
      </c>
      <c r="KB175" s="45">
        <f t="shared" si="735"/>
        <v>0</v>
      </c>
      <c r="KC175" s="45">
        <f t="shared" si="735"/>
        <v>0</v>
      </c>
      <c r="KD175" s="45">
        <f t="shared" si="735"/>
        <v>0</v>
      </c>
      <c r="KE175" s="45">
        <f t="shared" si="735"/>
        <v>0</v>
      </c>
      <c r="KF175" s="45">
        <f t="shared" si="735"/>
        <v>0</v>
      </c>
      <c r="KG175" s="45">
        <f t="shared" si="735"/>
        <v>0</v>
      </c>
      <c r="KH175" s="45">
        <f t="shared" si="735"/>
        <v>0</v>
      </c>
      <c r="KI175" s="45">
        <f t="shared" si="735"/>
        <v>0</v>
      </c>
      <c r="KJ175" s="45">
        <f t="shared" si="735"/>
        <v>0</v>
      </c>
      <c r="KK175" s="45">
        <f t="shared" si="735"/>
        <v>0</v>
      </c>
      <c r="KL175" s="45">
        <f t="shared" si="735"/>
        <v>0</v>
      </c>
      <c r="KM175" s="45">
        <f t="shared" si="735"/>
        <v>0</v>
      </c>
      <c r="KN175" s="45">
        <f t="shared" si="735"/>
        <v>0</v>
      </c>
      <c r="KO175" s="45">
        <f t="shared" si="735"/>
        <v>0</v>
      </c>
      <c r="KP175" s="45">
        <f t="shared" si="735"/>
        <v>0</v>
      </c>
      <c r="KQ175" s="45">
        <f t="shared" si="735"/>
        <v>0</v>
      </c>
      <c r="KR175" s="45">
        <f t="shared" si="735"/>
        <v>0</v>
      </c>
      <c r="KS175" s="45">
        <f t="shared" si="735"/>
        <v>0</v>
      </c>
      <c r="KT175" s="45">
        <f t="shared" si="735"/>
        <v>0</v>
      </c>
      <c r="KU175" s="45">
        <f t="shared" si="735"/>
        <v>0</v>
      </c>
      <c r="KV175" s="45">
        <f t="shared" si="735"/>
        <v>0</v>
      </c>
      <c r="KW175" s="45">
        <f t="shared" si="735"/>
        <v>0</v>
      </c>
      <c r="KX175" s="45">
        <f t="shared" si="735"/>
        <v>0</v>
      </c>
      <c r="KY175" s="45">
        <f t="shared" si="735"/>
        <v>0</v>
      </c>
      <c r="KZ175" s="45">
        <f t="shared" si="735"/>
        <v>0</v>
      </c>
      <c r="LA175" s="45">
        <f t="shared" si="735"/>
        <v>0</v>
      </c>
      <c r="LB175" s="45">
        <f t="shared" si="735"/>
        <v>0</v>
      </c>
      <c r="LC175" s="45">
        <f t="shared" si="735"/>
        <v>0</v>
      </c>
      <c r="LD175" s="45">
        <f t="shared" si="735"/>
        <v>0</v>
      </c>
      <c r="LE175" s="45">
        <f t="shared" si="735"/>
        <v>0</v>
      </c>
      <c r="LF175" s="45">
        <f t="shared" si="735"/>
        <v>0</v>
      </c>
      <c r="LG175" s="45">
        <f t="shared" si="735"/>
        <v>0</v>
      </c>
      <c r="LH175" s="45">
        <f t="shared" si="735"/>
        <v>0</v>
      </c>
      <c r="LI175" s="45">
        <f t="shared" si="735"/>
        <v>0</v>
      </c>
      <c r="LJ175" s="45">
        <f t="shared" si="735"/>
        <v>0</v>
      </c>
      <c r="LK175" s="45">
        <f t="shared" si="735"/>
        <v>0</v>
      </c>
      <c r="LL175" s="45">
        <f t="shared" si="735"/>
        <v>0</v>
      </c>
      <c r="LM175" s="45">
        <f t="shared" si="735"/>
        <v>0</v>
      </c>
      <c r="LN175" s="45">
        <f t="shared" si="735"/>
        <v>0</v>
      </c>
      <c r="LO175" s="45">
        <f t="shared" si="735"/>
        <v>0</v>
      </c>
      <c r="LP175" s="45">
        <f t="shared" si="735"/>
        <v>0</v>
      </c>
      <c r="LQ175" s="45">
        <f t="shared" si="735"/>
        <v>0</v>
      </c>
      <c r="LR175" s="45">
        <f t="shared" si="735"/>
        <v>0</v>
      </c>
      <c r="LS175" s="45">
        <f t="shared" si="735"/>
        <v>0</v>
      </c>
      <c r="LT175" s="45">
        <f t="shared" si="735"/>
        <v>0</v>
      </c>
      <c r="LU175" s="45"/>
      <c r="LV175" s="45"/>
      <c r="LW175" s="45"/>
      <c r="LX175" s="45"/>
      <c r="LY175" s="45"/>
      <c r="LZ175" s="45"/>
      <c r="MA175" s="45"/>
      <c r="MB175" s="45"/>
      <c r="MC175" s="45"/>
      <c r="MD175" s="45"/>
      <c r="ME175" s="45"/>
      <c r="MF175" s="45"/>
      <c r="MG175" s="45"/>
      <c r="MH175" s="45"/>
      <c r="MI175" s="45"/>
      <c r="MJ175" s="45"/>
      <c r="MK175" s="45"/>
      <c r="ML175" s="45"/>
      <c r="MM175" s="45"/>
      <c r="MN175" s="45"/>
      <c r="MO175" s="45"/>
      <c r="MP175" s="45"/>
      <c r="MQ175" s="45"/>
      <c r="MR175" s="45"/>
      <c r="MS175" s="45"/>
      <c r="MT175" s="45"/>
      <c r="MU175" s="45"/>
      <c r="MV175" s="45"/>
      <c r="MW175" s="45"/>
      <c r="MX175" s="45"/>
      <c r="MY175" s="45"/>
      <c r="MZ175" s="45"/>
      <c r="NA175" s="45"/>
      <c r="NB175" s="45"/>
      <c r="NC175" s="45"/>
      <c r="ND175" s="45"/>
      <c r="NE175" s="45"/>
      <c r="NF175" s="45"/>
      <c r="NG175" s="45"/>
      <c r="NH175" s="45"/>
      <c r="NI175" s="45"/>
      <c r="NJ175" s="45"/>
      <c r="NK175" s="45"/>
      <c r="NL175" s="45"/>
      <c r="NM175" s="45"/>
      <c r="NN175" s="45"/>
      <c r="NO175" s="45"/>
      <c r="NP175" s="45"/>
      <c r="NQ175" s="45"/>
      <c r="NR175" s="45"/>
      <c r="NS175" s="45"/>
      <c r="NT175" s="45"/>
      <c r="NU175" s="45"/>
      <c r="NV175" s="45"/>
      <c r="NW175" s="45"/>
      <c r="NX175" s="45"/>
      <c r="NY175" s="45"/>
      <c r="NZ175" s="45"/>
      <c r="OA175" s="45"/>
      <c r="OB175" s="45"/>
      <c r="OC175" s="45"/>
      <c r="OD175" s="45"/>
      <c r="OE175" s="45"/>
      <c r="OF175" s="45"/>
      <c r="OG175" s="45"/>
      <c r="OH175" s="45"/>
      <c r="OI175" s="45"/>
      <c r="OJ175" s="45"/>
      <c r="OK175" s="45"/>
      <c r="OL175" s="45"/>
      <c r="OM175" s="45"/>
      <c r="ON175" s="45"/>
      <c r="OO175" s="45"/>
      <c r="OP175" s="45"/>
      <c r="OQ175" s="45"/>
      <c r="OR175" s="45"/>
      <c r="OS175" s="45"/>
      <c r="OT175" s="45"/>
      <c r="OU175" s="45"/>
      <c r="OV175" s="45"/>
      <c r="OW175" s="45"/>
      <c r="OX175" s="45"/>
      <c r="OY175" s="45"/>
      <c r="OZ175" s="45"/>
      <c r="PA175" s="45"/>
      <c r="PB175" s="45"/>
      <c r="PC175" s="45"/>
      <c r="PD175" s="45"/>
      <c r="PE175" s="45"/>
      <c r="PF175" s="45"/>
      <c r="PG175" s="45"/>
      <c r="PH175" s="45"/>
      <c r="PI175" s="45"/>
      <c r="PJ175" s="45"/>
      <c r="PK175" s="45"/>
      <c r="PL175" s="45"/>
      <c r="PM175" s="45"/>
      <c r="PN175" s="45"/>
      <c r="PO175" s="45"/>
      <c r="PP175" s="45"/>
      <c r="PQ175" s="45"/>
      <c r="PR175" s="45"/>
      <c r="PS175" s="45"/>
      <c r="PT175" s="45"/>
      <c r="PU175" s="45"/>
      <c r="PV175" s="45"/>
      <c r="PW175" s="45"/>
      <c r="PX175" s="45"/>
      <c r="PY175" s="45"/>
      <c r="PZ175" s="45"/>
      <c r="QA175" s="45"/>
      <c r="QB175" s="45"/>
      <c r="QC175" s="45"/>
      <c r="QD175" s="45"/>
      <c r="QE175" s="45"/>
      <c r="QF175" s="45"/>
      <c r="QG175" s="45"/>
      <c r="QH175" s="45"/>
      <c r="QI175" s="45"/>
      <c r="QJ175" s="45"/>
      <c r="QK175" s="45"/>
      <c r="QL175" s="45"/>
      <c r="QM175" s="45"/>
      <c r="QN175" s="45"/>
      <c r="QO175" s="45"/>
      <c r="QP175" s="45"/>
      <c r="QQ175" s="45"/>
      <c r="QR175" s="45"/>
      <c r="QS175" s="45"/>
      <c r="QT175" s="45"/>
      <c r="QU175" s="45"/>
    </row>
    <row r="176" spans="1:463" outlineLevel="1">
      <c r="C176" s="78" t="s">
        <v>480</v>
      </c>
      <c r="D176" s="193"/>
      <c r="E176" s="79" t="s">
        <v>95</v>
      </c>
      <c r="F176" s="5"/>
      <c r="G176" s="5"/>
      <c r="H176" s="68"/>
      <c r="I176" s="83">
        <f t="shared" ref="I176:BT176" si="736">IF(AND(I18&gt;=1, I18&lt;=12), $H$176, 0)</f>
        <v>0</v>
      </c>
      <c r="J176" s="83">
        <f t="shared" si="736"/>
        <v>0</v>
      </c>
      <c r="K176" s="83">
        <f t="shared" si="736"/>
        <v>0</v>
      </c>
      <c r="L176" s="83">
        <f t="shared" si="736"/>
        <v>0</v>
      </c>
      <c r="M176" s="83">
        <f t="shared" si="736"/>
        <v>0</v>
      </c>
      <c r="N176" s="83">
        <f t="shared" si="736"/>
        <v>0</v>
      </c>
      <c r="O176" s="83">
        <f t="shared" si="736"/>
        <v>0</v>
      </c>
      <c r="P176" s="83">
        <f t="shared" si="736"/>
        <v>0</v>
      </c>
      <c r="Q176" s="83">
        <f t="shared" si="736"/>
        <v>0</v>
      </c>
      <c r="R176" s="83">
        <f t="shared" si="736"/>
        <v>0</v>
      </c>
      <c r="S176" s="83">
        <f t="shared" si="736"/>
        <v>0</v>
      </c>
      <c r="T176" s="83">
        <f t="shared" si="736"/>
        <v>0</v>
      </c>
      <c r="U176" s="83">
        <f t="shared" si="736"/>
        <v>0</v>
      </c>
      <c r="V176" s="83">
        <f t="shared" si="736"/>
        <v>0</v>
      </c>
      <c r="W176" s="83">
        <f t="shared" si="736"/>
        <v>0</v>
      </c>
      <c r="X176" s="83">
        <f t="shared" si="736"/>
        <v>0</v>
      </c>
      <c r="Y176" s="83">
        <f t="shared" si="736"/>
        <v>0</v>
      </c>
      <c r="Z176" s="83">
        <f t="shared" si="736"/>
        <v>0</v>
      </c>
      <c r="AA176" s="83">
        <f t="shared" si="736"/>
        <v>0</v>
      </c>
      <c r="AB176" s="83">
        <f t="shared" si="736"/>
        <v>0</v>
      </c>
      <c r="AC176" s="83">
        <f t="shared" si="736"/>
        <v>0</v>
      </c>
      <c r="AD176" s="83">
        <f t="shared" si="736"/>
        <v>0</v>
      </c>
      <c r="AE176" s="83">
        <f t="shared" si="736"/>
        <v>0</v>
      </c>
      <c r="AF176" s="83">
        <f t="shared" si="736"/>
        <v>0</v>
      </c>
      <c r="AG176" s="83">
        <f t="shared" si="736"/>
        <v>0</v>
      </c>
      <c r="AH176" s="83">
        <f t="shared" si="736"/>
        <v>0</v>
      </c>
      <c r="AI176" s="83">
        <f t="shared" si="736"/>
        <v>0</v>
      </c>
      <c r="AJ176" s="83">
        <f t="shared" si="736"/>
        <v>0</v>
      </c>
      <c r="AK176" s="83">
        <f t="shared" si="736"/>
        <v>0</v>
      </c>
      <c r="AL176" s="83">
        <f t="shared" si="736"/>
        <v>0</v>
      </c>
      <c r="AM176" s="83">
        <f t="shared" si="736"/>
        <v>0</v>
      </c>
      <c r="AN176" s="83">
        <f t="shared" si="736"/>
        <v>0</v>
      </c>
      <c r="AO176" s="83">
        <f t="shared" si="736"/>
        <v>0</v>
      </c>
      <c r="AP176" s="83">
        <f t="shared" si="736"/>
        <v>0</v>
      </c>
      <c r="AQ176" s="83">
        <f t="shared" si="736"/>
        <v>0</v>
      </c>
      <c r="AR176" s="83">
        <f t="shared" si="736"/>
        <v>0</v>
      </c>
      <c r="AS176" s="83">
        <f t="shared" si="736"/>
        <v>0</v>
      </c>
      <c r="AT176" s="83">
        <f t="shared" si="736"/>
        <v>0</v>
      </c>
      <c r="AU176" s="83">
        <f t="shared" si="736"/>
        <v>0</v>
      </c>
      <c r="AV176" s="83">
        <f t="shared" si="736"/>
        <v>0</v>
      </c>
      <c r="AW176" s="83">
        <f t="shared" si="736"/>
        <v>0</v>
      </c>
      <c r="AX176" s="83">
        <f t="shared" si="736"/>
        <v>0</v>
      </c>
      <c r="AY176" s="83">
        <f t="shared" si="736"/>
        <v>0</v>
      </c>
      <c r="AZ176" s="83">
        <f t="shared" si="736"/>
        <v>0</v>
      </c>
      <c r="BA176" s="83">
        <f t="shared" si="736"/>
        <v>0</v>
      </c>
      <c r="BB176" s="83">
        <f t="shared" si="736"/>
        <v>0</v>
      </c>
      <c r="BC176" s="83">
        <f t="shared" si="736"/>
        <v>0</v>
      </c>
      <c r="BD176" s="83">
        <f t="shared" si="736"/>
        <v>0</v>
      </c>
      <c r="BE176" s="83">
        <f t="shared" si="736"/>
        <v>0</v>
      </c>
      <c r="BF176" s="83">
        <f t="shared" si="736"/>
        <v>0</v>
      </c>
      <c r="BG176" s="83">
        <f t="shared" si="736"/>
        <v>0</v>
      </c>
      <c r="BH176" s="83">
        <f t="shared" si="736"/>
        <v>0</v>
      </c>
      <c r="BI176" s="83">
        <f t="shared" si="736"/>
        <v>0</v>
      </c>
      <c r="BJ176" s="83">
        <f t="shared" si="736"/>
        <v>0</v>
      </c>
      <c r="BK176" s="83">
        <f t="shared" si="736"/>
        <v>0</v>
      </c>
      <c r="BL176" s="83">
        <f t="shared" si="736"/>
        <v>0</v>
      </c>
      <c r="BM176" s="83">
        <f t="shared" si="736"/>
        <v>0</v>
      </c>
      <c r="BN176" s="83">
        <f t="shared" si="736"/>
        <v>0</v>
      </c>
      <c r="BO176" s="83">
        <f t="shared" si="736"/>
        <v>0</v>
      </c>
      <c r="BP176" s="83">
        <f t="shared" si="736"/>
        <v>0</v>
      </c>
      <c r="BQ176" s="83">
        <f t="shared" si="736"/>
        <v>0</v>
      </c>
      <c r="BR176" s="83">
        <f t="shared" si="736"/>
        <v>0</v>
      </c>
      <c r="BS176" s="83">
        <f t="shared" si="736"/>
        <v>0</v>
      </c>
      <c r="BT176" s="83">
        <f t="shared" si="736"/>
        <v>0</v>
      </c>
      <c r="BU176" s="83">
        <f t="shared" ref="BU176:EF176" si="737">IF(AND(BU18&gt;=1, BU18&lt;=12), $H$176, 0)</f>
        <v>0</v>
      </c>
      <c r="BV176" s="83">
        <f t="shared" si="737"/>
        <v>0</v>
      </c>
      <c r="BW176" s="83">
        <f t="shared" si="737"/>
        <v>0</v>
      </c>
      <c r="BX176" s="83">
        <f t="shared" si="737"/>
        <v>0</v>
      </c>
      <c r="BY176" s="83">
        <f t="shared" si="737"/>
        <v>0</v>
      </c>
      <c r="BZ176" s="83">
        <f t="shared" si="737"/>
        <v>0</v>
      </c>
      <c r="CA176" s="83">
        <f t="shared" si="737"/>
        <v>0</v>
      </c>
      <c r="CB176" s="83">
        <f t="shared" si="737"/>
        <v>0</v>
      </c>
      <c r="CC176" s="83">
        <f t="shared" si="737"/>
        <v>0</v>
      </c>
      <c r="CD176" s="83">
        <f t="shared" si="737"/>
        <v>0</v>
      </c>
      <c r="CE176" s="83">
        <f t="shared" si="737"/>
        <v>0</v>
      </c>
      <c r="CF176" s="83">
        <f t="shared" si="737"/>
        <v>0</v>
      </c>
      <c r="CG176" s="83">
        <f t="shared" si="737"/>
        <v>0</v>
      </c>
      <c r="CH176" s="83">
        <f t="shared" si="737"/>
        <v>0</v>
      </c>
      <c r="CI176" s="83">
        <f t="shared" si="737"/>
        <v>0</v>
      </c>
      <c r="CJ176" s="83">
        <f t="shared" si="737"/>
        <v>0</v>
      </c>
      <c r="CK176" s="83">
        <f t="shared" si="737"/>
        <v>0</v>
      </c>
      <c r="CL176" s="83">
        <f t="shared" si="737"/>
        <v>0</v>
      </c>
      <c r="CM176" s="83">
        <f t="shared" si="737"/>
        <v>0</v>
      </c>
      <c r="CN176" s="83">
        <f t="shared" si="737"/>
        <v>0</v>
      </c>
      <c r="CO176" s="83">
        <f t="shared" si="737"/>
        <v>0</v>
      </c>
      <c r="CP176" s="83">
        <f t="shared" si="737"/>
        <v>0</v>
      </c>
      <c r="CQ176" s="83">
        <f t="shared" si="737"/>
        <v>0</v>
      </c>
      <c r="CR176" s="83">
        <f t="shared" si="737"/>
        <v>0</v>
      </c>
      <c r="CS176" s="83">
        <f t="shared" si="737"/>
        <v>0</v>
      </c>
      <c r="CT176" s="83">
        <f t="shared" si="737"/>
        <v>0</v>
      </c>
      <c r="CU176" s="83">
        <f t="shared" si="737"/>
        <v>0</v>
      </c>
      <c r="CV176" s="83">
        <f t="shared" si="737"/>
        <v>0</v>
      </c>
      <c r="CW176" s="83">
        <f t="shared" si="737"/>
        <v>0</v>
      </c>
      <c r="CX176" s="83">
        <f t="shared" si="737"/>
        <v>0</v>
      </c>
      <c r="CY176" s="83">
        <f t="shared" si="737"/>
        <v>0</v>
      </c>
      <c r="CZ176" s="83">
        <f t="shared" si="737"/>
        <v>0</v>
      </c>
      <c r="DA176" s="83">
        <f t="shared" si="737"/>
        <v>0</v>
      </c>
      <c r="DB176" s="83">
        <f t="shared" si="737"/>
        <v>0</v>
      </c>
      <c r="DC176" s="83">
        <f t="shared" si="737"/>
        <v>0</v>
      </c>
      <c r="DD176" s="83">
        <f t="shared" si="737"/>
        <v>0</v>
      </c>
      <c r="DE176" s="83">
        <f t="shared" si="737"/>
        <v>0</v>
      </c>
      <c r="DF176" s="83">
        <f t="shared" si="737"/>
        <v>0</v>
      </c>
      <c r="DG176" s="83">
        <f t="shared" si="737"/>
        <v>0</v>
      </c>
      <c r="DH176" s="83">
        <f t="shared" si="737"/>
        <v>0</v>
      </c>
      <c r="DI176" s="83">
        <f t="shared" si="737"/>
        <v>0</v>
      </c>
      <c r="DJ176" s="83">
        <f t="shared" si="737"/>
        <v>0</v>
      </c>
      <c r="DK176" s="83">
        <f t="shared" si="737"/>
        <v>0</v>
      </c>
      <c r="DL176" s="83">
        <f t="shared" si="737"/>
        <v>0</v>
      </c>
      <c r="DM176" s="83">
        <f t="shared" si="737"/>
        <v>0</v>
      </c>
      <c r="DN176" s="83">
        <f t="shared" si="737"/>
        <v>0</v>
      </c>
      <c r="DO176" s="83">
        <f t="shared" si="737"/>
        <v>0</v>
      </c>
      <c r="DP176" s="83">
        <f t="shared" si="737"/>
        <v>0</v>
      </c>
      <c r="DQ176" s="83">
        <f t="shared" si="737"/>
        <v>0</v>
      </c>
      <c r="DR176" s="83">
        <f t="shared" si="737"/>
        <v>0</v>
      </c>
      <c r="DS176" s="83">
        <f t="shared" si="737"/>
        <v>0</v>
      </c>
      <c r="DT176" s="83">
        <f t="shared" si="737"/>
        <v>0</v>
      </c>
      <c r="DU176" s="83">
        <f t="shared" si="737"/>
        <v>0</v>
      </c>
      <c r="DV176" s="83">
        <f t="shared" si="737"/>
        <v>0</v>
      </c>
      <c r="DW176" s="83">
        <f t="shared" si="737"/>
        <v>0</v>
      </c>
      <c r="DX176" s="83">
        <f t="shared" si="737"/>
        <v>0</v>
      </c>
      <c r="DY176" s="83">
        <f t="shared" si="737"/>
        <v>0</v>
      </c>
      <c r="DZ176" s="83">
        <f t="shared" si="737"/>
        <v>0</v>
      </c>
      <c r="EA176" s="83">
        <f t="shared" si="737"/>
        <v>0</v>
      </c>
      <c r="EB176" s="83">
        <f t="shared" si="737"/>
        <v>0</v>
      </c>
      <c r="EC176" s="83">
        <f t="shared" si="737"/>
        <v>0</v>
      </c>
      <c r="ED176" s="83">
        <f t="shared" si="737"/>
        <v>0</v>
      </c>
      <c r="EE176" s="83">
        <f t="shared" si="737"/>
        <v>0</v>
      </c>
      <c r="EF176" s="83">
        <f t="shared" si="737"/>
        <v>0</v>
      </c>
      <c r="EG176" s="83">
        <f t="shared" ref="EG176:GR176" si="738">IF(AND(EG18&gt;=1, EG18&lt;=12), $H$176, 0)</f>
        <v>0</v>
      </c>
      <c r="EH176" s="83">
        <f t="shared" si="738"/>
        <v>0</v>
      </c>
      <c r="EI176" s="83">
        <f t="shared" si="738"/>
        <v>0</v>
      </c>
      <c r="EJ176" s="83">
        <f t="shared" si="738"/>
        <v>0</v>
      </c>
      <c r="EK176" s="83">
        <f t="shared" si="738"/>
        <v>0</v>
      </c>
      <c r="EL176" s="83">
        <f t="shared" si="738"/>
        <v>0</v>
      </c>
      <c r="EM176" s="83">
        <f t="shared" si="738"/>
        <v>0</v>
      </c>
      <c r="EN176" s="83">
        <f t="shared" si="738"/>
        <v>0</v>
      </c>
      <c r="EO176" s="83">
        <f t="shared" si="738"/>
        <v>0</v>
      </c>
      <c r="EP176" s="83">
        <f t="shared" si="738"/>
        <v>0</v>
      </c>
      <c r="EQ176" s="83">
        <f t="shared" si="738"/>
        <v>0</v>
      </c>
      <c r="ER176" s="83">
        <f t="shared" si="738"/>
        <v>0</v>
      </c>
      <c r="ES176" s="83">
        <f t="shared" si="738"/>
        <v>0</v>
      </c>
      <c r="ET176" s="83">
        <f t="shared" si="738"/>
        <v>0</v>
      </c>
      <c r="EU176" s="83">
        <f t="shared" si="738"/>
        <v>0</v>
      </c>
      <c r="EV176" s="83">
        <f t="shared" si="738"/>
        <v>0</v>
      </c>
      <c r="EW176" s="83">
        <f t="shared" si="738"/>
        <v>0</v>
      </c>
      <c r="EX176" s="83">
        <f t="shared" si="738"/>
        <v>0</v>
      </c>
      <c r="EY176" s="83">
        <f t="shared" si="738"/>
        <v>0</v>
      </c>
      <c r="EZ176" s="83">
        <f t="shared" si="738"/>
        <v>0</v>
      </c>
      <c r="FA176" s="83">
        <f t="shared" si="738"/>
        <v>0</v>
      </c>
      <c r="FB176" s="83">
        <f t="shared" si="738"/>
        <v>0</v>
      </c>
      <c r="FC176" s="83">
        <f t="shared" si="738"/>
        <v>0</v>
      </c>
      <c r="FD176" s="83">
        <f t="shared" si="738"/>
        <v>0</v>
      </c>
      <c r="FE176" s="83">
        <f t="shared" si="738"/>
        <v>0</v>
      </c>
      <c r="FF176" s="83">
        <f t="shared" si="738"/>
        <v>0</v>
      </c>
      <c r="FG176" s="83">
        <f t="shared" si="738"/>
        <v>0</v>
      </c>
      <c r="FH176" s="83">
        <f t="shared" si="738"/>
        <v>0</v>
      </c>
      <c r="FI176" s="83">
        <f t="shared" si="738"/>
        <v>0</v>
      </c>
      <c r="FJ176" s="83">
        <f t="shared" si="738"/>
        <v>0</v>
      </c>
      <c r="FK176" s="83">
        <f t="shared" si="738"/>
        <v>0</v>
      </c>
      <c r="FL176" s="83">
        <f t="shared" si="738"/>
        <v>0</v>
      </c>
      <c r="FM176" s="83">
        <f t="shared" si="738"/>
        <v>0</v>
      </c>
      <c r="FN176" s="83">
        <f t="shared" si="738"/>
        <v>0</v>
      </c>
      <c r="FO176" s="83">
        <f t="shared" si="738"/>
        <v>0</v>
      </c>
      <c r="FP176" s="83">
        <f t="shared" si="738"/>
        <v>0</v>
      </c>
      <c r="FQ176" s="83">
        <f t="shared" si="738"/>
        <v>0</v>
      </c>
      <c r="FR176" s="83">
        <f t="shared" si="738"/>
        <v>0</v>
      </c>
      <c r="FS176" s="83">
        <f t="shared" si="738"/>
        <v>0</v>
      </c>
      <c r="FT176" s="83">
        <f t="shared" si="738"/>
        <v>0</v>
      </c>
      <c r="FU176" s="83">
        <f t="shared" si="738"/>
        <v>0</v>
      </c>
      <c r="FV176" s="83">
        <f t="shared" si="738"/>
        <v>0</v>
      </c>
      <c r="FW176" s="83">
        <f t="shared" si="738"/>
        <v>0</v>
      </c>
      <c r="FX176" s="83">
        <f t="shared" si="738"/>
        <v>0</v>
      </c>
      <c r="FY176" s="83">
        <f t="shared" si="738"/>
        <v>0</v>
      </c>
      <c r="FZ176" s="83">
        <f t="shared" si="738"/>
        <v>0</v>
      </c>
      <c r="GA176" s="83">
        <f t="shared" si="738"/>
        <v>0</v>
      </c>
      <c r="GB176" s="83">
        <f t="shared" si="738"/>
        <v>0</v>
      </c>
      <c r="GC176" s="83">
        <f t="shared" si="738"/>
        <v>0</v>
      </c>
      <c r="GD176" s="83">
        <f t="shared" si="738"/>
        <v>0</v>
      </c>
      <c r="GE176" s="83">
        <f t="shared" si="738"/>
        <v>0</v>
      </c>
      <c r="GF176" s="83">
        <f t="shared" si="738"/>
        <v>0</v>
      </c>
      <c r="GG176" s="83">
        <f t="shared" si="738"/>
        <v>0</v>
      </c>
      <c r="GH176" s="83">
        <f t="shared" si="738"/>
        <v>0</v>
      </c>
      <c r="GI176" s="83">
        <f t="shared" si="738"/>
        <v>0</v>
      </c>
      <c r="GJ176" s="83">
        <f t="shared" si="738"/>
        <v>0</v>
      </c>
      <c r="GK176" s="83">
        <f t="shared" si="738"/>
        <v>0</v>
      </c>
      <c r="GL176" s="83">
        <f t="shared" si="738"/>
        <v>0</v>
      </c>
      <c r="GM176" s="83">
        <f t="shared" si="738"/>
        <v>0</v>
      </c>
      <c r="GN176" s="83">
        <f t="shared" si="738"/>
        <v>0</v>
      </c>
      <c r="GO176" s="83">
        <f t="shared" si="738"/>
        <v>0</v>
      </c>
      <c r="GP176" s="83">
        <f t="shared" si="738"/>
        <v>0</v>
      </c>
      <c r="GQ176" s="83">
        <f t="shared" si="738"/>
        <v>0</v>
      </c>
      <c r="GR176" s="83">
        <f t="shared" si="738"/>
        <v>0</v>
      </c>
      <c r="GS176" s="83">
        <f t="shared" ref="GS176:JD176" si="739">IF(AND(GS18&gt;=1, GS18&lt;=12), $H$176, 0)</f>
        <v>0</v>
      </c>
      <c r="GT176" s="83">
        <f t="shared" si="739"/>
        <v>0</v>
      </c>
      <c r="GU176" s="83">
        <f t="shared" si="739"/>
        <v>0</v>
      </c>
      <c r="GV176" s="83">
        <f t="shared" si="739"/>
        <v>0</v>
      </c>
      <c r="GW176" s="83">
        <f t="shared" si="739"/>
        <v>0</v>
      </c>
      <c r="GX176" s="83">
        <f t="shared" si="739"/>
        <v>0</v>
      </c>
      <c r="GY176" s="83">
        <f t="shared" si="739"/>
        <v>0</v>
      </c>
      <c r="GZ176" s="83">
        <f t="shared" si="739"/>
        <v>0</v>
      </c>
      <c r="HA176" s="83">
        <f t="shared" si="739"/>
        <v>0</v>
      </c>
      <c r="HB176" s="83">
        <f t="shared" si="739"/>
        <v>0</v>
      </c>
      <c r="HC176" s="83">
        <f t="shared" si="739"/>
        <v>0</v>
      </c>
      <c r="HD176" s="83">
        <f t="shared" si="739"/>
        <v>0</v>
      </c>
      <c r="HE176" s="83">
        <f t="shared" si="739"/>
        <v>0</v>
      </c>
      <c r="HF176" s="83">
        <f t="shared" si="739"/>
        <v>0</v>
      </c>
      <c r="HG176" s="83">
        <f t="shared" si="739"/>
        <v>0</v>
      </c>
      <c r="HH176" s="83">
        <f t="shared" si="739"/>
        <v>0</v>
      </c>
      <c r="HI176" s="83">
        <f t="shared" si="739"/>
        <v>0</v>
      </c>
      <c r="HJ176" s="83">
        <f t="shared" si="739"/>
        <v>0</v>
      </c>
      <c r="HK176" s="83">
        <f t="shared" si="739"/>
        <v>0</v>
      </c>
      <c r="HL176" s="83">
        <f t="shared" si="739"/>
        <v>0</v>
      </c>
      <c r="HM176" s="83">
        <f t="shared" si="739"/>
        <v>0</v>
      </c>
      <c r="HN176" s="83">
        <f t="shared" si="739"/>
        <v>0</v>
      </c>
      <c r="HO176" s="83">
        <f t="shared" si="739"/>
        <v>0</v>
      </c>
      <c r="HP176" s="83">
        <f t="shared" si="739"/>
        <v>0</v>
      </c>
      <c r="HQ176" s="83">
        <f t="shared" si="739"/>
        <v>0</v>
      </c>
      <c r="HR176" s="83">
        <f t="shared" si="739"/>
        <v>0</v>
      </c>
      <c r="HS176" s="83">
        <f t="shared" si="739"/>
        <v>0</v>
      </c>
      <c r="HT176" s="83">
        <f t="shared" si="739"/>
        <v>0</v>
      </c>
      <c r="HU176" s="83">
        <f t="shared" si="739"/>
        <v>0</v>
      </c>
      <c r="HV176" s="83">
        <f t="shared" si="739"/>
        <v>0</v>
      </c>
      <c r="HW176" s="83">
        <f t="shared" si="739"/>
        <v>0</v>
      </c>
      <c r="HX176" s="83">
        <f t="shared" si="739"/>
        <v>0</v>
      </c>
      <c r="HY176" s="83">
        <f t="shared" si="739"/>
        <v>0</v>
      </c>
      <c r="HZ176" s="83">
        <f t="shared" si="739"/>
        <v>0</v>
      </c>
      <c r="IA176" s="83">
        <f t="shared" si="739"/>
        <v>0</v>
      </c>
      <c r="IB176" s="83">
        <f t="shared" si="739"/>
        <v>0</v>
      </c>
      <c r="IC176" s="83">
        <f t="shared" si="739"/>
        <v>0</v>
      </c>
      <c r="ID176" s="83">
        <f t="shared" si="739"/>
        <v>0</v>
      </c>
      <c r="IE176" s="83">
        <f t="shared" si="739"/>
        <v>0</v>
      </c>
      <c r="IF176" s="83">
        <f t="shared" si="739"/>
        <v>0</v>
      </c>
      <c r="IG176" s="83">
        <f t="shared" si="739"/>
        <v>0</v>
      </c>
      <c r="IH176" s="83">
        <f t="shared" si="739"/>
        <v>0</v>
      </c>
      <c r="II176" s="83">
        <f t="shared" si="739"/>
        <v>0</v>
      </c>
      <c r="IJ176" s="83">
        <f t="shared" si="739"/>
        <v>0</v>
      </c>
      <c r="IK176" s="83">
        <f t="shared" si="739"/>
        <v>0</v>
      </c>
      <c r="IL176" s="83">
        <f t="shared" si="739"/>
        <v>0</v>
      </c>
      <c r="IM176" s="83">
        <f t="shared" si="739"/>
        <v>0</v>
      </c>
      <c r="IN176" s="83">
        <f t="shared" si="739"/>
        <v>0</v>
      </c>
      <c r="IO176" s="83">
        <f t="shared" si="739"/>
        <v>0</v>
      </c>
      <c r="IP176" s="83">
        <f t="shared" si="739"/>
        <v>0</v>
      </c>
      <c r="IQ176" s="83">
        <f t="shared" si="739"/>
        <v>0</v>
      </c>
      <c r="IR176" s="83">
        <f t="shared" si="739"/>
        <v>0</v>
      </c>
      <c r="IS176" s="83">
        <f t="shared" si="739"/>
        <v>0</v>
      </c>
      <c r="IT176" s="83">
        <f t="shared" si="739"/>
        <v>0</v>
      </c>
      <c r="IU176" s="83">
        <f t="shared" si="739"/>
        <v>0</v>
      </c>
      <c r="IV176" s="83">
        <f t="shared" si="739"/>
        <v>0</v>
      </c>
      <c r="IW176" s="83">
        <f t="shared" si="739"/>
        <v>0</v>
      </c>
      <c r="IX176" s="83">
        <f t="shared" si="739"/>
        <v>0</v>
      </c>
      <c r="IY176" s="83">
        <f t="shared" si="739"/>
        <v>0</v>
      </c>
      <c r="IZ176" s="83">
        <f t="shared" si="739"/>
        <v>0</v>
      </c>
      <c r="JA176" s="83">
        <f t="shared" si="739"/>
        <v>0</v>
      </c>
      <c r="JB176" s="83">
        <f t="shared" si="739"/>
        <v>0</v>
      </c>
      <c r="JC176" s="83">
        <f t="shared" si="739"/>
        <v>0</v>
      </c>
      <c r="JD176" s="83">
        <f t="shared" si="739"/>
        <v>0</v>
      </c>
      <c r="JE176" s="83">
        <f t="shared" ref="JE176:LT176" si="740">IF(AND(JE18&gt;=1, JE18&lt;=12), $H$176, 0)</f>
        <v>0</v>
      </c>
      <c r="JF176" s="83">
        <f t="shared" si="740"/>
        <v>0</v>
      </c>
      <c r="JG176" s="83">
        <f t="shared" si="740"/>
        <v>0</v>
      </c>
      <c r="JH176" s="83">
        <f t="shared" si="740"/>
        <v>0</v>
      </c>
      <c r="JI176" s="83">
        <f t="shared" si="740"/>
        <v>0</v>
      </c>
      <c r="JJ176" s="83">
        <f t="shared" si="740"/>
        <v>0</v>
      </c>
      <c r="JK176" s="83">
        <f t="shared" si="740"/>
        <v>0</v>
      </c>
      <c r="JL176" s="83">
        <f t="shared" si="740"/>
        <v>0</v>
      </c>
      <c r="JM176" s="83">
        <f t="shared" si="740"/>
        <v>0</v>
      </c>
      <c r="JN176" s="83">
        <f t="shared" si="740"/>
        <v>0</v>
      </c>
      <c r="JO176" s="83">
        <f t="shared" si="740"/>
        <v>0</v>
      </c>
      <c r="JP176" s="83">
        <f t="shared" si="740"/>
        <v>0</v>
      </c>
      <c r="JQ176" s="83">
        <f t="shared" si="740"/>
        <v>0</v>
      </c>
      <c r="JR176" s="83">
        <f t="shared" si="740"/>
        <v>0</v>
      </c>
      <c r="JS176" s="83">
        <f t="shared" si="740"/>
        <v>0</v>
      </c>
      <c r="JT176" s="83">
        <f t="shared" si="740"/>
        <v>0</v>
      </c>
      <c r="JU176" s="83">
        <f t="shared" si="740"/>
        <v>0</v>
      </c>
      <c r="JV176" s="83">
        <f t="shared" si="740"/>
        <v>0</v>
      </c>
      <c r="JW176" s="83">
        <f t="shared" si="740"/>
        <v>0</v>
      </c>
      <c r="JX176" s="83">
        <f t="shared" si="740"/>
        <v>0</v>
      </c>
      <c r="JY176" s="83">
        <f t="shared" si="740"/>
        <v>0</v>
      </c>
      <c r="JZ176" s="83">
        <f t="shared" si="740"/>
        <v>0</v>
      </c>
      <c r="KA176" s="83">
        <f t="shared" si="740"/>
        <v>0</v>
      </c>
      <c r="KB176" s="83">
        <f t="shared" si="740"/>
        <v>0</v>
      </c>
      <c r="KC176" s="83">
        <f t="shared" si="740"/>
        <v>0</v>
      </c>
      <c r="KD176" s="83">
        <f t="shared" si="740"/>
        <v>0</v>
      </c>
      <c r="KE176" s="83">
        <f t="shared" si="740"/>
        <v>0</v>
      </c>
      <c r="KF176" s="83">
        <f t="shared" si="740"/>
        <v>0</v>
      </c>
      <c r="KG176" s="83">
        <f t="shared" si="740"/>
        <v>0</v>
      </c>
      <c r="KH176" s="83">
        <f t="shared" si="740"/>
        <v>0</v>
      </c>
      <c r="KI176" s="83">
        <f t="shared" si="740"/>
        <v>0</v>
      </c>
      <c r="KJ176" s="83">
        <f t="shared" si="740"/>
        <v>0</v>
      </c>
      <c r="KK176" s="83">
        <f t="shared" si="740"/>
        <v>0</v>
      </c>
      <c r="KL176" s="83">
        <f t="shared" si="740"/>
        <v>0</v>
      </c>
      <c r="KM176" s="83">
        <f t="shared" si="740"/>
        <v>0</v>
      </c>
      <c r="KN176" s="83">
        <f t="shared" si="740"/>
        <v>0</v>
      </c>
      <c r="KO176" s="83">
        <f t="shared" si="740"/>
        <v>0</v>
      </c>
      <c r="KP176" s="83">
        <f t="shared" si="740"/>
        <v>0</v>
      </c>
      <c r="KQ176" s="83">
        <f t="shared" si="740"/>
        <v>0</v>
      </c>
      <c r="KR176" s="83">
        <f t="shared" si="740"/>
        <v>0</v>
      </c>
      <c r="KS176" s="83">
        <f t="shared" si="740"/>
        <v>0</v>
      </c>
      <c r="KT176" s="83">
        <f t="shared" si="740"/>
        <v>0</v>
      </c>
      <c r="KU176" s="83">
        <f t="shared" si="740"/>
        <v>0</v>
      </c>
      <c r="KV176" s="83">
        <f t="shared" si="740"/>
        <v>0</v>
      </c>
      <c r="KW176" s="83">
        <f t="shared" si="740"/>
        <v>0</v>
      </c>
      <c r="KX176" s="83">
        <f t="shared" si="740"/>
        <v>0</v>
      </c>
      <c r="KY176" s="83">
        <f t="shared" si="740"/>
        <v>0</v>
      </c>
      <c r="KZ176" s="83">
        <f t="shared" si="740"/>
        <v>0</v>
      </c>
      <c r="LA176" s="83">
        <f t="shared" si="740"/>
        <v>0</v>
      </c>
      <c r="LB176" s="83">
        <f t="shared" si="740"/>
        <v>0</v>
      </c>
      <c r="LC176" s="83">
        <f t="shared" si="740"/>
        <v>0</v>
      </c>
      <c r="LD176" s="83">
        <f t="shared" si="740"/>
        <v>0</v>
      </c>
      <c r="LE176" s="83">
        <f t="shared" si="740"/>
        <v>0</v>
      </c>
      <c r="LF176" s="83">
        <f t="shared" si="740"/>
        <v>0</v>
      </c>
      <c r="LG176" s="83">
        <f t="shared" si="740"/>
        <v>0</v>
      </c>
      <c r="LH176" s="83">
        <f t="shared" si="740"/>
        <v>0</v>
      </c>
      <c r="LI176" s="83">
        <f t="shared" si="740"/>
        <v>0</v>
      </c>
      <c r="LJ176" s="83">
        <f t="shared" si="740"/>
        <v>0</v>
      </c>
      <c r="LK176" s="83">
        <f t="shared" si="740"/>
        <v>0</v>
      </c>
      <c r="LL176" s="83">
        <f t="shared" si="740"/>
        <v>0</v>
      </c>
      <c r="LM176" s="83">
        <f t="shared" si="740"/>
        <v>0</v>
      </c>
      <c r="LN176" s="83">
        <f t="shared" si="740"/>
        <v>0</v>
      </c>
      <c r="LO176" s="83">
        <f t="shared" si="740"/>
        <v>0</v>
      </c>
      <c r="LP176" s="83">
        <f t="shared" si="740"/>
        <v>0</v>
      </c>
      <c r="LQ176" s="83">
        <f t="shared" si="740"/>
        <v>0</v>
      </c>
      <c r="LR176" s="83">
        <f t="shared" si="740"/>
        <v>0</v>
      </c>
      <c r="LS176" s="83">
        <f t="shared" si="740"/>
        <v>0</v>
      </c>
      <c r="LT176" s="83">
        <f t="shared" si="740"/>
        <v>0</v>
      </c>
      <c r="LU176" s="83"/>
      <c r="LV176" s="83"/>
      <c r="LW176" s="83"/>
      <c r="LX176" s="83"/>
      <c r="LY176" s="83"/>
      <c r="LZ176" s="83"/>
      <c r="MA176" s="83"/>
      <c r="MB176" s="83"/>
      <c r="MC176" s="83"/>
      <c r="MD176" s="83"/>
      <c r="ME176" s="83"/>
      <c r="MF176" s="83"/>
      <c r="MG176" s="83"/>
      <c r="MH176" s="83"/>
      <c r="MI176" s="83"/>
      <c r="MJ176" s="83"/>
      <c r="MK176" s="83"/>
      <c r="ML176" s="83"/>
      <c r="MM176" s="83"/>
      <c r="MN176" s="83"/>
      <c r="MO176" s="83"/>
      <c r="MP176" s="83"/>
      <c r="MQ176" s="83"/>
      <c r="MR176" s="83"/>
      <c r="MS176" s="83"/>
      <c r="MT176" s="83"/>
      <c r="MU176" s="83"/>
      <c r="MV176" s="83"/>
      <c r="MW176" s="83"/>
      <c r="MX176" s="83"/>
      <c r="MY176" s="83"/>
      <c r="MZ176" s="83"/>
      <c r="NA176" s="83"/>
      <c r="NB176" s="83"/>
      <c r="NC176" s="83"/>
      <c r="ND176" s="83"/>
      <c r="NE176" s="83"/>
      <c r="NF176" s="83"/>
      <c r="NG176" s="83"/>
      <c r="NH176" s="83"/>
      <c r="NI176" s="83"/>
      <c r="NJ176" s="83"/>
      <c r="NK176" s="83"/>
      <c r="NL176" s="83"/>
      <c r="NM176" s="83"/>
      <c r="NN176" s="83"/>
      <c r="NO176" s="83"/>
      <c r="NP176" s="83"/>
      <c r="NQ176" s="83"/>
      <c r="NR176" s="83"/>
      <c r="NS176" s="83"/>
      <c r="NT176" s="83"/>
      <c r="NU176" s="83"/>
      <c r="NV176" s="83"/>
      <c r="NW176" s="83"/>
      <c r="NX176" s="83"/>
      <c r="NY176" s="83"/>
      <c r="NZ176" s="83"/>
      <c r="OA176" s="83"/>
      <c r="OB176" s="83"/>
      <c r="OC176" s="83"/>
      <c r="OD176" s="83"/>
      <c r="OE176" s="83"/>
      <c r="OF176" s="83"/>
      <c r="OG176" s="83"/>
      <c r="OH176" s="83"/>
      <c r="OI176" s="83"/>
      <c r="OJ176" s="83"/>
      <c r="OK176" s="83"/>
      <c r="OL176" s="83"/>
      <c r="OM176" s="83"/>
      <c r="ON176" s="83"/>
      <c r="OO176" s="83"/>
      <c r="OP176" s="83"/>
      <c r="OQ176" s="83"/>
      <c r="OR176" s="83"/>
      <c r="OS176" s="83"/>
      <c r="OT176" s="83"/>
      <c r="OU176" s="83"/>
      <c r="OV176" s="83"/>
      <c r="OW176" s="83"/>
      <c r="OX176" s="83"/>
      <c r="OY176" s="83"/>
      <c r="OZ176" s="83"/>
      <c r="PA176" s="83"/>
      <c r="PB176" s="83"/>
      <c r="PC176" s="83"/>
      <c r="PD176" s="83"/>
      <c r="PE176" s="83"/>
      <c r="PF176" s="83"/>
      <c r="PG176" s="83"/>
      <c r="PH176" s="83"/>
      <c r="PI176" s="83"/>
      <c r="PJ176" s="83"/>
      <c r="PK176" s="83"/>
      <c r="PL176" s="83"/>
      <c r="PM176" s="83"/>
      <c r="PN176" s="83"/>
      <c r="PO176" s="83"/>
      <c r="PP176" s="83"/>
      <c r="PQ176" s="83"/>
      <c r="PR176" s="83"/>
      <c r="PS176" s="83"/>
      <c r="PT176" s="83"/>
      <c r="PU176" s="83"/>
      <c r="PV176" s="83"/>
      <c r="PW176" s="83"/>
      <c r="PX176" s="83"/>
      <c r="PY176" s="83"/>
      <c r="PZ176" s="83"/>
      <c r="QA176" s="83"/>
      <c r="QB176" s="83"/>
      <c r="QC176" s="83"/>
      <c r="QD176" s="83"/>
      <c r="QE176" s="83"/>
      <c r="QF176" s="83"/>
      <c r="QG176" s="83"/>
      <c r="QH176" s="83"/>
      <c r="QI176" s="83"/>
      <c r="QJ176" s="83"/>
      <c r="QK176" s="83"/>
      <c r="QL176" s="83"/>
      <c r="QM176" s="83"/>
      <c r="QN176" s="83"/>
      <c r="QO176" s="83"/>
      <c r="QP176" s="83"/>
      <c r="QQ176" s="83"/>
      <c r="QR176" s="83"/>
      <c r="QS176" s="83"/>
      <c r="QT176" s="83"/>
      <c r="QU176" s="83"/>
    </row>
    <row r="177" spans="2:463" outlineLevel="1">
      <c r="C177" s="15" t="s">
        <v>481</v>
      </c>
      <c r="D177" s="192"/>
      <c r="E177" s="44" t="s">
        <v>95</v>
      </c>
      <c r="H177" s="99">
        <f>MAX(I177:QJ177)</f>
        <v>338863.33984384307</v>
      </c>
      <c r="I177" s="54">
        <f t="shared" ref="I177:AV177" si="741">MAX(I175:I176)</f>
        <v>0</v>
      </c>
      <c r="J177" s="54">
        <f t="shared" si="741"/>
        <v>0</v>
      </c>
      <c r="K177" s="54">
        <f t="shared" si="741"/>
        <v>0</v>
      </c>
      <c r="L177" s="54">
        <f t="shared" si="741"/>
        <v>0</v>
      </c>
      <c r="M177" s="54">
        <f t="shared" si="741"/>
        <v>0</v>
      </c>
      <c r="N177" s="54">
        <f t="shared" si="741"/>
        <v>0</v>
      </c>
      <c r="O177" s="54">
        <f t="shared" si="741"/>
        <v>0</v>
      </c>
      <c r="P177" s="54">
        <f t="shared" si="741"/>
        <v>0</v>
      </c>
      <c r="Q177" s="54">
        <f t="shared" si="741"/>
        <v>0</v>
      </c>
      <c r="R177" s="54">
        <f t="shared" si="741"/>
        <v>0</v>
      </c>
      <c r="S177" s="54">
        <f t="shared" si="741"/>
        <v>0</v>
      </c>
      <c r="T177" s="54">
        <f t="shared" si="741"/>
        <v>0</v>
      </c>
      <c r="U177" s="54">
        <f t="shared" si="741"/>
        <v>0</v>
      </c>
      <c r="V177" s="54">
        <f t="shared" si="741"/>
        <v>0</v>
      </c>
      <c r="W177" s="54">
        <f t="shared" si="741"/>
        <v>0</v>
      </c>
      <c r="X177" s="54">
        <f t="shared" si="741"/>
        <v>0</v>
      </c>
      <c r="Y177" s="54">
        <f t="shared" si="741"/>
        <v>0</v>
      </c>
      <c r="Z177" s="54">
        <f t="shared" si="741"/>
        <v>0</v>
      </c>
      <c r="AA177" s="54">
        <f t="shared" si="741"/>
        <v>0</v>
      </c>
      <c r="AB177" s="54">
        <f t="shared" si="741"/>
        <v>0</v>
      </c>
      <c r="AC177" s="54">
        <f t="shared" si="741"/>
        <v>0</v>
      </c>
      <c r="AD177" s="54">
        <f t="shared" si="741"/>
        <v>169431.66992192154</v>
      </c>
      <c r="AE177" s="54">
        <f t="shared" si="741"/>
        <v>169431.66992192154</v>
      </c>
      <c r="AF177" s="54">
        <f t="shared" si="741"/>
        <v>169431.66992192154</v>
      </c>
      <c r="AG177" s="54">
        <f t="shared" si="741"/>
        <v>338863.33984384307</v>
      </c>
      <c r="AH177" s="54">
        <f t="shared" si="741"/>
        <v>338863.33984384307</v>
      </c>
      <c r="AI177" s="54">
        <f t="shared" si="741"/>
        <v>338863.33984384307</v>
      </c>
      <c r="AJ177" s="54">
        <f t="shared" si="741"/>
        <v>338863.33984384307</v>
      </c>
      <c r="AK177" s="54">
        <f t="shared" si="741"/>
        <v>338863.33984384307</v>
      </c>
      <c r="AL177" s="54">
        <f t="shared" si="741"/>
        <v>338863.33984384307</v>
      </c>
      <c r="AM177" s="54">
        <f t="shared" si="741"/>
        <v>338863.33984384307</v>
      </c>
      <c r="AN177" s="54">
        <f t="shared" si="741"/>
        <v>338863.33984384307</v>
      </c>
      <c r="AO177" s="54">
        <f t="shared" si="741"/>
        <v>338863.33984384307</v>
      </c>
      <c r="AP177" s="54">
        <f t="shared" si="741"/>
        <v>338863.33984384307</v>
      </c>
      <c r="AQ177" s="54">
        <f t="shared" si="741"/>
        <v>338863.33984384307</v>
      </c>
      <c r="AR177" s="54">
        <f t="shared" si="741"/>
        <v>338863.33984384307</v>
      </c>
      <c r="AS177" s="54">
        <f t="shared" si="741"/>
        <v>338863.33984384307</v>
      </c>
      <c r="AT177" s="54">
        <f t="shared" si="741"/>
        <v>338863.33984384307</v>
      </c>
      <c r="AU177" s="54">
        <f t="shared" si="741"/>
        <v>338863.33984384307</v>
      </c>
      <c r="AV177" s="54">
        <f t="shared" si="741"/>
        <v>338863.33984384307</v>
      </c>
      <c r="AW177" s="54">
        <f t="shared" ref="AW177:DH177" si="742">MAX(AW175:AW176)</f>
        <v>338863.33984384307</v>
      </c>
      <c r="AX177" s="54">
        <f t="shared" si="742"/>
        <v>338863.33984384307</v>
      </c>
      <c r="AY177" s="54">
        <f t="shared" si="742"/>
        <v>338863.33984384307</v>
      </c>
      <c r="AZ177" s="54">
        <f t="shared" si="742"/>
        <v>338863.33984384307</v>
      </c>
      <c r="BA177" s="54">
        <f t="shared" si="742"/>
        <v>338863.33984384307</v>
      </c>
      <c r="BB177" s="54">
        <f t="shared" si="742"/>
        <v>338863.33984384307</v>
      </c>
      <c r="BC177" s="54">
        <f t="shared" si="742"/>
        <v>338863.33984384307</v>
      </c>
      <c r="BD177" s="54">
        <f t="shared" si="742"/>
        <v>338863.33984384307</v>
      </c>
      <c r="BE177" s="54">
        <f t="shared" si="742"/>
        <v>338863.33984384307</v>
      </c>
      <c r="BF177" s="54">
        <f t="shared" si="742"/>
        <v>338863.33984384307</v>
      </c>
      <c r="BG177" s="54">
        <f t="shared" si="742"/>
        <v>338863.33984384307</v>
      </c>
      <c r="BH177" s="54">
        <f t="shared" si="742"/>
        <v>338863.33984384307</v>
      </c>
      <c r="BI177" s="54">
        <f t="shared" si="742"/>
        <v>338863.33984384307</v>
      </c>
      <c r="BJ177" s="54">
        <f t="shared" si="742"/>
        <v>338863.33984384307</v>
      </c>
      <c r="BK177" s="54">
        <f t="shared" si="742"/>
        <v>338863.33984384307</v>
      </c>
      <c r="BL177" s="54">
        <f t="shared" si="742"/>
        <v>338863.33984384307</v>
      </c>
      <c r="BM177" s="54">
        <f t="shared" si="742"/>
        <v>338863.33984384307</v>
      </c>
      <c r="BN177" s="54">
        <f t="shared" si="742"/>
        <v>338863.33984384307</v>
      </c>
      <c r="BO177" s="54">
        <f t="shared" si="742"/>
        <v>338863.33984384307</v>
      </c>
      <c r="BP177" s="54">
        <f t="shared" si="742"/>
        <v>338863.33984384307</v>
      </c>
      <c r="BQ177" s="54">
        <f t="shared" si="742"/>
        <v>338863.33984384307</v>
      </c>
      <c r="BR177" s="54">
        <f t="shared" si="742"/>
        <v>338863.33984384307</v>
      </c>
      <c r="BS177" s="54">
        <f t="shared" si="742"/>
        <v>338863.33984384307</v>
      </c>
      <c r="BT177" s="54">
        <f t="shared" si="742"/>
        <v>338863.33984384307</v>
      </c>
      <c r="BU177" s="54">
        <f t="shared" si="742"/>
        <v>338863.33984384307</v>
      </c>
      <c r="BV177" s="54">
        <f t="shared" si="742"/>
        <v>338863.33984384307</v>
      </c>
      <c r="BW177" s="54">
        <f t="shared" si="742"/>
        <v>338863.33984384307</v>
      </c>
      <c r="BX177" s="54">
        <f t="shared" si="742"/>
        <v>338863.33984384307</v>
      </c>
      <c r="BY177" s="54">
        <f t="shared" si="742"/>
        <v>338863.33984384307</v>
      </c>
      <c r="BZ177" s="54">
        <f t="shared" si="742"/>
        <v>338863.33984384307</v>
      </c>
      <c r="CA177" s="54">
        <f t="shared" si="742"/>
        <v>338863.33984384307</v>
      </c>
      <c r="CB177" s="54">
        <f t="shared" si="742"/>
        <v>338863.33984384307</v>
      </c>
      <c r="CC177" s="54">
        <f t="shared" si="742"/>
        <v>338863.33984384307</v>
      </c>
      <c r="CD177" s="54">
        <f t="shared" si="742"/>
        <v>338863.33984384307</v>
      </c>
      <c r="CE177" s="54">
        <f t="shared" si="742"/>
        <v>338863.33984384307</v>
      </c>
      <c r="CF177" s="54">
        <f t="shared" si="742"/>
        <v>338863.33984384307</v>
      </c>
      <c r="CG177" s="54">
        <f t="shared" si="742"/>
        <v>338863.33984384307</v>
      </c>
      <c r="CH177" s="54">
        <f t="shared" si="742"/>
        <v>338863.33984384307</v>
      </c>
      <c r="CI177" s="54">
        <f t="shared" si="742"/>
        <v>338863.33984384307</v>
      </c>
      <c r="CJ177" s="54">
        <f t="shared" si="742"/>
        <v>338863.33984384307</v>
      </c>
      <c r="CK177" s="54">
        <f t="shared" si="742"/>
        <v>338863.33984384307</v>
      </c>
      <c r="CL177" s="54">
        <f t="shared" si="742"/>
        <v>338863.33984384307</v>
      </c>
      <c r="CM177" s="54">
        <f t="shared" si="742"/>
        <v>338863.33984384307</v>
      </c>
      <c r="CN177" s="54">
        <f t="shared" si="742"/>
        <v>338863.33984384307</v>
      </c>
      <c r="CO177" s="54">
        <f t="shared" si="742"/>
        <v>338863.33984384307</v>
      </c>
      <c r="CP177" s="54">
        <f t="shared" si="742"/>
        <v>338863.33984384307</v>
      </c>
      <c r="CQ177" s="54">
        <f t="shared" si="742"/>
        <v>338863.33984384307</v>
      </c>
      <c r="CR177" s="54">
        <f t="shared" si="742"/>
        <v>338863.33984384307</v>
      </c>
      <c r="CS177" s="54">
        <f t="shared" si="742"/>
        <v>338863.33984384307</v>
      </c>
      <c r="CT177" s="54">
        <f t="shared" si="742"/>
        <v>338863.33984384307</v>
      </c>
      <c r="CU177" s="54">
        <f t="shared" si="742"/>
        <v>338863.33984384307</v>
      </c>
      <c r="CV177" s="54">
        <f t="shared" si="742"/>
        <v>338863.33984384307</v>
      </c>
      <c r="CW177" s="54">
        <f t="shared" si="742"/>
        <v>338863.33984384307</v>
      </c>
      <c r="CX177" s="54">
        <f t="shared" si="742"/>
        <v>338863.33984384307</v>
      </c>
      <c r="CY177" s="54">
        <f t="shared" si="742"/>
        <v>338863.33984384307</v>
      </c>
      <c r="CZ177" s="54">
        <f t="shared" si="742"/>
        <v>338863.33984384307</v>
      </c>
      <c r="DA177" s="54">
        <f t="shared" si="742"/>
        <v>338863.33984384307</v>
      </c>
      <c r="DB177" s="54">
        <f t="shared" si="742"/>
        <v>338863.33984384307</v>
      </c>
      <c r="DC177" s="54">
        <f t="shared" si="742"/>
        <v>338863.33984384307</v>
      </c>
      <c r="DD177" s="54">
        <f t="shared" si="742"/>
        <v>338863.33984384307</v>
      </c>
      <c r="DE177" s="54">
        <f t="shared" si="742"/>
        <v>338863.33984384307</v>
      </c>
      <c r="DF177" s="54">
        <f t="shared" si="742"/>
        <v>338863.33984384307</v>
      </c>
      <c r="DG177" s="54">
        <f t="shared" si="742"/>
        <v>338863.33984384307</v>
      </c>
      <c r="DH177" s="54">
        <f t="shared" si="742"/>
        <v>338863.33984384307</v>
      </c>
      <c r="DI177" s="54">
        <f t="shared" ref="DI177:FT177" si="743">MAX(DI175:DI176)</f>
        <v>338863.33984384307</v>
      </c>
      <c r="DJ177" s="54">
        <f t="shared" si="743"/>
        <v>338863.33984384307</v>
      </c>
      <c r="DK177" s="54">
        <f t="shared" si="743"/>
        <v>338863.33984384307</v>
      </c>
      <c r="DL177" s="54">
        <f t="shared" si="743"/>
        <v>338863.33984384307</v>
      </c>
      <c r="DM177" s="54">
        <f t="shared" si="743"/>
        <v>338863.33984384307</v>
      </c>
      <c r="DN177" s="54">
        <f t="shared" si="743"/>
        <v>338863.33984384307</v>
      </c>
      <c r="DO177" s="54">
        <f t="shared" si="743"/>
        <v>338863.33984384307</v>
      </c>
      <c r="DP177" s="54">
        <f t="shared" si="743"/>
        <v>338863.33984384307</v>
      </c>
      <c r="DQ177" s="54">
        <f t="shared" si="743"/>
        <v>338863.33984384307</v>
      </c>
      <c r="DR177" s="54">
        <f t="shared" si="743"/>
        <v>338863.33984384307</v>
      </c>
      <c r="DS177" s="54">
        <f t="shared" si="743"/>
        <v>338863.33984384307</v>
      </c>
      <c r="DT177" s="54">
        <f t="shared" si="743"/>
        <v>338863.33984384307</v>
      </c>
      <c r="DU177" s="54">
        <f t="shared" si="743"/>
        <v>338863.33984384307</v>
      </c>
      <c r="DV177" s="54">
        <f t="shared" si="743"/>
        <v>338863.33984384307</v>
      </c>
      <c r="DW177" s="54">
        <f t="shared" si="743"/>
        <v>338863.33984384307</v>
      </c>
      <c r="DX177" s="54">
        <f t="shared" si="743"/>
        <v>338863.33984384307</v>
      </c>
      <c r="DY177" s="54">
        <f t="shared" si="743"/>
        <v>338863.33984384307</v>
      </c>
      <c r="DZ177" s="54">
        <f t="shared" si="743"/>
        <v>338863.33984384307</v>
      </c>
      <c r="EA177" s="54">
        <f t="shared" si="743"/>
        <v>338863.33984384307</v>
      </c>
      <c r="EB177" s="54">
        <f t="shared" si="743"/>
        <v>338863.33984384307</v>
      </c>
      <c r="EC177" s="54">
        <f t="shared" si="743"/>
        <v>338863.33984384307</v>
      </c>
      <c r="ED177" s="54">
        <f t="shared" si="743"/>
        <v>338863.33984384307</v>
      </c>
      <c r="EE177" s="54">
        <f t="shared" si="743"/>
        <v>338863.33984384307</v>
      </c>
      <c r="EF177" s="54">
        <f t="shared" si="743"/>
        <v>338863.33984384307</v>
      </c>
      <c r="EG177" s="54">
        <f t="shared" si="743"/>
        <v>338863.33984384307</v>
      </c>
      <c r="EH177" s="54">
        <f t="shared" si="743"/>
        <v>338863.33984384307</v>
      </c>
      <c r="EI177" s="54">
        <f t="shared" si="743"/>
        <v>338863.33984384307</v>
      </c>
      <c r="EJ177" s="54">
        <f t="shared" si="743"/>
        <v>338863.33984384307</v>
      </c>
      <c r="EK177" s="54">
        <f t="shared" si="743"/>
        <v>338863.33984384307</v>
      </c>
      <c r="EL177" s="54">
        <f t="shared" si="743"/>
        <v>338863.33984384307</v>
      </c>
      <c r="EM177" s="54">
        <f t="shared" si="743"/>
        <v>338863.33984384307</v>
      </c>
      <c r="EN177" s="54">
        <f t="shared" si="743"/>
        <v>338863.33984384307</v>
      </c>
      <c r="EO177" s="54">
        <f t="shared" si="743"/>
        <v>338863.33984384307</v>
      </c>
      <c r="EP177" s="54">
        <f t="shared" si="743"/>
        <v>338863.33984384307</v>
      </c>
      <c r="EQ177" s="54">
        <f t="shared" si="743"/>
        <v>338863.33984384307</v>
      </c>
      <c r="ER177" s="54">
        <f t="shared" si="743"/>
        <v>338863.33984384307</v>
      </c>
      <c r="ES177" s="54">
        <f t="shared" si="743"/>
        <v>338863.33984384307</v>
      </c>
      <c r="ET177" s="54">
        <f t="shared" si="743"/>
        <v>338863.33984384307</v>
      </c>
      <c r="EU177" s="54">
        <f t="shared" si="743"/>
        <v>338863.33984384307</v>
      </c>
      <c r="EV177" s="54">
        <f t="shared" si="743"/>
        <v>338863.33984384307</v>
      </c>
      <c r="EW177" s="54">
        <f t="shared" si="743"/>
        <v>338863.33984384307</v>
      </c>
      <c r="EX177" s="54">
        <f t="shared" si="743"/>
        <v>338863.33984384307</v>
      </c>
      <c r="EY177" s="54">
        <f t="shared" si="743"/>
        <v>338863.33984384307</v>
      </c>
      <c r="EZ177" s="54">
        <f t="shared" si="743"/>
        <v>338863.33984384307</v>
      </c>
      <c r="FA177" s="54">
        <f t="shared" si="743"/>
        <v>338863.33984384307</v>
      </c>
      <c r="FB177" s="54">
        <f t="shared" si="743"/>
        <v>338863.33984384307</v>
      </c>
      <c r="FC177" s="54">
        <f t="shared" si="743"/>
        <v>338863.33984384307</v>
      </c>
      <c r="FD177" s="54">
        <f t="shared" si="743"/>
        <v>338863.33984384307</v>
      </c>
      <c r="FE177" s="54">
        <f t="shared" si="743"/>
        <v>338863.33984384307</v>
      </c>
      <c r="FF177" s="54">
        <f t="shared" si="743"/>
        <v>338863.33984384307</v>
      </c>
      <c r="FG177" s="54">
        <f t="shared" si="743"/>
        <v>338863.33984384307</v>
      </c>
      <c r="FH177" s="54">
        <f t="shared" si="743"/>
        <v>338863.33984384307</v>
      </c>
      <c r="FI177" s="54">
        <f t="shared" si="743"/>
        <v>338863.33984384307</v>
      </c>
      <c r="FJ177" s="54">
        <f t="shared" si="743"/>
        <v>338863.33984384307</v>
      </c>
      <c r="FK177" s="54">
        <f t="shared" si="743"/>
        <v>338863.33984384307</v>
      </c>
      <c r="FL177" s="54">
        <f t="shared" si="743"/>
        <v>338863.33984384307</v>
      </c>
      <c r="FM177" s="54">
        <f t="shared" si="743"/>
        <v>338863.33984384307</v>
      </c>
      <c r="FN177" s="54">
        <f t="shared" si="743"/>
        <v>338863.33984384307</v>
      </c>
      <c r="FO177" s="54">
        <f t="shared" si="743"/>
        <v>338863.33984384307</v>
      </c>
      <c r="FP177" s="54">
        <f t="shared" si="743"/>
        <v>338863.33984384307</v>
      </c>
      <c r="FQ177" s="54">
        <f t="shared" si="743"/>
        <v>338863.33984384307</v>
      </c>
      <c r="FR177" s="54">
        <f t="shared" si="743"/>
        <v>338863.33984384307</v>
      </c>
      <c r="FS177" s="54">
        <f t="shared" si="743"/>
        <v>338863.33984384307</v>
      </c>
      <c r="FT177" s="54">
        <f t="shared" si="743"/>
        <v>338863.33984384307</v>
      </c>
      <c r="FU177" s="54">
        <f t="shared" ref="FU177:IF177" si="744">MAX(FU175:FU176)</f>
        <v>338863.33984384307</v>
      </c>
      <c r="FV177" s="54">
        <f t="shared" si="744"/>
        <v>338863.33984384307</v>
      </c>
      <c r="FW177" s="54">
        <f t="shared" si="744"/>
        <v>338863.33984384307</v>
      </c>
      <c r="FX177" s="54">
        <f t="shared" si="744"/>
        <v>338863.33984384307</v>
      </c>
      <c r="FY177" s="54">
        <f t="shared" si="744"/>
        <v>338863.33984384307</v>
      </c>
      <c r="FZ177" s="54">
        <f t="shared" si="744"/>
        <v>338863.33984384307</v>
      </c>
      <c r="GA177" s="54">
        <f t="shared" si="744"/>
        <v>338863.33984384307</v>
      </c>
      <c r="GB177" s="54">
        <f t="shared" si="744"/>
        <v>338863.33984384307</v>
      </c>
      <c r="GC177" s="54">
        <f t="shared" si="744"/>
        <v>338863.33984384307</v>
      </c>
      <c r="GD177" s="54">
        <f t="shared" si="744"/>
        <v>338863.33984384307</v>
      </c>
      <c r="GE177" s="54">
        <f t="shared" si="744"/>
        <v>338863.33984384307</v>
      </c>
      <c r="GF177" s="54">
        <f t="shared" si="744"/>
        <v>338863.33984384307</v>
      </c>
      <c r="GG177" s="54">
        <f t="shared" si="744"/>
        <v>338863.33984384307</v>
      </c>
      <c r="GH177" s="54">
        <f t="shared" si="744"/>
        <v>338863.33984384307</v>
      </c>
      <c r="GI177" s="54">
        <f t="shared" si="744"/>
        <v>338863.33984384307</v>
      </c>
      <c r="GJ177" s="54">
        <f t="shared" si="744"/>
        <v>338863.33984384307</v>
      </c>
      <c r="GK177" s="54">
        <f t="shared" si="744"/>
        <v>338863.33984384307</v>
      </c>
      <c r="GL177" s="54">
        <f t="shared" si="744"/>
        <v>338863.33984384307</v>
      </c>
      <c r="GM177" s="54">
        <f t="shared" si="744"/>
        <v>338863.33984384307</v>
      </c>
      <c r="GN177" s="54">
        <f t="shared" si="744"/>
        <v>338863.33984384307</v>
      </c>
      <c r="GO177" s="54">
        <f t="shared" si="744"/>
        <v>338863.33984384307</v>
      </c>
      <c r="GP177" s="54">
        <f t="shared" si="744"/>
        <v>338863.33984384307</v>
      </c>
      <c r="GQ177" s="54">
        <f t="shared" si="744"/>
        <v>338863.33984384307</v>
      </c>
      <c r="GR177" s="54">
        <f t="shared" si="744"/>
        <v>338863.33984384307</v>
      </c>
      <c r="GS177" s="54">
        <f t="shared" si="744"/>
        <v>338863.33984384307</v>
      </c>
      <c r="GT177" s="54">
        <f t="shared" si="744"/>
        <v>338863.33984384307</v>
      </c>
      <c r="GU177" s="54">
        <f t="shared" si="744"/>
        <v>338863.33984384307</v>
      </c>
      <c r="GV177" s="54">
        <f t="shared" si="744"/>
        <v>338863.33984384307</v>
      </c>
      <c r="GW177" s="54">
        <f t="shared" si="744"/>
        <v>338863.33984384307</v>
      </c>
      <c r="GX177" s="54">
        <f t="shared" si="744"/>
        <v>338863.33984384307</v>
      </c>
      <c r="GY177" s="54">
        <f t="shared" si="744"/>
        <v>338863.33984384307</v>
      </c>
      <c r="GZ177" s="54">
        <f t="shared" si="744"/>
        <v>338863.33984384307</v>
      </c>
      <c r="HA177" s="54">
        <f t="shared" si="744"/>
        <v>338863.33984384307</v>
      </c>
      <c r="HB177" s="54">
        <f t="shared" si="744"/>
        <v>338863.33984384307</v>
      </c>
      <c r="HC177" s="54">
        <f t="shared" si="744"/>
        <v>338863.33984384307</v>
      </c>
      <c r="HD177" s="54">
        <f t="shared" si="744"/>
        <v>338863.33984384307</v>
      </c>
      <c r="HE177" s="54">
        <f t="shared" si="744"/>
        <v>338863.33984384307</v>
      </c>
      <c r="HF177" s="54">
        <f t="shared" si="744"/>
        <v>338863.33984384307</v>
      </c>
      <c r="HG177" s="54">
        <f t="shared" si="744"/>
        <v>338863.33984384307</v>
      </c>
      <c r="HH177" s="54">
        <f t="shared" si="744"/>
        <v>338863.33984384307</v>
      </c>
      <c r="HI177" s="54">
        <f t="shared" si="744"/>
        <v>338863.33984384307</v>
      </c>
      <c r="HJ177" s="54">
        <f t="shared" si="744"/>
        <v>338863.33984384307</v>
      </c>
      <c r="HK177" s="54">
        <f t="shared" si="744"/>
        <v>338863.33984384307</v>
      </c>
      <c r="HL177" s="54">
        <f t="shared" si="744"/>
        <v>338863.33984384307</v>
      </c>
      <c r="HM177" s="54">
        <f t="shared" si="744"/>
        <v>338863.33984384307</v>
      </c>
      <c r="HN177" s="54">
        <f t="shared" si="744"/>
        <v>338863.33984384307</v>
      </c>
      <c r="HO177" s="54">
        <f t="shared" si="744"/>
        <v>338863.33984384307</v>
      </c>
      <c r="HP177" s="54">
        <f t="shared" si="744"/>
        <v>338863.33984384307</v>
      </c>
      <c r="HQ177" s="54">
        <f t="shared" si="744"/>
        <v>338863.33984384307</v>
      </c>
      <c r="HR177" s="54">
        <f t="shared" si="744"/>
        <v>338863.33984384307</v>
      </c>
      <c r="HS177" s="54">
        <f t="shared" si="744"/>
        <v>338863.33984384307</v>
      </c>
      <c r="HT177" s="54">
        <f t="shared" si="744"/>
        <v>338863.33984384307</v>
      </c>
      <c r="HU177" s="54">
        <f t="shared" si="744"/>
        <v>338863.33984384307</v>
      </c>
      <c r="HV177" s="54">
        <f t="shared" si="744"/>
        <v>338863.33984384307</v>
      </c>
      <c r="HW177" s="54">
        <f t="shared" si="744"/>
        <v>338863.33984384307</v>
      </c>
      <c r="HX177" s="54">
        <f t="shared" si="744"/>
        <v>338863.33984384307</v>
      </c>
      <c r="HY177" s="54">
        <f t="shared" si="744"/>
        <v>338863.33984384307</v>
      </c>
      <c r="HZ177" s="54">
        <f t="shared" si="744"/>
        <v>338863.33984384307</v>
      </c>
      <c r="IA177" s="54">
        <f t="shared" si="744"/>
        <v>338863.33984384307</v>
      </c>
      <c r="IB177" s="54">
        <f t="shared" si="744"/>
        <v>338863.33984384307</v>
      </c>
      <c r="IC177" s="54">
        <f t="shared" si="744"/>
        <v>338863.33984384307</v>
      </c>
      <c r="ID177" s="54">
        <f t="shared" si="744"/>
        <v>338863.33984384307</v>
      </c>
      <c r="IE177" s="54">
        <f t="shared" si="744"/>
        <v>338863.33984384307</v>
      </c>
      <c r="IF177" s="54">
        <f t="shared" si="744"/>
        <v>298990.21549304482</v>
      </c>
      <c r="IG177" s="54">
        <f t="shared" ref="IG177:KR177" si="745">MAX(IG175:IG176)</f>
        <v>298990.21549304482</v>
      </c>
      <c r="IH177" s="54">
        <f t="shared" si="745"/>
        <v>298990.21549304482</v>
      </c>
      <c r="II177" s="54">
        <f t="shared" si="745"/>
        <v>129558.54557112331</v>
      </c>
      <c r="IJ177" s="54">
        <f t="shared" si="745"/>
        <v>129558.54557112331</v>
      </c>
      <c r="IK177" s="54">
        <f t="shared" si="745"/>
        <v>129558.54557112331</v>
      </c>
      <c r="IL177" s="54">
        <f t="shared" si="745"/>
        <v>0</v>
      </c>
      <c r="IM177" s="54">
        <f t="shared" si="745"/>
        <v>0</v>
      </c>
      <c r="IN177" s="54">
        <f t="shared" si="745"/>
        <v>0</v>
      </c>
      <c r="IO177" s="54">
        <f t="shared" si="745"/>
        <v>0</v>
      </c>
      <c r="IP177" s="54">
        <f t="shared" si="745"/>
        <v>0</v>
      </c>
      <c r="IQ177" s="54">
        <f t="shared" si="745"/>
        <v>0</v>
      </c>
      <c r="IR177" s="54">
        <f t="shared" si="745"/>
        <v>0</v>
      </c>
      <c r="IS177" s="54">
        <f t="shared" si="745"/>
        <v>0</v>
      </c>
      <c r="IT177" s="54">
        <f t="shared" si="745"/>
        <v>0</v>
      </c>
      <c r="IU177" s="54">
        <f t="shared" si="745"/>
        <v>0</v>
      </c>
      <c r="IV177" s="54">
        <f t="shared" si="745"/>
        <v>0</v>
      </c>
      <c r="IW177" s="54">
        <f t="shared" si="745"/>
        <v>0</v>
      </c>
      <c r="IX177" s="54">
        <f t="shared" si="745"/>
        <v>0</v>
      </c>
      <c r="IY177" s="54">
        <f t="shared" si="745"/>
        <v>0</v>
      </c>
      <c r="IZ177" s="54">
        <f t="shared" si="745"/>
        <v>0</v>
      </c>
      <c r="JA177" s="54">
        <f t="shared" si="745"/>
        <v>0</v>
      </c>
      <c r="JB177" s="54">
        <f t="shared" si="745"/>
        <v>0</v>
      </c>
      <c r="JC177" s="54">
        <f t="shared" si="745"/>
        <v>0</v>
      </c>
      <c r="JD177" s="54">
        <f t="shared" si="745"/>
        <v>0</v>
      </c>
      <c r="JE177" s="54">
        <f t="shared" si="745"/>
        <v>0</v>
      </c>
      <c r="JF177" s="54">
        <f t="shared" si="745"/>
        <v>0</v>
      </c>
      <c r="JG177" s="54">
        <f t="shared" si="745"/>
        <v>0</v>
      </c>
      <c r="JH177" s="54">
        <f t="shared" si="745"/>
        <v>0</v>
      </c>
      <c r="JI177" s="54">
        <f t="shared" si="745"/>
        <v>0</v>
      </c>
      <c r="JJ177" s="54">
        <f t="shared" si="745"/>
        <v>0</v>
      </c>
      <c r="JK177" s="54">
        <f t="shared" si="745"/>
        <v>0</v>
      </c>
      <c r="JL177" s="54">
        <f t="shared" si="745"/>
        <v>0</v>
      </c>
      <c r="JM177" s="54">
        <f t="shared" si="745"/>
        <v>0</v>
      </c>
      <c r="JN177" s="54">
        <f t="shared" si="745"/>
        <v>0</v>
      </c>
      <c r="JO177" s="54">
        <f t="shared" si="745"/>
        <v>0</v>
      </c>
      <c r="JP177" s="54">
        <f t="shared" si="745"/>
        <v>0</v>
      </c>
      <c r="JQ177" s="54">
        <f t="shared" si="745"/>
        <v>0</v>
      </c>
      <c r="JR177" s="54">
        <f t="shared" si="745"/>
        <v>0</v>
      </c>
      <c r="JS177" s="54">
        <f t="shared" si="745"/>
        <v>0</v>
      </c>
      <c r="JT177" s="54">
        <f t="shared" si="745"/>
        <v>0</v>
      </c>
      <c r="JU177" s="54">
        <f t="shared" si="745"/>
        <v>0</v>
      </c>
      <c r="JV177" s="54">
        <f t="shared" si="745"/>
        <v>0</v>
      </c>
      <c r="JW177" s="54">
        <f t="shared" si="745"/>
        <v>0</v>
      </c>
      <c r="JX177" s="54">
        <f t="shared" si="745"/>
        <v>0</v>
      </c>
      <c r="JY177" s="54">
        <f t="shared" si="745"/>
        <v>0</v>
      </c>
      <c r="JZ177" s="54">
        <f t="shared" si="745"/>
        <v>0</v>
      </c>
      <c r="KA177" s="54">
        <f t="shared" si="745"/>
        <v>0</v>
      </c>
      <c r="KB177" s="54">
        <f t="shared" si="745"/>
        <v>0</v>
      </c>
      <c r="KC177" s="54">
        <f t="shared" si="745"/>
        <v>0</v>
      </c>
      <c r="KD177" s="54">
        <f t="shared" si="745"/>
        <v>0</v>
      </c>
      <c r="KE177" s="54">
        <f t="shared" si="745"/>
        <v>0</v>
      </c>
      <c r="KF177" s="54">
        <f t="shared" si="745"/>
        <v>0</v>
      </c>
      <c r="KG177" s="54">
        <f t="shared" si="745"/>
        <v>0</v>
      </c>
      <c r="KH177" s="54">
        <f t="shared" si="745"/>
        <v>0</v>
      </c>
      <c r="KI177" s="54">
        <f t="shared" si="745"/>
        <v>0</v>
      </c>
      <c r="KJ177" s="54">
        <f t="shared" si="745"/>
        <v>0</v>
      </c>
      <c r="KK177" s="54">
        <f t="shared" si="745"/>
        <v>0</v>
      </c>
      <c r="KL177" s="54">
        <f t="shared" si="745"/>
        <v>0</v>
      </c>
      <c r="KM177" s="54">
        <f t="shared" si="745"/>
        <v>0</v>
      </c>
      <c r="KN177" s="54">
        <f t="shared" si="745"/>
        <v>0</v>
      </c>
      <c r="KO177" s="54">
        <f t="shared" si="745"/>
        <v>0</v>
      </c>
      <c r="KP177" s="54">
        <f t="shared" si="745"/>
        <v>0</v>
      </c>
      <c r="KQ177" s="54">
        <f t="shared" si="745"/>
        <v>0</v>
      </c>
      <c r="KR177" s="54">
        <f t="shared" si="745"/>
        <v>0</v>
      </c>
      <c r="KS177" s="54">
        <f t="shared" ref="KS177:LT177" si="746">MAX(KS175:KS176)</f>
        <v>0</v>
      </c>
      <c r="KT177" s="54">
        <f t="shared" si="746"/>
        <v>0</v>
      </c>
      <c r="KU177" s="54">
        <f t="shared" si="746"/>
        <v>0</v>
      </c>
      <c r="KV177" s="54">
        <f t="shared" si="746"/>
        <v>0</v>
      </c>
      <c r="KW177" s="54">
        <f t="shared" si="746"/>
        <v>0</v>
      </c>
      <c r="KX177" s="54">
        <f t="shared" si="746"/>
        <v>0</v>
      </c>
      <c r="KY177" s="54">
        <f t="shared" si="746"/>
        <v>0</v>
      </c>
      <c r="KZ177" s="54">
        <f t="shared" si="746"/>
        <v>0</v>
      </c>
      <c r="LA177" s="54">
        <f t="shared" si="746"/>
        <v>0</v>
      </c>
      <c r="LB177" s="54">
        <f t="shared" si="746"/>
        <v>0</v>
      </c>
      <c r="LC177" s="54">
        <f t="shared" si="746"/>
        <v>0</v>
      </c>
      <c r="LD177" s="54">
        <f t="shared" si="746"/>
        <v>0</v>
      </c>
      <c r="LE177" s="54">
        <f t="shared" si="746"/>
        <v>0</v>
      </c>
      <c r="LF177" s="54">
        <f t="shared" si="746"/>
        <v>0</v>
      </c>
      <c r="LG177" s="54">
        <f t="shared" si="746"/>
        <v>0</v>
      </c>
      <c r="LH177" s="54">
        <f t="shared" si="746"/>
        <v>0</v>
      </c>
      <c r="LI177" s="54">
        <f t="shared" si="746"/>
        <v>0</v>
      </c>
      <c r="LJ177" s="54">
        <f t="shared" si="746"/>
        <v>0</v>
      </c>
      <c r="LK177" s="54">
        <f t="shared" si="746"/>
        <v>0</v>
      </c>
      <c r="LL177" s="54">
        <f t="shared" si="746"/>
        <v>0</v>
      </c>
      <c r="LM177" s="54">
        <f t="shared" si="746"/>
        <v>0</v>
      </c>
      <c r="LN177" s="54">
        <f t="shared" si="746"/>
        <v>0</v>
      </c>
      <c r="LO177" s="54">
        <f t="shared" si="746"/>
        <v>0</v>
      </c>
      <c r="LP177" s="54">
        <f t="shared" si="746"/>
        <v>0</v>
      </c>
      <c r="LQ177" s="54">
        <f t="shared" si="746"/>
        <v>0</v>
      </c>
      <c r="LR177" s="54">
        <f t="shared" si="746"/>
        <v>0</v>
      </c>
      <c r="LS177" s="54">
        <f t="shared" si="746"/>
        <v>0</v>
      </c>
      <c r="LT177" s="54">
        <f t="shared" si="746"/>
        <v>0</v>
      </c>
      <c r="LU177" s="54"/>
      <c r="LV177" s="54"/>
      <c r="LW177" s="54"/>
      <c r="LX177" s="54"/>
      <c r="LY177" s="54"/>
      <c r="LZ177" s="54"/>
      <c r="MA177" s="54"/>
      <c r="MB177" s="54"/>
      <c r="MC177" s="54"/>
      <c r="MD177" s="54"/>
      <c r="ME177" s="54"/>
      <c r="MF177" s="54"/>
      <c r="MG177" s="54"/>
      <c r="MH177" s="54"/>
      <c r="MI177" s="54"/>
      <c r="MJ177" s="54"/>
      <c r="MK177" s="54"/>
      <c r="ML177" s="54"/>
      <c r="MM177" s="54"/>
      <c r="MN177" s="54"/>
      <c r="MO177" s="54"/>
      <c r="MP177" s="54"/>
      <c r="MQ177" s="54"/>
      <c r="MR177" s="54"/>
      <c r="MS177" s="54"/>
      <c r="MT177" s="54"/>
      <c r="MU177" s="54"/>
      <c r="MV177" s="54"/>
      <c r="MW177" s="54"/>
      <c r="MX177" s="54"/>
      <c r="MY177" s="54"/>
      <c r="MZ177" s="54"/>
      <c r="NA177" s="54"/>
      <c r="NB177" s="54"/>
      <c r="NC177" s="54"/>
      <c r="ND177" s="54"/>
      <c r="NE177" s="54"/>
      <c r="NF177" s="54"/>
      <c r="NG177" s="54"/>
      <c r="NH177" s="54"/>
      <c r="NI177" s="54"/>
      <c r="NJ177" s="54"/>
      <c r="NK177" s="54"/>
      <c r="NL177" s="54"/>
      <c r="NM177" s="54"/>
      <c r="NN177" s="54"/>
      <c r="NO177" s="54"/>
      <c r="NP177" s="54"/>
      <c r="NQ177" s="54"/>
      <c r="NR177" s="54"/>
      <c r="NS177" s="54"/>
      <c r="NT177" s="54"/>
      <c r="NU177" s="54"/>
      <c r="NV177" s="54"/>
      <c r="NW177" s="54"/>
      <c r="NX177" s="54"/>
      <c r="NY177" s="54"/>
      <c r="NZ177" s="54"/>
      <c r="OA177" s="54"/>
      <c r="OB177" s="54"/>
      <c r="OC177" s="54"/>
      <c r="OD177" s="54"/>
      <c r="OE177" s="54"/>
      <c r="OF177" s="54"/>
      <c r="OG177" s="54"/>
      <c r="OH177" s="54"/>
      <c r="OI177" s="54"/>
      <c r="OJ177" s="54"/>
      <c r="OK177" s="54"/>
      <c r="OL177" s="54"/>
      <c r="OM177" s="54"/>
      <c r="ON177" s="54"/>
      <c r="OO177" s="54"/>
      <c r="OP177" s="54"/>
      <c r="OQ177" s="54"/>
      <c r="OR177" s="54"/>
      <c r="OS177" s="54"/>
      <c r="OT177" s="54"/>
      <c r="OU177" s="54"/>
      <c r="OV177" s="54"/>
      <c r="OW177" s="54"/>
      <c r="OX177" s="54"/>
      <c r="OY177" s="54"/>
      <c r="OZ177" s="54"/>
      <c r="PA177" s="54"/>
      <c r="PB177" s="54"/>
      <c r="PC177" s="54"/>
      <c r="PD177" s="54"/>
      <c r="PE177" s="54"/>
      <c r="PF177" s="54"/>
      <c r="PG177" s="54"/>
      <c r="PH177" s="54"/>
      <c r="PI177" s="54"/>
      <c r="PJ177" s="54"/>
      <c r="PK177" s="54"/>
      <c r="PL177" s="54"/>
      <c r="PM177" s="54"/>
      <c r="PN177" s="54"/>
      <c r="PO177" s="54"/>
      <c r="PP177" s="54"/>
      <c r="PQ177" s="54"/>
      <c r="PR177" s="54"/>
      <c r="PS177" s="54"/>
      <c r="PT177" s="54"/>
      <c r="PU177" s="54"/>
      <c r="PV177" s="54"/>
      <c r="PW177" s="54"/>
      <c r="PX177" s="54"/>
      <c r="PY177" s="54"/>
      <c r="PZ177" s="54"/>
      <c r="QA177" s="54"/>
      <c r="QB177" s="54"/>
      <c r="QC177" s="54"/>
      <c r="QD177" s="54"/>
      <c r="QE177" s="54"/>
      <c r="QF177" s="54"/>
      <c r="QG177" s="54"/>
      <c r="QH177" s="54"/>
      <c r="QI177" s="54"/>
      <c r="QJ177" s="54"/>
      <c r="QK177" s="54"/>
      <c r="QL177" s="54"/>
      <c r="QM177" s="54"/>
      <c r="QN177" s="54"/>
      <c r="QO177" s="54"/>
      <c r="QP177" s="54"/>
      <c r="QQ177" s="54"/>
      <c r="QR177" s="54"/>
      <c r="QS177" s="54"/>
      <c r="QT177" s="54"/>
      <c r="QU177" s="54"/>
    </row>
    <row r="178" spans="2:463" outlineLevel="1">
      <c r="C178" s="75"/>
      <c r="D178" s="192"/>
      <c r="E178" s="50"/>
      <c r="H178" s="4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  <c r="BA178" s="45"/>
      <c r="BB178" s="45"/>
      <c r="BC178" s="45"/>
      <c r="BD178" s="45"/>
      <c r="BE178" s="45"/>
      <c r="BF178" s="45"/>
      <c r="BG178" s="45"/>
      <c r="BH178" s="45"/>
      <c r="BI178" s="4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45"/>
      <c r="BZ178" s="45"/>
      <c r="CA178" s="45"/>
      <c r="CB178" s="45"/>
      <c r="CC178" s="45"/>
      <c r="CD178" s="45"/>
      <c r="CE178" s="45"/>
      <c r="CF178" s="45"/>
      <c r="CG178" s="45"/>
      <c r="CH178" s="45"/>
      <c r="CI178" s="45"/>
      <c r="CJ178" s="45"/>
      <c r="CK178" s="45"/>
      <c r="CL178" s="45"/>
      <c r="CM178" s="45"/>
      <c r="CN178" s="45"/>
      <c r="CO178" s="45"/>
      <c r="CP178" s="45"/>
      <c r="CQ178" s="45"/>
      <c r="CR178" s="45"/>
      <c r="CS178" s="45"/>
      <c r="CT178" s="45"/>
      <c r="CU178" s="45"/>
      <c r="CV178" s="45"/>
      <c r="CW178" s="45"/>
      <c r="CX178" s="45"/>
      <c r="CY178" s="45"/>
      <c r="CZ178" s="45"/>
      <c r="DA178" s="45"/>
      <c r="DB178" s="45"/>
      <c r="DC178" s="45"/>
      <c r="DD178" s="45"/>
      <c r="DE178" s="45"/>
      <c r="DF178" s="45"/>
      <c r="DG178" s="45"/>
      <c r="DH178" s="45"/>
      <c r="DI178" s="45"/>
      <c r="DJ178" s="45"/>
      <c r="DK178" s="45"/>
      <c r="DL178" s="45"/>
      <c r="DM178" s="45"/>
      <c r="DN178" s="45"/>
      <c r="DO178" s="45"/>
      <c r="DP178" s="45"/>
      <c r="DQ178" s="45"/>
      <c r="DR178" s="45"/>
      <c r="DS178" s="45"/>
      <c r="DT178" s="45"/>
      <c r="DU178" s="45"/>
      <c r="DV178" s="45"/>
      <c r="DW178" s="45"/>
      <c r="DX178" s="45"/>
      <c r="DY178" s="45"/>
      <c r="DZ178" s="45"/>
      <c r="EA178" s="45"/>
      <c r="EB178" s="45"/>
      <c r="EC178" s="45"/>
      <c r="ED178" s="45"/>
      <c r="EE178" s="45"/>
      <c r="EF178" s="45"/>
      <c r="EG178" s="45"/>
      <c r="EH178" s="45"/>
      <c r="EI178" s="45"/>
      <c r="EJ178" s="45"/>
      <c r="EK178" s="45"/>
      <c r="EL178" s="45"/>
      <c r="EM178" s="45"/>
      <c r="EN178" s="45"/>
      <c r="EO178" s="45"/>
      <c r="EP178" s="45"/>
      <c r="EQ178" s="45"/>
      <c r="ER178" s="45"/>
      <c r="ES178" s="45"/>
      <c r="ET178" s="45"/>
      <c r="EU178" s="45"/>
      <c r="EV178" s="45"/>
      <c r="EW178" s="45"/>
      <c r="EX178" s="45"/>
      <c r="EY178" s="45"/>
      <c r="EZ178" s="45"/>
      <c r="FA178" s="45"/>
      <c r="FB178" s="45"/>
      <c r="FC178" s="45"/>
      <c r="FD178" s="45"/>
      <c r="FE178" s="45"/>
      <c r="FF178" s="45"/>
      <c r="FG178" s="45"/>
      <c r="FH178" s="45"/>
      <c r="FI178" s="45"/>
      <c r="FJ178" s="45"/>
      <c r="FK178" s="45"/>
      <c r="FL178" s="45"/>
      <c r="FM178" s="45"/>
      <c r="FN178" s="45"/>
      <c r="FO178" s="45"/>
      <c r="FP178" s="45"/>
      <c r="FQ178" s="45"/>
      <c r="FR178" s="45"/>
      <c r="FS178" s="45"/>
      <c r="FT178" s="45"/>
      <c r="FU178" s="45"/>
      <c r="FV178" s="45"/>
      <c r="FW178" s="45"/>
      <c r="FX178" s="45"/>
      <c r="FY178" s="45"/>
      <c r="FZ178" s="45"/>
      <c r="GA178" s="45"/>
      <c r="GB178" s="45"/>
      <c r="GC178" s="45"/>
      <c r="GD178" s="45"/>
      <c r="GE178" s="45"/>
      <c r="GF178" s="45"/>
      <c r="GG178" s="45"/>
      <c r="GH178" s="45"/>
      <c r="GI178" s="45"/>
      <c r="GJ178" s="45"/>
      <c r="GK178" s="45"/>
      <c r="GL178" s="45"/>
      <c r="GM178" s="45"/>
      <c r="GN178" s="45"/>
      <c r="GO178" s="45"/>
      <c r="GP178" s="45"/>
      <c r="GQ178" s="45"/>
      <c r="GR178" s="45"/>
      <c r="GS178" s="45"/>
      <c r="GT178" s="45"/>
      <c r="GU178" s="45"/>
      <c r="GV178" s="45"/>
      <c r="GW178" s="45"/>
      <c r="GX178" s="45"/>
      <c r="GY178" s="45"/>
      <c r="GZ178" s="45"/>
      <c r="HA178" s="45"/>
      <c r="HB178" s="45"/>
      <c r="HC178" s="45"/>
      <c r="HD178" s="45"/>
      <c r="HE178" s="45"/>
      <c r="HF178" s="45"/>
      <c r="HG178" s="45"/>
      <c r="HH178" s="45"/>
      <c r="HI178" s="45"/>
      <c r="HJ178" s="45"/>
      <c r="HK178" s="45"/>
      <c r="HL178" s="45"/>
      <c r="HM178" s="45"/>
      <c r="HN178" s="45"/>
      <c r="HO178" s="45"/>
      <c r="HP178" s="45"/>
      <c r="HQ178" s="45"/>
      <c r="HR178" s="45"/>
      <c r="HS178" s="45"/>
      <c r="HT178" s="45"/>
      <c r="HU178" s="45"/>
      <c r="HV178" s="45"/>
      <c r="HW178" s="45"/>
      <c r="HX178" s="45"/>
      <c r="HY178" s="45"/>
      <c r="HZ178" s="45"/>
      <c r="IA178" s="45"/>
      <c r="IB178" s="45"/>
      <c r="IC178" s="45"/>
      <c r="ID178" s="45"/>
      <c r="IE178" s="45"/>
      <c r="IF178" s="45"/>
      <c r="IG178" s="45"/>
      <c r="IH178" s="45"/>
      <c r="II178" s="45"/>
      <c r="IJ178" s="45"/>
      <c r="IK178" s="45"/>
      <c r="IL178" s="45"/>
      <c r="IM178" s="45"/>
      <c r="IN178" s="45"/>
      <c r="IO178" s="45"/>
      <c r="IP178" s="45"/>
      <c r="IQ178" s="45"/>
      <c r="IR178" s="45"/>
      <c r="IS178" s="45"/>
      <c r="IT178" s="45"/>
      <c r="IU178" s="45"/>
      <c r="IV178" s="45"/>
      <c r="IW178" s="45"/>
      <c r="IX178" s="45"/>
      <c r="IY178" s="45"/>
      <c r="IZ178" s="45"/>
      <c r="JA178" s="45"/>
      <c r="JB178" s="45"/>
      <c r="JC178" s="45"/>
      <c r="JD178" s="45"/>
      <c r="JE178" s="45"/>
      <c r="JF178" s="45"/>
      <c r="JG178" s="45"/>
      <c r="JH178" s="45"/>
      <c r="JI178" s="45"/>
      <c r="JJ178" s="45"/>
      <c r="JK178" s="45"/>
      <c r="JL178" s="45"/>
      <c r="JM178" s="45"/>
      <c r="JN178" s="45"/>
      <c r="JO178" s="45"/>
      <c r="JP178" s="45"/>
      <c r="JQ178" s="45"/>
      <c r="JR178" s="45"/>
      <c r="JS178" s="45"/>
      <c r="JT178" s="45"/>
      <c r="JU178" s="45"/>
      <c r="JV178" s="45"/>
      <c r="JW178" s="45"/>
      <c r="JX178" s="45"/>
      <c r="JY178" s="45"/>
      <c r="JZ178" s="45"/>
      <c r="KA178" s="45"/>
      <c r="KB178" s="45"/>
      <c r="KC178" s="45"/>
      <c r="KD178" s="45"/>
      <c r="KE178" s="45"/>
      <c r="KF178" s="45"/>
      <c r="KG178" s="45"/>
      <c r="KH178" s="45"/>
      <c r="KI178" s="45"/>
      <c r="KJ178" s="45"/>
      <c r="KK178" s="45"/>
      <c r="KL178" s="45"/>
      <c r="KM178" s="45"/>
      <c r="KN178" s="45"/>
      <c r="KO178" s="45"/>
      <c r="KP178" s="45"/>
      <c r="KQ178" s="45"/>
      <c r="KR178" s="45"/>
      <c r="KS178" s="45"/>
      <c r="KT178" s="45"/>
      <c r="KU178" s="45"/>
      <c r="KV178" s="45"/>
      <c r="KW178" s="45"/>
      <c r="KX178" s="45"/>
      <c r="KY178" s="45"/>
      <c r="KZ178" s="45"/>
      <c r="LA178" s="45"/>
      <c r="LB178" s="45"/>
      <c r="LC178" s="45"/>
      <c r="LD178" s="45"/>
      <c r="LE178" s="45"/>
      <c r="LF178" s="45"/>
      <c r="LG178" s="45"/>
      <c r="LH178" s="45"/>
      <c r="LI178" s="45"/>
      <c r="LJ178" s="45"/>
      <c r="LK178" s="45"/>
      <c r="LL178" s="45"/>
      <c r="LM178" s="45"/>
      <c r="LN178" s="45"/>
      <c r="LO178" s="45"/>
      <c r="LP178" s="45"/>
      <c r="LQ178" s="45"/>
      <c r="LR178" s="45"/>
      <c r="LS178" s="45"/>
      <c r="LT178" s="45"/>
      <c r="LU178" s="45"/>
      <c r="LV178" s="45"/>
      <c r="LW178" s="45"/>
      <c r="LX178" s="45"/>
      <c r="LY178" s="45"/>
      <c r="LZ178" s="45"/>
      <c r="MA178" s="45"/>
      <c r="MB178" s="45"/>
      <c r="MC178" s="45"/>
      <c r="MD178" s="45"/>
      <c r="ME178" s="45"/>
      <c r="MF178" s="45"/>
      <c r="MG178" s="45"/>
      <c r="MH178" s="45"/>
      <c r="MI178" s="45"/>
      <c r="MJ178" s="45"/>
      <c r="MK178" s="45"/>
      <c r="ML178" s="45"/>
      <c r="MM178" s="45"/>
      <c r="MN178" s="45"/>
      <c r="MO178" s="45"/>
      <c r="MP178" s="45"/>
      <c r="MQ178" s="45"/>
      <c r="MR178" s="45"/>
      <c r="MS178" s="45"/>
      <c r="MT178" s="45"/>
      <c r="MU178" s="45"/>
      <c r="MV178" s="45"/>
      <c r="MW178" s="45"/>
      <c r="MX178" s="45"/>
      <c r="MY178" s="45"/>
      <c r="MZ178" s="45"/>
      <c r="NA178" s="45"/>
      <c r="NB178" s="45"/>
      <c r="NC178" s="45"/>
      <c r="ND178" s="45"/>
      <c r="NE178" s="45"/>
      <c r="NF178" s="45"/>
      <c r="NG178" s="45"/>
      <c r="NH178" s="45"/>
      <c r="NI178" s="45"/>
      <c r="NJ178" s="45"/>
      <c r="NK178" s="45"/>
      <c r="NL178" s="45"/>
      <c r="NM178" s="45"/>
      <c r="NN178" s="45"/>
      <c r="NO178" s="45"/>
      <c r="NP178" s="45"/>
      <c r="NQ178" s="45"/>
      <c r="NR178" s="45"/>
      <c r="NS178" s="45"/>
      <c r="NT178" s="45"/>
      <c r="NU178" s="45"/>
      <c r="NV178" s="45"/>
      <c r="NW178" s="45"/>
      <c r="NX178" s="45"/>
      <c r="NY178" s="45"/>
      <c r="NZ178" s="45"/>
      <c r="OA178" s="45"/>
      <c r="OB178" s="45"/>
      <c r="OC178" s="45"/>
      <c r="OD178" s="45"/>
      <c r="OE178" s="45"/>
      <c r="OF178" s="45"/>
      <c r="OG178" s="45"/>
      <c r="OH178" s="45"/>
      <c r="OI178" s="45"/>
      <c r="OJ178" s="45"/>
      <c r="OK178" s="45"/>
      <c r="OL178" s="45"/>
      <c r="OM178" s="45"/>
      <c r="ON178" s="45"/>
      <c r="OO178" s="45"/>
      <c r="OP178" s="45"/>
      <c r="OQ178" s="45"/>
      <c r="OR178" s="45"/>
      <c r="OS178" s="45"/>
      <c r="OT178" s="45"/>
      <c r="OU178" s="45"/>
      <c r="OV178" s="45"/>
      <c r="OW178" s="45"/>
      <c r="OX178" s="45"/>
      <c r="OY178" s="45"/>
      <c r="OZ178" s="45"/>
      <c r="PA178" s="45"/>
      <c r="PB178" s="45"/>
      <c r="PC178" s="45"/>
      <c r="PD178" s="45"/>
      <c r="PE178" s="45"/>
      <c r="PF178" s="45"/>
      <c r="PG178" s="45"/>
      <c r="PH178" s="45"/>
      <c r="PI178" s="45"/>
      <c r="PJ178" s="45"/>
      <c r="PK178" s="45"/>
      <c r="PL178" s="45"/>
      <c r="PM178" s="45"/>
      <c r="PN178" s="45"/>
      <c r="PO178" s="45"/>
      <c r="PP178" s="45"/>
      <c r="PQ178" s="45"/>
      <c r="PR178" s="45"/>
      <c r="PS178" s="45"/>
      <c r="PT178" s="45"/>
      <c r="PU178" s="45"/>
      <c r="PV178" s="45"/>
      <c r="PW178" s="45"/>
      <c r="PX178" s="45"/>
      <c r="PY178" s="45"/>
      <c r="PZ178" s="45"/>
      <c r="QA178" s="45"/>
      <c r="QB178" s="45"/>
      <c r="QC178" s="45"/>
      <c r="QD178" s="45"/>
      <c r="QE178" s="45"/>
      <c r="QF178" s="45"/>
      <c r="QG178" s="45"/>
      <c r="QH178" s="45"/>
      <c r="QI178" s="45"/>
      <c r="QJ178" s="45"/>
      <c r="QK178" s="45"/>
      <c r="QL178" s="45"/>
      <c r="QM178" s="45"/>
      <c r="QN178" s="45"/>
      <c r="QO178" s="45"/>
      <c r="QP178" s="45"/>
      <c r="QQ178" s="45"/>
      <c r="QR178" s="45"/>
      <c r="QS178" s="45"/>
      <c r="QT178" s="45"/>
      <c r="QU178" s="45"/>
    </row>
    <row r="179" spans="2:463" outlineLevel="1">
      <c r="C179" s="75" t="s">
        <v>482</v>
      </c>
      <c r="D179" s="192"/>
      <c r="E179" s="50" t="s">
        <v>95</v>
      </c>
      <c r="H179" s="66">
        <v>0</v>
      </c>
      <c r="I179" s="45">
        <v>0</v>
      </c>
      <c r="J179" s="45">
        <f>IF(K17-J17=1, K177,0)</f>
        <v>0</v>
      </c>
      <c r="K179" s="45">
        <v>0</v>
      </c>
      <c r="L179" s="45">
        <v>0</v>
      </c>
      <c r="M179" s="45">
        <f>IF(N17-M17=1, N177,0)</f>
        <v>0</v>
      </c>
      <c r="N179" s="45">
        <v>0</v>
      </c>
      <c r="O179" s="45">
        <v>0</v>
      </c>
      <c r="P179" s="45">
        <f>IF(Q17-P17=1, P177,0)</f>
        <v>0</v>
      </c>
      <c r="Q179" s="45">
        <f>IF(R17-Q17=1, Q177,0)</f>
        <v>0</v>
      </c>
      <c r="R179" s="45">
        <f>IF(S17-R17=1, R177,0)</f>
        <v>0</v>
      </c>
      <c r="S179" s="45">
        <f>IF(T17-S17=1, S177,0)</f>
        <v>0</v>
      </c>
      <c r="T179" s="45">
        <f>IF(U17-T17=1, T177,0)</f>
        <v>0</v>
      </c>
      <c r="U179" s="45">
        <f>IF(U18=1, U177,0)</f>
        <v>0</v>
      </c>
      <c r="V179" s="45">
        <f>IF(V18=1, V177,0)</f>
        <v>0</v>
      </c>
      <c r="W179" s="45">
        <v>0</v>
      </c>
      <c r="X179" s="45">
        <f t="shared" ref="X179:CI179" si="747">IF(X18=1, X177,0)</f>
        <v>0</v>
      </c>
      <c r="Y179" s="45">
        <f t="shared" si="747"/>
        <v>0</v>
      </c>
      <c r="Z179" s="45">
        <f t="shared" si="747"/>
        <v>0</v>
      </c>
      <c r="AA179" s="45">
        <f t="shared" si="747"/>
        <v>0</v>
      </c>
      <c r="AB179" s="45">
        <f t="shared" si="747"/>
        <v>0</v>
      </c>
      <c r="AC179" s="45">
        <f t="shared" si="747"/>
        <v>0</v>
      </c>
      <c r="AD179" s="45">
        <f t="shared" si="747"/>
        <v>0</v>
      </c>
      <c r="AE179" s="45">
        <f t="shared" si="747"/>
        <v>0</v>
      </c>
      <c r="AF179" s="45">
        <f t="shared" si="747"/>
        <v>0</v>
      </c>
      <c r="AG179" s="45">
        <f t="shared" si="747"/>
        <v>338863.33984384307</v>
      </c>
      <c r="AH179" s="45">
        <f t="shared" si="747"/>
        <v>0</v>
      </c>
      <c r="AI179" s="45">
        <f t="shared" si="747"/>
        <v>0</v>
      </c>
      <c r="AJ179" s="45">
        <f t="shared" si="747"/>
        <v>0</v>
      </c>
      <c r="AK179" s="45">
        <f t="shared" si="747"/>
        <v>0</v>
      </c>
      <c r="AL179" s="45">
        <f t="shared" si="747"/>
        <v>0</v>
      </c>
      <c r="AM179" s="45">
        <f t="shared" si="747"/>
        <v>0</v>
      </c>
      <c r="AN179" s="45">
        <f t="shared" si="747"/>
        <v>0</v>
      </c>
      <c r="AO179" s="45">
        <f t="shared" si="747"/>
        <v>0</v>
      </c>
      <c r="AP179" s="45">
        <f t="shared" si="747"/>
        <v>0</v>
      </c>
      <c r="AQ179" s="45">
        <f t="shared" si="747"/>
        <v>0</v>
      </c>
      <c r="AR179" s="45">
        <f t="shared" si="747"/>
        <v>0</v>
      </c>
      <c r="AS179" s="45">
        <f t="shared" si="747"/>
        <v>0</v>
      </c>
      <c r="AT179" s="45">
        <f t="shared" si="747"/>
        <v>0</v>
      </c>
      <c r="AU179" s="45">
        <f t="shared" si="747"/>
        <v>0</v>
      </c>
      <c r="AV179" s="45">
        <f t="shared" si="747"/>
        <v>0</v>
      </c>
      <c r="AW179" s="45">
        <f t="shared" si="747"/>
        <v>0</v>
      </c>
      <c r="AX179" s="45">
        <f t="shared" si="747"/>
        <v>0</v>
      </c>
      <c r="AY179" s="45">
        <f t="shared" si="747"/>
        <v>0</v>
      </c>
      <c r="AZ179" s="45">
        <f t="shared" si="747"/>
        <v>0</v>
      </c>
      <c r="BA179" s="45">
        <f t="shared" si="747"/>
        <v>0</v>
      </c>
      <c r="BB179" s="45">
        <f t="shared" si="747"/>
        <v>0</v>
      </c>
      <c r="BC179" s="45">
        <f t="shared" si="747"/>
        <v>0</v>
      </c>
      <c r="BD179" s="45">
        <f t="shared" si="747"/>
        <v>0</v>
      </c>
      <c r="BE179" s="45">
        <f t="shared" si="747"/>
        <v>0</v>
      </c>
      <c r="BF179" s="45">
        <f t="shared" si="747"/>
        <v>0</v>
      </c>
      <c r="BG179" s="45">
        <f t="shared" si="747"/>
        <v>0</v>
      </c>
      <c r="BH179" s="45">
        <f t="shared" si="747"/>
        <v>0</v>
      </c>
      <c r="BI179" s="45">
        <f t="shared" si="747"/>
        <v>0</v>
      </c>
      <c r="BJ179" s="45">
        <f t="shared" si="747"/>
        <v>0</v>
      </c>
      <c r="BK179" s="45">
        <f t="shared" si="747"/>
        <v>0</v>
      </c>
      <c r="BL179" s="45">
        <f t="shared" si="747"/>
        <v>0</v>
      </c>
      <c r="BM179" s="45">
        <f t="shared" si="747"/>
        <v>0</v>
      </c>
      <c r="BN179" s="45">
        <f t="shared" si="747"/>
        <v>0</v>
      </c>
      <c r="BO179" s="45">
        <f t="shared" si="747"/>
        <v>0</v>
      </c>
      <c r="BP179" s="45">
        <f t="shared" si="747"/>
        <v>0</v>
      </c>
      <c r="BQ179" s="45">
        <f t="shared" si="747"/>
        <v>0</v>
      </c>
      <c r="BR179" s="45">
        <f t="shared" si="747"/>
        <v>0</v>
      </c>
      <c r="BS179" s="45">
        <f t="shared" si="747"/>
        <v>0</v>
      </c>
      <c r="BT179" s="45">
        <f t="shared" si="747"/>
        <v>0</v>
      </c>
      <c r="BU179" s="45">
        <f t="shared" si="747"/>
        <v>0</v>
      </c>
      <c r="BV179" s="45">
        <f t="shared" si="747"/>
        <v>0</v>
      </c>
      <c r="BW179" s="45">
        <f t="shared" si="747"/>
        <v>0</v>
      </c>
      <c r="BX179" s="45">
        <f t="shared" si="747"/>
        <v>0</v>
      </c>
      <c r="BY179" s="45">
        <f t="shared" si="747"/>
        <v>0</v>
      </c>
      <c r="BZ179" s="45">
        <f t="shared" si="747"/>
        <v>0</v>
      </c>
      <c r="CA179" s="45">
        <f t="shared" si="747"/>
        <v>0</v>
      </c>
      <c r="CB179" s="45">
        <f t="shared" si="747"/>
        <v>0</v>
      </c>
      <c r="CC179" s="45">
        <f t="shared" si="747"/>
        <v>0</v>
      </c>
      <c r="CD179" s="45">
        <f t="shared" si="747"/>
        <v>0</v>
      </c>
      <c r="CE179" s="45">
        <f t="shared" si="747"/>
        <v>0</v>
      </c>
      <c r="CF179" s="45">
        <f t="shared" si="747"/>
        <v>0</v>
      </c>
      <c r="CG179" s="45">
        <f t="shared" si="747"/>
        <v>0</v>
      </c>
      <c r="CH179" s="45">
        <f t="shared" si="747"/>
        <v>0</v>
      </c>
      <c r="CI179" s="45">
        <f t="shared" si="747"/>
        <v>0</v>
      </c>
      <c r="CJ179" s="45">
        <f t="shared" ref="CJ179:EU179" si="748">IF(CJ18=1, CJ177,0)</f>
        <v>0</v>
      </c>
      <c r="CK179" s="45">
        <f t="shared" si="748"/>
        <v>0</v>
      </c>
      <c r="CL179" s="45">
        <f t="shared" si="748"/>
        <v>0</v>
      </c>
      <c r="CM179" s="45">
        <f t="shared" si="748"/>
        <v>0</v>
      </c>
      <c r="CN179" s="45">
        <f t="shared" si="748"/>
        <v>0</v>
      </c>
      <c r="CO179" s="45">
        <f t="shared" si="748"/>
        <v>0</v>
      </c>
      <c r="CP179" s="45">
        <f t="shared" si="748"/>
        <v>0</v>
      </c>
      <c r="CQ179" s="45">
        <f t="shared" si="748"/>
        <v>0</v>
      </c>
      <c r="CR179" s="45">
        <f t="shared" si="748"/>
        <v>0</v>
      </c>
      <c r="CS179" s="45">
        <f t="shared" si="748"/>
        <v>0</v>
      </c>
      <c r="CT179" s="45">
        <f t="shared" si="748"/>
        <v>0</v>
      </c>
      <c r="CU179" s="45">
        <f t="shared" si="748"/>
        <v>0</v>
      </c>
      <c r="CV179" s="45">
        <f t="shared" si="748"/>
        <v>0</v>
      </c>
      <c r="CW179" s="45">
        <f t="shared" si="748"/>
        <v>0</v>
      </c>
      <c r="CX179" s="45">
        <f t="shared" si="748"/>
        <v>0</v>
      </c>
      <c r="CY179" s="45">
        <f t="shared" si="748"/>
        <v>0</v>
      </c>
      <c r="CZ179" s="45">
        <f t="shared" si="748"/>
        <v>0</v>
      </c>
      <c r="DA179" s="45">
        <f t="shared" si="748"/>
        <v>0</v>
      </c>
      <c r="DB179" s="45">
        <f t="shared" si="748"/>
        <v>0</v>
      </c>
      <c r="DC179" s="45">
        <f t="shared" si="748"/>
        <v>0</v>
      </c>
      <c r="DD179" s="45">
        <f t="shared" si="748"/>
        <v>0</v>
      </c>
      <c r="DE179" s="45">
        <f t="shared" si="748"/>
        <v>0</v>
      </c>
      <c r="DF179" s="45">
        <f t="shared" si="748"/>
        <v>0</v>
      </c>
      <c r="DG179" s="45">
        <f t="shared" si="748"/>
        <v>0</v>
      </c>
      <c r="DH179" s="45">
        <f t="shared" si="748"/>
        <v>0</v>
      </c>
      <c r="DI179" s="45">
        <f t="shared" si="748"/>
        <v>0</v>
      </c>
      <c r="DJ179" s="45">
        <f t="shared" si="748"/>
        <v>0</v>
      </c>
      <c r="DK179" s="45">
        <f t="shared" si="748"/>
        <v>0</v>
      </c>
      <c r="DL179" s="45">
        <f t="shared" si="748"/>
        <v>0</v>
      </c>
      <c r="DM179" s="45">
        <f t="shared" si="748"/>
        <v>0</v>
      </c>
      <c r="DN179" s="45">
        <f t="shared" si="748"/>
        <v>0</v>
      </c>
      <c r="DO179" s="45">
        <f t="shared" si="748"/>
        <v>0</v>
      </c>
      <c r="DP179" s="45">
        <f t="shared" si="748"/>
        <v>0</v>
      </c>
      <c r="DQ179" s="45">
        <f t="shared" si="748"/>
        <v>0</v>
      </c>
      <c r="DR179" s="45">
        <f t="shared" si="748"/>
        <v>0</v>
      </c>
      <c r="DS179" s="45">
        <f t="shared" si="748"/>
        <v>0</v>
      </c>
      <c r="DT179" s="45">
        <f t="shared" si="748"/>
        <v>0</v>
      </c>
      <c r="DU179" s="45">
        <f t="shared" si="748"/>
        <v>0</v>
      </c>
      <c r="DV179" s="45">
        <f t="shared" si="748"/>
        <v>0</v>
      </c>
      <c r="DW179" s="45">
        <f t="shared" si="748"/>
        <v>0</v>
      </c>
      <c r="DX179" s="45">
        <f t="shared" si="748"/>
        <v>0</v>
      </c>
      <c r="DY179" s="45">
        <f t="shared" si="748"/>
        <v>0</v>
      </c>
      <c r="DZ179" s="45">
        <f t="shared" si="748"/>
        <v>0</v>
      </c>
      <c r="EA179" s="45">
        <f t="shared" si="748"/>
        <v>0</v>
      </c>
      <c r="EB179" s="45">
        <f t="shared" si="748"/>
        <v>0</v>
      </c>
      <c r="EC179" s="45">
        <f t="shared" si="748"/>
        <v>0</v>
      </c>
      <c r="ED179" s="45">
        <f t="shared" si="748"/>
        <v>0</v>
      </c>
      <c r="EE179" s="45">
        <f t="shared" si="748"/>
        <v>0</v>
      </c>
      <c r="EF179" s="45">
        <f t="shared" si="748"/>
        <v>0</v>
      </c>
      <c r="EG179" s="45">
        <f t="shared" si="748"/>
        <v>0</v>
      </c>
      <c r="EH179" s="45">
        <f t="shared" si="748"/>
        <v>0</v>
      </c>
      <c r="EI179" s="45">
        <f t="shared" si="748"/>
        <v>0</v>
      </c>
      <c r="EJ179" s="45">
        <f t="shared" si="748"/>
        <v>0</v>
      </c>
      <c r="EK179" s="45">
        <f t="shared" si="748"/>
        <v>0</v>
      </c>
      <c r="EL179" s="45">
        <f t="shared" si="748"/>
        <v>0</v>
      </c>
      <c r="EM179" s="45">
        <f t="shared" si="748"/>
        <v>0</v>
      </c>
      <c r="EN179" s="45">
        <f t="shared" si="748"/>
        <v>0</v>
      </c>
      <c r="EO179" s="45">
        <f t="shared" si="748"/>
        <v>0</v>
      </c>
      <c r="EP179" s="45">
        <f t="shared" si="748"/>
        <v>0</v>
      </c>
      <c r="EQ179" s="45">
        <f t="shared" si="748"/>
        <v>0</v>
      </c>
      <c r="ER179" s="45">
        <f t="shared" si="748"/>
        <v>0</v>
      </c>
      <c r="ES179" s="45">
        <f t="shared" si="748"/>
        <v>0</v>
      </c>
      <c r="ET179" s="45">
        <f t="shared" si="748"/>
        <v>0</v>
      </c>
      <c r="EU179" s="45">
        <f t="shared" si="748"/>
        <v>0</v>
      </c>
      <c r="EV179" s="45">
        <f t="shared" ref="EV179:HG179" si="749">IF(EV18=1, EV177,0)</f>
        <v>0</v>
      </c>
      <c r="EW179" s="45">
        <f t="shared" si="749"/>
        <v>0</v>
      </c>
      <c r="EX179" s="45">
        <f t="shared" si="749"/>
        <v>0</v>
      </c>
      <c r="EY179" s="45">
        <f t="shared" si="749"/>
        <v>0</v>
      </c>
      <c r="EZ179" s="45">
        <f t="shared" si="749"/>
        <v>0</v>
      </c>
      <c r="FA179" s="45">
        <f t="shared" si="749"/>
        <v>0</v>
      </c>
      <c r="FB179" s="45">
        <f t="shared" si="749"/>
        <v>0</v>
      </c>
      <c r="FC179" s="45">
        <f t="shared" si="749"/>
        <v>0</v>
      </c>
      <c r="FD179" s="45">
        <f t="shared" si="749"/>
        <v>0</v>
      </c>
      <c r="FE179" s="45">
        <f t="shared" si="749"/>
        <v>0</v>
      </c>
      <c r="FF179" s="45">
        <f t="shared" si="749"/>
        <v>0</v>
      </c>
      <c r="FG179" s="45">
        <f t="shared" si="749"/>
        <v>0</v>
      </c>
      <c r="FH179" s="45">
        <f t="shared" si="749"/>
        <v>0</v>
      </c>
      <c r="FI179" s="45">
        <f t="shared" si="749"/>
        <v>0</v>
      </c>
      <c r="FJ179" s="45">
        <f t="shared" si="749"/>
        <v>0</v>
      </c>
      <c r="FK179" s="45">
        <f t="shared" si="749"/>
        <v>0</v>
      </c>
      <c r="FL179" s="45">
        <f t="shared" si="749"/>
        <v>0</v>
      </c>
      <c r="FM179" s="45">
        <f t="shared" si="749"/>
        <v>0</v>
      </c>
      <c r="FN179" s="45">
        <f t="shared" si="749"/>
        <v>0</v>
      </c>
      <c r="FO179" s="45">
        <f t="shared" si="749"/>
        <v>0</v>
      </c>
      <c r="FP179" s="45">
        <f t="shared" si="749"/>
        <v>0</v>
      </c>
      <c r="FQ179" s="45">
        <f t="shared" si="749"/>
        <v>0</v>
      </c>
      <c r="FR179" s="45">
        <f t="shared" si="749"/>
        <v>0</v>
      </c>
      <c r="FS179" s="45">
        <f t="shared" si="749"/>
        <v>0</v>
      </c>
      <c r="FT179" s="45">
        <f t="shared" si="749"/>
        <v>0</v>
      </c>
      <c r="FU179" s="45">
        <f t="shared" si="749"/>
        <v>0</v>
      </c>
      <c r="FV179" s="45">
        <f t="shared" si="749"/>
        <v>0</v>
      </c>
      <c r="FW179" s="45">
        <f t="shared" si="749"/>
        <v>0</v>
      </c>
      <c r="FX179" s="45">
        <f t="shared" si="749"/>
        <v>0</v>
      </c>
      <c r="FY179" s="45">
        <f t="shared" si="749"/>
        <v>0</v>
      </c>
      <c r="FZ179" s="45">
        <f t="shared" si="749"/>
        <v>0</v>
      </c>
      <c r="GA179" s="45">
        <f t="shared" si="749"/>
        <v>0</v>
      </c>
      <c r="GB179" s="45">
        <f t="shared" si="749"/>
        <v>0</v>
      </c>
      <c r="GC179" s="45">
        <f t="shared" si="749"/>
        <v>0</v>
      </c>
      <c r="GD179" s="45">
        <f t="shared" si="749"/>
        <v>0</v>
      </c>
      <c r="GE179" s="45">
        <f t="shared" si="749"/>
        <v>0</v>
      </c>
      <c r="GF179" s="45">
        <f t="shared" si="749"/>
        <v>0</v>
      </c>
      <c r="GG179" s="45">
        <f t="shared" si="749"/>
        <v>0</v>
      </c>
      <c r="GH179" s="45">
        <f t="shared" si="749"/>
        <v>0</v>
      </c>
      <c r="GI179" s="45">
        <f t="shared" si="749"/>
        <v>0</v>
      </c>
      <c r="GJ179" s="45">
        <f t="shared" si="749"/>
        <v>0</v>
      </c>
      <c r="GK179" s="45">
        <f t="shared" si="749"/>
        <v>0</v>
      </c>
      <c r="GL179" s="45">
        <f t="shared" si="749"/>
        <v>0</v>
      </c>
      <c r="GM179" s="45">
        <f t="shared" si="749"/>
        <v>0</v>
      </c>
      <c r="GN179" s="45">
        <f t="shared" si="749"/>
        <v>0</v>
      </c>
      <c r="GO179" s="45">
        <f t="shared" si="749"/>
        <v>0</v>
      </c>
      <c r="GP179" s="45">
        <f t="shared" si="749"/>
        <v>0</v>
      </c>
      <c r="GQ179" s="45">
        <f t="shared" si="749"/>
        <v>0</v>
      </c>
      <c r="GR179" s="45">
        <f t="shared" si="749"/>
        <v>0</v>
      </c>
      <c r="GS179" s="45">
        <f t="shared" si="749"/>
        <v>0</v>
      </c>
      <c r="GT179" s="45">
        <f t="shared" si="749"/>
        <v>0</v>
      </c>
      <c r="GU179" s="45">
        <f t="shared" si="749"/>
        <v>0</v>
      </c>
      <c r="GV179" s="45">
        <f t="shared" si="749"/>
        <v>0</v>
      </c>
      <c r="GW179" s="45">
        <f t="shared" si="749"/>
        <v>0</v>
      </c>
      <c r="GX179" s="45">
        <f t="shared" si="749"/>
        <v>0</v>
      </c>
      <c r="GY179" s="45">
        <f t="shared" si="749"/>
        <v>0</v>
      </c>
      <c r="GZ179" s="45">
        <f t="shared" si="749"/>
        <v>0</v>
      </c>
      <c r="HA179" s="45">
        <f t="shared" si="749"/>
        <v>0</v>
      </c>
      <c r="HB179" s="45">
        <f t="shared" si="749"/>
        <v>0</v>
      </c>
      <c r="HC179" s="45">
        <f t="shared" si="749"/>
        <v>0</v>
      </c>
      <c r="HD179" s="45">
        <f t="shared" si="749"/>
        <v>0</v>
      </c>
      <c r="HE179" s="45">
        <f t="shared" si="749"/>
        <v>0</v>
      </c>
      <c r="HF179" s="45">
        <f t="shared" si="749"/>
        <v>0</v>
      </c>
      <c r="HG179" s="45">
        <f t="shared" si="749"/>
        <v>0</v>
      </c>
      <c r="HH179" s="45">
        <f t="shared" ref="HH179:JS179" si="750">IF(HH18=1, HH177,0)</f>
        <v>0</v>
      </c>
      <c r="HI179" s="45">
        <f t="shared" si="750"/>
        <v>0</v>
      </c>
      <c r="HJ179" s="45">
        <f t="shared" si="750"/>
        <v>0</v>
      </c>
      <c r="HK179" s="45">
        <f t="shared" si="750"/>
        <v>0</v>
      </c>
      <c r="HL179" s="45">
        <f t="shared" si="750"/>
        <v>0</v>
      </c>
      <c r="HM179" s="45">
        <f t="shared" si="750"/>
        <v>0</v>
      </c>
      <c r="HN179" s="45">
        <f t="shared" si="750"/>
        <v>0</v>
      </c>
      <c r="HO179" s="45">
        <f t="shared" si="750"/>
        <v>0</v>
      </c>
      <c r="HP179" s="45">
        <f t="shared" si="750"/>
        <v>0</v>
      </c>
      <c r="HQ179" s="45">
        <f t="shared" si="750"/>
        <v>0</v>
      </c>
      <c r="HR179" s="45">
        <f t="shared" si="750"/>
        <v>0</v>
      </c>
      <c r="HS179" s="45">
        <f t="shared" si="750"/>
        <v>0</v>
      </c>
      <c r="HT179" s="45">
        <f t="shared" si="750"/>
        <v>0</v>
      </c>
      <c r="HU179" s="45">
        <f t="shared" si="750"/>
        <v>0</v>
      </c>
      <c r="HV179" s="45">
        <f t="shared" si="750"/>
        <v>0</v>
      </c>
      <c r="HW179" s="45">
        <f t="shared" si="750"/>
        <v>0</v>
      </c>
      <c r="HX179" s="45">
        <f t="shared" si="750"/>
        <v>0</v>
      </c>
      <c r="HY179" s="45">
        <f t="shared" si="750"/>
        <v>0</v>
      </c>
      <c r="HZ179" s="45">
        <f t="shared" si="750"/>
        <v>0</v>
      </c>
      <c r="IA179" s="45">
        <f t="shared" si="750"/>
        <v>0</v>
      </c>
      <c r="IB179" s="45">
        <f t="shared" si="750"/>
        <v>0</v>
      </c>
      <c r="IC179" s="45">
        <f t="shared" si="750"/>
        <v>0</v>
      </c>
      <c r="ID179" s="45">
        <f t="shared" si="750"/>
        <v>0</v>
      </c>
      <c r="IE179" s="45">
        <f t="shared" si="750"/>
        <v>0</v>
      </c>
      <c r="IF179" s="45">
        <f t="shared" si="750"/>
        <v>0</v>
      </c>
      <c r="IG179" s="45">
        <f t="shared" si="750"/>
        <v>0</v>
      </c>
      <c r="IH179" s="45">
        <f t="shared" si="750"/>
        <v>0</v>
      </c>
      <c r="II179" s="45">
        <f t="shared" si="750"/>
        <v>0</v>
      </c>
      <c r="IJ179" s="45">
        <f t="shared" si="750"/>
        <v>0</v>
      </c>
      <c r="IK179" s="45">
        <f t="shared" si="750"/>
        <v>0</v>
      </c>
      <c r="IL179" s="45">
        <f t="shared" si="750"/>
        <v>0</v>
      </c>
      <c r="IM179" s="45">
        <f t="shared" si="750"/>
        <v>0</v>
      </c>
      <c r="IN179" s="45">
        <f t="shared" si="750"/>
        <v>0</v>
      </c>
      <c r="IO179" s="45">
        <f t="shared" si="750"/>
        <v>0</v>
      </c>
      <c r="IP179" s="45">
        <f t="shared" si="750"/>
        <v>0</v>
      </c>
      <c r="IQ179" s="45">
        <f t="shared" si="750"/>
        <v>0</v>
      </c>
      <c r="IR179" s="45">
        <f t="shared" si="750"/>
        <v>0</v>
      </c>
      <c r="IS179" s="45">
        <f t="shared" si="750"/>
        <v>0</v>
      </c>
      <c r="IT179" s="45">
        <f t="shared" si="750"/>
        <v>0</v>
      </c>
      <c r="IU179" s="45">
        <f t="shared" si="750"/>
        <v>0</v>
      </c>
      <c r="IV179" s="45">
        <f t="shared" si="750"/>
        <v>0</v>
      </c>
      <c r="IW179" s="45">
        <f t="shared" si="750"/>
        <v>0</v>
      </c>
      <c r="IX179" s="45">
        <f t="shared" si="750"/>
        <v>0</v>
      </c>
      <c r="IY179" s="45">
        <f t="shared" si="750"/>
        <v>0</v>
      </c>
      <c r="IZ179" s="45">
        <f t="shared" si="750"/>
        <v>0</v>
      </c>
      <c r="JA179" s="45">
        <f t="shared" si="750"/>
        <v>0</v>
      </c>
      <c r="JB179" s="45">
        <f t="shared" si="750"/>
        <v>0</v>
      </c>
      <c r="JC179" s="45">
        <f t="shared" si="750"/>
        <v>0</v>
      </c>
      <c r="JD179" s="45">
        <f t="shared" si="750"/>
        <v>0</v>
      </c>
      <c r="JE179" s="45">
        <f t="shared" si="750"/>
        <v>0</v>
      </c>
      <c r="JF179" s="45">
        <f t="shared" si="750"/>
        <v>0</v>
      </c>
      <c r="JG179" s="45">
        <f t="shared" si="750"/>
        <v>0</v>
      </c>
      <c r="JH179" s="45">
        <f t="shared" si="750"/>
        <v>0</v>
      </c>
      <c r="JI179" s="45">
        <f t="shared" si="750"/>
        <v>0</v>
      </c>
      <c r="JJ179" s="45">
        <f t="shared" si="750"/>
        <v>0</v>
      </c>
      <c r="JK179" s="45">
        <f t="shared" si="750"/>
        <v>0</v>
      </c>
      <c r="JL179" s="45">
        <f t="shared" si="750"/>
        <v>0</v>
      </c>
      <c r="JM179" s="45">
        <f t="shared" si="750"/>
        <v>0</v>
      </c>
      <c r="JN179" s="45">
        <f t="shared" si="750"/>
        <v>0</v>
      </c>
      <c r="JO179" s="45">
        <f t="shared" si="750"/>
        <v>0</v>
      </c>
      <c r="JP179" s="45">
        <f t="shared" si="750"/>
        <v>0</v>
      </c>
      <c r="JQ179" s="45">
        <f t="shared" si="750"/>
        <v>0</v>
      </c>
      <c r="JR179" s="45">
        <f t="shared" si="750"/>
        <v>0</v>
      </c>
      <c r="JS179" s="45">
        <f t="shared" si="750"/>
        <v>0</v>
      </c>
      <c r="JT179" s="45">
        <f t="shared" ref="JT179:LT179" si="751">IF(JT18=1, JT177,0)</f>
        <v>0</v>
      </c>
      <c r="JU179" s="45">
        <f t="shared" si="751"/>
        <v>0</v>
      </c>
      <c r="JV179" s="45">
        <f t="shared" si="751"/>
        <v>0</v>
      </c>
      <c r="JW179" s="45">
        <f t="shared" si="751"/>
        <v>0</v>
      </c>
      <c r="JX179" s="45">
        <f t="shared" si="751"/>
        <v>0</v>
      </c>
      <c r="JY179" s="45">
        <f t="shared" si="751"/>
        <v>0</v>
      </c>
      <c r="JZ179" s="45">
        <f t="shared" si="751"/>
        <v>0</v>
      </c>
      <c r="KA179" s="45">
        <f t="shared" si="751"/>
        <v>0</v>
      </c>
      <c r="KB179" s="45">
        <f t="shared" si="751"/>
        <v>0</v>
      </c>
      <c r="KC179" s="45">
        <f t="shared" si="751"/>
        <v>0</v>
      </c>
      <c r="KD179" s="45">
        <f t="shared" si="751"/>
        <v>0</v>
      </c>
      <c r="KE179" s="45">
        <f t="shared" si="751"/>
        <v>0</v>
      </c>
      <c r="KF179" s="45">
        <f t="shared" si="751"/>
        <v>0</v>
      </c>
      <c r="KG179" s="45">
        <f t="shared" si="751"/>
        <v>0</v>
      </c>
      <c r="KH179" s="45">
        <f t="shared" si="751"/>
        <v>0</v>
      </c>
      <c r="KI179" s="45">
        <f t="shared" si="751"/>
        <v>0</v>
      </c>
      <c r="KJ179" s="45">
        <f t="shared" si="751"/>
        <v>0</v>
      </c>
      <c r="KK179" s="45">
        <f t="shared" si="751"/>
        <v>0</v>
      </c>
      <c r="KL179" s="45">
        <f t="shared" si="751"/>
        <v>0</v>
      </c>
      <c r="KM179" s="45">
        <f t="shared" si="751"/>
        <v>0</v>
      </c>
      <c r="KN179" s="45">
        <f t="shared" si="751"/>
        <v>0</v>
      </c>
      <c r="KO179" s="45">
        <f t="shared" si="751"/>
        <v>0</v>
      </c>
      <c r="KP179" s="45">
        <f t="shared" si="751"/>
        <v>0</v>
      </c>
      <c r="KQ179" s="45">
        <f t="shared" si="751"/>
        <v>0</v>
      </c>
      <c r="KR179" s="45">
        <f t="shared" si="751"/>
        <v>0</v>
      </c>
      <c r="KS179" s="45">
        <f t="shared" si="751"/>
        <v>0</v>
      </c>
      <c r="KT179" s="45">
        <f t="shared" si="751"/>
        <v>0</v>
      </c>
      <c r="KU179" s="45">
        <f t="shared" si="751"/>
        <v>0</v>
      </c>
      <c r="KV179" s="45">
        <f t="shared" si="751"/>
        <v>0</v>
      </c>
      <c r="KW179" s="45">
        <f t="shared" si="751"/>
        <v>0</v>
      </c>
      <c r="KX179" s="45">
        <f t="shared" si="751"/>
        <v>0</v>
      </c>
      <c r="KY179" s="45">
        <f t="shared" si="751"/>
        <v>0</v>
      </c>
      <c r="KZ179" s="45">
        <f t="shared" si="751"/>
        <v>0</v>
      </c>
      <c r="LA179" s="45">
        <f t="shared" si="751"/>
        <v>0</v>
      </c>
      <c r="LB179" s="45">
        <f t="shared" si="751"/>
        <v>0</v>
      </c>
      <c r="LC179" s="45">
        <f t="shared" si="751"/>
        <v>0</v>
      </c>
      <c r="LD179" s="45">
        <f t="shared" si="751"/>
        <v>0</v>
      </c>
      <c r="LE179" s="45">
        <f t="shared" si="751"/>
        <v>0</v>
      </c>
      <c r="LF179" s="45">
        <f t="shared" si="751"/>
        <v>0</v>
      </c>
      <c r="LG179" s="45">
        <f t="shared" si="751"/>
        <v>0</v>
      </c>
      <c r="LH179" s="45">
        <f t="shared" si="751"/>
        <v>0</v>
      </c>
      <c r="LI179" s="45">
        <f t="shared" si="751"/>
        <v>0</v>
      </c>
      <c r="LJ179" s="45">
        <f t="shared" si="751"/>
        <v>0</v>
      </c>
      <c r="LK179" s="45">
        <f t="shared" si="751"/>
        <v>0</v>
      </c>
      <c r="LL179" s="45">
        <f t="shared" si="751"/>
        <v>0</v>
      </c>
      <c r="LM179" s="45">
        <f t="shared" si="751"/>
        <v>0</v>
      </c>
      <c r="LN179" s="45">
        <f t="shared" si="751"/>
        <v>0</v>
      </c>
      <c r="LO179" s="45">
        <f t="shared" si="751"/>
        <v>0</v>
      </c>
      <c r="LP179" s="45">
        <f t="shared" si="751"/>
        <v>0</v>
      </c>
      <c r="LQ179" s="45">
        <f t="shared" si="751"/>
        <v>0</v>
      </c>
      <c r="LR179" s="45">
        <f t="shared" si="751"/>
        <v>0</v>
      </c>
      <c r="LS179" s="45">
        <f t="shared" si="751"/>
        <v>0</v>
      </c>
      <c r="LT179" s="45">
        <f t="shared" si="751"/>
        <v>0</v>
      </c>
      <c r="LU179" s="45"/>
      <c r="LV179" s="45"/>
      <c r="LW179" s="45"/>
      <c r="LX179" s="45"/>
      <c r="LY179" s="45"/>
      <c r="LZ179" s="45"/>
      <c r="MA179" s="45"/>
      <c r="MB179" s="45"/>
      <c r="MC179" s="45"/>
      <c r="MD179" s="45"/>
      <c r="ME179" s="45"/>
      <c r="MF179" s="45"/>
      <c r="MG179" s="45"/>
      <c r="MH179" s="45"/>
      <c r="MI179" s="45"/>
      <c r="MJ179" s="45"/>
      <c r="MK179" s="45"/>
      <c r="ML179" s="45"/>
      <c r="MM179" s="45"/>
      <c r="MN179" s="45"/>
      <c r="MO179" s="45"/>
      <c r="MP179" s="45"/>
      <c r="MQ179" s="45"/>
      <c r="MR179" s="45"/>
      <c r="MS179" s="45"/>
      <c r="MT179" s="45"/>
      <c r="MU179" s="45"/>
      <c r="MV179" s="45"/>
      <c r="MW179" s="45"/>
      <c r="MX179" s="45"/>
      <c r="MY179" s="45"/>
      <c r="MZ179" s="45"/>
      <c r="NA179" s="45"/>
      <c r="NB179" s="45"/>
      <c r="NC179" s="45"/>
      <c r="ND179" s="45"/>
      <c r="NE179" s="45"/>
      <c r="NF179" s="45"/>
      <c r="NG179" s="45"/>
      <c r="NH179" s="45"/>
      <c r="NI179" s="45"/>
      <c r="NJ179" s="45"/>
      <c r="NK179" s="45"/>
      <c r="NL179" s="45"/>
      <c r="NM179" s="45"/>
      <c r="NN179" s="45"/>
      <c r="NO179" s="45"/>
      <c r="NP179" s="45"/>
      <c r="NQ179" s="45"/>
      <c r="NR179" s="45"/>
      <c r="NS179" s="45"/>
      <c r="NT179" s="45"/>
      <c r="NU179" s="45"/>
      <c r="NV179" s="45"/>
      <c r="NW179" s="45"/>
      <c r="NX179" s="45"/>
      <c r="NY179" s="45"/>
      <c r="NZ179" s="45"/>
      <c r="OA179" s="45"/>
      <c r="OB179" s="45"/>
      <c r="OC179" s="45"/>
      <c r="OD179" s="45"/>
      <c r="OE179" s="45"/>
      <c r="OF179" s="45"/>
      <c r="OG179" s="45"/>
      <c r="OH179" s="45"/>
      <c r="OI179" s="45"/>
      <c r="OJ179" s="45"/>
      <c r="OK179" s="45"/>
      <c r="OL179" s="45"/>
      <c r="OM179" s="45"/>
      <c r="ON179" s="45"/>
      <c r="OO179" s="45"/>
      <c r="OP179" s="45"/>
      <c r="OQ179" s="45"/>
      <c r="OR179" s="45"/>
      <c r="OS179" s="45"/>
      <c r="OT179" s="45"/>
      <c r="OU179" s="45"/>
      <c r="OV179" s="45"/>
      <c r="OW179" s="45"/>
      <c r="OX179" s="45"/>
      <c r="OY179" s="45"/>
      <c r="OZ179" s="45"/>
      <c r="PA179" s="45"/>
      <c r="PB179" s="45"/>
      <c r="PC179" s="45"/>
      <c r="PD179" s="45"/>
      <c r="PE179" s="45"/>
      <c r="PF179" s="45"/>
      <c r="PG179" s="45"/>
      <c r="PH179" s="45"/>
      <c r="PI179" s="45"/>
      <c r="PJ179" s="45"/>
      <c r="PK179" s="45"/>
      <c r="PL179" s="45"/>
      <c r="PM179" s="45"/>
      <c r="PN179" s="45"/>
      <c r="PO179" s="45"/>
      <c r="PP179" s="45"/>
      <c r="PQ179" s="45"/>
      <c r="PR179" s="45"/>
      <c r="PS179" s="45"/>
      <c r="PT179" s="45"/>
      <c r="PU179" s="45"/>
      <c r="PV179" s="45"/>
      <c r="PW179" s="45"/>
      <c r="PX179" s="45"/>
      <c r="PY179" s="45"/>
      <c r="PZ179" s="45"/>
      <c r="QA179" s="45"/>
      <c r="QB179" s="45"/>
      <c r="QC179" s="45"/>
      <c r="QD179" s="45"/>
      <c r="QE179" s="45"/>
      <c r="QF179" s="45"/>
      <c r="QG179" s="45"/>
      <c r="QH179" s="45"/>
      <c r="QI179" s="45"/>
      <c r="QJ179" s="45"/>
      <c r="QK179" s="45"/>
      <c r="QL179" s="45"/>
      <c r="QM179" s="45"/>
      <c r="QN179" s="45"/>
      <c r="QO179" s="45"/>
      <c r="QP179" s="45"/>
      <c r="QQ179" s="45"/>
      <c r="QR179" s="45"/>
      <c r="QS179" s="45"/>
      <c r="QT179" s="45"/>
      <c r="QU179" s="45"/>
    </row>
    <row r="180" spans="2:463" outlineLevel="1">
      <c r="C180" s="75"/>
      <c r="E180" s="50"/>
      <c r="H180" s="4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  <c r="BA180" s="45"/>
      <c r="BB180" s="45"/>
      <c r="BC180" s="45"/>
      <c r="BD180" s="45"/>
      <c r="BE180" s="45"/>
      <c r="BF180" s="45"/>
      <c r="BG180" s="45"/>
      <c r="BH180" s="45"/>
      <c r="BI180" s="4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45"/>
      <c r="BZ180" s="45"/>
      <c r="CA180" s="45"/>
      <c r="CB180" s="45"/>
      <c r="CC180" s="45"/>
      <c r="CD180" s="45"/>
      <c r="CE180" s="45"/>
      <c r="CF180" s="45"/>
      <c r="CG180" s="45"/>
      <c r="CH180" s="45"/>
      <c r="CI180" s="45"/>
      <c r="CJ180" s="45"/>
      <c r="CK180" s="45"/>
      <c r="CL180" s="45"/>
      <c r="CM180" s="45"/>
      <c r="CN180" s="45"/>
      <c r="CO180" s="45"/>
      <c r="CP180" s="45"/>
      <c r="CQ180" s="45"/>
      <c r="CR180" s="45"/>
      <c r="CS180" s="45"/>
      <c r="CT180" s="45"/>
      <c r="CU180" s="45"/>
      <c r="CV180" s="45"/>
      <c r="CW180" s="45"/>
      <c r="CX180" s="45"/>
      <c r="CY180" s="45"/>
      <c r="CZ180" s="45"/>
      <c r="DA180" s="45"/>
      <c r="DB180" s="45"/>
      <c r="DC180" s="45"/>
      <c r="DD180" s="45"/>
      <c r="DE180" s="45"/>
      <c r="DF180" s="45"/>
      <c r="DG180" s="45"/>
      <c r="DH180" s="45"/>
      <c r="DI180" s="45"/>
      <c r="DJ180" s="45"/>
      <c r="DK180" s="45"/>
      <c r="DL180" s="45"/>
      <c r="DM180" s="45"/>
      <c r="DN180" s="45"/>
      <c r="DO180" s="45"/>
      <c r="DP180" s="45"/>
      <c r="DQ180" s="45"/>
      <c r="DR180" s="45"/>
      <c r="DS180" s="45"/>
      <c r="DT180" s="45"/>
      <c r="DU180" s="45"/>
      <c r="DV180" s="45"/>
      <c r="DW180" s="45"/>
      <c r="DX180" s="45"/>
      <c r="DY180" s="45"/>
      <c r="DZ180" s="45"/>
      <c r="EA180" s="45"/>
      <c r="EB180" s="45"/>
      <c r="EC180" s="45"/>
      <c r="ED180" s="45"/>
      <c r="EE180" s="45"/>
      <c r="EF180" s="45"/>
      <c r="EG180" s="45"/>
      <c r="EH180" s="45"/>
      <c r="EI180" s="45"/>
      <c r="EJ180" s="45"/>
      <c r="EK180" s="45"/>
      <c r="EL180" s="45"/>
      <c r="EM180" s="45"/>
      <c r="EN180" s="45"/>
      <c r="EO180" s="45"/>
      <c r="EP180" s="45"/>
      <c r="EQ180" s="45"/>
      <c r="ER180" s="45"/>
      <c r="ES180" s="45"/>
      <c r="ET180" s="45"/>
      <c r="EU180" s="45"/>
      <c r="EV180" s="45"/>
      <c r="EW180" s="45"/>
      <c r="EX180" s="45"/>
      <c r="EY180" s="45"/>
      <c r="EZ180" s="45"/>
      <c r="FA180" s="45"/>
      <c r="FB180" s="45"/>
      <c r="FC180" s="45"/>
      <c r="FD180" s="45"/>
      <c r="FE180" s="45"/>
      <c r="FF180" s="45"/>
      <c r="FG180" s="45"/>
      <c r="FH180" s="45"/>
      <c r="FI180" s="45"/>
      <c r="FJ180" s="45"/>
      <c r="FK180" s="45"/>
      <c r="FL180" s="45"/>
      <c r="FM180" s="45"/>
      <c r="FN180" s="45"/>
      <c r="FO180" s="45"/>
      <c r="FP180" s="45"/>
      <c r="FQ180" s="45"/>
      <c r="FR180" s="45"/>
      <c r="FS180" s="45"/>
      <c r="FT180" s="45"/>
      <c r="FU180" s="45"/>
      <c r="FV180" s="45"/>
      <c r="FW180" s="45"/>
      <c r="FX180" s="45"/>
      <c r="FY180" s="45"/>
      <c r="FZ180" s="45"/>
      <c r="GA180" s="45"/>
      <c r="GB180" s="45"/>
      <c r="GC180" s="45"/>
      <c r="GD180" s="45"/>
      <c r="GE180" s="45"/>
      <c r="GF180" s="45"/>
      <c r="GG180" s="45"/>
      <c r="GH180" s="45"/>
      <c r="GI180" s="45"/>
      <c r="GJ180" s="45"/>
      <c r="GK180" s="45"/>
      <c r="GL180" s="45"/>
      <c r="GM180" s="45"/>
      <c r="GN180" s="45"/>
      <c r="GO180" s="45"/>
      <c r="GP180" s="45"/>
      <c r="GQ180" s="45"/>
      <c r="GR180" s="45"/>
      <c r="GS180" s="45"/>
      <c r="GT180" s="45"/>
      <c r="GU180" s="45"/>
      <c r="GV180" s="45"/>
      <c r="GW180" s="45"/>
      <c r="GX180" s="45"/>
      <c r="GY180" s="45"/>
      <c r="GZ180" s="45"/>
      <c r="HA180" s="45"/>
      <c r="HB180" s="45"/>
      <c r="HC180" s="45"/>
      <c r="HD180" s="45"/>
      <c r="HE180" s="45"/>
      <c r="HF180" s="45"/>
      <c r="HG180" s="45"/>
      <c r="HH180" s="45"/>
      <c r="HI180" s="45"/>
      <c r="HJ180" s="45"/>
      <c r="HK180" s="45"/>
      <c r="HL180" s="45"/>
      <c r="HM180" s="45"/>
      <c r="HN180" s="45"/>
      <c r="HO180" s="45"/>
      <c r="HP180" s="45"/>
      <c r="HQ180" s="45"/>
      <c r="HR180" s="45"/>
      <c r="HS180" s="45"/>
      <c r="HT180" s="45"/>
      <c r="HU180" s="45"/>
      <c r="HV180" s="45"/>
      <c r="HW180" s="45"/>
      <c r="HX180" s="45"/>
      <c r="HY180" s="45"/>
      <c r="HZ180" s="45"/>
      <c r="IA180" s="45"/>
      <c r="IB180" s="45"/>
      <c r="IC180" s="45"/>
      <c r="ID180" s="45"/>
      <c r="IE180" s="45"/>
      <c r="IF180" s="45"/>
      <c r="IG180" s="45"/>
      <c r="IH180" s="45"/>
      <c r="II180" s="45"/>
      <c r="IJ180" s="45"/>
      <c r="IK180" s="45"/>
      <c r="IL180" s="45"/>
      <c r="IM180" s="45"/>
      <c r="IN180" s="45"/>
      <c r="IO180" s="45"/>
      <c r="IP180" s="45"/>
      <c r="IQ180" s="45"/>
      <c r="IR180" s="45"/>
      <c r="IS180" s="45"/>
      <c r="IT180" s="45"/>
      <c r="IU180" s="45"/>
      <c r="IV180" s="45"/>
      <c r="IW180" s="45"/>
      <c r="IX180" s="45"/>
      <c r="IY180" s="45"/>
      <c r="IZ180" s="45"/>
      <c r="JA180" s="45"/>
      <c r="JB180" s="45"/>
      <c r="JC180" s="45"/>
      <c r="JD180" s="45"/>
      <c r="JE180" s="45"/>
      <c r="JF180" s="45"/>
      <c r="JG180" s="45"/>
      <c r="JH180" s="45"/>
      <c r="JI180" s="45"/>
      <c r="JJ180" s="45"/>
      <c r="JK180" s="45"/>
      <c r="JL180" s="45"/>
      <c r="JM180" s="45"/>
      <c r="JN180" s="45"/>
      <c r="JO180" s="45"/>
      <c r="JP180" s="45"/>
      <c r="JQ180" s="45"/>
      <c r="JR180" s="45"/>
      <c r="JS180" s="45"/>
      <c r="JT180" s="45"/>
      <c r="JU180" s="45"/>
      <c r="JV180" s="45"/>
      <c r="JW180" s="45"/>
      <c r="JX180" s="45"/>
      <c r="JY180" s="45"/>
      <c r="JZ180" s="45"/>
      <c r="KA180" s="45"/>
      <c r="KB180" s="45"/>
      <c r="KC180" s="45"/>
      <c r="KD180" s="45"/>
      <c r="KE180" s="45"/>
      <c r="KF180" s="45"/>
      <c r="KG180" s="45"/>
      <c r="KH180" s="45"/>
      <c r="KI180" s="45"/>
      <c r="KJ180" s="45"/>
      <c r="KK180" s="45"/>
      <c r="KL180" s="45"/>
      <c r="KM180" s="45"/>
      <c r="KN180" s="45"/>
      <c r="KO180" s="45"/>
      <c r="KP180" s="45"/>
      <c r="KQ180" s="45"/>
      <c r="KR180" s="45"/>
      <c r="KS180" s="45"/>
      <c r="KT180" s="45"/>
      <c r="KU180" s="45"/>
      <c r="KV180" s="45"/>
      <c r="KW180" s="45"/>
      <c r="KX180" s="45"/>
      <c r="KY180" s="45"/>
      <c r="KZ180" s="45"/>
      <c r="LA180" s="45"/>
      <c r="LB180" s="45"/>
      <c r="LC180" s="45"/>
      <c r="LD180" s="45"/>
      <c r="LE180" s="45"/>
      <c r="LF180" s="45"/>
      <c r="LG180" s="45"/>
      <c r="LH180" s="45"/>
      <c r="LI180" s="45"/>
      <c r="LJ180" s="45"/>
      <c r="LK180" s="45"/>
      <c r="LL180" s="45"/>
      <c r="LM180" s="45"/>
      <c r="LN180" s="45"/>
      <c r="LO180" s="45"/>
      <c r="LP180" s="45"/>
      <c r="LQ180" s="45"/>
      <c r="LR180" s="45"/>
      <c r="LS180" s="45"/>
      <c r="LT180" s="45"/>
      <c r="LU180" s="45"/>
      <c r="LV180" s="45"/>
      <c r="LW180" s="45"/>
      <c r="LX180" s="45"/>
      <c r="LY180" s="45"/>
      <c r="LZ180" s="45"/>
      <c r="MA180" s="45"/>
      <c r="MB180" s="45"/>
      <c r="MC180" s="45"/>
      <c r="MD180" s="45"/>
      <c r="ME180" s="45"/>
      <c r="MF180" s="45"/>
      <c r="MG180" s="45"/>
      <c r="MH180" s="45"/>
      <c r="MI180" s="45"/>
      <c r="MJ180" s="45"/>
      <c r="MK180" s="45"/>
      <c r="ML180" s="45"/>
      <c r="MM180" s="45"/>
      <c r="MN180" s="45"/>
      <c r="MO180" s="45"/>
      <c r="MP180" s="45"/>
      <c r="MQ180" s="45"/>
      <c r="MR180" s="45"/>
      <c r="MS180" s="45"/>
      <c r="MT180" s="45"/>
      <c r="MU180" s="45"/>
      <c r="MV180" s="45"/>
      <c r="MW180" s="45"/>
      <c r="MX180" s="45"/>
      <c r="MY180" s="45"/>
      <c r="MZ180" s="45"/>
      <c r="NA180" s="45"/>
      <c r="NB180" s="45"/>
      <c r="NC180" s="45"/>
      <c r="ND180" s="45"/>
      <c r="NE180" s="45"/>
      <c r="NF180" s="45"/>
      <c r="NG180" s="45"/>
      <c r="NH180" s="45"/>
      <c r="NI180" s="45"/>
      <c r="NJ180" s="45"/>
      <c r="NK180" s="45"/>
      <c r="NL180" s="45"/>
      <c r="NM180" s="45"/>
      <c r="NN180" s="45"/>
      <c r="NO180" s="45"/>
      <c r="NP180" s="45"/>
      <c r="NQ180" s="45"/>
      <c r="NR180" s="45"/>
      <c r="NS180" s="45"/>
      <c r="NT180" s="45"/>
      <c r="NU180" s="45"/>
      <c r="NV180" s="45"/>
      <c r="NW180" s="45"/>
      <c r="NX180" s="45"/>
      <c r="NY180" s="45"/>
      <c r="NZ180" s="45"/>
      <c r="OA180" s="45"/>
      <c r="OB180" s="45"/>
      <c r="OC180" s="45"/>
      <c r="OD180" s="45"/>
      <c r="OE180" s="45"/>
      <c r="OF180" s="45"/>
      <c r="OG180" s="45"/>
      <c r="OH180" s="45"/>
      <c r="OI180" s="45"/>
      <c r="OJ180" s="45"/>
      <c r="OK180" s="45"/>
      <c r="OL180" s="45"/>
      <c r="OM180" s="45"/>
      <c r="ON180" s="45"/>
      <c r="OO180" s="45"/>
      <c r="OP180" s="45"/>
      <c r="OQ180" s="45"/>
      <c r="OR180" s="45"/>
      <c r="OS180" s="45"/>
      <c r="OT180" s="45"/>
      <c r="OU180" s="45"/>
      <c r="OV180" s="45"/>
      <c r="OW180" s="45"/>
      <c r="OX180" s="45"/>
      <c r="OY180" s="45"/>
      <c r="OZ180" s="45"/>
      <c r="PA180" s="45"/>
      <c r="PB180" s="45"/>
      <c r="PC180" s="45"/>
      <c r="PD180" s="45"/>
      <c r="PE180" s="45"/>
      <c r="PF180" s="45"/>
      <c r="PG180" s="45"/>
      <c r="PH180" s="45"/>
      <c r="PI180" s="45"/>
      <c r="PJ180" s="45"/>
      <c r="PK180" s="45"/>
      <c r="PL180" s="45"/>
      <c r="PM180" s="45"/>
      <c r="PN180" s="45"/>
      <c r="PO180" s="45"/>
      <c r="PP180" s="45"/>
      <c r="PQ180" s="45"/>
      <c r="PR180" s="45"/>
      <c r="PS180" s="45"/>
      <c r="PT180" s="45"/>
      <c r="PU180" s="45"/>
      <c r="PV180" s="45"/>
      <c r="PW180" s="45"/>
      <c r="PX180" s="45"/>
      <c r="PY180" s="45"/>
      <c r="PZ180" s="45"/>
      <c r="QA180" s="45"/>
      <c r="QB180" s="45"/>
      <c r="QC180" s="45"/>
      <c r="QD180" s="45"/>
      <c r="QE180" s="45"/>
      <c r="QF180" s="45"/>
      <c r="QG180" s="45"/>
      <c r="QH180" s="45"/>
      <c r="QI180" s="45"/>
      <c r="QJ180" s="45"/>
      <c r="QK180" s="45"/>
      <c r="QL180" s="45"/>
      <c r="QM180" s="45"/>
      <c r="QN180" s="45"/>
      <c r="QO180" s="45"/>
      <c r="QP180" s="45"/>
      <c r="QQ180" s="45"/>
      <c r="QR180" s="45"/>
      <c r="QS180" s="45"/>
      <c r="QT180" s="45"/>
      <c r="QU180" s="45"/>
    </row>
    <row r="181" spans="2:463" outlineLevel="1">
      <c r="C181" s="75" t="s">
        <v>483</v>
      </c>
      <c r="E181" s="50" t="s">
        <v>95</v>
      </c>
      <c r="H181" s="66">
        <v>0</v>
      </c>
      <c r="I181" s="45">
        <v>0</v>
      </c>
      <c r="J181" s="45">
        <v>0</v>
      </c>
      <c r="K181" s="45">
        <v>0</v>
      </c>
      <c r="L181" s="45">
        <v>0</v>
      </c>
      <c r="M181" s="45">
        <f>L183</f>
        <v>0</v>
      </c>
      <c r="N181" s="45">
        <f t="shared" ref="N181:BY181" si="752">M183</f>
        <v>0</v>
      </c>
      <c r="O181" s="45">
        <f t="shared" si="752"/>
        <v>0</v>
      </c>
      <c r="P181" s="45">
        <f t="shared" si="752"/>
        <v>0</v>
      </c>
      <c r="Q181" s="45">
        <f t="shared" si="752"/>
        <v>0</v>
      </c>
      <c r="R181" s="45">
        <f t="shared" si="752"/>
        <v>0</v>
      </c>
      <c r="S181" s="45">
        <f t="shared" si="752"/>
        <v>0</v>
      </c>
      <c r="T181" s="45">
        <f t="shared" si="752"/>
        <v>0</v>
      </c>
      <c r="U181" s="45">
        <f t="shared" si="752"/>
        <v>0</v>
      </c>
      <c r="V181" s="45">
        <f t="shared" si="752"/>
        <v>0</v>
      </c>
      <c r="W181" s="45">
        <f t="shared" si="752"/>
        <v>0</v>
      </c>
      <c r="X181" s="45">
        <v>0</v>
      </c>
      <c r="Y181" s="45">
        <f t="shared" si="752"/>
        <v>0</v>
      </c>
      <c r="Z181" s="45">
        <f t="shared" si="752"/>
        <v>0</v>
      </c>
      <c r="AA181" s="45">
        <f t="shared" si="752"/>
        <v>0</v>
      </c>
      <c r="AB181" s="45">
        <f t="shared" si="752"/>
        <v>0</v>
      </c>
      <c r="AC181" s="45">
        <f t="shared" si="752"/>
        <v>0</v>
      </c>
      <c r="AD181" s="45">
        <f t="shared" si="752"/>
        <v>0</v>
      </c>
      <c r="AE181" s="45">
        <f t="shared" si="752"/>
        <v>169431.66992192154</v>
      </c>
      <c r="AF181" s="45">
        <f t="shared" si="752"/>
        <v>169431.66992192154</v>
      </c>
      <c r="AG181" s="45">
        <f t="shared" si="752"/>
        <v>169431.66992192154</v>
      </c>
      <c r="AH181" s="45">
        <f t="shared" si="752"/>
        <v>338863.33984384307</v>
      </c>
      <c r="AI181" s="45">
        <f t="shared" si="752"/>
        <v>338863.33984384307</v>
      </c>
      <c r="AJ181" s="45">
        <f t="shared" si="752"/>
        <v>338863.33984384307</v>
      </c>
      <c r="AK181" s="45">
        <f t="shared" si="752"/>
        <v>338863.33984384307</v>
      </c>
      <c r="AL181" s="45">
        <f t="shared" si="752"/>
        <v>338863.33984384307</v>
      </c>
      <c r="AM181" s="45">
        <f t="shared" si="752"/>
        <v>338863.33984384307</v>
      </c>
      <c r="AN181" s="45">
        <f t="shared" si="752"/>
        <v>338863.33984384307</v>
      </c>
      <c r="AO181" s="45">
        <f t="shared" si="752"/>
        <v>338863.33984384307</v>
      </c>
      <c r="AP181" s="45">
        <f t="shared" si="752"/>
        <v>338863.33984384307</v>
      </c>
      <c r="AQ181" s="45">
        <f t="shared" si="752"/>
        <v>338863.33984384307</v>
      </c>
      <c r="AR181" s="45">
        <f t="shared" si="752"/>
        <v>338863.33984384307</v>
      </c>
      <c r="AS181" s="45">
        <f t="shared" si="752"/>
        <v>338863.33984384307</v>
      </c>
      <c r="AT181" s="45">
        <f t="shared" si="752"/>
        <v>338863.33984384307</v>
      </c>
      <c r="AU181" s="45">
        <f t="shared" si="752"/>
        <v>338863.33984384307</v>
      </c>
      <c r="AV181" s="45">
        <f t="shared" si="752"/>
        <v>338863.33984384307</v>
      </c>
      <c r="AW181" s="45">
        <f t="shared" si="752"/>
        <v>338863.33984384307</v>
      </c>
      <c r="AX181" s="45">
        <f t="shared" si="752"/>
        <v>338863.33984384307</v>
      </c>
      <c r="AY181" s="45">
        <f t="shared" si="752"/>
        <v>338863.33984384307</v>
      </c>
      <c r="AZ181" s="45">
        <f t="shared" si="752"/>
        <v>338863.33984384307</v>
      </c>
      <c r="BA181" s="45">
        <f t="shared" si="752"/>
        <v>338863.33984384307</v>
      </c>
      <c r="BB181" s="45">
        <f t="shared" si="752"/>
        <v>338863.33984384307</v>
      </c>
      <c r="BC181" s="45">
        <f t="shared" si="752"/>
        <v>338863.33984384307</v>
      </c>
      <c r="BD181" s="45">
        <f t="shared" si="752"/>
        <v>338863.33984384307</v>
      </c>
      <c r="BE181" s="45">
        <f t="shared" si="752"/>
        <v>338863.33984384307</v>
      </c>
      <c r="BF181" s="45">
        <f t="shared" si="752"/>
        <v>338863.33984384307</v>
      </c>
      <c r="BG181" s="45">
        <f t="shared" si="752"/>
        <v>338863.33984384307</v>
      </c>
      <c r="BH181" s="45">
        <f t="shared" si="752"/>
        <v>338863.33984384307</v>
      </c>
      <c r="BI181" s="45">
        <f t="shared" si="752"/>
        <v>338863.33984384307</v>
      </c>
      <c r="BJ181" s="45">
        <f t="shared" si="752"/>
        <v>338863.33984384307</v>
      </c>
      <c r="BK181" s="45">
        <f t="shared" si="752"/>
        <v>338863.33984384307</v>
      </c>
      <c r="BL181" s="45">
        <f t="shared" si="752"/>
        <v>338863.33984384307</v>
      </c>
      <c r="BM181" s="45">
        <f t="shared" si="752"/>
        <v>338863.33984384307</v>
      </c>
      <c r="BN181" s="45">
        <f t="shared" si="752"/>
        <v>338863.33984384307</v>
      </c>
      <c r="BO181" s="45">
        <f t="shared" si="752"/>
        <v>338863.33984384307</v>
      </c>
      <c r="BP181" s="45">
        <f t="shared" si="752"/>
        <v>338863.33984384307</v>
      </c>
      <c r="BQ181" s="45">
        <f t="shared" si="752"/>
        <v>338863.33984384307</v>
      </c>
      <c r="BR181" s="45">
        <f t="shared" si="752"/>
        <v>338863.33984384307</v>
      </c>
      <c r="BS181" s="45">
        <f t="shared" si="752"/>
        <v>338863.33984384307</v>
      </c>
      <c r="BT181" s="45">
        <f t="shared" si="752"/>
        <v>338863.33984384307</v>
      </c>
      <c r="BU181" s="45">
        <f t="shared" si="752"/>
        <v>338863.33984384307</v>
      </c>
      <c r="BV181" s="45">
        <f t="shared" si="752"/>
        <v>338863.33984384307</v>
      </c>
      <c r="BW181" s="45">
        <f t="shared" si="752"/>
        <v>338863.33984384307</v>
      </c>
      <c r="BX181" s="45">
        <f t="shared" si="752"/>
        <v>338863.33984384307</v>
      </c>
      <c r="BY181" s="45">
        <f t="shared" si="752"/>
        <v>338863.33984384307</v>
      </c>
      <c r="BZ181" s="45">
        <f t="shared" ref="BZ181:EK181" si="753">BY183</f>
        <v>338863.33984384307</v>
      </c>
      <c r="CA181" s="45">
        <f t="shared" si="753"/>
        <v>338863.33984384307</v>
      </c>
      <c r="CB181" s="45">
        <f t="shared" si="753"/>
        <v>338863.33984384307</v>
      </c>
      <c r="CC181" s="45">
        <f t="shared" si="753"/>
        <v>338863.33984384307</v>
      </c>
      <c r="CD181" s="45">
        <f t="shared" si="753"/>
        <v>338863.33984384307</v>
      </c>
      <c r="CE181" s="45">
        <f t="shared" si="753"/>
        <v>338863.33984384307</v>
      </c>
      <c r="CF181" s="45">
        <f t="shared" si="753"/>
        <v>338863.33984384307</v>
      </c>
      <c r="CG181" s="45">
        <f t="shared" si="753"/>
        <v>338863.33984384307</v>
      </c>
      <c r="CH181" s="45">
        <f t="shared" si="753"/>
        <v>338863.33984384307</v>
      </c>
      <c r="CI181" s="45">
        <f t="shared" si="753"/>
        <v>338863.33984384307</v>
      </c>
      <c r="CJ181" s="45">
        <f t="shared" si="753"/>
        <v>338863.33984384307</v>
      </c>
      <c r="CK181" s="45">
        <f t="shared" si="753"/>
        <v>338863.33984384307</v>
      </c>
      <c r="CL181" s="45">
        <f t="shared" si="753"/>
        <v>338863.33984384307</v>
      </c>
      <c r="CM181" s="45">
        <f t="shared" si="753"/>
        <v>338863.33984384307</v>
      </c>
      <c r="CN181" s="45">
        <f t="shared" si="753"/>
        <v>338863.33984384307</v>
      </c>
      <c r="CO181" s="45">
        <f t="shared" si="753"/>
        <v>338863.33984384307</v>
      </c>
      <c r="CP181" s="45">
        <f t="shared" si="753"/>
        <v>338863.33984384307</v>
      </c>
      <c r="CQ181" s="45">
        <f t="shared" si="753"/>
        <v>338863.33984384307</v>
      </c>
      <c r="CR181" s="45">
        <f t="shared" si="753"/>
        <v>338863.33984384307</v>
      </c>
      <c r="CS181" s="45">
        <f t="shared" si="753"/>
        <v>338863.33984384307</v>
      </c>
      <c r="CT181" s="45">
        <f t="shared" si="753"/>
        <v>338863.33984384307</v>
      </c>
      <c r="CU181" s="45">
        <f t="shared" si="753"/>
        <v>338863.33984384307</v>
      </c>
      <c r="CV181" s="45">
        <f t="shared" si="753"/>
        <v>338863.33984384307</v>
      </c>
      <c r="CW181" s="45">
        <f t="shared" si="753"/>
        <v>338863.33984384307</v>
      </c>
      <c r="CX181" s="45">
        <f t="shared" si="753"/>
        <v>338863.33984384307</v>
      </c>
      <c r="CY181" s="45">
        <f t="shared" si="753"/>
        <v>338863.33984384307</v>
      </c>
      <c r="CZ181" s="45">
        <f t="shared" si="753"/>
        <v>338863.33984384307</v>
      </c>
      <c r="DA181" s="45">
        <f t="shared" si="753"/>
        <v>338863.33984384307</v>
      </c>
      <c r="DB181" s="45">
        <f t="shared" si="753"/>
        <v>338863.33984384307</v>
      </c>
      <c r="DC181" s="45">
        <f t="shared" si="753"/>
        <v>338863.33984384307</v>
      </c>
      <c r="DD181" s="45">
        <f t="shared" si="753"/>
        <v>338863.33984384307</v>
      </c>
      <c r="DE181" s="45">
        <f t="shared" si="753"/>
        <v>338863.33984384307</v>
      </c>
      <c r="DF181" s="45">
        <f t="shared" si="753"/>
        <v>338863.33984384307</v>
      </c>
      <c r="DG181" s="45">
        <f t="shared" si="753"/>
        <v>338863.33984384307</v>
      </c>
      <c r="DH181" s="45">
        <f t="shared" si="753"/>
        <v>338863.33984384307</v>
      </c>
      <c r="DI181" s="45">
        <f t="shared" si="753"/>
        <v>338863.33984384307</v>
      </c>
      <c r="DJ181" s="45">
        <f t="shared" si="753"/>
        <v>338863.33984384307</v>
      </c>
      <c r="DK181" s="45">
        <f t="shared" si="753"/>
        <v>338863.33984384307</v>
      </c>
      <c r="DL181" s="45">
        <f t="shared" si="753"/>
        <v>338863.33984384307</v>
      </c>
      <c r="DM181" s="45">
        <f t="shared" si="753"/>
        <v>338863.33984384307</v>
      </c>
      <c r="DN181" s="45">
        <f t="shared" si="753"/>
        <v>338863.33984384307</v>
      </c>
      <c r="DO181" s="45">
        <f t="shared" si="753"/>
        <v>338863.33984384307</v>
      </c>
      <c r="DP181" s="45">
        <f t="shared" si="753"/>
        <v>338863.33984384307</v>
      </c>
      <c r="DQ181" s="45">
        <f t="shared" si="753"/>
        <v>338863.33984384307</v>
      </c>
      <c r="DR181" s="45">
        <f t="shared" si="753"/>
        <v>338863.33984384307</v>
      </c>
      <c r="DS181" s="45">
        <f t="shared" si="753"/>
        <v>338863.33984384307</v>
      </c>
      <c r="DT181" s="45">
        <f t="shared" si="753"/>
        <v>338863.33984384307</v>
      </c>
      <c r="DU181" s="45">
        <f t="shared" si="753"/>
        <v>338863.33984384307</v>
      </c>
      <c r="DV181" s="45">
        <f t="shared" si="753"/>
        <v>338863.33984384307</v>
      </c>
      <c r="DW181" s="45">
        <f t="shared" si="753"/>
        <v>338863.33984384307</v>
      </c>
      <c r="DX181" s="45">
        <f t="shared" si="753"/>
        <v>338863.33984384307</v>
      </c>
      <c r="DY181" s="45">
        <f t="shared" si="753"/>
        <v>338863.33984384307</v>
      </c>
      <c r="DZ181" s="45">
        <f t="shared" si="753"/>
        <v>338863.33984384307</v>
      </c>
      <c r="EA181" s="45">
        <f t="shared" si="753"/>
        <v>338863.33984384307</v>
      </c>
      <c r="EB181" s="45">
        <f t="shared" si="753"/>
        <v>338863.33984384307</v>
      </c>
      <c r="EC181" s="45">
        <f t="shared" si="753"/>
        <v>338863.33984384307</v>
      </c>
      <c r="ED181" s="45">
        <f t="shared" si="753"/>
        <v>338863.33984384307</v>
      </c>
      <c r="EE181" s="45">
        <f t="shared" si="753"/>
        <v>338863.33984384307</v>
      </c>
      <c r="EF181" s="45">
        <f t="shared" si="753"/>
        <v>338863.33984384307</v>
      </c>
      <c r="EG181" s="45">
        <f t="shared" si="753"/>
        <v>338863.33984384307</v>
      </c>
      <c r="EH181" s="45">
        <f t="shared" si="753"/>
        <v>338863.33984384307</v>
      </c>
      <c r="EI181" s="45">
        <f t="shared" si="753"/>
        <v>338863.33984384307</v>
      </c>
      <c r="EJ181" s="45">
        <f t="shared" si="753"/>
        <v>338863.33984384307</v>
      </c>
      <c r="EK181" s="45">
        <f t="shared" si="753"/>
        <v>338863.33984384307</v>
      </c>
      <c r="EL181" s="45">
        <f t="shared" ref="EL181:GW181" si="754">EK183</f>
        <v>338863.33984384307</v>
      </c>
      <c r="EM181" s="45">
        <f t="shared" si="754"/>
        <v>338863.33984384307</v>
      </c>
      <c r="EN181" s="45">
        <f t="shared" si="754"/>
        <v>338863.33984384307</v>
      </c>
      <c r="EO181" s="45">
        <f t="shared" si="754"/>
        <v>338863.33984384307</v>
      </c>
      <c r="EP181" s="45">
        <f t="shared" si="754"/>
        <v>338863.33984384307</v>
      </c>
      <c r="EQ181" s="45">
        <f t="shared" si="754"/>
        <v>338863.33984384307</v>
      </c>
      <c r="ER181" s="45">
        <f t="shared" si="754"/>
        <v>338863.33984384307</v>
      </c>
      <c r="ES181" s="45">
        <f t="shared" si="754"/>
        <v>338863.33984384307</v>
      </c>
      <c r="ET181" s="45">
        <f t="shared" si="754"/>
        <v>338863.33984384307</v>
      </c>
      <c r="EU181" s="45">
        <f t="shared" si="754"/>
        <v>338863.33984384307</v>
      </c>
      <c r="EV181" s="45">
        <f t="shared" si="754"/>
        <v>338863.33984384307</v>
      </c>
      <c r="EW181" s="45">
        <f t="shared" si="754"/>
        <v>338863.33984384307</v>
      </c>
      <c r="EX181" s="45">
        <f t="shared" si="754"/>
        <v>338863.33984384307</v>
      </c>
      <c r="EY181" s="45">
        <f t="shared" si="754"/>
        <v>338863.33984384307</v>
      </c>
      <c r="EZ181" s="45">
        <f t="shared" si="754"/>
        <v>338863.33984384307</v>
      </c>
      <c r="FA181" s="45">
        <f t="shared" si="754"/>
        <v>338863.33984384307</v>
      </c>
      <c r="FB181" s="45">
        <f t="shared" si="754"/>
        <v>338863.33984384307</v>
      </c>
      <c r="FC181" s="45">
        <f t="shared" si="754"/>
        <v>338863.33984384307</v>
      </c>
      <c r="FD181" s="45">
        <f t="shared" si="754"/>
        <v>338863.33984384307</v>
      </c>
      <c r="FE181" s="45">
        <f t="shared" si="754"/>
        <v>338863.33984384307</v>
      </c>
      <c r="FF181" s="45">
        <f t="shared" si="754"/>
        <v>338863.33984384307</v>
      </c>
      <c r="FG181" s="45">
        <f t="shared" si="754"/>
        <v>338863.33984384307</v>
      </c>
      <c r="FH181" s="45">
        <f t="shared" si="754"/>
        <v>338863.33984384307</v>
      </c>
      <c r="FI181" s="45">
        <f t="shared" si="754"/>
        <v>338863.33984384307</v>
      </c>
      <c r="FJ181" s="45">
        <f t="shared" si="754"/>
        <v>338863.33984384307</v>
      </c>
      <c r="FK181" s="45">
        <f t="shared" si="754"/>
        <v>338863.33984384307</v>
      </c>
      <c r="FL181" s="45">
        <f t="shared" si="754"/>
        <v>338863.33984384307</v>
      </c>
      <c r="FM181" s="45">
        <f t="shared" si="754"/>
        <v>338863.33984384307</v>
      </c>
      <c r="FN181" s="45">
        <f t="shared" si="754"/>
        <v>338863.33984384307</v>
      </c>
      <c r="FO181" s="45">
        <f t="shared" si="754"/>
        <v>338863.33984384307</v>
      </c>
      <c r="FP181" s="45">
        <f t="shared" si="754"/>
        <v>338863.33984384307</v>
      </c>
      <c r="FQ181" s="45">
        <f t="shared" si="754"/>
        <v>338863.33984384307</v>
      </c>
      <c r="FR181" s="45">
        <f t="shared" si="754"/>
        <v>338863.33984384307</v>
      </c>
      <c r="FS181" s="45">
        <f t="shared" si="754"/>
        <v>338863.33984384307</v>
      </c>
      <c r="FT181" s="45">
        <f t="shared" si="754"/>
        <v>338863.33984384307</v>
      </c>
      <c r="FU181" s="45">
        <f t="shared" si="754"/>
        <v>338863.33984384307</v>
      </c>
      <c r="FV181" s="45">
        <f t="shared" si="754"/>
        <v>338863.33984384307</v>
      </c>
      <c r="FW181" s="45">
        <f t="shared" si="754"/>
        <v>338863.33984384307</v>
      </c>
      <c r="FX181" s="45">
        <f t="shared" si="754"/>
        <v>338863.33984384307</v>
      </c>
      <c r="FY181" s="45">
        <f t="shared" si="754"/>
        <v>338863.33984384307</v>
      </c>
      <c r="FZ181" s="45">
        <f t="shared" si="754"/>
        <v>338863.33984384307</v>
      </c>
      <c r="GA181" s="45">
        <f t="shared" si="754"/>
        <v>338863.33984384307</v>
      </c>
      <c r="GB181" s="45">
        <f t="shared" si="754"/>
        <v>338863.33984384307</v>
      </c>
      <c r="GC181" s="45">
        <f t="shared" si="754"/>
        <v>338863.33984384307</v>
      </c>
      <c r="GD181" s="45">
        <f t="shared" si="754"/>
        <v>338863.33984384307</v>
      </c>
      <c r="GE181" s="45">
        <f t="shared" si="754"/>
        <v>338863.33984384307</v>
      </c>
      <c r="GF181" s="45">
        <f t="shared" si="754"/>
        <v>338863.33984384307</v>
      </c>
      <c r="GG181" s="45">
        <f t="shared" si="754"/>
        <v>338863.33984384307</v>
      </c>
      <c r="GH181" s="45">
        <f t="shared" si="754"/>
        <v>338863.33984384307</v>
      </c>
      <c r="GI181" s="45">
        <f t="shared" si="754"/>
        <v>338863.33984384307</v>
      </c>
      <c r="GJ181" s="45">
        <f t="shared" si="754"/>
        <v>338863.33984384307</v>
      </c>
      <c r="GK181" s="45">
        <f t="shared" si="754"/>
        <v>338863.33984384307</v>
      </c>
      <c r="GL181" s="45">
        <f t="shared" si="754"/>
        <v>338863.33984384307</v>
      </c>
      <c r="GM181" s="45">
        <f t="shared" si="754"/>
        <v>338863.33984384307</v>
      </c>
      <c r="GN181" s="45">
        <f t="shared" si="754"/>
        <v>338863.33984384307</v>
      </c>
      <c r="GO181" s="45">
        <f t="shared" si="754"/>
        <v>338863.33984384307</v>
      </c>
      <c r="GP181" s="45">
        <f t="shared" si="754"/>
        <v>338863.33984384307</v>
      </c>
      <c r="GQ181" s="45">
        <f t="shared" si="754"/>
        <v>338863.33984384307</v>
      </c>
      <c r="GR181" s="45">
        <f t="shared" si="754"/>
        <v>338863.33984384307</v>
      </c>
      <c r="GS181" s="45">
        <f t="shared" si="754"/>
        <v>338863.33984384307</v>
      </c>
      <c r="GT181" s="45">
        <f t="shared" si="754"/>
        <v>338863.33984384307</v>
      </c>
      <c r="GU181" s="45">
        <f t="shared" si="754"/>
        <v>338863.33984384307</v>
      </c>
      <c r="GV181" s="45">
        <f t="shared" si="754"/>
        <v>338863.33984384307</v>
      </c>
      <c r="GW181" s="45">
        <f t="shared" si="754"/>
        <v>338863.33984384307</v>
      </c>
      <c r="GX181" s="45">
        <f t="shared" ref="GX181:JI181" si="755">GW183</f>
        <v>338863.33984384307</v>
      </c>
      <c r="GY181" s="45">
        <f t="shared" si="755"/>
        <v>338863.33984384307</v>
      </c>
      <c r="GZ181" s="45">
        <f t="shared" si="755"/>
        <v>338863.33984384307</v>
      </c>
      <c r="HA181" s="45">
        <f t="shared" si="755"/>
        <v>338863.33984384307</v>
      </c>
      <c r="HB181" s="45">
        <f t="shared" si="755"/>
        <v>338863.33984384307</v>
      </c>
      <c r="HC181" s="45">
        <f t="shared" si="755"/>
        <v>338863.33984384307</v>
      </c>
      <c r="HD181" s="45">
        <f t="shared" si="755"/>
        <v>338863.33984384307</v>
      </c>
      <c r="HE181" s="45">
        <f t="shared" si="755"/>
        <v>338863.33984384307</v>
      </c>
      <c r="HF181" s="45">
        <f t="shared" si="755"/>
        <v>338863.33984384307</v>
      </c>
      <c r="HG181" s="45">
        <f t="shared" si="755"/>
        <v>338863.33984384307</v>
      </c>
      <c r="HH181" s="45">
        <f t="shared" si="755"/>
        <v>338863.33984384307</v>
      </c>
      <c r="HI181" s="45">
        <f t="shared" si="755"/>
        <v>338863.33984384307</v>
      </c>
      <c r="HJ181" s="45">
        <f t="shared" si="755"/>
        <v>338863.33984384307</v>
      </c>
      <c r="HK181" s="45">
        <f t="shared" si="755"/>
        <v>338863.33984384307</v>
      </c>
      <c r="HL181" s="45">
        <f t="shared" si="755"/>
        <v>338863.33984384307</v>
      </c>
      <c r="HM181" s="45">
        <f t="shared" si="755"/>
        <v>338863.33984384307</v>
      </c>
      <c r="HN181" s="45">
        <f t="shared" si="755"/>
        <v>338863.33984384307</v>
      </c>
      <c r="HO181" s="45">
        <f t="shared" si="755"/>
        <v>338863.33984384307</v>
      </c>
      <c r="HP181" s="45">
        <f t="shared" si="755"/>
        <v>338863.33984384307</v>
      </c>
      <c r="HQ181" s="45">
        <f t="shared" si="755"/>
        <v>338863.33984384307</v>
      </c>
      <c r="HR181" s="45">
        <f t="shared" si="755"/>
        <v>338863.33984384307</v>
      </c>
      <c r="HS181" s="45">
        <f t="shared" si="755"/>
        <v>338863.33984384307</v>
      </c>
      <c r="HT181" s="45">
        <f t="shared" si="755"/>
        <v>338863.33984384307</v>
      </c>
      <c r="HU181" s="45">
        <f t="shared" si="755"/>
        <v>338863.33984384307</v>
      </c>
      <c r="HV181" s="45">
        <f t="shared" si="755"/>
        <v>338863.33984384307</v>
      </c>
      <c r="HW181" s="45">
        <f t="shared" si="755"/>
        <v>338863.33984384307</v>
      </c>
      <c r="HX181" s="45">
        <f t="shared" si="755"/>
        <v>338863.33984384307</v>
      </c>
      <c r="HY181" s="45">
        <f t="shared" si="755"/>
        <v>338863.33984384307</v>
      </c>
      <c r="HZ181" s="45">
        <f t="shared" si="755"/>
        <v>338863.33984384307</v>
      </c>
      <c r="IA181" s="45">
        <f t="shared" si="755"/>
        <v>338863.33984384307</v>
      </c>
      <c r="IB181" s="45">
        <f t="shared" si="755"/>
        <v>338863.33984384307</v>
      </c>
      <c r="IC181" s="45">
        <f t="shared" si="755"/>
        <v>338863.33984384307</v>
      </c>
      <c r="ID181" s="45">
        <f t="shared" si="755"/>
        <v>338863.33984384307</v>
      </c>
      <c r="IE181" s="45">
        <f t="shared" si="755"/>
        <v>338863.33984384307</v>
      </c>
      <c r="IF181" s="45">
        <f t="shared" si="755"/>
        <v>338863.33984384307</v>
      </c>
      <c r="IG181" s="45">
        <f t="shared" si="755"/>
        <v>298990.21549304482</v>
      </c>
      <c r="IH181" s="45">
        <f t="shared" si="755"/>
        <v>298990.21549304482</v>
      </c>
      <c r="II181" s="45">
        <f t="shared" si="755"/>
        <v>298990.21549304482</v>
      </c>
      <c r="IJ181" s="45">
        <f t="shared" si="755"/>
        <v>129558.54557112331</v>
      </c>
      <c r="IK181" s="45">
        <f t="shared" si="755"/>
        <v>129558.54557112331</v>
      </c>
      <c r="IL181" s="45">
        <f t="shared" si="755"/>
        <v>129558.54557112331</v>
      </c>
      <c r="IM181" s="45">
        <f t="shared" si="755"/>
        <v>0</v>
      </c>
      <c r="IN181" s="45">
        <f t="shared" si="755"/>
        <v>0</v>
      </c>
      <c r="IO181" s="45">
        <f t="shared" si="755"/>
        <v>0</v>
      </c>
      <c r="IP181" s="45">
        <f t="shared" si="755"/>
        <v>0</v>
      </c>
      <c r="IQ181" s="45">
        <f t="shared" si="755"/>
        <v>0</v>
      </c>
      <c r="IR181" s="45">
        <f t="shared" si="755"/>
        <v>0</v>
      </c>
      <c r="IS181" s="45">
        <f t="shared" si="755"/>
        <v>0</v>
      </c>
      <c r="IT181" s="45">
        <f t="shared" si="755"/>
        <v>0</v>
      </c>
      <c r="IU181" s="45">
        <f t="shared" si="755"/>
        <v>0</v>
      </c>
      <c r="IV181" s="45">
        <f t="shared" si="755"/>
        <v>0</v>
      </c>
      <c r="IW181" s="45">
        <f t="shared" si="755"/>
        <v>0</v>
      </c>
      <c r="IX181" s="45">
        <f t="shared" si="755"/>
        <v>0</v>
      </c>
      <c r="IY181" s="45">
        <f t="shared" si="755"/>
        <v>0</v>
      </c>
      <c r="IZ181" s="45">
        <f t="shared" si="755"/>
        <v>0</v>
      </c>
      <c r="JA181" s="45">
        <f t="shared" si="755"/>
        <v>0</v>
      </c>
      <c r="JB181" s="45">
        <f t="shared" si="755"/>
        <v>0</v>
      </c>
      <c r="JC181" s="45">
        <f t="shared" si="755"/>
        <v>0</v>
      </c>
      <c r="JD181" s="45">
        <f t="shared" si="755"/>
        <v>0</v>
      </c>
      <c r="JE181" s="45">
        <f t="shared" si="755"/>
        <v>0</v>
      </c>
      <c r="JF181" s="45">
        <f t="shared" si="755"/>
        <v>0</v>
      </c>
      <c r="JG181" s="45">
        <f t="shared" si="755"/>
        <v>0</v>
      </c>
      <c r="JH181" s="45">
        <f t="shared" si="755"/>
        <v>0</v>
      </c>
      <c r="JI181" s="45">
        <f t="shared" si="755"/>
        <v>0</v>
      </c>
      <c r="JJ181" s="45">
        <f t="shared" ref="JJ181:LT181" si="756">JI183</f>
        <v>0</v>
      </c>
      <c r="JK181" s="45">
        <f t="shared" si="756"/>
        <v>0</v>
      </c>
      <c r="JL181" s="45">
        <f t="shared" si="756"/>
        <v>0</v>
      </c>
      <c r="JM181" s="45">
        <f t="shared" si="756"/>
        <v>0</v>
      </c>
      <c r="JN181" s="45">
        <f t="shared" si="756"/>
        <v>0</v>
      </c>
      <c r="JO181" s="45">
        <f t="shared" si="756"/>
        <v>0</v>
      </c>
      <c r="JP181" s="45">
        <f t="shared" si="756"/>
        <v>0</v>
      </c>
      <c r="JQ181" s="45">
        <f t="shared" si="756"/>
        <v>0</v>
      </c>
      <c r="JR181" s="45">
        <f t="shared" si="756"/>
        <v>0</v>
      </c>
      <c r="JS181" s="45">
        <f t="shared" si="756"/>
        <v>0</v>
      </c>
      <c r="JT181" s="45">
        <f t="shared" si="756"/>
        <v>0</v>
      </c>
      <c r="JU181" s="45">
        <f t="shared" si="756"/>
        <v>0</v>
      </c>
      <c r="JV181" s="45">
        <f t="shared" si="756"/>
        <v>0</v>
      </c>
      <c r="JW181" s="45">
        <f t="shared" si="756"/>
        <v>0</v>
      </c>
      <c r="JX181" s="45">
        <f t="shared" si="756"/>
        <v>0</v>
      </c>
      <c r="JY181" s="45">
        <f t="shared" si="756"/>
        <v>0</v>
      </c>
      <c r="JZ181" s="45">
        <f t="shared" si="756"/>
        <v>0</v>
      </c>
      <c r="KA181" s="45">
        <f t="shared" si="756"/>
        <v>0</v>
      </c>
      <c r="KB181" s="45">
        <f t="shared" si="756"/>
        <v>0</v>
      </c>
      <c r="KC181" s="45">
        <f t="shared" si="756"/>
        <v>0</v>
      </c>
      <c r="KD181" s="45">
        <f t="shared" si="756"/>
        <v>0</v>
      </c>
      <c r="KE181" s="45">
        <f t="shared" si="756"/>
        <v>0</v>
      </c>
      <c r="KF181" s="45">
        <f t="shared" si="756"/>
        <v>0</v>
      </c>
      <c r="KG181" s="45">
        <f t="shared" si="756"/>
        <v>0</v>
      </c>
      <c r="KH181" s="45">
        <f t="shared" si="756"/>
        <v>0</v>
      </c>
      <c r="KI181" s="45">
        <f t="shared" si="756"/>
        <v>0</v>
      </c>
      <c r="KJ181" s="45">
        <f t="shared" si="756"/>
        <v>0</v>
      </c>
      <c r="KK181" s="45">
        <f t="shared" si="756"/>
        <v>0</v>
      </c>
      <c r="KL181" s="45">
        <f t="shared" si="756"/>
        <v>0</v>
      </c>
      <c r="KM181" s="45">
        <f t="shared" si="756"/>
        <v>0</v>
      </c>
      <c r="KN181" s="45">
        <f t="shared" si="756"/>
        <v>0</v>
      </c>
      <c r="KO181" s="45">
        <f t="shared" si="756"/>
        <v>0</v>
      </c>
      <c r="KP181" s="45">
        <f t="shared" si="756"/>
        <v>0</v>
      </c>
      <c r="KQ181" s="45">
        <f t="shared" si="756"/>
        <v>0</v>
      </c>
      <c r="KR181" s="45">
        <f t="shared" si="756"/>
        <v>0</v>
      </c>
      <c r="KS181" s="45">
        <f t="shared" si="756"/>
        <v>0</v>
      </c>
      <c r="KT181" s="45">
        <f t="shared" si="756"/>
        <v>0</v>
      </c>
      <c r="KU181" s="45">
        <f t="shared" si="756"/>
        <v>0</v>
      </c>
      <c r="KV181" s="45">
        <f t="shared" si="756"/>
        <v>0</v>
      </c>
      <c r="KW181" s="45">
        <f t="shared" si="756"/>
        <v>0</v>
      </c>
      <c r="KX181" s="45">
        <f t="shared" si="756"/>
        <v>0</v>
      </c>
      <c r="KY181" s="45">
        <f t="shared" si="756"/>
        <v>0</v>
      </c>
      <c r="KZ181" s="45">
        <f t="shared" si="756"/>
        <v>0</v>
      </c>
      <c r="LA181" s="45">
        <f t="shared" si="756"/>
        <v>0</v>
      </c>
      <c r="LB181" s="45">
        <f t="shared" si="756"/>
        <v>0</v>
      </c>
      <c r="LC181" s="45">
        <f t="shared" si="756"/>
        <v>0</v>
      </c>
      <c r="LD181" s="45">
        <f t="shared" si="756"/>
        <v>0</v>
      </c>
      <c r="LE181" s="45">
        <f t="shared" si="756"/>
        <v>0</v>
      </c>
      <c r="LF181" s="45">
        <f t="shared" si="756"/>
        <v>0</v>
      </c>
      <c r="LG181" s="45">
        <f t="shared" si="756"/>
        <v>0</v>
      </c>
      <c r="LH181" s="45">
        <f t="shared" si="756"/>
        <v>0</v>
      </c>
      <c r="LI181" s="45">
        <f t="shared" si="756"/>
        <v>0</v>
      </c>
      <c r="LJ181" s="45">
        <f t="shared" si="756"/>
        <v>0</v>
      </c>
      <c r="LK181" s="45">
        <f t="shared" si="756"/>
        <v>0</v>
      </c>
      <c r="LL181" s="45">
        <f t="shared" si="756"/>
        <v>0</v>
      </c>
      <c r="LM181" s="45">
        <f t="shared" si="756"/>
        <v>0</v>
      </c>
      <c r="LN181" s="45">
        <f t="shared" si="756"/>
        <v>0</v>
      </c>
      <c r="LO181" s="45">
        <f t="shared" si="756"/>
        <v>0</v>
      </c>
      <c r="LP181" s="45">
        <f t="shared" si="756"/>
        <v>0</v>
      </c>
      <c r="LQ181" s="45">
        <f t="shared" si="756"/>
        <v>0</v>
      </c>
      <c r="LR181" s="45">
        <f t="shared" si="756"/>
        <v>0</v>
      </c>
      <c r="LS181" s="45">
        <f t="shared" si="756"/>
        <v>0</v>
      </c>
      <c r="LT181" s="45">
        <f t="shared" si="756"/>
        <v>0</v>
      </c>
      <c r="LU181" s="45"/>
      <c r="LV181" s="45"/>
      <c r="LW181" s="45"/>
      <c r="LX181" s="45"/>
      <c r="LY181" s="45"/>
      <c r="LZ181" s="45"/>
      <c r="MA181" s="45"/>
      <c r="MB181" s="45"/>
      <c r="MC181" s="45"/>
      <c r="MD181" s="45"/>
      <c r="ME181" s="45"/>
      <c r="MF181" s="45"/>
      <c r="MG181" s="45"/>
      <c r="MH181" s="45"/>
      <c r="MI181" s="45"/>
      <c r="MJ181" s="45"/>
      <c r="MK181" s="45"/>
      <c r="ML181" s="45"/>
      <c r="MM181" s="45"/>
      <c r="MN181" s="45"/>
      <c r="MO181" s="45"/>
      <c r="MP181" s="45"/>
      <c r="MQ181" s="45"/>
      <c r="MR181" s="45"/>
      <c r="MS181" s="45"/>
      <c r="MT181" s="45"/>
      <c r="MU181" s="45"/>
      <c r="MV181" s="45"/>
      <c r="MW181" s="45"/>
      <c r="MX181" s="45"/>
      <c r="MY181" s="45"/>
      <c r="MZ181" s="45"/>
      <c r="NA181" s="45"/>
      <c r="NB181" s="45"/>
      <c r="NC181" s="45"/>
      <c r="ND181" s="45"/>
      <c r="NE181" s="45"/>
      <c r="NF181" s="45"/>
      <c r="NG181" s="45"/>
      <c r="NH181" s="45"/>
      <c r="NI181" s="45"/>
      <c r="NJ181" s="45"/>
      <c r="NK181" s="45"/>
      <c r="NL181" s="45"/>
      <c r="NM181" s="45"/>
      <c r="NN181" s="45"/>
      <c r="NO181" s="45"/>
      <c r="NP181" s="45"/>
      <c r="NQ181" s="45"/>
      <c r="NR181" s="45"/>
      <c r="NS181" s="45"/>
      <c r="NT181" s="45"/>
      <c r="NU181" s="45"/>
      <c r="NV181" s="45"/>
      <c r="NW181" s="45"/>
      <c r="NX181" s="45"/>
      <c r="NY181" s="45"/>
      <c r="NZ181" s="45"/>
      <c r="OA181" s="45"/>
      <c r="OB181" s="45"/>
      <c r="OC181" s="45"/>
      <c r="OD181" s="45"/>
      <c r="OE181" s="45"/>
      <c r="OF181" s="45"/>
      <c r="OG181" s="45"/>
      <c r="OH181" s="45"/>
      <c r="OI181" s="45"/>
      <c r="OJ181" s="45"/>
      <c r="OK181" s="45"/>
      <c r="OL181" s="45"/>
      <c r="OM181" s="45"/>
      <c r="ON181" s="45"/>
      <c r="OO181" s="45"/>
      <c r="OP181" s="45"/>
      <c r="OQ181" s="45"/>
      <c r="OR181" s="45"/>
      <c r="OS181" s="45"/>
      <c r="OT181" s="45"/>
      <c r="OU181" s="45"/>
      <c r="OV181" s="45"/>
      <c r="OW181" s="45"/>
      <c r="OX181" s="45"/>
      <c r="OY181" s="45"/>
      <c r="OZ181" s="45"/>
      <c r="PA181" s="45"/>
      <c r="PB181" s="45"/>
      <c r="PC181" s="45"/>
      <c r="PD181" s="45"/>
      <c r="PE181" s="45"/>
      <c r="PF181" s="45"/>
      <c r="PG181" s="45"/>
      <c r="PH181" s="45"/>
      <c r="PI181" s="45"/>
      <c r="PJ181" s="45"/>
      <c r="PK181" s="45"/>
      <c r="PL181" s="45"/>
      <c r="PM181" s="45"/>
      <c r="PN181" s="45"/>
      <c r="PO181" s="45"/>
      <c r="PP181" s="45"/>
      <c r="PQ181" s="45"/>
      <c r="PR181" s="45"/>
      <c r="PS181" s="45"/>
      <c r="PT181" s="45"/>
      <c r="PU181" s="45"/>
      <c r="PV181" s="45"/>
      <c r="PW181" s="45"/>
      <c r="PX181" s="45"/>
      <c r="PY181" s="45"/>
      <c r="PZ181" s="45"/>
      <c r="QA181" s="45"/>
      <c r="QB181" s="45"/>
      <c r="QC181" s="45"/>
      <c r="QD181" s="45"/>
      <c r="QE181" s="45"/>
      <c r="QF181" s="45"/>
      <c r="QG181" s="45"/>
      <c r="QH181" s="45"/>
      <c r="QI181" s="45"/>
      <c r="QJ181" s="45"/>
      <c r="QK181" s="45"/>
      <c r="QL181" s="45"/>
      <c r="QM181" s="45"/>
      <c r="QN181" s="45"/>
      <c r="QO181" s="45"/>
      <c r="QP181" s="45"/>
      <c r="QQ181" s="45"/>
      <c r="QR181" s="45"/>
      <c r="QS181" s="45"/>
      <c r="QT181" s="45"/>
      <c r="QU181" s="45"/>
    </row>
    <row r="182" spans="2:463" outlineLevel="1">
      <c r="C182" s="78" t="s">
        <v>484</v>
      </c>
      <c r="D182" s="5"/>
      <c r="E182" s="79" t="s">
        <v>95</v>
      </c>
      <c r="F182" s="5"/>
      <c r="G182" s="5"/>
      <c r="H182" s="66">
        <f>SUM(I182:QJ182)</f>
        <v>0</v>
      </c>
      <c r="I182" s="83">
        <v>0</v>
      </c>
      <c r="J182" s="83">
        <v>0</v>
      </c>
      <c r="K182" s="83">
        <v>0</v>
      </c>
      <c r="L182" s="83">
        <f>L177-K177</f>
        <v>0</v>
      </c>
      <c r="M182" s="83">
        <f>M177-L177</f>
        <v>0</v>
      </c>
      <c r="N182" s="83">
        <f>N177-M177</f>
        <v>0</v>
      </c>
      <c r="O182" s="83">
        <f>O177-N177</f>
        <v>0</v>
      </c>
      <c r="P182" s="83">
        <v>0</v>
      </c>
      <c r="Q182" s="83">
        <v>0</v>
      </c>
      <c r="R182" s="83">
        <v>0</v>
      </c>
      <c r="S182" s="83">
        <v>0</v>
      </c>
      <c r="T182" s="83">
        <v>0</v>
      </c>
      <c r="U182" s="83">
        <v>0</v>
      </c>
      <c r="V182" s="83">
        <v>0</v>
      </c>
      <c r="W182" s="83">
        <f>W177-V177</f>
        <v>0</v>
      </c>
      <c r="X182" s="83">
        <v>0</v>
      </c>
      <c r="Y182" s="83">
        <f t="shared" ref="Y182:CJ182" si="757">Y177-X177</f>
        <v>0</v>
      </c>
      <c r="Z182" s="83">
        <f t="shared" si="757"/>
        <v>0</v>
      </c>
      <c r="AA182" s="83">
        <f t="shared" si="757"/>
        <v>0</v>
      </c>
      <c r="AB182" s="83">
        <f t="shared" si="757"/>
        <v>0</v>
      </c>
      <c r="AC182" s="83">
        <f t="shared" si="757"/>
        <v>0</v>
      </c>
      <c r="AD182" s="83">
        <f t="shared" si="757"/>
        <v>169431.66992192154</v>
      </c>
      <c r="AE182" s="83">
        <f t="shared" si="757"/>
        <v>0</v>
      </c>
      <c r="AF182" s="83">
        <f t="shared" si="757"/>
        <v>0</v>
      </c>
      <c r="AG182" s="83">
        <f t="shared" si="757"/>
        <v>169431.66992192154</v>
      </c>
      <c r="AH182" s="83">
        <f t="shared" si="757"/>
        <v>0</v>
      </c>
      <c r="AI182" s="83">
        <f t="shared" si="757"/>
        <v>0</v>
      </c>
      <c r="AJ182" s="83">
        <f t="shared" si="757"/>
        <v>0</v>
      </c>
      <c r="AK182" s="83">
        <f t="shared" si="757"/>
        <v>0</v>
      </c>
      <c r="AL182" s="83">
        <f t="shared" si="757"/>
        <v>0</v>
      </c>
      <c r="AM182" s="83">
        <f t="shared" si="757"/>
        <v>0</v>
      </c>
      <c r="AN182" s="83">
        <f t="shared" si="757"/>
        <v>0</v>
      </c>
      <c r="AO182" s="83">
        <f t="shared" si="757"/>
        <v>0</v>
      </c>
      <c r="AP182" s="83">
        <f t="shared" si="757"/>
        <v>0</v>
      </c>
      <c r="AQ182" s="83">
        <f t="shared" si="757"/>
        <v>0</v>
      </c>
      <c r="AR182" s="83">
        <f t="shared" si="757"/>
        <v>0</v>
      </c>
      <c r="AS182" s="83">
        <f t="shared" si="757"/>
        <v>0</v>
      </c>
      <c r="AT182" s="83">
        <f t="shared" si="757"/>
        <v>0</v>
      </c>
      <c r="AU182" s="83">
        <f t="shared" si="757"/>
        <v>0</v>
      </c>
      <c r="AV182" s="83">
        <f t="shared" si="757"/>
        <v>0</v>
      </c>
      <c r="AW182" s="83">
        <f t="shared" si="757"/>
        <v>0</v>
      </c>
      <c r="AX182" s="83">
        <f t="shared" si="757"/>
        <v>0</v>
      </c>
      <c r="AY182" s="83">
        <f t="shared" si="757"/>
        <v>0</v>
      </c>
      <c r="AZ182" s="83">
        <f t="shared" si="757"/>
        <v>0</v>
      </c>
      <c r="BA182" s="83">
        <f t="shared" si="757"/>
        <v>0</v>
      </c>
      <c r="BB182" s="83">
        <f t="shared" si="757"/>
        <v>0</v>
      </c>
      <c r="BC182" s="83">
        <f t="shared" si="757"/>
        <v>0</v>
      </c>
      <c r="BD182" s="83">
        <f t="shared" si="757"/>
        <v>0</v>
      </c>
      <c r="BE182" s="83">
        <f t="shared" si="757"/>
        <v>0</v>
      </c>
      <c r="BF182" s="83">
        <f t="shared" si="757"/>
        <v>0</v>
      </c>
      <c r="BG182" s="83">
        <f t="shared" si="757"/>
        <v>0</v>
      </c>
      <c r="BH182" s="83">
        <f t="shared" si="757"/>
        <v>0</v>
      </c>
      <c r="BI182" s="83">
        <f t="shared" si="757"/>
        <v>0</v>
      </c>
      <c r="BJ182" s="83">
        <f t="shared" si="757"/>
        <v>0</v>
      </c>
      <c r="BK182" s="83">
        <f t="shared" si="757"/>
        <v>0</v>
      </c>
      <c r="BL182" s="83">
        <f t="shared" si="757"/>
        <v>0</v>
      </c>
      <c r="BM182" s="83">
        <f t="shared" si="757"/>
        <v>0</v>
      </c>
      <c r="BN182" s="83">
        <f t="shared" si="757"/>
        <v>0</v>
      </c>
      <c r="BO182" s="83">
        <f t="shared" si="757"/>
        <v>0</v>
      </c>
      <c r="BP182" s="83">
        <f t="shared" si="757"/>
        <v>0</v>
      </c>
      <c r="BQ182" s="83">
        <f t="shared" si="757"/>
        <v>0</v>
      </c>
      <c r="BR182" s="83">
        <f t="shared" si="757"/>
        <v>0</v>
      </c>
      <c r="BS182" s="83">
        <f t="shared" si="757"/>
        <v>0</v>
      </c>
      <c r="BT182" s="83">
        <f t="shared" si="757"/>
        <v>0</v>
      </c>
      <c r="BU182" s="83">
        <f t="shared" si="757"/>
        <v>0</v>
      </c>
      <c r="BV182" s="83">
        <f t="shared" si="757"/>
        <v>0</v>
      </c>
      <c r="BW182" s="83">
        <f t="shared" si="757"/>
        <v>0</v>
      </c>
      <c r="BX182" s="83">
        <f t="shared" si="757"/>
        <v>0</v>
      </c>
      <c r="BY182" s="83">
        <f t="shared" si="757"/>
        <v>0</v>
      </c>
      <c r="BZ182" s="83">
        <f t="shared" si="757"/>
        <v>0</v>
      </c>
      <c r="CA182" s="83">
        <f t="shared" si="757"/>
        <v>0</v>
      </c>
      <c r="CB182" s="83">
        <f t="shared" si="757"/>
        <v>0</v>
      </c>
      <c r="CC182" s="83">
        <f t="shared" si="757"/>
        <v>0</v>
      </c>
      <c r="CD182" s="83">
        <f t="shared" si="757"/>
        <v>0</v>
      </c>
      <c r="CE182" s="83">
        <f t="shared" si="757"/>
        <v>0</v>
      </c>
      <c r="CF182" s="83">
        <f t="shared" si="757"/>
        <v>0</v>
      </c>
      <c r="CG182" s="83">
        <f t="shared" si="757"/>
        <v>0</v>
      </c>
      <c r="CH182" s="83">
        <f t="shared" si="757"/>
        <v>0</v>
      </c>
      <c r="CI182" s="83">
        <f t="shared" si="757"/>
        <v>0</v>
      </c>
      <c r="CJ182" s="83">
        <f t="shared" si="757"/>
        <v>0</v>
      </c>
      <c r="CK182" s="83">
        <f t="shared" ref="CK182:EV182" si="758">CK177-CJ177</f>
        <v>0</v>
      </c>
      <c r="CL182" s="83">
        <f t="shared" si="758"/>
        <v>0</v>
      </c>
      <c r="CM182" s="83">
        <f t="shared" si="758"/>
        <v>0</v>
      </c>
      <c r="CN182" s="83">
        <f t="shared" si="758"/>
        <v>0</v>
      </c>
      <c r="CO182" s="83">
        <f t="shared" si="758"/>
        <v>0</v>
      </c>
      <c r="CP182" s="83">
        <f t="shared" si="758"/>
        <v>0</v>
      </c>
      <c r="CQ182" s="83">
        <f t="shared" si="758"/>
        <v>0</v>
      </c>
      <c r="CR182" s="83">
        <f t="shared" si="758"/>
        <v>0</v>
      </c>
      <c r="CS182" s="83">
        <f t="shared" si="758"/>
        <v>0</v>
      </c>
      <c r="CT182" s="83">
        <f t="shared" si="758"/>
        <v>0</v>
      </c>
      <c r="CU182" s="83">
        <f t="shared" si="758"/>
        <v>0</v>
      </c>
      <c r="CV182" s="83">
        <f t="shared" si="758"/>
        <v>0</v>
      </c>
      <c r="CW182" s="83">
        <f t="shared" si="758"/>
        <v>0</v>
      </c>
      <c r="CX182" s="83">
        <f t="shared" si="758"/>
        <v>0</v>
      </c>
      <c r="CY182" s="83">
        <f t="shared" si="758"/>
        <v>0</v>
      </c>
      <c r="CZ182" s="83">
        <f t="shared" si="758"/>
        <v>0</v>
      </c>
      <c r="DA182" s="83">
        <f t="shared" si="758"/>
        <v>0</v>
      </c>
      <c r="DB182" s="83">
        <f t="shared" si="758"/>
        <v>0</v>
      </c>
      <c r="DC182" s="83">
        <f t="shared" si="758"/>
        <v>0</v>
      </c>
      <c r="DD182" s="83">
        <f t="shared" si="758"/>
        <v>0</v>
      </c>
      <c r="DE182" s="83">
        <f t="shared" si="758"/>
        <v>0</v>
      </c>
      <c r="DF182" s="83">
        <f t="shared" si="758"/>
        <v>0</v>
      </c>
      <c r="DG182" s="83">
        <f t="shared" si="758"/>
        <v>0</v>
      </c>
      <c r="DH182" s="83">
        <f t="shared" si="758"/>
        <v>0</v>
      </c>
      <c r="DI182" s="83">
        <f t="shared" si="758"/>
        <v>0</v>
      </c>
      <c r="DJ182" s="83">
        <f t="shared" si="758"/>
        <v>0</v>
      </c>
      <c r="DK182" s="83">
        <f t="shared" si="758"/>
        <v>0</v>
      </c>
      <c r="DL182" s="83">
        <f t="shared" si="758"/>
        <v>0</v>
      </c>
      <c r="DM182" s="83">
        <f t="shared" si="758"/>
        <v>0</v>
      </c>
      <c r="DN182" s="83">
        <f t="shared" si="758"/>
        <v>0</v>
      </c>
      <c r="DO182" s="83">
        <f t="shared" si="758"/>
        <v>0</v>
      </c>
      <c r="DP182" s="83">
        <f t="shared" si="758"/>
        <v>0</v>
      </c>
      <c r="DQ182" s="83">
        <f t="shared" si="758"/>
        <v>0</v>
      </c>
      <c r="DR182" s="83">
        <f t="shared" si="758"/>
        <v>0</v>
      </c>
      <c r="DS182" s="83">
        <f t="shared" si="758"/>
        <v>0</v>
      </c>
      <c r="DT182" s="83">
        <f t="shared" si="758"/>
        <v>0</v>
      </c>
      <c r="DU182" s="83">
        <f t="shared" si="758"/>
        <v>0</v>
      </c>
      <c r="DV182" s="83">
        <f t="shared" si="758"/>
        <v>0</v>
      </c>
      <c r="DW182" s="83">
        <f t="shared" si="758"/>
        <v>0</v>
      </c>
      <c r="DX182" s="83">
        <f t="shared" si="758"/>
        <v>0</v>
      </c>
      <c r="DY182" s="83">
        <f t="shared" si="758"/>
        <v>0</v>
      </c>
      <c r="DZ182" s="83">
        <f t="shared" si="758"/>
        <v>0</v>
      </c>
      <c r="EA182" s="83">
        <f t="shared" si="758"/>
        <v>0</v>
      </c>
      <c r="EB182" s="83">
        <f t="shared" si="758"/>
        <v>0</v>
      </c>
      <c r="EC182" s="83">
        <f t="shared" si="758"/>
        <v>0</v>
      </c>
      <c r="ED182" s="83">
        <f t="shared" si="758"/>
        <v>0</v>
      </c>
      <c r="EE182" s="83">
        <f t="shared" si="758"/>
        <v>0</v>
      </c>
      <c r="EF182" s="83">
        <f t="shared" si="758"/>
        <v>0</v>
      </c>
      <c r="EG182" s="83">
        <f t="shared" si="758"/>
        <v>0</v>
      </c>
      <c r="EH182" s="83">
        <f t="shared" si="758"/>
        <v>0</v>
      </c>
      <c r="EI182" s="83">
        <f t="shared" si="758"/>
        <v>0</v>
      </c>
      <c r="EJ182" s="83">
        <f t="shared" si="758"/>
        <v>0</v>
      </c>
      <c r="EK182" s="83">
        <f t="shared" si="758"/>
        <v>0</v>
      </c>
      <c r="EL182" s="83">
        <f t="shared" si="758"/>
        <v>0</v>
      </c>
      <c r="EM182" s="83">
        <f t="shared" si="758"/>
        <v>0</v>
      </c>
      <c r="EN182" s="83">
        <f t="shared" si="758"/>
        <v>0</v>
      </c>
      <c r="EO182" s="83">
        <f t="shared" si="758"/>
        <v>0</v>
      </c>
      <c r="EP182" s="83">
        <f t="shared" si="758"/>
        <v>0</v>
      </c>
      <c r="EQ182" s="83">
        <f t="shared" si="758"/>
        <v>0</v>
      </c>
      <c r="ER182" s="83">
        <f t="shared" si="758"/>
        <v>0</v>
      </c>
      <c r="ES182" s="83">
        <f t="shared" si="758"/>
        <v>0</v>
      </c>
      <c r="ET182" s="83">
        <f t="shared" si="758"/>
        <v>0</v>
      </c>
      <c r="EU182" s="83">
        <f t="shared" si="758"/>
        <v>0</v>
      </c>
      <c r="EV182" s="83">
        <f t="shared" si="758"/>
        <v>0</v>
      </c>
      <c r="EW182" s="83">
        <f t="shared" ref="EW182:HH182" si="759">EW177-EV177</f>
        <v>0</v>
      </c>
      <c r="EX182" s="83">
        <f t="shared" si="759"/>
        <v>0</v>
      </c>
      <c r="EY182" s="83">
        <f t="shared" si="759"/>
        <v>0</v>
      </c>
      <c r="EZ182" s="83">
        <f t="shared" si="759"/>
        <v>0</v>
      </c>
      <c r="FA182" s="83">
        <f t="shared" si="759"/>
        <v>0</v>
      </c>
      <c r="FB182" s="83">
        <f t="shared" si="759"/>
        <v>0</v>
      </c>
      <c r="FC182" s="83">
        <f t="shared" si="759"/>
        <v>0</v>
      </c>
      <c r="FD182" s="83">
        <f t="shared" si="759"/>
        <v>0</v>
      </c>
      <c r="FE182" s="83">
        <f t="shared" si="759"/>
        <v>0</v>
      </c>
      <c r="FF182" s="83">
        <f t="shared" si="759"/>
        <v>0</v>
      </c>
      <c r="FG182" s="83">
        <f t="shared" si="759"/>
        <v>0</v>
      </c>
      <c r="FH182" s="83">
        <f t="shared" si="759"/>
        <v>0</v>
      </c>
      <c r="FI182" s="83">
        <f t="shared" si="759"/>
        <v>0</v>
      </c>
      <c r="FJ182" s="83">
        <f t="shared" si="759"/>
        <v>0</v>
      </c>
      <c r="FK182" s="83">
        <f t="shared" si="759"/>
        <v>0</v>
      </c>
      <c r="FL182" s="83">
        <f t="shared" si="759"/>
        <v>0</v>
      </c>
      <c r="FM182" s="83">
        <f t="shared" si="759"/>
        <v>0</v>
      </c>
      <c r="FN182" s="83">
        <f t="shared" si="759"/>
        <v>0</v>
      </c>
      <c r="FO182" s="83">
        <f t="shared" si="759"/>
        <v>0</v>
      </c>
      <c r="FP182" s="83">
        <f t="shared" si="759"/>
        <v>0</v>
      </c>
      <c r="FQ182" s="83">
        <f t="shared" si="759"/>
        <v>0</v>
      </c>
      <c r="FR182" s="83">
        <f t="shared" si="759"/>
        <v>0</v>
      </c>
      <c r="FS182" s="83">
        <f t="shared" si="759"/>
        <v>0</v>
      </c>
      <c r="FT182" s="83">
        <f t="shared" si="759"/>
        <v>0</v>
      </c>
      <c r="FU182" s="83">
        <f t="shared" si="759"/>
        <v>0</v>
      </c>
      <c r="FV182" s="83">
        <f t="shared" si="759"/>
        <v>0</v>
      </c>
      <c r="FW182" s="83">
        <f t="shared" si="759"/>
        <v>0</v>
      </c>
      <c r="FX182" s="83">
        <f t="shared" si="759"/>
        <v>0</v>
      </c>
      <c r="FY182" s="83">
        <f t="shared" si="759"/>
        <v>0</v>
      </c>
      <c r="FZ182" s="83">
        <f t="shared" si="759"/>
        <v>0</v>
      </c>
      <c r="GA182" s="83">
        <f t="shared" si="759"/>
        <v>0</v>
      </c>
      <c r="GB182" s="83">
        <f t="shared" si="759"/>
        <v>0</v>
      </c>
      <c r="GC182" s="83">
        <f t="shared" si="759"/>
        <v>0</v>
      </c>
      <c r="GD182" s="83">
        <f t="shared" si="759"/>
        <v>0</v>
      </c>
      <c r="GE182" s="83">
        <f t="shared" si="759"/>
        <v>0</v>
      </c>
      <c r="GF182" s="83">
        <f t="shared" si="759"/>
        <v>0</v>
      </c>
      <c r="GG182" s="83">
        <f t="shared" si="759"/>
        <v>0</v>
      </c>
      <c r="GH182" s="83">
        <f t="shared" si="759"/>
        <v>0</v>
      </c>
      <c r="GI182" s="83">
        <f t="shared" si="759"/>
        <v>0</v>
      </c>
      <c r="GJ182" s="83">
        <f t="shared" si="759"/>
        <v>0</v>
      </c>
      <c r="GK182" s="83">
        <f t="shared" si="759"/>
        <v>0</v>
      </c>
      <c r="GL182" s="83">
        <f t="shared" si="759"/>
        <v>0</v>
      </c>
      <c r="GM182" s="83">
        <f t="shared" si="759"/>
        <v>0</v>
      </c>
      <c r="GN182" s="83">
        <f t="shared" si="759"/>
        <v>0</v>
      </c>
      <c r="GO182" s="83">
        <f t="shared" si="759"/>
        <v>0</v>
      </c>
      <c r="GP182" s="83">
        <f t="shared" si="759"/>
        <v>0</v>
      </c>
      <c r="GQ182" s="83">
        <f t="shared" si="759"/>
        <v>0</v>
      </c>
      <c r="GR182" s="83">
        <f t="shared" si="759"/>
        <v>0</v>
      </c>
      <c r="GS182" s="83">
        <f t="shared" si="759"/>
        <v>0</v>
      </c>
      <c r="GT182" s="83">
        <f t="shared" si="759"/>
        <v>0</v>
      </c>
      <c r="GU182" s="83">
        <f t="shared" si="759"/>
        <v>0</v>
      </c>
      <c r="GV182" s="83">
        <f t="shared" si="759"/>
        <v>0</v>
      </c>
      <c r="GW182" s="83">
        <f t="shared" si="759"/>
        <v>0</v>
      </c>
      <c r="GX182" s="83">
        <f t="shared" si="759"/>
        <v>0</v>
      </c>
      <c r="GY182" s="83">
        <f t="shared" si="759"/>
        <v>0</v>
      </c>
      <c r="GZ182" s="83">
        <f t="shared" si="759"/>
        <v>0</v>
      </c>
      <c r="HA182" s="83">
        <f t="shared" si="759"/>
        <v>0</v>
      </c>
      <c r="HB182" s="83">
        <f t="shared" si="759"/>
        <v>0</v>
      </c>
      <c r="HC182" s="83">
        <f t="shared" si="759"/>
        <v>0</v>
      </c>
      <c r="HD182" s="83">
        <f t="shared" si="759"/>
        <v>0</v>
      </c>
      <c r="HE182" s="83">
        <f t="shared" si="759"/>
        <v>0</v>
      </c>
      <c r="HF182" s="83">
        <f t="shared" si="759"/>
        <v>0</v>
      </c>
      <c r="HG182" s="83">
        <f t="shared" si="759"/>
        <v>0</v>
      </c>
      <c r="HH182" s="83">
        <f t="shared" si="759"/>
        <v>0</v>
      </c>
      <c r="HI182" s="83">
        <f t="shared" ref="HI182:JT182" si="760">HI177-HH177</f>
        <v>0</v>
      </c>
      <c r="HJ182" s="83">
        <f t="shared" si="760"/>
        <v>0</v>
      </c>
      <c r="HK182" s="83">
        <f t="shared" si="760"/>
        <v>0</v>
      </c>
      <c r="HL182" s="83">
        <f t="shared" si="760"/>
        <v>0</v>
      </c>
      <c r="HM182" s="83">
        <f t="shared" si="760"/>
        <v>0</v>
      </c>
      <c r="HN182" s="83">
        <f t="shared" si="760"/>
        <v>0</v>
      </c>
      <c r="HO182" s="83">
        <f t="shared" si="760"/>
        <v>0</v>
      </c>
      <c r="HP182" s="83">
        <f t="shared" si="760"/>
        <v>0</v>
      </c>
      <c r="HQ182" s="83">
        <f t="shared" si="760"/>
        <v>0</v>
      </c>
      <c r="HR182" s="83">
        <f t="shared" si="760"/>
        <v>0</v>
      </c>
      <c r="HS182" s="83">
        <f t="shared" si="760"/>
        <v>0</v>
      </c>
      <c r="HT182" s="83">
        <f t="shared" si="760"/>
        <v>0</v>
      </c>
      <c r="HU182" s="83">
        <f t="shared" si="760"/>
        <v>0</v>
      </c>
      <c r="HV182" s="83">
        <f t="shared" si="760"/>
        <v>0</v>
      </c>
      <c r="HW182" s="83">
        <f t="shared" si="760"/>
        <v>0</v>
      </c>
      <c r="HX182" s="83">
        <f t="shared" si="760"/>
        <v>0</v>
      </c>
      <c r="HY182" s="83">
        <f t="shared" si="760"/>
        <v>0</v>
      </c>
      <c r="HZ182" s="83">
        <f t="shared" si="760"/>
        <v>0</v>
      </c>
      <c r="IA182" s="83">
        <f t="shared" si="760"/>
        <v>0</v>
      </c>
      <c r="IB182" s="83">
        <f t="shared" si="760"/>
        <v>0</v>
      </c>
      <c r="IC182" s="83">
        <f t="shared" si="760"/>
        <v>0</v>
      </c>
      <c r="ID182" s="83">
        <f t="shared" si="760"/>
        <v>0</v>
      </c>
      <c r="IE182" s="83">
        <f t="shared" si="760"/>
        <v>0</v>
      </c>
      <c r="IF182" s="83">
        <f t="shared" si="760"/>
        <v>-39873.124350798258</v>
      </c>
      <c r="IG182" s="83">
        <f t="shared" si="760"/>
        <v>0</v>
      </c>
      <c r="IH182" s="83">
        <f t="shared" si="760"/>
        <v>0</v>
      </c>
      <c r="II182" s="83">
        <f t="shared" si="760"/>
        <v>-169431.66992192151</v>
      </c>
      <c r="IJ182" s="83">
        <f t="shared" si="760"/>
        <v>0</v>
      </c>
      <c r="IK182" s="83">
        <f t="shared" si="760"/>
        <v>0</v>
      </c>
      <c r="IL182" s="83">
        <f t="shared" si="760"/>
        <v>-129558.54557112331</v>
      </c>
      <c r="IM182" s="83">
        <f t="shared" si="760"/>
        <v>0</v>
      </c>
      <c r="IN182" s="83">
        <f t="shared" si="760"/>
        <v>0</v>
      </c>
      <c r="IO182" s="83">
        <f t="shared" si="760"/>
        <v>0</v>
      </c>
      <c r="IP182" s="83">
        <f t="shared" si="760"/>
        <v>0</v>
      </c>
      <c r="IQ182" s="83">
        <f t="shared" si="760"/>
        <v>0</v>
      </c>
      <c r="IR182" s="83">
        <f t="shared" si="760"/>
        <v>0</v>
      </c>
      <c r="IS182" s="83">
        <f t="shared" si="760"/>
        <v>0</v>
      </c>
      <c r="IT182" s="83">
        <f t="shared" si="760"/>
        <v>0</v>
      </c>
      <c r="IU182" s="83">
        <f t="shared" si="760"/>
        <v>0</v>
      </c>
      <c r="IV182" s="83">
        <f t="shared" si="760"/>
        <v>0</v>
      </c>
      <c r="IW182" s="83">
        <f t="shared" si="760"/>
        <v>0</v>
      </c>
      <c r="IX182" s="83">
        <f t="shared" si="760"/>
        <v>0</v>
      </c>
      <c r="IY182" s="83">
        <f t="shared" si="760"/>
        <v>0</v>
      </c>
      <c r="IZ182" s="83">
        <f t="shared" si="760"/>
        <v>0</v>
      </c>
      <c r="JA182" s="83">
        <f t="shared" si="760"/>
        <v>0</v>
      </c>
      <c r="JB182" s="83">
        <f t="shared" si="760"/>
        <v>0</v>
      </c>
      <c r="JC182" s="83">
        <f t="shared" si="760"/>
        <v>0</v>
      </c>
      <c r="JD182" s="83">
        <f t="shared" si="760"/>
        <v>0</v>
      </c>
      <c r="JE182" s="83">
        <f t="shared" si="760"/>
        <v>0</v>
      </c>
      <c r="JF182" s="83">
        <f t="shared" si="760"/>
        <v>0</v>
      </c>
      <c r="JG182" s="83">
        <f t="shared" si="760"/>
        <v>0</v>
      </c>
      <c r="JH182" s="83">
        <f t="shared" si="760"/>
        <v>0</v>
      </c>
      <c r="JI182" s="83">
        <f t="shared" si="760"/>
        <v>0</v>
      </c>
      <c r="JJ182" s="83">
        <f t="shared" si="760"/>
        <v>0</v>
      </c>
      <c r="JK182" s="83">
        <f t="shared" si="760"/>
        <v>0</v>
      </c>
      <c r="JL182" s="83">
        <f t="shared" si="760"/>
        <v>0</v>
      </c>
      <c r="JM182" s="83">
        <f t="shared" si="760"/>
        <v>0</v>
      </c>
      <c r="JN182" s="83">
        <f t="shared" si="760"/>
        <v>0</v>
      </c>
      <c r="JO182" s="83">
        <f t="shared" si="760"/>
        <v>0</v>
      </c>
      <c r="JP182" s="83">
        <f t="shared" si="760"/>
        <v>0</v>
      </c>
      <c r="JQ182" s="83">
        <f t="shared" si="760"/>
        <v>0</v>
      </c>
      <c r="JR182" s="83">
        <f t="shared" si="760"/>
        <v>0</v>
      </c>
      <c r="JS182" s="83">
        <f t="shared" si="760"/>
        <v>0</v>
      </c>
      <c r="JT182" s="83">
        <f t="shared" si="760"/>
        <v>0</v>
      </c>
      <c r="JU182" s="83">
        <f t="shared" ref="JU182:LT182" si="761">JU177-JT177</f>
        <v>0</v>
      </c>
      <c r="JV182" s="83">
        <f t="shared" si="761"/>
        <v>0</v>
      </c>
      <c r="JW182" s="83">
        <f t="shared" si="761"/>
        <v>0</v>
      </c>
      <c r="JX182" s="83">
        <f t="shared" si="761"/>
        <v>0</v>
      </c>
      <c r="JY182" s="83">
        <f t="shared" si="761"/>
        <v>0</v>
      </c>
      <c r="JZ182" s="83">
        <f t="shared" si="761"/>
        <v>0</v>
      </c>
      <c r="KA182" s="83">
        <f t="shared" si="761"/>
        <v>0</v>
      </c>
      <c r="KB182" s="83">
        <f t="shared" si="761"/>
        <v>0</v>
      </c>
      <c r="KC182" s="83">
        <f t="shared" si="761"/>
        <v>0</v>
      </c>
      <c r="KD182" s="83">
        <f t="shared" si="761"/>
        <v>0</v>
      </c>
      <c r="KE182" s="83">
        <f t="shared" si="761"/>
        <v>0</v>
      </c>
      <c r="KF182" s="83">
        <f t="shared" si="761"/>
        <v>0</v>
      </c>
      <c r="KG182" s="83">
        <f t="shared" si="761"/>
        <v>0</v>
      </c>
      <c r="KH182" s="83">
        <f t="shared" si="761"/>
        <v>0</v>
      </c>
      <c r="KI182" s="83">
        <f t="shared" si="761"/>
        <v>0</v>
      </c>
      <c r="KJ182" s="83">
        <f t="shared" si="761"/>
        <v>0</v>
      </c>
      <c r="KK182" s="83">
        <f t="shared" si="761"/>
        <v>0</v>
      </c>
      <c r="KL182" s="83">
        <f t="shared" si="761"/>
        <v>0</v>
      </c>
      <c r="KM182" s="83">
        <f t="shared" si="761"/>
        <v>0</v>
      </c>
      <c r="KN182" s="83">
        <f t="shared" si="761"/>
        <v>0</v>
      </c>
      <c r="KO182" s="83">
        <f t="shared" si="761"/>
        <v>0</v>
      </c>
      <c r="KP182" s="83">
        <f t="shared" si="761"/>
        <v>0</v>
      </c>
      <c r="KQ182" s="83">
        <f t="shared" si="761"/>
        <v>0</v>
      </c>
      <c r="KR182" s="83">
        <f t="shared" si="761"/>
        <v>0</v>
      </c>
      <c r="KS182" s="83">
        <f t="shared" si="761"/>
        <v>0</v>
      </c>
      <c r="KT182" s="83">
        <f t="shared" si="761"/>
        <v>0</v>
      </c>
      <c r="KU182" s="83">
        <f t="shared" si="761"/>
        <v>0</v>
      </c>
      <c r="KV182" s="83">
        <f t="shared" si="761"/>
        <v>0</v>
      </c>
      <c r="KW182" s="83">
        <f t="shared" si="761"/>
        <v>0</v>
      </c>
      <c r="KX182" s="83">
        <f t="shared" si="761"/>
        <v>0</v>
      </c>
      <c r="KY182" s="83">
        <f t="shared" si="761"/>
        <v>0</v>
      </c>
      <c r="KZ182" s="83">
        <f t="shared" si="761"/>
        <v>0</v>
      </c>
      <c r="LA182" s="83">
        <f t="shared" si="761"/>
        <v>0</v>
      </c>
      <c r="LB182" s="83">
        <f t="shared" si="761"/>
        <v>0</v>
      </c>
      <c r="LC182" s="83">
        <f t="shared" si="761"/>
        <v>0</v>
      </c>
      <c r="LD182" s="83">
        <f t="shared" si="761"/>
        <v>0</v>
      </c>
      <c r="LE182" s="83">
        <f t="shared" si="761"/>
        <v>0</v>
      </c>
      <c r="LF182" s="83">
        <f t="shared" si="761"/>
        <v>0</v>
      </c>
      <c r="LG182" s="83">
        <f t="shared" si="761"/>
        <v>0</v>
      </c>
      <c r="LH182" s="83">
        <f t="shared" si="761"/>
        <v>0</v>
      </c>
      <c r="LI182" s="83">
        <f t="shared" si="761"/>
        <v>0</v>
      </c>
      <c r="LJ182" s="83">
        <f t="shared" si="761"/>
        <v>0</v>
      </c>
      <c r="LK182" s="83">
        <f t="shared" si="761"/>
        <v>0</v>
      </c>
      <c r="LL182" s="83">
        <f t="shared" si="761"/>
        <v>0</v>
      </c>
      <c r="LM182" s="83">
        <f t="shared" si="761"/>
        <v>0</v>
      </c>
      <c r="LN182" s="83">
        <f t="shared" si="761"/>
        <v>0</v>
      </c>
      <c r="LO182" s="83">
        <f t="shared" si="761"/>
        <v>0</v>
      </c>
      <c r="LP182" s="83">
        <f t="shared" si="761"/>
        <v>0</v>
      </c>
      <c r="LQ182" s="83">
        <f t="shared" si="761"/>
        <v>0</v>
      </c>
      <c r="LR182" s="83">
        <f t="shared" si="761"/>
        <v>0</v>
      </c>
      <c r="LS182" s="83">
        <f t="shared" si="761"/>
        <v>0</v>
      </c>
      <c r="LT182" s="83">
        <f t="shared" si="761"/>
        <v>0</v>
      </c>
      <c r="LU182" s="83"/>
      <c r="LV182" s="83"/>
      <c r="LW182" s="83"/>
      <c r="LX182" s="83"/>
      <c r="LY182" s="83"/>
      <c r="LZ182" s="83"/>
      <c r="MA182" s="83"/>
      <c r="MB182" s="83"/>
      <c r="MC182" s="83"/>
      <c r="MD182" s="83"/>
      <c r="ME182" s="83"/>
      <c r="MF182" s="83"/>
      <c r="MG182" s="83"/>
      <c r="MH182" s="83"/>
      <c r="MI182" s="83"/>
      <c r="MJ182" s="83"/>
      <c r="MK182" s="83"/>
      <c r="ML182" s="83"/>
      <c r="MM182" s="83"/>
      <c r="MN182" s="83"/>
      <c r="MO182" s="83"/>
      <c r="MP182" s="83"/>
      <c r="MQ182" s="83"/>
      <c r="MR182" s="83"/>
      <c r="MS182" s="83"/>
      <c r="MT182" s="83"/>
      <c r="MU182" s="83"/>
      <c r="MV182" s="83"/>
      <c r="MW182" s="83"/>
      <c r="MX182" s="83"/>
      <c r="MY182" s="83"/>
      <c r="MZ182" s="83"/>
      <c r="NA182" s="83"/>
      <c r="NB182" s="83"/>
      <c r="NC182" s="83"/>
      <c r="ND182" s="83"/>
      <c r="NE182" s="83"/>
      <c r="NF182" s="83"/>
      <c r="NG182" s="83"/>
      <c r="NH182" s="83"/>
      <c r="NI182" s="83"/>
      <c r="NJ182" s="83"/>
      <c r="NK182" s="83"/>
      <c r="NL182" s="83"/>
      <c r="NM182" s="83"/>
      <c r="NN182" s="83"/>
      <c r="NO182" s="83"/>
      <c r="NP182" s="83"/>
      <c r="NQ182" s="83"/>
      <c r="NR182" s="83"/>
      <c r="NS182" s="83"/>
      <c r="NT182" s="83"/>
      <c r="NU182" s="83"/>
      <c r="NV182" s="83"/>
      <c r="NW182" s="83"/>
      <c r="NX182" s="83"/>
      <c r="NY182" s="83"/>
      <c r="NZ182" s="83"/>
      <c r="OA182" s="83"/>
      <c r="OB182" s="83"/>
      <c r="OC182" s="83"/>
      <c r="OD182" s="83"/>
      <c r="OE182" s="83"/>
      <c r="OF182" s="83"/>
      <c r="OG182" s="83"/>
      <c r="OH182" s="83"/>
      <c r="OI182" s="83"/>
      <c r="OJ182" s="83"/>
      <c r="OK182" s="83"/>
      <c r="OL182" s="83"/>
      <c r="OM182" s="83"/>
      <c r="ON182" s="83"/>
      <c r="OO182" s="83"/>
      <c r="OP182" s="83"/>
      <c r="OQ182" s="83"/>
      <c r="OR182" s="83"/>
      <c r="OS182" s="83"/>
      <c r="OT182" s="83"/>
      <c r="OU182" s="83"/>
      <c r="OV182" s="83"/>
      <c r="OW182" s="83"/>
      <c r="OX182" s="83"/>
      <c r="OY182" s="83"/>
      <c r="OZ182" s="83"/>
      <c r="PA182" s="83"/>
      <c r="PB182" s="83"/>
      <c r="PC182" s="83"/>
      <c r="PD182" s="83"/>
      <c r="PE182" s="83"/>
      <c r="PF182" s="83"/>
      <c r="PG182" s="83"/>
      <c r="PH182" s="83"/>
      <c r="PI182" s="83"/>
      <c r="PJ182" s="83"/>
      <c r="PK182" s="83"/>
      <c r="PL182" s="83"/>
      <c r="PM182" s="83"/>
      <c r="PN182" s="83"/>
      <c r="PO182" s="83"/>
      <c r="PP182" s="83"/>
      <c r="PQ182" s="83"/>
      <c r="PR182" s="83"/>
      <c r="PS182" s="83"/>
      <c r="PT182" s="83"/>
      <c r="PU182" s="83"/>
      <c r="PV182" s="83"/>
      <c r="PW182" s="83"/>
      <c r="PX182" s="83"/>
      <c r="PY182" s="83"/>
      <c r="PZ182" s="83"/>
      <c r="QA182" s="83"/>
      <c r="QB182" s="83"/>
      <c r="QC182" s="83"/>
      <c r="QD182" s="83"/>
      <c r="QE182" s="83"/>
      <c r="QF182" s="83"/>
      <c r="QG182" s="83"/>
      <c r="QH182" s="83"/>
      <c r="QI182" s="83"/>
      <c r="QJ182" s="83"/>
      <c r="QK182" s="83"/>
      <c r="QL182" s="83"/>
      <c r="QM182" s="83"/>
      <c r="QN182" s="83"/>
      <c r="QO182" s="83"/>
      <c r="QP182" s="83"/>
      <c r="QQ182" s="83"/>
      <c r="QR182" s="83"/>
      <c r="QS182" s="83"/>
      <c r="QT182" s="83"/>
      <c r="QU182" s="83"/>
    </row>
    <row r="183" spans="2:463" outlineLevel="1">
      <c r="C183" s="15" t="s">
        <v>485</v>
      </c>
      <c r="E183" s="44" t="s">
        <v>95</v>
      </c>
      <c r="H183" s="111">
        <v>0</v>
      </c>
      <c r="I183" s="54">
        <f>I181+I182</f>
        <v>0</v>
      </c>
      <c r="J183" s="54">
        <f>J181+J182</f>
        <v>0</v>
      </c>
      <c r="K183" s="54">
        <f>K181+K182</f>
        <v>0</v>
      </c>
      <c r="L183" s="54">
        <f>L181+L182+L179</f>
        <v>0</v>
      </c>
      <c r="M183" s="54">
        <f t="shared" ref="M183:W183" si="762">M181+M182</f>
        <v>0</v>
      </c>
      <c r="N183" s="54">
        <f t="shared" si="762"/>
        <v>0</v>
      </c>
      <c r="O183" s="54">
        <f t="shared" si="762"/>
        <v>0</v>
      </c>
      <c r="P183" s="54">
        <f t="shared" si="762"/>
        <v>0</v>
      </c>
      <c r="Q183" s="54">
        <f t="shared" si="762"/>
        <v>0</v>
      </c>
      <c r="R183" s="54">
        <f t="shared" si="762"/>
        <v>0</v>
      </c>
      <c r="S183" s="54">
        <f t="shared" si="762"/>
        <v>0</v>
      </c>
      <c r="T183" s="54">
        <f t="shared" si="762"/>
        <v>0</v>
      </c>
      <c r="U183" s="54">
        <f t="shared" si="762"/>
        <v>0</v>
      </c>
      <c r="V183" s="54">
        <f t="shared" si="762"/>
        <v>0</v>
      </c>
      <c r="W183" s="54">
        <f t="shared" si="762"/>
        <v>0</v>
      </c>
      <c r="X183" s="54">
        <f>X179</f>
        <v>0</v>
      </c>
      <c r="Y183" s="54">
        <f t="shared" ref="Y183:CJ183" si="763">Y181+Y182</f>
        <v>0</v>
      </c>
      <c r="Z183" s="54">
        <f t="shared" si="763"/>
        <v>0</v>
      </c>
      <c r="AA183" s="54">
        <f t="shared" si="763"/>
        <v>0</v>
      </c>
      <c r="AB183" s="54">
        <f t="shared" si="763"/>
        <v>0</v>
      </c>
      <c r="AC183" s="54">
        <f t="shared" si="763"/>
        <v>0</v>
      </c>
      <c r="AD183" s="54">
        <f t="shared" si="763"/>
        <v>169431.66992192154</v>
      </c>
      <c r="AE183" s="54">
        <f t="shared" si="763"/>
        <v>169431.66992192154</v>
      </c>
      <c r="AF183" s="54">
        <f t="shared" si="763"/>
        <v>169431.66992192154</v>
      </c>
      <c r="AG183" s="54">
        <f t="shared" si="763"/>
        <v>338863.33984384307</v>
      </c>
      <c r="AH183" s="54">
        <f t="shared" si="763"/>
        <v>338863.33984384307</v>
      </c>
      <c r="AI183" s="54">
        <f t="shared" si="763"/>
        <v>338863.33984384307</v>
      </c>
      <c r="AJ183" s="54">
        <f t="shared" si="763"/>
        <v>338863.33984384307</v>
      </c>
      <c r="AK183" s="54">
        <f t="shared" si="763"/>
        <v>338863.33984384307</v>
      </c>
      <c r="AL183" s="54">
        <f t="shared" si="763"/>
        <v>338863.33984384307</v>
      </c>
      <c r="AM183" s="54">
        <f t="shared" si="763"/>
        <v>338863.33984384307</v>
      </c>
      <c r="AN183" s="54">
        <f t="shared" si="763"/>
        <v>338863.33984384307</v>
      </c>
      <c r="AO183" s="54">
        <f t="shared" si="763"/>
        <v>338863.33984384307</v>
      </c>
      <c r="AP183" s="54">
        <f t="shared" si="763"/>
        <v>338863.33984384307</v>
      </c>
      <c r="AQ183" s="54">
        <f t="shared" si="763"/>
        <v>338863.33984384307</v>
      </c>
      <c r="AR183" s="54">
        <f t="shared" si="763"/>
        <v>338863.33984384307</v>
      </c>
      <c r="AS183" s="54">
        <f t="shared" si="763"/>
        <v>338863.33984384307</v>
      </c>
      <c r="AT183" s="54">
        <f t="shared" si="763"/>
        <v>338863.33984384307</v>
      </c>
      <c r="AU183" s="54">
        <f t="shared" si="763"/>
        <v>338863.33984384307</v>
      </c>
      <c r="AV183" s="54">
        <f t="shared" si="763"/>
        <v>338863.33984384307</v>
      </c>
      <c r="AW183" s="54">
        <f t="shared" si="763"/>
        <v>338863.33984384307</v>
      </c>
      <c r="AX183" s="54">
        <f t="shared" si="763"/>
        <v>338863.33984384307</v>
      </c>
      <c r="AY183" s="54">
        <f t="shared" si="763"/>
        <v>338863.33984384307</v>
      </c>
      <c r="AZ183" s="54">
        <f t="shared" si="763"/>
        <v>338863.33984384307</v>
      </c>
      <c r="BA183" s="54">
        <f t="shared" si="763"/>
        <v>338863.33984384307</v>
      </c>
      <c r="BB183" s="54">
        <f t="shared" si="763"/>
        <v>338863.33984384307</v>
      </c>
      <c r="BC183" s="54">
        <f t="shared" si="763"/>
        <v>338863.33984384307</v>
      </c>
      <c r="BD183" s="54">
        <f t="shared" si="763"/>
        <v>338863.33984384307</v>
      </c>
      <c r="BE183" s="54">
        <f t="shared" si="763"/>
        <v>338863.33984384307</v>
      </c>
      <c r="BF183" s="54">
        <f t="shared" si="763"/>
        <v>338863.33984384307</v>
      </c>
      <c r="BG183" s="54">
        <f t="shared" si="763"/>
        <v>338863.33984384307</v>
      </c>
      <c r="BH183" s="54">
        <f t="shared" si="763"/>
        <v>338863.33984384307</v>
      </c>
      <c r="BI183" s="54">
        <f t="shared" si="763"/>
        <v>338863.33984384307</v>
      </c>
      <c r="BJ183" s="54">
        <f t="shared" si="763"/>
        <v>338863.33984384307</v>
      </c>
      <c r="BK183" s="54">
        <f t="shared" si="763"/>
        <v>338863.33984384307</v>
      </c>
      <c r="BL183" s="54">
        <f t="shared" si="763"/>
        <v>338863.33984384307</v>
      </c>
      <c r="BM183" s="54">
        <f t="shared" si="763"/>
        <v>338863.33984384307</v>
      </c>
      <c r="BN183" s="54">
        <f t="shared" si="763"/>
        <v>338863.33984384307</v>
      </c>
      <c r="BO183" s="54">
        <f t="shared" si="763"/>
        <v>338863.33984384307</v>
      </c>
      <c r="BP183" s="54">
        <f t="shared" si="763"/>
        <v>338863.33984384307</v>
      </c>
      <c r="BQ183" s="54">
        <f t="shared" si="763"/>
        <v>338863.33984384307</v>
      </c>
      <c r="BR183" s="54">
        <f t="shared" si="763"/>
        <v>338863.33984384307</v>
      </c>
      <c r="BS183" s="54">
        <f t="shared" si="763"/>
        <v>338863.33984384307</v>
      </c>
      <c r="BT183" s="54">
        <f t="shared" si="763"/>
        <v>338863.33984384307</v>
      </c>
      <c r="BU183" s="54">
        <f t="shared" si="763"/>
        <v>338863.33984384307</v>
      </c>
      <c r="BV183" s="54">
        <f t="shared" si="763"/>
        <v>338863.33984384307</v>
      </c>
      <c r="BW183" s="54">
        <f t="shared" si="763"/>
        <v>338863.33984384307</v>
      </c>
      <c r="BX183" s="54">
        <f t="shared" si="763"/>
        <v>338863.33984384307</v>
      </c>
      <c r="BY183" s="54">
        <f t="shared" si="763"/>
        <v>338863.33984384307</v>
      </c>
      <c r="BZ183" s="54">
        <f t="shared" si="763"/>
        <v>338863.33984384307</v>
      </c>
      <c r="CA183" s="54">
        <f t="shared" si="763"/>
        <v>338863.33984384307</v>
      </c>
      <c r="CB183" s="54">
        <f t="shared" si="763"/>
        <v>338863.33984384307</v>
      </c>
      <c r="CC183" s="54">
        <f t="shared" si="763"/>
        <v>338863.33984384307</v>
      </c>
      <c r="CD183" s="54">
        <f t="shared" si="763"/>
        <v>338863.33984384307</v>
      </c>
      <c r="CE183" s="54">
        <f t="shared" si="763"/>
        <v>338863.33984384307</v>
      </c>
      <c r="CF183" s="54">
        <f t="shared" si="763"/>
        <v>338863.33984384307</v>
      </c>
      <c r="CG183" s="54">
        <f t="shared" si="763"/>
        <v>338863.33984384307</v>
      </c>
      <c r="CH183" s="54">
        <f t="shared" si="763"/>
        <v>338863.33984384307</v>
      </c>
      <c r="CI183" s="54">
        <f t="shared" si="763"/>
        <v>338863.33984384307</v>
      </c>
      <c r="CJ183" s="54">
        <f t="shared" si="763"/>
        <v>338863.33984384307</v>
      </c>
      <c r="CK183" s="54">
        <f t="shared" ref="CK183:EV183" si="764">CK181+CK182</f>
        <v>338863.33984384307</v>
      </c>
      <c r="CL183" s="54">
        <f t="shared" si="764"/>
        <v>338863.33984384307</v>
      </c>
      <c r="CM183" s="54">
        <f t="shared" si="764"/>
        <v>338863.33984384307</v>
      </c>
      <c r="CN183" s="54">
        <f t="shared" si="764"/>
        <v>338863.33984384307</v>
      </c>
      <c r="CO183" s="54">
        <f t="shared" si="764"/>
        <v>338863.33984384307</v>
      </c>
      <c r="CP183" s="54">
        <f t="shared" si="764"/>
        <v>338863.33984384307</v>
      </c>
      <c r="CQ183" s="54">
        <f t="shared" si="764"/>
        <v>338863.33984384307</v>
      </c>
      <c r="CR183" s="54">
        <f t="shared" si="764"/>
        <v>338863.33984384307</v>
      </c>
      <c r="CS183" s="54">
        <f t="shared" si="764"/>
        <v>338863.33984384307</v>
      </c>
      <c r="CT183" s="54">
        <f t="shared" si="764"/>
        <v>338863.33984384307</v>
      </c>
      <c r="CU183" s="54">
        <f t="shared" si="764"/>
        <v>338863.33984384307</v>
      </c>
      <c r="CV183" s="54">
        <f t="shared" si="764"/>
        <v>338863.33984384307</v>
      </c>
      <c r="CW183" s="54">
        <f t="shared" si="764"/>
        <v>338863.33984384307</v>
      </c>
      <c r="CX183" s="54">
        <f t="shared" si="764"/>
        <v>338863.33984384307</v>
      </c>
      <c r="CY183" s="54">
        <f t="shared" si="764"/>
        <v>338863.33984384307</v>
      </c>
      <c r="CZ183" s="54">
        <f t="shared" si="764"/>
        <v>338863.33984384307</v>
      </c>
      <c r="DA183" s="54">
        <f t="shared" si="764"/>
        <v>338863.33984384307</v>
      </c>
      <c r="DB183" s="54">
        <f t="shared" si="764"/>
        <v>338863.33984384307</v>
      </c>
      <c r="DC183" s="54">
        <f t="shared" si="764"/>
        <v>338863.33984384307</v>
      </c>
      <c r="DD183" s="54">
        <f t="shared" si="764"/>
        <v>338863.33984384307</v>
      </c>
      <c r="DE183" s="54">
        <f t="shared" si="764"/>
        <v>338863.33984384307</v>
      </c>
      <c r="DF183" s="54">
        <f t="shared" si="764"/>
        <v>338863.33984384307</v>
      </c>
      <c r="DG183" s="54">
        <f t="shared" si="764"/>
        <v>338863.33984384307</v>
      </c>
      <c r="DH183" s="54">
        <f t="shared" si="764"/>
        <v>338863.33984384307</v>
      </c>
      <c r="DI183" s="54">
        <f t="shared" si="764"/>
        <v>338863.33984384307</v>
      </c>
      <c r="DJ183" s="54">
        <f t="shared" si="764"/>
        <v>338863.33984384307</v>
      </c>
      <c r="DK183" s="54">
        <f t="shared" si="764"/>
        <v>338863.33984384307</v>
      </c>
      <c r="DL183" s="54">
        <f t="shared" si="764"/>
        <v>338863.33984384307</v>
      </c>
      <c r="DM183" s="54">
        <f t="shared" si="764"/>
        <v>338863.33984384307</v>
      </c>
      <c r="DN183" s="54">
        <f t="shared" si="764"/>
        <v>338863.33984384307</v>
      </c>
      <c r="DO183" s="54">
        <f t="shared" si="764"/>
        <v>338863.33984384307</v>
      </c>
      <c r="DP183" s="54">
        <f t="shared" si="764"/>
        <v>338863.33984384307</v>
      </c>
      <c r="DQ183" s="54">
        <f t="shared" si="764"/>
        <v>338863.33984384307</v>
      </c>
      <c r="DR183" s="54">
        <f t="shared" si="764"/>
        <v>338863.33984384307</v>
      </c>
      <c r="DS183" s="54">
        <f t="shared" si="764"/>
        <v>338863.33984384307</v>
      </c>
      <c r="DT183" s="54">
        <f t="shared" si="764"/>
        <v>338863.33984384307</v>
      </c>
      <c r="DU183" s="54">
        <f t="shared" si="764"/>
        <v>338863.33984384307</v>
      </c>
      <c r="DV183" s="54">
        <f t="shared" si="764"/>
        <v>338863.33984384307</v>
      </c>
      <c r="DW183" s="54">
        <f t="shared" si="764"/>
        <v>338863.33984384307</v>
      </c>
      <c r="DX183" s="54">
        <f t="shared" si="764"/>
        <v>338863.33984384307</v>
      </c>
      <c r="DY183" s="54">
        <f t="shared" si="764"/>
        <v>338863.33984384307</v>
      </c>
      <c r="DZ183" s="54">
        <f t="shared" si="764"/>
        <v>338863.33984384307</v>
      </c>
      <c r="EA183" s="54">
        <f t="shared" si="764"/>
        <v>338863.33984384307</v>
      </c>
      <c r="EB183" s="54">
        <f t="shared" si="764"/>
        <v>338863.33984384307</v>
      </c>
      <c r="EC183" s="54">
        <f t="shared" si="764"/>
        <v>338863.33984384307</v>
      </c>
      <c r="ED183" s="54">
        <f t="shared" si="764"/>
        <v>338863.33984384307</v>
      </c>
      <c r="EE183" s="54">
        <f t="shared" si="764"/>
        <v>338863.33984384307</v>
      </c>
      <c r="EF183" s="54">
        <f t="shared" si="764"/>
        <v>338863.33984384307</v>
      </c>
      <c r="EG183" s="54">
        <f t="shared" si="764"/>
        <v>338863.33984384307</v>
      </c>
      <c r="EH183" s="54">
        <f t="shared" si="764"/>
        <v>338863.33984384307</v>
      </c>
      <c r="EI183" s="54">
        <f t="shared" si="764"/>
        <v>338863.33984384307</v>
      </c>
      <c r="EJ183" s="54">
        <f t="shared" si="764"/>
        <v>338863.33984384307</v>
      </c>
      <c r="EK183" s="54">
        <f t="shared" si="764"/>
        <v>338863.33984384307</v>
      </c>
      <c r="EL183" s="54">
        <f t="shared" si="764"/>
        <v>338863.33984384307</v>
      </c>
      <c r="EM183" s="54">
        <f t="shared" si="764"/>
        <v>338863.33984384307</v>
      </c>
      <c r="EN183" s="54">
        <f t="shared" si="764"/>
        <v>338863.33984384307</v>
      </c>
      <c r="EO183" s="54">
        <f t="shared" si="764"/>
        <v>338863.33984384307</v>
      </c>
      <c r="EP183" s="54">
        <f t="shared" si="764"/>
        <v>338863.33984384307</v>
      </c>
      <c r="EQ183" s="54">
        <f t="shared" si="764"/>
        <v>338863.33984384307</v>
      </c>
      <c r="ER183" s="54">
        <f t="shared" si="764"/>
        <v>338863.33984384307</v>
      </c>
      <c r="ES183" s="54">
        <f t="shared" si="764"/>
        <v>338863.33984384307</v>
      </c>
      <c r="ET183" s="54">
        <f t="shared" si="764"/>
        <v>338863.33984384307</v>
      </c>
      <c r="EU183" s="54">
        <f t="shared" si="764"/>
        <v>338863.33984384307</v>
      </c>
      <c r="EV183" s="54">
        <f t="shared" si="764"/>
        <v>338863.33984384307</v>
      </c>
      <c r="EW183" s="54">
        <f t="shared" ref="EW183:HH183" si="765">EW181+EW182</f>
        <v>338863.33984384307</v>
      </c>
      <c r="EX183" s="54">
        <f t="shared" si="765"/>
        <v>338863.33984384307</v>
      </c>
      <c r="EY183" s="54">
        <f t="shared" si="765"/>
        <v>338863.33984384307</v>
      </c>
      <c r="EZ183" s="54">
        <f t="shared" si="765"/>
        <v>338863.33984384307</v>
      </c>
      <c r="FA183" s="54">
        <f t="shared" si="765"/>
        <v>338863.33984384307</v>
      </c>
      <c r="FB183" s="54">
        <f t="shared" si="765"/>
        <v>338863.33984384307</v>
      </c>
      <c r="FC183" s="54">
        <f t="shared" si="765"/>
        <v>338863.33984384307</v>
      </c>
      <c r="FD183" s="54">
        <f t="shared" si="765"/>
        <v>338863.33984384307</v>
      </c>
      <c r="FE183" s="54">
        <f t="shared" si="765"/>
        <v>338863.33984384307</v>
      </c>
      <c r="FF183" s="54">
        <f t="shared" si="765"/>
        <v>338863.33984384307</v>
      </c>
      <c r="FG183" s="54">
        <f t="shared" si="765"/>
        <v>338863.33984384307</v>
      </c>
      <c r="FH183" s="54">
        <f t="shared" si="765"/>
        <v>338863.33984384307</v>
      </c>
      <c r="FI183" s="54">
        <f t="shared" si="765"/>
        <v>338863.33984384307</v>
      </c>
      <c r="FJ183" s="54">
        <f t="shared" si="765"/>
        <v>338863.33984384307</v>
      </c>
      <c r="FK183" s="54">
        <f t="shared" si="765"/>
        <v>338863.33984384307</v>
      </c>
      <c r="FL183" s="54">
        <f t="shared" si="765"/>
        <v>338863.33984384307</v>
      </c>
      <c r="FM183" s="54">
        <f t="shared" si="765"/>
        <v>338863.33984384307</v>
      </c>
      <c r="FN183" s="54">
        <f t="shared" si="765"/>
        <v>338863.33984384307</v>
      </c>
      <c r="FO183" s="54">
        <f t="shared" si="765"/>
        <v>338863.33984384307</v>
      </c>
      <c r="FP183" s="54">
        <f t="shared" si="765"/>
        <v>338863.33984384307</v>
      </c>
      <c r="FQ183" s="54">
        <f t="shared" si="765"/>
        <v>338863.33984384307</v>
      </c>
      <c r="FR183" s="54">
        <f t="shared" si="765"/>
        <v>338863.33984384307</v>
      </c>
      <c r="FS183" s="54">
        <f t="shared" si="765"/>
        <v>338863.33984384307</v>
      </c>
      <c r="FT183" s="54">
        <f t="shared" si="765"/>
        <v>338863.33984384307</v>
      </c>
      <c r="FU183" s="54">
        <f t="shared" si="765"/>
        <v>338863.33984384307</v>
      </c>
      <c r="FV183" s="54">
        <f t="shared" si="765"/>
        <v>338863.33984384307</v>
      </c>
      <c r="FW183" s="54">
        <f t="shared" si="765"/>
        <v>338863.33984384307</v>
      </c>
      <c r="FX183" s="54">
        <f t="shared" si="765"/>
        <v>338863.33984384307</v>
      </c>
      <c r="FY183" s="54">
        <f t="shared" si="765"/>
        <v>338863.33984384307</v>
      </c>
      <c r="FZ183" s="54">
        <f t="shared" si="765"/>
        <v>338863.33984384307</v>
      </c>
      <c r="GA183" s="54">
        <f t="shared" si="765"/>
        <v>338863.33984384307</v>
      </c>
      <c r="GB183" s="54">
        <f t="shared" si="765"/>
        <v>338863.33984384307</v>
      </c>
      <c r="GC183" s="54">
        <f t="shared" si="765"/>
        <v>338863.33984384307</v>
      </c>
      <c r="GD183" s="54">
        <f t="shared" si="765"/>
        <v>338863.33984384307</v>
      </c>
      <c r="GE183" s="54">
        <f t="shared" si="765"/>
        <v>338863.33984384307</v>
      </c>
      <c r="GF183" s="54">
        <f t="shared" si="765"/>
        <v>338863.33984384307</v>
      </c>
      <c r="GG183" s="54">
        <f t="shared" si="765"/>
        <v>338863.33984384307</v>
      </c>
      <c r="GH183" s="54">
        <f t="shared" si="765"/>
        <v>338863.33984384307</v>
      </c>
      <c r="GI183" s="54">
        <f t="shared" si="765"/>
        <v>338863.33984384307</v>
      </c>
      <c r="GJ183" s="54">
        <f t="shared" si="765"/>
        <v>338863.33984384307</v>
      </c>
      <c r="GK183" s="54">
        <f t="shared" si="765"/>
        <v>338863.33984384307</v>
      </c>
      <c r="GL183" s="54">
        <f t="shared" si="765"/>
        <v>338863.33984384307</v>
      </c>
      <c r="GM183" s="54">
        <f t="shared" si="765"/>
        <v>338863.33984384307</v>
      </c>
      <c r="GN183" s="54">
        <f t="shared" si="765"/>
        <v>338863.33984384307</v>
      </c>
      <c r="GO183" s="54">
        <f t="shared" si="765"/>
        <v>338863.33984384307</v>
      </c>
      <c r="GP183" s="54">
        <f t="shared" si="765"/>
        <v>338863.33984384307</v>
      </c>
      <c r="GQ183" s="54">
        <f t="shared" si="765"/>
        <v>338863.33984384307</v>
      </c>
      <c r="GR183" s="54">
        <f t="shared" si="765"/>
        <v>338863.33984384307</v>
      </c>
      <c r="GS183" s="54">
        <f t="shared" si="765"/>
        <v>338863.33984384307</v>
      </c>
      <c r="GT183" s="54">
        <f t="shared" si="765"/>
        <v>338863.33984384307</v>
      </c>
      <c r="GU183" s="54">
        <f t="shared" si="765"/>
        <v>338863.33984384307</v>
      </c>
      <c r="GV183" s="54">
        <f t="shared" si="765"/>
        <v>338863.33984384307</v>
      </c>
      <c r="GW183" s="54">
        <f t="shared" si="765"/>
        <v>338863.33984384307</v>
      </c>
      <c r="GX183" s="54">
        <f t="shared" si="765"/>
        <v>338863.33984384307</v>
      </c>
      <c r="GY183" s="54">
        <f t="shared" si="765"/>
        <v>338863.33984384307</v>
      </c>
      <c r="GZ183" s="54">
        <f t="shared" si="765"/>
        <v>338863.33984384307</v>
      </c>
      <c r="HA183" s="54">
        <f t="shared" si="765"/>
        <v>338863.33984384307</v>
      </c>
      <c r="HB183" s="54">
        <f t="shared" si="765"/>
        <v>338863.33984384307</v>
      </c>
      <c r="HC183" s="54">
        <f t="shared" si="765"/>
        <v>338863.33984384307</v>
      </c>
      <c r="HD183" s="54">
        <f t="shared" si="765"/>
        <v>338863.33984384307</v>
      </c>
      <c r="HE183" s="54">
        <f t="shared" si="765"/>
        <v>338863.33984384307</v>
      </c>
      <c r="HF183" s="54">
        <f t="shared" si="765"/>
        <v>338863.33984384307</v>
      </c>
      <c r="HG183" s="54">
        <f t="shared" si="765"/>
        <v>338863.33984384307</v>
      </c>
      <c r="HH183" s="54">
        <f t="shared" si="765"/>
        <v>338863.33984384307</v>
      </c>
      <c r="HI183" s="54">
        <f t="shared" ref="HI183:JT183" si="766">HI181+HI182</f>
        <v>338863.33984384307</v>
      </c>
      <c r="HJ183" s="54">
        <f t="shared" si="766"/>
        <v>338863.33984384307</v>
      </c>
      <c r="HK183" s="54">
        <f t="shared" si="766"/>
        <v>338863.33984384307</v>
      </c>
      <c r="HL183" s="54">
        <f t="shared" si="766"/>
        <v>338863.33984384307</v>
      </c>
      <c r="HM183" s="54">
        <f t="shared" si="766"/>
        <v>338863.33984384307</v>
      </c>
      <c r="HN183" s="54">
        <f t="shared" si="766"/>
        <v>338863.33984384307</v>
      </c>
      <c r="HO183" s="54">
        <f t="shared" si="766"/>
        <v>338863.33984384307</v>
      </c>
      <c r="HP183" s="54">
        <f t="shared" si="766"/>
        <v>338863.33984384307</v>
      </c>
      <c r="HQ183" s="54">
        <f t="shared" si="766"/>
        <v>338863.33984384307</v>
      </c>
      <c r="HR183" s="54">
        <f t="shared" si="766"/>
        <v>338863.33984384307</v>
      </c>
      <c r="HS183" s="54">
        <f t="shared" si="766"/>
        <v>338863.33984384307</v>
      </c>
      <c r="HT183" s="54">
        <f t="shared" si="766"/>
        <v>338863.33984384307</v>
      </c>
      <c r="HU183" s="54">
        <f t="shared" si="766"/>
        <v>338863.33984384307</v>
      </c>
      <c r="HV183" s="54">
        <f t="shared" si="766"/>
        <v>338863.33984384307</v>
      </c>
      <c r="HW183" s="54">
        <f t="shared" si="766"/>
        <v>338863.33984384307</v>
      </c>
      <c r="HX183" s="54">
        <f t="shared" si="766"/>
        <v>338863.33984384307</v>
      </c>
      <c r="HY183" s="54">
        <f t="shared" si="766"/>
        <v>338863.33984384307</v>
      </c>
      <c r="HZ183" s="54">
        <f t="shared" si="766"/>
        <v>338863.33984384307</v>
      </c>
      <c r="IA183" s="54">
        <f t="shared" si="766"/>
        <v>338863.33984384307</v>
      </c>
      <c r="IB183" s="54">
        <f t="shared" si="766"/>
        <v>338863.33984384307</v>
      </c>
      <c r="IC183" s="54">
        <f t="shared" si="766"/>
        <v>338863.33984384307</v>
      </c>
      <c r="ID183" s="54">
        <f t="shared" si="766"/>
        <v>338863.33984384307</v>
      </c>
      <c r="IE183" s="54">
        <f t="shared" si="766"/>
        <v>338863.33984384307</v>
      </c>
      <c r="IF183" s="54">
        <f t="shared" si="766"/>
        <v>298990.21549304482</v>
      </c>
      <c r="IG183" s="54">
        <f t="shared" si="766"/>
        <v>298990.21549304482</v>
      </c>
      <c r="IH183" s="54">
        <f t="shared" si="766"/>
        <v>298990.21549304482</v>
      </c>
      <c r="II183" s="54">
        <f t="shared" si="766"/>
        <v>129558.54557112331</v>
      </c>
      <c r="IJ183" s="54">
        <f t="shared" si="766"/>
        <v>129558.54557112331</v>
      </c>
      <c r="IK183" s="54">
        <f t="shared" si="766"/>
        <v>129558.54557112331</v>
      </c>
      <c r="IL183" s="54">
        <f t="shared" si="766"/>
        <v>0</v>
      </c>
      <c r="IM183" s="54">
        <f t="shared" si="766"/>
        <v>0</v>
      </c>
      <c r="IN183" s="54">
        <f t="shared" si="766"/>
        <v>0</v>
      </c>
      <c r="IO183" s="54">
        <f t="shared" si="766"/>
        <v>0</v>
      </c>
      <c r="IP183" s="54">
        <f t="shared" si="766"/>
        <v>0</v>
      </c>
      <c r="IQ183" s="54">
        <f t="shared" si="766"/>
        <v>0</v>
      </c>
      <c r="IR183" s="54">
        <f t="shared" si="766"/>
        <v>0</v>
      </c>
      <c r="IS183" s="54">
        <f t="shared" si="766"/>
        <v>0</v>
      </c>
      <c r="IT183" s="54">
        <f t="shared" si="766"/>
        <v>0</v>
      </c>
      <c r="IU183" s="54">
        <f t="shared" si="766"/>
        <v>0</v>
      </c>
      <c r="IV183" s="54">
        <f t="shared" si="766"/>
        <v>0</v>
      </c>
      <c r="IW183" s="54">
        <f t="shared" si="766"/>
        <v>0</v>
      </c>
      <c r="IX183" s="54">
        <f t="shared" si="766"/>
        <v>0</v>
      </c>
      <c r="IY183" s="54">
        <f t="shared" si="766"/>
        <v>0</v>
      </c>
      <c r="IZ183" s="54">
        <f t="shared" si="766"/>
        <v>0</v>
      </c>
      <c r="JA183" s="54">
        <f t="shared" si="766"/>
        <v>0</v>
      </c>
      <c r="JB183" s="54">
        <f t="shared" si="766"/>
        <v>0</v>
      </c>
      <c r="JC183" s="54">
        <f t="shared" si="766"/>
        <v>0</v>
      </c>
      <c r="JD183" s="54">
        <f t="shared" si="766"/>
        <v>0</v>
      </c>
      <c r="JE183" s="54">
        <f t="shared" si="766"/>
        <v>0</v>
      </c>
      <c r="JF183" s="54">
        <f t="shared" si="766"/>
        <v>0</v>
      </c>
      <c r="JG183" s="54">
        <f t="shared" si="766"/>
        <v>0</v>
      </c>
      <c r="JH183" s="54">
        <f t="shared" si="766"/>
        <v>0</v>
      </c>
      <c r="JI183" s="54">
        <f t="shared" si="766"/>
        <v>0</v>
      </c>
      <c r="JJ183" s="54">
        <f t="shared" si="766"/>
        <v>0</v>
      </c>
      <c r="JK183" s="54">
        <f t="shared" si="766"/>
        <v>0</v>
      </c>
      <c r="JL183" s="54">
        <f t="shared" si="766"/>
        <v>0</v>
      </c>
      <c r="JM183" s="54">
        <f t="shared" si="766"/>
        <v>0</v>
      </c>
      <c r="JN183" s="54">
        <f t="shared" si="766"/>
        <v>0</v>
      </c>
      <c r="JO183" s="54">
        <f t="shared" si="766"/>
        <v>0</v>
      </c>
      <c r="JP183" s="54">
        <f t="shared" si="766"/>
        <v>0</v>
      </c>
      <c r="JQ183" s="54">
        <f t="shared" si="766"/>
        <v>0</v>
      </c>
      <c r="JR183" s="54">
        <f t="shared" si="766"/>
        <v>0</v>
      </c>
      <c r="JS183" s="54">
        <f t="shared" si="766"/>
        <v>0</v>
      </c>
      <c r="JT183" s="54">
        <f t="shared" si="766"/>
        <v>0</v>
      </c>
      <c r="JU183" s="54">
        <f t="shared" ref="JU183:LT183" si="767">JU181+JU182</f>
        <v>0</v>
      </c>
      <c r="JV183" s="54">
        <f t="shared" si="767"/>
        <v>0</v>
      </c>
      <c r="JW183" s="54">
        <f t="shared" si="767"/>
        <v>0</v>
      </c>
      <c r="JX183" s="54">
        <f t="shared" si="767"/>
        <v>0</v>
      </c>
      <c r="JY183" s="54">
        <f t="shared" si="767"/>
        <v>0</v>
      </c>
      <c r="JZ183" s="54">
        <f t="shared" si="767"/>
        <v>0</v>
      </c>
      <c r="KA183" s="54">
        <f t="shared" si="767"/>
        <v>0</v>
      </c>
      <c r="KB183" s="54">
        <f t="shared" si="767"/>
        <v>0</v>
      </c>
      <c r="KC183" s="54">
        <f t="shared" si="767"/>
        <v>0</v>
      </c>
      <c r="KD183" s="54">
        <f t="shared" si="767"/>
        <v>0</v>
      </c>
      <c r="KE183" s="54">
        <f t="shared" si="767"/>
        <v>0</v>
      </c>
      <c r="KF183" s="54">
        <f t="shared" si="767"/>
        <v>0</v>
      </c>
      <c r="KG183" s="54">
        <f t="shared" si="767"/>
        <v>0</v>
      </c>
      <c r="KH183" s="54">
        <f t="shared" si="767"/>
        <v>0</v>
      </c>
      <c r="KI183" s="54">
        <f t="shared" si="767"/>
        <v>0</v>
      </c>
      <c r="KJ183" s="54">
        <f t="shared" si="767"/>
        <v>0</v>
      </c>
      <c r="KK183" s="54">
        <f t="shared" si="767"/>
        <v>0</v>
      </c>
      <c r="KL183" s="54">
        <f t="shared" si="767"/>
        <v>0</v>
      </c>
      <c r="KM183" s="54">
        <f t="shared" si="767"/>
        <v>0</v>
      </c>
      <c r="KN183" s="54">
        <f t="shared" si="767"/>
        <v>0</v>
      </c>
      <c r="KO183" s="54">
        <f t="shared" si="767"/>
        <v>0</v>
      </c>
      <c r="KP183" s="54">
        <f t="shared" si="767"/>
        <v>0</v>
      </c>
      <c r="KQ183" s="54">
        <f t="shared" si="767"/>
        <v>0</v>
      </c>
      <c r="KR183" s="54">
        <f t="shared" si="767"/>
        <v>0</v>
      </c>
      <c r="KS183" s="54">
        <f t="shared" si="767"/>
        <v>0</v>
      </c>
      <c r="KT183" s="54">
        <f t="shared" si="767"/>
        <v>0</v>
      </c>
      <c r="KU183" s="54">
        <f t="shared" si="767"/>
        <v>0</v>
      </c>
      <c r="KV183" s="54">
        <f t="shared" si="767"/>
        <v>0</v>
      </c>
      <c r="KW183" s="54">
        <f t="shared" si="767"/>
        <v>0</v>
      </c>
      <c r="KX183" s="54">
        <f t="shared" si="767"/>
        <v>0</v>
      </c>
      <c r="KY183" s="54">
        <f t="shared" si="767"/>
        <v>0</v>
      </c>
      <c r="KZ183" s="54">
        <f t="shared" si="767"/>
        <v>0</v>
      </c>
      <c r="LA183" s="54">
        <f t="shared" si="767"/>
        <v>0</v>
      </c>
      <c r="LB183" s="54">
        <f t="shared" si="767"/>
        <v>0</v>
      </c>
      <c r="LC183" s="54">
        <f t="shared" si="767"/>
        <v>0</v>
      </c>
      <c r="LD183" s="54">
        <f t="shared" si="767"/>
        <v>0</v>
      </c>
      <c r="LE183" s="54">
        <f t="shared" si="767"/>
        <v>0</v>
      </c>
      <c r="LF183" s="54">
        <f t="shared" si="767"/>
        <v>0</v>
      </c>
      <c r="LG183" s="54">
        <f t="shared" si="767"/>
        <v>0</v>
      </c>
      <c r="LH183" s="54">
        <f t="shared" si="767"/>
        <v>0</v>
      </c>
      <c r="LI183" s="54">
        <f t="shared" si="767"/>
        <v>0</v>
      </c>
      <c r="LJ183" s="54">
        <f t="shared" si="767"/>
        <v>0</v>
      </c>
      <c r="LK183" s="54">
        <f t="shared" si="767"/>
        <v>0</v>
      </c>
      <c r="LL183" s="54">
        <f t="shared" si="767"/>
        <v>0</v>
      </c>
      <c r="LM183" s="54">
        <f t="shared" si="767"/>
        <v>0</v>
      </c>
      <c r="LN183" s="54">
        <f t="shared" si="767"/>
        <v>0</v>
      </c>
      <c r="LO183" s="54">
        <f t="shared" si="767"/>
        <v>0</v>
      </c>
      <c r="LP183" s="54">
        <f t="shared" si="767"/>
        <v>0</v>
      </c>
      <c r="LQ183" s="54">
        <f t="shared" si="767"/>
        <v>0</v>
      </c>
      <c r="LR183" s="54">
        <f t="shared" si="767"/>
        <v>0</v>
      </c>
      <c r="LS183" s="54">
        <f t="shared" si="767"/>
        <v>0</v>
      </c>
      <c r="LT183" s="54">
        <f t="shared" si="767"/>
        <v>0</v>
      </c>
      <c r="LU183" s="54"/>
      <c r="LV183" s="54"/>
      <c r="LW183" s="54"/>
      <c r="LX183" s="54"/>
      <c r="LY183" s="54"/>
      <c r="LZ183" s="54"/>
      <c r="MA183" s="54"/>
      <c r="MB183" s="54"/>
      <c r="MC183" s="54"/>
      <c r="MD183" s="54"/>
      <c r="ME183" s="54"/>
      <c r="MF183" s="54"/>
      <c r="MG183" s="54"/>
      <c r="MH183" s="54"/>
      <c r="MI183" s="54"/>
      <c r="MJ183" s="54"/>
      <c r="MK183" s="54"/>
      <c r="ML183" s="54"/>
      <c r="MM183" s="54"/>
      <c r="MN183" s="54"/>
      <c r="MO183" s="54"/>
      <c r="MP183" s="54"/>
      <c r="MQ183" s="54"/>
      <c r="MR183" s="54"/>
      <c r="MS183" s="54"/>
      <c r="MT183" s="54"/>
      <c r="MU183" s="54"/>
      <c r="MV183" s="54"/>
      <c r="MW183" s="54"/>
      <c r="MX183" s="54"/>
      <c r="MY183" s="54"/>
      <c r="MZ183" s="54"/>
      <c r="NA183" s="54"/>
      <c r="NB183" s="54"/>
      <c r="NC183" s="54"/>
      <c r="ND183" s="54"/>
      <c r="NE183" s="54"/>
      <c r="NF183" s="54"/>
      <c r="NG183" s="54"/>
      <c r="NH183" s="54"/>
      <c r="NI183" s="54"/>
      <c r="NJ183" s="54"/>
      <c r="NK183" s="54"/>
      <c r="NL183" s="54"/>
      <c r="NM183" s="54"/>
      <c r="NN183" s="54"/>
      <c r="NO183" s="54"/>
      <c r="NP183" s="54"/>
      <c r="NQ183" s="54"/>
      <c r="NR183" s="54"/>
      <c r="NS183" s="54"/>
      <c r="NT183" s="54"/>
      <c r="NU183" s="54"/>
      <c r="NV183" s="54"/>
      <c r="NW183" s="54"/>
      <c r="NX183" s="54"/>
      <c r="NY183" s="54"/>
      <c r="NZ183" s="54"/>
      <c r="OA183" s="54"/>
      <c r="OB183" s="54"/>
      <c r="OC183" s="54"/>
      <c r="OD183" s="54"/>
      <c r="OE183" s="54"/>
      <c r="OF183" s="54"/>
      <c r="OG183" s="54"/>
      <c r="OH183" s="54"/>
      <c r="OI183" s="54"/>
      <c r="OJ183" s="54"/>
      <c r="OK183" s="54"/>
      <c r="OL183" s="54"/>
      <c r="OM183" s="54"/>
      <c r="ON183" s="54"/>
      <c r="OO183" s="54"/>
      <c r="OP183" s="54"/>
      <c r="OQ183" s="54"/>
      <c r="OR183" s="54"/>
      <c r="OS183" s="54"/>
      <c r="OT183" s="54"/>
      <c r="OU183" s="54"/>
      <c r="OV183" s="54"/>
      <c r="OW183" s="54"/>
      <c r="OX183" s="54"/>
      <c r="OY183" s="54"/>
      <c r="OZ183" s="54"/>
      <c r="PA183" s="54"/>
      <c r="PB183" s="54"/>
      <c r="PC183" s="54"/>
      <c r="PD183" s="54"/>
      <c r="PE183" s="54"/>
      <c r="PF183" s="54"/>
      <c r="PG183" s="54"/>
      <c r="PH183" s="54"/>
      <c r="PI183" s="54"/>
      <c r="PJ183" s="54"/>
      <c r="PK183" s="54"/>
      <c r="PL183" s="54"/>
      <c r="PM183" s="54"/>
      <c r="PN183" s="54"/>
      <c r="PO183" s="54"/>
      <c r="PP183" s="54"/>
      <c r="PQ183" s="54"/>
      <c r="PR183" s="54"/>
      <c r="PS183" s="54"/>
      <c r="PT183" s="54"/>
      <c r="PU183" s="54"/>
      <c r="PV183" s="54"/>
      <c r="PW183" s="54"/>
      <c r="PX183" s="54"/>
      <c r="PY183" s="54"/>
      <c r="PZ183" s="54"/>
      <c r="QA183" s="54"/>
      <c r="QB183" s="54"/>
      <c r="QC183" s="54"/>
      <c r="QD183" s="54"/>
      <c r="QE183" s="54"/>
      <c r="QF183" s="54"/>
      <c r="QG183" s="54"/>
      <c r="QH183" s="54"/>
      <c r="QI183" s="54"/>
      <c r="QJ183" s="54"/>
      <c r="QK183" s="54"/>
      <c r="QL183" s="54"/>
      <c r="QM183" s="54"/>
      <c r="QN183" s="54"/>
      <c r="QO183" s="54"/>
      <c r="QP183" s="54"/>
      <c r="QQ183" s="54"/>
      <c r="QR183" s="54"/>
      <c r="QS183" s="54"/>
      <c r="QT183" s="54"/>
      <c r="QU183" s="54"/>
    </row>
    <row r="184" spans="2:463" outlineLevel="1">
      <c r="C184" s="15"/>
      <c r="E184" s="44"/>
      <c r="F184" s="44"/>
      <c r="G184" s="44"/>
      <c r="H184" s="203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  <c r="BM184" s="54"/>
      <c r="BN184" s="54"/>
      <c r="BO184" s="54"/>
      <c r="BP184" s="54"/>
      <c r="BQ184" s="54"/>
      <c r="BR184" s="54"/>
      <c r="BS184" s="54"/>
      <c r="BT184" s="54"/>
      <c r="BU184" s="54"/>
      <c r="BV184" s="54"/>
      <c r="BW184" s="54"/>
      <c r="BX184" s="54"/>
      <c r="BY184" s="54"/>
      <c r="BZ184" s="54"/>
      <c r="CA184" s="54"/>
      <c r="CB184" s="54"/>
      <c r="CC184" s="54"/>
      <c r="CD184" s="54"/>
      <c r="CE184" s="54"/>
      <c r="CF184" s="54"/>
      <c r="CG184" s="54"/>
      <c r="CH184" s="54"/>
      <c r="CI184" s="54"/>
      <c r="CJ184" s="54"/>
      <c r="CK184" s="54"/>
      <c r="CL184" s="54"/>
      <c r="CM184" s="54"/>
      <c r="CN184" s="54"/>
      <c r="CO184" s="54"/>
      <c r="CP184" s="54"/>
      <c r="CQ184" s="54"/>
      <c r="CR184" s="54"/>
      <c r="CS184" s="54"/>
      <c r="CT184" s="54"/>
      <c r="CU184" s="54"/>
      <c r="CV184" s="54"/>
      <c r="CW184" s="54"/>
      <c r="CX184" s="54"/>
      <c r="CY184" s="54"/>
      <c r="CZ184" s="54"/>
      <c r="DA184" s="54"/>
      <c r="DB184" s="54"/>
      <c r="DC184" s="54"/>
      <c r="DD184" s="54"/>
      <c r="DE184" s="54"/>
      <c r="DF184" s="54"/>
      <c r="DG184" s="54"/>
      <c r="DH184" s="54"/>
      <c r="DI184" s="54"/>
      <c r="DJ184" s="54"/>
      <c r="DK184" s="54"/>
      <c r="DL184" s="54"/>
      <c r="DM184" s="54"/>
      <c r="DN184" s="54"/>
      <c r="DO184" s="54"/>
      <c r="DP184" s="54"/>
      <c r="DQ184" s="54"/>
      <c r="DR184" s="54"/>
      <c r="DS184" s="54"/>
      <c r="DT184" s="54"/>
      <c r="DU184" s="54"/>
      <c r="DV184" s="54"/>
      <c r="DW184" s="54"/>
      <c r="DX184" s="54"/>
      <c r="DY184" s="54"/>
      <c r="DZ184" s="54"/>
      <c r="EA184" s="54"/>
      <c r="EB184" s="54"/>
      <c r="EC184" s="54"/>
      <c r="ED184" s="54"/>
      <c r="EE184" s="54"/>
      <c r="EF184" s="54"/>
      <c r="EG184" s="54"/>
      <c r="EH184" s="54"/>
      <c r="EI184" s="54"/>
      <c r="EJ184" s="54"/>
      <c r="EK184" s="54"/>
      <c r="EL184" s="54"/>
      <c r="EM184" s="54"/>
      <c r="EN184" s="54"/>
      <c r="EO184" s="54"/>
      <c r="EP184" s="54"/>
      <c r="EQ184" s="54"/>
      <c r="ER184" s="54"/>
      <c r="ES184" s="54"/>
      <c r="ET184" s="54"/>
      <c r="EU184" s="54"/>
      <c r="EV184" s="54"/>
      <c r="EW184" s="54"/>
      <c r="EX184" s="54"/>
      <c r="EY184" s="54"/>
      <c r="EZ184" s="54"/>
      <c r="FA184" s="54"/>
      <c r="FB184" s="54"/>
      <c r="FC184" s="54"/>
      <c r="FD184" s="54"/>
      <c r="FE184" s="54"/>
      <c r="FF184" s="54"/>
      <c r="FG184" s="54"/>
      <c r="FH184" s="54"/>
      <c r="FI184" s="54"/>
      <c r="FJ184" s="54"/>
      <c r="FK184" s="54"/>
      <c r="FL184" s="54"/>
      <c r="FM184" s="54"/>
      <c r="FN184" s="54"/>
      <c r="FO184" s="54"/>
      <c r="FP184" s="54"/>
      <c r="FQ184" s="54"/>
      <c r="FR184" s="54"/>
      <c r="FS184" s="54"/>
      <c r="FT184" s="54"/>
      <c r="FU184" s="54"/>
      <c r="FV184" s="54"/>
      <c r="FW184" s="54"/>
      <c r="FX184" s="54"/>
      <c r="FY184" s="54"/>
      <c r="FZ184" s="54"/>
      <c r="GA184" s="54"/>
      <c r="GB184" s="54"/>
      <c r="GC184" s="54"/>
      <c r="GD184" s="54"/>
      <c r="GE184" s="54"/>
      <c r="GF184" s="54"/>
      <c r="GG184" s="54"/>
      <c r="GH184" s="54"/>
      <c r="GI184" s="54"/>
      <c r="GJ184" s="54"/>
      <c r="GK184" s="54"/>
      <c r="GL184" s="54"/>
      <c r="GM184" s="54"/>
      <c r="GN184" s="54"/>
      <c r="GO184" s="54"/>
      <c r="GP184" s="54"/>
      <c r="GQ184" s="54"/>
      <c r="GR184" s="54"/>
      <c r="GS184" s="54"/>
      <c r="GT184" s="54"/>
      <c r="GU184" s="54"/>
      <c r="GV184" s="54"/>
      <c r="GW184" s="54"/>
      <c r="GX184" s="54"/>
      <c r="GY184" s="54"/>
      <c r="GZ184" s="54"/>
      <c r="HA184" s="54"/>
      <c r="HB184" s="54"/>
      <c r="HC184" s="54"/>
      <c r="HD184" s="54"/>
      <c r="HE184" s="54"/>
      <c r="HF184" s="54"/>
      <c r="HG184" s="54"/>
      <c r="HH184" s="54"/>
      <c r="HI184" s="54"/>
      <c r="HJ184" s="54"/>
      <c r="HK184" s="54"/>
      <c r="HL184" s="54"/>
      <c r="HM184" s="54"/>
      <c r="HN184" s="54"/>
      <c r="HO184" s="54"/>
      <c r="HP184" s="54"/>
      <c r="HQ184" s="54"/>
      <c r="HR184" s="54"/>
      <c r="HS184" s="54"/>
      <c r="HT184" s="54"/>
      <c r="HU184" s="54"/>
      <c r="HV184" s="54"/>
      <c r="HW184" s="54"/>
      <c r="HX184" s="54"/>
      <c r="HY184" s="54"/>
      <c r="HZ184" s="54"/>
      <c r="IA184" s="54"/>
      <c r="IB184" s="54"/>
      <c r="IC184" s="54"/>
      <c r="ID184" s="54"/>
      <c r="IE184" s="54"/>
      <c r="IF184" s="54"/>
      <c r="IG184" s="54"/>
      <c r="IH184" s="54"/>
      <c r="II184" s="54"/>
      <c r="IJ184" s="54"/>
      <c r="IK184" s="54"/>
      <c r="IL184" s="54"/>
      <c r="IM184" s="54"/>
      <c r="IN184" s="54"/>
      <c r="IO184" s="54"/>
      <c r="IP184" s="54"/>
      <c r="IQ184" s="54"/>
      <c r="IR184" s="54"/>
      <c r="IS184" s="54"/>
      <c r="IT184" s="54"/>
      <c r="IU184" s="54"/>
      <c r="IV184" s="54"/>
      <c r="IW184" s="54"/>
      <c r="IX184" s="54"/>
      <c r="IY184" s="54"/>
      <c r="IZ184" s="54"/>
      <c r="JA184" s="54"/>
      <c r="JB184" s="54"/>
      <c r="JC184" s="54"/>
      <c r="JD184" s="54"/>
      <c r="JE184" s="54"/>
      <c r="JF184" s="54"/>
      <c r="JG184" s="54"/>
      <c r="JH184" s="54"/>
      <c r="JI184" s="54"/>
      <c r="JJ184" s="54"/>
      <c r="JK184" s="54"/>
      <c r="JL184" s="54"/>
      <c r="JM184" s="54"/>
      <c r="JN184" s="54"/>
      <c r="JO184" s="54"/>
      <c r="JP184" s="54"/>
      <c r="JQ184" s="54"/>
      <c r="JR184" s="54"/>
      <c r="JS184" s="54"/>
      <c r="JT184" s="54"/>
      <c r="JU184" s="54"/>
      <c r="JV184" s="54"/>
      <c r="JW184" s="54"/>
      <c r="JX184" s="54"/>
      <c r="JY184" s="54"/>
      <c r="JZ184" s="54"/>
      <c r="KA184" s="54"/>
      <c r="KB184" s="54"/>
      <c r="KC184" s="54"/>
      <c r="KD184" s="54"/>
      <c r="KE184" s="54"/>
      <c r="KF184" s="54"/>
      <c r="KG184" s="54"/>
      <c r="KH184" s="54"/>
      <c r="KI184" s="54"/>
      <c r="KJ184" s="54"/>
      <c r="KK184" s="54"/>
      <c r="KL184" s="54"/>
      <c r="KM184" s="54"/>
      <c r="KN184" s="54"/>
      <c r="KO184" s="54"/>
      <c r="KP184" s="54"/>
      <c r="KQ184" s="54"/>
      <c r="KR184" s="54"/>
      <c r="KS184" s="54"/>
      <c r="KT184" s="54"/>
      <c r="KU184" s="54"/>
      <c r="KV184" s="54"/>
      <c r="KW184" s="54"/>
      <c r="KX184" s="54"/>
      <c r="KY184" s="54"/>
      <c r="KZ184" s="54"/>
      <c r="LA184" s="54"/>
      <c r="LB184" s="54"/>
      <c r="LC184" s="54"/>
      <c r="LD184" s="54"/>
      <c r="LE184" s="54"/>
      <c r="LF184" s="54"/>
      <c r="LG184" s="54"/>
      <c r="LH184" s="54"/>
      <c r="LI184" s="54"/>
      <c r="LJ184" s="54"/>
      <c r="LK184" s="54"/>
      <c r="LL184" s="54"/>
      <c r="LM184" s="54"/>
      <c r="LN184" s="54"/>
      <c r="LO184" s="54"/>
      <c r="LP184" s="54"/>
      <c r="LQ184" s="54"/>
      <c r="LR184" s="54"/>
      <c r="LS184" s="54"/>
      <c r="LT184" s="54"/>
      <c r="LU184" s="54"/>
      <c r="LV184" s="54"/>
      <c r="LW184" s="54"/>
      <c r="LX184" s="54"/>
      <c r="LY184" s="54"/>
      <c r="LZ184" s="54"/>
      <c r="MA184" s="54"/>
      <c r="MB184" s="54"/>
      <c r="MC184" s="54"/>
      <c r="MD184" s="54"/>
      <c r="ME184" s="54"/>
      <c r="MF184" s="54"/>
      <c r="MG184" s="54"/>
      <c r="MH184" s="54"/>
      <c r="MI184" s="54"/>
      <c r="MJ184" s="54"/>
      <c r="MK184" s="54"/>
      <c r="ML184" s="54"/>
      <c r="MM184" s="54"/>
      <c r="MN184" s="54"/>
      <c r="MO184" s="54"/>
      <c r="MP184" s="54"/>
      <c r="MQ184" s="54"/>
      <c r="MR184" s="54"/>
      <c r="MS184" s="54"/>
      <c r="MT184" s="54"/>
      <c r="MU184" s="54"/>
      <c r="MV184" s="54"/>
      <c r="MW184" s="54"/>
      <c r="MX184" s="54"/>
      <c r="MY184" s="54"/>
      <c r="MZ184" s="54"/>
      <c r="NA184" s="54"/>
      <c r="NB184" s="54"/>
      <c r="NC184" s="54"/>
      <c r="ND184" s="54"/>
      <c r="NE184" s="54"/>
      <c r="NF184" s="54"/>
      <c r="NG184" s="54"/>
      <c r="NH184" s="54"/>
      <c r="NI184" s="54"/>
      <c r="NJ184" s="54"/>
      <c r="NK184" s="54"/>
      <c r="NL184" s="54"/>
      <c r="NM184" s="54"/>
      <c r="NN184" s="54"/>
      <c r="NO184" s="54"/>
      <c r="NP184" s="54"/>
      <c r="NQ184" s="54"/>
      <c r="NR184" s="54"/>
      <c r="NS184" s="54"/>
      <c r="NT184" s="54"/>
      <c r="NU184" s="54"/>
      <c r="NV184" s="54"/>
      <c r="NW184" s="54"/>
      <c r="NX184" s="54"/>
      <c r="NY184" s="54"/>
      <c r="NZ184" s="54"/>
      <c r="OA184" s="54"/>
      <c r="OB184" s="54"/>
      <c r="OC184" s="54"/>
      <c r="OD184" s="54"/>
      <c r="OE184" s="54"/>
      <c r="OF184" s="54"/>
      <c r="OG184" s="54"/>
      <c r="OH184" s="54"/>
      <c r="OI184" s="54"/>
      <c r="OJ184" s="54"/>
      <c r="OK184" s="54"/>
      <c r="OL184" s="54"/>
      <c r="OM184" s="54"/>
      <c r="ON184" s="54"/>
      <c r="OO184" s="54"/>
      <c r="OP184" s="54"/>
      <c r="OQ184" s="54"/>
      <c r="OR184" s="54"/>
      <c r="OS184" s="54"/>
      <c r="OT184" s="54"/>
      <c r="OU184" s="54"/>
      <c r="OV184" s="54"/>
      <c r="OW184" s="54"/>
      <c r="OX184" s="54"/>
      <c r="OY184" s="54"/>
      <c r="OZ184" s="54"/>
      <c r="PA184" s="54"/>
      <c r="PB184" s="54"/>
      <c r="PC184" s="54"/>
      <c r="PD184" s="54"/>
      <c r="PE184" s="54"/>
      <c r="PF184" s="54"/>
      <c r="PG184" s="54"/>
      <c r="PH184" s="54"/>
      <c r="PI184" s="54"/>
      <c r="PJ184" s="54"/>
      <c r="PK184" s="54"/>
      <c r="PL184" s="54"/>
      <c r="PM184" s="54"/>
      <c r="PN184" s="54"/>
      <c r="PO184" s="54"/>
      <c r="PP184" s="54"/>
      <c r="PQ184" s="54"/>
      <c r="PR184" s="54"/>
      <c r="PS184" s="54"/>
      <c r="PT184" s="54"/>
      <c r="PU184" s="54"/>
      <c r="PV184" s="54"/>
      <c r="PW184" s="54"/>
      <c r="PX184" s="54"/>
      <c r="PY184" s="54"/>
      <c r="PZ184" s="54"/>
      <c r="QA184" s="54"/>
      <c r="QB184" s="54"/>
      <c r="QC184" s="54"/>
      <c r="QD184" s="54"/>
      <c r="QE184" s="54"/>
      <c r="QF184" s="54"/>
      <c r="QG184" s="54"/>
      <c r="QH184" s="54"/>
      <c r="QI184" s="54"/>
      <c r="QJ184" s="54"/>
      <c r="QK184" s="54"/>
      <c r="QL184" s="54"/>
      <c r="QM184" s="54"/>
      <c r="QN184" s="54"/>
      <c r="QO184" s="54"/>
      <c r="QP184" s="54"/>
      <c r="QQ184" s="54"/>
      <c r="QR184" s="54"/>
      <c r="QS184" s="54"/>
      <c r="QT184" s="54"/>
      <c r="QU184" s="54"/>
    </row>
    <row r="185" spans="2:463" outlineLevel="1">
      <c r="C185" s="15" t="s">
        <v>486</v>
      </c>
      <c r="D185" s="1"/>
      <c r="E185" s="44" t="s">
        <v>95</v>
      </c>
      <c r="F185" s="1"/>
      <c r="G185" s="1"/>
      <c r="H185" s="99">
        <f>SUM(I185:QJ185)</f>
        <v>0</v>
      </c>
      <c r="I185" s="54">
        <f t="shared" ref="I185:BP185" si="768">I182</f>
        <v>0</v>
      </c>
      <c r="J185" s="54">
        <f t="shared" si="768"/>
        <v>0</v>
      </c>
      <c r="K185" s="54">
        <f t="shared" si="768"/>
        <v>0</v>
      </c>
      <c r="L185" s="54">
        <f t="shared" si="768"/>
        <v>0</v>
      </c>
      <c r="M185" s="54">
        <f t="shared" si="768"/>
        <v>0</v>
      </c>
      <c r="N185" s="54">
        <f t="shared" si="768"/>
        <v>0</v>
      </c>
      <c r="O185" s="54">
        <f t="shared" si="768"/>
        <v>0</v>
      </c>
      <c r="P185" s="54">
        <f t="shared" si="768"/>
        <v>0</v>
      </c>
      <c r="Q185" s="54">
        <f t="shared" si="768"/>
        <v>0</v>
      </c>
      <c r="R185" s="54">
        <f t="shared" si="768"/>
        <v>0</v>
      </c>
      <c r="S185" s="54">
        <f t="shared" si="768"/>
        <v>0</v>
      </c>
      <c r="T185" s="54">
        <f t="shared" si="768"/>
        <v>0</v>
      </c>
      <c r="U185" s="54">
        <f t="shared" si="768"/>
        <v>0</v>
      </c>
      <c r="V185" s="54">
        <f t="shared" si="768"/>
        <v>0</v>
      </c>
      <c r="W185" s="54">
        <f t="shared" si="768"/>
        <v>0</v>
      </c>
      <c r="X185" s="54">
        <f t="shared" si="768"/>
        <v>0</v>
      </c>
      <c r="Y185" s="54">
        <f t="shared" si="768"/>
        <v>0</v>
      </c>
      <c r="Z185" s="54">
        <f t="shared" si="768"/>
        <v>0</v>
      </c>
      <c r="AA185" s="54">
        <f t="shared" si="768"/>
        <v>0</v>
      </c>
      <c r="AB185" s="54">
        <f t="shared" si="768"/>
        <v>0</v>
      </c>
      <c r="AC185" s="54">
        <f t="shared" si="768"/>
        <v>0</v>
      </c>
      <c r="AD185" s="54">
        <f t="shared" si="768"/>
        <v>169431.66992192154</v>
      </c>
      <c r="AE185" s="54">
        <f t="shared" si="768"/>
        <v>0</v>
      </c>
      <c r="AF185" s="54">
        <f t="shared" si="768"/>
        <v>0</v>
      </c>
      <c r="AG185" s="54">
        <f t="shared" si="768"/>
        <v>169431.66992192154</v>
      </c>
      <c r="AH185" s="54">
        <f t="shared" si="768"/>
        <v>0</v>
      </c>
      <c r="AI185" s="54">
        <f t="shared" si="768"/>
        <v>0</v>
      </c>
      <c r="AJ185" s="54">
        <f t="shared" si="768"/>
        <v>0</v>
      </c>
      <c r="AK185" s="54">
        <f t="shared" si="768"/>
        <v>0</v>
      </c>
      <c r="AL185" s="54">
        <f t="shared" si="768"/>
        <v>0</v>
      </c>
      <c r="AM185" s="54">
        <f t="shared" si="768"/>
        <v>0</v>
      </c>
      <c r="AN185" s="54">
        <f t="shared" si="768"/>
        <v>0</v>
      </c>
      <c r="AO185" s="54">
        <f t="shared" si="768"/>
        <v>0</v>
      </c>
      <c r="AP185" s="54">
        <f t="shared" si="768"/>
        <v>0</v>
      </c>
      <c r="AQ185" s="54">
        <f t="shared" si="768"/>
        <v>0</v>
      </c>
      <c r="AR185" s="54">
        <f t="shared" si="768"/>
        <v>0</v>
      </c>
      <c r="AS185" s="54">
        <f t="shared" si="768"/>
        <v>0</v>
      </c>
      <c r="AT185" s="54">
        <f t="shared" si="768"/>
        <v>0</v>
      </c>
      <c r="AU185" s="54">
        <f t="shared" si="768"/>
        <v>0</v>
      </c>
      <c r="AV185" s="54">
        <f t="shared" si="768"/>
        <v>0</v>
      </c>
      <c r="AW185" s="54">
        <f t="shared" si="768"/>
        <v>0</v>
      </c>
      <c r="AX185" s="54">
        <f t="shared" si="768"/>
        <v>0</v>
      </c>
      <c r="AY185" s="54">
        <f t="shared" si="768"/>
        <v>0</v>
      </c>
      <c r="AZ185" s="54">
        <f t="shared" si="768"/>
        <v>0</v>
      </c>
      <c r="BA185" s="54">
        <f t="shared" si="768"/>
        <v>0</v>
      </c>
      <c r="BB185" s="54">
        <f t="shared" si="768"/>
        <v>0</v>
      </c>
      <c r="BC185" s="54">
        <f t="shared" si="768"/>
        <v>0</v>
      </c>
      <c r="BD185" s="54">
        <f t="shared" si="768"/>
        <v>0</v>
      </c>
      <c r="BE185" s="54">
        <f t="shared" si="768"/>
        <v>0</v>
      </c>
      <c r="BF185" s="54">
        <f t="shared" si="768"/>
        <v>0</v>
      </c>
      <c r="BG185" s="54">
        <f t="shared" si="768"/>
        <v>0</v>
      </c>
      <c r="BH185" s="54">
        <f t="shared" si="768"/>
        <v>0</v>
      </c>
      <c r="BI185" s="54">
        <f t="shared" si="768"/>
        <v>0</v>
      </c>
      <c r="BJ185" s="54">
        <f t="shared" si="768"/>
        <v>0</v>
      </c>
      <c r="BK185" s="54">
        <f t="shared" si="768"/>
        <v>0</v>
      </c>
      <c r="BL185" s="54">
        <f t="shared" si="768"/>
        <v>0</v>
      </c>
      <c r="BM185" s="54">
        <f t="shared" si="768"/>
        <v>0</v>
      </c>
      <c r="BN185" s="54">
        <f t="shared" si="768"/>
        <v>0</v>
      </c>
      <c r="BO185" s="54">
        <f t="shared" si="768"/>
        <v>0</v>
      </c>
      <c r="BP185" s="54">
        <f t="shared" si="768"/>
        <v>0</v>
      </c>
      <c r="BQ185" s="54">
        <f t="shared" ref="BQ185:EB185" si="769">BQ182</f>
        <v>0</v>
      </c>
      <c r="BR185" s="54">
        <f t="shared" si="769"/>
        <v>0</v>
      </c>
      <c r="BS185" s="54">
        <f t="shared" si="769"/>
        <v>0</v>
      </c>
      <c r="BT185" s="54">
        <f t="shared" si="769"/>
        <v>0</v>
      </c>
      <c r="BU185" s="54">
        <f t="shared" si="769"/>
        <v>0</v>
      </c>
      <c r="BV185" s="54">
        <f t="shared" si="769"/>
        <v>0</v>
      </c>
      <c r="BW185" s="54">
        <f t="shared" si="769"/>
        <v>0</v>
      </c>
      <c r="BX185" s="54">
        <f t="shared" si="769"/>
        <v>0</v>
      </c>
      <c r="BY185" s="54">
        <f t="shared" si="769"/>
        <v>0</v>
      </c>
      <c r="BZ185" s="54">
        <f t="shared" si="769"/>
        <v>0</v>
      </c>
      <c r="CA185" s="54">
        <f t="shared" si="769"/>
        <v>0</v>
      </c>
      <c r="CB185" s="54">
        <f t="shared" si="769"/>
        <v>0</v>
      </c>
      <c r="CC185" s="54">
        <f t="shared" si="769"/>
        <v>0</v>
      </c>
      <c r="CD185" s="54">
        <f t="shared" si="769"/>
        <v>0</v>
      </c>
      <c r="CE185" s="54">
        <f t="shared" si="769"/>
        <v>0</v>
      </c>
      <c r="CF185" s="54">
        <f t="shared" si="769"/>
        <v>0</v>
      </c>
      <c r="CG185" s="54">
        <f t="shared" si="769"/>
        <v>0</v>
      </c>
      <c r="CH185" s="54">
        <f t="shared" si="769"/>
        <v>0</v>
      </c>
      <c r="CI185" s="54">
        <f t="shared" si="769"/>
        <v>0</v>
      </c>
      <c r="CJ185" s="54">
        <f t="shared" si="769"/>
        <v>0</v>
      </c>
      <c r="CK185" s="54">
        <f t="shared" si="769"/>
        <v>0</v>
      </c>
      <c r="CL185" s="54">
        <f t="shared" si="769"/>
        <v>0</v>
      </c>
      <c r="CM185" s="54">
        <f t="shared" si="769"/>
        <v>0</v>
      </c>
      <c r="CN185" s="54">
        <f t="shared" si="769"/>
        <v>0</v>
      </c>
      <c r="CO185" s="54">
        <f t="shared" si="769"/>
        <v>0</v>
      </c>
      <c r="CP185" s="54">
        <f t="shared" si="769"/>
        <v>0</v>
      </c>
      <c r="CQ185" s="54">
        <f t="shared" si="769"/>
        <v>0</v>
      </c>
      <c r="CR185" s="54">
        <f t="shared" si="769"/>
        <v>0</v>
      </c>
      <c r="CS185" s="54">
        <f t="shared" si="769"/>
        <v>0</v>
      </c>
      <c r="CT185" s="54">
        <f t="shared" si="769"/>
        <v>0</v>
      </c>
      <c r="CU185" s="54">
        <f t="shared" si="769"/>
        <v>0</v>
      </c>
      <c r="CV185" s="54">
        <f t="shared" si="769"/>
        <v>0</v>
      </c>
      <c r="CW185" s="54">
        <f t="shared" si="769"/>
        <v>0</v>
      </c>
      <c r="CX185" s="54">
        <f t="shared" si="769"/>
        <v>0</v>
      </c>
      <c r="CY185" s="54">
        <f t="shared" si="769"/>
        <v>0</v>
      </c>
      <c r="CZ185" s="54">
        <f t="shared" si="769"/>
        <v>0</v>
      </c>
      <c r="DA185" s="54">
        <f t="shared" si="769"/>
        <v>0</v>
      </c>
      <c r="DB185" s="54">
        <f t="shared" si="769"/>
        <v>0</v>
      </c>
      <c r="DC185" s="54">
        <f t="shared" si="769"/>
        <v>0</v>
      </c>
      <c r="DD185" s="54">
        <f t="shared" si="769"/>
        <v>0</v>
      </c>
      <c r="DE185" s="54">
        <f t="shared" si="769"/>
        <v>0</v>
      </c>
      <c r="DF185" s="54">
        <f t="shared" si="769"/>
        <v>0</v>
      </c>
      <c r="DG185" s="54">
        <f t="shared" si="769"/>
        <v>0</v>
      </c>
      <c r="DH185" s="54">
        <f t="shared" si="769"/>
        <v>0</v>
      </c>
      <c r="DI185" s="54">
        <f t="shared" si="769"/>
        <v>0</v>
      </c>
      <c r="DJ185" s="54">
        <f t="shared" si="769"/>
        <v>0</v>
      </c>
      <c r="DK185" s="54">
        <f t="shared" si="769"/>
        <v>0</v>
      </c>
      <c r="DL185" s="54">
        <f t="shared" si="769"/>
        <v>0</v>
      </c>
      <c r="DM185" s="54">
        <f t="shared" si="769"/>
        <v>0</v>
      </c>
      <c r="DN185" s="54">
        <f t="shared" si="769"/>
        <v>0</v>
      </c>
      <c r="DO185" s="54">
        <f t="shared" si="769"/>
        <v>0</v>
      </c>
      <c r="DP185" s="54">
        <f t="shared" si="769"/>
        <v>0</v>
      </c>
      <c r="DQ185" s="54">
        <f t="shared" si="769"/>
        <v>0</v>
      </c>
      <c r="DR185" s="54">
        <f t="shared" si="769"/>
        <v>0</v>
      </c>
      <c r="DS185" s="54">
        <f t="shared" si="769"/>
        <v>0</v>
      </c>
      <c r="DT185" s="54">
        <f t="shared" si="769"/>
        <v>0</v>
      </c>
      <c r="DU185" s="54">
        <f t="shared" si="769"/>
        <v>0</v>
      </c>
      <c r="DV185" s="54">
        <f t="shared" si="769"/>
        <v>0</v>
      </c>
      <c r="DW185" s="54">
        <f t="shared" si="769"/>
        <v>0</v>
      </c>
      <c r="DX185" s="54">
        <f t="shared" si="769"/>
        <v>0</v>
      </c>
      <c r="DY185" s="54">
        <f t="shared" si="769"/>
        <v>0</v>
      </c>
      <c r="DZ185" s="54">
        <f t="shared" si="769"/>
        <v>0</v>
      </c>
      <c r="EA185" s="54">
        <f t="shared" si="769"/>
        <v>0</v>
      </c>
      <c r="EB185" s="54">
        <f t="shared" si="769"/>
        <v>0</v>
      </c>
      <c r="EC185" s="54">
        <f t="shared" ref="EC185:GN185" si="770">EC182</f>
        <v>0</v>
      </c>
      <c r="ED185" s="54">
        <f t="shared" si="770"/>
        <v>0</v>
      </c>
      <c r="EE185" s="54">
        <f t="shared" si="770"/>
        <v>0</v>
      </c>
      <c r="EF185" s="54">
        <f t="shared" si="770"/>
        <v>0</v>
      </c>
      <c r="EG185" s="54">
        <f t="shared" si="770"/>
        <v>0</v>
      </c>
      <c r="EH185" s="54">
        <f t="shared" si="770"/>
        <v>0</v>
      </c>
      <c r="EI185" s="54">
        <f t="shared" si="770"/>
        <v>0</v>
      </c>
      <c r="EJ185" s="54">
        <f t="shared" si="770"/>
        <v>0</v>
      </c>
      <c r="EK185" s="54">
        <f t="shared" si="770"/>
        <v>0</v>
      </c>
      <c r="EL185" s="54">
        <f t="shared" si="770"/>
        <v>0</v>
      </c>
      <c r="EM185" s="54">
        <f t="shared" si="770"/>
        <v>0</v>
      </c>
      <c r="EN185" s="54">
        <f t="shared" si="770"/>
        <v>0</v>
      </c>
      <c r="EO185" s="54">
        <f t="shared" si="770"/>
        <v>0</v>
      </c>
      <c r="EP185" s="54">
        <f t="shared" si="770"/>
        <v>0</v>
      </c>
      <c r="EQ185" s="54">
        <f t="shared" si="770"/>
        <v>0</v>
      </c>
      <c r="ER185" s="54">
        <f t="shared" si="770"/>
        <v>0</v>
      </c>
      <c r="ES185" s="54">
        <f t="shared" si="770"/>
        <v>0</v>
      </c>
      <c r="ET185" s="54">
        <f t="shared" si="770"/>
        <v>0</v>
      </c>
      <c r="EU185" s="54">
        <f t="shared" si="770"/>
        <v>0</v>
      </c>
      <c r="EV185" s="54">
        <f t="shared" si="770"/>
        <v>0</v>
      </c>
      <c r="EW185" s="54">
        <f t="shared" si="770"/>
        <v>0</v>
      </c>
      <c r="EX185" s="54">
        <f t="shared" si="770"/>
        <v>0</v>
      </c>
      <c r="EY185" s="54">
        <f t="shared" si="770"/>
        <v>0</v>
      </c>
      <c r="EZ185" s="54">
        <f t="shared" si="770"/>
        <v>0</v>
      </c>
      <c r="FA185" s="54">
        <f t="shared" si="770"/>
        <v>0</v>
      </c>
      <c r="FB185" s="54">
        <f t="shared" si="770"/>
        <v>0</v>
      </c>
      <c r="FC185" s="54">
        <f t="shared" si="770"/>
        <v>0</v>
      </c>
      <c r="FD185" s="54">
        <f t="shared" si="770"/>
        <v>0</v>
      </c>
      <c r="FE185" s="54">
        <f t="shared" si="770"/>
        <v>0</v>
      </c>
      <c r="FF185" s="54">
        <f t="shared" si="770"/>
        <v>0</v>
      </c>
      <c r="FG185" s="54">
        <f t="shared" si="770"/>
        <v>0</v>
      </c>
      <c r="FH185" s="54">
        <f t="shared" si="770"/>
        <v>0</v>
      </c>
      <c r="FI185" s="54">
        <f t="shared" si="770"/>
        <v>0</v>
      </c>
      <c r="FJ185" s="54">
        <f t="shared" si="770"/>
        <v>0</v>
      </c>
      <c r="FK185" s="54">
        <f t="shared" si="770"/>
        <v>0</v>
      </c>
      <c r="FL185" s="54">
        <f t="shared" si="770"/>
        <v>0</v>
      </c>
      <c r="FM185" s="54">
        <f t="shared" si="770"/>
        <v>0</v>
      </c>
      <c r="FN185" s="54">
        <f t="shared" si="770"/>
        <v>0</v>
      </c>
      <c r="FO185" s="54">
        <f t="shared" si="770"/>
        <v>0</v>
      </c>
      <c r="FP185" s="54">
        <f t="shared" si="770"/>
        <v>0</v>
      </c>
      <c r="FQ185" s="54">
        <f t="shared" si="770"/>
        <v>0</v>
      </c>
      <c r="FR185" s="54">
        <f t="shared" si="770"/>
        <v>0</v>
      </c>
      <c r="FS185" s="54">
        <f t="shared" si="770"/>
        <v>0</v>
      </c>
      <c r="FT185" s="54">
        <f t="shared" si="770"/>
        <v>0</v>
      </c>
      <c r="FU185" s="54">
        <f t="shared" si="770"/>
        <v>0</v>
      </c>
      <c r="FV185" s="54">
        <f t="shared" si="770"/>
        <v>0</v>
      </c>
      <c r="FW185" s="54">
        <f t="shared" si="770"/>
        <v>0</v>
      </c>
      <c r="FX185" s="54">
        <f t="shared" si="770"/>
        <v>0</v>
      </c>
      <c r="FY185" s="54">
        <f t="shared" si="770"/>
        <v>0</v>
      </c>
      <c r="FZ185" s="54">
        <f t="shared" si="770"/>
        <v>0</v>
      </c>
      <c r="GA185" s="54">
        <f t="shared" si="770"/>
        <v>0</v>
      </c>
      <c r="GB185" s="54">
        <f t="shared" si="770"/>
        <v>0</v>
      </c>
      <c r="GC185" s="54">
        <f t="shared" si="770"/>
        <v>0</v>
      </c>
      <c r="GD185" s="54">
        <f t="shared" si="770"/>
        <v>0</v>
      </c>
      <c r="GE185" s="54">
        <f t="shared" si="770"/>
        <v>0</v>
      </c>
      <c r="GF185" s="54">
        <f t="shared" si="770"/>
        <v>0</v>
      </c>
      <c r="GG185" s="54">
        <f t="shared" si="770"/>
        <v>0</v>
      </c>
      <c r="GH185" s="54">
        <f t="shared" si="770"/>
        <v>0</v>
      </c>
      <c r="GI185" s="54">
        <f t="shared" si="770"/>
        <v>0</v>
      </c>
      <c r="GJ185" s="54">
        <f t="shared" si="770"/>
        <v>0</v>
      </c>
      <c r="GK185" s="54">
        <f t="shared" si="770"/>
        <v>0</v>
      </c>
      <c r="GL185" s="54">
        <f t="shared" si="770"/>
        <v>0</v>
      </c>
      <c r="GM185" s="54">
        <f t="shared" si="770"/>
        <v>0</v>
      </c>
      <c r="GN185" s="54">
        <f t="shared" si="770"/>
        <v>0</v>
      </c>
      <c r="GO185" s="54">
        <f t="shared" ref="GO185:IZ185" si="771">GO182</f>
        <v>0</v>
      </c>
      <c r="GP185" s="54">
        <f t="shared" si="771"/>
        <v>0</v>
      </c>
      <c r="GQ185" s="54">
        <f t="shared" si="771"/>
        <v>0</v>
      </c>
      <c r="GR185" s="54">
        <f t="shared" si="771"/>
        <v>0</v>
      </c>
      <c r="GS185" s="54">
        <f t="shared" si="771"/>
        <v>0</v>
      </c>
      <c r="GT185" s="54">
        <f t="shared" si="771"/>
        <v>0</v>
      </c>
      <c r="GU185" s="54">
        <f t="shared" si="771"/>
        <v>0</v>
      </c>
      <c r="GV185" s="54">
        <f t="shared" si="771"/>
        <v>0</v>
      </c>
      <c r="GW185" s="54">
        <f t="shared" si="771"/>
        <v>0</v>
      </c>
      <c r="GX185" s="54">
        <f t="shared" si="771"/>
        <v>0</v>
      </c>
      <c r="GY185" s="54">
        <f t="shared" si="771"/>
        <v>0</v>
      </c>
      <c r="GZ185" s="54">
        <f t="shared" si="771"/>
        <v>0</v>
      </c>
      <c r="HA185" s="54">
        <f t="shared" si="771"/>
        <v>0</v>
      </c>
      <c r="HB185" s="54">
        <f t="shared" si="771"/>
        <v>0</v>
      </c>
      <c r="HC185" s="54">
        <f t="shared" si="771"/>
        <v>0</v>
      </c>
      <c r="HD185" s="54">
        <f t="shared" si="771"/>
        <v>0</v>
      </c>
      <c r="HE185" s="54">
        <f t="shared" si="771"/>
        <v>0</v>
      </c>
      <c r="HF185" s="54">
        <f t="shared" si="771"/>
        <v>0</v>
      </c>
      <c r="HG185" s="54">
        <f t="shared" si="771"/>
        <v>0</v>
      </c>
      <c r="HH185" s="54">
        <f t="shared" si="771"/>
        <v>0</v>
      </c>
      <c r="HI185" s="54">
        <f t="shared" si="771"/>
        <v>0</v>
      </c>
      <c r="HJ185" s="54">
        <f t="shared" si="771"/>
        <v>0</v>
      </c>
      <c r="HK185" s="54">
        <f t="shared" si="771"/>
        <v>0</v>
      </c>
      <c r="HL185" s="54">
        <f t="shared" si="771"/>
        <v>0</v>
      </c>
      <c r="HM185" s="54">
        <f t="shared" si="771"/>
        <v>0</v>
      </c>
      <c r="HN185" s="54">
        <f t="shared" si="771"/>
        <v>0</v>
      </c>
      <c r="HO185" s="54">
        <f t="shared" si="771"/>
        <v>0</v>
      </c>
      <c r="HP185" s="54">
        <f t="shared" si="771"/>
        <v>0</v>
      </c>
      <c r="HQ185" s="54">
        <f t="shared" si="771"/>
        <v>0</v>
      </c>
      <c r="HR185" s="54">
        <f t="shared" si="771"/>
        <v>0</v>
      </c>
      <c r="HS185" s="54">
        <f t="shared" si="771"/>
        <v>0</v>
      </c>
      <c r="HT185" s="54">
        <f t="shared" si="771"/>
        <v>0</v>
      </c>
      <c r="HU185" s="54">
        <f t="shared" si="771"/>
        <v>0</v>
      </c>
      <c r="HV185" s="54">
        <f t="shared" si="771"/>
        <v>0</v>
      </c>
      <c r="HW185" s="54">
        <f t="shared" si="771"/>
        <v>0</v>
      </c>
      <c r="HX185" s="54">
        <f t="shared" si="771"/>
        <v>0</v>
      </c>
      <c r="HY185" s="54">
        <f t="shared" si="771"/>
        <v>0</v>
      </c>
      <c r="HZ185" s="54">
        <f t="shared" si="771"/>
        <v>0</v>
      </c>
      <c r="IA185" s="54">
        <f t="shared" si="771"/>
        <v>0</v>
      </c>
      <c r="IB185" s="54">
        <f t="shared" si="771"/>
        <v>0</v>
      </c>
      <c r="IC185" s="54">
        <f t="shared" si="771"/>
        <v>0</v>
      </c>
      <c r="ID185" s="54">
        <f t="shared" si="771"/>
        <v>0</v>
      </c>
      <c r="IE185" s="54">
        <f t="shared" si="771"/>
        <v>0</v>
      </c>
      <c r="IF185" s="54">
        <f t="shared" si="771"/>
        <v>-39873.124350798258</v>
      </c>
      <c r="IG185" s="54">
        <f t="shared" si="771"/>
        <v>0</v>
      </c>
      <c r="IH185" s="54">
        <f t="shared" si="771"/>
        <v>0</v>
      </c>
      <c r="II185" s="54">
        <f t="shared" si="771"/>
        <v>-169431.66992192151</v>
      </c>
      <c r="IJ185" s="54">
        <f t="shared" si="771"/>
        <v>0</v>
      </c>
      <c r="IK185" s="54">
        <f t="shared" si="771"/>
        <v>0</v>
      </c>
      <c r="IL185" s="54">
        <f t="shared" si="771"/>
        <v>-129558.54557112331</v>
      </c>
      <c r="IM185" s="54">
        <f t="shared" si="771"/>
        <v>0</v>
      </c>
      <c r="IN185" s="54">
        <f t="shared" si="771"/>
        <v>0</v>
      </c>
      <c r="IO185" s="54">
        <f t="shared" si="771"/>
        <v>0</v>
      </c>
      <c r="IP185" s="54">
        <f t="shared" si="771"/>
        <v>0</v>
      </c>
      <c r="IQ185" s="54">
        <f t="shared" si="771"/>
        <v>0</v>
      </c>
      <c r="IR185" s="54">
        <f t="shared" si="771"/>
        <v>0</v>
      </c>
      <c r="IS185" s="54">
        <f t="shared" si="771"/>
        <v>0</v>
      </c>
      <c r="IT185" s="54">
        <f t="shared" si="771"/>
        <v>0</v>
      </c>
      <c r="IU185" s="54">
        <f t="shared" si="771"/>
        <v>0</v>
      </c>
      <c r="IV185" s="54">
        <f t="shared" si="771"/>
        <v>0</v>
      </c>
      <c r="IW185" s="54">
        <f t="shared" si="771"/>
        <v>0</v>
      </c>
      <c r="IX185" s="54">
        <f t="shared" si="771"/>
        <v>0</v>
      </c>
      <c r="IY185" s="54">
        <f t="shared" si="771"/>
        <v>0</v>
      </c>
      <c r="IZ185" s="54">
        <f t="shared" si="771"/>
        <v>0</v>
      </c>
      <c r="JA185" s="54">
        <f t="shared" ref="JA185:LL185" si="772">JA182</f>
        <v>0</v>
      </c>
      <c r="JB185" s="54">
        <f t="shared" si="772"/>
        <v>0</v>
      </c>
      <c r="JC185" s="54">
        <f t="shared" si="772"/>
        <v>0</v>
      </c>
      <c r="JD185" s="54">
        <f t="shared" si="772"/>
        <v>0</v>
      </c>
      <c r="JE185" s="54">
        <f t="shared" si="772"/>
        <v>0</v>
      </c>
      <c r="JF185" s="54">
        <f t="shared" si="772"/>
        <v>0</v>
      </c>
      <c r="JG185" s="54">
        <f t="shared" si="772"/>
        <v>0</v>
      </c>
      <c r="JH185" s="54">
        <f t="shared" si="772"/>
        <v>0</v>
      </c>
      <c r="JI185" s="54">
        <f t="shared" si="772"/>
        <v>0</v>
      </c>
      <c r="JJ185" s="54">
        <f t="shared" si="772"/>
        <v>0</v>
      </c>
      <c r="JK185" s="54">
        <f t="shared" si="772"/>
        <v>0</v>
      </c>
      <c r="JL185" s="54">
        <f t="shared" si="772"/>
        <v>0</v>
      </c>
      <c r="JM185" s="54">
        <f t="shared" si="772"/>
        <v>0</v>
      </c>
      <c r="JN185" s="54">
        <f t="shared" si="772"/>
        <v>0</v>
      </c>
      <c r="JO185" s="54">
        <f t="shared" si="772"/>
        <v>0</v>
      </c>
      <c r="JP185" s="54">
        <f t="shared" si="772"/>
        <v>0</v>
      </c>
      <c r="JQ185" s="54">
        <f t="shared" si="772"/>
        <v>0</v>
      </c>
      <c r="JR185" s="54">
        <f t="shared" si="772"/>
        <v>0</v>
      </c>
      <c r="JS185" s="54">
        <f t="shared" si="772"/>
        <v>0</v>
      </c>
      <c r="JT185" s="54">
        <f t="shared" si="772"/>
        <v>0</v>
      </c>
      <c r="JU185" s="54">
        <f t="shared" si="772"/>
        <v>0</v>
      </c>
      <c r="JV185" s="54">
        <f t="shared" si="772"/>
        <v>0</v>
      </c>
      <c r="JW185" s="54">
        <f t="shared" si="772"/>
        <v>0</v>
      </c>
      <c r="JX185" s="54">
        <f t="shared" si="772"/>
        <v>0</v>
      </c>
      <c r="JY185" s="54">
        <f t="shared" si="772"/>
        <v>0</v>
      </c>
      <c r="JZ185" s="54">
        <f t="shared" si="772"/>
        <v>0</v>
      </c>
      <c r="KA185" s="54">
        <f t="shared" si="772"/>
        <v>0</v>
      </c>
      <c r="KB185" s="54">
        <f t="shared" si="772"/>
        <v>0</v>
      </c>
      <c r="KC185" s="54">
        <f t="shared" si="772"/>
        <v>0</v>
      </c>
      <c r="KD185" s="54">
        <f t="shared" si="772"/>
        <v>0</v>
      </c>
      <c r="KE185" s="54">
        <f t="shared" si="772"/>
        <v>0</v>
      </c>
      <c r="KF185" s="54">
        <f t="shared" si="772"/>
        <v>0</v>
      </c>
      <c r="KG185" s="54">
        <f t="shared" si="772"/>
        <v>0</v>
      </c>
      <c r="KH185" s="54">
        <f t="shared" si="772"/>
        <v>0</v>
      </c>
      <c r="KI185" s="54">
        <f t="shared" si="772"/>
        <v>0</v>
      </c>
      <c r="KJ185" s="54">
        <f t="shared" si="772"/>
        <v>0</v>
      </c>
      <c r="KK185" s="54">
        <f t="shared" si="772"/>
        <v>0</v>
      </c>
      <c r="KL185" s="54">
        <f t="shared" si="772"/>
        <v>0</v>
      </c>
      <c r="KM185" s="54">
        <f t="shared" si="772"/>
        <v>0</v>
      </c>
      <c r="KN185" s="54">
        <f t="shared" si="772"/>
        <v>0</v>
      </c>
      <c r="KO185" s="54">
        <f t="shared" si="772"/>
        <v>0</v>
      </c>
      <c r="KP185" s="54">
        <f t="shared" si="772"/>
        <v>0</v>
      </c>
      <c r="KQ185" s="54">
        <f t="shared" si="772"/>
        <v>0</v>
      </c>
      <c r="KR185" s="54">
        <f t="shared" si="772"/>
        <v>0</v>
      </c>
      <c r="KS185" s="54">
        <f t="shared" si="772"/>
        <v>0</v>
      </c>
      <c r="KT185" s="54">
        <f t="shared" si="772"/>
        <v>0</v>
      </c>
      <c r="KU185" s="54">
        <f t="shared" si="772"/>
        <v>0</v>
      </c>
      <c r="KV185" s="54">
        <f t="shared" si="772"/>
        <v>0</v>
      </c>
      <c r="KW185" s="54">
        <f t="shared" si="772"/>
        <v>0</v>
      </c>
      <c r="KX185" s="54">
        <f t="shared" si="772"/>
        <v>0</v>
      </c>
      <c r="KY185" s="54">
        <f t="shared" si="772"/>
        <v>0</v>
      </c>
      <c r="KZ185" s="54">
        <f t="shared" si="772"/>
        <v>0</v>
      </c>
      <c r="LA185" s="54">
        <f t="shared" si="772"/>
        <v>0</v>
      </c>
      <c r="LB185" s="54">
        <f t="shared" si="772"/>
        <v>0</v>
      </c>
      <c r="LC185" s="54">
        <f t="shared" si="772"/>
        <v>0</v>
      </c>
      <c r="LD185" s="54">
        <f t="shared" si="772"/>
        <v>0</v>
      </c>
      <c r="LE185" s="54">
        <f t="shared" si="772"/>
        <v>0</v>
      </c>
      <c r="LF185" s="54">
        <f t="shared" si="772"/>
        <v>0</v>
      </c>
      <c r="LG185" s="54">
        <f t="shared" si="772"/>
        <v>0</v>
      </c>
      <c r="LH185" s="54">
        <f t="shared" si="772"/>
        <v>0</v>
      </c>
      <c r="LI185" s="54">
        <f t="shared" si="772"/>
        <v>0</v>
      </c>
      <c r="LJ185" s="54">
        <f t="shared" si="772"/>
        <v>0</v>
      </c>
      <c r="LK185" s="54">
        <f t="shared" si="772"/>
        <v>0</v>
      </c>
      <c r="LL185" s="54">
        <f t="shared" si="772"/>
        <v>0</v>
      </c>
      <c r="LM185" s="54">
        <f t="shared" ref="LM185:LT185" si="773">LM182</f>
        <v>0</v>
      </c>
      <c r="LN185" s="54">
        <f t="shared" si="773"/>
        <v>0</v>
      </c>
      <c r="LO185" s="54">
        <f t="shared" si="773"/>
        <v>0</v>
      </c>
      <c r="LP185" s="54">
        <f t="shared" si="773"/>
        <v>0</v>
      </c>
      <c r="LQ185" s="54">
        <f t="shared" si="773"/>
        <v>0</v>
      </c>
      <c r="LR185" s="54">
        <f t="shared" si="773"/>
        <v>0</v>
      </c>
      <c r="LS185" s="54">
        <f t="shared" si="773"/>
        <v>0</v>
      </c>
      <c r="LT185" s="54">
        <f t="shared" si="773"/>
        <v>0</v>
      </c>
      <c r="LU185" s="54"/>
      <c r="LV185" s="54"/>
      <c r="LW185" s="54"/>
      <c r="LX185" s="54"/>
      <c r="LY185" s="54"/>
      <c r="LZ185" s="54"/>
      <c r="MA185" s="54"/>
      <c r="MB185" s="54"/>
      <c r="MC185" s="54"/>
      <c r="MD185" s="54"/>
      <c r="ME185" s="54"/>
      <c r="MF185" s="54"/>
      <c r="MG185" s="54"/>
      <c r="MH185" s="54"/>
      <c r="MI185" s="54"/>
      <c r="MJ185" s="54"/>
      <c r="MK185" s="54"/>
      <c r="ML185" s="54"/>
      <c r="MM185" s="54"/>
      <c r="MN185" s="54"/>
      <c r="MO185" s="54"/>
      <c r="MP185" s="54"/>
      <c r="MQ185" s="54"/>
      <c r="MR185" s="54"/>
      <c r="MS185" s="54"/>
      <c r="MT185" s="54"/>
      <c r="MU185" s="54"/>
      <c r="MV185" s="54"/>
      <c r="MW185" s="54"/>
      <c r="MX185" s="54"/>
      <c r="MY185" s="54"/>
      <c r="MZ185" s="54"/>
      <c r="NA185" s="54"/>
      <c r="NB185" s="54"/>
      <c r="NC185" s="54"/>
      <c r="ND185" s="54"/>
      <c r="NE185" s="54"/>
      <c r="NF185" s="54"/>
      <c r="NG185" s="54"/>
      <c r="NH185" s="54"/>
      <c r="NI185" s="54"/>
      <c r="NJ185" s="54"/>
      <c r="NK185" s="54"/>
      <c r="NL185" s="54"/>
      <c r="NM185" s="54"/>
      <c r="NN185" s="54"/>
      <c r="NO185" s="54"/>
      <c r="NP185" s="54"/>
      <c r="NQ185" s="54"/>
      <c r="NR185" s="54"/>
      <c r="NS185" s="54"/>
      <c r="NT185" s="54"/>
      <c r="NU185" s="54"/>
      <c r="NV185" s="54"/>
      <c r="NW185" s="54"/>
      <c r="NX185" s="54"/>
      <c r="NY185" s="54"/>
      <c r="NZ185" s="54"/>
      <c r="OA185" s="54"/>
      <c r="OB185" s="54"/>
      <c r="OC185" s="54"/>
      <c r="OD185" s="54"/>
      <c r="OE185" s="54"/>
      <c r="OF185" s="54"/>
      <c r="OG185" s="54"/>
      <c r="OH185" s="54"/>
      <c r="OI185" s="54"/>
      <c r="OJ185" s="54"/>
      <c r="OK185" s="54"/>
      <c r="OL185" s="54"/>
      <c r="OM185" s="54"/>
      <c r="ON185" s="54"/>
      <c r="OO185" s="54"/>
      <c r="OP185" s="54"/>
      <c r="OQ185" s="54"/>
      <c r="OR185" s="54"/>
      <c r="OS185" s="54"/>
      <c r="OT185" s="54"/>
      <c r="OU185" s="54"/>
      <c r="OV185" s="54"/>
      <c r="OW185" s="54"/>
      <c r="OX185" s="54"/>
      <c r="OY185" s="54"/>
      <c r="OZ185" s="54"/>
      <c r="PA185" s="54"/>
      <c r="PB185" s="54"/>
      <c r="PC185" s="54"/>
      <c r="PD185" s="54"/>
      <c r="PE185" s="54"/>
      <c r="PF185" s="54"/>
      <c r="PG185" s="54"/>
      <c r="PH185" s="54"/>
      <c r="PI185" s="54"/>
      <c r="PJ185" s="54"/>
      <c r="PK185" s="54"/>
      <c r="PL185" s="54"/>
      <c r="PM185" s="54"/>
      <c r="PN185" s="54"/>
      <c r="PO185" s="54"/>
      <c r="PP185" s="54"/>
      <c r="PQ185" s="54"/>
      <c r="PR185" s="54"/>
      <c r="PS185" s="54"/>
      <c r="PT185" s="54"/>
      <c r="PU185" s="54"/>
      <c r="PV185" s="54"/>
      <c r="PW185" s="54"/>
      <c r="PX185" s="54"/>
      <c r="PY185" s="54"/>
      <c r="PZ185" s="54"/>
      <c r="QA185" s="54"/>
      <c r="QB185" s="54"/>
      <c r="QC185" s="54"/>
      <c r="QD185" s="54"/>
      <c r="QE185" s="54"/>
      <c r="QF185" s="54"/>
      <c r="QG185" s="54"/>
      <c r="QH185" s="54"/>
      <c r="QI185" s="54"/>
      <c r="QJ185" s="54"/>
      <c r="QK185" s="54"/>
      <c r="QL185" s="54"/>
      <c r="QM185" s="54"/>
      <c r="QN185" s="54"/>
      <c r="QO185" s="54"/>
      <c r="QP185" s="54"/>
      <c r="QQ185" s="54"/>
      <c r="QR185" s="54"/>
      <c r="QS185" s="54"/>
      <c r="QT185" s="54"/>
      <c r="QU185" s="54"/>
    </row>
    <row r="186" spans="2:463" outlineLevel="1">
      <c r="C186" s="15"/>
      <c r="D186" s="1"/>
      <c r="E186" s="44"/>
      <c r="F186" s="122"/>
      <c r="G186" s="122"/>
      <c r="H186" s="123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4"/>
      <c r="BP186" s="54"/>
      <c r="BQ186" s="54"/>
      <c r="BR186" s="54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4"/>
      <c r="CD186" s="54"/>
      <c r="CE186" s="54"/>
      <c r="CF186" s="54"/>
      <c r="CG186" s="54"/>
      <c r="CH186" s="54"/>
      <c r="CI186" s="54"/>
      <c r="CJ186" s="54"/>
      <c r="CK186" s="54"/>
      <c r="CL186" s="54"/>
      <c r="CM186" s="54"/>
      <c r="CN186" s="54"/>
      <c r="CO186" s="54"/>
      <c r="CP186" s="54"/>
      <c r="CQ186" s="54"/>
      <c r="CR186" s="54"/>
      <c r="CS186" s="54"/>
      <c r="CT186" s="54"/>
      <c r="CU186" s="54"/>
      <c r="CV186" s="54"/>
      <c r="CW186" s="54"/>
      <c r="CX186" s="54"/>
      <c r="CY186" s="54"/>
      <c r="CZ186" s="54"/>
      <c r="DA186" s="54"/>
      <c r="DB186" s="54"/>
      <c r="DC186" s="54"/>
      <c r="DD186" s="54"/>
      <c r="DE186" s="54"/>
      <c r="DF186" s="54"/>
      <c r="DG186" s="54"/>
      <c r="DH186" s="54"/>
      <c r="DI186" s="54"/>
      <c r="DJ186" s="54"/>
      <c r="DK186" s="54"/>
      <c r="DL186" s="54"/>
      <c r="DM186" s="54"/>
      <c r="DN186" s="54"/>
      <c r="DO186" s="54"/>
      <c r="DP186" s="54"/>
      <c r="DQ186" s="54"/>
      <c r="DR186" s="54"/>
      <c r="DS186" s="54"/>
      <c r="DT186" s="54"/>
      <c r="DU186" s="54"/>
      <c r="DV186" s="54"/>
      <c r="DW186" s="54"/>
      <c r="DX186" s="54"/>
      <c r="DY186" s="54"/>
      <c r="DZ186" s="54"/>
      <c r="EA186" s="54"/>
      <c r="EB186" s="54"/>
      <c r="EC186" s="54"/>
      <c r="ED186" s="54"/>
      <c r="EE186" s="54"/>
      <c r="EF186" s="54"/>
      <c r="EG186" s="54"/>
      <c r="EH186" s="54"/>
      <c r="EI186" s="54"/>
      <c r="EJ186" s="54"/>
      <c r="EK186" s="54"/>
      <c r="EL186" s="54"/>
      <c r="EM186" s="54"/>
      <c r="EN186" s="54"/>
      <c r="EO186" s="54"/>
      <c r="EP186" s="54"/>
      <c r="EQ186" s="54"/>
      <c r="ER186" s="54"/>
      <c r="ES186" s="54"/>
      <c r="ET186" s="54"/>
      <c r="EU186" s="54"/>
      <c r="EV186" s="54"/>
      <c r="EW186" s="54"/>
      <c r="EX186" s="54"/>
      <c r="EY186" s="54"/>
      <c r="EZ186" s="54"/>
      <c r="FA186" s="54"/>
      <c r="FB186" s="54"/>
      <c r="FC186" s="54"/>
      <c r="FD186" s="54"/>
      <c r="FE186" s="54"/>
      <c r="FF186" s="54"/>
      <c r="FG186" s="54"/>
      <c r="FH186" s="54"/>
      <c r="FI186" s="54"/>
      <c r="FJ186" s="54"/>
      <c r="FK186" s="54"/>
      <c r="FL186" s="54"/>
      <c r="FM186" s="54"/>
      <c r="FN186" s="54"/>
      <c r="FO186" s="54"/>
      <c r="FP186" s="54"/>
      <c r="FQ186" s="54"/>
      <c r="FR186" s="54"/>
      <c r="FS186" s="54"/>
      <c r="FT186" s="54"/>
      <c r="FU186" s="54"/>
      <c r="FV186" s="54"/>
      <c r="FW186" s="54"/>
      <c r="FX186" s="54"/>
      <c r="FY186" s="54"/>
      <c r="FZ186" s="54"/>
      <c r="GA186" s="54"/>
      <c r="GB186" s="54"/>
      <c r="GC186" s="54"/>
      <c r="GD186" s="54"/>
      <c r="GE186" s="54"/>
      <c r="GF186" s="54"/>
      <c r="GG186" s="54"/>
      <c r="GH186" s="54"/>
      <c r="GI186" s="54"/>
      <c r="GJ186" s="54"/>
      <c r="GK186" s="54"/>
      <c r="GL186" s="54"/>
      <c r="GM186" s="54"/>
      <c r="GN186" s="54"/>
      <c r="GO186" s="54"/>
      <c r="GP186" s="54"/>
      <c r="GQ186" s="54"/>
      <c r="GR186" s="54"/>
      <c r="GS186" s="54"/>
      <c r="GT186" s="54"/>
      <c r="GU186" s="54"/>
      <c r="GV186" s="54"/>
      <c r="GW186" s="54"/>
      <c r="GX186" s="54"/>
      <c r="GY186" s="54"/>
      <c r="GZ186" s="54"/>
      <c r="HA186" s="54"/>
      <c r="HB186" s="54"/>
      <c r="HC186" s="54"/>
      <c r="HD186" s="54"/>
      <c r="HE186" s="54"/>
      <c r="HF186" s="54"/>
      <c r="HG186" s="54"/>
      <c r="HH186" s="54"/>
      <c r="HI186" s="54"/>
      <c r="HJ186" s="54"/>
      <c r="HK186" s="54"/>
      <c r="HL186" s="54"/>
      <c r="HM186" s="54"/>
      <c r="HN186" s="54"/>
      <c r="HO186" s="54"/>
      <c r="HP186" s="54"/>
      <c r="HQ186" s="54"/>
      <c r="HR186" s="54"/>
      <c r="HS186" s="54"/>
      <c r="HT186" s="54"/>
      <c r="HU186" s="54"/>
      <c r="HV186" s="54"/>
      <c r="HW186" s="54"/>
      <c r="HX186" s="54"/>
      <c r="HY186" s="54"/>
      <c r="HZ186" s="54"/>
      <c r="IA186" s="54"/>
      <c r="IB186" s="54"/>
      <c r="IC186" s="54"/>
      <c r="ID186" s="54"/>
      <c r="IE186" s="54"/>
      <c r="IF186" s="54"/>
      <c r="IG186" s="54"/>
      <c r="IH186" s="54"/>
      <c r="II186" s="54"/>
      <c r="IJ186" s="54"/>
      <c r="IK186" s="54"/>
      <c r="IL186" s="54"/>
      <c r="IM186" s="54"/>
      <c r="IN186" s="54"/>
      <c r="IO186" s="54"/>
      <c r="IP186" s="54"/>
      <c r="IQ186" s="54"/>
      <c r="IR186" s="54"/>
      <c r="IS186" s="54"/>
      <c r="IT186" s="54"/>
      <c r="IU186" s="54"/>
      <c r="IV186" s="54"/>
      <c r="IW186" s="54"/>
      <c r="IX186" s="54"/>
      <c r="IY186" s="54"/>
      <c r="IZ186" s="54"/>
      <c r="JA186" s="54"/>
      <c r="JB186" s="54"/>
      <c r="JC186" s="54"/>
      <c r="JD186" s="54"/>
      <c r="JE186" s="54"/>
      <c r="JF186" s="54"/>
      <c r="JG186" s="54"/>
      <c r="JH186" s="54"/>
      <c r="JI186" s="54"/>
      <c r="JJ186" s="54"/>
      <c r="JK186" s="54"/>
      <c r="JL186" s="54"/>
      <c r="JM186" s="54"/>
      <c r="JN186" s="54"/>
      <c r="JO186" s="54"/>
      <c r="JP186" s="54"/>
      <c r="JQ186" s="54"/>
      <c r="JR186" s="54"/>
      <c r="JS186" s="54"/>
      <c r="JT186" s="54"/>
      <c r="JU186" s="54"/>
      <c r="JV186" s="54"/>
      <c r="JW186" s="54"/>
      <c r="JX186" s="54"/>
      <c r="JY186" s="54"/>
      <c r="JZ186" s="54"/>
      <c r="KA186" s="54"/>
      <c r="KB186" s="54"/>
      <c r="KC186" s="54"/>
      <c r="KD186" s="54"/>
      <c r="KE186" s="54"/>
      <c r="KF186" s="54"/>
      <c r="KG186" s="54"/>
      <c r="KH186" s="54"/>
      <c r="KI186" s="54"/>
      <c r="KJ186" s="54"/>
      <c r="KK186" s="54"/>
      <c r="KL186" s="54"/>
      <c r="KM186" s="54"/>
      <c r="KN186" s="54"/>
      <c r="KO186" s="54"/>
      <c r="KP186" s="54"/>
      <c r="KQ186" s="54"/>
      <c r="KR186" s="54"/>
      <c r="KS186" s="54"/>
      <c r="KT186" s="54"/>
      <c r="KU186" s="54"/>
      <c r="KV186" s="54"/>
      <c r="KW186" s="54"/>
      <c r="KX186" s="54"/>
      <c r="KY186" s="54"/>
      <c r="KZ186" s="54"/>
      <c r="LA186" s="54"/>
      <c r="LB186" s="54"/>
      <c r="LC186" s="54"/>
      <c r="LD186" s="54"/>
      <c r="LE186" s="54"/>
      <c r="LF186" s="54"/>
      <c r="LG186" s="54"/>
      <c r="LH186" s="54"/>
      <c r="LI186" s="54"/>
      <c r="LJ186" s="54"/>
      <c r="LK186" s="54"/>
      <c r="LL186" s="54"/>
      <c r="LM186" s="54"/>
      <c r="LN186" s="54"/>
      <c r="LO186" s="54"/>
      <c r="LP186" s="54"/>
      <c r="LQ186" s="54"/>
      <c r="LR186" s="54"/>
      <c r="LS186" s="54"/>
      <c r="LT186" s="54"/>
      <c r="LU186" s="54"/>
      <c r="LV186" s="54"/>
      <c r="LW186" s="54"/>
      <c r="LX186" s="54"/>
      <c r="LY186" s="54"/>
      <c r="LZ186" s="54"/>
      <c r="MA186" s="54"/>
      <c r="MB186" s="54"/>
      <c r="MC186" s="54"/>
      <c r="MD186" s="54"/>
      <c r="ME186" s="54"/>
      <c r="MF186" s="54"/>
      <c r="MG186" s="54"/>
      <c r="MH186" s="54"/>
      <c r="MI186" s="54"/>
      <c r="MJ186" s="54"/>
      <c r="MK186" s="54"/>
      <c r="ML186" s="54"/>
      <c r="MM186" s="54"/>
      <c r="MN186" s="54"/>
      <c r="MO186" s="54"/>
      <c r="MP186" s="54"/>
      <c r="MQ186" s="54"/>
      <c r="MR186" s="54"/>
      <c r="MS186" s="54"/>
      <c r="MT186" s="54"/>
      <c r="MU186" s="54"/>
      <c r="MV186" s="54"/>
      <c r="MW186" s="54"/>
      <c r="MX186" s="54"/>
      <c r="MY186" s="54"/>
      <c r="MZ186" s="54"/>
      <c r="NA186" s="54"/>
      <c r="NB186" s="54"/>
      <c r="NC186" s="54"/>
      <c r="ND186" s="54"/>
      <c r="NE186" s="54"/>
      <c r="NF186" s="54"/>
      <c r="NG186" s="54"/>
      <c r="NH186" s="54"/>
      <c r="NI186" s="54"/>
      <c r="NJ186" s="54"/>
      <c r="NK186" s="54"/>
      <c r="NL186" s="54"/>
      <c r="NM186" s="54"/>
      <c r="NN186" s="54"/>
      <c r="NO186" s="54"/>
      <c r="NP186" s="54"/>
      <c r="NQ186" s="54"/>
      <c r="NR186" s="54"/>
      <c r="NS186" s="54"/>
      <c r="NT186" s="54"/>
      <c r="NU186" s="54"/>
      <c r="NV186" s="54"/>
      <c r="NW186" s="54"/>
      <c r="NX186" s="54"/>
      <c r="NY186" s="54"/>
      <c r="NZ186" s="54"/>
      <c r="OA186" s="54"/>
      <c r="OB186" s="54"/>
      <c r="OC186" s="54"/>
      <c r="OD186" s="54"/>
      <c r="OE186" s="54"/>
      <c r="OF186" s="54"/>
      <c r="OG186" s="54"/>
      <c r="OH186" s="54"/>
      <c r="OI186" s="54"/>
      <c r="OJ186" s="54"/>
      <c r="OK186" s="54"/>
      <c r="OL186" s="54"/>
      <c r="OM186" s="54"/>
      <c r="ON186" s="54"/>
      <c r="OO186" s="54"/>
      <c r="OP186" s="54"/>
      <c r="OQ186" s="54"/>
      <c r="OR186" s="54"/>
      <c r="OS186" s="54"/>
      <c r="OT186" s="54"/>
      <c r="OU186" s="54"/>
      <c r="OV186" s="54"/>
      <c r="OW186" s="54"/>
      <c r="OX186" s="54"/>
      <c r="OY186" s="54"/>
      <c r="OZ186" s="54"/>
      <c r="PA186" s="54"/>
      <c r="PB186" s="54"/>
      <c r="PC186" s="54"/>
      <c r="PD186" s="54"/>
      <c r="PE186" s="54"/>
      <c r="PF186" s="54"/>
      <c r="PG186" s="54"/>
      <c r="PH186" s="54"/>
      <c r="PI186" s="54"/>
      <c r="PJ186" s="54"/>
      <c r="PK186" s="54"/>
      <c r="PL186" s="54"/>
      <c r="PM186" s="54"/>
      <c r="PN186" s="54"/>
      <c r="PO186" s="54"/>
      <c r="PP186" s="54"/>
      <c r="PQ186" s="54"/>
      <c r="PR186" s="54"/>
      <c r="PS186" s="54"/>
      <c r="PT186" s="54"/>
      <c r="PU186" s="54"/>
      <c r="PV186" s="54"/>
      <c r="PW186" s="54"/>
      <c r="PX186" s="54"/>
      <c r="PY186" s="54"/>
      <c r="PZ186" s="54"/>
      <c r="QA186" s="54"/>
      <c r="QB186" s="54"/>
      <c r="QC186" s="54"/>
      <c r="QD186" s="54"/>
      <c r="QE186" s="54"/>
      <c r="QF186" s="54"/>
      <c r="QG186" s="54"/>
      <c r="QH186" s="54"/>
      <c r="QI186" s="54"/>
      <c r="QJ186" s="54"/>
      <c r="QK186" s="54"/>
      <c r="QL186" s="54"/>
      <c r="QM186" s="54"/>
      <c r="QN186" s="54"/>
      <c r="QO186" s="54"/>
      <c r="QP186" s="54"/>
      <c r="QQ186" s="54"/>
      <c r="QR186" s="54"/>
      <c r="QS186" s="54"/>
      <c r="QT186" s="54"/>
      <c r="QU186" s="54"/>
    </row>
    <row r="187" spans="2:463" outlineLevel="1">
      <c r="B187" s="1" t="s">
        <v>487</v>
      </c>
      <c r="H187" s="4"/>
    </row>
    <row r="188" spans="2:463" outlineLevel="1">
      <c r="B188" s="1"/>
      <c r="C188" s="75" t="s">
        <v>488</v>
      </c>
      <c r="E188" s="50" t="s">
        <v>95</v>
      </c>
      <c r="H188" s="4"/>
      <c r="I188" s="45">
        <v>0</v>
      </c>
      <c r="J188" s="45">
        <f t="shared" ref="J188:AV188" si="774">I192</f>
        <v>0</v>
      </c>
      <c r="K188" s="45">
        <f t="shared" si="774"/>
        <v>0</v>
      </c>
      <c r="L188" s="45">
        <f t="shared" si="774"/>
        <v>0</v>
      </c>
      <c r="M188" s="45">
        <f t="shared" si="774"/>
        <v>0</v>
      </c>
      <c r="N188" s="45">
        <f t="shared" si="774"/>
        <v>0</v>
      </c>
      <c r="O188" s="45">
        <f t="shared" si="774"/>
        <v>0</v>
      </c>
      <c r="P188" s="45">
        <f t="shared" si="774"/>
        <v>0</v>
      </c>
      <c r="Q188" s="45">
        <f t="shared" si="774"/>
        <v>0</v>
      </c>
      <c r="R188" s="45">
        <f t="shared" si="774"/>
        <v>0</v>
      </c>
      <c r="S188" s="45">
        <f t="shared" si="774"/>
        <v>0</v>
      </c>
      <c r="T188" s="45">
        <f t="shared" si="774"/>
        <v>0</v>
      </c>
      <c r="U188" s="45">
        <f t="shared" si="774"/>
        <v>0</v>
      </c>
      <c r="V188" s="45">
        <f t="shared" si="774"/>
        <v>0</v>
      </c>
      <c r="W188" s="45">
        <f t="shared" si="774"/>
        <v>0</v>
      </c>
      <c r="X188" s="45">
        <f t="shared" si="774"/>
        <v>0</v>
      </c>
      <c r="Y188" s="45">
        <f t="shared" si="774"/>
        <v>0</v>
      </c>
      <c r="Z188" s="45">
        <f t="shared" si="774"/>
        <v>0</v>
      </c>
      <c r="AA188" s="45">
        <f t="shared" si="774"/>
        <v>0</v>
      </c>
      <c r="AB188" s="45">
        <f t="shared" si="774"/>
        <v>0</v>
      </c>
      <c r="AC188" s="45">
        <f t="shared" si="774"/>
        <v>0</v>
      </c>
      <c r="AD188" s="45">
        <f t="shared" si="774"/>
        <v>0</v>
      </c>
      <c r="AE188" s="45">
        <f t="shared" si="774"/>
        <v>0</v>
      </c>
      <c r="AF188" s="45">
        <f t="shared" si="774"/>
        <v>0</v>
      </c>
      <c r="AG188" s="45">
        <f t="shared" si="774"/>
        <v>0</v>
      </c>
      <c r="AH188" s="45">
        <f t="shared" si="774"/>
        <v>0</v>
      </c>
      <c r="AI188" s="45">
        <f t="shared" si="774"/>
        <v>0</v>
      </c>
      <c r="AJ188" s="45">
        <f t="shared" si="774"/>
        <v>0</v>
      </c>
      <c r="AK188" s="45">
        <f t="shared" si="774"/>
        <v>0</v>
      </c>
      <c r="AL188" s="45">
        <f t="shared" si="774"/>
        <v>0</v>
      </c>
      <c r="AM188" s="45">
        <f t="shared" si="774"/>
        <v>0</v>
      </c>
      <c r="AN188" s="45">
        <f t="shared" si="774"/>
        <v>0</v>
      </c>
      <c r="AO188" s="45">
        <f t="shared" si="774"/>
        <v>0</v>
      </c>
      <c r="AP188" s="45">
        <f t="shared" si="774"/>
        <v>0</v>
      </c>
      <c r="AQ188" s="45">
        <f t="shared" si="774"/>
        <v>0</v>
      </c>
      <c r="AR188" s="45">
        <f t="shared" si="774"/>
        <v>0</v>
      </c>
      <c r="AS188" s="45">
        <f t="shared" si="774"/>
        <v>0</v>
      </c>
      <c r="AT188" s="45">
        <f t="shared" si="774"/>
        <v>0</v>
      </c>
      <c r="AU188" s="45">
        <f t="shared" si="774"/>
        <v>0</v>
      </c>
      <c r="AV188" s="45">
        <f t="shared" si="774"/>
        <v>0</v>
      </c>
      <c r="AW188" s="45">
        <f t="shared" ref="AW188:DH188" si="775">AV192</f>
        <v>0</v>
      </c>
      <c r="AX188" s="45">
        <f t="shared" si="775"/>
        <v>0</v>
      </c>
      <c r="AY188" s="45">
        <f t="shared" si="775"/>
        <v>0</v>
      </c>
      <c r="AZ188" s="45">
        <f t="shared" si="775"/>
        <v>0</v>
      </c>
      <c r="BA188" s="45">
        <f t="shared" si="775"/>
        <v>0</v>
      </c>
      <c r="BB188" s="45">
        <f t="shared" si="775"/>
        <v>0</v>
      </c>
      <c r="BC188" s="45">
        <f t="shared" si="775"/>
        <v>0</v>
      </c>
      <c r="BD188" s="45">
        <f t="shared" si="775"/>
        <v>0</v>
      </c>
      <c r="BE188" s="45">
        <f t="shared" si="775"/>
        <v>0</v>
      </c>
      <c r="BF188" s="45">
        <f t="shared" si="775"/>
        <v>0</v>
      </c>
      <c r="BG188" s="45">
        <f t="shared" si="775"/>
        <v>0</v>
      </c>
      <c r="BH188" s="45">
        <f t="shared" si="775"/>
        <v>0</v>
      </c>
      <c r="BI188" s="45">
        <f t="shared" si="775"/>
        <v>0</v>
      </c>
      <c r="BJ188" s="45">
        <f t="shared" si="775"/>
        <v>0</v>
      </c>
      <c r="BK188" s="45">
        <f t="shared" si="775"/>
        <v>0</v>
      </c>
      <c r="BL188" s="45">
        <f t="shared" si="775"/>
        <v>0</v>
      </c>
      <c r="BM188" s="45">
        <f t="shared" si="775"/>
        <v>0</v>
      </c>
      <c r="BN188" s="45">
        <f t="shared" si="775"/>
        <v>0</v>
      </c>
      <c r="BO188" s="45">
        <f t="shared" si="775"/>
        <v>0</v>
      </c>
      <c r="BP188" s="45">
        <f t="shared" si="775"/>
        <v>0</v>
      </c>
      <c r="BQ188" s="45">
        <f t="shared" si="775"/>
        <v>0</v>
      </c>
      <c r="BR188" s="45">
        <f t="shared" si="775"/>
        <v>0</v>
      </c>
      <c r="BS188" s="45">
        <f t="shared" si="775"/>
        <v>0</v>
      </c>
      <c r="BT188" s="45">
        <f t="shared" si="775"/>
        <v>0</v>
      </c>
      <c r="BU188" s="45">
        <f t="shared" si="775"/>
        <v>0</v>
      </c>
      <c r="BV188" s="45">
        <f t="shared" si="775"/>
        <v>0</v>
      </c>
      <c r="BW188" s="45">
        <f t="shared" si="775"/>
        <v>0</v>
      </c>
      <c r="BX188" s="45">
        <f t="shared" si="775"/>
        <v>0</v>
      </c>
      <c r="BY188" s="45">
        <f t="shared" si="775"/>
        <v>0</v>
      </c>
      <c r="BZ188" s="45">
        <f t="shared" si="775"/>
        <v>0</v>
      </c>
      <c r="CA188" s="45">
        <f t="shared" si="775"/>
        <v>0</v>
      </c>
      <c r="CB188" s="45">
        <f t="shared" si="775"/>
        <v>0</v>
      </c>
      <c r="CC188" s="45">
        <f t="shared" si="775"/>
        <v>0</v>
      </c>
      <c r="CD188" s="45">
        <f t="shared" si="775"/>
        <v>0</v>
      </c>
      <c r="CE188" s="45">
        <f t="shared" si="775"/>
        <v>0</v>
      </c>
      <c r="CF188" s="45">
        <f t="shared" si="775"/>
        <v>0</v>
      </c>
      <c r="CG188" s="45">
        <f t="shared" si="775"/>
        <v>0</v>
      </c>
      <c r="CH188" s="45">
        <f t="shared" si="775"/>
        <v>0</v>
      </c>
      <c r="CI188" s="45">
        <f t="shared" si="775"/>
        <v>0</v>
      </c>
      <c r="CJ188" s="45">
        <f t="shared" si="775"/>
        <v>0</v>
      </c>
      <c r="CK188" s="45">
        <f t="shared" si="775"/>
        <v>0</v>
      </c>
      <c r="CL188" s="45">
        <f t="shared" si="775"/>
        <v>0</v>
      </c>
      <c r="CM188" s="45">
        <f t="shared" si="775"/>
        <v>0</v>
      </c>
      <c r="CN188" s="45">
        <f t="shared" si="775"/>
        <v>0</v>
      </c>
      <c r="CO188" s="45">
        <f t="shared" si="775"/>
        <v>0</v>
      </c>
      <c r="CP188" s="45">
        <f t="shared" si="775"/>
        <v>0</v>
      </c>
      <c r="CQ188" s="45">
        <f t="shared" si="775"/>
        <v>0</v>
      </c>
      <c r="CR188" s="45">
        <f t="shared" si="775"/>
        <v>0</v>
      </c>
      <c r="CS188" s="45">
        <f t="shared" si="775"/>
        <v>0</v>
      </c>
      <c r="CT188" s="45">
        <f t="shared" si="775"/>
        <v>0</v>
      </c>
      <c r="CU188" s="45">
        <f t="shared" si="775"/>
        <v>0</v>
      </c>
      <c r="CV188" s="45">
        <f t="shared" si="775"/>
        <v>0</v>
      </c>
      <c r="CW188" s="45">
        <f t="shared" si="775"/>
        <v>0</v>
      </c>
      <c r="CX188" s="45">
        <f t="shared" si="775"/>
        <v>0</v>
      </c>
      <c r="CY188" s="45">
        <f t="shared" si="775"/>
        <v>0</v>
      </c>
      <c r="CZ188" s="45">
        <f t="shared" si="775"/>
        <v>0</v>
      </c>
      <c r="DA188" s="45">
        <f t="shared" si="775"/>
        <v>0</v>
      </c>
      <c r="DB188" s="45">
        <f t="shared" si="775"/>
        <v>0</v>
      </c>
      <c r="DC188" s="45">
        <f t="shared" si="775"/>
        <v>0</v>
      </c>
      <c r="DD188" s="45">
        <f t="shared" si="775"/>
        <v>0</v>
      </c>
      <c r="DE188" s="45">
        <f t="shared" si="775"/>
        <v>0</v>
      </c>
      <c r="DF188" s="45">
        <f t="shared" si="775"/>
        <v>0</v>
      </c>
      <c r="DG188" s="45">
        <f t="shared" si="775"/>
        <v>0</v>
      </c>
      <c r="DH188" s="45">
        <f t="shared" si="775"/>
        <v>0</v>
      </c>
      <c r="DI188" s="45">
        <f t="shared" ref="DI188:FT188" si="776">DH192</f>
        <v>0</v>
      </c>
      <c r="DJ188" s="45">
        <f t="shared" si="776"/>
        <v>0</v>
      </c>
      <c r="DK188" s="45">
        <f t="shared" si="776"/>
        <v>0</v>
      </c>
      <c r="DL188" s="45">
        <f t="shared" si="776"/>
        <v>0</v>
      </c>
      <c r="DM188" s="45">
        <f t="shared" si="776"/>
        <v>0</v>
      </c>
      <c r="DN188" s="45">
        <f t="shared" si="776"/>
        <v>0</v>
      </c>
      <c r="DO188" s="45">
        <f t="shared" si="776"/>
        <v>0</v>
      </c>
      <c r="DP188" s="45">
        <f t="shared" si="776"/>
        <v>0</v>
      </c>
      <c r="DQ188" s="45">
        <f t="shared" si="776"/>
        <v>0</v>
      </c>
      <c r="DR188" s="45">
        <f t="shared" si="776"/>
        <v>0</v>
      </c>
      <c r="DS188" s="45">
        <f t="shared" si="776"/>
        <v>0</v>
      </c>
      <c r="DT188" s="45">
        <f t="shared" si="776"/>
        <v>0</v>
      </c>
      <c r="DU188" s="45">
        <f t="shared" si="776"/>
        <v>0</v>
      </c>
      <c r="DV188" s="45">
        <f t="shared" si="776"/>
        <v>0</v>
      </c>
      <c r="DW188" s="45">
        <f t="shared" si="776"/>
        <v>0</v>
      </c>
      <c r="DX188" s="45">
        <f t="shared" si="776"/>
        <v>0</v>
      </c>
      <c r="DY188" s="45">
        <f t="shared" si="776"/>
        <v>0</v>
      </c>
      <c r="DZ188" s="45">
        <f t="shared" si="776"/>
        <v>0</v>
      </c>
      <c r="EA188" s="45">
        <f t="shared" si="776"/>
        <v>0</v>
      </c>
      <c r="EB188" s="45">
        <f t="shared" si="776"/>
        <v>0</v>
      </c>
      <c r="EC188" s="45">
        <f t="shared" si="776"/>
        <v>0</v>
      </c>
      <c r="ED188" s="45">
        <f t="shared" si="776"/>
        <v>0</v>
      </c>
      <c r="EE188" s="45">
        <f t="shared" si="776"/>
        <v>0</v>
      </c>
      <c r="EF188" s="45">
        <f t="shared" si="776"/>
        <v>0</v>
      </c>
      <c r="EG188" s="45">
        <f t="shared" si="776"/>
        <v>0</v>
      </c>
      <c r="EH188" s="45">
        <f t="shared" si="776"/>
        <v>0</v>
      </c>
      <c r="EI188" s="45">
        <f t="shared" si="776"/>
        <v>0</v>
      </c>
      <c r="EJ188" s="45">
        <f t="shared" si="776"/>
        <v>0</v>
      </c>
      <c r="EK188" s="45">
        <f t="shared" si="776"/>
        <v>0</v>
      </c>
      <c r="EL188" s="45">
        <f t="shared" si="776"/>
        <v>0</v>
      </c>
      <c r="EM188" s="45">
        <f t="shared" si="776"/>
        <v>0</v>
      </c>
      <c r="EN188" s="45">
        <f t="shared" si="776"/>
        <v>0</v>
      </c>
      <c r="EO188" s="45">
        <f t="shared" si="776"/>
        <v>0</v>
      </c>
      <c r="EP188" s="45">
        <f t="shared" si="776"/>
        <v>0</v>
      </c>
      <c r="EQ188" s="45">
        <f t="shared" si="776"/>
        <v>0</v>
      </c>
      <c r="ER188" s="45">
        <f t="shared" si="776"/>
        <v>0</v>
      </c>
      <c r="ES188" s="45">
        <f t="shared" si="776"/>
        <v>0</v>
      </c>
      <c r="ET188" s="45">
        <f t="shared" si="776"/>
        <v>0</v>
      </c>
      <c r="EU188" s="45">
        <f t="shared" si="776"/>
        <v>0</v>
      </c>
      <c r="EV188" s="45">
        <f t="shared" si="776"/>
        <v>0</v>
      </c>
      <c r="EW188" s="45">
        <f t="shared" si="776"/>
        <v>0</v>
      </c>
      <c r="EX188" s="45">
        <f t="shared" si="776"/>
        <v>0</v>
      </c>
      <c r="EY188" s="45">
        <f t="shared" si="776"/>
        <v>0</v>
      </c>
      <c r="EZ188" s="45">
        <f t="shared" si="776"/>
        <v>0</v>
      </c>
      <c r="FA188" s="45">
        <f t="shared" si="776"/>
        <v>0</v>
      </c>
      <c r="FB188" s="45">
        <f t="shared" si="776"/>
        <v>0</v>
      </c>
      <c r="FC188" s="45">
        <f t="shared" si="776"/>
        <v>0</v>
      </c>
      <c r="FD188" s="45">
        <f t="shared" si="776"/>
        <v>0</v>
      </c>
      <c r="FE188" s="45">
        <f t="shared" si="776"/>
        <v>0</v>
      </c>
      <c r="FF188" s="45">
        <f t="shared" si="776"/>
        <v>0</v>
      </c>
      <c r="FG188" s="45">
        <f t="shared" si="776"/>
        <v>0</v>
      </c>
      <c r="FH188" s="45">
        <f t="shared" si="776"/>
        <v>0</v>
      </c>
      <c r="FI188" s="45">
        <f t="shared" si="776"/>
        <v>0</v>
      </c>
      <c r="FJ188" s="45">
        <f t="shared" si="776"/>
        <v>0</v>
      </c>
      <c r="FK188" s="45">
        <f t="shared" si="776"/>
        <v>0</v>
      </c>
      <c r="FL188" s="45">
        <f t="shared" si="776"/>
        <v>0</v>
      </c>
      <c r="FM188" s="45">
        <f t="shared" si="776"/>
        <v>0</v>
      </c>
      <c r="FN188" s="45">
        <f t="shared" si="776"/>
        <v>0</v>
      </c>
      <c r="FO188" s="45">
        <f t="shared" si="776"/>
        <v>0</v>
      </c>
      <c r="FP188" s="45">
        <f t="shared" si="776"/>
        <v>0</v>
      </c>
      <c r="FQ188" s="45">
        <f t="shared" si="776"/>
        <v>0</v>
      </c>
      <c r="FR188" s="45">
        <f t="shared" si="776"/>
        <v>0</v>
      </c>
      <c r="FS188" s="45">
        <f t="shared" si="776"/>
        <v>0</v>
      </c>
      <c r="FT188" s="45">
        <f t="shared" si="776"/>
        <v>0</v>
      </c>
      <c r="FU188" s="45">
        <f t="shared" ref="FU188:IF188" si="777">FT192</f>
        <v>0</v>
      </c>
      <c r="FV188" s="45">
        <f t="shared" si="777"/>
        <v>0</v>
      </c>
      <c r="FW188" s="45">
        <f t="shared" si="777"/>
        <v>0</v>
      </c>
      <c r="FX188" s="45">
        <f t="shared" si="777"/>
        <v>0</v>
      </c>
      <c r="FY188" s="45">
        <f t="shared" si="777"/>
        <v>0</v>
      </c>
      <c r="FZ188" s="45">
        <f t="shared" si="777"/>
        <v>0</v>
      </c>
      <c r="GA188" s="45">
        <f t="shared" si="777"/>
        <v>0</v>
      </c>
      <c r="GB188" s="45">
        <f t="shared" si="777"/>
        <v>0</v>
      </c>
      <c r="GC188" s="45">
        <f t="shared" si="777"/>
        <v>0</v>
      </c>
      <c r="GD188" s="45">
        <f t="shared" si="777"/>
        <v>0</v>
      </c>
      <c r="GE188" s="45">
        <f t="shared" si="777"/>
        <v>0</v>
      </c>
      <c r="GF188" s="45">
        <f t="shared" si="777"/>
        <v>0</v>
      </c>
      <c r="GG188" s="45">
        <f t="shared" si="777"/>
        <v>0</v>
      </c>
      <c r="GH188" s="45">
        <f t="shared" si="777"/>
        <v>0</v>
      </c>
      <c r="GI188" s="45">
        <f t="shared" si="777"/>
        <v>0</v>
      </c>
      <c r="GJ188" s="45">
        <f t="shared" si="777"/>
        <v>0</v>
      </c>
      <c r="GK188" s="45">
        <f t="shared" si="777"/>
        <v>0</v>
      </c>
      <c r="GL188" s="45">
        <f t="shared" si="777"/>
        <v>0</v>
      </c>
      <c r="GM188" s="45">
        <f t="shared" si="777"/>
        <v>0</v>
      </c>
      <c r="GN188" s="45">
        <f t="shared" si="777"/>
        <v>0</v>
      </c>
      <c r="GO188" s="45">
        <f t="shared" si="777"/>
        <v>0</v>
      </c>
      <c r="GP188" s="45">
        <f t="shared" si="777"/>
        <v>0</v>
      </c>
      <c r="GQ188" s="45">
        <f t="shared" si="777"/>
        <v>0</v>
      </c>
      <c r="GR188" s="45">
        <f t="shared" si="777"/>
        <v>0</v>
      </c>
      <c r="GS188" s="45">
        <f t="shared" si="777"/>
        <v>0</v>
      </c>
      <c r="GT188" s="45">
        <f t="shared" si="777"/>
        <v>0</v>
      </c>
      <c r="GU188" s="45">
        <f t="shared" si="777"/>
        <v>0</v>
      </c>
      <c r="GV188" s="45">
        <f t="shared" si="777"/>
        <v>0</v>
      </c>
      <c r="GW188" s="45">
        <f t="shared" si="777"/>
        <v>0</v>
      </c>
      <c r="GX188" s="45">
        <f t="shared" si="777"/>
        <v>0</v>
      </c>
      <c r="GY188" s="45">
        <f t="shared" si="777"/>
        <v>0</v>
      </c>
      <c r="GZ188" s="45">
        <f t="shared" si="777"/>
        <v>0</v>
      </c>
      <c r="HA188" s="45">
        <f t="shared" si="777"/>
        <v>0</v>
      </c>
      <c r="HB188" s="45">
        <f t="shared" si="777"/>
        <v>0</v>
      </c>
      <c r="HC188" s="45">
        <f t="shared" si="777"/>
        <v>0</v>
      </c>
      <c r="HD188" s="45">
        <f t="shared" si="777"/>
        <v>0</v>
      </c>
      <c r="HE188" s="45">
        <f t="shared" si="777"/>
        <v>0</v>
      </c>
      <c r="HF188" s="45">
        <f t="shared" si="777"/>
        <v>0</v>
      </c>
      <c r="HG188" s="45">
        <f t="shared" si="777"/>
        <v>0</v>
      </c>
      <c r="HH188" s="45">
        <f t="shared" si="777"/>
        <v>0</v>
      </c>
      <c r="HI188" s="45">
        <f t="shared" si="777"/>
        <v>0</v>
      </c>
      <c r="HJ188" s="45">
        <f t="shared" si="777"/>
        <v>0</v>
      </c>
      <c r="HK188" s="45">
        <f t="shared" si="777"/>
        <v>0</v>
      </c>
      <c r="HL188" s="45">
        <f t="shared" si="777"/>
        <v>0</v>
      </c>
      <c r="HM188" s="45">
        <f t="shared" si="777"/>
        <v>0</v>
      </c>
      <c r="HN188" s="45">
        <f t="shared" si="777"/>
        <v>0</v>
      </c>
      <c r="HO188" s="45">
        <f t="shared" si="777"/>
        <v>0</v>
      </c>
      <c r="HP188" s="45">
        <f t="shared" si="777"/>
        <v>0</v>
      </c>
      <c r="HQ188" s="45">
        <f t="shared" si="777"/>
        <v>0</v>
      </c>
      <c r="HR188" s="45">
        <f t="shared" si="777"/>
        <v>0</v>
      </c>
      <c r="HS188" s="45">
        <f t="shared" si="777"/>
        <v>0</v>
      </c>
      <c r="HT188" s="45">
        <f t="shared" si="777"/>
        <v>0</v>
      </c>
      <c r="HU188" s="45">
        <f t="shared" si="777"/>
        <v>0</v>
      </c>
      <c r="HV188" s="45">
        <f t="shared" si="777"/>
        <v>0</v>
      </c>
      <c r="HW188" s="45">
        <f t="shared" si="777"/>
        <v>0</v>
      </c>
      <c r="HX188" s="45">
        <f t="shared" si="777"/>
        <v>0</v>
      </c>
      <c r="HY188" s="45">
        <f t="shared" si="777"/>
        <v>0</v>
      </c>
      <c r="HZ188" s="45">
        <f t="shared" si="777"/>
        <v>0</v>
      </c>
      <c r="IA188" s="45">
        <f t="shared" si="777"/>
        <v>0</v>
      </c>
      <c r="IB188" s="45">
        <f t="shared" si="777"/>
        <v>0</v>
      </c>
      <c r="IC188" s="45">
        <f t="shared" si="777"/>
        <v>0</v>
      </c>
      <c r="ID188" s="45">
        <f t="shared" si="777"/>
        <v>0</v>
      </c>
      <c r="IE188" s="45">
        <f t="shared" si="777"/>
        <v>0</v>
      </c>
      <c r="IF188" s="45">
        <f t="shared" si="777"/>
        <v>0</v>
      </c>
      <c r="IG188" s="45">
        <f t="shared" ref="IG188:KP188" si="778">IF192</f>
        <v>0</v>
      </c>
      <c r="IH188" s="45">
        <f t="shared" si="778"/>
        <v>0</v>
      </c>
      <c r="II188" s="45">
        <f t="shared" si="778"/>
        <v>0</v>
      </c>
      <c r="IJ188" s="45">
        <f t="shared" si="778"/>
        <v>0</v>
      </c>
      <c r="IK188" s="45">
        <f t="shared" si="778"/>
        <v>0</v>
      </c>
      <c r="IL188" s="45">
        <f t="shared" si="778"/>
        <v>0</v>
      </c>
      <c r="IM188" s="45">
        <f t="shared" si="778"/>
        <v>0</v>
      </c>
      <c r="IN188" s="45">
        <f t="shared" si="778"/>
        <v>0</v>
      </c>
      <c r="IO188" s="45">
        <f t="shared" si="778"/>
        <v>0</v>
      </c>
      <c r="IP188" s="45">
        <f t="shared" si="778"/>
        <v>0</v>
      </c>
      <c r="IQ188" s="45">
        <f t="shared" si="778"/>
        <v>0</v>
      </c>
      <c r="IR188" s="45">
        <f t="shared" si="778"/>
        <v>0</v>
      </c>
      <c r="IS188" s="45">
        <f t="shared" si="778"/>
        <v>0</v>
      </c>
      <c r="IT188" s="45">
        <f t="shared" si="778"/>
        <v>0</v>
      </c>
      <c r="IU188" s="45">
        <f t="shared" si="778"/>
        <v>0</v>
      </c>
      <c r="IV188" s="45">
        <f t="shared" si="778"/>
        <v>0</v>
      </c>
      <c r="IW188" s="45">
        <f t="shared" si="778"/>
        <v>0</v>
      </c>
      <c r="IX188" s="45">
        <f t="shared" si="778"/>
        <v>0</v>
      </c>
      <c r="IY188" s="45">
        <f t="shared" si="778"/>
        <v>0</v>
      </c>
      <c r="IZ188" s="45">
        <f t="shared" si="778"/>
        <v>0</v>
      </c>
      <c r="JA188" s="45">
        <f t="shared" si="778"/>
        <v>0</v>
      </c>
      <c r="JB188" s="45">
        <f t="shared" si="778"/>
        <v>0</v>
      </c>
      <c r="JC188" s="45">
        <f t="shared" si="778"/>
        <v>0</v>
      </c>
      <c r="JD188" s="45">
        <f t="shared" si="778"/>
        <v>0</v>
      </c>
      <c r="JE188" s="45">
        <f t="shared" si="778"/>
        <v>0</v>
      </c>
      <c r="JF188" s="45">
        <f t="shared" si="778"/>
        <v>0</v>
      </c>
      <c r="JG188" s="45">
        <f t="shared" si="778"/>
        <v>0</v>
      </c>
      <c r="JH188" s="45">
        <f t="shared" si="778"/>
        <v>0</v>
      </c>
      <c r="JI188" s="45">
        <f t="shared" si="778"/>
        <v>0</v>
      </c>
      <c r="JJ188" s="45">
        <f t="shared" si="778"/>
        <v>0</v>
      </c>
      <c r="JK188" s="45">
        <f t="shared" si="778"/>
        <v>0</v>
      </c>
      <c r="JL188" s="45">
        <f t="shared" si="778"/>
        <v>0</v>
      </c>
      <c r="JM188" s="45">
        <f t="shared" si="778"/>
        <v>0</v>
      </c>
      <c r="JN188" s="45">
        <f t="shared" si="778"/>
        <v>0</v>
      </c>
      <c r="JO188" s="45">
        <f t="shared" si="778"/>
        <v>0</v>
      </c>
      <c r="JP188" s="45">
        <f t="shared" si="778"/>
        <v>0</v>
      </c>
      <c r="JQ188" s="45">
        <f t="shared" si="778"/>
        <v>0</v>
      </c>
      <c r="JR188" s="45">
        <f t="shared" si="778"/>
        <v>0</v>
      </c>
      <c r="JS188" s="45">
        <f t="shared" si="778"/>
        <v>0</v>
      </c>
      <c r="JT188" s="45">
        <f t="shared" si="778"/>
        <v>0</v>
      </c>
      <c r="JU188" s="45">
        <f t="shared" si="778"/>
        <v>0</v>
      </c>
      <c r="JV188" s="45">
        <f t="shared" si="778"/>
        <v>0</v>
      </c>
      <c r="JW188" s="45">
        <f t="shared" si="778"/>
        <v>0</v>
      </c>
      <c r="JX188" s="45">
        <f t="shared" si="778"/>
        <v>0</v>
      </c>
      <c r="JY188" s="45">
        <f t="shared" si="778"/>
        <v>0</v>
      </c>
      <c r="JZ188" s="45">
        <f t="shared" si="778"/>
        <v>0</v>
      </c>
      <c r="KA188" s="45">
        <f t="shared" si="778"/>
        <v>0</v>
      </c>
      <c r="KB188" s="45">
        <f t="shared" si="778"/>
        <v>0</v>
      </c>
      <c r="KC188" s="45">
        <f t="shared" si="778"/>
        <v>0</v>
      </c>
      <c r="KD188" s="45">
        <f t="shared" si="778"/>
        <v>0</v>
      </c>
      <c r="KE188" s="45">
        <f t="shared" si="778"/>
        <v>0</v>
      </c>
      <c r="KF188" s="45">
        <f t="shared" si="778"/>
        <v>0</v>
      </c>
      <c r="KG188" s="45">
        <f t="shared" si="778"/>
        <v>0</v>
      </c>
      <c r="KH188" s="45">
        <f t="shared" si="778"/>
        <v>0</v>
      </c>
      <c r="KI188" s="45">
        <f t="shared" si="778"/>
        <v>0</v>
      </c>
      <c r="KJ188" s="45">
        <f t="shared" si="778"/>
        <v>0</v>
      </c>
      <c r="KK188" s="45">
        <f t="shared" si="778"/>
        <v>0</v>
      </c>
      <c r="KL188" s="45">
        <f t="shared" si="778"/>
        <v>0</v>
      </c>
      <c r="KM188" s="45">
        <f t="shared" si="778"/>
        <v>0</v>
      </c>
      <c r="KN188" s="45">
        <f t="shared" si="778"/>
        <v>0</v>
      </c>
      <c r="KO188" s="45">
        <f t="shared" si="778"/>
        <v>0</v>
      </c>
      <c r="KP188" s="45">
        <f t="shared" si="778"/>
        <v>0</v>
      </c>
      <c r="KQ188" s="45">
        <f t="shared" ref="KQ188:LT188" si="779">KP192</f>
        <v>0</v>
      </c>
      <c r="KR188" s="45">
        <f t="shared" si="779"/>
        <v>0</v>
      </c>
      <c r="KS188" s="45">
        <f t="shared" si="779"/>
        <v>0</v>
      </c>
      <c r="KT188" s="45">
        <f t="shared" si="779"/>
        <v>0</v>
      </c>
      <c r="KU188" s="45">
        <f t="shared" si="779"/>
        <v>0</v>
      </c>
      <c r="KV188" s="45">
        <f t="shared" si="779"/>
        <v>0</v>
      </c>
      <c r="KW188" s="45">
        <f t="shared" si="779"/>
        <v>0</v>
      </c>
      <c r="KX188" s="45">
        <f t="shared" si="779"/>
        <v>0</v>
      </c>
      <c r="KY188" s="45">
        <f t="shared" si="779"/>
        <v>0</v>
      </c>
      <c r="KZ188" s="45">
        <f t="shared" si="779"/>
        <v>0</v>
      </c>
      <c r="LA188" s="45">
        <f t="shared" si="779"/>
        <v>0</v>
      </c>
      <c r="LB188" s="45">
        <f t="shared" si="779"/>
        <v>0</v>
      </c>
      <c r="LC188" s="45">
        <f t="shared" si="779"/>
        <v>0</v>
      </c>
      <c r="LD188" s="45">
        <f t="shared" si="779"/>
        <v>0</v>
      </c>
      <c r="LE188" s="45">
        <f t="shared" si="779"/>
        <v>0</v>
      </c>
      <c r="LF188" s="45">
        <f t="shared" si="779"/>
        <v>0</v>
      </c>
      <c r="LG188" s="45">
        <f t="shared" si="779"/>
        <v>0</v>
      </c>
      <c r="LH188" s="45">
        <f t="shared" si="779"/>
        <v>0</v>
      </c>
      <c r="LI188" s="45">
        <f t="shared" si="779"/>
        <v>0</v>
      </c>
      <c r="LJ188" s="45">
        <f t="shared" si="779"/>
        <v>0</v>
      </c>
      <c r="LK188" s="45">
        <f t="shared" si="779"/>
        <v>0</v>
      </c>
      <c r="LL188" s="45">
        <f t="shared" si="779"/>
        <v>0</v>
      </c>
      <c r="LM188" s="45">
        <f t="shared" si="779"/>
        <v>0</v>
      </c>
      <c r="LN188" s="45">
        <f t="shared" si="779"/>
        <v>0</v>
      </c>
      <c r="LO188" s="45">
        <f t="shared" si="779"/>
        <v>0</v>
      </c>
      <c r="LP188" s="45">
        <f t="shared" si="779"/>
        <v>0</v>
      </c>
      <c r="LQ188" s="45">
        <f t="shared" si="779"/>
        <v>0</v>
      </c>
      <c r="LR188" s="45">
        <f t="shared" si="779"/>
        <v>0</v>
      </c>
      <c r="LS188" s="45">
        <f t="shared" si="779"/>
        <v>0</v>
      </c>
      <c r="LT188" s="45">
        <f t="shared" si="779"/>
        <v>0</v>
      </c>
      <c r="LU188" s="45"/>
      <c r="LV188" s="45"/>
      <c r="LW188" s="45"/>
      <c r="LX188" s="45"/>
      <c r="LY188" s="45"/>
      <c r="LZ188" s="45"/>
      <c r="MA188" s="45"/>
      <c r="MB188" s="45"/>
      <c r="MC188" s="45"/>
      <c r="MD188" s="45"/>
      <c r="ME188" s="45"/>
      <c r="MF188" s="45"/>
      <c r="MG188" s="45"/>
      <c r="MH188" s="45"/>
      <c r="MI188" s="45"/>
      <c r="MJ188" s="45"/>
      <c r="MK188" s="45"/>
      <c r="ML188" s="45"/>
      <c r="MM188" s="45"/>
      <c r="MN188" s="45"/>
      <c r="MO188" s="45"/>
      <c r="MP188" s="45"/>
      <c r="MQ188" s="45"/>
      <c r="MR188" s="45"/>
      <c r="MS188" s="45"/>
      <c r="MT188" s="45"/>
      <c r="MU188" s="45"/>
      <c r="MV188" s="45"/>
      <c r="MW188" s="45"/>
      <c r="MX188" s="45"/>
      <c r="MY188" s="45"/>
      <c r="MZ188" s="45"/>
      <c r="NA188" s="45"/>
      <c r="NB188" s="45"/>
      <c r="NC188" s="45"/>
      <c r="ND188" s="45"/>
      <c r="NE188" s="45"/>
      <c r="NF188" s="45"/>
      <c r="NG188" s="45"/>
      <c r="NH188" s="45"/>
      <c r="NI188" s="45"/>
      <c r="NJ188" s="45"/>
      <c r="NK188" s="45"/>
      <c r="NL188" s="45"/>
      <c r="NM188" s="45"/>
      <c r="NN188" s="45"/>
      <c r="NO188" s="45"/>
      <c r="NP188" s="45"/>
      <c r="NQ188" s="45"/>
      <c r="NR188" s="45"/>
      <c r="NS188" s="45"/>
      <c r="NT188" s="45"/>
      <c r="NU188" s="45"/>
      <c r="NV188" s="45"/>
      <c r="NW188" s="45"/>
      <c r="NX188" s="45"/>
      <c r="NY188" s="45"/>
      <c r="NZ188" s="45"/>
      <c r="OA188" s="45"/>
      <c r="OB188" s="45"/>
      <c r="OC188" s="45"/>
      <c r="OD188" s="45"/>
      <c r="OE188" s="45"/>
      <c r="OF188" s="45"/>
      <c r="OG188" s="45"/>
      <c r="OH188" s="45"/>
      <c r="OI188" s="45"/>
      <c r="OJ188" s="45"/>
      <c r="OK188" s="45"/>
      <c r="OL188" s="45"/>
      <c r="OM188" s="45"/>
      <c r="ON188" s="45"/>
      <c r="OO188" s="45"/>
      <c r="OP188" s="45"/>
      <c r="OQ188" s="45"/>
      <c r="OR188" s="45"/>
      <c r="OS188" s="45"/>
      <c r="OT188" s="45"/>
      <c r="OU188" s="45"/>
      <c r="OV188" s="45"/>
      <c r="OW188" s="45"/>
      <c r="OX188" s="45"/>
      <c r="OY188" s="45"/>
      <c r="OZ188" s="45"/>
      <c r="PA188" s="45"/>
      <c r="PB188" s="45"/>
      <c r="PC188" s="45"/>
      <c r="PD188" s="45"/>
      <c r="PE188" s="45"/>
      <c r="PF188" s="45"/>
      <c r="PG188" s="45"/>
      <c r="PH188" s="45"/>
      <c r="PI188" s="45"/>
      <c r="PJ188" s="45"/>
      <c r="PK188" s="45"/>
      <c r="PL188" s="45"/>
      <c r="PM188" s="45"/>
      <c r="PN188" s="45"/>
      <c r="PO188" s="45"/>
      <c r="PP188" s="45"/>
      <c r="PQ188" s="45"/>
      <c r="PR188" s="45"/>
      <c r="PS188" s="45"/>
      <c r="PT188" s="45"/>
      <c r="PU188" s="45"/>
      <c r="PV188" s="45"/>
      <c r="PW188" s="45"/>
      <c r="PX188" s="45"/>
      <c r="PY188" s="45"/>
      <c r="PZ188" s="45"/>
      <c r="QA188" s="45"/>
      <c r="QB188" s="45"/>
      <c r="QC188" s="45"/>
      <c r="QD188" s="45"/>
      <c r="QE188" s="45"/>
      <c r="QF188" s="45"/>
      <c r="QG188" s="45"/>
      <c r="QH188" s="45"/>
      <c r="QI188" s="45"/>
      <c r="QJ188" s="45"/>
      <c r="QK188" s="45"/>
      <c r="QL188" s="45"/>
      <c r="QM188" s="45"/>
      <c r="QN188" s="45"/>
      <c r="QO188" s="45"/>
      <c r="QP188" s="45"/>
      <c r="QQ188" s="45"/>
      <c r="QR188" s="45"/>
      <c r="QS188" s="45"/>
      <c r="QT188" s="45"/>
      <c r="QU188" s="45"/>
    </row>
    <row r="189" spans="2:463" outlineLevel="1">
      <c r="C189" s="75" t="s">
        <v>251</v>
      </c>
      <c r="E189" s="50" t="s">
        <v>95</v>
      </c>
      <c r="H189" s="66">
        <f>SUM(I189:QJ189)</f>
        <v>0</v>
      </c>
      <c r="I189" s="45">
        <f>IF(EOMONTH(Inputs!$E$22-1, 0)=I4, Inputs!$E$145, 0)</f>
        <v>0</v>
      </c>
      <c r="J189" s="45">
        <f>IF(EOMONTH(Inputs!$E$22-1, 0)=J4, Inputs!$E$145, 0)</f>
        <v>0</v>
      </c>
      <c r="K189" s="45">
        <f>IF(EOMONTH(Inputs!$E$22-1, 0)=K4, Inputs!$E$145, 0)</f>
        <v>0</v>
      </c>
      <c r="L189" s="45">
        <f>IF(EOMONTH(Inputs!$E$22-1, 0)=L4, Inputs!$E$145, 0)</f>
        <v>0</v>
      </c>
      <c r="M189" s="45">
        <f>IF(EOMONTH(Inputs!$E$22-1, 0)=M4, Inputs!$E$145, 0)</f>
        <v>0</v>
      </c>
      <c r="N189" s="45">
        <f>IF(EOMONTH(Inputs!$E$22-1, 0)=N4, Inputs!$E$145, 0)</f>
        <v>0</v>
      </c>
      <c r="O189" s="45">
        <f>IF(EOMONTH(Inputs!$E$22-1, 0)=O4, Inputs!$E$145, 0)</f>
        <v>0</v>
      </c>
      <c r="P189" s="45">
        <f>IF(EOMONTH(Inputs!$E$22-1, 0)=P4, Inputs!$E$145, 0)</f>
        <v>0</v>
      </c>
      <c r="Q189" s="45">
        <f>IF(EOMONTH(Inputs!$E$22-1, 0)=Q4, Inputs!$E$145, 0)</f>
        <v>0</v>
      </c>
      <c r="R189" s="45">
        <f>IF(EOMONTH(Inputs!$E$22-1, 0)=R4, Inputs!$E$145, 0)</f>
        <v>0</v>
      </c>
      <c r="S189" s="45">
        <f>IF(EOMONTH(Inputs!$E$22-1, 0)=S4, Inputs!$E$145, 0)</f>
        <v>0</v>
      </c>
      <c r="T189" s="45">
        <f>IF(EOMONTH(Inputs!$E$22-1, 0)=T4, Inputs!$E$145, 0)</f>
        <v>0</v>
      </c>
      <c r="U189" s="45">
        <f>IF(EOMONTH(Inputs!$E$22-1, 0)=U4, Inputs!$E$145, 0)</f>
        <v>0</v>
      </c>
      <c r="V189" s="45">
        <f>IF(EOMONTH(Inputs!$E$22-1, 0)=V4, Inputs!$E$145, 0)</f>
        <v>0</v>
      </c>
      <c r="W189" s="45">
        <f>IF(EOMONTH(Inputs!$E$22-1, 0)=W4, Inputs!$E$145, 0)</f>
        <v>0</v>
      </c>
      <c r="X189" s="45">
        <f>IF(EOMONTH(Inputs!$E$22-1, 0)=X4, Inputs!$E$145, 0)</f>
        <v>0</v>
      </c>
      <c r="Y189" s="45">
        <f>IF(EOMONTH(Inputs!$E$22-1, 0)=Y4, Inputs!$E$145, 0)</f>
        <v>0</v>
      </c>
      <c r="Z189" s="45">
        <f>IF(EOMONTH(Inputs!$E$22-1, 0)=Z4, Inputs!$E$145, 0)</f>
        <v>0</v>
      </c>
      <c r="AA189" s="45">
        <f>IF(EOMONTH(Inputs!$E$22-1, 0)=AA4, Inputs!$E$145, 0)</f>
        <v>0</v>
      </c>
      <c r="AB189" s="45">
        <f>IF(EOMONTH(Inputs!$E$22-1, 0)=AB4, Inputs!$E$145, 0)</f>
        <v>0</v>
      </c>
      <c r="AC189" s="45">
        <f>IF(EOMONTH(Inputs!$E$22-1, 0)=AC4, Inputs!$E$145, 0)</f>
        <v>0</v>
      </c>
      <c r="AD189" s="45">
        <f>IF(EOMONTH(Inputs!$E$22-1, 0)=AD4, Inputs!$E$145, 0)</f>
        <v>0</v>
      </c>
      <c r="AE189" s="45">
        <f>IF(EOMONTH(Inputs!$E$22-1, 0)=AE4, Inputs!$E$145, 0)</f>
        <v>0</v>
      </c>
      <c r="AF189" s="45">
        <f>IF(EOMONTH(Inputs!$E$22-1, 0)=AF4, Inputs!$E$145, 0)</f>
        <v>0</v>
      </c>
      <c r="AG189" s="45">
        <f>IF(EOMONTH(Inputs!$E$22-1, 0)=AG4, Inputs!$E$145, 0)</f>
        <v>0</v>
      </c>
      <c r="AH189" s="45">
        <f>IF(EOMONTH(Inputs!$E$22-1, 0)=AH4, Inputs!$E$145, 0)</f>
        <v>0</v>
      </c>
      <c r="AI189" s="45">
        <f>IF(EOMONTH(Inputs!$E$22-1, 0)=AI4, Inputs!$E$145, 0)</f>
        <v>0</v>
      </c>
      <c r="AJ189" s="45">
        <f>IF(EOMONTH(Inputs!$E$22-1, 0)=AJ4, Inputs!$E$145, 0)</f>
        <v>0</v>
      </c>
      <c r="AK189" s="45">
        <f>IF(EOMONTH(Inputs!$E$22-1, 0)=AK4, Inputs!$E$145, 0)</f>
        <v>0</v>
      </c>
      <c r="AL189" s="45">
        <f>IF(EOMONTH(Inputs!$E$22-1, 0)=AL4, Inputs!$E$145, 0)</f>
        <v>0</v>
      </c>
      <c r="AM189" s="45">
        <f>IF(EOMONTH(Inputs!$E$22-1, 0)=AM4, Inputs!$E$145, 0)</f>
        <v>0</v>
      </c>
      <c r="AN189" s="45">
        <f>IF(EOMONTH(Inputs!$E$22-1, 0)=AN4, Inputs!$E$145, 0)</f>
        <v>0</v>
      </c>
      <c r="AO189" s="45">
        <f>IF(EOMONTH(Inputs!$E$22-1, 0)=AO4, Inputs!$E$145, 0)</f>
        <v>0</v>
      </c>
      <c r="AP189" s="45">
        <f>IF(EOMONTH(Inputs!$E$22-1, 0)=AP4, Inputs!$E$145, 0)</f>
        <v>0</v>
      </c>
      <c r="AQ189" s="45">
        <f>IF(EOMONTH(Inputs!$E$22-1, 0)=AQ4, Inputs!$E$145, 0)</f>
        <v>0</v>
      </c>
      <c r="AR189" s="45">
        <f>IF(EOMONTH(Inputs!$E$22-1, 0)=AR4, Inputs!$E$145, 0)</f>
        <v>0</v>
      </c>
      <c r="AS189" s="45">
        <f>IF(EOMONTH(Inputs!$E$22-1, 0)=AS4, Inputs!$E$145, 0)</f>
        <v>0</v>
      </c>
      <c r="AT189" s="45">
        <f>IF(EOMONTH(Inputs!$E$22-1, 0)=AT4, Inputs!$E$145, 0)</f>
        <v>0</v>
      </c>
      <c r="AU189" s="45">
        <f>IF(EOMONTH(Inputs!$E$22-1, 0)=AU4, Inputs!$E$145, 0)</f>
        <v>0</v>
      </c>
      <c r="AV189" s="45">
        <f>IF(EOMONTH(Inputs!$E$22-1, 0)=AV4, Inputs!$E$145, 0)</f>
        <v>0</v>
      </c>
      <c r="AW189" s="45">
        <f>IF(EOMONTH(Inputs!$E$22-1, 0)=AW4, Inputs!$E$145, 0)</f>
        <v>0</v>
      </c>
      <c r="AX189" s="45">
        <f>IF(EOMONTH(Inputs!$E$22-1, 0)=AX4, Inputs!$E$145, 0)</f>
        <v>0</v>
      </c>
      <c r="AY189" s="45">
        <f>IF(EOMONTH(Inputs!$E$22-1, 0)=AY4, Inputs!$E$145, 0)</f>
        <v>0</v>
      </c>
      <c r="AZ189" s="45">
        <f>IF(EOMONTH(Inputs!$E$22-1, 0)=AZ4, Inputs!$E$145, 0)</f>
        <v>0</v>
      </c>
      <c r="BA189" s="45">
        <f>IF(EOMONTH(Inputs!$E$22-1, 0)=BA4, Inputs!$E$145, 0)</f>
        <v>0</v>
      </c>
      <c r="BB189" s="45">
        <f>IF(EOMONTH(Inputs!$E$22-1, 0)=BB4, Inputs!$E$145, 0)</f>
        <v>0</v>
      </c>
      <c r="BC189" s="45">
        <f>IF(EOMONTH(Inputs!$E$22-1, 0)=BC4, Inputs!$E$145, 0)</f>
        <v>0</v>
      </c>
      <c r="BD189" s="45">
        <f>IF(EOMONTH(Inputs!$E$22-1, 0)=BD4, Inputs!$E$145, 0)</f>
        <v>0</v>
      </c>
      <c r="BE189" s="45">
        <f>IF(EOMONTH(Inputs!$E$22-1, 0)=BE4, Inputs!$E$145, 0)</f>
        <v>0</v>
      </c>
      <c r="BF189" s="45">
        <f>IF(EOMONTH(Inputs!$E$22-1, 0)=BF4, Inputs!$E$145, 0)</f>
        <v>0</v>
      </c>
      <c r="BG189" s="45">
        <f>IF(EOMONTH(Inputs!$E$22-1, 0)=BG4, Inputs!$E$145, 0)</f>
        <v>0</v>
      </c>
      <c r="BH189" s="45">
        <f>IF(EOMONTH(Inputs!$E$22-1, 0)=BH4, Inputs!$E$145, 0)</f>
        <v>0</v>
      </c>
      <c r="BI189" s="45">
        <f>IF(EOMONTH(Inputs!$E$22-1, 0)=BI4, Inputs!$E$145, 0)</f>
        <v>0</v>
      </c>
      <c r="BJ189" s="45">
        <f>IF(EOMONTH(Inputs!$E$22-1, 0)=BJ4, Inputs!$E$145, 0)</f>
        <v>0</v>
      </c>
      <c r="BK189" s="45">
        <f>IF(EOMONTH(Inputs!$E$22-1, 0)=BK4, Inputs!$E$145, 0)</f>
        <v>0</v>
      </c>
      <c r="BL189" s="45">
        <f>IF(EOMONTH(Inputs!$E$22-1, 0)=BL4, Inputs!$E$145, 0)</f>
        <v>0</v>
      </c>
      <c r="BM189" s="45">
        <f>IF(EOMONTH(Inputs!$E$22-1, 0)=BM4, Inputs!$E$145, 0)</f>
        <v>0</v>
      </c>
      <c r="BN189" s="45">
        <f>IF(EOMONTH(Inputs!$E$22-1, 0)=BN4, Inputs!$E$145, 0)</f>
        <v>0</v>
      </c>
      <c r="BO189" s="45">
        <f>IF(EOMONTH(Inputs!$E$22-1, 0)=BO4, Inputs!$E$145, 0)</f>
        <v>0</v>
      </c>
      <c r="BP189" s="45">
        <f>IF(EOMONTH(Inputs!$E$22-1, 0)=BP4, Inputs!$E$145, 0)</f>
        <v>0</v>
      </c>
      <c r="BQ189" s="45">
        <f>IF(EOMONTH(Inputs!$E$22-1, 0)=BQ4, Inputs!$E$145, 0)</f>
        <v>0</v>
      </c>
      <c r="BR189" s="45">
        <f>IF(EOMONTH(Inputs!$E$22-1, 0)=BR4, Inputs!$E$145, 0)</f>
        <v>0</v>
      </c>
      <c r="BS189" s="45">
        <f>IF(EOMONTH(Inputs!$E$22-1, 0)=BS4, Inputs!$E$145, 0)</f>
        <v>0</v>
      </c>
      <c r="BT189" s="45">
        <f>IF(EOMONTH(Inputs!$E$22-1, 0)=BT4, Inputs!$E$145, 0)</f>
        <v>0</v>
      </c>
      <c r="BU189" s="45">
        <f>IF(EOMONTH(Inputs!$E$22-1, 0)=BU4, Inputs!$E$145, 0)</f>
        <v>0</v>
      </c>
      <c r="BV189" s="45">
        <f>IF(EOMONTH(Inputs!$E$22-1, 0)=BV4, Inputs!$E$145, 0)</f>
        <v>0</v>
      </c>
      <c r="BW189" s="45">
        <f>IF(EOMONTH(Inputs!$E$22-1, 0)=BW4, Inputs!$E$145, 0)</f>
        <v>0</v>
      </c>
      <c r="BX189" s="45">
        <f>IF(EOMONTH(Inputs!$E$22-1, 0)=BX4, Inputs!$E$145, 0)</f>
        <v>0</v>
      </c>
      <c r="BY189" s="45">
        <f>IF(EOMONTH(Inputs!$E$22-1, 0)=BY4, Inputs!$E$145, 0)</f>
        <v>0</v>
      </c>
      <c r="BZ189" s="45">
        <f>IF(EOMONTH(Inputs!$E$22-1, 0)=BZ4, Inputs!$E$145, 0)</f>
        <v>0</v>
      </c>
      <c r="CA189" s="45">
        <f>IF(EOMONTH(Inputs!$E$22-1, 0)=CA4, Inputs!$E$145, 0)</f>
        <v>0</v>
      </c>
      <c r="CB189" s="45">
        <f>IF(EOMONTH(Inputs!$E$22-1, 0)=CB4, Inputs!$E$145, 0)</f>
        <v>0</v>
      </c>
      <c r="CC189" s="45">
        <f>IF(EOMONTH(Inputs!$E$22-1, 0)=CC4, Inputs!$E$145, 0)</f>
        <v>0</v>
      </c>
      <c r="CD189" s="45">
        <f>IF(EOMONTH(Inputs!$E$22-1, 0)=CD4, Inputs!$E$145, 0)</f>
        <v>0</v>
      </c>
      <c r="CE189" s="45">
        <f>IF(EOMONTH(Inputs!$E$22-1, 0)=CE4, Inputs!$E$145, 0)</f>
        <v>0</v>
      </c>
      <c r="CF189" s="45">
        <f>IF(EOMONTH(Inputs!$E$22-1, 0)=CF4, Inputs!$E$145, 0)</f>
        <v>0</v>
      </c>
      <c r="CG189" s="45">
        <f>IF(EOMONTH(Inputs!$E$22-1, 0)=CG4, Inputs!$E$145, 0)</f>
        <v>0</v>
      </c>
      <c r="CH189" s="45">
        <f>IF(EOMONTH(Inputs!$E$22-1, 0)=CH4, Inputs!$E$145, 0)</f>
        <v>0</v>
      </c>
      <c r="CI189" s="45">
        <f>IF(EOMONTH(Inputs!$E$22-1, 0)=CI4, Inputs!$E$145, 0)</f>
        <v>0</v>
      </c>
      <c r="CJ189" s="45">
        <f>IF(EOMONTH(Inputs!$E$22-1, 0)=CJ4, Inputs!$E$145, 0)</f>
        <v>0</v>
      </c>
      <c r="CK189" s="45">
        <f>IF(EOMONTH(Inputs!$E$22-1, 0)=CK4, Inputs!$E$145, 0)</f>
        <v>0</v>
      </c>
      <c r="CL189" s="45">
        <f>IF(EOMONTH(Inputs!$E$22-1, 0)=CL4, Inputs!$E$145, 0)</f>
        <v>0</v>
      </c>
      <c r="CM189" s="45">
        <f>IF(EOMONTH(Inputs!$E$22-1, 0)=CM4, Inputs!$E$145, 0)</f>
        <v>0</v>
      </c>
      <c r="CN189" s="45">
        <f>IF(EOMONTH(Inputs!$E$22-1, 0)=CN4, Inputs!$E$145, 0)</f>
        <v>0</v>
      </c>
      <c r="CO189" s="45">
        <f>IF(EOMONTH(Inputs!$E$22-1, 0)=CO4, Inputs!$E$145, 0)</f>
        <v>0</v>
      </c>
      <c r="CP189" s="45">
        <f>IF(EOMONTH(Inputs!$E$22-1, 0)=CP4, Inputs!$E$145, 0)</f>
        <v>0</v>
      </c>
      <c r="CQ189" s="45">
        <f>IF(EOMONTH(Inputs!$E$22-1, 0)=CQ4, Inputs!$E$145, 0)</f>
        <v>0</v>
      </c>
      <c r="CR189" s="45">
        <f>IF(EOMONTH(Inputs!$E$22-1, 0)=CR4, Inputs!$E$145, 0)</f>
        <v>0</v>
      </c>
      <c r="CS189" s="45">
        <f>IF(EOMONTH(Inputs!$E$22-1, 0)=CS4, Inputs!$E$145, 0)</f>
        <v>0</v>
      </c>
      <c r="CT189" s="45">
        <f>IF(EOMONTH(Inputs!$E$22-1, 0)=CT4, Inputs!$E$145, 0)</f>
        <v>0</v>
      </c>
      <c r="CU189" s="45">
        <f>IF(EOMONTH(Inputs!$E$22-1, 0)=CU4, Inputs!$E$145, 0)</f>
        <v>0</v>
      </c>
      <c r="CV189" s="45">
        <f>IF(EOMONTH(Inputs!$E$22-1, 0)=CV4, Inputs!$E$145, 0)</f>
        <v>0</v>
      </c>
      <c r="CW189" s="45">
        <f>IF(EOMONTH(Inputs!$E$22-1, 0)=CW4, Inputs!$E$145, 0)</f>
        <v>0</v>
      </c>
      <c r="CX189" s="45">
        <f>IF(EOMONTH(Inputs!$E$22-1, 0)=CX4, Inputs!$E$145, 0)</f>
        <v>0</v>
      </c>
      <c r="CY189" s="45">
        <f>IF(EOMONTH(Inputs!$E$22-1, 0)=CY4, Inputs!$E$145, 0)</f>
        <v>0</v>
      </c>
      <c r="CZ189" s="45">
        <f>IF(EOMONTH(Inputs!$E$22-1, 0)=CZ4, Inputs!$E$145, 0)</f>
        <v>0</v>
      </c>
      <c r="DA189" s="45">
        <f>IF(EOMONTH(Inputs!$E$22-1, 0)=DA4, Inputs!$E$145, 0)</f>
        <v>0</v>
      </c>
      <c r="DB189" s="45">
        <f>IF(EOMONTH(Inputs!$E$22-1, 0)=DB4, Inputs!$E$145, 0)</f>
        <v>0</v>
      </c>
      <c r="DC189" s="45">
        <f>IF(EOMONTH(Inputs!$E$22-1, 0)=DC4, Inputs!$E$145, 0)</f>
        <v>0</v>
      </c>
      <c r="DD189" s="45">
        <f>IF(EOMONTH(Inputs!$E$22-1, 0)=DD4, Inputs!$E$145, 0)</f>
        <v>0</v>
      </c>
      <c r="DE189" s="45">
        <f>IF(EOMONTH(Inputs!$E$22-1, 0)=DE4, Inputs!$E$145, 0)</f>
        <v>0</v>
      </c>
      <c r="DF189" s="45">
        <f>IF(EOMONTH(Inputs!$E$22-1, 0)=DF4, Inputs!$E$145, 0)</f>
        <v>0</v>
      </c>
      <c r="DG189" s="45">
        <f>IF(EOMONTH(Inputs!$E$22-1, 0)=DG4, Inputs!$E$145, 0)</f>
        <v>0</v>
      </c>
      <c r="DH189" s="45">
        <f>IF(EOMONTH(Inputs!$E$22-1, 0)=DH4, Inputs!$E$145, 0)</f>
        <v>0</v>
      </c>
      <c r="DI189" s="45">
        <f>IF(EOMONTH(Inputs!$E$22-1, 0)=DI4, Inputs!$E$145, 0)</f>
        <v>0</v>
      </c>
      <c r="DJ189" s="45">
        <f>IF(EOMONTH(Inputs!$E$22-1, 0)=DJ4, Inputs!$E$145, 0)</f>
        <v>0</v>
      </c>
      <c r="DK189" s="45">
        <f>IF(EOMONTH(Inputs!$E$22-1, 0)=DK4, Inputs!$E$145, 0)</f>
        <v>0</v>
      </c>
      <c r="DL189" s="45">
        <f>IF(EOMONTH(Inputs!$E$22-1, 0)=DL4, Inputs!$E$145, 0)</f>
        <v>0</v>
      </c>
      <c r="DM189" s="45">
        <f>IF(EOMONTH(Inputs!$E$22-1, 0)=DM4, Inputs!$E$145, 0)</f>
        <v>0</v>
      </c>
      <c r="DN189" s="45">
        <f>IF(EOMONTH(Inputs!$E$22-1, 0)=DN4, Inputs!$E$145, 0)</f>
        <v>0</v>
      </c>
      <c r="DO189" s="45">
        <f>IF(EOMONTH(Inputs!$E$22-1, 0)=DO4, Inputs!$E$145, 0)</f>
        <v>0</v>
      </c>
      <c r="DP189" s="45">
        <f>IF(EOMONTH(Inputs!$E$22-1, 0)=DP4, Inputs!$E$145, 0)</f>
        <v>0</v>
      </c>
      <c r="DQ189" s="45">
        <f>IF(EOMONTH(Inputs!$E$22-1, 0)=DQ4, Inputs!$E$145, 0)</f>
        <v>0</v>
      </c>
      <c r="DR189" s="45">
        <f>IF(EOMONTH(Inputs!$E$22-1, 0)=DR4, Inputs!$E$145, 0)</f>
        <v>0</v>
      </c>
      <c r="DS189" s="45">
        <f>IF(EOMONTH(Inputs!$E$22-1, 0)=DS4, Inputs!$E$145, 0)</f>
        <v>0</v>
      </c>
      <c r="DT189" s="45">
        <f>IF(EOMONTH(Inputs!$E$22-1, 0)=DT4, Inputs!$E$145, 0)</f>
        <v>0</v>
      </c>
      <c r="DU189" s="45">
        <f>IF(EOMONTH(Inputs!$E$22-1, 0)=DU4, Inputs!$E$145, 0)</f>
        <v>0</v>
      </c>
      <c r="DV189" s="45">
        <f>IF(EOMONTH(Inputs!$E$22-1, 0)=DV4, Inputs!$E$145, 0)</f>
        <v>0</v>
      </c>
      <c r="DW189" s="45">
        <f>IF(EOMONTH(Inputs!$E$22-1, 0)=DW4, Inputs!$E$145, 0)</f>
        <v>0</v>
      </c>
      <c r="DX189" s="45">
        <f>IF(EOMONTH(Inputs!$E$22-1, 0)=DX4, Inputs!$E$145, 0)</f>
        <v>0</v>
      </c>
      <c r="DY189" s="45">
        <f>IF(EOMONTH(Inputs!$E$22-1, 0)=DY4, Inputs!$E$145, 0)</f>
        <v>0</v>
      </c>
      <c r="DZ189" s="45">
        <f>IF(EOMONTH(Inputs!$E$22-1, 0)=DZ4, Inputs!$E$145, 0)</f>
        <v>0</v>
      </c>
      <c r="EA189" s="45">
        <f>IF(EOMONTH(Inputs!$E$22-1, 0)=EA4, Inputs!$E$145, 0)</f>
        <v>0</v>
      </c>
      <c r="EB189" s="45">
        <f>IF(EOMONTH(Inputs!$E$22-1, 0)=EB4, Inputs!$E$145, 0)</f>
        <v>0</v>
      </c>
      <c r="EC189" s="45">
        <f>IF(EOMONTH(Inputs!$E$22-1, 0)=EC4, Inputs!$E$145, 0)</f>
        <v>0</v>
      </c>
      <c r="ED189" s="45">
        <f>IF(EOMONTH(Inputs!$E$22-1, 0)=ED4, Inputs!$E$145, 0)</f>
        <v>0</v>
      </c>
      <c r="EE189" s="45">
        <f>IF(EOMONTH(Inputs!$E$22-1, 0)=EE4, Inputs!$E$145, 0)</f>
        <v>0</v>
      </c>
      <c r="EF189" s="45">
        <f>IF(EOMONTH(Inputs!$E$22-1, 0)=EF4, Inputs!$E$145, 0)</f>
        <v>0</v>
      </c>
      <c r="EG189" s="45">
        <f>IF(EOMONTH(Inputs!$E$22-1, 0)=EG4, Inputs!$E$145, 0)</f>
        <v>0</v>
      </c>
      <c r="EH189" s="45">
        <f>IF(EOMONTH(Inputs!$E$22-1, 0)=EH4, Inputs!$E$145, 0)</f>
        <v>0</v>
      </c>
      <c r="EI189" s="45">
        <f>IF(EOMONTH(Inputs!$E$22-1, 0)=EI4, Inputs!$E$145, 0)</f>
        <v>0</v>
      </c>
      <c r="EJ189" s="45">
        <f>IF(EOMONTH(Inputs!$E$22-1, 0)=EJ4, Inputs!$E$145, 0)</f>
        <v>0</v>
      </c>
      <c r="EK189" s="45">
        <f>IF(EOMONTH(Inputs!$E$22-1, 0)=EK4, Inputs!$E$145, 0)</f>
        <v>0</v>
      </c>
      <c r="EL189" s="45">
        <f>IF(EOMONTH(Inputs!$E$22-1, 0)=EL4, Inputs!$E$145, 0)</f>
        <v>0</v>
      </c>
      <c r="EM189" s="45">
        <f>IF(EOMONTH(Inputs!$E$22-1, 0)=EM4, Inputs!$E$145, 0)</f>
        <v>0</v>
      </c>
      <c r="EN189" s="45">
        <f>IF(EOMONTH(Inputs!$E$22-1, 0)=EN4, Inputs!$E$145, 0)</f>
        <v>0</v>
      </c>
      <c r="EO189" s="45">
        <f>IF(EOMONTH(Inputs!$E$22-1, 0)=EO4, Inputs!$E$145, 0)</f>
        <v>0</v>
      </c>
      <c r="EP189" s="45">
        <f>IF(EOMONTH(Inputs!$E$22-1, 0)=EP4, Inputs!$E$145, 0)</f>
        <v>0</v>
      </c>
      <c r="EQ189" s="45">
        <f>IF(EOMONTH(Inputs!$E$22-1, 0)=EQ4, Inputs!$E$145, 0)</f>
        <v>0</v>
      </c>
      <c r="ER189" s="45">
        <f>IF(EOMONTH(Inputs!$E$22-1, 0)=ER4, Inputs!$E$145, 0)</f>
        <v>0</v>
      </c>
      <c r="ES189" s="45">
        <f>IF(EOMONTH(Inputs!$E$22-1, 0)=ES4, Inputs!$E$145, 0)</f>
        <v>0</v>
      </c>
      <c r="ET189" s="45">
        <f>IF(EOMONTH(Inputs!$E$22-1, 0)=ET4, Inputs!$E$145, 0)</f>
        <v>0</v>
      </c>
      <c r="EU189" s="45">
        <f>IF(EOMONTH(Inputs!$E$22-1, 0)=EU4, Inputs!$E$145, 0)</f>
        <v>0</v>
      </c>
      <c r="EV189" s="45">
        <f>IF(EOMONTH(Inputs!$E$22-1, 0)=EV4, Inputs!$E$145, 0)</f>
        <v>0</v>
      </c>
      <c r="EW189" s="45">
        <f>IF(EOMONTH(Inputs!$E$22-1, 0)=EW4, Inputs!$E$145, 0)</f>
        <v>0</v>
      </c>
      <c r="EX189" s="45">
        <f>IF(EOMONTH(Inputs!$E$22-1, 0)=EX4, Inputs!$E$145, 0)</f>
        <v>0</v>
      </c>
      <c r="EY189" s="45">
        <f>IF(EOMONTH(Inputs!$E$22-1, 0)=EY4, Inputs!$E$145, 0)</f>
        <v>0</v>
      </c>
      <c r="EZ189" s="45">
        <f>IF(EOMONTH(Inputs!$E$22-1, 0)=EZ4, Inputs!$E$145, 0)</f>
        <v>0</v>
      </c>
      <c r="FA189" s="45">
        <f>IF(EOMONTH(Inputs!$E$22-1, 0)=FA4, Inputs!$E$145, 0)</f>
        <v>0</v>
      </c>
      <c r="FB189" s="45">
        <f>IF(EOMONTH(Inputs!$E$22-1, 0)=FB4, Inputs!$E$145, 0)</f>
        <v>0</v>
      </c>
      <c r="FC189" s="45">
        <f>IF(EOMONTH(Inputs!$E$22-1, 0)=FC4, Inputs!$E$145, 0)</f>
        <v>0</v>
      </c>
      <c r="FD189" s="45">
        <f>IF(EOMONTH(Inputs!$E$22-1, 0)=FD4, Inputs!$E$145, 0)</f>
        <v>0</v>
      </c>
      <c r="FE189" s="45">
        <f>IF(EOMONTH(Inputs!$E$22-1, 0)=FE4, Inputs!$E$145, 0)</f>
        <v>0</v>
      </c>
      <c r="FF189" s="45">
        <f>IF(EOMONTH(Inputs!$E$22-1, 0)=FF4, Inputs!$E$145, 0)</f>
        <v>0</v>
      </c>
      <c r="FG189" s="45">
        <f>IF(EOMONTH(Inputs!$E$22-1, 0)=FG4, Inputs!$E$145, 0)</f>
        <v>0</v>
      </c>
      <c r="FH189" s="45">
        <f>IF(EOMONTH(Inputs!$E$22-1, 0)=FH4, Inputs!$E$145, 0)</f>
        <v>0</v>
      </c>
      <c r="FI189" s="45">
        <f>IF(EOMONTH(Inputs!$E$22-1, 0)=FI4, Inputs!$E$145, 0)</f>
        <v>0</v>
      </c>
      <c r="FJ189" s="45">
        <f>IF(EOMONTH(Inputs!$E$22-1, 0)=FJ4, Inputs!$E$145, 0)</f>
        <v>0</v>
      </c>
      <c r="FK189" s="45">
        <f>IF(EOMONTH(Inputs!$E$22-1, 0)=FK4, Inputs!$E$145, 0)</f>
        <v>0</v>
      </c>
      <c r="FL189" s="45">
        <f>IF(EOMONTH(Inputs!$E$22-1, 0)=FL4, Inputs!$E$145, 0)</f>
        <v>0</v>
      </c>
      <c r="FM189" s="45">
        <f>IF(EOMONTH(Inputs!$E$22-1, 0)=FM4, Inputs!$E$145, 0)</f>
        <v>0</v>
      </c>
      <c r="FN189" s="45">
        <f>IF(EOMONTH(Inputs!$E$22-1, 0)=FN4, Inputs!$E$145, 0)</f>
        <v>0</v>
      </c>
      <c r="FO189" s="45">
        <f>IF(EOMONTH(Inputs!$E$22-1, 0)=FO4, Inputs!$E$145, 0)</f>
        <v>0</v>
      </c>
      <c r="FP189" s="45">
        <f>IF(EOMONTH(Inputs!$E$22-1, 0)=FP4, Inputs!$E$145, 0)</f>
        <v>0</v>
      </c>
      <c r="FQ189" s="45">
        <f>IF(EOMONTH(Inputs!$E$22-1, 0)=FQ4, Inputs!$E$145, 0)</f>
        <v>0</v>
      </c>
      <c r="FR189" s="45">
        <f>IF(EOMONTH(Inputs!$E$22-1, 0)=FR4, Inputs!$E$145, 0)</f>
        <v>0</v>
      </c>
      <c r="FS189" s="45">
        <f>IF(EOMONTH(Inputs!$E$22-1, 0)=FS4, Inputs!$E$145, 0)</f>
        <v>0</v>
      </c>
      <c r="FT189" s="45">
        <f>IF(EOMONTH(Inputs!$E$22-1, 0)=FT4, Inputs!$E$145, 0)</f>
        <v>0</v>
      </c>
      <c r="FU189" s="45">
        <f>IF(EOMONTH(Inputs!$E$22-1, 0)=FU4, Inputs!$E$145, 0)</f>
        <v>0</v>
      </c>
      <c r="FV189" s="45">
        <f>IF(EOMONTH(Inputs!$E$22-1, 0)=FV4, Inputs!$E$145, 0)</f>
        <v>0</v>
      </c>
      <c r="FW189" s="45">
        <f>IF(EOMONTH(Inputs!$E$22-1, 0)=FW4, Inputs!$E$145, 0)</f>
        <v>0</v>
      </c>
      <c r="FX189" s="45">
        <f>IF(EOMONTH(Inputs!$E$22-1, 0)=FX4, Inputs!$E$145, 0)</f>
        <v>0</v>
      </c>
      <c r="FY189" s="45">
        <f>IF(EOMONTH(Inputs!$E$22-1, 0)=FY4, Inputs!$E$145, 0)</f>
        <v>0</v>
      </c>
      <c r="FZ189" s="45">
        <f>IF(EOMONTH(Inputs!$E$22-1, 0)=FZ4, Inputs!$E$145, 0)</f>
        <v>0</v>
      </c>
      <c r="GA189" s="45">
        <f>IF(EOMONTH(Inputs!$E$22-1, 0)=GA4, Inputs!$E$145, 0)</f>
        <v>0</v>
      </c>
      <c r="GB189" s="45">
        <f>IF(EOMONTH(Inputs!$E$22-1, 0)=GB4, Inputs!$E$145, 0)</f>
        <v>0</v>
      </c>
      <c r="GC189" s="45">
        <f>IF(EOMONTH(Inputs!$E$22-1, 0)=GC4, Inputs!$E$145, 0)</f>
        <v>0</v>
      </c>
      <c r="GD189" s="45">
        <f>IF(EOMONTH(Inputs!$E$22-1, 0)=GD4, Inputs!$E$145, 0)</f>
        <v>0</v>
      </c>
      <c r="GE189" s="45">
        <f>IF(EOMONTH(Inputs!$E$22-1, 0)=GE4, Inputs!$E$145, 0)</f>
        <v>0</v>
      </c>
      <c r="GF189" s="45">
        <f>IF(EOMONTH(Inputs!$E$22-1, 0)=GF4, Inputs!$E$145, 0)</f>
        <v>0</v>
      </c>
      <c r="GG189" s="45">
        <f>IF(EOMONTH(Inputs!$E$22-1, 0)=GG4, Inputs!$E$145, 0)</f>
        <v>0</v>
      </c>
      <c r="GH189" s="45">
        <f>IF(EOMONTH(Inputs!$E$22-1, 0)=GH4, Inputs!$E$145, 0)</f>
        <v>0</v>
      </c>
      <c r="GI189" s="45">
        <f>IF(EOMONTH(Inputs!$E$22-1, 0)=GI4, Inputs!$E$145, 0)</f>
        <v>0</v>
      </c>
      <c r="GJ189" s="45">
        <f>IF(EOMONTH(Inputs!$E$22-1, 0)=GJ4, Inputs!$E$145, 0)</f>
        <v>0</v>
      </c>
      <c r="GK189" s="45">
        <f>IF(EOMONTH(Inputs!$E$22-1, 0)=GK4, Inputs!$E$145, 0)</f>
        <v>0</v>
      </c>
      <c r="GL189" s="45">
        <f>IF(EOMONTH(Inputs!$E$22-1, 0)=GL4, Inputs!$E$145, 0)</f>
        <v>0</v>
      </c>
      <c r="GM189" s="45">
        <f>IF(EOMONTH(Inputs!$E$22-1, 0)=GM4, Inputs!$E$145, 0)</f>
        <v>0</v>
      </c>
      <c r="GN189" s="45">
        <f>IF(EOMONTH(Inputs!$E$22-1, 0)=GN4, Inputs!$E$145, 0)</f>
        <v>0</v>
      </c>
      <c r="GO189" s="45">
        <f>IF(EOMONTH(Inputs!$E$22-1, 0)=GO4, Inputs!$E$145, 0)</f>
        <v>0</v>
      </c>
      <c r="GP189" s="45">
        <f>IF(EOMONTH(Inputs!$E$22-1, 0)=GP4, Inputs!$E$145, 0)</f>
        <v>0</v>
      </c>
      <c r="GQ189" s="45">
        <f>IF(EOMONTH(Inputs!$E$22-1, 0)=GQ4, Inputs!$E$145, 0)</f>
        <v>0</v>
      </c>
      <c r="GR189" s="45">
        <f>IF(EOMONTH(Inputs!$E$22-1, 0)=GR4, Inputs!$E$145, 0)</f>
        <v>0</v>
      </c>
      <c r="GS189" s="45">
        <f>IF(EOMONTH(Inputs!$E$22-1, 0)=GS4, Inputs!$E$145, 0)</f>
        <v>0</v>
      </c>
      <c r="GT189" s="45">
        <f>IF(EOMONTH(Inputs!$E$22-1, 0)=GT4, Inputs!$E$145, 0)</f>
        <v>0</v>
      </c>
      <c r="GU189" s="45">
        <f>IF(EOMONTH(Inputs!$E$22-1, 0)=GU4, Inputs!$E$145, 0)</f>
        <v>0</v>
      </c>
      <c r="GV189" s="45">
        <f>IF(EOMONTH(Inputs!$E$22-1, 0)=GV4, Inputs!$E$145, 0)</f>
        <v>0</v>
      </c>
      <c r="GW189" s="45">
        <f>IF(EOMONTH(Inputs!$E$22-1, 0)=GW4, Inputs!$E$145, 0)</f>
        <v>0</v>
      </c>
      <c r="GX189" s="45">
        <f>IF(EOMONTH(Inputs!$E$22-1, 0)=GX4, Inputs!$E$145, 0)</f>
        <v>0</v>
      </c>
      <c r="GY189" s="45">
        <f>IF(EOMONTH(Inputs!$E$22-1, 0)=GY4, Inputs!$E$145, 0)</f>
        <v>0</v>
      </c>
      <c r="GZ189" s="45">
        <f>IF(EOMONTH(Inputs!$E$22-1, 0)=GZ4, Inputs!$E$145, 0)</f>
        <v>0</v>
      </c>
      <c r="HA189" s="45">
        <f>IF(EOMONTH(Inputs!$E$22-1, 0)=HA4, Inputs!$E$145, 0)</f>
        <v>0</v>
      </c>
      <c r="HB189" s="45">
        <f>IF(EOMONTH(Inputs!$E$22-1, 0)=HB4, Inputs!$E$145, 0)</f>
        <v>0</v>
      </c>
      <c r="HC189" s="45">
        <f>IF(EOMONTH(Inputs!$E$22-1, 0)=HC4, Inputs!$E$145, 0)</f>
        <v>0</v>
      </c>
      <c r="HD189" s="45">
        <f>IF(EOMONTH(Inputs!$E$22-1, 0)=HD4, Inputs!$E$145, 0)</f>
        <v>0</v>
      </c>
      <c r="HE189" s="45">
        <f>IF(EOMONTH(Inputs!$E$22-1, 0)=HE4, Inputs!$E$145, 0)</f>
        <v>0</v>
      </c>
      <c r="HF189" s="45">
        <f>IF(EOMONTH(Inputs!$E$22-1, 0)=HF4, Inputs!$E$145, 0)</f>
        <v>0</v>
      </c>
      <c r="HG189" s="45">
        <f>IF(EOMONTH(Inputs!$E$22-1, 0)=HG4, Inputs!$E$145, 0)</f>
        <v>0</v>
      </c>
      <c r="HH189" s="45">
        <f>IF(EOMONTH(Inputs!$E$22-1, 0)=HH4, Inputs!$E$145, 0)</f>
        <v>0</v>
      </c>
      <c r="HI189" s="45">
        <f>IF(EOMONTH(Inputs!$E$22-1, 0)=HI4, Inputs!$E$145, 0)</f>
        <v>0</v>
      </c>
      <c r="HJ189" s="45">
        <f>IF(EOMONTH(Inputs!$E$22-1, 0)=HJ4, Inputs!$E$145, 0)</f>
        <v>0</v>
      </c>
      <c r="HK189" s="45">
        <f>IF(EOMONTH(Inputs!$E$22-1, 0)=HK4, Inputs!$E$145, 0)</f>
        <v>0</v>
      </c>
      <c r="HL189" s="45">
        <f>IF(EOMONTH(Inputs!$E$22-1, 0)=HL4, Inputs!$E$145, 0)</f>
        <v>0</v>
      </c>
      <c r="HM189" s="45">
        <f>IF(EOMONTH(Inputs!$E$22-1, 0)=HM4, Inputs!$E$145, 0)</f>
        <v>0</v>
      </c>
      <c r="HN189" s="45">
        <f>IF(EOMONTH(Inputs!$E$22-1, 0)=HN4, Inputs!$E$145, 0)</f>
        <v>0</v>
      </c>
      <c r="HO189" s="45">
        <f>IF(EOMONTH(Inputs!$E$22-1, 0)=HO4, Inputs!$E$145, 0)</f>
        <v>0</v>
      </c>
      <c r="HP189" s="45">
        <f>IF(EOMONTH(Inputs!$E$22-1, 0)=HP4, Inputs!$E$145, 0)</f>
        <v>0</v>
      </c>
      <c r="HQ189" s="45">
        <f>IF(EOMONTH(Inputs!$E$22-1, 0)=HQ4, Inputs!$E$145, 0)</f>
        <v>0</v>
      </c>
      <c r="HR189" s="45">
        <f>IF(EOMONTH(Inputs!$E$22-1, 0)=HR4, Inputs!$E$145, 0)</f>
        <v>0</v>
      </c>
      <c r="HS189" s="45">
        <f>IF(EOMONTH(Inputs!$E$22-1, 0)=HS4, Inputs!$E$145, 0)</f>
        <v>0</v>
      </c>
      <c r="HT189" s="45">
        <f>IF(EOMONTH(Inputs!$E$22-1, 0)=HT4, Inputs!$E$145, 0)</f>
        <v>0</v>
      </c>
      <c r="HU189" s="45">
        <f>IF(EOMONTH(Inputs!$E$22-1, 0)=HU4, Inputs!$E$145, 0)</f>
        <v>0</v>
      </c>
      <c r="HV189" s="45">
        <f>IF(EOMONTH(Inputs!$E$22-1, 0)=HV4, Inputs!$E$145, 0)</f>
        <v>0</v>
      </c>
      <c r="HW189" s="45">
        <f>IF(EOMONTH(Inputs!$E$22-1, 0)=HW4, Inputs!$E$145, 0)</f>
        <v>0</v>
      </c>
      <c r="HX189" s="45">
        <f>IF(EOMONTH(Inputs!$E$22-1, 0)=HX4, Inputs!$E$145, 0)</f>
        <v>0</v>
      </c>
      <c r="HY189" s="45">
        <f>IF(EOMONTH(Inputs!$E$22-1, 0)=HY4, Inputs!$E$145, 0)</f>
        <v>0</v>
      </c>
      <c r="HZ189" s="45">
        <f>IF(EOMONTH(Inputs!$E$22-1, 0)=HZ4, Inputs!$E$145, 0)</f>
        <v>0</v>
      </c>
      <c r="IA189" s="45">
        <f>IF(EOMONTH(Inputs!$E$22-1, 0)=IA4, Inputs!$E$145, 0)</f>
        <v>0</v>
      </c>
      <c r="IB189" s="45">
        <f>IF(EOMONTH(Inputs!$E$22-1, 0)=IB4, Inputs!$E$145, 0)</f>
        <v>0</v>
      </c>
      <c r="IC189" s="45">
        <f>IF(EOMONTH(Inputs!$E$22-1, 0)=IC4, Inputs!$E$145, 0)</f>
        <v>0</v>
      </c>
      <c r="ID189" s="45">
        <f>IF(EOMONTH(Inputs!$E$22-1, 0)=ID4, Inputs!$E$145, 0)</f>
        <v>0</v>
      </c>
      <c r="IE189" s="45">
        <f>IF(EOMONTH(Inputs!$E$22-1, 0)=IE4, Inputs!$E$145, 0)</f>
        <v>0</v>
      </c>
      <c r="IF189" s="45">
        <f>IF(EOMONTH(Inputs!$E$22-1, 0)=IF4, Inputs!$E$145, 0)</f>
        <v>0</v>
      </c>
      <c r="IG189" s="45">
        <f>IF(EOMONTH(Inputs!$E$22-1, 0)=IG4, Inputs!$E$145, 0)</f>
        <v>0</v>
      </c>
      <c r="IH189" s="45">
        <f>IF(EOMONTH(Inputs!$E$22-1, 0)=IH4, Inputs!$E$145, 0)</f>
        <v>0</v>
      </c>
      <c r="II189" s="45">
        <f>IF(EOMONTH(Inputs!$E$22-1, 0)=II4, Inputs!$E$145, 0)</f>
        <v>0</v>
      </c>
      <c r="IJ189" s="45">
        <f>IF(EOMONTH(Inputs!$E$22-1, 0)=IJ4, Inputs!$E$145, 0)</f>
        <v>0</v>
      </c>
      <c r="IK189" s="45">
        <f>IF(EOMONTH(Inputs!$E$22-1, 0)=IK4, Inputs!$E$145, 0)</f>
        <v>0</v>
      </c>
      <c r="IL189" s="45">
        <f>IF(EOMONTH(Inputs!$E$22-1, 0)=IL4, Inputs!$E$145, 0)</f>
        <v>0</v>
      </c>
      <c r="IM189" s="45">
        <f>IF(EOMONTH(Inputs!$E$22-1, 0)=IM4, Inputs!$E$145, 0)</f>
        <v>0</v>
      </c>
      <c r="IN189" s="45">
        <f>IF(EOMONTH(Inputs!$E$22-1, 0)=IN4, Inputs!$E$145, 0)</f>
        <v>0</v>
      </c>
      <c r="IO189" s="45">
        <f>IF(EOMONTH(Inputs!$E$22-1, 0)=IO4, Inputs!$E$145, 0)</f>
        <v>0</v>
      </c>
      <c r="IP189" s="45">
        <f>IF(EOMONTH(Inputs!$E$22-1, 0)=IP4, Inputs!$E$145, 0)</f>
        <v>0</v>
      </c>
      <c r="IQ189" s="45">
        <f>IF(EOMONTH(Inputs!$E$22-1, 0)=IQ4, Inputs!$E$145, 0)</f>
        <v>0</v>
      </c>
      <c r="IR189" s="45">
        <f>IF(EOMONTH(Inputs!$E$22-1, 0)=IR4, Inputs!$E$145, 0)</f>
        <v>0</v>
      </c>
      <c r="IS189" s="45">
        <f>IF(EOMONTH(Inputs!$E$22-1, 0)=IS4, Inputs!$E$145, 0)</f>
        <v>0</v>
      </c>
      <c r="IT189" s="45">
        <f>IF(EOMONTH(Inputs!$E$22-1, 0)=IT4, Inputs!$E$145, 0)</f>
        <v>0</v>
      </c>
      <c r="IU189" s="45">
        <f>IF(EOMONTH(Inputs!$E$22-1, 0)=IU4, Inputs!$E$145, 0)</f>
        <v>0</v>
      </c>
      <c r="IV189" s="45">
        <f>IF(EOMONTH(Inputs!$E$22-1, 0)=IV4, Inputs!$E$145, 0)</f>
        <v>0</v>
      </c>
      <c r="IW189" s="45">
        <f>IF(EOMONTH(Inputs!$E$22-1, 0)=IW4, Inputs!$E$145, 0)</f>
        <v>0</v>
      </c>
      <c r="IX189" s="45">
        <f>IF(EOMONTH(Inputs!$E$22-1, 0)=IX4, Inputs!$E$145, 0)</f>
        <v>0</v>
      </c>
      <c r="IY189" s="45">
        <f>IF(EOMONTH(Inputs!$E$22-1, 0)=IY4, Inputs!$E$145, 0)</f>
        <v>0</v>
      </c>
      <c r="IZ189" s="45">
        <f>IF(EOMONTH(Inputs!$E$22-1, 0)=IZ4, Inputs!$E$145, 0)</f>
        <v>0</v>
      </c>
      <c r="JA189" s="45">
        <f>IF(EOMONTH(Inputs!$E$22-1, 0)=JA4, Inputs!$E$145, 0)</f>
        <v>0</v>
      </c>
      <c r="JB189" s="45">
        <f>IF(EOMONTH(Inputs!$E$22-1, 0)=JB4, Inputs!$E$145, 0)</f>
        <v>0</v>
      </c>
      <c r="JC189" s="45">
        <f>IF(EOMONTH(Inputs!$E$22-1, 0)=JC4, Inputs!$E$145, 0)</f>
        <v>0</v>
      </c>
      <c r="JD189" s="45">
        <f>IF(EOMONTH(Inputs!$E$22-1, 0)=JD4, Inputs!$E$145, 0)</f>
        <v>0</v>
      </c>
      <c r="JE189" s="45">
        <f>IF(EOMONTH(Inputs!$E$22-1, 0)=JE4, Inputs!$E$145, 0)</f>
        <v>0</v>
      </c>
      <c r="JF189" s="45">
        <f>IF(EOMONTH(Inputs!$E$22-1, 0)=JF4, Inputs!$E$145, 0)</f>
        <v>0</v>
      </c>
      <c r="JG189" s="45">
        <f>IF(EOMONTH(Inputs!$E$22-1, 0)=JG4, Inputs!$E$145, 0)</f>
        <v>0</v>
      </c>
      <c r="JH189" s="45">
        <f>IF(EOMONTH(Inputs!$E$22-1, 0)=JH4, Inputs!$E$145, 0)</f>
        <v>0</v>
      </c>
      <c r="JI189" s="45">
        <f>IF(EOMONTH(Inputs!$E$22-1, 0)=JI4, Inputs!$E$145, 0)</f>
        <v>0</v>
      </c>
      <c r="JJ189" s="45">
        <f>IF(EOMONTH(Inputs!$E$22-1, 0)=JJ4, Inputs!$E$145, 0)</f>
        <v>0</v>
      </c>
      <c r="JK189" s="45">
        <f>IF(EOMONTH(Inputs!$E$22-1, 0)=JK4, Inputs!$E$145, 0)</f>
        <v>0</v>
      </c>
      <c r="JL189" s="45">
        <f>IF(EOMONTH(Inputs!$E$22-1, 0)=JL4, Inputs!$E$145, 0)</f>
        <v>0</v>
      </c>
      <c r="JM189" s="45">
        <f>IF(EOMONTH(Inputs!$E$22-1, 0)=JM4, Inputs!$E$145, 0)</f>
        <v>0</v>
      </c>
      <c r="JN189" s="45">
        <f>IF(EOMONTH(Inputs!$E$22-1, 0)=JN4, Inputs!$E$145, 0)</f>
        <v>0</v>
      </c>
      <c r="JO189" s="45">
        <f>IF(EOMONTH(Inputs!$E$22-1, 0)=JO4, Inputs!$E$145, 0)</f>
        <v>0</v>
      </c>
      <c r="JP189" s="45">
        <f>IF(EOMONTH(Inputs!$E$22-1, 0)=JP4, Inputs!$E$145, 0)</f>
        <v>0</v>
      </c>
      <c r="JQ189" s="45">
        <f>IF(EOMONTH(Inputs!$E$22-1, 0)=JQ4, Inputs!$E$145, 0)</f>
        <v>0</v>
      </c>
      <c r="JR189" s="45">
        <f>IF(EOMONTH(Inputs!$E$22-1, 0)=JR4, Inputs!$E$145, 0)</f>
        <v>0</v>
      </c>
      <c r="JS189" s="45">
        <f>IF(EOMONTH(Inputs!$E$22-1, 0)=JS4, Inputs!$E$145, 0)</f>
        <v>0</v>
      </c>
      <c r="JT189" s="45">
        <f>IF(EOMONTH(Inputs!$E$22-1, 0)=JT4, Inputs!$E$145, 0)</f>
        <v>0</v>
      </c>
      <c r="JU189" s="45">
        <f>IF(EOMONTH(Inputs!$E$22-1, 0)=JU4, Inputs!$E$145, 0)</f>
        <v>0</v>
      </c>
      <c r="JV189" s="45">
        <f>IF(EOMONTH(Inputs!$E$22-1, 0)=JV4, Inputs!$E$145, 0)</f>
        <v>0</v>
      </c>
      <c r="JW189" s="45">
        <f>IF(EOMONTH(Inputs!$E$22-1, 0)=JW4, Inputs!$E$145, 0)</f>
        <v>0</v>
      </c>
      <c r="JX189" s="45">
        <f>IF(EOMONTH(Inputs!$E$22-1, 0)=JX4, Inputs!$E$145, 0)</f>
        <v>0</v>
      </c>
      <c r="JY189" s="45">
        <f>IF(EOMONTH(Inputs!$E$22-1, 0)=JY4, Inputs!$E$145, 0)</f>
        <v>0</v>
      </c>
      <c r="JZ189" s="45">
        <f>IF(EOMONTH(Inputs!$E$22-1, 0)=JZ4, Inputs!$E$145, 0)</f>
        <v>0</v>
      </c>
      <c r="KA189" s="45">
        <f>IF(EOMONTH(Inputs!$E$22-1, 0)=KA4, Inputs!$E$145, 0)</f>
        <v>0</v>
      </c>
      <c r="KB189" s="45">
        <f>IF(EOMONTH(Inputs!$E$22-1, 0)=KB4, Inputs!$E$145, 0)</f>
        <v>0</v>
      </c>
      <c r="KC189" s="45">
        <f>IF(EOMONTH(Inputs!$E$22-1, 0)=KC4, Inputs!$E$145, 0)</f>
        <v>0</v>
      </c>
      <c r="KD189" s="45">
        <f>IF(EOMONTH(Inputs!$E$22-1, 0)=KD4, Inputs!$E$145, 0)</f>
        <v>0</v>
      </c>
      <c r="KE189" s="45">
        <f>IF(EOMONTH(Inputs!$E$22-1, 0)=KE4, Inputs!$E$145, 0)</f>
        <v>0</v>
      </c>
      <c r="KF189" s="45">
        <f>IF(EOMONTH(Inputs!$E$22-1, 0)=KF4, Inputs!$E$145, 0)</f>
        <v>0</v>
      </c>
      <c r="KG189" s="45">
        <f>IF(EOMONTH(Inputs!$E$22-1, 0)=KG4, Inputs!$E$145, 0)</f>
        <v>0</v>
      </c>
      <c r="KH189" s="45">
        <f>IF(EOMONTH(Inputs!$E$22-1, 0)=KH4, Inputs!$E$145, 0)</f>
        <v>0</v>
      </c>
      <c r="KI189" s="45">
        <f>IF(EOMONTH(Inputs!$E$22-1, 0)=KI4, Inputs!$E$145, 0)</f>
        <v>0</v>
      </c>
      <c r="KJ189" s="45">
        <f>IF(EOMONTH(Inputs!$E$22-1, 0)=KJ4, Inputs!$E$145, 0)</f>
        <v>0</v>
      </c>
      <c r="KK189" s="45">
        <f>IF(EOMONTH(Inputs!$E$22-1, 0)=KK4, Inputs!$E$145, 0)</f>
        <v>0</v>
      </c>
      <c r="KL189" s="45">
        <f>IF(EOMONTH(Inputs!$E$22-1, 0)=KL4, Inputs!$E$145, 0)</f>
        <v>0</v>
      </c>
      <c r="KM189" s="45">
        <f>IF(EOMONTH(Inputs!$E$22-1, 0)=KM4, Inputs!$E$145, 0)</f>
        <v>0</v>
      </c>
      <c r="KN189" s="45">
        <f>IF(EOMONTH(Inputs!$E$22-1, 0)=KN4, Inputs!$E$145, 0)</f>
        <v>0</v>
      </c>
      <c r="KO189" s="45">
        <f>IF(EOMONTH(Inputs!$E$22-1, 0)=KO4, Inputs!$E$145, 0)</f>
        <v>0</v>
      </c>
      <c r="KP189" s="45">
        <f>IF(EOMONTH(Inputs!$E$22-1, 0)=KP4, Inputs!$E$145, 0)</f>
        <v>0</v>
      </c>
      <c r="KQ189" s="45">
        <f>IF(EOMONTH(Inputs!$E$22-1, 0)=KQ4, Inputs!$E$145, 0)</f>
        <v>0</v>
      </c>
      <c r="KR189" s="45">
        <f>IF(EOMONTH(Inputs!$E$22-1, 0)=KR4, Inputs!$E$145, 0)</f>
        <v>0</v>
      </c>
      <c r="KS189" s="45">
        <f>IF(EOMONTH(Inputs!$E$22-1, 0)=KS4, Inputs!$E$145, 0)</f>
        <v>0</v>
      </c>
      <c r="KT189" s="45">
        <f>IF(EOMONTH(Inputs!$E$22-1, 0)=KT4, Inputs!$E$145, 0)</f>
        <v>0</v>
      </c>
      <c r="KU189" s="45">
        <f>IF(EOMONTH(Inputs!$E$22-1, 0)=KU4, Inputs!$E$145, 0)</f>
        <v>0</v>
      </c>
      <c r="KV189" s="45">
        <f>IF(EOMONTH(Inputs!$E$22-1, 0)=KV4, Inputs!$E$145, 0)</f>
        <v>0</v>
      </c>
      <c r="KW189" s="45">
        <f>IF(EOMONTH(Inputs!$E$22-1, 0)=KW4, Inputs!$E$145, 0)</f>
        <v>0</v>
      </c>
      <c r="KX189" s="45">
        <f>IF(EOMONTH(Inputs!$E$22-1, 0)=KX4, Inputs!$E$145, 0)</f>
        <v>0</v>
      </c>
      <c r="KY189" s="45">
        <f>IF(EOMONTH(Inputs!$E$22-1, 0)=KY4, Inputs!$E$145, 0)</f>
        <v>0</v>
      </c>
      <c r="KZ189" s="45">
        <f>IF(EOMONTH(Inputs!$E$22-1, 0)=KZ4, Inputs!$E$145, 0)</f>
        <v>0</v>
      </c>
      <c r="LA189" s="45">
        <f>IF(EOMONTH(Inputs!$E$22-1, 0)=LA4, Inputs!$E$145, 0)</f>
        <v>0</v>
      </c>
      <c r="LB189" s="45">
        <f>IF(EOMONTH(Inputs!$E$22-1, 0)=LB4, Inputs!$E$145, 0)</f>
        <v>0</v>
      </c>
      <c r="LC189" s="45">
        <f>IF(EOMONTH(Inputs!$E$22-1, 0)=LC4, Inputs!$E$145, 0)</f>
        <v>0</v>
      </c>
      <c r="LD189" s="45">
        <f>IF(EOMONTH(Inputs!$E$22-1, 0)=LD4, Inputs!$E$145, 0)</f>
        <v>0</v>
      </c>
      <c r="LE189" s="45">
        <f>IF(EOMONTH(Inputs!$E$22-1, 0)=LE4, Inputs!$E$145, 0)</f>
        <v>0</v>
      </c>
      <c r="LF189" s="45">
        <f>IF(EOMONTH(Inputs!$E$22-1, 0)=LF4, Inputs!$E$145, 0)</f>
        <v>0</v>
      </c>
      <c r="LG189" s="45">
        <f>IF(EOMONTH(Inputs!$E$22-1, 0)=LG4, Inputs!$E$145, 0)</f>
        <v>0</v>
      </c>
      <c r="LH189" s="45">
        <f>IF(EOMONTH(Inputs!$E$22-1, 0)=LH4, Inputs!$E$145, 0)</f>
        <v>0</v>
      </c>
      <c r="LI189" s="45">
        <f>IF(EOMONTH(Inputs!$E$22-1, 0)=LI4, Inputs!$E$145, 0)</f>
        <v>0</v>
      </c>
      <c r="LJ189" s="45">
        <f>IF(EOMONTH(Inputs!$E$22-1, 0)=LJ4, Inputs!$E$145, 0)</f>
        <v>0</v>
      </c>
      <c r="LK189" s="45">
        <f>IF(EOMONTH(Inputs!$E$22-1, 0)=LK4, Inputs!$E$145, 0)</f>
        <v>0</v>
      </c>
      <c r="LL189" s="45">
        <f>IF(EOMONTH(Inputs!$E$22-1, 0)=LL4, Inputs!$E$145, 0)</f>
        <v>0</v>
      </c>
      <c r="LM189" s="45">
        <f>IF(EOMONTH(Inputs!$E$22-1, 0)=LM4, Inputs!$E$145, 0)</f>
        <v>0</v>
      </c>
      <c r="LN189" s="45">
        <f>IF(EOMONTH(Inputs!$E$22-1, 0)=LN4, Inputs!$E$145, 0)</f>
        <v>0</v>
      </c>
      <c r="LO189" s="45">
        <f>IF(EOMONTH(Inputs!$E$22-1, 0)=LO4, Inputs!$E$145, 0)</f>
        <v>0</v>
      </c>
      <c r="LP189" s="45">
        <f>IF(EOMONTH(Inputs!$E$22-1, 0)=LP4, Inputs!$E$145, 0)</f>
        <v>0</v>
      </c>
      <c r="LQ189" s="45">
        <f>IF(EOMONTH(Inputs!$E$22-1, 0)=LQ4, Inputs!$E$145, 0)</f>
        <v>0</v>
      </c>
      <c r="LR189" s="45">
        <f>IF(EOMONTH(Inputs!$E$22-1, 0)=LR4, Inputs!$E$145, 0)</f>
        <v>0</v>
      </c>
      <c r="LS189" s="45">
        <f>IF(EOMONTH(Inputs!$E$22-1, 0)=LS4, Inputs!$E$145, 0)</f>
        <v>0</v>
      </c>
      <c r="LT189" s="45">
        <f>IF(EOMONTH(Inputs!$E$22-1, 0)=LT4, Inputs!$E$145, 0)</f>
        <v>0</v>
      </c>
      <c r="LU189" s="45"/>
      <c r="LV189" s="45"/>
      <c r="LW189" s="45"/>
      <c r="LX189" s="45"/>
      <c r="LY189" s="45"/>
      <c r="LZ189" s="45"/>
      <c r="MA189" s="45"/>
      <c r="MB189" s="45"/>
      <c r="MC189" s="45"/>
      <c r="MD189" s="45"/>
      <c r="ME189" s="45"/>
      <c r="MF189" s="45"/>
      <c r="MG189" s="45"/>
      <c r="MH189" s="45"/>
      <c r="MI189" s="45"/>
      <c r="MJ189" s="45"/>
      <c r="MK189" s="45"/>
      <c r="ML189" s="45"/>
      <c r="MM189" s="45"/>
      <c r="MN189" s="45"/>
      <c r="MO189" s="45"/>
      <c r="MP189" s="45"/>
      <c r="MQ189" s="45"/>
      <c r="MR189" s="45"/>
      <c r="MS189" s="45"/>
      <c r="MT189" s="45"/>
      <c r="MU189" s="45"/>
      <c r="MV189" s="45"/>
      <c r="MW189" s="45"/>
      <c r="MX189" s="45"/>
      <c r="MY189" s="45"/>
      <c r="MZ189" s="45"/>
      <c r="NA189" s="45"/>
      <c r="NB189" s="45"/>
      <c r="NC189" s="45"/>
      <c r="ND189" s="45"/>
      <c r="NE189" s="45"/>
      <c r="NF189" s="45"/>
      <c r="NG189" s="45"/>
      <c r="NH189" s="45"/>
      <c r="NI189" s="45"/>
      <c r="NJ189" s="45"/>
      <c r="NK189" s="45"/>
      <c r="NL189" s="45"/>
      <c r="NM189" s="45"/>
      <c r="NN189" s="45"/>
      <c r="NO189" s="45"/>
      <c r="NP189" s="45"/>
      <c r="NQ189" s="45"/>
      <c r="NR189" s="45"/>
      <c r="NS189" s="45"/>
      <c r="NT189" s="45"/>
      <c r="NU189" s="45"/>
      <c r="NV189" s="45"/>
      <c r="NW189" s="45"/>
      <c r="NX189" s="45"/>
      <c r="NY189" s="45"/>
      <c r="NZ189" s="45"/>
      <c r="OA189" s="45"/>
      <c r="OB189" s="45"/>
      <c r="OC189" s="45"/>
      <c r="OD189" s="45"/>
      <c r="OE189" s="45"/>
      <c r="OF189" s="45"/>
      <c r="OG189" s="45"/>
      <c r="OH189" s="45"/>
      <c r="OI189" s="45"/>
      <c r="OJ189" s="45"/>
      <c r="OK189" s="45"/>
      <c r="OL189" s="45"/>
      <c r="OM189" s="45"/>
      <c r="ON189" s="45"/>
      <c r="OO189" s="45"/>
      <c r="OP189" s="45"/>
      <c r="OQ189" s="45"/>
      <c r="OR189" s="45"/>
      <c r="OS189" s="45"/>
      <c r="OT189" s="45"/>
      <c r="OU189" s="45"/>
      <c r="OV189" s="45"/>
      <c r="OW189" s="45"/>
      <c r="OX189" s="45"/>
      <c r="OY189" s="45"/>
      <c r="OZ189" s="45"/>
      <c r="PA189" s="45"/>
      <c r="PB189" s="45"/>
      <c r="PC189" s="45"/>
      <c r="PD189" s="45"/>
      <c r="PE189" s="45"/>
      <c r="PF189" s="45"/>
      <c r="PG189" s="45"/>
      <c r="PH189" s="45"/>
      <c r="PI189" s="45"/>
      <c r="PJ189" s="45"/>
      <c r="PK189" s="45"/>
      <c r="PL189" s="45"/>
      <c r="PM189" s="45"/>
      <c r="PN189" s="45"/>
      <c r="PO189" s="45"/>
      <c r="PP189" s="45"/>
      <c r="PQ189" s="45"/>
      <c r="PR189" s="45"/>
      <c r="PS189" s="45"/>
      <c r="PT189" s="45"/>
      <c r="PU189" s="45"/>
      <c r="PV189" s="45"/>
      <c r="PW189" s="45"/>
      <c r="PX189" s="45"/>
      <c r="PY189" s="45"/>
      <c r="PZ189" s="45"/>
      <c r="QA189" s="45"/>
      <c r="QB189" s="45"/>
      <c r="QC189" s="45"/>
      <c r="QD189" s="45"/>
      <c r="QE189" s="45"/>
      <c r="QF189" s="45"/>
      <c r="QG189" s="45"/>
      <c r="QH189" s="45"/>
      <c r="QI189" s="45"/>
      <c r="QJ189" s="45"/>
      <c r="QK189" s="45"/>
      <c r="QL189" s="45"/>
      <c r="QM189" s="45"/>
      <c r="QN189" s="45"/>
      <c r="QO189" s="45"/>
      <c r="QP189" s="45"/>
      <c r="QQ189" s="45"/>
      <c r="QR189" s="45"/>
      <c r="QS189" s="45"/>
      <c r="QT189" s="45"/>
      <c r="QU189" s="45"/>
    </row>
    <row r="190" spans="2:463" outlineLevel="1">
      <c r="C190" s="75" t="s">
        <v>489</v>
      </c>
      <c r="E190" s="50" t="s">
        <v>95</v>
      </c>
      <c r="H190" s="66">
        <f>SUM(I190:QJ190)</f>
        <v>0</v>
      </c>
      <c r="I190" s="45">
        <v>0</v>
      </c>
      <c r="J190" s="45">
        <v>0</v>
      </c>
      <c r="K190" s="45">
        <v>0</v>
      </c>
      <c r="L190" s="45">
        <v>0</v>
      </c>
      <c r="M190" s="45">
        <v>0</v>
      </c>
      <c r="N190" s="45">
        <v>0</v>
      </c>
      <c r="O190" s="45">
        <v>0</v>
      </c>
      <c r="P190" s="45">
        <v>0</v>
      </c>
      <c r="Q190" s="45">
        <v>0</v>
      </c>
      <c r="R190" s="45">
        <v>0</v>
      </c>
      <c r="S190" s="45">
        <v>0</v>
      </c>
      <c r="T190" s="45">
        <v>0</v>
      </c>
      <c r="U190" s="45">
        <v>0</v>
      </c>
      <c r="V190" s="45">
        <v>0</v>
      </c>
      <c r="W190" s="45">
        <v>0</v>
      </c>
      <c r="X190" s="45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0</v>
      </c>
      <c r="AG190" s="45">
        <v>0</v>
      </c>
      <c r="AH190" s="45">
        <v>0</v>
      </c>
      <c r="AI190" s="45">
        <v>0</v>
      </c>
      <c r="AJ190" s="45">
        <v>0</v>
      </c>
      <c r="AK190" s="45">
        <v>0</v>
      </c>
      <c r="AL190" s="45">
        <v>0</v>
      </c>
      <c r="AM190" s="45">
        <v>0</v>
      </c>
      <c r="AN190" s="45">
        <v>0</v>
      </c>
      <c r="AO190" s="45">
        <v>0</v>
      </c>
      <c r="AP190" s="45">
        <v>0</v>
      </c>
      <c r="AQ190" s="45">
        <v>0</v>
      </c>
      <c r="AR190" s="45">
        <v>0</v>
      </c>
      <c r="AS190" s="45">
        <v>0</v>
      </c>
      <c r="AT190" s="45">
        <v>0</v>
      </c>
      <c r="AU190" s="45">
        <v>0</v>
      </c>
      <c r="AV190" s="45">
        <v>0</v>
      </c>
      <c r="AW190" s="45">
        <v>0</v>
      </c>
      <c r="AX190" s="45">
        <v>0</v>
      </c>
      <c r="AY190" s="45">
        <v>0</v>
      </c>
      <c r="AZ190" s="45">
        <v>0</v>
      </c>
      <c r="BA190" s="45">
        <v>0</v>
      </c>
      <c r="BB190" s="45">
        <v>0</v>
      </c>
      <c r="BC190" s="45">
        <v>0</v>
      </c>
      <c r="BD190" s="45">
        <v>0</v>
      </c>
      <c r="BE190" s="45">
        <v>0</v>
      </c>
      <c r="BF190" s="45">
        <v>0</v>
      </c>
      <c r="BG190" s="45">
        <v>0</v>
      </c>
      <c r="BH190" s="45">
        <v>0</v>
      </c>
      <c r="BI190" s="45">
        <v>0</v>
      </c>
      <c r="BJ190" s="45">
        <v>0</v>
      </c>
      <c r="BK190" s="45">
        <v>0</v>
      </c>
      <c r="BL190" s="45">
        <v>0</v>
      </c>
      <c r="BM190" s="45">
        <v>0</v>
      </c>
      <c r="BN190" s="45">
        <v>0</v>
      </c>
      <c r="BO190" s="45">
        <v>0</v>
      </c>
      <c r="BP190" s="45">
        <v>0</v>
      </c>
      <c r="BQ190" s="45">
        <v>0</v>
      </c>
      <c r="BR190" s="45">
        <v>0</v>
      </c>
      <c r="BS190" s="45">
        <v>0</v>
      </c>
      <c r="BT190" s="45">
        <v>0</v>
      </c>
      <c r="BU190" s="45">
        <v>0</v>
      </c>
      <c r="BV190" s="45">
        <v>0</v>
      </c>
      <c r="BW190" s="45">
        <v>0</v>
      </c>
      <c r="BX190" s="45">
        <v>0</v>
      </c>
      <c r="BY190" s="45">
        <v>0</v>
      </c>
      <c r="BZ190" s="45">
        <v>0</v>
      </c>
      <c r="CA190" s="45">
        <v>0</v>
      </c>
      <c r="CB190" s="45">
        <v>0</v>
      </c>
      <c r="CC190" s="45">
        <v>0</v>
      </c>
      <c r="CD190" s="45">
        <v>0</v>
      </c>
      <c r="CE190" s="45">
        <v>0</v>
      </c>
      <c r="CF190" s="45">
        <v>0</v>
      </c>
      <c r="CG190" s="45">
        <v>0</v>
      </c>
      <c r="CH190" s="45">
        <v>0</v>
      </c>
      <c r="CI190" s="45">
        <v>0</v>
      </c>
      <c r="CJ190" s="45">
        <v>0</v>
      </c>
      <c r="CK190" s="45">
        <v>0</v>
      </c>
      <c r="CL190" s="45">
        <v>0</v>
      </c>
      <c r="CM190" s="45">
        <v>0</v>
      </c>
      <c r="CN190" s="45">
        <v>0</v>
      </c>
      <c r="CO190" s="45">
        <v>0</v>
      </c>
      <c r="CP190" s="45">
        <v>0</v>
      </c>
      <c r="CQ190" s="45">
        <v>0</v>
      </c>
      <c r="CR190" s="45">
        <v>0</v>
      </c>
      <c r="CS190" s="45">
        <v>0</v>
      </c>
      <c r="CT190" s="45">
        <v>0</v>
      </c>
      <c r="CU190" s="45">
        <v>0</v>
      </c>
      <c r="CV190" s="45">
        <v>0</v>
      </c>
      <c r="CW190" s="45">
        <v>0</v>
      </c>
      <c r="CX190" s="45">
        <v>0</v>
      </c>
      <c r="CY190" s="45">
        <v>0</v>
      </c>
      <c r="CZ190" s="45">
        <v>0</v>
      </c>
      <c r="DA190" s="45">
        <v>0</v>
      </c>
      <c r="DB190" s="45">
        <v>0</v>
      </c>
      <c r="DC190" s="45">
        <v>0</v>
      </c>
      <c r="DD190" s="45">
        <v>0</v>
      </c>
      <c r="DE190" s="45">
        <v>0</v>
      </c>
      <c r="DF190" s="45">
        <v>0</v>
      </c>
      <c r="DG190" s="45">
        <v>0</v>
      </c>
      <c r="DH190" s="45">
        <v>0</v>
      </c>
      <c r="DI190" s="45">
        <v>0</v>
      </c>
      <c r="DJ190" s="45">
        <v>0</v>
      </c>
      <c r="DK190" s="45">
        <v>0</v>
      </c>
      <c r="DL190" s="45">
        <v>0</v>
      </c>
      <c r="DM190" s="45">
        <v>0</v>
      </c>
      <c r="DN190" s="45">
        <v>0</v>
      </c>
      <c r="DO190" s="45">
        <v>0</v>
      </c>
      <c r="DP190" s="45">
        <v>0</v>
      </c>
      <c r="DQ190" s="45">
        <v>0</v>
      </c>
      <c r="DR190" s="45">
        <v>0</v>
      </c>
      <c r="DS190" s="45">
        <v>0</v>
      </c>
      <c r="DT190" s="45">
        <v>0</v>
      </c>
      <c r="DU190" s="45">
        <v>0</v>
      </c>
      <c r="DV190" s="45">
        <v>0</v>
      </c>
      <c r="DW190" s="45">
        <v>0</v>
      </c>
      <c r="DX190" s="45">
        <v>0</v>
      </c>
      <c r="DY190" s="45">
        <v>0</v>
      </c>
      <c r="DZ190" s="45">
        <v>0</v>
      </c>
      <c r="EA190" s="45">
        <v>0</v>
      </c>
      <c r="EB190" s="45">
        <v>0</v>
      </c>
      <c r="EC190" s="45">
        <v>0</v>
      </c>
      <c r="ED190" s="45">
        <v>0</v>
      </c>
      <c r="EE190" s="45">
        <v>0</v>
      </c>
      <c r="EF190" s="45">
        <v>0</v>
      </c>
      <c r="EG190" s="45">
        <v>0</v>
      </c>
      <c r="EH190" s="45">
        <v>0</v>
      </c>
      <c r="EI190" s="45">
        <v>0</v>
      </c>
      <c r="EJ190" s="45">
        <v>0</v>
      </c>
      <c r="EK190" s="45">
        <v>0</v>
      </c>
      <c r="EL190" s="45">
        <v>0</v>
      </c>
      <c r="EM190" s="45">
        <v>0</v>
      </c>
      <c r="EN190" s="45">
        <v>0</v>
      </c>
      <c r="EO190" s="45">
        <v>0</v>
      </c>
      <c r="EP190" s="45">
        <v>0</v>
      </c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45"/>
      <c r="JA190" s="45"/>
      <c r="JB190" s="45"/>
      <c r="JC190" s="45"/>
      <c r="JD190" s="45"/>
      <c r="JE190" s="45"/>
      <c r="JF190" s="45"/>
      <c r="JG190" s="45"/>
      <c r="JH190" s="45"/>
      <c r="JI190" s="45"/>
      <c r="JJ190" s="45"/>
      <c r="JK190" s="45"/>
      <c r="JL190" s="45"/>
      <c r="JM190" s="45"/>
      <c r="JN190" s="45"/>
      <c r="JO190" s="45"/>
      <c r="JP190" s="45"/>
      <c r="JQ190" s="45"/>
      <c r="JR190" s="45"/>
      <c r="JS190" s="45"/>
      <c r="JT190" s="45"/>
      <c r="JU190" s="45"/>
      <c r="JV190" s="45"/>
      <c r="JW190" s="45"/>
      <c r="JX190" s="45"/>
      <c r="JY190" s="45"/>
      <c r="JZ190" s="45"/>
      <c r="KA190" s="45"/>
      <c r="KB190" s="45"/>
      <c r="KC190" s="45"/>
      <c r="KD190" s="45"/>
      <c r="KE190" s="45"/>
      <c r="KF190" s="45"/>
      <c r="KG190" s="45"/>
      <c r="KH190" s="45"/>
      <c r="KI190" s="45"/>
      <c r="KJ190" s="45"/>
      <c r="KK190" s="45"/>
      <c r="KL190" s="45"/>
      <c r="KM190" s="45"/>
      <c r="KN190" s="45"/>
      <c r="KO190" s="45"/>
      <c r="KP190" s="45"/>
      <c r="KQ190" s="45"/>
      <c r="KR190" s="45"/>
      <c r="KS190" s="45"/>
      <c r="KT190" s="45"/>
      <c r="KU190" s="45"/>
      <c r="KV190" s="45"/>
      <c r="KW190" s="45"/>
      <c r="KX190" s="45"/>
      <c r="KY190" s="45"/>
      <c r="KZ190" s="45"/>
      <c r="LA190" s="45"/>
      <c r="LB190" s="45"/>
      <c r="LC190" s="45"/>
      <c r="LD190" s="45"/>
      <c r="LE190" s="45"/>
      <c r="LF190" s="45"/>
      <c r="LG190" s="45"/>
      <c r="LH190" s="45"/>
      <c r="LI190" s="45"/>
      <c r="LJ190" s="45"/>
      <c r="LK190" s="45"/>
      <c r="LL190" s="45"/>
      <c r="LM190" s="45"/>
      <c r="LN190" s="45"/>
      <c r="LO190" s="45"/>
      <c r="LP190" s="45"/>
      <c r="LQ190" s="45"/>
      <c r="LR190" s="45"/>
      <c r="LS190" s="45"/>
      <c r="LT190" s="45"/>
      <c r="LU190" s="45"/>
      <c r="LV190" s="45"/>
      <c r="LW190" s="45"/>
      <c r="LX190" s="45"/>
      <c r="LY190" s="45"/>
      <c r="LZ190" s="45"/>
      <c r="MA190" s="45"/>
      <c r="MB190" s="45"/>
      <c r="MC190" s="45"/>
      <c r="MD190" s="45"/>
      <c r="ME190" s="45"/>
      <c r="MF190" s="45"/>
      <c r="MG190" s="45"/>
      <c r="MH190" s="45"/>
      <c r="MI190" s="45"/>
      <c r="MJ190" s="45"/>
      <c r="MK190" s="45"/>
      <c r="ML190" s="45"/>
      <c r="MM190" s="45"/>
      <c r="MN190" s="45"/>
      <c r="MO190" s="45"/>
      <c r="MP190" s="45"/>
      <c r="MQ190" s="45"/>
      <c r="MR190" s="45"/>
      <c r="MS190" s="45"/>
      <c r="MT190" s="45"/>
      <c r="MU190" s="45"/>
      <c r="MV190" s="45"/>
      <c r="MW190" s="45"/>
      <c r="MX190" s="45"/>
      <c r="MY190" s="45"/>
      <c r="MZ190" s="45"/>
      <c r="NA190" s="45"/>
      <c r="NB190" s="45"/>
      <c r="NC190" s="45"/>
      <c r="ND190" s="45"/>
      <c r="NE190" s="45"/>
      <c r="NF190" s="45"/>
      <c r="NG190" s="45"/>
      <c r="NH190" s="45"/>
      <c r="NI190" s="45"/>
      <c r="NJ190" s="45"/>
      <c r="NK190" s="45"/>
      <c r="NL190" s="45"/>
      <c r="NM190" s="45"/>
      <c r="NN190" s="45"/>
      <c r="NO190" s="45"/>
      <c r="NP190" s="45"/>
      <c r="NQ190" s="45"/>
      <c r="NR190" s="45"/>
      <c r="NS190" s="45"/>
      <c r="NT190" s="45"/>
      <c r="NU190" s="45"/>
      <c r="NV190" s="45"/>
      <c r="NW190" s="45"/>
      <c r="NX190" s="45"/>
      <c r="NY190" s="45"/>
      <c r="NZ190" s="45"/>
      <c r="OA190" s="45"/>
      <c r="OB190" s="45"/>
      <c r="OC190" s="45"/>
      <c r="OD190" s="45"/>
      <c r="OE190" s="45"/>
      <c r="OF190" s="45"/>
      <c r="OG190" s="45"/>
      <c r="OH190" s="45"/>
      <c r="OI190" s="45"/>
      <c r="OJ190" s="45"/>
      <c r="OK190" s="45"/>
      <c r="OL190" s="45"/>
      <c r="OM190" s="45"/>
      <c r="ON190" s="45"/>
      <c r="OO190" s="45"/>
      <c r="OP190" s="45"/>
      <c r="OQ190" s="45"/>
      <c r="OR190" s="45"/>
      <c r="OS190" s="45"/>
      <c r="OT190" s="45"/>
      <c r="OU190" s="45"/>
      <c r="OV190" s="45"/>
      <c r="OW190" s="45"/>
      <c r="OX190" s="45"/>
      <c r="OY190" s="45"/>
      <c r="OZ190" s="45"/>
      <c r="PA190" s="45"/>
      <c r="PB190" s="45"/>
      <c r="PC190" s="45"/>
      <c r="PD190" s="45"/>
      <c r="PE190" s="45"/>
      <c r="PF190" s="45"/>
      <c r="PG190" s="45"/>
      <c r="PH190" s="45"/>
      <c r="PI190" s="45"/>
      <c r="PJ190" s="45"/>
      <c r="PK190" s="45"/>
      <c r="PL190" s="45"/>
      <c r="PM190" s="45"/>
      <c r="PN190" s="45"/>
      <c r="PO190" s="45"/>
      <c r="PP190" s="45"/>
      <c r="PQ190" s="45"/>
      <c r="PR190" s="45"/>
      <c r="PS190" s="45"/>
      <c r="PT190" s="45"/>
      <c r="PU190" s="45"/>
      <c r="PV190" s="45"/>
      <c r="PW190" s="45"/>
      <c r="PX190" s="45"/>
      <c r="PY190" s="45"/>
      <c r="PZ190" s="45"/>
      <c r="QA190" s="45"/>
      <c r="QB190" s="45"/>
      <c r="QC190" s="45"/>
      <c r="QD190" s="45"/>
      <c r="QE190" s="45"/>
      <c r="QF190" s="45"/>
      <c r="QG190" s="45"/>
      <c r="QH190" s="45"/>
      <c r="QI190" s="45"/>
      <c r="QJ190" s="45"/>
      <c r="QK190" s="45"/>
      <c r="QL190" s="45"/>
      <c r="QM190" s="45"/>
      <c r="QN190" s="45"/>
      <c r="QO190" s="45"/>
      <c r="QP190" s="45"/>
      <c r="QQ190" s="45"/>
      <c r="QR190" s="45"/>
      <c r="QS190" s="45"/>
      <c r="QT190" s="45"/>
      <c r="QU190" s="45"/>
    </row>
    <row r="191" spans="2:463" outlineLevel="1">
      <c r="C191" s="97" t="s">
        <v>490</v>
      </c>
      <c r="D191" s="37"/>
      <c r="E191" s="43" t="s">
        <v>95</v>
      </c>
      <c r="F191" s="37"/>
      <c r="G191" s="63"/>
      <c r="H191" s="66">
        <f>SUM(I191:QJ191)</f>
        <v>0</v>
      </c>
      <c r="I191" s="38">
        <v>0</v>
      </c>
      <c r="J191" s="38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v>0</v>
      </c>
      <c r="S191" s="38">
        <v>0</v>
      </c>
      <c r="T191" s="38">
        <v>0</v>
      </c>
      <c r="U191" s="38">
        <v>0</v>
      </c>
      <c r="V191" s="38">
        <v>0</v>
      </c>
      <c r="W191" s="38">
        <v>0</v>
      </c>
      <c r="X191" s="38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0</v>
      </c>
      <c r="AG191" s="38">
        <v>0</v>
      </c>
      <c r="AH191" s="38">
        <v>0</v>
      </c>
      <c r="AI191" s="38">
        <v>0</v>
      </c>
      <c r="AJ191" s="38">
        <v>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0</v>
      </c>
      <c r="AQ191" s="38">
        <v>0</v>
      </c>
      <c r="AR191" s="38">
        <v>0</v>
      </c>
      <c r="AS191" s="38">
        <v>0</v>
      </c>
      <c r="AT191" s="38">
        <v>0</v>
      </c>
      <c r="AU191" s="38">
        <v>0</v>
      </c>
      <c r="AV191" s="38">
        <v>0</v>
      </c>
      <c r="AW191" s="38">
        <v>0</v>
      </c>
      <c r="AX191" s="38">
        <v>0</v>
      </c>
      <c r="AY191" s="38">
        <v>0</v>
      </c>
      <c r="AZ191" s="38">
        <v>0</v>
      </c>
      <c r="BA191" s="38">
        <v>0</v>
      </c>
      <c r="BB191" s="38">
        <v>0</v>
      </c>
      <c r="BC191" s="38">
        <v>0</v>
      </c>
      <c r="BD191" s="38">
        <v>0</v>
      </c>
      <c r="BE191" s="38">
        <v>0</v>
      </c>
      <c r="BF191" s="38">
        <v>0</v>
      </c>
      <c r="BG191" s="38">
        <v>0</v>
      </c>
      <c r="BH191" s="38">
        <v>0</v>
      </c>
      <c r="BI191" s="38">
        <v>0</v>
      </c>
      <c r="BJ191" s="38">
        <v>0</v>
      </c>
      <c r="BK191" s="38">
        <v>0</v>
      </c>
      <c r="BL191" s="38">
        <v>0</v>
      </c>
      <c r="BM191" s="38">
        <v>0</v>
      </c>
      <c r="BN191" s="38">
        <v>0</v>
      </c>
      <c r="BO191" s="38">
        <v>0</v>
      </c>
      <c r="BP191" s="38">
        <v>0</v>
      </c>
      <c r="BQ191" s="38">
        <v>0</v>
      </c>
      <c r="BR191" s="38">
        <v>0</v>
      </c>
      <c r="BS191" s="38">
        <v>0</v>
      </c>
      <c r="BT191" s="38">
        <v>0</v>
      </c>
      <c r="BU191" s="38">
        <v>0</v>
      </c>
      <c r="BV191" s="38">
        <v>0</v>
      </c>
      <c r="BW191" s="38">
        <v>0</v>
      </c>
      <c r="BX191" s="38">
        <v>0</v>
      </c>
      <c r="BY191" s="38">
        <v>0</v>
      </c>
      <c r="BZ191" s="38">
        <v>0</v>
      </c>
      <c r="CA191" s="38">
        <v>0</v>
      </c>
      <c r="CB191" s="38">
        <v>0</v>
      </c>
      <c r="CC191" s="38">
        <v>0</v>
      </c>
      <c r="CD191" s="38">
        <v>0</v>
      </c>
      <c r="CE191" s="38">
        <v>0</v>
      </c>
      <c r="CF191" s="38">
        <v>0</v>
      </c>
      <c r="CG191" s="38">
        <v>0</v>
      </c>
      <c r="CH191" s="38">
        <v>0</v>
      </c>
      <c r="CI191" s="38">
        <v>0</v>
      </c>
      <c r="CJ191" s="38">
        <v>0</v>
      </c>
      <c r="CK191" s="38">
        <v>0</v>
      </c>
      <c r="CL191" s="38">
        <v>0</v>
      </c>
      <c r="CM191" s="38">
        <v>0</v>
      </c>
      <c r="CN191" s="38">
        <v>0</v>
      </c>
      <c r="CO191" s="38">
        <v>0</v>
      </c>
      <c r="CP191" s="38">
        <v>0</v>
      </c>
      <c r="CQ191" s="38">
        <v>0</v>
      </c>
      <c r="CR191" s="38">
        <v>0</v>
      </c>
      <c r="CS191" s="38">
        <v>0</v>
      </c>
      <c r="CT191" s="38">
        <v>0</v>
      </c>
      <c r="CU191" s="38">
        <v>0</v>
      </c>
      <c r="CV191" s="38">
        <v>0</v>
      </c>
      <c r="CW191" s="38">
        <v>0</v>
      </c>
      <c r="CX191" s="38">
        <v>0</v>
      </c>
      <c r="CY191" s="38">
        <v>0</v>
      </c>
      <c r="CZ191" s="38">
        <v>0</v>
      </c>
      <c r="DA191" s="38">
        <v>0</v>
      </c>
      <c r="DB191" s="38">
        <v>0</v>
      </c>
      <c r="DC191" s="38">
        <v>0</v>
      </c>
      <c r="DD191" s="38">
        <v>0</v>
      </c>
      <c r="DE191" s="38">
        <v>0</v>
      </c>
      <c r="DF191" s="38">
        <v>0</v>
      </c>
      <c r="DG191" s="38">
        <v>0</v>
      </c>
      <c r="DH191" s="38">
        <v>0</v>
      </c>
      <c r="DI191" s="38">
        <v>0</v>
      </c>
      <c r="DJ191" s="38">
        <v>0</v>
      </c>
      <c r="DK191" s="38">
        <v>0</v>
      </c>
      <c r="DL191" s="38">
        <v>0</v>
      </c>
      <c r="DM191" s="38">
        <v>0</v>
      </c>
      <c r="DN191" s="38">
        <v>0</v>
      </c>
      <c r="DO191" s="38">
        <v>0</v>
      </c>
      <c r="DP191" s="38">
        <v>0</v>
      </c>
      <c r="DQ191" s="38">
        <v>0</v>
      </c>
      <c r="DR191" s="38">
        <v>0</v>
      </c>
      <c r="DS191" s="38">
        <v>0</v>
      </c>
      <c r="DT191" s="38">
        <v>0</v>
      </c>
      <c r="DU191" s="38">
        <v>0</v>
      </c>
      <c r="DV191" s="38">
        <v>0</v>
      </c>
      <c r="DW191" s="38">
        <v>0</v>
      </c>
      <c r="DX191" s="38">
        <v>0</v>
      </c>
      <c r="DY191" s="38">
        <v>0</v>
      </c>
      <c r="DZ191" s="38">
        <v>0</v>
      </c>
      <c r="EA191" s="38">
        <v>0</v>
      </c>
      <c r="EB191" s="38">
        <v>0</v>
      </c>
      <c r="EC191" s="38">
        <v>0</v>
      </c>
      <c r="ED191" s="38">
        <v>0</v>
      </c>
      <c r="EE191" s="38">
        <v>0</v>
      </c>
      <c r="EF191" s="38">
        <v>0</v>
      </c>
      <c r="EG191" s="38">
        <v>0</v>
      </c>
      <c r="EH191" s="38">
        <v>0</v>
      </c>
      <c r="EI191" s="38">
        <v>0</v>
      </c>
      <c r="EJ191" s="38">
        <v>0</v>
      </c>
      <c r="EK191" s="38">
        <v>0</v>
      </c>
      <c r="EL191" s="38">
        <v>0</v>
      </c>
      <c r="EM191" s="38">
        <v>0</v>
      </c>
      <c r="EN191" s="38">
        <v>0</v>
      </c>
      <c r="EO191" s="38">
        <v>0</v>
      </c>
      <c r="EP191" s="38">
        <v>0</v>
      </c>
      <c r="EQ191" s="38">
        <v>0</v>
      </c>
      <c r="ER191" s="38">
        <v>0</v>
      </c>
      <c r="ES191" s="38">
        <v>0</v>
      </c>
      <c r="ET191" s="38">
        <v>0</v>
      </c>
      <c r="EU191" s="38">
        <v>0</v>
      </c>
      <c r="EV191" s="38">
        <v>0</v>
      </c>
      <c r="EW191" s="38">
        <v>0</v>
      </c>
      <c r="EX191" s="38">
        <v>0</v>
      </c>
      <c r="EY191" s="38">
        <v>0</v>
      </c>
      <c r="EZ191" s="38">
        <v>0</v>
      </c>
      <c r="FA191" s="38">
        <v>0</v>
      </c>
      <c r="FB191" s="38">
        <v>0</v>
      </c>
      <c r="FC191" s="38">
        <v>0</v>
      </c>
      <c r="FD191" s="38">
        <v>0</v>
      </c>
      <c r="FE191" s="38">
        <v>0</v>
      </c>
      <c r="FF191" s="38">
        <v>0</v>
      </c>
      <c r="FG191" s="38">
        <v>0</v>
      </c>
      <c r="FH191" s="38">
        <v>0</v>
      </c>
      <c r="FI191" s="38">
        <v>0</v>
      </c>
      <c r="FJ191" s="38">
        <v>0</v>
      </c>
      <c r="FK191" s="38">
        <v>0</v>
      </c>
      <c r="FL191" s="38">
        <v>0</v>
      </c>
      <c r="FM191" s="38">
        <v>0</v>
      </c>
      <c r="FN191" s="38">
        <v>0</v>
      </c>
      <c r="FO191" s="38">
        <v>0</v>
      </c>
      <c r="FP191" s="38">
        <v>0</v>
      </c>
      <c r="FQ191" s="38">
        <v>0</v>
      </c>
      <c r="FR191" s="38">
        <v>0</v>
      </c>
      <c r="FS191" s="38">
        <v>0</v>
      </c>
      <c r="FT191" s="38">
        <v>0</v>
      </c>
      <c r="FU191" s="38">
        <v>0</v>
      </c>
      <c r="FV191" s="38">
        <v>0</v>
      </c>
      <c r="FW191" s="38">
        <v>0</v>
      </c>
      <c r="FX191" s="38">
        <v>0</v>
      </c>
      <c r="FY191" s="38">
        <v>0</v>
      </c>
      <c r="FZ191" s="38">
        <v>0</v>
      </c>
      <c r="GA191" s="38">
        <v>0</v>
      </c>
      <c r="GB191" s="38">
        <v>0</v>
      </c>
      <c r="GC191" s="38">
        <v>0</v>
      </c>
      <c r="GD191" s="38">
        <v>0</v>
      </c>
      <c r="GE191" s="38">
        <v>0</v>
      </c>
      <c r="GF191" s="38">
        <v>0</v>
      </c>
      <c r="GG191" s="38">
        <v>0</v>
      </c>
      <c r="GH191" s="38">
        <v>0</v>
      </c>
      <c r="GI191" s="38">
        <v>0</v>
      </c>
      <c r="GJ191" s="38">
        <v>0</v>
      </c>
      <c r="GK191" s="38">
        <v>0</v>
      </c>
      <c r="GL191" s="38">
        <v>0</v>
      </c>
      <c r="GM191" s="38">
        <v>0</v>
      </c>
      <c r="GN191" s="38">
        <v>0</v>
      </c>
      <c r="GO191" s="38">
        <v>0</v>
      </c>
      <c r="GP191" s="38">
        <v>0</v>
      </c>
      <c r="GQ191" s="38">
        <v>0</v>
      </c>
      <c r="GR191" s="38">
        <v>0</v>
      </c>
      <c r="GS191" s="38">
        <v>0</v>
      </c>
      <c r="GT191" s="38">
        <v>0</v>
      </c>
      <c r="GU191" s="38">
        <v>0</v>
      </c>
      <c r="GV191" s="38">
        <v>0</v>
      </c>
      <c r="GW191" s="38">
        <v>0</v>
      </c>
      <c r="GX191" s="38">
        <v>0</v>
      </c>
      <c r="GY191" s="38">
        <v>0</v>
      </c>
      <c r="GZ191" s="38">
        <v>0</v>
      </c>
      <c r="HA191" s="38">
        <v>0</v>
      </c>
      <c r="HB191" s="38">
        <v>0</v>
      </c>
      <c r="HC191" s="38">
        <v>0</v>
      </c>
      <c r="HD191" s="38">
        <v>0</v>
      </c>
      <c r="HE191" s="38">
        <v>0</v>
      </c>
      <c r="HF191" s="38">
        <v>0</v>
      </c>
      <c r="HG191" s="38">
        <v>0</v>
      </c>
      <c r="HH191" s="38">
        <v>0</v>
      </c>
      <c r="HI191" s="38">
        <v>0</v>
      </c>
      <c r="HJ191" s="38">
        <v>0</v>
      </c>
      <c r="HK191" s="38">
        <v>0</v>
      </c>
      <c r="HL191" s="38">
        <v>0</v>
      </c>
      <c r="HM191" s="38">
        <v>0</v>
      </c>
      <c r="HN191" s="38">
        <v>0</v>
      </c>
      <c r="HO191" s="38">
        <v>0</v>
      </c>
      <c r="HP191" s="38">
        <v>0</v>
      </c>
      <c r="HQ191" s="38">
        <v>0</v>
      </c>
      <c r="HR191" s="38">
        <v>0</v>
      </c>
      <c r="HS191" s="38">
        <v>0</v>
      </c>
      <c r="HT191" s="38">
        <v>0</v>
      </c>
      <c r="HU191" s="38">
        <v>0</v>
      </c>
      <c r="HV191" s="38">
        <v>0</v>
      </c>
      <c r="HW191" s="38">
        <v>0</v>
      </c>
      <c r="HX191" s="38">
        <v>0</v>
      </c>
      <c r="HY191" s="38">
        <v>0</v>
      </c>
      <c r="HZ191" s="38">
        <v>0</v>
      </c>
      <c r="IA191" s="38">
        <v>0</v>
      </c>
      <c r="IB191" s="38">
        <v>0</v>
      </c>
      <c r="IC191" s="38">
        <v>0</v>
      </c>
      <c r="ID191" s="38">
        <v>0</v>
      </c>
      <c r="IE191" s="38">
        <v>0</v>
      </c>
      <c r="IF191" s="38">
        <v>0</v>
      </c>
      <c r="IG191" s="38">
        <v>0</v>
      </c>
      <c r="IH191" s="38">
        <v>0</v>
      </c>
      <c r="II191" s="38">
        <v>0</v>
      </c>
      <c r="IJ191" s="38">
        <v>0</v>
      </c>
      <c r="IK191" s="38">
        <v>0</v>
      </c>
      <c r="IL191" s="38">
        <v>0</v>
      </c>
      <c r="IM191" s="38">
        <v>0</v>
      </c>
      <c r="IN191" s="38">
        <v>0</v>
      </c>
      <c r="IO191" s="38">
        <v>0</v>
      </c>
      <c r="IP191" s="38">
        <v>0</v>
      </c>
      <c r="IQ191" s="38">
        <v>0</v>
      </c>
      <c r="IR191" s="38">
        <v>0</v>
      </c>
      <c r="IS191" s="38">
        <v>0</v>
      </c>
      <c r="IT191" s="38">
        <v>0</v>
      </c>
      <c r="IU191" s="38">
        <v>0</v>
      </c>
      <c r="IV191" s="38">
        <v>0</v>
      </c>
      <c r="IW191" s="38">
        <v>0</v>
      </c>
      <c r="IX191" s="38">
        <v>0</v>
      </c>
      <c r="IY191" s="38">
        <v>0</v>
      </c>
      <c r="IZ191" s="38">
        <v>0</v>
      </c>
      <c r="JA191" s="38">
        <v>0</v>
      </c>
      <c r="JB191" s="38">
        <v>0</v>
      </c>
      <c r="JC191" s="38">
        <v>0</v>
      </c>
      <c r="JD191" s="38">
        <v>0</v>
      </c>
      <c r="JE191" s="38">
        <v>0</v>
      </c>
      <c r="JF191" s="38">
        <v>0</v>
      </c>
      <c r="JG191" s="38">
        <v>0</v>
      </c>
      <c r="JH191" s="38">
        <v>0</v>
      </c>
      <c r="JI191" s="38">
        <v>0</v>
      </c>
      <c r="JJ191" s="38">
        <v>0</v>
      </c>
      <c r="JK191" s="38">
        <v>0</v>
      </c>
      <c r="JL191" s="38">
        <v>0</v>
      </c>
      <c r="JM191" s="38">
        <v>0</v>
      </c>
      <c r="JN191" s="38">
        <v>0</v>
      </c>
      <c r="JO191" s="38">
        <v>0</v>
      </c>
      <c r="JP191" s="38">
        <v>0</v>
      </c>
      <c r="JQ191" s="38">
        <v>0</v>
      </c>
      <c r="JR191" s="38">
        <v>0</v>
      </c>
      <c r="JS191" s="38">
        <v>0</v>
      </c>
      <c r="JT191" s="38">
        <v>0</v>
      </c>
      <c r="JU191" s="38">
        <v>0</v>
      </c>
      <c r="JV191" s="38">
        <v>0</v>
      </c>
      <c r="JW191" s="38">
        <v>0</v>
      </c>
      <c r="JX191" s="38">
        <v>0</v>
      </c>
      <c r="JY191" s="38">
        <v>0</v>
      </c>
      <c r="JZ191" s="38">
        <v>0</v>
      </c>
      <c r="KA191" s="38">
        <v>0</v>
      </c>
      <c r="KB191" s="38">
        <v>0</v>
      </c>
      <c r="KC191" s="38">
        <v>0</v>
      </c>
      <c r="KD191" s="38">
        <v>0</v>
      </c>
      <c r="KE191" s="38">
        <v>0</v>
      </c>
      <c r="KF191" s="38">
        <v>0</v>
      </c>
      <c r="KG191" s="38">
        <v>0</v>
      </c>
      <c r="KH191" s="38">
        <v>0</v>
      </c>
      <c r="KI191" s="38">
        <v>0</v>
      </c>
      <c r="KJ191" s="38">
        <v>0</v>
      </c>
      <c r="KK191" s="38">
        <v>0</v>
      </c>
      <c r="KL191" s="38">
        <v>0</v>
      </c>
      <c r="KM191" s="38">
        <v>0</v>
      </c>
      <c r="KN191" s="38">
        <v>0</v>
      </c>
      <c r="KO191" s="38">
        <v>0</v>
      </c>
      <c r="KP191" s="38">
        <v>0</v>
      </c>
      <c r="KQ191" s="38">
        <v>0</v>
      </c>
      <c r="KR191" s="38">
        <v>0</v>
      </c>
      <c r="KS191" s="38">
        <v>0</v>
      </c>
      <c r="KT191" s="38">
        <v>0</v>
      </c>
      <c r="KU191" s="38">
        <v>0</v>
      </c>
      <c r="KV191" s="38">
        <v>0</v>
      </c>
      <c r="KW191" s="38">
        <v>0</v>
      </c>
      <c r="KX191" s="38">
        <v>0</v>
      </c>
      <c r="KY191" s="38">
        <v>0</v>
      </c>
      <c r="KZ191" s="38">
        <v>0</v>
      </c>
      <c r="LA191" s="38">
        <v>0</v>
      </c>
      <c r="LB191" s="38">
        <v>0</v>
      </c>
      <c r="LC191" s="38">
        <v>0</v>
      </c>
      <c r="LD191" s="38">
        <v>0</v>
      </c>
      <c r="LE191" s="38">
        <v>0</v>
      </c>
      <c r="LF191" s="38">
        <v>0</v>
      </c>
      <c r="LG191" s="38">
        <v>0</v>
      </c>
      <c r="LH191" s="38">
        <v>0</v>
      </c>
      <c r="LI191" s="38">
        <v>0</v>
      </c>
      <c r="LJ191" s="38">
        <v>0</v>
      </c>
      <c r="LK191" s="38">
        <v>0</v>
      </c>
      <c r="LL191" s="38">
        <v>0</v>
      </c>
      <c r="LM191" s="38">
        <v>0</v>
      </c>
      <c r="LN191" s="38">
        <v>0</v>
      </c>
      <c r="LO191" s="38">
        <v>0</v>
      </c>
      <c r="LP191" s="38">
        <v>0</v>
      </c>
      <c r="LQ191" s="38">
        <v>0</v>
      </c>
      <c r="LR191" s="38">
        <v>0</v>
      </c>
      <c r="LS191" s="38">
        <v>0</v>
      </c>
      <c r="LT191" s="38">
        <v>0</v>
      </c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  <c r="OL191" s="38"/>
      <c r="OM191" s="38"/>
      <c r="ON191" s="38"/>
      <c r="OO191" s="38"/>
      <c r="OP191" s="38"/>
      <c r="OQ191" s="38"/>
      <c r="OR191" s="38"/>
      <c r="OS191" s="38"/>
      <c r="OT191" s="38"/>
      <c r="OU191" s="38"/>
      <c r="OV191" s="38"/>
      <c r="OW191" s="38"/>
      <c r="OX191" s="38"/>
      <c r="OY191" s="38"/>
      <c r="OZ191" s="38"/>
      <c r="PA191" s="38"/>
      <c r="PB191" s="38"/>
      <c r="PC191" s="38"/>
      <c r="PD191" s="38"/>
      <c r="PE191" s="38"/>
      <c r="PF191" s="38"/>
      <c r="PG191" s="38"/>
      <c r="PH191" s="38"/>
      <c r="PI191" s="38"/>
      <c r="PJ191" s="38"/>
      <c r="PK191" s="38"/>
      <c r="PL191" s="38"/>
      <c r="PM191" s="38"/>
      <c r="PN191" s="38"/>
      <c r="PO191" s="38"/>
      <c r="PP191" s="38"/>
      <c r="PQ191" s="38"/>
      <c r="PR191" s="38"/>
      <c r="PS191" s="38"/>
      <c r="PT191" s="38"/>
      <c r="PU191" s="38"/>
      <c r="PV191" s="38"/>
      <c r="PW191" s="38"/>
      <c r="PX191" s="38"/>
      <c r="PY191" s="38"/>
      <c r="PZ191" s="38"/>
      <c r="QA191" s="38"/>
      <c r="QB191" s="38"/>
      <c r="QC191" s="38"/>
      <c r="QD191" s="38"/>
      <c r="QE191" s="38"/>
      <c r="QF191" s="38"/>
      <c r="QG191" s="38"/>
      <c r="QH191" s="38"/>
      <c r="QI191" s="38"/>
      <c r="QJ191" s="38"/>
      <c r="QK191" s="38"/>
      <c r="QL191" s="38"/>
      <c r="QM191" s="38"/>
      <c r="QN191" s="38"/>
      <c r="QO191" s="38"/>
      <c r="QP191" s="38"/>
      <c r="QQ191" s="38"/>
      <c r="QR191" s="38"/>
      <c r="QS191" s="38"/>
      <c r="QT191" s="38"/>
      <c r="QU191" s="38"/>
    </row>
    <row r="192" spans="2:463" outlineLevel="1">
      <c r="C192" s="15" t="s">
        <v>491</v>
      </c>
      <c r="E192" s="44" t="s">
        <v>95</v>
      </c>
      <c r="G192" s="32"/>
      <c r="H192" s="111">
        <v>0</v>
      </c>
      <c r="I192" s="54">
        <f t="shared" ref="I192:AV192" si="780">SUM(I188:I191)</f>
        <v>0</v>
      </c>
      <c r="J192" s="54">
        <f t="shared" si="780"/>
        <v>0</v>
      </c>
      <c r="K192" s="54">
        <f t="shared" si="780"/>
        <v>0</v>
      </c>
      <c r="L192" s="54">
        <f t="shared" ref="L192:W192" si="781">SUM(L188:L191)</f>
        <v>0</v>
      </c>
      <c r="M192" s="54">
        <f t="shared" si="781"/>
        <v>0</v>
      </c>
      <c r="N192" s="54">
        <f t="shared" si="781"/>
        <v>0</v>
      </c>
      <c r="O192" s="54">
        <f t="shared" si="781"/>
        <v>0</v>
      </c>
      <c r="P192" s="54">
        <f t="shared" si="781"/>
        <v>0</v>
      </c>
      <c r="Q192" s="54">
        <f t="shared" si="781"/>
        <v>0</v>
      </c>
      <c r="R192" s="54">
        <f t="shared" si="781"/>
        <v>0</v>
      </c>
      <c r="S192" s="54">
        <f t="shared" si="781"/>
        <v>0</v>
      </c>
      <c r="T192" s="54">
        <f t="shared" si="781"/>
        <v>0</v>
      </c>
      <c r="U192" s="54">
        <f t="shared" si="781"/>
        <v>0</v>
      </c>
      <c r="V192" s="54">
        <f t="shared" si="781"/>
        <v>0</v>
      </c>
      <c r="W192" s="54">
        <f t="shared" si="781"/>
        <v>0</v>
      </c>
      <c r="X192" s="54">
        <f t="shared" si="780"/>
        <v>0</v>
      </c>
      <c r="Y192" s="54">
        <f t="shared" si="780"/>
        <v>0</v>
      </c>
      <c r="Z192" s="54">
        <f t="shared" si="780"/>
        <v>0</v>
      </c>
      <c r="AA192" s="54">
        <f t="shared" si="780"/>
        <v>0</v>
      </c>
      <c r="AB192" s="54">
        <f t="shared" si="780"/>
        <v>0</v>
      </c>
      <c r="AC192" s="54">
        <f t="shared" si="780"/>
        <v>0</v>
      </c>
      <c r="AD192" s="54">
        <f t="shared" si="780"/>
        <v>0</v>
      </c>
      <c r="AE192" s="54">
        <f t="shared" si="780"/>
        <v>0</v>
      </c>
      <c r="AF192" s="54">
        <f t="shared" si="780"/>
        <v>0</v>
      </c>
      <c r="AG192" s="54">
        <f t="shared" si="780"/>
        <v>0</v>
      </c>
      <c r="AH192" s="54">
        <f t="shared" si="780"/>
        <v>0</v>
      </c>
      <c r="AI192" s="54">
        <f t="shared" si="780"/>
        <v>0</v>
      </c>
      <c r="AJ192" s="54">
        <f t="shared" si="780"/>
        <v>0</v>
      </c>
      <c r="AK192" s="54">
        <f t="shared" si="780"/>
        <v>0</v>
      </c>
      <c r="AL192" s="54">
        <f t="shared" si="780"/>
        <v>0</v>
      </c>
      <c r="AM192" s="54">
        <f t="shared" si="780"/>
        <v>0</v>
      </c>
      <c r="AN192" s="54">
        <f t="shared" si="780"/>
        <v>0</v>
      </c>
      <c r="AO192" s="54">
        <f t="shared" si="780"/>
        <v>0</v>
      </c>
      <c r="AP192" s="54">
        <f t="shared" si="780"/>
        <v>0</v>
      </c>
      <c r="AQ192" s="54">
        <f t="shared" si="780"/>
        <v>0</v>
      </c>
      <c r="AR192" s="54">
        <f t="shared" si="780"/>
        <v>0</v>
      </c>
      <c r="AS192" s="54">
        <f t="shared" si="780"/>
        <v>0</v>
      </c>
      <c r="AT192" s="54">
        <f t="shared" si="780"/>
        <v>0</v>
      </c>
      <c r="AU192" s="54">
        <f t="shared" si="780"/>
        <v>0</v>
      </c>
      <c r="AV192" s="54">
        <f t="shared" si="780"/>
        <v>0</v>
      </c>
      <c r="AW192" s="54">
        <f t="shared" ref="AW192:DH192" si="782">SUM(AW188:AW191)</f>
        <v>0</v>
      </c>
      <c r="AX192" s="54">
        <f t="shared" si="782"/>
        <v>0</v>
      </c>
      <c r="AY192" s="54">
        <f t="shared" si="782"/>
        <v>0</v>
      </c>
      <c r="AZ192" s="54">
        <f t="shared" si="782"/>
        <v>0</v>
      </c>
      <c r="BA192" s="54">
        <f t="shared" si="782"/>
        <v>0</v>
      </c>
      <c r="BB192" s="54">
        <f t="shared" si="782"/>
        <v>0</v>
      </c>
      <c r="BC192" s="54">
        <f t="shared" si="782"/>
        <v>0</v>
      </c>
      <c r="BD192" s="54">
        <f t="shared" si="782"/>
        <v>0</v>
      </c>
      <c r="BE192" s="54">
        <f t="shared" si="782"/>
        <v>0</v>
      </c>
      <c r="BF192" s="54">
        <f t="shared" si="782"/>
        <v>0</v>
      </c>
      <c r="BG192" s="54">
        <f t="shared" si="782"/>
        <v>0</v>
      </c>
      <c r="BH192" s="54">
        <f t="shared" si="782"/>
        <v>0</v>
      </c>
      <c r="BI192" s="54">
        <f t="shared" si="782"/>
        <v>0</v>
      </c>
      <c r="BJ192" s="54">
        <f t="shared" si="782"/>
        <v>0</v>
      </c>
      <c r="BK192" s="54">
        <f t="shared" si="782"/>
        <v>0</v>
      </c>
      <c r="BL192" s="54">
        <f t="shared" si="782"/>
        <v>0</v>
      </c>
      <c r="BM192" s="54">
        <f t="shared" si="782"/>
        <v>0</v>
      </c>
      <c r="BN192" s="54">
        <f t="shared" si="782"/>
        <v>0</v>
      </c>
      <c r="BO192" s="54">
        <f t="shared" si="782"/>
        <v>0</v>
      </c>
      <c r="BP192" s="54">
        <f t="shared" si="782"/>
        <v>0</v>
      </c>
      <c r="BQ192" s="54">
        <f t="shared" si="782"/>
        <v>0</v>
      </c>
      <c r="BR192" s="54">
        <f t="shared" si="782"/>
        <v>0</v>
      </c>
      <c r="BS192" s="54">
        <f t="shared" si="782"/>
        <v>0</v>
      </c>
      <c r="BT192" s="54">
        <f t="shared" si="782"/>
        <v>0</v>
      </c>
      <c r="BU192" s="54">
        <f t="shared" si="782"/>
        <v>0</v>
      </c>
      <c r="BV192" s="54">
        <f t="shared" si="782"/>
        <v>0</v>
      </c>
      <c r="BW192" s="54">
        <f t="shared" si="782"/>
        <v>0</v>
      </c>
      <c r="BX192" s="54">
        <f t="shared" si="782"/>
        <v>0</v>
      </c>
      <c r="BY192" s="54">
        <f t="shared" si="782"/>
        <v>0</v>
      </c>
      <c r="BZ192" s="54">
        <f t="shared" si="782"/>
        <v>0</v>
      </c>
      <c r="CA192" s="54">
        <f t="shared" si="782"/>
        <v>0</v>
      </c>
      <c r="CB192" s="54">
        <f t="shared" si="782"/>
        <v>0</v>
      </c>
      <c r="CC192" s="54">
        <f t="shared" si="782"/>
        <v>0</v>
      </c>
      <c r="CD192" s="54">
        <f t="shared" si="782"/>
        <v>0</v>
      </c>
      <c r="CE192" s="54">
        <f t="shared" si="782"/>
        <v>0</v>
      </c>
      <c r="CF192" s="54">
        <f t="shared" si="782"/>
        <v>0</v>
      </c>
      <c r="CG192" s="54">
        <f t="shared" si="782"/>
        <v>0</v>
      </c>
      <c r="CH192" s="54">
        <f t="shared" si="782"/>
        <v>0</v>
      </c>
      <c r="CI192" s="54">
        <f t="shared" si="782"/>
        <v>0</v>
      </c>
      <c r="CJ192" s="54">
        <f t="shared" si="782"/>
        <v>0</v>
      </c>
      <c r="CK192" s="54">
        <f t="shared" si="782"/>
        <v>0</v>
      </c>
      <c r="CL192" s="54">
        <f t="shared" si="782"/>
        <v>0</v>
      </c>
      <c r="CM192" s="54">
        <f t="shared" si="782"/>
        <v>0</v>
      </c>
      <c r="CN192" s="54">
        <f t="shared" si="782"/>
        <v>0</v>
      </c>
      <c r="CO192" s="54">
        <f t="shared" si="782"/>
        <v>0</v>
      </c>
      <c r="CP192" s="54">
        <f t="shared" si="782"/>
        <v>0</v>
      </c>
      <c r="CQ192" s="54">
        <f t="shared" si="782"/>
        <v>0</v>
      </c>
      <c r="CR192" s="54">
        <f t="shared" si="782"/>
        <v>0</v>
      </c>
      <c r="CS192" s="54">
        <f t="shared" si="782"/>
        <v>0</v>
      </c>
      <c r="CT192" s="54">
        <f t="shared" si="782"/>
        <v>0</v>
      </c>
      <c r="CU192" s="54">
        <f t="shared" si="782"/>
        <v>0</v>
      </c>
      <c r="CV192" s="54">
        <f t="shared" si="782"/>
        <v>0</v>
      </c>
      <c r="CW192" s="54">
        <f t="shared" si="782"/>
        <v>0</v>
      </c>
      <c r="CX192" s="54">
        <f t="shared" si="782"/>
        <v>0</v>
      </c>
      <c r="CY192" s="54">
        <f t="shared" si="782"/>
        <v>0</v>
      </c>
      <c r="CZ192" s="54">
        <f t="shared" si="782"/>
        <v>0</v>
      </c>
      <c r="DA192" s="54">
        <f t="shared" si="782"/>
        <v>0</v>
      </c>
      <c r="DB192" s="54">
        <f t="shared" si="782"/>
        <v>0</v>
      </c>
      <c r="DC192" s="54">
        <f t="shared" si="782"/>
        <v>0</v>
      </c>
      <c r="DD192" s="54">
        <f t="shared" si="782"/>
        <v>0</v>
      </c>
      <c r="DE192" s="54">
        <f t="shared" si="782"/>
        <v>0</v>
      </c>
      <c r="DF192" s="54">
        <f t="shared" si="782"/>
        <v>0</v>
      </c>
      <c r="DG192" s="54">
        <f t="shared" si="782"/>
        <v>0</v>
      </c>
      <c r="DH192" s="54">
        <f t="shared" si="782"/>
        <v>0</v>
      </c>
      <c r="DI192" s="54">
        <f t="shared" ref="DI192:FT192" si="783">SUM(DI188:DI191)</f>
        <v>0</v>
      </c>
      <c r="DJ192" s="54">
        <f t="shared" si="783"/>
        <v>0</v>
      </c>
      <c r="DK192" s="54">
        <f t="shared" si="783"/>
        <v>0</v>
      </c>
      <c r="DL192" s="54">
        <f t="shared" si="783"/>
        <v>0</v>
      </c>
      <c r="DM192" s="54">
        <f t="shared" si="783"/>
        <v>0</v>
      </c>
      <c r="DN192" s="54">
        <f t="shared" si="783"/>
        <v>0</v>
      </c>
      <c r="DO192" s="54">
        <f t="shared" si="783"/>
        <v>0</v>
      </c>
      <c r="DP192" s="54">
        <f t="shared" si="783"/>
        <v>0</v>
      </c>
      <c r="DQ192" s="54">
        <f t="shared" si="783"/>
        <v>0</v>
      </c>
      <c r="DR192" s="54">
        <f t="shared" si="783"/>
        <v>0</v>
      </c>
      <c r="DS192" s="54">
        <f t="shared" si="783"/>
        <v>0</v>
      </c>
      <c r="DT192" s="54">
        <f t="shared" si="783"/>
        <v>0</v>
      </c>
      <c r="DU192" s="54">
        <f t="shared" si="783"/>
        <v>0</v>
      </c>
      <c r="DV192" s="54">
        <f t="shared" si="783"/>
        <v>0</v>
      </c>
      <c r="DW192" s="54">
        <f t="shared" si="783"/>
        <v>0</v>
      </c>
      <c r="DX192" s="54">
        <f t="shared" si="783"/>
        <v>0</v>
      </c>
      <c r="DY192" s="54">
        <f t="shared" si="783"/>
        <v>0</v>
      </c>
      <c r="DZ192" s="54">
        <f t="shared" si="783"/>
        <v>0</v>
      </c>
      <c r="EA192" s="54">
        <f t="shared" si="783"/>
        <v>0</v>
      </c>
      <c r="EB192" s="54">
        <f t="shared" si="783"/>
        <v>0</v>
      </c>
      <c r="EC192" s="54">
        <f t="shared" si="783"/>
        <v>0</v>
      </c>
      <c r="ED192" s="54">
        <f t="shared" si="783"/>
        <v>0</v>
      </c>
      <c r="EE192" s="54">
        <f t="shared" si="783"/>
        <v>0</v>
      </c>
      <c r="EF192" s="54">
        <f t="shared" si="783"/>
        <v>0</v>
      </c>
      <c r="EG192" s="54">
        <f t="shared" si="783"/>
        <v>0</v>
      </c>
      <c r="EH192" s="54">
        <f t="shared" si="783"/>
        <v>0</v>
      </c>
      <c r="EI192" s="54">
        <f t="shared" si="783"/>
        <v>0</v>
      </c>
      <c r="EJ192" s="54">
        <f t="shared" si="783"/>
        <v>0</v>
      </c>
      <c r="EK192" s="54">
        <f t="shared" si="783"/>
        <v>0</v>
      </c>
      <c r="EL192" s="54">
        <f t="shared" si="783"/>
        <v>0</v>
      </c>
      <c r="EM192" s="54">
        <f t="shared" si="783"/>
        <v>0</v>
      </c>
      <c r="EN192" s="54">
        <f t="shared" si="783"/>
        <v>0</v>
      </c>
      <c r="EO192" s="54">
        <f t="shared" si="783"/>
        <v>0</v>
      </c>
      <c r="EP192" s="54">
        <f t="shared" si="783"/>
        <v>0</v>
      </c>
      <c r="EQ192" s="54">
        <f t="shared" si="783"/>
        <v>0</v>
      </c>
      <c r="ER192" s="54">
        <f t="shared" si="783"/>
        <v>0</v>
      </c>
      <c r="ES192" s="54">
        <f t="shared" si="783"/>
        <v>0</v>
      </c>
      <c r="ET192" s="54">
        <f t="shared" si="783"/>
        <v>0</v>
      </c>
      <c r="EU192" s="54">
        <f t="shared" si="783"/>
        <v>0</v>
      </c>
      <c r="EV192" s="54">
        <f t="shared" si="783"/>
        <v>0</v>
      </c>
      <c r="EW192" s="54">
        <f t="shared" si="783"/>
        <v>0</v>
      </c>
      <c r="EX192" s="54">
        <f t="shared" si="783"/>
        <v>0</v>
      </c>
      <c r="EY192" s="54">
        <f t="shared" si="783"/>
        <v>0</v>
      </c>
      <c r="EZ192" s="54">
        <f t="shared" si="783"/>
        <v>0</v>
      </c>
      <c r="FA192" s="54">
        <f t="shared" si="783"/>
        <v>0</v>
      </c>
      <c r="FB192" s="54">
        <f t="shared" si="783"/>
        <v>0</v>
      </c>
      <c r="FC192" s="54">
        <f t="shared" si="783"/>
        <v>0</v>
      </c>
      <c r="FD192" s="54">
        <f t="shared" si="783"/>
        <v>0</v>
      </c>
      <c r="FE192" s="54">
        <f t="shared" si="783"/>
        <v>0</v>
      </c>
      <c r="FF192" s="54">
        <f t="shared" si="783"/>
        <v>0</v>
      </c>
      <c r="FG192" s="54">
        <f t="shared" si="783"/>
        <v>0</v>
      </c>
      <c r="FH192" s="54">
        <f t="shared" si="783"/>
        <v>0</v>
      </c>
      <c r="FI192" s="54">
        <f t="shared" si="783"/>
        <v>0</v>
      </c>
      <c r="FJ192" s="54">
        <f t="shared" si="783"/>
        <v>0</v>
      </c>
      <c r="FK192" s="54">
        <f t="shared" si="783"/>
        <v>0</v>
      </c>
      <c r="FL192" s="54">
        <f t="shared" si="783"/>
        <v>0</v>
      </c>
      <c r="FM192" s="54">
        <f t="shared" si="783"/>
        <v>0</v>
      </c>
      <c r="FN192" s="54">
        <f t="shared" si="783"/>
        <v>0</v>
      </c>
      <c r="FO192" s="54">
        <f t="shared" si="783"/>
        <v>0</v>
      </c>
      <c r="FP192" s="54">
        <f t="shared" si="783"/>
        <v>0</v>
      </c>
      <c r="FQ192" s="54">
        <f t="shared" si="783"/>
        <v>0</v>
      </c>
      <c r="FR192" s="54">
        <f t="shared" si="783"/>
        <v>0</v>
      </c>
      <c r="FS192" s="54">
        <f t="shared" si="783"/>
        <v>0</v>
      </c>
      <c r="FT192" s="54">
        <f t="shared" si="783"/>
        <v>0</v>
      </c>
      <c r="FU192" s="54">
        <f t="shared" ref="FU192:IF192" si="784">SUM(FU188:FU191)</f>
        <v>0</v>
      </c>
      <c r="FV192" s="54">
        <f t="shared" si="784"/>
        <v>0</v>
      </c>
      <c r="FW192" s="54">
        <f t="shared" si="784"/>
        <v>0</v>
      </c>
      <c r="FX192" s="54">
        <f t="shared" si="784"/>
        <v>0</v>
      </c>
      <c r="FY192" s="54">
        <f t="shared" si="784"/>
        <v>0</v>
      </c>
      <c r="FZ192" s="54">
        <f t="shared" si="784"/>
        <v>0</v>
      </c>
      <c r="GA192" s="54">
        <f t="shared" si="784"/>
        <v>0</v>
      </c>
      <c r="GB192" s="54">
        <f t="shared" si="784"/>
        <v>0</v>
      </c>
      <c r="GC192" s="54">
        <f t="shared" si="784"/>
        <v>0</v>
      </c>
      <c r="GD192" s="54">
        <f t="shared" si="784"/>
        <v>0</v>
      </c>
      <c r="GE192" s="54">
        <f t="shared" si="784"/>
        <v>0</v>
      </c>
      <c r="GF192" s="54">
        <f t="shared" si="784"/>
        <v>0</v>
      </c>
      <c r="GG192" s="54">
        <f t="shared" si="784"/>
        <v>0</v>
      </c>
      <c r="GH192" s="54">
        <f t="shared" si="784"/>
        <v>0</v>
      </c>
      <c r="GI192" s="54">
        <f t="shared" si="784"/>
        <v>0</v>
      </c>
      <c r="GJ192" s="54">
        <f t="shared" si="784"/>
        <v>0</v>
      </c>
      <c r="GK192" s="54">
        <f t="shared" si="784"/>
        <v>0</v>
      </c>
      <c r="GL192" s="54">
        <f t="shared" si="784"/>
        <v>0</v>
      </c>
      <c r="GM192" s="54">
        <f t="shared" si="784"/>
        <v>0</v>
      </c>
      <c r="GN192" s="54">
        <f t="shared" si="784"/>
        <v>0</v>
      </c>
      <c r="GO192" s="54">
        <f t="shared" si="784"/>
        <v>0</v>
      </c>
      <c r="GP192" s="54">
        <f t="shared" si="784"/>
        <v>0</v>
      </c>
      <c r="GQ192" s="54">
        <f t="shared" si="784"/>
        <v>0</v>
      </c>
      <c r="GR192" s="54">
        <f t="shared" si="784"/>
        <v>0</v>
      </c>
      <c r="GS192" s="54">
        <f t="shared" si="784"/>
        <v>0</v>
      </c>
      <c r="GT192" s="54">
        <f t="shared" si="784"/>
        <v>0</v>
      </c>
      <c r="GU192" s="54">
        <f t="shared" si="784"/>
        <v>0</v>
      </c>
      <c r="GV192" s="54">
        <f t="shared" si="784"/>
        <v>0</v>
      </c>
      <c r="GW192" s="54">
        <f t="shared" si="784"/>
        <v>0</v>
      </c>
      <c r="GX192" s="54">
        <f t="shared" si="784"/>
        <v>0</v>
      </c>
      <c r="GY192" s="54">
        <f t="shared" si="784"/>
        <v>0</v>
      </c>
      <c r="GZ192" s="54">
        <f t="shared" si="784"/>
        <v>0</v>
      </c>
      <c r="HA192" s="54">
        <f t="shared" si="784"/>
        <v>0</v>
      </c>
      <c r="HB192" s="54">
        <f t="shared" si="784"/>
        <v>0</v>
      </c>
      <c r="HC192" s="54">
        <f t="shared" si="784"/>
        <v>0</v>
      </c>
      <c r="HD192" s="54">
        <f t="shared" si="784"/>
        <v>0</v>
      </c>
      <c r="HE192" s="54">
        <f t="shared" si="784"/>
        <v>0</v>
      </c>
      <c r="HF192" s="54">
        <f t="shared" si="784"/>
        <v>0</v>
      </c>
      <c r="HG192" s="54">
        <f t="shared" si="784"/>
        <v>0</v>
      </c>
      <c r="HH192" s="54">
        <f t="shared" si="784"/>
        <v>0</v>
      </c>
      <c r="HI192" s="54">
        <f t="shared" si="784"/>
        <v>0</v>
      </c>
      <c r="HJ192" s="54">
        <f t="shared" si="784"/>
        <v>0</v>
      </c>
      <c r="HK192" s="54">
        <f t="shared" si="784"/>
        <v>0</v>
      </c>
      <c r="HL192" s="54">
        <f t="shared" si="784"/>
        <v>0</v>
      </c>
      <c r="HM192" s="54">
        <f t="shared" si="784"/>
        <v>0</v>
      </c>
      <c r="HN192" s="54">
        <f t="shared" si="784"/>
        <v>0</v>
      </c>
      <c r="HO192" s="54">
        <f t="shared" si="784"/>
        <v>0</v>
      </c>
      <c r="HP192" s="54">
        <f t="shared" si="784"/>
        <v>0</v>
      </c>
      <c r="HQ192" s="54">
        <f t="shared" si="784"/>
        <v>0</v>
      </c>
      <c r="HR192" s="54">
        <f t="shared" si="784"/>
        <v>0</v>
      </c>
      <c r="HS192" s="54">
        <f t="shared" si="784"/>
        <v>0</v>
      </c>
      <c r="HT192" s="54">
        <f t="shared" si="784"/>
        <v>0</v>
      </c>
      <c r="HU192" s="54">
        <f t="shared" si="784"/>
        <v>0</v>
      </c>
      <c r="HV192" s="54">
        <f t="shared" si="784"/>
        <v>0</v>
      </c>
      <c r="HW192" s="54">
        <f t="shared" si="784"/>
        <v>0</v>
      </c>
      <c r="HX192" s="54">
        <f t="shared" si="784"/>
        <v>0</v>
      </c>
      <c r="HY192" s="54">
        <f t="shared" si="784"/>
        <v>0</v>
      </c>
      <c r="HZ192" s="54">
        <f t="shared" si="784"/>
        <v>0</v>
      </c>
      <c r="IA192" s="54">
        <f t="shared" si="784"/>
        <v>0</v>
      </c>
      <c r="IB192" s="54">
        <f t="shared" si="784"/>
        <v>0</v>
      </c>
      <c r="IC192" s="54">
        <f t="shared" si="784"/>
        <v>0</v>
      </c>
      <c r="ID192" s="54">
        <f t="shared" si="784"/>
        <v>0</v>
      </c>
      <c r="IE192" s="54">
        <f t="shared" si="784"/>
        <v>0</v>
      </c>
      <c r="IF192" s="54">
        <f t="shared" si="784"/>
        <v>0</v>
      </c>
      <c r="IG192" s="54">
        <f t="shared" ref="IG192:KP192" si="785">SUM(IG188:IG191)</f>
        <v>0</v>
      </c>
      <c r="IH192" s="54">
        <f t="shared" si="785"/>
        <v>0</v>
      </c>
      <c r="II192" s="54">
        <f t="shared" si="785"/>
        <v>0</v>
      </c>
      <c r="IJ192" s="54">
        <f t="shared" si="785"/>
        <v>0</v>
      </c>
      <c r="IK192" s="54">
        <f t="shared" si="785"/>
        <v>0</v>
      </c>
      <c r="IL192" s="54">
        <f t="shared" si="785"/>
        <v>0</v>
      </c>
      <c r="IM192" s="54">
        <f t="shared" si="785"/>
        <v>0</v>
      </c>
      <c r="IN192" s="54">
        <f t="shared" si="785"/>
        <v>0</v>
      </c>
      <c r="IO192" s="54">
        <f t="shared" si="785"/>
        <v>0</v>
      </c>
      <c r="IP192" s="54">
        <f t="shared" si="785"/>
        <v>0</v>
      </c>
      <c r="IQ192" s="54">
        <f t="shared" si="785"/>
        <v>0</v>
      </c>
      <c r="IR192" s="54">
        <f t="shared" si="785"/>
        <v>0</v>
      </c>
      <c r="IS192" s="54">
        <f t="shared" si="785"/>
        <v>0</v>
      </c>
      <c r="IT192" s="54">
        <f t="shared" si="785"/>
        <v>0</v>
      </c>
      <c r="IU192" s="54">
        <f t="shared" si="785"/>
        <v>0</v>
      </c>
      <c r="IV192" s="54">
        <f t="shared" si="785"/>
        <v>0</v>
      </c>
      <c r="IW192" s="54">
        <f t="shared" si="785"/>
        <v>0</v>
      </c>
      <c r="IX192" s="54">
        <f t="shared" si="785"/>
        <v>0</v>
      </c>
      <c r="IY192" s="54">
        <f t="shared" si="785"/>
        <v>0</v>
      </c>
      <c r="IZ192" s="54">
        <f t="shared" si="785"/>
        <v>0</v>
      </c>
      <c r="JA192" s="54">
        <f t="shared" si="785"/>
        <v>0</v>
      </c>
      <c r="JB192" s="54">
        <f t="shared" si="785"/>
        <v>0</v>
      </c>
      <c r="JC192" s="54">
        <f t="shared" si="785"/>
        <v>0</v>
      </c>
      <c r="JD192" s="54">
        <f t="shared" si="785"/>
        <v>0</v>
      </c>
      <c r="JE192" s="54">
        <f t="shared" si="785"/>
        <v>0</v>
      </c>
      <c r="JF192" s="54">
        <f t="shared" si="785"/>
        <v>0</v>
      </c>
      <c r="JG192" s="54">
        <f t="shared" si="785"/>
        <v>0</v>
      </c>
      <c r="JH192" s="54">
        <f t="shared" si="785"/>
        <v>0</v>
      </c>
      <c r="JI192" s="54">
        <f t="shared" si="785"/>
        <v>0</v>
      </c>
      <c r="JJ192" s="54">
        <f t="shared" si="785"/>
        <v>0</v>
      </c>
      <c r="JK192" s="54">
        <f t="shared" si="785"/>
        <v>0</v>
      </c>
      <c r="JL192" s="54">
        <f t="shared" si="785"/>
        <v>0</v>
      </c>
      <c r="JM192" s="54">
        <f t="shared" si="785"/>
        <v>0</v>
      </c>
      <c r="JN192" s="54">
        <f t="shared" si="785"/>
        <v>0</v>
      </c>
      <c r="JO192" s="54">
        <f t="shared" si="785"/>
        <v>0</v>
      </c>
      <c r="JP192" s="54">
        <f t="shared" si="785"/>
        <v>0</v>
      </c>
      <c r="JQ192" s="54">
        <f t="shared" si="785"/>
        <v>0</v>
      </c>
      <c r="JR192" s="54">
        <f t="shared" si="785"/>
        <v>0</v>
      </c>
      <c r="JS192" s="54">
        <f t="shared" si="785"/>
        <v>0</v>
      </c>
      <c r="JT192" s="54">
        <f t="shared" si="785"/>
        <v>0</v>
      </c>
      <c r="JU192" s="54">
        <f t="shared" si="785"/>
        <v>0</v>
      </c>
      <c r="JV192" s="54">
        <f t="shared" si="785"/>
        <v>0</v>
      </c>
      <c r="JW192" s="54">
        <f t="shared" si="785"/>
        <v>0</v>
      </c>
      <c r="JX192" s="54">
        <f t="shared" si="785"/>
        <v>0</v>
      </c>
      <c r="JY192" s="54">
        <f t="shared" si="785"/>
        <v>0</v>
      </c>
      <c r="JZ192" s="54">
        <f t="shared" si="785"/>
        <v>0</v>
      </c>
      <c r="KA192" s="54">
        <f t="shared" si="785"/>
        <v>0</v>
      </c>
      <c r="KB192" s="54">
        <f t="shared" si="785"/>
        <v>0</v>
      </c>
      <c r="KC192" s="54">
        <f t="shared" si="785"/>
        <v>0</v>
      </c>
      <c r="KD192" s="54">
        <f t="shared" si="785"/>
        <v>0</v>
      </c>
      <c r="KE192" s="54">
        <f t="shared" si="785"/>
        <v>0</v>
      </c>
      <c r="KF192" s="54">
        <f t="shared" si="785"/>
        <v>0</v>
      </c>
      <c r="KG192" s="54">
        <f t="shared" si="785"/>
        <v>0</v>
      </c>
      <c r="KH192" s="54">
        <f t="shared" si="785"/>
        <v>0</v>
      </c>
      <c r="KI192" s="54">
        <f t="shared" si="785"/>
        <v>0</v>
      </c>
      <c r="KJ192" s="54">
        <f t="shared" si="785"/>
        <v>0</v>
      </c>
      <c r="KK192" s="54">
        <f t="shared" si="785"/>
        <v>0</v>
      </c>
      <c r="KL192" s="54">
        <f t="shared" si="785"/>
        <v>0</v>
      </c>
      <c r="KM192" s="54">
        <f t="shared" si="785"/>
        <v>0</v>
      </c>
      <c r="KN192" s="54">
        <f t="shared" si="785"/>
        <v>0</v>
      </c>
      <c r="KO192" s="54">
        <f t="shared" si="785"/>
        <v>0</v>
      </c>
      <c r="KP192" s="54">
        <f t="shared" si="785"/>
        <v>0</v>
      </c>
      <c r="KQ192" s="54">
        <f t="shared" ref="KQ192:LT192" si="786">SUM(KQ188:KQ191)</f>
        <v>0</v>
      </c>
      <c r="KR192" s="54">
        <f t="shared" si="786"/>
        <v>0</v>
      </c>
      <c r="KS192" s="54">
        <f t="shared" si="786"/>
        <v>0</v>
      </c>
      <c r="KT192" s="54">
        <f t="shared" si="786"/>
        <v>0</v>
      </c>
      <c r="KU192" s="54">
        <f t="shared" si="786"/>
        <v>0</v>
      </c>
      <c r="KV192" s="54">
        <f t="shared" si="786"/>
        <v>0</v>
      </c>
      <c r="KW192" s="54">
        <f t="shared" si="786"/>
        <v>0</v>
      </c>
      <c r="KX192" s="54">
        <f t="shared" si="786"/>
        <v>0</v>
      </c>
      <c r="KY192" s="54">
        <f t="shared" si="786"/>
        <v>0</v>
      </c>
      <c r="KZ192" s="54">
        <f t="shared" si="786"/>
        <v>0</v>
      </c>
      <c r="LA192" s="54">
        <f t="shared" si="786"/>
        <v>0</v>
      </c>
      <c r="LB192" s="54">
        <f t="shared" si="786"/>
        <v>0</v>
      </c>
      <c r="LC192" s="54">
        <f t="shared" si="786"/>
        <v>0</v>
      </c>
      <c r="LD192" s="54">
        <f t="shared" si="786"/>
        <v>0</v>
      </c>
      <c r="LE192" s="54">
        <f t="shared" si="786"/>
        <v>0</v>
      </c>
      <c r="LF192" s="54">
        <f t="shared" si="786"/>
        <v>0</v>
      </c>
      <c r="LG192" s="54">
        <f t="shared" si="786"/>
        <v>0</v>
      </c>
      <c r="LH192" s="54">
        <f t="shared" si="786"/>
        <v>0</v>
      </c>
      <c r="LI192" s="54">
        <f t="shared" si="786"/>
        <v>0</v>
      </c>
      <c r="LJ192" s="54">
        <f t="shared" si="786"/>
        <v>0</v>
      </c>
      <c r="LK192" s="54">
        <f t="shared" si="786"/>
        <v>0</v>
      </c>
      <c r="LL192" s="54">
        <f t="shared" si="786"/>
        <v>0</v>
      </c>
      <c r="LM192" s="54">
        <f t="shared" si="786"/>
        <v>0</v>
      </c>
      <c r="LN192" s="54">
        <f t="shared" si="786"/>
        <v>0</v>
      </c>
      <c r="LO192" s="54">
        <f t="shared" si="786"/>
        <v>0</v>
      </c>
      <c r="LP192" s="54">
        <f t="shared" si="786"/>
        <v>0</v>
      </c>
      <c r="LQ192" s="54">
        <f t="shared" si="786"/>
        <v>0</v>
      </c>
      <c r="LR192" s="54">
        <f t="shared" si="786"/>
        <v>0</v>
      </c>
      <c r="LS192" s="54">
        <f t="shared" si="786"/>
        <v>0</v>
      </c>
      <c r="LT192" s="54">
        <f t="shared" si="786"/>
        <v>0</v>
      </c>
      <c r="LU192" s="54"/>
      <c r="LV192" s="54"/>
      <c r="LW192" s="54"/>
      <c r="LX192" s="54"/>
      <c r="LY192" s="54"/>
      <c r="LZ192" s="54"/>
      <c r="MA192" s="54"/>
      <c r="MB192" s="54"/>
      <c r="MC192" s="54"/>
      <c r="MD192" s="54"/>
      <c r="ME192" s="54"/>
      <c r="MF192" s="54"/>
      <c r="MG192" s="54"/>
      <c r="MH192" s="54"/>
      <c r="MI192" s="54"/>
      <c r="MJ192" s="54"/>
      <c r="MK192" s="54"/>
      <c r="ML192" s="54"/>
      <c r="MM192" s="54"/>
      <c r="MN192" s="54"/>
      <c r="MO192" s="54"/>
      <c r="MP192" s="54"/>
      <c r="MQ192" s="54"/>
      <c r="MR192" s="54"/>
      <c r="MS192" s="54"/>
      <c r="MT192" s="54"/>
      <c r="MU192" s="54"/>
      <c r="MV192" s="54"/>
      <c r="MW192" s="54"/>
      <c r="MX192" s="54"/>
      <c r="MY192" s="54"/>
      <c r="MZ192" s="54"/>
      <c r="NA192" s="54"/>
      <c r="NB192" s="54"/>
      <c r="NC192" s="54"/>
      <c r="ND192" s="54"/>
      <c r="NE192" s="54"/>
      <c r="NF192" s="54"/>
      <c r="NG192" s="54"/>
      <c r="NH192" s="54"/>
      <c r="NI192" s="54"/>
      <c r="NJ192" s="54"/>
      <c r="NK192" s="54"/>
      <c r="NL192" s="54"/>
      <c r="NM192" s="54"/>
      <c r="NN192" s="54"/>
      <c r="NO192" s="54"/>
      <c r="NP192" s="54"/>
      <c r="NQ192" s="54"/>
      <c r="NR192" s="54"/>
      <c r="NS192" s="54"/>
      <c r="NT192" s="54"/>
      <c r="NU192" s="54"/>
      <c r="NV192" s="54"/>
      <c r="NW192" s="54"/>
      <c r="NX192" s="54"/>
      <c r="NY192" s="54"/>
      <c r="NZ192" s="54"/>
      <c r="OA192" s="54"/>
      <c r="OB192" s="54"/>
      <c r="OC192" s="54"/>
      <c r="OD192" s="54"/>
      <c r="OE192" s="54"/>
      <c r="OF192" s="54"/>
      <c r="OG192" s="54"/>
      <c r="OH192" s="54"/>
      <c r="OI192" s="54"/>
      <c r="OJ192" s="54"/>
      <c r="OK192" s="54"/>
      <c r="OL192" s="54"/>
      <c r="OM192" s="54"/>
      <c r="ON192" s="54"/>
      <c r="OO192" s="54"/>
      <c r="OP192" s="54"/>
      <c r="OQ192" s="54"/>
      <c r="OR192" s="54"/>
      <c r="OS192" s="54"/>
      <c r="OT192" s="54"/>
      <c r="OU192" s="54"/>
      <c r="OV192" s="54"/>
      <c r="OW192" s="54"/>
      <c r="OX192" s="54"/>
      <c r="OY192" s="54"/>
      <c r="OZ192" s="54"/>
      <c r="PA192" s="54"/>
      <c r="PB192" s="54"/>
      <c r="PC192" s="54"/>
      <c r="PD192" s="54"/>
      <c r="PE192" s="54"/>
      <c r="PF192" s="54"/>
      <c r="PG192" s="54"/>
      <c r="PH192" s="54"/>
      <c r="PI192" s="54"/>
      <c r="PJ192" s="54"/>
      <c r="PK192" s="54"/>
      <c r="PL192" s="54"/>
      <c r="PM192" s="54"/>
      <c r="PN192" s="54"/>
      <c r="PO192" s="54"/>
      <c r="PP192" s="54"/>
      <c r="PQ192" s="54"/>
      <c r="PR192" s="54"/>
      <c r="PS192" s="54"/>
      <c r="PT192" s="54"/>
      <c r="PU192" s="54"/>
      <c r="PV192" s="54"/>
      <c r="PW192" s="54"/>
      <c r="PX192" s="54"/>
      <c r="PY192" s="54"/>
      <c r="PZ192" s="54"/>
      <c r="QA192" s="54"/>
      <c r="QB192" s="54"/>
      <c r="QC192" s="54"/>
      <c r="QD192" s="54"/>
      <c r="QE192" s="54"/>
      <c r="QF192" s="54"/>
      <c r="QG192" s="54"/>
      <c r="QH192" s="54"/>
      <c r="QI192" s="54"/>
      <c r="QJ192" s="54"/>
      <c r="QK192" s="54"/>
      <c r="QL192" s="54"/>
      <c r="QM192" s="54"/>
      <c r="QN192" s="54"/>
      <c r="QO192" s="54"/>
      <c r="QP192" s="54"/>
      <c r="QQ192" s="54"/>
      <c r="QR192" s="54"/>
      <c r="QS192" s="54"/>
      <c r="QT192" s="54"/>
      <c r="QU192" s="54"/>
    </row>
    <row r="193" spans="1:463" outlineLevel="1">
      <c r="C193" s="75"/>
      <c r="E193" s="50"/>
      <c r="H193" s="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  <c r="BM193" s="54"/>
      <c r="BN193" s="54"/>
      <c r="BO193" s="54"/>
      <c r="BP193" s="54"/>
      <c r="BQ193" s="54"/>
      <c r="BR193" s="54"/>
      <c r="BS193" s="54"/>
      <c r="BT193" s="54"/>
      <c r="BU193" s="54"/>
      <c r="BV193" s="54"/>
      <c r="BW193" s="54"/>
      <c r="BX193" s="54"/>
      <c r="BY193" s="54"/>
      <c r="BZ193" s="54"/>
      <c r="CA193" s="54"/>
      <c r="CB193" s="54"/>
      <c r="CC193" s="54"/>
      <c r="CD193" s="54"/>
      <c r="CE193" s="54"/>
      <c r="CF193" s="54"/>
      <c r="CG193" s="54"/>
      <c r="CH193" s="54"/>
      <c r="CI193" s="54"/>
      <c r="CJ193" s="54"/>
      <c r="CK193" s="54"/>
      <c r="CL193" s="54"/>
      <c r="CM193" s="54"/>
      <c r="CN193" s="54"/>
      <c r="CO193" s="54"/>
      <c r="CP193" s="54"/>
      <c r="CQ193" s="54"/>
      <c r="CR193" s="54"/>
      <c r="CS193" s="54"/>
      <c r="CT193" s="54"/>
      <c r="CU193" s="54"/>
      <c r="CV193" s="54"/>
      <c r="CW193" s="54"/>
      <c r="CX193" s="54"/>
      <c r="CY193" s="54"/>
      <c r="CZ193" s="54"/>
      <c r="DA193" s="54"/>
      <c r="DB193" s="54"/>
      <c r="DC193" s="54"/>
      <c r="DD193" s="54"/>
      <c r="DE193" s="54"/>
      <c r="DF193" s="54"/>
      <c r="DG193" s="54"/>
      <c r="DH193" s="54"/>
      <c r="DI193" s="54"/>
      <c r="DJ193" s="54"/>
      <c r="DK193" s="54"/>
      <c r="DL193" s="54"/>
      <c r="DM193" s="54"/>
      <c r="DN193" s="54"/>
      <c r="DO193" s="54"/>
      <c r="DP193" s="54"/>
      <c r="DQ193" s="54"/>
      <c r="DR193" s="54"/>
      <c r="DS193" s="54"/>
      <c r="DT193" s="54"/>
      <c r="DU193" s="54"/>
      <c r="DV193" s="54"/>
      <c r="DW193" s="54"/>
      <c r="DX193" s="54"/>
      <c r="DY193" s="54"/>
      <c r="DZ193" s="54"/>
      <c r="EA193" s="54"/>
      <c r="EB193" s="54"/>
      <c r="EC193" s="54"/>
      <c r="ED193" s="54"/>
      <c r="EE193" s="54"/>
      <c r="EF193" s="54"/>
      <c r="EG193" s="54"/>
      <c r="EH193" s="54"/>
      <c r="EI193" s="54"/>
      <c r="EJ193" s="54"/>
      <c r="EK193" s="54"/>
      <c r="EL193" s="54"/>
      <c r="EM193" s="54"/>
      <c r="EN193" s="54"/>
      <c r="EO193" s="54"/>
      <c r="EP193" s="54"/>
      <c r="EQ193" s="54"/>
      <c r="ER193" s="54"/>
      <c r="ES193" s="54"/>
      <c r="ET193" s="54"/>
      <c r="EU193" s="54"/>
      <c r="EV193" s="54"/>
      <c r="EW193" s="54"/>
      <c r="EX193" s="54"/>
      <c r="EY193" s="54"/>
      <c r="EZ193" s="54"/>
      <c r="FA193" s="54"/>
      <c r="FB193" s="54"/>
      <c r="FC193" s="54"/>
      <c r="FD193" s="54"/>
      <c r="FE193" s="54"/>
      <c r="FF193" s="54"/>
      <c r="FG193" s="54"/>
      <c r="FH193" s="54"/>
      <c r="FI193" s="54"/>
      <c r="FJ193" s="54"/>
      <c r="FK193" s="54"/>
      <c r="FL193" s="54"/>
      <c r="FM193" s="54"/>
      <c r="FN193" s="54"/>
      <c r="FO193" s="54"/>
      <c r="FP193" s="54"/>
      <c r="FQ193" s="54"/>
      <c r="FR193" s="54"/>
      <c r="FS193" s="54"/>
      <c r="FT193" s="54"/>
      <c r="FU193" s="54"/>
      <c r="FV193" s="54"/>
      <c r="FW193" s="54"/>
      <c r="FX193" s="54"/>
      <c r="FY193" s="54"/>
      <c r="FZ193" s="54"/>
      <c r="GA193" s="54"/>
      <c r="GB193" s="54"/>
      <c r="GC193" s="54"/>
      <c r="GD193" s="54"/>
      <c r="GE193" s="54"/>
      <c r="GF193" s="54"/>
      <c r="GG193" s="54"/>
      <c r="GH193" s="54"/>
      <c r="GI193" s="54"/>
      <c r="GJ193" s="54"/>
      <c r="GK193" s="54"/>
      <c r="GL193" s="54"/>
      <c r="GM193" s="54"/>
      <c r="GN193" s="54"/>
      <c r="GO193" s="54"/>
      <c r="GP193" s="54"/>
      <c r="GQ193" s="54"/>
      <c r="GR193" s="54"/>
      <c r="GS193" s="54"/>
      <c r="GT193" s="54"/>
      <c r="GU193" s="54"/>
      <c r="GV193" s="54"/>
      <c r="GW193" s="54"/>
      <c r="GX193" s="54"/>
      <c r="GY193" s="54"/>
      <c r="GZ193" s="54"/>
      <c r="HA193" s="54"/>
      <c r="HB193" s="54"/>
      <c r="HC193" s="54"/>
      <c r="HD193" s="54"/>
      <c r="HE193" s="54"/>
      <c r="HF193" s="54"/>
      <c r="HG193" s="54"/>
      <c r="HH193" s="54"/>
      <c r="HI193" s="54"/>
      <c r="HJ193" s="54"/>
      <c r="HK193" s="54"/>
      <c r="HL193" s="54"/>
      <c r="HM193" s="54"/>
      <c r="HN193" s="54"/>
      <c r="HO193" s="54"/>
      <c r="HP193" s="54"/>
      <c r="HQ193" s="54"/>
      <c r="HR193" s="54"/>
      <c r="HS193" s="54"/>
      <c r="HT193" s="54"/>
      <c r="HU193" s="54"/>
      <c r="HV193" s="54"/>
      <c r="HW193" s="54"/>
      <c r="HX193" s="54"/>
      <c r="HY193" s="54"/>
      <c r="HZ193" s="54"/>
      <c r="IA193" s="54"/>
      <c r="IB193" s="54"/>
      <c r="IC193" s="54"/>
      <c r="ID193" s="54"/>
      <c r="IE193" s="54"/>
      <c r="IF193" s="54"/>
      <c r="IG193" s="54"/>
      <c r="IH193" s="54"/>
      <c r="II193" s="54"/>
      <c r="IJ193" s="54"/>
      <c r="IK193" s="54"/>
      <c r="IL193" s="54"/>
      <c r="IM193" s="54"/>
      <c r="IN193" s="54"/>
      <c r="IO193" s="54"/>
      <c r="IP193" s="54"/>
      <c r="IQ193" s="54"/>
      <c r="IR193" s="54"/>
      <c r="IS193" s="54"/>
      <c r="IT193" s="54"/>
      <c r="IU193" s="54"/>
      <c r="IV193" s="54"/>
      <c r="IW193" s="54"/>
      <c r="IX193" s="54"/>
      <c r="IY193" s="54"/>
      <c r="IZ193" s="54"/>
      <c r="JA193" s="54"/>
      <c r="JB193" s="54"/>
      <c r="JC193" s="54"/>
      <c r="JD193" s="54"/>
      <c r="JE193" s="54"/>
      <c r="JF193" s="54"/>
      <c r="JG193" s="54"/>
      <c r="JH193" s="54"/>
      <c r="JI193" s="54"/>
      <c r="JJ193" s="54"/>
      <c r="JK193" s="54"/>
      <c r="JL193" s="54"/>
      <c r="JM193" s="54"/>
      <c r="JN193" s="54"/>
      <c r="JO193" s="54"/>
      <c r="JP193" s="54"/>
      <c r="JQ193" s="54"/>
      <c r="JR193" s="54"/>
      <c r="JS193" s="54"/>
      <c r="JT193" s="54"/>
      <c r="JU193" s="54"/>
      <c r="JV193" s="54"/>
      <c r="JW193" s="54"/>
      <c r="JX193" s="54"/>
      <c r="JY193" s="54"/>
      <c r="JZ193" s="54"/>
      <c r="KA193" s="54"/>
      <c r="KB193" s="54"/>
      <c r="KC193" s="54"/>
      <c r="KD193" s="54"/>
      <c r="KE193" s="54"/>
      <c r="KF193" s="54"/>
      <c r="KG193" s="54"/>
      <c r="KH193" s="54"/>
      <c r="KI193" s="54"/>
      <c r="KJ193" s="54"/>
      <c r="KK193" s="54"/>
      <c r="KL193" s="54"/>
      <c r="KM193" s="54"/>
      <c r="KN193" s="54"/>
      <c r="KO193" s="54"/>
      <c r="KP193" s="54"/>
      <c r="KQ193" s="54"/>
      <c r="KR193" s="54"/>
      <c r="KS193" s="54"/>
      <c r="KT193" s="54"/>
      <c r="KU193" s="54"/>
      <c r="KV193" s="54"/>
      <c r="KW193" s="54"/>
      <c r="KX193" s="54"/>
      <c r="KY193" s="54"/>
      <c r="KZ193" s="54"/>
      <c r="LA193" s="54"/>
      <c r="LB193" s="54"/>
      <c r="LC193" s="54"/>
      <c r="LD193" s="54"/>
      <c r="LE193" s="54"/>
      <c r="LF193" s="54"/>
      <c r="LG193" s="54"/>
      <c r="LH193" s="54"/>
      <c r="LI193" s="54"/>
      <c r="LJ193" s="54"/>
      <c r="LK193" s="54"/>
      <c r="LL193" s="54"/>
      <c r="LM193" s="54"/>
      <c r="LN193" s="54"/>
      <c r="LO193" s="54"/>
      <c r="LP193" s="54"/>
      <c r="LQ193" s="54"/>
      <c r="LR193" s="54"/>
      <c r="LS193" s="54"/>
      <c r="LT193" s="54"/>
      <c r="LU193" s="54"/>
      <c r="LV193" s="54"/>
      <c r="LW193" s="54"/>
      <c r="LX193" s="54"/>
      <c r="LY193" s="54"/>
      <c r="LZ193" s="54"/>
      <c r="MA193" s="54"/>
      <c r="MB193" s="54"/>
      <c r="MC193" s="54"/>
      <c r="MD193" s="54"/>
      <c r="ME193" s="54"/>
      <c r="MF193" s="54"/>
      <c r="MG193" s="54"/>
      <c r="MH193" s="54"/>
      <c r="MI193" s="54"/>
      <c r="MJ193" s="54"/>
      <c r="MK193" s="54"/>
      <c r="ML193" s="54"/>
      <c r="MM193" s="54"/>
      <c r="MN193" s="54"/>
      <c r="MO193" s="54"/>
      <c r="MP193" s="54"/>
      <c r="MQ193" s="54"/>
      <c r="MR193" s="54"/>
      <c r="MS193" s="54"/>
      <c r="MT193" s="54"/>
      <c r="MU193" s="54"/>
      <c r="MV193" s="54"/>
      <c r="MW193" s="54"/>
      <c r="MX193" s="54"/>
      <c r="MY193" s="54"/>
      <c r="MZ193" s="54"/>
      <c r="NA193" s="54"/>
      <c r="NB193" s="54"/>
      <c r="NC193" s="54"/>
      <c r="ND193" s="54"/>
      <c r="NE193" s="54"/>
      <c r="NF193" s="54"/>
      <c r="NG193" s="54"/>
      <c r="NH193" s="54"/>
      <c r="NI193" s="54"/>
      <c r="NJ193" s="54"/>
      <c r="NK193" s="54"/>
      <c r="NL193" s="54"/>
      <c r="NM193" s="54"/>
      <c r="NN193" s="54"/>
      <c r="NO193" s="54"/>
      <c r="NP193" s="54"/>
      <c r="NQ193" s="54"/>
      <c r="NR193" s="54"/>
      <c r="NS193" s="54"/>
      <c r="NT193" s="54"/>
      <c r="NU193" s="54"/>
      <c r="NV193" s="54"/>
      <c r="NW193" s="54"/>
      <c r="NX193" s="54"/>
      <c r="NY193" s="54"/>
      <c r="NZ193" s="54"/>
      <c r="OA193" s="54"/>
      <c r="OB193" s="54"/>
      <c r="OC193" s="54"/>
      <c r="OD193" s="54"/>
      <c r="OE193" s="54"/>
      <c r="OF193" s="54"/>
      <c r="OG193" s="54"/>
      <c r="OH193" s="54"/>
      <c r="OI193" s="54"/>
      <c r="OJ193" s="54"/>
      <c r="OK193" s="54"/>
      <c r="OL193" s="54"/>
      <c r="OM193" s="54"/>
      <c r="ON193" s="54"/>
      <c r="OO193" s="54"/>
      <c r="OP193" s="54"/>
      <c r="OQ193" s="54"/>
      <c r="OR193" s="54"/>
      <c r="OS193" s="54"/>
      <c r="OT193" s="54"/>
      <c r="OU193" s="54"/>
      <c r="OV193" s="54"/>
      <c r="OW193" s="54"/>
      <c r="OX193" s="54"/>
      <c r="OY193" s="54"/>
      <c r="OZ193" s="54"/>
      <c r="PA193" s="54"/>
      <c r="PB193" s="54"/>
      <c r="PC193" s="54"/>
      <c r="PD193" s="54"/>
      <c r="PE193" s="54"/>
      <c r="PF193" s="54"/>
      <c r="PG193" s="54"/>
      <c r="PH193" s="54"/>
      <c r="PI193" s="54"/>
      <c r="PJ193" s="54"/>
      <c r="PK193" s="54"/>
      <c r="PL193" s="54"/>
      <c r="PM193" s="54"/>
      <c r="PN193" s="54"/>
      <c r="PO193" s="54"/>
      <c r="PP193" s="54"/>
      <c r="PQ193" s="54"/>
      <c r="PR193" s="54"/>
      <c r="PS193" s="54"/>
      <c r="PT193" s="54"/>
      <c r="PU193" s="54"/>
      <c r="PV193" s="54"/>
      <c r="PW193" s="54"/>
      <c r="PX193" s="54"/>
      <c r="PY193" s="54"/>
      <c r="PZ193" s="54"/>
      <c r="QA193" s="54"/>
      <c r="QB193" s="54"/>
      <c r="QC193" s="54"/>
      <c r="QD193" s="54"/>
      <c r="QE193" s="54"/>
      <c r="QF193" s="54"/>
      <c r="QG193" s="54"/>
      <c r="QH193" s="54"/>
      <c r="QI193" s="54"/>
      <c r="QJ193" s="54"/>
      <c r="QK193" s="54"/>
      <c r="QL193" s="54"/>
      <c r="QM193" s="54"/>
      <c r="QN193" s="54"/>
      <c r="QO193" s="54"/>
      <c r="QP193" s="54"/>
      <c r="QQ193" s="54"/>
      <c r="QR193" s="54"/>
      <c r="QS193" s="54"/>
      <c r="QT193" s="54"/>
      <c r="QU193" s="54"/>
    </row>
    <row r="194" spans="1:463" outlineLevel="1">
      <c r="C194" s="15" t="s">
        <v>492</v>
      </c>
      <c r="D194" s="1"/>
      <c r="E194" s="44" t="s">
        <v>95</v>
      </c>
      <c r="F194" s="1"/>
      <c r="G194" s="1"/>
      <c r="H194" s="66">
        <f>SUM(I194:QJ194)</f>
        <v>0</v>
      </c>
      <c r="I194" s="54">
        <v>0</v>
      </c>
      <c r="J194" s="54">
        <f t="shared" ref="J194:AV194" si="787">J192-I192</f>
        <v>0</v>
      </c>
      <c r="K194" s="54">
        <f t="shared" si="787"/>
        <v>0</v>
      </c>
      <c r="L194" s="54">
        <f t="shared" si="787"/>
        <v>0</v>
      </c>
      <c r="M194" s="54">
        <f t="shared" si="787"/>
        <v>0</v>
      </c>
      <c r="N194" s="54">
        <f t="shared" si="787"/>
        <v>0</v>
      </c>
      <c r="O194" s="54">
        <f t="shared" si="787"/>
        <v>0</v>
      </c>
      <c r="P194" s="54">
        <f t="shared" si="787"/>
        <v>0</v>
      </c>
      <c r="Q194" s="54">
        <f t="shared" si="787"/>
        <v>0</v>
      </c>
      <c r="R194" s="54">
        <f t="shared" si="787"/>
        <v>0</v>
      </c>
      <c r="S194" s="54">
        <f t="shared" si="787"/>
        <v>0</v>
      </c>
      <c r="T194" s="54">
        <f t="shared" si="787"/>
        <v>0</v>
      </c>
      <c r="U194" s="54">
        <f t="shared" si="787"/>
        <v>0</v>
      </c>
      <c r="V194" s="54">
        <f t="shared" si="787"/>
        <v>0</v>
      </c>
      <c r="W194" s="54">
        <f t="shared" si="787"/>
        <v>0</v>
      </c>
      <c r="X194" s="54">
        <f t="shared" si="787"/>
        <v>0</v>
      </c>
      <c r="Y194" s="54">
        <f t="shared" si="787"/>
        <v>0</v>
      </c>
      <c r="Z194" s="54">
        <f t="shared" si="787"/>
        <v>0</v>
      </c>
      <c r="AA194" s="54">
        <f t="shared" si="787"/>
        <v>0</v>
      </c>
      <c r="AB194" s="54">
        <f t="shared" si="787"/>
        <v>0</v>
      </c>
      <c r="AC194" s="54">
        <f t="shared" si="787"/>
        <v>0</v>
      </c>
      <c r="AD194" s="54">
        <f t="shared" si="787"/>
        <v>0</v>
      </c>
      <c r="AE194" s="54">
        <f t="shared" si="787"/>
        <v>0</v>
      </c>
      <c r="AF194" s="54">
        <f t="shared" si="787"/>
        <v>0</v>
      </c>
      <c r="AG194" s="54">
        <f t="shared" si="787"/>
        <v>0</v>
      </c>
      <c r="AH194" s="54">
        <f t="shared" si="787"/>
        <v>0</v>
      </c>
      <c r="AI194" s="54">
        <f t="shared" si="787"/>
        <v>0</v>
      </c>
      <c r="AJ194" s="54">
        <f t="shared" si="787"/>
        <v>0</v>
      </c>
      <c r="AK194" s="54">
        <f t="shared" si="787"/>
        <v>0</v>
      </c>
      <c r="AL194" s="54">
        <f t="shared" si="787"/>
        <v>0</v>
      </c>
      <c r="AM194" s="54">
        <f t="shared" si="787"/>
        <v>0</v>
      </c>
      <c r="AN194" s="54">
        <f t="shared" si="787"/>
        <v>0</v>
      </c>
      <c r="AO194" s="54">
        <f t="shared" si="787"/>
        <v>0</v>
      </c>
      <c r="AP194" s="54">
        <f t="shared" si="787"/>
        <v>0</v>
      </c>
      <c r="AQ194" s="54">
        <f t="shared" si="787"/>
        <v>0</v>
      </c>
      <c r="AR194" s="54">
        <f t="shared" si="787"/>
        <v>0</v>
      </c>
      <c r="AS194" s="54">
        <f t="shared" si="787"/>
        <v>0</v>
      </c>
      <c r="AT194" s="54">
        <f t="shared" si="787"/>
        <v>0</v>
      </c>
      <c r="AU194" s="54">
        <f t="shared" si="787"/>
        <v>0</v>
      </c>
      <c r="AV194" s="54">
        <f t="shared" si="787"/>
        <v>0</v>
      </c>
      <c r="AW194" s="54">
        <f t="shared" ref="AW194:DH194" si="788">AW192-AV192</f>
        <v>0</v>
      </c>
      <c r="AX194" s="54">
        <f t="shared" si="788"/>
        <v>0</v>
      </c>
      <c r="AY194" s="54">
        <f t="shared" si="788"/>
        <v>0</v>
      </c>
      <c r="AZ194" s="54">
        <f t="shared" si="788"/>
        <v>0</v>
      </c>
      <c r="BA194" s="54">
        <f t="shared" si="788"/>
        <v>0</v>
      </c>
      <c r="BB194" s="54">
        <f t="shared" si="788"/>
        <v>0</v>
      </c>
      <c r="BC194" s="54">
        <f t="shared" si="788"/>
        <v>0</v>
      </c>
      <c r="BD194" s="54">
        <f t="shared" si="788"/>
        <v>0</v>
      </c>
      <c r="BE194" s="54">
        <f t="shared" si="788"/>
        <v>0</v>
      </c>
      <c r="BF194" s="54">
        <f t="shared" si="788"/>
        <v>0</v>
      </c>
      <c r="BG194" s="54">
        <f t="shared" si="788"/>
        <v>0</v>
      </c>
      <c r="BH194" s="54">
        <f t="shared" si="788"/>
        <v>0</v>
      </c>
      <c r="BI194" s="54">
        <f t="shared" si="788"/>
        <v>0</v>
      </c>
      <c r="BJ194" s="54">
        <f t="shared" si="788"/>
        <v>0</v>
      </c>
      <c r="BK194" s="54">
        <f t="shared" si="788"/>
        <v>0</v>
      </c>
      <c r="BL194" s="54">
        <f t="shared" si="788"/>
        <v>0</v>
      </c>
      <c r="BM194" s="54">
        <f t="shared" si="788"/>
        <v>0</v>
      </c>
      <c r="BN194" s="54">
        <f t="shared" si="788"/>
        <v>0</v>
      </c>
      <c r="BO194" s="54">
        <f t="shared" si="788"/>
        <v>0</v>
      </c>
      <c r="BP194" s="54">
        <f t="shared" si="788"/>
        <v>0</v>
      </c>
      <c r="BQ194" s="54">
        <f t="shared" si="788"/>
        <v>0</v>
      </c>
      <c r="BR194" s="54">
        <f t="shared" si="788"/>
        <v>0</v>
      </c>
      <c r="BS194" s="54">
        <f t="shared" si="788"/>
        <v>0</v>
      </c>
      <c r="BT194" s="54">
        <f t="shared" si="788"/>
        <v>0</v>
      </c>
      <c r="BU194" s="54">
        <f t="shared" si="788"/>
        <v>0</v>
      </c>
      <c r="BV194" s="54">
        <f t="shared" si="788"/>
        <v>0</v>
      </c>
      <c r="BW194" s="54">
        <f t="shared" si="788"/>
        <v>0</v>
      </c>
      <c r="BX194" s="54">
        <f t="shared" si="788"/>
        <v>0</v>
      </c>
      <c r="BY194" s="54">
        <f t="shared" si="788"/>
        <v>0</v>
      </c>
      <c r="BZ194" s="54">
        <f t="shared" si="788"/>
        <v>0</v>
      </c>
      <c r="CA194" s="54">
        <f t="shared" si="788"/>
        <v>0</v>
      </c>
      <c r="CB194" s="54">
        <f t="shared" si="788"/>
        <v>0</v>
      </c>
      <c r="CC194" s="54">
        <f t="shared" si="788"/>
        <v>0</v>
      </c>
      <c r="CD194" s="54">
        <f t="shared" si="788"/>
        <v>0</v>
      </c>
      <c r="CE194" s="54">
        <f t="shared" si="788"/>
        <v>0</v>
      </c>
      <c r="CF194" s="54">
        <f t="shared" si="788"/>
        <v>0</v>
      </c>
      <c r="CG194" s="54">
        <f t="shared" si="788"/>
        <v>0</v>
      </c>
      <c r="CH194" s="54">
        <f t="shared" si="788"/>
        <v>0</v>
      </c>
      <c r="CI194" s="54">
        <f t="shared" si="788"/>
        <v>0</v>
      </c>
      <c r="CJ194" s="54">
        <f t="shared" si="788"/>
        <v>0</v>
      </c>
      <c r="CK194" s="54">
        <f t="shared" si="788"/>
        <v>0</v>
      </c>
      <c r="CL194" s="54">
        <f t="shared" si="788"/>
        <v>0</v>
      </c>
      <c r="CM194" s="54">
        <f t="shared" si="788"/>
        <v>0</v>
      </c>
      <c r="CN194" s="54">
        <f t="shared" si="788"/>
        <v>0</v>
      </c>
      <c r="CO194" s="54">
        <f t="shared" si="788"/>
        <v>0</v>
      </c>
      <c r="CP194" s="54">
        <f t="shared" si="788"/>
        <v>0</v>
      </c>
      <c r="CQ194" s="54">
        <f t="shared" si="788"/>
        <v>0</v>
      </c>
      <c r="CR194" s="54">
        <f t="shared" si="788"/>
        <v>0</v>
      </c>
      <c r="CS194" s="54">
        <f t="shared" si="788"/>
        <v>0</v>
      </c>
      <c r="CT194" s="54">
        <f t="shared" si="788"/>
        <v>0</v>
      </c>
      <c r="CU194" s="54">
        <f t="shared" si="788"/>
        <v>0</v>
      </c>
      <c r="CV194" s="54">
        <f t="shared" si="788"/>
        <v>0</v>
      </c>
      <c r="CW194" s="54">
        <f t="shared" si="788"/>
        <v>0</v>
      </c>
      <c r="CX194" s="54">
        <f t="shared" si="788"/>
        <v>0</v>
      </c>
      <c r="CY194" s="54">
        <f t="shared" si="788"/>
        <v>0</v>
      </c>
      <c r="CZ194" s="54">
        <f t="shared" si="788"/>
        <v>0</v>
      </c>
      <c r="DA194" s="54">
        <f t="shared" si="788"/>
        <v>0</v>
      </c>
      <c r="DB194" s="54">
        <f t="shared" si="788"/>
        <v>0</v>
      </c>
      <c r="DC194" s="54">
        <f t="shared" si="788"/>
        <v>0</v>
      </c>
      <c r="DD194" s="54">
        <f t="shared" si="788"/>
        <v>0</v>
      </c>
      <c r="DE194" s="54">
        <f t="shared" si="788"/>
        <v>0</v>
      </c>
      <c r="DF194" s="54">
        <f t="shared" si="788"/>
        <v>0</v>
      </c>
      <c r="DG194" s="54">
        <f t="shared" si="788"/>
        <v>0</v>
      </c>
      <c r="DH194" s="54">
        <f t="shared" si="788"/>
        <v>0</v>
      </c>
      <c r="DI194" s="54">
        <f t="shared" ref="DI194:FT194" si="789">DI192-DH192</f>
        <v>0</v>
      </c>
      <c r="DJ194" s="54">
        <f t="shared" si="789"/>
        <v>0</v>
      </c>
      <c r="DK194" s="54">
        <f t="shared" si="789"/>
        <v>0</v>
      </c>
      <c r="DL194" s="54">
        <f t="shared" si="789"/>
        <v>0</v>
      </c>
      <c r="DM194" s="54">
        <f t="shared" si="789"/>
        <v>0</v>
      </c>
      <c r="DN194" s="54">
        <f t="shared" si="789"/>
        <v>0</v>
      </c>
      <c r="DO194" s="54">
        <f t="shared" si="789"/>
        <v>0</v>
      </c>
      <c r="DP194" s="54">
        <f t="shared" si="789"/>
        <v>0</v>
      </c>
      <c r="DQ194" s="54">
        <f t="shared" si="789"/>
        <v>0</v>
      </c>
      <c r="DR194" s="54">
        <f t="shared" si="789"/>
        <v>0</v>
      </c>
      <c r="DS194" s="54">
        <f t="shared" si="789"/>
        <v>0</v>
      </c>
      <c r="DT194" s="54">
        <f t="shared" si="789"/>
        <v>0</v>
      </c>
      <c r="DU194" s="54">
        <f t="shared" si="789"/>
        <v>0</v>
      </c>
      <c r="DV194" s="54">
        <f t="shared" si="789"/>
        <v>0</v>
      </c>
      <c r="DW194" s="54">
        <f t="shared" si="789"/>
        <v>0</v>
      </c>
      <c r="DX194" s="54">
        <f t="shared" si="789"/>
        <v>0</v>
      </c>
      <c r="DY194" s="54">
        <f t="shared" si="789"/>
        <v>0</v>
      </c>
      <c r="DZ194" s="54">
        <f t="shared" si="789"/>
        <v>0</v>
      </c>
      <c r="EA194" s="54">
        <f t="shared" si="789"/>
        <v>0</v>
      </c>
      <c r="EB194" s="54">
        <f t="shared" si="789"/>
        <v>0</v>
      </c>
      <c r="EC194" s="54">
        <f t="shared" si="789"/>
        <v>0</v>
      </c>
      <c r="ED194" s="54">
        <f t="shared" si="789"/>
        <v>0</v>
      </c>
      <c r="EE194" s="54">
        <f t="shared" si="789"/>
        <v>0</v>
      </c>
      <c r="EF194" s="54">
        <f t="shared" si="789"/>
        <v>0</v>
      </c>
      <c r="EG194" s="54">
        <f t="shared" si="789"/>
        <v>0</v>
      </c>
      <c r="EH194" s="54">
        <f t="shared" si="789"/>
        <v>0</v>
      </c>
      <c r="EI194" s="54">
        <f t="shared" si="789"/>
        <v>0</v>
      </c>
      <c r="EJ194" s="54">
        <f t="shared" si="789"/>
        <v>0</v>
      </c>
      <c r="EK194" s="54">
        <f t="shared" si="789"/>
        <v>0</v>
      </c>
      <c r="EL194" s="54">
        <f t="shared" si="789"/>
        <v>0</v>
      </c>
      <c r="EM194" s="54">
        <f t="shared" si="789"/>
        <v>0</v>
      </c>
      <c r="EN194" s="54">
        <f t="shared" si="789"/>
        <v>0</v>
      </c>
      <c r="EO194" s="54">
        <f t="shared" si="789"/>
        <v>0</v>
      </c>
      <c r="EP194" s="54">
        <f t="shared" si="789"/>
        <v>0</v>
      </c>
      <c r="EQ194" s="54">
        <f t="shared" si="789"/>
        <v>0</v>
      </c>
      <c r="ER194" s="54">
        <f t="shared" si="789"/>
        <v>0</v>
      </c>
      <c r="ES194" s="54">
        <f t="shared" si="789"/>
        <v>0</v>
      </c>
      <c r="ET194" s="54">
        <f t="shared" si="789"/>
        <v>0</v>
      </c>
      <c r="EU194" s="54">
        <f t="shared" si="789"/>
        <v>0</v>
      </c>
      <c r="EV194" s="54">
        <f t="shared" si="789"/>
        <v>0</v>
      </c>
      <c r="EW194" s="54">
        <f t="shared" si="789"/>
        <v>0</v>
      </c>
      <c r="EX194" s="54">
        <f t="shared" si="789"/>
        <v>0</v>
      </c>
      <c r="EY194" s="54">
        <f t="shared" si="789"/>
        <v>0</v>
      </c>
      <c r="EZ194" s="54">
        <f t="shared" si="789"/>
        <v>0</v>
      </c>
      <c r="FA194" s="54">
        <f t="shared" si="789"/>
        <v>0</v>
      </c>
      <c r="FB194" s="54">
        <f t="shared" si="789"/>
        <v>0</v>
      </c>
      <c r="FC194" s="54">
        <f t="shared" si="789"/>
        <v>0</v>
      </c>
      <c r="FD194" s="54">
        <f t="shared" si="789"/>
        <v>0</v>
      </c>
      <c r="FE194" s="54">
        <f t="shared" si="789"/>
        <v>0</v>
      </c>
      <c r="FF194" s="54">
        <f t="shared" si="789"/>
        <v>0</v>
      </c>
      <c r="FG194" s="54">
        <f t="shared" si="789"/>
        <v>0</v>
      </c>
      <c r="FH194" s="54">
        <f t="shared" si="789"/>
        <v>0</v>
      </c>
      <c r="FI194" s="54">
        <f t="shared" si="789"/>
        <v>0</v>
      </c>
      <c r="FJ194" s="54">
        <f t="shared" si="789"/>
        <v>0</v>
      </c>
      <c r="FK194" s="54">
        <f t="shared" si="789"/>
        <v>0</v>
      </c>
      <c r="FL194" s="54">
        <f t="shared" si="789"/>
        <v>0</v>
      </c>
      <c r="FM194" s="54">
        <f t="shared" si="789"/>
        <v>0</v>
      </c>
      <c r="FN194" s="54">
        <f t="shared" si="789"/>
        <v>0</v>
      </c>
      <c r="FO194" s="54">
        <f t="shared" si="789"/>
        <v>0</v>
      </c>
      <c r="FP194" s="54">
        <f t="shared" si="789"/>
        <v>0</v>
      </c>
      <c r="FQ194" s="54">
        <f t="shared" si="789"/>
        <v>0</v>
      </c>
      <c r="FR194" s="54">
        <f t="shared" si="789"/>
        <v>0</v>
      </c>
      <c r="FS194" s="54">
        <f t="shared" si="789"/>
        <v>0</v>
      </c>
      <c r="FT194" s="54">
        <f t="shared" si="789"/>
        <v>0</v>
      </c>
      <c r="FU194" s="54">
        <f t="shared" ref="FU194:IF194" si="790">FU192-FT192</f>
        <v>0</v>
      </c>
      <c r="FV194" s="54">
        <f t="shared" si="790"/>
        <v>0</v>
      </c>
      <c r="FW194" s="54">
        <f t="shared" si="790"/>
        <v>0</v>
      </c>
      <c r="FX194" s="54">
        <f t="shared" si="790"/>
        <v>0</v>
      </c>
      <c r="FY194" s="54">
        <f t="shared" si="790"/>
        <v>0</v>
      </c>
      <c r="FZ194" s="54">
        <f t="shared" si="790"/>
        <v>0</v>
      </c>
      <c r="GA194" s="54">
        <f t="shared" si="790"/>
        <v>0</v>
      </c>
      <c r="GB194" s="54">
        <f t="shared" si="790"/>
        <v>0</v>
      </c>
      <c r="GC194" s="54">
        <f t="shared" si="790"/>
        <v>0</v>
      </c>
      <c r="GD194" s="54">
        <f t="shared" si="790"/>
        <v>0</v>
      </c>
      <c r="GE194" s="54">
        <f t="shared" si="790"/>
        <v>0</v>
      </c>
      <c r="GF194" s="54">
        <f t="shared" si="790"/>
        <v>0</v>
      </c>
      <c r="GG194" s="54">
        <f t="shared" si="790"/>
        <v>0</v>
      </c>
      <c r="GH194" s="54">
        <f t="shared" si="790"/>
        <v>0</v>
      </c>
      <c r="GI194" s="54">
        <f t="shared" si="790"/>
        <v>0</v>
      </c>
      <c r="GJ194" s="54">
        <f t="shared" si="790"/>
        <v>0</v>
      </c>
      <c r="GK194" s="54">
        <f t="shared" si="790"/>
        <v>0</v>
      </c>
      <c r="GL194" s="54">
        <f t="shared" si="790"/>
        <v>0</v>
      </c>
      <c r="GM194" s="54">
        <f t="shared" si="790"/>
        <v>0</v>
      </c>
      <c r="GN194" s="54">
        <f t="shared" si="790"/>
        <v>0</v>
      </c>
      <c r="GO194" s="54">
        <f t="shared" si="790"/>
        <v>0</v>
      </c>
      <c r="GP194" s="54">
        <f t="shared" si="790"/>
        <v>0</v>
      </c>
      <c r="GQ194" s="54">
        <f t="shared" si="790"/>
        <v>0</v>
      </c>
      <c r="GR194" s="54">
        <f t="shared" si="790"/>
        <v>0</v>
      </c>
      <c r="GS194" s="54">
        <f t="shared" si="790"/>
        <v>0</v>
      </c>
      <c r="GT194" s="54">
        <f t="shared" si="790"/>
        <v>0</v>
      </c>
      <c r="GU194" s="54">
        <f t="shared" si="790"/>
        <v>0</v>
      </c>
      <c r="GV194" s="54">
        <f t="shared" si="790"/>
        <v>0</v>
      </c>
      <c r="GW194" s="54">
        <f t="shared" si="790"/>
        <v>0</v>
      </c>
      <c r="GX194" s="54">
        <f t="shared" si="790"/>
        <v>0</v>
      </c>
      <c r="GY194" s="54">
        <f t="shared" si="790"/>
        <v>0</v>
      </c>
      <c r="GZ194" s="54">
        <f t="shared" si="790"/>
        <v>0</v>
      </c>
      <c r="HA194" s="54">
        <f t="shared" si="790"/>
        <v>0</v>
      </c>
      <c r="HB194" s="54">
        <f t="shared" si="790"/>
        <v>0</v>
      </c>
      <c r="HC194" s="54">
        <f t="shared" si="790"/>
        <v>0</v>
      </c>
      <c r="HD194" s="54">
        <f t="shared" si="790"/>
        <v>0</v>
      </c>
      <c r="HE194" s="54">
        <f t="shared" si="790"/>
        <v>0</v>
      </c>
      <c r="HF194" s="54">
        <f t="shared" si="790"/>
        <v>0</v>
      </c>
      <c r="HG194" s="54">
        <f t="shared" si="790"/>
        <v>0</v>
      </c>
      <c r="HH194" s="54">
        <f t="shared" si="790"/>
        <v>0</v>
      </c>
      <c r="HI194" s="54">
        <f t="shared" si="790"/>
        <v>0</v>
      </c>
      <c r="HJ194" s="54">
        <f t="shared" si="790"/>
        <v>0</v>
      </c>
      <c r="HK194" s="54">
        <f t="shared" si="790"/>
        <v>0</v>
      </c>
      <c r="HL194" s="54">
        <f t="shared" si="790"/>
        <v>0</v>
      </c>
      <c r="HM194" s="54">
        <f t="shared" si="790"/>
        <v>0</v>
      </c>
      <c r="HN194" s="54">
        <f t="shared" si="790"/>
        <v>0</v>
      </c>
      <c r="HO194" s="54">
        <f t="shared" si="790"/>
        <v>0</v>
      </c>
      <c r="HP194" s="54">
        <f t="shared" si="790"/>
        <v>0</v>
      </c>
      <c r="HQ194" s="54">
        <f t="shared" si="790"/>
        <v>0</v>
      </c>
      <c r="HR194" s="54">
        <f t="shared" si="790"/>
        <v>0</v>
      </c>
      <c r="HS194" s="54">
        <f t="shared" si="790"/>
        <v>0</v>
      </c>
      <c r="HT194" s="54">
        <f t="shared" si="790"/>
        <v>0</v>
      </c>
      <c r="HU194" s="54">
        <f t="shared" si="790"/>
        <v>0</v>
      </c>
      <c r="HV194" s="54">
        <f t="shared" si="790"/>
        <v>0</v>
      </c>
      <c r="HW194" s="54">
        <f t="shared" si="790"/>
        <v>0</v>
      </c>
      <c r="HX194" s="54">
        <f t="shared" si="790"/>
        <v>0</v>
      </c>
      <c r="HY194" s="54">
        <f t="shared" si="790"/>
        <v>0</v>
      </c>
      <c r="HZ194" s="54">
        <f t="shared" si="790"/>
        <v>0</v>
      </c>
      <c r="IA194" s="54">
        <f t="shared" si="790"/>
        <v>0</v>
      </c>
      <c r="IB194" s="54">
        <f t="shared" si="790"/>
        <v>0</v>
      </c>
      <c r="IC194" s="54">
        <f t="shared" si="790"/>
        <v>0</v>
      </c>
      <c r="ID194" s="54">
        <f t="shared" si="790"/>
        <v>0</v>
      </c>
      <c r="IE194" s="54">
        <f t="shared" si="790"/>
        <v>0</v>
      </c>
      <c r="IF194" s="54">
        <f t="shared" si="790"/>
        <v>0</v>
      </c>
      <c r="IG194" s="54">
        <f t="shared" ref="IG194:KP194" si="791">IG192-IF192</f>
        <v>0</v>
      </c>
      <c r="IH194" s="54">
        <f t="shared" si="791"/>
        <v>0</v>
      </c>
      <c r="II194" s="54">
        <f t="shared" si="791"/>
        <v>0</v>
      </c>
      <c r="IJ194" s="54">
        <f t="shared" si="791"/>
        <v>0</v>
      </c>
      <c r="IK194" s="54">
        <f t="shared" si="791"/>
        <v>0</v>
      </c>
      <c r="IL194" s="54">
        <f t="shared" si="791"/>
        <v>0</v>
      </c>
      <c r="IM194" s="54">
        <f t="shared" si="791"/>
        <v>0</v>
      </c>
      <c r="IN194" s="54">
        <f t="shared" si="791"/>
        <v>0</v>
      </c>
      <c r="IO194" s="54">
        <f t="shared" si="791"/>
        <v>0</v>
      </c>
      <c r="IP194" s="54">
        <f t="shared" si="791"/>
        <v>0</v>
      </c>
      <c r="IQ194" s="54">
        <f t="shared" si="791"/>
        <v>0</v>
      </c>
      <c r="IR194" s="54">
        <f t="shared" si="791"/>
        <v>0</v>
      </c>
      <c r="IS194" s="54">
        <f t="shared" si="791"/>
        <v>0</v>
      </c>
      <c r="IT194" s="54">
        <f t="shared" si="791"/>
        <v>0</v>
      </c>
      <c r="IU194" s="54">
        <f t="shared" si="791"/>
        <v>0</v>
      </c>
      <c r="IV194" s="54">
        <f t="shared" si="791"/>
        <v>0</v>
      </c>
      <c r="IW194" s="54">
        <f t="shared" si="791"/>
        <v>0</v>
      </c>
      <c r="IX194" s="54">
        <f t="shared" si="791"/>
        <v>0</v>
      </c>
      <c r="IY194" s="54">
        <f t="shared" si="791"/>
        <v>0</v>
      </c>
      <c r="IZ194" s="54">
        <f t="shared" si="791"/>
        <v>0</v>
      </c>
      <c r="JA194" s="54">
        <f t="shared" si="791"/>
        <v>0</v>
      </c>
      <c r="JB194" s="54">
        <f t="shared" si="791"/>
        <v>0</v>
      </c>
      <c r="JC194" s="54">
        <f t="shared" si="791"/>
        <v>0</v>
      </c>
      <c r="JD194" s="54">
        <f t="shared" si="791"/>
        <v>0</v>
      </c>
      <c r="JE194" s="54">
        <f t="shared" si="791"/>
        <v>0</v>
      </c>
      <c r="JF194" s="54">
        <f t="shared" si="791"/>
        <v>0</v>
      </c>
      <c r="JG194" s="54">
        <f t="shared" si="791"/>
        <v>0</v>
      </c>
      <c r="JH194" s="54">
        <f t="shared" si="791"/>
        <v>0</v>
      </c>
      <c r="JI194" s="54">
        <f t="shared" si="791"/>
        <v>0</v>
      </c>
      <c r="JJ194" s="54">
        <f t="shared" si="791"/>
        <v>0</v>
      </c>
      <c r="JK194" s="54">
        <f t="shared" si="791"/>
        <v>0</v>
      </c>
      <c r="JL194" s="54">
        <f t="shared" si="791"/>
        <v>0</v>
      </c>
      <c r="JM194" s="54">
        <f t="shared" si="791"/>
        <v>0</v>
      </c>
      <c r="JN194" s="54">
        <f t="shared" si="791"/>
        <v>0</v>
      </c>
      <c r="JO194" s="54">
        <f t="shared" si="791"/>
        <v>0</v>
      </c>
      <c r="JP194" s="54">
        <f t="shared" si="791"/>
        <v>0</v>
      </c>
      <c r="JQ194" s="54">
        <f t="shared" si="791"/>
        <v>0</v>
      </c>
      <c r="JR194" s="54">
        <f t="shared" si="791"/>
        <v>0</v>
      </c>
      <c r="JS194" s="54">
        <f t="shared" si="791"/>
        <v>0</v>
      </c>
      <c r="JT194" s="54">
        <f t="shared" si="791"/>
        <v>0</v>
      </c>
      <c r="JU194" s="54">
        <f t="shared" si="791"/>
        <v>0</v>
      </c>
      <c r="JV194" s="54">
        <f t="shared" si="791"/>
        <v>0</v>
      </c>
      <c r="JW194" s="54">
        <f t="shared" si="791"/>
        <v>0</v>
      </c>
      <c r="JX194" s="54">
        <f t="shared" si="791"/>
        <v>0</v>
      </c>
      <c r="JY194" s="54">
        <f t="shared" si="791"/>
        <v>0</v>
      </c>
      <c r="JZ194" s="54">
        <f t="shared" si="791"/>
        <v>0</v>
      </c>
      <c r="KA194" s="54">
        <f t="shared" si="791"/>
        <v>0</v>
      </c>
      <c r="KB194" s="54">
        <f t="shared" si="791"/>
        <v>0</v>
      </c>
      <c r="KC194" s="54">
        <f t="shared" si="791"/>
        <v>0</v>
      </c>
      <c r="KD194" s="54">
        <f t="shared" si="791"/>
        <v>0</v>
      </c>
      <c r="KE194" s="54">
        <f t="shared" si="791"/>
        <v>0</v>
      </c>
      <c r="KF194" s="54">
        <f t="shared" si="791"/>
        <v>0</v>
      </c>
      <c r="KG194" s="54">
        <f t="shared" si="791"/>
        <v>0</v>
      </c>
      <c r="KH194" s="54">
        <f t="shared" si="791"/>
        <v>0</v>
      </c>
      <c r="KI194" s="54">
        <f t="shared" si="791"/>
        <v>0</v>
      </c>
      <c r="KJ194" s="54">
        <f t="shared" si="791"/>
        <v>0</v>
      </c>
      <c r="KK194" s="54">
        <f t="shared" si="791"/>
        <v>0</v>
      </c>
      <c r="KL194" s="54">
        <f t="shared" si="791"/>
        <v>0</v>
      </c>
      <c r="KM194" s="54">
        <f t="shared" si="791"/>
        <v>0</v>
      </c>
      <c r="KN194" s="54">
        <f t="shared" si="791"/>
        <v>0</v>
      </c>
      <c r="KO194" s="54">
        <f t="shared" si="791"/>
        <v>0</v>
      </c>
      <c r="KP194" s="54">
        <f t="shared" si="791"/>
        <v>0</v>
      </c>
      <c r="KQ194" s="54">
        <f t="shared" ref="KQ194:LT194" si="792">KQ192-KP192</f>
        <v>0</v>
      </c>
      <c r="KR194" s="54">
        <f t="shared" si="792"/>
        <v>0</v>
      </c>
      <c r="KS194" s="54">
        <f t="shared" si="792"/>
        <v>0</v>
      </c>
      <c r="KT194" s="54">
        <f t="shared" si="792"/>
        <v>0</v>
      </c>
      <c r="KU194" s="54">
        <f t="shared" si="792"/>
        <v>0</v>
      </c>
      <c r="KV194" s="54">
        <f t="shared" si="792"/>
        <v>0</v>
      </c>
      <c r="KW194" s="54">
        <f t="shared" si="792"/>
        <v>0</v>
      </c>
      <c r="KX194" s="54">
        <f t="shared" si="792"/>
        <v>0</v>
      </c>
      <c r="KY194" s="54">
        <f t="shared" si="792"/>
        <v>0</v>
      </c>
      <c r="KZ194" s="54">
        <f t="shared" si="792"/>
        <v>0</v>
      </c>
      <c r="LA194" s="54">
        <f t="shared" si="792"/>
        <v>0</v>
      </c>
      <c r="LB194" s="54">
        <f t="shared" si="792"/>
        <v>0</v>
      </c>
      <c r="LC194" s="54">
        <f t="shared" si="792"/>
        <v>0</v>
      </c>
      <c r="LD194" s="54">
        <f t="shared" si="792"/>
        <v>0</v>
      </c>
      <c r="LE194" s="54">
        <f t="shared" si="792"/>
        <v>0</v>
      </c>
      <c r="LF194" s="54">
        <f t="shared" si="792"/>
        <v>0</v>
      </c>
      <c r="LG194" s="54">
        <f t="shared" si="792"/>
        <v>0</v>
      </c>
      <c r="LH194" s="54">
        <f t="shared" si="792"/>
        <v>0</v>
      </c>
      <c r="LI194" s="54">
        <f t="shared" si="792"/>
        <v>0</v>
      </c>
      <c r="LJ194" s="54">
        <f t="shared" si="792"/>
        <v>0</v>
      </c>
      <c r="LK194" s="54">
        <f t="shared" si="792"/>
        <v>0</v>
      </c>
      <c r="LL194" s="54">
        <f t="shared" si="792"/>
        <v>0</v>
      </c>
      <c r="LM194" s="54">
        <f t="shared" si="792"/>
        <v>0</v>
      </c>
      <c r="LN194" s="54">
        <f t="shared" si="792"/>
        <v>0</v>
      </c>
      <c r="LO194" s="54">
        <f t="shared" si="792"/>
        <v>0</v>
      </c>
      <c r="LP194" s="54">
        <f t="shared" si="792"/>
        <v>0</v>
      </c>
      <c r="LQ194" s="54">
        <f t="shared" si="792"/>
        <v>0</v>
      </c>
      <c r="LR194" s="54">
        <f t="shared" si="792"/>
        <v>0</v>
      </c>
      <c r="LS194" s="54">
        <f t="shared" si="792"/>
        <v>0</v>
      </c>
      <c r="LT194" s="54">
        <f t="shared" si="792"/>
        <v>0</v>
      </c>
      <c r="LU194" s="54"/>
      <c r="LV194" s="54"/>
      <c r="LW194" s="54"/>
      <c r="LX194" s="54"/>
      <c r="LY194" s="54"/>
      <c r="LZ194" s="54"/>
      <c r="MA194" s="54"/>
      <c r="MB194" s="54"/>
      <c r="MC194" s="54"/>
      <c r="MD194" s="54"/>
      <c r="ME194" s="54"/>
      <c r="MF194" s="54"/>
      <c r="MG194" s="54"/>
      <c r="MH194" s="54"/>
      <c r="MI194" s="54"/>
      <c r="MJ194" s="54"/>
      <c r="MK194" s="54"/>
      <c r="ML194" s="54"/>
      <c r="MM194" s="54"/>
      <c r="MN194" s="54"/>
      <c r="MO194" s="54"/>
      <c r="MP194" s="54"/>
      <c r="MQ194" s="54"/>
      <c r="MR194" s="54"/>
      <c r="MS194" s="54"/>
      <c r="MT194" s="54"/>
      <c r="MU194" s="54"/>
      <c r="MV194" s="54"/>
      <c r="MW194" s="54"/>
      <c r="MX194" s="54"/>
      <c r="MY194" s="54"/>
      <c r="MZ194" s="54"/>
      <c r="NA194" s="54"/>
      <c r="NB194" s="54"/>
      <c r="NC194" s="54"/>
      <c r="ND194" s="54"/>
      <c r="NE194" s="54"/>
      <c r="NF194" s="54"/>
      <c r="NG194" s="54"/>
      <c r="NH194" s="54"/>
      <c r="NI194" s="54"/>
      <c r="NJ194" s="54"/>
      <c r="NK194" s="54"/>
      <c r="NL194" s="54"/>
      <c r="NM194" s="54"/>
      <c r="NN194" s="54"/>
      <c r="NO194" s="54"/>
      <c r="NP194" s="54"/>
      <c r="NQ194" s="54"/>
      <c r="NR194" s="54"/>
      <c r="NS194" s="54"/>
      <c r="NT194" s="54"/>
      <c r="NU194" s="54"/>
      <c r="NV194" s="54"/>
      <c r="NW194" s="54"/>
      <c r="NX194" s="54"/>
      <c r="NY194" s="54"/>
      <c r="NZ194" s="54"/>
      <c r="OA194" s="54"/>
      <c r="OB194" s="54"/>
      <c r="OC194" s="54"/>
      <c r="OD194" s="54"/>
      <c r="OE194" s="54"/>
      <c r="OF194" s="54"/>
      <c r="OG194" s="54"/>
      <c r="OH194" s="54"/>
      <c r="OI194" s="54"/>
      <c r="OJ194" s="54"/>
      <c r="OK194" s="54"/>
      <c r="OL194" s="54"/>
      <c r="OM194" s="54"/>
      <c r="ON194" s="54"/>
      <c r="OO194" s="54"/>
      <c r="OP194" s="54"/>
      <c r="OQ194" s="54"/>
      <c r="OR194" s="54"/>
      <c r="OS194" s="54"/>
      <c r="OT194" s="54"/>
      <c r="OU194" s="54"/>
      <c r="OV194" s="54"/>
      <c r="OW194" s="54"/>
      <c r="OX194" s="54"/>
      <c r="OY194" s="54"/>
      <c r="OZ194" s="54"/>
      <c r="PA194" s="54"/>
      <c r="PB194" s="54"/>
      <c r="PC194" s="54"/>
      <c r="PD194" s="54"/>
      <c r="PE194" s="54"/>
      <c r="PF194" s="54"/>
      <c r="PG194" s="54"/>
      <c r="PH194" s="54"/>
      <c r="PI194" s="54"/>
      <c r="PJ194" s="54"/>
      <c r="PK194" s="54"/>
      <c r="PL194" s="54"/>
      <c r="PM194" s="54"/>
      <c r="PN194" s="54"/>
      <c r="PO194" s="54"/>
      <c r="PP194" s="54"/>
      <c r="PQ194" s="54"/>
      <c r="PR194" s="54"/>
      <c r="PS194" s="54"/>
      <c r="PT194" s="54"/>
      <c r="PU194" s="54"/>
      <c r="PV194" s="54"/>
      <c r="PW194" s="54"/>
      <c r="PX194" s="54"/>
      <c r="PY194" s="54"/>
      <c r="PZ194" s="54"/>
      <c r="QA194" s="54"/>
      <c r="QB194" s="54"/>
      <c r="QC194" s="54"/>
      <c r="QD194" s="54"/>
      <c r="QE194" s="54"/>
      <c r="QF194" s="54"/>
      <c r="QG194" s="54"/>
      <c r="QH194" s="54"/>
      <c r="QI194" s="54"/>
      <c r="QJ194" s="54"/>
      <c r="QK194" s="54"/>
      <c r="QL194" s="54"/>
      <c r="QM194" s="54"/>
      <c r="QN194" s="54"/>
      <c r="QO194" s="54"/>
      <c r="QP194" s="54"/>
      <c r="QQ194" s="54"/>
      <c r="QR194" s="54"/>
      <c r="QS194" s="54"/>
      <c r="QT194" s="54"/>
      <c r="QU194" s="54"/>
    </row>
    <row r="195" spans="1:463" outlineLevel="1">
      <c r="C195" s="15"/>
      <c r="D195" s="1"/>
      <c r="E195" s="44"/>
      <c r="F195" s="122"/>
      <c r="G195" s="122"/>
      <c r="H195" s="123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  <c r="BM195" s="54"/>
      <c r="BN195" s="54"/>
      <c r="BO195" s="54"/>
      <c r="BP195" s="54"/>
      <c r="BQ195" s="54"/>
      <c r="BR195" s="54"/>
      <c r="BS195" s="54"/>
      <c r="BT195" s="54"/>
      <c r="BU195" s="54"/>
      <c r="BV195" s="54"/>
      <c r="BW195" s="54"/>
      <c r="BX195" s="54"/>
      <c r="BY195" s="54"/>
      <c r="BZ195" s="54"/>
      <c r="CA195" s="54"/>
      <c r="CB195" s="54"/>
      <c r="CC195" s="54"/>
      <c r="CD195" s="54"/>
      <c r="CE195" s="54"/>
      <c r="CF195" s="54"/>
      <c r="CG195" s="54"/>
      <c r="CH195" s="54"/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  <c r="EK195" s="54"/>
      <c r="EL195" s="54"/>
      <c r="EM195" s="54"/>
      <c r="EN195" s="54"/>
      <c r="EO195" s="54"/>
      <c r="EP195" s="54"/>
      <c r="EQ195" s="54"/>
      <c r="ER195" s="54"/>
      <c r="ES195" s="54"/>
      <c r="ET195" s="54"/>
      <c r="EU195" s="54"/>
      <c r="EV195" s="54"/>
      <c r="EW195" s="54"/>
      <c r="EX195" s="54"/>
      <c r="EY195" s="54"/>
      <c r="EZ195" s="54"/>
      <c r="FA195" s="54"/>
      <c r="FB195" s="54"/>
      <c r="FC195" s="54"/>
      <c r="FD195" s="54"/>
      <c r="FE195" s="54"/>
      <c r="FF195" s="54"/>
      <c r="FG195" s="54"/>
      <c r="FH195" s="54"/>
      <c r="FI195" s="54"/>
      <c r="FJ195" s="54"/>
      <c r="FK195" s="54"/>
      <c r="FL195" s="54"/>
      <c r="FM195" s="54"/>
      <c r="FN195" s="54"/>
      <c r="FO195" s="54"/>
      <c r="FP195" s="54"/>
      <c r="FQ195" s="54"/>
      <c r="FR195" s="54"/>
      <c r="FS195" s="54"/>
      <c r="FT195" s="54"/>
      <c r="FU195" s="54"/>
      <c r="FV195" s="54"/>
      <c r="FW195" s="54"/>
      <c r="FX195" s="54"/>
      <c r="FY195" s="54"/>
      <c r="FZ195" s="54"/>
      <c r="GA195" s="54"/>
      <c r="GB195" s="54"/>
      <c r="GC195" s="54"/>
      <c r="GD195" s="54"/>
      <c r="GE195" s="54"/>
      <c r="GF195" s="54"/>
      <c r="GG195" s="54"/>
      <c r="GH195" s="54"/>
      <c r="GI195" s="54"/>
      <c r="GJ195" s="54"/>
      <c r="GK195" s="54"/>
      <c r="GL195" s="54"/>
      <c r="GM195" s="54"/>
      <c r="GN195" s="54"/>
      <c r="GO195" s="54"/>
      <c r="GP195" s="54"/>
      <c r="GQ195" s="54"/>
      <c r="GR195" s="54"/>
      <c r="GS195" s="54"/>
      <c r="GT195" s="54"/>
      <c r="GU195" s="54"/>
      <c r="GV195" s="54"/>
      <c r="GW195" s="54"/>
      <c r="GX195" s="54"/>
      <c r="GY195" s="54"/>
      <c r="GZ195" s="54"/>
      <c r="HA195" s="54"/>
      <c r="HB195" s="54"/>
      <c r="HC195" s="54"/>
      <c r="HD195" s="54"/>
      <c r="HE195" s="54"/>
      <c r="HF195" s="54"/>
      <c r="HG195" s="54"/>
      <c r="HH195" s="54"/>
      <c r="HI195" s="54"/>
      <c r="HJ195" s="54"/>
      <c r="HK195" s="54"/>
      <c r="HL195" s="54"/>
      <c r="HM195" s="54"/>
      <c r="HN195" s="54"/>
      <c r="HO195" s="54"/>
      <c r="HP195" s="54"/>
      <c r="HQ195" s="54"/>
      <c r="HR195" s="54"/>
      <c r="HS195" s="54"/>
      <c r="HT195" s="54"/>
      <c r="HU195" s="54"/>
      <c r="HV195" s="54"/>
      <c r="HW195" s="54"/>
      <c r="HX195" s="54"/>
      <c r="HY195" s="54"/>
      <c r="HZ195" s="54"/>
      <c r="IA195" s="54"/>
      <c r="IB195" s="54"/>
      <c r="IC195" s="54"/>
      <c r="ID195" s="54"/>
      <c r="IE195" s="54"/>
      <c r="IF195" s="54"/>
      <c r="IG195" s="54"/>
      <c r="IH195" s="54"/>
      <c r="II195" s="54"/>
      <c r="IJ195" s="54"/>
      <c r="IK195" s="54"/>
      <c r="IL195" s="54"/>
      <c r="IM195" s="54"/>
      <c r="IN195" s="54"/>
      <c r="IO195" s="54"/>
      <c r="IP195" s="54"/>
      <c r="IQ195" s="54"/>
      <c r="IR195" s="54"/>
      <c r="IS195" s="54"/>
      <c r="IT195" s="54"/>
      <c r="IU195" s="54"/>
      <c r="IV195" s="54"/>
      <c r="IW195" s="54"/>
      <c r="IX195" s="54"/>
      <c r="IY195" s="54"/>
      <c r="IZ195" s="54"/>
      <c r="JA195" s="54"/>
      <c r="JB195" s="54"/>
      <c r="JC195" s="54"/>
      <c r="JD195" s="54"/>
      <c r="JE195" s="54"/>
      <c r="JF195" s="54"/>
      <c r="JG195" s="54"/>
      <c r="JH195" s="54"/>
      <c r="JI195" s="54"/>
      <c r="JJ195" s="54"/>
      <c r="JK195" s="54"/>
      <c r="JL195" s="54"/>
      <c r="JM195" s="54"/>
      <c r="JN195" s="54"/>
      <c r="JO195" s="54"/>
      <c r="JP195" s="54"/>
      <c r="JQ195" s="54"/>
      <c r="JR195" s="54"/>
      <c r="JS195" s="54"/>
      <c r="JT195" s="54"/>
      <c r="JU195" s="54"/>
      <c r="JV195" s="54"/>
      <c r="JW195" s="54"/>
      <c r="JX195" s="54"/>
      <c r="JY195" s="54"/>
      <c r="JZ195" s="54"/>
      <c r="KA195" s="54"/>
      <c r="KB195" s="54"/>
      <c r="KC195" s="54"/>
      <c r="KD195" s="54"/>
      <c r="KE195" s="54"/>
      <c r="KF195" s="54"/>
      <c r="KG195" s="54"/>
      <c r="KH195" s="54"/>
      <c r="KI195" s="54"/>
      <c r="KJ195" s="54"/>
      <c r="KK195" s="54"/>
      <c r="KL195" s="54"/>
      <c r="KM195" s="54"/>
      <c r="KN195" s="54"/>
      <c r="KO195" s="54"/>
      <c r="KP195" s="54"/>
      <c r="KQ195" s="54"/>
      <c r="KR195" s="54"/>
      <c r="KS195" s="54"/>
      <c r="KT195" s="54"/>
      <c r="KU195" s="54"/>
      <c r="KV195" s="54"/>
      <c r="KW195" s="54"/>
      <c r="KX195" s="54"/>
      <c r="KY195" s="54"/>
      <c r="KZ195" s="54"/>
      <c r="LA195" s="54"/>
      <c r="LB195" s="54"/>
      <c r="LC195" s="54"/>
      <c r="LD195" s="54"/>
      <c r="LE195" s="54"/>
      <c r="LF195" s="54"/>
      <c r="LG195" s="54"/>
      <c r="LH195" s="54"/>
      <c r="LI195" s="54"/>
      <c r="LJ195" s="54"/>
      <c r="LK195" s="54"/>
      <c r="LL195" s="54"/>
      <c r="LM195" s="54"/>
      <c r="LN195" s="54"/>
      <c r="LO195" s="54"/>
      <c r="LP195" s="54"/>
      <c r="LQ195" s="54"/>
      <c r="LR195" s="54"/>
      <c r="LS195" s="54"/>
      <c r="LT195" s="54"/>
      <c r="LU195" s="54"/>
      <c r="LV195" s="54"/>
      <c r="LW195" s="54"/>
      <c r="LX195" s="54"/>
      <c r="LY195" s="54"/>
      <c r="LZ195" s="54"/>
      <c r="MA195" s="54"/>
      <c r="MB195" s="54"/>
      <c r="MC195" s="54"/>
      <c r="MD195" s="54"/>
      <c r="ME195" s="54"/>
      <c r="MF195" s="54"/>
      <c r="MG195" s="54"/>
      <c r="MH195" s="54"/>
      <c r="MI195" s="54"/>
      <c r="MJ195" s="54"/>
      <c r="MK195" s="54"/>
      <c r="ML195" s="54"/>
      <c r="MM195" s="54"/>
      <c r="MN195" s="54"/>
      <c r="MO195" s="54"/>
      <c r="MP195" s="54"/>
      <c r="MQ195" s="54"/>
      <c r="MR195" s="54"/>
      <c r="MS195" s="54"/>
      <c r="MT195" s="54"/>
      <c r="MU195" s="54"/>
      <c r="MV195" s="54"/>
      <c r="MW195" s="54"/>
      <c r="MX195" s="54"/>
      <c r="MY195" s="54"/>
      <c r="MZ195" s="54"/>
      <c r="NA195" s="54"/>
      <c r="NB195" s="54"/>
      <c r="NC195" s="54"/>
      <c r="ND195" s="54"/>
      <c r="NE195" s="54"/>
      <c r="NF195" s="54"/>
      <c r="NG195" s="54"/>
      <c r="NH195" s="54"/>
      <c r="NI195" s="54"/>
      <c r="NJ195" s="54"/>
      <c r="NK195" s="54"/>
      <c r="NL195" s="54"/>
      <c r="NM195" s="54"/>
      <c r="NN195" s="54"/>
      <c r="NO195" s="54"/>
      <c r="NP195" s="54"/>
      <c r="NQ195" s="54"/>
      <c r="NR195" s="54"/>
      <c r="NS195" s="54"/>
      <c r="NT195" s="54"/>
      <c r="NU195" s="54"/>
      <c r="NV195" s="54"/>
      <c r="NW195" s="54"/>
      <c r="NX195" s="54"/>
      <c r="NY195" s="54"/>
      <c r="NZ195" s="54"/>
      <c r="OA195" s="54"/>
      <c r="OB195" s="54"/>
      <c r="OC195" s="54"/>
      <c r="OD195" s="54"/>
      <c r="OE195" s="54"/>
      <c r="OF195" s="54"/>
      <c r="OG195" s="54"/>
      <c r="OH195" s="54"/>
      <c r="OI195" s="54"/>
      <c r="OJ195" s="54"/>
      <c r="OK195" s="54"/>
      <c r="OL195" s="54"/>
      <c r="OM195" s="54"/>
      <c r="ON195" s="54"/>
      <c r="OO195" s="54"/>
      <c r="OP195" s="54"/>
      <c r="OQ195" s="54"/>
      <c r="OR195" s="54"/>
      <c r="OS195" s="54"/>
      <c r="OT195" s="54"/>
      <c r="OU195" s="54"/>
      <c r="OV195" s="54"/>
      <c r="OW195" s="54"/>
      <c r="OX195" s="54"/>
      <c r="OY195" s="54"/>
      <c r="OZ195" s="54"/>
      <c r="PA195" s="54"/>
      <c r="PB195" s="54"/>
      <c r="PC195" s="54"/>
      <c r="PD195" s="54"/>
      <c r="PE195" s="54"/>
      <c r="PF195" s="54"/>
      <c r="PG195" s="54"/>
      <c r="PH195" s="54"/>
      <c r="PI195" s="54"/>
      <c r="PJ195" s="54"/>
      <c r="PK195" s="54"/>
      <c r="PL195" s="54"/>
      <c r="PM195" s="54"/>
      <c r="PN195" s="54"/>
      <c r="PO195" s="54"/>
      <c r="PP195" s="54"/>
      <c r="PQ195" s="54"/>
      <c r="PR195" s="54"/>
      <c r="PS195" s="54"/>
      <c r="PT195" s="54"/>
      <c r="PU195" s="54"/>
      <c r="PV195" s="54"/>
      <c r="PW195" s="54"/>
      <c r="PX195" s="54"/>
      <c r="PY195" s="54"/>
      <c r="PZ195" s="54"/>
      <c r="QA195" s="54"/>
      <c r="QB195" s="54"/>
      <c r="QC195" s="54"/>
      <c r="QD195" s="54"/>
      <c r="QE195" s="54"/>
      <c r="QF195" s="54"/>
      <c r="QG195" s="54"/>
      <c r="QH195" s="54"/>
      <c r="QI195" s="54"/>
      <c r="QJ195" s="54"/>
      <c r="QK195" s="54"/>
      <c r="QL195" s="54"/>
      <c r="QM195" s="54"/>
      <c r="QN195" s="54"/>
      <c r="QO195" s="54"/>
      <c r="QP195" s="54"/>
      <c r="QQ195" s="54"/>
      <c r="QR195" s="54"/>
      <c r="QS195" s="54"/>
      <c r="QT195" s="54"/>
      <c r="QU195" s="54"/>
    </row>
    <row r="196" spans="1:463" outlineLevel="1">
      <c r="B196" s="88" t="s">
        <v>493</v>
      </c>
      <c r="C196" s="15"/>
      <c r="D196" s="1"/>
      <c r="E196" s="44"/>
      <c r="F196" s="122"/>
      <c r="G196" s="122"/>
      <c r="H196" s="123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  <c r="BM196" s="54"/>
      <c r="BN196" s="54"/>
      <c r="BO196" s="54"/>
      <c r="BP196" s="54"/>
      <c r="BQ196" s="54"/>
      <c r="BR196" s="54"/>
      <c r="BS196" s="54"/>
      <c r="BT196" s="54"/>
      <c r="BU196" s="54"/>
      <c r="BV196" s="54"/>
      <c r="BW196" s="54"/>
      <c r="BX196" s="54"/>
      <c r="BY196" s="54"/>
      <c r="BZ196" s="54"/>
      <c r="CA196" s="54"/>
      <c r="CB196" s="54"/>
      <c r="CC196" s="54"/>
      <c r="CD196" s="54"/>
      <c r="CE196" s="54"/>
      <c r="CF196" s="54"/>
      <c r="CG196" s="54"/>
      <c r="CH196" s="54"/>
      <c r="CI196" s="54"/>
      <c r="CJ196" s="54"/>
      <c r="CK196" s="54"/>
      <c r="CL196" s="54"/>
      <c r="CM196" s="54"/>
      <c r="CN196" s="54"/>
      <c r="CO196" s="54"/>
      <c r="CP196" s="54"/>
      <c r="CQ196" s="54"/>
      <c r="CR196" s="54"/>
      <c r="CS196" s="54"/>
      <c r="CT196" s="54"/>
      <c r="CU196" s="54"/>
      <c r="CV196" s="54"/>
      <c r="CW196" s="54"/>
      <c r="CX196" s="54"/>
      <c r="CY196" s="54"/>
      <c r="CZ196" s="54"/>
      <c r="DA196" s="54"/>
      <c r="DB196" s="54"/>
      <c r="DC196" s="54"/>
      <c r="DD196" s="54"/>
      <c r="DE196" s="54"/>
      <c r="DF196" s="54"/>
      <c r="DG196" s="54"/>
      <c r="DH196" s="54"/>
      <c r="DI196" s="54"/>
      <c r="DJ196" s="54"/>
      <c r="DK196" s="54"/>
      <c r="DL196" s="54"/>
      <c r="DM196" s="54"/>
      <c r="DN196" s="54"/>
      <c r="DO196" s="54"/>
      <c r="DP196" s="54"/>
      <c r="DQ196" s="54"/>
      <c r="DR196" s="54"/>
      <c r="DS196" s="54"/>
      <c r="DT196" s="54"/>
      <c r="DU196" s="54"/>
      <c r="DV196" s="54"/>
      <c r="DW196" s="54"/>
      <c r="DX196" s="54"/>
      <c r="DY196" s="54"/>
      <c r="DZ196" s="54"/>
      <c r="EA196" s="54"/>
      <c r="EB196" s="54"/>
      <c r="EC196" s="54"/>
      <c r="ED196" s="54"/>
      <c r="EE196" s="54"/>
      <c r="EF196" s="54"/>
      <c r="EG196" s="54"/>
      <c r="EH196" s="54"/>
      <c r="EI196" s="54"/>
      <c r="EJ196" s="54"/>
      <c r="EK196" s="54"/>
      <c r="EL196" s="54"/>
      <c r="EM196" s="54"/>
      <c r="EN196" s="54"/>
      <c r="EO196" s="54"/>
      <c r="EP196" s="54"/>
      <c r="EQ196" s="54"/>
      <c r="ER196" s="54"/>
      <c r="ES196" s="54"/>
      <c r="ET196" s="54"/>
      <c r="EU196" s="54"/>
      <c r="EV196" s="54"/>
      <c r="EW196" s="54"/>
      <c r="EX196" s="54"/>
      <c r="EY196" s="54"/>
      <c r="EZ196" s="54"/>
      <c r="FA196" s="54"/>
      <c r="FB196" s="54"/>
      <c r="FC196" s="54"/>
      <c r="FD196" s="54"/>
      <c r="FE196" s="54"/>
      <c r="FF196" s="54"/>
      <c r="FG196" s="54"/>
      <c r="FH196" s="54"/>
      <c r="FI196" s="54"/>
      <c r="FJ196" s="54"/>
      <c r="FK196" s="54"/>
      <c r="FL196" s="54"/>
      <c r="FM196" s="54"/>
      <c r="FN196" s="54"/>
      <c r="FO196" s="54"/>
      <c r="FP196" s="54"/>
      <c r="FQ196" s="54"/>
      <c r="FR196" s="54"/>
      <c r="FS196" s="54"/>
      <c r="FT196" s="54"/>
      <c r="FU196" s="54"/>
      <c r="FV196" s="54"/>
      <c r="FW196" s="54"/>
      <c r="FX196" s="54"/>
      <c r="FY196" s="54"/>
      <c r="FZ196" s="54"/>
      <c r="GA196" s="54"/>
      <c r="GB196" s="54"/>
      <c r="GC196" s="54"/>
      <c r="GD196" s="54"/>
      <c r="GE196" s="54"/>
      <c r="GF196" s="54"/>
      <c r="GG196" s="54"/>
      <c r="GH196" s="54"/>
      <c r="GI196" s="54"/>
      <c r="GJ196" s="54"/>
      <c r="GK196" s="54"/>
      <c r="GL196" s="54"/>
      <c r="GM196" s="54"/>
      <c r="GN196" s="54"/>
      <c r="GO196" s="54"/>
      <c r="GP196" s="54"/>
      <c r="GQ196" s="54"/>
      <c r="GR196" s="54"/>
      <c r="GS196" s="54"/>
      <c r="GT196" s="54"/>
      <c r="GU196" s="54"/>
      <c r="GV196" s="54"/>
      <c r="GW196" s="54"/>
      <c r="GX196" s="54"/>
      <c r="GY196" s="54"/>
      <c r="GZ196" s="54"/>
      <c r="HA196" s="54"/>
      <c r="HB196" s="54"/>
      <c r="HC196" s="54"/>
      <c r="HD196" s="54"/>
      <c r="HE196" s="54"/>
      <c r="HF196" s="54"/>
      <c r="HG196" s="54"/>
      <c r="HH196" s="54"/>
      <c r="HI196" s="54"/>
      <c r="HJ196" s="54"/>
      <c r="HK196" s="54"/>
      <c r="HL196" s="54"/>
      <c r="HM196" s="54"/>
      <c r="HN196" s="54"/>
      <c r="HO196" s="54"/>
      <c r="HP196" s="54"/>
      <c r="HQ196" s="54"/>
      <c r="HR196" s="54"/>
      <c r="HS196" s="54"/>
      <c r="HT196" s="54"/>
      <c r="HU196" s="54"/>
      <c r="HV196" s="54"/>
      <c r="HW196" s="54"/>
      <c r="HX196" s="54"/>
      <c r="HY196" s="54"/>
      <c r="HZ196" s="54"/>
      <c r="IA196" s="54"/>
      <c r="IB196" s="54"/>
      <c r="IC196" s="54"/>
      <c r="ID196" s="54"/>
      <c r="IE196" s="54"/>
      <c r="IF196" s="54"/>
      <c r="IG196" s="54"/>
      <c r="IH196" s="54"/>
      <c r="II196" s="54"/>
      <c r="IJ196" s="54"/>
      <c r="IK196" s="54"/>
      <c r="IL196" s="54"/>
      <c r="IM196" s="54"/>
      <c r="IN196" s="54"/>
      <c r="IO196" s="54"/>
      <c r="IP196" s="54"/>
      <c r="IQ196" s="54"/>
      <c r="IR196" s="54"/>
      <c r="IS196" s="54"/>
      <c r="IT196" s="54"/>
      <c r="IU196" s="54"/>
      <c r="IV196" s="54"/>
      <c r="IW196" s="54"/>
      <c r="IX196" s="54"/>
      <c r="IY196" s="54"/>
      <c r="IZ196" s="54"/>
      <c r="JA196" s="54"/>
      <c r="JB196" s="54"/>
      <c r="JC196" s="54"/>
      <c r="JD196" s="54"/>
      <c r="JE196" s="54"/>
      <c r="JF196" s="54"/>
      <c r="JG196" s="54"/>
      <c r="JH196" s="54"/>
      <c r="JI196" s="54"/>
      <c r="JJ196" s="54"/>
      <c r="JK196" s="54"/>
      <c r="JL196" s="54"/>
      <c r="JM196" s="54"/>
      <c r="JN196" s="54"/>
      <c r="JO196" s="54"/>
      <c r="JP196" s="54"/>
      <c r="JQ196" s="54"/>
      <c r="JR196" s="54"/>
      <c r="JS196" s="54"/>
      <c r="JT196" s="54"/>
      <c r="JU196" s="54"/>
      <c r="JV196" s="54"/>
      <c r="JW196" s="54"/>
      <c r="JX196" s="54"/>
      <c r="JY196" s="54"/>
      <c r="JZ196" s="54"/>
      <c r="KA196" s="54"/>
      <c r="KB196" s="54"/>
      <c r="KC196" s="54"/>
      <c r="KD196" s="54"/>
      <c r="KE196" s="54"/>
      <c r="KF196" s="54"/>
      <c r="KG196" s="54"/>
      <c r="KH196" s="54"/>
      <c r="KI196" s="54"/>
      <c r="KJ196" s="54"/>
      <c r="KK196" s="54"/>
      <c r="KL196" s="54"/>
      <c r="KM196" s="54"/>
      <c r="KN196" s="54"/>
      <c r="KO196" s="54"/>
      <c r="KP196" s="54"/>
      <c r="KQ196" s="54"/>
      <c r="KR196" s="54"/>
      <c r="KS196" s="54"/>
      <c r="KT196" s="54"/>
      <c r="KU196" s="54"/>
      <c r="KV196" s="54"/>
      <c r="KW196" s="54"/>
      <c r="KX196" s="54"/>
      <c r="KY196" s="54"/>
      <c r="KZ196" s="54"/>
      <c r="LA196" s="54"/>
      <c r="LB196" s="54"/>
      <c r="LC196" s="54"/>
      <c r="LD196" s="54"/>
      <c r="LE196" s="54"/>
      <c r="LF196" s="54"/>
      <c r="LG196" s="54"/>
      <c r="LH196" s="54"/>
      <c r="LI196" s="54"/>
      <c r="LJ196" s="54"/>
      <c r="LK196" s="54"/>
      <c r="LL196" s="54"/>
      <c r="LM196" s="54"/>
      <c r="LN196" s="54"/>
      <c r="LO196" s="54"/>
      <c r="LP196" s="54"/>
      <c r="LQ196" s="54"/>
      <c r="LR196" s="54"/>
      <c r="LS196" s="54"/>
      <c r="LT196" s="54"/>
      <c r="LU196" s="54"/>
      <c r="LV196" s="54"/>
      <c r="LW196" s="54"/>
      <c r="LX196" s="54"/>
      <c r="LY196" s="54"/>
      <c r="LZ196" s="54"/>
      <c r="MA196" s="54"/>
      <c r="MB196" s="54"/>
      <c r="MC196" s="54"/>
      <c r="MD196" s="54"/>
      <c r="ME196" s="54"/>
      <c r="MF196" s="54"/>
      <c r="MG196" s="54"/>
      <c r="MH196" s="54"/>
      <c r="MI196" s="54"/>
      <c r="MJ196" s="54"/>
      <c r="MK196" s="54"/>
      <c r="ML196" s="54"/>
      <c r="MM196" s="54"/>
      <c r="MN196" s="54"/>
      <c r="MO196" s="54"/>
      <c r="MP196" s="54"/>
      <c r="MQ196" s="54"/>
      <c r="MR196" s="54"/>
      <c r="MS196" s="54"/>
      <c r="MT196" s="54"/>
      <c r="MU196" s="54"/>
      <c r="MV196" s="54"/>
      <c r="MW196" s="54"/>
      <c r="MX196" s="54"/>
      <c r="MY196" s="54"/>
      <c r="MZ196" s="54"/>
      <c r="NA196" s="54"/>
      <c r="NB196" s="54"/>
      <c r="NC196" s="54"/>
      <c r="ND196" s="54"/>
      <c r="NE196" s="54"/>
      <c r="NF196" s="54"/>
      <c r="NG196" s="54"/>
      <c r="NH196" s="54"/>
      <c r="NI196" s="54"/>
      <c r="NJ196" s="54"/>
      <c r="NK196" s="54"/>
      <c r="NL196" s="54"/>
      <c r="NM196" s="54"/>
      <c r="NN196" s="54"/>
      <c r="NO196" s="54"/>
      <c r="NP196" s="54"/>
      <c r="NQ196" s="54"/>
      <c r="NR196" s="54"/>
      <c r="NS196" s="54"/>
      <c r="NT196" s="54"/>
      <c r="NU196" s="54"/>
      <c r="NV196" s="54"/>
      <c r="NW196" s="54"/>
      <c r="NX196" s="54"/>
      <c r="NY196" s="54"/>
      <c r="NZ196" s="54"/>
      <c r="OA196" s="54"/>
      <c r="OB196" s="54"/>
      <c r="OC196" s="54"/>
      <c r="OD196" s="54"/>
      <c r="OE196" s="54"/>
      <c r="OF196" s="54"/>
      <c r="OG196" s="54"/>
      <c r="OH196" s="54"/>
      <c r="OI196" s="54"/>
      <c r="OJ196" s="54"/>
      <c r="OK196" s="54"/>
      <c r="OL196" s="54"/>
      <c r="OM196" s="54"/>
      <c r="ON196" s="54"/>
      <c r="OO196" s="54"/>
      <c r="OP196" s="54"/>
      <c r="OQ196" s="54"/>
      <c r="OR196" s="54"/>
      <c r="OS196" s="54"/>
      <c r="OT196" s="54"/>
      <c r="OU196" s="54"/>
      <c r="OV196" s="54"/>
      <c r="OW196" s="54"/>
      <c r="OX196" s="54"/>
      <c r="OY196" s="54"/>
      <c r="OZ196" s="54"/>
      <c r="PA196" s="54"/>
      <c r="PB196" s="54"/>
      <c r="PC196" s="54"/>
      <c r="PD196" s="54"/>
      <c r="PE196" s="54"/>
      <c r="PF196" s="54"/>
      <c r="PG196" s="54"/>
      <c r="PH196" s="54"/>
      <c r="PI196" s="54"/>
      <c r="PJ196" s="54"/>
      <c r="PK196" s="54"/>
      <c r="PL196" s="54"/>
      <c r="PM196" s="54"/>
      <c r="PN196" s="54"/>
      <c r="PO196" s="54"/>
      <c r="PP196" s="54"/>
      <c r="PQ196" s="54"/>
      <c r="PR196" s="54"/>
      <c r="PS196" s="54"/>
      <c r="PT196" s="54"/>
      <c r="PU196" s="54"/>
      <c r="PV196" s="54"/>
      <c r="PW196" s="54"/>
      <c r="PX196" s="54"/>
      <c r="PY196" s="54"/>
      <c r="PZ196" s="54"/>
      <c r="QA196" s="54"/>
      <c r="QB196" s="54"/>
      <c r="QC196" s="54"/>
      <c r="QD196" s="54"/>
      <c r="QE196" s="54"/>
      <c r="QF196" s="54"/>
      <c r="QG196" s="54"/>
      <c r="QH196" s="54"/>
      <c r="QI196" s="54"/>
      <c r="QJ196" s="54"/>
      <c r="QK196" s="54"/>
      <c r="QL196" s="54"/>
      <c r="QM196" s="54"/>
      <c r="QN196" s="54"/>
      <c r="QO196" s="54"/>
      <c r="QP196" s="54"/>
      <c r="QQ196" s="54"/>
      <c r="QR196" s="54"/>
      <c r="QS196" s="54"/>
      <c r="QT196" s="54"/>
      <c r="QU196" s="54"/>
    </row>
    <row r="197" spans="1:463" outlineLevel="1">
      <c r="C197" s="75" t="s">
        <v>494</v>
      </c>
      <c r="D197" s="1"/>
      <c r="E197" s="50" t="s">
        <v>95</v>
      </c>
      <c r="H197" s="259">
        <f>MAX(I197:QJ197)</f>
        <v>338863.33984384307</v>
      </c>
      <c r="I197" s="45">
        <f t="shared" ref="I197:AV197" si="793">I181+I188</f>
        <v>0</v>
      </c>
      <c r="J197" s="45">
        <f t="shared" si="793"/>
        <v>0</v>
      </c>
      <c r="K197" s="45">
        <f t="shared" si="793"/>
        <v>0</v>
      </c>
      <c r="L197" s="45">
        <f t="shared" si="793"/>
        <v>0</v>
      </c>
      <c r="M197" s="45">
        <f t="shared" si="793"/>
        <v>0</v>
      </c>
      <c r="N197" s="45">
        <f t="shared" si="793"/>
        <v>0</v>
      </c>
      <c r="O197" s="45">
        <f t="shared" si="793"/>
        <v>0</v>
      </c>
      <c r="P197" s="45">
        <f t="shared" si="793"/>
        <v>0</v>
      </c>
      <c r="Q197" s="45">
        <f t="shared" si="793"/>
        <v>0</v>
      </c>
      <c r="R197" s="45">
        <f t="shared" si="793"/>
        <v>0</v>
      </c>
      <c r="S197" s="45">
        <f t="shared" si="793"/>
        <v>0</v>
      </c>
      <c r="T197" s="45">
        <f t="shared" si="793"/>
        <v>0</v>
      </c>
      <c r="U197" s="45">
        <f t="shared" si="793"/>
        <v>0</v>
      </c>
      <c r="V197" s="45">
        <f t="shared" si="793"/>
        <v>0</v>
      </c>
      <c r="W197" s="45">
        <f t="shared" si="793"/>
        <v>0</v>
      </c>
      <c r="X197" s="45">
        <f t="shared" si="793"/>
        <v>0</v>
      </c>
      <c r="Y197" s="45">
        <f t="shared" si="793"/>
        <v>0</v>
      </c>
      <c r="Z197" s="45">
        <f t="shared" si="793"/>
        <v>0</v>
      </c>
      <c r="AA197" s="45">
        <f t="shared" si="793"/>
        <v>0</v>
      </c>
      <c r="AB197" s="45">
        <f t="shared" si="793"/>
        <v>0</v>
      </c>
      <c r="AC197" s="45">
        <f t="shared" si="793"/>
        <v>0</v>
      </c>
      <c r="AD197" s="45">
        <f t="shared" si="793"/>
        <v>0</v>
      </c>
      <c r="AE197" s="45">
        <f t="shared" si="793"/>
        <v>169431.66992192154</v>
      </c>
      <c r="AF197" s="45">
        <f t="shared" si="793"/>
        <v>169431.66992192154</v>
      </c>
      <c r="AG197" s="45">
        <f t="shared" si="793"/>
        <v>169431.66992192154</v>
      </c>
      <c r="AH197" s="45">
        <f t="shared" si="793"/>
        <v>338863.33984384307</v>
      </c>
      <c r="AI197" s="45">
        <f t="shared" si="793"/>
        <v>338863.33984384307</v>
      </c>
      <c r="AJ197" s="45">
        <f t="shared" si="793"/>
        <v>338863.33984384307</v>
      </c>
      <c r="AK197" s="45">
        <f t="shared" si="793"/>
        <v>338863.33984384307</v>
      </c>
      <c r="AL197" s="45">
        <f t="shared" si="793"/>
        <v>338863.33984384307</v>
      </c>
      <c r="AM197" s="45">
        <f t="shared" si="793"/>
        <v>338863.33984384307</v>
      </c>
      <c r="AN197" s="45">
        <f t="shared" si="793"/>
        <v>338863.33984384307</v>
      </c>
      <c r="AO197" s="45">
        <f t="shared" si="793"/>
        <v>338863.33984384307</v>
      </c>
      <c r="AP197" s="45">
        <f t="shared" si="793"/>
        <v>338863.33984384307</v>
      </c>
      <c r="AQ197" s="45">
        <f t="shared" si="793"/>
        <v>338863.33984384307</v>
      </c>
      <c r="AR197" s="45">
        <f t="shared" si="793"/>
        <v>338863.33984384307</v>
      </c>
      <c r="AS197" s="45">
        <f t="shared" si="793"/>
        <v>338863.33984384307</v>
      </c>
      <c r="AT197" s="45">
        <f t="shared" si="793"/>
        <v>338863.33984384307</v>
      </c>
      <c r="AU197" s="45">
        <f t="shared" si="793"/>
        <v>338863.33984384307</v>
      </c>
      <c r="AV197" s="45">
        <f t="shared" si="793"/>
        <v>338863.33984384307</v>
      </c>
      <c r="AW197" s="45">
        <f t="shared" ref="AW197:DH197" si="794">AW181+AW188</f>
        <v>338863.33984384307</v>
      </c>
      <c r="AX197" s="45">
        <f t="shared" si="794"/>
        <v>338863.33984384307</v>
      </c>
      <c r="AY197" s="45">
        <f t="shared" si="794"/>
        <v>338863.33984384307</v>
      </c>
      <c r="AZ197" s="45">
        <f t="shared" si="794"/>
        <v>338863.33984384307</v>
      </c>
      <c r="BA197" s="45">
        <f t="shared" si="794"/>
        <v>338863.33984384307</v>
      </c>
      <c r="BB197" s="45">
        <f t="shared" si="794"/>
        <v>338863.33984384307</v>
      </c>
      <c r="BC197" s="45">
        <f t="shared" si="794"/>
        <v>338863.33984384307</v>
      </c>
      <c r="BD197" s="45">
        <f t="shared" si="794"/>
        <v>338863.33984384307</v>
      </c>
      <c r="BE197" s="45">
        <f t="shared" si="794"/>
        <v>338863.33984384307</v>
      </c>
      <c r="BF197" s="45">
        <f t="shared" si="794"/>
        <v>338863.33984384307</v>
      </c>
      <c r="BG197" s="45">
        <f t="shared" si="794"/>
        <v>338863.33984384307</v>
      </c>
      <c r="BH197" s="45">
        <f t="shared" si="794"/>
        <v>338863.33984384307</v>
      </c>
      <c r="BI197" s="45">
        <f t="shared" si="794"/>
        <v>338863.33984384307</v>
      </c>
      <c r="BJ197" s="45">
        <f t="shared" si="794"/>
        <v>338863.33984384307</v>
      </c>
      <c r="BK197" s="45">
        <f t="shared" si="794"/>
        <v>338863.33984384307</v>
      </c>
      <c r="BL197" s="45">
        <f t="shared" si="794"/>
        <v>338863.33984384307</v>
      </c>
      <c r="BM197" s="45">
        <f t="shared" si="794"/>
        <v>338863.33984384307</v>
      </c>
      <c r="BN197" s="45">
        <f t="shared" si="794"/>
        <v>338863.33984384307</v>
      </c>
      <c r="BO197" s="45">
        <f t="shared" si="794"/>
        <v>338863.33984384307</v>
      </c>
      <c r="BP197" s="45">
        <f t="shared" si="794"/>
        <v>338863.33984384307</v>
      </c>
      <c r="BQ197" s="45">
        <f t="shared" si="794"/>
        <v>338863.33984384307</v>
      </c>
      <c r="BR197" s="45">
        <f t="shared" si="794"/>
        <v>338863.33984384307</v>
      </c>
      <c r="BS197" s="45">
        <f t="shared" si="794"/>
        <v>338863.33984384307</v>
      </c>
      <c r="BT197" s="45">
        <f t="shared" si="794"/>
        <v>338863.33984384307</v>
      </c>
      <c r="BU197" s="45">
        <f t="shared" si="794"/>
        <v>338863.33984384307</v>
      </c>
      <c r="BV197" s="45">
        <f t="shared" si="794"/>
        <v>338863.33984384307</v>
      </c>
      <c r="BW197" s="45">
        <f t="shared" si="794"/>
        <v>338863.33984384307</v>
      </c>
      <c r="BX197" s="45">
        <f t="shared" si="794"/>
        <v>338863.33984384307</v>
      </c>
      <c r="BY197" s="45">
        <f t="shared" si="794"/>
        <v>338863.33984384307</v>
      </c>
      <c r="BZ197" s="45">
        <f t="shared" si="794"/>
        <v>338863.33984384307</v>
      </c>
      <c r="CA197" s="45">
        <f t="shared" si="794"/>
        <v>338863.33984384307</v>
      </c>
      <c r="CB197" s="45">
        <f t="shared" si="794"/>
        <v>338863.33984384307</v>
      </c>
      <c r="CC197" s="45">
        <f t="shared" si="794"/>
        <v>338863.33984384307</v>
      </c>
      <c r="CD197" s="45">
        <f t="shared" si="794"/>
        <v>338863.33984384307</v>
      </c>
      <c r="CE197" s="45">
        <f t="shared" si="794"/>
        <v>338863.33984384307</v>
      </c>
      <c r="CF197" s="45">
        <f t="shared" si="794"/>
        <v>338863.33984384307</v>
      </c>
      <c r="CG197" s="45">
        <f t="shared" si="794"/>
        <v>338863.33984384307</v>
      </c>
      <c r="CH197" s="45">
        <f t="shared" si="794"/>
        <v>338863.33984384307</v>
      </c>
      <c r="CI197" s="45">
        <f t="shared" si="794"/>
        <v>338863.33984384307</v>
      </c>
      <c r="CJ197" s="45">
        <f t="shared" si="794"/>
        <v>338863.33984384307</v>
      </c>
      <c r="CK197" s="45">
        <f t="shared" si="794"/>
        <v>338863.33984384307</v>
      </c>
      <c r="CL197" s="45">
        <f t="shared" si="794"/>
        <v>338863.33984384307</v>
      </c>
      <c r="CM197" s="45">
        <f t="shared" si="794"/>
        <v>338863.33984384307</v>
      </c>
      <c r="CN197" s="45">
        <f t="shared" si="794"/>
        <v>338863.33984384307</v>
      </c>
      <c r="CO197" s="45">
        <f t="shared" si="794"/>
        <v>338863.33984384307</v>
      </c>
      <c r="CP197" s="45">
        <f t="shared" si="794"/>
        <v>338863.33984384307</v>
      </c>
      <c r="CQ197" s="45">
        <f t="shared" si="794"/>
        <v>338863.33984384307</v>
      </c>
      <c r="CR197" s="45">
        <f t="shared" si="794"/>
        <v>338863.33984384307</v>
      </c>
      <c r="CS197" s="45">
        <f t="shared" si="794"/>
        <v>338863.33984384307</v>
      </c>
      <c r="CT197" s="45">
        <f t="shared" si="794"/>
        <v>338863.33984384307</v>
      </c>
      <c r="CU197" s="45">
        <f t="shared" si="794"/>
        <v>338863.33984384307</v>
      </c>
      <c r="CV197" s="45">
        <f t="shared" si="794"/>
        <v>338863.33984384307</v>
      </c>
      <c r="CW197" s="45">
        <f t="shared" si="794"/>
        <v>338863.33984384307</v>
      </c>
      <c r="CX197" s="45">
        <f t="shared" si="794"/>
        <v>338863.33984384307</v>
      </c>
      <c r="CY197" s="45">
        <f t="shared" si="794"/>
        <v>338863.33984384307</v>
      </c>
      <c r="CZ197" s="45">
        <f t="shared" si="794"/>
        <v>338863.33984384307</v>
      </c>
      <c r="DA197" s="45">
        <f t="shared" si="794"/>
        <v>338863.33984384307</v>
      </c>
      <c r="DB197" s="45">
        <f t="shared" si="794"/>
        <v>338863.33984384307</v>
      </c>
      <c r="DC197" s="45">
        <f t="shared" si="794"/>
        <v>338863.33984384307</v>
      </c>
      <c r="DD197" s="45">
        <f t="shared" si="794"/>
        <v>338863.33984384307</v>
      </c>
      <c r="DE197" s="45">
        <f t="shared" si="794"/>
        <v>338863.33984384307</v>
      </c>
      <c r="DF197" s="45">
        <f t="shared" si="794"/>
        <v>338863.33984384307</v>
      </c>
      <c r="DG197" s="45">
        <f t="shared" si="794"/>
        <v>338863.33984384307</v>
      </c>
      <c r="DH197" s="45">
        <f t="shared" si="794"/>
        <v>338863.33984384307</v>
      </c>
      <c r="DI197" s="45">
        <f t="shared" ref="DI197:FT197" si="795">DI181+DI188</f>
        <v>338863.33984384307</v>
      </c>
      <c r="DJ197" s="45">
        <f t="shared" si="795"/>
        <v>338863.33984384307</v>
      </c>
      <c r="DK197" s="45">
        <f t="shared" si="795"/>
        <v>338863.33984384307</v>
      </c>
      <c r="DL197" s="45">
        <f t="shared" si="795"/>
        <v>338863.33984384307</v>
      </c>
      <c r="DM197" s="45">
        <f t="shared" si="795"/>
        <v>338863.33984384307</v>
      </c>
      <c r="DN197" s="45">
        <f t="shared" si="795"/>
        <v>338863.33984384307</v>
      </c>
      <c r="DO197" s="45">
        <f t="shared" si="795"/>
        <v>338863.33984384307</v>
      </c>
      <c r="DP197" s="45">
        <f t="shared" si="795"/>
        <v>338863.33984384307</v>
      </c>
      <c r="DQ197" s="45">
        <f t="shared" si="795"/>
        <v>338863.33984384307</v>
      </c>
      <c r="DR197" s="45">
        <f t="shared" si="795"/>
        <v>338863.33984384307</v>
      </c>
      <c r="DS197" s="45">
        <f t="shared" si="795"/>
        <v>338863.33984384307</v>
      </c>
      <c r="DT197" s="45">
        <f t="shared" si="795"/>
        <v>338863.33984384307</v>
      </c>
      <c r="DU197" s="45">
        <f t="shared" si="795"/>
        <v>338863.33984384307</v>
      </c>
      <c r="DV197" s="45">
        <f t="shared" si="795"/>
        <v>338863.33984384307</v>
      </c>
      <c r="DW197" s="45">
        <f t="shared" si="795"/>
        <v>338863.33984384307</v>
      </c>
      <c r="DX197" s="45">
        <f t="shared" si="795"/>
        <v>338863.33984384307</v>
      </c>
      <c r="DY197" s="45">
        <f t="shared" si="795"/>
        <v>338863.33984384307</v>
      </c>
      <c r="DZ197" s="45">
        <f t="shared" si="795"/>
        <v>338863.33984384307</v>
      </c>
      <c r="EA197" s="45">
        <f t="shared" si="795"/>
        <v>338863.33984384307</v>
      </c>
      <c r="EB197" s="45">
        <f t="shared" si="795"/>
        <v>338863.33984384307</v>
      </c>
      <c r="EC197" s="45">
        <f t="shared" si="795"/>
        <v>338863.33984384307</v>
      </c>
      <c r="ED197" s="45">
        <f t="shared" si="795"/>
        <v>338863.33984384307</v>
      </c>
      <c r="EE197" s="45">
        <f t="shared" si="795"/>
        <v>338863.33984384307</v>
      </c>
      <c r="EF197" s="45">
        <f t="shared" si="795"/>
        <v>338863.33984384307</v>
      </c>
      <c r="EG197" s="45">
        <f t="shared" si="795"/>
        <v>338863.33984384307</v>
      </c>
      <c r="EH197" s="45">
        <f t="shared" si="795"/>
        <v>338863.33984384307</v>
      </c>
      <c r="EI197" s="45">
        <f t="shared" si="795"/>
        <v>338863.33984384307</v>
      </c>
      <c r="EJ197" s="45">
        <f t="shared" si="795"/>
        <v>338863.33984384307</v>
      </c>
      <c r="EK197" s="45">
        <f t="shared" si="795"/>
        <v>338863.33984384307</v>
      </c>
      <c r="EL197" s="45">
        <f t="shared" si="795"/>
        <v>338863.33984384307</v>
      </c>
      <c r="EM197" s="45">
        <f t="shared" si="795"/>
        <v>338863.33984384307</v>
      </c>
      <c r="EN197" s="45">
        <f t="shared" si="795"/>
        <v>338863.33984384307</v>
      </c>
      <c r="EO197" s="45">
        <f t="shared" si="795"/>
        <v>338863.33984384307</v>
      </c>
      <c r="EP197" s="45">
        <f t="shared" si="795"/>
        <v>338863.33984384307</v>
      </c>
      <c r="EQ197" s="45">
        <f t="shared" si="795"/>
        <v>338863.33984384307</v>
      </c>
      <c r="ER197" s="45">
        <f t="shared" si="795"/>
        <v>338863.33984384307</v>
      </c>
      <c r="ES197" s="45">
        <f t="shared" si="795"/>
        <v>338863.33984384307</v>
      </c>
      <c r="ET197" s="45">
        <f t="shared" si="795"/>
        <v>338863.33984384307</v>
      </c>
      <c r="EU197" s="45">
        <f t="shared" si="795"/>
        <v>338863.33984384307</v>
      </c>
      <c r="EV197" s="45">
        <f t="shared" si="795"/>
        <v>338863.33984384307</v>
      </c>
      <c r="EW197" s="45">
        <f t="shared" si="795"/>
        <v>338863.33984384307</v>
      </c>
      <c r="EX197" s="45">
        <f t="shared" si="795"/>
        <v>338863.33984384307</v>
      </c>
      <c r="EY197" s="45">
        <f t="shared" si="795"/>
        <v>338863.33984384307</v>
      </c>
      <c r="EZ197" s="45">
        <f t="shared" si="795"/>
        <v>338863.33984384307</v>
      </c>
      <c r="FA197" s="45">
        <f t="shared" si="795"/>
        <v>338863.33984384307</v>
      </c>
      <c r="FB197" s="45">
        <f t="shared" si="795"/>
        <v>338863.33984384307</v>
      </c>
      <c r="FC197" s="45">
        <f t="shared" si="795"/>
        <v>338863.33984384307</v>
      </c>
      <c r="FD197" s="45">
        <f t="shared" si="795"/>
        <v>338863.33984384307</v>
      </c>
      <c r="FE197" s="45">
        <f t="shared" si="795"/>
        <v>338863.33984384307</v>
      </c>
      <c r="FF197" s="45">
        <f t="shared" si="795"/>
        <v>338863.33984384307</v>
      </c>
      <c r="FG197" s="45">
        <f t="shared" si="795"/>
        <v>338863.33984384307</v>
      </c>
      <c r="FH197" s="45">
        <f t="shared" si="795"/>
        <v>338863.33984384307</v>
      </c>
      <c r="FI197" s="45">
        <f t="shared" si="795"/>
        <v>338863.33984384307</v>
      </c>
      <c r="FJ197" s="45">
        <f t="shared" si="795"/>
        <v>338863.33984384307</v>
      </c>
      <c r="FK197" s="45">
        <f t="shared" si="795"/>
        <v>338863.33984384307</v>
      </c>
      <c r="FL197" s="45">
        <f t="shared" si="795"/>
        <v>338863.33984384307</v>
      </c>
      <c r="FM197" s="45">
        <f t="shared" si="795"/>
        <v>338863.33984384307</v>
      </c>
      <c r="FN197" s="45">
        <f t="shared" si="795"/>
        <v>338863.33984384307</v>
      </c>
      <c r="FO197" s="45">
        <f t="shared" si="795"/>
        <v>338863.33984384307</v>
      </c>
      <c r="FP197" s="45">
        <f t="shared" si="795"/>
        <v>338863.33984384307</v>
      </c>
      <c r="FQ197" s="45">
        <f t="shared" si="795"/>
        <v>338863.33984384307</v>
      </c>
      <c r="FR197" s="45">
        <f t="shared" si="795"/>
        <v>338863.33984384307</v>
      </c>
      <c r="FS197" s="45">
        <f t="shared" si="795"/>
        <v>338863.33984384307</v>
      </c>
      <c r="FT197" s="45">
        <f t="shared" si="795"/>
        <v>338863.33984384307</v>
      </c>
      <c r="FU197" s="45">
        <f t="shared" ref="FU197:IF197" si="796">FU181+FU188</f>
        <v>338863.33984384307</v>
      </c>
      <c r="FV197" s="45">
        <f t="shared" si="796"/>
        <v>338863.33984384307</v>
      </c>
      <c r="FW197" s="45">
        <f t="shared" si="796"/>
        <v>338863.33984384307</v>
      </c>
      <c r="FX197" s="45">
        <f t="shared" si="796"/>
        <v>338863.33984384307</v>
      </c>
      <c r="FY197" s="45">
        <f t="shared" si="796"/>
        <v>338863.33984384307</v>
      </c>
      <c r="FZ197" s="45">
        <f t="shared" si="796"/>
        <v>338863.33984384307</v>
      </c>
      <c r="GA197" s="45">
        <f t="shared" si="796"/>
        <v>338863.33984384307</v>
      </c>
      <c r="GB197" s="45">
        <f t="shared" si="796"/>
        <v>338863.33984384307</v>
      </c>
      <c r="GC197" s="45">
        <f t="shared" si="796"/>
        <v>338863.33984384307</v>
      </c>
      <c r="GD197" s="45">
        <f t="shared" si="796"/>
        <v>338863.33984384307</v>
      </c>
      <c r="GE197" s="45">
        <f t="shared" si="796"/>
        <v>338863.33984384307</v>
      </c>
      <c r="GF197" s="45">
        <f t="shared" si="796"/>
        <v>338863.33984384307</v>
      </c>
      <c r="GG197" s="45">
        <f t="shared" si="796"/>
        <v>338863.33984384307</v>
      </c>
      <c r="GH197" s="45">
        <f t="shared" si="796"/>
        <v>338863.33984384307</v>
      </c>
      <c r="GI197" s="45">
        <f t="shared" si="796"/>
        <v>338863.33984384307</v>
      </c>
      <c r="GJ197" s="45">
        <f t="shared" si="796"/>
        <v>338863.33984384307</v>
      </c>
      <c r="GK197" s="45">
        <f t="shared" si="796"/>
        <v>338863.33984384307</v>
      </c>
      <c r="GL197" s="45">
        <f t="shared" si="796"/>
        <v>338863.33984384307</v>
      </c>
      <c r="GM197" s="45">
        <f t="shared" si="796"/>
        <v>338863.33984384307</v>
      </c>
      <c r="GN197" s="45">
        <f t="shared" si="796"/>
        <v>338863.33984384307</v>
      </c>
      <c r="GO197" s="45">
        <f t="shared" si="796"/>
        <v>338863.33984384307</v>
      </c>
      <c r="GP197" s="45">
        <f t="shared" si="796"/>
        <v>338863.33984384307</v>
      </c>
      <c r="GQ197" s="45">
        <f t="shared" si="796"/>
        <v>338863.33984384307</v>
      </c>
      <c r="GR197" s="45">
        <f t="shared" si="796"/>
        <v>338863.33984384307</v>
      </c>
      <c r="GS197" s="45">
        <f t="shared" si="796"/>
        <v>338863.33984384307</v>
      </c>
      <c r="GT197" s="45">
        <f t="shared" si="796"/>
        <v>338863.33984384307</v>
      </c>
      <c r="GU197" s="45">
        <f t="shared" si="796"/>
        <v>338863.33984384307</v>
      </c>
      <c r="GV197" s="45">
        <f t="shared" si="796"/>
        <v>338863.33984384307</v>
      </c>
      <c r="GW197" s="45">
        <f t="shared" si="796"/>
        <v>338863.33984384307</v>
      </c>
      <c r="GX197" s="45">
        <f t="shared" si="796"/>
        <v>338863.33984384307</v>
      </c>
      <c r="GY197" s="45">
        <f t="shared" si="796"/>
        <v>338863.33984384307</v>
      </c>
      <c r="GZ197" s="45">
        <f t="shared" si="796"/>
        <v>338863.33984384307</v>
      </c>
      <c r="HA197" s="45">
        <f t="shared" si="796"/>
        <v>338863.33984384307</v>
      </c>
      <c r="HB197" s="45">
        <f t="shared" si="796"/>
        <v>338863.33984384307</v>
      </c>
      <c r="HC197" s="45">
        <f t="shared" si="796"/>
        <v>338863.33984384307</v>
      </c>
      <c r="HD197" s="45">
        <f t="shared" si="796"/>
        <v>338863.33984384307</v>
      </c>
      <c r="HE197" s="45">
        <f t="shared" si="796"/>
        <v>338863.33984384307</v>
      </c>
      <c r="HF197" s="45">
        <f t="shared" si="796"/>
        <v>338863.33984384307</v>
      </c>
      <c r="HG197" s="45">
        <f t="shared" si="796"/>
        <v>338863.33984384307</v>
      </c>
      <c r="HH197" s="45">
        <f t="shared" si="796"/>
        <v>338863.33984384307</v>
      </c>
      <c r="HI197" s="45">
        <f t="shared" si="796"/>
        <v>338863.33984384307</v>
      </c>
      <c r="HJ197" s="45">
        <f t="shared" si="796"/>
        <v>338863.33984384307</v>
      </c>
      <c r="HK197" s="45">
        <f t="shared" si="796"/>
        <v>338863.33984384307</v>
      </c>
      <c r="HL197" s="45">
        <f t="shared" si="796"/>
        <v>338863.33984384307</v>
      </c>
      <c r="HM197" s="45">
        <f t="shared" si="796"/>
        <v>338863.33984384307</v>
      </c>
      <c r="HN197" s="45">
        <f t="shared" si="796"/>
        <v>338863.33984384307</v>
      </c>
      <c r="HO197" s="45">
        <f t="shared" si="796"/>
        <v>338863.33984384307</v>
      </c>
      <c r="HP197" s="45">
        <f t="shared" si="796"/>
        <v>338863.33984384307</v>
      </c>
      <c r="HQ197" s="45">
        <f t="shared" si="796"/>
        <v>338863.33984384307</v>
      </c>
      <c r="HR197" s="45">
        <f t="shared" si="796"/>
        <v>338863.33984384307</v>
      </c>
      <c r="HS197" s="45">
        <f t="shared" si="796"/>
        <v>338863.33984384307</v>
      </c>
      <c r="HT197" s="45">
        <f t="shared" si="796"/>
        <v>338863.33984384307</v>
      </c>
      <c r="HU197" s="45">
        <f t="shared" si="796"/>
        <v>338863.33984384307</v>
      </c>
      <c r="HV197" s="45">
        <f t="shared" si="796"/>
        <v>338863.33984384307</v>
      </c>
      <c r="HW197" s="45">
        <f t="shared" si="796"/>
        <v>338863.33984384307</v>
      </c>
      <c r="HX197" s="45">
        <f t="shared" si="796"/>
        <v>338863.33984384307</v>
      </c>
      <c r="HY197" s="45">
        <f t="shared" si="796"/>
        <v>338863.33984384307</v>
      </c>
      <c r="HZ197" s="45">
        <f t="shared" si="796"/>
        <v>338863.33984384307</v>
      </c>
      <c r="IA197" s="45">
        <f t="shared" si="796"/>
        <v>338863.33984384307</v>
      </c>
      <c r="IB197" s="45">
        <f t="shared" si="796"/>
        <v>338863.33984384307</v>
      </c>
      <c r="IC197" s="45">
        <f t="shared" si="796"/>
        <v>338863.33984384307</v>
      </c>
      <c r="ID197" s="45">
        <f t="shared" si="796"/>
        <v>338863.33984384307</v>
      </c>
      <c r="IE197" s="45">
        <f t="shared" si="796"/>
        <v>338863.33984384307</v>
      </c>
      <c r="IF197" s="45">
        <f t="shared" si="796"/>
        <v>338863.33984384307</v>
      </c>
      <c r="IG197" s="45">
        <f t="shared" ref="IG197:KP197" si="797">IG181+IG188</f>
        <v>298990.21549304482</v>
      </c>
      <c r="IH197" s="45">
        <f t="shared" si="797"/>
        <v>298990.21549304482</v>
      </c>
      <c r="II197" s="45">
        <f t="shared" si="797"/>
        <v>298990.21549304482</v>
      </c>
      <c r="IJ197" s="45">
        <f t="shared" si="797"/>
        <v>129558.54557112331</v>
      </c>
      <c r="IK197" s="45">
        <f t="shared" si="797"/>
        <v>129558.54557112331</v>
      </c>
      <c r="IL197" s="45">
        <f t="shared" si="797"/>
        <v>129558.54557112331</v>
      </c>
      <c r="IM197" s="45">
        <f t="shared" si="797"/>
        <v>0</v>
      </c>
      <c r="IN197" s="45">
        <f t="shared" si="797"/>
        <v>0</v>
      </c>
      <c r="IO197" s="45">
        <f t="shared" si="797"/>
        <v>0</v>
      </c>
      <c r="IP197" s="45">
        <f t="shared" si="797"/>
        <v>0</v>
      </c>
      <c r="IQ197" s="45">
        <f t="shared" si="797"/>
        <v>0</v>
      </c>
      <c r="IR197" s="45">
        <f t="shared" si="797"/>
        <v>0</v>
      </c>
      <c r="IS197" s="45">
        <f t="shared" si="797"/>
        <v>0</v>
      </c>
      <c r="IT197" s="45">
        <f t="shared" si="797"/>
        <v>0</v>
      </c>
      <c r="IU197" s="45">
        <f t="shared" si="797"/>
        <v>0</v>
      </c>
      <c r="IV197" s="45">
        <f t="shared" si="797"/>
        <v>0</v>
      </c>
      <c r="IW197" s="45">
        <f t="shared" si="797"/>
        <v>0</v>
      </c>
      <c r="IX197" s="45">
        <f t="shared" si="797"/>
        <v>0</v>
      </c>
      <c r="IY197" s="45">
        <f t="shared" si="797"/>
        <v>0</v>
      </c>
      <c r="IZ197" s="45">
        <f t="shared" si="797"/>
        <v>0</v>
      </c>
      <c r="JA197" s="45">
        <f t="shared" si="797"/>
        <v>0</v>
      </c>
      <c r="JB197" s="45">
        <f t="shared" si="797"/>
        <v>0</v>
      </c>
      <c r="JC197" s="45">
        <f t="shared" si="797"/>
        <v>0</v>
      </c>
      <c r="JD197" s="45">
        <f t="shared" si="797"/>
        <v>0</v>
      </c>
      <c r="JE197" s="45">
        <f t="shared" si="797"/>
        <v>0</v>
      </c>
      <c r="JF197" s="45">
        <f t="shared" si="797"/>
        <v>0</v>
      </c>
      <c r="JG197" s="45">
        <f t="shared" si="797"/>
        <v>0</v>
      </c>
      <c r="JH197" s="45">
        <f t="shared" si="797"/>
        <v>0</v>
      </c>
      <c r="JI197" s="45">
        <f t="shared" si="797"/>
        <v>0</v>
      </c>
      <c r="JJ197" s="45">
        <f t="shared" si="797"/>
        <v>0</v>
      </c>
      <c r="JK197" s="45">
        <f t="shared" si="797"/>
        <v>0</v>
      </c>
      <c r="JL197" s="45">
        <f t="shared" si="797"/>
        <v>0</v>
      </c>
      <c r="JM197" s="45">
        <f t="shared" si="797"/>
        <v>0</v>
      </c>
      <c r="JN197" s="45">
        <f t="shared" si="797"/>
        <v>0</v>
      </c>
      <c r="JO197" s="45">
        <f t="shared" si="797"/>
        <v>0</v>
      </c>
      <c r="JP197" s="45">
        <f t="shared" si="797"/>
        <v>0</v>
      </c>
      <c r="JQ197" s="45">
        <f t="shared" si="797"/>
        <v>0</v>
      </c>
      <c r="JR197" s="45">
        <f t="shared" si="797"/>
        <v>0</v>
      </c>
      <c r="JS197" s="45">
        <f t="shared" si="797"/>
        <v>0</v>
      </c>
      <c r="JT197" s="45">
        <f t="shared" si="797"/>
        <v>0</v>
      </c>
      <c r="JU197" s="45">
        <f t="shared" si="797"/>
        <v>0</v>
      </c>
      <c r="JV197" s="45">
        <f t="shared" si="797"/>
        <v>0</v>
      </c>
      <c r="JW197" s="45">
        <f t="shared" si="797"/>
        <v>0</v>
      </c>
      <c r="JX197" s="45">
        <f t="shared" si="797"/>
        <v>0</v>
      </c>
      <c r="JY197" s="45">
        <f t="shared" si="797"/>
        <v>0</v>
      </c>
      <c r="JZ197" s="45">
        <f t="shared" si="797"/>
        <v>0</v>
      </c>
      <c r="KA197" s="45">
        <f t="shared" si="797"/>
        <v>0</v>
      </c>
      <c r="KB197" s="45">
        <f t="shared" si="797"/>
        <v>0</v>
      </c>
      <c r="KC197" s="45">
        <f t="shared" si="797"/>
        <v>0</v>
      </c>
      <c r="KD197" s="45">
        <f t="shared" si="797"/>
        <v>0</v>
      </c>
      <c r="KE197" s="45">
        <f t="shared" si="797"/>
        <v>0</v>
      </c>
      <c r="KF197" s="45">
        <f t="shared" si="797"/>
        <v>0</v>
      </c>
      <c r="KG197" s="45">
        <f t="shared" si="797"/>
        <v>0</v>
      </c>
      <c r="KH197" s="45">
        <f t="shared" si="797"/>
        <v>0</v>
      </c>
      <c r="KI197" s="45">
        <f t="shared" si="797"/>
        <v>0</v>
      </c>
      <c r="KJ197" s="45">
        <f t="shared" si="797"/>
        <v>0</v>
      </c>
      <c r="KK197" s="45">
        <f t="shared" si="797"/>
        <v>0</v>
      </c>
      <c r="KL197" s="45">
        <f t="shared" si="797"/>
        <v>0</v>
      </c>
      <c r="KM197" s="45">
        <f t="shared" si="797"/>
        <v>0</v>
      </c>
      <c r="KN197" s="45">
        <f t="shared" si="797"/>
        <v>0</v>
      </c>
      <c r="KO197" s="45">
        <f t="shared" si="797"/>
        <v>0</v>
      </c>
      <c r="KP197" s="45">
        <f t="shared" si="797"/>
        <v>0</v>
      </c>
      <c r="KQ197" s="45">
        <f t="shared" ref="KQ197:LT197" si="798">KQ181+KQ188</f>
        <v>0</v>
      </c>
      <c r="KR197" s="45">
        <f t="shared" si="798"/>
        <v>0</v>
      </c>
      <c r="KS197" s="45">
        <f t="shared" si="798"/>
        <v>0</v>
      </c>
      <c r="KT197" s="45">
        <f t="shared" si="798"/>
        <v>0</v>
      </c>
      <c r="KU197" s="45">
        <f t="shared" si="798"/>
        <v>0</v>
      </c>
      <c r="KV197" s="45">
        <f t="shared" si="798"/>
        <v>0</v>
      </c>
      <c r="KW197" s="45">
        <f t="shared" si="798"/>
        <v>0</v>
      </c>
      <c r="KX197" s="45">
        <f t="shared" si="798"/>
        <v>0</v>
      </c>
      <c r="KY197" s="45">
        <f t="shared" si="798"/>
        <v>0</v>
      </c>
      <c r="KZ197" s="45">
        <f t="shared" si="798"/>
        <v>0</v>
      </c>
      <c r="LA197" s="45">
        <f t="shared" si="798"/>
        <v>0</v>
      </c>
      <c r="LB197" s="45">
        <f t="shared" si="798"/>
        <v>0</v>
      </c>
      <c r="LC197" s="45">
        <f t="shared" si="798"/>
        <v>0</v>
      </c>
      <c r="LD197" s="45">
        <f t="shared" si="798"/>
        <v>0</v>
      </c>
      <c r="LE197" s="45">
        <f t="shared" si="798"/>
        <v>0</v>
      </c>
      <c r="LF197" s="45">
        <f t="shared" si="798"/>
        <v>0</v>
      </c>
      <c r="LG197" s="45">
        <f t="shared" si="798"/>
        <v>0</v>
      </c>
      <c r="LH197" s="45">
        <f t="shared" si="798"/>
        <v>0</v>
      </c>
      <c r="LI197" s="45">
        <f t="shared" si="798"/>
        <v>0</v>
      </c>
      <c r="LJ197" s="45">
        <f t="shared" si="798"/>
        <v>0</v>
      </c>
      <c r="LK197" s="45">
        <f t="shared" si="798"/>
        <v>0</v>
      </c>
      <c r="LL197" s="45">
        <f t="shared" si="798"/>
        <v>0</v>
      </c>
      <c r="LM197" s="45">
        <f t="shared" si="798"/>
        <v>0</v>
      </c>
      <c r="LN197" s="45">
        <f t="shared" si="798"/>
        <v>0</v>
      </c>
      <c r="LO197" s="45">
        <f t="shared" si="798"/>
        <v>0</v>
      </c>
      <c r="LP197" s="45">
        <f t="shared" si="798"/>
        <v>0</v>
      </c>
      <c r="LQ197" s="45">
        <f t="shared" si="798"/>
        <v>0</v>
      </c>
      <c r="LR197" s="45">
        <f t="shared" si="798"/>
        <v>0</v>
      </c>
      <c r="LS197" s="45">
        <f t="shared" si="798"/>
        <v>0</v>
      </c>
      <c r="LT197" s="45">
        <f t="shared" si="798"/>
        <v>0</v>
      </c>
      <c r="LU197" s="45"/>
      <c r="LV197" s="45"/>
      <c r="LW197" s="45"/>
      <c r="LX197" s="45"/>
      <c r="LY197" s="45"/>
      <c r="LZ197" s="45"/>
      <c r="MA197" s="45"/>
      <c r="MB197" s="45"/>
      <c r="MC197" s="45"/>
      <c r="MD197" s="45"/>
      <c r="ME197" s="45"/>
      <c r="MF197" s="45"/>
      <c r="MG197" s="45"/>
      <c r="MH197" s="45"/>
      <c r="MI197" s="45"/>
      <c r="MJ197" s="45"/>
      <c r="MK197" s="45"/>
      <c r="ML197" s="45"/>
      <c r="MM197" s="45"/>
      <c r="MN197" s="45"/>
      <c r="MO197" s="45"/>
      <c r="MP197" s="45"/>
      <c r="MQ197" s="45"/>
      <c r="MR197" s="45"/>
      <c r="MS197" s="45"/>
      <c r="MT197" s="45"/>
      <c r="MU197" s="45"/>
      <c r="MV197" s="45"/>
      <c r="MW197" s="45"/>
      <c r="MX197" s="45"/>
      <c r="MY197" s="45"/>
      <c r="MZ197" s="45"/>
      <c r="NA197" s="45"/>
      <c r="NB197" s="45"/>
      <c r="NC197" s="45"/>
      <c r="ND197" s="45"/>
      <c r="NE197" s="45"/>
      <c r="NF197" s="45"/>
      <c r="NG197" s="45"/>
      <c r="NH197" s="45"/>
      <c r="NI197" s="45"/>
      <c r="NJ197" s="45"/>
      <c r="NK197" s="45"/>
      <c r="NL197" s="45"/>
      <c r="NM197" s="45"/>
      <c r="NN197" s="45"/>
      <c r="NO197" s="45"/>
      <c r="NP197" s="45"/>
      <c r="NQ197" s="45"/>
      <c r="NR197" s="45"/>
      <c r="NS197" s="45"/>
      <c r="NT197" s="45"/>
      <c r="NU197" s="45"/>
      <c r="NV197" s="45"/>
      <c r="NW197" s="45"/>
      <c r="NX197" s="45"/>
      <c r="NY197" s="45"/>
      <c r="NZ197" s="45"/>
      <c r="OA197" s="45"/>
      <c r="OB197" s="45"/>
      <c r="OC197" s="45"/>
      <c r="OD197" s="45"/>
      <c r="OE197" s="45"/>
      <c r="OF197" s="45"/>
      <c r="OG197" s="45"/>
      <c r="OH197" s="45"/>
      <c r="OI197" s="45"/>
      <c r="OJ197" s="45"/>
      <c r="OK197" s="45"/>
      <c r="OL197" s="45"/>
      <c r="OM197" s="45"/>
      <c r="ON197" s="45"/>
      <c r="OO197" s="45"/>
      <c r="OP197" s="45"/>
      <c r="OQ197" s="45"/>
      <c r="OR197" s="45"/>
      <c r="OS197" s="45"/>
      <c r="OT197" s="45"/>
      <c r="OU197" s="45"/>
      <c r="OV197" s="45"/>
      <c r="OW197" s="45"/>
      <c r="OX197" s="45"/>
      <c r="OY197" s="45"/>
      <c r="OZ197" s="45"/>
      <c r="PA197" s="45"/>
      <c r="PB197" s="45"/>
      <c r="PC197" s="45"/>
      <c r="PD197" s="45"/>
      <c r="PE197" s="45"/>
      <c r="PF197" s="45"/>
      <c r="PG197" s="45"/>
      <c r="PH197" s="45"/>
      <c r="PI197" s="45"/>
      <c r="PJ197" s="45"/>
      <c r="PK197" s="45"/>
      <c r="PL197" s="45"/>
      <c r="PM197" s="45"/>
      <c r="PN197" s="45"/>
      <c r="PO197" s="45"/>
      <c r="PP197" s="45"/>
      <c r="PQ197" s="45"/>
      <c r="PR197" s="45"/>
      <c r="PS197" s="45"/>
      <c r="PT197" s="45"/>
      <c r="PU197" s="45"/>
      <c r="PV197" s="45"/>
      <c r="PW197" s="45"/>
      <c r="PX197" s="45"/>
      <c r="PY197" s="45"/>
      <c r="PZ197" s="45"/>
      <c r="QA197" s="45"/>
      <c r="QB197" s="45"/>
      <c r="QC197" s="45"/>
      <c r="QD197" s="45"/>
      <c r="QE197" s="45"/>
      <c r="QF197" s="45"/>
      <c r="QG197" s="45"/>
      <c r="QH197" s="45"/>
      <c r="QI197" s="45"/>
      <c r="QJ197" s="45"/>
      <c r="QK197" s="45"/>
      <c r="QL197" s="45"/>
      <c r="QM197" s="45"/>
      <c r="QN197" s="45"/>
      <c r="QO197" s="45"/>
      <c r="QP197" s="45"/>
      <c r="QQ197" s="45"/>
      <c r="QR197" s="45"/>
      <c r="QS197" s="45"/>
      <c r="QT197" s="45"/>
      <c r="QU197" s="45"/>
    </row>
    <row r="198" spans="1:463" outlineLevel="1">
      <c r="B198" s="88"/>
      <c r="C198" s="15"/>
      <c r="D198" s="1"/>
      <c r="E198" s="44"/>
      <c r="F198" s="122"/>
      <c r="G198" s="122"/>
      <c r="H198" s="123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  <c r="BM198" s="54"/>
      <c r="BN198" s="54"/>
      <c r="BO198" s="54"/>
      <c r="BP198" s="54"/>
      <c r="BQ198" s="54"/>
      <c r="BR198" s="54"/>
      <c r="BS198" s="54"/>
      <c r="BT198" s="54"/>
      <c r="BU198" s="54"/>
      <c r="BV198" s="54"/>
      <c r="BW198" s="54"/>
      <c r="BX198" s="54"/>
      <c r="BY198" s="54"/>
      <c r="BZ198" s="54"/>
      <c r="CA198" s="54"/>
      <c r="CB198" s="54"/>
      <c r="CC198" s="54"/>
      <c r="CD198" s="54"/>
      <c r="CE198" s="54"/>
      <c r="CF198" s="54"/>
      <c r="CG198" s="54"/>
      <c r="CH198" s="54"/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  <c r="EK198" s="54"/>
      <c r="EL198" s="54"/>
      <c r="EM198" s="54"/>
      <c r="EN198" s="54"/>
      <c r="EO198" s="54"/>
      <c r="EP198" s="54"/>
      <c r="EQ198" s="54"/>
      <c r="ER198" s="54"/>
      <c r="ES198" s="54"/>
      <c r="ET198" s="54"/>
      <c r="EU198" s="54"/>
      <c r="EV198" s="54"/>
      <c r="EW198" s="54"/>
      <c r="EX198" s="54"/>
      <c r="EY198" s="54"/>
      <c r="EZ198" s="54"/>
      <c r="FA198" s="54"/>
      <c r="FB198" s="54"/>
      <c r="FC198" s="54"/>
      <c r="FD198" s="54"/>
      <c r="FE198" s="54"/>
      <c r="FF198" s="54"/>
      <c r="FG198" s="54"/>
      <c r="FH198" s="54"/>
      <c r="FI198" s="54"/>
      <c r="FJ198" s="54"/>
      <c r="FK198" s="54"/>
      <c r="FL198" s="54"/>
      <c r="FM198" s="54"/>
      <c r="FN198" s="54"/>
      <c r="FO198" s="54"/>
      <c r="FP198" s="54"/>
      <c r="FQ198" s="54"/>
      <c r="FR198" s="54"/>
      <c r="FS198" s="54"/>
      <c r="FT198" s="54"/>
      <c r="FU198" s="54"/>
      <c r="FV198" s="54"/>
      <c r="FW198" s="54"/>
      <c r="FX198" s="54"/>
      <c r="FY198" s="54"/>
      <c r="FZ198" s="54"/>
      <c r="GA198" s="54"/>
      <c r="GB198" s="54"/>
      <c r="GC198" s="54"/>
      <c r="GD198" s="54"/>
      <c r="GE198" s="54"/>
      <c r="GF198" s="54"/>
      <c r="GG198" s="54"/>
      <c r="GH198" s="54"/>
      <c r="GI198" s="54"/>
      <c r="GJ198" s="54"/>
      <c r="GK198" s="54"/>
      <c r="GL198" s="54"/>
      <c r="GM198" s="54"/>
      <c r="GN198" s="54"/>
      <c r="GO198" s="54"/>
      <c r="GP198" s="54"/>
      <c r="GQ198" s="54"/>
      <c r="GR198" s="54"/>
      <c r="GS198" s="54"/>
      <c r="GT198" s="54"/>
      <c r="GU198" s="54"/>
      <c r="GV198" s="54"/>
      <c r="GW198" s="54"/>
      <c r="GX198" s="54"/>
      <c r="GY198" s="54"/>
      <c r="GZ198" s="54"/>
      <c r="HA198" s="54"/>
      <c r="HB198" s="54"/>
      <c r="HC198" s="54"/>
      <c r="HD198" s="54"/>
      <c r="HE198" s="54"/>
      <c r="HF198" s="54"/>
      <c r="HG198" s="54"/>
      <c r="HH198" s="54"/>
      <c r="HI198" s="54"/>
      <c r="HJ198" s="54"/>
      <c r="HK198" s="54"/>
      <c r="HL198" s="54"/>
      <c r="HM198" s="54"/>
      <c r="HN198" s="54"/>
      <c r="HO198" s="54"/>
      <c r="HP198" s="54"/>
      <c r="HQ198" s="54"/>
      <c r="HR198" s="54"/>
      <c r="HS198" s="54"/>
      <c r="HT198" s="54"/>
      <c r="HU198" s="54"/>
      <c r="HV198" s="54"/>
      <c r="HW198" s="54"/>
      <c r="HX198" s="54"/>
      <c r="HY198" s="54"/>
      <c r="HZ198" s="54"/>
      <c r="IA198" s="54"/>
      <c r="IB198" s="54"/>
      <c r="IC198" s="54"/>
      <c r="ID198" s="54"/>
      <c r="IE198" s="54"/>
      <c r="IF198" s="54"/>
      <c r="IG198" s="54"/>
      <c r="IH198" s="54"/>
      <c r="II198" s="54"/>
      <c r="IJ198" s="54"/>
      <c r="IK198" s="54"/>
      <c r="IL198" s="54"/>
      <c r="IM198" s="54"/>
      <c r="IN198" s="54"/>
      <c r="IO198" s="54"/>
      <c r="IP198" s="54"/>
      <c r="IQ198" s="54"/>
      <c r="IR198" s="54"/>
      <c r="IS198" s="54"/>
      <c r="IT198" s="54"/>
      <c r="IU198" s="54"/>
      <c r="IV198" s="54"/>
      <c r="IW198" s="54"/>
      <c r="IX198" s="54"/>
      <c r="IY198" s="54"/>
      <c r="IZ198" s="54"/>
      <c r="JA198" s="54"/>
      <c r="JB198" s="54"/>
      <c r="JC198" s="54"/>
      <c r="JD198" s="54"/>
      <c r="JE198" s="54"/>
      <c r="JF198" s="54"/>
      <c r="JG198" s="54"/>
      <c r="JH198" s="54"/>
      <c r="JI198" s="54"/>
      <c r="JJ198" s="54"/>
      <c r="JK198" s="54"/>
      <c r="JL198" s="54"/>
      <c r="JM198" s="54"/>
      <c r="JN198" s="54"/>
      <c r="JO198" s="54"/>
      <c r="JP198" s="54"/>
      <c r="JQ198" s="54"/>
      <c r="JR198" s="54"/>
      <c r="JS198" s="54"/>
      <c r="JT198" s="54"/>
      <c r="JU198" s="54"/>
      <c r="JV198" s="54"/>
      <c r="JW198" s="54"/>
      <c r="JX198" s="54"/>
      <c r="JY198" s="54"/>
      <c r="JZ198" s="54"/>
      <c r="KA198" s="54"/>
      <c r="KB198" s="54"/>
      <c r="KC198" s="54"/>
      <c r="KD198" s="54"/>
      <c r="KE198" s="54"/>
      <c r="KF198" s="54"/>
      <c r="KG198" s="54"/>
      <c r="KH198" s="54"/>
      <c r="KI198" s="54"/>
      <c r="KJ198" s="54"/>
      <c r="KK198" s="54"/>
      <c r="KL198" s="54"/>
      <c r="KM198" s="54"/>
      <c r="KN198" s="54"/>
      <c r="KO198" s="54"/>
      <c r="KP198" s="54"/>
      <c r="KQ198" s="54"/>
      <c r="KR198" s="54"/>
      <c r="KS198" s="54"/>
      <c r="KT198" s="54"/>
      <c r="KU198" s="54"/>
      <c r="KV198" s="54"/>
      <c r="KW198" s="54"/>
      <c r="KX198" s="54"/>
      <c r="KY198" s="54"/>
      <c r="KZ198" s="54"/>
      <c r="LA198" s="54"/>
      <c r="LB198" s="54"/>
      <c r="LC198" s="54"/>
      <c r="LD198" s="54"/>
      <c r="LE198" s="54"/>
      <c r="LF198" s="54"/>
      <c r="LG198" s="54"/>
      <c r="LH198" s="54"/>
      <c r="LI198" s="54"/>
      <c r="LJ198" s="54"/>
      <c r="LK198" s="54"/>
      <c r="LL198" s="54"/>
      <c r="LM198" s="54"/>
      <c r="LN198" s="54"/>
      <c r="LO198" s="54"/>
      <c r="LP198" s="54"/>
      <c r="LQ198" s="54"/>
      <c r="LR198" s="54"/>
      <c r="LS198" s="54"/>
      <c r="LT198" s="54"/>
      <c r="LU198" s="54"/>
      <c r="LV198" s="54"/>
      <c r="LW198" s="54"/>
      <c r="LX198" s="54"/>
      <c r="LY198" s="54"/>
      <c r="LZ198" s="54"/>
      <c r="MA198" s="54"/>
      <c r="MB198" s="54"/>
      <c r="MC198" s="54"/>
      <c r="MD198" s="54"/>
      <c r="ME198" s="54"/>
      <c r="MF198" s="54"/>
      <c r="MG198" s="54"/>
      <c r="MH198" s="54"/>
      <c r="MI198" s="54"/>
      <c r="MJ198" s="54"/>
      <c r="MK198" s="54"/>
      <c r="ML198" s="54"/>
      <c r="MM198" s="54"/>
      <c r="MN198" s="54"/>
      <c r="MO198" s="54"/>
      <c r="MP198" s="54"/>
      <c r="MQ198" s="54"/>
      <c r="MR198" s="54"/>
      <c r="MS198" s="54"/>
      <c r="MT198" s="54"/>
      <c r="MU198" s="54"/>
      <c r="MV198" s="54"/>
      <c r="MW198" s="54"/>
      <c r="MX198" s="54"/>
      <c r="MY198" s="54"/>
      <c r="MZ198" s="54"/>
      <c r="NA198" s="54"/>
      <c r="NB198" s="54"/>
      <c r="NC198" s="54"/>
      <c r="ND198" s="54"/>
      <c r="NE198" s="54"/>
      <c r="NF198" s="54"/>
      <c r="NG198" s="54"/>
      <c r="NH198" s="54"/>
      <c r="NI198" s="54"/>
      <c r="NJ198" s="54"/>
      <c r="NK198" s="54"/>
      <c r="NL198" s="54"/>
      <c r="NM198" s="54"/>
      <c r="NN198" s="54"/>
      <c r="NO198" s="54"/>
      <c r="NP198" s="54"/>
      <c r="NQ198" s="54"/>
      <c r="NR198" s="54"/>
      <c r="NS198" s="54"/>
      <c r="NT198" s="54"/>
      <c r="NU198" s="54"/>
      <c r="NV198" s="54"/>
      <c r="NW198" s="54"/>
      <c r="NX198" s="54"/>
      <c r="NY198" s="54"/>
      <c r="NZ198" s="54"/>
      <c r="OA198" s="54"/>
      <c r="OB198" s="54"/>
      <c r="OC198" s="54"/>
      <c r="OD198" s="54"/>
      <c r="OE198" s="54"/>
      <c r="OF198" s="54"/>
      <c r="OG198" s="54"/>
      <c r="OH198" s="54"/>
      <c r="OI198" s="54"/>
      <c r="OJ198" s="54"/>
      <c r="OK198" s="54"/>
      <c r="OL198" s="54"/>
      <c r="OM198" s="54"/>
      <c r="ON198" s="54"/>
      <c r="OO198" s="54"/>
      <c r="OP198" s="54"/>
      <c r="OQ198" s="54"/>
      <c r="OR198" s="54"/>
      <c r="OS198" s="54"/>
      <c r="OT198" s="54"/>
      <c r="OU198" s="54"/>
      <c r="OV198" s="54"/>
      <c r="OW198" s="54"/>
      <c r="OX198" s="54"/>
      <c r="OY198" s="54"/>
      <c r="OZ198" s="54"/>
      <c r="PA198" s="54"/>
      <c r="PB198" s="54"/>
      <c r="PC198" s="54"/>
      <c r="PD198" s="54"/>
      <c r="PE198" s="54"/>
      <c r="PF198" s="54"/>
      <c r="PG198" s="54"/>
      <c r="PH198" s="54"/>
      <c r="PI198" s="54"/>
      <c r="PJ198" s="54"/>
      <c r="PK198" s="54"/>
      <c r="PL198" s="54"/>
      <c r="PM198" s="54"/>
      <c r="PN198" s="54"/>
      <c r="PO198" s="54"/>
      <c r="PP198" s="54"/>
      <c r="PQ198" s="54"/>
      <c r="PR198" s="54"/>
      <c r="PS198" s="54"/>
      <c r="PT198" s="54"/>
      <c r="PU198" s="54"/>
      <c r="PV198" s="54"/>
      <c r="PW198" s="54"/>
      <c r="PX198" s="54"/>
      <c r="PY198" s="54"/>
      <c r="PZ198" s="54"/>
      <c r="QA198" s="54"/>
      <c r="QB198" s="54"/>
      <c r="QC198" s="54"/>
      <c r="QD198" s="54"/>
      <c r="QE198" s="54"/>
      <c r="QF198" s="54"/>
      <c r="QG198" s="54"/>
      <c r="QH198" s="54"/>
      <c r="QI198" s="54"/>
      <c r="QJ198" s="54"/>
      <c r="QK198" s="54"/>
      <c r="QL198" s="54"/>
      <c r="QM198" s="54"/>
      <c r="QN198" s="54"/>
      <c r="QO198" s="54"/>
      <c r="QP198" s="54"/>
      <c r="QQ198" s="54"/>
      <c r="QR198" s="54"/>
      <c r="QS198" s="54"/>
      <c r="QT198" s="54"/>
      <c r="QU198" s="54"/>
    </row>
    <row r="199" spans="1:463" ht="15" customHeight="1" outlineLevel="1">
      <c r="C199" s="78" t="s">
        <v>310</v>
      </c>
      <c r="D199" s="5"/>
      <c r="E199" s="79" t="s">
        <v>151</v>
      </c>
      <c r="F199" s="5"/>
      <c r="G199" s="5"/>
      <c r="H199" s="80"/>
      <c r="I199" s="81">
        <f>IF(I197&lt;&gt;0, Inputs!$E209*I$24, 0)</f>
        <v>0</v>
      </c>
      <c r="J199" s="81">
        <f>IF(J197&lt;&gt;0, Inputs!$E209*J$24, 0)</f>
        <v>0</v>
      </c>
      <c r="K199" s="81">
        <f>IF(K197&lt;&gt;0, Inputs!$E209*K$24, 0)</f>
        <v>0</v>
      </c>
      <c r="L199" s="81">
        <f>IF(L197&lt;&gt;0, Inputs!$E209*L$24, 0)</f>
        <v>0</v>
      </c>
      <c r="M199" s="81">
        <f>IF(M197&lt;&gt;0, Inputs!$E209*M$24, 0)</f>
        <v>0</v>
      </c>
      <c r="N199" s="81">
        <f>IF(N197&lt;&gt;0, Inputs!$E209*N$24, 0)</f>
        <v>0</v>
      </c>
      <c r="O199" s="81">
        <f>IF(O197&lt;&gt;0, Inputs!$E209*O$24, 0)</f>
        <v>0</v>
      </c>
      <c r="P199" s="81">
        <f>IF(P197&lt;&gt;0, Inputs!$E209*P$24, 0)</f>
        <v>0</v>
      </c>
      <c r="Q199" s="81">
        <f>IF(Q197&lt;&gt;0, Inputs!$E209*Q$24, 0)</f>
        <v>0</v>
      </c>
      <c r="R199" s="81">
        <f>IF(R197&lt;&gt;0, Inputs!$E209*R$24, 0)</f>
        <v>0</v>
      </c>
      <c r="S199" s="81">
        <f>IF(S197&lt;&gt;0, Inputs!$E209*S$24, 0)</f>
        <v>0</v>
      </c>
      <c r="T199" s="81">
        <f>IF(T197&lt;&gt;0, Inputs!$E209*T$24, 0)</f>
        <v>0</v>
      </c>
      <c r="U199" s="81">
        <f>IF(U197&lt;&gt;0, Inputs!$E209*U$24, 0)</f>
        <v>0</v>
      </c>
      <c r="V199" s="81">
        <f>IF(V197&lt;&gt;0, Inputs!$E209*V$24, 0)</f>
        <v>0</v>
      </c>
      <c r="W199" s="81">
        <f>IF(W197&lt;&gt;0, Inputs!$E209*W$24, 0)</f>
        <v>0</v>
      </c>
      <c r="X199" s="81">
        <f>IF(X197&lt;&gt;0, Inputs!$E209*X$24, 0)</f>
        <v>0</v>
      </c>
      <c r="Y199" s="81">
        <f>IF(Y197&lt;&gt;0, Inputs!$E209*Y$24, 0)</f>
        <v>0</v>
      </c>
      <c r="Z199" s="81">
        <f>IF(Z197&lt;&gt;0, Inputs!$E209*Z$24, 0)</f>
        <v>0</v>
      </c>
      <c r="AA199" s="81">
        <f>IF(AA197&lt;&gt;0, Inputs!$E209*AA$24, 0)</f>
        <v>0</v>
      </c>
      <c r="AB199" s="81">
        <f>IF(AB197&lt;&gt;0, Inputs!$E209*AB$24, 0)</f>
        <v>0</v>
      </c>
      <c r="AC199" s="81">
        <f>IF(AC197&lt;&gt;0, Inputs!$E209*AC$24, 0)</f>
        <v>0</v>
      </c>
      <c r="AD199" s="81">
        <f>IF(AD197&lt;&gt;0, Inputs!$E209*AD$24, 0)</f>
        <v>0</v>
      </c>
      <c r="AE199" s="81">
        <f>IF(AE197&lt;&gt;0, Inputs!$E209*AE$24, 0)</f>
        <v>0</v>
      </c>
      <c r="AF199" s="81">
        <f>IF(AF197&lt;&gt;0, Inputs!$E209*AF$24, 0)</f>
        <v>0</v>
      </c>
      <c r="AG199" s="81">
        <f>IF(AG197&lt;&gt;0, Inputs!$E209*AG$24, 0)</f>
        <v>0</v>
      </c>
      <c r="AH199" s="81">
        <f>IF(AH197&lt;&gt;0, Inputs!$E209*AH$24, 0)</f>
        <v>0</v>
      </c>
      <c r="AI199" s="81">
        <f>IF(AI197&lt;&gt;0, Inputs!$E209*AI$24, 0)</f>
        <v>0</v>
      </c>
      <c r="AJ199" s="81">
        <f>IF(AJ197&lt;&gt;0, Inputs!$E209*AJ$24, 0)</f>
        <v>0</v>
      </c>
      <c r="AK199" s="81">
        <f>IF(AK197&lt;&gt;0, Inputs!$E209*AK$24, 0)</f>
        <v>0</v>
      </c>
      <c r="AL199" s="81">
        <f>IF(AL197&lt;&gt;0, Inputs!$E209*AL$24, 0)</f>
        <v>0</v>
      </c>
      <c r="AM199" s="81">
        <f>IF(AM197&lt;&gt;0, Inputs!$E209*AM$24, 0)</f>
        <v>0</v>
      </c>
      <c r="AN199" s="81">
        <f>IF(AN197&lt;&gt;0, Inputs!$E209*AN$24, 0)</f>
        <v>0</v>
      </c>
      <c r="AO199" s="81">
        <f>IF(AO197&lt;&gt;0, Inputs!$E209*AO$24, 0)</f>
        <v>0</v>
      </c>
      <c r="AP199" s="81">
        <f>IF(AP197&lt;&gt;0, Inputs!$E209*AP$24, 0)</f>
        <v>0</v>
      </c>
      <c r="AQ199" s="81">
        <f>IF(AQ197&lt;&gt;0, Inputs!$E209*AQ$24, 0)</f>
        <v>0</v>
      </c>
      <c r="AR199" s="81">
        <f>IF(AR197&lt;&gt;0, Inputs!$E209*AR$24, 0)</f>
        <v>0</v>
      </c>
      <c r="AS199" s="81">
        <f>IF(AS197&lt;&gt;0, Inputs!$E209*AS$24, 0)</f>
        <v>0</v>
      </c>
      <c r="AT199" s="81">
        <f>IF(AT197&lt;&gt;0, Inputs!$E209*AT$24, 0)</f>
        <v>0</v>
      </c>
      <c r="AU199" s="81">
        <f>IF(AU197&lt;&gt;0, Inputs!$E209*AU$24, 0)</f>
        <v>0</v>
      </c>
      <c r="AV199" s="81">
        <f>IF(AV197&lt;&gt;0, Inputs!$E209*AV$24, 0)</f>
        <v>0</v>
      </c>
      <c r="AW199" s="81">
        <f>IF(AW197&lt;&gt;0, Inputs!$E209*AW$24, 0)</f>
        <v>0</v>
      </c>
      <c r="AX199" s="81">
        <f>IF(AX197&lt;&gt;0, Inputs!$E209*AX$24, 0)</f>
        <v>0</v>
      </c>
      <c r="AY199" s="81">
        <f>IF(AY197&lt;&gt;0, Inputs!$E209*AY$24, 0)</f>
        <v>0</v>
      </c>
      <c r="AZ199" s="81">
        <f>IF(AZ197&lt;&gt;0, Inputs!$E209*AZ$24, 0)</f>
        <v>0</v>
      </c>
      <c r="BA199" s="81">
        <f>IF(BA197&lt;&gt;0, Inputs!$E209*BA$24, 0)</f>
        <v>0</v>
      </c>
      <c r="BB199" s="81">
        <f>IF(BB197&lt;&gt;0, Inputs!$E209*BB$24, 0)</f>
        <v>0</v>
      </c>
      <c r="BC199" s="81">
        <f>IF(BC197&lt;&gt;0, Inputs!$E209*BC$24, 0)</f>
        <v>0</v>
      </c>
      <c r="BD199" s="81">
        <f>IF(BD197&lt;&gt;0, Inputs!$E209*BD$24, 0)</f>
        <v>0</v>
      </c>
      <c r="BE199" s="81">
        <f>IF(BE197&lt;&gt;0, Inputs!$E209*BE$24, 0)</f>
        <v>0</v>
      </c>
      <c r="BF199" s="81">
        <f>IF(BF197&lt;&gt;0, Inputs!$E209*BF$24, 0)</f>
        <v>0</v>
      </c>
      <c r="BG199" s="81">
        <f>IF(BG197&lt;&gt;0, Inputs!$E209*BG$24, 0)</f>
        <v>0</v>
      </c>
      <c r="BH199" s="81">
        <f>IF(BH197&lt;&gt;0, Inputs!$E209*BH$24, 0)</f>
        <v>0</v>
      </c>
      <c r="BI199" s="81">
        <f>IF(BI197&lt;&gt;0, Inputs!$E209*BI$24, 0)</f>
        <v>0</v>
      </c>
      <c r="BJ199" s="81">
        <f>IF(BJ197&lt;&gt;0, Inputs!$E209*BJ$24, 0)</f>
        <v>0</v>
      </c>
      <c r="BK199" s="81">
        <f>IF(BK197&lt;&gt;0, Inputs!$E209*BK$24, 0)</f>
        <v>0</v>
      </c>
      <c r="BL199" s="81">
        <f>IF(BL197&lt;&gt;0, Inputs!$E209*BL$24, 0)</f>
        <v>0</v>
      </c>
      <c r="BM199" s="81">
        <f>IF(BM197&lt;&gt;0, Inputs!$E209*BM$24, 0)</f>
        <v>0</v>
      </c>
      <c r="BN199" s="81">
        <f>IF(BN197&lt;&gt;0, Inputs!$E209*BN$24, 0)</f>
        <v>0</v>
      </c>
      <c r="BO199" s="81">
        <f>IF(BO197&lt;&gt;0, Inputs!$E209*BO$24, 0)</f>
        <v>0</v>
      </c>
      <c r="BP199" s="81">
        <f>IF(BP197&lt;&gt;0, Inputs!$E209*BP$24, 0)</f>
        <v>0</v>
      </c>
      <c r="BQ199" s="81">
        <f>IF(BQ197&lt;&gt;0, Inputs!$E209*BQ$24, 0)</f>
        <v>0</v>
      </c>
      <c r="BR199" s="81">
        <f>IF(BR197&lt;&gt;0, Inputs!$E209*BR$24, 0)</f>
        <v>0</v>
      </c>
      <c r="BS199" s="81">
        <f>IF(BS197&lt;&gt;0, Inputs!$E209*BS$24, 0)</f>
        <v>0</v>
      </c>
      <c r="BT199" s="81">
        <f>IF(BT197&lt;&gt;0, Inputs!$E209*BT$24, 0)</f>
        <v>0</v>
      </c>
      <c r="BU199" s="81">
        <f>IF(BU197&lt;&gt;0, Inputs!$E209*BU$24, 0)</f>
        <v>0</v>
      </c>
      <c r="BV199" s="81">
        <f>IF(BV197&lt;&gt;0, Inputs!$E209*BV$24, 0)</f>
        <v>0</v>
      </c>
      <c r="BW199" s="81">
        <f>IF(BW197&lt;&gt;0, Inputs!$E209*BW$24, 0)</f>
        <v>0</v>
      </c>
      <c r="BX199" s="81">
        <f>IF(BX197&lt;&gt;0, Inputs!$E209*BX$24, 0)</f>
        <v>0</v>
      </c>
      <c r="BY199" s="81">
        <f>IF(BY197&lt;&gt;0, Inputs!$E209*BY$24, 0)</f>
        <v>0</v>
      </c>
      <c r="BZ199" s="81">
        <f>IF(BZ197&lt;&gt;0, Inputs!$E209*BZ$24, 0)</f>
        <v>0</v>
      </c>
      <c r="CA199" s="81">
        <f>IF(CA197&lt;&gt;0, Inputs!$E209*CA$24, 0)</f>
        <v>0</v>
      </c>
      <c r="CB199" s="81">
        <f>IF(CB197&lt;&gt;0, Inputs!$E209*CB$24, 0)</f>
        <v>0</v>
      </c>
      <c r="CC199" s="81">
        <f>IF(CC197&lt;&gt;0, Inputs!$E209*CC$24, 0)</f>
        <v>0</v>
      </c>
      <c r="CD199" s="81">
        <f>IF(CD197&lt;&gt;0, Inputs!$E209*CD$24, 0)</f>
        <v>0</v>
      </c>
      <c r="CE199" s="81">
        <f>IF(CE197&lt;&gt;0, Inputs!$E209*CE$24, 0)</f>
        <v>0</v>
      </c>
      <c r="CF199" s="81">
        <f>IF(CF197&lt;&gt;0, Inputs!$E209*CF$24, 0)</f>
        <v>0</v>
      </c>
      <c r="CG199" s="81">
        <f>IF(CG197&lt;&gt;0, Inputs!$E209*CG$24, 0)</f>
        <v>0</v>
      </c>
      <c r="CH199" s="81">
        <f>IF(CH197&lt;&gt;0, Inputs!$E209*CH$24, 0)</f>
        <v>0</v>
      </c>
      <c r="CI199" s="81">
        <f>IF(CI197&lt;&gt;0, Inputs!$E209*CI$24, 0)</f>
        <v>0</v>
      </c>
      <c r="CJ199" s="81">
        <f>IF(CJ197&lt;&gt;0, Inputs!$E209*CJ$24, 0)</f>
        <v>0</v>
      </c>
      <c r="CK199" s="81">
        <f>IF(CK197&lt;&gt;0, Inputs!$E209*CK$24, 0)</f>
        <v>0</v>
      </c>
      <c r="CL199" s="81">
        <f>IF(CL197&lt;&gt;0, Inputs!$E209*CL$24, 0)</f>
        <v>0</v>
      </c>
      <c r="CM199" s="81">
        <f>IF(CM197&lt;&gt;0, Inputs!$E209*CM$24, 0)</f>
        <v>0</v>
      </c>
      <c r="CN199" s="81">
        <f>IF(CN197&lt;&gt;0, Inputs!$E209*CN$24, 0)</f>
        <v>0</v>
      </c>
      <c r="CO199" s="81">
        <f>IF(CO197&lt;&gt;0, Inputs!$E209*CO$24, 0)</f>
        <v>0</v>
      </c>
      <c r="CP199" s="81">
        <f>IF(CP197&lt;&gt;0, Inputs!$E209*CP$24, 0)</f>
        <v>0</v>
      </c>
      <c r="CQ199" s="81">
        <f>IF(CQ197&lt;&gt;0, Inputs!$E209*CQ$24, 0)</f>
        <v>0</v>
      </c>
      <c r="CR199" s="81">
        <f>IF(CR197&lt;&gt;0, Inputs!$E209*CR$24, 0)</f>
        <v>0</v>
      </c>
      <c r="CS199" s="81">
        <f>IF(CS197&lt;&gt;0, Inputs!$E209*CS$24, 0)</f>
        <v>0</v>
      </c>
      <c r="CT199" s="81">
        <f>IF(CT197&lt;&gt;0, Inputs!$E209*CT$24, 0)</f>
        <v>0</v>
      </c>
      <c r="CU199" s="81">
        <f>IF(CU197&lt;&gt;0, Inputs!$E209*CU$24, 0)</f>
        <v>0</v>
      </c>
      <c r="CV199" s="81">
        <f>IF(CV197&lt;&gt;0, Inputs!$E209*CV$24, 0)</f>
        <v>0</v>
      </c>
      <c r="CW199" s="81">
        <f>IF(CW197&lt;&gt;0, Inputs!$E209*CW$24, 0)</f>
        <v>0</v>
      </c>
      <c r="CX199" s="81">
        <f>IF(CX197&lt;&gt;0, Inputs!$E209*CX$24, 0)</f>
        <v>0</v>
      </c>
      <c r="CY199" s="81">
        <f>IF(CY197&lt;&gt;0, Inputs!$E209*CY$24, 0)</f>
        <v>0</v>
      </c>
      <c r="CZ199" s="81">
        <f>IF(CZ197&lt;&gt;0, Inputs!$E209*CZ$24, 0)</f>
        <v>0</v>
      </c>
      <c r="DA199" s="81">
        <f>IF(DA197&lt;&gt;0, Inputs!$E209*DA$24, 0)</f>
        <v>0</v>
      </c>
      <c r="DB199" s="81">
        <f>IF(DB197&lt;&gt;0, Inputs!$E209*DB$24, 0)</f>
        <v>0</v>
      </c>
      <c r="DC199" s="81">
        <f>IF(DC197&lt;&gt;0, Inputs!$E209*DC$24, 0)</f>
        <v>0</v>
      </c>
      <c r="DD199" s="81">
        <f>IF(DD197&lt;&gt;0, Inputs!$E209*DD$24, 0)</f>
        <v>0</v>
      </c>
      <c r="DE199" s="81">
        <f>IF(DE197&lt;&gt;0, Inputs!$E209*DE$24, 0)</f>
        <v>0</v>
      </c>
      <c r="DF199" s="81">
        <f>IF(DF197&lt;&gt;0, Inputs!$E209*DF$24, 0)</f>
        <v>0</v>
      </c>
      <c r="DG199" s="81">
        <f>IF(DG197&lt;&gt;0, Inputs!$E209*DG$24, 0)</f>
        <v>0</v>
      </c>
      <c r="DH199" s="81">
        <f>IF(DH197&lt;&gt;0, Inputs!$E209*DH$24, 0)</f>
        <v>0</v>
      </c>
      <c r="DI199" s="81">
        <f>IF(DI197&lt;&gt;0, Inputs!$E209*DI$24, 0)</f>
        <v>0</v>
      </c>
      <c r="DJ199" s="81">
        <f>IF(DJ197&lt;&gt;0, Inputs!$E209*DJ$24, 0)</f>
        <v>0</v>
      </c>
      <c r="DK199" s="81">
        <f>IF(DK197&lt;&gt;0, Inputs!$E209*DK$24, 0)</f>
        <v>0</v>
      </c>
      <c r="DL199" s="81">
        <f>IF(DL197&lt;&gt;0, Inputs!$E209*DL$24, 0)</f>
        <v>0</v>
      </c>
      <c r="DM199" s="81">
        <f>IF(DM197&lt;&gt;0, Inputs!$E209*DM$24, 0)</f>
        <v>0</v>
      </c>
      <c r="DN199" s="81">
        <f>IF(DN197&lt;&gt;0, Inputs!$E209*DN$24, 0)</f>
        <v>0</v>
      </c>
      <c r="DO199" s="81">
        <f>IF(DO197&lt;&gt;0, Inputs!$E209*DO$24, 0)</f>
        <v>0</v>
      </c>
      <c r="DP199" s="81">
        <f>IF(DP197&lt;&gt;0, Inputs!$E209*DP$24, 0)</f>
        <v>0</v>
      </c>
      <c r="DQ199" s="81">
        <f>IF(DQ197&lt;&gt;0, Inputs!$E209*DQ$24, 0)</f>
        <v>0</v>
      </c>
      <c r="DR199" s="81">
        <f>IF(DR197&lt;&gt;0, Inputs!$E209*DR$24, 0)</f>
        <v>0</v>
      </c>
      <c r="DS199" s="81">
        <f>IF(DS197&lt;&gt;0, Inputs!$E209*DS$24, 0)</f>
        <v>0</v>
      </c>
      <c r="DT199" s="81">
        <f>IF(DT197&lt;&gt;0, Inputs!$E209*DT$24, 0)</f>
        <v>0</v>
      </c>
      <c r="DU199" s="81">
        <f>IF(DU197&lt;&gt;0, Inputs!$E209*DU$24, 0)</f>
        <v>0</v>
      </c>
      <c r="DV199" s="81">
        <f>IF(DV197&lt;&gt;0, Inputs!$E209*DV$24, 0)</f>
        <v>0</v>
      </c>
      <c r="DW199" s="81">
        <f>IF(DW197&lt;&gt;0, Inputs!$E209*DW$24, 0)</f>
        <v>0</v>
      </c>
      <c r="DX199" s="81">
        <f>IF(DX197&lt;&gt;0, Inputs!$E209*DX$24, 0)</f>
        <v>0</v>
      </c>
      <c r="DY199" s="81">
        <f>IF(DY197&lt;&gt;0, Inputs!$E209*DY$24, 0)</f>
        <v>0</v>
      </c>
      <c r="DZ199" s="81">
        <f>IF(DZ197&lt;&gt;0, Inputs!$E209*DZ$24, 0)</f>
        <v>0</v>
      </c>
      <c r="EA199" s="81">
        <f>IF(EA197&lt;&gt;0, Inputs!$E209*EA$24, 0)</f>
        <v>0</v>
      </c>
      <c r="EB199" s="81">
        <f>IF(EB197&lt;&gt;0, Inputs!$E209*EB$24, 0)</f>
        <v>0</v>
      </c>
      <c r="EC199" s="81">
        <f>IF(EC197&lt;&gt;0, Inputs!$E209*EC$24, 0)</f>
        <v>0</v>
      </c>
      <c r="ED199" s="81">
        <f>IF(ED197&lt;&gt;0, Inputs!$E209*ED$24, 0)</f>
        <v>0</v>
      </c>
      <c r="EE199" s="81">
        <f>IF(EE197&lt;&gt;0, Inputs!$E209*EE$24, 0)</f>
        <v>0</v>
      </c>
      <c r="EF199" s="81">
        <f>IF(EF197&lt;&gt;0, Inputs!$E209*EF$24, 0)</f>
        <v>0</v>
      </c>
      <c r="EG199" s="81">
        <f>IF(EG197&lt;&gt;0, Inputs!$E209*EG$24, 0)</f>
        <v>0</v>
      </c>
      <c r="EH199" s="81">
        <f>IF(EH197&lt;&gt;0, Inputs!$E209*EH$24, 0)</f>
        <v>0</v>
      </c>
      <c r="EI199" s="81">
        <f>IF(EI197&lt;&gt;0, Inputs!$E209*EI$24, 0)</f>
        <v>0</v>
      </c>
      <c r="EJ199" s="81">
        <f>IF(EJ197&lt;&gt;0, Inputs!$E209*EJ$24, 0)</f>
        <v>0</v>
      </c>
      <c r="EK199" s="81">
        <f>IF(EK197&lt;&gt;0, Inputs!$E209*EK$24, 0)</f>
        <v>0</v>
      </c>
      <c r="EL199" s="81">
        <f>IF(EL197&lt;&gt;0, Inputs!$E209*EL$24, 0)</f>
        <v>0</v>
      </c>
      <c r="EM199" s="81">
        <f>IF(EM197&lt;&gt;0, Inputs!$E209*EM$24, 0)</f>
        <v>0</v>
      </c>
      <c r="EN199" s="81">
        <f>IF(EN197&lt;&gt;0, Inputs!$E209*EN$24, 0)</f>
        <v>0</v>
      </c>
      <c r="EO199" s="81">
        <f>IF(EO197&lt;&gt;0, Inputs!$E209*EO$24, 0)</f>
        <v>0</v>
      </c>
      <c r="EP199" s="81">
        <f>IF(EP197&lt;&gt;0, Inputs!$E209*EP$24, 0)</f>
        <v>0</v>
      </c>
      <c r="EQ199" s="81">
        <f>IF(EQ197&lt;&gt;0, Inputs!$E209*EQ$24, 0)</f>
        <v>0</v>
      </c>
      <c r="ER199" s="81">
        <f>IF(ER197&lt;&gt;0, Inputs!$E209*ER$24, 0)</f>
        <v>0</v>
      </c>
      <c r="ES199" s="81">
        <f>IF(ES197&lt;&gt;0, Inputs!$E209*ES$24, 0)</f>
        <v>0</v>
      </c>
      <c r="ET199" s="81">
        <f>IF(ET197&lt;&gt;0, Inputs!$E209*ET$24, 0)</f>
        <v>0</v>
      </c>
      <c r="EU199" s="81">
        <f>IF(EU197&lt;&gt;0, Inputs!$E209*EU$24, 0)</f>
        <v>0</v>
      </c>
      <c r="EV199" s="81">
        <f>IF(EV197&lt;&gt;0, Inputs!$E209*EV$24, 0)</f>
        <v>0</v>
      </c>
      <c r="EW199" s="81">
        <f>IF(EW197&lt;&gt;0, Inputs!$E209*EW$24, 0)</f>
        <v>0</v>
      </c>
      <c r="EX199" s="81">
        <f>IF(EX197&lt;&gt;0, Inputs!$E209*EX$24, 0)</f>
        <v>0</v>
      </c>
      <c r="EY199" s="81">
        <f>IF(EY197&lt;&gt;0, Inputs!$E209*EY$24, 0)</f>
        <v>0</v>
      </c>
      <c r="EZ199" s="81">
        <f>IF(EZ197&lt;&gt;0, Inputs!$E209*EZ$24, 0)</f>
        <v>0</v>
      </c>
      <c r="FA199" s="81">
        <f>IF(FA197&lt;&gt;0, Inputs!$E209*FA$24, 0)</f>
        <v>0</v>
      </c>
      <c r="FB199" s="81">
        <f>IF(FB197&lt;&gt;0, Inputs!$E209*FB$24, 0)</f>
        <v>0</v>
      </c>
      <c r="FC199" s="81">
        <f>IF(FC197&lt;&gt;0, Inputs!$E209*FC$24, 0)</f>
        <v>0</v>
      </c>
      <c r="FD199" s="81">
        <f>IF(FD197&lt;&gt;0, Inputs!$E209*FD$24, 0)</f>
        <v>0</v>
      </c>
      <c r="FE199" s="81">
        <f>IF(FE197&lt;&gt;0, Inputs!$E209*FE$24, 0)</f>
        <v>0</v>
      </c>
      <c r="FF199" s="81">
        <f>IF(FF197&lt;&gt;0, Inputs!$E209*FF$24, 0)</f>
        <v>0</v>
      </c>
      <c r="FG199" s="81">
        <f>IF(FG197&lt;&gt;0, Inputs!$E209*FG$24, 0)</f>
        <v>0</v>
      </c>
      <c r="FH199" s="81">
        <f>IF(FH197&lt;&gt;0, Inputs!$E209*FH$24, 0)</f>
        <v>0</v>
      </c>
      <c r="FI199" s="81">
        <f>IF(FI197&lt;&gt;0, Inputs!$E209*FI$24, 0)</f>
        <v>0</v>
      </c>
      <c r="FJ199" s="81">
        <f>IF(FJ197&lt;&gt;0, Inputs!$E209*FJ$24, 0)</f>
        <v>0</v>
      </c>
      <c r="FK199" s="81">
        <f>IF(FK197&lt;&gt;0, Inputs!$E209*FK$24, 0)</f>
        <v>0</v>
      </c>
      <c r="FL199" s="81">
        <f>IF(FL197&lt;&gt;0, Inputs!$E209*FL$24, 0)</f>
        <v>0</v>
      </c>
      <c r="FM199" s="81">
        <f>IF(FM197&lt;&gt;0, Inputs!$E209*FM$24, 0)</f>
        <v>0</v>
      </c>
      <c r="FN199" s="81">
        <f>IF(FN197&lt;&gt;0, Inputs!$E209*FN$24, 0)</f>
        <v>0</v>
      </c>
      <c r="FO199" s="81">
        <f>IF(FO197&lt;&gt;0, Inputs!$E209*FO$24, 0)</f>
        <v>0</v>
      </c>
      <c r="FP199" s="81">
        <f>IF(FP197&lt;&gt;0, Inputs!$E209*FP$24, 0)</f>
        <v>0</v>
      </c>
      <c r="FQ199" s="81">
        <f>IF(FQ197&lt;&gt;0, Inputs!$E209*FQ$24, 0)</f>
        <v>0</v>
      </c>
      <c r="FR199" s="81">
        <f>IF(FR197&lt;&gt;0, Inputs!$E209*FR$24, 0)</f>
        <v>0</v>
      </c>
      <c r="FS199" s="81">
        <f>IF(FS197&lt;&gt;0, Inputs!$E209*FS$24, 0)</f>
        <v>0</v>
      </c>
      <c r="FT199" s="81">
        <f>IF(FT197&lt;&gt;0, Inputs!$E209*FT$24, 0)</f>
        <v>0</v>
      </c>
      <c r="FU199" s="81">
        <f>IF(FU197&lt;&gt;0, Inputs!$E209*FU$24, 0)</f>
        <v>0</v>
      </c>
      <c r="FV199" s="81">
        <f>IF(FV197&lt;&gt;0, Inputs!$E209*FV$24, 0)</f>
        <v>0</v>
      </c>
      <c r="FW199" s="81">
        <f>IF(FW197&lt;&gt;0, Inputs!$E209*FW$24, 0)</f>
        <v>0</v>
      </c>
      <c r="FX199" s="81">
        <f>IF(FX197&lt;&gt;0, Inputs!$E209*FX$24, 0)</f>
        <v>0</v>
      </c>
      <c r="FY199" s="81">
        <f>IF(FY197&lt;&gt;0, Inputs!$E209*FY$24, 0)</f>
        <v>0</v>
      </c>
      <c r="FZ199" s="81">
        <f>IF(FZ197&lt;&gt;0, Inputs!$E209*FZ$24, 0)</f>
        <v>0</v>
      </c>
      <c r="GA199" s="81">
        <f>IF(GA197&lt;&gt;0, Inputs!$E209*GA$24, 0)</f>
        <v>0</v>
      </c>
      <c r="GB199" s="81">
        <f>IF(GB197&lt;&gt;0, Inputs!$E209*GB$24, 0)</f>
        <v>0</v>
      </c>
      <c r="GC199" s="81">
        <f>IF(GC197&lt;&gt;0, Inputs!$E209*GC$24, 0)</f>
        <v>0</v>
      </c>
      <c r="GD199" s="81">
        <f>IF(GD197&lt;&gt;0, Inputs!$E209*GD$24, 0)</f>
        <v>0</v>
      </c>
      <c r="GE199" s="81">
        <f>IF(GE197&lt;&gt;0, Inputs!$E209*GE$24, 0)</f>
        <v>0</v>
      </c>
      <c r="GF199" s="81">
        <f>IF(GF197&lt;&gt;0, Inputs!$E209*GF$24, 0)</f>
        <v>0</v>
      </c>
      <c r="GG199" s="81">
        <f>IF(GG197&lt;&gt;0, Inputs!$E209*GG$24, 0)</f>
        <v>0</v>
      </c>
      <c r="GH199" s="81">
        <f>IF(GH197&lt;&gt;0, Inputs!$E209*GH$24, 0)</f>
        <v>0</v>
      </c>
      <c r="GI199" s="81">
        <f>IF(GI197&lt;&gt;0, Inputs!$E209*GI$24, 0)</f>
        <v>0</v>
      </c>
      <c r="GJ199" s="81">
        <f>IF(GJ197&lt;&gt;0, Inputs!$E209*GJ$24, 0)</f>
        <v>0</v>
      </c>
      <c r="GK199" s="81">
        <f>IF(GK197&lt;&gt;0, Inputs!$E209*GK$24, 0)</f>
        <v>0</v>
      </c>
      <c r="GL199" s="81">
        <f>IF(GL197&lt;&gt;0, Inputs!$E209*GL$24, 0)</f>
        <v>0</v>
      </c>
      <c r="GM199" s="81">
        <f>IF(GM197&lt;&gt;0, Inputs!$E209*GM$24, 0)</f>
        <v>0</v>
      </c>
      <c r="GN199" s="81">
        <f>IF(GN197&lt;&gt;0, Inputs!$E209*GN$24, 0)</f>
        <v>0</v>
      </c>
      <c r="GO199" s="81">
        <f>IF(GO197&lt;&gt;0, Inputs!$E209*GO$24, 0)</f>
        <v>0</v>
      </c>
      <c r="GP199" s="81">
        <f>IF(GP197&lt;&gt;0, Inputs!$E209*GP$24, 0)</f>
        <v>0</v>
      </c>
      <c r="GQ199" s="81">
        <f>IF(GQ197&lt;&gt;0, Inputs!$E209*GQ$24, 0)</f>
        <v>0</v>
      </c>
      <c r="GR199" s="81">
        <f>IF(GR197&lt;&gt;0, Inputs!$E209*GR$24, 0)</f>
        <v>0</v>
      </c>
      <c r="GS199" s="81">
        <f>IF(GS197&lt;&gt;0, Inputs!$E209*GS$24, 0)</f>
        <v>0</v>
      </c>
      <c r="GT199" s="81">
        <f>IF(GT197&lt;&gt;0, Inputs!$E209*GT$24, 0)</f>
        <v>0</v>
      </c>
      <c r="GU199" s="81">
        <f>IF(GU197&lt;&gt;0, Inputs!$E209*GU$24, 0)</f>
        <v>0</v>
      </c>
      <c r="GV199" s="81">
        <f>IF(GV197&lt;&gt;0, Inputs!$E209*GV$24, 0)</f>
        <v>0</v>
      </c>
      <c r="GW199" s="81">
        <f>IF(GW197&lt;&gt;0, Inputs!$E209*GW$24, 0)</f>
        <v>0</v>
      </c>
      <c r="GX199" s="81">
        <f>IF(GX197&lt;&gt;0, Inputs!$E209*GX$24, 0)</f>
        <v>0</v>
      </c>
      <c r="GY199" s="81">
        <f>IF(GY197&lt;&gt;0, Inputs!$E209*GY$24, 0)</f>
        <v>0</v>
      </c>
      <c r="GZ199" s="81">
        <f>IF(GZ197&lt;&gt;0, Inputs!$E209*GZ$24, 0)</f>
        <v>0</v>
      </c>
      <c r="HA199" s="81">
        <f>IF(HA197&lt;&gt;0, Inputs!$E209*HA$24, 0)</f>
        <v>0</v>
      </c>
      <c r="HB199" s="81">
        <f>IF(HB197&lt;&gt;0, Inputs!$E209*HB$24, 0)</f>
        <v>0</v>
      </c>
      <c r="HC199" s="81">
        <f>IF(HC197&lt;&gt;0, Inputs!$E209*HC$24, 0)</f>
        <v>0</v>
      </c>
      <c r="HD199" s="81">
        <f>IF(HD197&lt;&gt;0, Inputs!$E209*HD$24, 0)</f>
        <v>0</v>
      </c>
      <c r="HE199" s="81">
        <f>IF(HE197&lt;&gt;0, Inputs!$E209*HE$24, 0)</f>
        <v>0</v>
      </c>
      <c r="HF199" s="81">
        <f>IF(HF197&lt;&gt;0, Inputs!$E209*HF$24, 0)</f>
        <v>0</v>
      </c>
      <c r="HG199" s="81">
        <f>IF(HG197&lt;&gt;0, Inputs!$E209*HG$24, 0)</f>
        <v>0</v>
      </c>
      <c r="HH199" s="81">
        <f>IF(HH197&lt;&gt;0, Inputs!$E209*HH$24, 0)</f>
        <v>0</v>
      </c>
      <c r="HI199" s="81">
        <f>IF(HI197&lt;&gt;0, Inputs!$E209*HI$24, 0)</f>
        <v>0</v>
      </c>
      <c r="HJ199" s="81">
        <f>IF(HJ197&lt;&gt;0, Inputs!$E209*HJ$24, 0)</f>
        <v>0</v>
      </c>
      <c r="HK199" s="81">
        <f>IF(HK197&lt;&gt;0, Inputs!$E209*HK$24, 0)</f>
        <v>0</v>
      </c>
      <c r="HL199" s="81">
        <f>IF(HL197&lt;&gt;0, Inputs!$E209*HL$24, 0)</f>
        <v>0</v>
      </c>
      <c r="HM199" s="81">
        <f>IF(HM197&lt;&gt;0, Inputs!$E209*HM$24, 0)</f>
        <v>0</v>
      </c>
      <c r="HN199" s="81">
        <f>IF(HN197&lt;&gt;0, Inputs!$E209*HN$24, 0)</f>
        <v>0</v>
      </c>
      <c r="HO199" s="81">
        <f>IF(HO197&lt;&gt;0, Inputs!$E209*HO$24, 0)</f>
        <v>0</v>
      </c>
      <c r="HP199" s="81">
        <f>IF(HP197&lt;&gt;0, Inputs!$E209*HP$24, 0)</f>
        <v>0</v>
      </c>
      <c r="HQ199" s="81">
        <f>IF(HQ197&lt;&gt;0, Inputs!$E209*HQ$24, 0)</f>
        <v>0</v>
      </c>
      <c r="HR199" s="81">
        <f>IF(HR197&lt;&gt;0, Inputs!$E209*HR$24, 0)</f>
        <v>0</v>
      </c>
      <c r="HS199" s="81">
        <f>IF(HS197&lt;&gt;0, Inputs!$E209*HS$24, 0)</f>
        <v>0</v>
      </c>
      <c r="HT199" s="81">
        <f>IF(HT197&lt;&gt;0, Inputs!$E209*HT$24, 0)</f>
        <v>0</v>
      </c>
      <c r="HU199" s="81">
        <f>IF(HU197&lt;&gt;0, Inputs!$E209*HU$24, 0)</f>
        <v>0</v>
      </c>
      <c r="HV199" s="81">
        <f>IF(HV197&lt;&gt;0, Inputs!$E209*HV$24, 0)</f>
        <v>0</v>
      </c>
      <c r="HW199" s="81">
        <f>IF(HW197&lt;&gt;0, Inputs!$E209*HW$24, 0)</f>
        <v>0</v>
      </c>
      <c r="HX199" s="81">
        <f>IF(HX197&lt;&gt;0, Inputs!$E209*HX$24, 0)</f>
        <v>0</v>
      </c>
      <c r="HY199" s="81">
        <f>IF(HY197&lt;&gt;0, Inputs!$E209*HY$24, 0)</f>
        <v>0</v>
      </c>
      <c r="HZ199" s="81">
        <f>IF(HZ197&lt;&gt;0, Inputs!$E209*HZ$24, 0)</f>
        <v>0</v>
      </c>
      <c r="IA199" s="81">
        <f>IF(IA197&lt;&gt;0, Inputs!$E209*IA$24, 0)</f>
        <v>0</v>
      </c>
      <c r="IB199" s="81">
        <f>IF(IB197&lt;&gt;0, Inputs!$E209*IB$24, 0)</f>
        <v>0</v>
      </c>
      <c r="IC199" s="81">
        <f>IF(IC197&lt;&gt;0, Inputs!$E209*IC$24, 0)</f>
        <v>0</v>
      </c>
      <c r="ID199" s="81">
        <f>IF(ID197&lt;&gt;0, Inputs!$E209*ID$24, 0)</f>
        <v>0</v>
      </c>
      <c r="IE199" s="81">
        <f>IF(IE197&lt;&gt;0, Inputs!$E209*IE$24, 0)</f>
        <v>0</v>
      </c>
      <c r="IF199" s="81">
        <f>IF(IF197&lt;&gt;0, Inputs!$E209*IF$24, 0)</f>
        <v>0</v>
      </c>
      <c r="IG199" s="81">
        <f>IF(IG197&lt;&gt;0, Inputs!$E209*IG$24, 0)</f>
        <v>0</v>
      </c>
      <c r="IH199" s="81">
        <f>IF(IH197&lt;&gt;0, Inputs!$E209*IH$24, 0)</f>
        <v>0</v>
      </c>
      <c r="II199" s="81">
        <f>IF(II197&lt;&gt;0, Inputs!$E209*II$24, 0)</f>
        <v>0</v>
      </c>
      <c r="IJ199" s="81">
        <f>IF(IJ197&lt;&gt;0, Inputs!$E209*IJ$24, 0)</f>
        <v>0</v>
      </c>
      <c r="IK199" s="81">
        <f>IF(IK197&lt;&gt;0, Inputs!$E209*IK$24, 0)</f>
        <v>0</v>
      </c>
      <c r="IL199" s="81">
        <f>IF(IL197&lt;&gt;0, Inputs!$E209*IL$24, 0)</f>
        <v>0</v>
      </c>
      <c r="IM199" s="81">
        <f>IF(IM197&lt;&gt;0, Inputs!$E209*IM$24, 0)</f>
        <v>0</v>
      </c>
      <c r="IN199" s="81">
        <f>IF(IN197&lt;&gt;0, Inputs!$E209*IN$24, 0)</f>
        <v>0</v>
      </c>
      <c r="IO199" s="81">
        <f>IF(IO197&lt;&gt;0, Inputs!$E209*IO$24, 0)</f>
        <v>0</v>
      </c>
      <c r="IP199" s="81">
        <f>IF(IP197&lt;&gt;0, Inputs!$E209*IP$24, 0)</f>
        <v>0</v>
      </c>
      <c r="IQ199" s="81">
        <f>IF(IQ197&lt;&gt;0, Inputs!$E209*IQ$24, 0)</f>
        <v>0</v>
      </c>
      <c r="IR199" s="81">
        <f>IF(IR197&lt;&gt;0, Inputs!$E209*IR$24, 0)</f>
        <v>0</v>
      </c>
      <c r="IS199" s="81">
        <f>IF(IS197&lt;&gt;0, Inputs!$E209*IS$24, 0)</f>
        <v>0</v>
      </c>
      <c r="IT199" s="81">
        <f>IF(IT197&lt;&gt;0, Inputs!$E209*IT$24, 0)</f>
        <v>0</v>
      </c>
      <c r="IU199" s="81">
        <f>IF(IU197&lt;&gt;0, Inputs!$E209*IU$24, 0)</f>
        <v>0</v>
      </c>
      <c r="IV199" s="81">
        <f>IF(IV197&lt;&gt;0, Inputs!$E209*IV$24, 0)</f>
        <v>0</v>
      </c>
      <c r="IW199" s="81">
        <f>IF(IW197&lt;&gt;0, Inputs!$E209*IW$24, 0)</f>
        <v>0</v>
      </c>
      <c r="IX199" s="81">
        <f>IF(IX197&lt;&gt;0, Inputs!$E209*IX$24, 0)</f>
        <v>0</v>
      </c>
      <c r="IY199" s="81">
        <f>IF(IY197&lt;&gt;0, Inputs!$E209*IY$24, 0)</f>
        <v>0</v>
      </c>
      <c r="IZ199" s="81">
        <f>IF(IZ197&lt;&gt;0, Inputs!$E209*IZ$24, 0)</f>
        <v>0</v>
      </c>
      <c r="JA199" s="81">
        <f>IF(JA197&lt;&gt;0, Inputs!$E209*JA$24, 0)</f>
        <v>0</v>
      </c>
      <c r="JB199" s="81">
        <f>IF(JB197&lt;&gt;0, Inputs!$E209*JB$24, 0)</f>
        <v>0</v>
      </c>
      <c r="JC199" s="81">
        <f>IF(JC197&lt;&gt;0, Inputs!$E209*JC$24, 0)</f>
        <v>0</v>
      </c>
      <c r="JD199" s="81">
        <f>IF(JD197&lt;&gt;0, Inputs!$E209*JD$24, 0)</f>
        <v>0</v>
      </c>
      <c r="JE199" s="81">
        <f>IF(JE197&lt;&gt;0, Inputs!$E209*JE$24, 0)</f>
        <v>0</v>
      </c>
      <c r="JF199" s="81">
        <f>IF(JF197&lt;&gt;0, Inputs!$E209*JF$24, 0)</f>
        <v>0</v>
      </c>
      <c r="JG199" s="81">
        <f>IF(JG197&lt;&gt;0, Inputs!$E209*JG$24, 0)</f>
        <v>0</v>
      </c>
      <c r="JH199" s="81">
        <f>IF(JH197&lt;&gt;0, Inputs!$E209*JH$24, 0)</f>
        <v>0</v>
      </c>
      <c r="JI199" s="81">
        <f>IF(JI197&lt;&gt;0, Inputs!$E209*JI$24, 0)</f>
        <v>0</v>
      </c>
      <c r="JJ199" s="81">
        <f>IF(JJ197&lt;&gt;0, Inputs!$E209*JJ$24, 0)</f>
        <v>0</v>
      </c>
      <c r="JK199" s="81">
        <f>IF(JK197&lt;&gt;0, Inputs!$E209*JK$24, 0)</f>
        <v>0</v>
      </c>
      <c r="JL199" s="81">
        <f>IF(JL197&lt;&gt;0, Inputs!$E209*JL$24, 0)</f>
        <v>0</v>
      </c>
      <c r="JM199" s="81">
        <f>IF(JM197&lt;&gt;0, Inputs!$E209*JM$24, 0)</f>
        <v>0</v>
      </c>
      <c r="JN199" s="81">
        <f>IF(JN197&lt;&gt;0, Inputs!$E209*JN$24, 0)</f>
        <v>0</v>
      </c>
      <c r="JO199" s="81">
        <f>IF(JO197&lt;&gt;0, Inputs!$E209*JO$24, 0)</f>
        <v>0</v>
      </c>
      <c r="JP199" s="81">
        <f>IF(JP197&lt;&gt;0, Inputs!$E209*JP$24, 0)</f>
        <v>0</v>
      </c>
      <c r="JQ199" s="81">
        <f>IF(JQ197&lt;&gt;0, Inputs!$E209*JQ$24, 0)</f>
        <v>0</v>
      </c>
      <c r="JR199" s="81">
        <f>IF(JR197&lt;&gt;0, Inputs!$E209*JR$24, 0)</f>
        <v>0</v>
      </c>
      <c r="JS199" s="81">
        <f>IF(JS197&lt;&gt;0, Inputs!$E209*JS$24, 0)</f>
        <v>0</v>
      </c>
      <c r="JT199" s="81">
        <f>IF(JT197&lt;&gt;0, Inputs!$E209*JT$24, 0)</f>
        <v>0</v>
      </c>
      <c r="JU199" s="81">
        <f>IF(JU197&lt;&gt;0, Inputs!$E209*JU$24, 0)</f>
        <v>0</v>
      </c>
      <c r="JV199" s="81">
        <f>IF(JV197&lt;&gt;0, Inputs!$E209*JV$24, 0)</f>
        <v>0</v>
      </c>
      <c r="JW199" s="81">
        <f>IF(JW197&lt;&gt;0, Inputs!$E209*JW$24, 0)</f>
        <v>0</v>
      </c>
      <c r="JX199" s="81">
        <f>IF(JX197&lt;&gt;0, Inputs!$E209*JX$24, 0)</f>
        <v>0</v>
      </c>
      <c r="JY199" s="81">
        <f>IF(JY197&lt;&gt;0, Inputs!$E209*JY$24, 0)</f>
        <v>0</v>
      </c>
      <c r="JZ199" s="81">
        <f>IF(JZ197&lt;&gt;0, Inputs!$E209*JZ$24, 0)</f>
        <v>0</v>
      </c>
      <c r="KA199" s="81">
        <f>IF(KA197&lt;&gt;0, Inputs!$E209*KA$24, 0)</f>
        <v>0</v>
      </c>
      <c r="KB199" s="81">
        <f>IF(KB197&lt;&gt;0, Inputs!$E209*KB$24, 0)</f>
        <v>0</v>
      </c>
      <c r="KC199" s="81">
        <f>IF(KC197&lt;&gt;0, Inputs!$E209*KC$24, 0)</f>
        <v>0</v>
      </c>
      <c r="KD199" s="81">
        <f>IF(KD197&lt;&gt;0, Inputs!$E209*KD$24, 0)</f>
        <v>0</v>
      </c>
      <c r="KE199" s="81">
        <f>IF(KE197&lt;&gt;0, Inputs!$E209*KE$24, 0)</f>
        <v>0</v>
      </c>
      <c r="KF199" s="81">
        <f>IF(KF197&lt;&gt;0, Inputs!$E209*KF$24, 0)</f>
        <v>0</v>
      </c>
      <c r="KG199" s="81">
        <f>IF(KG197&lt;&gt;0, Inputs!$E209*KG$24, 0)</f>
        <v>0</v>
      </c>
      <c r="KH199" s="81">
        <f>IF(KH197&lt;&gt;0, Inputs!$E209*KH$24, 0)</f>
        <v>0</v>
      </c>
      <c r="KI199" s="81">
        <f>IF(KI197&lt;&gt;0, Inputs!$E209*KI$24, 0)</f>
        <v>0</v>
      </c>
      <c r="KJ199" s="81">
        <f>IF(KJ197&lt;&gt;0, Inputs!$E209*KJ$24, 0)</f>
        <v>0</v>
      </c>
      <c r="KK199" s="81">
        <f>IF(KK197&lt;&gt;0, Inputs!$E209*KK$24, 0)</f>
        <v>0</v>
      </c>
      <c r="KL199" s="81">
        <f>IF(KL197&lt;&gt;0, Inputs!$E209*KL$24, 0)</f>
        <v>0</v>
      </c>
      <c r="KM199" s="81">
        <f>IF(KM197&lt;&gt;0, Inputs!$E209*KM$24, 0)</f>
        <v>0</v>
      </c>
      <c r="KN199" s="81">
        <f>IF(KN197&lt;&gt;0, Inputs!$E209*KN$24, 0)</f>
        <v>0</v>
      </c>
      <c r="KO199" s="81">
        <f>IF(KO197&lt;&gt;0, Inputs!$E209*KO$24, 0)</f>
        <v>0</v>
      </c>
      <c r="KP199" s="81">
        <f>IF(KP197&lt;&gt;0, Inputs!$E209*KP$24, 0)</f>
        <v>0</v>
      </c>
      <c r="KQ199" s="81">
        <f>IF(KQ197&lt;&gt;0, Inputs!$E209*KQ$24, 0)</f>
        <v>0</v>
      </c>
      <c r="KR199" s="81">
        <f>IF(KR197&lt;&gt;0, Inputs!$E209*KR$24, 0)</f>
        <v>0</v>
      </c>
      <c r="KS199" s="81">
        <f>IF(KS197&lt;&gt;0, Inputs!$E209*KS$24, 0)</f>
        <v>0</v>
      </c>
      <c r="KT199" s="81">
        <f>IF(KT197&lt;&gt;0, Inputs!$E209*KT$24, 0)</f>
        <v>0</v>
      </c>
      <c r="KU199" s="81">
        <f>IF(KU197&lt;&gt;0, Inputs!$E209*KU$24, 0)</f>
        <v>0</v>
      </c>
      <c r="KV199" s="81">
        <f>IF(KV197&lt;&gt;0, Inputs!$E209*KV$24, 0)</f>
        <v>0</v>
      </c>
      <c r="KW199" s="81">
        <f>IF(KW197&lt;&gt;0, Inputs!$E209*KW$24, 0)</f>
        <v>0</v>
      </c>
      <c r="KX199" s="81">
        <f>IF(KX197&lt;&gt;0, Inputs!$E209*KX$24, 0)</f>
        <v>0</v>
      </c>
      <c r="KY199" s="81">
        <f>IF(KY197&lt;&gt;0, Inputs!$E209*KY$24, 0)</f>
        <v>0</v>
      </c>
      <c r="KZ199" s="81">
        <f>IF(KZ197&lt;&gt;0, Inputs!$E209*KZ$24, 0)</f>
        <v>0</v>
      </c>
      <c r="LA199" s="81">
        <f>IF(LA197&lt;&gt;0, Inputs!$E209*LA$24, 0)</f>
        <v>0</v>
      </c>
      <c r="LB199" s="81">
        <f>IF(LB197&lt;&gt;0, Inputs!$E209*LB$24, 0)</f>
        <v>0</v>
      </c>
      <c r="LC199" s="81">
        <f>IF(LC197&lt;&gt;0, Inputs!$E209*LC$24, 0)</f>
        <v>0</v>
      </c>
      <c r="LD199" s="81">
        <f>IF(LD197&lt;&gt;0, Inputs!$E209*LD$24, 0)</f>
        <v>0</v>
      </c>
      <c r="LE199" s="81">
        <f>IF(LE197&lt;&gt;0, Inputs!$E209*LE$24, 0)</f>
        <v>0</v>
      </c>
      <c r="LF199" s="81">
        <f>IF(LF197&lt;&gt;0, Inputs!$E209*LF$24, 0)</f>
        <v>0</v>
      </c>
      <c r="LG199" s="81">
        <f>IF(LG197&lt;&gt;0, Inputs!$E209*LG$24, 0)</f>
        <v>0</v>
      </c>
      <c r="LH199" s="81">
        <f>IF(LH197&lt;&gt;0, Inputs!$E209*LH$24, 0)</f>
        <v>0</v>
      </c>
      <c r="LI199" s="81">
        <f>IF(LI197&lt;&gt;0, Inputs!$E209*LI$24, 0)</f>
        <v>0</v>
      </c>
      <c r="LJ199" s="81">
        <f>IF(LJ197&lt;&gt;0, Inputs!$E209*LJ$24, 0)</f>
        <v>0</v>
      </c>
      <c r="LK199" s="81">
        <f>IF(LK197&lt;&gt;0, Inputs!$E209*LK$24, 0)</f>
        <v>0</v>
      </c>
      <c r="LL199" s="81">
        <f>IF(LL197&lt;&gt;0, Inputs!$E209*LL$24, 0)</f>
        <v>0</v>
      </c>
      <c r="LM199" s="81">
        <f>IF(LM197&lt;&gt;0, Inputs!$E209*LM$24, 0)</f>
        <v>0</v>
      </c>
      <c r="LN199" s="81">
        <f>IF(LN197&lt;&gt;0, Inputs!$E209*LN$24, 0)</f>
        <v>0</v>
      </c>
      <c r="LO199" s="81">
        <f>IF(LO197&lt;&gt;0, Inputs!$E209*LO$24, 0)</f>
        <v>0</v>
      </c>
      <c r="LP199" s="81">
        <f>IF(LP197&lt;&gt;0, Inputs!$E209*LP$24, 0)</f>
        <v>0</v>
      </c>
      <c r="LQ199" s="81">
        <f>IF(LQ197&lt;&gt;0, Inputs!$E209*LQ$24, 0)</f>
        <v>0</v>
      </c>
      <c r="LR199" s="81">
        <f>IF(LR197&lt;&gt;0, Inputs!$E209*LR$24, 0)</f>
        <v>0</v>
      </c>
      <c r="LS199" s="81">
        <f>IF(LS197&lt;&gt;0, Inputs!$E209*LS$24, 0)</f>
        <v>0</v>
      </c>
      <c r="LT199" s="81">
        <f>IF(LT197&lt;&gt;0, Inputs!$E209*LT$24, 0)</f>
        <v>0</v>
      </c>
      <c r="LU199" s="81"/>
      <c r="LV199" s="81"/>
      <c r="LW199" s="81"/>
      <c r="LX199" s="81"/>
      <c r="LY199" s="81"/>
      <c r="LZ199" s="81"/>
      <c r="MA199" s="81"/>
      <c r="MB199" s="81"/>
      <c r="MC199" s="81"/>
      <c r="MD199" s="81"/>
      <c r="ME199" s="81"/>
      <c r="MF199" s="81"/>
      <c r="MG199" s="81"/>
      <c r="MH199" s="81"/>
      <c r="MI199" s="81"/>
      <c r="MJ199" s="81"/>
      <c r="MK199" s="81"/>
      <c r="ML199" s="81"/>
      <c r="MM199" s="81"/>
      <c r="MN199" s="81"/>
      <c r="MO199" s="81"/>
      <c r="MP199" s="81"/>
      <c r="MQ199" s="81"/>
      <c r="MR199" s="81"/>
      <c r="MS199" s="81"/>
      <c r="MT199" s="81"/>
      <c r="MU199" s="81"/>
      <c r="MV199" s="81"/>
      <c r="MW199" s="81"/>
      <c r="MX199" s="81"/>
      <c r="MY199" s="81"/>
      <c r="MZ199" s="81"/>
      <c r="NA199" s="81"/>
      <c r="NB199" s="81"/>
      <c r="NC199" s="81"/>
      <c r="ND199" s="81"/>
      <c r="NE199" s="81"/>
      <c r="NF199" s="81"/>
      <c r="NG199" s="81"/>
      <c r="NH199" s="81"/>
      <c r="NI199" s="81"/>
      <c r="NJ199" s="81"/>
      <c r="NK199" s="81"/>
      <c r="NL199" s="81"/>
      <c r="NM199" s="81"/>
      <c r="NN199" s="81"/>
      <c r="NO199" s="81"/>
      <c r="NP199" s="81"/>
      <c r="NQ199" s="81"/>
      <c r="NR199" s="81"/>
      <c r="NS199" s="81"/>
      <c r="NT199" s="81"/>
      <c r="NU199" s="81"/>
      <c r="NV199" s="81"/>
      <c r="NW199" s="81"/>
      <c r="NX199" s="81"/>
      <c r="NY199" s="81"/>
      <c r="NZ199" s="81"/>
      <c r="OA199" s="81"/>
      <c r="OB199" s="81"/>
      <c r="OC199" s="81"/>
      <c r="OD199" s="81"/>
      <c r="OE199" s="81"/>
      <c r="OF199" s="81"/>
      <c r="OG199" s="81"/>
      <c r="OH199" s="81"/>
      <c r="OI199" s="81"/>
      <c r="OJ199" s="81"/>
      <c r="OK199" s="81"/>
      <c r="OL199" s="81"/>
      <c r="OM199" s="81"/>
      <c r="ON199" s="81"/>
      <c r="OO199" s="81"/>
      <c r="OP199" s="81"/>
      <c r="OQ199" s="81"/>
      <c r="OR199" s="81"/>
      <c r="OS199" s="81"/>
      <c r="OT199" s="81"/>
      <c r="OU199" s="81"/>
      <c r="OV199" s="81"/>
      <c r="OW199" s="81"/>
      <c r="OX199" s="81"/>
      <c r="OY199" s="81"/>
      <c r="OZ199" s="81"/>
      <c r="PA199" s="81"/>
      <c r="PB199" s="81"/>
      <c r="PC199" s="81"/>
      <c r="PD199" s="81"/>
      <c r="PE199" s="81"/>
      <c r="PF199" s="81"/>
      <c r="PG199" s="81"/>
      <c r="PH199" s="81"/>
      <c r="PI199" s="81"/>
      <c r="PJ199" s="81"/>
      <c r="PK199" s="81"/>
      <c r="PL199" s="81"/>
      <c r="PM199" s="81"/>
      <c r="PN199" s="81"/>
      <c r="PO199" s="81"/>
      <c r="PP199" s="81"/>
      <c r="PQ199" s="81"/>
      <c r="PR199" s="81"/>
      <c r="PS199" s="81"/>
      <c r="PT199" s="81"/>
      <c r="PU199" s="81"/>
      <c r="PV199" s="81"/>
      <c r="PW199" s="81"/>
      <c r="PX199" s="81"/>
      <c r="PY199" s="81"/>
      <c r="PZ199" s="81"/>
      <c r="QA199" s="81"/>
      <c r="QB199" s="81"/>
      <c r="QC199" s="81"/>
      <c r="QD199" s="81"/>
      <c r="QE199" s="81"/>
      <c r="QF199" s="81"/>
      <c r="QG199" s="81"/>
      <c r="QH199" s="81"/>
      <c r="QI199" s="81"/>
      <c r="QJ199" s="81"/>
      <c r="QK199" s="81"/>
      <c r="QL199" s="81"/>
      <c r="QM199" s="81"/>
      <c r="QN199" s="81"/>
      <c r="QO199" s="81"/>
      <c r="QP199" s="81"/>
      <c r="QQ199" s="81"/>
      <c r="QR199" s="81"/>
      <c r="QS199" s="81"/>
      <c r="QT199" s="81"/>
      <c r="QU199" s="81"/>
    </row>
    <row r="200" spans="1:463" ht="15" customHeight="1" outlineLevel="1">
      <c r="B200" s="3"/>
      <c r="C200" s="75" t="s">
        <v>460</v>
      </c>
      <c r="D200" s="3"/>
      <c r="E200" s="50" t="s">
        <v>151</v>
      </c>
      <c r="F200" s="3"/>
      <c r="G200" s="3"/>
      <c r="H200" s="67"/>
      <c r="I200" s="82">
        <f>I199*(I$9/Inputs!$E$193)</f>
        <v>0</v>
      </c>
      <c r="J200" s="82">
        <f>J199*(J$9/Inputs!$E$193)</f>
        <v>0</v>
      </c>
      <c r="K200" s="82">
        <f>K199*(K$9/Inputs!$E$193)</f>
        <v>0</v>
      </c>
      <c r="L200" s="82">
        <f>L199*(L$9/Inputs!$E$193)</f>
        <v>0</v>
      </c>
      <c r="M200" s="82">
        <f>M199*(M$9/Inputs!$E$193)</f>
        <v>0</v>
      </c>
      <c r="N200" s="82">
        <f>N199*(N$9/Inputs!$E$193)</f>
        <v>0</v>
      </c>
      <c r="O200" s="82">
        <f>O199*(O$9/Inputs!$E$193)</f>
        <v>0</v>
      </c>
      <c r="P200" s="82">
        <f>P199*(P$9/Inputs!$E$193)</f>
        <v>0</v>
      </c>
      <c r="Q200" s="82">
        <f>Q199*(Q$9/Inputs!$E$193)</f>
        <v>0</v>
      </c>
      <c r="R200" s="82">
        <f>R199*(R$9/Inputs!$E$193)</f>
        <v>0</v>
      </c>
      <c r="S200" s="82">
        <f>S199*(S$9/Inputs!$E$193)</f>
        <v>0</v>
      </c>
      <c r="T200" s="82">
        <f>T199*(T$9/Inputs!$E$193)</f>
        <v>0</v>
      </c>
      <c r="U200" s="82">
        <f>U199*(U$9/Inputs!$E$193)</f>
        <v>0</v>
      </c>
      <c r="V200" s="82">
        <f>V199*(V$9/Inputs!$E$193)</f>
        <v>0</v>
      </c>
      <c r="W200" s="82">
        <f>W199*(W$9/Inputs!$E$193)</f>
        <v>0</v>
      </c>
      <c r="X200" s="82">
        <f>X199*(X$9/Inputs!$E$193)</f>
        <v>0</v>
      </c>
      <c r="Y200" s="82">
        <f>Y199*(Y$9/Inputs!$E$193)</f>
        <v>0</v>
      </c>
      <c r="Z200" s="82">
        <f>Z199*(Z$9/Inputs!$E$193)</f>
        <v>0</v>
      </c>
      <c r="AA200" s="82">
        <f>AA199*(AA$9/Inputs!$E$193)</f>
        <v>0</v>
      </c>
      <c r="AB200" s="82">
        <f>AB199*(AB$9/Inputs!$E$193)</f>
        <v>0</v>
      </c>
      <c r="AC200" s="82">
        <f>AC199*(AC$9/Inputs!$E$193)</f>
        <v>0</v>
      </c>
      <c r="AD200" s="82">
        <f>AD199*(AD$9/Inputs!$E$193)</f>
        <v>0</v>
      </c>
      <c r="AE200" s="82">
        <f>AE199*(AE$9/Inputs!$E$193)</f>
        <v>0</v>
      </c>
      <c r="AF200" s="82">
        <f>AF199*(AF$9/Inputs!$E$193)</f>
        <v>0</v>
      </c>
      <c r="AG200" s="82">
        <f>AG199*(AG$9/Inputs!$E$193)</f>
        <v>0</v>
      </c>
      <c r="AH200" s="82">
        <f>AH199*(AH$9/Inputs!$E$193)</f>
        <v>0</v>
      </c>
      <c r="AI200" s="82">
        <f>AI199*(AI$9/Inputs!$E$193)</f>
        <v>0</v>
      </c>
      <c r="AJ200" s="82">
        <f>AJ199*(AJ$9/Inputs!$E$193)</f>
        <v>0</v>
      </c>
      <c r="AK200" s="82">
        <f>AK199*(AK$9/Inputs!$E$193)</f>
        <v>0</v>
      </c>
      <c r="AL200" s="82">
        <f>AL199*(AL$9/Inputs!$E$193)</f>
        <v>0</v>
      </c>
      <c r="AM200" s="82">
        <f>AM199*(AM$9/Inputs!$E$193)</f>
        <v>0</v>
      </c>
      <c r="AN200" s="82">
        <f>AN199*(AN$9/Inputs!$E$193)</f>
        <v>0</v>
      </c>
      <c r="AO200" s="82">
        <f>AO199*(AO$9/Inputs!$E$193)</f>
        <v>0</v>
      </c>
      <c r="AP200" s="82">
        <f>AP199*(AP$9/Inputs!$E$193)</f>
        <v>0</v>
      </c>
      <c r="AQ200" s="82">
        <f>AQ199*(AQ$9/Inputs!$E$193)</f>
        <v>0</v>
      </c>
      <c r="AR200" s="82">
        <f>AR199*(AR$9/Inputs!$E$193)</f>
        <v>0</v>
      </c>
      <c r="AS200" s="82">
        <f>AS199*(AS$9/Inputs!$E$193)</f>
        <v>0</v>
      </c>
      <c r="AT200" s="82">
        <f>AT199*(AT$9/Inputs!$E$193)</f>
        <v>0</v>
      </c>
      <c r="AU200" s="82">
        <f>AU199*(AU$9/Inputs!$E$193)</f>
        <v>0</v>
      </c>
      <c r="AV200" s="82">
        <f>AV199*(AV$9/Inputs!$E$193)</f>
        <v>0</v>
      </c>
      <c r="AW200" s="82">
        <f>AW199*(AW$9/Inputs!$E$193)</f>
        <v>0</v>
      </c>
      <c r="AX200" s="82">
        <f>AX199*(AX$9/Inputs!$E$193)</f>
        <v>0</v>
      </c>
      <c r="AY200" s="82">
        <f>AY199*(AY$9/Inputs!$E$193)</f>
        <v>0</v>
      </c>
      <c r="AZ200" s="82">
        <f>AZ199*(AZ$9/Inputs!$E$193)</f>
        <v>0</v>
      </c>
      <c r="BA200" s="82">
        <f>BA199*(BA$9/Inputs!$E$193)</f>
        <v>0</v>
      </c>
      <c r="BB200" s="82">
        <f>BB199*(BB$9/Inputs!$E$193)</f>
        <v>0</v>
      </c>
      <c r="BC200" s="82">
        <f>BC199*(BC$9/Inputs!$E$193)</f>
        <v>0</v>
      </c>
      <c r="BD200" s="82">
        <f>BD199*(BD$9/Inputs!$E$193)</f>
        <v>0</v>
      </c>
      <c r="BE200" s="82">
        <f>BE199*(BE$9/Inputs!$E$193)</f>
        <v>0</v>
      </c>
      <c r="BF200" s="82">
        <f>BF199*(BF$9/Inputs!$E$193)</f>
        <v>0</v>
      </c>
      <c r="BG200" s="82">
        <f>BG199*(BG$9/Inputs!$E$193)</f>
        <v>0</v>
      </c>
      <c r="BH200" s="82">
        <f>BH199*(BH$9/Inputs!$E$193)</f>
        <v>0</v>
      </c>
      <c r="BI200" s="82">
        <f>BI199*(BI$9/Inputs!$E$193)</f>
        <v>0</v>
      </c>
      <c r="BJ200" s="82">
        <f>BJ199*(BJ$9/Inputs!$E$193)</f>
        <v>0</v>
      </c>
      <c r="BK200" s="82">
        <f>BK199*(BK$9/Inputs!$E$193)</f>
        <v>0</v>
      </c>
      <c r="BL200" s="82">
        <f>BL199*(BL$9/Inputs!$E$193)</f>
        <v>0</v>
      </c>
      <c r="BM200" s="82">
        <f>BM199*(BM$9/Inputs!$E$193)</f>
        <v>0</v>
      </c>
      <c r="BN200" s="82">
        <f>BN199*(BN$9/Inputs!$E$193)</f>
        <v>0</v>
      </c>
      <c r="BO200" s="82">
        <f>BO199*(BO$9/Inputs!$E$193)</f>
        <v>0</v>
      </c>
      <c r="BP200" s="82">
        <f>BP199*(BP$9/Inputs!$E$193)</f>
        <v>0</v>
      </c>
      <c r="BQ200" s="82">
        <f>BQ199*(BQ$9/Inputs!$E$193)</f>
        <v>0</v>
      </c>
      <c r="BR200" s="82">
        <f>BR199*(BR$9/Inputs!$E$193)</f>
        <v>0</v>
      </c>
      <c r="BS200" s="82">
        <f>BS199*(BS$9/Inputs!$E$193)</f>
        <v>0</v>
      </c>
      <c r="BT200" s="82">
        <f>BT199*(BT$9/Inputs!$E$193)</f>
        <v>0</v>
      </c>
      <c r="BU200" s="82">
        <f>BU199*(BU$9/Inputs!$E$193)</f>
        <v>0</v>
      </c>
      <c r="BV200" s="82">
        <f>BV199*(BV$9/Inputs!$E$193)</f>
        <v>0</v>
      </c>
      <c r="BW200" s="82">
        <f>BW199*(BW$9/Inputs!$E$193)</f>
        <v>0</v>
      </c>
      <c r="BX200" s="82">
        <f>BX199*(BX$9/Inputs!$E$193)</f>
        <v>0</v>
      </c>
      <c r="BY200" s="82">
        <f>BY199*(BY$9/Inputs!$E$193)</f>
        <v>0</v>
      </c>
      <c r="BZ200" s="82">
        <f>BZ199*(BZ$9/Inputs!$E$193)</f>
        <v>0</v>
      </c>
      <c r="CA200" s="82">
        <f>CA199*(CA$9/Inputs!$E$193)</f>
        <v>0</v>
      </c>
      <c r="CB200" s="82">
        <f>CB199*(CB$9/Inputs!$E$193)</f>
        <v>0</v>
      </c>
      <c r="CC200" s="82">
        <f>CC199*(CC$9/Inputs!$E$193)</f>
        <v>0</v>
      </c>
      <c r="CD200" s="82">
        <f>CD199*(CD$9/Inputs!$E$193)</f>
        <v>0</v>
      </c>
      <c r="CE200" s="82">
        <f>CE199*(CE$9/Inputs!$E$193)</f>
        <v>0</v>
      </c>
      <c r="CF200" s="82">
        <f>CF199*(CF$9/Inputs!$E$193)</f>
        <v>0</v>
      </c>
      <c r="CG200" s="82">
        <f>CG199*(CG$9/Inputs!$E$193)</f>
        <v>0</v>
      </c>
      <c r="CH200" s="82">
        <f>CH199*(CH$9/Inputs!$E$193)</f>
        <v>0</v>
      </c>
      <c r="CI200" s="82">
        <f>CI199*(CI$9/Inputs!$E$193)</f>
        <v>0</v>
      </c>
      <c r="CJ200" s="82">
        <f>CJ199*(CJ$9/Inputs!$E$193)</f>
        <v>0</v>
      </c>
      <c r="CK200" s="82">
        <f>CK199*(CK$9/Inputs!$E$193)</f>
        <v>0</v>
      </c>
      <c r="CL200" s="82">
        <f>CL199*(CL$9/Inputs!$E$193)</f>
        <v>0</v>
      </c>
      <c r="CM200" s="82">
        <f>CM199*(CM$9/Inputs!$E$193)</f>
        <v>0</v>
      </c>
      <c r="CN200" s="82">
        <f>CN199*(CN$9/Inputs!$E$193)</f>
        <v>0</v>
      </c>
      <c r="CO200" s="82">
        <f>CO199*(CO$9/Inputs!$E$193)</f>
        <v>0</v>
      </c>
      <c r="CP200" s="82">
        <f>CP199*(CP$9/Inputs!$E$193)</f>
        <v>0</v>
      </c>
      <c r="CQ200" s="82">
        <f>CQ199*(CQ$9/Inputs!$E$193)</f>
        <v>0</v>
      </c>
      <c r="CR200" s="82">
        <f>CR199*(CR$9/Inputs!$E$193)</f>
        <v>0</v>
      </c>
      <c r="CS200" s="82">
        <f>CS199*(CS$9/Inputs!$E$193)</f>
        <v>0</v>
      </c>
      <c r="CT200" s="82">
        <f>CT199*(CT$9/Inputs!$E$193)</f>
        <v>0</v>
      </c>
      <c r="CU200" s="82">
        <f>CU199*(CU$9/Inputs!$E$193)</f>
        <v>0</v>
      </c>
      <c r="CV200" s="82">
        <f>CV199*(CV$9/Inputs!$E$193)</f>
        <v>0</v>
      </c>
      <c r="CW200" s="82">
        <f>CW199*(CW$9/Inputs!$E$193)</f>
        <v>0</v>
      </c>
      <c r="CX200" s="82">
        <f>CX199*(CX$9/Inputs!$E$193)</f>
        <v>0</v>
      </c>
      <c r="CY200" s="82">
        <f>CY199*(CY$9/Inputs!$E$193)</f>
        <v>0</v>
      </c>
      <c r="CZ200" s="82">
        <f>CZ199*(CZ$9/Inputs!$E$193)</f>
        <v>0</v>
      </c>
      <c r="DA200" s="82">
        <f>DA199*(DA$9/Inputs!$E$193)</f>
        <v>0</v>
      </c>
      <c r="DB200" s="82">
        <f>DB199*(DB$9/Inputs!$E$193)</f>
        <v>0</v>
      </c>
      <c r="DC200" s="82">
        <f>DC199*(DC$9/Inputs!$E$193)</f>
        <v>0</v>
      </c>
      <c r="DD200" s="82">
        <f>DD199*(DD$9/Inputs!$E$193)</f>
        <v>0</v>
      </c>
      <c r="DE200" s="82">
        <f>DE199*(DE$9/Inputs!$E$193)</f>
        <v>0</v>
      </c>
      <c r="DF200" s="82">
        <f>DF199*(DF$9/Inputs!$E$193)</f>
        <v>0</v>
      </c>
      <c r="DG200" s="82">
        <f>DG199*(DG$9/Inputs!$E$193)</f>
        <v>0</v>
      </c>
      <c r="DH200" s="82">
        <f>DH199*(DH$9/Inputs!$E$193)</f>
        <v>0</v>
      </c>
      <c r="DI200" s="82">
        <f>DI199*(DI$9/Inputs!$E$193)</f>
        <v>0</v>
      </c>
      <c r="DJ200" s="82">
        <f>DJ199*(DJ$9/Inputs!$E$193)</f>
        <v>0</v>
      </c>
      <c r="DK200" s="82">
        <f>DK199*(DK$9/Inputs!$E$193)</f>
        <v>0</v>
      </c>
      <c r="DL200" s="82">
        <f>DL199*(DL$9/Inputs!$E$193)</f>
        <v>0</v>
      </c>
      <c r="DM200" s="82">
        <f>DM199*(DM$9/Inputs!$E$193)</f>
        <v>0</v>
      </c>
      <c r="DN200" s="82">
        <f>DN199*(DN$9/Inputs!$E$193)</f>
        <v>0</v>
      </c>
      <c r="DO200" s="82">
        <f>DO199*(DO$9/Inputs!$E$193)</f>
        <v>0</v>
      </c>
      <c r="DP200" s="82">
        <f>DP199*(DP$9/Inputs!$E$193)</f>
        <v>0</v>
      </c>
      <c r="DQ200" s="82">
        <f>DQ199*(DQ$9/Inputs!$E$193)</f>
        <v>0</v>
      </c>
      <c r="DR200" s="82">
        <f>DR199*(DR$9/Inputs!$E$193)</f>
        <v>0</v>
      </c>
      <c r="DS200" s="82">
        <f>DS199*(DS$9/Inputs!$E$193)</f>
        <v>0</v>
      </c>
      <c r="DT200" s="82">
        <f>DT199*(DT$9/Inputs!$E$193)</f>
        <v>0</v>
      </c>
      <c r="DU200" s="82">
        <f>DU199*(DU$9/Inputs!$E$193)</f>
        <v>0</v>
      </c>
      <c r="DV200" s="82">
        <f>DV199*(DV$9/Inputs!$E$193)</f>
        <v>0</v>
      </c>
      <c r="DW200" s="82">
        <f>DW199*(DW$9/Inputs!$E$193)</f>
        <v>0</v>
      </c>
      <c r="DX200" s="82">
        <f>DX199*(DX$9/Inputs!$E$193)</f>
        <v>0</v>
      </c>
      <c r="DY200" s="82">
        <f>DY199*(DY$9/Inputs!$E$193)</f>
        <v>0</v>
      </c>
      <c r="DZ200" s="82">
        <f>DZ199*(DZ$9/Inputs!$E$193)</f>
        <v>0</v>
      </c>
      <c r="EA200" s="82">
        <f>EA199*(EA$9/Inputs!$E$193)</f>
        <v>0</v>
      </c>
      <c r="EB200" s="82">
        <f>EB199*(EB$9/Inputs!$E$193)</f>
        <v>0</v>
      </c>
      <c r="EC200" s="82">
        <f>EC199*(EC$9/Inputs!$E$193)</f>
        <v>0</v>
      </c>
      <c r="ED200" s="82">
        <f>ED199*(ED$9/Inputs!$E$193)</f>
        <v>0</v>
      </c>
      <c r="EE200" s="82">
        <f>EE199*(EE$9/Inputs!$E$193)</f>
        <v>0</v>
      </c>
      <c r="EF200" s="82">
        <f>EF199*(EF$9/Inputs!$E$193)</f>
        <v>0</v>
      </c>
      <c r="EG200" s="82">
        <f>EG199*(EG$9/Inputs!$E$193)</f>
        <v>0</v>
      </c>
      <c r="EH200" s="82">
        <f>EH199*(EH$9/Inputs!$E$193)</f>
        <v>0</v>
      </c>
      <c r="EI200" s="82">
        <f>EI199*(EI$9/Inputs!$E$193)</f>
        <v>0</v>
      </c>
      <c r="EJ200" s="82">
        <f>EJ199*(EJ$9/Inputs!$E$193)</f>
        <v>0</v>
      </c>
      <c r="EK200" s="82">
        <f>EK199*(EK$9/Inputs!$E$193)</f>
        <v>0</v>
      </c>
      <c r="EL200" s="82">
        <f>EL199*(EL$9/Inputs!$E$193)</f>
        <v>0</v>
      </c>
      <c r="EM200" s="82">
        <f>EM199*(EM$9/Inputs!$E$193)</f>
        <v>0</v>
      </c>
      <c r="EN200" s="82">
        <f>EN199*(EN$9/Inputs!$E$193)</f>
        <v>0</v>
      </c>
      <c r="EO200" s="82">
        <f>EO199*(EO$9/Inputs!$E$193)</f>
        <v>0</v>
      </c>
      <c r="EP200" s="82">
        <f>EP199*(EP$9/Inputs!$E$193)</f>
        <v>0</v>
      </c>
      <c r="EQ200" s="82">
        <f>EQ199*(EQ$9/Inputs!$E$193)</f>
        <v>0</v>
      </c>
      <c r="ER200" s="82">
        <f>ER199*(ER$9/Inputs!$E$193)</f>
        <v>0</v>
      </c>
      <c r="ES200" s="82">
        <f>ES199*(ES$9/Inputs!$E$193)</f>
        <v>0</v>
      </c>
      <c r="ET200" s="82">
        <f>ET199*(ET$9/Inputs!$E$193)</f>
        <v>0</v>
      </c>
      <c r="EU200" s="82">
        <f>EU199*(EU$9/Inputs!$E$193)</f>
        <v>0</v>
      </c>
      <c r="EV200" s="82">
        <f>EV199*(EV$9/Inputs!$E$193)</f>
        <v>0</v>
      </c>
      <c r="EW200" s="82">
        <f>EW199*(EW$9/Inputs!$E$193)</f>
        <v>0</v>
      </c>
      <c r="EX200" s="82">
        <f>EX199*(EX$9/Inputs!$E$193)</f>
        <v>0</v>
      </c>
      <c r="EY200" s="82">
        <f>EY199*(EY$9/Inputs!$E$193)</f>
        <v>0</v>
      </c>
      <c r="EZ200" s="82">
        <f>EZ199*(EZ$9/Inputs!$E$193)</f>
        <v>0</v>
      </c>
      <c r="FA200" s="82">
        <f>FA199*(FA$9/Inputs!$E$193)</f>
        <v>0</v>
      </c>
      <c r="FB200" s="82">
        <f>FB199*(FB$9/Inputs!$E$193)</f>
        <v>0</v>
      </c>
      <c r="FC200" s="82">
        <f>FC199*(FC$9/Inputs!$E$193)</f>
        <v>0</v>
      </c>
      <c r="FD200" s="82">
        <f>FD199*(FD$9/Inputs!$E$193)</f>
        <v>0</v>
      </c>
      <c r="FE200" s="82">
        <f>FE199*(FE$9/Inputs!$E$193)</f>
        <v>0</v>
      </c>
      <c r="FF200" s="82">
        <f>FF199*(FF$9/Inputs!$E$193)</f>
        <v>0</v>
      </c>
      <c r="FG200" s="82">
        <f>FG199*(FG$9/Inputs!$E$193)</f>
        <v>0</v>
      </c>
      <c r="FH200" s="82">
        <f>FH199*(FH$9/Inputs!$E$193)</f>
        <v>0</v>
      </c>
      <c r="FI200" s="82">
        <f>FI199*(FI$9/Inputs!$E$193)</f>
        <v>0</v>
      </c>
      <c r="FJ200" s="82">
        <f>FJ199*(FJ$9/Inputs!$E$193)</f>
        <v>0</v>
      </c>
      <c r="FK200" s="82">
        <f>FK199*(FK$9/Inputs!$E$193)</f>
        <v>0</v>
      </c>
      <c r="FL200" s="82">
        <f>FL199*(FL$9/Inputs!$E$193)</f>
        <v>0</v>
      </c>
      <c r="FM200" s="82">
        <f>FM199*(FM$9/Inputs!$E$193)</f>
        <v>0</v>
      </c>
      <c r="FN200" s="82">
        <f>FN199*(FN$9/Inputs!$E$193)</f>
        <v>0</v>
      </c>
      <c r="FO200" s="82">
        <f>FO199*(FO$9/Inputs!$E$193)</f>
        <v>0</v>
      </c>
      <c r="FP200" s="82">
        <f>FP199*(FP$9/Inputs!$E$193)</f>
        <v>0</v>
      </c>
      <c r="FQ200" s="82">
        <f>FQ199*(FQ$9/Inputs!$E$193)</f>
        <v>0</v>
      </c>
      <c r="FR200" s="82">
        <f>FR199*(FR$9/Inputs!$E$193)</f>
        <v>0</v>
      </c>
      <c r="FS200" s="82">
        <f>FS199*(FS$9/Inputs!$E$193)</f>
        <v>0</v>
      </c>
      <c r="FT200" s="82">
        <f>FT199*(FT$9/Inputs!$E$193)</f>
        <v>0</v>
      </c>
      <c r="FU200" s="82">
        <f>FU199*(FU$9/Inputs!$E$193)</f>
        <v>0</v>
      </c>
      <c r="FV200" s="82">
        <f>FV199*(FV$9/Inputs!$E$193)</f>
        <v>0</v>
      </c>
      <c r="FW200" s="82">
        <f>FW199*(FW$9/Inputs!$E$193)</f>
        <v>0</v>
      </c>
      <c r="FX200" s="82">
        <f>FX199*(FX$9/Inputs!$E$193)</f>
        <v>0</v>
      </c>
      <c r="FY200" s="82">
        <f>FY199*(FY$9/Inputs!$E$193)</f>
        <v>0</v>
      </c>
      <c r="FZ200" s="82">
        <f>FZ199*(FZ$9/Inputs!$E$193)</f>
        <v>0</v>
      </c>
      <c r="GA200" s="82">
        <f>GA199*(GA$9/Inputs!$E$193)</f>
        <v>0</v>
      </c>
      <c r="GB200" s="82">
        <f>GB199*(GB$9/Inputs!$E$193)</f>
        <v>0</v>
      </c>
      <c r="GC200" s="82">
        <f>GC199*(GC$9/Inputs!$E$193)</f>
        <v>0</v>
      </c>
      <c r="GD200" s="82">
        <f>GD199*(GD$9/Inputs!$E$193)</f>
        <v>0</v>
      </c>
      <c r="GE200" s="82">
        <f>GE199*(GE$9/Inputs!$E$193)</f>
        <v>0</v>
      </c>
      <c r="GF200" s="82">
        <f>GF199*(GF$9/Inputs!$E$193)</f>
        <v>0</v>
      </c>
      <c r="GG200" s="82">
        <f>GG199*(GG$9/Inputs!$E$193)</f>
        <v>0</v>
      </c>
      <c r="GH200" s="82">
        <f>GH199*(GH$9/Inputs!$E$193)</f>
        <v>0</v>
      </c>
      <c r="GI200" s="82">
        <f>GI199*(GI$9/Inputs!$E$193)</f>
        <v>0</v>
      </c>
      <c r="GJ200" s="82">
        <f>GJ199*(GJ$9/Inputs!$E$193)</f>
        <v>0</v>
      </c>
      <c r="GK200" s="82">
        <f>GK199*(GK$9/Inputs!$E$193)</f>
        <v>0</v>
      </c>
      <c r="GL200" s="82">
        <f>GL199*(GL$9/Inputs!$E$193)</f>
        <v>0</v>
      </c>
      <c r="GM200" s="82">
        <f>GM199*(GM$9/Inputs!$E$193)</f>
        <v>0</v>
      </c>
      <c r="GN200" s="82">
        <f>GN199*(GN$9/Inputs!$E$193)</f>
        <v>0</v>
      </c>
      <c r="GO200" s="82">
        <f>GO199*(GO$9/Inputs!$E$193)</f>
        <v>0</v>
      </c>
      <c r="GP200" s="82">
        <f>GP199*(GP$9/Inputs!$E$193)</f>
        <v>0</v>
      </c>
      <c r="GQ200" s="82">
        <f>GQ199*(GQ$9/Inputs!$E$193)</f>
        <v>0</v>
      </c>
      <c r="GR200" s="82">
        <f>GR199*(GR$9/Inputs!$E$193)</f>
        <v>0</v>
      </c>
      <c r="GS200" s="82">
        <f>GS199*(GS$9/Inputs!$E$193)</f>
        <v>0</v>
      </c>
      <c r="GT200" s="82">
        <f>GT199*(GT$9/Inputs!$E$193)</f>
        <v>0</v>
      </c>
      <c r="GU200" s="82">
        <f>GU199*(GU$9/Inputs!$E$193)</f>
        <v>0</v>
      </c>
      <c r="GV200" s="82">
        <f>GV199*(GV$9/Inputs!$E$193)</f>
        <v>0</v>
      </c>
      <c r="GW200" s="82">
        <f>GW199*(GW$9/Inputs!$E$193)</f>
        <v>0</v>
      </c>
      <c r="GX200" s="82">
        <f>GX199*(GX$9/Inputs!$E$193)</f>
        <v>0</v>
      </c>
      <c r="GY200" s="82">
        <f>GY199*(GY$9/Inputs!$E$193)</f>
        <v>0</v>
      </c>
      <c r="GZ200" s="82">
        <f>GZ199*(GZ$9/Inputs!$E$193)</f>
        <v>0</v>
      </c>
      <c r="HA200" s="82">
        <f>HA199*(HA$9/Inputs!$E$193)</f>
        <v>0</v>
      </c>
      <c r="HB200" s="82">
        <f>HB199*(HB$9/Inputs!$E$193)</f>
        <v>0</v>
      </c>
      <c r="HC200" s="82">
        <f>HC199*(HC$9/Inputs!$E$193)</f>
        <v>0</v>
      </c>
      <c r="HD200" s="82">
        <f>HD199*(HD$9/Inputs!$E$193)</f>
        <v>0</v>
      </c>
      <c r="HE200" s="82">
        <f>HE199*(HE$9/Inputs!$E$193)</f>
        <v>0</v>
      </c>
      <c r="HF200" s="82">
        <f>HF199*(HF$9/Inputs!$E$193)</f>
        <v>0</v>
      </c>
      <c r="HG200" s="82">
        <f>HG199*(HG$9/Inputs!$E$193)</f>
        <v>0</v>
      </c>
      <c r="HH200" s="82">
        <f>HH199*(HH$9/Inputs!$E$193)</f>
        <v>0</v>
      </c>
      <c r="HI200" s="82">
        <f>HI199*(HI$9/Inputs!$E$193)</f>
        <v>0</v>
      </c>
      <c r="HJ200" s="82">
        <f>HJ199*(HJ$9/Inputs!$E$193)</f>
        <v>0</v>
      </c>
      <c r="HK200" s="82">
        <f>HK199*(HK$9/Inputs!$E$193)</f>
        <v>0</v>
      </c>
      <c r="HL200" s="82">
        <f>HL199*(HL$9/Inputs!$E$193)</f>
        <v>0</v>
      </c>
      <c r="HM200" s="82">
        <f>HM199*(HM$9/Inputs!$E$193)</f>
        <v>0</v>
      </c>
      <c r="HN200" s="82">
        <f>HN199*(HN$9/Inputs!$E$193)</f>
        <v>0</v>
      </c>
      <c r="HO200" s="82">
        <f>HO199*(HO$9/Inputs!$E$193)</f>
        <v>0</v>
      </c>
      <c r="HP200" s="82">
        <f>HP199*(HP$9/Inputs!$E$193)</f>
        <v>0</v>
      </c>
      <c r="HQ200" s="82">
        <f>HQ199*(HQ$9/Inputs!$E$193)</f>
        <v>0</v>
      </c>
      <c r="HR200" s="82">
        <f>HR199*(HR$9/Inputs!$E$193)</f>
        <v>0</v>
      </c>
      <c r="HS200" s="82">
        <f>HS199*(HS$9/Inputs!$E$193)</f>
        <v>0</v>
      </c>
      <c r="HT200" s="82">
        <f>HT199*(HT$9/Inputs!$E$193)</f>
        <v>0</v>
      </c>
      <c r="HU200" s="82">
        <f>HU199*(HU$9/Inputs!$E$193)</f>
        <v>0</v>
      </c>
      <c r="HV200" s="82">
        <f>HV199*(HV$9/Inputs!$E$193)</f>
        <v>0</v>
      </c>
      <c r="HW200" s="82">
        <f>HW199*(HW$9/Inputs!$E$193)</f>
        <v>0</v>
      </c>
      <c r="HX200" s="82">
        <f>HX199*(HX$9/Inputs!$E$193)</f>
        <v>0</v>
      </c>
      <c r="HY200" s="82">
        <f>HY199*(HY$9/Inputs!$E$193)</f>
        <v>0</v>
      </c>
      <c r="HZ200" s="82">
        <f>HZ199*(HZ$9/Inputs!$E$193)</f>
        <v>0</v>
      </c>
      <c r="IA200" s="82">
        <f>IA199*(IA$9/Inputs!$E$193)</f>
        <v>0</v>
      </c>
      <c r="IB200" s="82">
        <f>IB199*(IB$9/Inputs!$E$193)</f>
        <v>0</v>
      </c>
      <c r="IC200" s="82">
        <f>IC199*(IC$9/Inputs!$E$193)</f>
        <v>0</v>
      </c>
      <c r="ID200" s="82">
        <f>ID199*(ID$9/Inputs!$E$193)</f>
        <v>0</v>
      </c>
      <c r="IE200" s="82">
        <f>IE199*(IE$9/Inputs!$E$193)</f>
        <v>0</v>
      </c>
      <c r="IF200" s="82">
        <f>IF199*(IF$9/Inputs!$E$193)</f>
        <v>0</v>
      </c>
      <c r="IG200" s="82">
        <f>IG199*(IG$9/Inputs!$E$193)</f>
        <v>0</v>
      </c>
      <c r="IH200" s="82">
        <f>IH199*(IH$9/Inputs!$E$193)</f>
        <v>0</v>
      </c>
      <c r="II200" s="82">
        <f>II199*(II$9/Inputs!$E$193)</f>
        <v>0</v>
      </c>
      <c r="IJ200" s="82">
        <f>IJ199*(IJ$9/Inputs!$E$193)</f>
        <v>0</v>
      </c>
      <c r="IK200" s="82">
        <f>IK199*(IK$9/Inputs!$E$193)</f>
        <v>0</v>
      </c>
      <c r="IL200" s="82">
        <f>IL199*(IL$9/Inputs!$E$193)</f>
        <v>0</v>
      </c>
      <c r="IM200" s="82">
        <f>IM199*(IM$9/Inputs!$E$193)</f>
        <v>0</v>
      </c>
      <c r="IN200" s="82">
        <f>IN199*(IN$9/Inputs!$E$193)</f>
        <v>0</v>
      </c>
      <c r="IO200" s="82">
        <f>IO199*(IO$9/Inputs!$E$193)</f>
        <v>0</v>
      </c>
      <c r="IP200" s="82">
        <f>IP199*(IP$9/Inputs!$E$193)</f>
        <v>0</v>
      </c>
      <c r="IQ200" s="82">
        <f>IQ199*(IQ$9/Inputs!$E$193)</f>
        <v>0</v>
      </c>
      <c r="IR200" s="82">
        <f>IR199*(IR$9/Inputs!$E$193)</f>
        <v>0</v>
      </c>
      <c r="IS200" s="82">
        <f>IS199*(IS$9/Inputs!$E$193)</f>
        <v>0</v>
      </c>
      <c r="IT200" s="82">
        <f>IT199*(IT$9/Inputs!$E$193)</f>
        <v>0</v>
      </c>
      <c r="IU200" s="82">
        <f>IU199*(IU$9/Inputs!$E$193)</f>
        <v>0</v>
      </c>
      <c r="IV200" s="82">
        <f>IV199*(IV$9/Inputs!$E$193)</f>
        <v>0</v>
      </c>
      <c r="IW200" s="82">
        <f>IW199*(IW$9/Inputs!$E$193)</f>
        <v>0</v>
      </c>
      <c r="IX200" s="82">
        <f>IX199*(IX$9/Inputs!$E$193)</f>
        <v>0</v>
      </c>
      <c r="IY200" s="82">
        <f>IY199*(IY$9/Inputs!$E$193)</f>
        <v>0</v>
      </c>
      <c r="IZ200" s="82">
        <f>IZ199*(IZ$9/Inputs!$E$193)</f>
        <v>0</v>
      </c>
      <c r="JA200" s="82">
        <f>JA199*(JA$9/Inputs!$E$193)</f>
        <v>0</v>
      </c>
      <c r="JB200" s="82">
        <f>JB199*(JB$9/Inputs!$E$193)</f>
        <v>0</v>
      </c>
      <c r="JC200" s="82">
        <f>JC199*(JC$9/Inputs!$E$193)</f>
        <v>0</v>
      </c>
      <c r="JD200" s="82">
        <f>JD199*(JD$9/Inputs!$E$193)</f>
        <v>0</v>
      </c>
      <c r="JE200" s="82">
        <f>JE199*(JE$9/Inputs!$E$193)</f>
        <v>0</v>
      </c>
      <c r="JF200" s="82">
        <f>JF199*(JF$9/Inputs!$E$193)</f>
        <v>0</v>
      </c>
      <c r="JG200" s="82">
        <f>JG199*(JG$9/Inputs!$E$193)</f>
        <v>0</v>
      </c>
      <c r="JH200" s="82">
        <f>JH199*(JH$9/Inputs!$E$193)</f>
        <v>0</v>
      </c>
      <c r="JI200" s="82">
        <f>JI199*(JI$9/Inputs!$E$193)</f>
        <v>0</v>
      </c>
      <c r="JJ200" s="82">
        <f>JJ199*(JJ$9/Inputs!$E$193)</f>
        <v>0</v>
      </c>
      <c r="JK200" s="82">
        <f>JK199*(JK$9/Inputs!$E$193)</f>
        <v>0</v>
      </c>
      <c r="JL200" s="82">
        <f>JL199*(JL$9/Inputs!$E$193)</f>
        <v>0</v>
      </c>
      <c r="JM200" s="82">
        <f>JM199*(JM$9/Inputs!$E$193)</f>
        <v>0</v>
      </c>
      <c r="JN200" s="82">
        <f>JN199*(JN$9/Inputs!$E$193)</f>
        <v>0</v>
      </c>
      <c r="JO200" s="82">
        <f>JO199*(JO$9/Inputs!$E$193)</f>
        <v>0</v>
      </c>
      <c r="JP200" s="82">
        <f>JP199*(JP$9/Inputs!$E$193)</f>
        <v>0</v>
      </c>
      <c r="JQ200" s="82">
        <f>JQ199*(JQ$9/Inputs!$E$193)</f>
        <v>0</v>
      </c>
      <c r="JR200" s="82">
        <f>JR199*(JR$9/Inputs!$E$193)</f>
        <v>0</v>
      </c>
      <c r="JS200" s="82">
        <f>JS199*(JS$9/Inputs!$E$193)</f>
        <v>0</v>
      </c>
      <c r="JT200" s="82">
        <f>JT199*(JT$9/Inputs!$E$193)</f>
        <v>0</v>
      </c>
      <c r="JU200" s="82">
        <f>JU199*(JU$9/Inputs!$E$193)</f>
        <v>0</v>
      </c>
      <c r="JV200" s="82">
        <f>JV199*(JV$9/Inputs!$E$193)</f>
        <v>0</v>
      </c>
      <c r="JW200" s="82">
        <f>JW199*(JW$9/Inputs!$E$193)</f>
        <v>0</v>
      </c>
      <c r="JX200" s="82">
        <f>JX199*(JX$9/Inputs!$E$193)</f>
        <v>0</v>
      </c>
      <c r="JY200" s="82">
        <f>JY199*(JY$9/Inputs!$E$193)</f>
        <v>0</v>
      </c>
      <c r="JZ200" s="82">
        <f>JZ199*(JZ$9/Inputs!$E$193)</f>
        <v>0</v>
      </c>
      <c r="KA200" s="82">
        <f>KA199*(KA$9/Inputs!$E$193)</f>
        <v>0</v>
      </c>
      <c r="KB200" s="82">
        <f>KB199*(KB$9/Inputs!$E$193)</f>
        <v>0</v>
      </c>
      <c r="KC200" s="82">
        <f>KC199*(KC$9/Inputs!$E$193)</f>
        <v>0</v>
      </c>
      <c r="KD200" s="82">
        <f>KD199*(KD$9/Inputs!$E$193)</f>
        <v>0</v>
      </c>
      <c r="KE200" s="82">
        <f>KE199*(KE$9/Inputs!$E$193)</f>
        <v>0</v>
      </c>
      <c r="KF200" s="82">
        <f>KF199*(KF$9/Inputs!$E$193)</f>
        <v>0</v>
      </c>
      <c r="KG200" s="82">
        <f>KG199*(KG$9/Inputs!$E$193)</f>
        <v>0</v>
      </c>
      <c r="KH200" s="82">
        <f>KH199*(KH$9/Inputs!$E$193)</f>
        <v>0</v>
      </c>
      <c r="KI200" s="82">
        <f>KI199*(KI$9/Inputs!$E$193)</f>
        <v>0</v>
      </c>
      <c r="KJ200" s="82">
        <f>KJ199*(KJ$9/Inputs!$E$193)</f>
        <v>0</v>
      </c>
      <c r="KK200" s="82">
        <f>KK199*(KK$9/Inputs!$E$193)</f>
        <v>0</v>
      </c>
      <c r="KL200" s="82">
        <f>KL199*(KL$9/Inputs!$E$193)</f>
        <v>0</v>
      </c>
      <c r="KM200" s="82">
        <f>KM199*(KM$9/Inputs!$E$193)</f>
        <v>0</v>
      </c>
      <c r="KN200" s="82">
        <f>KN199*(KN$9/Inputs!$E$193)</f>
        <v>0</v>
      </c>
      <c r="KO200" s="82">
        <f>KO199*(KO$9/Inputs!$E$193)</f>
        <v>0</v>
      </c>
      <c r="KP200" s="82">
        <f>KP199*(KP$9/Inputs!$E$193)</f>
        <v>0</v>
      </c>
      <c r="KQ200" s="82">
        <f>KQ199*(KQ$9/Inputs!$E$193)</f>
        <v>0</v>
      </c>
      <c r="KR200" s="82">
        <f>KR199*(KR$9/Inputs!$E$193)</f>
        <v>0</v>
      </c>
      <c r="KS200" s="82">
        <f>KS199*(KS$9/Inputs!$E$193)</f>
        <v>0</v>
      </c>
      <c r="KT200" s="82">
        <f>KT199*(KT$9/Inputs!$E$193)</f>
        <v>0</v>
      </c>
      <c r="KU200" s="82">
        <f>KU199*(KU$9/Inputs!$E$193)</f>
        <v>0</v>
      </c>
      <c r="KV200" s="82">
        <f>KV199*(KV$9/Inputs!$E$193)</f>
        <v>0</v>
      </c>
      <c r="KW200" s="82">
        <f>KW199*(KW$9/Inputs!$E$193)</f>
        <v>0</v>
      </c>
      <c r="KX200" s="82">
        <f>KX199*(KX$9/Inputs!$E$193)</f>
        <v>0</v>
      </c>
      <c r="KY200" s="82">
        <f>KY199*(KY$9/Inputs!$E$193)</f>
        <v>0</v>
      </c>
      <c r="KZ200" s="82">
        <f>KZ199*(KZ$9/Inputs!$E$193)</f>
        <v>0</v>
      </c>
      <c r="LA200" s="82">
        <f>LA199*(LA$9/Inputs!$E$193)</f>
        <v>0</v>
      </c>
      <c r="LB200" s="82">
        <f>LB199*(LB$9/Inputs!$E$193)</f>
        <v>0</v>
      </c>
      <c r="LC200" s="82">
        <f>LC199*(LC$9/Inputs!$E$193)</f>
        <v>0</v>
      </c>
      <c r="LD200" s="82">
        <f>LD199*(LD$9/Inputs!$E$193)</f>
        <v>0</v>
      </c>
      <c r="LE200" s="82">
        <f>LE199*(LE$9/Inputs!$E$193)</f>
        <v>0</v>
      </c>
      <c r="LF200" s="82">
        <f>LF199*(LF$9/Inputs!$E$193)</f>
        <v>0</v>
      </c>
      <c r="LG200" s="82">
        <f>LG199*(LG$9/Inputs!$E$193)</f>
        <v>0</v>
      </c>
      <c r="LH200" s="82">
        <f>LH199*(LH$9/Inputs!$E$193)</f>
        <v>0</v>
      </c>
      <c r="LI200" s="82">
        <f>LI199*(LI$9/Inputs!$E$193)</f>
        <v>0</v>
      </c>
      <c r="LJ200" s="82">
        <f>LJ199*(LJ$9/Inputs!$E$193)</f>
        <v>0</v>
      </c>
      <c r="LK200" s="82">
        <f>LK199*(LK$9/Inputs!$E$193)</f>
        <v>0</v>
      </c>
      <c r="LL200" s="82">
        <f>LL199*(LL$9/Inputs!$E$193)</f>
        <v>0</v>
      </c>
      <c r="LM200" s="82">
        <f>LM199*(LM$9/Inputs!$E$193)</f>
        <v>0</v>
      </c>
      <c r="LN200" s="82">
        <f>LN199*(LN$9/Inputs!$E$193)</f>
        <v>0</v>
      </c>
      <c r="LO200" s="82">
        <f>LO199*(LO$9/Inputs!$E$193)</f>
        <v>0</v>
      </c>
      <c r="LP200" s="82">
        <f>LP199*(LP$9/Inputs!$E$193)</f>
        <v>0</v>
      </c>
      <c r="LQ200" s="82">
        <f>LQ199*(LQ$9/Inputs!$E$193)</f>
        <v>0</v>
      </c>
      <c r="LR200" s="82">
        <f>LR199*(LR$9/Inputs!$E$193)</f>
        <v>0</v>
      </c>
      <c r="LS200" s="82">
        <f>LS199*(LS$9/Inputs!$E$193)</f>
        <v>0</v>
      </c>
      <c r="LT200" s="82">
        <f>LT199*(LT$9/Inputs!$E$193)</f>
        <v>0</v>
      </c>
      <c r="LU200" s="82"/>
      <c r="LV200" s="82"/>
      <c r="LW200" s="82"/>
      <c r="LX200" s="82"/>
      <c r="LY200" s="82"/>
      <c r="LZ200" s="82"/>
      <c r="MA200" s="82"/>
      <c r="MB200" s="82"/>
      <c r="MC200" s="82"/>
      <c r="MD200" s="82"/>
      <c r="ME200" s="82"/>
      <c r="MF200" s="82"/>
      <c r="MG200" s="82"/>
      <c r="MH200" s="82"/>
      <c r="MI200" s="82"/>
      <c r="MJ200" s="82"/>
      <c r="MK200" s="82"/>
      <c r="ML200" s="82"/>
      <c r="MM200" s="82"/>
      <c r="MN200" s="82"/>
      <c r="MO200" s="82"/>
      <c r="MP200" s="82"/>
      <c r="MQ200" s="82"/>
      <c r="MR200" s="82"/>
      <c r="MS200" s="82"/>
      <c r="MT200" s="82"/>
      <c r="MU200" s="82"/>
      <c r="MV200" s="82"/>
      <c r="MW200" s="82"/>
      <c r="MX200" s="82"/>
      <c r="MY200" s="82"/>
      <c r="MZ200" s="82"/>
      <c r="NA200" s="82"/>
      <c r="NB200" s="82"/>
      <c r="NC200" s="82"/>
      <c r="ND200" s="82"/>
      <c r="NE200" s="82"/>
      <c r="NF200" s="82"/>
      <c r="NG200" s="82"/>
      <c r="NH200" s="82"/>
      <c r="NI200" s="82"/>
      <c r="NJ200" s="82"/>
      <c r="NK200" s="82"/>
      <c r="NL200" s="82"/>
      <c r="NM200" s="82"/>
      <c r="NN200" s="82"/>
      <c r="NO200" s="82"/>
      <c r="NP200" s="82"/>
      <c r="NQ200" s="82"/>
      <c r="NR200" s="82"/>
      <c r="NS200" s="82"/>
      <c r="NT200" s="82"/>
      <c r="NU200" s="82"/>
      <c r="NV200" s="82"/>
      <c r="NW200" s="82"/>
      <c r="NX200" s="82"/>
      <c r="NY200" s="82"/>
      <c r="NZ200" s="82"/>
      <c r="OA200" s="82"/>
      <c r="OB200" s="82"/>
      <c r="OC200" s="82"/>
      <c r="OD200" s="82"/>
      <c r="OE200" s="82"/>
      <c r="OF200" s="82"/>
      <c r="OG200" s="82"/>
      <c r="OH200" s="82"/>
      <c r="OI200" s="82"/>
      <c r="OJ200" s="82"/>
      <c r="OK200" s="82"/>
      <c r="OL200" s="82"/>
      <c r="OM200" s="82"/>
      <c r="ON200" s="82"/>
      <c r="OO200" s="82"/>
      <c r="OP200" s="82"/>
      <c r="OQ200" s="82"/>
      <c r="OR200" s="82"/>
      <c r="OS200" s="82"/>
      <c r="OT200" s="82"/>
      <c r="OU200" s="82"/>
      <c r="OV200" s="82"/>
      <c r="OW200" s="82"/>
      <c r="OX200" s="82"/>
      <c r="OY200" s="82"/>
      <c r="OZ200" s="82"/>
      <c r="PA200" s="82"/>
      <c r="PB200" s="82"/>
      <c r="PC200" s="82"/>
      <c r="PD200" s="82"/>
      <c r="PE200" s="82"/>
      <c r="PF200" s="82"/>
      <c r="PG200" s="82"/>
      <c r="PH200" s="82"/>
      <c r="PI200" s="82"/>
      <c r="PJ200" s="82"/>
      <c r="PK200" s="82"/>
      <c r="PL200" s="82"/>
      <c r="PM200" s="82"/>
      <c r="PN200" s="82"/>
      <c r="PO200" s="82"/>
      <c r="PP200" s="82"/>
      <c r="PQ200" s="82"/>
      <c r="PR200" s="82"/>
      <c r="PS200" s="82"/>
      <c r="PT200" s="82"/>
      <c r="PU200" s="82"/>
      <c r="PV200" s="82"/>
      <c r="PW200" s="82"/>
      <c r="PX200" s="82"/>
      <c r="PY200" s="82"/>
      <c r="PZ200" s="82"/>
      <c r="QA200" s="82"/>
      <c r="QB200" s="82"/>
      <c r="QC200" s="82"/>
      <c r="QD200" s="82"/>
      <c r="QE200" s="82"/>
      <c r="QF200" s="82"/>
      <c r="QG200" s="82"/>
      <c r="QH200" s="82"/>
      <c r="QI200" s="82"/>
      <c r="QJ200" s="82"/>
      <c r="QK200" s="82"/>
      <c r="QL200" s="82"/>
      <c r="QM200" s="82"/>
      <c r="QN200" s="82"/>
      <c r="QO200" s="82"/>
      <c r="QP200" s="82"/>
      <c r="QQ200" s="82"/>
      <c r="QR200" s="82"/>
      <c r="QS200" s="82"/>
      <c r="QT200" s="82"/>
      <c r="QU200" s="82"/>
    </row>
    <row r="201" spans="1:463" outlineLevel="1">
      <c r="B201" s="88"/>
      <c r="C201" s="15"/>
      <c r="D201" s="1"/>
      <c r="E201" s="44"/>
      <c r="F201" s="122"/>
      <c r="G201" s="122"/>
      <c r="H201" s="123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4"/>
      <c r="BP201" s="54"/>
      <c r="BQ201" s="54"/>
      <c r="BR201" s="54"/>
      <c r="BS201" s="54"/>
      <c r="BT201" s="54"/>
      <c r="BU201" s="54"/>
      <c r="BV201" s="54"/>
      <c r="BW201" s="54"/>
      <c r="BX201" s="54"/>
      <c r="BY201" s="54"/>
      <c r="BZ201" s="54"/>
      <c r="CA201" s="54"/>
      <c r="CB201" s="54"/>
      <c r="CC201" s="54"/>
      <c r="CD201" s="54"/>
      <c r="CE201" s="54"/>
      <c r="CF201" s="54"/>
      <c r="CG201" s="54"/>
      <c r="CH201" s="54"/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  <c r="EK201" s="54"/>
      <c r="EL201" s="54"/>
      <c r="EM201" s="54"/>
      <c r="EN201" s="54"/>
      <c r="EO201" s="54"/>
      <c r="EP201" s="54"/>
      <c r="EQ201" s="54"/>
      <c r="ER201" s="54"/>
      <c r="ES201" s="54"/>
      <c r="ET201" s="54"/>
      <c r="EU201" s="54"/>
      <c r="EV201" s="54"/>
      <c r="EW201" s="54"/>
      <c r="EX201" s="54"/>
      <c r="EY201" s="54"/>
      <c r="EZ201" s="54"/>
      <c r="FA201" s="54"/>
      <c r="FB201" s="54"/>
      <c r="FC201" s="54"/>
      <c r="FD201" s="54"/>
      <c r="FE201" s="54"/>
      <c r="FF201" s="54"/>
      <c r="FG201" s="54"/>
      <c r="FH201" s="54"/>
      <c r="FI201" s="54"/>
      <c r="FJ201" s="54"/>
      <c r="FK201" s="54"/>
      <c r="FL201" s="54"/>
      <c r="FM201" s="54"/>
      <c r="FN201" s="54"/>
      <c r="FO201" s="54"/>
      <c r="FP201" s="54"/>
      <c r="FQ201" s="54"/>
      <c r="FR201" s="54"/>
      <c r="FS201" s="54"/>
      <c r="FT201" s="54"/>
      <c r="FU201" s="54"/>
      <c r="FV201" s="54"/>
      <c r="FW201" s="54"/>
      <c r="FX201" s="54"/>
      <c r="FY201" s="54"/>
      <c r="FZ201" s="54"/>
      <c r="GA201" s="54"/>
      <c r="GB201" s="54"/>
      <c r="GC201" s="54"/>
      <c r="GD201" s="54"/>
      <c r="GE201" s="54"/>
      <c r="GF201" s="54"/>
      <c r="GG201" s="54"/>
      <c r="GH201" s="54"/>
      <c r="GI201" s="54"/>
      <c r="GJ201" s="54"/>
      <c r="GK201" s="54"/>
      <c r="GL201" s="54"/>
      <c r="GM201" s="54"/>
      <c r="GN201" s="54"/>
      <c r="GO201" s="54"/>
      <c r="GP201" s="54"/>
      <c r="GQ201" s="54"/>
      <c r="GR201" s="54"/>
      <c r="GS201" s="54"/>
      <c r="GT201" s="54"/>
      <c r="GU201" s="54"/>
      <c r="GV201" s="54"/>
      <c r="GW201" s="54"/>
      <c r="GX201" s="54"/>
      <c r="GY201" s="54"/>
      <c r="GZ201" s="54"/>
      <c r="HA201" s="54"/>
      <c r="HB201" s="54"/>
      <c r="HC201" s="54"/>
      <c r="HD201" s="54"/>
      <c r="HE201" s="54"/>
      <c r="HF201" s="54"/>
      <c r="HG201" s="54"/>
      <c r="HH201" s="54"/>
      <c r="HI201" s="54"/>
      <c r="HJ201" s="54"/>
      <c r="HK201" s="54"/>
      <c r="HL201" s="54"/>
      <c r="HM201" s="54"/>
      <c r="HN201" s="54"/>
      <c r="HO201" s="54"/>
      <c r="HP201" s="54"/>
      <c r="HQ201" s="54"/>
      <c r="HR201" s="54"/>
      <c r="HS201" s="54"/>
      <c r="HT201" s="54"/>
      <c r="HU201" s="54"/>
      <c r="HV201" s="54"/>
      <c r="HW201" s="54"/>
      <c r="HX201" s="54"/>
      <c r="HY201" s="54"/>
      <c r="HZ201" s="54"/>
      <c r="IA201" s="54"/>
      <c r="IB201" s="54"/>
      <c r="IC201" s="54"/>
      <c r="ID201" s="54"/>
      <c r="IE201" s="54"/>
      <c r="IF201" s="54"/>
      <c r="IG201" s="54"/>
      <c r="IH201" s="54"/>
      <c r="II201" s="54"/>
      <c r="IJ201" s="54"/>
      <c r="IK201" s="54"/>
      <c r="IL201" s="54"/>
      <c r="IM201" s="54"/>
      <c r="IN201" s="54"/>
      <c r="IO201" s="54"/>
      <c r="IP201" s="54"/>
      <c r="IQ201" s="54"/>
      <c r="IR201" s="54"/>
      <c r="IS201" s="54"/>
      <c r="IT201" s="54"/>
      <c r="IU201" s="54"/>
      <c r="IV201" s="54"/>
      <c r="IW201" s="54"/>
      <c r="IX201" s="54"/>
      <c r="IY201" s="54"/>
      <c r="IZ201" s="54"/>
      <c r="JA201" s="54"/>
      <c r="JB201" s="54"/>
      <c r="JC201" s="54"/>
      <c r="JD201" s="54"/>
      <c r="JE201" s="54"/>
      <c r="JF201" s="54"/>
      <c r="JG201" s="54"/>
      <c r="JH201" s="54"/>
      <c r="JI201" s="54"/>
      <c r="JJ201" s="54"/>
      <c r="JK201" s="54"/>
      <c r="JL201" s="54"/>
      <c r="JM201" s="54"/>
      <c r="JN201" s="54"/>
      <c r="JO201" s="54"/>
      <c r="JP201" s="54"/>
      <c r="JQ201" s="54"/>
      <c r="JR201" s="54"/>
      <c r="JS201" s="54"/>
      <c r="JT201" s="54"/>
      <c r="JU201" s="54"/>
      <c r="JV201" s="54"/>
      <c r="JW201" s="54"/>
      <c r="JX201" s="54"/>
      <c r="JY201" s="54"/>
      <c r="JZ201" s="54"/>
      <c r="KA201" s="54"/>
      <c r="KB201" s="54"/>
      <c r="KC201" s="54"/>
      <c r="KD201" s="54"/>
      <c r="KE201" s="54"/>
      <c r="KF201" s="54"/>
      <c r="KG201" s="54"/>
      <c r="KH201" s="54"/>
      <c r="KI201" s="54"/>
      <c r="KJ201" s="54"/>
      <c r="KK201" s="54"/>
      <c r="KL201" s="54"/>
      <c r="KM201" s="54"/>
      <c r="KN201" s="54"/>
      <c r="KO201" s="54"/>
      <c r="KP201" s="54"/>
      <c r="KQ201" s="54"/>
      <c r="KR201" s="54"/>
      <c r="KS201" s="54"/>
      <c r="KT201" s="54"/>
      <c r="KU201" s="54"/>
      <c r="KV201" s="54"/>
      <c r="KW201" s="54"/>
      <c r="KX201" s="54"/>
      <c r="KY201" s="54"/>
      <c r="KZ201" s="54"/>
      <c r="LA201" s="54"/>
      <c r="LB201" s="54"/>
      <c r="LC201" s="54"/>
      <c r="LD201" s="54"/>
      <c r="LE201" s="54"/>
      <c r="LF201" s="54"/>
      <c r="LG201" s="54"/>
      <c r="LH201" s="54"/>
      <c r="LI201" s="54"/>
      <c r="LJ201" s="54"/>
      <c r="LK201" s="54"/>
      <c r="LL201" s="54"/>
      <c r="LM201" s="54"/>
      <c r="LN201" s="54"/>
      <c r="LO201" s="54"/>
      <c r="LP201" s="54"/>
      <c r="LQ201" s="54"/>
      <c r="LR201" s="54"/>
      <c r="LS201" s="54"/>
      <c r="LT201" s="54"/>
      <c r="LU201" s="54"/>
      <c r="LV201" s="54"/>
      <c r="LW201" s="54"/>
      <c r="LX201" s="54"/>
      <c r="LY201" s="54"/>
      <c r="LZ201" s="54"/>
      <c r="MA201" s="54"/>
      <c r="MB201" s="54"/>
      <c r="MC201" s="54"/>
      <c r="MD201" s="54"/>
      <c r="ME201" s="54"/>
      <c r="MF201" s="54"/>
      <c r="MG201" s="54"/>
      <c r="MH201" s="54"/>
      <c r="MI201" s="54"/>
      <c r="MJ201" s="54"/>
      <c r="MK201" s="54"/>
      <c r="ML201" s="54"/>
      <c r="MM201" s="54"/>
      <c r="MN201" s="54"/>
      <c r="MO201" s="54"/>
      <c r="MP201" s="54"/>
      <c r="MQ201" s="54"/>
      <c r="MR201" s="54"/>
      <c r="MS201" s="54"/>
      <c r="MT201" s="54"/>
      <c r="MU201" s="54"/>
      <c r="MV201" s="54"/>
      <c r="MW201" s="54"/>
      <c r="MX201" s="54"/>
      <c r="MY201" s="54"/>
      <c r="MZ201" s="54"/>
      <c r="NA201" s="54"/>
      <c r="NB201" s="54"/>
      <c r="NC201" s="54"/>
      <c r="ND201" s="54"/>
      <c r="NE201" s="54"/>
      <c r="NF201" s="54"/>
      <c r="NG201" s="54"/>
      <c r="NH201" s="54"/>
      <c r="NI201" s="54"/>
      <c r="NJ201" s="54"/>
      <c r="NK201" s="54"/>
      <c r="NL201" s="54"/>
      <c r="NM201" s="54"/>
      <c r="NN201" s="54"/>
      <c r="NO201" s="54"/>
      <c r="NP201" s="54"/>
      <c r="NQ201" s="54"/>
      <c r="NR201" s="54"/>
      <c r="NS201" s="54"/>
      <c r="NT201" s="54"/>
      <c r="NU201" s="54"/>
      <c r="NV201" s="54"/>
      <c r="NW201" s="54"/>
      <c r="NX201" s="54"/>
      <c r="NY201" s="54"/>
      <c r="NZ201" s="54"/>
      <c r="OA201" s="54"/>
      <c r="OB201" s="54"/>
      <c r="OC201" s="54"/>
      <c r="OD201" s="54"/>
      <c r="OE201" s="54"/>
      <c r="OF201" s="54"/>
      <c r="OG201" s="54"/>
      <c r="OH201" s="54"/>
      <c r="OI201" s="54"/>
      <c r="OJ201" s="54"/>
      <c r="OK201" s="54"/>
      <c r="OL201" s="54"/>
      <c r="OM201" s="54"/>
      <c r="ON201" s="54"/>
      <c r="OO201" s="54"/>
      <c r="OP201" s="54"/>
      <c r="OQ201" s="54"/>
      <c r="OR201" s="54"/>
      <c r="OS201" s="54"/>
      <c r="OT201" s="54"/>
      <c r="OU201" s="54"/>
      <c r="OV201" s="54"/>
      <c r="OW201" s="54"/>
      <c r="OX201" s="54"/>
      <c r="OY201" s="54"/>
      <c r="OZ201" s="54"/>
      <c r="PA201" s="54"/>
      <c r="PB201" s="54"/>
      <c r="PC201" s="54"/>
      <c r="PD201" s="54"/>
      <c r="PE201" s="54"/>
      <c r="PF201" s="54"/>
      <c r="PG201" s="54"/>
      <c r="PH201" s="54"/>
      <c r="PI201" s="54"/>
      <c r="PJ201" s="54"/>
      <c r="PK201" s="54"/>
      <c r="PL201" s="54"/>
      <c r="PM201" s="54"/>
      <c r="PN201" s="54"/>
      <c r="PO201" s="54"/>
      <c r="PP201" s="54"/>
      <c r="PQ201" s="54"/>
      <c r="PR201" s="54"/>
      <c r="PS201" s="54"/>
      <c r="PT201" s="54"/>
      <c r="PU201" s="54"/>
      <c r="PV201" s="54"/>
      <c r="PW201" s="54"/>
      <c r="PX201" s="54"/>
      <c r="PY201" s="54"/>
      <c r="PZ201" s="54"/>
      <c r="QA201" s="54"/>
      <c r="QB201" s="54"/>
      <c r="QC201" s="54"/>
      <c r="QD201" s="54"/>
      <c r="QE201" s="54"/>
      <c r="QF201" s="54"/>
      <c r="QG201" s="54"/>
      <c r="QH201" s="54"/>
      <c r="QI201" s="54"/>
      <c r="QJ201" s="54"/>
      <c r="QK201" s="54"/>
      <c r="QL201" s="54"/>
      <c r="QM201" s="54"/>
      <c r="QN201" s="54"/>
      <c r="QO201" s="54"/>
      <c r="QP201" s="54"/>
      <c r="QQ201" s="54"/>
      <c r="QR201" s="54"/>
      <c r="QS201" s="54"/>
      <c r="QT201" s="54"/>
      <c r="QU201" s="54"/>
    </row>
    <row r="202" spans="1:463" outlineLevel="1">
      <c r="C202" s="15" t="s">
        <v>495</v>
      </c>
      <c r="D202" s="1"/>
      <c r="E202" s="44"/>
      <c r="F202" s="1"/>
      <c r="G202" s="1"/>
      <c r="H202" s="66">
        <f>SUM(I202:QJ202)</f>
        <v>0</v>
      </c>
      <c r="I202" s="124"/>
      <c r="J202" s="124"/>
      <c r="K202" s="124"/>
      <c r="L202" s="124"/>
      <c r="M202" s="124"/>
      <c r="N202" s="124"/>
      <c r="O202" s="124">
        <f t="shared" ref="O202:BZ202" si="799">O197*O200</f>
        <v>0</v>
      </c>
      <c r="P202" s="124">
        <f t="shared" si="799"/>
        <v>0</v>
      </c>
      <c r="Q202" s="124">
        <f t="shared" si="799"/>
        <v>0</v>
      </c>
      <c r="R202" s="124">
        <f t="shared" si="799"/>
        <v>0</v>
      </c>
      <c r="S202" s="124">
        <f t="shared" si="799"/>
        <v>0</v>
      </c>
      <c r="T202" s="124">
        <f t="shared" si="799"/>
        <v>0</v>
      </c>
      <c r="U202" s="124">
        <f t="shared" si="799"/>
        <v>0</v>
      </c>
      <c r="V202" s="124">
        <f t="shared" si="799"/>
        <v>0</v>
      </c>
      <c r="W202" s="124">
        <f t="shared" si="799"/>
        <v>0</v>
      </c>
      <c r="X202" s="124">
        <f t="shared" si="799"/>
        <v>0</v>
      </c>
      <c r="Y202" s="124">
        <f t="shared" si="799"/>
        <v>0</v>
      </c>
      <c r="Z202" s="124">
        <f t="shared" si="799"/>
        <v>0</v>
      </c>
      <c r="AA202" s="124">
        <f t="shared" si="799"/>
        <v>0</v>
      </c>
      <c r="AB202" s="124">
        <f t="shared" si="799"/>
        <v>0</v>
      </c>
      <c r="AC202" s="124">
        <f t="shared" si="799"/>
        <v>0</v>
      </c>
      <c r="AD202" s="124">
        <f t="shared" si="799"/>
        <v>0</v>
      </c>
      <c r="AE202" s="124">
        <f t="shared" si="799"/>
        <v>0</v>
      </c>
      <c r="AF202" s="124">
        <f t="shared" si="799"/>
        <v>0</v>
      </c>
      <c r="AG202" s="124">
        <f t="shared" si="799"/>
        <v>0</v>
      </c>
      <c r="AH202" s="124">
        <f t="shared" si="799"/>
        <v>0</v>
      </c>
      <c r="AI202" s="124">
        <f t="shared" si="799"/>
        <v>0</v>
      </c>
      <c r="AJ202" s="124">
        <f t="shared" si="799"/>
        <v>0</v>
      </c>
      <c r="AK202" s="124">
        <f t="shared" si="799"/>
        <v>0</v>
      </c>
      <c r="AL202" s="124">
        <f t="shared" si="799"/>
        <v>0</v>
      </c>
      <c r="AM202" s="124">
        <f t="shared" si="799"/>
        <v>0</v>
      </c>
      <c r="AN202" s="124">
        <f t="shared" si="799"/>
        <v>0</v>
      </c>
      <c r="AO202" s="124">
        <f t="shared" si="799"/>
        <v>0</v>
      </c>
      <c r="AP202" s="124">
        <f t="shared" si="799"/>
        <v>0</v>
      </c>
      <c r="AQ202" s="124">
        <f t="shared" si="799"/>
        <v>0</v>
      </c>
      <c r="AR202" s="124">
        <f t="shared" si="799"/>
        <v>0</v>
      </c>
      <c r="AS202" s="124">
        <f t="shared" si="799"/>
        <v>0</v>
      </c>
      <c r="AT202" s="124">
        <f t="shared" si="799"/>
        <v>0</v>
      </c>
      <c r="AU202" s="124">
        <f t="shared" si="799"/>
        <v>0</v>
      </c>
      <c r="AV202" s="124">
        <f t="shared" si="799"/>
        <v>0</v>
      </c>
      <c r="AW202" s="124">
        <f t="shared" si="799"/>
        <v>0</v>
      </c>
      <c r="AX202" s="124">
        <f t="shared" si="799"/>
        <v>0</v>
      </c>
      <c r="AY202" s="124">
        <f t="shared" si="799"/>
        <v>0</v>
      </c>
      <c r="AZ202" s="124">
        <f t="shared" si="799"/>
        <v>0</v>
      </c>
      <c r="BA202" s="124">
        <f t="shared" si="799"/>
        <v>0</v>
      </c>
      <c r="BB202" s="124">
        <f t="shared" si="799"/>
        <v>0</v>
      </c>
      <c r="BC202" s="124">
        <f t="shared" si="799"/>
        <v>0</v>
      </c>
      <c r="BD202" s="124">
        <f t="shared" si="799"/>
        <v>0</v>
      </c>
      <c r="BE202" s="124">
        <f t="shared" si="799"/>
        <v>0</v>
      </c>
      <c r="BF202" s="124">
        <f t="shared" si="799"/>
        <v>0</v>
      </c>
      <c r="BG202" s="124">
        <f t="shared" si="799"/>
        <v>0</v>
      </c>
      <c r="BH202" s="124">
        <f t="shared" si="799"/>
        <v>0</v>
      </c>
      <c r="BI202" s="124">
        <f t="shared" si="799"/>
        <v>0</v>
      </c>
      <c r="BJ202" s="124">
        <f t="shared" si="799"/>
        <v>0</v>
      </c>
      <c r="BK202" s="124">
        <f t="shared" si="799"/>
        <v>0</v>
      </c>
      <c r="BL202" s="124">
        <f t="shared" si="799"/>
        <v>0</v>
      </c>
      <c r="BM202" s="124">
        <f t="shared" si="799"/>
        <v>0</v>
      </c>
      <c r="BN202" s="124">
        <f t="shared" si="799"/>
        <v>0</v>
      </c>
      <c r="BO202" s="124">
        <f t="shared" si="799"/>
        <v>0</v>
      </c>
      <c r="BP202" s="124">
        <f t="shared" si="799"/>
        <v>0</v>
      </c>
      <c r="BQ202" s="124">
        <f t="shared" si="799"/>
        <v>0</v>
      </c>
      <c r="BR202" s="124">
        <f t="shared" si="799"/>
        <v>0</v>
      </c>
      <c r="BS202" s="124">
        <f t="shared" si="799"/>
        <v>0</v>
      </c>
      <c r="BT202" s="124">
        <f t="shared" si="799"/>
        <v>0</v>
      </c>
      <c r="BU202" s="124">
        <f t="shared" si="799"/>
        <v>0</v>
      </c>
      <c r="BV202" s="124">
        <f t="shared" si="799"/>
        <v>0</v>
      </c>
      <c r="BW202" s="124">
        <f t="shared" si="799"/>
        <v>0</v>
      </c>
      <c r="BX202" s="124">
        <f t="shared" si="799"/>
        <v>0</v>
      </c>
      <c r="BY202" s="124">
        <f t="shared" si="799"/>
        <v>0</v>
      </c>
      <c r="BZ202" s="124">
        <f t="shared" si="799"/>
        <v>0</v>
      </c>
      <c r="CA202" s="124">
        <f t="shared" ref="CA202:EL202" si="800">CA197*CA200</f>
        <v>0</v>
      </c>
      <c r="CB202" s="124">
        <f t="shared" si="800"/>
        <v>0</v>
      </c>
      <c r="CC202" s="124">
        <f t="shared" si="800"/>
        <v>0</v>
      </c>
      <c r="CD202" s="124">
        <f t="shared" si="800"/>
        <v>0</v>
      </c>
      <c r="CE202" s="124">
        <f t="shared" si="800"/>
        <v>0</v>
      </c>
      <c r="CF202" s="124">
        <f t="shared" si="800"/>
        <v>0</v>
      </c>
      <c r="CG202" s="124">
        <f t="shared" si="800"/>
        <v>0</v>
      </c>
      <c r="CH202" s="124">
        <f t="shared" si="800"/>
        <v>0</v>
      </c>
      <c r="CI202" s="124">
        <f t="shared" si="800"/>
        <v>0</v>
      </c>
      <c r="CJ202" s="124">
        <f t="shared" si="800"/>
        <v>0</v>
      </c>
      <c r="CK202" s="124">
        <f t="shared" si="800"/>
        <v>0</v>
      </c>
      <c r="CL202" s="124">
        <f t="shared" si="800"/>
        <v>0</v>
      </c>
      <c r="CM202" s="124">
        <f t="shared" si="800"/>
        <v>0</v>
      </c>
      <c r="CN202" s="124">
        <f t="shared" si="800"/>
        <v>0</v>
      </c>
      <c r="CO202" s="124">
        <f t="shared" si="800"/>
        <v>0</v>
      </c>
      <c r="CP202" s="124">
        <f t="shared" si="800"/>
        <v>0</v>
      </c>
      <c r="CQ202" s="124">
        <f t="shared" si="800"/>
        <v>0</v>
      </c>
      <c r="CR202" s="124">
        <f t="shared" si="800"/>
        <v>0</v>
      </c>
      <c r="CS202" s="124">
        <f t="shared" si="800"/>
        <v>0</v>
      </c>
      <c r="CT202" s="124">
        <f t="shared" si="800"/>
        <v>0</v>
      </c>
      <c r="CU202" s="124">
        <f t="shared" si="800"/>
        <v>0</v>
      </c>
      <c r="CV202" s="124">
        <f t="shared" si="800"/>
        <v>0</v>
      </c>
      <c r="CW202" s="124">
        <f t="shared" si="800"/>
        <v>0</v>
      </c>
      <c r="CX202" s="124">
        <f t="shared" si="800"/>
        <v>0</v>
      </c>
      <c r="CY202" s="124">
        <f t="shared" si="800"/>
        <v>0</v>
      </c>
      <c r="CZ202" s="124">
        <f t="shared" si="800"/>
        <v>0</v>
      </c>
      <c r="DA202" s="124">
        <f t="shared" si="800"/>
        <v>0</v>
      </c>
      <c r="DB202" s="124">
        <f t="shared" si="800"/>
        <v>0</v>
      </c>
      <c r="DC202" s="124">
        <f t="shared" si="800"/>
        <v>0</v>
      </c>
      <c r="DD202" s="124">
        <f t="shared" si="800"/>
        <v>0</v>
      </c>
      <c r="DE202" s="124">
        <f t="shared" si="800"/>
        <v>0</v>
      </c>
      <c r="DF202" s="124">
        <f t="shared" si="800"/>
        <v>0</v>
      </c>
      <c r="DG202" s="124">
        <f t="shared" si="800"/>
        <v>0</v>
      </c>
      <c r="DH202" s="124">
        <f t="shared" si="800"/>
        <v>0</v>
      </c>
      <c r="DI202" s="124">
        <f t="shared" si="800"/>
        <v>0</v>
      </c>
      <c r="DJ202" s="124">
        <f t="shared" si="800"/>
        <v>0</v>
      </c>
      <c r="DK202" s="124">
        <f t="shared" si="800"/>
        <v>0</v>
      </c>
      <c r="DL202" s="124">
        <f t="shared" si="800"/>
        <v>0</v>
      </c>
      <c r="DM202" s="124">
        <f t="shared" si="800"/>
        <v>0</v>
      </c>
      <c r="DN202" s="124">
        <f t="shared" si="800"/>
        <v>0</v>
      </c>
      <c r="DO202" s="124">
        <f t="shared" si="800"/>
        <v>0</v>
      </c>
      <c r="DP202" s="124">
        <f t="shared" si="800"/>
        <v>0</v>
      </c>
      <c r="DQ202" s="124">
        <f t="shared" si="800"/>
        <v>0</v>
      </c>
      <c r="DR202" s="124">
        <f t="shared" si="800"/>
        <v>0</v>
      </c>
      <c r="DS202" s="124">
        <f t="shared" si="800"/>
        <v>0</v>
      </c>
      <c r="DT202" s="124">
        <f t="shared" si="800"/>
        <v>0</v>
      </c>
      <c r="DU202" s="124">
        <f t="shared" si="800"/>
        <v>0</v>
      </c>
      <c r="DV202" s="124">
        <f t="shared" si="800"/>
        <v>0</v>
      </c>
      <c r="DW202" s="124">
        <f t="shared" si="800"/>
        <v>0</v>
      </c>
      <c r="DX202" s="124">
        <f t="shared" si="800"/>
        <v>0</v>
      </c>
      <c r="DY202" s="124">
        <f t="shared" si="800"/>
        <v>0</v>
      </c>
      <c r="DZ202" s="124">
        <f t="shared" si="800"/>
        <v>0</v>
      </c>
      <c r="EA202" s="124">
        <f t="shared" si="800"/>
        <v>0</v>
      </c>
      <c r="EB202" s="124">
        <f t="shared" si="800"/>
        <v>0</v>
      </c>
      <c r="EC202" s="124">
        <f t="shared" si="800"/>
        <v>0</v>
      </c>
      <c r="ED202" s="124">
        <f t="shared" si="800"/>
        <v>0</v>
      </c>
      <c r="EE202" s="124">
        <f t="shared" si="800"/>
        <v>0</v>
      </c>
      <c r="EF202" s="124">
        <f t="shared" si="800"/>
        <v>0</v>
      </c>
      <c r="EG202" s="124">
        <f t="shared" si="800"/>
        <v>0</v>
      </c>
      <c r="EH202" s="124">
        <f t="shared" si="800"/>
        <v>0</v>
      </c>
      <c r="EI202" s="124">
        <f t="shared" si="800"/>
        <v>0</v>
      </c>
      <c r="EJ202" s="124">
        <f t="shared" si="800"/>
        <v>0</v>
      </c>
      <c r="EK202" s="124">
        <f t="shared" si="800"/>
        <v>0</v>
      </c>
      <c r="EL202" s="124">
        <f t="shared" si="800"/>
        <v>0</v>
      </c>
      <c r="EM202" s="124">
        <f t="shared" ref="EM202:GX202" si="801">EM197*EM200</f>
        <v>0</v>
      </c>
      <c r="EN202" s="124">
        <f t="shared" si="801"/>
        <v>0</v>
      </c>
      <c r="EO202" s="124">
        <f t="shared" si="801"/>
        <v>0</v>
      </c>
      <c r="EP202" s="124">
        <f t="shared" si="801"/>
        <v>0</v>
      </c>
      <c r="EQ202" s="124">
        <f t="shared" si="801"/>
        <v>0</v>
      </c>
      <c r="ER202" s="124">
        <f t="shared" si="801"/>
        <v>0</v>
      </c>
      <c r="ES202" s="124">
        <f t="shared" si="801"/>
        <v>0</v>
      </c>
      <c r="ET202" s="124">
        <f t="shared" si="801"/>
        <v>0</v>
      </c>
      <c r="EU202" s="124">
        <f t="shared" si="801"/>
        <v>0</v>
      </c>
      <c r="EV202" s="124">
        <f t="shared" si="801"/>
        <v>0</v>
      </c>
      <c r="EW202" s="124">
        <f t="shared" si="801"/>
        <v>0</v>
      </c>
      <c r="EX202" s="124">
        <f t="shared" si="801"/>
        <v>0</v>
      </c>
      <c r="EY202" s="124">
        <f t="shared" si="801"/>
        <v>0</v>
      </c>
      <c r="EZ202" s="124">
        <f t="shared" si="801"/>
        <v>0</v>
      </c>
      <c r="FA202" s="124">
        <f t="shared" si="801"/>
        <v>0</v>
      </c>
      <c r="FB202" s="124">
        <f t="shared" si="801"/>
        <v>0</v>
      </c>
      <c r="FC202" s="124">
        <f t="shared" si="801"/>
        <v>0</v>
      </c>
      <c r="FD202" s="124">
        <f t="shared" si="801"/>
        <v>0</v>
      </c>
      <c r="FE202" s="124">
        <f t="shared" si="801"/>
        <v>0</v>
      </c>
      <c r="FF202" s="124">
        <f t="shared" si="801"/>
        <v>0</v>
      </c>
      <c r="FG202" s="124">
        <f t="shared" si="801"/>
        <v>0</v>
      </c>
      <c r="FH202" s="124">
        <f t="shared" si="801"/>
        <v>0</v>
      </c>
      <c r="FI202" s="124">
        <f t="shared" si="801"/>
        <v>0</v>
      </c>
      <c r="FJ202" s="124">
        <f t="shared" si="801"/>
        <v>0</v>
      </c>
      <c r="FK202" s="124">
        <f t="shared" si="801"/>
        <v>0</v>
      </c>
      <c r="FL202" s="124">
        <f t="shared" si="801"/>
        <v>0</v>
      </c>
      <c r="FM202" s="124">
        <f t="shared" si="801"/>
        <v>0</v>
      </c>
      <c r="FN202" s="124">
        <f t="shared" si="801"/>
        <v>0</v>
      </c>
      <c r="FO202" s="124">
        <f t="shared" si="801"/>
        <v>0</v>
      </c>
      <c r="FP202" s="124">
        <f t="shared" si="801"/>
        <v>0</v>
      </c>
      <c r="FQ202" s="124">
        <f t="shared" si="801"/>
        <v>0</v>
      </c>
      <c r="FR202" s="124">
        <f t="shared" si="801"/>
        <v>0</v>
      </c>
      <c r="FS202" s="124">
        <f t="shared" si="801"/>
        <v>0</v>
      </c>
      <c r="FT202" s="124">
        <f t="shared" si="801"/>
        <v>0</v>
      </c>
      <c r="FU202" s="124">
        <f t="shared" si="801"/>
        <v>0</v>
      </c>
      <c r="FV202" s="124">
        <f t="shared" si="801"/>
        <v>0</v>
      </c>
      <c r="FW202" s="124">
        <f t="shared" si="801"/>
        <v>0</v>
      </c>
      <c r="FX202" s="124">
        <f t="shared" si="801"/>
        <v>0</v>
      </c>
      <c r="FY202" s="124">
        <f t="shared" si="801"/>
        <v>0</v>
      </c>
      <c r="FZ202" s="124">
        <f t="shared" si="801"/>
        <v>0</v>
      </c>
      <c r="GA202" s="124">
        <f t="shared" si="801"/>
        <v>0</v>
      </c>
      <c r="GB202" s="124">
        <f t="shared" si="801"/>
        <v>0</v>
      </c>
      <c r="GC202" s="124">
        <f t="shared" si="801"/>
        <v>0</v>
      </c>
      <c r="GD202" s="124">
        <f t="shared" si="801"/>
        <v>0</v>
      </c>
      <c r="GE202" s="124">
        <f t="shared" si="801"/>
        <v>0</v>
      </c>
      <c r="GF202" s="124">
        <f t="shared" si="801"/>
        <v>0</v>
      </c>
      <c r="GG202" s="124">
        <f t="shared" si="801"/>
        <v>0</v>
      </c>
      <c r="GH202" s="124">
        <f t="shared" si="801"/>
        <v>0</v>
      </c>
      <c r="GI202" s="124">
        <f t="shared" si="801"/>
        <v>0</v>
      </c>
      <c r="GJ202" s="124">
        <f t="shared" si="801"/>
        <v>0</v>
      </c>
      <c r="GK202" s="124">
        <f t="shared" si="801"/>
        <v>0</v>
      </c>
      <c r="GL202" s="124">
        <f t="shared" si="801"/>
        <v>0</v>
      </c>
      <c r="GM202" s="124">
        <f t="shared" si="801"/>
        <v>0</v>
      </c>
      <c r="GN202" s="124">
        <f t="shared" si="801"/>
        <v>0</v>
      </c>
      <c r="GO202" s="124">
        <f t="shared" si="801"/>
        <v>0</v>
      </c>
      <c r="GP202" s="124">
        <f t="shared" si="801"/>
        <v>0</v>
      </c>
      <c r="GQ202" s="124">
        <f t="shared" si="801"/>
        <v>0</v>
      </c>
      <c r="GR202" s="124">
        <f t="shared" si="801"/>
        <v>0</v>
      </c>
      <c r="GS202" s="124">
        <f t="shared" si="801"/>
        <v>0</v>
      </c>
      <c r="GT202" s="124">
        <f t="shared" si="801"/>
        <v>0</v>
      </c>
      <c r="GU202" s="124">
        <f t="shared" si="801"/>
        <v>0</v>
      </c>
      <c r="GV202" s="124">
        <f t="shared" si="801"/>
        <v>0</v>
      </c>
      <c r="GW202" s="124">
        <f t="shared" si="801"/>
        <v>0</v>
      </c>
      <c r="GX202" s="124">
        <f t="shared" si="801"/>
        <v>0</v>
      </c>
      <c r="GY202" s="124">
        <f t="shared" ref="GY202:JJ202" si="802">GY197*GY200</f>
        <v>0</v>
      </c>
      <c r="GZ202" s="124">
        <f t="shared" si="802"/>
        <v>0</v>
      </c>
      <c r="HA202" s="124">
        <f t="shared" si="802"/>
        <v>0</v>
      </c>
      <c r="HB202" s="124">
        <f t="shared" si="802"/>
        <v>0</v>
      </c>
      <c r="HC202" s="124">
        <f t="shared" si="802"/>
        <v>0</v>
      </c>
      <c r="HD202" s="124">
        <f t="shared" si="802"/>
        <v>0</v>
      </c>
      <c r="HE202" s="124">
        <f t="shared" si="802"/>
        <v>0</v>
      </c>
      <c r="HF202" s="124">
        <f t="shared" si="802"/>
        <v>0</v>
      </c>
      <c r="HG202" s="124">
        <f t="shared" si="802"/>
        <v>0</v>
      </c>
      <c r="HH202" s="124">
        <f t="shared" si="802"/>
        <v>0</v>
      </c>
      <c r="HI202" s="124">
        <f t="shared" si="802"/>
        <v>0</v>
      </c>
      <c r="HJ202" s="124">
        <f t="shared" si="802"/>
        <v>0</v>
      </c>
      <c r="HK202" s="124">
        <f t="shared" si="802"/>
        <v>0</v>
      </c>
      <c r="HL202" s="124">
        <f t="shared" si="802"/>
        <v>0</v>
      </c>
      <c r="HM202" s="124">
        <f t="shared" si="802"/>
        <v>0</v>
      </c>
      <c r="HN202" s="124">
        <f t="shared" si="802"/>
        <v>0</v>
      </c>
      <c r="HO202" s="124">
        <f t="shared" si="802"/>
        <v>0</v>
      </c>
      <c r="HP202" s="124">
        <f t="shared" si="802"/>
        <v>0</v>
      </c>
      <c r="HQ202" s="124">
        <f t="shared" si="802"/>
        <v>0</v>
      </c>
      <c r="HR202" s="124">
        <f t="shared" si="802"/>
        <v>0</v>
      </c>
      <c r="HS202" s="124">
        <f t="shared" si="802"/>
        <v>0</v>
      </c>
      <c r="HT202" s="124">
        <f t="shared" si="802"/>
        <v>0</v>
      </c>
      <c r="HU202" s="124">
        <f t="shared" si="802"/>
        <v>0</v>
      </c>
      <c r="HV202" s="124">
        <f t="shared" si="802"/>
        <v>0</v>
      </c>
      <c r="HW202" s="124">
        <f t="shared" si="802"/>
        <v>0</v>
      </c>
      <c r="HX202" s="124">
        <f t="shared" si="802"/>
        <v>0</v>
      </c>
      <c r="HY202" s="124">
        <f t="shared" si="802"/>
        <v>0</v>
      </c>
      <c r="HZ202" s="124">
        <f t="shared" si="802"/>
        <v>0</v>
      </c>
      <c r="IA202" s="124">
        <f t="shared" si="802"/>
        <v>0</v>
      </c>
      <c r="IB202" s="124">
        <f t="shared" si="802"/>
        <v>0</v>
      </c>
      <c r="IC202" s="124">
        <f t="shared" si="802"/>
        <v>0</v>
      </c>
      <c r="ID202" s="124">
        <f t="shared" si="802"/>
        <v>0</v>
      </c>
      <c r="IE202" s="124">
        <f t="shared" si="802"/>
        <v>0</v>
      </c>
      <c r="IF202" s="124">
        <f t="shared" si="802"/>
        <v>0</v>
      </c>
      <c r="IG202" s="124">
        <f t="shared" si="802"/>
        <v>0</v>
      </c>
      <c r="IH202" s="124">
        <f t="shared" si="802"/>
        <v>0</v>
      </c>
      <c r="II202" s="124">
        <f t="shared" si="802"/>
        <v>0</v>
      </c>
      <c r="IJ202" s="124">
        <f t="shared" si="802"/>
        <v>0</v>
      </c>
      <c r="IK202" s="124">
        <f t="shared" si="802"/>
        <v>0</v>
      </c>
      <c r="IL202" s="124">
        <f t="shared" si="802"/>
        <v>0</v>
      </c>
      <c r="IM202" s="124">
        <f t="shared" si="802"/>
        <v>0</v>
      </c>
      <c r="IN202" s="124">
        <f t="shared" si="802"/>
        <v>0</v>
      </c>
      <c r="IO202" s="124">
        <f t="shared" si="802"/>
        <v>0</v>
      </c>
      <c r="IP202" s="124">
        <f t="shared" si="802"/>
        <v>0</v>
      </c>
      <c r="IQ202" s="124">
        <f t="shared" si="802"/>
        <v>0</v>
      </c>
      <c r="IR202" s="124">
        <f t="shared" si="802"/>
        <v>0</v>
      </c>
      <c r="IS202" s="124">
        <f t="shared" si="802"/>
        <v>0</v>
      </c>
      <c r="IT202" s="124">
        <f t="shared" si="802"/>
        <v>0</v>
      </c>
      <c r="IU202" s="124">
        <f t="shared" si="802"/>
        <v>0</v>
      </c>
      <c r="IV202" s="124">
        <f t="shared" si="802"/>
        <v>0</v>
      </c>
      <c r="IW202" s="124">
        <f t="shared" si="802"/>
        <v>0</v>
      </c>
      <c r="IX202" s="124">
        <f t="shared" si="802"/>
        <v>0</v>
      </c>
      <c r="IY202" s="124">
        <f t="shared" si="802"/>
        <v>0</v>
      </c>
      <c r="IZ202" s="124">
        <f t="shared" si="802"/>
        <v>0</v>
      </c>
      <c r="JA202" s="124">
        <f t="shared" si="802"/>
        <v>0</v>
      </c>
      <c r="JB202" s="124">
        <f t="shared" si="802"/>
        <v>0</v>
      </c>
      <c r="JC202" s="124">
        <f t="shared" si="802"/>
        <v>0</v>
      </c>
      <c r="JD202" s="124">
        <f t="shared" si="802"/>
        <v>0</v>
      </c>
      <c r="JE202" s="124">
        <f t="shared" si="802"/>
        <v>0</v>
      </c>
      <c r="JF202" s="124">
        <f t="shared" si="802"/>
        <v>0</v>
      </c>
      <c r="JG202" s="124">
        <f t="shared" si="802"/>
        <v>0</v>
      </c>
      <c r="JH202" s="124">
        <f t="shared" si="802"/>
        <v>0</v>
      </c>
      <c r="JI202" s="124">
        <f t="shared" si="802"/>
        <v>0</v>
      </c>
      <c r="JJ202" s="124">
        <f t="shared" si="802"/>
        <v>0</v>
      </c>
      <c r="JK202" s="124">
        <f t="shared" ref="JK202:KP202" si="803">JK197*JK200</f>
        <v>0</v>
      </c>
      <c r="JL202" s="124">
        <f t="shared" si="803"/>
        <v>0</v>
      </c>
      <c r="JM202" s="124">
        <f t="shared" si="803"/>
        <v>0</v>
      </c>
      <c r="JN202" s="124">
        <f t="shared" si="803"/>
        <v>0</v>
      </c>
      <c r="JO202" s="124">
        <f t="shared" si="803"/>
        <v>0</v>
      </c>
      <c r="JP202" s="124">
        <f t="shared" si="803"/>
        <v>0</v>
      </c>
      <c r="JQ202" s="124">
        <f t="shared" si="803"/>
        <v>0</v>
      </c>
      <c r="JR202" s="124">
        <f t="shared" si="803"/>
        <v>0</v>
      </c>
      <c r="JS202" s="124">
        <f t="shared" si="803"/>
        <v>0</v>
      </c>
      <c r="JT202" s="124">
        <f t="shared" si="803"/>
        <v>0</v>
      </c>
      <c r="JU202" s="124">
        <f t="shared" si="803"/>
        <v>0</v>
      </c>
      <c r="JV202" s="124">
        <f t="shared" si="803"/>
        <v>0</v>
      </c>
      <c r="JW202" s="124">
        <f t="shared" si="803"/>
        <v>0</v>
      </c>
      <c r="JX202" s="124">
        <f t="shared" si="803"/>
        <v>0</v>
      </c>
      <c r="JY202" s="124">
        <f t="shared" si="803"/>
        <v>0</v>
      </c>
      <c r="JZ202" s="124">
        <f t="shared" si="803"/>
        <v>0</v>
      </c>
      <c r="KA202" s="124">
        <f t="shared" si="803"/>
        <v>0</v>
      </c>
      <c r="KB202" s="124">
        <f t="shared" si="803"/>
        <v>0</v>
      </c>
      <c r="KC202" s="124">
        <f t="shared" si="803"/>
        <v>0</v>
      </c>
      <c r="KD202" s="124">
        <f t="shared" si="803"/>
        <v>0</v>
      </c>
      <c r="KE202" s="124">
        <f t="shared" si="803"/>
        <v>0</v>
      </c>
      <c r="KF202" s="124">
        <f t="shared" si="803"/>
        <v>0</v>
      </c>
      <c r="KG202" s="124">
        <f t="shared" si="803"/>
        <v>0</v>
      </c>
      <c r="KH202" s="124">
        <f t="shared" si="803"/>
        <v>0</v>
      </c>
      <c r="KI202" s="124">
        <f t="shared" si="803"/>
        <v>0</v>
      </c>
      <c r="KJ202" s="124">
        <f t="shared" si="803"/>
        <v>0</v>
      </c>
      <c r="KK202" s="124">
        <f t="shared" si="803"/>
        <v>0</v>
      </c>
      <c r="KL202" s="124">
        <f t="shared" si="803"/>
        <v>0</v>
      </c>
      <c r="KM202" s="124">
        <f t="shared" si="803"/>
        <v>0</v>
      </c>
      <c r="KN202" s="124">
        <f t="shared" si="803"/>
        <v>0</v>
      </c>
      <c r="KO202" s="124">
        <f t="shared" si="803"/>
        <v>0</v>
      </c>
      <c r="KP202" s="124">
        <f t="shared" si="803"/>
        <v>0</v>
      </c>
      <c r="KQ202" s="124">
        <f t="shared" ref="KQ202:LT202" si="804">KQ197*KQ200</f>
        <v>0</v>
      </c>
      <c r="KR202" s="124">
        <f t="shared" si="804"/>
        <v>0</v>
      </c>
      <c r="KS202" s="124">
        <f t="shared" si="804"/>
        <v>0</v>
      </c>
      <c r="KT202" s="124">
        <f t="shared" si="804"/>
        <v>0</v>
      </c>
      <c r="KU202" s="124">
        <f t="shared" si="804"/>
        <v>0</v>
      </c>
      <c r="KV202" s="124">
        <f t="shared" si="804"/>
        <v>0</v>
      </c>
      <c r="KW202" s="124">
        <f t="shared" si="804"/>
        <v>0</v>
      </c>
      <c r="KX202" s="124">
        <f t="shared" si="804"/>
        <v>0</v>
      </c>
      <c r="KY202" s="124">
        <f t="shared" si="804"/>
        <v>0</v>
      </c>
      <c r="KZ202" s="124">
        <f t="shared" si="804"/>
        <v>0</v>
      </c>
      <c r="LA202" s="124">
        <f t="shared" si="804"/>
        <v>0</v>
      </c>
      <c r="LB202" s="124">
        <f t="shared" si="804"/>
        <v>0</v>
      </c>
      <c r="LC202" s="124">
        <f t="shared" si="804"/>
        <v>0</v>
      </c>
      <c r="LD202" s="124">
        <f t="shared" si="804"/>
        <v>0</v>
      </c>
      <c r="LE202" s="124">
        <f t="shared" si="804"/>
        <v>0</v>
      </c>
      <c r="LF202" s="124">
        <f t="shared" si="804"/>
        <v>0</v>
      </c>
      <c r="LG202" s="124">
        <f t="shared" si="804"/>
        <v>0</v>
      </c>
      <c r="LH202" s="124">
        <f t="shared" si="804"/>
        <v>0</v>
      </c>
      <c r="LI202" s="124">
        <f t="shared" si="804"/>
        <v>0</v>
      </c>
      <c r="LJ202" s="124">
        <f t="shared" si="804"/>
        <v>0</v>
      </c>
      <c r="LK202" s="124">
        <f t="shared" si="804"/>
        <v>0</v>
      </c>
      <c r="LL202" s="124">
        <f t="shared" si="804"/>
        <v>0</v>
      </c>
      <c r="LM202" s="124">
        <f t="shared" si="804"/>
        <v>0</v>
      </c>
      <c r="LN202" s="124">
        <f t="shared" si="804"/>
        <v>0</v>
      </c>
      <c r="LO202" s="124">
        <f t="shared" si="804"/>
        <v>0</v>
      </c>
      <c r="LP202" s="124">
        <f t="shared" si="804"/>
        <v>0</v>
      </c>
      <c r="LQ202" s="124">
        <f t="shared" si="804"/>
        <v>0</v>
      </c>
      <c r="LR202" s="124">
        <f t="shared" si="804"/>
        <v>0</v>
      </c>
      <c r="LS202" s="124">
        <f t="shared" si="804"/>
        <v>0</v>
      </c>
      <c r="LT202" s="124">
        <f t="shared" si="804"/>
        <v>0</v>
      </c>
      <c r="LU202" s="124"/>
      <c r="LV202" s="124"/>
      <c r="LW202" s="124"/>
      <c r="LX202" s="124"/>
      <c r="LY202" s="124"/>
      <c r="LZ202" s="124"/>
      <c r="MA202" s="124"/>
      <c r="MB202" s="124"/>
      <c r="MC202" s="124"/>
      <c r="MD202" s="124"/>
      <c r="ME202" s="124"/>
      <c r="MF202" s="124"/>
      <c r="MG202" s="124"/>
      <c r="MH202" s="124"/>
      <c r="MI202" s="124"/>
      <c r="MJ202" s="124"/>
      <c r="MK202" s="124"/>
      <c r="ML202" s="124"/>
      <c r="MM202" s="124"/>
      <c r="MN202" s="124"/>
      <c r="MO202" s="124"/>
      <c r="MP202" s="124"/>
      <c r="MQ202" s="124"/>
      <c r="MR202" s="124"/>
      <c r="MS202" s="124"/>
      <c r="MT202" s="124"/>
      <c r="MU202" s="124"/>
      <c r="MV202" s="124"/>
      <c r="MW202" s="124"/>
      <c r="MX202" s="124"/>
      <c r="MY202" s="124"/>
      <c r="MZ202" s="124"/>
      <c r="NA202" s="124"/>
      <c r="NB202" s="124"/>
      <c r="NC202" s="124"/>
      <c r="ND202" s="124"/>
      <c r="NE202" s="124"/>
      <c r="NF202" s="124"/>
      <c r="NG202" s="124"/>
      <c r="NH202" s="124"/>
      <c r="NI202" s="124"/>
      <c r="NJ202" s="124"/>
      <c r="NK202" s="124"/>
      <c r="NL202" s="124"/>
      <c r="NM202" s="124"/>
      <c r="NN202" s="124"/>
      <c r="NO202" s="124"/>
      <c r="NP202" s="124"/>
      <c r="NQ202" s="124"/>
      <c r="NR202" s="124"/>
      <c r="NS202" s="124"/>
      <c r="NT202" s="124"/>
      <c r="NU202" s="124"/>
      <c r="NV202" s="124"/>
      <c r="NW202" s="124"/>
      <c r="NX202" s="124"/>
      <c r="NY202" s="124"/>
      <c r="NZ202" s="124"/>
      <c r="OA202" s="124"/>
      <c r="OB202" s="124"/>
      <c r="OC202" s="124"/>
      <c r="OD202" s="124"/>
      <c r="OE202" s="124"/>
      <c r="OF202" s="124"/>
      <c r="OG202" s="124"/>
      <c r="OH202" s="124"/>
      <c r="OI202" s="124"/>
      <c r="OJ202" s="124"/>
      <c r="OK202" s="124"/>
      <c r="OL202" s="124"/>
      <c r="OM202" s="124"/>
      <c r="ON202" s="124"/>
      <c r="OO202" s="124"/>
      <c r="OP202" s="124"/>
      <c r="OQ202" s="124"/>
      <c r="OR202" s="124"/>
      <c r="OS202" s="124"/>
      <c r="OT202" s="124"/>
      <c r="OU202" s="124"/>
      <c r="OV202" s="124"/>
      <c r="OW202" s="124"/>
      <c r="OX202" s="124"/>
      <c r="OY202" s="124"/>
      <c r="OZ202" s="124"/>
      <c r="PA202" s="124"/>
      <c r="PB202" s="124"/>
      <c r="PC202" s="124"/>
      <c r="PD202" s="124"/>
      <c r="PE202" s="124"/>
      <c r="PF202" s="124"/>
      <c r="PG202" s="124"/>
      <c r="PH202" s="124"/>
      <c r="PI202" s="124"/>
      <c r="PJ202" s="124"/>
      <c r="PK202" s="124"/>
      <c r="PL202" s="124"/>
      <c r="PM202" s="124"/>
      <c r="PN202" s="124"/>
      <c r="PO202" s="124"/>
      <c r="PP202" s="124"/>
      <c r="PQ202" s="124"/>
      <c r="PR202" s="124"/>
      <c r="PS202" s="124"/>
      <c r="PT202" s="124"/>
      <c r="PU202" s="124"/>
      <c r="PV202" s="124"/>
      <c r="PW202" s="124"/>
      <c r="PX202" s="124"/>
      <c r="PY202" s="124"/>
      <c r="PZ202" s="124"/>
      <c r="QA202" s="124"/>
      <c r="QB202" s="124"/>
      <c r="QC202" s="124"/>
      <c r="QD202" s="124"/>
      <c r="QE202" s="124"/>
      <c r="QF202" s="124"/>
      <c r="QG202" s="124"/>
      <c r="QH202" s="124"/>
      <c r="QI202" s="124"/>
      <c r="QJ202" s="124"/>
      <c r="QK202" s="124"/>
      <c r="QL202" s="124"/>
      <c r="QM202" s="124"/>
      <c r="QN202" s="124"/>
      <c r="QO202" s="124"/>
      <c r="QP202" s="124"/>
      <c r="QQ202" s="124"/>
      <c r="QR202" s="124"/>
      <c r="QS202" s="124"/>
      <c r="QT202" s="124"/>
      <c r="QU202" s="124"/>
    </row>
    <row r="203" spans="1:463">
      <c r="F203" s="125"/>
      <c r="G203" s="125"/>
      <c r="H203" s="135"/>
    </row>
    <row r="204" spans="1:463">
      <c r="A204" s="128" t="s">
        <v>87</v>
      </c>
      <c r="B204" s="103" t="s">
        <v>21</v>
      </c>
      <c r="C204" s="101"/>
      <c r="D204" s="101"/>
      <c r="E204" s="104" t="s">
        <v>88</v>
      </c>
      <c r="F204" s="101"/>
      <c r="G204" s="101"/>
      <c r="H204" s="105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  <c r="AJ204" s="101"/>
      <c r="AK204" s="101"/>
      <c r="AL204" s="101"/>
      <c r="AM204" s="101"/>
      <c r="AN204" s="101"/>
      <c r="AO204" s="101"/>
      <c r="AP204" s="101"/>
      <c r="AQ204" s="101"/>
      <c r="AR204" s="101"/>
      <c r="AS204" s="101"/>
      <c r="AT204" s="101"/>
      <c r="AU204" s="101"/>
      <c r="AV204" s="101"/>
      <c r="AW204" s="101"/>
      <c r="AX204" s="101"/>
      <c r="AY204" s="101"/>
      <c r="AZ204" s="101"/>
      <c r="BA204" s="101"/>
      <c r="BB204" s="101"/>
      <c r="BC204" s="101"/>
      <c r="BD204" s="101"/>
      <c r="BE204" s="101"/>
      <c r="BF204" s="101"/>
      <c r="BG204" s="101"/>
      <c r="BH204" s="101"/>
      <c r="BI204" s="101"/>
      <c r="BJ204" s="101"/>
      <c r="BK204" s="101"/>
      <c r="BL204" s="101"/>
      <c r="BM204" s="101"/>
      <c r="BN204" s="101"/>
      <c r="BO204" s="101"/>
      <c r="BP204" s="101"/>
      <c r="BQ204" s="101"/>
      <c r="BR204" s="101"/>
      <c r="BS204" s="101"/>
      <c r="BT204" s="101"/>
      <c r="BU204" s="101"/>
      <c r="BV204" s="101"/>
      <c r="BW204" s="101"/>
      <c r="BX204" s="101"/>
      <c r="BY204" s="101"/>
      <c r="BZ204" s="101"/>
      <c r="CA204" s="101"/>
      <c r="CB204" s="101"/>
      <c r="CC204" s="101"/>
      <c r="CD204" s="101"/>
      <c r="CE204" s="101"/>
      <c r="CF204" s="101"/>
      <c r="CG204" s="101"/>
      <c r="CH204" s="101"/>
      <c r="CI204" s="101"/>
      <c r="CJ204" s="101"/>
      <c r="CK204" s="101"/>
      <c r="CL204" s="101"/>
      <c r="CM204" s="101"/>
      <c r="CN204" s="101"/>
      <c r="CO204" s="101"/>
      <c r="CP204" s="101"/>
      <c r="CQ204" s="101"/>
      <c r="CR204" s="101"/>
      <c r="CS204" s="101"/>
      <c r="CT204" s="101"/>
      <c r="CU204" s="101"/>
      <c r="CV204" s="101"/>
      <c r="CW204" s="101"/>
      <c r="CX204" s="101"/>
      <c r="CY204" s="101"/>
      <c r="CZ204" s="101"/>
      <c r="DA204" s="101"/>
      <c r="DB204" s="101"/>
      <c r="DC204" s="101"/>
      <c r="DD204" s="101"/>
      <c r="DE204" s="101"/>
      <c r="DF204" s="101"/>
      <c r="DG204" s="101"/>
      <c r="DH204" s="101"/>
      <c r="DI204" s="101"/>
      <c r="DJ204" s="101"/>
      <c r="DK204" s="101"/>
      <c r="DL204" s="101"/>
      <c r="DM204" s="101"/>
      <c r="DN204" s="101"/>
      <c r="DO204" s="101"/>
      <c r="DP204" s="101"/>
      <c r="DQ204" s="101"/>
      <c r="DR204" s="101"/>
      <c r="DS204" s="101"/>
      <c r="DT204" s="101"/>
      <c r="DU204" s="101"/>
      <c r="DV204" s="101"/>
      <c r="DW204" s="101"/>
      <c r="DX204" s="101"/>
      <c r="DY204" s="101"/>
      <c r="DZ204" s="101"/>
      <c r="EA204" s="101"/>
      <c r="EB204" s="101"/>
      <c r="EC204" s="101"/>
      <c r="ED204" s="101"/>
      <c r="EE204" s="101"/>
      <c r="EF204" s="101"/>
      <c r="EG204" s="101"/>
      <c r="EH204" s="101"/>
      <c r="EI204" s="101"/>
      <c r="EJ204" s="101"/>
      <c r="EK204" s="101"/>
      <c r="EL204" s="101"/>
      <c r="EM204" s="101"/>
      <c r="EN204" s="101"/>
      <c r="EO204" s="101"/>
      <c r="EP204" s="101"/>
      <c r="EQ204" s="101"/>
      <c r="ER204" s="101"/>
      <c r="ES204" s="101"/>
      <c r="ET204" s="101"/>
      <c r="EU204" s="101"/>
      <c r="EV204" s="101"/>
      <c r="EW204" s="101"/>
      <c r="EX204" s="101"/>
      <c r="EY204" s="101"/>
      <c r="EZ204" s="101"/>
      <c r="FA204" s="101"/>
      <c r="FB204" s="101"/>
      <c r="FC204" s="101"/>
      <c r="FD204" s="101"/>
      <c r="FE204" s="101"/>
      <c r="FF204" s="101"/>
      <c r="FG204" s="101"/>
      <c r="FH204" s="101"/>
      <c r="FI204" s="101"/>
      <c r="FJ204" s="101"/>
      <c r="FK204" s="101"/>
      <c r="FL204" s="101"/>
      <c r="FM204" s="101"/>
      <c r="FN204" s="101"/>
      <c r="FO204" s="101"/>
      <c r="FP204" s="101"/>
      <c r="FQ204" s="101"/>
      <c r="FR204" s="101"/>
      <c r="FS204" s="101"/>
      <c r="FT204" s="101"/>
      <c r="FU204" s="101"/>
      <c r="FV204" s="101"/>
      <c r="FW204" s="101"/>
      <c r="FX204" s="101"/>
      <c r="FY204" s="101"/>
      <c r="FZ204" s="101"/>
      <c r="GA204" s="101"/>
      <c r="GB204" s="101"/>
      <c r="GC204" s="101"/>
      <c r="GD204" s="101"/>
      <c r="GE204" s="101"/>
      <c r="GF204" s="101"/>
      <c r="GG204" s="101"/>
      <c r="GH204" s="101"/>
      <c r="GI204" s="101"/>
      <c r="GJ204" s="101"/>
      <c r="GK204" s="101"/>
      <c r="GL204" s="101"/>
      <c r="GM204" s="101"/>
      <c r="GN204" s="101"/>
      <c r="GO204" s="101"/>
      <c r="GP204" s="101"/>
      <c r="GQ204" s="101"/>
      <c r="GR204" s="101"/>
      <c r="GS204" s="101"/>
      <c r="GT204" s="101"/>
      <c r="GU204" s="101"/>
      <c r="GV204" s="101"/>
      <c r="GW204" s="101"/>
      <c r="GX204" s="101"/>
      <c r="GY204" s="101"/>
      <c r="GZ204" s="101"/>
      <c r="HA204" s="101"/>
      <c r="HB204" s="101"/>
      <c r="HC204" s="101"/>
      <c r="HD204" s="101"/>
      <c r="HE204" s="101"/>
      <c r="HF204" s="101"/>
      <c r="HG204" s="101"/>
      <c r="HH204" s="101"/>
      <c r="HI204" s="101"/>
      <c r="HJ204" s="101"/>
      <c r="HK204" s="101"/>
      <c r="HL204" s="101"/>
      <c r="HM204" s="101"/>
      <c r="HN204" s="101"/>
      <c r="HO204" s="101"/>
      <c r="HP204" s="101"/>
      <c r="HQ204" s="101"/>
      <c r="HR204" s="101"/>
      <c r="HS204" s="101"/>
      <c r="HT204" s="101"/>
      <c r="HU204" s="101"/>
      <c r="HV204" s="101"/>
      <c r="HW204" s="101"/>
      <c r="HX204" s="101"/>
      <c r="HY204" s="101"/>
      <c r="HZ204" s="101"/>
      <c r="IA204" s="101"/>
      <c r="IB204" s="101"/>
      <c r="IC204" s="101"/>
      <c r="ID204" s="101"/>
      <c r="IE204" s="101"/>
      <c r="IF204" s="101"/>
      <c r="IG204" s="101"/>
      <c r="IH204" s="101"/>
      <c r="II204" s="101"/>
      <c r="IJ204" s="101"/>
      <c r="IK204" s="101"/>
      <c r="IL204" s="101"/>
      <c r="IM204" s="101"/>
      <c r="IN204" s="101"/>
      <c r="IO204" s="101"/>
      <c r="IP204" s="101"/>
      <c r="IQ204" s="101"/>
      <c r="IR204" s="101"/>
      <c r="IS204" s="101"/>
      <c r="IT204" s="101"/>
      <c r="IU204" s="101"/>
      <c r="IV204" s="101"/>
      <c r="IW204" s="101"/>
      <c r="IX204" s="101"/>
      <c r="IY204" s="101"/>
      <c r="IZ204" s="101"/>
      <c r="JA204" s="101"/>
      <c r="JB204" s="101"/>
      <c r="JC204" s="101"/>
      <c r="JD204" s="101"/>
      <c r="JE204" s="101"/>
      <c r="JF204" s="101"/>
      <c r="JG204" s="101"/>
      <c r="JH204" s="101"/>
      <c r="JI204" s="101"/>
      <c r="JJ204" s="101"/>
      <c r="JK204" s="101"/>
      <c r="JL204" s="101"/>
      <c r="JM204" s="101"/>
      <c r="JN204" s="101"/>
      <c r="JO204" s="101"/>
      <c r="JP204" s="101"/>
      <c r="JQ204" s="101"/>
      <c r="JR204" s="101"/>
      <c r="JS204" s="101"/>
      <c r="JT204" s="101"/>
      <c r="JU204" s="101"/>
      <c r="JV204" s="101"/>
      <c r="JW204" s="101"/>
      <c r="JX204" s="101"/>
      <c r="JY204" s="101"/>
      <c r="JZ204" s="101"/>
      <c r="KA204" s="101"/>
      <c r="KB204" s="101"/>
      <c r="KC204" s="101"/>
      <c r="KD204" s="101"/>
      <c r="KE204" s="101"/>
      <c r="KF204" s="101"/>
      <c r="KG204" s="101"/>
      <c r="KH204" s="101"/>
      <c r="KI204" s="101"/>
      <c r="KJ204" s="101"/>
      <c r="KK204" s="101"/>
      <c r="KL204" s="101"/>
      <c r="KM204" s="101"/>
      <c r="KN204" s="101"/>
      <c r="KO204" s="101"/>
      <c r="KP204" s="101"/>
      <c r="KQ204" s="101"/>
      <c r="KR204" s="101"/>
      <c r="KS204" s="101"/>
      <c r="KT204" s="101"/>
      <c r="KU204" s="101"/>
      <c r="KV204" s="101"/>
      <c r="KW204" s="101"/>
      <c r="KX204" s="101"/>
      <c r="KY204" s="101"/>
      <c r="KZ204" s="101"/>
      <c r="LA204" s="101"/>
      <c r="LB204" s="101"/>
      <c r="LC204" s="101"/>
      <c r="LD204" s="101"/>
      <c r="LE204" s="101"/>
      <c r="LF204" s="101"/>
      <c r="LG204" s="101"/>
      <c r="LH204" s="101"/>
      <c r="LI204" s="101"/>
      <c r="LJ204" s="101"/>
      <c r="LK204" s="101"/>
      <c r="LL204" s="101"/>
      <c r="LM204" s="101"/>
      <c r="LN204" s="101"/>
      <c r="LO204" s="101"/>
      <c r="LP204" s="101"/>
      <c r="LQ204" s="101"/>
      <c r="LR204" s="101"/>
      <c r="LS204" s="101"/>
      <c r="LT204" s="101"/>
      <c r="LU204" s="101"/>
      <c r="LV204" s="101"/>
      <c r="LW204" s="101"/>
      <c r="LX204" s="101"/>
      <c r="LY204" s="101"/>
      <c r="LZ204" s="101"/>
      <c r="MA204" s="101"/>
      <c r="MB204" s="101"/>
      <c r="MC204" s="101"/>
      <c r="MD204" s="101"/>
      <c r="ME204" s="101"/>
      <c r="MF204" s="101"/>
      <c r="MG204" s="101"/>
      <c r="MH204" s="101"/>
      <c r="MI204" s="101"/>
      <c r="MJ204" s="101"/>
      <c r="MK204" s="101"/>
      <c r="ML204" s="101"/>
      <c r="MM204" s="101"/>
      <c r="MN204" s="101"/>
      <c r="MO204" s="101"/>
      <c r="MP204" s="101"/>
      <c r="MQ204" s="101"/>
      <c r="MR204" s="101"/>
      <c r="MS204" s="101"/>
      <c r="MT204" s="101"/>
      <c r="MU204" s="101"/>
      <c r="MV204" s="101"/>
      <c r="MW204" s="101"/>
      <c r="MX204" s="101"/>
      <c r="MY204" s="101"/>
      <c r="MZ204" s="101"/>
      <c r="NA204" s="101"/>
      <c r="NB204" s="101"/>
      <c r="NC204" s="101"/>
      <c r="ND204" s="101"/>
      <c r="NE204" s="101"/>
      <c r="NF204" s="101"/>
      <c r="NG204" s="101"/>
      <c r="NH204" s="101"/>
      <c r="NI204" s="101"/>
      <c r="NJ204" s="101"/>
      <c r="NK204" s="101"/>
      <c r="NL204" s="101"/>
      <c r="NM204" s="101"/>
      <c r="NN204" s="101"/>
      <c r="NO204" s="101"/>
      <c r="NP204" s="101"/>
      <c r="NQ204" s="101"/>
      <c r="NR204" s="101"/>
      <c r="NS204" s="101"/>
      <c r="NT204" s="101"/>
      <c r="NU204" s="101"/>
      <c r="NV204" s="101"/>
      <c r="NW204" s="101"/>
      <c r="NX204" s="101"/>
      <c r="NY204" s="101"/>
      <c r="NZ204" s="101"/>
      <c r="OA204" s="101"/>
      <c r="OB204" s="101"/>
      <c r="OC204" s="101"/>
      <c r="OD204" s="101"/>
      <c r="OE204" s="101"/>
      <c r="OF204" s="101"/>
      <c r="OG204" s="101"/>
      <c r="OH204" s="101"/>
      <c r="OI204" s="101"/>
      <c r="OJ204" s="101"/>
      <c r="OK204" s="101"/>
      <c r="OL204" s="101"/>
      <c r="OM204" s="101"/>
      <c r="ON204" s="101"/>
      <c r="OO204" s="101"/>
      <c r="OP204" s="101"/>
      <c r="OQ204" s="101"/>
      <c r="OR204" s="101"/>
      <c r="OS204" s="101"/>
      <c r="OT204" s="101"/>
      <c r="OU204" s="101"/>
      <c r="OV204" s="101"/>
      <c r="OW204" s="101"/>
      <c r="OX204" s="101"/>
      <c r="OY204" s="101"/>
      <c r="OZ204" s="101"/>
      <c r="PA204" s="101"/>
      <c r="PB204" s="101"/>
      <c r="PC204" s="101"/>
      <c r="PD204" s="101"/>
      <c r="PE204" s="101"/>
      <c r="PF204" s="101"/>
      <c r="PG204" s="101"/>
      <c r="PH204" s="101"/>
      <c r="PI204" s="101"/>
      <c r="PJ204" s="101"/>
      <c r="PK204" s="101"/>
      <c r="PL204" s="101"/>
      <c r="PM204" s="101"/>
      <c r="PN204" s="101"/>
      <c r="PO204" s="101"/>
      <c r="PP204" s="101"/>
      <c r="PQ204" s="101"/>
      <c r="PR204" s="101"/>
      <c r="PS204" s="101"/>
      <c r="PT204" s="101"/>
      <c r="PU204" s="101"/>
      <c r="PV204" s="101"/>
      <c r="PW204" s="101"/>
      <c r="PX204" s="101"/>
      <c r="PY204" s="101"/>
      <c r="PZ204" s="101"/>
      <c r="QA204" s="101"/>
      <c r="QB204" s="101"/>
      <c r="QC204" s="101"/>
      <c r="QD204" s="101"/>
      <c r="QE204" s="101"/>
      <c r="QF204" s="101"/>
      <c r="QG204" s="101"/>
      <c r="QH204" s="101"/>
      <c r="QI204" s="101"/>
      <c r="QJ204" s="101"/>
      <c r="QK204" s="101"/>
      <c r="QL204" s="101"/>
      <c r="QM204" s="101"/>
      <c r="QN204" s="101"/>
      <c r="QO204" s="101"/>
      <c r="QP204" s="101"/>
      <c r="QQ204" s="101"/>
      <c r="QR204" s="101"/>
      <c r="QS204" s="101"/>
      <c r="QT204" s="101"/>
      <c r="QU204" s="101"/>
    </row>
    <row r="205" spans="1:463" outlineLevel="1">
      <c r="E205" s="21"/>
      <c r="H205" s="4"/>
    </row>
    <row r="206" spans="1:463" outlineLevel="1">
      <c r="B206" s="6"/>
      <c r="C206" s="1" t="s">
        <v>496</v>
      </c>
      <c r="E206" s="21"/>
      <c r="H206" s="4"/>
    </row>
    <row r="207" spans="1:463" outlineLevel="1">
      <c r="C207" s="75" t="s">
        <v>497</v>
      </c>
      <c r="D207" s="6"/>
      <c r="E207" s="30" t="s">
        <v>498</v>
      </c>
      <c r="G207" s="445"/>
      <c r="H207" s="136">
        <f>Inputs!E75</f>
        <v>0.1578</v>
      </c>
      <c r="I207" s="61">
        <f t="shared" ref="I207:BT207" si="805">$H$207*I$32</f>
        <v>0.1578</v>
      </c>
      <c r="J207" s="61">
        <f t="shared" si="805"/>
        <v>0.1578</v>
      </c>
      <c r="K207" s="61">
        <f t="shared" si="805"/>
        <v>0.1578</v>
      </c>
      <c r="L207" s="61">
        <f t="shared" si="805"/>
        <v>0.1578</v>
      </c>
      <c r="M207" s="61">
        <f t="shared" si="805"/>
        <v>0.1578</v>
      </c>
      <c r="N207" s="61">
        <f t="shared" si="805"/>
        <v>0</v>
      </c>
      <c r="O207" s="61">
        <f t="shared" si="805"/>
        <v>0</v>
      </c>
      <c r="P207" s="61">
        <f t="shared" si="805"/>
        <v>0</v>
      </c>
      <c r="Q207" s="61">
        <f t="shared" si="805"/>
        <v>0</v>
      </c>
      <c r="R207" s="61">
        <f t="shared" si="805"/>
        <v>0</v>
      </c>
      <c r="S207" s="61">
        <f t="shared" si="805"/>
        <v>0</v>
      </c>
      <c r="T207" s="61">
        <f t="shared" si="805"/>
        <v>0</v>
      </c>
      <c r="U207" s="61">
        <f t="shared" si="805"/>
        <v>0</v>
      </c>
      <c r="V207" s="61">
        <f t="shared" si="805"/>
        <v>0</v>
      </c>
      <c r="W207" s="61">
        <f t="shared" si="805"/>
        <v>0</v>
      </c>
      <c r="X207" s="61">
        <f t="shared" si="805"/>
        <v>0</v>
      </c>
      <c r="Y207" s="61">
        <f t="shared" si="805"/>
        <v>0</v>
      </c>
      <c r="Z207" s="61">
        <f t="shared" si="805"/>
        <v>0</v>
      </c>
      <c r="AA207" s="61">
        <f t="shared" si="805"/>
        <v>0</v>
      </c>
      <c r="AB207" s="61">
        <f t="shared" si="805"/>
        <v>0</v>
      </c>
      <c r="AC207" s="61">
        <f t="shared" si="805"/>
        <v>0</v>
      </c>
      <c r="AD207" s="61">
        <f t="shared" si="805"/>
        <v>0</v>
      </c>
      <c r="AE207" s="61">
        <f t="shared" si="805"/>
        <v>0</v>
      </c>
      <c r="AF207" s="61">
        <f t="shared" si="805"/>
        <v>0</v>
      </c>
      <c r="AG207" s="61">
        <f t="shared" si="805"/>
        <v>0.1578</v>
      </c>
      <c r="AH207" s="61">
        <f t="shared" si="805"/>
        <v>0.1578</v>
      </c>
      <c r="AI207" s="61">
        <f t="shared" si="805"/>
        <v>0.1578</v>
      </c>
      <c r="AJ207" s="61">
        <f t="shared" si="805"/>
        <v>0.1578</v>
      </c>
      <c r="AK207" s="61">
        <f t="shared" si="805"/>
        <v>0.1578</v>
      </c>
      <c r="AL207" s="61">
        <f t="shared" si="805"/>
        <v>0.1578</v>
      </c>
      <c r="AM207" s="61">
        <f t="shared" si="805"/>
        <v>0.1578</v>
      </c>
      <c r="AN207" s="61">
        <f t="shared" si="805"/>
        <v>0.1578</v>
      </c>
      <c r="AO207" s="61">
        <f t="shared" si="805"/>
        <v>0.1578</v>
      </c>
      <c r="AP207" s="61">
        <f t="shared" si="805"/>
        <v>0.1578</v>
      </c>
      <c r="AQ207" s="61">
        <f t="shared" si="805"/>
        <v>0.1578</v>
      </c>
      <c r="AR207" s="61">
        <f t="shared" si="805"/>
        <v>0.1578</v>
      </c>
      <c r="AS207" s="61">
        <f t="shared" si="805"/>
        <v>0.1578</v>
      </c>
      <c r="AT207" s="61">
        <f t="shared" si="805"/>
        <v>0.1578</v>
      </c>
      <c r="AU207" s="61">
        <f t="shared" si="805"/>
        <v>0.1578</v>
      </c>
      <c r="AV207" s="61">
        <f t="shared" si="805"/>
        <v>0.1578</v>
      </c>
      <c r="AW207" s="61">
        <f t="shared" si="805"/>
        <v>0.1578</v>
      </c>
      <c r="AX207" s="61">
        <f t="shared" si="805"/>
        <v>0.1578</v>
      </c>
      <c r="AY207" s="61">
        <f t="shared" si="805"/>
        <v>0.1578</v>
      </c>
      <c r="AZ207" s="61">
        <f t="shared" si="805"/>
        <v>0.1578</v>
      </c>
      <c r="BA207" s="61">
        <f t="shared" si="805"/>
        <v>0.1578</v>
      </c>
      <c r="BB207" s="61">
        <f t="shared" si="805"/>
        <v>0.1578</v>
      </c>
      <c r="BC207" s="61">
        <f t="shared" si="805"/>
        <v>0.1578</v>
      </c>
      <c r="BD207" s="61">
        <f t="shared" si="805"/>
        <v>0.1578</v>
      </c>
      <c r="BE207" s="61">
        <f t="shared" si="805"/>
        <v>0.1578</v>
      </c>
      <c r="BF207" s="61">
        <f t="shared" si="805"/>
        <v>0.1578</v>
      </c>
      <c r="BG207" s="61">
        <f t="shared" si="805"/>
        <v>0.1578</v>
      </c>
      <c r="BH207" s="61">
        <f t="shared" si="805"/>
        <v>0.1578</v>
      </c>
      <c r="BI207" s="61">
        <f t="shared" si="805"/>
        <v>0.1578</v>
      </c>
      <c r="BJ207" s="61">
        <f t="shared" si="805"/>
        <v>0.1578</v>
      </c>
      <c r="BK207" s="61">
        <f t="shared" si="805"/>
        <v>0.1578</v>
      </c>
      <c r="BL207" s="61">
        <f t="shared" si="805"/>
        <v>0.1578</v>
      </c>
      <c r="BM207" s="61">
        <f t="shared" si="805"/>
        <v>0.1578</v>
      </c>
      <c r="BN207" s="61">
        <f t="shared" si="805"/>
        <v>0.1578</v>
      </c>
      <c r="BO207" s="61">
        <f t="shared" si="805"/>
        <v>0.1578</v>
      </c>
      <c r="BP207" s="61">
        <f t="shared" si="805"/>
        <v>0.1578</v>
      </c>
      <c r="BQ207" s="61">
        <f t="shared" si="805"/>
        <v>0.1578</v>
      </c>
      <c r="BR207" s="61">
        <f t="shared" si="805"/>
        <v>0.1578</v>
      </c>
      <c r="BS207" s="61">
        <f t="shared" si="805"/>
        <v>0.1578</v>
      </c>
      <c r="BT207" s="61">
        <f t="shared" si="805"/>
        <v>0.1578</v>
      </c>
      <c r="BU207" s="61">
        <f t="shared" ref="BU207:EF207" si="806">$H$207*BU$32</f>
        <v>0.1578</v>
      </c>
      <c r="BV207" s="61">
        <f t="shared" si="806"/>
        <v>0.1578</v>
      </c>
      <c r="BW207" s="61">
        <f t="shared" si="806"/>
        <v>0.1578</v>
      </c>
      <c r="BX207" s="61">
        <f t="shared" si="806"/>
        <v>0.1578</v>
      </c>
      <c r="BY207" s="61">
        <f t="shared" si="806"/>
        <v>0.1578</v>
      </c>
      <c r="BZ207" s="61">
        <f t="shared" si="806"/>
        <v>0.1578</v>
      </c>
      <c r="CA207" s="61">
        <f t="shared" si="806"/>
        <v>0.1578</v>
      </c>
      <c r="CB207" s="61">
        <f t="shared" si="806"/>
        <v>0.1578</v>
      </c>
      <c r="CC207" s="61">
        <f t="shared" si="806"/>
        <v>0.1578</v>
      </c>
      <c r="CD207" s="61">
        <f t="shared" si="806"/>
        <v>0.1578</v>
      </c>
      <c r="CE207" s="61">
        <f t="shared" si="806"/>
        <v>0.1578</v>
      </c>
      <c r="CF207" s="61">
        <f t="shared" si="806"/>
        <v>0.1578</v>
      </c>
      <c r="CG207" s="61">
        <f t="shared" si="806"/>
        <v>0.1578</v>
      </c>
      <c r="CH207" s="61">
        <f t="shared" si="806"/>
        <v>0.1578</v>
      </c>
      <c r="CI207" s="61">
        <f t="shared" si="806"/>
        <v>0.1578</v>
      </c>
      <c r="CJ207" s="61">
        <f t="shared" si="806"/>
        <v>0.1578</v>
      </c>
      <c r="CK207" s="61">
        <f t="shared" si="806"/>
        <v>0.1578</v>
      </c>
      <c r="CL207" s="61">
        <f t="shared" si="806"/>
        <v>0.1578</v>
      </c>
      <c r="CM207" s="61">
        <f t="shared" si="806"/>
        <v>0.1578</v>
      </c>
      <c r="CN207" s="61">
        <f t="shared" si="806"/>
        <v>0.1578</v>
      </c>
      <c r="CO207" s="61">
        <f t="shared" si="806"/>
        <v>0.1578</v>
      </c>
      <c r="CP207" s="61">
        <f t="shared" si="806"/>
        <v>0.1578</v>
      </c>
      <c r="CQ207" s="61">
        <f t="shared" si="806"/>
        <v>0.1578</v>
      </c>
      <c r="CR207" s="61">
        <f t="shared" si="806"/>
        <v>0.1578</v>
      </c>
      <c r="CS207" s="61">
        <f t="shared" si="806"/>
        <v>0.1578</v>
      </c>
      <c r="CT207" s="61">
        <f t="shared" si="806"/>
        <v>0.1578</v>
      </c>
      <c r="CU207" s="61">
        <f t="shared" si="806"/>
        <v>0.1578</v>
      </c>
      <c r="CV207" s="61">
        <f t="shared" si="806"/>
        <v>0.1578</v>
      </c>
      <c r="CW207" s="61">
        <f t="shared" si="806"/>
        <v>0.1578</v>
      </c>
      <c r="CX207" s="61">
        <f t="shared" si="806"/>
        <v>0.1578</v>
      </c>
      <c r="CY207" s="61">
        <f t="shared" si="806"/>
        <v>0.1578</v>
      </c>
      <c r="CZ207" s="61">
        <f t="shared" si="806"/>
        <v>0.1578</v>
      </c>
      <c r="DA207" s="61">
        <f t="shared" si="806"/>
        <v>0.1578</v>
      </c>
      <c r="DB207" s="61">
        <f t="shared" si="806"/>
        <v>0.1578</v>
      </c>
      <c r="DC207" s="61">
        <f t="shared" si="806"/>
        <v>0.1578</v>
      </c>
      <c r="DD207" s="61">
        <f t="shared" si="806"/>
        <v>0.1578</v>
      </c>
      <c r="DE207" s="61">
        <f t="shared" si="806"/>
        <v>0.1578</v>
      </c>
      <c r="DF207" s="61">
        <f t="shared" si="806"/>
        <v>0.1578</v>
      </c>
      <c r="DG207" s="61">
        <f t="shared" si="806"/>
        <v>0.1578</v>
      </c>
      <c r="DH207" s="61">
        <f t="shared" si="806"/>
        <v>0.1578</v>
      </c>
      <c r="DI207" s="61">
        <f t="shared" si="806"/>
        <v>0.1578</v>
      </c>
      <c r="DJ207" s="61">
        <f t="shared" si="806"/>
        <v>0.1578</v>
      </c>
      <c r="DK207" s="61">
        <f t="shared" si="806"/>
        <v>0.1578</v>
      </c>
      <c r="DL207" s="61">
        <f t="shared" si="806"/>
        <v>0.1578</v>
      </c>
      <c r="DM207" s="61">
        <f t="shared" si="806"/>
        <v>0.1578</v>
      </c>
      <c r="DN207" s="61">
        <f t="shared" si="806"/>
        <v>0.1578</v>
      </c>
      <c r="DO207" s="61">
        <f t="shared" si="806"/>
        <v>0.1578</v>
      </c>
      <c r="DP207" s="61">
        <f t="shared" si="806"/>
        <v>0.1578</v>
      </c>
      <c r="DQ207" s="61">
        <f t="shared" si="806"/>
        <v>0.1578</v>
      </c>
      <c r="DR207" s="61">
        <f t="shared" si="806"/>
        <v>0.1578</v>
      </c>
      <c r="DS207" s="61">
        <f t="shared" si="806"/>
        <v>0.1578</v>
      </c>
      <c r="DT207" s="61">
        <f t="shared" si="806"/>
        <v>0.1578</v>
      </c>
      <c r="DU207" s="61">
        <f t="shared" si="806"/>
        <v>0.1578</v>
      </c>
      <c r="DV207" s="61">
        <f t="shared" si="806"/>
        <v>0.1578</v>
      </c>
      <c r="DW207" s="61">
        <f t="shared" si="806"/>
        <v>0.1578</v>
      </c>
      <c r="DX207" s="61">
        <f t="shared" si="806"/>
        <v>0.1578</v>
      </c>
      <c r="DY207" s="61">
        <f t="shared" si="806"/>
        <v>0.1578</v>
      </c>
      <c r="DZ207" s="61">
        <f t="shared" si="806"/>
        <v>0.1578</v>
      </c>
      <c r="EA207" s="61">
        <f t="shared" si="806"/>
        <v>0.1578</v>
      </c>
      <c r="EB207" s="61">
        <f t="shared" si="806"/>
        <v>0.1578</v>
      </c>
      <c r="EC207" s="61">
        <f t="shared" si="806"/>
        <v>0.1578</v>
      </c>
      <c r="ED207" s="61">
        <f t="shared" si="806"/>
        <v>0.1578</v>
      </c>
      <c r="EE207" s="61">
        <f t="shared" si="806"/>
        <v>0.1578</v>
      </c>
      <c r="EF207" s="61">
        <f t="shared" si="806"/>
        <v>0.1578</v>
      </c>
      <c r="EG207" s="61">
        <f t="shared" ref="EG207:GR207" si="807">$H$207*EG$32</f>
        <v>0.1578</v>
      </c>
      <c r="EH207" s="61">
        <f t="shared" si="807"/>
        <v>0.1578</v>
      </c>
      <c r="EI207" s="61">
        <f t="shared" si="807"/>
        <v>0.1578</v>
      </c>
      <c r="EJ207" s="61">
        <f t="shared" si="807"/>
        <v>0.1578</v>
      </c>
      <c r="EK207" s="61">
        <f t="shared" si="807"/>
        <v>0.1578</v>
      </c>
      <c r="EL207" s="61">
        <f t="shared" si="807"/>
        <v>0.1578</v>
      </c>
      <c r="EM207" s="61">
        <f t="shared" si="807"/>
        <v>0.1578</v>
      </c>
      <c r="EN207" s="61">
        <f t="shared" si="807"/>
        <v>0.1578</v>
      </c>
      <c r="EO207" s="61">
        <f t="shared" si="807"/>
        <v>0.1578</v>
      </c>
      <c r="EP207" s="61">
        <f t="shared" si="807"/>
        <v>0.1578</v>
      </c>
      <c r="EQ207" s="61">
        <f t="shared" si="807"/>
        <v>0.1578</v>
      </c>
      <c r="ER207" s="61">
        <f t="shared" si="807"/>
        <v>0.1578</v>
      </c>
      <c r="ES207" s="61">
        <f t="shared" si="807"/>
        <v>0.1578</v>
      </c>
      <c r="ET207" s="61">
        <f t="shared" si="807"/>
        <v>0.1578</v>
      </c>
      <c r="EU207" s="61">
        <f t="shared" si="807"/>
        <v>0.1578</v>
      </c>
      <c r="EV207" s="61">
        <f t="shared" si="807"/>
        <v>0.1578</v>
      </c>
      <c r="EW207" s="61">
        <f t="shared" si="807"/>
        <v>0.1578</v>
      </c>
      <c r="EX207" s="61">
        <f t="shared" si="807"/>
        <v>0.1578</v>
      </c>
      <c r="EY207" s="61">
        <f t="shared" si="807"/>
        <v>0.1578</v>
      </c>
      <c r="EZ207" s="61">
        <f t="shared" si="807"/>
        <v>0.1578</v>
      </c>
      <c r="FA207" s="61">
        <f t="shared" si="807"/>
        <v>0.1578</v>
      </c>
      <c r="FB207" s="61">
        <f t="shared" si="807"/>
        <v>0.1578</v>
      </c>
      <c r="FC207" s="61">
        <f t="shared" si="807"/>
        <v>0.1578</v>
      </c>
      <c r="FD207" s="61">
        <f t="shared" si="807"/>
        <v>0.1578</v>
      </c>
      <c r="FE207" s="61">
        <f t="shared" si="807"/>
        <v>0.1578</v>
      </c>
      <c r="FF207" s="61">
        <f t="shared" si="807"/>
        <v>0.1578</v>
      </c>
      <c r="FG207" s="61">
        <f t="shared" si="807"/>
        <v>0.1578</v>
      </c>
      <c r="FH207" s="61">
        <f t="shared" si="807"/>
        <v>0.1578</v>
      </c>
      <c r="FI207" s="61">
        <f t="shared" si="807"/>
        <v>0.1578</v>
      </c>
      <c r="FJ207" s="61">
        <f t="shared" si="807"/>
        <v>0.1578</v>
      </c>
      <c r="FK207" s="61">
        <f t="shared" si="807"/>
        <v>0.1578</v>
      </c>
      <c r="FL207" s="61">
        <f t="shared" si="807"/>
        <v>0.1578</v>
      </c>
      <c r="FM207" s="61">
        <f t="shared" si="807"/>
        <v>0.1578</v>
      </c>
      <c r="FN207" s="61">
        <f t="shared" si="807"/>
        <v>0.1578</v>
      </c>
      <c r="FO207" s="61">
        <f t="shared" si="807"/>
        <v>0.1578</v>
      </c>
      <c r="FP207" s="61">
        <f t="shared" si="807"/>
        <v>0.1578</v>
      </c>
      <c r="FQ207" s="61">
        <f t="shared" si="807"/>
        <v>0.1578</v>
      </c>
      <c r="FR207" s="61">
        <f t="shared" si="807"/>
        <v>0.1578</v>
      </c>
      <c r="FS207" s="61">
        <f t="shared" si="807"/>
        <v>0.1578</v>
      </c>
      <c r="FT207" s="61">
        <f t="shared" si="807"/>
        <v>0.1578</v>
      </c>
      <c r="FU207" s="61">
        <f t="shared" si="807"/>
        <v>0.1578</v>
      </c>
      <c r="FV207" s="61">
        <f t="shared" si="807"/>
        <v>0.1578</v>
      </c>
      <c r="FW207" s="61">
        <f t="shared" si="807"/>
        <v>0.1578</v>
      </c>
      <c r="FX207" s="61">
        <f t="shared" si="807"/>
        <v>0.1578</v>
      </c>
      <c r="FY207" s="61">
        <f t="shared" si="807"/>
        <v>0.1578</v>
      </c>
      <c r="FZ207" s="61">
        <f t="shared" si="807"/>
        <v>0.1578</v>
      </c>
      <c r="GA207" s="61">
        <f t="shared" si="807"/>
        <v>0.1578</v>
      </c>
      <c r="GB207" s="61">
        <f t="shared" si="807"/>
        <v>0.1578</v>
      </c>
      <c r="GC207" s="61">
        <f t="shared" si="807"/>
        <v>0.1578</v>
      </c>
      <c r="GD207" s="61">
        <f t="shared" si="807"/>
        <v>0.1578</v>
      </c>
      <c r="GE207" s="61">
        <f t="shared" si="807"/>
        <v>0.1578</v>
      </c>
      <c r="GF207" s="61">
        <f t="shared" si="807"/>
        <v>0.1578</v>
      </c>
      <c r="GG207" s="61">
        <f t="shared" si="807"/>
        <v>0.1578</v>
      </c>
      <c r="GH207" s="61">
        <f t="shared" si="807"/>
        <v>0.1578</v>
      </c>
      <c r="GI207" s="61">
        <f t="shared" si="807"/>
        <v>0.1578</v>
      </c>
      <c r="GJ207" s="61">
        <f t="shared" si="807"/>
        <v>0.1578</v>
      </c>
      <c r="GK207" s="61">
        <f t="shared" si="807"/>
        <v>0.1578</v>
      </c>
      <c r="GL207" s="61">
        <f t="shared" si="807"/>
        <v>0.1578</v>
      </c>
      <c r="GM207" s="61">
        <f t="shared" si="807"/>
        <v>0.1578</v>
      </c>
      <c r="GN207" s="61">
        <f t="shared" si="807"/>
        <v>0.1578</v>
      </c>
      <c r="GO207" s="61">
        <f t="shared" si="807"/>
        <v>0.1578</v>
      </c>
      <c r="GP207" s="61">
        <f t="shared" si="807"/>
        <v>0.1578</v>
      </c>
      <c r="GQ207" s="61">
        <f t="shared" si="807"/>
        <v>0.1578</v>
      </c>
      <c r="GR207" s="61">
        <f t="shared" si="807"/>
        <v>0.1578</v>
      </c>
      <c r="GS207" s="61">
        <f t="shared" ref="GS207:JD207" si="808">$H$207*GS$32</f>
        <v>0.1578</v>
      </c>
      <c r="GT207" s="61">
        <f t="shared" si="808"/>
        <v>0.1578</v>
      </c>
      <c r="GU207" s="61">
        <f t="shared" si="808"/>
        <v>0.1578</v>
      </c>
      <c r="GV207" s="61">
        <f t="shared" si="808"/>
        <v>0.1578</v>
      </c>
      <c r="GW207" s="61">
        <f t="shared" si="808"/>
        <v>0.1578</v>
      </c>
      <c r="GX207" s="61">
        <f t="shared" si="808"/>
        <v>0.1578</v>
      </c>
      <c r="GY207" s="61">
        <f t="shared" si="808"/>
        <v>0.1578</v>
      </c>
      <c r="GZ207" s="61">
        <f t="shared" si="808"/>
        <v>0.1578</v>
      </c>
      <c r="HA207" s="61">
        <f t="shared" si="808"/>
        <v>0.1578</v>
      </c>
      <c r="HB207" s="61">
        <f t="shared" si="808"/>
        <v>0.1578</v>
      </c>
      <c r="HC207" s="61">
        <f t="shared" si="808"/>
        <v>0.1578</v>
      </c>
      <c r="HD207" s="61">
        <f t="shared" si="808"/>
        <v>0.1578</v>
      </c>
      <c r="HE207" s="61">
        <f t="shared" si="808"/>
        <v>0.1578</v>
      </c>
      <c r="HF207" s="61">
        <f t="shared" si="808"/>
        <v>0.1578</v>
      </c>
      <c r="HG207" s="61">
        <f t="shared" si="808"/>
        <v>0.1578</v>
      </c>
      <c r="HH207" s="61">
        <f t="shared" si="808"/>
        <v>0.1578</v>
      </c>
      <c r="HI207" s="61">
        <f t="shared" si="808"/>
        <v>0.1578</v>
      </c>
      <c r="HJ207" s="61">
        <f t="shared" si="808"/>
        <v>0.1578</v>
      </c>
      <c r="HK207" s="61">
        <f t="shared" si="808"/>
        <v>0.1578</v>
      </c>
      <c r="HL207" s="61">
        <f t="shared" si="808"/>
        <v>0.1578</v>
      </c>
      <c r="HM207" s="61">
        <f t="shared" si="808"/>
        <v>0.1578</v>
      </c>
      <c r="HN207" s="61">
        <f t="shared" si="808"/>
        <v>0.1578</v>
      </c>
      <c r="HO207" s="61">
        <f t="shared" si="808"/>
        <v>0.1578</v>
      </c>
      <c r="HP207" s="61">
        <f t="shared" si="808"/>
        <v>0.1578</v>
      </c>
      <c r="HQ207" s="61">
        <f t="shared" si="808"/>
        <v>0.1578</v>
      </c>
      <c r="HR207" s="61">
        <f t="shared" si="808"/>
        <v>0.1578</v>
      </c>
      <c r="HS207" s="61">
        <f t="shared" si="808"/>
        <v>0.1578</v>
      </c>
      <c r="HT207" s="61">
        <f t="shared" si="808"/>
        <v>0.1578</v>
      </c>
      <c r="HU207" s="61">
        <f t="shared" si="808"/>
        <v>0.1578</v>
      </c>
      <c r="HV207" s="61">
        <f t="shared" si="808"/>
        <v>0.1578</v>
      </c>
      <c r="HW207" s="61">
        <f t="shared" si="808"/>
        <v>0.1578</v>
      </c>
      <c r="HX207" s="61">
        <f t="shared" si="808"/>
        <v>0.1578</v>
      </c>
      <c r="HY207" s="61">
        <f t="shared" si="808"/>
        <v>0.1578</v>
      </c>
      <c r="HZ207" s="61">
        <f t="shared" si="808"/>
        <v>0.1578</v>
      </c>
      <c r="IA207" s="61">
        <f t="shared" si="808"/>
        <v>0.1578</v>
      </c>
      <c r="IB207" s="61">
        <f t="shared" si="808"/>
        <v>0.1578</v>
      </c>
      <c r="IC207" s="61">
        <f t="shared" si="808"/>
        <v>0.1578</v>
      </c>
      <c r="ID207" s="61">
        <f t="shared" si="808"/>
        <v>0.1578</v>
      </c>
      <c r="IE207" s="61">
        <f t="shared" si="808"/>
        <v>0.1578</v>
      </c>
      <c r="IF207" s="61">
        <f t="shared" si="808"/>
        <v>0.1578</v>
      </c>
      <c r="IG207" s="61">
        <f t="shared" si="808"/>
        <v>0.1578</v>
      </c>
      <c r="IH207" s="61">
        <f t="shared" si="808"/>
        <v>0.1578</v>
      </c>
      <c r="II207" s="61">
        <f t="shared" si="808"/>
        <v>0.1578</v>
      </c>
      <c r="IJ207" s="61">
        <f t="shared" si="808"/>
        <v>0.1578</v>
      </c>
      <c r="IK207" s="61">
        <f t="shared" si="808"/>
        <v>0.1578</v>
      </c>
      <c r="IL207" s="61">
        <f t="shared" si="808"/>
        <v>0.1578</v>
      </c>
      <c r="IM207" s="61">
        <f t="shared" si="808"/>
        <v>0.1578</v>
      </c>
      <c r="IN207" s="61">
        <f t="shared" si="808"/>
        <v>0.1578</v>
      </c>
      <c r="IO207" s="61">
        <f t="shared" si="808"/>
        <v>0.1578</v>
      </c>
      <c r="IP207" s="61">
        <f t="shared" si="808"/>
        <v>0.1578</v>
      </c>
      <c r="IQ207" s="61">
        <f t="shared" si="808"/>
        <v>0.1578</v>
      </c>
      <c r="IR207" s="61">
        <f t="shared" si="808"/>
        <v>0.1578</v>
      </c>
      <c r="IS207" s="61">
        <f t="shared" si="808"/>
        <v>0.1578</v>
      </c>
      <c r="IT207" s="61">
        <f t="shared" si="808"/>
        <v>0.1578</v>
      </c>
      <c r="IU207" s="61">
        <f t="shared" si="808"/>
        <v>0.1578</v>
      </c>
      <c r="IV207" s="61">
        <f t="shared" si="808"/>
        <v>0.1578</v>
      </c>
      <c r="IW207" s="61">
        <f t="shared" si="808"/>
        <v>0.1578</v>
      </c>
      <c r="IX207" s="61">
        <f t="shared" si="808"/>
        <v>0.1578</v>
      </c>
      <c r="IY207" s="61">
        <f t="shared" si="808"/>
        <v>0.1578</v>
      </c>
      <c r="IZ207" s="61">
        <f t="shared" si="808"/>
        <v>0.1578</v>
      </c>
      <c r="JA207" s="61">
        <f t="shared" si="808"/>
        <v>0.1578</v>
      </c>
      <c r="JB207" s="61">
        <f t="shared" si="808"/>
        <v>0.1578</v>
      </c>
      <c r="JC207" s="61">
        <f t="shared" si="808"/>
        <v>0.1578</v>
      </c>
      <c r="JD207" s="61">
        <f t="shared" si="808"/>
        <v>0.1578</v>
      </c>
      <c r="JE207" s="61">
        <f t="shared" ref="JE207:LT207" si="809">$H$207*JE$32</f>
        <v>0.1578</v>
      </c>
      <c r="JF207" s="61">
        <f t="shared" si="809"/>
        <v>0.1578</v>
      </c>
      <c r="JG207" s="61">
        <f t="shared" si="809"/>
        <v>0.1578</v>
      </c>
      <c r="JH207" s="61">
        <f t="shared" si="809"/>
        <v>0.1578</v>
      </c>
      <c r="JI207" s="61">
        <f t="shared" si="809"/>
        <v>0.1578</v>
      </c>
      <c r="JJ207" s="61">
        <f t="shared" si="809"/>
        <v>0.1578</v>
      </c>
      <c r="JK207" s="61">
        <f t="shared" si="809"/>
        <v>0.1578</v>
      </c>
      <c r="JL207" s="61">
        <f t="shared" si="809"/>
        <v>0.1578</v>
      </c>
      <c r="JM207" s="61">
        <f t="shared" si="809"/>
        <v>0.1578</v>
      </c>
      <c r="JN207" s="61">
        <f t="shared" si="809"/>
        <v>0.1578</v>
      </c>
      <c r="JO207" s="61">
        <f t="shared" si="809"/>
        <v>0.1578</v>
      </c>
      <c r="JP207" s="61">
        <f t="shared" si="809"/>
        <v>0.1578</v>
      </c>
      <c r="JQ207" s="61">
        <f t="shared" si="809"/>
        <v>0.1578</v>
      </c>
      <c r="JR207" s="61">
        <f t="shared" si="809"/>
        <v>0.1578</v>
      </c>
      <c r="JS207" s="61">
        <f t="shared" si="809"/>
        <v>0.1578</v>
      </c>
      <c r="JT207" s="61">
        <f t="shared" si="809"/>
        <v>0.1578</v>
      </c>
      <c r="JU207" s="61">
        <f t="shared" si="809"/>
        <v>0.1578</v>
      </c>
      <c r="JV207" s="61">
        <f t="shared" si="809"/>
        <v>0.1578</v>
      </c>
      <c r="JW207" s="61">
        <f t="shared" si="809"/>
        <v>0.1578</v>
      </c>
      <c r="JX207" s="61">
        <f t="shared" si="809"/>
        <v>0.1578</v>
      </c>
      <c r="JY207" s="61">
        <f t="shared" si="809"/>
        <v>0.1578</v>
      </c>
      <c r="JZ207" s="61">
        <f t="shared" si="809"/>
        <v>0.1578</v>
      </c>
      <c r="KA207" s="61">
        <f t="shared" si="809"/>
        <v>0.1578</v>
      </c>
      <c r="KB207" s="61">
        <f t="shared" si="809"/>
        <v>0.1578</v>
      </c>
      <c r="KC207" s="61">
        <f t="shared" si="809"/>
        <v>0.1578</v>
      </c>
      <c r="KD207" s="61">
        <f t="shared" si="809"/>
        <v>0.1578</v>
      </c>
      <c r="KE207" s="61">
        <f t="shared" si="809"/>
        <v>0.1578</v>
      </c>
      <c r="KF207" s="61">
        <f t="shared" si="809"/>
        <v>0.1578</v>
      </c>
      <c r="KG207" s="61">
        <f t="shared" si="809"/>
        <v>0.1578</v>
      </c>
      <c r="KH207" s="61">
        <f t="shared" si="809"/>
        <v>0.1578</v>
      </c>
      <c r="KI207" s="61">
        <f t="shared" si="809"/>
        <v>0.1578</v>
      </c>
      <c r="KJ207" s="61">
        <f t="shared" si="809"/>
        <v>0.1578</v>
      </c>
      <c r="KK207" s="61">
        <f t="shared" si="809"/>
        <v>0.1578</v>
      </c>
      <c r="KL207" s="61">
        <f t="shared" si="809"/>
        <v>0.1578</v>
      </c>
      <c r="KM207" s="61">
        <f t="shared" si="809"/>
        <v>0.1578</v>
      </c>
      <c r="KN207" s="61">
        <f t="shared" si="809"/>
        <v>0.1578</v>
      </c>
      <c r="KO207" s="61">
        <f t="shared" si="809"/>
        <v>0.1578</v>
      </c>
      <c r="KP207" s="61">
        <f t="shared" si="809"/>
        <v>0.1578</v>
      </c>
      <c r="KQ207" s="61">
        <f t="shared" si="809"/>
        <v>0.1578</v>
      </c>
      <c r="KR207" s="61">
        <f t="shared" si="809"/>
        <v>0.1578</v>
      </c>
      <c r="KS207" s="61">
        <f t="shared" si="809"/>
        <v>0.1578</v>
      </c>
      <c r="KT207" s="61">
        <f t="shared" si="809"/>
        <v>0.1578</v>
      </c>
      <c r="KU207" s="61">
        <f t="shared" si="809"/>
        <v>0.1578</v>
      </c>
      <c r="KV207" s="61">
        <f t="shared" si="809"/>
        <v>0.1578</v>
      </c>
      <c r="KW207" s="61">
        <f t="shared" si="809"/>
        <v>0.1578</v>
      </c>
      <c r="KX207" s="61">
        <f t="shared" si="809"/>
        <v>0.1578</v>
      </c>
      <c r="KY207" s="61">
        <f t="shared" si="809"/>
        <v>0.1578</v>
      </c>
      <c r="KZ207" s="61">
        <f t="shared" si="809"/>
        <v>0.1578</v>
      </c>
      <c r="LA207" s="61">
        <f t="shared" si="809"/>
        <v>0.1578</v>
      </c>
      <c r="LB207" s="61">
        <f t="shared" si="809"/>
        <v>0.1578</v>
      </c>
      <c r="LC207" s="61">
        <f t="shared" si="809"/>
        <v>0.1578</v>
      </c>
      <c r="LD207" s="61">
        <f t="shared" si="809"/>
        <v>0.1578</v>
      </c>
      <c r="LE207" s="61">
        <f t="shared" si="809"/>
        <v>0.1578</v>
      </c>
      <c r="LF207" s="61">
        <f t="shared" si="809"/>
        <v>0.1578</v>
      </c>
      <c r="LG207" s="61">
        <f t="shared" si="809"/>
        <v>0.1578</v>
      </c>
      <c r="LH207" s="61">
        <f t="shared" si="809"/>
        <v>0.1578</v>
      </c>
      <c r="LI207" s="61">
        <f t="shared" si="809"/>
        <v>0.1578</v>
      </c>
      <c r="LJ207" s="61">
        <f t="shared" si="809"/>
        <v>0.1578</v>
      </c>
      <c r="LK207" s="61">
        <f t="shared" si="809"/>
        <v>0.1578</v>
      </c>
      <c r="LL207" s="61">
        <f t="shared" si="809"/>
        <v>0.1578</v>
      </c>
      <c r="LM207" s="61">
        <f t="shared" si="809"/>
        <v>0.1578</v>
      </c>
      <c r="LN207" s="61">
        <f t="shared" si="809"/>
        <v>0.1578</v>
      </c>
      <c r="LO207" s="61">
        <f t="shared" si="809"/>
        <v>0.1578</v>
      </c>
      <c r="LP207" s="61">
        <f t="shared" si="809"/>
        <v>0.1578</v>
      </c>
      <c r="LQ207" s="61">
        <f t="shared" si="809"/>
        <v>0.1578</v>
      </c>
      <c r="LR207" s="61">
        <f t="shared" si="809"/>
        <v>0.1578</v>
      </c>
      <c r="LS207" s="61">
        <f t="shared" si="809"/>
        <v>0.1578</v>
      </c>
      <c r="LT207" s="61">
        <f t="shared" si="809"/>
        <v>0.1578</v>
      </c>
      <c r="LU207" s="61"/>
      <c r="LV207" s="61"/>
      <c r="LW207" s="61"/>
      <c r="LX207" s="61"/>
      <c r="LY207" s="61"/>
      <c r="LZ207" s="61"/>
      <c r="MA207" s="61"/>
      <c r="MB207" s="61"/>
      <c r="MC207" s="61"/>
      <c r="MD207" s="61"/>
      <c r="ME207" s="61"/>
      <c r="MF207" s="61"/>
      <c r="MG207" s="61"/>
      <c r="MH207" s="61"/>
      <c r="MI207" s="61"/>
      <c r="MJ207" s="61"/>
      <c r="MK207" s="61"/>
      <c r="ML207" s="61"/>
      <c r="MM207" s="61"/>
      <c r="MN207" s="61"/>
      <c r="MO207" s="61"/>
      <c r="MP207" s="61"/>
      <c r="MQ207" s="61"/>
      <c r="MR207" s="61"/>
      <c r="MS207" s="61"/>
      <c r="MT207" s="61"/>
      <c r="MU207" s="61"/>
      <c r="MV207" s="61"/>
      <c r="MW207" s="61"/>
      <c r="MX207" s="61"/>
      <c r="MY207" s="61"/>
      <c r="MZ207" s="61"/>
      <c r="NA207" s="61"/>
      <c r="NB207" s="61"/>
      <c r="NC207" s="61"/>
      <c r="ND207" s="61"/>
      <c r="NE207" s="61"/>
      <c r="NF207" s="61"/>
      <c r="NG207" s="61"/>
      <c r="NH207" s="61"/>
      <c r="NI207" s="61"/>
      <c r="NJ207" s="61"/>
      <c r="NK207" s="61"/>
      <c r="NL207" s="61"/>
      <c r="NM207" s="61"/>
      <c r="NN207" s="61"/>
      <c r="NO207" s="61"/>
      <c r="NP207" s="61"/>
      <c r="NQ207" s="61"/>
      <c r="NR207" s="61"/>
      <c r="NS207" s="61"/>
      <c r="NT207" s="61"/>
      <c r="NU207" s="61"/>
      <c r="NV207" s="61"/>
      <c r="NW207" s="61"/>
      <c r="NX207" s="61"/>
      <c r="NY207" s="61"/>
      <c r="NZ207" s="61"/>
      <c r="OA207" s="61"/>
      <c r="OB207" s="61"/>
      <c r="OC207" s="61"/>
      <c r="OD207" s="61"/>
      <c r="OE207" s="61"/>
      <c r="OF207" s="61"/>
      <c r="OG207" s="61"/>
      <c r="OH207" s="61"/>
      <c r="OI207" s="61"/>
      <c r="OJ207" s="61"/>
      <c r="OK207" s="61"/>
      <c r="OL207" s="61"/>
      <c r="OM207" s="61"/>
      <c r="ON207" s="61"/>
      <c r="OO207" s="61"/>
      <c r="OP207" s="61"/>
      <c r="OQ207" s="61"/>
      <c r="OR207" s="61"/>
      <c r="OS207" s="61"/>
      <c r="OT207" s="61"/>
      <c r="OU207" s="61"/>
      <c r="OV207" s="61"/>
      <c r="OW207" s="61"/>
      <c r="OX207" s="61"/>
      <c r="OY207" s="61"/>
      <c r="OZ207" s="61"/>
      <c r="PA207" s="61"/>
      <c r="PB207" s="61"/>
      <c r="PC207" s="61"/>
      <c r="PD207" s="61"/>
      <c r="PE207" s="61"/>
      <c r="PF207" s="61"/>
      <c r="PG207" s="61"/>
      <c r="PH207" s="61"/>
      <c r="PI207" s="61"/>
      <c r="PJ207" s="61"/>
      <c r="PK207" s="61"/>
      <c r="PL207" s="61"/>
      <c r="PM207" s="61"/>
      <c r="PN207" s="61"/>
      <c r="PO207" s="61"/>
      <c r="PP207" s="61"/>
      <c r="PQ207" s="61"/>
      <c r="PR207" s="61"/>
      <c r="PS207" s="61"/>
      <c r="PT207" s="61"/>
      <c r="PU207" s="61"/>
      <c r="PV207" s="61"/>
      <c r="PW207" s="61"/>
      <c r="PX207" s="61"/>
      <c r="PY207" s="61"/>
      <c r="PZ207" s="61"/>
      <c r="QA207" s="61"/>
      <c r="QB207" s="61"/>
      <c r="QC207" s="61"/>
      <c r="QD207" s="61"/>
      <c r="QE207" s="61"/>
      <c r="QF207" s="61"/>
      <c r="QG207" s="61"/>
      <c r="QH207" s="61"/>
      <c r="QI207" s="61"/>
      <c r="QJ207" s="61"/>
      <c r="QK207" s="61"/>
      <c r="QL207" s="61"/>
      <c r="QM207" s="61"/>
      <c r="QN207" s="61"/>
      <c r="QO207" s="61"/>
      <c r="QP207" s="61"/>
      <c r="QQ207" s="61"/>
      <c r="QR207" s="61"/>
      <c r="QS207" s="61"/>
      <c r="QT207" s="61"/>
      <c r="QU207" s="61"/>
    </row>
    <row r="208" spans="1:463" outlineLevel="1">
      <c r="C208" s="75" t="s">
        <v>499</v>
      </c>
      <c r="D208" s="6"/>
      <c r="E208" s="30"/>
      <c r="G208" s="445"/>
      <c r="H208" s="136">
        <f>Inputs!E76</f>
        <v>0.1578</v>
      </c>
      <c r="I208" s="61">
        <f t="shared" ref="I208:BT208" si="810">$H$208*I$32</f>
        <v>0.1578</v>
      </c>
      <c r="J208" s="61">
        <f t="shared" si="810"/>
        <v>0.1578</v>
      </c>
      <c r="K208" s="61">
        <f t="shared" si="810"/>
        <v>0.1578</v>
      </c>
      <c r="L208" s="61">
        <f t="shared" si="810"/>
        <v>0.1578</v>
      </c>
      <c r="M208" s="61">
        <f t="shared" si="810"/>
        <v>0.1578</v>
      </c>
      <c r="N208" s="61">
        <f t="shared" si="810"/>
        <v>0</v>
      </c>
      <c r="O208" s="61">
        <f t="shared" si="810"/>
        <v>0</v>
      </c>
      <c r="P208" s="61">
        <f t="shared" si="810"/>
        <v>0</v>
      </c>
      <c r="Q208" s="61">
        <f t="shared" si="810"/>
        <v>0</v>
      </c>
      <c r="R208" s="61">
        <f t="shared" si="810"/>
        <v>0</v>
      </c>
      <c r="S208" s="61">
        <f t="shared" si="810"/>
        <v>0</v>
      </c>
      <c r="T208" s="61">
        <f t="shared" si="810"/>
        <v>0</v>
      </c>
      <c r="U208" s="61">
        <f t="shared" si="810"/>
        <v>0</v>
      </c>
      <c r="V208" s="61">
        <f t="shared" si="810"/>
        <v>0</v>
      </c>
      <c r="W208" s="61">
        <f t="shared" si="810"/>
        <v>0</v>
      </c>
      <c r="X208" s="61">
        <f t="shared" si="810"/>
        <v>0</v>
      </c>
      <c r="Y208" s="61">
        <f t="shared" si="810"/>
        <v>0</v>
      </c>
      <c r="Z208" s="61">
        <f t="shared" si="810"/>
        <v>0</v>
      </c>
      <c r="AA208" s="61">
        <f t="shared" si="810"/>
        <v>0</v>
      </c>
      <c r="AB208" s="61">
        <f t="shared" si="810"/>
        <v>0</v>
      </c>
      <c r="AC208" s="61">
        <f t="shared" si="810"/>
        <v>0</v>
      </c>
      <c r="AD208" s="61">
        <f t="shared" si="810"/>
        <v>0</v>
      </c>
      <c r="AE208" s="61">
        <f t="shared" si="810"/>
        <v>0</v>
      </c>
      <c r="AF208" s="61">
        <f t="shared" si="810"/>
        <v>0</v>
      </c>
      <c r="AG208" s="61">
        <f t="shared" si="810"/>
        <v>0.1578</v>
      </c>
      <c r="AH208" s="61">
        <f t="shared" si="810"/>
        <v>0.1578</v>
      </c>
      <c r="AI208" s="61">
        <f t="shared" si="810"/>
        <v>0.1578</v>
      </c>
      <c r="AJ208" s="61">
        <f t="shared" si="810"/>
        <v>0.1578</v>
      </c>
      <c r="AK208" s="61">
        <f t="shared" si="810"/>
        <v>0.1578</v>
      </c>
      <c r="AL208" s="61">
        <f t="shared" si="810"/>
        <v>0.1578</v>
      </c>
      <c r="AM208" s="61">
        <f t="shared" si="810"/>
        <v>0.1578</v>
      </c>
      <c r="AN208" s="61">
        <f t="shared" si="810"/>
        <v>0.1578</v>
      </c>
      <c r="AO208" s="61">
        <f t="shared" si="810"/>
        <v>0.1578</v>
      </c>
      <c r="AP208" s="61">
        <f t="shared" si="810"/>
        <v>0.1578</v>
      </c>
      <c r="AQ208" s="61">
        <f t="shared" si="810"/>
        <v>0.1578</v>
      </c>
      <c r="AR208" s="61">
        <f t="shared" si="810"/>
        <v>0.1578</v>
      </c>
      <c r="AS208" s="61">
        <f t="shared" si="810"/>
        <v>0.1578</v>
      </c>
      <c r="AT208" s="61">
        <f t="shared" si="810"/>
        <v>0.1578</v>
      </c>
      <c r="AU208" s="61">
        <f t="shared" si="810"/>
        <v>0.1578</v>
      </c>
      <c r="AV208" s="61">
        <f t="shared" si="810"/>
        <v>0.1578</v>
      </c>
      <c r="AW208" s="61">
        <f t="shared" si="810"/>
        <v>0.1578</v>
      </c>
      <c r="AX208" s="61">
        <f t="shared" si="810"/>
        <v>0.1578</v>
      </c>
      <c r="AY208" s="61">
        <f t="shared" si="810"/>
        <v>0.1578</v>
      </c>
      <c r="AZ208" s="61">
        <f t="shared" si="810"/>
        <v>0.1578</v>
      </c>
      <c r="BA208" s="61">
        <f t="shared" si="810"/>
        <v>0.1578</v>
      </c>
      <c r="BB208" s="61">
        <f t="shared" si="810"/>
        <v>0.1578</v>
      </c>
      <c r="BC208" s="61">
        <f t="shared" si="810"/>
        <v>0.1578</v>
      </c>
      <c r="BD208" s="61">
        <f t="shared" si="810"/>
        <v>0.1578</v>
      </c>
      <c r="BE208" s="61">
        <f t="shared" si="810"/>
        <v>0.1578</v>
      </c>
      <c r="BF208" s="61">
        <f t="shared" si="810"/>
        <v>0.1578</v>
      </c>
      <c r="BG208" s="61">
        <f t="shared" si="810"/>
        <v>0.1578</v>
      </c>
      <c r="BH208" s="61">
        <f t="shared" si="810"/>
        <v>0.1578</v>
      </c>
      <c r="BI208" s="61">
        <f t="shared" si="810"/>
        <v>0.1578</v>
      </c>
      <c r="BJ208" s="61">
        <f t="shared" si="810"/>
        <v>0.1578</v>
      </c>
      <c r="BK208" s="61">
        <f t="shared" si="810"/>
        <v>0.1578</v>
      </c>
      <c r="BL208" s="61">
        <f t="shared" si="810"/>
        <v>0.1578</v>
      </c>
      <c r="BM208" s="61">
        <f t="shared" si="810"/>
        <v>0.1578</v>
      </c>
      <c r="BN208" s="61">
        <f t="shared" si="810"/>
        <v>0.1578</v>
      </c>
      <c r="BO208" s="61">
        <f t="shared" si="810"/>
        <v>0.1578</v>
      </c>
      <c r="BP208" s="61">
        <f t="shared" si="810"/>
        <v>0.1578</v>
      </c>
      <c r="BQ208" s="61">
        <f t="shared" si="810"/>
        <v>0.1578</v>
      </c>
      <c r="BR208" s="61">
        <f t="shared" si="810"/>
        <v>0.1578</v>
      </c>
      <c r="BS208" s="61">
        <f t="shared" si="810"/>
        <v>0.1578</v>
      </c>
      <c r="BT208" s="61">
        <f t="shared" si="810"/>
        <v>0.1578</v>
      </c>
      <c r="BU208" s="61">
        <f t="shared" ref="BU208:EF208" si="811">$H$208*BU$32</f>
        <v>0.1578</v>
      </c>
      <c r="BV208" s="61">
        <f t="shared" si="811"/>
        <v>0.1578</v>
      </c>
      <c r="BW208" s="61">
        <f t="shared" si="811"/>
        <v>0.1578</v>
      </c>
      <c r="BX208" s="61">
        <f t="shared" si="811"/>
        <v>0.1578</v>
      </c>
      <c r="BY208" s="61">
        <f t="shared" si="811"/>
        <v>0.1578</v>
      </c>
      <c r="BZ208" s="61">
        <f t="shared" si="811"/>
        <v>0.1578</v>
      </c>
      <c r="CA208" s="61">
        <f t="shared" si="811"/>
        <v>0.1578</v>
      </c>
      <c r="CB208" s="61">
        <f t="shared" si="811"/>
        <v>0.1578</v>
      </c>
      <c r="CC208" s="61">
        <f t="shared" si="811"/>
        <v>0.1578</v>
      </c>
      <c r="CD208" s="61">
        <f t="shared" si="811"/>
        <v>0.1578</v>
      </c>
      <c r="CE208" s="61">
        <f t="shared" si="811"/>
        <v>0.1578</v>
      </c>
      <c r="CF208" s="61">
        <f t="shared" si="811"/>
        <v>0.1578</v>
      </c>
      <c r="CG208" s="61">
        <f t="shared" si="811"/>
        <v>0.1578</v>
      </c>
      <c r="CH208" s="61">
        <f t="shared" si="811"/>
        <v>0.1578</v>
      </c>
      <c r="CI208" s="61">
        <f t="shared" si="811"/>
        <v>0.1578</v>
      </c>
      <c r="CJ208" s="61">
        <f t="shared" si="811"/>
        <v>0.1578</v>
      </c>
      <c r="CK208" s="61">
        <f t="shared" si="811"/>
        <v>0.1578</v>
      </c>
      <c r="CL208" s="61">
        <f t="shared" si="811"/>
        <v>0.1578</v>
      </c>
      <c r="CM208" s="61">
        <f t="shared" si="811"/>
        <v>0.1578</v>
      </c>
      <c r="CN208" s="61">
        <f t="shared" si="811"/>
        <v>0.1578</v>
      </c>
      <c r="CO208" s="61">
        <f t="shared" si="811"/>
        <v>0.1578</v>
      </c>
      <c r="CP208" s="61">
        <f t="shared" si="811"/>
        <v>0.1578</v>
      </c>
      <c r="CQ208" s="61">
        <f t="shared" si="811"/>
        <v>0.1578</v>
      </c>
      <c r="CR208" s="61">
        <f t="shared" si="811"/>
        <v>0.1578</v>
      </c>
      <c r="CS208" s="61">
        <f t="shared" si="811"/>
        <v>0.1578</v>
      </c>
      <c r="CT208" s="61">
        <f t="shared" si="811"/>
        <v>0.1578</v>
      </c>
      <c r="CU208" s="61">
        <f t="shared" si="811"/>
        <v>0.1578</v>
      </c>
      <c r="CV208" s="61">
        <f t="shared" si="811"/>
        <v>0.1578</v>
      </c>
      <c r="CW208" s="61">
        <f t="shared" si="811"/>
        <v>0.1578</v>
      </c>
      <c r="CX208" s="61">
        <f t="shared" si="811"/>
        <v>0.1578</v>
      </c>
      <c r="CY208" s="61">
        <f t="shared" si="811"/>
        <v>0.1578</v>
      </c>
      <c r="CZ208" s="61">
        <f t="shared" si="811"/>
        <v>0.1578</v>
      </c>
      <c r="DA208" s="61">
        <f t="shared" si="811"/>
        <v>0.1578</v>
      </c>
      <c r="DB208" s="61">
        <f t="shared" si="811"/>
        <v>0.1578</v>
      </c>
      <c r="DC208" s="61">
        <f t="shared" si="811"/>
        <v>0.1578</v>
      </c>
      <c r="DD208" s="61">
        <f t="shared" si="811"/>
        <v>0.1578</v>
      </c>
      <c r="DE208" s="61">
        <f t="shared" si="811"/>
        <v>0.1578</v>
      </c>
      <c r="DF208" s="61">
        <f t="shared" si="811"/>
        <v>0.1578</v>
      </c>
      <c r="DG208" s="61">
        <f t="shared" si="811"/>
        <v>0.1578</v>
      </c>
      <c r="DH208" s="61">
        <f t="shared" si="811"/>
        <v>0.1578</v>
      </c>
      <c r="DI208" s="61">
        <f t="shared" si="811"/>
        <v>0.1578</v>
      </c>
      <c r="DJ208" s="61">
        <f t="shared" si="811"/>
        <v>0.1578</v>
      </c>
      <c r="DK208" s="61">
        <f t="shared" si="811"/>
        <v>0.1578</v>
      </c>
      <c r="DL208" s="61">
        <f t="shared" si="811"/>
        <v>0.1578</v>
      </c>
      <c r="DM208" s="61">
        <f t="shared" si="811"/>
        <v>0.1578</v>
      </c>
      <c r="DN208" s="61">
        <f t="shared" si="811"/>
        <v>0.1578</v>
      </c>
      <c r="DO208" s="61">
        <f t="shared" si="811"/>
        <v>0.1578</v>
      </c>
      <c r="DP208" s="61">
        <f t="shared" si="811"/>
        <v>0.1578</v>
      </c>
      <c r="DQ208" s="61">
        <f t="shared" si="811"/>
        <v>0.1578</v>
      </c>
      <c r="DR208" s="61">
        <f t="shared" si="811"/>
        <v>0.1578</v>
      </c>
      <c r="DS208" s="61">
        <f t="shared" si="811"/>
        <v>0.1578</v>
      </c>
      <c r="DT208" s="61">
        <f t="shared" si="811"/>
        <v>0.1578</v>
      </c>
      <c r="DU208" s="61">
        <f t="shared" si="811"/>
        <v>0.1578</v>
      </c>
      <c r="DV208" s="61">
        <f t="shared" si="811"/>
        <v>0.1578</v>
      </c>
      <c r="DW208" s="61">
        <f t="shared" si="811"/>
        <v>0.1578</v>
      </c>
      <c r="DX208" s="61">
        <f t="shared" si="811"/>
        <v>0.1578</v>
      </c>
      <c r="DY208" s="61">
        <f t="shared" si="811"/>
        <v>0.1578</v>
      </c>
      <c r="DZ208" s="61">
        <f t="shared" si="811"/>
        <v>0.1578</v>
      </c>
      <c r="EA208" s="61">
        <f t="shared" si="811"/>
        <v>0.1578</v>
      </c>
      <c r="EB208" s="61">
        <f t="shared" si="811"/>
        <v>0.1578</v>
      </c>
      <c r="EC208" s="61">
        <f t="shared" si="811"/>
        <v>0.1578</v>
      </c>
      <c r="ED208" s="61">
        <f t="shared" si="811"/>
        <v>0.1578</v>
      </c>
      <c r="EE208" s="61">
        <f t="shared" si="811"/>
        <v>0.1578</v>
      </c>
      <c r="EF208" s="61">
        <f t="shared" si="811"/>
        <v>0.1578</v>
      </c>
      <c r="EG208" s="61">
        <f t="shared" ref="EG208:GR208" si="812">$H$208*EG$32</f>
        <v>0.1578</v>
      </c>
      <c r="EH208" s="61">
        <f t="shared" si="812"/>
        <v>0.1578</v>
      </c>
      <c r="EI208" s="61">
        <f t="shared" si="812"/>
        <v>0.1578</v>
      </c>
      <c r="EJ208" s="61">
        <f t="shared" si="812"/>
        <v>0.1578</v>
      </c>
      <c r="EK208" s="61">
        <f t="shared" si="812"/>
        <v>0.1578</v>
      </c>
      <c r="EL208" s="61">
        <f t="shared" si="812"/>
        <v>0.1578</v>
      </c>
      <c r="EM208" s="61">
        <f t="shared" si="812"/>
        <v>0.1578</v>
      </c>
      <c r="EN208" s="61">
        <f t="shared" si="812"/>
        <v>0.1578</v>
      </c>
      <c r="EO208" s="61">
        <f t="shared" si="812"/>
        <v>0.1578</v>
      </c>
      <c r="EP208" s="61">
        <f t="shared" si="812"/>
        <v>0.1578</v>
      </c>
      <c r="EQ208" s="61">
        <f t="shared" si="812"/>
        <v>0.1578</v>
      </c>
      <c r="ER208" s="61">
        <f t="shared" si="812"/>
        <v>0.1578</v>
      </c>
      <c r="ES208" s="61">
        <f t="shared" si="812"/>
        <v>0.1578</v>
      </c>
      <c r="ET208" s="61">
        <f t="shared" si="812"/>
        <v>0.1578</v>
      </c>
      <c r="EU208" s="61">
        <f t="shared" si="812"/>
        <v>0.1578</v>
      </c>
      <c r="EV208" s="61">
        <f t="shared" si="812"/>
        <v>0.1578</v>
      </c>
      <c r="EW208" s="61">
        <f t="shared" si="812"/>
        <v>0.1578</v>
      </c>
      <c r="EX208" s="61">
        <f t="shared" si="812"/>
        <v>0.1578</v>
      </c>
      <c r="EY208" s="61">
        <f t="shared" si="812"/>
        <v>0.1578</v>
      </c>
      <c r="EZ208" s="61">
        <f t="shared" si="812"/>
        <v>0.1578</v>
      </c>
      <c r="FA208" s="61">
        <f t="shared" si="812"/>
        <v>0.1578</v>
      </c>
      <c r="FB208" s="61">
        <f t="shared" si="812"/>
        <v>0.1578</v>
      </c>
      <c r="FC208" s="61">
        <f t="shared" si="812"/>
        <v>0.1578</v>
      </c>
      <c r="FD208" s="61">
        <f t="shared" si="812"/>
        <v>0.1578</v>
      </c>
      <c r="FE208" s="61">
        <f t="shared" si="812"/>
        <v>0.1578</v>
      </c>
      <c r="FF208" s="61">
        <f t="shared" si="812"/>
        <v>0.1578</v>
      </c>
      <c r="FG208" s="61">
        <f t="shared" si="812"/>
        <v>0.1578</v>
      </c>
      <c r="FH208" s="61">
        <f t="shared" si="812"/>
        <v>0.1578</v>
      </c>
      <c r="FI208" s="61">
        <f t="shared" si="812"/>
        <v>0.1578</v>
      </c>
      <c r="FJ208" s="61">
        <f t="shared" si="812"/>
        <v>0.1578</v>
      </c>
      <c r="FK208" s="61">
        <f t="shared" si="812"/>
        <v>0.1578</v>
      </c>
      <c r="FL208" s="61">
        <f t="shared" si="812"/>
        <v>0.1578</v>
      </c>
      <c r="FM208" s="61">
        <f t="shared" si="812"/>
        <v>0.1578</v>
      </c>
      <c r="FN208" s="61">
        <f t="shared" si="812"/>
        <v>0.1578</v>
      </c>
      <c r="FO208" s="61">
        <f t="shared" si="812"/>
        <v>0.1578</v>
      </c>
      <c r="FP208" s="61">
        <f t="shared" si="812"/>
        <v>0.1578</v>
      </c>
      <c r="FQ208" s="61">
        <f t="shared" si="812"/>
        <v>0.1578</v>
      </c>
      <c r="FR208" s="61">
        <f t="shared" si="812"/>
        <v>0.1578</v>
      </c>
      <c r="FS208" s="61">
        <f t="shared" si="812"/>
        <v>0.1578</v>
      </c>
      <c r="FT208" s="61">
        <f t="shared" si="812"/>
        <v>0.1578</v>
      </c>
      <c r="FU208" s="61">
        <f t="shared" si="812"/>
        <v>0.1578</v>
      </c>
      <c r="FV208" s="61">
        <f t="shared" si="812"/>
        <v>0.1578</v>
      </c>
      <c r="FW208" s="61">
        <f t="shared" si="812"/>
        <v>0.1578</v>
      </c>
      <c r="FX208" s="61">
        <f t="shared" si="812"/>
        <v>0.1578</v>
      </c>
      <c r="FY208" s="61">
        <f t="shared" si="812"/>
        <v>0.1578</v>
      </c>
      <c r="FZ208" s="61">
        <f t="shared" si="812"/>
        <v>0.1578</v>
      </c>
      <c r="GA208" s="61">
        <f t="shared" si="812"/>
        <v>0.1578</v>
      </c>
      <c r="GB208" s="61">
        <f t="shared" si="812"/>
        <v>0.1578</v>
      </c>
      <c r="GC208" s="61">
        <f t="shared" si="812"/>
        <v>0.1578</v>
      </c>
      <c r="GD208" s="61">
        <f t="shared" si="812"/>
        <v>0.1578</v>
      </c>
      <c r="GE208" s="61">
        <f t="shared" si="812"/>
        <v>0.1578</v>
      </c>
      <c r="GF208" s="61">
        <f t="shared" si="812"/>
        <v>0.1578</v>
      </c>
      <c r="GG208" s="61">
        <f t="shared" si="812"/>
        <v>0.1578</v>
      </c>
      <c r="GH208" s="61">
        <f t="shared" si="812"/>
        <v>0.1578</v>
      </c>
      <c r="GI208" s="61">
        <f t="shared" si="812"/>
        <v>0.1578</v>
      </c>
      <c r="GJ208" s="61">
        <f t="shared" si="812"/>
        <v>0.1578</v>
      </c>
      <c r="GK208" s="61">
        <f t="shared" si="812"/>
        <v>0.1578</v>
      </c>
      <c r="GL208" s="61">
        <f t="shared" si="812"/>
        <v>0.1578</v>
      </c>
      <c r="GM208" s="61">
        <f t="shared" si="812"/>
        <v>0.1578</v>
      </c>
      <c r="GN208" s="61">
        <f t="shared" si="812"/>
        <v>0.1578</v>
      </c>
      <c r="GO208" s="61">
        <f t="shared" si="812"/>
        <v>0.1578</v>
      </c>
      <c r="GP208" s="61">
        <f t="shared" si="812"/>
        <v>0.1578</v>
      </c>
      <c r="GQ208" s="61">
        <f t="shared" si="812"/>
        <v>0.1578</v>
      </c>
      <c r="GR208" s="61">
        <f t="shared" si="812"/>
        <v>0.1578</v>
      </c>
      <c r="GS208" s="61">
        <f t="shared" ref="GS208:JD208" si="813">$H$208*GS$32</f>
        <v>0.1578</v>
      </c>
      <c r="GT208" s="61">
        <f t="shared" si="813"/>
        <v>0.1578</v>
      </c>
      <c r="GU208" s="61">
        <f t="shared" si="813"/>
        <v>0.1578</v>
      </c>
      <c r="GV208" s="61">
        <f t="shared" si="813"/>
        <v>0.1578</v>
      </c>
      <c r="GW208" s="61">
        <f t="shared" si="813"/>
        <v>0.1578</v>
      </c>
      <c r="GX208" s="61">
        <f t="shared" si="813"/>
        <v>0.1578</v>
      </c>
      <c r="GY208" s="61">
        <f t="shared" si="813"/>
        <v>0.1578</v>
      </c>
      <c r="GZ208" s="61">
        <f t="shared" si="813"/>
        <v>0.1578</v>
      </c>
      <c r="HA208" s="61">
        <f t="shared" si="813"/>
        <v>0.1578</v>
      </c>
      <c r="HB208" s="61">
        <f t="shared" si="813"/>
        <v>0.1578</v>
      </c>
      <c r="HC208" s="61">
        <f t="shared" si="813"/>
        <v>0.1578</v>
      </c>
      <c r="HD208" s="61">
        <f t="shared" si="813"/>
        <v>0.1578</v>
      </c>
      <c r="HE208" s="61">
        <f t="shared" si="813"/>
        <v>0.1578</v>
      </c>
      <c r="HF208" s="61">
        <f t="shared" si="813"/>
        <v>0.1578</v>
      </c>
      <c r="HG208" s="61">
        <f t="shared" si="813"/>
        <v>0.1578</v>
      </c>
      <c r="HH208" s="61">
        <f t="shared" si="813"/>
        <v>0.1578</v>
      </c>
      <c r="HI208" s="61">
        <f t="shared" si="813"/>
        <v>0.1578</v>
      </c>
      <c r="HJ208" s="61">
        <f t="shared" si="813"/>
        <v>0.1578</v>
      </c>
      <c r="HK208" s="61">
        <f t="shared" si="813"/>
        <v>0.1578</v>
      </c>
      <c r="HL208" s="61">
        <f t="shared" si="813"/>
        <v>0.1578</v>
      </c>
      <c r="HM208" s="61">
        <f t="shared" si="813"/>
        <v>0.1578</v>
      </c>
      <c r="HN208" s="61">
        <f t="shared" si="813"/>
        <v>0.1578</v>
      </c>
      <c r="HO208" s="61">
        <f t="shared" si="813"/>
        <v>0.1578</v>
      </c>
      <c r="HP208" s="61">
        <f t="shared" si="813"/>
        <v>0.1578</v>
      </c>
      <c r="HQ208" s="61">
        <f t="shared" si="813"/>
        <v>0.1578</v>
      </c>
      <c r="HR208" s="61">
        <f t="shared" si="813"/>
        <v>0.1578</v>
      </c>
      <c r="HS208" s="61">
        <f t="shared" si="813"/>
        <v>0.1578</v>
      </c>
      <c r="HT208" s="61">
        <f t="shared" si="813"/>
        <v>0.1578</v>
      </c>
      <c r="HU208" s="61">
        <f t="shared" si="813"/>
        <v>0.1578</v>
      </c>
      <c r="HV208" s="61">
        <f t="shared" si="813"/>
        <v>0.1578</v>
      </c>
      <c r="HW208" s="61">
        <f t="shared" si="813"/>
        <v>0.1578</v>
      </c>
      <c r="HX208" s="61">
        <f t="shared" si="813"/>
        <v>0.1578</v>
      </c>
      <c r="HY208" s="61">
        <f t="shared" si="813"/>
        <v>0.1578</v>
      </c>
      <c r="HZ208" s="61">
        <f t="shared" si="813"/>
        <v>0.1578</v>
      </c>
      <c r="IA208" s="61">
        <f t="shared" si="813"/>
        <v>0.1578</v>
      </c>
      <c r="IB208" s="61">
        <f t="shared" si="813"/>
        <v>0.1578</v>
      </c>
      <c r="IC208" s="61">
        <f t="shared" si="813"/>
        <v>0.1578</v>
      </c>
      <c r="ID208" s="61">
        <f t="shared" si="813"/>
        <v>0.1578</v>
      </c>
      <c r="IE208" s="61">
        <f t="shared" si="813"/>
        <v>0.1578</v>
      </c>
      <c r="IF208" s="61">
        <f t="shared" si="813"/>
        <v>0.1578</v>
      </c>
      <c r="IG208" s="61">
        <f t="shared" si="813"/>
        <v>0.1578</v>
      </c>
      <c r="IH208" s="61">
        <f t="shared" si="813"/>
        <v>0.1578</v>
      </c>
      <c r="II208" s="61">
        <f t="shared" si="813"/>
        <v>0.1578</v>
      </c>
      <c r="IJ208" s="61">
        <f t="shared" si="813"/>
        <v>0.1578</v>
      </c>
      <c r="IK208" s="61">
        <f t="shared" si="813"/>
        <v>0.1578</v>
      </c>
      <c r="IL208" s="61">
        <f t="shared" si="813"/>
        <v>0.1578</v>
      </c>
      <c r="IM208" s="61">
        <f t="shared" si="813"/>
        <v>0.1578</v>
      </c>
      <c r="IN208" s="61">
        <f t="shared" si="813"/>
        <v>0.1578</v>
      </c>
      <c r="IO208" s="61">
        <f t="shared" si="813"/>
        <v>0.1578</v>
      </c>
      <c r="IP208" s="61">
        <f t="shared" si="813"/>
        <v>0.1578</v>
      </c>
      <c r="IQ208" s="61">
        <f t="shared" si="813"/>
        <v>0.1578</v>
      </c>
      <c r="IR208" s="61">
        <f t="shared" si="813"/>
        <v>0.1578</v>
      </c>
      <c r="IS208" s="61">
        <f t="shared" si="813"/>
        <v>0.1578</v>
      </c>
      <c r="IT208" s="61">
        <f t="shared" si="813"/>
        <v>0.1578</v>
      </c>
      <c r="IU208" s="61">
        <f t="shared" si="813"/>
        <v>0.1578</v>
      </c>
      <c r="IV208" s="61">
        <f t="shared" si="813"/>
        <v>0.1578</v>
      </c>
      <c r="IW208" s="61">
        <f t="shared" si="813"/>
        <v>0.1578</v>
      </c>
      <c r="IX208" s="61">
        <f t="shared" si="813"/>
        <v>0.1578</v>
      </c>
      <c r="IY208" s="61">
        <f t="shared" si="813"/>
        <v>0.1578</v>
      </c>
      <c r="IZ208" s="61">
        <f t="shared" si="813"/>
        <v>0.1578</v>
      </c>
      <c r="JA208" s="61">
        <f t="shared" si="813"/>
        <v>0.1578</v>
      </c>
      <c r="JB208" s="61">
        <f t="shared" si="813"/>
        <v>0.1578</v>
      </c>
      <c r="JC208" s="61">
        <f t="shared" si="813"/>
        <v>0.1578</v>
      </c>
      <c r="JD208" s="61">
        <f t="shared" si="813"/>
        <v>0.1578</v>
      </c>
      <c r="JE208" s="61">
        <f t="shared" ref="JE208:LT208" si="814">$H$208*JE$32</f>
        <v>0.1578</v>
      </c>
      <c r="JF208" s="61">
        <f t="shared" si="814"/>
        <v>0.1578</v>
      </c>
      <c r="JG208" s="61">
        <f t="shared" si="814"/>
        <v>0.1578</v>
      </c>
      <c r="JH208" s="61">
        <f t="shared" si="814"/>
        <v>0.1578</v>
      </c>
      <c r="JI208" s="61">
        <f t="shared" si="814"/>
        <v>0.1578</v>
      </c>
      <c r="JJ208" s="61">
        <f t="shared" si="814"/>
        <v>0.1578</v>
      </c>
      <c r="JK208" s="61">
        <f t="shared" si="814"/>
        <v>0.1578</v>
      </c>
      <c r="JL208" s="61">
        <f t="shared" si="814"/>
        <v>0.1578</v>
      </c>
      <c r="JM208" s="61">
        <f t="shared" si="814"/>
        <v>0.1578</v>
      </c>
      <c r="JN208" s="61">
        <f t="shared" si="814"/>
        <v>0.1578</v>
      </c>
      <c r="JO208" s="61">
        <f t="shared" si="814"/>
        <v>0.1578</v>
      </c>
      <c r="JP208" s="61">
        <f t="shared" si="814"/>
        <v>0.1578</v>
      </c>
      <c r="JQ208" s="61">
        <f t="shared" si="814"/>
        <v>0.1578</v>
      </c>
      <c r="JR208" s="61">
        <f t="shared" si="814"/>
        <v>0.1578</v>
      </c>
      <c r="JS208" s="61">
        <f t="shared" si="814"/>
        <v>0.1578</v>
      </c>
      <c r="JT208" s="61">
        <f t="shared" si="814"/>
        <v>0.1578</v>
      </c>
      <c r="JU208" s="61">
        <f t="shared" si="814"/>
        <v>0.1578</v>
      </c>
      <c r="JV208" s="61">
        <f t="shared" si="814"/>
        <v>0.1578</v>
      </c>
      <c r="JW208" s="61">
        <f t="shared" si="814"/>
        <v>0.1578</v>
      </c>
      <c r="JX208" s="61">
        <f t="shared" si="814"/>
        <v>0.1578</v>
      </c>
      <c r="JY208" s="61">
        <f t="shared" si="814"/>
        <v>0.1578</v>
      </c>
      <c r="JZ208" s="61">
        <f t="shared" si="814"/>
        <v>0.1578</v>
      </c>
      <c r="KA208" s="61">
        <f t="shared" si="814"/>
        <v>0.1578</v>
      </c>
      <c r="KB208" s="61">
        <f t="shared" si="814"/>
        <v>0.1578</v>
      </c>
      <c r="KC208" s="61">
        <f t="shared" si="814"/>
        <v>0.1578</v>
      </c>
      <c r="KD208" s="61">
        <f t="shared" si="814"/>
        <v>0.1578</v>
      </c>
      <c r="KE208" s="61">
        <f t="shared" si="814"/>
        <v>0.1578</v>
      </c>
      <c r="KF208" s="61">
        <f t="shared" si="814"/>
        <v>0.1578</v>
      </c>
      <c r="KG208" s="61">
        <f t="shared" si="814"/>
        <v>0.1578</v>
      </c>
      <c r="KH208" s="61">
        <f t="shared" si="814"/>
        <v>0.1578</v>
      </c>
      <c r="KI208" s="61">
        <f t="shared" si="814"/>
        <v>0.1578</v>
      </c>
      <c r="KJ208" s="61">
        <f t="shared" si="814"/>
        <v>0.1578</v>
      </c>
      <c r="KK208" s="61">
        <f t="shared" si="814"/>
        <v>0.1578</v>
      </c>
      <c r="KL208" s="61">
        <f t="shared" si="814"/>
        <v>0.1578</v>
      </c>
      <c r="KM208" s="61">
        <f t="shared" si="814"/>
        <v>0.1578</v>
      </c>
      <c r="KN208" s="61">
        <f t="shared" si="814"/>
        <v>0.1578</v>
      </c>
      <c r="KO208" s="61">
        <f t="shared" si="814"/>
        <v>0.1578</v>
      </c>
      <c r="KP208" s="61">
        <f t="shared" si="814"/>
        <v>0.1578</v>
      </c>
      <c r="KQ208" s="61">
        <f t="shared" si="814"/>
        <v>0.1578</v>
      </c>
      <c r="KR208" s="61">
        <f t="shared" si="814"/>
        <v>0.1578</v>
      </c>
      <c r="KS208" s="61">
        <f t="shared" si="814"/>
        <v>0.1578</v>
      </c>
      <c r="KT208" s="61">
        <f t="shared" si="814"/>
        <v>0.1578</v>
      </c>
      <c r="KU208" s="61">
        <f t="shared" si="814"/>
        <v>0.1578</v>
      </c>
      <c r="KV208" s="61">
        <f t="shared" si="814"/>
        <v>0.1578</v>
      </c>
      <c r="KW208" s="61">
        <f t="shared" si="814"/>
        <v>0.1578</v>
      </c>
      <c r="KX208" s="61">
        <f t="shared" si="814"/>
        <v>0.1578</v>
      </c>
      <c r="KY208" s="61">
        <f t="shared" si="814"/>
        <v>0.1578</v>
      </c>
      <c r="KZ208" s="61">
        <f t="shared" si="814"/>
        <v>0.1578</v>
      </c>
      <c r="LA208" s="61">
        <f t="shared" si="814"/>
        <v>0.1578</v>
      </c>
      <c r="LB208" s="61">
        <f t="shared" si="814"/>
        <v>0.1578</v>
      </c>
      <c r="LC208" s="61">
        <f t="shared" si="814"/>
        <v>0.1578</v>
      </c>
      <c r="LD208" s="61">
        <f t="shared" si="814"/>
        <v>0.1578</v>
      </c>
      <c r="LE208" s="61">
        <f t="shared" si="814"/>
        <v>0.1578</v>
      </c>
      <c r="LF208" s="61">
        <f t="shared" si="814"/>
        <v>0.1578</v>
      </c>
      <c r="LG208" s="61">
        <f t="shared" si="814"/>
        <v>0.1578</v>
      </c>
      <c r="LH208" s="61">
        <f t="shared" si="814"/>
        <v>0.1578</v>
      </c>
      <c r="LI208" s="61">
        <f t="shared" si="814"/>
        <v>0.1578</v>
      </c>
      <c r="LJ208" s="61">
        <f t="shared" si="814"/>
        <v>0.1578</v>
      </c>
      <c r="LK208" s="61">
        <f t="shared" si="814"/>
        <v>0.1578</v>
      </c>
      <c r="LL208" s="61">
        <f t="shared" si="814"/>
        <v>0.1578</v>
      </c>
      <c r="LM208" s="61">
        <f t="shared" si="814"/>
        <v>0.1578</v>
      </c>
      <c r="LN208" s="61">
        <f t="shared" si="814"/>
        <v>0.1578</v>
      </c>
      <c r="LO208" s="61">
        <f t="shared" si="814"/>
        <v>0.1578</v>
      </c>
      <c r="LP208" s="61">
        <f t="shared" si="814"/>
        <v>0.1578</v>
      </c>
      <c r="LQ208" s="61">
        <f t="shared" si="814"/>
        <v>0.1578</v>
      </c>
      <c r="LR208" s="61">
        <f t="shared" si="814"/>
        <v>0.1578</v>
      </c>
      <c r="LS208" s="61">
        <f t="shared" si="814"/>
        <v>0.1578</v>
      </c>
      <c r="LT208" s="61">
        <f t="shared" si="814"/>
        <v>0.1578</v>
      </c>
      <c r="LU208" s="61"/>
      <c r="LV208" s="61"/>
      <c r="LW208" s="61"/>
      <c r="LX208" s="61"/>
      <c r="LY208" s="61"/>
      <c r="LZ208" s="61"/>
      <c r="MA208" s="61"/>
      <c r="MB208" s="61"/>
      <c r="MC208" s="61"/>
      <c r="MD208" s="61"/>
      <c r="ME208" s="61"/>
      <c r="MF208" s="61"/>
      <c r="MG208" s="61"/>
      <c r="MH208" s="61"/>
      <c r="MI208" s="61"/>
      <c r="MJ208" s="61"/>
      <c r="MK208" s="61"/>
      <c r="ML208" s="61"/>
      <c r="MM208" s="61"/>
      <c r="MN208" s="61"/>
      <c r="MO208" s="61"/>
      <c r="MP208" s="61"/>
      <c r="MQ208" s="61"/>
      <c r="MR208" s="61"/>
      <c r="MS208" s="61"/>
      <c r="MT208" s="61"/>
      <c r="MU208" s="61"/>
      <c r="MV208" s="61"/>
      <c r="MW208" s="61"/>
      <c r="MX208" s="61"/>
      <c r="MY208" s="61"/>
      <c r="MZ208" s="61"/>
      <c r="NA208" s="61"/>
      <c r="NB208" s="61"/>
      <c r="NC208" s="61"/>
      <c r="ND208" s="61"/>
      <c r="NE208" s="61"/>
      <c r="NF208" s="61"/>
      <c r="NG208" s="61"/>
      <c r="NH208" s="61"/>
      <c r="NI208" s="61"/>
      <c r="NJ208" s="61"/>
      <c r="NK208" s="61"/>
      <c r="NL208" s="61"/>
      <c r="NM208" s="61"/>
      <c r="NN208" s="61"/>
      <c r="NO208" s="61"/>
      <c r="NP208" s="61"/>
      <c r="NQ208" s="61"/>
      <c r="NR208" s="61"/>
      <c r="NS208" s="61"/>
      <c r="NT208" s="61"/>
      <c r="NU208" s="61"/>
      <c r="NV208" s="61"/>
      <c r="NW208" s="61"/>
      <c r="NX208" s="61"/>
      <c r="NY208" s="61"/>
      <c r="NZ208" s="61"/>
      <c r="OA208" s="61"/>
      <c r="OB208" s="61"/>
      <c r="OC208" s="61"/>
      <c r="OD208" s="61"/>
      <c r="OE208" s="61"/>
      <c r="OF208" s="61"/>
      <c r="OG208" s="61"/>
      <c r="OH208" s="61"/>
      <c r="OI208" s="61"/>
      <c r="OJ208" s="61"/>
      <c r="OK208" s="61"/>
      <c r="OL208" s="61"/>
      <c r="OM208" s="61"/>
      <c r="ON208" s="61"/>
      <c r="OO208" s="61"/>
      <c r="OP208" s="61"/>
      <c r="OQ208" s="61"/>
      <c r="OR208" s="61"/>
      <c r="OS208" s="61"/>
      <c r="OT208" s="61"/>
      <c r="OU208" s="61"/>
      <c r="OV208" s="61"/>
      <c r="OW208" s="61"/>
      <c r="OX208" s="61"/>
      <c r="OY208" s="61"/>
      <c r="OZ208" s="61"/>
      <c r="PA208" s="61"/>
      <c r="PB208" s="61"/>
      <c r="PC208" s="61"/>
      <c r="PD208" s="61"/>
      <c r="PE208" s="61"/>
      <c r="PF208" s="61"/>
      <c r="PG208" s="61"/>
      <c r="PH208" s="61"/>
      <c r="PI208" s="61"/>
      <c r="PJ208" s="61"/>
      <c r="PK208" s="61"/>
      <c r="PL208" s="61"/>
      <c r="PM208" s="61"/>
      <c r="PN208" s="61"/>
      <c r="PO208" s="61"/>
      <c r="PP208" s="61"/>
      <c r="PQ208" s="61"/>
      <c r="PR208" s="61"/>
      <c r="PS208" s="61"/>
      <c r="PT208" s="61"/>
      <c r="PU208" s="61"/>
      <c r="PV208" s="61"/>
      <c r="PW208" s="61"/>
      <c r="PX208" s="61"/>
      <c r="PY208" s="61"/>
      <c r="PZ208" s="61"/>
      <c r="QA208" s="61"/>
      <c r="QB208" s="61"/>
      <c r="QC208" s="61"/>
      <c r="QD208" s="61"/>
      <c r="QE208" s="61"/>
      <c r="QF208" s="61"/>
      <c r="QG208" s="61"/>
      <c r="QH208" s="61"/>
      <c r="QI208" s="61"/>
      <c r="QJ208" s="61"/>
      <c r="QK208" s="61"/>
      <c r="QL208" s="61"/>
      <c r="QM208" s="61"/>
      <c r="QN208" s="61"/>
      <c r="QO208" s="61"/>
      <c r="QP208" s="61"/>
      <c r="QQ208" s="61"/>
      <c r="QR208" s="61"/>
      <c r="QS208" s="61"/>
      <c r="QT208" s="61"/>
      <c r="QU208" s="61"/>
    </row>
    <row r="209" spans="1:506 16360:16360" outlineLevel="1">
      <c r="C209" s="477" t="s">
        <v>500</v>
      </c>
      <c r="D209" s="241"/>
      <c r="E209" s="30"/>
      <c r="H209" s="252">
        <f>Inputs!E82</f>
        <v>0.12570000000000001</v>
      </c>
      <c r="I209" s="61">
        <f t="shared" ref="I209:BT209" si="815">$H$209*I$32</f>
        <v>0.12570000000000001</v>
      </c>
      <c r="J209" s="61">
        <f t="shared" si="815"/>
        <v>0.12570000000000001</v>
      </c>
      <c r="K209" s="61">
        <f t="shared" si="815"/>
        <v>0.12570000000000001</v>
      </c>
      <c r="L209" s="61">
        <f t="shared" si="815"/>
        <v>0.12570000000000001</v>
      </c>
      <c r="M209" s="61">
        <f t="shared" si="815"/>
        <v>0.12570000000000001</v>
      </c>
      <c r="N209" s="61">
        <f t="shared" si="815"/>
        <v>0</v>
      </c>
      <c r="O209" s="61">
        <f t="shared" si="815"/>
        <v>0</v>
      </c>
      <c r="P209" s="61">
        <f t="shared" si="815"/>
        <v>0</v>
      </c>
      <c r="Q209" s="61">
        <f t="shared" si="815"/>
        <v>0</v>
      </c>
      <c r="R209" s="61">
        <f t="shared" si="815"/>
        <v>0</v>
      </c>
      <c r="S209" s="61">
        <f t="shared" si="815"/>
        <v>0</v>
      </c>
      <c r="T209" s="61">
        <f t="shared" si="815"/>
        <v>0</v>
      </c>
      <c r="U209" s="61">
        <f t="shared" si="815"/>
        <v>0</v>
      </c>
      <c r="V209" s="61">
        <f t="shared" si="815"/>
        <v>0</v>
      </c>
      <c r="W209" s="61">
        <f t="shared" si="815"/>
        <v>0</v>
      </c>
      <c r="X209" s="61">
        <f t="shared" si="815"/>
        <v>0</v>
      </c>
      <c r="Y209" s="61">
        <f t="shared" si="815"/>
        <v>0</v>
      </c>
      <c r="Z209" s="61">
        <f t="shared" si="815"/>
        <v>0</v>
      </c>
      <c r="AA209" s="61">
        <f t="shared" si="815"/>
        <v>0</v>
      </c>
      <c r="AB209" s="61">
        <f t="shared" si="815"/>
        <v>0</v>
      </c>
      <c r="AC209" s="61">
        <f t="shared" si="815"/>
        <v>0</v>
      </c>
      <c r="AD209" s="61">
        <f t="shared" si="815"/>
        <v>0</v>
      </c>
      <c r="AE209" s="61">
        <f t="shared" si="815"/>
        <v>0</v>
      </c>
      <c r="AF209" s="61">
        <f t="shared" si="815"/>
        <v>0</v>
      </c>
      <c r="AG209" s="61">
        <f t="shared" si="815"/>
        <v>0.12570000000000001</v>
      </c>
      <c r="AH209" s="61">
        <f t="shared" si="815"/>
        <v>0.12570000000000001</v>
      </c>
      <c r="AI209" s="61">
        <f t="shared" si="815"/>
        <v>0.12570000000000001</v>
      </c>
      <c r="AJ209" s="61">
        <f t="shared" si="815"/>
        <v>0.12570000000000001</v>
      </c>
      <c r="AK209" s="61">
        <f t="shared" si="815"/>
        <v>0.12570000000000001</v>
      </c>
      <c r="AL209" s="61">
        <f t="shared" si="815"/>
        <v>0.12570000000000001</v>
      </c>
      <c r="AM209" s="61">
        <f t="shared" si="815"/>
        <v>0.12570000000000001</v>
      </c>
      <c r="AN209" s="61">
        <f t="shared" si="815"/>
        <v>0.12570000000000001</v>
      </c>
      <c r="AO209" s="61">
        <f t="shared" si="815"/>
        <v>0.12570000000000001</v>
      </c>
      <c r="AP209" s="61">
        <f t="shared" si="815"/>
        <v>0.12570000000000001</v>
      </c>
      <c r="AQ209" s="61">
        <f t="shared" si="815"/>
        <v>0.12570000000000001</v>
      </c>
      <c r="AR209" s="61">
        <f t="shared" si="815"/>
        <v>0.12570000000000001</v>
      </c>
      <c r="AS209" s="61">
        <f t="shared" si="815"/>
        <v>0.12570000000000001</v>
      </c>
      <c r="AT209" s="61">
        <f t="shared" si="815"/>
        <v>0.12570000000000001</v>
      </c>
      <c r="AU209" s="61">
        <f t="shared" si="815"/>
        <v>0.12570000000000001</v>
      </c>
      <c r="AV209" s="61">
        <f t="shared" si="815"/>
        <v>0.12570000000000001</v>
      </c>
      <c r="AW209" s="61">
        <f t="shared" si="815"/>
        <v>0.12570000000000001</v>
      </c>
      <c r="AX209" s="61">
        <f t="shared" si="815"/>
        <v>0.12570000000000001</v>
      </c>
      <c r="AY209" s="61">
        <f t="shared" si="815"/>
        <v>0.12570000000000001</v>
      </c>
      <c r="AZ209" s="61">
        <f t="shared" si="815"/>
        <v>0.12570000000000001</v>
      </c>
      <c r="BA209" s="61">
        <f t="shared" si="815"/>
        <v>0.12570000000000001</v>
      </c>
      <c r="BB209" s="61">
        <f t="shared" si="815"/>
        <v>0.12570000000000001</v>
      </c>
      <c r="BC209" s="61">
        <f t="shared" si="815"/>
        <v>0.12570000000000001</v>
      </c>
      <c r="BD209" s="61">
        <f t="shared" si="815"/>
        <v>0.12570000000000001</v>
      </c>
      <c r="BE209" s="61">
        <f t="shared" si="815"/>
        <v>0.12570000000000001</v>
      </c>
      <c r="BF209" s="61">
        <f t="shared" si="815"/>
        <v>0.12570000000000001</v>
      </c>
      <c r="BG209" s="61">
        <f t="shared" si="815"/>
        <v>0.12570000000000001</v>
      </c>
      <c r="BH209" s="61">
        <f t="shared" si="815"/>
        <v>0.12570000000000001</v>
      </c>
      <c r="BI209" s="61">
        <f t="shared" si="815"/>
        <v>0.12570000000000001</v>
      </c>
      <c r="BJ209" s="61">
        <f t="shared" si="815"/>
        <v>0.12570000000000001</v>
      </c>
      <c r="BK209" s="61">
        <f t="shared" si="815"/>
        <v>0.12570000000000001</v>
      </c>
      <c r="BL209" s="61">
        <f t="shared" si="815"/>
        <v>0.12570000000000001</v>
      </c>
      <c r="BM209" s="61">
        <f t="shared" si="815"/>
        <v>0.12570000000000001</v>
      </c>
      <c r="BN209" s="61">
        <f t="shared" si="815"/>
        <v>0.12570000000000001</v>
      </c>
      <c r="BO209" s="61">
        <f t="shared" si="815"/>
        <v>0.12570000000000001</v>
      </c>
      <c r="BP209" s="61">
        <f t="shared" si="815"/>
        <v>0.12570000000000001</v>
      </c>
      <c r="BQ209" s="61">
        <f t="shared" si="815"/>
        <v>0.12570000000000001</v>
      </c>
      <c r="BR209" s="61">
        <f t="shared" si="815"/>
        <v>0.12570000000000001</v>
      </c>
      <c r="BS209" s="61">
        <f t="shared" si="815"/>
        <v>0.12570000000000001</v>
      </c>
      <c r="BT209" s="61">
        <f t="shared" si="815"/>
        <v>0.12570000000000001</v>
      </c>
      <c r="BU209" s="61">
        <f t="shared" ref="BU209:EF209" si="816">$H$209*BU$32</f>
        <v>0.12570000000000001</v>
      </c>
      <c r="BV209" s="61">
        <f t="shared" si="816"/>
        <v>0.12570000000000001</v>
      </c>
      <c r="BW209" s="61">
        <f t="shared" si="816"/>
        <v>0.12570000000000001</v>
      </c>
      <c r="BX209" s="61">
        <f t="shared" si="816"/>
        <v>0.12570000000000001</v>
      </c>
      <c r="BY209" s="61">
        <f t="shared" si="816"/>
        <v>0.12570000000000001</v>
      </c>
      <c r="BZ209" s="61">
        <f t="shared" si="816"/>
        <v>0.12570000000000001</v>
      </c>
      <c r="CA209" s="61">
        <f t="shared" si="816"/>
        <v>0.12570000000000001</v>
      </c>
      <c r="CB209" s="61">
        <f t="shared" si="816"/>
        <v>0.12570000000000001</v>
      </c>
      <c r="CC209" s="61">
        <f t="shared" si="816"/>
        <v>0.12570000000000001</v>
      </c>
      <c r="CD209" s="61">
        <f t="shared" si="816"/>
        <v>0.12570000000000001</v>
      </c>
      <c r="CE209" s="61">
        <f t="shared" si="816"/>
        <v>0.12570000000000001</v>
      </c>
      <c r="CF209" s="61">
        <f t="shared" si="816"/>
        <v>0.12570000000000001</v>
      </c>
      <c r="CG209" s="61">
        <f t="shared" si="816"/>
        <v>0.12570000000000001</v>
      </c>
      <c r="CH209" s="61">
        <f t="shared" si="816"/>
        <v>0.12570000000000001</v>
      </c>
      <c r="CI209" s="61">
        <f t="shared" si="816"/>
        <v>0.12570000000000001</v>
      </c>
      <c r="CJ209" s="61">
        <f t="shared" si="816"/>
        <v>0.12570000000000001</v>
      </c>
      <c r="CK209" s="61">
        <f t="shared" si="816"/>
        <v>0.12570000000000001</v>
      </c>
      <c r="CL209" s="61">
        <f t="shared" si="816"/>
        <v>0.12570000000000001</v>
      </c>
      <c r="CM209" s="61">
        <f t="shared" si="816"/>
        <v>0.12570000000000001</v>
      </c>
      <c r="CN209" s="61">
        <f t="shared" si="816"/>
        <v>0.12570000000000001</v>
      </c>
      <c r="CO209" s="61">
        <f t="shared" si="816"/>
        <v>0.12570000000000001</v>
      </c>
      <c r="CP209" s="61">
        <f t="shared" si="816"/>
        <v>0.12570000000000001</v>
      </c>
      <c r="CQ209" s="61">
        <f t="shared" si="816"/>
        <v>0.12570000000000001</v>
      </c>
      <c r="CR209" s="61">
        <f t="shared" si="816"/>
        <v>0.12570000000000001</v>
      </c>
      <c r="CS209" s="61">
        <f t="shared" si="816"/>
        <v>0.12570000000000001</v>
      </c>
      <c r="CT209" s="61">
        <f t="shared" si="816"/>
        <v>0.12570000000000001</v>
      </c>
      <c r="CU209" s="61">
        <f t="shared" si="816"/>
        <v>0.12570000000000001</v>
      </c>
      <c r="CV209" s="61">
        <f t="shared" si="816"/>
        <v>0.12570000000000001</v>
      </c>
      <c r="CW209" s="61">
        <f t="shared" si="816"/>
        <v>0.12570000000000001</v>
      </c>
      <c r="CX209" s="61">
        <f t="shared" si="816"/>
        <v>0.12570000000000001</v>
      </c>
      <c r="CY209" s="61">
        <f t="shared" si="816"/>
        <v>0.12570000000000001</v>
      </c>
      <c r="CZ209" s="61">
        <f t="shared" si="816"/>
        <v>0.12570000000000001</v>
      </c>
      <c r="DA209" s="61">
        <f t="shared" si="816"/>
        <v>0.12570000000000001</v>
      </c>
      <c r="DB209" s="61">
        <f t="shared" si="816"/>
        <v>0.12570000000000001</v>
      </c>
      <c r="DC209" s="61">
        <f t="shared" si="816"/>
        <v>0.12570000000000001</v>
      </c>
      <c r="DD209" s="61">
        <f t="shared" si="816"/>
        <v>0.12570000000000001</v>
      </c>
      <c r="DE209" s="61">
        <f t="shared" si="816"/>
        <v>0.12570000000000001</v>
      </c>
      <c r="DF209" s="61">
        <f t="shared" si="816"/>
        <v>0.12570000000000001</v>
      </c>
      <c r="DG209" s="61">
        <f t="shared" si="816"/>
        <v>0.12570000000000001</v>
      </c>
      <c r="DH209" s="61">
        <f t="shared" si="816"/>
        <v>0.12570000000000001</v>
      </c>
      <c r="DI209" s="61">
        <f t="shared" si="816"/>
        <v>0.12570000000000001</v>
      </c>
      <c r="DJ209" s="61">
        <f t="shared" si="816"/>
        <v>0.12570000000000001</v>
      </c>
      <c r="DK209" s="61">
        <f t="shared" si="816"/>
        <v>0.12570000000000001</v>
      </c>
      <c r="DL209" s="61">
        <f t="shared" si="816"/>
        <v>0.12570000000000001</v>
      </c>
      <c r="DM209" s="61">
        <f t="shared" si="816"/>
        <v>0.12570000000000001</v>
      </c>
      <c r="DN209" s="61">
        <f t="shared" si="816"/>
        <v>0.12570000000000001</v>
      </c>
      <c r="DO209" s="61">
        <f t="shared" si="816"/>
        <v>0.12570000000000001</v>
      </c>
      <c r="DP209" s="61">
        <f t="shared" si="816"/>
        <v>0.12570000000000001</v>
      </c>
      <c r="DQ209" s="61">
        <f t="shared" si="816"/>
        <v>0.12570000000000001</v>
      </c>
      <c r="DR209" s="61">
        <f t="shared" si="816"/>
        <v>0.12570000000000001</v>
      </c>
      <c r="DS209" s="61">
        <f t="shared" si="816"/>
        <v>0.12570000000000001</v>
      </c>
      <c r="DT209" s="61">
        <f t="shared" si="816"/>
        <v>0.12570000000000001</v>
      </c>
      <c r="DU209" s="61">
        <f t="shared" si="816"/>
        <v>0.12570000000000001</v>
      </c>
      <c r="DV209" s="61">
        <f t="shared" si="816"/>
        <v>0.12570000000000001</v>
      </c>
      <c r="DW209" s="61">
        <f t="shared" si="816"/>
        <v>0.12570000000000001</v>
      </c>
      <c r="DX209" s="61">
        <f t="shared" si="816"/>
        <v>0.12570000000000001</v>
      </c>
      <c r="DY209" s="61">
        <f t="shared" si="816"/>
        <v>0.12570000000000001</v>
      </c>
      <c r="DZ209" s="61">
        <f t="shared" si="816"/>
        <v>0.12570000000000001</v>
      </c>
      <c r="EA209" s="61">
        <f t="shared" si="816"/>
        <v>0.12570000000000001</v>
      </c>
      <c r="EB209" s="61">
        <f t="shared" si="816"/>
        <v>0.12570000000000001</v>
      </c>
      <c r="EC209" s="61">
        <f t="shared" si="816"/>
        <v>0.12570000000000001</v>
      </c>
      <c r="ED209" s="61">
        <f t="shared" si="816"/>
        <v>0.12570000000000001</v>
      </c>
      <c r="EE209" s="61">
        <f t="shared" si="816"/>
        <v>0.12570000000000001</v>
      </c>
      <c r="EF209" s="61">
        <f t="shared" si="816"/>
        <v>0.12570000000000001</v>
      </c>
      <c r="EG209" s="61">
        <f t="shared" ref="EG209:GR209" si="817">$H$209*EG$32</f>
        <v>0.12570000000000001</v>
      </c>
      <c r="EH209" s="61">
        <f t="shared" si="817"/>
        <v>0.12570000000000001</v>
      </c>
      <c r="EI209" s="61">
        <f t="shared" si="817"/>
        <v>0.12570000000000001</v>
      </c>
      <c r="EJ209" s="61">
        <f t="shared" si="817"/>
        <v>0.12570000000000001</v>
      </c>
      <c r="EK209" s="61">
        <f t="shared" si="817"/>
        <v>0.12570000000000001</v>
      </c>
      <c r="EL209" s="61">
        <f t="shared" si="817"/>
        <v>0.12570000000000001</v>
      </c>
      <c r="EM209" s="61">
        <f t="shared" si="817"/>
        <v>0.12570000000000001</v>
      </c>
      <c r="EN209" s="61">
        <f t="shared" si="817"/>
        <v>0.12570000000000001</v>
      </c>
      <c r="EO209" s="61">
        <f t="shared" si="817"/>
        <v>0.12570000000000001</v>
      </c>
      <c r="EP209" s="61">
        <f t="shared" si="817"/>
        <v>0.12570000000000001</v>
      </c>
      <c r="EQ209" s="61">
        <f t="shared" si="817"/>
        <v>0.12570000000000001</v>
      </c>
      <c r="ER209" s="61">
        <f t="shared" si="817"/>
        <v>0.12570000000000001</v>
      </c>
      <c r="ES209" s="61">
        <f t="shared" si="817"/>
        <v>0.12570000000000001</v>
      </c>
      <c r="ET209" s="61">
        <f t="shared" si="817"/>
        <v>0.12570000000000001</v>
      </c>
      <c r="EU209" s="61">
        <f t="shared" si="817"/>
        <v>0.12570000000000001</v>
      </c>
      <c r="EV209" s="61">
        <f t="shared" si="817"/>
        <v>0.12570000000000001</v>
      </c>
      <c r="EW209" s="61">
        <f t="shared" si="817"/>
        <v>0.12570000000000001</v>
      </c>
      <c r="EX209" s="61">
        <f t="shared" si="817"/>
        <v>0.12570000000000001</v>
      </c>
      <c r="EY209" s="61">
        <f t="shared" si="817"/>
        <v>0.12570000000000001</v>
      </c>
      <c r="EZ209" s="61">
        <f t="shared" si="817"/>
        <v>0.12570000000000001</v>
      </c>
      <c r="FA209" s="61">
        <f t="shared" si="817"/>
        <v>0.12570000000000001</v>
      </c>
      <c r="FB209" s="61">
        <f t="shared" si="817"/>
        <v>0.12570000000000001</v>
      </c>
      <c r="FC209" s="61">
        <f t="shared" si="817"/>
        <v>0.12570000000000001</v>
      </c>
      <c r="FD209" s="61">
        <f t="shared" si="817"/>
        <v>0.12570000000000001</v>
      </c>
      <c r="FE209" s="61">
        <f t="shared" si="817"/>
        <v>0.12570000000000001</v>
      </c>
      <c r="FF209" s="61">
        <f t="shared" si="817"/>
        <v>0.12570000000000001</v>
      </c>
      <c r="FG209" s="61">
        <f t="shared" si="817"/>
        <v>0.12570000000000001</v>
      </c>
      <c r="FH209" s="61">
        <f t="shared" si="817"/>
        <v>0.12570000000000001</v>
      </c>
      <c r="FI209" s="61">
        <f t="shared" si="817"/>
        <v>0.12570000000000001</v>
      </c>
      <c r="FJ209" s="61">
        <f t="shared" si="817"/>
        <v>0.12570000000000001</v>
      </c>
      <c r="FK209" s="61">
        <f t="shared" si="817"/>
        <v>0.12570000000000001</v>
      </c>
      <c r="FL209" s="61">
        <f t="shared" si="817"/>
        <v>0.12570000000000001</v>
      </c>
      <c r="FM209" s="61">
        <f t="shared" si="817"/>
        <v>0.12570000000000001</v>
      </c>
      <c r="FN209" s="61">
        <f t="shared" si="817"/>
        <v>0.12570000000000001</v>
      </c>
      <c r="FO209" s="61">
        <f t="shared" si="817"/>
        <v>0.12570000000000001</v>
      </c>
      <c r="FP209" s="61">
        <f t="shared" si="817"/>
        <v>0.12570000000000001</v>
      </c>
      <c r="FQ209" s="61">
        <f t="shared" si="817"/>
        <v>0.12570000000000001</v>
      </c>
      <c r="FR209" s="61">
        <f t="shared" si="817"/>
        <v>0.12570000000000001</v>
      </c>
      <c r="FS209" s="61">
        <f t="shared" si="817"/>
        <v>0.12570000000000001</v>
      </c>
      <c r="FT209" s="61">
        <f t="shared" si="817"/>
        <v>0.12570000000000001</v>
      </c>
      <c r="FU209" s="61">
        <f t="shared" si="817"/>
        <v>0.12570000000000001</v>
      </c>
      <c r="FV209" s="61">
        <f t="shared" si="817"/>
        <v>0.12570000000000001</v>
      </c>
      <c r="FW209" s="61">
        <f t="shared" si="817"/>
        <v>0.12570000000000001</v>
      </c>
      <c r="FX209" s="61">
        <f t="shared" si="817"/>
        <v>0.12570000000000001</v>
      </c>
      <c r="FY209" s="61">
        <f t="shared" si="817"/>
        <v>0.12570000000000001</v>
      </c>
      <c r="FZ209" s="61">
        <f t="shared" si="817"/>
        <v>0.12570000000000001</v>
      </c>
      <c r="GA209" s="61">
        <f t="shared" si="817"/>
        <v>0.12570000000000001</v>
      </c>
      <c r="GB209" s="61">
        <f t="shared" si="817"/>
        <v>0.12570000000000001</v>
      </c>
      <c r="GC209" s="61">
        <f t="shared" si="817"/>
        <v>0.12570000000000001</v>
      </c>
      <c r="GD209" s="61">
        <f t="shared" si="817"/>
        <v>0.12570000000000001</v>
      </c>
      <c r="GE209" s="61">
        <f t="shared" si="817"/>
        <v>0.12570000000000001</v>
      </c>
      <c r="GF209" s="61">
        <f t="shared" si="817"/>
        <v>0.12570000000000001</v>
      </c>
      <c r="GG209" s="61">
        <f t="shared" si="817"/>
        <v>0.12570000000000001</v>
      </c>
      <c r="GH209" s="61">
        <f t="shared" si="817"/>
        <v>0.12570000000000001</v>
      </c>
      <c r="GI209" s="61">
        <f t="shared" si="817"/>
        <v>0.12570000000000001</v>
      </c>
      <c r="GJ209" s="61">
        <f t="shared" si="817"/>
        <v>0.12570000000000001</v>
      </c>
      <c r="GK209" s="61">
        <f t="shared" si="817"/>
        <v>0.12570000000000001</v>
      </c>
      <c r="GL209" s="61">
        <f t="shared" si="817"/>
        <v>0.12570000000000001</v>
      </c>
      <c r="GM209" s="61">
        <f t="shared" si="817"/>
        <v>0.12570000000000001</v>
      </c>
      <c r="GN209" s="61">
        <f t="shared" si="817"/>
        <v>0.12570000000000001</v>
      </c>
      <c r="GO209" s="61">
        <f t="shared" si="817"/>
        <v>0.12570000000000001</v>
      </c>
      <c r="GP209" s="61">
        <f t="shared" si="817"/>
        <v>0.12570000000000001</v>
      </c>
      <c r="GQ209" s="61">
        <f t="shared" si="817"/>
        <v>0.12570000000000001</v>
      </c>
      <c r="GR209" s="61">
        <f t="shared" si="817"/>
        <v>0.12570000000000001</v>
      </c>
      <c r="GS209" s="61">
        <f t="shared" ref="GS209:JD209" si="818">$H$209*GS$32</f>
        <v>0.12570000000000001</v>
      </c>
      <c r="GT209" s="61">
        <f t="shared" si="818"/>
        <v>0.12570000000000001</v>
      </c>
      <c r="GU209" s="61">
        <f t="shared" si="818"/>
        <v>0.12570000000000001</v>
      </c>
      <c r="GV209" s="61">
        <f t="shared" si="818"/>
        <v>0.12570000000000001</v>
      </c>
      <c r="GW209" s="61">
        <f t="shared" si="818"/>
        <v>0.12570000000000001</v>
      </c>
      <c r="GX209" s="61">
        <f t="shared" si="818"/>
        <v>0.12570000000000001</v>
      </c>
      <c r="GY209" s="61">
        <f t="shared" si="818"/>
        <v>0.12570000000000001</v>
      </c>
      <c r="GZ209" s="61">
        <f t="shared" si="818"/>
        <v>0.12570000000000001</v>
      </c>
      <c r="HA209" s="61">
        <f t="shared" si="818"/>
        <v>0.12570000000000001</v>
      </c>
      <c r="HB209" s="61">
        <f t="shared" si="818"/>
        <v>0.12570000000000001</v>
      </c>
      <c r="HC209" s="61">
        <f t="shared" si="818"/>
        <v>0.12570000000000001</v>
      </c>
      <c r="HD209" s="61">
        <f t="shared" si="818"/>
        <v>0.12570000000000001</v>
      </c>
      <c r="HE209" s="61">
        <f t="shared" si="818"/>
        <v>0.12570000000000001</v>
      </c>
      <c r="HF209" s="61">
        <f t="shared" si="818"/>
        <v>0.12570000000000001</v>
      </c>
      <c r="HG209" s="61">
        <f t="shared" si="818"/>
        <v>0.12570000000000001</v>
      </c>
      <c r="HH209" s="61">
        <f t="shared" si="818"/>
        <v>0.12570000000000001</v>
      </c>
      <c r="HI209" s="61">
        <f t="shared" si="818"/>
        <v>0.12570000000000001</v>
      </c>
      <c r="HJ209" s="61">
        <f t="shared" si="818"/>
        <v>0.12570000000000001</v>
      </c>
      <c r="HK209" s="61">
        <f t="shared" si="818"/>
        <v>0.12570000000000001</v>
      </c>
      <c r="HL209" s="61">
        <f t="shared" si="818"/>
        <v>0.12570000000000001</v>
      </c>
      <c r="HM209" s="61">
        <f t="shared" si="818"/>
        <v>0.12570000000000001</v>
      </c>
      <c r="HN209" s="61">
        <f t="shared" si="818"/>
        <v>0.12570000000000001</v>
      </c>
      <c r="HO209" s="61">
        <f t="shared" si="818"/>
        <v>0.12570000000000001</v>
      </c>
      <c r="HP209" s="61">
        <f t="shared" si="818"/>
        <v>0.12570000000000001</v>
      </c>
      <c r="HQ209" s="61">
        <f t="shared" si="818"/>
        <v>0.12570000000000001</v>
      </c>
      <c r="HR209" s="61">
        <f t="shared" si="818"/>
        <v>0.12570000000000001</v>
      </c>
      <c r="HS209" s="61">
        <f t="shared" si="818"/>
        <v>0.12570000000000001</v>
      </c>
      <c r="HT209" s="61">
        <f t="shared" si="818"/>
        <v>0.12570000000000001</v>
      </c>
      <c r="HU209" s="61">
        <f t="shared" si="818"/>
        <v>0.12570000000000001</v>
      </c>
      <c r="HV209" s="61">
        <f t="shared" si="818"/>
        <v>0.12570000000000001</v>
      </c>
      <c r="HW209" s="61">
        <f t="shared" si="818"/>
        <v>0.12570000000000001</v>
      </c>
      <c r="HX209" s="61">
        <f t="shared" si="818"/>
        <v>0.12570000000000001</v>
      </c>
      <c r="HY209" s="61">
        <f t="shared" si="818"/>
        <v>0.12570000000000001</v>
      </c>
      <c r="HZ209" s="61">
        <f t="shared" si="818"/>
        <v>0.12570000000000001</v>
      </c>
      <c r="IA209" s="61">
        <f t="shared" si="818"/>
        <v>0.12570000000000001</v>
      </c>
      <c r="IB209" s="61">
        <f t="shared" si="818"/>
        <v>0.12570000000000001</v>
      </c>
      <c r="IC209" s="61">
        <f t="shared" si="818"/>
        <v>0.12570000000000001</v>
      </c>
      <c r="ID209" s="61">
        <f t="shared" si="818"/>
        <v>0.12570000000000001</v>
      </c>
      <c r="IE209" s="61">
        <f t="shared" si="818"/>
        <v>0.12570000000000001</v>
      </c>
      <c r="IF209" s="61">
        <f t="shared" si="818"/>
        <v>0.12570000000000001</v>
      </c>
      <c r="IG209" s="61">
        <f t="shared" si="818"/>
        <v>0.12570000000000001</v>
      </c>
      <c r="IH209" s="61">
        <f t="shared" si="818"/>
        <v>0.12570000000000001</v>
      </c>
      <c r="II209" s="61">
        <f t="shared" si="818"/>
        <v>0.12570000000000001</v>
      </c>
      <c r="IJ209" s="61">
        <f t="shared" si="818"/>
        <v>0.12570000000000001</v>
      </c>
      <c r="IK209" s="61">
        <f t="shared" si="818"/>
        <v>0.12570000000000001</v>
      </c>
      <c r="IL209" s="61">
        <f t="shared" si="818"/>
        <v>0.12570000000000001</v>
      </c>
      <c r="IM209" s="61">
        <f t="shared" si="818"/>
        <v>0.12570000000000001</v>
      </c>
      <c r="IN209" s="61">
        <f t="shared" si="818"/>
        <v>0.12570000000000001</v>
      </c>
      <c r="IO209" s="61">
        <f t="shared" si="818"/>
        <v>0.12570000000000001</v>
      </c>
      <c r="IP209" s="61">
        <f t="shared" si="818"/>
        <v>0.12570000000000001</v>
      </c>
      <c r="IQ209" s="61">
        <f t="shared" si="818"/>
        <v>0.12570000000000001</v>
      </c>
      <c r="IR209" s="61">
        <f t="shared" si="818"/>
        <v>0.12570000000000001</v>
      </c>
      <c r="IS209" s="61">
        <f t="shared" si="818"/>
        <v>0.12570000000000001</v>
      </c>
      <c r="IT209" s="61">
        <f t="shared" si="818"/>
        <v>0.12570000000000001</v>
      </c>
      <c r="IU209" s="61">
        <f t="shared" si="818"/>
        <v>0.12570000000000001</v>
      </c>
      <c r="IV209" s="61">
        <f t="shared" si="818"/>
        <v>0.12570000000000001</v>
      </c>
      <c r="IW209" s="61">
        <f t="shared" si="818"/>
        <v>0.12570000000000001</v>
      </c>
      <c r="IX209" s="61">
        <f t="shared" si="818"/>
        <v>0.12570000000000001</v>
      </c>
      <c r="IY209" s="61">
        <f t="shared" si="818"/>
        <v>0.12570000000000001</v>
      </c>
      <c r="IZ209" s="61">
        <f t="shared" si="818"/>
        <v>0.12570000000000001</v>
      </c>
      <c r="JA209" s="61">
        <f t="shared" si="818"/>
        <v>0.12570000000000001</v>
      </c>
      <c r="JB209" s="61">
        <f t="shared" si="818"/>
        <v>0.12570000000000001</v>
      </c>
      <c r="JC209" s="61">
        <f t="shared" si="818"/>
        <v>0.12570000000000001</v>
      </c>
      <c r="JD209" s="61">
        <f t="shared" si="818"/>
        <v>0.12570000000000001</v>
      </c>
      <c r="JE209" s="61">
        <f t="shared" ref="JE209:LT209" si="819">$H$209*JE$32</f>
        <v>0.12570000000000001</v>
      </c>
      <c r="JF209" s="61">
        <f t="shared" si="819"/>
        <v>0.12570000000000001</v>
      </c>
      <c r="JG209" s="61">
        <f t="shared" si="819"/>
        <v>0.12570000000000001</v>
      </c>
      <c r="JH209" s="61">
        <f t="shared" si="819"/>
        <v>0.12570000000000001</v>
      </c>
      <c r="JI209" s="61">
        <f t="shared" si="819"/>
        <v>0.12570000000000001</v>
      </c>
      <c r="JJ209" s="61">
        <f t="shared" si="819"/>
        <v>0.12570000000000001</v>
      </c>
      <c r="JK209" s="61">
        <f t="shared" si="819"/>
        <v>0.12570000000000001</v>
      </c>
      <c r="JL209" s="61">
        <f t="shared" si="819"/>
        <v>0.12570000000000001</v>
      </c>
      <c r="JM209" s="61">
        <f t="shared" si="819"/>
        <v>0.12570000000000001</v>
      </c>
      <c r="JN209" s="61">
        <f t="shared" si="819"/>
        <v>0.12570000000000001</v>
      </c>
      <c r="JO209" s="61">
        <f t="shared" si="819"/>
        <v>0.12570000000000001</v>
      </c>
      <c r="JP209" s="61">
        <f t="shared" si="819"/>
        <v>0.12570000000000001</v>
      </c>
      <c r="JQ209" s="61">
        <f t="shared" si="819"/>
        <v>0.12570000000000001</v>
      </c>
      <c r="JR209" s="61">
        <f t="shared" si="819"/>
        <v>0.12570000000000001</v>
      </c>
      <c r="JS209" s="61">
        <f t="shared" si="819"/>
        <v>0.12570000000000001</v>
      </c>
      <c r="JT209" s="61">
        <f t="shared" si="819"/>
        <v>0.12570000000000001</v>
      </c>
      <c r="JU209" s="61">
        <f t="shared" si="819"/>
        <v>0.12570000000000001</v>
      </c>
      <c r="JV209" s="61">
        <f t="shared" si="819"/>
        <v>0.12570000000000001</v>
      </c>
      <c r="JW209" s="61">
        <f t="shared" si="819"/>
        <v>0.12570000000000001</v>
      </c>
      <c r="JX209" s="61">
        <f t="shared" si="819"/>
        <v>0.12570000000000001</v>
      </c>
      <c r="JY209" s="61">
        <f t="shared" si="819"/>
        <v>0.12570000000000001</v>
      </c>
      <c r="JZ209" s="61">
        <f t="shared" si="819"/>
        <v>0.12570000000000001</v>
      </c>
      <c r="KA209" s="61">
        <f t="shared" si="819"/>
        <v>0.12570000000000001</v>
      </c>
      <c r="KB209" s="61">
        <f t="shared" si="819"/>
        <v>0.12570000000000001</v>
      </c>
      <c r="KC209" s="61">
        <f t="shared" si="819"/>
        <v>0.12570000000000001</v>
      </c>
      <c r="KD209" s="61">
        <f t="shared" si="819"/>
        <v>0.12570000000000001</v>
      </c>
      <c r="KE209" s="61">
        <f t="shared" si="819"/>
        <v>0.12570000000000001</v>
      </c>
      <c r="KF209" s="61">
        <f t="shared" si="819"/>
        <v>0.12570000000000001</v>
      </c>
      <c r="KG209" s="61">
        <f t="shared" si="819"/>
        <v>0.12570000000000001</v>
      </c>
      <c r="KH209" s="61">
        <f t="shared" si="819"/>
        <v>0.12570000000000001</v>
      </c>
      <c r="KI209" s="61">
        <f t="shared" si="819"/>
        <v>0.12570000000000001</v>
      </c>
      <c r="KJ209" s="61">
        <f t="shared" si="819"/>
        <v>0.12570000000000001</v>
      </c>
      <c r="KK209" s="61">
        <f t="shared" si="819"/>
        <v>0.12570000000000001</v>
      </c>
      <c r="KL209" s="61">
        <f t="shared" si="819"/>
        <v>0.12570000000000001</v>
      </c>
      <c r="KM209" s="61">
        <f t="shared" si="819"/>
        <v>0.12570000000000001</v>
      </c>
      <c r="KN209" s="61">
        <f t="shared" si="819"/>
        <v>0.12570000000000001</v>
      </c>
      <c r="KO209" s="61">
        <f t="shared" si="819"/>
        <v>0.12570000000000001</v>
      </c>
      <c r="KP209" s="61">
        <f t="shared" si="819"/>
        <v>0.12570000000000001</v>
      </c>
      <c r="KQ209" s="61">
        <f t="shared" si="819"/>
        <v>0.12570000000000001</v>
      </c>
      <c r="KR209" s="61">
        <f t="shared" si="819"/>
        <v>0.12570000000000001</v>
      </c>
      <c r="KS209" s="61">
        <f t="shared" si="819"/>
        <v>0.12570000000000001</v>
      </c>
      <c r="KT209" s="61">
        <f t="shared" si="819"/>
        <v>0.12570000000000001</v>
      </c>
      <c r="KU209" s="61">
        <f t="shared" si="819"/>
        <v>0.12570000000000001</v>
      </c>
      <c r="KV209" s="61">
        <f t="shared" si="819"/>
        <v>0.12570000000000001</v>
      </c>
      <c r="KW209" s="61">
        <f t="shared" si="819"/>
        <v>0.12570000000000001</v>
      </c>
      <c r="KX209" s="61">
        <f t="shared" si="819"/>
        <v>0.12570000000000001</v>
      </c>
      <c r="KY209" s="61">
        <f t="shared" si="819"/>
        <v>0.12570000000000001</v>
      </c>
      <c r="KZ209" s="61">
        <f t="shared" si="819"/>
        <v>0.12570000000000001</v>
      </c>
      <c r="LA209" s="61">
        <f t="shared" si="819"/>
        <v>0.12570000000000001</v>
      </c>
      <c r="LB209" s="61">
        <f t="shared" si="819"/>
        <v>0.12570000000000001</v>
      </c>
      <c r="LC209" s="61">
        <f t="shared" si="819"/>
        <v>0.12570000000000001</v>
      </c>
      <c r="LD209" s="61">
        <f t="shared" si="819"/>
        <v>0.12570000000000001</v>
      </c>
      <c r="LE209" s="61">
        <f t="shared" si="819"/>
        <v>0.12570000000000001</v>
      </c>
      <c r="LF209" s="61">
        <f t="shared" si="819"/>
        <v>0.12570000000000001</v>
      </c>
      <c r="LG209" s="61">
        <f t="shared" si="819"/>
        <v>0.12570000000000001</v>
      </c>
      <c r="LH209" s="61">
        <f t="shared" si="819"/>
        <v>0.12570000000000001</v>
      </c>
      <c r="LI209" s="61">
        <f t="shared" si="819"/>
        <v>0.12570000000000001</v>
      </c>
      <c r="LJ209" s="61">
        <f t="shared" si="819"/>
        <v>0.12570000000000001</v>
      </c>
      <c r="LK209" s="61">
        <f t="shared" si="819"/>
        <v>0.12570000000000001</v>
      </c>
      <c r="LL209" s="61">
        <f t="shared" si="819"/>
        <v>0.12570000000000001</v>
      </c>
      <c r="LM209" s="61">
        <f t="shared" si="819"/>
        <v>0.12570000000000001</v>
      </c>
      <c r="LN209" s="61">
        <f t="shared" si="819"/>
        <v>0.12570000000000001</v>
      </c>
      <c r="LO209" s="61">
        <f t="shared" si="819"/>
        <v>0.12570000000000001</v>
      </c>
      <c r="LP209" s="61">
        <f t="shared" si="819"/>
        <v>0.12570000000000001</v>
      </c>
      <c r="LQ209" s="61">
        <f t="shared" si="819"/>
        <v>0.12570000000000001</v>
      </c>
      <c r="LR209" s="61">
        <f t="shared" si="819"/>
        <v>0.12570000000000001</v>
      </c>
      <c r="LS209" s="61">
        <f t="shared" si="819"/>
        <v>0.12570000000000001</v>
      </c>
      <c r="LT209" s="61">
        <f t="shared" si="819"/>
        <v>0.12570000000000001</v>
      </c>
      <c r="LU209" s="61"/>
      <c r="LV209" s="61"/>
      <c r="LW209" s="61"/>
      <c r="LX209" s="61"/>
      <c r="LY209" s="61"/>
      <c r="LZ209" s="61"/>
      <c r="MA209" s="61"/>
      <c r="MB209" s="61"/>
      <c r="MC209" s="61"/>
      <c r="MD209" s="61"/>
      <c r="ME209" s="61"/>
      <c r="MF209" s="61"/>
      <c r="MG209" s="61"/>
      <c r="MH209" s="61"/>
      <c r="MI209" s="61"/>
      <c r="MJ209" s="61"/>
      <c r="MK209" s="61"/>
      <c r="ML209" s="61"/>
      <c r="MM209" s="61"/>
      <c r="MN209" s="61"/>
      <c r="MO209" s="61"/>
      <c r="MP209" s="61"/>
      <c r="MQ209" s="61"/>
      <c r="MR209" s="61"/>
      <c r="MS209" s="61"/>
      <c r="MT209" s="61"/>
      <c r="MU209" s="61"/>
      <c r="MV209" s="61"/>
      <c r="MW209" s="61"/>
      <c r="MX209" s="61"/>
      <c r="MY209" s="61"/>
      <c r="MZ209" s="61"/>
      <c r="NA209" s="61"/>
      <c r="NB209" s="61"/>
      <c r="NC209" s="61"/>
      <c r="ND209" s="61"/>
      <c r="NE209" s="61"/>
      <c r="NF209" s="61"/>
      <c r="NG209" s="61"/>
      <c r="NH209" s="61"/>
      <c r="NI209" s="61"/>
      <c r="NJ209" s="61"/>
      <c r="NK209" s="61"/>
      <c r="NL209" s="61"/>
      <c r="NM209" s="61"/>
      <c r="NN209" s="61"/>
      <c r="NO209" s="61"/>
      <c r="NP209" s="61"/>
      <c r="NQ209" s="61"/>
      <c r="NR209" s="61"/>
      <c r="NS209" s="61"/>
      <c r="NT209" s="61"/>
      <c r="NU209" s="61"/>
      <c r="NV209" s="61"/>
      <c r="NW209" s="61"/>
      <c r="NX209" s="61"/>
      <c r="NY209" s="61"/>
      <c r="NZ209" s="61"/>
      <c r="OA209" s="61"/>
      <c r="OB209" s="61"/>
      <c r="OC209" s="61"/>
      <c r="OD209" s="61"/>
      <c r="OE209" s="61"/>
      <c r="OF209" s="61"/>
      <c r="OG209" s="61"/>
      <c r="OH209" s="61"/>
      <c r="OI209" s="61"/>
      <c r="OJ209" s="61"/>
      <c r="OK209" s="61"/>
      <c r="OL209" s="61"/>
      <c r="OM209" s="61"/>
      <c r="ON209" s="61"/>
      <c r="OO209" s="61"/>
      <c r="OP209" s="61"/>
      <c r="OQ209" s="61"/>
      <c r="OR209" s="61"/>
      <c r="OS209" s="61"/>
      <c r="OT209" s="61"/>
      <c r="OU209" s="61"/>
      <c r="OV209" s="61"/>
      <c r="OW209" s="61"/>
      <c r="OX209" s="61"/>
      <c r="OY209" s="61"/>
      <c r="OZ209" s="61"/>
      <c r="PA209" s="61"/>
      <c r="PB209" s="61"/>
      <c r="PC209" s="61"/>
      <c r="PD209" s="61"/>
      <c r="PE209" s="61"/>
      <c r="PF209" s="61"/>
      <c r="PG209" s="61"/>
      <c r="PH209" s="61"/>
      <c r="PI209" s="61"/>
      <c r="PJ209" s="61"/>
      <c r="PK209" s="61"/>
      <c r="PL209" s="61"/>
      <c r="PM209" s="61"/>
      <c r="PN209" s="61"/>
      <c r="PO209" s="61"/>
      <c r="PP209" s="61"/>
      <c r="PQ209" s="61"/>
      <c r="PR209" s="61"/>
      <c r="PS209" s="61"/>
      <c r="PT209" s="61"/>
      <c r="PU209" s="61"/>
      <c r="PV209" s="61"/>
      <c r="PW209" s="61"/>
      <c r="PX209" s="61"/>
      <c r="PY209" s="61"/>
      <c r="PZ209" s="61"/>
      <c r="QA209" s="61"/>
      <c r="QB209" s="61"/>
      <c r="QC209" s="61"/>
      <c r="QD209" s="61"/>
      <c r="QE209" s="61"/>
      <c r="QF209" s="61"/>
      <c r="QG209" s="61"/>
      <c r="QH209" s="61"/>
      <c r="QI209" s="61"/>
      <c r="QJ209" s="61"/>
      <c r="QK209" s="61"/>
      <c r="QL209" s="61"/>
      <c r="QM209" s="61"/>
      <c r="QN209" s="61"/>
      <c r="QO209" s="61"/>
      <c r="QP209" s="61"/>
      <c r="QQ209" s="61"/>
      <c r="QR209" s="61"/>
      <c r="QS209" s="61"/>
      <c r="QT209" s="61"/>
      <c r="QU209" s="61"/>
    </row>
    <row r="210" spans="1:506 16360:16360" outlineLevel="1">
      <c r="C210" s="15" t="s">
        <v>501</v>
      </c>
      <c r="D210" s="241"/>
      <c r="E210" s="30"/>
      <c r="G210" s="446"/>
      <c r="H210" s="198"/>
      <c r="I210" s="61"/>
      <c r="J210" s="61"/>
      <c r="K210" s="61"/>
      <c r="L210" s="61"/>
      <c r="M210" s="61"/>
      <c r="N210" s="61"/>
      <c r="O210" s="5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5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5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5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5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13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13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131"/>
      <c r="DT210" s="61"/>
      <c r="DU210" s="61"/>
      <c r="DV210" s="61"/>
      <c r="DW210" s="61"/>
      <c r="DX210" s="61"/>
      <c r="DY210" s="61"/>
      <c r="DZ210" s="61"/>
      <c r="EA210" s="61"/>
      <c r="EB210" s="61"/>
      <c r="EC210" s="61"/>
      <c r="ED210" s="61"/>
      <c r="EE210" s="131"/>
      <c r="EF210" s="61"/>
      <c r="EG210" s="61"/>
      <c r="EH210" s="61"/>
      <c r="EI210" s="61"/>
      <c r="EJ210" s="61"/>
      <c r="EK210" s="61"/>
      <c r="EL210" s="61"/>
      <c r="EM210" s="61"/>
      <c r="EN210" s="61"/>
      <c r="EO210" s="61"/>
      <c r="EP210" s="61"/>
      <c r="EQ210" s="61"/>
      <c r="ER210" s="61"/>
      <c r="ES210" s="61"/>
      <c r="ET210" s="61"/>
      <c r="EU210" s="61"/>
      <c r="EV210" s="61"/>
      <c r="EW210" s="61"/>
      <c r="EX210" s="61"/>
      <c r="EY210" s="61"/>
      <c r="EZ210" s="61"/>
      <c r="FA210" s="61"/>
      <c r="FB210" s="61"/>
      <c r="FC210" s="61"/>
      <c r="FD210" s="61"/>
      <c r="FE210" s="61"/>
      <c r="FF210" s="61"/>
      <c r="FG210" s="61"/>
      <c r="FH210" s="61"/>
      <c r="FI210" s="61"/>
      <c r="FJ210" s="61"/>
      <c r="FK210" s="61"/>
      <c r="FL210" s="61"/>
      <c r="FM210" s="61"/>
      <c r="FN210" s="61"/>
      <c r="FO210" s="61"/>
      <c r="FP210" s="61"/>
      <c r="FQ210" s="61"/>
      <c r="FR210" s="61"/>
      <c r="FS210" s="61"/>
      <c r="FT210" s="61"/>
      <c r="FU210" s="61"/>
      <c r="FV210" s="61"/>
      <c r="FW210" s="61"/>
      <c r="FX210" s="61"/>
      <c r="FY210" s="61"/>
      <c r="FZ210" s="61"/>
      <c r="GA210" s="61"/>
      <c r="GB210" s="61"/>
      <c r="GC210" s="61"/>
      <c r="GD210" s="61"/>
      <c r="GE210" s="61"/>
      <c r="GF210" s="61"/>
      <c r="GG210" s="61"/>
      <c r="GH210" s="61"/>
      <c r="GI210" s="61"/>
      <c r="GJ210" s="61"/>
      <c r="GK210" s="61"/>
      <c r="GL210" s="61"/>
      <c r="GM210" s="61"/>
      <c r="GN210" s="61"/>
      <c r="GO210" s="61"/>
      <c r="GP210" s="61"/>
      <c r="GQ210" s="61"/>
      <c r="GR210" s="61"/>
      <c r="GS210" s="61"/>
      <c r="GT210" s="61"/>
      <c r="GU210" s="61"/>
      <c r="GV210" s="61"/>
      <c r="GW210" s="61"/>
      <c r="GX210" s="61"/>
      <c r="GY210" s="61"/>
      <c r="GZ210" s="61"/>
      <c r="HA210" s="61"/>
      <c r="HB210" s="61"/>
      <c r="HC210" s="61"/>
      <c r="HD210" s="61"/>
      <c r="HE210" s="61"/>
      <c r="HF210" s="61"/>
      <c r="HG210" s="61"/>
      <c r="HH210" s="61"/>
      <c r="HI210" s="61"/>
      <c r="HJ210" s="61"/>
      <c r="HK210" s="131"/>
      <c r="HL210" s="61"/>
      <c r="HM210" s="61"/>
      <c r="HN210" s="61"/>
      <c r="HO210" s="61"/>
      <c r="HP210" s="61"/>
      <c r="HQ210" s="61"/>
      <c r="HR210" s="61"/>
      <c r="HS210" s="61"/>
      <c r="HT210" s="61"/>
      <c r="HU210" s="61"/>
      <c r="HV210" s="61"/>
      <c r="HW210" s="61"/>
      <c r="HX210" s="61"/>
      <c r="HY210" s="61"/>
      <c r="HZ210" s="61"/>
      <c r="IA210" s="61"/>
      <c r="IB210" s="61"/>
      <c r="IC210" s="61"/>
      <c r="ID210" s="61"/>
      <c r="IE210" s="61"/>
      <c r="IF210" s="61"/>
      <c r="IG210" s="61"/>
      <c r="IH210" s="61"/>
      <c r="II210" s="61"/>
      <c r="IJ210" s="61"/>
      <c r="IK210" s="61"/>
      <c r="IL210" s="61"/>
      <c r="IM210" s="61"/>
      <c r="IN210" s="61"/>
      <c r="IO210" s="61"/>
      <c r="IP210" s="61"/>
      <c r="IQ210" s="61"/>
      <c r="IR210" s="61"/>
      <c r="IS210" s="61"/>
      <c r="IT210" s="61"/>
      <c r="IU210" s="61"/>
      <c r="IV210" s="61"/>
      <c r="IW210" s="61"/>
      <c r="IX210" s="61"/>
      <c r="IY210" s="61"/>
      <c r="IZ210" s="61"/>
      <c r="JA210" s="61"/>
      <c r="JB210" s="61"/>
      <c r="JC210" s="61"/>
      <c r="JD210" s="61"/>
      <c r="JE210" s="61"/>
      <c r="JF210" s="61"/>
      <c r="JG210" s="61"/>
      <c r="JH210" s="61"/>
      <c r="JI210" s="61"/>
      <c r="JJ210" s="61"/>
      <c r="JK210" s="61"/>
      <c r="JL210" s="61"/>
      <c r="JM210" s="61"/>
      <c r="JN210" s="61"/>
      <c r="JO210" s="61"/>
      <c r="JP210" s="61"/>
      <c r="JQ210" s="61"/>
      <c r="JR210" s="61"/>
      <c r="JS210" s="61"/>
      <c r="JT210" s="61"/>
      <c r="JU210" s="61"/>
      <c r="JV210" s="61"/>
      <c r="JW210" s="61"/>
      <c r="JX210" s="61"/>
      <c r="JY210" s="61"/>
      <c r="JZ210" s="61"/>
      <c r="KA210" s="61"/>
      <c r="KB210" s="61"/>
      <c r="KC210" s="61"/>
      <c r="KD210" s="61"/>
      <c r="KE210" s="61"/>
      <c r="KF210" s="61"/>
      <c r="KG210" s="61"/>
      <c r="KH210" s="61"/>
      <c r="KI210" s="61"/>
      <c r="KJ210" s="61"/>
      <c r="KK210" s="61"/>
      <c r="KL210" s="61"/>
      <c r="KM210" s="61"/>
      <c r="KN210" s="61"/>
      <c r="KO210" s="61"/>
      <c r="KP210" s="61"/>
      <c r="KQ210" s="61"/>
      <c r="KR210" s="61"/>
      <c r="KS210" s="61"/>
      <c r="KT210" s="61"/>
      <c r="KU210" s="61"/>
      <c r="KV210" s="61"/>
      <c r="KW210" s="61"/>
      <c r="KX210" s="61"/>
      <c r="KY210" s="61"/>
      <c r="KZ210" s="61"/>
      <c r="LA210" s="61"/>
      <c r="LB210" s="61"/>
      <c r="LC210" s="61"/>
      <c r="LD210" s="61"/>
      <c r="LE210" s="61"/>
      <c r="LF210" s="61"/>
      <c r="LG210" s="61"/>
      <c r="LH210" s="61"/>
      <c r="LI210" s="61"/>
      <c r="LJ210" s="61"/>
      <c r="LK210" s="61"/>
      <c r="LL210" s="61"/>
      <c r="LM210" s="61"/>
      <c r="LN210" s="61"/>
      <c r="LO210" s="61"/>
      <c r="LP210" s="61"/>
      <c r="LQ210" s="61"/>
      <c r="LR210" s="61"/>
      <c r="LS210" s="61"/>
      <c r="LT210" s="61"/>
      <c r="LU210" s="61"/>
      <c r="LV210" s="61"/>
      <c r="LW210" s="61"/>
      <c r="LX210" s="61"/>
      <c r="LY210" s="61"/>
      <c r="LZ210" s="61"/>
      <c r="MA210" s="61"/>
      <c r="MB210" s="61"/>
      <c r="MC210" s="61"/>
      <c r="MD210" s="61"/>
      <c r="ME210" s="61"/>
      <c r="MF210" s="61"/>
      <c r="MG210" s="61"/>
      <c r="MH210" s="61"/>
      <c r="MI210" s="61"/>
      <c r="MJ210" s="61"/>
      <c r="MK210" s="61"/>
      <c r="ML210" s="61"/>
      <c r="MM210" s="61"/>
      <c r="MN210" s="61"/>
      <c r="MO210" s="61"/>
      <c r="MP210" s="61"/>
      <c r="MQ210" s="61"/>
      <c r="MR210" s="61"/>
      <c r="MS210" s="61"/>
      <c r="MT210" s="61"/>
      <c r="MU210" s="61"/>
      <c r="MV210" s="61"/>
      <c r="MW210" s="61"/>
      <c r="MX210" s="61"/>
      <c r="MY210" s="61"/>
      <c r="MZ210" s="61"/>
      <c r="NA210" s="61"/>
      <c r="NB210" s="61"/>
      <c r="NC210" s="61"/>
      <c r="ND210" s="61"/>
      <c r="NE210" s="61"/>
      <c r="NF210" s="61"/>
      <c r="NG210" s="61"/>
      <c r="NH210" s="61"/>
      <c r="NI210" s="61"/>
      <c r="NJ210" s="61"/>
      <c r="NK210" s="61"/>
      <c r="NL210" s="61"/>
      <c r="NM210" s="61"/>
      <c r="NN210" s="61"/>
      <c r="NO210" s="61"/>
      <c r="NP210" s="61"/>
      <c r="NQ210" s="61"/>
      <c r="NR210" s="61"/>
      <c r="NS210" s="61"/>
      <c r="NT210" s="61"/>
      <c r="NU210" s="61"/>
      <c r="NV210" s="61"/>
      <c r="NW210" s="61"/>
      <c r="NX210" s="61"/>
      <c r="NY210" s="61"/>
      <c r="NZ210" s="61"/>
      <c r="OA210" s="61"/>
      <c r="OB210" s="61"/>
      <c r="OC210" s="61"/>
      <c r="OD210" s="61"/>
      <c r="OE210" s="61"/>
      <c r="OF210" s="61"/>
      <c r="OG210" s="61"/>
      <c r="OH210" s="61"/>
      <c r="OI210" s="61"/>
      <c r="OJ210" s="61"/>
      <c r="OK210" s="61"/>
      <c r="OL210" s="61"/>
      <c r="OM210" s="61"/>
      <c r="ON210" s="61"/>
      <c r="OO210" s="61"/>
      <c r="OP210" s="61"/>
      <c r="OQ210" s="61"/>
      <c r="OR210" s="61"/>
      <c r="OS210" s="61"/>
      <c r="OT210" s="61"/>
      <c r="OU210" s="61"/>
      <c r="OV210" s="61"/>
      <c r="OW210" s="61"/>
      <c r="OX210" s="61"/>
      <c r="OY210" s="61"/>
      <c r="OZ210" s="61"/>
      <c r="PA210" s="61"/>
      <c r="PB210" s="61"/>
      <c r="PC210" s="61"/>
      <c r="PD210" s="61"/>
      <c r="PE210" s="61"/>
      <c r="PF210" s="61"/>
      <c r="PG210" s="61"/>
      <c r="PH210" s="61"/>
      <c r="PI210" s="61"/>
      <c r="PJ210" s="61"/>
      <c r="PK210" s="61"/>
      <c r="PL210" s="61"/>
      <c r="PM210" s="61"/>
      <c r="PN210" s="61"/>
      <c r="PO210" s="61"/>
      <c r="PP210" s="61"/>
      <c r="PQ210" s="61"/>
      <c r="PR210" s="61"/>
      <c r="PS210" s="61"/>
      <c r="PT210" s="61"/>
      <c r="PU210" s="61"/>
      <c r="PV210" s="61"/>
      <c r="PW210" s="61"/>
      <c r="PX210" s="61"/>
      <c r="PY210" s="61"/>
      <c r="PZ210" s="61"/>
      <c r="QA210" s="61"/>
      <c r="QB210" s="61"/>
      <c r="QC210" s="61"/>
      <c r="QD210" s="61"/>
      <c r="QE210" s="61"/>
      <c r="QF210" s="61"/>
      <c r="QG210" s="61"/>
      <c r="QH210" s="61"/>
      <c r="QI210" s="61"/>
      <c r="QJ210" s="61"/>
      <c r="QK210" s="61"/>
      <c r="QL210" s="61"/>
      <c r="QM210" s="61"/>
      <c r="QN210" s="61"/>
      <c r="QO210" s="61"/>
      <c r="QP210" s="61"/>
      <c r="QQ210" s="61"/>
      <c r="QR210" s="61"/>
      <c r="QS210" s="61"/>
      <c r="QT210" s="61"/>
      <c r="QU210" s="61"/>
    </row>
    <row r="212" spans="1:506 16360:16360" s="254" customFormat="1" outlineLevel="1">
      <c r="A212"/>
      <c r="B212"/>
      <c r="C212" s="15" t="s">
        <v>502</v>
      </c>
      <c r="D212" s="242"/>
      <c r="E212" s="30"/>
      <c r="F212"/>
      <c r="G212" s="223">
        <f>SUM(AG212:AR212)</f>
        <v>13701095.601993255</v>
      </c>
      <c r="H212" s="258">
        <f>SUM(I212:QJ212)</f>
        <v>305916099.38554257</v>
      </c>
      <c r="I212" s="255">
        <f t="shared" ref="I212:BT212" si="820">SUM(I215:I215)</f>
        <v>0</v>
      </c>
      <c r="J212" s="255">
        <f t="shared" si="820"/>
        <v>0</v>
      </c>
      <c r="K212" s="255">
        <f t="shared" si="820"/>
        <v>0</v>
      </c>
      <c r="L212" s="255">
        <f t="shared" si="820"/>
        <v>0</v>
      </c>
      <c r="M212" s="255">
        <f t="shared" si="820"/>
        <v>0</v>
      </c>
      <c r="N212" s="255">
        <f t="shared" si="820"/>
        <v>0</v>
      </c>
      <c r="O212" s="255">
        <f t="shared" si="820"/>
        <v>0</v>
      </c>
      <c r="P212" s="255">
        <f t="shared" si="820"/>
        <v>0</v>
      </c>
      <c r="Q212" s="255">
        <f t="shared" si="820"/>
        <v>0</v>
      </c>
      <c r="R212" s="255">
        <f t="shared" si="820"/>
        <v>0</v>
      </c>
      <c r="S212" s="255">
        <f t="shared" si="820"/>
        <v>0</v>
      </c>
      <c r="T212" s="255">
        <f t="shared" si="820"/>
        <v>0</v>
      </c>
      <c r="U212" s="255">
        <f t="shared" si="820"/>
        <v>0</v>
      </c>
      <c r="V212" s="255">
        <f t="shared" si="820"/>
        <v>0</v>
      </c>
      <c r="W212" s="255">
        <f t="shared" si="820"/>
        <v>0</v>
      </c>
      <c r="X212" s="255">
        <f t="shared" si="820"/>
        <v>0</v>
      </c>
      <c r="Y212" s="255">
        <f t="shared" si="820"/>
        <v>0</v>
      </c>
      <c r="Z212" s="255">
        <f t="shared" si="820"/>
        <v>0</v>
      </c>
      <c r="AA212" s="255">
        <f t="shared" si="820"/>
        <v>0</v>
      </c>
      <c r="AB212" s="255">
        <f t="shared" si="820"/>
        <v>0</v>
      </c>
      <c r="AC212" s="255">
        <f t="shared" si="820"/>
        <v>0</v>
      </c>
      <c r="AD212" s="255">
        <f t="shared" si="820"/>
        <v>0</v>
      </c>
      <c r="AE212" s="255">
        <f t="shared" si="820"/>
        <v>0</v>
      </c>
      <c r="AF212" s="255">
        <f t="shared" si="820"/>
        <v>0</v>
      </c>
      <c r="AG212" s="255">
        <f t="shared" si="820"/>
        <v>766691.92429979821</v>
      </c>
      <c r="AH212" s="255">
        <f t="shared" si="820"/>
        <v>780129.2889745601</v>
      </c>
      <c r="AI212" s="255">
        <f t="shared" si="820"/>
        <v>1129413.3120779041</v>
      </c>
      <c r="AJ212" s="255">
        <f t="shared" si="820"/>
        <v>1320684.92138142</v>
      </c>
      <c r="AK212" s="255">
        <f t="shared" si="820"/>
        <v>1372841.3870576581</v>
      </c>
      <c r="AL212" s="255">
        <f t="shared" si="820"/>
        <v>1482045.7440448801</v>
      </c>
      <c r="AM212" s="255">
        <f t="shared" si="820"/>
        <v>1590900.26727023</v>
      </c>
      <c r="AN212" s="255">
        <f t="shared" si="820"/>
        <v>1547520.8807981021</v>
      </c>
      <c r="AO212" s="255">
        <f t="shared" si="820"/>
        <v>1331179.9342375803</v>
      </c>
      <c r="AP212" s="255">
        <f t="shared" si="820"/>
        <v>1044784.7768621901</v>
      </c>
      <c r="AQ212" s="255">
        <f t="shared" si="820"/>
        <v>830230.48129979987</v>
      </c>
      <c r="AR212" s="255">
        <f t="shared" si="820"/>
        <v>504672.6836891321</v>
      </c>
      <c r="AS212" s="255">
        <f t="shared" si="820"/>
        <v>766053.01436288166</v>
      </c>
      <c r="AT212" s="255">
        <f t="shared" si="820"/>
        <v>778829.61524938641</v>
      </c>
      <c r="AU212" s="255">
        <f t="shared" si="820"/>
        <v>1126592.1310885136</v>
      </c>
      <c r="AV212" s="255">
        <f t="shared" si="820"/>
        <v>1316288.1381074833</v>
      </c>
      <c r="AW212" s="255">
        <f t="shared" si="820"/>
        <v>1367130.7402909533</v>
      </c>
      <c r="AX212" s="255">
        <f t="shared" si="820"/>
        <v>1474650.9361585658</v>
      </c>
      <c r="AY212" s="255">
        <f t="shared" si="820"/>
        <v>1581643.1841437945</v>
      </c>
      <c r="AZ212" s="255">
        <f t="shared" si="820"/>
        <v>1537234.1155109741</v>
      </c>
      <c r="BA212" s="255">
        <f t="shared" si="820"/>
        <v>1321229.2995998387</v>
      </c>
      <c r="BB212" s="255">
        <f t="shared" si="820"/>
        <v>1036110.8141304865</v>
      </c>
      <c r="BC212" s="255">
        <f t="shared" si="820"/>
        <v>822651.66626970412</v>
      </c>
      <c r="BD212" s="255">
        <f t="shared" si="820"/>
        <v>499649.02355157974</v>
      </c>
      <c r="BE212" s="255">
        <f t="shared" si="820"/>
        <v>758427.49763513822</v>
      </c>
      <c r="BF212" s="255">
        <f t="shared" si="820"/>
        <v>771076.9164833806</v>
      </c>
      <c r="BG212" s="255">
        <f t="shared" si="820"/>
        <v>1115377.7020870112</v>
      </c>
      <c r="BH212" s="255">
        <f t="shared" si="820"/>
        <v>1303185.4193302237</v>
      </c>
      <c r="BI212" s="255">
        <f t="shared" si="820"/>
        <v>1353521.9193168969</v>
      </c>
      <c r="BJ212" s="255">
        <f t="shared" si="820"/>
        <v>1459971.8275715292</v>
      </c>
      <c r="BK212" s="255">
        <f t="shared" si="820"/>
        <v>1565899.0432920798</v>
      </c>
      <c r="BL212" s="255">
        <f t="shared" si="820"/>
        <v>1521932.0355732872</v>
      </c>
      <c r="BM212" s="255">
        <f t="shared" si="820"/>
        <v>1308077.3950496523</v>
      </c>
      <c r="BN212" s="255">
        <f t="shared" si="820"/>
        <v>1025797.0627362452</v>
      </c>
      <c r="BO212" s="255">
        <f t="shared" si="820"/>
        <v>814462.74993541767</v>
      </c>
      <c r="BP212" s="255">
        <f t="shared" si="820"/>
        <v>494675.37040270201</v>
      </c>
      <c r="BQ212" s="255">
        <f t="shared" si="820"/>
        <v>750877.88754084567</v>
      </c>
      <c r="BR212" s="255">
        <f t="shared" si="820"/>
        <v>763401.39035819331</v>
      </c>
      <c r="BS212" s="255">
        <f t="shared" si="820"/>
        <v>1104274.9048059506</v>
      </c>
      <c r="BT212" s="255">
        <f t="shared" si="820"/>
        <v>1290213.1288645063</v>
      </c>
      <c r="BU212" s="255">
        <f t="shared" ref="BU212:EF212" si="821">SUM(BU215:BU215)</f>
        <v>1340048.5645443131</v>
      </c>
      <c r="BV212" s="255">
        <f t="shared" si="821"/>
        <v>1445438.8391432546</v>
      </c>
      <c r="BW212" s="255">
        <f t="shared" si="821"/>
        <v>1550311.6242431358</v>
      </c>
      <c r="BX212" s="255">
        <f t="shared" si="821"/>
        <v>1506782.2770341805</v>
      </c>
      <c r="BY212" s="255">
        <f t="shared" si="821"/>
        <v>1295056.4084206393</v>
      </c>
      <c r="BZ212" s="255">
        <f t="shared" si="821"/>
        <v>1015585.9774529755</v>
      </c>
      <c r="CA212" s="255">
        <f t="shared" si="821"/>
        <v>806355.34847976011</v>
      </c>
      <c r="CB212" s="255">
        <f t="shared" si="821"/>
        <v>489751.22645824443</v>
      </c>
      <c r="CC212" s="255">
        <f t="shared" si="821"/>
        <v>743403.42848307732</v>
      </c>
      <c r="CD212" s="255">
        <f t="shared" si="821"/>
        <v>755802.26867468876</v>
      </c>
      <c r="CE212" s="255">
        <f t="shared" si="821"/>
        <v>1093282.6280303956</v>
      </c>
      <c r="CF212" s="255">
        <f t="shared" si="821"/>
        <v>1277369.9683886049</v>
      </c>
      <c r="CG212" s="255">
        <f t="shared" si="821"/>
        <v>1326709.3275028404</v>
      </c>
      <c r="CH212" s="255">
        <f t="shared" si="821"/>
        <v>1431050.5163507597</v>
      </c>
      <c r="CI212" s="255">
        <f t="shared" si="821"/>
        <v>1534879.3669421014</v>
      </c>
      <c r="CJ212" s="255">
        <f t="shared" si="821"/>
        <v>1491783.3236417086</v>
      </c>
      <c r="CK212" s="255">
        <f t="shared" si="821"/>
        <v>1282165.0365173563</v>
      </c>
      <c r="CL212" s="255">
        <f t="shared" si="821"/>
        <v>1005476.536312051</v>
      </c>
      <c r="CM212" s="255">
        <f t="shared" si="821"/>
        <v>798328.6504796854</v>
      </c>
      <c r="CN212" s="255">
        <f t="shared" si="821"/>
        <v>484876.09888904315</v>
      </c>
      <c r="CO212" s="255">
        <f t="shared" si="821"/>
        <v>736003.37238634075</v>
      </c>
      <c r="CP212" s="255">
        <f t="shared" si="821"/>
        <v>748278.79088061128</v>
      </c>
      <c r="CQ212" s="255">
        <f t="shared" si="821"/>
        <v>1082399.7716067696</v>
      </c>
      <c r="CR212" s="255">
        <f t="shared" si="821"/>
        <v>1264654.6525046702</v>
      </c>
      <c r="CS212" s="255">
        <f t="shared" si="821"/>
        <v>1313502.8731451873</v>
      </c>
      <c r="CT212" s="255">
        <f t="shared" si="821"/>
        <v>1416805.4191498114</v>
      </c>
      <c r="CU212" s="255">
        <f t="shared" si="821"/>
        <v>1519600.72686336</v>
      </c>
      <c r="CV212" s="255">
        <f t="shared" si="821"/>
        <v>1476933.6742371444</v>
      </c>
      <c r="CW212" s="255">
        <f t="shared" si="821"/>
        <v>1269401.9891167502</v>
      </c>
      <c r="CX212" s="255">
        <f t="shared" si="821"/>
        <v>995467.72751782183</v>
      </c>
      <c r="CY212" s="255">
        <f t="shared" si="821"/>
        <v>790381.85258929047</v>
      </c>
      <c r="CZ212" s="255">
        <f t="shared" si="821"/>
        <v>480049.49977170082</v>
      </c>
      <c r="DA212" s="255">
        <f t="shared" si="821"/>
        <v>728676.97862170637</v>
      </c>
      <c r="DB212" s="255">
        <f t="shared" si="821"/>
        <v>740830.20399446576</v>
      </c>
      <c r="DC212" s="255">
        <f t="shared" si="821"/>
        <v>1071625.2463327486</v>
      </c>
      <c r="DD212" s="255">
        <f t="shared" si="821"/>
        <v>1252065.9086100804</v>
      </c>
      <c r="DE212" s="255">
        <f t="shared" si="821"/>
        <v>1300427.8797135146</v>
      </c>
      <c r="DF212" s="255">
        <f t="shared" si="821"/>
        <v>1402702.1218308003</v>
      </c>
      <c r="DG212" s="255">
        <f t="shared" si="821"/>
        <v>1504474.1748559575</v>
      </c>
      <c r="DH212" s="255">
        <f t="shared" si="821"/>
        <v>1462231.8426047345</v>
      </c>
      <c r="DI212" s="255">
        <f t="shared" si="821"/>
        <v>1256765.9888390261</v>
      </c>
      <c r="DJ212" s="255">
        <f t="shared" si="821"/>
        <v>985558.5493463485</v>
      </c>
      <c r="DK212" s="255">
        <f t="shared" si="821"/>
        <v>782514.15945941326</v>
      </c>
      <c r="DL212" s="255">
        <f t="shared" si="821"/>
        <v>475270.94603975251</v>
      </c>
      <c r="DM212" s="255">
        <f t="shared" si="821"/>
        <v>721423.51393268257</v>
      </c>
      <c r="DN212" s="255">
        <f t="shared" si="821"/>
        <v>733455.7625301556</v>
      </c>
      <c r="DO212" s="255">
        <f t="shared" si="821"/>
        <v>1060957.973848247</v>
      </c>
      <c r="DP212" s="255">
        <f t="shared" si="821"/>
        <v>1239602.4767700736</v>
      </c>
      <c r="DQ212" s="255">
        <f t="shared" si="821"/>
        <v>1287483.0386071496</v>
      </c>
      <c r="DR212" s="255">
        <f t="shared" si="821"/>
        <v>1388739.2128760486</v>
      </c>
      <c r="DS212" s="255">
        <f t="shared" si="821"/>
        <v>1489498.1969905568</v>
      </c>
      <c r="DT212" s="255">
        <f t="shared" si="821"/>
        <v>1447676.3573229555</v>
      </c>
      <c r="DU212" s="255">
        <f t="shared" si="821"/>
        <v>1244255.7710198045</v>
      </c>
      <c r="DV212" s="255">
        <f t="shared" si="821"/>
        <v>975748.0100451468</v>
      </c>
      <c r="DW212" s="255">
        <f t="shared" si="821"/>
        <v>774724.78365803149</v>
      </c>
      <c r="DX212" s="255">
        <f t="shared" si="821"/>
        <v>470539.95943531918</v>
      </c>
      <c r="DY212" s="255">
        <f t="shared" si="821"/>
        <v>714242.25236182858</v>
      </c>
      <c r="DZ212" s="255">
        <f t="shared" si="821"/>
        <v>726154.72842237249</v>
      </c>
      <c r="EA212" s="255">
        <f t="shared" si="821"/>
        <v>1050396.8865274941</v>
      </c>
      <c r="EB212" s="255">
        <f t="shared" si="821"/>
        <v>1227263.1095916496</v>
      </c>
      <c r="EC212" s="255">
        <f t="shared" si="821"/>
        <v>1274667.0542516154</v>
      </c>
      <c r="ED212" s="255">
        <f t="shared" si="821"/>
        <v>1374915.2948185408</v>
      </c>
      <c r="EE212" s="255">
        <f t="shared" si="821"/>
        <v>1474671.2944079181</v>
      </c>
      <c r="EF212" s="255">
        <f t="shared" si="821"/>
        <v>1433265.7616172447</v>
      </c>
      <c r="EG212" s="255">
        <f t="shared" ref="EG212:GR212" si="822">SUM(EG215:EG215)</f>
        <v>1231870.0835835456</v>
      </c>
      <c r="EH212" s="255">
        <f t="shared" si="822"/>
        <v>966035.12773392757</v>
      </c>
      <c r="EI212" s="255">
        <f t="shared" si="822"/>
        <v>767012.94559145218</v>
      </c>
      <c r="EJ212" s="255">
        <f t="shared" si="822"/>
        <v>465856.06646124111</v>
      </c>
      <c r="EK212" s="255">
        <f t="shared" si="822"/>
        <v>707132.47517809679</v>
      </c>
      <c r="EL212" s="255">
        <f t="shared" si="822"/>
        <v>718926.37095272657</v>
      </c>
      <c r="EM212" s="255">
        <f t="shared" si="822"/>
        <v>1039940.9273721782</v>
      </c>
      <c r="EN212" s="255">
        <f t="shared" si="822"/>
        <v>1215046.5720987231</v>
      </c>
      <c r="EO212" s="255">
        <f t="shared" si="822"/>
        <v>1261978.6439689628</v>
      </c>
      <c r="EP212" s="255">
        <f t="shared" si="822"/>
        <v>1361228.9841020578</v>
      </c>
      <c r="EQ212" s="255">
        <f t="shared" si="822"/>
        <v>1459991.9831688874</v>
      </c>
      <c r="ER212" s="255">
        <f t="shared" si="822"/>
        <v>1418998.6132142011</v>
      </c>
      <c r="ES212" s="255">
        <f t="shared" si="822"/>
        <v>1219607.6869182372</v>
      </c>
      <c r="ET212" s="255">
        <f t="shared" si="822"/>
        <v>956418.93030632613</v>
      </c>
      <c r="EU212" s="255">
        <f t="shared" si="822"/>
        <v>759377.87342628639</v>
      </c>
      <c r="EV212" s="255">
        <f t="shared" si="822"/>
        <v>461218.79833368812</v>
      </c>
      <c r="EW212" s="255">
        <f t="shared" si="822"/>
        <v>700093.4708048997</v>
      </c>
      <c r="EX212" s="255">
        <f t="shared" si="822"/>
        <v>711769.96667661355</v>
      </c>
      <c r="EY212" s="255">
        <f t="shared" si="822"/>
        <v>1029589.0499056599</v>
      </c>
      <c r="EZ212" s="255">
        <f t="shared" si="822"/>
        <v>1202951.6416085246</v>
      </c>
      <c r="FA212" s="255">
        <f t="shared" si="822"/>
        <v>1249416.5378493965</v>
      </c>
      <c r="FB212" s="255">
        <f t="shared" si="822"/>
        <v>1347678.9109427056</v>
      </c>
      <c r="FC212" s="255">
        <f t="shared" si="822"/>
        <v>1445458.794105876</v>
      </c>
      <c r="FD212" s="255">
        <f t="shared" si="822"/>
        <v>1404873.4841972375</v>
      </c>
      <c r="FE212" s="255">
        <f t="shared" si="822"/>
        <v>1207467.3537513292</v>
      </c>
      <c r="FF212" s="255">
        <f t="shared" si="822"/>
        <v>946898.45533261017</v>
      </c>
      <c r="FG212" s="255">
        <f t="shared" si="822"/>
        <v>751818.80301220238</v>
      </c>
      <c r="FH212" s="255">
        <f t="shared" si="822"/>
        <v>456627.69093524216</v>
      </c>
      <c r="FI212" s="255">
        <f t="shared" si="822"/>
        <v>693124.53474889218</v>
      </c>
      <c r="FJ212" s="255">
        <f t="shared" si="822"/>
        <v>704684.79935080907</v>
      </c>
      <c r="FK212" s="255">
        <f t="shared" si="822"/>
        <v>1019340.2180682357</v>
      </c>
      <c r="FL212" s="255">
        <f t="shared" si="822"/>
        <v>1190977.1076092278</v>
      </c>
      <c r="FM212" s="255">
        <f t="shared" si="822"/>
        <v>1236979.478624176</v>
      </c>
      <c r="FN212" s="255">
        <f t="shared" si="822"/>
        <v>1334263.7191918215</v>
      </c>
      <c r="FO212" s="255">
        <f t="shared" si="822"/>
        <v>1431070.2726758213</v>
      </c>
      <c r="FP212" s="255">
        <f t="shared" si="822"/>
        <v>1390888.9608636675</v>
      </c>
      <c r="FQ212" s="255">
        <f t="shared" si="822"/>
        <v>1195447.8690269038</v>
      </c>
      <c r="FR212" s="255">
        <f t="shared" si="822"/>
        <v>937472.74996335653</v>
      </c>
      <c r="FS212" s="255">
        <f t="shared" si="822"/>
        <v>744334.97780544474</v>
      </c>
      <c r="FT212" s="255">
        <f t="shared" si="822"/>
        <v>452082.28476844635</v>
      </c>
      <c r="FU212" s="255">
        <f t="shared" si="822"/>
        <v>686224.96952946298</v>
      </c>
      <c r="FV212" s="255">
        <f t="shared" si="822"/>
        <v>697670.15986178454</v>
      </c>
      <c r="FW212" s="255">
        <f t="shared" si="822"/>
        <v>1009193.4061134447</v>
      </c>
      <c r="FX212" s="255">
        <f t="shared" si="822"/>
        <v>1179121.7716387964</v>
      </c>
      <c r="FY212" s="255">
        <f t="shared" si="822"/>
        <v>1224666.2215397835</v>
      </c>
      <c r="FZ212" s="255">
        <f t="shared" si="822"/>
        <v>1320982.0662002456</v>
      </c>
      <c r="GA212" s="255">
        <f t="shared" si="822"/>
        <v>1416824.9788146103</v>
      </c>
      <c r="GB212" s="255">
        <f t="shared" si="822"/>
        <v>1377043.6435832169</v>
      </c>
      <c r="GC212" s="255">
        <f t="shared" si="822"/>
        <v>1183548.0297840654</v>
      </c>
      <c r="GD212" s="255">
        <f t="shared" si="822"/>
        <v>928140.87083408399</v>
      </c>
      <c r="GE212" s="255">
        <f t="shared" si="822"/>
        <v>736925.64879311703</v>
      </c>
      <c r="GF212" s="255">
        <f t="shared" si="822"/>
        <v>447582.12490981643</v>
      </c>
      <c r="GG212" s="255">
        <f t="shared" si="822"/>
        <v>679394.08460892749</v>
      </c>
      <c r="GH212" s="255">
        <f t="shared" si="822"/>
        <v>690725.34615473554</v>
      </c>
      <c r="GI212" s="255">
        <f t="shared" si="822"/>
        <v>999147.59850540734</v>
      </c>
      <c r="GJ212" s="255">
        <f t="shared" si="822"/>
        <v>1167384.4471650375</v>
      </c>
      <c r="GK212" s="255">
        <f t="shared" si="822"/>
        <v>1212475.5342333429</v>
      </c>
      <c r="GL212" s="255">
        <f t="shared" si="822"/>
        <v>1307832.6226839419</v>
      </c>
      <c r="GM212" s="255">
        <f t="shared" si="822"/>
        <v>1402721.4867929502</v>
      </c>
      <c r="GN212" s="255">
        <f t="shared" si="822"/>
        <v>1363336.1466579423</v>
      </c>
      <c r="GO212" s="255">
        <f t="shared" si="822"/>
        <v>1171766.6450365458</v>
      </c>
      <c r="GP212" s="255">
        <f t="shared" si="822"/>
        <v>918901.8839708392</v>
      </c>
      <c r="GQ212" s="255">
        <f t="shared" si="822"/>
        <v>729590.07441821718</v>
      </c>
      <c r="GR212" s="255">
        <f t="shared" si="822"/>
        <v>443126.76096431015</v>
      </c>
      <c r="GS212" s="255">
        <f t="shared" ref="GS212:JD212" si="823">SUM(GS215:GS215)</f>
        <v>672631.1963234162</v>
      </c>
      <c r="GT212" s="255">
        <f t="shared" si="823"/>
        <v>683849.6631633176</v>
      </c>
      <c r="GU212" s="255">
        <f t="shared" si="823"/>
        <v>989201.78981718712</v>
      </c>
      <c r="GV212" s="255">
        <f t="shared" si="823"/>
        <v>1155763.9594668485</v>
      </c>
      <c r="GW212" s="255">
        <f t="shared" si="823"/>
        <v>1200406.196609281</v>
      </c>
      <c r="GX212" s="255">
        <f t="shared" si="823"/>
        <v>1294814.0725909572</v>
      </c>
      <c r="GY212" s="255">
        <f t="shared" si="823"/>
        <v>1388758.3850736769</v>
      </c>
      <c r="GZ212" s="255">
        <f t="shared" si="823"/>
        <v>1349765.0981835444</v>
      </c>
      <c r="HA212" s="255">
        <f t="shared" si="823"/>
        <v>1160102.5356535034</v>
      </c>
      <c r="HB212" s="255">
        <f t="shared" si="823"/>
        <v>909754.8646967198</v>
      </c>
      <c r="HC212" s="255">
        <f t="shared" si="823"/>
        <v>722327.52050541935</v>
      </c>
      <c r="HD212" s="255">
        <f t="shared" si="823"/>
        <v>438715.74702024984</v>
      </c>
      <c r="HE212" s="255">
        <f t="shared" si="823"/>
        <v>665935.62781445053</v>
      </c>
      <c r="HF212" s="255">
        <f t="shared" si="823"/>
        <v>677042.42274008051</v>
      </c>
      <c r="HG212" s="255">
        <f t="shared" si="823"/>
        <v>979354.98463016201</v>
      </c>
      <c r="HH212" s="255">
        <f t="shared" si="823"/>
        <v>1144259.1455166452</v>
      </c>
      <c r="HI212" s="255">
        <f t="shared" si="823"/>
        <v>1188457.0007172134</v>
      </c>
      <c r="HJ212" s="255">
        <f t="shared" si="823"/>
        <v>1281925.1129697075</v>
      </c>
      <c r="HK212" s="255">
        <f t="shared" si="823"/>
        <v>1374934.2761704822</v>
      </c>
      <c r="HL212" s="255">
        <f t="shared" si="823"/>
        <v>1336329.1399120621</v>
      </c>
      <c r="HM212" s="255">
        <f t="shared" si="823"/>
        <v>1148554.5342415115</v>
      </c>
      <c r="HN212" s="255">
        <f t="shared" si="823"/>
        <v>900698.89753932867</v>
      </c>
      <c r="HO212" s="255">
        <f t="shared" si="823"/>
        <v>715137.26018759469</v>
      </c>
      <c r="HP212" s="255">
        <f t="shared" si="823"/>
        <v>434348.64160469355</v>
      </c>
      <c r="HQ212" s="255">
        <f t="shared" si="823"/>
        <v>659306.7089612002</v>
      </c>
      <c r="HR212" s="255">
        <f t="shared" si="823"/>
        <v>670302.9435875963</v>
      </c>
      <c r="HS212" s="255">
        <f t="shared" si="823"/>
        <v>969606.19743439951</v>
      </c>
      <c r="HT212" s="255">
        <f t="shared" si="823"/>
        <v>1132868.8538639618</v>
      </c>
      <c r="HU212" s="255">
        <f t="shared" si="823"/>
        <v>1176626.7506310493</v>
      </c>
      <c r="HV212" s="255">
        <f t="shared" si="823"/>
        <v>1269164.4538385703</v>
      </c>
      <c r="HW212" s="255">
        <f t="shared" si="823"/>
        <v>1361247.7765080461</v>
      </c>
      <c r="HX212" s="255">
        <f t="shared" si="823"/>
        <v>1323026.9271159342</v>
      </c>
      <c r="HY212" s="255">
        <f t="shared" si="823"/>
        <v>1137121.4850277202</v>
      </c>
      <c r="HZ212" s="255">
        <f t="shared" si="823"/>
        <v>891733.07613914995</v>
      </c>
      <c r="IA212" s="255">
        <f t="shared" si="823"/>
        <v>708018.5738330629</v>
      </c>
      <c r="IB212" s="255">
        <f t="shared" si="823"/>
        <v>430025.00763925083</v>
      </c>
      <c r="IC212" s="255">
        <f t="shared" si="823"/>
        <v>652743.77631341433</v>
      </c>
      <c r="ID212" s="255">
        <f t="shared" si="823"/>
        <v>663630.55119027139</v>
      </c>
      <c r="IE212" s="255">
        <f t="shared" si="823"/>
        <v>959954.45253002248</v>
      </c>
      <c r="IF212" s="255">
        <f t="shared" si="823"/>
        <v>1121591.9445202088</v>
      </c>
      <c r="IG212" s="255">
        <f t="shared" si="823"/>
        <v>1164914.2623292969</v>
      </c>
      <c r="IH212" s="255">
        <f t="shared" si="823"/>
        <v>1256530.8180567801</v>
      </c>
      <c r="II212" s="255">
        <f t="shared" si="823"/>
        <v>1347697.5162835645</v>
      </c>
      <c r="IJ212" s="255">
        <f t="shared" si="823"/>
        <v>1309857.1284534121</v>
      </c>
      <c r="IK212" s="255">
        <f t="shared" si="823"/>
        <v>1125802.2437441819</v>
      </c>
      <c r="IL212" s="255">
        <f t="shared" si="823"/>
        <v>882856.50315883663</v>
      </c>
      <c r="IM212" s="255">
        <f t="shared" si="823"/>
        <v>700970.74897356879</v>
      </c>
      <c r="IN212" s="255">
        <f t="shared" si="823"/>
        <v>425744.41239633755</v>
      </c>
      <c r="IO212" s="255">
        <f t="shared" si="823"/>
        <v>646246.17302502028</v>
      </c>
      <c r="IP212" s="255">
        <f t="shared" si="823"/>
        <v>657024.57774683833</v>
      </c>
      <c r="IQ212" s="255">
        <f t="shared" si="823"/>
        <v>950398.78392955684</v>
      </c>
      <c r="IR212" s="255">
        <f t="shared" si="823"/>
        <v>1110427.288844577</v>
      </c>
      <c r="IS212" s="255">
        <f t="shared" si="823"/>
        <v>1153318.3635765626</v>
      </c>
      <c r="IT212" s="255">
        <f t="shared" si="823"/>
        <v>1244022.9411966046</v>
      </c>
      <c r="IU212" s="255">
        <f t="shared" si="823"/>
        <v>1334282.1393296523</v>
      </c>
      <c r="IV212" s="255">
        <f t="shared" si="823"/>
        <v>1296818.4258353135</v>
      </c>
      <c r="IW212" s="255">
        <f t="shared" si="823"/>
        <v>1114595.6775133286</v>
      </c>
      <c r="IX212" s="255">
        <f t="shared" si="823"/>
        <v>874068.29019340116</v>
      </c>
      <c r="IY212" s="255">
        <f t="shared" si="823"/>
        <v>693993.08023297589</v>
      </c>
      <c r="IZ212" s="255">
        <f t="shared" si="823"/>
        <v>421506.42745586752</v>
      </c>
      <c r="JA212" s="255">
        <f t="shared" si="823"/>
        <v>639813.24878838507</v>
      </c>
      <c r="JB212" s="255">
        <f t="shared" si="823"/>
        <v>650484.36210352019</v>
      </c>
      <c r="JC212" s="255">
        <f t="shared" si="823"/>
        <v>940938.23526125157</v>
      </c>
      <c r="JD212" s="255">
        <f t="shared" si="823"/>
        <v>1099373.7694310811</v>
      </c>
      <c r="JE212" s="255">
        <f t="shared" ref="JE212:LP212" si="824">SUM(JE215:JE215)</f>
        <v>1141837.8938062279</v>
      </c>
      <c r="JF212" s="255">
        <f t="shared" si="824"/>
        <v>1231639.5714167976</v>
      </c>
      <c r="JG212" s="255">
        <f t="shared" si="824"/>
        <v>1321000.3029786139</v>
      </c>
      <c r="JH212" s="255">
        <f t="shared" si="824"/>
        <v>1283909.5142931044</v>
      </c>
      <c r="JI212" s="255">
        <f t="shared" si="824"/>
        <v>1103500.6647345885</v>
      </c>
      <c r="JJ212" s="255">
        <f t="shared" si="824"/>
        <v>865367.55768130033</v>
      </c>
      <c r="JK212" s="255">
        <f t="shared" si="824"/>
        <v>687084.86925666884</v>
      </c>
      <c r="JL212" s="255">
        <f t="shared" si="824"/>
        <v>417310.6286623737</v>
      </c>
      <c r="JM212" s="255">
        <f t="shared" si="824"/>
        <v>633444.35976922826</v>
      </c>
      <c r="JN212" s="255">
        <f t="shared" si="824"/>
        <v>644009.24968785886</v>
      </c>
      <c r="JO212" s="255">
        <f t="shared" si="824"/>
        <v>931571.85967336164</v>
      </c>
      <c r="JP212" s="255">
        <f t="shared" si="824"/>
        <v>1088430.2799967222</v>
      </c>
      <c r="JQ212" s="255">
        <f t="shared" si="824"/>
        <v>1130471.7040042959</v>
      </c>
      <c r="JR212" s="255">
        <f t="shared" si="824"/>
        <v>1219379.4693373083</v>
      </c>
      <c r="JS212" s="255">
        <f t="shared" si="824"/>
        <v>1307850.6779280612</v>
      </c>
      <c r="JT212" s="255">
        <f t="shared" si="824"/>
        <v>1271129.1018482901</v>
      </c>
      <c r="JU212" s="255">
        <f t="shared" si="824"/>
        <v>1092516.0949721318</v>
      </c>
      <c r="JV212" s="255">
        <f t="shared" si="824"/>
        <v>856753.43481640541</v>
      </c>
      <c r="JW212" s="255">
        <f t="shared" si="824"/>
        <v>680245.42464165937</v>
      </c>
      <c r="JX212" s="255">
        <f t="shared" si="824"/>
        <v>413156.59608255728</v>
      </c>
      <c r="JY212" s="255">
        <f t="shared" si="824"/>
        <v>627138.86854218552</v>
      </c>
      <c r="JZ212" s="255">
        <f t="shared" si="824"/>
        <v>637598.59244320262</v>
      </c>
      <c r="KA212" s="255">
        <f t="shared" si="824"/>
        <v>922298.71973938181</v>
      </c>
      <c r="KB212" s="255">
        <f t="shared" si="824"/>
        <v>1077595.7252707675</v>
      </c>
      <c r="KC212" s="255">
        <f t="shared" si="824"/>
        <v>1119218.6565943921</v>
      </c>
      <c r="KD212" s="255">
        <f t="shared" si="824"/>
        <v>1207241.4079152385</v>
      </c>
      <c r="KE212" s="255">
        <f t="shared" si="824"/>
        <v>1294831.9481078736</v>
      </c>
      <c r="KF212" s="255">
        <f t="shared" si="824"/>
        <v>1258475.9093831093</v>
      </c>
      <c r="KG212" s="255">
        <f t="shared" si="824"/>
        <v>1081640.8688437317</v>
      </c>
      <c r="KH212" s="255">
        <f t="shared" si="824"/>
        <v>848225.05946084636</v>
      </c>
      <c r="KI212" s="255">
        <f t="shared" si="824"/>
        <v>673474.06186738715</v>
      </c>
      <c r="KJ212" s="255">
        <f t="shared" si="824"/>
        <v>409043.91396325862</v>
      </c>
      <c r="KK212" s="255">
        <f t="shared" si="824"/>
        <v>620896.144027011</v>
      </c>
      <c r="KL212" s="255">
        <f t="shared" si="824"/>
        <v>631251.74876384588</v>
      </c>
      <c r="KM212" s="255">
        <f t="shared" si="824"/>
        <v>913117.88736422535</v>
      </c>
      <c r="KN212" s="255">
        <f t="shared" si="824"/>
        <v>1066869.0208851302</v>
      </c>
      <c r="KO212" s="255">
        <f t="shared" si="824"/>
        <v>1108077.6253239114</v>
      </c>
      <c r="KP212" s="255">
        <f t="shared" si="824"/>
        <v>1195224.1723220355</v>
      </c>
      <c r="KQ212" s="255">
        <f t="shared" si="824"/>
        <v>1281942.8105484776</v>
      </c>
      <c r="KR212" s="255">
        <f t="shared" si="824"/>
        <v>1245948.6705125147</v>
      </c>
      <c r="KS212" s="255">
        <f t="shared" si="824"/>
        <v>1070873.8979107363</v>
      </c>
      <c r="KT212" s="255">
        <f t="shared" si="824"/>
        <v>839781.5780587279</v>
      </c>
      <c r="KU212" s="255">
        <f t="shared" si="824"/>
        <v>666770.10322721105</v>
      </c>
      <c r="KV212" s="255">
        <f t="shared" si="824"/>
        <v>404972.17068984744</v>
      </c>
      <c r="KW212" s="255">
        <f t="shared" si="824"/>
        <v>614715.56142541778</v>
      </c>
      <c r="KX212" s="255">
        <f t="shared" si="824"/>
        <v>624968.08343081491</v>
      </c>
      <c r="KY212" s="255">
        <f t="shared" si="824"/>
        <v>904028.44369133736</v>
      </c>
      <c r="KZ212" s="255">
        <f t="shared" si="824"/>
        <v>1056249.0932658429</v>
      </c>
      <c r="LA212" s="255">
        <f t="shared" si="824"/>
        <v>1097047.4951512979</v>
      </c>
      <c r="LB212" s="255">
        <f t="shared" si="824"/>
        <v>1183326.5598219072</v>
      </c>
      <c r="LC212" s="255">
        <f t="shared" si="824"/>
        <v>1269181.9752504427</v>
      </c>
      <c r="LD212" s="255">
        <f t="shared" si="824"/>
        <v>1233546.1314574275</v>
      </c>
      <c r="LE212" s="255">
        <f t="shared" si="824"/>
        <v>1060214.104569131</v>
      </c>
      <c r="LF212" s="255">
        <f t="shared" si="824"/>
        <v>831422.14555070037</v>
      </c>
      <c r="LG212" s="255">
        <f t="shared" si="824"/>
        <v>660132.87776058062</v>
      </c>
      <c r="LH212" s="255">
        <f t="shared" si="824"/>
        <v>400940.95874502615</v>
      </c>
      <c r="LI212" s="255">
        <f t="shared" si="824"/>
        <v>608596.50215854403</v>
      </c>
      <c r="LJ212" s="255">
        <f t="shared" si="824"/>
        <v>618746.96754829201</v>
      </c>
      <c r="LK212" s="255">
        <f t="shared" si="824"/>
        <v>895029.47901073017</v>
      </c>
      <c r="LL212" s="255">
        <f t="shared" si="824"/>
        <v>1045734.8795256079</v>
      </c>
      <c r="LM212" s="255">
        <f t="shared" si="824"/>
        <v>1086127.1621344467</v>
      </c>
      <c r="LN212" s="255">
        <f t="shared" si="824"/>
        <v>1171547.3796514461</v>
      </c>
      <c r="LO212" s="255">
        <f t="shared" si="824"/>
        <v>1256548.1650553716</v>
      </c>
      <c r="LP212" s="255">
        <f t="shared" si="824"/>
        <v>1221267.0509192545</v>
      </c>
      <c r="LQ212" s="255">
        <f t="shared" ref="LQ212:LT212" si="825">SUM(LQ215:LQ215)</f>
        <v>1049660.4219416885</v>
      </c>
      <c r="LR212" s="255">
        <f t="shared" si="825"/>
        <v>823145.92528938304</v>
      </c>
      <c r="LS212" s="255">
        <f t="shared" si="825"/>
        <v>653561.72118588397</v>
      </c>
      <c r="LT212" s="255">
        <f t="shared" si="825"/>
        <v>384145.04000133311</v>
      </c>
      <c r="LU212" s="255"/>
      <c r="LV212" s="255"/>
      <c r="LW212" s="255"/>
      <c r="LX212" s="255"/>
      <c r="LY212" s="255"/>
      <c r="LZ212" s="255"/>
      <c r="MA212" s="255"/>
      <c r="MB212" s="255"/>
      <c r="MC212" s="255"/>
      <c r="MD212" s="255"/>
      <c r="ME212" s="255"/>
      <c r="MF212" s="255"/>
      <c r="MG212" s="255"/>
      <c r="MH212" s="255"/>
      <c r="MI212" s="255"/>
      <c r="MJ212" s="255"/>
      <c r="MK212" s="255"/>
      <c r="ML212" s="255"/>
      <c r="MM212" s="255"/>
      <c r="MN212" s="255"/>
      <c r="MO212" s="255"/>
      <c r="MP212" s="255"/>
      <c r="MQ212" s="255"/>
      <c r="MR212" s="255"/>
      <c r="MS212" s="255"/>
      <c r="MT212" s="255"/>
      <c r="MU212" s="255"/>
      <c r="MV212" s="255"/>
      <c r="MW212" s="255"/>
      <c r="MX212" s="255"/>
      <c r="MY212" s="255"/>
      <c r="MZ212" s="255"/>
      <c r="NA212" s="255"/>
      <c r="NB212" s="255"/>
      <c r="NC212" s="255"/>
      <c r="ND212" s="255"/>
      <c r="NE212" s="255"/>
      <c r="NF212" s="255"/>
      <c r="NG212" s="255"/>
      <c r="NH212" s="255"/>
      <c r="NI212" s="255"/>
      <c r="NJ212" s="255"/>
      <c r="NK212" s="255"/>
      <c r="NL212" s="255"/>
      <c r="NM212" s="255"/>
      <c r="NN212" s="255"/>
      <c r="NO212" s="255"/>
      <c r="NP212" s="255"/>
      <c r="NQ212" s="255"/>
      <c r="NR212" s="255"/>
      <c r="NS212" s="255"/>
      <c r="NT212" s="255"/>
      <c r="NU212" s="255"/>
      <c r="NV212" s="255"/>
      <c r="NW212" s="255"/>
      <c r="NX212" s="255"/>
      <c r="NY212" s="255"/>
      <c r="NZ212" s="255"/>
      <c r="OA212" s="255"/>
      <c r="OB212" s="255"/>
      <c r="OC212" s="255"/>
      <c r="OD212" s="255"/>
      <c r="OE212" s="255"/>
      <c r="OF212" s="255"/>
      <c r="OG212" s="255"/>
      <c r="OH212" s="255"/>
      <c r="OI212" s="255"/>
      <c r="OJ212" s="255"/>
      <c r="OK212" s="255"/>
      <c r="OL212" s="255"/>
      <c r="OM212" s="255"/>
      <c r="ON212" s="255"/>
      <c r="OO212" s="255"/>
      <c r="OP212" s="255"/>
      <c r="OQ212" s="255"/>
      <c r="OR212" s="255"/>
      <c r="OS212" s="255"/>
      <c r="OT212" s="255"/>
      <c r="OU212" s="255"/>
      <c r="OV212" s="255"/>
      <c r="OW212" s="255"/>
      <c r="OX212" s="255"/>
      <c r="OY212" s="255"/>
      <c r="OZ212" s="255"/>
      <c r="PA212" s="255"/>
      <c r="PB212" s="255"/>
      <c r="PC212" s="255"/>
      <c r="PD212" s="255"/>
      <c r="PE212" s="255"/>
      <c r="PF212" s="255"/>
      <c r="PG212" s="255"/>
      <c r="PH212" s="255"/>
      <c r="PI212" s="255"/>
      <c r="PJ212" s="255"/>
      <c r="PK212" s="255"/>
      <c r="PL212" s="255"/>
      <c r="PM212" s="255"/>
      <c r="PN212" s="255"/>
      <c r="PO212" s="255"/>
      <c r="PP212" s="255"/>
      <c r="PQ212" s="255"/>
      <c r="PR212" s="255"/>
      <c r="PS212" s="255"/>
      <c r="PT212" s="255"/>
      <c r="PU212" s="255"/>
      <c r="PV212" s="255"/>
      <c r="PW212" s="255"/>
      <c r="PX212" s="255"/>
      <c r="PY212" s="255"/>
      <c r="PZ212" s="255"/>
      <c r="QA212" s="255"/>
      <c r="QB212" s="255"/>
      <c r="QC212" s="255"/>
      <c r="QD212" s="255"/>
      <c r="QE212" s="255"/>
      <c r="QF212" s="255"/>
      <c r="QG212" s="255"/>
      <c r="QH212" s="255"/>
      <c r="QI212" s="255"/>
      <c r="QJ212" s="255"/>
      <c r="QK212" s="255"/>
      <c r="QL212" s="255"/>
      <c r="QM212" s="255"/>
      <c r="QN212" s="255"/>
      <c r="QO212" s="255"/>
      <c r="QP212" s="255"/>
      <c r="QQ212" s="255"/>
      <c r="QR212" s="255"/>
      <c r="QS212" s="255"/>
      <c r="QT212" s="255"/>
      <c r="QU212" s="255"/>
    </row>
    <row r="213" spans="1:506 16360:16360" outlineLevel="1">
      <c r="C213" s="15"/>
      <c r="D213" s="242"/>
      <c r="E213" s="30"/>
      <c r="G213" s="445"/>
      <c r="H213" s="494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/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  <c r="BE213" s="131"/>
      <c r="BF213" s="131"/>
      <c r="BG213" s="131"/>
      <c r="BH213" s="131"/>
      <c r="BI213" s="131"/>
      <c r="BJ213" s="131"/>
      <c r="BK213" s="131"/>
      <c r="BL213" s="131"/>
      <c r="BM213" s="131"/>
      <c r="BN213" s="131"/>
      <c r="BO213" s="131"/>
      <c r="BP213" s="131"/>
      <c r="BQ213" s="131"/>
      <c r="BR213" s="131"/>
      <c r="BS213" s="131"/>
      <c r="BT213" s="131"/>
      <c r="BU213" s="131"/>
      <c r="BV213" s="131"/>
      <c r="BW213" s="131"/>
      <c r="BX213" s="131"/>
      <c r="BY213" s="131"/>
      <c r="BZ213" s="131"/>
      <c r="CA213" s="131"/>
      <c r="CB213" s="131"/>
      <c r="CC213" s="131"/>
      <c r="CD213" s="131"/>
      <c r="CE213" s="131"/>
      <c r="CF213" s="131"/>
      <c r="CG213" s="131"/>
      <c r="CH213" s="131"/>
      <c r="CI213" s="131"/>
      <c r="CJ213" s="131"/>
      <c r="CK213" s="131"/>
      <c r="CL213" s="131"/>
      <c r="CM213" s="131"/>
      <c r="CN213" s="131"/>
      <c r="CO213" s="131"/>
      <c r="CP213" s="131"/>
      <c r="CQ213" s="131"/>
      <c r="CR213" s="131"/>
      <c r="CS213" s="131"/>
      <c r="CT213" s="131"/>
      <c r="CU213" s="131"/>
      <c r="CV213" s="131"/>
      <c r="CW213" s="131"/>
      <c r="CX213" s="131"/>
      <c r="CY213" s="131"/>
      <c r="CZ213" s="131"/>
      <c r="DA213" s="131"/>
      <c r="DB213" s="131"/>
      <c r="DC213" s="131"/>
      <c r="DD213" s="131"/>
      <c r="DE213" s="131"/>
      <c r="DF213" s="131"/>
      <c r="DG213" s="131"/>
      <c r="DH213" s="131"/>
      <c r="DI213" s="131"/>
      <c r="DJ213" s="131"/>
      <c r="DK213" s="131"/>
      <c r="DL213" s="131"/>
      <c r="DM213" s="131"/>
      <c r="DN213" s="131"/>
      <c r="DO213" s="131"/>
      <c r="DP213" s="131"/>
      <c r="DQ213" s="131"/>
      <c r="DR213" s="131"/>
      <c r="DS213" s="131"/>
      <c r="DT213" s="131"/>
      <c r="DU213" s="131"/>
      <c r="DV213" s="131"/>
      <c r="DW213" s="131"/>
      <c r="DX213" s="131"/>
      <c r="DY213" s="131"/>
      <c r="DZ213" s="131"/>
      <c r="EA213" s="131"/>
      <c r="EB213" s="131"/>
      <c r="EC213" s="131"/>
      <c r="ED213" s="131"/>
      <c r="EE213" s="131"/>
      <c r="EF213" s="131"/>
      <c r="EG213" s="131"/>
      <c r="EH213" s="131"/>
      <c r="EI213" s="131"/>
      <c r="EJ213" s="131"/>
      <c r="EK213" s="131"/>
      <c r="EL213" s="131"/>
      <c r="EM213" s="131"/>
      <c r="EN213" s="131"/>
      <c r="EO213" s="131"/>
      <c r="EP213" s="131"/>
      <c r="EQ213" s="131"/>
      <c r="ER213" s="131"/>
      <c r="ES213" s="131"/>
      <c r="ET213" s="131"/>
      <c r="EU213" s="131"/>
      <c r="EV213" s="131"/>
      <c r="EW213" s="131"/>
      <c r="EX213" s="131"/>
      <c r="EY213" s="131"/>
      <c r="EZ213" s="131"/>
      <c r="FA213" s="131"/>
      <c r="FB213" s="131"/>
      <c r="FC213" s="131"/>
      <c r="FD213" s="131"/>
      <c r="FE213" s="131"/>
      <c r="FF213" s="131"/>
      <c r="FG213" s="131"/>
      <c r="FH213" s="131"/>
      <c r="FI213" s="131"/>
      <c r="FJ213" s="131"/>
      <c r="FK213" s="131"/>
      <c r="FL213" s="131"/>
      <c r="FM213" s="131"/>
      <c r="FN213" s="131"/>
      <c r="FO213" s="131"/>
      <c r="FP213" s="131"/>
      <c r="FQ213" s="131"/>
      <c r="FR213" s="131"/>
      <c r="FS213" s="131"/>
      <c r="FT213" s="131"/>
      <c r="FU213" s="131"/>
      <c r="FV213" s="131"/>
      <c r="FW213" s="131"/>
      <c r="FX213" s="131"/>
      <c r="FY213" s="131"/>
      <c r="FZ213" s="131"/>
      <c r="GA213" s="131"/>
      <c r="GB213" s="131"/>
      <c r="GC213" s="131"/>
      <c r="GD213" s="131"/>
      <c r="GE213" s="131"/>
      <c r="GF213" s="131"/>
      <c r="GG213" s="131"/>
      <c r="GH213" s="131"/>
      <c r="GI213" s="131"/>
      <c r="GJ213" s="131"/>
      <c r="GK213" s="131"/>
      <c r="GL213" s="131"/>
      <c r="GM213" s="131"/>
      <c r="GN213" s="131"/>
      <c r="GO213" s="131"/>
      <c r="GP213" s="131"/>
      <c r="GQ213" s="131"/>
      <c r="GR213" s="131"/>
      <c r="GS213" s="131"/>
      <c r="GT213" s="131"/>
      <c r="GU213" s="131"/>
      <c r="GV213" s="131"/>
      <c r="GW213" s="131"/>
      <c r="GX213" s="131"/>
      <c r="GY213" s="131"/>
      <c r="GZ213" s="131"/>
      <c r="HA213" s="131"/>
      <c r="HB213" s="131"/>
      <c r="HC213" s="131"/>
      <c r="HD213" s="131"/>
      <c r="HE213" s="131"/>
      <c r="HF213" s="131"/>
      <c r="HG213" s="131"/>
      <c r="HH213" s="131"/>
      <c r="HI213" s="131"/>
      <c r="HJ213" s="131"/>
      <c r="HK213" s="131"/>
      <c r="HL213" s="131"/>
      <c r="HM213" s="131"/>
      <c r="HN213" s="131"/>
      <c r="HO213" s="131"/>
      <c r="HP213" s="131"/>
      <c r="HQ213" s="131"/>
      <c r="HR213" s="131"/>
      <c r="HS213" s="131"/>
      <c r="HT213" s="131"/>
      <c r="HU213" s="131"/>
      <c r="HV213" s="131"/>
      <c r="HW213" s="131"/>
      <c r="HX213" s="131"/>
      <c r="HY213" s="131"/>
      <c r="HZ213" s="131"/>
      <c r="IA213" s="131"/>
      <c r="IB213" s="131"/>
      <c r="IC213" s="131"/>
      <c r="ID213" s="131"/>
      <c r="IE213" s="131"/>
      <c r="IF213" s="131"/>
      <c r="IG213" s="131"/>
      <c r="IH213" s="131"/>
      <c r="II213" s="131"/>
      <c r="IJ213" s="131"/>
      <c r="IK213" s="131"/>
      <c r="IL213" s="131"/>
      <c r="IM213" s="131"/>
      <c r="IN213" s="131"/>
      <c r="IO213" s="131"/>
      <c r="IP213" s="131"/>
      <c r="IQ213" s="131"/>
      <c r="IR213" s="131"/>
      <c r="IS213" s="131"/>
      <c r="IT213" s="131"/>
      <c r="IU213" s="131"/>
      <c r="IV213" s="131"/>
      <c r="IW213" s="131"/>
      <c r="IX213" s="131"/>
      <c r="IY213" s="131"/>
      <c r="IZ213" s="131"/>
      <c r="JA213" s="131"/>
      <c r="JB213" s="131"/>
      <c r="JC213" s="131"/>
      <c r="JD213" s="131"/>
      <c r="JE213" s="131"/>
      <c r="JF213" s="131"/>
      <c r="JG213" s="131"/>
      <c r="JH213" s="131"/>
      <c r="JI213" s="131"/>
      <c r="JJ213" s="131"/>
      <c r="JK213" s="131"/>
      <c r="JL213" s="131"/>
      <c r="JM213" s="131"/>
      <c r="JN213" s="131"/>
      <c r="JO213" s="131"/>
      <c r="JP213" s="131"/>
      <c r="JQ213" s="131"/>
      <c r="JR213" s="131"/>
      <c r="JS213" s="131"/>
      <c r="JT213" s="131"/>
      <c r="JU213" s="131"/>
      <c r="JV213" s="131"/>
      <c r="JW213" s="131"/>
      <c r="JX213" s="131"/>
      <c r="JY213" s="131"/>
      <c r="JZ213" s="131"/>
      <c r="KA213" s="131"/>
      <c r="KB213" s="131"/>
      <c r="KC213" s="131"/>
      <c r="KD213" s="131"/>
      <c r="KE213" s="131"/>
      <c r="KF213" s="131"/>
      <c r="KG213" s="131"/>
      <c r="KH213" s="131"/>
      <c r="KI213" s="131"/>
      <c r="KJ213" s="131"/>
      <c r="KK213" s="131"/>
      <c r="KL213" s="131"/>
      <c r="KM213" s="131"/>
      <c r="KN213" s="131"/>
      <c r="KO213" s="131"/>
      <c r="KP213" s="131"/>
      <c r="KQ213" s="131"/>
      <c r="KR213" s="131"/>
      <c r="KS213" s="131"/>
      <c r="KT213" s="131"/>
      <c r="KU213" s="131"/>
      <c r="KV213" s="131"/>
      <c r="KW213" s="131"/>
      <c r="KX213" s="131"/>
      <c r="KY213" s="131"/>
      <c r="KZ213" s="131"/>
      <c r="LA213" s="131"/>
      <c r="LB213" s="131"/>
      <c r="LC213" s="131"/>
      <c r="LD213" s="131"/>
      <c r="LE213" s="131"/>
      <c r="LF213" s="131"/>
      <c r="LG213" s="131"/>
      <c r="LH213" s="131"/>
      <c r="LI213" s="131"/>
      <c r="LJ213" s="131"/>
      <c r="LK213" s="131"/>
      <c r="LL213" s="131"/>
      <c r="LM213" s="131"/>
      <c r="LN213" s="131"/>
      <c r="LO213" s="131"/>
      <c r="LP213" s="131"/>
      <c r="LQ213" s="131"/>
      <c r="LR213" s="131"/>
      <c r="LS213" s="131"/>
      <c r="LT213" s="131"/>
      <c r="LU213" s="131"/>
      <c r="LV213" s="131"/>
      <c r="LW213" s="131"/>
      <c r="LX213" s="131"/>
      <c r="LY213" s="131"/>
      <c r="LZ213" s="131"/>
      <c r="MA213" s="131"/>
      <c r="MB213" s="131"/>
      <c r="MC213" s="131"/>
      <c r="MD213" s="131"/>
      <c r="ME213" s="131"/>
      <c r="MF213" s="131"/>
      <c r="MG213" s="131"/>
      <c r="MH213" s="131"/>
      <c r="MI213" s="131"/>
      <c r="MJ213" s="131"/>
      <c r="MK213" s="131"/>
      <c r="ML213" s="131"/>
      <c r="MM213" s="131"/>
      <c r="MN213" s="131"/>
      <c r="MO213" s="131"/>
      <c r="MP213" s="131"/>
      <c r="MQ213" s="131"/>
      <c r="MR213" s="131"/>
      <c r="MS213" s="131"/>
      <c r="MT213" s="131"/>
      <c r="MU213" s="131"/>
      <c r="MV213" s="131"/>
      <c r="MW213" s="131"/>
      <c r="MX213" s="131"/>
      <c r="MY213" s="131"/>
      <c r="MZ213" s="131"/>
      <c r="NA213" s="131"/>
      <c r="NB213" s="131"/>
      <c r="NC213" s="131"/>
      <c r="ND213" s="131"/>
      <c r="NE213" s="131"/>
      <c r="NF213" s="131"/>
      <c r="NG213" s="131"/>
      <c r="NH213" s="131"/>
      <c r="NI213" s="131"/>
      <c r="NJ213" s="131"/>
      <c r="NK213" s="131"/>
      <c r="NL213" s="131"/>
      <c r="NM213" s="131"/>
      <c r="NN213" s="131"/>
      <c r="NO213" s="131"/>
      <c r="NP213" s="131"/>
      <c r="NQ213" s="131"/>
      <c r="NR213" s="131"/>
      <c r="NS213" s="131"/>
      <c r="NT213" s="131"/>
      <c r="NU213" s="131"/>
      <c r="NV213" s="131"/>
      <c r="NW213" s="131"/>
      <c r="NX213" s="131"/>
      <c r="NY213" s="131"/>
      <c r="NZ213" s="131"/>
      <c r="OA213" s="131"/>
      <c r="OB213" s="131"/>
      <c r="OC213" s="131"/>
      <c r="OD213" s="131"/>
      <c r="OE213" s="131"/>
      <c r="OF213" s="131"/>
      <c r="OG213" s="131"/>
      <c r="OH213" s="131"/>
      <c r="OI213" s="131"/>
      <c r="OJ213" s="131"/>
      <c r="OK213" s="131"/>
      <c r="OL213" s="131"/>
      <c r="OM213" s="131"/>
      <c r="ON213" s="131"/>
      <c r="OO213" s="131"/>
      <c r="OP213" s="131"/>
      <c r="OQ213" s="131"/>
      <c r="OR213" s="131"/>
      <c r="OS213" s="131"/>
      <c r="OT213" s="131"/>
      <c r="OU213" s="131"/>
      <c r="OV213" s="131"/>
      <c r="OW213" s="131"/>
      <c r="OX213" s="131"/>
      <c r="OY213" s="131"/>
      <c r="OZ213" s="131"/>
      <c r="PA213" s="131"/>
      <c r="PB213" s="131"/>
      <c r="PC213" s="131"/>
      <c r="PD213" s="131"/>
      <c r="PE213" s="131"/>
      <c r="PF213" s="131"/>
      <c r="PG213" s="131"/>
      <c r="PH213" s="131"/>
      <c r="PI213" s="131"/>
      <c r="PJ213" s="131"/>
      <c r="PK213" s="131"/>
      <c r="PL213" s="131"/>
      <c r="PM213" s="131"/>
      <c r="PN213" s="131"/>
      <c r="PO213" s="131"/>
      <c r="PP213" s="131"/>
      <c r="PQ213" s="131"/>
      <c r="PR213" s="131"/>
      <c r="PS213" s="131"/>
      <c r="PT213" s="131"/>
      <c r="PU213" s="131"/>
      <c r="PV213" s="131"/>
      <c r="PW213" s="131"/>
      <c r="PX213" s="131"/>
      <c r="PY213" s="131"/>
      <c r="PZ213" s="131"/>
      <c r="QA213" s="131"/>
      <c r="QB213" s="131"/>
      <c r="QC213" s="131"/>
      <c r="QD213" s="131"/>
      <c r="QE213" s="131"/>
      <c r="QF213" s="131"/>
      <c r="QG213" s="131"/>
      <c r="QH213" s="131"/>
      <c r="QI213" s="131"/>
      <c r="QJ213" s="131"/>
      <c r="QK213" s="131"/>
      <c r="QL213" s="131"/>
      <c r="QM213" s="131"/>
      <c r="QN213" s="131"/>
      <c r="QO213" s="131"/>
      <c r="QP213" s="131"/>
      <c r="QQ213" s="131"/>
      <c r="QR213" s="131"/>
      <c r="QS213" s="131"/>
      <c r="QT213" s="131"/>
      <c r="QU213" s="131"/>
    </row>
    <row r="214" spans="1:506 16360:16360" outlineLevel="1">
      <c r="C214" s="15" t="s">
        <v>503</v>
      </c>
      <c r="D214" s="242"/>
      <c r="E214" s="30"/>
      <c r="G214" s="223"/>
      <c r="H214" s="253"/>
      <c r="I214" s="131"/>
      <c r="J214" s="131"/>
      <c r="K214" s="131"/>
      <c r="L214" s="131"/>
      <c r="M214" s="131"/>
      <c r="N214" s="131"/>
      <c r="O214" s="5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51"/>
      <c r="AB214" s="131"/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51"/>
      <c r="AN214" s="131"/>
      <c r="AO214" s="131"/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51"/>
      <c r="AZ214" s="131"/>
      <c r="BA214" s="131"/>
      <c r="BB214" s="131"/>
      <c r="BC214" s="131"/>
      <c r="BD214" s="131"/>
      <c r="BE214" s="131"/>
      <c r="BF214" s="131"/>
      <c r="BG214" s="131"/>
      <c r="BH214" s="131"/>
      <c r="BI214" s="131"/>
      <c r="BJ214" s="131"/>
      <c r="BK214" s="51"/>
      <c r="BL214" s="131"/>
      <c r="BM214" s="131"/>
      <c r="BN214" s="131"/>
      <c r="BO214" s="131"/>
      <c r="BP214" s="131"/>
      <c r="BQ214" s="131"/>
      <c r="BR214" s="131"/>
      <c r="BS214" s="131"/>
      <c r="BT214" s="131"/>
      <c r="BU214" s="131"/>
      <c r="BV214" s="131"/>
      <c r="BW214" s="131"/>
      <c r="BX214" s="131"/>
      <c r="BY214" s="131"/>
      <c r="BZ214" s="131"/>
      <c r="CA214" s="131"/>
      <c r="CB214" s="131"/>
      <c r="CC214" s="131"/>
      <c r="CD214" s="131"/>
      <c r="CE214" s="131"/>
      <c r="CF214" s="131"/>
      <c r="CG214" s="131"/>
      <c r="CH214" s="131"/>
      <c r="CI214" s="131"/>
      <c r="CJ214" s="131"/>
      <c r="CK214" s="131"/>
      <c r="CL214" s="131"/>
      <c r="CM214" s="131"/>
      <c r="CN214" s="131"/>
      <c r="CO214" s="131"/>
      <c r="CP214" s="131"/>
      <c r="CQ214" s="131"/>
      <c r="CR214" s="131"/>
      <c r="CS214" s="131"/>
      <c r="CT214" s="131"/>
      <c r="CU214" s="131"/>
      <c r="CV214" s="131"/>
      <c r="CW214" s="131"/>
      <c r="CX214" s="131"/>
      <c r="CY214" s="131"/>
      <c r="CZ214" s="131"/>
      <c r="DA214" s="131"/>
      <c r="DB214" s="131"/>
      <c r="DC214" s="131"/>
      <c r="DD214" s="131"/>
      <c r="DE214" s="131"/>
      <c r="DF214" s="131"/>
      <c r="DG214" s="131"/>
      <c r="DH214" s="131"/>
      <c r="DI214" s="131"/>
      <c r="DJ214" s="131"/>
      <c r="DK214" s="131"/>
      <c r="DL214" s="131"/>
      <c r="DM214" s="131"/>
      <c r="DN214" s="131"/>
      <c r="DO214" s="131"/>
      <c r="DP214" s="131"/>
      <c r="DQ214" s="131"/>
      <c r="DR214" s="131"/>
      <c r="DS214" s="131"/>
      <c r="DT214" s="131"/>
      <c r="DU214" s="131"/>
      <c r="DV214" s="131"/>
      <c r="DW214" s="131"/>
      <c r="DX214" s="131"/>
      <c r="DY214" s="131"/>
      <c r="DZ214" s="131"/>
      <c r="EA214" s="131"/>
      <c r="EB214" s="131"/>
      <c r="EC214" s="131"/>
      <c r="ED214" s="131"/>
      <c r="EE214" s="131"/>
      <c r="EF214" s="131"/>
      <c r="EG214" s="131"/>
      <c r="EH214" s="131"/>
      <c r="EI214" s="131"/>
      <c r="EJ214" s="131"/>
      <c r="EK214" s="131"/>
      <c r="EL214" s="131"/>
      <c r="EM214" s="131"/>
      <c r="EN214" s="131"/>
      <c r="EO214" s="131"/>
      <c r="EP214" s="131"/>
      <c r="EQ214" s="131"/>
      <c r="ER214" s="131"/>
      <c r="ES214" s="131"/>
      <c r="ET214" s="131"/>
      <c r="EU214" s="131"/>
      <c r="EV214" s="131"/>
      <c r="EW214" s="131"/>
      <c r="EX214" s="131"/>
      <c r="EY214" s="131"/>
      <c r="EZ214" s="131"/>
      <c r="FA214" s="131"/>
      <c r="FB214" s="131"/>
      <c r="FC214" s="131"/>
      <c r="FD214" s="131"/>
      <c r="FE214" s="131"/>
      <c r="FF214" s="131"/>
      <c r="FG214" s="131"/>
      <c r="FH214" s="131"/>
      <c r="FI214" s="131"/>
      <c r="FJ214" s="131"/>
      <c r="FK214" s="131"/>
      <c r="FL214" s="131"/>
      <c r="FM214" s="131"/>
      <c r="FN214" s="131"/>
      <c r="FO214" s="131"/>
      <c r="FP214" s="131"/>
      <c r="FQ214" s="131"/>
      <c r="FR214" s="131"/>
      <c r="FS214" s="131"/>
      <c r="FT214" s="131"/>
      <c r="FU214" s="131"/>
      <c r="FV214" s="131"/>
      <c r="FW214" s="131"/>
      <c r="FX214" s="131"/>
      <c r="FY214" s="131"/>
      <c r="FZ214" s="131"/>
      <c r="GA214" s="131"/>
      <c r="GB214" s="131"/>
      <c r="GC214" s="131"/>
      <c r="GD214" s="131"/>
      <c r="GE214" s="131"/>
      <c r="GF214" s="131"/>
      <c r="GG214" s="131"/>
      <c r="GH214" s="131"/>
      <c r="GI214" s="131"/>
      <c r="GJ214" s="131"/>
      <c r="GK214" s="131"/>
      <c r="GL214" s="131"/>
      <c r="GM214" s="131"/>
      <c r="GN214" s="131"/>
      <c r="GO214" s="131"/>
      <c r="GP214" s="131"/>
      <c r="GQ214" s="131"/>
      <c r="GR214" s="131"/>
      <c r="GS214" s="131"/>
      <c r="GT214" s="131"/>
      <c r="GU214" s="131"/>
      <c r="GV214" s="131"/>
      <c r="GW214" s="131"/>
      <c r="GX214" s="131"/>
      <c r="GY214" s="131"/>
      <c r="GZ214" s="131"/>
      <c r="HA214" s="131"/>
      <c r="HB214" s="131"/>
      <c r="HC214" s="131"/>
      <c r="HD214" s="131"/>
      <c r="HE214" s="131"/>
      <c r="HF214" s="131"/>
      <c r="HG214" s="131"/>
      <c r="HH214" s="131"/>
      <c r="HI214" s="131"/>
      <c r="HJ214" s="131"/>
      <c r="HK214" s="131"/>
      <c r="HL214" s="131"/>
      <c r="HM214" s="131"/>
      <c r="HN214" s="131"/>
      <c r="HO214" s="131"/>
      <c r="HP214" s="131"/>
      <c r="HQ214" s="131"/>
      <c r="HR214" s="131"/>
      <c r="HS214" s="131"/>
      <c r="HT214" s="131"/>
      <c r="HU214" s="131"/>
      <c r="HV214" s="131"/>
      <c r="HW214" s="131"/>
      <c r="HX214" s="131"/>
      <c r="HY214" s="131"/>
      <c r="HZ214" s="131"/>
      <c r="IA214" s="131"/>
      <c r="IB214" s="131"/>
      <c r="IC214" s="131"/>
      <c r="ID214" s="131"/>
      <c r="IE214" s="131"/>
      <c r="IF214" s="131"/>
      <c r="IG214" s="131"/>
      <c r="IH214" s="131"/>
      <c r="II214" s="131"/>
      <c r="IJ214" s="131"/>
      <c r="IK214" s="131"/>
      <c r="IL214" s="131"/>
      <c r="IM214" s="131"/>
      <c r="IN214" s="131"/>
      <c r="IO214" s="131"/>
      <c r="IP214" s="131"/>
      <c r="IQ214" s="131"/>
      <c r="IR214" s="131"/>
      <c r="IS214" s="131"/>
      <c r="IT214" s="131"/>
      <c r="IU214" s="131"/>
      <c r="IV214" s="131"/>
      <c r="IW214" s="131"/>
      <c r="IX214" s="131"/>
      <c r="IY214" s="131"/>
      <c r="IZ214" s="131"/>
      <c r="JA214" s="131"/>
      <c r="JB214" s="131"/>
      <c r="JC214" s="131"/>
      <c r="JD214" s="131"/>
      <c r="JE214" s="131"/>
      <c r="JF214" s="131"/>
      <c r="JG214" s="131"/>
      <c r="JH214" s="131"/>
      <c r="JI214" s="131"/>
      <c r="JJ214" s="131"/>
      <c r="JK214" s="131"/>
      <c r="JL214" s="131"/>
      <c r="JM214" s="131"/>
      <c r="JN214" s="131"/>
      <c r="JO214" s="131"/>
      <c r="JP214" s="131"/>
      <c r="JQ214" s="131"/>
      <c r="JR214" s="131"/>
      <c r="JS214" s="131"/>
      <c r="JT214" s="131"/>
      <c r="JU214" s="131"/>
      <c r="JV214" s="131"/>
      <c r="JW214" s="131"/>
      <c r="JX214" s="131"/>
      <c r="JY214" s="131"/>
      <c r="JZ214" s="131"/>
      <c r="KA214" s="131"/>
      <c r="KB214" s="131"/>
      <c r="KC214" s="131"/>
      <c r="KD214" s="131"/>
      <c r="KE214" s="131"/>
      <c r="KF214" s="131"/>
      <c r="KG214" s="131"/>
      <c r="KH214" s="131"/>
      <c r="KI214" s="131"/>
      <c r="KJ214" s="131"/>
      <c r="KK214" s="131"/>
      <c r="KL214" s="131"/>
      <c r="KM214" s="131"/>
      <c r="KN214" s="131"/>
      <c r="KO214" s="131"/>
      <c r="KP214" s="131"/>
      <c r="KQ214" s="131"/>
      <c r="KR214" s="131"/>
      <c r="KS214" s="131"/>
      <c r="KT214" s="131"/>
      <c r="KU214" s="131"/>
      <c r="KV214" s="131"/>
      <c r="KW214" s="131"/>
      <c r="KX214" s="131"/>
      <c r="KY214" s="131"/>
      <c r="KZ214" s="131"/>
      <c r="LA214" s="131"/>
      <c r="LB214" s="131"/>
      <c r="LC214" s="131"/>
      <c r="LD214" s="131"/>
      <c r="LE214" s="131"/>
      <c r="LF214" s="131"/>
      <c r="LG214" s="131"/>
      <c r="LH214" s="131"/>
      <c r="LI214" s="131"/>
      <c r="LJ214" s="131"/>
      <c r="LK214" s="131"/>
      <c r="LL214" s="131"/>
      <c r="LM214" s="131"/>
      <c r="LN214" s="131"/>
      <c r="LO214" s="131"/>
      <c r="LP214" s="131"/>
      <c r="LQ214" s="131"/>
      <c r="LR214" s="131"/>
      <c r="LS214" s="131"/>
      <c r="LT214" s="131"/>
      <c r="LU214" s="131"/>
      <c r="LV214" s="131"/>
      <c r="LW214" s="131"/>
      <c r="LX214" s="131"/>
      <c r="LY214" s="131"/>
      <c r="LZ214" s="131"/>
      <c r="MA214" s="131"/>
      <c r="MB214" s="131"/>
      <c r="MC214" s="131"/>
      <c r="MD214" s="131"/>
      <c r="ME214" s="131"/>
      <c r="MF214" s="131"/>
      <c r="MG214" s="131"/>
      <c r="MH214" s="131"/>
      <c r="MI214" s="131"/>
      <c r="MJ214" s="131"/>
      <c r="MK214" s="131"/>
      <c r="ML214" s="131"/>
      <c r="MM214" s="131"/>
      <c r="MN214" s="131"/>
      <c r="MO214" s="131"/>
      <c r="MP214" s="131"/>
      <c r="MQ214" s="131"/>
      <c r="MR214" s="131"/>
      <c r="MS214" s="131"/>
      <c r="MT214" s="131"/>
      <c r="MU214" s="131"/>
      <c r="MV214" s="131"/>
      <c r="MW214" s="131"/>
      <c r="MX214" s="131"/>
      <c r="MY214" s="131"/>
      <c r="MZ214" s="131"/>
      <c r="NA214" s="131"/>
      <c r="NB214" s="131"/>
      <c r="NC214" s="131"/>
      <c r="ND214" s="131"/>
      <c r="NE214" s="131"/>
      <c r="NF214" s="131"/>
      <c r="NG214" s="131"/>
      <c r="NH214" s="131"/>
      <c r="NI214" s="131"/>
      <c r="NJ214" s="131"/>
      <c r="NK214" s="131"/>
      <c r="NL214" s="131"/>
      <c r="NM214" s="131"/>
      <c r="NN214" s="131"/>
      <c r="NO214" s="131"/>
      <c r="NP214" s="131"/>
      <c r="NQ214" s="131"/>
      <c r="NR214" s="131"/>
      <c r="NS214" s="131"/>
      <c r="NT214" s="131"/>
      <c r="NU214" s="131"/>
      <c r="NV214" s="131"/>
      <c r="NW214" s="131"/>
      <c r="NX214" s="131"/>
      <c r="NY214" s="131"/>
      <c r="NZ214" s="131"/>
      <c r="OA214" s="131"/>
      <c r="OB214" s="131"/>
      <c r="OC214" s="131"/>
      <c r="OD214" s="131"/>
      <c r="OE214" s="131"/>
      <c r="OF214" s="131"/>
      <c r="OG214" s="131"/>
      <c r="OH214" s="131"/>
      <c r="OI214" s="131"/>
      <c r="OJ214" s="131"/>
      <c r="OK214" s="131"/>
      <c r="OL214" s="131"/>
      <c r="OM214" s="131"/>
      <c r="ON214" s="131"/>
      <c r="OO214" s="131"/>
      <c r="OP214" s="131"/>
      <c r="OQ214" s="131"/>
      <c r="OR214" s="131"/>
      <c r="OS214" s="131"/>
      <c r="OT214" s="131"/>
      <c r="OU214" s="131"/>
      <c r="OV214" s="131"/>
      <c r="OW214" s="131"/>
      <c r="OX214" s="131"/>
      <c r="OY214" s="131"/>
      <c r="OZ214" s="131"/>
      <c r="PA214" s="131"/>
      <c r="PB214" s="131"/>
      <c r="PC214" s="131"/>
      <c r="PD214" s="131"/>
      <c r="PE214" s="131"/>
      <c r="PF214" s="131"/>
      <c r="PG214" s="131"/>
      <c r="PH214" s="131"/>
      <c r="PI214" s="131"/>
      <c r="PJ214" s="131"/>
      <c r="PK214" s="131"/>
      <c r="PL214" s="131"/>
      <c r="PM214" s="131"/>
      <c r="PN214" s="131"/>
      <c r="PO214" s="131"/>
      <c r="PP214" s="131"/>
      <c r="PQ214" s="131"/>
      <c r="PR214" s="131"/>
      <c r="PS214" s="131"/>
      <c r="PT214" s="131"/>
      <c r="PU214" s="131"/>
      <c r="PV214" s="131"/>
      <c r="PW214" s="131"/>
      <c r="PX214" s="131"/>
      <c r="PY214" s="131"/>
      <c r="PZ214" s="131"/>
      <c r="QA214" s="131"/>
      <c r="QB214" s="131"/>
      <c r="QC214" s="131"/>
      <c r="QD214" s="131"/>
      <c r="QE214" s="131"/>
      <c r="QF214" s="131"/>
      <c r="QG214" s="131"/>
      <c r="QH214" s="131"/>
      <c r="QI214" s="131"/>
      <c r="QJ214" s="131"/>
      <c r="QK214" s="131"/>
      <c r="QL214" s="131"/>
      <c r="QM214" s="131"/>
      <c r="QN214" s="131"/>
      <c r="QO214" s="131"/>
      <c r="QP214" s="131"/>
      <c r="QQ214" s="131"/>
      <c r="QR214" s="131"/>
      <c r="QS214" s="131"/>
      <c r="QT214" s="131"/>
      <c r="QU214" s="131"/>
      <c r="XEF214" s="32"/>
    </row>
    <row r="215" spans="1:506 16360:16360" outlineLevel="1">
      <c r="C215" s="75" t="s">
        <v>501</v>
      </c>
      <c r="D215" s="242"/>
      <c r="E215" s="30"/>
      <c r="F215" s="206"/>
      <c r="G215" s="223">
        <f t="shared" ref="G215:G222" si="826">SUM(AG215:AR215)</f>
        <v>13701095.601993255</v>
      </c>
      <c r="H215" s="198">
        <f t="shared" ref="H215:H226" si="827">SUM(I215:QJ215)</f>
        <v>305916099.38554257</v>
      </c>
      <c r="I215" s="51">
        <f>I$19*I$33*VLOOKUP(MONTH(I$3), 'Production Forecast'!$A$7:$P$19, 7)</f>
        <v>0</v>
      </c>
      <c r="J215" s="51">
        <f>J$19*J$33*VLOOKUP(MONTH(J$3), 'Production Forecast'!$A$7:$P$19, 7)</f>
        <v>0</v>
      </c>
      <c r="K215" s="51">
        <f>K$19*K$33*VLOOKUP(MONTH(K$3), 'Production Forecast'!$A$7:$P$19, 7)</f>
        <v>0</v>
      </c>
      <c r="L215" s="51">
        <f>L$19*L$33*VLOOKUP(MONTH(L$3), 'Production Forecast'!$A$7:$P$19, 7)</f>
        <v>0</v>
      </c>
      <c r="M215" s="51">
        <f>M$19*M$33*VLOOKUP(MONTH(M$3), 'Production Forecast'!$A$7:$P$19, 7)</f>
        <v>0</v>
      </c>
      <c r="N215" s="51">
        <f>N$19*N$33*VLOOKUP(MONTH(N$3), 'Production Forecast'!$A$7:$P$19, 7)</f>
        <v>0</v>
      </c>
      <c r="O215" s="51">
        <f>O$19*O$33*VLOOKUP(MONTH(O$3), 'Production Forecast'!$A$7:$P$19, 7)</f>
        <v>0</v>
      </c>
      <c r="P215" s="51">
        <f>P$19*P$33*VLOOKUP(MONTH(P$3), 'Production Forecast'!$A$7:$P$19, 7)</f>
        <v>0</v>
      </c>
      <c r="Q215" s="51">
        <f>Q$19*Q$33*VLOOKUP(MONTH(Q$3), 'Production Forecast'!$A$7:$P$19, 7)</f>
        <v>0</v>
      </c>
      <c r="R215" s="51">
        <f>R$19*R$33*VLOOKUP(MONTH(R$3), 'Production Forecast'!$A$7:$P$19, 7)</f>
        <v>0</v>
      </c>
      <c r="S215" s="51">
        <f>S$19*S$33*VLOOKUP(MONTH(S$3), 'Production Forecast'!$A$7:$P$19, 7)</f>
        <v>0</v>
      </c>
      <c r="T215" s="51">
        <f>T$19*T$33*VLOOKUP(MONTH(T$3), 'Production Forecast'!$A$7:$P$19, 7)</f>
        <v>0</v>
      </c>
      <c r="U215" s="51">
        <f>U$19*U$33*VLOOKUP(MONTH(U$3), 'Production Forecast'!$A$7:$P$19, 7)</f>
        <v>0</v>
      </c>
      <c r="V215" s="51">
        <f>V$19*V$33*VLOOKUP(MONTH(V$3), 'Production Forecast'!$A$7:$P$19, 7)</f>
        <v>0</v>
      </c>
      <c r="W215" s="51">
        <f>W$19*W$33*VLOOKUP(MONTH(W$3), 'Production Forecast'!$A$7:$P$19, 7)</f>
        <v>0</v>
      </c>
      <c r="X215" s="51">
        <f>X$19*X$33*VLOOKUP(MONTH(X$3), 'Production Forecast'!$A$7:$P$19, 7)</f>
        <v>0</v>
      </c>
      <c r="Y215" s="51">
        <f>Y$19*Y$33*VLOOKUP(MONTH(Y$3), 'Production Forecast'!$A$7:$P$19, 7)</f>
        <v>0</v>
      </c>
      <c r="Z215" s="51">
        <f>Z$19*Z$33*VLOOKUP(MONTH(Z$3), 'Production Forecast'!$A$7:$P$19, 7)</f>
        <v>0</v>
      </c>
      <c r="AA215" s="51">
        <f>AA$19*AA$33*VLOOKUP(MONTH(AA$3), 'Production Forecast'!$A$7:$P$19, 7)</f>
        <v>0</v>
      </c>
      <c r="AB215" s="51">
        <f>AB$19*AB$33*VLOOKUP(MONTH(AB$3), 'Production Forecast'!$A$7:$P$19, 7)</f>
        <v>0</v>
      </c>
      <c r="AC215" s="51">
        <f>AC$19*AC$33*VLOOKUP(MONTH(AC$3), 'Production Forecast'!$A$7:$P$19, 7)</f>
        <v>0</v>
      </c>
      <c r="AD215" s="51">
        <v>0</v>
      </c>
      <c r="AE215" s="51">
        <v>0</v>
      </c>
      <c r="AF215" s="51">
        <v>0</v>
      </c>
      <c r="AG215" s="51">
        <f>AG$19*AG$33*VLOOKUP(MONTH(AG$3), 'Production Forecast'!$A$7:$P$19, 7)</f>
        <v>766691.92429979821</v>
      </c>
      <c r="AH215" s="51">
        <f>AH$19*AH$33*VLOOKUP(MONTH(AH$3), 'Production Forecast'!$A$7:$P$19, 7)</f>
        <v>780129.2889745601</v>
      </c>
      <c r="AI215" s="51">
        <f>AI$19*AI$33*VLOOKUP(MONTH(AI$3), 'Production Forecast'!$A$7:$P$19, 7)</f>
        <v>1129413.3120779041</v>
      </c>
      <c r="AJ215" s="51">
        <f>AJ$19*AJ$33*VLOOKUP(MONTH(AJ$3), 'Production Forecast'!$A$7:$P$19, 7)</f>
        <v>1320684.92138142</v>
      </c>
      <c r="AK215" s="51">
        <f>AK$19*AK$33*VLOOKUP(MONTH(AK$3), 'Production Forecast'!$A$7:$P$19, 7)</f>
        <v>1372841.3870576581</v>
      </c>
      <c r="AL215" s="51">
        <f>AL$19*AL$33*VLOOKUP(MONTH(AL$3), 'Production Forecast'!$A$7:$P$19, 7)</f>
        <v>1482045.7440448801</v>
      </c>
      <c r="AM215" s="51">
        <f>AM$19*AM$33*VLOOKUP(MONTH(AM$3), 'Production Forecast'!$A$7:$P$19, 7)</f>
        <v>1590900.26727023</v>
      </c>
      <c r="AN215" s="51">
        <f>AN$19*AN$33*VLOOKUP(MONTH(AN$3), 'Production Forecast'!$A$7:$P$19, 7)</f>
        <v>1547520.8807981021</v>
      </c>
      <c r="AO215" s="51">
        <f>AO$19*AO$33*VLOOKUP(MONTH(AO$3), 'Production Forecast'!$A$7:$P$19, 7)</f>
        <v>1331179.9342375803</v>
      </c>
      <c r="AP215" s="51">
        <f>AP$19*AP$33*VLOOKUP(MONTH(AP$3), 'Production Forecast'!$A$7:$P$19, 7)</f>
        <v>1044784.7768621901</v>
      </c>
      <c r="AQ215" s="51">
        <f>AQ$19*AQ$33*VLOOKUP(MONTH(AQ$3), 'Production Forecast'!$A$7:$P$19, 7)</f>
        <v>830230.48129979987</v>
      </c>
      <c r="AR215" s="51">
        <f>AR$19*AR$33*VLOOKUP(MONTH(AR$3), 'Production Forecast'!$A$7:$P$19, 7)</f>
        <v>504672.6836891321</v>
      </c>
      <c r="AS215" s="51">
        <f>AS$19*AS$33*VLOOKUP(MONTH(AS$3), 'Production Forecast'!$A$7:$P$19, 7)</f>
        <v>766053.01436288166</v>
      </c>
      <c r="AT215" s="51">
        <f>AT$19*AT$33*VLOOKUP(MONTH(AT$3), 'Production Forecast'!$A$7:$P$19, 7)</f>
        <v>778829.61524938641</v>
      </c>
      <c r="AU215" s="51">
        <f>AU$19*AU$33*VLOOKUP(MONTH(AU$3), 'Production Forecast'!$A$7:$P$19, 7)</f>
        <v>1126592.1310885136</v>
      </c>
      <c r="AV215" s="51">
        <f>AV$19*AV$33*VLOOKUP(MONTH(AV$3), 'Production Forecast'!$A$7:$P$19, 7)</f>
        <v>1316288.1381074833</v>
      </c>
      <c r="AW215" s="51">
        <f>AW$19*AW$33*VLOOKUP(MONTH(AW$3), 'Production Forecast'!$A$7:$P$19, 7)</f>
        <v>1367130.7402909533</v>
      </c>
      <c r="AX215" s="51">
        <f>AX$19*AX$33*VLOOKUP(MONTH(AX$3), 'Production Forecast'!$A$7:$P$19, 7)</f>
        <v>1474650.9361585658</v>
      </c>
      <c r="AY215" s="51">
        <f>AY$19*AY$33*VLOOKUP(MONTH(AY$3), 'Production Forecast'!$A$7:$P$19, 7)</f>
        <v>1581643.1841437945</v>
      </c>
      <c r="AZ215" s="51">
        <f>AZ$19*AZ$33*VLOOKUP(MONTH(AZ$3), 'Production Forecast'!$A$7:$P$19, 7)</f>
        <v>1537234.1155109741</v>
      </c>
      <c r="BA215" s="51">
        <f>BA$19*BA$33*VLOOKUP(MONTH(BA$3), 'Production Forecast'!$A$7:$P$19, 7)</f>
        <v>1321229.2995998387</v>
      </c>
      <c r="BB215" s="51">
        <f>BB$19*BB$33*VLOOKUP(MONTH(BB$3), 'Production Forecast'!$A$7:$P$19, 7)</f>
        <v>1036110.8141304865</v>
      </c>
      <c r="BC215" s="51">
        <f>BC$19*BC$33*VLOOKUP(MONTH(BC$3), 'Production Forecast'!$A$7:$P$19, 7)</f>
        <v>822651.66626970412</v>
      </c>
      <c r="BD215" s="51">
        <f>BD$19*BD$33*VLOOKUP(MONTH(BD$3), 'Production Forecast'!$A$7:$P$19, 7)</f>
        <v>499649.02355157974</v>
      </c>
      <c r="BE215" s="51">
        <f>BE$19*BE$33*VLOOKUP(MONTH(BE$3), 'Production Forecast'!$A$7:$P$19, 7)</f>
        <v>758427.49763513822</v>
      </c>
      <c r="BF215" s="51">
        <f>BF$19*BF$33*VLOOKUP(MONTH(BF$3), 'Production Forecast'!$A$7:$P$19, 7)</f>
        <v>771076.9164833806</v>
      </c>
      <c r="BG215" s="51">
        <f>BG$19*BG$33*VLOOKUP(MONTH(BG$3), 'Production Forecast'!$A$7:$P$19, 7)</f>
        <v>1115377.7020870112</v>
      </c>
      <c r="BH215" s="51">
        <f>BH$19*BH$33*VLOOKUP(MONTH(BH$3), 'Production Forecast'!$A$7:$P$19, 7)</f>
        <v>1303185.4193302237</v>
      </c>
      <c r="BI215" s="51">
        <f>BI$19*BI$33*VLOOKUP(MONTH(BI$3), 'Production Forecast'!$A$7:$P$19, 7)</f>
        <v>1353521.9193168969</v>
      </c>
      <c r="BJ215" s="51">
        <f>BJ$19*BJ$33*VLOOKUP(MONTH(BJ$3), 'Production Forecast'!$A$7:$P$19, 7)</f>
        <v>1459971.8275715292</v>
      </c>
      <c r="BK215" s="51">
        <f>BK$19*BK$33*VLOOKUP(MONTH(BK$3), 'Production Forecast'!$A$7:$P$19, 7)</f>
        <v>1565899.0432920798</v>
      </c>
      <c r="BL215" s="51">
        <f>BL$19*BL$33*VLOOKUP(MONTH(BL$3), 'Production Forecast'!$A$7:$P$19, 7)</f>
        <v>1521932.0355732872</v>
      </c>
      <c r="BM215" s="51">
        <f>BM$19*BM$33*VLOOKUP(MONTH(BM$3), 'Production Forecast'!$A$7:$P$19, 7)</f>
        <v>1308077.3950496523</v>
      </c>
      <c r="BN215" s="51">
        <f>BN$19*BN$33*VLOOKUP(MONTH(BN$3), 'Production Forecast'!$A$7:$P$19, 7)</f>
        <v>1025797.0627362452</v>
      </c>
      <c r="BO215" s="51">
        <f>BO$19*BO$33*VLOOKUP(MONTH(BO$3), 'Production Forecast'!$A$7:$P$19, 7)</f>
        <v>814462.74993541767</v>
      </c>
      <c r="BP215" s="51">
        <f>BP$19*BP$33*VLOOKUP(MONTH(BP$3), 'Production Forecast'!$A$7:$P$19, 7)</f>
        <v>494675.37040270201</v>
      </c>
      <c r="BQ215" s="51">
        <f>BQ$19*BQ$33*VLOOKUP(MONTH(BQ$3), 'Production Forecast'!$A$7:$P$19, 7)</f>
        <v>750877.88754084567</v>
      </c>
      <c r="BR215" s="51">
        <f>BR$19*BR$33*VLOOKUP(MONTH(BR$3), 'Production Forecast'!$A$7:$P$19, 7)</f>
        <v>763401.39035819331</v>
      </c>
      <c r="BS215" s="51">
        <f>BS$19*BS$33*VLOOKUP(MONTH(BS$3), 'Production Forecast'!$A$7:$P$19, 7)</f>
        <v>1104274.9048059506</v>
      </c>
      <c r="BT215" s="51">
        <f>BT$19*BT$33*VLOOKUP(MONTH(BT$3), 'Production Forecast'!$A$7:$P$19, 7)</f>
        <v>1290213.1288645063</v>
      </c>
      <c r="BU215" s="51">
        <f>BU$19*BU$33*VLOOKUP(MONTH(BU$3), 'Production Forecast'!$A$7:$P$19, 7)</f>
        <v>1340048.5645443131</v>
      </c>
      <c r="BV215" s="51">
        <f>BV$19*BV$33*VLOOKUP(MONTH(BV$3), 'Production Forecast'!$A$7:$P$19, 7)</f>
        <v>1445438.8391432546</v>
      </c>
      <c r="BW215" s="51">
        <f>BW$19*BW$33*VLOOKUP(MONTH(BW$3), 'Production Forecast'!$A$7:$P$19, 7)</f>
        <v>1550311.6242431358</v>
      </c>
      <c r="BX215" s="51">
        <f>BX$19*BX$33*VLOOKUP(MONTH(BX$3), 'Production Forecast'!$A$7:$P$19, 7)</f>
        <v>1506782.2770341805</v>
      </c>
      <c r="BY215" s="51">
        <f>BY$19*BY$33*VLOOKUP(MONTH(BY$3), 'Production Forecast'!$A$7:$P$19, 7)</f>
        <v>1295056.4084206393</v>
      </c>
      <c r="BZ215" s="51">
        <f>BZ$19*BZ$33*VLOOKUP(MONTH(BZ$3), 'Production Forecast'!$A$7:$P$19, 7)</f>
        <v>1015585.9774529755</v>
      </c>
      <c r="CA215" s="51">
        <f>CA$19*CA$33*VLOOKUP(MONTH(CA$3), 'Production Forecast'!$A$7:$P$19, 7)</f>
        <v>806355.34847976011</v>
      </c>
      <c r="CB215" s="51">
        <f>CB$19*CB$33*VLOOKUP(MONTH(CB$3), 'Production Forecast'!$A$7:$P$19, 7)</f>
        <v>489751.22645824443</v>
      </c>
      <c r="CC215" s="51">
        <f>CC$19*CC$33*VLOOKUP(MONTH(CC$3), 'Production Forecast'!$A$7:$P$19, 7)</f>
        <v>743403.42848307732</v>
      </c>
      <c r="CD215" s="51">
        <f>CD$19*CD$33*VLOOKUP(MONTH(CD$3), 'Production Forecast'!$A$7:$P$19, 7)</f>
        <v>755802.26867468876</v>
      </c>
      <c r="CE215" s="51">
        <f>CE$19*CE$33*VLOOKUP(MONTH(CE$3), 'Production Forecast'!$A$7:$P$19, 7)</f>
        <v>1093282.6280303956</v>
      </c>
      <c r="CF215" s="51">
        <f>CF$19*CF$33*VLOOKUP(MONTH(CF$3), 'Production Forecast'!$A$7:$P$19, 7)</f>
        <v>1277369.9683886049</v>
      </c>
      <c r="CG215" s="51">
        <f>CG$19*CG$33*VLOOKUP(MONTH(CG$3), 'Production Forecast'!$A$7:$P$19, 7)</f>
        <v>1326709.3275028404</v>
      </c>
      <c r="CH215" s="51">
        <f>CH$19*CH$33*VLOOKUP(MONTH(CH$3), 'Production Forecast'!$A$7:$P$19, 7)</f>
        <v>1431050.5163507597</v>
      </c>
      <c r="CI215" s="51">
        <f>CI$19*CI$33*VLOOKUP(MONTH(CI$3), 'Production Forecast'!$A$7:$P$19, 7)</f>
        <v>1534879.3669421014</v>
      </c>
      <c r="CJ215" s="51">
        <f>CJ$19*CJ$33*VLOOKUP(MONTH(CJ$3), 'Production Forecast'!$A$7:$P$19, 7)</f>
        <v>1491783.3236417086</v>
      </c>
      <c r="CK215" s="51">
        <f>CK$19*CK$33*VLOOKUP(MONTH(CK$3), 'Production Forecast'!$A$7:$P$19, 7)</f>
        <v>1282165.0365173563</v>
      </c>
      <c r="CL215" s="51">
        <f>CL$19*CL$33*VLOOKUP(MONTH(CL$3), 'Production Forecast'!$A$7:$P$19, 7)</f>
        <v>1005476.536312051</v>
      </c>
      <c r="CM215" s="51">
        <f>CM$19*CM$33*VLOOKUP(MONTH(CM$3), 'Production Forecast'!$A$7:$P$19, 7)</f>
        <v>798328.6504796854</v>
      </c>
      <c r="CN215" s="51">
        <f>CN$19*CN$33*VLOOKUP(MONTH(CN$3), 'Production Forecast'!$A$7:$P$19, 7)</f>
        <v>484876.09888904315</v>
      </c>
      <c r="CO215" s="51">
        <f>CO$19*CO$33*VLOOKUP(MONTH(CO$3), 'Production Forecast'!$A$7:$P$19, 7)</f>
        <v>736003.37238634075</v>
      </c>
      <c r="CP215" s="51">
        <f>CP$19*CP$33*VLOOKUP(MONTH(CP$3), 'Production Forecast'!$A$7:$P$19, 7)</f>
        <v>748278.79088061128</v>
      </c>
      <c r="CQ215" s="51">
        <f>CQ$19*CQ$33*VLOOKUP(MONTH(CQ$3), 'Production Forecast'!$A$7:$P$19, 7)</f>
        <v>1082399.7716067696</v>
      </c>
      <c r="CR215" s="51">
        <f>CR$19*CR$33*VLOOKUP(MONTH(CR$3), 'Production Forecast'!$A$7:$P$19, 7)</f>
        <v>1264654.6525046702</v>
      </c>
      <c r="CS215" s="51">
        <f>CS$19*CS$33*VLOOKUP(MONTH(CS$3), 'Production Forecast'!$A$7:$P$19, 7)</f>
        <v>1313502.8731451873</v>
      </c>
      <c r="CT215" s="51">
        <f>CT$19*CT$33*VLOOKUP(MONTH(CT$3), 'Production Forecast'!$A$7:$P$19, 7)</f>
        <v>1416805.4191498114</v>
      </c>
      <c r="CU215" s="51">
        <f>CU$19*CU$33*VLOOKUP(MONTH(CU$3), 'Production Forecast'!$A$7:$P$19, 7)</f>
        <v>1519600.72686336</v>
      </c>
      <c r="CV215" s="51">
        <f>CV$19*CV$33*VLOOKUP(MONTH(CV$3), 'Production Forecast'!$A$7:$P$19, 7)</f>
        <v>1476933.6742371444</v>
      </c>
      <c r="CW215" s="51">
        <f>CW$19*CW$33*VLOOKUP(MONTH(CW$3), 'Production Forecast'!$A$7:$P$19, 7)</f>
        <v>1269401.9891167502</v>
      </c>
      <c r="CX215" s="51">
        <f>CX$19*CX$33*VLOOKUP(MONTH(CX$3), 'Production Forecast'!$A$7:$P$19, 7)</f>
        <v>995467.72751782183</v>
      </c>
      <c r="CY215" s="51">
        <f>CY$19*CY$33*VLOOKUP(MONTH(CY$3), 'Production Forecast'!$A$7:$P$19, 7)</f>
        <v>790381.85258929047</v>
      </c>
      <c r="CZ215" s="51">
        <f>CZ$19*CZ$33*VLOOKUP(MONTH(CZ$3), 'Production Forecast'!$A$7:$P$19, 7)</f>
        <v>480049.49977170082</v>
      </c>
      <c r="DA215" s="51">
        <f>DA$19*DA$33*VLOOKUP(MONTH(DA$3), 'Production Forecast'!$A$7:$P$19, 7)</f>
        <v>728676.97862170637</v>
      </c>
      <c r="DB215" s="51">
        <f>DB$19*DB$33*VLOOKUP(MONTH(DB$3), 'Production Forecast'!$A$7:$P$19, 7)</f>
        <v>740830.20399446576</v>
      </c>
      <c r="DC215" s="51">
        <f>DC$19*DC$33*VLOOKUP(MONTH(DC$3), 'Production Forecast'!$A$7:$P$19, 7)</f>
        <v>1071625.2463327486</v>
      </c>
      <c r="DD215" s="51">
        <f>DD$19*DD$33*VLOOKUP(MONTH(DD$3), 'Production Forecast'!$A$7:$P$19, 7)</f>
        <v>1252065.9086100804</v>
      </c>
      <c r="DE215" s="51">
        <f>DE$19*DE$33*VLOOKUP(MONTH(DE$3), 'Production Forecast'!$A$7:$P$19, 7)</f>
        <v>1300427.8797135146</v>
      </c>
      <c r="DF215" s="51">
        <f>DF$19*DF$33*VLOOKUP(MONTH(DF$3), 'Production Forecast'!$A$7:$P$19, 7)</f>
        <v>1402702.1218308003</v>
      </c>
      <c r="DG215" s="51">
        <f>DG$19*DG$33*VLOOKUP(MONTH(DG$3), 'Production Forecast'!$A$7:$P$19, 7)</f>
        <v>1504474.1748559575</v>
      </c>
      <c r="DH215" s="51">
        <f>DH$19*DH$33*VLOOKUP(MONTH(DH$3), 'Production Forecast'!$A$7:$P$19, 7)</f>
        <v>1462231.8426047345</v>
      </c>
      <c r="DI215" s="51">
        <f>DI$19*DI$33*VLOOKUP(MONTH(DI$3), 'Production Forecast'!$A$7:$P$19, 7)</f>
        <v>1256765.9888390261</v>
      </c>
      <c r="DJ215" s="51">
        <f>DJ$19*DJ$33*VLOOKUP(MONTH(DJ$3), 'Production Forecast'!$A$7:$P$19, 7)</f>
        <v>985558.5493463485</v>
      </c>
      <c r="DK215" s="51">
        <f>DK$19*DK$33*VLOOKUP(MONTH(DK$3), 'Production Forecast'!$A$7:$P$19, 7)</f>
        <v>782514.15945941326</v>
      </c>
      <c r="DL215" s="51">
        <f>DL$19*DL$33*VLOOKUP(MONTH(DL$3), 'Production Forecast'!$A$7:$P$19, 7)</f>
        <v>475270.94603975251</v>
      </c>
      <c r="DM215" s="51">
        <f>DM$19*DM$33*VLOOKUP(MONTH(DM$3), 'Production Forecast'!$A$7:$P$19, 7)</f>
        <v>721423.51393268257</v>
      </c>
      <c r="DN215" s="51">
        <f>DN$19*DN$33*VLOOKUP(MONTH(DN$3), 'Production Forecast'!$A$7:$P$19, 7)</f>
        <v>733455.7625301556</v>
      </c>
      <c r="DO215" s="51">
        <f>DO$19*DO$33*VLOOKUP(MONTH(DO$3), 'Production Forecast'!$A$7:$P$19, 7)</f>
        <v>1060957.973848247</v>
      </c>
      <c r="DP215" s="51">
        <f>DP$19*DP$33*VLOOKUP(MONTH(DP$3), 'Production Forecast'!$A$7:$P$19, 7)</f>
        <v>1239602.4767700736</v>
      </c>
      <c r="DQ215" s="51">
        <f>DQ$19*DQ$33*VLOOKUP(MONTH(DQ$3), 'Production Forecast'!$A$7:$P$19, 7)</f>
        <v>1287483.0386071496</v>
      </c>
      <c r="DR215" s="51">
        <f>DR$19*DR$33*VLOOKUP(MONTH(DR$3), 'Production Forecast'!$A$7:$P$19, 7)</f>
        <v>1388739.2128760486</v>
      </c>
      <c r="DS215" s="51">
        <f>DS$19*DS$33*VLOOKUP(MONTH(DS$3), 'Production Forecast'!$A$7:$P$19, 7)</f>
        <v>1489498.1969905568</v>
      </c>
      <c r="DT215" s="51">
        <f>DT$19*DT$33*VLOOKUP(MONTH(DT$3), 'Production Forecast'!$A$7:$P$19, 7)</f>
        <v>1447676.3573229555</v>
      </c>
      <c r="DU215" s="51">
        <f>DU$19*DU$33*VLOOKUP(MONTH(DU$3), 'Production Forecast'!$A$7:$P$19, 7)</f>
        <v>1244255.7710198045</v>
      </c>
      <c r="DV215" s="51">
        <f>DV$19*DV$33*VLOOKUP(MONTH(DV$3), 'Production Forecast'!$A$7:$P$19, 7)</f>
        <v>975748.0100451468</v>
      </c>
      <c r="DW215" s="51">
        <f>DW$19*DW$33*VLOOKUP(MONTH(DW$3), 'Production Forecast'!$A$7:$P$19, 7)</f>
        <v>774724.78365803149</v>
      </c>
      <c r="DX215" s="51">
        <f>DX$19*DX$33*VLOOKUP(MONTH(DX$3), 'Production Forecast'!$A$7:$P$19, 7)</f>
        <v>470539.95943531918</v>
      </c>
      <c r="DY215" s="51">
        <f>DY$19*DY$33*VLOOKUP(MONTH(DY$3), 'Production Forecast'!$A$7:$P$19, 7)</f>
        <v>714242.25236182858</v>
      </c>
      <c r="DZ215" s="51">
        <f>DZ$19*DZ$33*VLOOKUP(MONTH(DZ$3), 'Production Forecast'!$A$7:$P$19, 7)</f>
        <v>726154.72842237249</v>
      </c>
      <c r="EA215" s="51">
        <f>EA$19*EA$33*VLOOKUP(MONTH(EA$3), 'Production Forecast'!$A$7:$P$19, 7)</f>
        <v>1050396.8865274941</v>
      </c>
      <c r="EB215" s="51">
        <f>EB$19*EB$33*VLOOKUP(MONTH(EB$3), 'Production Forecast'!$A$7:$P$19, 7)</f>
        <v>1227263.1095916496</v>
      </c>
      <c r="EC215" s="51">
        <f>EC$19*EC$33*VLOOKUP(MONTH(EC$3), 'Production Forecast'!$A$7:$P$19, 7)</f>
        <v>1274667.0542516154</v>
      </c>
      <c r="ED215" s="51">
        <f>ED$19*ED$33*VLOOKUP(MONTH(ED$3), 'Production Forecast'!$A$7:$P$19, 7)</f>
        <v>1374915.2948185408</v>
      </c>
      <c r="EE215" s="51">
        <f>EE$19*EE$33*VLOOKUP(MONTH(EE$3), 'Production Forecast'!$A$7:$P$19, 7)</f>
        <v>1474671.2944079181</v>
      </c>
      <c r="EF215" s="51">
        <f>EF$19*EF$33*VLOOKUP(MONTH(EF$3), 'Production Forecast'!$A$7:$P$19, 7)</f>
        <v>1433265.7616172447</v>
      </c>
      <c r="EG215" s="51">
        <f>EG$19*EG$33*VLOOKUP(MONTH(EG$3), 'Production Forecast'!$A$7:$P$19, 7)</f>
        <v>1231870.0835835456</v>
      </c>
      <c r="EH215" s="51">
        <f>EH$19*EH$33*VLOOKUP(MONTH(EH$3), 'Production Forecast'!$A$7:$P$19, 7)</f>
        <v>966035.12773392757</v>
      </c>
      <c r="EI215" s="51">
        <f>EI$19*EI$33*VLOOKUP(MONTH(EI$3), 'Production Forecast'!$A$7:$P$19, 7)</f>
        <v>767012.94559145218</v>
      </c>
      <c r="EJ215" s="51">
        <f>EJ$19*EJ$33*VLOOKUP(MONTH(EJ$3), 'Production Forecast'!$A$7:$P$19, 7)</f>
        <v>465856.06646124111</v>
      </c>
      <c r="EK215" s="51">
        <f>EK$19*EK$33*VLOOKUP(MONTH(EK$3), 'Production Forecast'!$A$7:$P$19, 7)</f>
        <v>707132.47517809679</v>
      </c>
      <c r="EL215" s="51">
        <f>EL$19*EL$33*VLOOKUP(MONTH(EL$3), 'Production Forecast'!$A$7:$P$19, 7)</f>
        <v>718926.37095272657</v>
      </c>
      <c r="EM215" s="51">
        <f>EM$19*EM$33*VLOOKUP(MONTH(EM$3), 'Production Forecast'!$A$7:$P$19, 7)</f>
        <v>1039940.9273721782</v>
      </c>
      <c r="EN215" s="51">
        <f>EN$19*EN$33*VLOOKUP(MONTH(EN$3), 'Production Forecast'!$A$7:$P$19, 7)</f>
        <v>1215046.5720987231</v>
      </c>
      <c r="EO215" s="51">
        <f>EO$19*EO$33*VLOOKUP(MONTH(EO$3), 'Production Forecast'!$A$7:$P$19, 7)</f>
        <v>1261978.6439689628</v>
      </c>
      <c r="EP215" s="51">
        <f>EP$19*EP$33*VLOOKUP(MONTH(EP$3), 'Production Forecast'!$A$7:$P$19, 7)</f>
        <v>1361228.9841020578</v>
      </c>
      <c r="EQ215" s="51">
        <f>EQ$19*EQ$33*VLOOKUP(MONTH(EQ$3), 'Production Forecast'!$A$7:$P$19, 7)</f>
        <v>1459991.9831688874</v>
      </c>
      <c r="ER215" s="51">
        <f>ER$19*ER$33*VLOOKUP(MONTH(ER$3), 'Production Forecast'!$A$7:$P$19, 7)</f>
        <v>1418998.6132142011</v>
      </c>
      <c r="ES215" s="51">
        <f>ES$19*ES$33*VLOOKUP(MONTH(ES$3), 'Production Forecast'!$A$7:$P$19, 7)</f>
        <v>1219607.6869182372</v>
      </c>
      <c r="ET215" s="51">
        <f>ET$19*ET$33*VLOOKUP(MONTH(ET$3), 'Production Forecast'!$A$7:$P$19, 7)</f>
        <v>956418.93030632613</v>
      </c>
      <c r="EU215" s="51">
        <f>EU$19*EU$33*VLOOKUP(MONTH(EU$3), 'Production Forecast'!$A$7:$P$19, 7)</f>
        <v>759377.87342628639</v>
      </c>
      <c r="EV215" s="51">
        <f>EV$19*EV$33*VLOOKUP(MONTH(EV$3), 'Production Forecast'!$A$7:$P$19, 7)</f>
        <v>461218.79833368812</v>
      </c>
      <c r="EW215" s="51">
        <f>EW$19*EW$33*VLOOKUP(MONTH(EW$3), 'Production Forecast'!$A$7:$P$19, 7)</f>
        <v>700093.4708048997</v>
      </c>
      <c r="EX215" s="51">
        <f>EX$19*EX$33*VLOOKUP(MONTH(EX$3), 'Production Forecast'!$A$7:$P$19, 7)</f>
        <v>711769.96667661355</v>
      </c>
      <c r="EY215" s="51">
        <f>EY$19*EY$33*VLOOKUP(MONTH(EY$3), 'Production Forecast'!$A$7:$P$19, 7)</f>
        <v>1029589.0499056599</v>
      </c>
      <c r="EZ215" s="51">
        <f>EZ$19*EZ$33*VLOOKUP(MONTH(EZ$3), 'Production Forecast'!$A$7:$P$19, 7)</f>
        <v>1202951.6416085246</v>
      </c>
      <c r="FA215" s="51">
        <f>FA$19*FA$33*VLOOKUP(MONTH(FA$3), 'Production Forecast'!$A$7:$P$19, 7)</f>
        <v>1249416.5378493965</v>
      </c>
      <c r="FB215" s="51">
        <f>FB$19*FB$33*VLOOKUP(MONTH(FB$3), 'Production Forecast'!$A$7:$P$19, 7)</f>
        <v>1347678.9109427056</v>
      </c>
      <c r="FC215" s="51">
        <f>FC$19*FC$33*VLOOKUP(MONTH(FC$3), 'Production Forecast'!$A$7:$P$19, 7)</f>
        <v>1445458.794105876</v>
      </c>
      <c r="FD215" s="51">
        <f>FD$19*FD$33*VLOOKUP(MONTH(FD$3), 'Production Forecast'!$A$7:$P$19, 7)</f>
        <v>1404873.4841972375</v>
      </c>
      <c r="FE215" s="51">
        <f>FE$19*FE$33*VLOOKUP(MONTH(FE$3), 'Production Forecast'!$A$7:$P$19, 7)</f>
        <v>1207467.3537513292</v>
      </c>
      <c r="FF215" s="51">
        <f>FF$19*FF$33*VLOOKUP(MONTH(FF$3), 'Production Forecast'!$A$7:$P$19, 7)</f>
        <v>946898.45533261017</v>
      </c>
      <c r="FG215" s="51">
        <f>FG$19*FG$33*VLOOKUP(MONTH(FG$3), 'Production Forecast'!$A$7:$P$19, 7)</f>
        <v>751818.80301220238</v>
      </c>
      <c r="FH215" s="51">
        <f>FH$19*FH$33*VLOOKUP(MONTH(FH$3), 'Production Forecast'!$A$7:$P$19, 7)</f>
        <v>456627.69093524216</v>
      </c>
      <c r="FI215" s="51">
        <f>FI$19*FI$33*VLOOKUP(MONTH(FI$3), 'Production Forecast'!$A$7:$P$19, 7)</f>
        <v>693124.53474889218</v>
      </c>
      <c r="FJ215" s="51">
        <f>FJ$19*FJ$33*VLOOKUP(MONTH(FJ$3), 'Production Forecast'!$A$7:$P$19, 7)</f>
        <v>704684.79935080907</v>
      </c>
      <c r="FK215" s="51">
        <f>FK$19*FK$33*VLOOKUP(MONTH(FK$3), 'Production Forecast'!$A$7:$P$19, 7)</f>
        <v>1019340.2180682357</v>
      </c>
      <c r="FL215" s="51">
        <f>FL$19*FL$33*VLOOKUP(MONTH(FL$3), 'Production Forecast'!$A$7:$P$19, 7)</f>
        <v>1190977.1076092278</v>
      </c>
      <c r="FM215" s="51">
        <f>FM$19*FM$33*VLOOKUP(MONTH(FM$3), 'Production Forecast'!$A$7:$P$19, 7)</f>
        <v>1236979.478624176</v>
      </c>
      <c r="FN215" s="51">
        <f>FN$19*FN$33*VLOOKUP(MONTH(FN$3), 'Production Forecast'!$A$7:$P$19, 7)</f>
        <v>1334263.7191918215</v>
      </c>
      <c r="FO215" s="51">
        <f>FO$19*FO$33*VLOOKUP(MONTH(FO$3), 'Production Forecast'!$A$7:$P$19, 7)</f>
        <v>1431070.2726758213</v>
      </c>
      <c r="FP215" s="51">
        <f>FP$19*FP$33*VLOOKUP(MONTH(FP$3), 'Production Forecast'!$A$7:$P$19, 7)</f>
        <v>1390888.9608636675</v>
      </c>
      <c r="FQ215" s="51">
        <f>FQ$19*FQ$33*VLOOKUP(MONTH(FQ$3), 'Production Forecast'!$A$7:$P$19, 7)</f>
        <v>1195447.8690269038</v>
      </c>
      <c r="FR215" s="51">
        <f>FR$19*FR$33*VLOOKUP(MONTH(FR$3), 'Production Forecast'!$A$7:$P$19, 7)</f>
        <v>937472.74996335653</v>
      </c>
      <c r="FS215" s="51">
        <f>FS$19*FS$33*VLOOKUP(MONTH(FS$3), 'Production Forecast'!$A$7:$P$19, 7)</f>
        <v>744334.97780544474</v>
      </c>
      <c r="FT215" s="51">
        <f>FT$19*FT$33*VLOOKUP(MONTH(FT$3), 'Production Forecast'!$A$7:$P$19, 7)</f>
        <v>452082.28476844635</v>
      </c>
      <c r="FU215" s="51">
        <f>FU$19*FU$33*VLOOKUP(MONTH(FU$3), 'Production Forecast'!$A$7:$P$19, 7)</f>
        <v>686224.96952946298</v>
      </c>
      <c r="FV215" s="51">
        <f>FV$19*FV$33*VLOOKUP(MONTH(FV$3), 'Production Forecast'!$A$7:$P$19, 7)</f>
        <v>697670.15986178454</v>
      </c>
      <c r="FW215" s="51">
        <f>FW$19*FW$33*VLOOKUP(MONTH(FW$3), 'Production Forecast'!$A$7:$P$19, 7)</f>
        <v>1009193.4061134447</v>
      </c>
      <c r="FX215" s="51">
        <f>FX$19*FX$33*VLOOKUP(MONTH(FX$3), 'Production Forecast'!$A$7:$P$19, 7)</f>
        <v>1179121.7716387964</v>
      </c>
      <c r="FY215" s="51">
        <f>FY$19*FY$33*VLOOKUP(MONTH(FY$3), 'Production Forecast'!$A$7:$P$19, 7)</f>
        <v>1224666.2215397835</v>
      </c>
      <c r="FZ215" s="51">
        <f>FZ$19*FZ$33*VLOOKUP(MONTH(FZ$3), 'Production Forecast'!$A$7:$P$19, 7)</f>
        <v>1320982.0662002456</v>
      </c>
      <c r="GA215" s="51">
        <f>GA$19*GA$33*VLOOKUP(MONTH(GA$3), 'Production Forecast'!$A$7:$P$19, 7)</f>
        <v>1416824.9788146103</v>
      </c>
      <c r="GB215" s="51">
        <f>GB$19*GB$33*VLOOKUP(MONTH(GB$3), 'Production Forecast'!$A$7:$P$19, 7)</f>
        <v>1377043.6435832169</v>
      </c>
      <c r="GC215" s="51">
        <f>GC$19*GC$33*VLOOKUP(MONTH(GC$3), 'Production Forecast'!$A$7:$P$19, 7)</f>
        <v>1183548.0297840654</v>
      </c>
      <c r="GD215" s="51">
        <f>GD$19*GD$33*VLOOKUP(MONTH(GD$3), 'Production Forecast'!$A$7:$P$19, 7)</f>
        <v>928140.87083408399</v>
      </c>
      <c r="GE215" s="51">
        <f>GE$19*GE$33*VLOOKUP(MONTH(GE$3), 'Production Forecast'!$A$7:$P$19, 7)</f>
        <v>736925.64879311703</v>
      </c>
      <c r="GF215" s="51">
        <f>GF$19*GF$33*VLOOKUP(MONTH(GF$3), 'Production Forecast'!$A$7:$P$19, 7)</f>
        <v>447582.12490981643</v>
      </c>
      <c r="GG215" s="51">
        <f>GG$19*GG$33*VLOOKUP(MONTH(GG$3), 'Production Forecast'!$A$7:$P$19, 7)</f>
        <v>679394.08460892749</v>
      </c>
      <c r="GH215" s="51">
        <f>GH$19*GH$33*VLOOKUP(MONTH(GH$3), 'Production Forecast'!$A$7:$P$19, 7)</f>
        <v>690725.34615473554</v>
      </c>
      <c r="GI215" s="51">
        <f>GI$19*GI$33*VLOOKUP(MONTH(GI$3), 'Production Forecast'!$A$7:$P$19, 7)</f>
        <v>999147.59850540734</v>
      </c>
      <c r="GJ215" s="51">
        <f>GJ$19*GJ$33*VLOOKUP(MONTH(GJ$3), 'Production Forecast'!$A$7:$P$19, 7)</f>
        <v>1167384.4471650375</v>
      </c>
      <c r="GK215" s="51">
        <f>GK$19*GK$33*VLOOKUP(MONTH(GK$3), 'Production Forecast'!$A$7:$P$19, 7)</f>
        <v>1212475.5342333429</v>
      </c>
      <c r="GL215" s="51">
        <f>GL$19*GL$33*VLOOKUP(MONTH(GL$3), 'Production Forecast'!$A$7:$P$19, 7)</f>
        <v>1307832.6226839419</v>
      </c>
      <c r="GM215" s="51">
        <f>GM$19*GM$33*VLOOKUP(MONTH(GM$3), 'Production Forecast'!$A$7:$P$19, 7)</f>
        <v>1402721.4867929502</v>
      </c>
      <c r="GN215" s="51">
        <f>GN$19*GN$33*VLOOKUP(MONTH(GN$3), 'Production Forecast'!$A$7:$P$19, 7)</f>
        <v>1363336.1466579423</v>
      </c>
      <c r="GO215" s="51">
        <f>GO$19*GO$33*VLOOKUP(MONTH(GO$3), 'Production Forecast'!$A$7:$P$19, 7)</f>
        <v>1171766.6450365458</v>
      </c>
      <c r="GP215" s="51">
        <f>GP$19*GP$33*VLOOKUP(MONTH(GP$3), 'Production Forecast'!$A$7:$P$19, 7)</f>
        <v>918901.8839708392</v>
      </c>
      <c r="GQ215" s="51">
        <f>GQ$19*GQ$33*VLOOKUP(MONTH(GQ$3), 'Production Forecast'!$A$7:$P$19, 7)</f>
        <v>729590.07441821718</v>
      </c>
      <c r="GR215" s="51">
        <f>GR$19*GR$33*VLOOKUP(MONTH(GR$3), 'Production Forecast'!$A$7:$P$19, 7)</f>
        <v>443126.76096431015</v>
      </c>
      <c r="GS215" s="51">
        <f>GS$19*GS$33*VLOOKUP(MONTH(GS$3), 'Production Forecast'!$A$7:$P$19, 7)</f>
        <v>672631.1963234162</v>
      </c>
      <c r="GT215" s="51">
        <f>GT$19*GT$33*VLOOKUP(MONTH(GT$3), 'Production Forecast'!$A$7:$P$19, 7)</f>
        <v>683849.6631633176</v>
      </c>
      <c r="GU215" s="51">
        <f>GU$19*GU$33*VLOOKUP(MONTH(GU$3), 'Production Forecast'!$A$7:$P$19, 7)</f>
        <v>989201.78981718712</v>
      </c>
      <c r="GV215" s="51">
        <f>GV$19*GV$33*VLOOKUP(MONTH(GV$3), 'Production Forecast'!$A$7:$P$19, 7)</f>
        <v>1155763.9594668485</v>
      </c>
      <c r="GW215" s="51">
        <f>GW$19*GW$33*VLOOKUP(MONTH(GW$3), 'Production Forecast'!$A$7:$P$19, 7)</f>
        <v>1200406.196609281</v>
      </c>
      <c r="GX215" s="51">
        <f>GX$19*GX$33*VLOOKUP(MONTH(GX$3), 'Production Forecast'!$A$7:$P$19, 7)</f>
        <v>1294814.0725909572</v>
      </c>
      <c r="GY215" s="51">
        <f>GY$19*GY$33*VLOOKUP(MONTH(GY$3), 'Production Forecast'!$A$7:$P$19, 7)</f>
        <v>1388758.3850736769</v>
      </c>
      <c r="GZ215" s="51">
        <f>GZ$19*GZ$33*VLOOKUP(MONTH(GZ$3), 'Production Forecast'!$A$7:$P$19, 7)</f>
        <v>1349765.0981835444</v>
      </c>
      <c r="HA215" s="51">
        <f>HA$19*HA$33*VLOOKUP(MONTH(HA$3), 'Production Forecast'!$A$7:$P$19, 7)</f>
        <v>1160102.5356535034</v>
      </c>
      <c r="HB215" s="51">
        <f>HB$19*HB$33*VLOOKUP(MONTH(HB$3), 'Production Forecast'!$A$7:$P$19, 7)</f>
        <v>909754.8646967198</v>
      </c>
      <c r="HC215" s="51">
        <f>HC$19*HC$33*VLOOKUP(MONTH(HC$3), 'Production Forecast'!$A$7:$P$19, 7)</f>
        <v>722327.52050541935</v>
      </c>
      <c r="HD215" s="51">
        <f>HD$19*HD$33*VLOOKUP(MONTH(HD$3), 'Production Forecast'!$A$7:$P$19, 7)</f>
        <v>438715.74702024984</v>
      </c>
      <c r="HE215" s="51">
        <f>HE$19*HE$33*VLOOKUP(MONTH(HE$3), 'Production Forecast'!$A$7:$P$19, 7)</f>
        <v>665935.62781445053</v>
      </c>
      <c r="HF215" s="51">
        <f>HF$19*HF$33*VLOOKUP(MONTH(HF$3), 'Production Forecast'!$A$7:$P$19, 7)</f>
        <v>677042.42274008051</v>
      </c>
      <c r="HG215" s="51">
        <f>HG$19*HG$33*VLOOKUP(MONTH(HG$3), 'Production Forecast'!$A$7:$P$19, 7)</f>
        <v>979354.98463016201</v>
      </c>
      <c r="HH215" s="51">
        <f>HH$19*HH$33*VLOOKUP(MONTH(HH$3), 'Production Forecast'!$A$7:$P$19, 7)</f>
        <v>1144259.1455166452</v>
      </c>
      <c r="HI215" s="51">
        <f>HI$19*HI$33*VLOOKUP(MONTH(HI$3), 'Production Forecast'!$A$7:$P$19, 7)</f>
        <v>1188457.0007172134</v>
      </c>
      <c r="HJ215" s="51">
        <f>HJ$19*HJ$33*VLOOKUP(MONTH(HJ$3), 'Production Forecast'!$A$7:$P$19, 7)</f>
        <v>1281925.1129697075</v>
      </c>
      <c r="HK215" s="51">
        <f>HK$19*HK$33*VLOOKUP(MONTH(HK$3), 'Production Forecast'!$A$7:$P$19, 7)</f>
        <v>1374934.2761704822</v>
      </c>
      <c r="HL215" s="51">
        <f>HL$19*HL$33*VLOOKUP(MONTH(HL$3), 'Production Forecast'!$A$7:$P$19, 7)</f>
        <v>1336329.1399120621</v>
      </c>
      <c r="HM215" s="51">
        <f>HM$19*HM$33*VLOOKUP(MONTH(HM$3), 'Production Forecast'!$A$7:$P$19, 7)</f>
        <v>1148554.5342415115</v>
      </c>
      <c r="HN215" s="51">
        <f>HN$19*HN$33*VLOOKUP(MONTH(HN$3), 'Production Forecast'!$A$7:$P$19, 7)</f>
        <v>900698.89753932867</v>
      </c>
      <c r="HO215" s="51">
        <f>HO$19*HO$33*VLOOKUP(MONTH(HO$3), 'Production Forecast'!$A$7:$P$19, 7)</f>
        <v>715137.26018759469</v>
      </c>
      <c r="HP215" s="51">
        <f>HP$19*HP$33*VLOOKUP(MONTH(HP$3), 'Production Forecast'!$A$7:$P$19, 7)</f>
        <v>434348.64160469355</v>
      </c>
      <c r="HQ215" s="51">
        <f>HQ$19*HQ$33*VLOOKUP(MONTH(HQ$3), 'Production Forecast'!$A$7:$P$19, 7)</f>
        <v>659306.7089612002</v>
      </c>
      <c r="HR215" s="51">
        <f>HR$19*HR$33*VLOOKUP(MONTH(HR$3), 'Production Forecast'!$A$7:$P$19, 7)</f>
        <v>670302.9435875963</v>
      </c>
      <c r="HS215" s="51">
        <f>HS$19*HS$33*VLOOKUP(MONTH(HS$3), 'Production Forecast'!$A$7:$P$19, 7)</f>
        <v>969606.19743439951</v>
      </c>
      <c r="HT215" s="51">
        <f>HT$19*HT$33*VLOOKUP(MONTH(HT$3), 'Production Forecast'!$A$7:$P$19, 7)</f>
        <v>1132868.8538639618</v>
      </c>
      <c r="HU215" s="51">
        <f>HU$19*HU$33*VLOOKUP(MONTH(HU$3), 'Production Forecast'!$A$7:$P$19, 7)</f>
        <v>1176626.7506310493</v>
      </c>
      <c r="HV215" s="51">
        <f>HV$19*HV$33*VLOOKUP(MONTH(HV$3), 'Production Forecast'!$A$7:$P$19, 7)</f>
        <v>1269164.4538385703</v>
      </c>
      <c r="HW215" s="51">
        <f>HW$19*HW$33*VLOOKUP(MONTH(HW$3), 'Production Forecast'!$A$7:$P$19, 7)</f>
        <v>1361247.7765080461</v>
      </c>
      <c r="HX215" s="51">
        <f>HX$19*HX$33*VLOOKUP(MONTH(HX$3), 'Production Forecast'!$A$7:$P$19, 7)</f>
        <v>1323026.9271159342</v>
      </c>
      <c r="HY215" s="51">
        <f>HY$19*HY$33*VLOOKUP(MONTH(HY$3), 'Production Forecast'!$A$7:$P$19, 7)</f>
        <v>1137121.4850277202</v>
      </c>
      <c r="HZ215" s="51">
        <f>HZ$19*HZ$33*VLOOKUP(MONTH(HZ$3), 'Production Forecast'!$A$7:$P$19, 7)</f>
        <v>891733.07613914995</v>
      </c>
      <c r="IA215" s="51">
        <f>IA$19*IA$33*VLOOKUP(MONTH(IA$3), 'Production Forecast'!$A$7:$P$19, 7)</f>
        <v>708018.5738330629</v>
      </c>
      <c r="IB215" s="51">
        <f>IB$19*IB$33*VLOOKUP(MONTH(IB$3), 'Production Forecast'!$A$7:$P$19, 7)</f>
        <v>430025.00763925083</v>
      </c>
      <c r="IC215" s="51">
        <f>IC$19*IC$33*VLOOKUP(MONTH(IC$3), 'Production Forecast'!$A$7:$P$19, 7)</f>
        <v>652743.77631341433</v>
      </c>
      <c r="ID215" s="51">
        <f>ID$19*ID$33*VLOOKUP(MONTH(ID$3), 'Production Forecast'!$A$7:$P$19, 7)</f>
        <v>663630.55119027139</v>
      </c>
      <c r="IE215" s="51">
        <f>IE$19*IE$33*VLOOKUP(MONTH(IE$3), 'Production Forecast'!$A$7:$P$19, 7)</f>
        <v>959954.45253002248</v>
      </c>
      <c r="IF215" s="51">
        <f>IF$19*IF$33*VLOOKUP(MONTH(IF$3), 'Production Forecast'!$A$7:$P$19, 7)</f>
        <v>1121591.9445202088</v>
      </c>
      <c r="IG215" s="51">
        <f>IG$19*IG$33*VLOOKUP(MONTH(IG$3), 'Production Forecast'!$A$7:$P$19, 7)</f>
        <v>1164914.2623292969</v>
      </c>
      <c r="IH215" s="51">
        <f>IH$19*IH$33*VLOOKUP(MONTH(IH$3), 'Production Forecast'!$A$7:$P$19, 7)</f>
        <v>1256530.8180567801</v>
      </c>
      <c r="II215" s="51">
        <f>II$19*II$33*VLOOKUP(MONTH(II$3), 'Production Forecast'!$A$7:$P$19, 7)</f>
        <v>1347697.5162835645</v>
      </c>
      <c r="IJ215" s="51">
        <f>IJ$19*IJ$33*VLOOKUP(MONTH(IJ$3), 'Production Forecast'!$A$7:$P$19, 7)</f>
        <v>1309857.1284534121</v>
      </c>
      <c r="IK215" s="51">
        <f>IK$19*IK$33*VLOOKUP(MONTH(IK$3), 'Production Forecast'!$A$7:$P$19, 7)</f>
        <v>1125802.2437441819</v>
      </c>
      <c r="IL215" s="51">
        <f>IL$19*IL$33*VLOOKUP(MONTH(IL$3), 'Production Forecast'!$A$7:$P$19, 7)</f>
        <v>882856.50315883663</v>
      </c>
      <c r="IM215" s="51">
        <f>IM$19*IM$33*VLOOKUP(MONTH(IM$3), 'Production Forecast'!$A$7:$P$19, 7)</f>
        <v>700970.74897356879</v>
      </c>
      <c r="IN215" s="51">
        <f>IN$19*IN$33*VLOOKUP(MONTH(IN$3), 'Production Forecast'!$A$7:$P$19, 7)</f>
        <v>425744.41239633755</v>
      </c>
      <c r="IO215" s="51">
        <f>IO$19*IO$33*VLOOKUP(MONTH(IO$3), 'Production Forecast'!$A$7:$P$19, 7)</f>
        <v>646246.17302502028</v>
      </c>
      <c r="IP215" s="51">
        <f>IP$19*IP$33*VLOOKUP(MONTH(IP$3), 'Production Forecast'!$A$7:$P$19, 7)</f>
        <v>657024.57774683833</v>
      </c>
      <c r="IQ215" s="51">
        <f>IQ$19*IQ$33*VLOOKUP(MONTH(IQ$3), 'Production Forecast'!$A$7:$P$19, 7)</f>
        <v>950398.78392955684</v>
      </c>
      <c r="IR215" s="51">
        <f>IR$19*IR$33*VLOOKUP(MONTH(IR$3), 'Production Forecast'!$A$7:$P$19, 7)</f>
        <v>1110427.288844577</v>
      </c>
      <c r="IS215" s="51">
        <f>IS$19*IS$33*VLOOKUP(MONTH(IS$3), 'Production Forecast'!$A$7:$P$19, 7)</f>
        <v>1153318.3635765626</v>
      </c>
      <c r="IT215" s="51">
        <f>IT$19*IT$33*VLOOKUP(MONTH(IT$3), 'Production Forecast'!$A$7:$P$19, 7)</f>
        <v>1244022.9411966046</v>
      </c>
      <c r="IU215" s="51">
        <f>IU$19*IU$33*VLOOKUP(MONTH(IU$3), 'Production Forecast'!$A$7:$P$19, 7)</f>
        <v>1334282.1393296523</v>
      </c>
      <c r="IV215" s="51">
        <f>IV$19*IV$33*VLOOKUP(MONTH(IV$3), 'Production Forecast'!$A$7:$P$19, 7)</f>
        <v>1296818.4258353135</v>
      </c>
      <c r="IW215" s="51">
        <f>IW$19*IW$33*VLOOKUP(MONTH(IW$3), 'Production Forecast'!$A$7:$P$19, 7)</f>
        <v>1114595.6775133286</v>
      </c>
      <c r="IX215" s="51">
        <f>IX$19*IX$33*VLOOKUP(MONTH(IX$3), 'Production Forecast'!$A$7:$P$19, 7)</f>
        <v>874068.29019340116</v>
      </c>
      <c r="IY215" s="51">
        <f>IY$19*IY$33*VLOOKUP(MONTH(IY$3), 'Production Forecast'!$A$7:$P$19, 7)</f>
        <v>693993.08023297589</v>
      </c>
      <c r="IZ215" s="51">
        <f>IZ$19*IZ$33*VLOOKUP(MONTH(IZ$3), 'Production Forecast'!$A$7:$P$19, 7)</f>
        <v>421506.42745586752</v>
      </c>
      <c r="JA215" s="51">
        <f>JA$19*JA$33*VLOOKUP(MONTH(JA$3), 'Production Forecast'!$A$7:$P$19, 7)</f>
        <v>639813.24878838507</v>
      </c>
      <c r="JB215" s="51">
        <f>JB$19*JB$33*VLOOKUP(MONTH(JB$3), 'Production Forecast'!$A$7:$P$19, 7)</f>
        <v>650484.36210352019</v>
      </c>
      <c r="JC215" s="51">
        <f>JC$19*JC$33*VLOOKUP(MONTH(JC$3), 'Production Forecast'!$A$7:$P$19, 7)</f>
        <v>940938.23526125157</v>
      </c>
      <c r="JD215" s="51">
        <f>JD$19*JD$33*VLOOKUP(MONTH(JD$3), 'Production Forecast'!$A$7:$P$19, 7)</f>
        <v>1099373.7694310811</v>
      </c>
      <c r="JE215" s="51">
        <f>JE$19*JE$33*VLOOKUP(MONTH(JE$3), 'Production Forecast'!$A$7:$P$19, 7)</f>
        <v>1141837.8938062279</v>
      </c>
      <c r="JF215" s="51">
        <f>JF$19*JF$33*VLOOKUP(MONTH(JF$3), 'Production Forecast'!$A$7:$P$19, 7)</f>
        <v>1231639.5714167976</v>
      </c>
      <c r="JG215" s="51">
        <f>JG$19*JG$33*VLOOKUP(MONTH(JG$3), 'Production Forecast'!$A$7:$P$19, 7)</f>
        <v>1321000.3029786139</v>
      </c>
      <c r="JH215" s="51">
        <f>JH$19*JH$33*VLOOKUP(MONTH(JH$3), 'Production Forecast'!$A$7:$P$19, 7)</f>
        <v>1283909.5142931044</v>
      </c>
      <c r="JI215" s="51">
        <f>JI$19*JI$33*VLOOKUP(MONTH(JI$3), 'Production Forecast'!$A$7:$P$19, 7)</f>
        <v>1103500.6647345885</v>
      </c>
      <c r="JJ215" s="51">
        <f>JJ$19*JJ$33*VLOOKUP(MONTH(JJ$3), 'Production Forecast'!$A$7:$P$19, 7)</f>
        <v>865367.55768130033</v>
      </c>
      <c r="JK215" s="51">
        <f>JK$19*JK$33*VLOOKUP(MONTH(JK$3), 'Production Forecast'!$A$7:$P$19, 7)</f>
        <v>687084.86925666884</v>
      </c>
      <c r="JL215" s="51">
        <f>JL$19*JL$33*VLOOKUP(MONTH(JL$3), 'Production Forecast'!$A$7:$P$19, 7)</f>
        <v>417310.6286623737</v>
      </c>
      <c r="JM215" s="51">
        <f>JM$19*JM$33*VLOOKUP(MONTH(JM$3), 'Production Forecast'!$A$7:$P$19, 7)</f>
        <v>633444.35976922826</v>
      </c>
      <c r="JN215" s="51">
        <f>JN$19*JN$33*VLOOKUP(MONTH(JN$3), 'Production Forecast'!$A$7:$P$19, 7)</f>
        <v>644009.24968785886</v>
      </c>
      <c r="JO215" s="51">
        <f>JO$19*JO$33*VLOOKUP(MONTH(JO$3), 'Production Forecast'!$A$7:$P$19, 7)</f>
        <v>931571.85967336164</v>
      </c>
      <c r="JP215" s="51">
        <f>JP$19*JP$33*VLOOKUP(MONTH(JP$3), 'Production Forecast'!$A$7:$P$19, 7)</f>
        <v>1088430.2799967222</v>
      </c>
      <c r="JQ215" s="51">
        <f>JQ$19*JQ$33*VLOOKUP(MONTH(JQ$3), 'Production Forecast'!$A$7:$P$19, 7)</f>
        <v>1130471.7040042959</v>
      </c>
      <c r="JR215" s="51">
        <f>JR$19*JR$33*VLOOKUP(MONTH(JR$3), 'Production Forecast'!$A$7:$P$19, 7)</f>
        <v>1219379.4693373083</v>
      </c>
      <c r="JS215" s="51">
        <f>JS$19*JS$33*VLOOKUP(MONTH(JS$3), 'Production Forecast'!$A$7:$P$19, 7)</f>
        <v>1307850.6779280612</v>
      </c>
      <c r="JT215" s="51">
        <f>JT$19*JT$33*VLOOKUP(MONTH(JT$3), 'Production Forecast'!$A$7:$P$19, 7)</f>
        <v>1271129.1018482901</v>
      </c>
      <c r="JU215" s="51">
        <f>JU$19*JU$33*VLOOKUP(MONTH(JU$3), 'Production Forecast'!$A$7:$P$19, 7)</f>
        <v>1092516.0949721318</v>
      </c>
      <c r="JV215" s="51">
        <f>JV$19*JV$33*VLOOKUP(MONTH(JV$3), 'Production Forecast'!$A$7:$P$19, 7)</f>
        <v>856753.43481640541</v>
      </c>
      <c r="JW215" s="51">
        <f>JW$19*JW$33*VLOOKUP(MONTH(JW$3), 'Production Forecast'!$A$7:$P$19, 7)</f>
        <v>680245.42464165937</v>
      </c>
      <c r="JX215" s="51">
        <f>JX$19*JX$33*VLOOKUP(MONTH(JX$3), 'Production Forecast'!$A$7:$P$19, 7)</f>
        <v>413156.59608255728</v>
      </c>
      <c r="JY215" s="51">
        <f>JY$19*JY$33*VLOOKUP(MONTH(JY$3), 'Production Forecast'!$A$7:$P$19, 7)</f>
        <v>627138.86854218552</v>
      </c>
      <c r="JZ215" s="51">
        <f>JZ$19*JZ$33*VLOOKUP(MONTH(JZ$3), 'Production Forecast'!$A$7:$P$19, 7)</f>
        <v>637598.59244320262</v>
      </c>
      <c r="KA215" s="51">
        <f>KA$19*KA$33*VLOOKUP(MONTH(KA$3), 'Production Forecast'!$A$7:$P$19, 7)</f>
        <v>922298.71973938181</v>
      </c>
      <c r="KB215" s="51">
        <f>KB$19*KB$33*VLOOKUP(MONTH(KB$3), 'Production Forecast'!$A$7:$P$19, 7)</f>
        <v>1077595.7252707675</v>
      </c>
      <c r="KC215" s="51">
        <f>KC$19*KC$33*VLOOKUP(MONTH(KC$3), 'Production Forecast'!$A$7:$P$19, 7)</f>
        <v>1119218.6565943921</v>
      </c>
      <c r="KD215" s="51">
        <f>KD$19*KD$33*VLOOKUP(MONTH(KD$3), 'Production Forecast'!$A$7:$P$19, 7)</f>
        <v>1207241.4079152385</v>
      </c>
      <c r="KE215" s="51">
        <f>KE$19*KE$33*VLOOKUP(MONTH(KE$3), 'Production Forecast'!$A$7:$P$19, 7)</f>
        <v>1294831.9481078736</v>
      </c>
      <c r="KF215" s="51">
        <f>KF$19*KF$33*VLOOKUP(MONTH(KF$3), 'Production Forecast'!$A$7:$P$19, 7)</f>
        <v>1258475.9093831093</v>
      </c>
      <c r="KG215" s="51">
        <f>KG$19*KG$33*VLOOKUP(MONTH(KG$3), 'Production Forecast'!$A$7:$P$19, 7)</f>
        <v>1081640.8688437317</v>
      </c>
      <c r="KH215" s="51">
        <f>KH$19*KH$33*VLOOKUP(MONTH(KH$3), 'Production Forecast'!$A$7:$P$19, 7)</f>
        <v>848225.05946084636</v>
      </c>
      <c r="KI215" s="51">
        <f>KI$19*KI$33*VLOOKUP(MONTH(KI$3), 'Production Forecast'!$A$7:$P$19, 7)</f>
        <v>673474.06186738715</v>
      </c>
      <c r="KJ215" s="51">
        <f>KJ$19*KJ$33*VLOOKUP(MONTH(KJ$3), 'Production Forecast'!$A$7:$P$19, 7)</f>
        <v>409043.91396325862</v>
      </c>
      <c r="KK215" s="51">
        <f>KK$19*KK$33*VLOOKUP(MONTH(KK$3), 'Production Forecast'!$A$7:$P$19, 7)</f>
        <v>620896.144027011</v>
      </c>
      <c r="KL215" s="51">
        <f>KL$19*KL$33*VLOOKUP(MONTH(KL$3), 'Production Forecast'!$A$7:$P$19, 7)</f>
        <v>631251.74876384588</v>
      </c>
      <c r="KM215" s="51">
        <f>KM$19*KM$33*VLOOKUP(MONTH(KM$3), 'Production Forecast'!$A$7:$P$19, 7)</f>
        <v>913117.88736422535</v>
      </c>
      <c r="KN215" s="51">
        <f>KN$19*KN$33*VLOOKUP(MONTH(KN$3), 'Production Forecast'!$A$7:$P$19, 7)</f>
        <v>1066869.0208851302</v>
      </c>
      <c r="KO215" s="51">
        <f>KO$19*KO$33*VLOOKUP(MONTH(KO$3), 'Production Forecast'!$A$7:$P$19, 7)</f>
        <v>1108077.6253239114</v>
      </c>
      <c r="KP215" s="51">
        <f>KP$19*KP$33*VLOOKUP(MONTH(KP$3), 'Production Forecast'!$A$7:$P$19, 7)</f>
        <v>1195224.1723220355</v>
      </c>
      <c r="KQ215" s="51">
        <f>KQ$19*KQ$33*VLOOKUP(MONTH(KQ$3), 'Production Forecast'!$A$7:$P$19, 7)</f>
        <v>1281942.8105484776</v>
      </c>
      <c r="KR215" s="51">
        <f>KR$19*KR$33*VLOOKUP(MONTH(KR$3), 'Production Forecast'!$A$7:$P$19, 7)</f>
        <v>1245948.6705125147</v>
      </c>
      <c r="KS215" s="51">
        <f>KS$19*KS$33*VLOOKUP(MONTH(KS$3), 'Production Forecast'!$A$7:$P$19, 7)</f>
        <v>1070873.8979107363</v>
      </c>
      <c r="KT215" s="51">
        <f>KT$19*KT$33*VLOOKUP(MONTH(KT$3), 'Production Forecast'!$A$7:$P$19, 7)</f>
        <v>839781.5780587279</v>
      </c>
      <c r="KU215" s="51">
        <f>KU$19*KU$33*VLOOKUP(MONTH(KU$3), 'Production Forecast'!$A$7:$P$19, 7)</f>
        <v>666770.10322721105</v>
      </c>
      <c r="KV215" s="51">
        <f>KV$19*KV$33*VLOOKUP(MONTH(KV$3), 'Production Forecast'!$A$7:$P$19, 7)</f>
        <v>404972.17068984744</v>
      </c>
      <c r="KW215" s="51">
        <f>KW$19*KW$33*VLOOKUP(MONTH(KW$3), 'Production Forecast'!$A$7:$P$19, 7)</f>
        <v>614715.56142541778</v>
      </c>
      <c r="KX215" s="51">
        <f>KX$19*KX$33*VLOOKUP(MONTH(KX$3), 'Production Forecast'!$A$7:$P$19, 7)</f>
        <v>624968.08343081491</v>
      </c>
      <c r="KY215" s="51">
        <f>KY$19*KY$33*VLOOKUP(MONTH(KY$3), 'Production Forecast'!$A$7:$P$19, 7)</f>
        <v>904028.44369133736</v>
      </c>
      <c r="KZ215" s="51">
        <f>KZ$19*KZ$33*VLOOKUP(MONTH(KZ$3), 'Production Forecast'!$A$7:$P$19, 7)</f>
        <v>1056249.0932658429</v>
      </c>
      <c r="LA215" s="51">
        <f>LA$19*LA$33*VLOOKUP(MONTH(LA$3), 'Production Forecast'!$A$7:$P$19, 7)</f>
        <v>1097047.4951512979</v>
      </c>
      <c r="LB215" s="51">
        <f>LB$19*LB$33*VLOOKUP(MONTH(LB$3), 'Production Forecast'!$A$7:$P$19, 7)</f>
        <v>1183326.5598219072</v>
      </c>
      <c r="LC215" s="51">
        <f>LC$19*LC$33*VLOOKUP(MONTH(LC$3), 'Production Forecast'!$A$7:$P$19, 7)</f>
        <v>1269181.9752504427</v>
      </c>
      <c r="LD215" s="51">
        <f>LD$19*LD$33*VLOOKUP(MONTH(LD$3), 'Production Forecast'!$A$7:$P$19, 7)</f>
        <v>1233546.1314574275</v>
      </c>
      <c r="LE215" s="51">
        <f>LE$19*LE$33*VLOOKUP(MONTH(LE$3), 'Production Forecast'!$A$7:$P$19, 7)</f>
        <v>1060214.104569131</v>
      </c>
      <c r="LF215" s="51">
        <f>LF$19*LF$33*VLOOKUP(MONTH(LF$3), 'Production Forecast'!$A$7:$P$19, 7)</f>
        <v>831422.14555070037</v>
      </c>
      <c r="LG215" s="51">
        <f>LG$19*LG$33*VLOOKUP(MONTH(LG$3), 'Production Forecast'!$A$7:$P$19, 7)</f>
        <v>660132.87776058062</v>
      </c>
      <c r="LH215" s="51">
        <f>LH$19*LH$33*VLOOKUP(MONTH(LH$3), 'Production Forecast'!$A$7:$P$19, 7)</f>
        <v>400940.95874502615</v>
      </c>
      <c r="LI215" s="51">
        <f>LI$19*LI$33*VLOOKUP(MONTH(LI$3), 'Production Forecast'!$A$7:$P$19, 7)</f>
        <v>608596.50215854403</v>
      </c>
      <c r="LJ215" s="51">
        <f>LJ$19*LJ$33*VLOOKUP(MONTH(LJ$3), 'Production Forecast'!$A$7:$P$19, 7)</f>
        <v>618746.96754829201</v>
      </c>
      <c r="LK215" s="51">
        <f>LK$19*LK$33*VLOOKUP(MONTH(LK$3), 'Production Forecast'!$A$7:$P$19, 7)</f>
        <v>895029.47901073017</v>
      </c>
      <c r="LL215" s="51">
        <f>LL$19*LL$33*VLOOKUP(MONTH(LL$3), 'Production Forecast'!$A$7:$P$19, 7)</f>
        <v>1045734.8795256079</v>
      </c>
      <c r="LM215" s="51">
        <f>LM$19*LM$33*VLOOKUP(MONTH(LM$3), 'Production Forecast'!$A$7:$P$19, 7)</f>
        <v>1086127.1621344467</v>
      </c>
      <c r="LN215" s="51">
        <f>LN$19*LN$33*VLOOKUP(MONTH(LN$3), 'Production Forecast'!$A$7:$P$19, 7)</f>
        <v>1171547.3796514461</v>
      </c>
      <c r="LO215" s="51">
        <f>LO$19*LO$33*VLOOKUP(MONTH(LO$3), 'Production Forecast'!$A$7:$P$19, 7)</f>
        <v>1256548.1650553716</v>
      </c>
      <c r="LP215" s="51">
        <f>LP$19*LP$33*VLOOKUP(MONTH(LP$3), 'Production Forecast'!$A$7:$P$19, 7)</f>
        <v>1221267.0509192545</v>
      </c>
      <c r="LQ215" s="51">
        <f>LQ$19*LQ$33*VLOOKUP(MONTH(LQ$3), 'Production Forecast'!$A$7:$P$19, 7)</f>
        <v>1049660.4219416885</v>
      </c>
      <c r="LR215" s="51">
        <f>LR$19*LR$33*VLOOKUP(MONTH(LR$3), 'Production Forecast'!$A$7:$P$19, 7)</f>
        <v>823145.92528938304</v>
      </c>
      <c r="LS215" s="51">
        <f>LS$19*LS$33*VLOOKUP(MONTH(LS$3), 'Production Forecast'!$A$7:$P$19, 7)</f>
        <v>653561.72118588397</v>
      </c>
      <c r="LT215" s="51">
        <f>LT$19*LT$33*VLOOKUP(MONTH(LT$3), 'Production Forecast'!$A$7:$P$19, 7)</f>
        <v>384145.04000133311</v>
      </c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  <c r="QB215" s="51"/>
      <c r="QC215" s="51"/>
      <c r="QD215" s="51"/>
      <c r="QE215" s="51"/>
      <c r="QF215" s="51"/>
      <c r="QG215" s="51"/>
      <c r="QH215" s="51"/>
      <c r="QI215" s="51"/>
      <c r="QJ215" s="51"/>
      <c r="QK215" s="51"/>
      <c r="QL215" s="51"/>
      <c r="QM215" s="51"/>
      <c r="QN215" s="51"/>
      <c r="QO215" s="51"/>
      <c r="QP215" s="51"/>
      <c r="QQ215" s="51"/>
      <c r="QR215" s="51"/>
      <c r="QS215" s="51"/>
      <c r="QT215" s="51"/>
      <c r="QU215" s="51"/>
    </row>
    <row r="216" spans="1:506 16360:16360" ht="13.5" customHeight="1" outlineLevel="1">
      <c r="C216" s="75" t="s">
        <v>504</v>
      </c>
      <c r="D216" s="242"/>
      <c r="E216" s="767"/>
      <c r="F216" s="206"/>
      <c r="G216" s="223">
        <f t="shared" ref="G216" si="828">SUM(AG216:AR216)</f>
        <v>-319152</v>
      </c>
      <c r="H216" s="198">
        <f t="shared" si="827"/>
        <v>-7962232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>
        <f>AG222/3</f>
        <v>-27032</v>
      </c>
      <c r="AH216" s="51">
        <f t="shared" ref="AH216:CS216" si="829">AH222/3</f>
        <v>-25288</v>
      </c>
      <c r="AI216" s="51">
        <f t="shared" si="829"/>
        <v>-27032</v>
      </c>
      <c r="AJ216" s="51">
        <f t="shared" si="829"/>
        <v>-26160</v>
      </c>
      <c r="AK216" s="51">
        <f t="shared" si="829"/>
        <v>-27032</v>
      </c>
      <c r="AL216" s="51">
        <f t="shared" si="829"/>
        <v>-26160</v>
      </c>
      <c r="AM216" s="51">
        <f t="shared" si="829"/>
        <v>-27032</v>
      </c>
      <c r="AN216" s="51">
        <f t="shared" si="829"/>
        <v>-27032</v>
      </c>
      <c r="AO216" s="51">
        <f t="shared" si="829"/>
        <v>-26160</v>
      </c>
      <c r="AP216" s="51">
        <f t="shared" si="829"/>
        <v>-27032</v>
      </c>
      <c r="AQ216" s="51">
        <f t="shared" si="829"/>
        <v>-26160</v>
      </c>
      <c r="AR216" s="51">
        <f t="shared" si="829"/>
        <v>-27032</v>
      </c>
      <c r="AS216" s="51">
        <f t="shared" si="829"/>
        <v>-27032</v>
      </c>
      <c r="AT216" s="51">
        <f t="shared" si="829"/>
        <v>-24416</v>
      </c>
      <c r="AU216" s="51">
        <f t="shared" si="829"/>
        <v>-27032</v>
      </c>
      <c r="AV216" s="51">
        <f t="shared" si="829"/>
        <v>-26160</v>
      </c>
      <c r="AW216" s="51">
        <f t="shared" si="829"/>
        <v>-27032</v>
      </c>
      <c r="AX216" s="51">
        <f t="shared" si="829"/>
        <v>-26160</v>
      </c>
      <c r="AY216" s="51">
        <f t="shared" si="829"/>
        <v>-27032</v>
      </c>
      <c r="AZ216" s="51">
        <f t="shared" si="829"/>
        <v>-27032</v>
      </c>
      <c r="BA216" s="51">
        <f t="shared" si="829"/>
        <v>-26160</v>
      </c>
      <c r="BB216" s="51">
        <f t="shared" si="829"/>
        <v>-27032</v>
      </c>
      <c r="BC216" s="51">
        <f t="shared" si="829"/>
        <v>-26160</v>
      </c>
      <c r="BD216" s="51">
        <f t="shared" si="829"/>
        <v>-27032</v>
      </c>
      <c r="BE216" s="51">
        <f t="shared" si="829"/>
        <v>-27032</v>
      </c>
      <c r="BF216" s="51">
        <f t="shared" si="829"/>
        <v>-24416</v>
      </c>
      <c r="BG216" s="51">
        <f t="shared" si="829"/>
        <v>-27032</v>
      </c>
      <c r="BH216" s="51">
        <f t="shared" si="829"/>
        <v>-26160</v>
      </c>
      <c r="BI216" s="51">
        <f t="shared" si="829"/>
        <v>-27032</v>
      </c>
      <c r="BJ216" s="51">
        <f t="shared" si="829"/>
        <v>-26160</v>
      </c>
      <c r="BK216" s="51">
        <f t="shared" si="829"/>
        <v>-27032</v>
      </c>
      <c r="BL216" s="51">
        <f t="shared" si="829"/>
        <v>-27032</v>
      </c>
      <c r="BM216" s="51">
        <f t="shared" si="829"/>
        <v>-26160</v>
      </c>
      <c r="BN216" s="51">
        <f t="shared" si="829"/>
        <v>-27032</v>
      </c>
      <c r="BO216" s="51">
        <f t="shared" si="829"/>
        <v>-26160</v>
      </c>
      <c r="BP216" s="51">
        <f t="shared" si="829"/>
        <v>-27032</v>
      </c>
      <c r="BQ216" s="51">
        <f t="shared" si="829"/>
        <v>-27032</v>
      </c>
      <c r="BR216" s="51">
        <f t="shared" si="829"/>
        <v>-24416</v>
      </c>
      <c r="BS216" s="51">
        <f t="shared" si="829"/>
        <v>-27032</v>
      </c>
      <c r="BT216" s="51">
        <f t="shared" si="829"/>
        <v>-26160</v>
      </c>
      <c r="BU216" s="51">
        <f t="shared" si="829"/>
        <v>-27032</v>
      </c>
      <c r="BV216" s="51">
        <f t="shared" si="829"/>
        <v>-26160</v>
      </c>
      <c r="BW216" s="51">
        <f t="shared" si="829"/>
        <v>-27032</v>
      </c>
      <c r="BX216" s="51">
        <f t="shared" si="829"/>
        <v>-27032</v>
      </c>
      <c r="BY216" s="51">
        <f t="shared" si="829"/>
        <v>-26160</v>
      </c>
      <c r="BZ216" s="51">
        <f t="shared" si="829"/>
        <v>-27032</v>
      </c>
      <c r="CA216" s="51">
        <f t="shared" si="829"/>
        <v>-26160</v>
      </c>
      <c r="CB216" s="51">
        <f t="shared" si="829"/>
        <v>-27032</v>
      </c>
      <c r="CC216" s="51">
        <f t="shared" si="829"/>
        <v>-27032</v>
      </c>
      <c r="CD216" s="51">
        <f t="shared" si="829"/>
        <v>-25288</v>
      </c>
      <c r="CE216" s="51">
        <f t="shared" si="829"/>
        <v>-27032</v>
      </c>
      <c r="CF216" s="51">
        <f t="shared" si="829"/>
        <v>-26160</v>
      </c>
      <c r="CG216" s="51">
        <f t="shared" si="829"/>
        <v>-27032</v>
      </c>
      <c r="CH216" s="51">
        <f t="shared" si="829"/>
        <v>-26160</v>
      </c>
      <c r="CI216" s="51">
        <f t="shared" si="829"/>
        <v>-27032</v>
      </c>
      <c r="CJ216" s="51">
        <f t="shared" si="829"/>
        <v>-27032</v>
      </c>
      <c r="CK216" s="51">
        <f t="shared" si="829"/>
        <v>-26160</v>
      </c>
      <c r="CL216" s="51">
        <f t="shared" si="829"/>
        <v>-27032</v>
      </c>
      <c r="CM216" s="51">
        <f t="shared" si="829"/>
        <v>-26160</v>
      </c>
      <c r="CN216" s="51">
        <f t="shared" si="829"/>
        <v>-27032</v>
      </c>
      <c r="CO216" s="51">
        <f t="shared" si="829"/>
        <v>-27032</v>
      </c>
      <c r="CP216" s="51">
        <f t="shared" si="829"/>
        <v>-24416</v>
      </c>
      <c r="CQ216" s="51">
        <f t="shared" si="829"/>
        <v>-27032</v>
      </c>
      <c r="CR216" s="51">
        <f t="shared" si="829"/>
        <v>-26160</v>
      </c>
      <c r="CS216" s="51">
        <f t="shared" si="829"/>
        <v>-27032</v>
      </c>
      <c r="CT216" s="51">
        <f t="shared" ref="CT216:FE216" si="830">CT222/3</f>
        <v>-26160</v>
      </c>
      <c r="CU216" s="51">
        <f t="shared" si="830"/>
        <v>-27032</v>
      </c>
      <c r="CV216" s="51">
        <f t="shared" si="830"/>
        <v>-27032</v>
      </c>
      <c r="CW216" s="51">
        <f t="shared" si="830"/>
        <v>-26160</v>
      </c>
      <c r="CX216" s="51">
        <f t="shared" si="830"/>
        <v>-27032</v>
      </c>
      <c r="CY216" s="51">
        <f t="shared" si="830"/>
        <v>-26160</v>
      </c>
      <c r="CZ216" s="51">
        <f t="shared" si="830"/>
        <v>-27032</v>
      </c>
      <c r="DA216" s="51">
        <f t="shared" si="830"/>
        <v>-27032</v>
      </c>
      <c r="DB216" s="51">
        <f t="shared" si="830"/>
        <v>-24416</v>
      </c>
      <c r="DC216" s="51">
        <f t="shared" si="830"/>
        <v>-27032</v>
      </c>
      <c r="DD216" s="51">
        <f t="shared" si="830"/>
        <v>-26160</v>
      </c>
      <c r="DE216" s="51">
        <f t="shared" si="830"/>
        <v>-27032</v>
      </c>
      <c r="DF216" s="51">
        <f t="shared" si="830"/>
        <v>-26160</v>
      </c>
      <c r="DG216" s="51">
        <f t="shared" si="830"/>
        <v>-27032</v>
      </c>
      <c r="DH216" s="51">
        <f t="shared" si="830"/>
        <v>-27032</v>
      </c>
      <c r="DI216" s="51">
        <f t="shared" si="830"/>
        <v>-26160</v>
      </c>
      <c r="DJ216" s="51">
        <f t="shared" si="830"/>
        <v>-27032</v>
      </c>
      <c r="DK216" s="51">
        <f t="shared" si="830"/>
        <v>-26160</v>
      </c>
      <c r="DL216" s="51">
        <f t="shared" si="830"/>
        <v>-27032</v>
      </c>
      <c r="DM216" s="51">
        <f t="shared" si="830"/>
        <v>-27032</v>
      </c>
      <c r="DN216" s="51">
        <f t="shared" si="830"/>
        <v>-24416</v>
      </c>
      <c r="DO216" s="51">
        <f t="shared" si="830"/>
        <v>-27032</v>
      </c>
      <c r="DP216" s="51">
        <f t="shared" si="830"/>
        <v>-26160</v>
      </c>
      <c r="DQ216" s="51">
        <f t="shared" si="830"/>
        <v>-27032</v>
      </c>
      <c r="DR216" s="51">
        <f t="shared" si="830"/>
        <v>-26160</v>
      </c>
      <c r="DS216" s="51">
        <f t="shared" si="830"/>
        <v>-27032</v>
      </c>
      <c r="DT216" s="51">
        <f t="shared" si="830"/>
        <v>-27032</v>
      </c>
      <c r="DU216" s="51">
        <f t="shared" si="830"/>
        <v>-26160</v>
      </c>
      <c r="DV216" s="51">
        <f t="shared" si="830"/>
        <v>-27032</v>
      </c>
      <c r="DW216" s="51">
        <f t="shared" si="830"/>
        <v>-26160</v>
      </c>
      <c r="DX216" s="51">
        <f t="shared" si="830"/>
        <v>-27032</v>
      </c>
      <c r="DY216" s="51">
        <f t="shared" si="830"/>
        <v>-27032</v>
      </c>
      <c r="DZ216" s="51">
        <f t="shared" si="830"/>
        <v>-25288</v>
      </c>
      <c r="EA216" s="51">
        <f t="shared" si="830"/>
        <v>-27032</v>
      </c>
      <c r="EB216" s="51">
        <f t="shared" si="830"/>
        <v>-26160</v>
      </c>
      <c r="EC216" s="51">
        <f t="shared" si="830"/>
        <v>-27032</v>
      </c>
      <c r="ED216" s="51">
        <f t="shared" si="830"/>
        <v>-26160</v>
      </c>
      <c r="EE216" s="51">
        <f t="shared" si="830"/>
        <v>-27032</v>
      </c>
      <c r="EF216" s="51">
        <f t="shared" si="830"/>
        <v>-27032</v>
      </c>
      <c r="EG216" s="51">
        <f t="shared" si="830"/>
        <v>-26160</v>
      </c>
      <c r="EH216" s="51">
        <f t="shared" si="830"/>
        <v>-27032</v>
      </c>
      <c r="EI216" s="51">
        <f t="shared" si="830"/>
        <v>-26160</v>
      </c>
      <c r="EJ216" s="51">
        <f t="shared" si="830"/>
        <v>-27032</v>
      </c>
      <c r="EK216" s="51">
        <f t="shared" si="830"/>
        <v>-27032</v>
      </c>
      <c r="EL216" s="51">
        <f t="shared" si="830"/>
        <v>-24416</v>
      </c>
      <c r="EM216" s="51">
        <f t="shared" si="830"/>
        <v>-27032</v>
      </c>
      <c r="EN216" s="51">
        <f t="shared" si="830"/>
        <v>-26160</v>
      </c>
      <c r="EO216" s="51">
        <f t="shared" si="830"/>
        <v>-27032</v>
      </c>
      <c r="EP216" s="51">
        <f t="shared" si="830"/>
        <v>-26160</v>
      </c>
      <c r="EQ216" s="51">
        <f t="shared" si="830"/>
        <v>-27032</v>
      </c>
      <c r="ER216" s="51">
        <f t="shared" si="830"/>
        <v>-27032</v>
      </c>
      <c r="ES216" s="51">
        <f t="shared" si="830"/>
        <v>-26160</v>
      </c>
      <c r="ET216" s="51">
        <f t="shared" si="830"/>
        <v>-27032</v>
      </c>
      <c r="EU216" s="51">
        <f t="shared" si="830"/>
        <v>-26160</v>
      </c>
      <c r="EV216" s="51">
        <f t="shared" si="830"/>
        <v>-27032</v>
      </c>
      <c r="EW216" s="51">
        <f t="shared" si="830"/>
        <v>-27032</v>
      </c>
      <c r="EX216" s="51">
        <f t="shared" si="830"/>
        <v>-24416</v>
      </c>
      <c r="EY216" s="51">
        <f t="shared" si="830"/>
        <v>-27032</v>
      </c>
      <c r="EZ216" s="51">
        <f t="shared" si="830"/>
        <v>-26160</v>
      </c>
      <c r="FA216" s="51">
        <f t="shared" si="830"/>
        <v>-27032</v>
      </c>
      <c r="FB216" s="51">
        <f t="shared" si="830"/>
        <v>-26160</v>
      </c>
      <c r="FC216" s="51">
        <f t="shared" si="830"/>
        <v>-27032</v>
      </c>
      <c r="FD216" s="51">
        <f t="shared" si="830"/>
        <v>-27032</v>
      </c>
      <c r="FE216" s="51">
        <f t="shared" si="830"/>
        <v>-26160</v>
      </c>
      <c r="FF216" s="51">
        <f t="shared" ref="FF216:HQ216" si="831">FF222/3</f>
        <v>-27032</v>
      </c>
      <c r="FG216" s="51">
        <f t="shared" si="831"/>
        <v>-26160</v>
      </c>
      <c r="FH216" s="51">
        <f t="shared" si="831"/>
        <v>-27032</v>
      </c>
      <c r="FI216" s="51">
        <f t="shared" si="831"/>
        <v>-27032</v>
      </c>
      <c r="FJ216" s="51">
        <f t="shared" si="831"/>
        <v>-24416</v>
      </c>
      <c r="FK216" s="51">
        <f t="shared" si="831"/>
        <v>-27032</v>
      </c>
      <c r="FL216" s="51">
        <f t="shared" si="831"/>
        <v>-26160</v>
      </c>
      <c r="FM216" s="51">
        <f t="shared" si="831"/>
        <v>-27032</v>
      </c>
      <c r="FN216" s="51">
        <f t="shared" si="831"/>
        <v>-26160</v>
      </c>
      <c r="FO216" s="51">
        <f t="shared" si="831"/>
        <v>-27032</v>
      </c>
      <c r="FP216" s="51">
        <f t="shared" si="831"/>
        <v>-27032</v>
      </c>
      <c r="FQ216" s="51">
        <f t="shared" si="831"/>
        <v>-26160</v>
      </c>
      <c r="FR216" s="51">
        <f t="shared" si="831"/>
        <v>-27032</v>
      </c>
      <c r="FS216" s="51">
        <f t="shared" si="831"/>
        <v>-26160</v>
      </c>
      <c r="FT216" s="51">
        <f t="shared" si="831"/>
        <v>-27032</v>
      </c>
      <c r="FU216" s="51">
        <f t="shared" si="831"/>
        <v>-27032</v>
      </c>
      <c r="FV216" s="51">
        <f t="shared" si="831"/>
        <v>-25288</v>
      </c>
      <c r="FW216" s="51">
        <f t="shared" si="831"/>
        <v>-27032</v>
      </c>
      <c r="FX216" s="51">
        <f t="shared" si="831"/>
        <v>-26160</v>
      </c>
      <c r="FY216" s="51">
        <f t="shared" si="831"/>
        <v>-27032</v>
      </c>
      <c r="FZ216" s="51">
        <f t="shared" si="831"/>
        <v>-26160</v>
      </c>
      <c r="GA216" s="51">
        <f t="shared" si="831"/>
        <v>-27032</v>
      </c>
      <c r="GB216" s="51">
        <f t="shared" si="831"/>
        <v>-27032</v>
      </c>
      <c r="GC216" s="51">
        <f t="shared" si="831"/>
        <v>-26160</v>
      </c>
      <c r="GD216" s="51">
        <f t="shared" si="831"/>
        <v>-27032</v>
      </c>
      <c r="GE216" s="51">
        <f t="shared" si="831"/>
        <v>-26160</v>
      </c>
      <c r="GF216" s="51">
        <f t="shared" si="831"/>
        <v>-27032</v>
      </c>
      <c r="GG216" s="51">
        <f t="shared" si="831"/>
        <v>-27032</v>
      </c>
      <c r="GH216" s="51">
        <f t="shared" si="831"/>
        <v>-24416</v>
      </c>
      <c r="GI216" s="51">
        <f t="shared" si="831"/>
        <v>-27032</v>
      </c>
      <c r="GJ216" s="51">
        <f t="shared" si="831"/>
        <v>-26160</v>
      </c>
      <c r="GK216" s="51">
        <f t="shared" si="831"/>
        <v>-27032</v>
      </c>
      <c r="GL216" s="51">
        <f t="shared" si="831"/>
        <v>-26160</v>
      </c>
      <c r="GM216" s="51">
        <f t="shared" si="831"/>
        <v>-27032</v>
      </c>
      <c r="GN216" s="51">
        <f t="shared" si="831"/>
        <v>-27032</v>
      </c>
      <c r="GO216" s="51">
        <f t="shared" si="831"/>
        <v>-26160</v>
      </c>
      <c r="GP216" s="51">
        <f t="shared" si="831"/>
        <v>-27032</v>
      </c>
      <c r="GQ216" s="51">
        <f t="shared" si="831"/>
        <v>-26160</v>
      </c>
      <c r="GR216" s="51">
        <f t="shared" si="831"/>
        <v>-27032</v>
      </c>
      <c r="GS216" s="51">
        <f t="shared" si="831"/>
        <v>-27032</v>
      </c>
      <c r="GT216" s="51">
        <f t="shared" si="831"/>
        <v>-24416</v>
      </c>
      <c r="GU216" s="51">
        <f t="shared" si="831"/>
        <v>-27032</v>
      </c>
      <c r="GV216" s="51">
        <f t="shared" si="831"/>
        <v>-26160</v>
      </c>
      <c r="GW216" s="51">
        <f t="shared" si="831"/>
        <v>-27032</v>
      </c>
      <c r="GX216" s="51">
        <f t="shared" si="831"/>
        <v>-26160</v>
      </c>
      <c r="GY216" s="51">
        <f t="shared" si="831"/>
        <v>-27032</v>
      </c>
      <c r="GZ216" s="51">
        <f t="shared" si="831"/>
        <v>-27032</v>
      </c>
      <c r="HA216" s="51">
        <f t="shared" si="831"/>
        <v>-26160</v>
      </c>
      <c r="HB216" s="51">
        <f t="shared" si="831"/>
        <v>-27032</v>
      </c>
      <c r="HC216" s="51">
        <f t="shared" si="831"/>
        <v>-26160</v>
      </c>
      <c r="HD216" s="51">
        <f t="shared" si="831"/>
        <v>-27032</v>
      </c>
      <c r="HE216" s="51">
        <f t="shared" si="831"/>
        <v>-27032</v>
      </c>
      <c r="HF216" s="51">
        <f t="shared" si="831"/>
        <v>-24416</v>
      </c>
      <c r="HG216" s="51">
        <f t="shared" si="831"/>
        <v>-27032</v>
      </c>
      <c r="HH216" s="51">
        <f t="shared" si="831"/>
        <v>-26160</v>
      </c>
      <c r="HI216" s="51">
        <f t="shared" si="831"/>
        <v>-27032</v>
      </c>
      <c r="HJ216" s="51">
        <f t="shared" si="831"/>
        <v>-26160</v>
      </c>
      <c r="HK216" s="51">
        <f t="shared" si="831"/>
        <v>-27032</v>
      </c>
      <c r="HL216" s="51">
        <f t="shared" si="831"/>
        <v>-27032</v>
      </c>
      <c r="HM216" s="51">
        <f t="shared" si="831"/>
        <v>-26160</v>
      </c>
      <c r="HN216" s="51">
        <f t="shared" si="831"/>
        <v>-27032</v>
      </c>
      <c r="HO216" s="51">
        <f t="shared" si="831"/>
        <v>-26160</v>
      </c>
      <c r="HP216" s="51">
        <f t="shared" si="831"/>
        <v>-27032</v>
      </c>
      <c r="HQ216" s="51">
        <f t="shared" si="831"/>
        <v>-27032</v>
      </c>
      <c r="HR216" s="51">
        <f t="shared" ref="HR216:KC216" si="832">HR222/3</f>
        <v>-25288</v>
      </c>
      <c r="HS216" s="51">
        <f t="shared" si="832"/>
        <v>-27032</v>
      </c>
      <c r="HT216" s="51">
        <f t="shared" si="832"/>
        <v>-26160</v>
      </c>
      <c r="HU216" s="51">
        <f t="shared" si="832"/>
        <v>-27032</v>
      </c>
      <c r="HV216" s="51">
        <f t="shared" si="832"/>
        <v>-26160</v>
      </c>
      <c r="HW216" s="51">
        <f t="shared" si="832"/>
        <v>-27032</v>
      </c>
      <c r="HX216" s="51">
        <f t="shared" si="832"/>
        <v>-27032</v>
      </c>
      <c r="HY216" s="51">
        <f t="shared" si="832"/>
        <v>-26160</v>
      </c>
      <c r="HZ216" s="51">
        <f t="shared" si="832"/>
        <v>-27032</v>
      </c>
      <c r="IA216" s="51">
        <f t="shared" si="832"/>
        <v>-26160</v>
      </c>
      <c r="IB216" s="51">
        <f t="shared" si="832"/>
        <v>-27032</v>
      </c>
      <c r="IC216" s="51">
        <f t="shared" si="832"/>
        <v>-27032</v>
      </c>
      <c r="ID216" s="51">
        <f t="shared" si="832"/>
        <v>-24416</v>
      </c>
      <c r="IE216" s="51">
        <f t="shared" si="832"/>
        <v>-27032</v>
      </c>
      <c r="IF216" s="51">
        <f t="shared" si="832"/>
        <v>-26160</v>
      </c>
      <c r="IG216" s="51">
        <f t="shared" si="832"/>
        <v>-27032</v>
      </c>
      <c r="IH216" s="51">
        <f t="shared" si="832"/>
        <v>-26160</v>
      </c>
      <c r="II216" s="51">
        <f t="shared" si="832"/>
        <v>-27032</v>
      </c>
      <c r="IJ216" s="51">
        <f t="shared" si="832"/>
        <v>-27032</v>
      </c>
      <c r="IK216" s="51">
        <f t="shared" si="832"/>
        <v>-26160</v>
      </c>
      <c r="IL216" s="51">
        <f t="shared" si="832"/>
        <v>-27032</v>
      </c>
      <c r="IM216" s="51">
        <f t="shared" si="832"/>
        <v>-26160</v>
      </c>
      <c r="IN216" s="51">
        <f t="shared" si="832"/>
        <v>-27032</v>
      </c>
      <c r="IO216" s="51">
        <f t="shared" si="832"/>
        <v>-27032</v>
      </c>
      <c r="IP216" s="51">
        <f t="shared" si="832"/>
        <v>-24416</v>
      </c>
      <c r="IQ216" s="51">
        <f t="shared" si="832"/>
        <v>-27032</v>
      </c>
      <c r="IR216" s="51">
        <f t="shared" si="832"/>
        <v>-26160</v>
      </c>
      <c r="IS216" s="51">
        <f t="shared" si="832"/>
        <v>-27032</v>
      </c>
      <c r="IT216" s="51">
        <f t="shared" si="832"/>
        <v>-26160</v>
      </c>
      <c r="IU216" s="51">
        <f t="shared" si="832"/>
        <v>-27032</v>
      </c>
      <c r="IV216" s="51">
        <f t="shared" si="832"/>
        <v>-27032</v>
      </c>
      <c r="IW216" s="51">
        <f t="shared" si="832"/>
        <v>-26160</v>
      </c>
      <c r="IX216" s="51">
        <f t="shared" si="832"/>
        <v>-27032</v>
      </c>
      <c r="IY216" s="51">
        <f t="shared" si="832"/>
        <v>-26160</v>
      </c>
      <c r="IZ216" s="51">
        <f t="shared" si="832"/>
        <v>-27032</v>
      </c>
      <c r="JA216" s="51">
        <f t="shared" si="832"/>
        <v>-27032</v>
      </c>
      <c r="JB216" s="51">
        <f t="shared" si="832"/>
        <v>-24416</v>
      </c>
      <c r="JC216" s="51">
        <f t="shared" si="832"/>
        <v>-27032</v>
      </c>
      <c r="JD216" s="51">
        <f t="shared" si="832"/>
        <v>-26160</v>
      </c>
      <c r="JE216" s="51">
        <f t="shared" si="832"/>
        <v>-27032</v>
      </c>
      <c r="JF216" s="51">
        <f t="shared" si="832"/>
        <v>-26160</v>
      </c>
      <c r="JG216" s="51">
        <f t="shared" si="832"/>
        <v>-27032</v>
      </c>
      <c r="JH216" s="51">
        <f t="shared" si="832"/>
        <v>-27032</v>
      </c>
      <c r="JI216" s="51">
        <f t="shared" si="832"/>
        <v>-26160</v>
      </c>
      <c r="JJ216" s="51">
        <f t="shared" si="832"/>
        <v>-27032</v>
      </c>
      <c r="JK216" s="51">
        <f t="shared" si="832"/>
        <v>-26160</v>
      </c>
      <c r="JL216" s="51">
        <f t="shared" si="832"/>
        <v>-27032</v>
      </c>
      <c r="JM216" s="51">
        <f t="shared" si="832"/>
        <v>-27032</v>
      </c>
      <c r="JN216" s="51">
        <f t="shared" si="832"/>
        <v>-25288</v>
      </c>
      <c r="JO216" s="51">
        <f t="shared" si="832"/>
        <v>-27032</v>
      </c>
      <c r="JP216" s="51">
        <f t="shared" si="832"/>
        <v>-26160</v>
      </c>
      <c r="JQ216" s="51">
        <f t="shared" si="832"/>
        <v>-27032</v>
      </c>
      <c r="JR216" s="51">
        <f t="shared" si="832"/>
        <v>-26160</v>
      </c>
      <c r="JS216" s="51">
        <f t="shared" si="832"/>
        <v>-27032</v>
      </c>
      <c r="JT216" s="51">
        <f t="shared" si="832"/>
        <v>-27032</v>
      </c>
      <c r="JU216" s="51">
        <f t="shared" si="832"/>
        <v>-26160</v>
      </c>
      <c r="JV216" s="51">
        <f t="shared" si="832"/>
        <v>-27032</v>
      </c>
      <c r="JW216" s="51">
        <f t="shared" si="832"/>
        <v>-26160</v>
      </c>
      <c r="JX216" s="51">
        <f t="shared" si="832"/>
        <v>-27032</v>
      </c>
      <c r="JY216" s="51">
        <f t="shared" si="832"/>
        <v>-27032</v>
      </c>
      <c r="JZ216" s="51">
        <f t="shared" si="832"/>
        <v>-24416</v>
      </c>
      <c r="KA216" s="51">
        <f t="shared" si="832"/>
        <v>-27032</v>
      </c>
      <c r="KB216" s="51">
        <f t="shared" si="832"/>
        <v>-26160</v>
      </c>
      <c r="KC216" s="51">
        <f t="shared" si="832"/>
        <v>-27032</v>
      </c>
      <c r="KD216" s="51">
        <f t="shared" ref="KD216:LT216" si="833">KD222/3</f>
        <v>-26160</v>
      </c>
      <c r="KE216" s="51">
        <f t="shared" si="833"/>
        <v>-27032</v>
      </c>
      <c r="KF216" s="51">
        <f t="shared" si="833"/>
        <v>-27032</v>
      </c>
      <c r="KG216" s="51">
        <f t="shared" si="833"/>
        <v>-26160</v>
      </c>
      <c r="KH216" s="51">
        <f t="shared" si="833"/>
        <v>-27032</v>
      </c>
      <c r="KI216" s="51">
        <f t="shared" si="833"/>
        <v>-26160</v>
      </c>
      <c r="KJ216" s="51">
        <f t="shared" si="833"/>
        <v>-27032</v>
      </c>
      <c r="KK216" s="51">
        <f t="shared" si="833"/>
        <v>-27032</v>
      </c>
      <c r="KL216" s="51">
        <f t="shared" si="833"/>
        <v>-24416</v>
      </c>
      <c r="KM216" s="51">
        <f t="shared" si="833"/>
        <v>-27032</v>
      </c>
      <c r="KN216" s="51">
        <f t="shared" si="833"/>
        <v>-26160</v>
      </c>
      <c r="KO216" s="51">
        <f t="shared" si="833"/>
        <v>-27032</v>
      </c>
      <c r="KP216" s="51">
        <f t="shared" si="833"/>
        <v>-26160</v>
      </c>
      <c r="KQ216" s="51">
        <f t="shared" si="833"/>
        <v>-27032</v>
      </c>
      <c r="KR216" s="51">
        <f t="shared" si="833"/>
        <v>-27032</v>
      </c>
      <c r="KS216" s="51">
        <f t="shared" si="833"/>
        <v>-26160</v>
      </c>
      <c r="KT216" s="51">
        <f t="shared" si="833"/>
        <v>-27032</v>
      </c>
      <c r="KU216" s="51">
        <f t="shared" si="833"/>
        <v>-26160</v>
      </c>
      <c r="KV216" s="51">
        <f t="shared" si="833"/>
        <v>-27032</v>
      </c>
      <c r="KW216" s="51">
        <f t="shared" si="833"/>
        <v>-27032</v>
      </c>
      <c r="KX216" s="51">
        <f t="shared" si="833"/>
        <v>-24416</v>
      </c>
      <c r="KY216" s="51">
        <f t="shared" si="833"/>
        <v>-27032</v>
      </c>
      <c r="KZ216" s="51">
        <f t="shared" si="833"/>
        <v>-26160</v>
      </c>
      <c r="LA216" s="51">
        <f t="shared" si="833"/>
        <v>-27032</v>
      </c>
      <c r="LB216" s="51">
        <f t="shared" si="833"/>
        <v>-26160</v>
      </c>
      <c r="LC216" s="51">
        <f t="shared" si="833"/>
        <v>-27032</v>
      </c>
      <c r="LD216" s="51">
        <f t="shared" si="833"/>
        <v>-27032</v>
      </c>
      <c r="LE216" s="51">
        <f t="shared" si="833"/>
        <v>-26160</v>
      </c>
      <c r="LF216" s="51">
        <f t="shared" si="833"/>
        <v>-27032</v>
      </c>
      <c r="LG216" s="51">
        <f t="shared" si="833"/>
        <v>-26160</v>
      </c>
      <c r="LH216" s="51">
        <f t="shared" si="833"/>
        <v>-27032</v>
      </c>
      <c r="LI216" s="51">
        <f t="shared" si="833"/>
        <v>-27032</v>
      </c>
      <c r="LJ216" s="51">
        <f t="shared" si="833"/>
        <v>-25288</v>
      </c>
      <c r="LK216" s="51">
        <f t="shared" si="833"/>
        <v>-27032</v>
      </c>
      <c r="LL216" s="51">
        <f t="shared" si="833"/>
        <v>-26160</v>
      </c>
      <c r="LM216" s="51">
        <f t="shared" si="833"/>
        <v>-27032</v>
      </c>
      <c r="LN216" s="51">
        <f t="shared" si="833"/>
        <v>-26160</v>
      </c>
      <c r="LO216" s="51">
        <f t="shared" si="833"/>
        <v>-27032</v>
      </c>
      <c r="LP216" s="51">
        <f t="shared" si="833"/>
        <v>-27032</v>
      </c>
      <c r="LQ216" s="51">
        <f t="shared" si="833"/>
        <v>-26160</v>
      </c>
      <c r="LR216" s="51">
        <f t="shared" si="833"/>
        <v>-27032</v>
      </c>
      <c r="LS216" s="51">
        <f t="shared" si="833"/>
        <v>-26160</v>
      </c>
      <c r="LT216" s="51">
        <f t="shared" si="833"/>
        <v>-26160</v>
      </c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  <c r="QB216" s="51"/>
      <c r="QC216" s="51"/>
      <c r="QD216" s="51"/>
      <c r="QE216" s="51"/>
      <c r="QF216" s="51"/>
      <c r="QG216" s="51"/>
      <c r="QH216" s="51"/>
      <c r="QI216" s="51"/>
      <c r="QJ216" s="51"/>
      <c r="QK216" s="51"/>
      <c r="QL216" s="51"/>
      <c r="QM216" s="51"/>
      <c r="QN216" s="51"/>
      <c r="QO216" s="51"/>
      <c r="QP216" s="51"/>
      <c r="QQ216" s="51"/>
      <c r="QR216" s="51"/>
      <c r="QS216" s="51"/>
      <c r="QT216" s="51"/>
      <c r="QU216" s="51"/>
    </row>
    <row r="217" spans="1:506 16360:16360" outlineLevel="1">
      <c r="C217" s="75" t="s">
        <v>505</v>
      </c>
      <c r="D217" s="242"/>
      <c r="E217" s="51"/>
      <c r="F217" s="206"/>
      <c r="G217" s="223">
        <f>SUM(AG217:AR217)</f>
        <v>-10243758.666568639</v>
      </c>
      <c r="H217" s="198">
        <f t="shared" si="827"/>
        <v>-269669147.93251818</v>
      </c>
      <c r="I217" s="51">
        <f>IF(I$19*I$38*VLOOKUP(MONTH(I$3),'Production Forecast'!$A$7:$P$18,10)*-1&gt;(I215+I216),(I215+I216)*-1,I$19*I$38*VLOOKUP(MONTH(I$3),'Production Forecast'!$A$7:$P$18,10))</f>
        <v>0</v>
      </c>
      <c r="J217" s="51">
        <f>IF(J$19*J$38*VLOOKUP(MONTH(J$3),'Production Forecast'!$A$7:$P$18,10)*-1&gt;(J215+J216),(J215+J216)*-1,J$19*J$38*VLOOKUP(MONTH(J$3),'Production Forecast'!$A$7:$P$18,10))</f>
        <v>0</v>
      </c>
      <c r="K217" s="51">
        <f>IF(K$19*K$38*VLOOKUP(MONTH(K$3),'Production Forecast'!$A$7:$P$18,10)*-1&gt;(K215+K216),(K215+K216)*-1,K$19*K$38*VLOOKUP(MONTH(K$3),'Production Forecast'!$A$7:$P$18,10))</f>
        <v>0</v>
      </c>
      <c r="L217" s="51">
        <f>IF(L$19*L$38*VLOOKUP(MONTH(L$3),'Production Forecast'!$A$7:$P$18,10)*-1&gt;(L215+L216),(L215+L216)*-1,L$19*L$38*VLOOKUP(MONTH(L$3),'Production Forecast'!$A$7:$P$18,10))</f>
        <v>0</v>
      </c>
      <c r="M217" s="51">
        <f>IF(M$19*M$38*VLOOKUP(MONTH(M$3),'Production Forecast'!$A$7:$P$18,10)*-1&gt;(M215+M216),(M215+M216)*-1,M$19*M$38*VLOOKUP(MONTH(M$3),'Production Forecast'!$A$7:$P$18,10))</f>
        <v>0</v>
      </c>
      <c r="N217" s="51">
        <f>IF(N$19*N$38*VLOOKUP(MONTH(N$3),'Production Forecast'!$A$7:$P$18,10)*-1&gt;(N215+N216),(N215+N216)*-1,N$19*N$38*VLOOKUP(MONTH(N$3),'Production Forecast'!$A$7:$P$18,10))</f>
        <v>0</v>
      </c>
      <c r="O217" s="51">
        <f>IF(O$19*O$38*VLOOKUP(MONTH(O$3),'Production Forecast'!$A$7:$P$18,10)*-1&gt;(O215+O216),(O215+O216)*-1,O$19*O$38*VLOOKUP(MONTH(O$3),'Production Forecast'!$A$7:$P$18,10))</f>
        <v>0</v>
      </c>
      <c r="P217" s="51">
        <f>IF(P$19*P$38*VLOOKUP(MONTH(P$3),'Production Forecast'!$A$7:$P$18,10)*-1&gt;(P215+P216),(P215+P216)*-1,P$19*P$38*VLOOKUP(MONTH(P$3),'Production Forecast'!$A$7:$P$18,10))</f>
        <v>0</v>
      </c>
      <c r="Q217" s="51">
        <f>IF(Q$19*Q$38*VLOOKUP(MONTH(Q$3),'Production Forecast'!$A$7:$P$18,10)*-1&gt;(Q215+Q216),(Q215+Q216)*-1,Q$19*Q$38*VLOOKUP(MONTH(Q$3),'Production Forecast'!$A$7:$P$18,10))</f>
        <v>0</v>
      </c>
      <c r="R217" s="51">
        <f>IF(R$19*R$38*VLOOKUP(MONTH(R$3),'Production Forecast'!$A$7:$P$18,10)*-1&gt;(R215+R216),(R215+R216)*-1,R$19*R$38*VLOOKUP(MONTH(R$3),'Production Forecast'!$A$7:$P$18,10))</f>
        <v>0</v>
      </c>
      <c r="S217" s="51">
        <f>IF(S$19*S$38*VLOOKUP(MONTH(S$3),'Production Forecast'!$A$7:$P$18,10)*-1&gt;(S215+S216),(S215+S216)*-1,S$19*S$38*VLOOKUP(MONTH(S$3),'Production Forecast'!$A$7:$P$18,10))</f>
        <v>0</v>
      </c>
      <c r="T217" s="51">
        <f>IF(T$19*T$38*VLOOKUP(MONTH(T$3),'Production Forecast'!$A$7:$P$18,10)*-1&gt;(T215+T216),(T215+T216)*-1,T$19*T$38*VLOOKUP(MONTH(T$3),'Production Forecast'!$A$7:$P$18,10))</f>
        <v>0</v>
      </c>
      <c r="U217" s="51">
        <f>IF(U$19*U$38*VLOOKUP(MONTH(U$3),'Production Forecast'!$A$7:$P$18,10)*-1&gt;(U215+U216),(U215+U216)*-1,U$19*U$38*VLOOKUP(MONTH(U$3),'Production Forecast'!$A$7:$P$18,10))</f>
        <v>0</v>
      </c>
      <c r="V217" s="51">
        <f>IF(V$19*V$38*VLOOKUP(MONTH(V$3),'Production Forecast'!$A$7:$P$18,10)*-1&gt;(V215+V216),(V215+V216)*-1,V$19*V$38*VLOOKUP(MONTH(V$3),'Production Forecast'!$A$7:$P$18,10))</f>
        <v>0</v>
      </c>
      <c r="W217" s="51">
        <f>IF(W$19*W$38*VLOOKUP(MONTH(W$3),'Production Forecast'!$A$7:$P$18,10)*-1&gt;(W215+W216),(W215+W216)*-1,W$19*W$38*VLOOKUP(MONTH(W$3),'Production Forecast'!$A$7:$P$18,10))</f>
        <v>0</v>
      </c>
      <c r="X217" s="51">
        <f>IF(X$19*X$38*VLOOKUP(MONTH(X$3),'Production Forecast'!$A$7:$P$18,10)*-1&gt;(X215+X216),(X215+X216)*-1,X$19*X$38*VLOOKUP(MONTH(X$3),'Production Forecast'!$A$7:$P$18,10))</f>
        <v>0</v>
      </c>
      <c r="Y217" s="51">
        <f>IF(Y$19*Y$38*VLOOKUP(MONTH(Y$3),'Production Forecast'!$A$7:$P$18,10)*-1&gt;(Y215+Y216),(Y215+Y216)*-1,Y$19*Y$38*VLOOKUP(MONTH(Y$3),'Production Forecast'!$A$7:$P$18,10))</f>
        <v>0</v>
      </c>
      <c r="Z217" s="51">
        <f>IF(Z$19*Z$38*VLOOKUP(MONTH(Z$3),'Production Forecast'!$A$7:$P$18,10)*-1&gt;(Z215+Z216),(Z215+Z216)*-1,Z$19*Z$38*VLOOKUP(MONTH(Z$3),'Production Forecast'!$A$7:$P$18,10))</f>
        <v>0</v>
      </c>
      <c r="AA217" s="51">
        <f>IF(AA$19*AA$38*VLOOKUP(MONTH(AA$3),'Production Forecast'!$A$7:$P$18,10)*-1&gt;(AA215+AA216),(AA215+AA216)*-1,AA$19*AA$38*VLOOKUP(MONTH(AA$3),'Production Forecast'!$A$7:$P$18,10))</f>
        <v>0</v>
      </c>
      <c r="AB217" s="51">
        <f>IF(AB$19*AB$38*VLOOKUP(MONTH(AB$3),'Production Forecast'!$A$7:$P$18,10)*-1&gt;(AB215+AB216),(AB215+AB216)*-1,AB$19*AB$38*VLOOKUP(MONTH(AB$3),'Production Forecast'!$A$7:$P$18,10))</f>
        <v>0</v>
      </c>
      <c r="AC217" s="51">
        <f>IF(AC$19*AC$38*VLOOKUP(MONTH(AC$3),'Production Forecast'!$A$7:$P$18,10)*-1&gt;(AC215+AC216),(AC215+AC216)*-1,AC$19*AC$38*VLOOKUP(MONTH(AC$3),'Production Forecast'!$A$7:$P$18,10))</f>
        <v>0</v>
      </c>
      <c r="AD217" s="51">
        <f>IF(AD$19*AD$38*VLOOKUP(MONTH(AD$3),'Production Forecast'!$A$7:$P$18,10)*-1&gt;(AD215+AD216),(AD215+AD216)*-1,AD$19*AD$38*VLOOKUP(MONTH(AD$3),'Production Forecast'!$A$7:$P$18,10))</f>
        <v>0</v>
      </c>
      <c r="AE217" s="51">
        <f>IF(AE$19*AE$38*VLOOKUP(MONTH(AE$3),'Production Forecast'!$A$7:$P$18,10)*-1&gt;(AE215+AE216),(AE215+AE216)*-1,AE$19*AE$38*VLOOKUP(MONTH(AE$3),'Production Forecast'!$A$7:$P$18,10))</f>
        <v>0</v>
      </c>
      <c r="AF217" s="51">
        <f>IF(AF$19*AF$38*VLOOKUP(MONTH(AF$3),'Production Forecast'!$A$7:$P$18,10)*-1&gt;(AF215+AF216),(AF215+AF216)*-1,AF$19*AF$38*VLOOKUP(MONTH(AF$3),'Production Forecast'!$A$7:$P$18,10))</f>
        <v>0</v>
      </c>
      <c r="AG217" s="51">
        <f>IF(AG$19*AG$38*VLOOKUP(MONTH(AG$3),'Production Forecast'!$A$7:$P$18,10)*-1&gt;(AG215+AG216),(AG215+AG216)*-1,AG$19*AG$38*VLOOKUP(MONTH(AG$3),'Production Forecast'!$A$7:$P$18,10))</f>
        <v>-526746.75094759511</v>
      </c>
      <c r="AH217" s="51">
        <f>IF(AH$19*AH$38*VLOOKUP(MONTH(AH$3),'Production Forecast'!$A$7:$P$18,10)*-1&gt;(AH215+AH216),(AH215+AH216)*-1,AH$19*AH$38*VLOOKUP(MONTH(AH$3),'Production Forecast'!$A$7:$P$18,10))</f>
        <v>-519050.74672227551</v>
      </c>
      <c r="AI217" s="51">
        <f>IF(AI$19*AI$38*VLOOKUP(MONTH(AI$3),'Production Forecast'!$A$7:$P$18,10)*-1&gt;(AI215+AI216),(AI215+AI216)*-1,AI$19*AI$38*VLOOKUP(MONTH(AI$3),'Production Forecast'!$A$7:$P$18,10))</f>
        <v>-772573.2072397772</v>
      </c>
      <c r="AJ217" s="51">
        <f>IF(AJ$19*AJ$38*VLOOKUP(MONTH(AJ$3),'Production Forecast'!$A$7:$P$18,10)*-1&gt;(AJ215+AJ216),(AJ215+AJ216)*-1,AJ$19*AJ$38*VLOOKUP(MONTH(AJ$3),'Production Forecast'!$A$7:$P$18,10))</f>
        <v>-801931.49999530334</v>
      </c>
      <c r="AK217" s="51">
        <f>IF(AK$19*AK$38*VLOOKUP(MONTH(AK$3),'Production Forecast'!$A$7:$P$18,10)*-1&gt;(AK215+AK216),(AK215+AK216)*-1,AK$19*AK$38*VLOOKUP(MONTH(AK$3),'Production Forecast'!$A$7:$P$18,10))</f>
        <v>-935026.53064355906</v>
      </c>
      <c r="AL217" s="51">
        <f>IF(AL$19*AL$38*VLOOKUP(MONTH(AL$3),'Production Forecast'!$A$7:$P$18,10)*-1&gt;(AL215+AL216),(AL215+AL216)*-1,AL$19*AL$38*VLOOKUP(MONTH(AL$3),'Production Forecast'!$A$7:$P$18,10))</f>
        <v>-1040577.9076146863</v>
      </c>
      <c r="AM217" s="51">
        <f>IF(AM$19*AM$38*VLOOKUP(MONTH(AM$3),'Production Forecast'!$A$7:$P$18,10)*-1&gt;(AM215+AM216),(AM215+AM216)*-1,AM$19*AM$38*VLOOKUP(MONTH(AM$3),'Production Forecast'!$A$7:$P$18,10))</f>
        <v>-1219006.1650260752</v>
      </c>
      <c r="AN217" s="51">
        <f>IF(AN$19*AN$38*VLOOKUP(MONTH(AN$3),'Production Forecast'!$A$7:$P$18,10)*-1&gt;(AN215+AN216),(AN215+AN216)*-1,AN$19*AN$38*VLOOKUP(MONTH(AN$3),'Production Forecast'!$A$7:$P$18,10))</f>
        <v>-1134957.8755510612</v>
      </c>
      <c r="AO217" s="51">
        <f>IF(AO$19*AO$38*VLOOKUP(MONTH(AO$3),'Production Forecast'!$A$7:$P$18,10)*-1&gt;(AO215+AO216),(AO215+AO216)*-1,AO$19*AO$38*VLOOKUP(MONTH(AO$3),'Production Forecast'!$A$7:$P$18,10))</f>
        <v>-1103187.1215903428</v>
      </c>
      <c r="AP217" s="51">
        <f>IF(AP$19*AP$38*VLOOKUP(MONTH(AP$3),'Production Forecast'!$A$7:$P$18,10)*-1&gt;(AP215+AP216),(AP215+AP216)*-1,AP$19*AP$38*VLOOKUP(MONTH(AP$3),'Production Forecast'!$A$7:$P$18,10))</f>
        <v>-935057.73996556178</v>
      </c>
      <c r="AQ217" s="51">
        <f>IF(AQ$19*AQ$38*VLOOKUP(MONTH(AQ$3),'Production Forecast'!$A$7:$P$18,10)*-1&gt;(AQ215+AQ216),(AQ215+AQ216)*-1,AQ$19*AQ$38*VLOOKUP(MONTH(AQ$3),'Production Forecast'!$A$7:$P$18,10))</f>
        <v>-781575.09555859037</v>
      </c>
      <c r="AR217" s="51">
        <f>IF(AR$19*AR$38*VLOOKUP(MONTH(AR$3),'Production Forecast'!$A$7:$P$18,10)*-1&gt;(AR215+AR216),(AR215+AR216)*-1,AR$19*AR$38*VLOOKUP(MONTH(AR$3),'Production Forecast'!$A$7:$P$18,10))</f>
        <v>-474068.02571381</v>
      </c>
      <c r="AS217" s="51">
        <f>IF(AS$19*AS$38*VLOOKUP(MONTH(AS$3),'Production Forecast'!$A$7:$P$18,10)*-1&gt;(AS215+AS216),(AS215+AS216)*-1,AS$19*AS$38*VLOOKUP(MONTH(AS$3),'Production Forecast'!$A$7:$P$18,10))</f>
        <v>-532014.21845707111</v>
      </c>
      <c r="AT217" s="51">
        <f>IF(AT$19*AT$38*VLOOKUP(MONTH(AT$3),'Production Forecast'!$A$7:$P$18,10)*-1&gt;(AT215+AT216),(AT215+AT216)*-1,AT$19*AT$38*VLOOKUP(MONTH(AT$3),'Production Forecast'!$A$7:$P$18,10))</f>
        <v>-524241.25418949826</v>
      </c>
      <c r="AU217" s="51">
        <f>IF(AU$19*AU$38*VLOOKUP(MONTH(AU$3),'Production Forecast'!$A$7:$P$18,10)*-1&gt;(AU215+AU216),(AU215+AU216)*-1,AU$19*AU$38*VLOOKUP(MONTH(AU$3),'Production Forecast'!$A$7:$P$18,10))</f>
        <v>-780298.93931217503</v>
      </c>
      <c r="AV217" s="51">
        <f>IF(AV$19*AV$38*VLOOKUP(MONTH(AV$3),'Production Forecast'!$A$7:$P$18,10)*-1&gt;(AV215+AV216),(AV215+AV216)*-1,AV$19*AV$38*VLOOKUP(MONTH(AV$3),'Production Forecast'!$A$7:$P$18,10))</f>
        <v>-809950.81499525637</v>
      </c>
      <c r="AW217" s="51">
        <f>IF(AW$19*AW$38*VLOOKUP(MONTH(AW$3),'Production Forecast'!$A$7:$P$18,10)*-1&gt;(AW215+AW216),(AW215+AW216)*-1,AW$19*AW$38*VLOOKUP(MONTH(AW$3),'Production Forecast'!$A$7:$P$18,10))</f>
        <v>-944376.7959499947</v>
      </c>
      <c r="AX217" s="51">
        <f>IF(AX$19*AX$38*VLOOKUP(MONTH(AX$3),'Production Forecast'!$A$7:$P$18,10)*-1&gt;(AX215+AX216),(AX215+AX216)*-1,AX$19*AX$38*VLOOKUP(MONTH(AX$3),'Production Forecast'!$A$7:$P$18,10))</f>
        <v>-1050983.6866908332</v>
      </c>
      <c r="AY217" s="51">
        <f>IF(AY$19*AY$38*VLOOKUP(MONTH(AY$3),'Production Forecast'!$A$7:$P$18,10)*-1&gt;(AY215+AY216),(AY215+AY216)*-1,AY$19*AY$38*VLOOKUP(MONTH(AY$3),'Production Forecast'!$A$7:$P$18,10))</f>
        <v>-1231196.226676336</v>
      </c>
      <c r="AZ217" s="51">
        <f>IF(AZ$19*AZ$38*VLOOKUP(MONTH(AZ$3),'Production Forecast'!$A$7:$P$18,10)*-1&gt;(AZ215+AZ216),(AZ215+AZ216)*-1,AZ$19*AZ$38*VLOOKUP(MONTH(AZ$3),'Production Forecast'!$A$7:$P$18,10))</f>
        <v>-1146307.454306572</v>
      </c>
      <c r="BA217" s="51">
        <f>IF(BA$19*BA$38*VLOOKUP(MONTH(BA$3),'Production Forecast'!$A$7:$P$18,10)*-1&gt;(BA215+BA216),(BA215+BA216)*-1,BA$19*BA$38*VLOOKUP(MONTH(BA$3),'Production Forecast'!$A$7:$P$18,10))</f>
        <v>-1114218.9928062463</v>
      </c>
      <c r="BB217" s="51">
        <f>IF(BB$19*BB$38*VLOOKUP(MONTH(BB$3),'Production Forecast'!$A$7:$P$18,10)*-1&gt;(BB215+BB216),(BB215+BB216)*-1,BB$19*BB$38*VLOOKUP(MONTH(BB$3),'Production Forecast'!$A$7:$P$18,10))</f>
        <v>-944408.31736521737</v>
      </c>
      <c r="BC217" s="51">
        <f>IF(BC$19*BC$38*VLOOKUP(MONTH(BC$3),'Production Forecast'!$A$7:$P$18,10)*-1&gt;(BC215+BC216),(BC215+BC216)*-1,BC$19*BC$38*VLOOKUP(MONTH(BC$3),'Production Forecast'!$A$7:$P$18,10))</f>
        <v>-789390.84651417623</v>
      </c>
      <c r="BD217" s="51">
        <f>IF(BD$19*BD$38*VLOOKUP(MONTH(BD$3),'Production Forecast'!$A$7:$P$18,10)*-1&gt;(BD215+BD216),(BD215+BD216)*-1,BD$19*BD$38*VLOOKUP(MONTH(BD$3),'Production Forecast'!$A$7:$P$18,10))</f>
        <v>-472617.02355157974</v>
      </c>
      <c r="BE217" s="51">
        <f>IF(BE$19*BE$38*VLOOKUP(MONTH(BE$3),'Production Forecast'!$A$7:$P$18,10)*-1&gt;(BE215+BE216),(BE215+BE216)*-1,BE$19*BE$38*VLOOKUP(MONTH(BE$3),'Production Forecast'!$A$7:$P$18,10))</f>
        <v>-537334.36064164178</v>
      </c>
      <c r="BF217" s="51">
        <f>IF(BF$19*BF$38*VLOOKUP(MONTH(BF$3),'Production Forecast'!$A$7:$P$18,10)*-1&gt;(BF215+BF216),(BF215+BF216)*-1,BF$19*BF$38*VLOOKUP(MONTH(BF$3),'Production Forecast'!$A$7:$P$18,10))</f>
        <v>-529483.6667313932</v>
      </c>
      <c r="BG217" s="51">
        <f>IF(BG$19*BG$38*VLOOKUP(MONTH(BG$3),'Production Forecast'!$A$7:$P$18,10)*-1&gt;(BG215+BG216),(BG215+BG216)*-1,BG$19*BG$38*VLOOKUP(MONTH(BG$3),'Production Forecast'!$A$7:$P$18,10))</f>
        <v>-788101.92870529671</v>
      </c>
      <c r="BH217" s="51">
        <f>IF(BH$19*BH$38*VLOOKUP(MONTH(BH$3),'Production Forecast'!$A$7:$P$18,10)*-1&gt;(BH215+BH216),(BH215+BH216)*-1,BH$19*BH$38*VLOOKUP(MONTH(BH$3),'Production Forecast'!$A$7:$P$18,10))</f>
        <v>-818050.323145209</v>
      </c>
      <c r="BI217" s="51">
        <f>IF(BI$19*BI$38*VLOOKUP(MONTH(BI$3),'Production Forecast'!$A$7:$P$18,10)*-1&gt;(BI215+BI216),(BI215+BI216)*-1,BI$19*BI$38*VLOOKUP(MONTH(BI$3),'Production Forecast'!$A$7:$P$18,10))</f>
        <v>-953820.56390949455</v>
      </c>
      <c r="BJ217" s="51">
        <f>IF(BJ$19*BJ$38*VLOOKUP(MONTH(BJ$3),'Production Forecast'!$A$7:$P$18,10)*-1&gt;(BJ215+BJ216),(BJ215+BJ216)*-1,BJ$19*BJ$38*VLOOKUP(MONTH(BJ$3),'Production Forecast'!$A$7:$P$18,10))</f>
        <v>-1061493.5235577414</v>
      </c>
      <c r="BK217" s="51">
        <f>IF(BK$19*BK$38*VLOOKUP(MONTH(BK$3),'Production Forecast'!$A$7:$P$18,10)*-1&gt;(BK215+BK216),(BK215+BK216)*-1,BK$19*BK$38*VLOOKUP(MONTH(BK$3),'Production Forecast'!$A$7:$P$18,10))</f>
        <v>-1243508.1889430992</v>
      </c>
      <c r="BL217" s="51">
        <f>IF(BL$19*BL$38*VLOOKUP(MONTH(BL$3),'Production Forecast'!$A$7:$P$18,10)*-1&gt;(BL215+BL216),(BL215+BL216)*-1,BL$19*BL$38*VLOOKUP(MONTH(BL$3),'Production Forecast'!$A$7:$P$18,10))</f>
        <v>-1157770.5288496376</v>
      </c>
      <c r="BM217" s="51">
        <f>IF(BM$19*BM$38*VLOOKUP(MONTH(BM$3),'Production Forecast'!$A$7:$P$18,10)*-1&gt;(BM215+BM216),(BM215+BM216)*-1,BM$19*BM$38*VLOOKUP(MONTH(BM$3),'Production Forecast'!$A$7:$P$18,10))</f>
        <v>-1125361.1827343088</v>
      </c>
      <c r="BN217" s="51">
        <f>IF(BN$19*BN$38*VLOOKUP(MONTH(BN$3),'Production Forecast'!$A$7:$P$18,10)*-1&gt;(BN215+BN216),(BN215+BN216)*-1,BN$19*BN$38*VLOOKUP(MONTH(BN$3),'Production Forecast'!$A$7:$P$18,10))</f>
        <v>-953852.40053886955</v>
      </c>
      <c r="BO217" s="51">
        <f>IF(BO$19*BO$38*VLOOKUP(MONTH(BO$3),'Production Forecast'!$A$7:$P$18,10)*-1&gt;(BO215+BO216),(BO215+BO216)*-1,BO$19*BO$38*VLOOKUP(MONTH(BO$3),'Production Forecast'!$A$7:$P$18,10))</f>
        <v>-788302.74993541767</v>
      </c>
      <c r="BP217" s="51">
        <f>IF(BP$19*BP$38*VLOOKUP(MONTH(BP$3),'Production Forecast'!$A$7:$P$18,10)*-1&gt;(BP215+BP216),(BP215+BP216)*-1,BP$19*BP$38*VLOOKUP(MONTH(BP$3),'Production Forecast'!$A$7:$P$18,10))</f>
        <v>-467643.37040270201</v>
      </c>
      <c r="BQ217" s="51">
        <f>IF(BQ$19*BQ$38*VLOOKUP(MONTH(BQ$3),'Production Forecast'!$A$7:$P$18,10)*-1&gt;(BQ215+BQ216),(BQ215+BQ216)*-1,BQ$19*BQ$38*VLOOKUP(MONTH(BQ$3),'Production Forecast'!$A$7:$P$18,10))</f>
        <v>-542707.70424805814</v>
      </c>
      <c r="BR217" s="51">
        <f>IF(BR$19*BR$38*VLOOKUP(MONTH(BR$3),'Production Forecast'!$A$7:$P$18,10)*-1&gt;(BR215+BR216),(BR215+BR216)*-1,BR$19*BR$38*VLOOKUP(MONTH(BR$3),'Production Forecast'!$A$7:$P$18,10))</f>
        <v>-534778.50339870714</v>
      </c>
      <c r="BS217" s="51">
        <f>IF(BS$19*BS$38*VLOOKUP(MONTH(BS$3),'Production Forecast'!$A$7:$P$18,10)*-1&gt;(BS215+BS216),(BS215+BS216)*-1,BS$19*BS$38*VLOOKUP(MONTH(BS$3),'Production Forecast'!$A$7:$P$18,10))</f>
        <v>-795982.94799234963</v>
      </c>
      <c r="BT217" s="51">
        <f>IF(BT$19*BT$38*VLOOKUP(MONTH(BT$3),'Production Forecast'!$A$7:$P$18,10)*-1&gt;(BT215+BT216),(BT215+BT216)*-1,BT$19*BT$38*VLOOKUP(MONTH(BT$3),'Production Forecast'!$A$7:$P$18,10))</f>
        <v>-826230.82637666096</v>
      </c>
      <c r="BU217" s="51">
        <f>IF(BU$19*BU$38*VLOOKUP(MONTH(BU$3),'Production Forecast'!$A$7:$P$18,10)*-1&gt;(BU215+BU216),(BU215+BU216)*-1,BU$19*BU$38*VLOOKUP(MONTH(BU$3),'Production Forecast'!$A$7:$P$18,10))</f>
        <v>-963358.76954858948</v>
      </c>
      <c r="BV217" s="51">
        <f>IF(BV$19*BV$38*VLOOKUP(MONTH(BV$3),'Production Forecast'!$A$7:$P$18,10)*-1&gt;(BV215+BV216),(BV215+BV216)*-1,BV$19*BV$38*VLOOKUP(MONTH(BV$3),'Production Forecast'!$A$7:$P$18,10))</f>
        <v>-1072108.4587933188</v>
      </c>
      <c r="BW217" s="51">
        <f>IF(BW$19*BW$38*VLOOKUP(MONTH(BW$3),'Production Forecast'!$A$7:$P$18,10)*-1&gt;(BW215+BW216),(BW215+BW216)*-1,BW$19*BW$38*VLOOKUP(MONTH(BW$3),'Production Forecast'!$A$7:$P$18,10))</f>
        <v>-1255943.2708325302</v>
      </c>
      <c r="BX217" s="51">
        <f>IF(BX$19*BX$38*VLOOKUP(MONTH(BX$3),'Production Forecast'!$A$7:$P$18,10)*-1&gt;(BX215+BX216),(BX215+BX216)*-1,BX$19*BX$38*VLOOKUP(MONTH(BX$3),'Production Forecast'!$A$7:$P$18,10))</f>
        <v>-1169348.2341381339</v>
      </c>
      <c r="BY217" s="51">
        <f>IF(BY$19*BY$38*VLOOKUP(MONTH(BY$3),'Production Forecast'!$A$7:$P$18,10)*-1&gt;(BY215+BY216),(BY215+BY216)*-1,BY$19*BY$38*VLOOKUP(MONTH(BY$3),'Production Forecast'!$A$7:$P$18,10))</f>
        <v>-1136614.7945616518</v>
      </c>
      <c r="BZ217" s="51">
        <f>IF(BZ$19*BZ$38*VLOOKUP(MONTH(BZ$3),'Production Forecast'!$A$7:$P$18,10)*-1&gt;(BZ215+BZ216),(BZ215+BZ216)*-1,BZ$19*BZ$38*VLOOKUP(MONTH(BZ$3),'Production Forecast'!$A$7:$P$18,10))</f>
        <v>-963390.92454425816</v>
      </c>
      <c r="CA217" s="51">
        <f>IF(CA$19*CA$38*VLOOKUP(MONTH(CA$3),'Production Forecast'!$A$7:$P$18,10)*-1&gt;(CA215+CA216),(CA215+CA216)*-1,CA$19*CA$38*VLOOKUP(MONTH(CA$3),'Production Forecast'!$A$7:$P$18,10))</f>
        <v>-780195.34847976011</v>
      </c>
      <c r="CB217" s="51">
        <f>IF(CB$19*CB$38*VLOOKUP(MONTH(CB$3),'Production Forecast'!$A$7:$P$18,10)*-1&gt;(CB215+CB216),(CB215+CB216)*-1,CB$19*CB$38*VLOOKUP(MONTH(CB$3),'Production Forecast'!$A$7:$P$18,10))</f>
        <v>-462719.22645824443</v>
      </c>
      <c r="CC217" s="51">
        <f>IF(CC$19*CC$38*VLOOKUP(MONTH(CC$3),'Production Forecast'!$A$7:$P$18,10)*-1&gt;(CC215+CC216),(CC215+CC216)*-1,CC$19*CC$38*VLOOKUP(MONTH(CC$3),'Production Forecast'!$A$7:$P$18,10))</f>
        <v>-548134.78129053873</v>
      </c>
      <c r="CD217" s="51">
        <f>IF(CD$19*CD$38*VLOOKUP(MONTH(CD$3),'Production Forecast'!$A$7:$P$18,10)*-1&gt;(CD215+CD216),(CD215+CD216)*-1,CD$19*CD$38*VLOOKUP(MONTH(CD$3),'Production Forecast'!$A$7:$P$18,10))</f>
        <v>-540126.28843269427</v>
      </c>
      <c r="CE217" s="51">
        <f>IF(CE$19*CE$38*VLOOKUP(MONTH(CE$3),'Production Forecast'!$A$7:$P$18,10)*-1&gt;(CE215+CE216),(CE215+CE216)*-1,CE$19*CE$38*VLOOKUP(MONTH(CE$3),'Production Forecast'!$A$7:$P$18,10))</f>
        <v>-803942.77747227321</v>
      </c>
      <c r="CF217" s="51">
        <f>IF(CF$19*CF$38*VLOOKUP(MONTH(CF$3),'Production Forecast'!$A$7:$P$18,10)*-1&gt;(CF215+CF216),(CF215+CF216)*-1,CF$19*CF$38*VLOOKUP(MONTH(CF$3),'Production Forecast'!$A$7:$P$18,10))</f>
        <v>-834493.13464042766</v>
      </c>
      <c r="CG217" s="51">
        <f>IF(CG$19*CG$38*VLOOKUP(MONTH(CG$3),'Production Forecast'!$A$7:$P$18,10)*-1&gt;(CG215+CG216),(CG215+CG216)*-1,CG$19*CG$38*VLOOKUP(MONTH(CG$3),'Production Forecast'!$A$7:$P$18,10))</f>
        <v>-972992.35724407551</v>
      </c>
      <c r="CH217" s="51">
        <f>IF(CH$19*CH$38*VLOOKUP(MONTH(CH$3),'Production Forecast'!$A$7:$P$18,10)*-1&gt;(CH215+CH216),(CH215+CH216)*-1,CH$19*CH$38*VLOOKUP(MONTH(CH$3),'Production Forecast'!$A$7:$P$18,10))</f>
        <v>-1082829.5433812521</v>
      </c>
      <c r="CI217" s="51">
        <f>IF(CI$19*CI$38*VLOOKUP(MONTH(CI$3),'Production Forecast'!$A$7:$P$18,10)*-1&gt;(CI215+CI216),(CI215+CI216)*-1,CI$19*CI$38*VLOOKUP(MONTH(CI$3),'Production Forecast'!$A$7:$P$18,10))</f>
        <v>-1268502.7035408556</v>
      </c>
      <c r="CJ217" s="51">
        <f>IF(CJ$19*CJ$38*VLOOKUP(MONTH(CJ$3),'Production Forecast'!$A$7:$P$18,10)*-1&gt;(CJ215+CJ216),(CJ215+CJ216)*-1,CJ$19*CJ$38*VLOOKUP(MONTH(CJ$3),'Production Forecast'!$A$7:$P$18,10))</f>
        <v>-1181041.7164795154</v>
      </c>
      <c r="CK217" s="51">
        <f>IF(CK$19*CK$38*VLOOKUP(MONTH(CK$3),'Production Forecast'!$A$7:$P$18,10)*-1&gt;(CK215+CK216),(CK215+CK216)*-1,CK$19*CK$38*VLOOKUP(MONTH(CK$3),'Production Forecast'!$A$7:$P$18,10))</f>
        <v>-1147980.9425072684</v>
      </c>
      <c r="CL217" s="51">
        <f>IF(CL$19*CL$38*VLOOKUP(MONTH(CL$3),'Production Forecast'!$A$7:$P$18,10)*-1&gt;(CL215+CL216),(CL215+CL216)*-1,CL$19*CL$38*VLOOKUP(MONTH(CL$3),'Production Forecast'!$A$7:$P$18,10))</f>
        <v>-973024.83378970088</v>
      </c>
      <c r="CM217" s="51">
        <f>IF(CM$19*CM$38*VLOOKUP(MONTH(CM$3),'Production Forecast'!$A$7:$P$18,10)*-1&gt;(CM215+CM216),(CM215+CM216)*-1,CM$19*CM$38*VLOOKUP(MONTH(CM$3),'Production Forecast'!$A$7:$P$18,10))</f>
        <v>-772168.6504796854</v>
      </c>
      <c r="CN217" s="51">
        <f>IF(CN$19*CN$38*VLOOKUP(MONTH(CN$3),'Production Forecast'!$A$7:$P$18,10)*-1&gt;(CN215+CN216),(CN215+CN216)*-1,CN$19*CN$38*VLOOKUP(MONTH(CN$3),'Production Forecast'!$A$7:$P$18,10))</f>
        <v>-457844.09888904315</v>
      </c>
      <c r="CO217" s="51">
        <f>IF(CO$19*CO$38*VLOOKUP(MONTH(CO$3),'Production Forecast'!$A$7:$P$18,10)*-1&gt;(CO215+CO216),(CO215+CO216)*-1,CO$19*CO$38*VLOOKUP(MONTH(CO$3),'Production Forecast'!$A$7:$P$18,10))</f>
        <v>-553616.12910344417</v>
      </c>
      <c r="CP217" s="51">
        <f>IF(CP$19*CP$38*VLOOKUP(MONTH(CP$3),'Production Forecast'!$A$7:$P$18,10)*-1&gt;(CP215+CP216),(CP215+CP216)*-1,CP$19*CP$38*VLOOKUP(MONTH(CP$3),'Production Forecast'!$A$7:$P$18,10))</f>
        <v>-545527.55131702113</v>
      </c>
      <c r="CQ217" s="51">
        <f>IF(CQ$19*CQ$38*VLOOKUP(MONTH(CQ$3),'Production Forecast'!$A$7:$P$18,10)*-1&gt;(CQ215+CQ216),(CQ215+CQ216)*-1,CQ$19*CQ$38*VLOOKUP(MONTH(CQ$3),'Production Forecast'!$A$7:$P$18,10))</f>
        <v>-811982.2052469959</v>
      </c>
      <c r="CR217" s="51">
        <f>IF(CR$19*CR$38*VLOOKUP(MONTH(CR$3),'Production Forecast'!$A$7:$P$18,10)*-1&gt;(CR215+CR216),(CR215+CR216)*-1,CR$19*CR$38*VLOOKUP(MONTH(CR$3),'Production Forecast'!$A$7:$P$18,10))</f>
        <v>-842838.06598683191</v>
      </c>
      <c r="CS217" s="51">
        <f>IF(CS$19*CS$38*VLOOKUP(MONTH(CS$3),'Production Forecast'!$A$7:$P$18,10)*-1&gt;(CS215+CS216),(CS215+CS216)*-1,CS$19*CS$38*VLOOKUP(MONTH(CS$3),'Production Forecast'!$A$7:$P$18,10))</f>
        <v>-982722.28081651614</v>
      </c>
      <c r="CT217" s="51">
        <f>IF(CT$19*CT$38*VLOOKUP(MONTH(CT$3),'Production Forecast'!$A$7:$P$18,10)*-1&gt;(CT215+CT216),(CT215+CT216)*-1,CT$19*CT$38*VLOOKUP(MONTH(CT$3),'Production Forecast'!$A$7:$P$18,10))</f>
        <v>-1093657.8388150646</v>
      </c>
      <c r="CU217" s="51">
        <f>IF(CU$19*CU$38*VLOOKUP(MONTH(CU$3),'Production Forecast'!$A$7:$P$18,10)*-1&gt;(CU215+CU216),(CU215+CU216)*-1,CU$19*CU$38*VLOOKUP(MONTH(CU$3),'Production Forecast'!$A$7:$P$18,10))</f>
        <v>-1281187.730576264</v>
      </c>
      <c r="CV217" s="51">
        <f>IF(CV$19*CV$38*VLOOKUP(MONTH(CV$3),'Production Forecast'!$A$7:$P$18,10)*-1&gt;(CV215+CV216),(CV215+CV216)*-1,CV$19*CV$38*VLOOKUP(MONTH(CV$3),'Production Forecast'!$A$7:$P$18,10))</f>
        <v>-1192852.1336443103</v>
      </c>
      <c r="CW217" s="51">
        <f>IF(CW$19*CW$38*VLOOKUP(MONTH(CW$3),'Production Forecast'!$A$7:$P$18,10)*-1&gt;(CW215+CW216),(CW215+CW216)*-1,CW$19*CW$38*VLOOKUP(MONTH(CW$3),'Production Forecast'!$A$7:$P$18,10))</f>
        <v>-1159460.7519323409</v>
      </c>
      <c r="CX217" s="51">
        <f>IF(CX$19*CX$38*VLOOKUP(MONTH(CX$3),'Production Forecast'!$A$7:$P$18,10)*-1&gt;(CX215+CX216),(CX215+CX216)*-1,CX$19*CX$38*VLOOKUP(MONTH(CX$3),'Production Forecast'!$A$7:$P$18,10))</f>
        <v>-968435.72751782183</v>
      </c>
      <c r="CY217" s="51">
        <f>IF(CY$19*CY$38*VLOOKUP(MONTH(CY$3),'Production Forecast'!$A$7:$P$18,10)*-1&gt;(CY215+CY216),(CY215+CY216)*-1,CY$19*CY$38*VLOOKUP(MONTH(CY$3),'Production Forecast'!$A$7:$P$18,10))</f>
        <v>-764221.85258929047</v>
      </c>
      <c r="CZ217" s="51">
        <f>IF(CZ$19*CZ$38*VLOOKUP(MONTH(CZ$3),'Production Forecast'!$A$7:$P$18,10)*-1&gt;(CZ215+CZ216),(CZ215+CZ216)*-1,CZ$19*CZ$38*VLOOKUP(MONTH(CZ$3),'Production Forecast'!$A$7:$P$18,10))</f>
        <v>-453017.49977170082</v>
      </c>
      <c r="DA217" s="51">
        <f>IF(DA$19*DA$38*VLOOKUP(MONTH(DA$3),'Production Forecast'!$A$7:$P$18,10)*-1&gt;(DA215+DA216),(DA215+DA216)*-1,DA$19*DA$38*VLOOKUP(MONTH(DA$3),'Production Forecast'!$A$7:$P$18,10))</f>
        <v>-559152.29039447859</v>
      </c>
      <c r="DB217" s="51">
        <f>IF(DB$19*DB$38*VLOOKUP(MONTH(DB$3),'Production Forecast'!$A$7:$P$18,10)*-1&gt;(DB215+DB216),(DB215+DB216)*-1,DB$19*DB$38*VLOOKUP(MONTH(DB$3),'Production Forecast'!$A$7:$P$18,10))</f>
        <v>-550982.8268301913</v>
      </c>
      <c r="DC217" s="51">
        <f>IF(DC$19*DC$38*VLOOKUP(MONTH(DC$3),'Production Forecast'!$A$7:$P$18,10)*-1&gt;(DC215+DC216),(DC215+DC216)*-1,DC$19*DC$38*VLOOKUP(MONTH(DC$3),'Production Forecast'!$A$7:$P$18,10))</f>
        <v>-820102.02729946584</v>
      </c>
      <c r="DD217" s="51">
        <f>IF(DD$19*DD$38*VLOOKUP(MONTH(DD$3),'Production Forecast'!$A$7:$P$18,10)*-1&gt;(DD215+DD216),(DD215+DD216)*-1,DD$19*DD$38*VLOOKUP(MONTH(DD$3),'Production Forecast'!$A$7:$P$18,10))</f>
        <v>-851266.44664670015</v>
      </c>
      <c r="DE217" s="51">
        <f>IF(DE$19*DE$38*VLOOKUP(MONTH(DE$3),'Production Forecast'!$A$7:$P$18,10)*-1&gt;(DE215+DE216),(DE215+DE216)*-1,DE$19*DE$38*VLOOKUP(MONTH(DE$3),'Production Forecast'!$A$7:$P$18,10))</f>
        <v>-992549.50362468127</v>
      </c>
      <c r="DF217" s="51">
        <f>IF(DF$19*DF$38*VLOOKUP(MONTH(DF$3),'Production Forecast'!$A$7:$P$18,10)*-1&gt;(DF215+DF216),(DF215+DF216)*-1,DF$19*DF$38*VLOOKUP(MONTH(DF$3),'Production Forecast'!$A$7:$P$18,10))</f>
        <v>-1104594.4172032152</v>
      </c>
      <c r="DG217" s="51">
        <f>IF(DG$19*DG$38*VLOOKUP(MONTH(DG$3),'Production Forecast'!$A$7:$P$18,10)*-1&gt;(DG215+DG216),(DG215+DG216)*-1,DG$19*DG$38*VLOOKUP(MONTH(DG$3),'Production Forecast'!$A$7:$P$18,10))</f>
        <v>-1293999.6078820268</v>
      </c>
      <c r="DH217" s="51">
        <f>IF(DH$19*DH$38*VLOOKUP(MONTH(DH$3),'Production Forecast'!$A$7:$P$18,10)*-1&gt;(DH215+DH216),(DH215+DH216)*-1,DH$19*DH$38*VLOOKUP(MONTH(DH$3),'Production Forecast'!$A$7:$P$18,10))</f>
        <v>-1204780.6549807535</v>
      </c>
      <c r="DI217" s="51">
        <f>IF(DI$19*DI$38*VLOOKUP(MONTH(DI$3),'Production Forecast'!$A$7:$P$18,10)*-1&gt;(DI215+DI216),(DI215+DI216)*-1,DI$19*DI$38*VLOOKUP(MONTH(DI$3),'Production Forecast'!$A$7:$P$18,10))</f>
        <v>-1171055.3594516644</v>
      </c>
      <c r="DJ217" s="51">
        <f>IF(DJ$19*DJ$38*VLOOKUP(MONTH(DJ$3),'Production Forecast'!$A$7:$P$18,10)*-1&gt;(DJ215+DJ216),(DJ215+DJ216)*-1,DJ$19*DJ$38*VLOOKUP(MONTH(DJ$3),'Production Forecast'!$A$7:$P$18,10))</f>
        <v>-958526.5493463485</v>
      </c>
      <c r="DK217" s="51">
        <f>IF(DK$19*DK$38*VLOOKUP(MONTH(DK$3),'Production Forecast'!$A$7:$P$18,10)*-1&gt;(DK215+DK216),(DK215+DK216)*-1,DK$19*DK$38*VLOOKUP(MONTH(DK$3),'Production Forecast'!$A$7:$P$18,10))</f>
        <v>-756354.15945941326</v>
      </c>
      <c r="DL217" s="51">
        <f>IF(DL$19*DL$38*VLOOKUP(MONTH(DL$3),'Production Forecast'!$A$7:$P$18,10)*-1&gt;(DL215+DL216),(DL215+DL216)*-1,DL$19*DL$38*VLOOKUP(MONTH(DL$3),'Production Forecast'!$A$7:$P$18,10))</f>
        <v>-448238.94603975251</v>
      </c>
      <c r="DM217" s="51">
        <f>IF(DM$19*DM$38*VLOOKUP(MONTH(DM$3),'Production Forecast'!$A$7:$P$18,10)*-1&gt;(DM215+DM216),(DM215+DM216)*-1,DM$19*DM$38*VLOOKUP(MONTH(DM$3),'Production Forecast'!$A$7:$P$18,10))</f>
        <v>-564743.81329842331</v>
      </c>
      <c r="DN217" s="51">
        <f>IF(DN$19*DN$38*VLOOKUP(MONTH(DN$3),'Production Forecast'!$A$7:$P$18,10)*-1&gt;(DN215+DN216),(DN215+DN216)*-1,DN$19*DN$38*VLOOKUP(MONTH(DN$3),'Production Forecast'!$A$7:$P$18,10))</f>
        <v>-556492.65509849321</v>
      </c>
      <c r="DO217" s="51">
        <f>IF(DO$19*DO$38*VLOOKUP(MONTH(DO$3),'Production Forecast'!$A$7:$P$18,10)*-1&gt;(DO215+DO216),(DO215+DO216)*-1,DO$19*DO$38*VLOOKUP(MONTH(DO$3),'Production Forecast'!$A$7:$P$18,10))</f>
        <v>-828303.04757246037</v>
      </c>
      <c r="DP217" s="51">
        <f>IF(DP$19*DP$38*VLOOKUP(MONTH(DP$3),'Production Forecast'!$A$7:$P$18,10)*-1&gt;(DP215+DP216),(DP215+DP216)*-1,DP$19*DP$38*VLOOKUP(MONTH(DP$3),'Production Forecast'!$A$7:$P$18,10))</f>
        <v>-859779.11111316714</v>
      </c>
      <c r="DQ217" s="51">
        <f>IF(DQ$19*DQ$38*VLOOKUP(MONTH(DQ$3),'Production Forecast'!$A$7:$P$18,10)*-1&gt;(DQ215+DQ216),(DQ215+DQ216)*-1,DQ$19*DQ$38*VLOOKUP(MONTH(DQ$3),'Production Forecast'!$A$7:$P$18,10))</f>
        <v>-1002474.998660928</v>
      </c>
      <c r="DR217" s="51">
        <f>IF(DR$19*DR$38*VLOOKUP(MONTH(DR$3),'Production Forecast'!$A$7:$P$18,10)*-1&gt;(DR215+DR216),(DR215+DR216)*-1,DR$19*DR$38*VLOOKUP(MONTH(DR$3),'Production Forecast'!$A$7:$P$18,10))</f>
        <v>-1115640.3613752471</v>
      </c>
      <c r="DS217" s="51">
        <f>IF(DS$19*DS$38*VLOOKUP(MONTH(DS$3),'Production Forecast'!$A$7:$P$18,10)*-1&gt;(DS215+DS216),(DS215+DS216)*-1,DS$19*DS$38*VLOOKUP(MONTH(DS$3),'Production Forecast'!$A$7:$P$18,10))</f>
        <v>-1306939.6039608468</v>
      </c>
      <c r="DT217" s="51">
        <f>IF(DT$19*DT$38*VLOOKUP(MONTH(DT$3),'Production Forecast'!$A$7:$P$18,10)*-1&gt;(DT215+DT216),(DT215+DT216)*-1,DT$19*DT$38*VLOOKUP(MONTH(DT$3),'Production Forecast'!$A$7:$P$18,10))</f>
        <v>-1216828.4615305609</v>
      </c>
      <c r="DU217" s="51">
        <f>IF(DU$19*DU$38*VLOOKUP(MONTH(DU$3),'Production Forecast'!$A$7:$P$18,10)*-1&gt;(DU215+DU216),(DU215+DU216)*-1,DU$19*DU$38*VLOOKUP(MONTH(DU$3),'Production Forecast'!$A$7:$P$18,10))</f>
        <v>-1182765.913046181</v>
      </c>
      <c r="DV217" s="51">
        <f>IF(DV$19*DV$38*VLOOKUP(MONTH(DV$3),'Production Forecast'!$A$7:$P$18,10)*-1&gt;(DV215+DV216),(DV215+DV216)*-1,DV$19*DV$38*VLOOKUP(MONTH(DV$3),'Production Forecast'!$A$7:$P$18,10))</f>
        <v>-948716.0100451468</v>
      </c>
      <c r="DW217" s="51">
        <f>IF(DW$19*DW$38*VLOOKUP(MONTH(DW$3),'Production Forecast'!$A$7:$P$18,10)*-1&gt;(DW215+DW216),(DW215+DW216)*-1,DW$19*DW$38*VLOOKUP(MONTH(DW$3),'Production Forecast'!$A$7:$P$18,10))</f>
        <v>-748564.78365803149</v>
      </c>
      <c r="DX217" s="51">
        <f>IF(DX$19*DX$38*VLOOKUP(MONTH(DX$3),'Production Forecast'!$A$7:$P$18,10)*-1&gt;(DX215+DX216),(DX215+DX216)*-1,DX$19*DX$38*VLOOKUP(MONTH(DX$3),'Production Forecast'!$A$7:$P$18,10))</f>
        <v>-443507.95943531918</v>
      </c>
      <c r="DY217" s="51">
        <f>IF(DY$19*DY$38*VLOOKUP(MONTH(DY$3),'Production Forecast'!$A$7:$P$18,10)*-1&gt;(DY215+DY216),(DY215+DY216)*-1,DY$19*DY$38*VLOOKUP(MONTH(DY$3),'Production Forecast'!$A$7:$P$18,10))</f>
        <v>-570391.25143140752</v>
      </c>
      <c r="DZ217" s="51">
        <f>IF(DZ$19*DZ$38*VLOOKUP(MONTH(DZ$3),'Production Forecast'!$A$7:$P$18,10)*-1&gt;(DZ215+DZ216),(DZ215+DZ216)*-1,DZ$19*DZ$38*VLOOKUP(MONTH(DZ$3),'Production Forecast'!$A$7:$P$18,10))</f>
        <v>-562057.58164947818</v>
      </c>
      <c r="EA217" s="51">
        <f>IF(EA$19*EA$38*VLOOKUP(MONTH(EA$3),'Production Forecast'!$A$7:$P$18,10)*-1&gt;(EA215+EA216),(EA215+EA216)*-1,EA$19*EA$38*VLOOKUP(MONTH(EA$3),'Production Forecast'!$A$7:$P$18,10))</f>
        <v>-836586.0780481851</v>
      </c>
      <c r="EB217" s="51">
        <f>IF(EB$19*EB$38*VLOOKUP(MONTH(EB$3),'Production Forecast'!$A$7:$P$18,10)*-1&gt;(EB215+EB216),(EB215+EB216)*-1,EB$19*EB$38*VLOOKUP(MONTH(EB$3),'Production Forecast'!$A$7:$P$18,10))</f>
        <v>-868376.9022242988</v>
      </c>
      <c r="EC217" s="51">
        <f>IF(EC$19*EC$38*VLOOKUP(MONTH(EC$3),'Production Forecast'!$A$7:$P$18,10)*-1&gt;(EC215+EC216),(EC215+EC216)*-1,EC$19*EC$38*VLOOKUP(MONTH(EC$3),'Production Forecast'!$A$7:$P$18,10))</f>
        <v>-1012499.7486475373</v>
      </c>
      <c r="ED217" s="51">
        <f>IF(ED$19*ED$38*VLOOKUP(MONTH(ED$3),'Production Forecast'!$A$7:$P$18,10)*-1&gt;(ED215+ED216),(ED215+ED216)*-1,ED$19*ED$38*VLOOKUP(MONTH(ED$3),'Production Forecast'!$A$7:$P$18,10))</f>
        <v>-1126796.7649889998</v>
      </c>
      <c r="EE217" s="51">
        <f>IF(EE$19*EE$38*VLOOKUP(MONTH(EE$3),'Production Forecast'!$A$7:$P$18,10)*-1&gt;(EE215+EE216),(EE215+EE216)*-1,EE$19*EE$38*VLOOKUP(MONTH(EE$3),'Production Forecast'!$A$7:$P$18,10))</f>
        <v>-1320009.0000004554</v>
      </c>
      <c r="EF217" s="51">
        <f>IF(EF$19*EF$38*VLOOKUP(MONTH(EF$3),'Production Forecast'!$A$7:$P$18,10)*-1&gt;(EF215+EF216),(EF215+EF216)*-1,EF$19*EF$38*VLOOKUP(MONTH(EF$3),'Production Forecast'!$A$7:$P$18,10))</f>
        <v>-1228996.7461458666</v>
      </c>
      <c r="EG217" s="51">
        <f>IF(EG$19*EG$38*VLOOKUP(MONTH(EG$3),'Production Forecast'!$A$7:$P$18,10)*-1&gt;(EG215+EG216),(EG215+EG216)*-1,EG$19*EG$38*VLOOKUP(MONTH(EG$3),'Production Forecast'!$A$7:$P$18,10))</f>
        <v>-1194593.5721766427</v>
      </c>
      <c r="EH217" s="51">
        <f>IF(EH$19*EH$38*VLOOKUP(MONTH(EH$3),'Production Forecast'!$A$7:$P$18,10)*-1&gt;(EH215+EH216),(EH215+EH216)*-1,EH$19*EH$38*VLOOKUP(MONTH(EH$3),'Production Forecast'!$A$7:$P$18,10))</f>
        <v>-939003.12773392757</v>
      </c>
      <c r="EI217" s="51">
        <f>IF(EI$19*EI$38*VLOOKUP(MONTH(EI$3),'Production Forecast'!$A$7:$P$18,10)*-1&gt;(EI215+EI216),(EI215+EI216)*-1,EI$19*EI$38*VLOOKUP(MONTH(EI$3),'Production Forecast'!$A$7:$P$18,10))</f>
        <v>-740852.94559145218</v>
      </c>
      <c r="EJ217" s="51">
        <f>IF(EJ$19*EJ$38*VLOOKUP(MONTH(EJ$3),'Production Forecast'!$A$7:$P$18,10)*-1&gt;(EJ215+EJ216),(EJ215+EJ216)*-1,EJ$19*EJ$38*VLOOKUP(MONTH(EJ$3),'Production Forecast'!$A$7:$P$18,10))</f>
        <v>-438824.06646124111</v>
      </c>
      <c r="EK217" s="51">
        <f>IF(EK$19*EK$38*VLOOKUP(MONTH(EK$3),'Production Forecast'!$A$7:$P$18,10)*-1&gt;(EK215+EK216),(EK215+EK216)*-1,EK$19*EK$38*VLOOKUP(MONTH(EK$3),'Production Forecast'!$A$7:$P$18,10))</f>
        <v>-576095.1639457217</v>
      </c>
      <c r="EL217" s="51">
        <f>IF(EL$19*EL$38*VLOOKUP(MONTH(EL$3),'Production Forecast'!$A$7:$P$18,10)*-1&gt;(EL215+EL216),(EL215+EL216)*-1,EL$19*EL$38*VLOOKUP(MONTH(EL$3),'Production Forecast'!$A$7:$P$18,10))</f>
        <v>-567678.15746597305</v>
      </c>
      <c r="EM217" s="51">
        <f>IF(EM$19*EM$38*VLOOKUP(MONTH(EM$3),'Production Forecast'!$A$7:$P$18,10)*-1&gt;(EM215+EM216),(EM215+EM216)*-1,EM$19*EM$38*VLOOKUP(MONTH(EM$3),'Production Forecast'!$A$7:$P$18,10))</f>
        <v>-844951.93882866693</v>
      </c>
      <c r="EN217" s="51">
        <f>IF(EN$19*EN$38*VLOOKUP(MONTH(EN$3),'Production Forecast'!$A$7:$P$18,10)*-1&gt;(EN215+EN216),(EN215+EN216)*-1,EN$19*EN$38*VLOOKUP(MONTH(EN$3),'Production Forecast'!$A$7:$P$18,10))</f>
        <v>-877060.6712465419</v>
      </c>
      <c r="EO217" s="51">
        <f>IF(EO$19*EO$38*VLOOKUP(MONTH(EO$3),'Production Forecast'!$A$7:$P$18,10)*-1&gt;(EO215+EO216),(EO215+EO216)*-1,EO$19*EO$38*VLOOKUP(MONTH(EO$3),'Production Forecast'!$A$7:$P$18,10))</f>
        <v>-1022624.7461340128</v>
      </c>
      <c r="EP217" s="51">
        <f>IF(EP$19*EP$38*VLOOKUP(MONTH(EP$3),'Production Forecast'!$A$7:$P$18,10)*-1&gt;(EP215+EP216),(EP215+EP216)*-1,EP$19*EP$38*VLOOKUP(MONTH(EP$3),'Production Forecast'!$A$7:$P$18,10))</f>
        <v>-1138064.7326388899</v>
      </c>
      <c r="EQ217" s="51">
        <f>IF(EQ$19*EQ$38*VLOOKUP(MONTH(EQ$3),'Production Forecast'!$A$7:$P$18,10)*-1&gt;(EQ215+EQ216),(EQ215+EQ216)*-1,EQ$19*EQ$38*VLOOKUP(MONTH(EQ$3),'Production Forecast'!$A$7:$P$18,10))</f>
        <v>-1333209.0900004602</v>
      </c>
      <c r="ER217" s="51">
        <f>IF(ER$19*ER$38*VLOOKUP(MONTH(ER$3),'Production Forecast'!$A$7:$P$18,10)*-1&gt;(ER215+ER216),(ER215+ER216)*-1,ER$19*ER$38*VLOOKUP(MONTH(ER$3),'Production Forecast'!$A$7:$P$18,10))</f>
        <v>-1241286.7136073255</v>
      </c>
      <c r="ES217" s="51">
        <f>IF(ES$19*ES$38*VLOOKUP(MONTH(ES$3),'Production Forecast'!$A$7:$P$18,10)*-1&gt;(ES215+ES216),(ES215+ES216)*-1,ES$19*ES$38*VLOOKUP(MONTH(ES$3),'Production Forecast'!$A$7:$P$18,10))</f>
        <v>-1193447.6869182372</v>
      </c>
      <c r="ET217" s="51">
        <f>IF(ET$19*ET$38*VLOOKUP(MONTH(ET$3),'Production Forecast'!$A$7:$P$18,10)*-1&gt;(ET215+ET216),(ET215+ET216)*-1,ET$19*ET$38*VLOOKUP(MONTH(ET$3),'Production Forecast'!$A$7:$P$18,10))</f>
        <v>-929386.93030632613</v>
      </c>
      <c r="EU217" s="51">
        <f>IF(EU$19*EU$38*VLOOKUP(MONTH(EU$3),'Production Forecast'!$A$7:$P$18,10)*-1&gt;(EU215+EU216),(EU215+EU216)*-1,EU$19*EU$38*VLOOKUP(MONTH(EU$3),'Production Forecast'!$A$7:$P$18,10))</f>
        <v>-733217.87342628639</v>
      </c>
      <c r="EV217" s="51">
        <f>IF(EV$19*EV$38*VLOOKUP(MONTH(EV$3),'Production Forecast'!$A$7:$P$18,10)*-1&gt;(EV215+EV216),(EV215+EV216)*-1,EV$19*EV$38*VLOOKUP(MONTH(EV$3),'Production Forecast'!$A$7:$P$18,10))</f>
        <v>-434186.79833368812</v>
      </c>
      <c r="EW217" s="51">
        <f>IF(EW$19*EW$38*VLOOKUP(MONTH(EW$3),'Production Forecast'!$A$7:$P$18,10)*-1&gt;(EW215+EW216),(EW215+EW216)*-1,EW$19*EW$38*VLOOKUP(MONTH(EW$3),'Production Forecast'!$A$7:$P$18,10))</f>
        <v>-581856.11558517895</v>
      </c>
      <c r="EX217" s="51">
        <f>IF(EX$19*EX$38*VLOOKUP(MONTH(EX$3),'Production Forecast'!$A$7:$P$18,10)*-1&gt;(EX215+EX216),(EX215+EX216)*-1,EX$19*EX$38*VLOOKUP(MONTH(EX$3),'Production Forecast'!$A$7:$P$18,10))</f>
        <v>-573354.9390406328</v>
      </c>
      <c r="EY217" s="51">
        <f>IF(EY$19*EY$38*VLOOKUP(MONTH(EY$3),'Production Forecast'!$A$7:$P$18,10)*-1&gt;(EY215+EY216),(EY215+EY216)*-1,EY$19*EY$38*VLOOKUP(MONTH(EY$3),'Production Forecast'!$A$7:$P$18,10))</f>
        <v>-853401.45821695367</v>
      </c>
      <c r="EZ217" s="51">
        <f>IF(EZ$19*EZ$38*VLOOKUP(MONTH(EZ$3),'Production Forecast'!$A$7:$P$18,10)*-1&gt;(EZ215+EZ216),(EZ215+EZ216)*-1,EZ$19*EZ$38*VLOOKUP(MONTH(EZ$3),'Production Forecast'!$A$7:$P$18,10))</f>
        <v>-885831.2779590073</v>
      </c>
      <c r="FA217" s="51">
        <f>IF(FA$19*FA$38*VLOOKUP(MONTH(FA$3),'Production Forecast'!$A$7:$P$18,10)*-1&gt;(FA215+FA216),(FA215+FA216)*-1,FA$19*FA$38*VLOOKUP(MONTH(FA$3),'Production Forecast'!$A$7:$P$18,10))</f>
        <v>-1032850.993595353</v>
      </c>
      <c r="FB217" s="51">
        <f>IF(FB$19*FB$38*VLOOKUP(MONTH(FB$3),'Production Forecast'!$A$7:$P$18,10)*-1&gt;(FB215+FB216),(FB215+FB216)*-1,FB$19*FB$38*VLOOKUP(MONTH(FB$3),'Production Forecast'!$A$7:$P$18,10))</f>
        <v>-1149445.3799652788</v>
      </c>
      <c r="FC217" s="51">
        <f>IF(FC$19*FC$38*VLOOKUP(MONTH(FC$3),'Production Forecast'!$A$7:$P$18,10)*-1&gt;(FC215+FC216),(FC215+FC216)*-1,FC$19*FC$38*VLOOKUP(MONTH(FC$3),'Production Forecast'!$A$7:$P$18,10))</f>
        <v>-1346541.1809004648</v>
      </c>
      <c r="FD217" s="51">
        <f>IF(FD$19*FD$38*VLOOKUP(MONTH(FD$3),'Production Forecast'!$A$7:$P$18,10)*-1&gt;(FD215+FD216),(FD215+FD216)*-1,FD$19*FD$38*VLOOKUP(MONTH(FD$3),'Production Forecast'!$A$7:$P$18,10))</f>
        <v>-1253699.5807433985</v>
      </c>
      <c r="FE217" s="51">
        <f>IF(FE$19*FE$38*VLOOKUP(MONTH(FE$3),'Production Forecast'!$A$7:$P$18,10)*-1&gt;(FE215+FE216),(FE215+FE216)*-1,FE$19*FE$38*VLOOKUP(MONTH(FE$3),'Production Forecast'!$A$7:$P$18,10))</f>
        <v>-1181307.3537513292</v>
      </c>
      <c r="FF217" s="51">
        <f>IF(FF$19*FF$38*VLOOKUP(MONTH(FF$3),'Production Forecast'!$A$7:$P$18,10)*-1&gt;(FF215+FF216),(FF215+FF216)*-1,FF$19*FF$38*VLOOKUP(MONTH(FF$3),'Production Forecast'!$A$7:$P$18,10))</f>
        <v>-919866.45533261017</v>
      </c>
      <c r="FG217" s="51">
        <f>IF(FG$19*FG$38*VLOOKUP(MONTH(FG$3),'Production Forecast'!$A$7:$P$18,10)*-1&gt;(FG215+FG216),(FG215+FG216)*-1,FG$19*FG$38*VLOOKUP(MONTH(FG$3),'Production Forecast'!$A$7:$P$18,10))</f>
        <v>-725658.80301220238</v>
      </c>
      <c r="FH217" s="51">
        <f>IF(FH$19*FH$38*VLOOKUP(MONTH(FH$3),'Production Forecast'!$A$7:$P$18,10)*-1&gt;(FH215+FH216),(FH215+FH216)*-1,FH$19*FH$38*VLOOKUP(MONTH(FH$3),'Production Forecast'!$A$7:$P$18,10))</f>
        <v>-429595.69093524216</v>
      </c>
      <c r="FI217" s="51">
        <f>IF(FI$19*FI$38*VLOOKUP(MONTH(FI$3),'Production Forecast'!$A$7:$P$18,10)*-1&gt;(FI215+FI216),(FI215+FI216)*-1,FI$19*FI$38*VLOOKUP(MONTH(FI$3),'Production Forecast'!$A$7:$P$18,10))</f>
        <v>-587674.67674103065</v>
      </c>
      <c r="FJ217" s="51">
        <f>IF(FJ$19*FJ$38*VLOOKUP(MONTH(FJ$3),'Production Forecast'!$A$7:$P$18,10)*-1&gt;(FJ215+FJ216),(FJ215+FJ216)*-1,FJ$19*FJ$38*VLOOKUP(MONTH(FJ$3),'Production Forecast'!$A$7:$P$18,10))</f>
        <v>-579088.48843103915</v>
      </c>
      <c r="FK217" s="51">
        <f>IF(FK$19*FK$38*VLOOKUP(MONTH(FK$3),'Production Forecast'!$A$7:$P$18,10)*-1&gt;(FK215+FK216),(FK215+FK216)*-1,FK$19*FK$38*VLOOKUP(MONTH(FK$3),'Production Forecast'!$A$7:$P$18,10))</f>
        <v>-861935.47279912315</v>
      </c>
      <c r="FL217" s="51">
        <f>IF(FL$19*FL$38*VLOOKUP(MONTH(FL$3),'Production Forecast'!$A$7:$P$18,10)*-1&gt;(FL215+FL216),(FL215+FL216)*-1,FL$19*FL$38*VLOOKUP(MONTH(FL$3),'Production Forecast'!$A$7:$P$18,10))</f>
        <v>-894689.59073859744</v>
      </c>
      <c r="FM217" s="51">
        <f>IF(FM$19*FM$38*VLOOKUP(MONTH(FM$3),'Production Forecast'!$A$7:$P$18,10)*-1&gt;(FM215+FM216),(FM215+FM216)*-1,FM$19*FM$38*VLOOKUP(MONTH(FM$3),'Production Forecast'!$A$7:$P$18,10))</f>
        <v>-1043179.5035313065</v>
      </c>
      <c r="FN217" s="51">
        <f>IF(FN$19*FN$38*VLOOKUP(MONTH(FN$3),'Production Forecast'!$A$7:$P$18,10)*-1&gt;(FN215+FN216),(FN215+FN216)*-1,FN$19*FN$38*VLOOKUP(MONTH(FN$3),'Production Forecast'!$A$7:$P$18,10))</f>
        <v>-1160939.8337649317</v>
      </c>
      <c r="FO217" s="51">
        <f>IF(FO$19*FO$38*VLOOKUP(MONTH(FO$3),'Production Forecast'!$A$7:$P$18,10)*-1&gt;(FO215+FO216),(FO215+FO216)*-1,FO$19*FO$38*VLOOKUP(MONTH(FO$3),'Production Forecast'!$A$7:$P$18,10))</f>
        <v>-1360006.5927094694</v>
      </c>
      <c r="FP217" s="51">
        <f>IF(FP$19*FP$38*VLOOKUP(MONTH(FP$3),'Production Forecast'!$A$7:$P$18,10)*-1&gt;(FP215+FP216),(FP215+FP216)*-1,FP$19*FP$38*VLOOKUP(MONTH(FP$3),'Production Forecast'!$A$7:$P$18,10))</f>
        <v>-1266236.5765508325</v>
      </c>
      <c r="FQ217" s="51">
        <f>IF(FQ$19*FQ$38*VLOOKUP(MONTH(FQ$3),'Production Forecast'!$A$7:$P$18,10)*-1&gt;(FQ215+FQ216),(FQ215+FQ216)*-1,FQ$19*FQ$38*VLOOKUP(MONTH(FQ$3),'Production Forecast'!$A$7:$P$18,10))</f>
        <v>-1169287.8690269038</v>
      </c>
      <c r="FR217" s="51">
        <f>IF(FR$19*FR$38*VLOOKUP(MONTH(FR$3),'Production Forecast'!$A$7:$P$18,10)*-1&gt;(FR215+FR216),(FR215+FR216)*-1,FR$19*FR$38*VLOOKUP(MONTH(FR$3),'Production Forecast'!$A$7:$P$18,10))</f>
        <v>-910440.74996335653</v>
      </c>
      <c r="FS217" s="51">
        <f>IF(FS$19*FS$38*VLOOKUP(MONTH(FS$3),'Production Forecast'!$A$7:$P$18,10)*-1&gt;(FS215+FS216),(FS215+FS216)*-1,FS$19*FS$38*VLOOKUP(MONTH(FS$3),'Production Forecast'!$A$7:$P$18,10))</f>
        <v>-718174.97780544474</v>
      </c>
      <c r="FT217" s="51">
        <f>IF(FT$19*FT$38*VLOOKUP(MONTH(FT$3),'Production Forecast'!$A$7:$P$18,10)*-1&gt;(FT215+FT216),(FT215+FT216)*-1,FT$19*FT$38*VLOOKUP(MONTH(FT$3),'Production Forecast'!$A$7:$P$18,10))</f>
        <v>-425050.28476844635</v>
      </c>
      <c r="FU217" s="51">
        <f>IF(FU$19*FU$38*VLOOKUP(MONTH(FU$3),'Production Forecast'!$A$7:$P$18,10)*-1&gt;(FU215+FU216),(FU215+FU216)*-1,FU$19*FU$38*VLOOKUP(MONTH(FU$3),'Production Forecast'!$A$7:$P$18,10))</f>
        <v>-593551.42350844108</v>
      </c>
      <c r="FV217" s="51">
        <f>IF(FV$19*FV$38*VLOOKUP(MONTH(FV$3),'Production Forecast'!$A$7:$P$18,10)*-1&gt;(FV215+FV216),(FV215+FV216)*-1,FV$19*FV$38*VLOOKUP(MONTH(FV$3),'Production Forecast'!$A$7:$P$18,10))</f>
        <v>-584879.37331534945</v>
      </c>
      <c r="FW217" s="51">
        <f>IF(FW$19*FW$38*VLOOKUP(MONTH(FW$3),'Production Forecast'!$A$7:$P$18,10)*-1&gt;(FW215+FW216),(FW215+FW216)*-1,FW$19*FW$38*VLOOKUP(MONTH(FW$3),'Production Forecast'!$A$7:$P$18,10))</f>
        <v>-870554.82752711442</v>
      </c>
      <c r="FX217" s="51">
        <f>IF(FX$19*FX$38*VLOOKUP(MONTH(FX$3),'Production Forecast'!$A$7:$P$18,10)*-1&gt;(FX215+FX216),(FX215+FX216)*-1,FX$19*FX$38*VLOOKUP(MONTH(FX$3),'Production Forecast'!$A$7:$P$18,10))</f>
        <v>-903636.48664598342</v>
      </c>
      <c r="FY217" s="51">
        <f>IF(FY$19*FY$38*VLOOKUP(MONTH(FY$3),'Production Forecast'!$A$7:$P$18,10)*-1&gt;(FY215+FY216),(FY215+FY216)*-1,FY$19*FY$38*VLOOKUP(MONTH(FY$3),'Production Forecast'!$A$7:$P$18,10))</f>
        <v>-1053611.2985666196</v>
      </c>
      <c r="FZ217" s="51">
        <f>IF(FZ$19*FZ$38*VLOOKUP(MONTH(FZ$3),'Production Forecast'!$A$7:$P$18,10)*-1&gt;(FZ215+FZ216),(FZ215+FZ216)*-1,FZ$19*FZ$38*VLOOKUP(MONTH(FZ$3),'Production Forecast'!$A$7:$P$18,10))</f>
        <v>-1172549.2321025808</v>
      </c>
      <c r="GA217" s="51">
        <f>IF(GA$19*GA$38*VLOOKUP(MONTH(GA$3),'Production Forecast'!$A$7:$P$18,10)*-1&gt;(GA215+GA216),(GA215+GA216)*-1,GA$19*GA$38*VLOOKUP(MONTH(GA$3),'Production Forecast'!$A$7:$P$18,10))</f>
        <v>-1373606.6586365642</v>
      </c>
      <c r="GB217" s="51">
        <f>IF(GB$19*GB$38*VLOOKUP(MONTH(GB$3),'Production Forecast'!$A$7:$P$18,10)*-1&gt;(GB215+GB216),(GB215+GB216)*-1,GB$19*GB$38*VLOOKUP(MONTH(GB$3),'Production Forecast'!$A$7:$P$18,10))</f>
        <v>-1278898.942316341</v>
      </c>
      <c r="GC217" s="51">
        <f>IF(GC$19*GC$38*VLOOKUP(MONTH(GC$3),'Production Forecast'!$A$7:$P$18,10)*-1&gt;(GC215+GC216),(GC215+GC216)*-1,GC$19*GC$38*VLOOKUP(MONTH(GC$3),'Production Forecast'!$A$7:$P$18,10))</f>
        <v>-1157388.0297840654</v>
      </c>
      <c r="GD217" s="51">
        <f>IF(GD$19*GD$38*VLOOKUP(MONTH(GD$3),'Production Forecast'!$A$7:$P$18,10)*-1&gt;(GD215+GD216),(GD215+GD216)*-1,GD$19*GD$38*VLOOKUP(MONTH(GD$3),'Production Forecast'!$A$7:$P$18,10))</f>
        <v>-901108.87083408399</v>
      </c>
      <c r="GE217" s="51">
        <f>IF(GE$19*GE$38*VLOOKUP(MONTH(GE$3),'Production Forecast'!$A$7:$P$18,10)*-1&gt;(GE215+GE216),(GE215+GE216)*-1,GE$19*GE$38*VLOOKUP(MONTH(GE$3),'Production Forecast'!$A$7:$P$18,10))</f>
        <v>-710765.64879311703</v>
      </c>
      <c r="GF217" s="51">
        <f>IF(GF$19*GF$38*VLOOKUP(MONTH(GF$3),'Production Forecast'!$A$7:$P$18,10)*-1&gt;(GF215+GF216),(GF215+GF216)*-1,GF$19*GF$38*VLOOKUP(MONTH(GF$3),'Production Forecast'!$A$7:$P$18,10))</f>
        <v>-420550.12490981643</v>
      </c>
      <c r="GG217" s="51">
        <f>IF(GG$19*GG$38*VLOOKUP(MONTH(GG$3),'Production Forecast'!$A$7:$P$18,10)*-1&gt;(GG215+GG216),(GG215+GG216)*-1,GG$19*GG$38*VLOOKUP(MONTH(GG$3),'Production Forecast'!$A$7:$P$18,10))</f>
        <v>-599486.93774352549</v>
      </c>
      <c r="GH217" s="51">
        <f>IF(GH$19*GH$38*VLOOKUP(MONTH(GH$3),'Production Forecast'!$A$7:$P$18,10)*-1&gt;(GH215+GH216),(GH215+GH216)*-1,GH$19*GH$38*VLOOKUP(MONTH(GH$3),'Production Forecast'!$A$7:$P$18,10))</f>
        <v>-590728.16704850306</v>
      </c>
      <c r="GI217" s="51">
        <f>IF(GI$19*GI$38*VLOOKUP(MONTH(GI$3),'Production Forecast'!$A$7:$P$18,10)*-1&gt;(GI215+GI216),(GI215+GI216)*-1,GI$19*GI$38*VLOOKUP(MONTH(GI$3),'Production Forecast'!$A$7:$P$18,10))</f>
        <v>-879260.37580238562</v>
      </c>
      <c r="GJ217" s="51">
        <f>IF(GJ$19*GJ$38*VLOOKUP(MONTH(GJ$3),'Production Forecast'!$A$7:$P$18,10)*-1&gt;(GJ215+GJ216),(GJ215+GJ216)*-1,GJ$19*GJ$38*VLOOKUP(MONTH(GJ$3),'Production Forecast'!$A$7:$P$18,10))</f>
        <v>-912672.85151244327</v>
      </c>
      <c r="GK217" s="51">
        <f>IF(GK$19*GK$38*VLOOKUP(MONTH(GK$3),'Production Forecast'!$A$7:$P$18,10)*-1&gt;(GK215+GK216),(GK215+GK216)*-1,GK$19*GK$38*VLOOKUP(MONTH(GK$3),'Production Forecast'!$A$7:$P$18,10))</f>
        <v>-1064147.4115522858</v>
      </c>
      <c r="GL217" s="51">
        <f>IF(GL$19*GL$38*VLOOKUP(MONTH(GL$3),'Production Forecast'!$A$7:$P$18,10)*-1&gt;(GL215+GL216),(GL215+GL216)*-1,GL$19*GL$38*VLOOKUP(MONTH(GL$3),'Production Forecast'!$A$7:$P$18,10))</f>
        <v>-1184274.7244236069</v>
      </c>
      <c r="GM217" s="51">
        <f>IF(GM$19*GM$38*VLOOKUP(MONTH(GM$3),'Production Forecast'!$A$7:$P$18,10)*-1&gt;(GM215+GM216),(GM215+GM216)*-1,GM$19*GM$38*VLOOKUP(MONTH(GM$3),'Production Forecast'!$A$7:$P$18,10))</f>
        <v>-1375689.4867929502</v>
      </c>
      <c r="GN217" s="51">
        <f>IF(GN$19*GN$38*VLOOKUP(MONTH(GN$3),'Production Forecast'!$A$7:$P$18,10)*-1&gt;(GN215+GN216),(GN215+GN216)*-1,GN$19*GN$38*VLOOKUP(MONTH(GN$3),'Production Forecast'!$A$7:$P$18,10))</f>
        <v>-1291687.9317395044</v>
      </c>
      <c r="GO217" s="51">
        <f>IF(GO$19*GO$38*VLOOKUP(MONTH(GO$3),'Production Forecast'!$A$7:$P$18,10)*-1&gt;(GO215+GO216),(GO215+GO216)*-1,GO$19*GO$38*VLOOKUP(MONTH(GO$3),'Production Forecast'!$A$7:$P$18,10))</f>
        <v>-1145606.6450365458</v>
      </c>
      <c r="GP217" s="51">
        <f>IF(GP$19*GP$38*VLOOKUP(MONTH(GP$3),'Production Forecast'!$A$7:$P$18,10)*-1&gt;(GP215+GP216),(GP215+GP216)*-1,GP$19*GP$38*VLOOKUP(MONTH(GP$3),'Production Forecast'!$A$7:$P$18,10))</f>
        <v>-891869.8839708392</v>
      </c>
      <c r="GQ217" s="51">
        <f>IF(GQ$19*GQ$38*VLOOKUP(MONTH(GQ$3),'Production Forecast'!$A$7:$P$18,10)*-1&gt;(GQ215+GQ216),(GQ215+GQ216)*-1,GQ$19*GQ$38*VLOOKUP(MONTH(GQ$3),'Production Forecast'!$A$7:$P$18,10))</f>
        <v>-703430.07441821718</v>
      </c>
      <c r="GR217" s="51">
        <f>IF(GR$19*GR$38*VLOOKUP(MONTH(GR$3),'Production Forecast'!$A$7:$P$18,10)*-1&gt;(GR215+GR216),(GR215+GR216)*-1,GR$19*GR$38*VLOOKUP(MONTH(GR$3),'Production Forecast'!$A$7:$P$18,10))</f>
        <v>-416094.76096431015</v>
      </c>
      <c r="GS217" s="51">
        <f>IF(GS$19*GS$38*VLOOKUP(MONTH(GS$3),'Production Forecast'!$A$7:$P$18,10)*-1&gt;(GS215+GS216),(GS215+GS216)*-1,GS$19*GS$38*VLOOKUP(MONTH(GS$3),'Production Forecast'!$A$7:$P$18,10))</f>
        <v>-605481.80712096067</v>
      </c>
      <c r="GT217" s="51">
        <f>IF(GT$19*GT$38*VLOOKUP(MONTH(GT$3),'Production Forecast'!$A$7:$P$18,10)*-1&gt;(GT215+GT216),(GT215+GT216)*-1,GT$19*GT$38*VLOOKUP(MONTH(GT$3),'Production Forecast'!$A$7:$P$18,10))</f>
        <v>-596635.44871898799</v>
      </c>
      <c r="GU217" s="51">
        <f>IF(GU$19*GU$38*VLOOKUP(MONTH(GU$3),'Production Forecast'!$A$7:$P$18,10)*-1&gt;(GU215+GU216),(GU215+GU216)*-1,GU$19*GU$38*VLOOKUP(MONTH(GU$3),'Production Forecast'!$A$7:$P$18,10))</f>
        <v>-888052.97956040944</v>
      </c>
      <c r="GV217" s="51">
        <f>IF(GV$19*GV$38*VLOOKUP(MONTH(GV$3),'Production Forecast'!$A$7:$P$18,10)*-1&gt;(GV215+GV216),(GV215+GV216)*-1,GV$19*GV$38*VLOOKUP(MONTH(GV$3),'Production Forecast'!$A$7:$P$18,10))</f>
        <v>-921799.58002756769</v>
      </c>
      <c r="GW217" s="51">
        <f>IF(GW$19*GW$38*VLOOKUP(MONTH(GW$3),'Production Forecast'!$A$7:$P$18,10)*-1&gt;(GW215+GW216),(GW215+GW216)*-1,GW$19*GW$38*VLOOKUP(MONTH(GW$3),'Production Forecast'!$A$7:$P$18,10))</f>
        <v>-1074788.8856678086</v>
      </c>
      <c r="GX217" s="51">
        <f>IF(GX$19*GX$38*VLOOKUP(MONTH(GX$3),'Production Forecast'!$A$7:$P$18,10)*-1&gt;(GX215+GX216),(GX215+GX216)*-1,GX$19*GX$38*VLOOKUP(MONTH(GX$3),'Production Forecast'!$A$7:$P$18,10))</f>
        <v>-1196117.4716678427</v>
      </c>
      <c r="GY217" s="51">
        <f>IF(GY$19*GY$38*VLOOKUP(MONTH(GY$3),'Production Forecast'!$A$7:$P$18,10)*-1&gt;(GY215+GY216),(GY215+GY216)*-1,GY$19*GY$38*VLOOKUP(MONTH(GY$3),'Production Forecast'!$A$7:$P$18,10))</f>
        <v>-1361726.3850736769</v>
      </c>
      <c r="GZ217" s="51">
        <f>IF(GZ$19*GZ$38*VLOOKUP(MONTH(GZ$3),'Production Forecast'!$A$7:$P$18,10)*-1&gt;(GZ215+GZ216),(GZ215+GZ216)*-1,GZ$19*GZ$38*VLOOKUP(MONTH(GZ$3),'Production Forecast'!$A$7:$P$18,10))</f>
        <v>-1304604.8110568994</v>
      </c>
      <c r="HA217" s="51">
        <f>IF(HA$19*HA$38*VLOOKUP(MONTH(HA$3),'Production Forecast'!$A$7:$P$18,10)*-1&gt;(HA215+HA216),(HA215+HA216)*-1,HA$19*HA$38*VLOOKUP(MONTH(HA$3),'Production Forecast'!$A$7:$P$18,10))</f>
        <v>-1133942.5356535034</v>
      </c>
      <c r="HB217" s="51">
        <f>IF(HB$19*HB$38*VLOOKUP(MONTH(HB$3),'Production Forecast'!$A$7:$P$18,10)*-1&gt;(HB215+HB216),(HB215+HB216)*-1,HB$19*HB$38*VLOOKUP(MONTH(HB$3),'Production Forecast'!$A$7:$P$18,10))</f>
        <v>-882722.8646967198</v>
      </c>
      <c r="HC217" s="51">
        <f>IF(HC$19*HC$38*VLOOKUP(MONTH(HC$3),'Production Forecast'!$A$7:$P$18,10)*-1&gt;(HC215+HC216),(HC215+HC216)*-1,HC$19*HC$38*VLOOKUP(MONTH(HC$3),'Production Forecast'!$A$7:$P$18,10))</f>
        <v>-696167.52050541935</v>
      </c>
      <c r="HD217" s="51">
        <f>IF(HD$19*HD$38*VLOOKUP(MONTH(HD$3),'Production Forecast'!$A$7:$P$18,10)*-1&gt;(HD215+HD216),(HD215+HD216)*-1,HD$19*HD$38*VLOOKUP(MONTH(HD$3),'Production Forecast'!$A$7:$P$18,10))</f>
        <v>-411683.74702024984</v>
      </c>
      <c r="HE217" s="51">
        <f>IF(HE$19*HE$38*VLOOKUP(MONTH(HE$3),'Production Forecast'!$A$7:$P$18,10)*-1&gt;(HE215+HE216),(HE215+HE216)*-1,HE$19*HE$38*VLOOKUP(MONTH(HE$3),'Production Forecast'!$A$7:$P$18,10))</f>
        <v>-611536.62519217038</v>
      </c>
      <c r="HF217" s="51">
        <f>IF(HF$19*HF$38*VLOOKUP(MONTH(HF$3),'Production Forecast'!$A$7:$P$18,10)*-1&gt;(HF215+HF216),(HF215+HF216)*-1,HF$19*HF$38*VLOOKUP(MONTH(HF$3),'Production Forecast'!$A$7:$P$18,10))</f>
        <v>-602601.80320617801</v>
      </c>
      <c r="HG217" s="51">
        <f>IF(HG$19*HG$38*VLOOKUP(MONTH(HG$3),'Production Forecast'!$A$7:$P$18,10)*-1&gt;(HG215+HG216),(HG215+HG216)*-1,HG$19*HG$38*VLOOKUP(MONTH(HG$3),'Production Forecast'!$A$7:$P$18,10))</f>
        <v>-896933.50935601362</v>
      </c>
      <c r="HH217" s="51">
        <f>IF(HH$19*HH$38*VLOOKUP(MONTH(HH$3),'Production Forecast'!$A$7:$P$18,10)*-1&gt;(HH215+HH216),(HH215+HH216)*-1,HH$19*HH$38*VLOOKUP(MONTH(HH$3),'Production Forecast'!$A$7:$P$18,10))</f>
        <v>-931017.57582784339</v>
      </c>
      <c r="HI217" s="51">
        <f>IF(HI$19*HI$38*VLOOKUP(MONTH(HI$3),'Production Forecast'!$A$7:$P$18,10)*-1&gt;(HI215+HI216),(HI215+HI216)*-1,HI$19*HI$38*VLOOKUP(MONTH(HI$3),'Production Forecast'!$A$7:$P$18,10))</f>
        <v>-1085536.7745244869</v>
      </c>
      <c r="HJ217" s="51">
        <f>IF(HJ$19*HJ$38*VLOOKUP(MONTH(HJ$3),'Production Forecast'!$A$7:$P$18,10)*-1&gt;(HJ215+HJ216),(HJ215+HJ216)*-1,HJ$19*HJ$38*VLOOKUP(MONTH(HJ$3),'Production Forecast'!$A$7:$P$18,10))</f>
        <v>-1208078.6463845214</v>
      </c>
      <c r="HK217" s="51">
        <f>IF(HK$19*HK$38*VLOOKUP(MONTH(HK$3),'Production Forecast'!$A$7:$P$18,10)*-1&gt;(HK215+HK216),(HK215+HK216)*-1,HK$19*HK$38*VLOOKUP(MONTH(HK$3),'Production Forecast'!$A$7:$P$18,10))</f>
        <v>-1347902.2761704822</v>
      </c>
      <c r="HL217" s="51">
        <f>IF(HL$19*HL$38*VLOOKUP(MONTH(HL$3),'Production Forecast'!$A$7:$P$18,10)*-1&gt;(HL215+HL216),(HL215+HL216)*-1,HL$19*HL$38*VLOOKUP(MONTH(HL$3),'Production Forecast'!$A$7:$P$18,10))</f>
        <v>-1309297.1399120621</v>
      </c>
      <c r="HM217" s="51">
        <f>IF(HM$19*HM$38*VLOOKUP(MONTH(HM$3),'Production Forecast'!$A$7:$P$18,10)*-1&gt;(HM215+HM216),(HM215+HM216)*-1,HM$19*HM$38*VLOOKUP(MONTH(HM$3),'Production Forecast'!$A$7:$P$18,10))</f>
        <v>-1122394.5342415115</v>
      </c>
      <c r="HN217" s="51">
        <f>IF(HN$19*HN$38*VLOOKUP(MONTH(HN$3),'Production Forecast'!$A$7:$P$18,10)*-1&gt;(HN215+HN216),(HN215+HN216)*-1,HN$19*HN$38*VLOOKUP(MONTH(HN$3),'Production Forecast'!$A$7:$P$18,10))</f>
        <v>-873666.89753932867</v>
      </c>
      <c r="HO217" s="51">
        <f>IF(HO$19*HO$38*VLOOKUP(MONTH(HO$3),'Production Forecast'!$A$7:$P$18,10)*-1&gt;(HO215+HO216),(HO215+HO216)*-1,HO$19*HO$38*VLOOKUP(MONTH(HO$3),'Production Forecast'!$A$7:$P$18,10))</f>
        <v>-688977.26018759469</v>
      </c>
      <c r="HP217" s="51">
        <f>IF(HP$19*HP$38*VLOOKUP(MONTH(HP$3),'Production Forecast'!$A$7:$P$18,10)*-1&gt;(HP215+HP216),(HP215+HP216)*-1,HP$19*HP$38*VLOOKUP(MONTH(HP$3),'Production Forecast'!$A$7:$P$18,10))</f>
        <v>-407316.64160469355</v>
      </c>
      <c r="HQ217" s="51">
        <f>IF(HQ$19*HQ$38*VLOOKUP(MONTH(HQ$3),'Production Forecast'!$A$7:$P$18,10)*-1&gt;(HQ215+HQ216),(HQ215+HQ216)*-1,HQ$19*HQ$38*VLOOKUP(MONTH(HQ$3),'Production Forecast'!$A$7:$P$18,10))</f>
        <v>-617651.99144409201</v>
      </c>
      <c r="HR217" s="51">
        <f>IF(HR$19*HR$38*VLOOKUP(MONTH(HR$3),'Production Forecast'!$A$7:$P$18,10)*-1&gt;(HR215+HR216),(HR215+HR216)*-1,HR$19*HR$38*VLOOKUP(MONTH(HR$3),'Production Forecast'!$A$7:$P$18,10))</f>
        <v>-608627.82123823965</v>
      </c>
      <c r="HS217" s="51">
        <f>IF(HS$19*HS$38*VLOOKUP(MONTH(HS$3),'Production Forecast'!$A$7:$P$18,10)*-1&gt;(HS215+HS216),(HS215+HS216)*-1,HS$19*HS$38*VLOOKUP(MONTH(HS$3),'Production Forecast'!$A$7:$P$18,10))</f>
        <v>-905902.84444957366</v>
      </c>
      <c r="HT217" s="51">
        <f>IF(HT$19*HT$38*VLOOKUP(MONTH(HT$3),'Production Forecast'!$A$7:$P$18,10)*-1&gt;(HT215+HT216),(HT215+HT216)*-1,HT$19*HT$38*VLOOKUP(MONTH(HT$3),'Production Forecast'!$A$7:$P$18,10))</f>
        <v>-940327.75158612174</v>
      </c>
      <c r="HU217" s="51">
        <f>IF(HU$19*HU$38*VLOOKUP(MONTH(HU$3),'Production Forecast'!$A$7:$P$18,10)*-1&gt;(HU215+HU216),(HU215+HU216)*-1,HU$19*HU$38*VLOOKUP(MONTH(HU$3),'Production Forecast'!$A$7:$P$18,10))</f>
        <v>-1096392.1422697315</v>
      </c>
      <c r="HV217" s="51">
        <f>IF(HV$19*HV$38*VLOOKUP(MONTH(HV$3),'Production Forecast'!$A$7:$P$18,10)*-1&gt;(HV215+HV216),(HV215+HV216)*-1,HV$19*HV$38*VLOOKUP(MONTH(HV$3),'Production Forecast'!$A$7:$P$18,10))</f>
        <v>-1220159.4328483664</v>
      </c>
      <c r="HW217" s="51">
        <f>IF(HW$19*HW$38*VLOOKUP(MONTH(HW$3),'Production Forecast'!$A$7:$P$18,10)*-1&gt;(HW215+HW216),(HW215+HW216)*-1,HW$19*HW$38*VLOOKUP(MONTH(HW$3),'Production Forecast'!$A$7:$P$18,10))</f>
        <v>-1334215.7765080461</v>
      </c>
      <c r="HX217" s="51">
        <f>IF(HX$19*HX$38*VLOOKUP(MONTH(HX$3),'Production Forecast'!$A$7:$P$18,10)*-1&gt;(HX215+HX216),(HX215+HX216)*-1,HX$19*HX$38*VLOOKUP(MONTH(HX$3),'Production Forecast'!$A$7:$P$18,10))</f>
        <v>-1295994.9271159342</v>
      </c>
      <c r="HY217" s="51">
        <f>IF(HY$19*HY$38*VLOOKUP(MONTH(HY$3),'Production Forecast'!$A$7:$P$18,10)*-1&gt;(HY215+HY216),(HY215+HY216)*-1,HY$19*HY$38*VLOOKUP(MONTH(HY$3),'Production Forecast'!$A$7:$P$18,10))</f>
        <v>-1110961.4850277202</v>
      </c>
      <c r="HZ217" s="51">
        <f>IF(HZ$19*HZ$38*VLOOKUP(MONTH(HZ$3),'Production Forecast'!$A$7:$P$18,10)*-1&gt;(HZ215+HZ216),(HZ215+HZ216)*-1,HZ$19*HZ$38*VLOOKUP(MONTH(HZ$3),'Production Forecast'!$A$7:$P$18,10))</f>
        <v>-864701.07613914995</v>
      </c>
      <c r="IA217" s="51">
        <f>IF(IA$19*IA$38*VLOOKUP(MONTH(IA$3),'Production Forecast'!$A$7:$P$18,10)*-1&gt;(IA215+IA216),(IA215+IA216)*-1,IA$19*IA$38*VLOOKUP(MONTH(IA$3),'Production Forecast'!$A$7:$P$18,10))</f>
        <v>-681858.5738330629</v>
      </c>
      <c r="IB217" s="51">
        <f>IF(IB$19*IB$38*VLOOKUP(MONTH(IB$3),'Production Forecast'!$A$7:$P$18,10)*-1&gt;(IB215+IB216),(IB215+IB216)*-1,IB$19*IB$38*VLOOKUP(MONTH(IB$3),'Production Forecast'!$A$7:$P$18,10))</f>
        <v>-402993.00763925083</v>
      </c>
      <c r="IC217" s="51">
        <f>IF(IC$19*IC$38*VLOOKUP(MONTH(IC$3),'Production Forecast'!$A$7:$P$18,10)*-1&gt;(IC215+IC216),(IC215+IC216)*-1,IC$19*IC$38*VLOOKUP(MONTH(IC$3),'Production Forecast'!$A$7:$P$18,10))</f>
        <v>-623828.51135853294</v>
      </c>
      <c r="ID217" s="51">
        <f>IF(ID$19*ID$38*VLOOKUP(MONTH(ID$3),'Production Forecast'!$A$7:$P$18,10)*-1&gt;(ID215+ID216),(ID215+ID216)*-1,ID$19*ID$38*VLOOKUP(MONTH(ID$3),'Production Forecast'!$A$7:$P$18,10))</f>
        <v>-614714.0994506221</v>
      </c>
      <c r="IE217" s="51">
        <f>IF(IE$19*IE$38*VLOOKUP(MONTH(IE$3),'Production Forecast'!$A$7:$P$18,10)*-1&gt;(IE215+IE216),(IE215+IE216)*-1,IE$19*IE$38*VLOOKUP(MONTH(IE$3),'Production Forecast'!$A$7:$P$18,10))</f>
        <v>-914961.87289406953</v>
      </c>
      <c r="IF217" s="51">
        <f>IF(IF$19*IF$38*VLOOKUP(MONTH(IF$3),'Production Forecast'!$A$7:$P$18,10)*-1&gt;(IF215+IF216),(IF215+IF216)*-1,IF$19*IF$38*VLOOKUP(MONTH(IF$3),'Production Forecast'!$A$7:$P$18,10))</f>
        <v>-949731.02910198306</v>
      </c>
      <c r="IG217" s="51">
        <f>IF(IG$19*IG$38*VLOOKUP(MONTH(IG$3),'Production Forecast'!$A$7:$P$18,10)*-1&gt;(IG215+IG216),(IG215+IG216)*-1,IG$19*IG$38*VLOOKUP(MONTH(IG$3),'Production Forecast'!$A$7:$P$18,10))</f>
        <v>-1107356.0636924289</v>
      </c>
      <c r="IH217" s="51">
        <f>IF(IH$19*IH$38*VLOOKUP(MONTH(IH$3),'Production Forecast'!$A$7:$P$18,10)*-1&gt;(IH215+IH216),(IH215+IH216)*-1,IH$19*IH$38*VLOOKUP(MONTH(IH$3),'Production Forecast'!$A$7:$P$18,10))</f>
        <v>-1230370.8180567801</v>
      </c>
      <c r="II217" s="51">
        <f>IF(II$19*II$38*VLOOKUP(MONTH(II$3),'Production Forecast'!$A$7:$P$18,10)*-1&gt;(II215+II216),(II215+II216)*-1,II$19*II$38*VLOOKUP(MONTH(II$3),'Production Forecast'!$A$7:$P$18,10))</f>
        <v>-1320665.5162835645</v>
      </c>
      <c r="IJ217" s="51">
        <f>IF(IJ$19*IJ$38*VLOOKUP(MONTH(IJ$3),'Production Forecast'!$A$7:$P$18,10)*-1&gt;(IJ215+IJ216),(IJ215+IJ216)*-1,IJ$19*IJ$38*VLOOKUP(MONTH(IJ$3),'Production Forecast'!$A$7:$P$18,10))</f>
        <v>-1282825.1284534121</v>
      </c>
      <c r="IK217" s="51">
        <f>IF(IK$19*IK$38*VLOOKUP(MONTH(IK$3),'Production Forecast'!$A$7:$P$18,10)*-1&gt;(IK215+IK216),(IK215+IK216)*-1,IK$19*IK$38*VLOOKUP(MONTH(IK$3),'Production Forecast'!$A$7:$P$18,10))</f>
        <v>-1099642.2437441819</v>
      </c>
      <c r="IL217" s="51">
        <f>IF(IL$19*IL$38*VLOOKUP(MONTH(IL$3),'Production Forecast'!$A$7:$P$18,10)*-1&gt;(IL215+IL216),(IL215+IL216)*-1,IL$19*IL$38*VLOOKUP(MONTH(IL$3),'Production Forecast'!$A$7:$P$18,10))</f>
        <v>-855824.50315883663</v>
      </c>
      <c r="IM217" s="51">
        <f>IF(IM$19*IM$38*VLOOKUP(MONTH(IM$3),'Production Forecast'!$A$7:$P$18,10)*-1&gt;(IM215+IM216),(IM215+IM216)*-1,IM$19*IM$38*VLOOKUP(MONTH(IM$3),'Production Forecast'!$A$7:$P$18,10))</f>
        <v>-674810.74897356879</v>
      </c>
      <c r="IN217" s="51">
        <f>IF(IN$19*IN$38*VLOOKUP(MONTH(IN$3),'Production Forecast'!$A$7:$P$18,10)*-1&gt;(IN215+IN216),(IN215+IN216)*-1,IN$19*IN$38*VLOOKUP(MONTH(IN$3),'Production Forecast'!$A$7:$P$18,10))</f>
        <v>-398712.41239633755</v>
      </c>
      <c r="IO217" s="51">
        <f>IF(IO$19*IO$38*VLOOKUP(MONTH(IO$3),'Production Forecast'!$A$7:$P$18,10)*-1&gt;(IO215+IO216),(IO215+IO216)*-1,IO$19*IO$38*VLOOKUP(MONTH(IO$3),'Production Forecast'!$A$7:$P$18,10))</f>
        <v>-619214.17302502028</v>
      </c>
      <c r="IP217" s="51">
        <f>IF(IP$19*IP$38*VLOOKUP(MONTH(IP$3),'Production Forecast'!$A$7:$P$18,10)*-1&gt;(IP215+IP216),(IP215+IP216)*-1,IP$19*IP$38*VLOOKUP(MONTH(IP$3),'Production Forecast'!$A$7:$P$18,10))</f>
        <v>-620861.24044512841</v>
      </c>
      <c r="IQ217" s="51">
        <f>IF(IQ$19*IQ$38*VLOOKUP(MONTH(IQ$3),'Production Forecast'!$A$7:$P$18,10)*-1&gt;(IQ215+IQ216),(IQ215+IQ216)*-1,IQ$19*IQ$38*VLOOKUP(MONTH(IQ$3),'Production Forecast'!$A$7:$P$18,10))</f>
        <v>-923366.78392955684</v>
      </c>
      <c r="IR217" s="51">
        <f>IF(IR$19*IR$38*VLOOKUP(MONTH(IR$3),'Production Forecast'!$A$7:$P$18,10)*-1&gt;(IR215+IR216),(IR215+IR216)*-1,IR$19*IR$38*VLOOKUP(MONTH(IR$3),'Production Forecast'!$A$7:$P$18,10))</f>
        <v>-959228.33939300291</v>
      </c>
      <c r="IS217" s="51">
        <f>IF(IS$19*IS$38*VLOOKUP(MONTH(IS$3),'Production Forecast'!$A$7:$P$18,10)*-1&gt;(IS215+IS216),(IS215+IS216)*-1,IS$19*IS$38*VLOOKUP(MONTH(IS$3),'Production Forecast'!$A$7:$P$18,10))</f>
        <v>-1118429.6243293532</v>
      </c>
      <c r="IT217" s="51">
        <f>IF(IT$19*IT$38*VLOOKUP(MONTH(IT$3),'Production Forecast'!$A$7:$P$18,10)*-1&gt;(IT215+IT216),(IT215+IT216)*-1,IT$19*IT$38*VLOOKUP(MONTH(IT$3),'Production Forecast'!$A$7:$P$18,10))</f>
        <v>-1217862.9411966046</v>
      </c>
      <c r="IU217" s="51">
        <f>IF(IU$19*IU$38*VLOOKUP(MONTH(IU$3),'Production Forecast'!$A$7:$P$18,10)*-1&gt;(IU215+IU216),(IU215+IU216)*-1,IU$19*IU$38*VLOOKUP(MONTH(IU$3),'Production Forecast'!$A$7:$P$18,10))</f>
        <v>-1307250.1393296523</v>
      </c>
      <c r="IV217" s="51">
        <f>IF(IV$19*IV$38*VLOOKUP(MONTH(IV$3),'Production Forecast'!$A$7:$P$18,10)*-1&gt;(IV215+IV216),(IV215+IV216)*-1,IV$19*IV$38*VLOOKUP(MONTH(IV$3),'Production Forecast'!$A$7:$P$18,10))</f>
        <v>-1269786.4258353135</v>
      </c>
      <c r="IW217" s="51">
        <f>IF(IW$19*IW$38*VLOOKUP(MONTH(IW$3),'Production Forecast'!$A$7:$P$18,10)*-1&gt;(IW215+IW216),(IW215+IW216)*-1,IW$19*IW$38*VLOOKUP(MONTH(IW$3),'Production Forecast'!$A$7:$P$18,10))</f>
        <v>-1088435.6775133286</v>
      </c>
      <c r="IX217" s="51">
        <f>IF(IX$19*IX$38*VLOOKUP(MONTH(IX$3),'Production Forecast'!$A$7:$P$18,10)*-1&gt;(IX215+IX216),(IX215+IX216)*-1,IX$19*IX$38*VLOOKUP(MONTH(IX$3),'Production Forecast'!$A$7:$P$18,10))</f>
        <v>-847036.29019340116</v>
      </c>
      <c r="IY217" s="51">
        <f>IF(IY$19*IY$38*VLOOKUP(MONTH(IY$3),'Production Forecast'!$A$7:$P$18,10)*-1&gt;(IY215+IY216),(IY215+IY216)*-1,IY$19*IY$38*VLOOKUP(MONTH(IY$3),'Production Forecast'!$A$7:$P$18,10))</f>
        <v>-667833.08023297589</v>
      </c>
      <c r="IZ217" s="51">
        <f>IF(IZ$19*IZ$38*VLOOKUP(MONTH(IZ$3),'Production Forecast'!$A$7:$P$18,10)*-1&gt;(IZ215+IZ216),(IZ215+IZ216)*-1,IZ$19*IZ$38*VLOOKUP(MONTH(IZ$3),'Production Forecast'!$A$7:$P$18,10))</f>
        <v>-394474.42745586752</v>
      </c>
      <c r="JA217" s="51">
        <f>IF(JA$19*JA$38*VLOOKUP(MONTH(JA$3),'Production Forecast'!$A$7:$P$18,10)*-1&gt;(JA215+JA216),(JA215+JA216)*-1,JA$19*JA$38*VLOOKUP(MONTH(JA$3),'Production Forecast'!$A$7:$P$18,10))</f>
        <v>-612781.24878838507</v>
      </c>
      <c r="JB217" s="51">
        <f>IF(JB$19*JB$38*VLOOKUP(MONTH(JB$3),'Production Forecast'!$A$7:$P$18,10)*-1&gt;(JB215+JB216),(JB215+JB216)*-1,JB$19*JB$38*VLOOKUP(MONTH(JB$3),'Production Forecast'!$A$7:$P$18,10))</f>
        <v>-626068.36210352019</v>
      </c>
      <c r="JC217" s="51">
        <f>IF(JC$19*JC$38*VLOOKUP(MONTH(JC$3),'Production Forecast'!$A$7:$P$18,10)*-1&gt;(JC215+JC216),(JC215+JC216)*-1,JC$19*JC$38*VLOOKUP(MONTH(JC$3),'Production Forecast'!$A$7:$P$18,10))</f>
        <v>-913906.23526125157</v>
      </c>
      <c r="JD217" s="51">
        <f>IF(JD$19*JD$38*VLOOKUP(MONTH(JD$3),'Production Forecast'!$A$7:$P$18,10)*-1&gt;(JD215+JD216),(JD215+JD216)*-1,JD$19*JD$38*VLOOKUP(MONTH(JD$3),'Production Forecast'!$A$7:$P$18,10))</f>
        <v>-968820.62278693286</v>
      </c>
      <c r="JE217" s="51">
        <f>IF(JE$19*JE$38*VLOOKUP(MONTH(JE$3),'Production Forecast'!$A$7:$P$18,10)*-1&gt;(JE215+JE216),(JE215+JE216)*-1,JE$19*JE$38*VLOOKUP(MONTH(JE$3),'Production Forecast'!$A$7:$P$18,10))</f>
        <v>-1114805.8938062279</v>
      </c>
      <c r="JF217" s="51">
        <f>IF(JF$19*JF$38*VLOOKUP(MONTH(JF$3),'Production Forecast'!$A$7:$P$18,10)*-1&gt;(JF215+JF216),(JF215+JF216)*-1,JF$19*JF$38*VLOOKUP(MONTH(JF$3),'Production Forecast'!$A$7:$P$18,10))</f>
        <v>-1205479.5714167976</v>
      </c>
      <c r="JG217" s="51">
        <f>IF(JG$19*JG$38*VLOOKUP(MONTH(JG$3),'Production Forecast'!$A$7:$P$18,10)*-1&gt;(JG215+JG216),(JG215+JG216)*-1,JG$19*JG$38*VLOOKUP(MONTH(JG$3),'Production Forecast'!$A$7:$P$18,10))</f>
        <v>-1293968.3029786139</v>
      </c>
      <c r="JH217" s="51">
        <f>IF(JH$19*JH$38*VLOOKUP(MONTH(JH$3),'Production Forecast'!$A$7:$P$18,10)*-1&gt;(JH215+JH216),(JH215+JH216)*-1,JH$19*JH$38*VLOOKUP(MONTH(JH$3),'Production Forecast'!$A$7:$P$18,10))</f>
        <v>-1256877.5142931044</v>
      </c>
      <c r="JI217" s="51">
        <f>IF(JI$19*JI$38*VLOOKUP(MONTH(JI$3),'Production Forecast'!$A$7:$P$18,10)*-1&gt;(JI215+JI216),(JI215+JI216)*-1,JI$19*JI$38*VLOOKUP(MONTH(JI$3),'Production Forecast'!$A$7:$P$18,10))</f>
        <v>-1077340.6647345885</v>
      </c>
      <c r="JJ217" s="51">
        <f>IF(JJ$19*JJ$38*VLOOKUP(MONTH(JJ$3),'Production Forecast'!$A$7:$P$18,10)*-1&gt;(JJ215+JJ216),(JJ215+JJ216)*-1,JJ$19*JJ$38*VLOOKUP(MONTH(JJ$3),'Production Forecast'!$A$7:$P$18,10))</f>
        <v>-838335.55768130033</v>
      </c>
      <c r="JK217" s="51">
        <f>IF(JK$19*JK$38*VLOOKUP(MONTH(JK$3),'Production Forecast'!$A$7:$P$18,10)*-1&gt;(JK215+JK216),(JK215+JK216)*-1,JK$19*JK$38*VLOOKUP(MONTH(JK$3),'Production Forecast'!$A$7:$P$18,10))</f>
        <v>-660924.86925666884</v>
      </c>
      <c r="JL217" s="51">
        <f>IF(JL$19*JL$38*VLOOKUP(MONTH(JL$3),'Production Forecast'!$A$7:$P$18,10)*-1&gt;(JL215+JL216),(JL215+JL216)*-1,JL$19*JL$38*VLOOKUP(MONTH(JL$3),'Production Forecast'!$A$7:$P$18,10))</f>
        <v>-390278.6286623737</v>
      </c>
      <c r="JM217" s="51">
        <f>IF(JM$19*JM$38*VLOOKUP(MONTH(JM$3),'Production Forecast'!$A$7:$P$18,10)*-1&gt;(JM215+JM216),(JM215+JM216)*-1,JM$19*JM$38*VLOOKUP(MONTH(JM$3),'Production Forecast'!$A$7:$P$18,10))</f>
        <v>-606412.35976922826</v>
      </c>
      <c r="JN217" s="51">
        <f>IF(JN$19*JN$38*VLOOKUP(MONTH(JN$3),'Production Forecast'!$A$7:$P$18,10)*-1&gt;(JN215+JN216),(JN215+JN216)*-1,JN$19*JN$38*VLOOKUP(MONTH(JN$3),'Production Forecast'!$A$7:$P$18,10))</f>
        <v>-618721.24968785886</v>
      </c>
      <c r="JO217" s="51">
        <f>IF(JO$19*JO$38*VLOOKUP(MONTH(JO$3),'Production Forecast'!$A$7:$P$18,10)*-1&gt;(JO215+JO216),(JO215+JO216)*-1,JO$19*JO$38*VLOOKUP(MONTH(JO$3),'Production Forecast'!$A$7:$P$18,10))</f>
        <v>-904539.85967336164</v>
      </c>
      <c r="JP217" s="51">
        <f>IF(JP$19*JP$38*VLOOKUP(MONTH(JP$3),'Production Forecast'!$A$7:$P$18,10)*-1&gt;(JP215+JP216),(JP215+JP216)*-1,JP$19*JP$38*VLOOKUP(MONTH(JP$3),'Production Forecast'!$A$7:$P$18,10))</f>
        <v>-978508.82901480235</v>
      </c>
      <c r="JQ217" s="51">
        <f>IF(JQ$19*JQ$38*VLOOKUP(MONTH(JQ$3),'Production Forecast'!$A$7:$P$18,10)*-1&gt;(JQ215+JQ216),(JQ215+JQ216)*-1,JQ$19*JQ$38*VLOOKUP(MONTH(JQ$3),'Production Forecast'!$A$7:$P$18,10))</f>
        <v>-1103439.7040042959</v>
      </c>
      <c r="JR217" s="51">
        <f>IF(JR$19*JR$38*VLOOKUP(MONTH(JR$3),'Production Forecast'!$A$7:$P$18,10)*-1&gt;(JR215+JR216),(JR215+JR216)*-1,JR$19*JR$38*VLOOKUP(MONTH(JR$3),'Production Forecast'!$A$7:$P$18,10))</f>
        <v>-1193219.4693373083</v>
      </c>
      <c r="JS217" s="51">
        <f>IF(JS$19*JS$38*VLOOKUP(MONTH(JS$3),'Production Forecast'!$A$7:$P$18,10)*-1&gt;(JS215+JS216),(JS215+JS216)*-1,JS$19*JS$38*VLOOKUP(MONTH(JS$3),'Production Forecast'!$A$7:$P$18,10))</f>
        <v>-1280818.6779280612</v>
      </c>
      <c r="JT217" s="51">
        <f>IF(JT$19*JT$38*VLOOKUP(MONTH(JT$3),'Production Forecast'!$A$7:$P$18,10)*-1&gt;(JT215+JT216),(JT215+JT216)*-1,JT$19*JT$38*VLOOKUP(MONTH(JT$3),'Production Forecast'!$A$7:$P$18,10))</f>
        <v>-1244097.1018482901</v>
      </c>
      <c r="JU217" s="51">
        <f>IF(JU$19*JU$38*VLOOKUP(MONTH(JU$3),'Production Forecast'!$A$7:$P$18,10)*-1&gt;(JU215+JU216),(JU215+JU216)*-1,JU$19*JU$38*VLOOKUP(MONTH(JU$3),'Production Forecast'!$A$7:$P$18,10))</f>
        <v>-1066356.0949721318</v>
      </c>
      <c r="JV217" s="51">
        <f>IF(JV$19*JV$38*VLOOKUP(MONTH(JV$3),'Production Forecast'!$A$7:$P$18,10)*-1&gt;(JV215+JV216),(JV215+JV216)*-1,JV$19*JV$38*VLOOKUP(MONTH(JV$3),'Production Forecast'!$A$7:$P$18,10))</f>
        <v>-829721.43481640541</v>
      </c>
      <c r="JW217" s="51">
        <f>IF(JW$19*JW$38*VLOOKUP(MONTH(JW$3),'Production Forecast'!$A$7:$P$18,10)*-1&gt;(JW215+JW216),(JW215+JW216)*-1,JW$19*JW$38*VLOOKUP(MONTH(JW$3),'Production Forecast'!$A$7:$P$18,10))</f>
        <v>-654085.42464165937</v>
      </c>
      <c r="JX217" s="51">
        <f>IF(JX$19*JX$38*VLOOKUP(MONTH(JX$3),'Production Forecast'!$A$7:$P$18,10)*-1&gt;(JX215+JX216),(JX215+JX216)*-1,JX$19*JX$38*VLOOKUP(MONTH(JX$3),'Production Forecast'!$A$7:$P$18,10))</f>
        <v>-386124.59608255728</v>
      </c>
      <c r="JY217" s="51">
        <f>IF(JY$19*JY$38*VLOOKUP(MONTH(JY$3),'Production Forecast'!$A$7:$P$18,10)*-1&gt;(JY215+JY216),(JY215+JY216)*-1,JY$19*JY$38*VLOOKUP(MONTH(JY$3),'Production Forecast'!$A$7:$P$18,10))</f>
        <v>-600106.86854218552</v>
      </c>
      <c r="JZ217" s="51">
        <f>IF(JZ$19*JZ$38*VLOOKUP(MONTH(JZ$3),'Production Forecast'!$A$7:$P$18,10)*-1&gt;(JZ215+JZ216),(JZ215+JZ216)*-1,JZ$19*JZ$38*VLOOKUP(MONTH(JZ$3),'Production Forecast'!$A$7:$P$18,10))</f>
        <v>-613182.59244320262</v>
      </c>
      <c r="KA217" s="51">
        <f>IF(KA$19*KA$38*VLOOKUP(MONTH(KA$3),'Production Forecast'!$A$7:$P$18,10)*-1&gt;(KA215+KA216),(KA215+KA216)*-1,KA$19*KA$38*VLOOKUP(MONTH(KA$3),'Production Forecast'!$A$7:$P$18,10))</f>
        <v>-895266.71973938181</v>
      </c>
      <c r="KB217" s="51">
        <f>IF(KB$19*KB$38*VLOOKUP(MONTH(KB$3),'Production Forecast'!$A$7:$P$18,10)*-1&gt;(KB215+KB216),(KB215+KB216)*-1,KB$19*KB$38*VLOOKUP(MONTH(KB$3),'Production Forecast'!$A$7:$P$18,10))</f>
        <v>-988293.91730495042</v>
      </c>
      <c r="KC217" s="51">
        <f>IF(KC$19*KC$38*VLOOKUP(MONTH(KC$3),'Production Forecast'!$A$7:$P$18,10)*-1&gt;(KC215+KC216),(KC215+KC216)*-1,KC$19*KC$38*VLOOKUP(MONTH(KC$3),'Production Forecast'!$A$7:$P$18,10))</f>
        <v>-1092186.6565943921</v>
      </c>
      <c r="KD217" s="51">
        <f>IF(KD$19*KD$38*VLOOKUP(MONTH(KD$3),'Production Forecast'!$A$7:$P$18,10)*-1&gt;(KD215+KD216),(KD215+KD216)*-1,KD$19*KD$38*VLOOKUP(MONTH(KD$3),'Production Forecast'!$A$7:$P$18,10))</f>
        <v>-1181081.4079152385</v>
      </c>
      <c r="KE217" s="51">
        <f>IF(KE$19*KE$38*VLOOKUP(MONTH(KE$3),'Production Forecast'!$A$7:$P$18,10)*-1&gt;(KE215+KE216),(KE215+KE216)*-1,KE$19*KE$38*VLOOKUP(MONTH(KE$3),'Production Forecast'!$A$7:$P$18,10))</f>
        <v>-1267799.9481078736</v>
      </c>
      <c r="KF217" s="51">
        <f>IF(KF$19*KF$38*VLOOKUP(MONTH(KF$3),'Production Forecast'!$A$7:$P$18,10)*-1&gt;(KF215+KF216),(KF215+KF216)*-1,KF$19*KF$38*VLOOKUP(MONTH(KF$3),'Production Forecast'!$A$7:$P$18,10))</f>
        <v>-1231443.9093831093</v>
      </c>
      <c r="KG217" s="51">
        <f>IF(KG$19*KG$38*VLOOKUP(MONTH(KG$3),'Production Forecast'!$A$7:$P$18,10)*-1&gt;(KG215+KG216),(KG215+KG216)*-1,KG$19*KG$38*VLOOKUP(MONTH(KG$3),'Production Forecast'!$A$7:$P$18,10))</f>
        <v>-1055480.8688437317</v>
      </c>
      <c r="KH217" s="51">
        <f>IF(KH$19*KH$38*VLOOKUP(MONTH(KH$3),'Production Forecast'!$A$7:$P$18,10)*-1&gt;(KH215+KH216),(KH215+KH216)*-1,KH$19*KH$38*VLOOKUP(MONTH(KH$3),'Production Forecast'!$A$7:$P$18,10))</f>
        <v>-821193.05946084636</v>
      </c>
      <c r="KI217" s="51">
        <f>IF(KI$19*KI$38*VLOOKUP(MONTH(KI$3),'Production Forecast'!$A$7:$P$18,10)*-1&gt;(KI215+KI216),(KI215+KI216)*-1,KI$19*KI$38*VLOOKUP(MONTH(KI$3),'Production Forecast'!$A$7:$P$18,10))</f>
        <v>-647314.06186738715</v>
      </c>
      <c r="KJ217" s="51">
        <f>IF(KJ$19*KJ$38*VLOOKUP(MONTH(KJ$3),'Production Forecast'!$A$7:$P$18,10)*-1&gt;(KJ215+KJ216),(KJ215+KJ216)*-1,KJ$19*KJ$38*VLOOKUP(MONTH(KJ$3),'Production Forecast'!$A$7:$P$18,10))</f>
        <v>-382011.91396325862</v>
      </c>
      <c r="KK217" s="51">
        <f>IF(KK$19*KK$38*VLOOKUP(MONTH(KK$3),'Production Forecast'!$A$7:$P$18,10)*-1&gt;(KK215+KK216),(KK215+KK216)*-1,KK$19*KK$38*VLOOKUP(MONTH(KK$3),'Production Forecast'!$A$7:$P$18,10))</f>
        <v>-593864.144027011</v>
      </c>
      <c r="KL217" s="51">
        <f>IF(KL$19*KL$38*VLOOKUP(MONTH(KL$3),'Production Forecast'!$A$7:$P$18,10)*-1&gt;(KL215+KL216),(KL215+KL216)*-1,KL$19*KL$38*VLOOKUP(MONTH(KL$3),'Production Forecast'!$A$7:$P$18,10))</f>
        <v>-606835.74876384588</v>
      </c>
      <c r="KM217" s="51">
        <f>IF(KM$19*KM$38*VLOOKUP(MONTH(KM$3),'Production Forecast'!$A$7:$P$18,10)*-1&gt;(KM215+KM216),(KM215+KM216)*-1,KM$19*KM$38*VLOOKUP(MONTH(KM$3),'Production Forecast'!$A$7:$P$18,10))</f>
        <v>-886085.88736422535</v>
      </c>
      <c r="KN217" s="51">
        <f>IF(KN$19*KN$38*VLOOKUP(MONTH(KN$3),'Production Forecast'!$A$7:$P$18,10)*-1&gt;(KN215+KN216),(KN215+KN216)*-1,KN$19*KN$38*VLOOKUP(MONTH(KN$3),'Production Forecast'!$A$7:$P$18,10))</f>
        <v>-998176.85647799994</v>
      </c>
      <c r="KO217" s="51">
        <f>IF(KO$19*KO$38*VLOOKUP(MONTH(KO$3),'Production Forecast'!$A$7:$P$18,10)*-1&gt;(KO215+KO216),(KO215+KO216)*-1,KO$19*KO$38*VLOOKUP(MONTH(KO$3),'Production Forecast'!$A$7:$P$18,10))</f>
        <v>-1081045.6253239114</v>
      </c>
      <c r="KP217" s="51">
        <f>IF(KP$19*KP$38*VLOOKUP(MONTH(KP$3),'Production Forecast'!$A$7:$P$18,10)*-1&gt;(KP215+KP216),(KP215+KP216)*-1,KP$19*KP$38*VLOOKUP(MONTH(KP$3),'Production Forecast'!$A$7:$P$18,10))</f>
        <v>-1169064.1723220355</v>
      </c>
      <c r="KQ217" s="51">
        <f>IF(KQ$19*KQ$38*VLOOKUP(MONTH(KQ$3),'Production Forecast'!$A$7:$P$18,10)*-1&gt;(KQ215+KQ216),(KQ215+KQ216)*-1,KQ$19*KQ$38*VLOOKUP(MONTH(KQ$3),'Production Forecast'!$A$7:$P$18,10))</f>
        <v>-1254910.8105484776</v>
      </c>
      <c r="KR217" s="51">
        <f>IF(KR$19*KR$38*VLOOKUP(MONTH(KR$3),'Production Forecast'!$A$7:$P$18,10)*-1&gt;(KR215+KR216),(KR215+KR216)*-1,KR$19*KR$38*VLOOKUP(MONTH(KR$3),'Production Forecast'!$A$7:$P$18,10))</f>
        <v>-1218916.6705125147</v>
      </c>
      <c r="KS217" s="51">
        <f>IF(KS$19*KS$38*VLOOKUP(MONTH(KS$3),'Production Forecast'!$A$7:$P$18,10)*-1&gt;(KS215+KS216),(KS215+KS216)*-1,KS$19*KS$38*VLOOKUP(MONTH(KS$3),'Production Forecast'!$A$7:$P$18,10))</f>
        <v>-1044713.8979107363</v>
      </c>
      <c r="KT217" s="51">
        <f>IF(KT$19*KT$38*VLOOKUP(MONTH(KT$3),'Production Forecast'!$A$7:$P$18,10)*-1&gt;(KT215+KT216),(KT215+KT216)*-1,KT$19*KT$38*VLOOKUP(MONTH(KT$3),'Production Forecast'!$A$7:$P$18,10))</f>
        <v>-812749.5780587279</v>
      </c>
      <c r="KU217" s="51">
        <f>IF(KU$19*KU$38*VLOOKUP(MONTH(KU$3),'Production Forecast'!$A$7:$P$18,10)*-1&gt;(KU215+KU216),(KU215+KU216)*-1,KU$19*KU$38*VLOOKUP(MONTH(KU$3),'Production Forecast'!$A$7:$P$18,10))</f>
        <v>-640610.10322721105</v>
      </c>
      <c r="KV217" s="51">
        <f>IF(KV$19*KV$38*VLOOKUP(MONTH(KV$3),'Production Forecast'!$A$7:$P$18,10)*-1&gt;(KV215+KV216),(KV215+KV216)*-1,KV$19*KV$38*VLOOKUP(MONTH(KV$3),'Production Forecast'!$A$7:$P$18,10))</f>
        <v>-377940.17068984744</v>
      </c>
      <c r="KW217" s="51">
        <f>IF(KW$19*KW$38*VLOOKUP(MONTH(KW$3),'Production Forecast'!$A$7:$P$18,10)*-1&gt;(KW215+KW216),(KW215+KW216)*-1,KW$19*KW$38*VLOOKUP(MONTH(KW$3),'Production Forecast'!$A$7:$P$18,10))</f>
        <v>-587683.56142541778</v>
      </c>
      <c r="KX217" s="51">
        <f>IF(KX$19*KX$38*VLOOKUP(MONTH(KX$3),'Production Forecast'!$A$7:$P$18,10)*-1&gt;(KX215+KX216),(KX215+KX216)*-1,KX$19*KX$38*VLOOKUP(MONTH(KX$3),'Production Forecast'!$A$7:$P$18,10))</f>
        <v>-600552.08343081491</v>
      </c>
      <c r="KY217" s="51">
        <f>IF(KY$19*KY$38*VLOOKUP(MONTH(KY$3),'Production Forecast'!$A$7:$P$18,10)*-1&gt;(KY215+KY216),(KY215+KY216)*-1,KY$19*KY$38*VLOOKUP(MONTH(KY$3),'Production Forecast'!$A$7:$P$18,10))</f>
        <v>-876996.44369133736</v>
      </c>
      <c r="KZ217" s="51">
        <f>IF(KZ$19*KZ$38*VLOOKUP(MONTH(KZ$3),'Production Forecast'!$A$7:$P$18,10)*-1&gt;(KZ215+KZ216),(KZ215+KZ216)*-1,KZ$19*KZ$38*VLOOKUP(MONTH(KZ$3),'Production Forecast'!$A$7:$P$18,10))</f>
        <v>-1008158.62504278</v>
      </c>
      <c r="LA217" s="51">
        <f>IF(LA$19*LA$38*VLOOKUP(MONTH(LA$3),'Production Forecast'!$A$7:$P$18,10)*-1&gt;(LA215+LA216),(LA215+LA216)*-1,LA$19*LA$38*VLOOKUP(MONTH(LA$3),'Production Forecast'!$A$7:$P$18,10))</f>
        <v>-1070015.4951512979</v>
      </c>
      <c r="LB217" s="51">
        <f>IF(LB$19*LB$38*VLOOKUP(MONTH(LB$3),'Production Forecast'!$A$7:$P$18,10)*-1&gt;(LB215+LB216),(LB215+LB216)*-1,LB$19*LB$38*VLOOKUP(MONTH(LB$3),'Production Forecast'!$A$7:$P$18,10))</f>
        <v>-1157166.5598219072</v>
      </c>
      <c r="LC217" s="51">
        <f>IF(LC$19*LC$38*VLOOKUP(MONTH(LC$3),'Production Forecast'!$A$7:$P$18,10)*-1&gt;(LC215+LC216),(LC215+LC216)*-1,LC$19*LC$38*VLOOKUP(MONTH(LC$3),'Production Forecast'!$A$7:$P$18,10))</f>
        <v>-1242149.9752504427</v>
      </c>
      <c r="LD217" s="51">
        <f>IF(LD$19*LD$38*VLOOKUP(MONTH(LD$3),'Production Forecast'!$A$7:$P$18,10)*-1&gt;(LD215+LD216),(LD215+LD216)*-1,LD$19*LD$38*VLOOKUP(MONTH(LD$3),'Production Forecast'!$A$7:$P$18,10))</f>
        <v>-1206514.1314574275</v>
      </c>
      <c r="LE217" s="51">
        <f>IF(LE$19*LE$38*VLOOKUP(MONTH(LE$3),'Production Forecast'!$A$7:$P$18,10)*-1&gt;(LE215+LE216),(LE215+LE216)*-1,LE$19*LE$38*VLOOKUP(MONTH(LE$3),'Production Forecast'!$A$7:$P$18,10))</f>
        <v>-1034054.104569131</v>
      </c>
      <c r="LF217" s="51">
        <f>IF(LF$19*LF$38*VLOOKUP(MONTH(LF$3),'Production Forecast'!$A$7:$P$18,10)*-1&gt;(LF215+LF216),(LF215+LF216)*-1,LF$19*LF$38*VLOOKUP(MONTH(LF$3),'Production Forecast'!$A$7:$P$18,10))</f>
        <v>-804390.14555070037</v>
      </c>
      <c r="LG217" s="51">
        <f>IF(LG$19*LG$38*VLOOKUP(MONTH(LG$3),'Production Forecast'!$A$7:$P$18,10)*-1&gt;(LG215+LG216),(LG215+LG216)*-1,LG$19*LG$38*VLOOKUP(MONTH(LG$3),'Production Forecast'!$A$7:$P$18,10))</f>
        <v>-633972.87776058062</v>
      </c>
      <c r="LH217" s="51">
        <f>IF(LH$19*LH$38*VLOOKUP(MONTH(LH$3),'Production Forecast'!$A$7:$P$18,10)*-1&gt;(LH215+LH216),(LH215+LH216)*-1,LH$19*LH$38*VLOOKUP(MONTH(LH$3),'Production Forecast'!$A$7:$P$18,10))</f>
        <v>-373908.95874502615</v>
      </c>
      <c r="LI217" s="51">
        <f>IF(LI$19*LI$38*VLOOKUP(MONTH(LI$3),'Production Forecast'!$A$7:$P$18,10)*-1&gt;(LI215+LI216),(LI215+LI216)*-1,LI$19*LI$38*VLOOKUP(MONTH(LI$3),'Production Forecast'!$A$7:$P$18,10))</f>
        <v>-581564.50215854403</v>
      </c>
      <c r="LJ217" s="51">
        <f>IF(LJ$19*LJ$38*VLOOKUP(MONTH(LJ$3),'Production Forecast'!$A$7:$P$18,10)*-1&gt;(LJ215+LJ216),(LJ215+LJ216)*-1,LJ$19*LJ$38*VLOOKUP(MONTH(LJ$3),'Production Forecast'!$A$7:$P$18,10))</f>
        <v>-593458.96754829201</v>
      </c>
      <c r="LK217" s="51">
        <f>IF(LK$19*LK$38*VLOOKUP(MONTH(LK$3),'Production Forecast'!$A$7:$P$18,10)*-1&gt;(LK215+LK216),(LK215+LK216)*-1,LK$19*LK$38*VLOOKUP(MONTH(LK$3),'Production Forecast'!$A$7:$P$18,10))</f>
        <v>-867997.47901073017</v>
      </c>
      <c r="LL217" s="51">
        <f>IF(LL$19*LL$38*VLOOKUP(MONTH(LL$3),'Production Forecast'!$A$7:$P$18,10)*-1&gt;(LL215+LL216),(LL215+LL216)*-1,LL$19*LL$38*VLOOKUP(MONTH(LL$3),'Production Forecast'!$A$7:$P$18,10))</f>
        <v>-1018240.2112932078</v>
      </c>
      <c r="LM217" s="51">
        <f>IF(LM$19*LM$38*VLOOKUP(MONTH(LM$3),'Production Forecast'!$A$7:$P$18,10)*-1&gt;(LM215+LM216),(LM215+LM216)*-1,LM$19*LM$38*VLOOKUP(MONTH(LM$3),'Production Forecast'!$A$7:$P$18,10))</f>
        <v>-1059095.1621344467</v>
      </c>
      <c r="LN217" s="51">
        <f>IF(LN$19*LN$38*VLOOKUP(MONTH(LN$3),'Production Forecast'!$A$7:$P$18,10)*-1&gt;(LN215+LN216),(LN215+LN216)*-1,LN$19*LN$38*VLOOKUP(MONTH(LN$3),'Production Forecast'!$A$7:$P$18,10))</f>
        <v>-1145387.3796514461</v>
      </c>
      <c r="LO217" s="51">
        <f>IF(LO$19*LO$38*VLOOKUP(MONTH(LO$3),'Production Forecast'!$A$7:$P$18,10)*-1&gt;(LO215+LO216),(LO215+LO216)*-1,LO$19*LO$38*VLOOKUP(MONTH(LO$3),'Production Forecast'!$A$7:$P$18,10))</f>
        <v>-1229516.1650553716</v>
      </c>
      <c r="LP217" s="51">
        <f>IF(LP$19*LP$38*VLOOKUP(MONTH(LP$3),'Production Forecast'!$A$7:$P$18,10)*-1&gt;(LP215+LP216),(LP215+LP216)*-1,LP$19*LP$38*VLOOKUP(MONTH(LP$3),'Production Forecast'!$A$7:$P$18,10))</f>
        <v>-1194235.0509192545</v>
      </c>
      <c r="LQ217" s="51">
        <f>IF(LQ$19*LQ$38*VLOOKUP(MONTH(LQ$3),'Production Forecast'!$A$7:$P$18,10)*-1&gt;(LQ215+LQ216),(LQ215+LQ216)*-1,LQ$19*LQ$38*VLOOKUP(MONTH(LQ$3),'Production Forecast'!$A$7:$P$18,10))</f>
        <v>-1023500.4219416885</v>
      </c>
      <c r="LR217" s="51">
        <f>IF(LR$19*LR$38*VLOOKUP(MONTH(LR$3),'Production Forecast'!$A$7:$P$18,10)*-1&gt;(LR215+LR216),(LR215+LR216)*-1,LR$19*LR$38*VLOOKUP(MONTH(LR$3),'Production Forecast'!$A$7:$P$18,10))</f>
        <v>-796113.92528938304</v>
      </c>
      <c r="LS217" s="51">
        <f>IF(LS$19*LS$38*VLOOKUP(MONTH(LS$3),'Production Forecast'!$A$7:$P$18,10)*-1&gt;(LS215+LS216),(LS215+LS216)*-1,LS$19*LS$38*VLOOKUP(MONTH(LS$3),'Production Forecast'!$A$7:$P$18,10))</f>
        <v>-627401.72118588397</v>
      </c>
      <c r="LT217" s="51">
        <f>IF(LT$19*LT$38*VLOOKUP(MONTH(LT$3),'Production Forecast'!$A$7:$P$18,10)*-1&gt;(LT215+LT216),(LT215+LT216)*-1,LT$19*LT$38*VLOOKUP(MONTH(LT$3),'Production Forecast'!$A$7:$P$18,10))</f>
        <v>-357985.04000133311</v>
      </c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  <c r="QB217" s="51"/>
      <c r="QC217" s="51"/>
      <c r="QD217" s="51"/>
      <c r="QE217" s="51"/>
      <c r="QF217" s="51"/>
      <c r="QG217" s="51"/>
      <c r="QH217" s="51"/>
      <c r="QI217" s="51"/>
      <c r="QJ217" s="51"/>
      <c r="QK217" s="51"/>
      <c r="QL217" s="51"/>
      <c r="QM217" s="51"/>
      <c r="QN217" s="51"/>
      <c r="QO217" s="51"/>
      <c r="QP217" s="51"/>
      <c r="QQ217" s="51"/>
      <c r="QR217" s="51"/>
      <c r="QS217" s="51"/>
      <c r="QT217" s="51"/>
      <c r="QU217" s="51"/>
    </row>
    <row r="218" spans="1:506 16360:16360" outlineLevel="1">
      <c r="C218" s="75" t="s">
        <v>506</v>
      </c>
      <c r="D218" s="242"/>
      <c r="E218" s="767"/>
      <c r="F218" s="206"/>
      <c r="G218" s="223">
        <f t="shared" ref="G218" si="834">SUM(AG218:AR218)</f>
        <v>10243758.666568639</v>
      </c>
      <c r="H218" s="198">
        <f t="shared" si="827"/>
        <v>269669147.93251818</v>
      </c>
      <c r="I218" s="51">
        <f t="shared" ref="I218:AF218" si="835">I215-I219</f>
        <v>0</v>
      </c>
      <c r="J218" s="51">
        <f t="shared" si="835"/>
        <v>0</v>
      </c>
      <c r="K218" s="51">
        <f t="shared" si="835"/>
        <v>0</v>
      </c>
      <c r="L218" s="51">
        <f t="shared" si="835"/>
        <v>0</v>
      </c>
      <c r="M218" s="51">
        <f t="shared" si="835"/>
        <v>0</v>
      </c>
      <c r="N218" s="51">
        <f t="shared" si="835"/>
        <v>0</v>
      </c>
      <c r="O218" s="51">
        <f t="shared" si="835"/>
        <v>0</v>
      </c>
      <c r="P218" s="51">
        <f t="shared" si="835"/>
        <v>0</v>
      </c>
      <c r="Q218" s="51">
        <f t="shared" si="835"/>
        <v>0</v>
      </c>
      <c r="R218" s="51">
        <f t="shared" si="835"/>
        <v>0</v>
      </c>
      <c r="S218" s="51">
        <f t="shared" si="835"/>
        <v>0</v>
      </c>
      <c r="T218" s="51">
        <f t="shared" si="835"/>
        <v>0</v>
      </c>
      <c r="U218" s="51">
        <f t="shared" si="835"/>
        <v>0</v>
      </c>
      <c r="V218" s="51">
        <f t="shared" si="835"/>
        <v>0</v>
      </c>
      <c r="W218" s="51">
        <f t="shared" si="835"/>
        <v>0</v>
      </c>
      <c r="X218" s="51">
        <f t="shared" si="835"/>
        <v>0</v>
      </c>
      <c r="Y218" s="51">
        <f t="shared" si="835"/>
        <v>0</v>
      </c>
      <c r="Z218" s="51">
        <f t="shared" si="835"/>
        <v>0</v>
      </c>
      <c r="AA218" s="51">
        <f t="shared" si="835"/>
        <v>0</v>
      </c>
      <c r="AB218" s="51">
        <f t="shared" si="835"/>
        <v>0</v>
      </c>
      <c r="AC218" s="51">
        <f t="shared" si="835"/>
        <v>0</v>
      </c>
      <c r="AD218" s="51">
        <f t="shared" si="835"/>
        <v>0</v>
      </c>
      <c r="AE218" s="51">
        <f t="shared" si="835"/>
        <v>0</v>
      </c>
      <c r="AF218" s="51">
        <f t="shared" si="835"/>
        <v>0</v>
      </c>
      <c r="AG218" s="51">
        <f>-AG217</f>
        <v>526746.75094759511</v>
      </c>
      <c r="AH218" s="51">
        <f t="shared" ref="AH218:CS218" si="836">-AH217</f>
        <v>519050.74672227551</v>
      </c>
      <c r="AI218" s="51">
        <f t="shared" si="836"/>
        <v>772573.2072397772</v>
      </c>
      <c r="AJ218" s="51">
        <f t="shared" si="836"/>
        <v>801931.49999530334</v>
      </c>
      <c r="AK218" s="51">
        <f t="shared" si="836"/>
        <v>935026.53064355906</v>
      </c>
      <c r="AL218" s="51">
        <f t="shared" si="836"/>
        <v>1040577.9076146863</v>
      </c>
      <c r="AM218" s="51">
        <f t="shared" si="836"/>
        <v>1219006.1650260752</v>
      </c>
      <c r="AN218" s="51">
        <f t="shared" si="836"/>
        <v>1134957.8755510612</v>
      </c>
      <c r="AO218" s="51">
        <f t="shared" si="836"/>
        <v>1103187.1215903428</v>
      </c>
      <c r="AP218" s="51">
        <f t="shared" si="836"/>
        <v>935057.73996556178</v>
      </c>
      <c r="AQ218" s="51">
        <f t="shared" si="836"/>
        <v>781575.09555859037</v>
      </c>
      <c r="AR218" s="51">
        <f t="shared" si="836"/>
        <v>474068.02571381</v>
      </c>
      <c r="AS218" s="51">
        <f t="shared" si="836"/>
        <v>532014.21845707111</v>
      </c>
      <c r="AT218" s="51">
        <f t="shared" si="836"/>
        <v>524241.25418949826</v>
      </c>
      <c r="AU218" s="51">
        <f t="shared" si="836"/>
        <v>780298.93931217503</v>
      </c>
      <c r="AV218" s="51">
        <f t="shared" si="836"/>
        <v>809950.81499525637</v>
      </c>
      <c r="AW218" s="51">
        <f t="shared" si="836"/>
        <v>944376.7959499947</v>
      </c>
      <c r="AX218" s="51">
        <f t="shared" si="836"/>
        <v>1050983.6866908332</v>
      </c>
      <c r="AY218" s="51">
        <f t="shared" si="836"/>
        <v>1231196.226676336</v>
      </c>
      <c r="AZ218" s="51">
        <f t="shared" si="836"/>
        <v>1146307.454306572</v>
      </c>
      <c r="BA218" s="51">
        <f t="shared" si="836"/>
        <v>1114218.9928062463</v>
      </c>
      <c r="BB218" s="51">
        <f t="shared" si="836"/>
        <v>944408.31736521737</v>
      </c>
      <c r="BC218" s="51">
        <f t="shared" si="836"/>
        <v>789390.84651417623</v>
      </c>
      <c r="BD218" s="51">
        <f t="shared" si="836"/>
        <v>472617.02355157974</v>
      </c>
      <c r="BE218" s="51">
        <f t="shared" si="836"/>
        <v>537334.36064164178</v>
      </c>
      <c r="BF218" s="51">
        <f t="shared" si="836"/>
        <v>529483.6667313932</v>
      </c>
      <c r="BG218" s="51">
        <f t="shared" si="836"/>
        <v>788101.92870529671</v>
      </c>
      <c r="BH218" s="51">
        <f t="shared" si="836"/>
        <v>818050.323145209</v>
      </c>
      <c r="BI218" s="51">
        <f t="shared" si="836"/>
        <v>953820.56390949455</v>
      </c>
      <c r="BJ218" s="51">
        <f t="shared" si="836"/>
        <v>1061493.5235577414</v>
      </c>
      <c r="BK218" s="51">
        <f t="shared" si="836"/>
        <v>1243508.1889430992</v>
      </c>
      <c r="BL218" s="51">
        <f t="shared" si="836"/>
        <v>1157770.5288496376</v>
      </c>
      <c r="BM218" s="51">
        <f t="shared" si="836"/>
        <v>1125361.1827343088</v>
      </c>
      <c r="BN218" s="51">
        <f t="shared" si="836"/>
        <v>953852.40053886955</v>
      </c>
      <c r="BO218" s="51">
        <f t="shared" si="836"/>
        <v>788302.74993541767</v>
      </c>
      <c r="BP218" s="51">
        <f t="shared" si="836"/>
        <v>467643.37040270201</v>
      </c>
      <c r="BQ218" s="51">
        <f t="shared" si="836"/>
        <v>542707.70424805814</v>
      </c>
      <c r="BR218" s="51">
        <f t="shared" si="836"/>
        <v>534778.50339870714</v>
      </c>
      <c r="BS218" s="51">
        <f t="shared" si="836"/>
        <v>795982.94799234963</v>
      </c>
      <c r="BT218" s="51">
        <f t="shared" si="836"/>
        <v>826230.82637666096</v>
      </c>
      <c r="BU218" s="51">
        <f t="shared" si="836"/>
        <v>963358.76954858948</v>
      </c>
      <c r="BV218" s="51">
        <f t="shared" si="836"/>
        <v>1072108.4587933188</v>
      </c>
      <c r="BW218" s="51">
        <f t="shared" si="836"/>
        <v>1255943.2708325302</v>
      </c>
      <c r="BX218" s="51">
        <f t="shared" si="836"/>
        <v>1169348.2341381339</v>
      </c>
      <c r="BY218" s="51">
        <f t="shared" si="836"/>
        <v>1136614.7945616518</v>
      </c>
      <c r="BZ218" s="51">
        <f t="shared" si="836"/>
        <v>963390.92454425816</v>
      </c>
      <c r="CA218" s="51">
        <f t="shared" si="836"/>
        <v>780195.34847976011</v>
      </c>
      <c r="CB218" s="51">
        <f t="shared" si="836"/>
        <v>462719.22645824443</v>
      </c>
      <c r="CC218" s="51">
        <f t="shared" si="836"/>
        <v>548134.78129053873</v>
      </c>
      <c r="CD218" s="51">
        <f t="shared" si="836"/>
        <v>540126.28843269427</v>
      </c>
      <c r="CE218" s="51">
        <f t="shared" si="836"/>
        <v>803942.77747227321</v>
      </c>
      <c r="CF218" s="51">
        <f t="shared" si="836"/>
        <v>834493.13464042766</v>
      </c>
      <c r="CG218" s="51">
        <f t="shared" si="836"/>
        <v>972992.35724407551</v>
      </c>
      <c r="CH218" s="51">
        <f t="shared" si="836"/>
        <v>1082829.5433812521</v>
      </c>
      <c r="CI218" s="51">
        <f t="shared" si="836"/>
        <v>1268502.7035408556</v>
      </c>
      <c r="CJ218" s="51">
        <f t="shared" si="836"/>
        <v>1181041.7164795154</v>
      </c>
      <c r="CK218" s="51">
        <f t="shared" si="836"/>
        <v>1147980.9425072684</v>
      </c>
      <c r="CL218" s="51">
        <f t="shared" si="836"/>
        <v>973024.83378970088</v>
      </c>
      <c r="CM218" s="51">
        <f t="shared" si="836"/>
        <v>772168.6504796854</v>
      </c>
      <c r="CN218" s="51">
        <f t="shared" si="836"/>
        <v>457844.09888904315</v>
      </c>
      <c r="CO218" s="51">
        <f t="shared" si="836"/>
        <v>553616.12910344417</v>
      </c>
      <c r="CP218" s="51">
        <f t="shared" si="836"/>
        <v>545527.55131702113</v>
      </c>
      <c r="CQ218" s="51">
        <f t="shared" si="836"/>
        <v>811982.2052469959</v>
      </c>
      <c r="CR218" s="51">
        <f t="shared" si="836"/>
        <v>842838.06598683191</v>
      </c>
      <c r="CS218" s="51">
        <f t="shared" si="836"/>
        <v>982722.28081651614</v>
      </c>
      <c r="CT218" s="51">
        <f t="shared" ref="CT218:FE218" si="837">-CT217</f>
        <v>1093657.8388150646</v>
      </c>
      <c r="CU218" s="51">
        <f t="shared" si="837"/>
        <v>1281187.730576264</v>
      </c>
      <c r="CV218" s="51">
        <f t="shared" si="837"/>
        <v>1192852.1336443103</v>
      </c>
      <c r="CW218" s="51">
        <f t="shared" si="837"/>
        <v>1159460.7519323409</v>
      </c>
      <c r="CX218" s="51">
        <f t="shared" si="837"/>
        <v>968435.72751782183</v>
      </c>
      <c r="CY218" s="51">
        <f t="shared" si="837"/>
        <v>764221.85258929047</v>
      </c>
      <c r="CZ218" s="51">
        <f t="shared" si="837"/>
        <v>453017.49977170082</v>
      </c>
      <c r="DA218" s="51">
        <f t="shared" si="837"/>
        <v>559152.29039447859</v>
      </c>
      <c r="DB218" s="51">
        <f t="shared" si="837"/>
        <v>550982.8268301913</v>
      </c>
      <c r="DC218" s="51">
        <f t="shared" si="837"/>
        <v>820102.02729946584</v>
      </c>
      <c r="DD218" s="51">
        <f t="shared" si="837"/>
        <v>851266.44664670015</v>
      </c>
      <c r="DE218" s="51">
        <f t="shared" si="837"/>
        <v>992549.50362468127</v>
      </c>
      <c r="DF218" s="51">
        <f t="shared" si="837"/>
        <v>1104594.4172032152</v>
      </c>
      <c r="DG218" s="51">
        <f t="shared" si="837"/>
        <v>1293999.6078820268</v>
      </c>
      <c r="DH218" s="51">
        <f t="shared" si="837"/>
        <v>1204780.6549807535</v>
      </c>
      <c r="DI218" s="51">
        <f t="shared" si="837"/>
        <v>1171055.3594516644</v>
      </c>
      <c r="DJ218" s="51">
        <f t="shared" si="837"/>
        <v>958526.5493463485</v>
      </c>
      <c r="DK218" s="51">
        <f t="shared" si="837"/>
        <v>756354.15945941326</v>
      </c>
      <c r="DL218" s="51">
        <f t="shared" si="837"/>
        <v>448238.94603975251</v>
      </c>
      <c r="DM218" s="51">
        <f t="shared" si="837"/>
        <v>564743.81329842331</v>
      </c>
      <c r="DN218" s="51">
        <f t="shared" si="837"/>
        <v>556492.65509849321</v>
      </c>
      <c r="DO218" s="51">
        <f t="shared" si="837"/>
        <v>828303.04757246037</v>
      </c>
      <c r="DP218" s="51">
        <f t="shared" si="837"/>
        <v>859779.11111316714</v>
      </c>
      <c r="DQ218" s="51">
        <f t="shared" si="837"/>
        <v>1002474.998660928</v>
      </c>
      <c r="DR218" s="51">
        <f t="shared" si="837"/>
        <v>1115640.3613752471</v>
      </c>
      <c r="DS218" s="51">
        <f t="shared" si="837"/>
        <v>1306939.6039608468</v>
      </c>
      <c r="DT218" s="51">
        <f t="shared" si="837"/>
        <v>1216828.4615305609</v>
      </c>
      <c r="DU218" s="51">
        <f t="shared" si="837"/>
        <v>1182765.913046181</v>
      </c>
      <c r="DV218" s="51">
        <f t="shared" si="837"/>
        <v>948716.0100451468</v>
      </c>
      <c r="DW218" s="51">
        <f t="shared" si="837"/>
        <v>748564.78365803149</v>
      </c>
      <c r="DX218" s="51">
        <f t="shared" si="837"/>
        <v>443507.95943531918</v>
      </c>
      <c r="DY218" s="51">
        <f t="shared" si="837"/>
        <v>570391.25143140752</v>
      </c>
      <c r="DZ218" s="51">
        <f t="shared" si="837"/>
        <v>562057.58164947818</v>
      </c>
      <c r="EA218" s="51">
        <f t="shared" si="837"/>
        <v>836586.0780481851</v>
      </c>
      <c r="EB218" s="51">
        <f t="shared" si="837"/>
        <v>868376.9022242988</v>
      </c>
      <c r="EC218" s="51">
        <f t="shared" si="837"/>
        <v>1012499.7486475373</v>
      </c>
      <c r="ED218" s="51">
        <f t="shared" si="837"/>
        <v>1126796.7649889998</v>
      </c>
      <c r="EE218" s="51">
        <f t="shared" si="837"/>
        <v>1320009.0000004554</v>
      </c>
      <c r="EF218" s="51">
        <f t="shared" si="837"/>
        <v>1228996.7461458666</v>
      </c>
      <c r="EG218" s="51">
        <f t="shared" si="837"/>
        <v>1194593.5721766427</v>
      </c>
      <c r="EH218" s="51">
        <f t="shared" si="837"/>
        <v>939003.12773392757</v>
      </c>
      <c r="EI218" s="51">
        <f t="shared" si="837"/>
        <v>740852.94559145218</v>
      </c>
      <c r="EJ218" s="51">
        <f t="shared" si="837"/>
        <v>438824.06646124111</v>
      </c>
      <c r="EK218" s="51">
        <f t="shared" si="837"/>
        <v>576095.1639457217</v>
      </c>
      <c r="EL218" s="51">
        <f t="shared" si="837"/>
        <v>567678.15746597305</v>
      </c>
      <c r="EM218" s="51">
        <f t="shared" si="837"/>
        <v>844951.93882866693</v>
      </c>
      <c r="EN218" s="51">
        <f t="shared" si="837"/>
        <v>877060.6712465419</v>
      </c>
      <c r="EO218" s="51">
        <f t="shared" si="837"/>
        <v>1022624.7461340128</v>
      </c>
      <c r="EP218" s="51">
        <f t="shared" si="837"/>
        <v>1138064.7326388899</v>
      </c>
      <c r="EQ218" s="51">
        <f t="shared" si="837"/>
        <v>1333209.0900004602</v>
      </c>
      <c r="ER218" s="51">
        <f t="shared" si="837"/>
        <v>1241286.7136073255</v>
      </c>
      <c r="ES218" s="51">
        <f t="shared" si="837"/>
        <v>1193447.6869182372</v>
      </c>
      <c r="ET218" s="51">
        <f t="shared" si="837"/>
        <v>929386.93030632613</v>
      </c>
      <c r="EU218" s="51">
        <f t="shared" si="837"/>
        <v>733217.87342628639</v>
      </c>
      <c r="EV218" s="51">
        <f t="shared" si="837"/>
        <v>434186.79833368812</v>
      </c>
      <c r="EW218" s="51">
        <f t="shared" si="837"/>
        <v>581856.11558517895</v>
      </c>
      <c r="EX218" s="51">
        <f t="shared" si="837"/>
        <v>573354.9390406328</v>
      </c>
      <c r="EY218" s="51">
        <f t="shared" si="837"/>
        <v>853401.45821695367</v>
      </c>
      <c r="EZ218" s="51">
        <f t="shared" si="837"/>
        <v>885831.2779590073</v>
      </c>
      <c r="FA218" s="51">
        <f t="shared" si="837"/>
        <v>1032850.993595353</v>
      </c>
      <c r="FB218" s="51">
        <f t="shared" si="837"/>
        <v>1149445.3799652788</v>
      </c>
      <c r="FC218" s="51">
        <f t="shared" si="837"/>
        <v>1346541.1809004648</v>
      </c>
      <c r="FD218" s="51">
        <f t="shared" si="837"/>
        <v>1253699.5807433985</v>
      </c>
      <c r="FE218" s="51">
        <f t="shared" si="837"/>
        <v>1181307.3537513292</v>
      </c>
      <c r="FF218" s="51">
        <f t="shared" ref="FF218:HQ218" si="838">-FF217</f>
        <v>919866.45533261017</v>
      </c>
      <c r="FG218" s="51">
        <f t="shared" si="838"/>
        <v>725658.80301220238</v>
      </c>
      <c r="FH218" s="51">
        <f t="shared" si="838"/>
        <v>429595.69093524216</v>
      </c>
      <c r="FI218" s="51">
        <f t="shared" si="838"/>
        <v>587674.67674103065</v>
      </c>
      <c r="FJ218" s="51">
        <f t="shared" si="838"/>
        <v>579088.48843103915</v>
      </c>
      <c r="FK218" s="51">
        <f t="shared" si="838"/>
        <v>861935.47279912315</v>
      </c>
      <c r="FL218" s="51">
        <f t="shared" si="838"/>
        <v>894689.59073859744</v>
      </c>
      <c r="FM218" s="51">
        <f t="shared" si="838"/>
        <v>1043179.5035313065</v>
      </c>
      <c r="FN218" s="51">
        <f t="shared" si="838"/>
        <v>1160939.8337649317</v>
      </c>
      <c r="FO218" s="51">
        <f t="shared" si="838"/>
        <v>1360006.5927094694</v>
      </c>
      <c r="FP218" s="51">
        <f t="shared" si="838"/>
        <v>1266236.5765508325</v>
      </c>
      <c r="FQ218" s="51">
        <f t="shared" si="838"/>
        <v>1169287.8690269038</v>
      </c>
      <c r="FR218" s="51">
        <f t="shared" si="838"/>
        <v>910440.74996335653</v>
      </c>
      <c r="FS218" s="51">
        <f t="shared" si="838"/>
        <v>718174.97780544474</v>
      </c>
      <c r="FT218" s="51">
        <f t="shared" si="838"/>
        <v>425050.28476844635</v>
      </c>
      <c r="FU218" s="51">
        <f t="shared" si="838"/>
        <v>593551.42350844108</v>
      </c>
      <c r="FV218" s="51">
        <f t="shared" si="838"/>
        <v>584879.37331534945</v>
      </c>
      <c r="FW218" s="51">
        <f t="shared" si="838"/>
        <v>870554.82752711442</v>
      </c>
      <c r="FX218" s="51">
        <f t="shared" si="838"/>
        <v>903636.48664598342</v>
      </c>
      <c r="FY218" s="51">
        <f t="shared" si="838"/>
        <v>1053611.2985666196</v>
      </c>
      <c r="FZ218" s="51">
        <f t="shared" si="838"/>
        <v>1172549.2321025808</v>
      </c>
      <c r="GA218" s="51">
        <f t="shared" si="838"/>
        <v>1373606.6586365642</v>
      </c>
      <c r="GB218" s="51">
        <f t="shared" si="838"/>
        <v>1278898.942316341</v>
      </c>
      <c r="GC218" s="51">
        <f t="shared" si="838"/>
        <v>1157388.0297840654</v>
      </c>
      <c r="GD218" s="51">
        <f t="shared" si="838"/>
        <v>901108.87083408399</v>
      </c>
      <c r="GE218" s="51">
        <f t="shared" si="838"/>
        <v>710765.64879311703</v>
      </c>
      <c r="GF218" s="51">
        <f t="shared" si="838"/>
        <v>420550.12490981643</v>
      </c>
      <c r="GG218" s="51">
        <f t="shared" si="838"/>
        <v>599486.93774352549</v>
      </c>
      <c r="GH218" s="51">
        <f t="shared" si="838"/>
        <v>590728.16704850306</v>
      </c>
      <c r="GI218" s="51">
        <f t="shared" si="838"/>
        <v>879260.37580238562</v>
      </c>
      <c r="GJ218" s="51">
        <f t="shared" si="838"/>
        <v>912672.85151244327</v>
      </c>
      <c r="GK218" s="51">
        <f t="shared" si="838"/>
        <v>1064147.4115522858</v>
      </c>
      <c r="GL218" s="51">
        <f t="shared" si="838"/>
        <v>1184274.7244236069</v>
      </c>
      <c r="GM218" s="51">
        <f t="shared" si="838"/>
        <v>1375689.4867929502</v>
      </c>
      <c r="GN218" s="51">
        <f t="shared" si="838"/>
        <v>1291687.9317395044</v>
      </c>
      <c r="GO218" s="51">
        <f t="shared" si="838"/>
        <v>1145606.6450365458</v>
      </c>
      <c r="GP218" s="51">
        <f t="shared" si="838"/>
        <v>891869.8839708392</v>
      </c>
      <c r="GQ218" s="51">
        <f t="shared" si="838"/>
        <v>703430.07441821718</v>
      </c>
      <c r="GR218" s="51">
        <f t="shared" si="838"/>
        <v>416094.76096431015</v>
      </c>
      <c r="GS218" s="51">
        <f t="shared" si="838"/>
        <v>605481.80712096067</v>
      </c>
      <c r="GT218" s="51">
        <f t="shared" si="838"/>
        <v>596635.44871898799</v>
      </c>
      <c r="GU218" s="51">
        <f t="shared" si="838"/>
        <v>888052.97956040944</v>
      </c>
      <c r="GV218" s="51">
        <f t="shared" si="838"/>
        <v>921799.58002756769</v>
      </c>
      <c r="GW218" s="51">
        <f t="shared" si="838"/>
        <v>1074788.8856678086</v>
      </c>
      <c r="GX218" s="51">
        <f t="shared" si="838"/>
        <v>1196117.4716678427</v>
      </c>
      <c r="GY218" s="51">
        <f t="shared" si="838"/>
        <v>1361726.3850736769</v>
      </c>
      <c r="GZ218" s="51">
        <f t="shared" si="838"/>
        <v>1304604.8110568994</v>
      </c>
      <c r="HA218" s="51">
        <f t="shared" si="838"/>
        <v>1133942.5356535034</v>
      </c>
      <c r="HB218" s="51">
        <f t="shared" si="838"/>
        <v>882722.8646967198</v>
      </c>
      <c r="HC218" s="51">
        <f t="shared" si="838"/>
        <v>696167.52050541935</v>
      </c>
      <c r="HD218" s="51">
        <f t="shared" si="838"/>
        <v>411683.74702024984</v>
      </c>
      <c r="HE218" s="51">
        <f t="shared" si="838"/>
        <v>611536.62519217038</v>
      </c>
      <c r="HF218" s="51">
        <f t="shared" si="838"/>
        <v>602601.80320617801</v>
      </c>
      <c r="HG218" s="51">
        <f t="shared" si="838"/>
        <v>896933.50935601362</v>
      </c>
      <c r="HH218" s="51">
        <f t="shared" si="838"/>
        <v>931017.57582784339</v>
      </c>
      <c r="HI218" s="51">
        <f t="shared" si="838"/>
        <v>1085536.7745244869</v>
      </c>
      <c r="HJ218" s="51">
        <f t="shared" si="838"/>
        <v>1208078.6463845214</v>
      </c>
      <c r="HK218" s="51">
        <f t="shared" si="838"/>
        <v>1347902.2761704822</v>
      </c>
      <c r="HL218" s="51">
        <f t="shared" si="838"/>
        <v>1309297.1399120621</v>
      </c>
      <c r="HM218" s="51">
        <f t="shared" si="838"/>
        <v>1122394.5342415115</v>
      </c>
      <c r="HN218" s="51">
        <f t="shared" si="838"/>
        <v>873666.89753932867</v>
      </c>
      <c r="HO218" s="51">
        <f t="shared" si="838"/>
        <v>688977.26018759469</v>
      </c>
      <c r="HP218" s="51">
        <f t="shared" si="838"/>
        <v>407316.64160469355</v>
      </c>
      <c r="HQ218" s="51">
        <f t="shared" si="838"/>
        <v>617651.99144409201</v>
      </c>
      <c r="HR218" s="51">
        <f t="shared" ref="HR218:KC218" si="839">-HR217</f>
        <v>608627.82123823965</v>
      </c>
      <c r="HS218" s="51">
        <f t="shared" si="839"/>
        <v>905902.84444957366</v>
      </c>
      <c r="HT218" s="51">
        <f t="shared" si="839"/>
        <v>940327.75158612174</v>
      </c>
      <c r="HU218" s="51">
        <f t="shared" si="839"/>
        <v>1096392.1422697315</v>
      </c>
      <c r="HV218" s="51">
        <f t="shared" si="839"/>
        <v>1220159.4328483664</v>
      </c>
      <c r="HW218" s="51">
        <f t="shared" si="839"/>
        <v>1334215.7765080461</v>
      </c>
      <c r="HX218" s="51">
        <f t="shared" si="839"/>
        <v>1295994.9271159342</v>
      </c>
      <c r="HY218" s="51">
        <f t="shared" si="839"/>
        <v>1110961.4850277202</v>
      </c>
      <c r="HZ218" s="51">
        <f t="shared" si="839"/>
        <v>864701.07613914995</v>
      </c>
      <c r="IA218" s="51">
        <f t="shared" si="839"/>
        <v>681858.5738330629</v>
      </c>
      <c r="IB218" s="51">
        <f t="shared" si="839"/>
        <v>402993.00763925083</v>
      </c>
      <c r="IC218" s="51">
        <f t="shared" si="839"/>
        <v>623828.51135853294</v>
      </c>
      <c r="ID218" s="51">
        <f t="shared" si="839"/>
        <v>614714.0994506221</v>
      </c>
      <c r="IE218" s="51">
        <f t="shared" si="839"/>
        <v>914961.87289406953</v>
      </c>
      <c r="IF218" s="51">
        <f t="shared" si="839"/>
        <v>949731.02910198306</v>
      </c>
      <c r="IG218" s="51">
        <f t="shared" si="839"/>
        <v>1107356.0636924289</v>
      </c>
      <c r="IH218" s="51">
        <f t="shared" si="839"/>
        <v>1230370.8180567801</v>
      </c>
      <c r="II218" s="51">
        <f t="shared" si="839"/>
        <v>1320665.5162835645</v>
      </c>
      <c r="IJ218" s="51">
        <f t="shared" si="839"/>
        <v>1282825.1284534121</v>
      </c>
      <c r="IK218" s="51">
        <f t="shared" si="839"/>
        <v>1099642.2437441819</v>
      </c>
      <c r="IL218" s="51">
        <f t="shared" si="839"/>
        <v>855824.50315883663</v>
      </c>
      <c r="IM218" s="51">
        <f t="shared" si="839"/>
        <v>674810.74897356879</v>
      </c>
      <c r="IN218" s="51">
        <f t="shared" si="839"/>
        <v>398712.41239633755</v>
      </c>
      <c r="IO218" s="51">
        <f t="shared" si="839"/>
        <v>619214.17302502028</v>
      </c>
      <c r="IP218" s="51">
        <f t="shared" si="839"/>
        <v>620861.24044512841</v>
      </c>
      <c r="IQ218" s="51">
        <f t="shared" si="839"/>
        <v>923366.78392955684</v>
      </c>
      <c r="IR218" s="51">
        <f t="shared" si="839"/>
        <v>959228.33939300291</v>
      </c>
      <c r="IS218" s="51">
        <f t="shared" si="839"/>
        <v>1118429.6243293532</v>
      </c>
      <c r="IT218" s="51">
        <f t="shared" si="839"/>
        <v>1217862.9411966046</v>
      </c>
      <c r="IU218" s="51">
        <f t="shared" si="839"/>
        <v>1307250.1393296523</v>
      </c>
      <c r="IV218" s="51">
        <f t="shared" si="839"/>
        <v>1269786.4258353135</v>
      </c>
      <c r="IW218" s="51">
        <f t="shared" si="839"/>
        <v>1088435.6775133286</v>
      </c>
      <c r="IX218" s="51">
        <f t="shared" si="839"/>
        <v>847036.29019340116</v>
      </c>
      <c r="IY218" s="51">
        <f t="shared" si="839"/>
        <v>667833.08023297589</v>
      </c>
      <c r="IZ218" s="51">
        <f t="shared" si="839"/>
        <v>394474.42745586752</v>
      </c>
      <c r="JA218" s="51">
        <f t="shared" si="839"/>
        <v>612781.24878838507</v>
      </c>
      <c r="JB218" s="51">
        <f t="shared" si="839"/>
        <v>626068.36210352019</v>
      </c>
      <c r="JC218" s="51">
        <f t="shared" si="839"/>
        <v>913906.23526125157</v>
      </c>
      <c r="JD218" s="51">
        <f t="shared" si="839"/>
        <v>968820.62278693286</v>
      </c>
      <c r="JE218" s="51">
        <f t="shared" si="839"/>
        <v>1114805.8938062279</v>
      </c>
      <c r="JF218" s="51">
        <f t="shared" si="839"/>
        <v>1205479.5714167976</v>
      </c>
      <c r="JG218" s="51">
        <f t="shared" si="839"/>
        <v>1293968.3029786139</v>
      </c>
      <c r="JH218" s="51">
        <f t="shared" si="839"/>
        <v>1256877.5142931044</v>
      </c>
      <c r="JI218" s="51">
        <f t="shared" si="839"/>
        <v>1077340.6647345885</v>
      </c>
      <c r="JJ218" s="51">
        <f t="shared" si="839"/>
        <v>838335.55768130033</v>
      </c>
      <c r="JK218" s="51">
        <f t="shared" si="839"/>
        <v>660924.86925666884</v>
      </c>
      <c r="JL218" s="51">
        <f t="shared" si="839"/>
        <v>390278.6286623737</v>
      </c>
      <c r="JM218" s="51">
        <f t="shared" si="839"/>
        <v>606412.35976922826</v>
      </c>
      <c r="JN218" s="51">
        <f t="shared" si="839"/>
        <v>618721.24968785886</v>
      </c>
      <c r="JO218" s="51">
        <f t="shared" si="839"/>
        <v>904539.85967336164</v>
      </c>
      <c r="JP218" s="51">
        <f t="shared" si="839"/>
        <v>978508.82901480235</v>
      </c>
      <c r="JQ218" s="51">
        <f t="shared" si="839"/>
        <v>1103439.7040042959</v>
      </c>
      <c r="JR218" s="51">
        <f t="shared" si="839"/>
        <v>1193219.4693373083</v>
      </c>
      <c r="JS218" s="51">
        <f t="shared" si="839"/>
        <v>1280818.6779280612</v>
      </c>
      <c r="JT218" s="51">
        <f t="shared" si="839"/>
        <v>1244097.1018482901</v>
      </c>
      <c r="JU218" s="51">
        <f t="shared" si="839"/>
        <v>1066356.0949721318</v>
      </c>
      <c r="JV218" s="51">
        <f t="shared" si="839"/>
        <v>829721.43481640541</v>
      </c>
      <c r="JW218" s="51">
        <f t="shared" si="839"/>
        <v>654085.42464165937</v>
      </c>
      <c r="JX218" s="51">
        <f t="shared" si="839"/>
        <v>386124.59608255728</v>
      </c>
      <c r="JY218" s="51">
        <f t="shared" si="839"/>
        <v>600106.86854218552</v>
      </c>
      <c r="JZ218" s="51">
        <f t="shared" si="839"/>
        <v>613182.59244320262</v>
      </c>
      <c r="KA218" s="51">
        <f t="shared" si="839"/>
        <v>895266.71973938181</v>
      </c>
      <c r="KB218" s="51">
        <f t="shared" si="839"/>
        <v>988293.91730495042</v>
      </c>
      <c r="KC218" s="51">
        <f t="shared" si="839"/>
        <v>1092186.6565943921</v>
      </c>
      <c r="KD218" s="51">
        <f t="shared" ref="KD218:LT218" si="840">-KD217</f>
        <v>1181081.4079152385</v>
      </c>
      <c r="KE218" s="51">
        <f t="shared" si="840"/>
        <v>1267799.9481078736</v>
      </c>
      <c r="KF218" s="51">
        <f t="shared" si="840"/>
        <v>1231443.9093831093</v>
      </c>
      <c r="KG218" s="51">
        <f t="shared" si="840"/>
        <v>1055480.8688437317</v>
      </c>
      <c r="KH218" s="51">
        <f t="shared" si="840"/>
        <v>821193.05946084636</v>
      </c>
      <c r="KI218" s="51">
        <f t="shared" si="840"/>
        <v>647314.06186738715</v>
      </c>
      <c r="KJ218" s="51">
        <f t="shared" si="840"/>
        <v>382011.91396325862</v>
      </c>
      <c r="KK218" s="51">
        <f t="shared" si="840"/>
        <v>593864.144027011</v>
      </c>
      <c r="KL218" s="51">
        <f t="shared" si="840"/>
        <v>606835.74876384588</v>
      </c>
      <c r="KM218" s="51">
        <f t="shared" si="840"/>
        <v>886085.88736422535</v>
      </c>
      <c r="KN218" s="51">
        <f t="shared" si="840"/>
        <v>998176.85647799994</v>
      </c>
      <c r="KO218" s="51">
        <f t="shared" si="840"/>
        <v>1081045.6253239114</v>
      </c>
      <c r="KP218" s="51">
        <f t="shared" si="840"/>
        <v>1169064.1723220355</v>
      </c>
      <c r="KQ218" s="51">
        <f t="shared" si="840"/>
        <v>1254910.8105484776</v>
      </c>
      <c r="KR218" s="51">
        <f t="shared" si="840"/>
        <v>1218916.6705125147</v>
      </c>
      <c r="KS218" s="51">
        <f t="shared" si="840"/>
        <v>1044713.8979107363</v>
      </c>
      <c r="KT218" s="51">
        <f t="shared" si="840"/>
        <v>812749.5780587279</v>
      </c>
      <c r="KU218" s="51">
        <f t="shared" si="840"/>
        <v>640610.10322721105</v>
      </c>
      <c r="KV218" s="51">
        <f t="shared" si="840"/>
        <v>377940.17068984744</v>
      </c>
      <c r="KW218" s="51">
        <f t="shared" si="840"/>
        <v>587683.56142541778</v>
      </c>
      <c r="KX218" s="51">
        <f t="shared" si="840"/>
        <v>600552.08343081491</v>
      </c>
      <c r="KY218" s="51">
        <f t="shared" si="840"/>
        <v>876996.44369133736</v>
      </c>
      <c r="KZ218" s="51">
        <f t="shared" si="840"/>
        <v>1008158.62504278</v>
      </c>
      <c r="LA218" s="51">
        <f t="shared" si="840"/>
        <v>1070015.4951512979</v>
      </c>
      <c r="LB218" s="51">
        <f t="shared" si="840"/>
        <v>1157166.5598219072</v>
      </c>
      <c r="LC218" s="51">
        <f t="shared" si="840"/>
        <v>1242149.9752504427</v>
      </c>
      <c r="LD218" s="51">
        <f t="shared" si="840"/>
        <v>1206514.1314574275</v>
      </c>
      <c r="LE218" s="51">
        <f t="shared" si="840"/>
        <v>1034054.104569131</v>
      </c>
      <c r="LF218" s="51">
        <f t="shared" si="840"/>
        <v>804390.14555070037</v>
      </c>
      <c r="LG218" s="51">
        <f t="shared" si="840"/>
        <v>633972.87776058062</v>
      </c>
      <c r="LH218" s="51">
        <f t="shared" si="840"/>
        <v>373908.95874502615</v>
      </c>
      <c r="LI218" s="51">
        <f t="shared" si="840"/>
        <v>581564.50215854403</v>
      </c>
      <c r="LJ218" s="51">
        <f t="shared" si="840"/>
        <v>593458.96754829201</v>
      </c>
      <c r="LK218" s="51">
        <f t="shared" si="840"/>
        <v>867997.47901073017</v>
      </c>
      <c r="LL218" s="51">
        <f t="shared" si="840"/>
        <v>1018240.2112932078</v>
      </c>
      <c r="LM218" s="51">
        <f t="shared" si="840"/>
        <v>1059095.1621344467</v>
      </c>
      <c r="LN218" s="51">
        <f t="shared" si="840"/>
        <v>1145387.3796514461</v>
      </c>
      <c r="LO218" s="51">
        <f t="shared" si="840"/>
        <v>1229516.1650553716</v>
      </c>
      <c r="LP218" s="51">
        <f t="shared" si="840"/>
        <v>1194235.0509192545</v>
      </c>
      <c r="LQ218" s="51">
        <f t="shared" si="840"/>
        <v>1023500.4219416885</v>
      </c>
      <c r="LR218" s="51">
        <f t="shared" si="840"/>
        <v>796113.92528938304</v>
      </c>
      <c r="LS218" s="51">
        <f t="shared" si="840"/>
        <v>627401.72118588397</v>
      </c>
      <c r="LT218" s="51">
        <f t="shared" si="840"/>
        <v>357985.04000133311</v>
      </c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  <c r="QB218" s="51"/>
      <c r="QC218" s="51"/>
      <c r="QD218" s="51"/>
      <c r="QE218" s="51"/>
      <c r="QF218" s="51"/>
      <c r="QG218" s="51"/>
      <c r="QH218" s="51"/>
      <c r="QI218" s="51"/>
      <c r="QJ218" s="51"/>
      <c r="QK218" s="51"/>
      <c r="QL218" s="51"/>
      <c r="QM218" s="51"/>
      <c r="QN218" s="51"/>
      <c r="QO218" s="51"/>
      <c r="QP218" s="51"/>
      <c r="QQ218" s="51"/>
      <c r="QR218" s="51"/>
      <c r="QS218" s="51"/>
      <c r="QT218" s="51"/>
      <c r="QU218" s="51"/>
    </row>
    <row r="219" spans="1:506 16360:16360" outlineLevel="1">
      <c r="C219" s="75" t="s">
        <v>507</v>
      </c>
      <c r="D219" s="242"/>
      <c r="E219" s="509"/>
      <c r="F219" s="206"/>
      <c r="G219" s="223">
        <f t="shared" ref="G219:G220" si="841">SUM(AG219:AR219)</f>
        <v>2662041.2831044779</v>
      </c>
      <c r="H219" s="198">
        <f t="shared" si="827"/>
        <v>26393383.885877829</v>
      </c>
      <c r="I219" s="51">
        <f>IF(I215+I216+I217&lt;0,0,IF(I215+I216+I217&gt;I37*(_xlfn.DAYS(I4,I3)+1),I37*(_xlfn.DAYS(I4,I3)+1),I215+I216+I217))</f>
        <v>0</v>
      </c>
      <c r="J219" s="51">
        <f t="shared" ref="J219:BU219" si="842">IF(J215+J216+J217&lt;0,0,IF(J215+J216+J217&gt;J37*(_xlfn.DAYS(J4,J3)+1),J37*(_xlfn.DAYS(J4,J3)+1),J215+J216+J217))</f>
        <v>0</v>
      </c>
      <c r="K219" s="51">
        <f t="shared" si="842"/>
        <v>0</v>
      </c>
      <c r="L219" s="51">
        <f t="shared" si="842"/>
        <v>0</v>
      </c>
      <c r="M219" s="51">
        <f t="shared" si="842"/>
        <v>0</v>
      </c>
      <c r="N219" s="51">
        <f t="shared" si="842"/>
        <v>0</v>
      </c>
      <c r="O219" s="51">
        <f t="shared" si="842"/>
        <v>0</v>
      </c>
      <c r="P219" s="51">
        <f t="shared" si="842"/>
        <v>0</v>
      </c>
      <c r="Q219" s="51">
        <f t="shared" si="842"/>
        <v>0</v>
      </c>
      <c r="R219" s="51">
        <f t="shared" si="842"/>
        <v>0</v>
      </c>
      <c r="S219" s="51">
        <f t="shared" si="842"/>
        <v>0</v>
      </c>
      <c r="T219" s="51">
        <f t="shared" si="842"/>
        <v>0</v>
      </c>
      <c r="U219" s="51">
        <f t="shared" si="842"/>
        <v>0</v>
      </c>
      <c r="V219" s="51">
        <f t="shared" si="842"/>
        <v>0</v>
      </c>
      <c r="W219" s="51">
        <f t="shared" si="842"/>
        <v>0</v>
      </c>
      <c r="X219" s="51">
        <f t="shared" si="842"/>
        <v>0</v>
      </c>
      <c r="Y219" s="51">
        <f t="shared" si="842"/>
        <v>0</v>
      </c>
      <c r="Z219" s="51">
        <f t="shared" si="842"/>
        <v>0</v>
      </c>
      <c r="AA219" s="51">
        <f t="shared" si="842"/>
        <v>0</v>
      </c>
      <c r="AB219" s="51">
        <f t="shared" si="842"/>
        <v>0</v>
      </c>
      <c r="AC219" s="51">
        <f t="shared" si="842"/>
        <v>0</v>
      </c>
      <c r="AD219" s="51">
        <f t="shared" si="842"/>
        <v>0</v>
      </c>
      <c r="AE219" s="51">
        <f t="shared" si="842"/>
        <v>0</v>
      </c>
      <c r="AF219" s="51">
        <f t="shared" si="842"/>
        <v>0</v>
      </c>
      <c r="AG219" s="51">
        <f t="shared" si="842"/>
        <v>212913.1733522031</v>
      </c>
      <c r="AH219" s="51">
        <f t="shared" si="842"/>
        <v>235790.54225228459</v>
      </c>
      <c r="AI219" s="51">
        <f t="shared" si="842"/>
        <v>321240.5666450233</v>
      </c>
      <c r="AJ219" s="51">
        <f t="shared" si="842"/>
        <v>310618.9027478894</v>
      </c>
      <c r="AK219" s="51">
        <f t="shared" si="842"/>
        <v>320705.38878434175</v>
      </c>
      <c r="AL219" s="51">
        <f t="shared" si="842"/>
        <v>310101.42028421431</v>
      </c>
      <c r="AM219" s="51">
        <f t="shared" si="842"/>
        <v>320171.10251510999</v>
      </c>
      <c r="AN219" s="51">
        <f t="shared" si="842"/>
        <v>319904.29326301406</v>
      </c>
      <c r="AO219" s="51">
        <f t="shared" si="842"/>
        <v>201832.81264723744</v>
      </c>
      <c r="AP219" s="51">
        <f t="shared" si="842"/>
        <v>82695.036896628328</v>
      </c>
      <c r="AQ219" s="51">
        <f t="shared" si="842"/>
        <v>22495.385741209495</v>
      </c>
      <c r="AR219" s="51">
        <f t="shared" si="842"/>
        <v>3572.6579753221013</v>
      </c>
      <c r="AS219" s="51">
        <f t="shared" si="842"/>
        <v>207006.79590581055</v>
      </c>
      <c r="AT219" s="51">
        <f t="shared" si="842"/>
        <v>230172.36105988815</v>
      </c>
      <c r="AU219" s="51">
        <f t="shared" si="842"/>
        <v>318042.84368244378</v>
      </c>
      <c r="AV219" s="51">
        <f t="shared" si="842"/>
        <v>307526.91094778234</v>
      </c>
      <c r="AW219" s="51">
        <f t="shared" si="842"/>
        <v>317512.99313939235</v>
      </c>
      <c r="AX219" s="51">
        <f t="shared" si="842"/>
        <v>307014.57965655753</v>
      </c>
      <c r="AY219" s="51">
        <f t="shared" si="842"/>
        <v>316984.02531262743</v>
      </c>
      <c r="AZ219" s="51">
        <f t="shared" si="842"/>
        <v>316719.8719582003</v>
      </c>
      <c r="BA219" s="51">
        <f t="shared" si="842"/>
        <v>180850.3067935924</v>
      </c>
      <c r="BB219" s="51">
        <f t="shared" si="842"/>
        <v>64670.496765269083</v>
      </c>
      <c r="BC219" s="51">
        <f t="shared" si="842"/>
        <v>7100.8197555278894</v>
      </c>
      <c r="BD219" s="51">
        <f t="shared" si="842"/>
        <v>0</v>
      </c>
      <c r="BE219" s="51">
        <f t="shared" si="842"/>
        <v>194061.13699349645</v>
      </c>
      <c r="BF219" s="51">
        <f t="shared" si="842"/>
        <v>217177.2497519874</v>
      </c>
      <c r="BG219" s="51">
        <f t="shared" si="842"/>
        <v>300243.77338171448</v>
      </c>
      <c r="BH219" s="51">
        <f t="shared" si="842"/>
        <v>304465.69774230482</v>
      </c>
      <c r="BI219" s="51">
        <f t="shared" si="842"/>
        <v>314352.37553843687</v>
      </c>
      <c r="BJ219" s="51">
        <f t="shared" si="842"/>
        <v>303958.46634724661</v>
      </c>
      <c r="BK219" s="51">
        <f t="shared" si="842"/>
        <v>295358.85434898059</v>
      </c>
      <c r="BL219" s="51">
        <f t="shared" si="842"/>
        <v>313567.14931845624</v>
      </c>
      <c r="BM219" s="51">
        <f t="shared" si="842"/>
        <v>156556.21231534355</v>
      </c>
      <c r="BN219" s="51">
        <f t="shared" si="842"/>
        <v>44912.66219737567</v>
      </c>
      <c r="BO219" s="51">
        <f t="shared" si="842"/>
        <v>0</v>
      </c>
      <c r="BP219" s="51">
        <f t="shared" si="842"/>
        <v>0</v>
      </c>
      <c r="BQ219" s="51">
        <f t="shared" si="842"/>
        <v>181138.18329278752</v>
      </c>
      <c r="BR219" s="51">
        <f t="shared" si="842"/>
        <v>204206.88695948618</v>
      </c>
      <c r="BS219" s="51">
        <f t="shared" si="842"/>
        <v>281259.95681360096</v>
      </c>
      <c r="BT219" s="51">
        <f t="shared" si="842"/>
        <v>301434.95675228472</v>
      </c>
      <c r="BU219" s="51">
        <f t="shared" si="842"/>
        <v>311223.21965349087</v>
      </c>
      <c r="BV219" s="51">
        <f t="shared" ref="BV219:EG219" si="843">IF(BV215+BV216+BV217&lt;0,0,IF(BV215+BV216+BV217&gt;BV37*(_xlfn.DAYS(BV4,BV3)+1),BV37*(_xlfn.DAYS(BV4,BV3)+1),BV215+BV216+BV217))</f>
        <v>300932.77448752872</v>
      </c>
      <c r="BW219" s="51">
        <f t="shared" si="843"/>
        <v>267336.35341060557</v>
      </c>
      <c r="BX219" s="51">
        <f t="shared" si="843"/>
        <v>310402.04289604654</v>
      </c>
      <c r="BY219" s="51">
        <f t="shared" si="843"/>
        <v>132281.61385898758</v>
      </c>
      <c r="BZ219" s="51">
        <f t="shared" si="843"/>
        <v>25163.052908717305</v>
      </c>
      <c r="CA219" s="51">
        <f t="shared" si="843"/>
        <v>0</v>
      </c>
      <c r="CB219" s="51">
        <f t="shared" si="843"/>
        <v>0</v>
      </c>
      <c r="CC219" s="51">
        <f t="shared" si="843"/>
        <v>168236.6471925386</v>
      </c>
      <c r="CD219" s="51">
        <f t="shared" si="843"/>
        <v>190387.98024199449</v>
      </c>
      <c r="CE219" s="51">
        <f t="shared" si="843"/>
        <v>262307.85055812239</v>
      </c>
      <c r="CF219" s="51">
        <f t="shared" si="843"/>
        <v>298434.38464833848</v>
      </c>
      <c r="CG219" s="51">
        <f t="shared" si="843"/>
        <v>308125.21230539156</v>
      </c>
      <c r="CH219" s="51">
        <f t="shared" si="843"/>
        <v>297937.20125335839</v>
      </c>
      <c r="CI219" s="51">
        <f t="shared" si="843"/>
        <v>239344.66340124584</v>
      </c>
      <c r="CJ219" s="51">
        <f t="shared" si="843"/>
        <v>283709.60716219316</v>
      </c>
      <c r="CK219" s="51">
        <f t="shared" si="843"/>
        <v>108024.09401008789</v>
      </c>
      <c r="CL219" s="51">
        <f t="shared" si="843"/>
        <v>5419.7025223501259</v>
      </c>
      <c r="CM219" s="51">
        <f t="shared" si="843"/>
        <v>0</v>
      </c>
      <c r="CN219" s="51">
        <f t="shared" si="843"/>
        <v>0</v>
      </c>
      <c r="CO219" s="51">
        <f t="shared" si="843"/>
        <v>155355.24328289658</v>
      </c>
      <c r="CP219" s="51">
        <f t="shared" si="843"/>
        <v>178335.23956359015</v>
      </c>
      <c r="CQ219" s="51">
        <f t="shared" si="843"/>
        <v>243385.56635977374</v>
      </c>
      <c r="CR219" s="51">
        <f t="shared" si="843"/>
        <v>295463.68112051237</v>
      </c>
      <c r="CS219" s="51">
        <f t="shared" si="843"/>
        <v>303748.59232867113</v>
      </c>
      <c r="CT219" s="51">
        <f t="shared" si="843"/>
        <v>294971.44683509</v>
      </c>
      <c r="CU219" s="51">
        <f t="shared" si="843"/>
        <v>211380.99628709606</v>
      </c>
      <c r="CV219" s="51">
        <f t="shared" si="843"/>
        <v>257049.54059283412</v>
      </c>
      <c r="CW219" s="51">
        <f t="shared" si="843"/>
        <v>83781.237184409285</v>
      </c>
      <c r="CX219" s="51">
        <f t="shared" si="843"/>
        <v>0</v>
      </c>
      <c r="CY219" s="51">
        <f t="shared" si="843"/>
        <v>0</v>
      </c>
      <c r="CZ219" s="51">
        <f t="shared" si="843"/>
        <v>0</v>
      </c>
      <c r="DA219" s="51">
        <f t="shared" si="843"/>
        <v>142492.68822722777</v>
      </c>
      <c r="DB219" s="51">
        <f t="shared" si="843"/>
        <v>165431.37716427445</v>
      </c>
      <c r="DC219" s="51">
        <f t="shared" si="843"/>
        <v>224491.21903328272</v>
      </c>
      <c r="DD219" s="51">
        <f t="shared" si="843"/>
        <v>292522.54884822574</v>
      </c>
      <c r="DE219" s="51">
        <f t="shared" si="843"/>
        <v>280846.37608883332</v>
      </c>
      <c r="DF219" s="51">
        <f t="shared" si="843"/>
        <v>271947.70462758513</v>
      </c>
      <c r="DG219" s="51">
        <f t="shared" si="843"/>
        <v>183442.56697393069</v>
      </c>
      <c r="DH219" s="51">
        <f t="shared" si="843"/>
        <v>230419.18762398092</v>
      </c>
      <c r="DI219" s="51">
        <f t="shared" si="843"/>
        <v>59550.629387361696</v>
      </c>
      <c r="DJ219" s="51">
        <f t="shared" si="843"/>
        <v>0</v>
      </c>
      <c r="DK219" s="51">
        <f t="shared" si="843"/>
        <v>0</v>
      </c>
      <c r="DL219" s="51">
        <f t="shared" si="843"/>
        <v>0</v>
      </c>
      <c r="DM219" s="51">
        <f t="shared" si="843"/>
        <v>129647.70063425926</v>
      </c>
      <c r="DN219" s="51">
        <f t="shared" si="843"/>
        <v>152547.10743166239</v>
      </c>
      <c r="DO219" s="51">
        <f t="shared" si="843"/>
        <v>205622.92627578659</v>
      </c>
      <c r="DP219" s="51">
        <f t="shared" si="843"/>
        <v>289610.69347051473</v>
      </c>
      <c r="DQ219" s="51">
        <f t="shared" si="843"/>
        <v>257976.03994622163</v>
      </c>
      <c r="DR219" s="51">
        <f t="shared" si="843"/>
        <v>246938.85150080151</v>
      </c>
      <c r="DS219" s="51">
        <f t="shared" si="843"/>
        <v>155526.59302971</v>
      </c>
      <c r="DT219" s="51">
        <f t="shared" si="843"/>
        <v>203815.89579239464</v>
      </c>
      <c r="DU219" s="51">
        <f t="shared" si="843"/>
        <v>35329.857973623555</v>
      </c>
      <c r="DV219" s="51">
        <f t="shared" si="843"/>
        <v>0</v>
      </c>
      <c r="DW219" s="51">
        <f t="shared" si="843"/>
        <v>0</v>
      </c>
      <c r="DX219" s="51">
        <f t="shared" si="843"/>
        <v>0</v>
      </c>
      <c r="DY219" s="51">
        <f t="shared" si="843"/>
        <v>116819.00093042105</v>
      </c>
      <c r="DZ219" s="51">
        <f t="shared" si="843"/>
        <v>138809.14677289431</v>
      </c>
      <c r="EA219" s="51">
        <f t="shared" si="843"/>
        <v>186778.80847930897</v>
      </c>
      <c r="EB219" s="51">
        <f t="shared" si="843"/>
        <v>286727.82355657092</v>
      </c>
      <c r="EC219" s="51">
        <f t="shared" si="843"/>
        <v>235135.30560407811</v>
      </c>
      <c r="ED219" s="51">
        <f t="shared" si="843"/>
        <v>221958.52982954099</v>
      </c>
      <c r="EE219" s="51">
        <f t="shared" si="843"/>
        <v>127630.2944074627</v>
      </c>
      <c r="EF219" s="51">
        <f t="shared" si="843"/>
        <v>177237.01547137811</v>
      </c>
      <c r="EG219" s="51">
        <f t="shared" si="843"/>
        <v>11116.511406902922</v>
      </c>
      <c r="EH219" s="51">
        <f t="shared" ref="EH219:GS219" si="844">IF(EH215+EH216+EH217&lt;0,0,IF(EH215+EH216+EH217&gt;EH37*(_xlfn.DAYS(EH4,EH3)+1),EH37*(_xlfn.DAYS(EH4,EH3)+1),EH215+EH216+EH217))</f>
        <v>0</v>
      </c>
      <c r="EI219" s="51">
        <f t="shared" si="844"/>
        <v>0</v>
      </c>
      <c r="EJ219" s="51">
        <f t="shared" si="844"/>
        <v>0</v>
      </c>
      <c r="EK219" s="51">
        <f t="shared" si="844"/>
        <v>104005.3112323751</v>
      </c>
      <c r="EL219" s="51">
        <f t="shared" si="844"/>
        <v>126832.21348675352</v>
      </c>
      <c r="EM219" s="51">
        <f t="shared" si="844"/>
        <v>167956.98854351125</v>
      </c>
      <c r="EN219" s="51">
        <f t="shared" si="844"/>
        <v>283873.65057657351</v>
      </c>
      <c r="EO219" s="51">
        <f t="shared" si="844"/>
        <v>212321.89783495001</v>
      </c>
      <c r="EP219" s="51">
        <f t="shared" si="844"/>
        <v>197004.25146316784</v>
      </c>
      <c r="EQ219" s="51">
        <f t="shared" si="844"/>
        <v>99750.893168427283</v>
      </c>
      <c r="ER219" s="51">
        <f t="shared" si="844"/>
        <v>150679.89960687561</v>
      </c>
      <c r="ES219" s="51">
        <f t="shared" si="844"/>
        <v>0</v>
      </c>
      <c r="ET219" s="51">
        <f t="shared" si="844"/>
        <v>0</v>
      </c>
      <c r="EU219" s="51">
        <f t="shared" si="844"/>
        <v>0</v>
      </c>
      <c r="EV219" s="51">
        <f t="shared" si="844"/>
        <v>0</v>
      </c>
      <c r="EW219" s="51">
        <f t="shared" si="844"/>
        <v>91205.355219720746</v>
      </c>
      <c r="EX219" s="51">
        <f t="shared" si="844"/>
        <v>113999.02763598075</v>
      </c>
      <c r="EY219" s="51">
        <f t="shared" si="844"/>
        <v>149155.59168870619</v>
      </c>
      <c r="EZ219" s="51">
        <f t="shared" si="844"/>
        <v>281047.88887281262</v>
      </c>
      <c r="FA219" s="51">
        <f t="shared" si="844"/>
        <v>189533.54425404349</v>
      </c>
      <c r="FB219" s="51">
        <f t="shared" si="844"/>
        <v>172073.5309774268</v>
      </c>
      <c r="FC219" s="51">
        <f t="shared" si="844"/>
        <v>71885.613205411239</v>
      </c>
      <c r="FD219" s="51">
        <f t="shared" si="844"/>
        <v>124141.90345383901</v>
      </c>
      <c r="FE219" s="51">
        <f t="shared" si="844"/>
        <v>0</v>
      </c>
      <c r="FF219" s="51">
        <f t="shared" si="844"/>
        <v>0</v>
      </c>
      <c r="FG219" s="51">
        <f t="shared" si="844"/>
        <v>0</v>
      </c>
      <c r="FH219" s="51">
        <f t="shared" si="844"/>
        <v>0</v>
      </c>
      <c r="FI219" s="51">
        <f t="shared" si="844"/>
        <v>78417.858007861534</v>
      </c>
      <c r="FJ219" s="51">
        <f t="shared" si="844"/>
        <v>101180.31091976992</v>
      </c>
      <c r="FK219" s="51">
        <f t="shared" si="844"/>
        <v>130372.74526911252</v>
      </c>
      <c r="FL219" s="51">
        <f t="shared" si="844"/>
        <v>270127.51687063032</v>
      </c>
      <c r="FM219" s="51">
        <f t="shared" si="844"/>
        <v>166767.97509286948</v>
      </c>
      <c r="FN219" s="51">
        <f t="shared" si="844"/>
        <v>147163.88542688987</v>
      </c>
      <c r="FO219" s="51">
        <f t="shared" si="844"/>
        <v>44031.679966351949</v>
      </c>
      <c r="FP219" s="51">
        <f t="shared" si="844"/>
        <v>97620.384312835056</v>
      </c>
      <c r="FQ219" s="51">
        <f t="shared" si="844"/>
        <v>0</v>
      </c>
      <c r="FR219" s="51">
        <f t="shared" si="844"/>
        <v>0</v>
      </c>
      <c r="FS219" s="51">
        <f t="shared" si="844"/>
        <v>0</v>
      </c>
      <c r="FT219" s="51">
        <f t="shared" si="844"/>
        <v>0</v>
      </c>
      <c r="FU219" s="51">
        <f t="shared" si="844"/>
        <v>65641.546021021903</v>
      </c>
      <c r="FV219" s="51">
        <f t="shared" si="844"/>
        <v>87502.786546435091</v>
      </c>
      <c r="FW219" s="51">
        <f t="shared" si="844"/>
        <v>111606.57858633029</v>
      </c>
      <c r="FX219" s="51">
        <f t="shared" si="844"/>
        <v>249325.28499281302</v>
      </c>
      <c r="FY219" s="51">
        <f t="shared" si="844"/>
        <v>144022.92297316389</v>
      </c>
      <c r="FZ219" s="51">
        <f t="shared" si="844"/>
        <v>122272.8340976648</v>
      </c>
      <c r="GA219" s="51">
        <f t="shared" si="844"/>
        <v>16186.320178046124</v>
      </c>
      <c r="GB219" s="51">
        <f t="shared" si="844"/>
        <v>71112.701266875956</v>
      </c>
      <c r="GC219" s="51">
        <f t="shared" si="844"/>
        <v>0</v>
      </c>
      <c r="GD219" s="51">
        <f t="shared" si="844"/>
        <v>0</v>
      </c>
      <c r="GE219" s="51">
        <f t="shared" si="844"/>
        <v>0</v>
      </c>
      <c r="GF219" s="51">
        <f t="shared" si="844"/>
        <v>0</v>
      </c>
      <c r="GG219" s="51">
        <f t="shared" si="844"/>
        <v>52875.146865401999</v>
      </c>
      <c r="GH219" s="51">
        <f t="shared" si="844"/>
        <v>75581.179106232477</v>
      </c>
      <c r="GI219" s="51">
        <f t="shared" si="844"/>
        <v>92855.222703021718</v>
      </c>
      <c r="GJ219" s="51">
        <f t="shared" si="844"/>
        <v>228551.59565259423</v>
      </c>
      <c r="GK219" s="51">
        <f t="shared" si="844"/>
        <v>121296.12268105708</v>
      </c>
      <c r="GL219" s="51">
        <f t="shared" si="844"/>
        <v>97397.898260334972</v>
      </c>
      <c r="GM219" s="51">
        <f t="shared" si="844"/>
        <v>0</v>
      </c>
      <c r="GN219" s="51">
        <f t="shared" si="844"/>
        <v>44616.21491843788</v>
      </c>
      <c r="GO219" s="51">
        <f t="shared" si="844"/>
        <v>0</v>
      </c>
      <c r="GP219" s="51">
        <f t="shared" si="844"/>
        <v>0</v>
      </c>
      <c r="GQ219" s="51">
        <f t="shared" si="844"/>
        <v>0</v>
      </c>
      <c r="GR219" s="51">
        <f t="shared" si="844"/>
        <v>0</v>
      </c>
      <c r="GS219" s="51">
        <f t="shared" si="844"/>
        <v>40117.389202455524</v>
      </c>
      <c r="GT219" s="51">
        <f t="shared" ref="GT219:JE219" si="845">IF(GT215+GT216+GT217&lt;0,0,IF(GT215+GT216+GT217&gt;GT37*(_xlfn.DAYS(GT4,GT3)+1),GT37*(_xlfn.DAYS(GT4,GT3)+1),GT215+GT216+GT217))</f>
        <v>62798.214444329613</v>
      </c>
      <c r="GU219" s="51">
        <f t="shared" si="845"/>
        <v>74116.81025677768</v>
      </c>
      <c r="GV219" s="51">
        <f t="shared" si="845"/>
        <v>207804.37943928083</v>
      </c>
      <c r="GW219" s="51">
        <f t="shared" si="845"/>
        <v>98585.310941472417</v>
      </c>
      <c r="GX219" s="51">
        <f t="shared" si="845"/>
        <v>72536.600923114456</v>
      </c>
      <c r="GY219" s="51">
        <f t="shared" si="845"/>
        <v>0</v>
      </c>
      <c r="GZ219" s="51">
        <f t="shared" si="845"/>
        <v>18128.28712664498</v>
      </c>
      <c r="HA219" s="51">
        <f t="shared" si="845"/>
        <v>0</v>
      </c>
      <c r="HB219" s="51">
        <f t="shared" si="845"/>
        <v>0</v>
      </c>
      <c r="HC219" s="51">
        <f t="shared" si="845"/>
        <v>0</v>
      </c>
      <c r="HD219" s="51">
        <f t="shared" si="845"/>
        <v>0</v>
      </c>
      <c r="HE219" s="51">
        <f t="shared" si="845"/>
        <v>27367.002622280153</v>
      </c>
      <c r="HF219" s="51">
        <f t="shared" si="845"/>
        <v>50024.6195339025</v>
      </c>
      <c r="HG219" s="51">
        <f t="shared" si="845"/>
        <v>55389.475274148397</v>
      </c>
      <c r="HH219" s="51">
        <f t="shared" si="845"/>
        <v>187081.56968880177</v>
      </c>
      <c r="HI219" s="51">
        <f t="shared" si="845"/>
        <v>75888.226192726521</v>
      </c>
      <c r="HJ219" s="51">
        <f t="shared" si="845"/>
        <v>47686.466585186077</v>
      </c>
      <c r="HK219" s="51">
        <f t="shared" si="845"/>
        <v>0</v>
      </c>
      <c r="HL219" s="51">
        <f t="shared" si="845"/>
        <v>0</v>
      </c>
      <c r="HM219" s="51">
        <f t="shared" si="845"/>
        <v>0</v>
      </c>
      <c r="HN219" s="51">
        <f t="shared" si="845"/>
        <v>0</v>
      </c>
      <c r="HO219" s="51">
        <f t="shared" si="845"/>
        <v>0</v>
      </c>
      <c r="HP219" s="51">
        <f t="shared" si="845"/>
        <v>0</v>
      </c>
      <c r="HQ219" s="51">
        <f t="shared" si="845"/>
        <v>14622.717517108191</v>
      </c>
      <c r="HR219" s="51">
        <f t="shared" si="845"/>
        <v>36387.12234935665</v>
      </c>
      <c r="HS219" s="51">
        <f t="shared" si="845"/>
        <v>36671.352984825848</v>
      </c>
      <c r="HT219" s="51">
        <f t="shared" si="845"/>
        <v>166381.10227784002</v>
      </c>
      <c r="HU219" s="51">
        <f t="shared" si="845"/>
        <v>53202.608361317776</v>
      </c>
      <c r="HV219" s="51">
        <f t="shared" si="845"/>
        <v>22845.020990203833</v>
      </c>
      <c r="HW219" s="51">
        <f t="shared" si="845"/>
        <v>0</v>
      </c>
      <c r="HX219" s="51">
        <f t="shared" si="845"/>
        <v>0</v>
      </c>
      <c r="HY219" s="51">
        <f t="shared" si="845"/>
        <v>0</v>
      </c>
      <c r="HZ219" s="51">
        <f t="shared" si="845"/>
        <v>0</v>
      </c>
      <c r="IA219" s="51">
        <f t="shared" si="845"/>
        <v>0</v>
      </c>
      <c r="IB219" s="51">
        <f t="shared" si="845"/>
        <v>0</v>
      </c>
      <c r="IC219" s="51">
        <f t="shared" si="845"/>
        <v>1883.2649548813934</v>
      </c>
      <c r="ID219" s="51">
        <f t="shared" si="845"/>
        <v>24500.451739649288</v>
      </c>
      <c r="IE219" s="51">
        <f t="shared" si="845"/>
        <v>17960.579635952949</v>
      </c>
      <c r="IF219" s="51">
        <f t="shared" si="845"/>
        <v>145700.91541822569</v>
      </c>
      <c r="IG219" s="51">
        <f t="shared" si="845"/>
        <v>30526.198636868037</v>
      </c>
      <c r="IH219" s="51">
        <f t="shared" si="845"/>
        <v>0</v>
      </c>
      <c r="II219" s="51">
        <f t="shared" si="845"/>
        <v>0</v>
      </c>
      <c r="IJ219" s="51">
        <f t="shared" si="845"/>
        <v>0</v>
      </c>
      <c r="IK219" s="51">
        <f t="shared" si="845"/>
        <v>0</v>
      </c>
      <c r="IL219" s="51">
        <f t="shared" si="845"/>
        <v>0</v>
      </c>
      <c r="IM219" s="51">
        <f t="shared" si="845"/>
        <v>0</v>
      </c>
      <c r="IN219" s="51">
        <f t="shared" si="845"/>
        <v>0</v>
      </c>
      <c r="IO219" s="51">
        <f t="shared" si="845"/>
        <v>0</v>
      </c>
      <c r="IP219" s="51">
        <f t="shared" si="845"/>
        <v>11747.337301709922</v>
      </c>
      <c r="IQ219" s="51">
        <f t="shared" si="845"/>
        <v>0</v>
      </c>
      <c r="IR219" s="51">
        <f t="shared" si="845"/>
        <v>125038.94945157412</v>
      </c>
      <c r="IS219" s="51">
        <f t="shared" si="845"/>
        <v>7856.7392472093925</v>
      </c>
      <c r="IT219" s="51">
        <f t="shared" si="845"/>
        <v>0</v>
      </c>
      <c r="IU219" s="51">
        <f t="shared" si="845"/>
        <v>0</v>
      </c>
      <c r="IV219" s="51">
        <f t="shared" si="845"/>
        <v>0</v>
      </c>
      <c r="IW219" s="51">
        <f t="shared" si="845"/>
        <v>0</v>
      </c>
      <c r="IX219" s="51">
        <f t="shared" si="845"/>
        <v>0</v>
      </c>
      <c r="IY219" s="51">
        <f t="shared" si="845"/>
        <v>0</v>
      </c>
      <c r="IZ219" s="51">
        <f t="shared" si="845"/>
        <v>0</v>
      </c>
      <c r="JA219" s="51">
        <f t="shared" si="845"/>
        <v>0</v>
      </c>
      <c r="JB219" s="51">
        <f t="shared" si="845"/>
        <v>0</v>
      </c>
      <c r="JC219" s="51">
        <f t="shared" si="845"/>
        <v>0</v>
      </c>
      <c r="JD219" s="51">
        <f t="shared" si="845"/>
        <v>104393.14664414828</v>
      </c>
      <c r="JE219" s="51">
        <f t="shared" si="845"/>
        <v>0</v>
      </c>
      <c r="JF219" s="51">
        <f t="shared" ref="JF219:LQ219" si="846">IF(JF215+JF216+JF217&lt;0,0,IF(JF215+JF216+JF217&gt;JF37*(_xlfn.DAYS(JF4,JF3)+1),JF37*(_xlfn.DAYS(JF4,JF3)+1),JF215+JF216+JF217))</f>
        <v>0</v>
      </c>
      <c r="JG219" s="51">
        <f t="shared" si="846"/>
        <v>0</v>
      </c>
      <c r="JH219" s="51">
        <f t="shared" si="846"/>
        <v>0</v>
      </c>
      <c r="JI219" s="51">
        <f t="shared" si="846"/>
        <v>0</v>
      </c>
      <c r="JJ219" s="51">
        <f t="shared" si="846"/>
        <v>0</v>
      </c>
      <c r="JK219" s="51">
        <f t="shared" si="846"/>
        <v>0</v>
      </c>
      <c r="JL219" s="51">
        <f t="shared" si="846"/>
        <v>0</v>
      </c>
      <c r="JM219" s="51">
        <f t="shared" si="846"/>
        <v>0</v>
      </c>
      <c r="JN219" s="51">
        <f t="shared" si="846"/>
        <v>0</v>
      </c>
      <c r="JO219" s="51">
        <f t="shared" si="846"/>
        <v>0</v>
      </c>
      <c r="JP219" s="51">
        <f t="shared" si="846"/>
        <v>83761.450981919887</v>
      </c>
      <c r="JQ219" s="51">
        <f t="shared" si="846"/>
        <v>0</v>
      </c>
      <c r="JR219" s="51">
        <f t="shared" si="846"/>
        <v>0</v>
      </c>
      <c r="JS219" s="51">
        <f t="shared" si="846"/>
        <v>0</v>
      </c>
      <c r="JT219" s="51">
        <f t="shared" si="846"/>
        <v>0</v>
      </c>
      <c r="JU219" s="51">
        <f t="shared" si="846"/>
        <v>0</v>
      </c>
      <c r="JV219" s="51">
        <f t="shared" si="846"/>
        <v>0</v>
      </c>
      <c r="JW219" s="51">
        <f t="shared" si="846"/>
        <v>0</v>
      </c>
      <c r="JX219" s="51">
        <f t="shared" si="846"/>
        <v>0</v>
      </c>
      <c r="JY219" s="51">
        <f t="shared" si="846"/>
        <v>0</v>
      </c>
      <c r="JZ219" s="51">
        <f t="shared" si="846"/>
        <v>0</v>
      </c>
      <c r="KA219" s="51">
        <f t="shared" si="846"/>
        <v>0</v>
      </c>
      <c r="KB219" s="51">
        <f t="shared" si="846"/>
        <v>63141.807965817046</v>
      </c>
      <c r="KC219" s="51">
        <f t="shared" si="846"/>
        <v>0</v>
      </c>
      <c r="KD219" s="51">
        <f t="shared" si="846"/>
        <v>0</v>
      </c>
      <c r="KE219" s="51">
        <f t="shared" si="846"/>
        <v>0</v>
      </c>
      <c r="KF219" s="51">
        <f t="shared" si="846"/>
        <v>0</v>
      </c>
      <c r="KG219" s="51">
        <f t="shared" si="846"/>
        <v>0</v>
      </c>
      <c r="KH219" s="51">
        <f t="shared" si="846"/>
        <v>0</v>
      </c>
      <c r="KI219" s="51">
        <f t="shared" si="846"/>
        <v>0</v>
      </c>
      <c r="KJ219" s="51">
        <f t="shared" si="846"/>
        <v>0</v>
      </c>
      <c r="KK219" s="51">
        <f t="shared" si="846"/>
        <v>0</v>
      </c>
      <c r="KL219" s="51">
        <f t="shared" si="846"/>
        <v>0</v>
      </c>
      <c r="KM219" s="51">
        <f t="shared" si="846"/>
        <v>0</v>
      </c>
      <c r="KN219" s="51">
        <f t="shared" si="846"/>
        <v>42532.164407130214</v>
      </c>
      <c r="KO219" s="51">
        <f t="shared" si="846"/>
        <v>0</v>
      </c>
      <c r="KP219" s="51">
        <f t="shared" si="846"/>
        <v>0</v>
      </c>
      <c r="KQ219" s="51">
        <f t="shared" si="846"/>
        <v>0</v>
      </c>
      <c r="KR219" s="51">
        <f t="shared" si="846"/>
        <v>0</v>
      </c>
      <c r="KS219" s="51">
        <f t="shared" si="846"/>
        <v>0</v>
      </c>
      <c r="KT219" s="51">
        <f t="shared" si="846"/>
        <v>0</v>
      </c>
      <c r="KU219" s="51">
        <f t="shared" si="846"/>
        <v>0</v>
      </c>
      <c r="KV219" s="51">
        <f t="shared" si="846"/>
        <v>0</v>
      </c>
      <c r="KW219" s="51">
        <f t="shared" si="846"/>
        <v>0</v>
      </c>
      <c r="KX219" s="51">
        <f t="shared" si="846"/>
        <v>0</v>
      </c>
      <c r="KY219" s="51">
        <f t="shared" si="846"/>
        <v>0</v>
      </c>
      <c r="KZ219" s="51">
        <f t="shared" si="846"/>
        <v>21930.468223062926</v>
      </c>
      <c r="LA219" s="51">
        <f t="shared" si="846"/>
        <v>0</v>
      </c>
      <c r="LB219" s="51">
        <f t="shared" si="846"/>
        <v>0</v>
      </c>
      <c r="LC219" s="51">
        <f t="shared" si="846"/>
        <v>0</v>
      </c>
      <c r="LD219" s="51">
        <f t="shared" si="846"/>
        <v>0</v>
      </c>
      <c r="LE219" s="51">
        <f t="shared" si="846"/>
        <v>0</v>
      </c>
      <c r="LF219" s="51">
        <f t="shared" si="846"/>
        <v>0</v>
      </c>
      <c r="LG219" s="51">
        <f t="shared" si="846"/>
        <v>0</v>
      </c>
      <c r="LH219" s="51">
        <f t="shared" si="846"/>
        <v>0</v>
      </c>
      <c r="LI219" s="51">
        <f t="shared" si="846"/>
        <v>0</v>
      </c>
      <c r="LJ219" s="51">
        <f t="shared" si="846"/>
        <v>0</v>
      </c>
      <c r="LK219" s="51">
        <f t="shared" si="846"/>
        <v>0</v>
      </c>
      <c r="LL219" s="51">
        <f t="shared" si="846"/>
        <v>1334.6682324000867</v>
      </c>
      <c r="LM219" s="51">
        <f t="shared" si="846"/>
        <v>0</v>
      </c>
      <c r="LN219" s="51">
        <f t="shared" si="846"/>
        <v>0</v>
      </c>
      <c r="LO219" s="51">
        <f t="shared" si="846"/>
        <v>0</v>
      </c>
      <c r="LP219" s="51">
        <f t="shared" si="846"/>
        <v>0</v>
      </c>
      <c r="LQ219" s="51">
        <f t="shared" si="846"/>
        <v>0</v>
      </c>
      <c r="LR219" s="51">
        <f t="shared" ref="LR219:LT219" si="847">IF(LR215+LR216+LR217&lt;0,0,IF(LR215+LR216+LR217&gt;LR37*(_xlfn.DAYS(LR4,LR3)+1),LR37*(_xlfn.DAYS(LR4,LR3)+1),LR215+LR216+LR217))</f>
        <v>0</v>
      </c>
      <c r="LS219" s="51">
        <f t="shared" si="847"/>
        <v>0</v>
      </c>
      <c r="LT219" s="51">
        <f t="shared" si="847"/>
        <v>0</v>
      </c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  <c r="QB219" s="51"/>
      <c r="QC219" s="51"/>
      <c r="QD219" s="51"/>
      <c r="QE219" s="51"/>
      <c r="QF219" s="51"/>
      <c r="QG219" s="51"/>
      <c r="QH219" s="51"/>
      <c r="QI219" s="51"/>
      <c r="QJ219" s="51"/>
      <c r="QK219" s="51"/>
      <c r="QL219" s="51"/>
      <c r="QM219" s="51"/>
      <c r="QN219" s="51"/>
      <c r="QO219" s="51"/>
      <c r="QP219" s="51"/>
      <c r="QQ219" s="51"/>
      <c r="QR219" s="51"/>
      <c r="QS219" s="51"/>
      <c r="QT219" s="51"/>
      <c r="QU219" s="51"/>
    </row>
    <row r="220" spans="1:506 16360:16360" outlineLevel="1">
      <c r="C220" s="75" t="s">
        <v>508</v>
      </c>
      <c r="D220" s="242"/>
      <c r="E220" s="509"/>
      <c r="F220" s="206"/>
      <c r="G220" s="223">
        <f t="shared" si="841"/>
        <v>476143.65232013928</v>
      </c>
      <c r="H220" s="198">
        <f t="shared" si="827"/>
        <v>1891335.5671468456</v>
      </c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>
        <f t="shared" ref="AG220:CR220" si="848">IF(AG215+AG217+AG216-AG219&gt;0,AG215+AG217+AG216-AG219,0)</f>
        <v>0</v>
      </c>
      <c r="AH220" s="51">
        <f t="shared" si="848"/>
        <v>0</v>
      </c>
      <c r="AI220" s="51">
        <f t="shared" si="848"/>
        <v>8567.5381931036245</v>
      </c>
      <c r="AJ220" s="51">
        <f t="shared" si="848"/>
        <v>181974.51863822725</v>
      </c>
      <c r="AK220" s="51">
        <f t="shared" si="848"/>
        <v>90077.467629757244</v>
      </c>
      <c r="AL220" s="51">
        <f t="shared" si="848"/>
        <v>105206.41614597954</v>
      </c>
      <c r="AM220" s="51">
        <f t="shared" si="848"/>
        <v>24690.999729044794</v>
      </c>
      <c r="AN220" s="51">
        <f t="shared" si="848"/>
        <v>65626.711984026828</v>
      </c>
      <c r="AO220" s="51">
        <f t="shared" si="848"/>
        <v>0</v>
      </c>
      <c r="AP220" s="51">
        <f t="shared" si="848"/>
        <v>0</v>
      </c>
      <c r="AQ220" s="51">
        <f t="shared" si="848"/>
        <v>0</v>
      </c>
      <c r="AR220" s="51">
        <f t="shared" si="848"/>
        <v>0</v>
      </c>
      <c r="AS220" s="51">
        <f t="shared" si="848"/>
        <v>0</v>
      </c>
      <c r="AT220" s="51">
        <f t="shared" si="848"/>
        <v>0</v>
      </c>
      <c r="AU220" s="51">
        <f t="shared" si="848"/>
        <v>1218.3480938948342</v>
      </c>
      <c r="AV220" s="51">
        <f t="shared" si="848"/>
        <v>172650.41216444457</v>
      </c>
      <c r="AW220" s="51">
        <f t="shared" si="848"/>
        <v>78208.951201566262</v>
      </c>
      <c r="AX220" s="51">
        <f t="shared" si="848"/>
        <v>90492.669811175088</v>
      </c>
      <c r="AY220" s="51">
        <f t="shared" si="848"/>
        <v>6430.9321548310108</v>
      </c>
      <c r="AZ220" s="51">
        <f t="shared" si="848"/>
        <v>47174.789246201806</v>
      </c>
      <c r="BA220" s="51">
        <f t="shared" si="848"/>
        <v>0</v>
      </c>
      <c r="BB220" s="51">
        <f t="shared" si="848"/>
        <v>0</v>
      </c>
      <c r="BC220" s="51">
        <f t="shared" si="848"/>
        <v>0</v>
      </c>
      <c r="BD220" s="51">
        <f t="shared" si="848"/>
        <v>0</v>
      </c>
      <c r="BE220" s="51">
        <f t="shared" si="848"/>
        <v>0</v>
      </c>
      <c r="BF220" s="51">
        <f t="shared" si="848"/>
        <v>0</v>
      </c>
      <c r="BG220" s="51">
        <f t="shared" si="848"/>
        <v>0</v>
      </c>
      <c r="BH220" s="51">
        <f t="shared" si="848"/>
        <v>154509.39844270988</v>
      </c>
      <c r="BI220" s="51">
        <f t="shared" si="848"/>
        <v>58316.979868965514</v>
      </c>
      <c r="BJ220" s="51">
        <f t="shared" si="848"/>
        <v>68359.837666541163</v>
      </c>
      <c r="BK220" s="51">
        <f t="shared" si="848"/>
        <v>0</v>
      </c>
      <c r="BL220" s="51">
        <f t="shared" si="848"/>
        <v>23562.357405193325</v>
      </c>
      <c r="BM220" s="51">
        <f t="shared" si="848"/>
        <v>0</v>
      </c>
      <c r="BN220" s="51">
        <f t="shared" si="848"/>
        <v>0</v>
      </c>
      <c r="BO220" s="51">
        <f t="shared" si="848"/>
        <v>0</v>
      </c>
      <c r="BP220" s="51">
        <f t="shared" si="848"/>
        <v>0</v>
      </c>
      <c r="BQ220" s="51">
        <f t="shared" si="848"/>
        <v>0</v>
      </c>
      <c r="BR220" s="51">
        <f t="shared" si="848"/>
        <v>0</v>
      </c>
      <c r="BS220" s="51">
        <f t="shared" si="848"/>
        <v>0</v>
      </c>
      <c r="BT220" s="51">
        <f t="shared" si="848"/>
        <v>136387.34573556058</v>
      </c>
      <c r="BU220" s="51">
        <f t="shared" si="848"/>
        <v>38434.575342232769</v>
      </c>
      <c r="BV220" s="51">
        <f t="shared" si="848"/>
        <v>46237.605862407014</v>
      </c>
      <c r="BW220" s="51">
        <f t="shared" si="848"/>
        <v>0</v>
      </c>
      <c r="BX220" s="51">
        <f t="shared" si="848"/>
        <v>0</v>
      </c>
      <c r="BY220" s="51">
        <f t="shared" si="848"/>
        <v>0</v>
      </c>
      <c r="BZ220" s="51">
        <f t="shared" si="848"/>
        <v>0</v>
      </c>
      <c r="CA220" s="51">
        <f t="shared" si="848"/>
        <v>0</v>
      </c>
      <c r="CB220" s="51">
        <f t="shared" si="848"/>
        <v>0</v>
      </c>
      <c r="CC220" s="51">
        <f t="shared" si="848"/>
        <v>0</v>
      </c>
      <c r="CD220" s="51">
        <f t="shared" si="848"/>
        <v>0</v>
      </c>
      <c r="CE220" s="51">
        <f t="shared" si="848"/>
        <v>0</v>
      </c>
      <c r="CF220" s="51">
        <f t="shared" si="848"/>
        <v>118282.44909983879</v>
      </c>
      <c r="CG220" s="51">
        <f t="shared" si="848"/>
        <v>18559.757953373366</v>
      </c>
      <c r="CH220" s="51">
        <f t="shared" si="848"/>
        <v>24123.771716149175</v>
      </c>
      <c r="CI220" s="51">
        <f t="shared" si="848"/>
        <v>0</v>
      </c>
      <c r="CJ220" s="51">
        <f t="shared" si="848"/>
        <v>0</v>
      </c>
      <c r="CK220" s="51">
        <f t="shared" si="848"/>
        <v>0</v>
      </c>
      <c r="CL220" s="51">
        <f t="shared" si="848"/>
        <v>0</v>
      </c>
      <c r="CM220" s="51">
        <f t="shared" si="848"/>
        <v>0</v>
      </c>
      <c r="CN220" s="51">
        <f t="shared" si="848"/>
        <v>0</v>
      </c>
      <c r="CO220" s="51">
        <f t="shared" si="848"/>
        <v>0</v>
      </c>
      <c r="CP220" s="51">
        <f t="shared" si="848"/>
        <v>0</v>
      </c>
      <c r="CQ220" s="51">
        <f t="shared" si="848"/>
        <v>0</v>
      </c>
      <c r="CR220" s="51">
        <f t="shared" si="848"/>
        <v>100192.90539732593</v>
      </c>
      <c r="CS220" s="51">
        <f t="shared" ref="CS220:FD220" si="849">IF(CS215+CS217+CS216-CS219&gt;0,CS215+CS217+CS216-CS219,0)</f>
        <v>0</v>
      </c>
      <c r="CT220" s="51">
        <f t="shared" si="849"/>
        <v>2016.1334996567457</v>
      </c>
      <c r="CU220" s="51">
        <f t="shared" si="849"/>
        <v>0</v>
      </c>
      <c r="CV220" s="51">
        <f t="shared" si="849"/>
        <v>0</v>
      </c>
      <c r="CW220" s="51">
        <f t="shared" si="849"/>
        <v>0</v>
      </c>
      <c r="CX220" s="51">
        <f t="shared" si="849"/>
        <v>0</v>
      </c>
      <c r="CY220" s="51">
        <f t="shared" si="849"/>
        <v>0</v>
      </c>
      <c r="CZ220" s="51">
        <f t="shared" si="849"/>
        <v>0</v>
      </c>
      <c r="DA220" s="51">
        <f t="shared" si="849"/>
        <v>0</v>
      </c>
      <c r="DB220" s="51">
        <f t="shared" si="849"/>
        <v>0</v>
      </c>
      <c r="DC220" s="51">
        <f t="shared" si="849"/>
        <v>0</v>
      </c>
      <c r="DD220" s="51">
        <f t="shared" si="849"/>
        <v>82116.913115154486</v>
      </c>
      <c r="DE220" s="51">
        <f t="shared" si="849"/>
        <v>0</v>
      </c>
      <c r="DF220" s="51">
        <f t="shared" si="849"/>
        <v>0</v>
      </c>
      <c r="DG220" s="51">
        <f t="shared" si="849"/>
        <v>0</v>
      </c>
      <c r="DH220" s="51">
        <f t="shared" si="849"/>
        <v>0</v>
      </c>
      <c r="DI220" s="51">
        <f t="shared" si="849"/>
        <v>0</v>
      </c>
      <c r="DJ220" s="51">
        <f t="shared" si="849"/>
        <v>0</v>
      </c>
      <c r="DK220" s="51">
        <f t="shared" si="849"/>
        <v>0</v>
      </c>
      <c r="DL220" s="51">
        <f t="shared" si="849"/>
        <v>0</v>
      </c>
      <c r="DM220" s="51">
        <f t="shared" si="849"/>
        <v>0</v>
      </c>
      <c r="DN220" s="51">
        <f t="shared" si="849"/>
        <v>0</v>
      </c>
      <c r="DO220" s="51">
        <f t="shared" si="849"/>
        <v>0</v>
      </c>
      <c r="DP220" s="51">
        <f t="shared" si="849"/>
        <v>64052.672186391777</v>
      </c>
      <c r="DQ220" s="51">
        <f t="shared" si="849"/>
        <v>0</v>
      </c>
      <c r="DR220" s="51">
        <f t="shared" si="849"/>
        <v>0</v>
      </c>
      <c r="DS220" s="51">
        <f t="shared" si="849"/>
        <v>0</v>
      </c>
      <c r="DT220" s="51">
        <f t="shared" si="849"/>
        <v>0</v>
      </c>
      <c r="DU220" s="51">
        <f t="shared" si="849"/>
        <v>0</v>
      </c>
      <c r="DV220" s="51">
        <f t="shared" si="849"/>
        <v>0</v>
      </c>
      <c r="DW220" s="51">
        <f t="shared" si="849"/>
        <v>0</v>
      </c>
      <c r="DX220" s="51">
        <f t="shared" si="849"/>
        <v>0</v>
      </c>
      <c r="DY220" s="51">
        <f t="shared" si="849"/>
        <v>0</v>
      </c>
      <c r="DZ220" s="51">
        <f t="shared" si="849"/>
        <v>0</v>
      </c>
      <c r="EA220" s="51">
        <f t="shared" si="849"/>
        <v>0</v>
      </c>
      <c r="EB220" s="51">
        <f t="shared" si="849"/>
        <v>45998.383810779895</v>
      </c>
      <c r="EC220" s="51">
        <f t="shared" si="849"/>
        <v>0</v>
      </c>
      <c r="ED220" s="51">
        <f t="shared" si="849"/>
        <v>0</v>
      </c>
      <c r="EE220" s="51">
        <f t="shared" si="849"/>
        <v>0</v>
      </c>
      <c r="EF220" s="51">
        <f t="shared" si="849"/>
        <v>0</v>
      </c>
      <c r="EG220" s="51">
        <f t="shared" si="849"/>
        <v>0</v>
      </c>
      <c r="EH220" s="51">
        <f t="shared" si="849"/>
        <v>0</v>
      </c>
      <c r="EI220" s="51">
        <f t="shared" si="849"/>
        <v>0</v>
      </c>
      <c r="EJ220" s="51">
        <f t="shared" si="849"/>
        <v>0</v>
      </c>
      <c r="EK220" s="51">
        <f t="shared" si="849"/>
        <v>0</v>
      </c>
      <c r="EL220" s="51">
        <f t="shared" si="849"/>
        <v>0</v>
      </c>
      <c r="EM220" s="51">
        <f t="shared" si="849"/>
        <v>0</v>
      </c>
      <c r="EN220" s="51">
        <f t="shared" si="849"/>
        <v>27952.250275607745</v>
      </c>
      <c r="EO220" s="51">
        <f t="shared" si="849"/>
        <v>0</v>
      </c>
      <c r="EP220" s="51">
        <f t="shared" si="849"/>
        <v>0</v>
      </c>
      <c r="EQ220" s="51">
        <f t="shared" si="849"/>
        <v>0</v>
      </c>
      <c r="ER220" s="51">
        <f t="shared" si="849"/>
        <v>0</v>
      </c>
      <c r="ES220" s="51">
        <f t="shared" si="849"/>
        <v>0</v>
      </c>
      <c r="ET220" s="51">
        <f t="shared" si="849"/>
        <v>0</v>
      </c>
      <c r="EU220" s="51">
        <f t="shared" si="849"/>
        <v>0</v>
      </c>
      <c r="EV220" s="51">
        <f t="shared" si="849"/>
        <v>0</v>
      </c>
      <c r="EW220" s="51">
        <f t="shared" si="849"/>
        <v>0</v>
      </c>
      <c r="EX220" s="51">
        <f t="shared" si="849"/>
        <v>0</v>
      </c>
      <c r="EY220" s="51">
        <f t="shared" si="849"/>
        <v>0</v>
      </c>
      <c r="EZ220" s="51">
        <f t="shared" si="849"/>
        <v>9912.4747767046792</v>
      </c>
      <c r="FA220" s="51">
        <f t="shared" si="849"/>
        <v>0</v>
      </c>
      <c r="FB220" s="51">
        <f t="shared" si="849"/>
        <v>0</v>
      </c>
      <c r="FC220" s="51">
        <f t="shared" si="849"/>
        <v>0</v>
      </c>
      <c r="FD220" s="51">
        <f t="shared" si="849"/>
        <v>0</v>
      </c>
      <c r="FE220" s="51">
        <f t="shared" ref="FE220:HP220" si="850">IF(FE215+FE217+FE216-FE219&gt;0,FE215+FE217+FE216-FE219,0)</f>
        <v>0</v>
      </c>
      <c r="FF220" s="51">
        <f t="shared" si="850"/>
        <v>0</v>
      </c>
      <c r="FG220" s="51">
        <f t="shared" si="850"/>
        <v>0</v>
      </c>
      <c r="FH220" s="51">
        <f t="shared" si="850"/>
        <v>0</v>
      </c>
      <c r="FI220" s="51">
        <f t="shared" si="850"/>
        <v>0</v>
      </c>
      <c r="FJ220" s="51">
        <f t="shared" si="850"/>
        <v>0</v>
      </c>
      <c r="FK220" s="51">
        <f t="shared" si="850"/>
        <v>0</v>
      </c>
      <c r="FL220" s="51">
        <f t="shared" si="850"/>
        <v>0</v>
      </c>
      <c r="FM220" s="51">
        <f t="shared" si="850"/>
        <v>0</v>
      </c>
      <c r="FN220" s="51">
        <f t="shared" si="850"/>
        <v>0</v>
      </c>
      <c r="FO220" s="51">
        <f t="shared" si="850"/>
        <v>0</v>
      </c>
      <c r="FP220" s="51">
        <f t="shared" si="850"/>
        <v>0</v>
      </c>
      <c r="FQ220" s="51">
        <f t="shared" si="850"/>
        <v>0</v>
      </c>
      <c r="FR220" s="51">
        <f t="shared" si="850"/>
        <v>0</v>
      </c>
      <c r="FS220" s="51">
        <f t="shared" si="850"/>
        <v>0</v>
      </c>
      <c r="FT220" s="51">
        <f t="shared" si="850"/>
        <v>0</v>
      </c>
      <c r="FU220" s="51">
        <f t="shared" si="850"/>
        <v>0</v>
      </c>
      <c r="FV220" s="51">
        <f t="shared" si="850"/>
        <v>0</v>
      </c>
      <c r="FW220" s="51">
        <f t="shared" si="850"/>
        <v>0</v>
      </c>
      <c r="FX220" s="51">
        <f t="shared" si="850"/>
        <v>0</v>
      </c>
      <c r="FY220" s="51">
        <f t="shared" si="850"/>
        <v>0</v>
      </c>
      <c r="FZ220" s="51">
        <f t="shared" si="850"/>
        <v>0</v>
      </c>
      <c r="GA220" s="51">
        <f t="shared" si="850"/>
        <v>0</v>
      </c>
      <c r="GB220" s="51">
        <f t="shared" si="850"/>
        <v>0</v>
      </c>
      <c r="GC220" s="51">
        <f t="shared" si="850"/>
        <v>0</v>
      </c>
      <c r="GD220" s="51">
        <f t="shared" si="850"/>
        <v>0</v>
      </c>
      <c r="GE220" s="51">
        <f t="shared" si="850"/>
        <v>0</v>
      </c>
      <c r="GF220" s="51">
        <f t="shared" si="850"/>
        <v>0</v>
      </c>
      <c r="GG220" s="51">
        <f t="shared" si="850"/>
        <v>0</v>
      </c>
      <c r="GH220" s="51">
        <f t="shared" si="850"/>
        <v>0</v>
      </c>
      <c r="GI220" s="51">
        <f t="shared" si="850"/>
        <v>0</v>
      </c>
      <c r="GJ220" s="51">
        <f t="shared" si="850"/>
        <v>0</v>
      </c>
      <c r="GK220" s="51">
        <f t="shared" si="850"/>
        <v>0</v>
      </c>
      <c r="GL220" s="51">
        <f t="shared" si="850"/>
        <v>0</v>
      </c>
      <c r="GM220" s="51">
        <f t="shared" si="850"/>
        <v>0</v>
      </c>
      <c r="GN220" s="51">
        <f t="shared" si="850"/>
        <v>0</v>
      </c>
      <c r="GO220" s="51">
        <f t="shared" si="850"/>
        <v>0</v>
      </c>
      <c r="GP220" s="51">
        <f t="shared" si="850"/>
        <v>0</v>
      </c>
      <c r="GQ220" s="51">
        <f t="shared" si="850"/>
        <v>0</v>
      </c>
      <c r="GR220" s="51">
        <f t="shared" si="850"/>
        <v>0</v>
      </c>
      <c r="GS220" s="51">
        <f t="shared" si="850"/>
        <v>0</v>
      </c>
      <c r="GT220" s="51">
        <f t="shared" si="850"/>
        <v>0</v>
      </c>
      <c r="GU220" s="51">
        <f t="shared" si="850"/>
        <v>0</v>
      </c>
      <c r="GV220" s="51">
        <f t="shared" si="850"/>
        <v>0</v>
      </c>
      <c r="GW220" s="51">
        <f t="shared" si="850"/>
        <v>0</v>
      </c>
      <c r="GX220" s="51">
        <f t="shared" si="850"/>
        <v>0</v>
      </c>
      <c r="GY220" s="51">
        <f t="shared" si="850"/>
        <v>0</v>
      </c>
      <c r="GZ220" s="51">
        <f t="shared" si="850"/>
        <v>0</v>
      </c>
      <c r="HA220" s="51">
        <f t="shared" si="850"/>
        <v>0</v>
      </c>
      <c r="HB220" s="51">
        <f t="shared" si="850"/>
        <v>0</v>
      </c>
      <c r="HC220" s="51">
        <f t="shared" si="850"/>
        <v>0</v>
      </c>
      <c r="HD220" s="51">
        <f t="shared" si="850"/>
        <v>0</v>
      </c>
      <c r="HE220" s="51">
        <f t="shared" si="850"/>
        <v>0</v>
      </c>
      <c r="HF220" s="51">
        <f t="shared" si="850"/>
        <v>0</v>
      </c>
      <c r="HG220" s="51">
        <f t="shared" si="850"/>
        <v>0</v>
      </c>
      <c r="HH220" s="51">
        <f t="shared" si="850"/>
        <v>0</v>
      </c>
      <c r="HI220" s="51">
        <f t="shared" si="850"/>
        <v>0</v>
      </c>
      <c r="HJ220" s="51">
        <f t="shared" si="850"/>
        <v>0</v>
      </c>
      <c r="HK220" s="51">
        <f t="shared" si="850"/>
        <v>0</v>
      </c>
      <c r="HL220" s="51">
        <f t="shared" si="850"/>
        <v>0</v>
      </c>
      <c r="HM220" s="51">
        <f t="shared" si="850"/>
        <v>0</v>
      </c>
      <c r="HN220" s="51">
        <f t="shared" si="850"/>
        <v>0</v>
      </c>
      <c r="HO220" s="51">
        <f t="shared" si="850"/>
        <v>0</v>
      </c>
      <c r="HP220" s="51">
        <f t="shared" si="850"/>
        <v>0</v>
      </c>
      <c r="HQ220" s="51">
        <f t="shared" ref="HQ220:KB220" si="851">IF(HQ215+HQ217+HQ216-HQ219&gt;0,HQ215+HQ217+HQ216-HQ219,0)</f>
        <v>0</v>
      </c>
      <c r="HR220" s="51">
        <f t="shared" si="851"/>
        <v>0</v>
      </c>
      <c r="HS220" s="51">
        <f t="shared" si="851"/>
        <v>0</v>
      </c>
      <c r="HT220" s="51">
        <f t="shared" si="851"/>
        <v>0</v>
      </c>
      <c r="HU220" s="51">
        <f t="shared" si="851"/>
        <v>0</v>
      </c>
      <c r="HV220" s="51">
        <f t="shared" si="851"/>
        <v>0</v>
      </c>
      <c r="HW220" s="51">
        <f t="shared" si="851"/>
        <v>0</v>
      </c>
      <c r="HX220" s="51">
        <f t="shared" si="851"/>
        <v>0</v>
      </c>
      <c r="HY220" s="51">
        <f t="shared" si="851"/>
        <v>0</v>
      </c>
      <c r="HZ220" s="51">
        <f t="shared" si="851"/>
        <v>0</v>
      </c>
      <c r="IA220" s="51">
        <f t="shared" si="851"/>
        <v>0</v>
      </c>
      <c r="IB220" s="51">
        <f t="shared" si="851"/>
        <v>0</v>
      </c>
      <c r="IC220" s="51">
        <f t="shared" si="851"/>
        <v>0</v>
      </c>
      <c r="ID220" s="51">
        <f t="shared" si="851"/>
        <v>0</v>
      </c>
      <c r="IE220" s="51">
        <f t="shared" si="851"/>
        <v>0</v>
      </c>
      <c r="IF220" s="51">
        <f t="shared" si="851"/>
        <v>0</v>
      </c>
      <c r="IG220" s="51">
        <f t="shared" si="851"/>
        <v>0</v>
      </c>
      <c r="IH220" s="51">
        <f t="shared" si="851"/>
        <v>0</v>
      </c>
      <c r="II220" s="51">
        <f t="shared" si="851"/>
        <v>0</v>
      </c>
      <c r="IJ220" s="51">
        <f t="shared" si="851"/>
        <v>0</v>
      </c>
      <c r="IK220" s="51">
        <f t="shared" si="851"/>
        <v>0</v>
      </c>
      <c r="IL220" s="51">
        <f t="shared" si="851"/>
        <v>0</v>
      </c>
      <c r="IM220" s="51">
        <f t="shared" si="851"/>
        <v>0</v>
      </c>
      <c r="IN220" s="51">
        <f t="shared" si="851"/>
        <v>0</v>
      </c>
      <c r="IO220" s="51">
        <f t="shared" si="851"/>
        <v>0</v>
      </c>
      <c r="IP220" s="51">
        <f t="shared" si="851"/>
        <v>0</v>
      </c>
      <c r="IQ220" s="51">
        <f t="shared" si="851"/>
        <v>0</v>
      </c>
      <c r="IR220" s="51">
        <f t="shared" si="851"/>
        <v>0</v>
      </c>
      <c r="IS220" s="51">
        <f t="shared" si="851"/>
        <v>0</v>
      </c>
      <c r="IT220" s="51">
        <f t="shared" si="851"/>
        <v>0</v>
      </c>
      <c r="IU220" s="51">
        <f t="shared" si="851"/>
        <v>0</v>
      </c>
      <c r="IV220" s="51">
        <f t="shared" si="851"/>
        <v>0</v>
      </c>
      <c r="IW220" s="51">
        <f t="shared" si="851"/>
        <v>0</v>
      </c>
      <c r="IX220" s="51">
        <f t="shared" si="851"/>
        <v>0</v>
      </c>
      <c r="IY220" s="51">
        <f t="shared" si="851"/>
        <v>0</v>
      </c>
      <c r="IZ220" s="51">
        <f t="shared" si="851"/>
        <v>0</v>
      </c>
      <c r="JA220" s="51">
        <f t="shared" si="851"/>
        <v>0</v>
      </c>
      <c r="JB220" s="51">
        <f t="shared" si="851"/>
        <v>0</v>
      </c>
      <c r="JC220" s="51">
        <f t="shared" si="851"/>
        <v>0</v>
      </c>
      <c r="JD220" s="51">
        <f t="shared" si="851"/>
        <v>0</v>
      </c>
      <c r="JE220" s="51">
        <f t="shared" si="851"/>
        <v>0</v>
      </c>
      <c r="JF220" s="51">
        <f t="shared" si="851"/>
        <v>0</v>
      </c>
      <c r="JG220" s="51">
        <f t="shared" si="851"/>
        <v>0</v>
      </c>
      <c r="JH220" s="51">
        <f t="shared" si="851"/>
        <v>0</v>
      </c>
      <c r="JI220" s="51">
        <f t="shared" si="851"/>
        <v>0</v>
      </c>
      <c r="JJ220" s="51">
        <f t="shared" si="851"/>
        <v>0</v>
      </c>
      <c r="JK220" s="51">
        <f t="shared" si="851"/>
        <v>0</v>
      </c>
      <c r="JL220" s="51">
        <f t="shared" si="851"/>
        <v>0</v>
      </c>
      <c r="JM220" s="51">
        <f t="shared" si="851"/>
        <v>0</v>
      </c>
      <c r="JN220" s="51">
        <f t="shared" si="851"/>
        <v>0</v>
      </c>
      <c r="JO220" s="51">
        <f t="shared" si="851"/>
        <v>0</v>
      </c>
      <c r="JP220" s="51">
        <f t="shared" si="851"/>
        <v>0</v>
      </c>
      <c r="JQ220" s="51">
        <f t="shared" si="851"/>
        <v>0</v>
      </c>
      <c r="JR220" s="51">
        <f t="shared" si="851"/>
        <v>0</v>
      </c>
      <c r="JS220" s="51">
        <f t="shared" si="851"/>
        <v>0</v>
      </c>
      <c r="JT220" s="51">
        <f t="shared" si="851"/>
        <v>0</v>
      </c>
      <c r="JU220" s="51">
        <f t="shared" si="851"/>
        <v>0</v>
      </c>
      <c r="JV220" s="51">
        <f t="shared" si="851"/>
        <v>0</v>
      </c>
      <c r="JW220" s="51">
        <f t="shared" si="851"/>
        <v>0</v>
      </c>
      <c r="JX220" s="51">
        <f t="shared" si="851"/>
        <v>0</v>
      </c>
      <c r="JY220" s="51">
        <f t="shared" si="851"/>
        <v>0</v>
      </c>
      <c r="JZ220" s="51">
        <f t="shared" si="851"/>
        <v>0</v>
      </c>
      <c r="KA220" s="51">
        <f t="shared" si="851"/>
        <v>0</v>
      </c>
      <c r="KB220" s="51">
        <f t="shared" si="851"/>
        <v>0</v>
      </c>
      <c r="KC220" s="51">
        <f t="shared" ref="KC220:LT220" si="852">IF(KC215+KC217+KC216-KC219&gt;0,KC215+KC217+KC216-KC219,0)</f>
        <v>0</v>
      </c>
      <c r="KD220" s="51">
        <f t="shared" si="852"/>
        <v>0</v>
      </c>
      <c r="KE220" s="51">
        <f t="shared" si="852"/>
        <v>0</v>
      </c>
      <c r="KF220" s="51">
        <f t="shared" si="852"/>
        <v>0</v>
      </c>
      <c r="KG220" s="51">
        <f t="shared" si="852"/>
        <v>0</v>
      </c>
      <c r="KH220" s="51">
        <f t="shared" si="852"/>
        <v>0</v>
      </c>
      <c r="KI220" s="51">
        <f t="shared" si="852"/>
        <v>0</v>
      </c>
      <c r="KJ220" s="51">
        <f t="shared" si="852"/>
        <v>0</v>
      </c>
      <c r="KK220" s="51">
        <f t="shared" si="852"/>
        <v>0</v>
      </c>
      <c r="KL220" s="51">
        <f t="shared" si="852"/>
        <v>0</v>
      </c>
      <c r="KM220" s="51">
        <f t="shared" si="852"/>
        <v>0</v>
      </c>
      <c r="KN220" s="51">
        <f t="shared" si="852"/>
        <v>0</v>
      </c>
      <c r="KO220" s="51">
        <f t="shared" si="852"/>
        <v>0</v>
      </c>
      <c r="KP220" s="51">
        <f t="shared" si="852"/>
        <v>0</v>
      </c>
      <c r="KQ220" s="51">
        <f t="shared" si="852"/>
        <v>0</v>
      </c>
      <c r="KR220" s="51">
        <f t="shared" si="852"/>
        <v>0</v>
      </c>
      <c r="KS220" s="51">
        <f t="shared" si="852"/>
        <v>0</v>
      </c>
      <c r="KT220" s="51">
        <f t="shared" si="852"/>
        <v>0</v>
      </c>
      <c r="KU220" s="51">
        <f t="shared" si="852"/>
        <v>0</v>
      </c>
      <c r="KV220" s="51">
        <f t="shared" si="852"/>
        <v>0</v>
      </c>
      <c r="KW220" s="51">
        <f t="shared" si="852"/>
        <v>0</v>
      </c>
      <c r="KX220" s="51">
        <f t="shared" si="852"/>
        <v>0</v>
      </c>
      <c r="KY220" s="51">
        <f t="shared" si="852"/>
        <v>0</v>
      </c>
      <c r="KZ220" s="51">
        <f t="shared" si="852"/>
        <v>0</v>
      </c>
      <c r="LA220" s="51">
        <f t="shared" si="852"/>
        <v>0</v>
      </c>
      <c r="LB220" s="51">
        <f t="shared" si="852"/>
        <v>0</v>
      </c>
      <c r="LC220" s="51">
        <f t="shared" si="852"/>
        <v>0</v>
      </c>
      <c r="LD220" s="51">
        <f t="shared" si="852"/>
        <v>0</v>
      </c>
      <c r="LE220" s="51">
        <f t="shared" si="852"/>
        <v>0</v>
      </c>
      <c r="LF220" s="51">
        <f t="shared" si="852"/>
        <v>0</v>
      </c>
      <c r="LG220" s="51">
        <f t="shared" si="852"/>
        <v>0</v>
      </c>
      <c r="LH220" s="51">
        <f t="shared" si="852"/>
        <v>0</v>
      </c>
      <c r="LI220" s="51">
        <f t="shared" si="852"/>
        <v>0</v>
      </c>
      <c r="LJ220" s="51">
        <f t="shared" si="852"/>
        <v>0</v>
      </c>
      <c r="LK220" s="51">
        <f t="shared" si="852"/>
        <v>0</v>
      </c>
      <c r="LL220" s="51">
        <f t="shared" si="852"/>
        <v>0</v>
      </c>
      <c r="LM220" s="51">
        <f t="shared" si="852"/>
        <v>0</v>
      </c>
      <c r="LN220" s="51">
        <f t="shared" si="852"/>
        <v>0</v>
      </c>
      <c r="LO220" s="51">
        <f t="shared" si="852"/>
        <v>0</v>
      </c>
      <c r="LP220" s="51">
        <f t="shared" si="852"/>
        <v>0</v>
      </c>
      <c r="LQ220" s="51">
        <f t="shared" si="852"/>
        <v>0</v>
      </c>
      <c r="LR220" s="51">
        <f t="shared" si="852"/>
        <v>0</v>
      </c>
      <c r="LS220" s="51">
        <f t="shared" si="852"/>
        <v>0</v>
      </c>
      <c r="LT220" s="51">
        <f t="shared" si="852"/>
        <v>0</v>
      </c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  <c r="QB220" s="51"/>
      <c r="QC220" s="51"/>
      <c r="QD220" s="51"/>
      <c r="QE220" s="51"/>
      <c r="QF220" s="51"/>
      <c r="QG220" s="51"/>
      <c r="QH220" s="51"/>
      <c r="QI220" s="51"/>
      <c r="QJ220" s="51"/>
      <c r="QK220" s="51"/>
      <c r="QL220" s="51"/>
      <c r="QM220" s="51"/>
      <c r="QN220" s="51"/>
      <c r="QO220" s="51"/>
      <c r="QP220" s="51"/>
      <c r="QQ220" s="51"/>
      <c r="QR220" s="51"/>
      <c r="QS220" s="51"/>
      <c r="QT220" s="51"/>
      <c r="QU220" s="51"/>
    </row>
    <row r="221" spans="1:506 16360:16360" outlineLevel="1">
      <c r="C221" s="75" t="s">
        <v>509</v>
      </c>
      <c r="D221" s="242"/>
      <c r="E221" s="787"/>
      <c r="F221" s="206"/>
      <c r="G221" s="223">
        <f t="shared" si="826"/>
        <v>1654009.111285727</v>
      </c>
      <c r="H221" s="198">
        <f t="shared" si="827"/>
        <v>67546914.457413867</v>
      </c>
      <c r="I221" s="51">
        <f>I19*IF(I220&gt;0,-I222*2/3,I37*(_xlfn.DAYS(I4,I3)+1)-I219*(1-Inputs!$E66)-I222/3)</f>
        <v>0</v>
      </c>
      <c r="J221" s="51">
        <f>J19*IF(J220&gt;0,-J222*2/3,J37*(_xlfn.DAYS(J4,J3)+1)-J219*(1-Inputs!$E66)-J222/3)</f>
        <v>0</v>
      </c>
      <c r="K221" s="51">
        <f>K19*IF(K220&gt;0,-K222*2/3,K37*(_xlfn.DAYS(K4,K3)+1)-K219*(1-Inputs!$E66)-K222/3)</f>
        <v>0</v>
      </c>
      <c r="L221" s="51">
        <f>L19*IF(L220&gt;0,-L222*2/3,L37*(_xlfn.DAYS(L4,L3)+1)-L219*(1-Inputs!$E66)-L222/3)</f>
        <v>0</v>
      </c>
      <c r="M221" s="51">
        <f>M19*IF(M220&gt;0,-M222*2/3,M37*(_xlfn.DAYS(M4,M3)+1)-M219*(1-Inputs!$E66)-M222/3)</f>
        <v>0</v>
      </c>
      <c r="N221" s="51">
        <f>N19*IF(N220&gt;0,-N222*2/3,N37*(_xlfn.DAYS(N4,N3)+1)-N219*(1-Inputs!$E66)-N222/3)</f>
        <v>0</v>
      </c>
      <c r="O221" s="51">
        <f>O19*IF(O220&gt;0,-O222*2/3,O37*(_xlfn.DAYS(O4,O3)+1)-O219*(1-Inputs!$E66)-O222/3)</f>
        <v>0</v>
      </c>
      <c r="P221" s="51">
        <f>P19*IF(P220&gt;0,-P222*2/3,P37*(_xlfn.DAYS(P4,P3)+1)-P219*(1-Inputs!$E66)-P222/3)</f>
        <v>0</v>
      </c>
      <c r="Q221" s="51">
        <f>Q19*IF(Q220&gt;0,-Q222*2/3,Q37*(_xlfn.DAYS(Q4,Q3)+1)-Q219*(1-Inputs!$E66)-Q222/3)</f>
        <v>0</v>
      </c>
      <c r="R221" s="51">
        <f>R19*IF(R220&gt;0,-R222*2/3,R37*(_xlfn.DAYS(R4,R3)+1)-R219*(1-Inputs!$E66)-R222/3)</f>
        <v>0</v>
      </c>
      <c r="S221" s="51">
        <f>S19*IF(S220&gt;0,-S222*2/3,S37*(_xlfn.DAYS(S4,S3)+1)-S219*(1-Inputs!$E66)-S222/3)</f>
        <v>0</v>
      </c>
      <c r="T221" s="51">
        <f>T19*IF(T220&gt;0,-T222*2/3,T37*(_xlfn.DAYS(T4,T3)+1)-T219*(1-Inputs!$E66)-T222/3)</f>
        <v>27032</v>
      </c>
      <c r="U221" s="51">
        <f>U19*IF(U220&gt;0,-U222*2/3,U37*(_xlfn.DAYS(U4,U3)+1)-U219*(1-Inputs!$E66)-U222/3)</f>
        <v>27032</v>
      </c>
      <c r="V221" s="51">
        <f>V19*IF(V220&gt;0,-V222*2/3,V37*(_xlfn.DAYS(V4,V3)+1)-V219*(1-Inputs!$E66)-V222/3)</f>
        <v>0</v>
      </c>
      <c r="W221" s="51">
        <f>W19*IF(W220&gt;0,-W222*2/3,W37*(_xlfn.DAYS(W4,W3)+1)-W219*(1-Inputs!$E66)-W222/3)</f>
        <v>0</v>
      </c>
      <c r="X221" s="51">
        <f>X19*IF(X220&gt;0,-X222*2/3,X37*(_xlfn.DAYS(X4,X3)+1)-X219*(1-Inputs!$E66)-X222/3)</f>
        <v>0</v>
      </c>
      <c r="Y221" s="51">
        <f>Y19*IF(Y220&gt;0,-Y222*2/3,Y37*(_xlfn.DAYS(Y4,Y3)+1)-Y219*(1-Inputs!$E66)-Y222/3)</f>
        <v>0</v>
      </c>
      <c r="Z221" s="51">
        <f>Z19*IF(Z220&gt;0,-Z222*2/3,Z37*(_xlfn.DAYS(Z4,Z3)+1)-Z219*(1-Inputs!$E66)-Z222/3)</f>
        <v>0</v>
      </c>
      <c r="AA221" s="51">
        <f>AA19*IF(AA220&gt;0,-AA222*2/3,AA37*(_xlfn.DAYS(AA4,AA3)+1)-AA219*(1-Inputs!$E66)-AA222/3)</f>
        <v>0</v>
      </c>
      <c r="AB221" s="51">
        <f>AB19*IF(AB220&gt;0,-AB222*2/3,AB37*(_xlfn.DAYS(AB4,AB3)+1)-AB219*(1-Inputs!$E66)-AB222/3)</f>
        <v>0</v>
      </c>
      <c r="AC221" s="51">
        <f>AC19*IF(AC220&gt;0,-AC222*2/3,AC37*(_xlfn.DAYS(AC4,AC3)+1)-AC219*(1-Inputs!$E66)-AC222/3)</f>
        <v>0</v>
      </c>
      <c r="AD221" s="51">
        <f>AD19*IF(AD220&gt;0,-AD222*2/3,AD37*(_xlfn.DAYS(AD4,AD3)+1)-AD219*(1-Inputs!$E66)-AD222/3)</f>
        <v>0</v>
      </c>
      <c r="AE221" s="51">
        <f>AE19*IF(AE220&gt;0,-AE222*2/3,AE37*(_xlfn.DAYS(AE4,AE3)+1)-AE219*(1-Inputs!$E66)-AE222/3)</f>
        <v>0</v>
      </c>
      <c r="AF221" s="51">
        <f>AF19*IF(AF220&gt;0,-AF222*2/3,AF37*(_xlfn.DAYS(AF4,AF3)+1)-AF219*(1-Inputs!$E66)-AF222/3)</f>
        <v>0</v>
      </c>
      <c r="AG221" s="51">
        <f>AG19*IF(AG220&gt;0,-AG222*2/3,AG37*(_xlfn.DAYS(AG4,AG3)+1)-AG219*(1-Inputs!$E66)-AG222/3)</f>
        <v>151266.59771222583</v>
      </c>
      <c r="AH221" s="51">
        <f>AH19*IF(AH220&gt;0,-AH222*2/3,AH37*(_xlfn.DAYS(AH4,AH3)+1)-AH219*(1-Inputs!$E66)-AH222/3)</f>
        <v>107286.21571276771</v>
      </c>
      <c r="AI221" s="51">
        <f>AI19*IF(AI220&gt;0,-AI222*2/3,AI37*(_xlfn.DAYS(AI4,AI3)+1)-AI219*(1-Inputs!$E66)-AI222/3)</f>
        <v>54064</v>
      </c>
      <c r="AJ221" s="51">
        <f>AJ19*IF(AJ220&gt;0,-AJ222*2/3,AJ37*(_xlfn.DAYS(AJ4,AJ3)+1)-AJ219*(1-Inputs!$E66)-AJ222/3)</f>
        <v>52320</v>
      </c>
      <c r="AK221" s="51">
        <f>AK19*IF(AK220&gt;0,-AK222*2/3,AK37*(_xlfn.DAYS(AK4,AK3)+1)-AK219*(1-Inputs!$E66)-AK222/3)</f>
        <v>54064</v>
      </c>
      <c r="AL221" s="51">
        <f>AL19*IF(AL220&gt;0,-AL222*2/3,AL37*(_xlfn.DAYS(AL4,AL3)+1)-AL219*(1-Inputs!$E66)-AL222/3)</f>
        <v>52320</v>
      </c>
      <c r="AM221" s="51">
        <f>AM19*IF(AM220&gt;0,-AM222*2/3,AM37*(_xlfn.DAYS(AM4,AM3)+1)-AM219*(1-Inputs!$E66)-AM222/3)</f>
        <v>54064</v>
      </c>
      <c r="AN221" s="51">
        <f>AN19*IF(AN220&gt;0,-AN222*2/3,AN37*(_xlfn.DAYS(AN4,AN3)+1)-AN219*(1-Inputs!$E66)-AN222/3)</f>
        <v>54064</v>
      </c>
      <c r="AO221" s="51">
        <f>AO19*IF(AO220&gt;0,-AO222*2/3,AO37*(_xlfn.DAYS(AO4,AO3)+1)-AO219*(1-Inputs!$E66)-AO222/3)</f>
        <v>148225.19371499444</v>
      </c>
      <c r="AP221" s="51">
        <f>AP19*IF(AP220&gt;0,-AP222*2/3,AP37*(_xlfn.DAYS(AP4,AP3)+1)-AP219*(1-Inputs!$E66)-AP222/3)</f>
        <v>269678.42120439396</v>
      </c>
      <c r="AQ221" s="51">
        <f>AQ19*IF(AQ220&gt;0,-AQ222*2/3,AQ37*(_xlfn.DAYS(AQ4,AQ3)+1)-AQ219*(1-Inputs!$E66)-AQ222/3)</f>
        <v>314100.1372940556</v>
      </c>
      <c r="AR221" s="51">
        <f>AR19*IF(AR220&gt;0,-AR222*2/3,AR37*(_xlfn.DAYS(AR4,AR3)+1)-AR219*(1-Inputs!$E66)-AR222/3)</f>
        <v>342556.54564728949</v>
      </c>
      <c r="AS221" s="51">
        <f>AS19*IF(AS220&gt;0,-AS222*2/3,AS37*(_xlfn.DAYS(AS4,AS3)+1)-AS219*(1-Inputs!$E66)-AS222/3)</f>
        <v>153543.50876017884</v>
      </c>
      <c r="AT221" s="51">
        <f>AT19*IF(AT220&gt;0,-AT222*2/3,AT37*(_xlfn.DAYS(AT4,AT3)+1)-AT219*(1-Inputs!$E66)-AT222/3)</f>
        <v>98364.879402605671</v>
      </c>
      <c r="AU221" s="51">
        <f>AU19*IF(AU220&gt;0,-AU222*2/3,AU37*(_xlfn.DAYS(AU4,AU3)+1)-AU219*(1-Inputs!$E66)-AU222/3)</f>
        <v>54064</v>
      </c>
      <c r="AV221" s="51">
        <f>AV19*IF(AV220&gt;0,-AV222*2/3,AV37*(_xlfn.DAYS(AV4,AV3)+1)-AV219*(1-Inputs!$E66)-AV222/3)</f>
        <v>52320</v>
      </c>
      <c r="AW221" s="51">
        <f>AW19*IF(AW220&gt;0,-AW222*2/3,AW37*(_xlfn.DAYS(AW4,AW3)+1)-AW219*(1-Inputs!$E66)-AW222/3)</f>
        <v>54064</v>
      </c>
      <c r="AX221" s="51">
        <f>AX19*IF(AX220&gt;0,-AX222*2/3,AX37*(_xlfn.DAYS(AX4,AX3)+1)-AX219*(1-Inputs!$E66)-AX222/3)</f>
        <v>52320</v>
      </c>
      <c r="AY221" s="51">
        <f>AY19*IF(AY220&gt;0,-AY222*2/3,AY37*(_xlfn.DAYS(AY4,AY3)+1)-AY219*(1-Inputs!$E66)-AY222/3)</f>
        <v>54064</v>
      </c>
      <c r="AZ221" s="51">
        <f>AZ19*IF(AZ220&gt;0,-AZ222*2/3,AZ37*(_xlfn.DAYS(AZ4,AZ3)+1)-AZ219*(1-Inputs!$E66)-AZ222/3)</f>
        <v>54064</v>
      </c>
      <c r="BA221" s="51">
        <f>BA19*IF(BA220&gt;0,-BA222*2/3,BA37*(_xlfn.DAYS(BA4,BA3)+1)-BA219*(1-Inputs!$E66)-BA222/3)</f>
        <v>164613.75071738256</v>
      </c>
      <c r="BB221" s="51">
        <f>BB19*IF(BB220&gt;0,-BB222*2/3,BB37*(_xlfn.DAYS(BB4,BB3)+1)-BB219*(1-Inputs!$E66)-BB222/3)</f>
        <v>283222.57477893116</v>
      </c>
      <c r="BC221" s="51">
        <f>BC19*IF(BC220&gt;0,-BC222*2/3,BC37*(_xlfn.DAYS(BC4,BC3)+1)-BC219*(1-Inputs!$E66)-BC222/3)</f>
        <v>325309.30199975945</v>
      </c>
      <c r="BD221" s="51">
        <f>BD19*IF(BD220&gt;0,-BD222*2/3,BD37*(_xlfn.DAYS(BD4,BD3)+1)-BD219*(1-Inputs!$E66)-BD222/3)</f>
        <v>342697.45798481093</v>
      </c>
      <c r="BE221" s="51">
        <f>BE19*IF(BE220&gt;0,-BE222*2/3,BE37*(_xlfn.DAYS(BE4,BE3)+1)-BE219*(1-Inputs!$E66)-BE222/3)</f>
        <v>162383.38894002864</v>
      </c>
      <c r="BF221" s="51">
        <f>BF19*IF(BF220&gt;0,-BF222*2/3,BF37*(_xlfn.DAYS(BF4,BF3)+1)-BF219*(1-Inputs!$E66)-BF222/3)</f>
        <v>107559.91660027648</v>
      </c>
      <c r="BG221" s="51">
        <f>BG19*IF(BG220&gt;0,-BG222*2/3,BG37*(_xlfn.DAYS(BG4,BG3)+1)-BG219*(1-Inputs!$E66)-BG222/3)</f>
        <v>63341.089978763019</v>
      </c>
      <c r="BH221" s="51">
        <f>BH19*IF(BH220&gt;0,-BH222*2/3,BH37*(_xlfn.DAYS(BH4,BH3)+1)-BH219*(1-Inputs!$E66)-BH222/3)</f>
        <v>52320</v>
      </c>
      <c r="BI221" s="51">
        <f>BI19*IF(BI220&gt;0,-BI222*2/3,BI37*(_xlfn.DAYS(BI4,BI3)+1)-BI219*(1-Inputs!$E66)-BI222/3)</f>
        <v>54064</v>
      </c>
      <c r="BJ221" s="51">
        <f>BJ19*IF(BJ220&gt;0,-BJ222*2/3,BJ37*(_xlfn.DAYS(BJ4,BJ3)+1)-BJ219*(1-Inputs!$E66)-BJ222/3)</f>
        <v>52320</v>
      </c>
      <c r="BK221" s="51">
        <f>BK19*IF(BK220&gt;0,-BK222*2/3,BK37*(_xlfn.DAYS(BK4,BK3)+1)-BK219*(1-Inputs!$E66)-BK222/3)</f>
        <v>66825.066754260391</v>
      </c>
      <c r="BL221" s="51">
        <f>BL19*IF(BL220&gt;0,-BL222*2/3,BL37*(_xlfn.DAYS(BL4,BL3)+1)-BL219*(1-Inputs!$E66)-BL222/3)</f>
        <v>54064</v>
      </c>
      <c r="BM221" s="51">
        <f>BM19*IF(BM220&gt;0,-BM222*2/3,BM37*(_xlfn.DAYS(BM4,BM3)+1)-BM219*(1-Inputs!$E66)-BM222/3)</f>
        <v>184105.46883741146</v>
      </c>
      <c r="BN221" s="51">
        <f>BN19*IF(BN220&gt;0,-BN222*2/3,BN37*(_xlfn.DAYS(BN4,BN3)+1)-BN219*(1-Inputs!$E66)-BN222/3)</f>
        <v>298406.53453744028</v>
      </c>
      <c r="BO221" s="51">
        <f>BO19*IF(BO220&gt;0,-BO222*2/3,BO37*(_xlfn.DAYS(BO4,BO3)+1)-BO219*(1-Inputs!$E66)-BO222/3)</f>
        <v>328854.08180186321</v>
      </c>
      <c r="BP221" s="51">
        <f>BP19*IF(BP220&gt;0,-BP222*2/3,BP37*(_xlfn.DAYS(BP4,BP3)+1)-BP219*(1-Inputs!$E66)-BP222/3)</f>
        <v>339555.23129148484</v>
      </c>
      <c r="BQ221" s="51">
        <f>BQ19*IF(BQ220&gt;0,-BQ222*2/3,BQ37*(_xlfn.DAYS(BQ4,BQ3)+1)-BQ219*(1-Inputs!$E66)-BQ222/3)</f>
        <v>171233.76990407935</v>
      </c>
      <c r="BR221" s="51">
        <f>BR19*IF(BR220&gt;0,-BR222*2/3,BR37*(_xlfn.DAYS(BR4,BR3)+1)-BR219*(1-Inputs!$E66)-BR222/3)</f>
        <v>116760.48018111775</v>
      </c>
      <c r="BS221" s="51">
        <f>BS19*IF(BS220&gt;0,-BS222*2/3,BS37*(_xlfn.DAYS(BS4,BS3)+1)-BS219*(1-Inputs!$E66)-BS222/3)</f>
        <v>77820.004103546904</v>
      </c>
      <c r="BT221" s="51">
        <f>BT19*IF(BT220&gt;0,-BT222*2/3,BT37*(_xlfn.DAYS(BT4,BT3)+1)-BT219*(1-Inputs!$E66)-BT222/3)</f>
        <v>52320</v>
      </c>
      <c r="BU221" s="51">
        <f>BU19*IF(BU220&gt;0,-BU222*2/3,BU37*(_xlfn.DAYS(BU4,BU3)+1)-BU219*(1-Inputs!$E66)-BU222/3)</f>
        <v>54064</v>
      </c>
      <c r="BV221" s="51">
        <f>BV19*IF(BV220&gt;0,-BV222*2/3,BV37*(_xlfn.DAYS(BV4,BV3)+1)-BV219*(1-Inputs!$E66)-BV222/3)</f>
        <v>52320</v>
      </c>
      <c r="BW221" s="51">
        <f>BW19*IF(BW220&gt;0,-BW222*2/3,BW37*(_xlfn.DAYS(BW4,BW3)+1)-BW219*(1-Inputs!$E66)-BW222/3)</f>
        <v>89700.557953289826</v>
      </c>
      <c r="BX221" s="51">
        <f>BX19*IF(BX220&gt;0,-BX222*2/3,BX37*(_xlfn.DAYS(BX4,BX3)+1)-BX219*(1-Inputs!$E66)-BX222/3)</f>
        <v>49485.048395515478</v>
      </c>
      <c r="BY221" s="51">
        <f>BY19*IF(BY220&gt;0,-BY222*2/3,BY37*(_xlfn.DAYS(BY4,BY3)+1)-BY219*(1-Inputs!$E66)-BY222/3)</f>
        <v>203609.44389799249</v>
      </c>
      <c r="BZ221" s="51">
        <f>BZ19*IF(BZ220&gt;0,-BZ222*2/3,BZ37*(_xlfn.DAYS(BZ4,BZ3)+1)-BZ219*(1-Inputs!$E66)-BZ222/3)</f>
        <v>313614.19367943617</v>
      </c>
      <c r="CA221" s="51">
        <f>CA19*IF(CA220&gt;0,-CA222*2/3,CA37*(_xlfn.DAYS(CA4,CA3)+1)-CA219*(1-Inputs!$E66)-CA222/3)</f>
        <v>325840.97599731426</v>
      </c>
      <c r="CB221" s="51">
        <f>CB19*IF(CB220&gt;0,-CB222*2/3,CB37*(_xlfn.DAYS(CB4,CB3)+1)-CB219*(1-Inputs!$E66)-CB222/3)</f>
        <v>336444.28324567148</v>
      </c>
      <c r="CC221" s="51">
        <f>CC19*IF(CC220&gt;0,-CC222*2/3,CC37*(_xlfn.DAYS(CC4,CC3)+1)-CC219*(1-Inputs!$E66)-CC222/3)</f>
        <v>180095.53207992233</v>
      </c>
      <c r="CD221" s="51">
        <f>CD19*IF(CD220&gt;0,-CD222*2/3,CD37*(_xlfn.DAYS(CD4,CD3)+1)-CD219*(1-Inputs!$E66)-CD222/3)</f>
        <v>137612.94546104106</v>
      </c>
      <c r="CE221" s="51">
        <f>CE19*IF(CE220&gt;0,-CE222*2/3,CE37*(_xlfn.DAYS(CE4,CE3)+1)-CE219*(1-Inputs!$E66)-CE222/3)</f>
        <v>92300.697737937298</v>
      </c>
      <c r="CF221" s="51">
        <f>CF19*IF(CF220&gt;0,-CF222*2/3,CF37*(_xlfn.DAYS(CF4,CF3)+1)-CF219*(1-Inputs!$E66)-CF222/3)</f>
        <v>52320</v>
      </c>
      <c r="CG221" s="51">
        <f>CG19*IF(CG220&gt;0,-CG222*2/3,CG37*(_xlfn.DAYS(CG4,CG3)+1)-CG219*(1-Inputs!$E66)-CG222/3)</f>
        <v>54064</v>
      </c>
      <c r="CH221" s="51">
        <f>CH19*IF(CH220&gt;0,-CH222*2/3,CH37*(_xlfn.DAYS(CH4,CH3)+1)-CH219*(1-Inputs!$E66)-CH222/3)</f>
        <v>52320</v>
      </c>
      <c r="CI221" s="51">
        <f>CI19*IF(CI220&gt;0,-CI222*2/3,CI37*(_xlfn.DAYS(CI4,CI3)+1)-CI219*(1-Inputs!$E66)-CI222/3)</f>
        <v>112578.55924331697</v>
      </c>
      <c r="CJ221" s="51">
        <f>CJ19*IF(CJ220&gt;0,-CJ222*2/3,CJ37*(_xlfn.DAYS(CJ4,CJ3)+1)-CJ219*(1-Inputs!$E66)-CJ222/3)</f>
        <v>71160.171632217418</v>
      </c>
      <c r="CK221" s="51">
        <f>CK19*IF(CK220&gt;0,-CK222*2/3,CK37*(_xlfn.DAYS(CK4,CK3)+1)-CK219*(1-Inputs!$E66)-CK222/3)</f>
        <v>223127.61672222189</v>
      </c>
      <c r="CL221" s="51">
        <f>CL19*IF(CL220&gt;0,-CL222*2/3,CL37*(_xlfn.DAYS(CL4,CL3)+1)-CL219*(1-Inputs!$E66)-CL222/3)</f>
        <v>328847.0647440856</v>
      </c>
      <c r="CM221" s="51">
        <f>CM19*IF(CM220&gt;0,-CM222*2/3,CM37*(_xlfn.DAYS(CM4,CM3)+1)-CM219*(1-Inputs!$E66)-CM222/3)</f>
        <v>322857.86353302276</v>
      </c>
      <c r="CN221" s="51">
        <f>CN19*IF(CN220&gt;0,-CN222*2/3,CN37*(_xlfn.DAYS(CN4,CN3)+1)-CN219*(1-Inputs!$E66)-CN222/3)</f>
        <v>333364.3024905257</v>
      </c>
      <c r="CO221" s="51">
        <f>CO19*IF(CO220&gt;0,-CO222*2/3,CO37*(_xlfn.DAYS(CO4,CO3)+1)-CO219*(1-Inputs!$E66)-CO222/3)</f>
        <v>188969.55698066863</v>
      </c>
      <c r="CP221" s="51">
        <f>CP19*IF(CP220&gt;0,-CP222*2/3,CP37*(_xlfn.DAYS(CP4,CP3)+1)-CP219*(1-Inputs!$E66)-CP222/3)</f>
        <v>135181.84929868166</v>
      </c>
      <c r="CQ221" s="51">
        <f>CQ19*IF(CQ220&gt;0,-CQ222*2/3,CQ37*(_xlfn.DAYS(CQ4,CQ3)+1)-CQ219*(1-Inputs!$E66)-CQ222/3)</f>
        <v>106784.61223691169</v>
      </c>
      <c r="CR221" s="51">
        <f>CR19*IF(CR220&gt;0,-CR222*2/3,CR37*(_xlfn.DAYS(CR4,CR3)+1)-CR219*(1-Inputs!$E66)-CR222/3)</f>
        <v>52320</v>
      </c>
      <c r="CS221" s="51">
        <f>CS19*IF(CS220&gt;0,-CS222*2/3,CS37*(_xlfn.DAYS(CS4,CS3)+1)-CS219*(1-Inputs!$E66)-CS222/3)</f>
        <v>50270.390884080494</v>
      </c>
      <c r="CT221" s="51">
        <f>CT19*IF(CT220&gt;0,-CT222*2/3,CT37*(_xlfn.DAYS(CT4,CT3)+1)-CT219*(1-Inputs!$E66)-CT222/3)</f>
        <v>52320</v>
      </c>
      <c r="CU221" s="51">
        <f>CU19*IF(CU220&gt;0,-CU222*2/3,CU37*(_xlfn.DAYS(CU4,CU3)+1)-CU219*(1-Inputs!$E66)-CU222/3)</f>
        <v>135461.34783265763</v>
      </c>
      <c r="CV221" s="51">
        <f>CV19*IF(CV220&gt;0,-CV222*2/3,CV37*(_xlfn.DAYS(CV4,CV3)+1)-CV219*(1-Inputs!$E66)-CV222/3)</f>
        <v>92836.024019227159</v>
      </c>
      <c r="CW221" s="51">
        <f>CW19*IF(CW220&gt;0,-CW222*2/3,CW37*(_xlfn.DAYS(CW4,CW3)+1)-CW219*(1-Inputs!$E66)-CW222/3)</f>
        <v>242661.92944199464</v>
      </c>
      <c r="CX221" s="51">
        <f>CX19*IF(CX220&gt;0,-CX222*2/3,CX37*(_xlfn.DAYS(CX4,CX3)+1)-CX219*(1-Inputs!$E66)-CX222/3)</f>
        <v>330821.08494547301</v>
      </c>
      <c r="CY221" s="51">
        <f>CY19*IF(CY220&gt;0,-CY222*2/3,CY37*(_xlfn.DAYS(CY4,CY3)+1)-CY219*(1-Inputs!$E66)-CY222/3)</f>
        <v>319904.44584646949</v>
      </c>
      <c r="CZ221" s="51">
        <f>CZ19*IF(CZ220&gt;0,-CZ222*2/3,CZ37*(_xlfn.DAYS(CZ4,CZ3)+1)-CZ219*(1-Inputs!$E66)-CZ222/3)</f>
        <v>330314.98076853954</v>
      </c>
      <c r="DA221" s="51">
        <f>DA19*IF(DA220&gt;0,-DA222*2/3,DA37*(_xlfn.DAYS(DA4,DA3)+1)-DA219*(1-Inputs!$E66)-DA222/3)</f>
        <v>197856.7272926392</v>
      </c>
      <c r="DB221" s="51">
        <f>DB19*IF(DB220&gt;0,-DB222*2/3,DB37*(_xlfn.DAYS(DB4,DB3)+1)-DB219*(1-Inputs!$E66)-DB222/3)</f>
        <v>144404.48780965025</v>
      </c>
      <c r="DC221" s="51">
        <f>DC19*IF(DC220&gt;0,-DC222*2/3,DC37*(_xlfn.DAYS(DC4,DC3)+1)-DC219*(1-Inputs!$E66)-DC222/3)</f>
        <v>121273.18919846369</v>
      </c>
      <c r="DD221" s="51">
        <f>DD19*IF(DD220&gt;0,-DD222*2/3,DD37*(_xlfn.DAYS(DD4,DD3)+1)-DD219*(1-Inputs!$E66)-DD222/3)</f>
        <v>52320</v>
      </c>
      <c r="DE221" s="51">
        <f>DE19*IF(DE220&gt;0,-DE222*2/3,DE37*(_xlfn.DAYS(DE4,DE3)+1)-DE219*(1-Inputs!$E66)-DE222/3)</f>
        <v>68482.558563351107</v>
      </c>
      <c r="DF221" s="51">
        <f>DF19*IF(DF220&gt;0,-DF222*2/3,DF37*(_xlfn.DAYS(DF4,DF3)+1)-DF219*(1-Inputs!$E66)-DF222/3)</f>
        <v>65880.604348158871</v>
      </c>
      <c r="DG221" s="51">
        <f>DG19*IF(DG220&gt;0,-DG222*2/3,DG37*(_xlfn.DAYS(DG4,DG3)+1)-DG219*(1-Inputs!$E66)-DG222/3)</f>
        <v>158351.20128357253</v>
      </c>
      <c r="DH221" s="51">
        <f>DH19*IF(DH220&gt;0,-DH222*2/3,DH37*(_xlfn.DAYS(DH4,DH3)+1)-DH219*(1-Inputs!$E66)-DH222/3)</f>
        <v>114514.76319530935</v>
      </c>
      <c r="DI221" s="51">
        <f>DI19*IF(DI220&gt;0,-DI222*2/3,DI37*(_xlfn.DAYS(DI4,DI3)+1)-DI219*(1-Inputs!$E66)-DI222/3)</f>
        <v>262214.32569126249</v>
      </c>
      <c r="DJ221" s="51">
        <f>DJ19*IF(DJ220&gt;0,-DJ222*2/3,DJ37*(_xlfn.DAYS(DJ4,DJ3)+1)-DJ219*(1-Inputs!$E66)-DJ222/3)</f>
        <v>327797.07915798295</v>
      </c>
      <c r="DK221" s="51">
        <f>DK19*IF(DK220&gt;0,-DK222*2/3,DK37*(_xlfn.DAYS(DK4,DK3)+1)-DK219*(1-Inputs!$E66)-DK222/3)</f>
        <v>316980.42734711414</v>
      </c>
      <c r="DL221" s="51">
        <f>DL19*IF(DL220&gt;0,-DL222*2/3,DL37*(_xlfn.DAYS(DL4,DL3)+1)-DL219*(1-Inputs!$E66)-DL222/3)</f>
        <v>327296.01289069129</v>
      </c>
      <c r="DM221" s="51">
        <f>DM19*IF(DM220&gt;0,-DM222*2/3,DM37*(_xlfn.DAYS(DM4,DM3)+1)-DM219*(1-Inputs!$E66)-DM222/3)</f>
        <v>206757.92696316721</v>
      </c>
      <c r="DN221" s="51">
        <f>DN19*IF(DN220&gt;0,-DN222*2/3,DN37*(_xlfn.DAYS(DN4,DN3)+1)-DN219*(1-Inputs!$E66)-DN222/3)</f>
        <v>153636.31883467294</v>
      </c>
      <c r="DO221" s="51">
        <f>DO19*IF(DO220&gt;0,-DO222*2/3,DO37*(_xlfn.DAYS(DO4,DO3)+1)-DO219*(1-Inputs!$E66)-DO222/3)</f>
        <v>135767.87060709242</v>
      </c>
      <c r="DP221" s="51">
        <f>DP19*IF(DP220&gt;0,-DP222*2/3,DP37*(_xlfn.DAYS(DP4,DP3)+1)-DP219*(1-Inputs!$E66)-DP222/3)</f>
        <v>52320</v>
      </c>
      <c r="DQ221" s="51">
        <f>DQ19*IF(DQ220&gt;0,-DQ222*2/3,DQ37*(_xlfn.DAYS(DQ4,DQ3)+1)-DQ219*(1-Inputs!$E66)-DQ222/3)</f>
        <v>86695.375289492047</v>
      </c>
      <c r="DR221" s="51">
        <f>DR19*IF(DR220&gt;0,-DR222*2/3,DR37*(_xlfn.DAYS(DR4,DR3)+1)-DR219*(1-Inputs!$E66)-DR222/3)</f>
        <v>86176.954646450991</v>
      </c>
      <c r="DS221" s="51">
        <f>DS19*IF(DS220&gt;0,-DS222*2/3,DS37*(_xlfn.DAYS(DS4,DS3)+1)-DS219*(1-Inputs!$E66)-DS222/3)</f>
        <v>181250.397738962</v>
      </c>
      <c r="DT221" s="51">
        <f>DT19*IF(DT220&gt;0,-DT222*2/3,DT37*(_xlfn.DAYS(DT4,DT3)+1)-DT219*(1-Inputs!$E66)-DT222/3)</f>
        <v>136198.54697042433</v>
      </c>
      <c r="DU221" s="51">
        <f>DU19*IF(DU220&gt;0,-DU222*2/3,DU37*(_xlfn.DAYS(DU4,DU3)+1)-DU219*(1-Inputs!$E66)-DU222/3)</f>
        <v>281786.75079942367</v>
      </c>
      <c r="DV221" s="51">
        <f>DV19*IF(DV220&gt;0,-DV222*2/3,DV37*(_xlfn.DAYS(DV4,DV3)+1)-DV219*(1-Inputs!$E66)-DV222/3)</f>
        <v>324803.1752123824</v>
      </c>
      <c r="DW221" s="51">
        <f>DW19*IF(DW220&gt;0,-DW222*2/3,DW37*(_xlfn.DAYS(DW4,DW3)+1)-DW219*(1-Inputs!$E66)-DW222/3)</f>
        <v>314085.51538681169</v>
      </c>
      <c r="DX221" s="51">
        <f>DX19*IF(DX220&gt;0,-DX222*2/3,DX37*(_xlfn.DAYS(DX4,DX3)+1)-DX219*(1-Inputs!$E66)-DX222/3)</f>
        <v>324307.09670590016</v>
      </c>
      <c r="DY221" s="51">
        <f>DY19*IF(DY220&gt;0,-DY222*2/3,DY37*(_xlfn.DAYS(DY4,DY3)+1)-DY219*(1-Inputs!$E66)-DY222/3)</f>
        <v>215674.04128852033</v>
      </c>
      <c r="DZ221" s="51">
        <f>DZ19*IF(DZ220&gt;0,-DZ222*2/3,DZ37*(_xlfn.DAYS(DZ4,DZ3)+1)-DZ219*(1-Inputs!$E66)-DZ222/3)</f>
        <v>174132.85072331806</v>
      </c>
      <c r="EA221" s="51">
        <f>EA19*IF(EA220&gt;0,-EA222*2/3,EA37*(_xlfn.DAYS(EA4,EA3)+1)-EA219*(1-Inputs!$E66)-EA222/3)</f>
        <v>150270.0989773187</v>
      </c>
      <c r="EB221" s="51">
        <f>EB19*IF(EB220&gt;0,-EB222*2/3,EB37*(_xlfn.DAYS(EB4,EB3)+1)-EB219*(1-Inputs!$E66)-EB222/3)</f>
        <v>52320</v>
      </c>
      <c r="EC221" s="51">
        <f>EC19*IF(EC220&gt;0,-EC222*2/3,EC37*(_xlfn.DAYS(EC4,EC3)+1)-EC219*(1-Inputs!$E66)-EC222/3)</f>
        <v>104910.6539848363</v>
      </c>
      <c r="ED221" s="51">
        <f>ED19*IF(ED220&gt;0,-ED222*2/3,ED37*(_xlfn.DAYS(ED4,ED3)+1)-ED219*(1-Inputs!$E66)-ED222/3)</f>
        <v>106475.77047460899</v>
      </c>
      <c r="EE221" s="51">
        <f>EE19*IF(EE220&gt;0,-EE222*2/3,EE37*(_xlfn.DAYS(EE4,EE3)+1)-EE219*(1-Inputs!$E66)-EE222/3)</f>
        <v>204161.21614911081</v>
      </c>
      <c r="EF221" s="51">
        <f>EF19*IF(EF220&gt;0,-EF222*2/3,EF37*(_xlfn.DAYS(EF4,EF3)+1)-EF219*(1-Inputs!$E66)-EF222/3)</f>
        <v>157889.53354052015</v>
      </c>
      <c r="EG221" s="51">
        <f>EG19*IF(EG220&gt;0,-EG222*2/3,EG37*(_xlfn.DAYS(EG4,EG3)+1)-EG219*(1-Inputs!$E66)-EG222/3)</f>
        <v>301381.1519848787</v>
      </c>
      <c r="EH221" s="51">
        <f>EH19*IF(EH220&gt;0,-EH222*2/3,EH37*(_xlfn.DAYS(EH4,EH3)+1)-EH219*(1-Inputs!$E66)-EH222/3)</f>
        <v>321839.07346609491</v>
      </c>
      <c r="EI221" s="51">
        <f>EI19*IF(EI220&gt;0,-EI222*2/3,EI37*(_xlfn.DAYS(EI4,EI3)+1)-EI219*(1-Inputs!$E66)-EI222/3)</f>
        <v>311219.42023052246</v>
      </c>
      <c r="EJ221" s="51">
        <f>EJ19*IF(EJ220&gt;0,-EJ222*2/3,EJ37*(_xlfn.DAYS(EJ4,EJ3)+1)-EJ219*(1-Inputs!$E66)-EJ222/3)</f>
        <v>321347.93307078572</v>
      </c>
      <c r="EK221" s="51">
        <f>EK19*IF(EK220&gt;0,-EK222*2/3,EK37*(_xlfn.DAYS(EK4,EK3)+1)-EK219*(1-Inputs!$E66)-EK222/3)</f>
        <v>224605.95700195344</v>
      </c>
      <c r="EL221" s="51">
        <f>EL19*IF(EL220&gt;0,-EL222*2/3,EL37*(_xlfn.DAYS(EL4,EL3)+1)-EL219*(1-Inputs!$E66)-EL222/3)</f>
        <v>172131.23325864426</v>
      </c>
      <c r="EM221" s="51">
        <f>EM19*IF(EM220&gt;0,-EM222*2/3,EM37*(_xlfn.DAYS(EM4,EM3)+1)-EM219*(1-Inputs!$E66)-EM222/3)</f>
        <v>164781.31749725065</v>
      </c>
      <c r="EN221" s="51">
        <f>EN19*IF(EN220&gt;0,-EN222*2/3,EN37*(_xlfn.DAYS(EN4,EN3)+1)-EN219*(1-Inputs!$E66)-EN222/3)</f>
        <v>52320</v>
      </c>
      <c r="EO221" s="51">
        <f>EO19*IF(EO220&gt;0,-EO222*2/3,EO37*(_xlfn.DAYS(EO4,EO3)+1)-EO219*(1-Inputs!$E66)-EO222/3)</f>
        <v>123130.20771918751</v>
      </c>
      <c r="EP221" s="51">
        <f>EP19*IF(EP220&gt;0,-EP222*2/3,EP37*(_xlfn.DAYS(EP4,EP3)+1)-EP219*(1-Inputs!$E66)-EP222/3)</f>
        <v>126779.07230365052</v>
      </c>
      <c r="EQ221" s="51">
        <f>EQ19*IF(EQ220&gt;0,-EQ222*2/3,EQ37*(_xlfn.DAYS(EQ4,EQ3)+1)-EQ219*(1-Inputs!$E66)-EQ222/3)</f>
        <v>227085.93649849421</v>
      </c>
      <c r="ER221" s="51">
        <f>ER19*IF(ER220&gt;0,-ER222*2/3,ER37*(_xlfn.DAYS(ER4,ER3)+1)-ER219*(1-Inputs!$E66)-ER222/3)</f>
        <v>179589.88170234149</v>
      </c>
      <c r="ES221" s="51">
        <f>ES19*IF(ES220&gt;0,-ES222*2/3,ES37*(_xlfn.DAYS(ES4,ES3)+1)-ES219*(1-Inputs!$E66)-ES222/3)</f>
        <v>308852.81340186379</v>
      </c>
      <c r="ET221" s="51">
        <f>ET19*IF(ET220&gt;0,-ET222*2/3,ET37*(_xlfn.DAYS(ET4,ET3)+1)-ET219*(1-Inputs!$E66)-ET222/3)</f>
        <v>318904.4772592744</v>
      </c>
      <c r="EU221" s="51">
        <f>EU19*IF(EU220&gt;0,-EU222*2/3,EU37*(_xlfn.DAYS(EU4,EU3)+1)-EU219*(1-Inputs!$E66)-EU222/3)</f>
        <v>308381.85502731445</v>
      </c>
      <c r="EV221" s="51">
        <f>EV19*IF(EV220&gt;0,-EV222*2/3,EV37*(_xlfn.DAYS(EV4,EV3)+1)-EV219*(1-Inputs!$E66)-EV222/3)</f>
        <v>318418.22581972915</v>
      </c>
      <c r="EW221" s="51">
        <f>EW19*IF(EW220&gt;0,-EW222*2/3,EW37*(_xlfn.DAYS(EW4,EW3)+1)-EW219*(1-Inputs!$E66)-EW222/3)</f>
        <v>233554.56236189938</v>
      </c>
      <c r="EX221" s="51">
        <f>EX19*IF(EX220&gt;0,-EX222*2/3,EX37*(_xlfn.DAYS(EX4,EX3)+1)-EX219*(1-Inputs!$E66)-EX222/3)</f>
        <v>181396.15655751986</v>
      </c>
      <c r="EY221" s="51">
        <f>EY19*IF(EY220&gt;0,-EY222*2/3,EY37*(_xlfn.DAYS(EY4,EY3)+1)-EY219*(1-Inputs!$E66)-EY222/3)</f>
        <v>179302.97017220577</v>
      </c>
      <c r="EZ221" s="51">
        <f>EZ19*IF(EZ220&gt;0,-EZ222*2/3,EZ37*(_xlfn.DAYS(EZ4,EZ3)+1)-EZ219*(1-Inputs!$E66)-EZ222/3)</f>
        <v>52320</v>
      </c>
      <c r="FA221" s="51">
        <f>FA19*IF(FA220&gt;0,-FA222*2/3,FA37*(_xlfn.DAYS(FA4,FA3)+1)-FA219*(1-Inputs!$E66)-FA222/3)</f>
        <v>141355.84989028901</v>
      </c>
      <c r="FB221" s="51">
        <f>FB19*IF(FB220&gt;0,-FB222*2/3,FB37*(_xlfn.DAYS(FB4,FB3)+1)-FB219*(1-Inputs!$E66)-FB222/3)</f>
        <v>147088.88094236801</v>
      </c>
      <c r="FC221" s="51">
        <f>FC19*IF(FC220&gt;0,-FC222*2/3,FC37*(_xlfn.DAYS(FC4,FC3)+1)-FC219*(1-Inputs!$E66)-FC222/3)</f>
        <v>250026.84003268153</v>
      </c>
      <c r="FD221" s="51">
        <f>FD19*IF(FD220&gt;0,-FD222*2/3,FD37*(_xlfn.DAYS(FD4,FD3)+1)-FD219*(1-Inputs!$E66)-FD222/3)</f>
        <v>201301.7510682898</v>
      </c>
      <c r="FE221" s="51">
        <f>FE19*IF(FE220&gt;0,-FE222*2/3,FE37*(_xlfn.DAYS(FE4,FE3)+1)-FE219*(1-Inputs!$E66)-FE222/3)</f>
        <v>306038.80609820265</v>
      </c>
      <c r="FF221" s="51">
        <f>FF19*IF(FF220&gt;0,-FF222*2/3,FF37*(_xlfn.DAYS(FF4,FF3)+1)-FF219*(1-Inputs!$E66)-FF222/3)</f>
        <v>315999.09288511379</v>
      </c>
      <c r="FG221" s="51">
        <f>FG19*IF(FG220&gt;0,-FG222*2/3,FG37*(_xlfn.DAYS(FG4,FG3)+1)-FG219*(1-Inputs!$E66)-FG222/3)</f>
        <v>305572.53578165441</v>
      </c>
      <c r="FH221" s="51">
        <f>FH19*IF(FH220&gt;0,-FH222*2/3,FH37*(_xlfn.DAYS(FH4,FH3)+1)-FH219*(1-Inputs!$E66)-FH222/3)</f>
        <v>315517.6817352309</v>
      </c>
      <c r="FI221" s="51">
        <f>FI19*IF(FI220&gt;0,-FI222*2/3,FI37*(_xlfn.DAYS(FI4,FI3)+1)-FI219*(1-Inputs!$E66)-FI222/3)</f>
        <v>242520.74724030629</v>
      </c>
      <c r="FJ221" s="51">
        <f>FJ19*IF(FJ220&gt;0,-FJ222*2/3,FJ37*(_xlfn.DAYS(FJ4,FJ3)+1)-FJ219*(1-Inputs!$E66)-FJ222/3)</f>
        <v>190673.95235334439</v>
      </c>
      <c r="FK221" s="51">
        <f>FK19*IF(FK220&gt;0,-FK222*2/3,FK37*(_xlfn.DAYS(FK4,FK3)+1)-FK219*(1-Inputs!$E66)-FK222/3)</f>
        <v>193836.50196840719</v>
      </c>
      <c r="FL221" s="51">
        <f>FL19*IF(FL220&gt;0,-FL222*2/3,FL37*(_xlfn.DAYS(FL4,FL3)+1)-FL219*(1-Inputs!$E66)-FL222/3)</f>
        <v>53784.426011245669</v>
      </c>
      <c r="FM221" s="51">
        <f>FM19*IF(FM220&gt;0,-FM222*2/3,FM37*(_xlfn.DAYS(FM4,FM3)+1)-FM219*(1-Inputs!$E66)-FM222/3)</f>
        <v>159589.39440431781</v>
      </c>
      <c r="FN221" s="51">
        <f>FN19*IF(FN220&gt;0,-FN222*2/3,FN37*(_xlfn.DAYS(FN4,FN3)+1)-FN219*(1-Inputs!$E66)-FN222/3)</f>
        <v>167407.21773846724</v>
      </c>
      <c r="FO221" s="51">
        <f>FO19*IF(FO220&gt;0,-FO222*2/3,FO37*(_xlfn.DAYS(FO4,FO3)+1)-FO219*(1-Inputs!$E66)-FO222/3)</f>
        <v>272986.20948534895</v>
      </c>
      <c r="FP221" s="51">
        <f>FP19*IF(FP220&gt;0,-FP222*2/3,FP37*(_xlfn.DAYS(FP4,FP3)+1)-FP219*(1-Inputs!$E66)-FP222/3)</f>
        <v>223027.30228135642</v>
      </c>
      <c r="FQ221" s="51">
        <f>FQ19*IF(FQ220&gt;0,-FQ222*2/3,FQ37*(_xlfn.DAYS(FQ4,FQ3)+1)-FQ219*(1-Inputs!$E66)-FQ222/3)</f>
        <v>303252.81024983741</v>
      </c>
      <c r="FR221" s="51">
        <f>FR19*IF(FR220&gt;0,-FR222*2/3,FR37*(_xlfn.DAYS(FR4,FR3)+1)-FR219*(1-Inputs!$E66)-FR222/3)</f>
        <v>313122.62956045015</v>
      </c>
      <c r="FS221" s="51">
        <f>FS19*IF(FS220&gt;0,-FS222*2/3,FS37*(_xlfn.DAYS(FS4,FS3)+1)-FS219*(1-Inputs!$E66)-FS222/3)</f>
        <v>302791.18132498366</v>
      </c>
      <c r="FT221" s="51">
        <f>FT19*IF(FT220&gt;0,-FT222*2/3,FT37*(_xlfn.DAYS(FT4,FT3)+1)-FT219*(1-Inputs!$E66)-FT222/3)</f>
        <v>312646.01051856438</v>
      </c>
      <c r="FU221" s="51">
        <f>FU19*IF(FU220&gt;0,-FU222*2/3,FU37*(_xlfn.DAYS(FU4,FU3)+1)-FU219*(1-Inputs!$E66)-FU222/3)</f>
        <v>251505.40321113175</v>
      </c>
      <c r="FV221" s="51">
        <f>FV19*IF(FV220&gt;0,-FV222*2/3,FV37*(_xlfn.DAYS(FV4,FV3)+1)-FV219*(1-Inputs!$E66)-FV222/3)</f>
        <v>210844.59598136987</v>
      </c>
      <c r="FW221" s="51">
        <f>FW19*IF(FW220&gt;0,-FW222*2/3,FW37*(_xlfn.DAYS(FW4,FW3)+1)-FW219*(1-Inputs!$E66)-FW222/3)</f>
        <v>208383.35895676888</v>
      </c>
      <c r="FX221" s="51">
        <f>FX19*IF(FX220&gt;0,-FX222*2/3,FX37*(_xlfn.DAYS(FX4,FX3)+1)-FX219*(1-Inputs!$E66)-FX222/3)</f>
        <v>70315.068981398508</v>
      </c>
      <c r="FY221" s="51">
        <f>FY19*IF(FY220&gt;0,-FY222*2/3,FY37*(_xlfn.DAYS(FY4,FY3)+1)-FY219*(1-Inputs!$E66)-FY222/3)</f>
        <v>177832.6558564188</v>
      </c>
      <c r="FZ221" s="51">
        <f>FZ19*IF(FZ220&gt;0,-FZ222*2/3,FZ37*(_xlfn.DAYS(FZ4,FZ3)+1)-FZ219*(1-Inputs!$E66)-FZ222/3)</f>
        <v>187736.10477974842</v>
      </c>
      <c r="GA221" s="51">
        <f>GA19*IF(GA220&gt;0,-GA222*2/3,GA37*(_xlfn.DAYS(GA4,GA3)+1)-GA219*(1-Inputs!$E66)-GA222/3)</f>
        <v>295966.32930542965</v>
      </c>
      <c r="GB221" s="51">
        <f>GB19*IF(GB220&gt;0,-GB222*2/3,GB37*(_xlfn.DAYS(GB4,GB3)+1)-GB219*(1-Inputs!$E66)-GB222/3)</f>
        <v>244768.69723014079</v>
      </c>
      <c r="GC221" s="51">
        <f>GC19*IF(GC220&gt;0,-GC222*2/3,GC37*(_xlfn.DAYS(GC4,GC3)+1)-GC219*(1-Inputs!$E66)-GC222/3)</f>
        <v>300494.54702251375</v>
      </c>
      <c r="GD221" s="51">
        <f>GD19*IF(GD220&gt;0,-GD222*2/3,GD37*(_xlfn.DAYS(GD4,GD3)+1)-GD219*(1-Inputs!$E66)-GD222/3)</f>
        <v>310274.79939666152</v>
      </c>
      <c r="GE221" s="51">
        <f>GE19*IF(GE220&gt;0,-GE222*2/3,GE37*(_xlfn.DAYS(GE4,GE3)+1)-GE219*(1-Inputs!$E66)-GE222/3)</f>
        <v>300037.5132875783</v>
      </c>
      <c r="GF221" s="51">
        <f>GF19*IF(GF220&gt;0,-GF222*2/3,GF37*(_xlfn.DAYS(GF4,GF3)+1)-GF219*(1-Inputs!$E66)-GF222/3)</f>
        <v>309802.92476072215</v>
      </c>
      <c r="GG221" s="51">
        <f>GG19*IF(GG220&gt;0,-GG222*2/3,GG37*(_xlfn.DAYS(GG4,GG3)+1)-GG219*(1-Inputs!$E66)-GG222/3)</f>
        <v>260509.42363900048</v>
      </c>
      <c r="GH221" s="51">
        <f>GH19*IF(GH220&gt;0,-GH222*2/3,GH37*(_xlfn.DAYS(GH4,GH3)+1)-GH219*(1-Inputs!$E66)-GH222/3)</f>
        <v>209271.85414352192</v>
      </c>
      <c r="GI221" s="51">
        <f>GI19*IF(GI220&gt;0,-GI222*2/3,GI37*(_xlfn.DAYS(GI4,GI3)+1)-GI219*(1-Inputs!$E66)-GI222/3)</f>
        <v>222944.98845678178</v>
      </c>
      <c r="GJ221" s="51">
        <f>GJ19*IF(GJ220&gt;0,-GJ222*2/3,GJ37*(_xlfn.DAYS(GJ4,GJ3)+1)-GJ219*(1-Inputs!$E66)-GJ222/3)</f>
        <v>86846.801275907434</v>
      </c>
      <c r="GK221" s="51">
        <f>GK19*IF(GK220&gt;0,-GK222*2/3,GK37*(_xlfn.DAYS(GK4,GK3)+1)-GK219*(1-Inputs!$E66)-GK222/3)</f>
        <v>196087.4497112977</v>
      </c>
      <c r="GL221" s="51">
        <f>GL19*IF(GL220&gt;0,-GL222*2/3,GL37*(_xlfn.DAYS(GL4,GL3)+1)-GL219*(1-Inputs!$E66)-GL222/3)</f>
        <v>208077.56509535247</v>
      </c>
      <c r="GM221" s="51">
        <f>GM19*IF(GM220&gt;0,-GM222*2/3,GM37*(_xlfn.DAYS(GM4,GM3)+1)-GM219*(1-Inputs!$E66)-GM222/3)</f>
        <v>308157.54571962077</v>
      </c>
      <c r="GN221" s="51">
        <f>GN19*IF(GN220&gt;0,-GN222*2/3,GN37*(_xlfn.DAYS(GN4,GN3)+1)-GN219*(1-Inputs!$E66)-GN222/3)</f>
        <v>266528.09926398552</v>
      </c>
      <c r="GO221" s="51">
        <f>GO19*IF(GO220&gt;0,-GO222*2/3,GO37*(_xlfn.DAYS(GO4,GO3)+1)-GO219*(1-Inputs!$E66)-GO222/3)</f>
        <v>297763.74035757559</v>
      </c>
      <c r="GP221" s="51">
        <f>GP19*IF(GP220&gt;0,-GP222*2/3,GP37*(_xlfn.DAYS(GP4,GP3)+1)-GP219*(1-Inputs!$E66)-GP222/3)</f>
        <v>307455.3173708535</v>
      </c>
      <c r="GQ221" s="51">
        <f>GQ19*IF(GQ220&gt;0,-GQ222*2/3,GQ37*(_xlfn.DAYS(GQ4,GQ3)+1)-GQ219*(1-Inputs!$E66)-GQ222/3)</f>
        <v>297311.25607068819</v>
      </c>
      <c r="GR221" s="51">
        <f>GR19*IF(GR220&gt;0,-GR222*2/3,GR37*(_xlfn.DAYS(GR4,GR3)+1)-GR219*(1-Inputs!$E66)-GR222/3)</f>
        <v>306988.13991365029</v>
      </c>
      <c r="GS221" s="51">
        <f>GS19*IF(GS220&gt;0,-GS222*2/3,GS37*(_xlfn.DAYS(GS4,GS3)+1)-GS219*(1-Inputs!$E66)-GS222/3)</f>
        <v>269533.70376803633</v>
      </c>
      <c r="GT221" s="51">
        <f>GT19*IF(GT220&gt;0,-GT222*2/3,GT37*(_xlfn.DAYS(GT4,GT3)+1)-GT219*(1-Inputs!$E66)-GT222/3)</f>
        <v>218593.80989250375</v>
      </c>
      <c r="GU221" s="51">
        <f>GU19*IF(GU220&gt;0,-GU222*2/3,GU37*(_xlfn.DAYS(GU4,GU3)+1)-GU219*(1-Inputs!$E66)-GU222/3)</f>
        <v>237522.83918051654</v>
      </c>
      <c r="GV221" s="51">
        <f>GV19*IF(GV220&gt;0,-GV222*2/3,GV37*(_xlfn.DAYS(GV4,GV3)+1)-GV219*(1-Inputs!$E66)-GV222/3)</f>
        <v>103381.26845331973</v>
      </c>
      <c r="GW221" s="51">
        <f>GW19*IF(GW220&gt;0,-GW222*2/3,GW37*(_xlfn.DAYS(GW4,GW3)+1)-GW219*(1-Inputs!$E66)-GW222/3)</f>
        <v>214355.59248389013</v>
      </c>
      <c r="GX221" s="51">
        <f>GX19*IF(GX220&gt;0,-GX222*2/3,GX37*(_xlfn.DAYS(GX4,GX3)+1)-GX219*(1-Inputs!$E66)-GX222/3)</f>
        <v>228433.62285708726</v>
      </c>
      <c r="GY221" s="51">
        <f>GY19*IF(GY220&gt;0,-GY222*2/3,GY37*(_xlfn.DAYS(GY4,GY3)+1)-GY219*(1-Inputs!$E66)-GY222/3)</f>
        <v>305359.13945884275</v>
      </c>
      <c r="GZ221" s="51">
        <f>GZ19*IF(GZ220&gt;0,-GZ222*2/3,GZ37*(_xlfn.DAYS(GZ4,GZ3)+1)-GZ219*(1-Inputs!$E66)-GZ222/3)</f>
        <v>288307.67340824404</v>
      </c>
      <c r="HA221" s="51">
        <f>HA19*IF(HA220&gt;0,-HA222*2/3,HA37*(_xlfn.DAYS(HA4,HA3)+1)-HA219*(1-Inputs!$E66)-HA222/3)</f>
        <v>295060.11694433587</v>
      </c>
      <c r="HB221" s="51">
        <f>HB19*IF(HB220&gt;0,-HB222*2/3,HB37*(_xlfn.DAYS(HB4,HB3)+1)-HB219*(1-Inputs!$E66)-HB222/3)</f>
        <v>304663.90129733382</v>
      </c>
      <c r="HC221" s="51">
        <f>HC19*IF(HC220&gt;0,-HC222*2/3,HC37*(_xlfn.DAYS(HC4,HC3)+1)-HC219*(1-Inputs!$E66)-HC222/3)</f>
        <v>294612.13681895426</v>
      </c>
      <c r="HD221" s="51">
        <f>HD19*IF(HD220&gt;0,-HD222*2/3,HD37*(_xlfn.DAYS(HD4,HD3)+1)-HD219*(1-Inputs!$E66)-HD222/3)</f>
        <v>304201.37426176976</v>
      </c>
      <c r="HE221" s="51">
        <f>HE19*IF(HE220&gt;0,-HE222*2/3,HE37*(_xlfn.DAYS(HE4,HE3)+1)-HE219*(1-Inputs!$E66)-HE222/3)</f>
        <v>278579.14081087697</v>
      </c>
      <c r="HF221" s="51">
        <f>HF19*IF(HF220&gt;0,-HF222*2/3,HF37*(_xlfn.DAYS(HF4,HF3)+1)-HF219*(1-Inputs!$E66)-HF222/3)</f>
        <v>227932.33783167554</v>
      </c>
      <c r="HG221" s="51">
        <f>HG19*IF(HG220&gt;0,-HG222*2/3,HG37*(_xlfn.DAYS(HG4,HG3)+1)-HG219*(1-Inputs!$E66)-HG222/3)</f>
        <v>252118.36137675945</v>
      </c>
      <c r="HH221" s="51">
        <f>HH19*IF(HH220&gt;0,-HH222*2/3,HH37*(_xlfn.DAYS(HH4,HH3)+1)-HH219*(1-Inputs!$E66)-HH222/3)</f>
        <v>119920.11625583039</v>
      </c>
      <c r="HI221" s="51">
        <f>HI19*IF(HI220&gt;0,-HI222*2/3,HI37*(_xlfn.DAYS(HI4,HI3)+1)-HI219*(1-Inputs!$E66)-HI222/3)</f>
        <v>232638.90192012844</v>
      </c>
      <c r="HJ221" s="51">
        <f>HJ19*IF(HJ220&gt;0,-HJ222*2/3,HJ37*(_xlfn.DAYS(HJ4,HJ3)+1)-HJ219*(1-Inputs!$E66)-HJ222/3)</f>
        <v>248806.30358085906</v>
      </c>
      <c r="HK221" s="51">
        <f>HK19*IF(HK220&gt;0,-HK222*2/3,HK37*(_xlfn.DAYS(HK4,HK3)+1)-HK219*(1-Inputs!$E66)-HK222/3)</f>
        <v>302588.58935599698</v>
      </c>
      <c r="HL221" s="51">
        <f>HL19*IF(HL220&gt;0,-HL222*2/3,HL37*(_xlfn.DAYS(HL4,HL3)+1)-HL219*(1-Inputs!$E66)-HL222/3)</f>
        <v>302358.95886486699</v>
      </c>
      <c r="HM221" s="51">
        <f>HM19*IF(HM220&gt;0,-HM222*2/3,HM37*(_xlfn.DAYS(HM4,HM3)+1)-HM219*(1-Inputs!$E66)-HM222/3)</f>
        <v>292383.40619272226</v>
      </c>
      <c r="HN221" s="51">
        <f>HN19*IF(HN220&gt;0,-HN222*2/3,HN37*(_xlfn.DAYS(HN4,HN3)+1)-HN219*(1-Inputs!$E66)-HN222/3)</f>
        <v>301900.27179936925</v>
      </c>
      <c r="HO221" s="51">
        <f>HO19*IF(HO220&gt;0,-HO222*2/3,HO37*(_xlfn.DAYS(HO4,HO3)+1)-HO219*(1-Inputs!$E66)-HO222/3)</f>
        <v>291939.8853930998</v>
      </c>
      <c r="HP221" s="51">
        <f>HP19*IF(HP220&gt;0,-HP222*2/3,HP37*(_xlfn.DAYS(HP4,HP3)+1)-HP219*(1-Inputs!$E66)-HP222/3)</f>
        <v>301442.34889378125</v>
      </c>
      <c r="HQ221" s="51">
        <f>HQ19*IF(HQ220&gt;0,-HQ222*2/3,HQ37*(_xlfn.DAYS(HQ4,HQ3)+1)-HQ219*(1-Inputs!$E66)-HQ222/3)</f>
        <v>287646.63403787743</v>
      </c>
      <c r="HR221" s="51">
        <f>HR19*IF(HR220&gt;0,-HR222*2/3,HR37*(_xlfn.DAYS(HR4,HR3)+1)-HR219*(1-Inputs!$E66)-HR222/3)</f>
        <v>247806.61279947736</v>
      </c>
      <c r="HS221" s="51">
        <f>HS19*IF(HS220&gt;0,-HS222*2/3,HS37*(_xlfn.DAYS(HS4,HS3)+1)-HS219*(1-Inputs!$E66)-HS222/3)</f>
        <v>266733.00697528943</v>
      </c>
      <c r="HT221" s="51">
        <f>HT19*IF(HT220&gt;0,-HT222*2/3,HT37*(_xlfn.DAYS(HT4,HT3)+1)-HT219*(1-Inputs!$E66)-HT222/3)</f>
        <v>136464.99077309287</v>
      </c>
      <c r="HU221" s="51">
        <f>HU19*IF(HU220&gt;0,-HU222*2/3,HU37*(_xlfn.DAYS(HU4,HU3)+1)-HU219*(1-Inputs!$E66)-HU222/3)</f>
        <v>250939.19717781607</v>
      </c>
      <c r="HV221" s="51">
        <f>HV19*IF(HV220&gt;0,-HV222*2/3,HV37*(_xlfn.DAYS(HV4,HV3)+1)-HV219*(1-Inputs!$E66)-HV222/3)</f>
        <v>269197.6343282251</v>
      </c>
      <c r="HW221" s="51">
        <f>HW19*IF(HW220&gt;0,-HW222*2/3,HW37*(_xlfn.DAYS(HW4,HW3)+1)-HW219*(1-Inputs!$E66)-HW222/3)</f>
        <v>299845.61812270491</v>
      </c>
      <c r="HX221" s="51">
        <f>HX19*IF(HX220&gt;0,-HX222*2/3,HX37*(_xlfn.DAYS(HX4,HX3)+1)-HX219*(1-Inputs!$E66)-HX222/3)</f>
        <v>299618.27344093606</v>
      </c>
      <c r="HY221" s="51">
        <f>HY19*IF(HY220&gt;0,-HY222*2/3,HY37*(_xlfn.DAYS(HY4,HY3)+1)-HY219*(1-Inputs!$E66)-HY222/3)</f>
        <v>289733.34020619543</v>
      </c>
      <c r="HZ221" s="51">
        <f>HZ19*IF(HZ220&gt;0,-HZ222*2/3,HZ37*(_xlfn.DAYS(HZ4,HZ3)+1)-HZ219*(1-Inputs!$E66)-HZ222/3)</f>
        <v>299164.15228122432</v>
      </c>
      <c r="IA221" s="51">
        <f>IA19*IF(IA220&gt;0,-IA222*2/3,IA37*(_xlfn.DAYS(IA4,IA3)+1)-IA219*(1-Inputs!$E66)-IA222/3)</f>
        <v>289294.23434289353</v>
      </c>
      <c r="IB221" s="51">
        <f>IB19*IF(IB220&gt;0,-IB222*2/3,IB37*(_xlfn.DAYS(IB4,IB3)+1)-IB219*(1-Inputs!$E66)-IB222/3)</f>
        <v>298710.7876747502</v>
      </c>
      <c r="IC221" s="51">
        <f>IC19*IF(IC220&gt;0,-IC222*2/3,IC37*(_xlfn.DAYS(IC4,IC3)+1)-IC219*(1-Inputs!$E66)-IC222/3)</f>
        <v>296737.08486651699</v>
      </c>
      <c r="ID221" s="51">
        <f>ID19*IF(ID220&gt;0,-ID222*2/3,ID37*(_xlfn.DAYS(ID4,ID3)+1)-ID219*(1-Inputs!$E66)-ID222/3)</f>
        <v>246662.82674192134</v>
      </c>
      <c r="IE221" s="51">
        <f>IE19*IF(IE220&gt;0,-IE222*2/3,IE37*(_xlfn.DAYS(IE4,IE3)+1)-IE219*(1-Inputs!$E66)-IE222/3)</f>
        <v>281368.22973131854</v>
      </c>
      <c r="IF221" s="51">
        <f>IF19*IF(IF220&gt;0,-IF222*2/3,IF37*(_xlfn.DAYS(IF4,IF3)+1)-IF219*(1-Inputs!$E66)-IF222/3)</f>
        <v>153017.53860605773</v>
      </c>
      <c r="IG221" s="51">
        <f>IG19*IF(IG220&gt;0,-IG222*2/3,IG37*(_xlfn.DAYS(IG4,IG3)+1)-IG219*(1-Inputs!$E66)-IG222/3)</f>
        <v>269258.29900763952</v>
      </c>
      <c r="IH221" s="51">
        <f>IH19*IF(IH220&gt;0,-IH222*2/3,IH37*(_xlfn.DAYS(IH4,IH3)+1)-IH219*(1-Inputs!$E66)-IH222/3)</f>
        <v>287763.11669156351</v>
      </c>
      <c r="II221" s="51">
        <f>II19*IF(II220&gt;0,-II222*2/3,II37*(_xlfn.DAYS(II4,II3)+1)-II219*(1-Inputs!$E66)-II222/3)</f>
        <v>297129.95123079786</v>
      </c>
      <c r="IJ221" s="51">
        <f>IJ19*IF(IJ220&gt;0,-IJ222*2/3,IJ37*(_xlfn.DAYS(IJ4,IJ3)+1)-IJ219*(1-Inputs!$E66)-IJ222/3)</f>
        <v>296904.86960477219</v>
      </c>
      <c r="IK221" s="51">
        <f>IK19*IF(IK220&gt;0,-IK222*2/3,IK37*(_xlfn.DAYS(IK4,IK3)+1)-IK219*(1-Inputs!$E66)-IK222/3)</f>
        <v>287109.653754937</v>
      </c>
      <c r="IL221" s="51">
        <f>IL19*IF(IL220&gt;0,-IL222*2/3,IL37*(_xlfn.DAYS(IL4,IL3)+1)-IL219*(1-Inputs!$E66)-IL222/3)</f>
        <v>296455.26890047925</v>
      </c>
      <c r="IM221" s="51">
        <f>IM19*IF(IM220&gt;0,-IM222*2/3,IM37*(_xlfn.DAYS(IM4,IM3)+1)-IM219*(1-Inputs!$E66)-IM222/3)</f>
        <v>286674.91888038267</v>
      </c>
      <c r="IN221" s="51">
        <f>IN19*IF(IN220&gt;0,-IN222*2/3,IN37*(_xlfn.DAYS(IN4,IN3)+1)-IN219*(1-Inputs!$E66)-IN222/3)</f>
        <v>296006.41721847071</v>
      </c>
      <c r="IO221" s="51">
        <f>IO19*IF(IO220&gt;0,-IO222*2/3,IO37*(_xlfn.DAYS(IO4,IO3)+1)-IO219*(1-Inputs!$E66)-IO222/3)</f>
        <v>295782.27187078865</v>
      </c>
      <c r="IP221" s="51">
        <f>IP19*IF(IP220&gt;0,-IP222*2/3,IP37*(_xlfn.DAYS(IP4,IP3)+1)-IP219*(1-Inputs!$E66)-IP222/3)</f>
        <v>256056.65026641398</v>
      </c>
      <c r="IQ221" s="51">
        <f>IQ19*IF(IQ220&gt;0,-IQ222*2/3,IQ37*(_xlfn.DAYS(IQ4,IQ3)+1)-IQ219*(1-Inputs!$E66)-IQ222/3)</f>
        <v>295334.54138313723</v>
      </c>
      <c r="IR221" s="51">
        <f>IR19*IF(IR220&gt;0,-IR222*2/3,IR37*(_xlfn.DAYS(IR4,IR3)+1)-IR219*(1-Inputs!$E66)-IR222/3)</f>
        <v>169579.40703085295</v>
      </c>
      <c r="IS221" s="51">
        <f>IS19*IF(IS220&gt;0,-IS222*2/3,IS37*(_xlfn.DAYS(IS4,IS3)+1)-IS219*(1-Inputs!$E66)-IS222/3)</f>
        <v>287598.02993432211</v>
      </c>
      <c r="IT221" s="51">
        <f>IT19*IF(IT220&gt;0,-IT222*2/3,IT37*(_xlfn.DAYS(IT4,IT3)+1)-IT219*(1-Inputs!$E66)-IT222/3)</f>
        <v>285159.04242390924</v>
      </c>
      <c r="IU221" s="51">
        <f>IU19*IF(IU220&gt;0,-IU222*2/3,IU37*(_xlfn.DAYS(IU4,IU3)+1)-IU219*(1-Inputs!$E66)-IU222/3)</f>
        <v>294441.31688484119</v>
      </c>
      <c r="IV221" s="51">
        <f>IV19*IF(IV220&gt;0,-IV222*2/3,IV37*(_xlfn.DAYS(IV4,IV3)+1)-IV219*(1-Inputs!$E66)-IV222/3)</f>
        <v>294218.47578743711</v>
      </c>
      <c r="IW221" s="51">
        <f>IW19*IF(IW220&gt;0,-IW222*2/3,IW37*(_xlfn.DAYS(IW4,IW3)+1)-IW219*(1-Inputs!$E66)-IW222/3)</f>
        <v>284512.08424930414</v>
      </c>
      <c r="IX221" s="51">
        <f>IX19*IF(IX220&gt;0,-IX222*2/3,IX37*(_xlfn.DAYS(IX4,IX3)+1)-IX219*(1-Inputs!$E66)-IX222/3)</f>
        <v>293773.35054062179</v>
      </c>
      <c r="IY221" s="51">
        <f>IY19*IF(IY220&gt;0,-IY222*2/3,IY37*(_xlfn.DAYS(IY4,IY3)+1)-IY219*(1-Inputs!$E66)-IY222/3)</f>
        <v>284081.67685339157</v>
      </c>
      <c r="IZ221" s="51">
        <f>IZ19*IF(IZ220&gt;0,-IZ222*2/3,IZ37*(_xlfn.DAYS(IZ4,IZ3)+1)-IZ219*(1-Inputs!$E66)-IZ222/3)</f>
        <v>293328.96686010307</v>
      </c>
      <c r="JA221" s="51">
        <f>JA19*IF(JA220&gt;0,-JA222*2/3,JA37*(_xlfn.DAYS(JA4,JA3)+1)-JA219*(1-Inputs!$E66)-JA222/3)</f>
        <v>293107.05272105301</v>
      </c>
      <c r="JB221" s="51">
        <f>JB19*IF(JB220&gt;0,-JB222*2/3,JB37*(_xlfn.DAYS(JB4,JB3)+1)-JB219*(1-Inputs!$E66)-JB222/3)</f>
        <v>264541.5825255696</v>
      </c>
      <c r="JC221" s="51">
        <f>JC19*IF(JC220&gt;0,-JC222*2/3,JC37*(_xlfn.DAYS(JC4,JC3)+1)-JC219*(1-Inputs!$E66)-JC222/3)</f>
        <v>292663.77907419339</v>
      </c>
      <c r="JD221" s="51">
        <f>JD19*IF(JD220&gt;0,-JD222*2/3,JD37*(_xlfn.DAYS(JD4,JD3)+1)-JD219*(1-Inputs!$E66)-JD222/3)</f>
        <v>186152.24416272057</v>
      </c>
      <c r="JE221" s="51">
        <f>JE19*IF(JE220&gt;0,-JE222*2/3,JE37*(_xlfn.DAYS(JE4,JE3)+1)-JE219*(1-Inputs!$E66)-JE222/3)</f>
        <v>292221.24390891637</v>
      </c>
      <c r="JF221" s="51">
        <f>JF19*IF(JF220&gt;0,-JF222*2/3,JF37*(_xlfn.DAYS(JF4,JF3)+1)-JF219*(1-Inputs!$E66)-JF222/3)</f>
        <v>282580.88987644413</v>
      </c>
      <c r="JG221" s="51">
        <f>JG19*IF(JG220&gt;0,-JG222*2/3,JG37*(_xlfn.DAYS(JG4,JG3)+1)-JG219*(1-Inputs!$E66)-JG222/3)</f>
        <v>291779.44599493197</v>
      </c>
      <c r="JH221" s="51">
        <f>JH19*IF(JH220&gt;0,-JH222*2/3,JH37*(_xlfn.DAYS(JH4,JH3)+1)-JH219*(1-Inputs!$E66)-JH222/3)</f>
        <v>291558.82312326948</v>
      </c>
      <c r="JI221" s="51">
        <f>JI19*IF(JI220&gt;0,-JI222*2/3,JI37*(_xlfn.DAYS(JI4,JI3)+1)-JI219*(1-Inputs!$E66)-JI222/3)</f>
        <v>281940.37171354849</v>
      </c>
      <c r="JJ221" s="51">
        <f>JJ19*IF(JJ220&gt;0,-JJ222*2/3,JJ37*(_xlfn.DAYS(JJ4,JJ3)+1)-JJ219*(1-Inputs!$E66)-JJ222/3)</f>
        <v>291118.12878391345</v>
      </c>
      <c r="JK221" s="51">
        <f>JK19*IF(JK220&gt;0,-JK222*2/3,JK37*(_xlfn.DAYS(JK4,JK3)+1)-JK219*(1-Inputs!$E66)-JK222/3)</f>
        <v>281514.24871928402</v>
      </c>
      <c r="JL221" s="51">
        <f>JL19*IF(JL220&gt;0,-JL222*2/3,JL37*(_xlfn.DAYS(JL4,JL3)+1)-JL219*(1-Inputs!$E66)-JL222/3)</f>
        <v>290678.16862908524</v>
      </c>
      <c r="JM221" s="51">
        <f>JM19*IF(JM220&gt;0,-JM222*2/3,JM37*(_xlfn.DAYS(JM4,JM3)+1)-JM219*(1-Inputs!$E66)-JM222/3)</f>
        <v>290458.46348856098</v>
      </c>
      <c r="JN221" s="51">
        <f>JN19*IF(JN220&gt;0,-JN222*2/3,JN37*(_xlfn.DAYS(JN4,JN3)+1)-JN219*(1-Inputs!$E66)-JN222/3)</f>
        <v>271513.84843980521</v>
      </c>
      <c r="JO221" s="51">
        <f>JO19*IF(JO220&gt;0,-JO222*2/3,JO37*(_xlfn.DAYS(JO4,JO3)+1)-JO219*(1-Inputs!$E66)-JO222/3)</f>
        <v>290019.60231779085</v>
      </c>
      <c r="JP221" s="51">
        <f>JP19*IF(JP220&gt;0,-JP222*2/3,JP37*(_xlfn.DAYS(JP4,JP3)+1)-JP219*(1-Inputs!$E66)-JP222/3)</f>
        <v>202737.69912003167</v>
      </c>
      <c r="JQ221" s="51">
        <f>JQ19*IF(JQ220&gt;0,-JQ222*2/3,JQ37*(_xlfn.DAYS(JQ4,JQ3)+1)-JQ219*(1-Inputs!$E66)-JQ222/3)</f>
        <v>289581.4722775406</v>
      </c>
      <c r="JR221" s="51">
        <f>JR19*IF(JR220&gt;0,-JR222*2/3,JR37*(_xlfn.DAYS(JR4,JR3)+1)-JR219*(1-Inputs!$E66)-JR222/3)</f>
        <v>280028.4010167509</v>
      </c>
      <c r="JS221" s="51">
        <f>JS19*IF(JS220&gt;0,-JS222*2/3,JS37*(_xlfn.DAYS(JS4,JS3)+1)-JS219*(1-Inputs!$E66)-JS222/3)</f>
        <v>289144.07214976707</v>
      </c>
      <c r="JT221" s="51">
        <f>JT19*IF(JT220&gt;0,-JT222*2/3,JT37*(_xlfn.DAYS(JT4,JT3)+1)-JT219*(1-Inputs!$E66)-JT222/3)</f>
        <v>288925.64542297559</v>
      </c>
      <c r="JU221" s="51">
        <f>JU19*IF(JU220&gt;0,-JU222*2/3,JU37*(_xlfn.DAYS(JU4,JU3)+1)-JU219*(1-Inputs!$E66)-JU222/3)</f>
        <v>279394.25875979656</v>
      </c>
      <c r="JV221" s="51">
        <f>JV19*IF(JV220&gt;0,-JV222*2/3,JV37*(_xlfn.DAYS(JV4,JV3)+1)-JV219*(1-Inputs!$E66)-JV222/3)</f>
        <v>288489.33788452437</v>
      </c>
      <c r="JW221" s="51">
        <f>JW19*IF(JW220&gt;0,-JW222*2/3,JW37*(_xlfn.DAYS(JW4,JW3)+1)-JW219*(1-Inputs!$E66)-JW222/3)</f>
        <v>278972.37751898763</v>
      </c>
      <c r="JX221" s="51">
        <f>JX19*IF(JX220&gt;0,-JX222*2/3,JX37*(_xlfn.DAYS(JX4,JX3)+1)-JX219*(1-Inputs!$E66)-JX222/3)</f>
        <v>288053.75722231262</v>
      </c>
      <c r="JY221" s="51">
        <f>JY19*IF(JY220&gt;0,-JY222*2/3,JY37*(_xlfn.DAYS(JY4,JY3)+1)-JY219*(1-Inputs!$E66)-JY222/3)</f>
        <v>287836.239091294</v>
      </c>
      <c r="JZ221" s="51">
        <f>JZ19*IF(JZ220&gt;0,-JZ222*2/3,JZ37*(_xlfn.DAYS(JZ4,JZ3)+1)-JZ219*(1-Inputs!$E66)-JZ222/3)</f>
        <v>259784.81491325056</v>
      </c>
      <c r="KA221" s="51">
        <f>KA19*IF(KA220&gt;0,-KA222*2/3,KA37*(_xlfn.DAYS(KA4,KA3)+1)-KA219*(1-Inputs!$E66)-KA222/3)</f>
        <v>287401.74647353007</v>
      </c>
      <c r="KB221" s="51">
        <f>KB19*IF(KB220&gt;0,-KB222*2/3,KB37*(_xlfn.DAYS(KB4,KB3)+1)-KB219*(1-Inputs!$E66)-KB222/3)</f>
        <v>219337.42218838912</v>
      </c>
      <c r="KC221" s="51">
        <f>KC19*IF(KC220&gt;0,-KC222*2/3,KC37*(_xlfn.DAYS(KC4,KC3)+1)-KC219*(1-Inputs!$E66)-KC222/3)</f>
        <v>286967.97770839813</v>
      </c>
      <c r="KD221" s="51">
        <f>KD19*IF(KD220&gt;0,-KD222*2/3,KD37*(_xlfn.DAYS(KD4,KD3)+1)-KD219*(1-Inputs!$E66)-KD222/3)</f>
        <v>277501.32038094301</v>
      </c>
      <c r="KE221" s="51">
        <f>KE19*IF(KE220&gt;0,-KE222*2/3,KE37*(_xlfn.DAYS(KE4,KE3)+1)-KE219*(1-Inputs!$E66)-KE222/3)</f>
        <v>286534.93158997974</v>
      </c>
      <c r="KF221" s="51">
        <f>KF19*IF(KF220&gt;0,-KF222*2/3,KF37*(_xlfn.DAYS(KF4,KF3)+1)-KF219*(1-Inputs!$E66)-KF222/3)</f>
        <v>286318.67914698808</v>
      </c>
      <c r="KG221" s="51">
        <f>KG19*IF(KG220&gt;0,-KG222*2/3,KG37*(_xlfn.DAYS(KG4,KG3)+1)-KG219*(1-Inputs!$E66)-KG222/3)</f>
        <v>276873.49056228937</v>
      </c>
      <c r="KH221" s="51">
        <f>KH19*IF(KH220&gt;0,-KH222*2/3,KH37*(_xlfn.DAYS(KH4,KH3)+1)-KH219*(1-Inputs!$E66)-KH222/3)</f>
        <v>285886.714741937</v>
      </c>
      <c r="KI221" s="51">
        <f>KI19*IF(KI220&gt;0,-KI222*2/3,KI37*(_xlfn.DAYS(KI4,KI3)+1)-KI219*(1-Inputs!$E66)-KI222/3)</f>
        <v>276455.80885127618</v>
      </c>
      <c r="KJ221" s="51">
        <f>KJ19*IF(KJ220&gt;0,-KJ222*2/3,KJ37*(_xlfn.DAYS(KJ4,KJ3)+1)-KJ219*(1-Inputs!$E66)-KJ222/3)</f>
        <v>285455.46997758566</v>
      </c>
      <c r="KK221" s="51">
        <f>KK19*IF(KK220&gt;0,-KK222*2/3,KK37*(_xlfn.DAYS(KK4,KK3)+1)-KK219*(1-Inputs!$E66)-KK222/3)</f>
        <v>285240.11708593764</v>
      </c>
      <c r="KL221" s="51">
        <f>KL19*IF(KL220&gt;0,-KL222*2/3,KL37*(_xlfn.DAYS(KL4,KL3)+1)-KL219*(1-Inputs!$E66)-KL222/3)</f>
        <v>257441.88459164245</v>
      </c>
      <c r="KM221" s="51">
        <f>KM19*IF(KM220&gt;0,-KM222*2/3,KM37*(_xlfn.DAYS(KM4,KM3)+1)-KM219*(1-Inputs!$E66)-KM222/3)</f>
        <v>284809.94953532016</v>
      </c>
      <c r="KN221" s="51">
        <f>KN19*IF(KN220&gt;0,-KN222*2/3,KN37*(_xlfn.DAYS(KN4,KN3)+1)-KN219*(1-Inputs!$E66)-KN222/3)</f>
        <v>235953.06498484057</v>
      </c>
      <c r="KO221" s="51">
        <f>KO19*IF(KO220&gt;0,-KO222*2/3,KO37*(_xlfn.DAYS(KO4,KO3)+1)-KO219*(1-Inputs!$E66)-KO222/3)</f>
        <v>284380.49863189296</v>
      </c>
      <c r="KP221" s="51">
        <f>KP19*IF(KP220&gt;0,-KP222*2/3,KP37*(_xlfn.DAYS(KP4,KP3)+1)-KP219*(1-Inputs!$E66)-KP222/3)</f>
        <v>274999.39504809648</v>
      </c>
      <c r="KQ221" s="51">
        <f>KQ19*IF(KQ220&gt;0,-KQ222*2/3,KQ37*(_xlfn.DAYS(KQ4,KQ3)+1)-KQ219*(1-Inputs!$E66)-KQ222/3)</f>
        <v>283951.76318174158</v>
      </c>
      <c r="KR221" s="51">
        <f>KR19*IF(KR220&gt;0,-KR222*2/3,KR37*(_xlfn.DAYS(KR4,KR3)+1)-KR219*(1-Inputs!$E66)-KR222/3)</f>
        <v>283737.66337909014</v>
      </c>
      <c r="KS221" s="51">
        <f>KS19*IF(KS220&gt;0,-KS222*2/3,KS37*(_xlfn.DAYS(KS4,KS3)+1)-KS219*(1-Inputs!$E66)-KS222/3)</f>
        <v>274377.81483187823</v>
      </c>
      <c r="KT221" s="51">
        <f>KT19*IF(KT220&gt;0,-KT222*2/3,KT37*(_xlfn.DAYS(KT4,KT3)+1)-KT219*(1-Inputs!$E66)-KT222/3)</f>
        <v>283309.99887461343</v>
      </c>
      <c r="KU221" s="51">
        <f>KU19*IF(KU220&gt;0,-KU222*2/3,KU37*(_xlfn.DAYS(KU4,KU3)+1)-KU219*(1-Inputs!$E66)-KU222/3)</f>
        <v>273964.29084730759</v>
      </c>
      <c r="KV221" s="51">
        <f>KV19*IF(KV220&gt;0,-KV222*2/3,KV37*(_xlfn.DAYS(KV4,KV3)+1)-KV219*(1-Inputs!$E66)-KV222/3)</f>
        <v>282883.04684732156</v>
      </c>
      <c r="KW221" s="51">
        <f>KW19*IF(KW220&gt;0,-KW222*2/3,KW37*(_xlfn.DAYS(KW4,KW3)+1)-KW219*(1-Inputs!$E66)-KW222/3)</f>
        <v>282669.83764161548</v>
      </c>
      <c r="KX221" s="51">
        <f>KX19*IF(KX220&gt;0,-KX222*2/3,KX37*(_xlfn.DAYS(KX4,KX3)+1)-KX219*(1-Inputs!$E66)-KX222/3)</f>
        <v>255122.27648667508</v>
      </c>
      <c r="KY221" s="51">
        <f>KY19*IF(KY220&gt;0,-KY222*2/3,KY37*(_xlfn.DAYS(KY4,KY3)+1)-KY219*(1-Inputs!$E66)-KY222/3)</f>
        <v>282243.95210515556</v>
      </c>
      <c r="KZ221" s="51">
        <f>KZ19*IF(KZ220&gt;0,-KZ222*2/3,KZ37*(_xlfn.DAYS(KZ4,KZ3)+1)-KZ219*(1-Inputs!$E66)-KZ222/3)</f>
        <v>252586.28062221128</v>
      </c>
      <c r="LA221" s="51">
        <f>LA19*IF(LA220&gt;0,-LA222*2/3,LA37*(_xlfn.DAYS(LA4,LA3)+1)-LA219*(1-Inputs!$E66)-LA222/3)</f>
        <v>281818.77608216926</v>
      </c>
      <c r="LB221" s="51">
        <f>LB19*IF(LB220&gt;0,-LB222*2/3,LB37*(_xlfn.DAYS(LB4,LB3)+1)-LB219*(1-Inputs!$E66)-LB222/3)</f>
        <v>272522.37461493624</v>
      </c>
      <c r="LC221" s="51">
        <f>LC19*IF(LC220&gt;0,-LC222*2/3,LC37*(_xlfn.DAYS(LC4,LC3)+1)-LC219*(1-Inputs!$E66)-LC222/3)</f>
        <v>281394.3083906268</v>
      </c>
      <c r="LD221" s="51">
        <f>LD19*IF(LD220&gt;0,-LD222*2/3,LD37*(_xlfn.DAYS(LD4,LD3)+1)-LD219*(1-Inputs!$E66)-LD222/3)</f>
        <v>281182.33980030124</v>
      </c>
      <c r="LE221" s="51">
        <f>LE19*IF(LE220&gt;0,-LE222*2/3,LE37*(_xlfn.DAYS(LE4,LE3)+1)-LE219*(1-Inputs!$E66)-LE222/3)</f>
        <v>271906.9817907752</v>
      </c>
      <c r="LF221" s="51">
        <f>LF19*IF(LF220&gt;0,-LF222*2/3,LF37*(_xlfn.DAYS(LF4,LF3)+1)-LF219*(1-Inputs!$E66)-LF222/3)</f>
        <v>280758.93239392561</v>
      </c>
      <c r="LG221" s="51">
        <f>LG19*IF(LG220&gt;0,-LG222*2/3,LG37*(_xlfn.DAYS(LG4,LG3)+1)-LG219*(1-Inputs!$E66)-LG222/3)</f>
        <v>271497.57414541679</v>
      </c>
      <c r="LH221" s="51">
        <f>LH19*IF(LH220&gt;0,-LH222*2/3,LH37*(_xlfn.DAYS(LH4,LH3)+1)-LH219*(1-Inputs!$E66)-LH222/3)</f>
        <v>280336.23037252761</v>
      </c>
      <c r="LI221" s="51">
        <f>LI19*IF(LI220&gt;0,-LI222*2/3,LI37*(_xlfn.DAYS(LI4,LI3)+1)-LI219*(1-Inputs!$E66)-LI222/3)</f>
        <v>280125.14351388387</v>
      </c>
      <c r="LJ221" s="51">
        <f>LJ19*IF(LJ220&gt;0,-LJ222*2/3,LJ37*(_xlfn.DAYS(LJ4,LJ3)+1)-LJ219*(1-Inputs!$E66)-LJ222/3)</f>
        <v>261855.24981508753</v>
      </c>
      <c r="LK221" s="51">
        <f>LK19*IF(LK220&gt;0,-LK222*2/3,LK37*(_xlfn.DAYS(LK4,LK3)+1)-LK219*(1-Inputs!$E66)-LK222/3)</f>
        <v>279703.49736715487</v>
      </c>
      <c r="LL221" s="51">
        <f>LL19*IF(LL220&gt;0,-LL222*2/3,LL37*(_xlfn.DAYS(LL4,LL3)+1)-LL219*(1-Inputs!$E66)-LL222/3)</f>
        <v>269238.7238735822</v>
      </c>
      <c r="LM221" s="51">
        <f>LM19*IF(LM220&gt;0,-LM222*2/3,LM37*(_xlfn.DAYS(LM4,LM3)+1)-LM219*(1-Inputs!$E66)-LM222/3)</f>
        <v>279282.55367119389</v>
      </c>
      <c r="LN221" s="51">
        <f>LN19*IF(LN220&gt;0,-LN222*2/3,LN37*(_xlfn.DAYS(LN4,LN3)+1)-LN219*(1-Inputs!$E66)-LN222/3)</f>
        <v>270070.0111707754</v>
      </c>
      <c r="LO221" s="51">
        <f>LO19*IF(LO220&gt;0,-LO222*2/3,LO37*(_xlfn.DAYS(LO4,LO3)+1)-LO219*(1-Inputs!$E66)-LO222/3)</f>
        <v>278862.3112557375</v>
      </c>
      <c r="LP221" s="51">
        <f>LP19*IF(LP220&gt;0,-LP222*2/3,LP37*(_xlfn.DAYS(LP4,LP3)+1)-LP219*(1-Inputs!$E66)-LP222/3)</f>
        <v>278652.45266302436</v>
      </c>
      <c r="LQ221" s="51">
        <f>LQ19*IF(LQ220&gt;0,-LQ222*2/3,LQ37*(_xlfn.DAYS(LQ4,LQ3)+1)-LQ219*(1-Inputs!$E66)-LQ222/3)</f>
        <v>269460.7441475534</v>
      </c>
      <c r="LR221" s="51">
        <f>LR19*IF(LR220&gt;0,-LR222*2/3,LR37*(_xlfn.DAYS(LR4,LR3)+1)-LR219*(1-Inputs!$E66)-LR222/3)</f>
        <v>278233.25997834478</v>
      </c>
      <c r="LS221" s="51">
        <f>LS19*IF(LS220&gt;0,-LS222*2/3,LS37*(_xlfn.DAYS(LS4,LS3)+1)-LS219*(1-Inputs!$E66)-LS222/3)</f>
        <v>269055.41186615755</v>
      </c>
      <c r="LT221" s="51">
        <f>LT19*IF(LT220&gt;0,-LT222*2/3,LT37*(_xlfn.DAYS(LT4,LT3)+1)-LT219*(1-Inputs!$E66)-LT222/3)</f>
        <v>268009.12805519387</v>
      </c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  <c r="QB221" s="51"/>
      <c r="QC221" s="51"/>
      <c r="QD221" s="51"/>
      <c r="QE221" s="51"/>
      <c r="QF221" s="51"/>
      <c r="QG221" s="51"/>
      <c r="QH221" s="51"/>
      <c r="QI221" s="51"/>
      <c r="QJ221" s="51"/>
      <c r="QK221" s="51"/>
      <c r="QL221" s="51"/>
      <c r="QM221" s="51"/>
      <c r="QN221" s="51"/>
      <c r="QO221" s="51"/>
      <c r="QP221" s="51"/>
      <c r="QQ221" s="51"/>
      <c r="QR221" s="51"/>
      <c r="QS221" s="51"/>
      <c r="QT221" s="51"/>
      <c r="QU221" s="51"/>
      <c r="QV221" s="51"/>
      <c r="QW221" s="51"/>
      <c r="QX221" s="51"/>
      <c r="QY221" s="51"/>
      <c r="QZ221" s="51"/>
      <c r="RA221" s="51"/>
      <c r="RB221" s="51"/>
      <c r="RC221" s="51"/>
      <c r="RD221" s="51"/>
      <c r="RE221" s="51"/>
      <c r="RF221" s="51"/>
      <c r="RG221" s="51"/>
      <c r="RH221" s="51"/>
      <c r="RI221" s="51"/>
      <c r="RJ221" s="51"/>
      <c r="RK221" s="51"/>
      <c r="RL221" s="51"/>
      <c r="RM221" s="51"/>
      <c r="RN221" s="51"/>
      <c r="RO221" s="51"/>
      <c r="RP221" s="51"/>
      <c r="RQ221" s="51"/>
      <c r="RR221" s="51"/>
      <c r="RS221" s="51"/>
      <c r="RT221" s="51"/>
      <c r="RU221" s="51"/>
      <c r="RV221" s="51"/>
      <c r="RW221" s="51"/>
      <c r="RX221" s="51"/>
      <c r="RY221" s="51"/>
      <c r="RZ221" s="51"/>
      <c r="SA221" s="51"/>
      <c r="SB221" s="51"/>
      <c r="SC221" s="51"/>
      <c r="SD221" s="51"/>
      <c r="SE221" s="51"/>
      <c r="SF221" s="51"/>
      <c r="SG221" s="51"/>
      <c r="SH221" s="51"/>
      <c r="SI221" s="51"/>
      <c r="SJ221" s="51"/>
      <c r="SK221" s="51"/>
      <c r="SL221" s="51"/>
    </row>
    <row r="222" spans="1:506 16360:16360" outlineLevel="1">
      <c r="C222" s="75" t="s">
        <v>510</v>
      </c>
      <c r="D222" s="242"/>
      <c r="E222" s="509"/>
      <c r="F222" s="206"/>
      <c r="G222" s="223">
        <f t="shared" si="826"/>
        <v>-957456</v>
      </c>
      <c r="H222" s="198">
        <f t="shared" si="827"/>
        <v>-24048888</v>
      </c>
      <c r="I222" s="51">
        <f>Inputs!$E$81*24*(_xlfn.DAYS(I4,I3)+1)*-1*I19</f>
        <v>0</v>
      </c>
      <c r="J222" s="51">
        <f>Inputs!$E$81*24*(_xlfn.DAYS(J4,J3)+1)*-1*J19</f>
        <v>0</v>
      </c>
      <c r="K222" s="51">
        <f>Inputs!$E$81*24*(_xlfn.DAYS(K4,K3)+1)*-1*K19</f>
        <v>0</v>
      </c>
      <c r="L222" s="51">
        <f>Inputs!$E$81*24*(_xlfn.DAYS(L4,L3)+1)*-1*L19</f>
        <v>0</v>
      </c>
      <c r="M222" s="51">
        <f>Inputs!$E$81*24*(_xlfn.DAYS(M4,M3)+1)*-1*M19</f>
        <v>0</v>
      </c>
      <c r="N222" s="51">
        <f>Inputs!$E$81*24*(_xlfn.DAYS(N4,N3)+1)*-1*N19</f>
        <v>0</v>
      </c>
      <c r="O222" s="51">
        <f>Inputs!$E$81*24*(_xlfn.DAYS(O4,O3)+1)*-1*O19</f>
        <v>0</v>
      </c>
      <c r="P222" s="51">
        <f>Inputs!$E$81*24*(_xlfn.DAYS(P4,P3)+1)*-1*P19</f>
        <v>0</v>
      </c>
      <c r="Q222" s="51">
        <f>Inputs!$E$81*24*(_xlfn.DAYS(Q4,Q3)+1)*-1*Q19</f>
        <v>0</v>
      </c>
      <c r="R222" s="51">
        <f>Inputs!$E$81*24*(_xlfn.DAYS(R4,R3)+1)*-1*R19</f>
        <v>0</v>
      </c>
      <c r="S222" s="51">
        <f>Inputs!$E$81*24*(_xlfn.DAYS(S4,S3)+1)*-1*S19</f>
        <v>0</v>
      </c>
      <c r="T222" s="51">
        <f>Inputs!$E$81*24*(_xlfn.DAYS(T4,T3)+1)*-1*T19</f>
        <v>-81096</v>
      </c>
      <c r="U222" s="51">
        <f>Inputs!$E$81*24*(_xlfn.DAYS(U4,U3)+1)*-1*U19</f>
        <v>-81096</v>
      </c>
      <c r="V222" s="51">
        <f>Inputs!$E$81*24*(_xlfn.DAYS(V4,V3)+1)*-1*V19</f>
        <v>0</v>
      </c>
      <c r="W222" s="51">
        <f>Inputs!$E$81*24*(_xlfn.DAYS(W4,W3)+1)*-1*W19</f>
        <v>0</v>
      </c>
      <c r="X222" s="51">
        <f>Inputs!$E$81*24*(_xlfn.DAYS(X4,X3)+1)*-1*X19</f>
        <v>0</v>
      </c>
      <c r="Y222" s="51">
        <f>Inputs!$E$81*24*(_xlfn.DAYS(Y4,Y3)+1)*-1*Y19</f>
        <v>0</v>
      </c>
      <c r="Z222" s="51">
        <f>Inputs!$E$81*24*(_xlfn.DAYS(Z4,Z3)+1)*-1*Z19</f>
        <v>0</v>
      </c>
      <c r="AA222" s="51">
        <f>Inputs!$E$81*24*(_xlfn.DAYS(AA4,AA3)+1)*-1*AA19</f>
        <v>0</v>
      </c>
      <c r="AB222" s="51">
        <f>Inputs!$E$81*24*(_xlfn.DAYS(AB4,AB3)+1)*-1*AB19</f>
        <v>0</v>
      </c>
      <c r="AC222" s="51">
        <f>Inputs!$E$81*24*(_xlfn.DAYS(AC4,AC3)+1)*-1*AC19</f>
        <v>0</v>
      </c>
      <c r="AD222" s="51">
        <f>Inputs!$E$81*24*(_xlfn.DAYS(AD4,AD3)+1)*-1*AD19</f>
        <v>0</v>
      </c>
      <c r="AE222" s="51">
        <f>Inputs!$E$81*24*(_xlfn.DAYS(AE4,AE3)+1)*-1*AE19</f>
        <v>0</v>
      </c>
      <c r="AF222" s="51">
        <f>Inputs!$E$81*24*(_xlfn.DAYS(AF4,AF3)+1)*-1*AF19</f>
        <v>0</v>
      </c>
      <c r="AG222" s="51">
        <f>Inputs!$E$81*24*(_xlfn.DAYS(AG4,AG3)+1)*-1*AG19</f>
        <v>-81096</v>
      </c>
      <c r="AH222" s="51">
        <f>Inputs!$E$81*24*(_xlfn.DAYS(AH4,AH3)+1)*-1*AH19</f>
        <v>-75864</v>
      </c>
      <c r="AI222" s="51">
        <f>Inputs!$E$81*24*(_xlfn.DAYS(AI4,AI3)+1)*-1*AI19</f>
        <v>-81096</v>
      </c>
      <c r="AJ222" s="51">
        <f>Inputs!$E$81*24*(_xlfn.DAYS(AJ4,AJ3)+1)*-1*AJ19</f>
        <v>-78480</v>
      </c>
      <c r="AK222" s="51">
        <f>Inputs!$E$81*24*(_xlfn.DAYS(AK4,AK3)+1)*-1*AK19</f>
        <v>-81096</v>
      </c>
      <c r="AL222" s="51">
        <f>Inputs!$E$81*24*(_xlfn.DAYS(AL4,AL3)+1)*-1*AL19</f>
        <v>-78480</v>
      </c>
      <c r="AM222" s="51">
        <f>Inputs!$E$81*24*(_xlfn.DAYS(AM4,AM3)+1)*-1*AM19</f>
        <v>-81096</v>
      </c>
      <c r="AN222" s="51">
        <f>Inputs!$E$81*24*(_xlfn.DAYS(AN4,AN3)+1)*-1*AN19</f>
        <v>-81096</v>
      </c>
      <c r="AO222" s="51">
        <f>Inputs!$E$81*24*(_xlfn.DAYS(AO4,AO3)+1)*-1*AO19</f>
        <v>-78480</v>
      </c>
      <c r="AP222" s="51">
        <f>Inputs!$E$81*24*(_xlfn.DAYS(AP4,AP3)+1)*-1*AP19</f>
        <v>-81096</v>
      </c>
      <c r="AQ222" s="51">
        <f>Inputs!$E$81*24*(_xlfn.DAYS(AQ4,AQ3)+1)*-1*AQ19</f>
        <v>-78480</v>
      </c>
      <c r="AR222" s="51">
        <f>Inputs!$E$81*24*(_xlfn.DAYS(AR4,AR3)+1)*-1*AR19</f>
        <v>-81096</v>
      </c>
      <c r="AS222" s="51">
        <f>Inputs!$E$81*24*(_xlfn.DAYS(AS4,AS3)+1)*-1*AS19</f>
        <v>-81096</v>
      </c>
      <c r="AT222" s="51">
        <f>Inputs!$E$81*24*(_xlfn.DAYS(AT4,AT3)+1)*-1*AT19</f>
        <v>-73248</v>
      </c>
      <c r="AU222" s="51">
        <f>Inputs!$E$81*24*(_xlfn.DAYS(AU4,AU3)+1)*-1*AU19</f>
        <v>-81096</v>
      </c>
      <c r="AV222" s="51">
        <f>Inputs!$E$81*24*(_xlfn.DAYS(AV4,AV3)+1)*-1*AV19</f>
        <v>-78480</v>
      </c>
      <c r="AW222" s="51">
        <f>Inputs!$E$81*24*(_xlfn.DAYS(AW4,AW3)+1)*-1*AW19</f>
        <v>-81096</v>
      </c>
      <c r="AX222" s="51">
        <f>Inputs!$E$81*24*(_xlfn.DAYS(AX4,AX3)+1)*-1*AX19</f>
        <v>-78480</v>
      </c>
      <c r="AY222" s="51">
        <f>Inputs!$E$81*24*(_xlfn.DAYS(AY4,AY3)+1)*-1*AY19</f>
        <v>-81096</v>
      </c>
      <c r="AZ222" s="51">
        <f>Inputs!$E$81*24*(_xlfn.DAYS(AZ4,AZ3)+1)*-1*AZ19</f>
        <v>-81096</v>
      </c>
      <c r="BA222" s="51">
        <f>Inputs!$E$81*24*(_xlfn.DAYS(BA4,BA3)+1)*-1*BA19</f>
        <v>-78480</v>
      </c>
      <c r="BB222" s="51">
        <f>Inputs!$E$81*24*(_xlfn.DAYS(BB4,BB3)+1)*-1*BB19</f>
        <v>-81096</v>
      </c>
      <c r="BC222" s="51">
        <f>Inputs!$E$81*24*(_xlfn.DAYS(BC4,BC3)+1)*-1*BC19</f>
        <v>-78480</v>
      </c>
      <c r="BD222" s="51">
        <f>Inputs!$E$81*24*(_xlfn.DAYS(BD4,BD3)+1)*-1*BD19</f>
        <v>-81096</v>
      </c>
      <c r="BE222" s="51">
        <f>Inputs!$E$81*24*(_xlfn.DAYS(BE4,BE3)+1)*-1*BE19</f>
        <v>-81096</v>
      </c>
      <c r="BF222" s="51">
        <f>Inputs!$E$81*24*(_xlfn.DAYS(BF4,BF3)+1)*-1*BF19</f>
        <v>-73248</v>
      </c>
      <c r="BG222" s="51">
        <f>Inputs!$E$81*24*(_xlfn.DAYS(BG4,BG3)+1)*-1*BG19</f>
        <v>-81096</v>
      </c>
      <c r="BH222" s="51">
        <f>Inputs!$E$81*24*(_xlfn.DAYS(BH4,BH3)+1)*-1*BH19</f>
        <v>-78480</v>
      </c>
      <c r="BI222" s="51">
        <f>Inputs!$E$81*24*(_xlfn.DAYS(BI4,BI3)+1)*-1*BI19</f>
        <v>-81096</v>
      </c>
      <c r="BJ222" s="51">
        <f>Inputs!$E$81*24*(_xlfn.DAYS(BJ4,BJ3)+1)*-1*BJ19</f>
        <v>-78480</v>
      </c>
      <c r="BK222" s="51">
        <f>Inputs!$E$81*24*(_xlfn.DAYS(BK4,BK3)+1)*-1*BK19</f>
        <v>-81096</v>
      </c>
      <c r="BL222" s="51">
        <f>Inputs!$E$81*24*(_xlfn.DAYS(BL4,BL3)+1)*-1*BL19</f>
        <v>-81096</v>
      </c>
      <c r="BM222" s="51">
        <f>Inputs!$E$81*24*(_xlfn.DAYS(BM4,BM3)+1)*-1*BM19</f>
        <v>-78480</v>
      </c>
      <c r="BN222" s="51">
        <f>Inputs!$E$81*24*(_xlfn.DAYS(BN4,BN3)+1)*-1*BN19</f>
        <v>-81096</v>
      </c>
      <c r="BO222" s="51">
        <f>Inputs!$E$81*24*(_xlfn.DAYS(BO4,BO3)+1)*-1*BO19</f>
        <v>-78480</v>
      </c>
      <c r="BP222" s="51">
        <f>Inputs!$E$81*24*(_xlfn.DAYS(BP4,BP3)+1)*-1*BP19</f>
        <v>-81096</v>
      </c>
      <c r="BQ222" s="51">
        <f>Inputs!$E$81*24*(_xlfn.DAYS(BQ4,BQ3)+1)*-1*BQ19</f>
        <v>-81096</v>
      </c>
      <c r="BR222" s="51">
        <f>Inputs!$E$81*24*(_xlfn.DAYS(BR4,BR3)+1)*-1*BR19</f>
        <v>-73248</v>
      </c>
      <c r="BS222" s="51">
        <f>Inputs!$E$81*24*(_xlfn.DAYS(BS4,BS3)+1)*-1*BS19</f>
        <v>-81096</v>
      </c>
      <c r="BT222" s="51">
        <f>Inputs!$E$81*24*(_xlfn.DAYS(BT4,BT3)+1)*-1*BT19</f>
        <v>-78480</v>
      </c>
      <c r="BU222" s="51">
        <f>Inputs!$E$81*24*(_xlfn.DAYS(BU4,BU3)+1)*-1*BU19</f>
        <v>-81096</v>
      </c>
      <c r="BV222" s="51">
        <f>Inputs!$E$81*24*(_xlfn.DAYS(BV4,BV3)+1)*-1*BV19</f>
        <v>-78480</v>
      </c>
      <c r="BW222" s="51">
        <f>Inputs!$E$81*24*(_xlfn.DAYS(BW4,BW3)+1)*-1*BW19</f>
        <v>-81096</v>
      </c>
      <c r="BX222" s="51">
        <f>Inputs!$E$81*24*(_xlfn.DAYS(BX4,BX3)+1)*-1*BX19</f>
        <v>-81096</v>
      </c>
      <c r="BY222" s="51">
        <f>Inputs!$E$81*24*(_xlfn.DAYS(BY4,BY3)+1)*-1*BY19</f>
        <v>-78480</v>
      </c>
      <c r="BZ222" s="51">
        <f>Inputs!$E$81*24*(_xlfn.DAYS(BZ4,BZ3)+1)*-1*BZ19</f>
        <v>-81096</v>
      </c>
      <c r="CA222" s="51">
        <f>Inputs!$E$81*24*(_xlfn.DAYS(CA4,CA3)+1)*-1*CA19</f>
        <v>-78480</v>
      </c>
      <c r="CB222" s="51">
        <f>Inputs!$E$81*24*(_xlfn.DAYS(CB4,CB3)+1)*-1*CB19</f>
        <v>-81096</v>
      </c>
      <c r="CC222" s="51">
        <f>Inputs!$E$81*24*(_xlfn.DAYS(CC4,CC3)+1)*-1*CC19</f>
        <v>-81096</v>
      </c>
      <c r="CD222" s="51">
        <f>Inputs!$E$81*24*(_xlfn.DAYS(CD4,CD3)+1)*-1*CD19</f>
        <v>-75864</v>
      </c>
      <c r="CE222" s="51">
        <f>Inputs!$E$81*24*(_xlfn.DAYS(CE4,CE3)+1)*-1*CE19</f>
        <v>-81096</v>
      </c>
      <c r="CF222" s="51">
        <f>Inputs!$E$81*24*(_xlfn.DAYS(CF4,CF3)+1)*-1*CF19</f>
        <v>-78480</v>
      </c>
      <c r="CG222" s="51">
        <f>Inputs!$E$81*24*(_xlfn.DAYS(CG4,CG3)+1)*-1*CG19</f>
        <v>-81096</v>
      </c>
      <c r="CH222" s="51">
        <f>Inputs!$E$81*24*(_xlfn.DAYS(CH4,CH3)+1)*-1*CH19</f>
        <v>-78480</v>
      </c>
      <c r="CI222" s="51">
        <f>Inputs!$E$81*24*(_xlfn.DAYS(CI4,CI3)+1)*-1*CI19</f>
        <v>-81096</v>
      </c>
      <c r="CJ222" s="51">
        <f>Inputs!$E$81*24*(_xlfn.DAYS(CJ4,CJ3)+1)*-1*CJ19</f>
        <v>-81096</v>
      </c>
      <c r="CK222" s="51">
        <f>Inputs!$E$81*24*(_xlfn.DAYS(CK4,CK3)+1)*-1*CK19</f>
        <v>-78480</v>
      </c>
      <c r="CL222" s="51">
        <f>Inputs!$E$81*24*(_xlfn.DAYS(CL4,CL3)+1)*-1*CL19</f>
        <v>-81096</v>
      </c>
      <c r="CM222" s="51">
        <f>Inputs!$E$81*24*(_xlfn.DAYS(CM4,CM3)+1)*-1*CM19</f>
        <v>-78480</v>
      </c>
      <c r="CN222" s="51">
        <f>Inputs!$E$81*24*(_xlfn.DAYS(CN4,CN3)+1)*-1*CN19</f>
        <v>-81096</v>
      </c>
      <c r="CO222" s="51">
        <f>Inputs!$E$81*24*(_xlfn.DAYS(CO4,CO3)+1)*-1*CO19</f>
        <v>-81096</v>
      </c>
      <c r="CP222" s="51">
        <f>Inputs!$E$81*24*(_xlfn.DAYS(CP4,CP3)+1)*-1*CP19</f>
        <v>-73248</v>
      </c>
      <c r="CQ222" s="51">
        <f>Inputs!$E$81*24*(_xlfn.DAYS(CQ4,CQ3)+1)*-1*CQ19</f>
        <v>-81096</v>
      </c>
      <c r="CR222" s="51">
        <f>Inputs!$E$81*24*(_xlfn.DAYS(CR4,CR3)+1)*-1*CR19</f>
        <v>-78480</v>
      </c>
      <c r="CS222" s="51">
        <f>Inputs!$E$81*24*(_xlfn.DAYS(CS4,CS3)+1)*-1*CS19</f>
        <v>-81096</v>
      </c>
      <c r="CT222" s="51">
        <f>Inputs!$E$81*24*(_xlfn.DAYS(CT4,CT3)+1)*-1*CT19</f>
        <v>-78480</v>
      </c>
      <c r="CU222" s="51">
        <f>Inputs!$E$81*24*(_xlfn.DAYS(CU4,CU3)+1)*-1*CU19</f>
        <v>-81096</v>
      </c>
      <c r="CV222" s="51">
        <f>Inputs!$E$81*24*(_xlfn.DAYS(CV4,CV3)+1)*-1*CV19</f>
        <v>-81096</v>
      </c>
      <c r="CW222" s="51">
        <f>Inputs!$E$81*24*(_xlfn.DAYS(CW4,CW3)+1)*-1*CW19</f>
        <v>-78480</v>
      </c>
      <c r="CX222" s="51">
        <f>Inputs!$E$81*24*(_xlfn.DAYS(CX4,CX3)+1)*-1*CX19</f>
        <v>-81096</v>
      </c>
      <c r="CY222" s="51">
        <f>Inputs!$E$81*24*(_xlfn.DAYS(CY4,CY3)+1)*-1*CY19</f>
        <v>-78480</v>
      </c>
      <c r="CZ222" s="51">
        <f>Inputs!$E$81*24*(_xlfn.DAYS(CZ4,CZ3)+1)*-1*CZ19</f>
        <v>-81096</v>
      </c>
      <c r="DA222" s="51">
        <f>Inputs!$E$81*24*(_xlfn.DAYS(DA4,DA3)+1)*-1*DA19</f>
        <v>-81096</v>
      </c>
      <c r="DB222" s="51">
        <f>Inputs!$E$81*24*(_xlfn.DAYS(DB4,DB3)+1)*-1*DB19</f>
        <v>-73248</v>
      </c>
      <c r="DC222" s="51">
        <f>Inputs!$E$81*24*(_xlfn.DAYS(DC4,DC3)+1)*-1*DC19</f>
        <v>-81096</v>
      </c>
      <c r="DD222" s="51">
        <f>Inputs!$E$81*24*(_xlfn.DAYS(DD4,DD3)+1)*-1*DD19</f>
        <v>-78480</v>
      </c>
      <c r="DE222" s="51">
        <f>Inputs!$E$81*24*(_xlfn.DAYS(DE4,DE3)+1)*-1*DE19</f>
        <v>-81096</v>
      </c>
      <c r="DF222" s="51">
        <f>Inputs!$E$81*24*(_xlfn.DAYS(DF4,DF3)+1)*-1*DF19</f>
        <v>-78480</v>
      </c>
      <c r="DG222" s="51">
        <f>Inputs!$E$81*24*(_xlfn.DAYS(DG4,DG3)+1)*-1*DG19</f>
        <v>-81096</v>
      </c>
      <c r="DH222" s="51">
        <f>Inputs!$E$81*24*(_xlfn.DAYS(DH4,DH3)+1)*-1*DH19</f>
        <v>-81096</v>
      </c>
      <c r="DI222" s="51">
        <f>Inputs!$E$81*24*(_xlfn.DAYS(DI4,DI3)+1)*-1*DI19</f>
        <v>-78480</v>
      </c>
      <c r="DJ222" s="51">
        <f>Inputs!$E$81*24*(_xlfn.DAYS(DJ4,DJ3)+1)*-1*DJ19</f>
        <v>-81096</v>
      </c>
      <c r="DK222" s="51">
        <f>Inputs!$E$81*24*(_xlfn.DAYS(DK4,DK3)+1)*-1*DK19</f>
        <v>-78480</v>
      </c>
      <c r="DL222" s="51">
        <f>Inputs!$E$81*24*(_xlfn.DAYS(DL4,DL3)+1)*-1*DL19</f>
        <v>-81096</v>
      </c>
      <c r="DM222" s="51">
        <f>Inputs!$E$81*24*(_xlfn.DAYS(DM4,DM3)+1)*-1*DM19</f>
        <v>-81096</v>
      </c>
      <c r="DN222" s="51">
        <f>Inputs!$E$81*24*(_xlfn.DAYS(DN4,DN3)+1)*-1*DN19</f>
        <v>-73248</v>
      </c>
      <c r="DO222" s="51">
        <f>Inputs!$E$81*24*(_xlfn.DAYS(DO4,DO3)+1)*-1*DO19</f>
        <v>-81096</v>
      </c>
      <c r="DP222" s="51">
        <f>Inputs!$E$81*24*(_xlfn.DAYS(DP4,DP3)+1)*-1*DP19</f>
        <v>-78480</v>
      </c>
      <c r="DQ222" s="51">
        <f>Inputs!$E$81*24*(_xlfn.DAYS(DQ4,DQ3)+1)*-1*DQ19</f>
        <v>-81096</v>
      </c>
      <c r="DR222" s="51">
        <f>Inputs!$E$81*24*(_xlfn.DAYS(DR4,DR3)+1)*-1*DR19</f>
        <v>-78480</v>
      </c>
      <c r="DS222" s="51">
        <f>Inputs!$E$81*24*(_xlfn.DAYS(DS4,DS3)+1)*-1*DS19</f>
        <v>-81096</v>
      </c>
      <c r="DT222" s="51">
        <f>Inputs!$E$81*24*(_xlfn.DAYS(DT4,DT3)+1)*-1*DT19</f>
        <v>-81096</v>
      </c>
      <c r="DU222" s="51">
        <f>Inputs!$E$81*24*(_xlfn.DAYS(DU4,DU3)+1)*-1*DU19</f>
        <v>-78480</v>
      </c>
      <c r="DV222" s="51">
        <f>Inputs!$E$81*24*(_xlfn.DAYS(DV4,DV3)+1)*-1*DV19</f>
        <v>-81096</v>
      </c>
      <c r="DW222" s="51">
        <f>Inputs!$E$81*24*(_xlfn.DAYS(DW4,DW3)+1)*-1*DW19</f>
        <v>-78480</v>
      </c>
      <c r="DX222" s="51">
        <f>Inputs!$E$81*24*(_xlfn.DAYS(DX4,DX3)+1)*-1*DX19</f>
        <v>-81096</v>
      </c>
      <c r="DY222" s="51">
        <f>Inputs!$E$81*24*(_xlfn.DAYS(DY4,DY3)+1)*-1*DY19</f>
        <v>-81096</v>
      </c>
      <c r="DZ222" s="51">
        <f>Inputs!$E$81*24*(_xlfn.DAYS(DZ4,DZ3)+1)*-1*DZ19</f>
        <v>-75864</v>
      </c>
      <c r="EA222" s="51">
        <f>Inputs!$E$81*24*(_xlfn.DAYS(EA4,EA3)+1)*-1*EA19</f>
        <v>-81096</v>
      </c>
      <c r="EB222" s="51">
        <f>Inputs!$E$81*24*(_xlfn.DAYS(EB4,EB3)+1)*-1*EB19</f>
        <v>-78480</v>
      </c>
      <c r="EC222" s="51">
        <f>Inputs!$E$81*24*(_xlfn.DAYS(EC4,EC3)+1)*-1*EC19</f>
        <v>-81096</v>
      </c>
      <c r="ED222" s="51">
        <f>Inputs!$E$81*24*(_xlfn.DAYS(ED4,ED3)+1)*-1*ED19</f>
        <v>-78480</v>
      </c>
      <c r="EE222" s="51">
        <f>Inputs!$E$81*24*(_xlfn.DAYS(EE4,EE3)+1)*-1*EE19</f>
        <v>-81096</v>
      </c>
      <c r="EF222" s="51">
        <f>Inputs!$E$81*24*(_xlfn.DAYS(EF4,EF3)+1)*-1*EF19</f>
        <v>-81096</v>
      </c>
      <c r="EG222" s="51">
        <f>Inputs!$E$81*24*(_xlfn.DAYS(EG4,EG3)+1)*-1*EG19</f>
        <v>-78480</v>
      </c>
      <c r="EH222" s="51">
        <f>Inputs!$E$81*24*(_xlfn.DAYS(EH4,EH3)+1)*-1*EH19</f>
        <v>-81096</v>
      </c>
      <c r="EI222" s="51">
        <f>Inputs!$E$81*24*(_xlfn.DAYS(EI4,EI3)+1)*-1*EI19</f>
        <v>-78480</v>
      </c>
      <c r="EJ222" s="51">
        <f>Inputs!$E$81*24*(_xlfn.DAYS(EJ4,EJ3)+1)*-1*EJ19</f>
        <v>-81096</v>
      </c>
      <c r="EK222" s="51">
        <f>Inputs!$E$81*24*(_xlfn.DAYS(EK4,EK3)+1)*-1*EK19</f>
        <v>-81096</v>
      </c>
      <c r="EL222" s="51">
        <f>Inputs!$E$81*24*(_xlfn.DAYS(EL4,EL3)+1)*-1*EL19</f>
        <v>-73248</v>
      </c>
      <c r="EM222" s="51">
        <f>Inputs!$E$81*24*(_xlfn.DAYS(EM4,EM3)+1)*-1*EM19</f>
        <v>-81096</v>
      </c>
      <c r="EN222" s="51">
        <f>Inputs!$E$81*24*(_xlfn.DAYS(EN4,EN3)+1)*-1*EN19</f>
        <v>-78480</v>
      </c>
      <c r="EO222" s="51">
        <f>Inputs!$E$81*24*(_xlfn.DAYS(EO4,EO3)+1)*-1*EO19</f>
        <v>-81096</v>
      </c>
      <c r="EP222" s="51">
        <f>Inputs!$E$81*24*(_xlfn.DAYS(EP4,EP3)+1)*-1*EP19</f>
        <v>-78480</v>
      </c>
      <c r="EQ222" s="51">
        <f>Inputs!$E$81*24*(_xlfn.DAYS(EQ4,EQ3)+1)*-1*EQ19</f>
        <v>-81096</v>
      </c>
      <c r="ER222" s="51">
        <f>Inputs!$E$81*24*(_xlfn.DAYS(ER4,ER3)+1)*-1*ER19</f>
        <v>-81096</v>
      </c>
      <c r="ES222" s="51">
        <f>Inputs!$E$81*24*(_xlfn.DAYS(ES4,ES3)+1)*-1*ES19</f>
        <v>-78480</v>
      </c>
      <c r="ET222" s="51">
        <f>Inputs!$E$81*24*(_xlfn.DAYS(ET4,ET3)+1)*-1*ET19</f>
        <v>-81096</v>
      </c>
      <c r="EU222" s="51">
        <f>Inputs!$E$81*24*(_xlfn.DAYS(EU4,EU3)+1)*-1*EU19</f>
        <v>-78480</v>
      </c>
      <c r="EV222" s="51">
        <f>Inputs!$E$81*24*(_xlfn.DAYS(EV4,EV3)+1)*-1*EV19</f>
        <v>-81096</v>
      </c>
      <c r="EW222" s="51">
        <f>Inputs!$E$81*24*(_xlfn.DAYS(EW4,EW3)+1)*-1*EW19</f>
        <v>-81096</v>
      </c>
      <c r="EX222" s="51">
        <f>Inputs!$E$81*24*(_xlfn.DAYS(EX4,EX3)+1)*-1*EX19</f>
        <v>-73248</v>
      </c>
      <c r="EY222" s="51">
        <f>Inputs!$E$81*24*(_xlfn.DAYS(EY4,EY3)+1)*-1*EY19</f>
        <v>-81096</v>
      </c>
      <c r="EZ222" s="51">
        <f>Inputs!$E$81*24*(_xlfn.DAYS(EZ4,EZ3)+1)*-1*EZ19</f>
        <v>-78480</v>
      </c>
      <c r="FA222" s="51">
        <f>Inputs!$E$81*24*(_xlfn.DAYS(FA4,FA3)+1)*-1*FA19</f>
        <v>-81096</v>
      </c>
      <c r="FB222" s="51">
        <f>Inputs!$E$81*24*(_xlfn.DAYS(FB4,FB3)+1)*-1*FB19</f>
        <v>-78480</v>
      </c>
      <c r="FC222" s="51">
        <f>Inputs!$E$81*24*(_xlfn.DAYS(FC4,FC3)+1)*-1*FC19</f>
        <v>-81096</v>
      </c>
      <c r="FD222" s="51">
        <f>Inputs!$E$81*24*(_xlfn.DAYS(FD4,FD3)+1)*-1*FD19</f>
        <v>-81096</v>
      </c>
      <c r="FE222" s="51">
        <f>Inputs!$E$81*24*(_xlfn.DAYS(FE4,FE3)+1)*-1*FE19</f>
        <v>-78480</v>
      </c>
      <c r="FF222" s="51">
        <f>Inputs!$E$81*24*(_xlfn.DAYS(FF4,FF3)+1)*-1*FF19</f>
        <v>-81096</v>
      </c>
      <c r="FG222" s="51">
        <f>Inputs!$E$81*24*(_xlfn.DAYS(FG4,FG3)+1)*-1*FG19</f>
        <v>-78480</v>
      </c>
      <c r="FH222" s="51">
        <f>Inputs!$E$81*24*(_xlfn.DAYS(FH4,FH3)+1)*-1*FH19</f>
        <v>-81096</v>
      </c>
      <c r="FI222" s="51">
        <f>Inputs!$E$81*24*(_xlfn.DAYS(FI4,FI3)+1)*-1*FI19</f>
        <v>-81096</v>
      </c>
      <c r="FJ222" s="51">
        <f>Inputs!$E$81*24*(_xlfn.DAYS(FJ4,FJ3)+1)*-1*FJ19</f>
        <v>-73248</v>
      </c>
      <c r="FK222" s="51">
        <f>Inputs!$E$81*24*(_xlfn.DAYS(FK4,FK3)+1)*-1*FK19</f>
        <v>-81096</v>
      </c>
      <c r="FL222" s="51">
        <f>Inputs!$E$81*24*(_xlfn.DAYS(FL4,FL3)+1)*-1*FL19</f>
        <v>-78480</v>
      </c>
      <c r="FM222" s="51">
        <f>Inputs!$E$81*24*(_xlfn.DAYS(FM4,FM3)+1)*-1*FM19</f>
        <v>-81096</v>
      </c>
      <c r="FN222" s="51">
        <f>Inputs!$E$81*24*(_xlfn.DAYS(FN4,FN3)+1)*-1*FN19</f>
        <v>-78480</v>
      </c>
      <c r="FO222" s="51">
        <f>Inputs!$E$81*24*(_xlfn.DAYS(FO4,FO3)+1)*-1*FO19</f>
        <v>-81096</v>
      </c>
      <c r="FP222" s="51">
        <f>Inputs!$E$81*24*(_xlfn.DAYS(FP4,FP3)+1)*-1*FP19</f>
        <v>-81096</v>
      </c>
      <c r="FQ222" s="51">
        <f>Inputs!$E$81*24*(_xlfn.DAYS(FQ4,FQ3)+1)*-1*FQ19</f>
        <v>-78480</v>
      </c>
      <c r="FR222" s="51">
        <f>Inputs!$E$81*24*(_xlfn.DAYS(FR4,FR3)+1)*-1*FR19</f>
        <v>-81096</v>
      </c>
      <c r="FS222" s="51">
        <f>Inputs!$E$81*24*(_xlfn.DAYS(FS4,FS3)+1)*-1*FS19</f>
        <v>-78480</v>
      </c>
      <c r="FT222" s="51">
        <f>Inputs!$E$81*24*(_xlfn.DAYS(FT4,FT3)+1)*-1*FT19</f>
        <v>-81096</v>
      </c>
      <c r="FU222" s="51">
        <f>Inputs!$E$81*24*(_xlfn.DAYS(FU4,FU3)+1)*-1*FU19</f>
        <v>-81096</v>
      </c>
      <c r="FV222" s="51">
        <f>Inputs!$E$81*24*(_xlfn.DAYS(FV4,FV3)+1)*-1*FV19</f>
        <v>-75864</v>
      </c>
      <c r="FW222" s="51">
        <f>Inputs!$E$81*24*(_xlfn.DAYS(FW4,FW3)+1)*-1*FW19</f>
        <v>-81096</v>
      </c>
      <c r="FX222" s="51">
        <f>Inputs!$E$81*24*(_xlfn.DAYS(FX4,FX3)+1)*-1*FX19</f>
        <v>-78480</v>
      </c>
      <c r="FY222" s="51">
        <f>Inputs!$E$81*24*(_xlfn.DAYS(FY4,FY3)+1)*-1*FY19</f>
        <v>-81096</v>
      </c>
      <c r="FZ222" s="51">
        <f>Inputs!$E$81*24*(_xlfn.DAYS(FZ4,FZ3)+1)*-1*FZ19</f>
        <v>-78480</v>
      </c>
      <c r="GA222" s="51">
        <f>Inputs!$E$81*24*(_xlfn.DAYS(GA4,GA3)+1)*-1*GA19</f>
        <v>-81096</v>
      </c>
      <c r="GB222" s="51">
        <f>Inputs!$E$81*24*(_xlfn.DAYS(GB4,GB3)+1)*-1*GB19</f>
        <v>-81096</v>
      </c>
      <c r="GC222" s="51">
        <f>Inputs!$E$81*24*(_xlfn.DAYS(GC4,GC3)+1)*-1*GC19</f>
        <v>-78480</v>
      </c>
      <c r="GD222" s="51">
        <f>Inputs!$E$81*24*(_xlfn.DAYS(GD4,GD3)+1)*-1*GD19</f>
        <v>-81096</v>
      </c>
      <c r="GE222" s="51">
        <f>Inputs!$E$81*24*(_xlfn.DAYS(GE4,GE3)+1)*-1*GE19</f>
        <v>-78480</v>
      </c>
      <c r="GF222" s="51">
        <f>Inputs!$E$81*24*(_xlfn.DAYS(GF4,GF3)+1)*-1*GF19</f>
        <v>-81096</v>
      </c>
      <c r="GG222" s="51">
        <f>Inputs!$E$81*24*(_xlfn.DAYS(GG4,GG3)+1)*-1*GG19</f>
        <v>-81096</v>
      </c>
      <c r="GH222" s="51">
        <f>Inputs!$E$81*24*(_xlfn.DAYS(GH4,GH3)+1)*-1*GH19</f>
        <v>-73248</v>
      </c>
      <c r="GI222" s="51">
        <f>Inputs!$E$81*24*(_xlfn.DAYS(GI4,GI3)+1)*-1*GI19</f>
        <v>-81096</v>
      </c>
      <c r="GJ222" s="51">
        <f>Inputs!$E$81*24*(_xlfn.DAYS(GJ4,GJ3)+1)*-1*GJ19</f>
        <v>-78480</v>
      </c>
      <c r="GK222" s="51">
        <f>Inputs!$E$81*24*(_xlfn.DAYS(GK4,GK3)+1)*-1*GK19</f>
        <v>-81096</v>
      </c>
      <c r="GL222" s="51">
        <f>Inputs!$E$81*24*(_xlfn.DAYS(GL4,GL3)+1)*-1*GL19</f>
        <v>-78480</v>
      </c>
      <c r="GM222" s="51">
        <f>Inputs!$E$81*24*(_xlfn.DAYS(GM4,GM3)+1)*-1*GM19</f>
        <v>-81096</v>
      </c>
      <c r="GN222" s="51">
        <f>Inputs!$E$81*24*(_xlfn.DAYS(GN4,GN3)+1)*-1*GN19</f>
        <v>-81096</v>
      </c>
      <c r="GO222" s="51">
        <f>Inputs!$E$81*24*(_xlfn.DAYS(GO4,GO3)+1)*-1*GO19</f>
        <v>-78480</v>
      </c>
      <c r="GP222" s="51">
        <f>Inputs!$E$81*24*(_xlfn.DAYS(GP4,GP3)+1)*-1*GP19</f>
        <v>-81096</v>
      </c>
      <c r="GQ222" s="51">
        <f>Inputs!$E$81*24*(_xlfn.DAYS(GQ4,GQ3)+1)*-1*GQ19</f>
        <v>-78480</v>
      </c>
      <c r="GR222" s="51">
        <f>Inputs!$E$81*24*(_xlfn.DAYS(GR4,GR3)+1)*-1*GR19</f>
        <v>-81096</v>
      </c>
      <c r="GS222" s="51">
        <f>Inputs!$E$81*24*(_xlfn.DAYS(GS4,GS3)+1)*-1*GS19</f>
        <v>-81096</v>
      </c>
      <c r="GT222" s="51">
        <f>Inputs!$E$81*24*(_xlfn.DAYS(GT4,GT3)+1)*-1*GT19</f>
        <v>-73248</v>
      </c>
      <c r="GU222" s="51">
        <f>Inputs!$E$81*24*(_xlfn.DAYS(GU4,GU3)+1)*-1*GU19</f>
        <v>-81096</v>
      </c>
      <c r="GV222" s="51">
        <f>Inputs!$E$81*24*(_xlfn.DAYS(GV4,GV3)+1)*-1*GV19</f>
        <v>-78480</v>
      </c>
      <c r="GW222" s="51">
        <f>Inputs!$E$81*24*(_xlfn.DAYS(GW4,GW3)+1)*-1*GW19</f>
        <v>-81096</v>
      </c>
      <c r="GX222" s="51">
        <f>Inputs!$E$81*24*(_xlfn.DAYS(GX4,GX3)+1)*-1*GX19</f>
        <v>-78480</v>
      </c>
      <c r="GY222" s="51">
        <f>Inputs!$E$81*24*(_xlfn.DAYS(GY4,GY3)+1)*-1*GY19</f>
        <v>-81096</v>
      </c>
      <c r="GZ222" s="51">
        <f>Inputs!$E$81*24*(_xlfn.DAYS(GZ4,GZ3)+1)*-1*GZ19</f>
        <v>-81096</v>
      </c>
      <c r="HA222" s="51">
        <f>Inputs!$E$81*24*(_xlfn.DAYS(HA4,HA3)+1)*-1*HA19</f>
        <v>-78480</v>
      </c>
      <c r="HB222" s="51">
        <f>Inputs!$E$81*24*(_xlfn.DAYS(HB4,HB3)+1)*-1*HB19</f>
        <v>-81096</v>
      </c>
      <c r="HC222" s="51">
        <f>Inputs!$E$81*24*(_xlfn.DAYS(HC4,HC3)+1)*-1*HC19</f>
        <v>-78480</v>
      </c>
      <c r="HD222" s="51">
        <f>Inputs!$E$81*24*(_xlfn.DAYS(HD4,HD3)+1)*-1*HD19</f>
        <v>-81096</v>
      </c>
      <c r="HE222" s="51">
        <f>Inputs!$E$81*24*(_xlfn.DAYS(HE4,HE3)+1)*-1*HE19</f>
        <v>-81096</v>
      </c>
      <c r="HF222" s="51">
        <f>Inputs!$E$81*24*(_xlfn.DAYS(HF4,HF3)+1)*-1*HF19</f>
        <v>-73248</v>
      </c>
      <c r="HG222" s="51">
        <f>Inputs!$E$81*24*(_xlfn.DAYS(HG4,HG3)+1)*-1*HG19</f>
        <v>-81096</v>
      </c>
      <c r="HH222" s="51">
        <f>Inputs!$E$81*24*(_xlfn.DAYS(HH4,HH3)+1)*-1*HH19</f>
        <v>-78480</v>
      </c>
      <c r="HI222" s="51">
        <f>Inputs!$E$81*24*(_xlfn.DAYS(HI4,HI3)+1)*-1*HI19</f>
        <v>-81096</v>
      </c>
      <c r="HJ222" s="51">
        <f>Inputs!$E$81*24*(_xlfn.DAYS(HJ4,HJ3)+1)*-1*HJ19</f>
        <v>-78480</v>
      </c>
      <c r="HK222" s="51">
        <f>Inputs!$E$81*24*(_xlfn.DAYS(HK4,HK3)+1)*-1*HK19</f>
        <v>-81096</v>
      </c>
      <c r="HL222" s="51">
        <f>Inputs!$E$81*24*(_xlfn.DAYS(HL4,HL3)+1)*-1*HL19</f>
        <v>-81096</v>
      </c>
      <c r="HM222" s="51">
        <f>Inputs!$E$81*24*(_xlfn.DAYS(HM4,HM3)+1)*-1*HM19</f>
        <v>-78480</v>
      </c>
      <c r="HN222" s="51">
        <f>Inputs!$E$81*24*(_xlfn.DAYS(HN4,HN3)+1)*-1*HN19</f>
        <v>-81096</v>
      </c>
      <c r="HO222" s="51">
        <f>Inputs!$E$81*24*(_xlfn.DAYS(HO4,HO3)+1)*-1*HO19</f>
        <v>-78480</v>
      </c>
      <c r="HP222" s="51">
        <f>Inputs!$E$81*24*(_xlfn.DAYS(HP4,HP3)+1)*-1*HP19</f>
        <v>-81096</v>
      </c>
      <c r="HQ222" s="51">
        <f>Inputs!$E$81*24*(_xlfn.DAYS(HQ4,HQ3)+1)*-1*HQ19</f>
        <v>-81096</v>
      </c>
      <c r="HR222" s="51">
        <f>Inputs!$E$81*24*(_xlfn.DAYS(HR4,HR3)+1)*-1*HR19</f>
        <v>-75864</v>
      </c>
      <c r="HS222" s="51">
        <f>Inputs!$E$81*24*(_xlfn.DAYS(HS4,HS3)+1)*-1*HS19</f>
        <v>-81096</v>
      </c>
      <c r="HT222" s="51">
        <f>Inputs!$E$81*24*(_xlfn.DAYS(HT4,HT3)+1)*-1*HT19</f>
        <v>-78480</v>
      </c>
      <c r="HU222" s="51">
        <f>Inputs!$E$81*24*(_xlfn.DAYS(HU4,HU3)+1)*-1*HU19</f>
        <v>-81096</v>
      </c>
      <c r="HV222" s="51">
        <f>Inputs!$E$81*24*(_xlfn.DAYS(HV4,HV3)+1)*-1*HV19</f>
        <v>-78480</v>
      </c>
      <c r="HW222" s="51">
        <f>Inputs!$E$81*24*(_xlfn.DAYS(HW4,HW3)+1)*-1*HW19</f>
        <v>-81096</v>
      </c>
      <c r="HX222" s="51">
        <f>Inputs!$E$81*24*(_xlfn.DAYS(HX4,HX3)+1)*-1*HX19</f>
        <v>-81096</v>
      </c>
      <c r="HY222" s="51">
        <f>Inputs!$E$81*24*(_xlfn.DAYS(HY4,HY3)+1)*-1*HY19</f>
        <v>-78480</v>
      </c>
      <c r="HZ222" s="51">
        <f>Inputs!$E$81*24*(_xlfn.DAYS(HZ4,HZ3)+1)*-1*HZ19</f>
        <v>-81096</v>
      </c>
      <c r="IA222" s="51">
        <f>Inputs!$E$81*24*(_xlfn.DAYS(IA4,IA3)+1)*-1*IA19</f>
        <v>-78480</v>
      </c>
      <c r="IB222" s="51">
        <f>Inputs!$E$81*24*(_xlfn.DAYS(IB4,IB3)+1)*-1*IB19</f>
        <v>-81096</v>
      </c>
      <c r="IC222" s="51">
        <f>Inputs!$E$81*24*(_xlfn.DAYS(IC4,IC3)+1)*-1*IC19</f>
        <v>-81096</v>
      </c>
      <c r="ID222" s="51">
        <f>Inputs!$E$81*24*(_xlfn.DAYS(ID4,ID3)+1)*-1*ID19</f>
        <v>-73248</v>
      </c>
      <c r="IE222" s="51">
        <f>Inputs!$E$81*24*(_xlfn.DAYS(IE4,IE3)+1)*-1*IE19</f>
        <v>-81096</v>
      </c>
      <c r="IF222" s="51">
        <f>Inputs!$E$81*24*(_xlfn.DAYS(IF4,IF3)+1)*-1*IF19</f>
        <v>-78480</v>
      </c>
      <c r="IG222" s="51">
        <f>Inputs!$E$81*24*(_xlfn.DAYS(IG4,IG3)+1)*-1*IG19</f>
        <v>-81096</v>
      </c>
      <c r="IH222" s="51">
        <f>Inputs!$E$81*24*(_xlfn.DAYS(IH4,IH3)+1)*-1*IH19</f>
        <v>-78480</v>
      </c>
      <c r="II222" s="51">
        <f>Inputs!$E$81*24*(_xlfn.DAYS(II4,II3)+1)*-1*II19</f>
        <v>-81096</v>
      </c>
      <c r="IJ222" s="51">
        <f>Inputs!$E$81*24*(_xlfn.DAYS(IJ4,IJ3)+1)*-1*IJ19</f>
        <v>-81096</v>
      </c>
      <c r="IK222" s="51">
        <f>Inputs!$E$81*24*(_xlfn.DAYS(IK4,IK3)+1)*-1*IK19</f>
        <v>-78480</v>
      </c>
      <c r="IL222" s="51">
        <f>Inputs!$E$81*24*(_xlfn.DAYS(IL4,IL3)+1)*-1*IL19</f>
        <v>-81096</v>
      </c>
      <c r="IM222" s="51">
        <f>Inputs!$E$81*24*(_xlfn.DAYS(IM4,IM3)+1)*-1*IM19</f>
        <v>-78480</v>
      </c>
      <c r="IN222" s="51">
        <f>Inputs!$E$81*24*(_xlfn.DAYS(IN4,IN3)+1)*-1*IN19</f>
        <v>-81096</v>
      </c>
      <c r="IO222" s="51">
        <f>Inputs!$E$81*24*(_xlfn.DAYS(IO4,IO3)+1)*-1*IO19</f>
        <v>-81096</v>
      </c>
      <c r="IP222" s="51">
        <f>Inputs!$E$81*24*(_xlfn.DAYS(IP4,IP3)+1)*-1*IP19</f>
        <v>-73248</v>
      </c>
      <c r="IQ222" s="51">
        <f>Inputs!$E$81*24*(_xlfn.DAYS(IQ4,IQ3)+1)*-1*IQ19</f>
        <v>-81096</v>
      </c>
      <c r="IR222" s="51">
        <f>Inputs!$E$81*24*(_xlfn.DAYS(IR4,IR3)+1)*-1*IR19</f>
        <v>-78480</v>
      </c>
      <c r="IS222" s="51">
        <f>Inputs!$E$81*24*(_xlfn.DAYS(IS4,IS3)+1)*-1*IS19</f>
        <v>-81096</v>
      </c>
      <c r="IT222" s="51">
        <f>Inputs!$E$81*24*(_xlfn.DAYS(IT4,IT3)+1)*-1*IT19</f>
        <v>-78480</v>
      </c>
      <c r="IU222" s="51">
        <f>Inputs!$E$81*24*(_xlfn.DAYS(IU4,IU3)+1)*-1*IU19</f>
        <v>-81096</v>
      </c>
      <c r="IV222" s="51">
        <f>Inputs!$E$81*24*(_xlfn.DAYS(IV4,IV3)+1)*-1*IV19</f>
        <v>-81096</v>
      </c>
      <c r="IW222" s="51">
        <f>Inputs!$E$81*24*(_xlfn.DAYS(IW4,IW3)+1)*-1*IW19</f>
        <v>-78480</v>
      </c>
      <c r="IX222" s="51">
        <f>Inputs!$E$81*24*(_xlfn.DAYS(IX4,IX3)+1)*-1*IX19</f>
        <v>-81096</v>
      </c>
      <c r="IY222" s="51">
        <f>Inputs!$E$81*24*(_xlfn.DAYS(IY4,IY3)+1)*-1*IY19</f>
        <v>-78480</v>
      </c>
      <c r="IZ222" s="51">
        <f>Inputs!$E$81*24*(_xlfn.DAYS(IZ4,IZ3)+1)*-1*IZ19</f>
        <v>-81096</v>
      </c>
      <c r="JA222" s="51">
        <f>Inputs!$E$81*24*(_xlfn.DAYS(JA4,JA3)+1)*-1*JA19</f>
        <v>-81096</v>
      </c>
      <c r="JB222" s="51">
        <f>Inputs!$E$81*24*(_xlfn.DAYS(JB4,JB3)+1)*-1*JB19</f>
        <v>-73248</v>
      </c>
      <c r="JC222" s="51">
        <f>Inputs!$E$81*24*(_xlfn.DAYS(JC4,JC3)+1)*-1*JC19</f>
        <v>-81096</v>
      </c>
      <c r="JD222" s="51">
        <f>Inputs!$E$81*24*(_xlfn.DAYS(JD4,JD3)+1)*-1*JD19</f>
        <v>-78480</v>
      </c>
      <c r="JE222" s="51">
        <f>Inputs!$E$81*24*(_xlfn.DAYS(JE4,JE3)+1)*-1*JE19</f>
        <v>-81096</v>
      </c>
      <c r="JF222" s="51">
        <f>Inputs!$E$81*24*(_xlfn.DAYS(JF4,JF3)+1)*-1*JF19</f>
        <v>-78480</v>
      </c>
      <c r="JG222" s="51">
        <f>Inputs!$E$81*24*(_xlfn.DAYS(JG4,JG3)+1)*-1*JG19</f>
        <v>-81096</v>
      </c>
      <c r="JH222" s="51">
        <f>Inputs!$E$81*24*(_xlfn.DAYS(JH4,JH3)+1)*-1*JH19</f>
        <v>-81096</v>
      </c>
      <c r="JI222" s="51">
        <f>Inputs!$E$81*24*(_xlfn.DAYS(JI4,JI3)+1)*-1*JI19</f>
        <v>-78480</v>
      </c>
      <c r="JJ222" s="51">
        <f>Inputs!$E$81*24*(_xlfn.DAYS(JJ4,JJ3)+1)*-1*JJ19</f>
        <v>-81096</v>
      </c>
      <c r="JK222" s="51">
        <f>Inputs!$E$81*24*(_xlfn.DAYS(JK4,JK3)+1)*-1*JK19</f>
        <v>-78480</v>
      </c>
      <c r="JL222" s="51">
        <f>Inputs!$E$81*24*(_xlfn.DAYS(JL4,JL3)+1)*-1*JL19</f>
        <v>-81096</v>
      </c>
      <c r="JM222" s="51">
        <f>Inputs!$E$81*24*(_xlfn.DAYS(JM4,JM3)+1)*-1*JM19</f>
        <v>-81096</v>
      </c>
      <c r="JN222" s="51">
        <f>Inputs!$E$81*24*(_xlfn.DAYS(JN4,JN3)+1)*-1*JN19</f>
        <v>-75864</v>
      </c>
      <c r="JO222" s="51">
        <f>Inputs!$E$81*24*(_xlfn.DAYS(JO4,JO3)+1)*-1*JO19</f>
        <v>-81096</v>
      </c>
      <c r="JP222" s="51">
        <f>Inputs!$E$81*24*(_xlfn.DAYS(JP4,JP3)+1)*-1*JP19</f>
        <v>-78480</v>
      </c>
      <c r="JQ222" s="51">
        <f>Inputs!$E$81*24*(_xlfn.DAYS(JQ4,JQ3)+1)*-1*JQ19</f>
        <v>-81096</v>
      </c>
      <c r="JR222" s="51">
        <f>Inputs!$E$81*24*(_xlfn.DAYS(JR4,JR3)+1)*-1*JR19</f>
        <v>-78480</v>
      </c>
      <c r="JS222" s="51">
        <f>Inputs!$E$81*24*(_xlfn.DAYS(JS4,JS3)+1)*-1*JS19</f>
        <v>-81096</v>
      </c>
      <c r="JT222" s="51">
        <f>Inputs!$E$81*24*(_xlfn.DAYS(JT4,JT3)+1)*-1*JT19</f>
        <v>-81096</v>
      </c>
      <c r="JU222" s="51">
        <f>Inputs!$E$81*24*(_xlfn.DAYS(JU4,JU3)+1)*-1*JU19</f>
        <v>-78480</v>
      </c>
      <c r="JV222" s="51">
        <f>Inputs!$E$81*24*(_xlfn.DAYS(JV4,JV3)+1)*-1*JV19</f>
        <v>-81096</v>
      </c>
      <c r="JW222" s="51">
        <f>Inputs!$E$81*24*(_xlfn.DAYS(JW4,JW3)+1)*-1*JW19</f>
        <v>-78480</v>
      </c>
      <c r="JX222" s="51">
        <f>Inputs!$E$81*24*(_xlfn.DAYS(JX4,JX3)+1)*-1*JX19</f>
        <v>-81096</v>
      </c>
      <c r="JY222" s="51">
        <f>Inputs!$E$81*24*(_xlfn.DAYS(JY4,JY3)+1)*-1*JY19</f>
        <v>-81096</v>
      </c>
      <c r="JZ222" s="51">
        <f>Inputs!$E$81*24*(_xlfn.DAYS(JZ4,JZ3)+1)*-1*JZ19</f>
        <v>-73248</v>
      </c>
      <c r="KA222" s="51">
        <f>Inputs!$E$81*24*(_xlfn.DAYS(KA4,KA3)+1)*-1*KA19</f>
        <v>-81096</v>
      </c>
      <c r="KB222" s="51">
        <f>Inputs!$E$81*24*(_xlfn.DAYS(KB4,KB3)+1)*-1*KB19</f>
        <v>-78480</v>
      </c>
      <c r="KC222" s="51">
        <f>Inputs!$E$81*24*(_xlfn.DAYS(KC4,KC3)+1)*-1*KC19</f>
        <v>-81096</v>
      </c>
      <c r="KD222" s="51">
        <f>Inputs!$E$81*24*(_xlfn.DAYS(KD4,KD3)+1)*-1*KD19</f>
        <v>-78480</v>
      </c>
      <c r="KE222" s="51">
        <f>Inputs!$E$81*24*(_xlfn.DAYS(KE4,KE3)+1)*-1*KE19</f>
        <v>-81096</v>
      </c>
      <c r="KF222" s="51">
        <f>Inputs!$E$81*24*(_xlfn.DAYS(KF4,KF3)+1)*-1*KF19</f>
        <v>-81096</v>
      </c>
      <c r="KG222" s="51">
        <f>Inputs!$E$81*24*(_xlfn.DAYS(KG4,KG3)+1)*-1*KG19</f>
        <v>-78480</v>
      </c>
      <c r="KH222" s="51">
        <f>Inputs!$E$81*24*(_xlfn.DAYS(KH4,KH3)+1)*-1*KH19</f>
        <v>-81096</v>
      </c>
      <c r="KI222" s="51">
        <f>Inputs!$E$81*24*(_xlfn.DAYS(KI4,KI3)+1)*-1*KI19</f>
        <v>-78480</v>
      </c>
      <c r="KJ222" s="51">
        <f>Inputs!$E$81*24*(_xlfn.DAYS(KJ4,KJ3)+1)*-1*KJ19</f>
        <v>-81096</v>
      </c>
      <c r="KK222" s="51">
        <f>Inputs!$E$81*24*(_xlfn.DAYS(KK4,KK3)+1)*-1*KK19</f>
        <v>-81096</v>
      </c>
      <c r="KL222" s="51">
        <f>Inputs!$E$81*24*(_xlfn.DAYS(KL4,KL3)+1)*-1*KL19</f>
        <v>-73248</v>
      </c>
      <c r="KM222" s="51">
        <f>Inputs!$E$81*24*(_xlfn.DAYS(KM4,KM3)+1)*-1*KM19</f>
        <v>-81096</v>
      </c>
      <c r="KN222" s="51">
        <f>Inputs!$E$81*24*(_xlfn.DAYS(KN4,KN3)+1)*-1*KN19</f>
        <v>-78480</v>
      </c>
      <c r="KO222" s="51">
        <f>Inputs!$E$81*24*(_xlfn.DAYS(KO4,KO3)+1)*-1*KO19</f>
        <v>-81096</v>
      </c>
      <c r="KP222" s="51">
        <f>Inputs!$E$81*24*(_xlfn.DAYS(KP4,KP3)+1)*-1*KP19</f>
        <v>-78480</v>
      </c>
      <c r="KQ222" s="51">
        <f>Inputs!$E$81*24*(_xlfn.DAYS(KQ4,KQ3)+1)*-1*KQ19</f>
        <v>-81096</v>
      </c>
      <c r="KR222" s="51">
        <f>Inputs!$E$81*24*(_xlfn.DAYS(KR4,KR3)+1)*-1*KR19</f>
        <v>-81096</v>
      </c>
      <c r="KS222" s="51">
        <f>Inputs!$E$81*24*(_xlfn.DAYS(KS4,KS3)+1)*-1*KS19</f>
        <v>-78480</v>
      </c>
      <c r="KT222" s="51">
        <f>Inputs!$E$81*24*(_xlfn.DAYS(KT4,KT3)+1)*-1*KT19</f>
        <v>-81096</v>
      </c>
      <c r="KU222" s="51">
        <f>Inputs!$E$81*24*(_xlfn.DAYS(KU4,KU3)+1)*-1*KU19</f>
        <v>-78480</v>
      </c>
      <c r="KV222" s="51">
        <f>Inputs!$E$81*24*(_xlfn.DAYS(KV4,KV3)+1)*-1*KV19</f>
        <v>-81096</v>
      </c>
      <c r="KW222" s="51">
        <f>Inputs!$E$81*24*(_xlfn.DAYS(KW4,KW3)+1)*-1*KW19</f>
        <v>-81096</v>
      </c>
      <c r="KX222" s="51">
        <f>Inputs!$E$81*24*(_xlfn.DAYS(KX4,KX3)+1)*-1*KX19</f>
        <v>-73248</v>
      </c>
      <c r="KY222" s="51">
        <f>Inputs!$E$81*24*(_xlfn.DAYS(KY4,KY3)+1)*-1*KY19</f>
        <v>-81096</v>
      </c>
      <c r="KZ222" s="51">
        <f>Inputs!$E$81*24*(_xlfn.DAYS(KZ4,KZ3)+1)*-1*KZ19</f>
        <v>-78480</v>
      </c>
      <c r="LA222" s="51">
        <f>Inputs!$E$81*24*(_xlfn.DAYS(LA4,LA3)+1)*-1*LA19</f>
        <v>-81096</v>
      </c>
      <c r="LB222" s="51">
        <f>Inputs!$E$81*24*(_xlfn.DAYS(LB4,LB3)+1)*-1*LB19</f>
        <v>-78480</v>
      </c>
      <c r="LC222" s="51">
        <f>Inputs!$E$81*24*(_xlfn.DAYS(LC4,LC3)+1)*-1*LC19</f>
        <v>-81096</v>
      </c>
      <c r="LD222" s="51">
        <f>Inputs!$E$81*24*(_xlfn.DAYS(LD4,LD3)+1)*-1*LD19</f>
        <v>-81096</v>
      </c>
      <c r="LE222" s="51">
        <f>Inputs!$E$81*24*(_xlfn.DAYS(LE4,LE3)+1)*-1*LE19</f>
        <v>-78480</v>
      </c>
      <c r="LF222" s="51">
        <f>Inputs!$E$81*24*(_xlfn.DAYS(LF4,LF3)+1)*-1*LF19</f>
        <v>-81096</v>
      </c>
      <c r="LG222" s="51">
        <f>Inputs!$E$81*24*(_xlfn.DAYS(LG4,LG3)+1)*-1*LG19</f>
        <v>-78480</v>
      </c>
      <c r="LH222" s="51">
        <f>Inputs!$E$81*24*(_xlfn.DAYS(LH4,LH3)+1)*-1*LH19</f>
        <v>-81096</v>
      </c>
      <c r="LI222" s="51">
        <f>Inputs!$E$81*24*(_xlfn.DAYS(LI4,LI3)+1)*-1*LI19</f>
        <v>-81096</v>
      </c>
      <c r="LJ222" s="51">
        <f>Inputs!$E$81*24*(_xlfn.DAYS(LJ4,LJ3)+1)*-1*LJ19</f>
        <v>-75864</v>
      </c>
      <c r="LK222" s="51">
        <f>Inputs!$E$81*24*(_xlfn.DAYS(LK4,LK3)+1)*-1*LK19</f>
        <v>-81096</v>
      </c>
      <c r="LL222" s="51">
        <f>Inputs!$E$81*24*(_xlfn.DAYS(LL4,LL3)+1)*-1*LL19</f>
        <v>-78480</v>
      </c>
      <c r="LM222" s="51">
        <f>Inputs!$E$81*24*(_xlfn.DAYS(LM4,LM3)+1)*-1*LM19</f>
        <v>-81096</v>
      </c>
      <c r="LN222" s="51">
        <f>Inputs!$E$81*24*(_xlfn.DAYS(LN4,LN3)+1)*-1*LN19</f>
        <v>-78480</v>
      </c>
      <c r="LO222" s="51">
        <f>Inputs!$E$81*24*(_xlfn.DAYS(LO4,LO3)+1)*-1*LO19</f>
        <v>-81096</v>
      </c>
      <c r="LP222" s="51">
        <f>Inputs!$E$81*24*(_xlfn.DAYS(LP4,LP3)+1)*-1*LP19</f>
        <v>-81096</v>
      </c>
      <c r="LQ222" s="51">
        <f>Inputs!$E$81*24*(_xlfn.DAYS(LQ4,LQ3)+1)*-1*LQ19</f>
        <v>-78480</v>
      </c>
      <c r="LR222" s="51">
        <f>Inputs!$E$81*24*(_xlfn.DAYS(LR4,LR3)+1)*-1*LR19</f>
        <v>-81096</v>
      </c>
      <c r="LS222" s="51">
        <f>Inputs!$E$81*24*(_xlfn.DAYS(LS4,LS3)+1)*-1*LS19</f>
        <v>-78480</v>
      </c>
      <c r="LT222" s="51">
        <f>Inputs!$E$81*24*(_xlfn.DAYS(LT4,LT3)+1)*-1*LT19</f>
        <v>-78480</v>
      </c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  <c r="QB222" s="51"/>
      <c r="QC222" s="51"/>
      <c r="QD222" s="51"/>
      <c r="QE222" s="51"/>
      <c r="QF222" s="51"/>
      <c r="QG222" s="51"/>
      <c r="QH222" s="51"/>
      <c r="QI222" s="51"/>
      <c r="QJ222" s="51"/>
      <c r="QK222" s="51"/>
      <c r="QL222" s="51"/>
      <c r="QM222" s="51"/>
      <c r="QN222" s="51"/>
      <c r="QO222" s="51"/>
      <c r="QP222" s="51"/>
      <c r="QQ222" s="51"/>
      <c r="QR222" s="51"/>
      <c r="QS222" s="51"/>
      <c r="QT222" s="51"/>
      <c r="QU222" s="51"/>
      <c r="QV222" s="51"/>
      <c r="QW222" s="51"/>
      <c r="QX222" s="51"/>
      <c r="QY222" s="51"/>
      <c r="QZ222" s="51"/>
      <c r="RA222" s="51"/>
      <c r="RB222" s="51"/>
      <c r="RC222" s="51"/>
      <c r="RD222" s="51"/>
      <c r="RE222" s="51"/>
      <c r="RF222" s="51"/>
      <c r="RG222" s="51"/>
      <c r="RH222" s="51"/>
      <c r="RI222" s="51"/>
      <c r="RJ222" s="51"/>
      <c r="RK222" s="51"/>
      <c r="RL222" s="51"/>
      <c r="RM222" s="51"/>
      <c r="RN222" s="51"/>
      <c r="RO222" s="51"/>
      <c r="RP222" s="51"/>
      <c r="RQ222" s="51"/>
      <c r="RR222" s="51"/>
      <c r="RS222" s="51"/>
      <c r="RT222" s="51"/>
      <c r="RU222" s="51"/>
      <c r="RV222" s="51"/>
      <c r="RW222" s="51"/>
      <c r="RX222" s="51"/>
      <c r="RY222" s="51"/>
      <c r="RZ222" s="51"/>
      <c r="SA222" s="51"/>
      <c r="SB222" s="51"/>
      <c r="SC222" s="51"/>
      <c r="SD222" s="51"/>
      <c r="SE222" s="51"/>
      <c r="SF222" s="51"/>
      <c r="SG222" s="51"/>
      <c r="SH222" s="51"/>
      <c r="SI222" s="51"/>
      <c r="SJ222" s="51"/>
      <c r="SK222" s="51"/>
      <c r="SL222" s="51"/>
    </row>
    <row r="223" spans="1:506 16360:16360" outlineLevel="1">
      <c r="C223" s="75" t="s">
        <v>511</v>
      </c>
      <c r="D223" s="242"/>
      <c r="E223" s="509"/>
      <c r="F223" s="206"/>
      <c r="G223" s="223">
        <f t="shared" ref="G223" si="853">SUM(AG223:AR223)</f>
        <v>1334857.111285727</v>
      </c>
      <c r="H223" s="198">
        <f t="shared" ref="H223" si="854">SUM(I223:QJ223)</f>
        <v>59531462.328381635</v>
      </c>
      <c r="I223" s="51">
        <f>I221+I222/3*I19</f>
        <v>0</v>
      </c>
      <c r="J223" s="51">
        <f t="shared" ref="J223:BU223" si="855">J221+J222/3*J19</f>
        <v>0</v>
      </c>
      <c r="K223" s="51">
        <f t="shared" si="855"/>
        <v>0</v>
      </c>
      <c r="L223" s="51">
        <f t="shared" si="855"/>
        <v>0</v>
      </c>
      <c r="M223" s="51">
        <f t="shared" si="855"/>
        <v>0</v>
      </c>
      <c r="N223" s="51">
        <f t="shared" si="855"/>
        <v>0</v>
      </c>
      <c r="O223" s="51">
        <f t="shared" si="855"/>
        <v>0</v>
      </c>
      <c r="P223" s="51">
        <f t="shared" si="855"/>
        <v>0</v>
      </c>
      <c r="Q223" s="51">
        <f t="shared" si="855"/>
        <v>0</v>
      </c>
      <c r="R223" s="51">
        <f t="shared" si="855"/>
        <v>0</v>
      </c>
      <c r="S223" s="51">
        <f t="shared" si="855"/>
        <v>0</v>
      </c>
      <c r="T223" s="51">
        <f t="shared" si="855"/>
        <v>0</v>
      </c>
      <c r="U223" s="51">
        <f t="shared" si="855"/>
        <v>0</v>
      </c>
      <c r="V223" s="51">
        <f t="shared" si="855"/>
        <v>0</v>
      </c>
      <c r="W223" s="51">
        <f t="shared" si="855"/>
        <v>0</v>
      </c>
      <c r="X223" s="51">
        <f t="shared" si="855"/>
        <v>0</v>
      </c>
      <c r="Y223" s="51">
        <f t="shared" si="855"/>
        <v>0</v>
      </c>
      <c r="Z223" s="51">
        <f t="shared" si="855"/>
        <v>0</v>
      </c>
      <c r="AA223" s="51">
        <f t="shared" si="855"/>
        <v>0</v>
      </c>
      <c r="AB223" s="51">
        <f t="shared" si="855"/>
        <v>0</v>
      </c>
      <c r="AC223" s="51">
        <f t="shared" si="855"/>
        <v>0</v>
      </c>
      <c r="AD223" s="51">
        <f t="shared" si="855"/>
        <v>0</v>
      </c>
      <c r="AE223" s="51">
        <f t="shared" si="855"/>
        <v>0</v>
      </c>
      <c r="AF223" s="51">
        <f t="shared" si="855"/>
        <v>0</v>
      </c>
      <c r="AG223" s="51">
        <f t="shared" si="855"/>
        <v>124234.59771222583</v>
      </c>
      <c r="AH223" s="51">
        <f t="shared" si="855"/>
        <v>81998.215712767706</v>
      </c>
      <c r="AI223" s="51">
        <f t="shared" si="855"/>
        <v>27032</v>
      </c>
      <c r="AJ223" s="51">
        <f t="shared" si="855"/>
        <v>26160</v>
      </c>
      <c r="AK223" s="51">
        <f t="shared" si="855"/>
        <v>27032</v>
      </c>
      <c r="AL223" s="51">
        <f t="shared" si="855"/>
        <v>26160</v>
      </c>
      <c r="AM223" s="51">
        <f t="shared" si="855"/>
        <v>27032</v>
      </c>
      <c r="AN223" s="51">
        <f t="shared" si="855"/>
        <v>27032</v>
      </c>
      <c r="AO223" s="51">
        <f t="shared" si="855"/>
        <v>122065.19371499444</v>
      </c>
      <c r="AP223" s="51">
        <f t="shared" si="855"/>
        <v>242646.42120439396</v>
      </c>
      <c r="AQ223" s="51">
        <f t="shared" si="855"/>
        <v>287940.1372940556</v>
      </c>
      <c r="AR223" s="51">
        <f t="shared" si="855"/>
        <v>315524.54564728949</v>
      </c>
      <c r="AS223" s="51">
        <f t="shared" si="855"/>
        <v>126511.50876017884</v>
      </c>
      <c r="AT223" s="51">
        <f t="shared" si="855"/>
        <v>73948.879402605671</v>
      </c>
      <c r="AU223" s="51">
        <f t="shared" si="855"/>
        <v>27032</v>
      </c>
      <c r="AV223" s="51">
        <f t="shared" si="855"/>
        <v>26160</v>
      </c>
      <c r="AW223" s="51">
        <f t="shared" si="855"/>
        <v>27032</v>
      </c>
      <c r="AX223" s="51">
        <f t="shared" si="855"/>
        <v>26160</v>
      </c>
      <c r="AY223" s="51">
        <f t="shared" si="855"/>
        <v>27032</v>
      </c>
      <c r="AZ223" s="51">
        <f t="shared" si="855"/>
        <v>27032</v>
      </c>
      <c r="BA223" s="51">
        <f t="shared" si="855"/>
        <v>138453.75071738256</v>
      </c>
      <c r="BB223" s="51">
        <f t="shared" si="855"/>
        <v>256190.57477893116</v>
      </c>
      <c r="BC223" s="51">
        <f t="shared" si="855"/>
        <v>299149.30199975945</v>
      </c>
      <c r="BD223" s="51">
        <f t="shared" si="855"/>
        <v>315665.45798481093</v>
      </c>
      <c r="BE223" s="51">
        <f t="shared" si="855"/>
        <v>135351.38894002864</v>
      </c>
      <c r="BF223" s="51">
        <f t="shared" si="855"/>
        <v>83143.916600276483</v>
      </c>
      <c r="BG223" s="51">
        <f t="shared" si="855"/>
        <v>36309.089978763019</v>
      </c>
      <c r="BH223" s="51">
        <f t="shared" si="855"/>
        <v>26160</v>
      </c>
      <c r="BI223" s="51">
        <f t="shared" si="855"/>
        <v>27032</v>
      </c>
      <c r="BJ223" s="51">
        <f t="shared" si="855"/>
        <v>26160</v>
      </c>
      <c r="BK223" s="51">
        <f t="shared" si="855"/>
        <v>39793.066754260391</v>
      </c>
      <c r="BL223" s="51">
        <f t="shared" si="855"/>
        <v>27032</v>
      </c>
      <c r="BM223" s="51">
        <f t="shared" si="855"/>
        <v>157945.46883741146</v>
      </c>
      <c r="BN223" s="51">
        <f t="shared" si="855"/>
        <v>271374.53453744028</v>
      </c>
      <c r="BO223" s="51">
        <f t="shared" si="855"/>
        <v>302694.08180186321</v>
      </c>
      <c r="BP223" s="51">
        <f t="shared" si="855"/>
        <v>312523.23129148484</v>
      </c>
      <c r="BQ223" s="51">
        <f t="shared" si="855"/>
        <v>144201.76990407935</v>
      </c>
      <c r="BR223" s="51">
        <f t="shared" si="855"/>
        <v>92344.480181117746</v>
      </c>
      <c r="BS223" s="51">
        <f t="shared" si="855"/>
        <v>50788.004103546904</v>
      </c>
      <c r="BT223" s="51">
        <f t="shared" si="855"/>
        <v>26160</v>
      </c>
      <c r="BU223" s="51">
        <f t="shared" si="855"/>
        <v>27032</v>
      </c>
      <c r="BV223" s="51">
        <f t="shared" ref="BV223:EG223" si="856">BV221+BV222/3*BV19</f>
        <v>26160</v>
      </c>
      <c r="BW223" s="51">
        <f t="shared" si="856"/>
        <v>62668.557953289826</v>
      </c>
      <c r="BX223" s="51">
        <f t="shared" si="856"/>
        <v>22453.048395515478</v>
      </c>
      <c r="BY223" s="51">
        <f t="shared" si="856"/>
        <v>177449.44389799249</v>
      </c>
      <c r="BZ223" s="51">
        <f t="shared" si="856"/>
        <v>286582.19367943617</v>
      </c>
      <c r="CA223" s="51">
        <f t="shared" si="856"/>
        <v>299680.97599731426</v>
      </c>
      <c r="CB223" s="51">
        <f t="shared" si="856"/>
        <v>309412.28324567148</v>
      </c>
      <c r="CC223" s="51">
        <f t="shared" si="856"/>
        <v>153063.53207992233</v>
      </c>
      <c r="CD223" s="51">
        <f t="shared" si="856"/>
        <v>112324.94546104106</v>
      </c>
      <c r="CE223" s="51">
        <f t="shared" si="856"/>
        <v>65268.697737937298</v>
      </c>
      <c r="CF223" s="51">
        <f t="shared" si="856"/>
        <v>26160</v>
      </c>
      <c r="CG223" s="51">
        <f t="shared" si="856"/>
        <v>27032</v>
      </c>
      <c r="CH223" s="51">
        <f t="shared" si="856"/>
        <v>26160</v>
      </c>
      <c r="CI223" s="51">
        <f t="shared" si="856"/>
        <v>85546.559243316966</v>
      </c>
      <c r="CJ223" s="51">
        <f t="shared" si="856"/>
        <v>44128.171632217418</v>
      </c>
      <c r="CK223" s="51">
        <f t="shared" si="856"/>
        <v>196967.61672222189</v>
      </c>
      <c r="CL223" s="51">
        <f t="shared" si="856"/>
        <v>301815.0647440856</v>
      </c>
      <c r="CM223" s="51">
        <f t="shared" si="856"/>
        <v>296697.86353302276</v>
      </c>
      <c r="CN223" s="51">
        <f t="shared" si="856"/>
        <v>306332.3024905257</v>
      </c>
      <c r="CO223" s="51">
        <f t="shared" si="856"/>
        <v>161937.55698066863</v>
      </c>
      <c r="CP223" s="51">
        <f t="shared" si="856"/>
        <v>110765.84929868166</v>
      </c>
      <c r="CQ223" s="51">
        <f t="shared" si="856"/>
        <v>79752.612236911693</v>
      </c>
      <c r="CR223" s="51">
        <f t="shared" si="856"/>
        <v>26160</v>
      </c>
      <c r="CS223" s="51">
        <f t="shared" si="856"/>
        <v>23238.390884080494</v>
      </c>
      <c r="CT223" s="51">
        <f t="shared" si="856"/>
        <v>26160</v>
      </c>
      <c r="CU223" s="51">
        <f t="shared" si="856"/>
        <v>108429.34783265763</v>
      </c>
      <c r="CV223" s="51">
        <f t="shared" si="856"/>
        <v>65804.024019227159</v>
      </c>
      <c r="CW223" s="51">
        <f t="shared" si="856"/>
        <v>216501.92944199464</v>
      </c>
      <c r="CX223" s="51">
        <f t="shared" si="856"/>
        <v>303789.08494547301</v>
      </c>
      <c r="CY223" s="51">
        <f t="shared" si="856"/>
        <v>293744.44584646949</v>
      </c>
      <c r="CZ223" s="51">
        <f t="shared" si="856"/>
        <v>303282.98076853954</v>
      </c>
      <c r="DA223" s="51">
        <f t="shared" si="856"/>
        <v>170824.7272926392</v>
      </c>
      <c r="DB223" s="51">
        <f t="shared" si="856"/>
        <v>119988.48780965025</v>
      </c>
      <c r="DC223" s="51">
        <f t="shared" si="856"/>
        <v>94241.18919846369</v>
      </c>
      <c r="DD223" s="51">
        <f t="shared" si="856"/>
        <v>26160</v>
      </c>
      <c r="DE223" s="51">
        <f t="shared" si="856"/>
        <v>41450.558563351107</v>
      </c>
      <c r="DF223" s="51">
        <f t="shared" si="856"/>
        <v>39720.604348158871</v>
      </c>
      <c r="DG223" s="51">
        <f t="shared" si="856"/>
        <v>131319.20128357253</v>
      </c>
      <c r="DH223" s="51">
        <f t="shared" si="856"/>
        <v>87482.763195309351</v>
      </c>
      <c r="DI223" s="51">
        <f t="shared" si="856"/>
        <v>236054.32569126249</v>
      </c>
      <c r="DJ223" s="51">
        <f t="shared" si="856"/>
        <v>300765.07915798295</v>
      </c>
      <c r="DK223" s="51">
        <f t="shared" si="856"/>
        <v>290820.42734711414</v>
      </c>
      <c r="DL223" s="51">
        <f t="shared" si="856"/>
        <v>300264.01289069129</v>
      </c>
      <c r="DM223" s="51">
        <f t="shared" si="856"/>
        <v>179725.92696316721</v>
      </c>
      <c r="DN223" s="51">
        <f t="shared" si="856"/>
        <v>129220.31883467294</v>
      </c>
      <c r="DO223" s="51">
        <f t="shared" si="856"/>
        <v>108735.87060709242</v>
      </c>
      <c r="DP223" s="51">
        <f t="shared" si="856"/>
        <v>26160</v>
      </c>
      <c r="DQ223" s="51">
        <f t="shared" si="856"/>
        <v>59663.375289492047</v>
      </c>
      <c r="DR223" s="51">
        <f t="shared" si="856"/>
        <v>60016.954646450991</v>
      </c>
      <c r="DS223" s="51">
        <f t="shared" si="856"/>
        <v>154218.397738962</v>
      </c>
      <c r="DT223" s="51">
        <f t="shared" si="856"/>
        <v>109166.54697042433</v>
      </c>
      <c r="DU223" s="51">
        <f t="shared" si="856"/>
        <v>255626.75079942367</v>
      </c>
      <c r="DV223" s="51">
        <f t="shared" si="856"/>
        <v>297771.1752123824</v>
      </c>
      <c r="DW223" s="51">
        <f t="shared" si="856"/>
        <v>287925.51538681169</v>
      </c>
      <c r="DX223" s="51">
        <f t="shared" si="856"/>
        <v>297275.09670590016</v>
      </c>
      <c r="DY223" s="51">
        <f t="shared" si="856"/>
        <v>188642.04128852033</v>
      </c>
      <c r="DZ223" s="51">
        <f t="shared" si="856"/>
        <v>148844.85072331806</v>
      </c>
      <c r="EA223" s="51">
        <f t="shared" si="856"/>
        <v>123238.0989773187</v>
      </c>
      <c r="EB223" s="51">
        <f t="shared" si="856"/>
        <v>26160</v>
      </c>
      <c r="EC223" s="51">
        <f t="shared" si="856"/>
        <v>77878.653984836303</v>
      </c>
      <c r="ED223" s="51">
        <f t="shared" si="856"/>
        <v>80315.770474608988</v>
      </c>
      <c r="EE223" s="51">
        <f t="shared" si="856"/>
        <v>177129.21614911081</v>
      </c>
      <c r="EF223" s="51">
        <f t="shared" si="856"/>
        <v>130857.53354052015</v>
      </c>
      <c r="EG223" s="51">
        <f t="shared" si="856"/>
        <v>275221.1519848787</v>
      </c>
      <c r="EH223" s="51">
        <f t="shared" ref="EH223:GS223" si="857">EH221+EH222/3*EH19</f>
        <v>294807.07346609491</v>
      </c>
      <c r="EI223" s="51">
        <f t="shared" si="857"/>
        <v>285059.42023052246</v>
      </c>
      <c r="EJ223" s="51">
        <f t="shared" si="857"/>
        <v>294315.93307078572</v>
      </c>
      <c r="EK223" s="51">
        <f t="shared" si="857"/>
        <v>197573.95700195344</v>
      </c>
      <c r="EL223" s="51">
        <f t="shared" si="857"/>
        <v>147715.23325864426</v>
      </c>
      <c r="EM223" s="51">
        <f t="shared" si="857"/>
        <v>137749.31749725065</v>
      </c>
      <c r="EN223" s="51">
        <f t="shared" si="857"/>
        <v>26160</v>
      </c>
      <c r="EO223" s="51">
        <f t="shared" si="857"/>
        <v>96098.207719187514</v>
      </c>
      <c r="EP223" s="51">
        <f t="shared" si="857"/>
        <v>100619.07230365052</v>
      </c>
      <c r="EQ223" s="51">
        <f t="shared" si="857"/>
        <v>200053.93649849421</v>
      </c>
      <c r="ER223" s="51">
        <f t="shared" si="857"/>
        <v>152557.88170234149</v>
      </c>
      <c r="ES223" s="51">
        <f t="shared" si="857"/>
        <v>282692.81340186379</v>
      </c>
      <c r="ET223" s="51">
        <f t="shared" si="857"/>
        <v>291872.4772592744</v>
      </c>
      <c r="EU223" s="51">
        <f t="shared" si="857"/>
        <v>282221.85502731445</v>
      </c>
      <c r="EV223" s="51">
        <f t="shared" si="857"/>
        <v>291386.22581972915</v>
      </c>
      <c r="EW223" s="51">
        <f t="shared" si="857"/>
        <v>206522.56236189938</v>
      </c>
      <c r="EX223" s="51">
        <f t="shared" si="857"/>
        <v>156980.15655751986</v>
      </c>
      <c r="EY223" s="51">
        <f t="shared" si="857"/>
        <v>152270.97017220577</v>
      </c>
      <c r="EZ223" s="51">
        <f t="shared" si="857"/>
        <v>26160</v>
      </c>
      <c r="FA223" s="51">
        <f t="shared" si="857"/>
        <v>114323.84989028901</v>
      </c>
      <c r="FB223" s="51">
        <f t="shared" si="857"/>
        <v>120928.88094236801</v>
      </c>
      <c r="FC223" s="51">
        <f t="shared" si="857"/>
        <v>222994.84003268153</v>
      </c>
      <c r="FD223" s="51">
        <f t="shared" si="857"/>
        <v>174269.7510682898</v>
      </c>
      <c r="FE223" s="51">
        <f t="shared" si="857"/>
        <v>279878.80609820265</v>
      </c>
      <c r="FF223" s="51">
        <f t="shared" si="857"/>
        <v>288967.09288511379</v>
      </c>
      <c r="FG223" s="51">
        <f t="shared" si="857"/>
        <v>279412.53578165441</v>
      </c>
      <c r="FH223" s="51">
        <f t="shared" si="857"/>
        <v>288485.6817352309</v>
      </c>
      <c r="FI223" s="51">
        <f t="shared" si="857"/>
        <v>215488.74724030629</v>
      </c>
      <c r="FJ223" s="51">
        <f t="shared" si="857"/>
        <v>166257.95235334439</v>
      </c>
      <c r="FK223" s="51">
        <f t="shared" si="857"/>
        <v>166804.50196840719</v>
      </c>
      <c r="FL223" s="51">
        <f t="shared" si="857"/>
        <v>27624.426011245669</v>
      </c>
      <c r="FM223" s="51">
        <f t="shared" si="857"/>
        <v>132557.39440431781</v>
      </c>
      <c r="FN223" s="51">
        <f t="shared" si="857"/>
        <v>141247.21773846724</v>
      </c>
      <c r="FO223" s="51">
        <f t="shared" si="857"/>
        <v>245954.20948534895</v>
      </c>
      <c r="FP223" s="51">
        <f t="shared" si="857"/>
        <v>195995.30228135642</v>
      </c>
      <c r="FQ223" s="51">
        <f t="shared" si="857"/>
        <v>277092.81024983741</v>
      </c>
      <c r="FR223" s="51">
        <f t="shared" si="857"/>
        <v>286090.62956045015</v>
      </c>
      <c r="FS223" s="51">
        <f t="shared" si="857"/>
        <v>276631.18132498366</v>
      </c>
      <c r="FT223" s="51">
        <f t="shared" si="857"/>
        <v>285614.01051856438</v>
      </c>
      <c r="FU223" s="51">
        <f t="shared" si="857"/>
        <v>224473.40321113175</v>
      </c>
      <c r="FV223" s="51">
        <f t="shared" si="857"/>
        <v>185556.59598136987</v>
      </c>
      <c r="FW223" s="51">
        <f t="shared" si="857"/>
        <v>181351.35895676888</v>
      </c>
      <c r="FX223" s="51">
        <f t="shared" si="857"/>
        <v>44155.068981398508</v>
      </c>
      <c r="FY223" s="51">
        <f t="shared" si="857"/>
        <v>150800.6558564188</v>
      </c>
      <c r="FZ223" s="51">
        <f t="shared" si="857"/>
        <v>161576.10477974842</v>
      </c>
      <c r="GA223" s="51">
        <f t="shared" si="857"/>
        <v>268934.32930542965</v>
      </c>
      <c r="GB223" s="51">
        <f t="shared" si="857"/>
        <v>217736.69723014079</v>
      </c>
      <c r="GC223" s="51">
        <f t="shared" si="857"/>
        <v>274334.54702251375</v>
      </c>
      <c r="GD223" s="51">
        <f t="shared" si="857"/>
        <v>283242.79939666152</v>
      </c>
      <c r="GE223" s="51">
        <f t="shared" si="857"/>
        <v>273877.5132875783</v>
      </c>
      <c r="GF223" s="51">
        <f t="shared" si="857"/>
        <v>282770.92476072215</v>
      </c>
      <c r="GG223" s="51">
        <f t="shared" si="857"/>
        <v>233477.42363900048</v>
      </c>
      <c r="GH223" s="51">
        <f t="shared" si="857"/>
        <v>184855.85414352192</v>
      </c>
      <c r="GI223" s="51">
        <f t="shared" si="857"/>
        <v>195912.98845678178</v>
      </c>
      <c r="GJ223" s="51">
        <f t="shared" si="857"/>
        <v>60686.801275907434</v>
      </c>
      <c r="GK223" s="51">
        <f t="shared" si="857"/>
        <v>169055.4497112977</v>
      </c>
      <c r="GL223" s="51">
        <f t="shared" si="857"/>
        <v>181917.56509535247</v>
      </c>
      <c r="GM223" s="51">
        <f t="shared" si="857"/>
        <v>281125.54571962077</v>
      </c>
      <c r="GN223" s="51">
        <f t="shared" si="857"/>
        <v>239496.09926398552</v>
      </c>
      <c r="GO223" s="51">
        <f t="shared" si="857"/>
        <v>271603.74035757559</v>
      </c>
      <c r="GP223" s="51">
        <f t="shared" si="857"/>
        <v>280423.3173708535</v>
      </c>
      <c r="GQ223" s="51">
        <f t="shared" si="857"/>
        <v>271151.25607068819</v>
      </c>
      <c r="GR223" s="51">
        <f t="shared" si="857"/>
        <v>279956.13991365029</v>
      </c>
      <c r="GS223" s="51">
        <f t="shared" si="857"/>
        <v>242501.70376803633</v>
      </c>
      <c r="GT223" s="51">
        <f t="shared" ref="GT223:JE223" si="858">GT221+GT222/3*GT19</f>
        <v>194177.80989250375</v>
      </c>
      <c r="GU223" s="51">
        <f t="shared" si="858"/>
        <v>210490.83918051654</v>
      </c>
      <c r="GV223" s="51">
        <f t="shared" si="858"/>
        <v>77221.268453319732</v>
      </c>
      <c r="GW223" s="51">
        <f t="shared" si="858"/>
        <v>187323.59248389013</v>
      </c>
      <c r="GX223" s="51">
        <f t="shared" si="858"/>
        <v>202273.62285708726</v>
      </c>
      <c r="GY223" s="51">
        <f t="shared" si="858"/>
        <v>278327.13945884275</v>
      </c>
      <c r="GZ223" s="51">
        <f t="shared" si="858"/>
        <v>261275.67340824404</v>
      </c>
      <c r="HA223" s="51">
        <f t="shared" si="858"/>
        <v>268900.11694433587</v>
      </c>
      <c r="HB223" s="51">
        <f t="shared" si="858"/>
        <v>277631.90129733382</v>
      </c>
      <c r="HC223" s="51">
        <f t="shared" si="858"/>
        <v>268452.13681895426</v>
      </c>
      <c r="HD223" s="51">
        <f t="shared" si="858"/>
        <v>277169.37426176976</v>
      </c>
      <c r="HE223" s="51">
        <f t="shared" si="858"/>
        <v>251547.14081087697</v>
      </c>
      <c r="HF223" s="51">
        <f t="shared" si="858"/>
        <v>203516.33783167554</v>
      </c>
      <c r="HG223" s="51">
        <f t="shared" si="858"/>
        <v>225086.36137675945</v>
      </c>
      <c r="HH223" s="51">
        <f t="shared" si="858"/>
        <v>93760.116255830391</v>
      </c>
      <c r="HI223" s="51">
        <f t="shared" si="858"/>
        <v>205606.90192012844</v>
      </c>
      <c r="HJ223" s="51">
        <f t="shared" si="858"/>
        <v>222646.30358085906</v>
      </c>
      <c r="HK223" s="51">
        <f t="shared" si="858"/>
        <v>275556.58935599698</v>
      </c>
      <c r="HL223" s="51">
        <f t="shared" si="858"/>
        <v>275326.95886486699</v>
      </c>
      <c r="HM223" s="51">
        <f t="shared" si="858"/>
        <v>266223.40619272226</v>
      </c>
      <c r="HN223" s="51">
        <f t="shared" si="858"/>
        <v>274868.27179936925</v>
      </c>
      <c r="HO223" s="51">
        <f t="shared" si="858"/>
        <v>265779.8853930998</v>
      </c>
      <c r="HP223" s="51">
        <f t="shared" si="858"/>
        <v>274410.34889378125</v>
      </c>
      <c r="HQ223" s="51">
        <f t="shared" si="858"/>
        <v>260614.63403787743</v>
      </c>
      <c r="HR223" s="51">
        <f t="shared" si="858"/>
        <v>222518.61279947736</v>
      </c>
      <c r="HS223" s="51">
        <f t="shared" si="858"/>
        <v>239701.00697528943</v>
      </c>
      <c r="HT223" s="51">
        <f t="shared" si="858"/>
        <v>110304.99077309287</v>
      </c>
      <c r="HU223" s="51">
        <f t="shared" si="858"/>
        <v>223907.19717781607</v>
      </c>
      <c r="HV223" s="51">
        <f t="shared" si="858"/>
        <v>243037.6343282251</v>
      </c>
      <c r="HW223" s="51">
        <f t="shared" si="858"/>
        <v>272813.61812270491</v>
      </c>
      <c r="HX223" s="51">
        <f t="shared" si="858"/>
        <v>272586.27344093606</v>
      </c>
      <c r="HY223" s="51">
        <f t="shared" si="858"/>
        <v>263573.34020619543</v>
      </c>
      <c r="HZ223" s="51">
        <f t="shared" si="858"/>
        <v>272132.15228122432</v>
      </c>
      <c r="IA223" s="51">
        <f t="shared" si="858"/>
        <v>263134.23434289353</v>
      </c>
      <c r="IB223" s="51">
        <f t="shared" si="858"/>
        <v>271678.7876747502</v>
      </c>
      <c r="IC223" s="51">
        <f t="shared" si="858"/>
        <v>269705.08486651699</v>
      </c>
      <c r="ID223" s="51">
        <f t="shared" si="858"/>
        <v>222246.82674192134</v>
      </c>
      <c r="IE223" s="51">
        <f t="shared" si="858"/>
        <v>254336.22973131854</v>
      </c>
      <c r="IF223" s="51">
        <f t="shared" si="858"/>
        <v>126857.53860605773</v>
      </c>
      <c r="IG223" s="51">
        <f t="shared" si="858"/>
        <v>242226.29900763952</v>
      </c>
      <c r="IH223" s="51">
        <f t="shared" si="858"/>
        <v>261603.11669156351</v>
      </c>
      <c r="II223" s="51">
        <f t="shared" si="858"/>
        <v>270097.95123079786</v>
      </c>
      <c r="IJ223" s="51">
        <f t="shared" si="858"/>
        <v>269872.86960477219</v>
      </c>
      <c r="IK223" s="51">
        <f t="shared" si="858"/>
        <v>260949.653754937</v>
      </c>
      <c r="IL223" s="51">
        <f t="shared" si="858"/>
        <v>269423.26890047925</v>
      </c>
      <c r="IM223" s="51">
        <f t="shared" si="858"/>
        <v>260514.91888038267</v>
      </c>
      <c r="IN223" s="51">
        <f t="shared" si="858"/>
        <v>268974.41721847071</v>
      </c>
      <c r="IO223" s="51">
        <f t="shared" si="858"/>
        <v>268750.27187078865</v>
      </c>
      <c r="IP223" s="51">
        <f t="shared" si="858"/>
        <v>231640.65026641398</v>
      </c>
      <c r="IQ223" s="51">
        <f t="shared" si="858"/>
        <v>268302.54138313723</v>
      </c>
      <c r="IR223" s="51">
        <f t="shared" si="858"/>
        <v>143419.40703085295</v>
      </c>
      <c r="IS223" s="51">
        <f t="shared" si="858"/>
        <v>260566.02993432211</v>
      </c>
      <c r="IT223" s="51">
        <f t="shared" si="858"/>
        <v>258999.04242390924</v>
      </c>
      <c r="IU223" s="51">
        <f t="shared" si="858"/>
        <v>267409.31688484119</v>
      </c>
      <c r="IV223" s="51">
        <f t="shared" si="858"/>
        <v>267186.47578743711</v>
      </c>
      <c r="IW223" s="51">
        <f t="shared" si="858"/>
        <v>258352.08424930414</v>
      </c>
      <c r="IX223" s="51">
        <f t="shared" si="858"/>
        <v>266741.35054062179</v>
      </c>
      <c r="IY223" s="51">
        <f t="shared" si="858"/>
        <v>257921.67685339157</v>
      </c>
      <c r="IZ223" s="51">
        <f t="shared" si="858"/>
        <v>266296.96686010307</v>
      </c>
      <c r="JA223" s="51">
        <f t="shared" si="858"/>
        <v>266075.05272105301</v>
      </c>
      <c r="JB223" s="51">
        <f t="shared" si="858"/>
        <v>240125.5825255696</v>
      </c>
      <c r="JC223" s="51">
        <f t="shared" si="858"/>
        <v>265631.77907419339</v>
      </c>
      <c r="JD223" s="51">
        <f t="shared" si="858"/>
        <v>159992.24416272057</v>
      </c>
      <c r="JE223" s="51">
        <f t="shared" si="858"/>
        <v>265189.24390891637</v>
      </c>
      <c r="JF223" s="51">
        <f t="shared" ref="JF223:LQ223" si="859">JF221+JF222/3*JF19</f>
        <v>256420.88987644413</v>
      </c>
      <c r="JG223" s="51">
        <f t="shared" si="859"/>
        <v>264747.44599493197</v>
      </c>
      <c r="JH223" s="51">
        <f t="shared" si="859"/>
        <v>264526.82312326948</v>
      </c>
      <c r="JI223" s="51">
        <f t="shared" si="859"/>
        <v>255780.37171354849</v>
      </c>
      <c r="JJ223" s="51">
        <f t="shared" si="859"/>
        <v>264086.12878391345</v>
      </c>
      <c r="JK223" s="51">
        <f t="shared" si="859"/>
        <v>255354.24871928402</v>
      </c>
      <c r="JL223" s="51">
        <f t="shared" si="859"/>
        <v>263646.16862908524</v>
      </c>
      <c r="JM223" s="51">
        <f t="shared" si="859"/>
        <v>263426.46348856098</v>
      </c>
      <c r="JN223" s="51">
        <f t="shared" si="859"/>
        <v>246225.84843980521</v>
      </c>
      <c r="JO223" s="51">
        <f t="shared" si="859"/>
        <v>262987.60231779085</v>
      </c>
      <c r="JP223" s="51">
        <f t="shared" si="859"/>
        <v>176577.69912003167</v>
      </c>
      <c r="JQ223" s="51">
        <f t="shared" si="859"/>
        <v>262549.4722775406</v>
      </c>
      <c r="JR223" s="51">
        <f t="shared" si="859"/>
        <v>253868.4010167509</v>
      </c>
      <c r="JS223" s="51">
        <f t="shared" si="859"/>
        <v>262112.07214976707</v>
      </c>
      <c r="JT223" s="51">
        <f t="shared" si="859"/>
        <v>261893.64542297559</v>
      </c>
      <c r="JU223" s="51">
        <f t="shared" si="859"/>
        <v>253234.25875979656</v>
      </c>
      <c r="JV223" s="51">
        <f t="shared" si="859"/>
        <v>261457.33788452437</v>
      </c>
      <c r="JW223" s="51">
        <f t="shared" si="859"/>
        <v>252812.37751898763</v>
      </c>
      <c r="JX223" s="51">
        <f t="shared" si="859"/>
        <v>261021.75722231262</v>
      </c>
      <c r="JY223" s="51">
        <f t="shared" si="859"/>
        <v>260804.239091294</v>
      </c>
      <c r="JZ223" s="51">
        <f t="shared" si="859"/>
        <v>235368.81491325056</v>
      </c>
      <c r="KA223" s="51">
        <f t="shared" si="859"/>
        <v>260369.74647353007</v>
      </c>
      <c r="KB223" s="51">
        <f t="shared" si="859"/>
        <v>193177.42218838912</v>
      </c>
      <c r="KC223" s="51">
        <f t="shared" si="859"/>
        <v>259935.97770839813</v>
      </c>
      <c r="KD223" s="51">
        <f t="shared" si="859"/>
        <v>251341.32038094301</v>
      </c>
      <c r="KE223" s="51">
        <f t="shared" si="859"/>
        <v>259502.93158997974</v>
      </c>
      <c r="KF223" s="51">
        <f t="shared" si="859"/>
        <v>259286.67914698808</v>
      </c>
      <c r="KG223" s="51">
        <f t="shared" si="859"/>
        <v>250713.49056228937</v>
      </c>
      <c r="KH223" s="51">
        <f t="shared" si="859"/>
        <v>258854.714741937</v>
      </c>
      <c r="KI223" s="51">
        <f t="shared" si="859"/>
        <v>250295.80885127618</v>
      </c>
      <c r="KJ223" s="51">
        <f t="shared" si="859"/>
        <v>258423.46997758566</v>
      </c>
      <c r="KK223" s="51">
        <f t="shared" si="859"/>
        <v>258208.11708593764</v>
      </c>
      <c r="KL223" s="51">
        <f t="shared" si="859"/>
        <v>233025.88459164245</v>
      </c>
      <c r="KM223" s="51">
        <f t="shared" si="859"/>
        <v>257777.94953532016</v>
      </c>
      <c r="KN223" s="51">
        <f t="shared" si="859"/>
        <v>209793.06498484057</v>
      </c>
      <c r="KO223" s="51">
        <f t="shared" si="859"/>
        <v>257348.49863189296</v>
      </c>
      <c r="KP223" s="51">
        <f t="shared" si="859"/>
        <v>248839.39504809648</v>
      </c>
      <c r="KQ223" s="51">
        <f t="shared" si="859"/>
        <v>256919.76318174158</v>
      </c>
      <c r="KR223" s="51">
        <f t="shared" si="859"/>
        <v>256705.66337909014</v>
      </c>
      <c r="KS223" s="51">
        <f t="shared" si="859"/>
        <v>248217.81483187823</v>
      </c>
      <c r="KT223" s="51">
        <f t="shared" si="859"/>
        <v>256277.99887461343</v>
      </c>
      <c r="KU223" s="51">
        <f t="shared" si="859"/>
        <v>247804.29084730759</v>
      </c>
      <c r="KV223" s="51">
        <f t="shared" si="859"/>
        <v>255851.04684732156</v>
      </c>
      <c r="KW223" s="51">
        <f t="shared" si="859"/>
        <v>255637.83764161548</v>
      </c>
      <c r="KX223" s="51">
        <f t="shared" si="859"/>
        <v>230706.27648667508</v>
      </c>
      <c r="KY223" s="51">
        <f t="shared" si="859"/>
        <v>255211.95210515556</v>
      </c>
      <c r="KZ223" s="51">
        <f t="shared" si="859"/>
        <v>226426.28062221128</v>
      </c>
      <c r="LA223" s="51">
        <f t="shared" si="859"/>
        <v>254786.77608216926</v>
      </c>
      <c r="LB223" s="51">
        <f t="shared" si="859"/>
        <v>246362.37461493624</v>
      </c>
      <c r="LC223" s="51">
        <f t="shared" si="859"/>
        <v>254362.3083906268</v>
      </c>
      <c r="LD223" s="51">
        <f t="shared" si="859"/>
        <v>254150.33980030124</v>
      </c>
      <c r="LE223" s="51">
        <f t="shared" si="859"/>
        <v>245746.9817907752</v>
      </c>
      <c r="LF223" s="51">
        <f t="shared" si="859"/>
        <v>253726.93239392561</v>
      </c>
      <c r="LG223" s="51">
        <f t="shared" si="859"/>
        <v>245337.57414541679</v>
      </c>
      <c r="LH223" s="51">
        <f t="shared" si="859"/>
        <v>253304.23037252761</v>
      </c>
      <c r="LI223" s="51">
        <f t="shared" si="859"/>
        <v>253093.14351388387</v>
      </c>
      <c r="LJ223" s="51">
        <f t="shared" si="859"/>
        <v>236567.24981508753</v>
      </c>
      <c r="LK223" s="51">
        <f t="shared" si="859"/>
        <v>252671.49736715487</v>
      </c>
      <c r="LL223" s="51">
        <f t="shared" si="859"/>
        <v>243078.7238735822</v>
      </c>
      <c r="LM223" s="51">
        <f t="shared" si="859"/>
        <v>252250.55367119389</v>
      </c>
      <c r="LN223" s="51">
        <f t="shared" si="859"/>
        <v>243910.0111707754</v>
      </c>
      <c r="LO223" s="51">
        <f t="shared" si="859"/>
        <v>251830.3112557375</v>
      </c>
      <c r="LP223" s="51">
        <f t="shared" si="859"/>
        <v>251620.45266302436</v>
      </c>
      <c r="LQ223" s="51">
        <f t="shared" si="859"/>
        <v>243300.7441475534</v>
      </c>
      <c r="LR223" s="51">
        <f t="shared" ref="LR223:LT223" si="860">LR221+LR222/3*LR19</f>
        <v>251201.25997834478</v>
      </c>
      <c r="LS223" s="51">
        <f t="shared" si="860"/>
        <v>242895.41186615755</v>
      </c>
      <c r="LT223" s="51">
        <f t="shared" si="860"/>
        <v>242692.99902293581</v>
      </c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  <c r="QB223" s="51"/>
      <c r="QC223" s="51"/>
      <c r="QD223" s="51"/>
      <c r="QE223" s="51"/>
      <c r="QF223" s="51"/>
      <c r="QG223" s="51"/>
      <c r="QH223" s="51"/>
      <c r="QI223" s="51"/>
      <c r="QJ223" s="51"/>
      <c r="QK223" s="51"/>
      <c r="QL223" s="51"/>
      <c r="QM223" s="51"/>
      <c r="QN223" s="51"/>
      <c r="QO223" s="51"/>
      <c r="QP223" s="51"/>
      <c r="QQ223" s="51"/>
      <c r="QR223" s="51"/>
      <c r="QS223" s="51"/>
      <c r="QT223" s="51"/>
      <c r="QU223" s="51"/>
      <c r="QV223" s="51"/>
      <c r="QW223" s="51"/>
      <c r="QX223" s="51"/>
      <c r="QY223" s="51"/>
      <c r="QZ223" s="51"/>
      <c r="RA223" s="51"/>
      <c r="RB223" s="51"/>
      <c r="RC223" s="51"/>
      <c r="RD223" s="51"/>
      <c r="RE223" s="51"/>
      <c r="RF223" s="51"/>
      <c r="RG223" s="51"/>
      <c r="RH223" s="51"/>
      <c r="RI223" s="51"/>
      <c r="RJ223" s="51"/>
      <c r="RK223" s="51"/>
      <c r="RL223" s="51"/>
      <c r="RM223" s="51"/>
      <c r="RN223" s="51"/>
      <c r="RO223" s="51"/>
      <c r="RP223" s="51"/>
      <c r="RQ223" s="51"/>
      <c r="RR223" s="51"/>
      <c r="RS223" s="51"/>
      <c r="RT223" s="51"/>
      <c r="RU223" s="51"/>
      <c r="RV223" s="51"/>
      <c r="RW223" s="51"/>
      <c r="RX223" s="51"/>
      <c r="RY223" s="51"/>
      <c r="RZ223" s="51"/>
      <c r="SA223" s="51"/>
      <c r="SB223" s="51"/>
      <c r="SC223" s="51"/>
      <c r="SD223" s="51"/>
      <c r="SE223" s="51"/>
      <c r="SF223" s="51"/>
      <c r="SG223" s="51"/>
      <c r="SH223" s="51"/>
      <c r="SI223" s="51"/>
      <c r="SJ223" s="51"/>
      <c r="SK223" s="51"/>
      <c r="SL223" s="51"/>
    </row>
    <row r="224" spans="1:506 16360:16360" outlineLevel="1">
      <c r="C224" s="75" t="s">
        <v>512</v>
      </c>
      <c r="D224" s="242"/>
      <c r="E224" s="509"/>
      <c r="F224" s="206"/>
      <c r="G224" s="223">
        <f t="shared" ref="G224:G226" si="861">SUM(AG224:AR224)</f>
        <v>-577107.163043009</v>
      </c>
      <c r="H224" s="198">
        <f t="shared" si="827"/>
        <v>-12406581.138819167</v>
      </c>
      <c r="I224" s="51">
        <f>Inputs!$E$66*2*(I219+I223)*-1</f>
        <v>0</v>
      </c>
      <c r="J224" s="51">
        <f>Inputs!$E$66*2*(J219+J223)*-1</f>
        <v>0</v>
      </c>
      <c r="K224" s="51">
        <f>Inputs!$E$66*2*(K219+K223)*-1</f>
        <v>0</v>
      </c>
      <c r="L224" s="51">
        <f>Inputs!$E$66*2*(L219+L223)*-1</f>
        <v>0</v>
      </c>
      <c r="M224" s="51">
        <f>Inputs!$E$66*2*(M219+M223)*-1</f>
        <v>0</v>
      </c>
      <c r="N224" s="51">
        <f>Inputs!$E$66*2*(N219+N223)*-1</f>
        <v>0</v>
      </c>
      <c r="O224" s="51">
        <f>Inputs!$E$66*2*(O219+O223)*-1</f>
        <v>0</v>
      </c>
      <c r="P224" s="51">
        <f>Inputs!$E$66*2*(P219+P223)*-1</f>
        <v>0</v>
      </c>
      <c r="Q224" s="51">
        <f>Inputs!$E$66*2*(Q219+Q223)*-1</f>
        <v>0</v>
      </c>
      <c r="R224" s="51">
        <f>Inputs!$E$66*2*(R219+R223)*-1</f>
        <v>0</v>
      </c>
      <c r="S224" s="51">
        <f>Inputs!$E$66*2*(S219+S223)*-1</f>
        <v>0</v>
      </c>
      <c r="T224" s="51">
        <f>Inputs!$E$66*2*(T219+T223)*-1</f>
        <v>0</v>
      </c>
      <c r="U224" s="51">
        <f>Inputs!$E$66*2*(U219+U223)*-1</f>
        <v>0</v>
      </c>
      <c r="V224" s="51">
        <f>Inputs!$E$66*2*(V219+V223)*-1</f>
        <v>0</v>
      </c>
      <c r="W224" s="51">
        <f>Inputs!$E$66*2*(W219+W223)*-1</f>
        <v>0</v>
      </c>
      <c r="X224" s="51">
        <f>Inputs!$E$66*2*(X219+X223)*-1</f>
        <v>0</v>
      </c>
      <c r="Y224" s="51">
        <f>Inputs!$E$66*2*(Y219+Y223)*-1</f>
        <v>0</v>
      </c>
      <c r="Z224" s="51">
        <f>Inputs!$E$66*2*(Z219+Z223)*-1</f>
        <v>0</v>
      </c>
      <c r="AA224" s="51">
        <f>Inputs!$E$66*2*(AA219+AA223)*-1</f>
        <v>0</v>
      </c>
      <c r="AB224" s="51">
        <f>Inputs!$E$66*2*(AB219+AB223)*-1</f>
        <v>0</v>
      </c>
      <c r="AC224" s="51">
        <f>Inputs!$E$66*2*(AC219+AC223)*-1</f>
        <v>0</v>
      </c>
      <c r="AD224" s="51">
        <f>Inputs!$E$66*2*(AD219+AD223)*-1</f>
        <v>0</v>
      </c>
      <c r="AE224" s="51">
        <f>Inputs!$E$66*2*(AE219+AE223)*-1</f>
        <v>0</v>
      </c>
      <c r="AF224" s="51">
        <f>Inputs!$E$66*2*(AF219+AF223)*-1</f>
        <v>0</v>
      </c>
      <c r="AG224" s="51">
        <f>Inputs!$E$66*2*(AG219+AG223)*-1</f>
        <v>-48680.34522927909</v>
      </c>
      <c r="AH224" s="51">
        <f>Inputs!$E$66*2*(AH219+AH223)*-1</f>
        <v>-45885.121526626463</v>
      </c>
      <c r="AI224" s="51">
        <f>Inputs!$E$66*2*(AI219+AI223)*-1</f>
        <v>-50286.640557166633</v>
      </c>
      <c r="AJ224" s="51">
        <f>Inputs!$E$66*2*(AJ219+AJ223)*-1</f>
        <v>-48627.084794139337</v>
      </c>
      <c r="AK224" s="51">
        <f>Inputs!$E$66*2*(AK219+AK223)*-1</f>
        <v>-50209.366894835148</v>
      </c>
      <c r="AL224" s="51">
        <f>Inputs!$E$66*2*(AL219+AL223)*-1</f>
        <v>-48552.36614806237</v>
      </c>
      <c r="AM224" s="51">
        <f>Inputs!$E$66*2*(AM219+AM223)*-1</f>
        <v>-50132.221968278609</v>
      </c>
      <c r="AN224" s="51">
        <f>Inputs!$E$66*2*(AN219+AN223)*-1</f>
        <v>-50093.697713880043</v>
      </c>
      <c r="AO224" s="51">
        <f>Inputs!$E$66*2*(AO219+AO223)*-1</f>
        <v>-46767.228266134734</v>
      </c>
      <c r="AP224" s="51">
        <f>Inputs!$E$66*2*(AP219+AP223)*-1</f>
        <v>-46975.646458384006</v>
      </c>
      <c r="AQ224" s="51">
        <f>Inputs!$E$66*2*(AQ219+AQ223)*-1</f>
        <v>-44823.39712665815</v>
      </c>
      <c r="AR224" s="51">
        <f>Inputs!$E$66*2*(AR219+AR223)*-1</f>
        <v>-46074.046359564381</v>
      </c>
      <c r="AS224" s="51">
        <f>Inputs!$E$66*2*(AS219+AS223)*-1</f>
        <v>-48156.291112841391</v>
      </c>
      <c r="AT224" s="51">
        <f>Inputs!$E$66*2*(AT219+AT223)*-1</f>
        <v>-43911.685758828928</v>
      </c>
      <c r="AU224" s="51">
        <f>Inputs!$E$66*2*(AU219+AU223)*-1</f>
        <v>-49824.925335753476</v>
      </c>
      <c r="AV224" s="51">
        <f>Inputs!$E$66*2*(AV219+AV223)*-1</f>
        <v>-48180.635963111628</v>
      </c>
      <c r="AW224" s="51">
        <f>Inputs!$E$66*2*(AW219+AW223)*-1</f>
        <v>-49748.420878155463</v>
      </c>
      <c r="AX224" s="51">
        <f>Inputs!$E$66*2*(AX219+AX223)*-1</f>
        <v>-48106.661088385794</v>
      </c>
      <c r="AY224" s="51">
        <f>Inputs!$E$66*2*(AY219+AY223)*-1</f>
        <v>-49672.04387485866</v>
      </c>
      <c r="AZ224" s="51">
        <f>Inputs!$E$66*2*(AZ219+AZ223)*-1</f>
        <v>-49633.903102204618</v>
      </c>
      <c r="BA224" s="51">
        <f>Inputs!$E$66*2*(BA219+BA223)*-1</f>
        <v>-46103.913733937799</v>
      </c>
      <c r="BB224" s="51">
        <f>Inputs!$E$66*2*(BB219+BB223)*-1</f>
        <v>-46328.729043927662</v>
      </c>
      <c r="BC224" s="51">
        <f>Inputs!$E$66*2*(BC219+BC223)*-1</f>
        <v>-44219.072267593765</v>
      </c>
      <c r="BD224" s="51">
        <f>Inputs!$E$66*2*(BD219+BD223)*-1</f>
        <v>-45578.540896604391</v>
      </c>
      <c r="BE224" s="51">
        <f>Inputs!$E$66*2*(BE219+BE223)*-1</f>
        <v>-47563.462853884288</v>
      </c>
      <c r="BF224" s="51">
        <f>Inputs!$E$66*2*(BF219+BF223)*-1</f>
        <v>-43362.997808145461</v>
      </c>
      <c r="BG224" s="51">
        <f>Inputs!$E$66*2*(BG219+BG223)*-1</f>
        <v>-48594.447249540164</v>
      </c>
      <c r="BH224" s="51">
        <f>Inputs!$E$66*2*(BH219+BH223)*-1</f>
        <v>-47738.631214889239</v>
      </c>
      <c r="BI224" s="51">
        <f>Inputs!$E$66*2*(BI219+BI223)*-1</f>
        <v>-49292.063253525499</v>
      </c>
      <c r="BJ224" s="51">
        <f>Inputs!$E$66*2*(BJ219+BJ223)*-1</f>
        <v>-47665.392707796025</v>
      </c>
      <c r="BK224" s="51">
        <f>Inputs!$E$66*2*(BK219+BK223)*-1</f>
        <v>-48392.166948195605</v>
      </c>
      <c r="BL224" s="51">
        <f>Inputs!$E$66*2*(BL219+BL223)*-1</f>
        <v>-49178.685421155271</v>
      </c>
      <c r="BM224" s="51">
        <f>Inputs!$E$66*2*(BM219+BM223)*-1</f>
        <v>-45410.50461454488</v>
      </c>
      <c r="BN224" s="51">
        <f>Inputs!$E$66*2*(BN219+BN223)*-1</f>
        <v>-45668.312977544178</v>
      </c>
      <c r="BO224" s="51">
        <f>Inputs!$E$66*2*(BO219+BO223)*-1</f>
        <v>-43705.620103768793</v>
      </c>
      <c r="BP224" s="51">
        <f>Inputs!$E$66*2*(BP219+BP223)*-1</f>
        <v>-45124.8387121384</v>
      </c>
      <c r="BQ224" s="51">
        <f>Inputs!$E$66*2*(BQ219+BQ223)*-1</f>
        <v>-46975.429167154136</v>
      </c>
      <c r="BR224" s="51">
        <f>Inputs!$E$66*2*(BR219+BR223)*-1</f>
        <v>-42818.681212222895</v>
      </c>
      <c r="BS224" s="51">
        <f>Inputs!$E$66*2*(BS219+BS223)*-1</f>
        <v>-47943.990016875854</v>
      </c>
      <c r="BT224" s="51">
        <f>Inputs!$E$66*2*(BT219+BT223)*-1</f>
        <v>-47301.026311766473</v>
      </c>
      <c r="BU224" s="51">
        <f>Inputs!$E$66*2*(BU219+BU223)*-1</f>
        <v>-48840.248346742999</v>
      </c>
      <c r="BV224" s="51">
        <f>Inputs!$E$66*2*(BV219+BV223)*-1</f>
        <v>-47228.516842286183</v>
      </c>
      <c r="BW224" s="51">
        <f>Inputs!$E$66*2*(BW219+BW223)*-1</f>
        <v>-47648.996645693675</v>
      </c>
      <c r="BX224" s="51">
        <f>Inputs!$E$66*2*(BX219+BX223)*-1</f>
        <v>-48060.530562724547</v>
      </c>
      <c r="BY224" s="51">
        <f>Inputs!$E$66*2*(BY219+BY223)*-1</f>
        <v>-44721.680265708179</v>
      </c>
      <c r="BZ224" s="51">
        <f>Inputs!$E$66*2*(BZ219+BZ223)*-1</f>
        <v>-45012.506473305264</v>
      </c>
      <c r="CA224" s="51">
        <f>Inputs!$E$66*2*(CA219+CA223)*-1</f>
        <v>-43270.561523032229</v>
      </c>
      <c r="CB224" s="51">
        <f>Inputs!$E$66*2*(CB219+CB223)*-1</f>
        <v>-44675.652812488472</v>
      </c>
      <c r="CC224" s="51">
        <f>Inputs!$E$66*2*(CC219+CC223)*-1</f>
        <v>-46392.131259926566</v>
      </c>
      <c r="CD224" s="51">
        <f>Inputs!$E$66*2*(CD219+CD223)*-1</f>
        <v>-43708.340951104197</v>
      </c>
      <c r="CE224" s="51">
        <f>Inputs!$E$66*2*(CE219+CE223)*-1</f>
        <v>-47298.368337782711</v>
      </c>
      <c r="CF224" s="51">
        <f>Inputs!$E$66*2*(CF219+CF223)*-1</f>
        <v>-46867.777456392803</v>
      </c>
      <c r="CG224" s="51">
        <f>Inputs!$E$66*2*(CG219+CG223)*-1</f>
        <v>-48392.930938260128</v>
      </c>
      <c r="CH224" s="51">
        <f>Inputs!$E$66*2*(CH219+CH223)*-1</f>
        <v>-46795.98976747087</v>
      </c>
      <c r="CI224" s="51">
        <f>Inputs!$E$66*2*(CI219+CI223)*-1</f>
        <v>-46910.637523620142</v>
      </c>
      <c r="CJ224" s="51">
        <f>Inputs!$E$66*2*(CJ219+CJ223)*-1</f>
        <v>-47336.087082901475</v>
      </c>
      <c r="CK224" s="51">
        <f>Inputs!$E$66*2*(CK219+CK223)*-1</f>
        <v>-44037.371872999815</v>
      </c>
      <c r="CL224" s="51">
        <f>Inputs!$E$66*2*(CL219+CL223)*-1</f>
        <v>-44361.24400214159</v>
      </c>
      <c r="CM224" s="51">
        <f>Inputs!$E$66*2*(CM219+CM223)*-1</f>
        <v>-42839.833643203761</v>
      </c>
      <c r="CN224" s="51">
        <f>Inputs!$E$66*2*(CN219+CN223)*-1</f>
        <v>-44230.938241228912</v>
      </c>
      <c r="CO224" s="51">
        <f>Inputs!$E$66*2*(CO219+CO223)*-1</f>
        <v>-45813.510814055873</v>
      </c>
      <c r="CP224" s="51">
        <f>Inputs!$E$66*2*(CP219+CP223)*-1</f>
        <v>-41742.94484446237</v>
      </c>
      <c r="CQ224" s="51">
        <f>Inputs!$E$66*2*(CQ219+CQ223)*-1</f>
        <v>-46657.517684852181</v>
      </c>
      <c r="CR224" s="51">
        <f>Inputs!$E$66*2*(CR219+CR223)*-1</f>
        <v>-46438.841287389398</v>
      </c>
      <c r="CS224" s="51">
        <f>Inputs!$E$66*2*(CS219+CS223)*-1</f>
        <v>-47213.241772360212</v>
      </c>
      <c r="CT224" s="51">
        <f>Inputs!$E$66*2*(CT219+CT223)*-1</f>
        <v>-46367.768194210119</v>
      </c>
      <c r="CU224" s="51">
        <f>Inputs!$E$66*2*(CU219+CU223)*-1</f>
        <v>-46177.015824521106</v>
      </c>
      <c r="CV224" s="51">
        <f>Inputs!$E$66*2*(CV219+CV223)*-1</f>
        <v>-46616.422627379783</v>
      </c>
      <c r="CW224" s="51">
        <f>Inputs!$E$66*2*(CW219+CW223)*-1</f>
        <v>-43357.511075228198</v>
      </c>
      <c r="CX224" s="51">
        <f>Inputs!$E$66*2*(CX219+CX223)*-1</f>
        <v>-43863.726238920688</v>
      </c>
      <c r="CY224" s="51">
        <f>Inputs!$E$66*2*(CY219+CY223)*-1</f>
        <v>-42413.393355214444</v>
      </c>
      <c r="CZ224" s="51">
        <f>Inputs!$E$66*2*(CZ219+CZ223)*-1</f>
        <v>-43790.650489443484</v>
      </c>
      <c r="DA224" s="51">
        <f>Inputs!$E$66*2*(DA219+DA223)*-1</f>
        <v>-45239.509980144212</v>
      </c>
      <c r="DB224" s="51">
        <f>Inputs!$E$66*2*(DB219+DB223)*-1</f>
        <v>-41211.417528753787</v>
      </c>
      <c r="DC224" s="51">
        <f>Inputs!$E$66*2*(DC219+DC223)*-1</f>
        <v>-46021.374009071595</v>
      </c>
      <c r="DD224" s="51">
        <f>Inputs!$E$66*2*(DD219+DD223)*-1</f>
        <v>-46014.174875009274</v>
      </c>
      <c r="DE224" s="51">
        <f>Inputs!$E$66*2*(DE219+DE223)*-1</f>
        <v>-46536.051523260612</v>
      </c>
      <c r="DF224" s="51">
        <f>Inputs!$E$66*2*(DF219+DF223)*-1</f>
        <v>-45001.397547621476</v>
      </c>
      <c r="DG224" s="51">
        <f>Inputs!$E$66*2*(DG219+DG223)*-1</f>
        <v>-45448.058266490589</v>
      </c>
      <c r="DH224" s="51">
        <f>Inputs!$E$66*2*(DH219+DH223)*-1</f>
        <v>-45901.465301358818</v>
      </c>
      <c r="DI224" s="51">
        <f>Inputs!$E$66*2*(DI219+DI223)*-1</f>
        <v>-42682.02995760872</v>
      </c>
      <c r="DJ224" s="51">
        <f>Inputs!$E$66*2*(DJ219+DJ223)*-1</f>
        <v>-43427.093823272233</v>
      </c>
      <c r="DK224" s="51">
        <f>Inputs!$E$66*2*(DK219+DK223)*-1</f>
        <v>-41991.197979115648</v>
      </c>
      <c r="DL224" s="51">
        <f>Inputs!$E$66*2*(DL219+DL223)*-1</f>
        <v>-43354.74549127082</v>
      </c>
      <c r="DM224" s="51">
        <f>Inputs!$E$66*2*(DM219+DM223)*-1</f>
        <v>-44670.071371757935</v>
      </c>
      <c r="DN224" s="51">
        <f>Inputs!$E$66*2*(DN219+DN223)*-1</f>
        <v>-40684.04646931334</v>
      </c>
      <c r="DO224" s="51">
        <f>Inputs!$E$66*2*(DO219+DO223)*-1</f>
        <v>-45389.873733422814</v>
      </c>
      <c r="DP224" s="51">
        <f>Inputs!$E$66*2*(DP219+DP223)*-1</f>
        <v>-45593.735716840805</v>
      </c>
      <c r="DQ224" s="51">
        <f>Inputs!$E$66*2*(DQ219+DQ223)*-1</f>
        <v>-45863.558116615677</v>
      </c>
      <c r="DR224" s="51">
        <f>Inputs!$E$66*2*(DR219+DR223)*-1</f>
        <v>-44320.965154844125</v>
      </c>
      <c r="DS224" s="51">
        <f>Inputs!$E$66*2*(DS219+DS223)*-1</f>
        <v>-44723.692035850108</v>
      </c>
      <c r="DT224" s="51">
        <f>Inputs!$E$66*2*(DT219+DT223)*-1</f>
        <v>-45191.143682469999</v>
      </c>
      <c r="DU224" s="51">
        <f>Inputs!$E$66*2*(DU219+DU223)*-1</f>
        <v>-42010.861044979341</v>
      </c>
      <c r="DV224" s="51">
        <f>Inputs!$E$66*2*(DV219+DV223)*-1</f>
        <v>-42994.807774946901</v>
      </c>
      <c r="DW224" s="51">
        <f>Inputs!$E$66*2*(DW219+DW223)*-1</f>
        <v>-41573.205259807524</v>
      </c>
      <c r="DX224" s="51">
        <f>Inputs!$E$66*2*(DX219+DX223)*-1</f>
        <v>-42923.179619494062</v>
      </c>
      <c r="DY224" s="51">
        <f>Inputs!$E$66*2*(DY219+DY223)*-1</f>
        <v>-44105.138059690194</v>
      </c>
      <c r="DZ224" s="51">
        <f>Inputs!$E$66*2*(DZ219+DZ223)*-1</f>
        <v>-41534.001130981254</v>
      </c>
      <c r="EA224" s="51">
        <f>Inputs!$E$66*2*(EA219+EA223)*-1</f>
        <v>-44762.953746528176</v>
      </c>
      <c r="EB224" s="51">
        <f>Inputs!$E$66*2*(EB219+EB223)*-1</f>
        <v>-45177.481733553846</v>
      </c>
      <c r="EC224" s="51">
        <f>Inputs!$E$66*2*(EC219+EC223)*-1</f>
        <v>-45195.694357593886</v>
      </c>
      <c r="ED224" s="51">
        <f>Inputs!$E$66*2*(ED219+ED223)*-1</f>
        <v>-43645.008378040853</v>
      </c>
      <c r="EE224" s="51">
        <f>Inputs!$E$66*2*(EE219+EE223)*-1</f>
        <v>-44003.844779875471</v>
      </c>
      <c r="EF224" s="51">
        <f>Inputs!$E$66*2*(EF219+EF223)*-1</f>
        <v>-44485.386813641737</v>
      </c>
      <c r="EG224" s="51">
        <f>Inputs!$E$66*2*(EG219+EG223)*-1</f>
        <v>-41343.937295060125</v>
      </c>
      <c r="EH224" s="51">
        <f>Inputs!$E$66*2*(EH219+EH223)*-1</f>
        <v>-42566.824828927631</v>
      </c>
      <c r="EI224" s="51">
        <f>Inputs!$E$66*2*(EI219+EI223)*-1</f>
        <v>-41159.373362809871</v>
      </c>
      <c r="EJ224" s="51">
        <f>Inputs!$E$66*2*(EJ219+EJ223)*-1</f>
        <v>-42495.909681174431</v>
      </c>
      <c r="EK224" s="51">
        <f>Inputs!$E$66*2*(EK219+EK223)*-1</f>
        <v>-43544.653566269422</v>
      </c>
      <c r="EL224" s="51">
        <f>Inputs!$E$66*2*(EL219+EL223)*-1</f>
        <v>-39641.56265125957</v>
      </c>
      <c r="EM224" s="51">
        <f>Inputs!$E$66*2*(EM219+EM223)*-1</f>
        <v>-44140.551396343079</v>
      </c>
      <c r="EN224" s="51">
        <f>Inputs!$E$66*2*(EN219+EN223)*-1</f>
        <v>-44765.371264688249</v>
      </c>
      <c r="EO224" s="51">
        <f>Inputs!$E$66*2*(EO219+EO223)*-1</f>
        <v>-44532.393515829994</v>
      </c>
      <c r="EP224" s="51">
        <f>Inputs!$E$66*2*(EP219+EP223)*-1</f>
        <v>-42973.459689536219</v>
      </c>
      <c r="EQ224" s="51">
        <f>Inputs!$E$66*2*(EQ219+EQ223)*-1</f>
        <v>-43288.444599569732</v>
      </c>
      <c r="ER224" s="51">
        <f>Inputs!$E$66*2*(ER219+ER223)*-1</f>
        <v>-43784.124196011238</v>
      </c>
      <c r="ES224" s="51">
        <f>Inputs!$E$66*2*(ES219+ES223)*-1</f>
        <v>-40817.661961078382</v>
      </c>
      <c r="ET224" s="51">
        <f>Inputs!$E$66*2*(ET219+ET223)*-1</f>
        <v>-42143.102150870072</v>
      </c>
      <c r="EU224" s="51">
        <f>Inputs!$E$66*2*(EU219+EU223)*-1</f>
        <v>-40749.660870075168</v>
      </c>
      <c r="EV224" s="51">
        <f>Inputs!$E$66*2*(EV219+EV223)*-1</f>
        <v>-42072.89291332844</v>
      </c>
      <c r="EW224" s="51">
        <f>Inputs!$E$66*2*(EW219+EW223)*-1</f>
        <v>-42988.561859713176</v>
      </c>
      <c r="EX224" s="51">
        <f>Inputs!$E$66*2*(EX219+EX223)*-1</f>
        <v>-39126.345681719329</v>
      </c>
      <c r="EY224" s="51">
        <f>Inputs!$E$66*2*(EY219+EY223)*-1</f>
        <v>-43522.604483894771</v>
      </c>
      <c r="EZ224" s="51">
        <f>Inputs!$E$66*2*(EZ219+EZ223)*-1</f>
        <v>-44357.363064484343</v>
      </c>
      <c r="FA224" s="51">
        <f>Inputs!$E$66*2*(FA219+FA223)*-1</f>
        <v>-43873.589318757513</v>
      </c>
      <c r="FB224" s="51">
        <f>Inputs!$E$66*2*(FB219+FB223)*-1</f>
        <v>-42306.252004084294</v>
      </c>
      <c r="FC224" s="51">
        <f>Inputs!$E$66*2*(FC219+FC223)*-1</f>
        <v>-42577.420042481688</v>
      </c>
      <c r="FD224" s="51">
        <f>Inputs!$E$66*2*(FD219+FD223)*-1</f>
        <v>-43087.285781882048</v>
      </c>
      <c r="FE224" s="51">
        <f>Inputs!$E$66*2*(FE219+FE223)*-1</f>
        <v>-40411.350964011879</v>
      </c>
      <c r="FF224" s="51">
        <f>Inputs!$E$66*2*(FF219+FF223)*-1</f>
        <v>-41723.597332815494</v>
      </c>
      <c r="FG224" s="51">
        <f>Inputs!$E$66*2*(FG219+FG223)*-1</f>
        <v>-40344.026775843369</v>
      </c>
      <c r="FH224" s="51">
        <f>Inputs!$E$66*2*(FH219+FH223)*-1</f>
        <v>-41654.086978647836</v>
      </c>
      <c r="FI224" s="51">
        <f>Inputs!$E$66*2*(FI219+FI223)*-1</f>
        <v>-42436.80734852641</v>
      </c>
      <c r="FJ224" s="51">
        <f>Inputs!$E$66*2*(FJ219+FJ223)*-1</f>
        <v>-38615.076536175904</v>
      </c>
      <c r="FK224" s="51">
        <f>Inputs!$E$66*2*(FK219+FK223)*-1</f>
        <v>-42909.051257066443</v>
      </c>
      <c r="FL224" s="51">
        <f>Inputs!$E$66*2*(FL219+FL223)*-1</f>
        <v>-42992.030842785498</v>
      </c>
      <c r="FM224" s="51">
        <f>Inputs!$E$66*2*(FM219+FM223)*-1</f>
        <v>-43219.215944987023</v>
      </c>
      <c r="FN224" s="51">
        <f>Inputs!$E$66*2*(FN219+FN223)*-1</f>
        <v>-41643.318672166977</v>
      </c>
      <c r="FO224" s="51">
        <f>Inputs!$E$66*2*(FO219+FO223)*-1</f>
        <v>-41870.7000955693</v>
      </c>
      <c r="FP224" s="51">
        <f>Inputs!$E$66*2*(FP219+FP223)*-1</f>
        <v>-42394.801967727086</v>
      </c>
      <c r="FQ224" s="51">
        <f>Inputs!$E$66*2*(FQ219+FQ223)*-1</f>
        <v>-40009.084505961226</v>
      </c>
      <c r="FR224" s="51">
        <f>Inputs!$E$66*2*(FR219+FR223)*-1</f>
        <v>-41308.268388946468</v>
      </c>
      <c r="FS224" s="51">
        <f>Inputs!$E$66*2*(FS219+FS223)*-1</f>
        <v>-39942.430482537755</v>
      </c>
      <c r="FT224" s="51">
        <f>Inputs!$E$66*2*(FT219+FT223)*-1</f>
        <v>-41239.449961262384</v>
      </c>
      <c r="FU224" s="51">
        <f>Inputs!$E$66*2*(FU219+FU223)*-1</f>
        <v>-41889.334875944143</v>
      </c>
      <c r="FV224" s="51">
        <f>Inputs!$E$66*2*(FV219+FV223)*-1</f>
        <v>-39426.702918961615</v>
      </c>
      <c r="FW224" s="51">
        <f>Inputs!$E$66*2*(FW219+FW223)*-1</f>
        <v>-42299.830404426182</v>
      </c>
      <c r="FX224" s="51">
        <f>Inputs!$E$66*2*(FX219+FX223)*-1</f>
        <v>-42375.261459893947</v>
      </c>
      <c r="FY224" s="51">
        <f>Inputs!$E$66*2*(FY219+FY223)*-1</f>
        <v>-42569.208017729921</v>
      </c>
      <c r="FZ224" s="51">
        <f>Inputs!$E$66*2*(FZ219+FZ223)*-1</f>
        <v>-40984.593473336114</v>
      </c>
      <c r="GA224" s="51">
        <f>Inputs!$E$66*2*(GA219+GA223)*-1</f>
        <v>-41168.214178107235</v>
      </c>
      <c r="GB224" s="51">
        <f>Inputs!$E$66*2*(GB219+GB223)*-1</f>
        <v>-41706.603587236146</v>
      </c>
      <c r="GC224" s="51">
        <f>Inputs!$E$66*2*(GC219+GC223)*-1</f>
        <v>-39610.822326396999</v>
      </c>
      <c r="GD224" s="51">
        <f>Inputs!$E$66*2*(GD219+GD223)*-1</f>
        <v>-40897.073751384727</v>
      </c>
      <c r="GE224" s="51">
        <f>Inputs!$E$66*2*(GE219+GE223)*-1</f>
        <v>-39544.831796701837</v>
      </c>
      <c r="GF224" s="51">
        <f>Inputs!$E$66*2*(GF219+GF223)*-1</f>
        <v>-40828.940362544738</v>
      </c>
      <c r="GG224" s="51">
        <f>Inputs!$E$66*2*(GG219+GG223)*-1</f>
        <v>-41346.089714417569</v>
      </c>
      <c r="GH224" s="51">
        <f>Inputs!$E$66*2*(GH219+GH223)*-1</f>
        <v>-37604.17768464049</v>
      </c>
      <c r="GI224" s="51">
        <f>Inputs!$E$66*2*(GI219+GI223)*-1</f>
        <v>-41694.881049100099</v>
      </c>
      <c r="GJ224" s="51">
        <f>Inputs!$E$66*2*(GJ219+GJ223)*-1</f>
        <v>-41762.770584510217</v>
      </c>
      <c r="GK224" s="51">
        <f>Inputs!$E$66*2*(GK219+GK223)*-1</f>
        <v>-41923.500598266633</v>
      </c>
      <c r="GL224" s="51">
        <f>Inputs!$E$66*2*(GL219+GL223)*-1</f>
        <v>-40330.010609598532</v>
      </c>
      <c r="GM224" s="51">
        <f>Inputs!$E$66*2*(GM219+GM223)*-1</f>
        <v>-40591.366139523911</v>
      </c>
      <c r="GN224" s="51">
        <f>Inputs!$E$66*2*(GN219+GN223)*-1</f>
        <v>-41022.62190440741</v>
      </c>
      <c r="GO224" s="51">
        <f>Inputs!$E$66*2*(GO219+GO223)*-1</f>
        <v>-39216.524565554908</v>
      </c>
      <c r="GP224" s="51">
        <f>Inputs!$E$66*2*(GP219+GP223)*-1</f>
        <v>-40489.97226603084</v>
      </c>
      <c r="GQ224" s="51">
        <f>Inputs!$E$66*2*(GQ219+GQ223)*-1</f>
        <v>-39151.190924976596</v>
      </c>
      <c r="GR224" s="51">
        <f>Inputs!$E$66*2*(GR219+GR223)*-1</f>
        <v>-40422.51709695709</v>
      </c>
      <c r="GS224" s="51">
        <f>Inputs!$E$66*2*(GS219+GS223)*-1</f>
        <v>-40807.017560143126</v>
      </c>
      <c r="GT224" s="51">
        <f>Inputs!$E$66*2*(GT219+GT223)*-1</f>
        <v>-37104.446933964966</v>
      </c>
      <c r="GU224" s="51">
        <f>Inputs!$E$66*2*(GU219+GU223)*-1</f>
        <v>-41094.142742689139</v>
      </c>
      <c r="GV224" s="51">
        <f>Inputs!$E$66*2*(GV219+GV223)*-1</f>
        <v>-41154.497017152746</v>
      </c>
      <c r="GW224" s="51">
        <f>Inputs!$E$66*2*(GW219+GW223)*-1</f>
        <v>-41282.029179458834</v>
      </c>
      <c r="GX224" s="51">
        <f>Inputs!$E$66*2*(GX219+GX223)*-1</f>
        <v>-39679.504698843622</v>
      </c>
      <c r="GY224" s="51">
        <f>Inputs!$E$66*2*(GY219+GY223)*-1</f>
        <v>-40187.307757538001</v>
      </c>
      <c r="GZ224" s="51">
        <f>Inputs!$E$66*2*(GZ219+GZ223)*-1</f>
        <v>-40342.788606681977</v>
      </c>
      <c r="HA224" s="51">
        <f>Inputs!$E$66*2*(HA219+HA223)*-1</f>
        <v>-38826.15176044649</v>
      </c>
      <c r="HB224" s="51">
        <f>Inputs!$E$66*2*(HB219+HB223)*-1</f>
        <v>-40086.923188445428</v>
      </c>
      <c r="HC224" s="51">
        <f>Inputs!$E$66*2*(HC219+HC223)*-1</f>
        <v>-38761.468470117798</v>
      </c>
      <c r="HD224" s="51">
        <f>Inputs!$E$66*2*(HD219+HD223)*-1</f>
        <v>-40020.139487939123</v>
      </c>
      <c r="HE224" s="51">
        <f>Inputs!$E$66*2*(HE219+HE223)*-1</f>
        <v>-40272.064527634284</v>
      </c>
      <c r="HF224" s="51">
        <f>Inputs!$E$66*2*(HF219+HF223)*-1</f>
        <v>-36608.461907819124</v>
      </c>
      <c r="HG224" s="51">
        <f>Inputs!$E$66*2*(HG219+HG223)*-1</f>
        <v>-40497.555459228795</v>
      </c>
      <c r="HH224" s="51">
        <f>Inputs!$E$66*2*(HH219+HH223)*-1</f>
        <v>-40550.379981438025</v>
      </c>
      <c r="HI224" s="51">
        <f>Inputs!$E$66*2*(HI219+HI223)*-1</f>
        <v>-40644.729679305005</v>
      </c>
      <c r="HJ224" s="51">
        <f>Inputs!$E$66*2*(HJ219+HJ223)*-1</f>
        <v>-39033.010768312575</v>
      </c>
      <c r="HK224" s="51">
        <f>Inputs!$E$66*2*(HK219+HK223)*-1</f>
        <v>-39787.27149137573</v>
      </c>
      <c r="HL224" s="51">
        <f>Inputs!$E$66*2*(HL219+HL223)*-1</f>
        <v>-39754.115431799582</v>
      </c>
      <c r="HM224" s="51">
        <f>Inputs!$E$66*2*(HM219+HM223)*-1</f>
        <v>-38439.664840909441</v>
      </c>
      <c r="HN224" s="51">
        <f>Inputs!$E$66*2*(HN219+HN223)*-1</f>
        <v>-39687.886179771194</v>
      </c>
      <c r="HO224" s="51">
        <f>Inputs!$E$66*2*(HO219+HO223)*-1</f>
        <v>-38375.625427052953</v>
      </c>
      <c r="HP224" s="51">
        <f>Inputs!$E$66*2*(HP219+HP223)*-1</f>
        <v>-39621.767263836977</v>
      </c>
      <c r="HQ224" s="51">
        <f>Inputs!$E$66*2*(HQ219+HQ223)*-1</f>
        <v>-39741.17714433495</v>
      </c>
      <c r="HR224" s="51">
        <f>Inputs!$E$66*2*(HR219+HR223)*-1</f>
        <v>-37383.075465971226</v>
      </c>
      <c r="HS224" s="51">
        <f>Inputs!$E$66*2*(HS219+HS223)*-1</f>
        <v>-39905.059589191114</v>
      </c>
      <c r="HT224" s="51">
        <f>Inputs!$E$66*2*(HT219+HT223)*-1</f>
        <v>-39950.359118007902</v>
      </c>
      <c r="HU224" s="51">
        <f>Inputs!$E$66*2*(HU219+HU223)*-1</f>
        <v>-40011.538434538626</v>
      </c>
      <c r="HV224" s="51">
        <f>Inputs!$E$66*2*(HV219+HV223)*-1</f>
        <v>-38390.464248108823</v>
      </c>
      <c r="HW224" s="51">
        <f>Inputs!$E$66*2*(HW219+HW223)*-1</f>
        <v>-39391.217303714729</v>
      </c>
      <c r="HX224" s="51">
        <f>Inputs!$E$66*2*(HX219+HX223)*-1</f>
        <v>-39358.391289294974</v>
      </c>
      <c r="HY224" s="51">
        <f>Inputs!$E$66*2*(HY219+HY223)*-1</f>
        <v>-38057.025125697321</v>
      </c>
      <c r="HZ224" s="51">
        <f>Inputs!$E$66*2*(HZ219+HZ223)*-1</f>
        <v>-39292.821302695644</v>
      </c>
      <c r="IA224" s="51">
        <f>Inputs!$E$66*2*(IA219+IA223)*-1</f>
        <v>-37993.623178977483</v>
      </c>
      <c r="IB224" s="51">
        <f>Inputs!$E$66*2*(IB219+IB223)*-1</f>
        <v>-39227.360553872604</v>
      </c>
      <c r="IC224" s="51">
        <f>Inputs!$E$66*2*(IC219+IC223)*-1</f>
        <v>-39214.302345274453</v>
      </c>
      <c r="ID224" s="51">
        <f>Inputs!$E$66*2*(ID219+ID223)*-1</f>
        <v>-35627.531105855895</v>
      </c>
      <c r="IE224" s="51">
        <f>Inputs!$E$66*2*(IE219+IE223)*-1</f>
        <v>-39316.595933528639</v>
      </c>
      <c r="IF224" s="51">
        <f>Inputs!$E$66*2*(IF219+IF223)*-1</f>
        <v>-39354.374478498772</v>
      </c>
      <c r="IG224" s="51">
        <f>Inputs!$E$66*2*(IG219+IG223)*-1</f>
        <v>-39382.39219426841</v>
      </c>
      <c r="IH224" s="51">
        <f>Inputs!$E$66*2*(IH219+IH223)*-1</f>
        <v>-37772.547015199008</v>
      </c>
      <c r="II224" s="51">
        <f>Inputs!$E$66*2*(II219+II223)*-1</f>
        <v>-38999.105555775881</v>
      </c>
      <c r="IJ224" s="51">
        <f>Inputs!$E$66*2*(IJ219+IJ223)*-1</f>
        <v>-38966.606301146065</v>
      </c>
      <c r="IK224" s="51">
        <f>Inputs!$E$66*2*(IK219+IK223)*-1</f>
        <v>-37678.194318608177</v>
      </c>
      <c r="IL224" s="51">
        <f>Inputs!$E$66*2*(IL219+IL223)*-1</f>
        <v>-38901.689017454089</v>
      </c>
      <c r="IM224" s="51">
        <f>Inputs!$E$66*2*(IM219+IM223)*-1</f>
        <v>-37615.42349348987</v>
      </c>
      <c r="IN224" s="51">
        <f>Inputs!$E$66*2*(IN219+IN223)*-1</f>
        <v>-38836.879884153481</v>
      </c>
      <c r="IO224" s="51">
        <f>Inputs!$E$66*2*(IO219+IO223)*-1</f>
        <v>-38804.515817583349</v>
      </c>
      <c r="IP224" s="51">
        <f>Inputs!$E$66*2*(IP219+IP223)*-1</f>
        <v>-35142.487289976969</v>
      </c>
      <c r="IQ224" s="51">
        <f>Inputs!$E$66*2*(IQ219+IQ223)*-1</f>
        <v>-38739.868572134474</v>
      </c>
      <c r="IR224" s="51">
        <f>Inputs!$E$66*2*(IR219+IR223)*-1</f>
        <v>-38762.366519552066</v>
      </c>
      <c r="IS224" s="51">
        <f>Inputs!$E$66*2*(IS219+IS223)*-1</f>
        <v>-38757.228113659876</v>
      </c>
      <c r="IT224" s="51">
        <f>Inputs!$E$66*2*(IT219+IT223)*-1</f>
        <v>-37396.547986785241</v>
      </c>
      <c r="IU224" s="51">
        <f>Inputs!$E$66*2*(IU219+IU223)*-1</f>
        <v>-38610.897003356127</v>
      </c>
      <c r="IV224" s="51">
        <f>Inputs!$E$66*2*(IV219+IV223)*-1</f>
        <v>-38578.721255853328</v>
      </c>
      <c r="IW224" s="51">
        <f>Inputs!$E$66*2*(IW219+IW223)*-1</f>
        <v>-37303.134504651731</v>
      </c>
      <c r="IX224" s="51">
        <f>Inputs!$E$66*2*(IX219+IX223)*-1</f>
        <v>-38514.450177872219</v>
      </c>
      <c r="IY224" s="51">
        <f>Inputs!$E$66*2*(IY219+IY223)*-1</f>
        <v>-37240.98851876516</v>
      </c>
      <c r="IZ224" s="51">
        <f>Inputs!$E$66*2*(IZ219+IZ223)*-1</f>
        <v>-38450.286173721724</v>
      </c>
      <c r="JA224" s="51">
        <f>Inputs!$E$66*2*(JA219+JA223)*-1</f>
        <v>-38418.244268576964</v>
      </c>
      <c r="JB224" s="51">
        <f>Inputs!$E$66*2*(JB219+JB223)*-1</f>
        <v>-34671.432703888851</v>
      </c>
      <c r="JC224" s="51">
        <f>Inputs!$E$66*2*(JC219+JC223)*-1</f>
        <v>-38354.240540798957</v>
      </c>
      <c r="JD224" s="51">
        <f>Inputs!$E$66*2*(JD219+JD223)*-1</f>
        <v>-38174.276096865302</v>
      </c>
      <c r="JE224" s="51">
        <f>Inputs!$E$66*2*(JE219+JE223)*-1</f>
        <v>-38290.343441453566</v>
      </c>
      <c r="JF224" s="51">
        <f>Inputs!$E$66*2*(JF219+JF223)*-1</f>
        <v>-37024.291763147441</v>
      </c>
      <c r="JG224" s="51">
        <f>Inputs!$E$66*2*(JG219+JG223)*-1</f>
        <v>-38226.552792900751</v>
      </c>
      <c r="JH224" s="51">
        <f>Inputs!$E$66*2*(JH219+JH223)*-1</f>
        <v>-38194.697332239994</v>
      </c>
      <c r="JI224" s="51">
        <f>Inputs!$E$66*2*(JI219+JI223)*-1</f>
        <v>-36931.80814625464</v>
      </c>
      <c r="JJ224" s="51">
        <f>Inputs!$E$66*2*(JJ219+JJ223)*-1</f>
        <v>-38131.066027448302</v>
      </c>
      <c r="JK224" s="51">
        <f>Inputs!$E$66*2*(JK219+JK223)*-1</f>
        <v>-36870.280779766537</v>
      </c>
      <c r="JL224" s="51">
        <f>Inputs!$E$66*2*(JL219+JL223)*-1</f>
        <v>-38067.540730642846</v>
      </c>
      <c r="JM224" s="51">
        <f>Inputs!$E$66*2*(JM219+JM223)*-1</f>
        <v>-38035.817780033976</v>
      </c>
      <c r="JN224" s="51">
        <f>Inputs!$E$66*2*(JN219+JN223)*-1</f>
        <v>-35552.242473912942</v>
      </c>
      <c r="JO224" s="51">
        <f>Inputs!$E$66*2*(JO219+JO223)*-1</f>
        <v>-37972.451164162943</v>
      </c>
      <c r="JP224" s="51">
        <f>Inputs!$E$66*2*(JP219+JP223)*-1</f>
        <v>-37590.044459283177</v>
      </c>
      <c r="JQ224" s="51">
        <f>Inputs!$E$66*2*(JQ219+JQ223)*-1</f>
        <v>-37909.190115313759</v>
      </c>
      <c r="JR224" s="51">
        <f>Inputs!$E$66*2*(JR219+JR223)*-1</f>
        <v>-36655.741087307404</v>
      </c>
      <c r="JS224" s="51">
        <f>Inputs!$E$66*2*(JS219+JS223)*-1</f>
        <v>-37846.034457614696</v>
      </c>
      <c r="JT224" s="51">
        <f>Inputs!$E$66*2*(JT219+JT223)*-1</f>
        <v>-37814.496095566683</v>
      </c>
      <c r="JU224" s="51">
        <f>Inputs!$E$66*2*(JU219+JU223)*-1</f>
        <v>-36564.178079503596</v>
      </c>
      <c r="JV224" s="51">
        <f>Inputs!$E$66*2*(JV219+JV223)*-1</f>
        <v>-37751.498195474138</v>
      </c>
      <c r="JW224" s="51">
        <f>Inputs!$E$66*2*(JW219+JW223)*-1</f>
        <v>-36503.263174494743</v>
      </c>
      <c r="JX224" s="51">
        <f>Inputs!$E$66*2*(JX219+JX223)*-1</f>
        <v>-37688.605248133208</v>
      </c>
      <c r="JY224" s="51">
        <f>Inputs!$E$66*2*(JY219+JY223)*-1</f>
        <v>-37657.198077093097</v>
      </c>
      <c r="JZ224" s="51">
        <f>Inputs!$E$66*2*(JZ219+JZ223)*-1</f>
        <v>-33984.608974305622</v>
      </c>
      <c r="KA224" s="51">
        <f>Inputs!$E$66*2*(KA219+KA223)*-1</f>
        <v>-37594.462231129932</v>
      </c>
      <c r="KB224" s="51">
        <f>Inputs!$E$66*2*(KB219+KB223)*-1</f>
        <v>-37009.61324292815</v>
      </c>
      <c r="KC224" s="51">
        <f>Inputs!$E$66*2*(KC219+KC223)*-1</f>
        <v>-37531.830901343485</v>
      </c>
      <c r="KD224" s="51">
        <f>Inputs!$E$66*2*(KD219+KD223)*-1</f>
        <v>-36290.859073153901</v>
      </c>
      <c r="KE224" s="51">
        <f>Inputs!$E$66*2*(KE219+KE223)*-1</f>
        <v>-37469.303913612704</v>
      </c>
      <c r="KF224" s="51">
        <f>Inputs!$E$66*2*(KF219+KF223)*-1</f>
        <v>-37438.079493684694</v>
      </c>
      <c r="KG224" s="51">
        <f>Inputs!$E$66*2*(KG219+KG223)*-1</f>
        <v>-36200.207510425775</v>
      </c>
      <c r="KH224" s="51">
        <f>Inputs!$E$66*2*(KH219+KH223)*-1</f>
        <v>-37375.708693194872</v>
      </c>
      <c r="KI224" s="51">
        <f>Inputs!$E$66*2*(KI219+KI223)*-1</f>
        <v>-36139.89897027472</v>
      </c>
      <c r="KJ224" s="51">
        <f>Inputs!$E$66*2*(KJ219+KJ223)*-1</f>
        <v>-37313.441800726141</v>
      </c>
      <c r="KK224" s="51">
        <f>Inputs!$E$66*2*(KK219+KK223)*-1</f>
        <v>-37282.347265892196</v>
      </c>
      <c r="KL224" s="51">
        <f>Inputs!$E$66*2*(KL219+KL223)*-1</f>
        <v>-33646.316193831532</v>
      </c>
      <c r="KM224" s="51">
        <f>Inputs!$E$66*2*(KM219+KM223)*-1</f>
        <v>-37220.235910967975</v>
      </c>
      <c r="KN224" s="51">
        <f>Inputs!$E$66*2*(KN219+KN223)*-1</f>
        <v>-36432.924465369935</v>
      </c>
      <c r="KO224" s="51">
        <f>Inputs!$E$66*2*(KO219+KO223)*-1</f>
        <v>-37158.228031835752</v>
      </c>
      <c r="KP224" s="51">
        <f>Inputs!$E$66*2*(KP219+KP223)*-1</f>
        <v>-35929.609201750856</v>
      </c>
      <c r="KQ224" s="51">
        <f>Inputs!$E$66*2*(KQ219+KQ223)*-1</f>
        <v>-37096.323456107704</v>
      </c>
      <c r="KR224" s="51">
        <f>Inputs!$E$66*2*(KR219+KR223)*-1</f>
        <v>-37065.409853227618</v>
      </c>
      <c r="KS224" s="51">
        <f>Inputs!$E$66*2*(KS219+KS223)*-1</f>
        <v>-35839.860011306373</v>
      </c>
      <c r="KT224" s="51">
        <f>Inputs!$E$66*2*(KT219+KT223)*-1</f>
        <v>-37003.659910006856</v>
      </c>
      <c r="KU224" s="51">
        <f>Inputs!$E$66*2*(KU219+KU223)*-1</f>
        <v>-35780.151800079198</v>
      </c>
      <c r="KV224" s="51">
        <f>Inputs!$E$66*2*(KV219+KV223)*-1</f>
        <v>-36942.012840476214</v>
      </c>
      <c r="KW224" s="51">
        <f>Inputs!$E$66*2*(KW219+KW223)*-1</f>
        <v>-36911.227829775824</v>
      </c>
      <c r="KX224" s="51">
        <f>Inputs!$E$66*2*(KX219+KX223)*-1</f>
        <v>-33311.390879065424</v>
      </c>
      <c r="KY224" s="51">
        <f>Inputs!$E$66*2*(KY219+KY223)*-1</f>
        <v>-36849.734749523297</v>
      </c>
      <c r="KZ224" s="51">
        <f>Inputs!$E$66*2*(KZ219+KZ223)*-1</f>
        <v>-35859.920519833104</v>
      </c>
      <c r="LA224" s="51">
        <f>Inputs!$E$66*2*(LA219+LA223)*-1</f>
        <v>-36788.344115034335</v>
      </c>
      <c r="LB224" s="51">
        <f>Inputs!$E$66*2*(LB219+LB223)*-1</f>
        <v>-35571.95531768239</v>
      </c>
      <c r="LC224" s="51">
        <f>Inputs!$E$66*2*(LC219+LC223)*-1</f>
        <v>-36727.055755637135</v>
      </c>
      <c r="LD224" s="51">
        <f>Inputs!$E$66*2*(LD219+LD223)*-1</f>
        <v>-36696.449875840764</v>
      </c>
      <c r="LE224" s="51">
        <f>Inputs!$E$66*2*(LE219+LE223)*-1</f>
        <v>-35483.099517042807</v>
      </c>
      <c r="LF224" s="51">
        <f>Inputs!$E$66*2*(LF219+LF223)*-1</f>
        <v>-36635.314609693443</v>
      </c>
      <c r="LG224" s="51">
        <f>Inputs!$E$66*2*(LG219+LG223)*-1</f>
        <v>-35423.985658889062</v>
      </c>
      <c r="LH224" s="51">
        <f>Inputs!$E$66*2*(LH219+LH223)*-1</f>
        <v>-36574.281193201314</v>
      </c>
      <c r="LI224" s="51">
        <f>Inputs!$E$66*2*(LI219+LI223)*-1</f>
        <v>-36543.802625540317</v>
      </c>
      <c r="LJ224" s="51">
        <f>Inputs!$E$66*2*(LJ219+LJ223)*-1</f>
        <v>-34157.649491738237</v>
      </c>
      <c r="LK224" s="51">
        <f>Inputs!$E$66*2*(LK219+LK223)*-1</f>
        <v>-36482.921665471797</v>
      </c>
      <c r="LL224" s="51">
        <f>Inputs!$E$66*2*(LL219+LL223)*-1</f>
        <v>-35290.54416944267</v>
      </c>
      <c r="LM224" s="51">
        <f>Inputs!$E$66*2*(LM219+LM223)*-1</f>
        <v>-36422.142131391614</v>
      </c>
      <c r="LN224" s="51">
        <f>Inputs!$E$66*2*(LN219+LN223)*-1</f>
        <v>-35217.861625434314</v>
      </c>
      <c r="LO224" s="51">
        <f>Inputs!$E$66*2*(LO219+LO223)*-1</f>
        <v>-36361.463854326881</v>
      </c>
      <c r="LP224" s="51">
        <f>Inputs!$E$66*2*(LP219+LP223)*-1</f>
        <v>-36331.162634448272</v>
      </c>
      <c r="LQ224" s="51">
        <f>Inputs!$E$66*2*(LQ219+LQ223)*-1</f>
        <v>-35129.890321535066</v>
      </c>
      <c r="LR224" s="51">
        <f>Inputs!$E$66*2*(LR219+LR223)*-1</f>
        <v>-36270.635926698247</v>
      </c>
      <c r="LS224" s="51">
        <f>Inputs!$E$66*2*(LS219+LS223)*-1</f>
        <v>-35071.364900089669</v>
      </c>
      <c r="LT224" s="51">
        <f>Inputs!$E$66*2*(LT219+LT223)*-1</f>
        <v>-35042.138762672941</v>
      </c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  <c r="QB224" s="51"/>
      <c r="QC224" s="51"/>
      <c r="QD224" s="51"/>
      <c r="QE224" s="51"/>
      <c r="QF224" s="51"/>
      <c r="QG224" s="51"/>
      <c r="QH224" s="51"/>
      <c r="QI224" s="51"/>
      <c r="QJ224" s="51"/>
      <c r="QK224" s="51"/>
      <c r="QL224" s="51"/>
      <c r="QM224" s="51"/>
      <c r="QN224" s="51"/>
      <c r="QO224" s="51"/>
      <c r="QP224" s="51"/>
      <c r="QQ224" s="51"/>
      <c r="QR224" s="51"/>
      <c r="QS224" s="51"/>
      <c r="QT224" s="51"/>
      <c r="QU224" s="51"/>
      <c r="QV224" s="51"/>
      <c r="QW224" s="51"/>
      <c r="QX224" s="51"/>
      <c r="QY224" s="51"/>
      <c r="QZ224" s="51"/>
      <c r="RA224" s="51"/>
      <c r="RB224" s="51"/>
      <c r="RC224" s="51"/>
      <c r="RD224" s="51"/>
      <c r="RE224" s="51"/>
      <c r="RF224" s="51"/>
      <c r="RG224" s="51"/>
      <c r="RH224" s="51"/>
      <c r="RI224" s="51"/>
      <c r="RJ224" s="51"/>
      <c r="RK224" s="51"/>
      <c r="RL224" s="51"/>
      <c r="RM224" s="51"/>
      <c r="RN224" s="51"/>
      <c r="RO224" s="51"/>
      <c r="RP224" s="51"/>
      <c r="RQ224" s="51"/>
      <c r="RR224" s="51"/>
      <c r="RS224" s="51"/>
      <c r="RT224" s="51"/>
      <c r="RU224" s="51"/>
      <c r="RV224" s="51"/>
      <c r="RW224" s="51"/>
      <c r="RX224" s="51"/>
      <c r="RY224" s="51"/>
      <c r="RZ224" s="51"/>
      <c r="SA224" s="51"/>
      <c r="SB224" s="51"/>
      <c r="SC224" s="51"/>
      <c r="SD224" s="51"/>
      <c r="SE224" s="51"/>
      <c r="SF224" s="51"/>
      <c r="SG224" s="51"/>
      <c r="SH224" s="51"/>
      <c r="SI224" s="51"/>
      <c r="SJ224" s="51"/>
      <c r="SK224" s="51"/>
      <c r="SL224" s="51"/>
    </row>
    <row r="225" spans="1:509" outlineLevel="1">
      <c r="C225" s="75" t="s">
        <v>513</v>
      </c>
      <c r="D225" s="242"/>
      <c r="E225" s="282"/>
      <c r="F225" s="206"/>
      <c r="G225" s="223">
        <f t="shared" si="861"/>
        <v>3100639.2313471958</v>
      </c>
      <c r="H225" s="198">
        <f t="shared" si="827"/>
        <v>65496114.531560905</v>
      </c>
      <c r="I225" s="51">
        <f>(I219+I223+I224+(I222/3))*I19</f>
        <v>0</v>
      </c>
      <c r="J225" s="51">
        <f t="shared" ref="J225:BU225" si="862">(J219+J223+J224+(J222/3))*J19</f>
        <v>0</v>
      </c>
      <c r="K225" s="51">
        <f t="shared" si="862"/>
        <v>0</v>
      </c>
      <c r="L225" s="51">
        <f t="shared" si="862"/>
        <v>0</v>
      </c>
      <c r="M225" s="51">
        <f t="shared" si="862"/>
        <v>0</v>
      </c>
      <c r="N225" s="51">
        <f t="shared" si="862"/>
        <v>0</v>
      </c>
      <c r="O225" s="51">
        <f t="shared" si="862"/>
        <v>0</v>
      </c>
      <c r="P225" s="51">
        <f t="shared" si="862"/>
        <v>0</v>
      </c>
      <c r="Q225" s="51">
        <f t="shared" si="862"/>
        <v>0</v>
      </c>
      <c r="R225" s="51">
        <f t="shared" si="862"/>
        <v>0</v>
      </c>
      <c r="S225" s="51">
        <f t="shared" si="862"/>
        <v>0</v>
      </c>
      <c r="T225" s="51">
        <f t="shared" si="862"/>
        <v>-27032</v>
      </c>
      <c r="U225" s="51">
        <f t="shared" si="862"/>
        <v>-27032</v>
      </c>
      <c r="V225" s="51">
        <f t="shared" si="862"/>
        <v>0</v>
      </c>
      <c r="W225" s="51">
        <f t="shared" si="862"/>
        <v>0</v>
      </c>
      <c r="X225" s="51">
        <f t="shared" si="862"/>
        <v>0</v>
      </c>
      <c r="Y225" s="51">
        <f t="shared" si="862"/>
        <v>0</v>
      </c>
      <c r="Z225" s="51">
        <f t="shared" si="862"/>
        <v>0</v>
      </c>
      <c r="AA225" s="51">
        <f t="shared" si="862"/>
        <v>0</v>
      </c>
      <c r="AB225" s="51">
        <f t="shared" si="862"/>
        <v>0</v>
      </c>
      <c r="AC225" s="51">
        <f t="shared" si="862"/>
        <v>0</v>
      </c>
      <c r="AD225" s="51">
        <f t="shared" si="862"/>
        <v>0</v>
      </c>
      <c r="AE225" s="51">
        <f t="shared" si="862"/>
        <v>0</v>
      </c>
      <c r="AF225" s="51">
        <f t="shared" si="862"/>
        <v>0</v>
      </c>
      <c r="AG225" s="51">
        <f t="shared" si="862"/>
        <v>261435.42583514989</v>
      </c>
      <c r="AH225" s="51">
        <f t="shared" si="862"/>
        <v>246615.6364384258</v>
      </c>
      <c r="AI225" s="51">
        <f t="shared" si="862"/>
        <v>270953.92608785664</v>
      </c>
      <c r="AJ225" s="51">
        <f t="shared" si="862"/>
        <v>261991.81795375008</v>
      </c>
      <c r="AK225" s="51">
        <f t="shared" si="862"/>
        <v>270496.02188950661</v>
      </c>
      <c r="AL225" s="51">
        <f t="shared" si="862"/>
        <v>261549.05413615191</v>
      </c>
      <c r="AM225" s="51">
        <f t="shared" si="862"/>
        <v>270038.88054683141</v>
      </c>
      <c r="AN225" s="51">
        <f t="shared" si="862"/>
        <v>269810.59554913401</v>
      </c>
      <c r="AO225" s="51">
        <f t="shared" si="862"/>
        <v>250970.77809609717</v>
      </c>
      <c r="AP225" s="51">
        <f t="shared" si="862"/>
        <v>251333.81164263829</v>
      </c>
      <c r="AQ225" s="51">
        <f t="shared" si="862"/>
        <v>239452.12590860692</v>
      </c>
      <c r="AR225" s="51">
        <f t="shared" si="862"/>
        <v>245991.15726304718</v>
      </c>
      <c r="AS225" s="51">
        <f t="shared" si="862"/>
        <v>258330.01355314796</v>
      </c>
      <c r="AT225" s="51">
        <f t="shared" si="862"/>
        <v>235793.55470366491</v>
      </c>
      <c r="AU225" s="51">
        <f t="shared" si="862"/>
        <v>268217.91834669031</v>
      </c>
      <c r="AV225" s="51">
        <f t="shared" si="862"/>
        <v>259346.27498467069</v>
      </c>
      <c r="AW225" s="51">
        <f t="shared" si="862"/>
        <v>267764.5722612369</v>
      </c>
      <c r="AX225" s="51">
        <f t="shared" si="862"/>
        <v>258907.91856817174</v>
      </c>
      <c r="AY225" s="51">
        <f t="shared" si="862"/>
        <v>267311.98143776879</v>
      </c>
      <c r="AZ225" s="51">
        <f t="shared" si="862"/>
        <v>267085.96885599568</v>
      </c>
      <c r="BA225" s="51">
        <f t="shared" si="862"/>
        <v>247040.14377703716</v>
      </c>
      <c r="BB225" s="51">
        <f t="shared" si="862"/>
        <v>247500.34250027256</v>
      </c>
      <c r="BC225" s="51">
        <f t="shared" si="862"/>
        <v>235871.04948769358</v>
      </c>
      <c r="BD225" s="51">
        <f t="shared" si="862"/>
        <v>243054.91708820651</v>
      </c>
      <c r="BE225" s="51">
        <f t="shared" si="862"/>
        <v>254817.06307964079</v>
      </c>
      <c r="BF225" s="51">
        <f t="shared" si="862"/>
        <v>232542.16854411841</v>
      </c>
      <c r="BG225" s="51">
        <f t="shared" si="862"/>
        <v>260926.41611093731</v>
      </c>
      <c r="BH225" s="51">
        <f t="shared" si="862"/>
        <v>256727.06652741559</v>
      </c>
      <c r="BI225" s="51">
        <f t="shared" si="862"/>
        <v>265060.3122849114</v>
      </c>
      <c r="BJ225" s="51">
        <f t="shared" si="862"/>
        <v>256293.07363945059</v>
      </c>
      <c r="BK225" s="51">
        <f t="shared" si="862"/>
        <v>259727.75415504538</v>
      </c>
      <c r="BL225" s="51">
        <f t="shared" si="862"/>
        <v>264388.463897301</v>
      </c>
      <c r="BM225" s="51">
        <f t="shared" si="862"/>
        <v>242931.17653821019</v>
      </c>
      <c r="BN225" s="51">
        <f t="shared" si="862"/>
        <v>243586.8837572718</v>
      </c>
      <c r="BO225" s="51">
        <f t="shared" si="862"/>
        <v>232828.46169809441</v>
      </c>
      <c r="BP225" s="51">
        <f t="shared" si="862"/>
        <v>240366.39257934643</v>
      </c>
      <c r="BQ225" s="51">
        <f t="shared" si="862"/>
        <v>251332.52402971277</v>
      </c>
      <c r="BR225" s="51">
        <f t="shared" si="862"/>
        <v>229316.68592838105</v>
      </c>
      <c r="BS225" s="51">
        <f t="shared" si="862"/>
        <v>257071.97090027202</v>
      </c>
      <c r="BT225" s="51">
        <f t="shared" si="862"/>
        <v>254133.93044051825</v>
      </c>
      <c r="BU225" s="51">
        <f t="shared" si="862"/>
        <v>262382.97130674787</v>
      </c>
      <c r="BV225" s="51">
        <f t="shared" ref="BV225:EG225" si="863">(BV219+BV223+BV224+(BV222/3))*BV19</f>
        <v>253704.25764524256</v>
      </c>
      <c r="BW225" s="51">
        <f t="shared" si="863"/>
        <v>255323.91471820173</v>
      </c>
      <c r="BX225" s="51">
        <f t="shared" si="863"/>
        <v>257762.56072883744</v>
      </c>
      <c r="BY225" s="51">
        <f t="shared" si="863"/>
        <v>238849.37749127188</v>
      </c>
      <c r="BZ225" s="51">
        <f t="shared" si="863"/>
        <v>239700.74011484819</v>
      </c>
      <c r="CA225" s="51">
        <f t="shared" si="863"/>
        <v>230250.41447428204</v>
      </c>
      <c r="CB225" s="51">
        <f t="shared" si="863"/>
        <v>237704.63043318299</v>
      </c>
      <c r="CC225" s="51">
        <f t="shared" si="863"/>
        <v>247876.04801253439</v>
      </c>
      <c r="CD225" s="51">
        <f t="shared" si="863"/>
        <v>233716.58475193137</v>
      </c>
      <c r="CE225" s="51">
        <f t="shared" si="863"/>
        <v>253246.17995827703</v>
      </c>
      <c r="CF225" s="51">
        <f t="shared" si="863"/>
        <v>251566.60719194566</v>
      </c>
      <c r="CG225" s="51">
        <f t="shared" si="863"/>
        <v>259732.28136713145</v>
      </c>
      <c r="CH225" s="51">
        <f t="shared" si="863"/>
        <v>251141.21148588753</v>
      </c>
      <c r="CI225" s="51">
        <f t="shared" si="863"/>
        <v>250948.58512094268</v>
      </c>
      <c r="CJ225" s="51">
        <f t="shared" si="863"/>
        <v>253469.69171150913</v>
      </c>
      <c r="CK225" s="51">
        <f t="shared" si="863"/>
        <v>234794.33885930997</v>
      </c>
      <c r="CL225" s="51">
        <f t="shared" si="863"/>
        <v>235841.52326429414</v>
      </c>
      <c r="CM225" s="51">
        <f t="shared" si="863"/>
        <v>227698.02988981898</v>
      </c>
      <c r="CN225" s="51">
        <f t="shared" si="863"/>
        <v>235069.36424929678</v>
      </c>
      <c r="CO225" s="51">
        <f t="shared" si="863"/>
        <v>244447.28944950935</v>
      </c>
      <c r="CP225" s="51">
        <f t="shared" si="863"/>
        <v>222942.14401780942</v>
      </c>
      <c r="CQ225" s="51">
        <f t="shared" si="863"/>
        <v>249448.66091183323</v>
      </c>
      <c r="CR225" s="51">
        <f t="shared" si="863"/>
        <v>249024.83983312297</v>
      </c>
      <c r="CS225" s="51">
        <f t="shared" si="863"/>
        <v>252741.7414403914</v>
      </c>
      <c r="CT225" s="51">
        <f t="shared" si="863"/>
        <v>248603.67864087987</v>
      </c>
      <c r="CU225" s="51">
        <f t="shared" si="863"/>
        <v>246601.32829523261</v>
      </c>
      <c r="CV225" s="51">
        <f t="shared" si="863"/>
        <v>249205.14198468148</v>
      </c>
      <c r="CW225" s="51">
        <f t="shared" si="863"/>
        <v>230765.65555117573</v>
      </c>
      <c r="CX225" s="51">
        <f t="shared" si="863"/>
        <v>232893.3587065523</v>
      </c>
      <c r="CY225" s="51">
        <f t="shared" si="863"/>
        <v>225171.05249125505</v>
      </c>
      <c r="CZ225" s="51">
        <f t="shared" si="863"/>
        <v>232460.33027909606</v>
      </c>
      <c r="DA225" s="51">
        <f t="shared" si="863"/>
        <v>241045.90553972276</v>
      </c>
      <c r="DB225" s="51">
        <f t="shared" si="863"/>
        <v>219792.44744517092</v>
      </c>
      <c r="DC225" s="51">
        <f t="shared" si="863"/>
        <v>245679.03422267479</v>
      </c>
      <c r="DD225" s="51">
        <f t="shared" si="863"/>
        <v>246508.37397321645</v>
      </c>
      <c r="DE225" s="51">
        <f t="shared" si="863"/>
        <v>248728.88312892383</v>
      </c>
      <c r="DF225" s="51">
        <f t="shared" si="863"/>
        <v>240506.91142812255</v>
      </c>
      <c r="DG225" s="51">
        <f t="shared" si="863"/>
        <v>242281.70999101264</v>
      </c>
      <c r="DH225" s="51">
        <f t="shared" si="863"/>
        <v>244968.4855179314</v>
      </c>
      <c r="DI225" s="51">
        <f t="shared" si="863"/>
        <v>226762.92512101546</v>
      </c>
      <c r="DJ225" s="51">
        <f t="shared" si="863"/>
        <v>230305.98533471071</v>
      </c>
      <c r="DK225" s="51">
        <f t="shared" si="863"/>
        <v>222669.22936799849</v>
      </c>
      <c r="DL225" s="51">
        <f t="shared" si="863"/>
        <v>229877.26739942047</v>
      </c>
      <c r="DM225" s="51">
        <f t="shared" si="863"/>
        <v>237671.55622566852</v>
      </c>
      <c r="DN225" s="51">
        <f t="shared" si="863"/>
        <v>216667.37979702197</v>
      </c>
      <c r="DO225" s="51">
        <f t="shared" si="863"/>
        <v>241936.92314945615</v>
      </c>
      <c r="DP225" s="51">
        <f t="shared" si="863"/>
        <v>244016.95775367389</v>
      </c>
      <c r="DQ225" s="51">
        <f t="shared" si="863"/>
        <v>244743.85711909801</v>
      </c>
      <c r="DR225" s="51">
        <f t="shared" si="863"/>
        <v>236474.8409924084</v>
      </c>
      <c r="DS225" s="51">
        <f t="shared" si="863"/>
        <v>237989.29873282183</v>
      </c>
      <c r="DT225" s="51">
        <f t="shared" si="863"/>
        <v>240759.29908034898</v>
      </c>
      <c r="DU225" s="51">
        <f t="shared" si="863"/>
        <v>222785.74772806789</v>
      </c>
      <c r="DV225" s="51">
        <f t="shared" si="863"/>
        <v>227744.36743743549</v>
      </c>
      <c r="DW225" s="51">
        <f t="shared" si="863"/>
        <v>220192.31012700417</v>
      </c>
      <c r="DX225" s="51">
        <f t="shared" si="863"/>
        <v>227319.91708640609</v>
      </c>
      <c r="DY225" s="51">
        <f t="shared" si="863"/>
        <v>234323.90415925119</v>
      </c>
      <c r="DZ225" s="51">
        <f t="shared" si="863"/>
        <v>220831.99636523111</v>
      </c>
      <c r="EA225" s="51">
        <f t="shared" si="863"/>
        <v>238221.95371009951</v>
      </c>
      <c r="EB225" s="51">
        <f t="shared" si="863"/>
        <v>241550.34182301705</v>
      </c>
      <c r="EC225" s="51">
        <f t="shared" si="863"/>
        <v>240786.26523132052</v>
      </c>
      <c r="ED225" s="51">
        <f t="shared" si="863"/>
        <v>232469.29192610912</v>
      </c>
      <c r="EE225" s="51">
        <f t="shared" si="863"/>
        <v>233723.66577669804</v>
      </c>
      <c r="EF225" s="51">
        <f t="shared" si="863"/>
        <v>236577.16219825647</v>
      </c>
      <c r="EG225" s="51">
        <f t="shared" si="863"/>
        <v>218833.72609672148</v>
      </c>
      <c r="EH225" s="51">
        <f t="shared" ref="EH225:GS225" si="864">(EH219+EH223+EH224+(EH222/3))*EH19</f>
        <v>225208.24863716727</v>
      </c>
      <c r="EI225" s="51">
        <f t="shared" si="864"/>
        <v>217740.04686771258</v>
      </c>
      <c r="EJ225" s="51">
        <f t="shared" si="864"/>
        <v>224788.02338961128</v>
      </c>
      <c r="EK225" s="51">
        <f t="shared" si="864"/>
        <v>231002.6146680591</v>
      </c>
      <c r="EL225" s="51">
        <f t="shared" si="864"/>
        <v>210489.88409413819</v>
      </c>
      <c r="EM225" s="51">
        <f t="shared" si="864"/>
        <v>234533.7546444188</v>
      </c>
      <c r="EN225" s="51">
        <f t="shared" si="864"/>
        <v>239108.27931188524</v>
      </c>
      <c r="EO225" s="51">
        <f t="shared" si="864"/>
        <v>236855.71203830751</v>
      </c>
      <c r="EP225" s="51">
        <f t="shared" si="864"/>
        <v>228489.86407728217</v>
      </c>
      <c r="EQ225" s="51">
        <f t="shared" si="864"/>
        <v>229484.3850673518</v>
      </c>
      <c r="ER225" s="51">
        <f t="shared" si="864"/>
        <v>232421.65711320587</v>
      </c>
      <c r="ES225" s="51">
        <f t="shared" si="864"/>
        <v>215715.15144078541</v>
      </c>
      <c r="ET225" s="51">
        <f t="shared" si="864"/>
        <v>222697.37510840432</v>
      </c>
      <c r="EU225" s="51">
        <f t="shared" si="864"/>
        <v>215312.19415723928</v>
      </c>
      <c r="EV225" s="51">
        <f t="shared" si="864"/>
        <v>222281.33290640073</v>
      </c>
      <c r="EW225" s="51">
        <f t="shared" si="864"/>
        <v>227707.35572190699</v>
      </c>
      <c r="EX225" s="51">
        <f t="shared" si="864"/>
        <v>207436.83851178127</v>
      </c>
      <c r="EY225" s="51">
        <f t="shared" si="864"/>
        <v>230871.95737701718</v>
      </c>
      <c r="EZ225" s="51">
        <f t="shared" si="864"/>
        <v>236690.5258083283</v>
      </c>
      <c r="FA225" s="51">
        <f t="shared" si="864"/>
        <v>232951.80482557497</v>
      </c>
      <c r="FB225" s="51">
        <f t="shared" si="864"/>
        <v>224536.15991571051</v>
      </c>
      <c r="FC225" s="51">
        <f t="shared" si="864"/>
        <v>225271.03319561109</v>
      </c>
      <c r="FD225" s="51">
        <f t="shared" si="864"/>
        <v>228292.36874024675</v>
      </c>
      <c r="FE225" s="51">
        <f t="shared" si="864"/>
        <v>213307.45513419076</v>
      </c>
      <c r="FF225" s="51">
        <f t="shared" si="864"/>
        <v>220211.49555229829</v>
      </c>
      <c r="FG225" s="51">
        <f t="shared" si="864"/>
        <v>212908.50900581104</v>
      </c>
      <c r="FH225" s="51">
        <f t="shared" si="864"/>
        <v>219799.59475658307</v>
      </c>
      <c r="FI225" s="51">
        <f t="shared" si="864"/>
        <v>224437.79789964142</v>
      </c>
      <c r="FJ225" s="51">
        <f t="shared" si="864"/>
        <v>204407.18673693843</v>
      </c>
      <c r="FK225" s="51">
        <f t="shared" si="864"/>
        <v>227236.19598045328</v>
      </c>
      <c r="FL225" s="51">
        <f t="shared" si="864"/>
        <v>228599.91203909053</v>
      </c>
      <c r="FM225" s="51">
        <f t="shared" si="864"/>
        <v>229074.1535522003</v>
      </c>
      <c r="FN225" s="51">
        <f t="shared" si="864"/>
        <v>220607.78449319018</v>
      </c>
      <c r="FO225" s="51">
        <f t="shared" si="864"/>
        <v>221083.1893561316</v>
      </c>
      <c r="FP225" s="51">
        <f t="shared" si="864"/>
        <v>224188.88462646439</v>
      </c>
      <c r="FQ225" s="51">
        <f t="shared" si="864"/>
        <v>210923.72574387619</v>
      </c>
      <c r="FR225" s="51">
        <f t="shared" si="864"/>
        <v>217750.36117150367</v>
      </c>
      <c r="FS225" s="51">
        <f t="shared" si="864"/>
        <v>210528.75084244591</v>
      </c>
      <c r="FT225" s="51">
        <f t="shared" si="864"/>
        <v>217342.560557302</v>
      </c>
      <c r="FU225" s="51">
        <f t="shared" si="864"/>
        <v>221193.61435620952</v>
      </c>
      <c r="FV225" s="51">
        <f t="shared" si="864"/>
        <v>208344.67960884332</v>
      </c>
      <c r="FW225" s="51">
        <f t="shared" si="864"/>
        <v>223626.10713867299</v>
      </c>
      <c r="FX225" s="51">
        <f t="shared" si="864"/>
        <v>224945.09251431754</v>
      </c>
      <c r="FY225" s="51">
        <f t="shared" si="864"/>
        <v>225222.37081185274</v>
      </c>
      <c r="FZ225" s="51">
        <f t="shared" si="864"/>
        <v>216704.34540407712</v>
      </c>
      <c r="GA225" s="51">
        <f t="shared" si="864"/>
        <v>216920.43530536853</v>
      </c>
      <c r="GB225" s="51">
        <f t="shared" si="864"/>
        <v>220110.79490978061</v>
      </c>
      <c r="GC225" s="51">
        <f t="shared" si="864"/>
        <v>208563.72469611675</v>
      </c>
      <c r="GD225" s="51">
        <f t="shared" si="864"/>
        <v>215313.72564527678</v>
      </c>
      <c r="GE225" s="51">
        <f t="shared" si="864"/>
        <v>208172.68149087648</v>
      </c>
      <c r="GF225" s="51">
        <f t="shared" si="864"/>
        <v>214909.98439817742</v>
      </c>
      <c r="GG225" s="51">
        <f t="shared" si="864"/>
        <v>217974.48078998493</v>
      </c>
      <c r="GH225" s="51">
        <f t="shared" si="864"/>
        <v>198416.85556511392</v>
      </c>
      <c r="GI225" s="51">
        <f t="shared" si="864"/>
        <v>220041.33011070339</v>
      </c>
      <c r="GJ225" s="51">
        <f t="shared" si="864"/>
        <v>221315.62634399143</v>
      </c>
      <c r="GK225" s="51">
        <f t="shared" si="864"/>
        <v>221396.07179408814</v>
      </c>
      <c r="GL225" s="51">
        <f t="shared" si="864"/>
        <v>212825.45274608891</v>
      </c>
      <c r="GM225" s="51">
        <f t="shared" si="864"/>
        <v>213502.17958009685</v>
      </c>
      <c r="GN225" s="51">
        <f t="shared" si="864"/>
        <v>216057.69227801601</v>
      </c>
      <c r="GO225" s="51">
        <f t="shared" si="864"/>
        <v>206227.21579202067</v>
      </c>
      <c r="GP225" s="51">
        <f t="shared" si="864"/>
        <v>212901.34510482266</v>
      </c>
      <c r="GQ225" s="51">
        <f t="shared" si="864"/>
        <v>205840.06514571159</v>
      </c>
      <c r="GR225" s="51">
        <f t="shared" si="864"/>
        <v>212501.62281669321</v>
      </c>
      <c r="GS225" s="51">
        <f t="shared" si="864"/>
        <v>214780.07541034871</v>
      </c>
      <c r="GT225" s="51">
        <f t="shared" ref="GT225:JE225" si="865">(GT219+GT223+GT224+(GT222/3))*GT19</f>
        <v>195455.5774028684</v>
      </c>
      <c r="GU225" s="51">
        <f t="shared" si="865"/>
        <v>216481.50669460508</v>
      </c>
      <c r="GV225" s="51">
        <f t="shared" si="865"/>
        <v>217711.15087544781</v>
      </c>
      <c r="GW225" s="51">
        <f t="shared" si="865"/>
        <v>217594.87424590372</v>
      </c>
      <c r="GX225" s="51">
        <f t="shared" si="865"/>
        <v>208970.71908135811</v>
      </c>
      <c r="GY225" s="51">
        <f t="shared" si="865"/>
        <v>211107.83170130476</v>
      </c>
      <c r="GZ225" s="51">
        <f t="shared" si="865"/>
        <v>212029.17192820704</v>
      </c>
      <c r="HA225" s="51">
        <f t="shared" si="865"/>
        <v>203913.96518388938</v>
      </c>
      <c r="HB225" s="51">
        <f t="shared" si="865"/>
        <v>210512.9781088884</v>
      </c>
      <c r="HC225" s="51">
        <f t="shared" si="865"/>
        <v>203530.66834883645</v>
      </c>
      <c r="HD225" s="51">
        <f t="shared" si="865"/>
        <v>210117.23477383063</v>
      </c>
      <c r="HE225" s="51">
        <f t="shared" si="865"/>
        <v>211610.07890552282</v>
      </c>
      <c r="HF225" s="51">
        <f t="shared" si="865"/>
        <v>192516.49545775892</v>
      </c>
      <c r="HG225" s="51">
        <f t="shared" si="865"/>
        <v>212946.28119167907</v>
      </c>
      <c r="HH225" s="51">
        <f t="shared" si="865"/>
        <v>214131.30596319414</v>
      </c>
      <c r="HI225" s="51">
        <f t="shared" si="865"/>
        <v>213818.39843354997</v>
      </c>
      <c r="HJ225" s="51">
        <f t="shared" si="865"/>
        <v>205139.75939773259</v>
      </c>
      <c r="HK225" s="51">
        <f t="shared" si="865"/>
        <v>208737.31786462126</v>
      </c>
      <c r="HL225" s="51">
        <f t="shared" si="865"/>
        <v>208540.84343306741</v>
      </c>
      <c r="HM225" s="51">
        <f t="shared" si="865"/>
        <v>201623.74135181282</v>
      </c>
      <c r="HN225" s="51">
        <f t="shared" si="865"/>
        <v>208148.38561959806</v>
      </c>
      <c r="HO225" s="51">
        <f t="shared" si="865"/>
        <v>201244.25996604684</v>
      </c>
      <c r="HP225" s="51">
        <f t="shared" si="865"/>
        <v>207756.58162994427</v>
      </c>
      <c r="HQ225" s="51">
        <f t="shared" si="865"/>
        <v>208464.17441065068</v>
      </c>
      <c r="HR225" s="51">
        <f t="shared" si="865"/>
        <v>196234.65968286278</v>
      </c>
      <c r="HS225" s="51">
        <f t="shared" si="865"/>
        <v>209435.30037092417</v>
      </c>
      <c r="HT225" s="51">
        <f t="shared" si="865"/>
        <v>210575.73393292495</v>
      </c>
      <c r="HU225" s="51">
        <f t="shared" si="865"/>
        <v>210066.2671045952</v>
      </c>
      <c r="HV225" s="51">
        <f t="shared" si="865"/>
        <v>201332.19107032011</v>
      </c>
      <c r="HW225" s="51">
        <f t="shared" si="865"/>
        <v>206390.40081899019</v>
      </c>
      <c r="HX225" s="51">
        <f t="shared" si="865"/>
        <v>206195.88215164107</v>
      </c>
      <c r="HY225" s="51">
        <f t="shared" si="865"/>
        <v>199356.31508049811</v>
      </c>
      <c r="HZ225" s="51">
        <f t="shared" si="865"/>
        <v>205807.33097852868</v>
      </c>
      <c r="IA225" s="51">
        <f t="shared" si="865"/>
        <v>198980.61116391604</v>
      </c>
      <c r="IB225" s="51">
        <f t="shared" si="865"/>
        <v>205419.4271208776</v>
      </c>
      <c r="IC225" s="51">
        <f t="shared" si="865"/>
        <v>205342.04747612393</v>
      </c>
      <c r="ID225" s="51">
        <f t="shared" si="865"/>
        <v>186703.74737571474</v>
      </c>
      <c r="IE225" s="51">
        <f t="shared" si="865"/>
        <v>205948.21343374284</v>
      </c>
      <c r="IF225" s="51">
        <f t="shared" si="865"/>
        <v>207044.07954578468</v>
      </c>
      <c r="IG225" s="51">
        <f t="shared" si="865"/>
        <v>206338.10545023915</v>
      </c>
      <c r="IH225" s="51">
        <f t="shared" si="865"/>
        <v>197670.56967636451</v>
      </c>
      <c r="II225" s="51">
        <f t="shared" si="865"/>
        <v>204066.84567502199</v>
      </c>
      <c r="IJ225" s="51">
        <f t="shared" si="865"/>
        <v>203874.26330362612</v>
      </c>
      <c r="IK225" s="51">
        <f t="shared" si="865"/>
        <v>197111.45943632882</v>
      </c>
      <c r="IL225" s="51">
        <f t="shared" si="865"/>
        <v>203489.57988302514</v>
      </c>
      <c r="IM225" s="51">
        <f t="shared" si="865"/>
        <v>196739.49538689281</v>
      </c>
      <c r="IN225" s="51">
        <f t="shared" si="865"/>
        <v>203105.53733431723</v>
      </c>
      <c r="IO225" s="51">
        <f t="shared" si="865"/>
        <v>202913.75605320529</v>
      </c>
      <c r="IP225" s="51">
        <f t="shared" si="865"/>
        <v>183829.50027814694</v>
      </c>
      <c r="IQ225" s="51">
        <f t="shared" si="865"/>
        <v>202530.67281100276</v>
      </c>
      <c r="IR225" s="51">
        <f t="shared" si="865"/>
        <v>203535.98996287503</v>
      </c>
      <c r="IS225" s="51">
        <f t="shared" si="865"/>
        <v>202633.54106787161</v>
      </c>
      <c r="IT225" s="51">
        <f t="shared" si="865"/>
        <v>195442.494437124</v>
      </c>
      <c r="IU225" s="51">
        <f t="shared" si="865"/>
        <v>201766.41988148505</v>
      </c>
      <c r="IV225" s="51">
        <f t="shared" si="865"/>
        <v>201575.75453158378</v>
      </c>
      <c r="IW225" s="51">
        <f t="shared" si="865"/>
        <v>194888.9497446524</v>
      </c>
      <c r="IX225" s="51">
        <f t="shared" si="865"/>
        <v>201194.90036274958</v>
      </c>
      <c r="IY225" s="51">
        <f t="shared" si="865"/>
        <v>194520.68833462641</v>
      </c>
      <c r="IZ225" s="51">
        <f t="shared" si="865"/>
        <v>200814.68068638135</v>
      </c>
      <c r="JA225" s="51">
        <f t="shared" si="865"/>
        <v>200624.80845247605</v>
      </c>
      <c r="JB225" s="51">
        <f t="shared" si="865"/>
        <v>181038.14982168074</v>
      </c>
      <c r="JC225" s="51">
        <f t="shared" si="865"/>
        <v>200245.53853339443</v>
      </c>
      <c r="JD225" s="51">
        <f t="shared" si="865"/>
        <v>200051.11471000355</v>
      </c>
      <c r="JE225" s="51">
        <f t="shared" si="865"/>
        <v>199866.90046746281</v>
      </c>
      <c r="JF225" s="51">
        <f t="shared" ref="JF225:LQ225" si="866">(JF219+JF223+JF224+(JF222/3))*JF19</f>
        <v>193236.59811329667</v>
      </c>
      <c r="JG225" s="51">
        <f t="shared" si="866"/>
        <v>199488.89320203121</v>
      </c>
      <c r="JH225" s="51">
        <f t="shared" si="866"/>
        <v>199300.12579102948</v>
      </c>
      <c r="JI225" s="51">
        <f t="shared" si="866"/>
        <v>192688.56356729387</v>
      </c>
      <c r="JJ225" s="51">
        <f t="shared" si="866"/>
        <v>198923.06275646514</v>
      </c>
      <c r="JK225" s="51">
        <f t="shared" si="866"/>
        <v>192323.96793951749</v>
      </c>
      <c r="JL225" s="51">
        <f t="shared" si="866"/>
        <v>198546.62789844238</v>
      </c>
      <c r="JM225" s="51">
        <f t="shared" si="866"/>
        <v>198358.64570852701</v>
      </c>
      <c r="JN225" s="51">
        <f t="shared" si="866"/>
        <v>185385.60596589226</v>
      </c>
      <c r="JO225" s="51">
        <f t="shared" si="866"/>
        <v>197983.1511536279</v>
      </c>
      <c r="JP225" s="51">
        <f t="shared" si="866"/>
        <v>196589.10564266838</v>
      </c>
      <c r="JQ225" s="51">
        <f t="shared" si="866"/>
        <v>197608.28216222685</v>
      </c>
      <c r="JR225" s="51">
        <f t="shared" si="866"/>
        <v>191052.6599294435</v>
      </c>
      <c r="JS225" s="51">
        <f t="shared" si="866"/>
        <v>197234.03769215237</v>
      </c>
      <c r="JT225" s="51">
        <f t="shared" si="866"/>
        <v>197047.1493274089</v>
      </c>
      <c r="JU225" s="51">
        <f t="shared" si="866"/>
        <v>190510.08068029297</v>
      </c>
      <c r="JV225" s="51">
        <f t="shared" si="866"/>
        <v>196673.83968905022</v>
      </c>
      <c r="JW225" s="51">
        <f t="shared" si="866"/>
        <v>190149.1143444929</v>
      </c>
      <c r="JX225" s="51">
        <f t="shared" si="866"/>
        <v>196301.1519741794</v>
      </c>
      <c r="JY225" s="51">
        <f t="shared" si="866"/>
        <v>196115.04101420089</v>
      </c>
      <c r="JZ225" s="51">
        <f t="shared" si="866"/>
        <v>176968.20593894494</v>
      </c>
      <c r="KA225" s="51">
        <f t="shared" si="866"/>
        <v>195743.28424240014</v>
      </c>
      <c r="KB225" s="51">
        <f t="shared" si="866"/>
        <v>193149.61691127802</v>
      </c>
      <c r="KC225" s="51">
        <f t="shared" si="866"/>
        <v>195372.14680705464</v>
      </c>
      <c r="KD225" s="51">
        <f t="shared" si="866"/>
        <v>188890.46130778911</v>
      </c>
      <c r="KE225" s="51">
        <f t="shared" si="866"/>
        <v>195001.62767636703</v>
      </c>
      <c r="KF225" s="51">
        <f t="shared" si="866"/>
        <v>194816.59965330339</v>
      </c>
      <c r="KG225" s="51">
        <f t="shared" si="866"/>
        <v>188353.2830518636</v>
      </c>
      <c r="KH225" s="51">
        <f t="shared" si="866"/>
        <v>194447.00604874213</v>
      </c>
      <c r="KI225" s="51">
        <f t="shared" si="866"/>
        <v>187995.90988100145</v>
      </c>
      <c r="KJ225" s="51">
        <f t="shared" si="866"/>
        <v>194078.02817685952</v>
      </c>
      <c r="KK225" s="51">
        <f t="shared" si="866"/>
        <v>193893.76982004545</v>
      </c>
      <c r="KL225" s="51">
        <f t="shared" si="866"/>
        <v>174963.56839781092</v>
      </c>
      <c r="KM225" s="51">
        <f t="shared" si="866"/>
        <v>193525.71362435218</v>
      </c>
      <c r="KN225" s="51">
        <f t="shared" si="866"/>
        <v>189732.30492660086</v>
      </c>
      <c r="KO225" s="51">
        <f t="shared" si="866"/>
        <v>193158.27060005721</v>
      </c>
      <c r="KP225" s="51">
        <f t="shared" si="866"/>
        <v>186749.78584634562</v>
      </c>
      <c r="KQ225" s="51">
        <f t="shared" si="866"/>
        <v>192791.43972563389</v>
      </c>
      <c r="KR225" s="51">
        <f t="shared" si="866"/>
        <v>192608.25352586253</v>
      </c>
      <c r="KS225" s="51">
        <f t="shared" si="866"/>
        <v>186217.95482057187</v>
      </c>
      <c r="KT225" s="51">
        <f t="shared" si="866"/>
        <v>192242.33896460658</v>
      </c>
      <c r="KU225" s="51">
        <f t="shared" si="866"/>
        <v>185864.13904722838</v>
      </c>
      <c r="KV225" s="51">
        <f t="shared" si="866"/>
        <v>191877.03400684535</v>
      </c>
      <c r="KW225" s="51">
        <f t="shared" si="866"/>
        <v>191694.60981183965</v>
      </c>
      <c r="KX225" s="51">
        <f t="shared" si="866"/>
        <v>172978.88560760964</v>
      </c>
      <c r="KY225" s="51">
        <f t="shared" si="866"/>
        <v>191330.21735563228</v>
      </c>
      <c r="KZ225" s="51">
        <f t="shared" si="866"/>
        <v>186336.82832544111</v>
      </c>
      <c r="LA225" s="51">
        <f t="shared" si="866"/>
        <v>190966.43196713494</v>
      </c>
      <c r="LB225" s="51">
        <f t="shared" si="866"/>
        <v>184630.41929725386</v>
      </c>
      <c r="LC225" s="51">
        <f t="shared" si="866"/>
        <v>190603.25263498968</v>
      </c>
      <c r="LD225" s="51">
        <f t="shared" si="866"/>
        <v>190421.88992446047</v>
      </c>
      <c r="LE225" s="51">
        <f t="shared" si="866"/>
        <v>184103.88227373239</v>
      </c>
      <c r="LF225" s="51">
        <f t="shared" si="866"/>
        <v>190059.61778423216</v>
      </c>
      <c r="LG225" s="51">
        <f t="shared" si="866"/>
        <v>183753.58848652773</v>
      </c>
      <c r="LH225" s="51">
        <f t="shared" si="866"/>
        <v>189697.9491793263</v>
      </c>
      <c r="LI225" s="51">
        <f t="shared" si="866"/>
        <v>189517.34088834355</v>
      </c>
      <c r="LJ225" s="51">
        <f t="shared" si="866"/>
        <v>177121.6003233493</v>
      </c>
      <c r="LK225" s="51">
        <f t="shared" si="866"/>
        <v>189156.57570168306</v>
      </c>
      <c r="LL225" s="51">
        <f t="shared" si="866"/>
        <v>182962.84793653962</v>
      </c>
      <c r="LM225" s="51">
        <f t="shared" si="866"/>
        <v>188796.41153980227</v>
      </c>
      <c r="LN225" s="51">
        <f t="shared" si="866"/>
        <v>182532.14954534109</v>
      </c>
      <c r="LO225" s="51">
        <f t="shared" si="866"/>
        <v>188436.84740141063</v>
      </c>
      <c r="LP225" s="51">
        <f t="shared" si="866"/>
        <v>188257.2900285761</v>
      </c>
      <c r="LQ225" s="51">
        <f t="shared" si="866"/>
        <v>182010.85382601834</v>
      </c>
      <c r="LR225" s="51">
        <f t="shared" ref="LR225:LT225" si="867">(LR219+LR223+LR224+(LR222/3))*LR19</f>
        <v>187898.62405164653</v>
      </c>
      <c r="LS225" s="51">
        <f t="shared" si="867"/>
        <v>181664.04696606786</v>
      </c>
      <c r="LT225" s="51">
        <f t="shared" si="867"/>
        <v>175636.31638089955</v>
      </c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  <c r="QB225" s="51"/>
      <c r="QC225" s="51"/>
      <c r="QD225" s="51"/>
      <c r="QE225" s="51"/>
      <c r="QF225" s="51"/>
      <c r="QG225" s="51"/>
      <c r="QH225" s="51"/>
      <c r="QI225" s="51"/>
      <c r="QJ225" s="51"/>
      <c r="QK225" s="51"/>
      <c r="QL225" s="51"/>
      <c r="QM225" s="51"/>
      <c r="QN225" s="51"/>
      <c r="QO225" s="51"/>
      <c r="QP225" s="51"/>
      <c r="QQ225" s="51"/>
      <c r="QR225" s="51"/>
      <c r="QS225" s="51"/>
      <c r="QT225" s="51"/>
      <c r="QU225" s="51"/>
      <c r="QV225" s="51"/>
      <c r="QW225" s="51"/>
      <c r="QX225" s="51"/>
      <c r="QY225" s="51"/>
      <c r="QZ225" s="51"/>
      <c r="RA225" s="51"/>
      <c r="RB225" s="51"/>
      <c r="RC225" s="51"/>
      <c r="RD225" s="51"/>
      <c r="RE225" s="51"/>
      <c r="RF225" s="51"/>
      <c r="RG225" s="51"/>
      <c r="RH225" s="51"/>
      <c r="RI225" s="51"/>
      <c r="RJ225" s="51"/>
      <c r="RK225" s="51"/>
      <c r="RL225" s="51"/>
      <c r="RM225" s="51"/>
      <c r="RN225" s="51"/>
      <c r="RO225" s="51"/>
      <c r="RP225" s="51"/>
      <c r="RQ225" s="51"/>
      <c r="RR225" s="51"/>
      <c r="RS225" s="51"/>
      <c r="RT225" s="51"/>
      <c r="RU225" s="51"/>
      <c r="RV225" s="51"/>
      <c r="RW225" s="51"/>
      <c r="RX225" s="51"/>
      <c r="RY225" s="51"/>
      <c r="RZ225" s="51"/>
      <c r="SA225" s="51"/>
      <c r="SB225" s="51"/>
      <c r="SC225" s="51"/>
      <c r="SD225" s="51"/>
      <c r="SE225" s="51"/>
      <c r="SF225" s="51"/>
      <c r="SG225" s="51"/>
      <c r="SH225" s="51"/>
      <c r="SI225" s="51"/>
      <c r="SJ225" s="51"/>
      <c r="SK225" s="51"/>
      <c r="SL225" s="51"/>
      <c r="SM225" s="51"/>
      <c r="SN225" s="51"/>
      <c r="SO225" s="51"/>
    </row>
    <row r="226" spans="1:509" outlineLevel="1">
      <c r="C226" s="75" t="s">
        <v>514</v>
      </c>
      <c r="D226" s="242"/>
      <c r="E226" s="509"/>
      <c r="F226" s="206"/>
      <c r="G226" s="223">
        <f t="shared" si="861"/>
        <v>13224951.949673116</v>
      </c>
      <c r="H226" s="198">
        <f t="shared" si="827"/>
        <v>304024763.81839573</v>
      </c>
      <c r="I226" s="255">
        <f t="shared" ref="I226:BT226" si="868">I215-I220</f>
        <v>0</v>
      </c>
      <c r="J226" s="255">
        <f t="shared" si="868"/>
        <v>0</v>
      </c>
      <c r="K226" s="255">
        <f t="shared" si="868"/>
        <v>0</v>
      </c>
      <c r="L226" s="255">
        <f t="shared" si="868"/>
        <v>0</v>
      </c>
      <c r="M226" s="255">
        <f t="shared" si="868"/>
        <v>0</v>
      </c>
      <c r="N226" s="255">
        <f t="shared" si="868"/>
        <v>0</v>
      </c>
      <c r="O226" s="255">
        <f t="shared" si="868"/>
        <v>0</v>
      </c>
      <c r="P226" s="255">
        <f t="shared" si="868"/>
        <v>0</v>
      </c>
      <c r="Q226" s="255">
        <f t="shared" si="868"/>
        <v>0</v>
      </c>
      <c r="R226" s="255">
        <f t="shared" si="868"/>
        <v>0</v>
      </c>
      <c r="S226" s="255">
        <f t="shared" si="868"/>
        <v>0</v>
      </c>
      <c r="T226" s="255">
        <f t="shared" si="868"/>
        <v>0</v>
      </c>
      <c r="U226" s="255">
        <f t="shared" si="868"/>
        <v>0</v>
      </c>
      <c r="V226" s="255">
        <f t="shared" si="868"/>
        <v>0</v>
      </c>
      <c r="W226" s="255">
        <f t="shared" si="868"/>
        <v>0</v>
      </c>
      <c r="X226" s="255">
        <f t="shared" si="868"/>
        <v>0</v>
      </c>
      <c r="Y226" s="255">
        <f t="shared" si="868"/>
        <v>0</v>
      </c>
      <c r="Z226" s="255">
        <f t="shared" si="868"/>
        <v>0</v>
      </c>
      <c r="AA226" s="255">
        <f t="shared" si="868"/>
        <v>0</v>
      </c>
      <c r="AB226" s="255">
        <f t="shared" si="868"/>
        <v>0</v>
      </c>
      <c r="AC226" s="255">
        <f t="shared" si="868"/>
        <v>0</v>
      </c>
      <c r="AD226" s="255">
        <f t="shared" si="868"/>
        <v>0</v>
      </c>
      <c r="AE226" s="255">
        <f t="shared" si="868"/>
        <v>0</v>
      </c>
      <c r="AF226" s="255">
        <f t="shared" si="868"/>
        <v>0</v>
      </c>
      <c r="AG226" s="255">
        <f t="shared" si="868"/>
        <v>766691.92429979821</v>
      </c>
      <c r="AH226" s="255">
        <f t="shared" si="868"/>
        <v>780129.2889745601</v>
      </c>
      <c r="AI226" s="255">
        <f t="shared" si="868"/>
        <v>1120845.7738848005</v>
      </c>
      <c r="AJ226" s="255">
        <f t="shared" si="868"/>
        <v>1138710.4027431929</v>
      </c>
      <c r="AK226" s="255">
        <f t="shared" si="868"/>
        <v>1282763.9194279008</v>
      </c>
      <c r="AL226" s="255">
        <f t="shared" si="868"/>
        <v>1376839.3278989005</v>
      </c>
      <c r="AM226" s="255">
        <f t="shared" si="868"/>
        <v>1566209.2675411853</v>
      </c>
      <c r="AN226" s="255">
        <f t="shared" si="868"/>
        <v>1481894.1688140752</v>
      </c>
      <c r="AO226" s="255">
        <f t="shared" si="868"/>
        <v>1331179.9342375803</v>
      </c>
      <c r="AP226" s="255">
        <f t="shared" si="868"/>
        <v>1044784.7768621901</v>
      </c>
      <c r="AQ226" s="255">
        <f t="shared" si="868"/>
        <v>830230.48129979987</v>
      </c>
      <c r="AR226" s="255">
        <f t="shared" si="868"/>
        <v>504672.6836891321</v>
      </c>
      <c r="AS226" s="255">
        <f t="shared" si="868"/>
        <v>766053.01436288166</v>
      </c>
      <c r="AT226" s="255">
        <f t="shared" si="868"/>
        <v>778829.61524938641</v>
      </c>
      <c r="AU226" s="255">
        <f t="shared" si="868"/>
        <v>1125373.7829946189</v>
      </c>
      <c r="AV226" s="255">
        <f t="shared" si="868"/>
        <v>1143637.7259430387</v>
      </c>
      <c r="AW226" s="255">
        <f t="shared" si="868"/>
        <v>1288921.789089387</v>
      </c>
      <c r="AX226" s="255">
        <f t="shared" si="868"/>
        <v>1384158.2663473906</v>
      </c>
      <c r="AY226" s="255">
        <f t="shared" si="868"/>
        <v>1575212.2519889635</v>
      </c>
      <c r="AZ226" s="255">
        <f t="shared" si="868"/>
        <v>1490059.3262647723</v>
      </c>
      <c r="BA226" s="255">
        <f t="shared" si="868"/>
        <v>1321229.2995998387</v>
      </c>
      <c r="BB226" s="255">
        <f t="shared" si="868"/>
        <v>1036110.8141304865</v>
      </c>
      <c r="BC226" s="255">
        <f t="shared" si="868"/>
        <v>822651.66626970412</v>
      </c>
      <c r="BD226" s="255">
        <f t="shared" si="868"/>
        <v>499649.02355157974</v>
      </c>
      <c r="BE226" s="255">
        <f t="shared" si="868"/>
        <v>758427.49763513822</v>
      </c>
      <c r="BF226" s="255">
        <f t="shared" si="868"/>
        <v>771076.9164833806</v>
      </c>
      <c r="BG226" s="255">
        <f t="shared" si="868"/>
        <v>1115377.7020870112</v>
      </c>
      <c r="BH226" s="255">
        <f t="shared" si="868"/>
        <v>1148676.0208875139</v>
      </c>
      <c r="BI226" s="255">
        <f t="shared" si="868"/>
        <v>1295204.9394479315</v>
      </c>
      <c r="BJ226" s="255">
        <f t="shared" si="868"/>
        <v>1391611.9899049881</v>
      </c>
      <c r="BK226" s="255">
        <f t="shared" si="868"/>
        <v>1565899.0432920798</v>
      </c>
      <c r="BL226" s="255">
        <f t="shared" si="868"/>
        <v>1498369.6781680938</v>
      </c>
      <c r="BM226" s="255">
        <f t="shared" si="868"/>
        <v>1308077.3950496523</v>
      </c>
      <c r="BN226" s="255">
        <f t="shared" si="868"/>
        <v>1025797.0627362452</v>
      </c>
      <c r="BO226" s="255">
        <f t="shared" si="868"/>
        <v>814462.74993541767</v>
      </c>
      <c r="BP226" s="255">
        <f t="shared" si="868"/>
        <v>494675.37040270201</v>
      </c>
      <c r="BQ226" s="255">
        <f t="shared" si="868"/>
        <v>750877.88754084567</v>
      </c>
      <c r="BR226" s="255">
        <f t="shared" si="868"/>
        <v>763401.39035819331</v>
      </c>
      <c r="BS226" s="255">
        <f t="shared" si="868"/>
        <v>1104274.9048059506</v>
      </c>
      <c r="BT226" s="255">
        <f t="shared" si="868"/>
        <v>1153825.7831289456</v>
      </c>
      <c r="BU226" s="255">
        <f t="shared" ref="BU226:EF226" si="869">BU215-BU220</f>
        <v>1301613.9892020803</v>
      </c>
      <c r="BV226" s="255">
        <f t="shared" si="869"/>
        <v>1399201.2332808475</v>
      </c>
      <c r="BW226" s="255">
        <f t="shared" si="869"/>
        <v>1550311.6242431358</v>
      </c>
      <c r="BX226" s="255">
        <f t="shared" si="869"/>
        <v>1506782.2770341805</v>
      </c>
      <c r="BY226" s="255">
        <f t="shared" si="869"/>
        <v>1295056.4084206393</v>
      </c>
      <c r="BZ226" s="255">
        <f t="shared" si="869"/>
        <v>1015585.9774529755</v>
      </c>
      <c r="CA226" s="255">
        <f t="shared" si="869"/>
        <v>806355.34847976011</v>
      </c>
      <c r="CB226" s="255">
        <f t="shared" si="869"/>
        <v>489751.22645824443</v>
      </c>
      <c r="CC226" s="255">
        <f t="shared" si="869"/>
        <v>743403.42848307732</v>
      </c>
      <c r="CD226" s="255">
        <f t="shared" si="869"/>
        <v>755802.26867468876</v>
      </c>
      <c r="CE226" s="255">
        <f t="shared" si="869"/>
        <v>1093282.6280303956</v>
      </c>
      <c r="CF226" s="255">
        <f t="shared" si="869"/>
        <v>1159087.5192887662</v>
      </c>
      <c r="CG226" s="255">
        <f t="shared" si="869"/>
        <v>1308149.5695494669</v>
      </c>
      <c r="CH226" s="255">
        <f t="shared" si="869"/>
        <v>1406926.7446346106</v>
      </c>
      <c r="CI226" s="255">
        <f t="shared" si="869"/>
        <v>1534879.3669421014</v>
      </c>
      <c r="CJ226" s="255">
        <f t="shared" si="869"/>
        <v>1491783.3236417086</v>
      </c>
      <c r="CK226" s="255">
        <f t="shared" si="869"/>
        <v>1282165.0365173563</v>
      </c>
      <c r="CL226" s="255">
        <f t="shared" si="869"/>
        <v>1005476.536312051</v>
      </c>
      <c r="CM226" s="255">
        <f t="shared" si="869"/>
        <v>798328.6504796854</v>
      </c>
      <c r="CN226" s="255">
        <f t="shared" si="869"/>
        <v>484876.09888904315</v>
      </c>
      <c r="CO226" s="255">
        <f t="shared" si="869"/>
        <v>736003.37238634075</v>
      </c>
      <c r="CP226" s="255">
        <f t="shared" si="869"/>
        <v>748278.79088061128</v>
      </c>
      <c r="CQ226" s="255">
        <f t="shared" si="869"/>
        <v>1082399.7716067696</v>
      </c>
      <c r="CR226" s="255">
        <f t="shared" si="869"/>
        <v>1164461.7471073442</v>
      </c>
      <c r="CS226" s="255">
        <f t="shared" si="869"/>
        <v>1313502.8731451873</v>
      </c>
      <c r="CT226" s="255">
        <f t="shared" si="869"/>
        <v>1414789.2856501546</v>
      </c>
      <c r="CU226" s="255">
        <f t="shared" si="869"/>
        <v>1519600.72686336</v>
      </c>
      <c r="CV226" s="255">
        <f t="shared" si="869"/>
        <v>1476933.6742371444</v>
      </c>
      <c r="CW226" s="255">
        <f t="shared" si="869"/>
        <v>1269401.9891167502</v>
      </c>
      <c r="CX226" s="255">
        <f t="shared" si="869"/>
        <v>995467.72751782183</v>
      </c>
      <c r="CY226" s="255">
        <f t="shared" si="869"/>
        <v>790381.85258929047</v>
      </c>
      <c r="CZ226" s="255">
        <f t="shared" si="869"/>
        <v>480049.49977170082</v>
      </c>
      <c r="DA226" s="255">
        <f t="shared" si="869"/>
        <v>728676.97862170637</v>
      </c>
      <c r="DB226" s="255">
        <f t="shared" si="869"/>
        <v>740830.20399446576</v>
      </c>
      <c r="DC226" s="255">
        <f t="shared" si="869"/>
        <v>1071625.2463327486</v>
      </c>
      <c r="DD226" s="255">
        <f t="shared" si="869"/>
        <v>1169948.9954949259</v>
      </c>
      <c r="DE226" s="255">
        <f t="shared" si="869"/>
        <v>1300427.8797135146</v>
      </c>
      <c r="DF226" s="255">
        <f t="shared" si="869"/>
        <v>1402702.1218308003</v>
      </c>
      <c r="DG226" s="255">
        <f t="shared" si="869"/>
        <v>1504474.1748559575</v>
      </c>
      <c r="DH226" s="255">
        <f t="shared" si="869"/>
        <v>1462231.8426047345</v>
      </c>
      <c r="DI226" s="255">
        <f t="shared" si="869"/>
        <v>1256765.9888390261</v>
      </c>
      <c r="DJ226" s="255">
        <f t="shared" si="869"/>
        <v>985558.5493463485</v>
      </c>
      <c r="DK226" s="255">
        <f t="shared" si="869"/>
        <v>782514.15945941326</v>
      </c>
      <c r="DL226" s="255">
        <f t="shared" si="869"/>
        <v>475270.94603975251</v>
      </c>
      <c r="DM226" s="255">
        <f t="shared" si="869"/>
        <v>721423.51393268257</v>
      </c>
      <c r="DN226" s="255">
        <f t="shared" si="869"/>
        <v>733455.7625301556</v>
      </c>
      <c r="DO226" s="255">
        <f t="shared" si="869"/>
        <v>1060957.973848247</v>
      </c>
      <c r="DP226" s="255">
        <f t="shared" si="869"/>
        <v>1175549.8045836817</v>
      </c>
      <c r="DQ226" s="255">
        <f t="shared" si="869"/>
        <v>1287483.0386071496</v>
      </c>
      <c r="DR226" s="255">
        <f t="shared" si="869"/>
        <v>1388739.2128760486</v>
      </c>
      <c r="DS226" s="255">
        <f t="shared" si="869"/>
        <v>1489498.1969905568</v>
      </c>
      <c r="DT226" s="255">
        <f t="shared" si="869"/>
        <v>1447676.3573229555</v>
      </c>
      <c r="DU226" s="255">
        <f t="shared" si="869"/>
        <v>1244255.7710198045</v>
      </c>
      <c r="DV226" s="255">
        <f t="shared" si="869"/>
        <v>975748.0100451468</v>
      </c>
      <c r="DW226" s="255">
        <f t="shared" si="869"/>
        <v>774724.78365803149</v>
      </c>
      <c r="DX226" s="255">
        <f t="shared" si="869"/>
        <v>470539.95943531918</v>
      </c>
      <c r="DY226" s="255">
        <f t="shared" si="869"/>
        <v>714242.25236182858</v>
      </c>
      <c r="DZ226" s="255">
        <f t="shared" si="869"/>
        <v>726154.72842237249</v>
      </c>
      <c r="EA226" s="255">
        <f t="shared" si="869"/>
        <v>1050396.8865274941</v>
      </c>
      <c r="EB226" s="255">
        <f t="shared" si="869"/>
        <v>1181264.7257808698</v>
      </c>
      <c r="EC226" s="255">
        <f t="shared" si="869"/>
        <v>1274667.0542516154</v>
      </c>
      <c r="ED226" s="255">
        <f t="shared" si="869"/>
        <v>1374915.2948185408</v>
      </c>
      <c r="EE226" s="255">
        <f t="shared" si="869"/>
        <v>1474671.2944079181</v>
      </c>
      <c r="EF226" s="255">
        <f t="shared" si="869"/>
        <v>1433265.7616172447</v>
      </c>
      <c r="EG226" s="255">
        <f t="shared" ref="EG226:GR226" si="870">EG215-EG220</f>
        <v>1231870.0835835456</v>
      </c>
      <c r="EH226" s="255">
        <f t="shared" si="870"/>
        <v>966035.12773392757</v>
      </c>
      <c r="EI226" s="255">
        <f t="shared" si="870"/>
        <v>767012.94559145218</v>
      </c>
      <c r="EJ226" s="255">
        <f t="shared" si="870"/>
        <v>465856.06646124111</v>
      </c>
      <c r="EK226" s="255">
        <f t="shared" si="870"/>
        <v>707132.47517809679</v>
      </c>
      <c r="EL226" s="255">
        <f t="shared" si="870"/>
        <v>718926.37095272657</v>
      </c>
      <c r="EM226" s="255">
        <f t="shared" si="870"/>
        <v>1039940.9273721782</v>
      </c>
      <c r="EN226" s="255">
        <f t="shared" si="870"/>
        <v>1187094.3218231155</v>
      </c>
      <c r="EO226" s="255">
        <f t="shared" si="870"/>
        <v>1261978.6439689628</v>
      </c>
      <c r="EP226" s="255">
        <f t="shared" si="870"/>
        <v>1361228.9841020578</v>
      </c>
      <c r="EQ226" s="255">
        <f t="shared" si="870"/>
        <v>1459991.9831688874</v>
      </c>
      <c r="ER226" s="255">
        <f t="shared" si="870"/>
        <v>1418998.6132142011</v>
      </c>
      <c r="ES226" s="255">
        <f t="shared" si="870"/>
        <v>1219607.6869182372</v>
      </c>
      <c r="ET226" s="255">
        <f t="shared" si="870"/>
        <v>956418.93030632613</v>
      </c>
      <c r="EU226" s="255">
        <f t="shared" si="870"/>
        <v>759377.87342628639</v>
      </c>
      <c r="EV226" s="255">
        <f t="shared" si="870"/>
        <v>461218.79833368812</v>
      </c>
      <c r="EW226" s="255">
        <f t="shared" si="870"/>
        <v>700093.4708048997</v>
      </c>
      <c r="EX226" s="255">
        <f t="shared" si="870"/>
        <v>711769.96667661355</v>
      </c>
      <c r="EY226" s="255">
        <f t="shared" si="870"/>
        <v>1029589.0499056599</v>
      </c>
      <c r="EZ226" s="255">
        <f t="shared" si="870"/>
        <v>1193039.1668318198</v>
      </c>
      <c r="FA226" s="255">
        <f t="shared" si="870"/>
        <v>1249416.5378493965</v>
      </c>
      <c r="FB226" s="255">
        <f t="shared" si="870"/>
        <v>1347678.9109427056</v>
      </c>
      <c r="FC226" s="255">
        <f t="shared" si="870"/>
        <v>1445458.794105876</v>
      </c>
      <c r="FD226" s="255">
        <f t="shared" si="870"/>
        <v>1404873.4841972375</v>
      </c>
      <c r="FE226" s="255">
        <f t="shared" si="870"/>
        <v>1207467.3537513292</v>
      </c>
      <c r="FF226" s="255">
        <f t="shared" si="870"/>
        <v>946898.45533261017</v>
      </c>
      <c r="FG226" s="255">
        <f t="shared" si="870"/>
        <v>751818.80301220238</v>
      </c>
      <c r="FH226" s="255">
        <f t="shared" si="870"/>
        <v>456627.69093524216</v>
      </c>
      <c r="FI226" s="255">
        <f t="shared" si="870"/>
        <v>693124.53474889218</v>
      </c>
      <c r="FJ226" s="255">
        <f t="shared" si="870"/>
        <v>704684.79935080907</v>
      </c>
      <c r="FK226" s="255">
        <f t="shared" si="870"/>
        <v>1019340.2180682357</v>
      </c>
      <c r="FL226" s="255">
        <f t="shared" si="870"/>
        <v>1190977.1076092278</v>
      </c>
      <c r="FM226" s="255">
        <f t="shared" si="870"/>
        <v>1236979.478624176</v>
      </c>
      <c r="FN226" s="255">
        <f t="shared" si="870"/>
        <v>1334263.7191918215</v>
      </c>
      <c r="FO226" s="255">
        <f t="shared" si="870"/>
        <v>1431070.2726758213</v>
      </c>
      <c r="FP226" s="255">
        <f t="shared" si="870"/>
        <v>1390888.9608636675</v>
      </c>
      <c r="FQ226" s="255">
        <f t="shared" si="870"/>
        <v>1195447.8690269038</v>
      </c>
      <c r="FR226" s="255">
        <f t="shared" si="870"/>
        <v>937472.74996335653</v>
      </c>
      <c r="FS226" s="255">
        <f t="shared" si="870"/>
        <v>744334.97780544474</v>
      </c>
      <c r="FT226" s="255">
        <f t="shared" si="870"/>
        <v>452082.28476844635</v>
      </c>
      <c r="FU226" s="255">
        <f t="shared" si="870"/>
        <v>686224.96952946298</v>
      </c>
      <c r="FV226" s="255">
        <f t="shared" si="870"/>
        <v>697670.15986178454</v>
      </c>
      <c r="FW226" s="255">
        <f t="shared" si="870"/>
        <v>1009193.4061134447</v>
      </c>
      <c r="FX226" s="255">
        <f t="shared" si="870"/>
        <v>1179121.7716387964</v>
      </c>
      <c r="FY226" s="255">
        <f t="shared" si="870"/>
        <v>1224666.2215397835</v>
      </c>
      <c r="FZ226" s="255">
        <f t="shared" si="870"/>
        <v>1320982.0662002456</v>
      </c>
      <c r="GA226" s="255">
        <f t="shared" si="870"/>
        <v>1416824.9788146103</v>
      </c>
      <c r="GB226" s="255">
        <f t="shared" si="870"/>
        <v>1377043.6435832169</v>
      </c>
      <c r="GC226" s="255">
        <f t="shared" si="870"/>
        <v>1183548.0297840654</v>
      </c>
      <c r="GD226" s="255">
        <f t="shared" si="870"/>
        <v>928140.87083408399</v>
      </c>
      <c r="GE226" s="255">
        <f t="shared" si="870"/>
        <v>736925.64879311703</v>
      </c>
      <c r="GF226" s="255">
        <f t="shared" si="870"/>
        <v>447582.12490981643</v>
      </c>
      <c r="GG226" s="255">
        <f t="shared" si="870"/>
        <v>679394.08460892749</v>
      </c>
      <c r="GH226" s="255">
        <f t="shared" si="870"/>
        <v>690725.34615473554</v>
      </c>
      <c r="GI226" s="255">
        <f t="shared" si="870"/>
        <v>999147.59850540734</v>
      </c>
      <c r="GJ226" s="255">
        <f t="shared" si="870"/>
        <v>1167384.4471650375</v>
      </c>
      <c r="GK226" s="255">
        <f t="shared" si="870"/>
        <v>1212475.5342333429</v>
      </c>
      <c r="GL226" s="255">
        <f t="shared" si="870"/>
        <v>1307832.6226839419</v>
      </c>
      <c r="GM226" s="255">
        <f t="shared" si="870"/>
        <v>1402721.4867929502</v>
      </c>
      <c r="GN226" s="255">
        <f t="shared" si="870"/>
        <v>1363336.1466579423</v>
      </c>
      <c r="GO226" s="255">
        <f t="shared" si="870"/>
        <v>1171766.6450365458</v>
      </c>
      <c r="GP226" s="255">
        <f t="shared" si="870"/>
        <v>918901.8839708392</v>
      </c>
      <c r="GQ226" s="255">
        <f t="shared" si="870"/>
        <v>729590.07441821718</v>
      </c>
      <c r="GR226" s="255">
        <f t="shared" si="870"/>
        <v>443126.76096431015</v>
      </c>
      <c r="GS226" s="255">
        <f t="shared" ref="GS226:JD226" si="871">GS215-GS220</f>
        <v>672631.1963234162</v>
      </c>
      <c r="GT226" s="255">
        <f t="shared" si="871"/>
        <v>683849.6631633176</v>
      </c>
      <c r="GU226" s="255">
        <f t="shared" si="871"/>
        <v>989201.78981718712</v>
      </c>
      <c r="GV226" s="255">
        <f t="shared" si="871"/>
        <v>1155763.9594668485</v>
      </c>
      <c r="GW226" s="255">
        <f t="shared" si="871"/>
        <v>1200406.196609281</v>
      </c>
      <c r="GX226" s="255">
        <f t="shared" si="871"/>
        <v>1294814.0725909572</v>
      </c>
      <c r="GY226" s="255">
        <f t="shared" si="871"/>
        <v>1388758.3850736769</v>
      </c>
      <c r="GZ226" s="255">
        <f t="shared" si="871"/>
        <v>1349765.0981835444</v>
      </c>
      <c r="HA226" s="255">
        <f t="shared" si="871"/>
        <v>1160102.5356535034</v>
      </c>
      <c r="HB226" s="255">
        <f t="shared" si="871"/>
        <v>909754.8646967198</v>
      </c>
      <c r="HC226" s="255">
        <f t="shared" si="871"/>
        <v>722327.52050541935</v>
      </c>
      <c r="HD226" s="255">
        <f t="shared" si="871"/>
        <v>438715.74702024984</v>
      </c>
      <c r="HE226" s="255">
        <f t="shared" si="871"/>
        <v>665935.62781445053</v>
      </c>
      <c r="HF226" s="255">
        <f t="shared" si="871"/>
        <v>677042.42274008051</v>
      </c>
      <c r="HG226" s="255">
        <f t="shared" si="871"/>
        <v>979354.98463016201</v>
      </c>
      <c r="HH226" s="255">
        <f t="shared" si="871"/>
        <v>1144259.1455166452</v>
      </c>
      <c r="HI226" s="255">
        <f t="shared" si="871"/>
        <v>1188457.0007172134</v>
      </c>
      <c r="HJ226" s="255">
        <f t="shared" si="871"/>
        <v>1281925.1129697075</v>
      </c>
      <c r="HK226" s="255">
        <f t="shared" si="871"/>
        <v>1374934.2761704822</v>
      </c>
      <c r="HL226" s="255">
        <f t="shared" si="871"/>
        <v>1336329.1399120621</v>
      </c>
      <c r="HM226" s="255">
        <f t="shared" si="871"/>
        <v>1148554.5342415115</v>
      </c>
      <c r="HN226" s="255">
        <f t="shared" si="871"/>
        <v>900698.89753932867</v>
      </c>
      <c r="HO226" s="255">
        <f t="shared" si="871"/>
        <v>715137.26018759469</v>
      </c>
      <c r="HP226" s="255">
        <f t="shared" si="871"/>
        <v>434348.64160469355</v>
      </c>
      <c r="HQ226" s="255">
        <f t="shared" si="871"/>
        <v>659306.7089612002</v>
      </c>
      <c r="HR226" s="255">
        <f t="shared" si="871"/>
        <v>670302.9435875963</v>
      </c>
      <c r="HS226" s="255">
        <f t="shared" si="871"/>
        <v>969606.19743439951</v>
      </c>
      <c r="HT226" s="255">
        <f t="shared" si="871"/>
        <v>1132868.8538639618</v>
      </c>
      <c r="HU226" s="255">
        <f t="shared" si="871"/>
        <v>1176626.7506310493</v>
      </c>
      <c r="HV226" s="255">
        <f t="shared" si="871"/>
        <v>1269164.4538385703</v>
      </c>
      <c r="HW226" s="255">
        <f t="shared" si="871"/>
        <v>1361247.7765080461</v>
      </c>
      <c r="HX226" s="255">
        <f t="shared" si="871"/>
        <v>1323026.9271159342</v>
      </c>
      <c r="HY226" s="255">
        <f t="shared" si="871"/>
        <v>1137121.4850277202</v>
      </c>
      <c r="HZ226" s="255">
        <f t="shared" si="871"/>
        <v>891733.07613914995</v>
      </c>
      <c r="IA226" s="255">
        <f t="shared" si="871"/>
        <v>708018.5738330629</v>
      </c>
      <c r="IB226" s="255">
        <f t="shared" si="871"/>
        <v>430025.00763925083</v>
      </c>
      <c r="IC226" s="255">
        <f t="shared" si="871"/>
        <v>652743.77631341433</v>
      </c>
      <c r="ID226" s="255">
        <f t="shared" si="871"/>
        <v>663630.55119027139</v>
      </c>
      <c r="IE226" s="255">
        <f t="shared" si="871"/>
        <v>959954.45253002248</v>
      </c>
      <c r="IF226" s="255">
        <f t="shared" si="871"/>
        <v>1121591.9445202088</v>
      </c>
      <c r="IG226" s="255">
        <f t="shared" si="871"/>
        <v>1164914.2623292969</v>
      </c>
      <c r="IH226" s="255">
        <f t="shared" si="871"/>
        <v>1256530.8180567801</v>
      </c>
      <c r="II226" s="255">
        <f t="shared" si="871"/>
        <v>1347697.5162835645</v>
      </c>
      <c r="IJ226" s="255">
        <f t="shared" si="871"/>
        <v>1309857.1284534121</v>
      </c>
      <c r="IK226" s="255">
        <f t="shared" si="871"/>
        <v>1125802.2437441819</v>
      </c>
      <c r="IL226" s="255">
        <f t="shared" si="871"/>
        <v>882856.50315883663</v>
      </c>
      <c r="IM226" s="255">
        <f t="shared" si="871"/>
        <v>700970.74897356879</v>
      </c>
      <c r="IN226" s="255">
        <f t="shared" si="871"/>
        <v>425744.41239633755</v>
      </c>
      <c r="IO226" s="255">
        <f t="shared" si="871"/>
        <v>646246.17302502028</v>
      </c>
      <c r="IP226" s="255">
        <f t="shared" si="871"/>
        <v>657024.57774683833</v>
      </c>
      <c r="IQ226" s="255">
        <f t="shared" si="871"/>
        <v>950398.78392955684</v>
      </c>
      <c r="IR226" s="255">
        <f t="shared" si="871"/>
        <v>1110427.288844577</v>
      </c>
      <c r="IS226" s="255">
        <f t="shared" si="871"/>
        <v>1153318.3635765626</v>
      </c>
      <c r="IT226" s="255">
        <f t="shared" si="871"/>
        <v>1244022.9411966046</v>
      </c>
      <c r="IU226" s="255">
        <f t="shared" si="871"/>
        <v>1334282.1393296523</v>
      </c>
      <c r="IV226" s="255">
        <f t="shared" si="871"/>
        <v>1296818.4258353135</v>
      </c>
      <c r="IW226" s="255">
        <f t="shared" si="871"/>
        <v>1114595.6775133286</v>
      </c>
      <c r="IX226" s="255">
        <f t="shared" si="871"/>
        <v>874068.29019340116</v>
      </c>
      <c r="IY226" s="255">
        <f t="shared" si="871"/>
        <v>693993.08023297589</v>
      </c>
      <c r="IZ226" s="255">
        <f t="shared" si="871"/>
        <v>421506.42745586752</v>
      </c>
      <c r="JA226" s="255">
        <f t="shared" si="871"/>
        <v>639813.24878838507</v>
      </c>
      <c r="JB226" s="255">
        <f t="shared" si="871"/>
        <v>650484.36210352019</v>
      </c>
      <c r="JC226" s="255">
        <f t="shared" si="871"/>
        <v>940938.23526125157</v>
      </c>
      <c r="JD226" s="255">
        <f t="shared" si="871"/>
        <v>1099373.7694310811</v>
      </c>
      <c r="JE226" s="255">
        <f t="shared" ref="JE226:LT226" si="872">JE215-JE220</f>
        <v>1141837.8938062279</v>
      </c>
      <c r="JF226" s="255">
        <f t="shared" si="872"/>
        <v>1231639.5714167976</v>
      </c>
      <c r="JG226" s="255">
        <f t="shared" si="872"/>
        <v>1321000.3029786139</v>
      </c>
      <c r="JH226" s="255">
        <f t="shared" si="872"/>
        <v>1283909.5142931044</v>
      </c>
      <c r="JI226" s="255">
        <f t="shared" si="872"/>
        <v>1103500.6647345885</v>
      </c>
      <c r="JJ226" s="255">
        <f t="shared" si="872"/>
        <v>865367.55768130033</v>
      </c>
      <c r="JK226" s="255">
        <f t="shared" si="872"/>
        <v>687084.86925666884</v>
      </c>
      <c r="JL226" s="255">
        <f t="shared" si="872"/>
        <v>417310.6286623737</v>
      </c>
      <c r="JM226" s="255">
        <f t="shared" si="872"/>
        <v>633444.35976922826</v>
      </c>
      <c r="JN226" s="255">
        <f t="shared" si="872"/>
        <v>644009.24968785886</v>
      </c>
      <c r="JO226" s="255">
        <f t="shared" si="872"/>
        <v>931571.85967336164</v>
      </c>
      <c r="JP226" s="255">
        <f t="shared" si="872"/>
        <v>1088430.2799967222</v>
      </c>
      <c r="JQ226" s="255">
        <f t="shared" si="872"/>
        <v>1130471.7040042959</v>
      </c>
      <c r="JR226" s="255">
        <f t="shared" si="872"/>
        <v>1219379.4693373083</v>
      </c>
      <c r="JS226" s="255">
        <f t="shared" si="872"/>
        <v>1307850.6779280612</v>
      </c>
      <c r="JT226" s="255">
        <f t="shared" si="872"/>
        <v>1271129.1018482901</v>
      </c>
      <c r="JU226" s="255">
        <f t="shared" si="872"/>
        <v>1092516.0949721318</v>
      </c>
      <c r="JV226" s="255">
        <f t="shared" si="872"/>
        <v>856753.43481640541</v>
      </c>
      <c r="JW226" s="255">
        <f t="shared" si="872"/>
        <v>680245.42464165937</v>
      </c>
      <c r="JX226" s="255">
        <f t="shared" si="872"/>
        <v>413156.59608255728</v>
      </c>
      <c r="JY226" s="255">
        <f t="shared" si="872"/>
        <v>627138.86854218552</v>
      </c>
      <c r="JZ226" s="255">
        <f t="shared" si="872"/>
        <v>637598.59244320262</v>
      </c>
      <c r="KA226" s="255">
        <f t="shared" si="872"/>
        <v>922298.71973938181</v>
      </c>
      <c r="KB226" s="255">
        <f t="shared" si="872"/>
        <v>1077595.7252707675</v>
      </c>
      <c r="KC226" s="255">
        <f t="shared" si="872"/>
        <v>1119218.6565943921</v>
      </c>
      <c r="KD226" s="255">
        <f t="shared" si="872"/>
        <v>1207241.4079152385</v>
      </c>
      <c r="KE226" s="255">
        <f t="shared" si="872"/>
        <v>1294831.9481078736</v>
      </c>
      <c r="KF226" s="255">
        <f t="shared" si="872"/>
        <v>1258475.9093831093</v>
      </c>
      <c r="KG226" s="255">
        <f t="shared" si="872"/>
        <v>1081640.8688437317</v>
      </c>
      <c r="KH226" s="255">
        <f t="shared" si="872"/>
        <v>848225.05946084636</v>
      </c>
      <c r="KI226" s="255">
        <f t="shared" si="872"/>
        <v>673474.06186738715</v>
      </c>
      <c r="KJ226" s="255">
        <f t="shared" si="872"/>
        <v>409043.91396325862</v>
      </c>
      <c r="KK226" s="255">
        <f t="shared" si="872"/>
        <v>620896.144027011</v>
      </c>
      <c r="KL226" s="255">
        <f t="shared" si="872"/>
        <v>631251.74876384588</v>
      </c>
      <c r="KM226" s="255">
        <f t="shared" si="872"/>
        <v>913117.88736422535</v>
      </c>
      <c r="KN226" s="255">
        <f t="shared" si="872"/>
        <v>1066869.0208851302</v>
      </c>
      <c r="KO226" s="255">
        <f t="shared" si="872"/>
        <v>1108077.6253239114</v>
      </c>
      <c r="KP226" s="255">
        <f t="shared" si="872"/>
        <v>1195224.1723220355</v>
      </c>
      <c r="KQ226" s="255">
        <f t="shared" si="872"/>
        <v>1281942.8105484776</v>
      </c>
      <c r="KR226" s="255">
        <f t="shared" si="872"/>
        <v>1245948.6705125147</v>
      </c>
      <c r="KS226" s="255">
        <f t="shared" si="872"/>
        <v>1070873.8979107363</v>
      </c>
      <c r="KT226" s="255">
        <f t="shared" si="872"/>
        <v>839781.5780587279</v>
      </c>
      <c r="KU226" s="255">
        <f t="shared" si="872"/>
        <v>666770.10322721105</v>
      </c>
      <c r="KV226" s="255">
        <f t="shared" si="872"/>
        <v>404972.17068984744</v>
      </c>
      <c r="KW226" s="255">
        <f t="shared" si="872"/>
        <v>614715.56142541778</v>
      </c>
      <c r="KX226" s="255">
        <f t="shared" si="872"/>
        <v>624968.08343081491</v>
      </c>
      <c r="KY226" s="255">
        <f t="shared" si="872"/>
        <v>904028.44369133736</v>
      </c>
      <c r="KZ226" s="255">
        <f t="shared" si="872"/>
        <v>1056249.0932658429</v>
      </c>
      <c r="LA226" s="255">
        <f t="shared" si="872"/>
        <v>1097047.4951512979</v>
      </c>
      <c r="LB226" s="255">
        <f t="shared" si="872"/>
        <v>1183326.5598219072</v>
      </c>
      <c r="LC226" s="255">
        <f t="shared" si="872"/>
        <v>1269181.9752504427</v>
      </c>
      <c r="LD226" s="255">
        <f t="shared" si="872"/>
        <v>1233546.1314574275</v>
      </c>
      <c r="LE226" s="255">
        <f t="shared" si="872"/>
        <v>1060214.104569131</v>
      </c>
      <c r="LF226" s="255">
        <f t="shared" si="872"/>
        <v>831422.14555070037</v>
      </c>
      <c r="LG226" s="255">
        <f t="shared" si="872"/>
        <v>660132.87776058062</v>
      </c>
      <c r="LH226" s="255">
        <f t="shared" si="872"/>
        <v>400940.95874502615</v>
      </c>
      <c r="LI226" s="255">
        <f t="shared" si="872"/>
        <v>608596.50215854403</v>
      </c>
      <c r="LJ226" s="255">
        <f t="shared" si="872"/>
        <v>618746.96754829201</v>
      </c>
      <c r="LK226" s="255">
        <f t="shared" si="872"/>
        <v>895029.47901073017</v>
      </c>
      <c r="LL226" s="255">
        <f t="shared" si="872"/>
        <v>1045734.8795256079</v>
      </c>
      <c r="LM226" s="255">
        <f t="shared" si="872"/>
        <v>1086127.1621344467</v>
      </c>
      <c r="LN226" s="255">
        <f t="shared" si="872"/>
        <v>1171547.3796514461</v>
      </c>
      <c r="LO226" s="255">
        <f t="shared" si="872"/>
        <v>1256548.1650553716</v>
      </c>
      <c r="LP226" s="255">
        <f t="shared" si="872"/>
        <v>1221267.0509192545</v>
      </c>
      <c r="LQ226" s="255">
        <f t="shared" si="872"/>
        <v>1049660.4219416885</v>
      </c>
      <c r="LR226" s="255">
        <f t="shared" si="872"/>
        <v>823145.92528938304</v>
      </c>
      <c r="LS226" s="255">
        <f t="shared" si="872"/>
        <v>653561.72118588397</v>
      </c>
      <c r="LT226" s="255">
        <f t="shared" si="872"/>
        <v>384145.04000133311</v>
      </c>
      <c r="LU226" s="255"/>
      <c r="LV226" s="255"/>
      <c r="LW226" s="255"/>
      <c r="LX226" s="255"/>
      <c r="LY226" s="255"/>
      <c r="LZ226" s="255"/>
      <c r="MA226" s="255"/>
      <c r="MB226" s="255"/>
      <c r="MC226" s="255"/>
      <c r="MD226" s="255"/>
      <c r="ME226" s="255"/>
      <c r="MF226" s="255"/>
      <c r="MG226" s="255"/>
      <c r="MH226" s="255"/>
      <c r="MI226" s="255"/>
      <c r="MJ226" s="255"/>
      <c r="MK226" s="255"/>
      <c r="ML226" s="255"/>
      <c r="MM226" s="255"/>
      <c r="MN226" s="255"/>
      <c r="MO226" s="255"/>
      <c r="MP226" s="255"/>
      <c r="MQ226" s="255"/>
      <c r="MR226" s="255"/>
      <c r="MS226" s="255"/>
      <c r="MT226" s="255"/>
      <c r="MU226" s="255"/>
      <c r="MV226" s="255"/>
      <c r="MW226" s="255"/>
      <c r="MX226" s="255"/>
      <c r="MY226" s="255"/>
      <c r="MZ226" s="255"/>
      <c r="NA226" s="255"/>
      <c r="NB226" s="255"/>
      <c r="NC226" s="255"/>
      <c r="ND226" s="255"/>
      <c r="NE226" s="255"/>
      <c r="NF226" s="255"/>
      <c r="NG226" s="255"/>
      <c r="NH226" s="255"/>
      <c r="NI226" s="255"/>
      <c r="NJ226" s="255"/>
      <c r="NK226" s="255"/>
      <c r="NL226" s="255"/>
      <c r="NM226" s="255"/>
      <c r="NN226" s="255"/>
      <c r="NO226" s="255"/>
      <c r="NP226" s="255"/>
      <c r="NQ226" s="255"/>
      <c r="NR226" s="255"/>
      <c r="NS226" s="255"/>
      <c r="NT226" s="255"/>
      <c r="NU226" s="255"/>
      <c r="NV226" s="255"/>
      <c r="NW226" s="255"/>
      <c r="NX226" s="255"/>
      <c r="NY226" s="255"/>
      <c r="NZ226" s="255"/>
      <c r="OA226" s="255"/>
      <c r="OB226" s="255"/>
      <c r="OC226" s="255"/>
      <c r="OD226" s="255"/>
      <c r="OE226" s="255"/>
      <c r="OF226" s="255"/>
      <c r="OG226" s="255"/>
      <c r="OH226" s="255"/>
      <c r="OI226" s="255"/>
      <c r="OJ226" s="255"/>
      <c r="OK226" s="255"/>
      <c r="OL226" s="255"/>
      <c r="OM226" s="255"/>
      <c r="ON226" s="255"/>
      <c r="OO226" s="255"/>
      <c r="OP226" s="255"/>
      <c r="OQ226" s="255"/>
      <c r="OR226" s="255"/>
      <c r="OS226" s="255"/>
      <c r="OT226" s="255"/>
      <c r="OU226" s="255"/>
      <c r="OV226" s="255"/>
      <c r="OW226" s="255"/>
      <c r="OX226" s="255"/>
      <c r="OY226" s="255"/>
      <c r="OZ226" s="255"/>
      <c r="PA226" s="255"/>
      <c r="PB226" s="255"/>
      <c r="PC226" s="255"/>
      <c r="PD226" s="255"/>
      <c r="PE226" s="255"/>
      <c r="PF226" s="255"/>
      <c r="PG226" s="255"/>
      <c r="PH226" s="255"/>
      <c r="PI226" s="255"/>
      <c r="PJ226" s="255"/>
      <c r="PK226" s="255"/>
      <c r="PL226" s="255"/>
      <c r="PM226" s="255"/>
      <c r="PN226" s="255"/>
      <c r="PO226" s="255"/>
      <c r="PP226" s="255"/>
      <c r="PQ226" s="255"/>
      <c r="PR226" s="255"/>
      <c r="PS226" s="255"/>
      <c r="PT226" s="255"/>
      <c r="PU226" s="255"/>
      <c r="PV226" s="255"/>
      <c r="PW226" s="255"/>
      <c r="PX226" s="255"/>
      <c r="PY226" s="255"/>
      <c r="PZ226" s="255"/>
      <c r="QA226" s="255"/>
      <c r="QB226" s="255"/>
      <c r="QC226" s="255"/>
      <c r="QD226" s="255"/>
      <c r="QE226" s="255"/>
      <c r="QF226" s="255"/>
      <c r="QG226" s="255"/>
      <c r="QH226" s="255"/>
      <c r="QI226" s="255"/>
      <c r="QJ226" s="255"/>
      <c r="QK226" s="255"/>
      <c r="QL226" s="255"/>
      <c r="QM226" s="255"/>
      <c r="QN226" s="255"/>
      <c r="QO226" s="255"/>
      <c r="QP226" s="255"/>
      <c r="QQ226" s="255"/>
      <c r="QR226" s="255"/>
      <c r="QS226" s="255"/>
      <c r="QT226" s="255"/>
      <c r="QU226" s="255"/>
    </row>
    <row r="227" spans="1:509" outlineLevel="1">
      <c r="C227" s="75"/>
      <c r="D227" s="242"/>
      <c r="E227" s="30"/>
      <c r="F227" s="780"/>
      <c r="G227" s="780">
        <f t="shared" ref="G227:BQ227" si="873">G226/G215</f>
        <v>0.96524776805069012</v>
      </c>
      <c r="H227" s="780">
        <f t="shared" si="873"/>
        <v>0.9938174696560732</v>
      </c>
      <c r="I227" s="282" t="e">
        <f t="shared" si="873"/>
        <v>#DIV/0!</v>
      </c>
      <c r="J227" s="282" t="e">
        <f t="shared" si="873"/>
        <v>#DIV/0!</v>
      </c>
      <c r="K227" s="282" t="e">
        <f t="shared" si="873"/>
        <v>#DIV/0!</v>
      </c>
      <c r="L227" s="282" t="e">
        <f t="shared" si="873"/>
        <v>#DIV/0!</v>
      </c>
      <c r="M227" s="282" t="e">
        <f t="shared" si="873"/>
        <v>#DIV/0!</v>
      </c>
      <c r="N227" s="282" t="e">
        <f t="shared" si="873"/>
        <v>#DIV/0!</v>
      </c>
      <c r="O227" s="282" t="e">
        <f t="shared" si="873"/>
        <v>#DIV/0!</v>
      </c>
      <c r="P227" s="282" t="e">
        <f t="shared" si="873"/>
        <v>#DIV/0!</v>
      </c>
      <c r="Q227" s="282" t="e">
        <f t="shared" si="873"/>
        <v>#DIV/0!</v>
      </c>
      <c r="R227" s="282" t="e">
        <f t="shared" si="873"/>
        <v>#DIV/0!</v>
      </c>
      <c r="S227" s="282" t="e">
        <f t="shared" si="873"/>
        <v>#DIV/0!</v>
      </c>
      <c r="T227" s="282" t="e">
        <f t="shared" si="873"/>
        <v>#DIV/0!</v>
      </c>
      <c r="U227" s="282" t="e">
        <f t="shared" si="873"/>
        <v>#DIV/0!</v>
      </c>
      <c r="V227" s="282" t="e">
        <f t="shared" si="873"/>
        <v>#DIV/0!</v>
      </c>
      <c r="W227" s="282" t="e">
        <f t="shared" si="873"/>
        <v>#DIV/0!</v>
      </c>
      <c r="X227" s="282" t="e">
        <f t="shared" si="873"/>
        <v>#DIV/0!</v>
      </c>
      <c r="Y227" s="282" t="e">
        <f t="shared" si="873"/>
        <v>#DIV/0!</v>
      </c>
      <c r="Z227" s="282" t="e">
        <f t="shared" si="873"/>
        <v>#DIV/0!</v>
      </c>
      <c r="AA227" s="282" t="e">
        <f t="shared" si="873"/>
        <v>#DIV/0!</v>
      </c>
      <c r="AB227" s="282" t="e">
        <f t="shared" si="873"/>
        <v>#DIV/0!</v>
      </c>
      <c r="AC227" s="282" t="e">
        <f t="shared" si="873"/>
        <v>#DIV/0!</v>
      </c>
      <c r="AD227" s="282" t="e">
        <f t="shared" si="873"/>
        <v>#DIV/0!</v>
      </c>
      <c r="AE227" s="282" t="e">
        <f t="shared" si="873"/>
        <v>#DIV/0!</v>
      </c>
      <c r="AF227" s="282" t="e">
        <f t="shared" si="873"/>
        <v>#DIV/0!</v>
      </c>
      <c r="AG227" s="282">
        <f t="shared" si="873"/>
        <v>1</v>
      </c>
      <c r="AH227" s="282">
        <f t="shared" si="873"/>
        <v>1</v>
      </c>
      <c r="AI227" s="282">
        <f t="shared" si="873"/>
        <v>0.99241416928463422</v>
      </c>
      <c r="AJ227" s="282">
        <f t="shared" si="873"/>
        <v>0.86221201159177008</v>
      </c>
      <c r="AK227" s="282">
        <f t="shared" si="873"/>
        <v>0.93438610717963877</v>
      </c>
      <c r="AL227" s="282">
        <f t="shared" si="873"/>
        <v>0.92901270654518087</v>
      </c>
      <c r="AM227" s="282">
        <f t="shared" si="873"/>
        <v>0.98447985694828555</v>
      </c>
      <c r="AN227" s="282">
        <f t="shared" si="873"/>
        <v>0.95759235768748963</v>
      </c>
      <c r="AO227" s="282">
        <f t="shared" si="873"/>
        <v>1</v>
      </c>
      <c r="AP227" s="282">
        <f t="shared" si="873"/>
        <v>1</v>
      </c>
      <c r="AQ227" s="282">
        <f t="shared" si="873"/>
        <v>1</v>
      </c>
      <c r="AR227" s="282">
        <f t="shared" si="873"/>
        <v>1</v>
      </c>
      <c r="AS227" s="282">
        <f t="shared" si="873"/>
        <v>1</v>
      </c>
      <c r="AT227" s="282">
        <f t="shared" si="873"/>
        <v>1</v>
      </c>
      <c r="AU227" s="282">
        <f t="shared" si="873"/>
        <v>0.99891855440822441</v>
      </c>
      <c r="AV227" s="282">
        <f t="shared" si="873"/>
        <v>0.86883539616738037</v>
      </c>
      <c r="AW227" s="282">
        <f t="shared" si="873"/>
        <v>0.94279336357770593</v>
      </c>
      <c r="AX227" s="282">
        <f t="shared" si="873"/>
        <v>0.93863451506231932</v>
      </c>
      <c r="AY227" s="282">
        <f t="shared" si="873"/>
        <v>0.99593401835552919</v>
      </c>
      <c r="AZ227" s="282">
        <f t="shared" si="873"/>
        <v>0.96931190326170913</v>
      </c>
      <c r="BA227" s="282">
        <f t="shared" si="873"/>
        <v>1</v>
      </c>
      <c r="BB227" s="282">
        <f t="shared" si="873"/>
        <v>1</v>
      </c>
      <c r="BC227" s="282">
        <f t="shared" si="873"/>
        <v>1</v>
      </c>
      <c r="BD227" s="282">
        <f t="shared" si="873"/>
        <v>1</v>
      </c>
      <c r="BE227" s="282">
        <f t="shared" si="873"/>
        <v>1</v>
      </c>
      <c r="BF227" s="282">
        <f t="shared" si="873"/>
        <v>1</v>
      </c>
      <c r="BG227" s="282">
        <f t="shared" si="873"/>
        <v>1</v>
      </c>
      <c r="BH227" s="282">
        <f t="shared" si="873"/>
        <v>0.88143713384844313</v>
      </c>
      <c r="BI227" s="282">
        <f t="shared" si="873"/>
        <v>0.95691463947743294</v>
      </c>
      <c r="BJ227" s="282">
        <f t="shared" si="873"/>
        <v>0.95317728987945705</v>
      </c>
      <c r="BK227" s="282">
        <f t="shared" si="873"/>
        <v>1</v>
      </c>
      <c r="BL227" s="282">
        <f t="shared" si="873"/>
        <v>0.98451812771237324</v>
      </c>
      <c r="BM227" s="282">
        <f t="shared" si="873"/>
        <v>1</v>
      </c>
      <c r="BN227" s="282">
        <f t="shared" si="873"/>
        <v>1</v>
      </c>
      <c r="BO227" s="282">
        <f t="shared" si="873"/>
        <v>1</v>
      </c>
      <c r="BP227" s="282">
        <f t="shared" si="873"/>
        <v>1</v>
      </c>
      <c r="BQ227" s="282">
        <f t="shared" si="873"/>
        <v>1</v>
      </c>
      <c r="BR227" s="282">
        <f t="shared" ref="BR227:EC227" si="874">BR226/BR215</f>
        <v>1</v>
      </c>
      <c r="BS227" s="282">
        <f t="shared" si="874"/>
        <v>1</v>
      </c>
      <c r="BT227" s="282">
        <f t="shared" si="874"/>
        <v>0.89429084026172267</v>
      </c>
      <c r="BU227" s="282">
        <f t="shared" si="874"/>
        <v>0.97131852056772094</v>
      </c>
      <c r="BV227" s="282">
        <f t="shared" si="874"/>
        <v>0.96801137162620232</v>
      </c>
      <c r="BW227" s="282">
        <f t="shared" si="874"/>
        <v>1</v>
      </c>
      <c r="BX227" s="282">
        <f t="shared" si="874"/>
        <v>1</v>
      </c>
      <c r="BY227" s="282">
        <f t="shared" si="874"/>
        <v>1</v>
      </c>
      <c r="BZ227" s="282">
        <f t="shared" si="874"/>
        <v>1</v>
      </c>
      <c r="CA227" s="282">
        <f t="shared" si="874"/>
        <v>1</v>
      </c>
      <c r="CB227" s="282">
        <f t="shared" si="874"/>
        <v>1</v>
      </c>
      <c r="CC227" s="282">
        <f t="shared" si="874"/>
        <v>1</v>
      </c>
      <c r="CD227" s="282">
        <f t="shared" si="874"/>
        <v>1</v>
      </c>
      <c r="CE227" s="282">
        <f t="shared" si="874"/>
        <v>1</v>
      </c>
      <c r="CF227" s="282">
        <f t="shared" si="874"/>
        <v>0.90740157352450412</v>
      </c>
      <c r="CG227" s="282">
        <f t="shared" si="874"/>
        <v>0.98601068254467839</v>
      </c>
      <c r="CH227" s="282">
        <f t="shared" si="874"/>
        <v>0.98314261345737419</v>
      </c>
      <c r="CI227" s="282">
        <f t="shared" si="874"/>
        <v>1</v>
      </c>
      <c r="CJ227" s="282">
        <f t="shared" si="874"/>
        <v>1</v>
      </c>
      <c r="CK227" s="282">
        <f t="shared" si="874"/>
        <v>1</v>
      </c>
      <c r="CL227" s="282">
        <f t="shared" si="874"/>
        <v>1</v>
      </c>
      <c r="CM227" s="282">
        <f t="shared" si="874"/>
        <v>1</v>
      </c>
      <c r="CN227" s="282">
        <f t="shared" si="874"/>
        <v>1</v>
      </c>
      <c r="CO227" s="282">
        <f t="shared" si="874"/>
        <v>1</v>
      </c>
      <c r="CP227" s="282">
        <f t="shared" si="874"/>
        <v>1</v>
      </c>
      <c r="CQ227" s="282">
        <f t="shared" si="874"/>
        <v>1</v>
      </c>
      <c r="CR227" s="282">
        <f t="shared" si="874"/>
        <v>0.92077449349599738</v>
      </c>
      <c r="CS227" s="282">
        <f t="shared" si="874"/>
        <v>1</v>
      </c>
      <c r="CT227" s="282">
        <f t="shared" si="874"/>
        <v>0.99857698631554737</v>
      </c>
      <c r="CU227" s="282">
        <f t="shared" si="874"/>
        <v>1</v>
      </c>
      <c r="CV227" s="282">
        <f t="shared" si="874"/>
        <v>1</v>
      </c>
      <c r="CW227" s="282">
        <f t="shared" si="874"/>
        <v>1</v>
      </c>
      <c r="CX227" s="282">
        <f t="shared" si="874"/>
        <v>1</v>
      </c>
      <c r="CY227" s="282">
        <f t="shared" si="874"/>
        <v>1</v>
      </c>
      <c r="CZ227" s="282">
        <f t="shared" si="874"/>
        <v>1</v>
      </c>
      <c r="DA227" s="282">
        <f t="shared" si="874"/>
        <v>1</v>
      </c>
      <c r="DB227" s="282">
        <f t="shared" si="874"/>
        <v>1</v>
      </c>
      <c r="DC227" s="282">
        <f t="shared" si="874"/>
        <v>1</v>
      </c>
      <c r="DD227" s="282">
        <f t="shared" si="874"/>
        <v>0.93441486382588868</v>
      </c>
      <c r="DE227" s="282">
        <f t="shared" si="874"/>
        <v>1</v>
      </c>
      <c r="DF227" s="282">
        <f t="shared" si="874"/>
        <v>1</v>
      </c>
      <c r="DG227" s="282">
        <f t="shared" si="874"/>
        <v>1</v>
      </c>
      <c r="DH227" s="282">
        <f t="shared" si="874"/>
        <v>1</v>
      </c>
      <c r="DI227" s="282">
        <f t="shared" si="874"/>
        <v>1</v>
      </c>
      <c r="DJ227" s="282">
        <f t="shared" si="874"/>
        <v>1</v>
      </c>
      <c r="DK227" s="282">
        <f t="shared" si="874"/>
        <v>1</v>
      </c>
      <c r="DL227" s="282">
        <f t="shared" si="874"/>
        <v>1</v>
      </c>
      <c r="DM227" s="282">
        <f t="shared" si="874"/>
        <v>1</v>
      </c>
      <c r="DN227" s="282">
        <f t="shared" si="874"/>
        <v>1</v>
      </c>
      <c r="DO227" s="282">
        <f t="shared" si="874"/>
        <v>1</v>
      </c>
      <c r="DP227" s="282">
        <f t="shared" si="874"/>
        <v>0.94832805404415743</v>
      </c>
      <c r="DQ227" s="282">
        <f t="shared" si="874"/>
        <v>1</v>
      </c>
      <c r="DR227" s="282">
        <f t="shared" si="874"/>
        <v>1</v>
      </c>
      <c r="DS227" s="282">
        <f t="shared" si="874"/>
        <v>1</v>
      </c>
      <c r="DT227" s="282">
        <f t="shared" si="874"/>
        <v>1</v>
      </c>
      <c r="DU227" s="282">
        <f t="shared" si="874"/>
        <v>1</v>
      </c>
      <c r="DV227" s="282">
        <f t="shared" si="874"/>
        <v>1</v>
      </c>
      <c r="DW227" s="282">
        <f t="shared" si="874"/>
        <v>1</v>
      </c>
      <c r="DX227" s="282">
        <f t="shared" si="874"/>
        <v>1</v>
      </c>
      <c r="DY227" s="282">
        <f t="shared" si="874"/>
        <v>1</v>
      </c>
      <c r="DZ227" s="282">
        <f t="shared" si="874"/>
        <v>1</v>
      </c>
      <c r="EA227" s="282">
        <f t="shared" si="874"/>
        <v>1</v>
      </c>
      <c r="EB227" s="282">
        <f t="shared" si="874"/>
        <v>0.96251954169299125</v>
      </c>
      <c r="EC227" s="282">
        <f t="shared" si="874"/>
        <v>1</v>
      </c>
      <c r="ED227" s="282">
        <f t="shared" ref="ED227:GO227" si="875">ED226/ED215</f>
        <v>1</v>
      </c>
      <c r="EE227" s="282">
        <f t="shared" si="875"/>
        <v>1</v>
      </c>
      <c r="EF227" s="282">
        <f t="shared" si="875"/>
        <v>1</v>
      </c>
      <c r="EG227" s="282">
        <f t="shared" si="875"/>
        <v>1</v>
      </c>
      <c r="EH227" s="282">
        <f t="shared" si="875"/>
        <v>1</v>
      </c>
      <c r="EI227" s="282">
        <f t="shared" si="875"/>
        <v>1</v>
      </c>
      <c r="EJ227" s="282">
        <f t="shared" si="875"/>
        <v>1</v>
      </c>
      <c r="EK227" s="282">
        <f t="shared" si="875"/>
        <v>1</v>
      </c>
      <c r="EL227" s="282">
        <f t="shared" si="875"/>
        <v>1</v>
      </c>
      <c r="EM227" s="282">
        <f t="shared" si="875"/>
        <v>1</v>
      </c>
      <c r="EN227" s="282">
        <f t="shared" si="875"/>
        <v>0.97699491450165044</v>
      </c>
      <c r="EO227" s="282">
        <f t="shared" si="875"/>
        <v>1</v>
      </c>
      <c r="EP227" s="282">
        <f t="shared" si="875"/>
        <v>1</v>
      </c>
      <c r="EQ227" s="282">
        <f t="shared" si="875"/>
        <v>1</v>
      </c>
      <c r="ER227" s="282">
        <f t="shared" si="875"/>
        <v>1</v>
      </c>
      <c r="ES227" s="282">
        <f t="shared" si="875"/>
        <v>1</v>
      </c>
      <c r="ET227" s="282">
        <f t="shared" si="875"/>
        <v>1</v>
      </c>
      <c r="EU227" s="282">
        <f t="shared" si="875"/>
        <v>1</v>
      </c>
      <c r="EV227" s="282">
        <f t="shared" si="875"/>
        <v>1</v>
      </c>
      <c r="EW227" s="282">
        <f t="shared" si="875"/>
        <v>1</v>
      </c>
      <c r="EX227" s="282">
        <f t="shared" si="875"/>
        <v>1</v>
      </c>
      <c r="EY227" s="282">
        <f t="shared" si="875"/>
        <v>1</v>
      </c>
      <c r="EZ227" s="282">
        <f t="shared" si="875"/>
        <v>0.99175987260514453</v>
      </c>
      <c r="FA227" s="282">
        <f t="shared" si="875"/>
        <v>1</v>
      </c>
      <c r="FB227" s="282">
        <f t="shared" si="875"/>
        <v>1</v>
      </c>
      <c r="FC227" s="282">
        <f t="shared" si="875"/>
        <v>1</v>
      </c>
      <c r="FD227" s="282">
        <f t="shared" si="875"/>
        <v>1</v>
      </c>
      <c r="FE227" s="282">
        <f t="shared" si="875"/>
        <v>1</v>
      </c>
      <c r="FF227" s="282">
        <f t="shared" si="875"/>
        <v>1</v>
      </c>
      <c r="FG227" s="282">
        <f t="shared" si="875"/>
        <v>1</v>
      </c>
      <c r="FH227" s="282">
        <f t="shared" si="875"/>
        <v>1</v>
      </c>
      <c r="FI227" s="282">
        <f t="shared" si="875"/>
        <v>1</v>
      </c>
      <c r="FJ227" s="282">
        <f t="shared" si="875"/>
        <v>1</v>
      </c>
      <c r="FK227" s="282">
        <f t="shared" si="875"/>
        <v>1</v>
      </c>
      <c r="FL227" s="282">
        <f t="shared" si="875"/>
        <v>1</v>
      </c>
      <c r="FM227" s="282">
        <f t="shared" si="875"/>
        <v>1</v>
      </c>
      <c r="FN227" s="282">
        <f t="shared" si="875"/>
        <v>1</v>
      </c>
      <c r="FO227" s="282">
        <f t="shared" si="875"/>
        <v>1</v>
      </c>
      <c r="FP227" s="282">
        <f t="shared" si="875"/>
        <v>1</v>
      </c>
      <c r="FQ227" s="282">
        <f t="shared" si="875"/>
        <v>1</v>
      </c>
      <c r="FR227" s="282">
        <f t="shared" si="875"/>
        <v>1</v>
      </c>
      <c r="FS227" s="282">
        <f t="shared" si="875"/>
        <v>1</v>
      </c>
      <c r="FT227" s="282">
        <f t="shared" si="875"/>
        <v>1</v>
      </c>
      <c r="FU227" s="282">
        <f t="shared" si="875"/>
        <v>1</v>
      </c>
      <c r="FV227" s="282">
        <f t="shared" si="875"/>
        <v>1</v>
      </c>
      <c r="FW227" s="282">
        <f t="shared" si="875"/>
        <v>1</v>
      </c>
      <c r="FX227" s="282">
        <f t="shared" si="875"/>
        <v>1</v>
      </c>
      <c r="FY227" s="282">
        <f t="shared" si="875"/>
        <v>1</v>
      </c>
      <c r="FZ227" s="282">
        <f t="shared" si="875"/>
        <v>1</v>
      </c>
      <c r="GA227" s="282">
        <f t="shared" si="875"/>
        <v>1</v>
      </c>
      <c r="GB227" s="282">
        <f t="shared" si="875"/>
        <v>1</v>
      </c>
      <c r="GC227" s="282">
        <f t="shared" si="875"/>
        <v>1</v>
      </c>
      <c r="GD227" s="282">
        <f t="shared" si="875"/>
        <v>1</v>
      </c>
      <c r="GE227" s="282">
        <f t="shared" si="875"/>
        <v>1</v>
      </c>
      <c r="GF227" s="282">
        <f t="shared" si="875"/>
        <v>1</v>
      </c>
      <c r="GG227" s="282">
        <f t="shared" si="875"/>
        <v>1</v>
      </c>
      <c r="GH227" s="282">
        <f t="shared" si="875"/>
        <v>1</v>
      </c>
      <c r="GI227" s="282">
        <f t="shared" si="875"/>
        <v>1</v>
      </c>
      <c r="GJ227" s="282">
        <f t="shared" si="875"/>
        <v>1</v>
      </c>
      <c r="GK227" s="282">
        <f t="shared" si="875"/>
        <v>1</v>
      </c>
      <c r="GL227" s="282">
        <f t="shared" si="875"/>
        <v>1</v>
      </c>
      <c r="GM227" s="282">
        <f t="shared" si="875"/>
        <v>1</v>
      </c>
      <c r="GN227" s="282">
        <f t="shared" si="875"/>
        <v>1</v>
      </c>
      <c r="GO227" s="282">
        <f t="shared" si="875"/>
        <v>1</v>
      </c>
      <c r="GP227" s="282">
        <f t="shared" ref="GP227:JA227" si="876">GP226/GP215</f>
        <v>1</v>
      </c>
      <c r="GQ227" s="282">
        <f t="shared" si="876"/>
        <v>1</v>
      </c>
      <c r="GR227" s="282">
        <f t="shared" si="876"/>
        <v>1</v>
      </c>
      <c r="GS227" s="282">
        <f t="shared" si="876"/>
        <v>1</v>
      </c>
      <c r="GT227" s="282">
        <f t="shared" si="876"/>
        <v>1</v>
      </c>
      <c r="GU227" s="282">
        <f t="shared" si="876"/>
        <v>1</v>
      </c>
      <c r="GV227" s="282">
        <f t="shared" si="876"/>
        <v>1</v>
      </c>
      <c r="GW227" s="282">
        <f t="shared" si="876"/>
        <v>1</v>
      </c>
      <c r="GX227" s="282">
        <f t="shared" si="876"/>
        <v>1</v>
      </c>
      <c r="GY227" s="282">
        <f t="shared" si="876"/>
        <v>1</v>
      </c>
      <c r="GZ227" s="282">
        <f t="shared" si="876"/>
        <v>1</v>
      </c>
      <c r="HA227" s="282">
        <f t="shared" si="876"/>
        <v>1</v>
      </c>
      <c r="HB227" s="282">
        <f t="shared" si="876"/>
        <v>1</v>
      </c>
      <c r="HC227" s="282">
        <f t="shared" si="876"/>
        <v>1</v>
      </c>
      <c r="HD227" s="282">
        <f t="shared" si="876"/>
        <v>1</v>
      </c>
      <c r="HE227" s="282">
        <f t="shared" si="876"/>
        <v>1</v>
      </c>
      <c r="HF227" s="282">
        <f t="shared" si="876"/>
        <v>1</v>
      </c>
      <c r="HG227" s="282">
        <f t="shared" si="876"/>
        <v>1</v>
      </c>
      <c r="HH227" s="282">
        <f t="shared" si="876"/>
        <v>1</v>
      </c>
      <c r="HI227" s="282">
        <f t="shared" si="876"/>
        <v>1</v>
      </c>
      <c r="HJ227" s="282">
        <f t="shared" si="876"/>
        <v>1</v>
      </c>
      <c r="HK227" s="282">
        <f t="shared" si="876"/>
        <v>1</v>
      </c>
      <c r="HL227" s="282">
        <f t="shared" si="876"/>
        <v>1</v>
      </c>
      <c r="HM227" s="282">
        <f t="shared" si="876"/>
        <v>1</v>
      </c>
      <c r="HN227" s="282">
        <f t="shared" si="876"/>
        <v>1</v>
      </c>
      <c r="HO227" s="282">
        <f t="shared" si="876"/>
        <v>1</v>
      </c>
      <c r="HP227" s="282">
        <f t="shared" si="876"/>
        <v>1</v>
      </c>
      <c r="HQ227" s="282">
        <f t="shared" si="876"/>
        <v>1</v>
      </c>
      <c r="HR227" s="282">
        <f t="shared" si="876"/>
        <v>1</v>
      </c>
      <c r="HS227" s="282">
        <f t="shared" si="876"/>
        <v>1</v>
      </c>
      <c r="HT227" s="282">
        <f t="shared" si="876"/>
        <v>1</v>
      </c>
      <c r="HU227" s="282">
        <f t="shared" si="876"/>
        <v>1</v>
      </c>
      <c r="HV227" s="282">
        <f t="shared" si="876"/>
        <v>1</v>
      </c>
      <c r="HW227" s="282">
        <f t="shared" si="876"/>
        <v>1</v>
      </c>
      <c r="HX227" s="282">
        <f t="shared" si="876"/>
        <v>1</v>
      </c>
      <c r="HY227" s="282">
        <f t="shared" si="876"/>
        <v>1</v>
      </c>
      <c r="HZ227" s="282">
        <f t="shared" si="876"/>
        <v>1</v>
      </c>
      <c r="IA227" s="282">
        <f t="shared" si="876"/>
        <v>1</v>
      </c>
      <c r="IB227" s="282">
        <f t="shared" si="876"/>
        <v>1</v>
      </c>
      <c r="IC227" s="282">
        <f t="shared" si="876"/>
        <v>1</v>
      </c>
      <c r="ID227" s="282">
        <f t="shared" si="876"/>
        <v>1</v>
      </c>
      <c r="IE227" s="282">
        <f t="shared" si="876"/>
        <v>1</v>
      </c>
      <c r="IF227" s="282">
        <f t="shared" si="876"/>
        <v>1</v>
      </c>
      <c r="IG227" s="282">
        <f t="shared" si="876"/>
        <v>1</v>
      </c>
      <c r="IH227" s="282">
        <f t="shared" si="876"/>
        <v>1</v>
      </c>
      <c r="II227" s="282">
        <f t="shared" si="876"/>
        <v>1</v>
      </c>
      <c r="IJ227" s="282">
        <f t="shared" si="876"/>
        <v>1</v>
      </c>
      <c r="IK227" s="282">
        <f t="shared" si="876"/>
        <v>1</v>
      </c>
      <c r="IL227" s="282">
        <f t="shared" si="876"/>
        <v>1</v>
      </c>
      <c r="IM227" s="282">
        <f t="shared" si="876"/>
        <v>1</v>
      </c>
      <c r="IN227" s="282">
        <f t="shared" si="876"/>
        <v>1</v>
      </c>
      <c r="IO227" s="282">
        <f t="shared" si="876"/>
        <v>1</v>
      </c>
      <c r="IP227" s="282">
        <f t="shared" si="876"/>
        <v>1</v>
      </c>
      <c r="IQ227" s="282">
        <f t="shared" si="876"/>
        <v>1</v>
      </c>
      <c r="IR227" s="282">
        <f t="shared" si="876"/>
        <v>1</v>
      </c>
      <c r="IS227" s="282">
        <f t="shared" si="876"/>
        <v>1</v>
      </c>
      <c r="IT227" s="282">
        <f t="shared" si="876"/>
        <v>1</v>
      </c>
      <c r="IU227" s="282">
        <f t="shared" si="876"/>
        <v>1</v>
      </c>
      <c r="IV227" s="282">
        <f t="shared" si="876"/>
        <v>1</v>
      </c>
      <c r="IW227" s="282">
        <f t="shared" si="876"/>
        <v>1</v>
      </c>
      <c r="IX227" s="282">
        <f t="shared" si="876"/>
        <v>1</v>
      </c>
      <c r="IY227" s="282">
        <f t="shared" si="876"/>
        <v>1</v>
      </c>
      <c r="IZ227" s="282">
        <f t="shared" si="876"/>
        <v>1</v>
      </c>
      <c r="JA227" s="282">
        <f t="shared" si="876"/>
        <v>1</v>
      </c>
      <c r="JB227" s="282">
        <f t="shared" ref="JB227:LM227" si="877">JB226/JB215</f>
        <v>1</v>
      </c>
      <c r="JC227" s="282">
        <f t="shared" si="877"/>
        <v>1</v>
      </c>
      <c r="JD227" s="282">
        <f t="shared" si="877"/>
        <v>1</v>
      </c>
      <c r="JE227" s="282">
        <f t="shared" si="877"/>
        <v>1</v>
      </c>
      <c r="JF227" s="282">
        <f t="shared" si="877"/>
        <v>1</v>
      </c>
      <c r="JG227" s="282">
        <f t="shared" si="877"/>
        <v>1</v>
      </c>
      <c r="JH227" s="282">
        <f t="shared" si="877"/>
        <v>1</v>
      </c>
      <c r="JI227" s="282">
        <f t="shared" si="877"/>
        <v>1</v>
      </c>
      <c r="JJ227" s="282">
        <f t="shared" si="877"/>
        <v>1</v>
      </c>
      <c r="JK227" s="282">
        <f t="shared" si="877"/>
        <v>1</v>
      </c>
      <c r="JL227" s="282">
        <f t="shared" si="877"/>
        <v>1</v>
      </c>
      <c r="JM227" s="282">
        <f t="shared" si="877"/>
        <v>1</v>
      </c>
      <c r="JN227" s="282">
        <f t="shared" si="877"/>
        <v>1</v>
      </c>
      <c r="JO227" s="282">
        <f t="shared" si="877"/>
        <v>1</v>
      </c>
      <c r="JP227" s="282">
        <f t="shared" si="877"/>
        <v>1</v>
      </c>
      <c r="JQ227" s="282">
        <f t="shared" si="877"/>
        <v>1</v>
      </c>
      <c r="JR227" s="282">
        <f t="shared" si="877"/>
        <v>1</v>
      </c>
      <c r="JS227" s="282">
        <f t="shared" si="877"/>
        <v>1</v>
      </c>
      <c r="JT227" s="282">
        <f t="shared" si="877"/>
        <v>1</v>
      </c>
      <c r="JU227" s="282">
        <f t="shared" si="877"/>
        <v>1</v>
      </c>
      <c r="JV227" s="282">
        <f t="shared" si="877"/>
        <v>1</v>
      </c>
      <c r="JW227" s="282">
        <f t="shared" si="877"/>
        <v>1</v>
      </c>
      <c r="JX227" s="282">
        <f t="shared" si="877"/>
        <v>1</v>
      </c>
      <c r="JY227" s="282">
        <f t="shared" si="877"/>
        <v>1</v>
      </c>
      <c r="JZ227" s="282">
        <f t="shared" si="877"/>
        <v>1</v>
      </c>
      <c r="KA227" s="282">
        <f t="shared" si="877"/>
        <v>1</v>
      </c>
      <c r="KB227" s="282">
        <f t="shared" si="877"/>
        <v>1</v>
      </c>
      <c r="KC227" s="282">
        <f t="shared" si="877"/>
        <v>1</v>
      </c>
      <c r="KD227" s="282">
        <f t="shared" si="877"/>
        <v>1</v>
      </c>
      <c r="KE227" s="282">
        <f t="shared" si="877"/>
        <v>1</v>
      </c>
      <c r="KF227" s="282">
        <f t="shared" si="877"/>
        <v>1</v>
      </c>
      <c r="KG227" s="282">
        <f t="shared" si="877"/>
        <v>1</v>
      </c>
      <c r="KH227" s="282">
        <f t="shared" si="877"/>
        <v>1</v>
      </c>
      <c r="KI227" s="282">
        <f t="shared" si="877"/>
        <v>1</v>
      </c>
      <c r="KJ227" s="282">
        <f t="shared" si="877"/>
        <v>1</v>
      </c>
      <c r="KK227" s="282">
        <f t="shared" si="877"/>
        <v>1</v>
      </c>
      <c r="KL227" s="282">
        <f t="shared" si="877"/>
        <v>1</v>
      </c>
      <c r="KM227" s="282">
        <f t="shared" si="877"/>
        <v>1</v>
      </c>
      <c r="KN227" s="282">
        <f t="shared" si="877"/>
        <v>1</v>
      </c>
      <c r="KO227" s="282">
        <f t="shared" si="877"/>
        <v>1</v>
      </c>
      <c r="KP227" s="282">
        <f t="shared" si="877"/>
        <v>1</v>
      </c>
      <c r="KQ227" s="282">
        <f t="shared" si="877"/>
        <v>1</v>
      </c>
      <c r="KR227" s="282">
        <f t="shared" si="877"/>
        <v>1</v>
      </c>
      <c r="KS227" s="282">
        <f t="shared" si="877"/>
        <v>1</v>
      </c>
      <c r="KT227" s="282">
        <f t="shared" si="877"/>
        <v>1</v>
      </c>
      <c r="KU227" s="282">
        <f t="shared" si="877"/>
        <v>1</v>
      </c>
      <c r="KV227" s="282">
        <f t="shared" si="877"/>
        <v>1</v>
      </c>
      <c r="KW227" s="282">
        <f t="shared" si="877"/>
        <v>1</v>
      </c>
      <c r="KX227" s="282">
        <f t="shared" si="877"/>
        <v>1</v>
      </c>
      <c r="KY227" s="282">
        <f t="shared" si="877"/>
        <v>1</v>
      </c>
      <c r="KZ227" s="282">
        <f t="shared" si="877"/>
        <v>1</v>
      </c>
      <c r="LA227" s="282">
        <f t="shared" si="877"/>
        <v>1</v>
      </c>
      <c r="LB227" s="282">
        <f t="shared" si="877"/>
        <v>1</v>
      </c>
      <c r="LC227" s="282">
        <f t="shared" si="877"/>
        <v>1</v>
      </c>
      <c r="LD227" s="282">
        <f t="shared" si="877"/>
        <v>1</v>
      </c>
      <c r="LE227" s="282">
        <f t="shared" si="877"/>
        <v>1</v>
      </c>
      <c r="LF227" s="282">
        <f t="shared" si="877"/>
        <v>1</v>
      </c>
      <c r="LG227" s="282">
        <f t="shared" si="877"/>
        <v>1</v>
      </c>
      <c r="LH227" s="282">
        <f t="shared" si="877"/>
        <v>1</v>
      </c>
      <c r="LI227" s="282">
        <f t="shared" si="877"/>
        <v>1</v>
      </c>
      <c r="LJ227" s="282">
        <f t="shared" si="877"/>
        <v>1</v>
      </c>
      <c r="LK227" s="282">
        <f t="shared" si="877"/>
        <v>1</v>
      </c>
      <c r="LL227" s="282">
        <f t="shared" si="877"/>
        <v>1</v>
      </c>
      <c r="LM227" s="282">
        <f t="shared" si="877"/>
        <v>1</v>
      </c>
      <c r="LN227" s="282">
        <f t="shared" ref="LN227:LT227" si="878">LN226/LN215</f>
        <v>1</v>
      </c>
      <c r="LO227" s="282">
        <f t="shared" si="878"/>
        <v>1</v>
      </c>
      <c r="LP227" s="282">
        <f t="shared" si="878"/>
        <v>1</v>
      </c>
      <c r="LQ227" s="282">
        <f t="shared" si="878"/>
        <v>1</v>
      </c>
      <c r="LR227" s="282">
        <f t="shared" si="878"/>
        <v>1</v>
      </c>
      <c r="LS227" s="282">
        <f t="shared" si="878"/>
        <v>1</v>
      </c>
      <c r="LT227" s="282">
        <f t="shared" si="878"/>
        <v>1</v>
      </c>
      <c r="LU227" s="619"/>
      <c r="LV227" s="619"/>
      <c r="LW227" s="619"/>
      <c r="LX227" s="619"/>
      <c r="LY227" s="619"/>
      <c r="LZ227" s="619"/>
      <c r="MA227" s="619"/>
      <c r="MB227" s="619"/>
      <c r="MC227" s="619"/>
      <c r="MD227" s="619"/>
      <c r="ME227" s="619"/>
      <c r="MF227" s="619"/>
      <c r="MG227" s="619"/>
      <c r="MH227" s="619"/>
      <c r="MI227" s="619"/>
      <c r="MJ227" s="619"/>
      <c r="MK227" s="619"/>
      <c r="ML227" s="619"/>
      <c r="MM227" s="619"/>
      <c r="MN227" s="619"/>
      <c r="MO227" s="619"/>
      <c r="MP227" s="619"/>
      <c r="MQ227" s="619"/>
      <c r="MR227" s="619"/>
      <c r="MS227" s="619"/>
      <c r="MT227" s="619"/>
      <c r="MU227" s="619"/>
      <c r="MV227" s="619"/>
      <c r="MW227" s="619"/>
      <c r="MX227" s="619"/>
      <c r="MY227" s="619"/>
      <c r="MZ227" s="619"/>
      <c r="NA227" s="619"/>
      <c r="NB227" s="619"/>
      <c r="NC227" s="619"/>
      <c r="ND227" s="619"/>
      <c r="NE227" s="619"/>
      <c r="NF227" s="619"/>
      <c r="NG227" s="619"/>
      <c r="NH227" s="619"/>
      <c r="NI227" s="619"/>
      <c r="NJ227" s="619"/>
      <c r="NK227" s="619"/>
      <c r="NL227" s="619"/>
      <c r="NM227" s="619"/>
      <c r="NN227" s="619"/>
      <c r="NO227" s="619"/>
      <c r="NP227" s="619"/>
      <c r="NQ227" s="619"/>
      <c r="NR227" s="619"/>
      <c r="NS227" s="619"/>
      <c r="NT227" s="619"/>
      <c r="NU227" s="619"/>
      <c r="NV227" s="619"/>
      <c r="NW227" s="619"/>
      <c r="NX227" s="619"/>
      <c r="NY227" s="619"/>
      <c r="NZ227" s="619"/>
      <c r="OA227" s="619"/>
      <c r="OB227" s="619"/>
      <c r="OC227" s="619"/>
      <c r="OD227" s="619"/>
      <c r="OE227" s="619"/>
      <c r="OF227" s="619"/>
      <c r="OG227" s="619"/>
      <c r="OH227" s="619"/>
      <c r="OI227" s="619"/>
      <c r="OJ227" s="619"/>
      <c r="OK227" s="619"/>
      <c r="OL227" s="619"/>
      <c r="OM227" s="619"/>
      <c r="ON227" s="619"/>
      <c r="OO227" s="619"/>
      <c r="OP227" s="619"/>
      <c r="OQ227" s="619"/>
      <c r="OR227" s="619"/>
      <c r="OS227" s="619"/>
      <c r="OT227" s="619"/>
      <c r="OU227" s="619"/>
      <c r="OV227" s="619"/>
      <c r="OW227" s="619"/>
      <c r="OX227" s="619"/>
      <c r="OY227" s="619"/>
      <c r="OZ227" s="619"/>
      <c r="PA227" s="619"/>
      <c r="PB227" s="619"/>
      <c r="PC227" s="619"/>
      <c r="PD227" s="619"/>
      <c r="PE227" s="619"/>
      <c r="PF227" s="619"/>
      <c r="PG227" s="619"/>
      <c r="PH227" s="619"/>
      <c r="PI227" s="619"/>
      <c r="PJ227" s="619"/>
      <c r="PK227" s="619"/>
      <c r="PL227" s="619"/>
      <c r="PM227" s="619"/>
      <c r="PN227" s="619"/>
      <c r="PO227" s="619"/>
      <c r="PP227" s="619"/>
      <c r="PQ227" s="619"/>
      <c r="PR227" s="619"/>
      <c r="PS227" s="619"/>
      <c r="PT227" s="619"/>
      <c r="PU227" s="619"/>
      <c r="PV227" s="619"/>
      <c r="PW227" s="619"/>
      <c r="PX227" s="619"/>
      <c r="PY227" s="619"/>
      <c r="PZ227" s="619"/>
      <c r="QA227" s="619"/>
      <c r="QB227" s="619"/>
      <c r="QC227" s="619"/>
      <c r="QD227" s="619"/>
      <c r="QE227" s="619"/>
      <c r="QF227" s="619"/>
      <c r="QG227" s="619"/>
      <c r="QH227" s="619"/>
      <c r="QI227" s="619"/>
      <c r="QJ227" s="619"/>
      <c r="QK227" s="619"/>
      <c r="QL227" s="619"/>
      <c r="QM227" s="619"/>
      <c r="QN227" s="619"/>
      <c r="QO227" s="619"/>
      <c r="QP227" s="619"/>
      <c r="QQ227" s="619"/>
      <c r="QR227" s="619"/>
      <c r="QS227" s="619"/>
      <c r="QT227" s="619"/>
      <c r="QU227" s="619"/>
    </row>
    <row r="228" spans="1:509" outlineLevel="1">
      <c r="C228" s="15" t="s">
        <v>21</v>
      </c>
      <c r="D228" s="242"/>
      <c r="E228" s="30"/>
      <c r="H228" s="198"/>
      <c r="I228" s="789" t="e">
        <f t="shared" ref="I228:BT228" si="879">(H223+H219)/I36*(_xlfn.DAYS(I4,I3)+1)</f>
        <v>#DIV/0!</v>
      </c>
      <c r="J228" s="789" t="e">
        <f t="shared" si="879"/>
        <v>#DIV/0!</v>
      </c>
      <c r="K228" s="789" t="e">
        <f t="shared" si="879"/>
        <v>#DIV/0!</v>
      </c>
      <c r="L228" s="789" t="e">
        <f t="shared" si="879"/>
        <v>#DIV/0!</v>
      </c>
      <c r="M228" s="789" t="e">
        <f t="shared" si="879"/>
        <v>#DIV/0!</v>
      </c>
      <c r="N228" s="789" t="e">
        <f t="shared" si="879"/>
        <v>#DIV/0!</v>
      </c>
      <c r="O228" s="789" t="e">
        <f t="shared" si="879"/>
        <v>#DIV/0!</v>
      </c>
      <c r="P228" s="789" t="e">
        <f t="shared" si="879"/>
        <v>#DIV/0!</v>
      </c>
      <c r="Q228" s="789" t="e">
        <f t="shared" si="879"/>
        <v>#DIV/0!</v>
      </c>
      <c r="R228" s="789" t="e">
        <f t="shared" si="879"/>
        <v>#DIV/0!</v>
      </c>
      <c r="S228" s="789" t="e">
        <f t="shared" si="879"/>
        <v>#DIV/0!</v>
      </c>
      <c r="T228" s="789" t="e">
        <f t="shared" si="879"/>
        <v>#DIV/0!</v>
      </c>
      <c r="U228" s="789" t="e">
        <f t="shared" si="879"/>
        <v>#DIV/0!</v>
      </c>
      <c r="V228" s="789" t="e">
        <f t="shared" si="879"/>
        <v>#DIV/0!</v>
      </c>
      <c r="W228" s="789" t="e">
        <f t="shared" si="879"/>
        <v>#DIV/0!</v>
      </c>
      <c r="X228" s="789" t="e">
        <f t="shared" si="879"/>
        <v>#DIV/0!</v>
      </c>
      <c r="Y228" s="789" t="e">
        <f t="shared" si="879"/>
        <v>#DIV/0!</v>
      </c>
      <c r="Z228" s="789" t="e">
        <f t="shared" si="879"/>
        <v>#DIV/0!</v>
      </c>
      <c r="AA228" s="789" t="e">
        <f t="shared" si="879"/>
        <v>#DIV/0!</v>
      </c>
      <c r="AB228" s="789" t="e">
        <f t="shared" si="879"/>
        <v>#DIV/0!</v>
      </c>
      <c r="AC228" s="789" t="e">
        <f t="shared" si="879"/>
        <v>#DIV/0!</v>
      </c>
      <c r="AD228" s="789" t="e">
        <f t="shared" si="879"/>
        <v>#DIV/0!</v>
      </c>
      <c r="AE228" s="789" t="e">
        <f t="shared" si="879"/>
        <v>#DIV/0!</v>
      </c>
      <c r="AF228" s="789" t="e">
        <f t="shared" si="879"/>
        <v>#DIV/0!</v>
      </c>
      <c r="AG228" s="789">
        <f t="shared" si="879"/>
        <v>0</v>
      </c>
      <c r="AH228" s="789">
        <f t="shared" si="879"/>
        <v>894.65120403242668</v>
      </c>
      <c r="AI228" s="789">
        <f t="shared" si="879"/>
        <v>902.18945450948081</v>
      </c>
      <c r="AJ228" s="789">
        <f t="shared" si="879"/>
        <v>957.63521324696831</v>
      </c>
      <c r="AK228" s="789">
        <f t="shared" si="879"/>
        <v>957.69720584483298</v>
      </c>
      <c r="AL228" s="789">
        <f t="shared" si="879"/>
        <v>957.75925014628251</v>
      </c>
      <c r="AM228" s="789">
        <f t="shared" si="879"/>
        <v>957.82134619443877</v>
      </c>
      <c r="AN228" s="789">
        <f t="shared" si="879"/>
        <v>989.81294383354179</v>
      </c>
      <c r="AO228" s="789">
        <f t="shared" si="879"/>
        <v>957.9456937035402</v>
      </c>
      <c r="AP228" s="789">
        <f t="shared" si="879"/>
        <v>924.9152333064784</v>
      </c>
      <c r="AQ228" s="789">
        <f t="shared" si="879"/>
        <v>899.81802786416245</v>
      </c>
      <c r="AR228" s="789">
        <f t="shared" si="879"/>
        <v>887.95139720351585</v>
      </c>
      <c r="AS228" s="789">
        <f t="shared" si="879"/>
        <v>913.48799571712027</v>
      </c>
      <c r="AT228" s="789">
        <f t="shared" si="879"/>
        <v>863.09364972356627</v>
      </c>
      <c r="AU228" s="789">
        <f t="shared" si="879"/>
        <v>872.06875261460084</v>
      </c>
      <c r="AV228" s="789">
        <f t="shared" si="879"/>
        <v>958.38254636264878</v>
      </c>
      <c r="AW228" s="789">
        <f t="shared" si="879"/>
        <v>958.44516225752432</v>
      </c>
      <c r="AX228" s="789">
        <f t="shared" si="879"/>
        <v>958.50783037583199</v>
      </c>
      <c r="AY228" s="789">
        <f t="shared" si="879"/>
        <v>958.5705507611267</v>
      </c>
      <c r="AZ228" s="789">
        <f t="shared" si="879"/>
        <v>990.58776757223518</v>
      </c>
      <c r="BA228" s="789">
        <f t="shared" si="879"/>
        <v>958.69614850708535</v>
      </c>
      <c r="BB228" s="789">
        <f t="shared" si="879"/>
        <v>920.96441552791021</v>
      </c>
      <c r="BC228" s="789">
        <f t="shared" si="879"/>
        <v>896.34885116187002</v>
      </c>
      <c r="BD228" s="789">
        <f t="shared" si="879"/>
        <v>884.78715432627985</v>
      </c>
      <c r="BE228" s="789">
        <f t="shared" si="879"/>
        <v>912.74962468723936</v>
      </c>
      <c r="BF228" s="789">
        <f t="shared" si="879"/>
        <v>861.039571920458</v>
      </c>
      <c r="BG228" s="789">
        <f t="shared" si="879"/>
        <v>869.83057546878626</v>
      </c>
      <c r="BH228" s="789">
        <f t="shared" si="879"/>
        <v>944.11226856654639</v>
      </c>
      <c r="BI228" s="789">
        <f t="shared" si="879"/>
        <v>959.20063890669769</v>
      </c>
      <c r="BJ228" s="789">
        <f t="shared" si="879"/>
        <v>959.26393711395349</v>
      </c>
      <c r="BK228" s="789">
        <f t="shared" si="879"/>
        <v>959.32728811370907</v>
      </c>
      <c r="BL228" s="789">
        <f t="shared" si="879"/>
        <v>974.76685947290673</v>
      </c>
      <c r="BM228" s="789">
        <f t="shared" si="879"/>
        <v>959.45414866687804</v>
      </c>
      <c r="BN228" s="789">
        <f t="shared" si="879"/>
        <v>916.23344255729683</v>
      </c>
      <c r="BO228" s="789">
        <f t="shared" si="879"/>
        <v>892.45515843297676</v>
      </c>
      <c r="BP228" s="789">
        <f t="shared" si="879"/>
        <v>883.30608840700586</v>
      </c>
      <c r="BQ228" s="789">
        <f t="shared" si="879"/>
        <v>912.74962468723936</v>
      </c>
      <c r="BR228" s="789">
        <f t="shared" si="879"/>
        <v>858.94460722465749</v>
      </c>
      <c r="BS228" s="789">
        <f t="shared" si="879"/>
        <v>867.5478013501928</v>
      </c>
      <c r="BT228" s="789">
        <f t="shared" si="879"/>
        <v>940.84032746207504</v>
      </c>
      <c r="BU228" s="789">
        <f t="shared" ref="BU228:EF228" si="880">(BT223+BT219)/BU36*(_xlfn.DAYS(BU4,BU3)+1)</f>
        <v>959.96371140365284</v>
      </c>
      <c r="BV228" s="789">
        <f t="shared" si="880"/>
        <v>960.02764603500941</v>
      </c>
      <c r="BW228" s="789">
        <f t="shared" si="880"/>
        <v>960.091633989662</v>
      </c>
      <c r="BX228" s="789">
        <f t="shared" si="880"/>
        <v>969.4472903272889</v>
      </c>
      <c r="BY228" s="789">
        <f t="shared" si="880"/>
        <v>947.06682908323523</v>
      </c>
      <c r="BZ228" s="789">
        <f t="shared" si="880"/>
        <v>911.40767039320451</v>
      </c>
      <c r="CA228" s="789">
        <f t="shared" si="880"/>
        <v>888.48354228974529</v>
      </c>
      <c r="CB228" s="789">
        <f t="shared" si="880"/>
        <v>883.30608840700586</v>
      </c>
      <c r="CC228" s="789">
        <f t="shared" si="880"/>
        <v>912.74962468723936</v>
      </c>
      <c r="CD228" s="789">
        <f t="shared" si="880"/>
        <v>887.40822017509083</v>
      </c>
      <c r="CE228" s="789">
        <f t="shared" si="880"/>
        <v>894.47705351797777</v>
      </c>
      <c r="CF228" s="789">
        <f t="shared" si="880"/>
        <v>937.50299661129282</v>
      </c>
      <c r="CG228" s="789">
        <f t="shared" si="880"/>
        <v>960.73445611991451</v>
      </c>
      <c r="CH228" s="789">
        <f t="shared" si="880"/>
        <v>960.79903357422086</v>
      </c>
      <c r="CI228" s="789">
        <f t="shared" si="880"/>
        <v>960.86366488795477</v>
      </c>
      <c r="CJ228" s="789">
        <f t="shared" si="880"/>
        <v>964.02108210376934</v>
      </c>
      <c r="CK228" s="789">
        <f t="shared" si="880"/>
        <v>942.1697915524818</v>
      </c>
      <c r="CL228" s="789">
        <f t="shared" si="880"/>
        <v>906.48519392735398</v>
      </c>
      <c r="CM228" s="789">
        <f t="shared" si="880"/>
        <v>884.43243775854262</v>
      </c>
      <c r="CN228" s="789">
        <f t="shared" si="880"/>
        <v>883.30608840700575</v>
      </c>
      <c r="CO228" s="789">
        <f t="shared" si="880"/>
        <v>912.74962468723947</v>
      </c>
      <c r="CP228" s="789">
        <f t="shared" si="880"/>
        <v>854.62872504010454</v>
      </c>
      <c r="CQ228" s="789">
        <f t="shared" si="880"/>
        <v>862.84486948451968</v>
      </c>
      <c r="CR228" s="789">
        <f t="shared" si="880"/>
        <v>934.09896367891838</v>
      </c>
      <c r="CS228" s="789">
        <f t="shared" si="880"/>
        <v>961.51295019487611</v>
      </c>
      <c r="CT228" s="789">
        <f t="shared" si="880"/>
        <v>946.80209002788081</v>
      </c>
      <c r="CU228" s="789">
        <f t="shared" si="880"/>
        <v>961.6434580767077</v>
      </c>
      <c r="CV228" s="789">
        <f t="shared" si="880"/>
        <v>958.48609129564113</v>
      </c>
      <c r="CW228" s="789">
        <f t="shared" si="880"/>
        <v>937.17461851973769</v>
      </c>
      <c r="CX228" s="789">
        <f t="shared" si="880"/>
        <v>901.46406971008059</v>
      </c>
      <c r="CY228" s="789">
        <f t="shared" si="880"/>
        <v>883.30608840700597</v>
      </c>
      <c r="CZ228" s="789">
        <f t="shared" si="880"/>
        <v>883.30608840700597</v>
      </c>
      <c r="DA228" s="789">
        <f t="shared" si="880"/>
        <v>912.74962468723936</v>
      </c>
      <c r="DB228" s="789">
        <f t="shared" si="880"/>
        <v>852.40612002950252</v>
      </c>
      <c r="DC228" s="789">
        <f t="shared" si="880"/>
        <v>860.42287012012559</v>
      </c>
      <c r="DD228" s="789">
        <f t="shared" si="880"/>
        <v>930.6268899358588</v>
      </c>
      <c r="DE228" s="789">
        <f t="shared" si="880"/>
        <v>962.29927154351833</v>
      </c>
      <c r="DF228" s="789">
        <f t="shared" si="880"/>
        <v>942.60485827009438</v>
      </c>
      <c r="DG228" s="789">
        <f t="shared" si="880"/>
        <v>942.68944736805599</v>
      </c>
      <c r="DH228" s="789">
        <f t="shared" si="880"/>
        <v>952.84013125225897</v>
      </c>
      <c r="DI228" s="789">
        <f t="shared" si="880"/>
        <v>932.07933774136575</v>
      </c>
      <c r="DJ228" s="789">
        <f t="shared" si="880"/>
        <v>896.34231517812793</v>
      </c>
      <c r="DK228" s="789">
        <f t="shared" si="880"/>
        <v>883.30608840700586</v>
      </c>
      <c r="DL228" s="789">
        <f t="shared" si="880"/>
        <v>883.30608840700575</v>
      </c>
      <c r="DM228" s="789">
        <f t="shared" si="880"/>
        <v>912.74962468723947</v>
      </c>
      <c r="DN228" s="789">
        <f t="shared" si="880"/>
        <v>850.13925241365143</v>
      </c>
      <c r="DO228" s="789">
        <f t="shared" si="880"/>
        <v>857.95258981810787</v>
      </c>
      <c r="DP228" s="789">
        <f t="shared" si="880"/>
        <v>927.0854097278085</v>
      </c>
      <c r="DQ228" s="789">
        <f t="shared" si="880"/>
        <v>963.09349886420921</v>
      </c>
      <c r="DR228" s="789">
        <f t="shared" si="880"/>
        <v>938.32360550031535</v>
      </c>
      <c r="DS228" s="789">
        <f t="shared" si="880"/>
        <v>937.77059093622609</v>
      </c>
      <c r="DT228" s="789">
        <f t="shared" si="880"/>
        <v>947.08097131006116</v>
      </c>
      <c r="DU228" s="789">
        <f t="shared" si="880"/>
        <v>926.88193728031843</v>
      </c>
      <c r="DV228" s="789">
        <f t="shared" si="880"/>
        <v>891.11790786688732</v>
      </c>
      <c r="DW228" s="789">
        <f t="shared" si="880"/>
        <v>883.30608840700586</v>
      </c>
      <c r="DX228" s="789">
        <f t="shared" si="880"/>
        <v>883.30608840700563</v>
      </c>
      <c r="DY228" s="789">
        <f t="shared" si="880"/>
        <v>912.74962468723947</v>
      </c>
      <c r="DZ228" s="789">
        <f t="shared" si="880"/>
        <v>878.10677957371377</v>
      </c>
      <c r="EA228" s="789">
        <f t="shared" si="880"/>
        <v>884.68298297662864</v>
      </c>
      <c r="EB228" s="789">
        <f t="shared" si="880"/>
        <v>923.47312993314711</v>
      </c>
      <c r="EC228" s="789">
        <f t="shared" si="880"/>
        <v>963.89571164658059</v>
      </c>
      <c r="ED228" s="789">
        <f t="shared" si="880"/>
        <v>933.95664405148386</v>
      </c>
      <c r="EE228" s="789">
        <f t="shared" si="880"/>
        <v>932.75317545685698</v>
      </c>
      <c r="EF228" s="789">
        <f t="shared" si="880"/>
        <v>941.2063359060852</v>
      </c>
      <c r="EG228" s="789">
        <f t="shared" ref="EG228:GR228" si="881">(EF223+EF219)/EG36*(_xlfn.DAYS(EG4,EG3)+1)</f>
        <v>921.58036470669276</v>
      </c>
      <c r="EH228" s="789">
        <f t="shared" si="881"/>
        <v>885.78878460675833</v>
      </c>
      <c r="EI228" s="789">
        <f t="shared" si="881"/>
        <v>883.30608840700563</v>
      </c>
      <c r="EJ228" s="789">
        <f t="shared" si="881"/>
        <v>883.30608840700609</v>
      </c>
      <c r="EK228" s="789">
        <f t="shared" si="881"/>
        <v>912.74962468723913</v>
      </c>
      <c r="EL228" s="789">
        <f t="shared" si="881"/>
        <v>845.46916457967347</v>
      </c>
      <c r="EM228" s="789">
        <f t="shared" si="881"/>
        <v>852.8632960436878</v>
      </c>
      <c r="EN228" s="789">
        <f t="shared" si="881"/>
        <v>919.78862940991155</v>
      </c>
      <c r="EO228" s="789">
        <f t="shared" si="881"/>
        <v>964.70599017948177</v>
      </c>
      <c r="EP228" s="789">
        <f t="shared" si="881"/>
        <v>929.50225229975433</v>
      </c>
      <c r="EQ228" s="789">
        <f t="shared" si="881"/>
        <v>927.63522031279251</v>
      </c>
      <c r="ER228" s="789">
        <f t="shared" si="881"/>
        <v>935.21390367362119</v>
      </c>
      <c r="ES228" s="789">
        <f t="shared" si="881"/>
        <v>916.17252628217943</v>
      </c>
      <c r="ET228" s="789">
        <f t="shared" si="881"/>
        <v>883.30608840700575</v>
      </c>
      <c r="EU228" s="789">
        <f t="shared" si="881"/>
        <v>883.30608840700597</v>
      </c>
      <c r="EV228" s="789">
        <f t="shared" si="881"/>
        <v>883.30608840700597</v>
      </c>
      <c r="EW228" s="789">
        <f t="shared" si="881"/>
        <v>912.74962468723925</v>
      </c>
      <c r="EX228" s="789">
        <f t="shared" si="881"/>
        <v>843.06411706406925</v>
      </c>
      <c r="EY228" s="789">
        <f t="shared" si="881"/>
        <v>850.24228837492967</v>
      </c>
      <c r="EZ228" s="789">
        <f t="shared" si="881"/>
        <v>916.03045843163193</v>
      </c>
      <c r="FA228" s="789">
        <f t="shared" si="881"/>
        <v>965.52441555901805</v>
      </c>
      <c r="FB228" s="789">
        <f t="shared" si="881"/>
        <v>924.95867398068378</v>
      </c>
      <c r="FC228" s="789">
        <f t="shared" si="881"/>
        <v>922.41470502633797</v>
      </c>
      <c r="FD228" s="789">
        <f t="shared" si="881"/>
        <v>929.10130651964403</v>
      </c>
      <c r="FE228" s="789">
        <f t="shared" si="881"/>
        <v>910.65628612807961</v>
      </c>
      <c r="FF228" s="789">
        <f t="shared" si="881"/>
        <v>883.30608840700575</v>
      </c>
      <c r="FG228" s="789">
        <f t="shared" si="881"/>
        <v>883.30608840700575</v>
      </c>
      <c r="FH228" s="789">
        <f t="shared" si="881"/>
        <v>883.30608840700586</v>
      </c>
      <c r="FI228" s="789">
        <f t="shared" si="881"/>
        <v>912.74962468723947</v>
      </c>
      <c r="FJ228" s="789">
        <f t="shared" si="881"/>
        <v>840.61115162387262</v>
      </c>
      <c r="FK228" s="789">
        <f t="shared" si="881"/>
        <v>847.56901058499261</v>
      </c>
      <c r="FL228" s="789">
        <f t="shared" si="881"/>
        <v>912.19713811180156</v>
      </c>
      <c r="FM228" s="789">
        <f t="shared" si="881"/>
        <v>945.21424027464946</v>
      </c>
      <c r="FN228" s="789">
        <f t="shared" si="881"/>
        <v>920.324117491641</v>
      </c>
      <c r="FO228" s="789">
        <f t="shared" si="881"/>
        <v>917.08956845646151</v>
      </c>
      <c r="FP228" s="789">
        <f t="shared" si="881"/>
        <v>922.86612868365899</v>
      </c>
      <c r="FQ228" s="789">
        <f t="shared" si="881"/>
        <v>905.02946537655998</v>
      </c>
      <c r="FR228" s="789">
        <f t="shared" si="881"/>
        <v>883.30608840700597</v>
      </c>
      <c r="FS228" s="789">
        <f t="shared" si="881"/>
        <v>883.30608840700575</v>
      </c>
      <c r="FT228" s="789">
        <f t="shared" si="881"/>
        <v>883.30608840700586</v>
      </c>
      <c r="FU228" s="789">
        <f t="shared" si="881"/>
        <v>912.74962468723947</v>
      </c>
      <c r="FV228" s="789">
        <f t="shared" si="881"/>
        <v>868.0417833514565</v>
      </c>
      <c r="FW228" s="789">
        <f t="shared" si="881"/>
        <v>874.08443198561201</v>
      </c>
      <c r="FX228" s="789">
        <f t="shared" si="881"/>
        <v>908.28715981675168</v>
      </c>
      <c r="FY228" s="789">
        <f t="shared" si="881"/>
        <v>941.02127345391352</v>
      </c>
      <c r="FZ228" s="789">
        <f t="shared" si="881"/>
        <v>915.59675518016343</v>
      </c>
      <c r="GA228" s="789">
        <f t="shared" si="881"/>
        <v>911.65770797982645</v>
      </c>
      <c r="GB228" s="789">
        <f t="shared" si="881"/>
        <v>916.50590577758476</v>
      </c>
      <c r="GC228" s="789">
        <f t="shared" si="881"/>
        <v>899.28984130480524</v>
      </c>
      <c r="GD228" s="789">
        <f t="shared" si="881"/>
        <v>883.30608840700586</v>
      </c>
      <c r="GE228" s="789">
        <f t="shared" si="881"/>
        <v>883.30608840700597</v>
      </c>
      <c r="GF228" s="789">
        <f t="shared" si="881"/>
        <v>883.30608840700597</v>
      </c>
      <c r="GG228" s="789">
        <f t="shared" si="881"/>
        <v>912.74962468723936</v>
      </c>
      <c r="GH228" s="789">
        <f t="shared" si="881"/>
        <v>835.55760689076976</v>
      </c>
      <c r="GI228" s="789">
        <f t="shared" si="881"/>
        <v>842.06143194074832</v>
      </c>
      <c r="GJ228" s="789">
        <f t="shared" si="881"/>
        <v>904.29898456669969</v>
      </c>
      <c r="GK228" s="789">
        <f t="shared" si="881"/>
        <v>936.74440657396599</v>
      </c>
      <c r="GL228" s="789">
        <f t="shared" si="881"/>
        <v>910.774722617978</v>
      </c>
      <c r="GM228" s="789">
        <f t="shared" si="881"/>
        <v>906.1169786553171</v>
      </c>
      <c r="GN228" s="789">
        <f t="shared" si="881"/>
        <v>912.74962468723925</v>
      </c>
      <c r="GO228" s="789">
        <f t="shared" si="881"/>
        <v>893.43514645172854</v>
      </c>
      <c r="GP228" s="789">
        <f t="shared" si="881"/>
        <v>883.30608840700586</v>
      </c>
      <c r="GQ228" s="789">
        <f t="shared" si="881"/>
        <v>883.30608840700575</v>
      </c>
      <c r="GR228" s="789">
        <f t="shared" si="881"/>
        <v>883.30608840700586</v>
      </c>
      <c r="GS228" s="789">
        <f t="shared" ref="GS228:JD228" si="882">(GR223+GR219)/GS36*(_xlfn.DAYS(GS4,GS3)+1)</f>
        <v>912.74962468723959</v>
      </c>
      <c r="GT228" s="789">
        <f t="shared" si="882"/>
        <v>832.95504892879353</v>
      </c>
      <c r="GU228" s="789">
        <f t="shared" si="882"/>
        <v>839.22497165126003</v>
      </c>
      <c r="GV228" s="789">
        <f t="shared" si="882"/>
        <v>900.23104242473323</v>
      </c>
      <c r="GW228" s="789">
        <f t="shared" si="882"/>
        <v>932.38195475737632</v>
      </c>
      <c r="GX228" s="789">
        <f t="shared" si="882"/>
        <v>905.85611786039271</v>
      </c>
      <c r="GY228" s="789">
        <f t="shared" si="882"/>
        <v>900.46519237173811</v>
      </c>
      <c r="GZ228" s="789">
        <f t="shared" si="882"/>
        <v>912.74962468723936</v>
      </c>
      <c r="HA228" s="789">
        <f t="shared" si="882"/>
        <v>887.46306771688228</v>
      </c>
      <c r="HB228" s="789">
        <f t="shared" si="882"/>
        <v>883.30608840700586</v>
      </c>
      <c r="HC228" s="789">
        <f t="shared" si="882"/>
        <v>883.30608840700575</v>
      </c>
      <c r="HD228" s="789">
        <f t="shared" si="882"/>
        <v>883.30608840700575</v>
      </c>
      <c r="HE228" s="789">
        <f t="shared" si="882"/>
        <v>912.74962468723925</v>
      </c>
      <c r="HF228" s="789">
        <f t="shared" si="882"/>
        <v>830.30061491955519</v>
      </c>
      <c r="HG228" s="789">
        <f t="shared" si="882"/>
        <v>836.33192151372248</v>
      </c>
      <c r="HH228" s="789">
        <f t="shared" si="882"/>
        <v>896.08173187348348</v>
      </c>
      <c r="HI228" s="789">
        <f t="shared" si="882"/>
        <v>927.93219922969138</v>
      </c>
      <c r="HJ228" s="789">
        <f t="shared" si="882"/>
        <v>900.8390006907714</v>
      </c>
      <c r="HK228" s="789">
        <f t="shared" si="882"/>
        <v>894.70011697833422</v>
      </c>
      <c r="HL228" s="789">
        <f t="shared" si="882"/>
        <v>912.74962468723925</v>
      </c>
      <c r="HM228" s="789">
        <f t="shared" si="882"/>
        <v>883.30608840700563</v>
      </c>
      <c r="HN228" s="789">
        <f t="shared" si="882"/>
        <v>883.30608840700597</v>
      </c>
      <c r="HO228" s="789">
        <f t="shared" si="882"/>
        <v>883.30608840700586</v>
      </c>
      <c r="HP228" s="789">
        <f t="shared" si="882"/>
        <v>883.30608840700597</v>
      </c>
      <c r="HQ228" s="789">
        <f t="shared" si="882"/>
        <v>912.74962468723936</v>
      </c>
      <c r="HR228" s="789">
        <f t="shared" si="882"/>
        <v>857.15016744558591</v>
      </c>
      <c r="HS228" s="789">
        <f t="shared" si="882"/>
        <v>862.61493635786667</v>
      </c>
      <c r="HT228" s="789">
        <f t="shared" si="882"/>
        <v>891.84941917923948</v>
      </c>
      <c r="HU228" s="789">
        <f t="shared" si="882"/>
        <v>923.39338663686203</v>
      </c>
      <c r="HV228" s="789">
        <f t="shared" si="882"/>
        <v>895.72139184978278</v>
      </c>
      <c r="HW228" s="789">
        <f t="shared" si="882"/>
        <v>888.81947539780117</v>
      </c>
      <c r="HX228" s="789">
        <f t="shared" si="882"/>
        <v>912.74962468723925</v>
      </c>
      <c r="HY228" s="789">
        <f t="shared" si="882"/>
        <v>883.30608840700586</v>
      </c>
      <c r="HZ228" s="789">
        <f t="shared" si="882"/>
        <v>883.30608840700597</v>
      </c>
      <c r="IA228" s="789">
        <f t="shared" si="882"/>
        <v>883.30608840700575</v>
      </c>
      <c r="IB228" s="789">
        <f t="shared" si="882"/>
        <v>883.30608840700597</v>
      </c>
      <c r="IC228" s="789">
        <f t="shared" si="882"/>
        <v>912.74962468723913</v>
      </c>
      <c r="ID228" s="789">
        <f t="shared" si="882"/>
        <v>824.83193888909659</v>
      </c>
      <c r="IE228" s="789">
        <f t="shared" si="882"/>
        <v>830.37148990386163</v>
      </c>
      <c r="IF228" s="789">
        <f t="shared" si="882"/>
        <v>887.53243774325779</v>
      </c>
      <c r="IG228" s="789">
        <f t="shared" si="882"/>
        <v>918.76372834891936</v>
      </c>
      <c r="IH228" s="789">
        <f t="shared" si="882"/>
        <v>890.50127224912615</v>
      </c>
      <c r="II228" s="789">
        <f t="shared" si="882"/>
        <v>883.30608840700597</v>
      </c>
      <c r="IJ228" s="789">
        <f t="shared" si="882"/>
        <v>912.74962468723936</v>
      </c>
      <c r="IK228" s="789">
        <f t="shared" si="882"/>
        <v>883.30608840700575</v>
      </c>
      <c r="IL228" s="789">
        <f t="shared" si="882"/>
        <v>883.30608840700586</v>
      </c>
      <c r="IM228" s="789">
        <f t="shared" si="882"/>
        <v>883.30608840700597</v>
      </c>
      <c r="IN228" s="789">
        <f t="shared" si="882"/>
        <v>883.30608840700575</v>
      </c>
      <c r="IO228" s="789">
        <f t="shared" si="882"/>
        <v>912.74962468723936</v>
      </c>
      <c r="IP228" s="789">
        <f t="shared" si="882"/>
        <v>824.41901584653897</v>
      </c>
      <c r="IQ228" s="789">
        <f t="shared" si="882"/>
        <v>827.30177004658196</v>
      </c>
      <c r="IR228" s="789">
        <f t="shared" si="882"/>
        <v>883.30608840700597</v>
      </c>
      <c r="IS228" s="789">
        <f t="shared" si="882"/>
        <v>914.04139974962209</v>
      </c>
      <c r="IT228" s="789">
        <f t="shared" si="882"/>
        <v>885.17658216941004</v>
      </c>
      <c r="IU228" s="789">
        <f t="shared" si="882"/>
        <v>883.30608840700586</v>
      </c>
      <c r="IV228" s="789">
        <f t="shared" si="882"/>
        <v>912.74962468723947</v>
      </c>
      <c r="IW228" s="789">
        <f t="shared" si="882"/>
        <v>883.30608840700586</v>
      </c>
      <c r="IX228" s="789">
        <f t="shared" si="882"/>
        <v>883.30608840700586</v>
      </c>
      <c r="IY228" s="789">
        <f t="shared" si="882"/>
        <v>883.30608840700586</v>
      </c>
      <c r="IZ228" s="789">
        <f t="shared" si="882"/>
        <v>883.30608840700597</v>
      </c>
      <c r="JA228" s="789">
        <f t="shared" si="882"/>
        <v>912.74962468723925</v>
      </c>
      <c r="JB228" s="789">
        <f t="shared" si="882"/>
        <v>824.41901584653885</v>
      </c>
      <c r="JC228" s="789">
        <f t="shared" si="882"/>
        <v>824.41901584653851</v>
      </c>
      <c r="JD228" s="789">
        <f t="shared" si="882"/>
        <v>883.30608840700575</v>
      </c>
      <c r="JE228" s="789">
        <f t="shared" ref="JE228:LT228" si="883">(JD223+JD219)/JE36*(_xlfn.DAYS(JE4,JE3)+1)</f>
        <v>909.22453951179489</v>
      </c>
      <c r="JF228" s="789">
        <f t="shared" si="883"/>
        <v>883.30608840700597</v>
      </c>
      <c r="JG228" s="789">
        <f t="shared" si="883"/>
        <v>883.30608840700586</v>
      </c>
      <c r="JH228" s="789">
        <f t="shared" si="883"/>
        <v>912.74962468723936</v>
      </c>
      <c r="JI228" s="789">
        <f t="shared" si="883"/>
        <v>883.30608840700586</v>
      </c>
      <c r="JJ228" s="789">
        <f t="shared" si="883"/>
        <v>883.30608840700575</v>
      </c>
      <c r="JK228" s="789">
        <f t="shared" si="883"/>
        <v>883.30608840700586</v>
      </c>
      <c r="JL228" s="789">
        <f t="shared" si="883"/>
        <v>883.30608840700563</v>
      </c>
      <c r="JM228" s="789">
        <f t="shared" si="883"/>
        <v>912.74962468723936</v>
      </c>
      <c r="JN228" s="789">
        <f t="shared" si="883"/>
        <v>853.86255212677224</v>
      </c>
      <c r="JO228" s="789">
        <f t="shared" si="883"/>
        <v>853.86255212677224</v>
      </c>
      <c r="JP228" s="789">
        <f t="shared" si="883"/>
        <v>883.30608840700597</v>
      </c>
      <c r="JQ228" s="789">
        <f t="shared" si="883"/>
        <v>904.31124885806526</v>
      </c>
      <c r="JR228" s="789">
        <f t="shared" si="883"/>
        <v>883.30608840700597</v>
      </c>
      <c r="JS228" s="789">
        <f t="shared" si="883"/>
        <v>883.30608840700586</v>
      </c>
      <c r="JT228" s="789">
        <f t="shared" si="883"/>
        <v>912.74962468723947</v>
      </c>
      <c r="JU228" s="789">
        <f t="shared" si="883"/>
        <v>883.30608840700586</v>
      </c>
      <c r="JV228" s="789">
        <f t="shared" si="883"/>
        <v>883.30608840700597</v>
      </c>
      <c r="JW228" s="789">
        <f t="shared" si="883"/>
        <v>883.30608840700586</v>
      </c>
      <c r="JX228" s="789">
        <f t="shared" si="883"/>
        <v>883.30608840700563</v>
      </c>
      <c r="JY228" s="789">
        <f t="shared" si="883"/>
        <v>912.74962468723947</v>
      </c>
      <c r="JZ228" s="789">
        <f t="shared" si="883"/>
        <v>824.41901584653885</v>
      </c>
      <c r="KA228" s="789">
        <f t="shared" si="883"/>
        <v>824.41901584653863</v>
      </c>
      <c r="KB228" s="789">
        <f t="shared" si="883"/>
        <v>883.30608840700586</v>
      </c>
      <c r="KC228" s="789">
        <f t="shared" si="883"/>
        <v>899.29959080670915</v>
      </c>
      <c r="KD228" s="789">
        <f t="shared" si="883"/>
        <v>883.30608840700586</v>
      </c>
      <c r="KE228" s="789">
        <f t="shared" si="883"/>
        <v>883.30608840700586</v>
      </c>
      <c r="KF228" s="789">
        <f t="shared" si="883"/>
        <v>912.74962468723925</v>
      </c>
      <c r="KG228" s="789">
        <f t="shared" si="883"/>
        <v>883.30608840700575</v>
      </c>
      <c r="KH228" s="789">
        <f t="shared" si="883"/>
        <v>883.30608840700597</v>
      </c>
      <c r="KI228" s="789">
        <f t="shared" si="883"/>
        <v>883.30608840700586</v>
      </c>
      <c r="KJ228" s="789">
        <f t="shared" si="883"/>
        <v>883.30608840700597</v>
      </c>
      <c r="KK228" s="789">
        <f t="shared" si="883"/>
        <v>912.74962468723947</v>
      </c>
      <c r="KL228" s="789">
        <f t="shared" si="883"/>
        <v>824.41901584653874</v>
      </c>
      <c r="KM228" s="789">
        <f t="shared" si="883"/>
        <v>824.41901584653874</v>
      </c>
      <c r="KN228" s="789">
        <f t="shared" si="883"/>
        <v>883.30608840700575</v>
      </c>
      <c r="KO228" s="789">
        <f t="shared" si="883"/>
        <v>894.18758940230225</v>
      </c>
      <c r="KP228" s="789">
        <f t="shared" si="883"/>
        <v>883.30608840700586</v>
      </c>
      <c r="KQ228" s="789">
        <f t="shared" si="883"/>
        <v>883.30608840700597</v>
      </c>
      <c r="KR228" s="789">
        <f t="shared" si="883"/>
        <v>912.74962468723936</v>
      </c>
      <c r="KS228" s="789">
        <f t="shared" si="883"/>
        <v>883.30608840700597</v>
      </c>
      <c r="KT228" s="789">
        <f t="shared" si="883"/>
        <v>883.30608840700586</v>
      </c>
      <c r="KU228" s="789">
        <f t="shared" si="883"/>
        <v>883.30608840700597</v>
      </c>
      <c r="KV228" s="789">
        <f t="shared" si="883"/>
        <v>883.30608840700575</v>
      </c>
      <c r="KW228" s="789">
        <f t="shared" si="883"/>
        <v>912.74962468723936</v>
      </c>
      <c r="KX228" s="789">
        <f t="shared" si="883"/>
        <v>824.41901584653885</v>
      </c>
      <c r="KY228" s="789">
        <f t="shared" si="883"/>
        <v>824.41901584653851</v>
      </c>
      <c r="KZ228" s="789">
        <f t="shared" si="883"/>
        <v>883.30608840700586</v>
      </c>
      <c r="LA228" s="789">
        <f t="shared" si="883"/>
        <v>888.97322893087096</v>
      </c>
      <c r="LB228" s="789">
        <f t="shared" si="883"/>
        <v>883.30608840700586</v>
      </c>
      <c r="LC228" s="789">
        <f t="shared" si="883"/>
        <v>883.30608840700586</v>
      </c>
      <c r="LD228" s="789">
        <f t="shared" si="883"/>
        <v>912.74962468723936</v>
      </c>
      <c r="LE228" s="789">
        <f t="shared" si="883"/>
        <v>883.30608840700586</v>
      </c>
      <c r="LF228" s="789">
        <f t="shared" si="883"/>
        <v>883.30608840700609</v>
      </c>
      <c r="LG228" s="789">
        <f t="shared" si="883"/>
        <v>883.30608840700586</v>
      </c>
      <c r="LH228" s="789">
        <f t="shared" si="883"/>
        <v>883.30608840700609</v>
      </c>
      <c r="LI228" s="789">
        <f t="shared" si="883"/>
        <v>912.74962468723925</v>
      </c>
      <c r="LJ228" s="789">
        <f t="shared" si="883"/>
        <v>853.86255212677213</v>
      </c>
      <c r="LK228" s="789">
        <f t="shared" si="883"/>
        <v>853.86255212677224</v>
      </c>
      <c r="LL228" s="789">
        <f t="shared" si="883"/>
        <v>883.30608840700597</v>
      </c>
      <c r="LM228" s="789">
        <f t="shared" si="883"/>
        <v>883.65445311923349</v>
      </c>
      <c r="LN228" s="789">
        <f t="shared" si="883"/>
        <v>883.30608840700597</v>
      </c>
      <c r="LO228" s="789">
        <f t="shared" si="883"/>
        <v>883.30608840700586</v>
      </c>
      <c r="LP228" s="789">
        <f t="shared" si="883"/>
        <v>912.74962468723936</v>
      </c>
      <c r="LQ228" s="789">
        <f t="shared" si="883"/>
        <v>883.30608840700586</v>
      </c>
      <c r="LR228" s="789">
        <f t="shared" si="883"/>
        <v>883.30608840700586</v>
      </c>
      <c r="LS228" s="789">
        <f t="shared" si="883"/>
        <v>883.30608840700597</v>
      </c>
      <c r="LT228" s="789">
        <f t="shared" si="883"/>
        <v>883.30608840700575</v>
      </c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  <c r="QB228" s="51"/>
      <c r="QC228" s="51"/>
      <c r="QD228" s="51"/>
      <c r="QE228" s="51"/>
      <c r="QF228" s="51"/>
      <c r="QG228" s="51"/>
      <c r="QH228" s="51"/>
      <c r="QI228" s="51"/>
      <c r="QJ228" s="51"/>
      <c r="QK228" s="51"/>
      <c r="QL228" s="51"/>
      <c r="QM228" s="51"/>
      <c r="QN228" s="51"/>
      <c r="QO228" s="51"/>
      <c r="QP228" s="51"/>
      <c r="QQ228" s="51"/>
      <c r="QR228" s="51"/>
      <c r="QS228" s="51"/>
      <c r="QT228" s="51"/>
      <c r="QU228" s="51"/>
    </row>
    <row r="229" spans="1:509" outlineLevel="1">
      <c r="C229" s="75" t="s">
        <v>515</v>
      </c>
      <c r="D229" s="242"/>
      <c r="E229" s="30" t="s">
        <v>95</v>
      </c>
      <c r="F229" s="206">
        <f t="shared" ref="F229:F233" si="884">SUM(I229:KP229)</f>
        <v>38381575.289187804</v>
      </c>
      <c r="G229" s="223">
        <f t="shared" ref="G229:G233" si="885">SUM(AG229:AR229)</f>
        <v>1616465.117584531</v>
      </c>
      <c r="H229" s="198">
        <f>SUM(I229:QJ229)</f>
        <v>42553791.543751366</v>
      </c>
      <c r="I229" s="51">
        <f t="shared" ref="I229:BT229" si="886">I208*I218</f>
        <v>0</v>
      </c>
      <c r="J229" s="51">
        <f t="shared" si="886"/>
        <v>0</v>
      </c>
      <c r="K229" s="51">
        <f t="shared" si="886"/>
        <v>0</v>
      </c>
      <c r="L229" s="51">
        <f t="shared" si="886"/>
        <v>0</v>
      </c>
      <c r="M229" s="51">
        <f t="shared" si="886"/>
        <v>0</v>
      </c>
      <c r="N229" s="51">
        <f t="shared" si="886"/>
        <v>0</v>
      </c>
      <c r="O229" s="51">
        <f t="shared" si="886"/>
        <v>0</v>
      </c>
      <c r="P229" s="51">
        <f t="shared" si="886"/>
        <v>0</v>
      </c>
      <c r="Q229" s="51">
        <f t="shared" si="886"/>
        <v>0</v>
      </c>
      <c r="R229" s="51">
        <f t="shared" si="886"/>
        <v>0</v>
      </c>
      <c r="S229" s="51">
        <f t="shared" si="886"/>
        <v>0</v>
      </c>
      <c r="T229" s="51">
        <f t="shared" si="886"/>
        <v>0</v>
      </c>
      <c r="U229" s="51">
        <f t="shared" si="886"/>
        <v>0</v>
      </c>
      <c r="V229" s="51">
        <f t="shared" si="886"/>
        <v>0</v>
      </c>
      <c r="W229" s="51">
        <f t="shared" si="886"/>
        <v>0</v>
      </c>
      <c r="X229" s="51">
        <f t="shared" si="886"/>
        <v>0</v>
      </c>
      <c r="Y229" s="51">
        <f t="shared" si="886"/>
        <v>0</v>
      </c>
      <c r="Z229" s="51">
        <f t="shared" si="886"/>
        <v>0</v>
      </c>
      <c r="AA229" s="51">
        <f t="shared" si="886"/>
        <v>0</v>
      </c>
      <c r="AB229" s="51">
        <f t="shared" si="886"/>
        <v>0</v>
      </c>
      <c r="AC229" s="51">
        <f t="shared" si="886"/>
        <v>0</v>
      </c>
      <c r="AD229" s="51">
        <f t="shared" si="886"/>
        <v>0</v>
      </c>
      <c r="AE229" s="51">
        <f t="shared" si="886"/>
        <v>0</v>
      </c>
      <c r="AF229" s="51">
        <f t="shared" si="886"/>
        <v>0</v>
      </c>
      <c r="AG229" s="51">
        <f t="shared" si="886"/>
        <v>83120.637299530499</v>
      </c>
      <c r="AH229" s="51">
        <f t="shared" si="886"/>
        <v>81906.207832775079</v>
      </c>
      <c r="AI229" s="51">
        <f t="shared" si="886"/>
        <v>121912.05210243684</v>
      </c>
      <c r="AJ229" s="51">
        <f t="shared" si="886"/>
        <v>126544.79069925887</v>
      </c>
      <c r="AK229" s="51">
        <f t="shared" si="886"/>
        <v>147547.18653555363</v>
      </c>
      <c r="AL229" s="51">
        <f t="shared" si="886"/>
        <v>164203.1938215975</v>
      </c>
      <c r="AM229" s="51">
        <f t="shared" si="886"/>
        <v>192359.17284111466</v>
      </c>
      <c r="AN229" s="51">
        <f t="shared" si="886"/>
        <v>179096.35276195745</v>
      </c>
      <c r="AO229" s="51">
        <f t="shared" si="886"/>
        <v>174082.9277869561</v>
      </c>
      <c r="AP229" s="51">
        <f t="shared" si="886"/>
        <v>147552.11136656563</v>
      </c>
      <c r="AQ229" s="51">
        <f t="shared" si="886"/>
        <v>123332.55007914556</v>
      </c>
      <c r="AR229" s="51">
        <f t="shared" si="886"/>
        <v>74807.934457639218</v>
      </c>
      <c r="AS229" s="51">
        <f t="shared" si="886"/>
        <v>83951.843672525822</v>
      </c>
      <c r="AT229" s="51">
        <f t="shared" si="886"/>
        <v>82725.26991110282</v>
      </c>
      <c r="AU229" s="51">
        <f t="shared" si="886"/>
        <v>123131.17262346121</v>
      </c>
      <c r="AV229" s="51">
        <f t="shared" si="886"/>
        <v>127810.23860625146</v>
      </c>
      <c r="AW229" s="51">
        <f t="shared" si="886"/>
        <v>149022.65840090916</v>
      </c>
      <c r="AX229" s="51">
        <f t="shared" si="886"/>
        <v>165845.22575981347</v>
      </c>
      <c r="AY229" s="51">
        <f t="shared" si="886"/>
        <v>194282.76456952581</v>
      </c>
      <c r="AZ229" s="51">
        <f t="shared" si="886"/>
        <v>180887.31628957705</v>
      </c>
      <c r="BA229" s="51">
        <f t="shared" si="886"/>
        <v>175823.75706482565</v>
      </c>
      <c r="BB229" s="51">
        <f t="shared" si="886"/>
        <v>149027.63248023129</v>
      </c>
      <c r="BC229" s="51">
        <f t="shared" si="886"/>
        <v>124565.87557993701</v>
      </c>
      <c r="BD229" s="51">
        <f t="shared" si="886"/>
        <v>74578.966316439284</v>
      </c>
      <c r="BE229" s="51">
        <f t="shared" si="886"/>
        <v>84791.362109251073</v>
      </c>
      <c r="BF229" s="51">
        <f t="shared" si="886"/>
        <v>83552.52261021384</v>
      </c>
      <c r="BG229" s="51">
        <f t="shared" si="886"/>
        <v>124362.48434969582</v>
      </c>
      <c r="BH229" s="51">
        <f t="shared" si="886"/>
        <v>129088.34099231397</v>
      </c>
      <c r="BI229" s="51">
        <f t="shared" si="886"/>
        <v>150512.88498491823</v>
      </c>
      <c r="BJ229" s="51">
        <f t="shared" si="886"/>
        <v>167503.67801741158</v>
      </c>
      <c r="BK229" s="51">
        <f t="shared" si="886"/>
        <v>196225.59221522106</v>
      </c>
      <c r="BL229" s="51">
        <f t="shared" si="886"/>
        <v>182696.18945247281</v>
      </c>
      <c r="BM229" s="51">
        <f t="shared" si="886"/>
        <v>177581.99463547391</v>
      </c>
      <c r="BN229" s="51">
        <f t="shared" si="886"/>
        <v>150517.9088050336</v>
      </c>
      <c r="BO229" s="51">
        <f t="shared" si="886"/>
        <v>124394.17393980891</v>
      </c>
      <c r="BP229" s="51">
        <f t="shared" si="886"/>
        <v>73794.123849546377</v>
      </c>
      <c r="BQ229" s="51">
        <f t="shared" si="886"/>
        <v>85639.275730343579</v>
      </c>
      <c r="BR229" s="51">
        <f t="shared" si="886"/>
        <v>84388.047836315978</v>
      </c>
      <c r="BS229" s="51">
        <f t="shared" si="886"/>
        <v>125606.10919319277</v>
      </c>
      <c r="BT229" s="51">
        <f t="shared" si="886"/>
        <v>130379.2244022371</v>
      </c>
      <c r="BU229" s="51">
        <f t="shared" ref="BU229:EF229" si="887">BU208*BU218</f>
        <v>152018.01383476742</v>
      </c>
      <c r="BV229" s="51">
        <f t="shared" si="887"/>
        <v>169178.71479758571</v>
      </c>
      <c r="BW229" s="51">
        <f t="shared" si="887"/>
        <v>198187.84813737325</v>
      </c>
      <c r="BX229" s="51">
        <f t="shared" si="887"/>
        <v>184523.15134699753</v>
      </c>
      <c r="BY229" s="51">
        <f t="shared" si="887"/>
        <v>179357.81458182866</v>
      </c>
      <c r="BZ229" s="51">
        <f t="shared" si="887"/>
        <v>152023.08789308392</v>
      </c>
      <c r="CA229" s="51">
        <f t="shared" si="887"/>
        <v>123114.82599010614</v>
      </c>
      <c r="CB229" s="51">
        <f t="shared" si="887"/>
        <v>73017.09393511097</v>
      </c>
      <c r="CC229" s="51">
        <f t="shared" si="887"/>
        <v>86495.66848764701</v>
      </c>
      <c r="CD229" s="51">
        <f t="shared" si="887"/>
        <v>85231.928314679157</v>
      </c>
      <c r="CE229" s="51">
        <f t="shared" si="887"/>
        <v>126862.17028512471</v>
      </c>
      <c r="CF229" s="51">
        <f t="shared" si="887"/>
        <v>131683.01664625949</v>
      </c>
      <c r="CG229" s="51">
        <f t="shared" si="887"/>
        <v>153538.19397311512</v>
      </c>
      <c r="CH229" s="51">
        <f t="shared" si="887"/>
        <v>170870.50194556158</v>
      </c>
      <c r="CI229" s="51">
        <f t="shared" si="887"/>
        <v>200169.72661874699</v>
      </c>
      <c r="CJ229" s="51">
        <f t="shared" si="887"/>
        <v>186368.38286046754</v>
      </c>
      <c r="CK229" s="51">
        <f t="shared" si="887"/>
        <v>181151.39272764695</v>
      </c>
      <c r="CL229" s="51">
        <f t="shared" si="887"/>
        <v>153543.31877201478</v>
      </c>
      <c r="CM229" s="51">
        <f t="shared" si="887"/>
        <v>121848.21304569436</v>
      </c>
      <c r="CN229" s="51">
        <f t="shared" si="887"/>
        <v>72247.798804691003</v>
      </c>
      <c r="CO229" s="51">
        <f t="shared" si="887"/>
        <v>87360.625172523491</v>
      </c>
      <c r="CP229" s="51">
        <f t="shared" si="887"/>
        <v>86084.247597825932</v>
      </c>
      <c r="CQ229" s="51">
        <f t="shared" si="887"/>
        <v>128130.79198797594</v>
      </c>
      <c r="CR229" s="51">
        <f t="shared" si="887"/>
        <v>132999.84681272207</v>
      </c>
      <c r="CS229" s="51">
        <f t="shared" si="887"/>
        <v>155073.57591284625</v>
      </c>
      <c r="CT229" s="51">
        <f t="shared" si="887"/>
        <v>172579.20696501719</v>
      </c>
      <c r="CU229" s="51">
        <f t="shared" si="887"/>
        <v>202171.42388493445</v>
      </c>
      <c r="CV229" s="51">
        <f t="shared" si="887"/>
        <v>188232.06668907215</v>
      </c>
      <c r="CW229" s="51">
        <f t="shared" si="887"/>
        <v>182962.9066549234</v>
      </c>
      <c r="CX229" s="51">
        <f t="shared" si="887"/>
        <v>152819.15780231229</v>
      </c>
      <c r="CY229" s="51">
        <f t="shared" si="887"/>
        <v>120594.20833859003</v>
      </c>
      <c r="CZ229" s="51">
        <f t="shared" si="887"/>
        <v>71486.161463974393</v>
      </c>
      <c r="DA229" s="51">
        <f t="shared" si="887"/>
        <v>88234.231424248719</v>
      </c>
      <c r="DB229" s="51">
        <f t="shared" si="887"/>
        <v>86945.090073804182</v>
      </c>
      <c r="DC229" s="51">
        <f t="shared" si="887"/>
        <v>129412.09990785571</v>
      </c>
      <c r="DD229" s="51">
        <f t="shared" si="887"/>
        <v>134329.84528084929</v>
      </c>
      <c r="DE229" s="51">
        <f t="shared" si="887"/>
        <v>156624.31167197469</v>
      </c>
      <c r="DF229" s="51">
        <f t="shared" si="887"/>
        <v>174304.99903466736</v>
      </c>
      <c r="DG229" s="51">
        <f t="shared" si="887"/>
        <v>204193.13812378384</v>
      </c>
      <c r="DH229" s="51">
        <f t="shared" si="887"/>
        <v>190114.38735596291</v>
      </c>
      <c r="DI229" s="51">
        <f t="shared" si="887"/>
        <v>184792.53572147264</v>
      </c>
      <c r="DJ229" s="51">
        <f t="shared" si="887"/>
        <v>151255.4894868538</v>
      </c>
      <c r="DK229" s="51">
        <f t="shared" si="887"/>
        <v>119352.68636269541</v>
      </c>
      <c r="DL229" s="51">
        <f t="shared" si="887"/>
        <v>70732.105685072951</v>
      </c>
      <c r="DM229" s="51">
        <f t="shared" si="887"/>
        <v>89116.573738491192</v>
      </c>
      <c r="DN229" s="51">
        <f t="shared" si="887"/>
        <v>87814.540974542222</v>
      </c>
      <c r="DO229" s="51">
        <f t="shared" si="887"/>
        <v>130706.22090693425</v>
      </c>
      <c r="DP229" s="51">
        <f t="shared" si="887"/>
        <v>135673.14373365778</v>
      </c>
      <c r="DQ229" s="51">
        <f t="shared" si="887"/>
        <v>158190.55478869443</v>
      </c>
      <c r="DR229" s="51">
        <f t="shared" si="887"/>
        <v>176048.04902501398</v>
      </c>
      <c r="DS229" s="51">
        <f t="shared" si="887"/>
        <v>206235.06950502162</v>
      </c>
      <c r="DT229" s="51">
        <f t="shared" si="887"/>
        <v>192015.53122952249</v>
      </c>
      <c r="DU229" s="51">
        <f t="shared" si="887"/>
        <v>186640.46107868734</v>
      </c>
      <c r="DV229" s="51">
        <f t="shared" si="887"/>
        <v>149707.38638512415</v>
      </c>
      <c r="DW229" s="51">
        <f t="shared" si="887"/>
        <v>118123.52286123736</v>
      </c>
      <c r="DX229" s="51">
        <f t="shared" si="887"/>
        <v>69985.555998893367</v>
      </c>
      <c r="DY229" s="51">
        <f t="shared" si="887"/>
        <v>90007.739475876107</v>
      </c>
      <c r="DZ229" s="51">
        <f t="shared" si="887"/>
        <v>88692.686384287648</v>
      </c>
      <c r="EA229" s="51">
        <f t="shared" si="887"/>
        <v>132013.28311600361</v>
      </c>
      <c r="EB229" s="51">
        <f t="shared" si="887"/>
        <v>137029.87517099435</v>
      </c>
      <c r="EC229" s="51">
        <f t="shared" si="887"/>
        <v>159772.4603365814</v>
      </c>
      <c r="ED229" s="51">
        <f t="shared" si="887"/>
        <v>177808.52951526418</v>
      </c>
      <c r="EE229" s="51">
        <f t="shared" si="887"/>
        <v>208297.42020007185</v>
      </c>
      <c r="EF229" s="51">
        <f t="shared" si="887"/>
        <v>193935.68654181773</v>
      </c>
      <c r="EG229" s="51">
        <f t="shared" ref="EG229:GR229" si="888">EG208*EG218</f>
        <v>188506.86568947422</v>
      </c>
      <c r="EH229" s="51">
        <f t="shared" si="888"/>
        <v>148174.69355641375</v>
      </c>
      <c r="EI229" s="51">
        <f t="shared" si="888"/>
        <v>116906.59481433115</v>
      </c>
      <c r="EJ229" s="51">
        <f t="shared" si="888"/>
        <v>69246.43768758385</v>
      </c>
      <c r="EK229" s="51">
        <f t="shared" si="888"/>
        <v>90907.816870634881</v>
      </c>
      <c r="EL229" s="51">
        <f t="shared" si="888"/>
        <v>89579.613248130539</v>
      </c>
      <c r="EM229" s="51">
        <f t="shared" si="888"/>
        <v>133333.41594716362</v>
      </c>
      <c r="EN229" s="51">
        <f t="shared" si="888"/>
        <v>138400.1739227043</v>
      </c>
      <c r="EO229" s="51">
        <f t="shared" si="888"/>
        <v>161370.18493994721</v>
      </c>
      <c r="EP229" s="51">
        <f t="shared" si="888"/>
        <v>179586.61481041682</v>
      </c>
      <c r="EQ229" s="51">
        <f t="shared" si="888"/>
        <v>210380.39440207262</v>
      </c>
      <c r="ER229" s="51">
        <f t="shared" si="888"/>
        <v>195875.04340723596</v>
      </c>
      <c r="ES229" s="51">
        <f t="shared" si="888"/>
        <v>188326.04499569783</v>
      </c>
      <c r="ET229" s="51">
        <f t="shared" si="888"/>
        <v>146657.25760233827</v>
      </c>
      <c r="EU229" s="51">
        <f t="shared" si="888"/>
        <v>115701.78042666799</v>
      </c>
      <c r="EV229" s="51">
        <f t="shared" si="888"/>
        <v>68514.676777055982</v>
      </c>
      <c r="EW229" s="51">
        <f t="shared" si="888"/>
        <v>91816.895039341238</v>
      </c>
      <c r="EX229" s="51">
        <f t="shared" si="888"/>
        <v>90475.409380611847</v>
      </c>
      <c r="EY229" s="51">
        <f t="shared" si="888"/>
        <v>134666.7501066353</v>
      </c>
      <c r="EZ229" s="51">
        <f t="shared" si="888"/>
        <v>139784.17566193134</v>
      </c>
      <c r="FA229" s="51">
        <f t="shared" si="888"/>
        <v>162983.8867893467</v>
      </c>
      <c r="FB229" s="51">
        <f t="shared" si="888"/>
        <v>181382.48095852099</v>
      </c>
      <c r="FC229" s="51">
        <f t="shared" si="888"/>
        <v>212484.19834609333</v>
      </c>
      <c r="FD229" s="51">
        <f t="shared" si="888"/>
        <v>197833.79384130827</v>
      </c>
      <c r="FE229" s="51">
        <f t="shared" si="888"/>
        <v>186410.30042195975</v>
      </c>
      <c r="FF229" s="51">
        <f t="shared" si="888"/>
        <v>145154.92665148588</v>
      </c>
      <c r="FG229" s="51">
        <f t="shared" si="888"/>
        <v>114508.95911532553</v>
      </c>
      <c r="FH229" s="51">
        <f t="shared" si="888"/>
        <v>67790.200029581218</v>
      </c>
      <c r="FI229" s="51">
        <f t="shared" si="888"/>
        <v>92735.063989734641</v>
      </c>
      <c r="FJ229" s="51">
        <f t="shared" si="888"/>
        <v>91380.163474417976</v>
      </c>
      <c r="FK229" s="51">
        <f t="shared" si="888"/>
        <v>136013.41760770162</v>
      </c>
      <c r="FL229" s="51">
        <f t="shared" si="888"/>
        <v>141182.01741855068</v>
      </c>
      <c r="FM229" s="51">
        <f t="shared" si="888"/>
        <v>164613.72565724017</v>
      </c>
      <c r="FN229" s="51">
        <f t="shared" si="888"/>
        <v>183196.30576810622</v>
      </c>
      <c r="FO229" s="51">
        <f t="shared" si="888"/>
        <v>214609.04032955426</v>
      </c>
      <c r="FP229" s="51">
        <f t="shared" si="888"/>
        <v>199812.13177972136</v>
      </c>
      <c r="FQ229" s="51">
        <f t="shared" si="888"/>
        <v>184513.62573244542</v>
      </c>
      <c r="FR229" s="51">
        <f t="shared" si="888"/>
        <v>143667.55034421766</v>
      </c>
      <c r="FS229" s="51">
        <f t="shared" si="888"/>
        <v>113328.01149769918</v>
      </c>
      <c r="FT229" s="51">
        <f t="shared" si="888"/>
        <v>67072.934936460835</v>
      </c>
      <c r="FU229" s="51">
        <f t="shared" si="888"/>
        <v>93662.414629631996</v>
      </c>
      <c r="FV229" s="51">
        <f t="shared" si="888"/>
        <v>92293.965109162134</v>
      </c>
      <c r="FW229" s="51">
        <f t="shared" si="888"/>
        <v>137373.55178377865</v>
      </c>
      <c r="FX229" s="51">
        <f t="shared" si="888"/>
        <v>142593.83759273618</v>
      </c>
      <c r="FY229" s="51">
        <f t="shared" si="888"/>
        <v>166259.86291381257</v>
      </c>
      <c r="FZ229" s="51">
        <f t="shared" si="888"/>
        <v>185028.26882578727</v>
      </c>
      <c r="GA229" s="51">
        <f t="shared" si="888"/>
        <v>216755.13073284982</v>
      </c>
      <c r="GB229" s="51">
        <f t="shared" si="888"/>
        <v>201810.25309751861</v>
      </c>
      <c r="GC229" s="51">
        <f t="shared" si="888"/>
        <v>182635.83109992553</v>
      </c>
      <c r="GD229" s="51">
        <f t="shared" si="888"/>
        <v>142194.97981761844</v>
      </c>
      <c r="GE229" s="51">
        <f t="shared" si="888"/>
        <v>112158.81937955387</v>
      </c>
      <c r="GF229" s="51">
        <f t="shared" si="888"/>
        <v>66362.809710769026</v>
      </c>
      <c r="GG229" s="51">
        <f t="shared" si="888"/>
        <v>94599.038775928319</v>
      </c>
      <c r="GH229" s="51">
        <f t="shared" si="888"/>
        <v>93216.904760253776</v>
      </c>
      <c r="GI229" s="51">
        <f t="shared" si="888"/>
        <v>138747.28730161645</v>
      </c>
      <c r="GJ229" s="51">
        <f t="shared" si="888"/>
        <v>144019.77596866354</v>
      </c>
      <c r="GK229" s="51">
        <f t="shared" si="888"/>
        <v>167922.46154295068</v>
      </c>
      <c r="GL229" s="51">
        <f t="shared" si="888"/>
        <v>186878.55151404516</v>
      </c>
      <c r="GM229" s="51">
        <f t="shared" si="888"/>
        <v>217083.80101592754</v>
      </c>
      <c r="GN229" s="51">
        <f t="shared" si="888"/>
        <v>203828.35562849379</v>
      </c>
      <c r="GO229" s="51">
        <f t="shared" si="888"/>
        <v>180776.72858676693</v>
      </c>
      <c r="GP229" s="51">
        <f t="shared" si="888"/>
        <v>140737.06769059843</v>
      </c>
      <c r="GQ229" s="51">
        <f t="shared" si="888"/>
        <v>111001.26574319467</v>
      </c>
      <c r="GR229" s="51">
        <f t="shared" si="888"/>
        <v>65659.753280168137</v>
      </c>
      <c r="GS229" s="51">
        <f t="shared" ref="GS229:JD229" si="889">GS208*GS218</f>
        <v>95545.029163687592</v>
      </c>
      <c r="GT229" s="51">
        <f t="shared" si="889"/>
        <v>94149.073807856301</v>
      </c>
      <c r="GU229" s="51">
        <f t="shared" si="889"/>
        <v>140134.7601746326</v>
      </c>
      <c r="GV229" s="51">
        <f t="shared" si="889"/>
        <v>145459.97372835019</v>
      </c>
      <c r="GW229" s="51">
        <f t="shared" si="889"/>
        <v>169601.68615838018</v>
      </c>
      <c r="GX229" s="51">
        <f t="shared" si="889"/>
        <v>188747.33702918558</v>
      </c>
      <c r="GY229" s="51">
        <f t="shared" si="889"/>
        <v>214880.42356462622</v>
      </c>
      <c r="GZ229" s="51">
        <f t="shared" si="889"/>
        <v>205866.6391847787</v>
      </c>
      <c r="HA229" s="51">
        <f t="shared" si="889"/>
        <v>178936.13212612283</v>
      </c>
      <c r="HB229" s="51">
        <f t="shared" si="889"/>
        <v>139293.66804914238</v>
      </c>
      <c r="HC229" s="51">
        <f t="shared" si="889"/>
        <v>109855.23473575518</v>
      </c>
      <c r="HD229" s="51">
        <f t="shared" si="889"/>
        <v>64963.695279795422</v>
      </c>
      <c r="HE229" s="51">
        <f t="shared" si="889"/>
        <v>96500.479455324486</v>
      </c>
      <c r="HF229" s="51">
        <f t="shared" si="889"/>
        <v>95090.564545934889</v>
      </c>
      <c r="HG229" s="51">
        <f t="shared" si="889"/>
        <v>141536.10777637895</v>
      </c>
      <c r="HH229" s="51">
        <f t="shared" si="889"/>
        <v>146914.57346563367</v>
      </c>
      <c r="HI229" s="51">
        <f t="shared" si="889"/>
        <v>171297.70301996401</v>
      </c>
      <c r="HJ229" s="51">
        <f t="shared" si="889"/>
        <v>190634.81039947746</v>
      </c>
      <c r="HK229" s="51">
        <f t="shared" si="889"/>
        <v>212698.97917970209</v>
      </c>
      <c r="HL229" s="51">
        <f t="shared" si="889"/>
        <v>206607.0886781234</v>
      </c>
      <c r="HM229" s="51">
        <f t="shared" si="889"/>
        <v>177113.85750331052</v>
      </c>
      <c r="HN229" s="51">
        <f t="shared" si="889"/>
        <v>137864.63643170605</v>
      </c>
      <c r="HO229" s="51">
        <f t="shared" si="889"/>
        <v>108720.61165760244</v>
      </c>
      <c r="HP229" s="51">
        <f t="shared" si="889"/>
        <v>64274.566045220643</v>
      </c>
      <c r="HQ229" s="51">
        <f t="shared" si="889"/>
        <v>97465.484249877714</v>
      </c>
      <c r="HR229" s="51">
        <f t="shared" si="889"/>
        <v>96041.470191394212</v>
      </c>
      <c r="HS229" s="51">
        <f t="shared" si="889"/>
        <v>142951.46885414273</v>
      </c>
      <c r="HT229" s="51">
        <f t="shared" si="889"/>
        <v>148383.71920029001</v>
      </c>
      <c r="HU229" s="51">
        <f t="shared" si="889"/>
        <v>173010.68005016362</v>
      </c>
      <c r="HV229" s="51">
        <f t="shared" si="889"/>
        <v>192541.15850347222</v>
      </c>
      <c r="HW229" s="51">
        <f t="shared" si="889"/>
        <v>210539.24953296967</v>
      </c>
      <c r="HX229" s="51">
        <f t="shared" si="889"/>
        <v>204507.99949889441</v>
      </c>
      <c r="HY229" s="51">
        <f t="shared" si="889"/>
        <v>175309.72233737426</v>
      </c>
      <c r="HZ229" s="51">
        <f t="shared" si="889"/>
        <v>136449.82981475786</v>
      </c>
      <c r="IA229" s="51">
        <f t="shared" si="889"/>
        <v>107597.28295085732</v>
      </c>
      <c r="IB229" s="51">
        <f t="shared" si="889"/>
        <v>63592.296605473777</v>
      </c>
      <c r="IC229" s="51">
        <f t="shared" si="889"/>
        <v>98440.139092376499</v>
      </c>
      <c r="ID229" s="51">
        <f t="shared" si="889"/>
        <v>97001.884893308161</v>
      </c>
      <c r="IE229" s="51">
        <f t="shared" si="889"/>
        <v>144380.98354268417</v>
      </c>
      <c r="IF229" s="51">
        <f t="shared" si="889"/>
        <v>149867.55639229293</v>
      </c>
      <c r="IG229" s="51">
        <f t="shared" si="889"/>
        <v>174740.78685066526</v>
      </c>
      <c r="IH229" s="51">
        <f t="shared" si="889"/>
        <v>194152.51508935989</v>
      </c>
      <c r="II229" s="51">
        <f t="shared" si="889"/>
        <v>208401.01846954648</v>
      </c>
      <c r="IJ229" s="51">
        <f t="shared" si="889"/>
        <v>202429.80526994841</v>
      </c>
      <c r="IK229" s="51">
        <f t="shared" si="889"/>
        <v>173523.54606283191</v>
      </c>
      <c r="IL229" s="51">
        <f t="shared" si="889"/>
        <v>135049.10659846442</v>
      </c>
      <c r="IM229" s="51">
        <f t="shared" si="889"/>
        <v>106485.13618802915</v>
      </c>
      <c r="IN229" s="51">
        <f t="shared" si="889"/>
        <v>62916.818676142066</v>
      </c>
      <c r="IO229" s="51">
        <f t="shared" si="889"/>
        <v>97711.9965033482</v>
      </c>
      <c r="IP229" s="51">
        <f t="shared" si="889"/>
        <v>97971.903742241266</v>
      </c>
      <c r="IQ229" s="51">
        <f t="shared" si="889"/>
        <v>145707.27850408407</v>
      </c>
      <c r="IR229" s="51">
        <f t="shared" si="889"/>
        <v>151366.23195621587</v>
      </c>
      <c r="IS229" s="51">
        <f t="shared" si="889"/>
        <v>176488.19471917194</v>
      </c>
      <c r="IT229" s="51">
        <f t="shared" si="889"/>
        <v>192178.7721208242</v>
      </c>
      <c r="IU229" s="51">
        <f t="shared" si="889"/>
        <v>206284.07198621912</v>
      </c>
      <c r="IV229" s="51">
        <f t="shared" si="889"/>
        <v>200372.29799681247</v>
      </c>
      <c r="IW229" s="51">
        <f t="shared" si="889"/>
        <v>171755.14991160325</v>
      </c>
      <c r="IX229" s="51">
        <f t="shared" si="889"/>
        <v>133662.32659251869</v>
      </c>
      <c r="IY229" s="51">
        <f t="shared" si="889"/>
        <v>105384.06006076359</v>
      </c>
      <c r="IZ229" s="51">
        <f t="shared" si="889"/>
        <v>62248.064652535897</v>
      </c>
      <c r="JA229" s="51">
        <f t="shared" si="889"/>
        <v>96696.881058807165</v>
      </c>
      <c r="JB229" s="51">
        <f t="shared" si="889"/>
        <v>98793.587539935485</v>
      </c>
      <c r="JC229" s="51">
        <f t="shared" si="889"/>
        <v>144214.40392422548</v>
      </c>
      <c r="JD229" s="51">
        <f t="shared" si="889"/>
        <v>152879.894275778</v>
      </c>
      <c r="JE229" s="51">
        <f t="shared" ref="JE229:LT229" si="890">JE208*JE218</f>
        <v>175916.37004262276</v>
      </c>
      <c r="JF229" s="51">
        <f t="shared" si="890"/>
        <v>190224.67636957066</v>
      </c>
      <c r="JG229" s="51">
        <f t="shared" si="890"/>
        <v>204188.19821002526</v>
      </c>
      <c r="JH229" s="51">
        <f t="shared" si="890"/>
        <v>198335.27175545186</v>
      </c>
      <c r="JI229" s="51">
        <f t="shared" si="890"/>
        <v>170004.35689511805</v>
      </c>
      <c r="JJ229" s="51">
        <f t="shared" si="890"/>
        <v>132289.35100210918</v>
      </c>
      <c r="JK229" s="51">
        <f t="shared" si="890"/>
        <v>104293.94436870234</v>
      </c>
      <c r="JL229" s="51">
        <f t="shared" si="890"/>
        <v>61585.967602922567</v>
      </c>
      <c r="JM229" s="51">
        <f t="shared" si="890"/>
        <v>95691.870371584213</v>
      </c>
      <c r="JN229" s="51">
        <f t="shared" si="890"/>
        <v>97634.213200744125</v>
      </c>
      <c r="JO229" s="51">
        <f t="shared" si="890"/>
        <v>142736.38985645646</v>
      </c>
      <c r="JP229" s="51">
        <f t="shared" si="890"/>
        <v>154408.6932185358</v>
      </c>
      <c r="JQ229" s="51">
        <f t="shared" si="890"/>
        <v>174122.7852918779</v>
      </c>
      <c r="JR229" s="51">
        <f t="shared" si="890"/>
        <v>188290.03226142726</v>
      </c>
      <c r="JS229" s="51">
        <f t="shared" si="890"/>
        <v>202113.18737704805</v>
      </c>
      <c r="JT229" s="51">
        <f t="shared" si="890"/>
        <v>196318.52267166018</v>
      </c>
      <c r="JU229" s="51">
        <f t="shared" si="890"/>
        <v>168270.99178660239</v>
      </c>
      <c r="JV229" s="51">
        <f t="shared" si="890"/>
        <v>130930.04241402877</v>
      </c>
      <c r="JW229" s="51">
        <f t="shared" si="890"/>
        <v>103214.68000845384</v>
      </c>
      <c r="JX229" s="51">
        <f t="shared" si="890"/>
        <v>60930.461261827535</v>
      </c>
      <c r="JY229" s="51">
        <f t="shared" si="890"/>
        <v>94696.863855956879</v>
      </c>
      <c r="JZ229" s="51">
        <f t="shared" si="890"/>
        <v>96760.21308753737</v>
      </c>
      <c r="KA229" s="51">
        <f t="shared" si="890"/>
        <v>141273.08837487444</v>
      </c>
      <c r="KB229" s="51">
        <f t="shared" si="890"/>
        <v>155952.78015072117</v>
      </c>
      <c r="KC229" s="51">
        <f t="shared" si="890"/>
        <v>172347.05441059507</v>
      </c>
      <c r="KD229" s="51">
        <f t="shared" si="890"/>
        <v>186374.64616902464</v>
      </c>
      <c r="KE229" s="51">
        <f t="shared" si="890"/>
        <v>200058.83181142245</v>
      </c>
      <c r="KF229" s="51">
        <f t="shared" si="890"/>
        <v>194321.84890065464</v>
      </c>
      <c r="KG229" s="51">
        <f t="shared" si="890"/>
        <v>166554.88110354086</v>
      </c>
      <c r="KH229" s="51">
        <f t="shared" si="890"/>
        <v>129584.26478292156</v>
      </c>
      <c r="KI229" s="51">
        <f t="shared" si="890"/>
        <v>102146.1589626737</v>
      </c>
      <c r="KJ229" s="51">
        <f t="shared" si="890"/>
        <v>60281.480023402211</v>
      </c>
      <c r="KK229" s="51">
        <f t="shared" si="890"/>
        <v>93711.761927462328</v>
      </c>
      <c r="KL229" s="51">
        <f t="shared" si="890"/>
        <v>95758.681154934879</v>
      </c>
      <c r="KM229" s="51">
        <f t="shared" si="890"/>
        <v>139824.35302607476</v>
      </c>
      <c r="KN229" s="51">
        <f t="shared" si="890"/>
        <v>157512.30795222838</v>
      </c>
      <c r="KO229" s="51">
        <f t="shared" si="890"/>
        <v>170588.99967611322</v>
      </c>
      <c r="KP229" s="51">
        <f t="shared" si="890"/>
        <v>184478.32639241719</v>
      </c>
      <c r="KQ229" s="51">
        <f t="shared" si="890"/>
        <v>198024.92590454975</v>
      </c>
      <c r="KR229" s="51">
        <f t="shared" si="890"/>
        <v>192345.05060687481</v>
      </c>
      <c r="KS229" s="51">
        <f t="shared" si="890"/>
        <v>164855.85309031417</v>
      </c>
      <c r="KT229" s="51">
        <f t="shared" si="890"/>
        <v>128251.88341766725</v>
      </c>
      <c r="KU229" s="51">
        <f t="shared" si="890"/>
        <v>101088.2742892539</v>
      </c>
      <c r="KV229" s="51">
        <f t="shared" si="890"/>
        <v>59638.958934857925</v>
      </c>
      <c r="KW229" s="51">
        <f t="shared" si="890"/>
        <v>92736.465992930927</v>
      </c>
      <c r="KX229" s="51">
        <f t="shared" si="890"/>
        <v>94767.118765382591</v>
      </c>
      <c r="KY229" s="51">
        <f t="shared" si="890"/>
        <v>138390.03881449302</v>
      </c>
      <c r="KZ229" s="51">
        <f t="shared" si="890"/>
        <v>159087.43103175066</v>
      </c>
      <c r="LA229" s="51">
        <f t="shared" si="890"/>
        <v>168848.44513487481</v>
      </c>
      <c r="LB229" s="51">
        <f t="shared" si="890"/>
        <v>182600.88313989696</v>
      </c>
      <c r="LC229" s="51">
        <f t="shared" si="890"/>
        <v>196011.26609451987</v>
      </c>
      <c r="LD229" s="51">
        <f t="shared" si="890"/>
        <v>190387.92994398205</v>
      </c>
      <c r="LE229" s="51">
        <f t="shared" si="890"/>
        <v>163173.73770100888</v>
      </c>
      <c r="LF229" s="51">
        <f t="shared" si="890"/>
        <v>126932.76496790051</v>
      </c>
      <c r="LG229" s="51">
        <f t="shared" si="890"/>
        <v>100040.92011061963</v>
      </c>
      <c r="LH229" s="51">
        <f t="shared" si="890"/>
        <v>59002.833689965126</v>
      </c>
      <c r="LI229" s="51">
        <f t="shared" si="890"/>
        <v>91770.878440618239</v>
      </c>
      <c r="LJ229" s="51">
        <f t="shared" si="890"/>
        <v>93647.825079120477</v>
      </c>
      <c r="LK229" s="51">
        <f t="shared" si="890"/>
        <v>136970.00218789323</v>
      </c>
      <c r="LL229" s="51">
        <f t="shared" si="890"/>
        <v>160678.3053420682</v>
      </c>
      <c r="LM229" s="51">
        <f t="shared" si="890"/>
        <v>167125.21658481567</v>
      </c>
      <c r="LN229" s="51">
        <f t="shared" si="890"/>
        <v>180742.1285089982</v>
      </c>
      <c r="LO229" s="51">
        <f t="shared" si="890"/>
        <v>194017.65084573763</v>
      </c>
      <c r="LP229" s="51">
        <f t="shared" si="890"/>
        <v>188450.29103505836</v>
      </c>
      <c r="LQ229" s="51">
        <f t="shared" si="890"/>
        <v>161508.36658239845</v>
      </c>
      <c r="LR229" s="51">
        <f t="shared" si="890"/>
        <v>125626.77741066464</v>
      </c>
      <c r="LS229" s="51">
        <f t="shared" si="890"/>
        <v>99003.991603132483</v>
      </c>
      <c r="LT229" s="51">
        <f t="shared" si="890"/>
        <v>56490.039312210363</v>
      </c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  <c r="QB229" s="51"/>
      <c r="QC229" s="51"/>
      <c r="QD229" s="51"/>
      <c r="QE229" s="51"/>
      <c r="QF229" s="51"/>
      <c r="QG229" s="51"/>
      <c r="QH229" s="51"/>
      <c r="QI229" s="51"/>
      <c r="QJ229" s="51"/>
      <c r="QK229" s="51"/>
      <c r="QL229" s="51"/>
      <c r="QM229" s="51"/>
      <c r="QN229" s="51"/>
      <c r="QO229" s="51"/>
      <c r="QP229" s="51"/>
      <c r="QQ229" s="51"/>
      <c r="QR229" s="51"/>
      <c r="QS229" s="51"/>
      <c r="QT229" s="51"/>
      <c r="QU229" s="51"/>
    </row>
    <row r="230" spans="1:509" outlineLevel="1">
      <c r="C230" s="75" t="s">
        <v>344</v>
      </c>
      <c r="D230" s="242"/>
      <c r="E230" s="30" t="s">
        <v>95</v>
      </c>
      <c r="F230" s="206">
        <f t="shared" si="884"/>
        <v>9459795.8035098612</v>
      </c>
      <c r="G230" s="223">
        <f t="shared" si="885"/>
        <v>489280.87070658756</v>
      </c>
      <c r="H230" s="198">
        <f>SUM(I230:QJ230)</f>
        <v>10343818.172280319</v>
      </c>
      <c r="I230" s="51">
        <f t="shared" ref="I230:BT230" si="891">I207*I225</f>
        <v>0</v>
      </c>
      <c r="J230" s="51">
        <f t="shared" si="891"/>
        <v>0</v>
      </c>
      <c r="K230" s="51">
        <f t="shared" si="891"/>
        <v>0</v>
      </c>
      <c r="L230" s="51">
        <f t="shared" si="891"/>
        <v>0</v>
      </c>
      <c r="M230" s="51">
        <f t="shared" si="891"/>
        <v>0</v>
      </c>
      <c r="N230" s="51">
        <f t="shared" si="891"/>
        <v>0</v>
      </c>
      <c r="O230" s="51">
        <f t="shared" si="891"/>
        <v>0</v>
      </c>
      <c r="P230" s="51">
        <f t="shared" si="891"/>
        <v>0</v>
      </c>
      <c r="Q230" s="51">
        <f t="shared" si="891"/>
        <v>0</v>
      </c>
      <c r="R230" s="51">
        <f t="shared" si="891"/>
        <v>0</v>
      </c>
      <c r="S230" s="51">
        <f t="shared" si="891"/>
        <v>0</v>
      </c>
      <c r="T230" s="51">
        <f t="shared" si="891"/>
        <v>0</v>
      </c>
      <c r="U230" s="51">
        <f t="shared" si="891"/>
        <v>0</v>
      </c>
      <c r="V230" s="51">
        <f t="shared" si="891"/>
        <v>0</v>
      </c>
      <c r="W230" s="51">
        <f t="shared" si="891"/>
        <v>0</v>
      </c>
      <c r="X230" s="51">
        <f t="shared" si="891"/>
        <v>0</v>
      </c>
      <c r="Y230" s="51">
        <f t="shared" si="891"/>
        <v>0</v>
      </c>
      <c r="Z230" s="51">
        <f t="shared" si="891"/>
        <v>0</v>
      </c>
      <c r="AA230" s="51">
        <f t="shared" si="891"/>
        <v>0</v>
      </c>
      <c r="AB230" s="51">
        <f t="shared" si="891"/>
        <v>0</v>
      </c>
      <c r="AC230" s="51">
        <f t="shared" si="891"/>
        <v>0</v>
      </c>
      <c r="AD230" s="51">
        <f t="shared" si="891"/>
        <v>0</v>
      </c>
      <c r="AE230" s="51">
        <f t="shared" si="891"/>
        <v>0</v>
      </c>
      <c r="AF230" s="51">
        <f t="shared" si="891"/>
        <v>0</v>
      </c>
      <c r="AG230" s="51">
        <f t="shared" si="891"/>
        <v>41254.51019678665</v>
      </c>
      <c r="AH230" s="51">
        <f t="shared" si="891"/>
        <v>38915.947429983593</v>
      </c>
      <c r="AI230" s="51">
        <f t="shared" si="891"/>
        <v>42756.52953666378</v>
      </c>
      <c r="AJ230" s="51">
        <f t="shared" si="891"/>
        <v>41342.308873101763</v>
      </c>
      <c r="AK230" s="51">
        <f t="shared" si="891"/>
        <v>42684.272254164141</v>
      </c>
      <c r="AL230" s="51">
        <f t="shared" si="891"/>
        <v>41272.440742684768</v>
      </c>
      <c r="AM230" s="51">
        <f t="shared" si="891"/>
        <v>42612.135350289995</v>
      </c>
      <c r="AN230" s="51">
        <f t="shared" si="891"/>
        <v>42576.111977653345</v>
      </c>
      <c r="AO230" s="51">
        <f t="shared" si="891"/>
        <v>39603.188783564132</v>
      </c>
      <c r="AP230" s="51">
        <f t="shared" si="891"/>
        <v>39660.475477208318</v>
      </c>
      <c r="AQ230" s="51">
        <f t="shared" si="891"/>
        <v>37785.545468378172</v>
      </c>
      <c r="AR230" s="51">
        <f t="shared" si="891"/>
        <v>38817.404616108841</v>
      </c>
      <c r="AS230" s="51">
        <f t="shared" si="891"/>
        <v>40764.476138686747</v>
      </c>
      <c r="AT230" s="51">
        <f t="shared" si="891"/>
        <v>37208.222932238321</v>
      </c>
      <c r="AU230" s="51">
        <f t="shared" si="891"/>
        <v>42324.787515107731</v>
      </c>
      <c r="AV230" s="51">
        <f t="shared" si="891"/>
        <v>40924.842192581033</v>
      </c>
      <c r="AW230" s="51">
        <f t="shared" si="891"/>
        <v>42253.249502823179</v>
      </c>
      <c r="AX230" s="51">
        <f t="shared" si="891"/>
        <v>40855.669550057501</v>
      </c>
      <c r="AY230" s="51">
        <f t="shared" si="891"/>
        <v>42181.830670879914</v>
      </c>
      <c r="AZ230" s="51">
        <f t="shared" si="891"/>
        <v>42146.165885476119</v>
      </c>
      <c r="BA230" s="51">
        <f t="shared" si="891"/>
        <v>38982.934688016459</v>
      </c>
      <c r="BB230" s="51">
        <f t="shared" si="891"/>
        <v>39055.554046543009</v>
      </c>
      <c r="BC230" s="51">
        <f t="shared" si="891"/>
        <v>37220.451609158044</v>
      </c>
      <c r="BD230" s="51">
        <f t="shared" si="891"/>
        <v>38354.065916518986</v>
      </c>
      <c r="BE230" s="51">
        <f t="shared" si="891"/>
        <v>40210.132553967313</v>
      </c>
      <c r="BF230" s="51">
        <f t="shared" si="891"/>
        <v>36695.154196261887</v>
      </c>
      <c r="BG230" s="51">
        <f t="shared" si="891"/>
        <v>41174.188462305909</v>
      </c>
      <c r="BH230" s="51">
        <f t="shared" si="891"/>
        <v>40511.531098026178</v>
      </c>
      <c r="BI230" s="51">
        <f t="shared" si="891"/>
        <v>41826.517278559018</v>
      </c>
      <c r="BJ230" s="51">
        <f t="shared" si="891"/>
        <v>40443.047020305305</v>
      </c>
      <c r="BK230" s="51">
        <f t="shared" si="891"/>
        <v>40985.039605666156</v>
      </c>
      <c r="BL230" s="51">
        <f t="shared" si="891"/>
        <v>41720.499602994096</v>
      </c>
      <c r="BM230" s="51">
        <f t="shared" si="891"/>
        <v>38334.539657729569</v>
      </c>
      <c r="BN230" s="51">
        <f t="shared" si="891"/>
        <v>38438.010256897491</v>
      </c>
      <c r="BO230" s="51">
        <f t="shared" si="891"/>
        <v>36740.331255959296</v>
      </c>
      <c r="BP230" s="51">
        <f t="shared" si="891"/>
        <v>37929.816749020865</v>
      </c>
      <c r="BQ230" s="51">
        <f t="shared" si="891"/>
        <v>39660.272291888672</v>
      </c>
      <c r="BR230" s="51">
        <f t="shared" si="891"/>
        <v>36186.173039498528</v>
      </c>
      <c r="BS230" s="51">
        <f t="shared" si="891"/>
        <v>40565.95700806292</v>
      </c>
      <c r="BT230" s="51">
        <f t="shared" si="891"/>
        <v>40102.334223513775</v>
      </c>
      <c r="BU230" s="51">
        <f t="shared" ref="BU230:EF230" si="892">BU207*BU225</f>
        <v>41404.032872204814</v>
      </c>
      <c r="BV230" s="51">
        <f t="shared" si="892"/>
        <v>40034.531856419271</v>
      </c>
      <c r="BW230" s="51">
        <f t="shared" si="892"/>
        <v>40290.11374253223</v>
      </c>
      <c r="BX230" s="51">
        <f t="shared" si="892"/>
        <v>40674.93208301055</v>
      </c>
      <c r="BY230" s="51">
        <f t="shared" si="892"/>
        <v>37690.431768122704</v>
      </c>
      <c r="BZ230" s="51">
        <f t="shared" si="892"/>
        <v>37824.77679012304</v>
      </c>
      <c r="CA230" s="51">
        <f t="shared" si="892"/>
        <v>36333.515404041704</v>
      </c>
      <c r="CB230" s="51">
        <f t="shared" si="892"/>
        <v>37509.790682356273</v>
      </c>
      <c r="CC230" s="51">
        <f t="shared" si="892"/>
        <v>39114.840376377928</v>
      </c>
      <c r="CD230" s="51">
        <f t="shared" si="892"/>
        <v>36880.477073854767</v>
      </c>
      <c r="CE230" s="51">
        <f t="shared" si="892"/>
        <v>39962.247197416116</v>
      </c>
      <c r="CF230" s="51">
        <f t="shared" si="892"/>
        <v>39697.210614889023</v>
      </c>
      <c r="CG230" s="51">
        <f t="shared" si="892"/>
        <v>40985.753999733344</v>
      </c>
      <c r="CH230" s="51">
        <f t="shared" si="892"/>
        <v>39630.083172473052</v>
      </c>
      <c r="CI230" s="51">
        <f t="shared" si="892"/>
        <v>39599.686732084752</v>
      </c>
      <c r="CJ230" s="51">
        <f t="shared" si="892"/>
        <v>39997.517352076138</v>
      </c>
      <c r="CK230" s="51">
        <f t="shared" si="892"/>
        <v>37050.546671999109</v>
      </c>
      <c r="CL230" s="51">
        <f t="shared" si="892"/>
        <v>37215.792371105614</v>
      </c>
      <c r="CM230" s="51">
        <f t="shared" si="892"/>
        <v>35930.749116613435</v>
      </c>
      <c r="CN230" s="51">
        <f t="shared" si="892"/>
        <v>37093.945678539028</v>
      </c>
      <c r="CO230" s="51">
        <f t="shared" si="892"/>
        <v>38573.782275132573</v>
      </c>
      <c r="CP230" s="51">
        <f t="shared" si="892"/>
        <v>35180.270326010323</v>
      </c>
      <c r="CQ230" s="51">
        <f t="shared" si="892"/>
        <v>39362.998691887282</v>
      </c>
      <c r="CR230" s="51">
        <f t="shared" si="892"/>
        <v>39296.119725666802</v>
      </c>
      <c r="CS230" s="51">
        <f t="shared" si="892"/>
        <v>39882.646799293761</v>
      </c>
      <c r="CT230" s="51">
        <f t="shared" si="892"/>
        <v>39229.660489530841</v>
      </c>
      <c r="CU230" s="51">
        <f t="shared" si="892"/>
        <v>38913.689604987703</v>
      </c>
      <c r="CV230" s="51">
        <f t="shared" si="892"/>
        <v>39324.571405182738</v>
      </c>
      <c r="CW230" s="51">
        <f t="shared" si="892"/>
        <v>36414.820445975529</v>
      </c>
      <c r="CX230" s="51">
        <f t="shared" si="892"/>
        <v>36750.572003893954</v>
      </c>
      <c r="CY230" s="51">
        <f t="shared" si="892"/>
        <v>35531.992083120043</v>
      </c>
      <c r="CZ230" s="51">
        <f t="shared" si="892"/>
        <v>36682.240118041358</v>
      </c>
      <c r="DA230" s="51">
        <f t="shared" si="892"/>
        <v>38037.043894168251</v>
      </c>
      <c r="DB230" s="51">
        <f t="shared" si="892"/>
        <v>34683.248206847973</v>
      </c>
      <c r="DC230" s="51">
        <f t="shared" si="892"/>
        <v>38768.151600338082</v>
      </c>
      <c r="DD230" s="51">
        <f t="shared" si="892"/>
        <v>38899.021412973554</v>
      </c>
      <c r="DE230" s="51">
        <f t="shared" si="892"/>
        <v>39249.417757744181</v>
      </c>
      <c r="DF230" s="51">
        <f t="shared" si="892"/>
        <v>37951.990623357735</v>
      </c>
      <c r="DG230" s="51">
        <f t="shared" si="892"/>
        <v>38232.053836581792</v>
      </c>
      <c r="DH230" s="51">
        <f t="shared" si="892"/>
        <v>38656.027014729574</v>
      </c>
      <c r="DI230" s="51">
        <f t="shared" si="892"/>
        <v>35783.189584096239</v>
      </c>
      <c r="DJ230" s="51">
        <f t="shared" si="892"/>
        <v>36342.284485817348</v>
      </c>
      <c r="DK230" s="51">
        <f t="shared" si="892"/>
        <v>35137.204394270164</v>
      </c>
      <c r="DL230" s="51">
        <f t="shared" si="892"/>
        <v>36274.632795628546</v>
      </c>
      <c r="DM230" s="51">
        <f t="shared" si="892"/>
        <v>37504.571572410488</v>
      </c>
      <c r="DN230" s="51">
        <f t="shared" si="892"/>
        <v>34190.112531970066</v>
      </c>
      <c r="DO230" s="51">
        <f t="shared" si="892"/>
        <v>38177.646472984183</v>
      </c>
      <c r="DP230" s="51">
        <f t="shared" si="892"/>
        <v>38505.875933529736</v>
      </c>
      <c r="DQ230" s="51">
        <f t="shared" si="892"/>
        <v>38620.580653393663</v>
      </c>
      <c r="DR230" s="51">
        <f t="shared" si="892"/>
        <v>37315.729908602043</v>
      </c>
      <c r="DS230" s="51">
        <f t="shared" si="892"/>
        <v>37554.711340039285</v>
      </c>
      <c r="DT230" s="51">
        <f t="shared" si="892"/>
        <v>37991.817394879072</v>
      </c>
      <c r="DU230" s="51">
        <f t="shared" si="892"/>
        <v>35155.590991489109</v>
      </c>
      <c r="DV230" s="51">
        <f t="shared" si="892"/>
        <v>35938.061181627316</v>
      </c>
      <c r="DW230" s="51">
        <f t="shared" si="892"/>
        <v>34746.34653804126</v>
      </c>
      <c r="DX230" s="51">
        <f t="shared" si="892"/>
        <v>35871.082916234882</v>
      </c>
      <c r="DY230" s="51">
        <f t="shared" si="892"/>
        <v>36976.312076329836</v>
      </c>
      <c r="DZ230" s="51">
        <f t="shared" si="892"/>
        <v>34847.289026433471</v>
      </c>
      <c r="EA230" s="51">
        <f t="shared" si="892"/>
        <v>37591.424295453704</v>
      </c>
      <c r="EB230" s="51">
        <f t="shared" si="892"/>
        <v>38116.643939672089</v>
      </c>
      <c r="EC230" s="51">
        <f t="shared" si="892"/>
        <v>37996.072653502379</v>
      </c>
      <c r="ED230" s="51">
        <f t="shared" si="892"/>
        <v>36683.654265940015</v>
      </c>
      <c r="EE230" s="51">
        <f t="shared" si="892"/>
        <v>36881.594459562948</v>
      </c>
      <c r="EF230" s="51">
        <f t="shared" si="892"/>
        <v>37331.87619488487</v>
      </c>
      <c r="EG230" s="51">
        <f t="shared" ref="EG230:GR230" si="893">EG207*EG225</f>
        <v>34531.961978062653</v>
      </c>
      <c r="EH230" s="51">
        <f t="shared" si="893"/>
        <v>35537.861634944995</v>
      </c>
      <c r="EI230" s="51">
        <f t="shared" si="893"/>
        <v>34359.379395725045</v>
      </c>
      <c r="EJ230" s="51">
        <f t="shared" si="893"/>
        <v>35471.550090880657</v>
      </c>
      <c r="EK230" s="51">
        <f t="shared" si="893"/>
        <v>36452.212594619727</v>
      </c>
      <c r="EL230" s="51">
        <f t="shared" si="893"/>
        <v>33215.303710055006</v>
      </c>
      <c r="EM230" s="51">
        <f t="shared" si="893"/>
        <v>37009.426482889285</v>
      </c>
      <c r="EN230" s="51">
        <f t="shared" si="893"/>
        <v>37731.286475415487</v>
      </c>
      <c r="EO230" s="51">
        <f t="shared" si="893"/>
        <v>37375.831359644922</v>
      </c>
      <c r="EP230" s="51">
        <f t="shared" si="893"/>
        <v>36055.700551395123</v>
      </c>
      <c r="EQ230" s="51">
        <f t="shared" si="893"/>
        <v>36212.635963628112</v>
      </c>
      <c r="ER230" s="51">
        <f t="shared" si="893"/>
        <v>36676.137492463888</v>
      </c>
      <c r="ES230" s="51">
        <f t="shared" si="893"/>
        <v>34039.850897355936</v>
      </c>
      <c r="ET230" s="51">
        <f t="shared" si="893"/>
        <v>35141.645792106203</v>
      </c>
      <c r="EU230" s="51">
        <f t="shared" si="893"/>
        <v>33976.264238012358</v>
      </c>
      <c r="EV230" s="51">
        <f t="shared" si="893"/>
        <v>35075.994332630034</v>
      </c>
      <c r="EW230" s="51">
        <f t="shared" si="893"/>
        <v>35932.220732916925</v>
      </c>
      <c r="EX230" s="51">
        <f t="shared" si="893"/>
        <v>32733.533117159084</v>
      </c>
      <c r="EY230" s="51">
        <f t="shared" si="893"/>
        <v>36431.594874093309</v>
      </c>
      <c r="EZ230" s="51">
        <f t="shared" si="893"/>
        <v>37349.764972554207</v>
      </c>
      <c r="FA230" s="51">
        <f t="shared" si="893"/>
        <v>36759.794801475728</v>
      </c>
      <c r="FB230" s="51">
        <f t="shared" si="893"/>
        <v>35431.806034699119</v>
      </c>
      <c r="FC230" s="51">
        <f t="shared" si="893"/>
        <v>35547.769038267426</v>
      </c>
      <c r="FD230" s="51">
        <f t="shared" si="893"/>
        <v>36024.535787210938</v>
      </c>
      <c r="FE230" s="51">
        <f t="shared" si="893"/>
        <v>33659.916420175301</v>
      </c>
      <c r="FF230" s="51">
        <f t="shared" si="893"/>
        <v>34749.373998152667</v>
      </c>
      <c r="FG230" s="51">
        <f t="shared" si="893"/>
        <v>33596.962721116979</v>
      </c>
      <c r="FH230" s="51">
        <f t="shared" si="893"/>
        <v>34684.376052588806</v>
      </c>
      <c r="FI230" s="51">
        <f t="shared" si="893"/>
        <v>35416.284508563418</v>
      </c>
      <c r="FJ230" s="51">
        <f t="shared" si="893"/>
        <v>32255.454067088882</v>
      </c>
      <c r="FK230" s="51">
        <f t="shared" si="893"/>
        <v>35857.871725715529</v>
      </c>
      <c r="FL230" s="51">
        <f t="shared" si="893"/>
        <v>36073.066119768482</v>
      </c>
      <c r="FM230" s="51">
        <f t="shared" si="893"/>
        <v>36147.901430537204</v>
      </c>
      <c r="FN230" s="51">
        <f t="shared" si="893"/>
        <v>34811.908393025413</v>
      </c>
      <c r="FO230" s="51">
        <f t="shared" si="893"/>
        <v>34886.927280397562</v>
      </c>
      <c r="FP230" s="51">
        <f t="shared" si="893"/>
        <v>35377.005994056082</v>
      </c>
      <c r="FQ230" s="51">
        <f t="shared" si="893"/>
        <v>33283.76392238366</v>
      </c>
      <c r="FR230" s="51">
        <f t="shared" si="893"/>
        <v>34361.00699286328</v>
      </c>
      <c r="FS230" s="51">
        <f t="shared" si="893"/>
        <v>33221.43688293796</v>
      </c>
      <c r="FT230" s="51">
        <f t="shared" si="893"/>
        <v>34296.656055942258</v>
      </c>
      <c r="FU230" s="51">
        <f t="shared" si="893"/>
        <v>34904.352345409861</v>
      </c>
      <c r="FV230" s="51">
        <f t="shared" si="893"/>
        <v>32876.790442275473</v>
      </c>
      <c r="FW230" s="51">
        <f t="shared" si="893"/>
        <v>35288.199706482599</v>
      </c>
      <c r="FX230" s="51">
        <f t="shared" si="893"/>
        <v>35496.33559875931</v>
      </c>
      <c r="FY230" s="51">
        <f t="shared" si="893"/>
        <v>35540.09011411036</v>
      </c>
      <c r="FZ230" s="51">
        <f t="shared" si="893"/>
        <v>34195.94570476337</v>
      </c>
      <c r="GA230" s="51">
        <f t="shared" si="893"/>
        <v>34230.044691187155</v>
      </c>
      <c r="GB230" s="51">
        <f t="shared" si="893"/>
        <v>34733.483436763381</v>
      </c>
      <c r="GC230" s="51">
        <f t="shared" si="893"/>
        <v>32911.355757047226</v>
      </c>
      <c r="GD230" s="51">
        <f t="shared" si="893"/>
        <v>33976.505906824677</v>
      </c>
      <c r="GE230" s="51">
        <f t="shared" si="893"/>
        <v>32849.649139260306</v>
      </c>
      <c r="GF230" s="51">
        <f t="shared" si="893"/>
        <v>33912.795538032398</v>
      </c>
      <c r="GG230" s="51">
        <f t="shared" si="893"/>
        <v>34396.373068659617</v>
      </c>
      <c r="GH230" s="51">
        <f t="shared" si="893"/>
        <v>31310.179808174977</v>
      </c>
      <c r="GI230" s="51">
        <f t="shared" si="893"/>
        <v>34722.521891468998</v>
      </c>
      <c r="GJ230" s="51">
        <f t="shared" si="893"/>
        <v>34923.60583708185</v>
      </c>
      <c r="GK230" s="51">
        <f t="shared" si="893"/>
        <v>34936.300129107105</v>
      </c>
      <c r="GL230" s="51">
        <f t="shared" si="893"/>
        <v>33583.856443332828</v>
      </c>
      <c r="GM230" s="51">
        <f t="shared" si="893"/>
        <v>33690.643937739282</v>
      </c>
      <c r="GN230" s="51">
        <f t="shared" si="893"/>
        <v>34093.903841470928</v>
      </c>
      <c r="GO230" s="51">
        <f t="shared" si="893"/>
        <v>32542.654651980862</v>
      </c>
      <c r="GP230" s="51">
        <f t="shared" si="893"/>
        <v>33595.832257541013</v>
      </c>
      <c r="GQ230" s="51">
        <f t="shared" si="893"/>
        <v>32481.562279993286</v>
      </c>
      <c r="GR230" s="51">
        <f t="shared" si="893"/>
        <v>33532.756080474188</v>
      </c>
      <c r="GS230" s="51">
        <f t="shared" ref="GS230:JD230" si="894">GS207*GS225</f>
        <v>33892.29589975303</v>
      </c>
      <c r="GT230" s="51">
        <f t="shared" si="894"/>
        <v>30842.890114172631</v>
      </c>
      <c r="GU230" s="51">
        <f t="shared" si="894"/>
        <v>34160.78175640868</v>
      </c>
      <c r="GV230" s="51">
        <f t="shared" si="894"/>
        <v>34354.819608145663</v>
      </c>
      <c r="GW230" s="51">
        <f t="shared" si="894"/>
        <v>34336.471156003608</v>
      </c>
      <c r="GX230" s="51">
        <f t="shared" si="894"/>
        <v>32975.579471038312</v>
      </c>
      <c r="GY230" s="51">
        <f t="shared" si="894"/>
        <v>33312.81584246589</v>
      </c>
      <c r="GZ230" s="51">
        <f t="shared" si="894"/>
        <v>33458.20333027107</v>
      </c>
      <c r="HA230" s="51">
        <f t="shared" si="894"/>
        <v>32177.623706017745</v>
      </c>
      <c r="HB230" s="51">
        <f t="shared" si="894"/>
        <v>33218.947945582586</v>
      </c>
      <c r="HC230" s="51">
        <f t="shared" si="894"/>
        <v>32117.139465446391</v>
      </c>
      <c r="HD230" s="51">
        <f t="shared" si="894"/>
        <v>33156.499647310469</v>
      </c>
      <c r="HE230" s="51">
        <f t="shared" si="894"/>
        <v>33392.070451291504</v>
      </c>
      <c r="HF230" s="51">
        <f t="shared" si="894"/>
        <v>30379.102983234356</v>
      </c>
      <c r="HG230" s="51">
        <f t="shared" si="894"/>
        <v>33602.923172046954</v>
      </c>
      <c r="HH230" s="51">
        <f t="shared" si="894"/>
        <v>33789.920080992037</v>
      </c>
      <c r="HI230" s="51">
        <f t="shared" si="894"/>
        <v>33740.543272814182</v>
      </c>
      <c r="HJ230" s="51">
        <f t="shared" si="894"/>
        <v>32371.054032962202</v>
      </c>
      <c r="HK230" s="51">
        <f t="shared" si="894"/>
        <v>32938.748759037233</v>
      </c>
      <c r="HL230" s="51">
        <f t="shared" si="894"/>
        <v>32907.745093738034</v>
      </c>
      <c r="HM230" s="51">
        <f t="shared" si="894"/>
        <v>31816.226385316062</v>
      </c>
      <c r="HN230" s="51">
        <f t="shared" si="894"/>
        <v>32845.815250772575</v>
      </c>
      <c r="HO230" s="51">
        <f t="shared" si="894"/>
        <v>31756.34422264219</v>
      </c>
      <c r="HP230" s="51">
        <f t="shared" si="894"/>
        <v>32783.988581205202</v>
      </c>
      <c r="HQ230" s="51">
        <f t="shared" si="894"/>
        <v>32895.646722000674</v>
      </c>
      <c r="HR230" s="51">
        <f t="shared" si="894"/>
        <v>30965.829297955745</v>
      </c>
      <c r="HS230" s="51">
        <f t="shared" si="894"/>
        <v>33048.890398531832</v>
      </c>
      <c r="HT230" s="51">
        <f t="shared" si="894"/>
        <v>33228.850814615558</v>
      </c>
      <c r="HU230" s="51">
        <f t="shared" si="894"/>
        <v>33148.456949105122</v>
      </c>
      <c r="HV230" s="51">
        <f t="shared" si="894"/>
        <v>31770.219750896515</v>
      </c>
      <c r="HW230" s="51">
        <f t="shared" si="894"/>
        <v>32568.40524923665</v>
      </c>
      <c r="HX230" s="51">
        <f t="shared" si="894"/>
        <v>32537.710203528961</v>
      </c>
      <c r="HY230" s="51">
        <f t="shared" si="894"/>
        <v>31458.4265197026</v>
      </c>
      <c r="HZ230" s="51">
        <f t="shared" si="894"/>
        <v>32476.396828411824</v>
      </c>
      <c r="IA230" s="51">
        <f t="shared" si="894"/>
        <v>31399.14044166595</v>
      </c>
      <c r="IB230" s="51">
        <f t="shared" si="894"/>
        <v>32415.185599674485</v>
      </c>
      <c r="IC230" s="51">
        <f t="shared" si="894"/>
        <v>32402.975091732354</v>
      </c>
      <c r="ID230" s="51">
        <f t="shared" si="894"/>
        <v>29461.851335887786</v>
      </c>
      <c r="IE230" s="51">
        <f t="shared" si="894"/>
        <v>32498.628079844621</v>
      </c>
      <c r="IF230" s="51">
        <f t="shared" si="894"/>
        <v>32671.555752324821</v>
      </c>
      <c r="IG230" s="51">
        <f t="shared" si="894"/>
        <v>32560.153040047739</v>
      </c>
      <c r="IH230" s="51">
        <f t="shared" si="894"/>
        <v>31192.41589493032</v>
      </c>
      <c r="II230" s="51">
        <f t="shared" si="894"/>
        <v>32201.74824751847</v>
      </c>
      <c r="IJ230" s="51">
        <f t="shared" si="894"/>
        <v>32171.358749312203</v>
      </c>
      <c r="IK230" s="51">
        <f t="shared" si="894"/>
        <v>31104.188299052686</v>
      </c>
      <c r="IL230" s="51">
        <f t="shared" si="894"/>
        <v>32110.655705541369</v>
      </c>
      <c r="IM230" s="51">
        <f t="shared" si="894"/>
        <v>31045.492372051685</v>
      </c>
      <c r="IN230" s="51">
        <f t="shared" si="894"/>
        <v>32050.053791355258</v>
      </c>
      <c r="IO230" s="51">
        <f t="shared" si="894"/>
        <v>32019.790705195795</v>
      </c>
      <c r="IP230" s="51">
        <f t="shared" si="894"/>
        <v>29008.295143891584</v>
      </c>
      <c r="IQ230" s="51">
        <f t="shared" si="894"/>
        <v>31959.340169576233</v>
      </c>
      <c r="IR230" s="51">
        <f t="shared" si="894"/>
        <v>32117.979216141677</v>
      </c>
      <c r="IS230" s="51">
        <f t="shared" si="894"/>
        <v>31975.572780510141</v>
      </c>
      <c r="IT230" s="51">
        <f t="shared" si="894"/>
        <v>30840.825622178167</v>
      </c>
      <c r="IU230" s="51">
        <f t="shared" si="894"/>
        <v>31838.741057298339</v>
      </c>
      <c r="IV230" s="51">
        <f t="shared" si="894"/>
        <v>31808.65406508392</v>
      </c>
      <c r="IW230" s="51">
        <f t="shared" si="894"/>
        <v>30753.476269706149</v>
      </c>
      <c r="IX230" s="51">
        <f t="shared" si="894"/>
        <v>31748.555277241885</v>
      </c>
      <c r="IY230" s="51">
        <f t="shared" si="894"/>
        <v>30695.364619204047</v>
      </c>
      <c r="IZ230" s="51">
        <f t="shared" si="894"/>
        <v>31688.556612310978</v>
      </c>
      <c r="JA230" s="51">
        <f t="shared" si="894"/>
        <v>31658.59477380072</v>
      </c>
      <c r="JB230" s="51">
        <f t="shared" si="894"/>
        <v>28567.820041861221</v>
      </c>
      <c r="JC230" s="51">
        <f t="shared" si="894"/>
        <v>31598.745980569642</v>
      </c>
      <c r="JD230" s="51">
        <f t="shared" si="894"/>
        <v>31568.065901238559</v>
      </c>
      <c r="JE230" s="51">
        <f t="shared" ref="JE230:LT230" si="895">JE207*JE225</f>
        <v>31538.99689376563</v>
      </c>
      <c r="JF230" s="51">
        <f t="shared" si="895"/>
        <v>30492.735182278215</v>
      </c>
      <c r="JG230" s="51">
        <f t="shared" si="895"/>
        <v>31479.347347280524</v>
      </c>
      <c r="JH230" s="51">
        <f t="shared" si="895"/>
        <v>31449.559849824451</v>
      </c>
      <c r="JI230" s="51">
        <f t="shared" si="895"/>
        <v>30406.255330918972</v>
      </c>
      <c r="JJ230" s="51">
        <f t="shared" si="895"/>
        <v>31390.059302970199</v>
      </c>
      <c r="JK230" s="51">
        <f t="shared" si="895"/>
        <v>30348.722140855858</v>
      </c>
      <c r="JL230" s="51">
        <f t="shared" si="895"/>
        <v>31330.657882374206</v>
      </c>
      <c r="JM230" s="51">
        <f t="shared" si="895"/>
        <v>31300.994292805561</v>
      </c>
      <c r="JN230" s="51">
        <f t="shared" si="895"/>
        <v>29253.848621417797</v>
      </c>
      <c r="JO230" s="51">
        <f t="shared" si="895"/>
        <v>31241.74125204248</v>
      </c>
      <c r="JP230" s="51">
        <f t="shared" si="895"/>
        <v>31021.760870413069</v>
      </c>
      <c r="JQ230" s="51">
        <f t="shared" si="895"/>
        <v>31182.586925199397</v>
      </c>
      <c r="JR230" s="51">
        <f t="shared" si="895"/>
        <v>30148.109736866183</v>
      </c>
      <c r="JS230" s="51">
        <f t="shared" si="895"/>
        <v>31123.531147821643</v>
      </c>
      <c r="JT230" s="51">
        <f t="shared" si="895"/>
        <v>31094.040163865124</v>
      </c>
      <c r="JU230" s="51">
        <f t="shared" si="895"/>
        <v>30062.49073135023</v>
      </c>
      <c r="JV230" s="51">
        <f t="shared" si="895"/>
        <v>31035.131902932124</v>
      </c>
      <c r="JW230" s="51">
        <f t="shared" si="895"/>
        <v>30005.530243560981</v>
      </c>
      <c r="JX230" s="51">
        <f t="shared" si="895"/>
        <v>30976.321781525508</v>
      </c>
      <c r="JY230" s="51">
        <f t="shared" si="895"/>
        <v>30946.953472040899</v>
      </c>
      <c r="JZ230" s="51">
        <f t="shared" si="895"/>
        <v>27925.58289716551</v>
      </c>
      <c r="KA230" s="51">
        <f t="shared" si="895"/>
        <v>30888.290253450741</v>
      </c>
      <c r="KB230" s="51">
        <f t="shared" si="895"/>
        <v>30479.009548599672</v>
      </c>
      <c r="KC230" s="51">
        <f t="shared" si="895"/>
        <v>30829.72476615322</v>
      </c>
      <c r="KD230" s="51">
        <f t="shared" si="895"/>
        <v>29806.914794369121</v>
      </c>
      <c r="KE230" s="51">
        <f t="shared" si="895"/>
        <v>30771.256847330718</v>
      </c>
      <c r="KF230" s="51">
        <f t="shared" si="895"/>
        <v>30742.059425291274</v>
      </c>
      <c r="KG230" s="51">
        <f t="shared" si="895"/>
        <v>29722.148065584075</v>
      </c>
      <c r="KH230" s="51">
        <f t="shared" si="895"/>
        <v>30683.737554491508</v>
      </c>
      <c r="KI230" s="51">
        <f t="shared" si="895"/>
        <v>29665.75457922203</v>
      </c>
      <c r="KJ230" s="51">
        <f t="shared" si="895"/>
        <v>30625.512846308429</v>
      </c>
      <c r="KK230" s="51">
        <f t="shared" si="895"/>
        <v>30596.43687760317</v>
      </c>
      <c r="KL230" s="51">
        <f t="shared" si="895"/>
        <v>27609.25109317456</v>
      </c>
      <c r="KM230" s="51">
        <f t="shared" si="895"/>
        <v>30538.357609922772</v>
      </c>
      <c r="KN230" s="51">
        <f t="shared" si="895"/>
        <v>29939.757717417615</v>
      </c>
      <c r="KO230" s="51">
        <f t="shared" si="895"/>
        <v>30480.375100689027</v>
      </c>
      <c r="KP230" s="51">
        <f t="shared" si="895"/>
        <v>29469.116206553339</v>
      </c>
      <c r="KQ230" s="51">
        <f t="shared" si="895"/>
        <v>30422.489188705025</v>
      </c>
      <c r="KR230" s="51">
        <f t="shared" si="895"/>
        <v>30393.582406381105</v>
      </c>
      <c r="KS230" s="51">
        <f t="shared" si="895"/>
        <v>29385.193270686243</v>
      </c>
      <c r="KT230" s="51">
        <f t="shared" si="895"/>
        <v>30335.841088614918</v>
      </c>
      <c r="KU230" s="51">
        <f t="shared" si="895"/>
        <v>29329.361141652636</v>
      </c>
      <c r="KV230" s="51">
        <f t="shared" si="895"/>
        <v>30278.195966280196</v>
      </c>
      <c r="KW230" s="51">
        <f t="shared" si="895"/>
        <v>30249.409428308296</v>
      </c>
      <c r="KX230" s="51">
        <f t="shared" si="895"/>
        <v>27296.0681488808</v>
      </c>
      <c r="KY230" s="51">
        <f t="shared" si="895"/>
        <v>30191.908298718772</v>
      </c>
      <c r="KZ230" s="51">
        <f t="shared" si="895"/>
        <v>29403.951509754606</v>
      </c>
      <c r="LA230" s="51">
        <f t="shared" si="895"/>
        <v>30134.502964413892</v>
      </c>
      <c r="LB230" s="51">
        <f t="shared" si="895"/>
        <v>29134.68016510666</v>
      </c>
      <c r="LC230" s="51">
        <f t="shared" si="895"/>
        <v>30077.193265801372</v>
      </c>
      <c r="LD230" s="51">
        <f t="shared" si="895"/>
        <v>30048.574230079863</v>
      </c>
      <c r="LE230" s="51">
        <f t="shared" si="895"/>
        <v>29051.592622794971</v>
      </c>
      <c r="LF230" s="51">
        <f t="shared" si="895"/>
        <v>29991.407686351835</v>
      </c>
      <c r="LG230" s="51">
        <f t="shared" si="895"/>
        <v>28996.316263174074</v>
      </c>
      <c r="LH230" s="51">
        <f t="shared" si="895"/>
        <v>29934.336380497691</v>
      </c>
      <c r="LI230" s="51">
        <f t="shared" si="895"/>
        <v>29905.836392180612</v>
      </c>
      <c r="LJ230" s="51">
        <f t="shared" si="895"/>
        <v>27949.788531024518</v>
      </c>
      <c r="LK230" s="51">
        <f t="shared" si="895"/>
        <v>29848.907645725587</v>
      </c>
      <c r="LL230" s="51">
        <f t="shared" si="895"/>
        <v>28871.537404385952</v>
      </c>
      <c r="LM230" s="51">
        <f t="shared" si="895"/>
        <v>29792.073740980799</v>
      </c>
      <c r="LN230" s="51">
        <f t="shared" si="895"/>
        <v>28803.573198254824</v>
      </c>
      <c r="LO230" s="51">
        <f t="shared" si="895"/>
        <v>29735.334519942597</v>
      </c>
      <c r="LP230" s="51">
        <f t="shared" si="895"/>
        <v>29707.000366509306</v>
      </c>
      <c r="LQ230" s="51">
        <f t="shared" si="895"/>
        <v>28721.312733745694</v>
      </c>
      <c r="LR230" s="51">
        <f t="shared" si="895"/>
        <v>29650.402875349821</v>
      </c>
      <c r="LS230" s="51">
        <f t="shared" si="895"/>
        <v>28666.586611245508</v>
      </c>
      <c r="LT230" s="51">
        <f t="shared" si="895"/>
        <v>27715.410724905949</v>
      </c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  <c r="QB230" s="51"/>
      <c r="QC230" s="51"/>
      <c r="QD230" s="51"/>
      <c r="QE230" s="51"/>
      <c r="QF230" s="51"/>
      <c r="QG230" s="51"/>
      <c r="QH230" s="51"/>
      <c r="QI230" s="51"/>
      <c r="QJ230" s="51"/>
      <c r="QK230" s="51"/>
      <c r="QL230" s="51"/>
      <c r="QM230" s="51"/>
      <c r="QN230" s="51"/>
      <c r="QO230" s="51"/>
      <c r="QP230" s="51"/>
      <c r="QQ230" s="51"/>
      <c r="QR230" s="51"/>
      <c r="QS230" s="51"/>
      <c r="QT230" s="51"/>
      <c r="QU230" s="51"/>
    </row>
    <row r="231" spans="1:509" outlineLevel="1">
      <c r="C231" s="75" t="s">
        <v>516</v>
      </c>
      <c r="D231" s="242"/>
      <c r="E231" s="30"/>
      <c r="F231" s="206">
        <f t="shared" si="884"/>
        <v>-7445718.5172228273</v>
      </c>
      <c r="G231" s="223">
        <f t="shared" si="885"/>
        <v>-207908.94528861588</v>
      </c>
      <c r="H231" s="198">
        <f>SUM(I231:QJ231)</f>
        <v>-8483851.3024969269</v>
      </c>
      <c r="I231" s="51">
        <f>I$209*I221*-1</f>
        <v>0</v>
      </c>
      <c r="J231" s="51">
        <f t="shared" ref="J231:BU231" si="896">J$209*J221*-1</f>
        <v>0</v>
      </c>
      <c r="K231" s="51">
        <f t="shared" si="896"/>
        <v>0</v>
      </c>
      <c r="L231" s="51">
        <f t="shared" si="896"/>
        <v>0</v>
      </c>
      <c r="M231" s="51">
        <f t="shared" si="896"/>
        <v>0</v>
      </c>
      <c r="N231" s="51">
        <f t="shared" si="896"/>
        <v>0</v>
      </c>
      <c r="O231" s="51">
        <f t="shared" si="896"/>
        <v>0</v>
      </c>
      <c r="P231" s="51">
        <f t="shared" si="896"/>
        <v>0</v>
      </c>
      <c r="Q231" s="51">
        <f t="shared" si="896"/>
        <v>0</v>
      </c>
      <c r="R231" s="51">
        <f t="shared" si="896"/>
        <v>0</v>
      </c>
      <c r="S231" s="51">
        <f t="shared" si="896"/>
        <v>0</v>
      </c>
      <c r="T231" s="51">
        <f t="shared" si="896"/>
        <v>0</v>
      </c>
      <c r="U231" s="51">
        <f t="shared" si="896"/>
        <v>0</v>
      </c>
      <c r="V231" s="51">
        <f t="shared" si="896"/>
        <v>0</v>
      </c>
      <c r="W231" s="51">
        <f t="shared" si="896"/>
        <v>0</v>
      </c>
      <c r="X231" s="51">
        <f t="shared" si="896"/>
        <v>0</v>
      </c>
      <c r="Y231" s="51">
        <f t="shared" si="896"/>
        <v>0</v>
      </c>
      <c r="Z231" s="51">
        <f t="shared" si="896"/>
        <v>0</v>
      </c>
      <c r="AA231" s="51">
        <f t="shared" si="896"/>
        <v>0</v>
      </c>
      <c r="AB231" s="51">
        <f t="shared" si="896"/>
        <v>0</v>
      </c>
      <c r="AC231" s="51">
        <f t="shared" si="896"/>
        <v>0</v>
      </c>
      <c r="AD231" s="51">
        <f t="shared" si="896"/>
        <v>0</v>
      </c>
      <c r="AE231" s="51">
        <f t="shared" si="896"/>
        <v>0</v>
      </c>
      <c r="AF231" s="51">
        <f t="shared" si="896"/>
        <v>0</v>
      </c>
      <c r="AG231" s="51">
        <f t="shared" si="896"/>
        <v>-19014.211332426788</v>
      </c>
      <c r="AH231" s="51">
        <f t="shared" si="896"/>
        <v>-13485.877315094902</v>
      </c>
      <c r="AI231" s="51">
        <f t="shared" si="896"/>
        <v>-6795.8448000000008</v>
      </c>
      <c r="AJ231" s="51">
        <f t="shared" si="896"/>
        <v>-6576.6240000000007</v>
      </c>
      <c r="AK231" s="51">
        <f t="shared" si="896"/>
        <v>-6795.8448000000008</v>
      </c>
      <c r="AL231" s="51">
        <f t="shared" si="896"/>
        <v>-6576.6240000000007</v>
      </c>
      <c r="AM231" s="51">
        <f t="shared" si="896"/>
        <v>-6795.8448000000008</v>
      </c>
      <c r="AN231" s="51">
        <f t="shared" si="896"/>
        <v>-6795.8448000000008</v>
      </c>
      <c r="AO231" s="51">
        <f t="shared" si="896"/>
        <v>-18631.906849974803</v>
      </c>
      <c r="AP231" s="51">
        <f t="shared" si="896"/>
        <v>-33898.57754539232</v>
      </c>
      <c r="AQ231" s="51">
        <f t="shared" si="896"/>
        <v>-39482.387257862792</v>
      </c>
      <c r="AR231" s="51">
        <f t="shared" si="896"/>
        <v>-43059.35778786429</v>
      </c>
      <c r="AS231" s="51">
        <f t="shared" si="896"/>
        <v>-19300.41905115448</v>
      </c>
      <c r="AT231" s="51">
        <f t="shared" si="896"/>
        <v>-12364.465340907533</v>
      </c>
      <c r="AU231" s="51">
        <f t="shared" si="896"/>
        <v>-6795.8448000000008</v>
      </c>
      <c r="AV231" s="51">
        <f t="shared" si="896"/>
        <v>-6576.6240000000007</v>
      </c>
      <c r="AW231" s="51">
        <f t="shared" si="896"/>
        <v>-6795.8448000000008</v>
      </c>
      <c r="AX231" s="51">
        <f t="shared" si="896"/>
        <v>-6576.6240000000007</v>
      </c>
      <c r="AY231" s="51">
        <f t="shared" si="896"/>
        <v>-6795.8448000000008</v>
      </c>
      <c r="AZ231" s="51">
        <f t="shared" si="896"/>
        <v>-6795.8448000000008</v>
      </c>
      <c r="BA231" s="51">
        <f t="shared" si="896"/>
        <v>-20691.948465174988</v>
      </c>
      <c r="BB231" s="51">
        <f t="shared" si="896"/>
        <v>-35601.077649711646</v>
      </c>
      <c r="BC231" s="51">
        <f t="shared" si="896"/>
        <v>-40891.379261369766</v>
      </c>
      <c r="BD231" s="51">
        <f t="shared" si="896"/>
        <v>-43077.070468690734</v>
      </c>
      <c r="BE231" s="51">
        <f t="shared" si="896"/>
        <v>-20411.5919897616</v>
      </c>
      <c r="BF231" s="51">
        <f t="shared" si="896"/>
        <v>-13520.281516654755</v>
      </c>
      <c r="BG231" s="51">
        <f t="shared" si="896"/>
        <v>-7961.9750103305114</v>
      </c>
      <c r="BH231" s="51">
        <f t="shared" si="896"/>
        <v>-6576.6240000000007</v>
      </c>
      <c r="BI231" s="51">
        <f t="shared" si="896"/>
        <v>-6795.8448000000008</v>
      </c>
      <c r="BJ231" s="51">
        <f t="shared" si="896"/>
        <v>-6576.6240000000007</v>
      </c>
      <c r="BK231" s="51">
        <f t="shared" si="896"/>
        <v>-8399.9108910105315</v>
      </c>
      <c r="BL231" s="51">
        <f t="shared" si="896"/>
        <v>-6795.8448000000008</v>
      </c>
      <c r="BM231" s="51">
        <f t="shared" si="896"/>
        <v>-23142.057432862621</v>
      </c>
      <c r="BN231" s="51">
        <f t="shared" si="896"/>
        <v>-37509.701391356248</v>
      </c>
      <c r="BO231" s="51">
        <f t="shared" si="896"/>
        <v>-41336.95808249421</v>
      </c>
      <c r="BP231" s="51">
        <f t="shared" si="896"/>
        <v>-42682.092573339643</v>
      </c>
      <c r="BQ231" s="51">
        <f t="shared" si="896"/>
        <v>-21524.084876942776</v>
      </c>
      <c r="BR231" s="51">
        <f t="shared" si="896"/>
        <v>-14676.792358766501</v>
      </c>
      <c r="BS231" s="51">
        <f t="shared" si="896"/>
        <v>-9781.9745158158457</v>
      </c>
      <c r="BT231" s="51">
        <f t="shared" si="896"/>
        <v>-6576.6240000000007</v>
      </c>
      <c r="BU231" s="51">
        <f t="shared" si="896"/>
        <v>-6795.8448000000008</v>
      </c>
      <c r="BV231" s="51">
        <f t="shared" ref="BV231:EG231" si="897">BV$209*BV221*-1</f>
        <v>-6576.6240000000007</v>
      </c>
      <c r="BW231" s="51">
        <f t="shared" si="897"/>
        <v>-11275.360134728531</v>
      </c>
      <c r="BX231" s="51">
        <f t="shared" si="897"/>
        <v>-6220.2705833162954</v>
      </c>
      <c r="BY231" s="51">
        <f t="shared" si="897"/>
        <v>-25593.707097977658</v>
      </c>
      <c r="BZ231" s="51">
        <f t="shared" si="897"/>
        <v>-39421.304145505128</v>
      </c>
      <c r="CA231" s="51">
        <f t="shared" si="897"/>
        <v>-40958.210682862402</v>
      </c>
      <c r="CB231" s="51">
        <f t="shared" si="897"/>
        <v>-42291.046403980909</v>
      </c>
      <c r="CC231" s="51">
        <f t="shared" si="897"/>
        <v>-22638.008382446238</v>
      </c>
      <c r="CD231" s="51">
        <f t="shared" si="897"/>
        <v>-17297.947244452862</v>
      </c>
      <c r="CE231" s="51">
        <f t="shared" si="897"/>
        <v>-11602.197705658718</v>
      </c>
      <c r="CF231" s="51">
        <f t="shared" si="897"/>
        <v>-6576.6240000000007</v>
      </c>
      <c r="CG231" s="51">
        <f t="shared" si="897"/>
        <v>-6795.8448000000008</v>
      </c>
      <c r="CH231" s="51">
        <f t="shared" si="897"/>
        <v>-6576.6240000000007</v>
      </c>
      <c r="CI231" s="51">
        <f t="shared" si="897"/>
        <v>-14151.124896884943</v>
      </c>
      <c r="CJ231" s="51">
        <f t="shared" si="897"/>
        <v>-8944.8335741697301</v>
      </c>
      <c r="CK231" s="51">
        <f t="shared" si="897"/>
        <v>-28047.141421983295</v>
      </c>
      <c r="CL231" s="51">
        <f t="shared" si="897"/>
        <v>-41336.076038331565</v>
      </c>
      <c r="CM231" s="51">
        <f t="shared" si="897"/>
        <v>-40583.23344610096</v>
      </c>
      <c r="CN231" s="51">
        <f t="shared" si="897"/>
        <v>-41903.892823059083</v>
      </c>
      <c r="CO231" s="51">
        <f t="shared" si="897"/>
        <v>-23753.473312470047</v>
      </c>
      <c r="CP231" s="51">
        <f t="shared" si="897"/>
        <v>-16992.358456844286</v>
      </c>
      <c r="CQ231" s="51">
        <f t="shared" si="897"/>
        <v>-13422.825758179801</v>
      </c>
      <c r="CR231" s="51">
        <f t="shared" si="897"/>
        <v>-6576.6240000000007</v>
      </c>
      <c r="CS231" s="51">
        <f t="shared" si="897"/>
        <v>-6318.9881341289183</v>
      </c>
      <c r="CT231" s="51">
        <f t="shared" si="897"/>
        <v>-6576.6240000000007</v>
      </c>
      <c r="CU231" s="51">
        <f t="shared" si="897"/>
        <v>-17027.491422565065</v>
      </c>
      <c r="CV231" s="51">
        <f t="shared" si="897"/>
        <v>-11669.488219216855</v>
      </c>
      <c r="CW231" s="51">
        <f t="shared" si="897"/>
        <v>-30502.604530858727</v>
      </c>
      <c r="CX231" s="51">
        <f t="shared" si="897"/>
        <v>-41584.210377645955</v>
      </c>
      <c r="CY231" s="51">
        <f t="shared" si="897"/>
        <v>-40211.988842901214</v>
      </c>
      <c r="CZ231" s="51">
        <f t="shared" si="897"/>
        <v>-41520.593082605425</v>
      </c>
      <c r="DA231" s="51">
        <f t="shared" si="897"/>
        <v>-24870.59062068475</v>
      </c>
      <c r="DB231" s="51">
        <f t="shared" si="897"/>
        <v>-18151.644117673037</v>
      </c>
      <c r="DC231" s="51">
        <f t="shared" si="897"/>
        <v>-15244.039882246887</v>
      </c>
      <c r="DD231" s="51">
        <f t="shared" si="897"/>
        <v>-6576.6240000000007</v>
      </c>
      <c r="DE231" s="51">
        <f t="shared" si="897"/>
        <v>-8608.2576114132353</v>
      </c>
      <c r="DF231" s="51">
        <f t="shared" si="897"/>
        <v>-8281.1919665635705</v>
      </c>
      <c r="DG231" s="51">
        <f t="shared" si="897"/>
        <v>-19904.746001345069</v>
      </c>
      <c r="DH231" s="51">
        <f t="shared" si="897"/>
        <v>-14394.505733650387</v>
      </c>
      <c r="DI231" s="51">
        <f t="shared" si="897"/>
        <v>-32960.3407393917</v>
      </c>
      <c r="DJ231" s="51">
        <f t="shared" si="897"/>
        <v>-41204.092850158457</v>
      </c>
      <c r="DK231" s="51">
        <f t="shared" si="897"/>
        <v>-39844.439717532252</v>
      </c>
      <c r="DL231" s="51">
        <f t="shared" si="897"/>
        <v>-41141.108820359899</v>
      </c>
      <c r="DM231" s="51">
        <f t="shared" si="897"/>
        <v>-25989.471419270118</v>
      </c>
      <c r="DN231" s="51">
        <f t="shared" si="897"/>
        <v>-19312.085277518388</v>
      </c>
      <c r="DO231" s="51">
        <f t="shared" si="897"/>
        <v>-17066.021335311518</v>
      </c>
      <c r="DP231" s="51">
        <f t="shared" si="897"/>
        <v>-6576.6240000000007</v>
      </c>
      <c r="DQ231" s="51">
        <f t="shared" si="897"/>
        <v>-10897.608673889152</v>
      </c>
      <c r="DR231" s="51">
        <f t="shared" si="897"/>
        <v>-10832.443199058891</v>
      </c>
      <c r="DS231" s="51">
        <f t="shared" si="897"/>
        <v>-22783.174995787525</v>
      </c>
      <c r="DT231" s="51">
        <f t="shared" si="897"/>
        <v>-17120.157354182338</v>
      </c>
      <c r="DU231" s="51">
        <f t="shared" si="897"/>
        <v>-35420.594575487557</v>
      </c>
      <c r="DV231" s="51">
        <f t="shared" si="897"/>
        <v>-40827.759124196469</v>
      </c>
      <c r="DW231" s="51">
        <f t="shared" si="897"/>
        <v>-39480.549284122229</v>
      </c>
      <c r="DX231" s="51">
        <f t="shared" si="897"/>
        <v>-40765.402055931649</v>
      </c>
      <c r="DY231" s="51">
        <f t="shared" si="897"/>
        <v>-27110.226989967006</v>
      </c>
      <c r="DZ231" s="51">
        <f t="shared" si="897"/>
        <v>-21888.499335921082</v>
      </c>
      <c r="EA231" s="51">
        <f t="shared" si="897"/>
        <v>-18888.95144144896</v>
      </c>
      <c r="EB231" s="51">
        <f t="shared" si="897"/>
        <v>-6576.6240000000007</v>
      </c>
      <c r="EC231" s="51">
        <f t="shared" si="897"/>
        <v>-13187.269205893925</v>
      </c>
      <c r="ED231" s="51">
        <f t="shared" si="897"/>
        <v>-13384.004348658351</v>
      </c>
      <c r="EE231" s="51">
        <f t="shared" si="897"/>
        <v>-25663.064869943231</v>
      </c>
      <c r="EF231" s="51">
        <f t="shared" si="897"/>
        <v>-19846.714366043383</v>
      </c>
      <c r="EG231" s="51">
        <f t="shared" si="897"/>
        <v>-37883.610804499258</v>
      </c>
      <c r="EH231" s="51">
        <f t="shared" ref="EH231:GS231" si="898">EH$209*EH221*-1</f>
        <v>-40455.171534688132</v>
      </c>
      <c r="EI231" s="51">
        <f t="shared" si="898"/>
        <v>-39120.281122976674</v>
      </c>
      <c r="EJ231" s="51">
        <f t="shared" si="898"/>
        <v>-40393.435186997769</v>
      </c>
      <c r="EK231" s="51">
        <f t="shared" si="898"/>
        <v>-28232.968795145549</v>
      </c>
      <c r="EL231" s="51">
        <f t="shared" si="898"/>
        <v>-21636.896020611584</v>
      </c>
      <c r="EM231" s="51">
        <f t="shared" si="898"/>
        <v>-20713.01160940441</v>
      </c>
      <c r="EN231" s="51">
        <f t="shared" si="898"/>
        <v>-6576.6240000000007</v>
      </c>
      <c r="EO231" s="51">
        <f t="shared" si="898"/>
        <v>-15477.467110301872</v>
      </c>
      <c r="EP231" s="51">
        <f t="shared" si="898"/>
        <v>-15936.129388568872</v>
      </c>
      <c r="EQ231" s="51">
        <f t="shared" si="898"/>
        <v>-28544.702217860722</v>
      </c>
      <c r="ER231" s="51">
        <f t="shared" si="898"/>
        <v>-22574.448129984325</v>
      </c>
      <c r="ES231" s="51">
        <f t="shared" si="898"/>
        <v>-38822.798644614282</v>
      </c>
      <c r="ET231" s="51">
        <f t="shared" si="898"/>
        <v>-40086.292791490792</v>
      </c>
      <c r="EU231" s="51">
        <f t="shared" si="898"/>
        <v>-38763.599176933429</v>
      </c>
      <c r="EV231" s="51">
        <f t="shared" si="898"/>
        <v>-40025.170985539953</v>
      </c>
      <c r="EW231" s="51">
        <f t="shared" si="898"/>
        <v>-29357.808488890754</v>
      </c>
      <c r="EX231" s="51">
        <f t="shared" si="898"/>
        <v>-22801.496879280247</v>
      </c>
      <c r="EY231" s="51">
        <f t="shared" si="898"/>
        <v>-22538.383350646265</v>
      </c>
      <c r="EZ231" s="51">
        <f t="shared" si="898"/>
        <v>-6576.6240000000007</v>
      </c>
      <c r="FA231" s="51">
        <f t="shared" si="898"/>
        <v>-17768.430331209329</v>
      </c>
      <c r="FB231" s="51">
        <f t="shared" si="898"/>
        <v>-18489.072334455661</v>
      </c>
      <c r="FC231" s="51">
        <f t="shared" si="898"/>
        <v>-31428.373792108068</v>
      </c>
      <c r="FD231" s="51">
        <f t="shared" si="898"/>
        <v>-25303.630109284029</v>
      </c>
      <c r="FE231" s="51">
        <f t="shared" si="898"/>
        <v>-38469.077926544072</v>
      </c>
      <c r="FF231" s="51">
        <f t="shared" si="898"/>
        <v>-39721.085975658803</v>
      </c>
      <c r="FG231" s="51">
        <f t="shared" si="898"/>
        <v>-38410.467747753959</v>
      </c>
      <c r="FH231" s="51">
        <f t="shared" si="898"/>
        <v>-39660.572594118523</v>
      </c>
      <c r="FI231" s="51">
        <f t="shared" si="898"/>
        <v>-30484.857928106503</v>
      </c>
      <c r="FJ231" s="51">
        <f t="shared" si="898"/>
        <v>-23967.715810815389</v>
      </c>
      <c r="FK231" s="51">
        <f t="shared" si="898"/>
        <v>-24365.248297428785</v>
      </c>
      <c r="FL231" s="51">
        <f t="shared" si="898"/>
        <v>-6760.7023496135807</v>
      </c>
      <c r="FM231" s="51">
        <f t="shared" si="898"/>
        <v>-20060.38687662275</v>
      </c>
      <c r="FN231" s="51">
        <f t="shared" si="898"/>
        <v>-21043.087269725333</v>
      </c>
      <c r="FO231" s="51">
        <f t="shared" si="898"/>
        <v>-34314.366532308362</v>
      </c>
      <c r="FP231" s="51">
        <f t="shared" si="898"/>
        <v>-28034.531896766504</v>
      </c>
      <c r="FQ231" s="51">
        <f t="shared" si="898"/>
        <v>-38118.878248404566</v>
      </c>
      <c r="FR231" s="51">
        <f t="shared" si="898"/>
        <v>-39359.514535748589</v>
      </c>
      <c r="FS231" s="51">
        <f t="shared" si="898"/>
        <v>-38060.85149255045</v>
      </c>
      <c r="FT231" s="51">
        <f t="shared" si="898"/>
        <v>-39299.603522183541</v>
      </c>
      <c r="FU231" s="51">
        <f t="shared" si="898"/>
        <v>-31614.229183639261</v>
      </c>
      <c r="FV231" s="51">
        <f t="shared" si="898"/>
        <v>-26503.165714858194</v>
      </c>
      <c r="FW231" s="51">
        <f t="shared" si="898"/>
        <v>-26193.788220865848</v>
      </c>
      <c r="FX231" s="51">
        <f t="shared" si="898"/>
        <v>-8838.604170961793</v>
      </c>
      <c r="FY231" s="51">
        <f t="shared" si="898"/>
        <v>-22353.564841151845</v>
      </c>
      <c r="FZ231" s="51">
        <f t="shared" si="898"/>
        <v>-23598.428370814378</v>
      </c>
      <c r="GA231" s="51">
        <f t="shared" si="898"/>
        <v>-37202.967593692512</v>
      </c>
      <c r="GB231" s="51">
        <f t="shared" si="898"/>
        <v>-30767.4252418287</v>
      </c>
      <c r="GC231" s="51">
        <f t="shared" si="898"/>
        <v>-37772.16456072998</v>
      </c>
      <c r="GD231" s="51">
        <f t="shared" si="898"/>
        <v>-39001.542284160358</v>
      </c>
      <c r="GE231" s="51">
        <f t="shared" si="898"/>
        <v>-37714.715420248591</v>
      </c>
      <c r="GF231" s="51">
        <f t="shared" si="898"/>
        <v>-38942.227642422775</v>
      </c>
      <c r="GG231" s="51">
        <f t="shared" si="898"/>
        <v>-32746.034551422363</v>
      </c>
      <c r="GH231" s="51">
        <f t="shared" si="898"/>
        <v>-26305.472065840706</v>
      </c>
      <c r="GI231" s="51">
        <f t="shared" si="898"/>
        <v>-28024.185049017469</v>
      </c>
      <c r="GJ231" s="51">
        <f t="shared" si="898"/>
        <v>-10916.642920381564</v>
      </c>
      <c r="GK231" s="51">
        <f t="shared" si="898"/>
        <v>-24648.192428710121</v>
      </c>
      <c r="GL231" s="51">
        <f t="shared" si="898"/>
        <v>-26155.349932485806</v>
      </c>
      <c r="GM231" s="51">
        <f t="shared" si="898"/>
        <v>-38735.403496956336</v>
      </c>
      <c r="GN231" s="51">
        <f t="shared" si="898"/>
        <v>-33502.582077482984</v>
      </c>
      <c r="GO231" s="51">
        <f t="shared" si="898"/>
        <v>-37428.902162947255</v>
      </c>
      <c r="GP231" s="51">
        <f t="shared" si="898"/>
        <v>-38647.133393516284</v>
      </c>
      <c r="GQ231" s="51">
        <f t="shared" si="898"/>
        <v>-37372.024888085507</v>
      </c>
      <c r="GR231" s="51">
        <f t="shared" si="898"/>
        <v>-38588.409187145844</v>
      </c>
      <c r="GS231" s="51">
        <f t="shared" si="898"/>
        <v>-33880.386563642169</v>
      </c>
      <c r="GT231" s="51">
        <f t="shared" ref="GT231:JE231" si="899">GT$209*GT221*-1</f>
        <v>-27477.241903487724</v>
      </c>
      <c r="GU231" s="51">
        <f t="shared" si="899"/>
        <v>-29856.620884990931</v>
      </c>
      <c r="GV231" s="51">
        <f t="shared" si="899"/>
        <v>-12995.02544458229</v>
      </c>
      <c r="GW231" s="51">
        <f t="shared" si="899"/>
        <v>-26944.497975224989</v>
      </c>
      <c r="GX231" s="51">
        <f t="shared" si="899"/>
        <v>-28714.106393135869</v>
      </c>
      <c r="GY231" s="51">
        <f t="shared" si="899"/>
        <v>-38383.643829976536</v>
      </c>
      <c r="GZ231" s="51">
        <f t="shared" si="899"/>
        <v>-36240.27454741628</v>
      </c>
      <c r="HA231" s="51">
        <f t="shared" si="899"/>
        <v>-37089.05669990302</v>
      </c>
      <c r="HB231" s="51">
        <f t="shared" si="899"/>
        <v>-38296.252393074865</v>
      </c>
      <c r="HC231" s="51">
        <f t="shared" si="899"/>
        <v>-37032.745598142552</v>
      </c>
      <c r="HD231" s="51">
        <f t="shared" si="899"/>
        <v>-38238.112744704464</v>
      </c>
      <c r="HE231" s="51">
        <f t="shared" si="899"/>
        <v>-35017.397999927234</v>
      </c>
      <c r="HF231" s="51">
        <f t="shared" si="899"/>
        <v>-28651.094865441617</v>
      </c>
      <c r="HG231" s="51">
        <f t="shared" si="899"/>
        <v>-31691.278025058666</v>
      </c>
      <c r="HH231" s="51">
        <f t="shared" si="899"/>
        <v>-15073.958613357881</v>
      </c>
      <c r="HI231" s="51">
        <f t="shared" si="899"/>
        <v>-29242.709971360146</v>
      </c>
      <c r="HJ231" s="51">
        <f t="shared" si="899"/>
        <v>-31274.952360113984</v>
      </c>
      <c r="HK231" s="51">
        <f t="shared" si="899"/>
        <v>-38035.385682048822</v>
      </c>
      <c r="HL231" s="51">
        <f t="shared" si="899"/>
        <v>-38006.521129313784</v>
      </c>
      <c r="HM231" s="51">
        <f t="shared" si="899"/>
        <v>-36752.594158425192</v>
      </c>
      <c r="HN231" s="51">
        <f t="shared" si="899"/>
        <v>-37948.864165180719</v>
      </c>
      <c r="HO231" s="51">
        <f t="shared" si="899"/>
        <v>-36696.84359391265</v>
      </c>
      <c r="HP231" s="51">
        <f t="shared" si="899"/>
        <v>-37891.303255948304</v>
      </c>
      <c r="HQ231" s="51">
        <f t="shared" si="899"/>
        <v>-36157.181898561197</v>
      </c>
      <c r="HR231" s="51">
        <f t="shared" si="899"/>
        <v>-31149.291228894304</v>
      </c>
      <c r="HS231" s="51">
        <f t="shared" si="899"/>
        <v>-33528.338976793886</v>
      </c>
      <c r="HT231" s="51">
        <f t="shared" si="899"/>
        <v>-17153.649340177773</v>
      </c>
      <c r="HU231" s="51">
        <f t="shared" si="899"/>
        <v>-31543.057085251479</v>
      </c>
      <c r="HV231" s="51">
        <f t="shared" si="899"/>
        <v>-33838.142635057899</v>
      </c>
      <c r="HW231" s="51">
        <f t="shared" si="899"/>
        <v>-37690.59419802401</v>
      </c>
      <c r="HX231" s="51">
        <f t="shared" si="899"/>
        <v>-37662.016971525663</v>
      </c>
      <c r="HY231" s="51">
        <f t="shared" si="899"/>
        <v>-36419.480863918769</v>
      </c>
      <c r="HZ231" s="51">
        <f t="shared" si="899"/>
        <v>-37604.9339417499</v>
      </c>
      <c r="IA231" s="51">
        <f t="shared" si="899"/>
        <v>-36364.28525690172</v>
      </c>
      <c r="IB231" s="51">
        <f t="shared" si="899"/>
        <v>-37547.946010716099</v>
      </c>
      <c r="IC231" s="51">
        <f t="shared" si="899"/>
        <v>-37299.851567721191</v>
      </c>
      <c r="ID231" s="51">
        <f t="shared" si="899"/>
        <v>-31005.517321459512</v>
      </c>
      <c r="IE231" s="51">
        <f t="shared" si="899"/>
        <v>-35367.986477226739</v>
      </c>
      <c r="IF231" s="51">
        <f t="shared" si="899"/>
        <v>-19234.304602781456</v>
      </c>
      <c r="IG231" s="51">
        <f t="shared" si="899"/>
        <v>-33845.768185260291</v>
      </c>
      <c r="IH231" s="51">
        <f t="shared" si="899"/>
        <v>-36171.823768129536</v>
      </c>
      <c r="II231" s="51">
        <f t="shared" si="899"/>
        <v>-37349.23486971129</v>
      </c>
      <c r="IJ231" s="51">
        <f t="shared" si="899"/>
        <v>-37320.942109319869</v>
      </c>
      <c r="IK231" s="51">
        <f t="shared" si="899"/>
        <v>-36089.683476995582</v>
      </c>
      <c r="IL231" s="51">
        <f t="shared" si="899"/>
        <v>-37264.427300790245</v>
      </c>
      <c r="IM231" s="51">
        <f t="shared" si="899"/>
        <v>-36035.0373032641</v>
      </c>
      <c r="IN231" s="51">
        <f t="shared" si="899"/>
        <v>-37208.006644361769</v>
      </c>
      <c r="IO231" s="51">
        <f t="shared" si="899"/>
        <v>-37179.831574158132</v>
      </c>
      <c r="IP231" s="51">
        <f t="shared" si="899"/>
        <v>-32186.320938488239</v>
      </c>
      <c r="IQ231" s="51">
        <f t="shared" si="899"/>
        <v>-37123.551851860349</v>
      </c>
      <c r="IR231" s="51">
        <f t="shared" si="899"/>
        <v>-21316.131463778216</v>
      </c>
      <c r="IS231" s="51">
        <f t="shared" si="899"/>
        <v>-36151.072362744293</v>
      </c>
      <c r="IT231" s="51">
        <f t="shared" si="899"/>
        <v>-35844.491632685393</v>
      </c>
      <c r="IU231" s="51">
        <f t="shared" si="899"/>
        <v>-37011.273532424537</v>
      </c>
      <c r="IV231" s="51">
        <f t="shared" si="899"/>
        <v>-36983.262406480848</v>
      </c>
      <c r="IW231" s="51">
        <f t="shared" si="899"/>
        <v>-35763.168990137536</v>
      </c>
      <c r="IX231" s="51">
        <f t="shared" si="899"/>
        <v>-36927.310162956157</v>
      </c>
      <c r="IY231" s="51">
        <f t="shared" si="899"/>
        <v>-35709.066780471323</v>
      </c>
      <c r="IZ231" s="51">
        <f t="shared" si="899"/>
        <v>-36871.451134314957</v>
      </c>
      <c r="JA231" s="51">
        <f t="shared" si="899"/>
        <v>-36843.556527036366</v>
      </c>
      <c r="JB231" s="51">
        <f t="shared" si="899"/>
        <v>-33252.8769234641</v>
      </c>
      <c r="JC231" s="51">
        <f t="shared" si="899"/>
        <v>-36787.837029626113</v>
      </c>
      <c r="JD231" s="51">
        <f t="shared" si="899"/>
        <v>-23399.337091253976</v>
      </c>
      <c r="JE231" s="51">
        <f t="shared" si="899"/>
        <v>-36732.210359350793</v>
      </c>
      <c r="JF231" s="51">
        <f t="shared" ref="JF231:LQ231" si="900">JF$209*JF221*-1</f>
        <v>-35520.41785746903</v>
      </c>
      <c r="JG231" s="51">
        <f t="shared" si="900"/>
        <v>-36676.676361562953</v>
      </c>
      <c r="JH231" s="51">
        <f t="shared" si="900"/>
        <v>-36648.944066594973</v>
      </c>
      <c r="JI231" s="51">
        <f t="shared" si="900"/>
        <v>-35439.904724393047</v>
      </c>
      <c r="JJ231" s="51">
        <f t="shared" si="900"/>
        <v>-36593.548788137923</v>
      </c>
      <c r="JK231" s="51">
        <f t="shared" si="900"/>
        <v>-35386.341064014006</v>
      </c>
      <c r="JL231" s="51">
        <f t="shared" si="900"/>
        <v>-36538.245796676019</v>
      </c>
      <c r="JM231" s="51">
        <f t="shared" si="900"/>
        <v>-36510.628860512115</v>
      </c>
      <c r="JN231" s="51">
        <f t="shared" si="900"/>
        <v>-34129.290748883519</v>
      </c>
      <c r="JO231" s="51">
        <f t="shared" si="900"/>
        <v>-36455.46401134631</v>
      </c>
      <c r="JP231" s="51">
        <f t="shared" si="900"/>
        <v>-25484.128779387982</v>
      </c>
      <c r="JQ231" s="51">
        <f t="shared" si="900"/>
        <v>-36400.391065286858</v>
      </c>
      <c r="JR231" s="51">
        <f t="shared" si="900"/>
        <v>-35199.570007805589</v>
      </c>
      <c r="JS231" s="51">
        <f t="shared" si="900"/>
        <v>-36345.409869225725</v>
      </c>
      <c r="JT231" s="51">
        <f t="shared" si="900"/>
        <v>-36317.953629668031</v>
      </c>
      <c r="JU231" s="51">
        <f t="shared" si="900"/>
        <v>-35119.858326106427</v>
      </c>
      <c r="JV231" s="51">
        <f t="shared" si="900"/>
        <v>-36263.109772084717</v>
      </c>
      <c r="JW231" s="51">
        <f t="shared" si="900"/>
        <v>-35066.827854136747</v>
      </c>
      <c r="JX231" s="51">
        <f t="shared" si="900"/>
        <v>-36208.3572828447</v>
      </c>
      <c r="JY231" s="51">
        <f t="shared" si="900"/>
        <v>-36181.015253775658</v>
      </c>
      <c r="JZ231" s="51">
        <f t="shared" si="900"/>
        <v>-32654.951234595599</v>
      </c>
      <c r="KA231" s="51">
        <f t="shared" si="900"/>
        <v>-36126.399531722731</v>
      </c>
      <c r="KB231" s="51">
        <f t="shared" si="900"/>
        <v>-27570.713969080512</v>
      </c>
      <c r="KC231" s="51">
        <f t="shared" si="900"/>
        <v>-36071.874797945646</v>
      </c>
      <c r="KD231" s="51">
        <f t="shared" si="900"/>
        <v>-34881.91597188454</v>
      </c>
      <c r="KE231" s="51">
        <f t="shared" si="900"/>
        <v>-36017.440900860456</v>
      </c>
      <c r="KF231" s="51">
        <f t="shared" si="900"/>
        <v>-35990.257968776401</v>
      </c>
      <c r="KG231" s="51">
        <f t="shared" si="900"/>
        <v>-34802.997763679778</v>
      </c>
      <c r="KH231" s="51">
        <f t="shared" si="900"/>
        <v>-35935.960043061481</v>
      </c>
      <c r="KI231" s="51">
        <f t="shared" si="900"/>
        <v>-34750.495172605421</v>
      </c>
      <c r="KJ231" s="51">
        <f t="shared" si="900"/>
        <v>-35881.752576182516</v>
      </c>
      <c r="KK231" s="51">
        <f t="shared" si="900"/>
        <v>-35854.682717702366</v>
      </c>
      <c r="KL231" s="51">
        <f t="shared" si="900"/>
        <v>-32360.444893169457</v>
      </c>
      <c r="KM231" s="51">
        <f t="shared" si="900"/>
        <v>-35800.61065658975</v>
      </c>
      <c r="KN231" s="51">
        <f t="shared" si="900"/>
        <v>-29659.300268594463</v>
      </c>
      <c r="KO231" s="51">
        <f t="shared" si="900"/>
        <v>-35746.628678028945</v>
      </c>
      <c r="KP231" s="51">
        <f t="shared" si="900"/>
        <v>-34567.423957545732</v>
      </c>
      <c r="KQ231" s="51">
        <f t="shared" si="900"/>
        <v>-35692.736631944921</v>
      </c>
      <c r="KR231" s="51">
        <f t="shared" si="900"/>
        <v>-35665.824286751631</v>
      </c>
      <c r="KS231" s="51">
        <f t="shared" si="900"/>
        <v>-34489.291324367099</v>
      </c>
      <c r="KT231" s="51">
        <f t="shared" si="900"/>
        <v>-35612.066858538907</v>
      </c>
      <c r="KU231" s="51">
        <f t="shared" si="900"/>
        <v>-34437.311359506566</v>
      </c>
      <c r="KV231" s="51">
        <f t="shared" si="900"/>
        <v>-35558.398988708323</v>
      </c>
      <c r="KW231" s="51">
        <f t="shared" si="900"/>
        <v>-35531.598591551068</v>
      </c>
      <c r="KX231" s="51">
        <f t="shared" si="900"/>
        <v>-32068.870154375058</v>
      </c>
      <c r="KY231" s="51">
        <f t="shared" si="900"/>
        <v>-35478.064779618056</v>
      </c>
      <c r="KZ231" s="51">
        <f t="shared" si="900"/>
        <v>-31750.095474211961</v>
      </c>
      <c r="LA231" s="51">
        <f t="shared" si="900"/>
        <v>-35424.620153528682</v>
      </c>
      <c r="LB231" s="51">
        <f t="shared" si="900"/>
        <v>-34256.062489097487</v>
      </c>
      <c r="LC231" s="51">
        <f t="shared" si="900"/>
        <v>-35371.264564701793</v>
      </c>
      <c r="LD231" s="51">
        <f t="shared" si="900"/>
        <v>-35344.620112897865</v>
      </c>
      <c r="LE231" s="51">
        <f t="shared" si="900"/>
        <v>-34178.707611100443</v>
      </c>
      <c r="LF231" s="51">
        <f t="shared" si="900"/>
        <v>-35291.39780191645</v>
      </c>
      <c r="LG231" s="51">
        <f t="shared" si="900"/>
        <v>-34127.24507007889</v>
      </c>
      <c r="LH231" s="51">
        <f t="shared" si="900"/>
        <v>-35238.264157826721</v>
      </c>
      <c r="LI231" s="51">
        <f t="shared" si="900"/>
        <v>-35211.730539695207</v>
      </c>
      <c r="LJ231" s="51">
        <f t="shared" si="900"/>
        <v>-32915.204901756508</v>
      </c>
      <c r="LK231" s="51">
        <f t="shared" si="900"/>
        <v>-35158.729619051366</v>
      </c>
      <c r="LL231" s="51">
        <f t="shared" si="900"/>
        <v>-33843.307590909288</v>
      </c>
      <c r="LM231" s="51">
        <f t="shared" si="900"/>
        <v>-35105.816996469075</v>
      </c>
      <c r="LN231" s="51">
        <f t="shared" si="900"/>
        <v>-33947.800404166468</v>
      </c>
      <c r="LO231" s="51">
        <f t="shared" si="900"/>
        <v>-35052.992524846202</v>
      </c>
      <c r="LP231" s="51">
        <f t="shared" si="900"/>
        <v>-35026.613299742166</v>
      </c>
      <c r="LQ231" s="51">
        <f t="shared" si="900"/>
        <v>-33871.21553934746</v>
      </c>
      <c r="LR231" s="51">
        <f t="shared" ref="LR231:LT231" si="901">LR$209*LR221*-1</f>
        <v>-34973.920779277942</v>
      </c>
      <c r="LS231" s="51">
        <f t="shared" si="901"/>
        <v>-33820.265271576005</v>
      </c>
      <c r="LT231" s="51">
        <f t="shared" si="901"/>
        <v>-33688.747396537874</v>
      </c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  <c r="QB231" s="51"/>
      <c r="QC231" s="51"/>
      <c r="QD231" s="51"/>
      <c r="QE231" s="51"/>
      <c r="QF231" s="51"/>
      <c r="QG231" s="51"/>
      <c r="QH231" s="51"/>
      <c r="QI231" s="51"/>
      <c r="QJ231" s="51"/>
      <c r="QK231" s="51"/>
      <c r="QL231" s="51"/>
      <c r="QM231" s="51"/>
      <c r="QN231" s="51"/>
      <c r="QO231" s="51"/>
      <c r="QP231" s="51"/>
      <c r="QQ231" s="51"/>
      <c r="QR231" s="51"/>
      <c r="QS231" s="51"/>
      <c r="QT231" s="51"/>
      <c r="QU231" s="51"/>
    </row>
    <row r="232" spans="1:509" s="37" customFormat="1" outlineLevel="1">
      <c r="A232"/>
      <c r="B232"/>
      <c r="C232" s="75" t="s">
        <v>517</v>
      </c>
      <c r="D232" s="242"/>
      <c r="E232" s="30"/>
      <c r="F232" s="206">
        <f t="shared" si="884"/>
        <v>1801337.313600006</v>
      </c>
      <c r="G232" s="223">
        <f t="shared" si="885"/>
        <v>80234.8128</v>
      </c>
      <c r="H232" s="198">
        <f>SUM(I232:QJ232)</f>
        <v>2001705.1248000083</v>
      </c>
      <c r="I232" s="51">
        <f>(I$209)*I222*-1*2/3</f>
        <v>0</v>
      </c>
      <c r="J232" s="51">
        <f t="shared" ref="J232:BU232" si="902">(J$209)*J222*-1*2/3</f>
        <v>0</v>
      </c>
      <c r="K232" s="51">
        <f t="shared" si="902"/>
        <v>0</v>
      </c>
      <c r="L232" s="51">
        <f t="shared" si="902"/>
        <v>0</v>
      </c>
      <c r="M232" s="51">
        <f t="shared" si="902"/>
        <v>0</v>
      </c>
      <c r="N232" s="51">
        <f t="shared" si="902"/>
        <v>0</v>
      </c>
      <c r="O232" s="51">
        <f t="shared" si="902"/>
        <v>0</v>
      </c>
      <c r="P232" s="51">
        <f t="shared" si="902"/>
        <v>0</v>
      </c>
      <c r="Q232" s="51">
        <f t="shared" si="902"/>
        <v>0</v>
      </c>
      <c r="R232" s="51">
        <f t="shared" si="902"/>
        <v>0</v>
      </c>
      <c r="S232" s="51">
        <f t="shared" si="902"/>
        <v>0</v>
      </c>
      <c r="T232" s="51">
        <f t="shared" si="902"/>
        <v>0</v>
      </c>
      <c r="U232" s="51">
        <f t="shared" si="902"/>
        <v>0</v>
      </c>
      <c r="V232" s="51">
        <f t="shared" si="902"/>
        <v>0</v>
      </c>
      <c r="W232" s="51">
        <f t="shared" si="902"/>
        <v>0</v>
      </c>
      <c r="X232" s="51">
        <f t="shared" si="902"/>
        <v>0</v>
      </c>
      <c r="Y232" s="51">
        <f t="shared" si="902"/>
        <v>0</v>
      </c>
      <c r="Z232" s="51">
        <f t="shared" si="902"/>
        <v>0</v>
      </c>
      <c r="AA232" s="51">
        <f t="shared" si="902"/>
        <v>0</v>
      </c>
      <c r="AB232" s="51">
        <f t="shared" si="902"/>
        <v>0</v>
      </c>
      <c r="AC232" s="51">
        <f t="shared" si="902"/>
        <v>0</v>
      </c>
      <c r="AD232" s="51">
        <f t="shared" si="902"/>
        <v>0</v>
      </c>
      <c r="AE232" s="51">
        <f t="shared" si="902"/>
        <v>0</v>
      </c>
      <c r="AF232" s="51">
        <f t="shared" si="902"/>
        <v>0</v>
      </c>
      <c r="AG232" s="51">
        <f t="shared" si="902"/>
        <v>6795.8447999999999</v>
      </c>
      <c r="AH232" s="51">
        <f t="shared" si="902"/>
        <v>6357.4032000000007</v>
      </c>
      <c r="AI232" s="51">
        <f t="shared" si="902"/>
        <v>6795.8447999999999</v>
      </c>
      <c r="AJ232" s="51">
        <f t="shared" si="902"/>
        <v>6576.6239999999998</v>
      </c>
      <c r="AK232" s="51">
        <f t="shared" si="902"/>
        <v>6795.8447999999999</v>
      </c>
      <c r="AL232" s="51">
        <f t="shared" si="902"/>
        <v>6576.6239999999998</v>
      </c>
      <c r="AM232" s="51">
        <f t="shared" si="902"/>
        <v>6795.8447999999999</v>
      </c>
      <c r="AN232" s="51">
        <f t="shared" si="902"/>
        <v>6795.8447999999999</v>
      </c>
      <c r="AO232" s="51">
        <f t="shared" si="902"/>
        <v>6576.6239999999998</v>
      </c>
      <c r="AP232" s="51">
        <f t="shared" si="902"/>
        <v>6795.8447999999999</v>
      </c>
      <c r="AQ232" s="51">
        <f t="shared" si="902"/>
        <v>6576.6239999999998</v>
      </c>
      <c r="AR232" s="51">
        <f t="shared" si="902"/>
        <v>6795.8447999999999</v>
      </c>
      <c r="AS232" s="51">
        <f t="shared" si="902"/>
        <v>6795.8447999999999</v>
      </c>
      <c r="AT232" s="51">
        <f t="shared" si="902"/>
        <v>6138.1824000000006</v>
      </c>
      <c r="AU232" s="51">
        <f t="shared" si="902"/>
        <v>6795.8447999999999</v>
      </c>
      <c r="AV232" s="51">
        <f t="shared" si="902"/>
        <v>6576.6239999999998</v>
      </c>
      <c r="AW232" s="51">
        <f t="shared" si="902"/>
        <v>6795.8447999999999</v>
      </c>
      <c r="AX232" s="51">
        <f t="shared" si="902"/>
        <v>6576.6239999999998</v>
      </c>
      <c r="AY232" s="51">
        <f t="shared" si="902"/>
        <v>6795.8447999999999</v>
      </c>
      <c r="AZ232" s="51">
        <f t="shared" si="902"/>
        <v>6795.8447999999999</v>
      </c>
      <c r="BA232" s="51">
        <f t="shared" si="902"/>
        <v>6576.6239999999998</v>
      </c>
      <c r="BB232" s="51">
        <f t="shared" si="902"/>
        <v>6795.8447999999999</v>
      </c>
      <c r="BC232" s="51">
        <f t="shared" si="902"/>
        <v>6576.6239999999998</v>
      </c>
      <c r="BD232" s="51">
        <f t="shared" si="902"/>
        <v>6795.8447999999999</v>
      </c>
      <c r="BE232" s="51">
        <f t="shared" si="902"/>
        <v>6795.8447999999999</v>
      </c>
      <c r="BF232" s="51">
        <f t="shared" si="902"/>
        <v>6138.1824000000006</v>
      </c>
      <c r="BG232" s="51">
        <f t="shared" si="902"/>
        <v>6795.8447999999999</v>
      </c>
      <c r="BH232" s="51">
        <f t="shared" si="902"/>
        <v>6576.6239999999998</v>
      </c>
      <c r="BI232" s="51">
        <f t="shared" si="902"/>
        <v>6795.8447999999999</v>
      </c>
      <c r="BJ232" s="51">
        <f t="shared" si="902"/>
        <v>6576.6239999999998</v>
      </c>
      <c r="BK232" s="51">
        <f t="shared" si="902"/>
        <v>6795.8447999999999</v>
      </c>
      <c r="BL232" s="51">
        <f t="shared" si="902"/>
        <v>6795.8447999999999</v>
      </c>
      <c r="BM232" s="51">
        <f t="shared" si="902"/>
        <v>6576.6239999999998</v>
      </c>
      <c r="BN232" s="51">
        <f t="shared" si="902"/>
        <v>6795.8447999999999</v>
      </c>
      <c r="BO232" s="51">
        <f t="shared" si="902"/>
        <v>6576.6239999999998</v>
      </c>
      <c r="BP232" s="51">
        <f t="shared" si="902"/>
        <v>6795.8447999999999</v>
      </c>
      <c r="BQ232" s="51">
        <f t="shared" si="902"/>
        <v>6795.8447999999999</v>
      </c>
      <c r="BR232" s="51">
        <f t="shared" si="902"/>
        <v>6138.1824000000006</v>
      </c>
      <c r="BS232" s="51">
        <f t="shared" si="902"/>
        <v>6795.8447999999999</v>
      </c>
      <c r="BT232" s="51">
        <f t="shared" si="902"/>
        <v>6576.6239999999998</v>
      </c>
      <c r="BU232" s="51">
        <f t="shared" si="902"/>
        <v>6795.8447999999999</v>
      </c>
      <c r="BV232" s="51">
        <f t="shared" ref="BV232:EG232" si="903">(BV$209)*BV222*-1*2/3</f>
        <v>6576.6239999999998</v>
      </c>
      <c r="BW232" s="51">
        <f t="shared" si="903"/>
        <v>6795.8447999999999</v>
      </c>
      <c r="BX232" s="51">
        <f t="shared" si="903"/>
        <v>6795.8447999999999</v>
      </c>
      <c r="BY232" s="51">
        <f t="shared" si="903"/>
        <v>6576.6239999999998</v>
      </c>
      <c r="BZ232" s="51">
        <f t="shared" si="903"/>
        <v>6795.8447999999999</v>
      </c>
      <c r="CA232" s="51">
        <f t="shared" si="903"/>
        <v>6576.6239999999998</v>
      </c>
      <c r="CB232" s="51">
        <f t="shared" si="903"/>
        <v>6795.8447999999999</v>
      </c>
      <c r="CC232" s="51">
        <f t="shared" si="903"/>
        <v>6795.8447999999999</v>
      </c>
      <c r="CD232" s="51">
        <f t="shared" si="903"/>
        <v>6357.4032000000007</v>
      </c>
      <c r="CE232" s="51">
        <f t="shared" si="903"/>
        <v>6795.8447999999999</v>
      </c>
      <c r="CF232" s="51">
        <f t="shared" si="903"/>
        <v>6576.6239999999998</v>
      </c>
      <c r="CG232" s="51">
        <f t="shared" si="903"/>
        <v>6795.8447999999999</v>
      </c>
      <c r="CH232" s="51">
        <f t="shared" si="903"/>
        <v>6576.6239999999998</v>
      </c>
      <c r="CI232" s="51">
        <f t="shared" si="903"/>
        <v>6795.8447999999999</v>
      </c>
      <c r="CJ232" s="51">
        <f t="shared" si="903"/>
        <v>6795.8447999999999</v>
      </c>
      <c r="CK232" s="51">
        <f t="shared" si="903"/>
        <v>6576.6239999999998</v>
      </c>
      <c r="CL232" s="51">
        <f t="shared" si="903"/>
        <v>6795.8447999999999</v>
      </c>
      <c r="CM232" s="51">
        <f t="shared" si="903"/>
        <v>6576.6239999999998</v>
      </c>
      <c r="CN232" s="51">
        <f t="shared" si="903"/>
        <v>6795.8447999999999</v>
      </c>
      <c r="CO232" s="51">
        <f t="shared" si="903"/>
        <v>6795.8447999999999</v>
      </c>
      <c r="CP232" s="51">
        <f t="shared" si="903"/>
        <v>6138.1824000000006</v>
      </c>
      <c r="CQ232" s="51">
        <f t="shared" si="903"/>
        <v>6795.8447999999999</v>
      </c>
      <c r="CR232" s="51">
        <f t="shared" si="903"/>
        <v>6576.6239999999998</v>
      </c>
      <c r="CS232" s="51">
        <f t="shared" si="903"/>
        <v>6795.8447999999999</v>
      </c>
      <c r="CT232" s="51">
        <f t="shared" si="903"/>
        <v>6576.6239999999998</v>
      </c>
      <c r="CU232" s="51">
        <f t="shared" si="903"/>
        <v>6795.8447999999999</v>
      </c>
      <c r="CV232" s="51">
        <f t="shared" si="903"/>
        <v>6795.8447999999999</v>
      </c>
      <c r="CW232" s="51">
        <f t="shared" si="903"/>
        <v>6576.6239999999998</v>
      </c>
      <c r="CX232" s="51">
        <f t="shared" si="903"/>
        <v>6795.8447999999999</v>
      </c>
      <c r="CY232" s="51">
        <f t="shared" si="903"/>
        <v>6576.6239999999998</v>
      </c>
      <c r="CZ232" s="51">
        <f t="shared" si="903"/>
        <v>6795.8447999999999</v>
      </c>
      <c r="DA232" s="51">
        <f t="shared" si="903"/>
        <v>6795.8447999999999</v>
      </c>
      <c r="DB232" s="51">
        <f t="shared" si="903"/>
        <v>6138.1824000000006</v>
      </c>
      <c r="DC232" s="51">
        <f t="shared" si="903"/>
        <v>6795.8447999999999</v>
      </c>
      <c r="DD232" s="51">
        <f t="shared" si="903"/>
        <v>6576.6239999999998</v>
      </c>
      <c r="DE232" s="51">
        <f t="shared" si="903"/>
        <v>6795.8447999999999</v>
      </c>
      <c r="DF232" s="51">
        <f t="shared" si="903"/>
        <v>6576.6239999999998</v>
      </c>
      <c r="DG232" s="51">
        <f t="shared" si="903"/>
        <v>6795.8447999999999</v>
      </c>
      <c r="DH232" s="51">
        <f t="shared" si="903"/>
        <v>6795.8447999999999</v>
      </c>
      <c r="DI232" s="51">
        <f t="shared" si="903"/>
        <v>6576.6239999999998</v>
      </c>
      <c r="DJ232" s="51">
        <f t="shared" si="903"/>
        <v>6795.8447999999999</v>
      </c>
      <c r="DK232" s="51">
        <f t="shared" si="903"/>
        <v>6576.6239999999998</v>
      </c>
      <c r="DL232" s="51">
        <f t="shared" si="903"/>
        <v>6795.8447999999999</v>
      </c>
      <c r="DM232" s="51">
        <f t="shared" si="903"/>
        <v>6795.8447999999999</v>
      </c>
      <c r="DN232" s="51">
        <f t="shared" si="903"/>
        <v>6138.1824000000006</v>
      </c>
      <c r="DO232" s="51">
        <f t="shared" si="903"/>
        <v>6795.8447999999999</v>
      </c>
      <c r="DP232" s="51">
        <f t="shared" si="903"/>
        <v>6576.6239999999998</v>
      </c>
      <c r="DQ232" s="51">
        <f t="shared" si="903"/>
        <v>6795.8447999999999</v>
      </c>
      <c r="DR232" s="51">
        <f t="shared" si="903"/>
        <v>6576.6239999999998</v>
      </c>
      <c r="DS232" s="51">
        <f t="shared" si="903"/>
        <v>6795.8447999999999</v>
      </c>
      <c r="DT232" s="51">
        <f t="shared" si="903"/>
        <v>6795.8447999999999</v>
      </c>
      <c r="DU232" s="51">
        <f t="shared" si="903"/>
        <v>6576.6239999999998</v>
      </c>
      <c r="DV232" s="51">
        <f t="shared" si="903"/>
        <v>6795.8447999999999</v>
      </c>
      <c r="DW232" s="51">
        <f t="shared" si="903"/>
        <v>6576.6239999999998</v>
      </c>
      <c r="DX232" s="51">
        <f t="shared" si="903"/>
        <v>6795.8447999999999</v>
      </c>
      <c r="DY232" s="51">
        <f t="shared" si="903"/>
        <v>6795.8447999999999</v>
      </c>
      <c r="DZ232" s="51">
        <f t="shared" si="903"/>
        <v>6357.4032000000007</v>
      </c>
      <c r="EA232" s="51">
        <f t="shared" si="903"/>
        <v>6795.8447999999999</v>
      </c>
      <c r="EB232" s="51">
        <f t="shared" si="903"/>
        <v>6576.6239999999998</v>
      </c>
      <c r="EC232" s="51">
        <f t="shared" si="903"/>
        <v>6795.8447999999999</v>
      </c>
      <c r="ED232" s="51">
        <f t="shared" si="903"/>
        <v>6576.6239999999998</v>
      </c>
      <c r="EE232" s="51">
        <f t="shared" si="903"/>
        <v>6795.8447999999999</v>
      </c>
      <c r="EF232" s="51">
        <f t="shared" si="903"/>
        <v>6795.8447999999999</v>
      </c>
      <c r="EG232" s="51">
        <f t="shared" si="903"/>
        <v>6576.6239999999998</v>
      </c>
      <c r="EH232" s="51">
        <f t="shared" ref="EH232:GS232" si="904">(EH$209)*EH222*-1*2/3</f>
        <v>6795.8447999999999</v>
      </c>
      <c r="EI232" s="51">
        <f t="shared" si="904"/>
        <v>6576.6239999999998</v>
      </c>
      <c r="EJ232" s="51">
        <f t="shared" si="904"/>
        <v>6795.8447999999999</v>
      </c>
      <c r="EK232" s="51">
        <f t="shared" si="904"/>
        <v>6795.8447999999999</v>
      </c>
      <c r="EL232" s="51">
        <f t="shared" si="904"/>
        <v>6138.1824000000006</v>
      </c>
      <c r="EM232" s="51">
        <f t="shared" si="904"/>
        <v>6795.8447999999999</v>
      </c>
      <c r="EN232" s="51">
        <f t="shared" si="904"/>
        <v>6576.6239999999998</v>
      </c>
      <c r="EO232" s="51">
        <f t="shared" si="904"/>
        <v>6795.8447999999999</v>
      </c>
      <c r="EP232" s="51">
        <f t="shared" si="904"/>
        <v>6576.6239999999998</v>
      </c>
      <c r="EQ232" s="51">
        <f t="shared" si="904"/>
        <v>6795.8447999999999</v>
      </c>
      <c r="ER232" s="51">
        <f t="shared" si="904"/>
        <v>6795.8447999999999</v>
      </c>
      <c r="ES232" s="51">
        <f t="shared" si="904"/>
        <v>6576.6239999999998</v>
      </c>
      <c r="ET232" s="51">
        <f t="shared" si="904"/>
        <v>6795.8447999999999</v>
      </c>
      <c r="EU232" s="51">
        <f t="shared" si="904"/>
        <v>6576.6239999999998</v>
      </c>
      <c r="EV232" s="51">
        <f t="shared" si="904"/>
        <v>6795.8447999999999</v>
      </c>
      <c r="EW232" s="51">
        <f t="shared" si="904"/>
        <v>6795.8447999999999</v>
      </c>
      <c r="EX232" s="51">
        <f t="shared" si="904"/>
        <v>6138.1824000000006</v>
      </c>
      <c r="EY232" s="51">
        <f t="shared" si="904"/>
        <v>6795.8447999999999</v>
      </c>
      <c r="EZ232" s="51">
        <f t="shared" si="904"/>
        <v>6576.6239999999998</v>
      </c>
      <c r="FA232" s="51">
        <f t="shared" si="904"/>
        <v>6795.8447999999999</v>
      </c>
      <c r="FB232" s="51">
        <f t="shared" si="904"/>
        <v>6576.6239999999998</v>
      </c>
      <c r="FC232" s="51">
        <f t="shared" si="904"/>
        <v>6795.8447999999999</v>
      </c>
      <c r="FD232" s="51">
        <f t="shared" si="904"/>
        <v>6795.8447999999999</v>
      </c>
      <c r="FE232" s="51">
        <f t="shared" si="904"/>
        <v>6576.6239999999998</v>
      </c>
      <c r="FF232" s="51">
        <f t="shared" si="904"/>
        <v>6795.8447999999999</v>
      </c>
      <c r="FG232" s="51">
        <f t="shared" si="904"/>
        <v>6576.6239999999998</v>
      </c>
      <c r="FH232" s="51">
        <f t="shared" si="904"/>
        <v>6795.8447999999999</v>
      </c>
      <c r="FI232" s="51">
        <f t="shared" si="904"/>
        <v>6795.8447999999999</v>
      </c>
      <c r="FJ232" s="51">
        <f t="shared" si="904"/>
        <v>6138.1824000000006</v>
      </c>
      <c r="FK232" s="51">
        <f t="shared" si="904"/>
        <v>6795.8447999999999</v>
      </c>
      <c r="FL232" s="51">
        <f t="shared" si="904"/>
        <v>6576.6239999999998</v>
      </c>
      <c r="FM232" s="51">
        <f t="shared" si="904"/>
        <v>6795.8447999999999</v>
      </c>
      <c r="FN232" s="51">
        <f t="shared" si="904"/>
        <v>6576.6239999999998</v>
      </c>
      <c r="FO232" s="51">
        <f t="shared" si="904"/>
        <v>6795.8447999999999</v>
      </c>
      <c r="FP232" s="51">
        <f t="shared" si="904"/>
        <v>6795.8447999999999</v>
      </c>
      <c r="FQ232" s="51">
        <f t="shared" si="904"/>
        <v>6576.6239999999998</v>
      </c>
      <c r="FR232" s="51">
        <f t="shared" si="904"/>
        <v>6795.8447999999999</v>
      </c>
      <c r="FS232" s="51">
        <f t="shared" si="904"/>
        <v>6576.6239999999998</v>
      </c>
      <c r="FT232" s="51">
        <f t="shared" si="904"/>
        <v>6795.8447999999999</v>
      </c>
      <c r="FU232" s="51">
        <f t="shared" si="904"/>
        <v>6795.8447999999999</v>
      </c>
      <c r="FV232" s="51">
        <f t="shared" si="904"/>
        <v>6357.4032000000007</v>
      </c>
      <c r="FW232" s="51">
        <f t="shared" si="904"/>
        <v>6795.8447999999999</v>
      </c>
      <c r="FX232" s="51">
        <f t="shared" si="904"/>
        <v>6576.6239999999998</v>
      </c>
      <c r="FY232" s="51">
        <f t="shared" si="904"/>
        <v>6795.8447999999999</v>
      </c>
      <c r="FZ232" s="51">
        <f t="shared" si="904"/>
        <v>6576.6239999999998</v>
      </c>
      <c r="GA232" s="51">
        <f t="shared" si="904"/>
        <v>6795.8447999999999</v>
      </c>
      <c r="GB232" s="51">
        <f t="shared" si="904"/>
        <v>6795.8447999999999</v>
      </c>
      <c r="GC232" s="51">
        <f t="shared" si="904"/>
        <v>6576.6239999999998</v>
      </c>
      <c r="GD232" s="51">
        <f t="shared" si="904"/>
        <v>6795.8447999999999</v>
      </c>
      <c r="GE232" s="51">
        <f t="shared" si="904"/>
        <v>6576.6239999999998</v>
      </c>
      <c r="GF232" s="51">
        <f t="shared" si="904"/>
        <v>6795.8447999999999</v>
      </c>
      <c r="GG232" s="51">
        <f t="shared" si="904"/>
        <v>6795.8447999999999</v>
      </c>
      <c r="GH232" s="51">
        <f t="shared" si="904"/>
        <v>6138.1824000000006</v>
      </c>
      <c r="GI232" s="51">
        <f t="shared" si="904"/>
        <v>6795.8447999999999</v>
      </c>
      <c r="GJ232" s="51">
        <f t="shared" si="904"/>
        <v>6576.6239999999998</v>
      </c>
      <c r="GK232" s="51">
        <f t="shared" si="904"/>
        <v>6795.8447999999999</v>
      </c>
      <c r="GL232" s="51">
        <f t="shared" si="904"/>
        <v>6576.6239999999998</v>
      </c>
      <c r="GM232" s="51">
        <f t="shared" si="904"/>
        <v>6795.8447999999999</v>
      </c>
      <c r="GN232" s="51">
        <f t="shared" si="904"/>
        <v>6795.8447999999999</v>
      </c>
      <c r="GO232" s="51">
        <f t="shared" si="904"/>
        <v>6576.6239999999998</v>
      </c>
      <c r="GP232" s="51">
        <f t="shared" si="904"/>
        <v>6795.8447999999999</v>
      </c>
      <c r="GQ232" s="51">
        <f t="shared" si="904"/>
        <v>6576.6239999999998</v>
      </c>
      <c r="GR232" s="51">
        <f t="shared" si="904"/>
        <v>6795.8447999999999</v>
      </c>
      <c r="GS232" s="51">
        <f t="shared" si="904"/>
        <v>6795.8447999999999</v>
      </c>
      <c r="GT232" s="51">
        <f t="shared" ref="GT232:JE232" si="905">(GT$209)*GT222*-1*2/3</f>
        <v>6138.1824000000006</v>
      </c>
      <c r="GU232" s="51">
        <f t="shared" si="905"/>
        <v>6795.8447999999999</v>
      </c>
      <c r="GV232" s="51">
        <f t="shared" si="905"/>
        <v>6576.6239999999998</v>
      </c>
      <c r="GW232" s="51">
        <f t="shared" si="905"/>
        <v>6795.8447999999999</v>
      </c>
      <c r="GX232" s="51">
        <f t="shared" si="905"/>
        <v>6576.6239999999998</v>
      </c>
      <c r="GY232" s="51">
        <f t="shared" si="905"/>
        <v>6795.8447999999999</v>
      </c>
      <c r="GZ232" s="51">
        <f t="shared" si="905"/>
        <v>6795.8447999999999</v>
      </c>
      <c r="HA232" s="51">
        <f t="shared" si="905"/>
        <v>6576.6239999999998</v>
      </c>
      <c r="HB232" s="51">
        <f t="shared" si="905"/>
        <v>6795.8447999999999</v>
      </c>
      <c r="HC232" s="51">
        <f t="shared" si="905"/>
        <v>6576.6239999999998</v>
      </c>
      <c r="HD232" s="51">
        <f t="shared" si="905"/>
        <v>6795.8447999999999</v>
      </c>
      <c r="HE232" s="51">
        <f t="shared" si="905"/>
        <v>6795.8447999999999</v>
      </c>
      <c r="HF232" s="51">
        <f t="shared" si="905"/>
        <v>6138.1824000000006</v>
      </c>
      <c r="HG232" s="51">
        <f t="shared" si="905"/>
        <v>6795.8447999999999</v>
      </c>
      <c r="HH232" s="51">
        <f t="shared" si="905"/>
        <v>6576.6239999999998</v>
      </c>
      <c r="HI232" s="51">
        <f t="shared" si="905"/>
        <v>6795.8447999999999</v>
      </c>
      <c r="HJ232" s="51">
        <f t="shared" si="905"/>
        <v>6576.6239999999998</v>
      </c>
      <c r="HK232" s="51">
        <f t="shared" si="905"/>
        <v>6795.8447999999999</v>
      </c>
      <c r="HL232" s="51">
        <f t="shared" si="905"/>
        <v>6795.8447999999999</v>
      </c>
      <c r="HM232" s="51">
        <f t="shared" si="905"/>
        <v>6576.6239999999998</v>
      </c>
      <c r="HN232" s="51">
        <f t="shared" si="905"/>
        <v>6795.8447999999999</v>
      </c>
      <c r="HO232" s="51">
        <f t="shared" si="905"/>
        <v>6576.6239999999998</v>
      </c>
      <c r="HP232" s="51">
        <f t="shared" si="905"/>
        <v>6795.8447999999999</v>
      </c>
      <c r="HQ232" s="51">
        <f t="shared" si="905"/>
        <v>6795.8447999999999</v>
      </c>
      <c r="HR232" s="51">
        <f t="shared" si="905"/>
        <v>6357.4032000000007</v>
      </c>
      <c r="HS232" s="51">
        <f t="shared" si="905"/>
        <v>6795.8447999999999</v>
      </c>
      <c r="HT232" s="51">
        <f t="shared" si="905"/>
        <v>6576.6239999999998</v>
      </c>
      <c r="HU232" s="51">
        <f t="shared" si="905"/>
        <v>6795.8447999999999</v>
      </c>
      <c r="HV232" s="51">
        <f t="shared" si="905"/>
        <v>6576.6239999999998</v>
      </c>
      <c r="HW232" s="51">
        <f t="shared" si="905"/>
        <v>6795.8447999999999</v>
      </c>
      <c r="HX232" s="51">
        <f t="shared" si="905"/>
        <v>6795.8447999999999</v>
      </c>
      <c r="HY232" s="51">
        <f t="shared" si="905"/>
        <v>6576.6239999999998</v>
      </c>
      <c r="HZ232" s="51">
        <f t="shared" si="905"/>
        <v>6795.8447999999999</v>
      </c>
      <c r="IA232" s="51">
        <f t="shared" si="905"/>
        <v>6576.6239999999998</v>
      </c>
      <c r="IB232" s="51">
        <f t="shared" si="905"/>
        <v>6795.8447999999999</v>
      </c>
      <c r="IC232" s="51">
        <f t="shared" si="905"/>
        <v>6795.8447999999999</v>
      </c>
      <c r="ID232" s="51">
        <f t="shared" si="905"/>
        <v>6138.1824000000006</v>
      </c>
      <c r="IE232" s="51">
        <f t="shared" si="905"/>
        <v>6795.8447999999999</v>
      </c>
      <c r="IF232" s="51">
        <f t="shared" si="905"/>
        <v>6576.6239999999998</v>
      </c>
      <c r="IG232" s="51">
        <f t="shared" si="905"/>
        <v>6795.8447999999999</v>
      </c>
      <c r="IH232" s="51">
        <f t="shared" si="905"/>
        <v>6576.6239999999998</v>
      </c>
      <c r="II232" s="51">
        <f t="shared" si="905"/>
        <v>6795.8447999999999</v>
      </c>
      <c r="IJ232" s="51">
        <f t="shared" si="905"/>
        <v>6795.8447999999999</v>
      </c>
      <c r="IK232" s="51">
        <f t="shared" si="905"/>
        <v>6576.6239999999998</v>
      </c>
      <c r="IL232" s="51">
        <f t="shared" si="905"/>
        <v>6795.8447999999999</v>
      </c>
      <c r="IM232" s="51">
        <f t="shared" si="905"/>
        <v>6576.6239999999998</v>
      </c>
      <c r="IN232" s="51">
        <f t="shared" si="905"/>
        <v>6795.8447999999999</v>
      </c>
      <c r="IO232" s="51">
        <f t="shared" si="905"/>
        <v>6795.8447999999999</v>
      </c>
      <c r="IP232" s="51">
        <f t="shared" si="905"/>
        <v>6138.1824000000006</v>
      </c>
      <c r="IQ232" s="51">
        <f t="shared" si="905"/>
        <v>6795.8447999999999</v>
      </c>
      <c r="IR232" s="51">
        <f t="shared" si="905"/>
        <v>6576.6239999999998</v>
      </c>
      <c r="IS232" s="51">
        <f t="shared" si="905"/>
        <v>6795.8447999999999</v>
      </c>
      <c r="IT232" s="51">
        <f t="shared" si="905"/>
        <v>6576.6239999999998</v>
      </c>
      <c r="IU232" s="51">
        <f t="shared" si="905"/>
        <v>6795.8447999999999</v>
      </c>
      <c r="IV232" s="51">
        <f t="shared" si="905"/>
        <v>6795.8447999999999</v>
      </c>
      <c r="IW232" s="51">
        <f t="shared" si="905"/>
        <v>6576.6239999999998</v>
      </c>
      <c r="IX232" s="51">
        <f t="shared" si="905"/>
        <v>6795.8447999999999</v>
      </c>
      <c r="IY232" s="51">
        <f t="shared" si="905"/>
        <v>6576.6239999999998</v>
      </c>
      <c r="IZ232" s="51">
        <f t="shared" si="905"/>
        <v>6795.8447999999999</v>
      </c>
      <c r="JA232" s="51">
        <f t="shared" si="905"/>
        <v>6795.8447999999999</v>
      </c>
      <c r="JB232" s="51">
        <f t="shared" si="905"/>
        <v>6138.1824000000006</v>
      </c>
      <c r="JC232" s="51">
        <f t="shared" si="905"/>
        <v>6795.8447999999999</v>
      </c>
      <c r="JD232" s="51">
        <f t="shared" si="905"/>
        <v>6576.6239999999998</v>
      </c>
      <c r="JE232" s="51">
        <f t="shared" si="905"/>
        <v>6795.8447999999999</v>
      </c>
      <c r="JF232" s="51">
        <f t="shared" ref="JF232:LQ232" si="906">(JF$209)*JF222*-1*2/3</f>
        <v>6576.6239999999998</v>
      </c>
      <c r="JG232" s="51">
        <f t="shared" si="906"/>
        <v>6795.8447999999999</v>
      </c>
      <c r="JH232" s="51">
        <f t="shared" si="906"/>
        <v>6795.8447999999999</v>
      </c>
      <c r="JI232" s="51">
        <f t="shared" si="906"/>
        <v>6576.6239999999998</v>
      </c>
      <c r="JJ232" s="51">
        <f t="shared" si="906"/>
        <v>6795.8447999999999</v>
      </c>
      <c r="JK232" s="51">
        <f t="shared" si="906"/>
        <v>6576.6239999999998</v>
      </c>
      <c r="JL232" s="51">
        <f t="shared" si="906"/>
        <v>6795.8447999999999</v>
      </c>
      <c r="JM232" s="51">
        <f t="shared" si="906"/>
        <v>6795.8447999999999</v>
      </c>
      <c r="JN232" s="51">
        <f t="shared" si="906"/>
        <v>6357.4032000000007</v>
      </c>
      <c r="JO232" s="51">
        <f t="shared" si="906"/>
        <v>6795.8447999999999</v>
      </c>
      <c r="JP232" s="51">
        <f t="shared" si="906"/>
        <v>6576.6239999999998</v>
      </c>
      <c r="JQ232" s="51">
        <f t="shared" si="906"/>
        <v>6795.8447999999999</v>
      </c>
      <c r="JR232" s="51">
        <f t="shared" si="906"/>
        <v>6576.6239999999998</v>
      </c>
      <c r="JS232" s="51">
        <f t="shared" si="906"/>
        <v>6795.8447999999999</v>
      </c>
      <c r="JT232" s="51">
        <f t="shared" si="906"/>
        <v>6795.8447999999999</v>
      </c>
      <c r="JU232" s="51">
        <f t="shared" si="906"/>
        <v>6576.6239999999998</v>
      </c>
      <c r="JV232" s="51">
        <f t="shared" si="906"/>
        <v>6795.8447999999999</v>
      </c>
      <c r="JW232" s="51">
        <f t="shared" si="906"/>
        <v>6576.6239999999998</v>
      </c>
      <c r="JX232" s="51">
        <f t="shared" si="906"/>
        <v>6795.8447999999999</v>
      </c>
      <c r="JY232" s="51">
        <f t="shared" si="906"/>
        <v>6795.8447999999999</v>
      </c>
      <c r="JZ232" s="51">
        <f t="shared" si="906"/>
        <v>6138.1824000000006</v>
      </c>
      <c r="KA232" s="51">
        <f t="shared" si="906"/>
        <v>6795.8447999999999</v>
      </c>
      <c r="KB232" s="51">
        <f t="shared" si="906"/>
        <v>6576.6239999999998</v>
      </c>
      <c r="KC232" s="51">
        <f t="shared" si="906"/>
        <v>6795.8447999999999</v>
      </c>
      <c r="KD232" s="51">
        <f t="shared" si="906"/>
        <v>6576.6239999999998</v>
      </c>
      <c r="KE232" s="51">
        <f t="shared" si="906"/>
        <v>6795.8447999999999</v>
      </c>
      <c r="KF232" s="51">
        <f t="shared" si="906"/>
        <v>6795.8447999999999</v>
      </c>
      <c r="KG232" s="51">
        <f t="shared" si="906"/>
        <v>6576.6239999999998</v>
      </c>
      <c r="KH232" s="51">
        <f t="shared" si="906"/>
        <v>6795.8447999999999</v>
      </c>
      <c r="KI232" s="51">
        <f t="shared" si="906"/>
        <v>6576.6239999999998</v>
      </c>
      <c r="KJ232" s="51">
        <f t="shared" si="906"/>
        <v>6795.8447999999999</v>
      </c>
      <c r="KK232" s="51">
        <f t="shared" si="906"/>
        <v>6795.8447999999999</v>
      </c>
      <c r="KL232" s="51">
        <f t="shared" si="906"/>
        <v>6138.1824000000006</v>
      </c>
      <c r="KM232" s="51">
        <f t="shared" si="906"/>
        <v>6795.8447999999999</v>
      </c>
      <c r="KN232" s="51">
        <f t="shared" si="906"/>
        <v>6576.6239999999998</v>
      </c>
      <c r="KO232" s="51">
        <f t="shared" si="906"/>
        <v>6795.8447999999999</v>
      </c>
      <c r="KP232" s="51">
        <f t="shared" si="906"/>
        <v>6576.6239999999998</v>
      </c>
      <c r="KQ232" s="51">
        <f t="shared" si="906"/>
        <v>6795.8447999999999</v>
      </c>
      <c r="KR232" s="51">
        <f t="shared" si="906"/>
        <v>6795.8447999999999</v>
      </c>
      <c r="KS232" s="51">
        <f t="shared" si="906"/>
        <v>6576.6239999999998</v>
      </c>
      <c r="KT232" s="51">
        <f t="shared" si="906"/>
        <v>6795.8447999999999</v>
      </c>
      <c r="KU232" s="51">
        <f t="shared" si="906"/>
        <v>6576.6239999999998</v>
      </c>
      <c r="KV232" s="51">
        <f t="shared" si="906"/>
        <v>6795.8447999999999</v>
      </c>
      <c r="KW232" s="51">
        <f t="shared" si="906"/>
        <v>6795.8447999999999</v>
      </c>
      <c r="KX232" s="51">
        <f t="shared" si="906"/>
        <v>6138.1824000000006</v>
      </c>
      <c r="KY232" s="51">
        <f t="shared" si="906"/>
        <v>6795.8447999999999</v>
      </c>
      <c r="KZ232" s="51">
        <f t="shared" si="906"/>
        <v>6576.6239999999998</v>
      </c>
      <c r="LA232" s="51">
        <f t="shared" si="906"/>
        <v>6795.8447999999999</v>
      </c>
      <c r="LB232" s="51">
        <f t="shared" si="906"/>
        <v>6576.6239999999998</v>
      </c>
      <c r="LC232" s="51">
        <f t="shared" si="906"/>
        <v>6795.8447999999999</v>
      </c>
      <c r="LD232" s="51">
        <f t="shared" si="906"/>
        <v>6795.8447999999999</v>
      </c>
      <c r="LE232" s="51">
        <f t="shared" si="906"/>
        <v>6576.6239999999998</v>
      </c>
      <c r="LF232" s="51">
        <f t="shared" si="906"/>
        <v>6795.8447999999999</v>
      </c>
      <c r="LG232" s="51">
        <f t="shared" si="906"/>
        <v>6576.6239999999998</v>
      </c>
      <c r="LH232" s="51">
        <f t="shared" si="906"/>
        <v>6795.8447999999999</v>
      </c>
      <c r="LI232" s="51">
        <f t="shared" si="906"/>
        <v>6795.8447999999999</v>
      </c>
      <c r="LJ232" s="51">
        <f t="shared" si="906"/>
        <v>6357.4032000000007</v>
      </c>
      <c r="LK232" s="51">
        <f t="shared" si="906"/>
        <v>6795.8447999999999</v>
      </c>
      <c r="LL232" s="51">
        <f t="shared" si="906"/>
        <v>6576.6239999999998</v>
      </c>
      <c r="LM232" s="51">
        <f t="shared" si="906"/>
        <v>6795.8447999999999</v>
      </c>
      <c r="LN232" s="51">
        <f t="shared" si="906"/>
        <v>6576.6239999999998</v>
      </c>
      <c r="LO232" s="51">
        <f t="shared" si="906"/>
        <v>6795.8447999999999</v>
      </c>
      <c r="LP232" s="51">
        <f t="shared" si="906"/>
        <v>6795.8447999999999</v>
      </c>
      <c r="LQ232" s="51">
        <f t="shared" si="906"/>
        <v>6576.6239999999998</v>
      </c>
      <c r="LR232" s="51">
        <f t="shared" ref="LR232:LT232" si="907">(LR$209)*LR222*-1*2/3</f>
        <v>6795.8447999999999</v>
      </c>
      <c r="LS232" s="51">
        <f t="shared" si="907"/>
        <v>6576.6239999999998</v>
      </c>
      <c r="LT232" s="51">
        <f t="shared" si="907"/>
        <v>6576.6239999999998</v>
      </c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  <c r="QB232" s="51"/>
      <c r="QC232" s="51"/>
      <c r="QD232" s="51"/>
      <c r="QE232" s="51"/>
      <c r="QF232" s="51"/>
      <c r="QG232" s="51"/>
      <c r="QH232" s="51"/>
      <c r="QI232" s="51"/>
      <c r="QJ232" s="51"/>
      <c r="QK232" s="51"/>
      <c r="QL232" s="51"/>
      <c r="QM232" s="51"/>
      <c r="QN232" s="51"/>
      <c r="QO232" s="51"/>
      <c r="QP232" s="51"/>
      <c r="QQ232" s="51"/>
      <c r="QR232" s="51"/>
      <c r="QS232" s="51"/>
      <c r="QT232" s="51"/>
      <c r="QU232" s="51"/>
    </row>
    <row r="233" spans="1:509" outlineLevel="1">
      <c r="C233" s="6" t="s">
        <v>119</v>
      </c>
      <c r="D233" s="42"/>
      <c r="E233" s="44" t="s">
        <v>95</v>
      </c>
      <c r="F233" s="206">
        <f t="shared" si="884"/>
        <v>42196989.889074862</v>
      </c>
      <c r="G233" s="223">
        <f t="shared" si="885"/>
        <v>1978071.8558025027</v>
      </c>
      <c r="H233" s="258">
        <f>SUM(I233:QJ233)</f>
        <v>46415463.538334779</v>
      </c>
      <c r="I233" s="54">
        <f t="shared" ref="I233:BT233" si="908">SUM(I229:I232)</f>
        <v>0</v>
      </c>
      <c r="J233" s="54">
        <f t="shared" si="908"/>
        <v>0</v>
      </c>
      <c r="K233" s="54">
        <f t="shared" si="908"/>
        <v>0</v>
      </c>
      <c r="L233" s="54">
        <f t="shared" si="908"/>
        <v>0</v>
      </c>
      <c r="M233" s="54">
        <f t="shared" si="908"/>
        <v>0</v>
      </c>
      <c r="N233" s="54">
        <f t="shared" si="908"/>
        <v>0</v>
      </c>
      <c r="O233" s="54">
        <f t="shared" si="908"/>
        <v>0</v>
      </c>
      <c r="P233" s="54">
        <f t="shared" si="908"/>
        <v>0</v>
      </c>
      <c r="Q233" s="54">
        <f t="shared" si="908"/>
        <v>0</v>
      </c>
      <c r="R233" s="54">
        <f t="shared" si="908"/>
        <v>0</v>
      </c>
      <c r="S233" s="54">
        <f t="shared" si="908"/>
        <v>0</v>
      </c>
      <c r="T233" s="54">
        <f t="shared" si="908"/>
        <v>0</v>
      </c>
      <c r="U233" s="54">
        <f t="shared" si="908"/>
        <v>0</v>
      </c>
      <c r="V233" s="54">
        <f t="shared" si="908"/>
        <v>0</v>
      </c>
      <c r="W233" s="54">
        <f t="shared" si="908"/>
        <v>0</v>
      </c>
      <c r="X233" s="54">
        <f t="shared" si="908"/>
        <v>0</v>
      </c>
      <c r="Y233" s="54">
        <f t="shared" si="908"/>
        <v>0</v>
      </c>
      <c r="Z233" s="54">
        <f t="shared" si="908"/>
        <v>0</v>
      </c>
      <c r="AA233" s="54">
        <f t="shared" si="908"/>
        <v>0</v>
      </c>
      <c r="AB233" s="54">
        <f t="shared" si="908"/>
        <v>0</v>
      </c>
      <c r="AC233" s="54">
        <f t="shared" si="908"/>
        <v>0</v>
      </c>
      <c r="AD233" s="54">
        <f t="shared" si="908"/>
        <v>0</v>
      </c>
      <c r="AE233" s="54">
        <f t="shared" si="908"/>
        <v>0</v>
      </c>
      <c r="AF233" s="54">
        <f t="shared" si="908"/>
        <v>0</v>
      </c>
      <c r="AG233" s="54">
        <f t="shared" si="908"/>
        <v>112156.78096389037</v>
      </c>
      <c r="AH233" s="54">
        <f t="shared" si="908"/>
        <v>113693.68114766377</v>
      </c>
      <c r="AI233" s="54">
        <f t="shared" si="908"/>
        <v>164668.58163910062</v>
      </c>
      <c r="AJ233" s="54">
        <f t="shared" si="908"/>
        <v>167887.09957236063</v>
      </c>
      <c r="AK233" s="54">
        <f t="shared" si="908"/>
        <v>190231.45878971776</v>
      </c>
      <c r="AL233" s="54">
        <f t="shared" si="908"/>
        <v>205475.63456428226</v>
      </c>
      <c r="AM233" s="54">
        <f t="shared" si="908"/>
        <v>234971.30819140465</v>
      </c>
      <c r="AN233" s="54">
        <f t="shared" si="908"/>
        <v>221672.46473961079</v>
      </c>
      <c r="AO233" s="54">
        <f t="shared" si="908"/>
        <v>201630.83372054546</v>
      </c>
      <c r="AP233" s="54">
        <f t="shared" si="908"/>
        <v>160109.85409838162</v>
      </c>
      <c r="AQ233" s="54">
        <f t="shared" si="908"/>
        <v>128212.33228966093</v>
      </c>
      <c r="AR233" s="54">
        <f t="shared" si="908"/>
        <v>77361.826085883789</v>
      </c>
      <c r="AS233" s="54">
        <f t="shared" si="908"/>
        <v>112211.74556005809</v>
      </c>
      <c r="AT233" s="54">
        <f t="shared" si="908"/>
        <v>113707.20990243361</v>
      </c>
      <c r="AU233" s="54">
        <f t="shared" si="908"/>
        <v>165455.96013856895</v>
      </c>
      <c r="AV233" s="54">
        <f t="shared" si="908"/>
        <v>168735.0807988325</v>
      </c>
      <c r="AW233" s="54">
        <f t="shared" si="908"/>
        <v>191275.90790373232</v>
      </c>
      <c r="AX233" s="54">
        <f t="shared" si="908"/>
        <v>206700.89530987098</v>
      </c>
      <c r="AY233" s="54">
        <f t="shared" si="908"/>
        <v>236464.59524040573</v>
      </c>
      <c r="AZ233" s="54">
        <f t="shared" si="908"/>
        <v>223033.48217505316</v>
      </c>
      <c r="BA233" s="54">
        <f t="shared" si="908"/>
        <v>200691.36728766712</v>
      </c>
      <c r="BB233" s="54">
        <f t="shared" si="908"/>
        <v>159277.95367706267</v>
      </c>
      <c r="BC233" s="54">
        <f t="shared" si="908"/>
        <v>127471.57192772529</v>
      </c>
      <c r="BD233" s="54">
        <f t="shared" si="908"/>
        <v>76651.806564267536</v>
      </c>
      <c r="BE233" s="54">
        <f t="shared" si="908"/>
        <v>111385.74747345679</v>
      </c>
      <c r="BF233" s="54">
        <f t="shared" si="908"/>
        <v>112865.57768982099</v>
      </c>
      <c r="BG233" s="54">
        <f t="shared" si="908"/>
        <v>164370.54260167122</v>
      </c>
      <c r="BH233" s="54">
        <f t="shared" si="908"/>
        <v>169599.87209034016</v>
      </c>
      <c r="BI233" s="54">
        <f t="shared" si="908"/>
        <v>192339.40226347724</v>
      </c>
      <c r="BJ233" s="54">
        <f t="shared" si="908"/>
        <v>207946.72503771688</v>
      </c>
      <c r="BK233" s="54">
        <f t="shared" si="908"/>
        <v>235606.56572987666</v>
      </c>
      <c r="BL233" s="54">
        <f t="shared" si="908"/>
        <v>224416.68905546691</v>
      </c>
      <c r="BM233" s="54">
        <f t="shared" si="908"/>
        <v>199351.10086034087</v>
      </c>
      <c r="BN233" s="54">
        <f t="shared" si="908"/>
        <v>158242.06247057483</v>
      </c>
      <c r="BO233" s="54">
        <f t="shared" si="908"/>
        <v>126374.17111327399</v>
      </c>
      <c r="BP233" s="54">
        <f t="shared" si="908"/>
        <v>75837.692825227612</v>
      </c>
      <c r="BQ233" s="54">
        <f t="shared" si="908"/>
        <v>110571.30794528949</v>
      </c>
      <c r="BR233" s="54">
        <f t="shared" si="908"/>
        <v>112035.610917048</v>
      </c>
      <c r="BS233" s="54">
        <f t="shared" si="908"/>
        <v>163185.93648543983</v>
      </c>
      <c r="BT233" s="54">
        <f t="shared" si="908"/>
        <v>170481.55862575088</v>
      </c>
      <c r="BU233" s="54">
        <f t="shared" ref="BU233:EF233" si="909">SUM(BU229:BU232)</f>
        <v>193422.04670697224</v>
      </c>
      <c r="BV233" s="54">
        <f t="shared" si="909"/>
        <v>209213.24665400496</v>
      </c>
      <c r="BW233" s="54">
        <f t="shared" si="909"/>
        <v>233998.44654517694</v>
      </c>
      <c r="BX233" s="54">
        <f t="shared" si="909"/>
        <v>225773.65764669178</v>
      </c>
      <c r="BY233" s="54">
        <f t="shared" si="909"/>
        <v>198031.16325197372</v>
      </c>
      <c r="BZ233" s="54">
        <f t="shared" si="909"/>
        <v>157222.40533770181</v>
      </c>
      <c r="CA233" s="54">
        <f t="shared" si="909"/>
        <v>125066.75471128542</v>
      </c>
      <c r="CB233" s="54">
        <f t="shared" si="909"/>
        <v>75031.683013486341</v>
      </c>
      <c r="CC233" s="54">
        <f t="shared" si="909"/>
        <v>109768.34528157872</v>
      </c>
      <c r="CD233" s="54">
        <f t="shared" si="909"/>
        <v>111171.86134408106</v>
      </c>
      <c r="CE233" s="54">
        <f t="shared" si="909"/>
        <v>162018.06457688211</v>
      </c>
      <c r="CF233" s="54">
        <f t="shared" si="909"/>
        <v>171380.22726114851</v>
      </c>
      <c r="CG233" s="54">
        <f t="shared" si="909"/>
        <v>194523.94797284846</v>
      </c>
      <c r="CH233" s="54">
        <f t="shared" si="909"/>
        <v>210500.58511803462</v>
      </c>
      <c r="CI233" s="54">
        <f t="shared" si="909"/>
        <v>232414.13325394678</v>
      </c>
      <c r="CJ233" s="54">
        <f t="shared" si="909"/>
        <v>224216.91143837394</v>
      </c>
      <c r="CK233" s="54">
        <f t="shared" si="909"/>
        <v>196731.42197766277</v>
      </c>
      <c r="CL233" s="54">
        <f t="shared" si="909"/>
        <v>156218.87990478883</v>
      </c>
      <c r="CM233" s="54">
        <f t="shared" si="909"/>
        <v>123772.35271620682</v>
      </c>
      <c r="CN233" s="54">
        <f t="shared" si="909"/>
        <v>74233.696460170948</v>
      </c>
      <c r="CO233" s="54">
        <f t="shared" si="909"/>
        <v>108976.77893518603</v>
      </c>
      <c r="CP233" s="54">
        <f t="shared" si="909"/>
        <v>110410.34186699196</v>
      </c>
      <c r="CQ233" s="54">
        <f t="shared" si="909"/>
        <v>160866.80972168341</v>
      </c>
      <c r="CR233" s="54">
        <f t="shared" si="909"/>
        <v>172295.96653838886</v>
      </c>
      <c r="CS233" s="54">
        <f t="shared" si="909"/>
        <v>195433.07937801108</v>
      </c>
      <c r="CT233" s="54">
        <f t="shared" si="909"/>
        <v>211808.86745454802</v>
      </c>
      <c r="CU233" s="54">
        <f t="shared" si="909"/>
        <v>230853.46686735708</v>
      </c>
      <c r="CV233" s="54">
        <f t="shared" si="909"/>
        <v>222682.99467503803</v>
      </c>
      <c r="CW233" s="54">
        <f t="shared" si="909"/>
        <v>195451.74657004021</v>
      </c>
      <c r="CX233" s="54">
        <f t="shared" si="909"/>
        <v>154781.36422856027</v>
      </c>
      <c r="CY233" s="54">
        <f t="shared" si="909"/>
        <v>122490.83557880887</v>
      </c>
      <c r="CZ233" s="54">
        <f t="shared" si="909"/>
        <v>73443.653299410333</v>
      </c>
      <c r="DA233" s="54">
        <f t="shared" si="909"/>
        <v>108196.52949773222</v>
      </c>
      <c r="DB233" s="54">
        <f t="shared" si="909"/>
        <v>109614.87656297912</v>
      </c>
      <c r="DC233" s="54">
        <f t="shared" si="909"/>
        <v>159732.05642594688</v>
      </c>
      <c r="DD233" s="54">
        <f t="shared" si="909"/>
        <v>173228.86669382284</v>
      </c>
      <c r="DE233" s="54">
        <f t="shared" si="909"/>
        <v>194061.31661830563</v>
      </c>
      <c r="DF233" s="54">
        <f t="shared" si="909"/>
        <v>210552.42169146152</v>
      </c>
      <c r="DG233" s="54">
        <f t="shared" si="909"/>
        <v>229316.29075902054</v>
      </c>
      <c r="DH233" s="54">
        <f t="shared" si="909"/>
        <v>221171.75343704209</v>
      </c>
      <c r="DI233" s="54">
        <f t="shared" si="909"/>
        <v>194192.00856617722</v>
      </c>
      <c r="DJ233" s="54">
        <f t="shared" si="909"/>
        <v>153189.52592251266</v>
      </c>
      <c r="DK233" s="54">
        <f t="shared" si="909"/>
        <v>121222.07503943333</v>
      </c>
      <c r="DL233" s="54">
        <f t="shared" si="909"/>
        <v>72661.474460341604</v>
      </c>
      <c r="DM233" s="54">
        <f t="shared" si="909"/>
        <v>107427.51869163157</v>
      </c>
      <c r="DN233" s="54">
        <f t="shared" si="909"/>
        <v>108830.7506289939</v>
      </c>
      <c r="DO233" s="54">
        <f t="shared" si="909"/>
        <v>158613.6908446069</v>
      </c>
      <c r="DP233" s="54">
        <f t="shared" si="909"/>
        <v>174179.01966718753</v>
      </c>
      <c r="DQ233" s="54">
        <f t="shared" si="909"/>
        <v>192709.37156819893</v>
      </c>
      <c r="DR233" s="54">
        <f t="shared" si="909"/>
        <v>209107.95973455717</v>
      </c>
      <c r="DS233" s="54">
        <f t="shared" si="909"/>
        <v>227802.45064927335</v>
      </c>
      <c r="DT233" s="54">
        <f t="shared" si="909"/>
        <v>219683.03607021921</v>
      </c>
      <c r="DU233" s="54">
        <f t="shared" si="909"/>
        <v>192952.08149468893</v>
      </c>
      <c r="DV233" s="54">
        <f t="shared" si="909"/>
        <v>151613.53324255496</v>
      </c>
      <c r="DW233" s="54">
        <f t="shared" si="909"/>
        <v>119965.9441151564</v>
      </c>
      <c r="DX233" s="54">
        <f t="shared" si="909"/>
        <v>71887.0816591966</v>
      </c>
      <c r="DY233" s="54">
        <f t="shared" si="909"/>
        <v>106669.66936223894</v>
      </c>
      <c r="DZ233" s="54">
        <f t="shared" si="909"/>
        <v>108008.87927480004</v>
      </c>
      <c r="EA233" s="54">
        <f t="shared" si="909"/>
        <v>157511.60077000834</v>
      </c>
      <c r="EB233" s="54">
        <f t="shared" si="909"/>
        <v>175146.51911066644</v>
      </c>
      <c r="EC233" s="54">
        <f t="shared" si="909"/>
        <v>191377.10858418985</v>
      </c>
      <c r="ED233" s="54">
        <f t="shared" si="909"/>
        <v>207684.80343254586</v>
      </c>
      <c r="EE233" s="54">
        <f t="shared" si="909"/>
        <v>226311.79458969156</v>
      </c>
      <c r="EF233" s="54">
        <f t="shared" si="909"/>
        <v>218216.69317065921</v>
      </c>
      <c r="EG233" s="54">
        <f t="shared" ref="EG233:GR233" si="910">SUM(EG229:EG232)</f>
        <v>191731.84086303762</v>
      </c>
      <c r="EH233" s="54">
        <f t="shared" si="910"/>
        <v>150053.22845667062</v>
      </c>
      <c r="EI233" s="54">
        <f t="shared" si="910"/>
        <v>118722.3170870795</v>
      </c>
      <c r="EJ233" s="54">
        <f t="shared" si="910"/>
        <v>71120.397391466744</v>
      </c>
      <c r="EK233" s="54">
        <f t="shared" si="910"/>
        <v>105922.90547010906</v>
      </c>
      <c r="EL233" s="54">
        <f t="shared" si="910"/>
        <v>107296.20333757397</v>
      </c>
      <c r="EM233" s="54">
        <f t="shared" si="910"/>
        <v>156425.67562064849</v>
      </c>
      <c r="EN233" s="54">
        <f t="shared" si="910"/>
        <v>176131.46039811979</v>
      </c>
      <c r="EO233" s="54">
        <f t="shared" si="910"/>
        <v>190064.39398929026</v>
      </c>
      <c r="EP233" s="54">
        <f t="shared" si="910"/>
        <v>206282.8099732431</v>
      </c>
      <c r="EQ233" s="54">
        <f t="shared" si="910"/>
        <v>224844.17294783998</v>
      </c>
      <c r="ER233" s="54">
        <f t="shared" si="910"/>
        <v>216772.57756971553</v>
      </c>
      <c r="ES233" s="54">
        <f t="shared" si="910"/>
        <v>190119.72124843948</v>
      </c>
      <c r="ET233" s="54">
        <f t="shared" si="910"/>
        <v>148508.45540295367</v>
      </c>
      <c r="EU233" s="54">
        <f t="shared" si="910"/>
        <v>117491.06948774691</v>
      </c>
      <c r="EV233" s="54">
        <f t="shared" si="910"/>
        <v>70361.344924146077</v>
      </c>
      <c r="EW233" s="54">
        <f t="shared" si="910"/>
        <v>105187.15208336741</v>
      </c>
      <c r="EX233" s="54">
        <f t="shared" si="910"/>
        <v>106545.62801849069</v>
      </c>
      <c r="EY233" s="54">
        <f t="shared" si="910"/>
        <v>155355.80643008233</v>
      </c>
      <c r="EZ233" s="54">
        <f t="shared" si="910"/>
        <v>177133.94063448554</v>
      </c>
      <c r="FA233" s="54">
        <f t="shared" si="910"/>
        <v>188771.09605961308</v>
      </c>
      <c r="FB233" s="54">
        <f t="shared" si="910"/>
        <v>204901.83865876443</v>
      </c>
      <c r="FC233" s="54">
        <f t="shared" si="910"/>
        <v>223399.43839225269</v>
      </c>
      <c r="FD233" s="54">
        <f t="shared" si="910"/>
        <v>215350.54431923517</v>
      </c>
      <c r="FE233" s="54">
        <f t="shared" si="910"/>
        <v>188177.76291559101</v>
      </c>
      <c r="FF233" s="54">
        <f t="shared" si="910"/>
        <v>146979.05947397972</v>
      </c>
      <c r="FG233" s="54">
        <f t="shared" si="910"/>
        <v>116272.07808868856</v>
      </c>
      <c r="FH233" s="54">
        <f t="shared" si="910"/>
        <v>69609.848288051508</v>
      </c>
      <c r="FI233" s="54">
        <f t="shared" si="910"/>
        <v>104462.33537019156</v>
      </c>
      <c r="FJ233" s="54">
        <f t="shared" si="910"/>
        <v>105806.08413069147</v>
      </c>
      <c r="FK233" s="54">
        <f t="shared" si="910"/>
        <v>154301.88583598836</v>
      </c>
      <c r="FL233" s="54">
        <f t="shared" si="910"/>
        <v>177071.00518870557</v>
      </c>
      <c r="FM233" s="54">
        <f t="shared" si="910"/>
        <v>187497.08501115462</v>
      </c>
      <c r="FN233" s="54">
        <f t="shared" si="910"/>
        <v>203541.75089140632</v>
      </c>
      <c r="FO233" s="54">
        <f t="shared" si="910"/>
        <v>221977.44587764345</v>
      </c>
      <c r="FP233" s="54">
        <f t="shared" si="910"/>
        <v>213950.45067701093</v>
      </c>
      <c r="FQ233" s="54">
        <f t="shared" si="910"/>
        <v>186255.13540642452</v>
      </c>
      <c r="FR233" s="54">
        <f t="shared" si="910"/>
        <v>145464.88760133236</v>
      </c>
      <c r="FS233" s="54">
        <f t="shared" si="910"/>
        <v>115065.22088808667</v>
      </c>
      <c r="FT233" s="54">
        <f t="shared" si="910"/>
        <v>68865.832270219558</v>
      </c>
      <c r="FU233" s="54">
        <f t="shared" si="910"/>
        <v>103748.38259140261</v>
      </c>
      <c r="FV233" s="54">
        <f t="shared" si="910"/>
        <v>105024.99303657943</v>
      </c>
      <c r="FW233" s="54">
        <f t="shared" si="910"/>
        <v>153263.80806939537</v>
      </c>
      <c r="FX233" s="54">
        <f t="shared" si="910"/>
        <v>175828.19302053368</v>
      </c>
      <c r="FY233" s="54">
        <f t="shared" si="910"/>
        <v>186242.23298677107</v>
      </c>
      <c r="FZ233" s="54">
        <f t="shared" si="910"/>
        <v>202202.41015973629</v>
      </c>
      <c r="GA233" s="54">
        <f t="shared" si="910"/>
        <v>220578.05263034446</v>
      </c>
      <c r="GB233" s="54">
        <f t="shared" si="910"/>
        <v>212572.15609245328</v>
      </c>
      <c r="GC233" s="54">
        <f t="shared" si="910"/>
        <v>184351.64629624278</v>
      </c>
      <c r="GD233" s="54">
        <f t="shared" si="910"/>
        <v>143965.78824028274</v>
      </c>
      <c r="GE233" s="54">
        <f t="shared" si="910"/>
        <v>113870.37709856559</v>
      </c>
      <c r="GF233" s="54">
        <f t="shared" si="910"/>
        <v>68129.222406378656</v>
      </c>
      <c r="GG233" s="54">
        <f t="shared" si="910"/>
        <v>103045.22209316559</v>
      </c>
      <c r="GH233" s="54">
        <f t="shared" si="910"/>
        <v>104359.79490258805</v>
      </c>
      <c r="GI233" s="54">
        <f t="shared" si="910"/>
        <v>152241.46894406798</v>
      </c>
      <c r="GJ233" s="54">
        <f t="shared" si="910"/>
        <v>174603.36288536384</v>
      </c>
      <c r="GK233" s="54">
        <f t="shared" si="910"/>
        <v>185006.41404334767</v>
      </c>
      <c r="GL233" s="54">
        <f t="shared" si="910"/>
        <v>200883.68202489219</v>
      </c>
      <c r="GM233" s="54">
        <f t="shared" si="910"/>
        <v>218834.88625671048</v>
      </c>
      <c r="GN233" s="54">
        <f t="shared" si="910"/>
        <v>211215.52219248173</v>
      </c>
      <c r="GO233" s="54">
        <f t="shared" si="910"/>
        <v>182467.10507580053</v>
      </c>
      <c r="GP233" s="54">
        <f t="shared" si="910"/>
        <v>142481.61135462314</v>
      </c>
      <c r="GQ233" s="54">
        <f t="shared" si="910"/>
        <v>112687.42713510245</v>
      </c>
      <c r="GR233" s="54">
        <f t="shared" si="910"/>
        <v>67399.944973496473</v>
      </c>
      <c r="GS233" s="54">
        <f t="shared" ref="GS233:JD233" si="911">SUM(GS229:GS232)</f>
        <v>102352.78329979847</v>
      </c>
      <c r="GT233" s="54">
        <f t="shared" si="911"/>
        <v>103652.90441854121</v>
      </c>
      <c r="GU233" s="54">
        <f t="shared" si="911"/>
        <v>151234.76584605034</v>
      </c>
      <c r="GV233" s="54">
        <f t="shared" si="911"/>
        <v>173396.39189191358</v>
      </c>
      <c r="GW233" s="54">
        <f t="shared" si="911"/>
        <v>183789.50413915879</v>
      </c>
      <c r="GX233" s="54">
        <f t="shared" si="911"/>
        <v>199585.43410708802</v>
      </c>
      <c r="GY233" s="54">
        <f t="shared" si="911"/>
        <v>216605.44037711556</v>
      </c>
      <c r="GZ233" s="54">
        <f t="shared" si="911"/>
        <v>209880.41276763348</v>
      </c>
      <c r="HA233" s="54">
        <f t="shared" si="911"/>
        <v>180601.32313223757</v>
      </c>
      <c r="HB233" s="54">
        <f t="shared" si="911"/>
        <v>141012.2084016501</v>
      </c>
      <c r="HC233" s="54">
        <f t="shared" si="911"/>
        <v>111516.25260305901</v>
      </c>
      <c r="HD233" s="54">
        <f t="shared" si="911"/>
        <v>66677.926982401419</v>
      </c>
      <c r="HE233" s="54">
        <f t="shared" si="911"/>
        <v>101670.99670668876</v>
      </c>
      <c r="HF233" s="54">
        <f t="shared" si="911"/>
        <v>102956.75506372763</v>
      </c>
      <c r="HG233" s="54">
        <f t="shared" si="911"/>
        <v>150243.59772336725</v>
      </c>
      <c r="HH233" s="54">
        <f t="shared" si="911"/>
        <v>172207.15893326784</v>
      </c>
      <c r="HI233" s="54">
        <f t="shared" si="911"/>
        <v>182591.38112141806</v>
      </c>
      <c r="HJ233" s="54">
        <f t="shared" si="911"/>
        <v>198307.53607232569</v>
      </c>
      <c r="HK233" s="54">
        <f t="shared" si="911"/>
        <v>214398.18705669048</v>
      </c>
      <c r="HL233" s="54">
        <f t="shared" si="911"/>
        <v>208304.15744254764</v>
      </c>
      <c r="HM233" s="54">
        <f t="shared" si="911"/>
        <v>178754.11373020138</v>
      </c>
      <c r="HN233" s="54">
        <f t="shared" si="911"/>
        <v>139557.43231729791</v>
      </c>
      <c r="HO233" s="54">
        <f t="shared" si="911"/>
        <v>110356.73628633196</v>
      </c>
      <c r="HP233" s="54">
        <f t="shared" si="911"/>
        <v>65963.09617047754</v>
      </c>
      <c r="HQ233" s="54">
        <f t="shared" si="911"/>
        <v>100999.7938733172</v>
      </c>
      <c r="HR233" s="54">
        <f t="shared" si="911"/>
        <v>102215.41146045565</v>
      </c>
      <c r="HS233" s="54">
        <f t="shared" si="911"/>
        <v>149267.86507588066</v>
      </c>
      <c r="HT233" s="54">
        <f t="shared" si="911"/>
        <v>171035.5446747278</v>
      </c>
      <c r="HU233" s="54">
        <f t="shared" si="911"/>
        <v>181411.92471401722</v>
      </c>
      <c r="HV233" s="54">
        <f t="shared" si="911"/>
        <v>197049.85961931082</v>
      </c>
      <c r="HW233" s="54">
        <f t="shared" si="911"/>
        <v>212212.90538418229</v>
      </c>
      <c r="HX233" s="54">
        <f t="shared" si="911"/>
        <v>206179.53753089768</v>
      </c>
      <c r="HY233" s="54">
        <f t="shared" si="911"/>
        <v>176925.29199315811</v>
      </c>
      <c r="HZ233" s="54">
        <f t="shared" si="911"/>
        <v>138117.13750141978</v>
      </c>
      <c r="IA233" s="54">
        <f t="shared" si="911"/>
        <v>109208.76213562152</v>
      </c>
      <c r="IB233" s="54">
        <f t="shared" si="911"/>
        <v>65255.380994432162</v>
      </c>
      <c r="IC233" s="54">
        <f t="shared" si="911"/>
        <v>100339.10741638766</v>
      </c>
      <c r="ID233" s="54">
        <f t="shared" si="911"/>
        <v>101596.40130773644</v>
      </c>
      <c r="IE233" s="54">
        <f t="shared" si="911"/>
        <v>148307.46994530203</v>
      </c>
      <c r="IF233" s="54">
        <f t="shared" si="911"/>
        <v>169881.4315418363</v>
      </c>
      <c r="IG233" s="54">
        <f t="shared" si="911"/>
        <v>180251.01650545269</v>
      </c>
      <c r="IH233" s="54">
        <f t="shared" si="911"/>
        <v>195749.73121616067</v>
      </c>
      <c r="II233" s="54">
        <f t="shared" si="911"/>
        <v>210049.37664735367</v>
      </c>
      <c r="IJ233" s="54">
        <f t="shared" si="911"/>
        <v>204076.06670994073</v>
      </c>
      <c r="IK233" s="54">
        <f t="shared" si="911"/>
        <v>175114.67488488901</v>
      </c>
      <c r="IL233" s="54">
        <f t="shared" si="911"/>
        <v>136691.17980321555</v>
      </c>
      <c r="IM233" s="54">
        <f t="shared" si="911"/>
        <v>108072.21525681672</v>
      </c>
      <c r="IN233" s="54">
        <f t="shared" si="911"/>
        <v>64554.71062313555</v>
      </c>
      <c r="IO233" s="54">
        <f t="shared" si="911"/>
        <v>99347.800434385877</v>
      </c>
      <c r="IP233" s="54">
        <f t="shared" si="911"/>
        <v>100932.06034764463</v>
      </c>
      <c r="IQ233" s="54">
        <f t="shared" si="911"/>
        <v>147338.91162179995</v>
      </c>
      <c r="IR233" s="54">
        <f t="shared" si="911"/>
        <v>168744.70370857936</v>
      </c>
      <c r="IS233" s="54">
        <f t="shared" si="911"/>
        <v>179108.53993693777</v>
      </c>
      <c r="IT233" s="54">
        <f t="shared" si="911"/>
        <v>193751.730110317</v>
      </c>
      <c r="IU233" s="54">
        <f t="shared" si="911"/>
        <v>207907.38431109293</v>
      </c>
      <c r="IV233" s="54">
        <f t="shared" si="911"/>
        <v>201993.53445541553</v>
      </c>
      <c r="IW233" s="54">
        <f t="shared" si="911"/>
        <v>173322.08119117189</v>
      </c>
      <c r="IX233" s="54">
        <f t="shared" si="911"/>
        <v>135279.41650680441</v>
      </c>
      <c r="IY233" s="54">
        <f t="shared" si="911"/>
        <v>106946.9818994963</v>
      </c>
      <c r="IZ233" s="54">
        <f t="shared" si="911"/>
        <v>63861.014930531921</v>
      </c>
      <c r="JA233" s="54">
        <f t="shared" si="911"/>
        <v>98307.764105571536</v>
      </c>
      <c r="JB233" s="54">
        <f t="shared" si="911"/>
        <v>100246.71305833261</v>
      </c>
      <c r="JC233" s="54">
        <f t="shared" si="911"/>
        <v>145821.15767516897</v>
      </c>
      <c r="JD233" s="54">
        <f t="shared" si="911"/>
        <v>167625.24708576259</v>
      </c>
      <c r="JE233" s="54">
        <f t="shared" ref="JE233:LP233" si="912">SUM(JE229:JE232)</f>
        <v>177519.00137703758</v>
      </c>
      <c r="JF233" s="54">
        <f t="shared" si="912"/>
        <v>191773.61769437985</v>
      </c>
      <c r="JG233" s="54">
        <f t="shared" si="912"/>
        <v>205786.71399574284</v>
      </c>
      <c r="JH233" s="54">
        <f t="shared" si="912"/>
        <v>199931.73233868135</v>
      </c>
      <c r="JI233" s="54">
        <f t="shared" si="912"/>
        <v>171547.33150164399</v>
      </c>
      <c r="JJ233" s="54">
        <f t="shared" si="912"/>
        <v>133881.70631694145</v>
      </c>
      <c r="JK233" s="54">
        <f t="shared" si="912"/>
        <v>105832.9494455442</v>
      </c>
      <c r="JL233" s="54">
        <f t="shared" si="912"/>
        <v>63174.224488620748</v>
      </c>
      <c r="JM233" s="54">
        <f t="shared" si="912"/>
        <v>97278.080603877679</v>
      </c>
      <c r="JN233" s="54">
        <f t="shared" si="912"/>
        <v>99116.174273278404</v>
      </c>
      <c r="JO233" s="54">
        <f t="shared" si="912"/>
        <v>144318.51189715261</v>
      </c>
      <c r="JP233" s="54">
        <f t="shared" si="912"/>
        <v>166522.94930956091</v>
      </c>
      <c r="JQ233" s="54">
        <f t="shared" si="912"/>
        <v>175700.82595179044</v>
      </c>
      <c r="JR233" s="54">
        <f t="shared" si="912"/>
        <v>189815.19599048785</v>
      </c>
      <c r="JS233" s="54">
        <f t="shared" si="912"/>
        <v>203687.15345564394</v>
      </c>
      <c r="JT233" s="54">
        <f t="shared" si="912"/>
        <v>197890.45400585726</v>
      </c>
      <c r="JU233" s="54">
        <f t="shared" si="912"/>
        <v>169790.24819184621</v>
      </c>
      <c r="JV233" s="54">
        <f t="shared" si="912"/>
        <v>132497.90934487616</v>
      </c>
      <c r="JW233" s="54">
        <f t="shared" si="912"/>
        <v>104730.00639787808</v>
      </c>
      <c r="JX233" s="54">
        <f t="shared" si="912"/>
        <v>62494.270560508347</v>
      </c>
      <c r="JY233" s="54">
        <f t="shared" si="912"/>
        <v>96258.646874222133</v>
      </c>
      <c r="JZ233" s="54">
        <f t="shared" si="912"/>
        <v>98169.027150107286</v>
      </c>
      <c r="KA233" s="54">
        <f t="shared" si="912"/>
        <v>142830.82389660244</v>
      </c>
      <c r="KB233" s="54">
        <f t="shared" si="912"/>
        <v>165437.69973024036</v>
      </c>
      <c r="KC233" s="54">
        <f t="shared" si="912"/>
        <v>173900.74917880265</v>
      </c>
      <c r="KD233" s="54">
        <f t="shared" si="912"/>
        <v>187876.26899150925</v>
      </c>
      <c r="KE233" s="54">
        <f t="shared" si="912"/>
        <v>201608.49255789272</v>
      </c>
      <c r="KF233" s="54">
        <f t="shared" si="912"/>
        <v>195869.49515716953</v>
      </c>
      <c r="KG233" s="54">
        <f t="shared" si="912"/>
        <v>168050.65540544517</v>
      </c>
      <c r="KH233" s="54">
        <f t="shared" si="912"/>
        <v>131127.88709435158</v>
      </c>
      <c r="KI233" s="54">
        <f t="shared" si="912"/>
        <v>103638.0423692903</v>
      </c>
      <c r="KJ233" s="54">
        <f t="shared" si="912"/>
        <v>61821.08509352812</v>
      </c>
      <c r="KK233" s="54">
        <f t="shared" si="912"/>
        <v>95249.360887363146</v>
      </c>
      <c r="KL233" s="54">
        <f t="shared" si="912"/>
        <v>97145.669754939983</v>
      </c>
      <c r="KM233" s="54">
        <f t="shared" si="912"/>
        <v>141357.94477940779</v>
      </c>
      <c r="KN233" s="54">
        <f t="shared" si="912"/>
        <v>164369.38940105154</v>
      </c>
      <c r="KO233" s="54">
        <f t="shared" si="912"/>
        <v>172118.59089877331</v>
      </c>
      <c r="KP233" s="54">
        <f t="shared" si="912"/>
        <v>185956.64264142478</v>
      </c>
      <c r="KQ233" s="54">
        <f t="shared" si="912"/>
        <v>199550.52326130983</v>
      </c>
      <c r="KR233" s="54">
        <f t="shared" si="912"/>
        <v>193868.65352650429</v>
      </c>
      <c r="KS233" s="54">
        <f t="shared" si="912"/>
        <v>166328.3790366333</v>
      </c>
      <c r="KT233" s="54">
        <f t="shared" si="912"/>
        <v>129771.50244774326</v>
      </c>
      <c r="KU233" s="54">
        <f t="shared" si="912"/>
        <v>102556.94807139997</v>
      </c>
      <c r="KV233" s="54">
        <f t="shared" si="912"/>
        <v>61154.600712429805</v>
      </c>
      <c r="KW233" s="54">
        <f t="shared" si="912"/>
        <v>94250.121629688161</v>
      </c>
      <c r="KX233" s="54">
        <f t="shared" si="912"/>
        <v>96132.49915988835</v>
      </c>
      <c r="KY233" s="54">
        <f t="shared" si="912"/>
        <v>139899.72713359373</v>
      </c>
      <c r="KZ233" s="54">
        <f t="shared" si="912"/>
        <v>163317.91106729332</v>
      </c>
      <c r="LA233" s="54">
        <f t="shared" si="912"/>
        <v>170354.17274576004</v>
      </c>
      <c r="LB233" s="54">
        <f t="shared" si="912"/>
        <v>184056.12481590617</v>
      </c>
      <c r="LC233" s="54">
        <f t="shared" si="912"/>
        <v>197513.03959561946</v>
      </c>
      <c r="LD233" s="54">
        <f t="shared" si="912"/>
        <v>191887.72886116404</v>
      </c>
      <c r="LE233" s="54">
        <f t="shared" si="912"/>
        <v>164623.24671270343</v>
      </c>
      <c r="LF233" s="54">
        <f t="shared" si="912"/>
        <v>128428.61965233591</v>
      </c>
      <c r="LG233" s="54">
        <f t="shared" si="912"/>
        <v>101486.6153037148</v>
      </c>
      <c r="LH233" s="54">
        <f t="shared" si="912"/>
        <v>60494.750712636094</v>
      </c>
      <c r="LI233" s="54">
        <f t="shared" si="912"/>
        <v>93260.829093103661</v>
      </c>
      <c r="LJ233" s="54">
        <f t="shared" si="912"/>
        <v>95039.811908388481</v>
      </c>
      <c r="LK233" s="54">
        <f t="shared" si="912"/>
        <v>138456.02501456745</v>
      </c>
      <c r="LL233" s="54">
        <f t="shared" si="912"/>
        <v>162283.15915554488</v>
      </c>
      <c r="LM233" s="54">
        <f t="shared" si="912"/>
        <v>168607.31812932738</v>
      </c>
      <c r="LN233" s="54">
        <f t="shared" si="912"/>
        <v>182174.52530308656</v>
      </c>
      <c r="LO233" s="54">
        <f t="shared" si="912"/>
        <v>195495.83764083404</v>
      </c>
      <c r="LP233" s="54">
        <f t="shared" si="912"/>
        <v>189926.52290182549</v>
      </c>
      <c r="LQ233" s="54">
        <f t="shared" ref="LQ233:LT233" si="913">SUM(LQ229:LQ232)</f>
        <v>162935.08777679669</v>
      </c>
      <c r="LR233" s="54">
        <f t="shared" si="913"/>
        <v>127099.10430673651</v>
      </c>
      <c r="LS233" s="54">
        <f t="shared" si="913"/>
        <v>100426.93694280199</v>
      </c>
      <c r="LT233" s="54">
        <f t="shared" si="913"/>
        <v>57093.326640578438</v>
      </c>
      <c r="LU233" s="54"/>
      <c r="LV233" s="54"/>
      <c r="LW233" s="54"/>
      <c r="LX233" s="54"/>
      <c r="LY233" s="54"/>
      <c r="LZ233" s="54"/>
      <c r="MA233" s="54"/>
      <c r="MB233" s="54"/>
      <c r="MC233" s="54"/>
      <c r="MD233" s="54"/>
      <c r="ME233" s="54"/>
      <c r="MF233" s="54"/>
      <c r="MG233" s="54"/>
      <c r="MH233" s="54"/>
      <c r="MI233" s="54"/>
      <c r="MJ233" s="54"/>
      <c r="MK233" s="54"/>
      <c r="ML233" s="54"/>
      <c r="MM233" s="54"/>
      <c r="MN233" s="54"/>
      <c r="MO233" s="54"/>
      <c r="MP233" s="54"/>
      <c r="MQ233" s="54"/>
      <c r="MR233" s="54"/>
      <c r="MS233" s="54"/>
      <c r="MT233" s="54"/>
      <c r="MU233" s="54"/>
      <c r="MV233" s="54"/>
      <c r="MW233" s="54"/>
      <c r="MX233" s="54"/>
      <c r="MY233" s="54"/>
      <c r="MZ233" s="54"/>
      <c r="NA233" s="54"/>
      <c r="NB233" s="54"/>
      <c r="NC233" s="54"/>
      <c r="ND233" s="54"/>
      <c r="NE233" s="54"/>
      <c r="NF233" s="54"/>
      <c r="NG233" s="54"/>
      <c r="NH233" s="54"/>
      <c r="NI233" s="54"/>
      <c r="NJ233" s="54"/>
      <c r="NK233" s="54"/>
      <c r="NL233" s="54"/>
      <c r="NM233" s="54"/>
      <c r="NN233" s="54"/>
      <c r="NO233" s="54"/>
      <c r="NP233" s="54"/>
      <c r="NQ233" s="54"/>
      <c r="NR233" s="54"/>
      <c r="NS233" s="54"/>
      <c r="NT233" s="54"/>
      <c r="NU233" s="54"/>
      <c r="NV233" s="54"/>
      <c r="NW233" s="54"/>
      <c r="NX233" s="54"/>
      <c r="NY233" s="54"/>
      <c r="NZ233" s="54"/>
      <c r="OA233" s="54"/>
      <c r="OB233" s="54"/>
      <c r="OC233" s="54"/>
      <c r="OD233" s="54"/>
      <c r="OE233" s="54"/>
      <c r="OF233" s="54"/>
      <c r="OG233" s="54"/>
      <c r="OH233" s="54"/>
      <c r="OI233" s="54"/>
      <c r="OJ233" s="54"/>
      <c r="OK233" s="54"/>
      <c r="OL233" s="54"/>
      <c r="OM233" s="54"/>
      <c r="ON233" s="54"/>
      <c r="OO233" s="54"/>
      <c r="OP233" s="54"/>
      <c r="OQ233" s="54"/>
      <c r="OR233" s="54"/>
      <c r="OS233" s="54"/>
      <c r="OT233" s="54"/>
      <c r="OU233" s="54"/>
      <c r="OV233" s="54"/>
      <c r="OW233" s="54"/>
      <c r="OX233" s="54"/>
      <c r="OY233" s="54"/>
      <c r="OZ233" s="54"/>
      <c r="PA233" s="54"/>
      <c r="PB233" s="54"/>
      <c r="PC233" s="54"/>
      <c r="PD233" s="54"/>
      <c r="PE233" s="54"/>
      <c r="PF233" s="54"/>
      <c r="PG233" s="54"/>
      <c r="PH233" s="54"/>
      <c r="PI233" s="54"/>
      <c r="PJ233" s="54"/>
      <c r="PK233" s="54"/>
      <c r="PL233" s="54"/>
      <c r="PM233" s="54"/>
      <c r="PN233" s="54"/>
      <c r="PO233" s="54"/>
      <c r="PP233" s="54"/>
      <c r="PQ233" s="54"/>
      <c r="PR233" s="54"/>
      <c r="PS233" s="54"/>
      <c r="PT233" s="54"/>
      <c r="PU233" s="54"/>
      <c r="PV233" s="54"/>
      <c r="PW233" s="54"/>
      <c r="PX233" s="54"/>
      <c r="PY233" s="54"/>
      <c r="PZ233" s="54"/>
      <c r="QA233" s="54"/>
      <c r="QB233" s="54"/>
      <c r="QC233" s="54"/>
      <c r="QD233" s="54"/>
      <c r="QE233" s="54"/>
      <c r="QF233" s="54"/>
      <c r="QG233" s="54"/>
      <c r="QH233" s="54"/>
      <c r="QI233" s="54"/>
      <c r="QJ233" s="54"/>
      <c r="QK233" s="54"/>
      <c r="QL233" s="54"/>
      <c r="QM233" s="54"/>
      <c r="QN233" s="54"/>
      <c r="QO233" s="54"/>
      <c r="QP233" s="54"/>
      <c r="QQ233" s="54"/>
      <c r="QR233" s="54"/>
      <c r="QS233" s="54"/>
      <c r="QT233" s="54"/>
      <c r="QU233" s="54"/>
    </row>
    <row r="234" spans="1:509" outlineLevel="1">
      <c r="C234" s="6"/>
      <c r="D234" s="42"/>
      <c r="E234" s="44"/>
      <c r="F234" s="1"/>
      <c r="G234" s="51"/>
      <c r="H234" s="51"/>
      <c r="I234" s="51"/>
      <c r="J234" s="51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  <c r="EK234" s="54"/>
      <c r="EL234" s="54"/>
      <c r="EM234" s="54"/>
      <c r="EN234" s="54"/>
      <c r="EO234" s="54"/>
      <c r="EP234" s="54"/>
      <c r="EQ234" s="54"/>
      <c r="ER234" s="54"/>
      <c r="ES234" s="54"/>
      <c r="ET234" s="54"/>
      <c r="EU234" s="54"/>
      <c r="EV234" s="54"/>
      <c r="EW234" s="54"/>
      <c r="EX234" s="54"/>
      <c r="EY234" s="54"/>
      <c r="EZ234" s="54"/>
      <c r="FA234" s="54"/>
      <c r="FB234" s="54"/>
      <c r="FC234" s="54"/>
      <c r="FD234" s="54"/>
      <c r="FE234" s="54"/>
      <c r="FF234" s="54"/>
      <c r="FG234" s="54"/>
      <c r="FH234" s="54"/>
      <c r="FI234" s="54"/>
      <c r="FJ234" s="54"/>
      <c r="FK234" s="54"/>
      <c r="FL234" s="54"/>
      <c r="FM234" s="54"/>
      <c r="FN234" s="54"/>
      <c r="FO234" s="54"/>
      <c r="FP234" s="54"/>
      <c r="FQ234" s="54"/>
      <c r="FR234" s="54"/>
      <c r="FS234" s="54"/>
      <c r="FT234" s="54"/>
      <c r="FU234" s="54"/>
      <c r="FV234" s="54"/>
      <c r="FW234" s="54"/>
      <c r="FX234" s="54"/>
      <c r="FY234" s="54"/>
      <c r="FZ234" s="54"/>
      <c r="GA234" s="54"/>
      <c r="GB234" s="54"/>
      <c r="GC234" s="54"/>
      <c r="GD234" s="54"/>
      <c r="GE234" s="54"/>
      <c r="GF234" s="54"/>
      <c r="GG234" s="54"/>
      <c r="GH234" s="54"/>
      <c r="GI234" s="54"/>
      <c r="GJ234" s="54"/>
      <c r="GK234" s="54"/>
      <c r="GL234" s="54"/>
      <c r="GM234" s="54"/>
      <c r="GN234" s="54"/>
      <c r="GO234" s="54"/>
      <c r="GP234" s="54"/>
      <c r="GQ234" s="54"/>
      <c r="GR234" s="54"/>
      <c r="GS234" s="54"/>
      <c r="GT234" s="54"/>
      <c r="GU234" s="54"/>
      <c r="GV234" s="54"/>
      <c r="GW234" s="54"/>
      <c r="GX234" s="54"/>
      <c r="GY234" s="54"/>
      <c r="GZ234" s="54"/>
      <c r="HA234" s="54"/>
      <c r="HB234" s="54"/>
      <c r="HC234" s="54"/>
      <c r="HD234" s="54"/>
      <c r="HE234" s="54"/>
      <c r="HF234" s="54"/>
      <c r="HG234" s="54"/>
      <c r="HH234" s="54"/>
      <c r="HI234" s="54"/>
      <c r="HJ234" s="54"/>
      <c r="HK234" s="54"/>
      <c r="HL234" s="54"/>
      <c r="HM234" s="54"/>
      <c r="HN234" s="54"/>
      <c r="HO234" s="54"/>
      <c r="HP234" s="54"/>
      <c r="HQ234" s="54"/>
      <c r="HR234" s="54"/>
      <c r="HS234" s="54"/>
      <c r="HT234" s="54"/>
      <c r="HU234" s="54"/>
      <c r="HV234" s="54"/>
      <c r="HW234" s="54"/>
      <c r="HX234" s="54"/>
      <c r="HY234" s="54"/>
      <c r="HZ234" s="54"/>
      <c r="IA234" s="54"/>
      <c r="IB234" s="54"/>
      <c r="IC234" s="54"/>
      <c r="ID234" s="54"/>
      <c r="IE234" s="54"/>
      <c r="IF234" s="54"/>
      <c r="IG234" s="54"/>
      <c r="IH234" s="54"/>
      <c r="II234" s="54"/>
      <c r="IJ234" s="54"/>
      <c r="IK234" s="54"/>
      <c r="IL234" s="54"/>
      <c r="IM234" s="54"/>
      <c r="IN234" s="54"/>
      <c r="IO234" s="54"/>
      <c r="IP234" s="54"/>
      <c r="IQ234" s="54"/>
      <c r="IR234" s="54"/>
      <c r="IS234" s="54"/>
      <c r="IT234" s="54"/>
      <c r="IU234" s="54"/>
      <c r="IV234" s="54"/>
      <c r="IW234" s="54"/>
      <c r="IX234" s="54"/>
      <c r="IY234" s="54"/>
      <c r="IZ234" s="54"/>
      <c r="JA234" s="54"/>
      <c r="JB234" s="54"/>
      <c r="JC234" s="54"/>
      <c r="JD234" s="54"/>
      <c r="JE234" s="54"/>
      <c r="JF234" s="54"/>
      <c r="JG234" s="54"/>
      <c r="JH234" s="54"/>
      <c r="JI234" s="54"/>
      <c r="JJ234" s="54"/>
      <c r="JK234" s="54"/>
      <c r="JL234" s="54"/>
      <c r="JM234" s="54"/>
      <c r="JN234" s="54"/>
      <c r="JO234" s="54"/>
      <c r="JP234" s="54"/>
      <c r="JQ234" s="54"/>
      <c r="JR234" s="54"/>
      <c r="JS234" s="54"/>
      <c r="JT234" s="54"/>
      <c r="JU234" s="54"/>
      <c r="JV234" s="54"/>
      <c r="JW234" s="54"/>
      <c r="JX234" s="54"/>
      <c r="JY234" s="54"/>
      <c r="JZ234" s="54"/>
      <c r="KA234" s="54"/>
      <c r="KB234" s="54"/>
      <c r="KC234" s="54"/>
      <c r="KD234" s="54"/>
      <c r="KE234" s="54"/>
      <c r="KF234" s="54"/>
      <c r="KG234" s="54"/>
      <c r="KH234" s="54"/>
      <c r="KI234" s="54"/>
      <c r="KJ234" s="54"/>
      <c r="KK234" s="54"/>
      <c r="KL234" s="54"/>
      <c r="KM234" s="54"/>
      <c r="KN234" s="54"/>
      <c r="KO234" s="54"/>
      <c r="KP234" s="54"/>
      <c r="KQ234" s="54"/>
      <c r="KR234" s="54"/>
      <c r="KS234" s="54"/>
      <c r="KT234" s="54"/>
      <c r="KU234" s="54"/>
      <c r="KV234" s="54"/>
      <c r="KW234" s="54"/>
      <c r="KX234" s="54"/>
      <c r="KY234" s="54"/>
      <c r="KZ234" s="54"/>
      <c r="LA234" s="54"/>
      <c r="LB234" s="54"/>
      <c r="LC234" s="54"/>
      <c r="LD234" s="54"/>
      <c r="LE234" s="54"/>
      <c r="LF234" s="54"/>
      <c r="LG234" s="54"/>
      <c r="LH234" s="54"/>
      <c r="LI234" s="54"/>
      <c r="LJ234" s="54"/>
      <c r="LK234" s="54"/>
      <c r="LL234" s="54"/>
      <c r="LM234" s="54"/>
      <c r="LN234" s="54"/>
      <c r="LO234" s="54"/>
      <c r="LP234" s="54"/>
      <c r="LQ234" s="54"/>
      <c r="LR234" s="54"/>
      <c r="LS234" s="54"/>
      <c r="LT234" s="54"/>
      <c r="LU234" s="54"/>
      <c r="LV234" s="54"/>
      <c r="LW234" s="54"/>
      <c r="LX234" s="54"/>
      <c r="LY234" s="54"/>
      <c r="LZ234" s="54"/>
      <c r="MA234" s="54"/>
      <c r="MB234" s="54"/>
      <c r="MC234" s="54"/>
      <c r="MD234" s="54"/>
      <c r="ME234" s="54"/>
      <c r="MF234" s="54"/>
      <c r="MG234" s="54"/>
      <c r="MH234" s="54"/>
      <c r="MI234" s="54"/>
      <c r="MJ234" s="54"/>
      <c r="MK234" s="54"/>
      <c r="ML234" s="54"/>
      <c r="MM234" s="54"/>
      <c r="MN234" s="54"/>
      <c r="MO234" s="54"/>
      <c r="MP234" s="54"/>
      <c r="MQ234" s="54"/>
      <c r="MR234" s="54"/>
      <c r="MS234" s="54"/>
      <c r="MT234" s="54"/>
      <c r="MU234" s="54"/>
      <c r="MV234" s="54"/>
      <c r="MW234" s="54"/>
      <c r="MX234" s="54"/>
      <c r="MY234" s="54"/>
      <c r="MZ234" s="54"/>
      <c r="NA234" s="54"/>
      <c r="NB234" s="54"/>
      <c r="NC234" s="54"/>
      <c r="ND234" s="54"/>
      <c r="NE234" s="54"/>
      <c r="NF234" s="54"/>
      <c r="NG234" s="54"/>
      <c r="NH234" s="54"/>
      <c r="NI234" s="54"/>
      <c r="NJ234" s="54"/>
      <c r="NK234" s="54"/>
      <c r="NL234" s="54"/>
      <c r="NM234" s="54"/>
      <c r="NN234" s="54"/>
      <c r="NO234" s="54"/>
      <c r="NP234" s="54"/>
      <c r="NQ234" s="54"/>
      <c r="NR234" s="54"/>
      <c r="NS234" s="54"/>
      <c r="NT234" s="54"/>
      <c r="NU234" s="54"/>
      <c r="NV234" s="54"/>
      <c r="NW234" s="54"/>
      <c r="NX234" s="54"/>
      <c r="NY234" s="54"/>
      <c r="NZ234" s="54"/>
      <c r="OA234" s="54"/>
      <c r="OB234" s="54"/>
      <c r="OC234" s="54"/>
      <c r="OD234" s="54"/>
      <c r="OE234" s="54"/>
      <c r="OF234" s="54"/>
      <c r="OG234" s="54"/>
      <c r="OH234" s="54"/>
      <c r="OI234" s="54"/>
      <c r="OJ234" s="54"/>
      <c r="OK234" s="54"/>
      <c r="OL234" s="54"/>
      <c r="OM234" s="54"/>
      <c r="ON234" s="54"/>
      <c r="OO234" s="54"/>
      <c r="OP234" s="54"/>
      <c r="OQ234" s="54"/>
      <c r="OR234" s="54"/>
      <c r="OS234" s="54"/>
      <c r="OT234" s="54"/>
      <c r="OU234" s="54"/>
      <c r="OV234" s="54"/>
      <c r="OW234" s="54"/>
      <c r="OX234" s="54"/>
      <c r="OY234" s="54"/>
      <c r="OZ234" s="54"/>
      <c r="PA234" s="54"/>
      <c r="PB234" s="54"/>
      <c r="PC234" s="54"/>
      <c r="PD234" s="54"/>
      <c r="PE234" s="54"/>
      <c r="PF234" s="54"/>
      <c r="PG234" s="54"/>
      <c r="PH234" s="54"/>
      <c r="PI234" s="54"/>
      <c r="PJ234" s="54"/>
      <c r="PK234" s="54"/>
      <c r="PL234" s="54"/>
      <c r="PM234" s="54"/>
      <c r="PN234" s="54"/>
      <c r="PO234" s="54"/>
      <c r="PP234" s="54"/>
      <c r="PQ234" s="54"/>
      <c r="PR234" s="54"/>
      <c r="PS234" s="54"/>
      <c r="PT234" s="54"/>
      <c r="PU234" s="54"/>
      <c r="PV234" s="54"/>
      <c r="PW234" s="54"/>
      <c r="PX234" s="54"/>
      <c r="PY234" s="54"/>
      <c r="PZ234" s="54"/>
      <c r="QA234" s="54"/>
      <c r="QB234" s="54"/>
      <c r="QC234" s="54"/>
      <c r="QD234" s="54"/>
      <c r="QE234" s="54"/>
      <c r="QF234" s="54"/>
      <c r="QG234" s="54"/>
      <c r="QH234" s="54"/>
      <c r="QI234" s="54"/>
      <c r="QJ234" s="54"/>
      <c r="QK234" s="54"/>
      <c r="QL234" s="54"/>
      <c r="QM234" s="54"/>
      <c r="QN234" s="54"/>
      <c r="QO234" s="54"/>
      <c r="QP234" s="54"/>
      <c r="QQ234" s="54"/>
      <c r="QR234" s="54"/>
      <c r="QS234" s="54"/>
      <c r="QT234" s="54"/>
      <c r="QU234" s="54"/>
    </row>
    <row r="235" spans="1:509">
      <c r="A235" s="128"/>
      <c r="B235" s="103" t="s">
        <v>404</v>
      </c>
      <c r="C235" s="101"/>
      <c r="D235" s="101"/>
      <c r="E235" s="104" t="s">
        <v>88</v>
      </c>
      <c r="F235" s="101"/>
      <c r="G235" s="51"/>
      <c r="H235" s="51"/>
      <c r="I235" s="51"/>
      <c r="J235" s="5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  <c r="BA235" s="101"/>
      <c r="BB235" s="101"/>
      <c r="BC235" s="101"/>
      <c r="BD235" s="101"/>
      <c r="BE235" s="101"/>
      <c r="BF235" s="101"/>
      <c r="BG235" s="101"/>
      <c r="BH235" s="101"/>
      <c r="BI235" s="101"/>
      <c r="BJ235" s="101"/>
      <c r="BK235" s="101"/>
      <c r="BL235" s="101"/>
      <c r="BM235" s="101"/>
      <c r="BN235" s="101"/>
      <c r="BO235" s="101"/>
      <c r="BP235" s="101"/>
      <c r="BQ235" s="101"/>
      <c r="BR235" s="101"/>
      <c r="BS235" s="101"/>
      <c r="BT235" s="101"/>
      <c r="BU235" s="101"/>
      <c r="BV235" s="101"/>
      <c r="BW235" s="101"/>
      <c r="BX235" s="101"/>
      <c r="BY235" s="101"/>
      <c r="BZ235" s="101"/>
      <c r="CA235" s="101"/>
      <c r="CB235" s="101"/>
      <c r="CC235" s="101"/>
      <c r="CD235" s="101"/>
      <c r="CE235" s="101"/>
      <c r="CF235" s="101"/>
      <c r="CG235" s="101"/>
      <c r="CH235" s="101"/>
      <c r="CI235" s="101"/>
      <c r="CJ235" s="101"/>
      <c r="CK235" s="101"/>
      <c r="CL235" s="101"/>
      <c r="CM235" s="101"/>
      <c r="CN235" s="101"/>
      <c r="CO235" s="101"/>
      <c r="CP235" s="101"/>
      <c r="CQ235" s="101"/>
      <c r="CR235" s="101"/>
      <c r="CS235" s="101"/>
      <c r="CT235" s="101"/>
      <c r="CU235" s="101"/>
      <c r="CV235" s="101"/>
      <c r="CW235" s="101"/>
      <c r="CX235" s="101"/>
      <c r="CY235" s="101"/>
      <c r="CZ235" s="101"/>
      <c r="DA235" s="101"/>
      <c r="DB235" s="101"/>
      <c r="DC235" s="101"/>
      <c r="DD235" s="101"/>
      <c r="DE235" s="101"/>
      <c r="DF235" s="101"/>
      <c r="DG235" s="101"/>
      <c r="DH235" s="101"/>
      <c r="DI235" s="101"/>
      <c r="DJ235" s="101"/>
      <c r="DK235" s="101"/>
      <c r="DL235" s="101"/>
      <c r="DM235" s="101"/>
      <c r="DN235" s="101"/>
      <c r="DO235" s="101"/>
      <c r="DP235" s="101"/>
      <c r="DQ235" s="101"/>
      <c r="DR235" s="101"/>
      <c r="DS235" s="101"/>
      <c r="DT235" s="101"/>
      <c r="DU235" s="101"/>
      <c r="DV235" s="101"/>
      <c r="DW235" s="101"/>
      <c r="DX235" s="101"/>
      <c r="DY235" s="101"/>
      <c r="DZ235" s="101"/>
      <c r="EA235" s="101"/>
      <c r="EB235" s="101"/>
      <c r="EC235" s="101"/>
      <c r="ED235" s="101"/>
      <c r="EE235" s="101"/>
      <c r="EF235" s="101"/>
      <c r="EG235" s="101"/>
      <c r="EH235" s="101"/>
      <c r="EI235" s="101"/>
      <c r="EJ235" s="101"/>
      <c r="EK235" s="101"/>
      <c r="EL235" s="101"/>
      <c r="EM235" s="101"/>
      <c r="EN235" s="101"/>
      <c r="EO235" s="101"/>
      <c r="EP235" s="101"/>
      <c r="EQ235" s="101"/>
      <c r="ER235" s="101"/>
      <c r="ES235" s="101"/>
      <c r="ET235" s="101"/>
      <c r="EU235" s="101"/>
      <c r="EV235" s="101"/>
      <c r="EW235" s="101"/>
      <c r="EX235" s="101"/>
      <c r="EY235" s="101"/>
      <c r="EZ235" s="101"/>
      <c r="FA235" s="101"/>
      <c r="FB235" s="101"/>
      <c r="FC235" s="101"/>
      <c r="FD235" s="101"/>
      <c r="FE235" s="101"/>
      <c r="FF235" s="101"/>
      <c r="FG235" s="101"/>
      <c r="FH235" s="101"/>
      <c r="FI235" s="101"/>
      <c r="FJ235" s="101"/>
      <c r="FK235" s="101"/>
      <c r="FL235" s="101"/>
      <c r="FM235" s="101"/>
      <c r="FN235" s="101"/>
      <c r="FO235" s="101"/>
      <c r="FP235" s="101"/>
      <c r="FQ235" s="101"/>
      <c r="FR235" s="101"/>
      <c r="FS235" s="101"/>
      <c r="FT235" s="101"/>
      <c r="FU235" s="101"/>
      <c r="FV235" s="101"/>
      <c r="FW235" s="101"/>
      <c r="FX235" s="101"/>
      <c r="FY235" s="101"/>
      <c r="FZ235" s="101"/>
      <c r="GA235" s="101"/>
      <c r="GB235" s="101"/>
      <c r="GC235" s="101"/>
      <c r="GD235" s="101"/>
      <c r="GE235" s="101"/>
      <c r="GF235" s="101"/>
      <c r="GG235" s="101"/>
      <c r="GH235" s="101"/>
      <c r="GI235" s="101"/>
      <c r="GJ235" s="101"/>
      <c r="GK235" s="101"/>
      <c r="GL235" s="101"/>
      <c r="GM235" s="101"/>
      <c r="GN235" s="101"/>
      <c r="GO235" s="101"/>
      <c r="GP235" s="101"/>
      <c r="GQ235" s="101"/>
      <c r="GR235" s="101"/>
      <c r="GS235" s="101"/>
      <c r="GT235" s="101"/>
      <c r="GU235" s="101"/>
      <c r="GV235" s="101"/>
      <c r="GW235" s="101"/>
      <c r="GX235" s="101"/>
      <c r="GY235" s="101"/>
      <c r="GZ235" s="101"/>
      <c r="HA235" s="101"/>
      <c r="HB235" s="101"/>
      <c r="HC235" s="101"/>
      <c r="HD235" s="101"/>
      <c r="HE235" s="101"/>
      <c r="HF235" s="101"/>
      <c r="HG235" s="101"/>
      <c r="HH235" s="101"/>
      <c r="HI235" s="101"/>
      <c r="HJ235" s="101"/>
      <c r="HK235" s="101"/>
      <c r="HL235" s="101"/>
      <c r="HM235" s="101"/>
      <c r="HN235" s="101"/>
      <c r="HO235" s="101"/>
      <c r="HP235" s="101"/>
      <c r="HQ235" s="101"/>
      <c r="HR235" s="101"/>
      <c r="HS235" s="101"/>
      <c r="HT235" s="101"/>
      <c r="HU235" s="101"/>
      <c r="HV235" s="101"/>
      <c r="HW235" s="101"/>
      <c r="HX235" s="101"/>
      <c r="HY235" s="101"/>
      <c r="HZ235" s="101"/>
      <c r="IA235" s="101"/>
      <c r="IB235" s="101"/>
      <c r="IC235" s="101"/>
      <c r="ID235" s="101"/>
      <c r="IE235" s="101"/>
      <c r="IF235" s="101"/>
      <c r="IG235" s="101"/>
      <c r="IH235" s="101"/>
      <c r="II235" s="101"/>
      <c r="IJ235" s="101"/>
      <c r="IK235" s="101"/>
      <c r="IL235" s="101"/>
      <c r="IM235" s="101"/>
      <c r="IN235" s="101"/>
      <c r="IO235" s="101"/>
      <c r="IP235" s="101"/>
      <c r="IQ235" s="101"/>
      <c r="IR235" s="101"/>
      <c r="IS235" s="101"/>
      <c r="IT235" s="101"/>
      <c r="IU235" s="101"/>
      <c r="IV235" s="101"/>
      <c r="IW235" s="101"/>
      <c r="IX235" s="101"/>
      <c r="IY235" s="101"/>
      <c r="IZ235" s="101"/>
      <c r="JA235" s="101"/>
      <c r="JB235" s="101"/>
      <c r="JC235" s="101"/>
      <c r="JD235" s="101"/>
      <c r="JE235" s="101"/>
      <c r="JF235" s="101"/>
      <c r="JG235" s="101"/>
      <c r="JH235" s="101"/>
      <c r="JI235" s="101"/>
      <c r="JJ235" s="101"/>
      <c r="JK235" s="101"/>
      <c r="JL235" s="101"/>
      <c r="JM235" s="101"/>
      <c r="JN235" s="101"/>
      <c r="JO235" s="101"/>
      <c r="JP235" s="101"/>
      <c r="JQ235" s="101"/>
      <c r="JR235" s="101"/>
      <c r="JS235" s="101"/>
      <c r="JT235" s="101"/>
      <c r="JU235" s="101"/>
      <c r="JV235" s="101"/>
      <c r="JW235" s="101"/>
      <c r="JX235" s="101"/>
      <c r="JY235" s="101"/>
      <c r="JZ235" s="101"/>
      <c r="KA235" s="101"/>
      <c r="KB235" s="101"/>
      <c r="KC235" s="101"/>
      <c r="KD235" s="101"/>
      <c r="KE235" s="101"/>
      <c r="KF235" s="101"/>
      <c r="KG235" s="101"/>
      <c r="KH235" s="101"/>
      <c r="KI235" s="101"/>
      <c r="KJ235" s="101"/>
      <c r="KK235" s="101"/>
      <c r="KL235" s="101"/>
      <c r="KM235" s="101"/>
      <c r="KN235" s="101"/>
      <c r="KO235" s="101"/>
      <c r="KP235" s="101"/>
      <c r="KQ235" s="101"/>
      <c r="KR235" s="101"/>
      <c r="KS235" s="101"/>
      <c r="KT235" s="101"/>
      <c r="KU235" s="101"/>
      <c r="KV235" s="101"/>
      <c r="KW235" s="101"/>
      <c r="KX235" s="101"/>
      <c r="KY235" s="101"/>
      <c r="KZ235" s="101"/>
      <c r="LA235" s="101"/>
      <c r="LB235" s="101"/>
      <c r="LC235" s="101"/>
      <c r="LD235" s="101"/>
      <c r="LE235" s="101"/>
      <c r="LF235" s="101"/>
      <c r="LG235" s="101"/>
      <c r="LH235" s="101"/>
      <c r="LI235" s="101"/>
      <c r="LJ235" s="101"/>
      <c r="LK235" s="101"/>
      <c r="LL235" s="101"/>
      <c r="LM235" s="101"/>
      <c r="LN235" s="101"/>
      <c r="LO235" s="101"/>
      <c r="LP235" s="101"/>
      <c r="LQ235" s="101"/>
      <c r="LR235" s="101"/>
      <c r="LS235" s="101"/>
      <c r="LT235" s="101"/>
      <c r="LU235" s="101"/>
      <c r="LV235" s="101"/>
      <c r="LW235" s="101"/>
      <c r="LX235" s="101"/>
      <c r="LY235" s="101"/>
      <c r="LZ235" s="101"/>
      <c r="MA235" s="101"/>
      <c r="MB235" s="101"/>
      <c r="MC235" s="101"/>
      <c r="MD235" s="101"/>
      <c r="ME235" s="101"/>
      <c r="MF235" s="101"/>
      <c r="MG235" s="101"/>
      <c r="MH235" s="101"/>
      <c r="MI235" s="101"/>
      <c r="MJ235" s="101"/>
      <c r="MK235" s="101"/>
      <c r="ML235" s="101"/>
      <c r="MM235" s="101"/>
      <c r="MN235" s="101"/>
      <c r="MO235" s="101"/>
      <c r="MP235" s="101"/>
      <c r="MQ235" s="101"/>
      <c r="MR235" s="101"/>
      <c r="MS235" s="101"/>
      <c r="MT235" s="101"/>
      <c r="MU235" s="101"/>
      <c r="MV235" s="101"/>
      <c r="MW235" s="101"/>
      <c r="MX235" s="101"/>
      <c r="MY235" s="101"/>
      <c r="MZ235" s="101"/>
      <c r="NA235" s="101"/>
      <c r="NB235" s="101"/>
      <c r="NC235" s="101"/>
      <c r="ND235" s="101"/>
      <c r="NE235" s="101"/>
      <c r="NF235" s="101"/>
      <c r="NG235" s="101"/>
      <c r="NH235" s="101"/>
      <c r="NI235" s="101"/>
      <c r="NJ235" s="101"/>
      <c r="NK235" s="101"/>
      <c r="NL235" s="101"/>
      <c r="NM235" s="101"/>
      <c r="NN235" s="101"/>
      <c r="NO235" s="101"/>
      <c r="NP235" s="101"/>
      <c r="NQ235" s="101"/>
      <c r="NR235" s="101"/>
      <c r="NS235" s="101"/>
      <c r="NT235" s="101"/>
      <c r="NU235" s="101"/>
      <c r="NV235" s="101"/>
      <c r="NW235" s="101"/>
      <c r="NX235" s="101"/>
      <c r="NY235" s="101"/>
      <c r="NZ235" s="101"/>
      <c r="OA235" s="101"/>
      <c r="OB235" s="101"/>
      <c r="OC235" s="101"/>
      <c r="OD235" s="101"/>
      <c r="OE235" s="101"/>
      <c r="OF235" s="101"/>
      <c r="OG235" s="101"/>
      <c r="OH235" s="101"/>
      <c r="OI235" s="101"/>
      <c r="OJ235" s="101"/>
      <c r="OK235" s="101"/>
      <c r="OL235" s="101"/>
      <c r="OM235" s="101"/>
      <c r="ON235" s="101"/>
      <c r="OO235" s="101"/>
      <c r="OP235" s="101"/>
      <c r="OQ235" s="101"/>
      <c r="OR235" s="101"/>
      <c r="OS235" s="101"/>
      <c r="OT235" s="101"/>
      <c r="OU235" s="101"/>
      <c r="OV235" s="101"/>
      <c r="OW235" s="101"/>
      <c r="OX235" s="101"/>
      <c r="OY235" s="101"/>
      <c r="OZ235" s="101"/>
      <c r="PA235" s="101"/>
      <c r="PB235" s="101"/>
      <c r="PC235" s="101"/>
      <c r="PD235" s="101"/>
      <c r="PE235" s="101"/>
      <c r="PF235" s="101"/>
      <c r="PG235" s="101"/>
      <c r="PH235" s="101"/>
      <c r="PI235" s="101"/>
      <c r="PJ235" s="101"/>
      <c r="PK235" s="101"/>
      <c r="PL235" s="101"/>
      <c r="PM235" s="101"/>
      <c r="PN235" s="101"/>
      <c r="PO235" s="101"/>
      <c r="PP235" s="101"/>
      <c r="PQ235" s="101"/>
      <c r="PR235" s="101"/>
      <c r="PS235" s="101"/>
      <c r="PT235" s="101"/>
      <c r="PU235" s="101"/>
      <c r="PV235" s="101"/>
      <c r="PW235" s="101"/>
      <c r="PX235" s="101"/>
      <c r="PY235" s="101"/>
      <c r="PZ235" s="101"/>
      <c r="QA235" s="101"/>
      <c r="QB235" s="101"/>
      <c r="QC235" s="101"/>
      <c r="QD235" s="101"/>
      <c r="QE235" s="101"/>
      <c r="QF235" s="101"/>
      <c r="QG235" s="101"/>
      <c r="QH235" s="101"/>
      <c r="QI235" s="101"/>
      <c r="QJ235" s="101"/>
      <c r="QK235" s="101"/>
      <c r="QL235" s="101"/>
      <c r="QM235" s="101"/>
      <c r="QN235" s="101"/>
      <c r="QO235" s="101"/>
      <c r="QP235" s="101"/>
      <c r="QQ235" s="101"/>
      <c r="QR235" s="101"/>
      <c r="QS235" s="101"/>
      <c r="QT235" s="101"/>
      <c r="QU235" s="101"/>
    </row>
    <row r="236" spans="1:509" outlineLevel="1">
      <c r="C236" s="6"/>
      <c r="D236" s="42"/>
      <c r="E236" s="44"/>
      <c r="F236" s="1"/>
      <c r="G236" s="1"/>
      <c r="H236" s="256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4"/>
      <c r="CO236" s="54"/>
      <c r="CP236" s="54"/>
      <c r="CQ236" s="54"/>
      <c r="CR236" s="54"/>
      <c r="CS236" s="54"/>
      <c r="CT236" s="54"/>
      <c r="CU236" s="54"/>
      <c r="CV236" s="54"/>
      <c r="CW236" s="54"/>
      <c r="CX236" s="54"/>
      <c r="CY236" s="54"/>
      <c r="CZ236" s="54"/>
      <c r="DA236" s="54"/>
      <c r="DB236" s="54"/>
      <c r="DC236" s="54"/>
      <c r="DD236" s="54"/>
      <c r="DE236" s="54"/>
      <c r="DF236" s="54"/>
      <c r="DG236" s="54"/>
      <c r="DH236" s="54"/>
      <c r="DI236" s="54"/>
      <c r="DJ236" s="54"/>
      <c r="DK236" s="54"/>
      <c r="DL236" s="54"/>
      <c r="DM236" s="54"/>
      <c r="DN236" s="54"/>
      <c r="DO236" s="54"/>
      <c r="DP236" s="54"/>
      <c r="DQ236" s="54"/>
      <c r="DR236" s="54"/>
      <c r="DS236" s="54"/>
      <c r="DT236" s="54"/>
      <c r="DU236" s="54"/>
      <c r="DV236" s="54"/>
      <c r="DW236" s="54"/>
      <c r="DX236" s="54"/>
      <c r="DY236" s="54"/>
      <c r="DZ236" s="54"/>
      <c r="EA236" s="54"/>
      <c r="EB236" s="54"/>
      <c r="EC236" s="54"/>
      <c r="ED236" s="54"/>
      <c r="EE236" s="54"/>
      <c r="EF236" s="54"/>
      <c r="EG236" s="54"/>
      <c r="EH236" s="54"/>
      <c r="EI236" s="54"/>
      <c r="EJ236" s="54"/>
      <c r="EK236" s="54"/>
      <c r="EL236" s="54"/>
      <c r="EM236" s="54"/>
      <c r="EN236" s="54"/>
      <c r="EO236" s="54"/>
      <c r="EP236" s="54"/>
      <c r="EQ236" s="54"/>
      <c r="ER236" s="54"/>
      <c r="ES236" s="54"/>
      <c r="ET236" s="54"/>
      <c r="EU236" s="54"/>
      <c r="EV236" s="54"/>
      <c r="EW236" s="54"/>
      <c r="EX236" s="54"/>
      <c r="EY236" s="54"/>
      <c r="EZ236" s="54"/>
      <c r="FA236" s="54"/>
      <c r="FB236" s="54"/>
      <c r="FC236" s="54"/>
      <c r="FD236" s="54"/>
      <c r="FE236" s="54"/>
      <c r="FF236" s="54"/>
      <c r="FG236" s="54"/>
      <c r="FH236" s="54"/>
      <c r="FI236" s="54"/>
      <c r="FJ236" s="54"/>
      <c r="FK236" s="54"/>
      <c r="FL236" s="54"/>
      <c r="FM236" s="54"/>
      <c r="FN236" s="54"/>
      <c r="FO236" s="54"/>
      <c r="FP236" s="54"/>
      <c r="FQ236" s="54"/>
      <c r="FR236" s="54"/>
      <c r="FS236" s="54"/>
      <c r="FT236" s="54"/>
      <c r="FU236" s="54"/>
      <c r="FV236" s="54"/>
      <c r="FW236" s="54"/>
      <c r="FX236" s="54"/>
      <c r="FY236" s="54"/>
      <c r="FZ236" s="54"/>
      <c r="GA236" s="54"/>
      <c r="GB236" s="54"/>
      <c r="GC236" s="54"/>
      <c r="GD236" s="54"/>
      <c r="GE236" s="54"/>
      <c r="GF236" s="54"/>
      <c r="GG236" s="54"/>
      <c r="GH236" s="54"/>
      <c r="GI236" s="54"/>
      <c r="GJ236" s="54"/>
      <c r="GK236" s="54"/>
      <c r="GL236" s="54"/>
      <c r="GM236" s="54"/>
      <c r="GN236" s="54"/>
      <c r="GO236" s="54"/>
      <c r="GP236" s="54"/>
      <c r="GQ236" s="54"/>
      <c r="GR236" s="54"/>
      <c r="GS236" s="54"/>
      <c r="GT236" s="54"/>
      <c r="GU236" s="54"/>
      <c r="GV236" s="54"/>
      <c r="GW236" s="54"/>
      <c r="GX236" s="54"/>
      <c r="GY236" s="54"/>
      <c r="GZ236" s="54"/>
      <c r="HA236" s="54"/>
      <c r="HB236" s="54"/>
      <c r="HC236" s="54"/>
      <c r="HD236" s="54"/>
      <c r="HE236" s="54"/>
      <c r="HF236" s="54"/>
      <c r="HG236" s="54"/>
      <c r="HH236" s="54"/>
      <c r="HI236" s="54"/>
      <c r="HJ236" s="54"/>
      <c r="HK236" s="54"/>
      <c r="HL236" s="54"/>
      <c r="HM236" s="54"/>
      <c r="HN236" s="54"/>
      <c r="HO236" s="54"/>
      <c r="HP236" s="54"/>
      <c r="HQ236" s="54"/>
      <c r="HR236" s="54"/>
      <c r="HS236" s="54"/>
      <c r="HT236" s="54"/>
      <c r="HU236" s="54"/>
      <c r="HV236" s="54"/>
      <c r="HW236" s="54"/>
      <c r="HX236" s="54"/>
      <c r="HY236" s="54"/>
      <c r="HZ236" s="54"/>
      <c r="IA236" s="54"/>
      <c r="IB236" s="54"/>
      <c r="IC236" s="54"/>
      <c r="ID236" s="54"/>
      <c r="IE236" s="54"/>
      <c r="IF236" s="54"/>
      <c r="IG236" s="54"/>
      <c r="IH236" s="54"/>
      <c r="II236" s="54"/>
      <c r="IJ236" s="54"/>
      <c r="IK236" s="54"/>
      <c r="IL236" s="54"/>
      <c r="IM236" s="54"/>
      <c r="IN236" s="54"/>
      <c r="IO236" s="54"/>
      <c r="IP236" s="54"/>
      <c r="IQ236" s="54"/>
      <c r="IR236" s="54"/>
      <c r="IS236" s="54"/>
      <c r="IT236" s="54"/>
      <c r="IU236" s="54"/>
      <c r="IV236" s="54"/>
      <c r="IW236" s="54"/>
      <c r="IX236" s="54"/>
      <c r="IY236" s="54"/>
      <c r="IZ236" s="54"/>
      <c r="JA236" s="54"/>
      <c r="JB236" s="54"/>
      <c r="JC236" s="54"/>
      <c r="JD236" s="54"/>
      <c r="JE236" s="54"/>
      <c r="JF236" s="54"/>
      <c r="JG236" s="54"/>
      <c r="JH236" s="54"/>
      <c r="JI236" s="54"/>
      <c r="JJ236" s="54"/>
      <c r="JK236" s="54"/>
      <c r="JL236" s="54"/>
      <c r="JM236" s="54"/>
      <c r="JN236" s="54"/>
      <c r="JO236" s="54"/>
      <c r="JP236" s="54"/>
      <c r="JQ236" s="54"/>
      <c r="JR236" s="54"/>
      <c r="JS236" s="54"/>
      <c r="JT236" s="54"/>
      <c r="JU236" s="54"/>
      <c r="JV236" s="54"/>
      <c r="JW236" s="54"/>
      <c r="JX236" s="54"/>
      <c r="JY236" s="54"/>
      <c r="JZ236" s="54"/>
      <c r="KA236" s="54"/>
      <c r="KB236" s="54"/>
      <c r="KC236" s="54"/>
      <c r="KD236" s="54"/>
      <c r="KE236" s="54"/>
      <c r="KF236" s="54"/>
      <c r="KG236" s="54"/>
      <c r="KH236" s="54"/>
      <c r="KI236" s="54"/>
      <c r="KJ236" s="54"/>
      <c r="KK236" s="54"/>
      <c r="KL236" s="54"/>
      <c r="KM236" s="54"/>
      <c r="KN236" s="54"/>
      <c r="KO236" s="54"/>
      <c r="KP236" s="54"/>
      <c r="KQ236" s="54"/>
      <c r="KR236" s="54"/>
      <c r="KS236" s="54"/>
      <c r="KT236" s="54"/>
      <c r="KU236" s="54"/>
      <c r="KV236" s="54"/>
      <c r="KW236" s="54"/>
      <c r="KX236" s="54"/>
      <c r="KY236" s="54"/>
      <c r="KZ236" s="54"/>
      <c r="LA236" s="54"/>
      <c r="LB236" s="54"/>
      <c r="LC236" s="54"/>
      <c r="LD236" s="54"/>
      <c r="LE236" s="54"/>
      <c r="LF236" s="54"/>
      <c r="LG236" s="54"/>
      <c r="LH236" s="54"/>
      <c r="LI236" s="54"/>
      <c r="LJ236" s="54"/>
      <c r="LK236" s="54"/>
      <c r="LL236" s="54"/>
      <c r="LM236" s="54"/>
      <c r="LN236" s="54"/>
      <c r="LO236" s="54"/>
      <c r="LP236" s="54"/>
      <c r="LQ236" s="54"/>
      <c r="LR236" s="54"/>
      <c r="LS236" s="54"/>
      <c r="LT236" s="54"/>
      <c r="LU236" s="54"/>
      <c r="LV236" s="54"/>
      <c r="LW236" s="54"/>
      <c r="LX236" s="54"/>
      <c r="LY236" s="54"/>
      <c r="LZ236" s="54"/>
      <c r="MA236" s="54"/>
      <c r="MB236" s="54"/>
      <c r="MC236" s="54"/>
      <c r="MD236" s="54"/>
      <c r="ME236" s="54"/>
      <c r="MF236" s="54"/>
      <c r="MG236" s="54"/>
      <c r="MH236" s="54"/>
      <c r="MI236" s="54"/>
      <c r="MJ236" s="54"/>
      <c r="MK236" s="54"/>
      <c r="ML236" s="54"/>
      <c r="MM236" s="54"/>
      <c r="MN236" s="54"/>
      <c r="MO236" s="54"/>
      <c r="MP236" s="54"/>
      <c r="MQ236" s="54"/>
      <c r="MR236" s="54"/>
      <c r="MS236" s="54"/>
      <c r="MT236" s="54"/>
      <c r="MU236" s="54"/>
      <c r="MV236" s="54"/>
      <c r="MW236" s="54"/>
      <c r="MX236" s="54"/>
      <c r="MY236" s="54"/>
      <c r="MZ236" s="54"/>
      <c r="NA236" s="54"/>
      <c r="NB236" s="54"/>
      <c r="NC236" s="54"/>
      <c r="ND236" s="54"/>
      <c r="NE236" s="54"/>
      <c r="NF236" s="54"/>
      <c r="NG236" s="54"/>
      <c r="NH236" s="54"/>
      <c r="NI236" s="54"/>
      <c r="NJ236" s="54"/>
      <c r="NK236" s="54"/>
      <c r="NL236" s="54"/>
      <c r="NM236" s="54"/>
      <c r="NN236" s="54"/>
      <c r="NO236" s="54"/>
      <c r="NP236" s="54"/>
      <c r="NQ236" s="54"/>
      <c r="NR236" s="54"/>
      <c r="NS236" s="54"/>
      <c r="NT236" s="54"/>
      <c r="NU236" s="54"/>
      <c r="NV236" s="54"/>
      <c r="NW236" s="54"/>
      <c r="NX236" s="54"/>
      <c r="NY236" s="54"/>
      <c r="NZ236" s="54"/>
      <c r="OA236" s="54"/>
      <c r="OB236" s="54"/>
      <c r="OC236" s="54"/>
      <c r="OD236" s="54"/>
      <c r="OE236" s="54"/>
      <c r="OF236" s="54"/>
      <c r="OG236" s="54"/>
      <c r="OH236" s="54"/>
      <c r="OI236" s="54"/>
      <c r="OJ236" s="54"/>
      <c r="OK236" s="54"/>
      <c r="OL236" s="54"/>
      <c r="OM236" s="54"/>
      <c r="ON236" s="54"/>
      <c r="OO236" s="54"/>
      <c r="OP236" s="54"/>
      <c r="OQ236" s="54"/>
      <c r="OR236" s="54"/>
      <c r="OS236" s="54"/>
      <c r="OT236" s="54"/>
      <c r="OU236" s="54"/>
      <c r="OV236" s="54"/>
      <c r="OW236" s="54"/>
      <c r="OX236" s="54"/>
      <c r="OY236" s="54"/>
      <c r="OZ236" s="54"/>
      <c r="PA236" s="54"/>
      <c r="PB236" s="54"/>
      <c r="PC236" s="54"/>
      <c r="PD236" s="54"/>
      <c r="PE236" s="54"/>
      <c r="PF236" s="54"/>
      <c r="PG236" s="54"/>
      <c r="PH236" s="54"/>
      <c r="PI236" s="54"/>
      <c r="PJ236" s="54"/>
      <c r="PK236" s="54"/>
      <c r="PL236" s="54"/>
      <c r="PM236" s="54"/>
      <c r="PN236" s="54"/>
      <c r="PO236" s="54"/>
      <c r="PP236" s="54"/>
      <c r="PQ236" s="54"/>
      <c r="PR236" s="54"/>
      <c r="PS236" s="54"/>
      <c r="PT236" s="54"/>
      <c r="PU236" s="54"/>
      <c r="PV236" s="54"/>
      <c r="PW236" s="54"/>
      <c r="PX236" s="54"/>
      <c r="PY236" s="54"/>
      <c r="PZ236" s="54"/>
      <c r="QA236" s="54"/>
      <c r="QB236" s="54"/>
      <c r="QC236" s="54"/>
      <c r="QD236" s="54"/>
      <c r="QE236" s="54"/>
      <c r="QF236" s="54"/>
      <c r="QG236" s="54"/>
      <c r="QH236" s="54"/>
      <c r="QI236" s="54"/>
      <c r="QJ236" s="54"/>
      <c r="QK236" s="54"/>
      <c r="QL236" s="54"/>
      <c r="QM236" s="54"/>
      <c r="QN236" s="54"/>
      <c r="QO236" s="54"/>
      <c r="QP236" s="54"/>
      <c r="QQ236" s="54"/>
      <c r="QR236" s="54"/>
      <c r="QS236" s="54"/>
      <c r="QT236" s="54"/>
      <c r="QU236" s="54"/>
    </row>
    <row r="237" spans="1:509" outlineLevel="1">
      <c r="B237" s="6" t="s">
        <v>66</v>
      </c>
      <c r="D237" s="42"/>
      <c r="E237" s="42"/>
      <c r="H237" s="67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2"/>
      <c r="CP237" s="52"/>
      <c r="CQ237" s="52"/>
      <c r="CR237" s="52"/>
      <c r="CS237" s="52"/>
      <c r="CT237" s="52"/>
      <c r="CU237" s="52"/>
      <c r="CV237" s="52"/>
      <c r="CW237" s="52"/>
      <c r="CX237" s="52"/>
      <c r="CY237" s="52"/>
      <c r="CZ237" s="52"/>
      <c r="DA237" s="52"/>
      <c r="DB237" s="52"/>
      <c r="DC237" s="52"/>
      <c r="DD237" s="52"/>
      <c r="DE237" s="52"/>
      <c r="DF237" s="52"/>
      <c r="DG237" s="52"/>
      <c r="DH237" s="52"/>
      <c r="DI237" s="52"/>
      <c r="DJ237" s="52"/>
      <c r="DK237" s="52"/>
      <c r="DL237" s="52"/>
      <c r="DM237" s="52"/>
      <c r="DN237" s="52"/>
      <c r="DO237" s="52"/>
      <c r="DP237" s="52"/>
      <c r="DQ237" s="52"/>
      <c r="DR237" s="52"/>
      <c r="DS237" s="52"/>
      <c r="DT237" s="52"/>
      <c r="DU237" s="52"/>
      <c r="DV237" s="52"/>
      <c r="DW237" s="52"/>
      <c r="DX237" s="52"/>
      <c r="DY237" s="52"/>
      <c r="DZ237" s="52"/>
      <c r="EA237" s="52"/>
      <c r="EB237" s="52"/>
      <c r="EC237" s="52"/>
      <c r="ED237" s="52"/>
      <c r="EE237" s="52"/>
      <c r="EF237" s="52"/>
      <c r="EG237" s="52"/>
      <c r="EH237" s="52"/>
      <c r="EI237" s="52"/>
      <c r="EJ237" s="52"/>
      <c r="EK237" s="52"/>
      <c r="EL237" s="52"/>
      <c r="EM237" s="52"/>
      <c r="EN237" s="52"/>
      <c r="EO237" s="52"/>
      <c r="EP237" s="52"/>
      <c r="EQ237" s="52"/>
      <c r="ER237" s="52"/>
      <c r="ES237" s="52"/>
      <c r="ET237" s="52"/>
      <c r="EU237" s="52"/>
      <c r="EV237" s="52"/>
      <c r="EW237" s="52"/>
      <c r="EX237" s="52"/>
      <c r="EY237" s="52"/>
      <c r="EZ237" s="52"/>
      <c r="FA237" s="52"/>
      <c r="FB237" s="52"/>
      <c r="FC237" s="52"/>
      <c r="FD237" s="52"/>
      <c r="FE237" s="52"/>
      <c r="FF237" s="52"/>
      <c r="FG237" s="52"/>
      <c r="FH237" s="52"/>
      <c r="FI237" s="52"/>
      <c r="FJ237" s="52"/>
      <c r="FK237" s="52"/>
      <c r="FL237" s="52"/>
      <c r="FM237" s="52"/>
      <c r="FN237" s="52"/>
      <c r="FO237" s="52"/>
      <c r="FP237" s="52"/>
      <c r="FQ237" s="52"/>
      <c r="FR237" s="52"/>
      <c r="FS237" s="52"/>
      <c r="FT237" s="52"/>
      <c r="FU237" s="52"/>
      <c r="FV237" s="52"/>
      <c r="FW237" s="52"/>
      <c r="FX237" s="52"/>
      <c r="FY237" s="52"/>
      <c r="FZ237" s="52"/>
      <c r="GA237" s="52"/>
      <c r="GB237" s="52"/>
      <c r="GC237" s="52"/>
      <c r="GD237" s="52"/>
      <c r="GE237" s="52"/>
      <c r="GF237" s="52"/>
      <c r="GG237" s="52"/>
      <c r="GH237" s="52"/>
      <c r="GI237" s="52"/>
      <c r="GJ237" s="52"/>
      <c r="GK237" s="52"/>
      <c r="GL237" s="52"/>
      <c r="GM237" s="52"/>
      <c r="GN237" s="52"/>
      <c r="GO237" s="52"/>
      <c r="GP237" s="52"/>
      <c r="GQ237" s="52"/>
      <c r="GR237" s="52"/>
      <c r="GS237" s="52"/>
      <c r="GT237" s="52"/>
      <c r="GU237" s="52"/>
      <c r="GV237" s="52"/>
      <c r="GW237" s="52"/>
      <c r="GX237" s="52"/>
      <c r="GY237" s="52"/>
      <c r="GZ237" s="52"/>
      <c r="HA237" s="52"/>
      <c r="HB237" s="52"/>
      <c r="HC237" s="52"/>
      <c r="HD237" s="52"/>
      <c r="HE237" s="52"/>
      <c r="HF237" s="52"/>
      <c r="HG237" s="52"/>
      <c r="HH237" s="52"/>
      <c r="HI237" s="52"/>
      <c r="HJ237" s="52"/>
      <c r="HK237" s="52"/>
      <c r="HL237" s="52"/>
      <c r="HM237" s="52"/>
      <c r="HN237" s="52"/>
      <c r="HO237" s="52"/>
      <c r="HP237" s="52"/>
      <c r="HQ237" s="52"/>
      <c r="HR237" s="52"/>
      <c r="HS237" s="52"/>
      <c r="HT237" s="52"/>
      <c r="HU237" s="52"/>
      <c r="HV237" s="52"/>
      <c r="HW237" s="52"/>
      <c r="HX237" s="52"/>
      <c r="HY237" s="52"/>
      <c r="HZ237" s="52"/>
    </row>
    <row r="238" spans="1:509" outlineLevel="1">
      <c r="B238" s="6"/>
      <c r="C238" s="272"/>
      <c r="D238" s="42"/>
      <c r="E238" s="42"/>
      <c r="H238" s="67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2"/>
      <c r="CO238" s="52"/>
      <c r="CP238" s="52"/>
      <c r="CQ238" s="52"/>
      <c r="CR238" s="52"/>
      <c r="CS238" s="52"/>
      <c r="CT238" s="52"/>
      <c r="CU238" s="52"/>
      <c r="CV238" s="52"/>
      <c r="CW238" s="52"/>
      <c r="CX238" s="52"/>
      <c r="CY238" s="52"/>
      <c r="CZ238" s="52"/>
      <c r="DA238" s="52"/>
      <c r="DB238" s="52"/>
      <c r="DC238" s="52"/>
      <c r="DD238" s="52"/>
      <c r="DE238" s="52"/>
      <c r="DF238" s="52"/>
      <c r="DG238" s="52"/>
      <c r="DH238" s="52"/>
      <c r="DI238" s="52"/>
      <c r="DJ238" s="52"/>
      <c r="DK238" s="52"/>
      <c r="DL238" s="52"/>
      <c r="DM238" s="52"/>
      <c r="DN238" s="52"/>
      <c r="DO238" s="52"/>
      <c r="DP238" s="52"/>
      <c r="DQ238" s="52"/>
      <c r="DR238" s="52"/>
      <c r="DS238" s="52"/>
      <c r="DT238" s="52"/>
      <c r="DU238" s="52"/>
      <c r="DV238" s="52"/>
      <c r="DW238" s="52"/>
      <c r="DX238" s="52"/>
      <c r="DY238" s="52"/>
      <c r="DZ238" s="52"/>
      <c r="EA238" s="52"/>
      <c r="EB238" s="52"/>
      <c r="EC238" s="52"/>
      <c r="ED238" s="52"/>
      <c r="EE238" s="52"/>
      <c r="EF238" s="52"/>
      <c r="EG238" s="52"/>
      <c r="EH238" s="52"/>
      <c r="EI238" s="52"/>
      <c r="EJ238" s="52"/>
      <c r="EK238" s="52"/>
      <c r="EL238" s="52"/>
      <c r="EM238" s="52"/>
      <c r="EN238" s="52"/>
      <c r="EO238" s="52"/>
      <c r="EP238" s="52"/>
      <c r="EQ238" s="52"/>
      <c r="ER238" s="52"/>
      <c r="ES238" s="52"/>
      <c r="ET238" s="52"/>
      <c r="EU238" s="52"/>
      <c r="EV238" s="52"/>
      <c r="EW238" s="52"/>
      <c r="EX238" s="52"/>
      <c r="EY238" s="52"/>
      <c r="EZ238" s="52"/>
      <c r="FA238" s="52"/>
      <c r="FB238" s="52"/>
      <c r="FC238" s="52"/>
      <c r="FD238" s="52"/>
      <c r="FE238" s="52"/>
      <c r="FF238" s="52"/>
      <c r="FG238" s="52"/>
      <c r="FH238" s="52"/>
      <c r="FI238" s="52"/>
      <c r="FJ238" s="52"/>
      <c r="FK238" s="52"/>
      <c r="FL238" s="52"/>
      <c r="FM238" s="52"/>
      <c r="FN238" s="52"/>
      <c r="FO238" s="52"/>
      <c r="FP238" s="52"/>
      <c r="FQ238" s="52"/>
      <c r="FR238" s="52"/>
      <c r="FS238" s="52"/>
      <c r="FT238" s="52"/>
      <c r="FU238" s="52"/>
      <c r="FV238" s="52"/>
      <c r="FW238" s="52"/>
      <c r="FX238" s="52"/>
      <c r="FY238" s="52"/>
      <c r="FZ238" s="52"/>
      <c r="GA238" s="52"/>
      <c r="GB238" s="52"/>
      <c r="GC238" s="52"/>
      <c r="GD238" s="52"/>
      <c r="GE238" s="52"/>
      <c r="GF238" s="52"/>
      <c r="GG238" s="52"/>
      <c r="GH238" s="52"/>
      <c r="GI238" s="52"/>
      <c r="GJ238" s="52"/>
      <c r="GK238" s="52"/>
      <c r="GL238" s="52"/>
      <c r="GM238" s="52"/>
      <c r="GN238" s="52"/>
      <c r="GO238" s="52"/>
      <c r="GP238" s="52"/>
      <c r="GQ238" s="52"/>
      <c r="GR238" s="52"/>
      <c r="GS238" s="52"/>
      <c r="GT238" s="52"/>
      <c r="GU238" s="52"/>
      <c r="GV238" s="52"/>
      <c r="GW238" s="52"/>
      <c r="GX238" s="52"/>
      <c r="GY238" s="52"/>
      <c r="GZ238" s="52"/>
      <c r="HA238" s="52"/>
      <c r="HB238" s="52"/>
      <c r="HC238" s="52"/>
      <c r="HD238" s="52"/>
      <c r="HE238" s="52"/>
      <c r="HF238" s="52"/>
      <c r="HG238" s="52"/>
      <c r="HH238" s="52"/>
      <c r="HI238" s="52"/>
      <c r="HJ238" s="52"/>
      <c r="HK238" s="52"/>
      <c r="HL238" s="52"/>
      <c r="HM238" s="52"/>
      <c r="HN238" s="52"/>
      <c r="HO238" s="52"/>
      <c r="HP238" s="52"/>
      <c r="HQ238" s="52"/>
      <c r="HR238" s="52"/>
      <c r="HS238" s="52"/>
      <c r="HT238" s="52"/>
      <c r="HU238" s="52"/>
      <c r="HV238" s="52"/>
      <c r="HW238" s="52"/>
      <c r="HX238" s="52"/>
      <c r="HY238" s="52"/>
      <c r="HZ238" s="52"/>
    </row>
    <row r="239" spans="1:509" outlineLevel="1">
      <c r="B239" s="6"/>
      <c r="C239" s="272" t="str">
        <f>OpEx!A8</f>
        <v xml:space="preserve">  Repairs, Maintenance and Operations</v>
      </c>
      <c r="D239" s="42"/>
      <c r="E239" s="50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  <c r="BA239" s="45"/>
      <c r="BB239" s="45"/>
      <c r="BC239" s="45"/>
      <c r="BD239" s="45"/>
      <c r="BE239" s="45"/>
      <c r="BF239" s="45"/>
      <c r="BG239" s="45"/>
      <c r="BH239" s="45"/>
      <c r="BI239" s="45"/>
      <c r="BJ239" s="45"/>
      <c r="BK239" s="45"/>
      <c r="BL239" s="45"/>
      <c r="BM239" s="45"/>
      <c r="BN239" s="45"/>
      <c r="BO239" s="45"/>
      <c r="BP239" s="45"/>
      <c r="BQ239" s="45"/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45"/>
      <c r="CH239" s="45"/>
      <c r="CI239" s="45"/>
      <c r="CJ239" s="45"/>
      <c r="CK239" s="45"/>
      <c r="CL239" s="45"/>
      <c r="CM239" s="45"/>
      <c r="CN239" s="45"/>
      <c r="CO239" s="45"/>
      <c r="CP239" s="45"/>
      <c r="CQ239" s="45"/>
      <c r="CR239" s="45"/>
      <c r="CS239" s="45"/>
      <c r="CT239" s="45"/>
      <c r="CU239" s="45"/>
      <c r="CV239" s="45"/>
      <c r="CW239" s="45"/>
      <c r="CX239" s="45"/>
      <c r="CY239" s="45"/>
      <c r="CZ239" s="45"/>
      <c r="DA239" s="45"/>
      <c r="DB239" s="45"/>
      <c r="DC239" s="45"/>
      <c r="DD239" s="45"/>
      <c r="DE239" s="45"/>
      <c r="DF239" s="45"/>
      <c r="DG239" s="45"/>
      <c r="DH239" s="45"/>
      <c r="DI239" s="45"/>
      <c r="DJ239" s="45"/>
      <c r="DK239" s="45"/>
      <c r="DL239" s="45"/>
      <c r="DM239" s="45"/>
      <c r="DN239" s="45"/>
      <c r="DO239" s="45"/>
      <c r="DP239" s="45"/>
      <c r="DQ239" s="45"/>
      <c r="DR239" s="45"/>
      <c r="DS239" s="45"/>
      <c r="DT239" s="45"/>
      <c r="DU239" s="45"/>
      <c r="DV239" s="45"/>
      <c r="DW239" s="45"/>
      <c r="DX239" s="45"/>
      <c r="DY239" s="45"/>
      <c r="DZ239" s="45"/>
      <c r="EA239" s="45"/>
      <c r="EB239" s="45"/>
      <c r="EC239" s="45"/>
      <c r="ED239" s="45"/>
      <c r="EE239" s="45"/>
      <c r="EF239" s="45"/>
      <c r="EG239" s="45"/>
      <c r="EH239" s="45"/>
      <c r="EI239" s="45"/>
      <c r="EJ239" s="45"/>
      <c r="EK239" s="45"/>
      <c r="EL239" s="45"/>
      <c r="EM239" s="45"/>
      <c r="EN239" s="45"/>
      <c r="EO239" s="45"/>
      <c r="EP239" s="45"/>
      <c r="EQ239" s="45"/>
      <c r="ER239" s="45"/>
      <c r="ES239" s="45"/>
      <c r="ET239" s="45"/>
      <c r="EU239" s="45"/>
      <c r="EV239" s="45"/>
      <c r="EW239" s="45"/>
      <c r="EX239" s="45"/>
      <c r="EY239" s="45"/>
      <c r="EZ239" s="45"/>
      <c r="FA239" s="45"/>
      <c r="FB239" s="45"/>
      <c r="FC239" s="45"/>
      <c r="FD239" s="45"/>
      <c r="FE239" s="45"/>
      <c r="FF239" s="45"/>
      <c r="FG239" s="45"/>
      <c r="FH239" s="45"/>
      <c r="FI239" s="45"/>
      <c r="FJ239" s="45"/>
      <c r="FK239" s="45"/>
      <c r="FL239" s="45"/>
      <c r="FM239" s="45"/>
      <c r="FN239" s="45"/>
      <c r="FO239" s="45"/>
      <c r="FP239" s="45"/>
      <c r="FQ239" s="45"/>
      <c r="FR239" s="45"/>
      <c r="FS239" s="45"/>
      <c r="FT239" s="45"/>
      <c r="FU239" s="45"/>
      <c r="FV239" s="45"/>
      <c r="FW239" s="45"/>
      <c r="FX239" s="45"/>
      <c r="FY239" s="45"/>
      <c r="FZ239" s="45"/>
      <c r="GA239" s="45"/>
      <c r="GB239" s="45"/>
      <c r="GC239" s="45"/>
      <c r="GD239" s="45"/>
      <c r="GE239" s="45"/>
      <c r="GF239" s="45"/>
      <c r="GG239" s="45"/>
      <c r="GH239" s="45"/>
      <c r="GI239" s="45"/>
      <c r="GJ239" s="45"/>
      <c r="GK239" s="45"/>
      <c r="GL239" s="45"/>
      <c r="GM239" s="45"/>
      <c r="GN239" s="45"/>
      <c r="GO239" s="45"/>
      <c r="GP239" s="45"/>
      <c r="GQ239" s="45"/>
      <c r="GR239" s="45"/>
      <c r="GS239" s="45"/>
      <c r="GT239" s="45"/>
      <c r="GU239" s="45"/>
      <c r="GV239" s="45"/>
      <c r="GW239" s="45"/>
      <c r="GX239" s="45"/>
      <c r="GY239" s="45"/>
      <c r="GZ239" s="45"/>
      <c r="HA239" s="45"/>
      <c r="HB239" s="45"/>
      <c r="HC239" s="45"/>
      <c r="HD239" s="45"/>
      <c r="HE239" s="45"/>
      <c r="HF239" s="45"/>
      <c r="HG239" s="45"/>
      <c r="HH239" s="45"/>
      <c r="HI239" s="45"/>
      <c r="HJ239" s="45"/>
      <c r="HK239" s="45"/>
      <c r="HL239" s="45"/>
      <c r="HM239" s="45"/>
      <c r="HN239" s="45"/>
      <c r="HO239" s="45"/>
      <c r="HP239" s="45"/>
      <c r="HQ239" s="45"/>
      <c r="HR239" s="45"/>
      <c r="HS239" s="45"/>
      <c r="HT239" s="45"/>
      <c r="HU239" s="45"/>
      <c r="HV239" s="45"/>
      <c r="HW239" s="45"/>
      <c r="HX239" s="45"/>
      <c r="HY239" s="45"/>
      <c r="HZ239" s="45"/>
      <c r="IA239" s="45"/>
      <c r="IB239" s="45"/>
      <c r="IC239" s="45"/>
      <c r="ID239" s="45"/>
      <c r="IE239" s="45"/>
      <c r="IF239" s="45"/>
      <c r="IG239" s="45"/>
      <c r="IH239" s="45"/>
      <c r="II239" s="45"/>
      <c r="IJ239" s="45"/>
      <c r="IK239" s="45"/>
      <c r="IL239" s="45"/>
      <c r="IM239" s="45"/>
      <c r="IN239" s="45"/>
      <c r="IO239" s="45"/>
      <c r="IP239" s="45"/>
      <c r="IQ239" s="45"/>
      <c r="IR239" s="45"/>
      <c r="IS239" s="45"/>
      <c r="IT239" s="45"/>
      <c r="IU239" s="45"/>
      <c r="IV239" s="45"/>
      <c r="IW239" s="45"/>
      <c r="IX239" s="45"/>
      <c r="IY239" s="45"/>
      <c r="IZ239" s="45"/>
      <c r="JA239" s="45"/>
      <c r="JB239" s="45"/>
      <c r="JC239" s="45"/>
      <c r="JD239" s="45"/>
      <c r="JE239" s="45"/>
      <c r="JF239" s="45"/>
      <c r="JG239" s="45"/>
      <c r="JH239" s="45"/>
      <c r="JI239" s="45"/>
      <c r="JJ239" s="45"/>
      <c r="JK239" s="45"/>
      <c r="JL239" s="45"/>
      <c r="JM239" s="45"/>
      <c r="JN239" s="45"/>
      <c r="JO239" s="45"/>
      <c r="JP239" s="45"/>
      <c r="JQ239" s="45"/>
      <c r="JR239" s="45"/>
      <c r="JS239" s="45"/>
      <c r="JT239" s="45"/>
      <c r="JU239" s="45"/>
      <c r="JV239" s="45"/>
      <c r="JW239" s="45"/>
      <c r="JX239" s="45"/>
      <c r="JY239" s="45"/>
      <c r="JZ239" s="45"/>
      <c r="KA239" s="45"/>
      <c r="KB239" s="45"/>
      <c r="KC239" s="45"/>
      <c r="KD239" s="45"/>
      <c r="KE239" s="45"/>
      <c r="KF239" s="45"/>
      <c r="KG239" s="45"/>
      <c r="KH239" s="45"/>
      <c r="KI239" s="45"/>
      <c r="KJ239" s="45"/>
      <c r="KK239" s="45"/>
      <c r="KL239" s="45"/>
      <c r="KM239" s="45"/>
      <c r="KN239" s="45"/>
      <c r="KO239" s="45"/>
      <c r="KP239" s="45"/>
      <c r="KQ239" s="45"/>
      <c r="KR239" s="45"/>
      <c r="KS239" s="45"/>
      <c r="KT239" s="45"/>
      <c r="KU239" s="45"/>
      <c r="KV239" s="45"/>
      <c r="KW239" s="45"/>
      <c r="KX239" s="45"/>
      <c r="KY239" s="45"/>
      <c r="KZ239" s="45"/>
      <c r="LA239" s="45"/>
      <c r="LB239" s="45"/>
      <c r="LC239" s="45"/>
      <c r="LD239" s="45"/>
      <c r="LE239" s="45"/>
      <c r="LF239" s="45"/>
      <c r="LG239" s="45"/>
      <c r="LH239" s="45"/>
      <c r="LI239" s="45"/>
      <c r="LJ239" s="45"/>
      <c r="LK239" s="45"/>
      <c r="LL239" s="45"/>
      <c r="LM239" s="45"/>
      <c r="LN239" s="45"/>
      <c r="LO239" s="45"/>
      <c r="LP239" s="45"/>
      <c r="LQ239" s="45"/>
      <c r="LR239" s="45"/>
      <c r="LS239" s="45"/>
      <c r="LT239" s="45"/>
      <c r="LU239" s="45"/>
      <c r="LV239" s="45"/>
      <c r="LW239" s="45"/>
      <c r="LX239" s="45"/>
      <c r="LY239" s="45"/>
      <c r="LZ239" s="45"/>
      <c r="MA239" s="45"/>
      <c r="MB239" s="45"/>
      <c r="MC239" s="45"/>
      <c r="MD239" s="45"/>
      <c r="ME239" s="45"/>
      <c r="MF239" s="45"/>
      <c r="MG239" s="45"/>
      <c r="MH239" s="45"/>
      <c r="MI239" s="45"/>
      <c r="MJ239" s="45"/>
      <c r="MK239" s="45"/>
      <c r="ML239" s="45"/>
      <c r="MM239" s="45"/>
      <c r="MN239" s="45"/>
      <c r="MO239" s="45"/>
      <c r="MP239" s="45"/>
      <c r="MQ239" s="45"/>
      <c r="MR239" s="45"/>
      <c r="MS239" s="45"/>
      <c r="MT239" s="45"/>
      <c r="MU239" s="45"/>
      <c r="MV239" s="45"/>
      <c r="MW239" s="45"/>
      <c r="MX239" s="45"/>
      <c r="MY239" s="45"/>
      <c r="MZ239" s="45"/>
      <c r="NA239" s="45"/>
      <c r="NB239" s="45"/>
      <c r="NC239" s="45"/>
      <c r="ND239" s="45"/>
      <c r="NE239" s="45"/>
      <c r="NF239" s="45"/>
      <c r="NG239" s="45"/>
      <c r="NH239" s="45"/>
      <c r="NI239" s="45"/>
      <c r="NJ239" s="45"/>
      <c r="NK239" s="45"/>
      <c r="NL239" s="45"/>
      <c r="NM239" s="45"/>
      <c r="NN239" s="45"/>
      <c r="NO239" s="45"/>
      <c r="NP239" s="45"/>
      <c r="NQ239" s="45"/>
      <c r="NR239" s="45"/>
      <c r="NS239" s="45"/>
      <c r="NT239" s="45"/>
      <c r="NU239" s="45"/>
      <c r="NV239" s="45"/>
      <c r="NW239" s="45"/>
      <c r="NX239" s="45"/>
      <c r="NY239" s="45"/>
      <c r="NZ239" s="45"/>
      <c r="OA239" s="45"/>
      <c r="OB239" s="45"/>
      <c r="OC239" s="45"/>
      <c r="OD239" s="45"/>
      <c r="OE239" s="45"/>
      <c r="OF239" s="45"/>
      <c r="OG239" s="45"/>
      <c r="OH239" s="45"/>
      <c r="OI239" s="45"/>
      <c r="OJ239" s="45"/>
      <c r="OK239" s="45"/>
      <c r="OL239" s="45"/>
      <c r="OM239" s="45"/>
      <c r="ON239" s="45"/>
      <c r="OO239" s="45"/>
      <c r="OP239" s="45"/>
      <c r="OQ239" s="45"/>
      <c r="OR239" s="45"/>
      <c r="OS239" s="45"/>
      <c r="OT239" s="45"/>
      <c r="OU239" s="45"/>
      <c r="OV239" s="45"/>
      <c r="OW239" s="45"/>
      <c r="OX239" s="45"/>
      <c r="OY239" s="45"/>
      <c r="OZ239" s="45"/>
      <c r="PA239" s="45"/>
      <c r="PB239" s="45"/>
      <c r="PC239" s="45"/>
      <c r="PD239" s="45"/>
      <c r="PE239" s="45"/>
      <c r="PF239" s="45"/>
      <c r="PG239" s="45"/>
      <c r="PH239" s="45"/>
      <c r="PI239" s="45"/>
      <c r="PJ239" s="45"/>
      <c r="PK239" s="45"/>
      <c r="PL239" s="45"/>
      <c r="PM239" s="45"/>
      <c r="PN239" s="45"/>
      <c r="PO239" s="45"/>
      <c r="PP239" s="45"/>
      <c r="PQ239" s="45"/>
      <c r="PR239" s="45"/>
      <c r="PS239" s="45"/>
      <c r="PT239" s="45"/>
      <c r="PU239" s="45"/>
      <c r="PV239" s="45"/>
      <c r="PW239" s="45"/>
      <c r="PX239" s="45"/>
      <c r="PY239" s="45"/>
      <c r="PZ239" s="45"/>
      <c r="QA239" s="45"/>
      <c r="QB239" s="45"/>
      <c r="QC239" s="45"/>
      <c r="QD239" s="45"/>
      <c r="QE239" s="45"/>
      <c r="QF239" s="45"/>
      <c r="QG239" s="45"/>
      <c r="QH239" s="45"/>
      <c r="QI239" s="45"/>
      <c r="QJ239" s="45"/>
      <c r="QK239" s="45"/>
      <c r="QL239" s="45"/>
      <c r="QM239" s="45"/>
      <c r="QN239" s="45"/>
      <c r="QO239" s="45"/>
      <c r="QP239" s="45"/>
      <c r="QQ239" s="45"/>
      <c r="QR239" s="45"/>
      <c r="QS239" s="45"/>
      <c r="QT239" s="45"/>
      <c r="QU239" s="45"/>
    </row>
    <row r="240" spans="1:509" outlineLevel="1">
      <c r="B240" s="6"/>
      <c r="C240" s="75" t="str">
        <f>OpEx!A9</f>
        <v xml:space="preserve">      Solar Panel Parts Replacement</v>
      </c>
      <c r="D240" s="42"/>
      <c r="E240" s="50" t="s">
        <v>95</v>
      </c>
      <c r="H240" s="198">
        <f t="shared" ref="H240:H249" si="914">SUM(I240:QJ240)</f>
        <v>263999.99999999895</v>
      </c>
      <c r="I240" s="45">
        <v>0</v>
      </c>
      <c r="J240" s="45">
        <v>0</v>
      </c>
      <c r="K240" s="45">
        <v>0</v>
      </c>
      <c r="L240" s="45">
        <v>0</v>
      </c>
      <c r="M240" s="45">
        <v>0</v>
      </c>
      <c r="N240" s="45">
        <v>0</v>
      </c>
      <c r="O240" s="45">
        <v>0</v>
      </c>
      <c r="P240" s="45">
        <v>0</v>
      </c>
      <c r="Q240" s="45">
        <v>0</v>
      </c>
      <c r="R240" s="45">
        <v>0</v>
      </c>
      <c r="S240" s="45">
        <v>0</v>
      </c>
      <c r="T240" s="45">
        <v>0</v>
      </c>
      <c r="U240" s="45">
        <v>0</v>
      </c>
      <c r="V240" s="45">
        <v>0</v>
      </c>
      <c r="W240" s="45">
        <v>0</v>
      </c>
      <c r="X240" s="45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f>OpEx!AF9/2</f>
        <v>0</v>
      </c>
      <c r="AE240" s="45">
        <f>OpEx!AG9/2</f>
        <v>0</v>
      </c>
      <c r="AF240" s="45">
        <f>OpEx!AH9/2</f>
        <v>0</v>
      </c>
      <c r="AG240" s="45">
        <f>OpEx!AI9</f>
        <v>0</v>
      </c>
      <c r="AH240" s="45">
        <f>OpEx!AJ9</f>
        <v>0</v>
      </c>
      <c r="AI240" s="45">
        <f>OpEx!AK9</f>
        <v>0</v>
      </c>
      <c r="AJ240" s="45">
        <f>OpEx!AL9</f>
        <v>0</v>
      </c>
      <c r="AK240" s="45">
        <f>OpEx!AM9</f>
        <v>0</v>
      </c>
      <c r="AL240" s="45">
        <f>OpEx!AN9</f>
        <v>0</v>
      </c>
      <c r="AM240" s="45">
        <f>OpEx!AO9</f>
        <v>0</v>
      </c>
      <c r="AN240" s="45">
        <f>OpEx!AP9</f>
        <v>0</v>
      </c>
      <c r="AO240" s="45">
        <f>OpEx!AQ9</f>
        <v>0</v>
      </c>
      <c r="AP240" s="45">
        <f>OpEx!AR9</f>
        <v>0</v>
      </c>
      <c r="AQ240" s="45">
        <f>OpEx!AS9</f>
        <v>0</v>
      </c>
      <c r="AR240" s="45">
        <f>OpEx!AT9</f>
        <v>0</v>
      </c>
      <c r="AS240" s="45">
        <f>OpEx!AU9</f>
        <v>916.66666666666663</v>
      </c>
      <c r="AT240" s="45">
        <f>OpEx!AV9</f>
        <v>916.66666666666663</v>
      </c>
      <c r="AU240" s="45">
        <f>OpEx!AW9</f>
        <v>916.66666666666663</v>
      </c>
      <c r="AV240" s="45">
        <f>OpEx!AX9</f>
        <v>916.66666666666663</v>
      </c>
      <c r="AW240" s="45">
        <f>OpEx!AY9</f>
        <v>916.66666666666663</v>
      </c>
      <c r="AX240" s="45">
        <f>OpEx!AZ9</f>
        <v>916.66666666666663</v>
      </c>
      <c r="AY240" s="45">
        <f>OpEx!BA9</f>
        <v>916.66666666666663</v>
      </c>
      <c r="AZ240" s="45">
        <f>OpEx!BB9</f>
        <v>916.66666666666663</v>
      </c>
      <c r="BA240" s="45">
        <f>OpEx!BC9</f>
        <v>916.66666666666663</v>
      </c>
      <c r="BB240" s="45">
        <f>OpEx!BD9</f>
        <v>916.66666666666663</v>
      </c>
      <c r="BC240" s="45">
        <f>OpEx!BE9</f>
        <v>916.66666666666663</v>
      </c>
      <c r="BD240" s="45">
        <f>OpEx!BF9</f>
        <v>916.66666666666663</v>
      </c>
      <c r="BE240" s="45">
        <f>OpEx!BG9</f>
        <v>916.66666666666663</v>
      </c>
      <c r="BF240" s="45">
        <f>OpEx!BH9</f>
        <v>916.66666666666663</v>
      </c>
      <c r="BG240" s="45">
        <f>OpEx!BI9</f>
        <v>916.66666666666663</v>
      </c>
      <c r="BH240" s="45">
        <f>OpEx!BJ9</f>
        <v>916.66666666666663</v>
      </c>
      <c r="BI240" s="45">
        <f>OpEx!BK9</f>
        <v>916.66666666666663</v>
      </c>
      <c r="BJ240" s="45">
        <f>OpEx!BL9</f>
        <v>916.66666666666663</v>
      </c>
      <c r="BK240" s="45">
        <f>OpEx!BM9</f>
        <v>916.66666666666663</v>
      </c>
      <c r="BL240" s="45">
        <f>OpEx!BN9</f>
        <v>916.66666666666663</v>
      </c>
      <c r="BM240" s="45">
        <f>OpEx!BO9</f>
        <v>916.66666666666663</v>
      </c>
      <c r="BN240" s="45">
        <f>OpEx!BP9</f>
        <v>916.66666666666663</v>
      </c>
      <c r="BO240" s="45">
        <f>OpEx!BQ9</f>
        <v>916.66666666666663</v>
      </c>
      <c r="BP240" s="45">
        <f>OpEx!BR9</f>
        <v>916.66666666666663</v>
      </c>
      <c r="BQ240" s="45">
        <f>OpEx!BS9</f>
        <v>916.66666666666663</v>
      </c>
      <c r="BR240" s="45">
        <f>OpEx!BT9</f>
        <v>916.66666666666663</v>
      </c>
      <c r="BS240" s="45">
        <f>OpEx!BU9</f>
        <v>916.66666666666663</v>
      </c>
      <c r="BT240" s="45">
        <f>OpEx!BV9</f>
        <v>916.66666666666663</v>
      </c>
      <c r="BU240" s="45">
        <f>OpEx!BW9</f>
        <v>916.66666666666663</v>
      </c>
      <c r="BV240" s="45">
        <f>OpEx!BX9</f>
        <v>916.66666666666663</v>
      </c>
      <c r="BW240" s="45">
        <f>OpEx!BY9</f>
        <v>916.66666666666663</v>
      </c>
      <c r="BX240" s="45">
        <f>OpEx!BZ9</f>
        <v>916.66666666666663</v>
      </c>
      <c r="BY240" s="45">
        <f>OpEx!CA9</f>
        <v>916.66666666666663</v>
      </c>
      <c r="BZ240" s="45">
        <f>OpEx!CB9</f>
        <v>916.66666666666663</v>
      </c>
      <c r="CA240" s="45">
        <f>OpEx!CC9</f>
        <v>916.66666666666663</v>
      </c>
      <c r="CB240" s="45">
        <f>OpEx!CD9</f>
        <v>916.66666666666663</v>
      </c>
      <c r="CC240" s="45">
        <f>OpEx!CE9</f>
        <v>916.66666666666663</v>
      </c>
      <c r="CD240" s="45">
        <f>OpEx!CF9</f>
        <v>916.66666666666663</v>
      </c>
      <c r="CE240" s="45">
        <f>OpEx!CG9</f>
        <v>916.66666666666663</v>
      </c>
      <c r="CF240" s="45">
        <f>OpEx!CH9</f>
        <v>916.66666666666663</v>
      </c>
      <c r="CG240" s="45">
        <f>OpEx!CI9</f>
        <v>916.66666666666663</v>
      </c>
      <c r="CH240" s="45">
        <f>OpEx!CJ9</f>
        <v>916.66666666666663</v>
      </c>
      <c r="CI240" s="45">
        <f>OpEx!CK9</f>
        <v>916.66666666666663</v>
      </c>
      <c r="CJ240" s="45">
        <f>OpEx!CL9</f>
        <v>916.66666666666663</v>
      </c>
      <c r="CK240" s="45">
        <f>OpEx!CM9</f>
        <v>916.66666666666663</v>
      </c>
      <c r="CL240" s="45">
        <f>OpEx!CN9</f>
        <v>916.66666666666663</v>
      </c>
      <c r="CM240" s="45">
        <f>OpEx!CO9</f>
        <v>916.66666666666663</v>
      </c>
      <c r="CN240" s="45">
        <f>OpEx!CP9</f>
        <v>916.66666666666663</v>
      </c>
      <c r="CO240" s="45">
        <f>OpEx!CQ9</f>
        <v>916.66666666666663</v>
      </c>
      <c r="CP240" s="45">
        <f>OpEx!CR9</f>
        <v>916.66666666666663</v>
      </c>
      <c r="CQ240" s="45">
        <f>OpEx!CS9</f>
        <v>916.66666666666663</v>
      </c>
      <c r="CR240" s="45">
        <f>OpEx!CT9</f>
        <v>916.66666666666663</v>
      </c>
      <c r="CS240" s="45">
        <f>OpEx!CU9</f>
        <v>916.66666666666663</v>
      </c>
      <c r="CT240" s="45">
        <f>OpEx!CV9</f>
        <v>916.66666666666663</v>
      </c>
      <c r="CU240" s="45">
        <f>OpEx!CW9</f>
        <v>916.66666666666663</v>
      </c>
      <c r="CV240" s="45">
        <f>OpEx!CX9</f>
        <v>916.66666666666663</v>
      </c>
      <c r="CW240" s="45">
        <f>OpEx!CY9</f>
        <v>916.66666666666663</v>
      </c>
      <c r="CX240" s="45">
        <f>OpEx!CZ9</f>
        <v>916.66666666666663</v>
      </c>
      <c r="CY240" s="45">
        <f>OpEx!DA9</f>
        <v>916.66666666666663</v>
      </c>
      <c r="CZ240" s="45">
        <f>OpEx!DB9</f>
        <v>916.66666666666663</v>
      </c>
      <c r="DA240" s="45">
        <f>OpEx!DC9</f>
        <v>916.66666666666663</v>
      </c>
      <c r="DB240" s="45">
        <f>OpEx!DD9</f>
        <v>916.66666666666663</v>
      </c>
      <c r="DC240" s="45">
        <f>OpEx!DE9</f>
        <v>916.66666666666663</v>
      </c>
      <c r="DD240" s="45">
        <f>OpEx!DF9</f>
        <v>916.66666666666663</v>
      </c>
      <c r="DE240" s="45">
        <f>OpEx!DG9</f>
        <v>916.66666666666663</v>
      </c>
      <c r="DF240" s="45">
        <f>OpEx!DH9</f>
        <v>916.66666666666663</v>
      </c>
      <c r="DG240" s="45">
        <f>OpEx!DI9</f>
        <v>916.66666666666663</v>
      </c>
      <c r="DH240" s="45">
        <f>OpEx!DJ9</f>
        <v>916.66666666666663</v>
      </c>
      <c r="DI240" s="45">
        <f>OpEx!DK9</f>
        <v>916.66666666666663</v>
      </c>
      <c r="DJ240" s="45">
        <f>OpEx!DL9</f>
        <v>916.66666666666663</v>
      </c>
      <c r="DK240" s="45">
        <f>OpEx!DM9</f>
        <v>916.66666666666663</v>
      </c>
      <c r="DL240" s="45">
        <f>OpEx!DN9</f>
        <v>916.66666666666663</v>
      </c>
      <c r="DM240" s="45">
        <f>OpEx!DO9</f>
        <v>916.66666666666663</v>
      </c>
      <c r="DN240" s="45">
        <f>OpEx!DP9</f>
        <v>916.66666666666663</v>
      </c>
      <c r="DO240" s="45">
        <f>OpEx!DQ9</f>
        <v>916.66666666666663</v>
      </c>
      <c r="DP240" s="45">
        <f>OpEx!DR9</f>
        <v>916.66666666666663</v>
      </c>
      <c r="DQ240" s="45">
        <f>OpEx!DS9</f>
        <v>916.66666666666663</v>
      </c>
      <c r="DR240" s="45">
        <f>OpEx!DT9</f>
        <v>916.66666666666663</v>
      </c>
      <c r="DS240" s="45">
        <f>OpEx!DU9</f>
        <v>916.66666666666663</v>
      </c>
      <c r="DT240" s="45">
        <f>OpEx!DV9</f>
        <v>916.66666666666663</v>
      </c>
      <c r="DU240" s="45">
        <f>OpEx!DW9</f>
        <v>916.66666666666663</v>
      </c>
      <c r="DV240" s="45">
        <f>OpEx!DX9</f>
        <v>916.66666666666663</v>
      </c>
      <c r="DW240" s="45">
        <f>OpEx!DY9</f>
        <v>916.66666666666663</v>
      </c>
      <c r="DX240" s="45">
        <f>OpEx!DZ9</f>
        <v>916.66666666666663</v>
      </c>
      <c r="DY240" s="45">
        <f>OpEx!EA9</f>
        <v>916.66666666666663</v>
      </c>
      <c r="DZ240" s="45">
        <f>OpEx!EB9</f>
        <v>916.66666666666663</v>
      </c>
      <c r="EA240" s="45">
        <f>OpEx!EC9</f>
        <v>916.66666666666663</v>
      </c>
      <c r="EB240" s="45">
        <f>OpEx!ED9</f>
        <v>916.66666666666663</v>
      </c>
      <c r="EC240" s="45">
        <f>OpEx!EE9</f>
        <v>916.66666666666663</v>
      </c>
      <c r="ED240" s="45">
        <f>OpEx!EF9</f>
        <v>916.66666666666663</v>
      </c>
      <c r="EE240" s="45">
        <f>OpEx!EG9</f>
        <v>916.66666666666663</v>
      </c>
      <c r="EF240" s="45">
        <f>OpEx!EH9</f>
        <v>916.66666666666663</v>
      </c>
      <c r="EG240" s="45">
        <f>OpEx!EI9</f>
        <v>916.66666666666663</v>
      </c>
      <c r="EH240" s="45">
        <f>OpEx!EJ9</f>
        <v>916.66666666666663</v>
      </c>
      <c r="EI240" s="45">
        <f>OpEx!EK9</f>
        <v>916.66666666666663</v>
      </c>
      <c r="EJ240" s="45">
        <f>OpEx!EL9</f>
        <v>916.66666666666663</v>
      </c>
      <c r="EK240" s="45">
        <f>OpEx!EM9</f>
        <v>916.66666666666663</v>
      </c>
      <c r="EL240" s="45">
        <f>OpEx!EN9</f>
        <v>916.66666666666663</v>
      </c>
      <c r="EM240" s="45">
        <f>OpEx!EO9</f>
        <v>916.66666666666663</v>
      </c>
      <c r="EN240" s="45">
        <f>OpEx!EP9</f>
        <v>916.66666666666663</v>
      </c>
      <c r="EO240" s="45">
        <f>OpEx!EQ9</f>
        <v>916.66666666666663</v>
      </c>
      <c r="EP240" s="45">
        <f>OpEx!ER9</f>
        <v>916.66666666666663</v>
      </c>
      <c r="EQ240" s="45">
        <f>OpEx!ES9</f>
        <v>916.66666666666663</v>
      </c>
      <c r="ER240" s="45">
        <f>OpEx!ET9</f>
        <v>916.66666666666663</v>
      </c>
      <c r="ES240" s="45">
        <f>OpEx!EU9</f>
        <v>916.66666666666663</v>
      </c>
      <c r="ET240" s="45">
        <f>OpEx!EV9</f>
        <v>916.66666666666663</v>
      </c>
      <c r="EU240" s="45">
        <f>OpEx!EW9</f>
        <v>916.66666666666663</v>
      </c>
      <c r="EV240" s="45">
        <f>OpEx!EX9</f>
        <v>916.66666666666663</v>
      </c>
      <c r="EW240" s="45">
        <f>OpEx!EY9</f>
        <v>916.66666666666663</v>
      </c>
      <c r="EX240" s="45">
        <f>OpEx!EZ9</f>
        <v>916.66666666666663</v>
      </c>
      <c r="EY240" s="45">
        <f>OpEx!FA9</f>
        <v>916.66666666666663</v>
      </c>
      <c r="EZ240" s="45">
        <f>OpEx!FB9</f>
        <v>916.66666666666663</v>
      </c>
      <c r="FA240" s="45">
        <f>OpEx!FC9</f>
        <v>916.66666666666663</v>
      </c>
      <c r="FB240" s="45">
        <f>OpEx!FD9</f>
        <v>916.66666666666663</v>
      </c>
      <c r="FC240" s="45">
        <f>OpEx!FE9</f>
        <v>916.66666666666663</v>
      </c>
      <c r="FD240" s="45">
        <f>OpEx!FF9</f>
        <v>916.66666666666663</v>
      </c>
      <c r="FE240" s="45">
        <f>OpEx!FG9</f>
        <v>916.66666666666663</v>
      </c>
      <c r="FF240" s="45">
        <f>OpEx!FH9</f>
        <v>916.66666666666663</v>
      </c>
      <c r="FG240" s="45">
        <f>OpEx!FI9</f>
        <v>916.66666666666663</v>
      </c>
      <c r="FH240" s="45">
        <f>OpEx!FJ9</f>
        <v>916.66666666666663</v>
      </c>
      <c r="FI240" s="45">
        <f>OpEx!FK9</f>
        <v>916.66666666666663</v>
      </c>
      <c r="FJ240" s="45">
        <f>OpEx!FL9</f>
        <v>916.66666666666663</v>
      </c>
      <c r="FK240" s="45">
        <f>OpEx!FM9</f>
        <v>916.66666666666663</v>
      </c>
      <c r="FL240" s="45">
        <f>OpEx!FN9</f>
        <v>916.66666666666663</v>
      </c>
      <c r="FM240" s="45">
        <f>OpEx!FO9</f>
        <v>916.66666666666663</v>
      </c>
      <c r="FN240" s="45">
        <f>OpEx!FP9</f>
        <v>916.66666666666663</v>
      </c>
      <c r="FO240" s="45">
        <f>OpEx!FQ9</f>
        <v>916.66666666666663</v>
      </c>
      <c r="FP240" s="45">
        <f>OpEx!FR9</f>
        <v>916.66666666666663</v>
      </c>
      <c r="FQ240" s="45">
        <f>OpEx!FS9</f>
        <v>916.66666666666663</v>
      </c>
      <c r="FR240" s="45">
        <f>OpEx!FT9</f>
        <v>916.66666666666663</v>
      </c>
      <c r="FS240" s="45">
        <f>OpEx!FU9</f>
        <v>916.66666666666663</v>
      </c>
      <c r="FT240" s="45">
        <f>OpEx!FV9</f>
        <v>916.66666666666663</v>
      </c>
      <c r="FU240" s="45">
        <f>OpEx!FW9</f>
        <v>916.66666666666663</v>
      </c>
      <c r="FV240" s="45">
        <f>OpEx!FX9</f>
        <v>916.66666666666663</v>
      </c>
      <c r="FW240" s="45">
        <f>OpEx!FY9</f>
        <v>916.66666666666663</v>
      </c>
      <c r="FX240" s="45">
        <f>OpEx!FZ9</f>
        <v>916.66666666666663</v>
      </c>
      <c r="FY240" s="45">
        <f>OpEx!GA9</f>
        <v>916.66666666666663</v>
      </c>
      <c r="FZ240" s="45">
        <f>OpEx!GB9</f>
        <v>916.66666666666663</v>
      </c>
      <c r="GA240" s="45">
        <f>OpEx!GC9</f>
        <v>916.66666666666663</v>
      </c>
      <c r="GB240" s="45">
        <f>OpEx!GD9</f>
        <v>916.66666666666663</v>
      </c>
      <c r="GC240" s="45">
        <f>OpEx!GE9</f>
        <v>916.66666666666663</v>
      </c>
      <c r="GD240" s="45">
        <f>OpEx!GF9</f>
        <v>916.66666666666663</v>
      </c>
      <c r="GE240" s="45">
        <f>OpEx!GG9</f>
        <v>916.66666666666663</v>
      </c>
      <c r="GF240" s="45">
        <f>OpEx!GH9</f>
        <v>916.66666666666663</v>
      </c>
      <c r="GG240" s="45">
        <f>OpEx!GI9</f>
        <v>916.66666666666663</v>
      </c>
      <c r="GH240" s="45">
        <f>OpEx!GJ9</f>
        <v>916.66666666666663</v>
      </c>
      <c r="GI240" s="45">
        <f>OpEx!GK9</f>
        <v>916.66666666666663</v>
      </c>
      <c r="GJ240" s="45">
        <f>OpEx!GL9</f>
        <v>916.66666666666663</v>
      </c>
      <c r="GK240" s="45">
        <f>OpEx!GM9</f>
        <v>916.66666666666663</v>
      </c>
      <c r="GL240" s="45">
        <f>OpEx!GN9</f>
        <v>916.66666666666663</v>
      </c>
      <c r="GM240" s="45">
        <f>OpEx!GO9</f>
        <v>916.66666666666663</v>
      </c>
      <c r="GN240" s="45">
        <f>OpEx!GP9</f>
        <v>916.66666666666663</v>
      </c>
      <c r="GO240" s="45">
        <f>OpEx!GQ9</f>
        <v>916.66666666666663</v>
      </c>
      <c r="GP240" s="45">
        <f>OpEx!GR9</f>
        <v>916.66666666666663</v>
      </c>
      <c r="GQ240" s="45">
        <f>OpEx!GS9</f>
        <v>916.66666666666663</v>
      </c>
      <c r="GR240" s="45">
        <f>OpEx!GT9</f>
        <v>916.66666666666663</v>
      </c>
      <c r="GS240" s="45">
        <f>OpEx!GU9</f>
        <v>916.66666666666663</v>
      </c>
      <c r="GT240" s="45">
        <f>OpEx!GV9</f>
        <v>916.66666666666663</v>
      </c>
      <c r="GU240" s="45">
        <f>OpEx!GW9</f>
        <v>916.66666666666663</v>
      </c>
      <c r="GV240" s="45">
        <f>OpEx!GX9</f>
        <v>916.66666666666663</v>
      </c>
      <c r="GW240" s="45">
        <f>OpEx!GY9</f>
        <v>916.66666666666663</v>
      </c>
      <c r="GX240" s="45">
        <f>OpEx!GZ9</f>
        <v>916.66666666666663</v>
      </c>
      <c r="GY240" s="45">
        <f>OpEx!HA9</f>
        <v>916.66666666666663</v>
      </c>
      <c r="GZ240" s="45">
        <f>OpEx!HB9</f>
        <v>916.66666666666663</v>
      </c>
      <c r="HA240" s="45">
        <f>OpEx!HC9</f>
        <v>916.66666666666663</v>
      </c>
      <c r="HB240" s="45">
        <f>OpEx!HD9</f>
        <v>916.66666666666663</v>
      </c>
      <c r="HC240" s="45">
        <f>OpEx!HE9</f>
        <v>916.66666666666663</v>
      </c>
      <c r="HD240" s="45">
        <f>OpEx!HF9</f>
        <v>916.66666666666663</v>
      </c>
      <c r="HE240" s="45">
        <f>OpEx!HG9</f>
        <v>916.66666666666663</v>
      </c>
      <c r="HF240" s="45">
        <f>OpEx!HH9</f>
        <v>916.66666666666663</v>
      </c>
      <c r="HG240" s="45">
        <f>OpEx!HI9</f>
        <v>916.66666666666663</v>
      </c>
      <c r="HH240" s="45">
        <f>OpEx!HJ9</f>
        <v>916.66666666666663</v>
      </c>
      <c r="HI240" s="45">
        <f>OpEx!HK9</f>
        <v>916.66666666666663</v>
      </c>
      <c r="HJ240" s="45">
        <f>OpEx!HL9</f>
        <v>916.66666666666663</v>
      </c>
      <c r="HK240" s="45">
        <f>OpEx!HM9</f>
        <v>916.66666666666663</v>
      </c>
      <c r="HL240" s="45">
        <f>OpEx!HN9</f>
        <v>916.66666666666663</v>
      </c>
      <c r="HM240" s="45">
        <f>OpEx!HO9</f>
        <v>916.66666666666663</v>
      </c>
      <c r="HN240" s="45">
        <f>OpEx!HP9</f>
        <v>916.66666666666663</v>
      </c>
      <c r="HO240" s="45">
        <f>OpEx!HQ9</f>
        <v>916.66666666666663</v>
      </c>
      <c r="HP240" s="45">
        <f>OpEx!HR9</f>
        <v>916.66666666666663</v>
      </c>
      <c r="HQ240" s="45">
        <f>OpEx!HS9</f>
        <v>916.66666666666663</v>
      </c>
      <c r="HR240" s="45">
        <f>OpEx!HT9</f>
        <v>916.66666666666663</v>
      </c>
      <c r="HS240" s="45">
        <f>OpEx!HU9</f>
        <v>916.66666666666663</v>
      </c>
      <c r="HT240" s="45">
        <f>OpEx!HV9</f>
        <v>916.66666666666663</v>
      </c>
      <c r="HU240" s="45">
        <f>OpEx!HW9</f>
        <v>916.66666666666663</v>
      </c>
      <c r="HV240" s="45">
        <f>OpEx!HX9</f>
        <v>916.66666666666663</v>
      </c>
      <c r="HW240" s="45">
        <f>OpEx!HY9</f>
        <v>916.66666666666663</v>
      </c>
      <c r="HX240" s="45">
        <f>OpEx!HZ9</f>
        <v>916.66666666666663</v>
      </c>
      <c r="HY240" s="45">
        <f>OpEx!IA9</f>
        <v>916.66666666666663</v>
      </c>
      <c r="HZ240" s="45">
        <f>OpEx!IB9</f>
        <v>916.66666666666663</v>
      </c>
      <c r="IA240" s="45">
        <f>OpEx!IC9</f>
        <v>916.66666666666663</v>
      </c>
      <c r="IB240" s="45">
        <f>OpEx!ID9</f>
        <v>916.66666666666663</v>
      </c>
      <c r="IC240" s="45">
        <f>OpEx!IE9</f>
        <v>916.66666666666663</v>
      </c>
      <c r="ID240" s="45">
        <f>OpEx!IF9</f>
        <v>916.66666666666663</v>
      </c>
      <c r="IE240" s="45">
        <f>OpEx!IG9</f>
        <v>916.66666666666663</v>
      </c>
      <c r="IF240" s="45">
        <f>OpEx!IH9</f>
        <v>916.66666666666663</v>
      </c>
      <c r="IG240" s="45">
        <f>OpEx!II9</f>
        <v>916.66666666666663</v>
      </c>
      <c r="IH240" s="45">
        <f>OpEx!IJ9</f>
        <v>916.66666666666663</v>
      </c>
      <c r="II240" s="45">
        <f>OpEx!IK9</f>
        <v>916.66666666666663</v>
      </c>
      <c r="IJ240" s="45">
        <f>OpEx!IL9</f>
        <v>916.66666666666663</v>
      </c>
      <c r="IK240" s="45">
        <f>OpEx!IM9</f>
        <v>916.66666666666663</v>
      </c>
      <c r="IL240" s="45">
        <f>OpEx!IN9</f>
        <v>916.66666666666663</v>
      </c>
      <c r="IM240" s="45">
        <f>OpEx!IO9</f>
        <v>916.66666666666663</v>
      </c>
      <c r="IN240" s="45">
        <f>OpEx!IP9</f>
        <v>916.66666666666663</v>
      </c>
      <c r="IO240" s="45">
        <f>OpEx!IQ9</f>
        <v>916.66666666666663</v>
      </c>
      <c r="IP240" s="45">
        <f>OpEx!IR9</f>
        <v>916.66666666666663</v>
      </c>
      <c r="IQ240" s="45">
        <f>OpEx!IS9</f>
        <v>916.66666666666663</v>
      </c>
      <c r="IR240" s="45">
        <f>OpEx!IT9</f>
        <v>916.66666666666663</v>
      </c>
      <c r="IS240" s="45">
        <f>OpEx!IU9</f>
        <v>916.66666666666663</v>
      </c>
      <c r="IT240" s="45">
        <f>OpEx!IV9</f>
        <v>916.66666666666663</v>
      </c>
      <c r="IU240" s="45">
        <f>OpEx!IW9</f>
        <v>916.66666666666663</v>
      </c>
      <c r="IV240" s="45">
        <f>OpEx!IX9</f>
        <v>916.66666666666663</v>
      </c>
      <c r="IW240" s="45">
        <f>OpEx!IY9</f>
        <v>916.66666666666663</v>
      </c>
      <c r="IX240" s="45">
        <f>OpEx!IZ9</f>
        <v>916.66666666666663</v>
      </c>
      <c r="IY240" s="45">
        <f>OpEx!JA9</f>
        <v>916.66666666666663</v>
      </c>
      <c r="IZ240" s="45">
        <f>OpEx!JB9</f>
        <v>916.66666666666663</v>
      </c>
      <c r="JA240" s="45">
        <f>OpEx!JC9</f>
        <v>916.66666666666663</v>
      </c>
      <c r="JB240" s="45">
        <f>OpEx!JD9</f>
        <v>916.66666666666663</v>
      </c>
      <c r="JC240" s="45">
        <f>OpEx!JE9</f>
        <v>916.66666666666663</v>
      </c>
      <c r="JD240" s="45">
        <f>OpEx!JF9</f>
        <v>916.66666666666663</v>
      </c>
      <c r="JE240" s="45">
        <f>OpEx!JG9</f>
        <v>916.66666666666663</v>
      </c>
      <c r="JF240" s="45">
        <f>OpEx!JH9</f>
        <v>916.66666666666663</v>
      </c>
      <c r="JG240" s="45">
        <f>OpEx!JI9</f>
        <v>916.66666666666663</v>
      </c>
      <c r="JH240" s="45">
        <f>OpEx!JJ9</f>
        <v>916.66666666666663</v>
      </c>
      <c r="JI240" s="45">
        <f>OpEx!JK9</f>
        <v>916.66666666666663</v>
      </c>
      <c r="JJ240" s="45">
        <f>OpEx!JL9</f>
        <v>916.66666666666663</v>
      </c>
      <c r="JK240" s="45">
        <f>OpEx!JM9</f>
        <v>916.66666666666663</v>
      </c>
      <c r="JL240" s="45">
        <f>OpEx!JN9</f>
        <v>916.66666666666663</v>
      </c>
      <c r="JM240" s="45">
        <f>OpEx!JO9</f>
        <v>916.66666666666663</v>
      </c>
      <c r="JN240" s="45">
        <f>OpEx!JP9</f>
        <v>916.66666666666663</v>
      </c>
      <c r="JO240" s="45">
        <f>OpEx!JQ9</f>
        <v>916.66666666666663</v>
      </c>
      <c r="JP240" s="45">
        <f>OpEx!JR9</f>
        <v>916.66666666666663</v>
      </c>
      <c r="JQ240" s="45">
        <f>OpEx!JS9</f>
        <v>916.66666666666663</v>
      </c>
      <c r="JR240" s="45">
        <f>OpEx!JT9</f>
        <v>916.66666666666663</v>
      </c>
      <c r="JS240" s="45">
        <f>OpEx!JU9</f>
        <v>916.66666666666663</v>
      </c>
      <c r="JT240" s="45">
        <f>OpEx!JV9</f>
        <v>916.66666666666663</v>
      </c>
      <c r="JU240" s="45">
        <f>OpEx!JW9</f>
        <v>916.66666666666663</v>
      </c>
      <c r="JV240" s="45">
        <f>OpEx!JX9</f>
        <v>916.66666666666663</v>
      </c>
      <c r="JW240" s="45">
        <f>OpEx!JY9</f>
        <v>916.66666666666663</v>
      </c>
      <c r="JX240" s="45">
        <f>OpEx!JZ9</f>
        <v>916.66666666666663</v>
      </c>
      <c r="JY240" s="45">
        <f>OpEx!KA9</f>
        <v>916.66666666666663</v>
      </c>
      <c r="JZ240" s="45">
        <f>OpEx!KB9</f>
        <v>916.66666666666663</v>
      </c>
      <c r="KA240" s="45">
        <f>OpEx!KC9</f>
        <v>916.66666666666663</v>
      </c>
      <c r="KB240" s="45">
        <f>OpEx!KD9</f>
        <v>916.66666666666663</v>
      </c>
      <c r="KC240" s="45">
        <f>OpEx!KE9</f>
        <v>916.66666666666663</v>
      </c>
      <c r="KD240" s="45">
        <f>OpEx!KF9</f>
        <v>916.66666666666663</v>
      </c>
      <c r="KE240" s="45">
        <f>OpEx!KG9</f>
        <v>916.66666666666663</v>
      </c>
      <c r="KF240" s="45">
        <f>OpEx!KH9</f>
        <v>916.66666666666663</v>
      </c>
      <c r="KG240" s="45">
        <f>OpEx!KI9</f>
        <v>916.66666666666663</v>
      </c>
      <c r="KH240" s="45">
        <f>OpEx!KJ9</f>
        <v>916.66666666666663</v>
      </c>
      <c r="KI240" s="45">
        <f>OpEx!KK9</f>
        <v>916.66666666666663</v>
      </c>
      <c r="KJ240" s="45">
        <f>OpEx!KL9</f>
        <v>916.66666666666663</v>
      </c>
      <c r="KK240" s="45">
        <f>OpEx!KM9</f>
        <v>916.66666666666663</v>
      </c>
      <c r="KL240" s="45">
        <f>OpEx!KN9</f>
        <v>916.66666666666663</v>
      </c>
      <c r="KM240" s="45">
        <f>OpEx!KO9</f>
        <v>916.66666666666663</v>
      </c>
      <c r="KN240" s="45">
        <f>OpEx!KP9</f>
        <v>916.66666666666663</v>
      </c>
      <c r="KO240" s="45">
        <f>OpEx!KQ9</f>
        <v>916.66666666666663</v>
      </c>
      <c r="KP240" s="45">
        <f>OpEx!KR9</f>
        <v>916.66666666666663</v>
      </c>
      <c r="KQ240" s="45">
        <f>OpEx!KS9</f>
        <v>916.66666666666663</v>
      </c>
      <c r="KR240" s="45">
        <f>OpEx!KT9</f>
        <v>916.66666666666663</v>
      </c>
      <c r="KS240" s="45">
        <f>OpEx!KU9</f>
        <v>916.66666666666663</v>
      </c>
      <c r="KT240" s="45">
        <f>OpEx!KV9</f>
        <v>916.66666666666663</v>
      </c>
      <c r="KU240" s="45">
        <f>OpEx!KW9</f>
        <v>916.66666666666663</v>
      </c>
      <c r="KV240" s="45">
        <f>OpEx!KX9</f>
        <v>916.66666666666663</v>
      </c>
      <c r="KW240" s="45">
        <f>OpEx!KY9</f>
        <v>916.66666666666663</v>
      </c>
      <c r="KX240" s="45">
        <f>OpEx!KZ9</f>
        <v>916.66666666666663</v>
      </c>
      <c r="KY240" s="45">
        <f>OpEx!LA9</f>
        <v>916.66666666666663</v>
      </c>
      <c r="KZ240" s="45">
        <f>OpEx!LB9</f>
        <v>916.66666666666663</v>
      </c>
      <c r="LA240" s="45">
        <f>OpEx!LC9</f>
        <v>916.66666666666663</v>
      </c>
      <c r="LB240" s="45">
        <f>OpEx!LD9</f>
        <v>916.66666666666663</v>
      </c>
      <c r="LC240" s="45">
        <f>OpEx!LE9</f>
        <v>916.66666666666663</v>
      </c>
      <c r="LD240" s="45">
        <f>OpEx!LF9</f>
        <v>916.66666666666663</v>
      </c>
      <c r="LE240" s="45">
        <f>OpEx!LG9</f>
        <v>916.66666666666663</v>
      </c>
      <c r="LF240" s="45">
        <f>OpEx!LH9</f>
        <v>916.66666666666663</v>
      </c>
      <c r="LG240" s="45">
        <f>OpEx!LI9</f>
        <v>916.66666666666663</v>
      </c>
      <c r="LH240" s="45">
        <f>OpEx!LJ9</f>
        <v>916.66666666666663</v>
      </c>
      <c r="LI240" s="45">
        <f>OpEx!LK9</f>
        <v>916.66666666666663</v>
      </c>
      <c r="LJ240" s="45">
        <f>OpEx!LL9</f>
        <v>916.66666666666663</v>
      </c>
      <c r="LK240" s="45">
        <f>OpEx!LM9</f>
        <v>916.66666666666663</v>
      </c>
      <c r="LL240" s="45">
        <f>OpEx!LN9</f>
        <v>916.66666666666663</v>
      </c>
      <c r="LM240" s="45">
        <f>OpEx!LO9</f>
        <v>916.66666666666663</v>
      </c>
      <c r="LN240" s="45">
        <f>OpEx!LP9</f>
        <v>916.66666666666663</v>
      </c>
      <c r="LO240" s="45">
        <f>OpEx!LQ9</f>
        <v>916.66666666666663</v>
      </c>
      <c r="LP240" s="45">
        <f>OpEx!LR9</f>
        <v>916.66666666666663</v>
      </c>
      <c r="LQ240" s="45">
        <f>OpEx!LS9</f>
        <v>916.66666666666663</v>
      </c>
      <c r="LR240" s="45">
        <f>OpEx!LT9</f>
        <v>916.66666666666663</v>
      </c>
      <c r="LS240" s="45">
        <f>OpEx!LU9</f>
        <v>916.66666666666663</v>
      </c>
      <c r="LT240" s="45">
        <f>OpEx!LV9</f>
        <v>916.66666666666663</v>
      </c>
      <c r="LU240" s="45"/>
      <c r="LV240" s="45"/>
      <c r="LW240" s="45"/>
      <c r="LX240" s="45"/>
      <c r="LY240" s="45"/>
      <c r="LZ240" s="45"/>
      <c r="MA240" s="45"/>
      <c r="MB240" s="45"/>
      <c r="MC240" s="45"/>
      <c r="MD240" s="45"/>
      <c r="ME240" s="45"/>
      <c r="MF240" s="45"/>
      <c r="MG240" s="45"/>
      <c r="MH240" s="45"/>
      <c r="MI240" s="45"/>
      <c r="MJ240" s="45"/>
      <c r="MK240" s="45"/>
      <c r="ML240" s="45"/>
      <c r="MM240" s="45"/>
      <c r="MN240" s="45"/>
      <c r="MO240" s="45"/>
      <c r="MP240" s="45"/>
      <c r="MQ240" s="45"/>
      <c r="MR240" s="45"/>
      <c r="MS240" s="45"/>
      <c r="MT240" s="45"/>
      <c r="MU240" s="45"/>
      <c r="MV240" s="45"/>
      <c r="MW240" s="45"/>
      <c r="MX240" s="45"/>
      <c r="MY240" s="45"/>
      <c r="MZ240" s="45"/>
      <c r="NA240" s="45"/>
      <c r="NB240" s="45"/>
      <c r="NC240" s="45"/>
      <c r="ND240" s="45"/>
      <c r="NE240" s="45"/>
      <c r="NF240" s="45"/>
      <c r="NG240" s="45"/>
      <c r="NH240" s="45"/>
      <c r="NI240" s="45"/>
      <c r="NJ240" s="45"/>
      <c r="NK240" s="45"/>
      <c r="NL240" s="45"/>
      <c r="NM240" s="45"/>
      <c r="NN240" s="45"/>
      <c r="NO240" s="45"/>
      <c r="NP240" s="45"/>
      <c r="NQ240" s="45"/>
      <c r="NR240" s="45"/>
      <c r="NS240" s="45"/>
      <c r="NT240" s="45"/>
      <c r="NU240" s="45"/>
      <c r="NV240" s="45"/>
      <c r="NW240" s="45"/>
      <c r="NX240" s="45"/>
      <c r="NY240" s="45"/>
      <c r="NZ240" s="45"/>
      <c r="OA240" s="45"/>
      <c r="OB240" s="45"/>
      <c r="OC240" s="45"/>
      <c r="OD240" s="45"/>
      <c r="OE240" s="45"/>
      <c r="OF240" s="45"/>
      <c r="OG240" s="45"/>
      <c r="OH240" s="45"/>
      <c r="OI240" s="45"/>
      <c r="OJ240" s="45"/>
      <c r="OK240" s="45"/>
      <c r="OL240" s="45"/>
      <c r="OM240" s="45"/>
      <c r="ON240" s="45"/>
      <c r="OO240" s="45"/>
      <c r="OP240" s="45"/>
      <c r="OQ240" s="45"/>
      <c r="OR240" s="45"/>
      <c r="OS240" s="45"/>
      <c r="OT240" s="45"/>
      <c r="OU240" s="45"/>
      <c r="OV240" s="45"/>
      <c r="OW240" s="45"/>
      <c r="OX240" s="45"/>
      <c r="OY240" s="45"/>
      <c r="OZ240" s="45"/>
      <c r="PA240" s="45"/>
      <c r="PB240" s="45"/>
      <c r="PC240" s="45"/>
      <c r="PD240" s="45"/>
      <c r="PE240" s="45"/>
      <c r="PF240" s="45"/>
      <c r="PG240" s="45"/>
      <c r="PH240" s="45"/>
      <c r="PI240" s="45"/>
      <c r="PJ240" s="45"/>
      <c r="PK240" s="45"/>
      <c r="PL240" s="45"/>
      <c r="PM240" s="45"/>
      <c r="PN240" s="45"/>
      <c r="PO240" s="45"/>
      <c r="PP240" s="45"/>
      <c r="PQ240" s="45"/>
      <c r="PR240" s="45"/>
      <c r="PS240" s="45"/>
      <c r="PT240" s="45"/>
      <c r="PU240" s="45"/>
      <c r="PV240" s="45"/>
      <c r="PW240" s="45"/>
      <c r="PX240" s="45"/>
      <c r="PY240" s="45"/>
      <c r="PZ240" s="45"/>
      <c r="QA240" s="45"/>
      <c r="QB240" s="45"/>
      <c r="QC240" s="45"/>
      <c r="QD240" s="45"/>
      <c r="QE240" s="45"/>
      <c r="QF240" s="45"/>
      <c r="QG240" s="45"/>
      <c r="QH240" s="45"/>
      <c r="QI240" s="45"/>
      <c r="QJ240" s="45"/>
      <c r="QK240" s="45"/>
      <c r="QL240" s="45"/>
      <c r="QM240" s="45"/>
      <c r="QN240" s="45"/>
      <c r="QO240" s="45"/>
      <c r="QP240" s="45"/>
      <c r="QQ240" s="45"/>
      <c r="QR240" s="45"/>
      <c r="QS240" s="45"/>
      <c r="QT240" s="45"/>
      <c r="QU240" s="45"/>
    </row>
    <row r="241" spans="2:509" outlineLevel="1">
      <c r="B241" s="6"/>
      <c r="C241" s="75" t="str">
        <f>OpEx!A10</f>
        <v xml:space="preserve">      Software</v>
      </c>
      <c r="D241" s="42"/>
      <c r="E241" s="50" t="s">
        <v>95</v>
      </c>
      <c r="H241" s="198">
        <f t="shared" si="914"/>
        <v>262684.99999999889</v>
      </c>
      <c r="I241" s="45">
        <v>0</v>
      </c>
      <c r="J241" s="45">
        <v>0</v>
      </c>
      <c r="K241" s="45">
        <v>0</v>
      </c>
      <c r="L241" s="45">
        <v>0</v>
      </c>
      <c r="M241" s="45">
        <v>0</v>
      </c>
      <c r="N241" s="45">
        <v>0</v>
      </c>
      <c r="O241" s="45">
        <v>0</v>
      </c>
      <c r="P241" s="45">
        <v>0</v>
      </c>
      <c r="Q241" s="45">
        <v>0</v>
      </c>
      <c r="R241" s="45">
        <v>0</v>
      </c>
      <c r="S241" s="45">
        <v>0</v>
      </c>
      <c r="T241" s="45">
        <v>0</v>
      </c>
      <c r="U241" s="45">
        <v>0</v>
      </c>
      <c r="V241" s="45">
        <v>0</v>
      </c>
      <c r="W241" s="45">
        <v>0</v>
      </c>
      <c r="X241" s="45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f>OpEx!AF10/2</f>
        <v>0</v>
      </c>
      <c r="AE241" s="45">
        <f>OpEx!AG10/2</f>
        <v>0</v>
      </c>
      <c r="AF241" s="45">
        <f>OpEx!AH10/2</f>
        <v>0</v>
      </c>
      <c r="AG241" s="45">
        <f>OpEx!AI10</f>
        <v>89.166666666666671</v>
      </c>
      <c r="AH241" s="45">
        <f>OpEx!AJ10</f>
        <v>89.166666666666671</v>
      </c>
      <c r="AI241" s="45">
        <f>OpEx!AK10</f>
        <v>89.166666666666671</v>
      </c>
      <c r="AJ241" s="45">
        <f>OpEx!AL10</f>
        <v>89.166666666666671</v>
      </c>
      <c r="AK241" s="45">
        <f>OpEx!AM10</f>
        <v>89.166666666666671</v>
      </c>
      <c r="AL241" s="45">
        <f>OpEx!AN10</f>
        <v>89.166666666666671</v>
      </c>
      <c r="AM241" s="45">
        <f>OpEx!AO10</f>
        <v>891.66666666666663</v>
      </c>
      <c r="AN241" s="45">
        <f>OpEx!AP10</f>
        <v>891.66666666666663</v>
      </c>
      <c r="AO241" s="45">
        <f>OpEx!AQ10</f>
        <v>891.66666666666663</v>
      </c>
      <c r="AP241" s="45">
        <f>OpEx!AR10</f>
        <v>891.66666666666663</v>
      </c>
      <c r="AQ241" s="45">
        <f>OpEx!AS10</f>
        <v>891.66666666666663</v>
      </c>
      <c r="AR241" s="45">
        <f>OpEx!AT10</f>
        <v>891.66666666666663</v>
      </c>
      <c r="AS241" s="45">
        <f>OpEx!AU10</f>
        <v>891.66666666666663</v>
      </c>
      <c r="AT241" s="45">
        <f>OpEx!AV10</f>
        <v>891.66666666666663</v>
      </c>
      <c r="AU241" s="45">
        <f>OpEx!AW10</f>
        <v>891.66666666666663</v>
      </c>
      <c r="AV241" s="45">
        <f>OpEx!AX10</f>
        <v>891.66666666666663</v>
      </c>
      <c r="AW241" s="45">
        <f>OpEx!AY10</f>
        <v>891.66666666666663</v>
      </c>
      <c r="AX241" s="45">
        <f>OpEx!AZ10</f>
        <v>891.66666666666663</v>
      </c>
      <c r="AY241" s="45">
        <f>OpEx!BA10</f>
        <v>891.66666666666663</v>
      </c>
      <c r="AZ241" s="45">
        <f>OpEx!BB10</f>
        <v>891.66666666666663</v>
      </c>
      <c r="BA241" s="45">
        <f>OpEx!BC10</f>
        <v>891.66666666666663</v>
      </c>
      <c r="BB241" s="45">
        <f>OpEx!BD10</f>
        <v>891.66666666666663</v>
      </c>
      <c r="BC241" s="45">
        <f>OpEx!BE10</f>
        <v>891.66666666666663</v>
      </c>
      <c r="BD241" s="45">
        <f>OpEx!BF10</f>
        <v>891.66666666666663</v>
      </c>
      <c r="BE241" s="45">
        <f>OpEx!BG10</f>
        <v>891.66666666666663</v>
      </c>
      <c r="BF241" s="45">
        <f>OpEx!BH10</f>
        <v>891.66666666666663</v>
      </c>
      <c r="BG241" s="45">
        <f>OpEx!BI10</f>
        <v>891.66666666666663</v>
      </c>
      <c r="BH241" s="45">
        <f>OpEx!BJ10</f>
        <v>891.66666666666663</v>
      </c>
      <c r="BI241" s="45">
        <f>OpEx!BK10</f>
        <v>891.66666666666663</v>
      </c>
      <c r="BJ241" s="45">
        <f>OpEx!BL10</f>
        <v>891.66666666666663</v>
      </c>
      <c r="BK241" s="45">
        <f>OpEx!BM10</f>
        <v>891.66666666666663</v>
      </c>
      <c r="BL241" s="45">
        <f>OpEx!BN10</f>
        <v>891.66666666666663</v>
      </c>
      <c r="BM241" s="45">
        <f>OpEx!BO10</f>
        <v>891.66666666666663</v>
      </c>
      <c r="BN241" s="45">
        <f>OpEx!BP10</f>
        <v>891.66666666666663</v>
      </c>
      <c r="BO241" s="45">
        <f>OpEx!BQ10</f>
        <v>891.66666666666663</v>
      </c>
      <c r="BP241" s="45">
        <f>OpEx!BR10</f>
        <v>891.66666666666663</v>
      </c>
      <c r="BQ241" s="45">
        <f>OpEx!BS10</f>
        <v>891.66666666666663</v>
      </c>
      <c r="BR241" s="45">
        <f>OpEx!BT10</f>
        <v>891.66666666666663</v>
      </c>
      <c r="BS241" s="45">
        <f>OpEx!BU10</f>
        <v>891.66666666666663</v>
      </c>
      <c r="BT241" s="45">
        <f>OpEx!BV10</f>
        <v>891.66666666666663</v>
      </c>
      <c r="BU241" s="45">
        <f>OpEx!BW10</f>
        <v>891.66666666666663</v>
      </c>
      <c r="BV241" s="45">
        <f>OpEx!BX10</f>
        <v>891.66666666666663</v>
      </c>
      <c r="BW241" s="45">
        <f>OpEx!BY10</f>
        <v>891.66666666666663</v>
      </c>
      <c r="BX241" s="45">
        <f>OpEx!BZ10</f>
        <v>891.66666666666663</v>
      </c>
      <c r="BY241" s="45">
        <f>OpEx!CA10</f>
        <v>891.66666666666663</v>
      </c>
      <c r="BZ241" s="45">
        <f>OpEx!CB10</f>
        <v>891.66666666666663</v>
      </c>
      <c r="CA241" s="45">
        <f>OpEx!CC10</f>
        <v>891.66666666666663</v>
      </c>
      <c r="CB241" s="45">
        <f>OpEx!CD10</f>
        <v>891.66666666666663</v>
      </c>
      <c r="CC241" s="45">
        <f>OpEx!CE10</f>
        <v>891.66666666666663</v>
      </c>
      <c r="CD241" s="45">
        <f>OpEx!CF10</f>
        <v>891.66666666666663</v>
      </c>
      <c r="CE241" s="45">
        <f>OpEx!CG10</f>
        <v>891.66666666666663</v>
      </c>
      <c r="CF241" s="45">
        <f>OpEx!CH10</f>
        <v>891.66666666666663</v>
      </c>
      <c r="CG241" s="45">
        <f>OpEx!CI10</f>
        <v>891.66666666666663</v>
      </c>
      <c r="CH241" s="45">
        <f>OpEx!CJ10</f>
        <v>891.66666666666663</v>
      </c>
      <c r="CI241" s="45">
        <f>OpEx!CK10</f>
        <v>891.66666666666663</v>
      </c>
      <c r="CJ241" s="45">
        <f>OpEx!CL10</f>
        <v>891.66666666666663</v>
      </c>
      <c r="CK241" s="45">
        <f>OpEx!CM10</f>
        <v>891.66666666666663</v>
      </c>
      <c r="CL241" s="45">
        <f>OpEx!CN10</f>
        <v>891.66666666666663</v>
      </c>
      <c r="CM241" s="45">
        <f>OpEx!CO10</f>
        <v>891.66666666666663</v>
      </c>
      <c r="CN241" s="45">
        <f>OpEx!CP10</f>
        <v>891.66666666666663</v>
      </c>
      <c r="CO241" s="45">
        <f>OpEx!CQ10</f>
        <v>891.66666666666663</v>
      </c>
      <c r="CP241" s="45">
        <f>OpEx!CR10</f>
        <v>891.66666666666663</v>
      </c>
      <c r="CQ241" s="45">
        <f>OpEx!CS10</f>
        <v>891.66666666666663</v>
      </c>
      <c r="CR241" s="45">
        <f>OpEx!CT10</f>
        <v>891.66666666666663</v>
      </c>
      <c r="CS241" s="45">
        <f>OpEx!CU10</f>
        <v>891.66666666666663</v>
      </c>
      <c r="CT241" s="45">
        <f>OpEx!CV10</f>
        <v>891.66666666666663</v>
      </c>
      <c r="CU241" s="45">
        <f>OpEx!CW10</f>
        <v>891.66666666666663</v>
      </c>
      <c r="CV241" s="45">
        <f>OpEx!CX10</f>
        <v>891.66666666666663</v>
      </c>
      <c r="CW241" s="45">
        <f>OpEx!CY10</f>
        <v>891.66666666666663</v>
      </c>
      <c r="CX241" s="45">
        <f>OpEx!CZ10</f>
        <v>891.66666666666663</v>
      </c>
      <c r="CY241" s="45">
        <f>OpEx!DA10</f>
        <v>891.66666666666663</v>
      </c>
      <c r="CZ241" s="45">
        <f>OpEx!DB10</f>
        <v>891.66666666666663</v>
      </c>
      <c r="DA241" s="45">
        <f>OpEx!DC10</f>
        <v>891.66666666666663</v>
      </c>
      <c r="DB241" s="45">
        <f>OpEx!DD10</f>
        <v>891.66666666666663</v>
      </c>
      <c r="DC241" s="45">
        <f>OpEx!DE10</f>
        <v>891.66666666666663</v>
      </c>
      <c r="DD241" s="45">
        <f>OpEx!DF10</f>
        <v>891.66666666666663</v>
      </c>
      <c r="DE241" s="45">
        <f>OpEx!DG10</f>
        <v>891.66666666666663</v>
      </c>
      <c r="DF241" s="45">
        <f>OpEx!DH10</f>
        <v>891.66666666666663</v>
      </c>
      <c r="DG241" s="45">
        <f>OpEx!DI10</f>
        <v>891.66666666666663</v>
      </c>
      <c r="DH241" s="45">
        <f>OpEx!DJ10</f>
        <v>891.66666666666663</v>
      </c>
      <c r="DI241" s="45">
        <f>OpEx!DK10</f>
        <v>891.66666666666663</v>
      </c>
      <c r="DJ241" s="45">
        <f>OpEx!DL10</f>
        <v>891.66666666666663</v>
      </c>
      <c r="DK241" s="45">
        <f>OpEx!DM10</f>
        <v>891.66666666666663</v>
      </c>
      <c r="DL241" s="45">
        <f>OpEx!DN10</f>
        <v>891.66666666666663</v>
      </c>
      <c r="DM241" s="45">
        <f>OpEx!DO10</f>
        <v>891.66666666666663</v>
      </c>
      <c r="DN241" s="45">
        <f>OpEx!DP10</f>
        <v>891.66666666666663</v>
      </c>
      <c r="DO241" s="45">
        <f>OpEx!DQ10</f>
        <v>891.66666666666663</v>
      </c>
      <c r="DP241" s="45">
        <f>OpEx!DR10</f>
        <v>891.66666666666663</v>
      </c>
      <c r="DQ241" s="45">
        <f>OpEx!DS10</f>
        <v>891.66666666666663</v>
      </c>
      <c r="DR241" s="45">
        <f>OpEx!DT10</f>
        <v>891.66666666666663</v>
      </c>
      <c r="DS241" s="45">
        <f>OpEx!DU10</f>
        <v>891.66666666666663</v>
      </c>
      <c r="DT241" s="45">
        <f>OpEx!DV10</f>
        <v>891.66666666666663</v>
      </c>
      <c r="DU241" s="45">
        <f>OpEx!DW10</f>
        <v>891.66666666666663</v>
      </c>
      <c r="DV241" s="45">
        <f>OpEx!DX10</f>
        <v>891.66666666666663</v>
      </c>
      <c r="DW241" s="45">
        <f>OpEx!DY10</f>
        <v>891.66666666666663</v>
      </c>
      <c r="DX241" s="45">
        <f>OpEx!DZ10</f>
        <v>891.66666666666663</v>
      </c>
      <c r="DY241" s="45">
        <f>OpEx!EA10</f>
        <v>891.66666666666663</v>
      </c>
      <c r="DZ241" s="45">
        <f>OpEx!EB10</f>
        <v>891.66666666666663</v>
      </c>
      <c r="EA241" s="45">
        <f>OpEx!EC10</f>
        <v>891.66666666666663</v>
      </c>
      <c r="EB241" s="45">
        <f>OpEx!ED10</f>
        <v>891.66666666666663</v>
      </c>
      <c r="EC241" s="45">
        <f>OpEx!EE10</f>
        <v>891.66666666666663</v>
      </c>
      <c r="ED241" s="45">
        <f>OpEx!EF10</f>
        <v>891.66666666666663</v>
      </c>
      <c r="EE241" s="45">
        <f>OpEx!EG10</f>
        <v>891.66666666666663</v>
      </c>
      <c r="EF241" s="45">
        <f>OpEx!EH10</f>
        <v>891.66666666666663</v>
      </c>
      <c r="EG241" s="45">
        <f>OpEx!EI10</f>
        <v>891.66666666666663</v>
      </c>
      <c r="EH241" s="45">
        <f>OpEx!EJ10</f>
        <v>891.66666666666663</v>
      </c>
      <c r="EI241" s="45">
        <f>OpEx!EK10</f>
        <v>891.66666666666663</v>
      </c>
      <c r="EJ241" s="45">
        <f>OpEx!EL10</f>
        <v>891.66666666666663</v>
      </c>
      <c r="EK241" s="45">
        <f>OpEx!EM10</f>
        <v>891.66666666666663</v>
      </c>
      <c r="EL241" s="45">
        <f>OpEx!EN10</f>
        <v>891.66666666666663</v>
      </c>
      <c r="EM241" s="45">
        <f>OpEx!EO10</f>
        <v>891.66666666666663</v>
      </c>
      <c r="EN241" s="45">
        <f>OpEx!EP10</f>
        <v>891.66666666666663</v>
      </c>
      <c r="EO241" s="45">
        <f>OpEx!EQ10</f>
        <v>891.66666666666663</v>
      </c>
      <c r="EP241" s="45">
        <f>OpEx!ER10</f>
        <v>891.66666666666663</v>
      </c>
      <c r="EQ241" s="45">
        <f>OpEx!ES10</f>
        <v>891.66666666666663</v>
      </c>
      <c r="ER241" s="45">
        <f>OpEx!ET10</f>
        <v>891.66666666666663</v>
      </c>
      <c r="ES241" s="45">
        <f>OpEx!EU10</f>
        <v>891.66666666666663</v>
      </c>
      <c r="ET241" s="45">
        <f>OpEx!EV10</f>
        <v>891.66666666666663</v>
      </c>
      <c r="EU241" s="45">
        <f>OpEx!EW10</f>
        <v>891.66666666666663</v>
      </c>
      <c r="EV241" s="45">
        <f>OpEx!EX10</f>
        <v>891.66666666666663</v>
      </c>
      <c r="EW241" s="45">
        <f>OpEx!EY10</f>
        <v>891.66666666666663</v>
      </c>
      <c r="EX241" s="45">
        <f>OpEx!EZ10</f>
        <v>891.66666666666663</v>
      </c>
      <c r="EY241" s="45">
        <f>OpEx!FA10</f>
        <v>891.66666666666663</v>
      </c>
      <c r="EZ241" s="45">
        <f>OpEx!FB10</f>
        <v>891.66666666666663</v>
      </c>
      <c r="FA241" s="45">
        <f>OpEx!FC10</f>
        <v>891.66666666666663</v>
      </c>
      <c r="FB241" s="45">
        <f>OpEx!FD10</f>
        <v>891.66666666666663</v>
      </c>
      <c r="FC241" s="45">
        <f>OpEx!FE10</f>
        <v>891.66666666666663</v>
      </c>
      <c r="FD241" s="45">
        <f>OpEx!FF10</f>
        <v>891.66666666666663</v>
      </c>
      <c r="FE241" s="45">
        <f>OpEx!FG10</f>
        <v>891.66666666666663</v>
      </c>
      <c r="FF241" s="45">
        <f>OpEx!FH10</f>
        <v>891.66666666666663</v>
      </c>
      <c r="FG241" s="45">
        <f>OpEx!FI10</f>
        <v>891.66666666666663</v>
      </c>
      <c r="FH241" s="45">
        <f>OpEx!FJ10</f>
        <v>891.66666666666663</v>
      </c>
      <c r="FI241" s="45">
        <f>OpEx!FK10</f>
        <v>891.66666666666663</v>
      </c>
      <c r="FJ241" s="45">
        <f>OpEx!FL10</f>
        <v>891.66666666666663</v>
      </c>
      <c r="FK241" s="45">
        <f>OpEx!FM10</f>
        <v>891.66666666666663</v>
      </c>
      <c r="FL241" s="45">
        <f>OpEx!FN10</f>
        <v>891.66666666666663</v>
      </c>
      <c r="FM241" s="45">
        <f>OpEx!FO10</f>
        <v>891.66666666666663</v>
      </c>
      <c r="FN241" s="45">
        <f>OpEx!FP10</f>
        <v>891.66666666666663</v>
      </c>
      <c r="FO241" s="45">
        <f>OpEx!FQ10</f>
        <v>891.66666666666663</v>
      </c>
      <c r="FP241" s="45">
        <f>OpEx!FR10</f>
        <v>891.66666666666663</v>
      </c>
      <c r="FQ241" s="45">
        <f>OpEx!FS10</f>
        <v>891.66666666666663</v>
      </c>
      <c r="FR241" s="45">
        <f>OpEx!FT10</f>
        <v>891.66666666666663</v>
      </c>
      <c r="FS241" s="45">
        <f>OpEx!FU10</f>
        <v>891.66666666666663</v>
      </c>
      <c r="FT241" s="45">
        <f>OpEx!FV10</f>
        <v>891.66666666666663</v>
      </c>
      <c r="FU241" s="45">
        <f>OpEx!FW10</f>
        <v>891.66666666666663</v>
      </c>
      <c r="FV241" s="45">
        <f>OpEx!FX10</f>
        <v>891.66666666666663</v>
      </c>
      <c r="FW241" s="45">
        <f>OpEx!FY10</f>
        <v>891.66666666666663</v>
      </c>
      <c r="FX241" s="45">
        <f>OpEx!FZ10</f>
        <v>891.66666666666663</v>
      </c>
      <c r="FY241" s="45">
        <f>OpEx!GA10</f>
        <v>891.66666666666663</v>
      </c>
      <c r="FZ241" s="45">
        <f>OpEx!GB10</f>
        <v>891.66666666666663</v>
      </c>
      <c r="GA241" s="45">
        <f>OpEx!GC10</f>
        <v>891.66666666666663</v>
      </c>
      <c r="GB241" s="45">
        <f>OpEx!GD10</f>
        <v>891.66666666666663</v>
      </c>
      <c r="GC241" s="45">
        <f>OpEx!GE10</f>
        <v>891.66666666666663</v>
      </c>
      <c r="GD241" s="45">
        <f>OpEx!GF10</f>
        <v>891.66666666666663</v>
      </c>
      <c r="GE241" s="45">
        <f>OpEx!GG10</f>
        <v>891.66666666666663</v>
      </c>
      <c r="GF241" s="45">
        <f>OpEx!GH10</f>
        <v>891.66666666666663</v>
      </c>
      <c r="GG241" s="45">
        <f>OpEx!GI10</f>
        <v>891.66666666666663</v>
      </c>
      <c r="GH241" s="45">
        <f>OpEx!GJ10</f>
        <v>891.66666666666663</v>
      </c>
      <c r="GI241" s="45">
        <f>OpEx!GK10</f>
        <v>891.66666666666663</v>
      </c>
      <c r="GJ241" s="45">
        <f>OpEx!GL10</f>
        <v>891.66666666666663</v>
      </c>
      <c r="GK241" s="45">
        <f>OpEx!GM10</f>
        <v>891.66666666666663</v>
      </c>
      <c r="GL241" s="45">
        <f>OpEx!GN10</f>
        <v>891.66666666666663</v>
      </c>
      <c r="GM241" s="45">
        <f>OpEx!GO10</f>
        <v>891.66666666666663</v>
      </c>
      <c r="GN241" s="45">
        <f>OpEx!GP10</f>
        <v>891.66666666666663</v>
      </c>
      <c r="GO241" s="45">
        <f>OpEx!GQ10</f>
        <v>891.66666666666663</v>
      </c>
      <c r="GP241" s="45">
        <f>OpEx!GR10</f>
        <v>891.66666666666663</v>
      </c>
      <c r="GQ241" s="45">
        <f>OpEx!GS10</f>
        <v>891.66666666666663</v>
      </c>
      <c r="GR241" s="45">
        <f>OpEx!GT10</f>
        <v>891.66666666666663</v>
      </c>
      <c r="GS241" s="45">
        <f>OpEx!GU10</f>
        <v>891.66666666666663</v>
      </c>
      <c r="GT241" s="45">
        <f>OpEx!GV10</f>
        <v>891.66666666666663</v>
      </c>
      <c r="GU241" s="45">
        <f>OpEx!GW10</f>
        <v>891.66666666666663</v>
      </c>
      <c r="GV241" s="45">
        <f>OpEx!GX10</f>
        <v>891.66666666666663</v>
      </c>
      <c r="GW241" s="45">
        <f>OpEx!GY10</f>
        <v>891.66666666666663</v>
      </c>
      <c r="GX241" s="45">
        <f>OpEx!GZ10</f>
        <v>891.66666666666663</v>
      </c>
      <c r="GY241" s="45">
        <f>OpEx!HA10</f>
        <v>891.66666666666663</v>
      </c>
      <c r="GZ241" s="45">
        <f>OpEx!HB10</f>
        <v>891.66666666666663</v>
      </c>
      <c r="HA241" s="45">
        <f>OpEx!HC10</f>
        <v>891.66666666666663</v>
      </c>
      <c r="HB241" s="45">
        <f>OpEx!HD10</f>
        <v>891.66666666666663</v>
      </c>
      <c r="HC241" s="45">
        <f>OpEx!HE10</f>
        <v>891.66666666666663</v>
      </c>
      <c r="HD241" s="45">
        <f>OpEx!HF10</f>
        <v>891.66666666666663</v>
      </c>
      <c r="HE241" s="45">
        <f>OpEx!HG10</f>
        <v>891.66666666666663</v>
      </c>
      <c r="HF241" s="45">
        <f>OpEx!HH10</f>
        <v>891.66666666666663</v>
      </c>
      <c r="HG241" s="45">
        <f>OpEx!HI10</f>
        <v>891.66666666666663</v>
      </c>
      <c r="HH241" s="45">
        <f>OpEx!HJ10</f>
        <v>891.66666666666663</v>
      </c>
      <c r="HI241" s="45">
        <f>OpEx!HK10</f>
        <v>891.66666666666663</v>
      </c>
      <c r="HJ241" s="45">
        <f>OpEx!HL10</f>
        <v>891.66666666666663</v>
      </c>
      <c r="HK241" s="45">
        <f>OpEx!HM10</f>
        <v>891.66666666666663</v>
      </c>
      <c r="HL241" s="45">
        <f>OpEx!HN10</f>
        <v>891.66666666666663</v>
      </c>
      <c r="HM241" s="45">
        <f>OpEx!HO10</f>
        <v>891.66666666666663</v>
      </c>
      <c r="HN241" s="45">
        <f>OpEx!HP10</f>
        <v>891.66666666666663</v>
      </c>
      <c r="HO241" s="45">
        <f>OpEx!HQ10</f>
        <v>891.66666666666663</v>
      </c>
      <c r="HP241" s="45">
        <f>OpEx!HR10</f>
        <v>891.66666666666663</v>
      </c>
      <c r="HQ241" s="45">
        <f>OpEx!HS10</f>
        <v>891.66666666666663</v>
      </c>
      <c r="HR241" s="45">
        <f>OpEx!HT10</f>
        <v>891.66666666666663</v>
      </c>
      <c r="HS241" s="45">
        <f>OpEx!HU10</f>
        <v>891.66666666666663</v>
      </c>
      <c r="HT241" s="45">
        <f>OpEx!HV10</f>
        <v>891.66666666666663</v>
      </c>
      <c r="HU241" s="45">
        <f>OpEx!HW10</f>
        <v>891.66666666666663</v>
      </c>
      <c r="HV241" s="45">
        <f>OpEx!HX10</f>
        <v>891.66666666666663</v>
      </c>
      <c r="HW241" s="45">
        <f>OpEx!HY10</f>
        <v>891.66666666666663</v>
      </c>
      <c r="HX241" s="45">
        <f>OpEx!HZ10</f>
        <v>891.66666666666663</v>
      </c>
      <c r="HY241" s="45">
        <f>OpEx!IA10</f>
        <v>891.66666666666663</v>
      </c>
      <c r="HZ241" s="45">
        <f>OpEx!IB10</f>
        <v>891.66666666666663</v>
      </c>
      <c r="IA241" s="45">
        <f>OpEx!IC10</f>
        <v>891.66666666666663</v>
      </c>
      <c r="IB241" s="45">
        <f>OpEx!ID10</f>
        <v>891.66666666666663</v>
      </c>
      <c r="IC241" s="45">
        <f>OpEx!IE10</f>
        <v>891.66666666666663</v>
      </c>
      <c r="ID241" s="45">
        <f>OpEx!IF10</f>
        <v>891.66666666666663</v>
      </c>
      <c r="IE241" s="45">
        <f>OpEx!IG10</f>
        <v>891.66666666666663</v>
      </c>
      <c r="IF241" s="45">
        <f>OpEx!IH10</f>
        <v>891.66666666666663</v>
      </c>
      <c r="IG241" s="45">
        <f>OpEx!II10</f>
        <v>891.66666666666663</v>
      </c>
      <c r="IH241" s="45">
        <f>OpEx!IJ10</f>
        <v>891.66666666666663</v>
      </c>
      <c r="II241" s="45">
        <f>OpEx!IK10</f>
        <v>891.66666666666663</v>
      </c>
      <c r="IJ241" s="45">
        <f>OpEx!IL10</f>
        <v>891.66666666666663</v>
      </c>
      <c r="IK241" s="45">
        <f>OpEx!IM10</f>
        <v>891.66666666666663</v>
      </c>
      <c r="IL241" s="45">
        <f>OpEx!IN10</f>
        <v>891.66666666666663</v>
      </c>
      <c r="IM241" s="45">
        <f>OpEx!IO10</f>
        <v>891.66666666666663</v>
      </c>
      <c r="IN241" s="45">
        <f>OpEx!IP10</f>
        <v>891.66666666666663</v>
      </c>
      <c r="IO241" s="45">
        <f>OpEx!IQ10</f>
        <v>891.66666666666663</v>
      </c>
      <c r="IP241" s="45">
        <f>OpEx!IR10</f>
        <v>891.66666666666663</v>
      </c>
      <c r="IQ241" s="45">
        <f>OpEx!IS10</f>
        <v>891.66666666666663</v>
      </c>
      <c r="IR241" s="45">
        <f>OpEx!IT10</f>
        <v>891.66666666666663</v>
      </c>
      <c r="IS241" s="45">
        <f>OpEx!IU10</f>
        <v>891.66666666666663</v>
      </c>
      <c r="IT241" s="45">
        <f>OpEx!IV10</f>
        <v>891.66666666666663</v>
      </c>
      <c r="IU241" s="45">
        <f>OpEx!IW10</f>
        <v>891.66666666666663</v>
      </c>
      <c r="IV241" s="45">
        <f>OpEx!IX10</f>
        <v>891.66666666666663</v>
      </c>
      <c r="IW241" s="45">
        <f>OpEx!IY10</f>
        <v>891.66666666666663</v>
      </c>
      <c r="IX241" s="45">
        <f>OpEx!IZ10</f>
        <v>891.66666666666663</v>
      </c>
      <c r="IY241" s="45">
        <f>OpEx!JA10</f>
        <v>891.66666666666663</v>
      </c>
      <c r="IZ241" s="45">
        <f>OpEx!JB10</f>
        <v>891.66666666666663</v>
      </c>
      <c r="JA241" s="45">
        <f>OpEx!JC10</f>
        <v>891.66666666666663</v>
      </c>
      <c r="JB241" s="45">
        <f>OpEx!JD10</f>
        <v>891.66666666666663</v>
      </c>
      <c r="JC241" s="45">
        <f>OpEx!JE10</f>
        <v>891.66666666666663</v>
      </c>
      <c r="JD241" s="45">
        <f>OpEx!JF10</f>
        <v>891.66666666666663</v>
      </c>
      <c r="JE241" s="45">
        <f>OpEx!JG10</f>
        <v>891.66666666666663</v>
      </c>
      <c r="JF241" s="45">
        <f>OpEx!JH10</f>
        <v>891.66666666666663</v>
      </c>
      <c r="JG241" s="45">
        <f>OpEx!JI10</f>
        <v>891.66666666666663</v>
      </c>
      <c r="JH241" s="45">
        <f>OpEx!JJ10</f>
        <v>891.66666666666663</v>
      </c>
      <c r="JI241" s="45">
        <f>OpEx!JK10</f>
        <v>891.66666666666663</v>
      </c>
      <c r="JJ241" s="45">
        <f>OpEx!JL10</f>
        <v>891.66666666666663</v>
      </c>
      <c r="JK241" s="45">
        <f>OpEx!JM10</f>
        <v>891.66666666666663</v>
      </c>
      <c r="JL241" s="45">
        <f>OpEx!JN10</f>
        <v>891.66666666666663</v>
      </c>
      <c r="JM241" s="45">
        <f>OpEx!JO10</f>
        <v>891.66666666666663</v>
      </c>
      <c r="JN241" s="45">
        <f>OpEx!JP10</f>
        <v>891.66666666666663</v>
      </c>
      <c r="JO241" s="45">
        <f>OpEx!JQ10</f>
        <v>891.66666666666663</v>
      </c>
      <c r="JP241" s="45">
        <f>OpEx!JR10</f>
        <v>891.66666666666663</v>
      </c>
      <c r="JQ241" s="45">
        <f>OpEx!JS10</f>
        <v>891.66666666666663</v>
      </c>
      <c r="JR241" s="45">
        <f>OpEx!JT10</f>
        <v>891.66666666666663</v>
      </c>
      <c r="JS241" s="45">
        <f>OpEx!JU10</f>
        <v>891.66666666666663</v>
      </c>
      <c r="JT241" s="45">
        <f>OpEx!JV10</f>
        <v>891.66666666666663</v>
      </c>
      <c r="JU241" s="45">
        <f>OpEx!JW10</f>
        <v>891.66666666666663</v>
      </c>
      <c r="JV241" s="45">
        <f>OpEx!JX10</f>
        <v>891.66666666666663</v>
      </c>
      <c r="JW241" s="45">
        <f>OpEx!JY10</f>
        <v>891.66666666666663</v>
      </c>
      <c r="JX241" s="45">
        <f>OpEx!JZ10</f>
        <v>891.66666666666663</v>
      </c>
      <c r="JY241" s="45">
        <f>OpEx!KA10</f>
        <v>891.66666666666663</v>
      </c>
      <c r="JZ241" s="45">
        <f>OpEx!KB10</f>
        <v>891.66666666666663</v>
      </c>
      <c r="KA241" s="45">
        <f>OpEx!KC10</f>
        <v>891.66666666666663</v>
      </c>
      <c r="KB241" s="45">
        <f>OpEx!KD10</f>
        <v>891.66666666666663</v>
      </c>
      <c r="KC241" s="45">
        <f>OpEx!KE10</f>
        <v>891.66666666666663</v>
      </c>
      <c r="KD241" s="45">
        <f>OpEx!KF10</f>
        <v>891.66666666666663</v>
      </c>
      <c r="KE241" s="45">
        <f>OpEx!KG10</f>
        <v>891.66666666666663</v>
      </c>
      <c r="KF241" s="45">
        <f>OpEx!KH10</f>
        <v>891.66666666666663</v>
      </c>
      <c r="KG241" s="45">
        <f>OpEx!KI10</f>
        <v>891.66666666666663</v>
      </c>
      <c r="KH241" s="45">
        <f>OpEx!KJ10</f>
        <v>891.66666666666663</v>
      </c>
      <c r="KI241" s="45">
        <f>OpEx!KK10</f>
        <v>891.66666666666663</v>
      </c>
      <c r="KJ241" s="45">
        <f>OpEx!KL10</f>
        <v>891.66666666666663</v>
      </c>
      <c r="KK241" s="45">
        <f>OpEx!KM10</f>
        <v>891.66666666666663</v>
      </c>
      <c r="KL241" s="45">
        <f>OpEx!KN10</f>
        <v>891.66666666666663</v>
      </c>
      <c r="KM241" s="45">
        <f>OpEx!KO10</f>
        <v>891.66666666666663</v>
      </c>
      <c r="KN241" s="45">
        <f>OpEx!KP10</f>
        <v>891.66666666666663</v>
      </c>
      <c r="KO241" s="45">
        <f>OpEx!KQ10</f>
        <v>891.66666666666663</v>
      </c>
      <c r="KP241" s="45">
        <f>OpEx!KR10</f>
        <v>891.66666666666663</v>
      </c>
      <c r="KQ241" s="45">
        <f>OpEx!KS10</f>
        <v>891.66666666666663</v>
      </c>
      <c r="KR241" s="45">
        <f>OpEx!KT10</f>
        <v>891.66666666666663</v>
      </c>
      <c r="KS241" s="45">
        <f>OpEx!KU10</f>
        <v>891.66666666666663</v>
      </c>
      <c r="KT241" s="45">
        <f>OpEx!KV10</f>
        <v>891.66666666666663</v>
      </c>
      <c r="KU241" s="45">
        <f>OpEx!KW10</f>
        <v>891.66666666666663</v>
      </c>
      <c r="KV241" s="45">
        <f>OpEx!KX10</f>
        <v>891.66666666666663</v>
      </c>
      <c r="KW241" s="45">
        <f>OpEx!KY10</f>
        <v>891.66666666666663</v>
      </c>
      <c r="KX241" s="45">
        <f>OpEx!KZ10</f>
        <v>891.66666666666663</v>
      </c>
      <c r="KY241" s="45">
        <f>OpEx!LA10</f>
        <v>891.66666666666663</v>
      </c>
      <c r="KZ241" s="45">
        <f>OpEx!LB10</f>
        <v>891.66666666666663</v>
      </c>
      <c r="LA241" s="45">
        <f>OpEx!LC10</f>
        <v>891.66666666666663</v>
      </c>
      <c r="LB241" s="45">
        <f>OpEx!LD10</f>
        <v>891.66666666666663</v>
      </c>
      <c r="LC241" s="45">
        <f>OpEx!LE10</f>
        <v>891.66666666666663</v>
      </c>
      <c r="LD241" s="45">
        <f>OpEx!LF10</f>
        <v>891.66666666666663</v>
      </c>
      <c r="LE241" s="45">
        <f>OpEx!LG10</f>
        <v>891.66666666666663</v>
      </c>
      <c r="LF241" s="45">
        <f>OpEx!LH10</f>
        <v>891.66666666666663</v>
      </c>
      <c r="LG241" s="45">
        <f>OpEx!LI10</f>
        <v>891.66666666666663</v>
      </c>
      <c r="LH241" s="45">
        <f>OpEx!LJ10</f>
        <v>891.66666666666663</v>
      </c>
      <c r="LI241" s="45">
        <f>OpEx!LK10</f>
        <v>891.66666666666663</v>
      </c>
      <c r="LJ241" s="45">
        <f>OpEx!LL10</f>
        <v>891.66666666666663</v>
      </c>
      <c r="LK241" s="45">
        <f>OpEx!LM10</f>
        <v>891.66666666666663</v>
      </c>
      <c r="LL241" s="45">
        <f>OpEx!LN10</f>
        <v>891.66666666666663</v>
      </c>
      <c r="LM241" s="45">
        <f>OpEx!LO10</f>
        <v>891.66666666666663</v>
      </c>
      <c r="LN241" s="45">
        <f>OpEx!LP10</f>
        <v>891.66666666666663</v>
      </c>
      <c r="LO241" s="45">
        <f>OpEx!LQ10</f>
        <v>891.66666666666663</v>
      </c>
      <c r="LP241" s="45">
        <f>OpEx!LR10</f>
        <v>891.66666666666663</v>
      </c>
      <c r="LQ241" s="45">
        <f>OpEx!LS10</f>
        <v>891.66666666666663</v>
      </c>
      <c r="LR241" s="45">
        <f>OpEx!LT10</f>
        <v>891.66666666666663</v>
      </c>
      <c r="LS241" s="45">
        <f>OpEx!LU10</f>
        <v>891.66666666666663</v>
      </c>
      <c r="LT241" s="45">
        <f>OpEx!LV10</f>
        <v>891.66666666666663</v>
      </c>
      <c r="LU241" s="45"/>
      <c r="LV241" s="45"/>
      <c r="LW241" s="45"/>
      <c r="LX241" s="45"/>
      <c r="LY241" s="45"/>
      <c r="LZ241" s="45"/>
      <c r="MA241" s="45"/>
      <c r="MB241" s="45"/>
      <c r="MC241" s="45"/>
      <c r="MD241" s="45"/>
      <c r="ME241" s="45"/>
      <c r="MF241" s="45"/>
      <c r="MG241" s="45"/>
      <c r="MH241" s="45"/>
      <c r="MI241" s="45"/>
      <c r="MJ241" s="45"/>
      <c r="MK241" s="45"/>
      <c r="ML241" s="45"/>
      <c r="MM241" s="45"/>
      <c r="MN241" s="45"/>
      <c r="MO241" s="45"/>
      <c r="MP241" s="45"/>
      <c r="MQ241" s="45"/>
      <c r="MR241" s="45"/>
      <c r="MS241" s="45"/>
      <c r="MT241" s="45"/>
      <c r="MU241" s="45"/>
      <c r="MV241" s="45"/>
      <c r="MW241" s="45"/>
      <c r="MX241" s="45"/>
      <c r="MY241" s="45"/>
      <c r="MZ241" s="45"/>
      <c r="NA241" s="45"/>
      <c r="NB241" s="45"/>
      <c r="NC241" s="45"/>
      <c r="ND241" s="45"/>
      <c r="NE241" s="45"/>
      <c r="NF241" s="45"/>
      <c r="NG241" s="45"/>
      <c r="NH241" s="45"/>
      <c r="NI241" s="45"/>
      <c r="NJ241" s="45"/>
      <c r="NK241" s="45"/>
      <c r="NL241" s="45"/>
      <c r="NM241" s="45"/>
      <c r="NN241" s="45"/>
      <c r="NO241" s="45"/>
      <c r="NP241" s="45"/>
      <c r="NQ241" s="45"/>
      <c r="NR241" s="45"/>
      <c r="NS241" s="45"/>
      <c r="NT241" s="45"/>
      <c r="NU241" s="45"/>
      <c r="NV241" s="45"/>
      <c r="NW241" s="45"/>
      <c r="NX241" s="45"/>
      <c r="NY241" s="45"/>
      <c r="NZ241" s="45"/>
      <c r="OA241" s="45"/>
      <c r="OB241" s="45"/>
      <c r="OC241" s="45"/>
      <c r="OD241" s="45"/>
      <c r="OE241" s="45"/>
      <c r="OF241" s="45"/>
      <c r="OG241" s="45"/>
      <c r="OH241" s="45"/>
      <c r="OI241" s="45"/>
      <c r="OJ241" s="45"/>
      <c r="OK241" s="45"/>
      <c r="OL241" s="45"/>
      <c r="OM241" s="45"/>
      <c r="ON241" s="45"/>
      <c r="OO241" s="45"/>
      <c r="OP241" s="45"/>
      <c r="OQ241" s="45"/>
      <c r="OR241" s="45"/>
      <c r="OS241" s="45"/>
      <c r="OT241" s="45"/>
      <c r="OU241" s="45"/>
      <c r="OV241" s="45"/>
      <c r="OW241" s="45"/>
      <c r="OX241" s="45"/>
      <c r="OY241" s="45"/>
      <c r="OZ241" s="45"/>
      <c r="PA241" s="45"/>
      <c r="PB241" s="45"/>
      <c r="PC241" s="45"/>
      <c r="PD241" s="45"/>
      <c r="PE241" s="45"/>
      <c r="PF241" s="45"/>
      <c r="PG241" s="45"/>
      <c r="PH241" s="45"/>
      <c r="PI241" s="45"/>
      <c r="PJ241" s="45"/>
      <c r="PK241" s="45"/>
      <c r="PL241" s="45"/>
      <c r="PM241" s="45"/>
      <c r="PN241" s="45"/>
      <c r="PO241" s="45"/>
      <c r="PP241" s="45"/>
      <c r="PQ241" s="45"/>
      <c r="PR241" s="45"/>
      <c r="PS241" s="45"/>
      <c r="PT241" s="45"/>
      <c r="PU241" s="45"/>
      <c r="PV241" s="45"/>
      <c r="PW241" s="45"/>
      <c r="PX241" s="45"/>
      <c r="PY241" s="45"/>
      <c r="PZ241" s="45"/>
      <c r="QA241" s="45"/>
      <c r="QB241" s="45"/>
      <c r="QC241" s="45"/>
      <c r="QD241" s="45"/>
      <c r="QE241" s="45"/>
      <c r="QF241" s="45"/>
      <c r="QG241" s="45"/>
      <c r="QH241" s="45"/>
      <c r="QI241" s="45"/>
      <c r="QJ241" s="45"/>
      <c r="QK241" s="45"/>
      <c r="QL241" s="45"/>
      <c r="QM241" s="45"/>
      <c r="QN241" s="45"/>
      <c r="QO241" s="45"/>
      <c r="QP241" s="45"/>
      <c r="QQ241" s="45"/>
      <c r="QR241" s="45"/>
      <c r="QS241" s="45"/>
      <c r="QT241" s="45"/>
      <c r="QU241" s="45"/>
    </row>
    <row r="242" spans="2:509" outlineLevel="1">
      <c r="B242" s="6"/>
      <c r="C242" s="75" t="str">
        <f>OpEx!A11</f>
        <v xml:space="preserve">      Electrical Parts Replacement</v>
      </c>
      <c r="D242" s="42"/>
      <c r="E242" s="50" t="s">
        <v>95</v>
      </c>
      <c r="H242" s="198">
        <f t="shared" si="914"/>
        <v>263999.99999999895</v>
      </c>
      <c r="I242" s="45">
        <v>0</v>
      </c>
      <c r="J242" s="45">
        <v>0</v>
      </c>
      <c r="K242" s="45">
        <v>0</v>
      </c>
      <c r="L242" s="45">
        <v>0</v>
      </c>
      <c r="M242" s="45">
        <v>0</v>
      </c>
      <c r="N242" s="45">
        <v>0</v>
      </c>
      <c r="O242" s="45">
        <v>0</v>
      </c>
      <c r="P242" s="45">
        <v>0</v>
      </c>
      <c r="Q242" s="45">
        <v>0</v>
      </c>
      <c r="R242" s="45">
        <v>0</v>
      </c>
      <c r="S242" s="45">
        <v>0</v>
      </c>
      <c r="T242" s="45">
        <v>0</v>
      </c>
      <c r="U242" s="45">
        <v>0</v>
      </c>
      <c r="V242" s="45">
        <v>0</v>
      </c>
      <c r="W242" s="45">
        <v>0</v>
      </c>
      <c r="X242" s="45">
        <v>0</v>
      </c>
      <c r="Y242" s="45">
        <v>0</v>
      </c>
      <c r="Z242" s="45">
        <v>0</v>
      </c>
      <c r="AA242" s="45">
        <v>0</v>
      </c>
      <c r="AB242" s="45">
        <v>0</v>
      </c>
      <c r="AC242" s="45">
        <v>0</v>
      </c>
      <c r="AD242" s="45">
        <f>OpEx!AF11/2</f>
        <v>0</v>
      </c>
      <c r="AE242" s="45">
        <f>OpEx!AG11/2</f>
        <v>0</v>
      </c>
      <c r="AF242" s="45">
        <f>OpEx!AH11/2</f>
        <v>0</v>
      </c>
      <c r="AG242" s="45">
        <f>OpEx!AI11</f>
        <v>0</v>
      </c>
      <c r="AH242" s="45">
        <f>OpEx!AJ11</f>
        <v>0</v>
      </c>
      <c r="AI242" s="45">
        <f>OpEx!AK11</f>
        <v>0</v>
      </c>
      <c r="AJ242" s="45">
        <f>OpEx!AL11</f>
        <v>0</v>
      </c>
      <c r="AK242" s="45">
        <f>OpEx!AM11</f>
        <v>0</v>
      </c>
      <c r="AL242" s="45">
        <f>OpEx!AN11</f>
        <v>0</v>
      </c>
      <c r="AM242" s="45">
        <f>OpEx!AO11</f>
        <v>0</v>
      </c>
      <c r="AN242" s="45">
        <f>OpEx!AP11</f>
        <v>0</v>
      </c>
      <c r="AO242" s="45">
        <f>OpEx!AQ11</f>
        <v>0</v>
      </c>
      <c r="AP242" s="45">
        <f>OpEx!AR11</f>
        <v>0</v>
      </c>
      <c r="AQ242" s="45">
        <f>OpEx!AS11</f>
        <v>0</v>
      </c>
      <c r="AR242" s="45">
        <f>OpEx!AT11</f>
        <v>0</v>
      </c>
      <c r="AS242" s="45">
        <f>OpEx!AU11</f>
        <v>916.66666666666663</v>
      </c>
      <c r="AT242" s="45">
        <f>OpEx!AV11</f>
        <v>916.66666666666663</v>
      </c>
      <c r="AU242" s="45">
        <f>OpEx!AW11</f>
        <v>916.66666666666663</v>
      </c>
      <c r="AV242" s="45">
        <f>OpEx!AX11</f>
        <v>916.66666666666663</v>
      </c>
      <c r="AW242" s="45">
        <f>OpEx!AY11</f>
        <v>916.66666666666663</v>
      </c>
      <c r="AX242" s="45">
        <f>OpEx!AZ11</f>
        <v>916.66666666666663</v>
      </c>
      <c r="AY242" s="45">
        <f>OpEx!BA11</f>
        <v>916.66666666666663</v>
      </c>
      <c r="AZ242" s="45">
        <f>OpEx!BB11</f>
        <v>916.66666666666663</v>
      </c>
      <c r="BA242" s="45">
        <f>OpEx!BC11</f>
        <v>916.66666666666663</v>
      </c>
      <c r="BB242" s="45">
        <f>OpEx!BD11</f>
        <v>916.66666666666663</v>
      </c>
      <c r="BC242" s="45">
        <f>OpEx!BE11</f>
        <v>916.66666666666663</v>
      </c>
      <c r="BD242" s="45">
        <f>OpEx!BF11</f>
        <v>916.66666666666663</v>
      </c>
      <c r="BE242" s="45">
        <f>OpEx!BG11</f>
        <v>916.66666666666663</v>
      </c>
      <c r="BF242" s="45">
        <f>OpEx!BH11</f>
        <v>916.66666666666663</v>
      </c>
      <c r="BG242" s="45">
        <f>OpEx!BI11</f>
        <v>916.66666666666663</v>
      </c>
      <c r="BH242" s="45">
        <f>OpEx!BJ11</f>
        <v>916.66666666666663</v>
      </c>
      <c r="BI242" s="45">
        <f>OpEx!BK11</f>
        <v>916.66666666666663</v>
      </c>
      <c r="BJ242" s="45">
        <f>OpEx!BL11</f>
        <v>916.66666666666663</v>
      </c>
      <c r="BK242" s="45">
        <f>OpEx!BM11</f>
        <v>916.66666666666663</v>
      </c>
      <c r="BL242" s="45">
        <f>OpEx!BN11</f>
        <v>916.66666666666663</v>
      </c>
      <c r="BM242" s="45">
        <f>OpEx!BO11</f>
        <v>916.66666666666663</v>
      </c>
      <c r="BN242" s="45">
        <f>OpEx!BP11</f>
        <v>916.66666666666663</v>
      </c>
      <c r="BO242" s="45">
        <f>OpEx!BQ11</f>
        <v>916.66666666666663</v>
      </c>
      <c r="BP242" s="45">
        <f>OpEx!BR11</f>
        <v>916.66666666666663</v>
      </c>
      <c r="BQ242" s="45">
        <f>OpEx!BS11</f>
        <v>916.66666666666663</v>
      </c>
      <c r="BR242" s="45">
        <f>OpEx!BT11</f>
        <v>916.66666666666663</v>
      </c>
      <c r="BS242" s="45">
        <f>OpEx!BU11</f>
        <v>916.66666666666663</v>
      </c>
      <c r="BT242" s="45">
        <f>OpEx!BV11</f>
        <v>916.66666666666663</v>
      </c>
      <c r="BU242" s="45">
        <f>OpEx!BW11</f>
        <v>916.66666666666663</v>
      </c>
      <c r="BV242" s="45">
        <f>OpEx!BX11</f>
        <v>916.66666666666663</v>
      </c>
      <c r="BW242" s="45">
        <f>OpEx!BY11</f>
        <v>916.66666666666663</v>
      </c>
      <c r="BX242" s="45">
        <f>OpEx!BZ11</f>
        <v>916.66666666666663</v>
      </c>
      <c r="BY242" s="45">
        <f>OpEx!CA11</f>
        <v>916.66666666666663</v>
      </c>
      <c r="BZ242" s="45">
        <f>OpEx!CB11</f>
        <v>916.66666666666663</v>
      </c>
      <c r="CA242" s="45">
        <f>OpEx!CC11</f>
        <v>916.66666666666663</v>
      </c>
      <c r="CB242" s="45">
        <f>OpEx!CD11</f>
        <v>916.66666666666663</v>
      </c>
      <c r="CC242" s="45">
        <f>OpEx!CE11</f>
        <v>916.66666666666663</v>
      </c>
      <c r="CD242" s="45">
        <f>OpEx!CF11</f>
        <v>916.66666666666663</v>
      </c>
      <c r="CE242" s="45">
        <f>OpEx!CG11</f>
        <v>916.66666666666663</v>
      </c>
      <c r="CF242" s="45">
        <f>OpEx!CH11</f>
        <v>916.66666666666663</v>
      </c>
      <c r="CG242" s="45">
        <f>OpEx!CI11</f>
        <v>916.66666666666663</v>
      </c>
      <c r="CH242" s="45">
        <f>OpEx!CJ11</f>
        <v>916.66666666666663</v>
      </c>
      <c r="CI242" s="45">
        <f>OpEx!CK11</f>
        <v>916.66666666666663</v>
      </c>
      <c r="CJ242" s="45">
        <f>OpEx!CL11</f>
        <v>916.66666666666663</v>
      </c>
      <c r="CK242" s="45">
        <f>OpEx!CM11</f>
        <v>916.66666666666663</v>
      </c>
      <c r="CL242" s="45">
        <f>OpEx!CN11</f>
        <v>916.66666666666663</v>
      </c>
      <c r="CM242" s="45">
        <f>OpEx!CO11</f>
        <v>916.66666666666663</v>
      </c>
      <c r="CN242" s="45">
        <f>OpEx!CP11</f>
        <v>916.66666666666663</v>
      </c>
      <c r="CO242" s="45">
        <f>OpEx!CQ11</f>
        <v>916.66666666666663</v>
      </c>
      <c r="CP242" s="45">
        <f>OpEx!CR11</f>
        <v>916.66666666666663</v>
      </c>
      <c r="CQ242" s="45">
        <f>OpEx!CS11</f>
        <v>916.66666666666663</v>
      </c>
      <c r="CR242" s="45">
        <f>OpEx!CT11</f>
        <v>916.66666666666663</v>
      </c>
      <c r="CS242" s="45">
        <f>OpEx!CU11</f>
        <v>916.66666666666663</v>
      </c>
      <c r="CT242" s="45">
        <f>OpEx!CV11</f>
        <v>916.66666666666663</v>
      </c>
      <c r="CU242" s="45">
        <f>OpEx!CW11</f>
        <v>916.66666666666663</v>
      </c>
      <c r="CV242" s="45">
        <f>OpEx!CX11</f>
        <v>916.66666666666663</v>
      </c>
      <c r="CW242" s="45">
        <f>OpEx!CY11</f>
        <v>916.66666666666663</v>
      </c>
      <c r="CX242" s="45">
        <f>OpEx!CZ11</f>
        <v>916.66666666666663</v>
      </c>
      <c r="CY242" s="45">
        <f>OpEx!DA11</f>
        <v>916.66666666666663</v>
      </c>
      <c r="CZ242" s="45">
        <f>OpEx!DB11</f>
        <v>916.66666666666663</v>
      </c>
      <c r="DA242" s="45">
        <f>OpEx!DC11</f>
        <v>916.66666666666663</v>
      </c>
      <c r="DB242" s="45">
        <f>OpEx!DD11</f>
        <v>916.66666666666663</v>
      </c>
      <c r="DC242" s="45">
        <f>OpEx!DE11</f>
        <v>916.66666666666663</v>
      </c>
      <c r="DD242" s="45">
        <f>OpEx!DF11</f>
        <v>916.66666666666663</v>
      </c>
      <c r="DE242" s="45">
        <f>OpEx!DG11</f>
        <v>916.66666666666663</v>
      </c>
      <c r="DF242" s="45">
        <f>OpEx!DH11</f>
        <v>916.66666666666663</v>
      </c>
      <c r="DG242" s="45">
        <f>OpEx!DI11</f>
        <v>916.66666666666663</v>
      </c>
      <c r="DH242" s="45">
        <f>OpEx!DJ11</f>
        <v>916.66666666666663</v>
      </c>
      <c r="DI242" s="45">
        <f>OpEx!DK11</f>
        <v>916.66666666666663</v>
      </c>
      <c r="DJ242" s="45">
        <f>OpEx!DL11</f>
        <v>916.66666666666663</v>
      </c>
      <c r="DK242" s="45">
        <f>OpEx!DM11</f>
        <v>916.66666666666663</v>
      </c>
      <c r="DL242" s="45">
        <f>OpEx!DN11</f>
        <v>916.66666666666663</v>
      </c>
      <c r="DM242" s="45">
        <f>OpEx!DO11</f>
        <v>916.66666666666663</v>
      </c>
      <c r="DN242" s="45">
        <f>OpEx!DP11</f>
        <v>916.66666666666663</v>
      </c>
      <c r="DO242" s="45">
        <f>OpEx!DQ11</f>
        <v>916.66666666666663</v>
      </c>
      <c r="DP242" s="45">
        <f>OpEx!DR11</f>
        <v>916.66666666666663</v>
      </c>
      <c r="DQ242" s="45">
        <f>OpEx!DS11</f>
        <v>916.66666666666663</v>
      </c>
      <c r="DR242" s="45">
        <f>OpEx!DT11</f>
        <v>916.66666666666663</v>
      </c>
      <c r="DS242" s="45">
        <f>OpEx!DU11</f>
        <v>916.66666666666663</v>
      </c>
      <c r="DT242" s="45">
        <f>OpEx!DV11</f>
        <v>916.66666666666663</v>
      </c>
      <c r="DU242" s="45">
        <f>OpEx!DW11</f>
        <v>916.66666666666663</v>
      </c>
      <c r="DV242" s="45">
        <f>OpEx!DX11</f>
        <v>916.66666666666663</v>
      </c>
      <c r="DW242" s="45">
        <f>OpEx!DY11</f>
        <v>916.66666666666663</v>
      </c>
      <c r="DX242" s="45">
        <f>OpEx!DZ11</f>
        <v>916.66666666666663</v>
      </c>
      <c r="DY242" s="45">
        <f>OpEx!EA11</f>
        <v>916.66666666666663</v>
      </c>
      <c r="DZ242" s="45">
        <f>OpEx!EB11</f>
        <v>916.66666666666663</v>
      </c>
      <c r="EA242" s="45">
        <f>OpEx!EC11</f>
        <v>916.66666666666663</v>
      </c>
      <c r="EB242" s="45">
        <f>OpEx!ED11</f>
        <v>916.66666666666663</v>
      </c>
      <c r="EC242" s="45">
        <f>OpEx!EE11</f>
        <v>916.66666666666663</v>
      </c>
      <c r="ED242" s="45">
        <f>OpEx!EF11</f>
        <v>916.66666666666663</v>
      </c>
      <c r="EE242" s="45">
        <f>OpEx!EG11</f>
        <v>916.66666666666663</v>
      </c>
      <c r="EF242" s="45">
        <f>OpEx!EH11</f>
        <v>916.66666666666663</v>
      </c>
      <c r="EG242" s="45">
        <f>OpEx!EI11</f>
        <v>916.66666666666663</v>
      </c>
      <c r="EH242" s="45">
        <f>OpEx!EJ11</f>
        <v>916.66666666666663</v>
      </c>
      <c r="EI242" s="45">
        <f>OpEx!EK11</f>
        <v>916.66666666666663</v>
      </c>
      <c r="EJ242" s="45">
        <f>OpEx!EL11</f>
        <v>916.66666666666663</v>
      </c>
      <c r="EK242" s="45">
        <f>OpEx!EM11</f>
        <v>916.66666666666663</v>
      </c>
      <c r="EL242" s="45">
        <f>OpEx!EN11</f>
        <v>916.66666666666663</v>
      </c>
      <c r="EM242" s="45">
        <f>OpEx!EO11</f>
        <v>916.66666666666663</v>
      </c>
      <c r="EN242" s="45">
        <f>OpEx!EP11</f>
        <v>916.66666666666663</v>
      </c>
      <c r="EO242" s="45">
        <f>OpEx!EQ11</f>
        <v>916.66666666666663</v>
      </c>
      <c r="EP242" s="45">
        <f>OpEx!ER11</f>
        <v>916.66666666666663</v>
      </c>
      <c r="EQ242" s="45">
        <f>OpEx!ES11</f>
        <v>916.66666666666663</v>
      </c>
      <c r="ER242" s="45">
        <f>OpEx!ET11</f>
        <v>916.66666666666663</v>
      </c>
      <c r="ES242" s="45">
        <f>OpEx!EU11</f>
        <v>916.66666666666663</v>
      </c>
      <c r="ET242" s="45">
        <f>OpEx!EV11</f>
        <v>916.66666666666663</v>
      </c>
      <c r="EU242" s="45">
        <f>OpEx!EW11</f>
        <v>916.66666666666663</v>
      </c>
      <c r="EV242" s="45">
        <f>OpEx!EX11</f>
        <v>916.66666666666663</v>
      </c>
      <c r="EW242" s="45">
        <f>OpEx!EY11</f>
        <v>916.66666666666663</v>
      </c>
      <c r="EX242" s="45">
        <f>OpEx!EZ11</f>
        <v>916.66666666666663</v>
      </c>
      <c r="EY242" s="45">
        <f>OpEx!FA11</f>
        <v>916.66666666666663</v>
      </c>
      <c r="EZ242" s="45">
        <f>OpEx!FB11</f>
        <v>916.66666666666663</v>
      </c>
      <c r="FA242" s="45">
        <f>OpEx!FC11</f>
        <v>916.66666666666663</v>
      </c>
      <c r="FB242" s="45">
        <f>OpEx!FD11</f>
        <v>916.66666666666663</v>
      </c>
      <c r="FC242" s="45">
        <f>OpEx!FE11</f>
        <v>916.66666666666663</v>
      </c>
      <c r="FD242" s="45">
        <f>OpEx!FF11</f>
        <v>916.66666666666663</v>
      </c>
      <c r="FE242" s="45">
        <f>OpEx!FG11</f>
        <v>916.66666666666663</v>
      </c>
      <c r="FF242" s="45">
        <f>OpEx!FH11</f>
        <v>916.66666666666663</v>
      </c>
      <c r="FG242" s="45">
        <f>OpEx!FI11</f>
        <v>916.66666666666663</v>
      </c>
      <c r="FH242" s="45">
        <f>OpEx!FJ11</f>
        <v>916.66666666666663</v>
      </c>
      <c r="FI242" s="45">
        <f>OpEx!FK11</f>
        <v>916.66666666666663</v>
      </c>
      <c r="FJ242" s="45">
        <f>OpEx!FL11</f>
        <v>916.66666666666663</v>
      </c>
      <c r="FK242" s="45">
        <f>OpEx!FM11</f>
        <v>916.66666666666663</v>
      </c>
      <c r="FL242" s="45">
        <f>OpEx!FN11</f>
        <v>916.66666666666663</v>
      </c>
      <c r="FM242" s="45">
        <f>OpEx!FO11</f>
        <v>916.66666666666663</v>
      </c>
      <c r="FN242" s="45">
        <f>OpEx!FP11</f>
        <v>916.66666666666663</v>
      </c>
      <c r="FO242" s="45">
        <f>OpEx!FQ11</f>
        <v>916.66666666666663</v>
      </c>
      <c r="FP242" s="45">
        <f>OpEx!FR11</f>
        <v>916.66666666666663</v>
      </c>
      <c r="FQ242" s="45">
        <f>OpEx!FS11</f>
        <v>916.66666666666663</v>
      </c>
      <c r="FR242" s="45">
        <f>OpEx!FT11</f>
        <v>916.66666666666663</v>
      </c>
      <c r="FS242" s="45">
        <f>OpEx!FU11</f>
        <v>916.66666666666663</v>
      </c>
      <c r="FT242" s="45">
        <f>OpEx!FV11</f>
        <v>916.66666666666663</v>
      </c>
      <c r="FU242" s="45">
        <f>OpEx!FW11</f>
        <v>916.66666666666663</v>
      </c>
      <c r="FV242" s="45">
        <f>OpEx!FX11</f>
        <v>916.66666666666663</v>
      </c>
      <c r="FW242" s="45">
        <f>OpEx!FY11</f>
        <v>916.66666666666663</v>
      </c>
      <c r="FX242" s="45">
        <f>OpEx!FZ11</f>
        <v>916.66666666666663</v>
      </c>
      <c r="FY242" s="45">
        <f>OpEx!GA11</f>
        <v>916.66666666666663</v>
      </c>
      <c r="FZ242" s="45">
        <f>OpEx!GB11</f>
        <v>916.66666666666663</v>
      </c>
      <c r="GA242" s="45">
        <f>OpEx!GC11</f>
        <v>916.66666666666663</v>
      </c>
      <c r="GB242" s="45">
        <f>OpEx!GD11</f>
        <v>916.66666666666663</v>
      </c>
      <c r="GC242" s="45">
        <f>OpEx!GE11</f>
        <v>916.66666666666663</v>
      </c>
      <c r="GD242" s="45">
        <f>OpEx!GF11</f>
        <v>916.66666666666663</v>
      </c>
      <c r="GE242" s="45">
        <f>OpEx!GG11</f>
        <v>916.66666666666663</v>
      </c>
      <c r="GF242" s="45">
        <f>OpEx!GH11</f>
        <v>916.66666666666663</v>
      </c>
      <c r="GG242" s="45">
        <f>OpEx!GI11</f>
        <v>916.66666666666663</v>
      </c>
      <c r="GH242" s="45">
        <f>OpEx!GJ11</f>
        <v>916.66666666666663</v>
      </c>
      <c r="GI242" s="45">
        <f>OpEx!GK11</f>
        <v>916.66666666666663</v>
      </c>
      <c r="GJ242" s="45">
        <f>OpEx!GL11</f>
        <v>916.66666666666663</v>
      </c>
      <c r="GK242" s="45">
        <f>OpEx!GM11</f>
        <v>916.66666666666663</v>
      </c>
      <c r="GL242" s="45">
        <f>OpEx!GN11</f>
        <v>916.66666666666663</v>
      </c>
      <c r="GM242" s="45">
        <f>OpEx!GO11</f>
        <v>916.66666666666663</v>
      </c>
      <c r="GN242" s="45">
        <f>OpEx!GP11</f>
        <v>916.66666666666663</v>
      </c>
      <c r="GO242" s="45">
        <f>OpEx!GQ11</f>
        <v>916.66666666666663</v>
      </c>
      <c r="GP242" s="45">
        <f>OpEx!GR11</f>
        <v>916.66666666666663</v>
      </c>
      <c r="GQ242" s="45">
        <f>OpEx!GS11</f>
        <v>916.66666666666663</v>
      </c>
      <c r="GR242" s="45">
        <f>OpEx!GT11</f>
        <v>916.66666666666663</v>
      </c>
      <c r="GS242" s="45">
        <f>OpEx!GU11</f>
        <v>916.66666666666663</v>
      </c>
      <c r="GT242" s="45">
        <f>OpEx!GV11</f>
        <v>916.66666666666663</v>
      </c>
      <c r="GU242" s="45">
        <f>OpEx!GW11</f>
        <v>916.66666666666663</v>
      </c>
      <c r="GV242" s="45">
        <f>OpEx!GX11</f>
        <v>916.66666666666663</v>
      </c>
      <c r="GW242" s="45">
        <f>OpEx!GY11</f>
        <v>916.66666666666663</v>
      </c>
      <c r="GX242" s="45">
        <f>OpEx!GZ11</f>
        <v>916.66666666666663</v>
      </c>
      <c r="GY242" s="45">
        <f>OpEx!HA11</f>
        <v>916.66666666666663</v>
      </c>
      <c r="GZ242" s="45">
        <f>OpEx!HB11</f>
        <v>916.66666666666663</v>
      </c>
      <c r="HA242" s="45">
        <f>OpEx!HC11</f>
        <v>916.66666666666663</v>
      </c>
      <c r="HB242" s="45">
        <f>OpEx!HD11</f>
        <v>916.66666666666663</v>
      </c>
      <c r="HC242" s="45">
        <f>OpEx!HE11</f>
        <v>916.66666666666663</v>
      </c>
      <c r="HD242" s="45">
        <f>OpEx!HF11</f>
        <v>916.66666666666663</v>
      </c>
      <c r="HE242" s="45">
        <f>OpEx!HG11</f>
        <v>916.66666666666663</v>
      </c>
      <c r="HF242" s="45">
        <f>OpEx!HH11</f>
        <v>916.66666666666663</v>
      </c>
      <c r="HG242" s="45">
        <f>OpEx!HI11</f>
        <v>916.66666666666663</v>
      </c>
      <c r="HH242" s="45">
        <f>OpEx!HJ11</f>
        <v>916.66666666666663</v>
      </c>
      <c r="HI242" s="45">
        <f>OpEx!HK11</f>
        <v>916.66666666666663</v>
      </c>
      <c r="HJ242" s="45">
        <f>OpEx!HL11</f>
        <v>916.66666666666663</v>
      </c>
      <c r="HK242" s="45">
        <f>OpEx!HM11</f>
        <v>916.66666666666663</v>
      </c>
      <c r="HL242" s="45">
        <f>OpEx!HN11</f>
        <v>916.66666666666663</v>
      </c>
      <c r="HM242" s="45">
        <f>OpEx!HO11</f>
        <v>916.66666666666663</v>
      </c>
      <c r="HN242" s="45">
        <f>OpEx!HP11</f>
        <v>916.66666666666663</v>
      </c>
      <c r="HO242" s="45">
        <f>OpEx!HQ11</f>
        <v>916.66666666666663</v>
      </c>
      <c r="HP242" s="45">
        <f>OpEx!HR11</f>
        <v>916.66666666666663</v>
      </c>
      <c r="HQ242" s="45">
        <f>OpEx!HS11</f>
        <v>916.66666666666663</v>
      </c>
      <c r="HR242" s="45">
        <f>OpEx!HT11</f>
        <v>916.66666666666663</v>
      </c>
      <c r="HS242" s="45">
        <f>OpEx!HU11</f>
        <v>916.66666666666663</v>
      </c>
      <c r="HT242" s="45">
        <f>OpEx!HV11</f>
        <v>916.66666666666663</v>
      </c>
      <c r="HU242" s="45">
        <f>OpEx!HW11</f>
        <v>916.66666666666663</v>
      </c>
      <c r="HV242" s="45">
        <f>OpEx!HX11</f>
        <v>916.66666666666663</v>
      </c>
      <c r="HW242" s="45">
        <f>OpEx!HY11</f>
        <v>916.66666666666663</v>
      </c>
      <c r="HX242" s="45">
        <f>OpEx!HZ11</f>
        <v>916.66666666666663</v>
      </c>
      <c r="HY242" s="45">
        <f>OpEx!IA11</f>
        <v>916.66666666666663</v>
      </c>
      <c r="HZ242" s="45">
        <f>OpEx!IB11</f>
        <v>916.66666666666663</v>
      </c>
      <c r="IA242" s="45">
        <f>OpEx!IC11</f>
        <v>916.66666666666663</v>
      </c>
      <c r="IB242" s="45">
        <f>OpEx!ID11</f>
        <v>916.66666666666663</v>
      </c>
      <c r="IC242" s="45">
        <f>OpEx!IE11</f>
        <v>916.66666666666663</v>
      </c>
      <c r="ID242" s="45">
        <f>OpEx!IF11</f>
        <v>916.66666666666663</v>
      </c>
      <c r="IE242" s="45">
        <f>OpEx!IG11</f>
        <v>916.66666666666663</v>
      </c>
      <c r="IF242" s="45">
        <f>OpEx!IH11</f>
        <v>916.66666666666663</v>
      </c>
      <c r="IG242" s="45">
        <f>OpEx!II11</f>
        <v>916.66666666666663</v>
      </c>
      <c r="IH242" s="45">
        <f>OpEx!IJ11</f>
        <v>916.66666666666663</v>
      </c>
      <c r="II242" s="45">
        <f>OpEx!IK11</f>
        <v>916.66666666666663</v>
      </c>
      <c r="IJ242" s="45">
        <f>OpEx!IL11</f>
        <v>916.66666666666663</v>
      </c>
      <c r="IK242" s="45">
        <f>OpEx!IM11</f>
        <v>916.66666666666663</v>
      </c>
      <c r="IL242" s="45">
        <f>OpEx!IN11</f>
        <v>916.66666666666663</v>
      </c>
      <c r="IM242" s="45">
        <f>OpEx!IO11</f>
        <v>916.66666666666663</v>
      </c>
      <c r="IN242" s="45">
        <f>OpEx!IP11</f>
        <v>916.66666666666663</v>
      </c>
      <c r="IO242" s="45">
        <f>OpEx!IQ11</f>
        <v>916.66666666666663</v>
      </c>
      <c r="IP242" s="45">
        <f>OpEx!IR11</f>
        <v>916.66666666666663</v>
      </c>
      <c r="IQ242" s="45">
        <f>OpEx!IS11</f>
        <v>916.66666666666663</v>
      </c>
      <c r="IR242" s="45">
        <f>OpEx!IT11</f>
        <v>916.66666666666663</v>
      </c>
      <c r="IS242" s="45">
        <f>OpEx!IU11</f>
        <v>916.66666666666663</v>
      </c>
      <c r="IT242" s="45">
        <f>OpEx!IV11</f>
        <v>916.66666666666663</v>
      </c>
      <c r="IU242" s="45">
        <f>OpEx!IW11</f>
        <v>916.66666666666663</v>
      </c>
      <c r="IV242" s="45">
        <f>OpEx!IX11</f>
        <v>916.66666666666663</v>
      </c>
      <c r="IW242" s="45">
        <f>OpEx!IY11</f>
        <v>916.66666666666663</v>
      </c>
      <c r="IX242" s="45">
        <f>OpEx!IZ11</f>
        <v>916.66666666666663</v>
      </c>
      <c r="IY242" s="45">
        <f>OpEx!JA11</f>
        <v>916.66666666666663</v>
      </c>
      <c r="IZ242" s="45">
        <f>OpEx!JB11</f>
        <v>916.66666666666663</v>
      </c>
      <c r="JA242" s="45">
        <f>OpEx!JC11</f>
        <v>916.66666666666663</v>
      </c>
      <c r="JB242" s="45">
        <f>OpEx!JD11</f>
        <v>916.66666666666663</v>
      </c>
      <c r="JC242" s="45">
        <f>OpEx!JE11</f>
        <v>916.66666666666663</v>
      </c>
      <c r="JD242" s="45">
        <f>OpEx!JF11</f>
        <v>916.66666666666663</v>
      </c>
      <c r="JE242" s="45">
        <f>OpEx!JG11</f>
        <v>916.66666666666663</v>
      </c>
      <c r="JF242" s="45">
        <f>OpEx!JH11</f>
        <v>916.66666666666663</v>
      </c>
      <c r="JG242" s="45">
        <f>OpEx!JI11</f>
        <v>916.66666666666663</v>
      </c>
      <c r="JH242" s="45">
        <f>OpEx!JJ11</f>
        <v>916.66666666666663</v>
      </c>
      <c r="JI242" s="45">
        <f>OpEx!JK11</f>
        <v>916.66666666666663</v>
      </c>
      <c r="JJ242" s="45">
        <f>OpEx!JL11</f>
        <v>916.66666666666663</v>
      </c>
      <c r="JK242" s="45">
        <f>OpEx!JM11</f>
        <v>916.66666666666663</v>
      </c>
      <c r="JL242" s="45">
        <f>OpEx!JN11</f>
        <v>916.66666666666663</v>
      </c>
      <c r="JM242" s="45">
        <f>OpEx!JO11</f>
        <v>916.66666666666663</v>
      </c>
      <c r="JN242" s="45">
        <f>OpEx!JP11</f>
        <v>916.66666666666663</v>
      </c>
      <c r="JO242" s="45">
        <f>OpEx!JQ11</f>
        <v>916.66666666666663</v>
      </c>
      <c r="JP242" s="45">
        <f>OpEx!JR11</f>
        <v>916.66666666666663</v>
      </c>
      <c r="JQ242" s="45">
        <f>OpEx!JS11</f>
        <v>916.66666666666663</v>
      </c>
      <c r="JR242" s="45">
        <f>OpEx!JT11</f>
        <v>916.66666666666663</v>
      </c>
      <c r="JS242" s="45">
        <f>OpEx!JU11</f>
        <v>916.66666666666663</v>
      </c>
      <c r="JT242" s="45">
        <f>OpEx!JV11</f>
        <v>916.66666666666663</v>
      </c>
      <c r="JU242" s="45">
        <f>OpEx!JW11</f>
        <v>916.66666666666663</v>
      </c>
      <c r="JV242" s="45">
        <f>OpEx!JX11</f>
        <v>916.66666666666663</v>
      </c>
      <c r="JW242" s="45">
        <f>OpEx!JY11</f>
        <v>916.66666666666663</v>
      </c>
      <c r="JX242" s="45">
        <f>OpEx!JZ11</f>
        <v>916.66666666666663</v>
      </c>
      <c r="JY242" s="45">
        <f>OpEx!KA11</f>
        <v>916.66666666666663</v>
      </c>
      <c r="JZ242" s="45">
        <f>OpEx!KB11</f>
        <v>916.66666666666663</v>
      </c>
      <c r="KA242" s="45">
        <f>OpEx!KC11</f>
        <v>916.66666666666663</v>
      </c>
      <c r="KB242" s="45">
        <f>OpEx!KD11</f>
        <v>916.66666666666663</v>
      </c>
      <c r="KC242" s="45">
        <f>OpEx!KE11</f>
        <v>916.66666666666663</v>
      </c>
      <c r="KD242" s="45">
        <f>OpEx!KF11</f>
        <v>916.66666666666663</v>
      </c>
      <c r="KE242" s="45">
        <f>OpEx!KG11</f>
        <v>916.66666666666663</v>
      </c>
      <c r="KF242" s="45">
        <f>OpEx!KH11</f>
        <v>916.66666666666663</v>
      </c>
      <c r="KG242" s="45">
        <f>OpEx!KI11</f>
        <v>916.66666666666663</v>
      </c>
      <c r="KH242" s="45">
        <f>OpEx!KJ11</f>
        <v>916.66666666666663</v>
      </c>
      <c r="KI242" s="45">
        <f>OpEx!KK11</f>
        <v>916.66666666666663</v>
      </c>
      <c r="KJ242" s="45">
        <f>OpEx!KL11</f>
        <v>916.66666666666663</v>
      </c>
      <c r="KK242" s="45">
        <f>OpEx!KM11</f>
        <v>916.66666666666663</v>
      </c>
      <c r="KL242" s="45">
        <f>OpEx!KN11</f>
        <v>916.66666666666663</v>
      </c>
      <c r="KM242" s="45">
        <f>OpEx!KO11</f>
        <v>916.66666666666663</v>
      </c>
      <c r="KN242" s="45">
        <f>OpEx!KP11</f>
        <v>916.66666666666663</v>
      </c>
      <c r="KO242" s="45">
        <f>OpEx!KQ11</f>
        <v>916.66666666666663</v>
      </c>
      <c r="KP242" s="45">
        <f>OpEx!KR11</f>
        <v>916.66666666666663</v>
      </c>
      <c r="KQ242" s="45">
        <f>OpEx!KS11</f>
        <v>916.66666666666663</v>
      </c>
      <c r="KR242" s="45">
        <f>OpEx!KT11</f>
        <v>916.66666666666663</v>
      </c>
      <c r="KS242" s="45">
        <f>OpEx!KU11</f>
        <v>916.66666666666663</v>
      </c>
      <c r="KT242" s="45">
        <f>OpEx!KV11</f>
        <v>916.66666666666663</v>
      </c>
      <c r="KU242" s="45">
        <f>OpEx!KW11</f>
        <v>916.66666666666663</v>
      </c>
      <c r="KV242" s="45">
        <f>OpEx!KX11</f>
        <v>916.66666666666663</v>
      </c>
      <c r="KW242" s="45">
        <f>OpEx!KY11</f>
        <v>916.66666666666663</v>
      </c>
      <c r="KX242" s="45">
        <f>OpEx!KZ11</f>
        <v>916.66666666666663</v>
      </c>
      <c r="KY242" s="45">
        <f>OpEx!LA11</f>
        <v>916.66666666666663</v>
      </c>
      <c r="KZ242" s="45">
        <f>OpEx!LB11</f>
        <v>916.66666666666663</v>
      </c>
      <c r="LA242" s="45">
        <f>OpEx!LC11</f>
        <v>916.66666666666663</v>
      </c>
      <c r="LB242" s="45">
        <f>OpEx!LD11</f>
        <v>916.66666666666663</v>
      </c>
      <c r="LC242" s="45">
        <f>OpEx!LE11</f>
        <v>916.66666666666663</v>
      </c>
      <c r="LD242" s="45">
        <f>OpEx!LF11</f>
        <v>916.66666666666663</v>
      </c>
      <c r="LE242" s="45">
        <f>OpEx!LG11</f>
        <v>916.66666666666663</v>
      </c>
      <c r="LF242" s="45">
        <f>OpEx!LH11</f>
        <v>916.66666666666663</v>
      </c>
      <c r="LG242" s="45">
        <f>OpEx!LI11</f>
        <v>916.66666666666663</v>
      </c>
      <c r="LH242" s="45">
        <f>OpEx!LJ11</f>
        <v>916.66666666666663</v>
      </c>
      <c r="LI242" s="45">
        <f>OpEx!LK11</f>
        <v>916.66666666666663</v>
      </c>
      <c r="LJ242" s="45">
        <f>OpEx!LL11</f>
        <v>916.66666666666663</v>
      </c>
      <c r="LK242" s="45">
        <f>OpEx!LM11</f>
        <v>916.66666666666663</v>
      </c>
      <c r="LL242" s="45">
        <f>OpEx!LN11</f>
        <v>916.66666666666663</v>
      </c>
      <c r="LM242" s="45">
        <f>OpEx!LO11</f>
        <v>916.66666666666663</v>
      </c>
      <c r="LN242" s="45">
        <f>OpEx!LP11</f>
        <v>916.66666666666663</v>
      </c>
      <c r="LO242" s="45">
        <f>OpEx!LQ11</f>
        <v>916.66666666666663</v>
      </c>
      <c r="LP242" s="45">
        <f>OpEx!LR11</f>
        <v>916.66666666666663</v>
      </c>
      <c r="LQ242" s="45">
        <f>OpEx!LS11</f>
        <v>916.66666666666663</v>
      </c>
      <c r="LR242" s="45">
        <f>OpEx!LT11</f>
        <v>916.66666666666663</v>
      </c>
      <c r="LS242" s="45">
        <f>OpEx!LU11</f>
        <v>916.66666666666663</v>
      </c>
      <c r="LT242" s="45">
        <f>OpEx!LV11</f>
        <v>916.66666666666663</v>
      </c>
      <c r="LU242" s="45"/>
      <c r="LV242" s="45"/>
      <c r="LW242" s="45"/>
      <c r="LX242" s="45"/>
      <c r="LY242" s="45"/>
      <c r="LZ242" s="45"/>
      <c r="MA242" s="45"/>
      <c r="MB242" s="45"/>
      <c r="MC242" s="45"/>
      <c r="MD242" s="45"/>
      <c r="ME242" s="45"/>
      <c r="MF242" s="45"/>
      <c r="MG242" s="45"/>
      <c r="MH242" s="45"/>
      <c r="MI242" s="45"/>
      <c r="MJ242" s="45"/>
      <c r="MK242" s="45"/>
      <c r="ML242" s="45"/>
      <c r="MM242" s="45"/>
      <c r="MN242" s="45"/>
      <c r="MO242" s="45"/>
      <c r="MP242" s="45"/>
      <c r="MQ242" s="45"/>
      <c r="MR242" s="45"/>
      <c r="MS242" s="45"/>
      <c r="MT242" s="45"/>
      <c r="MU242" s="45"/>
      <c r="MV242" s="45"/>
      <c r="MW242" s="45"/>
      <c r="MX242" s="45"/>
      <c r="MY242" s="45"/>
      <c r="MZ242" s="45"/>
      <c r="NA242" s="45"/>
      <c r="NB242" s="45"/>
      <c r="NC242" s="45"/>
      <c r="ND242" s="45"/>
      <c r="NE242" s="45"/>
      <c r="NF242" s="45"/>
      <c r="NG242" s="45"/>
      <c r="NH242" s="45"/>
      <c r="NI242" s="45"/>
      <c r="NJ242" s="45"/>
      <c r="NK242" s="45"/>
      <c r="NL242" s="45"/>
      <c r="NM242" s="45"/>
      <c r="NN242" s="45"/>
      <c r="NO242" s="45"/>
      <c r="NP242" s="45"/>
      <c r="NQ242" s="45"/>
      <c r="NR242" s="45"/>
      <c r="NS242" s="45"/>
      <c r="NT242" s="45"/>
      <c r="NU242" s="45"/>
      <c r="NV242" s="45"/>
      <c r="NW242" s="45"/>
      <c r="NX242" s="45"/>
      <c r="NY242" s="45"/>
      <c r="NZ242" s="45"/>
      <c r="OA242" s="45"/>
      <c r="OB242" s="45"/>
      <c r="OC242" s="45"/>
      <c r="OD242" s="45"/>
      <c r="OE242" s="45"/>
      <c r="OF242" s="45"/>
      <c r="OG242" s="45"/>
      <c r="OH242" s="45"/>
      <c r="OI242" s="45"/>
      <c r="OJ242" s="45"/>
      <c r="OK242" s="45"/>
      <c r="OL242" s="45"/>
      <c r="OM242" s="45"/>
      <c r="ON242" s="45"/>
      <c r="OO242" s="45"/>
      <c r="OP242" s="45"/>
      <c r="OQ242" s="45"/>
      <c r="OR242" s="45"/>
      <c r="OS242" s="45"/>
      <c r="OT242" s="45"/>
      <c r="OU242" s="45"/>
      <c r="OV242" s="45"/>
      <c r="OW242" s="45"/>
      <c r="OX242" s="45"/>
      <c r="OY242" s="45"/>
      <c r="OZ242" s="45"/>
      <c r="PA242" s="45"/>
      <c r="PB242" s="45"/>
      <c r="PC242" s="45"/>
      <c r="PD242" s="45"/>
      <c r="PE242" s="45"/>
      <c r="PF242" s="45"/>
      <c r="PG242" s="45"/>
      <c r="PH242" s="45"/>
      <c r="PI242" s="45"/>
      <c r="PJ242" s="45"/>
      <c r="PK242" s="45"/>
      <c r="PL242" s="45"/>
      <c r="PM242" s="45"/>
      <c r="PN242" s="45"/>
      <c r="PO242" s="45"/>
      <c r="PP242" s="45"/>
      <c r="PQ242" s="45"/>
      <c r="PR242" s="45"/>
      <c r="PS242" s="45"/>
      <c r="PT242" s="45"/>
      <c r="PU242" s="45"/>
      <c r="PV242" s="45"/>
      <c r="PW242" s="45"/>
      <c r="PX242" s="45"/>
      <c r="PY242" s="45"/>
      <c r="PZ242" s="45"/>
      <c r="QA242" s="45"/>
      <c r="QB242" s="45"/>
      <c r="QC242" s="45"/>
      <c r="QD242" s="45"/>
      <c r="QE242" s="45"/>
      <c r="QF242" s="45"/>
      <c r="QG242" s="45"/>
      <c r="QH242" s="45"/>
      <c r="QI242" s="45"/>
      <c r="QJ242" s="45"/>
      <c r="QK242" s="45"/>
      <c r="QL242" s="45"/>
      <c r="QM242" s="45"/>
      <c r="QN242" s="45"/>
      <c r="QO242" s="45"/>
      <c r="QP242" s="45"/>
      <c r="QQ242" s="45"/>
      <c r="QR242" s="45"/>
      <c r="QS242" s="45"/>
      <c r="QT242" s="45"/>
      <c r="QU242" s="45"/>
    </row>
    <row r="243" spans="2:509" outlineLevel="1">
      <c r="B243" s="6"/>
      <c r="C243" s="75" t="str">
        <f>OpEx!A12</f>
        <v xml:space="preserve">      Warranty</v>
      </c>
      <c r="D243" s="42"/>
      <c r="E243" s="50" t="s">
        <v>95</v>
      </c>
      <c r="H243" s="198">
        <f t="shared" si="914"/>
        <v>2171711.0629499848</v>
      </c>
      <c r="I243" s="45">
        <v>0</v>
      </c>
      <c r="J243" s="45">
        <v>0</v>
      </c>
      <c r="K243" s="45">
        <v>0</v>
      </c>
      <c r="L243" s="45">
        <v>0</v>
      </c>
      <c r="M243" s="45">
        <v>0</v>
      </c>
      <c r="N243" s="45">
        <v>0</v>
      </c>
      <c r="O243" s="45">
        <v>0</v>
      </c>
      <c r="P243" s="45">
        <v>0</v>
      </c>
      <c r="Q243" s="45">
        <v>0</v>
      </c>
      <c r="R243" s="45">
        <v>0</v>
      </c>
      <c r="S243" s="45">
        <v>0</v>
      </c>
      <c r="T243" s="45">
        <v>0</v>
      </c>
      <c r="U243" s="45">
        <v>0</v>
      </c>
      <c r="V243" s="45">
        <v>0</v>
      </c>
      <c r="W243" s="45">
        <v>0</v>
      </c>
      <c r="X243" s="45">
        <v>0</v>
      </c>
      <c r="Y243" s="45">
        <v>0</v>
      </c>
      <c r="Z243" s="45">
        <v>0</v>
      </c>
      <c r="AA243" s="45">
        <v>0</v>
      </c>
      <c r="AB243" s="45">
        <v>0</v>
      </c>
      <c r="AC243" s="45">
        <v>0</v>
      </c>
      <c r="AD243" s="45">
        <f>OpEx!AF12/2</f>
        <v>0</v>
      </c>
      <c r="AE243" s="45">
        <f>OpEx!AG12/2</f>
        <v>0</v>
      </c>
      <c r="AF243" s="45">
        <f>OpEx!AH12/2</f>
        <v>0</v>
      </c>
      <c r="AG243" s="45">
        <f>OpEx!AI12</f>
        <v>7239.0368765000012</v>
      </c>
      <c r="AH243" s="45">
        <f>OpEx!AJ12</f>
        <v>7239.0368765000012</v>
      </c>
      <c r="AI243" s="45">
        <f>OpEx!AK12</f>
        <v>7239.0368765000012</v>
      </c>
      <c r="AJ243" s="45">
        <f>OpEx!AL12</f>
        <v>7239.0368765000012</v>
      </c>
      <c r="AK243" s="45">
        <f>OpEx!AM12</f>
        <v>7239.0368765000012</v>
      </c>
      <c r="AL243" s="45">
        <f>OpEx!AN12</f>
        <v>7239.0368765000012</v>
      </c>
      <c r="AM243" s="45">
        <f>OpEx!AO12</f>
        <v>7239.0368765000012</v>
      </c>
      <c r="AN243" s="45">
        <f>OpEx!AP12</f>
        <v>7239.0368765000012</v>
      </c>
      <c r="AO243" s="45">
        <f>OpEx!AQ12</f>
        <v>7239.0368765000012</v>
      </c>
      <c r="AP243" s="45">
        <f>OpEx!AR12</f>
        <v>7239.0368765000012</v>
      </c>
      <c r="AQ243" s="45">
        <f>OpEx!AS12</f>
        <v>7239.0368765000012</v>
      </c>
      <c r="AR243" s="45">
        <f>OpEx!AT12</f>
        <v>7239.0368765000012</v>
      </c>
      <c r="AS243" s="45">
        <f>OpEx!AU12</f>
        <v>7239.0368765000012</v>
      </c>
      <c r="AT243" s="45">
        <f>OpEx!AV12</f>
        <v>7239.0368765000012</v>
      </c>
      <c r="AU243" s="45">
        <f>OpEx!AW12</f>
        <v>7239.0368765000012</v>
      </c>
      <c r="AV243" s="45">
        <f>OpEx!AX12</f>
        <v>7239.0368765000012</v>
      </c>
      <c r="AW243" s="45">
        <f>OpEx!AY12</f>
        <v>7239.0368765000012</v>
      </c>
      <c r="AX243" s="45">
        <f>OpEx!AZ12</f>
        <v>7239.0368765000012</v>
      </c>
      <c r="AY243" s="45">
        <f>OpEx!BA12</f>
        <v>7239.0368765000012</v>
      </c>
      <c r="AZ243" s="45">
        <f>OpEx!BB12</f>
        <v>7239.0368765000012</v>
      </c>
      <c r="BA243" s="45">
        <f>OpEx!BC12</f>
        <v>7239.0368765000012</v>
      </c>
      <c r="BB243" s="45">
        <f>OpEx!BD12</f>
        <v>7239.0368765000012</v>
      </c>
      <c r="BC243" s="45">
        <f>OpEx!BE12</f>
        <v>7239.0368765000012</v>
      </c>
      <c r="BD243" s="45">
        <f>OpEx!BF12</f>
        <v>7239.0368765000012</v>
      </c>
      <c r="BE243" s="45">
        <f>OpEx!BG12</f>
        <v>7239.0368765000012</v>
      </c>
      <c r="BF243" s="45">
        <f>OpEx!BH12</f>
        <v>7239.0368765000012</v>
      </c>
      <c r="BG243" s="45">
        <f>OpEx!BI12</f>
        <v>7239.0368765000012</v>
      </c>
      <c r="BH243" s="45">
        <f>OpEx!BJ12</f>
        <v>7239.0368765000012</v>
      </c>
      <c r="BI243" s="45">
        <f>OpEx!BK12</f>
        <v>7239.0368765000012</v>
      </c>
      <c r="BJ243" s="45">
        <f>OpEx!BL12</f>
        <v>7239.0368765000012</v>
      </c>
      <c r="BK243" s="45">
        <f>OpEx!BM12</f>
        <v>7239.0368765000012</v>
      </c>
      <c r="BL243" s="45">
        <f>OpEx!BN12</f>
        <v>7239.0368765000012</v>
      </c>
      <c r="BM243" s="45">
        <f>OpEx!BO12</f>
        <v>7239.0368765000012</v>
      </c>
      <c r="BN243" s="45">
        <f>OpEx!BP12</f>
        <v>7239.0368765000012</v>
      </c>
      <c r="BO243" s="45">
        <f>OpEx!BQ12</f>
        <v>7239.0368765000012</v>
      </c>
      <c r="BP243" s="45">
        <f>OpEx!BR12</f>
        <v>7239.0368765000012</v>
      </c>
      <c r="BQ243" s="45">
        <f>OpEx!BS12</f>
        <v>7239.0368765000012</v>
      </c>
      <c r="BR243" s="45">
        <f>OpEx!BT12</f>
        <v>7239.0368765000012</v>
      </c>
      <c r="BS243" s="45">
        <f>OpEx!BU12</f>
        <v>7239.0368765000012</v>
      </c>
      <c r="BT243" s="45">
        <f>OpEx!BV12</f>
        <v>7239.0368765000012</v>
      </c>
      <c r="BU243" s="45">
        <f>OpEx!BW12</f>
        <v>7239.0368765000012</v>
      </c>
      <c r="BV243" s="45">
        <f>OpEx!BX12</f>
        <v>7239.0368765000012</v>
      </c>
      <c r="BW243" s="45">
        <f>OpEx!BY12</f>
        <v>7239.0368765000012</v>
      </c>
      <c r="BX243" s="45">
        <f>OpEx!BZ12</f>
        <v>7239.0368765000012</v>
      </c>
      <c r="BY243" s="45">
        <f>OpEx!CA12</f>
        <v>7239.0368765000012</v>
      </c>
      <c r="BZ243" s="45">
        <f>OpEx!CB12</f>
        <v>7239.0368765000012</v>
      </c>
      <c r="CA243" s="45">
        <f>OpEx!CC12</f>
        <v>7239.0368765000012</v>
      </c>
      <c r="CB243" s="45">
        <f>OpEx!CD12</f>
        <v>7239.0368765000012</v>
      </c>
      <c r="CC243" s="45">
        <f>OpEx!CE12</f>
        <v>7239.0368765000012</v>
      </c>
      <c r="CD243" s="45">
        <f>OpEx!CF12</f>
        <v>7239.0368765000012</v>
      </c>
      <c r="CE243" s="45">
        <f>OpEx!CG12</f>
        <v>7239.0368765000012</v>
      </c>
      <c r="CF243" s="45">
        <f>OpEx!CH12</f>
        <v>7239.0368765000012</v>
      </c>
      <c r="CG243" s="45">
        <f>OpEx!CI12</f>
        <v>7239.0368765000012</v>
      </c>
      <c r="CH243" s="45">
        <f>OpEx!CJ12</f>
        <v>7239.0368765000012</v>
      </c>
      <c r="CI243" s="45">
        <f>OpEx!CK12</f>
        <v>7239.0368765000012</v>
      </c>
      <c r="CJ243" s="45">
        <f>OpEx!CL12</f>
        <v>7239.0368765000012</v>
      </c>
      <c r="CK243" s="45">
        <f>OpEx!CM12</f>
        <v>7239.0368765000012</v>
      </c>
      <c r="CL243" s="45">
        <f>OpEx!CN12</f>
        <v>7239.0368765000012</v>
      </c>
      <c r="CM243" s="45">
        <f>OpEx!CO12</f>
        <v>7239.0368765000012</v>
      </c>
      <c r="CN243" s="45">
        <f>OpEx!CP12</f>
        <v>7239.0368765000012</v>
      </c>
      <c r="CO243" s="45">
        <f>OpEx!CQ12</f>
        <v>7239.0368765000012</v>
      </c>
      <c r="CP243" s="45">
        <f>OpEx!CR12</f>
        <v>7239.0368765000012</v>
      </c>
      <c r="CQ243" s="45">
        <f>OpEx!CS12</f>
        <v>7239.0368765000012</v>
      </c>
      <c r="CR243" s="45">
        <f>OpEx!CT12</f>
        <v>7239.0368765000012</v>
      </c>
      <c r="CS243" s="45">
        <f>OpEx!CU12</f>
        <v>7239.0368765000012</v>
      </c>
      <c r="CT243" s="45">
        <f>OpEx!CV12</f>
        <v>7239.0368765000012</v>
      </c>
      <c r="CU243" s="45">
        <f>OpEx!CW12</f>
        <v>7239.0368765000012</v>
      </c>
      <c r="CV243" s="45">
        <f>OpEx!CX12</f>
        <v>7239.0368765000012</v>
      </c>
      <c r="CW243" s="45">
        <f>OpEx!CY12</f>
        <v>7239.0368765000012</v>
      </c>
      <c r="CX243" s="45">
        <f>OpEx!CZ12</f>
        <v>7239.0368765000012</v>
      </c>
      <c r="CY243" s="45">
        <f>OpEx!DA12</f>
        <v>7239.0368765000012</v>
      </c>
      <c r="CZ243" s="45">
        <f>OpEx!DB12</f>
        <v>7239.0368765000012</v>
      </c>
      <c r="DA243" s="45">
        <f>OpEx!DC12</f>
        <v>7239.0368765000012</v>
      </c>
      <c r="DB243" s="45">
        <f>OpEx!DD12</f>
        <v>7239.0368765000012</v>
      </c>
      <c r="DC243" s="45">
        <f>OpEx!DE12</f>
        <v>7239.0368765000012</v>
      </c>
      <c r="DD243" s="45">
        <f>OpEx!DF12</f>
        <v>7239.0368765000012</v>
      </c>
      <c r="DE243" s="45">
        <f>OpEx!DG12</f>
        <v>7239.0368765000012</v>
      </c>
      <c r="DF243" s="45">
        <f>OpEx!DH12</f>
        <v>7239.0368765000012</v>
      </c>
      <c r="DG243" s="45">
        <f>OpEx!DI12</f>
        <v>7239.0368765000012</v>
      </c>
      <c r="DH243" s="45">
        <f>OpEx!DJ12</f>
        <v>7239.0368765000012</v>
      </c>
      <c r="DI243" s="45">
        <f>OpEx!DK12</f>
        <v>7239.0368765000012</v>
      </c>
      <c r="DJ243" s="45">
        <f>OpEx!DL12</f>
        <v>7239.0368765000012</v>
      </c>
      <c r="DK243" s="45">
        <f>OpEx!DM12</f>
        <v>7239.0368765000012</v>
      </c>
      <c r="DL243" s="45">
        <f>OpEx!DN12</f>
        <v>7239.0368765000012</v>
      </c>
      <c r="DM243" s="45">
        <f>OpEx!DO12</f>
        <v>7239.0368765000012</v>
      </c>
      <c r="DN243" s="45">
        <f>OpEx!DP12</f>
        <v>7239.0368765000012</v>
      </c>
      <c r="DO243" s="45">
        <f>OpEx!DQ12</f>
        <v>7239.0368765000012</v>
      </c>
      <c r="DP243" s="45">
        <f>OpEx!DR12</f>
        <v>7239.0368765000012</v>
      </c>
      <c r="DQ243" s="45">
        <f>OpEx!DS12</f>
        <v>7239.0368765000012</v>
      </c>
      <c r="DR243" s="45">
        <f>OpEx!DT12</f>
        <v>7239.0368765000012</v>
      </c>
      <c r="DS243" s="45">
        <f>OpEx!DU12</f>
        <v>7239.0368765000012</v>
      </c>
      <c r="DT243" s="45">
        <f>OpEx!DV12</f>
        <v>7239.0368765000012</v>
      </c>
      <c r="DU243" s="45">
        <f>OpEx!DW12</f>
        <v>7239.0368765000012</v>
      </c>
      <c r="DV243" s="45">
        <f>OpEx!DX12</f>
        <v>7239.0368765000012</v>
      </c>
      <c r="DW243" s="45">
        <f>OpEx!DY12</f>
        <v>7239.0368765000012</v>
      </c>
      <c r="DX243" s="45">
        <f>OpEx!DZ12</f>
        <v>7239.0368765000012</v>
      </c>
      <c r="DY243" s="45">
        <f>OpEx!EA12</f>
        <v>7239.0368765000012</v>
      </c>
      <c r="DZ243" s="45">
        <f>OpEx!EB12</f>
        <v>7239.0368765000012</v>
      </c>
      <c r="EA243" s="45">
        <f>OpEx!EC12</f>
        <v>7239.0368765000012</v>
      </c>
      <c r="EB243" s="45">
        <f>OpEx!ED12</f>
        <v>7239.0368765000012</v>
      </c>
      <c r="EC243" s="45">
        <f>OpEx!EE12</f>
        <v>7239.0368765000012</v>
      </c>
      <c r="ED243" s="45">
        <f>OpEx!EF12</f>
        <v>7239.0368765000012</v>
      </c>
      <c r="EE243" s="45">
        <f>OpEx!EG12</f>
        <v>7239.0368765000012</v>
      </c>
      <c r="EF243" s="45">
        <f>OpEx!EH12</f>
        <v>7239.0368765000012</v>
      </c>
      <c r="EG243" s="45">
        <f>OpEx!EI12</f>
        <v>7239.0368765000012</v>
      </c>
      <c r="EH243" s="45">
        <f>OpEx!EJ12</f>
        <v>7239.0368765000012</v>
      </c>
      <c r="EI243" s="45">
        <f>OpEx!EK12</f>
        <v>7239.0368765000012</v>
      </c>
      <c r="EJ243" s="45">
        <f>OpEx!EL12</f>
        <v>7239.0368765000012</v>
      </c>
      <c r="EK243" s="45">
        <f>OpEx!EM12</f>
        <v>7239.0368765000012</v>
      </c>
      <c r="EL243" s="45">
        <f>OpEx!EN12</f>
        <v>7239.0368765000012</v>
      </c>
      <c r="EM243" s="45">
        <f>OpEx!EO12</f>
        <v>7239.0368765000012</v>
      </c>
      <c r="EN243" s="45">
        <f>OpEx!EP12</f>
        <v>7239.0368765000012</v>
      </c>
      <c r="EO243" s="45">
        <f>OpEx!EQ12</f>
        <v>7239.0368765000012</v>
      </c>
      <c r="EP243" s="45">
        <f>OpEx!ER12</f>
        <v>7239.0368765000012</v>
      </c>
      <c r="EQ243" s="45">
        <f>OpEx!ES12</f>
        <v>7239.0368765000012</v>
      </c>
      <c r="ER243" s="45">
        <f>OpEx!ET12</f>
        <v>7239.0368765000012</v>
      </c>
      <c r="ES243" s="45">
        <f>OpEx!EU12</f>
        <v>7239.0368765000012</v>
      </c>
      <c r="ET243" s="45">
        <f>OpEx!EV12</f>
        <v>7239.0368765000012</v>
      </c>
      <c r="EU243" s="45">
        <f>OpEx!EW12</f>
        <v>7239.0368765000012</v>
      </c>
      <c r="EV243" s="45">
        <f>OpEx!EX12</f>
        <v>7239.0368765000012</v>
      </c>
      <c r="EW243" s="45">
        <f>OpEx!EY12</f>
        <v>7239.0368765000012</v>
      </c>
      <c r="EX243" s="45">
        <f>OpEx!EZ12</f>
        <v>7239.0368765000012</v>
      </c>
      <c r="EY243" s="45">
        <f>OpEx!FA12</f>
        <v>7239.0368765000012</v>
      </c>
      <c r="EZ243" s="45">
        <f>OpEx!FB12</f>
        <v>7239.0368765000012</v>
      </c>
      <c r="FA243" s="45">
        <f>OpEx!FC12</f>
        <v>7239.0368765000012</v>
      </c>
      <c r="FB243" s="45">
        <f>OpEx!FD12</f>
        <v>7239.0368765000012</v>
      </c>
      <c r="FC243" s="45">
        <f>OpEx!FE12</f>
        <v>7239.0368765000012</v>
      </c>
      <c r="FD243" s="45">
        <f>OpEx!FF12</f>
        <v>7239.0368765000012</v>
      </c>
      <c r="FE243" s="45">
        <f>OpEx!FG12</f>
        <v>7239.0368765000012</v>
      </c>
      <c r="FF243" s="45">
        <f>OpEx!FH12</f>
        <v>7239.0368765000012</v>
      </c>
      <c r="FG243" s="45">
        <f>OpEx!FI12</f>
        <v>7239.0368765000012</v>
      </c>
      <c r="FH243" s="45">
        <f>OpEx!FJ12</f>
        <v>7239.0368765000012</v>
      </c>
      <c r="FI243" s="45">
        <f>OpEx!FK12</f>
        <v>7239.0368765000012</v>
      </c>
      <c r="FJ243" s="45">
        <f>OpEx!FL12</f>
        <v>7239.0368765000012</v>
      </c>
      <c r="FK243" s="45">
        <f>OpEx!FM12</f>
        <v>7239.0368765000012</v>
      </c>
      <c r="FL243" s="45">
        <f>OpEx!FN12</f>
        <v>7239.0368765000012</v>
      </c>
      <c r="FM243" s="45">
        <f>OpEx!FO12</f>
        <v>7239.0368765000012</v>
      </c>
      <c r="FN243" s="45">
        <f>OpEx!FP12</f>
        <v>7239.0368765000012</v>
      </c>
      <c r="FO243" s="45">
        <f>OpEx!FQ12</f>
        <v>7239.0368765000012</v>
      </c>
      <c r="FP243" s="45">
        <f>OpEx!FR12</f>
        <v>7239.0368765000012</v>
      </c>
      <c r="FQ243" s="45">
        <f>OpEx!FS12</f>
        <v>7239.0368765000012</v>
      </c>
      <c r="FR243" s="45">
        <f>OpEx!FT12</f>
        <v>7239.0368765000012</v>
      </c>
      <c r="FS243" s="45">
        <f>OpEx!FU12</f>
        <v>7239.0368765000012</v>
      </c>
      <c r="FT243" s="45">
        <f>OpEx!FV12</f>
        <v>7239.0368765000012</v>
      </c>
      <c r="FU243" s="45">
        <f>OpEx!FW12</f>
        <v>7239.0368765000012</v>
      </c>
      <c r="FV243" s="45">
        <f>OpEx!FX12</f>
        <v>7239.0368765000012</v>
      </c>
      <c r="FW243" s="45">
        <f>OpEx!FY12</f>
        <v>7239.0368765000012</v>
      </c>
      <c r="FX243" s="45">
        <f>OpEx!FZ12</f>
        <v>7239.0368765000012</v>
      </c>
      <c r="FY243" s="45">
        <f>OpEx!GA12</f>
        <v>7239.0368765000012</v>
      </c>
      <c r="FZ243" s="45">
        <f>OpEx!GB12</f>
        <v>7239.0368765000012</v>
      </c>
      <c r="GA243" s="45">
        <f>OpEx!GC12</f>
        <v>7239.0368765000012</v>
      </c>
      <c r="GB243" s="45">
        <f>OpEx!GD12</f>
        <v>7239.0368765000012</v>
      </c>
      <c r="GC243" s="45">
        <f>OpEx!GE12</f>
        <v>7239.0368765000012</v>
      </c>
      <c r="GD243" s="45">
        <f>OpEx!GF12</f>
        <v>7239.0368765000012</v>
      </c>
      <c r="GE243" s="45">
        <f>OpEx!GG12</f>
        <v>7239.0368765000012</v>
      </c>
      <c r="GF243" s="45">
        <f>OpEx!GH12</f>
        <v>7239.0368765000012</v>
      </c>
      <c r="GG243" s="45">
        <f>OpEx!GI12</f>
        <v>7239.0368765000012</v>
      </c>
      <c r="GH243" s="45">
        <f>OpEx!GJ12</f>
        <v>7239.0368765000012</v>
      </c>
      <c r="GI243" s="45">
        <f>OpEx!GK12</f>
        <v>7239.0368765000012</v>
      </c>
      <c r="GJ243" s="45">
        <f>OpEx!GL12</f>
        <v>7239.0368765000012</v>
      </c>
      <c r="GK243" s="45">
        <f>OpEx!GM12</f>
        <v>7239.0368765000012</v>
      </c>
      <c r="GL243" s="45">
        <f>OpEx!GN12</f>
        <v>7239.0368765000012</v>
      </c>
      <c r="GM243" s="45">
        <f>OpEx!GO12</f>
        <v>7239.0368765000012</v>
      </c>
      <c r="GN243" s="45">
        <f>OpEx!GP12</f>
        <v>7239.0368765000012</v>
      </c>
      <c r="GO243" s="45">
        <f>OpEx!GQ12</f>
        <v>7239.0368765000012</v>
      </c>
      <c r="GP243" s="45">
        <f>OpEx!GR12</f>
        <v>7239.0368765000012</v>
      </c>
      <c r="GQ243" s="45">
        <f>OpEx!GS12</f>
        <v>7239.0368765000012</v>
      </c>
      <c r="GR243" s="45">
        <f>OpEx!GT12</f>
        <v>7239.0368765000012</v>
      </c>
      <c r="GS243" s="45">
        <f>OpEx!GU12</f>
        <v>7239.0368765000012</v>
      </c>
      <c r="GT243" s="45">
        <f>OpEx!GV12</f>
        <v>7239.0368765000012</v>
      </c>
      <c r="GU243" s="45">
        <f>OpEx!GW12</f>
        <v>7239.0368765000012</v>
      </c>
      <c r="GV243" s="45">
        <f>OpEx!GX12</f>
        <v>7239.0368765000012</v>
      </c>
      <c r="GW243" s="45">
        <f>OpEx!GY12</f>
        <v>7239.0368765000012</v>
      </c>
      <c r="GX243" s="45">
        <f>OpEx!GZ12</f>
        <v>7239.0368765000012</v>
      </c>
      <c r="GY243" s="45">
        <f>OpEx!HA12</f>
        <v>7239.0368765000012</v>
      </c>
      <c r="GZ243" s="45">
        <f>OpEx!HB12</f>
        <v>7239.0368765000012</v>
      </c>
      <c r="HA243" s="45">
        <f>OpEx!HC12</f>
        <v>7239.0368765000012</v>
      </c>
      <c r="HB243" s="45">
        <f>OpEx!HD12</f>
        <v>7239.0368765000012</v>
      </c>
      <c r="HC243" s="45">
        <f>OpEx!HE12</f>
        <v>7239.0368765000012</v>
      </c>
      <c r="HD243" s="45">
        <f>OpEx!HF12</f>
        <v>7239.0368765000012</v>
      </c>
      <c r="HE243" s="45">
        <f>OpEx!HG12</f>
        <v>7239.0368765000012</v>
      </c>
      <c r="HF243" s="45">
        <f>OpEx!HH12</f>
        <v>7239.0368765000012</v>
      </c>
      <c r="HG243" s="45">
        <f>OpEx!HI12</f>
        <v>7239.0368765000012</v>
      </c>
      <c r="HH243" s="45">
        <f>OpEx!HJ12</f>
        <v>7239.0368765000012</v>
      </c>
      <c r="HI243" s="45">
        <f>OpEx!HK12</f>
        <v>7239.0368765000012</v>
      </c>
      <c r="HJ243" s="45">
        <f>OpEx!HL12</f>
        <v>7239.0368765000012</v>
      </c>
      <c r="HK243" s="45">
        <f>OpEx!HM12</f>
        <v>7239.0368765000012</v>
      </c>
      <c r="HL243" s="45">
        <f>OpEx!HN12</f>
        <v>7239.0368765000012</v>
      </c>
      <c r="HM243" s="45">
        <f>OpEx!HO12</f>
        <v>7239.0368765000012</v>
      </c>
      <c r="HN243" s="45">
        <f>OpEx!HP12</f>
        <v>7239.0368765000012</v>
      </c>
      <c r="HO243" s="45">
        <f>OpEx!HQ12</f>
        <v>7239.0368765000012</v>
      </c>
      <c r="HP243" s="45">
        <f>OpEx!HR12</f>
        <v>7239.0368765000012</v>
      </c>
      <c r="HQ243" s="45">
        <f>OpEx!HS12</f>
        <v>7239.0368765000012</v>
      </c>
      <c r="HR243" s="45">
        <f>OpEx!HT12</f>
        <v>7239.0368765000012</v>
      </c>
      <c r="HS243" s="45">
        <f>OpEx!HU12</f>
        <v>7239.0368765000012</v>
      </c>
      <c r="HT243" s="45">
        <f>OpEx!HV12</f>
        <v>7239.0368765000012</v>
      </c>
      <c r="HU243" s="45">
        <f>OpEx!HW12</f>
        <v>7239.0368765000012</v>
      </c>
      <c r="HV243" s="45">
        <f>OpEx!HX12</f>
        <v>7239.0368765000012</v>
      </c>
      <c r="HW243" s="45">
        <f>OpEx!HY12</f>
        <v>7239.0368765000012</v>
      </c>
      <c r="HX243" s="45">
        <f>OpEx!HZ12</f>
        <v>7239.0368765000012</v>
      </c>
      <c r="HY243" s="45">
        <f>OpEx!IA12</f>
        <v>7239.0368765000012</v>
      </c>
      <c r="HZ243" s="45">
        <f>OpEx!IB12</f>
        <v>7239.0368765000012</v>
      </c>
      <c r="IA243" s="45">
        <f>OpEx!IC12</f>
        <v>7239.0368765000012</v>
      </c>
      <c r="IB243" s="45">
        <f>OpEx!ID12</f>
        <v>7239.0368765000012</v>
      </c>
      <c r="IC243" s="45">
        <f>OpEx!IE12</f>
        <v>7239.0368765000012</v>
      </c>
      <c r="ID243" s="45">
        <f>OpEx!IF12</f>
        <v>7239.0368765000012</v>
      </c>
      <c r="IE243" s="45">
        <f>OpEx!IG12</f>
        <v>7239.0368765000012</v>
      </c>
      <c r="IF243" s="45">
        <f>OpEx!IH12</f>
        <v>7239.0368765000012</v>
      </c>
      <c r="IG243" s="45">
        <f>OpEx!II12</f>
        <v>7239.0368765000012</v>
      </c>
      <c r="IH243" s="45">
        <f>OpEx!IJ12</f>
        <v>7239.0368765000012</v>
      </c>
      <c r="II243" s="45">
        <f>OpEx!IK12</f>
        <v>7239.0368765000012</v>
      </c>
      <c r="IJ243" s="45">
        <f>OpEx!IL12</f>
        <v>7239.0368765000012</v>
      </c>
      <c r="IK243" s="45">
        <f>OpEx!IM12</f>
        <v>7239.0368765000012</v>
      </c>
      <c r="IL243" s="45">
        <f>OpEx!IN12</f>
        <v>7239.0368765000012</v>
      </c>
      <c r="IM243" s="45">
        <f>OpEx!IO12</f>
        <v>7239.0368765000012</v>
      </c>
      <c r="IN243" s="45">
        <f>OpEx!IP12</f>
        <v>7239.0368765000012</v>
      </c>
      <c r="IO243" s="45">
        <f>OpEx!IQ12</f>
        <v>7239.0368765000012</v>
      </c>
      <c r="IP243" s="45">
        <f>OpEx!IR12</f>
        <v>7239.0368765000012</v>
      </c>
      <c r="IQ243" s="45">
        <f>OpEx!IS12</f>
        <v>7239.0368765000012</v>
      </c>
      <c r="IR243" s="45">
        <f>OpEx!IT12</f>
        <v>7239.0368765000012</v>
      </c>
      <c r="IS243" s="45">
        <f>OpEx!IU12</f>
        <v>7239.0368765000012</v>
      </c>
      <c r="IT243" s="45">
        <f>OpEx!IV12</f>
        <v>7239.0368765000012</v>
      </c>
      <c r="IU243" s="45">
        <f>OpEx!IW12</f>
        <v>7239.0368765000012</v>
      </c>
      <c r="IV243" s="45">
        <f>OpEx!IX12</f>
        <v>7239.0368765000012</v>
      </c>
      <c r="IW243" s="45">
        <f>OpEx!IY12</f>
        <v>7239.0368765000012</v>
      </c>
      <c r="IX243" s="45">
        <f>OpEx!IZ12</f>
        <v>7239.0368765000012</v>
      </c>
      <c r="IY243" s="45">
        <f>OpEx!JA12</f>
        <v>7239.0368765000012</v>
      </c>
      <c r="IZ243" s="45">
        <f>OpEx!JB12</f>
        <v>7239.0368765000012</v>
      </c>
      <c r="JA243" s="45">
        <f>OpEx!JC12</f>
        <v>7239.0368765000012</v>
      </c>
      <c r="JB243" s="45">
        <f>OpEx!JD12</f>
        <v>7239.0368765000012</v>
      </c>
      <c r="JC243" s="45">
        <f>OpEx!JE12</f>
        <v>7239.0368765000012</v>
      </c>
      <c r="JD243" s="45">
        <f>OpEx!JF12</f>
        <v>7239.0368765000012</v>
      </c>
      <c r="JE243" s="45">
        <f>OpEx!JG12</f>
        <v>7239.0368765000012</v>
      </c>
      <c r="JF243" s="45">
        <f>OpEx!JH12</f>
        <v>7239.0368765000012</v>
      </c>
      <c r="JG243" s="45">
        <f>OpEx!JI12</f>
        <v>7239.0368765000012</v>
      </c>
      <c r="JH243" s="45">
        <f>OpEx!JJ12</f>
        <v>7239.0368765000012</v>
      </c>
      <c r="JI243" s="45">
        <f>OpEx!JK12</f>
        <v>7239.0368765000012</v>
      </c>
      <c r="JJ243" s="45">
        <f>OpEx!JL12</f>
        <v>7239.0368765000012</v>
      </c>
      <c r="JK243" s="45">
        <f>OpEx!JM12</f>
        <v>7239.0368765000012</v>
      </c>
      <c r="JL243" s="45">
        <f>OpEx!JN12</f>
        <v>7239.0368765000012</v>
      </c>
      <c r="JM243" s="45">
        <f>OpEx!JO12</f>
        <v>7239.0368765000012</v>
      </c>
      <c r="JN243" s="45">
        <f>OpEx!JP12</f>
        <v>7239.0368765000012</v>
      </c>
      <c r="JO243" s="45">
        <f>OpEx!JQ12</f>
        <v>7239.0368765000012</v>
      </c>
      <c r="JP243" s="45">
        <f>OpEx!JR12</f>
        <v>7239.0368765000012</v>
      </c>
      <c r="JQ243" s="45">
        <f>OpEx!JS12</f>
        <v>7239.0368765000012</v>
      </c>
      <c r="JR243" s="45">
        <f>OpEx!JT12</f>
        <v>7239.0368765000012</v>
      </c>
      <c r="JS243" s="45">
        <f>OpEx!JU12</f>
        <v>7239.0368765000012</v>
      </c>
      <c r="JT243" s="45">
        <f>OpEx!JV12</f>
        <v>7239.0368765000012</v>
      </c>
      <c r="JU243" s="45">
        <f>OpEx!JW12</f>
        <v>7239.0368765000012</v>
      </c>
      <c r="JV243" s="45">
        <f>OpEx!JX12</f>
        <v>7239.0368765000012</v>
      </c>
      <c r="JW243" s="45">
        <f>OpEx!JY12</f>
        <v>7239.0368765000012</v>
      </c>
      <c r="JX243" s="45">
        <f>OpEx!JZ12</f>
        <v>7239.0368765000012</v>
      </c>
      <c r="JY243" s="45">
        <f>OpEx!KA12</f>
        <v>7239.0368765000012</v>
      </c>
      <c r="JZ243" s="45">
        <f>OpEx!KB12</f>
        <v>7239.0368765000012</v>
      </c>
      <c r="KA243" s="45">
        <f>OpEx!KC12</f>
        <v>7239.0368765000012</v>
      </c>
      <c r="KB243" s="45">
        <f>OpEx!KD12</f>
        <v>7239.0368765000012</v>
      </c>
      <c r="KC243" s="45">
        <f>OpEx!KE12</f>
        <v>7239.0368765000012</v>
      </c>
      <c r="KD243" s="45">
        <f>OpEx!KF12</f>
        <v>7239.0368765000012</v>
      </c>
      <c r="KE243" s="45">
        <f>OpEx!KG12</f>
        <v>7239.0368765000012</v>
      </c>
      <c r="KF243" s="45">
        <f>OpEx!KH12</f>
        <v>7239.0368765000012</v>
      </c>
      <c r="KG243" s="45">
        <f>OpEx!KI12</f>
        <v>7239.0368765000012</v>
      </c>
      <c r="KH243" s="45">
        <f>OpEx!KJ12</f>
        <v>7239.0368765000012</v>
      </c>
      <c r="KI243" s="45">
        <f>OpEx!KK12</f>
        <v>7239.0368765000012</v>
      </c>
      <c r="KJ243" s="45">
        <f>OpEx!KL12</f>
        <v>7239.0368765000012</v>
      </c>
      <c r="KK243" s="45">
        <f>OpEx!KM12</f>
        <v>7239.0368765000012</v>
      </c>
      <c r="KL243" s="45">
        <f>OpEx!KN12</f>
        <v>7239.0368765000012</v>
      </c>
      <c r="KM243" s="45">
        <f>OpEx!KO12</f>
        <v>7239.0368765000012</v>
      </c>
      <c r="KN243" s="45">
        <f>OpEx!KP12</f>
        <v>7239.0368765000012</v>
      </c>
      <c r="KO243" s="45">
        <f>OpEx!KQ12</f>
        <v>7239.0368765000012</v>
      </c>
      <c r="KP243" s="45">
        <f>OpEx!KR12</f>
        <v>7239.0368765000012</v>
      </c>
      <c r="KQ243" s="45">
        <f>OpEx!KS12</f>
        <v>7239.0368765000012</v>
      </c>
      <c r="KR243" s="45">
        <f>OpEx!KT12</f>
        <v>7239.0368765000012</v>
      </c>
      <c r="KS243" s="45">
        <f>OpEx!KU12</f>
        <v>7239.0368765000012</v>
      </c>
      <c r="KT243" s="45">
        <f>OpEx!KV12</f>
        <v>7239.0368765000012</v>
      </c>
      <c r="KU243" s="45">
        <f>OpEx!KW12</f>
        <v>7239.0368765000012</v>
      </c>
      <c r="KV243" s="45">
        <f>OpEx!KX12</f>
        <v>7239.0368765000012</v>
      </c>
      <c r="KW243" s="45">
        <f>OpEx!KY12</f>
        <v>7239.0368765000012</v>
      </c>
      <c r="KX243" s="45">
        <f>OpEx!KZ12</f>
        <v>7239.0368765000012</v>
      </c>
      <c r="KY243" s="45">
        <f>OpEx!LA12</f>
        <v>7239.0368765000012</v>
      </c>
      <c r="KZ243" s="45">
        <f>OpEx!LB12</f>
        <v>7239.0368765000012</v>
      </c>
      <c r="LA243" s="45">
        <f>OpEx!LC12</f>
        <v>7239.0368765000012</v>
      </c>
      <c r="LB243" s="45">
        <f>OpEx!LD12</f>
        <v>7239.0368765000012</v>
      </c>
      <c r="LC243" s="45">
        <f>OpEx!LE12</f>
        <v>7239.0368765000012</v>
      </c>
      <c r="LD243" s="45">
        <f>OpEx!LF12</f>
        <v>7239.0368765000012</v>
      </c>
      <c r="LE243" s="45">
        <f>OpEx!LG12</f>
        <v>7239.0368765000012</v>
      </c>
      <c r="LF243" s="45">
        <f>OpEx!LH12</f>
        <v>7239.0368765000012</v>
      </c>
      <c r="LG243" s="45">
        <f>OpEx!LI12</f>
        <v>7239.0368765000012</v>
      </c>
      <c r="LH243" s="45">
        <f>OpEx!LJ12</f>
        <v>7239.0368765000012</v>
      </c>
      <c r="LI243" s="45">
        <f>OpEx!LK12</f>
        <v>7239.0368765000012</v>
      </c>
      <c r="LJ243" s="45">
        <f>OpEx!LL12</f>
        <v>7239.0368765000012</v>
      </c>
      <c r="LK243" s="45">
        <f>OpEx!LM12</f>
        <v>7239.0368765000012</v>
      </c>
      <c r="LL243" s="45">
        <f>OpEx!LN12</f>
        <v>7239.0368765000012</v>
      </c>
      <c r="LM243" s="45">
        <f>OpEx!LO12</f>
        <v>7239.0368765000012</v>
      </c>
      <c r="LN243" s="45">
        <f>OpEx!LP12</f>
        <v>7239.0368765000012</v>
      </c>
      <c r="LO243" s="45">
        <f>OpEx!LQ12</f>
        <v>7239.0368765000012</v>
      </c>
      <c r="LP243" s="45">
        <f>OpEx!LR12</f>
        <v>7239.0368765000012</v>
      </c>
      <c r="LQ243" s="45">
        <f>OpEx!LS12</f>
        <v>7239.0368765000012</v>
      </c>
      <c r="LR243" s="45">
        <f>OpEx!LT12</f>
        <v>7239.0368765000012</v>
      </c>
      <c r="LS243" s="45">
        <f>OpEx!LU12</f>
        <v>7239.0368765000012</v>
      </c>
      <c r="LT243" s="45">
        <f>OpEx!LV12</f>
        <v>7239.0368765000012</v>
      </c>
      <c r="LU243" s="45"/>
      <c r="LV243" s="45"/>
      <c r="LW243" s="45"/>
      <c r="LX243" s="45"/>
      <c r="LY243" s="45"/>
      <c r="LZ243" s="45"/>
      <c r="MA243" s="45"/>
      <c r="MB243" s="45"/>
      <c r="MC243" s="45"/>
      <c r="MD243" s="45"/>
      <c r="ME243" s="45"/>
      <c r="MF243" s="45"/>
      <c r="MG243" s="45"/>
      <c r="MH243" s="45"/>
      <c r="MI243" s="45"/>
      <c r="MJ243" s="45"/>
      <c r="MK243" s="45"/>
      <c r="ML243" s="45"/>
      <c r="MM243" s="45"/>
      <c r="MN243" s="45"/>
      <c r="MO243" s="45"/>
      <c r="MP243" s="45"/>
      <c r="MQ243" s="45"/>
      <c r="MR243" s="45"/>
      <c r="MS243" s="45"/>
      <c r="MT243" s="45"/>
      <c r="MU243" s="45"/>
      <c r="MV243" s="45"/>
      <c r="MW243" s="45"/>
      <c r="MX243" s="45"/>
      <c r="MY243" s="45"/>
      <c r="MZ243" s="45"/>
      <c r="NA243" s="45"/>
      <c r="NB243" s="45"/>
      <c r="NC243" s="45"/>
      <c r="ND243" s="45"/>
      <c r="NE243" s="45"/>
      <c r="NF243" s="45"/>
      <c r="NG243" s="45"/>
      <c r="NH243" s="45"/>
      <c r="NI243" s="45"/>
      <c r="NJ243" s="45"/>
      <c r="NK243" s="45"/>
      <c r="NL243" s="45"/>
      <c r="NM243" s="45"/>
      <c r="NN243" s="45"/>
      <c r="NO243" s="45"/>
      <c r="NP243" s="45"/>
      <c r="NQ243" s="45"/>
      <c r="NR243" s="45"/>
      <c r="NS243" s="45"/>
      <c r="NT243" s="45"/>
      <c r="NU243" s="45"/>
      <c r="NV243" s="45"/>
      <c r="NW243" s="45"/>
      <c r="NX243" s="45"/>
      <c r="NY243" s="45"/>
      <c r="NZ243" s="45"/>
      <c r="OA243" s="45"/>
      <c r="OB243" s="45"/>
      <c r="OC243" s="45"/>
      <c r="OD243" s="45"/>
      <c r="OE243" s="45"/>
      <c r="OF243" s="45"/>
      <c r="OG243" s="45"/>
      <c r="OH243" s="45"/>
      <c r="OI243" s="45"/>
      <c r="OJ243" s="45"/>
      <c r="OK243" s="45"/>
      <c r="OL243" s="45"/>
      <c r="OM243" s="45"/>
      <c r="ON243" s="45"/>
      <c r="OO243" s="45"/>
      <c r="OP243" s="45"/>
      <c r="OQ243" s="45"/>
      <c r="OR243" s="45"/>
      <c r="OS243" s="45"/>
      <c r="OT243" s="45"/>
      <c r="OU243" s="45"/>
      <c r="OV243" s="45"/>
      <c r="OW243" s="45"/>
      <c r="OX243" s="45"/>
      <c r="OY243" s="45"/>
      <c r="OZ243" s="45"/>
      <c r="PA243" s="45"/>
      <c r="PB243" s="45"/>
      <c r="PC243" s="45"/>
      <c r="PD243" s="45"/>
      <c r="PE243" s="45"/>
      <c r="PF243" s="45"/>
      <c r="PG243" s="45"/>
      <c r="PH243" s="45"/>
      <c r="PI243" s="45"/>
      <c r="PJ243" s="45"/>
      <c r="PK243" s="45"/>
      <c r="PL243" s="45"/>
      <c r="PM243" s="45"/>
      <c r="PN243" s="45"/>
      <c r="PO243" s="45"/>
      <c r="PP243" s="45"/>
      <c r="PQ243" s="45"/>
      <c r="PR243" s="45"/>
      <c r="PS243" s="45"/>
      <c r="PT243" s="45"/>
      <c r="PU243" s="45"/>
      <c r="PV243" s="45"/>
      <c r="PW243" s="45"/>
      <c r="PX243" s="45"/>
      <c r="PY243" s="45"/>
      <c r="PZ243" s="45"/>
      <c r="QA243" s="45"/>
      <c r="QB243" s="45"/>
      <c r="QC243" s="45"/>
      <c r="QD243" s="45"/>
      <c r="QE243" s="45"/>
      <c r="QF243" s="45"/>
      <c r="QG243" s="45"/>
      <c r="QH243" s="45"/>
      <c r="QI243" s="45"/>
      <c r="QJ243" s="45"/>
      <c r="QK243" s="45"/>
      <c r="QL243" s="45"/>
      <c r="QM243" s="45"/>
      <c r="QN243" s="45"/>
      <c r="QO243" s="45"/>
      <c r="QP243" s="45"/>
      <c r="QQ243" s="45"/>
      <c r="QR243" s="45"/>
      <c r="QS243" s="45"/>
      <c r="QT243" s="45"/>
      <c r="QU243" s="45"/>
    </row>
    <row r="244" spans="2:509" outlineLevel="1">
      <c r="B244" s="6"/>
      <c r="C244" s="75" t="str">
        <f>OpEx!A13</f>
        <v xml:space="preserve">      Battery system maintenance (parts)</v>
      </c>
      <c r="D244" s="42"/>
      <c r="E244" s="50" t="s">
        <v>95</v>
      </c>
      <c r="G244" s="461"/>
      <c r="H244" s="198">
        <f t="shared" si="914"/>
        <v>1988732.7281249869</v>
      </c>
      <c r="I244" s="45">
        <v>0</v>
      </c>
      <c r="J244" s="45">
        <v>0</v>
      </c>
      <c r="K244" s="45">
        <v>0</v>
      </c>
      <c r="L244" s="45">
        <v>0</v>
      </c>
      <c r="M244" s="45">
        <v>0</v>
      </c>
      <c r="N244" s="45">
        <v>0</v>
      </c>
      <c r="O244" s="45">
        <v>0</v>
      </c>
      <c r="P244" s="45">
        <v>0</v>
      </c>
      <c r="Q244" s="45">
        <v>0</v>
      </c>
      <c r="R244" s="45">
        <v>0</v>
      </c>
      <c r="S244" s="45">
        <v>0</v>
      </c>
      <c r="T244" s="45">
        <v>0</v>
      </c>
      <c r="U244" s="45">
        <v>0</v>
      </c>
      <c r="V244" s="45">
        <v>0</v>
      </c>
      <c r="W244" s="45">
        <v>0</v>
      </c>
      <c r="X244" s="45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f>OpEx!AF13/2</f>
        <v>0</v>
      </c>
      <c r="AE244" s="45">
        <f>OpEx!AG13/2</f>
        <v>0</v>
      </c>
      <c r="AF244" s="45">
        <f>OpEx!AH13/2</f>
        <v>0</v>
      </c>
      <c r="AG244" s="45">
        <f>OpEx!AI13</f>
        <v>6629.1090937500003</v>
      </c>
      <c r="AH244" s="45">
        <f>OpEx!AJ13</f>
        <v>6629.1090937500003</v>
      </c>
      <c r="AI244" s="45">
        <f>OpEx!AK13</f>
        <v>6629.1090937500003</v>
      </c>
      <c r="AJ244" s="45">
        <f>OpEx!AL13</f>
        <v>6629.1090937500003</v>
      </c>
      <c r="AK244" s="45">
        <f>OpEx!AM13</f>
        <v>6629.1090937500003</v>
      </c>
      <c r="AL244" s="45">
        <f>OpEx!AN13</f>
        <v>6629.1090937500003</v>
      </c>
      <c r="AM244" s="45">
        <f>OpEx!AO13</f>
        <v>6629.1090937500003</v>
      </c>
      <c r="AN244" s="45">
        <f>OpEx!AP13</f>
        <v>6629.1090937500003</v>
      </c>
      <c r="AO244" s="45">
        <f>OpEx!AQ13</f>
        <v>6629.1090937500003</v>
      </c>
      <c r="AP244" s="45">
        <f>OpEx!AR13</f>
        <v>6629.1090937500003</v>
      </c>
      <c r="AQ244" s="45">
        <f>OpEx!AS13</f>
        <v>6629.1090937500003</v>
      </c>
      <c r="AR244" s="45">
        <f>OpEx!AT13</f>
        <v>6629.1090937500003</v>
      </c>
      <c r="AS244" s="45">
        <f>OpEx!AU13</f>
        <v>6629.1090937500003</v>
      </c>
      <c r="AT244" s="45">
        <f>OpEx!AV13</f>
        <v>6629.1090937500003</v>
      </c>
      <c r="AU244" s="45">
        <f>OpEx!AW13</f>
        <v>6629.1090937500003</v>
      </c>
      <c r="AV244" s="45">
        <f>OpEx!AX13</f>
        <v>6629.1090937500003</v>
      </c>
      <c r="AW244" s="45">
        <f>OpEx!AY13</f>
        <v>6629.1090937500003</v>
      </c>
      <c r="AX244" s="45">
        <f>OpEx!AZ13</f>
        <v>6629.1090937500003</v>
      </c>
      <c r="AY244" s="45">
        <f>OpEx!BA13</f>
        <v>6629.1090937500003</v>
      </c>
      <c r="AZ244" s="45">
        <f>OpEx!BB13</f>
        <v>6629.1090937500003</v>
      </c>
      <c r="BA244" s="45">
        <f>OpEx!BC13</f>
        <v>6629.1090937500003</v>
      </c>
      <c r="BB244" s="45">
        <f>OpEx!BD13</f>
        <v>6629.1090937500003</v>
      </c>
      <c r="BC244" s="45">
        <f>OpEx!BE13</f>
        <v>6629.1090937500003</v>
      </c>
      <c r="BD244" s="45">
        <f>OpEx!BF13</f>
        <v>6629.1090937500003</v>
      </c>
      <c r="BE244" s="45">
        <f>OpEx!BG13</f>
        <v>6629.1090937500003</v>
      </c>
      <c r="BF244" s="45">
        <f>OpEx!BH13</f>
        <v>6629.1090937500003</v>
      </c>
      <c r="BG244" s="45">
        <f>OpEx!BI13</f>
        <v>6629.1090937500003</v>
      </c>
      <c r="BH244" s="45">
        <f>OpEx!BJ13</f>
        <v>6629.1090937500003</v>
      </c>
      <c r="BI244" s="45">
        <f>OpEx!BK13</f>
        <v>6629.1090937500003</v>
      </c>
      <c r="BJ244" s="45">
        <f>OpEx!BL13</f>
        <v>6629.1090937500003</v>
      </c>
      <c r="BK244" s="45">
        <f>OpEx!BM13</f>
        <v>6629.1090937500003</v>
      </c>
      <c r="BL244" s="45">
        <f>OpEx!BN13</f>
        <v>6629.1090937500003</v>
      </c>
      <c r="BM244" s="45">
        <f>OpEx!BO13</f>
        <v>6629.1090937500003</v>
      </c>
      <c r="BN244" s="45">
        <f>OpEx!BP13</f>
        <v>6629.1090937500003</v>
      </c>
      <c r="BO244" s="45">
        <f>OpEx!BQ13</f>
        <v>6629.1090937500003</v>
      </c>
      <c r="BP244" s="45">
        <f>OpEx!BR13</f>
        <v>6629.1090937500003</v>
      </c>
      <c r="BQ244" s="45">
        <f>OpEx!BS13</f>
        <v>6629.1090937500003</v>
      </c>
      <c r="BR244" s="45">
        <f>OpEx!BT13</f>
        <v>6629.1090937500003</v>
      </c>
      <c r="BS244" s="45">
        <f>OpEx!BU13</f>
        <v>6629.1090937500003</v>
      </c>
      <c r="BT244" s="45">
        <f>OpEx!BV13</f>
        <v>6629.1090937500003</v>
      </c>
      <c r="BU244" s="45">
        <f>OpEx!BW13</f>
        <v>6629.1090937500003</v>
      </c>
      <c r="BV244" s="45">
        <f>OpEx!BX13</f>
        <v>6629.1090937500003</v>
      </c>
      <c r="BW244" s="45">
        <f>OpEx!BY13</f>
        <v>6629.1090937500003</v>
      </c>
      <c r="BX244" s="45">
        <f>OpEx!BZ13</f>
        <v>6629.1090937500003</v>
      </c>
      <c r="BY244" s="45">
        <f>OpEx!CA13</f>
        <v>6629.1090937500003</v>
      </c>
      <c r="BZ244" s="45">
        <f>OpEx!CB13</f>
        <v>6629.1090937500003</v>
      </c>
      <c r="CA244" s="45">
        <f>OpEx!CC13</f>
        <v>6629.1090937500003</v>
      </c>
      <c r="CB244" s="45">
        <f>OpEx!CD13</f>
        <v>6629.1090937500003</v>
      </c>
      <c r="CC244" s="45">
        <f>OpEx!CE13</f>
        <v>6629.1090937500003</v>
      </c>
      <c r="CD244" s="45">
        <f>OpEx!CF13</f>
        <v>6629.1090937500003</v>
      </c>
      <c r="CE244" s="45">
        <f>OpEx!CG13</f>
        <v>6629.1090937500003</v>
      </c>
      <c r="CF244" s="45">
        <f>OpEx!CH13</f>
        <v>6629.1090937500003</v>
      </c>
      <c r="CG244" s="45">
        <f>OpEx!CI13</f>
        <v>6629.1090937500003</v>
      </c>
      <c r="CH244" s="45">
        <f>OpEx!CJ13</f>
        <v>6629.1090937500003</v>
      </c>
      <c r="CI244" s="45">
        <f>OpEx!CK13</f>
        <v>6629.1090937500003</v>
      </c>
      <c r="CJ244" s="45">
        <f>OpEx!CL13</f>
        <v>6629.1090937500003</v>
      </c>
      <c r="CK244" s="45">
        <f>OpEx!CM13</f>
        <v>6629.1090937500003</v>
      </c>
      <c r="CL244" s="45">
        <f>OpEx!CN13</f>
        <v>6629.1090937500003</v>
      </c>
      <c r="CM244" s="45">
        <f>OpEx!CO13</f>
        <v>6629.1090937500003</v>
      </c>
      <c r="CN244" s="45">
        <f>OpEx!CP13</f>
        <v>6629.1090937500003</v>
      </c>
      <c r="CO244" s="45">
        <f>OpEx!CQ13</f>
        <v>6629.1090937500003</v>
      </c>
      <c r="CP244" s="45">
        <f>OpEx!CR13</f>
        <v>6629.1090937500003</v>
      </c>
      <c r="CQ244" s="45">
        <f>OpEx!CS13</f>
        <v>6629.1090937500003</v>
      </c>
      <c r="CR244" s="45">
        <f>OpEx!CT13</f>
        <v>6629.1090937500003</v>
      </c>
      <c r="CS244" s="45">
        <f>OpEx!CU13</f>
        <v>6629.1090937500003</v>
      </c>
      <c r="CT244" s="45">
        <f>OpEx!CV13</f>
        <v>6629.1090937500003</v>
      </c>
      <c r="CU244" s="45">
        <f>OpEx!CW13</f>
        <v>6629.1090937500003</v>
      </c>
      <c r="CV244" s="45">
        <f>OpEx!CX13</f>
        <v>6629.1090937500003</v>
      </c>
      <c r="CW244" s="45">
        <f>OpEx!CY13</f>
        <v>6629.1090937500003</v>
      </c>
      <c r="CX244" s="45">
        <f>OpEx!CZ13</f>
        <v>6629.1090937500003</v>
      </c>
      <c r="CY244" s="45">
        <f>OpEx!DA13</f>
        <v>6629.1090937500003</v>
      </c>
      <c r="CZ244" s="45">
        <f>OpEx!DB13</f>
        <v>6629.1090937500003</v>
      </c>
      <c r="DA244" s="45">
        <f>OpEx!DC13</f>
        <v>6629.1090937500003</v>
      </c>
      <c r="DB244" s="45">
        <f>OpEx!DD13</f>
        <v>6629.1090937500003</v>
      </c>
      <c r="DC244" s="45">
        <f>OpEx!DE13</f>
        <v>6629.1090937500003</v>
      </c>
      <c r="DD244" s="45">
        <f>OpEx!DF13</f>
        <v>6629.1090937500003</v>
      </c>
      <c r="DE244" s="45">
        <f>OpEx!DG13</f>
        <v>6629.1090937500003</v>
      </c>
      <c r="DF244" s="45">
        <f>OpEx!DH13</f>
        <v>6629.1090937500003</v>
      </c>
      <c r="DG244" s="45">
        <f>OpEx!DI13</f>
        <v>6629.1090937500003</v>
      </c>
      <c r="DH244" s="45">
        <f>OpEx!DJ13</f>
        <v>6629.1090937500003</v>
      </c>
      <c r="DI244" s="45">
        <f>OpEx!DK13</f>
        <v>6629.1090937500003</v>
      </c>
      <c r="DJ244" s="45">
        <f>OpEx!DL13</f>
        <v>6629.1090937500003</v>
      </c>
      <c r="DK244" s="45">
        <f>OpEx!DM13</f>
        <v>6629.1090937500003</v>
      </c>
      <c r="DL244" s="45">
        <f>OpEx!DN13</f>
        <v>6629.1090937500003</v>
      </c>
      <c r="DM244" s="45">
        <f>OpEx!DO13</f>
        <v>6629.1090937500003</v>
      </c>
      <c r="DN244" s="45">
        <f>OpEx!DP13</f>
        <v>6629.1090937500003</v>
      </c>
      <c r="DO244" s="45">
        <f>OpEx!DQ13</f>
        <v>6629.1090937500003</v>
      </c>
      <c r="DP244" s="45">
        <f>OpEx!DR13</f>
        <v>6629.1090937500003</v>
      </c>
      <c r="DQ244" s="45">
        <f>OpEx!DS13</f>
        <v>6629.1090937500003</v>
      </c>
      <c r="DR244" s="45">
        <f>OpEx!DT13</f>
        <v>6629.1090937500003</v>
      </c>
      <c r="DS244" s="45">
        <f>OpEx!DU13</f>
        <v>6629.1090937500003</v>
      </c>
      <c r="DT244" s="45">
        <f>OpEx!DV13</f>
        <v>6629.1090937500003</v>
      </c>
      <c r="DU244" s="45">
        <f>OpEx!DW13</f>
        <v>6629.1090937500003</v>
      </c>
      <c r="DV244" s="45">
        <f>OpEx!DX13</f>
        <v>6629.1090937500003</v>
      </c>
      <c r="DW244" s="45">
        <f>OpEx!DY13</f>
        <v>6629.1090937500003</v>
      </c>
      <c r="DX244" s="45">
        <f>OpEx!DZ13</f>
        <v>6629.1090937500003</v>
      </c>
      <c r="DY244" s="45">
        <f>OpEx!EA13</f>
        <v>6629.1090937500003</v>
      </c>
      <c r="DZ244" s="45">
        <f>OpEx!EB13</f>
        <v>6629.1090937500003</v>
      </c>
      <c r="EA244" s="45">
        <f>OpEx!EC13</f>
        <v>6629.1090937500003</v>
      </c>
      <c r="EB244" s="45">
        <f>OpEx!ED13</f>
        <v>6629.1090937500003</v>
      </c>
      <c r="EC244" s="45">
        <f>OpEx!EE13</f>
        <v>6629.1090937500003</v>
      </c>
      <c r="ED244" s="45">
        <f>OpEx!EF13</f>
        <v>6629.1090937500003</v>
      </c>
      <c r="EE244" s="45">
        <f>OpEx!EG13</f>
        <v>6629.1090937500003</v>
      </c>
      <c r="EF244" s="45">
        <f>OpEx!EH13</f>
        <v>6629.1090937500003</v>
      </c>
      <c r="EG244" s="45">
        <f>OpEx!EI13</f>
        <v>6629.1090937500003</v>
      </c>
      <c r="EH244" s="45">
        <f>OpEx!EJ13</f>
        <v>6629.1090937500003</v>
      </c>
      <c r="EI244" s="45">
        <f>OpEx!EK13</f>
        <v>6629.1090937500003</v>
      </c>
      <c r="EJ244" s="45">
        <f>OpEx!EL13</f>
        <v>6629.1090937500003</v>
      </c>
      <c r="EK244" s="45">
        <f>OpEx!EM13</f>
        <v>6629.1090937500003</v>
      </c>
      <c r="EL244" s="45">
        <f>OpEx!EN13</f>
        <v>6629.1090937500003</v>
      </c>
      <c r="EM244" s="45">
        <f>OpEx!EO13</f>
        <v>6629.1090937500003</v>
      </c>
      <c r="EN244" s="45">
        <f>OpEx!EP13</f>
        <v>6629.1090937500003</v>
      </c>
      <c r="EO244" s="45">
        <f>OpEx!EQ13</f>
        <v>6629.1090937500003</v>
      </c>
      <c r="EP244" s="45">
        <f>OpEx!ER13</f>
        <v>6629.1090937500003</v>
      </c>
      <c r="EQ244" s="45">
        <f>OpEx!ES13</f>
        <v>6629.1090937500003</v>
      </c>
      <c r="ER244" s="45">
        <f>OpEx!ET13</f>
        <v>6629.1090937500003</v>
      </c>
      <c r="ES244" s="45">
        <f>OpEx!EU13</f>
        <v>6629.1090937500003</v>
      </c>
      <c r="ET244" s="45">
        <f>OpEx!EV13</f>
        <v>6629.1090937500003</v>
      </c>
      <c r="EU244" s="45">
        <f>OpEx!EW13</f>
        <v>6629.1090937500003</v>
      </c>
      <c r="EV244" s="45">
        <f>OpEx!EX13</f>
        <v>6629.1090937500003</v>
      </c>
      <c r="EW244" s="45">
        <f>OpEx!EY13</f>
        <v>6629.1090937500003</v>
      </c>
      <c r="EX244" s="45">
        <f>OpEx!EZ13</f>
        <v>6629.1090937500003</v>
      </c>
      <c r="EY244" s="45">
        <f>OpEx!FA13</f>
        <v>6629.1090937500003</v>
      </c>
      <c r="EZ244" s="45">
        <f>OpEx!FB13</f>
        <v>6629.1090937500003</v>
      </c>
      <c r="FA244" s="45">
        <f>OpEx!FC13</f>
        <v>6629.1090937500003</v>
      </c>
      <c r="FB244" s="45">
        <f>OpEx!FD13</f>
        <v>6629.1090937500003</v>
      </c>
      <c r="FC244" s="45">
        <f>OpEx!FE13</f>
        <v>6629.1090937500003</v>
      </c>
      <c r="FD244" s="45">
        <f>OpEx!FF13</f>
        <v>6629.1090937500003</v>
      </c>
      <c r="FE244" s="45">
        <f>OpEx!FG13</f>
        <v>6629.1090937500003</v>
      </c>
      <c r="FF244" s="45">
        <f>OpEx!FH13</f>
        <v>6629.1090937500003</v>
      </c>
      <c r="FG244" s="45">
        <f>OpEx!FI13</f>
        <v>6629.1090937500003</v>
      </c>
      <c r="FH244" s="45">
        <f>OpEx!FJ13</f>
        <v>6629.1090937500003</v>
      </c>
      <c r="FI244" s="45">
        <f>OpEx!FK13</f>
        <v>6629.1090937500003</v>
      </c>
      <c r="FJ244" s="45">
        <f>OpEx!FL13</f>
        <v>6629.1090937500003</v>
      </c>
      <c r="FK244" s="45">
        <f>OpEx!FM13</f>
        <v>6629.1090937500003</v>
      </c>
      <c r="FL244" s="45">
        <f>OpEx!FN13</f>
        <v>6629.1090937500003</v>
      </c>
      <c r="FM244" s="45">
        <f>OpEx!FO13</f>
        <v>6629.1090937500003</v>
      </c>
      <c r="FN244" s="45">
        <f>OpEx!FP13</f>
        <v>6629.1090937500003</v>
      </c>
      <c r="FO244" s="45">
        <f>OpEx!FQ13</f>
        <v>6629.1090937500003</v>
      </c>
      <c r="FP244" s="45">
        <f>OpEx!FR13</f>
        <v>6629.1090937500003</v>
      </c>
      <c r="FQ244" s="45">
        <f>OpEx!FS13</f>
        <v>6629.1090937500003</v>
      </c>
      <c r="FR244" s="45">
        <f>OpEx!FT13</f>
        <v>6629.1090937500003</v>
      </c>
      <c r="FS244" s="45">
        <f>OpEx!FU13</f>
        <v>6629.1090937500003</v>
      </c>
      <c r="FT244" s="45">
        <f>OpEx!FV13</f>
        <v>6629.1090937500003</v>
      </c>
      <c r="FU244" s="45">
        <f>OpEx!FW13</f>
        <v>6629.1090937500003</v>
      </c>
      <c r="FV244" s="45">
        <f>OpEx!FX13</f>
        <v>6629.1090937500003</v>
      </c>
      <c r="FW244" s="45">
        <f>OpEx!FY13</f>
        <v>6629.1090937500003</v>
      </c>
      <c r="FX244" s="45">
        <f>OpEx!FZ13</f>
        <v>6629.1090937500003</v>
      </c>
      <c r="FY244" s="45">
        <f>OpEx!GA13</f>
        <v>6629.1090937500003</v>
      </c>
      <c r="FZ244" s="45">
        <f>OpEx!GB13</f>
        <v>6629.1090937500003</v>
      </c>
      <c r="GA244" s="45">
        <f>OpEx!GC13</f>
        <v>6629.1090937500003</v>
      </c>
      <c r="GB244" s="45">
        <f>OpEx!GD13</f>
        <v>6629.1090937500003</v>
      </c>
      <c r="GC244" s="45">
        <f>OpEx!GE13</f>
        <v>6629.1090937500003</v>
      </c>
      <c r="GD244" s="45">
        <f>OpEx!GF13</f>
        <v>6629.1090937500003</v>
      </c>
      <c r="GE244" s="45">
        <f>OpEx!GG13</f>
        <v>6629.1090937500003</v>
      </c>
      <c r="GF244" s="45">
        <f>OpEx!GH13</f>
        <v>6629.1090937500003</v>
      </c>
      <c r="GG244" s="45">
        <f>OpEx!GI13</f>
        <v>6629.1090937500003</v>
      </c>
      <c r="GH244" s="45">
        <f>OpEx!GJ13</f>
        <v>6629.1090937500003</v>
      </c>
      <c r="GI244" s="45">
        <f>OpEx!GK13</f>
        <v>6629.1090937500003</v>
      </c>
      <c r="GJ244" s="45">
        <f>OpEx!GL13</f>
        <v>6629.1090937500003</v>
      </c>
      <c r="GK244" s="45">
        <f>OpEx!GM13</f>
        <v>6629.1090937500003</v>
      </c>
      <c r="GL244" s="45">
        <f>OpEx!GN13</f>
        <v>6629.1090937500003</v>
      </c>
      <c r="GM244" s="45">
        <f>OpEx!GO13</f>
        <v>6629.1090937500003</v>
      </c>
      <c r="GN244" s="45">
        <f>OpEx!GP13</f>
        <v>6629.1090937500003</v>
      </c>
      <c r="GO244" s="45">
        <f>OpEx!GQ13</f>
        <v>6629.1090937500003</v>
      </c>
      <c r="GP244" s="45">
        <f>OpEx!GR13</f>
        <v>6629.1090937500003</v>
      </c>
      <c r="GQ244" s="45">
        <f>OpEx!GS13</f>
        <v>6629.1090937500003</v>
      </c>
      <c r="GR244" s="45">
        <f>OpEx!GT13</f>
        <v>6629.1090937500003</v>
      </c>
      <c r="GS244" s="45">
        <f>OpEx!GU13</f>
        <v>6629.1090937500003</v>
      </c>
      <c r="GT244" s="45">
        <f>OpEx!GV13</f>
        <v>6629.1090937500003</v>
      </c>
      <c r="GU244" s="45">
        <f>OpEx!GW13</f>
        <v>6629.1090937500003</v>
      </c>
      <c r="GV244" s="45">
        <f>OpEx!GX13</f>
        <v>6629.1090937500003</v>
      </c>
      <c r="GW244" s="45">
        <f>OpEx!GY13</f>
        <v>6629.1090937500003</v>
      </c>
      <c r="GX244" s="45">
        <f>OpEx!GZ13</f>
        <v>6629.1090937500003</v>
      </c>
      <c r="GY244" s="45">
        <f>OpEx!HA13</f>
        <v>6629.1090937500003</v>
      </c>
      <c r="GZ244" s="45">
        <f>OpEx!HB13</f>
        <v>6629.1090937500003</v>
      </c>
      <c r="HA244" s="45">
        <f>OpEx!HC13</f>
        <v>6629.1090937500003</v>
      </c>
      <c r="HB244" s="45">
        <f>OpEx!HD13</f>
        <v>6629.1090937500003</v>
      </c>
      <c r="HC244" s="45">
        <f>OpEx!HE13</f>
        <v>6629.1090937500003</v>
      </c>
      <c r="HD244" s="45">
        <f>OpEx!HF13</f>
        <v>6629.1090937500003</v>
      </c>
      <c r="HE244" s="45">
        <f>OpEx!HG13</f>
        <v>6629.1090937500003</v>
      </c>
      <c r="HF244" s="45">
        <f>OpEx!HH13</f>
        <v>6629.1090937500003</v>
      </c>
      <c r="HG244" s="45">
        <f>OpEx!HI13</f>
        <v>6629.1090937500003</v>
      </c>
      <c r="HH244" s="45">
        <f>OpEx!HJ13</f>
        <v>6629.1090937500003</v>
      </c>
      <c r="HI244" s="45">
        <f>OpEx!HK13</f>
        <v>6629.1090937500003</v>
      </c>
      <c r="HJ244" s="45">
        <f>OpEx!HL13</f>
        <v>6629.1090937500003</v>
      </c>
      <c r="HK244" s="45">
        <f>OpEx!HM13</f>
        <v>6629.1090937500003</v>
      </c>
      <c r="HL244" s="45">
        <f>OpEx!HN13</f>
        <v>6629.1090937500003</v>
      </c>
      <c r="HM244" s="45">
        <f>OpEx!HO13</f>
        <v>6629.1090937500003</v>
      </c>
      <c r="HN244" s="45">
        <f>OpEx!HP13</f>
        <v>6629.1090937500003</v>
      </c>
      <c r="HO244" s="45">
        <f>OpEx!HQ13</f>
        <v>6629.1090937500003</v>
      </c>
      <c r="HP244" s="45">
        <f>OpEx!HR13</f>
        <v>6629.1090937500003</v>
      </c>
      <c r="HQ244" s="45">
        <f>OpEx!HS13</f>
        <v>6629.1090937500003</v>
      </c>
      <c r="HR244" s="45">
        <f>OpEx!HT13</f>
        <v>6629.1090937500003</v>
      </c>
      <c r="HS244" s="45">
        <f>OpEx!HU13</f>
        <v>6629.1090937500003</v>
      </c>
      <c r="HT244" s="45">
        <f>OpEx!HV13</f>
        <v>6629.1090937500003</v>
      </c>
      <c r="HU244" s="45">
        <f>OpEx!HW13</f>
        <v>6629.1090937500003</v>
      </c>
      <c r="HV244" s="45">
        <f>OpEx!HX13</f>
        <v>6629.1090937500003</v>
      </c>
      <c r="HW244" s="45">
        <f>OpEx!HY13</f>
        <v>6629.1090937500003</v>
      </c>
      <c r="HX244" s="45">
        <f>OpEx!HZ13</f>
        <v>6629.1090937500003</v>
      </c>
      <c r="HY244" s="45">
        <f>OpEx!IA13</f>
        <v>6629.1090937500003</v>
      </c>
      <c r="HZ244" s="45">
        <f>OpEx!IB13</f>
        <v>6629.1090937500003</v>
      </c>
      <c r="IA244" s="45">
        <f>OpEx!IC13</f>
        <v>6629.1090937500003</v>
      </c>
      <c r="IB244" s="45">
        <f>OpEx!ID13</f>
        <v>6629.1090937500003</v>
      </c>
      <c r="IC244" s="45">
        <f>OpEx!IE13</f>
        <v>6629.1090937500003</v>
      </c>
      <c r="ID244" s="45">
        <f>OpEx!IF13</f>
        <v>6629.1090937500003</v>
      </c>
      <c r="IE244" s="45">
        <f>OpEx!IG13</f>
        <v>6629.1090937500003</v>
      </c>
      <c r="IF244" s="45">
        <f>OpEx!IH13</f>
        <v>6629.1090937500003</v>
      </c>
      <c r="IG244" s="45">
        <f>OpEx!II13</f>
        <v>6629.1090937500003</v>
      </c>
      <c r="IH244" s="45">
        <f>OpEx!IJ13</f>
        <v>6629.1090937500003</v>
      </c>
      <c r="II244" s="45">
        <f>OpEx!IK13</f>
        <v>6629.1090937500003</v>
      </c>
      <c r="IJ244" s="45">
        <f>OpEx!IL13</f>
        <v>6629.1090937500003</v>
      </c>
      <c r="IK244" s="45">
        <f>OpEx!IM13</f>
        <v>6629.1090937500003</v>
      </c>
      <c r="IL244" s="45">
        <f>OpEx!IN13</f>
        <v>6629.1090937500003</v>
      </c>
      <c r="IM244" s="45">
        <f>OpEx!IO13</f>
        <v>6629.1090937500003</v>
      </c>
      <c r="IN244" s="45">
        <f>OpEx!IP13</f>
        <v>6629.1090937500003</v>
      </c>
      <c r="IO244" s="45">
        <f>OpEx!IQ13</f>
        <v>6629.1090937500003</v>
      </c>
      <c r="IP244" s="45">
        <f>OpEx!IR13</f>
        <v>6629.1090937500003</v>
      </c>
      <c r="IQ244" s="45">
        <f>OpEx!IS13</f>
        <v>6629.1090937500003</v>
      </c>
      <c r="IR244" s="45">
        <f>OpEx!IT13</f>
        <v>6629.1090937500003</v>
      </c>
      <c r="IS244" s="45">
        <f>OpEx!IU13</f>
        <v>6629.1090937500003</v>
      </c>
      <c r="IT244" s="45">
        <f>OpEx!IV13</f>
        <v>6629.1090937500003</v>
      </c>
      <c r="IU244" s="45">
        <f>OpEx!IW13</f>
        <v>6629.1090937500003</v>
      </c>
      <c r="IV244" s="45">
        <f>OpEx!IX13</f>
        <v>6629.1090937500003</v>
      </c>
      <c r="IW244" s="45">
        <f>OpEx!IY13</f>
        <v>6629.1090937500003</v>
      </c>
      <c r="IX244" s="45">
        <f>OpEx!IZ13</f>
        <v>6629.1090937500003</v>
      </c>
      <c r="IY244" s="45">
        <f>OpEx!JA13</f>
        <v>6629.1090937500003</v>
      </c>
      <c r="IZ244" s="45">
        <f>OpEx!JB13</f>
        <v>6629.1090937500003</v>
      </c>
      <c r="JA244" s="45">
        <f>OpEx!JC13</f>
        <v>6629.1090937500003</v>
      </c>
      <c r="JB244" s="45">
        <f>OpEx!JD13</f>
        <v>6629.1090937500003</v>
      </c>
      <c r="JC244" s="45">
        <f>OpEx!JE13</f>
        <v>6629.1090937500003</v>
      </c>
      <c r="JD244" s="45">
        <f>OpEx!JF13</f>
        <v>6629.1090937500003</v>
      </c>
      <c r="JE244" s="45">
        <f>OpEx!JG13</f>
        <v>6629.1090937500003</v>
      </c>
      <c r="JF244" s="45">
        <f>OpEx!JH13</f>
        <v>6629.1090937500003</v>
      </c>
      <c r="JG244" s="45">
        <f>OpEx!JI13</f>
        <v>6629.1090937500003</v>
      </c>
      <c r="JH244" s="45">
        <f>OpEx!JJ13</f>
        <v>6629.1090937500003</v>
      </c>
      <c r="JI244" s="45">
        <f>OpEx!JK13</f>
        <v>6629.1090937500003</v>
      </c>
      <c r="JJ244" s="45">
        <f>OpEx!JL13</f>
        <v>6629.1090937500003</v>
      </c>
      <c r="JK244" s="45">
        <f>OpEx!JM13</f>
        <v>6629.1090937500003</v>
      </c>
      <c r="JL244" s="45">
        <f>OpEx!JN13</f>
        <v>6629.1090937500003</v>
      </c>
      <c r="JM244" s="45">
        <f>OpEx!JO13</f>
        <v>6629.1090937500003</v>
      </c>
      <c r="JN244" s="45">
        <f>OpEx!JP13</f>
        <v>6629.1090937500003</v>
      </c>
      <c r="JO244" s="45">
        <f>OpEx!JQ13</f>
        <v>6629.1090937500003</v>
      </c>
      <c r="JP244" s="45">
        <f>OpEx!JR13</f>
        <v>6629.1090937500003</v>
      </c>
      <c r="JQ244" s="45">
        <f>OpEx!JS13</f>
        <v>6629.1090937500003</v>
      </c>
      <c r="JR244" s="45">
        <f>OpEx!JT13</f>
        <v>6629.1090937500003</v>
      </c>
      <c r="JS244" s="45">
        <f>OpEx!JU13</f>
        <v>6629.1090937500003</v>
      </c>
      <c r="JT244" s="45">
        <f>OpEx!JV13</f>
        <v>6629.1090937500003</v>
      </c>
      <c r="JU244" s="45">
        <f>OpEx!JW13</f>
        <v>6629.1090937500003</v>
      </c>
      <c r="JV244" s="45">
        <f>OpEx!JX13</f>
        <v>6629.1090937500003</v>
      </c>
      <c r="JW244" s="45">
        <f>OpEx!JY13</f>
        <v>6629.1090937500003</v>
      </c>
      <c r="JX244" s="45">
        <f>OpEx!JZ13</f>
        <v>6629.1090937500003</v>
      </c>
      <c r="JY244" s="45">
        <f>OpEx!KA13</f>
        <v>6629.1090937500003</v>
      </c>
      <c r="JZ244" s="45">
        <f>OpEx!KB13</f>
        <v>6629.1090937500003</v>
      </c>
      <c r="KA244" s="45">
        <f>OpEx!KC13</f>
        <v>6629.1090937500003</v>
      </c>
      <c r="KB244" s="45">
        <f>OpEx!KD13</f>
        <v>6629.1090937500003</v>
      </c>
      <c r="KC244" s="45">
        <f>OpEx!KE13</f>
        <v>6629.1090937500003</v>
      </c>
      <c r="KD244" s="45">
        <f>OpEx!KF13</f>
        <v>6629.1090937500003</v>
      </c>
      <c r="KE244" s="45">
        <f>OpEx!KG13</f>
        <v>6629.1090937500003</v>
      </c>
      <c r="KF244" s="45">
        <f>OpEx!KH13</f>
        <v>6629.1090937500003</v>
      </c>
      <c r="KG244" s="45">
        <f>OpEx!KI13</f>
        <v>6629.1090937500003</v>
      </c>
      <c r="KH244" s="45">
        <f>OpEx!KJ13</f>
        <v>6629.1090937500003</v>
      </c>
      <c r="KI244" s="45">
        <f>OpEx!KK13</f>
        <v>6629.1090937500003</v>
      </c>
      <c r="KJ244" s="45">
        <f>OpEx!KL13</f>
        <v>6629.1090937500003</v>
      </c>
      <c r="KK244" s="45">
        <f>OpEx!KM13</f>
        <v>6629.1090937500003</v>
      </c>
      <c r="KL244" s="45">
        <f>OpEx!KN13</f>
        <v>6629.1090937500003</v>
      </c>
      <c r="KM244" s="45">
        <f>OpEx!KO13</f>
        <v>6629.1090937500003</v>
      </c>
      <c r="KN244" s="45">
        <f>OpEx!KP13</f>
        <v>6629.1090937500003</v>
      </c>
      <c r="KO244" s="45">
        <f>OpEx!KQ13</f>
        <v>6629.1090937500003</v>
      </c>
      <c r="KP244" s="45">
        <f>OpEx!KR13</f>
        <v>6629.1090937500003</v>
      </c>
      <c r="KQ244" s="45">
        <f>OpEx!KS13</f>
        <v>6629.1090937500003</v>
      </c>
      <c r="KR244" s="45">
        <f>OpEx!KT13</f>
        <v>6629.1090937500003</v>
      </c>
      <c r="KS244" s="45">
        <f>OpEx!KU13</f>
        <v>6629.1090937500003</v>
      </c>
      <c r="KT244" s="45">
        <f>OpEx!KV13</f>
        <v>6629.1090937500003</v>
      </c>
      <c r="KU244" s="45">
        <f>OpEx!KW13</f>
        <v>6629.1090937500003</v>
      </c>
      <c r="KV244" s="45">
        <f>OpEx!KX13</f>
        <v>6629.1090937500003</v>
      </c>
      <c r="KW244" s="45">
        <f>OpEx!KY13</f>
        <v>6629.1090937500003</v>
      </c>
      <c r="KX244" s="45">
        <f>OpEx!KZ13</f>
        <v>6629.1090937500003</v>
      </c>
      <c r="KY244" s="45">
        <f>OpEx!LA13</f>
        <v>6629.1090937500003</v>
      </c>
      <c r="KZ244" s="45">
        <f>OpEx!LB13</f>
        <v>6629.1090937500003</v>
      </c>
      <c r="LA244" s="45">
        <f>OpEx!LC13</f>
        <v>6629.1090937500003</v>
      </c>
      <c r="LB244" s="45">
        <f>OpEx!LD13</f>
        <v>6629.1090937500003</v>
      </c>
      <c r="LC244" s="45">
        <f>OpEx!LE13</f>
        <v>6629.1090937500003</v>
      </c>
      <c r="LD244" s="45">
        <f>OpEx!LF13</f>
        <v>6629.1090937500003</v>
      </c>
      <c r="LE244" s="45">
        <f>OpEx!LG13</f>
        <v>6629.1090937500003</v>
      </c>
      <c r="LF244" s="45">
        <f>OpEx!LH13</f>
        <v>6629.1090937500003</v>
      </c>
      <c r="LG244" s="45">
        <f>OpEx!LI13</f>
        <v>6629.1090937500003</v>
      </c>
      <c r="LH244" s="45">
        <f>OpEx!LJ13</f>
        <v>6629.1090937500003</v>
      </c>
      <c r="LI244" s="45">
        <f>OpEx!LK13</f>
        <v>6629.1090937500003</v>
      </c>
      <c r="LJ244" s="45">
        <f>OpEx!LL13</f>
        <v>6629.1090937500003</v>
      </c>
      <c r="LK244" s="45">
        <f>OpEx!LM13</f>
        <v>6629.1090937500003</v>
      </c>
      <c r="LL244" s="45">
        <f>OpEx!LN13</f>
        <v>6629.1090937500003</v>
      </c>
      <c r="LM244" s="45">
        <f>OpEx!LO13</f>
        <v>6629.1090937500003</v>
      </c>
      <c r="LN244" s="45">
        <f>OpEx!LP13</f>
        <v>6629.1090937500003</v>
      </c>
      <c r="LO244" s="45">
        <f>OpEx!LQ13</f>
        <v>6629.1090937500003</v>
      </c>
      <c r="LP244" s="45">
        <f>OpEx!LR13</f>
        <v>6629.1090937500003</v>
      </c>
      <c r="LQ244" s="45">
        <f>OpEx!LS13</f>
        <v>6629.1090937500003</v>
      </c>
      <c r="LR244" s="45">
        <f>OpEx!LT13</f>
        <v>6629.1090937500003</v>
      </c>
      <c r="LS244" s="45">
        <f>OpEx!LU13</f>
        <v>6629.1090937500003</v>
      </c>
      <c r="LT244" s="45">
        <f>OpEx!LV13</f>
        <v>6629.1090937500003</v>
      </c>
      <c r="LU244" s="45"/>
      <c r="LV244" s="45"/>
      <c r="LW244" s="45"/>
      <c r="LX244" s="45"/>
      <c r="LY244" s="45"/>
      <c r="LZ244" s="45"/>
      <c r="MA244" s="45"/>
      <c r="MB244" s="45"/>
      <c r="MC244" s="45"/>
      <c r="MD244" s="45"/>
      <c r="ME244" s="45"/>
      <c r="MF244" s="45"/>
      <c r="MG244" s="45"/>
      <c r="MH244" s="45"/>
      <c r="MI244" s="45"/>
      <c r="MJ244" s="45"/>
      <c r="MK244" s="45"/>
      <c r="ML244" s="45"/>
      <c r="MM244" s="45"/>
      <c r="MN244" s="45"/>
      <c r="MO244" s="45"/>
      <c r="MP244" s="45"/>
      <c r="MQ244" s="45"/>
      <c r="MR244" s="45"/>
      <c r="MS244" s="45"/>
      <c r="MT244" s="45"/>
      <c r="MU244" s="45"/>
      <c r="MV244" s="45"/>
      <c r="MW244" s="45"/>
      <c r="MX244" s="45"/>
      <c r="MY244" s="45"/>
      <c r="MZ244" s="45"/>
      <c r="NA244" s="45"/>
      <c r="NB244" s="45"/>
      <c r="NC244" s="45"/>
      <c r="ND244" s="45"/>
      <c r="NE244" s="45"/>
      <c r="NF244" s="45"/>
      <c r="NG244" s="45"/>
      <c r="NH244" s="45"/>
      <c r="NI244" s="45"/>
      <c r="NJ244" s="45"/>
      <c r="NK244" s="45"/>
      <c r="NL244" s="45"/>
      <c r="NM244" s="45"/>
      <c r="NN244" s="45"/>
      <c r="NO244" s="45"/>
      <c r="NP244" s="45"/>
      <c r="NQ244" s="45"/>
      <c r="NR244" s="45"/>
      <c r="NS244" s="45"/>
      <c r="NT244" s="45"/>
      <c r="NU244" s="45"/>
      <c r="NV244" s="45"/>
      <c r="NW244" s="45"/>
      <c r="NX244" s="45"/>
      <c r="NY244" s="45"/>
      <c r="NZ244" s="45"/>
      <c r="OA244" s="45"/>
      <c r="OB244" s="45"/>
      <c r="OC244" s="45"/>
      <c r="OD244" s="45"/>
      <c r="OE244" s="45"/>
      <c r="OF244" s="45"/>
      <c r="OG244" s="45"/>
      <c r="OH244" s="45"/>
      <c r="OI244" s="45"/>
      <c r="OJ244" s="45"/>
      <c r="OK244" s="45"/>
      <c r="OL244" s="45"/>
      <c r="OM244" s="45"/>
      <c r="ON244" s="45"/>
      <c r="OO244" s="45"/>
      <c r="OP244" s="45"/>
      <c r="OQ244" s="45"/>
      <c r="OR244" s="45"/>
      <c r="OS244" s="45"/>
      <c r="OT244" s="45"/>
      <c r="OU244" s="45"/>
      <c r="OV244" s="45"/>
      <c r="OW244" s="45"/>
      <c r="OX244" s="45"/>
      <c r="OY244" s="45"/>
      <c r="OZ244" s="45"/>
      <c r="PA244" s="45"/>
      <c r="PB244" s="45"/>
      <c r="PC244" s="45"/>
      <c r="PD244" s="45"/>
      <c r="PE244" s="45"/>
      <c r="PF244" s="45"/>
      <c r="PG244" s="45"/>
      <c r="PH244" s="45"/>
      <c r="PI244" s="45"/>
      <c r="PJ244" s="45"/>
      <c r="PK244" s="45"/>
      <c r="PL244" s="45"/>
      <c r="PM244" s="45"/>
      <c r="PN244" s="45"/>
      <c r="PO244" s="45"/>
      <c r="PP244" s="45"/>
      <c r="PQ244" s="45"/>
      <c r="PR244" s="45"/>
      <c r="PS244" s="45"/>
      <c r="PT244" s="45"/>
      <c r="PU244" s="45"/>
      <c r="PV244" s="45"/>
      <c r="PW244" s="45"/>
      <c r="PX244" s="45"/>
      <c r="PY244" s="45"/>
      <c r="PZ244" s="45"/>
      <c r="QA244" s="45"/>
      <c r="QB244" s="45"/>
      <c r="QC244" s="45"/>
      <c r="QD244" s="45"/>
      <c r="QE244" s="45"/>
      <c r="QF244" s="45"/>
      <c r="QG244" s="45"/>
      <c r="QH244" s="45"/>
      <c r="QI244" s="45"/>
      <c r="QJ244" s="45"/>
      <c r="QK244" s="45"/>
      <c r="QL244" s="45"/>
      <c r="QM244" s="45"/>
      <c r="QN244" s="45"/>
      <c r="QO244" s="45"/>
      <c r="QP244" s="45"/>
      <c r="QQ244" s="45"/>
      <c r="QR244" s="45"/>
      <c r="QS244" s="45"/>
      <c r="QT244" s="45"/>
      <c r="QU244" s="45"/>
    </row>
    <row r="245" spans="2:509" outlineLevel="1">
      <c r="B245" s="6"/>
      <c r="C245" s="75" t="s">
        <v>518</v>
      </c>
      <c r="D245" s="42"/>
      <c r="E245" s="50" t="s">
        <v>95</v>
      </c>
      <c r="G245" s="282"/>
      <c r="H245" s="198">
        <f t="shared" si="914"/>
        <v>2001705.1248000083</v>
      </c>
      <c r="I245" s="45">
        <f>I232</f>
        <v>0</v>
      </c>
      <c r="J245" s="45">
        <f t="shared" ref="J245:BU245" si="915">J232</f>
        <v>0</v>
      </c>
      <c r="K245" s="45">
        <f t="shared" si="915"/>
        <v>0</v>
      </c>
      <c r="L245" s="45">
        <f t="shared" si="915"/>
        <v>0</v>
      </c>
      <c r="M245" s="45">
        <f t="shared" si="915"/>
        <v>0</v>
      </c>
      <c r="N245" s="45">
        <f t="shared" si="915"/>
        <v>0</v>
      </c>
      <c r="O245" s="45">
        <f t="shared" si="915"/>
        <v>0</v>
      </c>
      <c r="P245" s="45">
        <f t="shared" si="915"/>
        <v>0</v>
      </c>
      <c r="Q245" s="45">
        <f t="shared" si="915"/>
        <v>0</v>
      </c>
      <c r="R245" s="45">
        <f t="shared" si="915"/>
        <v>0</v>
      </c>
      <c r="S245" s="45">
        <f t="shared" si="915"/>
        <v>0</v>
      </c>
      <c r="T245" s="45">
        <f t="shared" si="915"/>
        <v>0</v>
      </c>
      <c r="U245" s="45">
        <f t="shared" si="915"/>
        <v>0</v>
      </c>
      <c r="V245" s="45">
        <f t="shared" si="915"/>
        <v>0</v>
      </c>
      <c r="W245" s="45">
        <f t="shared" si="915"/>
        <v>0</v>
      </c>
      <c r="X245" s="45">
        <f t="shared" si="915"/>
        <v>0</v>
      </c>
      <c r="Y245" s="45">
        <f t="shared" si="915"/>
        <v>0</v>
      </c>
      <c r="Z245" s="45">
        <f t="shared" si="915"/>
        <v>0</v>
      </c>
      <c r="AA245" s="45">
        <f t="shared" si="915"/>
        <v>0</v>
      </c>
      <c r="AB245" s="45">
        <f t="shared" si="915"/>
        <v>0</v>
      </c>
      <c r="AC245" s="45">
        <f t="shared" si="915"/>
        <v>0</v>
      </c>
      <c r="AD245" s="45">
        <f t="shared" si="915"/>
        <v>0</v>
      </c>
      <c r="AE245" s="45">
        <f t="shared" si="915"/>
        <v>0</v>
      </c>
      <c r="AF245" s="45">
        <f t="shared" si="915"/>
        <v>0</v>
      </c>
      <c r="AG245" s="45">
        <f t="shared" si="915"/>
        <v>6795.8447999999999</v>
      </c>
      <c r="AH245" s="45">
        <f t="shared" si="915"/>
        <v>6357.4032000000007</v>
      </c>
      <c r="AI245" s="45">
        <f t="shared" si="915"/>
        <v>6795.8447999999999</v>
      </c>
      <c r="AJ245" s="45">
        <f t="shared" si="915"/>
        <v>6576.6239999999998</v>
      </c>
      <c r="AK245" s="45">
        <f t="shared" si="915"/>
        <v>6795.8447999999999</v>
      </c>
      <c r="AL245" s="45">
        <f t="shared" si="915"/>
        <v>6576.6239999999998</v>
      </c>
      <c r="AM245" s="45">
        <f t="shared" si="915"/>
        <v>6795.8447999999999</v>
      </c>
      <c r="AN245" s="45">
        <f t="shared" si="915"/>
        <v>6795.8447999999999</v>
      </c>
      <c r="AO245" s="45">
        <f t="shared" si="915"/>
        <v>6576.6239999999998</v>
      </c>
      <c r="AP245" s="45">
        <f t="shared" si="915"/>
        <v>6795.8447999999999</v>
      </c>
      <c r="AQ245" s="45">
        <f t="shared" si="915"/>
        <v>6576.6239999999998</v>
      </c>
      <c r="AR245" s="45">
        <f t="shared" si="915"/>
        <v>6795.8447999999999</v>
      </c>
      <c r="AS245" s="45">
        <f t="shared" si="915"/>
        <v>6795.8447999999999</v>
      </c>
      <c r="AT245" s="45">
        <f t="shared" si="915"/>
        <v>6138.1824000000006</v>
      </c>
      <c r="AU245" s="45">
        <f t="shared" si="915"/>
        <v>6795.8447999999999</v>
      </c>
      <c r="AV245" s="45">
        <f t="shared" si="915"/>
        <v>6576.6239999999998</v>
      </c>
      <c r="AW245" s="45">
        <f t="shared" si="915"/>
        <v>6795.8447999999999</v>
      </c>
      <c r="AX245" s="45">
        <f t="shared" si="915"/>
        <v>6576.6239999999998</v>
      </c>
      <c r="AY245" s="45">
        <f t="shared" si="915"/>
        <v>6795.8447999999999</v>
      </c>
      <c r="AZ245" s="45">
        <f t="shared" si="915"/>
        <v>6795.8447999999999</v>
      </c>
      <c r="BA245" s="45">
        <f t="shared" si="915"/>
        <v>6576.6239999999998</v>
      </c>
      <c r="BB245" s="45">
        <f t="shared" si="915"/>
        <v>6795.8447999999999</v>
      </c>
      <c r="BC245" s="45">
        <f t="shared" si="915"/>
        <v>6576.6239999999998</v>
      </c>
      <c r="BD245" s="45">
        <f t="shared" si="915"/>
        <v>6795.8447999999999</v>
      </c>
      <c r="BE245" s="45">
        <f t="shared" si="915"/>
        <v>6795.8447999999999</v>
      </c>
      <c r="BF245" s="45">
        <f t="shared" si="915"/>
        <v>6138.1824000000006</v>
      </c>
      <c r="BG245" s="45">
        <f t="shared" si="915"/>
        <v>6795.8447999999999</v>
      </c>
      <c r="BH245" s="45">
        <f t="shared" si="915"/>
        <v>6576.6239999999998</v>
      </c>
      <c r="BI245" s="45">
        <f t="shared" si="915"/>
        <v>6795.8447999999999</v>
      </c>
      <c r="BJ245" s="45">
        <f t="shared" si="915"/>
        <v>6576.6239999999998</v>
      </c>
      <c r="BK245" s="45">
        <f t="shared" si="915"/>
        <v>6795.8447999999999</v>
      </c>
      <c r="BL245" s="45">
        <f t="shared" si="915"/>
        <v>6795.8447999999999</v>
      </c>
      <c r="BM245" s="45">
        <f t="shared" si="915"/>
        <v>6576.6239999999998</v>
      </c>
      <c r="BN245" s="45">
        <f t="shared" si="915"/>
        <v>6795.8447999999999</v>
      </c>
      <c r="BO245" s="45">
        <f t="shared" si="915"/>
        <v>6576.6239999999998</v>
      </c>
      <c r="BP245" s="45">
        <f t="shared" si="915"/>
        <v>6795.8447999999999</v>
      </c>
      <c r="BQ245" s="45">
        <f t="shared" si="915"/>
        <v>6795.8447999999999</v>
      </c>
      <c r="BR245" s="45">
        <f t="shared" si="915"/>
        <v>6138.1824000000006</v>
      </c>
      <c r="BS245" s="45">
        <f t="shared" si="915"/>
        <v>6795.8447999999999</v>
      </c>
      <c r="BT245" s="45">
        <f t="shared" si="915"/>
        <v>6576.6239999999998</v>
      </c>
      <c r="BU245" s="45">
        <f t="shared" si="915"/>
        <v>6795.8447999999999</v>
      </c>
      <c r="BV245" s="45">
        <f t="shared" ref="BV245:EG245" si="916">BV232</f>
        <v>6576.6239999999998</v>
      </c>
      <c r="BW245" s="45">
        <f t="shared" si="916"/>
        <v>6795.8447999999999</v>
      </c>
      <c r="BX245" s="45">
        <f t="shared" si="916"/>
        <v>6795.8447999999999</v>
      </c>
      <c r="BY245" s="45">
        <f t="shared" si="916"/>
        <v>6576.6239999999998</v>
      </c>
      <c r="BZ245" s="45">
        <f t="shared" si="916"/>
        <v>6795.8447999999999</v>
      </c>
      <c r="CA245" s="45">
        <f t="shared" si="916"/>
        <v>6576.6239999999998</v>
      </c>
      <c r="CB245" s="45">
        <f t="shared" si="916"/>
        <v>6795.8447999999999</v>
      </c>
      <c r="CC245" s="45">
        <f t="shared" si="916"/>
        <v>6795.8447999999999</v>
      </c>
      <c r="CD245" s="45">
        <f t="shared" si="916"/>
        <v>6357.4032000000007</v>
      </c>
      <c r="CE245" s="45">
        <f t="shared" si="916"/>
        <v>6795.8447999999999</v>
      </c>
      <c r="CF245" s="45">
        <f t="shared" si="916"/>
        <v>6576.6239999999998</v>
      </c>
      <c r="CG245" s="45">
        <f t="shared" si="916"/>
        <v>6795.8447999999999</v>
      </c>
      <c r="CH245" s="45">
        <f t="shared" si="916"/>
        <v>6576.6239999999998</v>
      </c>
      <c r="CI245" s="45">
        <f t="shared" si="916"/>
        <v>6795.8447999999999</v>
      </c>
      <c r="CJ245" s="45">
        <f t="shared" si="916"/>
        <v>6795.8447999999999</v>
      </c>
      <c r="CK245" s="45">
        <f t="shared" si="916"/>
        <v>6576.6239999999998</v>
      </c>
      <c r="CL245" s="45">
        <f t="shared" si="916"/>
        <v>6795.8447999999999</v>
      </c>
      <c r="CM245" s="45">
        <f t="shared" si="916"/>
        <v>6576.6239999999998</v>
      </c>
      <c r="CN245" s="45">
        <f t="shared" si="916"/>
        <v>6795.8447999999999</v>
      </c>
      <c r="CO245" s="45">
        <f t="shared" si="916"/>
        <v>6795.8447999999999</v>
      </c>
      <c r="CP245" s="45">
        <f t="shared" si="916"/>
        <v>6138.1824000000006</v>
      </c>
      <c r="CQ245" s="45">
        <f t="shared" si="916"/>
        <v>6795.8447999999999</v>
      </c>
      <c r="CR245" s="45">
        <f t="shared" si="916"/>
        <v>6576.6239999999998</v>
      </c>
      <c r="CS245" s="45">
        <f t="shared" si="916"/>
        <v>6795.8447999999999</v>
      </c>
      <c r="CT245" s="45">
        <f t="shared" si="916"/>
        <v>6576.6239999999998</v>
      </c>
      <c r="CU245" s="45">
        <f t="shared" si="916"/>
        <v>6795.8447999999999</v>
      </c>
      <c r="CV245" s="45">
        <f t="shared" si="916"/>
        <v>6795.8447999999999</v>
      </c>
      <c r="CW245" s="45">
        <f t="shared" si="916"/>
        <v>6576.6239999999998</v>
      </c>
      <c r="CX245" s="45">
        <f t="shared" si="916"/>
        <v>6795.8447999999999</v>
      </c>
      <c r="CY245" s="45">
        <f t="shared" si="916"/>
        <v>6576.6239999999998</v>
      </c>
      <c r="CZ245" s="45">
        <f t="shared" si="916"/>
        <v>6795.8447999999999</v>
      </c>
      <c r="DA245" s="45">
        <f t="shared" si="916"/>
        <v>6795.8447999999999</v>
      </c>
      <c r="DB245" s="45">
        <f t="shared" si="916"/>
        <v>6138.1824000000006</v>
      </c>
      <c r="DC245" s="45">
        <f t="shared" si="916"/>
        <v>6795.8447999999999</v>
      </c>
      <c r="DD245" s="45">
        <f t="shared" si="916"/>
        <v>6576.6239999999998</v>
      </c>
      <c r="DE245" s="45">
        <f t="shared" si="916"/>
        <v>6795.8447999999999</v>
      </c>
      <c r="DF245" s="45">
        <f t="shared" si="916"/>
        <v>6576.6239999999998</v>
      </c>
      <c r="DG245" s="45">
        <f t="shared" si="916"/>
        <v>6795.8447999999999</v>
      </c>
      <c r="DH245" s="45">
        <f t="shared" si="916"/>
        <v>6795.8447999999999</v>
      </c>
      <c r="DI245" s="45">
        <f t="shared" si="916"/>
        <v>6576.6239999999998</v>
      </c>
      <c r="DJ245" s="45">
        <f t="shared" si="916"/>
        <v>6795.8447999999999</v>
      </c>
      <c r="DK245" s="45">
        <f t="shared" si="916"/>
        <v>6576.6239999999998</v>
      </c>
      <c r="DL245" s="45">
        <f t="shared" si="916"/>
        <v>6795.8447999999999</v>
      </c>
      <c r="DM245" s="45">
        <f t="shared" si="916"/>
        <v>6795.8447999999999</v>
      </c>
      <c r="DN245" s="45">
        <f t="shared" si="916"/>
        <v>6138.1824000000006</v>
      </c>
      <c r="DO245" s="45">
        <f t="shared" si="916"/>
        <v>6795.8447999999999</v>
      </c>
      <c r="DP245" s="45">
        <f t="shared" si="916"/>
        <v>6576.6239999999998</v>
      </c>
      <c r="DQ245" s="45">
        <f t="shared" si="916"/>
        <v>6795.8447999999999</v>
      </c>
      <c r="DR245" s="45">
        <f t="shared" si="916"/>
        <v>6576.6239999999998</v>
      </c>
      <c r="DS245" s="45">
        <f t="shared" si="916"/>
        <v>6795.8447999999999</v>
      </c>
      <c r="DT245" s="45">
        <f t="shared" si="916"/>
        <v>6795.8447999999999</v>
      </c>
      <c r="DU245" s="45">
        <f t="shared" si="916"/>
        <v>6576.6239999999998</v>
      </c>
      <c r="DV245" s="45">
        <f t="shared" si="916"/>
        <v>6795.8447999999999</v>
      </c>
      <c r="DW245" s="45">
        <f t="shared" si="916"/>
        <v>6576.6239999999998</v>
      </c>
      <c r="DX245" s="45">
        <f t="shared" si="916"/>
        <v>6795.8447999999999</v>
      </c>
      <c r="DY245" s="45">
        <f t="shared" si="916"/>
        <v>6795.8447999999999</v>
      </c>
      <c r="DZ245" s="45">
        <f t="shared" si="916"/>
        <v>6357.4032000000007</v>
      </c>
      <c r="EA245" s="45">
        <f t="shared" si="916"/>
        <v>6795.8447999999999</v>
      </c>
      <c r="EB245" s="45">
        <f t="shared" si="916"/>
        <v>6576.6239999999998</v>
      </c>
      <c r="EC245" s="45">
        <f t="shared" si="916"/>
        <v>6795.8447999999999</v>
      </c>
      <c r="ED245" s="45">
        <f t="shared" si="916"/>
        <v>6576.6239999999998</v>
      </c>
      <c r="EE245" s="45">
        <f t="shared" si="916"/>
        <v>6795.8447999999999</v>
      </c>
      <c r="EF245" s="45">
        <f t="shared" si="916"/>
        <v>6795.8447999999999</v>
      </c>
      <c r="EG245" s="45">
        <f t="shared" si="916"/>
        <v>6576.6239999999998</v>
      </c>
      <c r="EH245" s="45">
        <f t="shared" ref="EH245:GS245" si="917">EH232</f>
        <v>6795.8447999999999</v>
      </c>
      <c r="EI245" s="45">
        <f t="shared" si="917"/>
        <v>6576.6239999999998</v>
      </c>
      <c r="EJ245" s="45">
        <f t="shared" si="917"/>
        <v>6795.8447999999999</v>
      </c>
      <c r="EK245" s="45">
        <f t="shared" si="917"/>
        <v>6795.8447999999999</v>
      </c>
      <c r="EL245" s="45">
        <f t="shared" si="917"/>
        <v>6138.1824000000006</v>
      </c>
      <c r="EM245" s="45">
        <f t="shared" si="917"/>
        <v>6795.8447999999999</v>
      </c>
      <c r="EN245" s="45">
        <f t="shared" si="917"/>
        <v>6576.6239999999998</v>
      </c>
      <c r="EO245" s="45">
        <f t="shared" si="917"/>
        <v>6795.8447999999999</v>
      </c>
      <c r="EP245" s="45">
        <f t="shared" si="917"/>
        <v>6576.6239999999998</v>
      </c>
      <c r="EQ245" s="45">
        <f t="shared" si="917"/>
        <v>6795.8447999999999</v>
      </c>
      <c r="ER245" s="45">
        <f t="shared" si="917"/>
        <v>6795.8447999999999</v>
      </c>
      <c r="ES245" s="45">
        <f t="shared" si="917"/>
        <v>6576.6239999999998</v>
      </c>
      <c r="ET245" s="45">
        <f t="shared" si="917"/>
        <v>6795.8447999999999</v>
      </c>
      <c r="EU245" s="45">
        <f t="shared" si="917"/>
        <v>6576.6239999999998</v>
      </c>
      <c r="EV245" s="45">
        <f t="shared" si="917"/>
        <v>6795.8447999999999</v>
      </c>
      <c r="EW245" s="45">
        <f t="shared" si="917"/>
        <v>6795.8447999999999</v>
      </c>
      <c r="EX245" s="45">
        <f t="shared" si="917"/>
        <v>6138.1824000000006</v>
      </c>
      <c r="EY245" s="45">
        <f t="shared" si="917"/>
        <v>6795.8447999999999</v>
      </c>
      <c r="EZ245" s="45">
        <f t="shared" si="917"/>
        <v>6576.6239999999998</v>
      </c>
      <c r="FA245" s="45">
        <f t="shared" si="917"/>
        <v>6795.8447999999999</v>
      </c>
      <c r="FB245" s="45">
        <f t="shared" si="917"/>
        <v>6576.6239999999998</v>
      </c>
      <c r="FC245" s="45">
        <f t="shared" si="917"/>
        <v>6795.8447999999999</v>
      </c>
      <c r="FD245" s="45">
        <f t="shared" si="917"/>
        <v>6795.8447999999999</v>
      </c>
      <c r="FE245" s="45">
        <f t="shared" si="917"/>
        <v>6576.6239999999998</v>
      </c>
      <c r="FF245" s="45">
        <f t="shared" si="917"/>
        <v>6795.8447999999999</v>
      </c>
      <c r="FG245" s="45">
        <f t="shared" si="917"/>
        <v>6576.6239999999998</v>
      </c>
      <c r="FH245" s="45">
        <f t="shared" si="917"/>
        <v>6795.8447999999999</v>
      </c>
      <c r="FI245" s="45">
        <f t="shared" si="917"/>
        <v>6795.8447999999999</v>
      </c>
      <c r="FJ245" s="45">
        <f t="shared" si="917"/>
        <v>6138.1824000000006</v>
      </c>
      <c r="FK245" s="45">
        <f t="shared" si="917"/>
        <v>6795.8447999999999</v>
      </c>
      <c r="FL245" s="45">
        <f t="shared" si="917"/>
        <v>6576.6239999999998</v>
      </c>
      <c r="FM245" s="45">
        <f t="shared" si="917"/>
        <v>6795.8447999999999</v>
      </c>
      <c r="FN245" s="45">
        <f t="shared" si="917"/>
        <v>6576.6239999999998</v>
      </c>
      <c r="FO245" s="45">
        <f t="shared" si="917"/>
        <v>6795.8447999999999</v>
      </c>
      <c r="FP245" s="45">
        <f t="shared" si="917"/>
        <v>6795.8447999999999</v>
      </c>
      <c r="FQ245" s="45">
        <f t="shared" si="917"/>
        <v>6576.6239999999998</v>
      </c>
      <c r="FR245" s="45">
        <f t="shared" si="917"/>
        <v>6795.8447999999999</v>
      </c>
      <c r="FS245" s="45">
        <f t="shared" si="917"/>
        <v>6576.6239999999998</v>
      </c>
      <c r="FT245" s="45">
        <f t="shared" si="917"/>
        <v>6795.8447999999999</v>
      </c>
      <c r="FU245" s="45">
        <f t="shared" si="917"/>
        <v>6795.8447999999999</v>
      </c>
      <c r="FV245" s="45">
        <f t="shared" si="917"/>
        <v>6357.4032000000007</v>
      </c>
      <c r="FW245" s="45">
        <f t="shared" si="917"/>
        <v>6795.8447999999999</v>
      </c>
      <c r="FX245" s="45">
        <f t="shared" si="917"/>
        <v>6576.6239999999998</v>
      </c>
      <c r="FY245" s="45">
        <f t="shared" si="917"/>
        <v>6795.8447999999999</v>
      </c>
      <c r="FZ245" s="45">
        <f t="shared" si="917"/>
        <v>6576.6239999999998</v>
      </c>
      <c r="GA245" s="45">
        <f t="shared" si="917"/>
        <v>6795.8447999999999</v>
      </c>
      <c r="GB245" s="45">
        <f t="shared" si="917"/>
        <v>6795.8447999999999</v>
      </c>
      <c r="GC245" s="45">
        <f t="shared" si="917"/>
        <v>6576.6239999999998</v>
      </c>
      <c r="GD245" s="45">
        <f t="shared" si="917"/>
        <v>6795.8447999999999</v>
      </c>
      <c r="GE245" s="45">
        <f t="shared" si="917"/>
        <v>6576.6239999999998</v>
      </c>
      <c r="GF245" s="45">
        <f t="shared" si="917"/>
        <v>6795.8447999999999</v>
      </c>
      <c r="GG245" s="45">
        <f t="shared" si="917"/>
        <v>6795.8447999999999</v>
      </c>
      <c r="GH245" s="45">
        <f t="shared" si="917"/>
        <v>6138.1824000000006</v>
      </c>
      <c r="GI245" s="45">
        <f t="shared" si="917"/>
        <v>6795.8447999999999</v>
      </c>
      <c r="GJ245" s="45">
        <f t="shared" si="917"/>
        <v>6576.6239999999998</v>
      </c>
      <c r="GK245" s="45">
        <f t="shared" si="917"/>
        <v>6795.8447999999999</v>
      </c>
      <c r="GL245" s="45">
        <f t="shared" si="917"/>
        <v>6576.6239999999998</v>
      </c>
      <c r="GM245" s="45">
        <f t="shared" si="917"/>
        <v>6795.8447999999999</v>
      </c>
      <c r="GN245" s="45">
        <f t="shared" si="917"/>
        <v>6795.8447999999999</v>
      </c>
      <c r="GO245" s="45">
        <f t="shared" si="917"/>
        <v>6576.6239999999998</v>
      </c>
      <c r="GP245" s="45">
        <f t="shared" si="917"/>
        <v>6795.8447999999999</v>
      </c>
      <c r="GQ245" s="45">
        <f t="shared" si="917"/>
        <v>6576.6239999999998</v>
      </c>
      <c r="GR245" s="45">
        <f t="shared" si="917"/>
        <v>6795.8447999999999</v>
      </c>
      <c r="GS245" s="45">
        <f t="shared" si="917"/>
        <v>6795.8447999999999</v>
      </c>
      <c r="GT245" s="45">
        <f t="shared" ref="GT245:JE245" si="918">GT232</f>
        <v>6138.1824000000006</v>
      </c>
      <c r="GU245" s="45">
        <f t="shared" si="918"/>
        <v>6795.8447999999999</v>
      </c>
      <c r="GV245" s="45">
        <f t="shared" si="918"/>
        <v>6576.6239999999998</v>
      </c>
      <c r="GW245" s="45">
        <f t="shared" si="918"/>
        <v>6795.8447999999999</v>
      </c>
      <c r="GX245" s="45">
        <f t="shared" si="918"/>
        <v>6576.6239999999998</v>
      </c>
      <c r="GY245" s="45">
        <f t="shared" si="918"/>
        <v>6795.8447999999999</v>
      </c>
      <c r="GZ245" s="45">
        <f t="shared" si="918"/>
        <v>6795.8447999999999</v>
      </c>
      <c r="HA245" s="45">
        <f t="shared" si="918"/>
        <v>6576.6239999999998</v>
      </c>
      <c r="HB245" s="45">
        <f t="shared" si="918"/>
        <v>6795.8447999999999</v>
      </c>
      <c r="HC245" s="45">
        <f t="shared" si="918"/>
        <v>6576.6239999999998</v>
      </c>
      <c r="HD245" s="45">
        <f t="shared" si="918"/>
        <v>6795.8447999999999</v>
      </c>
      <c r="HE245" s="45">
        <f t="shared" si="918"/>
        <v>6795.8447999999999</v>
      </c>
      <c r="HF245" s="45">
        <f t="shared" si="918"/>
        <v>6138.1824000000006</v>
      </c>
      <c r="HG245" s="45">
        <f t="shared" si="918"/>
        <v>6795.8447999999999</v>
      </c>
      <c r="HH245" s="45">
        <f t="shared" si="918"/>
        <v>6576.6239999999998</v>
      </c>
      <c r="HI245" s="45">
        <f t="shared" si="918"/>
        <v>6795.8447999999999</v>
      </c>
      <c r="HJ245" s="45">
        <f t="shared" si="918"/>
        <v>6576.6239999999998</v>
      </c>
      <c r="HK245" s="45">
        <f t="shared" si="918"/>
        <v>6795.8447999999999</v>
      </c>
      <c r="HL245" s="45">
        <f t="shared" si="918"/>
        <v>6795.8447999999999</v>
      </c>
      <c r="HM245" s="45">
        <f t="shared" si="918"/>
        <v>6576.6239999999998</v>
      </c>
      <c r="HN245" s="45">
        <f t="shared" si="918"/>
        <v>6795.8447999999999</v>
      </c>
      <c r="HO245" s="45">
        <f t="shared" si="918"/>
        <v>6576.6239999999998</v>
      </c>
      <c r="HP245" s="45">
        <f t="shared" si="918"/>
        <v>6795.8447999999999</v>
      </c>
      <c r="HQ245" s="45">
        <f t="shared" si="918"/>
        <v>6795.8447999999999</v>
      </c>
      <c r="HR245" s="45">
        <f t="shared" si="918"/>
        <v>6357.4032000000007</v>
      </c>
      <c r="HS245" s="45">
        <f t="shared" si="918"/>
        <v>6795.8447999999999</v>
      </c>
      <c r="HT245" s="45">
        <f t="shared" si="918"/>
        <v>6576.6239999999998</v>
      </c>
      <c r="HU245" s="45">
        <f t="shared" si="918"/>
        <v>6795.8447999999999</v>
      </c>
      <c r="HV245" s="45">
        <f t="shared" si="918"/>
        <v>6576.6239999999998</v>
      </c>
      <c r="HW245" s="45">
        <f t="shared" si="918"/>
        <v>6795.8447999999999</v>
      </c>
      <c r="HX245" s="45">
        <f t="shared" si="918"/>
        <v>6795.8447999999999</v>
      </c>
      <c r="HY245" s="45">
        <f t="shared" si="918"/>
        <v>6576.6239999999998</v>
      </c>
      <c r="HZ245" s="45">
        <f t="shared" si="918"/>
        <v>6795.8447999999999</v>
      </c>
      <c r="IA245" s="45">
        <f t="shared" si="918"/>
        <v>6576.6239999999998</v>
      </c>
      <c r="IB245" s="45">
        <f t="shared" si="918"/>
        <v>6795.8447999999999</v>
      </c>
      <c r="IC245" s="45">
        <f t="shared" si="918"/>
        <v>6795.8447999999999</v>
      </c>
      <c r="ID245" s="45">
        <f t="shared" si="918"/>
        <v>6138.1824000000006</v>
      </c>
      <c r="IE245" s="45">
        <f t="shared" si="918"/>
        <v>6795.8447999999999</v>
      </c>
      <c r="IF245" s="45">
        <f t="shared" si="918"/>
        <v>6576.6239999999998</v>
      </c>
      <c r="IG245" s="45">
        <f t="shared" si="918"/>
        <v>6795.8447999999999</v>
      </c>
      <c r="IH245" s="45">
        <f t="shared" si="918"/>
        <v>6576.6239999999998</v>
      </c>
      <c r="II245" s="45">
        <f t="shared" si="918"/>
        <v>6795.8447999999999</v>
      </c>
      <c r="IJ245" s="45">
        <f t="shared" si="918"/>
        <v>6795.8447999999999</v>
      </c>
      <c r="IK245" s="45">
        <f t="shared" si="918"/>
        <v>6576.6239999999998</v>
      </c>
      <c r="IL245" s="45">
        <f t="shared" si="918"/>
        <v>6795.8447999999999</v>
      </c>
      <c r="IM245" s="45">
        <f t="shared" si="918"/>
        <v>6576.6239999999998</v>
      </c>
      <c r="IN245" s="45">
        <f t="shared" si="918"/>
        <v>6795.8447999999999</v>
      </c>
      <c r="IO245" s="45">
        <f t="shared" si="918"/>
        <v>6795.8447999999999</v>
      </c>
      <c r="IP245" s="45">
        <f t="shared" si="918"/>
        <v>6138.1824000000006</v>
      </c>
      <c r="IQ245" s="45">
        <f t="shared" si="918"/>
        <v>6795.8447999999999</v>
      </c>
      <c r="IR245" s="45">
        <f t="shared" si="918"/>
        <v>6576.6239999999998</v>
      </c>
      <c r="IS245" s="45">
        <f t="shared" si="918"/>
        <v>6795.8447999999999</v>
      </c>
      <c r="IT245" s="45">
        <f t="shared" si="918"/>
        <v>6576.6239999999998</v>
      </c>
      <c r="IU245" s="45">
        <f t="shared" si="918"/>
        <v>6795.8447999999999</v>
      </c>
      <c r="IV245" s="45">
        <f t="shared" si="918"/>
        <v>6795.8447999999999</v>
      </c>
      <c r="IW245" s="45">
        <f t="shared" si="918"/>
        <v>6576.6239999999998</v>
      </c>
      <c r="IX245" s="45">
        <f t="shared" si="918"/>
        <v>6795.8447999999999</v>
      </c>
      <c r="IY245" s="45">
        <f t="shared" si="918"/>
        <v>6576.6239999999998</v>
      </c>
      <c r="IZ245" s="45">
        <f t="shared" si="918"/>
        <v>6795.8447999999999</v>
      </c>
      <c r="JA245" s="45">
        <f t="shared" si="918"/>
        <v>6795.8447999999999</v>
      </c>
      <c r="JB245" s="45">
        <f t="shared" si="918"/>
        <v>6138.1824000000006</v>
      </c>
      <c r="JC245" s="45">
        <f t="shared" si="918"/>
        <v>6795.8447999999999</v>
      </c>
      <c r="JD245" s="45">
        <f t="shared" si="918"/>
        <v>6576.6239999999998</v>
      </c>
      <c r="JE245" s="45">
        <f t="shared" si="918"/>
        <v>6795.8447999999999</v>
      </c>
      <c r="JF245" s="45">
        <f t="shared" ref="JF245:LQ245" si="919">JF232</f>
        <v>6576.6239999999998</v>
      </c>
      <c r="JG245" s="45">
        <f t="shared" si="919"/>
        <v>6795.8447999999999</v>
      </c>
      <c r="JH245" s="45">
        <f t="shared" si="919"/>
        <v>6795.8447999999999</v>
      </c>
      <c r="JI245" s="45">
        <f t="shared" si="919"/>
        <v>6576.6239999999998</v>
      </c>
      <c r="JJ245" s="45">
        <f t="shared" si="919"/>
        <v>6795.8447999999999</v>
      </c>
      <c r="JK245" s="45">
        <f t="shared" si="919"/>
        <v>6576.6239999999998</v>
      </c>
      <c r="JL245" s="45">
        <f t="shared" si="919"/>
        <v>6795.8447999999999</v>
      </c>
      <c r="JM245" s="45">
        <f t="shared" si="919"/>
        <v>6795.8447999999999</v>
      </c>
      <c r="JN245" s="45">
        <f t="shared" si="919"/>
        <v>6357.4032000000007</v>
      </c>
      <c r="JO245" s="45">
        <f t="shared" si="919"/>
        <v>6795.8447999999999</v>
      </c>
      <c r="JP245" s="45">
        <f t="shared" si="919"/>
        <v>6576.6239999999998</v>
      </c>
      <c r="JQ245" s="45">
        <f t="shared" si="919"/>
        <v>6795.8447999999999</v>
      </c>
      <c r="JR245" s="45">
        <f t="shared" si="919"/>
        <v>6576.6239999999998</v>
      </c>
      <c r="JS245" s="45">
        <f t="shared" si="919"/>
        <v>6795.8447999999999</v>
      </c>
      <c r="JT245" s="45">
        <f t="shared" si="919"/>
        <v>6795.8447999999999</v>
      </c>
      <c r="JU245" s="45">
        <f t="shared" si="919"/>
        <v>6576.6239999999998</v>
      </c>
      <c r="JV245" s="45">
        <f t="shared" si="919"/>
        <v>6795.8447999999999</v>
      </c>
      <c r="JW245" s="45">
        <f t="shared" si="919"/>
        <v>6576.6239999999998</v>
      </c>
      <c r="JX245" s="45">
        <f t="shared" si="919"/>
        <v>6795.8447999999999</v>
      </c>
      <c r="JY245" s="45">
        <f t="shared" si="919"/>
        <v>6795.8447999999999</v>
      </c>
      <c r="JZ245" s="45">
        <f t="shared" si="919"/>
        <v>6138.1824000000006</v>
      </c>
      <c r="KA245" s="45">
        <f t="shared" si="919"/>
        <v>6795.8447999999999</v>
      </c>
      <c r="KB245" s="45">
        <f t="shared" si="919"/>
        <v>6576.6239999999998</v>
      </c>
      <c r="KC245" s="45">
        <f t="shared" si="919"/>
        <v>6795.8447999999999</v>
      </c>
      <c r="KD245" s="45">
        <f t="shared" si="919"/>
        <v>6576.6239999999998</v>
      </c>
      <c r="KE245" s="45">
        <f t="shared" si="919"/>
        <v>6795.8447999999999</v>
      </c>
      <c r="KF245" s="45">
        <f t="shared" si="919"/>
        <v>6795.8447999999999</v>
      </c>
      <c r="KG245" s="45">
        <f t="shared" si="919"/>
        <v>6576.6239999999998</v>
      </c>
      <c r="KH245" s="45">
        <f t="shared" si="919"/>
        <v>6795.8447999999999</v>
      </c>
      <c r="KI245" s="45">
        <f t="shared" si="919"/>
        <v>6576.6239999999998</v>
      </c>
      <c r="KJ245" s="45">
        <f t="shared" si="919"/>
        <v>6795.8447999999999</v>
      </c>
      <c r="KK245" s="45">
        <f t="shared" si="919"/>
        <v>6795.8447999999999</v>
      </c>
      <c r="KL245" s="45">
        <f t="shared" si="919"/>
        <v>6138.1824000000006</v>
      </c>
      <c r="KM245" s="45">
        <f t="shared" si="919"/>
        <v>6795.8447999999999</v>
      </c>
      <c r="KN245" s="45">
        <f t="shared" si="919"/>
        <v>6576.6239999999998</v>
      </c>
      <c r="KO245" s="45">
        <f t="shared" si="919"/>
        <v>6795.8447999999999</v>
      </c>
      <c r="KP245" s="45">
        <f t="shared" si="919"/>
        <v>6576.6239999999998</v>
      </c>
      <c r="KQ245" s="45">
        <f t="shared" si="919"/>
        <v>6795.8447999999999</v>
      </c>
      <c r="KR245" s="45">
        <f t="shared" si="919"/>
        <v>6795.8447999999999</v>
      </c>
      <c r="KS245" s="45">
        <f t="shared" si="919"/>
        <v>6576.6239999999998</v>
      </c>
      <c r="KT245" s="45">
        <f t="shared" si="919"/>
        <v>6795.8447999999999</v>
      </c>
      <c r="KU245" s="45">
        <f t="shared" si="919"/>
        <v>6576.6239999999998</v>
      </c>
      <c r="KV245" s="45">
        <f t="shared" si="919"/>
        <v>6795.8447999999999</v>
      </c>
      <c r="KW245" s="45">
        <f t="shared" si="919"/>
        <v>6795.8447999999999</v>
      </c>
      <c r="KX245" s="45">
        <f t="shared" si="919"/>
        <v>6138.1824000000006</v>
      </c>
      <c r="KY245" s="45">
        <f t="shared" si="919"/>
        <v>6795.8447999999999</v>
      </c>
      <c r="KZ245" s="45">
        <f t="shared" si="919"/>
        <v>6576.6239999999998</v>
      </c>
      <c r="LA245" s="45">
        <f t="shared" si="919"/>
        <v>6795.8447999999999</v>
      </c>
      <c r="LB245" s="45">
        <f t="shared" si="919"/>
        <v>6576.6239999999998</v>
      </c>
      <c r="LC245" s="45">
        <f t="shared" si="919"/>
        <v>6795.8447999999999</v>
      </c>
      <c r="LD245" s="45">
        <f t="shared" si="919"/>
        <v>6795.8447999999999</v>
      </c>
      <c r="LE245" s="45">
        <f t="shared" si="919"/>
        <v>6576.6239999999998</v>
      </c>
      <c r="LF245" s="45">
        <f t="shared" si="919"/>
        <v>6795.8447999999999</v>
      </c>
      <c r="LG245" s="45">
        <f t="shared" si="919"/>
        <v>6576.6239999999998</v>
      </c>
      <c r="LH245" s="45">
        <f t="shared" si="919"/>
        <v>6795.8447999999999</v>
      </c>
      <c r="LI245" s="45">
        <f t="shared" si="919"/>
        <v>6795.8447999999999</v>
      </c>
      <c r="LJ245" s="45">
        <f t="shared" si="919"/>
        <v>6357.4032000000007</v>
      </c>
      <c r="LK245" s="45">
        <f t="shared" si="919"/>
        <v>6795.8447999999999</v>
      </c>
      <c r="LL245" s="45">
        <f t="shared" si="919"/>
        <v>6576.6239999999998</v>
      </c>
      <c r="LM245" s="45">
        <f t="shared" si="919"/>
        <v>6795.8447999999999</v>
      </c>
      <c r="LN245" s="45">
        <f t="shared" si="919"/>
        <v>6576.6239999999998</v>
      </c>
      <c r="LO245" s="45">
        <f t="shared" si="919"/>
        <v>6795.8447999999999</v>
      </c>
      <c r="LP245" s="45">
        <f t="shared" si="919"/>
        <v>6795.8447999999999</v>
      </c>
      <c r="LQ245" s="45">
        <f t="shared" si="919"/>
        <v>6576.6239999999998</v>
      </c>
      <c r="LR245" s="45">
        <f t="shared" ref="LR245:LT245" si="920">LR232</f>
        <v>6795.8447999999999</v>
      </c>
      <c r="LS245" s="45">
        <f t="shared" si="920"/>
        <v>6576.6239999999998</v>
      </c>
      <c r="LT245" s="45">
        <f t="shared" si="920"/>
        <v>6576.6239999999998</v>
      </c>
      <c r="LU245" s="45"/>
      <c r="LV245" s="45"/>
      <c r="LW245" s="45"/>
      <c r="LX245" s="45"/>
      <c r="LY245" s="45"/>
      <c r="LZ245" s="45"/>
      <c r="MA245" s="45"/>
      <c r="MB245" s="45"/>
      <c r="MC245" s="45"/>
      <c r="MD245" s="45"/>
      <c r="ME245" s="45"/>
      <c r="MF245" s="45"/>
      <c r="MG245" s="45"/>
      <c r="MH245" s="45"/>
      <c r="MI245" s="45"/>
      <c r="MJ245" s="45"/>
      <c r="MK245" s="45"/>
      <c r="ML245" s="45"/>
      <c r="MM245" s="45"/>
      <c r="MN245" s="45"/>
      <c r="MO245" s="45"/>
      <c r="MP245" s="45"/>
      <c r="MQ245" s="45"/>
      <c r="MR245" s="45"/>
      <c r="MS245" s="45"/>
      <c r="MT245" s="45"/>
      <c r="MU245" s="45"/>
      <c r="MV245" s="45"/>
      <c r="MW245" s="45"/>
      <c r="MX245" s="45"/>
      <c r="MY245" s="45"/>
      <c r="MZ245" s="45"/>
      <c r="NA245" s="45"/>
      <c r="NB245" s="45"/>
      <c r="NC245" s="45"/>
      <c r="ND245" s="45"/>
      <c r="NE245" s="45"/>
      <c r="NF245" s="45"/>
      <c r="NG245" s="45"/>
      <c r="NH245" s="45"/>
      <c r="NI245" s="45"/>
      <c r="NJ245" s="45"/>
      <c r="NK245" s="45"/>
      <c r="NL245" s="45"/>
      <c r="NM245" s="45"/>
      <c r="NN245" s="45"/>
      <c r="NO245" s="45"/>
      <c r="NP245" s="45"/>
      <c r="NQ245" s="45"/>
      <c r="NR245" s="45"/>
      <c r="NS245" s="45"/>
      <c r="NT245" s="45"/>
      <c r="NU245" s="45"/>
      <c r="NV245" s="45"/>
      <c r="NW245" s="45"/>
      <c r="NX245" s="45"/>
      <c r="NY245" s="45"/>
      <c r="NZ245" s="45"/>
      <c r="OA245" s="45"/>
      <c r="OB245" s="45"/>
      <c r="OC245" s="45"/>
      <c r="OD245" s="45"/>
      <c r="OE245" s="45"/>
      <c r="OF245" s="45"/>
      <c r="OG245" s="45"/>
      <c r="OH245" s="45"/>
      <c r="OI245" s="45"/>
      <c r="OJ245" s="45"/>
      <c r="OK245" s="45"/>
      <c r="OL245" s="45"/>
      <c r="OM245" s="45"/>
      <c r="ON245" s="45"/>
      <c r="OO245" s="45"/>
      <c r="OP245" s="45"/>
      <c r="OQ245" s="45"/>
      <c r="OR245" s="45"/>
      <c r="OS245" s="45"/>
      <c r="OT245" s="45"/>
      <c r="OU245" s="45"/>
      <c r="OV245" s="45"/>
      <c r="OW245" s="45"/>
      <c r="OX245" s="45"/>
      <c r="OY245" s="45"/>
      <c r="OZ245" s="45"/>
      <c r="PA245" s="45"/>
      <c r="PB245" s="45"/>
      <c r="PC245" s="45"/>
      <c r="PD245" s="45"/>
      <c r="PE245" s="45"/>
      <c r="PF245" s="45"/>
      <c r="PG245" s="45"/>
      <c r="PH245" s="45"/>
      <c r="PI245" s="45"/>
      <c r="PJ245" s="45"/>
      <c r="PK245" s="45"/>
      <c r="PL245" s="45"/>
      <c r="PM245" s="45"/>
      <c r="PN245" s="45"/>
      <c r="PO245" s="45"/>
      <c r="PP245" s="45"/>
      <c r="PQ245" s="45"/>
      <c r="PR245" s="45"/>
      <c r="PS245" s="45"/>
      <c r="PT245" s="45"/>
      <c r="PU245" s="45"/>
      <c r="PV245" s="45"/>
      <c r="PW245" s="45"/>
      <c r="PX245" s="45"/>
      <c r="PY245" s="45"/>
      <c r="PZ245" s="45"/>
      <c r="QA245" s="45"/>
      <c r="QB245" s="45"/>
      <c r="QC245" s="45"/>
      <c r="QD245" s="45"/>
      <c r="QE245" s="45"/>
      <c r="QF245" s="45"/>
      <c r="QG245" s="45"/>
      <c r="QH245" s="45"/>
      <c r="QI245" s="45"/>
      <c r="QJ245" s="45"/>
      <c r="QK245" s="45"/>
      <c r="QL245" s="45"/>
      <c r="QM245" s="45"/>
      <c r="QN245" s="45"/>
      <c r="QO245" s="45"/>
      <c r="QP245" s="45"/>
      <c r="QQ245" s="45"/>
      <c r="QR245" s="45"/>
      <c r="QS245" s="45"/>
      <c r="QT245" s="45"/>
      <c r="QU245" s="45"/>
      <c r="QV245" s="45"/>
      <c r="QW245" s="45"/>
      <c r="QX245" s="45"/>
      <c r="QY245" s="45"/>
      <c r="QZ245" s="45"/>
      <c r="RA245" s="45"/>
      <c r="RB245" s="45"/>
      <c r="RC245" s="45"/>
      <c r="RD245" s="45"/>
      <c r="RE245" s="45"/>
      <c r="RF245" s="45"/>
      <c r="RG245" s="45"/>
      <c r="RH245" s="45"/>
      <c r="RI245" s="45"/>
      <c r="RJ245" s="45"/>
      <c r="RK245" s="45"/>
      <c r="RL245" s="45"/>
      <c r="RM245" s="45"/>
      <c r="RN245" s="45"/>
      <c r="RO245" s="45"/>
      <c r="RP245" s="45"/>
      <c r="RQ245" s="45"/>
      <c r="RR245" s="45"/>
      <c r="RS245" s="45"/>
      <c r="RT245" s="45"/>
      <c r="RU245" s="45"/>
      <c r="RV245" s="45"/>
      <c r="RW245" s="45"/>
      <c r="RX245" s="45"/>
      <c r="RY245" s="45"/>
      <c r="RZ245" s="45"/>
      <c r="SA245" s="45"/>
      <c r="SB245" s="45"/>
      <c r="SC245" s="45"/>
      <c r="SD245" s="45"/>
      <c r="SE245" s="45"/>
      <c r="SF245" s="45"/>
      <c r="SG245" s="45"/>
      <c r="SH245" s="45"/>
      <c r="SI245" s="45"/>
      <c r="SJ245" s="45"/>
      <c r="SK245" s="45"/>
      <c r="SL245" s="45"/>
      <c r="SM245" s="45"/>
      <c r="SN245" s="45"/>
      <c r="SO245" s="45"/>
    </row>
    <row r="246" spans="2:509" outlineLevel="1">
      <c r="B246" s="6"/>
      <c r="C246" s="75" t="str">
        <f>OpEx!A14</f>
        <v xml:space="preserve">      Bandwidth Consumption/internet access</v>
      </c>
      <c r="D246" s="42"/>
      <c r="E246" s="50" t="s">
        <v>95</v>
      </c>
      <c r="H246" s="198">
        <f t="shared" si="914"/>
        <v>30000</v>
      </c>
      <c r="I246" s="45">
        <v>0</v>
      </c>
      <c r="J246" s="45">
        <v>0</v>
      </c>
      <c r="K246" s="45">
        <v>0</v>
      </c>
      <c r="L246" s="45">
        <v>0</v>
      </c>
      <c r="M246" s="45">
        <v>0</v>
      </c>
      <c r="N246" s="45">
        <v>0</v>
      </c>
      <c r="O246" s="45">
        <v>0</v>
      </c>
      <c r="P246" s="45">
        <v>0</v>
      </c>
      <c r="Q246" s="45">
        <v>0</v>
      </c>
      <c r="R246" s="45">
        <v>0</v>
      </c>
      <c r="S246" s="45">
        <v>0</v>
      </c>
      <c r="T246" s="45">
        <v>0</v>
      </c>
      <c r="U246" s="45">
        <v>0</v>
      </c>
      <c r="V246" s="45">
        <v>0</v>
      </c>
      <c r="W246" s="45">
        <v>0</v>
      </c>
      <c r="X246" s="45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f>OpEx!AF15/2</f>
        <v>0</v>
      </c>
      <c r="AE246" s="45">
        <f>OpEx!AG15/2</f>
        <v>0</v>
      </c>
      <c r="AF246" s="45">
        <f>OpEx!AH15/2</f>
        <v>0</v>
      </c>
      <c r="AG246" s="45">
        <f>OpEx!AI14</f>
        <v>100</v>
      </c>
      <c r="AH246" s="45">
        <f>OpEx!AJ14</f>
        <v>100</v>
      </c>
      <c r="AI246" s="45">
        <f>OpEx!AK14</f>
        <v>100</v>
      </c>
      <c r="AJ246" s="45">
        <f>OpEx!AL14</f>
        <v>100</v>
      </c>
      <c r="AK246" s="45">
        <f>OpEx!AM14</f>
        <v>100</v>
      </c>
      <c r="AL246" s="45">
        <f>OpEx!AN14</f>
        <v>100</v>
      </c>
      <c r="AM246" s="45">
        <f>OpEx!AO14</f>
        <v>100</v>
      </c>
      <c r="AN246" s="45">
        <f>OpEx!AP14</f>
        <v>100</v>
      </c>
      <c r="AO246" s="45">
        <f>OpEx!AQ14</f>
        <v>100</v>
      </c>
      <c r="AP246" s="45">
        <f>OpEx!AR14</f>
        <v>100</v>
      </c>
      <c r="AQ246" s="45">
        <f>OpEx!AS14</f>
        <v>100</v>
      </c>
      <c r="AR246" s="45">
        <f>OpEx!AT14</f>
        <v>100</v>
      </c>
      <c r="AS246" s="45">
        <f>OpEx!AU14</f>
        <v>100</v>
      </c>
      <c r="AT246" s="45">
        <f>OpEx!AV14</f>
        <v>100</v>
      </c>
      <c r="AU246" s="45">
        <f>OpEx!AW14</f>
        <v>100</v>
      </c>
      <c r="AV246" s="45">
        <f>OpEx!AX14</f>
        <v>100</v>
      </c>
      <c r="AW246" s="45">
        <f>OpEx!AY14</f>
        <v>100</v>
      </c>
      <c r="AX246" s="45">
        <f>OpEx!AZ14</f>
        <v>100</v>
      </c>
      <c r="AY246" s="45">
        <f>OpEx!BA14</f>
        <v>100</v>
      </c>
      <c r="AZ246" s="45">
        <f>OpEx!BB14</f>
        <v>100</v>
      </c>
      <c r="BA246" s="45">
        <f>OpEx!BC14</f>
        <v>100</v>
      </c>
      <c r="BB246" s="45">
        <f>OpEx!BD14</f>
        <v>100</v>
      </c>
      <c r="BC246" s="45">
        <f>OpEx!BE14</f>
        <v>100</v>
      </c>
      <c r="BD246" s="45">
        <f>OpEx!BF14</f>
        <v>100</v>
      </c>
      <c r="BE246" s="45">
        <f>OpEx!BG14</f>
        <v>100</v>
      </c>
      <c r="BF246" s="45">
        <f>OpEx!BH14</f>
        <v>100</v>
      </c>
      <c r="BG246" s="45">
        <f>OpEx!BI14</f>
        <v>100</v>
      </c>
      <c r="BH246" s="45">
        <f>OpEx!BJ14</f>
        <v>100</v>
      </c>
      <c r="BI246" s="45">
        <f>OpEx!BK14</f>
        <v>100</v>
      </c>
      <c r="BJ246" s="45">
        <f>OpEx!BL14</f>
        <v>100</v>
      </c>
      <c r="BK246" s="45">
        <f>OpEx!BM14</f>
        <v>100</v>
      </c>
      <c r="BL246" s="45">
        <f>OpEx!BN14</f>
        <v>100</v>
      </c>
      <c r="BM246" s="45">
        <f>OpEx!BO14</f>
        <v>100</v>
      </c>
      <c r="BN246" s="45">
        <f>OpEx!BP14</f>
        <v>100</v>
      </c>
      <c r="BO246" s="45">
        <f>OpEx!BQ14</f>
        <v>100</v>
      </c>
      <c r="BP246" s="45">
        <f>OpEx!BR14</f>
        <v>100</v>
      </c>
      <c r="BQ246" s="45">
        <f>OpEx!BS14</f>
        <v>100</v>
      </c>
      <c r="BR246" s="45">
        <f>OpEx!BT14</f>
        <v>100</v>
      </c>
      <c r="BS246" s="45">
        <f>OpEx!BU14</f>
        <v>100</v>
      </c>
      <c r="BT246" s="45">
        <f>OpEx!BV14</f>
        <v>100</v>
      </c>
      <c r="BU246" s="45">
        <f>OpEx!BW14</f>
        <v>100</v>
      </c>
      <c r="BV246" s="45">
        <f>OpEx!BX14</f>
        <v>100</v>
      </c>
      <c r="BW246" s="45">
        <f>OpEx!BY14</f>
        <v>100</v>
      </c>
      <c r="BX246" s="45">
        <f>OpEx!BZ14</f>
        <v>100</v>
      </c>
      <c r="BY246" s="45">
        <f>OpEx!CA14</f>
        <v>100</v>
      </c>
      <c r="BZ246" s="45">
        <f>OpEx!CB14</f>
        <v>100</v>
      </c>
      <c r="CA246" s="45">
        <f>OpEx!CC14</f>
        <v>100</v>
      </c>
      <c r="CB246" s="45">
        <f>OpEx!CD14</f>
        <v>100</v>
      </c>
      <c r="CC246" s="45">
        <f>OpEx!CE14</f>
        <v>100</v>
      </c>
      <c r="CD246" s="45">
        <f>OpEx!CF14</f>
        <v>100</v>
      </c>
      <c r="CE246" s="45">
        <f>OpEx!CG14</f>
        <v>100</v>
      </c>
      <c r="CF246" s="45">
        <f>OpEx!CH14</f>
        <v>100</v>
      </c>
      <c r="CG246" s="45">
        <f>OpEx!CI14</f>
        <v>100</v>
      </c>
      <c r="CH246" s="45">
        <f>OpEx!CJ14</f>
        <v>100</v>
      </c>
      <c r="CI246" s="45">
        <f>OpEx!CK14</f>
        <v>100</v>
      </c>
      <c r="CJ246" s="45">
        <f>OpEx!CL14</f>
        <v>100</v>
      </c>
      <c r="CK246" s="45">
        <f>OpEx!CM14</f>
        <v>100</v>
      </c>
      <c r="CL246" s="45">
        <f>OpEx!CN14</f>
        <v>100</v>
      </c>
      <c r="CM246" s="45">
        <f>OpEx!CO14</f>
        <v>100</v>
      </c>
      <c r="CN246" s="45">
        <f>OpEx!CP14</f>
        <v>100</v>
      </c>
      <c r="CO246" s="45">
        <f>OpEx!CQ14</f>
        <v>100</v>
      </c>
      <c r="CP246" s="45">
        <f>OpEx!CR14</f>
        <v>100</v>
      </c>
      <c r="CQ246" s="45">
        <f>OpEx!CS14</f>
        <v>100</v>
      </c>
      <c r="CR246" s="45">
        <f>OpEx!CT14</f>
        <v>100</v>
      </c>
      <c r="CS246" s="45">
        <f>OpEx!CU14</f>
        <v>100</v>
      </c>
      <c r="CT246" s="45">
        <f>OpEx!CV14</f>
        <v>100</v>
      </c>
      <c r="CU246" s="45">
        <f>OpEx!CW14</f>
        <v>100</v>
      </c>
      <c r="CV246" s="45">
        <f>OpEx!CX14</f>
        <v>100</v>
      </c>
      <c r="CW246" s="45">
        <f>OpEx!CY14</f>
        <v>100</v>
      </c>
      <c r="CX246" s="45">
        <f>OpEx!CZ14</f>
        <v>100</v>
      </c>
      <c r="CY246" s="45">
        <f>OpEx!DA14</f>
        <v>100</v>
      </c>
      <c r="CZ246" s="45">
        <f>OpEx!DB14</f>
        <v>100</v>
      </c>
      <c r="DA246" s="45">
        <f>OpEx!DC14</f>
        <v>100</v>
      </c>
      <c r="DB246" s="45">
        <f>OpEx!DD14</f>
        <v>100</v>
      </c>
      <c r="DC246" s="45">
        <f>OpEx!DE14</f>
        <v>100</v>
      </c>
      <c r="DD246" s="45">
        <f>OpEx!DF14</f>
        <v>100</v>
      </c>
      <c r="DE246" s="45">
        <f>OpEx!DG14</f>
        <v>100</v>
      </c>
      <c r="DF246" s="45">
        <f>OpEx!DH14</f>
        <v>100</v>
      </c>
      <c r="DG246" s="45">
        <f>OpEx!DI14</f>
        <v>100</v>
      </c>
      <c r="DH246" s="45">
        <f>OpEx!DJ14</f>
        <v>100</v>
      </c>
      <c r="DI246" s="45">
        <f>OpEx!DK14</f>
        <v>100</v>
      </c>
      <c r="DJ246" s="45">
        <f>OpEx!DL14</f>
        <v>100</v>
      </c>
      <c r="DK246" s="45">
        <f>OpEx!DM14</f>
        <v>100</v>
      </c>
      <c r="DL246" s="45">
        <f>OpEx!DN14</f>
        <v>100</v>
      </c>
      <c r="DM246" s="45">
        <f>OpEx!DO14</f>
        <v>100</v>
      </c>
      <c r="DN246" s="45">
        <f>OpEx!DP14</f>
        <v>100</v>
      </c>
      <c r="DO246" s="45">
        <f>OpEx!DQ14</f>
        <v>100</v>
      </c>
      <c r="DP246" s="45">
        <f>OpEx!DR14</f>
        <v>100</v>
      </c>
      <c r="DQ246" s="45">
        <f>OpEx!DS14</f>
        <v>100</v>
      </c>
      <c r="DR246" s="45">
        <f>OpEx!DT14</f>
        <v>100</v>
      </c>
      <c r="DS246" s="45">
        <f>OpEx!DU14</f>
        <v>100</v>
      </c>
      <c r="DT246" s="45">
        <f>OpEx!DV14</f>
        <v>100</v>
      </c>
      <c r="DU246" s="45">
        <f>OpEx!DW14</f>
        <v>100</v>
      </c>
      <c r="DV246" s="45">
        <f>OpEx!DX14</f>
        <v>100</v>
      </c>
      <c r="DW246" s="45">
        <f>OpEx!DY14</f>
        <v>100</v>
      </c>
      <c r="DX246" s="45">
        <f>OpEx!DZ14</f>
        <v>100</v>
      </c>
      <c r="DY246" s="45">
        <f>OpEx!EA14</f>
        <v>100</v>
      </c>
      <c r="DZ246" s="45">
        <f>OpEx!EB14</f>
        <v>100</v>
      </c>
      <c r="EA246" s="45">
        <f>OpEx!EC14</f>
        <v>100</v>
      </c>
      <c r="EB246" s="45">
        <f>OpEx!ED14</f>
        <v>100</v>
      </c>
      <c r="EC246" s="45">
        <f>OpEx!EE14</f>
        <v>100</v>
      </c>
      <c r="ED246" s="45">
        <f>OpEx!EF14</f>
        <v>100</v>
      </c>
      <c r="EE246" s="45">
        <f>OpEx!EG14</f>
        <v>100</v>
      </c>
      <c r="EF246" s="45">
        <f>OpEx!EH14</f>
        <v>100</v>
      </c>
      <c r="EG246" s="45">
        <f>OpEx!EI14</f>
        <v>100</v>
      </c>
      <c r="EH246" s="45">
        <f>OpEx!EJ14</f>
        <v>100</v>
      </c>
      <c r="EI246" s="45">
        <f>OpEx!EK14</f>
        <v>100</v>
      </c>
      <c r="EJ246" s="45">
        <f>OpEx!EL14</f>
        <v>100</v>
      </c>
      <c r="EK246" s="45">
        <f>OpEx!EM14</f>
        <v>100</v>
      </c>
      <c r="EL246" s="45">
        <f>OpEx!EN14</f>
        <v>100</v>
      </c>
      <c r="EM246" s="45">
        <f>OpEx!EO14</f>
        <v>100</v>
      </c>
      <c r="EN246" s="45">
        <f>OpEx!EP14</f>
        <v>100</v>
      </c>
      <c r="EO246" s="45">
        <f>OpEx!EQ14</f>
        <v>100</v>
      </c>
      <c r="EP246" s="45">
        <f>OpEx!ER14</f>
        <v>100</v>
      </c>
      <c r="EQ246" s="45">
        <f>OpEx!ES14</f>
        <v>100</v>
      </c>
      <c r="ER246" s="45">
        <f>OpEx!ET14</f>
        <v>100</v>
      </c>
      <c r="ES246" s="45">
        <f>OpEx!EU14</f>
        <v>100</v>
      </c>
      <c r="ET246" s="45">
        <f>OpEx!EV14</f>
        <v>100</v>
      </c>
      <c r="EU246" s="45">
        <f>OpEx!EW14</f>
        <v>100</v>
      </c>
      <c r="EV246" s="45">
        <f>OpEx!EX14</f>
        <v>100</v>
      </c>
      <c r="EW246" s="45">
        <f>OpEx!EY14</f>
        <v>100</v>
      </c>
      <c r="EX246" s="45">
        <f>OpEx!EZ14</f>
        <v>100</v>
      </c>
      <c r="EY246" s="45">
        <f>OpEx!FA14</f>
        <v>100</v>
      </c>
      <c r="EZ246" s="45">
        <f>OpEx!FB14</f>
        <v>100</v>
      </c>
      <c r="FA246" s="45">
        <f>OpEx!FC14</f>
        <v>100</v>
      </c>
      <c r="FB246" s="45">
        <f>OpEx!FD14</f>
        <v>100</v>
      </c>
      <c r="FC246" s="45">
        <f>OpEx!FE14</f>
        <v>100</v>
      </c>
      <c r="FD246" s="45">
        <f>OpEx!FF14</f>
        <v>100</v>
      </c>
      <c r="FE246" s="45">
        <f>OpEx!FG14</f>
        <v>100</v>
      </c>
      <c r="FF246" s="45">
        <f>OpEx!FH14</f>
        <v>100</v>
      </c>
      <c r="FG246" s="45">
        <f>OpEx!FI14</f>
        <v>100</v>
      </c>
      <c r="FH246" s="45">
        <f>OpEx!FJ14</f>
        <v>100</v>
      </c>
      <c r="FI246" s="45">
        <f>OpEx!FK14</f>
        <v>100</v>
      </c>
      <c r="FJ246" s="45">
        <f>OpEx!FL14</f>
        <v>100</v>
      </c>
      <c r="FK246" s="45">
        <f>OpEx!FM14</f>
        <v>100</v>
      </c>
      <c r="FL246" s="45">
        <f>OpEx!FN14</f>
        <v>100</v>
      </c>
      <c r="FM246" s="45">
        <f>OpEx!FO14</f>
        <v>100</v>
      </c>
      <c r="FN246" s="45">
        <f>OpEx!FP14</f>
        <v>100</v>
      </c>
      <c r="FO246" s="45">
        <f>OpEx!FQ14</f>
        <v>100</v>
      </c>
      <c r="FP246" s="45">
        <f>OpEx!FR14</f>
        <v>100</v>
      </c>
      <c r="FQ246" s="45">
        <f>OpEx!FS14</f>
        <v>100</v>
      </c>
      <c r="FR246" s="45">
        <f>OpEx!FT14</f>
        <v>100</v>
      </c>
      <c r="FS246" s="45">
        <f>OpEx!FU14</f>
        <v>100</v>
      </c>
      <c r="FT246" s="45">
        <f>OpEx!FV14</f>
        <v>100</v>
      </c>
      <c r="FU246" s="45">
        <f>OpEx!FW14</f>
        <v>100</v>
      </c>
      <c r="FV246" s="45">
        <f>OpEx!FX14</f>
        <v>100</v>
      </c>
      <c r="FW246" s="45">
        <f>OpEx!FY14</f>
        <v>100</v>
      </c>
      <c r="FX246" s="45">
        <f>OpEx!FZ14</f>
        <v>100</v>
      </c>
      <c r="FY246" s="45">
        <f>OpEx!GA14</f>
        <v>100</v>
      </c>
      <c r="FZ246" s="45">
        <f>OpEx!GB14</f>
        <v>100</v>
      </c>
      <c r="GA246" s="45">
        <f>OpEx!GC14</f>
        <v>100</v>
      </c>
      <c r="GB246" s="45">
        <f>OpEx!GD14</f>
        <v>100</v>
      </c>
      <c r="GC246" s="45">
        <f>OpEx!GE14</f>
        <v>100</v>
      </c>
      <c r="GD246" s="45">
        <f>OpEx!GF14</f>
        <v>100</v>
      </c>
      <c r="GE246" s="45">
        <f>OpEx!GG14</f>
        <v>100</v>
      </c>
      <c r="GF246" s="45">
        <f>OpEx!GH14</f>
        <v>100</v>
      </c>
      <c r="GG246" s="45">
        <f>OpEx!GI14</f>
        <v>100</v>
      </c>
      <c r="GH246" s="45">
        <f>OpEx!GJ14</f>
        <v>100</v>
      </c>
      <c r="GI246" s="45">
        <f>OpEx!GK14</f>
        <v>100</v>
      </c>
      <c r="GJ246" s="45">
        <f>OpEx!GL14</f>
        <v>100</v>
      </c>
      <c r="GK246" s="45">
        <f>OpEx!GM14</f>
        <v>100</v>
      </c>
      <c r="GL246" s="45">
        <f>OpEx!GN14</f>
        <v>100</v>
      </c>
      <c r="GM246" s="45">
        <f>OpEx!GO14</f>
        <v>100</v>
      </c>
      <c r="GN246" s="45">
        <f>OpEx!GP14</f>
        <v>100</v>
      </c>
      <c r="GO246" s="45">
        <f>OpEx!GQ14</f>
        <v>100</v>
      </c>
      <c r="GP246" s="45">
        <f>OpEx!GR14</f>
        <v>100</v>
      </c>
      <c r="GQ246" s="45">
        <f>OpEx!GS14</f>
        <v>100</v>
      </c>
      <c r="GR246" s="45">
        <f>OpEx!GT14</f>
        <v>100</v>
      </c>
      <c r="GS246" s="45">
        <f>OpEx!GU14</f>
        <v>100</v>
      </c>
      <c r="GT246" s="45">
        <f>OpEx!GV14</f>
        <v>100</v>
      </c>
      <c r="GU246" s="45">
        <f>OpEx!GW14</f>
        <v>100</v>
      </c>
      <c r="GV246" s="45">
        <f>OpEx!GX14</f>
        <v>100</v>
      </c>
      <c r="GW246" s="45">
        <f>OpEx!GY14</f>
        <v>100</v>
      </c>
      <c r="GX246" s="45">
        <f>OpEx!GZ14</f>
        <v>100</v>
      </c>
      <c r="GY246" s="45">
        <f>OpEx!HA14</f>
        <v>100</v>
      </c>
      <c r="GZ246" s="45">
        <f>OpEx!HB14</f>
        <v>100</v>
      </c>
      <c r="HA246" s="45">
        <f>OpEx!HC14</f>
        <v>100</v>
      </c>
      <c r="HB246" s="45">
        <f>OpEx!HD14</f>
        <v>100</v>
      </c>
      <c r="HC246" s="45">
        <f>OpEx!HE14</f>
        <v>100</v>
      </c>
      <c r="HD246" s="45">
        <f>OpEx!HF14</f>
        <v>100</v>
      </c>
      <c r="HE246" s="45">
        <f>OpEx!HG14</f>
        <v>100</v>
      </c>
      <c r="HF246" s="45">
        <f>OpEx!HH14</f>
        <v>100</v>
      </c>
      <c r="HG246" s="45">
        <f>OpEx!HI14</f>
        <v>100</v>
      </c>
      <c r="HH246" s="45">
        <f>OpEx!HJ14</f>
        <v>100</v>
      </c>
      <c r="HI246" s="45">
        <f>OpEx!HK14</f>
        <v>100</v>
      </c>
      <c r="HJ246" s="45">
        <f>OpEx!HL14</f>
        <v>100</v>
      </c>
      <c r="HK246" s="45">
        <f>OpEx!HM14</f>
        <v>100</v>
      </c>
      <c r="HL246" s="45">
        <f>OpEx!HN14</f>
        <v>100</v>
      </c>
      <c r="HM246" s="45">
        <f>OpEx!HO14</f>
        <v>100</v>
      </c>
      <c r="HN246" s="45">
        <f>OpEx!HP14</f>
        <v>100</v>
      </c>
      <c r="HO246" s="45">
        <f>OpEx!HQ14</f>
        <v>100</v>
      </c>
      <c r="HP246" s="45">
        <f>OpEx!HR14</f>
        <v>100</v>
      </c>
      <c r="HQ246" s="45">
        <f>OpEx!HS14</f>
        <v>100</v>
      </c>
      <c r="HR246" s="45">
        <f>OpEx!HT14</f>
        <v>100</v>
      </c>
      <c r="HS246" s="45">
        <f>OpEx!HU14</f>
        <v>100</v>
      </c>
      <c r="HT246" s="45">
        <f>OpEx!HV14</f>
        <v>100</v>
      </c>
      <c r="HU246" s="45">
        <f>OpEx!HW14</f>
        <v>100</v>
      </c>
      <c r="HV246" s="45">
        <f>OpEx!HX14</f>
        <v>100</v>
      </c>
      <c r="HW246" s="45">
        <f>OpEx!HY14</f>
        <v>100</v>
      </c>
      <c r="HX246" s="45">
        <f>OpEx!HZ14</f>
        <v>100</v>
      </c>
      <c r="HY246" s="45">
        <f>OpEx!IA14</f>
        <v>100</v>
      </c>
      <c r="HZ246" s="45">
        <f>OpEx!IB14</f>
        <v>100</v>
      </c>
      <c r="IA246" s="45">
        <f>OpEx!IC14</f>
        <v>100</v>
      </c>
      <c r="IB246" s="45">
        <f>OpEx!ID14</f>
        <v>100</v>
      </c>
      <c r="IC246" s="45">
        <f>OpEx!IE14</f>
        <v>100</v>
      </c>
      <c r="ID246" s="45">
        <f>OpEx!IF14</f>
        <v>100</v>
      </c>
      <c r="IE246" s="45">
        <f>OpEx!IG14</f>
        <v>100</v>
      </c>
      <c r="IF246" s="45">
        <f>OpEx!IH14</f>
        <v>100</v>
      </c>
      <c r="IG246" s="45">
        <f>OpEx!II14</f>
        <v>100</v>
      </c>
      <c r="IH246" s="45">
        <f>OpEx!IJ14</f>
        <v>100</v>
      </c>
      <c r="II246" s="45">
        <f>OpEx!IK14</f>
        <v>100</v>
      </c>
      <c r="IJ246" s="45">
        <f>OpEx!IL14</f>
        <v>100</v>
      </c>
      <c r="IK246" s="45">
        <f>OpEx!IM14</f>
        <v>100</v>
      </c>
      <c r="IL246" s="45">
        <f>OpEx!IN14</f>
        <v>100</v>
      </c>
      <c r="IM246" s="45">
        <f>OpEx!IO14</f>
        <v>100</v>
      </c>
      <c r="IN246" s="45">
        <f>OpEx!IP14</f>
        <v>100</v>
      </c>
      <c r="IO246" s="45">
        <f>OpEx!IQ14</f>
        <v>100</v>
      </c>
      <c r="IP246" s="45">
        <f>OpEx!IR14</f>
        <v>100</v>
      </c>
      <c r="IQ246" s="45">
        <f>OpEx!IS14</f>
        <v>100</v>
      </c>
      <c r="IR246" s="45">
        <f>OpEx!IT14</f>
        <v>100</v>
      </c>
      <c r="IS246" s="45">
        <f>OpEx!IU14</f>
        <v>100</v>
      </c>
      <c r="IT246" s="45">
        <f>OpEx!IV14</f>
        <v>100</v>
      </c>
      <c r="IU246" s="45">
        <f>OpEx!IW14</f>
        <v>100</v>
      </c>
      <c r="IV246" s="45">
        <f>OpEx!IX14</f>
        <v>100</v>
      </c>
      <c r="IW246" s="45">
        <f>OpEx!IY14</f>
        <v>100</v>
      </c>
      <c r="IX246" s="45">
        <f>OpEx!IZ14</f>
        <v>100</v>
      </c>
      <c r="IY246" s="45">
        <f>OpEx!JA14</f>
        <v>100</v>
      </c>
      <c r="IZ246" s="45">
        <f>OpEx!JB14</f>
        <v>100</v>
      </c>
      <c r="JA246" s="45">
        <f>OpEx!JC14</f>
        <v>100</v>
      </c>
      <c r="JB246" s="45">
        <f>OpEx!JD14</f>
        <v>100</v>
      </c>
      <c r="JC246" s="45">
        <f>OpEx!JE14</f>
        <v>100</v>
      </c>
      <c r="JD246" s="45">
        <f>OpEx!JF14</f>
        <v>100</v>
      </c>
      <c r="JE246" s="45">
        <f>OpEx!JG14</f>
        <v>100</v>
      </c>
      <c r="JF246" s="45">
        <f>OpEx!JH14</f>
        <v>100</v>
      </c>
      <c r="JG246" s="45">
        <f>OpEx!JI14</f>
        <v>100</v>
      </c>
      <c r="JH246" s="45">
        <f>OpEx!JJ14</f>
        <v>100</v>
      </c>
      <c r="JI246" s="45">
        <f>OpEx!JK14</f>
        <v>100</v>
      </c>
      <c r="JJ246" s="45">
        <f>OpEx!JL14</f>
        <v>100</v>
      </c>
      <c r="JK246" s="45">
        <f>OpEx!JM14</f>
        <v>100</v>
      </c>
      <c r="JL246" s="45">
        <f>OpEx!JN14</f>
        <v>100</v>
      </c>
      <c r="JM246" s="45">
        <f>OpEx!JO14</f>
        <v>100</v>
      </c>
      <c r="JN246" s="45">
        <f>OpEx!JP14</f>
        <v>100</v>
      </c>
      <c r="JO246" s="45">
        <f>OpEx!JQ14</f>
        <v>100</v>
      </c>
      <c r="JP246" s="45">
        <f>OpEx!JR14</f>
        <v>100</v>
      </c>
      <c r="JQ246" s="45">
        <f>OpEx!JS14</f>
        <v>100</v>
      </c>
      <c r="JR246" s="45">
        <f>OpEx!JT14</f>
        <v>100</v>
      </c>
      <c r="JS246" s="45">
        <f>OpEx!JU14</f>
        <v>100</v>
      </c>
      <c r="JT246" s="45">
        <f>OpEx!JV14</f>
        <v>100</v>
      </c>
      <c r="JU246" s="45">
        <f>OpEx!JW14</f>
        <v>100</v>
      </c>
      <c r="JV246" s="45">
        <f>OpEx!JX14</f>
        <v>100</v>
      </c>
      <c r="JW246" s="45">
        <f>OpEx!JY14</f>
        <v>100</v>
      </c>
      <c r="JX246" s="45">
        <f>OpEx!JZ14</f>
        <v>100</v>
      </c>
      <c r="JY246" s="45">
        <f>OpEx!KA14</f>
        <v>100</v>
      </c>
      <c r="JZ246" s="45">
        <f>OpEx!KB14</f>
        <v>100</v>
      </c>
      <c r="KA246" s="45">
        <f>OpEx!KC14</f>
        <v>100</v>
      </c>
      <c r="KB246" s="45">
        <f>OpEx!KD14</f>
        <v>100</v>
      </c>
      <c r="KC246" s="45">
        <f>OpEx!KE14</f>
        <v>100</v>
      </c>
      <c r="KD246" s="45">
        <f>OpEx!KF14</f>
        <v>100</v>
      </c>
      <c r="KE246" s="45">
        <f>OpEx!KG14</f>
        <v>100</v>
      </c>
      <c r="KF246" s="45">
        <f>OpEx!KH14</f>
        <v>100</v>
      </c>
      <c r="KG246" s="45">
        <f>OpEx!KI14</f>
        <v>100</v>
      </c>
      <c r="KH246" s="45">
        <f>OpEx!KJ14</f>
        <v>100</v>
      </c>
      <c r="KI246" s="45">
        <f>OpEx!KK14</f>
        <v>100</v>
      </c>
      <c r="KJ246" s="45">
        <f>OpEx!KL14</f>
        <v>100</v>
      </c>
      <c r="KK246" s="45">
        <f>OpEx!KM14</f>
        <v>100</v>
      </c>
      <c r="KL246" s="45">
        <f>OpEx!KN14</f>
        <v>100</v>
      </c>
      <c r="KM246" s="45">
        <f>OpEx!KO14</f>
        <v>100</v>
      </c>
      <c r="KN246" s="45">
        <f>OpEx!KP14</f>
        <v>100</v>
      </c>
      <c r="KO246" s="45">
        <f>OpEx!KQ14</f>
        <v>100</v>
      </c>
      <c r="KP246" s="45">
        <f>OpEx!KR14</f>
        <v>100</v>
      </c>
      <c r="KQ246" s="45">
        <f>OpEx!KS14</f>
        <v>100</v>
      </c>
      <c r="KR246" s="45">
        <f>OpEx!KT14</f>
        <v>100</v>
      </c>
      <c r="KS246" s="45">
        <f>OpEx!KU14</f>
        <v>100</v>
      </c>
      <c r="KT246" s="45">
        <f>OpEx!KV14</f>
        <v>100</v>
      </c>
      <c r="KU246" s="45">
        <f>OpEx!KW14</f>
        <v>100</v>
      </c>
      <c r="KV246" s="45">
        <f>OpEx!KX14</f>
        <v>100</v>
      </c>
      <c r="KW246" s="45">
        <f>OpEx!KY14</f>
        <v>100</v>
      </c>
      <c r="KX246" s="45">
        <f>OpEx!KZ14</f>
        <v>100</v>
      </c>
      <c r="KY246" s="45">
        <f>OpEx!LA14</f>
        <v>100</v>
      </c>
      <c r="KZ246" s="45">
        <f>OpEx!LB14</f>
        <v>100</v>
      </c>
      <c r="LA246" s="45">
        <f>OpEx!LC14</f>
        <v>100</v>
      </c>
      <c r="LB246" s="45">
        <f>OpEx!LD14</f>
        <v>100</v>
      </c>
      <c r="LC246" s="45">
        <f>OpEx!LE14</f>
        <v>100</v>
      </c>
      <c r="LD246" s="45">
        <f>OpEx!LF14</f>
        <v>100</v>
      </c>
      <c r="LE246" s="45">
        <f>OpEx!LG14</f>
        <v>100</v>
      </c>
      <c r="LF246" s="45">
        <f>OpEx!LH14</f>
        <v>100</v>
      </c>
      <c r="LG246" s="45">
        <f>OpEx!LI14</f>
        <v>100</v>
      </c>
      <c r="LH246" s="45">
        <f>OpEx!LJ14</f>
        <v>100</v>
      </c>
      <c r="LI246" s="45">
        <f>OpEx!LK14</f>
        <v>100</v>
      </c>
      <c r="LJ246" s="45">
        <f>OpEx!LL14</f>
        <v>100</v>
      </c>
      <c r="LK246" s="45">
        <f>OpEx!LM14</f>
        <v>100</v>
      </c>
      <c r="LL246" s="45">
        <f>OpEx!LN14</f>
        <v>100</v>
      </c>
      <c r="LM246" s="45">
        <f>OpEx!LO14</f>
        <v>100</v>
      </c>
      <c r="LN246" s="45">
        <f>OpEx!LP14</f>
        <v>100</v>
      </c>
      <c r="LO246" s="45">
        <f>OpEx!LQ14</f>
        <v>100</v>
      </c>
      <c r="LP246" s="45">
        <f>OpEx!LR14</f>
        <v>100</v>
      </c>
      <c r="LQ246" s="45">
        <f>OpEx!LS14</f>
        <v>100</v>
      </c>
      <c r="LR246" s="45">
        <f>OpEx!LT14</f>
        <v>100</v>
      </c>
      <c r="LS246" s="45">
        <f>OpEx!LU14</f>
        <v>100</v>
      </c>
      <c r="LT246" s="45">
        <f>OpEx!LV14</f>
        <v>100</v>
      </c>
      <c r="LU246" s="45"/>
      <c r="LV246" s="45"/>
      <c r="LW246" s="45"/>
      <c r="LX246" s="45"/>
      <c r="LY246" s="45"/>
      <c r="LZ246" s="45"/>
      <c r="MA246" s="45"/>
      <c r="MB246" s="45"/>
      <c r="MC246" s="45"/>
      <c r="MD246" s="45"/>
      <c r="ME246" s="45"/>
      <c r="MF246" s="45"/>
      <c r="MG246" s="45"/>
      <c r="MH246" s="45"/>
      <c r="MI246" s="45"/>
      <c r="MJ246" s="45"/>
      <c r="MK246" s="45"/>
      <c r="ML246" s="45"/>
      <c r="MM246" s="45"/>
      <c r="MN246" s="45"/>
      <c r="MO246" s="45"/>
      <c r="MP246" s="45"/>
      <c r="MQ246" s="45"/>
      <c r="MR246" s="45"/>
      <c r="MS246" s="45"/>
      <c r="MT246" s="45"/>
      <c r="MU246" s="45"/>
      <c r="MV246" s="45"/>
      <c r="MW246" s="45"/>
      <c r="MX246" s="45"/>
      <c r="MY246" s="45"/>
      <c r="MZ246" s="45"/>
      <c r="NA246" s="45"/>
      <c r="NB246" s="45"/>
      <c r="NC246" s="45"/>
      <c r="ND246" s="45"/>
      <c r="NE246" s="45"/>
      <c r="NF246" s="45"/>
      <c r="NG246" s="45"/>
      <c r="NH246" s="45"/>
      <c r="NI246" s="45"/>
      <c r="NJ246" s="45"/>
      <c r="NK246" s="45"/>
      <c r="NL246" s="45"/>
      <c r="NM246" s="45"/>
      <c r="NN246" s="45"/>
      <c r="NO246" s="45"/>
      <c r="NP246" s="45"/>
      <c r="NQ246" s="45"/>
      <c r="NR246" s="45"/>
      <c r="NS246" s="45"/>
      <c r="NT246" s="45"/>
      <c r="NU246" s="45"/>
      <c r="NV246" s="45"/>
      <c r="NW246" s="45"/>
      <c r="NX246" s="45"/>
      <c r="NY246" s="45"/>
      <c r="NZ246" s="45"/>
      <c r="OA246" s="45"/>
      <c r="OB246" s="45"/>
      <c r="OC246" s="45"/>
      <c r="OD246" s="45"/>
      <c r="OE246" s="45"/>
      <c r="OF246" s="45"/>
      <c r="OG246" s="45"/>
      <c r="OH246" s="45"/>
      <c r="OI246" s="45"/>
      <c r="OJ246" s="45"/>
      <c r="OK246" s="45"/>
      <c r="OL246" s="45"/>
      <c r="OM246" s="45"/>
      <c r="ON246" s="45"/>
      <c r="OO246" s="45"/>
      <c r="OP246" s="45"/>
      <c r="OQ246" s="45"/>
      <c r="OR246" s="45"/>
      <c r="OS246" s="45"/>
      <c r="OT246" s="45"/>
      <c r="OU246" s="45"/>
      <c r="OV246" s="45"/>
      <c r="OW246" s="45"/>
      <c r="OX246" s="45"/>
      <c r="OY246" s="45"/>
      <c r="OZ246" s="45"/>
      <c r="PA246" s="45"/>
      <c r="PB246" s="45"/>
      <c r="PC246" s="45"/>
      <c r="PD246" s="45"/>
      <c r="PE246" s="45"/>
      <c r="PF246" s="45"/>
      <c r="PG246" s="45"/>
      <c r="PH246" s="45"/>
      <c r="PI246" s="45"/>
      <c r="PJ246" s="45"/>
      <c r="PK246" s="45"/>
      <c r="PL246" s="45"/>
      <c r="PM246" s="45"/>
      <c r="PN246" s="45"/>
      <c r="PO246" s="45"/>
      <c r="PP246" s="45"/>
      <c r="PQ246" s="45"/>
      <c r="PR246" s="45"/>
      <c r="PS246" s="45"/>
      <c r="PT246" s="45"/>
      <c r="PU246" s="45"/>
      <c r="PV246" s="45"/>
      <c r="PW246" s="45"/>
      <c r="PX246" s="45"/>
      <c r="PY246" s="45"/>
      <c r="PZ246" s="45"/>
      <c r="QA246" s="45"/>
      <c r="QB246" s="45"/>
      <c r="QC246" s="45"/>
      <c r="QD246" s="45"/>
      <c r="QE246" s="45"/>
      <c r="QF246" s="45"/>
      <c r="QG246" s="45"/>
      <c r="QH246" s="45"/>
      <c r="QI246" s="45"/>
      <c r="QJ246" s="45"/>
      <c r="QK246" s="45"/>
      <c r="QL246" s="45"/>
      <c r="QM246" s="45"/>
      <c r="QN246" s="45"/>
      <c r="QO246" s="45"/>
      <c r="QP246" s="45"/>
      <c r="QQ246" s="45"/>
      <c r="QR246" s="45"/>
      <c r="QS246" s="45"/>
      <c r="QT246" s="45"/>
      <c r="QU246" s="45"/>
    </row>
    <row r="247" spans="2:509" outlineLevel="1">
      <c r="B247" s="6"/>
      <c r="C247" s="75" t="str">
        <f>OpEx!A16</f>
        <v xml:space="preserve">      Computing Infrastructure Repairs &amp; Replacement</v>
      </c>
      <c r="D247" s="42"/>
      <c r="E247" s="50" t="s">
        <v>95</v>
      </c>
      <c r="H247" s="198">
        <f t="shared" si="914"/>
        <v>32250</v>
      </c>
      <c r="I247" s="45">
        <v>0</v>
      </c>
      <c r="J247" s="45">
        <v>0</v>
      </c>
      <c r="K247" s="45">
        <v>0</v>
      </c>
      <c r="L247" s="45">
        <v>0</v>
      </c>
      <c r="M247" s="45">
        <v>0</v>
      </c>
      <c r="N247" s="45">
        <v>0</v>
      </c>
      <c r="O247" s="45">
        <v>0</v>
      </c>
      <c r="P247" s="45">
        <v>0</v>
      </c>
      <c r="Q247" s="45">
        <v>0</v>
      </c>
      <c r="R247" s="45">
        <v>0</v>
      </c>
      <c r="S247" s="45">
        <v>0</v>
      </c>
      <c r="T247" s="45">
        <v>0</v>
      </c>
      <c r="U247" s="45">
        <v>0</v>
      </c>
      <c r="V247" s="45">
        <v>0</v>
      </c>
      <c r="W247" s="45">
        <v>0</v>
      </c>
      <c r="X247" s="45">
        <v>0</v>
      </c>
      <c r="Y247" s="45">
        <v>0</v>
      </c>
      <c r="Z247" s="45">
        <v>0</v>
      </c>
      <c r="AA247" s="45">
        <v>0</v>
      </c>
      <c r="AB247" s="45">
        <v>0</v>
      </c>
      <c r="AC247" s="45">
        <v>0</v>
      </c>
      <c r="AD247" s="45">
        <f>OpEx!AF16/2</f>
        <v>0</v>
      </c>
      <c r="AE247" s="45">
        <f>OpEx!AG16/2</f>
        <v>0</v>
      </c>
      <c r="AF247" s="45">
        <f>OpEx!AH16/2</f>
        <v>0</v>
      </c>
      <c r="AG247" s="45">
        <f>OpEx!AI16</f>
        <v>0</v>
      </c>
      <c r="AH247" s="45">
        <f>OpEx!AJ16</f>
        <v>0</v>
      </c>
      <c r="AI247" s="45">
        <f>OpEx!AK16</f>
        <v>0</v>
      </c>
      <c r="AJ247" s="45">
        <f>OpEx!AL16</f>
        <v>0</v>
      </c>
      <c r="AK247" s="45">
        <f>OpEx!AM16</f>
        <v>0</v>
      </c>
      <c r="AL247" s="45">
        <f>OpEx!AN16</f>
        <v>0</v>
      </c>
      <c r="AM247" s="45">
        <f>OpEx!AO16</f>
        <v>0</v>
      </c>
      <c r="AN247" s="45">
        <f>OpEx!AP16</f>
        <v>0</v>
      </c>
      <c r="AO247" s="45">
        <f>OpEx!AQ16</f>
        <v>0</v>
      </c>
      <c r="AP247" s="45">
        <f>OpEx!AR16</f>
        <v>0</v>
      </c>
      <c r="AQ247" s="45">
        <f>OpEx!AS16</f>
        <v>0</v>
      </c>
      <c r="AR247" s="45">
        <f>OpEx!AT16</f>
        <v>0</v>
      </c>
      <c r="AS247" s="45">
        <f>OpEx!AU16</f>
        <v>0</v>
      </c>
      <c r="AT247" s="45">
        <f>OpEx!AV16</f>
        <v>0</v>
      </c>
      <c r="AU247" s="45">
        <f>OpEx!AW16</f>
        <v>0</v>
      </c>
      <c r="AV247" s="45">
        <f>OpEx!AX16</f>
        <v>0</v>
      </c>
      <c r="AW247" s="45">
        <f>OpEx!AY16</f>
        <v>0</v>
      </c>
      <c r="AX247" s="45">
        <f>OpEx!AZ16</f>
        <v>0</v>
      </c>
      <c r="AY247" s="45">
        <f>OpEx!BA16</f>
        <v>0</v>
      </c>
      <c r="AZ247" s="45">
        <f>OpEx!BB16</f>
        <v>0</v>
      </c>
      <c r="BA247" s="45">
        <f>OpEx!BC16</f>
        <v>0</v>
      </c>
      <c r="BB247" s="45">
        <f>OpEx!BD16</f>
        <v>0</v>
      </c>
      <c r="BC247" s="45">
        <f>OpEx!BE16</f>
        <v>0</v>
      </c>
      <c r="BD247" s="45">
        <f>OpEx!BF16</f>
        <v>0</v>
      </c>
      <c r="BE247" s="45">
        <f>OpEx!BG16</f>
        <v>0</v>
      </c>
      <c r="BF247" s="45">
        <f>OpEx!BH16</f>
        <v>0</v>
      </c>
      <c r="BG247" s="45">
        <f>OpEx!BI16</f>
        <v>0</v>
      </c>
      <c r="BH247" s="45">
        <f>OpEx!BJ16</f>
        <v>0</v>
      </c>
      <c r="BI247" s="45">
        <f>OpEx!BK16</f>
        <v>0</v>
      </c>
      <c r="BJ247" s="45">
        <f>OpEx!BL16</f>
        <v>0</v>
      </c>
      <c r="BK247" s="45">
        <f>OpEx!BM16</f>
        <v>0</v>
      </c>
      <c r="BL247" s="45">
        <f>OpEx!BN16</f>
        <v>0</v>
      </c>
      <c r="BM247" s="45">
        <f>OpEx!BO16</f>
        <v>0</v>
      </c>
      <c r="BN247" s="45">
        <f>OpEx!BP16</f>
        <v>0</v>
      </c>
      <c r="BO247" s="45">
        <f>OpEx!BQ16</f>
        <v>0</v>
      </c>
      <c r="BP247" s="45">
        <f>OpEx!BR16</f>
        <v>0</v>
      </c>
      <c r="BQ247" s="45">
        <f>OpEx!BS16</f>
        <v>0</v>
      </c>
      <c r="BR247" s="45">
        <f>OpEx!BT16</f>
        <v>0</v>
      </c>
      <c r="BS247" s="45">
        <f>OpEx!BU16</f>
        <v>0</v>
      </c>
      <c r="BT247" s="45">
        <f>OpEx!BV16</f>
        <v>0</v>
      </c>
      <c r="BU247" s="45">
        <f>OpEx!BW16</f>
        <v>0</v>
      </c>
      <c r="BV247" s="45">
        <f>OpEx!BX16</f>
        <v>0</v>
      </c>
      <c r="BW247" s="45">
        <f>OpEx!BY16</f>
        <v>125</v>
      </c>
      <c r="BX247" s="45">
        <f>OpEx!BZ16</f>
        <v>125</v>
      </c>
      <c r="BY247" s="45">
        <f>OpEx!CA16</f>
        <v>125</v>
      </c>
      <c r="BZ247" s="45">
        <f>OpEx!CB16</f>
        <v>125</v>
      </c>
      <c r="CA247" s="45">
        <f>OpEx!CC16</f>
        <v>125</v>
      </c>
      <c r="CB247" s="45">
        <f>OpEx!CD16</f>
        <v>125</v>
      </c>
      <c r="CC247" s="45">
        <f>OpEx!CE16</f>
        <v>125</v>
      </c>
      <c r="CD247" s="45">
        <f>OpEx!CF16</f>
        <v>125</v>
      </c>
      <c r="CE247" s="45">
        <f>OpEx!CG16</f>
        <v>125</v>
      </c>
      <c r="CF247" s="45">
        <f>OpEx!CH16</f>
        <v>125</v>
      </c>
      <c r="CG247" s="45">
        <f>OpEx!CI16</f>
        <v>125</v>
      </c>
      <c r="CH247" s="45">
        <f>OpEx!CJ16</f>
        <v>125</v>
      </c>
      <c r="CI247" s="45">
        <f>OpEx!CK16</f>
        <v>125</v>
      </c>
      <c r="CJ247" s="45">
        <f>OpEx!CL16</f>
        <v>125</v>
      </c>
      <c r="CK247" s="45">
        <f>OpEx!CM16</f>
        <v>125</v>
      </c>
      <c r="CL247" s="45">
        <f>OpEx!CN16</f>
        <v>125</v>
      </c>
      <c r="CM247" s="45">
        <f>OpEx!CO16</f>
        <v>125</v>
      </c>
      <c r="CN247" s="45">
        <f>OpEx!CP16</f>
        <v>125</v>
      </c>
      <c r="CO247" s="45">
        <f>OpEx!CQ16</f>
        <v>125</v>
      </c>
      <c r="CP247" s="45">
        <f>OpEx!CR16</f>
        <v>125</v>
      </c>
      <c r="CQ247" s="45">
        <f>OpEx!CS16</f>
        <v>125</v>
      </c>
      <c r="CR247" s="45">
        <f>OpEx!CT16</f>
        <v>125</v>
      </c>
      <c r="CS247" s="45">
        <f>OpEx!CU16</f>
        <v>125</v>
      </c>
      <c r="CT247" s="45">
        <f>OpEx!CV16</f>
        <v>125</v>
      </c>
      <c r="CU247" s="45">
        <f>OpEx!CW16</f>
        <v>125</v>
      </c>
      <c r="CV247" s="45">
        <f>OpEx!CX16</f>
        <v>125</v>
      </c>
      <c r="CW247" s="45">
        <f>OpEx!CY16</f>
        <v>125</v>
      </c>
      <c r="CX247" s="45">
        <f>OpEx!CZ16</f>
        <v>125</v>
      </c>
      <c r="CY247" s="45">
        <f>OpEx!DA16</f>
        <v>125</v>
      </c>
      <c r="CZ247" s="45">
        <f>OpEx!DB16</f>
        <v>125</v>
      </c>
      <c r="DA247" s="45">
        <f>OpEx!DC16</f>
        <v>125</v>
      </c>
      <c r="DB247" s="45">
        <f>OpEx!DD16</f>
        <v>125</v>
      </c>
      <c r="DC247" s="45">
        <f>OpEx!DE16</f>
        <v>125</v>
      </c>
      <c r="DD247" s="45">
        <f>OpEx!DF16</f>
        <v>125</v>
      </c>
      <c r="DE247" s="45">
        <f>OpEx!DG16</f>
        <v>125</v>
      </c>
      <c r="DF247" s="45">
        <f>OpEx!DH16</f>
        <v>125</v>
      </c>
      <c r="DG247" s="45">
        <f>OpEx!DI16</f>
        <v>125</v>
      </c>
      <c r="DH247" s="45">
        <f>OpEx!DJ16</f>
        <v>125</v>
      </c>
      <c r="DI247" s="45">
        <f>OpEx!DK16</f>
        <v>125</v>
      </c>
      <c r="DJ247" s="45">
        <f>OpEx!DL16</f>
        <v>125</v>
      </c>
      <c r="DK247" s="45">
        <f>OpEx!DM16</f>
        <v>125</v>
      </c>
      <c r="DL247" s="45">
        <f>OpEx!DN16</f>
        <v>125</v>
      </c>
      <c r="DM247" s="45">
        <f>OpEx!DO16</f>
        <v>125</v>
      </c>
      <c r="DN247" s="45">
        <f>OpEx!DP16</f>
        <v>125</v>
      </c>
      <c r="DO247" s="45">
        <f>OpEx!DQ16</f>
        <v>125</v>
      </c>
      <c r="DP247" s="45">
        <f>OpEx!DR16</f>
        <v>125</v>
      </c>
      <c r="DQ247" s="45">
        <f>OpEx!DS16</f>
        <v>125</v>
      </c>
      <c r="DR247" s="45">
        <f>OpEx!DT16</f>
        <v>125</v>
      </c>
      <c r="DS247" s="45">
        <f>OpEx!DU16</f>
        <v>125</v>
      </c>
      <c r="DT247" s="45">
        <f>OpEx!DV16</f>
        <v>125</v>
      </c>
      <c r="DU247" s="45">
        <f>OpEx!DW16</f>
        <v>125</v>
      </c>
      <c r="DV247" s="45">
        <f>OpEx!DX16</f>
        <v>125</v>
      </c>
      <c r="DW247" s="45">
        <f>OpEx!DY16</f>
        <v>125</v>
      </c>
      <c r="DX247" s="45">
        <f>OpEx!DZ16</f>
        <v>125</v>
      </c>
      <c r="DY247" s="45">
        <f>OpEx!EA16</f>
        <v>125</v>
      </c>
      <c r="DZ247" s="45">
        <f>OpEx!EB16</f>
        <v>125</v>
      </c>
      <c r="EA247" s="45">
        <f>OpEx!EC16</f>
        <v>125</v>
      </c>
      <c r="EB247" s="45">
        <f>OpEx!ED16</f>
        <v>125</v>
      </c>
      <c r="EC247" s="45">
        <f>OpEx!EE16</f>
        <v>125</v>
      </c>
      <c r="ED247" s="45">
        <f>OpEx!EF16</f>
        <v>125</v>
      </c>
      <c r="EE247" s="45">
        <f>OpEx!EG16</f>
        <v>125</v>
      </c>
      <c r="EF247" s="45">
        <f>OpEx!EH16</f>
        <v>125</v>
      </c>
      <c r="EG247" s="45">
        <f>OpEx!EI16</f>
        <v>125</v>
      </c>
      <c r="EH247" s="45">
        <f>OpEx!EJ16</f>
        <v>125</v>
      </c>
      <c r="EI247" s="45">
        <f>OpEx!EK16</f>
        <v>125</v>
      </c>
      <c r="EJ247" s="45">
        <f>OpEx!EL16</f>
        <v>125</v>
      </c>
      <c r="EK247" s="45">
        <f>OpEx!EM16</f>
        <v>125</v>
      </c>
      <c r="EL247" s="45">
        <f>OpEx!EN16</f>
        <v>125</v>
      </c>
      <c r="EM247" s="45">
        <f>OpEx!EO16</f>
        <v>125</v>
      </c>
      <c r="EN247" s="45">
        <f>OpEx!EP16</f>
        <v>125</v>
      </c>
      <c r="EO247" s="45">
        <f>OpEx!EQ16</f>
        <v>125</v>
      </c>
      <c r="EP247" s="45">
        <f>OpEx!ER16</f>
        <v>125</v>
      </c>
      <c r="EQ247" s="45">
        <f>OpEx!ES16</f>
        <v>125</v>
      </c>
      <c r="ER247" s="45">
        <f>OpEx!ET16</f>
        <v>125</v>
      </c>
      <c r="ES247" s="45">
        <f>OpEx!EU16</f>
        <v>125</v>
      </c>
      <c r="ET247" s="45">
        <f>OpEx!EV16</f>
        <v>125</v>
      </c>
      <c r="EU247" s="45">
        <f>OpEx!EW16</f>
        <v>125</v>
      </c>
      <c r="EV247" s="45">
        <f>OpEx!EX16</f>
        <v>125</v>
      </c>
      <c r="EW247" s="45">
        <f>OpEx!EY16</f>
        <v>125</v>
      </c>
      <c r="EX247" s="45">
        <f>OpEx!EZ16</f>
        <v>125</v>
      </c>
      <c r="EY247" s="45">
        <f>OpEx!FA16</f>
        <v>125</v>
      </c>
      <c r="EZ247" s="45">
        <f>OpEx!FB16</f>
        <v>125</v>
      </c>
      <c r="FA247" s="45">
        <f>OpEx!FC16</f>
        <v>125</v>
      </c>
      <c r="FB247" s="45">
        <f>OpEx!FD16</f>
        <v>125</v>
      </c>
      <c r="FC247" s="45">
        <f>OpEx!FE16</f>
        <v>125</v>
      </c>
      <c r="FD247" s="45">
        <f>OpEx!FF16</f>
        <v>125</v>
      </c>
      <c r="FE247" s="45">
        <f>OpEx!FG16</f>
        <v>125</v>
      </c>
      <c r="FF247" s="45">
        <f>OpEx!FH16</f>
        <v>125</v>
      </c>
      <c r="FG247" s="45">
        <f>OpEx!FI16</f>
        <v>125</v>
      </c>
      <c r="FH247" s="45">
        <f>OpEx!FJ16</f>
        <v>125</v>
      </c>
      <c r="FI247" s="45">
        <f>OpEx!FK16</f>
        <v>125</v>
      </c>
      <c r="FJ247" s="45">
        <f>OpEx!FL16</f>
        <v>125</v>
      </c>
      <c r="FK247" s="45">
        <f>OpEx!FM16</f>
        <v>125</v>
      </c>
      <c r="FL247" s="45">
        <f>OpEx!FN16</f>
        <v>125</v>
      </c>
      <c r="FM247" s="45">
        <f>OpEx!FO16</f>
        <v>125</v>
      </c>
      <c r="FN247" s="45">
        <f>OpEx!FP16</f>
        <v>125</v>
      </c>
      <c r="FO247" s="45">
        <f>OpEx!FQ16</f>
        <v>125</v>
      </c>
      <c r="FP247" s="45">
        <f>OpEx!FR16</f>
        <v>125</v>
      </c>
      <c r="FQ247" s="45">
        <f>OpEx!FS16</f>
        <v>125</v>
      </c>
      <c r="FR247" s="45">
        <f>OpEx!FT16</f>
        <v>125</v>
      </c>
      <c r="FS247" s="45">
        <f>OpEx!FU16</f>
        <v>125</v>
      </c>
      <c r="FT247" s="45">
        <f>OpEx!FV16</f>
        <v>125</v>
      </c>
      <c r="FU247" s="45">
        <f>OpEx!FW16</f>
        <v>125</v>
      </c>
      <c r="FV247" s="45">
        <f>OpEx!FX16</f>
        <v>125</v>
      </c>
      <c r="FW247" s="45">
        <f>OpEx!FY16</f>
        <v>125</v>
      </c>
      <c r="FX247" s="45">
        <f>OpEx!FZ16</f>
        <v>125</v>
      </c>
      <c r="FY247" s="45">
        <f>OpEx!GA16</f>
        <v>125</v>
      </c>
      <c r="FZ247" s="45">
        <f>OpEx!GB16</f>
        <v>125</v>
      </c>
      <c r="GA247" s="45">
        <f>OpEx!GC16</f>
        <v>125</v>
      </c>
      <c r="GB247" s="45">
        <f>OpEx!GD16</f>
        <v>125</v>
      </c>
      <c r="GC247" s="45">
        <f>OpEx!GE16</f>
        <v>125</v>
      </c>
      <c r="GD247" s="45">
        <f>OpEx!GF16</f>
        <v>125</v>
      </c>
      <c r="GE247" s="45">
        <f>OpEx!GG16</f>
        <v>125</v>
      </c>
      <c r="GF247" s="45">
        <f>OpEx!GH16</f>
        <v>125</v>
      </c>
      <c r="GG247" s="45">
        <f>OpEx!GI16</f>
        <v>125</v>
      </c>
      <c r="GH247" s="45">
        <f>OpEx!GJ16</f>
        <v>125</v>
      </c>
      <c r="GI247" s="45">
        <f>OpEx!GK16</f>
        <v>125</v>
      </c>
      <c r="GJ247" s="45">
        <f>OpEx!GL16</f>
        <v>125</v>
      </c>
      <c r="GK247" s="45">
        <f>OpEx!GM16</f>
        <v>125</v>
      </c>
      <c r="GL247" s="45">
        <f>OpEx!GN16</f>
        <v>125</v>
      </c>
      <c r="GM247" s="45">
        <f>OpEx!GO16</f>
        <v>125</v>
      </c>
      <c r="GN247" s="45">
        <f>OpEx!GP16</f>
        <v>125</v>
      </c>
      <c r="GO247" s="45">
        <f>OpEx!GQ16</f>
        <v>125</v>
      </c>
      <c r="GP247" s="45">
        <f>OpEx!GR16</f>
        <v>125</v>
      </c>
      <c r="GQ247" s="45">
        <f>OpEx!GS16</f>
        <v>125</v>
      </c>
      <c r="GR247" s="45">
        <f>OpEx!GT16</f>
        <v>125</v>
      </c>
      <c r="GS247" s="45">
        <f>OpEx!GU16</f>
        <v>125</v>
      </c>
      <c r="GT247" s="45">
        <f>OpEx!GV16</f>
        <v>125</v>
      </c>
      <c r="GU247" s="45">
        <f>OpEx!GW16</f>
        <v>125</v>
      </c>
      <c r="GV247" s="45">
        <f>OpEx!GX16</f>
        <v>125</v>
      </c>
      <c r="GW247" s="45">
        <f>OpEx!GY16</f>
        <v>125</v>
      </c>
      <c r="GX247" s="45">
        <f>OpEx!GZ16</f>
        <v>125</v>
      </c>
      <c r="GY247" s="45">
        <f>OpEx!HA16</f>
        <v>125</v>
      </c>
      <c r="GZ247" s="45">
        <f>OpEx!HB16</f>
        <v>125</v>
      </c>
      <c r="HA247" s="45">
        <f>OpEx!HC16</f>
        <v>125</v>
      </c>
      <c r="HB247" s="45">
        <f>OpEx!HD16</f>
        <v>125</v>
      </c>
      <c r="HC247" s="45">
        <f>OpEx!HE16</f>
        <v>125</v>
      </c>
      <c r="HD247" s="45">
        <f>OpEx!HF16</f>
        <v>125</v>
      </c>
      <c r="HE247" s="45">
        <f>OpEx!HG16</f>
        <v>125</v>
      </c>
      <c r="HF247" s="45">
        <f>OpEx!HH16</f>
        <v>125</v>
      </c>
      <c r="HG247" s="45">
        <f>OpEx!HI16</f>
        <v>125</v>
      </c>
      <c r="HH247" s="45">
        <f>OpEx!HJ16</f>
        <v>125</v>
      </c>
      <c r="HI247" s="45">
        <f>OpEx!HK16</f>
        <v>125</v>
      </c>
      <c r="HJ247" s="45">
        <f>OpEx!HL16</f>
        <v>125</v>
      </c>
      <c r="HK247" s="45">
        <f>OpEx!HM16</f>
        <v>125</v>
      </c>
      <c r="HL247" s="45">
        <f>OpEx!HN16</f>
        <v>125</v>
      </c>
      <c r="HM247" s="45">
        <f>OpEx!HO16</f>
        <v>125</v>
      </c>
      <c r="HN247" s="45">
        <f>OpEx!HP16</f>
        <v>125</v>
      </c>
      <c r="HO247" s="45">
        <f>OpEx!HQ16</f>
        <v>125</v>
      </c>
      <c r="HP247" s="45">
        <f>OpEx!HR16</f>
        <v>125</v>
      </c>
      <c r="HQ247" s="45">
        <f>OpEx!HS16</f>
        <v>125</v>
      </c>
      <c r="HR247" s="45">
        <f>OpEx!HT16</f>
        <v>125</v>
      </c>
      <c r="HS247" s="45">
        <f>OpEx!HU16</f>
        <v>125</v>
      </c>
      <c r="HT247" s="45">
        <f>OpEx!HV16</f>
        <v>125</v>
      </c>
      <c r="HU247" s="45">
        <f>OpEx!HW16</f>
        <v>125</v>
      </c>
      <c r="HV247" s="45">
        <f>OpEx!HX16</f>
        <v>125</v>
      </c>
      <c r="HW247" s="45">
        <f>OpEx!HY16</f>
        <v>125</v>
      </c>
      <c r="HX247" s="45">
        <f>OpEx!HZ16</f>
        <v>125</v>
      </c>
      <c r="HY247" s="45">
        <f>OpEx!IA16</f>
        <v>125</v>
      </c>
      <c r="HZ247" s="45">
        <f>OpEx!IB16</f>
        <v>125</v>
      </c>
      <c r="IA247" s="45">
        <f>OpEx!IC16</f>
        <v>125</v>
      </c>
      <c r="IB247" s="45">
        <f>OpEx!ID16</f>
        <v>125</v>
      </c>
      <c r="IC247" s="45">
        <f>OpEx!IE16</f>
        <v>125</v>
      </c>
      <c r="ID247" s="45">
        <f>OpEx!IF16</f>
        <v>125</v>
      </c>
      <c r="IE247" s="45">
        <f>OpEx!IG16</f>
        <v>125</v>
      </c>
      <c r="IF247" s="45">
        <f>OpEx!IH16</f>
        <v>125</v>
      </c>
      <c r="IG247" s="45">
        <f>OpEx!II16</f>
        <v>125</v>
      </c>
      <c r="IH247" s="45">
        <f>OpEx!IJ16</f>
        <v>125</v>
      </c>
      <c r="II247" s="45">
        <f>OpEx!IK16</f>
        <v>125</v>
      </c>
      <c r="IJ247" s="45">
        <f>OpEx!IL16</f>
        <v>125</v>
      </c>
      <c r="IK247" s="45">
        <f>OpEx!IM16</f>
        <v>125</v>
      </c>
      <c r="IL247" s="45">
        <f>OpEx!IN16</f>
        <v>125</v>
      </c>
      <c r="IM247" s="45">
        <f>OpEx!IO16</f>
        <v>125</v>
      </c>
      <c r="IN247" s="45">
        <f>OpEx!IP16</f>
        <v>125</v>
      </c>
      <c r="IO247" s="45">
        <f>OpEx!IQ16</f>
        <v>125</v>
      </c>
      <c r="IP247" s="45">
        <f>OpEx!IR16</f>
        <v>125</v>
      </c>
      <c r="IQ247" s="45">
        <f>OpEx!IS16</f>
        <v>125</v>
      </c>
      <c r="IR247" s="45">
        <f>OpEx!IT16</f>
        <v>125</v>
      </c>
      <c r="IS247" s="45">
        <f>OpEx!IU16</f>
        <v>125</v>
      </c>
      <c r="IT247" s="45">
        <f>OpEx!IV16</f>
        <v>125</v>
      </c>
      <c r="IU247" s="45">
        <f>OpEx!IW16</f>
        <v>125</v>
      </c>
      <c r="IV247" s="45">
        <f>OpEx!IX16</f>
        <v>125</v>
      </c>
      <c r="IW247" s="45">
        <f>OpEx!IY16</f>
        <v>125</v>
      </c>
      <c r="IX247" s="45">
        <f>OpEx!IZ16</f>
        <v>125</v>
      </c>
      <c r="IY247" s="45">
        <f>OpEx!JA16</f>
        <v>125</v>
      </c>
      <c r="IZ247" s="45">
        <f>OpEx!JB16</f>
        <v>125</v>
      </c>
      <c r="JA247" s="45">
        <f>OpEx!JC16</f>
        <v>125</v>
      </c>
      <c r="JB247" s="45">
        <f>OpEx!JD16</f>
        <v>125</v>
      </c>
      <c r="JC247" s="45">
        <f>OpEx!JE16</f>
        <v>125</v>
      </c>
      <c r="JD247" s="45">
        <f>OpEx!JF16</f>
        <v>125</v>
      </c>
      <c r="JE247" s="45">
        <f>OpEx!JG16</f>
        <v>125</v>
      </c>
      <c r="JF247" s="45">
        <f>OpEx!JH16</f>
        <v>125</v>
      </c>
      <c r="JG247" s="45">
        <f>OpEx!JI16</f>
        <v>125</v>
      </c>
      <c r="JH247" s="45">
        <f>OpEx!JJ16</f>
        <v>125</v>
      </c>
      <c r="JI247" s="45">
        <f>OpEx!JK16</f>
        <v>125</v>
      </c>
      <c r="JJ247" s="45">
        <f>OpEx!JL16</f>
        <v>125</v>
      </c>
      <c r="JK247" s="45">
        <f>OpEx!JM16</f>
        <v>125</v>
      </c>
      <c r="JL247" s="45">
        <f>OpEx!JN16</f>
        <v>125</v>
      </c>
      <c r="JM247" s="45">
        <f>OpEx!JO16</f>
        <v>125</v>
      </c>
      <c r="JN247" s="45">
        <f>OpEx!JP16</f>
        <v>125</v>
      </c>
      <c r="JO247" s="45">
        <f>OpEx!JQ16</f>
        <v>125</v>
      </c>
      <c r="JP247" s="45">
        <f>OpEx!JR16</f>
        <v>125</v>
      </c>
      <c r="JQ247" s="45">
        <f>OpEx!JS16</f>
        <v>125</v>
      </c>
      <c r="JR247" s="45">
        <f>OpEx!JT16</f>
        <v>125</v>
      </c>
      <c r="JS247" s="45">
        <f>OpEx!JU16</f>
        <v>125</v>
      </c>
      <c r="JT247" s="45">
        <f>OpEx!JV16</f>
        <v>125</v>
      </c>
      <c r="JU247" s="45">
        <f>OpEx!JW16</f>
        <v>125</v>
      </c>
      <c r="JV247" s="45">
        <f>OpEx!JX16</f>
        <v>125</v>
      </c>
      <c r="JW247" s="45">
        <f>OpEx!JY16</f>
        <v>125</v>
      </c>
      <c r="JX247" s="45">
        <f>OpEx!JZ16</f>
        <v>125</v>
      </c>
      <c r="JY247" s="45">
        <f>OpEx!KA16</f>
        <v>125</v>
      </c>
      <c r="JZ247" s="45">
        <f>OpEx!KB16</f>
        <v>125</v>
      </c>
      <c r="KA247" s="45">
        <f>OpEx!KC16</f>
        <v>125</v>
      </c>
      <c r="KB247" s="45">
        <f>OpEx!KD16</f>
        <v>125</v>
      </c>
      <c r="KC247" s="45">
        <f>OpEx!KE16</f>
        <v>125</v>
      </c>
      <c r="KD247" s="45">
        <f>OpEx!KF16</f>
        <v>125</v>
      </c>
      <c r="KE247" s="45">
        <f>OpEx!KG16</f>
        <v>125</v>
      </c>
      <c r="KF247" s="45">
        <f>OpEx!KH16</f>
        <v>125</v>
      </c>
      <c r="KG247" s="45">
        <f>OpEx!KI16</f>
        <v>125</v>
      </c>
      <c r="KH247" s="45">
        <f>OpEx!KJ16</f>
        <v>125</v>
      </c>
      <c r="KI247" s="45">
        <f>OpEx!KK16</f>
        <v>125</v>
      </c>
      <c r="KJ247" s="45">
        <f>OpEx!KL16</f>
        <v>125</v>
      </c>
      <c r="KK247" s="45">
        <f>OpEx!KM16</f>
        <v>125</v>
      </c>
      <c r="KL247" s="45">
        <f>OpEx!KN16</f>
        <v>125</v>
      </c>
      <c r="KM247" s="45">
        <f>OpEx!KO16</f>
        <v>125</v>
      </c>
      <c r="KN247" s="45">
        <f>OpEx!KP16</f>
        <v>125</v>
      </c>
      <c r="KO247" s="45">
        <f>OpEx!KQ16</f>
        <v>125</v>
      </c>
      <c r="KP247" s="45">
        <f>OpEx!KR16</f>
        <v>125</v>
      </c>
      <c r="KQ247" s="45">
        <f>OpEx!KS16</f>
        <v>125</v>
      </c>
      <c r="KR247" s="45">
        <f>OpEx!KT16</f>
        <v>125</v>
      </c>
      <c r="KS247" s="45">
        <f>OpEx!KU16</f>
        <v>125</v>
      </c>
      <c r="KT247" s="45">
        <f>OpEx!KV16</f>
        <v>125</v>
      </c>
      <c r="KU247" s="45">
        <f>OpEx!KW16</f>
        <v>125</v>
      </c>
      <c r="KV247" s="45">
        <f>OpEx!KX16</f>
        <v>125</v>
      </c>
      <c r="KW247" s="45">
        <f>OpEx!KY16</f>
        <v>125</v>
      </c>
      <c r="KX247" s="45">
        <f>OpEx!KZ16</f>
        <v>125</v>
      </c>
      <c r="KY247" s="45">
        <f>OpEx!LA16</f>
        <v>125</v>
      </c>
      <c r="KZ247" s="45">
        <f>OpEx!LB16</f>
        <v>125</v>
      </c>
      <c r="LA247" s="45">
        <f>OpEx!LC16</f>
        <v>125</v>
      </c>
      <c r="LB247" s="45">
        <f>OpEx!LD16</f>
        <v>125</v>
      </c>
      <c r="LC247" s="45">
        <f>OpEx!LE16</f>
        <v>125</v>
      </c>
      <c r="LD247" s="45">
        <f>OpEx!LF16</f>
        <v>125</v>
      </c>
      <c r="LE247" s="45">
        <f>OpEx!LG16</f>
        <v>125</v>
      </c>
      <c r="LF247" s="45">
        <f>OpEx!LH16</f>
        <v>125</v>
      </c>
      <c r="LG247" s="45">
        <f>OpEx!LI16</f>
        <v>125</v>
      </c>
      <c r="LH247" s="45">
        <f>OpEx!LJ16</f>
        <v>125</v>
      </c>
      <c r="LI247" s="45">
        <f>OpEx!LK16</f>
        <v>125</v>
      </c>
      <c r="LJ247" s="45">
        <f>OpEx!LL16</f>
        <v>125</v>
      </c>
      <c r="LK247" s="45">
        <f>OpEx!LM16</f>
        <v>125</v>
      </c>
      <c r="LL247" s="45">
        <f>OpEx!LN16</f>
        <v>125</v>
      </c>
      <c r="LM247" s="45">
        <f>OpEx!LO16</f>
        <v>125</v>
      </c>
      <c r="LN247" s="45">
        <f>OpEx!LP16</f>
        <v>125</v>
      </c>
      <c r="LO247" s="45">
        <f>OpEx!LQ16</f>
        <v>125</v>
      </c>
      <c r="LP247" s="45">
        <f>OpEx!LR16</f>
        <v>125</v>
      </c>
      <c r="LQ247" s="45">
        <f>OpEx!LS16</f>
        <v>125</v>
      </c>
      <c r="LR247" s="45">
        <f>OpEx!LT16</f>
        <v>125</v>
      </c>
      <c r="LS247" s="45">
        <f>OpEx!LU16</f>
        <v>125</v>
      </c>
      <c r="LT247" s="45">
        <f>OpEx!LV16</f>
        <v>125</v>
      </c>
      <c r="LU247" s="45"/>
      <c r="LV247" s="45"/>
      <c r="LW247" s="45"/>
      <c r="LX247" s="45"/>
      <c r="LY247" s="45"/>
      <c r="LZ247" s="45"/>
      <c r="MA247" s="45"/>
      <c r="MB247" s="45"/>
      <c r="MC247" s="45"/>
      <c r="MD247" s="45"/>
      <c r="ME247" s="45"/>
      <c r="MF247" s="45"/>
      <c r="MG247" s="45"/>
      <c r="MH247" s="45"/>
      <c r="MI247" s="45"/>
      <c r="MJ247" s="45"/>
      <c r="MK247" s="45"/>
      <c r="ML247" s="45"/>
      <c r="MM247" s="45"/>
      <c r="MN247" s="45"/>
      <c r="MO247" s="45"/>
      <c r="MP247" s="45"/>
      <c r="MQ247" s="45"/>
      <c r="MR247" s="45"/>
      <c r="MS247" s="45"/>
      <c r="MT247" s="45"/>
      <c r="MU247" s="45"/>
      <c r="MV247" s="45"/>
      <c r="MW247" s="45"/>
      <c r="MX247" s="45"/>
      <c r="MY247" s="45"/>
      <c r="MZ247" s="45"/>
      <c r="NA247" s="45"/>
      <c r="NB247" s="45"/>
      <c r="NC247" s="45"/>
      <c r="ND247" s="45"/>
      <c r="NE247" s="45"/>
      <c r="NF247" s="45"/>
      <c r="NG247" s="45"/>
      <c r="NH247" s="45"/>
      <c r="NI247" s="45"/>
      <c r="NJ247" s="45"/>
      <c r="NK247" s="45"/>
      <c r="NL247" s="45"/>
      <c r="NM247" s="45"/>
      <c r="NN247" s="45"/>
      <c r="NO247" s="45"/>
      <c r="NP247" s="45"/>
      <c r="NQ247" s="45"/>
      <c r="NR247" s="45"/>
      <c r="NS247" s="45"/>
      <c r="NT247" s="45"/>
      <c r="NU247" s="45"/>
      <c r="NV247" s="45"/>
      <c r="NW247" s="45"/>
      <c r="NX247" s="45"/>
      <c r="NY247" s="45"/>
      <c r="NZ247" s="45"/>
      <c r="OA247" s="45"/>
      <c r="OB247" s="45"/>
      <c r="OC247" s="45"/>
      <c r="OD247" s="45"/>
      <c r="OE247" s="45"/>
      <c r="OF247" s="45"/>
      <c r="OG247" s="45"/>
      <c r="OH247" s="45"/>
      <c r="OI247" s="45"/>
      <c r="OJ247" s="45"/>
      <c r="OK247" s="45"/>
      <c r="OL247" s="45"/>
      <c r="OM247" s="45"/>
      <c r="ON247" s="45"/>
      <c r="OO247" s="45"/>
      <c r="OP247" s="45"/>
      <c r="OQ247" s="45"/>
      <c r="OR247" s="45"/>
      <c r="OS247" s="45"/>
      <c r="OT247" s="45"/>
      <c r="OU247" s="45"/>
      <c r="OV247" s="45"/>
      <c r="OW247" s="45"/>
      <c r="OX247" s="45"/>
      <c r="OY247" s="45"/>
      <c r="OZ247" s="45"/>
      <c r="PA247" s="45"/>
      <c r="PB247" s="45"/>
      <c r="PC247" s="45"/>
      <c r="PD247" s="45"/>
      <c r="PE247" s="45"/>
      <c r="PF247" s="45"/>
      <c r="PG247" s="45"/>
      <c r="PH247" s="45"/>
      <c r="PI247" s="45"/>
      <c r="PJ247" s="45"/>
      <c r="PK247" s="45"/>
      <c r="PL247" s="45"/>
      <c r="PM247" s="45"/>
      <c r="PN247" s="45"/>
      <c r="PO247" s="45"/>
      <c r="PP247" s="45"/>
      <c r="PQ247" s="45"/>
      <c r="PR247" s="45"/>
      <c r="PS247" s="45"/>
      <c r="PT247" s="45"/>
      <c r="PU247" s="45"/>
      <c r="PV247" s="45"/>
      <c r="PW247" s="45"/>
      <c r="PX247" s="45"/>
      <c r="PY247" s="45"/>
      <c r="PZ247" s="45"/>
      <c r="QA247" s="45"/>
      <c r="QB247" s="45"/>
      <c r="QC247" s="45"/>
      <c r="QD247" s="45"/>
      <c r="QE247" s="45"/>
      <c r="QF247" s="45"/>
      <c r="QG247" s="45"/>
      <c r="QH247" s="45"/>
      <c r="QI247" s="45"/>
      <c r="QJ247" s="45"/>
      <c r="QK247" s="45"/>
      <c r="QL247" s="45"/>
      <c r="QM247" s="45"/>
      <c r="QN247" s="45"/>
      <c r="QO247" s="45"/>
      <c r="QP247" s="45"/>
      <c r="QQ247" s="45"/>
      <c r="QR247" s="45"/>
      <c r="QS247" s="45"/>
      <c r="QT247" s="45"/>
      <c r="QU247" s="45"/>
    </row>
    <row r="248" spans="2:509" outlineLevel="1">
      <c r="B248" s="6"/>
      <c r="C248" s="75" t="str">
        <f>OpEx!A17</f>
        <v xml:space="preserve">      Tools and Misc supplies</v>
      </c>
      <c r="D248" s="42"/>
      <c r="E248" s="50" t="s">
        <v>95</v>
      </c>
      <c r="H248" s="198">
        <f t="shared" si="914"/>
        <v>44250</v>
      </c>
      <c r="I248" s="45">
        <v>0</v>
      </c>
      <c r="J248" s="45">
        <v>0</v>
      </c>
      <c r="K248" s="45">
        <v>0</v>
      </c>
      <c r="L248" s="45">
        <v>0</v>
      </c>
      <c r="M248" s="45">
        <v>0</v>
      </c>
      <c r="N248" s="45">
        <v>0</v>
      </c>
      <c r="O248" s="45">
        <v>0</v>
      </c>
      <c r="P248" s="45">
        <v>0</v>
      </c>
      <c r="Q248" s="45">
        <v>0</v>
      </c>
      <c r="R248" s="45">
        <v>0</v>
      </c>
      <c r="S248" s="45">
        <v>0</v>
      </c>
      <c r="T248" s="45">
        <v>0</v>
      </c>
      <c r="U248" s="45">
        <v>0</v>
      </c>
      <c r="V248" s="45">
        <v>0</v>
      </c>
      <c r="W248" s="45">
        <v>0</v>
      </c>
      <c r="X248" s="45">
        <v>0</v>
      </c>
      <c r="Y248" s="45">
        <v>0</v>
      </c>
      <c r="Z248" s="45">
        <v>0</v>
      </c>
      <c r="AA248" s="45">
        <v>0</v>
      </c>
      <c r="AB248" s="45">
        <v>0</v>
      </c>
      <c r="AC248" s="45">
        <v>0</v>
      </c>
      <c r="AD248" s="45">
        <f>OpEx!AF17/2</f>
        <v>0</v>
      </c>
      <c r="AE248" s="45">
        <f>OpEx!AG17/2</f>
        <v>0</v>
      </c>
      <c r="AF248" s="45">
        <f>OpEx!AH17/2</f>
        <v>0</v>
      </c>
      <c r="AG248" s="45">
        <f>OpEx!AI17</f>
        <v>0</v>
      </c>
      <c r="AH248" s="45">
        <f>OpEx!AJ17</f>
        <v>0</v>
      </c>
      <c r="AI248" s="45">
        <f>OpEx!AK17</f>
        <v>0</v>
      </c>
      <c r="AJ248" s="45">
        <f>OpEx!AL17</f>
        <v>0</v>
      </c>
      <c r="AK248" s="45">
        <f>OpEx!AM17</f>
        <v>0</v>
      </c>
      <c r="AL248" s="45">
        <f>OpEx!AN17</f>
        <v>150</v>
      </c>
      <c r="AM248" s="45">
        <f>OpEx!AO17</f>
        <v>150</v>
      </c>
      <c r="AN248" s="45">
        <f>OpEx!AP17</f>
        <v>150</v>
      </c>
      <c r="AO248" s="45">
        <f>OpEx!AQ17</f>
        <v>150</v>
      </c>
      <c r="AP248" s="45">
        <f>OpEx!AR17</f>
        <v>150</v>
      </c>
      <c r="AQ248" s="45">
        <f>OpEx!AS17</f>
        <v>150</v>
      </c>
      <c r="AR248" s="45">
        <f>OpEx!AT17</f>
        <v>150</v>
      </c>
      <c r="AS248" s="45">
        <f>OpEx!AU17</f>
        <v>150</v>
      </c>
      <c r="AT248" s="45">
        <f>OpEx!AV17</f>
        <v>150</v>
      </c>
      <c r="AU248" s="45">
        <f>OpEx!AW17</f>
        <v>150</v>
      </c>
      <c r="AV248" s="45">
        <f>OpEx!AX17</f>
        <v>150</v>
      </c>
      <c r="AW248" s="45">
        <f>OpEx!AY17</f>
        <v>150</v>
      </c>
      <c r="AX248" s="45">
        <f>OpEx!AZ17</f>
        <v>150</v>
      </c>
      <c r="AY248" s="45">
        <f>OpEx!BA17</f>
        <v>150</v>
      </c>
      <c r="AZ248" s="45">
        <f>OpEx!BB17</f>
        <v>150</v>
      </c>
      <c r="BA248" s="45">
        <f>OpEx!BC17</f>
        <v>150</v>
      </c>
      <c r="BB248" s="45">
        <f>OpEx!BD17</f>
        <v>150</v>
      </c>
      <c r="BC248" s="45">
        <f>OpEx!BE17</f>
        <v>150</v>
      </c>
      <c r="BD248" s="45">
        <f>OpEx!BF17</f>
        <v>150</v>
      </c>
      <c r="BE248" s="45">
        <f>OpEx!BG17</f>
        <v>150</v>
      </c>
      <c r="BF248" s="45">
        <f>OpEx!BH17</f>
        <v>150</v>
      </c>
      <c r="BG248" s="45">
        <f>OpEx!BI17</f>
        <v>150</v>
      </c>
      <c r="BH248" s="45">
        <f>OpEx!BJ17</f>
        <v>150</v>
      </c>
      <c r="BI248" s="45">
        <f>OpEx!BK17</f>
        <v>150</v>
      </c>
      <c r="BJ248" s="45">
        <f>OpEx!BL17</f>
        <v>150</v>
      </c>
      <c r="BK248" s="45">
        <f>OpEx!BM17</f>
        <v>150</v>
      </c>
      <c r="BL248" s="45">
        <f>OpEx!BN17</f>
        <v>150</v>
      </c>
      <c r="BM248" s="45">
        <f>OpEx!BO17</f>
        <v>150</v>
      </c>
      <c r="BN248" s="45">
        <f>OpEx!BP17</f>
        <v>150</v>
      </c>
      <c r="BO248" s="45">
        <f>OpEx!BQ17</f>
        <v>150</v>
      </c>
      <c r="BP248" s="45">
        <f>OpEx!BR17</f>
        <v>150</v>
      </c>
      <c r="BQ248" s="45">
        <f>OpEx!BS17</f>
        <v>150</v>
      </c>
      <c r="BR248" s="45">
        <f>OpEx!BT17</f>
        <v>150</v>
      </c>
      <c r="BS248" s="45">
        <f>OpEx!BU17</f>
        <v>150</v>
      </c>
      <c r="BT248" s="45">
        <f>OpEx!BV17</f>
        <v>150</v>
      </c>
      <c r="BU248" s="45">
        <f>OpEx!BW17</f>
        <v>150</v>
      </c>
      <c r="BV248" s="45">
        <f>OpEx!BX17</f>
        <v>150</v>
      </c>
      <c r="BW248" s="45">
        <f>OpEx!BY17</f>
        <v>150</v>
      </c>
      <c r="BX248" s="45">
        <f>OpEx!BZ17</f>
        <v>150</v>
      </c>
      <c r="BY248" s="45">
        <f>OpEx!CA17</f>
        <v>150</v>
      </c>
      <c r="BZ248" s="45">
        <f>OpEx!CB17</f>
        <v>150</v>
      </c>
      <c r="CA248" s="45">
        <f>OpEx!CC17</f>
        <v>150</v>
      </c>
      <c r="CB248" s="45">
        <f>OpEx!CD17</f>
        <v>150</v>
      </c>
      <c r="CC248" s="45">
        <f>OpEx!CE17</f>
        <v>150</v>
      </c>
      <c r="CD248" s="45">
        <f>OpEx!CF17</f>
        <v>150</v>
      </c>
      <c r="CE248" s="45">
        <f>OpEx!CG17</f>
        <v>150</v>
      </c>
      <c r="CF248" s="45">
        <f>OpEx!CH17</f>
        <v>150</v>
      </c>
      <c r="CG248" s="45">
        <f>OpEx!CI17</f>
        <v>150</v>
      </c>
      <c r="CH248" s="45">
        <f>OpEx!CJ17</f>
        <v>150</v>
      </c>
      <c r="CI248" s="45">
        <f>OpEx!CK17</f>
        <v>150</v>
      </c>
      <c r="CJ248" s="45">
        <f>OpEx!CL17</f>
        <v>150</v>
      </c>
      <c r="CK248" s="45">
        <f>OpEx!CM17</f>
        <v>150</v>
      </c>
      <c r="CL248" s="45">
        <f>OpEx!CN17</f>
        <v>150</v>
      </c>
      <c r="CM248" s="45">
        <f>OpEx!CO17</f>
        <v>150</v>
      </c>
      <c r="CN248" s="45">
        <f>OpEx!CP17</f>
        <v>150</v>
      </c>
      <c r="CO248" s="45">
        <f>OpEx!CQ17</f>
        <v>150</v>
      </c>
      <c r="CP248" s="45">
        <f>OpEx!CR17</f>
        <v>150</v>
      </c>
      <c r="CQ248" s="45">
        <f>OpEx!CS17</f>
        <v>150</v>
      </c>
      <c r="CR248" s="45">
        <f>OpEx!CT17</f>
        <v>150</v>
      </c>
      <c r="CS248" s="45">
        <f>OpEx!CU17</f>
        <v>150</v>
      </c>
      <c r="CT248" s="45">
        <f>OpEx!CV17</f>
        <v>150</v>
      </c>
      <c r="CU248" s="45">
        <f>OpEx!CW17</f>
        <v>150</v>
      </c>
      <c r="CV248" s="45">
        <f>OpEx!CX17</f>
        <v>150</v>
      </c>
      <c r="CW248" s="45">
        <f>OpEx!CY17</f>
        <v>150</v>
      </c>
      <c r="CX248" s="45">
        <f>OpEx!CZ17</f>
        <v>150</v>
      </c>
      <c r="CY248" s="45">
        <f>OpEx!DA17</f>
        <v>150</v>
      </c>
      <c r="CZ248" s="45">
        <f>OpEx!DB17</f>
        <v>150</v>
      </c>
      <c r="DA248" s="45">
        <f>OpEx!DC17</f>
        <v>150</v>
      </c>
      <c r="DB248" s="45">
        <f>OpEx!DD17</f>
        <v>150</v>
      </c>
      <c r="DC248" s="45">
        <f>OpEx!DE17</f>
        <v>150</v>
      </c>
      <c r="DD248" s="45">
        <f>OpEx!DF17</f>
        <v>150</v>
      </c>
      <c r="DE248" s="45">
        <f>OpEx!DG17</f>
        <v>150</v>
      </c>
      <c r="DF248" s="45">
        <f>OpEx!DH17</f>
        <v>150</v>
      </c>
      <c r="DG248" s="45">
        <f>OpEx!DI17</f>
        <v>150</v>
      </c>
      <c r="DH248" s="45">
        <f>OpEx!DJ17</f>
        <v>150</v>
      </c>
      <c r="DI248" s="45">
        <f>OpEx!DK17</f>
        <v>150</v>
      </c>
      <c r="DJ248" s="45">
        <f>OpEx!DL17</f>
        <v>150</v>
      </c>
      <c r="DK248" s="45">
        <f>OpEx!DM17</f>
        <v>150</v>
      </c>
      <c r="DL248" s="45">
        <f>OpEx!DN17</f>
        <v>150</v>
      </c>
      <c r="DM248" s="45">
        <f>OpEx!DO17</f>
        <v>150</v>
      </c>
      <c r="DN248" s="45">
        <f>OpEx!DP17</f>
        <v>150</v>
      </c>
      <c r="DO248" s="45">
        <f>OpEx!DQ17</f>
        <v>150</v>
      </c>
      <c r="DP248" s="45">
        <f>OpEx!DR17</f>
        <v>150</v>
      </c>
      <c r="DQ248" s="45">
        <f>OpEx!DS17</f>
        <v>150</v>
      </c>
      <c r="DR248" s="45">
        <f>OpEx!DT17</f>
        <v>150</v>
      </c>
      <c r="DS248" s="45">
        <f>OpEx!DU17</f>
        <v>150</v>
      </c>
      <c r="DT248" s="45">
        <f>OpEx!DV17</f>
        <v>150</v>
      </c>
      <c r="DU248" s="45">
        <f>OpEx!DW17</f>
        <v>150</v>
      </c>
      <c r="DV248" s="45">
        <f>OpEx!DX17</f>
        <v>150</v>
      </c>
      <c r="DW248" s="45">
        <f>OpEx!DY17</f>
        <v>150</v>
      </c>
      <c r="DX248" s="45">
        <f>OpEx!DZ17</f>
        <v>150</v>
      </c>
      <c r="DY248" s="45">
        <f>OpEx!EA17</f>
        <v>150</v>
      </c>
      <c r="DZ248" s="45">
        <f>OpEx!EB17</f>
        <v>150</v>
      </c>
      <c r="EA248" s="45">
        <f>OpEx!EC17</f>
        <v>150</v>
      </c>
      <c r="EB248" s="45">
        <f>OpEx!ED17</f>
        <v>150</v>
      </c>
      <c r="EC248" s="45">
        <f>OpEx!EE17</f>
        <v>150</v>
      </c>
      <c r="ED248" s="45">
        <f>OpEx!EF17</f>
        <v>150</v>
      </c>
      <c r="EE248" s="45">
        <f>OpEx!EG17</f>
        <v>150</v>
      </c>
      <c r="EF248" s="45">
        <f>OpEx!EH17</f>
        <v>150</v>
      </c>
      <c r="EG248" s="45">
        <f>OpEx!EI17</f>
        <v>150</v>
      </c>
      <c r="EH248" s="45">
        <f>OpEx!EJ17</f>
        <v>150</v>
      </c>
      <c r="EI248" s="45">
        <f>OpEx!EK17</f>
        <v>150</v>
      </c>
      <c r="EJ248" s="45">
        <f>OpEx!EL17</f>
        <v>150</v>
      </c>
      <c r="EK248" s="45">
        <f>OpEx!EM17</f>
        <v>150</v>
      </c>
      <c r="EL248" s="45">
        <f>OpEx!EN17</f>
        <v>150</v>
      </c>
      <c r="EM248" s="45">
        <f>OpEx!EO17</f>
        <v>150</v>
      </c>
      <c r="EN248" s="45">
        <f>OpEx!EP17</f>
        <v>150</v>
      </c>
      <c r="EO248" s="45">
        <f>OpEx!EQ17</f>
        <v>150</v>
      </c>
      <c r="EP248" s="45">
        <f>OpEx!ER17</f>
        <v>150</v>
      </c>
      <c r="EQ248" s="45">
        <f>OpEx!ES17</f>
        <v>150</v>
      </c>
      <c r="ER248" s="45">
        <f>OpEx!ET17</f>
        <v>150</v>
      </c>
      <c r="ES248" s="45">
        <f>OpEx!EU17</f>
        <v>150</v>
      </c>
      <c r="ET248" s="45">
        <f>OpEx!EV17</f>
        <v>150</v>
      </c>
      <c r="EU248" s="45">
        <f>OpEx!EW17</f>
        <v>150</v>
      </c>
      <c r="EV248" s="45">
        <f>OpEx!EX17</f>
        <v>150</v>
      </c>
      <c r="EW248" s="45">
        <f>OpEx!EY17</f>
        <v>150</v>
      </c>
      <c r="EX248" s="45">
        <f>OpEx!EZ17</f>
        <v>150</v>
      </c>
      <c r="EY248" s="45">
        <f>OpEx!FA17</f>
        <v>150</v>
      </c>
      <c r="EZ248" s="45">
        <f>OpEx!FB17</f>
        <v>150</v>
      </c>
      <c r="FA248" s="45">
        <f>OpEx!FC17</f>
        <v>150</v>
      </c>
      <c r="FB248" s="45">
        <f>OpEx!FD17</f>
        <v>150</v>
      </c>
      <c r="FC248" s="45">
        <f>OpEx!FE17</f>
        <v>150</v>
      </c>
      <c r="FD248" s="45">
        <f>OpEx!FF17</f>
        <v>150</v>
      </c>
      <c r="FE248" s="45">
        <f>OpEx!FG17</f>
        <v>150</v>
      </c>
      <c r="FF248" s="45">
        <f>OpEx!FH17</f>
        <v>150</v>
      </c>
      <c r="FG248" s="45">
        <f>OpEx!FI17</f>
        <v>150</v>
      </c>
      <c r="FH248" s="45">
        <f>OpEx!FJ17</f>
        <v>150</v>
      </c>
      <c r="FI248" s="45">
        <f>OpEx!FK17</f>
        <v>150</v>
      </c>
      <c r="FJ248" s="45">
        <f>OpEx!FL17</f>
        <v>150</v>
      </c>
      <c r="FK248" s="45">
        <f>OpEx!FM17</f>
        <v>150</v>
      </c>
      <c r="FL248" s="45">
        <f>OpEx!FN17</f>
        <v>150</v>
      </c>
      <c r="FM248" s="45">
        <f>OpEx!FO17</f>
        <v>150</v>
      </c>
      <c r="FN248" s="45">
        <f>OpEx!FP17</f>
        <v>150</v>
      </c>
      <c r="FO248" s="45">
        <f>OpEx!FQ17</f>
        <v>150</v>
      </c>
      <c r="FP248" s="45">
        <f>OpEx!FR17</f>
        <v>150</v>
      </c>
      <c r="FQ248" s="45">
        <f>OpEx!FS17</f>
        <v>150</v>
      </c>
      <c r="FR248" s="45">
        <f>OpEx!FT17</f>
        <v>150</v>
      </c>
      <c r="FS248" s="45">
        <f>OpEx!FU17</f>
        <v>150</v>
      </c>
      <c r="FT248" s="45">
        <f>OpEx!FV17</f>
        <v>150</v>
      </c>
      <c r="FU248" s="45">
        <f>OpEx!FW17</f>
        <v>150</v>
      </c>
      <c r="FV248" s="45">
        <f>OpEx!FX17</f>
        <v>150</v>
      </c>
      <c r="FW248" s="45">
        <f>OpEx!FY17</f>
        <v>150</v>
      </c>
      <c r="FX248" s="45">
        <f>OpEx!FZ17</f>
        <v>150</v>
      </c>
      <c r="FY248" s="45">
        <f>OpEx!GA17</f>
        <v>150</v>
      </c>
      <c r="FZ248" s="45">
        <f>OpEx!GB17</f>
        <v>150</v>
      </c>
      <c r="GA248" s="45">
        <f>OpEx!GC17</f>
        <v>150</v>
      </c>
      <c r="GB248" s="45">
        <f>OpEx!GD17</f>
        <v>150</v>
      </c>
      <c r="GC248" s="45">
        <f>OpEx!GE17</f>
        <v>150</v>
      </c>
      <c r="GD248" s="45">
        <f>OpEx!GF17</f>
        <v>150</v>
      </c>
      <c r="GE248" s="45">
        <f>OpEx!GG17</f>
        <v>150</v>
      </c>
      <c r="GF248" s="45">
        <f>OpEx!GH17</f>
        <v>150</v>
      </c>
      <c r="GG248" s="45">
        <f>OpEx!GI17</f>
        <v>150</v>
      </c>
      <c r="GH248" s="45">
        <f>OpEx!GJ17</f>
        <v>150</v>
      </c>
      <c r="GI248" s="45">
        <f>OpEx!GK17</f>
        <v>150</v>
      </c>
      <c r="GJ248" s="45">
        <f>OpEx!GL17</f>
        <v>150</v>
      </c>
      <c r="GK248" s="45">
        <f>OpEx!GM17</f>
        <v>150</v>
      </c>
      <c r="GL248" s="45">
        <f>OpEx!GN17</f>
        <v>150</v>
      </c>
      <c r="GM248" s="45">
        <f>OpEx!GO17</f>
        <v>150</v>
      </c>
      <c r="GN248" s="45">
        <f>OpEx!GP17</f>
        <v>150</v>
      </c>
      <c r="GO248" s="45">
        <f>OpEx!GQ17</f>
        <v>150</v>
      </c>
      <c r="GP248" s="45">
        <f>OpEx!GR17</f>
        <v>150</v>
      </c>
      <c r="GQ248" s="45">
        <f>OpEx!GS17</f>
        <v>150</v>
      </c>
      <c r="GR248" s="45">
        <f>OpEx!GT17</f>
        <v>150</v>
      </c>
      <c r="GS248" s="45">
        <f>OpEx!GU17</f>
        <v>150</v>
      </c>
      <c r="GT248" s="45">
        <f>OpEx!GV17</f>
        <v>150</v>
      </c>
      <c r="GU248" s="45">
        <f>OpEx!GW17</f>
        <v>150</v>
      </c>
      <c r="GV248" s="45">
        <f>OpEx!GX17</f>
        <v>150</v>
      </c>
      <c r="GW248" s="45">
        <f>OpEx!GY17</f>
        <v>150</v>
      </c>
      <c r="GX248" s="45">
        <f>OpEx!GZ17</f>
        <v>150</v>
      </c>
      <c r="GY248" s="45">
        <f>OpEx!HA17</f>
        <v>150</v>
      </c>
      <c r="GZ248" s="45">
        <f>OpEx!HB17</f>
        <v>150</v>
      </c>
      <c r="HA248" s="45">
        <f>OpEx!HC17</f>
        <v>150</v>
      </c>
      <c r="HB248" s="45">
        <f>OpEx!HD17</f>
        <v>150</v>
      </c>
      <c r="HC248" s="45">
        <f>OpEx!HE17</f>
        <v>150</v>
      </c>
      <c r="HD248" s="45">
        <f>OpEx!HF17</f>
        <v>150</v>
      </c>
      <c r="HE248" s="45">
        <f>OpEx!HG17</f>
        <v>150</v>
      </c>
      <c r="HF248" s="45">
        <f>OpEx!HH17</f>
        <v>150</v>
      </c>
      <c r="HG248" s="45">
        <f>OpEx!HI17</f>
        <v>150</v>
      </c>
      <c r="HH248" s="45">
        <f>OpEx!HJ17</f>
        <v>150</v>
      </c>
      <c r="HI248" s="45">
        <f>OpEx!HK17</f>
        <v>150</v>
      </c>
      <c r="HJ248" s="45">
        <f>OpEx!HL17</f>
        <v>150</v>
      </c>
      <c r="HK248" s="45">
        <f>OpEx!HM17</f>
        <v>150</v>
      </c>
      <c r="HL248" s="45">
        <f>OpEx!HN17</f>
        <v>150</v>
      </c>
      <c r="HM248" s="45">
        <f>OpEx!HO17</f>
        <v>150</v>
      </c>
      <c r="HN248" s="45">
        <f>OpEx!HP17</f>
        <v>150</v>
      </c>
      <c r="HO248" s="45">
        <f>OpEx!HQ17</f>
        <v>150</v>
      </c>
      <c r="HP248" s="45">
        <f>OpEx!HR17</f>
        <v>150</v>
      </c>
      <c r="HQ248" s="45">
        <f>OpEx!HS17</f>
        <v>150</v>
      </c>
      <c r="HR248" s="45">
        <f>OpEx!HT17</f>
        <v>150</v>
      </c>
      <c r="HS248" s="45">
        <f>OpEx!HU17</f>
        <v>150</v>
      </c>
      <c r="HT248" s="45">
        <f>OpEx!HV17</f>
        <v>150</v>
      </c>
      <c r="HU248" s="45">
        <f>OpEx!HW17</f>
        <v>150</v>
      </c>
      <c r="HV248" s="45">
        <f>OpEx!HX17</f>
        <v>150</v>
      </c>
      <c r="HW248" s="45">
        <f>OpEx!HY17</f>
        <v>150</v>
      </c>
      <c r="HX248" s="45">
        <f>OpEx!HZ17</f>
        <v>150</v>
      </c>
      <c r="HY248" s="45">
        <f>OpEx!IA17</f>
        <v>150</v>
      </c>
      <c r="HZ248" s="45">
        <f>OpEx!IB17</f>
        <v>150</v>
      </c>
      <c r="IA248" s="45">
        <f>OpEx!IC17</f>
        <v>150</v>
      </c>
      <c r="IB248" s="45">
        <f>OpEx!ID17</f>
        <v>150</v>
      </c>
      <c r="IC248" s="45">
        <f>OpEx!IE17</f>
        <v>150</v>
      </c>
      <c r="ID248" s="45">
        <f>OpEx!IF17</f>
        <v>150</v>
      </c>
      <c r="IE248" s="45">
        <f>OpEx!IG17</f>
        <v>150</v>
      </c>
      <c r="IF248" s="45">
        <f>OpEx!IH17</f>
        <v>150</v>
      </c>
      <c r="IG248" s="45">
        <f>OpEx!II17</f>
        <v>150</v>
      </c>
      <c r="IH248" s="45">
        <f>OpEx!IJ17</f>
        <v>150</v>
      </c>
      <c r="II248" s="45">
        <f>OpEx!IK17</f>
        <v>150</v>
      </c>
      <c r="IJ248" s="45">
        <f>OpEx!IL17</f>
        <v>150</v>
      </c>
      <c r="IK248" s="45">
        <f>OpEx!IM17</f>
        <v>150</v>
      </c>
      <c r="IL248" s="45">
        <f>OpEx!IN17</f>
        <v>150</v>
      </c>
      <c r="IM248" s="45">
        <f>OpEx!IO17</f>
        <v>150</v>
      </c>
      <c r="IN248" s="45">
        <f>OpEx!IP17</f>
        <v>150</v>
      </c>
      <c r="IO248" s="45">
        <f>OpEx!IQ17</f>
        <v>150</v>
      </c>
      <c r="IP248" s="45">
        <f>OpEx!IR17</f>
        <v>150</v>
      </c>
      <c r="IQ248" s="45">
        <f>OpEx!IS17</f>
        <v>150</v>
      </c>
      <c r="IR248" s="45">
        <f>OpEx!IT17</f>
        <v>150</v>
      </c>
      <c r="IS248" s="45">
        <f>OpEx!IU17</f>
        <v>150</v>
      </c>
      <c r="IT248" s="45">
        <f>OpEx!IV17</f>
        <v>150</v>
      </c>
      <c r="IU248" s="45">
        <f>OpEx!IW17</f>
        <v>150</v>
      </c>
      <c r="IV248" s="45">
        <f>OpEx!IX17</f>
        <v>150</v>
      </c>
      <c r="IW248" s="45">
        <f>OpEx!IY17</f>
        <v>150</v>
      </c>
      <c r="IX248" s="45">
        <f>OpEx!IZ17</f>
        <v>150</v>
      </c>
      <c r="IY248" s="45">
        <f>OpEx!JA17</f>
        <v>150</v>
      </c>
      <c r="IZ248" s="45">
        <f>OpEx!JB17</f>
        <v>150</v>
      </c>
      <c r="JA248" s="45">
        <f>OpEx!JC17</f>
        <v>150</v>
      </c>
      <c r="JB248" s="45">
        <f>OpEx!JD17</f>
        <v>150</v>
      </c>
      <c r="JC248" s="45">
        <f>OpEx!JE17</f>
        <v>150</v>
      </c>
      <c r="JD248" s="45">
        <f>OpEx!JF17</f>
        <v>150</v>
      </c>
      <c r="JE248" s="45">
        <f>OpEx!JG17</f>
        <v>150</v>
      </c>
      <c r="JF248" s="45">
        <f>OpEx!JH17</f>
        <v>150</v>
      </c>
      <c r="JG248" s="45">
        <f>OpEx!JI17</f>
        <v>150</v>
      </c>
      <c r="JH248" s="45">
        <f>OpEx!JJ17</f>
        <v>150</v>
      </c>
      <c r="JI248" s="45">
        <f>OpEx!JK17</f>
        <v>150</v>
      </c>
      <c r="JJ248" s="45">
        <f>OpEx!JL17</f>
        <v>150</v>
      </c>
      <c r="JK248" s="45">
        <f>OpEx!JM17</f>
        <v>150</v>
      </c>
      <c r="JL248" s="45">
        <f>OpEx!JN17</f>
        <v>150</v>
      </c>
      <c r="JM248" s="45">
        <f>OpEx!JO17</f>
        <v>150</v>
      </c>
      <c r="JN248" s="45">
        <f>OpEx!JP17</f>
        <v>150</v>
      </c>
      <c r="JO248" s="45">
        <f>OpEx!JQ17</f>
        <v>150</v>
      </c>
      <c r="JP248" s="45">
        <f>OpEx!JR17</f>
        <v>150</v>
      </c>
      <c r="JQ248" s="45">
        <f>OpEx!JS17</f>
        <v>150</v>
      </c>
      <c r="JR248" s="45">
        <f>OpEx!JT17</f>
        <v>150</v>
      </c>
      <c r="JS248" s="45">
        <f>OpEx!JU17</f>
        <v>150</v>
      </c>
      <c r="JT248" s="45">
        <f>OpEx!JV17</f>
        <v>150</v>
      </c>
      <c r="JU248" s="45">
        <f>OpEx!JW17</f>
        <v>150</v>
      </c>
      <c r="JV248" s="45">
        <f>OpEx!JX17</f>
        <v>150</v>
      </c>
      <c r="JW248" s="45">
        <f>OpEx!JY17</f>
        <v>150</v>
      </c>
      <c r="JX248" s="45">
        <f>OpEx!JZ17</f>
        <v>150</v>
      </c>
      <c r="JY248" s="45">
        <f>OpEx!KA17</f>
        <v>150</v>
      </c>
      <c r="JZ248" s="45">
        <f>OpEx!KB17</f>
        <v>150</v>
      </c>
      <c r="KA248" s="45">
        <f>OpEx!KC17</f>
        <v>150</v>
      </c>
      <c r="KB248" s="45">
        <f>OpEx!KD17</f>
        <v>150</v>
      </c>
      <c r="KC248" s="45">
        <f>OpEx!KE17</f>
        <v>150</v>
      </c>
      <c r="KD248" s="45">
        <f>OpEx!KF17</f>
        <v>150</v>
      </c>
      <c r="KE248" s="45">
        <f>OpEx!KG17</f>
        <v>150</v>
      </c>
      <c r="KF248" s="45">
        <f>OpEx!KH17</f>
        <v>150</v>
      </c>
      <c r="KG248" s="45">
        <f>OpEx!KI17</f>
        <v>150</v>
      </c>
      <c r="KH248" s="45">
        <f>OpEx!KJ17</f>
        <v>150</v>
      </c>
      <c r="KI248" s="45">
        <f>OpEx!KK17</f>
        <v>150</v>
      </c>
      <c r="KJ248" s="45">
        <f>OpEx!KL17</f>
        <v>150</v>
      </c>
      <c r="KK248" s="45">
        <f>OpEx!KM17</f>
        <v>150</v>
      </c>
      <c r="KL248" s="45">
        <f>OpEx!KN17</f>
        <v>150</v>
      </c>
      <c r="KM248" s="45">
        <f>OpEx!KO17</f>
        <v>150</v>
      </c>
      <c r="KN248" s="45">
        <f>OpEx!KP17</f>
        <v>150</v>
      </c>
      <c r="KO248" s="45">
        <f>OpEx!KQ17</f>
        <v>150</v>
      </c>
      <c r="KP248" s="45">
        <f>OpEx!KR17</f>
        <v>150</v>
      </c>
      <c r="KQ248" s="45">
        <f>OpEx!KS17</f>
        <v>150</v>
      </c>
      <c r="KR248" s="45">
        <f>OpEx!KT17</f>
        <v>150</v>
      </c>
      <c r="KS248" s="45">
        <f>OpEx!KU17</f>
        <v>150</v>
      </c>
      <c r="KT248" s="45">
        <f>OpEx!KV17</f>
        <v>150</v>
      </c>
      <c r="KU248" s="45">
        <f>OpEx!KW17</f>
        <v>150</v>
      </c>
      <c r="KV248" s="45">
        <f>OpEx!KX17</f>
        <v>150</v>
      </c>
      <c r="KW248" s="45">
        <f>OpEx!KY17</f>
        <v>150</v>
      </c>
      <c r="KX248" s="45">
        <f>OpEx!KZ17</f>
        <v>150</v>
      </c>
      <c r="KY248" s="45">
        <f>OpEx!LA17</f>
        <v>150</v>
      </c>
      <c r="KZ248" s="45">
        <f>OpEx!LB17</f>
        <v>150</v>
      </c>
      <c r="LA248" s="45">
        <f>OpEx!LC17</f>
        <v>150</v>
      </c>
      <c r="LB248" s="45">
        <f>OpEx!LD17</f>
        <v>150</v>
      </c>
      <c r="LC248" s="45">
        <f>OpEx!LE17</f>
        <v>150</v>
      </c>
      <c r="LD248" s="45">
        <f>OpEx!LF17</f>
        <v>150</v>
      </c>
      <c r="LE248" s="45">
        <f>OpEx!LG17</f>
        <v>150</v>
      </c>
      <c r="LF248" s="45">
        <f>OpEx!LH17</f>
        <v>150</v>
      </c>
      <c r="LG248" s="45">
        <f>OpEx!LI17</f>
        <v>150</v>
      </c>
      <c r="LH248" s="45">
        <f>OpEx!LJ17</f>
        <v>150</v>
      </c>
      <c r="LI248" s="45">
        <f>OpEx!LK17</f>
        <v>150</v>
      </c>
      <c r="LJ248" s="45">
        <f>OpEx!LL17</f>
        <v>150</v>
      </c>
      <c r="LK248" s="45">
        <f>OpEx!LM17</f>
        <v>150</v>
      </c>
      <c r="LL248" s="45">
        <f>OpEx!LN17</f>
        <v>150</v>
      </c>
      <c r="LM248" s="45">
        <f>OpEx!LO17</f>
        <v>150</v>
      </c>
      <c r="LN248" s="45">
        <f>OpEx!LP17</f>
        <v>150</v>
      </c>
      <c r="LO248" s="45">
        <f>OpEx!LQ17</f>
        <v>150</v>
      </c>
      <c r="LP248" s="45">
        <f>OpEx!LR17</f>
        <v>150</v>
      </c>
      <c r="LQ248" s="45">
        <f>OpEx!LS17</f>
        <v>150</v>
      </c>
      <c r="LR248" s="45">
        <f>OpEx!LT17</f>
        <v>150</v>
      </c>
      <c r="LS248" s="45">
        <f>OpEx!LU17</f>
        <v>150</v>
      </c>
      <c r="LT248" s="45">
        <f>OpEx!LV17</f>
        <v>150</v>
      </c>
      <c r="LU248" s="45"/>
      <c r="LV248" s="45"/>
      <c r="LW248" s="45"/>
      <c r="LX248" s="45"/>
      <c r="LY248" s="45"/>
      <c r="LZ248" s="45"/>
      <c r="MA248" s="45"/>
      <c r="MB248" s="45"/>
      <c r="MC248" s="45"/>
      <c r="MD248" s="45"/>
      <c r="ME248" s="45"/>
      <c r="MF248" s="45"/>
      <c r="MG248" s="45"/>
      <c r="MH248" s="45"/>
      <c r="MI248" s="45"/>
      <c r="MJ248" s="45"/>
      <c r="MK248" s="45"/>
      <c r="ML248" s="45"/>
      <c r="MM248" s="45"/>
      <c r="MN248" s="45"/>
      <c r="MO248" s="45"/>
      <c r="MP248" s="45"/>
      <c r="MQ248" s="45"/>
      <c r="MR248" s="45"/>
      <c r="MS248" s="45"/>
      <c r="MT248" s="45"/>
      <c r="MU248" s="45"/>
      <c r="MV248" s="45"/>
      <c r="MW248" s="45"/>
      <c r="MX248" s="45"/>
      <c r="MY248" s="45"/>
      <c r="MZ248" s="45"/>
      <c r="NA248" s="45"/>
      <c r="NB248" s="45"/>
      <c r="NC248" s="45"/>
      <c r="ND248" s="45"/>
      <c r="NE248" s="45"/>
      <c r="NF248" s="45"/>
      <c r="NG248" s="45"/>
      <c r="NH248" s="45"/>
      <c r="NI248" s="45"/>
      <c r="NJ248" s="45"/>
      <c r="NK248" s="45"/>
      <c r="NL248" s="45"/>
      <c r="NM248" s="45"/>
      <c r="NN248" s="45"/>
      <c r="NO248" s="45"/>
      <c r="NP248" s="45"/>
      <c r="NQ248" s="45"/>
      <c r="NR248" s="45"/>
      <c r="NS248" s="45"/>
      <c r="NT248" s="45"/>
      <c r="NU248" s="45"/>
      <c r="NV248" s="45"/>
      <c r="NW248" s="45"/>
      <c r="NX248" s="45"/>
      <c r="NY248" s="45"/>
      <c r="NZ248" s="45"/>
      <c r="OA248" s="45"/>
      <c r="OB248" s="45"/>
      <c r="OC248" s="45"/>
      <c r="OD248" s="45"/>
      <c r="OE248" s="45"/>
      <c r="OF248" s="45"/>
      <c r="OG248" s="45"/>
      <c r="OH248" s="45"/>
      <c r="OI248" s="45"/>
      <c r="OJ248" s="45"/>
      <c r="OK248" s="45"/>
      <c r="OL248" s="45"/>
      <c r="OM248" s="45"/>
      <c r="ON248" s="45"/>
      <c r="OO248" s="45"/>
      <c r="OP248" s="45"/>
      <c r="OQ248" s="45"/>
      <c r="OR248" s="45"/>
      <c r="OS248" s="45"/>
      <c r="OT248" s="45"/>
      <c r="OU248" s="45"/>
      <c r="OV248" s="45"/>
      <c r="OW248" s="45"/>
      <c r="OX248" s="45"/>
      <c r="OY248" s="45"/>
      <c r="OZ248" s="45"/>
      <c r="PA248" s="45"/>
      <c r="PB248" s="45"/>
      <c r="PC248" s="45"/>
      <c r="PD248" s="45"/>
      <c r="PE248" s="45"/>
      <c r="PF248" s="45"/>
      <c r="PG248" s="45"/>
      <c r="PH248" s="45"/>
      <c r="PI248" s="45"/>
      <c r="PJ248" s="45"/>
      <c r="PK248" s="45"/>
      <c r="PL248" s="45"/>
      <c r="PM248" s="45"/>
      <c r="PN248" s="45"/>
      <c r="PO248" s="45"/>
      <c r="PP248" s="45"/>
      <c r="PQ248" s="45"/>
      <c r="PR248" s="45"/>
      <c r="PS248" s="45"/>
      <c r="PT248" s="45"/>
      <c r="PU248" s="45"/>
      <c r="PV248" s="45"/>
      <c r="PW248" s="45"/>
      <c r="PX248" s="45"/>
      <c r="PY248" s="45"/>
      <c r="PZ248" s="45"/>
      <c r="QA248" s="45"/>
      <c r="QB248" s="45"/>
      <c r="QC248" s="45"/>
      <c r="QD248" s="45"/>
      <c r="QE248" s="45"/>
      <c r="QF248" s="45"/>
      <c r="QG248" s="45"/>
      <c r="QH248" s="45"/>
      <c r="QI248" s="45"/>
      <c r="QJ248" s="45"/>
      <c r="QK248" s="45"/>
      <c r="QL248" s="45"/>
      <c r="QM248" s="45"/>
      <c r="QN248" s="45"/>
      <c r="QO248" s="45"/>
      <c r="QP248" s="45"/>
      <c r="QQ248" s="45"/>
      <c r="QR248" s="45"/>
      <c r="QS248" s="45"/>
      <c r="QT248" s="45"/>
      <c r="QU248" s="45"/>
    </row>
    <row r="249" spans="2:509" outlineLevel="1">
      <c r="B249" s="6"/>
      <c r="C249" s="75" t="str">
        <f>OpEx!A18</f>
        <v xml:space="preserve">      De-Commissioning Cost</v>
      </c>
      <c r="D249" s="42"/>
      <c r="E249" s="50" t="s">
        <v>95</v>
      </c>
      <c r="G249" s="32"/>
      <c r="H249" s="198">
        <f t="shared" si="914"/>
        <v>1070160</v>
      </c>
      <c r="I249" s="45">
        <f>OpEx!Q18</f>
        <v>0</v>
      </c>
      <c r="J249" s="45">
        <f>OpEx!R18</f>
        <v>0</v>
      </c>
      <c r="K249" s="45">
        <f>OpEx!S18</f>
        <v>0</v>
      </c>
      <c r="L249" s="45">
        <f>OpEx!T18</f>
        <v>0</v>
      </c>
      <c r="M249" s="45">
        <f>OpEx!U18</f>
        <v>0</v>
      </c>
      <c r="N249" s="45">
        <f>OpEx!V18</f>
        <v>0</v>
      </c>
      <c r="O249" s="45">
        <f>OpEx!W18</f>
        <v>0</v>
      </c>
      <c r="P249" s="45">
        <f>OpEx!X18</f>
        <v>0</v>
      </c>
      <c r="Q249" s="45">
        <f>OpEx!Y18</f>
        <v>0</v>
      </c>
      <c r="R249" s="45">
        <f>OpEx!Z18</f>
        <v>0</v>
      </c>
      <c r="S249" s="45">
        <f>OpEx!AA18</f>
        <v>0</v>
      </c>
      <c r="T249" s="45">
        <f>OpEx!AB18</f>
        <v>0</v>
      </c>
      <c r="U249" s="45">
        <f>OpEx!AC18</f>
        <v>0</v>
      </c>
      <c r="V249" s="45">
        <f>OpEx!AD18</f>
        <v>0</v>
      </c>
      <c r="W249" s="45">
        <f>OpEx!AE18</f>
        <v>0</v>
      </c>
      <c r="X249" s="45">
        <f>OpEx!AF18</f>
        <v>0</v>
      </c>
      <c r="Y249" s="45">
        <f>OpEx!AG18</f>
        <v>0</v>
      </c>
      <c r="Z249" s="45">
        <f>OpEx!AH18</f>
        <v>0</v>
      </c>
      <c r="AA249" s="45">
        <v>0</v>
      </c>
      <c r="AB249" s="45">
        <v>0</v>
      </c>
      <c r="AC249" s="45">
        <v>0</v>
      </c>
      <c r="AD249" s="45">
        <f>OpEx!AF18/2</f>
        <v>0</v>
      </c>
      <c r="AE249" s="45">
        <f>OpEx!AG18/2</f>
        <v>0</v>
      </c>
      <c r="AF249" s="45">
        <f>OpEx!AH18/2</f>
        <v>0</v>
      </c>
      <c r="AG249" s="45">
        <f>OpEx!AI18</f>
        <v>0</v>
      </c>
      <c r="AH249" s="45">
        <f>OpEx!AJ18</f>
        <v>0</v>
      </c>
      <c r="AI249" s="45">
        <f>OpEx!AK18</f>
        <v>0</v>
      </c>
      <c r="AJ249" s="45">
        <f>OpEx!AL18</f>
        <v>0</v>
      </c>
      <c r="AK249" s="45">
        <f>OpEx!AM18</f>
        <v>0</v>
      </c>
      <c r="AL249" s="45">
        <f>OpEx!AN18</f>
        <v>0</v>
      </c>
      <c r="AM249" s="45">
        <f>OpEx!AO18</f>
        <v>0</v>
      </c>
      <c r="AN249" s="45">
        <f>OpEx!AP18</f>
        <v>0</v>
      </c>
      <c r="AO249" s="45">
        <f>OpEx!AQ18</f>
        <v>0</v>
      </c>
      <c r="AP249" s="45">
        <f>OpEx!AR18</f>
        <v>0</v>
      </c>
      <c r="AQ249" s="45">
        <f>OpEx!AS18</f>
        <v>0</v>
      </c>
      <c r="AR249" s="45">
        <f>OpEx!AT18</f>
        <v>0</v>
      </c>
      <c r="AS249" s="45">
        <f>OpEx!AU18</f>
        <v>0</v>
      </c>
      <c r="AT249" s="45">
        <f>OpEx!AV18</f>
        <v>0</v>
      </c>
      <c r="AU249" s="45">
        <f>OpEx!AW18</f>
        <v>0</v>
      </c>
      <c r="AV249" s="45">
        <f>OpEx!AX18</f>
        <v>0</v>
      </c>
      <c r="AW249" s="45">
        <f>OpEx!AY18</f>
        <v>0</v>
      </c>
      <c r="AX249" s="45">
        <f>OpEx!AZ18</f>
        <v>0</v>
      </c>
      <c r="AY249" s="45">
        <f>OpEx!BA18</f>
        <v>0</v>
      </c>
      <c r="AZ249" s="45">
        <f>OpEx!BB18</f>
        <v>0</v>
      </c>
      <c r="BA249" s="45">
        <f>OpEx!BC18</f>
        <v>0</v>
      </c>
      <c r="BB249" s="45">
        <f>OpEx!BD18</f>
        <v>0</v>
      </c>
      <c r="BC249" s="45">
        <f>OpEx!BE18</f>
        <v>0</v>
      </c>
      <c r="BD249" s="45">
        <f>OpEx!BF18</f>
        <v>0</v>
      </c>
      <c r="BE249" s="45">
        <f>OpEx!BG18</f>
        <v>0</v>
      </c>
      <c r="BF249" s="45">
        <f>OpEx!BH18</f>
        <v>0</v>
      </c>
      <c r="BG249" s="45">
        <f>OpEx!BI18</f>
        <v>0</v>
      </c>
      <c r="BH249" s="45">
        <f>OpEx!BJ18</f>
        <v>0</v>
      </c>
      <c r="BI249" s="45">
        <f>OpEx!BK18</f>
        <v>0</v>
      </c>
      <c r="BJ249" s="45">
        <f>OpEx!BL18</f>
        <v>0</v>
      </c>
      <c r="BK249" s="45">
        <f>OpEx!BM18</f>
        <v>0</v>
      </c>
      <c r="BL249" s="45">
        <f>OpEx!BN18</f>
        <v>0</v>
      </c>
      <c r="BM249" s="45">
        <f>OpEx!BO18</f>
        <v>0</v>
      </c>
      <c r="BN249" s="45">
        <f>OpEx!BP18</f>
        <v>0</v>
      </c>
      <c r="BO249" s="45">
        <f>OpEx!BQ18</f>
        <v>0</v>
      </c>
      <c r="BP249" s="45">
        <f>OpEx!BR18</f>
        <v>0</v>
      </c>
      <c r="BQ249" s="45">
        <f>OpEx!BS18</f>
        <v>0</v>
      </c>
      <c r="BR249" s="45">
        <f>OpEx!BT18</f>
        <v>0</v>
      </c>
      <c r="BS249" s="45">
        <f>OpEx!BU18</f>
        <v>0</v>
      </c>
      <c r="BT249" s="45">
        <f>OpEx!BV18</f>
        <v>0</v>
      </c>
      <c r="BU249" s="45">
        <f>OpEx!BW18</f>
        <v>0</v>
      </c>
      <c r="BV249" s="45">
        <f>OpEx!BX18</f>
        <v>0</v>
      </c>
      <c r="BW249" s="45">
        <f>OpEx!BY18</f>
        <v>0</v>
      </c>
      <c r="BX249" s="45">
        <f>OpEx!BZ18</f>
        <v>0</v>
      </c>
      <c r="BY249" s="45">
        <f>OpEx!CA18</f>
        <v>0</v>
      </c>
      <c r="BZ249" s="45">
        <f>OpEx!CB18</f>
        <v>0</v>
      </c>
      <c r="CA249" s="45">
        <f>OpEx!CC18</f>
        <v>0</v>
      </c>
      <c r="CB249" s="45">
        <f>OpEx!CD18</f>
        <v>0</v>
      </c>
      <c r="CC249" s="45">
        <f>OpEx!CE18</f>
        <v>0</v>
      </c>
      <c r="CD249" s="45">
        <f>OpEx!CF18</f>
        <v>0</v>
      </c>
      <c r="CE249" s="45">
        <f>OpEx!CG18</f>
        <v>0</v>
      </c>
      <c r="CF249" s="45">
        <f>OpEx!CH18</f>
        <v>0</v>
      </c>
      <c r="CG249" s="45">
        <f>OpEx!CI18</f>
        <v>0</v>
      </c>
      <c r="CH249" s="45">
        <f>OpEx!CJ18</f>
        <v>0</v>
      </c>
      <c r="CI249" s="45">
        <f>OpEx!CK18</f>
        <v>0</v>
      </c>
      <c r="CJ249" s="45">
        <f>OpEx!CL18</f>
        <v>0</v>
      </c>
      <c r="CK249" s="45">
        <f>OpEx!CM18</f>
        <v>0</v>
      </c>
      <c r="CL249" s="45">
        <f>OpEx!CN18</f>
        <v>0</v>
      </c>
      <c r="CM249" s="45">
        <f>OpEx!CO18</f>
        <v>0</v>
      </c>
      <c r="CN249" s="45">
        <f>OpEx!CP18</f>
        <v>0</v>
      </c>
      <c r="CO249" s="45">
        <f>OpEx!CQ18</f>
        <v>0</v>
      </c>
      <c r="CP249" s="45">
        <f>OpEx!CR18</f>
        <v>0</v>
      </c>
      <c r="CQ249" s="45">
        <f>OpEx!CS18</f>
        <v>0</v>
      </c>
      <c r="CR249" s="45">
        <f>OpEx!CT18</f>
        <v>0</v>
      </c>
      <c r="CS249" s="45">
        <f>OpEx!CU18</f>
        <v>0</v>
      </c>
      <c r="CT249" s="45">
        <f>OpEx!CV18</f>
        <v>0</v>
      </c>
      <c r="CU249" s="45">
        <f>OpEx!CW18</f>
        <v>0</v>
      </c>
      <c r="CV249" s="45">
        <f>OpEx!CX18</f>
        <v>0</v>
      </c>
      <c r="CW249" s="45">
        <f>OpEx!CY18</f>
        <v>0</v>
      </c>
      <c r="CX249" s="45">
        <f>OpEx!CZ18</f>
        <v>0</v>
      </c>
      <c r="CY249" s="45">
        <f>OpEx!DA18</f>
        <v>0</v>
      </c>
      <c r="CZ249" s="45">
        <f>OpEx!DB18</f>
        <v>0</v>
      </c>
      <c r="DA249" s="45">
        <f>OpEx!DC18</f>
        <v>0</v>
      </c>
      <c r="DB249" s="45">
        <f>OpEx!DD18</f>
        <v>0</v>
      </c>
      <c r="DC249" s="45">
        <f>OpEx!DE18</f>
        <v>0</v>
      </c>
      <c r="DD249" s="45">
        <f>OpEx!DF18</f>
        <v>0</v>
      </c>
      <c r="DE249" s="45">
        <f>OpEx!DG18</f>
        <v>0</v>
      </c>
      <c r="DF249" s="45">
        <f>OpEx!DH18</f>
        <v>0</v>
      </c>
      <c r="DG249" s="45">
        <f>OpEx!DI18</f>
        <v>0</v>
      </c>
      <c r="DH249" s="45">
        <f>OpEx!DJ18</f>
        <v>0</v>
      </c>
      <c r="DI249" s="45">
        <f>OpEx!DK18</f>
        <v>0</v>
      </c>
      <c r="DJ249" s="45">
        <f>OpEx!DL18</f>
        <v>0</v>
      </c>
      <c r="DK249" s="45">
        <f>OpEx!DM18</f>
        <v>0</v>
      </c>
      <c r="DL249" s="45">
        <f>OpEx!DN18</f>
        <v>0</v>
      </c>
      <c r="DM249" s="45">
        <f>OpEx!DO18</f>
        <v>0</v>
      </c>
      <c r="DN249" s="45">
        <f>OpEx!DP18</f>
        <v>0</v>
      </c>
      <c r="DO249" s="45">
        <f>OpEx!DQ18</f>
        <v>0</v>
      </c>
      <c r="DP249" s="45">
        <f>OpEx!DR18</f>
        <v>0</v>
      </c>
      <c r="DQ249" s="45">
        <f>OpEx!DS18</f>
        <v>0</v>
      </c>
      <c r="DR249" s="45">
        <f>OpEx!DT18</f>
        <v>0</v>
      </c>
      <c r="DS249" s="45">
        <f>OpEx!DU18</f>
        <v>0</v>
      </c>
      <c r="DT249" s="45">
        <f>OpEx!DV18</f>
        <v>0</v>
      </c>
      <c r="DU249" s="45">
        <f>OpEx!DW18</f>
        <v>0</v>
      </c>
      <c r="DV249" s="45">
        <f>OpEx!DX18</f>
        <v>0</v>
      </c>
      <c r="DW249" s="45">
        <f>OpEx!DY18</f>
        <v>0</v>
      </c>
      <c r="DX249" s="45">
        <f>OpEx!DZ18</f>
        <v>0</v>
      </c>
      <c r="DY249" s="45">
        <f>OpEx!EA18</f>
        <v>0</v>
      </c>
      <c r="DZ249" s="45">
        <f>OpEx!EB18</f>
        <v>0</v>
      </c>
      <c r="EA249" s="45">
        <f>OpEx!EC18</f>
        <v>0</v>
      </c>
      <c r="EB249" s="45">
        <f>OpEx!ED18</f>
        <v>0</v>
      </c>
      <c r="EC249" s="45">
        <f>OpEx!EE18</f>
        <v>0</v>
      </c>
      <c r="ED249" s="45">
        <f>OpEx!EF18</f>
        <v>0</v>
      </c>
      <c r="EE249" s="45">
        <f>OpEx!EG18</f>
        <v>0</v>
      </c>
      <c r="EF249" s="45">
        <f>OpEx!EH18</f>
        <v>0</v>
      </c>
      <c r="EG249" s="45">
        <f>OpEx!EI18</f>
        <v>0</v>
      </c>
      <c r="EH249" s="45">
        <f>OpEx!EJ18</f>
        <v>0</v>
      </c>
      <c r="EI249" s="45">
        <f>OpEx!EK18</f>
        <v>0</v>
      </c>
      <c r="EJ249" s="45">
        <f>OpEx!EL18</f>
        <v>0</v>
      </c>
      <c r="EK249" s="45">
        <f>OpEx!EM18</f>
        <v>0</v>
      </c>
      <c r="EL249" s="45">
        <f>OpEx!EN18</f>
        <v>0</v>
      </c>
      <c r="EM249" s="45">
        <f>OpEx!EO18</f>
        <v>0</v>
      </c>
      <c r="EN249" s="45">
        <f>OpEx!EP18</f>
        <v>0</v>
      </c>
      <c r="EO249" s="45">
        <f>OpEx!EQ18</f>
        <v>0</v>
      </c>
      <c r="EP249" s="45">
        <f>OpEx!ER18</f>
        <v>0</v>
      </c>
      <c r="EQ249" s="45">
        <f>OpEx!ES18</f>
        <v>0</v>
      </c>
      <c r="ER249" s="45">
        <f>OpEx!ET18</f>
        <v>0</v>
      </c>
      <c r="ES249" s="45">
        <f>OpEx!EU18</f>
        <v>0</v>
      </c>
      <c r="ET249" s="45">
        <f>OpEx!EV18</f>
        <v>0</v>
      </c>
      <c r="EU249" s="45">
        <f>OpEx!EW18</f>
        <v>0</v>
      </c>
      <c r="EV249" s="45">
        <f>OpEx!EX18</f>
        <v>0</v>
      </c>
      <c r="EW249" s="45">
        <f>OpEx!EY18</f>
        <v>0</v>
      </c>
      <c r="EX249" s="45">
        <f>OpEx!EZ18</f>
        <v>0</v>
      </c>
      <c r="EY249" s="45">
        <f>OpEx!FA18</f>
        <v>0</v>
      </c>
      <c r="EZ249" s="45">
        <f>OpEx!FB18</f>
        <v>0</v>
      </c>
      <c r="FA249" s="45">
        <f>OpEx!FC18</f>
        <v>0</v>
      </c>
      <c r="FB249" s="45">
        <f>OpEx!FD18</f>
        <v>0</v>
      </c>
      <c r="FC249" s="45">
        <f>OpEx!FE18</f>
        <v>0</v>
      </c>
      <c r="FD249" s="45">
        <f>OpEx!FF18</f>
        <v>0</v>
      </c>
      <c r="FE249" s="45">
        <f>OpEx!FG18</f>
        <v>0</v>
      </c>
      <c r="FF249" s="45">
        <f>OpEx!FH18</f>
        <v>0</v>
      </c>
      <c r="FG249" s="45">
        <f>OpEx!FI18</f>
        <v>0</v>
      </c>
      <c r="FH249" s="45">
        <f>OpEx!FJ18</f>
        <v>0</v>
      </c>
      <c r="FI249" s="45">
        <f>OpEx!FK18</f>
        <v>0</v>
      </c>
      <c r="FJ249" s="45">
        <f>OpEx!FL18</f>
        <v>0</v>
      </c>
      <c r="FK249" s="45">
        <f>OpEx!FM18</f>
        <v>0</v>
      </c>
      <c r="FL249" s="45">
        <f>OpEx!FN18</f>
        <v>0</v>
      </c>
      <c r="FM249" s="45">
        <f>OpEx!FO18</f>
        <v>0</v>
      </c>
      <c r="FN249" s="45">
        <f>OpEx!FP18</f>
        <v>0</v>
      </c>
      <c r="FO249" s="45">
        <f>OpEx!FQ18</f>
        <v>0</v>
      </c>
      <c r="FP249" s="45">
        <f>OpEx!FR18</f>
        <v>0</v>
      </c>
      <c r="FQ249" s="45">
        <f>OpEx!FS18</f>
        <v>0</v>
      </c>
      <c r="FR249" s="45">
        <f>OpEx!FT18</f>
        <v>0</v>
      </c>
      <c r="FS249" s="45">
        <f>OpEx!FU18</f>
        <v>0</v>
      </c>
      <c r="FT249" s="45">
        <f>OpEx!FV18</f>
        <v>0</v>
      </c>
      <c r="FU249" s="45">
        <f>OpEx!FW18</f>
        <v>0</v>
      </c>
      <c r="FV249" s="45">
        <f>OpEx!FX18</f>
        <v>0</v>
      </c>
      <c r="FW249" s="45">
        <f>OpEx!FY18</f>
        <v>0</v>
      </c>
      <c r="FX249" s="45">
        <f>OpEx!FZ18</f>
        <v>0</v>
      </c>
      <c r="FY249" s="45">
        <f>OpEx!GA18</f>
        <v>0</v>
      </c>
      <c r="FZ249" s="45">
        <f>OpEx!GB18</f>
        <v>0</v>
      </c>
      <c r="GA249" s="45">
        <f>OpEx!GC18</f>
        <v>0</v>
      </c>
      <c r="GB249" s="45">
        <f>OpEx!GD18</f>
        <v>0</v>
      </c>
      <c r="GC249" s="45">
        <f>OpEx!GE18</f>
        <v>0</v>
      </c>
      <c r="GD249" s="45">
        <f>OpEx!GF18</f>
        <v>0</v>
      </c>
      <c r="GE249" s="45">
        <f>OpEx!GG18</f>
        <v>0</v>
      </c>
      <c r="GF249" s="45">
        <f>OpEx!GH18</f>
        <v>0</v>
      </c>
      <c r="GG249" s="45">
        <f>OpEx!GI18</f>
        <v>0</v>
      </c>
      <c r="GH249" s="45">
        <f>OpEx!GJ18</f>
        <v>0</v>
      </c>
      <c r="GI249" s="45">
        <f>OpEx!GK18</f>
        <v>0</v>
      </c>
      <c r="GJ249" s="45">
        <f>OpEx!GL18</f>
        <v>0</v>
      </c>
      <c r="GK249" s="45">
        <f>OpEx!GM18</f>
        <v>0</v>
      </c>
      <c r="GL249" s="45">
        <f>OpEx!GN18</f>
        <v>0</v>
      </c>
      <c r="GM249" s="45">
        <f>OpEx!GO18</f>
        <v>0</v>
      </c>
      <c r="GN249" s="45">
        <f>OpEx!GP18</f>
        <v>0</v>
      </c>
      <c r="GO249" s="45">
        <f>OpEx!GQ18</f>
        <v>0</v>
      </c>
      <c r="GP249" s="45">
        <f>OpEx!GR18</f>
        <v>0</v>
      </c>
      <c r="GQ249" s="45">
        <f>OpEx!GS18</f>
        <v>0</v>
      </c>
      <c r="GR249" s="45">
        <f>OpEx!GT18</f>
        <v>0</v>
      </c>
      <c r="GS249" s="45">
        <f>OpEx!GU18</f>
        <v>0</v>
      </c>
      <c r="GT249" s="45">
        <f>OpEx!GV18</f>
        <v>0</v>
      </c>
      <c r="GU249" s="45">
        <f>OpEx!GW18</f>
        <v>0</v>
      </c>
      <c r="GV249" s="45">
        <f>OpEx!GX18</f>
        <v>0</v>
      </c>
      <c r="GW249" s="45">
        <f>OpEx!GY18</f>
        <v>0</v>
      </c>
      <c r="GX249" s="45">
        <f>OpEx!GZ18</f>
        <v>0</v>
      </c>
      <c r="GY249" s="45">
        <f>OpEx!HA18</f>
        <v>0</v>
      </c>
      <c r="GZ249" s="45">
        <f>OpEx!HB18</f>
        <v>0</v>
      </c>
      <c r="HA249" s="45">
        <f>OpEx!HC18</f>
        <v>0</v>
      </c>
      <c r="HB249" s="45">
        <f>OpEx!HD18</f>
        <v>0</v>
      </c>
      <c r="HC249" s="45">
        <f>OpEx!HE18</f>
        <v>0</v>
      </c>
      <c r="HD249" s="45">
        <f>OpEx!HF18</f>
        <v>0</v>
      </c>
      <c r="HE249" s="45">
        <f>OpEx!HG18</f>
        <v>0</v>
      </c>
      <c r="HF249" s="45">
        <f>OpEx!HH18</f>
        <v>0</v>
      </c>
      <c r="HG249" s="45">
        <f>OpEx!HI18</f>
        <v>0</v>
      </c>
      <c r="HH249" s="45">
        <f>OpEx!HJ18</f>
        <v>0</v>
      </c>
      <c r="HI249" s="45">
        <f>OpEx!HK18</f>
        <v>0</v>
      </c>
      <c r="HJ249" s="45">
        <f>OpEx!HL18</f>
        <v>0</v>
      </c>
      <c r="HK249" s="45">
        <f>OpEx!HM18</f>
        <v>0</v>
      </c>
      <c r="HL249" s="45">
        <f>OpEx!HN18</f>
        <v>0</v>
      </c>
      <c r="HM249" s="45">
        <f>OpEx!HO18</f>
        <v>0</v>
      </c>
      <c r="HN249" s="45">
        <f>OpEx!HP18</f>
        <v>0</v>
      </c>
      <c r="HO249" s="45">
        <f>OpEx!HQ18</f>
        <v>0</v>
      </c>
      <c r="HP249" s="45">
        <f>OpEx!HR18</f>
        <v>0</v>
      </c>
      <c r="HQ249" s="45">
        <f>OpEx!HS18</f>
        <v>0</v>
      </c>
      <c r="HR249" s="45">
        <f>OpEx!HT18</f>
        <v>0</v>
      </c>
      <c r="HS249" s="45">
        <f>OpEx!HU18</f>
        <v>0</v>
      </c>
      <c r="HT249" s="45">
        <f>OpEx!HV18</f>
        <v>0</v>
      </c>
      <c r="HU249" s="45">
        <f>OpEx!HW18</f>
        <v>0</v>
      </c>
      <c r="HV249" s="45">
        <f>OpEx!HX18</f>
        <v>0</v>
      </c>
      <c r="HW249" s="45">
        <f>OpEx!HY18</f>
        <v>0</v>
      </c>
      <c r="HX249" s="45">
        <f>OpEx!HZ18</f>
        <v>0</v>
      </c>
      <c r="HY249" s="45">
        <f>OpEx!IA18</f>
        <v>0</v>
      </c>
      <c r="HZ249" s="45">
        <f>OpEx!IB18</f>
        <v>0</v>
      </c>
      <c r="IA249" s="45">
        <f>OpEx!IC18</f>
        <v>0</v>
      </c>
      <c r="IB249" s="45">
        <f>OpEx!ID18</f>
        <v>0</v>
      </c>
      <c r="IC249" s="45">
        <f>OpEx!IE18</f>
        <v>0</v>
      </c>
      <c r="ID249" s="45">
        <f>OpEx!IF18</f>
        <v>0</v>
      </c>
      <c r="IE249" s="45">
        <f>OpEx!IG18</f>
        <v>0</v>
      </c>
      <c r="IF249" s="45">
        <f>OpEx!IH18</f>
        <v>0</v>
      </c>
      <c r="IG249" s="45">
        <f>OpEx!II18</f>
        <v>0</v>
      </c>
      <c r="IH249" s="45">
        <f>OpEx!IJ18</f>
        <v>0</v>
      </c>
      <c r="II249" s="45">
        <f>OpEx!IK18</f>
        <v>0</v>
      </c>
      <c r="IJ249" s="45">
        <f>OpEx!IL18</f>
        <v>0</v>
      </c>
      <c r="IK249" s="45">
        <f>OpEx!IM18</f>
        <v>0</v>
      </c>
      <c r="IL249" s="45">
        <f>OpEx!IN18</f>
        <v>0</v>
      </c>
      <c r="IM249" s="45">
        <f>OpEx!IO18</f>
        <v>0</v>
      </c>
      <c r="IN249" s="45">
        <f>OpEx!IP18</f>
        <v>0</v>
      </c>
      <c r="IO249" s="45">
        <f>OpEx!IQ18</f>
        <v>0</v>
      </c>
      <c r="IP249" s="45">
        <f>OpEx!IR18</f>
        <v>0</v>
      </c>
      <c r="IQ249" s="45">
        <f>OpEx!IS18</f>
        <v>0</v>
      </c>
      <c r="IR249" s="45">
        <f>OpEx!IT18</f>
        <v>0</v>
      </c>
      <c r="IS249" s="45">
        <f>OpEx!IU18</f>
        <v>0</v>
      </c>
      <c r="IT249" s="45">
        <f>OpEx!IV18</f>
        <v>0</v>
      </c>
      <c r="IU249" s="45">
        <f>OpEx!IW18</f>
        <v>0</v>
      </c>
      <c r="IV249" s="45">
        <f>OpEx!IX18</f>
        <v>0</v>
      </c>
      <c r="IW249" s="45">
        <f>OpEx!IY18</f>
        <v>0</v>
      </c>
      <c r="IX249" s="45">
        <f>OpEx!IZ18</f>
        <v>0</v>
      </c>
      <c r="IY249" s="45">
        <f>OpEx!JA18</f>
        <v>0</v>
      </c>
      <c r="IZ249" s="45">
        <f>OpEx!JB18</f>
        <v>0</v>
      </c>
      <c r="JA249" s="45">
        <f>OpEx!JC18</f>
        <v>0</v>
      </c>
      <c r="JB249" s="45">
        <f>OpEx!JD18</f>
        <v>0</v>
      </c>
      <c r="JC249" s="45">
        <f>OpEx!JE18</f>
        <v>0</v>
      </c>
      <c r="JD249" s="45">
        <f>OpEx!JF18</f>
        <v>0</v>
      </c>
      <c r="JE249" s="45">
        <f>OpEx!JG18</f>
        <v>0</v>
      </c>
      <c r="JF249" s="45">
        <f>OpEx!JH18</f>
        <v>0</v>
      </c>
      <c r="JG249" s="45">
        <f>OpEx!JI18</f>
        <v>0</v>
      </c>
      <c r="JH249" s="45">
        <f>OpEx!JJ18</f>
        <v>0</v>
      </c>
      <c r="JI249" s="45">
        <f>OpEx!JK18</f>
        <v>0</v>
      </c>
      <c r="JJ249" s="45">
        <f>OpEx!JL18</f>
        <v>0</v>
      </c>
      <c r="JK249" s="45">
        <f>OpEx!JM18</f>
        <v>0</v>
      </c>
      <c r="JL249" s="45">
        <f>OpEx!JN18</f>
        <v>0</v>
      </c>
      <c r="JM249" s="45">
        <f>OpEx!JO18</f>
        <v>0</v>
      </c>
      <c r="JN249" s="45">
        <f>OpEx!JP18</f>
        <v>0</v>
      </c>
      <c r="JO249" s="45">
        <f>OpEx!JQ18</f>
        <v>0</v>
      </c>
      <c r="JP249" s="45">
        <f>OpEx!JR18</f>
        <v>0</v>
      </c>
      <c r="JQ249" s="45">
        <f>OpEx!JS18</f>
        <v>0</v>
      </c>
      <c r="JR249" s="45">
        <f>OpEx!JT18</f>
        <v>0</v>
      </c>
      <c r="JS249" s="45">
        <f>OpEx!JU18</f>
        <v>0</v>
      </c>
      <c r="JT249" s="45">
        <f>OpEx!JV18</f>
        <v>0</v>
      </c>
      <c r="JU249" s="45">
        <f>OpEx!JW18</f>
        <v>0</v>
      </c>
      <c r="JV249" s="45">
        <f>OpEx!JX18</f>
        <v>0</v>
      </c>
      <c r="JW249" s="45">
        <f>OpEx!JY18</f>
        <v>0</v>
      </c>
      <c r="JX249" s="45">
        <f>OpEx!JZ18</f>
        <v>0</v>
      </c>
      <c r="JY249" s="45">
        <f>OpEx!KA18</f>
        <v>0</v>
      </c>
      <c r="JZ249" s="45">
        <f>OpEx!KB18</f>
        <v>0</v>
      </c>
      <c r="KA249" s="45">
        <f>OpEx!KC18</f>
        <v>0</v>
      </c>
      <c r="KB249" s="45">
        <f>OpEx!KD18</f>
        <v>0</v>
      </c>
      <c r="KC249" s="45">
        <f>OpEx!KE18</f>
        <v>0</v>
      </c>
      <c r="KD249" s="45">
        <f>OpEx!KF18</f>
        <v>0</v>
      </c>
      <c r="KE249" s="45">
        <f>OpEx!KG18</f>
        <v>0</v>
      </c>
      <c r="KF249" s="45">
        <f>OpEx!KH18</f>
        <v>0</v>
      </c>
      <c r="KG249" s="45">
        <f>OpEx!KI18</f>
        <v>0</v>
      </c>
      <c r="KH249" s="45">
        <f>OpEx!KJ18</f>
        <v>0</v>
      </c>
      <c r="KI249" s="45">
        <f>OpEx!KK18</f>
        <v>0</v>
      </c>
      <c r="KJ249" s="45">
        <f>OpEx!KL18</f>
        <v>0</v>
      </c>
      <c r="KK249" s="45">
        <f>OpEx!KM18</f>
        <v>0</v>
      </c>
      <c r="KL249" s="45">
        <f>OpEx!KN18</f>
        <v>0</v>
      </c>
      <c r="KM249" s="45">
        <f>OpEx!KO18</f>
        <v>0</v>
      </c>
      <c r="KN249" s="45">
        <f>OpEx!KP18</f>
        <v>0</v>
      </c>
      <c r="KO249" s="45">
        <f>OpEx!KQ18</f>
        <v>0</v>
      </c>
      <c r="KP249" s="45">
        <f>OpEx!KR18</f>
        <v>0</v>
      </c>
      <c r="KQ249" s="45">
        <f>OpEx!KS18</f>
        <v>0</v>
      </c>
      <c r="KR249" s="45">
        <f>OpEx!KT18</f>
        <v>0</v>
      </c>
      <c r="KS249" s="45">
        <f>OpEx!KU18</f>
        <v>0</v>
      </c>
      <c r="KT249" s="45">
        <f>OpEx!KV18</f>
        <v>0</v>
      </c>
      <c r="KU249" s="45">
        <f>OpEx!KW18</f>
        <v>0</v>
      </c>
      <c r="KV249" s="45">
        <f>OpEx!KX18</f>
        <v>0</v>
      </c>
      <c r="KW249" s="45">
        <f>OpEx!KY18</f>
        <v>0</v>
      </c>
      <c r="KX249" s="45">
        <f>OpEx!KZ18</f>
        <v>0</v>
      </c>
      <c r="KY249" s="45">
        <f>OpEx!LA18</f>
        <v>0</v>
      </c>
      <c r="KZ249" s="45">
        <f>OpEx!LB18</f>
        <v>0</v>
      </c>
      <c r="LA249" s="45">
        <f>OpEx!LC18</f>
        <v>0</v>
      </c>
      <c r="LB249" s="45">
        <f>OpEx!LD18</f>
        <v>0</v>
      </c>
      <c r="LC249" s="45">
        <f>OpEx!LE18</f>
        <v>0</v>
      </c>
      <c r="LD249" s="45">
        <f>OpEx!LF18</f>
        <v>0</v>
      </c>
      <c r="LE249" s="45">
        <f>OpEx!LG18</f>
        <v>0</v>
      </c>
      <c r="LF249" s="45">
        <f>OpEx!LH18</f>
        <v>0</v>
      </c>
      <c r="LG249" s="45">
        <f>OpEx!LI18</f>
        <v>0</v>
      </c>
      <c r="LH249" s="45">
        <f>OpEx!LJ18</f>
        <v>0</v>
      </c>
      <c r="LI249" s="45">
        <f>OpEx!LK18</f>
        <v>0</v>
      </c>
      <c r="LJ249" s="45">
        <f>OpEx!LL18</f>
        <v>0</v>
      </c>
      <c r="LK249" s="45">
        <f>OpEx!LM18</f>
        <v>0</v>
      </c>
      <c r="LL249" s="45">
        <f>OpEx!LN18</f>
        <v>0</v>
      </c>
      <c r="LM249" s="45">
        <f>OpEx!LO18</f>
        <v>0</v>
      </c>
      <c r="LN249" s="45">
        <f>OpEx!LP18</f>
        <v>0</v>
      </c>
      <c r="LO249" s="45">
        <f>OpEx!LQ18</f>
        <v>0</v>
      </c>
      <c r="LP249" s="45">
        <f>OpEx!LR18</f>
        <v>0</v>
      </c>
      <c r="LQ249" s="45">
        <f>OpEx!LS18</f>
        <v>0</v>
      </c>
      <c r="LR249" s="45">
        <f>OpEx!LT18</f>
        <v>0</v>
      </c>
      <c r="LS249" s="45">
        <f>OpEx!LU18</f>
        <v>0</v>
      </c>
      <c r="LT249" s="45">
        <f>OpEx!QL18</f>
        <v>1070160</v>
      </c>
      <c r="LU249" s="45"/>
      <c r="LV249" s="45"/>
      <c r="LW249" s="45"/>
      <c r="LX249" s="45"/>
      <c r="LY249" s="45"/>
      <c r="LZ249" s="45"/>
      <c r="MA249" s="45"/>
      <c r="MB249" s="45"/>
      <c r="MC249" s="45"/>
      <c r="MD249" s="45"/>
      <c r="ME249" s="45"/>
      <c r="MF249" s="45"/>
      <c r="MG249" s="45"/>
      <c r="MH249" s="45"/>
      <c r="MI249" s="45"/>
      <c r="MJ249" s="45"/>
      <c r="MK249" s="45"/>
      <c r="ML249" s="45"/>
      <c r="MM249" s="45"/>
      <c r="MN249" s="45"/>
      <c r="MO249" s="45"/>
      <c r="MP249" s="45"/>
      <c r="MQ249" s="45"/>
      <c r="MR249" s="45"/>
      <c r="MS249" s="45"/>
      <c r="MT249" s="45"/>
      <c r="MU249" s="45"/>
      <c r="MV249" s="45"/>
      <c r="MW249" s="45"/>
      <c r="MX249" s="45"/>
      <c r="MY249" s="45"/>
      <c r="MZ249" s="45"/>
      <c r="NA249" s="45"/>
      <c r="NB249" s="45"/>
      <c r="NC249" s="45"/>
      <c r="ND249" s="45"/>
      <c r="NE249" s="45"/>
      <c r="NF249" s="45"/>
      <c r="NG249" s="45"/>
      <c r="NH249" s="45"/>
      <c r="NI249" s="45"/>
      <c r="NJ249" s="45"/>
      <c r="NK249" s="45"/>
      <c r="NL249" s="45"/>
      <c r="NM249" s="45"/>
      <c r="NN249" s="45"/>
      <c r="NO249" s="45"/>
      <c r="NP249" s="45"/>
      <c r="NQ249" s="45"/>
      <c r="NR249" s="45"/>
      <c r="NS249" s="45"/>
      <c r="NT249" s="45"/>
      <c r="NU249" s="45"/>
      <c r="NV249" s="45"/>
      <c r="NW249" s="45"/>
      <c r="NX249" s="45"/>
      <c r="NY249" s="45"/>
      <c r="NZ249" s="45"/>
      <c r="OA249" s="45"/>
      <c r="OB249" s="45"/>
      <c r="OC249" s="45"/>
      <c r="OD249" s="45"/>
      <c r="OE249" s="45"/>
      <c r="OF249" s="45"/>
      <c r="OG249" s="45"/>
      <c r="OH249" s="45"/>
      <c r="OI249" s="45"/>
      <c r="OJ249" s="45"/>
      <c r="OK249" s="45"/>
      <c r="OL249" s="45"/>
      <c r="OM249" s="45"/>
      <c r="ON249" s="45"/>
      <c r="OO249" s="45"/>
      <c r="OP249" s="45"/>
      <c r="OQ249" s="45"/>
      <c r="OR249" s="45"/>
      <c r="OS249" s="45"/>
      <c r="OT249" s="45"/>
      <c r="OU249" s="45"/>
      <c r="OV249" s="45"/>
      <c r="OW249" s="45"/>
      <c r="OX249" s="45"/>
      <c r="OY249" s="45"/>
      <c r="OZ249" s="45"/>
      <c r="PA249" s="45"/>
      <c r="PB249" s="45"/>
      <c r="PC249" s="45"/>
      <c r="PD249" s="45"/>
      <c r="PE249" s="45"/>
      <c r="PF249" s="45"/>
      <c r="PG249" s="45"/>
      <c r="PH249" s="45"/>
      <c r="PI249" s="45"/>
      <c r="PJ249" s="45"/>
      <c r="PK249" s="45"/>
      <c r="PL249" s="45"/>
      <c r="PM249" s="45"/>
      <c r="PN249" s="45"/>
      <c r="PO249" s="45"/>
      <c r="PP249" s="45"/>
      <c r="PQ249" s="45"/>
      <c r="PR249" s="45"/>
      <c r="PS249" s="45"/>
      <c r="PT249" s="45"/>
      <c r="PU249" s="45"/>
      <c r="PV249" s="45"/>
      <c r="PW249" s="45"/>
      <c r="PX249" s="45"/>
      <c r="PY249" s="45"/>
      <c r="PZ249" s="45"/>
      <c r="QA249" s="45"/>
      <c r="QB249" s="45"/>
      <c r="QC249" s="45"/>
      <c r="QD249" s="45"/>
      <c r="QE249" s="45"/>
      <c r="QF249" s="45"/>
      <c r="QG249" s="45"/>
      <c r="QH249" s="45"/>
      <c r="QI249" s="45"/>
      <c r="QJ249" s="45"/>
      <c r="QK249" s="45"/>
      <c r="QL249" s="45"/>
      <c r="QM249" s="45"/>
      <c r="QN249" s="45"/>
      <c r="QO249" s="45"/>
      <c r="QP249" s="45"/>
      <c r="QQ249" s="45"/>
      <c r="QR249" s="45"/>
      <c r="QS249" s="45"/>
      <c r="QT249" s="45"/>
      <c r="QU249" s="45"/>
    </row>
    <row r="250" spans="2:509" outlineLevel="1">
      <c r="C250" s="15" t="s">
        <v>519</v>
      </c>
      <c r="D250" s="42"/>
      <c r="E250" s="50"/>
      <c r="G250" s="32"/>
      <c r="H250" s="253">
        <f t="shared" ref="H250" si="921">SUM(H240:H249)</f>
        <v>8129493.9158749767</v>
      </c>
      <c r="I250" s="54">
        <f t="shared" ref="I250:Z250" si="922">SUM(I240:I249)</f>
        <v>0</v>
      </c>
      <c r="J250" s="54">
        <f t="shared" si="922"/>
        <v>0</v>
      </c>
      <c r="K250" s="54">
        <f t="shared" si="922"/>
        <v>0</v>
      </c>
      <c r="L250" s="54">
        <f t="shared" si="922"/>
        <v>0</v>
      </c>
      <c r="M250" s="54">
        <f t="shared" si="922"/>
        <v>0</v>
      </c>
      <c r="N250" s="54">
        <f t="shared" si="922"/>
        <v>0</v>
      </c>
      <c r="O250" s="54">
        <f t="shared" si="922"/>
        <v>0</v>
      </c>
      <c r="P250" s="54">
        <f t="shared" si="922"/>
        <v>0</v>
      </c>
      <c r="Q250" s="54">
        <f t="shared" si="922"/>
        <v>0</v>
      </c>
      <c r="R250" s="54">
        <f t="shared" si="922"/>
        <v>0</v>
      </c>
      <c r="S250" s="54">
        <f t="shared" si="922"/>
        <v>0</v>
      </c>
      <c r="T250" s="54">
        <f t="shared" si="922"/>
        <v>0</v>
      </c>
      <c r="U250" s="54">
        <f t="shared" si="922"/>
        <v>0</v>
      </c>
      <c r="V250" s="54">
        <f t="shared" si="922"/>
        <v>0</v>
      </c>
      <c r="W250" s="54">
        <f t="shared" si="922"/>
        <v>0</v>
      </c>
      <c r="X250" s="54">
        <f t="shared" si="922"/>
        <v>0</v>
      </c>
      <c r="Y250" s="54">
        <f t="shared" si="922"/>
        <v>0</v>
      </c>
      <c r="Z250" s="54">
        <f t="shared" si="922"/>
        <v>0</v>
      </c>
      <c r="AA250" s="45">
        <v>0</v>
      </c>
      <c r="AB250" s="45">
        <v>0</v>
      </c>
      <c r="AC250" s="45">
        <v>0</v>
      </c>
      <c r="AD250" s="54">
        <f t="shared" ref="AD250:AF250" si="923">SUM(AD240:AD249)</f>
        <v>0</v>
      </c>
      <c r="AE250" s="54">
        <f t="shared" si="923"/>
        <v>0</v>
      </c>
      <c r="AF250" s="54">
        <f t="shared" si="923"/>
        <v>0</v>
      </c>
      <c r="AG250" s="54">
        <f t="shared" ref="AG250:CL250" si="924">SUM(AG240:AG249)</f>
        <v>20853.157436916666</v>
      </c>
      <c r="AH250" s="54">
        <f t="shared" si="924"/>
        <v>20414.715836916668</v>
      </c>
      <c r="AI250" s="54">
        <f t="shared" si="924"/>
        <v>20853.157436916666</v>
      </c>
      <c r="AJ250" s="54">
        <f t="shared" si="924"/>
        <v>20633.936636916667</v>
      </c>
      <c r="AK250" s="54">
        <f t="shared" si="924"/>
        <v>20853.157436916666</v>
      </c>
      <c r="AL250" s="54">
        <f t="shared" si="924"/>
        <v>20783.936636916667</v>
      </c>
      <c r="AM250" s="54">
        <f t="shared" si="924"/>
        <v>21805.657436916666</v>
      </c>
      <c r="AN250" s="54">
        <f t="shared" si="924"/>
        <v>21805.657436916666</v>
      </c>
      <c r="AO250" s="54">
        <f t="shared" si="924"/>
        <v>21586.436636916667</v>
      </c>
      <c r="AP250" s="54">
        <f t="shared" si="924"/>
        <v>21805.657436916666</v>
      </c>
      <c r="AQ250" s="54">
        <f t="shared" si="924"/>
        <v>21586.436636916667</v>
      </c>
      <c r="AR250" s="54">
        <f t="shared" si="924"/>
        <v>21805.657436916666</v>
      </c>
      <c r="AS250" s="54">
        <f t="shared" si="924"/>
        <v>23638.990770250002</v>
      </c>
      <c r="AT250" s="54">
        <f t="shared" si="924"/>
        <v>22981.328370250005</v>
      </c>
      <c r="AU250" s="54">
        <f t="shared" si="924"/>
        <v>23638.990770250002</v>
      </c>
      <c r="AV250" s="54">
        <f t="shared" si="924"/>
        <v>23419.769970250003</v>
      </c>
      <c r="AW250" s="54">
        <f t="shared" si="924"/>
        <v>23638.990770250002</v>
      </c>
      <c r="AX250" s="54">
        <f t="shared" si="924"/>
        <v>23419.769970250003</v>
      </c>
      <c r="AY250" s="54">
        <f t="shared" si="924"/>
        <v>23638.990770250002</v>
      </c>
      <c r="AZ250" s="54">
        <f t="shared" si="924"/>
        <v>23638.990770250002</v>
      </c>
      <c r="BA250" s="54">
        <f t="shared" si="924"/>
        <v>23419.769970250003</v>
      </c>
      <c r="BB250" s="54">
        <f t="shared" si="924"/>
        <v>23638.990770250002</v>
      </c>
      <c r="BC250" s="54">
        <f t="shared" si="924"/>
        <v>23419.769970250003</v>
      </c>
      <c r="BD250" s="54">
        <f t="shared" si="924"/>
        <v>23638.990770250002</v>
      </c>
      <c r="BE250" s="54">
        <f t="shared" si="924"/>
        <v>23638.990770250002</v>
      </c>
      <c r="BF250" s="54">
        <f t="shared" si="924"/>
        <v>22981.328370250005</v>
      </c>
      <c r="BG250" s="54">
        <f t="shared" si="924"/>
        <v>23638.990770250002</v>
      </c>
      <c r="BH250" s="54">
        <f t="shared" si="924"/>
        <v>23419.769970250003</v>
      </c>
      <c r="BI250" s="54">
        <f t="shared" si="924"/>
        <v>23638.990770250002</v>
      </c>
      <c r="BJ250" s="54">
        <f t="shared" si="924"/>
        <v>23419.769970250003</v>
      </c>
      <c r="BK250" s="54">
        <f t="shared" si="924"/>
        <v>23638.990770250002</v>
      </c>
      <c r="BL250" s="54">
        <f t="shared" si="924"/>
        <v>23638.990770250002</v>
      </c>
      <c r="BM250" s="54">
        <f t="shared" si="924"/>
        <v>23419.769970250003</v>
      </c>
      <c r="BN250" s="54">
        <f t="shared" si="924"/>
        <v>23638.990770250002</v>
      </c>
      <c r="BO250" s="54">
        <f t="shared" si="924"/>
        <v>23419.769970250003</v>
      </c>
      <c r="BP250" s="54">
        <f t="shared" si="924"/>
        <v>23638.990770250002</v>
      </c>
      <c r="BQ250" s="54">
        <f t="shared" si="924"/>
        <v>23638.990770250002</v>
      </c>
      <c r="BR250" s="54">
        <f t="shared" si="924"/>
        <v>22981.328370250005</v>
      </c>
      <c r="BS250" s="54">
        <f t="shared" si="924"/>
        <v>23638.990770250002</v>
      </c>
      <c r="BT250" s="54">
        <f t="shared" si="924"/>
        <v>23419.769970250003</v>
      </c>
      <c r="BU250" s="54">
        <f t="shared" si="924"/>
        <v>23638.990770250002</v>
      </c>
      <c r="BV250" s="54">
        <f t="shared" si="924"/>
        <v>23419.769970250003</v>
      </c>
      <c r="BW250" s="54">
        <f t="shared" si="924"/>
        <v>23763.990770250002</v>
      </c>
      <c r="BX250" s="54">
        <f t="shared" si="924"/>
        <v>23763.990770250002</v>
      </c>
      <c r="BY250" s="54">
        <f t="shared" si="924"/>
        <v>23544.769970250003</v>
      </c>
      <c r="BZ250" s="54">
        <f t="shared" si="924"/>
        <v>23763.990770250002</v>
      </c>
      <c r="CA250" s="54">
        <f t="shared" si="924"/>
        <v>23544.769970250003</v>
      </c>
      <c r="CB250" s="54">
        <f t="shared" si="924"/>
        <v>23763.990770250002</v>
      </c>
      <c r="CC250" s="54">
        <f t="shared" si="924"/>
        <v>23763.990770250002</v>
      </c>
      <c r="CD250" s="54">
        <f t="shared" si="924"/>
        <v>23325.549170250004</v>
      </c>
      <c r="CE250" s="54">
        <f t="shared" si="924"/>
        <v>23763.990770250002</v>
      </c>
      <c r="CF250" s="54">
        <f t="shared" si="924"/>
        <v>23544.769970250003</v>
      </c>
      <c r="CG250" s="54">
        <f t="shared" si="924"/>
        <v>23763.990770250002</v>
      </c>
      <c r="CH250" s="54">
        <f t="shared" si="924"/>
        <v>23544.769970250003</v>
      </c>
      <c r="CI250" s="54">
        <f t="shared" si="924"/>
        <v>23763.990770250002</v>
      </c>
      <c r="CJ250" s="54">
        <f t="shared" si="924"/>
        <v>23763.990770250002</v>
      </c>
      <c r="CK250" s="54">
        <f t="shared" si="924"/>
        <v>23544.769970250003</v>
      </c>
      <c r="CL250" s="54">
        <f t="shared" si="924"/>
        <v>23763.990770250002</v>
      </c>
      <c r="CM250" s="54">
        <f t="shared" ref="CM250:EX250" si="925">SUM(CM240:CM249)</f>
        <v>23544.769970250003</v>
      </c>
      <c r="CN250" s="54">
        <f t="shared" si="925"/>
        <v>23763.990770250002</v>
      </c>
      <c r="CO250" s="54">
        <f t="shared" si="925"/>
        <v>23763.990770250002</v>
      </c>
      <c r="CP250" s="54">
        <f t="shared" si="925"/>
        <v>23106.328370250005</v>
      </c>
      <c r="CQ250" s="54">
        <f t="shared" si="925"/>
        <v>23763.990770250002</v>
      </c>
      <c r="CR250" s="54">
        <f t="shared" si="925"/>
        <v>23544.769970250003</v>
      </c>
      <c r="CS250" s="54">
        <f t="shared" si="925"/>
        <v>23763.990770250002</v>
      </c>
      <c r="CT250" s="54">
        <f t="shared" si="925"/>
        <v>23544.769970250003</v>
      </c>
      <c r="CU250" s="54">
        <f t="shared" si="925"/>
        <v>23763.990770250002</v>
      </c>
      <c r="CV250" s="54">
        <f t="shared" si="925"/>
        <v>23763.990770250002</v>
      </c>
      <c r="CW250" s="54">
        <f t="shared" si="925"/>
        <v>23544.769970250003</v>
      </c>
      <c r="CX250" s="54">
        <f t="shared" si="925"/>
        <v>23763.990770250002</v>
      </c>
      <c r="CY250" s="54">
        <f t="shared" si="925"/>
        <v>23544.769970250003</v>
      </c>
      <c r="CZ250" s="54">
        <f t="shared" si="925"/>
        <v>23763.990770250002</v>
      </c>
      <c r="DA250" s="54">
        <f t="shared" si="925"/>
        <v>23763.990770250002</v>
      </c>
      <c r="DB250" s="54">
        <f t="shared" si="925"/>
        <v>23106.328370250005</v>
      </c>
      <c r="DC250" s="54">
        <f t="shared" si="925"/>
        <v>23763.990770250002</v>
      </c>
      <c r="DD250" s="54">
        <f t="shared" si="925"/>
        <v>23544.769970250003</v>
      </c>
      <c r="DE250" s="54">
        <f t="shared" si="925"/>
        <v>23763.990770250002</v>
      </c>
      <c r="DF250" s="54">
        <f t="shared" si="925"/>
        <v>23544.769970250003</v>
      </c>
      <c r="DG250" s="54">
        <f t="shared" si="925"/>
        <v>23763.990770250002</v>
      </c>
      <c r="DH250" s="54">
        <f t="shared" si="925"/>
        <v>23763.990770250002</v>
      </c>
      <c r="DI250" s="54">
        <f t="shared" si="925"/>
        <v>23544.769970250003</v>
      </c>
      <c r="DJ250" s="54">
        <f t="shared" si="925"/>
        <v>23763.990770250002</v>
      </c>
      <c r="DK250" s="54">
        <f t="shared" si="925"/>
        <v>23544.769970250003</v>
      </c>
      <c r="DL250" s="54">
        <f t="shared" si="925"/>
        <v>23763.990770250002</v>
      </c>
      <c r="DM250" s="54">
        <f t="shared" si="925"/>
        <v>23763.990770250002</v>
      </c>
      <c r="DN250" s="54">
        <f t="shared" si="925"/>
        <v>23106.328370250005</v>
      </c>
      <c r="DO250" s="54">
        <f t="shared" si="925"/>
        <v>23763.990770250002</v>
      </c>
      <c r="DP250" s="54">
        <f t="shared" si="925"/>
        <v>23544.769970250003</v>
      </c>
      <c r="DQ250" s="54">
        <f t="shared" si="925"/>
        <v>23763.990770250002</v>
      </c>
      <c r="DR250" s="54">
        <f t="shared" si="925"/>
        <v>23544.769970250003</v>
      </c>
      <c r="DS250" s="54">
        <f t="shared" si="925"/>
        <v>23763.990770250002</v>
      </c>
      <c r="DT250" s="54">
        <f t="shared" si="925"/>
        <v>23763.990770250002</v>
      </c>
      <c r="DU250" s="54">
        <f t="shared" si="925"/>
        <v>23544.769970250003</v>
      </c>
      <c r="DV250" s="54">
        <f t="shared" si="925"/>
        <v>23763.990770250002</v>
      </c>
      <c r="DW250" s="54">
        <f t="shared" si="925"/>
        <v>23544.769970250003</v>
      </c>
      <c r="DX250" s="54">
        <f t="shared" si="925"/>
        <v>23763.990770250002</v>
      </c>
      <c r="DY250" s="54">
        <f t="shared" si="925"/>
        <v>23763.990770250002</v>
      </c>
      <c r="DZ250" s="54">
        <f t="shared" si="925"/>
        <v>23325.549170250004</v>
      </c>
      <c r="EA250" s="54">
        <f t="shared" si="925"/>
        <v>23763.990770250002</v>
      </c>
      <c r="EB250" s="54">
        <f t="shared" si="925"/>
        <v>23544.769970250003</v>
      </c>
      <c r="EC250" s="54">
        <f t="shared" si="925"/>
        <v>23763.990770250002</v>
      </c>
      <c r="ED250" s="54">
        <f t="shared" si="925"/>
        <v>23544.769970250003</v>
      </c>
      <c r="EE250" s="54">
        <f t="shared" si="925"/>
        <v>23763.990770250002</v>
      </c>
      <c r="EF250" s="54">
        <f t="shared" si="925"/>
        <v>23763.990770250002</v>
      </c>
      <c r="EG250" s="54">
        <f t="shared" si="925"/>
        <v>23544.769970250003</v>
      </c>
      <c r="EH250" s="54">
        <f t="shared" si="925"/>
        <v>23763.990770250002</v>
      </c>
      <c r="EI250" s="54">
        <f t="shared" si="925"/>
        <v>23544.769970250003</v>
      </c>
      <c r="EJ250" s="54">
        <f t="shared" si="925"/>
        <v>23763.990770250002</v>
      </c>
      <c r="EK250" s="54">
        <f t="shared" si="925"/>
        <v>23763.990770250002</v>
      </c>
      <c r="EL250" s="54">
        <f t="shared" si="925"/>
        <v>23106.328370250005</v>
      </c>
      <c r="EM250" s="54">
        <f t="shared" si="925"/>
        <v>23763.990770250002</v>
      </c>
      <c r="EN250" s="54">
        <f t="shared" si="925"/>
        <v>23544.769970250003</v>
      </c>
      <c r="EO250" s="54">
        <f t="shared" si="925"/>
        <v>23763.990770250002</v>
      </c>
      <c r="EP250" s="54">
        <f t="shared" si="925"/>
        <v>23544.769970250003</v>
      </c>
      <c r="EQ250" s="54">
        <f t="shared" si="925"/>
        <v>23763.990770250002</v>
      </c>
      <c r="ER250" s="54">
        <f t="shared" si="925"/>
        <v>23763.990770250002</v>
      </c>
      <c r="ES250" s="54">
        <f t="shared" si="925"/>
        <v>23544.769970250003</v>
      </c>
      <c r="ET250" s="54">
        <f t="shared" si="925"/>
        <v>23763.990770250002</v>
      </c>
      <c r="EU250" s="54">
        <f t="shared" si="925"/>
        <v>23544.769970250003</v>
      </c>
      <c r="EV250" s="54">
        <f t="shared" si="925"/>
        <v>23763.990770250002</v>
      </c>
      <c r="EW250" s="54">
        <f t="shared" si="925"/>
        <v>23763.990770250002</v>
      </c>
      <c r="EX250" s="54">
        <f t="shared" si="925"/>
        <v>23106.328370250005</v>
      </c>
      <c r="EY250" s="54">
        <f t="shared" ref="EY250:HJ250" si="926">SUM(EY240:EY249)</f>
        <v>23763.990770250002</v>
      </c>
      <c r="EZ250" s="54">
        <f t="shared" si="926"/>
        <v>23544.769970250003</v>
      </c>
      <c r="FA250" s="54">
        <f t="shared" si="926"/>
        <v>23763.990770250002</v>
      </c>
      <c r="FB250" s="54">
        <f t="shared" si="926"/>
        <v>23544.769970250003</v>
      </c>
      <c r="FC250" s="54">
        <f t="shared" si="926"/>
        <v>23763.990770250002</v>
      </c>
      <c r="FD250" s="54">
        <f t="shared" si="926"/>
        <v>23763.990770250002</v>
      </c>
      <c r="FE250" s="54">
        <f t="shared" si="926"/>
        <v>23544.769970250003</v>
      </c>
      <c r="FF250" s="54">
        <f t="shared" si="926"/>
        <v>23763.990770250002</v>
      </c>
      <c r="FG250" s="54">
        <f t="shared" si="926"/>
        <v>23544.769970250003</v>
      </c>
      <c r="FH250" s="54">
        <f t="shared" si="926"/>
        <v>23763.990770250002</v>
      </c>
      <c r="FI250" s="54">
        <f t="shared" si="926"/>
        <v>23763.990770250002</v>
      </c>
      <c r="FJ250" s="54">
        <f t="shared" si="926"/>
        <v>23106.328370250005</v>
      </c>
      <c r="FK250" s="54">
        <f t="shared" si="926"/>
        <v>23763.990770250002</v>
      </c>
      <c r="FL250" s="54">
        <f t="shared" si="926"/>
        <v>23544.769970250003</v>
      </c>
      <c r="FM250" s="54">
        <f t="shared" si="926"/>
        <v>23763.990770250002</v>
      </c>
      <c r="FN250" s="54">
        <f t="shared" si="926"/>
        <v>23544.769970250003</v>
      </c>
      <c r="FO250" s="54">
        <f t="shared" si="926"/>
        <v>23763.990770250002</v>
      </c>
      <c r="FP250" s="54">
        <f t="shared" si="926"/>
        <v>23763.990770250002</v>
      </c>
      <c r="FQ250" s="54">
        <f t="shared" si="926"/>
        <v>23544.769970250003</v>
      </c>
      <c r="FR250" s="54">
        <f t="shared" si="926"/>
        <v>23763.990770250002</v>
      </c>
      <c r="FS250" s="54">
        <f t="shared" si="926"/>
        <v>23544.769970250003</v>
      </c>
      <c r="FT250" s="54">
        <f t="shared" si="926"/>
        <v>23763.990770250002</v>
      </c>
      <c r="FU250" s="54">
        <f t="shared" si="926"/>
        <v>23763.990770250002</v>
      </c>
      <c r="FV250" s="54">
        <f t="shared" si="926"/>
        <v>23325.549170250004</v>
      </c>
      <c r="FW250" s="54">
        <f t="shared" si="926"/>
        <v>23763.990770250002</v>
      </c>
      <c r="FX250" s="54">
        <f t="shared" si="926"/>
        <v>23544.769970250003</v>
      </c>
      <c r="FY250" s="54">
        <f t="shared" si="926"/>
        <v>23763.990770250002</v>
      </c>
      <c r="FZ250" s="54">
        <f t="shared" si="926"/>
        <v>23544.769970250003</v>
      </c>
      <c r="GA250" s="54">
        <f t="shared" si="926"/>
        <v>23763.990770250002</v>
      </c>
      <c r="GB250" s="54">
        <f t="shared" si="926"/>
        <v>23763.990770250002</v>
      </c>
      <c r="GC250" s="54">
        <f t="shared" si="926"/>
        <v>23544.769970250003</v>
      </c>
      <c r="GD250" s="54">
        <f t="shared" si="926"/>
        <v>23763.990770250002</v>
      </c>
      <c r="GE250" s="54">
        <f t="shared" si="926"/>
        <v>23544.769970250003</v>
      </c>
      <c r="GF250" s="54">
        <f t="shared" si="926"/>
        <v>23763.990770250002</v>
      </c>
      <c r="GG250" s="54">
        <f t="shared" si="926"/>
        <v>23763.990770250002</v>
      </c>
      <c r="GH250" s="54">
        <f t="shared" si="926"/>
        <v>23106.328370250005</v>
      </c>
      <c r="GI250" s="54">
        <f t="shared" si="926"/>
        <v>23763.990770250002</v>
      </c>
      <c r="GJ250" s="54">
        <f t="shared" si="926"/>
        <v>23544.769970250003</v>
      </c>
      <c r="GK250" s="54">
        <f t="shared" si="926"/>
        <v>23763.990770250002</v>
      </c>
      <c r="GL250" s="54">
        <f t="shared" si="926"/>
        <v>23544.769970250003</v>
      </c>
      <c r="GM250" s="54">
        <f t="shared" si="926"/>
        <v>23763.990770250002</v>
      </c>
      <c r="GN250" s="54">
        <f t="shared" si="926"/>
        <v>23763.990770250002</v>
      </c>
      <c r="GO250" s="54">
        <f t="shared" si="926"/>
        <v>23544.769970250003</v>
      </c>
      <c r="GP250" s="54">
        <f t="shared" si="926"/>
        <v>23763.990770250002</v>
      </c>
      <c r="GQ250" s="54">
        <f t="shared" si="926"/>
        <v>23544.769970250003</v>
      </c>
      <c r="GR250" s="54">
        <f t="shared" si="926"/>
        <v>23763.990770250002</v>
      </c>
      <c r="GS250" s="54">
        <f t="shared" si="926"/>
        <v>23763.990770250002</v>
      </c>
      <c r="GT250" s="54">
        <f t="shared" si="926"/>
        <v>23106.328370250005</v>
      </c>
      <c r="GU250" s="54">
        <f t="shared" si="926"/>
        <v>23763.990770250002</v>
      </c>
      <c r="GV250" s="54">
        <f t="shared" si="926"/>
        <v>23544.769970250003</v>
      </c>
      <c r="GW250" s="54">
        <f t="shared" si="926"/>
        <v>23763.990770250002</v>
      </c>
      <c r="GX250" s="54">
        <f t="shared" si="926"/>
        <v>23544.769970250003</v>
      </c>
      <c r="GY250" s="54">
        <f t="shared" si="926"/>
        <v>23763.990770250002</v>
      </c>
      <c r="GZ250" s="54">
        <f t="shared" si="926"/>
        <v>23763.990770250002</v>
      </c>
      <c r="HA250" s="54">
        <f t="shared" si="926"/>
        <v>23544.769970250003</v>
      </c>
      <c r="HB250" s="54">
        <f t="shared" si="926"/>
        <v>23763.990770250002</v>
      </c>
      <c r="HC250" s="54">
        <f t="shared" si="926"/>
        <v>23544.769970250003</v>
      </c>
      <c r="HD250" s="54">
        <f t="shared" si="926"/>
        <v>23763.990770250002</v>
      </c>
      <c r="HE250" s="54">
        <f t="shared" si="926"/>
        <v>23763.990770250002</v>
      </c>
      <c r="HF250" s="54">
        <f t="shared" si="926"/>
        <v>23106.328370250005</v>
      </c>
      <c r="HG250" s="54">
        <f t="shared" si="926"/>
        <v>23763.990770250002</v>
      </c>
      <c r="HH250" s="54">
        <f t="shared" si="926"/>
        <v>23544.769970250003</v>
      </c>
      <c r="HI250" s="54">
        <f t="shared" si="926"/>
        <v>23763.990770250002</v>
      </c>
      <c r="HJ250" s="54">
        <f t="shared" si="926"/>
        <v>23544.769970250003</v>
      </c>
      <c r="HK250" s="54">
        <f t="shared" ref="HK250:JV250" si="927">SUM(HK240:HK249)</f>
        <v>23763.990770250002</v>
      </c>
      <c r="HL250" s="54">
        <f t="shared" si="927"/>
        <v>23763.990770250002</v>
      </c>
      <c r="HM250" s="54">
        <f t="shared" si="927"/>
        <v>23544.769970250003</v>
      </c>
      <c r="HN250" s="54">
        <f t="shared" si="927"/>
        <v>23763.990770250002</v>
      </c>
      <c r="HO250" s="54">
        <f t="shared" si="927"/>
        <v>23544.769970250003</v>
      </c>
      <c r="HP250" s="54">
        <f t="shared" si="927"/>
        <v>23763.990770250002</v>
      </c>
      <c r="HQ250" s="54">
        <f t="shared" si="927"/>
        <v>23763.990770250002</v>
      </c>
      <c r="HR250" s="54">
        <f t="shared" si="927"/>
        <v>23325.549170250004</v>
      </c>
      <c r="HS250" s="54">
        <f t="shared" si="927"/>
        <v>23763.990770250002</v>
      </c>
      <c r="HT250" s="54">
        <f t="shared" si="927"/>
        <v>23544.769970250003</v>
      </c>
      <c r="HU250" s="54">
        <f t="shared" si="927"/>
        <v>23763.990770250002</v>
      </c>
      <c r="HV250" s="54">
        <f t="shared" si="927"/>
        <v>23544.769970250003</v>
      </c>
      <c r="HW250" s="54">
        <f t="shared" si="927"/>
        <v>23763.990770250002</v>
      </c>
      <c r="HX250" s="54">
        <f t="shared" si="927"/>
        <v>23763.990770250002</v>
      </c>
      <c r="HY250" s="54">
        <f t="shared" si="927"/>
        <v>23544.769970250003</v>
      </c>
      <c r="HZ250" s="54">
        <f t="shared" si="927"/>
        <v>23763.990770250002</v>
      </c>
      <c r="IA250" s="54">
        <f t="shared" si="927"/>
        <v>23544.769970250003</v>
      </c>
      <c r="IB250" s="54">
        <f t="shared" si="927"/>
        <v>23763.990770250002</v>
      </c>
      <c r="IC250" s="54">
        <f t="shared" si="927"/>
        <v>23763.990770250002</v>
      </c>
      <c r="ID250" s="54">
        <f t="shared" si="927"/>
        <v>23106.328370250005</v>
      </c>
      <c r="IE250" s="54">
        <f t="shared" si="927"/>
        <v>23763.990770250002</v>
      </c>
      <c r="IF250" s="54">
        <f t="shared" si="927"/>
        <v>23544.769970250003</v>
      </c>
      <c r="IG250" s="54">
        <f t="shared" si="927"/>
        <v>23763.990770250002</v>
      </c>
      <c r="IH250" s="54">
        <f t="shared" si="927"/>
        <v>23544.769970250003</v>
      </c>
      <c r="II250" s="54">
        <f t="shared" si="927"/>
        <v>23763.990770250002</v>
      </c>
      <c r="IJ250" s="54">
        <f t="shared" si="927"/>
        <v>23763.990770250002</v>
      </c>
      <c r="IK250" s="54">
        <f t="shared" si="927"/>
        <v>23544.769970250003</v>
      </c>
      <c r="IL250" s="54">
        <f t="shared" si="927"/>
        <v>23763.990770250002</v>
      </c>
      <c r="IM250" s="54">
        <f t="shared" si="927"/>
        <v>23544.769970250003</v>
      </c>
      <c r="IN250" s="54">
        <f t="shared" si="927"/>
        <v>23763.990770250002</v>
      </c>
      <c r="IO250" s="54">
        <f t="shared" si="927"/>
        <v>23763.990770250002</v>
      </c>
      <c r="IP250" s="54">
        <f t="shared" si="927"/>
        <v>23106.328370250005</v>
      </c>
      <c r="IQ250" s="54">
        <f t="shared" si="927"/>
        <v>23763.990770250002</v>
      </c>
      <c r="IR250" s="54">
        <f t="shared" si="927"/>
        <v>23544.769970250003</v>
      </c>
      <c r="IS250" s="54">
        <f t="shared" si="927"/>
        <v>23763.990770250002</v>
      </c>
      <c r="IT250" s="54">
        <f t="shared" si="927"/>
        <v>23544.769970250003</v>
      </c>
      <c r="IU250" s="54">
        <f t="shared" si="927"/>
        <v>23763.990770250002</v>
      </c>
      <c r="IV250" s="54">
        <f t="shared" si="927"/>
        <v>23763.990770250002</v>
      </c>
      <c r="IW250" s="54">
        <f t="shared" si="927"/>
        <v>23544.769970250003</v>
      </c>
      <c r="IX250" s="54">
        <f t="shared" si="927"/>
        <v>23763.990770250002</v>
      </c>
      <c r="IY250" s="54">
        <f t="shared" si="927"/>
        <v>23544.769970250003</v>
      </c>
      <c r="IZ250" s="54">
        <f t="shared" si="927"/>
        <v>23763.990770250002</v>
      </c>
      <c r="JA250" s="54">
        <f t="shared" si="927"/>
        <v>23763.990770250002</v>
      </c>
      <c r="JB250" s="54">
        <f t="shared" si="927"/>
        <v>23106.328370250005</v>
      </c>
      <c r="JC250" s="54">
        <f t="shared" si="927"/>
        <v>23763.990770250002</v>
      </c>
      <c r="JD250" s="54">
        <f t="shared" si="927"/>
        <v>23544.769970250003</v>
      </c>
      <c r="JE250" s="54">
        <f t="shared" si="927"/>
        <v>23763.990770250002</v>
      </c>
      <c r="JF250" s="54">
        <f t="shared" si="927"/>
        <v>23544.769970250003</v>
      </c>
      <c r="JG250" s="54">
        <f t="shared" si="927"/>
        <v>23763.990770250002</v>
      </c>
      <c r="JH250" s="54">
        <f t="shared" si="927"/>
        <v>23763.990770250002</v>
      </c>
      <c r="JI250" s="54">
        <f t="shared" si="927"/>
        <v>23544.769970250003</v>
      </c>
      <c r="JJ250" s="54">
        <f t="shared" si="927"/>
        <v>23763.990770250002</v>
      </c>
      <c r="JK250" s="54">
        <f t="shared" si="927"/>
        <v>23544.769970250003</v>
      </c>
      <c r="JL250" s="54">
        <f t="shared" si="927"/>
        <v>23763.990770250002</v>
      </c>
      <c r="JM250" s="54">
        <f t="shared" si="927"/>
        <v>23763.990770250002</v>
      </c>
      <c r="JN250" s="54">
        <f t="shared" si="927"/>
        <v>23325.549170250004</v>
      </c>
      <c r="JO250" s="54">
        <f t="shared" si="927"/>
        <v>23763.990770250002</v>
      </c>
      <c r="JP250" s="54">
        <f t="shared" si="927"/>
        <v>23544.769970250003</v>
      </c>
      <c r="JQ250" s="54">
        <f t="shared" si="927"/>
        <v>23763.990770250002</v>
      </c>
      <c r="JR250" s="54">
        <f t="shared" si="927"/>
        <v>23544.769970250003</v>
      </c>
      <c r="JS250" s="54">
        <f t="shared" si="927"/>
        <v>23763.990770250002</v>
      </c>
      <c r="JT250" s="54">
        <f t="shared" si="927"/>
        <v>23763.990770250002</v>
      </c>
      <c r="JU250" s="54">
        <f t="shared" si="927"/>
        <v>23544.769970250003</v>
      </c>
      <c r="JV250" s="54">
        <f t="shared" si="927"/>
        <v>23763.990770250002</v>
      </c>
      <c r="JW250" s="54">
        <f t="shared" ref="JW250:LT250" si="928">SUM(JW240:JW249)</f>
        <v>23544.769970250003</v>
      </c>
      <c r="JX250" s="54">
        <f t="shared" si="928"/>
        <v>23763.990770250002</v>
      </c>
      <c r="JY250" s="54">
        <f t="shared" si="928"/>
        <v>23763.990770250002</v>
      </c>
      <c r="JZ250" s="54">
        <f t="shared" si="928"/>
        <v>23106.328370250005</v>
      </c>
      <c r="KA250" s="54">
        <f t="shared" si="928"/>
        <v>23763.990770250002</v>
      </c>
      <c r="KB250" s="54">
        <f t="shared" si="928"/>
        <v>23544.769970250003</v>
      </c>
      <c r="KC250" s="54">
        <f t="shared" si="928"/>
        <v>23763.990770250002</v>
      </c>
      <c r="KD250" s="54">
        <f t="shared" si="928"/>
        <v>23544.769970250003</v>
      </c>
      <c r="KE250" s="54">
        <f t="shared" si="928"/>
        <v>23763.990770250002</v>
      </c>
      <c r="KF250" s="54">
        <f t="shared" si="928"/>
        <v>23763.990770250002</v>
      </c>
      <c r="KG250" s="54">
        <f t="shared" si="928"/>
        <v>23544.769970250003</v>
      </c>
      <c r="KH250" s="54">
        <f t="shared" si="928"/>
        <v>23763.990770250002</v>
      </c>
      <c r="KI250" s="54">
        <f t="shared" si="928"/>
        <v>23544.769970250003</v>
      </c>
      <c r="KJ250" s="54">
        <f t="shared" si="928"/>
        <v>23763.990770250002</v>
      </c>
      <c r="KK250" s="54">
        <f t="shared" si="928"/>
        <v>23763.990770250002</v>
      </c>
      <c r="KL250" s="54">
        <f t="shared" si="928"/>
        <v>23106.328370250005</v>
      </c>
      <c r="KM250" s="54">
        <f t="shared" si="928"/>
        <v>23763.990770250002</v>
      </c>
      <c r="KN250" s="54">
        <f t="shared" si="928"/>
        <v>23544.769970250003</v>
      </c>
      <c r="KO250" s="54">
        <f t="shared" si="928"/>
        <v>23763.990770250002</v>
      </c>
      <c r="KP250" s="54">
        <f t="shared" si="928"/>
        <v>23544.769970250003</v>
      </c>
      <c r="KQ250" s="54">
        <f t="shared" si="928"/>
        <v>23763.990770250002</v>
      </c>
      <c r="KR250" s="54">
        <f t="shared" si="928"/>
        <v>23763.990770250002</v>
      </c>
      <c r="KS250" s="54">
        <f t="shared" si="928"/>
        <v>23544.769970250003</v>
      </c>
      <c r="KT250" s="54">
        <f t="shared" si="928"/>
        <v>23763.990770250002</v>
      </c>
      <c r="KU250" s="54">
        <f t="shared" si="928"/>
        <v>23544.769970250003</v>
      </c>
      <c r="KV250" s="54">
        <f t="shared" si="928"/>
        <v>23763.990770250002</v>
      </c>
      <c r="KW250" s="54">
        <f t="shared" si="928"/>
        <v>23763.990770250002</v>
      </c>
      <c r="KX250" s="54">
        <f t="shared" si="928"/>
        <v>23106.328370250005</v>
      </c>
      <c r="KY250" s="54">
        <f t="shared" si="928"/>
        <v>23763.990770250002</v>
      </c>
      <c r="KZ250" s="54">
        <f t="shared" si="928"/>
        <v>23544.769970250003</v>
      </c>
      <c r="LA250" s="54">
        <f t="shared" si="928"/>
        <v>23763.990770250002</v>
      </c>
      <c r="LB250" s="54">
        <f t="shared" si="928"/>
        <v>23544.769970250003</v>
      </c>
      <c r="LC250" s="54">
        <f t="shared" si="928"/>
        <v>23763.990770250002</v>
      </c>
      <c r="LD250" s="54">
        <f t="shared" si="928"/>
        <v>23763.990770250002</v>
      </c>
      <c r="LE250" s="54">
        <f t="shared" si="928"/>
        <v>23544.769970250003</v>
      </c>
      <c r="LF250" s="54">
        <f t="shared" si="928"/>
        <v>23763.990770250002</v>
      </c>
      <c r="LG250" s="54">
        <f t="shared" si="928"/>
        <v>23544.769970250003</v>
      </c>
      <c r="LH250" s="54">
        <f t="shared" si="928"/>
        <v>23763.990770250002</v>
      </c>
      <c r="LI250" s="54">
        <f t="shared" si="928"/>
        <v>23763.990770250002</v>
      </c>
      <c r="LJ250" s="54">
        <f t="shared" si="928"/>
        <v>23325.549170250004</v>
      </c>
      <c r="LK250" s="54">
        <f t="shared" si="928"/>
        <v>23763.990770250002</v>
      </c>
      <c r="LL250" s="54">
        <f t="shared" si="928"/>
        <v>23544.769970250003</v>
      </c>
      <c r="LM250" s="54">
        <f t="shared" si="928"/>
        <v>23763.990770250002</v>
      </c>
      <c r="LN250" s="54">
        <f t="shared" si="928"/>
        <v>23544.769970250003</v>
      </c>
      <c r="LO250" s="54">
        <f t="shared" si="928"/>
        <v>23763.990770250002</v>
      </c>
      <c r="LP250" s="54">
        <f t="shared" si="928"/>
        <v>23763.990770250002</v>
      </c>
      <c r="LQ250" s="54">
        <f t="shared" si="928"/>
        <v>23544.769970250003</v>
      </c>
      <c r="LR250" s="54">
        <f t="shared" si="928"/>
        <v>23763.990770250002</v>
      </c>
      <c r="LS250" s="54">
        <f t="shared" si="928"/>
        <v>23544.769970250003</v>
      </c>
      <c r="LT250" s="54">
        <f t="shared" si="928"/>
        <v>1093704.7699702501</v>
      </c>
      <c r="LU250" s="54"/>
      <c r="LV250" s="54"/>
      <c r="LW250" s="54"/>
      <c r="LX250" s="54"/>
      <c r="LY250" s="54"/>
      <c r="LZ250" s="54"/>
      <c r="MA250" s="54"/>
      <c r="MB250" s="54"/>
      <c r="MC250" s="54"/>
      <c r="MD250" s="54"/>
      <c r="ME250" s="54"/>
      <c r="MF250" s="54"/>
      <c r="MG250" s="54"/>
      <c r="MH250" s="54"/>
      <c r="MI250" s="54"/>
      <c r="MJ250" s="54"/>
      <c r="MK250" s="54"/>
      <c r="ML250" s="54"/>
      <c r="MM250" s="54"/>
      <c r="MN250" s="54"/>
      <c r="MO250" s="54"/>
      <c r="MP250" s="54"/>
      <c r="MQ250" s="54"/>
      <c r="MR250" s="54"/>
      <c r="MS250" s="54"/>
      <c r="MT250" s="54"/>
      <c r="MU250" s="54"/>
      <c r="MV250" s="54"/>
      <c r="MW250" s="54"/>
      <c r="MX250" s="54"/>
      <c r="MY250" s="54"/>
      <c r="MZ250" s="54"/>
      <c r="NA250" s="54"/>
      <c r="NB250" s="54"/>
      <c r="NC250" s="54"/>
      <c r="ND250" s="54"/>
      <c r="NE250" s="54"/>
      <c r="NF250" s="54"/>
      <c r="NG250" s="54"/>
      <c r="NH250" s="54"/>
      <c r="NI250" s="54"/>
      <c r="NJ250" s="54"/>
      <c r="NK250" s="54"/>
      <c r="NL250" s="54"/>
      <c r="NM250" s="54"/>
      <c r="NN250" s="54"/>
      <c r="NO250" s="54"/>
      <c r="NP250" s="54"/>
      <c r="NQ250" s="54"/>
      <c r="NR250" s="54"/>
      <c r="NS250" s="54"/>
      <c r="NT250" s="54"/>
      <c r="NU250" s="54"/>
      <c r="NV250" s="54"/>
      <c r="NW250" s="54"/>
      <c r="NX250" s="54"/>
      <c r="NY250" s="54"/>
      <c r="NZ250" s="54"/>
      <c r="OA250" s="54"/>
      <c r="OB250" s="54"/>
      <c r="OC250" s="54"/>
      <c r="OD250" s="54"/>
      <c r="OE250" s="54"/>
      <c r="OF250" s="54"/>
      <c r="OG250" s="54"/>
      <c r="OH250" s="54"/>
      <c r="OI250" s="54"/>
      <c r="OJ250" s="54"/>
      <c r="OK250" s="54"/>
      <c r="OL250" s="54"/>
      <c r="OM250" s="54"/>
      <c r="ON250" s="54"/>
      <c r="OO250" s="54"/>
      <c r="OP250" s="54"/>
      <c r="OQ250" s="54"/>
      <c r="OR250" s="54"/>
      <c r="OS250" s="54"/>
      <c r="OT250" s="54"/>
      <c r="OU250" s="54"/>
      <c r="OV250" s="54"/>
      <c r="OW250" s="54"/>
      <c r="OX250" s="54"/>
      <c r="OY250" s="54"/>
      <c r="OZ250" s="54"/>
      <c r="PA250" s="54"/>
      <c r="PB250" s="54"/>
      <c r="PC250" s="54"/>
      <c r="PD250" s="54"/>
      <c r="PE250" s="54"/>
      <c r="PF250" s="54"/>
      <c r="PG250" s="54"/>
      <c r="PH250" s="54"/>
      <c r="PI250" s="54"/>
      <c r="PJ250" s="54"/>
      <c r="PK250" s="54"/>
      <c r="PL250" s="54"/>
      <c r="PM250" s="54"/>
      <c r="PN250" s="54"/>
      <c r="PO250" s="54"/>
      <c r="PP250" s="54"/>
      <c r="PQ250" s="54"/>
      <c r="PR250" s="54"/>
      <c r="PS250" s="54"/>
      <c r="PT250" s="54"/>
      <c r="PU250" s="54"/>
      <c r="PV250" s="54"/>
      <c r="PW250" s="54"/>
      <c r="PX250" s="54"/>
      <c r="PY250" s="54"/>
      <c r="PZ250" s="54"/>
      <c r="QA250" s="54"/>
      <c r="QB250" s="54"/>
      <c r="QC250" s="54"/>
      <c r="QD250" s="54"/>
      <c r="QE250" s="54"/>
      <c r="QF250" s="54"/>
      <c r="QG250" s="54"/>
      <c r="QH250" s="54"/>
      <c r="QI250" s="54"/>
      <c r="QJ250" s="54"/>
      <c r="QK250" s="54"/>
      <c r="QL250" s="54"/>
      <c r="QM250" s="54"/>
      <c r="QN250" s="54"/>
      <c r="QO250" s="54"/>
      <c r="QP250" s="54"/>
      <c r="QQ250" s="54"/>
      <c r="QR250" s="54"/>
      <c r="QS250" s="54"/>
      <c r="QT250" s="54"/>
      <c r="QU250" s="54"/>
    </row>
    <row r="251" spans="2:509" outlineLevel="1">
      <c r="C251" s="15"/>
      <c r="D251" s="42"/>
      <c r="E251" s="50"/>
      <c r="F251" s="461"/>
      <c r="H251" s="32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>
        <v>0</v>
      </c>
      <c r="AB251" s="45">
        <v>0</v>
      </c>
      <c r="AC251" s="45">
        <v>0</v>
      </c>
      <c r="AD251" s="45">
        <f>OpEx!AF20/2</f>
        <v>0</v>
      </c>
      <c r="AE251" s="45">
        <f>OpEx!AG20/2</f>
        <v>0</v>
      </c>
      <c r="AF251" s="45">
        <f>OpEx!AH20/2</f>
        <v>0</v>
      </c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  <c r="BA251" s="45"/>
      <c r="BB251" s="45"/>
      <c r="BC251" s="45"/>
      <c r="BD251" s="45"/>
      <c r="BE251" s="45"/>
      <c r="BF251" s="45"/>
      <c r="BG251" s="45"/>
      <c r="BH251" s="45"/>
      <c r="BI251" s="45"/>
      <c r="BJ251" s="45"/>
      <c r="BK251" s="45"/>
      <c r="BL251" s="45"/>
      <c r="BM251" s="45"/>
      <c r="BN251" s="45"/>
      <c r="BO251" s="45"/>
      <c r="BP251" s="45"/>
      <c r="BQ251" s="45"/>
      <c r="BR251" s="45"/>
      <c r="BS251" s="45"/>
      <c r="BT251" s="45"/>
      <c r="BU251" s="45"/>
      <c r="BV251" s="45"/>
      <c r="BW251" s="45"/>
      <c r="BX251" s="45"/>
      <c r="BY251" s="45"/>
      <c r="BZ251" s="45"/>
      <c r="CA251" s="45"/>
      <c r="CB251" s="45"/>
      <c r="CC251" s="45"/>
      <c r="CD251" s="45"/>
      <c r="CE251" s="45"/>
      <c r="CF251" s="45"/>
      <c r="CG251" s="45"/>
      <c r="CH251" s="45"/>
      <c r="CI251" s="45"/>
      <c r="CJ251" s="45"/>
      <c r="CK251" s="45"/>
      <c r="CL251" s="45"/>
      <c r="CM251" s="45"/>
      <c r="CN251" s="45"/>
      <c r="CO251" s="45"/>
      <c r="CP251" s="45"/>
      <c r="CQ251" s="45"/>
      <c r="CR251" s="45"/>
      <c r="CS251" s="45"/>
      <c r="CT251" s="45"/>
      <c r="CU251" s="45"/>
      <c r="CV251" s="45"/>
      <c r="CW251" s="45"/>
      <c r="CX251" s="45"/>
      <c r="CY251" s="45"/>
      <c r="CZ251" s="45"/>
      <c r="DA251" s="45"/>
      <c r="DB251" s="45"/>
      <c r="DC251" s="45"/>
      <c r="DD251" s="45"/>
      <c r="DE251" s="45"/>
      <c r="DF251" s="45"/>
      <c r="DG251" s="45"/>
      <c r="DH251" s="45"/>
      <c r="DI251" s="45"/>
      <c r="DJ251" s="45"/>
      <c r="DK251" s="45"/>
      <c r="DL251" s="45"/>
      <c r="DM251" s="45"/>
      <c r="DN251" s="45"/>
      <c r="DO251" s="45"/>
      <c r="DP251" s="45"/>
      <c r="DQ251" s="45"/>
      <c r="DR251" s="45"/>
      <c r="DS251" s="45"/>
      <c r="DT251" s="45"/>
      <c r="DU251" s="45"/>
      <c r="DV251" s="45"/>
      <c r="DW251" s="45"/>
      <c r="DX251" s="45"/>
      <c r="DY251" s="45"/>
      <c r="DZ251" s="45"/>
      <c r="EA251" s="45"/>
      <c r="EB251" s="45"/>
      <c r="EC251" s="45"/>
      <c r="ED251" s="45"/>
      <c r="EE251" s="45"/>
      <c r="EF251" s="45"/>
      <c r="EG251" s="45"/>
      <c r="EH251" s="45"/>
      <c r="EI251" s="45"/>
      <c r="EJ251" s="45"/>
      <c r="EK251" s="45"/>
      <c r="EL251" s="45"/>
      <c r="EM251" s="45"/>
      <c r="EN251" s="45"/>
      <c r="EO251" s="45"/>
      <c r="EP251" s="45"/>
      <c r="EQ251" s="45"/>
      <c r="ER251" s="45"/>
      <c r="ES251" s="45"/>
      <c r="ET251" s="45"/>
      <c r="EU251" s="45"/>
      <c r="EV251" s="45"/>
      <c r="EW251" s="45"/>
      <c r="EX251" s="45"/>
      <c r="EY251" s="45"/>
      <c r="EZ251" s="45"/>
      <c r="FA251" s="45"/>
      <c r="FB251" s="45"/>
      <c r="FC251" s="45"/>
      <c r="FD251" s="45"/>
      <c r="FE251" s="45"/>
      <c r="FF251" s="45"/>
      <c r="FG251" s="45"/>
      <c r="FH251" s="45"/>
      <c r="FI251" s="45"/>
      <c r="FJ251" s="45"/>
      <c r="FK251" s="45"/>
      <c r="FL251" s="45"/>
      <c r="FM251" s="45"/>
      <c r="FN251" s="45"/>
      <c r="FO251" s="45"/>
      <c r="FP251" s="45"/>
      <c r="FQ251" s="45"/>
      <c r="FR251" s="45"/>
      <c r="FS251" s="45"/>
      <c r="FT251" s="45"/>
      <c r="FU251" s="45"/>
      <c r="FV251" s="45"/>
      <c r="FW251" s="45"/>
      <c r="FX251" s="45"/>
      <c r="FY251" s="45"/>
      <c r="FZ251" s="45"/>
      <c r="GA251" s="45"/>
      <c r="GB251" s="45"/>
      <c r="GC251" s="45"/>
      <c r="GD251" s="45"/>
      <c r="GE251" s="45"/>
      <c r="GF251" s="45"/>
      <c r="GG251" s="45"/>
      <c r="GH251" s="45"/>
      <c r="GI251" s="45"/>
      <c r="GJ251" s="45"/>
      <c r="GK251" s="45"/>
      <c r="GL251" s="45"/>
      <c r="GM251" s="45"/>
      <c r="GN251" s="45"/>
      <c r="GO251" s="45"/>
      <c r="GP251" s="45"/>
      <c r="GQ251" s="45"/>
      <c r="GR251" s="45"/>
      <c r="GS251" s="45"/>
      <c r="GT251" s="45"/>
      <c r="GU251" s="45"/>
      <c r="GV251" s="45"/>
      <c r="GW251" s="45"/>
      <c r="GX251" s="45"/>
      <c r="GY251" s="45"/>
      <c r="GZ251" s="45"/>
      <c r="HA251" s="45"/>
      <c r="HB251" s="45"/>
      <c r="HC251" s="45"/>
      <c r="HD251" s="45"/>
      <c r="HE251" s="45"/>
      <c r="HF251" s="45"/>
      <c r="HG251" s="45"/>
      <c r="HH251" s="45"/>
      <c r="HI251" s="45"/>
      <c r="HJ251" s="45"/>
      <c r="HK251" s="45"/>
      <c r="HL251" s="45"/>
      <c r="HM251" s="45"/>
      <c r="HN251" s="45"/>
      <c r="HO251" s="45"/>
      <c r="HP251" s="45"/>
      <c r="HQ251" s="45"/>
      <c r="HR251" s="45"/>
      <c r="HS251" s="45"/>
      <c r="HT251" s="45"/>
      <c r="HU251" s="45"/>
      <c r="HV251" s="45"/>
      <c r="HW251" s="45"/>
      <c r="HX251" s="45"/>
      <c r="HY251" s="45"/>
      <c r="HZ251" s="45"/>
      <c r="IA251" s="45"/>
      <c r="IB251" s="45"/>
      <c r="IC251" s="45"/>
      <c r="ID251" s="45"/>
      <c r="IE251" s="45"/>
      <c r="IF251" s="45"/>
      <c r="IG251" s="45"/>
      <c r="IH251" s="45"/>
      <c r="II251" s="45"/>
      <c r="IJ251" s="45"/>
      <c r="IK251" s="45"/>
      <c r="IL251" s="45"/>
      <c r="IM251" s="45"/>
      <c r="IN251" s="45"/>
      <c r="IO251" s="45"/>
      <c r="IP251" s="45"/>
      <c r="IQ251" s="45"/>
      <c r="IR251" s="45"/>
      <c r="IS251" s="45"/>
      <c r="IT251" s="45"/>
      <c r="IU251" s="45"/>
      <c r="IV251" s="45"/>
      <c r="IW251" s="45"/>
      <c r="IX251" s="45"/>
      <c r="IY251" s="45"/>
      <c r="IZ251" s="45"/>
      <c r="JA251" s="45"/>
      <c r="JB251" s="45"/>
      <c r="JC251" s="45"/>
      <c r="JD251" s="45"/>
      <c r="JE251" s="45"/>
      <c r="JF251" s="45"/>
      <c r="JG251" s="45"/>
      <c r="JH251" s="45"/>
      <c r="JI251" s="45"/>
      <c r="JJ251" s="45"/>
      <c r="JK251" s="45"/>
      <c r="JL251" s="45"/>
      <c r="JM251" s="45"/>
      <c r="JN251" s="45"/>
      <c r="JO251" s="45"/>
      <c r="JP251" s="45"/>
      <c r="JQ251" s="45"/>
      <c r="JR251" s="45"/>
      <c r="JS251" s="45"/>
      <c r="JT251" s="45"/>
      <c r="JU251" s="45"/>
      <c r="JV251" s="45"/>
      <c r="JW251" s="45"/>
      <c r="JX251" s="45"/>
      <c r="JY251" s="45"/>
      <c r="JZ251" s="45"/>
      <c r="KA251" s="45"/>
      <c r="KB251" s="45"/>
      <c r="KC251" s="45"/>
      <c r="KD251" s="45"/>
      <c r="KE251" s="45"/>
      <c r="KF251" s="45"/>
      <c r="KG251" s="45"/>
      <c r="KH251" s="45"/>
      <c r="KI251" s="45"/>
      <c r="KJ251" s="45"/>
      <c r="KK251" s="45"/>
      <c r="KL251" s="45"/>
      <c r="KM251" s="45"/>
      <c r="KN251" s="45"/>
      <c r="KO251" s="45"/>
      <c r="KP251" s="45"/>
      <c r="KQ251" s="45"/>
      <c r="KR251" s="45"/>
      <c r="KS251" s="45"/>
      <c r="KT251" s="45"/>
      <c r="KU251" s="45"/>
      <c r="KV251" s="45"/>
      <c r="KW251" s="45"/>
      <c r="KX251" s="45"/>
      <c r="KY251" s="45"/>
      <c r="KZ251" s="45"/>
      <c r="LA251" s="45"/>
      <c r="LB251" s="45"/>
      <c r="LC251" s="45"/>
      <c r="LD251" s="45"/>
      <c r="LE251" s="45"/>
      <c r="LF251" s="45"/>
      <c r="LG251" s="45"/>
      <c r="LH251" s="45"/>
      <c r="LI251" s="45"/>
      <c r="LJ251" s="45"/>
      <c r="LK251" s="45"/>
      <c r="LL251" s="45"/>
      <c r="LM251" s="45"/>
      <c r="LN251" s="45"/>
      <c r="LO251" s="45"/>
      <c r="LP251" s="45"/>
      <c r="LQ251" s="45"/>
      <c r="LR251" s="45"/>
      <c r="LS251" s="45"/>
      <c r="LT251" s="45"/>
      <c r="LU251" s="45"/>
      <c r="LV251" s="45"/>
      <c r="LW251" s="45"/>
      <c r="LX251" s="45"/>
      <c r="LY251" s="45"/>
      <c r="LZ251" s="45"/>
      <c r="MA251" s="45"/>
      <c r="MB251" s="45"/>
      <c r="MC251" s="45"/>
      <c r="MD251" s="45"/>
      <c r="ME251" s="45"/>
      <c r="MF251" s="45"/>
      <c r="MG251" s="45"/>
      <c r="MH251" s="45"/>
      <c r="MI251" s="45"/>
      <c r="MJ251" s="45"/>
      <c r="MK251" s="45"/>
      <c r="ML251" s="45"/>
      <c r="MM251" s="45"/>
      <c r="MN251" s="45"/>
      <c r="MO251" s="45"/>
      <c r="MP251" s="45"/>
      <c r="MQ251" s="45"/>
      <c r="MR251" s="45"/>
      <c r="MS251" s="45"/>
      <c r="MT251" s="45"/>
      <c r="MU251" s="45"/>
      <c r="MV251" s="45"/>
      <c r="MW251" s="45"/>
      <c r="MX251" s="45"/>
      <c r="MY251" s="45"/>
      <c r="MZ251" s="45"/>
      <c r="NA251" s="45"/>
      <c r="NB251" s="45"/>
      <c r="NC251" s="45"/>
      <c r="ND251" s="45"/>
      <c r="NE251" s="45"/>
      <c r="NF251" s="45"/>
      <c r="NG251" s="45"/>
      <c r="NH251" s="45"/>
      <c r="NI251" s="45"/>
      <c r="NJ251" s="45"/>
      <c r="NK251" s="45"/>
      <c r="NL251" s="45"/>
      <c r="NM251" s="45"/>
      <c r="NN251" s="45"/>
      <c r="NO251" s="45"/>
      <c r="NP251" s="45"/>
      <c r="NQ251" s="45"/>
      <c r="NR251" s="45"/>
      <c r="NS251" s="45"/>
      <c r="NT251" s="45"/>
      <c r="NU251" s="45"/>
      <c r="NV251" s="45"/>
      <c r="NW251" s="45"/>
      <c r="NX251" s="45"/>
      <c r="NY251" s="45"/>
      <c r="NZ251" s="45"/>
      <c r="OA251" s="45"/>
      <c r="OB251" s="45"/>
      <c r="OC251" s="45"/>
      <c r="OD251" s="45"/>
      <c r="OE251" s="45"/>
      <c r="OF251" s="45"/>
      <c r="OG251" s="45"/>
      <c r="OH251" s="45"/>
      <c r="OI251" s="45"/>
      <c r="OJ251" s="45"/>
      <c r="OK251" s="45"/>
      <c r="OL251" s="45"/>
      <c r="OM251" s="45"/>
      <c r="ON251" s="45"/>
      <c r="OO251" s="45"/>
      <c r="OP251" s="45"/>
      <c r="OQ251" s="45"/>
      <c r="OR251" s="45"/>
      <c r="OS251" s="45"/>
      <c r="OT251" s="45"/>
      <c r="OU251" s="45"/>
      <c r="OV251" s="45"/>
      <c r="OW251" s="45"/>
      <c r="OX251" s="45"/>
      <c r="OY251" s="45"/>
      <c r="OZ251" s="45"/>
      <c r="PA251" s="45"/>
      <c r="PB251" s="45"/>
      <c r="PC251" s="45"/>
      <c r="PD251" s="45"/>
      <c r="PE251" s="45"/>
      <c r="PF251" s="45"/>
      <c r="PG251" s="45"/>
      <c r="PH251" s="45"/>
      <c r="PI251" s="45"/>
      <c r="PJ251" s="45"/>
      <c r="PK251" s="45"/>
      <c r="PL251" s="45"/>
      <c r="PM251" s="45"/>
      <c r="PN251" s="45"/>
      <c r="PO251" s="45"/>
      <c r="PP251" s="45"/>
      <c r="PQ251" s="45"/>
      <c r="PR251" s="45"/>
      <c r="PS251" s="45"/>
      <c r="PT251" s="45"/>
      <c r="PU251" s="45"/>
      <c r="PV251" s="45"/>
      <c r="PW251" s="45"/>
      <c r="PX251" s="45"/>
      <c r="PY251" s="45"/>
      <c r="PZ251" s="45"/>
      <c r="QA251" s="45"/>
      <c r="QB251" s="45"/>
      <c r="QC251" s="45"/>
      <c r="QD251" s="45"/>
      <c r="QE251" s="45"/>
      <c r="QF251" s="45"/>
      <c r="QG251" s="45"/>
      <c r="QH251" s="45"/>
      <c r="QI251" s="45"/>
      <c r="QJ251" s="45"/>
      <c r="QK251" s="45"/>
      <c r="QL251" s="45"/>
      <c r="QM251" s="45"/>
      <c r="QN251" s="45"/>
      <c r="QO251" s="45"/>
      <c r="QP251" s="45"/>
      <c r="QQ251" s="45"/>
      <c r="QR251" s="45"/>
      <c r="QS251" s="45"/>
      <c r="QT251" s="45"/>
      <c r="QU251" s="45"/>
    </row>
    <row r="252" spans="2:509" outlineLevel="1">
      <c r="C252" s="15" t="str">
        <f>OpEx!A22</f>
        <v>Administrative Costs</v>
      </c>
      <c r="D252" s="42"/>
      <c r="E252" s="50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>
        <v>0</v>
      </c>
      <c r="AB252" s="45">
        <v>0</v>
      </c>
      <c r="AC252" s="45">
        <v>0</v>
      </c>
      <c r="AD252" s="45">
        <f>OpEx!AF21/2</f>
        <v>0</v>
      </c>
      <c r="AE252" s="45">
        <f>OpEx!AG21/2</f>
        <v>0</v>
      </c>
      <c r="AF252" s="45">
        <f>OpEx!AH21/2</f>
        <v>0</v>
      </c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  <c r="BA252" s="45"/>
      <c r="BB252" s="45"/>
      <c r="BC252" s="45"/>
      <c r="BD252" s="45"/>
      <c r="BE252" s="45"/>
      <c r="BF252" s="45"/>
      <c r="BG252" s="45"/>
      <c r="BH252" s="45"/>
      <c r="BI252" s="45"/>
      <c r="BJ252" s="45"/>
      <c r="BK252" s="45"/>
      <c r="BL252" s="45"/>
      <c r="BM252" s="45"/>
      <c r="BN252" s="45"/>
      <c r="BO252" s="45"/>
      <c r="BP252" s="45"/>
      <c r="BQ252" s="45"/>
      <c r="BR252" s="45"/>
      <c r="BS252" s="45"/>
      <c r="BT252" s="45"/>
      <c r="BU252" s="45"/>
      <c r="BV252" s="45"/>
      <c r="BW252" s="45"/>
      <c r="BX252" s="45"/>
      <c r="BY252" s="45"/>
      <c r="BZ252" s="45"/>
      <c r="CA252" s="45"/>
      <c r="CB252" s="45"/>
      <c r="CC252" s="45"/>
      <c r="CD252" s="45"/>
      <c r="CE252" s="45"/>
      <c r="CF252" s="45"/>
      <c r="CG252" s="45"/>
      <c r="CH252" s="45"/>
      <c r="CI252" s="45"/>
      <c r="CJ252" s="45"/>
      <c r="CK252" s="45"/>
      <c r="CL252" s="45"/>
      <c r="CM252" s="45"/>
      <c r="CN252" s="45"/>
      <c r="CO252" s="45"/>
      <c r="CP252" s="45"/>
      <c r="CQ252" s="45"/>
      <c r="CR252" s="45"/>
      <c r="CS252" s="45"/>
      <c r="CT252" s="45"/>
      <c r="CU252" s="45"/>
      <c r="CV252" s="45"/>
      <c r="CW252" s="45"/>
      <c r="CX252" s="45"/>
      <c r="CY252" s="45"/>
      <c r="CZ252" s="45"/>
      <c r="DA252" s="45"/>
      <c r="DB252" s="45"/>
      <c r="DC252" s="45"/>
      <c r="DD252" s="45"/>
      <c r="DE252" s="45"/>
      <c r="DF252" s="45"/>
      <c r="DG252" s="45"/>
      <c r="DH252" s="45"/>
      <c r="DI252" s="45"/>
      <c r="DJ252" s="45"/>
      <c r="DK252" s="45"/>
      <c r="DL252" s="45"/>
      <c r="DM252" s="45"/>
      <c r="DN252" s="45"/>
      <c r="DO252" s="45"/>
      <c r="DP252" s="45"/>
      <c r="DQ252" s="45"/>
      <c r="DR252" s="45"/>
      <c r="DS252" s="45"/>
      <c r="DT252" s="45"/>
      <c r="DU252" s="45"/>
      <c r="DV252" s="45"/>
      <c r="DW252" s="45"/>
      <c r="DX252" s="45"/>
      <c r="DY252" s="45"/>
      <c r="DZ252" s="45"/>
      <c r="EA252" s="45"/>
      <c r="EB252" s="45"/>
      <c r="EC252" s="45"/>
      <c r="ED252" s="45"/>
      <c r="EE252" s="45"/>
      <c r="EF252" s="45"/>
      <c r="EG252" s="45"/>
      <c r="EH252" s="45"/>
      <c r="EI252" s="45"/>
      <c r="EJ252" s="45"/>
      <c r="EK252" s="45"/>
      <c r="EL252" s="45"/>
      <c r="EM252" s="45"/>
      <c r="EN252" s="45"/>
      <c r="EO252" s="45"/>
      <c r="EP252" s="45"/>
      <c r="EQ252" s="45"/>
      <c r="ER252" s="45"/>
      <c r="ES252" s="45"/>
      <c r="ET252" s="45"/>
      <c r="EU252" s="45"/>
      <c r="EV252" s="45"/>
      <c r="EW252" s="45"/>
      <c r="EX252" s="45"/>
      <c r="EY252" s="45"/>
      <c r="EZ252" s="45"/>
      <c r="FA252" s="45"/>
      <c r="FB252" s="45"/>
      <c r="FC252" s="45"/>
      <c r="FD252" s="45"/>
      <c r="FE252" s="45"/>
      <c r="FF252" s="45"/>
      <c r="FG252" s="45"/>
      <c r="FH252" s="45"/>
      <c r="FI252" s="45"/>
      <c r="FJ252" s="45"/>
      <c r="FK252" s="45"/>
      <c r="FL252" s="45"/>
      <c r="FM252" s="45"/>
      <c r="FN252" s="45"/>
      <c r="FO252" s="45"/>
      <c r="FP252" s="45"/>
      <c r="FQ252" s="45"/>
      <c r="FR252" s="45"/>
      <c r="FS252" s="45"/>
      <c r="FT252" s="45"/>
      <c r="FU252" s="45"/>
      <c r="FV252" s="45"/>
      <c r="FW252" s="45"/>
      <c r="FX252" s="45"/>
      <c r="FY252" s="45"/>
      <c r="FZ252" s="45"/>
      <c r="GA252" s="45"/>
      <c r="GB252" s="45"/>
      <c r="GC252" s="45"/>
      <c r="GD252" s="45"/>
      <c r="GE252" s="45"/>
      <c r="GF252" s="45"/>
      <c r="GG252" s="45"/>
      <c r="GH252" s="45"/>
      <c r="GI252" s="45"/>
      <c r="GJ252" s="45"/>
      <c r="GK252" s="45"/>
      <c r="GL252" s="45"/>
      <c r="GM252" s="45"/>
      <c r="GN252" s="45"/>
      <c r="GO252" s="45"/>
      <c r="GP252" s="45"/>
      <c r="GQ252" s="45"/>
      <c r="GR252" s="45"/>
      <c r="GS252" s="45"/>
      <c r="GT252" s="45"/>
      <c r="GU252" s="45"/>
      <c r="GV252" s="45"/>
      <c r="GW252" s="45"/>
      <c r="GX252" s="45"/>
      <c r="GY252" s="45"/>
      <c r="GZ252" s="45"/>
      <c r="HA252" s="45"/>
      <c r="HB252" s="45"/>
      <c r="HC252" s="45"/>
      <c r="HD252" s="45"/>
      <c r="HE252" s="45"/>
      <c r="HF252" s="45"/>
      <c r="HG252" s="45"/>
      <c r="HH252" s="45"/>
      <c r="HI252" s="45"/>
      <c r="HJ252" s="45"/>
      <c r="HK252" s="45"/>
      <c r="HL252" s="45"/>
      <c r="HM252" s="45"/>
      <c r="HN252" s="45"/>
      <c r="HO252" s="45"/>
      <c r="HP252" s="45"/>
      <c r="HQ252" s="45"/>
      <c r="HR252" s="45"/>
      <c r="HS252" s="45"/>
      <c r="HT252" s="45"/>
      <c r="HU252" s="45"/>
      <c r="HV252" s="45"/>
      <c r="HW252" s="45"/>
      <c r="HX252" s="45"/>
      <c r="HY252" s="45"/>
      <c r="HZ252" s="45"/>
      <c r="IA252" s="45"/>
      <c r="IB252" s="45"/>
      <c r="IC252" s="45"/>
      <c r="ID252" s="45"/>
      <c r="IE252" s="45"/>
      <c r="IF252" s="45"/>
      <c r="IG252" s="45"/>
      <c r="IH252" s="45"/>
      <c r="II252" s="45"/>
      <c r="IJ252" s="45"/>
      <c r="IK252" s="45"/>
      <c r="IL252" s="45"/>
      <c r="IM252" s="45"/>
      <c r="IN252" s="45"/>
      <c r="IO252" s="45"/>
      <c r="IP252" s="45"/>
      <c r="IQ252" s="45"/>
      <c r="IR252" s="45"/>
      <c r="IS252" s="45"/>
      <c r="IT252" s="45"/>
      <c r="IU252" s="45"/>
      <c r="IV252" s="45"/>
      <c r="IW252" s="45"/>
      <c r="IX252" s="45"/>
      <c r="IY252" s="45"/>
      <c r="IZ252" s="45"/>
      <c r="JA252" s="45"/>
      <c r="JB252" s="45"/>
      <c r="JC252" s="45"/>
      <c r="JD252" s="45"/>
      <c r="JE252" s="45"/>
      <c r="JF252" s="45"/>
      <c r="JG252" s="45"/>
      <c r="JH252" s="45"/>
      <c r="JI252" s="45"/>
      <c r="JJ252" s="45"/>
      <c r="JK252" s="45"/>
      <c r="JL252" s="45"/>
      <c r="JM252" s="45"/>
      <c r="JN252" s="45"/>
      <c r="JO252" s="45"/>
      <c r="JP252" s="45"/>
      <c r="JQ252" s="45"/>
      <c r="JR252" s="45"/>
      <c r="JS252" s="45"/>
      <c r="JT252" s="45"/>
      <c r="JU252" s="45"/>
      <c r="JV252" s="45"/>
      <c r="JW252" s="45"/>
      <c r="JX252" s="45"/>
      <c r="JY252" s="45"/>
      <c r="JZ252" s="45"/>
      <c r="KA252" s="45"/>
      <c r="KB252" s="45"/>
      <c r="KC252" s="45"/>
      <c r="KD252" s="45"/>
      <c r="KE252" s="45"/>
      <c r="KF252" s="45"/>
      <c r="KG252" s="45"/>
      <c r="KH252" s="45"/>
      <c r="KI252" s="45"/>
      <c r="KJ252" s="45"/>
      <c r="KK252" s="45"/>
      <c r="KL252" s="45"/>
      <c r="KM252" s="45"/>
      <c r="KN252" s="45"/>
      <c r="KO252" s="45"/>
      <c r="KP252" s="45"/>
      <c r="KQ252" s="45"/>
      <c r="KR252" s="45"/>
      <c r="KS252" s="45"/>
      <c r="KT252" s="45"/>
      <c r="KU252" s="45"/>
      <c r="KV252" s="45"/>
      <c r="KW252" s="45"/>
      <c r="KX252" s="45"/>
      <c r="KY252" s="45"/>
      <c r="KZ252" s="45"/>
      <c r="LA252" s="45"/>
      <c r="LB252" s="45"/>
      <c r="LC252" s="45"/>
      <c r="LD252" s="45"/>
      <c r="LE252" s="45"/>
      <c r="LF252" s="45"/>
      <c r="LG252" s="45"/>
      <c r="LH252" s="45"/>
      <c r="LI252" s="45"/>
      <c r="LJ252" s="45"/>
      <c r="LK252" s="45"/>
      <c r="LL252" s="45"/>
      <c r="LM252" s="45"/>
      <c r="LN252" s="45"/>
      <c r="LO252" s="45"/>
      <c r="LP252" s="45"/>
      <c r="LQ252" s="45"/>
      <c r="LR252" s="45"/>
      <c r="LS252" s="45"/>
      <c r="LT252" s="45"/>
      <c r="LU252" s="45"/>
      <c r="LV252" s="45"/>
      <c r="LW252" s="45"/>
      <c r="LX252" s="45"/>
      <c r="LY252" s="45"/>
      <c r="LZ252" s="45"/>
      <c r="MA252" s="45"/>
      <c r="MB252" s="45"/>
      <c r="MC252" s="45"/>
      <c r="MD252" s="45"/>
      <c r="ME252" s="45"/>
      <c r="MF252" s="45"/>
      <c r="MG252" s="45"/>
      <c r="MH252" s="45"/>
      <c r="MI252" s="45"/>
      <c r="MJ252" s="45"/>
      <c r="MK252" s="45"/>
      <c r="ML252" s="45"/>
      <c r="MM252" s="45"/>
      <c r="MN252" s="45"/>
      <c r="MO252" s="45"/>
      <c r="MP252" s="45"/>
      <c r="MQ252" s="45"/>
      <c r="MR252" s="45"/>
      <c r="MS252" s="45"/>
      <c r="MT252" s="45"/>
      <c r="MU252" s="45"/>
      <c r="MV252" s="45"/>
      <c r="MW252" s="45"/>
      <c r="MX252" s="45"/>
      <c r="MY252" s="45"/>
      <c r="MZ252" s="45"/>
      <c r="NA252" s="45"/>
      <c r="NB252" s="45"/>
      <c r="NC252" s="45"/>
      <c r="ND252" s="45"/>
      <c r="NE252" s="45"/>
      <c r="NF252" s="45"/>
      <c r="NG252" s="45"/>
      <c r="NH252" s="45"/>
      <c r="NI252" s="45"/>
      <c r="NJ252" s="45"/>
      <c r="NK252" s="45"/>
      <c r="NL252" s="45"/>
      <c r="NM252" s="45"/>
      <c r="NN252" s="45"/>
      <c r="NO252" s="45"/>
      <c r="NP252" s="45"/>
      <c r="NQ252" s="45"/>
      <c r="NR252" s="45"/>
      <c r="NS252" s="45"/>
      <c r="NT252" s="45"/>
      <c r="NU252" s="45"/>
      <c r="NV252" s="45"/>
      <c r="NW252" s="45"/>
      <c r="NX252" s="45"/>
      <c r="NY252" s="45"/>
      <c r="NZ252" s="45"/>
      <c r="OA252" s="45"/>
      <c r="OB252" s="45"/>
      <c r="OC252" s="45"/>
      <c r="OD252" s="45"/>
      <c r="OE252" s="45"/>
      <c r="OF252" s="45"/>
      <c r="OG252" s="45"/>
      <c r="OH252" s="45"/>
      <c r="OI252" s="45"/>
      <c r="OJ252" s="45"/>
      <c r="OK252" s="45"/>
      <c r="OL252" s="45"/>
      <c r="OM252" s="45"/>
      <c r="ON252" s="45"/>
      <c r="OO252" s="45"/>
      <c r="OP252" s="45"/>
      <c r="OQ252" s="45"/>
      <c r="OR252" s="45"/>
      <c r="OS252" s="45"/>
      <c r="OT252" s="45"/>
      <c r="OU252" s="45"/>
      <c r="OV252" s="45"/>
      <c r="OW252" s="45"/>
      <c r="OX252" s="45"/>
      <c r="OY252" s="45"/>
      <c r="OZ252" s="45"/>
      <c r="PA252" s="45"/>
      <c r="PB252" s="45"/>
      <c r="PC252" s="45"/>
      <c r="PD252" s="45"/>
      <c r="PE252" s="45"/>
      <c r="PF252" s="45"/>
      <c r="PG252" s="45"/>
      <c r="PH252" s="45"/>
      <c r="PI252" s="45"/>
      <c r="PJ252" s="45"/>
      <c r="PK252" s="45"/>
      <c r="PL252" s="45"/>
      <c r="PM252" s="45"/>
      <c r="PN252" s="45"/>
      <c r="PO252" s="45"/>
      <c r="PP252" s="45"/>
      <c r="PQ252" s="45"/>
      <c r="PR252" s="45"/>
      <c r="PS252" s="45"/>
      <c r="PT252" s="45"/>
      <c r="PU252" s="45"/>
      <c r="PV252" s="45"/>
      <c r="PW252" s="45"/>
      <c r="PX252" s="45"/>
      <c r="PY252" s="45"/>
      <c r="PZ252" s="45"/>
      <c r="QA252" s="45"/>
      <c r="QB252" s="45"/>
      <c r="QC252" s="45"/>
      <c r="QD252" s="45"/>
      <c r="QE252" s="45"/>
      <c r="QF252" s="45"/>
      <c r="QG252" s="45"/>
      <c r="QH252" s="45"/>
      <c r="QI252" s="45"/>
      <c r="QJ252" s="45"/>
      <c r="QK252" s="45"/>
      <c r="QL252" s="45"/>
      <c r="QM252" s="45"/>
      <c r="QN252" s="45"/>
      <c r="QO252" s="45"/>
      <c r="QP252" s="45"/>
      <c r="QQ252" s="45"/>
      <c r="QR252" s="45"/>
      <c r="QS252" s="45"/>
      <c r="QT252" s="45"/>
      <c r="QU252" s="45"/>
    </row>
    <row r="253" spans="2:509" outlineLevel="1">
      <c r="C253" s="75" t="str">
        <f>OpEx!A23</f>
        <v xml:space="preserve">      Management Fee</v>
      </c>
      <c r="D253" s="42"/>
      <c r="E253" s="50" t="s">
        <v>95</v>
      </c>
      <c r="G253" s="32"/>
      <c r="H253" s="198">
        <f t="shared" ref="H253:H261" si="929">SUM(I253:QJ253)</f>
        <v>928309.27076669503</v>
      </c>
      <c r="I253" s="45">
        <v>0</v>
      </c>
      <c r="J253" s="45">
        <v>0</v>
      </c>
      <c r="K253" s="45">
        <v>0</v>
      </c>
      <c r="L253" s="45">
        <v>0</v>
      </c>
      <c r="M253" s="45">
        <v>0</v>
      </c>
      <c r="N253" s="45">
        <v>0</v>
      </c>
      <c r="O253" s="45">
        <v>0</v>
      </c>
      <c r="P253" s="45">
        <v>0</v>
      </c>
      <c r="Q253" s="45">
        <v>0</v>
      </c>
      <c r="R253" s="45">
        <v>0</v>
      </c>
      <c r="S253" s="45">
        <v>0</v>
      </c>
      <c r="T253" s="45">
        <v>0</v>
      </c>
      <c r="U253" s="45">
        <v>0</v>
      </c>
      <c r="V253" s="45">
        <v>0</v>
      </c>
      <c r="W253" s="45">
        <v>0</v>
      </c>
      <c r="X253" s="45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0</v>
      </c>
      <c r="AG253" s="45">
        <f>OpEx!AI23</f>
        <v>2243.1356192778076</v>
      </c>
      <c r="AH253" s="45">
        <f>OpEx!AJ23</f>
        <v>2273.8736229532756</v>
      </c>
      <c r="AI253" s="45">
        <f>OpEx!AK23</f>
        <v>3293.3716327820125</v>
      </c>
      <c r="AJ253" s="45">
        <f>OpEx!AL23</f>
        <v>3357.7419914472125</v>
      </c>
      <c r="AK253" s="45">
        <f>OpEx!AM23</f>
        <v>3804.629175794355</v>
      </c>
      <c r="AL253" s="45">
        <f>OpEx!AN23</f>
        <v>4109.5126912856449</v>
      </c>
      <c r="AM253" s="45">
        <f>OpEx!AO23</f>
        <v>4699.4261638280932</v>
      </c>
      <c r="AN253" s="45">
        <f>OpEx!AP23</f>
        <v>4433.4492947922163</v>
      </c>
      <c r="AO253" s="45">
        <f>OpEx!AQ23</f>
        <v>4032.6166744109091</v>
      </c>
      <c r="AP253" s="45">
        <f>OpEx!AR23</f>
        <v>3202.1970819676326</v>
      </c>
      <c r="AQ253" s="45">
        <f>OpEx!AS23</f>
        <v>2564.2466457932187</v>
      </c>
      <c r="AR253" s="45">
        <f>OpEx!AT23</f>
        <v>1547.2365217176757</v>
      </c>
      <c r="AS253" s="45">
        <f>OpEx!AU23</f>
        <v>2244.2349112011616</v>
      </c>
      <c r="AT253" s="45">
        <f>OpEx!AV23</f>
        <v>2274.144198048672</v>
      </c>
      <c r="AU253" s="45">
        <f>OpEx!AW23</f>
        <v>3309.1192027713792</v>
      </c>
      <c r="AV253" s="45">
        <f>OpEx!AX23</f>
        <v>3374.7016159766499</v>
      </c>
      <c r="AW253" s="45">
        <f>OpEx!AY23</f>
        <v>3825.5181580746466</v>
      </c>
      <c r="AX253" s="45">
        <f>OpEx!AZ23</f>
        <v>4134.0179061974195</v>
      </c>
      <c r="AY253" s="45">
        <f>OpEx!BA23</f>
        <v>4729.2919048081149</v>
      </c>
      <c r="AZ253" s="45">
        <f>OpEx!BB23</f>
        <v>4460.6696435010635</v>
      </c>
      <c r="BA253" s="45">
        <f>OpEx!BC23</f>
        <v>4013.8273457533423</v>
      </c>
      <c r="BB253" s="45">
        <f>OpEx!BD23</f>
        <v>3185.5590735412534</v>
      </c>
      <c r="BC253" s="45">
        <f>OpEx!BE23</f>
        <v>2549.4314385545058</v>
      </c>
      <c r="BD253" s="45">
        <f>OpEx!BF23</f>
        <v>1533.0361312853508</v>
      </c>
      <c r="BE253" s="45">
        <f>OpEx!BG23</f>
        <v>2227.7149494691362</v>
      </c>
      <c r="BF253" s="45">
        <f>OpEx!BH23</f>
        <v>2257.31155379642</v>
      </c>
      <c r="BG253" s="45">
        <f>OpEx!BI23</f>
        <v>3287.4108520334244</v>
      </c>
      <c r="BH253" s="45">
        <f>OpEx!BJ23</f>
        <v>3391.9974418068032</v>
      </c>
      <c r="BI253" s="45">
        <f>OpEx!BK23</f>
        <v>3846.7880452695449</v>
      </c>
      <c r="BJ253" s="45">
        <f>OpEx!BL23</f>
        <v>4158.9345007543379</v>
      </c>
      <c r="BK253" s="45">
        <f>OpEx!BM23</f>
        <v>4712.1313145975337</v>
      </c>
      <c r="BL253" s="45">
        <f>OpEx!BN23</f>
        <v>4488.3337811093379</v>
      </c>
      <c r="BM253" s="45">
        <f>OpEx!BO23</f>
        <v>3987.0220172068175</v>
      </c>
      <c r="BN253" s="45">
        <f>OpEx!BP23</f>
        <v>3164.8412494114968</v>
      </c>
      <c r="BO253" s="45">
        <f>OpEx!BQ23</f>
        <v>2527.4834222654799</v>
      </c>
      <c r="BP253" s="45">
        <f>OpEx!BR23</f>
        <v>1516.7538565045522</v>
      </c>
      <c r="BQ253" s="45">
        <f>OpEx!BS23</f>
        <v>2211.4261589057896</v>
      </c>
      <c r="BR253" s="45">
        <f>OpEx!BT23</f>
        <v>2240.7122183409601</v>
      </c>
      <c r="BS253" s="45">
        <f>OpEx!BU23</f>
        <v>3263.7187297087967</v>
      </c>
      <c r="BT253" s="45">
        <f>OpEx!BV23</f>
        <v>3409.6311725150176</v>
      </c>
      <c r="BU253" s="45">
        <f>OpEx!BW23</f>
        <v>3868.4409341394448</v>
      </c>
      <c r="BV253" s="45">
        <f>OpEx!BX23</f>
        <v>4184.2649330800996</v>
      </c>
      <c r="BW253" s="45">
        <f>OpEx!BY23</f>
        <v>4679.9689309035384</v>
      </c>
      <c r="BX253" s="45">
        <f>OpEx!BZ23</f>
        <v>4515.473152933836</v>
      </c>
      <c r="BY253" s="45">
        <f>OpEx!CA23</f>
        <v>3960.6232650394745</v>
      </c>
      <c r="BZ253" s="45">
        <f>OpEx!CB23</f>
        <v>3144.4481067540364</v>
      </c>
      <c r="CA253" s="45">
        <f>OpEx!CC23</f>
        <v>2501.3350942257084</v>
      </c>
      <c r="CB253" s="45">
        <f>OpEx!CD23</f>
        <v>1500.6336602697268</v>
      </c>
      <c r="CC253" s="45">
        <f>OpEx!CE23</f>
        <v>2195.3669056315744</v>
      </c>
      <c r="CD253" s="45">
        <f>OpEx!CF23</f>
        <v>2223.4372268816214</v>
      </c>
      <c r="CE253" s="45">
        <f>OpEx!CG23</f>
        <v>3240.3612915376425</v>
      </c>
      <c r="CF253" s="45">
        <f>OpEx!CH23</f>
        <v>3427.60454522297</v>
      </c>
      <c r="CG253" s="45">
        <f>OpEx!CI23</f>
        <v>3890.4789594569693</v>
      </c>
      <c r="CH253" s="45">
        <f>OpEx!CJ23</f>
        <v>4210.0117023606927</v>
      </c>
      <c r="CI253" s="45">
        <f>OpEx!CK23</f>
        <v>4648.2826650789357</v>
      </c>
      <c r="CJ253" s="45">
        <f>OpEx!CL23</f>
        <v>4484.3382287674785</v>
      </c>
      <c r="CK253" s="45">
        <f>OpEx!CM23</f>
        <v>3934.6284395532557</v>
      </c>
      <c r="CL253" s="45">
        <f>OpEx!CN23</f>
        <v>3124.3775980957766</v>
      </c>
      <c r="CM253" s="45">
        <f>OpEx!CO23</f>
        <v>2475.4470543241364</v>
      </c>
      <c r="CN253" s="45">
        <f>OpEx!CP23</f>
        <v>1484.673929203419</v>
      </c>
      <c r="CO253" s="45">
        <f>OpEx!CQ23</f>
        <v>2179.5355787037206</v>
      </c>
      <c r="CP253" s="45">
        <f>OpEx!CR23</f>
        <v>2208.2068373398392</v>
      </c>
      <c r="CQ253" s="45">
        <f>OpEx!CS23</f>
        <v>3217.3361944336684</v>
      </c>
      <c r="CR253" s="45">
        <f>OpEx!CT23</f>
        <v>3445.9193307677774</v>
      </c>
      <c r="CS253" s="45">
        <f>OpEx!CU23</f>
        <v>3908.661587560222</v>
      </c>
      <c r="CT253" s="45">
        <f>OpEx!CV23</f>
        <v>4236.17734909096</v>
      </c>
      <c r="CU253" s="45">
        <f>OpEx!CW23</f>
        <v>4617.0693373471422</v>
      </c>
      <c r="CV253" s="45">
        <f>OpEx!CX23</f>
        <v>4453.6598935007605</v>
      </c>
      <c r="CW253" s="45">
        <f>OpEx!CY23</f>
        <v>3909.0349314008045</v>
      </c>
      <c r="CX253" s="45">
        <f>OpEx!CZ23</f>
        <v>3095.6272845712056</v>
      </c>
      <c r="CY253" s="45">
        <f>OpEx!DA23</f>
        <v>2449.8167115761776</v>
      </c>
      <c r="CZ253" s="45">
        <f>OpEx!DB23</f>
        <v>1468.8730659882067</v>
      </c>
      <c r="DA253" s="45">
        <f>OpEx!DC23</f>
        <v>2163.9305899546443</v>
      </c>
      <c r="DB253" s="45">
        <f>OpEx!DD23</f>
        <v>2192.2975312595822</v>
      </c>
      <c r="DC253" s="45">
        <f>OpEx!DE23</f>
        <v>3194.6411285189379</v>
      </c>
      <c r="DD253" s="45">
        <f>OpEx!DF23</f>
        <v>3464.577333876457</v>
      </c>
      <c r="DE253" s="45">
        <f>OpEx!DG23</f>
        <v>3881.2263323661127</v>
      </c>
      <c r="DF253" s="45">
        <f>OpEx!DH23</f>
        <v>4211.0484338292308</v>
      </c>
      <c r="DG253" s="45">
        <f>OpEx!DI23</f>
        <v>4586.3258151804112</v>
      </c>
      <c r="DH253" s="45">
        <f>OpEx!DJ23</f>
        <v>4423.4350687408423</v>
      </c>
      <c r="DI253" s="45">
        <f>OpEx!DK23</f>
        <v>3883.8401713235444</v>
      </c>
      <c r="DJ253" s="45">
        <f>OpEx!DL23</f>
        <v>3063.7905184502533</v>
      </c>
      <c r="DK253" s="45">
        <f>OpEx!DM23</f>
        <v>2424.4415007886669</v>
      </c>
      <c r="DL253" s="45">
        <f>OpEx!DN23</f>
        <v>1453.2294892068321</v>
      </c>
      <c r="DM253" s="45">
        <f>OpEx!DO23</f>
        <v>2148.5503738326315</v>
      </c>
      <c r="DN253" s="45">
        <f>OpEx!DP23</f>
        <v>2176.6150125798781</v>
      </c>
      <c r="DO253" s="45">
        <f>OpEx!DQ23</f>
        <v>3172.2738168921383</v>
      </c>
      <c r="DP253" s="45">
        <f>OpEx!DR23</f>
        <v>3483.5803933437505</v>
      </c>
      <c r="DQ253" s="45">
        <f>OpEx!DS23</f>
        <v>3854.1874313639787</v>
      </c>
      <c r="DR253" s="45">
        <f>OpEx!DT23</f>
        <v>4182.1591946911431</v>
      </c>
      <c r="DS253" s="45">
        <f>OpEx!DU23</f>
        <v>4556.049012985467</v>
      </c>
      <c r="DT253" s="45">
        <f>OpEx!DV23</f>
        <v>4393.6607214043843</v>
      </c>
      <c r="DU253" s="45">
        <f>OpEx!DW23</f>
        <v>3859.0416298937785</v>
      </c>
      <c r="DV253" s="45">
        <f>OpEx!DX23</f>
        <v>3032.2706648510994</v>
      </c>
      <c r="DW253" s="45">
        <f>OpEx!DY23</f>
        <v>2399.3188823031278</v>
      </c>
      <c r="DX253" s="45">
        <f>OpEx!DZ23</f>
        <v>1437.741633183932</v>
      </c>
      <c r="DY253" s="45">
        <f>OpEx!EA23</f>
        <v>2133.3933872447788</v>
      </c>
      <c r="DZ253" s="45">
        <f>OpEx!EB23</f>
        <v>2160.177585496001</v>
      </c>
      <c r="EA253" s="45">
        <f>OpEx!EC23</f>
        <v>3150.2320154001668</v>
      </c>
      <c r="EB253" s="45">
        <f>OpEx!ED23</f>
        <v>3502.9303822133288</v>
      </c>
      <c r="EC253" s="45">
        <f>OpEx!EE23</f>
        <v>3827.5421716837968</v>
      </c>
      <c r="ED253" s="45">
        <f>OpEx!EF23</f>
        <v>4153.6960686509174</v>
      </c>
      <c r="EE253" s="45">
        <f>OpEx!EG23</f>
        <v>4526.2358917938318</v>
      </c>
      <c r="EF253" s="45">
        <f>OpEx!EH23</f>
        <v>4364.3338634131842</v>
      </c>
      <c r="EG253" s="45">
        <f>OpEx!EI23</f>
        <v>3834.6368172607527</v>
      </c>
      <c r="EH253" s="45">
        <f>OpEx!EJ23</f>
        <v>3001.0645691334125</v>
      </c>
      <c r="EI253" s="45">
        <f>OpEx!EK23</f>
        <v>2374.44634174159</v>
      </c>
      <c r="EJ253" s="45">
        <f>OpEx!EL23</f>
        <v>1422.4079478293349</v>
      </c>
      <c r="EK253" s="45">
        <f>OpEx!EM23</f>
        <v>2118.4581094021814</v>
      </c>
      <c r="EL253" s="45">
        <f>OpEx!EN23</f>
        <v>2145.9240667514796</v>
      </c>
      <c r="EM253" s="45">
        <f>OpEx!EO23</f>
        <v>3128.5135124129697</v>
      </c>
      <c r="EN253" s="45">
        <f>OpEx!EP23</f>
        <v>3522.6292079623959</v>
      </c>
      <c r="EO253" s="45">
        <f>OpEx!EQ23</f>
        <v>3801.2878797858052</v>
      </c>
      <c r="EP253" s="45">
        <f>OpEx!ER23</f>
        <v>4125.6561994648619</v>
      </c>
      <c r="EQ253" s="45">
        <f>OpEx!ES23</f>
        <v>4496.8834589567996</v>
      </c>
      <c r="ER253" s="45">
        <f>OpEx!ET23</f>
        <v>4335.4515513943106</v>
      </c>
      <c r="ES253" s="45">
        <f>OpEx!EU23</f>
        <v>3802.3944249687897</v>
      </c>
      <c r="ET253" s="45">
        <f>OpEx!EV23</f>
        <v>2970.1691080590736</v>
      </c>
      <c r="EU253" s="45">
        <f>OpEx!EW23</f>
        <v>2349.8213897549381</v>
      </c>
      <c r="EV253" s="45">
        <f>OpEx!EX23</f>
        <v>1407.2268984829216</v>
      </c>
      <c r="EW253" s="45">
        <f>OpEx!EY23</f>
        <v>2103.7430416673483</v>
      </c>
      <c r="EX253" s="45">
        <f>OpEx!EZ23</f>
        <v>2130.9125603698139</v>
      </c>
      <c r="EY253" s="45">
        <f>OpEx!FA23</f>
        <v>3107.1161286016468</v>
      </c>
      <c r="EZ253" s="45">
        <f>OpEx!FB23</f>
        <v>3542.6788126897109</v>
      </c>
      <c r="FA253" s="45">
        <f>OpEx!FC23</f>
        <v>3775.4219211922614</v>
      </c>
      <c r="FB253" s="45">
        <f>OpEx!FD23</f>
        <v>4098.0367731752885</v>
      </c>
      <c r="FC253" s="45">
        <f>OpEx!FE23</f>
        <v>4467.9887678450541</v>
      </c>
      <c r="FD253" s="45">
        <f>OpEx!FF23</f>
        <v>4307.0108863847036</v>
      </c>
      <c r="FE253" s="45">
        <f>OpEx!FG23</f>
        <v>3763.5552583118201</v>
      </c>
      <c r="FF253" s="45">
        <f>OpEx!FH23</f>
        <v>2939.5811894795947</v>
      </c>
      <c r="FG253" s="45">
        <f>OpEx!FI23</f>
        <v>2325.4415617737714</v>
      </c>
      <c r="FH253" s="45">
        <f>OpEx!FJ23</f>
        <v>1392.1969657610302</v>
      </c>
      <c r="FI253" s="45">
        <f>OpEx!FK23</f>
        <v>2089.2467074038314</v>
      </c>
      <c r="FJ253" s="45">
        <f>OpEx!FL23</f>
        <v>2116.1216826138293</v>
      </c>
      <c r="FK253" s="45">
        <f>OpEx!FM23</f>
        <v>3086.0377167197671</v>
      </c>
      <c r="FL253" s="45">
        <f>OpEx!FN23</f>
        <v>3541.4201037741113</v>
      </c>
      <c r="FM253" s="45">
        <f>OpEx!FO23</f>
        <v>3749.9417002230925</v>
      </c>
      <c r="FN253" s="45">
        <f>OpEx!FP23</f>
        <v>4070.8350178281266</v>
      </c>
      <c r="FO253" s="45">
        <f>OpEx!FQ23</f>
        <v>4439.5489175528692</v>
      </c>
      <c r="FP253" s="45">
        <f>OpEx!FR23</f>
        <v>4279.0090135402188</v>
      </c>
      <c r="FQ253" s="45">
        <f>OpEx!FS23</f>
        <v>3725.1027081284906</v>
      </c>
      <c r="FR253" s="45">
        <f>OpEx!FT23</f>
        <v>2909.2977520266472</v>
      </c>
      <c r="FS253" s="45">
        <f>OpEx!FU23</f>
        <v>2301.3044177617335</v>
      </c>
      <c r="FT253" s="45">
        <f>OpEx!FV23</f>
        <v>1377.3166454043912</v>
      </c>
      <c r="FU253" s="45">
        <f>OpEx!FW23</f>
        <v>2074.9676518280521</v>
      </c>
      <c r="FV253" s="45">
        <f>OpEx!FX23</f>
        <v>2100.4998607315888</v>
      </c>
      <c r="FW253" s="45">
        <f>OpEx!FY23</f>
        <v>3065.2761613879075</v>
      </c>
      <c r="FX253" s="45">
        <f>OpEx!FZ23</f>
        <v>3516.5638604106739</v>
      </c>
      <c r="FY253" s="45">
        <f>OpEx!GA23</f>
        <v>3724.8446597354214</v>
      </c>
      <c r="FZ253" s="45">
        <f>OpEx!GB23</f>
        <v>4044.0482031947258</v>
      </c>
      <c r="GA253" s="45">
        <f>OpEx!GC23</f>
        <v>4411.5610526068895</v>
      </c>
      <c r="GB253" s="45">
        <f>OpEx!GD23</f>
        <v>4251.4431218490654</v>
      </c>
      <c r="GC253" s="45">
        <f>OpEx!GE23</f>
        <v>3687.0329259248556</v>
      </c>
      <c r="GD253" s="45">
        <f>OpEx!GF23</f>
        <v>2879.3157648056549</v>
      </c>
      <c r="GE253" s="45">
        <f>OpEx!GG23</f>
        <v>2277.4075419713117</v>
      </c>
      <c r="GF253" s="45">
        <f>OpEx!GH23</f>
        <v>1362.5844481275731</v>
      </c>
      <c r="GG253" s="45">
        <f>OpEx!GI23</f>
        <v>2060.9044418633121</v>
      </c>
      <c r="GH253" s="45">
        <f>OpEx!GJ23</f>
        <v>2087.1958980517611</v>
      </c>
      <c r="GI253" s="45">
        <f>OpEx!GK23</f>
        <v>3044.8293788813598</v>
      </c>
      <c r="GJ253" s="45">
        <f>OpEx!GL23</f>
        <v>3492.0672577072769</v>
      </c>
      <c r="GK253" s="45">
        <f>OpEx!GM23</f>
        <v>3700.1282808669534</v>
      </c>
      <c r="GL253" s="45">
        <f>OpEx!GN23</f>
        <v>4017.6736404978437</v>
      </c>
      <c r="GM253" s="45">
        <f>OpEx!GO23</f>
        <v>4376.6977251342096</v>
      </c>
      <c r="GN253" s="45">
        <f>OpEx!GP23</f>
        <v>4224.3104438496348</v>
      </c>
      <c r="GO253" s="45">
        <f>OpEx!GQ23</f>
        <v>3649.3421015160106</v>
      </c>
      <c r="GP253" s="45">
        <f>OpEx!GR23</f>
        <v>2849.6322270924629</v>
      </c>
      <c r="GQ253" s="45">
        <f>OpEx!GS23</f>
        <v>2253.7485427020492</v>
      </c>
      <c r="GR253" s="45">
        <f>OpEx!GT23</f>
        <v>1347.9988994699295</v>
      </c>
      <c r="GS253" s="45">
        <f>OpEx!GU23</f>
        <v>2047.0556659959693</v>
      </c>
      <c r="GT253" s="45">
        <f>OpEx!GV23</f>
        <v>2073.058088370824</v>
      </c>
      <c r="GU253" s="45">
        <f>OpEx!GW23</f>
        <v>3024.6953169210069</v>
      </c>
      <c r="GV253" s="45">
        <f>OpEx!GX23</f>
        <v>3467.9278378382714</v>
      </c>
      <c r="GW253" s="45">
        <f>OpEx!GY23</f>
        <v>3675.7900827831759</v>
      </c>
      <c r="GX253" s="45">
        <f>OpEx!GZ23</f>
        <v>3991.7086821417606</v>
      </c>
      <c r="GY253" s="45">
        <f>OpEx!HA23</f>
        <v>4332.1088075423113</v>
      </c>
      <c r="GZ253" s="45">
        <f>OpEx!HB23</f>
        <v>4197.6082553526694</v>
      </c>
      <c r="HA253" s="45">
        <f>OpEx!HC23</f>
        <v>3612.0264626447515</v>
      </c>
      <c r="HB253" s="45">
        <f>OpEx!HD23</f>
        <v>2820.2441680330021</v>
      </c>
      <c r="HC253" s="45">
        <f>OpEx!HE23</f>
        <v>2230.32505206118</v>
      </c>
      <c r="HD253" s="45">
        <f>OpEx!HF23</f>
        <v>1333.5585396480285</v>
      </c>
      <c r="HE253" s="45">
        <f>OpEx!HG23</f>
        <v>2033.4199341337753</v>
      </c>
      <c r="HF253" s="45">
        <f>OpEx!HH23</f>
        <v>2059.1351012745527</v>
      </c>
      <c r="HG253" s="45">
        <f>OpEx!HI23</f>
        <v>3004.8719544673449</v>
      </c>
      <c r="HH253" s="45">
        <f>OpEx!HJ23</f>
        <v>3444.143178665357</v>
      </c>
      <c r="HI253" s="45">
        <f>OpEx!HK23</f>
        <v>3651.8276224283613</v>
      </c>
      <c r="HJ253" s="45">
        <f>OpEx!HL23</f>
        <v>3966.1507214465137</v>
      </c>
      <c r="HK253" s="45">
        <f>OpEx!HM23</f>
        <v>4287.9637411338099</v>
      </c>
      <c r="HL253" s="45">
        <f>OpEx!HN23</f>
        <v>4166.083148850953</v>
      </c>
      <c r="HM253" s="45">
        <f>OpEx!HO23</f>
        <v>3575.0822746040276</v>
      </c>
      <c r="HN253" s="45">
        <f>OpEx!HP23</f>
        <v>2791.1486463459582</v>
      </c>
      <c r="HO253" s="45">
        <f>OpEx!HQ23</f>
        <v>2207.1347257266393</v>
      </c>
      <c r="HP253" s="45">
        <f>OpEx!HR23</f>
        <v>1319.2619234095507</v>
      </c>
      <c r="HQ253" s="45">
        <f>OpEx!HS23</f>
        <v>2019.9958774663442</v>
      </c>
      <c r="HR253" s="45">
        <f>OpEx!HT23</f>
        <v>2044.3082292091131</v>
      </c>
      <c r="HS253" s="45">
        <f>OpEx!HU23</f>
        <v>2985.3573015176135</v>
      </c>
      <c r="HT253" s="45">
        <f>OpEx!HV23</f>
        <v>3420.7108934945563</v>
      </c>
      <c r="HU253" s="45">
        <f>OpEx!HW23</f>
        <v>3628.2384942803446</v>
      </c>
      <c r="HV253" s="45">
        <f>OpEx!HX23</f>
        <v>3940.9971923862167</v>
      </c>
      <c r="HW253" s="45">
        <f>OpEx!HY23</f>
        <v>4244.2581076836459</v>
      </c>
      <c r="HX253" s="45">
        <f>OpEx!HZ23</f>
        <v>4123.5907506179537</v>
      </c>
      <c r="HY253" s="45">
        <f>OpEx!IA23</f>
        <v>3538.5058398631622</v>
      </c>
      <c r="HZ253" s="45">
        <f>OpEx!IB23</f>
        <v>2762.3427500283956</v>
      </c>
      <c r="IA253" s="45">
        <f>OpEx!IC23</f>
        <v>2184.1752427124306</v>
      </c>
      <c r="IB253" s="45">
        <f>OpEx!ID23</f>
        <v>1305.1076198886433</v>
      </c>
      <c r="IC253" s="45">
        <f>OpEx!IE23</f>
        <v>2006.7821483277532</v>
      </c>
      <c r="ID253" s="45">
        <f>OpEx!IF23</f>
        <v>2031.9280261547287</v>
      </c>
      <c r="IE253" s="45">
        <f>OpEx!IG23</f>
        <v>2966.1493989060405</v>
      </c>
      <c r="IF253" s="45">
        <f>OpEx!IH23</f>
        <v>3397.6286308367262</v>
      </c>
      <c r="IG253" s="45">
        <f>OpEx!II23</f>
        <v>3605.0203301090537</v>
      </c>
      <c r="IH253" s="45">
        <f>OpEx!IJ23</f>
        <v>3914.9946243232134</v>
      </c>
      <c r="II253" s="45">
        <f>OpEx!IK23</f>
        <v>4200.9875329470733</v>
      </c>
      <c r="IJ253" s="45">
        <f>OpEx!IL23</f>
        <v>4081.5213341988147</v>
      </c>
      <c r="IK253" s="45">
        <f>OpEx!IM23</f>
        <v>3502.2934976977804</v>
      </c>
      <c r="IL253" s="45">
        <f>OpEx!IN23</f>
        <v>2733.823596064311</v>
      </c>
      <c r="IM253" s="45">
        <f>OpEx!IO23</f>
        <v>2161.4443051363346</v>
      </c>
      <c r="IN253" s="45">
        <f>OpEx!IP23</f>
        <v>1291.0942124627111</v>
      </c>
      <c r="IO253" s="45">
        <f>OpEx!IQ23</f>
        <v>1986.9560086877175</v>
      </c>
      <c r="IP253" s="45">
        <f>OpEx!IR23</f>
        <v>2018.6412069528926</v>
      </c>
      <c r="IQ253" s="45">
        <f>OpEx!IS23</f>
        <v>2946.7782324359991</v>
      </c>
      <c r="IR253" s="45">
        <f>OpEx!IT23</f>
        <v>3374.8940741715874</v>
      </c>
      <c r="IS253" s="45">
        <f>OpEx!IU23</f>
        <v>3582.1707987387554</v>
      </c>
      <c r="IT253" s="45">
        <f>OpEx!IV23</f>
        <v>3875.03460220634</v>
      </c>
      <c r="IU253" s="45">
        <f>OpEx!IW23</f>
        <v>4158.1476862218587</v>
      </c>
      <c r="IV253" s="45">
        <f>OpEx!IX23</f>
        <v>4039.8706891083107</v>
      </c>
      <c r="IW253" s="45">
        <f>OpEx!IY23</f>
        <v>3466.441623823438</v>
      </c>
      <c r="IX253" s="45">
        <f>OpEx!IZ23</f>
        <v>2705.5883301360882</v>
      </c>
      <c r="IY253" s="45">
        <f>OpEx!JA23</f>
        <v>2138.9396379899258</v>
      </c>
      <c r="IZ253" s="45">
        <f>OpEx!JB23</f>
        <v>1277.2202986106383</v>
      </c>
      <c r="JA253" s="45">
        <f>OpEx!JC23</f>
        <v>1966.1552821114308</v>
      </c>
      <c r="JB253" s="45">
        <f>OpEx!JD23</f>
        <v>2004.9342611666523</v>
      </c>
      <c r="JC253" s="45">
        <f>OpEx!JE23</f>
        <v>2916.4231535033796</v>
      </c>
      <c r="JD253" s="45">
        <f>OpEx!JF23</f>
        <v>3352.5049417152518</v>
      </c>
      <c r="JE253" s="45">
        <f>OpEx!JG23</f>
        <v>3550.3800275407516</v>
      </c>
      <c r="JF253" s="45">
        <f>OpEx!JH23</f>
        <v>3835.4723538875969</v>
      </c>
      <c r="JG253" s="45">
        <f>OpEx!JI23</f>
        <v>4115.7342799148573</v>
      </c>
      <c r="JH253" s="45">
        <f>OpEx!JJ23</f>
        <v>3998.6346467736271</v>
      </c>
      <c r="JI253" s="45">
        <f>OpEx!JK23</f>
        <v>3430.94663003288</v>
      </c>
      <c r="JJ253" s="45">
        <f>OpEx!JL23</f>
        <v>2677.634126338829</v>
      </c>
      <c r="JK253" s="45">
        <f>OpEx!JM23</f>
        <v>2116.6589889108841</v>
      </c>
      <c r="JL253" s="45">
        <f>OpEx!JN23</f>
        <v>1263.4844897724149</v>
      </c>
      <c r="JM253" s="45">
        <f>OpEx!JO23</f>
        <v>1945.5616120775537</v>
      </c>
      <c r="JN253" s="45">
        <f>OpEx!JP23</f>
        <v>1982.3234854655682</v>
      </c>
      <c r="JO253" s="45">
        <f>OpEx!JQ23</f>
        <v>2886.3702379430524</v>
      </c>
      <c r="JP253" s="45">
        <f>OpEx!JR23</f>
        <v>3330.4589861912182</v>
      </c>
      <c r="JQ253" s="45">
        <f>OpEx!JS23</f>
        <v>3514.0165190358089</v>
      </c>
      <c r="JR253" s="45">
        <f>OpEx!JT23</f>
        <v>3796.3039198097572</v>
      </c>
      <c r="JS253" s="45">
        <f>OpEx!JU23</f>
        <v>4073.7430691128789</v>
      </c>
      <c r="JT253" s="45">
        <f>OpEx!JV23</f>
        <v>3957.8090801171452</v>
      </c>
      <c r="JU253" s="45">
        <f>OpEx!JW23</f>
        <v>3395.8049638369243</v>
      </c>
      <c r="JV253" s="45">
        <f>OpEx!JX23</f>
        <v>2649.9581868975233</v>
      </c>
      <c r="JW253" s="45">
        <f>OpEx!JY23</f>
        <v>2094.6001279575617</v>
      </c>
      <c r="JX253" s="45">
        <f>OpEx!JZ23</f>
        <v>1249.8854112101669</v>
      </c>
      <c r="JY253" s="45">
        <f>OpEx!KA23</f>
        <v>1925.1729374844426</v>
      </c>
      <c r="JZ253" s="45">
        <f>OpEx!KB23</f>
        <v>1963.3805430021457</v>
      </c>
      <c r="KA253" s="45">
        <f>OpEx!KC23</f>
        <v>2856.6164779320488</v>
      </c>
      <c r="KB253" s="45">
        <f>OpEx!KD23</f>
        <v>3308.7539946048073</v>
      </c>
      <c r="KC253" s="45">
        <f>OpEx!KE23</f>
        <v>3478.0149835760531</v>
      </c>
      <c r="KD253" s="45">
        <f>OpEx!KF23</f>
        <v>3757.5253798301851</v>
      </c>
      <c r="KE253" s="45">
        <f>OpEx!KG23</f>
        <v>4032.1698511578547</v>
      </c>
      <c r="KF253" s="45">
        <f>OpEx!KH23</f>
        <v>3917.3899031433907</v>
      </c>
      <c r="KG253" s="45">
        <f>OpEx!KI23</f>
        <v>3361.0131081089035</v>
      </c>
      <c r="KH253" s="45">
        <f>OpEx!KJ23</f>
        <v>2622.5577418870316</v>
      </c>
      <c r="KI253" s="45">
        <f>OpEx!KK23</f>
        <v>2072.7608473858058</v>
      </c>
      <c r="KJ253" s="45">
        <f>OpEx!KL23</f>
        <v>1236.4217018705624</v>
      </c>
      <c r="KK253" s="45">
        <f>OpEx!KM23</f>
        <v>1904.987217747263</v>
      </c>
      <c r="KL253" s="45">
        <f>OpEx!KN23</f>
        <v>1942.9133950987998</v>
      </c>
      <c r="KM253" s="45">
        <f>OpEx!KO23</f>
        <v>2827.1588955881557</v>
      </c>
      <c r="KN253" s="45">
        <f>OpEx!KP23</f>
        <v>3287.3877880210307</v>
      </c>
      <c r="KO253" s="45">
        <f>OpEx!KQ23</f>
        <v>3442.3718179754665</v>
      </c>
      <c r="KP253" s="45">
        <f>OpEx!KR23</f>
        <v>3719.1328528284957</v>
      </c>
      <c r="KQ253" s="45">
        <f>OpEx!KS23</f>
        <v>3991.0104652261966</v>
      </c>
      <c r="KR253" s="45">
        <f>OpEx!KT23</f>
        <v>3877.3730705300859</v>
      </c>
      <c r="KS253" s="45">
        <f>OpEx!KU23</f>
        <v>3326.5675807326661</v>
      </c>
      <c r="KT253" s="45">
        <f>OpEx!KV23</f>
        <v>2595.4300489548655</v>
      </c>
      <c r="KU253" s="45">
        <f>OpEx!KW23</f>
        <v>2051.1389614279992</v>
      </c>
      <c r="KV253" s="45">
        <f>OpEx!KX23</f>
        <v>1223.0920142485961</v>
      </c>
      <c r="KW253" s="45">
        <f>OpEx!KY23</f>
        <v>1885.0024325937632</v>
      </c>
      <c r="KX253" s="45">
        <f>OpEx!KZ23</f>
        <v>1922.6499831977671</v>
      </c>
      <c r="KY253" s="45">
        <f>OpEx!LA23</f>
        <v>2797.9945426718746</v>
      </c>
      <c r="KZ253" s="45">
        <f>OpEx!LB23</f>
        <v>3266.3582213458662</v>
      </c>
      <c r="LA253" s="45">
        <f>OpEx!LC23</f>
        <v>3407.0834549152009</v>
      </c>
      <c r="LB253" s="45">
        <f>OpEx!LD23</f>
        <v>3681.1224963181235</v>
      </c>
      <c r="LC253" s="45">
        <f>OpEx!LE23</f>
        <v>3950.2607919123893</v>
      </c>
      <c r="LD253" s="45">
        <f>OpEx!LF23</f>
        <v>3837.7545772232806</v>
      </c>
      <c r="LE253" s="45">
        <f>OpEx!LG23</f>
        <v>3292.4649342540688</v>
      </c>
      <c r="LF253" s="45">
        <f>OpEx!LH23</f>
        <v>2568.5723930467184</v>
      </c>
      <c r="LG253" s="45">
        <f>OpEx!LI23</f>
        <v>2029.732306074296</v>
      </c>
      <c r="LH253" s="45">
        <f>OpEx!LJ23</f>
        <v>1209.8950142527219</v>
      </c>
      <c r="LI253" s="45">
        <f>OpEx!LK23</f>
        <v>1865.2165818620733</v>
      </c>
      <c r="LJ253" s="45">
        <f>OpEx!LL23</f>
        <v>1900.7962381677696</v>
      </c>
      <c r="LK253" s="45">
        <f>OpEx!LM23</f>
        <v>2769.1205002913489</v>
      </c>
      <c r="LL253" s="45">
        <f>OpEx!LN23</f>
        <v>3245.6631831108975</v>
      </c>
      <c r="LM253" s="45">
        <f>OpEx!LO23</f>
        <v>3372.1463625865476</v>
      </c>
      <c r="LN253" s="45">
        <f>OpEx!LP23</f>
        <v>3643.4905060617311</v>
      </c>
      <c r="LO253" s="45">
        <f>OpEx!LQ23</f>
        <v>3909.9167528166809</v>
      </c>
      <c r="LP253" s="45">
        <f>OpEx!LR23</f>
        <v>3798.53045803651</v>
      </c>
      <c r="LQ253" s="45">
        <f>OpEx!LS23</f>
        <v>3258.7017555359339</v>
      </c>
      <c r="LR253" s="45">
        <f>OpEx!LT23</f>
        <v>2541.9820861347303</v>
      </c>
      <c r="LS253" s="45">
        <f>OpEx!LU23</f>
        <v>2008.5387388560398</v>
      </c>
      <c r="LT253" s="45">
        <f>OpEx!LV23</f>
        <v>1141.8665328115687</v>
      </c>
      <c r="LU253" s="45"/>
      <c r="LV253" s="45"/>
      <c r="LW253" s="45"/>
      <c r="LX253" s="45"/>
      <c r="LY253" s="45"/>
      <c r="LZ253" s="45"/>
      <c r="MA253" s="45"/>
      <c r="MB253" s="45"/>
      <c r="MC253" s="45"/>
      <c r="MD253" s="45"/>
      <c r="ME253" s="45"/>
      <c r="MF253" s="45"/>
      <c r="MG253" s="45"/>
      <c r="MH253" s="45"/>
      <c r="MI253" s="45"/>
      <c r="MJ253" s="45"/>
      <c r="MK253" s="45"/>
      <c r="ML253" s="45"/>
      <c r="MM253" s="45"/>
      <c r="MN253" s="45"/>
      <c r="MO253" s="45"/>
      <c r="MP253" s="45"/>
      <c r="MQ253" s="45"/>
      <c r="MR253" s="45"/>
      <c r="MS253" s="45"/>
      <c r="MT253" s="45"/>
      <c r="MU253" s="45"/>
      <c r="MV253" s="45"/>
      <c r="MW253" s="45"/>
      <c r="MX253" s="45"/>
      <c r="MY253" s="45"/>
      <c r="MZ253" s="45"/>
      <c r="NA253" s="45"/>
      <c r="NB253" s="45"/>
      <c r="NC253" s="45"/>
      <c r="ND253" s="45"/>
      <c r="NE253" s="45"/>
      <c r="NF253" s="45"/>
      <c r="NG253" s="45"/>
      <c r="NH253" s="45"/>
      <c r="NI253" s="45"/>
      <c r="NJ253" s="45"/>
      <c r="NK253" s="45"/>
      <c r="NL253" s="45"/>
      <c r="NM253" s="45"/>
      <c r="NN253" s="45"/>
      <c r="NO253" s="45"/>
      <c r="NP253" s="45"/>
      <c r="NQ253" s="45"/>
      <c r="NR253" s="45"/>
      <c r="NS253" s="45"/>
      <c r="NT253" s="45"/>
      <c r="NU253" s="45"/>
      <c r="NV253" s="45"/>
      <c r="NW253" s="45"/>
      <c r="NX253" s="45"/>
      <c r="NY253" s="45"/>
      <c r="NZ253" s="45"/>
      <c r="OA253" s="45"/>
      <c r="OB253" s="45"/>
      <c r="OC253" s="45"/>
      <c r="OD253" s="45"/>
      <c r="OE253" s="45"/>
      <c r="OF253" s="45"/>
      <c r="OG253" s="45"/>
      <c r="OH253" s="45"/>
      <c r="OI253" s="45"/>
      <c r="OJ253" s="45"/>
      <c r="OK253" s="45"/>
      <c r="OL253" s="45"/>
      <c r="OM253" s="45"/>
      <c r="ON253" s="45"/>
      <c r="OO253" s="45"/>
      <c r="OP253" s="45"/>
      <c r="OQ253" s="45"/>
      <c r="OR253" s="45"/>
      <c r="OS253" s="45"/>
      <c r="OT253" s="45"/>
      <c r="OU253" s="45"/>
      <c r="OV253" s="45"/>
      <c r="OW253" s="45"/>
      <c r="OX253" s="45"/>
      <c r="OY253" s="45"/>
      <c r="OZ253" s="45"/>
      <c r="PA253" s="45"/>
      <c r="PB253" s="45"/>
      <c r="PC253" s="45"/>
      <c r="PD253" s="45"/>
      <c r="PE253" s="45"/>
      <c r="PF253" s="45"/>
      <c r="PG253" s="45"/>
      <c r="PH253" s="45"/>
      <c r="PI253" s="45"/>
      <c r="PJ253" s="45"/>
      <c r="PK253" s="45"/>
      <c r="PL253" s="45"/>
      <c r="PM253" s="45"/>
      <c r="PN253" s="45"/>
      <c r="PO253" s="45"/>
      <c r="PP253" s="45"/>
      <c r="PQ253" s="45"/>
      <c r="PR253" s="45"/>
      <c r="PS253" s="45"/>
      <c r="PT253" s="45"/>
      <c r="PU253" s="45"/>
      <c r="PV253" s="45"/>
      <c r="PW253" s="45"/>
      <c r="PX253" s="45"/>
      <c r="PY253" s="45"/>
      <c r="PZ253" s="45"/>
      <c r="QA253" s="45"/>
      <c r="QB253" s="45"/>
      <c r="QC253" s="45"/>
      <c r="QD253" s="45"/>
      <c r="QE253" s="45"/>
      <c r="QF253" s="45"/>
      <c r="QG253" s="45"/>
      <c r="QH253" s="45"/>
      <c r="QI253" s="45"/>
      <c r="QJ253" s="45"/>
      <c r="QK253" s="45"/>
      <c r="QL253" s="45"/>
      <c r="QM253" s="45"/>
      <c r="QN253" s="45"/>
      <c r="QO253" s="45"/>
      <c r="QP253" s="45"/>
      <c r="QQ253" s="45"/>
      <c r="QR253" s="45"/>
      <c r="QS253" s="45"/>
      <c r="QT253" s="45"/>
      <c r="QU253" s="45"/>
    </row>
    <row r="254" spans="2:509" outlineLevel="1">
      <c r="C254" s="75" t="str">
        <f>OpEx!A24</f>
        <v xml:space="preserve">      Travel</v>
      </c>
      <c r="D254" s="42"/>
      <c r="E254" s="50" t="s">
        <v>95</v>
      </c>
      <c r="G254" s="32"/>
      <c r="H254" s="198">
        <f t="shared" si="929"/>
        <v>232500</v>
      </c>
      <c r="I254" s="45">
        <v>0</v>
      </c>
      <c r="J254" s="45">
        <v>0</v>
      </c>
      <c r="K254" s="45">
        <v>0</v>
      </c>
      <c r="L254" s="45">
        <v>0</v>
      </c>
      <c r="M254" s="45">
        <v>0</v>
      </c>
      <c r="N254" s="45">
        <v>0</v>
      </c>
      <c r="O254" s="45">
        <v>0</v>
      </c>
      <c r="P254" s="45">
        <v>0</v>
      </c>
      <c r="Q254" s="45">
        <v>0</v>
      </c>
      <c r="R254" s="45">
        <v>0</v>
      </c>
      <c r="S254" s="45">
        <v>0</v>
      </c>
      <c r="T254" s="45">
        <v>0</v>
      </c>
      <c r="U254" s="45">
        <v>0</v>
      </c>
      <c r="V254" s="45">
        <v>0</v>
      </c>
      <c r="W254" s="45">
        <v>0</v>
      </c>
      <c r="X254" s="45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0</v>
      </c>
      <c r="AG254" s="45">
        <f>OpEx!AI24</f>
        <v>775</v>
      </c>
      <c r="AH254" s="45">
        <f>OpEx!AJ24</f>
        <v>775</v>
      </c>
      <c r="AI254" s="45">
        <f>OpEx!AK24</f>
        <v>775</v>
      </c>
      <c r="AJ254" s="45">
        <f>OpEx!AL24</f>
        <v>775</v>
      </c>
      <c r="AK254" s="45">
        <f>OpEx!AM24</f>
        <v>775</v>
      </c>
      <c r="AL254" s="45">
        <f>OpEx!AN24</f>
        <v>775</v>
      </c>
      <c r="AM254" s="45">
        <f>OpEx!AO24</f>
        <v>775</v>
      </c>
      <c r="AN254" s="45">
        <f>OpEx!AP24</f>
        <v>775</v>
      </c>
      <c r="AO254" s="45">
        <f>OpEx!AQ24</f>
        <v>775</v>
      </c>
      <c r="AP254" s="45">
        <f>OpEx!AR24</f>
        <v>775</v>
      </c>
      <c r="AQ254" s="45">
        <f>OpEx!AS24</f>
        <v>775</v>
      </c>
      <c r="AR254" s="45">
        <f>OpEx!AT24</f>
        <v>775</v>
      </c>
      <c r="AS254" s="45">
        <f>OpEx!AU24</f>
        <v>775</v>
      </c>
      <c r="AT254" s="45">
        <f>OpEx!AV24</f>
        <v>775</v>
      </c>
      <c r="AU254" s="45">
        <f>OpEx!AW24</f>
        <v>775</v>
      </c>
      <c r="AV254" s="45">
        <f>OpEx!AX24</f>
        <v>775</v>
      </c>
      <c r="AW254" s="45">
        <f>OpEx!AY24</f>
        <v>775</v>
      </c>
      <c r="AX254" s="45">
        <f>OpEx!AZ24</f>
        <v>775</v>
      </c>
      <c r="AY254" s="45">
        <f>OpEx!BA24</f>
        <v>775</v>
      </c>
      <c r="AZ254" s="45">
        <f>OpEx!BB24</f>
        <v>775</v>
      </c>
      <c r="BA254" s="45">
        <f>OpEx!BC24</f>
        <v>775</v>
      </c>
      <c r="BB254" s="45">
        <f>OpEx!BD24</f>
        <v>775</v>
      </c>
      <c r="BC254" s="45">
        <f>OpEx!BE24</f>
        <v>775</v>
      </c>
      <c r="BD254" s="45">
        <f>OpEx!BF24</f>
        <v>775</v>
      </c>
      <c r="BE254" s="45">
        <f>OpEx!BG24</f>
        <v>775</v>
      </c>
      <c r="BF254" s="45">
        <f>OpEx!BH24</f>
        <v>775</v>
      </c>
      <c r="BG254" s="45">
        <f>OpEx!BI24</f>
        <v>775</v>
      </c>
      <c r="BH254" s="45">
        <f>OpEx!BJ24</f>
        <v>775</v>
      </c>
      <c r="BI254" s="45">
        <f>OpEx!BK24</f>
        <v>775</v>
      </c>
      <c r="BJ254" s="45">
        <f>OpEx!BL24</f>
        <v>775</v>
      </c>
      <c r="BK254" s="45">
        <f>OpEx!BM24</f>
        <v>775</v>
      </c>
      <c r="BL254" s="45">
        <f>OpEx!BN24</f>
        <v>775</v>
      </c>
      <c r="BM254" s="45">
        <f>OpEx!BO24</f>
        <v>775</v>
      </c>
      <c r="BN254" s="45">
        <f>OpEx!BP24</f>
        <v>775</v>
      </c>
      <c r="BO254" s="45">
        <f>OpEx!BQ24</f>
        <v>775</v>
      </c>
      <c r="BP254" s="45">
        <f>OpEx!BR24</f>
        <v>775</v>
      </c>
      <c r="BQ254" s="45">
        <f>OpEx!BS24</f>
        <v>775</v>
      </c>
      <c r="BR254" s="45">
        <f>OpEx!BT24</f>
        <v>775</v>
      </c>
      <c r="BS254" s="45">
        <f>OpEx!BU24</f>
        <v>775</v>
      </c>
      <c r="BT254" s="45">
        <f>OpEx!BV24</f>
        <v>775</v>
      </c>
      <c r="BU254" s="45">
        <f>OpEx!BW24</f>
        <v>775</v>
      </c>
      <c r="BV254" s="45">
        <f>OpEx!BX24</f>
        <v>775</v>
      </c>
      <c r="BW254" s="45">
        <f>OpEx!BY24</f>
        <v>775</v>
      </c>
      <c r="BX254" s="45">
        <f>OpEx!BZ24</f>
        <v>775</v>
      </c>
      <c r="BY254" s="45">
        <f>OpEx!CA24</f>
        <v>775</v>
      </c>
      <c r="BZ254" s="45">
        <f>OpEx!CB24</f>
        <v>775</v>
      </c>
      <c r="CA254" s="45">
        <f>OpEx!CC24</f>
        <v>775</v>
      </c>
      <c r="CB254" s="45">
        <f>OpEx!CD24</f>
        <v>775</v>
      </c>
      <c r="CC254" s="45">
        <f>OpEx!CE24</f>
        <v>775</v>
      </c>
      <c r="CD254" s="45">
        <f>OpEx!CF24</f>
        <v>775</v>
      </c>
      <c r="CE254" s="45">
        <f>OpEx!CG24</f>
        <v>775</v>
      </c>
      <c r="CF254" s="45">
        <f>OpEx!CH24</f>
        <v>775</v>
      </c>
      <c r="CG254" s="45">
        <f>OpEx!CI24</f>
        <v>775</v>
      </c>
      <c r="CH254" s="45">
        <f>OpEx!CJ24</f>
        <v>775</v>
      </c>
      <c r="CI254" s="45">
        <f>OpEx!CK24</f>
        <v>775</v>
      </c>
      <c r="CJ254" s="45">
        <f>OpEx!CL24</f>
        <v>775</v>
      </c>
      <c r="CK254" s="45">
        <f>OpEx!CM24</f>
        <v>775</v>
      </c>
      <c r="CL254" s="45">
        <f>OpEx!CN24</f>
        <v>775</v>
      </c>
      <c r="CM254" s="45">
        <f>OpEx!CO24</f>
        <v>775</v>
      </c>
      <c r="CN254" s="45">
        <f>OpEx!CP24</f>
        <v>775</v>
      </c>
      <c r="CO254" s="45">
        <f>OpEx!CQ24</f>
        <v>775</v>
      </c>
      <c r="CP254" s="45">
        <f>OpEx!CR24</f>
        <v>775</v>
      </c>
      <c r="CQ254" s="45">
        <f>OpEx!CS24</f>
        <v>775</v>
      </c>
      <c r="CR254" s="45">
        <f>OpEx!CT24</f>
        <v>775</v>
      </c>
      <c r="CS254" s="45">
        <f>OpEx!CU24</f>
        <v>775</v>
      </c>
      <c r="CT254" s="45">
        <f>OpEx!CV24</f>
        <v>775</v>
      </c>
      <c r="CU254" s="45">
        <f>OpEx!CW24</f>
        <v>775</v>
      </c>
      <c r="CV254" s="45">
        <f>OpEx!CX24</f>
        <v>775</v>
      </c>
      <c r="CW254" s="45">
        <f>OpEx!CY24</f>
        <v>775</v>
      </c>
      <c r="CX254" s="45">
        <f>OpEx!CZ24</f>
        <v>775</v>
      </c>
      <c r="CY254" s="45">
        <f>OpEx!DA24</f>
        <v>775</v>
      </c>
      <c r="CZ254" s="45">
        <f>OpEx!DB24</f>
        <v>775</v>
      </c>
      <c r="DA254" s="45">
        <f>OpEx!DC24</f>
        <v>775</v>
      </c>
      <c r="DB254" s="45">
        <f>OpEx!DD24</f>
        <v>775</v>
      </c>
      <c r="DC254" s="45">
        <f>OpEx!DE24</f>
        <v>775</v>
      </c>
      <c r="DD254" s="45">
        <f>OpEx!DF24</f>
        <v>775</v>
      </c>
      <c r="DE254" s="45">
        <f>OpEx!DG24</f>
        <v>775</v>
      </c>
      <c r="DF254" s="45">
        <f>OpEx!DH24</f>
        <v>775</v>
      </c>
      <c r="DG254" s="45">
        <f>OpEx!DI24</f>
        <v>775</v>
      </c>
      <c r="DH254" s="45">
        <f>OpEx!DJ24</f>
        <v>775</v>
      </c>
      <c r="DI254" s="45">
        <f>OpEx!DK24</f>
        <v>775</v>
      </c>
      <c r="DJ254" s="45">
        <f>OpEx!DL24</f>
        <v>775</v>
      </c>
      <c r="DK254" s="45">
        <f>OpEx!DM24</f>
        <v>775</v>
      </c>
      <c r="DL254" s="45">
        <f>OpEx!DN24</f>
        <v>775</v>
      </c>
      <c r="DM254" s="45">
        <f>OpEx!DO24</f>
        <v>775</v>
      </c>
      <c r="DN254" s="45">
        <f>OpEx!DP24</f>
        <v>775</v>
      </c>
      <c r="DO254" s="45">
        <f>OpEx!DQ24</f>
        <v>775</v>
      </c>
      <c r="DP254" s="45">
        <f>OpEx!DR24</f>
        <v>775</v>
      </c>
      <c r="DQ254" s="45">
        <f>OpEx!DS24</f>
        <v>775</v>
      </c>
      <c r="DR254" s="45">
        <f>OpEx!DT24</f>
        <v>775</v>
      </c>
      <c r="DS254" s="45">
        <f>OpEx!DU24</f>
        <v>775</v>
      </c>
      <c r="DT254" s="45">
        <f>OpEx!DV24</f>
        <v>775</v>
      </c>
      <c r="DU254" s="45">
        <f>OpEx!DW24</f>
        <v>775</v>
      </c>
      <c r="DV254" s="45">
        <f>OpEx!DX24</f>
        <v>775</v>
      </c>
      <c r="DW254" s="45">
        <f>OpEx!DY24</f>
        <v>775</v>
      </c>
      <c r="DX254" s="45">
        <f>OpEx!DZ24</f>
        <v>775</v>
      </c>
      <c r="DY254" s="45">
        <f>OpEx!EA24</f>
        <v>775</v>
      </c>
      <c r="DZ254" s="45">
        <f>OpEx!EB24</f>
        <v>775</v>
      </c>
      <c r="EA254" s="45">
        <f>OpEx!EC24</f>
        <v>775</v>
      </c>
      <c r="EB254" s="45">
        <f>OpEx!ED24</f>
        <v>775</v>
      </c>
      <c r="EC254" s="45">
        <f>OpEx!EE24</f>
        <v>775</v>
      </c>
      <c r="ED254" s="45">
        <f>OpEx!EF24</f>
        <v>775</v>
      </c>
      <c r="EE254" s="45">
        <f>OpEx!EG24</f>
        <v>775</v>
      </c>
      <c r="EF254" s="45">
        <f>OpEx!EH24</f>
        <v>775</v>
      </c>
      <c r="EG254" s="45">
        <f>OpEx!EI24</f>
        <v>775</v>
      </c>
      <c r="EH254" s="45">
        <f>OpEx!EJ24</f>
        <v>775</v>
      </c>
      <c r="EI254" s="45">
        <f>OpEx!EK24</f>
        <v>775</v>
      </c>
      <c r="EJ254" s="45">
        <f>OpEx!EL24</f>
        <v>775</v>
      </c>
      <c r="EK254" s="45">
        <f>OpEx!EM24</f>
        <v>775</v>
      </c>
      <c r="EL254" s="45">
        <f>OpEx!EN24</f>
        <v>775</v>
      </c>
      <c r="EM254" s="45">
        <f>OpEx!EO24</f>
        <v>775</v>
      </c>
      <c r="EN254" s="45">
        <f>OpEx!EP24</f>
        <v>775</v>
      </c>
      <c r="EO254" s="45">
        <f>OpEx!EQ24</f>
        <v>775</v>
      </c>
      <c r="EP254" s="45">
        <f>OpEx!ER24</f>
        <v>775</v>
      </c>
      <c r="EQ254" s="45">
        <f>OpEx!ES24</f>
        <v>775</v>
      </c>
      <c r="ER254" s="45">
        <f>OpEx!ET24</f>
        <v>775</v>
      </c>
      <c r="ES254" s="45">
        <f>OpEx!EU24</f>
        <v>775</v>
      </c>
      <c r="ET254" s="45">
        <f>OpEx!EV24</f>
        <v>775</v>
      </c>
      <c r="EU254" s="45">
        <f>OpEx!EW24</f>
        <v>775</v>
      </c>
      <c r="EV254" s="45">
        <f>OpEx!EX24</f>
        <v>775</v>
      </c>
      <c r="EW254" s="45">
        <f>OpEx!EY24</f>
        <v>775</v>
      </c>
      <c r="EX254" s="45">
        <f>OpEx!EZ24</f>
        <v>775</v>
      </c>
      <c r="EY254" s="45">
        <f>OpEx!FA24</f>
        <v>775</v>
      </c>
      <c r="EZ254" s="45">
        <f>OpEx!FB24</f>
        <v>775</v>
      </c>
      <c r="FA254" s="45">
        <f>OpEx!FC24</f>
        <v>775</v>
      </c>
      <c r="FB254" s="45">
        <f>OpEx!FD24</f>
        <v>775</v>
      </c>
      <c r="FC254" s="45">
        <f>OpEx!FE24</f>
        <v>775</v>
      </c>
      <c r="FD254" s="45">
        <f>OpEx!FF24</f>
        <v>775</v>
      </c>
      <c r="FE254" s="45">
        <f>OpEx!FG24</f>
        <v>775</v>
      </c>
      <c r="FF254" s="45">
        <f>OpEx!FH24</f>
        <v>775</v>
      </c>
      <c r="FG254" s="45">
        <f>OpEx!FI24</f>
        <v>775</v>
      </c>
      <c r="FH254" s="45">
        <f>OpEx!FJ24</f>
        <v>775</v>
      </c>
      <c r="FI254" s="45">
        <f>OpEx!FK24</f>
        <v>775</v>
      </c>
      <c r="FJ254" s="45">
        <f>OpEx!FL24</f>
        <v>775</v>
      </c>
      <c r="FK254" s="45">
        <f>OpEx!FM24</f>
        <v>775</v>
      </c>
      <c r="FL254" s="45">
        <f>OpEx!FN24</f>
        <v>775</v>
      </c>
      <c r="FM254" s="45">
        <f>OpEx!FO24</f>
        <v>775</v>
      </c>
      <c r="FN254" s="45">
        <f>OpEx!FP24</f>
        <v>775</v>
      </c>
      <c r="FO254" s="45">
        <f>OpEx!FQ24</f>
        <v>775</v>
      </c>
      <c r="FP254" s="45">
        <f>OpEx!FR24</f>
        <v>775</v>
      </c>
      <c r="FQ254" s="45">
        <f>OpEx!FS24</f>
        <v>775</v>
      </c>
      <c r="FR254" s="45">
        <f>OpEx!FT24</f>
        <v>775</v>
      </c>
      <c r="FS254" s="45">
        <f>OpEx!FU24</f>
        <v>775</v>
      </c>
      <c r="FT254" s="45">
        <f>OpEx!FV24</f>
        <v>775</v>
      </c>
      <c r="FU254" s="45">
        <f>OpEx!FW24</f>
        <v>775</v>
      </c>
      <c r="FV254" s="45">
        <f>OpEx!FX24</f>
        <v>775</v>
      </c>
      <c r="FW254" s="45">
        <f>OpEx!FY24</f>
        <v>775</v>
      </c>
      <c r="FX254" s="45">
        <f>OpEx!FZ24</f>
        <v>775</v>
      </c>
      <c r="FY254" s="45">
        <f>OpEx!GA24</f>
        <v>775</v>
      </c>
      <c r="FZ254" s="45">
        <f>OpEx!GB24</f>
        <v>775</v>
      </c>
      <c r="GA254" s="45">
        <f>OpEx!GC24</f>
        <v>775</v>
      </c>
      <c r="GB254" s="45">
        <f>OpEx!GD24</f>
        <v>775</v>
      </c>
      <c r="GC254" s="45">
        <f>OpEx!GE24</f>
        <v>775</v>
      </c>
      <c r="GD254" s="45">
        <f>OpEx!GF24</f>
        <v>775</v>
      </c>
      <c r="GE254" s="45">
        <f>OpEx!GG24</f>
        <v>775</v>
      </c>
      <c r="GF254" s="45">
        <f>OpEx!GH24</f>
        <v>775</v>
      </c>
      <c r="GG254" s="45">
        <f>OpEx!GI24</f>
        <v>775</v>
      </c>
      <c r="GH254" s="45">
        <f>OpEx!GJ24</f>
        <v>775</v>
      </c>
      <c r="GI254" s="45">
        <f>OpEx!GK24</f>
        <v>775</v>
      </c>
      <c r="GJ254" s="45">
        <f>OpEx!GL24</f>
        <v>775</v>
      </c>
      <c r="GK254" s="45">
        <f>OpEx!GM24</f>
        <v>775</v>
      </c>
      <c r="GL254" s="45">
        <f>OpEx!GN24</f>
        <v>775</v>
      </c>
      <c r="GM254" s="45">
        <f>OpEx!GO24</f>
        <v>775</v>
      </c>
      <c r="GN254" s="45">
        <f>OpEx!GP24</f>
        <v>775</v>
      </c>
      <c r="GO254" s="45">
        <f>OpEx!GQ24</f>
        <v>775</v>
      </c>
      <c r="GP254" s="45">
        <f>OpEx!GR24</f>
        <v>775</v>
      </c>
      <c r="GQ254" s="45">
        <f>OpEx!GS24</f>
        <v>775</v>
      </c>
      <c r="GR254" s="45">
        <f>OpEx!GT24</f>
        <v>775</v>
      </c>
      <c r="GS254" s="45">
        <f>OpEx!GU24</f>
        <v>775</v>
      </c>
      <c r="GT254" s="45">
        <f>OpEx!GV24</f>
        <v>775</v>
      </c>
      <c r="GU254" s="45">
        <f>OpEx!GW24</f>
        <v>775</v>
      </c>
      <c r="GV254" s="45">
        <f>OpEx!GX24</f>
        <v>775</v>
      </c>
      <c r="GW254" s="45">
        <f>OpEx!GY24</f>
        <v>775</v>
      </c>
      <c r="GX254" s="45">
        <f>OpEx!GZ24</f>
        <v>775</v>
      </c>
      <c r="GY254" s="45">
        <f>OpEx!HA24</f>
        <v>775</v>
      </c>
      <c r="GZ254" s="45">
        <f>OpEx!HB24</f>
        <v>775</v>
      </c>
      <c r="HA254" s="45">
        <f>OpEx!HC24</f>
        <v>775</v>
      </c>
      <c r="HB254" s="45">
        <f>OpEx!HD24</f>
        <v>775</v>
      </c>
      <c r="HC254" s="45">
        <f>OpEx!HE24</f>
        <v>775</v>
      </c>
      <c r="HD254" s="45">
        <f>OpEx!HF24</f>
        <v>775</v>
      </c>
      <c r="HE254" s="45">
        <f>OpEx!HG24</f>
        <v>775</v>
      </c>
      <c r="HF254" s="45">
        <f>OpEx!HH24</f>
        <v>775</v>
      </c>
      <c r="HG254" s="45">
        <f>OpEx!HI24</f>
        <v>775</v>
      </c>
      <c r="HH254" s="45">
        <f>OpEx!HJ24</f>
        <v>775</v>
      </c>
      <c r="HI254" s="45">
        <f>OpEx!HK24</f>
        <v>775</v>
      </c>
      <c r="HJ254" s="45">
        <f>OpEx!HL24</f>
        <v>775</v>
      </c>
      <c r="HK254" s="45">
        <f>OpEx!HM24</f>
        <v>775</v>
      </c>
      <c r="HL254" s="45">
        <f>OpEx!HN24</f>
        <v>775</v>
      </c>
      <c r="HM254" s="45">
        <f>OpEx!HO24</f>
        <v>775</v>
      </c>
      <c r="HN254" s="45">
        <f>OpEx!HP24</f>
        <v>775</v>
      </c>
      <c r="HO254" s="45">
        <f>OpEx!HQ24</f>
        <v>775</v>
      </c>
      <c r="HP254" s="45">
        <f>OpEx!HR24</f>
        <v>775</v>
      </c>
      <c r="HQ254" s="45">
        <f>OpEx!HS24</f>
        <v>775</v>
      </c>
      <c r="HR254" s="45">
        <f>OpEx!HT24</f>
        <v>775</v>
      </c>
      <c r="HS254" s="45">
        <f>OpEx!HU24</f>
        <v>775</v>
      </c>
      <c r="HT254" s="45">
        <f>OpEx!HV24</f>
        <v>775</v>
      </c>
      <c r="HU254" s="45">
        <f>OpEx!HW24</f>
        <v>775</v>
      </c>
      <c r="HV254" s="45">
        <f>OpEx!HX24</f>
        <v>775</v>
      </c>
      <c r="HW254" s="45">
        <f>OpEx!HY24</f>
        <v>775</v>
      </c>
      <c r="HX254" s="45">
        <f>OpEx!HZ24</f>
        <v>775</v>
      </c>
      <c r="HY254" s="45">
        <f>OpEx!IA24</f>
        <v>775</v>
      </c>
      <c r="HZ254" s="45">
        <f>OpEx!IB24</f>
        <v>775</v>
      </c>
      <c r="IA254" s="45">
        <f>OpEx!IC24</f>
        <v>775</v>
      </c>
      <c r="IB254" s="45">
        <f>OpEx!ID24</f>
        <v>775</v>
      </c>
      <c r="IC254" s="45">
        <f>OpEx!IE24</f>
        <v>775</v>
      </c>
      <c r="ID254" s="45">
        <f>OpEx!IF24</f>
        <v>775</v>
      </c>
      <c r="IE254" s="45">
        <f>OpEx!IG24</f>
        <v>775</v>
      </c>
      <c r="IF254" s="45">
        <f>OpEx!IH24</f>
        <v>775</v>
      </c>
      <c r="IG254" s="45">
        <f>OpEx!II24</f>
        <v>775</v>
      </c>
      <c r="IH254" s="45">
        <f>OpEx!IJ24</f>
        <v>775</v>
      </c>
      <c r="II254" s="45">
        <f>OpEx!IK24</f>
        <v>775</v>
      </c>
      <c r="IJ254" s="45">
        <f>OpEx!IL24</f>
        <v>775</v>
      </c>
      <c r="IK254" s="45">
        <f>OpEx!IM24</f>
        <v>775</v>
      </c>
      <c r="IL254" s="45">
        <f>OpEx!IN24</f>
        <v>775</v>
      </c>
      <c r="IM254" s="45">
        <f>OpEx!IO24</f>
        <v>775</v>
      </c>
      <c r="IN254" s="45">
        <f>OpEx!IP24</f>
        <v>775</v>
      </c>
      <c r="IO254" s="45">
        <f>OpEx!IQ24</f>
        <v>775</v>
      </c>
      <c r="IP254" s="45">
        <f>OpEx!IR24</f>
        <v>775</v>
      </c>
      <c r="IQ254" s="45">
        <f>OpEx!IS24</f>
        <v>775</v>
      </c>
      <c r="IR254" s="45">
        <f>OpEx!IT24</f>
        <v>775</v>
      </c>
      <c r="IS254" s="45">
        <f>OpEx!IU24</f>
        <v>775</v>
      </c>
      <c r="IT254" s="45">
        <f>OpEx!IV24</f>
        <v>775</v>
      </c>
      <c r="IU254" s="45">
        <f>OpEx!IW24</f>
        <v>775</v>
      </c>
      <c r="IV254" s="45">
        <f>OpEx!IX24</f>
        <v>775</v>
      </c>
      <c r="IW254" s="45">
        <f>OpEx!IY24</f>
        <v>775</v>
      </c>
      <c r="IX254" s="45">
        <f>OpEx!IZ24</f>
        <v>775</v>
      </c>
      <c r="IY254" s="45">
        <f>OpEx!JA24</f>
        <v>775</v>
      </c>
      <c r="IZ254" s="45">
        <f>OpEx!JB24</f>
        <v>775</v>
      </c>
      <c r="JA254" s="45">
        <f>OpEx!JC24</f>
        <v>775</v>
      </c>
      <c r="JB254" s="45">
        <f>OpEx!JD24</f>
        <v>775</v>
      </c>
      <c r="JC254" s="45">
        <f>OpEx!JE24</f>
        <v>775</v>
      </c>
      <c r="JD254" s="45">
        <f>OpEx!JF24</f>
        <v>775</v>
      </c>
      <c r="JE254" s="45">
        <f>OpEx!JG24</f>
        <v>775</v>
      </c>
      <c r="JF254" s="45">
        <f>OpEx!JH24</f>
        <v>775</v>
      </c>
      <c r="JG254" s="45">
        <f>OpEx!JI24</f>
        <v>775</v>
      </c>
      <c r="JH254" s="45">
        <f>OpEx!JJ24</f>
        <v>775</v>
      </c>
      <c r="JI254" s="45">
        <f>OpEx!JK24</f>
        <v>775</v>
      </c>
      <c r="JJ254" s="45">
        <f>OpEx!JL24</f>
        <v>775</v>
      </c>
      <c r="JK254" s="45">
        <f>OpEx!JM24</f>
        <v>775</v>
      </c>
      <c r="JL254" s="45">
        <f>OpEx!JN24</f>
        <v>775</v>
      </c>
      <c r="JM254" s="45">
        <f>OpEx!JO24</f>
        <v>775</v>
      </c>
      <c r="JN254" s="45">
        <f>OpEx!JP24</f>
        <v>775</v>
      </c>
      <c r="JO254" s="45">
        <f>OpEx!JQ24</f>
        <v>775</v>
      </c>
      <c r="JP254" s="45">
        <f>OpEx!JR24</f>
        <v>775</v>
      </c>
      <c r="JQ254" s="45">
        <f>OpEx!JS24</f>
        <v>775</v>
      </c>
      <c r="JR254" s="45">
        <f>OpEx!JT24</f>
        <v>775</v>
      </c>
      <c r="JS254" s="45">
        <f>OpEx!JU24</f>
        <v>775</v>
      </c>
      <c r="JT254" s="45">
        <f>OpEx!JV24</f>
        <v>775</v>
      </c>
      <c r="JU254" s="45">
        <f>OpEx!JW24</f>
        <v>775</v>
      </c>
      <c r="JV254" s="45">
        <f>OpEx!JX24</f>
        <v>775</v>
      </c>
      <c r="JW254" s="45">
        <f>OpEx!JY24</f>
        <v>775</v>
      </c>
      <c r="JX254" s="45">
        <f>OpEx!JZ24</f>
        <v>775</v>
      </c>
      <c r="JY254" s="45">
        <f>OpEx!KA24</f>
        <v>775</v>
      </c>
      <c r="JZ254" s="45">
        <f>OpEx!KB24</f>
        <v>775</v>
      </c>
      <c r="KA254" s="45">
        <f>OpEx!KC24</f>
        <v>775</v>
      </c>
      <c r="KB254" s="45">
        <f>OpEx!KD24</f>
        <v>775</v>
      </c>
      <c r="KC254" s="45">
        <f>OpEx!KE24</f>
        <v>775</v>
      </c>
      <c r="KD254" s="45">
        <f>OpEx!KF24</f>
        <v>775</v>
      </c>
      <c r="KE254" s="45">
        <f>OpEx!KG24</f>
        <v>775</v>
      </c>
      <c r="KF254" s="45">
        <f>OpEx!KH24</f>
        <v>775</v>
      </c>
      <c r="KG254" s="45">
        <f>OpEx!KI24</f>
        <v>775</v>
      </c>
      <c r="KH254" s="45">
        <f>OpEx!KJ24</f>
        <v>775</v>
      </c>
      <c r="KI254" s="45">
        <f>OpEx!KK24</f>
        <v>775</v>
      </c>
      <c r="KJ254" s="45">
        <f>OpEx!KL24</f>
        <v>775</v>
      </c>
      <c r="KK254" s="45">
        <f>OpEx!KM24</f>
        <v>775</v>
      </c>
      <c r="KL254" s="45">
        <f>OpEx!KN24</f>
        <v>775</v>
      </c>
      <c r="KM254" s="45">
        <f>OpEx!KO24</f>
        <v>775</v>
      </c>
      <c r="KN254" s="45">
        <f>OpEx!KP24</f>
        <v>775</v>
      </c>
      <c r="KO254" s="45">
        <f>OpEx!KQ24</f>
        <v>775</v>
      </c>
      <c r="KP254" s="45">
        <f>OpEx!KR24</f>
        <v>775</v>
      </c>
      <c r="KQ254" s="45">
        <f>OpEx!KS24</f>
        <v>775</v>
      </c>
      <c r="KR254" s="45">
        <f>OpEx!KT24</f>
        <v>775</v>
      </c>
      <c r="KS254" s="45">
        <f>OpEx!KU24</f>
        <v>775</v>
      </c>
      <c r="KT254" s="45">
        <f>OpEx!KV24</f>
        <v>775</v>
      </c>
      <c r="KU254" s="45">
        <f>OpEx!KW24</f>
        <v>775</v>
      </c>
      <c r="KV254" s="45">
        <f>OpEx!KX24</f>
        <v>775</v>
      </c>
      <c r="KW254" s="45">
        <f>OpEx!KY24</f>
        <v>775</v>
      </c>
      <c r="KX254" s="45">
        <f>OpEx!KZ24</f>
        <v>775</v>
      </c>
      <c r="KY254" s="45">
        <f>OpEx!LA24</f>
        <v>775</v>
      </c>
      <c r="KZ254" s="45">
        <f>OpEx!LB24</f>
        <v>775</v>
      </c>
      <c r="LA254" s="45">
        <f>OpEx!LC24</f>
        <v>775</v>
      </c>
      <c r="LB254" s="45">
        <f>OpEx!LD24</f>
        <v>775</v>
      </c>
      <c r="LC254" s="45">
        <f>OpEx!LE24</f>
        <v>775</v>
      </c>
      <c r="LD254" s="45">
        <f>OpEx!LF24</f>
        <v>775</v>
      </c>
      <c r="LE254" s="45">
        <f>OpEx!LG24</f>
        <v>775</v>
      </c>
      <c r="LF254" s="45">
        <f>OpEx!LH24</f>
        <v>775</v>
      </c>
      <c r="LG254" s="45">
        <f>OpEx!LI24</f>
        <v>775</v>
      </c>
      <c r="LH254" s="45">
        <f>OpEx!LJ24</f>
        <v>775</v>
      </c>
      <c r="LI254" s="45">
        <f>OpEx!LK24</f>
        <v>775</v>
      </c>
      <c r="LJ254" s="45">
        <f>OpEx!LL24</f>
        <v>775</v>
      </c>
      <c r="LK254" s="45">
        <f>OpEx!LM24</f>
        <v>775</v>
      </c>
      <c r="LL254" s="45">
        <f>OpEx!LN24</f>
        <v>775</v>
      </c>
      <c r="LM254" s="45">
        <f>OpEx!LO24</f>
        <v>775</v>
      </c>
      <c r="LN254" s="45">
        <f>OpEx!LP24</f>
        <v>775</v>
      </c>
      <c r="LO254" s="45">
        <f>OpEx!LQ24</f>
        <v>775</v>
      </c>
      <c r="LP254" s="45">
        <f>OpEx!LR24</f>
        <v>775</v>
      </c>
      <c r="LQ254" s="45">
        <f>OpEx!LS24</f>
        <v>775</v>
      </c>
      <c r="LR254" s="45">
        <f>OpEx!LT24</f>
        <v>775</v>
      </c>
      <c r="LS254" s="45">
        <f>OpEx!LU24</f>
        <v>775</v>
      </c>
      <c r="LT254" s="45">
        <f>OpEx!LV24</f>
        <v>775</v>
      </c>
      <c r="LU254" s="45"/>
      <c r="LV254" s="45"/>
      <c r="LW254" s="45"/>
      <c r="LX254" s="45"/>
      <c r="LY254" s="45"/>
      <c r="LZ254" s="45"/>
      <c r="MA254" s="45"/>
      <c r="MB254" s="45"/>
      <c r="MC254" s="45"/>
      <c r="MD254" s="45"/>
      <c r="ME254" s="45"/>
      <c r="MF254" s="45"/>
      <c r="MG254" s="45"/>
      <c r="MH254" s="45"/>
      <c r="MI254" s="45"/>
      <c r="MJ254" s="45"/>
      <c r="MK254" s="45"/>
      <c r="ML254" s="45"/>
      <c r="MM254" s="45"/>
      <c r="MN254" s="45"/>
      <c r="MO254" s="45"/>
      <c r="MP254" s="45"/>
      <c r="MQ254" s="45"/>
      <c r="MR254" s="45"/>
      <c r="MS254" s="45"/>
      <c r="MT254" s="45"/>
      <c r="MU254" s="45"/>
      <c r="MV254" s="45"/>
      <c r="MW254" s="45"/>
      <c r="MX254" s="45"/>
      <c r="MY254" s="45"/>
      <c r="MZ254" s="45"/>
      <c r="NA254" s="45"/>
      <c r="NB254" s="45"/>
      <c r="NC254" s="45"/>
      <c r="ND254" s="45"/>
      <c r="NE254" s="45"/>
      <c r="NF254" s="45"/>
      <c r="NG254" s="45"/>
      <c r="NH254" s="45"/>
      <c r="NI254" s="45"/>
      <c r="NJ254" s="45"/>
      <c r="NK254" s="45"/>
      <c r="NL254" s="45"/>
      <c r="NM254" s="45"/>
      <c r="NN254" s="45"/>
      <c r="NO254" s="45"/>
      <c r="NP254" s="45"/>
      <c r="NQ254" s="45"/>
      <c r="NR254" s="45"/>
      <c r="NS254" s="45"/>
      <c r="NT254" s="45"/>
      <c r="NU254" s="45"/>
      <c r="NV254" s="45"/>
      <c r="NW254" s="45"/>
      <c r="NX254" s="45"/>
      <c r="NY254" s="45"/>
      <c r="NZ254" s="45"/>
      <c r="OA254" s="45"/>
      <c r="OB254" s="45"/>
      <c r="OC254" s="45"/>
      <c r="OD254" s="45"/>
      <c r="OE254" s="45"/>
      <c r="OF254" s="45"/>
      <c r="OG254" s="45"/>
      <c r="OH254" s="45"/>
      <c r="OI254" s="45"/>
      <c r="OJ254" s="45"/>
      <c r="OK254" s="45"/>
      <c r="OL254" s="45"/>
      <c r="OM254" s="45"/>
      <c r="ON254" s="45"/>
      <c r="OO254" s="45"/>
      <c r="OP254" s="45"/>
      <c r="OQ254" s="45"/>
      <c r="OR254" s="45"/>
      <c r="OS254" s="45"/>
      <c r="OT254" s="45"/>
      <c r="OU254" s="45"/>
      <c r="OV254" s="45"/>
      <c r="OW254" s="45"/>
      <c r="OX254" s="45"/>
      <c r="OY254" s="45"/>
      <c r="OZ254" s="45"/>
      <c r="PA254" s="45"/>
      <c r="PB254" s="45"/>
      <c r="PC254" s="45"/>
      <c r="PD254" s="45"/>
      <c r="PE254" s="45"/>
      <c r="PF254" s="45"/>
      <c r="PG254" s="45"/>
      <c r="PH254" s="45"/>
      <c r="PI254" s="45"/>
      <c r="PJ254" s="45"/>
      <c r="PK254" s="45"/>
      <c r="PL254" s="45"/>
      <c r="PM254" s="45"/>
      <c r="PN254" s="45"/>
      <c r="PO254" s="45"/>
      <c r="PP254" s="45"/>
      <c r="PQ254" s="45"/>
      <c r="PR254" s="45"/>
      <c r="PS254" s="45"/>
      <c r="PT254" s="45"/>
      <c r="PU254" s="45"/>
      <c r="PV254" s="45"/>
      <c r="PW254" s="45"/>
      <c r="PX254" s="45"/>
      <c r="PY254" s="45"/>
      <c r="PZ254" s="45"/>
      <c r="QA254" s="45"/>
      <c r="QB254" s="45"/>
      <c r="QC254" s="45"/>
      <c r="QD254" s="45"/>
      <c r="QE254" s="45"/>
      <c r="QF254" s="45"/>
      <c r="QG254" s="45"/>
      <c r="QH254" s="45"/>
      <c r="QI254" s="45"/>
      <c r="QJ254" s="45"/>
      <c r="QK254" s="45"/>
      <c r="QL254" s="45"/>
      <c r="QM254" s="45"/>
      <c r="QN254" s="45"/>
      <c r="QO254" s="45"/>
      <c r="QP254" s="45"/>
      <c r="QQ254" s="45"/>
      <c r="QR254" s="45"/>
      <c r="QS254" s="45"/>
      <c r="QT254" s="45"/>
      <c r="QU254" s="45"/>
    </row>
    <row r="255" spans="2:509" outlineLevel="1">
      <c r="C255" s="75" t="str">
        <f>OpEx!A25</f>
        <v xml:space="preserve">      Accounting</v>
      </c>
      <c r="D255" s="42"/>
      <c r="E255" s="50" t="s">
        <v>95</v>
      </c>
      <c r="G255" s="32"/>
      <c r="H255" s="198">
        <f t="shared" si="929"/>
        <v>60000</v>
      </c>
      <c r="I255" s="45">
        <v>0</v>
      </c>
      <c r="J255" s="45">
        <v>0</v>
      </c>
      <c r="K255" s="45">
        <v>0</v>
      </c>
      <c r="L255" s="45">
        <v>0</v>
      </c>
      <c r="M255" s="45">
        <v>0</v>
      </c>
      <c r="N255" s="45">
        <v>0</v>
      </c>
      <c r="O255" s="45">
        <v>0</v>
      </c>
      <c r="P255" s="45">
        <v>0</v>
      </c>
      <c r="Q255" s="45">
        <v>0</v>
      </c>
      <c r="R255" s="45">
        <v>0</v>
      </c>
      <c r="S255" s="45">
        <v>0</v>
      </c>
      <c r="T255" s="45">
        <v>0</v>
      </c>
      <c r="U255" s="45">
        <v>0</v>
      </c>
      <c r="V255" s="45">
        <v>0</v>
      </c>
      <c r="W255" s="45">
        <v>0</v>
      </c>
      <c r="X255" s="45">
        <v>0</v>
      </c>
      <c r="Y255" s="45">
        <v>0</v>
      </c>
      <c r="Z255" s="45">
        <v>0</v>
      </c>
      <c r="AA255" s="45">
        <v>0</v>
      </c>
      <c r="AB255" s="45">
        <v>0</v>
      </c>
      <c r="AC255" s="45">
        <v>0</v>
      </c>
      <c r="AD255" s="45">
        <v>0</v>
      </c>
      <c r="AE255" s="45">
        <v>0</v>
      </c>
      <c r="AF255" s="45">
        <v>0</v>
      </c>
      <c r="AG255" s="45">
        <f>OpEx!AI25</f>
        <v>200</v>
      </c>
      <c r="AH255" s="45">
        <f>OpEx!AJ25</f>
        <v>200</v>
      </c>
      <c r="AI255" s="45">
        <f>OpEx!AK25</f>
        <v>200</v>
      </c>
      <c r="AJ255" s="45">
        <f>OpEx!AL25</f>
        <v>200</v>
      </c>
      <c r="AK255" s="45">
        <f>OpEx!AM25</f>
        <v>200</v>
      </c>
      <c r="AL255" s="45">
        <f>OpEx!AN25</f>
        <v>200</v>
      </c>
      <c r="AM255" s="45">
        <f>OpEx!AO25</f>
        <v>200</v>
      </c>
      <c r="AN255" s="45">
        <f>OpEx!AP25</f>
        <v>200</v>
      </c>
      <c r="AO255" s="45">
        <f>OpEx!AQ25</f>
        <v>200</v>
      </c>
      <c r="AP255" s="45">
        <f>OpEx!AR25</f>
        <v>200</v>
      </c>
      <c r="AQ255" s="45">
        <f>OpEx!AS25</f>
        <v>200</v>
      </c>
      <c r="AR255" s="45">
        <f>OpEx!AT25</f>
        <v>200</v>
      </c>
      <c r="AS255" s="45">
        <f>OpEx!AU25</f>
        <v>200</v>
      </c>
      <c r="AT255" s="45">
        <f>OpEx!AV25</f>
        <v>200</v>
      </c>
      <c r="AU255" s="45">
        <f>OpEx!AW25</f>
        <v>200</v>
      </c>
      <c r="AV255" s="45">
        <f>OpEx!AX25</f>
        <v>200</v>
      </c>
      <c r="AW255" s="45">
        <f>OpEx!AY25</f>
        <v>200</v>
      </c>
      <c r="AX255" s="45">
        <f>OpEx!AZ25</f>
        <v>200</v>
      </c>
      <c r="AY255" s="45">
        <f>OpEx!BA25</f>
        <v>200</v>
      </c>
      <c r="AZ255" s="45">
        <f>OpEx!BB25</f>
        <v>200</v>
      </c>
      <c r="BA255" s="45">
        <f>OpEx!BC25</f>
        <v>200</v>
      </c>
      <c r="BB255" s="45">
        <f>OpEx!BD25</f>
        <v>200</v>
      </c>
      <c r="BC255" s="45">
        <f>OpEx!BE25</f>
        <v>200</v>
      </c>
      <c r="BD255" s="45">
        <f>OpEx!BF25</f>
        <v>200</v>
      </c>
      <c r="BE255" s="45">
        <f>OpEx!BG25</f>
        <v>200</v>
      </c>
      <c r="BF255" s="45">
        <f>OpEx!BH25</f>
        <v>200</v>
      </c>
      <c r="BG255" s="45">
        <f>OpEx!BI25</f>
        <v>200</v>
      </c>
      <c r="BH255" s="45">
        <f>OpEx!BJ25</f>
        <v>200</v>
      </c>
      <c r="BI255" s="45">
        <f>OpEx!BK25</f>
        <v>200</v>
      </c>
      <c r="BJ255" s="45">
        <f>OpEx!BL25</f>
        <v>200</v>
      </c>
      <c r="BK255" s="45">
        <f>OpEx!BM25</f>
        <v>200</v>
      </c>
      <c r="BL255" s="45">
        <f>OpEx!BN25</f>
        <v>200</v>
      </c>
      <c r="BM255" s="45">
        <f>OpEx!BO25</f>
        <v>200</v>
      </c>
      <c r="BN255" s="45">
        <f>OpEx!BP25</f>
        <v>200</v>
      </c>
      <c r="BO255" s="45">
        <f>OpEx!BQ25</f>
        <v>200</v>
      </c>
      <c r="BP255" s="45">
        <f>OpEx!BR25</f>
        <v>200</v>
      </c>
      <c r="BQ255" s="45">
        <f>OpEx!BS25</f>
        <v>200</v>
      </c>
      <c r="BR255" s="45">
        <f>OpEx!BT25</f>
        <v>200</v>
      </c>
      <c r="BS255" s="45">
        <f>OpEx!BU25</f>
        <v>200</v>
      </c>
      <c r="BT255" s="45">
        <f>OpEx!BV25</f>
        <v>200</v>
      </c>
      <c r="BU255" s="45">
        <f>OpEx!BW25</f>
        <v>200</v>
      </c>
      <c r="BV255" s="45">
        <f>OpEx!BX25</f>
        <v>200</v>
      </c>
      <c r="BW255" s="45">
        <f>OpEx!BY25</f>
        <v>200</v>
      </c>
      <c r="BX255" s="45">
        <f>OpEx!BZ25</f>
        <v>200</v>
      </c>
      <c r="BY255" s="45">
        <f>OpEx!CA25</f>
        <v>200</v>
      </c>
      <c r="BZ255" s="45">
        <f>OpEx!CB25</f>
        <v>200</v>
      </c>
      <c r="CA255" s="45">
        <f>OpEx!CC25</f>
        <v>200</v>
      </c>
      <c r="CB255" s="45">
        <f>OpEx!CD25</f>
        <v>200</v>
      </c>
      <c r="CC255" s="45">
        <f>OpEx!CE25</f>
        <v>200</v>
      </c>
      <c r="CD255" s="45">
        <f>OpEx!CF25</f>
        <v>200</v>
      </c>
      <c r="CE255" s="45">
        <f>OpEx!CG25</f>
        <v>200</v>
      </c>
      <c r="CF255" s="45">
        <f>OpEx!CH25</f>
        <v>200</v>
      </c>
      <c r="CG255" s="45">
        <f>OpEx!CI25</f>
        <v>200</v>
      </c>
      <c r="CH255" s="45">
        <f>OpEx!CJ25</f>
        <v>200</v>
      </c>
      <c r="CI255" s="45">
        <f>OpEx!CK25</f>
        <v>200</v>
      </c>
      <c r="CJ255" s="45">
        <f>OpEx!CL25</f>
        <v>200</v>
      </c>
      <c r="CK255" s="45">
        <f>OpEx!CM25</f>
        <v>200</v>
      </c>
      <c r="CL255" s="45">
        <f>OpEx!CN25</f>
        <v>200</v>
      </c>
      <c r="CM255" s="45">
        <f>OpEx!CO25</f>
        <v>200</v>
      </c>
      <c r="CN255" s="45">
        <f>OpEx!CP25</f>
        <v>200</v>
      </c>
      <c r="CO255" s="45">
        <f>OpEx!CQ25</f>
        <v>200</v>
      </c>
      <c r="CP255" s="45">
        <f>OpEx!CR25</f>
        <v>200</v>
      </c>
      <c r="CQ255" s="45">
        <f>OpEx!CS25</f>
        <v>200</v>
      </c>
      <c r="CR255" s="45">
        <f>OpEx!CT25</f>
        <v>200</v>
      </c>
      <c r="CS255" s="45">
        <f>OpEx!CU25</f>
        <v>200</v>
      </c>
      <c r="CT255" s="45">
        <f>OpEx!CV25</f>
        <v>200</v>
      </c>
      <c r="CU255" s="45">
        <f>OpEx!CW25</f>
        <v>200</v>
      </c>
      <c r="CV255" s="45">
        <f>OpEx!CX25</f>
        <v>200</v>
      </c>
      <c r="CW255" s="45">
        <f>OpEx!CY25</f>
        <v>200</v>
      </c>
      <c r="CX255" s="45">
        <f>OpEx!CZ25</f>
        <v>200</v>
      </c>
      <c r="CY255" s="45">
        <f>OpEx!DA25</f>
        <v>200</v>
      </c>
      <c r="CZ255" s="45">
        <f>OpEx!DB25</f>
        <v>200</v>
      </c>
      <c r="DA255" s="45">
        <f>OpEx!DC25</f>
        <v>200</v>
      </c>
      <c r="DB255" s="45">
        <f>OpEx!DD25</f>
        <v>200</v>
      </c>
      <c r="DC255" s="45">
        <f>OpEx!DE25</f>
        <v>200</v>
      </c>
      <c r="DD255" s="45">
        <f>OpEx!DF25</f>
        <v>200</v>
      </c>
      <c r="DE255" s="45">
        <f>OpEx!DG25</f>
        <v>200</v>
      </c>
      <c r="DF255" s="45">
        <f>OpEx!DH25</f>
        <v>200</v>
      </c>
      <c r="DG255" s="45">
        <f>OpEx!DI25</f>
        <v>200</v>
      </c>
      <c r="DH255" s="45">
        <f>OpEx!DJ25</f>
        <v>200</v>
      </c>
      <c r="DI255" s="45">
        <f>OpEx!DK25</f>
        <v>200</v>
      </c>
      <c r="DJ255" s="45">
        <f>OpEx!DL25</f>
        <v>200</v>
      </c>
      <c r="DK255" s="45">
        <f>OpEx!DM25</f>
        <v>200</v>
      </c>
      <c r="DL255" s="45">
        <f>OpEx!DN25</f>
        <v>200</v>
      </c>
      <c r="DM255" s="45">
        <f>OpEx!DO25</f>
        <v>200</v>
      </c>
      <c r="DN255" s="45">
        <f>OpEx!DP25</f>
        <v>200</v>
      </c>
      <c r="DO255" s="45">
        <f>OpEx!DQ25</f>
        <v>200</v>
      </c>
      <c r="DP255" s="45">
        <f>OpEx!DR25</f>
        <v>200</v>
      </c>
      <c r="DQ255" s="45">
        <f>OpEx!DS25</f>
        <v>200</v>
      </c>
      <c r="DR255" s="45">
        <f>OpEx!DT25</f>
        <v>200</v>
      </c>
      <c r="DS255" s="45">
        <f>OpEx!DU25</f>
        <v>200</v>
      </c>
      <c r="DT255" s="45">
        <f>OpEx!DV25</f>
        <v>200</v>
      </c>
      <c r="DU255" s="45">
        <f>OpEx!DW25</f>
        <v>200</v>
      </c>
      <c r="DV255" s="45">
        <f>OpEx!DX25</f>
        <v>200</v>
      </c>
      <c r="DW255" s="45">
        <f>OpEx!DY25</f>
        <v>200</v>
      </c>
      <c r="DX255" s="45">
        <f>OpEx!DZ25</f>
        <v>200</v>
      </c>
      <c r="DY255" s="45">
        <f>OpEx!EA25</f>
        <v>200</v>
      </c>
      <c r="DZ255" s="45">
        <f>OpEx!EB25</f>
        <v>200</v>
      </c>
      <c r="EA255" s="45">
        <f>OpEx!EC25</f>
        <v>200</v>
      </c>
      <c r="EB255" s="45">
        <f>OpEx!ED25</f>
        <v>200</v>
      </c>
      <c r="EC255" s="45">
        <f>OpEx!EE25</f>
        <v>200</v>
      </c>
      <c r="ED255" s="45">
        <f>OpEx!EF25</f>
        <v>200</v>
      </c>
      <c r="EE255" s="45">
        <f>OpEx!EG25</f>
        <v>200</v>
      </c>
      <c r="EF255" s="45">
        <f>OpEx!EH25</f>
        <v>200</v>
      </c>
      <c r="EG255" s="45">
        <f>OpEx!EI25</f>
        <v>200</v>
      </c>
      <c r="EH255" s="45">
        <f>OpEx!EJ25</f>
        <v>200</v>
      </c>
      <c r="EI255" s="45">
        <f>OpEx!EK25</f>
        <v>200</v>
      </c>
      <c r="EJ255" s="45">
        <f>OpEx!EL25</f>
        <v>200</v>
      </c>
      <c r="EK255" s="45">
        <f>OpEx!EM25</f>
        <v>200</v>
      </c>
      <c r="EL255" s="45">
        <f>OpEx!EN25</f>
        <v>200</v>
      </c>
      <c r="EM255" s="45">
        <f>OpEx!EO25</f>
        <v>200</v>
      </c>
      <c r="EN255" s="45">
        <f>OpEx!EP25</f>
        <v>200</v>
      </c>
      <c r="EO255" s="45">
        <f>OpEx!EQ25</f>
        <v>200</v>
      </c>
      <c r="EP255" s="45">
        <f>OpEx!ER25</f>
        <v>200</v>
      </c>
      <c r="EQ255" s="45">
        <f>OpEx!ES25</f>
        <v>200</v>
      </c>
      <c r="ER255" s="45">
        <f>OpEx!ET25</f>
        <v>200</v>
      </c>
      <c r="ES255" s="45">
        <f>OpEx!EU25</f>
        <v>200</v>
      </c>
      <c r="ET255" s="45">
        <f>OpEx!EV25</f>
        <v>200</v>
      </c>
      <c r="EU255" s="45">
        <f>OpEx!EW25</f>
        <v>200</v>
      </c>
      <c r="EV255" s="45">
        <f>OpEx!EX25</f>
        <v>200</v>
      </c>
      <c r="EW255" s="45">
        <f>OpEx!EY25</f>
        <v>200</v>
      </c>
      <c r="EX255" s="45">
        <f>OpEx!EZ25</f>
        <v>200</v>
      </c>
      <c r="EY255" s="45">
        <f>OpEx!FA25</f>
        <v>200</v>
      </c>
      <c r="EZ255" s="45">
        <f>OpEx!FB25</f>
        <v>200</v>
      </c>
      <c r="FA255" s="45">
        <f>OpEx!FC25</f>
        <v>200</v>
      </c>
      <c r="FB255" s="45">
        <f>OpEx!FD25</f>
        <v>200</v>
      </c>
      <c r="FC255" s="45">
        <f>OpEx!FE25</f>
        <v>200</v>
      </c>
      <c r="FD255" s="45">
        <f>OpEx!FF25</f>
        <v>200</v>
      </c>
      <c r="FE255" s="45">
        <f>OpEx!FG25</f>
        <v>200</v>
      </c>
      <c r="FF255" s="45">
        <f>OpEx!FH25</f>
        <v>200</v>
      </c>
      <c r="FG255" s="45">
        <f>OpEx!FI25</f>
        <v>200</v>
      </c>
      <c r="FH255" s="45">
        <f>OpEx!FJ25</f>
        <v>200</v>
      </c>
      <c r="FI255" s="45">
        <f>OpEx!FK25</f>
        <v>200</v>
      </c>
      <c r="FJ255" s="45">
        <f>OpEx!FL25</f>
        <v>200</v>
      </c>
      <c r="FK255" s="45">
        <f>OpEx!FM25</f>
        <v>200</v>
      </c>
      <c r="FL255" s="45">
        <f>OpEx!FN25</f>
        <v>200</v>
      </c>
      <c r="FM255" s="45">
        <f>OpEx!FO25</f>
        <v>200</v>
      </c>
      <c r="FN255" s="45">
        <f>OpEx!FP25</f>
        <v>200</v>
      </c>
      <c r="FO255" s="45">
        <f>OpEx!FQ25</f>
        <v>200</v>
      </c>
      <c r="FP255" s="45">
        <f>OpEx!FR25</f>
        <v>200</v>
      </c>
      <c r="FQ255" s="45">
        <f>OpEx!FS25</f>
        <v>200</v>
      </c>
      <c r="FR255" s="45">
        <f>OpEx!FT25</f>
        <v>200</v>
      </c>
      <c r="FS255" s="45">
        <f>OpEx!FU25</f>
        <v>200</v>
      </c>
      <c r="FT255" s="45">
        <f>OpEx!FV25</f>
        <v>200</v>
      </c>
      <c r="FU255" s="45">
        <f>OpEx!FW25</f>
        <v>200</v>
      </c>
      <c r="FV255" s="45">
        <f>OpEx!FX25</f>
        <v>200</v>
      </c>
      <c r="FW255" s="45">
        <f>OpEx!FY25</f>
        <v>200</v>
      </c>
      <c r="FX255" s="45">
        <f>OpEx!FZ25</f>
        <v>200</v>
      </c>
      <c r="FY255" s="45">
        <f>OpEx!GA25</f>
        <v>200</v>
      </c>
      <c r="FZ255" s="45">
        <f>OpEx!GB25</f>
        <v>200</v>
      </c>
      <c r="GA255" s="45">
        <f>OpEx!GC25</f>
        <v>200</v>
      </c>
      <c r="GB255" s="45">
        <f>OpEx!GD25</f>
        <v>200</v>
      </c>
      <c r="GC255" s="45">
        <f>OpEx!GE25</f>
        <v>200</v>
      </c>
      <c r="GD255" s="45">
        <f>OpEx!GF25</f>
        <v>200</v>
      </c>
      <c r="GE255" s="45">
        <f>OpEx!GG25</f>
        <v>200</v>
      </c>
      <c r="GF255" s="45">
        <f>OpEx!GH25</f>
        <v>200</v>
      </c>
      <c r="GG255" s="45">
        <f>OpEx!GI25</f>
        <v>200</v>
      </c>
      <c r="GH255" s="45">
        <f>OpEx!GJ25</f>
        <v>200</v>
      </c>
      <c r="GI255" s="45">
        <f>OpEx!GK25</f>
        <v>200</v>
      </c>
      <c r="GJ255" s="45">
        <f>OpEx!GL25</f>
        <v>200</v>
      </c>
      <c r="GK255" s="45">
        <f>OpEx!GM25</f>
        <v>200</v>
      </c>
      <c r="GL255" s="45">
        <f>OpEx!GN25</f>
        <v>200</v>
      </c>
      <c r="GM255" s="45">
        <f>OpEx!GO25</f>
        <v>200</v>
      </c>
      <c r="GN255" s="45">
        <f>OpEx!GP25</f>
        <v>200</v>
      </c>
      <c r="GO255" s="45">
        <f>OpEx!GQ25</f>
        <v>200</v>
      </c>
      <c r="GP255" s="45">
        <f>OpEx!GR25</f>
        <v>200</v>
      </c>
      <c r="GQ255" s="45">
        <f>OpEx!GS25</f>
        <v>200</v>
      </c>
      <c r="GR255" s="45">
        <f>OpEx!GT25</f>
        <v>200</v>
      </c>
      <c r="GS255" s="45">
        <f>OpEx!GU25</f>
        <v>200</v>
      </c>
      <c r="GT255" s="45">
        <f>OpEx!GV25</f>
        <v>200</v>
      </c>
      <c r="GU255" s="45">
        <f>OpEx!GW25</f>
        <v>200</v>
      </c>
      <c r="GV255" s="45">
        <f>OpEx!GX25</f>
        <v>200</v>
      </c>
      <c r="GW255" s="45">
        <f>OpEx!GY25</f>
        <v>200</v>
      </c>
      <c r="GX255" s="45">
        <f>OpEx!GZ25</f>
        <v>200</v>
      </c>
      <c r="GY255" s="45">
        <f>OpEx!HA25</f>
        <v>200</v>
      </c>
      <c r="GZ255" s="45">
        <f>OpEx!HB25</f>
        <v>200</v>
      </c>
      <c r="HA255" s="45">
        <f>OpEx!HC25</f>
        <v>200</v>
      </c>
      <c r="HB255" s="45">
        <f>OpEx!HD25</f>
        <v>200</v>
      </c>
      <c r="HC255" s="45">
        <f>OpEx!HE25</f>
        <v>200</v>
      </c>
      <c r="HD255" s="45">
        <f>OpEx!HF25</f>
        <v>200</v>
      </c>
      <c r="HE255" s="45">
        <f>OpEx!HG25</f>
        <v>200</v>
      </c>
      <c r="HF255" s="45">
        <f>OpEx!HH25</f>
        <v>200</v>
      </c>
      <c r="HG255" s="45">
        <f>OpEx!HI25</f>
        <v>200</v>
      </c>
      <c r="HH255" s="45">
        <f>OpEx!HJ25</f>
        <v>200</v>
      </c>
      <c r="HI255" s="45">
        <f>OpEx!HK25</f>
        <v>200</v>
      </c>
      <c r="HJ255" s="45">
        <f>OpEx!HL25</f>
        <v>200</v>
      </c>
      <c r="HK255" s="45">
        <f>OpEx!HM25</f>
        <v>200</v>
      </c>
      <c r="HL255" s="45">
        <f>OpEx!HN25</f>
        <v>200</v>
      </c>
      <c r="HM255" s="45">
        <f>OpEx!HO25</f>
        <v>200</v>
      </c>
      <c r="HN255" s="45">
        <f>OpEx!HP25</f>
        <v>200</v>
      </c>
      <c r="HO255" s="45">
        <f>OpEx!HQ25</f>
        <v>200</v>
      </c>
      <c r="HP255" s="45">
        <f>OpEx!HR25</f>
        <v>200</v>
      </c>
      <c r="HQ255" s="45">
        <f>OpEx!HS25</f>
        <v>200</v>
      </c>
      <c r="HR255" s="45">
        <f>OpEx!HT25</f>
        <v>200</v>
      </c>
      <c r="HS255" s="45">
        <f>OpEx!HU25</f>
        <v>200</v>
      </c>
      <c r="HT255" s="45">
        <f>OpEx!HV25</f>
        <v>200</v>
      </c>
      <c r="HU255" s="45">
        <f>OpEx!HW25</f>
        <v>200</v>
      </c>
      <c r="HV255" s="45">
        <f>OpEx!HX25</f>
        <v>200</v>
      </c>
      <c r="HW255" s="45">
        <f>OpEx!HY25</f>
        <v>200</v>
      </c>
      <c r="HX255" s="45">
        <f>OpEx!HZ25</f>
        <v>200</v>
      </c>
      <c r="HY255" s="45">
        <f>OpEx!IA25</f>
        <v>200</v>
      </c>
      <c r="HZ255" s="45">
        <f>OpEx!IB25</f>
        <v>200</v>
      </c>
      <c r="IA255" s="45">
        <f>OpEx!IC25</f>
        <v>200</v>
      </c>
      <c r="IB255" s="45">
        <f>OpEx!ID25</f>
        <v>200</v>
      </c>
      <c r="IC255" s="45">
        <f>OpEx!IE25</f>
        <v>200</v>
      </c>
      <c r="ID255" s="45">
        <f>OpEx!IF25</f>
        <v>200</v>
      </c>
      <c r="IE255" s="45">
        <f>OpEx!IG25</f>
        <v>200</v>
      </c>
      <c r="IF255" s="45">
        <f>OpEx!IH25</f>
        <v>200</v>
      </c>
      <c r="IG255" s="45">
        <f>OpEx!II25</f>
        <v>200</v>
      </c>
      <c r="IH255" s="45">
        <f>OpEx!IJ25</f>
        <v>200</v>
      </c>
      <c r="II255" s="45">
        <f>OpEx!IK25</f>
        <v>200</v>
      </c>
      <c r="IJ255" s="45">
        <f>OpEx!IL25</f>
        <v>200</v>
      </c>
      <c r="IK255" s="45">
        <f>OpEx!IM25</f>
        <v>200</v>
      </c>
      <c r="IL255" s="45">
        <f>OpEx!IN25</f>
        <v>200</v>
      </c>
      <c r="IM255" s="45">
        <f>OpEx!IO25</f>
        <v>200</v>
      </c>
      <c r="IN255" s="45">
        <f>OpEx!IP25</f>
        <v>200</v>
      </c>
      <c r="IO255" s="45">
        <f>OpEx!IQ25</f>
        <v>200</v>
      </c>
      <c r="IP255" s="45">
        <f>OpEx!IR25</f>
        <v>200</v>
      </c>
      <c r="IQ255" s="45">
        <f>OpEx!IS25</f>
        <v>200</v>
      </c>
      <c r="IR255" s="45">
        <f>OpEx!IT25</f>
        <v>200</v>
      </c>
      <c r="IS255" s="45">
        <f>OpEx!IU25</f>
        <v>200</v>
      </c>
      <c r="IT255" s="45">
        <f>OpEx!IV25</f>
        <v>200</v>
      </c>
      <c r="IU255" s="45">
        <f>OpEx!IW25</f>
        <v>200</v>
      </c>
      <c r="IV255" s="45">
        <f>OpEx!IX25</f>
        <v>200</v>
      </c>
      <c r="IW255" s="45">
        <f>OpEx!IY25</f>
        <v>200</v>
      </c>
      <c r="IX255" s="45">
        <f>OpEx!IZ25</f>
        <v>200</v>
      </c>
      <c r="IY255" s="45">
        <f>OpEx!JA25</f>
        <v>200</v>
      </c>
      <c r="IZ255" s="45">
        <f>OpEx!JB25</f>
        <v>200</v>
      </c>
      <c r="JA255" s="45">
        <f>OpEx!JC25</f>
        <v>200</v>
      </c>
      <c r="JB255" s="45">
        <f>OpEx!JD25</f>
        <v>200</v>
      </c>
      <c r="JC255" s="45">
        <f>OpEx!JE25</f>
        <v>200</v>
      </c>
      <c r="JD255" s="45">
        <f>OpEx!JF25</f>
        <v>200</v>
      </c>
      <c r="JE255" s="45">
        <f>OpEx!JG25</f>
        <v>200</v>
      </c>
      <c r="JF255" s="45">
        <f>OpEx!JH25</f>
        <v>200</v>
      </c>
      <c r="JG255" s="45">
        <f>OpEx!JI25</f>
        <v>200</v>
      </c>
      <c r="JH255" s="45">
        <f>OpEx!JJ25</f>
        <v>200</v>
      </c>
      <c r="JI255" s="45">
        <f>OpEx!JK25</f>
        <v>200</v>
      </c>
      <c r="JJ255" s="45">
        <f>OpEx!JL25</f>
        <v>200</v>
      </c>
      <c r="JK255" s="45">
        <f>OpEx!JM25</f>
        <v>200</v>
      </c>
      <c r="JL255" s="45">
        <f>OpEx!JN25</f>
        <v>200</v>
      </c>
      <c r="JM255" s="45">
        <f>OpEx!JO25</f>
        <v>200</v>
      </c>
      <c r="JN255" s="45">
        <f>OpEx!JP25</f>
        <v>200</v>
      </c>
      <c r="JO255" s="45">
        <f>OpEx!JQ25</f>
        <v>200</v>
      </c>
      <c r="JP255" s="45">
        <f>OpEx!JR25</f>
        <v>200</v>
      </c>
      <c r="JQ255" s="45">
        <f>OpEx!JS25</f>
        <v>200</v>
      </c>
      <c r="JR255" s="45">
        <f>OpEx!JT25</f>
        <v>200</v>
      </c>
      <c r="JS255" s="45">
        <f>OpEx!JU25</f>
        <v>200</v>
      </c>
      <c r="JT255" s="45">
        <f>OpEx!JV25</f>
        <v>200</v>
      </c>
      <c r="JU255" s="45">
        <f>OpEx!JW25</f>
        <v>200</v>
      </c>
      <c r="JV255" s="45">
        <f>OpEx!JX25</f>
        <v>200</v>
      </c>
      <c r="JW255" s="45">
        <f>OpEx!JY25</f>
        <v>200</v>
      </c>
      <c r="JX255" s="45">
        <f>OpEx!JZ25</f>
        <v>200</v>
      </c>
      <c r="JY255" s="45">
        <f>OpEx!KA25</f>
        <v>200</v>
      </c>
      <c r="JZ255" s="45">
        <f>OpEx!KB25</f>
        <v>200</v>
      </c>
      <c r="KA255" s="45">
        <f>OpEx!KC25</f>
        <v>200</v>
      </c>
      <c r="KB255" s="45">
        <f>OpEx!KD25</f>
        <v>200</v>
      </c>
      <c r="KC255" s="45">
        <f>OpEx!KE25</f>
        <v>200</v>
      </c>
      <c r="KD255" s="45">
        <f>OpEx!KF25</f>
        <v>200</v>
      </c>
      <c r="KE255" s="45">
        <f>OpEx!KG25</f>
        <v>200</v>
      </c>
      <c r="KF255" s="45">
        <f>OpEx!KH25</f>
        <v>200</v>
      </c>
      <c r="KG255" s="45">
        <f>OpEx!KI25</f>
        <v>200</v>
      </c>
      <c r="KH255" s="45">
        <f>OpEx!KJ25</f>
        <v>200</v>
      </c>
      <c r="KI255" s="45">
        <f>OpEx!KK25</f>
        <v>200</v>
      </c>
      <c r="KJ255" s="45">
        <f>OpEx!KL25</f>
        <v>200</v>
      </c>
      <c r="KK255" s="45">
        <f>OpEx!KM25</f>
        <v>200</v>
      </c>
      <c r="KL255" s="45">
        <f>OpEx!KN25</f>
        <v>200</v>
      </c>
      <c r="KM255" s="45">
        <f>OpEx!KO25</f>
        <v>200</v>
      </c>
      <c r="KN255" s="45">
        <f>OpEx!KP25</f>
        <v>200</v>
      </c>
      <c r="KO255" s="45">
        <f>OpEx!KQ25</f>
        <v>200</v>
      </c>
      <c r="KP255" s="45">
        <f>OpEx!KR25</f>
        <v>200</v>
      </c>
      <c r="KQ255" s="45">
        <f>OpEx!KS25</f>
        <v>200</v>
      </c>
      <c r="KR255" s="45">
        <f>OpEx!KT25</f>
        <v>200</v>
      </c>
      <c r="KS255" s="45">
        <f>OpEx!KU25</f>
        <v>200</v>
      </c>
      <c r="KT255" s="45">
        <f>OpEx!KV25</f>
        <v>200</v>
      </c>
      <c r="KU255" s="45">
        <f>OpEx!KW25</f>
        <v>200</v>
      </c>
      <c r="KV255" s="45">
        <f>OpEx!KX25</f>
        <v>200</v>
      </c>
      <c r="KW255" s="45">
        <f>OpEx!KY25</f>
        <v>200</v>
      </c>
      <c r="KX255" s="45">
        <f>OpEx!KZ25</f>
        <v>200</v>
      </c>
      <c r="KY255" s="45">
        <f>OpEx!LA25</f>
        <v>200</v>
      </c>
      <c r="KZ255" s="45">
        <f>OpEx!LB25</f>
        <v>200</v>
      </c>
      <c r="LA255" s="45">
        <f>OpEx!LC25</f>
        <v>200</v>
      </c>
      <c r="LB255" s="45">
        <f>OpEx!LD25</f>
        <v>200</v>
      </c>
      <c r="LC255" s="45">
        <f>OpEx!LE25</f>
        <v>200</v>
      </c>
      <c r="LD255" s="45">
        <f>OpEx!LF25</f>
        <v>200</v>
      </c>
      <c r="LE255" s="45">
        <f>OpEx!LG25</f>
        <v>200</v>
      </c>
      <c r="LF255" s="45">
        <f>OpEx!LH25</f>
        <v>200</v>
      </c>
      <c r="LG255" s="45">
        <f>OpEx!LI25</f>
        <v>200</v>
      </c>
      <c r="LH255" s="45">
        <f>OpEx!LJ25</f>
        <v>200</v>
      </c>
      <c r="LI255" s="45">
        <f>OpEx!LK25</f>
        <v>200</v>
      </c>
      <c r="LJ255" s="45">
        <f>OpEx!LL25</f>
        <v>200</v>
      </c>
      <c r="LK255" s="45">
        <f>OpEx!LM25</f>
        <v>200</v>
      </c>
      <c r="LL255" s="45">
        <f>OpEx!LN25</f>
        <v>200</v>
      </c>
      <c r="LM255" s="45">
        <f>OpEx!LO25</f>
        <v>200</v>
      </c>
      <c r="LN255" s="45">
        <f>OpEx!LP25</f>
        <v>200</v>
      </c>
      <c r="LO255" s="45">
        <f>OpEx!LQ25</f>
        <v>200</v>
      </c>
      <c r="LP255" s="45">
        <f>OpEx!LR25</f>
        <v>200</v>
      </c>
      <c r="LQ255" s="45">
        <f>OpEx!LS25</f>
        <v>200</v>
      </c>
      <c r="LR255" s="45">
        <f>OpEx!LT25</f>
        <v>200</v>
      </c>
      <c r="LS255" s="45">
        <f>OpEx!LU25</f>
        <v>200</v>
      </c>
      <c r="LT255" s="45">
        <f>OpEx!LV25</f>
        <v>200</v>
      </c>
      <c r="LU255" s="45"/>
      <c r="LV255" s="45"/>
      <c r="LW255" s="45"/>
      <c r="LX255" s="45"/>
      <c r="LY255" s="45"/>
      <c r="LZ255" s="45"/>
      <c r="MA255" s="45"/>
      <c r="MB255" s="45"/>
      <c r="MC255" s="45"/>
      <c r="MD255" s="45"/>
      <c r="ME255" s="45"/>
      <c r="MF255" s="45"/>
      <c r="MG255" s="45"/>
      <c r="MH255" s="45"/>
      <c r="MI255" s="45"/>
      <c r="MJ255" s="45"/>
      <c r="MK255" s="45"/>
      <c r="ML255" s="45"/>
      <c r="MM255" s="45"/>
      <c r="MN255" s="45"/>
      <c r="MO255" s="45"/>
      <c r="MP255" s="45"/>
      <c r="MQ255" s="45"/>
      <c r="MR255" s="45"/>
      <c r="MS255" s="45"/>
      <c r="MT255" s="45"/>
      <c r="MU255" s="45"/>
      <c r="MV255" s="45"/>
      <c r="MW255" s="45"/>
      <c r="MX255" s="45"/>
      <c r="MY255" s="45"/>
      <c r="MZ255" s="45"/>
      <c r="NA255" s="45"/>
      <c r="NB255" s="45"/>
      <c r="NC255" s="45"/>
      <c r="ND255" s="45"/>
      <c r="NE255" s="45"/>
      <c r="NF255" s="45"/>
      <c r="NG255" s="45"/>
      <c r="NH255" s="45"/>
      <c r="NI255" s="45"/>
      <c r="NJ255" s="45"/>
      <c r="NK255" s="45"/>
      <c r="NL255" s="45"/>
      <c r="NM255" s="45"/>
      <c r="NN255" s="45"/>
      <c r="NO255" s="45"/>
      <c r="NP255" s="45"/>
      <c r="NQ255" s="45"/>
      <c r="NR255" s="45"/>
      <c r="NS255" s="45"/>
      <c r="NT255" s="45"/>
      <c r="NU255" s="45"/>
      <c r="NV255" s="45"/>
      <c r="NW255" s="45"/>
      <c r="NX255" s="45"/>
      <c r="NY255" s="45"/>
      <c r="NZ255" s="45"/>
      <c r="OA255" s="45"/>
      <c r="OB255" s="45"/>
      <c r="OC255" s="45"/>
      <c r="OD255" s="45"/>
      <c r="OE255" s="45"/>
      <c r="OF255" s="45"/>
      <c r="OG255" s="45"/>
      <c r="OH255" s="45"/>
      <c r="OI255" s="45"/>
      <c r="OJ255" s="45"/>
      <c r="OK255" s="45"/>
      <c r="OL255" s="45"/>
      <c r="OM255" s="45"/>
      <c r="ON255" s="45"/>
      <c r="OO255" s="45"/>
      <c r="OP255" s="45"/>
      <c r="OQ255" s="45"/>
      <c r="OR255" s="45"/>
      <c r="OS255" s="45"/>
      <c r="OT255" s="45"/>
      <c r="OU255" s="45"/>
      <c r="OV255" s="45"/>
      <c r="OW255" s="45"/>
      <c r="OX255" s="45"/>
      <c r="OY255" s="45"/>
      <c r="OZ255" s="45"/>
      <c r="PA255" s="45"/>
      <c r="PB255" s="45"/>
      <c r="PC255" s="45"/>
      <c r="PD255" s="45"/>
      <c r="PE255" s="45"/>
      <c r="PF255" s="45"/>
      <c r="PG255" s="45"/>
      <c r="PH255" s="45"/>
      <c r="PI255" s="45"/>
      <c r="PJ255" s="45"/>
      <c r="PK255" s="45"/>
      <c r="PL255" s="45"/>
      <c r="PM255" s="45"/>
      <c r="PN255" s="45"/>
      <c r="PO255" s="45"/>
      <c r="PP255" s="45"/>
      <c r="PQ255" s="45"/>
      <c r="PR255" s="45"/>
      <c r="PS255" s="45"/>
      <c r="PT255" s="45"/>
      <c r="PU255" s="45"/>
      <c r="PV255" s="45"/>
      <c r="PW255" s="45"/>
      <c r="PX255" s="45"/>
      <c r="PY255" s="45"/>
      <c r="PZ255" s="45"/>
      <c r="QA255" s="45"/>
      <c r="QB255" s="45"/>
      <c r="QC255" s="45"/>
      <c r="QD255" s="45"/>
      <c r="QE255" s="45"/>
      <c r="QF255" s="45"/>
      <c r="QG255" s="45"/>
      <c r="QH255" s="45"/>
      <c r="QI255" s="45"/>
      <c r="QJ255" s="45"/>
      <c r="QK255" s="45"/>
      <c r="QL255" s="45"/>
      <c r="QM255" s="45"/>
      <c r="QN255" s="45"/>
      <c r="QO255" s="45"/>
      <c r="QP255" s="45"/>
      <c r="QQ255" s="45"/>
      <c r="QR255" s="45"/>
      <c r="QS255" s="45"/>
      <c r="QT255" s="45"/>
      <c r="QU255" s="45"/>
    </row>
    <row r="256" spans="2:509" outlineLevel="1">
      <c r="C256" s="75" t="str">
        <f>OpEx!A26</f>
        <v xml:space="preserve">      Insurance</v>
      </c>
      <c r="D256" s="42"/>
      <c r="E256" s="50" t="s">
        <v>95</v>
      </c>
      <c r="G256" s="32"/>
      <c r="H256" s="198">
        <f t="shared" si="929"/>
        <v>870000</v>
      </c>
      <c r="I256" s="45">
        <v>0</v>
      </c>
      <c r="J256" s="45">
        <v>0</v>
      </c>
      <c r="K256" s="45">
        <v>0</v>
      </c>
      <c r="L256" s="45">
        <v>0</v>
      </c>
      <c r="M256" s="45">
        <v>0</v>
      </c>
      <c r="N256" s="45">
        <v>0</v>
      </c>
      <c r="O256" s="45">
        <v>0</v>
      </c>
      <c r="P256" s="45">
        <v>0</v>
      </c>
      <c r="Q256" s="45">
        <v>0</v>
      </c>
      <c r="R256" s="45">
        <v>0</v>
      </c>
      <c r="S256" s="45">
        <v>0</v>
      </c>
      <c r="T256" s="45">
        <v>0</v>
      </c>
      <c r="U256" s="45">
        <v>0</v>
      </c>
      <c r="V256" s="45">
        <v>0</v>
      </c>
      <c r="W256" s="45">
        <v>0</v>
      </c>
      <c r="X256" s="45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0</v>
      </c>
      <c r="AG256" s="45">
        <f>OpEx!AI26</f>
        <v>2900</v>
      </c>
      <c r="AH256" s="45">
        <f>OpEx!AJ26</f>
        <v>2900</v>
      </c>
      <c r="AI256" s="45">
        <f>OpEx!AK26</f>
        <v>2900</v>
      </c>
      <c r="AJ256" s="45">
        <f>OpEx!AL26</f>
        <v>2900</v>
      </c>
      <c r="AK256" s="45">
        <f>OpEx!AM26</f>
        <v>2900</v>
      </c>
      <c r="AL256" s="45">
        <f>OpEx!AN26</f>
        <v>2900</v>
      </c>
      <c r="AM256" s="45">
        <f>OpEx!AO26</f>
        <v>2900</v>
      </c>
      <c r="AN256" s="45">
        <f>OpEx!AP26</f>
        <v>2900</v>
      </c>
      <c r="AO256" s="45">
        <f>OpEx!AQ26</f>
        <v>2900</v>
      </c>
      <c r="AP256" s="45">
        <f>OpEx!AR26</f>
        <v>2900</v>
      </c>
      <c r="AQ256" s="45">
        <f>OpEx!AS26</f>
        <v>2900</v>
      </c>
      <c r="AR256" s="45">
        <f>OpEx!AT26</f>
        <v>2900</v>
      </c>
      <c r="AS256" s="45">
        <f>OpEx!AU26</f>
        <v>2900</v>
      </c>
      <c r="AT256" s="45">
        <f>OpEx!AV26</f>
        <v>2900</v>
      </c>
      <c r="AU256" s="45">
        <f>OpEx!AW26</f>
        <v>2900</v>
      </c>
      <c r="AV256" s="45">
        <f>OpEx!AX26</f>
        <v>2900</v>
      </c>
      <c r="AW256" s="45">
        <f>OpEx!AY26</f>
        <v>2900</v>
      </c>
      <c r="AX256" s="45">
        <f>OpEx!AZ26</f>
        <v>2900</v>
      </c>
      <c r="AY256" s="45">
        <f>OpEx!BA26</f>
        <v>2900</v>
      </c>
      <c r="AZ256" s="45">
        <f>OpEx!BB26</f>
        <v>2900</v>
      </c>
      <c r="BA256" s="45">
        <f>OpEx!BC26</f>
        <v>2900</v>
      </c>
      <c r="BB256" s="45">
        <f>OpEx!BD26</f>
        <v>2900</v>
      </c>
      <c r="BC256" s="45">
        <f>OpEx!BE26</f>
        <v>2900</v>
      </c>
      <c r="BD256" s="45">
        <f>OpEx!BF26</f>
        <v>2900</v>
      </c>
      <c r="BE256" s="45">
        <f>OpEx!BG26</f>
        <v>2900</v>
      </c>
      <c r="BF256" s="45">
        <f>OpEx!BH26</f>
        <v>2900</v>
      </c>
      <c r="BG256" s="45">
        <f>OpEx!BI26</f>
        <v>2900</v>
      </c>
      <c r="BH256" s="45">
        <f>OpEx!BJ26</f>
        <v>2900</v>
      </c>
      <c r="BI256" s="45">
        <f>OpEx!BK26</f>
        <v>2900</v>
      </c>
      <c r="BJ256" s="45">
        <f>OpEx!BL26</f>
        <v>2900</v>
      </c>
      <c r="BK256" s="45">
        <f>OpEx!BM26</f>
        <v>2900</v>
      </c>
      <c r="BL256" s="45">
        <f>OpEx!BN26</f>
        <v>2900</v>
      </c>
      <c r="BM256" s="45">
        <f>OpEx!BO26</f>
        <v>2900</v>
      </c>
      <c r="BN256" s="45">
        <f>OpEx!BP26</f>
        <v>2900</v>
      </c>
      <c r="BO256" s="45">
        <f>OpEx!BQ26</f>
        <v>2900</v>
      </c>
      <c r="BP256" s="45">
        <f>OpEx!BR26</f>
        <v>2900</v>
      </c>
      <c r="BQ256" s="45">
        <f>OpEx!BS26</f>
        <v>2900</v>
      </c>
      <c r="BR256" s="45">
        <f>OpEx!BT26</f>
        <v>2900</v>
      </c>
      <c r="BS256" s="45">
        <f>OpEx!BU26</f>
        <v>2900</v>
      </c>
      <c r="BT256" s="45">
        <f>OpEx!BV26</f>
        <v>2900</v>
      </c>
      <c r="BU256" s="45">
        <f>OpEx!BW26</f>
        <v>2900</v>
      </c>
      <c r="BV256" s="45">
        <f>OpEx!BX26</f>
        <v>2900</v>
      </c>
      <c r="BW256" s="45">
        <f>OpEx!BY26</f>
        <v>2900</v>
      </c>
      <c r="BX256" s="45">
        <f>OpEx!BZ26</f>
        <v>2900</v>
      </c>
      <c r="BY256" s="45">
        <f>OpEx!CA26</f>
        <v>2900</v>
      </c>
      <c r="BZ256" s="45">
        <f>OpEx!CB26</f>
        <v>2900</v>
      </c>
      <c r="CA256" s="45">
        <f>OpEx!CC26</f>
        <v>2900</v>
      </c>
      <c r="CB256" s="45">
        <f>OpEx!CD26</f>
        <v>2900</v>
      </c>
      <c r="CC256" s="45">
        <f>OpEx!CE26</f>
        <v>2900</v>
      </c>
      <c r="CD256" s="45">
        <f>OpEx!CF26</f>
        <v>2900</v>
      </c>
      <c r="CE256" s="45">
        <f>OpEx!CG26</f>
        <v>2900</v>
      </c>
      <c r="CF256" s="45">
        <f>OpEx!CH26</f>
        <v>2900</v>
      </c>
      <c r="CG256" s="45">
        <f>OpEx!CI26</f>
        <v>2900</v>
      </c>
      <c r="CH256" s="45">
        <f>OpEx!CJ26</f>
        <v>2900</v>
      </c>
      <c r="CI256" s="45">
        <f>OpEx!CK26</f>
        <v>2900</v>
      </c>
      <c r="CJ256" s="45">
        <f>OpEx!CL26</f>
        <v>2900</v>
      </c>
      <c r="CK256" s="45">
        <f>OpEx!CM26</f>
        <v>2900</v>
      </c>
      <c r="CL256" s="45">
        <f>OpEx!CN26</f>
        <v>2900</v>
      </c>
      <c r="CM256" s="45">
        <f>OpEx!CO26</f>
        <v>2900</v>
      </c>
      <c r="CN256" s="45">
        <f>OpEx!CP26</f>
        <v>2900</v>
      </c>
      <c r="CO256" s="45">
        <f>OpEx!CQ26</f>
        <v>2900</v>
      </c>
      <c r="CP256" s="45">
        <f>OpEx!CR26</f>
        <v>2900</v>
      </c>
      <c r="CQ256" s="45">
        <f>OpEx!CS26</f>
        <v>2900</v>
      </c>
      <c r="CR256" s="45">
        <f>OpEx!CT26</f>
        <v>2900</v>
      </c>
      <c r="CS256" s="45">
        <f>OpEx!CU26</f>
        <v>2900</v>
      </c>
      <c r="CT256" s="45">
        <f>OpEx!CV26</f>
        <v>2900</v>
      </c>
      <c r="CU256" s="45">
        <f>OpEx!CW26</f>
        <v>2900</v>
      </c>
      <c r="CV256" s="45">
        <f>OpEx!CX26</f>
        <v>2900</v>
      </c>
      <c r="CW256" s="45">
        <f>OpEx!CY26</f>
        <v>2900</v>
      </c>
      <c r="CX256" s="45">
        <f>OpEx!CZ26</f>
        <v>2900</v>
      </c>
      <c r="CY256" s="45">
        <f>OpEx!DA26</f>
        <v>2900</v>
      </c>
      <c r="CZ256" s="45">
        <f>OpEx!DB26</f>
        <v>2900</v>
      </c>
      <c r="DA256" s="45">
        <f>OpEx!DC26</f>
        <v>2900</v>
      </c>
      <c r="DB256" s="45">
        <f>OpEx!DD26</f>
        <v>2900</v>
      </c>
      <c r="DC256" s="45">
        <f>OpEx!DE26</f>
        <v>2900</v>
      </c>
      <c r="DD256" s="45">
        <f>OpEx!DF26</f>
        <v>2900</v>
      </c>
      <c r="DE256" s="45">
        <f>OpEx!DG26</f>
        <v>2900</v>
      </c>
      <c r="DF256" s="45">
        <f>OpEx!DH26</f>
        <v>2900</v>
      </c>
      <c r="DG256" s="45">
        <f>OpEx!DI26</f>
        <v>2900</v>
      </c>
      <c r="DH256" s="45">
        <f>OpEx!DJ26</f>
        <v>2900</v>
      </c>
      <c r="DI256" s="45">
        <f>OpEx!DK26</f>
        <v>2900</v>
      </c>
      <c r="DJ256" s="45">
        <f>OpEx!DL26</f>
        <v>2900</v>
      </c>
      <c r="DK256" s="45">
        <f>OpEx!DM26</f>
        <v>2900</v>
      </c>
      <c r="DL256" s="45">
        <f>OpEx!DN26</f>
        <v>2900</v>
      </c>
      <c r="DM256" s="45">
        <f>OpEx!DO26</f>
        <v>2900</v>
      </c>
      <c r="DN256" s="45">
        <f>OpEx!DP26</f>
        <v>2900</v>
      </c>
      <c r="DO256" s="45">
        <f>OpEx!DQ26</f>
        <v>2900</v>
      </c>
      <c r="DP256" s="45">
        <f>OpEx!DR26</f>
        <v>2900</v>
      </c>
      <c r="DQ256" s="45">
        <f>OpEx!DS26</f>
        <v>2900</v>
      </c>
      <c r="DR256" s="45">
        <f>OpEx!DT26</f>
        <v>2900</v>
      </c>
      <c r="DS256" s="45">
        <f>OpEx!DU26</f>
        <v>2900</v>
      </c>
      <c r="DT256" s="45">
        <f>OpEx!DV26</f>
        <v>2900</v>
      </c>
      <c r="DU256" s="45">
        <f>OpEx!DW26</f>
        <v>2900</v>
      </c>
      <c r="DV256" s="45">
        <f>OpEx!DX26</f>
        <v>2900</v>
      </c>
      <c r="DW256" s="45">
        <f>OpEx!DY26</f>
        <v>2900</v>
      </c>
      <c r="DX256" s="45">
        <f>OpEx!DZ26</f>
        <v>2900</v>
      </c>
      <c r="DY256" s="45">
        <f>OpEx!EA26</f>
        <v>2900</v>
      </c>
      <c r="DZ256" s="45">
        <f>OpEx!EB26</f>
        <v>2900</v>
      </c>
      <c r="EA256" s="45">
        <f>OpEx!EC26</f>
        <v>2900</v>
      </c>
      <c r="EB256" s="45">
        <f>OpEx!ED26</f>
        <v>2900</v>
      </c>
      <c r="EC256" s="45">
        <f>OpEx!EE26</f>
        <v>2900</v>
      </c>
      <c r="ED256" s="45">
        <f>OpEx!EF26</f>
        <v>2900</v>
      </c>
      <c r="EE256" s="45">
        <f>OpEx!EG26</f>
        <v>2900</v>
      </c>
      <c r="EF256" s="45">
        <f>OpEx!EH26</f>
        <v>2900</v>
      </c>
      <c r="EG256" s="45">
        <f>OpEx!EI26</f>
        <v>2900</v>
      </c>
      <c r="EH256" s="45">
        <f>OpEx!EJ26</f>
        <v>2900</v>
      </c>
      <c r="EI256" s="45">
        <f>OpEx!EK26</f>
        <v>2900</v>
      </c>
      <c r="EJ256" s="45">
        <f>OpEx!EL26</f>
        <v>2900</v>
      </c>
      <c r="EK256" s="45">
        <f>OpEx!EM26</f>
        <v>2900</v>
      </c>
      <c r="EL256" s="45">
        <f>OpEx!EN26</f>
        <v>2900</v>
      </c>
      <c r="EM256" s="45">
        <f>OpEx!EO26</f>
        <v>2900</v>
      </c>
      <c r="EN256" s="45">
        <f>OpEx!EP26</f>
        <v>2900</v>
      </c>
      <c r="EO256" s="45">
        <f>OpEx!EQ26</f>
        <v>2900</v>
      </c>
      <c r="EP256" s="45">
        <f>OpEx!ER26</f>
        <v>2900</v>
      </c>
      <c r="EQ256" s="45">
        <f>OpEx!ES26</f>
        <v>2900</v>
      </c>
      <c r="ER256" s="45">
        <f>OpEx!ET26</f>
        <v>2900</v>
      </c>
      <c r="ES256" s="45">
        <f>OpEx!EU26</f>
        <v>2900</v>
      </c>
      <c r="ET256" s="45">
        <f>OpEx!EV26</f>
        <v>2900</v>
      </c>
      <c r="EU256" s="45">
        <f>OpEx!EW26</f>
        <v>2900</v>
      </c>
      <c r="EV256" s="45">
        <f>OpEx!EX26</f>
        <v>2900</v>
      </c>
      <c r="EW256" s="45">
        <f>OpEx!EY26</f>
        <v>2900</v>
      </c>
      <c r="EX256" s="45">
        <f>OpEx!EZ26</f>
        <v>2900</v>
      </c>
      <c r="EY256" s="45">
        <f>OpEx!FA26</f>
        <v>2900</v>
      </c>
      <c r="EZ256" s="45">
        <f>OpEx!FB26</f>
        <v>2900</v>
      </c>
      <c r="FA256" s="45">
        <f>OpEx!FC26</f>
        <v>2900</v>
      </c>
      <c r="FB256" s="45">
        <f>OpEx!FD26</f>
        <v>2900</v>
      </c>
      <c r="FC256" s="45">
        <f>OpEx!FE26</f>
        <v>2900</v>
      </c>
      <c r="FD256" s="45">
        <f>OpEx!FF26</f>
        <v>2900</v>
      </c>
      <c r="FE256" s="45">
        <f>OpEx!FG26</f>
        <v>2900</v>
      </c>
      <c r="FF256" s="45">
        <f>OpEx!FH26</f>
        <v>2900</v>
      </c>
      <c r="FG256" s="45">
        <f>OpEx!FI26</f>
        <v>2900</v>
      </c>
      <c r="FH256" s="45">
        <f>OpEx!FJ26</f>
        <v>2900</v>
      </c>
      <c r="FI256" s="45">
        <f>OpEx!FK26</f>
        <v>2900</v>
      </c>
      <c r="FJ256" s="45">
        <f>OpEx!FL26</f>
        <v>2900</v>
      </c>
      <c r="FK256" s="45">
        <f>OpEx!FM26</f>
        <v>2900</v>
      </c>
      <c r="FL256" s="45">
        <f>OpEx!FN26</f>
        <v>2900</v>
      </c>
      <c r="FM256" s="45">
        <f>OpEx!FO26</f>
        <v>2900</v>
      </c>
      <c r="FN256" s="45">
        <f>OpEx!FP26</f>
        <v>2900</v>
      </c>
      <c r="FO256" s="45">
        <f>OpEx!FQ26</f>
        <v>2900</v>
      </c>
      <c r="FP256" s="45">
        <f>OpEx!FR26</f>
        <v>2900</v>
      </c>
      <c r="FQ256" s="45">
        <f>OpEx!FS26</f>
        <v>2900</v>
      </c>
      <c r="FR256" s="45">
        <f>OpEx!FT26</f>
        <v>2900</v>
      </c>
      <c r="FS256" s="45">
        <f>OpEx!FU26</f>
        <v>2900</v>
      </c>
      <c r="FT256" s="45">
        <f>OpEx!FV26</f>
        <v>2900</v>
      </c>
      <c r="FU256" s="45">
        <f>OpEx!FW26</f>
        <v>2900</v>
      </c>
      <c r="FV256" s="45">
        <f>OpEx!FX26</f>
        <v>2900</v>
      </c>
      <c r="FW256" s="45">
        <f>OpEx!FY26</f>
        <v>2900</v>
      </c>
      <c r="FX256" s="45">
        <f>OpEx!FZ26</f>
        <v>2900</v>
      </c>
      <c r="FY256" s="45">
        <f>OpEx!GA26</f>
        <v>2900</v>
      </c>
      <c r="FZ256" s="45">
        <f>OpEx!GB26</f>
        <v>2900</v>
      </c>
      <c r="GA256" s="45">
        <f>OpEx!GC26</f>
        <v>2900</v>
      </c>
      <c r="GB256" s="45">
        <f>OpEx!GD26</f>
        <v>2900</v>
      </c>
      <c r="GC256" s="45">
        <f>OpEx!GE26</f>
        <v>2900</v>
      </c>
      <c r="GD256" s="45">
        <f>OpEx!GF26</f>
        <v>2900</v>
      </c>
      <c r="GE256" s="45">
        <f>OpEx!GG26</f>
        <v>2900</v>
      </c>
      <c r="GF256" s="45">
        <f>OpEx!GH26</f>
        <v>2900</v>
      </c>
      <c r="GG256" s="45">
        <f>OpEx!GI26</f>
        <v>2900</v>
      </c>
      <c r="GH256" s="45">
        <f>OpEx!GJ26</f>
        <v>2900</v>
      </c>
      <c r="GI256" s="45">
        <f>OpEx!GK26</f>
        <v>2900</v>
      </c>
      <c r="GJ256" s="45">
        <f>OpEx!GL26</f>
        <v>2900</v>
      </c>
      <c r="GK256" s="45">
        <f>OpEx!GM26</f>
        <v>2900</v>
      </c>
      <c r="GL256" s="45">
        <f>OpEx!GN26</f>
        <v>2900</v>
      </c>
      <c r="GM256" s="45">
        <f>OpEx!GO26</f>
        <v>2900</v>
      </c>
      <c r="GN256" s="45">
        <f>OpEx!GP26</f>
        <v>2900</v>
      </c>
      <c r="GO256" s="45">
        <f>OpEx!GQ26</f>
        <v>2900</v>
      </c>
      <c r="GP256" s="45">
        <f>OpEx!GR26</f>
        <v>2900</v>
      </c>
      <c r="GQ256" s="45">
        <f>OpEx!GS26</f>
        <v>2900</v>
      </c>
      <c r="GR256" s="45">
        <f>OpEx!GT26</f>
        <v>2900</v>
      </c>
      <c r="GS256" s="45">
        <f>OpEx!GU26</f>
        <v>2900</v>
      </c>
      <c r="GT256" s="45">
        <f>OpEx!GV26</f>
        <v>2900</v>
      </c>
      <c r="GU256" s="45">
        <f>OpEx!GW26</f>
        <v>2900</v>
      </c>
      <c r="GV256" s="45">
        <f>OpEx!GX26</f>
        <v>2900</v>
      </c>
      <c r="GW256" s="45">
        <f>OpEx!GY26</f>
        <v>2900</v>
      </c>
      <c r="GX256" s="45">
        <f>OpEx!GZ26</f>
        <v>2900</v>
      </c>
      <c r="GY256" s="45">
        <f>OpEx!HA26</f>
        <v>2900</v>
      </c>
      <c r="GZ256" s="45">
        <f>OpEx!HB26</f>
        <v>2900</v>
      </c>
      <c r="HA256" s="45">
        <f>OpEx!HC26</f>
        <v>2900</v>
      </c>
      <c r="HB256" s="45">
        <f>OpEx!HD26</f>
        <v>2900</v>
      </c>
      <c r="HC256" s="45">
        <f>OpEx!HE26</f>
        <v>2900</v>
      </c>
      <c r="HD256" s="45">
        <f>OpEx!HF26</f>
        <v>2900</v>
      </c>
      <c r="HE256" s="45">
        <f>OpEx!HG26</f>
        <v>2900</v>
      </c>
      <c r="HF256" s="45">
        <f>OpEx!HH26</f>
        <v>2900</v>
      </c>
      <c r="HG256" s="45">
        <f>OpEx!HI26</f>
        <v>2900</v>
      </c>
      <c r="HH256" s="45">
        <f>OpEx!HJ26</f>
        <v>2900</v>
      </c>
      <c r="HI256" s="45">
        <f>OpEx!HK26</f>
        <v>2900</v>
      </c>
      <c r="HJ256" s="45">
        <f>OpEx!HL26</f>
        <v>2900</v>
      </c>
      <c r="HK256" s="45">
        <f>OpEx!HM26</f>
        <v>2900</v>
      </c>
      <c r="HL256" s="45">
        <f>OpEx!HN26</f>
        <v>2900</v>
      </c>
      <c r="HM256" s="45">
        <f>OpEx!HO26</f>
        <v>2900</v>
      </c>
      <c r="HN256" s="45">
        <f>OpEx!HP26</f>
        <v>2900</v>
      </c>
      <c r="HO256" s="45">
        <f>OpEx!HQ26</f>
        <v>2900</v>
      </c>
      <c r="HP256" s="45">
        <f>OpEx!HR26</f>
        <v>2900</v>
      </c>
      <c r="HQ256" s="45">
        <f>OpEx!HS26</f>
        <v>2900</v>
      </c>
      <c r="HR256" s="45">
        <f>OpEx!HT26</f>
        <v>2900</v>
      </c>
      <c r="HS256" s="45">
        <f>OpEx!HU26</f>
        <v>2900</v>
      </c>
      <c r="HT256" s="45">
        <f>OpEx!HV26</f>
        <v>2900</v>
      </c>
      <c r="HU256" s="45">
        <f>OpEx!HW26</f>
        <v>2900</v>
      </c>
      <c r="HV256" s="45">
        <f>OpEx!HX26</f>
        <v>2900</v>
      </c>
      <c r="HW256" s="45">
        <f>OpEx!HY26</f>
        <v>2900</v>
      </c>
      <c r="HX256" s="45">
        <f>OpEx!HZ26</f>
        <v>2900</v>
      </c>
      <c r="HY256" s="45">
        <f>OpEx!IA26</f>
        <v>2900</v>
      </c>
      <c r="HZ256" s="45">
        <f>OpEx!IB26</f>
        <v>2900</v>
      </c>
      <c r="IA256" s="45">
        <f>OpEx!IC26</f>
        <v>2900</v>
      </c>
      <c r="IB256" s="45">
        <f>OpEx!ID26</f>
        <v>2900</v>
      </c>
      <c r="IC256" s="45">
        <f>OpEx!IE26</f>
        <v>2900</v>
      </c>
      <c r="ID256" s="45">
        <f>OpEx!IF26</f>
        <v>2900</v>
      </c>
      <c r="IE256" s="45">
        <f>OpEx!IG26</f>
        <v>2900</v>
      </c>
      <c r="IF256" s="45">
        <f>OpEx!IH26</f>
        <v>2900</v>
      </c>
      <c r="IG256" s="45">
        <f>OpEx!II26</f>
        <v>2900</v>
      </c>
      <c r="IH256" s="45">
        <f>OpEx!IJ26</f>
        <v>2900</v>
      </c>
      <c r="II256" s="45">
        <f>OpEx!IK26</f>
        <v>2900</v>
      </c>
      <c r="IJ256" s="45">
        <f>OpEx!IL26</f>
        <v>2900</v>
      </c>
      <c r="IK256" s="45">
        <f>OpEx!IM26</f>
        <v>2900</v>
      </c>
      <c r="IL256" s="45">
        <f>OpEx!IN26</f>
        <v>2900</v>
      </c>
      <c r="IM256" s="45">
        <f>OpEx!IO26</f>
        <v>2900</v>
      </c>
      <c r="IN256" s="45">
        <f>OpEx!IP26</f>
        <v>2900</v>
      </c>
      <c r="IO256" s="45">
        <f>OpEx!IQ26</f>
        <v>2900</v>
      </c>
      <c r="IP256" s="45">
        <f>OpEx!IR26</f>
        <v>2900</v>
      </c>
      <c r="IQ256" s="45">
        <f>OpEx!IS26</f>
        <v>2900</v>
      </c>
      <c r="IR256" s="45">
        <f>OpEx!IT26</f>
        <v>2900</v>
      </c>
      <c r="IS256" s="45">
        <f>OpEx!IU26</f>
        <v>2900</v>
      </c>
      <c r="IT256" s="45">
        <f>OpEx!IV26</f>
        <v>2900</v>
      </c>
      <c r="IU256" s="45">
        <f>OpEx!IW26</f>
        <v>2900</v>
      </c>
      <c r="IV256" s="45">
        <f>OpEx!IX26</f>
        <v>2900</v>
      </c>
      <c r="IW256" s="45">
        <f>OpEx!IY26</f>
        <v>2900</v>
      </c>
      <c r="IX256" s="45">
        <f>OpEx!IZ26</f>
        <v>2900</v>
      </c>
      <c r="IY256" s="45">
        <f>OpEx!JA26</f>
        <v>2900</v>
      </c>
      <c r="IZ256" s="45">
        <f>OpEx!JB26</f>
        <v>2900</v>
      </c>
      <c r="JA256" s="45">
        <f>OpEx!JC26</f>
        <v>2900</v>
      </c>
      <c r="JB256" s="45">
        <f>OpEx!JD26</f>
        <v>2900</v>
      </c>
      <c r="JC256" s="45">
        <f>OpEx!JE26</f>
        <v>2900</v>
      </c>
      <c r="JD256" s="45">
        <f>OpEx!JF26</f>
        <v>2900</v>
      </c>
      <c r="JE256" s="45">
        <f>OpEx!JG26</f>
        <v>2900</v>
      </c>
      <c r="JF256" s="45">
        <f>OpEx!JH26</f>
        <v>2900</v>
      </c>
      <c r="JG256" s="45">
        <f>OpEx!JI26</f>
        <v>2900</v>
      </c>
      <c r="JH256" s="45">
        <f>OpEx!JJ26</f>
        <v>2900</v>
      </c>
      <c r="JI256" s="45">
        <f>OpEx!JK26</f>
        <v>2900</v>
      </c>
      <c r="JJ256" s="45">
        <f>OpEx!JL26</f>
        <v>2900</v>
      </c>
      <c r="JK256" s="45">
        <f>OpEx!JM26</f>
        <v>2900</v>
      </c>
      <c r="JL256" s="45">
        <f>OpEx!JN26</f>
        <v>2900</v>
      </c>
      <c r="JM256" s="45">
        <f>OpEx!JO26</f>
        <v>2900</v>
      </c>
      <c r="JN256" s="45">
        <f>OpEx!JP26</f>
        <v>2900</v>
      </c>
      <c r="JO256" s="45">
        <f>OpEx!JQ26</f>
        <v>2900</v>
      </c>
      <c r="JP256" s="45">
        <f>OpEx!JR26</f>
        <v>2900</v>
      </c>
      <c r="JQ256" s="45">
        <f>OpEx!JS26</f>
        <v>2900</v>
      </c>
      <c r="JR256" s="45">
        <f>OpEx!JT26</f>
        <v>2900</v>
      </c>
      <c r="JS256" s="45">
        <f>OpEx!JU26</f>
        <v>2900</v>
      </c>
      <c r="JT256" s="45">
        <f>OpEx!JV26</f>
        <v>2900</v>
      </c>
      <c r="JU256" s="45">
        <f>OpEx!JW26</f>
        <v>2900</v>
      </c>
      <c r="JV256" s="45">
        <f>OpEx!JX26</f>
        <v>2900</v>
      </c>
      <c r="JW256" s="45">
        <f>OpEx!JY26</f>
        <v>2900</v>
      </c>
      <c r="JX256" s="45">
        <f>OpEx!JZ26</f>
        <v>2900</v>
      </c>
      <c r="JY256" s="45">
        <f>OpEx!KA26</f>
        <v>2900</v>
      </c>
      <c r="JZ256" s="45">
        <f>OpEx!KB26</f>
        <v>2900</v>
      </c>
      <c r="KA256" s="45">
        <f>OpEx!KC26</f>
        <v>2900</v>
      </c>
      <c r="KB256" s="45">
        <f>OpEx!KD26</f>
        <v>2900</v>
      </c>
      <c r="KC256" s="45">
        <f>OpEx!KE26</f>
        <v>2900</v>
      </c>
      <c r="KD256" s="45">
        <f>OpEx!KF26</f>
        <v>2900</v>
      </c>
      <c r="KE256" s="45">
        <f>OpEx!KG26</f>
        <v>2900</v>
      </c>
      <c r="KF256" s="45">
        <f>OpEx!KH26</f>
        <v>2900</v>
      </c>
      <c r="KG256" s="45">
        <f>OpEx!KI26</f>
        <v>2900</v>
      </c>
      <c r="KH256" s="45">
        <f>OpEx!KJ26</f>
        <v>2900</v>
      </c>
      <c r="KI256" s="45">
        <f>OpEx!KK26</f>
        <v>2900</v>
      </c>
      <c r="KJ256" s="45">
        <f>OpEx!KL26</f>
        <v>2900</v>
      </c>
      <c r="KK256" s="45">
        <f>OpEx!KM26</f>
        <v>2900</v>
      </c>
      <c r="KL256" s="45">
        <f>OpEx!KN26</f>
        <v>2900</v>
      </c>
      <c r="KM256" s="45">
        <f>OpEx!KO26</f>
        <v>2900</v>
      </c>
      <c r="KN256" s="45">
        <f>OpEx!KP26</f>
        <v>2900</v>
      </c>
      <c r="KO256" s="45">
        <f>OpEx!KQ26</f>
        <v>2900</v>
      </c>
      <c r="KP256" s="45">
        <f>OpEx!KR26</f>
        <v>2900</v>
      </c>
      <c r="KQ256" s="45">
        <f>OpEx!KS26</f>
        <v>2900</v>
      </c>
      <c r="KR256" s="45">
        <f>OpEx!KT26</f>
        <v>2900</v>
      </c>
      <c r="KS256" s="45">
        <f>OpEx!KU26</f>
        <v>2900</v>
      </c>
      <c r="KT256" s="45">
        <f>OpEx!KV26</f>
        <v>2900</v>
      </c>
      <c r="KU256" s="45">
        <f>OpEx!KW26</f>
        <v>2900</v>
      </c>
      <c r="KV256" s="45">
        <f>OpEx!KX26</f>
        <v>2900</v>
      </c>
      <c r="KW256" s="45">
        <f>OpEx!KY26</f>
        <v>2900</v>
      </c>
      <c r="KX256" s="45">
        <f>OpEx!KZ26</f>
        <v>2900</v>
      </c>
      <c r="KY256" s="45">
        <f>OpEx!LA26</f>
        <v>2900</v>
      </c>
      <c r="KZ256" s="45">
        <f>OpEx!LB26</f>
        <v>2900</v>
      </c>
      <c r="LA256" s="45">
        <f>OpEx!LC26</f>
        <v>2900</v>
      </c>
      <c r="LB256" s="45">
        <f>OpEx!LD26</f>
        <v>2900</v>
      </c>
      <c r="LC256" s="45">
        <f>OpEx!LE26</f>
        <v>2900</v>
      </c>
      <c r="LD256" s="45">
        <f>OpEx!LF26</f>
        <v>2900</v>
      </c>
      <c r="LE256" s="45">
        <f>OpEx!LG26</f>
        <v>2900</v>
      </c>
      <c r="LF256" s="45">
        <f>OpEx!LH26</f>
        <v>2900</v>
      </c>
      <c r="LG256" s="45">
        <f>OpEx!LI26</f>
        <v>2900</v>
      </c>
      <c r="LH256" s="45">
        <f>OpEx!LJ26</f>
        <v>2900</v>
      </c>
      <c r="LI256" s="45">
        <f>OpEx!LK26</f>
        <v>2900</v>
      </c>
      <c r="LJ256" s="45">
        <f>OpEx!LL26</f>
        <v>2900</v>
      </c>
      <c r="LK256" s="45">
        <f>OpEx!LM26</f>
        <v>2900</v>
      </c>
      <c r="LL256" s="45">
        <f>OpEx!LN26</f>
        <v>2900</v>
      </c>
      <c r="LM256" s="45">
        <f>OpEx!LO26</f>
        <v>2900</v>
      </c>
      <c r="LN256" s="45">
        <f>OpEx!LP26</f>
        <v>2900</v>
      </c>
      <c r="LO256" s="45">
        <f>OpEx!LQ26</f>
        <v>2900</v>
      </c>
      <c r="LP256" s="45">
        <f>OpEx!LR26</f>
        <v>2900</v>
      </c>
      <c r="LQ256" s="45">
        <f>OpEx!LS26</f>
        <v>2900</v>
      </c>
      <c r="LR256" s="45">
        <f>OpEx!LT26</f>
        <v>2900</v>
      </c>
      <c r="LS256" s="45">
        <f>OpEx!LU26</f>
        <v>2900</v>
      </c>
      <c r="LT256" s="45">
        <f>OpEx!LV26</f>
        <v>2900</v>
      </c>
      <c r="LU256" s="45"/>
      <c r="LV256" s="45"/>
      <c r="LW256" s="45"/>
      <c r="LX256" s="45"/>
      <c r="LY256" s="45"/>
      <c r="LZ256" s="45"/>
      <c r="MA256" s="45"/>
      <c r="MB256" s="45"/>
      <c r="MC256" s="45"/>
      <c r="MD256" s="45"/>
      <c r="ME256" s="45"/>
      <c r="MF256" s="45"/>
      <c r="MG256" s="45"/>
      <c r="MH256" s="45"/>
      <c r="MI256" s="45"/>
      <c r="MJ256" s="45"/>
      <c r="MK256" s="45"/>
      <c r="ML256" s="45"/>
      <c r="MM256" s="45"/>
      <c r="MN256" s="45"/>
      <c r="MO256" s="45"/>
      <c r="MP256" s="45"/>
      <c r="MQ256" s="45"/>
      <c r="MR256" s="45"/>
      <c r="MS256" s="45"/>
      <c r="MT256" s="45"/>
      <c r="MU256" s="45"/>
      <c r="MV256" s="45"/>
      <c r="MW256" s="45"/>
      <c r="MX256" s="45"/>
      <c r="MY256" s="45"/>
      <c r="MZ256" s="45"/>
      <c r="NA256" s="45"/>
      <c r="NB256" s="45"/>
      <c r="NC256" s="45"/>
      <c r="ND256" s="45"/>
      <c r="NE256" s="45"/>
      <c r="NF256" s="45"/>
      <c r="NG256" s="45"/>
      <c r="NH256" s="45"/>
      <c r="NI256" s="45"/>
      <c r="NJ256" s="45"/>
      <c r="NK256" s="45"/>
      <c r="NL256" s="45"/>
      <c r="NM256" s="45"/>
      <c r="NN256" s="45"/>
      <c r="NO256" s="45"/>
      <c r="NP256" s="45"/>
      <c r="NQ256" s="45"/>
      <c r="NR256" s="45"/>
      <c r="NS256" s="45"/>
      <c r="NT256" s="45"/>
      <c r="NU256" s="45"/>
      <c r="NV256" s="45"/>
      <c r="NW256" s="45"/>
      <c r="NX256" s="45"/>
      <c r="NY256" s="45"/>
      <c r="NZ256" s="45"/>
      <c r="OA256" s="45"/>
      <c r="OB256" s="45"/>
      <c r="OC256" s="45"/>
      <c r="OD256" s="45"/>
      <c r="OE256" s="45"/>
      <c r="OF256" s="45"/>
      <c r="OG256" s="45"/>
      <c r="OH256" s="45"/>
      <c r="OI256" s="45"/>
      <c r="OJ256" s="45"/>
      <c r="OK256" s="45"/>
      <c r="OL256" s="45"/>
      <c r="OM256" s="45"/>
      <c r="ON256" s="45"/>
      <c r="OO256" s="45"/>
      <c r="OP256" s="45"/>
      <c r="OQ256" s="45"/>
      <c r="OR256" s="45"/>
      <c r="OS256" s="45"/>
      <c r="OT256" s="45"/>
      <c r="OU256" s="45"/>
      <c r="OV256" s="45"/>
      <c r="OW256" s="45"/>
      <c r="OX256" s="45"/>
      <c r="OY256" s="45"/>
      <c r="OZ256" s="45"/>
      <c r="PA256" s="45"/>
      <c r="PB256" s="45"/>
      <c r="PC256" s="45"/>
      <c r="PD256" s="45"/>
      <c r="PE256" s="45"/>
      <c r="PF256" s="45"/>
      <c r="PG256" s="45"/>
      <c r="PH256" s="45"/>
      <c r="PI256" s="45"/>
      <c r="PJ256" s="45"/>
      <c r="PK256" s="45"/>
      <c r="PL256" s="45"/>
      <c r="PM256" s="45"/>
      <c r="PN256" s="45"/>
      <c r="PO256" s="45"/>
      <c r="PP256" s="45"/>
      <c r="PQ256" s="45"/>
      <c r="PR256" s="45"/>
      <c r="PS256" s="45"/>
      <c r="PT256" s="45"/>
      <c r="PU256" s="45"/>
      <c r="PV256" s="45"/>
      <c r="PW256" s="45"/>
      <c r="PX256" s="45"/>
      <c r="PY256" s="45"/>
      <c r="PZ256" s="45"/>
      <c r="QA256" s="45"/>
      <c r="QB256" s="45"/>
      <c r="QC256" s="45"/>
      <c r="QD256" s="45"/>
      <c r="QE256" s="45"/>
      <c r="QF256" s="45"/>
      <c r="QG256" s="45"/>
      <c r="QH256" s="45"/>
      <c r="QI256" s="45"/>
      <c r="QJ256" s="45"/>
      <c r="QK256" s="45"/>
      <c r="QL256" s="45"/>
      <c r="QM256" s="45"/>
      <c r="QN256" s="45"/>
      <c r="QO256" s="45"/>
      <c r="QP256" s="45"/>
      <c r="QQ256" s="45"/>
      <c r="QR256" s="45"/>
      <c r="QS256" s="45"/>
      <c r="QT256" s="45"/>
      <c r="QU256" s="45"/>
    </row>
    <row r="257" spans="1:463" outlineLevel="1">
      <c r="C257" s="75" t="str">
        <f>OpEx!A27</f>
        <v xml:space="preserve">      Legal</v>
      </c>
      <c r="D257" s="42"/>
      <c r="E257" s="50" t="s">
        <v>95</v>
      </c>
      <c r="G257" s="32"/>
      <c r="H257" s="198">
        <f t="shared" si="929"/>
        <v>24999.999999999924</v>
      </c>
      <c r="I257" s="45">
        <v>0</v>
      </c>
      <c r="J257" s="45">
        <v>0</v>
      </c>
      <c r="K257" s="45">
        <v>0</v>
      </c>
      <c r="L257" s="45">
        <v>0</v>
      </c>
      <c r="M257" s="45">
        <v>0</v>
      </c>
      <c r="N257" s="45">
        <v>0</v>
      </c>
      <c r="O257" s="45">
        <v>0</v>
      </c>
      <c r="P257" s="45">
        <v>0</v>
      </c>
      <c r="Q257" s="45">
        <v>0</v>
      </c>
      <c r="R257" s="45">
        <v>0</v>
      </c>
      <c r="S257" s="45">
        <v>0</v>
      </c>
      <c r="T257" s="45">
        <v>0</v>
      </c>
      <c r="U257" s="45">
        <v>0</v>
      </c>
      <c r="V257" s="45">
        <v>0</v>
      </c>
      <c r="W257" s="45">
        <v>0</v>
      </c>
      <c r="X257" s="45">
        <v>0</v>
      </c>
      <c r="Y257" s="45">
        <v>0</v>
      </c>
      <c r="Z257" s="45">
        <v>0</v>
      </c>
      <c r="AA257" s="45">
        <v>0</v>
      </c>
      <c r="AB257" s="45">
        <v>0</v>
      </c>
      <c r="AC257" s="45">
        <v>0</v>
      </c>
      <c r="AD257" s="45">
        <v>0</v>
      </c>
      <c r="AE257" s="45">
        <v>0</v>
      </c>
      <c r="AF257" s="45">
        <v>0</v>
      </c>
      <c r="AG257" s="45">
        <f>OpEx!AI27</f>
        <v>83.333333333333329</v>
      </c>
      <c r="AH257" s="45">
        <f>OpEx!AJ27</f>
        <v>83.333333333333329</v>
      </c>
      <c r="AI257" s="45">
        <f>OpEx!AK27</f>
        <v>83.333333333333329</v>
      </c>
      <c r="AJ257" s="45">
        <f>OpEx!AL27</f>
        <v>83.333333333333329</v>
      </c>
      <c r="AK257" s="45">
        <f>OpEx!AM27</f>
        <v>83.333333333333329</v>
      </c>
      <c r="AL257" s="45">
        <f>OpEx!AN27</f>
        <v>83.333333333333329</v>
      </c>
      <c r="AM257" s="45">
        <f>OpEx!AO27</f>
        <v>83.333333333333329</v>
      </c>
      <c r="AN257" s="45">
        <f>OpEx!AP27</f>
        <v>83.333333333333329</v>
      </c>
      <c r="AO257" s="45">
        <f>OpEx!AQ27</f>
        <v>83.333333333333329</v>
      </c>
      <c r="AP257" s="45">
        <f>OpEx!AR27</f>
        <v>83.333333333333329</v>
      </c>
      <c r="AQ257" s="45">
        <f>OpEx!AS27</f>
        <v>83.333333333333329</v>
      </c>
      <c r="AR257" s="45">
        <f>OpEx!AT27</f>
        <v>83.333333333333329</v>
      </c>
      <c r="AS257" s="45">
        <f>OpEx!AU27</f>
        <v>83.333333333333329</v>
      </c>
      <c r="AT257" s="45">
        <f>OpEx!AV27</f>
        <v>83.333333333333329</v>
      </c>
      <c r="AU257" s="45">
        <f>OpEx!AW27</f>
        <v>83.333333333333329</v>
      </c>
      <c r="AV257" s="45">
        <f>OpEx!AX27</f>
        <v>83.333333333333329</v>
      </c>
      <c r="AW257" s="45">
        <f>OpEx!AY27</f>
        <v>83.333333333333329</v>
      </c>
      <c r="AX257" s="45">
        <f>OpEx!AZ27</f>
        <v>83.333333333333329</v>
      </c>
      <c r="AY257" s="45">
        <f>OpEx!BA27</f>
        <v>83.333333333333329</v>
      </c>
      <c r="AZ257" s="45">
        <f>OpEx!BB27</f>
        <v>83.333333333333329</v>
      </c>
      <c r="BA257" s="45">
        <f>OpEx!BC27</f>
        <v>83.333333333333329</v>
      </c>
      <c r="BB257" s="45">
        <f>OpEx!BD27</f>
        <v>83.333333333333329</v>
      </c>
      <c r="BC257" s="45">
        <f>OpEx!BE27</f>
        <v>83.333333333333329</v>
      </c>
      <c r="BD257" s="45">
        <f>OpEx!BF27</f>
        <v>83.333333333333329</v>
      </c>
      <c r="BE257" s="45">
        <f>OpEx!BG27</f>
        <v>83.333333333333329</v>
      </c>
      <c r="BF257" s="45">
        <f>OpEx!BH27</f>
        <v>83.333333333333329</v>
      </c>
      <c r="BG257" s="45">
        <f>OpEx!BI27</f>
        <v>83.333333333333329</v>
      </c>
      <c r="BH257" s="45">
        <f>OpEx!BJ27</f>
        <v>83.333333333333329</v>
      </c>
      <c r="BI257" s="45">
        <f>OpEx!BK27</f>
        <v>83.333333333333329</v>
      </c>
      <c r="BJ257" s="45">
        <f>OpEx!BL27</f>
        <v>83.333333333333329</v>
      </c>
      <c r="BK257" s="45">
        <f>OpEx!BM27</f>
        <v>83.333333333333329</v>
      </c>
      <c r="BL257" s="45">
        <f>OpEx!BN27</f>
        <v>83.333333333333329</v>
      </c>
      <c r="BM257" s="45">
        <f>OpEx!BO27</f>
        <v>83.333333333333329</v>
      </c>
      <c r="BN257" s="45">
        <f>OpEx!BP27</f>
        <v>83.333333333333329</v>
      </c>
      <c r="BO257" s="45">
        <f>OpEx!BQ27</f>
        <v>83.333333333333329</v>
      </c>
      <c r="BP257" s="45">
        <f>OpEx!BR27</f>
        <v>83.333333333333329</v>
      </c>
      <c r="BQ257" s="45">
        <f>OpEx!BS27</f>
        <v>83.333333333333329</v>
      </c>
      <c r="BR257" s="45">
        <f>OpEx!BT27</f>
        <v>83.333333333333329</v>
      </c>
      <c r="BS257" s="45">
        <f>OpEx!BU27</f>
        <v>83.333333333333329</v>
      </c>
      <c r="BT257" s="45">
        <f>OpEx!BV27</f>
        <v>83.333333333333329</v>
      </c>
      <c r="BU257" s="45">
        <f>OpEx!BW27</f>
        <v>83.333333333333329</v>
      </c>
      <c r="BV257" s="45">
        <f>OpEx!BX27</f>
        <v>83.333333333333329</v>
      </c>
      <c r="BW257" s="45">
        <f>OpEx!BY27</f>
        <v>83.333333333333329</v>
      </c>
      <c r="BX257" s="45">
        <f>OpEx!BZ27</f>
        <v>83.333333333333329</v>
      </c>
      <c r="BY257" s="45">
        <f>OpEx!CA27</f>
        <v>83.333333333333329</v>
      </c>
      <c r="BZ257" s="45">
        <f>OpEx!CB27</f>
        <v>83.333333333333329</v>
      </c>
      <c r="CA257" s="45">
        <f>OpEx!CC27</f>
        <v>83.333333333333329</v>
      </c>
      <c r="CB257" s="45">
        <f>OpEx!CD27</f>
        <v>83.333333333333329</v>
      </c>
      <c r="CC257" s="45">
        <f>OpEx!CE27</f>
        <v>83.333333333333329</v>
      </c>
      <c r="CD257" s="45">
        <f>OpEx!CF27</f>
        <v>83.333333333333329</v>
      </c>
      <c r="CE257" s="45">
        <f>OpEx!CG27</f>
        <v>83.333333333333329</v>
      </c>
      <c r="CF257" s="45">
        <f>OpEx!CH27</f>
        <v>83.333333333333329</v>
      </c>
      <c r="CG257" s="45">
        <f>OpEx!CI27</f>
        <v>83.333333333333329</v>
      </c>
      <c r="CH257" s="45">
        <f>OpEx!CJ27</f>
        <v>83.333333333333329</v>
      </c>
      <c r="CI257" s="45">
        <f>OpEx!CK27</f>
        <v>83.333333333333329</v>
      </c>
      <c r="CJ257" s="45">
        <f>OpEx!CL27</f>
        <v>83.333333333333329</v>
      </c>
      <c r="CK257" s="45">
        <f>OpEx!CM27</f>
        <v>83.333333333333329</v>
      </c>
      <c r="CL257" s="45">
        <f>OpEx!CN27</f>
        <v>83.333333333333329</v>
      </c>
      <c r="CM257" s="45">
        <f>OpEx!CO27</f>
        <v>83.333333333333329</v>
      </c>
      <c r="CN257" s="45">
        <f>OpEx!CP27</f>
        <v>83.333333333333329</v>
      </c>
      <c r="CO257" s="45">
        <f>OpEx!CQ27</f>
        <v>83.333333333333329</v>
      </c>
      <c r="CP257" s="45">
        <f>OpEx!CR27</f>
        <v>83.333333333333329</v>
      </c>
      <c r="CQ257" s="45">
        <f>OpEx!CS27</f>
        <v>83.333333333333329</v>
      </c>
      <c r="CR257" s="45">
        <f>OpEx!CT27</f>
        <v>83.333333333333329</v>
      </c>
      <c r="CS257" s="45">
        <f>OpEx!CU27</f>
        <v>83.333333333333329</v>
      </c>
      <c r="CT257" s="45">
        <f>OpEx!CV27</f>
        <v>83.333333333333329</v>
      </c>
      <c r="CU257" s="45">
        <f>OpEx!CW27</f>
        <v>83.333333333333329</v>
      </c>
      <c r="CV257" s="45">
        <f>OpEx!CX27</f>
        <v>83.333333333333329</v>
      </c>
      <c r="CW257" s="45">
        <f>OpEx!CY27</f>
        <v>83.333333333333329</v>
      </c>
      <c r="CX257" s="45">
        <f>OpEx!CZ27</f>
        <v>83.333333333333329</v>
      </c>
      <c r="CY257" s="45">
        <f>OpEx!DA27</f>
        <v>83.333333333333329</v>
      </c>
      <c r="CZ257" s="45">
        <f>OpEx!DB27</f>
        <v>83.333333333333329</v>
      </c>
      <c r="DA257" s="45">
        <f>OpEx!DC27</f>
        <v>83.333333333333329</v>
      </c>
      <c r="DB257" s="45">
        <f>OpEx!DD27</f>
        <v>83.333333333333329</v>
      </c>
      <c r="DC257" s="45">
        <f>OpEx!DE27</f>
        <v>83.333333333333329</v>
      </c>
      <c r="DD257" s="45">
        <f>OpEx!DF27</f>
        <v>83.333333333333329</v>
      </c>
      <c r="DE257" s="45">
        <f>OpEx!DG27</f>
        <v>83.333333333333329</v>
      </c>
      <c r="DF257" s="45">
        <f>OpEx!DH27</f>
        <v>83.333333333333329</v>
      </c>
      <c r="DG257" s="45">
        <f>OpEx!DI27</f>
        <v>83.333333333333329</v>
      </c>
      <c r="DH257" s="45">
        <f>OpEx!DJ27</f>
        <v>83.333333333333329</v>
      </c>
      <c r="DI257" s="45">
        <f>OpEx!DK27</f>
        <v>83.333333333333329</v>
      </c>
      <c r="DJ257" s="45">
        <f>OpEx!DL27</f>
        <v>83.333333333333329</v>
      </c>
      <c r="DK257" s="45">
        <f>OpEx!DM27</f>
        <v>83.333333333333329</v>
      </c>
      <c r="DL257" s="45">
        <f>OpEx!DN27</f>
        <v>83.333333333333329</v>
      </c>
      <c r="DM257" s="45">
        <f>OpEx!DO27</f>
        <v>83.333333333333329</v>
      </c>
      <c r="DN257" s="45">
        <f>OpEx!DP27</f>
        <v>83.333333333333329</v>
      </c>
      <c r="DO257" s="45">
        <f>OpEx!DQ27</f>
        <v>83.333333333333329</v>
      </c>
      <c r="DP257" s="45">
        <f>OpEx!DR27</f>
        <v>83.333333333333329</v>
      </c>
      <c r="DQ257" s="45">
        <f>OpEx!DS27</f>
        <v>83.333333333333329</v>
      </c>
      <c r="DR257" s="45">
        <f>OpEx!DT27</f>
        <v>83.333333333333329</v>
      </c>
      <c r="DS257" s="45">
        <f>OpEx!DU27</f>
        <v>83.333333333333329</v>
      </c>
      <c r="DT257" s="45">
        <f>OpEx!DV27</f>
        <v>83.333333333333329</v>
      </c>
      <c r="DU257" s="45">
        <f>OpEx!DW27</f>
        <v>83.333333333333329</v>
      </c>
      <c r="DV257" s="45">
        <f>OpEx!DX27</f>
        <v>83.333333333333329</v>
      </c>
      <c r="DW257" s="45">
        <f>OpEx!DY27</f>
        <v>83.333333333333329</v>
      </c>
      <c r="DX257" s="45">
        <f>OpEx!DZ27</f>
        <v>83.333333333333329</v>
      </c>
      <c r="DY257" s="45">
        <f>OpEx!EA27</f>
        <v>83.333333333333329</v>
      </c>
      <c r="DZ257" s="45">
        <f>OpEx!EB27</f>
        <v>83.333333333333329</v>
      </c>
      <c r="EA257" s="45">
        <f>OpEx!EC27</f>
        <v>83.333333333333329</v>
      </c>
      <c r="EB257" s="45">
        <f>OpEx!ED27</f>
        <v>83.333333333333329</v>
      </c>
      <c r="EC257" s="45">
        <f>OpEx!EE27</f>
        <v>83.333333333333329</v>
      </c>
      <c r="ED257" s="45">
        <f>OpEx!EF27</f>
        <v>83.333333333333329</v>
      </c>
      <c r="EE257" s="45">
        <f>OpEx!EG27</f>
        <v>83.333333333333329</v>
      </c>
      <c r="EF257" s="45">
        <f>OpEx!EH27</f>
        <v>83.333333333333329</v>
      </c>
      <c r="EG257" s="45">
        <f>OpEx!EI27</f>
        <v>83.333333333333329</v>
      </c>
      <c r="EH257" s="45">
        <f>OpEx!EJ27</f>
        <v>83.333333333333329</v>
      </c>
      <c r="EI257" s="45">
        <f>OpEx!EK27</f>
        <v>83.333333333333329</v>
      </c>
      <c r="EJ257" s="45">
        <f>OpEx!EL27</f>
        <v>83.333333333333329</v>
      </c>
      <c r="EK257" s="45">
        <f>OpEx!EM27</f>
        <v>83.333333333333329</v>
      </c>
      <c r="EL257" s="45">
        <f>OpEx!EN27</f>
        <v>83.333333333333329</v>
      </c>
      <c r="EM257" s="45">
        <f>OpEx!EO27</f>
        <v>83.333333333333329</v>
      </c>
      <c r="EN257" s="45">
        <f>OpEx!EP27</f>
        <v>83.333333333333329</v>
      </c>
      <c r="EO257" s="45">
        <f>OpEx!EQ27</f>
        <v>83.333333333333329</v>
      </c>
      <c r="EP257" s="45">
        <f>OpEx!ER27</f>
        <v>83.333333333333329</v>
      </c>
      <c r="EQ257" s="45">
        <f>OpEx!ES27</f>
        <v>83.333333333333329</v>
      </c>
      <c r="ER257" s="45">
        <f>OpEx!ET27</f>
        <v>83.333333333333329</v>
      </c>
      <c r="ES257" s="45">
        <f>OpEx!EU27</f>
        <v>83.333333333333329</v>
      </c>
      <c r="ET257" s="45">
        <f>OpEx!EV27</f>
        <v>83.333333333333329</v>
      </c>
      <c r="EU257" s="45">
        <f>OpEx!EW27</f>
        <v>83.333333333333329</v>
      </c>
      <c r="EV257" s="45">
        <f>OpEx!EX27</f>
        <v>83.333333333333329</v>
      </c>
      <c r="EW257" s="45">
        <f>OpEx!EY27</f>
        <v>83.333333333333329</v>
      </c>
      <c r="EX257" s="45">
        <f>OpEx!EZ27</f>
        <v>83.333333333333329</v>
      </c>
      <c r="EY257" s="45">
        <f>OpEx!FA27</f>
        <v>83.333333333333329</v>
      </c>
      <c r="EZ257" s="45">
        <f>OpEx!FB27</f>
        <v>83.333333333333329</v>
      </c>
      <c r="FA257" s="45">
        <f>OpEx!FC27</f>
        <v>83.333333333333329</v>
      </c>
      <c r="FB257" s="45">
        <f>OpEx!FD27</f>
        <v>83.333333333333329</v>
      </c>
      <c r="FC257" s="45">
        <f>OpEx!FE27</f>
        <v>83.333333333333329</v>
      </c>
      <c r="FD257" s="45">
        <f>OpEx!FF27</f>
        <v>83.333333333333329</v>
      </c>
      <c r="FE257" s="45">
        <f>OpEx!FG27</f>
        <v>83.333333333333329</v>
      </c>
      <c r="FF257" s="45">
        <f>OpEx!FH27</f>
        <v>83.333333333333329</v>
      </c>
      <c r="FG257" s="45">
        <f>OpEx!FI27</f>
        <v>83.333333333333329</v>
      </c>
      <c r="FH257" s="45">
        <f>OpEx!FJ27</f>
        <v>83.333333333333329</v>
      </c>
      <c r="FI257" s="45">
        <f>OpEx!FK27</f>
        <v>83.333333333333329</v>
      </c>
      <c r="FJ257" s="45">
        <f>OpEx!FL27</f>
        <v>83.333333333333329</v>
      </c>
      <c r="FK257" s="45">
        <f>OpEx!FM27</f>
        <v>83.333333333333329</v>
      </c>
      <c r="FL257" s="45">
        <f>OpEx!FN27</f>
        <v>83.333333333333329</v>
      </c>
      <c r="FM257" s="45">
        <f>OpEx!FO27</f>
        <v>83.333333333333329</v>
      </c>
      <c r="FN257" s="45">
        <f>OpEx!FP27</f>
        <v>83.333333333333329</v>
      </c>
      <c r="FO257" s="45">
        <f>OpEx!FQ27</f>
        <v>83.333333333333329</v>
      </c>
      <c r="FP257" s="45">
        <f>OpEx!FR27</f>
        <v>83.333333333333329</v>
      </c>
      <c r="FQ257" s="45">
        <f>OpEx!FS27</f>
        <v>83.333333333333329</v>
      </c>
      <c r="FR257" s="45">
        <f>OpEx!FT27</f>
        <v>83.333333333333329</v>
      </c>
      <c r="FS257" s="45">
        <f>OpEx!FU27</f>
        <v>83.333333333333329</v>
      </c>
      <c r="FT257" s="45">
        <f>OpEx!FV27</f>
        <v>83.333333333333329</v>
      </c>
      <c r="FU257" s="45">
        <f>OpEx!FW27</f>
        <v>83.333333333333329</v>
      </c>
      <c r="FV257" s="45">
        <f>OpEx!FX27</f>
        <v>83.333333333333329</v>
      </c>
      <c r="FW257" s="45">
        <f>OpEx!FY27</f>
        <v>83.333333333333329</v>
      </c>
      <c r="FX257" s="45">
        <f>OpEx!FZ27</f>
        <v>83.333333333333329</v>
      </c>
      <c r="FY257" s="45">
        <f>OpEx!GA27</f>
        <v>83.333333333333329</v>
      </c>
      <c r="FZ257" s="45">
        <f>OpEx!GB27</f>
        <v>83.333333333333329</v>
      </c>
      <c r="GA257" s="45">
        <f>OpEx!GC27</f>
        <v>83.333333333333329</v>
      </c>
      <c r="GB257" s="45">
        <f>OpEx!GD27</f>
        <v>83.333333333333329</v>
      </c>
      <c r="GC257" s="45">
        <f>OpEx!GE27</f>
        <v>83.333333333333329</v>
      </c>
      <c r="GD257" s="45">
        <f>OpEx!GF27</f>
        <v>83.333333333333329</v>
      </c>
      <c r="GE257" s="45">
        <f>OpEx!GG27</f>
        <v>83.333333333333329</v>
      </c>
      <c r="GF257" s="45">
        <f>OpEx!GH27</f>
        <v>83.333333333333329</v>
      </c>
      <c r="GG257" s="45">
        <f>OpEx!GI27</f>
        <v>83.333333333333329</v>
      </c>
      <c r="GH257" s="45">
        <f>OpEx!GJ27</f>
        <v>83.333333333333329</v>
      </c>
      <c r="GI257" s="45">
        <f>OpEx!GK27</f>
        <v>83.333333333333329</v>
      </c>
      <c r="GJ257" s="45">
        <f>OpEx!GL27</f>
        <v>83.333333333333329</v>
      </c>
      <c r="GK257" s="45">
        <f>OpEx!GM27</f>
        <v>83.333333333333329</v>
      </c>
      <c r="GL257" s="45">
        <f>OpEx!GN27</f>
        <v>83.333333333333329</v>
      </c>
      <c r="GM257" s="45">
        <f>OpEx!GO27</f>
        <v>83.333333333333329</v>
      </c>
      <c r="GN257" s="45">
        <f>OpEx!GP27</f>
        <v>83.333333333333329</v>
      </c>
      <c r="GO257" s="45">
        <f>OpEx!GQ27</f>
        <v>83.333333333333329</v>
      </c>
      <c r="GP257" s="45">
        <f>OpEx!GR27</f>
        <v>83.333333333333329</v>
      </c>
      <c r="GQ257" s="45">
        <f>OpEx!GS27</f>
        <v>83.333333333333329</v>
      </c>
      <c r="GR257" s="45">
        <f>OpEx!GT27</f>
        <v>83.333333333333329</v>
      </c>
      <c r="GS257" s="45">
        <f>OpEx!GU27</f>
        <v>83.333333333333329</v>
      </c>
      <c r="GT257" s="45">
        <f>OpEx!GV27</f>
        <v>83.333333333333329</v>
      </c>
      <c r="GU257" s="45">
        <f>OpEx!GW27</f>
        <v>83.333333333333329</v>
      </c>
      <c r="GV257" s="45">
        <f>OpEx!GX27</f>
        <v>83.333333333333329</v>
      </c>
      <c r="GW257" s="45">
        <f>OpEx!GY27</f>
        <v>83.333333333333329</v>
      </c>
      <c r="GX257" s="45">
        <f>OpEx!GZ27</f>
        <v>83.333333333333329</v>
      </c>
      <c r="GY257" s="45">
        <f>OpEx!HA27</f>
        <v>83.333333333333329</v>
      </c>
      <c r="GZ257" s="45">
        <f>OpEx!HB27</f>
        <v>83.333333333333329</v>
      </c>
      <c r="HA257" s="45">
        <f>OpEx!HC27</f>
        <v>83.333333333333329</v>
      </c>
      <c r="HB257" s="45">
        <f>OpEx!HD27</f>
        <v>83.333333333333329</v>
      </c>
      <c r="HC257" s="45">
        <f>OpEx!HE27</f>
        <v>83.333333333333329</v>
      </c>
      <c r="HD257" s="45">
        <f>OpEx!HF27</f>
        <v>83.333333333333329</v>
      </c>
      <c r="HE257" s="45">
        <f>OpEx!HG27</f>
        <v>83.333333333333329</v>
      </c>
      <c r="HF257" s="45">
        <f>OpEx!HH27</f>
        <v>83.333333333333329</v>
      </c>
      <c r="HG257" s="45">
        <f>OpEx!HI27</f>
        <v>83.333333333333329</v>
      </c>
      <c r="HH257" s="45">
        <f>OpEx!HJ27</f>
        <v>83.333333333333329</v>
      </c>
      <c r="HI257" s="45">
        <f>OpEx!HK27</f>
        <v>83.333333333333329</v>
      </c>
      <c r="HJ257" s="45">
        <f>OpEx!HL27</f>
        <v>83.333333333333329</v>
      </c>
      <c r="HK257" s="45">
        <f>OpEx!HM27</f>
        <v>83.333333333333329</v>
      </c>
      <c r="HL257" s="45">
        <f>OpEx!HN27</f>
        <v>83.333333333333329</v>
      </c>
      <c r="HM257" s="45">
        <f>OpEx!HO27</f>
        <v>83.333333333333329</v>
      </c>
      <c r="HN257" s="45">
        <f>OpEx!HP27</f>
        <v>83.333333333333329</v>
      </c>
      <c r="HO257" s="45">
        <f>OpEx!HQ27</f>
        <v>83.333333333333329</v>
      </c>
      <c r="HP257" s="45">
        <f>OpEx!HR27</f>
        <v>83.333333333333329</v>
      </c>
      <c r="HQ257" s="45">
        <f>OpEx!HS27</f>
        <v>83.333333333333329</v>
      </c>
      <c r="HR257" s="45">
        <f>OpEx!HT27</f>
        <v>83.333333333333329</v>
      </c>
      <c r="HS257" s="45">
        <f>OpEx!HU27</f>
        <v>83.333333333333329</v>
      </c>
      <c r="HT257" s="45">
        <f>OpEx!HV27</f>
        <v>83.333333333333329</v>
      </c>
      <c r="HU257" s="45">
        <f>OpEx!HW27</f>
        <v>83.333333333333329</v>
      </c>
      <c r="HV257" s="45">
        <f>OpEx!HX27</f>
        <v>83.333333333333329</v>
      </c>
      <c r="HW257" s="45">
        <f>OpEx!HY27</f>
        <v>83.333333333333329</v>
      </c>
      <c r="HX257" s="45">
        <f>OpEx!HZ27</f>
        <v>83.333333333333329</v>
      </c>
      <c r="HY257" s="45">
        <f>OpEx!IA27</f>
        <v>83.333333333333329</v>
      </c>
      <c r="HZ257" s="45">
        <f>OpEx!IB27</f>
        <v>83.333333333333329</v>
      </c>
      <c r="IA257" s="45">
        <f>OpEx!IC27</f>
        <v>83.333333333333329</v>
      </c>
      <c r="IB257" s="45">
        <f>OpEx!ID27</f>
        <v>83.333333333333329</v>
      </c>
      <c r="IC257" s="45">
        <f>OpEx!IE27</f>
        <v>83.333333333333329</v>
      </c>
      <c r="ID257" s="45">
        <f>OpEx!IF27</f>
        <v>83.333333333333329</v>
      </c>
      <c r="IE257" s="45">
        <f>OpEx!IG27</f>
        <v>83.333333333333329</v>
      </c>
      <c r="IF257" s="45">
        <f>OpEx!IH27</f>
        <v>83.333333333333329</v>
      </c>
      <c r="IG257" s="45">
        <f>OpEx!II27</f>
        <v>83.333333333333329</v>
      </c>
      <c r="IH257" s="45">
        <f>OpEx!IJ27</f>
        <v>83.333333333333329</v>
      </c>
      <c r="II257" s="45">
        <f>OpEx!IK27</f>
        <v>83.333333333333329</v>
      </c>
      <c r="IJ257" s="45">
        <f>OpEx!IL27</f>
        <v>83.333333333333329</v>
      </c>
      <c r="IK257" s="45">
        <f>OpEx!IM27</f>
        <v>83.333333333333329</v>
      </c>
      <c r="IL257" s="45">
        <f>OpEx!IN27</f>
        <v>83.333333333333329</v>
      </c>
      <c r="IM257" s="45">
        <f>OpEx!IO27</f>
        <v>83.333333333333329</v>
      </c>
      <c r="IN257" s="45">
        <f>OpEx!IP27</f>
        <v>83.333333333333329</v>
      </c>
      <c r="IO257" s="45">
        <f>OpEx!IQ27</f>
        <v>83.333333333333329</v>
      </c>
      <c r="IP257" s="45">
        <f>OpEx!IR27</f>
        <v>83.333333333333329</v>
      </c>
      <c r="IQ257" s="45">
        <f>OpEx!IS27</f>
        <v>83.333333333333329</v>
      </c>
      <c r="IR257" s="45">
        <f>OpEx!IT27</f>
        <v>83.333333333333329</v>
      </c>
      <c r="IS257" s="45">
        <f>OpEx!IU27</f>
        <v>83.333333333333329</v>
      </c>
      <c r="IT257" s="45">
        <f>OpEx!IV27</f>
        <v>83.333333333333329</v>
      </c>
      <c r="IU257" s="45">
        <f>OpEx!IW27</f>
        <v>83.333333333333329</v>
      </c>
      <c r="IV257" s="45">
        <f>OpEx!IX27</f>
        <v>83.333333333333329</v>
      </c>
      <c r="IW257" s="45">
        <f>OpEx!IY27</f>
        <v>83.333333333333329</v>
      </c>
      <c r="IX257" s="45">
        <f>OpEx!IZ27</f>
        <v>83.333333333333329</v>
      </c>
      <c r="IY257" s="45">
        <f>OpEx!JA27</f>
        <v>83.333333333333329</v>
      </c>
      <c r="IZ257" s="45">
        <f>OpEx!JB27</f>
        <v>83.333333333333329</v>
      </c>
      <c r="JA257" s="45">
        <f>OpEx!JC27</f>
        <v>83.333333333333329</v>
      </c>
      <c r="JB257" s="45">
        <f>OpEx!JD27</f>
        <v>83.333333333333329</v>
      </c>
      <c r="JC257" s="45">
        <f>OpEx!JE27</f>
        <v>83.333333333333329</v>
      </c>
      <c r="JD257" s="45">
        <f>OpEx!JF27</f>
        <v>83.333333333333329</v>
      </c>
      <c r="JE257" s="45">
        <f>OpEx!JG27</f>
        <v>83.333333333333329</v>
      </c>
      <c r="JF257" s="45">
        <f>OpEx!JH27</f>
        <v>83.333333333333329</v>
      </c>
      <c r="JG257" s="45">
        <f>OpEx!JI27</f>
        <v>83.333333333333329</v>
      </c>
      <c r="JH257" s="45">
        <f>OpEx!JJ27</f>
        <v>83.333333333333329</v>
      </c>
      <c r="JI257" s="45">
        <f>OpEx!JK27</f>
        <v>83.333333333333329</v>
      </c>
      <c r="JJ257" s="45">
        <f>OpEx!JL27</f>
        <v>83.333333333333329</v>
      </c>
      <c r="JK257" s="45">
        <f>OpEx!JM27</f>
        <v>83.333333333333329</v>
      </c>
      <c r="JL257" s="45">
        <f>OpEx!JN27</f>
        <v>83.333333333333329</v>
      </c>
      <c r="JM257" s="45">
        <f>OpEx!JO27</f>
        <v>83.333333333333329</v>
      </c>
      <c r="JN257" s="45">
        <f>OpEx!JP27</f>
        <v>83.333333333333329</v>
      </c>
      <c r="JO257" s="45">
        <f>OpEx!JQ27</f>
        <v>83.333333333333329</v>
      </c>
      <c r="JP257" s="45">
        <f>OpEx!JR27</f>
        <v>83.333333333333329</v>
      </c>
      <c r="JQ257" s="45">
        <f>OpEx!JS27</f>
        <v>83.333333333333329</v>
      </c>
      <c r="JR257" s="45">
        <f>OpEx!JT27</f>
        <v>83.333333333333329</v>
      </c>
      <c r="JS257" s="45">
        <f>OpEx!JU27</f>
        <v>83.333333333333329</v>
      </c>
      <c r="JT257" s="45">
        <f>OpEx!JV27</f>
        <v>83.333333333333329</v>
      </c>
      <c r="JU257" s="45">
        <f>OpEx!JW27</f>
        <v>83.333333333333329</v>
      </c>
      <c r="JV257" s="45">
        <f>OpEx!JX27</f>
        <v>83.333333333333329</v>
      </c>
      <c r="JW257" s="45">
        <f>OpEx!JY27</f>
        <v>83.333333333333329</v>
      </c>
      <c r="JX257" s="45">
        <f>OpEx!JZ27</f>
        <v>83.333333333333329</v>
      </c>
      <c r="JY257" s="45">
        <f>OpEx!KA27</f>
        <v>83.333333333333329</v>
      </c>
      <c r="JZ257" s="45">
        <f>OpEx!KB27</f>
        <v>83.333333333333329</v>
      </c>
      <c r="KA257" s="45">
        <f>OpEx!KC27</f>
        <v>83.333333333333329</v>
      </c>
      <c r="KB257" s="45">
        <f>OpEx!KD27</f>
        <v>83.333333333333329</v>
      </c>
      <c r="KC257" s="45">
        <f>OpEx!KE27</f>
        <v>83.333333333333329</v>
      </c>
      <c r="KD257" s="45">
        <f>OpEx!KF27</f>
        <v>83.333333333333329</v>
      </c>
      <c r="KE257" s="45">
        <f>OpEx!KG27</f>
        <v>83.333333333333329</v>
      </c>
      <c r="KF257" s="45">
        <f>OpEx!KH27</f>
        <v>83.333333333333329</v>
      </c>
      <c r="KG257" s="45">
        <f>OpEx!KI27</f>
        <v>83.333333333333329</v>
      </c>
      <c r="KH257" s="45">
        <f>OpEx!KJ27</f>
        <v>83.333333333333329</v>
      </c>
      <c r="KI257" s="45">
        <f>OpEx!KK27</f>
        <v>83.333333333333329</v>
      </c>
      <c r="KJ257" s="45">
        <f>OpEx!KL27</f>
        <v>83.333333333333329</v>
      </c>
      <c r="KK257" s="45">
        <f>OpEx!KM27</f>
        <v>83.333333333333329</v>
      </c>
      <c r="KL257" s="45">
        <f>OpEx!KN27</f>
        <v>83.333333333333329</v>
      </c>
      <c r="KM257" s="45">
        <f>OpEx!KO27</f>
        <v>83.333333333333329</v>
      </c>
      <c r="KN257" s="45">
        <f>OpEx!KP27</f>
        <v>83.333333333333329</v>
      </c>
      <c r="KO257" s="45">
        <f>OpEx!KQ27</f>
        <v>83.333333333333329</v>
      </c>
      <c r="KP257" s="45">
        <f>OpEx!KR27</f>
        <v>83.333333333333329</v>
      </c>
      <c r="KQ257" s="45">
        <f>OpEx!KS27</f>
        <v>83.333333333333329</v>
      </c>
      <c r="KR257" s="45">
        <f>OpEx!KT27</f>
        <v>83.333333333333329</v>
      </c>
      <c r="KS257" s="45">
        <f>OpEx!KU27</f>
        <v>83.333333333333329</v>
      </c>
      <c r="KT257" s="45">
        <f>OpEx!KV27</f>
        <v>83.333333333333329</v>
      </c>
      <c r="KU257" s="45">
        <f>OpEx!KW27</f>
        <v>83.333333333333329</v>
      </c>
      <c r="KV257" s="45">
        <f>OpEx!KX27</f>
        <v>83.333333333333329</v>
      </c>
      <c r="KW257" s="45">
        <f>OpEx!KY27</f>
        <v>83.333333333333329</v>
      </c>
      <c r="KX257" s="45">
        <f>OpEx!KZ27</f>
        <v>83.333333333333329</v>
      </c>
      <c r="KY257" s="45">
        <f>OpEx!LA27</f>
        <v>83.333333333333329</v>
      </c>
      <c r="KZ257" s="45">
        <f>OpEx!LB27</f>
        <v>83.333333333333329</v>
      </c>
      <c r="LA257" s="45">
        <f>OpEx!LC27</f>
        <v>83.333333333333329</v>
      </c>
      <c r="LB257" s="45">
        <f>OpEx!LD27</f>
        <v>83.333333333333329</v>
      </c>
      <c r="LC257" s="45">
        <f>OpEx!LE27</f>
        <v>83.333333333333329</v>
      </c>
      <c r="LD257" s="45">
        <f>OpEx!LF27</f>
        <v>83.333333333333329</v>
      </c>
      <c r="LE257" s="45">
        <f>OpEx!LG27</f>
        <v>83.333333333333329</v>
      </c>
      <c r="LF257" s="45">
        <f>OpEx!LH27</f>
        <v>83.333333333333329</v>
      </c>
      <c r="LG257" s="45">
        <f>OpEx!LI27</f>
        <v>83.333333333333329</v>
      </c>
      <c r="LH257" s="45">
        <f>OpEx!LJ27</f>
        <v>83.333333333333329</v>
      </c>
      <c r="LI257" s="45">
        <f>OpEx!LK27</f>
        <v>83.333333333333329</v>
      </c>
      <c r="LJ257" s="45">
        <f>OpEx!LL27</f>
        <v>83.333333333333329</v>
      </c>
      <c r="LK257" s="45">
        <f>OpEx!LM27</f>
        <v>83.333333333333329</v>
      </c>
      <c r="LL257" s="45">
        <f>OpEx!LN27</f>
        <v>83.333333333333329</v>
      </c>
      <c r="LM257" s="45">
        <f>OpEx!LO27</f>
        <v>83.333333333333329</v>
      </c>
      <c r="LN257" s="45">
        <f>OpEx!LP27</f>
        <v>83.333333333333329</v>
      </c>
      <c r="LO257" s="45">
        <f>OpEx!LQ27</f>
        <v>83.333333333333329</v>
      </c>
      <c r="LP257" s="45">
        <f>OpEx!LR27</f>
        <v>83.333333333333329</v>
      </c>
      <c r="LQ257" s="45">
        <f>OpEx!LS27</f>
        <v>83.333333333333329</v>
      </c>
      <c r="LR257" s="45">
        <f>OpEx!LT27</f>
        <v>83.333333333333329</v>
      </c>
      <c r="LS257" s="45">
        <f>OpEx!LU27</f>
        <v>83.333333333333329</v>
      </c>
      <c r="LT257" s="45">
        <f>OpEx!LV27</f>
        <v>83.333333333333329</v>
      </c>
      <c r="LU257" s="45"/>
      <c r="LV257" s="45"/>
      <c r="LW257" s="45"/>
      <c r="LX257" s="45"/>
      <c r="LY257" s="45"/>
      <c r="LZ257" s="45"/>
      <c r="MA257" s="45"/>
      <c r="MB257" s="45"/>
      <c r="MC257" s="45"/>
      <c r="MD257" s="45"/>
      <c r="ME257" s="45"/>
      <c r="MF257" s="45"/>
      <c r="MG257" s="45"/>
      <c r="MH257" s="45"/>
      <c r="MI257" s="45"/>
      <c r="MJ257" s="45"/>
      <c r="MK257" s="45"/>
      <c r="ML257" s="45"/>
      <c r="MM257" s="45"/>
      <c r="MN257" s="45"/>
      <c r="MO257" s="45"/>
      <c r="MP257" s="45"/>
      <c r="MQ257" s="45"/>
      <c r="MR257" s="45"/>
      <c r="MS257" s="45"/>
      <c r="MT257" s="45"/>
      <c r="MU257" s="45"/>
      <c r="MV257" s="45"/>
      <c r="MW257" s="45"/>
      <c r="MX257" s="45"/>
      <c r="MY257" s="45"/>
      <c r="MZ257" s="45"/>
      <c r="NA257" s="45"/>
      <c r="NB257" s="45"/>
      <c r="NC257" s="45"/>
      <c r="ND257" s="45"/>
      <c r="NE257" s="45"/>
      <c r="NF257" s="45"/>
      <c r="NG257" s="45"/>
      <c r="NH257" s="45"/>
      <c r="NI257" s="45"/>
      <c r="NJ257" s="45"/>
      <c r="NK257" s="45"/>
      <c r="NL257" s="45"/>
      <c r="NM257" s="45"/>
      <c r="NN257" s="45"/>
      <c r="NO257" s="45"/>
      <c r="NP257" s="45"/>
      <c r="NQ257" s="45"/>
      <c r="NR257" s="45"/>
      <c r="NS257" s="45"/>
      <c r="NT257" s="45"/>
      <c r="NU257" s="45"/>
      <c r="NV257" s="45"/>
      <c r="NW257" s="45"/>
      <c r="NX257" s="45"/>
      <c r="NY257" s="45"/>
      <c r="NZ257" s="45"/>
      <c r="OA257" s="45"/>
      <c r="OB257" s="45"/>
      <c r="OC257" s="45"/>
      <c r="OD257" s="45"/>
      <c r="OE257" s="45"/>
      <c r="OF257" s="45"/>
      <c r="OG257" s="45"/>
      <c r="OH257" s="45"/>
      <c r="OI257" s="45"/>
      <c r="OJ257" s="45"/>
      <c r="OK257" s="45"/>
      <c r="OL257" s="45"/>
      <c r="OM257" s="45"/>
      <c r="ON257" s="45"/>
      <c r="OO257" s="45"/>
      <c r="OP257" s="45"/>
      <c r="OQ257" s="45"/>
      <c r="OR257" s="45"/>
      <c r="OS257" s="45"/>
      <c r="OT257" s="45"/>
      <c r="OU257" s="45"/>
      <c r="OV257" s="45"/>
      <c r="OW257" s="45"/>
      <c r="OX257" s="45"/>
      <c r="OY257" s="45"/>
      <c r="OZ257" s="45"/>
      <c r="PA257" s="45"/>
      <c r="PB257" s="45"/>
      <c r="PC257" s="45"/>
      <c r="PD257" s="45"/>
      <c r="PE257" s="45"/>
      <c r="PF257" s="45"/>
      <c r="PG257" s="45"/>
      <c r="PH257" s="45"/>
      <c r="PI257" s="45"/>
      <c r="PJ257" s="45"/>
      <c r="PK257" s="45"/>
      <c r="PL257" s="45"/>
      <c r="PM257" s="45"/>
      <c r="PN257" s="45"/>
      <c r="PO257" s="45"/>
      <c r="PP257" s="45"/>
      <c r="PQ257" s="45"/>
      <c r="PR257" s="45"/>
      <c r="PS257" s="45"/>
      <c r="PT257" s="45"/>
      <c r="PU257" s="45"/>
      <c r="PV257" s="45"/>
      <c r="PW257" s="45"/>
      <c r="PX257" s="45"/>
      <c r="PY257" s="45"/>
      <c r="PZ257" s="45"/>
      <c r="QA257" s="45"/>
      <c r="QB257" s="45"/>
      <c r="QC257" s="45"/>
      <c r="QD257" s="45"/>
      <c r="QE257" s="45"/>
      <c r="QF257" s="45"/>
      <c r="QG257" s="45"/>
      <c r="QH257" s="45"/>
      <c r="QI257" s="45"/>
      <c r="QJ257" s="45"/>
      <c r="QK257" s="45"/>
      <c r="QL257" s="45"/>
      <c r="QM257" s="45"/>
      <c r="QN257" s="45"/>
      <c r="QO257" s="45"/>
      <c r="QP257" s="45"/>
      <c r="QQ257" s="45"/>
      <c r="QR257" s="45"/>
      <c r="QS257" s="45"/>
      <c r="QT257" s="45"/>
      <c r="QU257" s="45"/>
    </row>
    <row r="258" spans="1:463" outlineLevel="1">
      <c r="C258" s="75" t="s">
        <v>520</v>
      </c>
      <c r="D258" s="42"/>
      <c r="E258" s="50" t="s">
        <v>95</v>
      </c>
      <c r="G258" s="32"/>
      <c r="H258" s="198">
        <f t="shared" si="929"/>
        <v>2648100</v>
      </c>
      <c r="I258" s="45">
        <v>0</v>
      </c>
      <c r="J258" s="45">
        <v>0</v>
      </c>
      <c r="K258" s="45">
        <v>0</v>
      </c>
      <c r="L258" s="45">
        <v>0</v>
      </c>
      <c r="M258" s="45">
        <v>0</v>
      </c>
      <c r="N258" s="45">
        <v>0</v>
      </c>
      <c r="O258" s="45">
        <v>0</v>
      </c>
      <c r="P258" s="45">
        <v>0</v>
      </c>
      <c r="Q258" s="45">
        <v>0</v>
      </c>
      <c r="R258" s="45">
        <v>0</v>
      </c>
      <c r="S258" s="45">
        <v>0</v>
      </c>
      <c r="T258" s="45">
        <v>0</v>
      </c>
      <c r="U258" s="45">
        <v>0</v>
      </c>
      <c r="V258" s="45">
        <v>0</v>
      </c>
      <c r="W258" s="45">
        <v>0</v>
      </c>
      <c r="X258" s="45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0</v>
      </c>
      <c r="AG258" s="45">
        <f>OpEx!AI29</f>
        <v>8827</v>
      </c>
      <c r="AH258" s="45">
        <f>OpEx!AJ29</f>
        <v>8827</v>
      </c>
      <c r="AI258" s="45">
        <f>OpEx!AK29</f>
        <v>8827</v>
      </c>
      <c r="AJ258" s="45">
        <f>OpEx!AL29</f>
        <v>8827</v>
      </c>
      <c r="AK258" s="45">
        <f>OpEx!AM29</f>
        <v>8827</v>
      </c>
      <c r="AL258" s="45">
        <f>OpEx!AN29</f>
        <v>8827</v>
      </c>
      <c r="AM258" s="45">
        <f>OpEx!AO29</f>
        <v>8827</v>
      </c>
      <c r="AN258" s="45">
        <f>OpEx!AP29</f>
        <v>8827</v>
      </c>
      <c r="AO258" s="45">
        <f>OpEx!AQ29</f>
        <v>8827</v>
      </c>
      <c r="AP258" s="45">
        <f>OpEx!AR29</f>
        <v>8827</v>
      </c>
      <c r="AQ258" s="45">
        <f>OpEx!AS29</f>
        <v>8827</v>
      </c>
      <c r="AR258" s="45">
        <f>OpEx!AT29</f>
        <v>8827</v>
      </c>
      <c r="AS258" s="45">
        <f>OpEx!AU29</f>
        <v>8827</v>
      </c>
      <c r="AT258" s="45">
        <f>OpEx!AV29</f>
        <v>8827</v>
      </c>
      <c r="AU258" s="45">
        <f>OpEx!AW29</f>
        <v>8827</v>
      </c>
      <c r="AV258" s="45">
        <f>OpEx!AX29</f>
        <v>8827</v>
      </c>
      <c r="AW258" s="45">
        <f>OpEx!AY29</f>
        <v>8827</v>
      </c>
      <c r="AX258" s="45">
        <f>OpEx!AZ29</f>
        <v>8827</v>
      </c>
      <c r="AY258" s="45">
        <f>OpEx!BA29</f>
        <v>8827</v>
      </c>
      <c r="AZ258" s="45">
        <f>OpEx!BB29</f>
        <v>8827</v>
      </c>
      <c r="BA258" s="45">
        <f>OpEx!BC29</f>
        <v>8827</v>
      </c>
      <c r="BB258" s="45">
        <f>OpEx!BD29</f>
        <v>8827</v>
      </c>
      <c r="BC258" s="45">
        <f>OpEx!BE29</f>
        <v>8827</v>
      </c>
      <c r="BD258" s="45">
        <f>OpEx!BF29</f>
        <v>8827</v>
      </c>
      <c r="BE258" s="45">
        <f>OpEx!BG29</f>
        <v>8827</v>
      </c>
      <c r="BF258" s="45">
        <f>OpEx!BH29</f>
        <v>8827</v>
      </c>
      <c r="BG258" s="45">
        <f>OpEx!BI29</f>
        <v>8827</v>
      </c>
      <c r="BH258" s="45">
        <f>OpEx!BJ29</f>
        <v>8827</v>
      </c>
      <c r="BI258" s="45">
        <f>OpEx!BK29</f>
        <v>8827</v>
      </c>
      <c r="BJ258" s="45">
        <f>OpEx!BL29</f>
        <v>8827</v>
      </c>
      <c r="BK258" s="45">
        <f>OpEx!BM29</f>
        <v>8827</v>
      </c>
      <c r="BL258" s="45">
        <f>OpEx!BN29</f>
        <v>8827</v>
      </c>
      <c r="BM258" s="45">
        <f>OpEx!BO29</f>
        <v>8827</v>
      </c>
      <c r="BN258" s="45">
        <f>OpEx!BP29</f>
        <v>8827</v>
      </c>
      <c r="BO258" s="45">
        <f>OpEx!BQ29</f>
        <v>8827</v>
      </c>
      <c r="BP258" s="45">
        <f>OpEx!BR29</f>
        <v>8827</v>
      </c>
      <c r="BQ258" s="45">
        <f>OpEx!BS29</f>
        <v>8827</v>
      </c>
      <c r="BR258" s="45">
        <f>OpEx!BT29</f>
        <v>8827</v>
      </c>
      <c r="BS258" s="45">
        <f>OpEx!BU29</f>
        <v>8827</v>
      </c>
      <c r="BT258" s="45">
        <f>OpEx!BV29</f>
        <v>8827</v>
      </c>
      <c r="BU258" s="45">
        <f>OpEx!BW29</f>
        <v>8827</v>
      </c>
      <c r="BV258" s="45">
        <f>OpEx!BX29</f>
        <v>8827</v>
      </c>
      <c r="BW258" s="45">
        <f>OpEx!BY29</f>
        <v>8827</v>
      </c>
      <c r="BX258" s="45">
        <f>OpEx!BZ29</f>
        <v>8827</v>
      </c>
      <c r="BY258" s="45">
        <f>OpEx!CA29</f>
        <v>8827</v>
      </c>
      <c r="BZ258" s="45">
        <f>OpEx!CB29</f>
        <v>8827</v>
      </c>
      <c r="CA258" s="45">
        <f>OpEx!CC29</f>
        <v>8827</v>
      </c>
      <c r="CB258" s="45">
        <f>OpEx!CD29</f>
        <v>8827</v>
      </c>
      <c r="CC258" s="45">
        <f>OpEx!CE29</f>
        <v>8827</v>
      </c>
      <c r="CD258" s="45">
        <f>OpEx!CF29</f>
        <v>8827</v>
      </c>
      <c r="CE258" s="45">
        <f>OpEx!CG29</f>
        <v>8827</v>
      </c>
      <c r="CF258" s="45">
        <f>OpEx!CH29</f>
        <v>8827</v>
      </c>
      <c r="CG258" s="45">
        <f>OpEx!CI29</f>
        <v>8827</v>
      </c>
      <c r="CH258" s="45">
        <f>OpEx!CJ29</f>
        <v>8827</v>
      </c>
      <c r="CI258" s="45">
        <f>OpEx!CK29</f>
        <v>8827</v>
      </c>
      <c r="CJ258" s="45">
        <f>OpEx!CL29</f>
        <v>8827</v>
      </c>
      <c r="CK258" s="45">
        <f>OpEx!CM29</f>
        <v>8827</v>
      </c>
      <c r="CL258" s="45">
        <f>OpEx!CN29</f>
        <v>8827</v>
      </c>
      <c r="CM258" s="45">
        <f>OpEx!CO29</f>
        <v>8827</v>
      </c>
      <c r="CN258" s="45">
        <f>OpEx!CP29</f>
        <v>8827</v>
      </c>
      <c r="CO258" s="45">
        <f>OpEx!CQ29</f>
        <v>8827</v>
      </c>
      <c r="CP258" s="45">
        <f>OpEx!CR29</f>
        <v>8827</v>
      </c>
      <c r="CQ258" s="45">
        <f>OpEx!CS29</f>
        <v>8827</v>
      </c>
      <c r="CR258" s="45">
        <f>OpEx!CT29</f>
        <v>8827</v>
      </c>
      <c r="CS258" s="45">
        <f>OpEx!CU29</f>
        <v>8827</v>
      </c>
      <c r="CT258" s="45">
        <f>OpEx!CV29</f>
        <v>8827</v>
      </c>
      <c r="CU258" s="45">
        <f>OpEx!CW29</f>
        <v>8827</v>
      </c>
      <c r="CV258" s="45">
        <f>OpEx!CX29</f>
        <v>8827</v>
      </c>
      <c r="CW258" s="45">
        <f>OpEx!CY29</f>
        <v>8827</v>
      </c>
      <c r="CX258" s="45">
        <f>OpEx!CZ29</f>
        <v>8827</v>
      </c>
      <c r="CY258" s="45">
        <f>OpEx!DA29</f>
        <v>8827</v>
      </c>
      <c r="CZ258" s="45">
        <f>OpEx!DB29</f>
        <v>8827</v>
      </c>
      <c r="DA258" s="45">
        <f>OpEx!DC29</f>
        <v>8827</v>
      </c>
      <c r="DB258" s="45">
        <f>OpEx!DD29</f>
        <v>8827</v>
      </c>
      <c r="DC258" s="45">
        <f>OpEx!DE29</f>
        <v>8827</v>
      </c>
      <c r="DD258" s="45">
        <f>OpEx!DF29</f>
        <v>8827</v>
      </c>
      <c r="DE258" s="45">
        <f>OpEx!DG29</f>
        <v>8827</v>
      </c>
      <c r="DF258" s="45">
        <f>OpEx!DH29</f>
        <v>8827</v>
      </c>
      <c r="DG258" s="45">
        <f>OpEx!DI29</f>
        <v>8827</v>
      </c>
      <c r="DH258" s="45">
        <f>OpEx!DJ29</f>
        <v>8827</v>
      </c>
      <c r="DI258" s="45">
        <f>OpEx!DK29</f>
        <v>8827</v>
      </c>
      <c r="DJ258" s="45">
        <f>OpEx!DL29</f>
        <v>8827</v>
      </c>
      <c r="DK258" s="45">
        <f>OpEx!DM29</f>
        <v>8827</v>
      </c>
      <c r="DL258" s="45">
        <f>OpEx!DN29</f>
        <v>8827</v>
      </c>
      <c r="DM258" s="45">
        <f>OpEx!DO29</f>
        <v>8827</v>
      </c>
      <c r="DN258" s="45">
        <f>OpEx!DP29</f>
        <v>8827</v>
      </c>
      <c r="DO258" s="45">
        <f>OpEx!DQ29</f>
        <v>8827</v>
      </c>
      <c r="DP258" s="45">
        <f>OpEx!DR29</f>
        <v>8827</v>
      </c>
      <c r="DQ258" s="45">
        <f>OpEx!DS29</f>
        <v>8827</v>
      </c>
      <c r="DR258" s="45">
        <f>OpEx!DT29</f>
        <v>8827</v>
      </c>
      <c r="DS258" s="45">
        <f>OpEx!DU29</f>
        <v>8827</v>
      </c>
      <c r="DT258" s="45">
        <f>OpEx!DV29</f>
        <v>8827</v>
      </c>
      <c r="DU258" s="45">
        <f>OpEx!DW29</f>
        <v>8827</v>
      </c>
      <c r="DV258" s="45">
        <f>OpEx!DX29</f>
        <v>8827</v>
      </c>
      <c r="DW258" s="45">
        <f>OpEx!DY29</f>
        <v>8827</v>
      </c>
      <c r="DX258" s="45">
        <f>OpEx!DZ29</f>
        <v>8827</v>
      </c>
      <c r="DY258" s="45">
        <f>OpEx!EA29</f>
        <v>8827</v>
      </c>
      <c r="DZ258" s="45">
        <f>OpEx!EB29</f>
        <v>8827</v>
      </c>
      <c r="EA258" s="45">
        <f>OpEx!EC29</f>
        <v>8827</v>
      </c>
      <c r="EB258" s="45">
        <f>OpEx!ED29</f>
        <v>8827</v>
      </c>
      <c r="EC258" s="45">
        <f>OpEx!EE29</f>
        <v>8827</v>
      </c>
      <c r="ED258" s="45">
        <f>OpEx!EF29</f>
        <v>8827</v>
      </c>
      <c r="EE258" s="45">
        <f>OpEx!EG29</f>
        <v>8827</v>
      </c>
      <c r="EF258" s="45">
        <f>OpEx!EH29</f>
        <v>8827</v>
      </c>
      <c r="EG258" s="45">
        <f>OpEx!EI29</f>
        <v>8827</v>
      </c>
      <c r="EH258" s="45">
        <f>OpEx!EJ29</f>
        <v>8827</v>
      </c>
      <c r="EI258" s="45">
        <f>OpEx!EK29</f>
        <v>8827</v>
      </c>
      <c r="EJ258" s="45">
        <f>OpEx!EL29</f>
        <v>8827</v>
      </c>
      <c r="EK258" s="45">
        <f>OpEx!EM29</f>
        <v>8827</v>
      </c>
      <c r="EL258" s="45">
        <f>OpEx!EN29</f>
        <v>8827</v>
      </c>
      <c r="EM258" s="45">
        <f>OpEx!EO29</f>
        <v>8827</v>
      </c>
      <c r="EN258" s="45">
        <f>OpEx!EP29</f>
        <v>8827</v>
      </c>
      <c r="EO258" s="45">
        <f>OpEx!EQ29</f>
        <v>8827</v>
      </c>
      <c r="EP258" s="45">
        <f>OpEx!ER29</f>
        <v>8827</v>
      </c>
      <c r="EQ258" s="45">
        <f>OpEx!ES29</f>
        <v>8827</v>
      </c>
      <c r="ER258" s="45">
        <f>OpEx!ET29</f>
        <v>8827</v>
      </c>
      <c r="ES258" s="45">
        <f>OpEx!EU29</f>
        <v>8827</v>
      </c>
      <c r="ET258" s="45">
        <f>OpEx!EV29</f>
        <v>8827</v>
      </c>
      <c r="EU258" s="45">
        <f>OpEx!EW29</f>
        <v>8827</v>
      </c>
      <c r="EV258" s="45">
        <f>OpEx!EX29</f>
        <v>8827</v>
      </c>
      <c r="EW258" s="45">
        <f>OpEx!EY29</f>
        <v>8827</v>
      </c>
      <c r="EX258" s="45">
        <f>OpEx!EZ29</f>
        <v>8827</v>
      </c>
      <c r="EY258" s="45">
        <f>OpEx!FA29</f>
        <v>8827</v>
      </c>
      <c r="EZ258" s="45">
        <f>OpEx!FB29</f>
        <v>8827</v>
      </c>
      <c r="FA258" s="45">
        <f>OpEx!FC29</f>
        <v>8827</v>
      </c>
      <c r="FB258" s="45">
        <f>OpEx!FD29</f>
        <v>8827</v>
      </c>
      <c r="FC258" s="45">
        <f>OpEx!FE29</f>
        <v>8827</v>
      </c>
      <c r="FD258" s="45">
        <f>OpEx!FF29</f>
        <v>8827</v>
      </c>
      <c r="FE258" s="45">
        <f>OpEx!FG29</f>
        <v>8827</v>
      </c>
      <c r="FF258" s="45">
        <f>OpEx!FH29</f>
        <v>8827</v>
      </c>
      <c r="FG258" s="45">
        <f>OpEx!FI29</f>
        <v>8827</v>
      </c>
      <c r="FH258" s="45">
        <f>OpEx!FJ29</f>
        <v>8827</v>
      </c>
      <c r="FI258" s="45">
        <f>OpEx!FK29</f>
        <v>8827</v>
      </c>
      <c r="FJ258" s="45">
        <f>OpEx!FL29</f>
        <v>8827</v>
      </c>
      <c r="FK258" s="45">
        <f>OpEx!FM29</f>
        <v>8827</v>
      </c>
      <c r="FL258" s="45">
        <f>OpEx!FN29</f>
        <v>8827</v>
      </c>
      <c r="FM258" s="45">
        <f>OpEx!FO29</f>
        <v>8827</v>
      </c>
      <c r="FN258" s="45">
        <f>OpEx!FP29</f>
        <v>8827</v>
      </c>
      <c r="FO258" s="45">
        <f>OpEx!FQ29</f>
        <v>8827</v>
      </c>
      <c r="FP258" s="45">
        <f>OpEx!FR29</f>
        <v>8827</v>
      </c>
      <c r="FQ258" s="45">
        <f>OpEx!FS29</f>
        <v>8827</v>
      </c>
      <c r="FR258" s="45">
        <f>OpEx!FT29</f>
        <v>8827</v>
      </c>
      <c r="FS258" s="45">
        <f>OpEx!FU29</f>
        <v>8827</v>
      </c>
      <c r="FT258" s="45">
        <f>OpEx!FV29</f>
        <v>8827</v>
      </c>
      <c r="FU258" s="45">
        <f>OpEx!FW29</f>
        <v>8827</v>
      </c>
      <c r="FV258" s="45">
        <f>OpEx!FX29</f>
        <v>8827</v>
      </c>
      <c r="FW258" s="45">
        <f>OpEx!FY29</f>
        <v>8827</v>
      </c>
      <c r="FX258" s="45">
        <f>OpEx!FZ29</f>
        <v>8827</v>
      </c>
      <c r="FY258" s="45">
        <f>OpEx!GA29</f>
        <v>8827</v>
      </c>
      <c r="FZ258" s="45">
        <f>OpEx!GB29</f>
        <v>8827</v>
      </c>
      <c r="GA258" s="45">
        <f>OpEx!GC29</f>
        <v>8827</v>
      </c>
      <c r="GB258" s="45">
        <f>OpEx!GD29</f>
        <v>8827</v>
      </c>
      <c r="GC258" s="45">
        <f>OpEx!GE29</f>
        <v>8827</v>
      </c>
      <c r="GD258" s="45">
        <f>OpEx!GF29</f>
        <v>8827</v>
      </c>
      <c r="GE258" s="45">
        <f>OpEx!GG29</f>
        <v>8827</v>
      </c>
      <c r="GF258" s="45">
        <f>OpEx!GH29</f>
        <v>8827</v>
      </c>
      <c r="GG258" s="45">
        <f>OpEx!GI29</f>
        <v>8827</v>
      </c>
      <c r="GH258" s="45">
        <f>OpEx!GJ29</f>
        <v>8827</v>
      </c>
      <c r="GI258" s="45">
        <f>OpEx!GK29</f>
        <v>8827</v>
      </c>
      <c r="GJ258" s="45">
        <f>OpEx!GL29</f>
        <v>8827</v>
      </c>
      <c r="GK258" s="45">
        <f>OpEx!GM29</f>
        <v>8827</v>
      </c>
      <c r="GL258" s="45">
        <f>OpEx!GN29</f>
        <v>8827</v>
      </c>
      <c r="GM258" s="45">
        <f>OpEx!GO29</f>
        <v>8827</v>
      </c>
      <c r="GN258" s="45">
        <f>OpEx!GP29</f>
        <v>8827</v>
      </c>
      <c r="GO258" s="45">
        <f>OpEx!GQ29</f>
        <v>8827</v>
      </c>
      <c r="GP258" s="45">
        <f>OpEx!GR29</f>
        <v>8827</v>
      </c>
      <c r="GQ258" s="45">
        <f>OpEx!GS29</f>
        <v>8827</v>
      </c>
      <c r="GR258" s="45">
        <f>OpEx!GT29</f>
        <v>8827</v>
      </c>
      <c r="GS258" s="45">
        <f>OpEx!GU29</f>
        <v>8827</v>
      </c>
      <c r="GT258" s="45">
        <f>OpEx!GV29</f>
        <v>8827</v>
      </c>
      <c r="GU258" s="45">
        <f>OpEx!GW29</f>
        <v>8827</v>
      </c>
      <c r="GV258" s="45">
        <f>OpEx!GX29</f>
        <v>8827</v>
      </c>
      <c r="GW258" s="45">
        <f>OpEx!GY29</f>
        <v>8827</v>
      </c>
      <c r="GX258" s="45">
        <f>OpEx!GZ29</f>
        <v>8827</v>
      </c>
      <c r="GY258" s="45">
        <f>OpEx!HA29</f>
        <v>8827</v>
      </c>
      <c r="GZ258" s="45">
        <f>OpEx!HB29</f>
        <v>8827</v>
      </c>
      <c r="HA258" s="45">
        <f>OpEx!HC29</f>
        <v>8827</v>
      </c>
      <c r="HB258" s="45">
        <f>OpEx!HD29</f>
        <v>8827</v>
      </c>
      <c r="HC258" s="45">
        <f>OpEx!HE29</f>
        <v>8827</v>
      </c>
      <c r="HD258" s="45">
        <f>OpEx!HF29</f>
        <v>8827</v>
      </c>
      <c r="HE258" s="45">
        <f>OpEx!HG29</f>
        <v>8827</v>
      </c>
      <c r="HF258" s="45">
        <f>OpEx!HH29</f>
        <v>8827</v>
      </c>
      <c r="HG258" s="45">
        <f>OpEx!HI29</f>
        <v>8827</v>
      </c>
      <c r="HH258" s="45">
        <f>OpEx!HJ29</f>
        <v>8827</v>
      </c>
      <c r="HI258" s="45">
        <f>OpEx!HK29</f>
        <v>8827</v>
      </c>
      <c r="HJ258" s="45">
        <f>OpEx!HL29</f>
        <v>8827</v>
      </c>
      <c r="HK258" s="45">
        <f>OpEx!HM29</f>
        <v>8827</v>
      </c>
      <c r="HL258" s="45">
        <f>OpEx!HN29</f>
        <v>8827</v>
      </c>
      <c r="HM258" s="45">
        <f>OpEx!HO29</f>
        <v>8827</v>
      </c>
      <c r="HN258" s="45">
        <f>OpEx!HP29</f>
        <v>8827</v>
      </c>
      <c r="HO258" s="45">
        <f>OpEx!HQ29</f>
        <v>8827</v>
      </c>
      <c r="HP258" s="45">
        <f>OpEx!HR29</f>
        <v>8827</v>
      </c>
      <c r="HQ258" s="45">
        <f>OpEx!HS29</f>
        <v>8827</v>
      </c>
      <c r="HR258" s="45">
        <f>OpEx!HT29</f>
        <v>8827</v>
      </c>
      <c r="HS258" s="45">
        <f>OpEx!HU29</f>
        <v>8827</v>
      </c>
      <c r="HT258" s="45">
        <f>OpEx!HV29</f>
        <v>8827</v>
      </c>
      <c r="HU258" s="45">
        <f>OpEx!HW29</f>
        <v>8827</v>
      </c>
      <c r="HV258" s="45">
        <f>OpEx!HX29</f>
        <v>8827</v>
      </c>
      <c r="HW258" s="45">
        <f>OpEx!HY29</f>
        <v>8827</v>
      </c>
      <c r="HX258" s="45">
        <f>OpEx!HZ29</f>
        <v>8827</v>
      </c>
      <c r="HY258" s="45">
        <f>OpEx!IA29</f>
        <v>8827</v>
      </c>
      <c r="HZ258" s="45">
        <f>OpEx!IB29</f>
        <v>8827</v>
      </c>
      <c r="IA258" s="45">
        <f>OpEx!IC29</f>
        <v>8827</v>
      </c>
      <c r="IB258" s="45">
        <f>OpEx!ID29</f>
        <v>8827</v>
      </c>
      <c r="IC258" s="45">
        <f>OpEx!IE29</f>
        <v>8827</v>
      </c>
      <c r="ID258" s="45">
        <f>OpEx!IF29</f>
        <v>8827</v>
      </c>
      <c r="IE258" s="45">
        <f>OpEx!IG29</f>
        <v>8827</v>
      </c>
      <c r="IF258" s="45">
        <f>OpEx!IH29</f>
        <v>8827</v>
      </c>
      <c r="IG258" s="45">
        <f>OpEx!II29</f>
        <v>8827</v>
      </c>
      <c r="IH258" s="45">
        <f>OpEx!IJ29</f>
        <v>8827</v>
      </c>
      <c r="II258" s="45">
        <f>OpEx!IK29</f>
        <v>8827</v>
      </c>
      <c r="IJ258" s="45">
        <f>OpEx!IL29</f>
        <v>8827</v>
      </c>
      <c r="IK258" s="45">
        <f>OpEx!IM29</f>
        <v>8827</v>
      </c>
      <c r="IL258" s="45">
        <f>OpEx!IN29</f>
        <v>8827</v>
      </c>
      <c r="IM258" s="45">
        <f>OpEx!IO29</f>
        <v>8827</v>
      </c>
      <c r="IN258" s="45">
        <f>OpEx!IP29</f>
        <v>8827</v>
      </c>
      <c r="IO258" s="45">
        <f>OpEx!IQ29</f>
        <v>8827</v>
      </c>
      <c r="IP258" s="45">
        <f>OpEx!IR29</f>
        <v>8827</v>
      </c>
      <c r="IQ258" s="45">
        <f>OpEx!IS29</f>
        <v>8827</v>
      </c>
      <c r="IR258" s="45">
        <f>OpEx!IT29</f>
        <v>8827</v>
      </c>
      <c r="IS258" s="45">
        <f>OpEx!IU29</f>
        <v>8827</v>
      </c>
      <c r="IT258" s="45">
        <f>OpEx!IV29</f>
        <v>8827</v>
      </c>
      <c r="IU258" s="45">
        <f>OpEx!IW29</f>
        <v>8827</v>
      </c>
      <c r="IV258" s="45">
        <f>OpEx!IX29</f>
        <v>8827</v>
      </c>
      <c r="IW258" s="45">
        <f>OpEx!IY29</f>
        <v>8827</v>
      </c>
      <c r="IX258" s="45">
        <f>OpEx!IZ29</f>
        <v>8827</v>
      </c>
      <c r="IY258" s="45">
        <f>OpEx!JA29</f>
        <v>8827</v>
      </c>
      <c r="IZ258" s="45">
        <f>OpEx!JB29</f>
        <v>8827</v>
      </c>
      <c r="JA258" s="45">
        <f>OpEx!JC29</f>
        <v>8827</v>
      </c>
      <c r="JB258" s="45">
        <f>OpEx!JD29</f>
        <v>8827</v>
      </c>
      <c r="JC258" s="45">
        <f>OpEx!JE29</f>
        <v>8827</v>
      </c>
      <c r="JD258" s="45">
        <f>OpEx!JF29</f>
        <v>8827</v>
      </c>
      <c r="JE258" s="45">
        <f>OpEx!JG29</f>
        <v>8827</v>
      </c>
      <c r="JF258" s="45">
        <f>OpEx!JH29</f>
        <v>8827</v>
      </c>
      <c r="JG258" s="45">
        <f>OpEx!JI29</f>
        <v>8827</v>
      </c>
      <c r="JH258" s="45">
        <f>OpEx!JJ29</f>
        <v>8827</v>
      </c>
      <c r="JI258" s="45">
        <f>OpEx!JK29</f>
        <v>8827</v>
      </c>
      <c r="JJ258" s="45">
        <f>OpEx!JL29</f>
        <v>8827</v>
      </c>
      <c r="JK258" s="45">
        <f>OpEx!JM29</f>
        <v>8827</v>
      </c>
      <c r="JL258" s="45">
        <f>OpEx!JN29</f>
        <v>8827</v>
      </c>
      <c r="JM258" s="45">
        <f>OpEx!JO29</f>
        <v>8827</v>
      </c>
      <c r="JN258" s="45">
        <f>OpEx!JP29</f>
        <v>8827</v>
      </c>
      <c r="JO258" s="45">
        <f>OpEx!JQ29</f>
        <v>8827</v>
      </c>
      <c r="JP258" s="45">
        <f>OpEx!JR29</f>
        <v>8827</v>
      </c>
      <c r="JQ258" s="45">
        <f>OpEx!JS29</f>
        <v>8827</v>
      </c>
      <c r="JR258" s="45">
        <f>OpEx!JT29</f>
        <v>8827</v>
      </c>
      <c r="JS258" s="45">
        <f>OpEx!JU29</f>
        <v>8827</v>
      </c>
      <c r="JT258" s="45">
        <f>OpEx!JV29</f>
        <v>8827</v>
      </c>
      <c r="JU258" s="45">
        <f>OpEx!JW29</f>
        <v>8827</v>
      </c>
      <c r="JV258" s="45">
        <f>OpEx!JX29</f>
        <v>8827</v>
      </c>
      <c r="JW258" s="45">
        <f>OpEx!JY29</f>
        <v>8827</v>
      </c>
      <c r="JX258" s="45">
        <f>OpEx!JZ29</f>
        <v>8827</v>
      </c>
      <c r="JY258" s="45">
        <f>OpEx!KA29</f>
        <v>8827</v>
      </c>
      <c r="JZ258" s="45">
        <f>OpEx!KB29</f>
        <v>8827</v>
      </c>
      <c r="KA258" s="45">
        <f>OpEx!KC29</f>
        <v>8827</v>
      </c>
      <c r="KB258" s="45">
        <f>OpEx!KD29</f>
        <v>8827</v>
      </c>
      <c r="KC258" s="45">
        <f>OpEx!KE29</f>
        <v>8827</v>
      </c>
      <c r="KD258" s="45">
        <f>OpEx!KF29</f>
        <v>8827</v>
      </c>
      <c r="KE258" s="45">
        <f>OpEx!KG29</f>
        <v>8827</v>
      </c>
      <c r="KF258" s="45">
        <f>OpEx!KH29</f>
        <v>8827</v>
      </c>
      <c r="KG258" s="45">
        <f>OpEx!KI29</f>
        <v>8827</v>
      </c>
      <c r="KH258" s="45">
        <f>OpEx!KJ29</f>
        <v>8827</v>
      </c>
      <c r="KI258" s="45">
        <f>OpEx!KK29</f>
        <v>8827</v>
      </c>
      <c r="KJ258" s="45">
        <f>OpEx!KL29</f>
        <v>8827</v>
      </c>
      <c r="KK258" s="45">
        <f>OpEx!KM29</f>
        <v>8827</v>
      </c>
      <c r="KL258" s="45">
        <f>OpEx!KN29</f>
        <v>8827</v>
      </c>
      <c r="KM258" s="45">
        <f>OpEx!KO29</f>
        <v>8827</v>
      </c>
      <c r="KN258" s="45">
        <f>OpEx!KP29</f>
        <v>8827</v>
      </c>
      <c r="KO258" s="45">
        <f>OpEx!KQ29</f>
        <v>8827</v>
      </c>
      <c r="KP258" s="45">
        <f>OpEx!KR29</f>
        <v>8827</v>
      </c>
      <c r="KQ258" s="45">
        <f>OpEx!KS29</f>
        <v>8827</v>
      </c>
      <c r="KR258" s="45">
        <f>OpEx!KT29</f>
        <v>8827</v>
      </c>
      <c r="KS258" s="45">
        <f>OpEx!KU29</f>
        <v>8827</v>
      </c>
      <c r="KT258" s="45">
        <f>OpEx!KV29</f>
        <v>8827</v>
      </c>
      <c r="KU258" s="45">
        <f>OpEx!KW29</f>
        <v>8827</v>
      </c>
      <c r="KV258" s="45">
        <f>OpEx!KX29</f>
        <v>8827</v>
      </c>
      <c r="KW258" s="45">
        <f>OpEx!KY29</f>
        <v>8827</v>
      </c>
      <c r="KX258" s="45">
        <f>OpEx!KZ29</f>
        <v>8827</v>
      </c>
      <c r="KY258" s="45">
        <f>OpEx!LA29</f>
        <v>8827</v>
      </c>
      <c r="KZ258" s="45">
        <f>OpEx!LB29</f>
        <v>8827</v>
      </c>
      <c r="LA258" s="45">
        <f>OpEx!LC29</f>
        <v>8827</v>
      </c>
      <c r="LB258" s="45">
        <f>OpEx!LD29</f>
        <v>8827</v>
      </c>
      <c r="LC258" s="45">
        <f>OpEx!LE29</f>
        <v>8827</v>
      </c>
      <c r="LD258" s="45">
        <f>OpEx!LF29</f>
        <v>8827</v>
      </c>
      <c r="LE258" s="45">
        <f>OpEx!LG29</f>
        <v>8827</v>
      </c>
      <c r="LF258" s="45">
        <f>OpEx!LH29</f>
        <v>8827</v>
      </c>
      <c r="LG258" s="45">
        <f>OpEx!LI29</f>
        <v>8827</v>
      </c>
      <c r="LH258" s="45">
        <f>OpEx!LJ29</f>
        <v>8827</v>
      </c>
      <c r="LI258" s="45">
        <f>OpEx!LK29</f>
        <v>8827</v>
      </c>
      <c r="LJ258" s="45">
        <f>OpEx!LL29</f>
        <v>8827</v>
      </c>
      <c r="LK258" s="45">
        <f>OpEx!LM29</f>
        <v>8827</v>
      </c>
      <c r="LL258" s="45">
        <f>OpEx!LN29</f>
        <v>8827</v>
      </c>
      <c r="LM258" s="45">
        <f>OpEx!LO29</f>
        <v>8827</v>
      </c>
      <c r="LN258" s="45">
        <f>OpEx!LP29</f>
        <v>8827</v>
      </c>
      <c r="LO258" s="45">
        <f>OpEx!LQ29</f>
        <v>8827</v>
      </c>
      <c r="LP258" s="45">
        <f>OpEx!LR29</f>
        <v>8827</v>
      </c>
      <c r="LQ258" s="45">
        <f>OpEx!LS29</f>
        <v>8827</v>
      </c>
      <c r="LR258" s="45">
        <f>OpEx!LT29</f>
        <v>8827</v>
      </c>
      <c r="LS258" s="45">
        <f>OpEx!LU29</f>
        <v>8827</v>
      </c>
      <c r="LT258" s="45">
        <f>OpEx!LV29</f>
        <v>8827</v>
      </c>
      <c r="LU258" s="45"/>
      <c r="LV258" s="45"/>
      <c r="LW258" s="45"/>
      <c r="LX258" s="45"/>
      <c r="LY258" s="45"/>
      <c r="LZ258" s="45"/>
      <c r="MA258" s="45"/>
      <c r="MB258" s="45"/>
      <c r="MC258" s="45"/>
      <c r="MD258" s="45"/>
      <c r="ME258" s="45"/>
      <c r="MF258" s="45"/>
      <c r="MG258" s="45"/>
      <c r="MH258" s="45"/>
      <c r="MI258" s="45"/>
      <c r="MJ258" s="45"/>
      <c r="MK258" s="45"/>
      <c r="ML258" s="45"/>
      <c r="MM258" s="45"/>
      <c r="MN258" s="45"/>
      <c r="MO258" s="45"/>
      <c r="MP258" s="45"/>
      <c r="MQ258" s="45"/>
      <c r="MR258" s="45"/>
      <c r="MS258" s="45"/>
      <c r="MT258" s="45"/>
      <c r="MU258" s="45"/>
      <c r="MV258" s="45"/>
      <c r="MW258" s="45"/>
      <c r="MX258" s="45"/>
      <c r="MY258" s="45"/>
      <c r="MZ258" s="45"/>
      <c r="NA258" s="45"/>
      <c r="NB258" s="45"/>
      <c r="NC258" s="45"/>
      <c r="ND258" s="45"/>
      <c r="NE258" s="45"/>
      <c r="NF258" s="45"/>
      <c r="NG258" s="45"/>
      <c r="NH258" s="45"/>
      <c r="NI258" s="45"/>
      <c r="NJ258" s="45"/>
      <c r="NK258" s="45"/>
      <c r="NL258" s="45"/>
      <c r="NM258" s="45"/>
      <c r="NN258" s="45"/>
      <c r="NO258" s="45"/>
      <c r="NP258" s="45"/>
      <c r="NQ258" s="45"/>
      <c r="NR258" s="45"/>
      <c r="NS258" s="45"/>
      <c r="NT258" s="45"/>
      <c r="NU258" s="45"/>
      <c r="NV258" s="45"/>
      <c r="NW258" s="45"/>
      <c r="NX258" s="45"/>
      <c r="NY258" s="45"/>
      <c r="NZ258" s="45"/>
      <c r="OA258" s="45"/>
      <c r="OB258" s="45"/>
      <c r="OC258" s="45"/>
      <c r="OD258" s="45"/>
      <c r="OE258" s="45"/>
      <c r="OF258" s="45"/>
      <c r="OG258" s="45"/>
      <c r="OH258" s="45"/>
      <c r="OI258" s="45"/>
      <c r="OJ258" s="45"/>
      <c r="OK258" s="45"/>
      <c r="OL258" s="45"/>
      <c r="OM258" s="45"/>
      <c r="ON258" s="45"/>
      <c r="OO258" s="45"/>
      <c r="OP258" s="45"/>
      <c r="OQ258" s="45"/>
      <c r="OR258" s="45"/>
      <c r="OS258" s="45"/>
      <c r="OT258" s="45"/>
      <c r="OU258" s="45"/>
      <c r="OV258" s="45"/>
      <c r="OW258" s="45"/>
      <c r="OX258" s="45"/>
      <c r="OY258" s="45"/>
      <c r="OZ258" s="45"/>
      <c r="PA258" s="45"/>
      <c r="PB258" s="45"/>
      <c r="PC258" s="45"/>
      <c r="PD258" s="45"/>
      <c r="PE258" s="45"/>
      <c r="PF258" s="45"/>
      <c r="PG258" s="45"/>
      <c r="PH258" s="45"/>
      <c r="PI258" s="45"/>
      <c r="PJ258" s="45"/>
      <c r="PK258" s="45"/>
      <c r="PL258" s="45"/>
      <c r="PM258" s="45"/>
      <c r="PN258" s="45"/>
      <c r="PO258" s="45"/>
      <c r="PP258" s="45"/>
      <c r="PQ258" s="45"/>
      <c r="PR258" s="45"/>
      <c r="PS258" s="45"/>
      <c r="PT258" s="45"/>
      <c r="PU258" s="45"/>
      <c r="PV258" s="45"/>
      <c r="PW258" s="45"/>
      <c r="PX258" s="45"/>
      <c r="PY258" s="45"/>
      <c r="PZ258" s="45"/>
      <c r="QA258" s="45"/>
      <c r="QB258" s="45"/>
      <c r="QC258" s="45"/>
      <c r="QD258" s="45"/>
      <c r="QE258" s="45"/>
      <c r="QF258" s="45"/>
      <c r="QG258" s="45"/>
      <c r="QH258" s="45"/>
      <c r="QI258" s="45"/>
      <c r="QJ258" s="45"/>
      <c r="QK258" s="45"/>
      <c r="QL258" s="45"/>
      <c r="QM258" s="45"/>
      <c r="QN258" s="45"/>
      <c r="QO258" s="45"/>
      <c r="QP258" s="45"/>
      <c r="QQ258" s="45"/>
      <c r="QR258" s="45"/>
      <c r="QS258" s="45"/>
      <c r="QT258" s="45"/>
      <c r="QU258" s="45"/>
    </row>
    <row r="259" spans="1:463" outlineLevel="1">
      <c r="C259" s="75" t="str">
        <f>OpEx!A30</f>
        <v xml:space="preserve">      Permits and Fees</v>
      </c>
      <c r="D259" s="42"/>
      <c r="E259" s="50" t="s">
        <v>95</v>
      </c>
      <c r="G259" s="32"/>
      <c r="H259" s="198">
        <f t="shared" si="929"/>
        <v>549999.99999999837</v>
      </c>
      <c r="I259" s="45">
        <v>0</v>
      </c>
      <c r="J259" s="45">
        <v>0</v>
      </c>
      <c r="K259" s="45">
        <v>0</v>
      </c>
      <c r="L259" s="45">
        <v>0</v>
      </c>
      <c r="M259" s="45">
        <v>0</v>
      </c>
      <c r="N259" s="45">
        <v>0</v>
      </c>
      <c r="O259" s="45">
        <v>0</v>
      </c>
      <c r="P259" s="45">
        <v>0</v>
      </c>
      <c r="Q259" s="45">
        <v>0</v>
      </c>
      <c r="R259" s="45">
        <v>0</v>
      </c>
      <c r="S259" s="45">
        <v>0</v>
      </c>
      <c r="T259" s="45">
        <v>0</v>
      </c>
      <c r="U259" s="45">
        <v>0</v>
      </c>
      <c r="V259" s="45">
        <v>0</v>
      </c>
      <c r="W259" s="45">
        <v>0</v>
      </c>
      <c r="X259" s="45">
        <v>0</v>
      </c>
      <c r="Y259" s="45">
        <v>0</v>
      </c>
      <c r="Z259" s="45">
        <v>0</v>
      </c>
      <c r="AA259" s="45">
        <v>0</v>
      </c>
      <c r="AB259" s="45">
        <v>0</v>
      </c>
      <c r="AC259" s="45">
        <v>0</v>
      </c>
      <c r="AD259" s="45">
        <v>0</v>
      </c>
      <c r="AE259" s="45">
        <v>0</v>
      </c>
      <c r="AF259" s="45">
        <v>0</v>
      </c>
      <c r="AG259" s="45">
        <f>OpEx!AI30</f>
        <v>1833.3333333333333</v>
      </c>
      <c r="AH259" s="45">
        <f>OpEx!AJ30</f>
        <v>1833.3333333333333</v>
      </c>
      <c r="AI259" s="45">
        <f>OpEx!AK30</f>
        <v>1833.3333333333333</v>
      </c>
      <c r="AJ259" s="45">
        <f>OpEx!AL30</f>
        <v>1833.3333333333333</v>
      </c>
      <c r="AK259" s="45">
        <f>OpEx!AM30</f>
        <v>1833.3333333333333</v>
      </c>
      <c r="AL259" s="45">
        <f>OpEx!AN30</f>
        <v>1833.3333333333333</v>
      </c>
      <c r="AM259" s="45">
        <f>OpEx!AO30</f>
        <v>1833.3333333333333</v>
      </c>
      <c r="AN259" s="45">
        <f>OpEx!AP30</f>
        <v>1833.3333333333333</v>
      </c>
      <c r="AO259" s="45">
        <f>OpEx!AQ30</f>
        <v>1833.3333333333333</v>
      </c>
      <c r="AP259" s="45">
        <f>OpEx!AR30</f>
        <v>1833.3333333333333</v>
      </c>
      <c r="AQ259" s="45">
        <f>OpEx!AS30</f>
        <v>1833.3333333333333</v>
      </c>
      <c r="AR259" s="45">
        <f>OpEx!AT30</f>
        <v>1833.3333333333333</v>
      </c>
      <c r="AS259" s="45">
        <f>OpEx!AU30</f>
        <v>1833.3333333333333</v>
      </c>
      <c r="AT259" s="45">
        <f>OpEx!AV30</f>
        <v>1833.3333333333333</v>
      </c>
      <c r="AU259" s="45">
        <f>OpEx!AW30</f>
        <v>1833.3333333333333</v>
      </c>
      <c r="AV259" s="45">
        <f>OpEx!AX30</f>
        <v>1833.3333333333333</v>
      </c>
      <c r="AW259" s="45">
        <f>OpEx!AY30</f>
        <v>1833.3333333333333</v>
      </c>
      <c r="AX259" s="45">
        <f>OpEx!AZ30</f>
        <v>1833.3333333333333</v>
      </c>
      <c r="AY259" s="45">
        <f>OpEx!BA30</f>
        <v>1833.3333333333333</v>
      </c>
      <c r="AZ259" s="45">
        <f>OpEx!BB30</f>
        <v>1833.3333333333333</v>
      </c>
      <c r="BA259" s="45">
        <f>OpEx!BC30</f>
        <v>1833.3333333333333</v>
      </c>
      <c r="BB259" s="45">
        <f>OpEx!BD30</f>
        <v>1833.3333333333333</v>
      </c>
      <c r="BC259" s="45">
        <f>OpEx!BE30</f>
        <v>1833.3333333333333</v>
      </c>
      <c r="BD259" s="45">
        <f>OpEx!BF30</f>
        <v>1833.3333333333333</v>
      </c>
      <c r="BE259" s="45">
        <f>OpEx!BG30</f>
        <v>1833.3333333333333</v>
      </c>
      <c r="BF259" s="45">
        <f>OpEx!BH30</f>
        <v>1833.3333333333333</v>
      </c>
      <c r="BG259" s="45">
        <f>OpEx!BI30</f>
        <v>1833.3333333333333</v>
      </c>
      <c r="BH259" s="45">
        <f>OpEx!BJ30</f>
        <v>1833.3333333333333</v>
      </c>
      <c r="BI259" s="45">
        <f>OpEx!BK30</f>
        <v>1833.3333333333333</v>
      </c>
      <c r="BJ259" s="45">
        <f>OpEx!BL30</f>
        <v>1833.3333333333333</v>
      </c>
      <c r="BK259" s="45">
        <f>OpEx!BM30</f>
        <v>1833.3333333333333</v>
      </c>
      <c r="BL259" s="45">
        <f>OpEx!BN30</f>
        <v>1833.3333333333333</v>
      </c>
      <c r="BM259" s="45">
        <f>OpEx!BO30</f>
        <v>1833.3333333333333</v>
      </c>
      <c r="BN259" s="45">
        <f>OpEx!BP30</f>
        <v>1833.3333333333333</v>
      </c>
      <c r="BO259" s="45">
        <f>OpEx!BQ30</f>
        <v>1833.3333333333333</v>
      </c>
      <c r="BP259" s="45">
        <f>OpEx!BR30</f>
        <v>1833.3333333333333</v>
      </c>
      <c r="BQ259" s="45">
        <f>OpEx!BS30</f>
        <v>1833.3333333333333</v>
      </c>
      <c r="BR259" s="45">
        <f>OpEx!BT30</f>
        <v>1833.3333333333333</v>
      </c>
      <c r="BS259" s="45">
        <f>OpEx!BU30</f>
        <v>1833.3333333333333</v>
      </c>
      <c r="BT259" s="45">
        <f>OpEx!BV30</f>
        <v>1833.3333333333333</v>
      </c>
      <c r="BU259" s="45">
        <f>OpEx!BW30</f>
        <v>1833.3333333333333</v>
      </c>
      <c r="BV259" s="45">
        <f>OpEx!BX30</f>
        <v>1833.3333333333333</v>
      </c>
      <c r="BW259" s="45">
        <f>OpEx!BY30</f>
        <v>1833.3333333333333</v>
      </c>
      <c r="BX259" s="45">
        <f>OpEx!BZ30</f>
        <v>1833.3333333333333</v>
      </c>
      <c r="BY259" s="45">
        <f>OpEx!CA30</f>
        <v>1833.3333333333333</v>
      </c>
      <c r="BZ259" s="45">
        <f>OpEx!CB30</f>
        <v>1833.3333333333333</v>
      </c>
      <c r="CA259" s="45">
        <f>OpEx!CC30</f>
        <v>1833.3333333333333</v>
      </c>
      <c r="CB259" s="45">
        <f>OpEx!CD30</f>
        <v>1833.3333333333333</v>
      </c>
      <c r="CC259" s="45">
        <f>OpEx!CE30</f>
        <v>1833.3333333333333</v>
      </c>
      <c r="CD259" s="45">
        <f>OpEx!CF30</f>
        <v>1833.3333333333333</v>
      </c>
      <c r="CE259" s="45">
        <f>OpEx!CG30</f>
        <v>1833.3333333333333</v>
      </c>
      <c r="CF259" s="45">
        <f>OpEx!CH30</f>
        <v>1833.3333333333333</v>
      </c>
      <c r="CG259" s="45">
        <f>OpEx!CI30</f>
        <v>1833.3333333333333</v>
      </c>
      <c r="CH259" s="45">
        <f>OpEx!CJ30</f>
        <v>1833.3333333333333</v>
      </c>
      <c r="CI259" s="45">
        <f>OpEx!CK30</f>
        <v>1833.3333333333333</v>
      </c>
      <c r="CJ259" s="45">
        <f>OpEx!CL30</f>
        <v>1833.3333333333333</v>
      </c>
      <c r="CK259" s="45">
        <f>OpEx!CM30</f>
        <v>1833.3333333333333</v>
      </c>
      <c r="CL259" s="45">
        <f>OpEx!CN30</f>
        <v>1833.3333333333333</v>
      </c>
      <c r="CM259" s="45">
        <f>OpEx!CO30</f>
        <v>1833.3333333333333</v>
      </c>
      <c r="CN259" s="45">
        <f>OpEx!CP30</f>
        <v>1833.3333333333333</v>
      </c>
      <c r="CO259" s="45">
        <f>OpEx!CQ30</f>
        <v>1833.3333333333333</v>
      </c>
      <c r="CP259" s="45">
        <f>OpEx!CR30</f>
        <v>1833.3333333333333</v>
      </c>
      <c r="CQ259" s="45">
        <f>OpEx!CS30</f>
        <v>1833.3333333333333</v>
      </c>
      <c r="CR259" s="45">
        <f>OpEx!CT30</f>
        <v>1833.3333333333333</v>
      </c>
      <c r="CS259" s="45">
        <f>OpEx!CU30</f>
        <v>1833.3333333333333</v>
      </c>
      <c r="CT259" s="45">
        <f>OpEx!CV30</f>
        <v>1833.3333333333333</v>
      </c>
      <c r="CU259" s="45">
        <f>OpEx!CW30</f>
        <v>1833.3333333333333</v>
      </c>
      <c r="CV259" s="45">
        <f>OpEx!CX30</f>
        <v>1833.3333333333333</v>
      </c>
      <c r="CW259" s="45">
        <f>OpEx!CY30</f>
        <v>1833.3333333333333</v>
      </c>
      <c r="CX259" s="45">
        <f>OpEx!CZ30</f>
        <v>1833.3333333333333</v>
      </c>
      <c r="CY259" s="45">
        <f>OpEx!DA30</f>
        <v>1833.3333333333333</v>
      </c>
      <c r="CZ259" s="45">
        <f>OpEx!DB30</f>
        <v>1833.3333333333333</v>
      </c>
      <c r="DA259" s="45">
        <f>OpEx!DC30</f>
        <v>1833.3333333333333</v>
      </c>
      <c r="DB259" s="45">
        <f>OpEx!DD30</f>
        <v>1833.3333333333333</v>
      </c>
      <c r="DC259" s="45">
        <f>OpEx!DE30</f>
        <v>1833.3333333333333</v>
      </c>
      <c r="DD259" s="45">
        <f>OpEx!DF30</f>
        <v>1833.3333333333333</v>
      </c>
      <c r="DE259" s="45">
        <f>OpEx!DG30</f>
        <v>1833.3333333333333</v>
      </c>
      <c r="DF259" s="45">
        <f>OpEx!DH30</f>
        <v>1833.3333333333333</v>
      </c>
      <c r="DG259" s="45">
        <f>OpEx!DI30</f>
        <v>1833.3333333333333</v>
      </c>
      <c r="DH259" s="45">
        <f>OpEx!DJ30</f>
        <v>1833.3333333333333</v>
      </c>
      <c r="DI259" s="45">
        <f>OpEx!DK30</f>
        <v>1833.3333333333333</v>
      </c>
      <c r="DJ259" s="45">
        <f>OpEx!DL30</f>
        <v>1833.3333333333333</v>
      </c>
      <c r="DK259" s="45">
        <f>OpEx!DM30</f>
        <v>1833.3333333333333</v>
      </c>
      <c r="DL259" s="45">
        <f>OpEx!DN30</f>
        <v>1833.3333333333333</v>
      </c>
      <c r="DM259" s="45">
        <f>OpEx!DO30</f>
        <v>1833.3333333333333</v>
      </c>
      <c r="DN259" s="45">
        <f>OpEx!DP30</f>
        <v>1833.3333333333333</v>
      </c>
      <c r="DO259" s="45">
        <f>OpEx!DQ30</f>
        <v>1833.3333333333333</v>
      </c>
      <c r="DP259" s="45">
        <f>OpEx!DR30</f>
        <v>1833.3333333333333</v>
      </c>
      <c r="DQ259" s="45">
        <f>OpEx!DS30</f>
        <v>1833.3333333333333</v>
      </c>
      <c r="DR259" s="45">
        <f>OpEx!DT30</f>
        <v>1833.3333333333333</v>
      </c>
      <c r="DS259" s="45">
        <f>OpEx!DU30</f>
        <v>1833.3333333333333</v>
      </c>
      <c r="DT259" s="45">
        <f>OpEx!DV30</f>
        <v>1833.3333333333333</v>
      </c>
      <c r="DU259" s="45">
        <f>OpEx!DW30</f>
        <v>1833.3333333333333</v>
      </c>
      <c r="DV259" s="45">
        <f>OpEx!DX30</f>
        <v>1833.3333333333333</v>
      </c>
      <c r="DW259" s="45">
        <f>OpEx!DY30</f>
        <v>1833.3333333333333</v>
      </c>
      <c r="DX259" s="45">
        <f>OpEx!DZ30</f>
        <v>1833.3333333333333</v>
      </c>
      <c r="DY259" s="45">
        <f>OpEx!EA30</f>
        <v>1833.3333333333333</v>
      </c>
      <c r="DZ259" s="45">
        <f>OpEx!EB30</f>
        <v>1833.3333333333333</v>
      </c>
      <c r="EA259" s="45">
        <f>OpEx!EC30</f>
        <v>1833.3333333333333</v>
      </c>
      <c r="EB259" s="45">
        <f>OpEx!ED30</f>
        <v>1833.3333333333333</v>
      </c>
      <c r="EC259" s="45">
        <f>OpEx!EE30</f>
        <v>1833.3333333333333</v>
      </c>
      <c r="ED259" s="45">
        <f>OpEx!EF30</f>
        <v>1833.3333333333333</v>
      </c>
      <c r="EE259" s="45">
        <f>OpEx!EG30</f>
        <v>1833.3333333333333</v>
      </c>
      <c r="EF259" s="45">
        <f>OpEx!EH30</f>
        <v>1833.3333333333333</v>
      </c>
      <c r="EG259" s="45">
        <f>OpEx!EI30</f>
        <v>1833.3333333333333</v>
      </c>
      <c r="EH259" s="45">
        <f>OpEx!EJ30</f>
        <v>1833.3333333333333</v>
      </c>
      <c r="EI259" s="45">
        <f>OpEx!EK30</f>
        <v>1833.3333333333333</v>
      </c>
      <c r="EJ259" s="45">
        <f>OpEx!EL30</f>
        <v>1833.3333333333333</v>
      </c>
      <c r="EK259" s="45">
        <f>OpEx!EM30</f>
        <v>1833.3333333333333</v>
      </c>
      <c r="EL259" s="45">
        <f>OpEx!EN30</f>
        <v>1833.3333333333333</v>
      </c>
      <c r="EM259" s="45">
        <f>OpEx!EO30</f>
        <v>1833.3333333333333</v>
      </c>
      <c r="EN259" s="45">
        <f>OpEx!EP30</f>
        <v>1833.3333333333333</v>
      </c>
      <c r="EO259" s="45">
        <f>OpEx!EQ30</f>
        <v>1833.3333333333333</v>
      </c>
      <c r="EP259" s="45">
        <f>OpEx!ER30</f>
        <v>1833.3333333333333</v>
      </c>
      <c r="EQ259" s="45">
        <f>OpEx!ES30</f>
        <v>1833.3333333333333</v>
      </c>
      <c r="ER259" s="45">
        <f>OpEx!ET30</f>
        <v>1833.3333333333333</v>
      </c>
      <c r="ES259" s="45">
        <f>OpEx!EU30</f>
        <v>1833.3333333333333</v>
      </c>
      <c r="ET259" s="45">
        <f>OpEx!EV30</f>
        <v>1833.3333333333333</v>
      </c>
      <c r="EU259" s="45">
        <f>OpEx!EW30</f>
        <v>1833.3333333333333</v>
      </c>
      <c r="EV259" s="45">
        <f>OpEx!EX30</f>
        <v>1833.3333333333333</v>
      </c>
      <c r="EW259" s="45">
        <f>OpEx!EY30</f>
        <v>1833.3333333333333</v>
      </c>
      <c r="EX259" s="45">
        <f>OpEx!EZ30</f>
        <v>1833.3333333333333</v>
      </c>
      <c r="EY259" s="45">
        <f>OpEx!FA30</f>
        <v>1833.3333333333333</v>
      </c>
      <c r="EZ259" s="45">
        <f>OpEx!FB30</f>
        <v>1833.3333333333333</v>
      </c>
      <c r="FA259" s="45">
        <f>OpEx!FC30</f>
        <v>1833.3333333333333</v>
      </c>
      <c r="FB259" s="45">
        <f>OpEx!FD30</f>
        <v>1833.3333333333333</v>
      </c>
      <c r="FC259" s="45">
        <f>OpEx!FE30</f>
        <v>1833.3333333333333</v>
      </c>
      <c r="FD259" s="45">
        <f>OpEx!FF30</f>
        <v>1833.3333333333333</v>
      </c>
      <c r="FE259" s="45">
        <f>OpEx!FG30</f>
        <v>1833.3333333333333</v>
      </c>
      <c r="FF259" s="45">
        <f>OpEx!FH30</f>
        <v>1833.3333333333333</v>
      </c>
      <c r="FG259" s="45">
        <f>OpEx!FI30</f>
        <v>1833.3333333333333</v>
      </c>
      <c r="FH259" s="45">
        <f>OpEx!FJ30</f>
        <v>1833.3333333333333</v>
      </c>
      <c r="FI259" s="45">
        <f>OpEx!FK30</f>
        <v>1833.3333333333333</v>
      </c>
      <c r="FJ259" s="45">
        <f>OpEx!FL30</f>
        <v>1833.3333333333333</v>
      </c>
      <c r="FK259" s="45">
        <f>OpEx!FM30</f>
        <v>1833.3333333333333</v>
      </c>
      <c r="FL259" s="45">
        <f>OpEx!FN30</f>
        <v>1833.3333333333333</v>
      </c>
      <c r="FM259" s="45">
        <f>OpEx!FO30</f>
        <v>1833.3333333333333</v>
      </c>
      <c r="FN259" s="45">
        <f>OpEx!FP30</f>
        <v>1833.3333333333333</v>
      </c>
      <c r="FO259" s="45">
        <f>OpEx!FQ30</f>
        <v>1833.3333333333333</v>
      </c>
      <c r="FP259" s="45">
        <f>OpEx!FR30</f>
        <v>1833.3333333333333</v>
      </c>
      <c r="FQ259" s="45">
        <f>OpEx!FS30</f>
        <v>1833.3333333333333</v>
      </c>
      <c r="FR259" s="45">
        <f>OpEx!FT30</f>
        <v>1833.3333333333333</v>
      </c>
      <c r="FS259" s="45">
        <f>OpEx!FU30</f>
        <v>1833.3333333333333</v>
      </c>
      <c r="FT259" s="45">
        <f>OpEx!FV30</f>
        <v>1833.3333333333333</v>
      </c>
      <c r="FU259" s="45">
        <f>OpEx!FW30</f>
        <v>1833.3333333333333</v>
      </c>
      <c r="FV259" s="45">
        <f>OpEx!FX30</f>
        <v>1833.3333333333333</v>
      </c>
      <c r="FW259" s="45">
        <f>OpEx!FY30</f>
        <v>1833.3333333333333</v>
      </c>
      <c r="FX259" s="45">
        <f>OpEx!FZ30</f>
        <v>1833.3333333333333</v>
      </c>
      <c r="FY259" s="45">
        <f>OpEx!GA30</f>
        <v>1833.3333333333333</v>
      </c>
      <c r="FZ259" s="45">
        <f>OpEx!GB30</f>
        <v>1833.3333333333333</v>
      </c>
      <c r="GA259" s="45">
        <f>OpEx!GC30</f>
        <v>1833.3333333333333</v>
      </c>
      <c r="GB259" s="45">
        <f>OpEx!GD30</f>
        <v>1833.3333333333333</v>
      </c>
      <c r="GC259" s="45">
        <f>OpEx!GE30</f>
        <v>1833.3333333333333</v>
      </c>
      <c r="GD259" s="45">
        <f>OpEx!GF30</f>
        <v>1833.3333333333333</v>
      </c>
      <c r="GE259" s="45">
        <f>OpEx!GG30</f>
        <v>1833.3333333333333</v>
      </c>
      <c r="GF259" s="45">
        <f>OpEx!GH30</f>
        <v>1833.3333333333333</v>
      </c>
      <c r="GG259" s="45">
        <f>OpEx!GI30</f>
        <v>1833.3333333333333</v>
      </c>
      <c r="GH259" s="45">
        <f>OpEx!GJ30</f>
        <v>1833.3333333333333</v>
      </c>
      <c r="GI259" s="45">
        <f>OpEx!GK30</f>
        <v>1833.3333333333333</v>
      </c>
      <c r="GJ259" s="45">
        <f>OpEx!GL30</f>
        <v>1833.3333333333333</v>
      </c>
      <c r="GK259" s="45">
        <f>OpEx!GM30</f>
        <v>1833.3333333333333</v>
      </c>
      <c r="GL259" s="45">
        <f>OpEx!GN30</f>
        <v>1833.3333333333333</v>
      </c>
      <c r="GM259" s="45">
        <f>OpEx!GO30</f>
        <v>1833.3333333333333</v>
      </c>
      <c r="GN259" s="45">
        <f>OpEx!GP30</f>
        <v>1833.3333333333333</v>
      </c>
      <c r="GO259" s="45">
        <f>OpEx!GQ30</f>
        <v>1833.3333333333333</v>
      </c>
      <c r="GP259" s="45">
        <f>OpEx!GR30</f>
        <v>1833.3333333333333</v>
      </c>
      <c r="GQ259" s="45">
        <f>OpEx!GS30</f>
        <v>1833.3333333333333</v>
      </c>
      <c r="GR259" s="45">
        <f>OpEx!GT30</f>
        <v>1833.3333333333333</v>
      </c>
      <c r="GS259" s="45">
        <f>OpEx!GU30</f>
        <v>1833.3333333333333</v>
      </c>
      <c r="GT259" s="45">
        <f>OpEx!GV30</f>
        <v>1833.3333333333333</v>
      </c>
      <c r="GU259" s="45">
        <f>OpEx!GW30</f>
        <v>1833.3333333333333</v>
      </c>
      <c r="GV259" s="45">
        <f>OpEx!GX30</f>
        <v>1833.3333333333333</v>
      </c>
      <c r="GW259" s="45">
        <f>OpEx!GY30</f>
        <v>1833.3333333333333</v>
      </c>
      <c r="GX259" s="45">
        <f>OpEx!GZ30</f>
        <v>1833.3333333333333</v>
      </c>
      <c r="GY259" s="45">
        <f>OpEx!HA30</f>
        <v>1833.3333333333333</v>
      </c>
      <c r="GZ259" s="45">
        <f>OpEx!HB30</f>
        <v>1833.3333333333333</v>
      </c>
      <c r="HA259" s="45">
        <f>OpEx!HC30</f>
        <v>1833.3333333333333</v>
      </c>
      <c r="HB259" s="45">
        <f>OpEx!HD30</f>
        <v>1833.3333333333333</v>
      </c>
      <c r="HC259" s="45">
        <f>OpEx!HE30</f>
        <v>1833.3333333333333</v>
      </c>
      <c r="HD259" s="45">
        <f>OpEx!HF30</f>
        <v>1833.3333333333333</v>
      </c>
      <c r="HE259" s="45">
        <f>OpEx!HG30</f>
        <v>1833.3333333333333</v>
      </c>
      <c r="HF259" s="45">
        <f>OpEx!HH30</f>
        <v>1833.3333333333333</v>
      </c>
      <c r="HG259" s="45">
        <f>OpEx!HI30</f>
        <v>1833.3333333333333</v>
      </c>
      <c r="HH259" s="45">
        <f>OpEx!HJ30</f>
        <v>1833.3333333333333</v>
      </c>
      <c r="HI259" s="45">
        <f>OpEx!HK30</f>
        <v>1833.3333333333333</v>
      </c>
      <c r="HJ259" s="45">
        <f>OpEx!HL30</f>
        <v>1833.3333333333333</v>
      </c>
      <c r="HK259" s="45">
        <f>OpEx!HM30</f>
        <v>1833.3333333333333</v>
      </c>
      <c r="HL259" s="45">
        <f>OpEx!HN30</f>
        <v>1833.3333333333333</v>
      </c>
      <c r="HM259" s="45">
        <f>OpEx!HO30</f>
        <v>1833.3333333333333</v>
      </c>
      <c r="HN259" s="45">
        <f>OpEx!HP30</f>
        <v>1833.3333333333333</v>
      </c>
      <c r="HO259" s="45">
        <f>OpEx!HQ30</f>
        <v>1833.3333333333333</v>
      </c>
      <c r="HP259" s="45">
        <f>OpEx!HR30</f>
        <v>1833.3333333333333</v>
      </c>
      <c r="HQ259" s="45">
        <f>OpEx!HS30</f>
        <v>1833.3333333333333</v>
      </c>
      <c r="HR259" s="45">
        <f>OpEx!HT30</f>
        <v>1833.3333333333333</v>
      </c>
      <c r="HS259" s="45">
        <f>OpEx!HU30</f>
        <v>1833.3333333333333</v>
      </c>
      <c r="HT259" s="45">
        <f>OpEx!HV30</f>
        <v>1833.3333333333333</v>
      </c>
      <c r="HU259" s="45">
        <f>OpEx!HW30</f>
        <v>1833.3333333333333</v>
      </c>
      <c r="HV259" s="45">
        <f>OpEx!HX30</f>
        <v>1833.3333333333333</v>
      </c>
      <c r="HW259" s="45">
        <f>OpEx!HY30</f>
        <v>1833.3333333333333</v>
      </c>
      <c r="HX259" s="45">
        <f>OpEx!HZ30</f>
        <v>1833.3333333333333</v>
      </c>
      <c r="HY259" s="45">
        <f>OpEx!IA30</f>
        <v>1833.3333333333333</v>
      </c>
      <c r="HZ259" s="45">
        <f>OpEx!IB30</f>
        <v>1833.3333333333333</v>
      </c>
      <c r="IA259" s="45">
        <f>OpEx!IC30</f>
        <v>1833.3333333333333</v>
      </c>
      <c r="IB259" s="45">
        <f>OpEx!ID30</f>
        <v>1833.3333333333333</v>
      </c>
      <c r="IC259" s="45">
        <f>OpEx!IE30</f>
        <v>1833.3333333333333</v>
      </c>
      <c r="ID259" s="45">
        <f>OpEx!IF30</f>
        <v>1833.3333333333333</v>
      </c>
      <c r="IE259" s="45">
        <f>OpEx!IG30</f>
        <v>1833.3333333333333</v>
      </c>
      <c r="IF259" s="45">
        <f>OpEx!IH30</f>
        <v>1833.3333333333333</v>
      </c>
      <c r="IG259" s="45">
        <f>OpEx!II30</f>
        <v>1833.3333333333333</v>
      </c>
      <c r="IH259" s="45">
        <f>OpEx!IJ30</f>
        <v>1833.3333333333333</v>
      </c>
      <c r="II259" s="45">
        <f>OpEx!IK30</f>
        <v>1833.3333333333333</v>
      </c>
      <c r="IJ259" s="45">
        <f>OpEx!IL30</f>
        <v>1833.3333333333333</v>
      </c>
      <c r="IK259" s="45">
        <f>OpEx!IM30</f>
        <v>1833.3333333333333</v>
      </c>
      <c r="IL259" s="45">
        <f>OpEx!IN30</f>
        <v>1833.3333333333333</v>
      </c>
      <c r="IM259" s="45">
        <f>OpEx!IO30</f>
        <v>1833.3333333333333</v>
      </c>
      <c r="IN259" s="45">
        <f>OpEx!IP30</f>
        <v>1833.3333333333333</v>
      </c>
      <c r="IO259" s="45">
        <f>OpEx!IQ30</f>
        <v>1833.3333333333333</v>
      </c>
      <c r="IP259" s="45">
        <f>OpEx!IR30</f>
        <v>1833.3333333333333</v>
      </c>
      <c r="IQ259" s="45">
        <f>OpEx!IS30</f>
        <v>1833.3333333333333</v>
      </c>
      <c r="IR259" s="45">
        <f>OpEx!IT30</f>
        <v>1833.3333333333333</v>
      </c>
      <c r="IS259" s="45">
        <f>OpEx!IU30</f>
        <v>1833.3333333333333</v>
      </c>
      <c r="IT259" s="45">
        <f>OpEx!IV30</f>
        <v>1833.3333333333333</v>
      </c>
      <c r="IU259" s="45">
        <f>OpEx!IW30</f>
        <v>1833.3333333333333</v>
      </c>
      <c r="IV259" s="45">
        <f>OpEx!IX30</f>
        <v>1833.3333333333333</v>
      </c>
      <c r="IW259" s="45">
        <f>OpEx!IY30</f>
        <v>1833.3333333333333</v>
      </c>
      <c r="IX259" s="45">
        <f>OpEx!IZ30</f>
        <v>1833.3333333333333</v>
      </c>
      <c r="IY259" s="45">
        <f>OpEx!JA30</f>
        <v>1833.3333333333333</v>
      </c>
      <c r="IZ259" s="45">
        <f>OpEx!JB30</f>
        <v>1833.3333333333333</v>
      </c>
      <c r="JA259" s="45">
        <f>OpEx!JC30</f>
        <v>1833.3333333333333</v>
      </c>
      <c r="JB259" s="45">
        <f>OpEx!JD30</f>
        <v>1833.3333333333333</v>
      </c>
      <c r="JC259" s="45">
        <f>OpEx!JE30</f>
        <v>1833.3333333333333</v>
      </c>
      <c r="JD259" s="45">
        <f>OpEx!JF30</f>
        <v>1833.3333333333333</v>
      </c>
      <c r="JE259" s="45">
        <f>OpEx!JG30</f>
        <v>1833.3333333333333</v>
      </c>
      <c r="JF259" s="45">
        <f>OpEx!JH30</f>
        <v>1833.3333333333333</v>
      </c>
      <c r="JG259" s="45">
        <f>OpEx!JI30</f>
        <v>1833.3333333333333</v>
      </c>
      <c r="JH259" s="45">
        <f>OpEx!JJ30</f>
        <v>1833.3333333333333</v>
      </c>
      <c r="JI259" s="45">
        <f>OpEx!JK30</f>
        <v>1833.3333333333333</v>
      </c>
      <c r="JJ259" s="45">
        <f>OpEx!JL30</f>
        <v>1833.3333333333333</v>
      </c>
      <c r="JK259" s="45">
        <f>OpEx!JM30</f>
        <v>1833.3333333333333</v>
      </c>
      <c r="JL259" s="45">
        <f>OpEx!JN30</f>
        <v>1833.3333333333333</v>
      </c>
      <c r="JM259" s="45">
        <f>OpEx!JO30</f>
        <v>1833.3333333333333</v>
      </c>
      <c r="JN259" s="45">
        <f>OpEx!JP30</f>
        <v>1833.3333333333333</v>
      </c>
      <c r="JO259" s="45">
        <f>OpEx!JQ30</f>
        <v>1833.3333333333333</v>
      </c>
      <c r="JP259" s="45">
        <f>OpEx!JR30</f>
        <v>1833.3333333333333</v>
      </c>
      <c r="JQ259" s="45">
        <f>OpEx!JS30</f>
        <v>1833.3333333333333</v>
      </c>
      <c r="JR259" s="45">
        <f>OpEx!JT30</f>
        <v>1833.3333333333333</v>
      </c>
      <c r="JS259" s="45">
        <f>OpEx!JU30</f>
        <v>1833.3333333333333</v>
      </c>
      <c r="JT259" s="45">
        <f>OpEx!JV30</f>
        <v>1833.3333333333333</v>
      </c>
      <c r="JU259" s="45">
        <f>OpEx!JW30</f>
        <v>1833.3333333333333</v>
      </c>
      <c r="JV259" s="45">
        <f>OpEx!JX30</f>
        <v>1833.3333333333333</v>
      </c>
      <c r="JW259" s="45">
        <f>OpEx!JY30</f>
        <v>1833.3333333333333</v>
      </c>
      <c r="JX259" s="45">
        <f>OpEx!JZ30</f>
        <v>1833.3333333333333</v>
      </c>
      <c r="JY259" s="45">
        <f>OpEx!KA30</f>
        <v>1833.3333333333333</v>
      </c>
      <c r="JZ259" s="45">
        <f>OpEx!KB30</f>
        <v>1833.3333333333333</v>
      </c>
      <c r="KA259" s="45">
        <f>OpEx!KC30</f>
        <v>1833.3333333333333</v>
      </c>
      <c r="KB259" s="45">
        <f>OpEx!KD30</f>
        <v>1833.3333333333333</v>
      </c>
      <c r="KC259" s="45">
        <f>OpEx!KE30</f>
        <v>1833.3333333333333</v>
      </c>
      <c r="KD259" s="45">
        <f>OpEx!KF30</f>
        <v>1833.3333333333333</v>
      </c>
      <c r="KE259" s="45">
        <f>OpEx!KG30</f>
        <v>1833.3333333333333</v>
      </c>
      <c r="KF259" s="45">
        <f>OpEx!KH30</f>
        <v>1833.3333333333333</v>
      </c>
      <c r="KG259" s="45">
        <f>OpEx!KI30</f>
        <v>1833.3333333333333</v>
      </c>
      <c r="KH259" s="45">
        <f>OpEx!KJ30</f>
        <v>1833.3333333333333</v>
      </c>
      <c r="KI259" s="45">
        <f>OpEx!KK30</f>
        <v>1833.3333333333333</v>
      </c>
      <c r="KJ259" s="45">
        <f>OpEx!KL30</f>
        <v>1833.3333333333333</v>
      </c>
      <c r="KK259" s="45">
        <f>OpEx!KM30</f>
        <v>1833.3333333333333</v>
      </c>
      <c r="KL259" s="45">
        <f>OpEx!KN30</f>
        <v>1833.3333333333333</v>
      </c>
      <c r="KM259" s="45">
        <f>OpEx!KO30</f>
        <v>1833.3333333333333</v>
      </c>
      <c r="KN259" s="45">
        <f>OpEx!KP30</f>
        <v>1833.3333333333333</v>
      </c>
      <c r="KO259" s="45">
        <f>OpEx!KQ30</f>
        <v>1833.3333333333333</v>
      </c>
      <c r="KP259" s="45">
        <f>OpEx!KR30</f>
        <v>1833.3333333333333</v>
      </c>
      <c r="KQ259" s="45">
        <f>OpEx!KS30</f>
        <v>1833.3333333333333</v>
      </c>
      <c r="KR259" s="45">
        <f>OpEx!KT30</f>
        <v>1833.3333333333333</v>
      </c>
      <c r="KS259" s="45">
        <f>OpEx!KU30</f>
        <v>1833.3333333333333</v>
      </c>
      <c r="KT259" s="45">
        <f>OpEx!KV30</f>
        <v>1833.3333333333333</v>
      </c>
      <c r="KU259" s="45">
        <f>OpEx!KW30</f>
        <v>1833.3333333333333</v>
      </c>
      <c r="KV259" s="45">
        <f>OpEx!KX30</f>
        <v>1833.3333333333333</v>
      </c>
      <c r="KW259" s="45">
        <f>OpEx!KY30</f>
        <v>1833.3333333333333</v>
      </c>
      <c r="KX259" s="45">
        <f>OpEx!KZ30</f>
        <v>1833.3333333333333</v>
      </c>
      <c r="KY259" s="45">
        <f>OpEx!LA30</f>
        <v>1833.3333333333333</v>
      </c>
      <c r="KZ259" s="45">
        <f>OpEx!LB30</f>
        <v>1833.3333333333333</v>
      </c>
      <c r="LA259" s="45">
        <f>OpEx!LC30</f>
        <v>1833.3333333333333</v>
      </c>
      <c r="LB259" s="45">
        <f>OpEx!LD30</f>
        <v>1833.3333333333333</v>
      </c>
      <c r="LC259" s="45">
        <f>OpEx!LE30</f>
        <v>1833.3333333333333</v>
      </c>
      <c r="LD259" s="45">
        <f>OpEx!LF30</f>
        <v>1833.3333333333333</v>
      </c>
      <c r="LE259" s="45">
        <f>OpEx!LG30</f>
        <v>1833.3333333333333</v>
      </c>
      <c r="LF259" s="45">
        <f>OpEx!LH30</f>
        <v>1833.3333333333333</v>
      </c>
      <c r="LG259" s="45">
        <f>OpEx!LI30</f>
        <v>1833.3333333333333</v>
      </c>
      <c r="LH259" s="45">
        <f>OpEx!LJ30</f>
        <v>1833.3333333333333</v>
      </c>
      <c r="LI259" s="45">
        <f>OpEx!LK30</f>
        <v>1833.3333333333333</v>
      </c>
      <c r="LJ259" s="45">
        <f>OpEx!LL30</f>
        <v>1833.3333333333333</v>
      </c>
      <c r="LK259" s="45">
        <f>OpEx!LM30</f>
        <v>1833.3333333333333</v>
      </c>
      <c r="LL259" s="45">
        <f>OpEx!LN30</f>
        <v>1833.3333333333333</v>
      </c>
      <c r="LM259" s="45">
        <f>OpEx!LO30</f>
        <v>1833.3333333333333</v>
      </c>
      <c r="LN259" s="45">
        <f>OpEx!LP30</f>
        <v>1833.3333333333333</v>
      </c>
      <c r="LO259" s="45">
        <f>OpEx!LQ30</f>
        <v>1833.3333333333333</v>
      </c>
      <c r="LP259" s="45">
        <f>OpEx!LR30</f>
        <v>1833.3333333333333</v>
      </c>
      <c r="LQ259" s="45">
        <f>OpEx!LS30</f>
        <v>1833.3333333333333</v>
      </c>
      <c r="LR259" s="45">
        <f>OpEx!LT30</f>
        <v>1833.3333333333333</v>
      </c>
      <c r="LS259" s="45">
        <f>OpEx!LU30</f>
        <v>1833.3333333333333</v>
      </c>
      <c r="LT259" s="45">
        <f>OpEx!LV30</f>
        <v>1833.3333333333333</v>
      </c>
      <c r="LU259" s="45"/>
      <c r="LV259" s="45"/>
      <c r="LW259" s="45"/>
      <c r="LX259" s="45"/>
      <c r="LY259" s="45"/>
      <c r="LZ259" s="45"/>
      <c r="MA259" s="45"/>
      <c r="MB259" s="45"/>
      <c r="MC259" s="45"/>
      <c r="MD259" s="45"/>
      <c r="ME259" s="45"/>
      <c r="MF259" s="45"/>
      <c r="MG259" s="45"/>
      <c r="MH259" s="45"/>
      <c r="MI259" s="45"/>
      <c r="MJ259" s="45"/>
      <c r="MK259" s="45"/>
      <c r="ML259" s="45"/>
      <c r="MM259" s="45"/>
      <c r="MN259" s="45"/>
      <c r="MO259" s="45"/>
      <c r="MP259" s="45"/>
      <c r="MQ259" s="45"/>
      <c r="MR259" s="45"/>
      <c r="MS259" s="45"/>
      <c r="MT259" s="45"/>
      <c r="MU259" s="45"/>
      <c r="MV259" s="45"/>
      <c r="MW259" s="45"/>
      <c r="MX259" s="45"/>
      <c r="MY259" s="45"/>
      <c r="MZ259" s="45"/>
      <c r="NA259" s="45"/>
      <c r="NB259" s="45"/>
      <c r="NC259" s="45"/>
      <c r="ND259" s="45"/>
      <c r="NE259" s="45"/>
      <c r="NF259" s="45"/>
      <c r="NG259" s="45"/>
      <c r="NH259" s="45"/>
      <c r="NI259" s="45"/>
      <c r="NJ259" s="45"/>
      <c r="NK259" s="45"/>
      <c r="NL259" s="45"/>
      <c r="NM259" s="45"/>
      <c r="NN259" s="45"/>
      <c r="NO259" s="45"/>
      <c r="NP259" s="45"/>
      <c r="NQ259" s="45"/>
      <c r="NR259" s="45"/>
      <c r="NS259" s="45"/>
      <c r="NT259" s="45"/>
      <c r="NU259" s="45"/>
      <c r="NV259" s="45"/>
      <c r="NW259" s="45"/>
      <c r="NX259" s="45"/>
      <c r="NY259" s="45"/>
      <c r="NZ259" s="45"/>
      <c r="OA259" s="45"/>
      <c r="OB259" s="45"/>
      <c r="OC259" s="45"/>
      <c r="OD259" s="45"/>
      <c r="OE259" s="45"/>
      <c r="OF259" s="45"/>
      <c r="OG259" s="45"/>
      <c r="OH259" s="45"/>
      <c r="OI259" s="45"/>
      <c r="OJ259" s="45"/>
      <c r="OK259" s="45"/>
      <c r="OL259" s="45"/>
      <c r="OM259" s="45"/>
      <c r="ON259" s="45"/>
      <c r="OO259" s="45"/>
      <c r="OP259" s="45"/>
      <c r="OQ259" s="45"/>
      <c r="OR259" s="45"/>
      <c r="OS259" s="45"/>
      <c r="OT259" s="45"/>
      <c r="OU259" s="45"/>
      <c r="OV259" s="45"/>
      <c r="OW259" s="45"/>
      <c r="OX259" s="45"/>
      <c r="OY259" s="45"/>
      <c r="OZ259" s="45"/>
      <c r="PA259" s="45"/>
      <c r="PB259" s="45"/>
      <c r="PC259" s="45"/>
      <c r="PD259" s="45"/>
      <c r="PE259" s="45"/>
      <c r="PF259" s="45"/>
      <c r="PG259" s="45"/>
      <c r="PH259" s="45"/>
      <c r="PI259" s="45"/>
      <c r="PJ259" s="45"/>
      <c r="PK259" s="45"/>
      <c r="PL259" s="45"/>
      <c r="PM259" s="45"/>
      <c r="PN259" s="45"/>
      <c r="PO259" s="45"/>
      <c r="PP259" s="45"/>
      <c r="PQ259" s="45"/>
      <c r="PR259" s="45"/>
      <c r="PS259" s="45"/>
      <c r="PT259" s="45"/>
      <c r="PU259" s="45"/>
      <c r="PV259" s="45"/>
      <c r="PW259" s="45"/>
      <c r="PX259" s="45"/>
      <c r="PY259" s="45"/>
      <c r="PZ259" s="45"/>
      <c r="QA259" s="45"/>
      <c r="QB259" s="45"/>
      <c r="QC259" s="45"/>
      <c r="QD259" s="45"/>
      <c r="QE259" s="45"/>
      <c r="QF259" s="45"/>
      <c r="QG259" s="45"/>
      <c r="QH259" s="45"/>
      <c r="QI259" s="45"/>
      <c r="QJ259" s="45"/>
      <c r="QK259" s="45"/>
      <c r="QL259" s="45"/>
      <c r="QM259" s="45"/>
      <c r="QN259" s="45"/>
      <c r="QO259" s="45"/>
      <c r="QP259" s="45"/>
      <c r="QQ259" s="45"/>
      <c r="QR259" s="45"/>
      <c r="QS259" s="45"/>
      <c r="QT259" s="45"/>
      <c r="QU259" s="45"/>
    </row>
    <row r="260" spans="1:463" outlineLevel="1">
      <c r="C260" s="75" t="str">
        <f>OpEx!A31</f>
        <v xml:space="preserve">      Misc Professional Consulting</v>
      </c>
      <c r="D260" s="42"/>
      <c r="E260" s="50" t="s">
        <v>95</v>
      </c>
      <c r="G260" s="32"/>
      <c r="H260" s="198">
        <f t="shared" si="929"/>
        <v>29224.999999999847</v>
      </c>
      <c r="I260" s="45">
        <v>0</v>
      </c>
      <c r="J260" s="45">
        <v>0</v>
      </c>
      <c r="K260" s="45">
        <v>0</v>
      </c>
      <c r="L260" s="45">
        <v>0</v>
      </c>
      <c r="M260" s="45">
        <v>0</v>
      </c>
      <c r="N260" s="45">
        <v>0</v>
      </c>
      <c r="O260" s="45">
        <v>0</v>
      </c>
      <c r="P260" s="45">
        <v>0</v>
      </c>
      <c r="Q260" s="45">
        <v>0</v>
      </c>
      <c r="R260" s="45">
        <v>0</v>
      </c>
      <c r="S260" s="45">
        <v>0</v>
      </c>
      <c r="T260" s="45">
        <v>0</v>
      </c>
      <c r="U260" s="45">
        <v>0</v>
      </c>
      <c r="V260" s="45">
        <v>0</v>
      </c>
      <c r="W260" s="45">
        <v>0</v>
      </c>
      <c r="X260" s="45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0</v>
      </c>
      <c r="AG260" s="45">
        <f>OpEx!AI31</f>
        <v>600</v>
      </c>
      <c r="AH260" s="45">
        <f>OpEx!AJ31</f>
        <v>600</v>
      </c>
      <c r="AI260" s="45">
        <f>OpEx!AK31</f>
        <v>600</v>
      </c>
      <c r="AJ260" s="45">
        <f>OpEx!AL31</f>
        <v>2200</v>
      </c>
      <c r="AK260" s="45">
        <f>OpEx!AM31</f>
        <v>2200</v>
      </c>
      <c r="AL260" s="45">
        <f>OpEx!AN31</f>
        <v>2200</v>
      </c>
      <c r="AM260" s="45">
        <f>OpEx!AO31</f>
        <v>70.833333333333329</v>
      </c>
      <c r="AN260" s="45">
        <f>OpEx!AP31</f>
        <v>70.833333333333329</v>
      </c>
      <c r="AO260" s="45">
        <f>OpEx!AQ31</f>
        <v>70.833333333333329</v>
      </c>
      <c r="AP260" s="45">
        <f>OpEx!AR31</f>
        <v>70.833333333333329</v>
      </c>
      <c r="AQ260" s="45">
        <f>OpEx!AS31</f>
        <v>70.833333333333329</v>
      </c>
      <c r="AR260" s="45">
        <f>OpEx!AT31</f>
        <v>70.833333333333329</v>
      </c>
      <c r="AS260" s="45">
        <f>OpEx!AU31</f>
        <v>70.833333333333329</v>
      </c>
      <c r="AT260" s="45">
        <f>OpEx!AV31</f>
        <v>70.833333333333329</v>
      </c>
      <c r="AU260" s="45">
        <f>OpEx!AW31</f>
        <v>70.833333333333329</v>
      </c>
      <c r="AV260" s="45">
        <f>OpEx!AX31</f>
        <v>70.833333333333329</v>
      </c>
      <c r="AW260" s="45">
        <f>OpEx!AY31</f>
        <v>70.833333333333329</v>
      </c>
      <c r="AX260" s="45">
        <f>OpEx!AZ31</f>
        <v>70.833333333333329</v>
      </c>
      <c r="AY260" s="45">
        <f>OpEx!BA31</f>
        <v>70.833333333333329</v>
      </c>
      <c r="AZ260" s="45">
        <f>OpEx!BB31</f>
        <v>70.833333333333329</v>
      </c>
      <c r="BA260" s="45">
        <f>OpEx!BC31</f>
        <v>70.833333333333329</v>
      </c>
      <c r="BB260" s="45">
        <f>OpEx!BD31</f>
        <v>70.833333333333329</v>
      </c>
      <c r="BC260" s="45">
        <f>OpEx!BE31</f>
        <v>70.833333333333329</v>
      </c>
      <c r="BD260" s="45">
        <f>OpEx!BF31</f>
        <v>70.833333333333329</v>
      </c>
      <c r="BE260" s="45">
        <f>OpEx!BG31</f>
        <v>70.833333333333329</v>
      </c>
      <c r="BF260" s="45">
        <f>OpEx!BH31</f>
        <v>70.833333333333329</v>
      </c>
      <c r="BG260" s="45">
        <f>OpEx!BI31</f>
        <v>70.833333333333329</v>
      </c>
      <c r="BH260" s="45">
        <f>OpEx!BJ31</f>
        <v>70.833333333333329</v>
      </c>
      <c r="BI260" s="45">
        <f>OpEx!BK31</f>
        <v>70.833333333333329</v>
      </c>
      <c r="BJ260" s="45">
        <f>OpEx!BL31</f>
        <v>70.833333333333329</v>
      </c>
      <c r="BK260" s="45">
        <f>OpEx!BM31</f>
        <v>70.833333333333329</v>
      </c>
      <c r="BL260" s="45">
        <f>OpEx!BN31</f>
        <v>70.833333333333329</v>
      </c>
      <c r="BM260" s="45">
        <f>OpEx!BO31</f>
        <v>70.833333333333329</v>
      </c>
      <c r="BN260" s="45">
        <f>OpEx!BP31</f>
        <v>70.833333333333329</v>
      </c>
      <c r="BO260" s="45">
        <f>OpEx!BQ31</f>
        <v>70.833333333333329</v>
      </c>
      <c r="BP260" s="45">
        <f>OpEx!BR31</f>
        <v>70.833333333333329</v>
      </c>
      <c r="BQ260" s="45">
        <f>OpEx!BS31</f>
        <v>70.833333333333329</v>
      </c>
      <c r="BR260" s="45">
        <f>OpEx!BT31</f>
        <v>70.833333333333329</v>
      </c>
      <c r="BS260" s="45">
        <f>OpEx!BU31</f>
        <v>70.833333333333329</v>
      </c>
      <c r="BT260" s="45">
        <f>OpEx!BV31</f>
        <v>70.833333333333329</v>
      </c>
      <c r="BU260" s="45">
        <f>OpEx!BW31</f>
        <v>70.833333333333329</v>
      </c>
      <c r="BV260" s="45">
        <f>OpEx!BX31</f>
        <v>70.833333333333329</v>
      </c>
      <c r="BW260" s="45">
        <f>OpEx!BY31</f>
        <v>70.833333333333329</v>
      </c>
      <c r="BX260" s="45">
        <f>OpEx!BZ31</f>
        <v>70.833333333333329</v>
      </c>
      <c r="BY260" s="45">
        <f>OpEx!CA31</f>
        <v>70.833333333333329</v>
      </c>
      <c r="BZ260" s="45">
        <f>OpEx!CB31</f>
        <v>70.833333333333329</v>
      </c>
      <c r="CA260" s="45">
        <f>OpEx!CC31</f>
        <v>70.833333333333329</v>
      </c>
      <c r="CB260" s="45">
        <f>OpEx!CD31</f>
        <v>70.833333333333329</v>
      </c>
      <c r="CC260" s="45">
        <f>OpEx!CE31</f>
        <v>70.833333333333329</v>
      </c>
      <c r="CD260" s="45">
        <f>OpEx!CF31</f>
        <v>70.833333333333329</v>
      </c>
      <c r="CE260" s="45">
        <f>OpEx!CG31</f>
        <v>70.833333333333329</v>
      </c>
      <c r="CF260" s="45">
        <f>OpEx!CH31</f>
        <v>70.833333333333329</v>
      </c>
      <c r="CG260" s="45">
        <f>OpEx!CI31</f>
        <v>70.833333333333329</v>
      </c>
      <c r="CH260" s="45">
        <f>OpEx!CJ31</f>
        <v>70.833333333333329</v>
      </c>
      <c r="CI260" s="45">
        <f>OpEx!CK31</f>
        <v>70.833333333333329</v>
      </c>
      <c r="CJ260" s="45">
        <f>OpEx!CL31</f>
        <v>70.833333333333329</v>
      </c>
      <c r="CK260" s="45">
        <f>OpEx!CM31</f>
        <v>70.833333333333329</v>
      </c>
      <c r="CL260" s="45">
        <f>OpEx!CN31</f>
        <v>70.833333333333329</v>
      </c>
      <c r="CM260" s="45">
        <f>OpEx!CO31</f>
        <v>70.833333333333329</v>
      </c>
      <c r="CN260" s="45">
        <f>OpEx!CP31</f>
        <v>70.833333333333329</v>
      </c>
      <c r="CO260" s="45">
        <f>OpEx!CQ31</f>
        <v>70.833333333333329</v>
      </c>
      <c r="CP260" s="45">
        <f>OpEx!CR31</f>
        <v>70.833333333333329</v>
      </c>
      <c r="CQ260" s="45">
        <f>OpEx!CS31</f>
        <v>70.833333333333329</v>
      </c>
      <c r="CR260" s="45">
        <f>OpEx!CT31</f>
        <v>70.833333333333329</v>
      </c>
      <c r="CS260" s="45">
        <f>OpEx!CU31</f>
        <v>70.833333333333329</v>
      </c>
      <c r="CT260" s="45">
        <f>OpEx!CV31</f>
        <v>70.833333333333329</v>
      </c>
      <c r="CU260" s="45">
        <f>OpEx!CW31</f>
        <v>70.833333333333329</v>
      </c>
      <c r="CV260" s="45">
        <f>OpEx!CX31</f>
        <v>70.833333333333329</v>
      </c>
      <c r="CW260" s="45">
        <f>OpEx!CY31</f>
        <v>70.833333333333329</v>
      </c>
      <c r="CX260" s="45">
        <f>OpEx!CZ31</f>
        <v>70.833333333333329</v>
      </c>
      <c r="CY260" s="45">
        <f>OpEx!DA31</f>
        <v>70.833333333333329</v>
      </c>
      <c r="CZ260" s="45">
        <f>OpEx!DB31</f>
        <v>70.833333333333329</v>
      </c>
      <c r="DA260" s="45">
        <f>OpEx!DC31</f>
        <v>70.833333333333329</v>
      </c>
      <c r="DB260" s="45">
        <f>OpEx!DD31</f>
        <v>70.833333333333329</v>
      </c>
      <c r="DC260" s="45">
        <f>OpEx!DE31</f>
        <v>70.833333333333329</v>
      </c>
      <c r="DD260" s="45">
        <f>OpEx!DF31</f>
        <v>70.833333333333329</v>
      </c>
      <c r="DE260" s="45">
        <f>OpEx!DG31</f>
        <v>70.833333333333329</v>
      </c>
      <c r="DF260" s="45">
        <f>OpEx!DH31</f>
        <v>70.833333333333329</v>
      </c>
      <c r="DG260" s="45">
        <f>OpEx!DI31</f>
        <v>70.833333333333329</v>
      </c>
      <c r="DH260" s="45">
        <f>OpEx!DJ31</f>
        <v>70.833333333333329</v>
      </c>
      <c r="DI260" s="45">
        <f>OpEx!DK31</f>
        <v>70.833333333333329</v>
      </c>
      <c r="DJ260" s="45">
        <f>OpEx!DL31</f>
        <v>70.833333333333329</v>
      </c>
      <c r="DK260" s="45">
        <f>OpEx!DM31</f>
        <v>70.833333333333329</v>
      </c>
      <c r="DL260" s="45">
        <f>OpEx!DN31</f>
        <v>70.833333333333329</v>
      </c>
      <c r="DM260" s="45">
        <f>OpEx!DO31</f>
        <v>70.833333333333329</v>
      </c>
      <c r="DN260" s="45">
        <f>OpEx!DP31</f>
        <v>70.833333333333329</v>
      </c>
      <c r="DO260" s="45">
        <f>OpEx!DQ31</f>
        <v>70.833333333333329</v>
      </c>
      <c r="DP260" s="45">
        <f>OpEx!DR31</f>
        <v>70.833333333333329</v>
      </c>
      <c r="DQ260" s="45">
        <f>OpEx!DS31</f>
        <v>70.833333333333329</v>
      </c>
      <c r="DR260" s="45">
        <f>OpEx!DT31</f>
        <v>70.833333333333329</v>
      </c>
      <c r="DS260" s="45">
        <f>OpEx!DU31</f>
        <v>70.833333333333329</v>
      </c>
      <c r="DT260" s="45">
        <f>OpEx!DV31</f>
        <v>70.833333333333329</v>
      </c>
      <c r="DU260" s="45">
        <f>OpEx!DW31</f>
        <v>70.833333333333329</v>
      </c>
      <c r="DV260" s="45">
        <f>OpEx!DX31</f>
        <v>70.833333333333329</v>
      </c>
      <c r="DW260" s="45">
        <f>OpEx!DY31</f>
        <v>70.833333333333329</v>
      </c>
      <c r="DX260" s="45">
        <f>OpEx!DZ31</f>
        <v>70.833333333333329</v>
      </c>
      <c r="DY260" s="45">
        <f>OpEx!EA31</f>
        <v>70.833333333333329</v>
      </c>
      <c r="DZ260" s="45">
        <f>OpEx!EB31</f>
        <v>70.833333333333329</v>
      </c>
      <c r="EA260" s="45">
        <f>OpEx!EC31</f>
        <v>70.833333333333329</v>
      </c>
      <c r="EB260" s="45">
        <f>OpEx!ED31</f>
        <v>70.833333333333329</v>
      </c>
      <c r="EC260" s="45">
        <f>OpEx!EE31</f>
        <v>70.833333333333329</v>
      </c>
      <c r="ED260" s="45">
        <f>OpEx!EF31</f>
        <v>70.833333333333329</v>
      </c>
      <c r="EE260" s="45">
        <f>OpEx!EG31</f>
        <v>70.833333333333329</v>
      </c>
      <c r="EF260" s="45">
        <f>OpEx!EH31</f>
        <v>70.833333333333329</v>
      </c>
      <c r="EG260" s="45">
        <f>OpEx!EI31</f>
        <v>70.833333333333329</v>
      </c>
      <c r="EH260" s="45">
        <f>OpEx!EJ31</f>
        <v>70.833333333333329</v>
      </c>
      <c r="EI260" s="45">
        <f>OpEx!EK31</f>
        <v>70.833333333333329</v>
      </c>
      <c r="EJ260" s="45">
        <f>OpEx!EL31</f>
        <v>70.833333333333329</v>
      </c>
      <c r="EK260" s="45">
        <f>OpEx!EM31</f>
        <v>70.833333333333329</v>
      </c>
      <c r="EL260" s="45">
        <f>OpEx!EN31</f>
        <v>70.833333333333329</v>
      </c>
      <c r="EM260" s="45">
        <f>OpEx!EO31</f>
        <v>70.833333333333329</v>
      </c>
      <c r="EN260" s="45">
        <f>OpEx!EP31</f>
        <v>70.833333333333329</v>
      </c>
      <c r="EO260" s="45">
        <f>OpEx!EQ31</f>
        <v>70.833333333333329</v>
      </c>
      <c r="EP260" s="45">
        <f>OpEx!ER31</f>
        <v>70.833333333333329</v>
      </c>
      <c r="EQ260" s="45">
        <f>OpEx!ES31</f>
        <v>70.833333333333329</v>
      </c>
      <c r="ER260" s="45">
        <f>OpEx!ET31</f>
        <v>70.833333333333329</v>
      </c>
      <c r="ES260" s="45">
        <f>OpEx!EU31</f>
        <v>70.833333333333329</v>
      </c>
      <c r="ET260" s="45">
        <f>OpEx!EV31</f>
        <v>70.833333333333329</v>
      </c>
      <c r="EU260" s="45">
        <f>OpEx!EW31</f>
        <v>70.833333333333329</v>
      </c>
      <c r="EV260" s="45">
        <f>OpEx!EX31</f>
        <v>70.833333333333329</v>
      </c>
      <c r="EW260" s="45">
        <f>OpEx!EY31</f>
        <v>70.833333333333329</v>
      </c>
      <c r="EX260" s="45">
        <f>OpEx!EZ31</f>
        <v>70.833333333333329</v>
      </c>
      <c r="EY260" s="45">
        <f>OpEx!FA31</f>
        <v>70.833333333333329</v>
      </c>
      <c r="EZ260" s="45">
        <f>OpEx!FB31</f>
        <v>70.833333333333329</v>
      </c>
      <c r="FA260" s="45">
        <f>OpEx!FC31</f>
        <v>70.833333333333329</v>
      </c>
      <c r="FB260" s="45">
        <f>OpEx!FD31</f>
        <v>70.833333333333329</v>
      </c>
      <c r="FC260" s="45">
        <f>OpEx!FE31</f>
        <v>70.833333333333329</v>
      </c>
      <c r="FD260" s="45">
        <f>OpEx!FF31</f>
        <v>70.833333333333329</v>
      </c>
      <c r="FE260" s="45">
        <f>OpEx!FG31</f>
        <v>70.833333333333329</v>
      </c>
      <c r="FF260" s="45">
        <f>OpEx!FH31</f>
        <v>70.833333333333329</v>
      </c>
      <c r="FG260" s="45">
        <f>OpEx!FI31</f>
        <v>70.833333333333329</v>
      </c>
      <c r="FH260" s="45">
        <f>OpEx!FJ31</f>
        <v>70.833333333333329</v>
      </c>
      <c r="FI260" s="45">
        <f>OpEx!FK31</f>
        <v>70.833333333333329</v>
      </c>
      <c r="FJ260" s="45">
        <f>OpEx!FL31</f>
        <v>70.833333333333329</v>
      </c>
      <c r="FK260" s="45">
        <f>OpEx!FM31</f>
        <v>70.833333333333329</v>
      </c>
      <c r="FL260" s="45">
        <f>OpEx!FN31</f>
        <v>70.833333333333329</v>
      </c>
      <c r="FM260" s="45">
        <f>OpEx!FO31</f>
        <v>70.833333333333329</v>
      </c>
      <c r="FN260" s="45">
        <f>OpEx!FP31</f>
        <v>70.833333333333329</v>
      </c>
      <c r="FO260" s="45">
        <f>OpEx!FQ31</f>
        <v>70.833333333333329</v>
      </c>
      <c r="FP260" s="45">
        <f>OpEx!FR31</f>
        <v>70.833333333333329</v>
      </c>
      <c r="FQ260" s="45">
        <f>OpEx!FS31</f>
        <v>70.833333333333329</v>
      </c>
      <c r="FR260" s="45">
        <f>OpEx!FT31</f>
        <v>70.833333333333329</v>
      </c>
      <c r="FS260" s="45">
        <f>OpEx!FU31</f>
        <v>70.833333333333329</v>
      </c>
      <c r="FT260" s="45">
        <f>OpEx!FV31</f>
        <v>70.833333333333329</v>
      </c>
      <c r="FU260" s="45">
        <f>OpEx!FW31</f>
        <v>70.833333333333329</v>
      </c>
      <c r="FV260" s="45">
        <f>OpEx!FX31</f>
        <v>70.833333333333329</v>
      </c>
      <c r="FW260" s="45">
        <f>OpEx!FY31</f>
        <v>70.833333333333329</v>
      </c>
      <c r="FX260" s="45">
        <f>OpEx!FZ31</f>
        <v>70.833333333333329</v>
      </c>
      <c r="FY260" s="45">
        <f>OpEx!GA31</f>
        <v>70.833333333333329</v>
      </c>
      <c r="FZ260" s="45">
        <f>OpEx!GB31</f>
        <v>70.833333333333329</v>
      </c>
      <c r="GA260" s="45">
        <f>OpEx!GC31</f>
        <v>70.833333333333329</v>
      </c>
      <c r="GB260" s="45">
        <f>OpEx!GD31</f>
        <v>70.833333333333329</v>
      </c>
      <c r="GC260" s="45">
        <f>OpEx!GE31</f>
        <v>70.833333333333329</v>
      </c>
      <c r="GD260" s="45">
        <f>OpEx!GF31</f>
        <v>70.833333333333329</v>
      </c>
      <c r="GE260" s="45">
        <f>OpEx!GG31</f>
        <v>70.833333333333329</v>
      </c>
      <c r="GF260" s="45">
        <f>OpEx!GH31</f>
        <v>70.833333333333329</v>
      </c>
      <c r="GG260" s="45">
        <f>OpEx!GI31</f>
        <v>70.833333333333329</v>
      </c>
      <c r="GH260" s="45">
        <f>OpEx!GJ31</f>
        <v>70.833333333333329</v>
      </c>
      <c r="GI260" s="45">
        <f>OpEx!GK31</f>
        <v>70.833333333333329</v>
      </c>
      <c r="GJ260" s="45">
        <f>OpEx!GL31</f>
        <v>70.833333333333329</v>
      </c>
      <c r="GK260" s="45">
        <f>OpEx!GM31</f>
        <v>70.833333333333329</v>
      </c>
      <c r="GL260" s="45">
        <f>OpEx!GN31</f>
        <v>70.833333333333329</v>
      </c>
      <c r="GM260" s="45">
        <f>OpEx!GO31</f>
        <v>70.833333333333329</v>
      </c>
      <c r="GN260" s="45">
        <f>OpEx!GP31</f>
        <v>70.833333333333329</v>
      </c>
      <c r="GO260" s="45">
        <f>OpEx!GQ31</f>
        <v>70.833333333333329</v>
      </c>
      <c r="GP260" s="45">
        <f>OpEx!GR31</f>
        <v>70.833333333333329</v>
      </c>
      <c r="GQ260" s="45">
        <f>OpEx!GS31</f>
        <v>70.833333333333329</v>
      </c>
      <c r="GR260" s="45">
        <f>OpEx!GT31</f>
        <v>70.833333333333329</v>
      </c>
      <c r="GS260" s="45">
        <f>OpEx!GU31</f>
        <v>70.833333333333329</v>
      </c>
      <c r="GT260" s="45">
        <f>OpEx!GV31</f>
        <v>70.833333333333329</v>
      </c>
      <c r="GU260" s="45">
        <f>OpEx!GW31</f>
        <v>70.833333333333329</v>
      </c>
      <c r="GV260" s="45">
        <f>OpEx!GX31</f>
        <v>70.833333333333329</v>
      </c>
      <c r="GW260" s="45">
        <f>OpEx!GY31</f>
        <v>70.833333333333329</v>
      </c>
      <c r="GX260" s="45">
        <f>OpEx!GZ31</f>
        <v>70.833333333333329</v>
      </c>
      <c r="GY260" s="45">
        <f>OpEx!HA31</f>
        <v>70.833333333333329</v>
      </c>
      <c r="GZ260" s="45">
        <f>OpEx!HB31</f>
        <v>70.833333333333329</v>
      </c>
      <c r="HA260" s="45">
        <f>OpEx!HC31</f>
        <v>70.833333333333329</v>
      </c>
      <c r="HB260" s="45">
        <f>OpEx!HD31</f>
        <v>70.833333333333329</v>
      </c>
      <c r="HC260" s="45">
        <f>OpEx!HE31</f>
        <v>70.833333333333329</v>
      </c>
      <c r="HD260" s="45">
        <f>OpEx!HF31</f>
        <v>70.833333333333329</v>
      </c>
      <c r="HE260" s="45">
        <f>OpEx!HG31</f>
        <v>70.833333333333329</v>
      </c>
      <c r="HF260" s="45">
        <f>OpEx!HH31</f>
        <v>70.833333333333329</v>
      </c>
      <c r="HG260" s="45">
        <f>OpEx!HI31</f>
        <v>70.833333333333329</v>
      </c>
      <c r="HH260" s="45">
        <f>OpEx!HJ31</f>
        <v>70.833333333333329</v>
      </c>
      <c r="HI260" s="45">
        <f>OpEx!HK31</f>
        <v>70.833333333333329</v>
      </c>
      <c r="HJ260" s="45">
        <f>OpEx!HL31</f>
        <v>70.833333333333329</v>
      </c>
      <c r="HK260" s="45">
        <f>OpEx!HM31</f>
        <v>70.833333333333329</v>
      </c>
      <c r="HL260" s="45">
        <f>OpEx!HN31</f>
        <v>70.833333333333329</v>
      </c>
      <c r="HM260" s="45">
        <f>OpEx!HO31</f>
        <v>70.833333333333329</v>
      </c>
      <c r="HN260" s="45">
        <f>OpEx!HP31</f>
        <v>70.833333333333329</v>
      </c>
      <c r="HO260" s="45">
        <f>OpEx!HQ31</f>
        <v>70.833333333333329</v>
      </c>
      <c r="HP260" s="45">
        <f>OpEx!HR31</f>
        <v>70.833333333333329</v>
      </c>
      <c r="HQ260" s="45">
        <f>OpEx!HS31</f>
        <v>70.833333333333329</v>
      </c>
      <c r="HR260" s="45">
        <f>OpEx!HT31</f>
        <v>70.833333333333329</v>
      </c>
      <c r="HS260" s="45">
        <f>OpEx!HU31</f>
        <v>70.833333333333329</v>
      </c>
      <c r="HT260" s="45">
        <f>OpEx!HV31</f>
        <v>70.833333333333329</v>
      </c>
      <c r="HU260" s="45">
        <f>OpEx!HW31</f>
        <v>70.833333333333329</v>
      </c>
      <c r="HV260" s="45">
        <f>OpEx!HX31</f>
        <v>70.833333333333329</v>
      </c>
      <c r="HW260" s="45">
        <f>OpEx!HY31</f>
        <v>70.833333333333329</v>
      </c>
      <c r="HX260" s="45">
        <f>OpEx!HZ31</f>
        <v>70.833333333333329</v>
      </c>
      <c r="HY260" s="45">
        <f>OpEx!IA31</f>
        <v>70.833333333333329</v>
      </c>
      <c r="HZ260" s="45">
        <f>OpEx!IB31</f>
        <v>70.833333333333329</v>
      </c>
      <c r="IA260" s="45">
        <f>OpEx!IC31</f>
        <v>70.833333333333329</v>
      </c>
      <c r="IB260" s="45">
        <f>OpEx!ID31</f>
        <v>70.833333333333329</v>
      </c>
      <c r="IC260" s="45">
        <f>OpEx!IE31</f>
        <v>70.833333333333329</v>
      </c>
      <c r="ID260" s="45">
        <f>OpEx!IF31</f>
        <v>70.833333333333329</v>
      </c>
      <c r="IE260" s="45">
        <f>OpEx!IG31</f>
        <v>70.833333333333329</v>
      </c>
      <c r="IF260" s="45">
        <f>OpEx!IH31</f>
        <v>70.833333333333329</v>
      </c>
      <c r="IG260" s="45">
        <f>OpEx!II31</f>
        <v>70.833333333333329</v>
      </c>
      <c r="IH260" s="45">
        <f>OpEx!IJ31</f>
        <v>70.833333333333329</v>
      </c>
      <c r="II260" s="45">
        <f>OpEx!IK31</f>
        <v>70.833333333333329</v>
      </c>
      <c r="IJ260" s="45">
        <f>OpEx!IL31</f>
        <v>70.833333333333329</v>
      </c>
      <c r="IK260" s="45">
        <f>OpEx!IM31</f>
        <v>70.833333333333329</v>
      </c>
      <c r="IL260" s="45">
        <f>OpEx!IN31</f>
        <v>70.833333333333329</v>
      </c>
      <c r="IM260" s="45">
        <f>OpEx!IO31</f>
        <v>70.833333333333329</v>
      </c>
      <c r="IN260" s="45">
        <f>OpEx!IP31</f>
        <v>70.833333333333329</v>
      </c>
      <c r="IO260" s="45">
        <f>OpEx!IQ31</f>
        <v>70.833333333333329</v>
      </c>
      <c r="IP260" s="45">
        <f>OpEx!IR31</f>
        <v>70.833333333333329</v>
      </c>
      <c r="IQ260" s="45">
        <f>OpEx!IS31</f>
        <v>70.833333333333329</v>
      </c>
      <c r="IR260" s="45">
        <f>OpEx!IT31</f>
        <v>70.833333333333329</v>
      </c>
      <c r="IS260" s="45">
        <f>OpEx!IU31</f>
        <v>70.833333333333329</v>
      </c>
      <c r="IT260" s="45">
        <f>OpEx!IV31</f>
        <v>70.833333333333329</v>
      </c>
      <c r="IU260" s="45">
        <f>OpEx!IW31</f>
        <v>70.833333333333329</v>
      </c>
      <c r="IV260" s="45">
        <f>OpEx!IX31</f>
        <v>70.833333333333329</v>
      </c>
      <c r="IW260" s="45">
        <f>OpEx!IY31</f>
        <v>70.833333333333329</v>
      </c>
      <c r="IX260" s="45">
        <f>OpEx!IZ31</f>
        <v>70.833333333333329</v>
      </c>
      <c r="IY260" s="45">
        <f>OpEx!JA31</f>
        <v>70.833333333333329</v>
      </c>
      <c r="IZ260" s="45">
        <f>OpEx!JB31</f>
        <v>70.833333333333329</v>
      </c>
      <c r="JA260" s="45">
        <f>OpEx!JC31</f>
        <v>70.833333333333329</v>
      </c>
      <c r="JB260" s="45">
        <f>OpEx!JD31</f>
        <v>70.833333333333329</v>
      </c>
      <c r="JC260" s="45">
        <f>OpEx!JE31</f>
        <v>70.833333333333329</v>
      </c>
      <c r="JD260" s="45">
        <f>OpEx!JF31</f>
        <v>70.833333333333329</v>
      </c>
      <c r="JE260" s="45">
        <f>OpEx!JG31</f>
        <v>70.833333333333329</v>
      </c>
      <c r="JF260" s="45">
        <f>OpEx!JH31</f>
        <v>70.833333333333329</v>
      </c>
      <c r="JG260" s="45">
        <f>OpEx!JI31</f>
        <v>70.833333333333329</v>
      </c>
      <c r="JH260" s="45">
        <f>OpEx!JJ31</f>
        <v>70.833333333333329</v>
      </c>
      <c r="JI260" s="45">
        <f>OpEx!JK31</f>
        <v>70.833333333333329</v>
      </c>
      <c r="JJ260" s="45">
        <f>OpEx!JL31</f>
        <v>70.833333333333329</v>
      </c>
      <c r="JK260" s="45">
        <f>OpEx!JM31</f>
        <v>70.833333333333329</v>
      </c>
      <c r="JL260" s="45">
        <f>OpEx!JN31</f>
        <v>70.833333333333329</v>
      </c>
      <c r="JM260" s="45">
        <f>OpEx!JO31</f>
        <v>70.833333333333329</v>
      </c>
      <c r="JN260" s="45">
        <f>OpEx!JP31</f>
        <v>70.833333333333329</v>
      </c>
      <c r="JO260" s="45">
        <f>OpEx!JQ31</f>
        <v>70.833333333333329</v>
      </c>
      <c r="JP260" s="45">
        <f>OpEx!JR31</f>
        <v>70.833333333333329</v>
      </c>
      <c r="JQ260" s="45">
        <f>OpEx!JS31</f>
        <v>70.833333333333329</v>
      </c>
      <c r="JR260" s="45">
        <f>OpEx!JT31</f>
        <v>70.833333333333329</v>
      </c>
      <c r="JS260" s="45">
        <f>OpEx!JU31</f>
        <v>70.833333333333329</v>
      </c>
      <c r="JT260" s="45">
        <f>OpEx!JV31</f>
        <v>70.833333333333329</v>
      </c>
      <c r="JU260" s="45">
        <f>OpEx!JW31</f>
        <v>70.833333333333329</v>
      </c>
      <c r="JV260" s="45">
        <f>OpEx!JX31</f>
        <v>70.833333333333329</v>
      </c>
      <c r="JW260" s="45">
        <f>OpEx!JY31</f>
        <v>70.833333333333329</v>
      </c>
      <c r="JX260" s="45">
        <f>OpEx!JZ31</f>
        <v>70.833333333333329</v>
      </c>
      <c r="JY260" s="45">
        <f>OpEx!KA31</f>
        <v>70.833333333333329</v>
      </c>
      <c r="JZ260" s="45">
        <f>OpEx!KB31</f>
        <v>70.833333333333329</v>
      </c>
      <c r="KA260" s="45">
        <f>OpEx!KC31</f>
        <v>70.833333333333329</v>
      </c>
      <c r="KB260" s="45">
        <f>OpEx!KD31</f>
        <v>70.833333333333329</v>
      </c>
      <c r="KC260" s="45">
        <f>OpEx!KE31</f>
        <v>70.833333333333329</v>
      </c>
      <c r="KD260" s="45">
        <f>OpEx!KF31</f>
        <v>70.833333333333329</v>
      </c>
      <c r="KE260" s="45">
        <f>OpEx!KG31</f>
        <v>70.833333333333329</v>
      </c>
      <c r="KF260" s="45">
        <f>OpEx!KH31</f>
        <v>70.833333333333329</v>
      </c>
      <c r="KG260" s="45">
        <f>OpEx!KI31</f>
        <v>70.833333333333329</v>
      </c>
      <c r="KH260" s="45">
        <f>OpEx!KJ31</f>
        <v>70.833333333333329</v>
      </c>
      <c r="KI260" s="45">
        <f>OpEx!KK31</f>
        <v>70.833333333333329</v>
      </c>
      <c r="KJ260" s="45">
        <f>OpEx!KL31</f>
        <v>70.833333333333329</v>
      </c>
      <c r="KK260" s="45">
        <f>OpEx!KM31</f>
        <v>70.833333333333329</v>
      </c>
      <c r="KL260" s="45">
        <f>OpEx!KN31</f>
        <v>70.833333333333329</v>
      </c>
      <c r="KM260" s="45">
        <f>OpEx!KO31</f>
        <v>70.833333333333329</v>
      </c>
      <c r="KN260" s="45">
        <f>OpEx!KP31</f>
        <v>70.833333333333329</v>
      </c>
      <c r="KO260" s="45">
        <f>OpEx!KQ31</f>
        <v>70.833333333333329</v>
      </c>
      <c r="KP260" s="45">
        <f>OpEx!KR31</f>
        <v>70.833333333333329</v>
      </c>
      <c r="KQ260" s="45">
        <f>OpEx!KS31</f>
        <v>70.833333333333329</v>
      </c>
      <c r="KR260" s="45">
        <f>OpEx!KT31</f>
        <v>70.833333333333329</v>
      </c>
      <c r="KS260" s="45">
        <f>OpEx!KU31</f>
        <v>70.833333333333329</v>
      </c>
      <c r="KT260" s="45">
        <f>OpEx!KV31</f>
        <v>70.833333333333329</v>
      </c>
      <c r="KU260" s="45">
        <f>OpEx!KW31</f>
        <v>70.833333333333329</v>
      </c>
      <c r="KV260" s="45">
        <f>OpEx!KX31</f>
        <v>70.833333333333329</v>
      </c>
      <c r="KW260" s="45">
        <f>OpEx!KY31</f>
        <v>70.833333333333329</v>
      </c>
      <c r="KX260" s="45">
        <f>OpEx!KZ31</f>
        <v>70.833333333333329</v>
      </c>
      <c r="KY260" s="45">
        <f>OpEx!LA31</f>
        <v>70.833333333333329</v>
      </c>
      <c r="KZ260" s="45">
        <f>OpEx!LB31</f>
        <v>70.833333333333329</v>
      </c>
      <c r="LA260" s="45">
        <f>OpEx!LC31</f>
        <v>70.833333333333329</v>
      </c>
      <c r="LB260" s="45">
        <f>OpEx!LD31</f>
        <v>70.833333333333329</v>
      </c>
      <c r="LC260" s="45">
        <f>OpEx!LE31</f>
        <v>70.833333333333329</v>
      </c>
      <c r="LD260" s="45">
        <f>OpEx!LF31</f>
        <v>70.833333333333329</v>
      </c>
      <c r="LE260" s="45">
        <f>OpEx!LG31</f>
        <v>70.833333333333329</v>
      </c>
      <c r="LF260" s="45">
        <f>OpEx!LH31</f>
        <v>70.833333333333329</v>
      </c>
      <c r="LG260" s="45">
        <f>OpEx!LI31</f>
        <v>70.833333333333329</v>
      </c>
      <c r="LH260" s="45">
        <f>OpEx!LJ31</f>
        <v>70.833333333333329</v>
      </c>
      <c r="LI260" s="45">
        <f>OpEx!LK31</f>
        <v>70.833333333333329</v>
      </c>
      <c r="LJ260" s="45">
        <f>OpEx!LL31</f>
        <v>70.833333333333329</v>
      </c>
      <c r="LK260" s="45">
        <f>OpEx!LM31</f>
        <v>70.833333333333329</v>
      </c>
      <c r="LL260" s="45">
        <f>OpEx!LN31</f>
        <v>70.833333333333329</v>
      </c>
      <c r="LM260" s="45">
        <f>OpEx!LO31</f>
        <v>70.833333333333329</v>
      </c>
      <c r="LN260" s="45">
        <f>OpEx!LP31</f>
        <v>70.833333333333329</v>
      </c>
      <c r="LO260" s="45">
        <f>OpEx!LQ31</f>
        <v>70.833333333333329</v>
      </c>
      <c r="LP260" s="45">
        <f>OpEx!LR31</f>
        <v>70.833333333333329</v>
      </c>
      <c r="LQ260" s="45">
        <f>OpEx!LS31</f>
        <v>70.833333333333329</v>
      </c>
      <c r="LR260" s="45">
        <f>OpEx!LT31</f>
        <v>70.833333333333329</v>
      </c>
      <c r="LS260" s="45">
        <f>OpEx!LU31</f>
        <v>70.833333333333329</v>
      </c>
      <c r="LT260" s="45">
        <f>OpEx!LV31</f>
        <v>70.833333333333329</v>
      </c>
      <c r="LU260" s="45"/>
      <c r="LV260" s="45"/>
      <c r="LW260" s="45"/>
      <c r="LX260" s="45"/>
      <c r="LY260" s="45"/>
      <c r="LZ260" s="45"/>
      <c r="MA260" s="45"/>
      <c r="MB260" s="45"/>
      <c r="MC260" s="45"/>
      <c r="MD260" s="45"/>
      <c r="ME260" s="45"/>
      <c r="MF260" s="45"/>
      <c r="MG260" s="45"/>
      <c r="MH260" s="45"/>
      <c r="MI260" s="45"/>
      <c r="MJ260" s="45"/>
      <c r="MK260" s="45"/>
      <c r="ML260" s="45"/>
      <c r="MM260" s="45"/>
      <c r="MN260" s="45"/>
      <c r="MO260" s="45"/>
      <c r="MP260" s="45"/>
      <c r="MQ260" s="45"/>
      <c r="MR260" s="45"/>
      <c r="MS260" s="45"/>
      <c r="MT260" s="45"/>
      <c r="MU260" s="45"/>
      <c r="MV260" s="45"/>
      <c r="MW260" s="45"/>
      <c r="MX260" s="45"/>
      <c r="MY260" s="45"/>
      <c r="MZ260" s="45"/>
      <c r="NA260" s="45"/>
      <c r="NB260" s="45"/>
      <c r="NC260" s="45"/>
      <c r="ND260" s="45"/>
      <c r="NE260" s="45"/>
      <c r="NF260" s="45"/>
      <c r="NG260" s="45"/>
      <c r="NH260" s="45"/>
      <c r="NI260" s="45"/>
      <c r="NJ260" s="45"/>
      <c r="NK260" s="45"/>
      <c r="NL260" s="45"/>
      <c r="NM260" s="45"/>
      <c r="NN260" s="45"/>
      <c r="NO260" s="45"/>
      <c r="NP260" s="45"/>
      <c r="NQ260" s="45"/>
      <c r="NR260" s="45"/>
      <c r="NS260" s="45"/>
      <c r="NT260" s="45"/>
      <c r="NU260" s="45"/>
      <c r="NV260" s="45"/>
      <c r="NW260" s="45"/>
      <c r="NX260" s="45"/>
      <c r="NY260" s="45"/>
      <c r="NZ260" s="45"/>
      <c r="OA260" s="45"/>
      <c r="OB260" s="45"/>
      <c r="OC260" s="45"/>
      <c r="OD260" s="45"/>
      <c r="OE260" s="45"/>
      <c r="OF260" s="45"/>
      <c r="OG260" s="45"/>
      <c r="OH260" s="45"/>
      <c r="OI260" s="45"/>
      <c r="OJ260" s="45"/>
      <c r="OK260" s="45"/>
      <c r="OL260" s="45"/>
      <c r="OM260" s="45"/>
      <c r="ON260" s="45"/>
      <c r="OO260" s="45"/>
      <c r="OP260" s="45"/>
      <c r="OQ260" s="45"/>
      <c r="OR260" s="45"/>
      <c r="OS260" s="45"/>
      <c r="OT260" s="45"/>
      <c r="OU260" s="45"/>
      <c r="OV260" s="45"/>
      <c r="OW260" s="45"/>
      <c r="OX260" s="45"/>
      <c r="OY260" s="45"/>
      <c r="OZ260" s="45"/>
      <c r="PA260" s="45"/>
      <c r="PB260" s="45"/>
      <c r="PC260" s="45"/>
      <c r="PD260" s="45"/>
      <c r="PE260" s="45"/>
      <c r="PF260" s="45"/>
      <c r="PG260" s="45"/>
      <c r="PH260" s="45"/>
      <c r="PI260" s="45"/>
      <c r="PJ260" s="45"/>
      <c r="PK260" s="45"/>
      <c r="PL260" s="45"/>
      <c r="PM260" s="45"/>
      <c r="PN260" s="45"/>
      <c r="PO260" s="45"/>
      <c r="PP260" s="45"/>
      <c r="PQ260" s="45"/>
      <c r="PR260" s="45"/>
      <c r="PS260" s="45"/>
      <c r="PT260" s="45"/>
      <c r="PU260" s="45"/>
      <c r="PV260" s="45"/>
      <c r="PW260" s="45"/>
      <c r="PX260" s="45"/>
      <c r="PY260" s="45"/>
      <c r="PZ260" s="45"/>
      <c r="QA260" s="45"/>
      <c r="QB260" s="45"/>
      <c r="QC260" s="45"/>
      <c r="QD260" s="45"/>
      <c r="QE260" s="45"/>
      <c r="QF260" s="45"/>
      <c r="QG260" s="45"/>
      <c r="QH260" s="45"/>
      <c r="QI260" s="45"/>
      <c r="QJ260" s="45"/>
      <c r="QK260" s="45"/>
      <c r="QL260" s="45"/>
      <c r="QM260" s="45"/>
      <c r="QN260" s="45"/>
      <c r="QO260" s="45"/>
      <c r="QP260" s="45"/>
      <c r="QQ260" s="45"/>
      <c r="QR260" s="45"/>
      <c r="QS260" s="45"/>
      <c r="QT260" s="45"/>
      <c r="QU260" s="45"/>
    </row>
    <row r="261" spans="1:463" outlineLevel="1">
      <c r="C261" s="75" t="str">
        <f>OpEx!A32</f>
        <v xml:space="preserve">      Misc Admin Overhead incl Software</v>
      </c>
      <c r="D261" s="42"/>
      <c r="E261" s="50" t="s">
        <v>95</v>
      </c>
      <c r="G261" s="32"/>
      <c r="H261" s="198">
        <f t="shared" si="929"/>
        <v>32899.999999999825</v>
      </c>
      <c r="I261" s="45">
        <v>0</v>
      </c>
      <c r="J261" s="45">
        <v>0</v>
      </c>
      <c r="K261" s="45">
        <v>0</v>
      </c>
      <c r="L261" s="45">
        <v>0</v>
      </c>
      <c r="M261" s="45">
        <v>0</v>
      </c>
      <c r="N261" s="45">
        <v>0</v>
      </c>
      <c r="O261" s="45">
        <v>0</v>
      </c>
      <c r="P261" s="45">
        <v>0</v>
      </c>
      <c r="Q261" s="45">
        <v>0</v>
      </c>
      <c r="R261" s="45">
        <v>0</v>
      </c>
      <c r="S261" s="45">
        <v>0</v>
      </c>
      <c r="T261" s="45">
        <v>0</v>
      </c>
      <c r="U261" s="45">
        <v>0</v>
      </c>
      <c r="V261" s="45">
        <v>0</v>
      </c>
      <c r="W261" s="45">
        <v>0</v>
      </c>
      <c r="X261" s="45">
        <v>0</v>
      </c>
      <c r="Y261" s="45">
        <v>0</v>
      </c>
      <c r="Z261" s="45">
        <v>0</v>
      </c>
      <c r="AA261" s="45">
        <v>0</v>
      </c>
      <c r="AB261" s="45">
        <v>0</v>
      </c>
      <c r="AC261" s="45">
        <v>0</v>
      </c>
      <c r="AD261" s="45">
        <v>0</v>
      </c>
      <c r="AE261" s="45">
        <v>0</v>
      </c>
      <c r="AF261" s="45">
        <v>0</v>
      </c>
      <c r="AG261" s="45">
        <f>OpEx!AI32</f>
        <v>600</v>
      </c>
      <c r="AH261" s="45">
        <f>OpEx!AJ32</f>
        <v>600</v>
      </c>
      <c r="AI261" s="45">
        <f>OpEx!AK32</f>
        <v>600</v>
      </c>
      <c r="AJ261" s="45">
        <f>OpEx!AL32</f>
        <v>2200</v>
      </c>
      <c r="AK261" s="45">
        <f>OpEx!AM32</f>
        <v>2200</v>
      </c>
      <c r="AL261" s="45">
        <f>OpEx!AN32</f>
        <v>2200</v>
      </c>
      <c r="AM261" s="45">
        <f>OpEx!AO32</f>
        <v>83.333333333333329</v>
      </c>
      <c r="AN261" s="45">
        <f>OpEx!AP32</f>
        <v>83.333333333333329</v>
      </c>
      <c r="AO261" s="45">
        <f>OpEx!AQ32</f>
        <v>83.333333333333329</v>
      </c>
      <c r="AP261" s="45">
        <f>OpEx!AR32</f>
        <v>83.333333333333329</v>
      </c>
      <c r="AQ261" s="45">
        <f>OpEx!AS32</f>
        <v>83.333333333333329</v>
      </c>
      <c r="AR261" s="45">
        <f>OpEx!AT32</f>
        <v>83.333333333333329</v>
      </c>
      <c r="AS261" s="45">
        <f>OpEx!AU32</f>
        <v>83.333333333333329</v>
      </c>
      <c r="AT261" s="45">
        <f>OpEx!AV32</f>
        <v>83.333333333333329</v>
      </c>
      <c r="AU261" s="45">
        <f>OpEx!AW32</f>
        <v>83.333333333333329</v>
      </c>
      <c r="AV261" s="45">
        <f>OpEx!AX32</f>
        <v>83.333333333333329</v>
      </c>
      <c r="AW261" s="45">
        <f>OpEx!AY32</f>
        <v>83.333333333333329</v>
      </c>
      <c r="AX261" s="45">
        <f>OpEx!AZ32</f>
        <v>83.333333333333329</v>
      </c>
      <c r="AY261" s="45">
        <f>OpEx!BA32</f>
        <v>83.333333333333329</v>
      </c>
      <c r="AZ261" s="45">
        <f>OpEx!BB32</f>
        <v>83.333333333333329</v>
      </c>
      <c r="BA261" s="45">
        <f>OpEx!BC32</f>
        <v>83.333333333333329</v>
      </c>
      <c r="BB261" s="45">
        <f>OpEx!BD32</f>
        <v>83.333333333333329</v>
      </c>
      <c r="BC261" s="45">
        <f>OpEx!BE32</f>
        <v>83.333333333333329</v>
      </c>
      <c r="BD261" s="45">
        <f>OpEx!BF32</f>
        <v>83.333333333333329</v>
      </c>
      <c r="BE261" s="45">
        <f>OpEx!BG32</f>
        <v>83.333333333333329</v>
      </c>
      <c r="BF261" s="45">
        <f>OpEx!BH32</f>
        <v>83.333333333333329</v>
      </c>
      <c r="BG261" s="45">
        <f>OpEx!BI32</f>
        <v>83.333333333333329</v>
      </c>
      <c r="BH261" s="45">
        <f>OpEx!BJ32</f>
        <v>83.333333333333329</v>
      </c>
      <c r="BI261" s="45">
        <f>OpEx!BK32</f>
        <v>83.333333333333329</v>
      </c>
      <c r="BJ261" s="45">
        <f>OpEx!BL32</f>
        <v>83.333333333333329</v>
      </c>
      <c r="BK261" s="45">
        <f>OpEx!BM32</f>
        <v>83.333333333333329</v>
      </c>
      <c r="BL261" s="45">
        <f>OpEx!BN32</f>
        <v>83.333333333333329</v>
      </c>
      <c r="BM261" s="45">
        <f>OpEx!BO32</f>
        <v>83.333333333333329</v>
      </c>
      <c r="BN261" s="45">
        <f>OpEx!BP32</f>
        <v>83.333333333333329</v>
      </c>
      <c r="BO261" s="45">
        <f>OpEx!BQ32</f>
        <v>83.333333333333329</v>
      </c>
      <c r="BP261" s="45">
        <f>OpEx!BR32</f>
        <v>83.333333333333329</v>
      </c>
      <c r="BQ261" s="45">
        <f>OpEx!BS32</f>
        <v>83.333333333333329</v>
      </c>
      <c r="BR261" s="45">
        <f>OpEx!BT32</f>
        <v>83.333333333333329</v>
      </c>
      <c r="BS261" s="45">
        <f>OpEx!BU32</f>
        <v>83.333333333333329</v>
      </c>
      <c r="BT261" s="45">
        <f>OpEx!BV32</f>
        <v>83.333333333333329</v>
      </c>
      <c r="BU261" s="45">
        <f>OpEx!BW32</f>
        <v>83.333333333333329</v>
      </c>
      <c r="BV261" s="45">
        <f>OpEx!BX32</f>
        <v>83.333333333333329</v>
      </c>
      <c r="BW261" s="45">
        <f>OpEx!BY32</f>
        <v>83.333333333333329</v>
      </c>
      <c r="BX261" s="45">
        <f>OpEx!BZ32</f>
        <v>83.333333333333329</v>
      </c>
      <c r="BY261" s="45">
        <f>OpEx!CA32</f>
        <v>83.333333333333329</v>
      </c>
      <c r="BZ261" s="45">
        <f>OpEx!CB32</f>
        <v>83.333333333333329</v>
      </c>
      <c r="CA261" s="45">
        <f>OpEx!CC32</f>
        <v>83.333333333333329</v>
      </c>
      <c r="CB261" s="45">
        <f>OpEx!CD32</f>
        <v>83.333333333333329</v>
      </c>
      <c r="CC261" s="45">
        <f>OpEx!CE32</f>
        <v>83.333333333333329</v>
      </c>
      <c r="CD261" s="45">
        <f>OpEx!CF32</f>
        <v>83.333333333333329</v>
      </c>
      <c r="CE261" s="45">
        <f>OpEx!CG32</f>
        <v>83.333333333333329</v>
      </c>
      <c r="CF261" s="45">
        <f>OpEx!CH32</f>
        <v>83.333333333333329</v>
      </c>
      <c r="CG261" s="45">
        <f>OpEx!CI32</f>
        <v>83.333333333333329</v>
      </c>
      <c r="CH261" s="45">
        <f>OpEx!CJ32</f>
        <v>83.333333333333329</v>
      </c>
      <c r="CI261" s="45">
        <f>OpEx!CK32</f>
        <v>83.333333333333329</v>
      </c>
      <c r="CJ261" s="45">
        <f>OpEx!CL32</f>
        <v>83.333333333333329</v>
      </c>
      <c r="CK261" s="45">
        <f>OpEx!CM32</f>
        <v>83.333333333333329</v>
      </c>
      <c r="CL261" s="45">
        <f>OpEx!CN32</f>
        <v>83.333333333333329</v>
      </c>
      <c r="CM261" s="45">
        <f>OpEx!CO32</f>
        <v>83.333333333333329</v>
      </c>
      <c r="CN261" s="45">
        <f>OpEx!CP32</f>
        <v>83.333333333333329</v>
      </c>
      <c r="CO261" s="45">
        <f>OpEx!CQ32</f>
        <v>83.333333333333329</v>
      </c>
      <c r="CP261" s="45">
        <f>OpEx!CR32</f>
        <v>83.333333333333329</v>
      </c>
      <c r="CQ261" s="45">
        <f>OpEx!CS32</f>
        <v>83.333333333333329</v>
      </c>
      <c r="CR261" s="45">
        <f>OpEx!CT32</f>
        <v>83.333333333333329</v>
      </c>
      <c r="CS261" s="45">
        <f>OpEx!CU32</f>
        <v>83.333333333333329</v>
      </c>
      <c r="CT261" s="45">
        <f>OpEx!CV32</f>
        <v>83.333333333333329</v>
      </c>
      <c r="CU261" s="45">
        <f>OpEx!CW32</f>
        <v>83.333333333333329</v>
      </c>
      <c r="CV261" s="45">
        <f>OpEx!CX32</f>
        <v>83.333333333333329</v>
      </c>
      <c r="CW261" s="45">
        <f>OpEx!CY32</f>
        <v>83.333333333333329</v>
      </c>
      <c r="CX261" s="45">
        <f>OpEx!CZ32</f>
        <v>83.333333333333329</v>
      </c>
      <c r="CY261" s="45">
        <f>OpEx!DA32</f>
        <v>83.333333333333329</v>
      </c>
      <c r="CZ261" s="45">
        <f>OpEx!DB32</f>
        <v>83.333333333333329</v>
      </c>
      <c r="DA261" s="45">
        <f>OpEx!DC32</f>
        <v>83.333333333333329</v>
      </c>
      <c r="DB261" s="45">
        <f>OpEx!DD32</f>
        <v>83.333333333333329</v>
      </c>
      <c r="DC261" s="45">
        <f>OpEx!DE32</f>
        <v>83.333333333333329</v>
      </c>
      <c r="DD261" s="45">
        <f>OpEx!DF32</f>
        <v>83.333333333333329</v>
      </c>
      <c r="DE261" s="45">
        <f>OpEx!DG32</f>
        <v>83.333333333333329</v>
      </c>
      <c r="DF261" s="45">
        <f>OpEx!DH32</f>
        <v>83.333333333333329</v>
      </c>
      <c r="DG261" s="45">
        <f>OpEx!DI32</f>
        <v>83.333333333333329</v>
      </c>
      <c r="DH261" s="45">
        <f>OpEx!DJ32</f>
        <v>83.333333333333329</v>
      </c>
      <c r="DI261" s="45">
        <f>OpEx!DK32</f>
        <v>83.333333333333329</v>
      </c>
      <c r="DJ261" s="45">
        <f>OpEx!DL32</f>
        <v>83.333333333333329</v>
      </c>
      <c r="DK261" s="45">
        <f>OpEx!DM32</f>
        <v>83.333333333333329</v>
      </c>
      <c r="DL261" s="45">
        <f>OpEx!DN32</f>
        <v>83.333333333333329</v>
      </c>
      <c r="DM261" s="45">
        <f>OpEx!DO32</f>
        <v>83.333333333333329</v>
      </c>
      <c r="DN261" s="45">
        <f>OpEx!DP32</f>
        <v>83.333333333333329</v>
      </c>
      <c r="DO261" s="45">
        <f>OpEx!DQ32</f>
        <v>83.333333333333329</v>
      </c>
      <c r="DP261" s="45">
        <f>OpEx!DR32</f>
        <v>83.333333333333329</v>
      </c>
      <c r="DQ261" s="45">
        <f>OpEx!DS32</f>
        <v>83.333333333333329</v>
      </c>
      <c r="DR261" s="45">
        <f>OpEx!DT32</f>
        <v>83.333333333333329</v>
      </c>
      <c r="DS261" s="45">
        <f>OpEx!DU32</f>
        <v>83.333333333333329</v>
      </c>
      <c r="DT261" s="45">
        <f>OpEx!DV32</f>
        <v>83.333333333333329</v>
      </c>
      <c r="DU261" s="45">
        <f>OpEx!DW32</f>
        <v>83.333333333333329</v>
      </c>
      <c r="DV261" s="45">
        <f>OpEx!DX32</f>
        <v>83.333333333333329</v>
      </c>
      <c r="DW261" s="45">
        <f>OpEx!DY32</f>
        <v>83.333333333333329</v>
      </c>
      <c r="DX261" s="45">
        <f>OpEx!DZ32</f>
        <v>83.333333333333329</v>
      </c>
      <c r="DY261" s="45">
        <f>OpEx!EA32</f>
        <v>83.333333333333329</v>
      </c>
      <c r="DZ261" s="45">
        <f>OpEx!EB32</f>
        <v>83.333333333333329</v>
      </c>
      <c r="EA261" s="45">
        <f>OpEx!EC32</f>
        <v>83.333333333333329</v>
      </c>
      <c r="EB261" s="45">
        <f>OpEx!ED32</f>
        <v>83.333333333333329</v>
      </c>
      <c r="EC261" s="45">
        <f>OpEx!EE32</f>
        <v>83.333333333333329</v>
      </c>
      <c r="ED261" s="45">
        <f>OpEx!EF32</f>
        <v>83.333333333333329</v>
      </c>
      <c r="EE261" s="45">
        <f>OpEx!EG32</f>
        <v>83.333333333333329</v>
      </c>
      <c r="EF261" s="45">
        <f>OpEx!EH32</f>
        <v>83.333333333333329</v>
      </c>
      <c r="EG261" s="45">
        <f>OpEx!EI32</f>
        <v>83.333333333333329</v>
      </c>
      <c r="EH261" s="45">
        <f>OpEx!EJ32</f>
        <v>83.333333333333329</v>
      </c>
      <c r="EI261" s="45">
        <f>OpEx!EK32</f>
        <v>83.333333333333329</v>
      </c>
      <c r="EJ261" s="45">
        <f>OpEx!EL32</f>
        <v>83.333333333333329</v>
      </c>
      <c r="EK261" s="45">
        <f>OpEx!EM32</f>
        <v>83.333333333333329</v>
      </c>
      <c r="EL261" s="45">
        <f>OpEx!EN32</f>
        <v>83.333333333333329</v>
      </c>
      <c r="EM261" s="45">
        <f>OpEx!EO32</f>
        <v>83.333333333333329</v>
      </c>
      <c r="EN261" s="45">
        <f>OpEx!EP32</f>
        <v>83.333333333333329</v>
      </c>
      <c r="EO261" s="45">
        <f>OpEx!EQ32</f>
        <v>83.333333333333329</v>
      </c>
      <c r="EP261" s="45">
        <f>OpEx!ER32</f>
        <v>83.333333333333329</v>
      </c>
      <c r="EQ261" s="45">
        <f>OpEx!ES32</f>
        <v>83.333333333333329</v>
      </c>
      <c r="ER261" s="45">
        <f>OpEx!ET32</f>
        <v>83.333333333333329</v>
      </c>
      <c r="ES261" s="45">
        <f>OpEx!EU32</f>
        <v>83.333333333333329</v>
      </c>
      <c r="ET261" s="45">
        <f>OpEx!EV32</f>
        <v>83.333333333333329</v>
      </c>
      <c r="EU261" s="45">
        <f>OpEx!EW32</f>
        <v>83.333333333333329</v>
      </c>
      <c r="EV261" s="45">
        <f>OpEx!EX32</f>
        <v>83.333333333333329</v>
      </c>
      <c r="EW261" s="45">
        <f>OpEx!EY32</f>
        <v>83.333333333333329</v>
      </c>
      <c r="EX261" s="45">
        <f>OpEx!EZ32</f>
        <v>83.333333333333329</v>
      </c>
      <c r="EY261" s="45">
        <f>OpEx!FA32</f>
        <v>83.333333333333329</v>
      </c>
      <c r="EZ261" s="45">
        <f>OpEx!FB32</f>
        <v>83.333333333333329</v>
      </c>
      <c r="FA261" s="45">
        <f>OpEx!FC32</f>
        <v>83.333333333333329</v>
      </c>
      <c r="FB261" s="45">
        <f>OpEx!FD32</f>
        <v>83.333333333333329</v>
      </c>
      <c r="FC261" s="45">
        <f>OpEx!FE32</f>
        <v>83.333333333333329</v>
      </c>
      <c r="FD261" s="45">
        <f>OpEx!FF32</f>
        <v>83.333333333333329</v>
      </c>
      <c r="FE261" s="45">
        <f>OpEx!FG32</f>
        <v>83.333333333333329</v>
      </c>
      <c r="FF261" s="45">
        <f>OpEx!FH32</f>
        <v>83.333333333333329</v>
      </c>
      <c r="FG261" s="45">
        <f>OpEx!FI32</f>
        <v>83.333333333333329</v>
      </c>
      <c r="FH261" s="45">
        <f>OpEx!FJ32</f>
        <v>83.333333333333329</v>
      </c>
      <c r="FI261" s="45">
        <f>OpEx!FK32</f>
        <v>83.333333333333329</v>
      </c>
      <c r="FJ261" s="45">
        <f>OpEx!FL32</f>
        <v>83.333333333333329</v>
      </c>
      <c r="FK261" s="45">
        <f>OpEx!FM32</f>
        <v>83.333333333333329</v>
      </c>
      <c r="FL261" s="45">
        <f>OpEx!FN32</f>
        <v>83.333333333333329</v>
      </c>
      <c r="FM261" s="45">
        <f>OpEx!FO32</f>
        <v>83.333333333333329</v>
      </c>
      <c r="FN261" s="45">
        <f>OpEx!FP32</f>
        <v>83.333333333333329</v>
      </c>
      <c r="FO261" s="45">
        <f>OpEx!FQ32</f>
        <v>83.333333333333329</v>
      </c>
      <c r="FP261" s="45">
        <f>OpEx!FR32</f>
        <v>83.333333333333329</v>
      </c>
      <c r="FQ261" s="45">
        <f>OpEx!FS32</f>
        <v>83.333333333333329</v>
      </c>
      <c r="FR261" s="45">
        <f>OpEx!FT32</f>
        <v>83.333333333333329</v>
      </c>
      <c r="FS261" s="45">
        <f>OpEx!FU32</f>
        <v>83.333333333333329</v>
      </c>
      <c r="FT261" s="45">
        <f>OpEx!FV32</f>
        <v>83.333333333333329</v>
      </c>
      <c r="FU261" s="45">
        <f>OpEx!FW32</f>
        <v>83.333333333333329</v>
      </c>
      <c r="FV261" s="45">
        <f>OpEx!FX32</f>
        <v>83.333333333333329</v>
      </c>
      <c r="FW261" s="45">
        <f>OpEx!FY32</f>
        <v>83.333333333333329</v>
      </c>
      <c r="FX261" s="45">
        <f>OpEx!FZ32</f>
        <v>83.333333333333329</v>
      </c>
      <c r="FY261" s="45">
        <f>OpEx!GA32</f>
        <v>83.333333333333329</v>
      </c>
      <c r="FZ261" s="45">
        <f>OpEx!GB32</f>
        <v>83.333333333333329</v>
      </c>
      <c r="GA261" s="45">
        <f>OpEx!GC32</f>
        <v>83.333333333333329</v>
      </c>
      <c r="GB261" s="45">
        <f>OpEx!GD32</f>
        <v>83.333333333333329</v>
      </c>
      <c r="GC261" s="45">
        <f>OpEx!GE32</f>
        <v>83.333333333333329</v>
      </c>
      <c r="GD261" s="45">
        <f>OpEx!GF32</f>
        <v>83.333333333333329</v>
      </c>
      <c r="GE261" s="45">
        <f>OpEx!GG32</f>
        <v>83.333333333333329</v>
      </c>
      <c r="GF261" s="45">
        <f>OpEx!GH32</f>
        <v>83.333333333333329</v>
      </c>
      <c r="GG261" s="45">
        <f>OpEx!GI32</f>
        <v>83.333333333333329</v>
      </c>
      <c r="GH261" s="45">
        <f>OpEx!GJ32</f>
        <v>83.333333333333329</v>
      </c>
      <c r="GI261" s="45">
        <f>OpEx!GK32</f>
        <v>83.333333333333329</v>
      </c>
      <c r="GJ261" s="45">
        <f>OpEx!GL32</f>
        <v>83.333333333333329</v>
      </c>
      <c r="GK261" s="45">
        <f>OpEx!GM32</f>
        <v>83.333333333333329</v>
      </c>
      <c r="GL261" s="45">
        <f>OpEx!GN32</f>
        <v>83.333333333333329</v>
      </c>
      <c r="GM261" s="45">
        <f>OpEx!GO32</f>
        <v>83.333333333333329</v>
      </c>
      <c r="GN261" s="45">
        <f>OpEx!GP32</f>
        <v>83.333333333333329</v>
      </c>
      <c r="GO261" s="45">
        <f>OpEx!GQ32</f>
        <v>83.333333333333329</v>
      </c>
      <c r="GP261" s="45">
        <f>OpEx!GR32</f>
        <v>83.333333333333329</v>
      </c>
      <c r="GQ261" s="45">
        <f>OpEx!GS32</f>
        <v>83.333333333333329</v>
      </c>
      <c r="GR261" s="45">
        <f>OpEx!GT32</f>
        <v>83.333333333333329</v>
      </c>
      <c r="GS261" s="45">
        <f>OpEx!GU32</f>
        <v>83.333333333333329</v>
      </c>
      <c r="GT261" s="45">
        <f>OpEx!GV32</f>
        <v>83.333333333333329</v>
      </c>
      <c r="GU261" s="45">
        <f>OpEx!GW32</f>
        <v>83.333333333333329</v>
      </c>
      <c r="GV261" s="45">
        <f>OpEx!GX32</f>
        <v>83.333333333333329</v>
      </c>
      <c r="GW261" s="45">
        <f>OpEx!GY32</f>
        <v>83.333333333333329</v>
      </c>
      <c r="GX261" s="45">
        <f>OpEx!GZ32</f>
        <v>83.333333333333329</v>
      </c>
      <c r="GY261" s="45">
        <f>OpEx!HA32</f>
        <v>83.333333333333329</v>
      </c>
      <c r="GZ261" s="45">
        <f>OpEx!HB32</f>
        <v>83.333333333333329</v>
      </c>
      <c r="HA261" s="45">
        <f>OpEx!HC32</f>
        <v>83.333333333333329</v>
      </c>
      <c r="HB261" s="45">
        <f>OpEx!HD32</f>
        <v>83.333333333333329</v>
      </c>
      <c r="HC261" s="45">
        <f>OpEx!HE32</f>
        <v>83.333333333333329</v>
      </c>
      <c r="HD261" s="45">
        <f>OpEx!HF32</f>
        <v>83.333333333333329</v>
      </c>
      <c r="HE261" s="45">
        <f>OpEx!HG32</f>
        <v>83.333333333333329</v>
      </c>
      <c r="HF261" s="45">
        <f>OpEx!HH32</f>
        <v>83.333333333333329</v>
      </c>
      <c r="HG261" s="45">
        <f>OpEx!HI32</f>
        <v>83.333333333333329</v>
      </c>
      <c r="HH261" s="45">
        <f>OpEx!HJ32</f>
        <v>83.333333333333329</v>
      </c>
      <c r="HI261" s="45">
        <f>OpEx!HK32</f>
        <v>83.333333333333329</v>
      </c>
      <c r="HJ261" s="45">
        <f>OpEx!HL32</f>
        <v>83.333333333333329</v>
      </c>
      <c r="HK261" s="45">
        <f>OpEx!HM32</f>
        <v>83.333333333333329</v>
      </c>
      <c r="HL261" s="45">
        <f>OpEx!HN32</f>
        <v>83.333333333333329</v>
      </c>
      <c r="HM261" s="45">
        <f>OpEx!HO32</f>
        <v>83.333333333333329</v>
      </c>
      <c r="HN261" s="45">
        <f>OpEx!HP32</f>
        <v>83.333333333333329</v>
      </c>
      <c r="HO261" s="45">
        <f>OpEx!HQ32</f>
        <v>83.333333333333329</v>
      </c>
      <c r="HP261" s="45">
        <f>OpEx!HR32</f>
        <v>83.333333333333329</v>
      </c>
      <c r="HQ261" s="45">
        <f>OpEx!HS32</f>
        <v>83.333333333333329</v>
      </c>
      <c r="HR261" s="45">
        <f>OpEx!HT32</f>
        <v>83.333333333333329</v>
      </c>
      <c r="HS261" s="45">
        <f>OpEx!HU32</f>
        <v>83.333333333333329</v>
      </c>
      <c r="HT261" s="45">
        <f>OpEx!HV32</f>
        <v>83.333333333333329</v>
      </c>
      <c r="HU261" s="45">
        <f>OpEx!HW32</f>
        <v>83.333333333333329</v>
      </c>
      <c r="HV261" s="45">
        <f>OpEx!HX32</f>
        <v>83.333333333333329</v>
      </c>
      <c r="HW261" s="45">
        <f>OpEx!HY32</f>
        <v>83.333333333333329</v>
      </c>
      <c r="HX261" s="45">
        <f>OpEx!HZ32</f>
        <v>83.333333333333329</v>
      </c>
      <c r="HY261" s="45">
        <f>OpEx!IA32</f>
        <v>83.333333333333329</v>
      </c>
      <c r="HZ261" s="45">
        <f>OpEx!IB32</f>
        <v>83.333333333333329</v>
      </c>
      <c r="IA261" s="45">
        <f>OpEx!IC32</f>
        <v>83.333333333333329</v>
      </c>
      <c r="IB261" s="45">
        <f>OpEx!ID32</f>
        <v>83.333333333333329</v>
      </c>
      <c r="IC261" s="45">
        <f>OpEx!IE32</f>
        <v>83.333333333333329</v>
      </c>
      <c r="ID261" s="45">
        <f>OpEx!IF32</f>
        <v>83.333333333333329</v>
      </c>
      <c r="IE261" s="45">
        <f>OpEx!IG32</f>
        <v>83.333333333333329</v>
      </c>
      <c r="IF261" s="45">
        <f>OpEx!IH32</f>
        <v>83.333333333333329</v>
      </c>
      <c r="IG261" s="45">
        <f>OpEx!II32</f>
        <v>83.333333333333329</v>
      </c>
      <c r="IH261" s="45">
        <f>OpEx!IJ32</f>
        <v>83.333333333333329</v>
      </c>
      <c r="II261" s="45">
        <f>OpEx!IK32</f>
        <v>83.333333333333329</v>
      </c>
      <c r="IJ261" s="45">
        <f>OpEx!IL32</f>
        <v>83.333333333333329</v>
      </c>
      <c r="IK261" s="45">
        <f>OpEx!IM32</f>
        <v>83.333333333333329</v>
      </c>
      <c r="IL261" s="45">
        <f>OpEx!IN32</f>
        <v>83.333333333333329</v>
      </c>
      <c r="IM261" s="45">
        <f>OpEx!IO32</f>
        <v>83.333333333333329</v>
      </c>
      <c r="IN261" s="45">
        <f>OpEx!IP32</f>
        <v>83.333333333333329</v>
      </c>
      <c r="IO261" s="45">
        <f>OpEx!IQ32</f>
        <v>83.333333333333329</v>
      </c>
      <c r="IP261" s="45">
        <f>OpEx!IR32</f>
        <v>83.333333333333329</v>
      </c>
      <c r="IQ261" s="45">
        <f>OpEx!IS32</f>
        <v>83.333333333333329</v>
      </c>
      <c r="IR261" s="45">
        <f>OpEx!IT32</f>
        <v>83.333333333333329</v>
      </c>
      <c r="IS261" s="45">
        <f>OpEx!IU32</f>
        <v>83.333333333333329</v>
      </c>
      <c r="IT261" s="45">
        <f>OpEx!IV32</f>
        <v>83.333333333333329</v>
      </c>
      <c r="IU261" s="45">
        <f>OpEx!IW32</f>
        <v>83.333333333333329</v>
      </c>
      <c r="IV261" s="45">
        <f>OpEx!IX32</f>
        <v>83.333333333333329</v>
      </c>
      <c r="IW261" s="45">
        <f>OpEx!IY32</f>
        <v>83.333333333333329</v>
      </c>
      <c r="IX261" s="45">
        <f>OpEx!IZ32</f>
        <v>83.333333333333329</v>
      </c>
      <c r="IY261" s="45">
        <f>OpEx!JA32</f>
        <v>83.333333333333329</v>
      </c>
      <c r="IZ261" s="45">
        <f>OpEx!JB32</f>
        <v>83.333333333333329</v>
      </c>
      <c r="JA261" s="45">
        <f>OpEx!JC32</f>
        <v>83.333333333333329</v>
      </c>
      <c r="JB261" s="45">
        <f>OpEx!JD32</f>
        <v>83.333333333333329</v>
      </c>
      <c r="JC261" s="45">
        <f>OpEx!JE32</f>
        <v>83.333333333333329</v>
      </c>
      <c r="JD261" s="45">
        <f>OpEx!JF32</f>
        <v>83.333333333333329</v>
      </c>
      <c r="JE261" s="45">
        <f>OpEx!JG32</f>
        <v>83.333333333333329</v>
      </c>
      <c r="JF261" s="45">
        <f>OpEx!JH32</f>
        <v>83.333333333333329</v>
      </c>
      <c r="JG261" s="45">
        <f>OpEx!JI32</f>
        <v>83.333333333333329</v>
      </c>
      <c r="JH261" s="45">
        <f>OpEx!JJ32</f>
        <v>83.333333333333329</v>
      </c>
      <c r="JI261" s="45">
        <f>OpEx!JK32</f>
        <v>83.333333333333329</v>
      </c>
      <c r="JJ261" s="45">
        <f>OpEx!JL32</f>
        <v>83.333333333333329</v>
      </c>
      <c r="JK261" s="45">
        <f>OpEx!JM32</f>
        <v>83.333333333333329</v>
      </c>
      <c r="JL261" s="45">
        <f>OpEx!JN32</f>
        <v>83.333333333333329</v>
      </c>
      <c r="JM261" s="45">
        <f>OpEx!JO32</f>
        <v>83.333333333333329</v>
      </c>
      <c r="JN261" s="45">
        <f>OpEx!JP32</f>
        <v>83.333333333333329</v>
      </c>
      <c r="JO261" s="45">
        <f>OpEx!JQ32</f>
        <v>83.333333333333329</v>
      </c>
      <c r="JP261" s="45">
        <f>OpEx!JR32</f>
        <v>83.333333333333329</v>
      </c>
      <c r="JQ261" s="45">
        <f>OpEx!JS32</f>
        <v>83.333333333333329</v>
      </c>
      <c r="JR261" s="45">
        <f>OpEx!JT32</f>
        <v>83.333333333333329</v>
      </c>
      <c r="JS261" s="45">
        <f>OpEx!JU32</f>
        <v>83.333333333333329</v>
      </c>
      <c r="JT261" s="45">
        <f>OpEx!JV32</f>
        <v>83.333333333333329</v>
      </c>
      <c r="JU261" s="45">
        <f>OpEx!JW32</f>
        <v>83.333333333333329</v>
      </c>
      <c r="JV261" s="45">
        <f>OpEx!JX32</f>
        <v>83.333333333333329</v>
      </c>
      <c r="JW261" s="45">
        <f>OpEx!JY32</f>
        <v>83.333333333333329</v>
      </c>
      <c r="JX261" s="45">
        <f>OpEx!JZ32</f>
        <v>83.333333333333329</v>
      </c>
      <c r="JY261" s="45">
        <f>OpEx!KA32</f>
        <v>83.333333333333329</v>
      </c>
      <c r="JZ261" s="45">
        <f>OpEx!KB32</f>
        <v>83.333333333333329</v>
      </c>
      <c r="KA261" s="45">
        <f>OpEx!KC32</f>
        <v>83.333333333333329</v>
      </c>
      <c r="KB261" s="45">
        <f>OpEx!KD32</f>
        <v>83.333333333333329</v>
      </c>
      <c r="KC261" s="45">
        <f>OpEx!KE32</f>
        <v>83.333333333333329</v>
      </c>
      <c r="KD261" s="45">
        <f>OpEx!KF32</f>
        <v>83.333333333333329</v>
      </c>
      <c r="KE261" s="45">
        <f>OpEx!KG32</f>
        <v>83.333333333333329</v>
      </c>
      <c r="KF261" s="45">
        <f>OpEx!KH32</f>
        <v>83.333333333333329</v>
      </c>
      <c r="KG261" s="45">
        <f>OpEx!KI32</f>
        <v>83.333333333333329</v>
      </c>
      <c r="KH261" s="45">
        <f>OpEx!KJ32</f>
        <v>83.333333333333329</v>
      </c>
      <c r="KI261" s="45">
        <f>OpEx!KK32</f>
        <v>83.333333333333329</v>
      </c>
      <c r="KJ261" s="45">
        <f>OpEx!KL32</f>
        <v>83.333333333333329</v>
      </c>
      <c r="KK261" s="45">
        <f>OpEx!KM32</f>
        <v>83.333333333333329</v>
      </c>
      <c r="KL261" s="45">
        <f>OpEx!KN32</f>
        <v>83.333333333333329</v>
      </c>
      <c r="KM261" s="45">
        <f>OpEx!KO32</f>
        <v>83.333333333333329</v>
      </c>
      <c r="KN261" s="45">
        <f>OpEx!KP32</f>
        <v>83.333333333333329</v>
      </c>
      <c r="KO261" s="45">
        <f>OpEx!KQ32</f>
        <v>83.333333333333329</v>
      </c>
      <c r="KP261" s="45">
        <f>OpEx!KR32</f>
        <v>83.333333333333329</v>
      </c>
      <c r="KQ261" s="45">
        <f>OpEx!KS32</f>
        <v>83.333333333333329</v>
      </c>
      <c r="KR261" s="45">
        <f>OpEx!KT32</f>
        <v>83.333333333333329</v>
      </c>
      <c r="KS261" s="45">
        <f>OpEx!KU32</f>
        <v>83.333333333333329</v>
      </c>
      <c r="KT261" s="45">
        <f>OpEx!KV32</f>
        <v>83.333333333333329</v>
      </c>
      <c r="KU261" s="45">
        <f>OpEx!KW32</f>
        <v>83.333333333333329</v>
      </c>
      <c r="KV261" s="45">
        <f>OpEx!KX32</f>
        <v>83.333333333333329</v>
      </c>
      <c r="KW261" s="45">
        <f>OpEx!KY32</f>
        <v>83.333333333333329</v>
      </c>
      <c r="KX261" s="45">
        <f>OpEx!KZ32</f>
        <v>83.333333333333329</v>
      </c>
      <c r="KY261" s="45">
        <f>OpEx!LA32</f>
        <v>83.333333333333329</v>
      </c>
      <c r="KZ261" s="45">
        <f>OpEx!LB32</f>
        <v>83.333333333333329</v>
      </c>
      <c r="LA261" s="45">
        <f>OpEx!LC32</f>
        <v>83.333333333333329</v>
      </c>
      <c r="LB261" s="45">
        <f>OpEx!LD32</f>
        <v>83.333333333333329</v>
      </c>
      <c r="LC261" s="45">
        <f>OpEx!LE32</f>
        <v>83.333333333333329</v>
      </c>
      <c r="LD261" s="45">
        <f>OpEx!LF32</f>
        <v>83.333333333333329</v>
      </c>
      <c r="LE261" s="45">
        <f>OpEx!LG32</f>
        <v>83.333333333333329</v>
      </c>
      <c r="LF261" s="45">
        <f>OpEx!LH32</f>
        <v>83.333333333333329</v>
      </c>
      <c r="LG261" s="45">
        <f>OpEx!LI32</f>
        <v>83.333333333333329</v>
      </c>
      <c r="LH261" s="45">
        <f>OpEx!LJ32</f>
        <v>83.333333333333329</v>
      </c>
      <c r="LI261" s="45">
        <f>OpEx!LK32</f>
        <v>83.333333333333329</v>
      </c>
      <c r="LJ261" s="45">
        <f>OpEx!LL32</f>
        <v>83.333333333333329</v>
      </c>
      <c r="LK261" s="45">
        <f>OpEx!LM32</f>
        <v>83.333333333333329</v>
      </c>
      <c r="LL261" s="45">
        <f>OpEx!LN32</f>
        <v>83.333333333333329</v>
      </c>
      <c r="LM261" s="45">
        <f>OpEx!LO32</f>
        <v>83.333333333333329</v>
      </c>
      <c r="LN261" s="45">
        <f>OpEx!LP32</f>
        <v>83.333333333333329</v>
      </c>
      <c r="LO261" s="45">
        <f>OpEx!LQ32</f>
        <v>83.333333333333329</v>
      </c>
      <c r="LP261" s="45">
        <f>OpEx!LR32</f>
        <v>83.333333333333329</v>
      </c>
      <c r="LQ261" s="45">
        <f>OpEx!LS32</f>
        <v>83.333333333333329</v>
      </c>
      <c r="LR261" s="45">
        <f>OpEx!LT32</f>
        <v>83.333333333333329</v>
      </c>
      <c r="LS261" s="45">
        <f>OpEx!LU32</f>
        <v>83.333333333333329</v>
      </c>
      <c r="LT261" s="45">
        <f>OpEx!LV32</f>
        <v>83.333333333333329</v>
      </c>
      <c r="LU261" s="45"/>
      <c r="LV261" s="45"/>
      <c r="LW261" s="45"/>
      <c r="LX261" s="45"/>
      <c r="LY261" s="45"/>
      <c r="LZ261" s="45"/>
      <c r="MA261" s="45"/>
      <c r="MB261" s="45"/>
      <c r="MC261" s="45"/>
      <c r="MD261" s="45"/>
      <c r="ME261" s="45"/>
      <c r="MF261" s="45"/>
      <c r="MG261" s="45"/>
      <c r="MH261" s="45"/>
      <c r="MI261" s="45"/>
      <c r="MJ261" s="45"/>
      <c r="MK261" s="45"/>
      <c r="ML261" s="45"/>
      <c r="MM261" s="45"/>
      <c r="MN261" s="45"/>
      <c r="MO261" s="45"/>
      <c r="MP261" s="45"/>
      <c r="MQ261" s="45"/>
      <c r="MR261" s="45"/>
      <c r="MS261" s="45"/>
      <c r="MT261" s="45"/>
      <c r="MU261" s="45"/>
      <c r="MV261" s="45"/>
      <c r="MW261" s="45"/>
      <c r="MX261" s="45"/>
      <c r="MY261" s="45"/>
      <c r="MZ261" s="45"/>
      <c r="NA261" s="45"/>
      <c r="NB261" s="45"/>
      <c r="NC261" s="45"/>
      <c r="ND261" s="45"/>
      <c r="NE261" s="45"/>
      <c r="NF261" s="45"/>
      <c r="NG261" s="45"/>
      <c r="NH261" s="45"/>
      <c r="NI261" s="45"/>
      <c r="NJ261" s="45"/>
      <c r="NK261" s="45"/>
      <c r="NL261" s="45"/>
      <c r="NM261" s="45"/>
      <c r="NN261" s="45"/>
      <c r="NO261" s="45"/>
      <c r="NP261" s="45"/>
      <c r="NQ261" s="45"/>
      <c r="NR261" s="45"/>
      <c r="NS261" s="45"/>
      <c r="NT261" s="45"/>
      <c r="NU261" s="45"/>
      <c r="NV261" s="45"/>
      <c r="NW261" s="45"/>
      <c r="NX261" s="45"/>
      <c r="NY261" s="45"/>
      <c r="NZ261" s="45"/>
      <c r="OA261" s="45"/>
      <c r="OB261" s="45"/>
      <c r="OC261" s="45"/>
      <c r="OD261" s="45"/>
      <c r="OE261" s="45"/>
      <c r="OF261" s="45"/>
      <c r="OG261" s="45"/>
      <c r="OH261" s="45"/>
      <c r="OI261" s="45"/>
      <c r="OJ261" s="45"/>
      <c r="OK261" s="45"/>
      <c r="OL261" s="45"/>
      <c r="OM261" s="45"/>
      <c r="ON261" s="45"/>
      <c r="OO261" s="45"/>
      <c r="OP261" s="45"/>
      <c r="OQ261" s="45"/>
      <c r="OR261" s="45"/>
      <c r="OS261" s="45"/>
      <c r="OT261" s="45"/>
      <c r="OU261" s="45"/>
      <c r="OV261" s="45"/>
      <c r="OW261" s="45"/>
      <c r="OX261" s="45"/>
      <c r="OY261" s="45"/>
      <c r="OZ261" s="45"/>
      <c r="PA261" s="45"/>
      <c r="PB261" s="45"/>
      <c r="PC261" s="45"/>
      <c r="PD261" s="45"/>
      <c r="PE261" s="45"/>
      <c r="PF261" s="45"/>
      <c r="PG261" s="45"/>
      <c r="PH261" s="45"/>
      <c r="PI261" s="45"/>
      <c r="PJ261" s="45"/>
      <c r="PK261" s="45"/>
      <c r="PL261" s="45"/>
      <c r="PM261" s="45"/>
      <c r="PN261" s="45"/>
      <c r="PO261" s="45"/>
      <c r="PP261" s="45"/>
      <c r="PQ261" s="45"/>
      <c r="PR261" s="45"/>
      <c r="PS261" s="45"/>
      <c r="PT261" s="45"/>
      <c r="PU261" s="45"/>
      <c r="PV261" s="45"/>
      <c r="PW261" s="45"/>
      <c r="PX261" s="45"/>
      <c r="PY261" s="45"/>
      <c r="PZ261" s="45"/>
      <c r="QA261" s="45"/>
      <c r="QB261" s="45"/>
      <c r="QC261" s="45"/>
      <c r="QD261" s="45"/>
      <c r="QE261" s="45"/>
      <c r="QF261" s="45"/>
      <c r="QG261" s="45"/>
      <c r="QH261" s="45"/>
      <c r="QI261" s="45"/>
      <c r="QJ261" s="45"/>
      <c r="QK261" s="45"/>
      <c r="QL261" s="45"/>
      <c r="QM261" s="45"/>
      <c r="QN261" s="45"/>
      <c r="QO261" s="45"/>
      <c r="QP261" s="45"/>
      <c r="QQ261" s="45"/>
      <c r="QR261" s="45"/>
      <c r="QS261" s="45"/>
      <c r="QT261" s="45"/>
      <c r="QU261" s="45"/>
    </row>
    <row r="262" spans="1:463" outlineLevel="1">
      <c r="C262" s="15" t="s">
        <v>521</v>
      </c>
      <c r="D262" s="42"/>
      <c r="E262" s="50"/>
      <c r="G262" s="32"/>
      <c r="H262" s="253">
        <f t="shared" ref="H262" si="930">SUM(H253:H261)</f>
        <v>5376034.2707666932</v>
      </c>
      <c r="I262" s="54">
        <f>SUM(I253:I261)</f>
        <v>0</v>
      </c>
      <c r="J262" s="54">
        <f>SUM(J253:J261)</f>
        <v>0</v>
      </c>
      <c r="K262" s="54">
        <f>SUM(K253:K261)</f>
        <v>0</v>
      </c>
      <c r="L262" s="54">
        <f t="shared" ref="L262:W262" si="931">SUM(L253:L261)</f>
        <v>0</v>
      </c>
      <c r="M262" s="54">
        <f t="shared" si="931"/>
        <v>0</v>
      </c>
      <c r="N262" s="54">
        <f t="shared" si="931"/>
        <v>0</v>
      </c>
      <c r="O262" s="54">
        <f t="shared" si="931"/>
        <v>0</v>
      </c>
      <c r="P262" s="54">
        <f t="shared" si="931"/>
        <v>0</v>
      </c>
      <c r="Q262" s="54">
        <f t="shared" si="931"/>
        <v>0</v>
      </c>
      <c r="R262" s="54">
        <f t="shared" si="931"/>
        <v>0</v>
      </c>
      <c r="S262" s="54">
        <f t="shared" si="931"/>
        <v>0</v>
      </c>
      <c r="T262" s="54">
        <f t="shared" si="931"/>
        <v>0</v>
      </c>
      <c r="U262" s="54">
        <f t="shared" si="931"/>
        <v>0</v>
      </c>
      <c r="V262" s="54">
        <f t="shared" si="931"/>
        <v>0</v>
      </c>
      <c r="W262" s="54">
        <f t="shared" si="931"/>
        <v>0</v>
      </c>
      <c r="X262" s="54">
        <f t="shared" ref="X262:Z262" si="932">SUM(X253:X261)</f>
        <v>0</v>
      </c>
      <c r="Y262" s="54">
        <f t="shared" si="932"/>
        <v>0</v>
      </c>
      <c r="Z262" s="54">
        <f t="shared" si="932"/>
        <v>0</v>
      </c>
      <c r="AA262" s="45">
        <v>0</v>
      </c>
      <c r="AB262" s="45">
        <v>0</v>
      </c>
      <c r="AC262" s="45">
        <v>0</v>
      </c>
      <c r="AD262" s="54">
        <f t="shared" ref="AD262:AF262" si="933">SUM(AD253:AD261)</f>
        <v>0</v>
      </c>
      <c r="AE262" s="54">
        <f t="shared" si="933"/>
        <v>0</v>
      </c>
      <c r="AF262" s="54">
        <f t="shared" si="933"/>
        <v>0</v>
      </c>
      <c r="AG262" s="54">
        <f t="shared" ref="AG262:CM262" si="934">SUM(AG253:AG261)</f>
        <v>18061.802285944472</v>
      </c>
      <c r="AH262" s="54">
        <f t="shared" si="934"/>
        <v>18092.540289619941</v>
      </c>
      <c r="AI262" s="54">
        <f t="shared" si="934"/>
        <v>19112.038299448679</v>
      </c>
      <c r="AJ262" s="54">
        <f t="shared" si="934"/>
        <v>22376.408658113876</v>
      </c>
      <c r="AK262" s="54">
        <f t="shared" si="934"/>
        <v>22823.295842461019</v>
      </c>
      <c r="AL262" s="54">
        <f t="shared" si="934"/>
        <v>23128.179357952311</v>
      </c>
      <c r="AM262" s="54">
        <f t="shared" si="934"/>
        <v>19472.259497161423</v>
      </c>
      <c r="AN262" s="54">
        <f t="shared" si="934"/>
        <v>19206.282628125544</v>
      </c>
      <c r="AO262" s="54">
        <f t="shared" si="934"/>
        <v>18805.450007744239</v>
      </c>
      <c r="AP262" s="54">
        <f t="shared" si="934"/>
        <v>17975.030415300964</v>
      </c>
      <c r="AQ262" s="54">
        <f t="shared" si="934"/>
        <v>17337.079979126549</v>
      </c>
      <c r="AR262" s="54">
        <f t="shared" si="934"/>
        <v>16320.069855051011</v>
      </c>
      <c r="AS262" s="54">
        <f t="shared" si="934"/>
        <v>17017.06824453449</v>
      </c>
      <c r="AT262" s="54">
        <f t="shared" si="934"/>
        <v>17046.977531382003</v>
      </c>
      <c r="AU262" s="54">
        <f t="shared" si="934"/>
        <v>18081.952536104709</v>
      </c>
      <c r="AV262" s="54">
        <f t="shared" si="934"/>
        <v>18147.534949309978</v>
      </c>
      <c r="AW262" s="54">
        <f t="shared" si="934"/>
        <v>18598.351491407975</v>
      </c>
      <c r="AX262" s="54">
        <f t="shared" si="934"/>
        <v>18906.851239530748</v>
      </c>
      <c r="AY262" s="54">
        <f t="shared" si="934"/>
        <v>19502.125238141445</v>
      </c>
      <c r="AZ262" s="54">
        <f t="shared" si="934"/>
        <v>19233.502976834392</v>
      </c>
      <c r="BA262" s="54">
        <f t="shared" si="934"/>
        <v>18786.660679086672</v>
      </c>
      <c r="BB262" s="54">
        <f t="shared" si="934"/>
        <v>17958.392406874584</v>
      </c>
      <c r="BC262" s="54">
        <f t="shared" si="934"/>
        <v>17322.264771887836</v>
      </c>
      <c r="BD262" s="54">
        <f t="shared" si="934"/>
        <v>16305.869464618687</v>
      </c>
      <c r="BE262" s="54">
        <f t="shared" si="934"/>
        <v>17000.548282802465</v>
      </c>
      <c r="BF262" s="54">
        <f t="shared" si="934"/>
        <v>17030.144887129751</v>
      </c>
      <c r="BG262" s="54">
        <f t="shared" si="934"/>
        <v>18060.244185366755</v>
      </c>
      <c r="BH262" s="54">
        <f t="shared" si="934"/>
        <v>18164.830775140133</v>
      </c>
      <c r="BI262" s="54">
        <f t="shared" si="934"/>
        <v>18619.621378602875</v>
      </c>
      <c r="BJ262" s="54">
        <f t="shared" si="934"/>
        <v>18931.767834087666</v>
      </c>
      <c r="BK262" s="54">
        <f t="shared" si="934"/>
        <v>19484.964647930861</v>
      </c>
      <c r="BL262" s="54">
        <f t="shared" si="934"/>
        <v>19261.167114442669</v>
      </c>
      <c r="BM262" s="54">
        <f t="shared" si="934"/>
        <v>18759.855350540147</v>
      </c>
      <c r="BN262" s="54">
        <f t="shared" si="934"/>
        <v>17937.674582744825</v>
      </c>
      <c r="BO262" s="54">
        <f t="shared" si="934"/>
        <v>17300.316755598811</v>
      </c>
      <c r="BP262" s="54">
        <f t="shared" si="934"/>
        <v>16289.587189837888</v>
      </c>
      <c r="BQ262" s="54">
        <f t="shared" si="934"/>
        <v>16984.259492239118</v>
      </c>
      <c r="BR262" s="54">
        <f t="shared" si="934"/>
        <v>17013.545551674291</v>
      </c>
      <c r="BS262" s="54">
        <f t="shared" si="934"/>
        <v>18036.552063042127</v>
      </c>
      <c r="BT262" s="54">
        <f t="shared" si="934"/>
        <v>18182.464505848347</v>
      </c>
      <c r="BU262" s="54">
        <f t="shared" si="934"/>
        <v>18641.274267472774</v>
      </c>
      <c r="BV262" s="54">
        <f t="shared" si="934"/>
        <v>18957.098266413428</v>
      </c>
      <c r="BW262" s="54">
        <f t="shared" si="934"/>
        <v>19452.802264236871</v>
      </c>
      <c r="BX262" s="54">
        <f t="shared" si="934"/>
        <v>19288.306486267164</v>
      </c>
      <c r="BY262" s="54">
        <f t="shared" si="934"/>
        <v>18733.456598372803</v>
      </c>
      <c r="BZ262" s="54">
        <f t="shared" si="934"/>
        <v>17917.281440087365</v>
      </c>
      <c r="CA262" s="54">
        <f t="shared" si="934"/>
        <v>17274.168427559038</v>
      </c>
      <c r="CB262" s="54">
        <f t="shared" si="934"/>
        <v>16273.46699360306</v>
      </c>
      <c r="CC262" s="54">
        <f t="shared" si="934"/>
        <v>16968.200238964902</v>
      </c>
      <c r="CD262" s="54">
        <f t="shared" si="934"/>
        <v>16996.270560214951</v>
      </c>
      <c r="CE262" s="54">
        <f t="shared" si="934"/>
        <v>18013.194624870972</v>
      </c>
      <c r="CF262" s="54">
        <f t="shared" si="934"/>
        <v>18200.437878556299</v>
      </c>
      <c r="CG262" s="54">
        <f t="shared" si="934"/>
        <v>18663.312292790299</v>
      </c>
      <c r="CH262" s="54">
        <f t="shared" si="934"/>
        <v>18982.845035694023</v>
      </c>
      <c r="CI262" s="54">
        <f t="shared" si="934"/>
        <v>19421.115998412268</v>
      </c>
      <c r="CJ262" s="54">
        <f t="shared" si="934"/>
        <v>19257.171562100808</v>
      </c>
      <c r="CK262" s="54">
        <f t="shared" si="934"/>
        <v>18707.461772886585</v>
      </c>
      <c r="CL262" s="54">
        <f t="shared" si="934"/>
        <v>17897.210931429105</v>
      </c>
      <c r="CM262" s="54">
        <f t="shared" si="934"/>
        <v>17248.280387657465</v>
      </c>
      <c r="CN262" s="54">
        <f t="shared" ref="CN262:EY262" si="935">SUM(CN253:CN261)</f>
        <v>16257.507262536754</v>
      </c>
      <c r="CO262" s="54">
        <f t="shared" si="935"/>
        <v>16952.368912037051</v>
      </c>
      <c r="CP262" s="54">
        <f t="shared" si="935"/>
        <v>16981.040170673168</v>
      </c>
      <c r="CQ262" s="54">
        <f t="shared" si="935"/>
        <v>17990.169527766997</v>
      </c>
      <c r="CR262" s="54">
        <f t="shared" si="935"/>
        <v>18218.752664101106</v>
      </c>
      <c r="CS262" s="54">
        <f t="shared" si="935"/>
        <v>18681.49492089355</v>
      </c>
      <c r="CT262" s="54">
        <f t="shared" si="935"/>
        <v>19009.01068242429</v>
      </c>
      <c r="CU262" s="54">
        <f t="shared" si="935"/>
        <v>19389.902670680473</v>
      </c>
      <c r="CV262" s="54">
        <f t="shared" si="935"/>
        <v>19226.493226834089</v>
      </c>
      <c r="CW262" s="54">
        <f t="shared" si="935"/>
        <v>18681.868264734134</v>
      </c>
      <c r="CX262" s="54">
        <f t="shared" si="935"/>
        <v>17868.460617904537</v>
      </c>
      <c r="CY262" s="54">
        <f t="shared" si="935"/>
        <v>17222.650044909507</v>
      </c>
      <c r="CZ262" s="54">
        <f t="shared" si="935"/>
        <v>16241.706399321542</v>
      </c>
      <c r="DA262" s="54">
        <f t="shared" si="935"/>
        <v>16936.763923287974</v>
      </c>
      <c r="DB262" s="54">
        <f t="shared" si="935"/>
        <v>16965.130864592913</v>
      </c>
      <c r="DC262" s="54">
        <f t="shared" si="935"/>
        <v>17967.474461852267</v>
      </c>
      <c r="DD262" s="54">
        <f t="shared" si="935"/>
        <v>18237.410667209788</v>
      </c>
      <c r="DE262" s="54">
        <f t="shared" si="935"/>
        <v>18654.059665699442</v>
      </c>
      <c r="DF262" s="54">
        <f t="shared" si="935"/>
        <v>18983.881767162562</v>
      </c>
      <c r="DG262" s="54">
        <f t="shared" si="935"/>
        <v>19359.159148513743</v>
      </c>
      <c r="DH262" s="54">
        <f t="shared" si="935"/>
        <v>19196.268402074173</v>
      </c>
      <c r="DI262" s="54">
        <f t="shared" si="935"/>
        <v>18656.673504656876</v>
      </c>
      <c r="DJ262" s="54">
        <f t="shared" si="935"/>
        <v>17836.623851783585</v>
      </c>
      <c r="DK262" s="54">
        <f t="shared" si="935"/>
        <v>17197.274834121996</v>
      </c>
      <c r="DL262" s="54">
        <f t="shared" si="935"/>
        <v>16226.062822540167</v>
      </c>
      <c r="DM262" s="54">
        <f t="shared" si="935"/>
        <v>16921.383707165962</v>
      </c>
      <c r="DN262" s="54">
        <f t="shared" si="935"/>
        <v>16949.448345913206</v>
      </c>
      <c r="DO262" s="54">
        <f t="shared" si="935"/>
        <v>17945.107150225467</v>
      </c>
      <c r="DP262" s="54">
        <f t="shared" si="935"/>
        <v>18256.413726677081</v>
      </c>
      <c r="DQ262" s="54">
        <f t="shared" si="935"/>
        <v>18627.020764697307</v>
      </c>
      <c r="DR262" s="54">
        <f t="shared" si="935"/>
        <v>18954.992528024472</v>
      </c>
      <c r="DS262" s="54">
        <f t="shared" si="935"/>
        <v>19328.882346318798</v>
      </c>
      <c r="DT262" s="54">
        <f t="shared" si="935"/>
        <v>19166.494054737715</v>
      </c>
      <c r="DU262" s="54">
        <f t="shared" si="935"/>
        <v>18631.874963227106</v>
      </c>
      <c r="DV262" s="54">
        <f t="shared" si="935"/>
        <v>17805.10399818443</v>
      </c>
      <c r="DW262" s="54">
        <f t="shared" si="935"/>
        <v>17172.152215636459</v>
      </c>
      <c r="DX262" s="54">
        <f t="shared" si="935"/>
        <v>16210.574966517268</v>
      </c>
      <c r="DY262" s="54">
        <f t="shared" si="935"/>
        <v>16906.22672057811</v>
      </c>
      <c r="DZ262" s="54">
        <f t="shared" si="935"/>
        <v>16933.010918829332</v>
      </c>
      <c r="EA262" s="54">
        <f t="shared" si="935"/>
        <v>17923.065348733497</v>
      </c>
      <c r="EB262" s="54">
        <f t="shared" si="935"/>
        <v>18275.763715546658</v>
      </c>
      <c r="EC262" s="54">
        <f t="shared" si="935"/>
        <v>18600.375505017128</v>
      </c>
      <c r="ED262" s="54">
        <f t="shared" si="935"/>
        <v>18926.529401984248</v>
      </c>
      <c r="EE262" s="54">
        <f t="shared" si="935"/>
        <v>19299.069225127165</v>
      </c>
      <c r="EF262" s="54">
        <f t="shared" si="935"/>
        <v>19137.167196746512</v>
      </c>
      <c r="EG262" s="54">
        <f t="shared" si="935"/>
        <v>18607.470150594083</v>
      </c>
      <c r="EH262" s="54">
        <f t="shared" si="935"/>
        <v>17773.897902466742</v>
      </c>
      <c r="EI262" s="54">
        <f t="shared" si="935"/>
        <v>17147.279675074918</v>
      </c>
      <c r="EJ262" s="54">
        <f t="shared" si="935"/>
        <v>16195.241281162669</v>
      </c>
      <c r="EK262" s="54">
        <f t="shared" si="935"/>
        <v>16891.29144273551</v>
      </c>
      <c r="EL262" s="54">
        <f t="shared" si="935"/>
        <v>16918.757400084811</v>
      </c>
      <c r="EM262" s="54">
        <f t="shared" si="935"/>
        <v>17901.346845746299</v>
      </c>
      <c r="EN262" s="54">
        <f t="shared" si="935"/>
        <v>18295.462541295725</v>
      </c>
      <c r="EO262" s="54">
        <f t="shared" si="935"/>
        <v>18574.121213119135</v>
      </c>
      <c r="EP262" s="54">
        <f t="shared" si="935"/>
        <v>18898.48953279819</v>
      </c>
      <c r="EQ262" s="54">
        <f t="shared" si="935"/>
        <v>19269.716792290132</v>
      </c>
      <c r="ER262" s="54">
        <f t="shared" si="935"/>
        <v>19108.284884727644</v>
      </c>
      <c r="ES262" s="54">
        <f t="shared" si="935"/>
        <v>18575.22775830212</v>
      </c>
      <c r="ET262" s="54">
        <f t="shared" si="935"/>
        <v>17743.002441392404</v>
      </c>
      <c r="EU262" s="54">
        <f t="shared" si="935"/>
        <v>17122.654723088268</v>
      </c>
      <c r="EV262" s="54">
        <f t="shared" si="935"/>
        <v>16180.060231816256</v>
      </c>
      <c r="EW262" s="54">
        <f t="shared" si="935"/>
        <v>16876.576375000677</v>
      </c>
      <c r="EX262" s="54">
        <f t="shared" si="935"/>
        <v>16903.745893703144</v>
      </c>
      <c r="EY262" s="54">
        <f t="shared" si="935"/>
        <v>17879.949461934975</v>
      </c>
      <c r="EZ262" s="54">
        <f t="shared" ref="EZ262:HK262" si="936">SUM(EZ253:EZ261)</f>
        <v>18315.51214602304</v>
      </c>
      <c r="FA262" s="54">
        <f t="shared" si="936"/>
        <v>18548.255254525589</v>
      </c>
      <c r="FB262" s="54">
        <f t="shared" si="936"/>
        <v>18870.870106508617</v>
      </c>
      <c r="FC262" s="54">
        <f t="shared" si="936"/>
        <v>19240.822101178386</v>
      </c>
      <c r="FD262" s="54">
        <f t="shared" si="936"/>
        <v>19079.844219718034</v>
      </c>
      <c r="FE262" s="54">
        <f t="shared" si="936"/>
        <v>18536.388591645151</v>
      </c>
      <c r="FF262" s="54">
        <f t="shared" si="936"/>
        <v>17712.414522812924</v>
      </c>
      <c r="FG262" s="54">
        <f t="shared" si="936"/>
        <v>17098.274895107101</v>
      </c>
      <c r="FH262" s="54">
        <f t="shared" si="936"/>
        <v>16165.030299094366</v>
      </c>
      <c r="FI262" s="54">
        <f t="shared" si="936"/>
        <v>16862.080040737161</v>
      </c>
      <c r="FJ262" s="54">
        <f t="shared" si="936"/>
        <v>16888.955015947158</v>
      </c>
      <c r="FK262" s="54">
        <f t="shared" si="936"/>
        <v>17858.871050053098</v>
      </c>
      <c r="FL262" s="54">
        <f t="shared" si="936"/>
        <v>18314.25343710744</v>
      </c>
      <c r="FM262" s="54">
        <f t="shared" si="936"/>
        <v>18522.775033556423</v>
      </c>
      <c r="FN262" s="54">
        <f t="shared" si="936"/>
        <v>18843.668351161457</v>
      </c>
      <c r="FO262" s="54">
        <f t="shared" si="936"/>
        <v>19212.382250886199</v>
      </c>
      <c r="FP262" s="54">
        <f t="shared" si="936"/>
        <v>19051.842346873549</v>
      </c>
      <c r="FQ262" s="54">
        <f t="shared" si="936"/>
        <v>18497.93604146182</v>
      </c>
      <c r="FR262" s="54">
        <f t="shared" si="936"/>
        <v>17682.131085359975</v>
      </c>
      <c r="FS262" s="54">
        <f t="shared" si="936"/>
        <v>17074.137751095062</v>
      </c>
      <c r="FT262" s="54">
        <f t="shared" si="936"/>
        <v>16150.149978737727</v>
      </c>
      <c r="FU262" s="54">
        <f t="shared" si="936"/>
        <v>16847.800985161382</v>
      </c>
      <c r="FV262" s="54">
        <f t="shared" si="936"/>
        <v>16873.333194064919</v>
      </c>
      <c r="FW262" s="54">
        <f t="shared" si="936"/>
        <v>17838.109494721237</v>
      </c>
      <c r="FX262" s="54">
        <f t="shared" si="936"/>
        <v>18289.397193744004</v>
      </c>
      <c r="FY262" s="54">
        <f t="shared" si="936"/>
        <v>18497.677993068752</v>
      </c>
      <c r="FZ262" s="54">
        <f t="shared" si="936"/>
        <v>18816.881536528057</v>
      </c>
      <c r="GA262" s="54">
        <f t="shared" si="936"/>
        <v>19184.394385940217</v>
      </c>
      <c r="GB262" s="54">
        <f t="shared" si="936"/>
        <v>19024.276455182397</v>
      </c>
      <c r="GC262" s="54">
        <f t="shared" si="936"/>
        <v>18459.866259258186</v>
      </c>
      <c r="GD262" s="54">
        <f t="shared" si="936"/>
        <v>17652.149098138983</v>
      </c>
      <c r="GE262" s="54">
        <f t="shared" si="936"/>
        <v>17050.24087530464</v>
      </c>
      <c r="GF262" s="54">
        <f t="shared" si="936"/>
        <v>16135.417781460908</v>
      </c>
      <c r="GG262" s="54">
        <f t="shared" si="936"/>
        <v>16833.737775196641</v>
      </c>
      <c r="GH262" s="54">
        <f t="shared" si="936"/>
        <v>16860.029231385091</v>
      </c>
      <c r="GI262" s="54">
        <f t="shared" si="936"/>
        <v>17817.662712214689</v>
      </c>
      <c r="GJ262" s="54">
        <f t="shared" si="936"/>
        <v>18264.900591040605</v>
      </c>
      <c r="GK262" s="54">
        <f t="shared" si="936"/>
        <v>18472.961614200281</v>
      </c>
      <c r="GL262" s="54">
        <f t="shared" si="936"/>
        <v>18790.506973831172</v>
      </c>
      <c r="GM262" s="54">
        <f t="shared" si="936"/>
        <v>19149.531058467543</v>
      </c>
      <c r="GN262" s="54">
        <f t="shared" si="936"/>
        <v>18997.143777182962</v>
      </c>
      <c r="GO262" s="54">
        <f t="shared" si="936"/>
        <v>18422.175434849341</v>
      </c>
      <c r="GP262" s="54">
        <f t="shared" si="936"/>
        <v>17622.465560425793</v>
      </c>
      <c r="GQ262" s="54">
        <f t="shared" si="936"/>
        <v>17026.58187603538</v>
      </c>
      <c r="GR262" s="54">
        <f t="shared" si="936"/>
        <v>16120.832232803265</v>
      </c>
      <c r="GS262" s="54">
        <f t="shared" si="936"/>
        <v>16819.888999329298</v>
      </c>
      <c r="GT262" s="54">
        <f t="shared" si="936"/>
        <v>16845.891421704153</v>
      </c>
      <c r="GU262" s="54">
        <f t="shared" si="936"/>
        <v>17797.528650254335</v>
      </c>
      <c r="GV262" s="54">
        <f t="shared" si="936"/>
        <v>18240.761171171602</v>
      </c>
      <c r="GW262" s="54">
        <f t="shared" si="936"/>
        <v>18448.623416116505</v>
      </c>
      <c r="GX262" s="54">
        <f t="shared" si="936"/>
        <v>18764.54201547509</v>
      </c>
      <c r="GY262" s="54">
        <f t="shared" si="936"/>
        <v>19104.942140875643</v>
      </c>
      <c r="GZ262" s="54">
        <f t="shared" si="936"/>
        <v>18970.441588685997</v>
      </c>
      <c r="HA262" s="54">
        <f t="shared" si="936"/>
        <v>18384.859795978082</v>
      </c>
      <c r="HB262" s="54">
        <f t="shared" si="936"/>
        <v>17593.077501366333</v>
      </c>
      <c r="HC262" s="54">
        <f t="shared" si="936"/>
        <v>17003.158385394509</v>
      </c>
      <c r="HD262" s="54">
        <f t="shared" si="936"/>
        <v>16106.391872981363</v>
      </c>
      <c r="HE262" s="54">
        <f t="shared" si="936"/>
        <v>16806.253267467106</v>
      </c>
      <c r="HF262" s="54">
        <f t="shared" si="936"/>
        <v>16831.968434607883</v>
      </c>
      <c r="HG262" s="54">
        <f t="shared" si="936"/>
        <v>17777.705287800676</v>
      </c>
      <c r="HH262" s="54">
        <f t="shared" si="936"/>
        <v>18216.976511998688</v>
      </c>
      <c r="HI262" s="54">
        <f t="shared" si="936"/>
        <v>18424.66095576169</v>
      </c>
      <c r="HJ262" s="54">
        <f t="shared" si="936"/>
        <v>18738.984054779841</v>
      </c>
      <c r="HK262" s="54">
        <f t="shared" si="936"/>
        <v>19060.79707446714</v>
      </c>
      <c r="HL262" s="54">
        <f t="shared" ref="HL262:JW262" si="937">SUM(HL253:HL261)</f>
        <v>18938.916482184282</v>
      </c>
      <c r="HM262" s="54">
        <f t="shared" si="937"/>
        <v>18347.915607937357</v>
      </c>
      <c r="HN262" s="54">
        <f t="shared" si="937"/>
        <v>17563.981979679287</v>
      </c>
      <c r="HO262" s="54">
        <f t="shared" si="937"/>
        <v>16979.968059059967</v>
      </c>
      <c r="HP262" s="54">
        <f t="shared" si="937"/>
        <v>16092.095256742885</v>
      </c>
      <c r="HQ262" s="54">
        <f t="shared" si="937"/>
        <v>16792.829210799675</v>
      </c>
      <c r="HR262" s="54">
        <f t="shared" si="937"/>
        <v>16817.141562542442</v>
      </c>
      <c r="HS262" s="54">
        <f t="shared" si="937"/>
        <v>17758.190634850944</v>
      </c>
      <c r="HT262" s="54">
        <f t="shared" si="937"/>
        <v>18193.544226827886</v>
      </c>
      <c r="HU262" s="54">
        <f t="shared" si="937"/>
        <v>18401.071827613672</v>
      </c>
      <c r="HV262" s="54">
        <f t="shared" si="937"/>
        <v>18713.830525719546</v>
      </c>
      <c r="HW262" s="54">
        <f t="shared" si="937"/>
        <v>19017.091441016975</v>
      </c>
      <c r="HX262" s="54">
        <f t="shared" si="937"/>
        <v>18896.424083951282</v>
      </c>
      <c r="HY262" s="54">
        <f t="shared" si="937"/>
        <v>18311.339173196491</v>
      </c>
      <c r="HZ262" s="54">
        <f t="shared" si="937"/>
        <v>17535.176083361726</v>
      </c>
      <c r="IA262" s="54">
        <f t="shared" si="937"/>
        <v>16957.008576045759</v>
      </c>
      <c r="IB262" s="54">
        <f t="shared" si="937"/>
        <v>16077.940953221978</v>
      </c>
      <c r="IC262" s="54">
        <f t="shared" si="937"/>
        <v>16779.615481661083</v>
      </c>
      <c r="ID262" s="54">
        <f t="shared" si="937"/>
        <v>16804.761359488057</v>
      </c>
      <c r="IE262" s="54">
        <f t="shared" si="937"/>
        <v>17738.982732239368</v>
      </c>
      <c r="IF262" s="54">
        <f t="shared" si="937"/>
        <v>18170.461964170056</v>
      </c>
      <c r="IG262" s="54">
        <f t="shared" si="937"/>
        <v>18377.853663442384</v>
      </c>
      <c r="IH262" s="54">
        <f t="shared" si="937"/>
        <v>18687.827957656544</v>
      </c>
      <c r="II262" s="54">
        <f t="shared" si="937"/>
        <v>18973.820866280403</v>
      </c>
      <c r="IJ262" s="54">
        <f t="shared" si="937"/>
        <v>18854.354667532145</v>
      </c>
      <c r="IK262" s="54">
        <f t="shared" si="937"/>
        <v>18275.12683103111</v>
      </c>
      <c r="IL262" s="54">
        <f t="shared" si="937"/>
        <v>17506.656929397639</v>
      </c>
      <c r="IM262" s="54">
        <f t="shared" si="937"/>
        <v>16934.277638469663</v>
      </c>
      <c r="IN262" s="54">
        <f t="shared" si="937"/>
        <v>16063.927545796045</v>
      </c>
      <c r="IO262" s="54">
        <f t="shared" si="937"/>
        <v>16759.789342021046</v>
      </c>
      <c r="IP262" s="54">
        <f t="shared" si="937"/>
        <v>16791.474540286221</v>
      </c>
      <c r="IQ262" s="54">
        <f t="shared" si="937"/>
        <v>17719.61156576933</v>
      </c>
      <c r="IR262" s="54">
        <f t="shared" si="937"/>
        <v>18147.727407504917</v>
      </c>
      <c r="IS262" s="54">
        <f t="shared" si="937"/>
        <v>18355.004132072085</v>
      </c>
      <c r="IT262" s="54">
        <f t="shared" si="937"/>
        <v>18647.867935539671</v>
      </c>
      <c r="IU262" s="54">
        <f t="shared" si="937"/>
        <v>18930.981019555187</v>
      </c>
      <c r="IV262" s="54">
        <f t="shared" si="937"/>
        <v>18812.704022441641</v>
      </c>
      <c r="IW262" s="54">
        <f t="shared" si="937"/>
        <v>18239.274957156769</v>
      </c>
      <c r="IX262" s="54">
        <f t="shared" si="937"/>
        <v>17478.421663469417</v>
      </c>
      <c r="IY262" s="54">
        <f t="shared" si="937"/>
        <v>16911.772971323255</v>
      </c>
      <c r="IZ262" s="54">
        <f t="shared" si="937"/>
        <v>16050.053631943973</v>
      </c>
      <c r="JA262" s="54">
        <f t="shared" si="937"/>
        <v>16738.988615444759</v>
      </c>
      <c r="JB262" s="54">
        <f t="shared" si="937"/>
        <v>16777.767594499983</v>
      </c>
      <c r="JC262" s="54">
        <f t="shared" si="937"/>
        <v>17689.256486836708</v>
      </c>
      <c r="JD262" s="54">
        <f t="shared" si="937"/>
        <v>18125.33827504858</v>
      </c>
      <c r="JE262" s="54">
        <f t="shared" si="937"/>
        <v>18323.213360874081</v>
      </c>
      <c r="JF262" s="54">
        <f t="shared" si="937"/>
        <v>18608.305687220927</v>
      </c>
      <c r="JG262" s="54">
        <f t="shared" si="937"/>
        <v>18888.567613248186</v>
      </c>
      <c r="JH262" s="54">
        <f t="shared" si="937"/>
        <v>18771.467980106958</v>
      </c>
      <c r="JI262" s="54">
        <f t="shared" si="937"/>
        <v>18203.779963366211</v>
      </c>
      <c r="JJ262" s="54">
        <f t="shared" si="937"/>
        <v>17450.46745967216</v>
      </c>
      <c r="JK262" s="54">
        <f t="shared" si="937"/>
        <v>16889.492322244212</v>
      </c>
      <c r="JL262" s="54">
        <f t="shared" si="937"/>
        <v>16036.31782310575</v>
      </c>
      <c r="JM262" s="54">
        <f t="shared" si="937"/>
        <v>16718.394945410884</v>
      </c>
      <c r="JN262" s="54">
        <f t="shared" si="937"/>
        <v>16755.1568187989</v>
      </c>
      <c r="JO262" s="54">
        <f t="shared" si="937"/>
        <v>17659.203571276383</v>
      </c>
      <c r="JP262" s="54">
        <f t="shared" si="937"/>
        <v>18103.292319524549</v>
      </c>
      <c r="JQ262" s="54">
        <f t="shared" si="937"/>
        <v>18286.849852369138</v>
      </c>
      <c r="JR262" s="54">
        <f t="shared" si="937"/>
        <v>18569.137253143086</v>
      </c>
      <c r="JS262" s="54">
        <f t="shared" si="937"/>
        <v>18846.576402446208</v>
      </c>
      <c r="JT262" s="54">
        <f t="shared" si="937"/>
        <v>18730.642413450474</v>
      </c>
      <c r="JU262" s="54">
        <f t="shared" si="937"/>
        <v>18168.638297170255</v>
      </c>
      <c r="JV262" s="54">
        <f t="shared" si="937"/>
        <v>17422.791520230854</v>
      </c>
      <c r="JW262" s="54">
        <f t="shared" si="937"/>
        <v>16867.43346129089</v>
      </c>
      <c r="JX262" s="54">
        <f t="shared" ref="JX262:LT262" si="938">SUM(JX253:JX261)</f>
        <v>16022.718744543503</v>
      </c>
      <c r="JY262" s="54">
        <f t="shared" si="938"/>
        <v>16698.006270817772</v>
      </c>
      <c r="JZ262" s="54">
        <f t="shared" si="938"/>
        <v>16736.213876335474</v>
      </c>
      <c r="KA262" s="54">
        <f t="shared" si="938"/>
        <v>17629.449811265378</v>
      </c>
      <c r="KB262" s="54">
        <f t="shared" si="938"/>
        <v>18081.587327938138</v>
      </c>
      <c r="KC262" s="54">
        <f t="shared" si="938"/>
        <v>18250.848316909382</v>
      </c>
      <c r="KD262" s="54">
        <f t="shared" si="938"/>
        <v>18530.358713163514</v>
      </c>
      <c r="KE262" s="54">
        <f t="shared" si="938"/>
        <v>18805.003184491183</v>
      </c>
      <c r="KF262" s="54">
        <f t="shared" si="938"/>
        <v>18690.223236476719</v>
      </c>
      <c r="KG262" s="54">
        <f t="shared" si="938"/>
        <v>18133.846441442234</v>
      </c>
      <c r="KH262" s="54">
        <f t="shared" si="938"/>
        <v>17395.391075220363</v>
      </c>
      <c r="KI262" s="54">
        <f t="shared" si="938"/>
        <v>16845.594180719134</v>
      </c>
      <c r="KJ262" s="54">
        <f t="shared" si="938"/>
        <v>16009.255035203898</v>
      </c>
      <c r="KK262" s="54">
        <f t="shared" si="938"/>
        <v>16677.820551080593</v>
      </c>
      <c r="KL262" s="54">
        <f t="shared" si="938"/>
        <v>16715.746728432128</v>
      </c>
      <c r="KM262" s="54">
        <f t="shared" si="938"/>
        <v>17599.992228921485</v>
      </c>
      <c r="KN262" s="54">
        <f t="shared" si="938"/>
        <v>18060.22112135436</v>
      </c>
      <c r="KO262" s="54">
        <f t="shared" si="938"/>
        <v>18215.205151308797</v>
      </c>
      <c r="KP262" s="54">
        <f t="shared" si="938"/>
        <v>18491.966186161826</v>
      </c>
      <c r="KQ262" s="54">
        <f t="shared" si="938"/>
        <v>18763.843798559526</v>
      </c>
      <c r="KR262" s="54">
        <f t="shared" si="938"/>
        <v>18650.206403863416</v>
      </c>
      <c r="KS262" s="54">
        <f t="shared" si="938"/>
        <v>18099.400914065995</v>
      </c>
      <c r="KT262" s="54">
        <f t="shared" si="938"/>
        <v>17368.263382288194</v>
      </c>
      <c r="KU262" s="54">
        <f t="shared" si="938"/>
        <v>16823.97229476133</v>
      </c>
      <c r="KV262" s="54">
        <f t="shared" si="938"/>
        <v>15995.92534758193</v>
      </c>
      <c r="KW262" s="54">
        <f t="shared" si="938"/>
        <v>16657.835765927091</v>
      </c>
      <c r="KX262" s="54">
        <f t="shared" si="938"/>
        <v>16695.483316531096</v>
      </c>
      <c r="KY262" s="54">
        <f t="shared" si="938"/>
        <v>17570.827876005205</v>
      </c>
      <c r="KZ262" s="54">
        <f t="shared" si="938"/>
        <v>18039.191554679197</v>
      </c>
      <c r="LA262" s="54">
        <f t="shared" si="938"/>
        <v>18179.916788248531</v>
      </c>
      <c r="LB262" s="54">
        <f t="shared" si="938"/>
        <v>18453.955829651451</v>
      </c>
      <c r="LC262" s="54">
        <f t="shared" si="938"/>
        <v>18723.09412524572</v>
      </c>
      <c r="LD262" s="54">
        <f t="shared" si="938"/>
        <v>18610.587910556609</v>
      </c>
      <c r="LE262" s="54">
        <f t="shared" si="938"/>
        <v>18065.298267587397</v>
      </c>
      <c r="LF262" s="54">
        <f t="shared" si="938"/>
        <v>17341.40572638005</v>
      </c>
      <c r="LG262" s="54">
        <f t="shared" si="938"/>
        <v>16802.565639407625</v>
      </c>
      <c r="LH262" s="54">
        <f t="shared" si="938"/>
        <v>15982.728347586057</v>
      </c>
      <c r="LI262" s="54">
        <f t="shared" si="938"/>
        <v>16638.049915195403</v>
      </c>
      <c r="LJ262" s="54">
        <f t="shared" si="938"/>
        <v>16673.6295715011</v>
      </c>
      <c r="LK262" s="54">
        <f t="shared" si="938"/>
        <v>17541.953833624677</v>
      </c>
      <c r="LL262" s="54">
        <f t="shared" si="938"/>
        <v>18018.496516444226</v>
      </c>
      <c r="LM262" s="54">
        <f t="shared" si="938"/>
        <v>18144.979695919876</v>
      </c>
      <c r="LN262" s="54">
        <f t="shared" si="938"/>
        <v>18416.32383939506</v>
      </c>
      <c r="LO262" s="54">
        <f t="shared" si="938"/>
        <v>18682.750086150012</v>
      </c>
      <c r="LP262" s="54">
        <f t="shared" si="938"/>
        <v>18571.36379136984</v>
      </c>
      <c r="LQ262" s="54">
        <f t="shared" si="938"/>
        <v>18031.535088869263</v>
      </c>
      <c r="LR262" s="54">
        <f t="shared" si="938"/>
        <v>17314.815419468061</v>
      </c>
      <c r="LS262" s="54">
        <f t="shared" si="938"/>
        <v>16781.37207218937</v>
      </c>
      <c r="LT262" s="54">
        <f t="shared" si="938"/>
        <v>15914.699866144903</v>
      </c>
      <c r="LU262" s="54"/>
      <c r="LV262" s="54"/>
      <c r="LW262" s="54"/>
      <c r="LX262" s="54"/>
      <c r="LY262" s="54"/>
      <c r="LZ262" s="54"/>
      <c r="MA262" s="54"/>
      <c r="MB262" s="54"/>
      <c r="MC262" s="54"/>
      <c r="MD262" s="54"/>
      <c r="ME262" s="54"/>
      <c r="MF262" s="54"/>
      <c r="MG262" s="54"/>
      <c r="MH262" s="54"/>
      <c r="MI262" s="54"/>
      <c r="MJ262" s="54"/>
      <c r="MK262" s="54"/>
      <c r="ML262" s="54"/>
      <c r="MM262" s="54"/>
      <c r="MN262" s="54"/>
      <c r="MO262" s="54"/>
      <c r="MP262" s="54"/>
      <c r="MQ262" s="54"/>
      <c r="MR262" s="54"/>
      <c r="MS262" s="54"/>
      <c r="MT262" s="54"/>
      <c r="MU262" s="54"/>
      <c r="MV262" s="54"/>
      <c r="MW262" s="54"/>
      <c r="MX262" s="54"/>
      <c r="MY262" s="54"/>
      <c r="MZ262" s="54"/>
      <c r="NA262" s="54"/>
      <c r="NB262" s="54"/>
      <c r="NC262" s="54"/>
      <c r="ND262" s="54"/>
      <c r="NE262" s="54"/>
      <c r="NF262" s="54"/>
      <c r="NG262" s="54"/>
      <c r="NH262" s="54"/>
      <c r="NI262" s="54"/>
      <c r="NJ262" s="54"/>
      <c r="NK262" s="54"/>
      <c r="NL262" s="54"/>
      <c r="NM262" s="54"/>
      <c r="NN262" s="54"/>
      <c r="NO262" s="54"/>
      <c r="NP262" s="54"/>
      <c r="NQ262" s="54"/>
      <c r="NR262" s="54"/>
      <c r="NS262" s="54"/>
      <c r="NT262" s="54"/>
      <c r="NU262" s="54"/>
      <c r="NV262" s="54"/>
      <c r="NW262" s="54"/>
      <c r="NX262" s="54"/>
      <c r="NY262" s="54"/>
      <c r="NZ262" s="54"/>
      <c r="OA262" s="54"/>
      <c r="OB262" s="54"/>
      <c r="OC262" s="54"/>
      <c r="OD262" s="54"/>
      <c r="OE262" s="54"/>
      <c r="OF262" s="54"/>
      <c r="OG262" s="54"/>
      <c r="OH262" s="54"/>
      <c r="OI262" s="54"/>
      <c r="OJ262" s="54"/>
      <c r="OK262" s="54"/>
      <c r="OL262" s="54"/>
      <c r="OM262" s="54"/>
      <c r="ON262" s="54"/>
      <c r="OO262" s="54"/>
      <c r="OP262" s="54"/>
      <c r="OQ262" s="54"/>
      <c r="OR262" s="54"/>
      <c r="OS262" s="54"/>
      <c r="OT262" s="54"/>
      <c r="OU262" s="54"/>
      <c r="OV262" s="54"/>
      <c r="OW262" s="54"/>
      <c r="OX262" s="54"/>
      <c r="OY262" s="54"/>
      <c r="OZ262" s="54"/>
      <c r="PA262" s="54"/>
      <c r="PB262" s="54"/>
      <c r="PC262" s="54"/>
      <c r="PD262" s="54"/>
      <c r="PE262" s="54"/>
      <c r="PF262" s="54"/>
      <c r="PG262" s="54"/>
      <c r="PH262" s="54"/>
      <c r="PI262" s="54"/>
      <c r="PJ262" s="54"/>
      <c r="PK262" s="54"/>
      <c r="PL262" s="54"/>
      <c r="PM262" s="54"/>
      <c r="PN262" s="54"/>
      <c r="PO262" s="54"/>
      <c r="PP262" s="54"/>
      <c r="PQ262" s="54"/>
      <c r="PR262" s="54"/>
      <c r="PS262" s="54"/>
      <c r="PT262" s="54"/>
      <c r="PU262" s="54"/>
      <c r="PV262" s="54"/>
      <c r="PW262" s="54"/>
      <c r="PX262" s="54"/>
      <c r="PY262" s="54"/>
      <c r="PZ262" s="54"/>
      <c r="QA262" s="54"/>
      <c r="QB262" s="54"/>
      <c r="QC262" s="54"/>
      <c r="QD262" s="54"/>
      <c r="QE262" s="54"/>
      <c r="QF262" s="54"/>
      <c r="QG262" s="54"/>
      <c r="QH262" s="54"/>
      <c r="QI262" s="54"/>
      <c r="QJ262" s="54"/>
      <c r="QK262" s="54"/>
      <c r="QL262" s="54"/>
      <c r="QM262" s="54"/>
      <c r="QN262" s="54"/>
      <c r="QO262" s="54"/>
      <c r="QP262" s="54"/>
      <c r="QQ262" s="54"/>
      <c r="QR262" s="54"/>
      <c r="QS262" s="54"/>
      <c r="QT262" s="54"/>
      <c r="QU262" s="54"/>
    </row>
    <row r="263" spans="1:463" outlineLevel="1">
      <c r="C263" s="15"/>
      <c r="D263" s="42"/>
      <c r="E263" s="50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45">
        <v>0</v>
      </c>
      <c r="AB263" s="45">
        <v>0</v>
      </c>
      <c r="AC263" s="45">
        <v>0</v>
      </c>
      <c r="AD263" s="45">
        <f>OpEx!AF32/2</f>
        <v>0</v>
      </c>
      <c r="AE263" s="45">
        <f>OpEx!AG32/2</f>
        <v>0</v>
      </c>
      <c r="AF263" s="45">
        <f>OpEx!AH32/2</f>
        <v>0</v>
      </c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  <c r="BM263" s="54"/>
      <c r="BN263" s="54"/>
      <c r="BO263" s="54"/>
      <c r="BP263" s="54"/>
      <c r="BQ263" s="54"/>
      <c r="BR263" s="54"/>
      <c r="BS263" s="54"/>
      <c r="BT263" s="54"/>
      <c r="BU263" s="54"/>
      <c r="BV263" s="54"/>
      <c r="BW263" s="54"/>
      <c r="BX263" s="54"/>
      <c r="BY263" s="54"/>
      <c r="BZ263" s="54"/>
      <c r="CA263" s="54"/>
      <c r="CB263" s="54"/>
      <c r="CC263" s="54"/>
      <c r="CD263" s="54"/>
      <c r="CE263" s="54"/>
      <c r="CF263" s="54"/>
      <c r="CG263" s="54"/>
      <c r="CH263" s="54"/>
      <c r="CI263" s="54"/>
      <c r="CJ263" s="54"/>
      <c r="CK263" s="54"/>
      <c r="CL263" s="54"/>
      <c r="CM263" s="54"/>
      <c r="CN263" s="54"/>
      <c r="CO263" s="54"/>
      <c r="CP263" s="54"/>
      <c r="CQ263" s="54"/>
      <c r="CR263" s="54"/>
      <c r="CS263" s="54"/>
      <c r="CT263" s="54"/>
      <c r="CU263" s="54"/>
      <c r="CV263" s="54"/>
      <c r="CW263" s="54"/>
      <c r="CX263" s="54"/>
      <c r="CY263" s="54"/>
      <c r="CZ263" s="54"/>
      <c r="DA263" s="54"/>
      <c r="DB263" s="54"/>
      <c r="DC263" s="54"/>
      <c r="DD263" s="54"/>
      <c r="DE263" s="54"/>
      <c r="DF263" s="54"/>
      <c r="DG263" s="54"/>
      <c r="DH263" s="54"/>
      <c r="DI263" s="54"/>
      <c r="DJ263" s="54"/>
      <c r="DK263" s="54"/>
      <c r="DL263" s="54"/>
      <c r="DM263" s="54"/>
      <c r="DN263" s="54"/>
      <c r="DO263" s="54"/>
      <c r="DP263" s="54"/>
      <c r="DQ263" s="54"/>
      <c r="DR263" s="54"/>
      <c r="DS263" s="54"/>
      <c r="DT263" s="54"/>
      <c r="DU263" s="54"/>
      <c r="DV263" s="54"/>
      <c r="DW263" s="54"/>
      <c r="DX263" s="54"/>
      <c r="DY263" s="54"/>
      <c r="DZ263" s="54"/>
      <c r="EA263" s="54"/>
      <c r="EB263" s="54"/>
      <c r="EC263" s="54"/>
      <c r="ED263" s="54"/>
      <c r="EE263" s="54"/>
      <c r="EF263" s="54"/>
      <c r="EG263" s="54"/>
      <c r="EH263" s="54"/>
      <c r="EI263" s="54"/>
      <c r="EJ263" s="54"/>
      <c r="EK263" s="54"/>
      <c r="EL263" s="54"/>
      <c r="EM263" s="54"/>
      <c r="EN263" s="54"/>
      <c r="EO263" s="54"/>
      <c r="EP263" s="54"/>
      <c r="EQ263" s="54"/>
      <c r="ER263" s="54"/>
      <c r="ES263" s="54"/>
      <c r="ET263" s="54"/>
      <c r="EU263" s="54"/>
      <c r="EV263" s="54"/>
      <c r="EW263" s="54"/>
      <c r="EX263" s="54"/>
      <c r="EY263" s="54"/>
      <c r="EZ263" s="54"/>
      <c r="FA263" s="54"/>
      <c r="FB263" s="54"/>
      <c r="FC263" s="54"/>
      <c r="FD263" s="54"/>
      <c r="FE263" s="54"/>
      <c r="FF263" s="54"/>
      <c r="FG263" s="54"/>
      <c r="FH263" s="54"/>
      <c r="FI263" s="54"/>
      <c r="FJ263" s="54"/>
      <c r="FK263" s="54"/>
      <c r="FL263" s="54"/>
      <c r="FM263" s="54"/>
      <c r="FN263" s="54"/>
      <c r="FO263" s="54"/>
      <c r="FP263" s="54"/>
      <c r="FQ263" s="54"/>
      <c r="FR263" s="54"/>
      <c r="FS263" s="54"/>
      <c r="FT263" s="54"/>
      <c r="FU263" s="54"/>
      <c r="FV263" s="54"/>
      <c r="FW263" s="54"/>
      <c r="FX263" s="54"/>
      <c r="FY263" s="54"/>
      <c r="FZ263" s="54"/>
      <c r="GA263" s="54"/>
      <c r="GB263" s="54"/>
      <c r="GC263" s="54"/>
      <c r="GD263" s="54"/>
      <c r="GE263" s="54"/>
      <c r="GF263" s="54"/>
      <c r="GG263" s="54"/>
      <c r="GH263" s="54"/>
      <c r="GI263" s="54"/>
      <c r="GJ263" s="54"/>
      <c r="GK263" s="54"/>
      <c r="GL263" s="54"/>
      <c r="GM263" s="54"/>
      <c r="GN263" s="54"/>
      <c r="GO263" s="54"/>
      <c r="GP263" s="54"/>
      <c r="GQ263" s="54"/>
      <c r="GR263" s="54"/>
      <c r="GS263" s="54"/>
      <c r="GT263" s="54"/>
      <c r="GU263" s="54"/>
      <c r="GV263" s="54"/>
      <c r="GW263" s="54"/>
      <c r="GX263" s="54"/>
      <c r="GY263" s="54"/>
      <c r="GZ263" s="54"/>
      <c r="HA263" s="54"/>
      <c r="HB263" s="54"/>
      <c r="HC263" s="54"/>
      <c r="HD263" s="54"/>
      <c r="HE263" s="54"/>
      <c r="HF263" s="54"/>
      <c r="HG263" s="54"/>
      <c r="HH263" s="54"/>
      <c r="HI263" s="54"/>
      <c r="HJ263" s="54"/>
      <c r="HK263" s="54"/>
      <c r="HL263" s="54"/>
      <c r="HM263" s="54"/>
      <c r="HN263" s="54"/>
      <c r="HO263" s="54"/>
      <c r="HP263" s="54"/>
      <c r="HQ263" s="54"/>
      <c r="HR263" s="54"/>
      <c r="HS263" s="54"/>
      <c r="HT263" s="54"/>
      <c r="HU263" s="54"/>
      <c r="HV263" s="54"/>
      <c r="HW263" s="54"/>
      <c r="HX263" s="54"/>
      <c r="HY263" s="54"/>
      <c r="HZ263" s="54"/>
      <c r="IA263" s="54"/>
      <c r="IB263" s="54"/>
      <c r="IC263" s="54"/>
      <c r="ID263" s="54"/>
      <c r="IE263" s="54"/>
      <c r="IF263" s="54"/>
      <c r="IG263" s="54"/>
      <c r="IH263" s="54"/>
      <c r="II263" s="54"/>
      <c r="IJ263" s="54"/>
      <c r="IK263" s="54"/>
      <c r="IL263" s="54"/>
      <c r="IM263" s="54"/>
      <c r="IN263" s="54"/>
      <c r="IO263" s="54"/>
      <c r="IP263" s="54"/>
      <c r="IQ263" s="54"/>
      <c r="IR263" s="54"/>
      <c r="IS263" s="54"/>
      <c r="IT263" s="54"/>
      <c r="IU263" s="54"/>
      <c r="IV263" s="54"/>
      <c r="IW263" s="54"/>
      <c r="IX263" s="54"/>
      <c r="IY263" s="54"/>
      <c r="IZ263" s="54"/>
      <c r="JA263" s="54"/>
      <c r="JB263" s="54"/>
      <c r="JC263" s="54"/>
      <c r="JD263" s="54"/>
      <c r="JE263" s="54"/>
      <c r="JF263" s="54"/>
      <c r="JG263" s="54"/>
      <c r="JH263" s="54"/>
      <c r="JI263" s="54"/>
      <c r="JJ263" s="54"/>
      <c r="JK263" s="54"/>
      <c r="JL263" s="54"/>
      <c r="JM263" s="54"/>
      <c r="JN263" s="54"/>
      <c r="JO263" s="54"/>
      <c r="JP263" s="54"/>
      <c r="JQ263" s="54"/>
      <c r="JR263" s="54"/>
      <c r="JS263" s="54"/>
      <c r="JT263" s="54"/>
      <c r="JU263" s="54"/>
      <c r="JV263" s="54"/>
      <c r="JW263" s="54"/>
      <c r="JX263" s="54"/>
      <c r="JY263" s="54"/>
      <c r="JZ263" s="54"/>
      <c r="KA263" s="54"/>
      <c r="KB263" s="54"/>
      <c r="KC263" s="54"/>
      <c r="KD263" s="54"/>
      <c r="KE263" s="54"/>
      <c r="KF263" s="54"/>
      <c r="KG263" s="54"/>
      <c r="KH263" s="54"/>
      <c r="KI263" s="54"/>
      <c r="KJ263" s="54"/>
      <c r="KK263" s="54"/>
      <c r="KL263" s="54"/>
      <c r="KM263" s="54"/>
      <c r="KN263" s="54"/>
      <c r="KO263" s="54"/>
      <c r="KP263" s="54"/>
      <c r="KQ263" s="54"/>
      <c r="KR263" s="54"/>
      <c r="KS263" s="54"/>
      <c r="KT263" s="54"/>
      <c r="KU263" s="54"/>
      <c r="KV263" s="54"/>
      <c r="KW263" s="54"/>
      <c r="KX263" s="54"/>
      <c r="KY263" s="54"/>
      <c r="KZ263" s="54"/>
      <c r="LA263" s="54"/>
      <c r="LB263" s="54"/>
      <c r="LC263" s="54"/>
      <c r="LD263" s="54"/>
      <c r="LE263" s="54"/>
      <c r="LF263" s="54"/>
      <c r="LG263" s="54"/>
      <c r="LH263" s="54"/>
      <c r="LI263" s="54"/>
      <c r="LJ263" s="54"/>
      <c r="LK263" s="54"/>
      <c r="LL263" s="54"/>
      <c r="LM263" s="54"/>
      <c r="LN263" s="54"/>
      <c r="LO263" s="54"/>
      <c r="LP263" s="54"/>
      <c r="LQ263" s="54"/>
      <c r="LR263" s="54"/>
      <c r="LS263" s="54"/>
      <c r="LT263" s="54"/>
      <c r="LU263" s="54"/>
      <c r="LV263" s="54"/>
      <c r="LW263" s="54"/>
      <c r="LX263" s="54"/>
      <c r="LY263" s="54"/>
      <c r="LZ263" s="54"/>
      <c r="MA263" s="54"/>
      <c r="MB263" s="54"/>
      <c r="MC263" s="54"/>
      <c r="MD263" s="54"/>
      <c r="ME263" s="54"/>
      <c r="MF263" s="54"/>
      <c r="MG263" s="54"/>
      <c r="MH263" s="54"/>
      <c r="MI263" s="54"/>
      <c r="MJ263" s="54"/>
      <c r="MK263" s="54"/>
      <c r="ML263" s="54"/>
      <c r="MM263" s="54"/>
      <c r="MN263" s="54"/>
      <c r="MO263" s="54"/>
      <c r="MP263" s="54"/>
      <c r="MQ263" s="54"/>
      <c r="MR263" s="54"/>
      <c r="MS263" s="54"/>
      <c r="MT263" s="54"/>
      <c r="MU263" s="54"/>
      <c r="MV263" s="54"/>
      <c r="MW263" s="54"/>
      <c r="MX263" s="54"/>
      <c r="MY263" s="54"/>
      <c r="MZ263" s="54"/>
      <c r="NA263" s="54"/>
      <c r="NB263" s="54"/>
      <c r="NC263" s="54"/>
      <c r="ND263" s="54"/>
      <c r="NE263" s="54"/>
      <c r="NF263" s="54"/>
      <c r="NG263" s="54"/>
      <c r="NH263" s="54"/>
      <c r="NI263" s="54"/>
      <c r="NJ263" s="54"/>
      <c r="NK263" s="54"/>
      <c r="NL263" s="54"/>
      <c r="NM263" s="54"/>
      <c r="NN263" s="54"/>
      <c r="NO263" s="54"/>
      <c r="NP263" s="54"/>
      <c r="NQ263" s="54"/>
      <c r="NR263" s="54"/>
      <c r="NS263" s="54"/>
      <c r="NT263" s="54"/>
      <c r="NU263" s="54"/>
      <c r="NV263" s="54"/>
      <c r="NW263" s="54"/>
      <c r="NX263" s="54"/>
      <c r="NY263" s="54"/>
      <c r="NZ263" s="54"/>
      <c r="OA263" s="54"/>
      <c r="OB263" s="54"/>
      <c r="OC263" s="54"/>
      <c r="OD263" s="54"/>
      <c r="OE263" s="54"/>
      <c r="OF263" s="54"/>
      <c r="OG263" s="54"/>
      <c r="OH263" s="54"/>
      <c r="OI263" s="54"/>
      <c r="OJ263" s="54"/>
      <c r="OK263" s="54"/>
      <c r="OL263" s="54"/>
      <c r="OM263" s="54"/>
      <c r="ON263" s="54"/>
      <c r="OO263" s="54"/>
      <c r="OP263" s="54"/>
      <c r="OQ263" s="54"/>
      <c r="OR263" s="54"/>
      <c r="OS263" s="54"/>
      <c r="OT263" s="54"/>
      <c r="OU263" s="54"/>
      <c r="OV263" s="54"/>
      <c r="OW263" s="54"/>
      <c r="OX263" s="54"/>
      <c r="OY263" s="54"/>
      <c r="OZ263" s="54"/>
      <c r="PA263" s="54"/>
      <c r="PB263" s="54"/>
      <c r="PC263" s="54"/>
      <c r="PD263" s="54"/>
      <c r="PE263" s="54"/>
      <c r="PF263" s="54"/>
      <c r="PG263" s="54"/>
      <c r="PH263" s="54"/>
      <c r="PI263" s="54"/>
      <c r="PJ263" s="54"/>
      <c r="PK263" s="54"/>
      <c r="PL263" s="54"/>
      <c r="PM263" s="54"/>
      <c r="PN263" s="54"/>
      <c r="PO263" s="54"/>
      <c r="PP263" s="54"/>
      <c r="PQ263" s="54"/>
      <c r="PR263" s="54"/>
      <c r="PS263" s="54"/>
      <c r="PT263" s="54"/>
      <c r="PU263" s="54"/>
      <c r="PV263" s="54"/>
      <c r="PW263" s="54"/>
      <c r="PX263" s="54"/>
      <c r="PY263" s="54"/>
      <c r="PZ263" s="54"/>
      <c r="QA263" s="54"/>
      <c r="QB263" s="54"/>
      <c r="QC263" s="54"/>
      <c r="QD263" s="54"/>
      <c r="QE263" s="54"/>
      <c r="QF263" s="54"/>
      <c r="QG263" s="54"/>
      <c r="QH263" s="54"/>
      <c r="QI263" s="54"/>
      <c r="QJ263" s="54"/>
      <c r="QK263" s="54"/>
      <c r="QL263" s="54"/>
      <c r="QM263" s="54"/>
      <c r="QN263" s="54"/>
      <c r="QO263" s="54"/>
      <c r="QP263" s="54"/>
      <c r="QQ263" s="54"/>
      <c r="QR263" s="54"/>
      <c r="QS263" s="54"/>
      <c r="QT263" s="54"/>
      <c r="QU263" s="54"/>
    </row>
    <row r="264" spans="1:463" outlineLevel="1">
      <c r="C264" s="15" t="s">
        <v>522</v>
      </c>
      <c r="D264" s="42"/>
      <c r="E264" s="50"/>
      <c r="F264" s="85"/>
      <c r="H264" s="258">
        <f>SUM(I264:QJ264)</f>
        <v>2537519.7593928869</v>
      </c>
      <c r="I264" s="54">
        <v>0</v>
      </c>
      <c r="J264" s="54">
        <v>0</v>
      </c>
      <c r="K264" s="54">
        <v>0</v>
      </c>
      <c r="L264" s="54">
        <v>0</v>
      </c>
      <c r="M264" s="54">
        <v>0</v>
      </c>
      <c r="N264" s="54">
        <v>0</v>
      </c>
      <c r="O264" s="54">
        <v>0</v>
      </c>
      <c r="P264" s="54">
        <v>0</v>
      </c>
      <c r="Q264" s="54">
        <v>0</v>
      </c>
      <c r="R264" s="54">
        <v>0</v>
      </c>
      <c r="S264" s="54">
        <v>0</v>
      </c>
      <c r="T264" s="54">
        <v>0</v>
      </c>
      <c r="U264" s="54">
        <v>0</v>
      </c>
      <c r="V264" s="54">
        <v>0</v>
      </c>
      <c r="W264" s="54">
        <v>0</v>
      </c>
      <c r="X264" s="54">
        <v>0</v>
      </c>
      <c r="Y264" s="54">
        <v>0</v>
      </c>
      <c r="Z264" s="54">
        <v>0</v>
      </c>
      <c r="AA264" s="45">
        <v>0</v>
      </c>
      <c r="AB264" s="45">
        <v>0</v>
      </c>
      <c r="AC264" s="45">
        <v>0</v>
      </c>
      <c r="AD264" s="54">
        <v>0</v>
      </c>
      <c r="AE264" s="54">
        <v>0</v>
      </c>
      <c r="AF264" s="54">
        <v>0</v>
      </c>
      <c r="AG264" s="54">
        <f>Payroll!AR50</f>
        <v>6190.6856773437494</v>
      </c>
      <c r="AH264" s="54">
        <f>Payroll!AS50</f>
        <v>6190.6856773437494</v>
      </c>
      <c r="AI264" s="54">
        <f>Payroll!AT50</f>
        <v>6190.6856773437494</v>
      </c>
      <c r="AJ264" s="54">
        <f>Payroll!AU50</f>
        <v>6190.6856773437494</v>
      </c>
      <c r="AK264" s="54">
        <f>Payroll!AV50</f>
        <v>6190.6856773437494</v>
      </c>
      <c r="AL264" s="54">
        <f>Payroll!AW50</f>
        <v>6190.6856773437494</v>
      </c>
      <c r="AM264" s="54">
        <f>Payroll!AX50</f>
        <v>6190.6856773437494</v>
      </c>
      <c r="AN264" s="54">
        <f>Payroll!AY50</f>
        <v>6190.6856773437494</v>
      </c>
      <c r="AO264" s="54">
        <f>Payroll!AZ50</f>
        <v>6190.6856773437494</v>
      </c>
      <c r="AP264" s="54">
        <f>Payroll!BA50</f>
        <v>6190.6856773437494</v>
      </c>
      <c r="AQ264" s="54">
        <f>Payroll!BB50</f>
        <v>6190.6856773437494</v>
      </c>
      <c r="AR264" s="54">
        <f>Payroll!BC50</f>
        <v>6190.6856773437494</v>
      </c>
      <c r="AS264" s="54">
        <f>Payroll!BD50</f>
        <v>6345.4528192773432</v>
      </c>
      <c r="AT264" s="54">
        <f>Payroll!BE50</f>
        <v>6345.4528192773432</v>
      </c>
      <c r="AU264" s="54">
        <f>Payroll!BF50</f>
        <v>6345.4528192773432</v>
      </c>
      <c r="AV264" s="54">
        <f>Payroll!BG50</f>
        <v>6345.4528192773432</v>
      </c>
      <c r="AW264" s="54">
        <f>Payroll!BH50</f>
        <v>6345.4528192773432</v>
      </c>
      <c r="AX264" s="54">
        <f>Payroll!BI50</f>
        <v>6345.4528192773432</v>
      </c>
      <c r="AY264" s="54">
        <f>Payroll!BJ50</f>
        <v>6345.4528192773432</v>
      </c>
      <c r="AZ264" s="54">
        <f>Payroll!BK50</f>
        <v>6345.4528192773432</v>
      </c>
      <c r="BA264" s="54">
        <f>Payroll!BL50</f>
        <v>6345.4528192773432</v>
      </c>
      <c r="BB264" s="54">
        <f>Payroll!BM50</f>
        <v>6345.4528192773432</v>
      </c>
      <c r="BC264" s="54">
        <f>Payroll!BN50</f>
        <v>6345.4528192773432</v>
      </c>
      <c r="BD264" s="54">
        <f>Payroll!BO50</f>
        <v>6345.4528192773432</v>
      </c>
      <c r="BE264" s="54">
        <f>Payroll!BP50</f>
        <v>6504.0891397592759</v>
      </c>
      <c r="BF264" s="54">
        <f>Payroll!BQ50</f>
        <v>6504.0891397592759</v>
      </c>
      <c r="BG264" s="54">
        <f>Payroll!BR50</f>
        <v>6504.0891397592759</v>
      </c>
      <c r="BH264" s="54">
        <f>Payroll!BS50</f>
        <v>6504.0891397592759</v>
      </c>
      <c r="BI264" s="54">
        <f>Payroll!BT50</f>
        <v>6504.0891397592759</v>
      </c>
      <c r="BJ264" s="54">
        <f>Payroll!BU50</f>
        <v>6504.0891397592759</v>
      </c>
      <c r="BK264" s="54">
        <f>Payroll!BV50</f>
        <v>6504.0891397592759</v>
      </c>
      <c r="BL264" s="54">
        <f>Payroll!BW50</f>
        <v>6504.0891397592759</v>
      </c>
      <c r="BM264" s="54">
        <f>Payroll!BX50</f>
        <v>6504.0891397592759</v>
      </c>
      <c r="BN264" s="54">
        <f>Payroll!BY50</f>
        <v>6504.0891397592759</v>
      </c>
      <c r="BO264" s="54">
        <f>Payroll!BZ50</f>
        <v>6504.0891397592759</v>
      </c>
      <c r="BP264" s="54">
        <f>Payroll!CA50</f>
        <v>6504.0891397592759</v>
      </c>
      <c r="BQ264" s="54">
        <f>Payroll!CB50</f>
        <v>6666.6913682532577</v>
      </c>
      <c r="BR264" s="54">
        <f>Payroll!CC50</f>
        <v>6666.6913682532577</v>
      </c>
      <c r="BS264" s="54">
        <f>Payroll!CD50</f>
        <v>6666.6913682532577</v>
      </c>
      <c r="BT264" s="54">
        <f>Payroll!CE50</f>
        <v>6666.6913682532577</v>
      </c>
      <c r="BU264" s="54">
        <f>Payroll!CF50</f>
        <v>6666.6913682532577</v>
      </c>
      <c r="BV264" s="54">
        <f>Payroll!CG50</f>
        <v>6666.6913682532577</v>
      </c>
      <c r="BW264" s="54">
        <f>Payroll!CH50</f>
        <v>6666.6913682532577</v>
      </c>
      <c r="BX264" s="54">
        <f>Payroll!CI50</f>
        <v>6666.6913682532577</v>
      </c>
      <c r="BY264" s="54">
        <f>Payroll!CJ50</f>
        <v>6666.6913682532577</v>
      </c>
      <c r="BZ264" s="54">
        <f>Payroll!CK50</f>
        <v>6666.6913682532577</v>
      </c>
      <c r="CA264" s="54">
        <f>Payroll!CL50</f>
        <v>6666.6913682532577</v>
      </c>
      <c r="CB264" s="54">
        <f>Payroll!CM50</f>
        <v>6666.6913682532577</v>
      </c>
      <c r="CC264" s="54">
        <f>Payroll!CN50</f>
        <v>6833.3586524595876</v>
      </c>
      <c r="CD264" s="54">
        <f>Payroll!CO50</f>
        <v>6833.3586524595876</v>
      </c>
      <c r="CE264" s="54">
        <f>Payroll!CP50</f>
        <v>6833.3586524595876</v>
      </c>
      <c r="CF264" s="54">
        <f>Payroll!CQ50</f>
        <v>6833.3586524595876</v>
      </c>
      <c r="CG264" s="54">
        <f>Payroll!CR50</f>
        <v>6833.3586524595876</v>
      </c>
      <c r="CH264" s="54">
        <f>Payroll!CS50</f>
        <v>6833.3586524595876</v>
      </c>
      <c r="CI264" s="54">
        <f>Payroll!CT50</f>
        <v>6833.3586524595876</v>
      </c>
      <c r="CJ264" s="54">
        <f>Payroll!CU50</f>
        <v>6833.3586524595876</v>
      </c>
      <c r="CK264" s="54">
        <f>Payroll!CV50</f>
        <v>6833.3586524595876</v>
      </c>
      <c r="CL264" s="54">
        <f>Payroll!CW50</f>
        <v>6833.3586524595876</v>
      </c>
      <c r="CM264" s="54">
        <f>Payroll!CX50</f>
        <v>6833.3586524595876</v>
      </c>
      <c r="CN264" s="54">
        <f>Payroll!CY50</f>
        <v>6833.3586524595876</v>
      </c>
      <c r="CO264" s="54">
        <f>Payroll!CZ50</f>
        <v>7004.1926187710778</v>
      </c>
      <c r="CP264" s="54">
        <f>Payroll!DA50</f>
        <v>7004.1926187710778</v>
      </c>
      <c r="CQ264" s="54">
        <f>Payroll!DB50</f>
        <v>7004.1926187710778</v>
      </c>
      <c r="CR264" s="54">
        <f>Payroll!DC50</f>
        <v>7004.1926187710778</v>
      </c>
      <c r="CS264" s="54">
        <f>Payroll!DD50</f>
        <v>7004.1926187710778</v>
      </c>
      <c r="CT264" s="54">
        <f>Payroll!DE50</f>
        <v>7004.1926187710778</v>
      </c>
      <c r="CU264" s="54">
        <f>Payroll!DF50</f>
        <v>7004.1926187710778</v>
      </c>
      <c r="CV264" s="54">
        <f>Payroll!DG50</f>
        <v>7004.1926187710778</v>
      </c>
      <c r="CW264" s="54">
        <f>Payroll!DH50</f>
        <v>7004.1926187710778</v>
      </c>
      <c r="CX264" s="54">
        <f>Payroll!DI50</f>
        <v>7004.1926187710778</v>
      </c>
      <c r="CY264" s="54">
        <f>Payroll!DJ50</f>
        <v>7004.1926187710778</v>
      </c>
      <c r="CZ264" s="54">
        <f>Payroll!DK50</f>
        <v>7004.1926187710778</v>
      </c>
      <c r="DA264" s="54">
        <f>Payroll!DL50</f>
        <v>7179.2974342403541</v>
      </c>
      <c r="DB264" s="54">
        <f>Payroll!DM50</f>
        <v>7179.2974342403541</v>
      </c>
      <c r="DC264" s="54">
        <f>Payroll!DN50</f>
        <v>7179.2974342403541</v>
      </c>
      <c r="DD264" s="54">
        <f>Payroll!DO50</f>
        <v>7179.2974342403541</v>
      </c>
      <c r="DE264" s="54">
        <f>Payroll!DP50</f>
        <v>7179.2974342403541</v>
      </c>
      <c r="DF264" s="54">
        <f>Payroll!DQ50</f>
        <v>7179.2974342403541</v>
      </c>
      <c r="DG264" s="54">
        <f>Payroll!DR50</f>
        <v>7179.2974342403541</v>
      </c>
      <c r="DH264" s="54">
        <f>Payroll!DS50</f>
        <v>7179.2974342403541</v>
      </c>
      <c r="DI264" s="54">
        <f>Payroll!DT50</f>
        <v>7179.2974342403541</v>
      </c>
      <c r="DJ264" s="54">
        <f>Payroll!DU50</f>
        <v>7179.2974342403541</v>
      </c>
      <c r="DK264" s="54">
        <f>Payroll!DV50</f>
        <v>7179.2974342403541</v>
      </c>
      <c r="DL264" s="54">
        <f>Payroll!DW50</f>
        <v>7179.2974342403541</v>
      </c>
      <c r="DM264" s="54">
        <f>Payroll!DX50</f>
        <v>7358.7798700963613</v>
      </c>
      <c r="DN264" s="54">
        <f>Payroll!DY50</f>
        <v>7358.7798700963613</v>
      </c>
      <c r="DO264" s="54">
        <f>Payroll!DZ50</f>
        <v>7358.7798700963613</v>
      </c>
      <c r="DP264" s="54">
        <f>Payroll!EA50</f>
        <v>7358.7798700963613</v>
      </c>
      <c r="DQ264" s="54">
        <f>Payroll!EB50</f>
        <v>7358.7798700963613</v>
      </c>
      <c r="DR264" s="54">
        <f>Payroll!EC50</f>
        <v>7358.7798700963613</v>
      </c>
      <c r="DS264" s="54">
        <f>Payroll!ED50</f>
        <v>7358.7798700963613</v>
      </c>
      <c r="DT264" s="54">
        <f>Payroll!EE50</f>
        <v>7358.7798700963613</v>
      </c>
      <c r="DU264" s="54">
        <f>Payroll!EF50</f>
        <v>7358.7798700963613</v>
      </c>
      <c r="DV264" s="54">
        <f>Payroll!EG50</f>
        <v>7358.7798700963613</v>
      </c>
      <c r="DW264" s="54">
        <f>Payroll!EH50</f>
        <v>7358.7798700963613</v>
      </c>
      <c r="DX264" s="54">
        <f>Payroll!EI50</f>
        <v>7358.7798700963613</v>
      </c>
      <c r="DY264" s="54">
        <f>Payroll!EJ50</f>
        <v>7542.7493668487687</v>
      </c>
      <c r="DZ264" s="54">
        <f>Payroll!EK50</f>
        <v>7542.7493668487687</v>
      </c>
      <c r="EA264" s="54">
        <f>Payroll!EL50</f>
        <v>7542.7493668487687</v>
      </c>
      <c r="EB264" s="54">
        <f>Payroll!EM50</f>
        <v>7542.7493668487687</v>
      </c>
      <c r="EC264" s="54">
        <f>Payroll!EN50</f>
        <v>7542.7493668487687</v>
      </c>
      <c r="ED264" s="54">
        <f>Payroll!EO50</f>
        <v>7542.7493668487687</v>
      </c>
      <c r="EE264" s="54">
        <f>Payroll!EP50</f>
        <v>7542.7493668487687</v>
      </c>
      <c r="EF264" s="54">
        <f>Payroll!EQ50</f>
        <v>7542.7493668487687</v>
      </c>
      <c r="EG264" s="54">
        <f>Payroll!ER50</f>
        <v>7542.7493668487687</v>
      </c>
      <c r="EH264" s="54">
        <f>Payroll!ES50</f>
        <v>7542.7493668487687</v>
      </c>
      <c r="EI264" s="54">
        <f>Payroll!ET50</f>
        <v>7542.7493668487687</v>
      </c>
      <c r="EJ264" s="54">
        <f>Payroll!EU50</f>
        <v>7542.7493668487687</v>
      </c>
      <c r="EK264" s="54">
        <f>Payroll!EV50</f>
        <v>7731.3181010199887</v>
      </c>
      <c r="EL264" s="54">
        <f>Payroll!EW50</f>
        <v>7731.3181010199887</v>
      </c>
      <c r="EM264" s="54">
        <f>Payroll!EX50</f>
        <v>7731.3181010199887</v>
      </c>
      <c r="EN264" s="54">
        <f>Payroll!EY50</f>
        <v>7731.3181010199887</v>
      </c>
      <c r="EO264" s="54">
        <f>Payroll!EZ50</f>
        <v>7731.3181010199887</v>
      </c>
      <c r="EP264" s="54">
        <f>Payroll!FA50</f>
        <v>7731.3181010199887</v>
      </c>
      <c r="EQ264" s="54">
        <f>Payroll!FB50</f>
        <v>7731.3181010199887</v>
      </c>
      <c r="ER264" s="54">
        <f>Payroll!FC50</f>
        <v>7731.3181010199887</v>
      </c>
      <c r="ES264" s="54">
        <f>Payroll!FD50</f>
        <v>7731.3181010199887</v>
      </c>
      <c r="ET264" s="54">
        <f>Payroll!FE50</f>
        <v>7731.3181010199887</v>
      </c>
      <c r="EU264" s="54">
        <f>Payroll!FF50</f>
        <v>7731.3181010199887</v>
      </c>
      <c r="EV264" s="54">
        <f>Payroll!FG50</f>
        <v>7731.3181010199887</v>
      </c>
      <c r="EW264" s="54">
        <f>Payroll!FH50</f>
        <v>7924.6010535454889</v>
      </c>
      <c r="EX264" s="54">
        <f>Payroll!FI50</f>
        <v>7924.6010535454889</v>
      </c>
      <c r="EY264" s="54">
        <f>Payroll!FJ50</f>
        <v>7924.6010535454889</v>
      </c>
      <c r="EZ264" s="54">
        <f>Payroll!FK50</f>
        <v>7924.6010535454889</v>
      </c>
      <c r="FA264" s="54">
        <f>Payroll!FL50</f>
        <v>7924.6010535454889</v>
      </c>
      <c r="FB264" s="54">
        <f>Payroll!FM50</f>
        <v>7924.6010535454889</v>
      </c>
      <c r="FC264" s="54">
        <f>Payroll!FN50</f>
        <v>7924.6010535454889</v>
      </c>
      <c r="FD264" s="54">
        <f>Payroll!FO50</f>
        <v>7924.6010535454889</v>
      </c>
      <c r="FE264" s="54">
        <f>Payroll!FP50</f>
        <v>7924.6010535454889</v>
      </c>
      <c r="FF264" s="54">
        <f>Payroll!FQ50</f>
        <v>7924.6010535454889</v>
      </c>
      <c r="FG264" s="54">
        <f>Payroll!FR50</f>
        <v>7924.6010535454889</v>
      </c>
      <c r="FH264" s="54">
        <f>Payroll!FS50</f>
        <v>7924.6010535454889</v>
      </c>
      <c r="FI264" s="54">
        <f>Payroll!FT50</f>
        <v>8122.7160798841242</v>
      </c>
      <c r="FJ264" s="54">
        <f>Payroll!FU50</f>
        <v>8122.7160798841242</v>
      </c>
      <c r="FK264" s="54">
        <f>Payroll!FV50</f>
        <v>8122.7160798841242</v>
      </c>
      <c r="FL264" s="54">
        <f>Payroll!FW50</f>
        <v>8122.7160798841242</v>
      </c>
      <c r="FM264" s="54">
        <f>Payroll!FX50</f>
        <v>8122.7160798841242</v>
      </c>
      <c r="FN264" s="54">
        <f>Payroll!FY50</f>
        <v>8122.7160798841242</v>
      </c>
      <c r="FO264" s="54">
        <f>Payroll!FZ50</f>
        <v>8122.7160798841242</v>
      </c>
      <c r="FP264" s="54">
        <f>Payroll!GA50</f>
        <v>8122.7160798841242</v>
      </c>
      <c r="FQ264" s="54">
        <f>Payroll!GB50</f>
        <v>8122.7160798841242</v>
      </c>
      <c r="FR264" s="54">
        <f>Payroll!GC50</f>
        <v>8122.7160798841242</v>
      </c>
      <c r="FS264" s="54">
        <f>Payroll!GD50</f>
        <v>8122.7160798841242</v>
      </c>
      <c r="FT264" s="54">
        <f>Payroll!GE50</f>
        <v>8122.7160798841242</v>
      </c>
      <c r="FU264" s="54">
        <f>Payroll!GF50</f>
        <v>8325.7839818812281</v>
      </c>
      <c r="FV264" s="54">
        <f>Payroll!GG50</f>
        <v>8325.7839818812281</v>
      </c>
      <c r="FW264" s="54">
        <f>Payroll!GH50</f>
        <v>8325.7839818812281</v>
      </c>
      <c r="FX264" s="54">
        <f>Payroll!GI50</f>
        <v>8325.7839818812281</v>
      </c>
      <c r="FY264" s="54">
        <f>Payroll!GJ50</f>
        <v>8325.7839818812281</v>
      </c>
      <c r="FZ264" s="54">
        <f>Payroll!GK50</f>
        <v>8325.7839818812281</v>
      </c>
      <c r="GA264" s="54">
        <f>Payroll!GL50</f>
        <v>8325.7839818812281</v>
      </c>
      <c r="GB264" s="54">
        <f>Payroll!GM50</f>
        <v>8325.7839818812281</v>
      </c>
      <c r="GC264" s="54">
        <f>Payroll!GN50</f>
        <v>8325.7839818812281</v>
      </c>
      <c r="GD264" s="54">
        <f>Payroll!GO50</f>
        <v>8325.7839818812281</v>
      </c>
      <c r="GE264" s="54">
        <f>Payroll!GP50</f>
        <v>8325.7839818812281</v>
      </c>
      <c r="GF264" s="54">
        <f>Payroll!GQ50</f>
        <v>8325.7839818812281</v>
      </c>
      <c r="GG264" s="54">
        <f>Payroll!GR50</f>
        <v>8533.9285814282575</v>
      </c>
      <c r="GH264" s="54">
        <f>Payroll!GS50</f>
        <v>8533.9285814282575</v>
      </c>
      <c r="GI264" s="54">
        <f>Payroll!GT50</f>
        <v>8533.9285814282575</v>
      </c>
      <c r="GJ264" s="54">
        <f>Payroll!GU50</f>
        <v>8533.9285814282575</v>
      </c>
      <c r="GK264" s="54">
        <f>Payroll!GV50</f>
        <v>8533.9285814282575</v>
      </c>
      <c r="GL264" s="54">
        <f>Payroll!GW50</f>
        <v>8533.9285814282575</v>
      </c>
      <c r="GM264" s="54">
        <f>Payroll!GX50</f>
        <v>8533.9285814282575</v>
      </c>
      <c r="GN264" s="54">
        <f>Payroll!GY50</f>
        <v>8533.9285814282575</v>
      </c>
      <c r="GO264" s="54">
        <f>Payroll!GZ50</f>
        <v>8533.9285814282575</v>
      </c>
      <c r="GP264" s="54">
        <f>Payroll!HA50</f>
        <v>8533.9285814282575</v>
      </c>
      <c r="GQ264" s="54">
        <f>Payroll!HB50</f>
        <v>8533.9285814282575</v>
      </c>
      <c r="GR264" s="54">
        <f>Payroll!HC50</f>
        <v>8533.9285814282575</v>
      </c>
      <c r="GS264" s="54">
        <f>Payroll!HD50</f>
        <v>8747.2767959639623</v>
      </c>
      <c r="GT264" s="54">
        <f>Payroll!HE50</f>
        <v>8747.2767959639623</v>
      </c>
      <c r="GU264" s="54">
        <f>Payroll!HF50</f>
        <v>8747.2767959639623</v>
      </c>
      <c r="GV264" s="54">
        <f>Payroll!HG50</f>
        <v>8747.2767959639623</v>
      </c>
      <c r="GW264" s="54">
        <f>Payroll!HH50</f>
        <v>8747.2767959639623</v>
      </c>
      <c r="GX264" s="54">
        <f>Payroll!HI50</f>
        <v>8747.2767959639623</v>
      </c>
      <c r="GY264" s="54">
        <f>Payroll!HJ50</f>
        <v>8747.2767959639623</v>
      </c>
      <c r="GZ264" s="54">
        <f>Payroll!HK50</f>
        <v>8747.2767959639623</v>
      </c>
      <c r="HA264" s="54">
        <f>Payroll!HL50</f>
        <v>8747.2767959639623</v>
      </c>
      <c r="HB264" s="54">
        <f>Payroll!HM50</f>
        <v>8747.2767959639623</v>
      </c>
      <c r="HC264" s="54">
        <f>Payroll!HN50</f>
        <v>8747.2767959639623</v>
      </c>
      <c r="HD264" s="54">
        <f>Payroll!HO50</f>
        <v>8747.2767959639623</v>
      </c>
      <c r="HE264" s="54">
        <f>Payroll!HP50</f>
        <v>8965.958715863062</v>
      </c>
      <c r="HF264" s="54">
        <f>Payroll!HQ50</f>
        <v>8965.958715863062</v>
      </c>
      <c r="HG264" s="54">
        <f>Payroll!HR50</f>
        <v>8965.958715863062</v>
      </c>
      <c r="HH264" s="54">
        <f>Payroll!HS50</f>
        <v>8965.958715863062</v>
      </c>
      <c r="HI264" s="54">
        <f>Payroll!HT50</f>
        <v>8965.958715863062</v>
      </c>
      <c r="HJ264" s="54">
        <f>Payroll!HU50</f>
        <v>8965.958715863062</v>
      </c>
      <c r="HK264" s="54">
        <f>Payroll!HV50</f>
        <v>8965.958715863062</v>
      </c>
      <c r="HL264" s="54">
        <f>Payroll!HW50</f>
        <v>8965.958715863062</v>
      </c>
      <c r="HM264" s="54">
        <f>Payroll!HX50</f>
        <v>8965.958715863062</v>
      </c>
      <c r="HN264" s="54">
        <f>Payroll!HY50</f>
        <v>8965.958715863062</v>
      </c>
      <c r="HO264" s="54">
        <f>Payroll!HZ50</f>
        <v>8965.958715863062</v>
      </c>
      <c r="HP264" s="54">
        <f>Payroll!IA50</f>
        <v>8965.958715863062</v>
      </c>
      <c r="HQ264" s="54">
        <f>Payroll!IB50</f>
        <v>9190.1076837596356</v>
      </c>
      <c r="HR264" s="54">
        <f>Payroll!IC50</f>
        <v>9190.1076837596356</v>
      </c>
      <c r="HS264" s="54">
        <f>Payroll!ID50</f>
        <v>9190.1076837596356</v>
      </c>
      <c r="HT264" s="54">
        <f>Payroll!IE50</f>
        <v>9190.1076837596356</v>
      </c>
      <c r="HU264" s="54">
        <f>Payroll!IF50</f>
        <v>9190.1076837596356</v>
      </c>
      <c r="HV264" s="54">
        <f>Payroll!IG50</f>
        <v>9190.1076837596356</v>
      </c>
      <c r="HW264" s="54">
        <f>Payroll!IH50</f>
        <v>9190.1076837596356</v>
      </c>
      <c r="HX264" s="54">
        <f>Payroll!II50</f>
        <v>9190.1076837596356</v>
      </c>
      <c r="HY264" s="54">
        <f>Payroll!IJ50</f>
        <v>9190.1076837596356</v>
      </c>
      <c r="HZ264" s="54">
        <f>Payroll!IK50</f>
        <v>9190.1076837596356</v>
      </c>
      <c r="IA264" s="54">
        <f>Payroll!IL50</f>
        <v>9190.1076837596356</v>
      </c>
      <c r="IB264" s="54">
        <f>Payroll!IM50</f>
        <v>9190.1076837596356</v>
      </c>
      <c r="IC264" s="54">
        <f>Payroll!IN50</f>
        <v>9419.8603758536246</v>
      </c>
      <c r="ID264" s="54">
        <f>Payroll!IO50</f>
        <v>9419.8603758536246</v>
      </c>
      <c r="IE264" s="54">
        <f>Payroll!IP50</f>
        <v>9419.8603758536246</v>
      </c>
      <c r="IF264" s="54">
        <f>Payroll!IQ50</f>
        <v>9419.8603758536246</v>
      </c>
      <c r="IG264" s="54">
        <f>Payroll!IR50</f>
        <v>9419.8603758536246</v>
      </c>
      <c r="IH264" s="54">
        <f>Payroll!IS50</f>
        <v>9419.8603758536246</v>
      </c>
      <c r="II264" s="54">
        <f>Payroll!IT50</f>
        <v>9419.8603758536246</v>
      </c>
      <c r="IJ264" s="54">
        <f>Payroll!IU50</f>
        <v>9419.8603758536246</v>
      </c>
      <c r="IK264" s="54">
        <f>Payroll!IV50</f>
        <v>9419.8603758536246</v>
      </c>
      <c r="IL264" s="54">
        <f>Payroll!IW50</f>
        <v>9419.8603758536246</v>
      </c>
      <c r="IM264" s="54">
        <f>Payroll!IX50</f>
        <v>9419.8603758536246</v>
      </c>
      <c r="IN264" s="54">
        <f>Payroll!IY50</f>
        <v>9419.8603758536246</v>
      </c>
      <c r="IO264" s="54">
        <f>Payroll!IZ50</f>
        <v>9655.3568852499648</v>
      </c>
      <c r="IP264" s="54">
        <f>Payroll!JA50</f>
        <v>9655.3568852499648</v>
      </c>
      <c r="IQ264" s="54">
        <f>Payroll!JB50</f>
        <v>9655.3568852499648</v>
      </c>
      <c r="IR264" s="54">
        <f>Payroll!JC50</f>
        <v>9655.3568852499648</v>
      </c>
      <c r="IS264" s="54">
        <f>Payroll!JD50</f>
        <v>9655.3568852499648</v>
      </c>
      <c r="IT264" s="54">
        <f>Payroll!JE50</f>
        <v>9655.3568852499648</v>
      </c>
      <c r="IU264" s="54">
        <f>Payroll!JF50</f>
        <v>9655.3568852499648</v>
      </c>
      <c r="IV264" s="54">
        <f>Payroll!JG50</f>
        <v>9655.3568852499648</v>
      </c>
      <c r="IW264" s="54">
        <f>Payroll!JH50</f>
        <v>9655.3568852499648</v>
      </c>
      <c r="IX264" s="54">
        <f>Payroll!JI50</f>
        <v>9655.3568852499648</v>
      </c>
      <c r="IY264" s="54">
        <f>Payroll!JJ50</f>
        <v>9655.3568852499648</v>
      </c>
      <c r="IZ264" s="54">
        <f>Payroll!JK50</f>
        <v>9655.3568852499648</v>
      </c>
      <c r="JA264" s="54">
        <f>Payroll!JL50</f>
        <v>9896.740807381213</v>
      </c>
      <c r="JB264" s="54">
        <f>Payroll!JM50</f>
        <v>9896.740807381213</v>
      </c>
      <c r="JC264" s="54">
        <f>Payroll!JN50</f>
        <v>9896.740807381213</v>
      </c>
      <c r="JD264" s="54">
        <f>Payroll!JO50</f>
        <v>9896.740807381213</v>
      </c>
      <c r="JE264" s="54">
        <f>Payroll!JP50</f>
        <v>9896.740807381213</v>
      </c>
      <c r="JF264" s="54">
        <f>Payroll!JQ50</f>
        <v>9896.740807381213</v>
      </c>
      <c r="JG264" s="54">
        <f>Payroll!JR50</f>
        <v>9896.740807381213</v>
      </c>
      <c r="JH264" s="54">
        <f>Payroll!JS50</f>
        <v>9896.740807381213</v>
      </c>
      <c r="JI264" s="54">
        <f>Payroll!JT50</f>
        <v>9896.740807381213</v>
      </c>
      <c r="JJ264" s="54">
        <f>Payroll!JU50</f>
        <v>9896.740807381213</v>
      </c>
      <c r="JK264" s="54">
        <f>Payroll!JV50</f>
        <v>9896.740807381213</v>
      </c>
      <c r="JL264" s="54">
        <f>Payroll!JW50</f>
        <v>9896.740807381213</v>
      </c>
      <c r="JM264" s="54">
        <f>Payroll!JX50</f>
        <v>10144.159327565741</v>
      </c>
      <c r="JN264" s="54">
        <f>Payroll!JY50</f>
        <v>10144.159327565741</v>
      </c>
      <c r="JO264" s="54">
        <f>Payroll!JZ50</f>
        <v>10144.159327565741</v>
      </c>
      <c r="JP264" s="54">
        <f>Payroll!KA50</f>
        <v>10144.159327565741</v>
      </c>
      <c r="JQ264" s="54">
        <f>Payroll!KB50</f>
        <v>10144.159327565741</v>
      </c>
      <c r="JR264" s="54">
        <f>Payroll!KC50</f>
        <v>10144.159327565741</v>
      </c>
      <c r="JS264" s="54">
        <f>Payroll!KD50</f>
        <v>10144.159327565741</v>
      </c>
      <c r="JT264" s="54">
        <f>Payroll!KE50</f>
        <v>10144.159327565741</v>
      </c>
      <c r="JU264" s="54">
        <f>Payroll!KF50</f>
        <v>10144.159327565741</v>
      </c>
      <c r="JV264" s="54">
        <f>Payroll!KG50</f>
        <v>10144.159327565741</v>
      </c>
      <c r="JW264" s="54">
        <f>Payroll!KH50</f>
        <v>10144.159327565741</v>
      </c>
      <c r="JX264" s="54">
        <f>Payroll!KI50</f>
        <v>10144.159327565741</v>
      </c>
      <c r="JY264" s="54">
        <f>Payroll!KJ50</f>
        <v>10397.763310754886</v>
      </c>
      <c r="JZ264" s="54">
        <f>Payroll!KK50</f>
        <v>10397.763310754886</v>
      </c>
      <c r="KA264" s="54">
        <f>Payroll!KL50</f>
        <v>10397.763310754886</v>
      </c>
      <c r="KB264" s="54">
        <f>Payroll!KM50</f>
        <v>10397.763310754886</v>
      </c>
      <c r="KC264" s="54">
        <f>Payroll!KN50</f>
        <v>10397.763310754886</v>
      </c>
      <c r="KD264" s="54">
        <f>Payroll!KO50</f>
        <v>10397.763310754886</v>
      </c>
      <c r="KE264" s="54">
        <f>Payroll!KP50</f>
        <v>10397.763310754886</v>
      </c>
      <c r="KF264" s="54">
        <f>Payroll!KQ50</f>
        <v>10397.763310754886</v>
      </c>
      <c r="KG264" s="54">
        <f>Payroll!KR50</f>
        <v>10397.763310754886</v>
      </c>
      <c r="KH264" s="54">
        <f>Payroll!KS50</f>
        <v>10397.763310754886</v>
      </c>
      <c r="KI264" s="54">
        <f>Payroll!KT50</f>
        <v>10397.763310754886</v>
      </c>
      <c r="KJ264" s="54">
        <f>Payroll!KU50</f>
        <v>10397.763310754886</v>
      </c>
      <c r="KK264" s="54">
        <f>Payroll!KV50</f>
        <v>10657.707393523755</v>
      </c>
      <c r="KL264" s="54">
        <f>Payroll!KW50</f>
        <v>10657.707393523755</v>
      </c>
      <c r="KM264" s="54">
        <f>Payroll!KX50</f>
        <v>10657.707393523755</v>
      </c>
      <c r="KN264" s="54">
        <f>Payroll!KY50</f>
        <v>10657.707393523755</v>
      </c>
      <c r="KO264" s="54">
        <f>Payroll!KZ50</f>
        <v>10657.707393523755</v>
      </c>
      <c r="KP264" s="54">
        <f>Payroll!LA50</f>
        <v>10657.707393523755</v>
      </c>
      <c r="KQ264" s="54">
        <f>Payroll!LB50</f>
        <v>10657.707393523755</v>
      </c>
      <c r="KR264" s="54">
        <f>Payroll!LC50</f>
        <v>10657.707393523755</v>
      </c>
      <c r="KS264" s="54">
        <f>Payroll!LD50</f>
        <v>10657.707393523755</v>
      </c>
      <c r="KT264" s="54">
        <f>Payroll!LE50</f>
        <v>10657.707393523755</v>
      </c>
      <c r="KU264" s="54">
        <f>Payroll!LF50</f>
        <v>10657.707393523755</v>
      </c>
      <c r="KV264" s="54">
        <f>Payroll!LG50</f>
        <v>10657.707393523755</v>
      </c>
      <c r="KW264" s="54">
        <f>Payroll!LH50</f>
        <v>10924.150078361849</v>
      </c>
      <c r="KX264" s="54">
        <f>Payroll!LI50</f>
        <v>10924.150078361849</v>
      </c>
      <c r="KY264" s="54">
        <f>Payroll!LJ50</f>
        <v>10924.150078361849</v>
      </c>
      <c r="KZ264" s="54">
        <f>Payroll!LK50</f>
        <v>10924.150078361849</v>
      </c>
      <c r="LA264" s="54">
        <f>Payroll!LL50</f>
        <v>10924.150078361849</v>
      </c>
      <c r="LB264" s="54">
        <f>Payroll!LM50</f>
        <v>10924.150078361849</v>
      </c>
      <c r="LC264" s="54">
        <f>Payroll!LN50</f>
        <v>10924.150078361849</v>
      </c>
      <c r="LD264" s="54">
        <f>Payroll!LO50</f>
        <v>10924.150078361849</v>
      </c>
      <c r="LE264" s="54">
        <f>Payroll!LP50</f>
        <v>10924.150078361849</v>
      </c>
      <c r="LF264" s="54">
        <f>Payroll!LQ50</f>
        <v>10924.150078361849</v>
      </c>
      <c r="LG264" s="54">
        <f>Payroll!LR50</f>
        <v>10924.150078361849</v>
      </c>
      <c r="LH264" s="54">
        <f>Payroll!LS50</f>
        <v>10924.150078361849</v>
      </c>
      <c r="LI264" s="54">
        <f>Payroll!LT50</f>
        <v>11197.253830320897</v>
      </c>
      <c r="LJ264" s="54">
        <f>Payroll!LU50</f>
        <v>11197.253830320897</v>
      </c>
      <c r="LK264" s="54">
        <f>Payroll!LV50</f>
        <v>11197.253830320897</v>
      </c>
      <c r="LL264" s="54">
        <f>Payroll!LW50</f>
        <v>11197.253830320897</v>
      </c>
      <c r="LM264" s="54">
        <f>Payroll!LX50</f>
        <v>11197.253830320897</v>
      </c>
      <c r="LN264" s="54">
        <f>Payroll!LY50</f>
        <v>11197.253830320897</v>
      </c>
      <c r="LO264" s="54">
        <f>Payroll!LZ50</f>
        <v>11197.253830320897</v>
      </c>
      <c r="LP264" s="54">
        <f>Payroll!MA50</f>
        <v>11197.253830320897</v>
      </c>
      <c r="LQ264" s="54">
        <f>Payroll!MB50</f>
        <v>11197.253830320897</v>
      </c>
      <c r="LR264" s="54">
        <f>Payroll!MC50</f>
        <v>11197.253830320897</v>
      </c>
      <c r="LS264" s="54">
        <f>Payroll!MD50</f>
        <v>11197.253830320897</v>
      </c>
      <c r="LT264" s="54">
        <f>Payroll!ME50</f>
        <v>11197.253830320897</v>
      </c>
      <c r="LU264" s="54"/>
      <c r="LV264" s="54"/>
      <c r="LW264" s="54"/>
      <c r="LX264" s="54"/>
      <c r="LY264" s="54"/>
      <c r="LZ264" s="54"/>
      <c r="MA264" s="54"/>
      <c r="MB264" s="54"/>
      <c r="MC264" s="54"/>
      <c r="MD264" s="54"/>
      <c r="ME264" s="54"/>
      <c r="MF264" s="54"/>
      <c r="MG264" s="54"/>
      <c r="MH264" s="54"/>
      <c r="MI264" s="54"/>
      <c r="MJ264" s="54"/>
      <c r="MK264" s="54"/>
      <c r="ML264" s="54"/>
      <c r="MM264" s="54"/>
      <c r="MN264" s="54"/>
      <c r="MO264" s="54"/>
      <c r="MP264" s="54"/>
      <c r="MQ264" s="54"/>
      <c r="MR264" s="54"/>
      <c r="MS264" s="54"/>
      <c r="MT264" s="54"/>
      <c r="MU264" s="54"/>
      <c r="MV264" s="54"/>
      <c r="MW264" s="54"/>
      <c r="MX264" s="54"/>
      <c r="MY264" s="54"/>
      <c r="MZ264" s="54"/>
      <c r="NA264" s="54"/>
      <c r="NB264" s="54"/>
      <c r="NC264" s="54"/>
      <c r="ND264" s="54"/>
      <c r="NE264" s="54"/>
      <c r="NF264" s="54"/>
      <c r="NG264" s="54"/>
      <c r="NH264" s="54"/>
      <c r="NI264" s="54"/>
      <c r="NJ264" s="54"/>
      <c r="NK264" s="54"/>
      <c r="NL264" s="54"/>
      <c r="NM264" s="54"/>
      <c r="NN264" s="54"/>
      <c r="NO264" s="54"/>
      <c r="NP264" s="54"/>
      <c r="NQ264" s="54"/>
      <c r="NR264" s="54"/>
      <c r="NS264" s="54"/>
      <c r="NT264" s="54"/>
      <c r="NU264" s="54"/>
      <c r="NV264" s="54"/>
      <c r="NW264" s="54"/>
      <c r="NX264" s="54"/>
      <c r="NY264" s="54"/>
      <c r="NZ264" s="54"/>
      <c r="OA264" s="54"/>
      <c r="OB264" s="54"/>
      <c r="OC264" s="54"/>
      <c r="OD264" s="54"/>
      <c r="OE264" s="54"/>
      <c r="OF264" s="54"/>
      <c r="OG264" s="54"/>
      <c r="OH264" s="54"/>
      <c r="OI264" s="54"/>
      <c r="OJ264" s="54"/>
      <c r="OK264" s="54"/>
      <c r="OL264" s="54"/>
      <c r="OM264" s="54"/>
      <c r="ON264" s="54"/>
      <c r="OO264" s="54"/>
      <c r="OP264" s="54"/>
      <c r="OQ264" s="54"/>
      <c r="OR264" s="54"/>
      <c r="OS264" s="54"/>
      <c r="OT264" s="54"/>
      <c r="OU264" s="54"/>
      <c r="OV264" s="54"/>
      <c r="OW264" s="54"/>
      <c r="OX264" s="54"/>
      <c r="OY264" s="54"/>
      <c r="OZ264" s="54"/>
      <c r="PA264" s="54"/>
      <c r="PB264" s="54"/>
      <c r="PC264" s="54"/>
      <c r="PD264" s="54"/>
      <c r="PE264" s="54"/>
      <c r="PF264" s="54"/>
      <c r="PG264" s="54"/>
      <c r="PH264" s="54"/>
      <c r="PI264" s="54"/>
      <c r="PJ264" s="54"/>
      <c r="PK264" s="54"/>
      <c r="PL264" s="54"/>
      <c r="PM264" s="54"/>
      <c r="PN264" s="54"/>
      <c r="PO264" s="54"/>
      <c r="PP264" s="54"/>
      <c r="PQ264" s="54"/>
      <c r="PR264" s="54"/>
      <c r="PS264" s="54"/>
      <c r="PT264" s="54"/>
      <c r="PU264" s="54"/>
      <c r="PV264" s="54"/>
      <c r="PW264" s="54"/>
      <c r="PX264" s="54"/>
      <c r="PY264" s="54"/>
      <c r="PZ264" s="54"/>
      <c r="QA264" s="54"/>
      <c r="QB264" s="54"/>
      <c r="QC264" s="54"/>
      <c r="QD264" s="54"/>
      <c r="QE264" s="54"/>
      <c r="QF264" s="54"/>
      <c r="QG264" s="54"/>
      <c r="QH264" s="54"/>
      <c r="QI264" s="54"/>
      <c r="QJ264" s="54"/>
      <c r="QK264" s="54"/>
      <c r="QL264" s="54"/>
      <c r="QM264" s="54"/>
      <c r="QN264" s="54"/>
      <c r="QO264" s="54"/>
      <c r="QP264" s="54"/>
      <c r="QQ264" s="54"/>
      <c r="QR264" s="54"/>
      <c r="QS264" s="54"/>
      <c r="QT264" s="54"/>
      <c r="QU264" s="54"/>
    </row>
    <row r="265" spans="1:463" outlineLevel="1">
      <c r="C265" s="75"/>
      <c r="D265" s="42"/>
      <c r="E265" s="50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  <c r="BA265" s="45"/>
      <c r="BB265" s="45"/>
      <c r="BC265" s="45"/>
      <c r="BD265" s="45"/>
      <c r="BE265" s="45"/>
      <c r="BF265" s="45"/>
      <c r="BG265" s="45"/>
      <c r="BH265" s="45"/>
      <c r="BI265" s="45"/>
      <c r="BJ265" s="45"/>
      <c r="BK265" s="45"/>
      <c r="BL265" s="45"/>
      <c r="BM265" s="45"/>
      <c r="BN265" s="45"/>
      <c r="BO265" s="45"/>
      <c r="BP265" s="45"/>
      <c r="BQ265" s="45"/>
      <c r="BR265" s="45"/>
      <c r="BS265" s="45"/>
      <c r="BT265" s="45"/>
      <c r="BU265" s="45"/>
      <c r="BV265" s="45"/>
      <c r="BW265" s="45"/>
      <c r="BX265" s="45"/>
      <c r="BY265" s="45"/>
      <c r="BZ265" s="45"/>
      <c r="CA265" s="45"/>
      <c r="CB265" s="45"/>
      <c r="CC265" s="45"/>
      <c r="CD265" s="45"/>
      <c r="CE265" s="45"/>
      <c r="CF265" s="45"/>
      <c r="CG265" s="45"/>
      <c r="CH265" s="45"/>
      <c r="CI265" s="45"/>
      <c r="CJ265" s="45"/>
      <c r="CK265" s="45"/>
      <c r="CL265" s="45"/>
      <c r="CM265" s="45"/>
      <c r="CN265" s="45"/>
      <c r="CO265" s="45"/>
      <c r="CP265" s="45"/>
      <c r="CQ265" s="45"/>
      <c r="CR265" s="45"/>
      <c r="CS265" s="45"/>
      <c r="CT265" s="45"/>
      <c r="CU265" s="45"/>
      <c r="CV265" s="45"/>
      <c r="CW265" s="45"/>
      <c r="CX265" s="45"/>
      <c r="CY265" s="45"/>
      <c r="CZ265" s="45"/>
      <c r="DA265" s="45"/>
      <c r="DB265" s="45"/>
      <c r="DC265" s="45"/>
      <c r="DD265" s="45"/>
      <c r="DE265" s="45"/>
      <c r="DF265" s="45"/>
      <c r="DG265" s="45"/>
      <c r="DH265" s="45"/>
      <c r="DI265" s="45"/>
      <c r="DJ265" s="45"/>
      <c r="DK265" s="45"/>
      <c r="DL265" s="45"/>
      <c r="DM265" s="45"/>
      <c r="DN265" s="45"/>
      <c r="DO265" s="45"/>
      <c r="DP265" s="45"/>
      <c r="DQ265" s="45"/>
      <c r="DR265" s="45"/>
      <c r="DS265" s="45"/>
      <c r="DT265" s="45"/>
      <c r="DU265" s="45"/>
      <c r="DV265" s="45"/>
      <c r="DW265" s="45"/>
      <c r="DX265" s="45"/>
      <c r="DY265" s="45"/>
      <c r="DZ265" s="45"/>
      <c r="EA265" s="45"/>
      <c r="EB265" s="45"/>
      <c r="EC265" s="45"/>
      <c r="ED265" s="45"/>
      <c r="EE265" s="45"/>
      <c r="EF265" s="45"/>
      <c r="EG265" s="45"/>
      <c r="EH265" s="45"/>
      <c r="EI265" s="45"/>
      <c r="EJ265" s="45"/>
      <c r="EK265" s="45"/>
      <c r="EL265" s="45"/>
      <c r="EM265" s="45"/>
      <c r="EN265" s="45"/>
      <c r="EO265" s="45"/>
      <c r="EP265" s="45"/>
      <c r="EQ265" s="45"/>
      <c r="ER265" s="45"/>
      <c r="ES265" s="45"/>
      <c r="ET265" s="45"/>
      <c r="EU265" s="45"/>
      <c r="EV265" s="45"/>
      <c r="EW265" s="45"/>
      <c r="EX265" s="45"/>
      <c r="EY265" s="45"/>
      <c r="EZ265" s="45"/>
      <c r="FA265" s="45"/>
      <c r="FB265" s="45"/>
      <c r="FC265" s="45"/>
      <c r="FD265" s="45"/>
      <c r="FE265" s="45"/>
      <c r="FF265" s="45"/>
      <c r="FG265" s="45"/>
      <c r="FH265" s="45"/>
      <c r="FI265" s="45"/>
      <c r="FJ265" s="45"/>
      <c r="FK265" s="45"/>
      <c r="FL265" s="45"/>
      <c r="FM265" s="45"/>
      <c r="FN265" s="45"/>
      <c r="FO265" s="45"/>
      <c r="FP265" s="45"/>
      <c r="FQ265" s="45"/>
      <c r="FR265" s="45"/>
      <c r="FS265" s="45"/>
      <c r="FT265" s="45"/>
      <c r="FU265" s="45"/>
      <c r="FV265" s="45"/>
      <c r="FW265" s="45"/>
      <c r="FX265" s="45"/>
      <c r="FY265" s="45"/>
      <c r="FZ265" s="45"/>
      <c r="GA265" s="45"/>
      <c r="GB265" s="45"/>
      <c r="GC265" s="45"/>
      <c r="GD265" s="45"/>
      <c r="GE265" s="45"/>
      <c r="GF265" s="45"/>
      <c r="GG265" s="45"/>
      <c r="GH265" s="45"/>
      <c r="GI265" s="45"/>
      <c r="GJ265" s="45"/>
      <c r="GK265" s="45"/>
      <c r="GL265" s="45"/>
      <c r="GM265" s="45"/>
      <c r="GN265" s="45"/>
      <c r="GO265" s="45"/>
      <c r="GP265" s="45"/>
      <c r="GQ265" s="45"/>
      <c r="GR265" s="45"/>
      <c r="GS265" s="45"/>
      <c r="GT265" s="45"/>
      <c r="GU265" s="45"/>
      <c r="GV265" s="45"/>
      <c r="GW265" s="45"/>
      <c r="GX265" s="45"/>
      <c r="GY265" s="45"/>
      <c r="GZ265" s="45"/>
      <c r="HA265" s="45"/>
      <c r="HB265" s="45"/>
      <c r="HC265" s="45"/>
      <c r="HD265" s="45"/>
      <c r="HE265" s="45"/>
      <c r="HF265" s="45"/>
      <c r="HG265" s="45"/>
      <c r="HH265" s="45"/>
      <c r="HI265" s="45"/>
      <c r="HJ265" s="45"/>
      <c r="HK265" s="45"/>
      <c r="HL265" s="45"/>
      <c r="HM265" s="45"/>
      <c r="HN265" s="45"/>
      <c r="HO265" s="45"/>
      <c r="HP265" s="45"/>
      <c r="HQ265" s="45"/>
      <c r="HR265" s="45"/>
      <c r="HS265" s="45"/>
      <c r="HT265" s="45"/>
      <c r="HU265" s="45"/>
      <c r="HV265" s="45"/>
      <c r="HW265" s="45"/>
      <c r="HX265" s="45"/>
      <c r="HY265" s="45"/>
      <c r="HZ265" s="45"/>
      <c r="IA265" s="45"/>
      <c r="IB265" s="45"/>
      <c r="IC265" s="45"/>
      <c r="ID265" s="45"/>
      <c r="IE265" s="45"/>
      <c r="IF265" s="45"/>
      <c r="IG265" s="45"/>
      <c r="IH265" s="45"/>
      <c r="II265" s="45"/>
      <c r="IJ265" s="45"/>
      <c r="IK265" s="45"/>
      <c r="IL265" s="45"/>
      <c r="IM265" s="45"/>
      <c r="IN265" s="45"/>
      <c r="IO265" s="45"/>
      <c r="IP265" s="45"/>
      <c r="IQ265" s="45"/>
      <c r="IR265" s="45"/>
      <c r="IS265" s="45"/>
      <c r="IT265" s="45"/>
      <c r="IU265" s="45"/>
      <c r="IV265" s="45"/>
      <c r="IW265" s="45"/>
      <c r="IX265" s="45"/>
      <c r="IY265" s="45"/>
      <c r="IZ265" s="45"/>
      <c r="JA265" s="45"/>
      <c r="JB265" s="45"/>
      <c r="JC265" s="45"/>
      <c r="JD265" s="45"/>
      <c r="JE265" s="45"/>
      <c r="JF265" s="45"/>
      <c r="JG265" s="45"/>
      <c r="JH265" s="45"/>
      <c r="JI265" s="45"/>
      <c r="JJ265" s="45"/>
      <c r="JK265" s="45"/>
      <c r="JL265" s="45"/>
      <c r="JM265" s="45"/>
      <c r="JN265" s="45"/>
      <c r="JO265" s="45"/>
      <c r="JP265" s="45"/>
      <c r="JQ265" s="45"/>
      <c r="JR265" s="45"/>
      <c r="JS265" s="45"/>
      <c r="JT265" s="45"/>
      <c r="JU265" s="45"/>
      <c r="JV265" s="45"/>
      <c r="JW265" s="45"/>
      <c r="JX265" s="45"/>
      <c r="JY265" s="45"/>
      <c r="JZ265" s="45"/>
      <c r="KA265" s="45"/>
      <c r="KB265" s="45"/>
      <c r="KC265" s="45"/>
      <c r="KD265" s="45"/>
      <c r="KE265" s="45"/>
      <c r="KF265" s="45"/>
      <c r="KG265" s="45"/>
      <c r="KH265" s="45"/>
      <c r="KI265" s="45"/>
      <c r="KJ265" s="45"/>
      <c r="KK265" s="45"/>
      <c r="KL265" s="45"/>
      <c r="KM265" s="45"/>
      <c r="KN265" s="45"/>
      <c r="KO265" s="45"/>
      <c r="KP265" s="45"/>
      <c r="KQ265" s="45"/>
      <c r="KR265" s="45"/>
      <c r="KS265" s="45"/>
      <c r="KT265" s="45"/>
      <c r="KU265" s="45"/>
      <c r="KV265" s="45"/>
      <c r="KW265" s="45"/>
      <c r="KX265" s="45"/>
      <c r="KY265" s="45"/>
      <c r="KZ265" s="45"/>
      <c r="LA265" s="45"/>
      <c r="LB265" s="45"/>
      <c r="LC265" s="45"/>
      <c r="LD265" s="45"/>
      <c r="LE265" s="45"/>
      <c r="LF265" s="45"/>
      <c r="LG265" s="45"/>
      <c r="LH265" s="45"/>
      <c r="LI265" s="45"/>
      <c r="LJ265" s="45"/>
      <c r="LK265" s="45"/>
      <c r="LL265" s="45"/>
      <c r="LM265" s="45"/>
      <c r="LN265" s="45"/>
      <c r="LO265" s="45"/>
      <c r="LP265" s="45"/>
      <c r="LQ265" s="45"/>
      <c r="LR265" s="45"/>
      <c r="LS265" s="45"/>
      <c r="LT265" s="45"/>
      <c r="LU265" s="45"/>
      <c r="LV265" s="45"/>
      <c r="LW265" s="45"/>
      <c r="LX265" s="45"/>
      <c r="LY265" s="45"/>
      <c r="LZ265" s="45"/>
      <c r="MA265" s="45"/>
      <c r="MB265" s="45"/>
      <c r="MC265" s="45"/>
      <c r="MD265" s="45"/>
      <c r="ME265" s="45"/>
      <c r="MF265" s="45"/>
      <c r="MG265" s="45"/>
      <c r="MH265" s="45"/>
      <c r="MI265" s="45"/>
      <c r="MJ265" s="45"/>
      <c r="MK265" s="45"/>
      <c r="ML265" s="45"/>
      <c r="MM265" s="45"/>
      <c r="MN265" s="45"/>
      <c r="MO265" s="45"/>
      <c r="MP265" s="45"/>
      <c r="MQ265" s="45"/>
      <c r="MR265" s="45"/>
      <c r="MS265" s="45"/>
      <c r="MT265" s="45"/>
      <c r="MU265" s="45"/>
      <c r="MV265" s="45"/>
      <c r="MW265" s="45"/>
      <c r="MX265" s="45"/>
      <c r="MY265" s="45"/>
      <c r="MZ265" s="45"/>
      <c r="NA265" s="45"/>
      <c r="NB265" s="45"/>
      <c r="NC265" s="45"/>
      <c r="ND265" s="45"/>
      <c r="NE265" s="45"/>
      <c r="NF265" s="45"/>
      <c r="NG265" s="45"/>
      <c r="NH265" s="45"/>
      <c r="NI265" s="45"/>
      <c r="NJ265" s="45"/>
      <c r="NK265" s="45"/>
      <c r="NL265" s="45"/>
      <c r="NM265" s="45"/>
      <c r="NN265" s="45"/>
      <c r="NO265" s="45"/>
      <c r="NP265" s="45"/>
      <c r="NQ265" s="45"/>
      <c r="NR265" s="45"/>
      <c r="NS265" s="45"/>
      <c r="NT265" s="45"/>
      <c r="NU265" s="45"/>
      <c r="NV265" s="45"/>
      <c r="NW265" s="45"/>
      <c r="NX265" s="45"/>
      <c r="NY265" s="45"/>
      <c r="NZ265" s="45"/>
      <c r="OA265" s="45"/>
      <c r="OB265" s="45"/>
      <c r="OC265" s="45"/>
      <c r="OD265" s="45"/>
      <c r="OE265" s="45"/>
      <c r="OF265" s="45"/>
      <c r="OG265" s="45"/>
      <c r="OH265" s="45"/>
      <c r="OI265" s="45"/>
      <c r="OJ265" s="45"/>
      <c r="OK265" s="45"/>
      <c r="OL265" s="45"/>
      <c r="OM265" s="45"/>
      <c r="ON265" s="45"/>
      <c r="OO265" s="45"/>
      <c r="OP265" s="45"/>
      <c r="OQ265" s="45"/>
      <c r="OR265" s="45"/>
      <c r="OS265" s="45"/>
      <c r="OT265" s="45"/>
      <c r="OU265" s="45"/>
      <c r="OV265" s="45"/>
      <c r="OW265" s="45"/>
      <c r="OX265" s="45"/>
      <c r="OY265" s="45"/>
      <c r="OZ265" s="45"/>
      <c r="PA265" s="45"/>
      <c r="PB265" s="45"/>
      <c r="PC265" s="45"/>
      <c r="PD265" s="45"/>
      <c r="PE265" s="45"/>
      <c r="PF265" s="45"/>
      <c r="PG265" s="45"/>
      <c r="PH265" s="45"/>
      <c r="PI265" s="45"/>
      <c r="PJ265" s="45"/>
      <c r="PK265" s="45"/>
      <c r="PL265" s="45"/>
      <c r="PM265" s="45"/>
      <c r="PN265" s="45"/>
      <c r="PO265" s="45"/>
      <c r="PP265" s="45"/>
      <c r="PQ265" s="45"/>
      <c r="PR265" s="45"/>
      <c r="PS265" s="45"/>
      <c r="PT265" s="45"/>
      <c r="PU265" s="45"/>
      <c r="PV265" s="45"/>
      <c r="PW265" s="45"/>
      <c r="PX265" s="45"/>
      <c r="PY265" s="45"/>
      <c r="PZ265" s="45"/>
      <c r="QA265" s="45"/>
      <c r="QB265" s="45"/>
      <c r="QC265" s="45"/>
      <c r="QD265" s="45"/>
      <c r="QE265" s="45"/>
      <c r="QF265" s="45"/>
      <c r="QG265" s="45"/>
      <c r="QH265" s="45"/>
      <c r="QI265" s="45"/>
      <c r="QJ265" s="45"/>
      <c r="QK265" s="45"/>
      <c r="QL265" s="45"/>
      <c r="QM265" s="45"/>
      <c r="QN265" s="45"/>
      <c r="QO265" s="45"/>
      <c r="QP265" s="45"/>
      <c r="QQ265" s="45"/>
      <c r="QR265" s="45"/>
      <c r="QS265" s="45"/>
      <c r="QT265" s="45"/>
      <c r="QU265" s="45"/>
    </row>
    <row r="266" spans="1:463" outlineLevel="1">
      <c r="C266" s="6" t="s">
        <v>523</v>
      </c>
      <c r="E266" s="44" t="s">
        <v>95</v>
      </c>
      <c r="F266" s="1"/>
      <c r="G266" s="1"/>
      <c r="H266" s="258">
        <f>SUM(I266:QJ266)</f>
        <v>16043047.946034584</v>
      </c>
      <c r="I266" s="54">
        <f>+I250+I262+I264</f>
        <v>0</v>
      </c>
      <c r="J266" s="54">
        <f>+J250+J262+J264</f>
        <v>0</v>
      </c>
      <c r="K266" s="54">
        <f>+K250+K262+K264</f>
        <v>0</v>
      </c>
      <c r="L266" s="54">
        <f t="shared" ref="L266:W266" si="939">+L250+L262+L264</f>
        <v>0</v>
      </c>
      <c r="M266" s="54">
        <f t="shared" si="939"/>
        <v>0</v>
      </c>
      <c r="N266" s="54">
        <f t="shared" si="939"/>
        <v>0</v>
      </c>
      <c r="O266" s="54">
        <f t="shared" si="939"/>
        <v>0</v>
      </c>
      <c r="P266" s="54">
        <f t="shared" si="939"/>
        <v>0</v>
      </c>
      <c r="Q266" s="54">
        <f t="shared" si="939"/>
        <v>0</v>
      </c>
      <c r="R266" s="54">
        <f t="shared" si="939"/>
        <v>0</v>
      </c>
      <c r="S266" s="54">
        <f t="shared" si="939"/>
        <v>0</v>
      </c>
      <c r="T266" s="54">
        <f t="shared" si="939"/>
        <v>0</v>
      </c>
      <c r="U266" s="54">
        <f t="shared" si="939"/>
        <v>0</v>
      </c>
      <c r="V266" s="54">
        <f t="shared" si="939"/>
        <v>0</v>
      </c>
      <c r="W266" s="54">
        <f t="shared" si="939"/>
        <v>0</v>
      </c>
      <c r="X266" s="54">
        <f t="shared" ref="X266:AA266" si="940">+X250+X262+X264</f>
        <v>0</v>
      </c>
      <c r="Y266" s="54">
        <f t="shared" si="940"/>
        <v>0</v>
      </c>
      <c r="Z266" s="54">
        <f t="shared" si="940"/>
        <v>0</v>
      </c>
      <c r="AA266" s="54">
        <f t="shared" si="940"/>
        <v>0</v>
      </c>
      <c r="AB266" s="54">
        <f t="shared" ref="AB266:CM266" si="941">+AB250+AB262+AB264</f>
        <v>0</v>
      </c>
      <c r="AC266" s="54">
        <f t="shared" si="941"/>
        <v>0</v>
      </c>
      <c r="AD266" s="54">
        <f t="shared" ref="AD266" si="942">+AD250+AD262+AD264</f>
        <v>0</v>
      </c>
      <c r="AE266" s="54">
        <f t="shared" si="941"/>
        <v>0</v>
      </c>
      <c r="AF266" s="54">
        <f t="shared" si="941"/>
        <v>0</v>
      </c>
      <c r="AG266" s="54">
        <f t="shared" si="941"/>
        <v>45105.645400204885</v>
      </c>
      <c r="AH266" s="54">
        <f t="shared" si="941"/>
        <v>44697.941803880356</v>
      </c>
      <c r="AI266" s="54">
        <f t="shared" si="941"/>
        <v>46155.881413709096</v>
      </c>
      <c r="AJ266" s="54">
        <f t="shared" si="941"/>
        <v>49201.03097237429</v>
      </c>
      <c r="AK266" s="54">
        <f t="shared" si="941"/>
        <v>49867.138956721436</v>
      </c>
      <c r="AL266" s="54">
        <f t="shared" si="941"/>
        <v>50102.801672212721</v>
      </c>
      <c r="AM266" s="54">
        <f t="shared" si="941"/>
        <v>47468.60261142184</v>
      </c>
      <c r="AN266" s="54">
        <f t="shared" si="941"/>
        <v>47202.625742385957</v>
      </c>
      <c r="AO266" s="54">
        <f t="shared" si="941"/>
        <v>46582.572322004649</v>
      </c>
      <c r="AP266" s="54">
        <f t="shared" si="941"/>
        <v>45971.373529561373</v>
      </c>
      <c r="AQ266" s="54">
        <f t="shared" si="941"/>
        <v>45114.202293386959</v>
      </c>
      <c r="AR266" s="54">
        <f t="shared" si="941"/>
        <v>44316.412969311423</v>
      </c>
      <c r="AS266" s="54">
        <f t="shared" si="941"/>
        <v>47001.511834061836</v>
      </c>
      <c r="AT266" s="54">
        <f t="shared" si="941"/>
        <v>46373.758720909347</v>
      </c>
      <c r="AU266" s="54">
        <f t="shared" si="941"/>
        <v>48066.396125632054</v>
      </c>
      <c r="AV266" s="54">
        <f t="shared" si="941"/>
        <v>47912.757738837325</v>
      </c>
      <c r="AW266" s="54">
        <f t="shared" si="941"/>
        <v>48582.795080935321</v>
      </c>
      <c r="AX266" s="54">
        <f t="shared" si="941"/>
        <v>48672.074029058094</v>
      </c>
      <c r="AY266" s="54">
        <f t="shared" si="941"/>
        <v>49486.568827668787</v>
      </c>
      <c r="AZ266" s="54">
        <f t="shared" si="941"/>
        <v>49217.946566361737</v>
      </c>
      <c r="BA266" s="54">
        <f t="shared" si="941"/>
        <v>48551.883468614018</v>
      </c>
      <c r="BB266" s="54">
        <f t="shared" si="941"/>
        <v>47942.835996401933</v>
      </c>
      <c r="BC266" s="54">
        <f t="shared" si="941"/>
        <v>47087.487561415182</v>
      </c>
      <c r="BD266" s="54">
        <f t="shared" si="941"/>
        <v>46290.313054146034</v>
      </c>
      <c r="BE266" s="54">
        <f t="shared" si="941"/>
        <v>47143.628192811746</v>
      </c>
      <c r="BF266" s="54">
        <f t="shared" si="941"/>
        <v>46515.562397139031</v>
      </c>
      <c r="BG266" s="54">
        <f t="shared" si="941"/>
        <v>48203.32409537604</v>
      </c>
      <c r="BH266" s="54">
        <f t="shared" si="941"/>
        <v>48088.689885149419</v>
      </c>
      <c r="BI266" s="54">
        <f t="shared" si="941"/>
        <v>48762.701288612152</v>
      </c>
      <c r="BJ266" s="54">
        <f t="shared" si="941"/>
        <v>48855.626944096948</v>
      </c>
      <c r="BK266" s="54">
        <f t="shared" si="941"/>
        <v>49628.044557940142</v>
      </c>
      <c r="BL266" s="54">
        <f t="shared" si="941"/>
        <v>49404.24702445195</v>
      </c>
      <c r="BM266" s="54">
        <f t="shared" si="941"/>
        <v>48683.714460549425</v>
      </c>
      <c r="BN266" s="54">
        <f t="shared" si="941"/>
        <v>48080.754492754102</v>
      </c>
      <c r="BO266" s="54">
        <f t="shared" si="941"/>
        <v>47224.175865608093</v>
      </c>
      <c r="BP266" s="54">
        <f t="shared" si="941"/>
        <v>46432.667099847167</v>
      </c>
      <c r="BQ266" s="54">
        <f t="shared" si="941"/>
        <v>47289.941630742382</v>
      </c>
      <c r="BR266" s="54">
        <f t="shared" si="941"/>
        <v>46661.565290177561</v>
      </c>
      <c r="BS266" s="54">
        <f t="shared" si="941"/>
        <v>48342.234201545391</v>
      </c>
      <c r="BT266" s="54">
        <f t="shared" si="941"/>
        <v>48268.925844351616</v>
      </c>
      <c r="BU266" s="54">
        <f t="shared" si="941"/>
        <v>48946.956405976031</v>
      </c>
      <c r="BV266" s="54">
        <f t="shared" si="941"/>
        <v>49043.559604916692</v>
      </c>
      <c r="BW266" s="54">
        <f t="shared" si="941"/>
        <v>49883.484402740127</v>
      </c>
      <c r="BX266" s="54">
        <f t="shared" si="941"/>
        <v>49718.988624770427</v>
      </c>
      <c r="BY266" s="54">
        <f t="shared" si="941"/>
        <v>48944.917936876067</v>
      </c>
      <c r="BZ266" s="54">
        <f t="shared" si="941"/>
        <v>48347.963578590628</v>
      </c>
      <c r="CA266" s="54">
        <f t="shared" si="941"/>
        <v>47485.629766062295</v>
      </c>
      <c r="CB266" s="54">
        <f t="shared" si="941"/>
        <v>46704.149132106322</v>
      </c>
      <c r="CC266" s="54">
        <f t="shared" si="941"/>
        <v>47565.549661674493</v>
      </c>
      <c r="CD266" s="54">
        <f t="shared" si="941"/>
        <v>47155.17838292454</v>
      </c>
      <c r="CE266" s="54">
        <f t="shared" si="941"/>
        <v>48610.544047580566</v>
      </c>
      <c r="CF266" s="54">
        <f t="shared" si="941"/>
        <v>48578.566501265886</v>
      </c>
      <c r="CG266" s="54">
        <f t="shared" si="941"/>
        <v>49260.661715499889</v>
      </c>
      <c r="CH266" s="54">
        <f t="shared" si="941"/>
        <v>49360.973658403615</v>
      </c>
      <c r="CI266" s="54">
        <f t="shared" si="941"/>
        <v>50018.465421121859</v>
      </c>
      <c r="CJ266" s="54">
        <f t="shared" si="941"/>
        <v>49854.520984810399</v>
      </c>
      <c r="CK266" s="54">
        <f t="shared" si="941"/>
        <v>49085.590395596177</v>
      </c>
      <c r="CL266" s="54">
        <f t="shared" si="941"/>
        <v>48494.560354138695</v>
      </c>
      <c r="CM266" s="54">
        <f t="shared" si="941"/>
        <v>47626.409010367061</v>
      </c>
      <c r="CN266" s="54">
        <f t="shared" ref="CN266:EY266" si="943">+CN250+CN262+CN264</f>
        <v>46854.856685246341</v>
      </c>
      <c r="CO266" s="54">
        <f t="shared" si="943"/>
        <v>47720.552301058131</v>
      </c>
      <c r="CP266" s="54">
        <f t="shared" si="943"/>
        <v>47091.561159694247</v>
      </c>
      <c r="CQ266" s="54">
        <f t="shared" si="943"/>
        <v>48758.352916788077</v>
      </c>
      <c r="CR266" s="54">
        <f t="shared" si="943"/>
        <v>48767.715253122187</v>
      </c>
      <c r="CS266" s="54">
        <f t="shared" si="943"/>
        <v>49449.678309914627</v>
      </c>
      <c r="CT266" s="54">
        <f t="shared" si="943"/>
        <v>49557.973271445371</v>
      </c>
      <c r="CU266" s="54">
        <f t="shared" si="943"/>
        <v>50158.086059701556</v>
      </c>
      <c r="CV266" s="54">
        <f t="shared" si="943"/>
        <v>49994.676615855169</v>
      </c>
      <c r="CW266" s="54">
        <f t="shared" si="943"/>
        <v>49230.830853755215</v>
      </c>
      <c r="CX266" s="54">
        <f t="shared" si="943"/>
        <v>48636.64400692562</v>
      </c>
      <c r="CY266" s="54">
        <f t="shared" si="943"/>
        <v>47771.612633930592</v>
      </c>
      <c r="CZ266" s="54">
        <f t="shared" si="943"/>
        <v>47009.889788342625</v>
      </c>
      <c r="DA266" s="54">
        <f t="shared" si="943"/>
        <v>47880.052127778334</v>
      </c>
      <c r="DB266" s="54">
        <f t="shared" si="943"/>
        <v>47250.756669083268</v>
      </c>
      <c r="DC266" s="54">
        <f t="shared" si="943"/>
        <v>48910.762666342627</v>
      </c>
      <c r="DD266" s="54">
        <f t="shared" si="943"/>
        <v>48961.478071700149</v>
      </c>
      <c r="DE266" s="54">
        <f t="shared" si="943"/>
        <v>49597.347870189798</v>
      </c>
      <c r="DF266" s="54">
        <f t="shared" si="943"/>
        <v>49707.949171652923</v>
      </c>
      <c r="DG266" s="54">
        <f t="shared" si="943"/>
        <v>50302.4473530041</v>
      </c>
      <c r="DH266" s="54">
        <f t="shared" si="943"/>
        <v>50139.556606564533</v>
      </c>
      <c r="DI266" s="54">
        <f t="shared" si="943"/>
        <v>49380.740909147229</v>
      </c>
      <c r="DJ266" s="54">
        <f t="shared" si="943"/>
        <v>48779.912056273941</v>
      </c>
      <c r="DK266" s="54">
        <f t="shared" si="943"/>
        <v>47921.342238612349</v>
      </c>
      <c r="DL266" s="54">
        <f t="shared" si="943"/>
        <v>47169.35102703052</v>
      </c>
      <c r="DM266" s="54">
        <f t="shared" si="943"/>
        <v>48044.154347512325</v>
      </c>
      <c r="DN266" s="54">
        <f t="shared" si="943"/>
        <v>47414.556586259569</v>
      </c>
      <c r="DO266" s="54">
        <f t="shared" si="943"/>
        <v>49067.877790571831</v>
      </c>
      <c r="DP266" s="54">
        <f t="shared" si="943"/>
        <v>49159.963567023442</v>
      </c>
      <c r="DQ266" s="54">
        <f t="shared" si="943"/>
        <v>49749.791405043667</v>
      </c>
      <c r="DR266" s="54">
        <f t="shared" si="943"/>
        <v>49858.542368370836</v>
      </c>
      <c r="DS266" s="54">
        <f t="shared" si="943"/>
        <v>50451.652986665162</v>
      </c>
      <c r="DT266" s="54">
        <f t="shared" si="943"/>
        <v>50289.264695084079</v>
      </c>
      <c r="DU266" s="54">
        <f t="shared" si="943"/>
        <v>49535.424803573471</v>
      </c>
      <c r="DV266" s="54">
        <f t="shared" si="943"/>
        <v>48927.87463853079</v>
      </c>
      <c r="DW266" s="54">
        <f t="shared" si="943"/>
        <v>48075.702055982823</v>
      </c>
      <c r="DX266" s="54">
        <f t="shared" si="943"/>
        <v>47333.34560686363</v>
      </c>
      <c r="DY266" s="54">
        <f t="shared" si="943"/>
        <v>48212.966857676882</v>
      </c>
      <c r="DZ266" s="54">
        <f t="shared" si="943"/>
        <v>47801.309455928102</v>
      </c>
      <c r="EA266" s="54">
        <f t="shared" si="943"/>
        <v>49229.805485832265</v>
      </c>
      <c r="EB266" s="54">
        <f t="shared" si="943"/>
        <v>49363.283052645427</v>
      </c>
      <c r="EC266" s="54">
        <f t="shared" si="943"/>
        <v>49907.115642115896</v>
      </c>
      <c r="ED266" s="54">
        <f t="shared" si="943"/>
        <v>50014.048739083017</v>
      </c>
      <c r="EE266" s="54">
        <f t="shared" si="943"/>
        <v>50605.809362225933</v>
      </c>
      <c r="EF266" s="54">
        <f t="shared" si="943"/>
        <v>50443.90733384528</v>
      </c>
      <c r="EG266" s="54">
        <f t="shared" si="943"/>
        <v>49694.989487692852</v>
      </c>
      <c r="EH266" s="54">
        <f t="shared" si="943"/>
        <v>49080.638039565507</v>
      </c>
      <c r="EI266" s="54">
        <f t="shared" si="943"/>
        <v>48234.799012173688</v>
      </c>
      <c r="EJ266" s="54">
        <f t="shared" si="943"/>
        <v>47501.981418261435</v>
      </c>
      <c r="EK266" s="54">
        <f t="shared" si="943"/>
        <v>48386.600314005504</v>
      </c>
      <c r="EL266" s="54">
        <f t="shared" si="943"/>
        <v>47756.403871354807</v>
      </c>
      <c r="EM266" s="54">
        <f t="shared" si="943"/>
        <v>49396.655717016292</v>
      </c>
      <c r="EN266" s="54">
        <f t="shared" si="943"/>
        <v>49571.550612565719</v>
      </c>
      <c r="EO266" s="54">
        <f t="shared" si="943"/>
        <v>50069.430084389125</v>
      </c>
      <c r="EP266" s="54">
        <f t="shared" si="943"/>
        <v>50174.577604068181</v>
      </c>
      <c r="EQ266" s="54">
        <f t="shared" si="943"/>
        <v>50765.025663560125</v>
      </c>
      <c r="ER266" s="54">
        <f t="shared" si="943"/>
        <v>50603.593755997637</v>
      </c>
      <c r="ES266" s="54">
        <f t="shared" si="943"/>
        <v>49851.315829572115</v>
      </c>
      <c r="ET266" s="54">
        <f t="shared" si="943"/>
        <v>49238.311312662394</v>
      </c>
      <c r="EU266" s="54">
        <f t="shared" si="943"/>
        <v>48398.742794358259</v>
      </c>
      <c r="EV266" s="54">
        <f t="shared" si="943"/>
        <v>47675.369103086254</v>
      </c>
      <c r="EW266" s="54">
        <f t="shared" si="943"/>
        <v>48565.168198796171</v>
      </c>
      <c r="EX266" s="54">
        <f t="shared" si="943"/>
        <v>47934.675317498644</v>
      </c>
      <c r="EY266" s="54">
        <f t="shared" si="943"/>
        <v>49568.541285730469</v>
      </c>
      <c r="EZ266" s="54">
        <f t="shared" ref="EZ266:HK266" si="944">+EZ250+EZ262+EZ264</f>
        <v>49784.883169818531</v>
      </c>
      <c r="FA266" s="54">
        <f t="shared" si="944"/>
        <v>50236.847078321087</v>
      </c>
      <c r="FB266" s="54">
        <f t="shared" si="944"/>
        <v>50340.241130304108</v>
      </c>
      <c r="FC266" s="54">
        <f t="shared" si="944"/>
        <v>50929.41392497388</v>
      </c>
      <c r="FD266" s="54">
        <f t="shared" si="944"/>
        <v>50768.436043513524</v>
      </c>
      <c r="FE266" s="54">
        <f t="shared" si="944"/>
        <v>50005.759615440642</v>
      </c>
      <c r="FF266" s="54">
        <f t="shared" si="944"/>
        <v>49401.006346608418</v>
      </c>
      <c r="FG266" s="54">
        <f t="shared" si="944"/>
        <v>48567.645918902599</v>
      </c>
      <c r="FH266" s="54">
        <f t="shared" si="944"/>
        <v>47853.622122889858</v>
      </c>
      <c r="FI266" s="54">
        <f t="shared" si="944"/>
        <v>48748.786890871284</v>
      </c>
      <c r="FJ266" s="54">
        <f t="shared" si="944"/>
        <v>48117.999466081281</v>
      </c>
      <c r="FK266" s="54">
        <f t="shared" si="944"/>
        <v>49745.577900187222</v>
      </c>
      <c r="FL266" s="54">
        <f t="shared" si="944"/>
        <v>49981.739487241561</v>
      </c>
      <c r="FM266" s="54">
        <f t="shared" si="944"/>
        <v>50409.481883690547</v>
      </c>
      <c r="FN266" s="54">
        <f t="shared" si="944"/>
        <v>50511.154401295586</v>
      </c>
      <c r="FO266" s="54">
        <f t="shared" si="944"/>
        <v>51099.08910102032</v>
      </c>
      <c r="FP266" s="54">
        <f t="shared" si="944"/>
        <v>50938.549197007669</v>
      </c>
      <c r="FQ266" s="54">
        <f t="shared" si="944"/>
        <v>50165.422091595945</v>
      </c>
      <c r="FR266" s="54">
        <f t="shared" si="944"/>
        <v>49568.837935494099</v>
      </c>
      <c r="FS266" s="54">
        <f t="shared" si="944"/>
        <v>48741.623801229187</v>
      </c>
      <c r="FT266" s="54">
        <f t="shared" si="944"/>
        <v>48036.856828871852</v>
      </c>
      <c r="FU266" s="54">
        <f t="shared" si="944"/>
        <v>48937.575737292609</v>
      </c>
      <c r="FV266" s="54">
        <f t="shared" si="944"/>
        <v>48524.666346196151</v>
      </c>
      <c r="FW266" s="54">
        <f t="shared" si="944"/>
        <v>49927.884246852467</v>
      </c>
      <c r="FX266" s="54">
        <f t="shared" si="944"/>
        <v>50159.951145875231</v>
      </c>
      <c r="FY266" s="54">
        <f t="shared" si="944"/>
        <v>50587.452745199982</v>
      </c>
      <c r="FZ266" s="54">
        <f t="shared" si="944"/>
        <v>50687.435488659285</v>
      </c>
      <c r="GA266" s="54">
        <f t="shared" si="944"/>
        <v>51274.169138071447</v>
      </c>
      <c r="GB266" s="54">
        <f t="shared" si="944"/>
        <v>51114.051207313627</v>
      </c>
      <c r="GC266" s="54">
        <f t="shared" si="944"/>
        <v>50330.420211389421</v>
      </c>
      <c r="GD266" s="54">
        <f t="shared" si="944"/>
        <v>49741.923850270214</v>
      </c>
      <c r="GE266" s="54">
        <f t="shared" si="944"/>
        <v>48920.794827435871</v>
      </c>
      <c r="GF266" s="54">
        <f t="shared" si="944"/>
        <v>48225.192533592141</v>
      </c>
      <c r="GG266" s="54">
        <f t="shared" si="944"/>
        <v>49131.657126874903</v>
      </c>
      <c r="GH266" s="54">
        <f t="shared" si="944"/>
        <v>48500.286183063356</v>
      </c>
      <c r="GI266" s="54">
        <f t="shared" si="944"/>
        <v>50115.582063892951</v>
      </c>
      <c r="GJ266" s="54">
        <f t="shared" si="944"/>
        <v>50343.599142718864</v>
      </c>
      <c r="GK266" s="54">
        <f t="shared" si="944"/>
        <v>50770.880965878539</v>
      </c>
      <c r="GL266" s="54">
        <f t="shared" si="944"/>
        <v>50869.205525509431</v>
      </c>
      <c r="GM266" s="54">
        <f t="shared" si="944"/>
        <v>51447.450410145801</v>
      </c>
      <c r="GN266" s="54">
        <f t="shared" si="944"/>
        <v>51295.06312886122</v>
      </c>
      <c r="GO266" s="54">
        <f t="shared" si="944"/>
        <v>50500.8739865276</v>
      </c>
      <c r="GP266" s="54">
        <f t="shared" si="944"/>
        <v>49920.384912104048</v>
      </c>
      <c r="GQ266" s="54">
        <f t="shared" si="944"/>
        <v>49105.280427713638</v>
      </c>
      <c r="GR266" s="54">
        <f t="shared" si="944"/>
        <v>48418.751584481521</v>
      </c>
      <c r="GS266" s="54">
        <f t="shared" si="944"/>
        <v>49331.156565543264</v>
      </c>
      <c r="GT266" s="54">
        <f t="shared" si="944"/>
        <v>48699.496587918118</v>
      </c>
      <c r="GU266" s="54">
        <f t="shared" si="944"/>
        <v>50308.796216468298</v>
      </c>
      <c r="GV266" s="54">
        <f t="shared" si="944"/>
        <v>50532.807937385565</v>
      </c>
      <c r="GW266" s="54">
        <f t="shared" si="944"/>
        <v>50959.890982330471</v>
      </c>
      <c r="GX266" s="54">
        <f t="shared" si="944"/>
        <v>51056.588781689054</v>
      </c>
      <c r="GY266" s="54">
        <f t="shared" si="944"/>
        <v>51616.209707089605</v>
      </c>
      <c r="GZ266" s="54">
        <f t="shared" si="944"/>
        <v>51481.70915489996</v>
      </c>
      <c r="HA266" s="54">
        <f t="shared" si="944"/>
        <v>50676.906562192045</v>
      </c>
      <c r="HB266" s="54">
        <f t="shared" si="944"/>
        <v>50104.345067580296</v>
      </c>
      <c r="HC266" s="54">
        <f t="shared" si="944"/>
        <v>49295.205151608476</v>
      </c>
      <c r="HD266" s="54">
        <f t="shared" si="944"/>
        <v>48617.659439195326</v>
      </c>
      <c r="HE266" s="54">
        <f t="shared" si="944"/>
        <v>49536.202753580168</v>
      </c>
      <c r="HF266" s="54">
        <f t="shared" si="944"/>
        <v>48904.255520720952</v>
      </c>
      <c r="HG266" s="54">
        <f t="shared" si="944"/>
        <v>50507.654773913739</v>
      </c>
      <c r="HH266" s="54">
        <f t="shared" si="944"/>
        <v>50727.705198111755</v>
      </c>
      <c r="HI266" s="54">
        <f t="shared" si="944"/>
        <v>51154.610441874756</v>
      </c>
      <c r="HJ266" s="54">
        <f t="shared" si="944"/>
        <v>51249.712740892908</v>
      </c>
      <c r="HK266" s="54">
        <f t="shared" si="944"/>
        <v>51790.746560580199</v>
      </c>
      <c r="HL266" s="54">
        <f t="shared" ref="HL266:JW266" si="945">+HL250+HL262+HL264</f>
        <v>51668.865968297345</v>
      </c>
      <c r="HM266" s="54">
        <f t="shared" si="945"/>
        <v>50858.64429405042</v>
      </c>
      <c r="HN266" s="54">
        <f t="shared" si="945"/>
        <v>50293.931465792353</v>
      </c>
      <c r="HO266" s="54">
        <f t="shared" si="945"/>
        <v>49490.696745173031</v>
      </c>
      <c r="HP266" s="54">
        <f t="shared" si="945"/>
        <v>48822.044742855949</v>
      </c>
      <c r="HQ266" s="54">
        <f t="shared" si="945"/>
        <v>49746.927664809307</v>
      </c>
      <c r="HR266" s="54">
        <f t="shared" si="945"/>
        <v>49332.798416552076</v>
      </c>
      <c r="HS266" s="54">
        <f t="shared" si="945"/>
        <v>50712.289088860576</v>
      </c>
      <c r="HT266" s="54">
        <f t="shared" si="945"/>
        <v>50928.421880837523</v>
      </c>
      <c r="HU266" s="54">
        <f t="shared" si="945"/>
        <v>51355.170281623308</v>
      </c>
      <c r="HV266" s="54">
        <f t="shared" si="945"/>
        <v>51448.708179729183</v>
      </c>
      <c r="HW266" s="54">
        <f t="shared" si="945"/>
        <v>51971.189895026611</v>
      </c>
      <c r="HX266" s="54">
        <f t="shared" si="945"/>
        <v>51850.522537960918</v>
      </c>
      <c r="HY266" s="54">
        <f t="shared" si="945"/>
        <v>51046.216827206124</v>
      </c>
      <c r="HZ266" s="54">
        <f t="shared" si="945"/>
        <v>50489.274537371362</v>
      </c>
      <c r="IA266" s="54">
        <f t="shared" si="945"/>
        <v>49691.886230055396</v>
      </c>
      <c r="IB266" s="54">
        <f t="shared" si="945"/>
        <v>49032.039407231612</v>
      </c>
      <c r="IC266" s="54">
        <f t="shared" si="945"/>
        <v>49963.466627764712</v>
      </c>
      <c r="ID266" s="54">
        <f t="shared" si="945"/>
        <v>49330.950105591684</v>
      </c>
      <c r="IE266" s="54">
        <f t="shared" si="945"/>
        <v>50922.833878343001</v>
      </c>
      <c r="IF266" s="54">
        <f t="shared" si="945"/>
        <v>51135.092310273685</v>
      </c>
      <c r="IG266" s="54">
        <f t="shared" si="945"/>
        <v>51561.704809546012</v>
      </c>
      <c r="IH266" s="54">
        <f t="shared" si="945"/>
        <v>51652.458303760177</v>
      </c>
      <c r="II266" s="54">
        <f t="shared" si="945"/>
        <v>52157.672012384028</v>
      </c>
      <c r="IJ266" s="54">
        <f t="shared" si="945"/>
        <v>52038.205813635774</v>
      </c>
      <c r="IK266" s="54">
        <f t="shared" si="945"/>
        <v>51239.757177134736</v>
      </c>
      <c r="IL266" s="54">
        <f t="shared" si="945"/>
        <v>50690.508075501268</v>
      </c>
      <c r="IM266" s="54">
        <f t="shared" si="945"/>
        <v>49898.907984573292</v>
      </c>
      <c r="IN266" s="54">
        <f t="shared" si="945"/>
        <v>49247.778691899672</v>
      </c>
      <c r="IO266" s="54">
        <f t="shared" si="945"/>
        <v>50179.136997521018</v>
      </c>
      <c r="IP266" s="54">
        <f t="shared" si="945"/>
        <v>49553.159795786189</v>
      </c>
      <c r="IQ266" s="54">
        <f t="shared" si="945"/>
        <v>51138.959221269302</v>
      </c>
      <c r="IR266" s="54">
        <f t="shared" si="945"/>
        <v>51347.854263004883</v>
      </c>
      <c r="IS266" s="54">
        <f t="shared" si="945"/>
        <v>51774.35178757205</v>
      </c>
      <c r="IT266" s="54">
        <f t="shared" si="945"/>
        <v>51847.994791039637</v>
      </c>
      <c r="IU266" s="54">
        <f t="shared" si="945"/>
        <v>52350.328675055156</v>
      </c>
      <c r="IV266" s="54">
        <f t="shared" si="945"/>
        <v>52232.051677941614</v>
      </c>
      <c r="IW266" s="54">
        <f t="shared" si="945"/>
        <v>51439.401812656739</v>
      </c>
      <c r="IX266" s="54">
        <f t="shared" si="945"/>
        <v>50897.769318969389</v>
      </c>
      <c r="IY266" s="54">
        <f t="shared" si="945"/>
        <v>50111.899826823224</v>
      </c>
      <c r="IZ266" s="54">
        <f t="shared" si="945"/>
        <v>49469.401287443943</v>
      </c>
      <c r="JA266" s="54">
        <f t="shared" si="945"/>
        <v>50399.720193075977</v>
      </c>
      <c r="JB266" s="54">
        <f t="shared" si="945"/>
        <v>49780.836772131195</v>
      </c>
      <c r="JC266" s="54">
        <f t="shared" si="945"/>
        <v>51349.988064467922</v>
      </c>
      <c r="JD266" s="54">
        <f t="shared" si="945"/>
        <v>51566.849052679798</v>
      </c>
      <c r="JE266" s="54">
        <f t="shared" si="945"/>
        <v>51983.944938505294</v>
      </c>
      <c r="JF266" s="54">
        <f t="shared" si="945"/>
        <v>52049.816464852142</v>
      </c>
      <c r="JG266" s="54">
        <f t="shared" si="945"/>
        <v>52549.299190879399</v>
      </c>
      <c r="JH266" s="54">
        <f t="shared" si="945"/>
        <v>52432.199557738175</v>
      </c>
      <c r="JI266" s="54">
        <f t="shared" si="945"/>
        <v>51645.290740997429</v>
      </c>
      <c r="JJ266" s="54">
        <f t="shared" si="945"/>
        <v>51111.199037303377</v>
      </c>
      <c r="JK266" s="54">
        <f t="shared" si="945"/>
        <v>50331.003099875423</v>
      </c>
      <c r="JL266" s="54">
        <f t="shared" si="945"/>
        <v>49697.049400736963</v>
      </c>
      <c r="JM266" s="54">
        <f t="shared" si="945"/>
        <v>50626.54504322663</v>
      </c>
      <c r="JN266" s="54">
        <f t="shared" si="945"/>
        <v>50224.865316614647</v>
      </c>
      <c r="JO266" s="54">
        <f t="shared" si="945"/>
        <v>51567.353669092125</v>
      </c>
      <c r="JP266" s="54">
        <f t="shared" si="945"/>
        <v>51792.221617340292</v>
      </c>
      <c r="JQ266" s="54">
        <f t="shared" si="945"/>
        <v>52194.999950184887</v>
      </c>
      <c r="JR266" s="54">
        <f t="shared" si="945"/>
        <v>52258.066550958836</v>
      </c>
      <c r="JS266" s="54">
        <f t="shared" si="945"/>
        <v>52754.726500261953</v>
      </c>
      <c r="JT266" s="54">
        <f t="shared" si="945"/>
        <v>52638.79251126622</v>
      </c>
      <c r="JU266" s="54">
        <f t="shared" si="945"/>
        <v>51857.567594986001</v>
      </c>
      <c r="JV266" s="54">
        <f t="shared" si="945"/>
        <v>51330.9416180466</v>
      </c>
      <c r="JW266" s="54">
        <f t="shared" si="945"/>
        <v>50556.36275910664</v>
      </c>
      <c r="JX266" s="54">
        <f t="shared" ref="JX266:LT266" si="946">+JX250+JX262+JX264</f>
        <v>49930.868842359247</v>
      </c>
      <c r="JY266" s="54">
        <f t="shared" si="946"/>
        <v>50859.760351822668</v>
      </c>
      <c r="JZ266" s="54">
        <f t="shared" si="946"/>
        <v>50240.305557340369</v>
      </c>
      <c r="KA266" s="54">
        <f t="shared" si="946"/>
        <v>51791.203892270263</v>
      </c>
      <c r="KB266" s="54">
        <f t="shared" si="946"/>
        <v>52024.120608943034</v>
      </c>
      <c r="KC266" s="54">
        <f t="shared" si="946"/>
        <v>52412.602397914277</v>
      </c>
      <c r="KD266" s="54">
        <f t="shared" si="946"/>
        <v>52472.8919941684</v>
      </c>
      <c r="KE266" s="54">
        <f t="shared" si="946"/>
        <v>52966.757265496068</v>
      </c>
      <c r="KF266" s="54">
        <f t="shared" si="946"/>
        <v>52851.977317481607</v>
      </c>
      <c r="KG266" s="54">
        <f t="shared" si="946"/>
        <v>52076.37972244712</v>
      </c>
      <c r="KH266" s="54">
        <f t="shared" si="946"/>
        <v>51557.145156225248</v>
      </c>
      <c r="KI266" s="54">
        <f t="shared" si="946"/>
        <v>50788.127461724027</v>
      </c>
      <c r="KJ266" s="54">
        <f t="shared" si="946"/>
        <v>50171.009116208792</v>
      </c>
      <c r="KK266" s="54">
        <f t="shared" si="946"/>
        <v>51099.518714854348</v>
      </c>
      <c r="KL266" s="54">
        <f t="shared" si="946"/>
        <v>50479.782492205894</v>
      </c>
      <c r="KM266" s="54">
        <f t="shared" si="946"/>
        <v>52021.690392695244</v>
      </c>
      <c r="KN266" s="54">
        <f t="shared" si="946"/>
        <v>52262.698485128116</v>
      </c>
      <c r="KO266" s="54">
        <f t="shared" si="946"/>
        <v>52636.903315082556</v>
      </c>
      <c r="KP266" s="54">
        <f t="shared" si="946"/>
        <v>52694.44354993559</v>
      </c>
      <c r="KQ266" s="54">
        <f t="shared" si="946"/>
        <v>53185.541962333285</v>
      </c>
      <c r="KR266" s="54">
        <f t="shared" si="946"/>
        <v>53071.904567637175</v>
      </c>
      <c r="KS266" s="54">
        <f t="shared" si="946"/>
        <v>52301.878277839758</v>
      </c>
      <c r="KT266" s="54">
        <f t="shared" si="946"/>
        <v>51789.961546061953</v>
      </c>
      <c r="KU266" s="54">
        <f t="shared" si="946"/>
        <v>51026.449658535086</v>
      </c>
      <c r="KV266" s="54">
        <f t="shared" si="946"/>
        <v>50417.62351135569</v>
      </c>
      <c r="KW266" s="54">
        <f t="shared" si="946"/>
        <v>51345.976614538937</v>
      </c>
      <c r="KX266" s="54">
        <f t="shared" si="946"/>
        <v>50725.961765142951</v>
      </c>
      <c r="KY266" s="54">
        <f t="shared" si="946"/>
        <v>52258.968724617058</v>
      </c>
      <c r="KZ266" s="54">
        <f t="shared" si="946"/>
        <v>52508.111603291043</v>
      </c>
      <c r="LA266" s="54">
        <f t="shared" si="946"/>
        <v>52868.05763686038</v>
      </c>
      <c r="LB266" s="54">
        <f t="shared" si="946"/>
        <v>52922.875878263301</v>
      </c>
      <c r="LC266" s="54">
        <f t="shared" si="946"/>
        <v>53411.234973857565</v>
      </c>
      <c r="LD266" s="54">
        <f t="shared" si="946"/>
        <v>53298.728759168458</v>
      </c>
      <c r="LE266" s="54">
        <f t="shared" si="946"/>
        <v>52534.218316199251</v>
      </c>
      <c r="LF266" s="54">
        <f t="shared" si="946"/>
        <v>52029.546574991902</v>
      </c>
      <c r="LG266" s="54">
        <f t="shared" si="946"/>
        <v>51271.485688019478</v>
      </c>
      <c r="LH266" s="54">
        <f t="shared" si="946"/>
        <v>50670.869196197906</v>
      </c>
      <c r="LI266" s="54">
        <f t="shared" si="946"/>
        <v>51599.294515766305</v>
      </c>
      <c r="LJ266" s="54">
        <f t="shared" si="946"/>
        <v>51196.432572072008</v>
      </c>
      <c r="LK266" s="54">
        <f t="shared" si="946"/>
        <v>52503.198434195583</v>
      </c>
      <c r="LL266" s="54">
        <f t="shared" si="946"/>
        <v>52760.520317015122</v>
      </c>
      <c r="LM266" s="54">
        <f t="shared" si="946"/>
        <v>53106.224296490778</v>
      </c>
      <c r="LN266" s="54">
        <f t="shared" si="946"/>
        <v>53158.347639965956</v>
      </c>
      <c r="LO266" s="54">
        <f t="shared" si="946"/>
        <v>53643.994686720907</v>
      </c>
      <c r="LP266" s="54">
        <f t="shared" si="946"/>
        <v>53532.608391940739</v>
      </c>
      <c r="LQ266" s="54">
        <f t="shared" si="946"/>
        <v>52773.558889440159</v>
      </c>
      <c r="LR266" s="54">
        <f t="shared" si="946"/>
        <v>52276.06002003896</v>
      </c>
      <c r="LS266" s="54">
        <f t="shared" si="946"/>
        <v>51523.395872760273</v>
      </c>
      <c r="LT266" s="54">
        <f t="shared" si="946"/>
        <v>1120816.7236667159</v>
      </c>
      <c r="LU266" s="54"/>
      <c r="LV266" s="54"/>
      <c r="LW266" s="54"/>
      <c r="LX266" s="54"/>
      <c r="LY266" s="54"/>
      <c r="LZ266" s="54"/>
      <c r="MA266" s="54"/>
      <c r="MB266" s="54"/>
      <c r="MC266" s="54"/>
      <c r="MD266" s="54"/>
      <c r="ME266" s="54"/>
      <c r="MF266" s="54"/>
      <c r="MG266" s="54"/>
      <c r="MH266" s="54"/>
      <c r="MI266" s="54"/>
      <c r="MJ266" s="54"/>
      <c r="MK266" s="54"/>
      <c r="ML266" s="54"/>
      <c r="MM266" s="54"/>
      <c r="MN266" s="54"/>
      <c r="MO266" s="54"/>
      <c r="MP266" s="54"/>
      <c r="MQ266" s="54"/>
      <c r="MR266" s="54"/>
      <c r="MS266" s="54"/>
      <c r="MT266" s="54"/>
      <c r="MU266" s="54"/>
      <c r="MV266" s="54"/>
      <c r="MW266" s="54"/>
      <c r="MX266" s="54"/>
      <c r="MY266" s="54"/>
      <c r="MZ266" s="54"/>
      <c r="NA266" s="54"/>
      <c r="NB266" s="54"/>
      <c r="NC266" s="54"/>
      <c r="ND266" s="54"/>
      <c r="NE266" s="54"/>
      <c r="NF266" s="54"/>
      <c r="NG266" s="54"/>
      <c r="NH266" s="54"/>
      <c r="NI266" s="54"/>
      <c r="NJ266" s="54"/>
      <c r="NK266" s="54"/>
      <c r="NL266" s="54"/>
      <c r="NM266" s="54"/>
      <c r="NN266" s="54"/>
      <c r="NO266" s="54"/>
      <c r="NP266" s="54"/>
      <c r="NQ266" s="54"/>
      <c r="NR266" s="54"/>
      <c r="NS266" s="54"/>
      <c r="NT266" s="54"/>
      <c r="NU266" s="54"/>
      <c r="NV266" s="54"/>
      <c r="NW266" s="54"/>
      <c r="NX266" s="54"/>
      <c r="NY266" s="54"/>
      <c r="NZ266" s="54"/>
      <c r="OA266" s="54"/>
      <c r="OB266" s="54"/>
      <c r="OC266" s="54"/>
      <c r="OD266" s="54"/>
      <c r="OE266" s="54"/>
      <c r="OF266" s="54"/>
      <c r="OG266" s="54"/>
      <c r="OH266" s="54"/>
      <c r="OI266" s="54"/>
      <c r="OJ266" s="54"/>
      <c r="OK266" s="54"/>
      <c r="OL266" s="54"/>
      <c r="OM266" s="54"/>
      <c r="ON266" s="54"/>
      <c r="OO266" s="54"/>
      <c r="OP266" s="54"/>
      <c r="OQ266" s="54"/>
      <c r="OR266" s="54"/>
      <c r="OS266" s="54"/>
      <c r="OT266" s="54"/>
      <c r="OU266" s="54"/>
      <c r="OV266" s="54"/>
      <c r="OW266" s="54"/>
      <c r="OX266" s="54"/>
      <c r="OY266" s="54"/>
      <c r="OZ266" s="54"/>
      <c r="PA266" s="54"/>
      <c r="PB266" s="54"/>
      <c r="PC266" s="54"/>
      <c r="PD266" s="54"/>
      <c r="PE266" s="54"/>
      <c r="PF266" s="54"/>
      <c r="PG266" s="54"/>
      <c r="PH266" s="54"/>
      <c r="PI266" s="54"/>
      <c r="PJ266" s="54"/>
      <c r="PK266" s="54"/>
      <c r="PL266" s="54"/>
      <c r="PM266" s="54"/>
      <c r="PN266" s="54"/>
      <c r="PO266" s="54"/>
      <c r="PP266" s="54"/>
      <c r="PQ266" s="54"/>
      <c r="PR266" s="54"/>
      <c r="PS266" s="54"/>
      <c r="PT266" s="54"/>
      <c r="PU266" s="54"/>
      <c r="PV266" s="54"/>
      <c r="PW266" s="54"/>
      <c r="PX266" s="54"/>
      <c r="PY266" s="54"/>
      <c r="PZ266" s="54"/>
      <c r="QA266" s="54"/>
      <c r="QB266" s="54"/>
      <c r="QC266" s="54"/>
      <c r="QD266" s="54"/>
      <c r="QE266" s="54"/>
      <c r="QF266" s="54"/>
      <c r="QG266" s="54"/>
      <c r="QH266" s="54"/>
      <c r="QI266" s="54"/>
      <c r="QJ266" s="54"/>
      <c r="QK266" s="54"/>
      <c r="QL266" s="54"/>
      <c r="QM266" s="54"/>
      <c r="QN266" s="54"/>
      <c r="QO266" s="54"/>
      <c r="QP266" s="54"/>
      <c r="QQ266" s="54"/>
      <c r="QR266" s="54"/>
      <c r="QS266" s="54"/>
      <c r="QT266" s="54"/>
      <c r="QU266" s="54"/>
    </row>
    <row r="267" spans="1:463">
      <c r="C267" s="6"/>
      <c r="E267" s="50"/>
      <c r="H267" s="23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  <c r="BA267" s="45"/>
      <c r="BB267" s="45"/>
      <c r="BC267" s="45"/>
      <c r="BD267" s="45"/>
      <c r="BE267" s="142"/>
      <c r="BF267" s="45"/>
      <c r="BG267" s="45"/>
      <c r="BH267" s="45"/>
      <c r="BI267" s="45"/>
      <c r="BJ267" s="45"/>
      <c r="BK267" s="45"/>
      <c r="BL267" s="45"/>
      <c r="BM267" s="45"/>
      <c r="BN267" s="45"/>
      <c r="BO267" s="45"/>
      <c r="BP267" s="45"/>
      <c r="BQ267" s="45"/>
      <c r="BR267" s="45"/>
      <c r="BS267" s="45"/>
      <c r="BT267" s="45"/>
      <c r="BU267" s="45"/>
      <c r="BV267" s="45"/>
      <c r="BW267" s="45"/>
      <c r="BX267" s="45"/>
      <c r="BY267" s="45"/>
      <c r="BZ267" s="45"/>
      <c r="CA267" s="45"/>
      <c r="CB267" s="45"/>
      <c r="CC267" s="45"/>
      <c r="CD267" s="45"/>
      <c r="CE267" s="45"/>
      <c r="CF267" s="45"/>
      <c r="CG267" s="45"/>
      <c r="CH267" s="45"/>
      <c r="CI267" s="45"/>
      <c r="CJ267" s="45"/>
      <c r="CK267" s="45"/>
      <c r="CL267" s="45"/>
      <c r="CM267" s="45"/>
      <c r="CN267" s="45"/>
      <c r="CO267" s="45"/>
      <c r="CP267" s="45"/>
      <c r="CQ267" s="45"/>
      <c r="CR267" s="45"/>
      <c r="CS267" s="45"/>
      <c r="CT267" s="45"/>
      <c r="CU267" s="45"/>
      <c r="CV267" s="45"/>
      <c r="CW267" s="45"/>
      <c r="CX267" s="45"/>
      <c r="CY267" s="45"/>
      <c r="CZ267" s="45"/>
      <c r="DA267" s="45"/>
      <c r="DB267" s="45"/>
      <c r="DC267" s="45"/>
      <c r="DD267" s="45"/>
      <c r="DE267" s="45"/>
      <c r="DF267" s="45"/>
      <c r="DG267" s="45"/>
      <c r="DH267" s="45"/>
      <c r="DI267" s="45"/>
      <c r="DJ267" s="45"/>
      <c r="DK267" s="45"/>
      <c r="DL267" s="45"/>
      <c r="DM267" s="45"/>
      <c r="DN267" s="45"/>
      <c r="DO267" s="45"/>
      <c r="DP267" s="45"/>
      <c r="DQ267" s="45"/>
      <c r="DR267" s="45"/>
      <c r="DS267" s="45"/>
      <c r="DT267" s="45"/>
      <c r="DU267" s="45"/>
      <c r="DV267" s="45"/>
      <c r="DW267" s="45"/>
      <c r="DX267" s="45"/>
      <c r="DY267" s="45"/>
      <c r="DZ267" s="45"/>
      <c r="EA267" s="45"/>
      <c r="EB267" s="45"/>
      <c r="EC267" s="45"/>
      <c r="ED267" s="45"/>
      <c r="EE267" s="45"/>
      <c r="EF267" s="45"/>
      <c r="EG267" s="45"/>
      <c r="EH267" s="45"/>
      <c r="EI267" s="45"/>
      <c r="EJ267" s="45"/>
      <c r="EK267" s="45"/>
      <c r="EL267" s="45"/>
      <c r="EM267" s="45"/>
      <c r="EN267" s="45"/>
      <c r="EO267" s="45"/>
      <c r="EP267" s="45"/>
      <c r="EQ267" s="45"/>
      <c r="ER267" s="45"/>
      <c r="ES267" s="45"/>
      <c r="ET267" s="45"/>
      <c r="EU267" s="45"/>
      <c r="EV267" s="45"/>
      <c r="EW267" s="45"/>
      <c r="EX267" s="45"/>
      <c r="EY267" s="45"/>
      <c r="EZ267" s="45"/>
      <c r="FA267" s="45"/>
      <c r="FB267" s="45"/>
      <c r="FC267" s="45"/>
      <c r="FD267" s="45"/>
      <c r="FE267" s="45"/>
      <c r="FF267" s="45"/>
      <c r="FG267" s="45"/>
      <c r="FH267" s="45"/>
      <c r="FI267" s="45"/>
      <c r="FJ267" s="45"/>
      <c r="FK267" s="45"/>
      <c r="FL267" s="45"/>
      <c r="FM267" s="45"/>
      <c r="FN267" s="45"/>
      <c r="FO267" s="45"/>
      <c r="FP267" s="45"/>
      <c r="FQ267" s="45"/>
      <c r="FR267" s="45"/>
      <c r="FS267" s="45"/>
      <c r="FT267" s="45"/>
      <c r="FU267" s="45"/>
      <c r="FV267" s="45"/>
      <c r="FW267" s="45"/>
      <c r="FX267" s="45"/>
      <c r="FY267" s="45"/>
      <c r="FZ267" s="45"/>
      <c r="GA267" s="45"/>
      <c r="GB267" s="45"/>
      <c r="GC267" s="45"/>
      <c r="GD267" s="45"/>
      <c r="GE267" s="45"/>
      <c r="GF267" s="45"/>
      <c r="GG267" s="45"/>
      <c r="GH267" s="45"/>
      <c r="GI267" s="45"/>
      <c r="GJ267" s="45"/>
      <c r="GK267" s="45"/>
      <c r="GL267" s="45"/>
      <c r="GM267" s="45"/>
      <c r="GN267" s="45"/>
      <c r="GO267" s="45"/>
      <c r="GP267" s="45"/>
      <c r="GQ267" s="45"/>
      <c r="GR267" s="45"/>
      <c r="GS267" s="45"/>
      <c r="GT267" s="45"/>
      <c r="GU267" s="45"/>
      <c r="GV267" s="45"/>
      <c r="GW267" s="45"/>
      <c r="GX267" s="45"/>
      <c r="GY267" s="45"/>
      <c r="GZ267" s="45"/>
      <c r="HA267" s="45"/>
      <c r="HB267" s="45"/>
      <c r="HC267" s="45"/>
      <c r="HD267" s="45"/>
      <c r="HE267" s="45"/>
      <c r="HF267" s="45"/>
      <c r="HG267" s="45"/>
      <c r="HH267" s="45"/>
      <c r="HI267" s="45"/>
      <c r="HJ267" s="45"/>
      <c r="HK267" s="45"/>
      <c r="HL267" s="45"/>
      <c r="HM267" s="45"/>
      <c r="HN267" s="45"/>
      <c r="HO267" s="45"/>
      <c r="HP267" s="45"/>
      <c r="HQ267" s="45"/>
      <c r="HR267" s="45"/>
      <c r="HS267" s="45"/>
      <c r="HT267" s="45"/>
      <c r="HU267" s="45"/>
      <c r="HV267" s="45"/>
      <c r="HW267" s="45"/>
      <c r="HX267" s="45"/>
      <c r="HY267" s="45"/>
      <c r="HZ267" s="45"/>
      <c r="IA267" s="45"/>
      <c r="IB267" s="45"/>
      <c r="IC267" s="45"/>
      <c r="ID267" s="45"/>
      <c r="IE267" s="45"/>
      <c r="IF267" s="45"/>
      <c r="IG267" s="45"/>
      <c r="IH267" s="45"/>
      <c r="II267" s="45"/>
      <c r="IJ267" s="45"/>
      <c r="IK267" s="45"/>
      <c r="IL267" s="45"/>
      <c r="IM267" s="45"/>
      <c r="IN267" s="45"/>
      <c r="IO267" s="45"/>
      <c r="IP267" s="45"/>
      <c r="IQ267" s="45"/>
      <c r="IR267" s="45"/>
      <c r="IS267" s="45"/>
      <c r="IT267" s="45"/>
      <c r="IU267" s="45"/>
      <c r="IV267" s="45"/>
      <c r="IW267" s="45"/>
      <c r="IX267" s="45"/>
      <c r="IY267" s="45"/>
      <c r="IZ267" s="45"/>
      <c r="JA267" s="45"/>
      <c r="JB267" s="45"/>
      <c r="JC267" s="45"/>
      <c r="JD267" s="45"/>
      <c r="JE267" s="45"/>
      <c r="JF267" s="45"/>
      <c r="JG267" s="45"/>
      <c r="JH267" s="45"/>
      <c r="JI267" s="45"/>
      <c r="JJ267" s="45"/>
      <c r="JK267" s="45"/>
      <c r="JL267" s="45"/>
      <c r="JM267" s="45"/>
      <c r="JN267" s="45"/>
      <c r="JO267" s="45"/>
      <c r="JP267" s="45"/>
      <c r="JQ267" s="45"/>
      <c r="JR267" s="45"/>
      <c r="JS267" s="45"/>
      <c r="JT267" s="45"/>
      <c r="JU267" s="45"/>
      <c r="JV267" s="45"/>
      <c r="JW267" s="45"/>
      <c r="JX267" s="45"/>
      <c r="JY267" s="45"/>
      <c r="JZ267" s="45"/>
      <c r="KA267" s="45"/>
      <c r="KB267" s="45"/>
      <c r="KC267" s="45"/>
      <c r="KD267" s="45"/>
      <c r="KE267" s="45"/>
      <c r="KF267" s="45"/>
      <c r="KG267" s="45"/>
      <c r="KH267" s="45"/>
      <c r="KI267" s="45"/>
      <c r="KJ267" s="45"/>
      <c r="KK267" s="45"/>
      <c r="KL267" s="45"/>
      <c r="KM267" s="45"/>
      <c r="KN267" s="45"/>
      <c r="KO267" s="45"/>
      <c r="KP267" s="45"/>
      <c r="KQ267" s="45"/>
      <c r="KR267" s="45"/>
      <c r="KS267" s="45"/>
      <c r="KT267" s="45"/>
      <c r="KU267" s="45"/>
      <c r="KV267" s="45"/>
      <c r="KW267" s="45"/>
      <c r="KX267" s="45"/>
      <c r="KY267" s="45"/>
      <c r="KZ267" s="45"/>
      <c r="LA267" s="45"/>
      <c r="LB267" s="45"/>
      <c r="LC267" s="45"/>
      <c r="LD267" s="45"/>
      <c r="LE267" s="45"/>
      <c r="LF267" s="45"/>
      <c r="LG267" s="45"/>
      <c r="LH267" s="45"/>
      <c r="LI267" s="45"/>
      <c r="LJ267" s="45"/>
      <c r="LK267" s="45"/>
      <c r="LL267" s="45"/>
      <c r="LM267" s="45"/>
      <c r="LN267" s="45"/>
      <c r="LO267" s="45"/>
      <c r="LP267" s="45"/>
      <c r="LQ267" s="45"/>
      <c r="LR267" s="45"/>
      <c r="LS267" s="45"/>
      <c r="LT267" s="45"/>
      <c r="LU267" s="45"/>
      <c r="LV267" s="45"/>
      <c r="LW267" s="45"/>
      <c r="LX267" s="45"/>
      <c r="LY267" s="45"/>
      <c r="LZ267" s="45"/>
      <c r="MA267" s="45"/>
      <c r="MB267" s="45"/>
      <c r="MC267" s="45"/>
      <c r="MD267" s="45"/>
      <c r="ME267" s="45"/>
      <c r="MF267" s="45"/>
      <c r="MG267" s="45"/>
      <c r="MH267" s="45"/>
      <c r="MI267" s="45"/>
      <c r="MJ267" s="45"/>
      <c r="MK267" s="45"/>
      <c r="ML267" s="45"/>
      <c r="MM267" s="45"/>
      <c r="MN267" s="45"/>
      <c r="MO267" s="45"/>
      <c r="MP267" s="45"/>
      <c r="MQ267" s="45"/>
      <c r="MR267" s="45"/>
      <c r="MS267" s="45"/>
      <c r="MT267" s="45"/>
      <c r="MU267" s="45"/>
      <c r="MV267" s="45"/>
      <c r="MW267" s="45"/>
      <c r="MX267" s="45"/>
      <c r="MY267" s="45"/>
      <c r="MZ267" s="45"/>
      <c r="NA267" s="45"/>
      <c r="NB267" s="45"/>
      <c r="NC267" s="45"/>
      <c r="ND267" s="45"/>
      <c r="NE267" s="45"/>
      <c r="NF267" s="45"/>
      <c r="NG267" s="45"/>
      <c r="NH267" s="45"/>
      <c r="NI267" s="45"/>
      <c r="NJ267" s="45"/>
      <c r="NK267" s="45"/>
      <c r="NL267" s="45"/>
      <c r="NM267" s="45"/>
      <c r="NN267" s="45"/>
      <c r="NO267" s="45"/>
      <c r="NP267" s="45"/>
      <c r="NQ267" s="45"/>
      <c r="NR267" s="45"/>
      <c r="NS267" s="45"/>
      <c r="NT267" s="45"/>
      <c r="NU267" s="45"/>
      <c r="NV267" s="45"/>
      <c r="NW267" s="45"/>
      <c r="NX267" s="45"/>
      <c r="NY267" s="45"/>
      <c r="NZ267" s="45"/>
      <c r="OA267" s="45"/>
      <c r="OB267" s="45"/>
      <c r="OC267" s="45"/>
      <c r="OD267" s="45"/>
      <c r="OE267" s="45"/>
      <c r="OF267" s="45"/>
      <c r="OG267" s="45"/>
      <c r="OH267" s="45"/>
      <c r="OI267" s="45"/>
      <c r="OJ267" s="45"/>
      <c r="OK267" s="45"/>
      <c r="OL267" s="45"/>
      <c r="OM267" s="45"/>
      <c r="ON267" s="45"/>
      <c r="OO267" s="45"/>
      <c r="OP267" s="45"/>
      <c r="OQ267" s="45"/>
      <c r="OR267" s="45"/>
      <c r="OS267" s="45"/>
      <c r="OT267" s="45"/>
      <c r="OU267" s="45"/>
      <c r="OV267" s="45"/>
      <c r="OW267" s="45"/>
      <c r="OX267" s="45"/>
      <c r="OY267" s="45"/>
      <c r="OZ267" s="45"/>
      <c r="PA267" s="45"/>
      <c r="PB267" s="45"/>
      <c r="PC267" s="45"/>
      <c r="PD267" s="45"/>
      <c r="PE267" s="45"/>
      <c r="PF267" s="45"/>
      <c r="PG267" s="45"/>
      <c r="PH267" s="45"/>
      <c r="PI267" s="45"/>
      <c r="PJ267" s="45"/>
      <c r="PK267" s="45"/>
      <c r="PL267" s="45"/>
      <c r="PM267" s="45"/>
      <c r="PN267" s="45"/>
      <c r="PO267" s="45"/>
      <c r="PP267" s="45"/>
      <c r="PQ267" s="45"/>
      <c r="PR267" s="45"/>
      <c r="PS267" s="45"/>
      <c r="PT267" s="45"/>
      <c r="PU267" s="45"/>
      <c r="PV267" s="45"/>
      <c r="PW267" s="45"/>
      <c r="PX267" s="45"/>
      <c r="PY267" s="45"/>
      <c r="PZ267" s="45"/>
      <c r="QA267" s="45"/>
      <c r="QB267" s="45"/>
      <c r="QC267" s="45"/>
      <c r="QD267" s="45"/>
      <c r="QE267" s="45"/>
      <c r="QF267" s="45"/>
      <c r="QG267" s="45"/>
      <c r="QH267" s="45"/>
      <c r="QI267" s="45"/>
      <c r="QJ267" s="45"/>
      <c r="QK267" s="45"/>
      <c r="QL267" s="45"/>
      <c r="QM267" s="45"/>
      <c r="QN267" s="45"/>
      <c r="QO267" s="45"/>
      <c r="QP267" s="45"/>
      <c r="QQ267" s="45"/>
      <c r="QR267" s="45"/>
      <c r="QS267" s="45"/>
      <c r="QT267" s="45"/>
      <c r="QU267" s="45"/>
    </row>
    <row r="268" spans="1:463">
      <c r="A268" s="128" t="s">
        <v>87</v>
      </c>
      <c r="B268" s="103" t="s">
        <v>76</v>
      </c>
      <c r="C268" s="101"/>
      <c r="D268" s="101"/>
      <c r="E268" s="104" t="s">
        <v>88</v>
      </c>
      <c r="F268" s="101"/>
      <c r="G268" s="101"/>
      <c r="H268" s="105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  <c r="AF268" s="101"/>
      <c r="AG268" s="101"/>
      <c r="AH268" s="101"/>
      <c r="AI268" s="101"/>
      <c r="AJ268" s="101"/>
      <c r="AK268" s="101"/>
      <c r="AL268" s="101"/>
      <c r="AM268" s="101"/>
      <c r="AN268" s="101"/>
      <c r="AO268" s="101"/>
      <c r="AP268" s="101"/>
      <c r="AQ268" s="101"/>
      <c r="AR268" s="101"/>
      <c r="AS268" s="101"/>
      <c r="AT268" s="101"/>
      <c r="AU268" s="101"/>
      <c r="AV268" s="101"/>
      <c r="AW268" s="101"/>
      <c r="AX268" s="101"/>
      <c r="AY268" s="101"/>
      <c r="AZ268" s="101"/>
      <c r="BA268" s="101"/>
      <c r="BB268" s="101"/>
      <c r="BC268" s="101"/>
      <c r="BD268" s="101"/>
      <c r="BE268" s="101"/>
      <c r="BF268" s="101"/>
      <c r="BG268" s="101"/>
      <c r="BH268" s="101"/>
      <c r="BI268" s="101"/>
      <c r="BJ268" s="101"/>
      <c r="BK268" s="101"/>
      <c r="BL268" s="101"/>
      <c r="BM268" s="101"/>
      <c r="BN268" s="101"/>
      <c r="BO268" s="101"/>
      <c r="BP268" s="101"/>
      <c r="BQ268" s="101"/>
      <c r="BR268" s="101"/>
      <c r="BS268" s="101"/>
      <c r="BT268" s="101"/>
      <c r="BU268" s="101"/>
      <c r="BV268" s="101"/>
      <c r="BW268" s="101"/>
      <c r="BX268" s="101"/>
      <c r="BY268" s="101"/>
      <c r="BZ268" s="101"/>
      <c r="CA268" s="101"/>
      <c r="CB268" s="101"/>
      <c r="CC268" s="101"/>
      <c r="CD268" s="101"/>
      <c r="CE268" s="101"/>
      <c r="CF268" s="101"/>
      <c r="CG268" s="101"/>
      <c r="CH268" s="101"/>
      <c r="CI268" s="101"/>
      <c r="CJ268" s="101"/>
      <c r="CK268" s="101"/>
      <c r="CL268" s="101"/>
      <c r="CM268" s="101"/>
      <c r="CN268" s="101"/>
      <c r="CO268" s="101"/>
      <c r="CP268" s="101"/>
      <c r="CQ268" s="101"/>
      <c r="CR268" s="101"/>
      <c r="CS268" s="101"/>
      <c r="CT268" s="101"/>
      <c r="CU268" s="101"/>
      <c r="CV268" s="101"/>
      <c r="CW268" s="101"/>
      <c r="CX268" s="101"/>
      <c r="CY268" s="101"/>
      <c r="CZ268" s="101"/>
      <c r="DA268" s="101"/>
      <c r="DB268" s="101"/>
      <c r="DC268" s="101"/>
      <c r="DD268" s="101"/>
      <c r="DE268" s="101"/>
      <c r="DF268" s="101"/>
      <c r="DG268" s="101"/>
      <c r="DH268" s="101"/>
      <c r="DI268" s="101"/>
      <c r="DJ268" s="101"/>
      <c r="DK268" s="101"/>
      <c r="DL268" s="101"/>
      <c r="DM268" s="101"/>
      <c r="DN268" s="101"/>
      <c r="DO268" s="101"/>
      <c r="DP268" s="101"/>
      <c r="DQ268" s="101"/>
      <c r="DR268" s="101"/>
      <c r="DS268" s="101"/>
      <c r="DT268" s="101"/>
      <c r="DU268" s="101"/>
      <c r="DV268" s="101"/>
      <c r="DW268" s="101"/>
      <c r="DX268" s="101"/>
      <c r="DY268" s="101"/>
      <c r="DZ268" s="101"/>
      <c r="EA268" s="101"/>
      <c r="EB268" s="101"/>
      <c r="EC268" s="101"/>
      <c r="ED268" s="101"/>
      <c r="EE268" s="101"/>
      <c r="EF268" s="101"/>
      <c r="EG268" s="101"/>
      <c r="EH268" s="101"/>
      <c r="EI268" s="101"/>
      <c r="EJ268" s="101"/>
      <c r="EK268" s="101"/>
      <c r="EL268" s="101"/>
      <c r="EM268" s="101"/>
      <c r="EN268" s="101"/>
      <c r="EO268" s="101"/>
      <c r="EP268" s="101"/>
      <c r="EQ268" s="101"/>
      <c r="ER268" s="101"/>
      <c r="ES268" s="101"/>
      <c r="ET268" s="101"/>
      <c r="EU268" s="101"/>
      <c r="EV268" s="101"/>
      <c r="EW268" s="101"/>
      <c r="EX268" s="101"/>
      <c r="EY268" s="101"/>
      <c r="EZ268" s="101"/>
      <c r="FA268" s="101"/>
      <c r="FB268" s="101"/>
      <c r="FC268" s="101"/>
      <c r="FD268" s="101"/>
      <c r="FE268" s="101"/>
      <c r="FF268" s="101"/>
      <c r="FG268" s="101"/>
      <c r="FH268" s="101"/>
      <c r="FI268" s="101"/>
      <c r="FJ268" s="101"/>
      <c r="FK268" s="101"/>
      <c r="FL268" s="101"/>
      <c r="FM268" s="101"/>
      <c r="FN268" s="101"/>
      <c r="FO268" s="101"/>
      <c r="FP268" s="101"/>
      <c r="FQ268" s="101"/>
      <c r="FR268" s="101"/>
      <c r="FS268" s="101"/>
      <c r="FT268" s="101"/>
      <c r="FU268" s="101"/>
      <c r="FV268" s="101"/>
      <c r="FW268" s="101"/>
      <c r="FX268" s="101"/>
      <c r="FY268" s="101"/>
      <c r="FZ268" s="101"/>
      <c r="GA268" s="101"/>
      <c r="GB268" s="101"/>
      <c r="GC268" s="101"/>
      <c r="GD268" s="101"/>
      <c r="GE268" s="101"/>
      <c r="GF268" s="101"/>
      <c r="GG268" s="101"/>
      <c r="GH268" s="101"/>
      <c r="GI268" s="101"/>
      <c r="GJ268" s="101"/>
      <c r="GK268" s="101"/>
      <c r="GL268" s="101"/>
      <c r="GM268" s="101"/>
      <c r="GN268" s="101"/>
      <c r="GO268" s="101"/>
      <c r="GP268" s="101"/>
      <c r="GQ268" s="101"/>
      <c r="GR268" s="101"/>
      <c r="GS268" s="101"/>
      <c r="GT268" s="101"/>
      <c r="GU268" s="101"/>
      <c r="GV268" s="101"/>
      <c r="GW268" s="101"/>
      <c r="GX268" s="101"/>
      <c r="GY268" s="101"/>
      <c r="GZ268" s="101"/>
      <c r="HA268" s="101"/>
      <c r="HB268" s="101"/>
      <c r="HC268" s="101"/>
      <c r="HD268" s="101"/>
      <c r="HE268" s="101"/>
      <c r="HF268" s="101"/>
      <c r="HG268" s="101"/>
      <c r="HH268" s="101"/>
      <c r="HI268" s="101"/>
      <c r="HJ268" s="101"/>
      <c r="HK268" s="101"/>
      <c r="HL268" s="101"/>
      <c r="HM268" s="101"/>
      <c r="HN268" s="101"/>
      <c r="HO268" s="101"/>
      <c r="HP268" s="101"/>
      <c r="HQ268" s="101"/>
      <c r="HR268" s="101"/>
      <c r="HS268" s="101"/>
      <c r="HT268" s="101"/>
      <c r="HU268" s="101"/>
      <c r="HV268" s="101"/>
      <c r="HW268" s="101"/>
      <c r="HX268" s="101"/>
      <c r="HY268" s="101"/>
      <c r="HZ268" s="101"/>
      <c r="IA268" s="101"/>
      <c r="IB268" s="101"/>
      <c r="IC268" s="101"/>
      <c r="ID268" s="101"/>
      <c r="IE268" s="101"/>
      <c r="IF268" s="101"/>
      <c r="IG268" s="101"/>
      <c r="IH268" s="101"/>
      <c r="II268" s="101"/>
      <c r="IJ268" s="101"/>
      <c r="IK268" s="101"/>
      <c r="IL268" s="101"/>
      <c r="IM268" s="101"/>
      <c r="IN268" s="101"/>
      <c r="IO268" s="101"/>
      <c r="IP268" s="101"/>
      <c r="IQ268" s="101"/>
      <c r="IR268" s="101"/>
      <c r="IS268" s="101"/>
      <c r="IT268" s="101"/>
      <c r="IU268" s="101"/>
      <c r="IV268" s="101"/>
      <c r="IW268" s="101"/>
      <c r="IX268" s="101"/>
      <c r="IY268" s="101"/>
      <c r="IZ268" s="101"/>
      <c r="JA268" s="101"/>
      <c r="JB268" s="101"/>
      <c r="JC268" s="101"/>
      <c r="JD268" s="101"/>
      <c r="JE268" s="101"/>
      <c r="JF268" s="101"/>
      <c r="JG268" s="101"/>
      <c r="JH268" s="101"/>
      <c r="JI268" s="101"/>
      <c r="JJ268" s="101"/>
      <c r="JK268" s="101"/>
      <c r="JL268" s="101"/>
      <c r="JM268" s="101"/>
      <c r="JN268" s="101"/>
      <c r="JO268" s="101"/>
      <c r="JP268" s="101"/>
      <c r="JQ268" s="101"/>
      <c r="JR268" s="101"/>
      <c r="JS268" s="101"/>
      <c r="JT268" s="101"/>
      <c r="JU268" s="101"/>
      <c r="JV268" s="101"/>
      <c r="JW268" s="101"/>
      <c r="JX268" s="101"/>
      <c r="JY268" s="101"/>
      <c r="JZ268" s="101"/>
      <c r="KA268" s="101"/>
      <c r="KB268" s="101"/>
      <c r="KC268" s="101"/>
      <c r="KD268" s="101"/>
      <c r="KE268" s="101"/>
      <c r="KF268" s="101"/>
      <c r="KG268" s="101"/>
      <c r="KH268" s="101"/>
      <c r="KI268" s="101"/>
      <c r="KJ268" s="101"/>
      <c r="KK268" s="101"/>
      <c r="KL268" s="101"/>
      <c r="KM268" s="101"/>
      <c r="KN268" s="101"/>
      <c r="KO268" s="101"/>
      <c r="KP268" s="101"/>
      <c r="KQ268" s="101"/>
      <c r="KR268" s="101"/>
      <c r="KS268" s="101"/>
      <c r="KT268" s="101"/>
      <c r="KU268" s="101"/>
      <c r="KV268" s="101"/>
      <c r="KW268" s="101"/>
      <c r="KX268" s="101"/>
      <c r="KY268" s="101"/>
      <c r="KZ268" s="101"/>
      <c r="LA268" s="101"/>
      <c r="LB268" s="101"/>
      <c r="LC268" s="101"/>
      <c r="LD268" s="101"/>
      <c r="LE268" s="101"/>
      <c r="LF268" s="101"/>
      <c r="LG268" s="101"/>
      <c r="LH268" s="101"/>
      <c r="LI268" s="101"/>
      <c r="LJ268" s="101"/>
      <c r="LK268" s="101"/>
      <c r="LL268" s="101"/>
      <c r="LM268" s="101"/>
      <c r="LN268" s="101"/>
      <c r="LO268" s="101"/>
      <c r="LP268" s="101"/>
      <c r="LQ268" s="101"/>
      <c r="LR268" s="101"/>
      <c r="LS268" s="101"/>
      <c r="LT268" s="101"/>
      <c r="LU268" s="101"/>
      <c r="LV268" s="101"/>
      <c r="LW268" s="101"/>
      <c r="LX268" s="101"/>
      <c r="LY268" s="101"/>
      <c r="LZ268" s="101"/>
      <c r="MA268" s="101"/>
      <c r="MB268" s="101"/>
      <c r="MC268" s="101"/>
      <c r="MD268" s="101"/>
      <c r="ME268" s="101"/>
      <c r="MF268" s="101"/>
      <c r="MG268" s="101"/>
      <c r="MH268" s="101"/>
      <c r="MI268" s="101"/>
      <c r="MJ268" s="101"/>
      <c r="MK268" s="101"/>
      <c r="ML268" s="101"/>
      <c r="MM268" s="101"/>
      <c r="MN268" s="101"/>
      <c r="MO268" s="101"/>
      <c r="MP268" s="101"/>
      <c r="MQ268" s="101"/>
      <c r="MR268" s="101"/>
      <c r="MS268" s="101"/>
      <c r="MT268" s="101"/>
      <c r="MU268" s="101"/>
      <c r="MV268" s="101"/>
      <c r="MW268" s="101"/>
      <c r="MX268" s="101"/>
      <c r="MY268" s="101"/>
      <c r="MZ268" s="101"/>
      <c r="NA268" s="101"/>
      <c r="NB268" s="101"/>
      <c r="NC268" s="101"/>
      <c r="ND268" s="101"/>
      <c r="NE268" s="101"/>
      <c r="NF268" s="101"/>
      <c r="NG268" s="101"/>
      <c r="NH268" s="101"/>
      <c r="NI268" s="101"/>
      <c r="NJ268" s="101"/>
      <c r="NK268" s="101"/>
      <c r="NL268" s="101"/>
      <c r="NM268" s="101"/>
      <c r="NN268" s="101"/>
      <c r="NO268" s="101"/>
      <c r="NP268" s="101"/>
      <c r="NQ268" s="101"/>
      <c r="NR268" s="101"/>
      <c r="NS268" s="101"/>
      <c r="NT268" s="101"/>
      <c r="NU268" s="101"/>
      <c r="NV268" s="101"/>
      <c r="NW268" s="101"/>
      <c r="NX268" s="101"/>
      <c r="NY268" s="101"/>
      <c r="NZ268" s="101"/>
      <c r="OA268" s="101"/>
      <c r="OB268" s="101"/>
      <c r="OC268" s="101"/>
      <c r="OD268" s="101"/>
      <c r="OE268" s="101"/>
      <c r="OF268" s="101"/>
      <c r="OG268" s="101"/>
      <c r="OH268" s="101"/>
      <c r="OI268" s="101"/>
      <c r="OJ268" s="101"/>
      <c r="OK268" s="101"/>
      <c r="OL268" s="101"/>
      <c r="OM268" s="101"/>
      <c r="ON268" s="101"/>
      <c r="OO268" s="101"/>
      <c r="OP268" s="101"/>
      <c r="OQ268" s="101"/>
      <c r="OR268" s="101"/>
      <c r="OS268" s="101"/>
      <c r="OT268" s="101"/>
      <c r="OU268" s="101"/>
      <c r="OV268" s="101"/>
      <c r="OW268" s="101"/>
      <c r="OX268" s="101"/>
      <c r="OY268" s="101"/>
      <c r="OZ268" s="101"/>
      <c r="PA268" s="101"/>
      <c r="PB268" s="101"/>
      <c r="PC268" s="101"/>
      <c r="PD268" s="101"/>
      <c r="PE268" s="101"/>
      <c r="PF268" s="101"/>
      <c r="PG268" s="101"/>
      <c r="PH268" s="101"/>
      <c r="PI268" s="101"/>
      <c r="PJ268" s="101"/>
      <c r="PK268" s="101"/>
      <c r="PL268" s="101"/>
      <c r="PM268" s="101"/>
      <c r="PN268" s="101"/>
      <c r="PO268" s="101"/>
      <c r="PP268" s="101"/>
      <c r="PQ268" s="101"/>
      <c r="PR268" s="101"/>
      <c r="PS268" s="101"/>
      <c r="PT268" s="101"/>
      <c r="PU268" s="101"/>
      <c r="PV268" s="101"/>
      <c r="PW268" s="101"/>
      <c r="PX268" s="101"/>
      <c r="PY268" s="101"/>
      <c r="PZ268" s="101"/>
      <c r="QA268" s="101"/>
      <c r="QB268" s="101"/>
      <c r="QC268" s="101"/>
      <c r="QD268" s="101"/>
      <c r="QE268" s="101"/>
      <c r="QF268" s="101"/>
      <c r="QG268" s="101"/>
      <c r="QH268" s="101"/>
      <c r="QI268" s="101"/>
      <c r="QJ268" s="101"/>
      <c r="QK268" s="101"/>
      <c r="QL268" s="101"/>
      <c r="QM268" s="101"/>
      <c r="QN268" s="101"/>
      <c r="QO268" s="101"/>
      <c r="QP268" s="101"/>
      <c r="QQ268" s="101"/>
      <c r="QR268" s="101"/>
      <c r="QS268" s="101"/>
      <c r="QT268" s="101"/>
      <c r="QU268" s="101"/>
    </row>
    <row r="269" spans="1:463" ht="15" customHeight="1" outlineLevel="1">
      <c r="H269" s="4"/>
      <c r="I269" s="45"/>
    </row>
    <row r="270" spans="1:463" outlineLevel="1">
      <c r="B270" s="1" t="s">
        <v>363</v>
      </c>
      <c r="D270" s="100" t="s">
        <v>135</v>
      </c>
      <c r="E270" s="50"/>
      <c r="H270" s="4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  <c r="BA270" s="45"/>
      <c r="BB270" s="45"/>
      <c r="BC270" s="45"/>
      <c r="BD270" s="45"/>
      <c r="BE270" s="45"/>
      <c r="BF270" s="45"/>
      <c r="BG270" s="45"/>
      <c r="BH270" s="45"/>
      <c r="BI270" s="45"/>
      <c r="BJ270" s="45"/>
      <c r="BK270" s="45"/>
      <c r="BL270" s="45"/>
      <c r="BM270" s="45"/>
      <c r="BN270" s="45"/>
      <c r="BO270" s="45"/>
      <c r="BP270" s="45"/>
      <c r="BQ270" s="45"/>
      <c r="BR270" s="45"/>
      <c r="BS270" s="45"/>
      <c r="BT270" s="45"/>
      <c r="BU270" s="45"/>
      <c r="BV270" s="45"/>
      <c r="BW270" s="45"/>
      <c r="BX270" s="45"/>
      <c r="BY270" s="45"/>
      <c r="BZ270" s="45"/>
      <c r="CA270" s="45"/>
      <c r="CB270" s="45"/>
      <c r="CC270" s="45"/>
      <c r="CD270" s="45"/>
      <c r="CE270" s="45"/>
      <c r="CF270" s="45"/>
      <c r="CG270" s="45"/>
      <c r="CH270" s="45"/>
      <c r="CI270" s="45"/>
      <c r="CJ270" s="45"/>
      <c r="CK270" s="45"/>
      <c r="CL270" s="45"/>
      <c r="CM270" s="45"/>
      <c r="CN270" s="45"/>
      <c r="CO270" s="45"/>
      <c r="CP270" s="45"/>
      <c r="CQ270" s="45"/>
      <c r="CR270" s="45"/>
      <c r="CS270" s="45"/>
      <c r="CT270" s="45"/>
      <c r="CU270" s="45"/>
      <c r="CV270" s="45"/>
      <c r="CW270" s="45"/>
      <c r="CX270" s="45"/>
      <c r="CY270" s="45"/>
      <c r="CZ270" s="45"/>
      <c r="DA270" s="45"/>
      <c r="DB270" s="45"/>
      <c r="DC270" s="45"/>
      <c r="DD270" s="45"/>
      <c r="DE270" s="45"/>
      <c r="DF270" s="45"/>
      <c r="DG270" s="45"/>
      <c r="DH270" s="45"/>
      <c r="DI270" s="45"/>
      <c r="DJ270" s="45"/>
      <c r="DK270" s="45"/>
      <c r="DL270" s="45"/>
      <c r="DM270" s="45"/>
      <c r="DN270" s="45"/>
      <c r="DO270" s="45"/>
      <c r="DP270" s="45"/>
      <c r="DQ270" s="45"/>
      <c r="DR270" s="45"/>
      <c r="DS270" s="45"/>
      <c r="DT270" s="45"/>
      <c r="DU270" s="45"/>
      <c r="DV270" s="45"/>
      <c r="DW270" s="45"/>
      <c r="DX270" s="45"/>
      <c r="DY270" s="45"/>
      <c r="DZ270" s="45"/>
      <c r="EA270" s="45"/>
      <c r="EB270" s="45"/>
      <c r="EC270" s="45"/>
      <c r="ED270" s="45"/>
      <c r="EE270" s="45"/>
      <c r="EF270" s="45"/>
      <c r="EG270" s="45"/>
      <c r="EH270" s="45"/>
      <c r="EI270" s="45"/>
      <c r="EJ270" s="45"/>
      <c r="EK270" s="45"/>
      <c r="EL270" s="45"/>
      <c r="EM270" s="45"/>
      <c r="EN270" s="45"/>
      <c r="EO270" s="45"/>
      <c r="EP270" s="45"/>
      <c r="EQ270" s="45"/>
      <c r="ER270" s="45"/>
      <c r="ES270" s="45"/>
      <c r="ET270" s="45"/>
      <c r="EU270" s="45"/>
      <c r="EV270" s="45"/>
      <c r="EW270" s="45"/>
      <c r="EX270" s="45"/>
      <c r="EY270" s="45"/>
      <c r="EZ270" s="45"/>
      <c r="FA270" s="45"/>
      <c r="FB270" s="45"/>
      <c r="FC270" s="45"/>
      <c r="FD270" s="45"/>
      <c r="FE270" s="45"/>
      <c r="FF270" s="45"/>
      <c r="FG270" s="45"/>
      <c r="FH270" s="45"/>
      <c r="FI270" s="45"/>
      <c r="FJ270" s="45"/>
      <c r="FK270" s="45"/>
      <c r="FL270" s="45"/>
      <c r="FM270" s="45"/>
      <c r="FN270" s="45"/>
      <c r="FO270" s="45"/>
      <c r="FP270" s="45"/>
      <c r="FQ270" s="45"/>
      <c r="FR270" s="45"/>
      <c r="FS270" s="45"/>
      <c r="FT270" s="45"/>
      <c r="FU270" s="45"/>
      <c r="FV270" s="45"/>
      <c r="FW270" s="45"/>
      <c r="FX270" s="45"/>
      <c r="FY270" s="45"/>
      <c r="FZ270" s="45"/>
      <c r="GA270" s="45"/>
      <c r="GB270" s="45"/>
      <c r="GC270" s="45"/>
      <c r="GD270" s="45"/>
      <c r="GE270" s="45"/>
      <c r="GF270" s="45"/>
      <c r="GG270" s="45"/>
      <c r="GH270" s="45"/>
      <c r="GI270" s="45"/>
      <c r="GJ270" s="45"/>
      <c r="GK270" s="45"/>
      <c r="GL270" s="45"/>
      <c r="GM270" s="45"/>
      <c r="GN270" s="45"/>
      <c r="GO270" s="45"/>
      <c r="GP270" s="45"/>
      <c r="GQ270" s="45"/>
      <c r="GR270" s="45"/>
      <c r="GS270" s="45"/>
      <c r="GT270" s="45"/>
      <c r="GU270" s="45"/>
      <c r="GV270" s="45"/>
      <c r="GW270" s="45"/>
      <c r="GX270" s="45"/>
      <c r="GY270" s="45"/>
      <c r="GZ270" s="45"/>
      <c r="HA270" s="45"/>
      <c r="HB270" s="45"/>
      <c r="HC270" s="45"/>
      <c r="HD270" s="45"/>
      <c r="HE270" s="45"/>
      <c r="HF270" s="45"/>
      <c r="HG270" s="45"/>
      <c r="HH270" s="45"/>
      <c r="HI270" s="45"/>
      <c r="HJ270" s="45"/>
      <c r="HK270" s="45"/>
      <c r="HL270" s="45"/>
      <c r="HM270" s="45"/>
      <c r="HN270" s="45"/>
      <c r="HO270" s="45"/>
      <c r="HP270" s="45"/>
      <c r="HQ270" s="45"/>
      <c r="HR270" s="45"/>
      <c r="HS270" s="45"/>
      <c r="HT270" s="45"/>
      <c r="HU270" s="45"/>
      <c r="HV270" s="45"/>
      <c r="HW270" s="45"/>
      <c r="HX270" s="45"/>
      <c r="HY270" s="45"/>
      <c r="HZ270" s="45"/>
      <c r="IA270" s="45"/>
      <c r="IB270" s="45"/>
      <c r="IC270" s="45"/>
      <c r="ID270" s="45"/>
      <c r="IE270" s="45"/>
      <c r="IF270" s="45"/>
      <c r="IG270" s="45"/>
      <c r="IH270" s="45"/>
      <c r="II270" s="45"/>
      <c r="IJ270" s="45"/>
      <c r="IK270" s="45"/>
      <c r="IL270" s="45"/>
      <c r="IM270" s="45"/>
      <c r="IN270" s="45"/>
      <c r="IO270" s="45"/>
      <c r="IP270" s="45"/>
      <c r="IQ270" s="45"/>
      <c r="IR270" s="45"/>
      <c r="IS270" s="45"/>
      <c r="IT270" s="45"/>
      <c r="IU270" s="45"/>
      <c r="IV270" s="45"/>
      <c r="IW270" s="45"/>
      <c r="IX270" s="45"/>
      <c r="IY270" s="45"/>
      <c r="IZ270" s="45"/>
      <c r="JA270" s="45"/>
      <c r="JB270" s="45"/>
      <c r="JC270" s="45"/>
      <c r="JD270" s="45"/>
      <c r="JE270" s="45"/>
      <c r="JF270" s="45"/>
      <c r="JG270" s="45"/>
      <c r="JH270" s="45"/>
      <c r="JI270" s="45"/>
      <c r="JJ270" s="45"/>
      <c r="JK270" s="45"/>
      <c r="JL270" s="45"/>
      <c r="JM270" s="45"/>
      <c r="JN270" s="45"/>
      <c r="JO270" s="45"/>
      <c r="JP270" s="45"/>
      <c r="JQ270" s="45"/>
      <c r="JR270" s="45"/>
      <c r="JS270" s="45"/>
      <c r="JT270" s="45"/>
      <c r="JU270" s="45"/>
      <c r="JV270" s="45"/>
      <c r="JW270" s="45"/>
      <c r="JX270" s="45"/>
      <c r="JY270" s="45"/>
      <c r="JZ270" s="45"/>
      <c r="KA270" s="45"/>
      <c r="KB270" s="45"/>
      <c r="KC270" s="45"/>
      <c r="KD270" s="45"/>
      <c r="KE270" s="45"/>
      <c r="KF270" s="45"/>
      <c r="KG270" s="45"/>
      <c r="KH270" s="45"/>
      <c r="KI270" s="45"/>
      <c r="KJ270" s="45"/>
      <c r="KK270" s="45"/>
      <c r="KL270" s="45"/>
      <c r="KM270" s="45"/>
      <c r="KN270" s="45"/>
      <c r="KO270" s="45"/>
      <c r="KP270" s="45"/>
      <c r="KQ270" s="45"/>
      <c r="KR270" s="45"/>
      <c r="KS270" s="45"/>
      <c r="KT270" s="45"/>
      <c r="KU270" s="45"/>
      <c r="KV270" s="45"/>
      <c r="KW270" s="45"/>
      <c r="KX270" s="45"/>
      <c r="KY270" s="45"/>
      <c r="KZ270" s="45"/>
      <c r="LA270" s="45"/>
      <c r="LB270" s="45"/>
      <c r="LC270" s="45"/>
      <c r="LD270" s="45"/>
      <c r="LE270" s="45"/>
      <c r="LF270" s="45"/>
      <c r="LG270" s="45"/>
      <c r="LH270" s="45"/>
      <c r="LI270" s="45"/>
      <c r="LJ270" s="45"/>
      <c r="LK270" s="45"/>
      <c r="LL270" s="45"/>
      <c r="LM270" s="45"/>
      <c r="LN270" s="45"/>
      <c r="LO270" s="45"/>
      <c r="LP270" s="45"/>
      <c r="LQ270" s="45"/>
      <c r="LR270" s="45"/>
      <c r="LS270" s="45"/>
      <c r="LT270" s="45"/>
      <c r="LU270" s="45"/>
      <c r="LV270" s="45"/>
      <c r="LW270" s="45"/>
      <c r="LX270" s="45"/>
      <c r="LY270" s="45"/>
      <c r="LZ270" s="45"/>
      <c r="MA270" s="45"/>
      <c r="MB270" s="45"/>
      <c r="MC270" s="45"/>
      <c r="MD270" s="45"/>
      <c r="ME270" s="45"/>
      <c r="MF270" s="45"/>
      <c r="MG270" s="45"/>
      <c r="MH270" s="45"/>
      <c r="MI270" s="45"/>
      <c r="MJ270" s="45"/>
      <c r="MK270" s="45"/>
      <c r="ML270" s="45"/>
      <c r="MM270" s="45"/>
      <c r="MN270" s="45"/>
      <c r="MO270" s="45"/>
      <c r="MP270" s="45"/>
      <c r="MQ270" s="45"/>
      <c r="MR270" s="45"/>
      <c r="MS270" s="45"/>
      <c r="MT270" s="45"/>
      <c r="MU270" s="45"/>
      <c r="MV270" s="45"/>
      <c r="MW270" s="45"/>
      <c r="MX270" s="45"/>
      <c r="MY270" s="45"/>
      <c r="MZ270" s="45"/>
      <c r="NA270" s="45"/>
      <c r="NB270" s="45"/>
      <c r="NC270" s="45"/>
      <c r="ND270" s="45"/>
      <c r="NE270" s="45"/>
      <c r="NF270" s="45"/>
      <c r="NG270" s="45"/>
      <c r="NH270" s="45"/>
      <c r="NI270" s="45"/>
      <c r="NJ270" s="45"/>
      <c r="NK270" s="45"/>
      <c r="NL270" s="45"/>
      <c r="NM270" s="45"/>
      <c r="NN270" s="45"/>
      <c r="NO270" s="45"/>
      <c r="NP270" s="45"/>
      <c r="NQ270" s="45"/>
      <c r="NR270" s="45"/>
      <c r="NS270" s="45"/>
      <c r="NT270" s="45"/>
      <c r="NU270" s="45"/>
      <c r="NV270" s="45"/>
      <c r="NW270" s="45"/>
      <c r="NX270" s="45"/>
      <c r="NY270" s="45"/>
      <c r="NZ270" s="45"/>
      <c r="OA270" s="45"/>
      <c r="OB270" s="45"/>
      <c r="OC270" s="45"/>
      <c r="OD270" s="45"/>
      <c r="OE270" s="45"/>
      <c r="OF270" s="45"/>
      <c r="OG270" s="45"/>
      <c r="OH270" s="45"/>
      <c r="OI270" s="45"/>
      <c r="OJ270" s="45"/>
      <c r="OK270" s="45"/>
      <c r="OL270" s="45"/>
      <c r="OM270" s="45"/>
      <c r="ON270" s="45"/>
      <c r="OO270" s="45"/>
      <c r="OP270" s="45"/>
      <c r="OQ270" s="45"/>
      <c r="OR270" s="45"/>
      <c r="OS270" s="45"/>
      <c r="OT270" s="45"/>
      <c r="OU270" s="45"/>
      <c r="OV270" s="45"/>
      <c r="OW270" s="45"/>
      <c r="OX270" s="45"/>
      <c r="OY270" s="45"/>
      <c r="OZ270" s="45"/>
      <c r="PA270" s="45"/>
      <c r="PB270" s="45"/>
      <c r="PC270" s="45"/>
      <c r="PD270" s="45"/>
      <c r="PE270" s="45"/>
      <c r="PF270" s="45"/>
      <c r="PG270" s="45"/>
      <c r="PH270" s="45"/>
      <c r="PI270" s="45"/>
      <c r="PJ270" s="45"/>
      <c r="PK270" s="45"/>
      <c r="PL270" s="45"/>
      <c r="PM270" s="45"/>
      <c r="PN270" s="45"/>
      <c r="PO270" s="45"/>
      <c r="PP270" s="45"/>
      <c r="PQ270" s="45"/>
      <c r="PR270" s="45"/>
      <c r="PS270" s="45"/>
      <c r="PT270" s="45"/>
      <c r="PU270" s="45"/>
      <c r="PV270" s="45"/>
      <c r="PW270" s="45"/>
      <c r="PX270" s="45"/>
      <c r="PY270" s="45"/>
      <c r="PZ270" s="45"/>
      <c r="QA270" s="45"/>
      <c r="QB270" s="45"/>
      <c r="QC270" s="45"/>
      <c r="QD270" s="45"/>
      <c r="QE270" s="45"/>
      <c r="QF270" s="45"/>
      <c r="QG270" s="45"/>
      <c r="QH270" s="45"/>
      <c r="QI270" s="45"/>
      <c r="QJ270" s="45"/>
      <c r="QK270" s="45"/>
      <c r="QL270" s="45"/>
      <c r="QM270" s="45"/>
      <c r="QN270" s="45"/>
      <c r="QO270" s="45"/>
      <c r="QP270" s="45"/>
      <c r="QQ270" s="45"/>
      <c r="QR270" s="45"/>
      <c r="QS270" s="45"/>
      <c r="QT270" s="45"/>
      <c r="QU270" s="45"/>
    </row>
    <row r="271" spans="1:463" outlineLevel="1">
      <c r="C271" s="75" t="s">
        <v>524</v>
      </c>
      <c r="D271" s="112">
        <f>Inputs!$E$138</f>
        <v>2</v>
      </c>
      <c r="E271" s="50" t="s">
        <v>95</v>
      </c>
      <c r="H271" s="4"/>
      <c r="I271" s="45">
        <v>0</v>
      </c>
      <c r="J271" s="45">
        <f t="shared" ref="J271:AV271" ca="1" si="947">I276</f>
        <v>100696.02419097601</v>
      </c>
      <c r="K271" s="45">
        <f t="shared" ca="1" si="947"/>
        <v>100696.02419097601</v>
      </c>
      <c r="L271" s="45">
        <f t="shared" ca="1" si="947"/>
        <v>100696.02419097601</v>
      </c>
      <c r="M271" s="45">
        <f t="shared" ca="1" si="947"/>
        <v>100696.02419097601</v>
      </c>
      <c r="N271" s="45">
        <f t="shared" ca="1" si="947"/>
        <v>0</v>
      </c>
      <c r="O271" s="45">
        <f t="shared" ca="1" si="947"/>
        <v>606950.4292720001</v>
      </c>
      <c r="P271" s="45">
        <f t="shared" ca="1" si="947"/>
        <v>674671.57172292704</v>
      </c>
      <c r="Q271" s="45">
        <f t="shared" ca="1" si="947"/>
        <v>95532.284901853884</v>
      </c>
      <c r="R271" s="45">
        <f t="shared" ca="1" si="947"/>
        <v>123343.42735278083</v>
      </c>
      <c r="S271" s="45">
        <f t="shared" ca="1" si="947"/>
        <v>191064.56980370777</v>
      </c>
      <c r="T271" s="45">
        <f t="shared" ca="1" si="947"/>
        <v>95532.284901853884</v>
      </c>
      <c r="U271" s="45">
        <f t="shared" ca="1" si="947"/>
        <v>123343.42735278083</v>
      </c>
      <c r="V271" s="45">
        <f t="shared" ca="1" si="947"/>
        <v>412717.59474237449</v>
      </c>
      <c r="W271" s="45">
        <f t="shared" ca="1" si="947"/>
        <v>330441.9765071873</v>
      </c>
      <c r="X271" s="45">
        <f t="shared" ca="1" si="947"/>
        <v>344949.78562478092</v>
      </c>
      <c r="Y271" s="45">
        <f t="shared" ca="1" si="947"/>
        <v>525701.91474237456</v>
      </c>
      <c r="Z271" s="45">
        <f t="shared" ca="1" si="947"/>
        <v>195259.9382351872</v>
      </c>
      <c r="AA271" s="45">
        <f t="shared" ca="1" si="947"/>
        <v>209767.7473527808</v>
      </c>
      <c r="AB271" s="45">
        <f t="shared" ca="1" si="947"/>
        <v>434593.57133067521</v>
      </c>
      <c r="AC271" s="45">
        <f t="shared" ca="1" si="947"/>
        <v>237520.15695578881</v>
      </c>
      <c r="AD271" s="45">
        <f t="shared" ca="1" si="947"/>
        <v>346328.72533774085</v>
      </c>
      <c r="AE271" s="45">
        <f t="shared" ca="1" si="947"/>
        <v>346328.72533774085</v>
      </c>
      <c r="AF271" s="45">
        <f t="shared" ca="1" si="947"/>
        <v>0</v>
      </c>
      <c r="AG271" s="45">
        <f t="shared" ca="1" si="947"/>
        <v>0</v>
      </c>
      <c r="AH271" s="45">
        <f t="shared" ca="1" si="947"/>
        <v>112156.78096389037</v>
      </c>
      <c r="AI271" s="45">
        <f t="shared" ca="1" si="947"/>
        <v>225850.46211155414</v>
      </c>
      <c r="AJ271" s="45">
        <f t="shared" ca="1" si="947"/>
        <v>278362.26278676442</v>
      </c>
      <c r="AK271" s="45">
        <f t="shared" ca="1" si="947"/>
        <v>332555.68121146131</v>
      </c>
      <c r="AL271" s="45">
        <f t="shared" ca="1" si="947"/>
        <v>358118.55836207845</v>
      </c>
      <c r="AM271" s="45">
        <f t="shared" ca="1" si="947"/>
        <v>395707.09335400013</v>
      </c>
      <c r="AN271" s="45">
        <f t="shared" ca="1" si="947"/>
        <v>440446.94275568705</v>
      </c>
      <c r="AO271" s="45">
        <f t="shared" ca="1" si="947"/>
        <v>456643.77293101558</v>
      </c>
      <c r="AP271" s="45">
        <f t="shared" ca="1" si="947"/>
        <v>423303.29846015642</v>
      </c>
      <c r="AQ271" s="45">
        <f t="shared" ca="1" si="947"/>
        <v>361740.68781892722</v>
      </c>
      <c r="AR271" s="45">
        <f t="shared" ca="1" si="947"/>
        <v>288322.1863880427</v>
      </c>
      <c r="AS271" s="45">
        <f t="shared" ca="1" si="947"/>
        <v>205574.15837554485</v>
      </c>
      <c r="AT271" s="45">
        <f t="shared" ca="1" si="947"/>
        <v>189573.57164594199</v>
      </c>
      <c r="AU271" s="45">
        <f t="shared" ca="1" si="947"/>
        <v>225918.95546249184</v>
      </c>
      <c r="AV271" s="45">
        <f t="shared" ca="1" si="947"/>
        <v>279163.17004100268</v>
      </c>
      <c r="AW271" s="45">
        <f t="shared" ref="AW271:DH271" ca="1" si="948">AV276</f>
        <v>334191.04093740153</v>
      </c>
      <c r="AX271" s="45">
        <f t="shared" ca="1" si="948"/>
        <v>360010.98870256491</v>
      </c>
      <c r="AY271" s="45">
        <f t="shared" ca="1" si="948"/>
        <v>397976.80321360345</v>
      </c>
      <c r="AZ271" s="45">
        <f t="shared" ca="1" si="948"/>
        <v>443165.49055027688</v>
      </c>
      <c r="BA271" s="45">
        <f t="shared" ca="1" si="948"/>
        <v>459498.07741545909</v>
      </c>
      <c r="BB271" s="45">
        <f t="shared" ca="1" si="948"/>
        <v>423724.84946272045</v>
      </c>
      <c r="BC271" s="45">
        <f t="shared" ca="1" si="948"/>
        <v>359969.32096472994</v>
      </c>
      <c r="BD271" s="45">
        <f t="shared" ca="1" si="948"/>
        <v>286749.5256047881</v>
      </c>
      <c r="BE271" s="45">
        <f t="shared" ca="1" si="948"/>
        <v>204123.37849199297</v>
      </c>
      <c r="BF271" s="45">
        <f t="shared" ca="1" si="948"/>
        <v>188037.55403772451</v>
      </c>
      <c r="BG271" s="45">
        <f t="shared" ca="1" si="948"/>
        <v>224251.32516327797</v>
      </c>
      <c r="BH271" s="45">
        <f t="shared" ca="1" si="948"/>
        <v>277236.12029149244</v>
      </c>
      <c r="BI271" s="45">
        <f t="shared" ca="1" si="948"/>
        <v>333970.41469201155</v>
      </c>
      <c r="BJ271" s="45">
        <f t="shared" ca="1" si="948"/>
        <v>361939.27435381757</v>
      </c>
      <c r="BK271" s="45">
        <f t="shared" ca="1" si="948"/>
        <v>400286.12730119436</v>
      </c>
      <c r="BL271" s="45">
        <f t="shared" ca="1" si="948"/>
        <v>443553.29076759377</v>
      </c>
      <c r="BM271" s="45">
        <f t="shared" ca="1" si="948"/>
        <v>460023.25478534377</v>
      </c>
      <c r="BN271" s="45">
        <f t="shared" ca="1" si="948"/>
        <v>423767.78991580801</v>
      </c>
      <c r="BO271" s="45">
        <f t="shared" ca="1" si="948"/>
        <v>357593.16333091597</v>
      </c>
      <c r="BP271" s="45">
        <f t="shared" ca="1" si="948"/>
        <v>284616.2335838491</v>
      </c>
      <c r="BQ271" s="45">
        <f t="shared" ca="1" si="948"/>
        <v>202211.86393850189</v>
      </c>
      <c r="BR271" s="45">
        <f t="shared" ca="1" si="948"/>
        <v>186409.00077051739</v>
      </c>
      <c r="BS271" s="45">
        <f t="shared" ca="1" si="948"/>
        <v>222606.91886233777</v>
      </c>
      <c r="BT271" s="45">
        <f t="shared" ca="1" si="948"/>
        <v>275221.54740248813</v>
      </c>
      <c r="BU271" s="45">
        <f t="shared" ca="1" si="948"/>
        <v>333667.495111191</v>
      </c>
      <c r="BV271" s="45">
        <f t="shared" ca="1" si="948"/>
        <v>363903.60533272341</v>
      </c>
      <c r="BW271" s="45">
        <f t="shared" ca="1" si="948"/>
        <v>402635.29336097749</v>
      </c>
      <c r="BX271" s="45">
        <f t="shared" ca="1" si="948"/>
        <v>443211.69319918222</v>
      </c>
      <c r="BY271" s="45">
        <f t="shared" ca="1" si="948"/>
        <v>459772.10419186909</v>
      </c>
      <c r="BZ271" s="45">
        <f t="shared" ca="1" si="948"/>
        <v>423804.82089866593</v>
      </c>
      <c r="CA271" s="45">
        <f t="shared" ca="1" si="948"/>
        <v>355253.56858967594</v>
      </c>
      <c r="CB271" s="45">
        <f t="shared" ca="1" si="948"/>
        <v>282289.1600489876</v>
      </c>
      <c r="CC271" s="45">
        <f t="shared" ca="1" si="948"/>
        <v>200098.43772477211</v>
      </c>
      <c r="CD271" s="45">
        <f t="shared" ca="1" si="948"/>
        <v>184800.02829506545</v>
      </c>
      <c r="CE271" s="45">
        <f t="shared" ca="1" si="948"/>
        <v>220940.20662566018</v>
      </c>
      <c r="CF271" s="45">
        <f t="shared" ca="1" si="948"/>
        <v>273189.92592096358</v>
      </c>
      <c r="CG271" s="45">
        <f t="shared" ca="1" si="948"/>
        <v>333398.29183803103</v>
      </c>
      <c r="CH271" s="45">
        <f t="shared" ca="1" si="948"/>
        <v>365904.17523399735</v>
      </c>
      <c r="CI271" s="45">
        <f t="shared" ca="1" si="948"/>
        <v>405024.53309088352</v>
      </c>
      <c r="CJ271" s="45">
        <f t="shared" ca="1" si="948"/>
        <v>442914.71837198187</v>
      </c>
      <c r="CK271" s="45">
        <f t="shared" ca="1" si="948"/>
        <v>456631.04469232121</v>
      </c>
      <c r="CL271" s="45">
        <f t="shared" ca="1" si="948"/>
        <v>420948.33341603715</v>
      </c>
      <c r="CM271" s="45">
        <f t="shared" ca="1" si="948"/>
        <v>352950.30188245198</v>
      </c>
      <c r="CN271" s="45">
        <f t="shared" ca="1" si="948"/>
        <v>279991.23262099602</v>
      </c>
      <c r="CO271" s="45">
        <f t="shared" ca="1" si="948"/>
        <v>198006.04917637815</v>
      </c>
      <c r="CP271" s="45">
        <f t="shared" ca="1" si="948"/>
        <v>183210.47539535735</v>
      </c>
      <c r="CQ271" s="45">
        <f t="shared" ca="1" si="948"/>
        <v>219387.12080217834</v>
      </c>
      <c r="CR271" s="45">
        <f t="shared" ca="1" si="948"/>
        <v>271277.15158867574</v>
      </c>
      <c r="CS271" s="45">
        <f t="shared" ca="1" si="948"/>
        <v>333162.77626007266</v>
      </c>
      <c r="CT271" s="45">
        <f t="shared" ca="1" si="948"/>
        <v>367729.04591640038</v>
      </c>
      <c r="CU271" s="45">
        <f t="shared" ca="1" si="948"/>
        <v>407241.94683255954</v>
      </c>
      <c r="CV271" s="45">
        <f t="shared" ca="1" si="948"/>
        <v>442662.33432190551</v>
      </c>
      <c r="CW271" s="45">
        <f t="shared" ca="1" si="948"/>
        <v>453536.46154239553</v>
      </c>
      <c r="CX271" s="45">
        <f t="shared" ca="1" si="948"/>
        <v>418134.74124507868</v>
      </c>
      <c r="CY271" s="45">
        <f t="shared" ca="1" si="948"/>
        <v>350233.11079860094</v>
      </c>
      <c r="CZ271" s="45">
        <f t="shared" ca="1" si="948"/>
        <v>277272.19980736962</v>
      </c>
      <c r="DA271" s="45">
        <f t="shared" ca="1" si="948"/>
        <v>195934.48887821971</v>
      </c>
      <c r="DB271" s="45">
        <f t="shared" ca="1" si="948"/>
        <v>181640.18279714306</v>
      </c>
      <c r="DC271" s="45">
        <f t="shared" ca="1" si="948"/>
        <v>217811.40606071186</v>
      </c>
      <c r="DD271" s="45">
        <f t="shared" ca="1" si="948"/>
        <v>269346.93298892648</v>
      </c>
      <c r="DE271" s="45">
        <f t="shared" ca="1" si="948"/>
        <v>332960.92311977019</v>
      </c>
      <c r="DF271" s="45">
        <f t="shared" ca="1" si="948"/>
        <v>367290.18331212888</v>
      </c>
      <c r="DG271" s="45">
        <f t="shared" ca="1" si="948"/>
        <v>404613.73830976762</v>
      </c>
      <c r="DH271" s="45">
        <f t="shared" ca="1" si="948"/>
        <v>439868.71245048253</v>
      </c>
      <c r="DI271" s="45">
        <f t="shared" ref="DI271:FT271" ca="1" si="949">DH276</f>
        <v>450488.04419606313</v>
      </c>
      <c r="DJ271" s="45">
        <f t="shared" ca="1" si="949"/>
        <v>415363.76200321986</v>
      </c>
      <c r="DK271" s="45">
        <f t="shared" ca="1" si="949"/>
        <v>347381.53448869043</v>
      </c>
      <c r="DL271" s="45">
        <f t="shared" ca="1" si="949"/>
        <v>274411.60096194653</v>
      </c>
      <c r="DM271" s="45">
        <f t="shared" ca="1" si="949"/>
        <v>193883.54949977549</v>
      </c>
      <c r="DN271" s="45">
        <f t="shared" ca="1" si="949"/>
        <v>180088.99315197376</v>
      </c>
      <c r="DO271" s="45">
        <f t="shared" ca="1" si="949"/>
        <v>216258.26932062604</v>
      </c>
      <c r="DP271" s="45">
        <f t="shared" ca="1" si="949"/>
        <v>267444.44147360139</v>
      </c>
      <c r="DQ271" s="45">
        <f t="shared" ca="1" si="949"/>
        <v>332792.71051179501</v>
      </c>
      <c r="DR271" s="45">
        <f t="shared" ca="1" si="949"/>
        <v>366888.39123538701</v>
      </c>
      <c r="DS271" s="45">
        <f t="shared" ca="1" si="949"/>
        <v>401817.33130275662</v>
      </c>
      <c r="DT271" s="45">
        <f t="shared" ca="1" si="949"/>
        <v>436910.41038383113</v>
      </c>
      <c r="DU271" s="45">
        <f t="shared" ca="1" si="949"/>
        <v>447485.48671949317</v>
      </c>
      <c r="DV271" s="45">
        <f t="shared" ca="1" si="949"/>
        <v>412635.11756490869</v>
      </c>
      <c r="DW271" s="45">
        <f t="shared" ca="1" si="949"/>
        <v>344565.61473724444</v>
      </c>
      <c r="DX271" s="45">
        <f t="shared" ca="1" si="949"/>
        <v>271579.47735771193</v>
      </c>
      <c r="DY271" s="45">
        <f t="shared" ca="1" si="949"/>
        <v>191853.02577435356</v>
      </c>
      <c r="DZ271" s="45">
        <f t="shared" ca="1" si="949"/>
        <v>178556.7510214361</v>
      </c>
      <c r="EA271" s="45">
        <f t="shared" ca="1" si="949"/>
        <v>214678.54863703955</v>
      </c>
      <c r="EB271" s="45">
        <f t="shared" ca="1" si="949"/>
        <v>265520.48004480894</v>
      </c>
      <c r="EC271" s="45">
        <f t="shared" ca="1" si="949"/>
        <v>332658.11988067534</v>
      </c>
      <c r="ED271" s="45">
        <f t="shared" ca="1" si="949"/>
        <v>366523.62769485684</v>
      </c>
      <c r="EE271" s="45">
        <f t="shared" ca="1" si="949"/>
        <v>399061.91201673623</v>
      </c>
      <c r="EF271" s="45">
        <f t="shared" ca="1" si="949"/>
        <v>433996.59802223794</v>
      </c>
      <c r="EG271" s="45">
        <f t="shared" ca="1" si="949"/>
        <v>444528.48776035127</v>
      </c>
      <c r="EH271" s="45">
        <f t="shared" ca="1" si="949"/>
        <v>409948.53403369733</v>
      </c>
      <c r="EI271" s="45">
        <f t="shared" ca="1" si="949"/>
        <v>341785.06931970874</v>
      </c>
      <c r="EJ271" s="45">
        <f t="shared" ca="1" si="949"/>
        <v>268775.54554375063</v>
      </c>
      <c r="EK271" s="45">
        <f t="shared" ca="1" si="949"/>
        <v>189842.71447854678</v>
      </c>
      <c r="EL271" s="45">
        <f t="shared" ca="1" si="949"/>
        <v>177043.30286157632</v>
      </c>
      <c r="EM271" s="45">
        <f t="shared" ca="1" si="949"/>
        <v>213219.10880768354</v>
      </c>
      <c r="EN271" s="45">
        <f t="shared" ca="1" si="949"/>
        <v>263721.87895822292</v>
      </c>
      <c r="EO271" s="45">
        <f t="shared" ca="1" si="949"/>
        <v>332557.13601876871</v>
      </c>
      <c r="EP271" s="45">
        <f t="shared" ca="1" si="949"/>
        <v>366195.85438741051</v>
      </c>
      <c r="EQ271" s="45">
        <f t="shared" ca="1" si="949"/>
        <v>396347.20396253385</v>
      </c>
      <c r="ER271" s="45">
        <f t="shared" ca="1" si="949"/>
        <v>431126.98292108357</v>
      </c>
      <c r="ES271" s="45">
        <f t="shared" ca="1" si="949"/>
        <v>441616.75051755604</v>
      </c>
      <c r="ET271" s="45">
        <f t="shared" ca="1" si="949"/>
        <v>406892.29881815554</v>
      </c>
      <c r="EU271" s="45">
        <f t="shared" ca="1" si="949"/>
        <v>338628.17665139365</v>
      </c>
      <c r="EV271" s="45">
        <f t="shared" ca="1" si="949"/>
        <v>265999.52489070105</v>
      </c>
      <c r="EW271" s="45">
        <f t="shared" ca="1" si="949"/>
        <v>187852.41441189346</v>
      </c>
      <c r="EX271" s="45">
        <f t="shared" ca="1" si="949"/>
        <v>175548.49700751394</v>
      </c>
      <c r="EY271" s="45">
        <f t="shared" ca="1" si="949"/>
        <v>211732.78010185855</v>
      </c>
      <c r="EZ271" s="45">
        <f t="shared" ca="1" si="949"/>
        <v>261901.43444857345</v>
      </c>
      <c r="FA271" s="45">
        <f t="shared" ca="1" si="949"/>
        <v>332489.74706456828</v>
      </c>
      <c r="FB271" s="45">
        <f t="shared" ca="1" si="949"/>
        <v>365905.03669409908</v>
      </c>
      <c r="FC271" s="45">
        <f t="shared" ca="1" si="949"/>
        <v>393672.93471837789</v>
      </c>
      <c r="FD271" s="45">
        <f t="shared" ca="1" si="949"/>
        <v>428301.2770510175</v>
      </c>
      <c r="FE271" s="45">
        <f t="shared" ca="1" si="949"/>
        <v>438749.98271148821</v>
      </c>
      <c r="FF271" s="45">
        <f t="shared" ca="1" si="949"/>
        <v>403528.3072348265</v>
      </c>
      <c r="FG271" s="45">
        <f t="shared" ca="1" si="949"/>
        <v>335156.82238957111</v>
      </c>
      <c r="FH271" s="45">
        <f t="shared" ca="1" si="949"/>
        <v>263251.13756266865</v>
      </c>
      <c r="FI271" s="45">
        <f t="shared" ca="1" si="949"/>
        <v>185881.92637674042</v>
      </c>
      <c r="FJ271" s="45">
        <f t="shared" ca="1" si="949"/>
        <v>174072.18365824345</v>
      </c>
      <c r="FK271" s="45">
        <f t="shared" ca="1" si="949"/>
        <v>210268.41950088344</v>
      </c>
      <c r="FL271" s="45">
        <f t="shared" ca="1" si="949"/>
        <v>260107.96996668022</v>
      </c>
      <c r="FM271" s="45">
        <f t="shared" ca="1" si="949"/>
        <v>331372.89102469431</v>
      </c>
      <c r="FN271" s="45">
        <f t="shared" ca="1" si="949"/>
        <v>364568.09019986063</v>
      </c>
      <c r="FO271" s="45">
        <f t="shared" ca="1" si="949"/>
        <v>391038.83590256138</v>
      </c>
      <c r="FP271" s="45">
        <f t="shared" ca="1" si="949"/>
        <v>425519.19676905021</v>
      </c>
      <c r="FQ271" s="45">
        <f t="shared" ca="1" si="949"/>
        <v>435927.89655465481</v>
      </c>
      <c r="FR271" s="45">
        <f t="shared" ca="1" si="949"/>
        <v>400205.58608343592</v>
      </c>
      <c r="FS271" s="45">
        <f t="shared" ca="1" si="949"/>
        <v>331720.02300775738</v>
      </c>
      <c r="FT271" s="45">
        <f t="shared" ca="1" si="949"/>
        <v>260530.10848941951</v>
      </c>
      <c r="FU271" s="45">
        <f t="shared" ref="FU271:IF271" ca="1" si="950">FT276</f>
        <v>183931.05315830672</v>
      </c>
      <c r="FV271" s="45">
        <f t="shared" ca="1" si="950"/>
        <v>172614.21486162266</v>
      </c>
      <c r="FW271" s="45">
        <f t="shared" ca="1" si="950"/>
        <v>208773.37562798255</v>
      </c>
      <c r="FX271" s="45">
        <f t="shared" ca="1" si="950"/>
        <v>258288.80110597529</v>
      </c>
      <c r="FY271" s="45">
        <f t="shared" ca="1" si="950"/>
        <v>329092.00108992949</v>
      </c>
      <c r="FZ271" s="45">
        <f t="shared" ca="1" si="950"/>
        <v>362070.42600730516</v>
      </c>
      <c r="GA271" s="45">
        <f t="shared" ca="1" si="950"/>
        <v>388444.64314650779</v>
      </c>
      <c r="GB271" s="45">
        <f t="shared" ca="1" si="950"/>
        <v>422780.46279008128</v>
      </c>
      <c r="GC271" s="45">
        <f t="shared" ca="1" si="950"/>
        <v>433150.20872279827</v>
      </c>
      <c r="GD271" s="45">
        <f t="shared" ca="1" si="950"/>
        <v>396923.80238869664</v>
      </c>
      <c r="GE271" s="45">
        <f t="shared" ca="1" si="950"/>
        <v>328317.4345365261</v>
      </c>
      <c r="GF271" s="45">
        <f t="shared" ca="1" si="950"/>
        <v>257836.16533884889</v>
      </c>
      <c r="GG271" s="45">
        <f t="shared" ca="1" si="950"/>
        <v>181999.59950494481</v>
      </c>
      <c r="GH271" s="45">
        <f t="shared" ca="1" si="950"/>
        <v>171174.4444995448</v>
      </c>
      <c r="GI271" s="45">
        <f t="shared" ca="1" si="950"/>
        <v>207405.01699575421</v>
      </c>
      <c r="GJ271" s="45">
        <f t="shared" ca="1" si="950"/>
        <v>256601.26384665657</v>
      </c>
      <c r="GK271" s="45">
        <f t="shared" ca="1" si="950"/>
        <v>326844.83182943234</v>
      </c>
      <c r="GL271" s="45">
        <f t="shared" ca="1" si="950"/>
        <v>359609.77692871203</v>
      </c>
      <c r="GM271" s="45">
        <f t="shared" ca="1" si="950"/>
        <v>385890.09606824035</v>
      </c>
      <c r="GN271" s="45">
        <f t="shared" ca="1" si="950"/>
        <v>419718.56828160316</v>
      </c>
      <c r="GO271" s="45">
        <f t="shared" ca="1" si="950"/>
        <v>430050.40844919276</v>
      </c>
      <c r="GP271" s="45">
        <f t="shared" ca="1" si="950"/>
        <v>393682.62726828281</v>
      </c>
      <c r="GQ271" s="45">
        <f t="shared" ca="1" si="950"/>
        <v>324948.71643042419</v>
      </c>
      <c r="GR271" s="45">
        <f t="shared" ca="1" si="950"/>
        <v>255169.03848972611</v>
      </c>
      <c r="GS271" s="45">
        <f t="shared" ca="1" si="950"/>
        <v>180087.37210859943</v>
      </c>
      <c r="GT271" s="45">
        <f t="shared" ca="1" si="950"/>
        <v>169752.72827329545</v>
      </c>
      <c r="GU271" s="45">
        <f t="shared" ca="1" si="950"/>
        <v>206005.6877183402</v>
      </c>
      <c r="GV271" s="45">
        <f t="shared" ca="1" si="950"/>
        <v>254887.67026459207</v>
      </c>
      <c r="GW271" s="45">
        <f t="shared" ca="1" si="950"/>
        <v>324631.15773796441</v>
      </c>
      <c r="GX271" s="45">
        <f t="shared" ca="1" si="950"/>
        <v>357185.89603107283</v>
      </c>
      <c r="GY271" s="45">
        <f t="shared" ca="1" si="950"/>
        <v>383374.93824624724</v>
      </c>
      <c r="GZ271" s="45">
        <f t="shared" ca="1" si="950"/>
        <v>416190.87448420411</v>
      </c>
      <c r="HA271" s="45">
        <f t="shared" ca="1" si="950"/>
        <v>426485.85314474953</v>
      </c>
      <c r="HB271" s="45">
        <f t="shared" ca="1" si="950"/>
        <v>390481.73589987151</v>
      </c>
      <c r="HC271" s="45">
        <f t="shared" ca="1" si="950"/>
        <v>321613.53153388819</v>
      </c>
      <c r="HD271" s="45">
        <f t="shared" ca="1" si="950"/>
        <v>252528.46100470962</v>
      </c>
      <c r="HE271" s="45">
        <f t="shared" ca="1" si="950"/>
        <v>178194.17958546095</v>
      </c>
      <c r="HF271" s="45">
        <f t="shared" ca="1" si="950"/>
        <v>168348.92368909071</v>
      </c>
      <c r="HG271" s="45">
        <f t="shared" ca="1" si="950"/>
        <v>204627.75177041691</v>
      </c>
      <c r="HH271" s="45">
        <f t="shared" ca="1" si="950"/>
        <v>253200.35278709535</v>
      </c>
      <c r="HI271" s="45">
        <f t="shared" ca="1" si="950"/>
        <v>322450.75665663555</v>
      </c>
      <c r="HJ271" s="45">
        <f t="shared" ca="1" si="950"/>
        <v>354798.54005468637</v>
      </c>
      <c r="HK271" s="45">
        <f t="shared" ca="1" si="950"/>
        <v>380898.91719374422</v>
      </c>
      <c r="HL271" s="45">
        <f t="shared" ca="1" si="950"/>
        <v>412705.72312901658</v>
      </c>
      <c r="HM271" s="45">
        <f t="shared" ca="1" si="950"/>
        <v>422702.34449923853</v>
      </c>
      <c r="HN271" s="45">
        <f t="shared" ca="1" si="950"/>
        <v>387058.27117274946</v>
      </c>
      <c r="HO271" s="45">
        <f t="shared" ca="1" si="950"/>
        <v>318311.54604749975</v>
      </c>
      <c r="HP271" s="45">
        <f t="shared" ca="1" si="950"/>
        <v>249914.16860363033</v>
      </c>
      <c r="HQ271" s="45">
        <f t="shared" ca="1" si="950"/>
        <v>176319.83245680993</v>
      </c>
      <c r="HR271" s="45">
        <f t="shared" ca="1" si="950"/>
        <v>166962.89004379517</v>
      </c>
      <c r="HS271" s="45">
        <f t="shared" ca="1" si="950"/>
        <v>203215.20533377331</v>
      </c>
      <c r="HT271" s="45">
        <f t="shared" ca="1" si="950"/>
        <v>251483.27653633675</v>
      </c>
      <c r="HU271" s="45">
        <f t="shared" ca="1" si="950"/>
        <v>320303.40975060896</v>
      </c>
      <c r="HV271" s="45">
        <f t="shared" ca="1" si="950"/>
        <v>352447.46938874549</v>
      </c>
      <c r="HW271" s="45">
        <f t="shared" ca="1" si="950"/>
        <v>378461.78433332848</v>
      </c>
      <c r="HX271" s="45">
        <f t="shared" ca="1" si="950"/>
        <v>409262.76500349352</v>
      </c>
      <c r="HY271" s="45">
        <f t="shared" ca="1" si="950"/>
        <v>418392.44291508035</v>
      </c>
      <c r="HZ271" s="45">
        <f t="shared" ca="1" si="950"/>
        <v>383104.82952405623</v>
      </c>
      <c r="IA271" s="45">
        <f t="shared" ca="1" si="950"/>
        <v>315042.42949457839</v>
      </c>
      <c r="IB271" s="45">
        <f t="shared" ca="1" si="950"/>
        <v>247325.89963704179</v>
      </c>
      <c r="IC271" s="45">
        <f t="shared" ca="1" si="950"/>
        <v>174464.14313005414</v>
      </c>
      <c r="ID271" s="45">
        <f t="shared" ca="1" si="950"/>
        <v>165594.48841082031</v>
      </c>
      <c r="IE271" s="45">
        <f t="shared" ca="1" si="950"/>
        <v>201935.50872412461</v>
      </c>
      <c r="IF271" s="45">
        <f t="shared" ca="1" si="950"/>
        <v>249903.87125303899</v>
      </c>
      <c r="IG271" s="45">
        <f t="shared" ref="IG271:KP271" ca="1" si="951">IF276</f>
        <v>318188.90148713882</v>
      </c>
      <c r="IH271" s="45">
        <f t="shared" ca="1" si="951"/>
        <v>350132.44804728951</v>
      </c>
      <c r="II271" s="45">
        <f t="shared" ca="1" si="951"/>
        <v>376000.74772161391</v>
      </c>
      <c r="IJ271" s="45">
        <f t="shared" ca="1" si="951"/>
        <v>405799.10786351492</v>
      </c>
      <c r="IK271" s="45">
        <f t="shared" ca="1" si="951"/>
        <v>414125.44335729501</v>
      </c>
      <c r="IL271" s="45">
        <f t="shared" ca="1" si="951"/>
        <v>379190.74159483041</v>
      </c>
      <c r="IM271" s="45">
        <f t="shared" ca="1" si="951"/>
        <v>311805.85468810523</v>
      </c>
      <c r="IN271" s="45">
        <f t="shared" ca="1" si="951"/>
        <v>244763.39506003293</v>
      </c>
      <c r="IO271" s="45">
        <f t="shared" ca="1" si="951"/>
        <v>172626.92587995291</v>
      </c>
      <c r="IP271" s="45">
        <f t="shared" ca="1" si="951"/>
        <v>163902.51105752209</v>
      </c>
      <c r="IQ271" s="45">
        <f t="shared" ca="1" si="951"/>
        <v>200279.86078203114</v>
      </c>
      <c r="IR271" s="45">
        <f t="shared" ca="1" si="951"/>
        <v>248270.97196944524</v>
      </c>
      <c r="IS271" s="45">
        <f t="shared" ca="1" si="951"/>
        <v>316083.61533037998</v>
      </c>
      <c r="IT271" s="45">
        <f t="shared" ca="1" si="951"/>
        <v>347853.24364551785</v>
      </c>
      <c r="IU271" s="45">
        <f t="shared" ca="1" si="951"/>
        <v>372860.2700472555</v>
      </c>
      <c r="IV271" s="45">
        <f t="shared" ca="1" si="951"/>
        <v>401659.11442141072</v>
      </c>
      <c r="IW271" s="45">
        <f t="shared" ca="1" si="951"/>
        <v>409900.91876650928</v>
      </c>
      <c r="IX271" s="45">
        <f t="shared" ca="1" si="951"/>
        <v>375315.61564658827</v>
      </c>
      <c r="IY271" s="45">
        <f t="shared" ca="1" si="951"/>
        <v>308601.49769797712</v>
      </c>
      <c r="IZ271" s="45">
        <f t="shared" ca="1" si="951"/>
        <v>242226.39840630151</v>
      </c>
      <c r="JA271" s="45">
        <f t="shared" ca="1" si="951"/>
        <v>170807.99683002901</v>
      </c>
      <c r="JB271" s="45">
        <f t="shared" ca="1" si="951"/>
        <v>162168.77903610427</v>
      </c>
      <c r="JC271" s="45">
        <f t="shared" ca="1" si="951"/>
        <v>198554.47716390499</v>
      </c>
      <c r="JD271" s="45">
        <f t="shared" ca="1" si="951"/>
        <v>246067.87073350244</v>
      </c>
      <c r="JE271" s="45">
        <f t="shared" ca="1" si="951"/>
        <v>313446.40476093238</v>
      </c>
      <c r="JF271" s="45">
        <f t="shared" ca="1" si="951"/>
        <v>345144.24846280098</v>
      </c>
      <c r="JG271" s="45">
        <f t="shared" ca="1" si="951"/>
        <v>369292.6190714183</v>
      </c>
      <c r="JH271" s="45">
        <f t="shared" ca="1" si="951"/>
        <v>397560.33169012354</v>
      </c>
      <c r="JI271" s="45">
        <f t="shared" ca="1" si="951"/>
        <v>405718.44633442501</v>
      </c>
      <c r="JJ271" s="45">
        <f t="shared" ca="1" si="951"/>
        <v>371479.06384032615</v>
      </c>
      <c r="JK271" s="45">
        <f t="shared" ca="1" si="951"/>
        <v>305429.03781858622</v>
      </c>
      <c r="JL271" s="45">
        <f t="shared" ca="1" si="951"/>
        <v>239714.65576248645</v>
      </c>
      <c r="JM271" s="45">
        <f t="shared" ca="1" si="951"/>
        <v>169007.17393416577</v>
      </c>
      <c r="JN271" s="45">
        <f t="shared" ca="1" si="951"/>
        <v>160452.30509249924</v>
      </c>
      <c r="JO271" s="45">
        <f t="shared" ca="1" si="951"/>
        <v>196394.25487715687</v>
      </c>
      <c r="JP271" s="45">
        <f t="shared" ca="1" si="951"/>
        <v>243434.68617043179</v>
      </c>
      <c r="JQ271" s="45">
        <f t="shared" ca="1" si="951"/>
        <v>310841.46120671433</v>
      </c>
      <c r="JR271" s="45">
        <f t="shared" ca="1" si="951"/>
        <v>342223.77526135219</v>
      </c>
      <c r="JS271" s="45">
        <f t="shared" ca="1" si="951"/>
        <v>365516.02194227907</v>
      </c>
      <c r="JT271" s="45">
        <f t="shared" ca="1" si="951"/>
        <v>393502.34944613255</v>
      </c>
      <c r="JU271" s="45">
        <f t="shared" ca="1" si="951"/>
        <v>401577.60746150196</v>
      </c>
      <c r="JV271" s="45">
        <f t="shared" ca="1" si="951"/>
        <v>367680.70219770423</v>
      </c>
      <c r="JW271" s="45">
        <f t="shared" ca="1" si="951"/>
        <v>302288.15753672319</v>
      </c>
      <c r="JX271" s="45">
        <f t="shared" ca="1" si="951"/>
        <v>237227.91574275502</v>
      </c>
      <c r="JY271" s="45">
        <f t="shared" ca="1" si="951"/>
        <v>167224.2769583872</v>
      </c>
      <c r="JZ271" s="45">
        <f t="shared" ca="1" si="951"/>
        <v>158752.91743473124</v>
      </c>
      <c r="KA271" s="45">
        <f t="shared" ca="1" si="951"/>
        <v>194427.67402433016</v>
      </c>
      <c r="KB271" s="45">
        <f t="shared" ca="1" si="951"/>
        <v>240999.85104671045</v>
      </c>
      <c r="KC271" s="45">
        <f t="shared" ca="1" si="951"/>
        <v>308268.52362684347</v>
      </c>
      <c r="KD271" s="45">
        <f t="shared" ca="1" si="951"/>
        <v>339338.44890904368</v>
      </c>
      <c r="KE271" s="45">
        <f t="shared" ca="1" si="951"/>
        <v>361777.01817031251</v>
      </c>
      <c r="KF271" s="45">
        <f t="shared" ca="1" si="951"/>
        <v>389484.76154940255</v>
      </c>
      <c r="KG271" s="45">
        <f t="shared" ca="1" si="951"/>
        <v>397477.98771506292</v>
      </c>
      <c r="KH271" s="45">
        <f t="shared" ca="1" si="951"/>
        <v>363920.15056261537</v>
      </c>
      <c r="KI271" s="45">
        <f t="shared" ca="1" si="951"/>
        <v>299178.54249979742</v>
      </c>
      <c r="KJ271" s="45">
        <f t="shared" ca="1" si="951"/>
        <v>234765.92946364256</v>
      </c>
      <c r="KK271" s="45">
        <f t="shared" ca="1" si="951"/>
        <v>165459.1274628191</v>
      </c>
      <c r="KL271" s="45">
        <f t="shared" ca="1" si="951"/>
        <v>157070.44598089193</v>
      </c>
      <c r="KM271" s="45">
        <f t="shared" ca="1" si="951"/>
        <v>192395.03064230378</v>
      </c>
      <c r="KN271" s="45">
        <f t="shared" ca="1" si="951"/>
        <v>238503.61453434842</v>
      </c>
      <c r="KO271" s="45">
        <f t="shared" ca="1" si="951"/>
        <v>305727.33418045996</v>
      </c>
      <c r="KP271" s="45">
        <f t="shared" ca="1" si="951"/>
        <v>336487.98029982543</v>
      </c>
      <c r="KQ271" s="45">
        <f t="shared" ref="KQ271:LT271" ca="1" si="952">KP276</f>
        <v>358075.23354019865</v>
      </c>
      <c r="KR271" s="45">
        <f t="shared" ca="1" si="952"/>
        <v>385507.1659027352</v>
      </c>
      <c r="KS271" s="45">
        <f t="shared" ca="1" si="952"/>
        <v>393419.17678781471</v>
      </c>
      <c r="KT271" s="45">
        <f t="shared" ca="1" si="952"/>
        <v>360197.03256313817</v>
      </c>
      <c r="KU271" s="45">
        <f t="shared" ca="1" si="952"/>
        <v>296099.88148437714</v>
      </c>
      <c r="KV271" s="45">
        <f t="shared" ca="1" si="952"/>
        <v>232328.45051914384</v>
      </c>
      <c r="KW271" s="45">
        <f t="shared" ca="1" si="952"/>
        <v>163711.54878383037</v>
      </c>
      <c r="KX271" s="45">
        <f t="shared" ca="1" si="952"/>
        <v>155404.72234211856</v>
      </c>
      <c r="KY271" s="45">
        <f t="shared" ca="1" si="952"/>
        <v>190382.62078957714</v>
      </c>
      <c r="KZ271" s="45">
        <f t="shared" ca="1" si="952"/>
        <v>236032.22629348273</v>
      </c>
      <c r="LA271" s="45">
        <f t="shared" ca="1" si="952"/>
        <v>303217.63820088771</v>
      </c>
      <c r="LB271" s="45">
        <f t="shared" ca="1" si="952"/>
        <v>333672.08381305402</v>
      </c>
      <c r="LC271" s="45">
        <f t="shared" ca="1" si="952"/>
        <v>354410.29756166687</v>
      </c>
      <c r="LD271" s="45">
        <f t="shared" ca="1" si="952"/>
        <v>381569.16441152629</v>
      </c>
      <c r="LE271" s="45">
        <f t="shared" ca="1" si="952"/>
        <v>389400.76845678419</v>
      </c>
      <c r="LF271" s="45">
        <f t="shared" ca="1" si="952"/>
        <v>356510.97557386814</v>
      </c>
      <c r="LG271" s="45">
        <f t="shared" ca="1" si="952"/>
        <v>293051.86636503995</v>
      </c>
      <c r="LH271" s="45">
        <f t="shared" ca="1" si="952"/>
        <v>229915.23495605134</v>
      </c>
      <c r="LI271" s="45">
        <f t="shared" ca="1" si="952"/>
        <v>161981.36601635153</v>
      </c>
      <c r="LJ271" s="45">
        <f t="shared" ca="1" si="952"/>
        <v>153755.57980574039</v>
      </c>
      <c r="LK271" s="45">
        <f t="shared" ca="1" si="952"/>
        <v>188300.64100149277</v>
      </c>
      <c r="LL271" s="45">
        <f t="shared" ca="1" si="952"/>
        <v>233495.83692295657</v>
      </c>
      <c r="LM271" s="45">
        <f t="shared" ca="1" si="952"/>
        <v>300739.18417011295</v>
      </c>
      <c r="LN271" s="45">
        <f t="shared" ca="1" si="952"/>
        <v>330890.4772848729</v>
      </c>
      <c r="LO271" s="45">
        <f t="shared" ca="1" si="952"/>
        <v>350781.84343241458</v>
      </c>
      <c r="LP271" s="45">
        <f t="shared" ca="1" si="952"/>
        <v>377670.36294392124</v>
      </c>
      <c r="LQ271" s="45">
        <f t="shared" ca="1" si="952"/>
        <v>385422.36054266017</v>
      </c>
      <c r="LR271" s="45">
        <f t="shared" ca="1" si="952"/>
        <v>352861.61067862285</v>
      </c>
      <c r="LS271" s="45">
        <f t="shared" ca="1" si="952"/>
        <v>290034.19208353385</v>
      </c>
      <c r="LT271" s="45">
        <f t="shared" ca="1" si="952"/>
        <v>227526.04124953915</v>
      </c>
      <c r="LU271" s="45"/>
      <c r="LV271" s="45"/>
      <c r="LW271" s="45"/>
      <c r="LX271" s="45"/>
      <c r="LY271" s="45"/>
      <c r="LZ271" s="45"/>
      <c r="MA271" s="45"/>
      <c r="MB271" s="45"/>
      <c r="MC271" s="45"/>
      <c r="MD271" s="45"/>
      <c r="ME271" s="45"/>
      <c r="MF271" s="45"/>
      <c r="MG271" s="45"/>
      <c r="MH271" s="45"/>
      <c r="MI271" s="45"/>
      <c r="MJ271" s="45"/>
      <c r="MK271" s="45"/>
      <c r="ML271" s="45"/>
      <c r="MM271" s="45"/>
      <c r="MN271" s="45"/>
      <c r="MO271" s="45"/>
      <c r="MP271" s="45"/>
      <c r="MQ271" s="45"/>
      <c r="MR271" s="45"/>
      <c r="MS271" s="45"/>
      <c r="MT271" s="45"/>
      <c r="MU271" s="45"/>
      <c r="MV271" s="45"/>
      <c r="MW271" s="45"/>
      <c r="MX271" s="45"/>
      <c r="MY271" s="45"/>
      <c r="MZ271" s="45"/>
      <c r="NA271" s="45"/>
      <c r="NB271" s="45"/>
      <c r="NC271" s="45"/>
      <c r="ND271" s="45"/>
      <c r="NE271" s="45"/>
      <c r="NF271" s="45"/>
      <c r="NG271" s="45"/>
      <c r="NH271" s="45"/>
      <c r="NI271" s="45"/>
      <c r="NJ271" s="45"/>
      <c r="NK271" s="45"/>
      <c r="NL271" s="45"/>
      <c r="NM271" s="45"/>
      <c r="NN271" s="45"/>
      <c r="NO271" s="45"/>
      <c r="NP271" s="45"/>
      <c r="NQ271" s="45"/>
      <c r="NR271" s="45"/>
      <c r="NS271" s="45"/>
      <c r="NT271" s="45"/>
      <c r="NU271" s="45"/>
      <c r="NV271" s="45"/>
      <c r="NW271" s="45"/>
      <c r="NX271" s="45"/>
      <c r="NY271" s="45"/>
      <c r="NZ271" s="45"/>
      <c r="OA271" s="45"/>
      <c r="OB271" s="45"/>
      <c r="OC271" s="45"/>
      <c r="OD271" s="45"/>
      <c r="OE271" s="45"/>
      <c r="OF271" s="45"/>
      <c r="OG271" s="45"/>
      <c r="OH271" s="45"/>
      <c r="OI271" s="45"/>
      <c r="OJ271" s="45"/>
      <c r="OK271" s="45"/>
      <c r="OL271" s="45"/>
      <c r="OM271" s="45"/>
      <c r="ON271" s="45"/>
      <c r="OO271" s="45"/>
      <c r="OP271" s="45"/>
      <c r="OQ271" s="45"/>
      <c r="OR271" s="45"/>
      <c r="OS271" s="45"/>
      <c r="OT271" s="45"/>
      <c r="OU271" s="45"/>
      <c r="OV271" s="45"/>
      <c r="OW271" s="45"/>
      <c r="OX271" s="45"/>
      <c r="OY271" s="45"/>
      <c r="OZ271" s="45"/>
      <c r="PA271" s="45"/>
      <c r="PB271" s="45"/>
      <c r="PC271" s="45"/>
      <c r="PD271" s="45"/>
      <c r="PE271" s="45"/>
      <c r="PF271" s="45"/>
      <c r="PG271" s="45"/>
      <c r="PH271" s="45"/>
      <c r="PI271" s="45"/>
      <c r="PJ271" s="45"/>
      <c r="PK271" s="45"/>
      <c r="PL271" s="45"/>
      <c r="PM271" s="45"/>
      <c r="PN271" s="45"/>
      <c r="PO271" s="45"/>
      <c r="PP271" s="45"/>
      <c r="PQ271" s="45"/>
      <c r="PR271" s="45"/>
      <c r="PS271" s="45"/>
      <c r="PT271" s="45"/>
      <c r="PU271" s="45"/>
      <c r="PV271" s="45"/>
      <c r="PW271" s="45"/>
      <c r="PX271" s="45"/>
      <c r="PY271" s="45"/>
      <c r="PZ271" s="45"/>
      <c r="QA271" s="45"/>
      <c r="QB271" s="45"/>
      <c r="QC271" s="45"/>
      <c r="QD271" s="45"/>
      <c r="QE271" s="45"/>
      <c r="QF271" s="45"/>
      <c r="QG271" s="45"/>
      <c r="QH271" s="45"/>
      <c r="QI271" s="45"/>
      <c r="QJ271" s="45"/>
      <c r="QK271" s="45"/>
      <c r="QL271" s="45"/>
      <c r="QM271" s="45"/>
      <c r="QN271" s="45"/>
      <c r="QO271" s="45"/>
      <c r="QP271" s="45"/>
      <c r="QQ271" s="45"/>
      <c r="QR271" s="45"/>
      <c r="QS271" s="45"/>
      <c r="QT271" s="45"/>
      <c r="QU271" s="45"/>
    </row>
    <row r="272" spans="1:463" outlineLevel="1">
      <c r="C272" s="75" t="s">
        <v>525</v>
      </c>
      <c r="D272" s="192"/>
      <c r="E272" s="50"/>
      <c r="H272" s="4"/>
      <c r="I272" s="158">
        <v>0</v>
      </c>
      <c r="J272" s="158">
        <v>0</v>
      </c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  <c r="BA272" s="45"/>
      <c r="BB272" s="45"/>
      <c r="BC272" s="45"/>
      <c r="BD272" s="45"/>
      <c r="BE272" s="45"/>
      <c r="BF272" s="45"/>
      <c r="BG272" s="45"/>
      <c r="BH272" s="45"/>
      <c r="BI272" s="45"/>
      <c r="BJ272" s="45"/>
      <c r="BK272" s="45"/>
      <c r="BL272" s="45"/>
      <c r="BM272" s="45"/>
      <c r="BN272" s="45"/>
      <c r="BO272" s="45"/>
      <c r="BP272" s="45"/>
      <c r="BQ272" s="45"/>
      <c r="BR272" s="45"/>
      <c r="BS272" s="45"/>
      <c r="BT272" s="45"/>
      <c r="BU272" s="45"/>
      <c r="BV272" s="45"/>
      <c r="BW272" s="45"/>
      <c r="BX272" s="45"/>
      <c r="BY272" s="45"/>
      <c r="BZ272" s="45"/>
      <c r="CA272" s="45"/>
      <c r="CB272" s="45"/>
      <c r="CC272" s="45"/>
      <c r="CD272" s="45"/>
      <c r="CE272" s="45"/>
      <c r="CF272" s="45"/>
      <c r="CG272" s="45"/>
      <c r="CH272" s="45"/>
      <c r="CI272" s="45"/>
      <c r="CJ272" s="45"/>
      <c r="CK272" s="45"/>
      <c r="CL272" s="45"/>
      <c r="CM272" s="45"/>
      <c r="CN272" s="45"/>
      <c r="CO272" s="45"/>
      <c r="CP272" s="45"/>
      <c r="CQ272" s="45"/>
      <c r="CR272" s="45"/>
      <c r="CS272" s="45"/>
      <c r="CT272" s="45"/>
      <c r="CU272" s="45"/>
      <c r="CV272" s="45"/>
      <c r="CW272" s="45"/>
      <c r="CX272" s="45"/>
      <c r="CY272" s="45"/>
      <c r="CZ272" s="45"/>
      <c r="DA272" s="45"/>
      <c r="DB272" s="45"/>
      <c r="DC272" s="45"/>
      <c r="DD272" s="45"/>
      <c r="DE272" s="45"/>
      <c r="DF272" s="45"/>
      <c r="DG272" s="45"/>
      <c r="DH272" s="45"/>
      <c r="DI272" s="45"/>
      <c r="DJ272" s="45"/>
      <c r="DK272" s="45"/>
      <c r="DL272" s="45"/>
      <c r="DM272" s="45"/>
      <c r="DN272" s="45"/>
      <c r="DO272" s="45"/>
      <c r="DP272" s="45"/>
      <c r="DQ272" s="45"/>
      <c r="DR272" s="45"/>
      <c r="DS272" s="45"/>
      <c r="DT272" s="45"/>
      <c r="DU272" s="45"/>
      <c r="DV272" s="45"/>
      <c r="DW272" s="45"/>
      <c r="DX272" s="45"/>
      <c r="DY272" s="45"/>
      <c r="DZ272" s="45"/>
      <c r="EA272" s="45"/>
      <c r="EB272" s="45"/>
      <c r="EC272" s="45"/>
      <c r="ED272" s="45"/>
      <c r="EE272" s="45"/>
      <c r="EF272" s="45"/>
      <c r="EG272" s="45"/>
      <c r="EH272" s="45"/>
      <c r="EI272" s="45"/>
      <c r="EJ272" s="45"/>
      <c r="EK272" s="45"/>
      <c r="EL272" s="45"/>
      <c r="EM272" s="45"/>
      <c r="EN272" s="45"/>
      <c r="EO272" s="45"/>
      <c r="EP272" s="45"/>
      <c r="EQ272" s="45"/>
      <c r="ER272" s="45"/>
      <c r="ES272" s="45"/>
      <c r="ET272" s="45"/>
      <c r="EU272" s="45"/>
      <c r="EV272" s="45"/>
      <c r="EW272" s="45"/>
      <c r="EX272" s="45"/>
      <c r="EY272" s="45"/>
      <c r="EZ272" s="45"/>
      <c r="FA272" s="45"/>
      <c r="FB272" s="45"/>
      <c r="FC272" s="45"/>
      <c r="FD272" s="45"/>
      <c r="FE272" s="45"/>
      <c r="FF272" s="45"/>
      <c r="FG272" s="45"/>
      <c r="FH272" s="45"/>
      <c r="FI272" s="45"/>
      <c r="FJ272" s="45"/>
      <c r="FK272" s="45"/>
      <c r="FL272" s="45"/>
      <c r="FM272" s="45"/>
      <c r="FN272" s="45"/>
      <c r="FO272" s="45"/>
      <c r="FP272" s="45"/>
      <c r="FQ272" s="45"/>
      <c r="FR272" s="45"/>
      <c r="FS272" s="45"/>
      <c r="FT272" s="45"/>
      <c r="FU272" s="45"/>
      <c r="FV272" s="45"/>
      <c r="FW272" s="45"/>
      <c r="FX272" s="45"/>
      <c r="FY272" s="45"/>
      <c r="FZ272" s="45"/>
      <c r="GA272" s="45"/>
      <c r="GB272" s="45"/>
      <c r="GC272" s="45"/>
      <c r="GD272" s="45"/>
      <c r="GE272" s="45"/>
      <c r="GF272" s="45"/>
      <c r="GG272" s="45"/>
      <c r="GH272" s="45"/>
      <c r="GI272" s="45"/>
      <c r="GJ272" s="45"/>
      <c r="GK272" s="45"/>
      <c r="GL272" s="45"/>
      <c r="GM272" s="45"/>
      <c r="GN272" s="45"/>
      <c r="GO272" s="45"/>
      <c r="GP272" s="45"/>
      <c r="GQ272" s="45"/>
      <c r="GR272" s="45"/>
      <c r="GS272" s="45"/>
      <c r="GT272" s="45"/>
      <c r="GU272" s="45"/>
      <c r="GV272" s="45"/>
      <c r="GW272" s="45"/>
      <c r="GX272" s="45"/>
      <c r="GY272" s="45"/>
      <c r="GZ272" s="45"/>
      <c r="HA272" s="45"/>
      <c r="HB272" s="45"/>
      <c r="HC272" s="45"/>
      <c r="HD272" s="45"/>
      <c r="HE272" s="45"/>
      <c r="HF272" s="45"/>
      <c r="HG272" s="45"/>
      <c r="HH272" s="45"/>
      <c r="HI272" s="45"/>
      <c r="HJ272" s="45"/>
      <c r="HK272" s="45"/>
      <c r="HL272" s="45"/>
      <c r="HM272" s="45"/>
      <c r="HN272" s="45"/>
      <c r="HO272" s="45"/>
      <c r="HP272" s="45"/>
      <c r="HQ272" s="45"/>
      <c r="HR272" s="45"/>
      <c r="HS272" s="45"/>
      <c r="HT272" s="45"/>
      <c r="HU272" s="45"/>
      <c r="HV272" s="45"/>
      <c r="HW272" s="45"/>
      <c r="HX272" s="45"/>
      <c r="HY272" s="45"/>
      <c r="HZ272" s="45"/>
      <c r="IA272" s="45"/>
      <c r="IB272" s="45"/>
      <c r="IC272" s="45"/>
      <c r="ID272" s="45"/>
      <c r="IE272" s="45"/>
      <c r="IF272" s="45"/>
      <c r="IG272" s="45"/>
      <c r="IH272" s="45"/>
      <c r="II272" s="45"/>
      <c r="IJ272" s="45"/>
      <c r="IK272" s="45"/>
      <c r="IL272" s="45"/>
      <c r="IM272" s="45"/>
      <c r="IN272" s="45"/>
      <c r="IO272" s="45"/>
      <c r="IP272" s="45"/>
      <c r="IQ272" s="45"/>
      <c r="IR272" s="45"/>
      <c r="IS272" s="45"/>
      <c r="IT272" s="45"/>
      <c r="IU272" s="45"/>
      <c r="IV272" s="45"/>
      <c r="IW272" s="45"/>
      <c r="IX272" s="45"/>
      <c r="IY272" s="45"/>
      <c r="IZ272" s="45"/>
      <c r="JA272" s="45"/>
      <c r="JB272" s="45"/>
      <c r="JC272" s="45"/>
      <c r="JD272" s="45"/>
      <c r="JE272" s="45"/>
      <c r="JF272" s="45"/>
      <c r="JG272" s="45"/>
      <c r="JH272" s="45"/>
      <c r="JI272" s="45"/>
      <c r="JJ272" s="45"/>
      <c r="JK272" s="45"/>
      <c r="JL272" s="45"/>
      <c r="JM272" s="45"/>
      <c r="JN272" s="45"/>
      <c r="JO272" s="45"/>
      <c r="JP272" s="45"/>
      <c r="JQ272" s="45"/>
      <c r="JR272" s="45"/>
      <c r="JS272" s="45"/>
      <c r="JT272" s="45"/>
      <c r="JU272" s="45"/>
      <c r="JV272" s="45"/>
      <c r="JW272" s="45"/>
      <c r="JX272" s="45"/>
      <c r="JY272" s="45"/>
      <c r="JZ272" s="45"/>
      <c r="KA272" s="45"/>
      <c r="KB272" s="45"/>
      <c r="KC272" s="45"/>
      <c r="KD272" s="45"/>
      <c r="KE272" s="45"/>
      <c r="KF272" s="45"/>
      <c r="KG272" s="45"/>
      <c r="KH272" s="45"/>
      <c r="KI272" s="45"/>
      <c r="KJ272" s="45"/>
      <c r="KK272" s="45"/>
      <c r="KL272" s="45"/>
      <c r="KM272" s="45"/>
      <c r="KN272" s="45"/>
      <c r="KO272" s="45"/>
      <c r="KP272" s="45"/>
      <c r="KQ272" s="45"/>
      <c r="KR272" s="45"/>
      <c r="KS272" s="45"/>
      <c r="KT272" s="45"/>
      <c r="KU272" s="45"/>
      <c r="KV272" s="45"/>
      <c r="KW272" s="45"/>
      <c r="KX272" s="45"/>
      <c r="KY272" s="45"/>
      <c r="KZ272" s="45"/>
      <c r="LA272" s="45"/>
      <c r="LB272" s="45"/>
      <c r="LC272" s="45"/>
      <c r="LD272" s="45"/>
      <c r="LE272" s="45"/>
      <c r="LF272" s="45"/>
      <c r="LG272" s="45"/>
      <c r="LH272" s="45"/>
      <c r="LI272" s="45"/>
      <c r="LJ272" s="45"/>
      <c r="LK272" s="45"/>
      <c r="LL272" s="45"/>
      <c r="LM272" s="45"/>
      <c r="LN272" s="45"/>
      <c r="LO272" s="45"/>
      <c r="LP272" s="45"/>
      <c r="LQ272" s="45"/>
      <c r="LR272" s="45"/>
      <c r="LS272" s="45"/>
      <c r="LT272" s="45"/>
      <c r="LU272" s="45"/>
      <c r="LV272" s="45"/>
      <c r="LW272" s="45"/>
      <c r="LX272" s="45"/>
      <c r="LY272" s="45"/>
      <c r="LZ272" s="45"/>
      <c r="MA272" s="45"/>
      <c r="MB272" s="45"/>
      <c r="MC272" s="45"/>
      <c r="MD272" s="45"/>
      <c r="ME272" s="45"/>
      <c r="MF272" s="45"/>
      <c r="MG272" s="45"/>
      <c r="MH272" s="45"/>
      <c r="MI272" s="45"/>
      <c r="MJ272" s="45"/>
      <c r="MK272" s="45"/>
      <c r="ML272" s="45"/>
      <c r="MM272" s="45"/>
      <c r="MN272" s="45"/>
      <c r="MO272" s="45"/>
      <c r="MP272" s="45"/>
      <c r="MQ272" s="45"/>
      <c r="MR272" s="45"/>
      <c r="MS272" s="45"/>
      <c r="MT272" s="45"/>
      <c r="MU272" s="45"/>
      <c r="MV272" s="45"/>
      <c r="MW272" s="45"/>
      <c r="MX272" s="45"/>
      <c r="MY272" s="45"/>
      <c r="MZ272" s="45"/>
      <c r="NA272" s="45"/>
      <c r="NB272" s="45"/>
      <c r="NC272" s="45"/>
      <c r="ND272" s="45"/>
      <c r="NE272" s="45"/>
      <c r="NF272" s="45"/>
      <c r="NG272" s="45"/>
      <c r="NH272" s="45"/>
      <c r="NI272" s="45"/>
      <c r="NJ272" s="45"/>
      <c r="NK272" s="45"/>
      <c r="NL272" s="45"/>
      <c r="NM272" s="45"/>
      <c r="NN272" s="45"/>
      <c r="NO272" s="45"/>
      <c r="NP272" s="45"/>
      <c r="NQ272" s="45"/>
      <c r="NR272" s="45"/>
      <c r="NS272" s="45"/>
      <c r="NT272" s="45"/>
      <c r="NU272" s="45"/>
      <c r="NV272" s="45"/>
      <c r="NW272" s="45"/>
      <c r="NX272" s="45"/>
      <c r="NY272" s="45"/>
      <c r="NZ272" s="45"/>
      <c r="OA272" s="45"/>
      <c r="OB272" s="45"/>
      <c r="OC272" s="45"/>
      <c r="OD272" s="45"/>
      <c r="OE272" s="45"/>
      <c r="OF272" s="45"/>
      <c r="OG272" s="45"/>
      <c r="OH272" s="45"/>
      <c r="OI272" s="45"/>
      <c r="OJ272" s="45"/>
      <c r="OK272" s="45"/>
      <c r="OL272" s="45"/>
      <c r="OM272" s="45"/>
      <c r="ON272" s="45"/>
      <c r="OO272" s="45"/>
      <c r="OP272" s="45"/>
      <c r="OQ272" s="45"/>
      <c r="OR272" s="45"/>
      <c r="OS272" s="45"/>
      <c r="OT272" s="45"/>
      <c r="OU272" s="45"/>
      <c r="OV272" s="45"/>
      <c r="OW272" s="45"/>
      <c r="OX272" s="45"/>
      <c r="OY272" s="45"/>
      <c r="OZ272" s="45"/>
      <c r="PA272" s="45"/>
      <c r="PB272" s="45"/>
      <c r="PC272" s="45"/>
      <c r="PD272" s="45"/>
      <c r="PE272" s="45"/>
      <c r="PF272" s="45"/>
      <c r="PG272" s="45"/>
      <c r="PH272" s="45"/>
      <c r="PI272" s="45"/>
      <c r="PJ272" s="45"/>
      <c r="PK272" s="45"/>
      <c r="PL272" s="45"/>
      <c r="PM272" s="45"/>
      <c r="PN272" s="45"/>
      <c r="PO272" s="45"/>
      <c r="PP272" s="45"/>
      <c r="PQ272" s="45"/>
      <c r="PR272" s="45"/>
      <c r="PS272" s="45"/>
      <c r="PT272" s="45"/>
      <c r="PU272" s="45"/>
      <c r="PV272" s="45"/>
      <c r="PW272" s="45"/>
      <c r="PX272" s="45"/>
      <c r="PY272" s="45"/>
      <c r="PZ272" s="45"/>
      <c r="QA272" s="45"/>
      <c r="QB272" s="45"/>
      <c r="QC272" s="45"/>
      <c r="QD272" s="45"/>
      <c r="QE272" s="45"/>
      <c r="QF272" s="45"/>
      <c r="QG272" s="45"/>
      <c r="QH272" s="45"/>
      <c r="QI272" s="45"/>
      <c r="QJ272" s="45"/>
      <c r="QK272" s="45"/>
      <c r="QL272" s="45"/>
      <c r="QM272" s="45"/>
      <c r="QN272" s="45"/>
      <c r="QO272" s="45"/>
      <c r="QP272" s="45"/>
      <c r="QQ272" s="45"/>
      <c r="QR272" s="45"/>
      <c r="QS272" s="45"/>
      <c r="QT272" s="45"/>
      <c r="QU272" s="45"/>
    </row>
    <row r="273" spans="2:463" outlineLevel="1">
      <c r="C273" s="75" t="s">
        <v>526</v>
      </c>
      <c r="D273" s="192"/>
      <c r="E273" s="50" t="s">
        <v>95</v>
      </c>
      <c r="H273" s="258">
        <f ca="1">SUM(I273:QJ273)</f>
        <v>1855379.5664838403</v>
      </c>
      <c r="I273" s="45">
        <f t="shared" ref="I273:AF273" ca="1" si="953">I62*0.16</f>
        <v>100696.02419097601</v>
      </c>
      <c r="J273" s="45">
        <f t="shared" ca="1" si="953"/>
        <v>0</v>
      </c>
      <c r="K273" s="45">
        <f t="shared" ca="1" si="953"/>
        <v>0</v>
      </c>
      <c r="L273" s="45">
        <f t="shared" ca="1" si="953"/>
        <v>0</v>
      </c>
      <c r="M273" s="45">
        <f t="shared" ca="1" si="953"/>
        <v>0</v>
      </c>
      <c r="N273" s="45">
        <f t="shared" ca="1" si="953"/>
        <v>606950.4292720001</v>
      </c>
      <c r="O273" s="45">
        <f t="shared" ca="1" si="953"/>
        <v>67721.142450926942</v>
      </c>
      <c r="P273" s="45">
        <f t="shared" ca="1" si="953"/>
        <v>27811.142450926938</v>
      </c>
      <c r="Q273" s="45">
        <f t="shared" ca="1" si="953"/>
        <v>27811.142450926938</v>
      </c>
      <c r="R273" s="45">
        <f t="shared" ca="1" si="953"/>
        <v>67721.142450926942</v>
      </c>
      <c r="S273" s="45">
        <f t="shared" ca="1" si="953"/>
        <v>27811.142450926938</v>
      </c>
      <c r="T273" s="45">
        <f t="shared" ca="1" si="953"/>
        <v>27811.142450926938</v>
      </c>
      <c r="U273" s="45">
        <f t="shared" ca="1" si="953"/>
        <v>289374.16738959367</v>
      </c>
      <c r="V273" s="45">
        <f t="shared" ca="1" si="953"/>
        <v>41067.809117593606</v>
      </c>
      <c r="W273" s="45">
        <f t="shared" ca="1" si="953"/>
        <v>14507.809117593602</v>
      </c>
      <c r="X273" s="45">
        <f t="shared" ca="1" si="953"/>
        <v>180752.12911759361</v>
      </c>
      <c r="Y273" s="45">
        <f t="shared" ca="1" si="953"/>
        <v>14507.809117593602</v>
      </c>
      <c r="Z273" s="45">
        <f t="shared" ca="1" si="953"/>
        <v>14507.809117593602</v>
      </c>
      <c r="AA273" s="45">
        <f t="shared" ca="1" si="953"/>
        <v>224825.82397789441</v>
      </c>
      <c r="AB273" s="45">
        <f t="shared" ca="1" si="953"/>
        <v>12694.332977894403</v>
      </c>
      <c r="AC273" s="45">
        <f t="shared" ca="1" si="953"/>
        <v>108808.56838195201</v>
      </c>
      <c r="AD273" s="45">
        <f t="shared" ca="1" si="953"/>
        <v>0</v>
      </c>
      <c r="AE273" s="45">
        <f t="shared" ca="1" si="953"/>
        <v>0</v>
      </c>
      <c r="AF273" s="45">
        <f t="shared" ca="1" si="953"/>
        <v>0</v>
      </c>
      <c r="AG273" s="45">
        <f t="shared" ref="AG273:CR273" si="954">AG39*0.18</f>
        <v>0</v>
      </c>
      <c r="AH273" s="45">
        <f t="shared" si="954"/>
        <v>0</v>
      </c>
      <c r="AI273" s="45">
        <f t="shared" si="954"/>
        <v>0</v>
      </c>
      <c r="AJ273" s="45">
        <f t="shared" si="954"/>
        <v>0</v>
      </c>
      <c r="AK273" s="45">
        <f t="shared" si="954"/>
        <v>0</v>
      </c>
      <c r="AL273" s="45">
        <f t="shared" si="954"/>
        <v>0</v>
      </c>
      <c r="AM273" s="45">
        <f t="shared" si="954"/>
        <v>0</v>
      </c>
      <c r="AN273" s="45">
        <f t="shared" si="954"/>
        <v>0</v>
      </c>
      <c r="AO273" s="45">
        <f t="shared" si="954"/>
        <v>0</v>
      </c>
      <c r="AP273" s="45">
        <f t="shared" si="954"/>
        <v>0</v>
      </c>
      <c r="AQ273" s="45">
        <f t="shared" si="954"/>
        <v>0</v>
      </c>
      <c r="AR273" s="45">
        <f t="shared" si="954"/>
        <v>0</v>
      </c>
      <c r="AS273" s="45">
        <f t="shared" si="954"/>
        <v>0</v>
      </c>
      <c r="AT273" s="45">
        <f t="shared" si="954"/>
        <v>0</v>
      </c>
      <c r="AU273" s="45">
        <f t="shared" si="954"/>
        <v>0</v>
      </c>
      <c r="AV273" s="45">
        <f t="shared" si="954"/>
        <v>0</v>
      </c>
      <c r="AW273" s="45">
        <f t="shared" si="954"/>
        <v>0</v>
      </c>
      <c r="AX273" s="45">
        <f t="shared" si="954"/>
        <v>0</v>
      </c>
      <c r="AY273" s="45">
        <f t="shared" si="954"/>
        <v>0</v>
      </c>
      <c r="AZ273" s="45">
        <f t="shared" si="954"/>
        <v>0</v>
      </c>
      <c r="BA273" s="45">
        <f t="shared" si="954"/>
        <v>0</v>
      </c>
      <c r="BB273" s="45">
        <f t="shared" si="954"/>
        <v>0</v>
      </c>
      <c r="BC273" s="45">
        <f t="shared" si="954"/>
        <v>0</v>
      </c>
      <c r="BD273" s="45">
        <f t="shared" si="954"/>
        <v>0</v>
      </c>
      <c r="BE273" s="45">
        <f t="shared" si="954"/>
        <v>0</v>
      </c>
      <c r="BF273" s="45">
        <f t="shared" si="954"/>
        <v>0</v>
      </c>
      <c r="BG273" s="45">
        <f t="shared" si="954"/>
        <v>0</v>
      </c>
      <c r="BH273" s="45">
        <f t="shared" si="954"/>
        <v>0</v>
      </c>
      <c r="BI273" s="45">
        <f t="shared" si="954"/>
        <v>0</v>
      </c>
      <c r="BJ273" s="45">
        <f t="shared" si="954"/>
        <v>0</v>
      </c>
      <c r="BK273" s="45">
        <f t="shared" si="954"/>
        <v>0</v>
      </c>
      <c r="BL273" s="45">
        <f t="shared" si="954"/>
        <v>0</v>
      </c>
      <c r="BM273" s="45">
        <f t="shared" si="954"/>
        <v>0</v>
      </c>
      <c r="BN273" s="45">
        <f t="shared" si="954"/>
        <v>0</v>
      </c>
      <c r="BO273" s="45">
        <f t="shared" si="954"/>
        <v>0</v>
      </c>
      <c r="BP273" s="45">
        <f t="shared" si="954"/>
        <v>0</v>
      </c>
      <c r="BQ273" s="45">
        <f t="shared" si="954"/>
        <v>0</v>
      </c>
      <c r="BR273" s="45">
        <f t="shared" si="954"/>
        <v>0</v>
      </c>
      <c r="BS273" s="45">
        <f t="shared" si="954"/>
        <v>0</v>
      </c>
      <c r="BT273" s="45">
        <f t="shared" si="954"/>
        <v>0</v>
      </c>
      <c r="BU273" s="45">
        <f t="shared" si="954"/>
        <v>0</v>
      </c>
      <c r="BV273" s="45">
        <f t="shared" si="954"/>
        <v>0</v>
      </c>
      <c r="BW273" s="45">
        <f t="shared" si="954"/>
        <v>0</v>
      </c>
      <c r="BX273" s="45">
        <f t="shared" si="954"/>
        <v>0</v>
      </c>
      <c r="BY273" s="45">
        <f t="shared" si="954"/>
        <v>0</v>
      </c>
      <c r="BZ273" s="45">
        <f t="shared" si="954"/>
        <v>0</v>
      </c>
      <c r="CA273" s="45">
        <f t="shared" si="954"/>
        <v>0</v>
      </c>
      <c r="CB273" s="45">
        <f t="shared" si="954"/>
        <v>0</v>
      </c>
      <c r="CC273" s="45">
        <f t="shared" si="954"/>
        <v>0</v>
      </c>
      <c r="CD273" s="45">
        <f t="shared" si="954"/>
        <v>0</v>
      </c>
      <c r="CE273" s="45">
        <f t="shared" si="954"/>
        <v>0</v>
      </c>
      <c r="CF273" s="45">
        <f t="shared" si="954"/>
        <v>0</v>
      </c>
      <c r="CG273" s="45">
        <f t="shared" si="954"/>
        <v>0</v>
      </c>
      <c r="CH273" s="45">
        <f t="shared" si="954"/>
        <v>0</v>
      </c>
      <c r="CI273" s="45">
        <f t="shared" si="954"/>
        <v>0</v>
      </c>
      <c r="CJ273" s="45">
        <f t="shared" si="954"/>
        <v>0</v>
      </c>
      <c r="CK273" s="45">
        <f t="shared" si="954"/>
        <v>0</v>
      </c>
      <c r="CL273" s="45">
        <f t="shared" si="954"/>
        <v>0</v>
      </c>
      <c r="CM273" s="45">
        <f t="shared" si="954"/>
        <v>0</v>
      </c>
      <c r="CN273" s="45">
        <f t="shared" si="954"/>
        <v>0</v>
      </c>
      <c r="CO273" s="45">
        <f t="shared" si="954"/>
        <v>0</v>
      </c>
      <c r="CP273" s="45">
        <f t="shared" si="954"/>
        <v>0</v>
      </c>
      <c r="CQ273" s="45">
        <f t="shared" si="954"/>
        <v>0</v>
      </c>
      <c r="CR273" s="45">
        <f t="shared" si="954"/>
        <v>0</v>
      </c>
      <c r="CS273" s="45">
        <f t="shared" ref="CS273:FD273" si="955">CS39*0.18</f>
        <v>0</v>
      </c>
      <c r="CT273" s="45">
        <f t="shared" si="955"/>
        <v>0</v>
      </c>
      <c r="CU273" s="45">
        <f t="shared" si="955"/>
        <v>0</v>
      </c>
      <c r="CV273" s="45">
        <f t="shared" si="955"/>
        <v>0</v>
      </c>
      <c r="CW273" s="45">
        <f t="shared" si="955"/>
        <v>0</v>
      </c>
      <c r="CX273" s="45">
        <f t="shared" si="955"/>
        <v>0</v>
      </c>
      <c r="CY273" s="45">
        <f t="shared" si="955"/>
        <v>0</v>
      </c>
      <c r="CZ273" s="45">
        <f t="shared" si="955"/>
        <v>0</v>
      </c>
      <c r="DA273" s="45">
        <f t="shared" si="955"/>
        <v>0</v>
      </c>
      <c r="DB273" s="45">
        <f t="shared" si="955"/>
        <v>0</v>
      </c>
      <c r="DC273" s="45">
        <f t="shared" si="955"/>
        <v>0</v>
      </c>
      <c r="DD273" s="45">
        <f t="shared" si="955"/>
        <v>0</v>
      </c>
      <c r="DE273" s="45">
        <f t="shared" si="955"/>
        <v>0</v>
      </c>
      <c r="DF273" s="45">
        <f t="shared" si="955"/>
        <v>0</v>
      </c>
      <c r="DG273" s="45">
        <f t="shared" si="955"/>
        <v>0</v>
      </c>
      <c r="DH273" s="45">
        <f t="shared" si="955"/>
        <v>0</v>
      </c>
      <c r="DI273" s="45">
        <f t="shared" si="955"/>
        <v>0</v>
      </c>
      <c r="DJ273" s="45">
        <f t="shared" si="955"/>
        <v>0</v>
      </c>
      <c r="DK273" s="45">
        <f t="shared" si="955"/>
        <v>0</v>
      </c>
      <c r="DL273" s="45">
        <f t="shared" si="955"/>
        <v>0</v>
      </c>
      <c r="DM273" s="45">
        <f t="shared" si="955"/>
        <v>0</v>
      </c>
      <c r="DN273" s="45">
        <f t="shared" si="955"/>
        <v>0</v>
      </c>
      <c r="DO273" s="45">
        <f t="shared" si="955"/>
        <v>0</v>
      </c>
      <c r="DP273" s="45">
        <f t="shared" si="955"/>
        <v>0</v>
      </c>
      <c r="DQ273" s="45">
        <f t="shared" si="955"/>
        <v>0</v>
      </c>
      <c r="DR273" s="45">
        <f t="shared" si="955"/>
        <v>0</v>
      </c>
      <c r="DS273" s="45">
        <f t="shared" si="955"/>
        <v>0</v>
      </c>
      <c r="DT273" s="45">
        <f t="shared" si="955"/>
        <v>0</v>
      </c>
      <c r="DU273" s="45">
        <f t="shared" si="955"/>
        <v>0</v>
      </c>
      <c r="DV273" s="45">
        <f t="shared" si="955"/>
        <v>0</v>
      </c>
      <c r="DW273" s="45">
        <f t="shared" si="955"/>
        <v>0</v>
      </c>
      <c r="DX273" s="45">
        <f t="shared" si="955"/>
        <v>0</v>
      </c>
      <c r="DY273" s="45">
        <f t="shared" si="955"/>
        <v>0</v>
      </c>
      <c r="DZ273" s="45">
        <f t="shared" si="955"/>
        <v>0</v>
      </c>
      <c r="EA273" s="45">
        <f t="shared" si="955"/>
        <v>0</v>
      </c>
      <c r="EB273" s="45">
        <f t="shared" si="955"/>
        <v>0</v>
      </c>
      <c r="EC273" s="45">
        <f t="shared" si="955"/>
        <v>0</v>
      </c>
      <c r="ED273" s="45">
        <f t="shared" si="955"/>
        <v>0</v>
      </c>
      <c r="EE273" s="45">
        <f t="shared" si="955"/>
        <v>0</v>
      </c>
      <c r="EF273" s="45">
        <f t="shared" si="955"/>
        <v>0</v>
      </c>
      <c r="EG273" s="45">
        <f t="shared" si="955"/>
        <v>0</v>
      </c>
      <c r="EH273" s="45">
        <f t="shared" si="955"/>
        <v>0</v>
      </c>
      <c r="EI273" s="45">
        <f t="shared" si="955"/>
        <v>0</v>
      </c>
      <c r="EJ273" s="45">
        <f t="shared" si="955"/>
        <v>0</v>
      </c>
      <c r="EK273" s="45">
        <f t="shared" si="955"/>
        <v>0</v>
      </c>
      <c r="EL273" s="45">
        <f t="shared" si="955"/>
        <v>0</v>
      </c>
      <c r="EM273" s="45">
        <f t="shared" si="955"/>
        <v>0</v>
      </c>
      <c r="EN273" s="45">
        <f t="shared" si="955"/>
        <v>0</v>
      </c>
      <c r="EO273" s="45">
        <f t="shared" si="955"/>
        <v>0</v>
      </c>
      <c r="EP273" s="45">
        <f t="shared" si="955"/>
        <v>0</v>
      </c>
      <c r="EQ273" s="45">
        <f t="shared" si="955"/>
        <v>0</v>
      </c>
      <c r="ER273" s="45">
        <f t="shared" si="955"/>
        <v>0</v>
      </c>
      <c r="ES273" s="45">
        <f t="shared" si="955"/>
        <v>0</v>
      </c>
      <c r="ET273" s="45">
        <f t="shared" si="955"/>
        <v>0</v>
      </c>
      <c r="EU273" s="45">
        <f t="shared" si="955"/>
        <v>0</v>
      </c>
      <c r="EV273" s="45">
        <f t="shared" si="955"/>
        <v>0</v>
      </c>
      <c r="EW273" s="45">
        <f t="shared" si="955"/>
        <v>0</v>
      </c>
      <c r="EX273" s="45">
        <f t="shared" si="955"/>
        <v>0</v>
      </c>
      <c r="EY273" s="45">
        <f t="shared" si="955"/>
        <v>0</v>
      </c>
      <c r="EZ273" s="45">
        <f t="shared" si="955"/>
        <v>0</v>
      </c>
      <c r="FA273" s="45">
        <f t="shared" si="955"/>
        <v>0</v>
      </c>
      <c r="FB273" s="45">
        <f t="shared" si="955"/>
        <v>0</v>
      </c>
      <c r="FC273" s="45">
        <f t="shared" si="955"/>
        <v>0</v>
      </c>
      <c r="FD273" s="45">
        <f t="shared" si="955"/>
        <v>0</v>
      </c>
      <c r="FE273" s="45">
        <f t="shared" ref="FE273:HP273" si="956">FE39*0.18</f>
        <v>0</v>
      </c>
      <c r="FF273" s="45">
        <f t="shared" si="956"/>
        <v>0</v>
      </c>
      <c r="FG273" s="45">
        <f t="shared" si="956"/>
        <v>0</v>
      </c>
      <c r="FH273" s="45">
        <f t="shared" si="956"/>
        <v>0</v>
      </c>
      <c r="FI273" s="45">
        <f t="shared" si="956"/>
        <v>0</v>
      </c>
      <c r="FJ273" s="45">
        <f t="shared" si="956"/>
        <v>0</v>
      </c>
      <c r="FK273" s="45">
        <f t="shared" si="956"/>
        <v>0</v>
      </c>
      <c r="FL273" s="45">
        <f t="shared" si="956"/>
        <v>0</v>
      </c>
      <c r="FM273" s="45">
        <f t="shared" si="956"/>
        <v>0</v>
      </c>
      <c r="FN273" s="45">
        <f t="shared" si="956"/>
        <v>0</v>
      </c>
      <c r="FO273" s="45">
        <f t="shared" si="956"/>
        <v>0</v>
      </c>
      <c r="FP273" s="45">
        <f t="shared" si="956"/>
        <v>0</v>
      </c>
      <c r="FQ273" s="45">
        <f t="shared" si="956"/>
        <v>0</v>
      </c>
      <c r="FR273" s="45">
        <f t="shared" si="956"/>
        <v>0</v>
      </c>
      <c r="FS273" s="45">
        <f t="shared" si="956"/>
        <v>0</v>
      </c>
      <c r="FT273" s="45">
        <f t="shared" si="956"/>
        <v>0</v>
      </c>
      <c r="FU273" s="45">
        <f t="shared" si="956"/>
        <v>0</v>
      </c>
      <c r="FV273" s="45">
        <f t="shared" si="956"/>
        <v>0</v>
      </c>
      <c r="FW273" s="45">
        <f t="shared" si="956"/>
        <v>0</v>
      </c>
      <c r="FX273" s="45">
        <f t="shared" si="956"/>
        <v>0</v>
      </c>
      <c r="FY273" s="45">
        <f t="shared" si="956"/>
        <v>0</v>
      </c>
      <c r="FZ273" s="45">
        <f t="shared" si="956"/>
        <v>0</v>
      </c>
      <c r="GA273" s="45">
        <f t="shared" si="956"/>
        <v>0</v>
      </c>
      <c r="GB273" s="45">
        <f t="shared" si="956"/>
        <v>0</v>
      </c>
      <c r="GC273" s="45">
        <f t="shared" si="956"/>
        <v>0</v>
      </c>
      <c r="GD273" s="45">
        <f t="shared" si="956"/>
        <v>0</v>
      </c>
      <c r="GE273" s="45">
        <f t="shared" si="956"/>
        <v>0</v>
      </c>
      <c r="GF273" s="45">
        <f t="shared" si="956"/>
        <v>0</v>
      </c>
      <c r="GG273" s="45">
        <f t="shared" si="956"/>
        <v>0</v>
      </c>
      <c r="GH273" s="45">
        <f t="shared" si="956"/>
        <v>0</v>
      </c>
      <c r="GI273" s="45">
        <f t="shared" si="956"/>
        <v>0</v>
      </c>
      <c r="GJ273" s="45">
        <f t="shared" si="956"/>
        <v>0</v>
      </c>
      <c r="GK273" s="45">
        <f t="shared" si="956"/>
        <v>0</v>
      </c>
      <c r="GL273" s="45">
        <f t="shared" si="956"/>
        <v>0</v>
      </c>
      <c r="GM273" s="45">
        <f t="shared" si="956"/>
        <v>0</v>
      </c>
      <c r="GN273" s="45">
        <f t="shared" si="956"/>
        <v>0</v>
      </c>
      <c r="GO273" s="45">
        <f t="shared" si="956"/>
        <v>0</v>
      </c>
      <c r="GP273" s="45">
        <f t="shared" si="956"/>
        <v>0</v>
      </c>
      <c r="GQ273" s="45">
        <f t="shared" si="956"/>
        <v>0</v>
      </c>
      <c r="GR273" s="45">
        <f t="shared" si="956"/>
        <v>0</v>
      </c>
      <c r="GS273" s="45">
        <f t="shared" si="956"/>
        <v>0</v>
      </c>
      <c r="GT273" s="45">
        <f t="shared" si="956"/>
        <v>0</v>
      </c>
      <c r="GU273" s="45">
        <f t="shared" si="956"/>
        <v>0</v>
      </c>
      <c r="GV273" s="45">
        <f t="shared" si="956"/>
        <v>0</v>
      </c>
      <c r="GW273" s="45">
        <f t="shared" si="956"/>
        <v>0</v>
      </c>
      <c r="GX273" s="45">
        <f t="shared" si="956"/>
        <v>0</v>
      </c>
      <c r="GY273" s="45">
        <f t="shared" si="956"/>
        <v>0</v>
      </c>
      <c r="GZ273" s="45">
        <f t="shared" si="956"/>
        <v>0</v>
      </c>
      <c r="HA273" s="45">
        <f t="shared" si="956"/>
        <v>0</v>
      </c>
      <c r="HB273" s="45">
        <f t="shared" si="956"/>
        <v>0</v>
      </c>
      <c r="HC273" s="45">
        <f t="shared" si="956"/>
        <v>0</v>
      </c>
      <c r="HD273" s="45">
        <f t="shared" si="956"/>
        <v>0</v>
      </c>
      <c r="HE273" s="45">
        <f t="shared" si="956"/>
        <v>0</v>
      </c>
      <c r="HF273" s="45">
        <f t="shared" si="956"/>
        <v>0</v>
      </c>
      <c r="HG273" s="45">
        <f t="shared" si="956"/>
        <v>0</v>
      </c>
      <c r="HH273" s="45">
        <f t="shared" si="956"/>
        <v>0</v>
      </c>
      <c r="HI273" s="45">
        <f t="shared" si="956"/>
        <v>0</v>
      </c>
      <c r="HJ273" s="45">
        <f t="shared" si="956"/>
        <v>0</v>
      </c>
      <c r="HK273" s="45">
        <f t="shared" si="956"/>
        <v>0</v>
      </c>
      <c r="HL273" s="45">
        <f t="shared" si="956"/>
        <v>0</v>
      </c>
      <c r="HM273" s="45">
        <f t="shared" si="956"/>
        <v>0</v>
      </c>
      <c r="HN273" s="45">
        <f t="shared" si="956"/>
        <v>0</v>
      </c>
      <c r="HO273" s="45">
        <f t="shared" si="956"/>
        <v>0</v>
      </c>
      <c r="HP273" s="45">
        <f t="shared" si="956"/>
        <v>0</v>
      </c>
      <c r="HQ273" s="45">
        <f t="shared" ref="HQ273:KB273" si="957">HQ39*0.18</f>
        <v>0</v>
      </c>
      <c r="HR273" s="45">
        <f t="shared" si="957"/>
        <v>0</v>
      </c>
      <c r="HS273" s="45">
        <f t="shared" si="957"/>
        <v>0</v>
      </c>
      <c r="HT273" s="45">
        <f t="shared" si="957"/>
        <v>0</v>
      </c>
      <c r="HU273" s="45">
        <f t="shared" si="957"/>
        <v>0</v>
      </c>
      <c r="HV273" s="45">
        <f t="shared" si="957"/>
        <v>0</v>
      </c>
      <c r="HW273" s="45">
        <f t="shared" si="957"/>
        <v>0</v>
      </c>
      <c r="HX273" s="45">
        <f t="shared" si="957"/>
        <v>0</v>
      </c>
      <c r="HY273" s="45">
        <f t="shared" si="957"/>
        <v>0</v>
      </c>
      <c r="HZ273" s="45">
        <f t="shared" si="957"/>
        <v>0</v>
      </c>
      <c r="IA273" s="45">
        <f t="shared" si="957"/>
        <v>0</v>
      </c>
      <c r="IB273" s="45">
        <f t="shared" si="957"/>
        <v>0</v>
      </c>
      <c r="IC273" s="45">
        <f t="shared" si="957"/>
        <v>0</v>
      </c>
      <c r="ID273" s="45">
        <f t="shared" si="957"/>
        <v>0</v>
      </c>
      <c r="IE273" s="45">
        <f t="shared" si="957"/>
        <v>0</v>
      </c>
      <c r="IF273" s="45">
        <f t="shared" si="957"/>
        <v>0</v>
      </c>
      <c r="IG273" s="45">
        <f t="shared" si="957"/>
        <v>0</v>
      </c>
      <c r="IH273" s="45">
        <f t="shared" si="957"/>
        <v>0</v>
      </c>
      <c r="II273" s="45">
        <f t="shared" si="957"/>
        <v>0</v>
      </c>
      <c r="IJ273" s="45">
        <f t="shared" si="957"/>
        <v>0</v>
      </c>
      <c r="IK273" s="45">
        <f t="shared" si="957"/>
        <v>0</v>
      </c>
      <c r="IL273" s="45">
        <f t="shared" si="957"/>
        <v>0</v>
      </c>
      <c r="IM273" s="45">
        <f t="shared" si="957"/>
        <v>0</v>
      </c>
      <c r="IN273" s="45">
        <f t="shared" si="957"/>
        <v>0</v>
      </c>
      <c r="IO273" s="45">
        <f t="shared" si="957"/>
        <v>0</v>
      </c>
      <c r="IP273" s="45">
        <f t="shared" si="957"/>
        <v>0</v>
      </c>
      <c r="IQ273" s="45">
        <f t="shared" si="957"/>
        <v>0</v>
      </c>
      <c r="IR273" s="45">
        <f t="shared" si="957"/>
        <v>0</v>
      </c>
      <c r="IS273" s="45">
        <f t="shared" si="957"/>
        <v>0</v>
      </c>
      <c r="IT273" s="45">
        <f t="shared" si="957"/>
        <v>0</v>
      </c>
      <c r="IU273" s="45">
        <f t="shared" si="957"/>
        <v>0</v>
      </c>
      <c r="IV273" s="45">
        <f t="shared" si="957"/>
        <v>0</v>
      </c>
      <c r="IW273" s="45">
        <f t="shared" si="957"/>
        <v>0</v>
      </c>
      <c r="IX273" s="45">
        <f t="shared" si="957"/>
        <v>0</v>
      </c>
      <c r="IY273" s="45">
        <f t="shared" si="957"/>
        <v>0</v>
      </c>
      <c r="IZ273" s="45">
        <f t="shared" si="957"/>
        <v>0</v>
      </c>
      <c r="JA273" s="45">
        <f t="shared" si="957"/>
        <v>0</v>
      </c>
      <c r="JB273" s="45">
        <f t="shared" si="957"/>
        <v>0</v>
      </c>
      <c r="JC273" s="45">
        <f t="shared" si="957"/>
        <v>0</v>
      </c>
      <c r="JD273" s="45">
        <f t="shared" si="957"/>
        <v>0</v>
      </c>
      <c r="JE273" s="45">
        <f t="shared" si="957"/>
        <v>0</v>
      </c>
      <c r="JF273" s="45">
        <f t="shared" si="957"/>
        <v>0</v>
      </c>
      <c r="JG273" s="45">
        <f t="shared" si="957"/>
        <v>0</v>
      </c>
      <c r="JH273" s="45">
        <f t="shared" si="957"/>
        <v>0</v>
      </c>
      <c r="JI273" s="45">
        <f t="shared" si="957"/>
        <v>0</v>
      </c>
      <c r="JJ273" s="45">
        <f t="shared" si="957"/>
        <v>0</v>
      </c>
      <c r="JK273" s="45">
        <f t="shared" si="957"/>
        <v>0</v>
      </c>
      <c r="JL273" s="45">
        <f t="shared" si="957"/>
        <v>0</v>
      </c>
      <c r="JM273" s="45">
        <f t="shared" si="957"/>
        <v>0</v>
      </c>
      <c r="JN273" s="45">
        <f t="shared" si="957"/>
        <v>0</v>
      </c>
      <c r="JO273" s="45">
        <f t="shared" si="957"/>
        <v>0</v>
      </c>
      <c r="JP273" s="45">
        <f t="shared" si="957"/>
        <v>0</v>
      </c>
      <c r="JQ273" s="45">
        <f t="shared" si="957"/>
        <v>0</v>
      </c>
      <c r="JR273" s="45">
        <f t="shared" si="957"/>
        <v>0</v>
      </c>
      <c r="JS273" s="45">
        <f t="shared" si="957"/>
        <v>0</v>
      </c>
      <c r="JT273" s="45">
        <f t="shared" si="957"/>
        <v>0</v>
      </c>
      <c r="JU273" s="45">
        <f t="shared" si="957"/>
        <v>0</v>
      </c>
      <c r="JV273" s="45">
        <f t="shared" si="957"/>
        <v>0</v>
      </c>
      <c r="JW273" s="45">
        <f t="shared" si="957"/>
        <v>0</v>
      </c>
      <c r="JX273" s="45">
        <f t="shared" si="957"/>
        <v>0</v>
      </c>
      <c r="JY273" s="45">
        <f t="shared" si="957"/>
        <v>0</v>
      </c>
      <c r="JZ273" s="45">
        <f t="shared" si="957"/>
        <v>0</v>
      </c>
      <c r="KA273" s="45">
        <f t="shared" si="957"/>
        <v>0</v>
      </c>
      <c r="KB273" s="45">
        <f t="shared" si="957"/>
        <v>0</v>
      </c>
      <c r="KC273" s="45">
        <f t="shared" ref="KC273:LT273" si="958">KC39*0.18</f>
        <v>0</v>
      </c>
      <c r="KD273" s="45">
        <f t="shared" si="958"/>
        <v>0</v>
      </c>
      <c r="KE273" s="45">
        <f t="shared" si="958"/>
        <v>0</v>
      </c>
      <c r="KF273" s="45">
        <f t="shared" si="958"/>
        <v>0</v>
      </c>
      <c r="KG273" s="45">
        <f t="shared" si="958"/>
        <v>0</v>
      </c>
      <c r="KH273" s="45">
        <f t="shared" si="958"/>
        <v>0</v>
      </c>
      <c r="KI273" s="45">
        <f t="shared" si="958"/>
        <v>0</v>
      </c>
      <c r="KJ273" s="45">
        <f t="shared" si="958"/>
        <v>0</v>
      </c>
      <c r="KK273" s="45">
        <f t="shared" si="958"/>
        <v>0</v>
      </c>
      <c r="KL273" s="45">
        <f t="shared" si="958"/>
        <v>0</v>
      </c>
      <c r="KM273" s="45">
        <f t="shared" si="958"/>
        <v>0</v>
      </c>
      <c r="KN273" s="45">
        <f t="shared" si="958"/>
        <v>0</v>
      </c>
      <c r="KO273" s="45">
        <f t="shared" si="958"/>
        <v>0</v>
      </c>
      <c r="KP273" s="45">
        <f t="shared" si="958"/>
        <v>0</v>
      </c>
      <c r="KQ273" s="45">
        <f t="shared" si="958"/>
        <v>0</v>
      </c>
      <c r="KR273" s="45">
        <f t="shared" si="958"/>
        <v>0</v>
      </c>
      <c r="KS273" s="45">
        <f t="shared" si="958"/>
        <v>0</v>
      </c>
      <c r="KT273" s="45">
        <f t="shared" si="958"/>
        <v>0</v>
      </c>
      <c r="KU273" s="45">
        <f t="shared" si="958"/>
        <v>0</v>
      </c>
      <c r="KV273" s="45">
        <f t="shared" si="958"/>
        <v>0</v>
      </c>
      <c r="KW273" s="45">
        <f t="shared" si="958"/>
        <v>0</v>
      </c>
      <c r="KX273" s="45">
        <f t="shared" si="958"/>
        <v>0</v>
      </c>
      <c r="KY273" s="45">
        <f t="shared" si="958"/>
        <v>0</v>
      </c>
      <c r="KZ273" s="45">
        <f t="shared" si="958"/>
        <v>0</v>
      </c>
      <c r="LA273" s="45">
        <f t="shared" si="958"/>
        <v>0</v>
      </c>
      <c r="LB273" s="45">
        <f t="shared" si="958"/>
        <v>0</v>
      </c>
      <c r="LC273" s="45">
        <f t="shared" si="958"/>
        <v>0</v>
      </c>
      <c r="LD273" s="45">
        <f t="shared" si="958"/>
        <v>0</v>
      </c>
      <c r="LE273" s="45">
        <f t="shared" si="958"/>
        <v>0</v>
      </c>
      <c r="LF273" s="45">
        <f t="shared" si="958"/>
        <v>0</v>
      </c>
      <c r="LG273" s="45">
        <f t="shared" si="958"/>
        <v>0</v>
      </c>
      <c r="LH273" s="45">
        <f t="shared" si="958"/>
        <v>0</v>
      </c>
      <c r="LI273" s="45">
        <f t="shared" si="958"/>
        <v>0</v>
      </c>
      <c r="LJ273" s="45">
        <f t="shared" si="958"/>
        <v>0</v>
      </c>
      <c r="LK273" s="45">
        <f t="shared" si="958"/>
        <v>0</v>
      </c>
      <c r="LL273" s="45">
        <f t="shared" si="958"/>
        <v>0</v>
      </c>
      <c r="LM273" s="45">
        <f t="shared" si="958"/>
        <v>0</v>
      </c>
      <c r="LN273" s="45">
        <f t="shared" si="958"/>
        <v>0</v>
      </c>
      <c r="LO273" s="45">
        <f t="shared" si="958"/>
        <v>0</v>
      </c>
      <c r="LP273" s="45">
        <f t="shared" si="958"/>
        <v>0</v>
      </c>
      <c r="LQ273" s="45">
        <f t="shared" si="958"/>
        <v>0</v>
      </c>
      <c r="LR273" s="45">
        <f t="shared" si="958"/>
        <v>0</v>
      </c>
      <c r="LS273" s="45">
        <f t="shared" si="958"/>
        <v>0</v>
      </c>
      <c r="LT273" s="45">
        <f t="shared" si="958"/>
        <v>0</v>
      </c>
      <c r="LU273" s="45"/>
      <c r="LV273" s="45"/>
      <c r="LW273" s="45"/>
      <c r="LX273" s="45"/>
      <c r="LY273" s="45"/>
      <c r="LZ273" s="45"/>
      <c r="MA273" s="45"/>
      <c r="MB273" s="45"/>
      <c r="MC273" s="45"/>
      <c r="MD273" s="45"/>
      <c r="ME273" s="45"/>
      <c r="MF273" s="45"/>
      <c r="MG273" s="45"/>
      <c r="MH273" s="45"/>
      <c r="MI273" s="45"/>
      <c r="MJ273" s="45"/>
      <c r="MK273" s="45"/>
      <c r="ML273" s="45"/>
      <c r="MM273" s="45"/>
      <c r="MN273" s="45"/>
      <c r="MO273" s="45"/>
      <c r="MP273" s="45"/>
      <c r="MQ273" s="45"/>
      <c r="MR273" s="45"/>
      <c r="MS273" s="45"/>
      <c r="MT273" s="45"/>
      <c r="MU273" s="45"/>
      <c r="MV273" s="45"/>
      <c r="MW273" s="45"/>
      <c r="MX273" s="45"/>
      <c r="MY273" s="45"/>
      <c r="MZ273" s="45"/>
      <c r="NA273" s="45"/>
      <c r="NB273" s="45"/>
      <c r="NC273" s="45"/>
      <c r="ND273" s="45"/>
      <c r="NE273" s="45"/>
      <c r="NF273" s="45"/>
      <c r="NG273" s="45"/>
      <c r="NH273" s="45"/>
      <c r="NI273" s="45"/>
      <c r="NJ273" s="45"/>
      <c r="NK273" s="45"/>
      <c r="NL273" s="45"/>
      <c r="NM273" s="45"/>
      <c r="NN273" s="45"/>
      <c r="NO273" s="45"/>
      <c r="NP273" s="45"/>
      <c r="NQ273" s="45"/>
      <c r="NR273" s="45"/>
      <c r="NS273" s="45"/>
      <c r="NT273" s="45"/>
      <c r="NU273" s="45"/>
      <c r="NV273" s="45"/>
      <c r="NW273" s="45"/>
      <c r="NX273" s="45"/>
      <c r="NY273" s="45"/>
      <c r="NZ273" s="45"/>
      <c r="OA273" s="45"/>
      <c r="OB273" s="45"/>
      <c r="OC273" s="45"/>
      <c r="OD273" s="45"/>
      <c r="OE273" s="45"/>
      <c r="OF273" s="45"/>
      <c r="OG273" s="45"/>
      <c r="OH273" s="45"/>
      <c r="OI273" s="45"/>
      <c r="OJ273" s="45"/>
      <c r="OK273" s="45"/>
      <c r="OL273" s="45"/>
      <c r="OM273" s="45"/>
      <c r="ON273" s="45"/>
      <c r="OO273" s="45"/>
      <c r="OP273" s="45"/>
      <c r="OQ273" s="45"/>
      <c r="OR273" s="45"/>
      <c r="OS273" s="45"/>
      <c r="OT273" s="45"/>
      <c r="OU273" s="45"/>
      <c r="OV273" s="45"/>
      <c r="OW273" s="45"/>
      <c r="OX273" s="45"/>
      <c r="OY273" s="45"/>
      <c r="OZ273" s="45"/>
      <c r="PA273" s="45"/>
      <c r="PB273" s="45"/>
      <c r="PC273" s="45"/>
      <c r="PD273" s="45"/>
      <c r="PE273" s="45"/>
      <c r="PF273" s="45"/>
      <c r="PG273" s="45"/>
      <c r="PH273" s="45"/>
      <c r="PI273" s="45"/>
      <c r="PJ273" s="45"/>
      <c r="PK273" s="45"/>
      <c r="PL273" s="45"/>
      <c r="PM273" s="45"/>
      <c r="PN273" s="45"/>
      <c r="PO273" s="45"/>
      <c r="PP273" s="45"/>
      <c r="PQ273" s="45"/>
      <c r="PR273" s="45"/>
      <c r="PS273" s="45"/>
      <c r="PT273" s="45"/>
      <c r="PU273" s="45"/>
      <c r="PV273" s="45"/>
      <c r="PW273" s="45"/>
      <c r="PX273" s="45"/>
      <c r="PY273" s="45"/>
      <c r="PZ273" s="45"/>
      <c r="QA273" s="45"/>
      <c r="QB273" s="45"/>
      <c r="QC273" s="45"/>
      <c r="QD273" s="45"/>
      <c r="QE273" s="45"/>
      <c r="QF273" s="45"/>
      <c r="QG273" s="45"/>
      <c r="QH273" s="45"/>
      <c r="QI273" s="45"/>
      <c r="QJ273" s="45"/>
      <c r="QK273" s="45"/>
      <c r="QL273" s="45"/>
      <c r="QM273" s="45"/>
      <c r="QN273" s="45"/>
      <c r="QO273" s="45"/>
      <c r="QP273" s="45"/>
      <c r="QQ273" s="45"/>
      <c r="QR273" s="45"/>
      <c r="QS273" s="45"/>
      <c r="QT273" s="45"/>
      <c r="QU273" s="45"/>
    </row>
    <row r="274" spans="2:463" outlineLevel="1">
      <c r="C274" s="75" t="s">
        <v>21</v>
      </c>
      <c r="E274" s="50" t="s">
        <v>95</v>
      </c>
      <c r="H274" s="258">
        <f>SUM(I274:QJ274)</f>
        <v>46415463.538334779</v>
      </c>
      <c r="I274" s="45">
        <f t="shared" ref="I274:BN274" si="959">I233</f>
        <v>0</v>
      </c>
      <c r="J274" s="45">
        <f t="shared" si="959"/>
        <v>0</v>
      </c>
      <c r="K274" s="45">
        <f t="shared" si="959"/>
        <v>0</v>
      </c>
      <c r="L274" s="45">
        <f t="shared" si="959"/>
        <v>0</v>
      </c>
      <c r="M274" s="45">
        <f t="shared" si="959"/>
        <v>0</v>
      </c>
      <c r="N274" s="45">
        <f t="shared" si="959"/>
        <v>0</v>
      </c>
      <c r="O274" s="45">
        <f t="shared" si="959"/>
        <v>0</v>
      </c>
      <c r="P274" s="45">
        <f t="shared" si="959"/>
        <v>0</v>
      </c>
      <c r="Q274" s="45">
        <f t="shared" si="959"/>
        <v>0</v>
      </c>
      <c r="R274" s="45">
        <f t="shared" si="959"/>
        <v>0</v>
      </c>
      <c r="S274" s="45">
        <f t="shared" si="959"/>
        <v>0</v>
      </c>
      <c r="T274" s="45">
        <f t="shared" si="959"/>
        <v>0</v>
      </c>
      <c r="U274" s="45">
        <f t="shared" si="959"/>
        <v>0</v>
      </c>
      <c r="V274" s="45">
        <f t="shared" si="959"/>
        <v>0</v>
      </c>
      <c r="W274" s="45">
        <f t="shared" si="959"/>
        <v>0</v>
      </c>
      <c r="X274" s="45">
        <f t="shared" si="959"/>
        <v>0</v>
      </c>
      <c r="Y274" s="45">
        <f t="shared" si="959"/>
        <v>0</v>
      </c>
      <c r="Z274" s="45">
        <f t="shared" si="959"/>
        <v>0</v>
      </c>
      <c r="AA274" s="45">
        <f t="shared" si="959"/>
        <v>0</v>
      </c>
      <c r="AB274" s="45">
        <f t="shared" si="959"/>
        <v>0</v>
      </c>
      <c r="AC274" s="45">
        <f t="shared" si="959"/>
        <v>0</v>
      </c>
      <c r="AD274" s="45">
        <f t="shared" si="959"/>
        <v>0</v>
      </c>
      <c r="AE274" s="45">
        <f t="shared" si="959"/>
        <v>0</v>
      </c>
      <c r="AF274" s="45">
        <f t="shared" si="959"/>
        <v>0</v>
      </c>
      <c r="AG274" s="45">
        <f t="shared" si="959"/>
        <v>112156.78096389037</v>
      </c>
      <c r="AH274" s="45">
        <f t="shared" si="959"/>
        <v>113693.68114766377</v>
      </c>
      <c r="AI274" s="45">
        <f t="shared" si="959"/>
        <v>164668.58163910062</v>
      </c>
      <c r="AJ274" s="45">
        <f t="shared" si="959"/>
        <v>167887.09957236063</v>
      </c>
      <c r="AK274" s="45">
        <f t="shared" si="959"/>
        <v>190231.45878971776</v>
      </c>
      <c r="AL274" s="45">
        <f t="shared" si="959"/>
        <v>205475.63456428226</v>
      </c>
      <c r="AM274" s="45">
        <f t="shared" si="959"/>
        <v>234971.30819140465</v>
      </c>
      <c r="AN274" s="45">
        <f t="shared" si="959"/>
        <v>221672.46473961079</v>
      </c>
      <c r="AO274" s="45">
        <f t="shared" si="959"/>
        <v>201630.83372054546</v>
      </c>
      <c r="AP274" s="45">
        <f t="shared" si="959"/>
        <v>160109.85409838162</v>
      </c>
      <c r="AQ274" s="45">
        <f t="shared" si="959"/>
        <v>128212.33228966093</v>
      </c>
      <c r="AR274" s="45">
        <f t="shared" si="959"/>
        <v>77361.826085883789</v>
      </c>
      <c r="AS274" s="45">
        <f t="shared" si="959"/>
        <v>112211.74556005809</v>
      </c>
      <c r="AT274" s="45">
        <f t="shared" si="959"/>
        <v>113707.20990243361</v>
      </c>
      <c r="AU274" s="45">
        <f t="shared" si="959"/>
        <v>165455.96013856895</v>
      </c>
      <c r="AV274" s="45">
        <f t="shared" si="959"/>
        <v>168735.0807988325</v>
      </c>
      <c r="AW274" s="45">
        <f t="shared" si="959"/>
        <v>191275.90790373232</v>
      </c>
      <c r="AX274" s="45">
        <f t="shared" si="959"/>
        <v>206700.89530987098</v>
      </c>
      <c r="AY274" s="45">
        <f t="shared" si="959"/>
        <v>236464.59524040573</v>
      </c>
      <c r="AZ274" s="45">
        <f t="shared" si="959"/>
        <v>223033.48217505316</v>
      </c>
      <c r="BA274" s="45">
        <f t="shared" si="959"/>
        <v>200691.36728766712</v>
      </c>
      <c r="BB274" s="45">
        <f t="shared" si="959"/>
        <v>159277.95367706267</v>
      </c>
      <c r="BC274" s="45">
        <f t="shared" si="959"/>
        <v>127471.57192772529</v>
      </c>
      <c r="BD274" s="45">
        <f t="shared" si="959"/>
        <v>76651.806564267536</v>
      </c>
      <c r="BE274" s="45">
        <f t="shared" si="959"/>
        <v>111385.74747345679</v>
      </c>
      <c r="BF274" s="45">
        <f t="shared" si="959"/>
        <v>112865.57768982099</v>
      </c>
      <c r="BG274" s="45">
        <f t="shared" si="959"/>
        <v>164370.54260167122</v>
      </c>
      <c r="BH274" s="45">
        <f t="shared" si="959"/>
        <v>169599.87209034016</v>
      </c>
      <c r="BI274" s="45">
        <f t="shared" si="959"/>
        <v>192339.40226347724</v>
      </c>
      <c r="BJ274" s="45">
        <f t="shared" si="959"/>
        <v>207946.72503771688</v>
      </c>
      <c r="BK274" s="45">
        <f t="shared" si="959"/>
        <v>235606.56572987666</v>
      </c>
      <c r="BL274" s="45">
        <f t="shared" si="959"/>
        <v>224416.68905546691</v>
      </c>
      <c r="BM274" s="45">
        <f t="shared" si="959"/>
        <v>199351.10086034087</v>
      </c>
      <c r="BN274" s="45">
        <f t="shared" si="959"/>
        <v>158242.06247057483</v>
      </c>
      <c r="BO274" s="45">
        <f t="shared" ref="BO274:DZ274" si="960">BO233</f>
        <v>126374.17111327399</v>
      </c>
      <c r="BP274" s="45">
        <f t="shared" si="960"/>
        <v>75837.692825227612</v>
      </c>
      <c r="BQ274" s="45">
        <f t="shared" si="960"/>
        <v>110571.30794528949</v>
      </c>
      <c r="BR274" s="45">
        <f t="shared" si="960"/>
        <v>112035.610917048</v>
      </c>
      <c r="BS274" s="45">
        <f t="shared" si="960"/>
        <v>163185.93648543983</v>
      </c>
      <c r="BT274" s="45">
        <f t="shared" si="960"/>
        <v>170481.55862575088</v>
      </c>
      <c r="BU274" s="45">
        <f t="shared" si="960"/>
        <v>193422.04670697224</v>
      </c>
      <c r="BV274" s="45">
        <f t="shared" si="960"/>
        <v>209213.24665400496</v>
      </c>
      <c r="BW274" s="45">
        <f t="shared" si="960"/>
        <v>233998.44654517694</v>
      </c>
      <c r="BX274" s="45">
        <f t="shared" si="960"/>
        <v>225773.65764669178</v>
      </c>
      <c r="BY274" s="45">
        <f t="shared" si="960"/>
        <v>198031.16325197372</v>
      </c>
      <c r="BZ274" s="45">
        <f t="shared" si="960"/>
        <v>157222.40533770181</v>
      </c>
      <c r="CA274" s="45">
        <f t="shared" si="960"/>
        <v>125066.75471128542</v>
      </c>
      <c r="CB274" s="45">
        <f t="shared" si="960"/>
        <v>75031.683013486341</v>
      </c>
      <c r="CC274" s="45">
        <f t="shared" si="960"/>
        <v>109768.34528157872</v>
      </c>
      <c r="CD274" s="45">
        <f t="shared" si="960"/>
        <v>111171.86134408106</v>
      </c>
      <c r="CE274" s="45">
        <f t="shared" si="960"/>
        <v>162018.06457688211</v>
      </c>
      <c r="CF274" s="45">
        <f t="shared" si="960"/>
        <v>171380.22726114851</v>
      </c>
      <c r="CG274" s="45">
        <f t="shared" si="960"/>
        <v>194523.94797284846</v>
      </c>
      <c r="CH274" s="45">
        <f t="shared" si="960"/>
        <v>210500.58511803462</v>
      </c>
      <c r="CI274" s="45">
        <f t="shared" si="960"/>
        <v>232414.13325394678</v>
      </c>
      <c r="CJ274" s="45">
        <f t="shared" si="960"/>
        <v>224216.91143837394</v>
      </c>
      <c r="CK274" s="45">
        <f t="shared" si="960"/>
        <v>196731.42197766277</v>
      </c>
      <c r="CL274" s="45">
        <f t="shared" si="960"/>
        <v>156218.87990478883</v>
      </c>
      <c r="CM274" s="45">
        <f t="shared" si="960"/>
        <v>123772.35271620682</v>
      </c>
      <c r="CN274" s="45">
        <f t="shared" si="960"/>
        <v>74233.696460170948</v>
      </c>
      <c r="CO274" s="45">
        <f t="shared" si="960"/>
        <v>108976.77893518603</v>
      </c>
      <c r="CP274" s="45">
        <f t="shared" si="960"/>
        <v>110410.34186699196</v>
      </c>
      <c r="CQ274" s="45">
        <f t="shared" si="960"/>
        <v>160866.80972168341</v>
      </c>
      <c r="CR274" s="45">
        <f t="shared" si="960"/>
        <v>172295.96653838886</v>
      </c>
      <c r="CS274" s="45">
        <f t="shared" si="960"/>
        <v>195433.07937801108</v>
      </c>
      <c r="CT274" s="45">
        <f t="shared" si="960"/>
        <v>211808.86745454802</v>
      </c>
      <c r="CU274" s="45">
        <f t="shared" si="960"/>
        <v>230853.46686735708</v>
      </c>
      <c r="CV274" s="45">
        <f t="shared" si="960"/>
        <v>222682.99467503803</v>
      </c>
      <c r="CW274" s="45">
        <f t="shared" si="960"/>
        <v>195451.74657004021</v>
      </c>
      <c r="CX274" s="45">
        <f t="shared" si="960"/>
        <v>154781.36422856027</v>
      </c>
      <c r="CY274" s="45">
        <f t="shared" si="960"/>
        <v>122490.83557880887</v>
      </c>
      <c r="CZ274" s="45">
        <f t="shared" si="960"/>
        <v>73443.653299410333</v>
      </c>
      <c r="DA274" s="45">
        <f t="shared" si="960"/>
        <v>108196.52949773222</v>
      </c>
      <c r="DB274" s="45">
        <f t="shared" si="960"/>
        <v>109614.87656297912</v>
      </c>
      <c r="DC274" s="45">
        <f t="shared" si="960"/>
        <v>159732.05642594688</v>
      </c>
      <c r="DD274" s="45">
        <f t="shared" si="960"/>
        <v>173228.86669382284</v>
      </c>
      <c r="DE274" s="45">
        <f t="shared" si="960"/>
        <v>194061.31661830563</v>
      </c>
      <c r="DF274" s="45">
        <f t="shared" si="960"/>
        <v>210552.42169146152</v>
      </c>
      <c r="DG274" s="45">
        <f t="shared" si="960"/>
        <v>229316.29075902054</v>
      </c>
      <c r="DH274" s="45">
        <f t="shared" si="960"/>
        <v>221171.75343704209</v>
      </c>
      <c r="DI274" s="45">
        <f t="shared" si="960"/>
        <v>194192.00856617722</v>
      </c>
      <c r="DJ274" s="45">
        <f t="shared" si="960"/>
        <v>153189.52592251266</v>
      </c>
      <c r="DK274" s="45">
        <f t="shared" si="960"/>
        <v>121222.07503943333</v>
      </c>
      <c r="DL274" s="45">
        <f t="shared" si="960"/>
        <v>72661.474460341604</v>
      </c>
      <c r="DM274" s="45">
        <f t="shared" si="960"/>
        <v>107427.51869163157</v>
      </c>
      <c r="DN274" s="45">
        <f t="shared" si="960"/>
        <v>108830.7506289939</v>
      </c>
      <c r="DO274" s="45">
        <f t="shared" si="960"/>
        <v>158613.6908446069</v>
      </c>
      <c r="DP274" s="45">
        <f t="shared" si="960"/>
        <v>174179.01966718753</v>
      </c>
      <c r="DQ274" s="45">
        <f t="shared" si="960"/>
        <v>192709.37156819893</v>
      </c>
      <c r="DR274" s="45">
        <f t="shared" si="960"/>
        <v>209107.95973455717</v>
      </c>
      <c r="DS274" s="45">
        <f t="shared" si="960"/>
        <v>227802.45064927335</v>
      </c>
      <c r="DT274" s="45">
        <f t="shared" si="960"/>
        <v>219683.03607021921</v>
      </c>
      <c r="DU274" s="45">
        <f t="shared" si="960"/>
        <v>192952.08149468893</v>
      </c>
      <c r="DV274" s="45">
        <f t="shared" si="960"/>
        <v>151613.53324255496</v>
      </c>
      <c r="DW274" s="45">
        <f t="shared" si="960"/>
        <v>119965.9441151564</v>
      </c>
      <c r="DX274" s="45">
        <f t="shared" si="960"/>
        <v>71887.0816591966</v>
      </c>
      <c r="DY274" s="45">
        <f t="shared" si="960"/>
        <v>106669.66936223894</v>
      </c>
      <c r="DZ274" s="45">
        <f t="shared" si="960"/>
        <v>108008.87927480004</v>
      </c>
      <c r="EA274" s="45">
        <f t="shared" ref="EA274:GL274" si="961">EA233</f>
        <v>157511.60077000834</v>
      </c>
      <c r="EB274" s="45">
        <f t="shared" si="961"/>
        <v>175146.51911066644</v>
      </c>
      <c r="EC274" s="45">
        <f t="shared" si="961"/>
        <v>191377.10858418985</v>
      </c>
      <c r="ED274" s="45">
        <f t="shared" si="961"/>
        <v>207684.80343254586</v>
      </c>
      <c r="EE274" s="45">
        <f t="shared" si="961"/>
        <v>226311.79458969156</v>
      </c>
      <c r="EF274" s="45">
        <f t="shared" si="961"/>
        <v>218216.69317065921</v>
      </c>
      <c r="EG274" s="45">
        <f t="shared" si="961"/>
        <v>191731.84086303762</v>
      </c>
      <c r="EH274" s="45">
        <f t="shared" si="961"/>
        <v>150053.22845667062</v>
      </c>
      <c r="EI274" s="45">
        <f t="shared" si="961"/>
        <v>118722.3170870795</v>
      </c>
      <c r="EJ274" s="45">
        <f t="shared" si="961"/>
        <v>71120.397391466744</v>
      </c>
      <c r="EK274" s="45">
        <f t="shared" si="961"/>
        <v>105922.90547010906</v>
      </c>
      <c r="EL274" s="45">
        <f t="shared" si="961"/>
        <v>107296.20333757397</v>
      </c>
      <c r="EM274" s="45">
        <f t="shared" si="961"/>
        <v>156425.67562064849</v>
      </c>
      <c r="EN274" s="45">
        <f t="shared" si="961"/>
        <v>176131.46039811979</v>
      </c>
      <c r="EO274" s="45">
        <f t="shared" si="961"/>
        <v>190064.39398929026</v>
      </c>
      <c r="EP274" s="45">
        <f t="shared" si="961"/>
        <v>206282.8099732431</v>
      </c>
      <c r="EQ274" s="45">
        <f t="shared" si="961"/>
        <v>224844.17294783998</v>
      </c>
      <c r="ER274" s="45">
        <f t="shared" si="961"/>
        <v>216772.57756971553</v>
      </c>
      <c r="ES274" s="45">
        <f t="shared" si="961"/>
        <v>190119.72124843948</v>
      </c>
      <c r="ET274" s="45">
        <f t="shared" si="961"/>
        <v>148508.45540295367</v>
      </c>
      <c r="EU274" s="45">
        <f t="shared" si="961"/>
        <v>117491.06948774691</v>
      </c>
      <c r="EV274" s="45">
        <f t="shared" si="961"/>
        <v>70361.344924146077</v>
      </c>
      <c r="EW274" s="45">
        <f t="shared" si="961"/>
        <v>105187.15208336741</v>
      </c>
      <c r="EX274" s="45">
        <f t="shared" si="961"/>
        <v>106545.62801849069</v>
      </c>
      <c r="EY274" s="45">
        <f t="shared" si="961"/>
        <v>155355.80643008233</v>
      </c>
      <c r="EZ274" s="45">
        <f t="shared" si="961"/>
        <v>177133.94063448554</v>
      </c>
      <c r="FA274" s="45">
        <f t="shared" si="961"/>
        <v>188771.09605961308</v>
      </c>
      <c r="FB274" s="45">
        <f t="shared" si="961"/>
        <v>204901.83865876443</v>
      </c>
      <c r="FC274" s="45">
        <f t="shared" si="961"/>
        <v>223399.43839225269</v>
      </c>
      <c r="FD274" s="45">
        <f t="shared" si="961"/>
        <v>215350.54431923517</v>
      </c>
      <c r="FE274" s="45">
        <f t="shared" si="961"/>
        <v>188177.76291559101</v>
      </c>
      <c r="FF274" s="45">
        <f t="shared" si="961"/>
        <v>146979.05947397972</v>
      </c>
      <c r="FG274" s="45">
        <f t="shared" si="961"/>
        <v>116272.07808868856</v>
      </c>
      <c r="FH274" s="45">
        <f t="shared" si="961"/>
        <v>69609.848288051508</v>
      </c>
      <c r="FI274" s="45">
        <f t="shared" si="961"/>
        <v>104462.33537019156</v>
      </c>
      <c r="FJ274" s="45">
        <f t="shared" si="961"/>
        <v>105806.08413069147</v>
      </c>
      <c r="FK274" s="45">
        <f t="shared" si="961"/>
        <v>154301.88583598836</v>
      </c>
      <c r="FL274" s="45">
        <f t="shared" si="961"/>
        <v>177071.00518870557</v>
      </c>
      <c r="FM274" s="45">
        <f t="shared" si="961"/>
        <v>187497.08501115462</v>
      </c>
      <c r="FN274" s="45">
        <f t="shared" si="961"/>
        <v>203541.75089140632</v>
      </c>
      <c r="FO274" s="45">
        <f t="shared" si="961"/>
        <v>221977.44587764345</v>
      </c>
      <c r="FP274" s="45">
        <f t="shared" si="961"/>
        <v>213950.45067701093</v>
      </c>
      <c r="FQ274" s="45">
        <f t="shared" si="961"/>
        <v>186255.13540642452</v>
      </c>
      <c r="FR274" s="45">
        <f t="shared" si="961"/>
        <v>145464.88760133236</v>
      </c>
      <c r="FS274" s="45">
        <f t="shared" si="961"/>
        <v>115065.22088808667</v>
      </c>
      <c r="FT274" s="45">
        <f t="shared" si="961"/>
        <v>68865.832270219558</v>
      </c>
      <c r="FU274" s="45">
        <f t="shared" si="961"/>
        <v>103748.38259140261</v>
      </c>
      <c r="FV274" s="45">
        <f t="shared" si="961"/>
        <v>105024.99303657943</v>
      </c>
      <c r="FW274" s="45">
        <f t="shared" si="961"/>
        <v>153263.80806939537</v>
      </c>
      <c r="FX274" s="45">
        <f t="shared" si="961"/>
        <v>175828.19302053368</v>
      </c>
      <c r="FY274" s="45">
        <f t="shared" si="961"/>
        <v>186242.23298677107</v>
      </c>
      <c r="FZ274" s="45">
        <f t="shared" si="961"/>
        <v>202202.41015973629</v>
      </c>
      <c r="GA274" s="45">
        <f t="shared" si="961"/>
        <v>220578.05263034446</v>
      </c>
      <c r="GB274" s="45">
        <f t="shared" si="961"/>
        <v>212572.15609245328</v>
      </c>
      <c r="GC274" s="45">
        <f t="shared" si="961"/>
        <v>184351.64629624278</v>
      </c>
      <c r="GD274" s="45">
        <f t="shared" si="961"/>
        <v>143965.78824028274</v>
      </c>
      <c r="GE274" s="45">
        <f t="shared" si="961"/>
        <v>113870.37709856559</v>
      </c>
      <c r="GF274" s="45">
        <f t="shared" si="961"/>
        <v>68129.222406378656</v>
      </c>
      <c r="GG274" s="45">
        <f t="shared" si="961"/>
        <v>103045.22209316559</v>
      </c>
      <c r="GH274" s="45">
        <f t="shared" si="961"/>
        <v>104359.79490258805</v>
      </c>
      <c r="GI274" s="45">
        <f t="shared" si="961"/>
        <v>152241.46894406798</v>
      </c>
      <c r="GJ274" s="45">
        <f t="shared" si="961"/>
        <v>174603.36288536384</v>
      </c>
      <c r="GK274" s="45">
        <f t="shared" si="961"/>
        <v>185006.41404334767</v>
      </c>
      <c r="GL274" s="45">
        <f t="shared" si="961"/>
        <v>200883.68202489219</v>
      </c>
      <c r="GM274" s="45">
        <f t="shared" ref="GM274:IX274" si="962">GM233</f>
        <v>218834.88625671048</v>
      </c>
      <c r="GN274" s="45">
        <f t="shared" si="962"/>
        <v>211215.52219248173</v>
      </c>
      <c r="GO274" s="45">
        <f t="shared" si="962"/>
        <v>182467.10507580053</v>
      </c>
      <c r="GP274" s="45">
        <f t="shared" si="962"/>
        <v>142481.61135462314</v>
      </c>
      <c r="GQ274" s="45">
        <f t="shared" si="962"/>
        <v>112687.42713510245</v>
      </c>
      <c r="GR274" s="45">
        <f t="shared" si="962"/>
        <v>67399.944973496473</v>
      </c>
      <c r="GS274" s="45">
        <f t="shared" si="962"/>
        <v>102352.78329979847</v>
      </c>
      <c r="GT274" s="45">
        <f t="shared" si="962"/>
        <v>103652.90441854121</v>
      </c>
      <c r="GU274" s="45">
        <f t="shared" si="962"/>
        <v>151234.76584605034</v>
      </c>
      <c r="GV274" s="45">
        <f t="shared" si="962"/>
        <v>173396.39189191358</v>
      </c>
      <c r="GW274" s="45">
        <f t="shared" si="962"/>
        <v>183789.50413915879</v>
      </c>
      <c r="GX274" s="45">
        <f t="shared" si="962"/>
        <v>199585.43410708802</v>
      </c>
      <c r="GY274" s="45">
        <f t="shared" si="962"/>
        <v>216605.44037711556</v>
      </c>
      <c r="GZ274" s="45">
        <f t="shared" si="962"/>
        <v>209880.41276763348</v>
      </c>
      <c r="HA274" s="45">
        <f t="shared" si="962"/>
        <v>180601.32313223757</v>
      </c>
      <c r="HB274" s="45">
        <f t="shared" si="962"/>
        <v>141012.2084016501</v>
      </c>
      <c r="HC274" s="45">
        <f t="shared" si="962"/>
        <v>111516.25260305901</v>
      </c>
      <c r="HD274" s="45">
        <f t="shared" si="962"/>
        <v>66677.926982401419</v>
      </c>
      <c r="HE274" s="45">
        <f t="shared" si="962"/>
        <v>101670.99670668876</v>
      </c>
      <c r="HF274" s="45">
        <f t="shared" si="962"/>
        <v>102956.75506372763</v>
      </c>
      <c r="HG274" s="45">
        <f t="shared" si="962"/>
        <v>150243.59772336725</v>
      </c>
      <c r="HH274" s="45">
        <f t="shared" si="962"/>
        <v>172207.15893326784</v>
      </c>
      <c r="HI274" s="45">
        <f t="shared" si="962"/>
        <v>182591.38112141806</v>
      </c>
      <c r="HJ274" s="45">
        <f t="shared" si="962"/>
        <v>198307.53607232569</v>
      </c>
      <c r="HK274" s="45">
        <f t="shared" si="962"/>
        <v>214398.18705669048</v>
      </c>
      <c r="HL274" s="45">
        <f t="shared" si="962"/>
        <v>208304.15744254764</v>
      </c>
      <c r="HM274" s="45">
        <f t="shared" si="962"/>
        <v>178754.11373020138</v>
      </c>
      <c r="HN274" s="45">
        <f t="shared" si="962"/>
        <v>139557.43231729791</v>
      </c>
      <c r="HO274" s="45">
        <f t="shared" si="962"/>
        <v>110356.73628633196</v>
      </c>
      <c r="HP274" s="45">
        <f t="shared" si="962"/>
        <v>65963.09617047754</v>
      </c>
      <c r="HQ274" s="45">
        <f t="shared" si="962"/>
        <v>100999.7938733172</v>
      </c>
      <c r="HR274" s="45">
        <f t="shared" si="962"/>
        <v>102215.41146045565</v>
      </c>
      <c r="HS274" s="45">
        <f t="shared" si="962"/>
        <v>149267.86507588066</v>
      </c>
      <c r="HT274" s="45">
        <f t="shared" si="962"/>
        <v>171035.5446747278</v>
      </c>
      <c r="HU274" s="45">
        <f t="shared" si="962"/>
        <v>181411.92471401722</v>
      </c>
      <c r="HV274" s="45">
        <f t="shared" si="962"/>
        <v>197049.85961931082</v>
      </c>
      <c r="HW274" s="45">
        <f t="shared" si="962"/>
        <v>212212.90538418229</v>
      </c>
      <c r="HX274" s="45">
        <f t="shared" si="962"/>
        <v>206179.53753089768</v>
      </c>
      <c r="HY274" s="45">
        <f t="shared" si="962"/>
        <v>176925.29199315811</v>
      </c>
      <c r="HZ274" s="45">
        <f t="shared" si="962"/>
        <v>138117.13750141978</v>
      </c>
      <c r="IA274" s="45">
        <f t="shared" si="962"/>
        <v>109208.76213562152</v>
      </c>
      <c r="IB274" s="45">
        <f t="shared" si="962"/>
        <v>65255.380994432162</v>
      </c>
      <c r="IC274" s="45">
        <f t="shared" si="962"/>
        <v>100339.10741638766</v>
      </c>
      <c r="ID274" s="45">
        <f t="shared" si="962"/>
        <v>101596.40130773644</v>
      </c>
      <c r="IE274" s="45">
        <f t="shared" si="962"/>
        <v>148307.46994530203</v>
      </c>
      <c r="IF274" s="45">
        <f t="shared" si="962"/>
        <v>169881.4315418363</v>
      </c>
      <c r="IG274" s="45">
        <f t="shared" si="962"/>
        <v>180251.01650545269</v>
      </c>
      <c r="IH274" s="45">
        <f t="shared" si="962"/>
        <v>195749.73121616067</v>
      </c>
      <c r="II274" s="45">
        <f t="shared" si="962"/>
        <v>210049.37664735367</v>
      </c>
      <c r="IJ274" s="45">
        <f t="shared" si="962"/>
        <v>204076.06670994073</v>
      </c>
      <c r="IK274" s="45">
        <f t="shared" si="962"/>
        <v>175114.67488488901</v>
      </c>
      <c r="IL274" s="45">
        <f t="shared" si="962"/>
        <v>136691.17980321555</v>
      </c>
      <c r="IM274" s="45">
        <f t="shared" si="962"/>
        <v>108072.21525681672</v>
      </c>
      <c r="IN274" s="45">
        <f t="shared" si="962"/>
        <v>64554.71062313555</v>
      </c>
      <c r="IO274" s="45">
        <f t="shared" si="962"/>
        <v>99347.800434385877</v>
      </c>
      <c r="IP274" s="45">
        <f t="shared" si="962"/>
        <v>100932.06034764463</v>
      </c>
      <c r="IQ274" s="45">
        <f t="shared" si="962"/>
        <v>147338.91162179995</v>
      </c>
      <c r="IR274" s="45">
        <f t="shared" si="962"/>
        <v>168744.70370857936</v>
      </c>
      <c r="IS274" s="45">
        <f t="shared" si="962"/>
        <v>179108.53993693777</v>
      </c>
      <c r="IT274" s="45">
        <f t="shared" si="962"/>
        <v>193751.730110317</v>
      </c>
      <c r="IU274" s="45">
        <f t="shared" si="962"/>
        <v>207907.38431109293</v>
      </c>
      <c r="IV274" s="45">
        <f t="shared" si="962"/>
        <v>201993.53445541553</v>
      </c>
      <c r="IW274" s="45">
        <f t="shared" si="962"/>
        <v>173322.08119117189</v>
      </c>
      <c r="IX274" s="45">
        <f t="shared" si="962"/>
        <v>135279.41650680441</v>
      </c>
      <c r="IY274" s="45">
        <f t="shared" ref="IY274:LJ274" si="963">IY233</f>
        <v>106946.9818994963</v>
      </c>
      <c r="IZ274" s="45">
        <f t="shared" si="963"/>
        <v>63861.014930531921</v>
      </c>
      <c r="JA274" s="45">
        <f t="shared" si="963"/>
        <v>98307.764105571536</v>
      </c>
      <c r="JB274" s="45">
        <f t="shared" si="963"/>
        <v>100246.71305833261</v>
      </c>
      <c r="JC274" s="45">
        <f t="shared" si="963"/>
        <v>145821.15767516897</v>
      </c>
      <c r="JD274" s="45">
        <f t="shared" si="963"/>
        <v>167625.24708576259</v>
      </c>
      <c r="JE274" s="45">
        <f t="shared" si="963"/>
        <v>177519.00137703758</v>
      </c>
      <c r="JF274" s="45">
        <f t="shared" si="963"/>
        <v>191773.61769437985</v>
      </c>
      <c r="JG274" s="45">
        <f t="shared" si="963"/>
        <v>205786.71399574284</v>
      </c>
      <c r="JH274" s="45">
        <f t="shared" si="963"/>
        <v>199931.73233868135</v>
      </c>
      <c r="JI274" s="45">
        <f t="shared" si="963"/>
        <v>171547.33150164399</v>
      </c>
      <c r="JJ274" s="45">
        <f t="shared" si="963"/>
        <v>133881.70631694145</v>
      </c>
      <c r="JK274" s="45">
        <f t="shared" si="963"/>
        <v>105832.9494455442</v>
      </c>
      <c r="JL274" s="45">
        <f t="shared" si="963"/>
        <v>63174.224488620748</v>
      </c>
      <c r="JM274" s="45">
        <f t="shared" si="963"/>
        <v>97278.080603877679</v>
      </c>
      <c r="JN274" s="45">
        <f t="shared" si="963"/>
        <v>99116.174273278404</v>
      </c>
      <c r="JO274" s="45">
        <f t="shared" si="963"/>
        <v>144318.51189715261</v>
      </c>
      <c r="JP274" s="45">
        <f t="shared" si="963"/>
        <v>166522.94930956091</v>
      </c>
      <c r="JQ274" s="45">
        <f t="shared" si="963"/>
        <v>175700.82595179044</v>
      </c>
      <c r="JR274" s="45">
        <f t="shared" si="963"/>
        <v>189815.19599048785</v>
      </c>
      <c r="JS274" s="45">
        <f t="shared" si="963"/>
        <v>203687.15345564394</v>
      </c>
      <c r="JT274" s="45">
        <f t="shared" si="963"/>
        <v>197890.45400585726</v>
      </c>
      <c r="JU274" s="45">
        <f t="shared" si="963"/>
        <v>169790.24819184621</v>
      </c>
      <c r="JV274" s="45">
        <f t="shared" si="963"/>
        <v>132497.90934487616</v>
      </c>
      <c r="JW274" s="45">
        <f t="shared" si="963"/>
        <v>104730.00639787808</v>
      </c>
      <c r="JX274" s="45">
        <f t="shared" si="963"/>
        <v>62494.270560508347</v>
      </c>
      <c r="JY274" s="45">
        <f t="shared" si="963"/>
        <v>96258.646874222133</v>
      </c>
      <c r="JZ274" s="45">
        <f t="shared" si="963"/>
        <v>98169.027150107286</v>
      </c>
      <c r="KA274" s="45">
        <f t="shared" si="963"/>
        <v>142830.82389660244</v>
      </c>
      <c r="KB274" s="45">
        <f t="shared" si="963"/>
        <v>165437.69973024036</v>
      </c>
      <c r="KC274" s="45">
        <f t="shared" si="963"/>
        <v>173900.74917880265</v>
      </c>
      <c r="KD274" s="45">
        <f t="shared" si="963"/>
        <v>187876.26899150925</v>
      </c>
      <c r="KE274" s="45">
        <f t="shared" si="963"/>
        <v>201608.49255789272</v>
      </c>
      <c r="KF274" s="45">
        <f t="shared" si="963"/>
        <v>195869.49515716953</v>
      </c>
      <c r="KG274" s="45">
        <f t="shared" si="963"/>
        <v>168050.65540544517</v>
      </c>
      <c r="KH274" s="45">
        <f t="shared" si="963"/>
        <v>131127.88709435158</v>
      </c>
      <c r="KI274" s="45">
        <f t="shared" si="963"/>
        <v>103638.0423692903</v>
      </c>
      <c r="KJ274" s="45">
        <f t="shared" si="963"/>
        <v>61821.08509352812</v>
      </c>
      <c r="KK274" s="45">
        <f t="shared" si="963"/>
        <v>95249.360887363146</v>
      </c>
      <c r="KL274" s="45">
        <f t="shared" si="963"/>
        <v>97145.669754939983</v>
      </c>
      <c r="KM274" s="45">
        <f t="shared" si="963"/>
        <v>141357.94477940779</v>
      </c>
      <c r="KN274" s="45">
        <f t="shared" si="963"/>
        <v>164369.38940105154</v>
      </c>
      <c r="KO274" s="45">
        <f t="shared" si="963"/>
        <v>172118.59089877331</v>
      </c>
      <c r="KP274" s="45">
        <f t="shared" si="963"/>
        <v>185956.64264142478</v>
      </c>
      <c r="KQ274" s="45">
        <f t="shared" si="963"/>
        <v>199550.52326130983</v>
      </c>
      <c r="KR274" s="45">
        <f t="shared" si="963"/>
        <v>193868.65352650429</v>
      </c>
      <c r="KS274" s="45">
        <f t="shared" si="963"/>
        <v>166328.3790366333</v>
      </c>
      <c r="KT274" s="45">
        <f t="shared" si="963"/>
        <v>129771.50244774326</v>
      </c>
      <c r="KU274" s="45">
        <f t="shared" si="963"/>
        <v>102556.94807139997</v>
      </c>
      <c r="KV274" s="45">
        <f t="shared" si="963"/>
        <v>61154.600712429805</v>
      </c>
      <c r="KW274" s="45">
        <f t="shared" si="963"/>
        <v>94250.121629688161</v>
      </c>
      <c r="KX274" s="45">
        <f t="shared" si="963"/>
        <v>96132.49915988835</v>
      </c>
      <c r="KY274" s="45">
        <f t="shared" si="963"/>
        <v>139899.72713359373</v>
      </c>
      <c r="KZ274" s="45">
        <f t="shared" si="963"/>
        <v>163317.91106729332</v>
      </c>
      <c r="LA274" s="45">
        <f t="shared" si="963"/>
        <v>170354.17274576004</v>
      </c>
      <c r="LB274" s="45">
        <f t="shared" si="963"/>
        <v>184056.12481590617</v>
      </c>
      <c r="LC274" s="45">
        <f t="shared" si="963"/>
        <v>197513.03959561946</v>
      </c>
      <c r="LD274" s="45">
        <f t="shared" si="963"/>
        <v>191887.72886116404</v>
      </c>
      <c r="LE274" s="45">
        <f t="shared" si="963"/>
        <v>164623.24671270343</v>
      </c>
      <c r="LF274" s="45">
        <f t="shared" si="963"/>
        <v>128428.61965233591</v>
      </c>
      <c r="LG274" s="45">
        <f t="shared" si="963"/>
        <v>101486.6153037148</v>
      </c>
      <c r="LH274" s="45">
        <f t="shared" si="963"/>
        <v>60494.750712636094</v>
      </c>
      <c r="LI274" s="45">
        <f t="shared" si="963"/>
        <v>93260.829093103661</v>
      </c>
      <c r="LJ274" s="45">
        <f t="shared" si="963"/>
        <v>95039.811908388481</v>
      </c>
      <c r="LK274" s="45">
        <f t="shared" ref="LK274:LT274" si="964">LK233</f>
        <v>138456.02501456745</v>
      </c>
      <c r="LL274" s="45">
        <f t="shared" si="964"/>
        <v>162283.15915554488</v>
      </c>
      <c r="LM274" s="45">
        <f t="shared" si="964"/>
        <v>168607.31812932738</v>
      </c>
      <c r="LN274" s="45">
        <f t="shared" si="964"/>
        <v>182174.52530308656</v>
      </c>
      <c r="LO274" s="45">
        <f t="shared" si="964"/>
        <v>195495.83764083404</v>
      </c>
      <c r="LP274" s="45">
        <f t="shared" si="964"/>
        <v>189926.52290182549</v>
      </c>
      <c r="LQ274" s="45">
        <f t="shared" si="964"/>
        <v>162935.08777679669</v>
      </c>
      <c r="LR274" s="45">
        <f t="shared" si="964"/>
        <v>127099.10430673651</v>
      </c>
      <c r="LS274" s="45">
        <f t="shared" si="964"/>
        <v>100426.93694280199</v>
      </c>
      <c r="LT274" s="45">
        <f t="shared" si="964"/>
        <v>57093.326640578438</v>
      </c>
      <c r="LU274" s="45"/>
      <c r="LV274" s="45"/>
      <c r="LW274" s="45"/>
      <c r="LX274" s="45"/>
      <c r="LY274" s="45"/>
      <c r="LZ274" s="45"/>
      <c r="MA274" s="45"/>
      <c r="MB274" s="45"/>
      <c r="MC274" s="45"/>
      <c r="MD274" s="45"/>
      <c r="ME274" s="45"/>
      <c r="MF274" s="45"/>
      <c r="MG274" s="45"/>
      <c r="MH274" s="45"/>
      <c r="MI274" s="45"/>
      <c r="MJ274" s="45"/>
      <c r="MK274" s="45"/>
      <c r="ML274" s="45"/>
      <c r="MM274" s="45"/>
      <c r="MN274" s="45"/>
      <c r="MO274" s="45"/>
      <c r="MP274" s="45"/>
      <c r="MQ274" s="45"/>
      <c r="MR274" s="45"/>
      <c r="MS274" s="45"/>
      <c r="MT274" s="45"/>
      <c r="MU274" s="45"/>
      <c r="MV274" s="45"/>
      <c r="MW274" s="45"/>
      <c r="MX274" s="45"/>
      <c r="MY274" s="45"/>
      <c r="MZ274" s="45"/>
      <c r="NA274" s="45"/>
      <c r="NB274" s="45"/>
      <c r="NC274" s="45"/>
      <c r="ND274" s="45"/>
      <c r="NE274" s="45"/>
      <c r="NF274" s="45"/>
      <c r="NG274" s="45"/>
      <c r="NH274" s="45"/>
      <c r="NI274" s="45"/>
      <c r="NJ274" s="45"/>
      <c r="NK274" s="45"/>
      <c r="NL274" s="45"/>
      <c r="NM274" s="45"/>
      <c r="NN274" s="45"/>
      <c r="NO274" s="45"/>
      <c r="NP274" s="45"/>
      <c r="NQ274" s="45"/>
      <c r="NR274" s="45"/>
      <c r="NS274" s="45"/>
      <c r="NT274" s="45"/>
      <c r="NU274" s="45"/>
      <c r="NV274" s="45"/>
      <c r="NW274" s="45"/>
      <c r="NX274" s="45"/>
      <c r="NY274" s="45"/>
      <c r="NZ274" s="45"/>
      <c r="OA274" s="45"/>
      <c r="OB274" s="45"/>
      <c r="OC274" s="45"/>
      <c r="OD274" s="45"/>
      <c r="OE274" s="45"/>
      <c r="OF274" s="45"/>
      <c r="OG274" s="45"/>
      <c r="OH274" s="45"/>
      <c r="OI274" s="45"/>
      <c r="OJ274" s="45"/>
      <c r="OK274" s="45"/>
      <c r="OL274" s="45"/>
      <c r="OM274" s="45"/>
      <c r="ON274" s="45"/>
      <c r="OO274" s="45"/>
      <c r="OP274" s="45"/>
      <c r="OQ274" s="45"/>
      <c r="OR274" s="45"/>
      <c r="OS274" s="45"/>
      <c r="OT274" s="45"/>
      <c r="OU274" s="45"/>
      <c r="OV274" s="45"/>
      <c r="OW274" s="45"/>
      <c r="OX274" s="45"/>
      <c r="OY274" s="45"/>
      <c r="OZ274" s="45"/>
      <c r="PA274" s="45"/>
      <c r="PB274" s="45"/>
      <c r="PC274" s="45"/>
      <c r="PD274" s="45"/>
      <c r="PE274" s="45"/>
      <c r="PF274" s="45"/>
      <c r="PG274" s="45"/>
      <c r="PH274" s="45"/>
      <c r="PI274" s="45"/>
      <c r="PJ274" s="45"/>
      <c r="PK274" s="45"/>
      <c r="PL274" s="45"/>
      <c r="PM274" s="45"/>
      <c r="PN274" s="45"/>
      <c r="PO274" s="45"/>
      <c r="PP274" s="45"/>
      <c r="PQ274" s="45"/>
      <c r="PR274" s="45"/>
      <c r="PS274" s="45"/>
      <c r="PT274" s="45"/>
      <c r="PU274" s="45"/>
      <c r="PV274" s="45"/>
      <c r="PW274" s="45"/>
      <c r="PX274" s="45"/>
      <c r="PY274" s="45"/>
      <c r="PZ274" s="45"/>
      <c r="QA274" s="45"/>
      <c r="QB274" s="45"/>
      <c r="QC274" s="45"/>
      <c r="QD274" s="45"/>
      <c r="QE274" s="45"/>
      <c r="QF274" s="45"/>
      <c r="QG274" s="45"/>
      <c r="QH274" s="45"/>
      <c r="QI274" s="45"/>
      <c r="QJ274" s="45"/>
      <c r="QK274" s="45"/>
      <c r="QL274" s="45"/>
      <c r="QM274" s="45"/>
      <c r="QN274" s="45"/>
      <c r="QO274" s="45"/>
      <c r="QP274" s="45"/>
      <c r="QQ274" s="45"/>
      <c r="QR274" s="45"/>
      <c r="QS274" s="45"/>
      <c r="QT274" s="45"/>
      <c r="QU274" s="45"/>
    </row>
    <row r="275" spans="2:463" outlineLevel="1">
      <c r="C275" s="97" t="s">
        <v>527</v>
      </c>
      <c r="D275" s="37"/>
      <c r="E275" s="43" t="s">
        <v>95</v>
      </c>
      <c r="F275" s="37"/>
      <c r="H275" s="258">
        <f ca="1">SUM(I275:QJ275)</f>
        <v>-48113322.84123525</v>
      </c>
      <c r="I275" s="38">
        <v>0</v>
      </c>
      <c r="J275" s="38">
        <v>0</v>
      </c>
      <c r="K275" s="38">
        <v>0</v>
      </c>
      <c r="L275" s="38">
        <v>0</v>
      </c>
      <c r="M275" s="38">
        <f ca="1">K276*-1</f>
        <v>-100696.02419097601</v>
      </c>
      <c r="N275" s="38">
        <f t="shared" ref="N275:AG275" si="965">L274*-1</f>
        <v>0</v>
      </c>
      <c r="O275" s="38">
        <f t="shared" si="965"/>
        <v>0</v>
      </c>
      <c r="P275" s="38">
        <f ca="1">N276*-1</f>
        <v>-606950.4292720001</v>
      </c>
      <c r="Q275" s="38">
        <f t="shared" si="965"/>
        <v>0</v>
      </c>
      <c r="R275" s="38">
        <f t="shared" si="965"/>
        <v>0</v>
      </c>
      <c r="S275" s="38">
        <f ca="1">Q276*-1</f>
        <v>-123343.42735278083</v>
      </c>
      <c r="T275" s="38">
        <f t="shared" si="965"/>
        <v>0</v>
      </c>
      <c r="U275" s="38">
        <f t="shared" si="965"/>
        <v>0</v>
      </c>
      <c r="V275" s="38">
        <f ca="1">T276*-1</f>
        <v>-123343.42735278083</v>
      </c>
      <c r="W275" s="38">
        <f t="shared" si="965"/>
        <v>0</v>
      </c>
      <c r="X275" s="38">
        <f t="shared" si="965"/>
        <v>0</v>
      </c>
      <c r="Y275" s="38">
        <f ca="1">W276*-1</f>
        <v>-344949.78562478092</v>
      </c>
      <c r="Z275" s="38">
        <f t="shared" si="965"/>
        <v>0</v>
      </c>
      <c r="AA275" s="38">
        <f t="shared" si="965"/>
        <v>0</v>
      </c>
      <c r="AB275" s="38">
        <f ca="1">Z276*-1</f>
        <v>-209767.7473527808</v>
      </c>
      <c r="AC275" s="38">
        <f t="shared" si="965"/>
        <v>0</v>
      </c>
      <c r="AD275" s="38">
        <f t="shared" si="965"/>
        <v>0</v>
      </c>
      <c r="AE275" s="38">
        <f ca="1">AC276*-1</f>
        <v>-346328.72533774085</v>
      </c>
      <c r="AF275" s="38">
        <f t="shared" si="965"/>
        <v>0</v>
      </c>
      <c r="AG275" s="38">
        <f t="shared" si="965"/>
        <v>0</v>
      </c>
      <c r="AH275" s="38">
        <f ca="1">AF276*-1</f>
        <v>0</v>
      </c>
      <c r="AI275" s="38">
        <f>AG274*-1</f>
        <v>-112156.78096389037</v>
      </c>
      <c r="AJ275" s="38">
        <f t="shared" ref="AJ275:CU275" si="966">AH274*-1</f>
        <v>-113693.68114766377</v>
      </c>
      <c r="AK275" s="38">
        <f t="shared" si="966"/>
        <v>-164668.58163910062</v>
      </c>
      <c r="AL275" s="38">
        <f t="shared" si="966"/>
        <v>-167887.09957236063</v>
      </c>
      <c r="AM275" s="38">
        <f t="shared" si="966"/>
        <v>-190231.45878971776</v>
      </c>
      <c r="AN275" s="38">
        <f t="shared" si="966"/>
        <v>-205475.63456428226</v>
      </c>
      <c r="AO275" s="38">
        <f t="shared" si="966"/>
        <v>-234971.30819140465</v>
      </c>
      <c r="AP275" s="38">
        <f t="shared" si="966"/>
        <v>-221672.46473961079</v>
      </c>
      <c r="AQ275" s="38">
        <f t="shared" si="966"/>
        <v>-201630.83372054546</v>
      </c>
      <c r="AR275" s="38">
        <f t="shared" si="966"/>
        <v>-160109.85409838162</v>
      </c>
      <c r="AS275" s="38">
        <f t="shared" si="966"/>
        <v>-128212.33228966093</v>
      </c>
      <c r="AT275" s="38">
        <f t="shared" si="966"/>
        <v>-77361.826085883789</v>
      </c>
      <c r="AU275" s="38">
        <f t="shared" si="966"/>
        <v>-112211.74556005809</v>
      </c>
      <c r="AV275" s="38">
        <f t="shared" si="966"/>
        <v>-113707.20990243361</v>
      </c>
      <c r="AW275" s="38">
        <f t="shared" si="966"/>
        <v>-165455.96013856895</v>
      </c>
      <c r="AX275" s="38">
        <f t="shared" si="966"/>
        <v>-168735.0807988325</v>
      </c>
      <c r="AY275" s="38">
        <f t="shared" si="966"/>
        <v>-191275.90790373232</v>
      </c>
      <c r="AZ275" s="38">
        <f t="shared" si="966"/>
        <v>-206700.89530987098</v>
      </c>
      <c r="BA275" s="38">
        <f t="shared" si="966"/>
        <v>-236464.59524040573</v>
      </c>
      <c r="BB275" s="38">
        <f t="shared" si="966"/>
        <v>-223033.48217505316</v>
      </c>
      <c r="BC275" s="38">
        <f t="shared" si="966"/>
        <v>-200691.36728766712</v>
      </c>
      <c r="BD275" s="38">
        <f t="shared" si="966"/>
        <v>-159277.95367706267</v>
      </c>
      <c r="BE275" s="38">
        <f t="shared" si="966"/>
        <v>-127471.57192772529</v>
      </c>
      <c r="BF275" s="38">
        <f t="shared" si="966"/>
        <v>-76651.806564267536</v>
      </c>
      <c r="BG275" s="38">
        <f t="shared" si="966"/>
        <v>-111385.74747345679</v>
      </c>
      <c r="BH275" s="38">
        <f t="shared" si="966"/>
        <v>-112865.57768982099</v>
      </c>
      <c r="BI275" s="38">
        <f t="shared" si="966"/>
        <v>-164370.54260167122</v>
      </c>
      <c r="BJ275" s="38">
        <f t="shared" si="966"/>
        <v>-169599.87209034016</v>
      </c>
      <c r="BK275" s="38">
        <f t="shared" si="966"/>
        <v>-192339.40226347724</v>
      </c>
      <c r="BL275" s="38">
        <f t="shared" si="966"/>
        <v>-207946.72503771688</v>
      </c>
      <c r="BM275" s="38">
        <f t="shared" si="966"/>
        <v>-235606.56572987666</v>
      </c>
      <c r="BN275" s="38">
        <f t="shared" si="966"/>
        <v>-224416.68905546691</v>
      </c>
      <c r="BO275" s="38">
        <f t="shared" si="966"/>
        <v>-199351.10086034087</v>
      </c>
      <c r="BP275" s="38">
        <f t="shared" si="966"/>
        <v>-158242.06247057483</v>
      </c>
      <c r="BQ275" s="38">
        <f t="shared" si="966"/>
        <v>-126374.17111327399</v>
      </c>
      <c r="BR275" s="38">
        <f t="shared" si="966"/>
        <v>-75837.692825227612</v>
      </c>
      <c r="BS275" s="38">
        <f t="shared" si="966"/>
        <v>-110571.30794528949</v>
      </c>
      <c r="BT275" s="38">
        <f t="shared" si="966"/>
        <v>-112035.610917048</v>
      </c>
      <c r="BU275" s="38">
        <f t="shared" si="966"/>
        <v>-163185.93648543983</v>
      </c>
      <c r="BV275" s="38">
        <f t="shared" si="966"/>
        <v>-170481.55862575088</v>
      </c>
      <c r="BW275" s="38">
        <f t="shared" si="966"/>
        <v>-193422.04670697224</v>
      </c>
      <c r="BX275" s="38">
        <f t="shared" si="966"/>
        <v>-209213.24665400496</v>
      </c>
      <c r="BY275" s="38">
        <f t="shared" si="966"/>
        <v>-233998.44654517694</v>
      </c>
      <c r="BZ275" s="38">
        <f t="shared" si="966"/>
        <v>-225773.65764669178</v>
      </c>
      <c r="CA275" s="38">
        <f t="shared" si="966"/>
        <v>-198031.16325197372</v>
      </c>
      <c r="CB275" s="38">
        <f t="shared" si="966"/>
        <v>-157222.40533770181</v>
      </c>
      <c r="CC275" s="38">
        <f t="shared" si="966"/>
        <v>-125066.75471128542</v>
      </c>
      <c r="CD275" s="38">
        <f t="shared" si="966"/>
        <v>-75031.683013486341</v>
      </c>
      <c r="CE275" s="38">
        <f t="shared" si="966"/>
        <v>-109768.34528157872</v>
      </c>
      <c r="CF275" s="38">
        <f t="shared" si="966"/>
        <v>-111171.86134408106</v>
      </c>
      <c r="CG275" s="38">
        <f t="shared" si="966"/>
        <v>-162018.06457688211</v>
      </c>
      <c r="CH275" s="38">
        <f t="shared" si="966"/>
        <v>-171380.22726114851</v>
      </c>
      <c r="CI275" s="38">
        <f t="shared" si="966"/>
        <v>-194523.94797284846</v>
      </c>
      <c r="CJ275" s="38">
        <f t="shared" si="966"/>
        <v>-210500.58511803462</v>
      </c>
      <c r="CK275" s="38">
        <f t="shared" si="966"/>
        <v>-232414.13325394678</v>
      </c>
      <c r="CL275" s="38">
        <f t="shared" si="966"/>
        <v>-224216.91143837394</v>
      </c>
      <c r="CM275" s="38">
        <f t="shared" si="966"/>
        <v>-196731.42197766277</v>
      </c>
      <c r="CN275" s="38">
        <f t="shared" si="966"/>
        <v>-156218.87990478883</v>
      </c>
      <c r="CO275" s="38">
        <f t="shared" si="966"/>
        <v>-123772.35271620682</v>
      </c>
      <c r="CP275" s="38">
        <f t="shared" si="966"/>
        <v>-74233.696460170948</v>
      </c>
      <c r="CQ275" s="38">
        <f t="shared" si="966"/>
        <v>-108976.77893518603</v>
      </c>
      <c r="CR275" s="38">
        <f t="shared" si="966"/>
        <v>-110410.34186699196</v>
      </c>
      <c r="CS275" s="38">
        <f t="shared" si="966"/>
        <v>-160866.80972168341</v>
      </c>
      <c r="CT275" s="38">
        <f t="shared" si="966"/>
        <v>-172295.96653838886</v>
      </c>
      <c r="CU275" s="38">
        <f t="shared" si="966"/>
        <v>-195433.07937801108</v>
      </c>
      <c r="CV275" s="38">
        <f t="shared" ref="CV275:FG275" si="967">CT274*-1</f>
        <v>-211808.86745454802</v>
      </c>
      <c r="CW275" s="38">
        <f t="shared" si="967"/>
        <v>-230853.46686735708</v>
      </c>
      <c r="CX275" s="38">
        <f t="shared" si="967"/>
        <v>-222682.99467503803</v>
      </c>
      <c r="CY275" s="38">
        <f t="shared" si="967"/>
        <v>-195451.74657004021</v>
      </c>
      <c r="CZ275" s="38">
        <f t="shared" si="967"/>
        <v>-154781.36422856027</v>
      </c>
      <c r="DA275" s="38">
        <f t="shared" si="967"/>
        <v>-122490.83557880887</v>
      </c>
      <c r="DB275" s="38">
        <f t="shared" si="967"/>
        <v>-73443.653299410333</v>
      </c>
      <c r="DC275" s="38">
        <f t="shared" si="967"/>
        <v>-108196.52949773222</v>
      </c>
      <c r="DD275" s="38">
        <f t="shared" si="967"/>
        <v>-109614.87656297912</v>
      </c>
      <c r="DE275" s="38">
        <f t="shared" si="967"/>
        <v>-159732.05642594688</v>
      </c>
      <c r="DF275" s="38">
        <f t="shared" si="967"/>
        <v>-173228.86669382284</v>
      </c>
      <c r="DG275" s="38">
        <f t="shared" si="967"/>
        <v>-194061.31661830563</v>
      </c>
      <c r="DH275" s="38">
        <f t="shared" si="967"/>
        <v>-210552.42169146152</v>
      </c>
      <c r="DI275" s="38">
        <f t="shared" si="967"/>
        <v>-229316.29075902054</v>
      </c>
      <c r="DJ275" s="38">
        <f t="shared" si="967"/>
        <v>-221171.75343704209</v>
      </c>
      <c r="DK275" s="38">
        <f t="shared" si="967"/>
        <v>-194192.00856617722</v>
      </c>
      <c r="DL275" s="38">
        <f t="shared" si="967"/>
        <v>-153189.52592251266</v>
      </c>
      <c r="DM275" s="38">
        <f t="shared" si="967"/>
        <v>-121222.07503943333</v>
      </c>
      <c r="DN275" s="38">
        <f t="shared" si="967"/>
        <v>-72661.474460341604</v>
      </c>
      <c r="DO275" s="38">
        <f t="shared" si="967"/>
        <v>-107427.51869163157</v>
      </c>
      <c r="DP275" s="38">
        <f t="shared" si="967"/>
        <v>-108830.7506289939</v>
      </c>
      <c r="DQ275" s="38">
        <f t="shared" si="967"/>
        <v>-158613.6908446069</v>
      </c>
      <c r="DR275" s="38">
        <f t="shared" si="967"/>
        <v>-174179.01966718753</v>
      </c>
      <c r="DS275" s="38">
        <f t="shared" si="967"/>
        <v>-192709.37156819893</v>
      </c>
      <c r="DT275" s="38">
        <f t="shared" si="967"/>
        <v>-209107.95973455717</v>
      </c>
      <c r="DU275" s="38">
        <f t="shared" si="967"/>
        <v>-227802.45064927335</v>
      </c>
      <c r="DV275" s="38">
        <f t="shared" si="967"/>
        <v>-219683.03607021921</v>
      </c>
      <c r="DW275" s="38">
        <f t="shared" si="967"/>
        <v>-192952.08149468893</v>
      </c>
      <c r="DX275" s="38">
        <f t="shared" si="967"/>
        <v>-151613.53324255496</v>
      </c>
      <c r="DY275" s="38">
        <f t="shared" si="967"/>
        <v>-119965.9441151564</v>
      </c>
      <c r="DZ275" s="38">
        <f t="shared" si="967"/>
        <v>-71887.0816591966</v>
      </c>
      <c r="EA275" s="38">
        <f t="shared" si="967"/>
        <v>-106669.66936223894</v>
      </c>
      <c r="EB275" s="38">
        <f t="shared" si="967"/>
        <v>-108008.87927480004</v>
      </c>
      <c r="EC275" s="38">
        <f t="shared" si="967"/>
        <v>-157511.60077000834</v>
      </c>
      <c r="ED275" s="38">
        <f t="shared" si="967"/>
        <v>-175146.51911066644</v>
      </c>
      <c r="EE275" s="38">
        <f t="shared" si="967"/>
        <v>-191377.10858418985</v>
      </c>
      <c r="EF275" s="38">
        <f t="shared" si="967"/>
        <v>-207684.80343254586</v>
      </c>
      <c r="EG275" s="38">
        <f t="shared" si="967"/>
        <v>-226311.79458969156</v>
      </c>
      <c r="EH275" s="38">
        <f t="shared" si="967"/>
        <v>-218216.69317065921</v>
      </c>
      <c r="EI275" s="38">
        <f t="shared" si="967"/>
        <v>-191731.84086303762</v>
      </c>
      <c r="EJ275" s="38">
        <f t="shared" si="967"/>
        <v>-150053.22845667062</v>
      </c>
      <c r="EK275" s="38">
        <f t="shared" si="967"/>
        <v>-118722.3170870795</v>
      </c>
      <c r="EL275" s="38">
        <f t="shared" si="967"/>
        <v>-71120.397391466744</v>
      </c>
      <c r="EM275" s="38">
        <f t="shared" si="967"/>
        <v>-105922.90547010906</v>
      </c>
      <c r="EN275" s="38">
        <f t="shared" si="967"/>
        <v>-107296.20333757397</v>
      </c>
      <c r="EO275" s="38">
        <f t="shared" si="967"/>
        <v>-156425.67562064849</v>
      </c>
      <c r="EP275" s="38">
        <f t="shared" si="967"/>
        <v>-176131.46039811979</v>
      </c>
      <c r="EQ275" s="38">
        <f t="shared" si="967"/>
        <v>-190064.39398929026</v>
      </c>
      <c r="ER275" s="38">
        <f t="shared" si="967"/>
        <v>-206282.8099732431</v>
      </c>
      <c r="ES275" s="38">
        <f t="shared" si="967"/>
        <v>-224844.17294783998</v>
      </c>
      <c r="ET275" s="38">
        <f t="shared" si="967"/>
        <v>-216772.57756971553</v>
      </c>
      <c r="EU275" s="38">
        <f t="shared" si="967"/>
        <v>-190119.72124843948</v>
      </c>
      <c r="EV275" s="38">
        <f t="shared" si="967"/>
        <v>-148508.45540295367</v>
      </c>
      <c r="EW275" s="38">
        <f t="shared" si="967"/>
        <v>-117491.06948774691</v>
      </c>
      <c r="EX275" s="38">
        <f t="shared" si="967"/>
        <v>-70361.344924146077</v>
      </c>
      <c r="EY275" s="38">
        <f t="shared" si="967"/>
        <v>-105187.15208336741</v>
      </c>
      <c r="EZ275" s="38">
        <f t="shared" si="967"/>
        <v>-106545.62801849069</v>
      </c>
      <c r="FA275" s="38">
        <f t="shared" si="967"/>
        <v>-155355.80643008233</v>
      </c>
      <c r="FB275" s="38">
        <f t="shared" si="967"/>
        <v>-177133.94063448554</v>
      </c>
      <c r="FC275" s="38">
        <f t="shared" si="967"/>
        <v>-188771.09605961308</v>
      </c>
      <c r="FD275" s="38">
        <f t="shared" si="967"/>
        <v>-204901.83865876443</v>
      </c>
      <c r="FE275" s="38">
        <f t="shared" si="967"/>
        <v>-223399.43839225269</v>
      </c>
      <c r="FF275" s="38">
        <f t="shared" si="967"/>
        <v>-215350.54431923517</v>
      </c>
      <c r="FG275" s="38">
        <f t="shared" si="967"/>
        <v>-188177.76291559101</v>
      </c>
      <c r="FH275" s="38">
        <f t="shared" ref="FH275:HS275" si="968">FF274*-1</f>
        <v>-146979.05947397972</v>
      </c>
      <c r="FI275" s="38">
        <f t="shared" si="968"/>
        <v>-116272.07808868856</v>
      </c>
      <c r="FJ275" s="38">
        <f t="shared" si="968"/>
        <v>-69609.848288051508</v>
      </c>
      <c r="FK275" s="38">
        <f t="shared" si="968"/>
        <v>-104462.33537019156</v>
      </c>
      <c r="FL275" s="38">
        <f t="shared" si="968"/>
        <v>-105806.08413069147</v>
      </c>
      <c r="FM275" s="38">
        <f t="shared" si="968"/>
        <v>-154301.88583598836</v>
      </c>
      <c r="FN275" s="38">
        <f t="shared" si="968"/>
        <v>-177071.00518870557</v>
      </c>
      <c r="FO275" s="38">
        <f t="shared" si="968"/>
        <v>-187497.08501115462</v>
      </c>
      <c r="FP275" s="38">
        <f t="shared" si="968"/>
        <v>-203541.75089140632</v>
      </c>
      <c r="FQ275" s="38">
        <f t="shared" si="968"/>
        <v>-221977.44587764345</v>
      </c>
      <c r="FR275" s="38">
        <f t="shared" si="968"/>
        <v>-213950.45067701093</v>
      </c>
      <c r="FS275" s="38">
        <f t="shared" si="968"/>
        <v>-186255.13540642452</v>
      </c>
      <c r="FT275" s="38">
        <f t="shared" si="968"/>
        <v>-145464.88760133236</v>
      </c>
      <c r="FU275" s="38">
        <f t="shared" si="968"/>
        <v>-115065.22088808667</v>
      </c>
      <c r="FV275" s="38">
        <f t="shared" si="968"/>
        <v>-68865.832270219558</v>
      </c>
      <c r="FW275" s="38">
        <f t="shared" si="968"/>
        <v>-103748.38259140261</v>
      </c>
      <c r="FX275" s="38">
        <f t="shared" si="968"/>
        <v>-105024.99303657943</v>
      </c>
      <c r="FY275" s="38">
        <f t="shared" si="968"/>
        <v>-153263.80806939537</v>
      </c>
      <c r="FZ275" s="38">
        <f t="shared" si="968"/>
        <v>-175828.19302053368</v>
      </c>
      <c r="GA275" s="38">
        <f t="shared" si="968"/>
        <v>-186242.23298677107</v>
      </c>
      <c r="GB275" s="38">
        <f t="shared" si="968"/>
        <v>-202202.41015973629</v>
      </c>
      <c r="GC275" s="38">
        <f t="shared" si="968"/>
        <v>-220578.05263034446</v>
      </c>
      <c r="GD275" s="38">
        <f t="shared" si="968"/>
        <v>-212572.15609245328</v>
      </c>
      <c r="GE275" s="38">
        <f t="shared" si="968"/>
        <v>-184351.64629624278</v>
      </c>
      <c r="GF275" s="38">
        <f t="shared" si="968"/>
        <v>-143965.78824028274</v>
      </c>
      <c r="GG275" s="38">
        <f t="shared" si="968"/>
        <v>-113870.37709856559</v>
      </c>
      <c r="GH275" s="38">
        <f t="shared" si="968"/>
        <v>-68129.222406378656</v>
      </c>
      <c r="GI275" s="38">
        <f t="shared" si="968"/>
        <v>-103045.22209316559</v>
      </c>
      <c r="GJ275" s="38">
        <f t="shared" si="968"/>
        <v>-104359.79490258805</v>
      </c>
      <c r="GK275" s="38">
        <f t="shared" si="968"/>
        <v>-152241.46894406798</v>
      </c>
      <c r="GL275" s="38">
        <f t="shared" si="968"/>
        <v>-174603.36288536384</v>
      </c>
      <c r="GM275" s="38">
        <f t="shared" si="968"/>
        <v>-185006.41404334767</v>
      </c>
      <c r="GN275" s="38">
        <f t="shared" si="968"/>
        <v>-200883.68202489219</v>
      </c>
      <c r="GO275" s="38">
        <f t="shared" si="968"/>
        <v>-218834.88625671048</v>
      </c>
      <c r="GP275" s="38">
        <f t="shared" si="968"/>
        <v>-211215.52219248173</v>
      </c>
      <c r="GQ275" s="38">
        <f t="shared" si="968"/>
        <v>-182467.10507580053</v>
      </c>
      <c r="GR275" s="38">
        <f t="shared" si="968"/>
        <v>-142481.61135462314</v>
      </c>
      <c r="GS275" s="38">
        <f t="shared" si="968"/>
        <v>-112687.42713510245</v>
      </c>
      <c r="GT275" s="38">
        <f t="shared" si="968"/>
        <v>-67399.944973496473</v>
      </c>
      <c r="GU275" s="38">
        <f t="shared" si="968"/>
        <v>-102352.78329979847</v>
      </c>
      <c r="GV275" s="38">
        <f t="shared" si="968"/>
        <v>-103652.90441854121</v>
      </c>
      <c r="GW275" s="38">
        <f t="shared" si="968"/>
        <v>-151234.76584605034</v>
      </c>
      <c r="GX275" s="38">
        <f t="shared" si="968"/>
        <v>-173396.39189191358</v>
      </c>
      <c r="GY275" s="38">
        <f t="shared" si="968"/>
        <v>-183789.50413915879</v>
      </c>
      <c r="GZ275" s="38">
        <f t="shared" si="968"/>
        <v>-199585.43410708802</v>
      </c>
      <c r="HA275" s="38">
        <f t="shared" si="968"/>
        <v>-216605.44037711556</v>
      </c>
      <c r="HB275" s="38">
        <f t="shared" si="968"/>
        <v>-209880.41276763348</v>
      </c>
      <c r="HC275" s="38">
        <f t="shared" si="968"/>
        <v>-180601.32313223757</v>
      </c>
      <c r="HD275" s="38">
        <f t="shared" si="968"/>
        <v>-141012.2084016501</v>
      </c>
      <c r="HE275" s="38">
        <f t="shared" si="968"/>
        <v>-111516.25260305901</v>
      </c>
      <c r="HF275" s="38">
        <f t="shared" si="968"/>
        <v>-66677.926982401419</v>
      </c>
      <c r="HG275" s="38">
        <f t="shared" si="968"/>
        <v>-101670.99670668876</v>
      </c>
      <c r="HH275" s="38">
        <f t="shared" si="968"/>
        <v>-102956.75506372763</v>
      </c>
      <c r="HI275" s="38">
        <f t="shared" si="968"/>
        <v>-150243.59772336725</v>
      </c>
      <c r="HJ275" s="38">
        <f t="shared" si="968"/>
        <v>-172207.15893326784</v>
      </c>
      <c r="HK275" s="38">
        <f t="shared" si="968"/>
        <v>-182591.38112141806</v>
      </c>
      <c r="HL275" s="38">
        <f t="shared" si="968"/>
        <v>-198307.53607232569</v>
      </c>
      <c r="HM275" s="38">
        <f t="shared" si="968"/>
        <v>-214398.18705669048</v>
      </c>
      <c r="HN275" s="38">
        <f t="shared" si="968"/>
        <v>-208304.15744254764</v>
      </c>
      <c r="HO275" s="38">
        <f t="shared" si="968"/>
        <v>-178754.11373020138</v>
      </c>
      <c r="HP275" s="38">
        <f t="shared" si="968"/>
        <v>-139557.43231729791</v>
      </c>
      <c r="HQ275" s="38">
        <f t="shared" si="968"/>
        <v>-110356.73628633196</v>
      </c>
      <c r="HR275" s="38">
        <f t="shared" si="968"/>
        <v>-65963.09617047754</v>
      </c>
      <c r="HS275" s="38">
        <f t="shared" si="968"/>
        <v>-100999.7938733172</v>
      </c>
      <c r="HT275" s="38">
        <f t="shared" ref="HT275:KE275" si="969">HR274*-1</f>
        <v>-102215.41146045565</v>
      </c>
      <c r="HU275" s="38">
        <f t="shared" si="969"/>
        <v>-149267.86507588066</v>
      </c>
      <c r="HV275" s="38">
        <f t="shared" si="969"/>
        <v>-171035.5446747278</v>
      </c>
      <c r="HW275" s="38">
        <f t="shared" si="969"/>
        <v>-181411.92471401722</v>
      </c>
      <c r="HX275" s="38">
        <f t="shared" si="969"/>
        <v>-197049.85961931082</v>
      </c>
      <c r="HY275" s="38">
        <f t="shared" si="969"/>
        <v>-212212.90538418229</v>
      </c>
      <c r="HZ275" s="38">
        <f t="shared" si="969"/>
        <v>-206179.53753089768</v>
      </c>
      <c r="IA275" s="38">
        <f t="shared" si="969"/>
        <v>-176925.29199315811</v>
      </c>
      <c r="IB275" s="38">
        <f t="shared" si="969"/>
        <v>-138117.13750141978</v>
      </c>
      <c r="IC275" s="38">
        <f t="shared" si="969"/>
        <v>-109208.76213562152</v>
      </c>
      <c r="ID275" s="38">
        <f t="shared" si="969"/>
        <v>-65255.380994432162</v>
      </c>
      <c r="IE275" s="38">
        <f t="shared" si="969"/>
        <v>-100339.10741638766</v>
      </c>
      <c r="IF275" s="38">
        <f t="shared" si="969"/>
        <v>-101596.40130773644</v>
      </c>
      <c r="IG275" s="38">
        <f t="shared" si="969"/>
        <v>-148307.46994530203</v>
      </c>
      <c r="IH275" s="38">
        <f t="shared" si="969"/>
        <v>-169881.4315418363</v>
      </c>
      <c r="II275" s="38">
        <f t="shared" si="969"/>
        <v>-180251.01650545269</v>
      </c>
      <c r="IJ275" s="38">
        <f t="shared" si="969"/>
        <v>-195749.73121616067</v>
      </c>
      <c r="IK275" s="38">
        <f t="shared" si="969"/>
        <v>-210049.37664735367</v>
      </c>
      <c r="IL275" s="38">
        <f t="shared" si="969"/>
        <v>-204076.06670994073</v>
      </c>
      <c r="IM275" s="38">
        <f t="shared" si="969"/>
        <v>-175114.67488488901</v>
      </c>
      <c r="IN275" s="38">
        <f t="shared" si="969"/>
        <v>-136691.17980321555</v>
      </c>
      <c r="IO275" s="38">
        <f t="shared" si="969"/>
        <v>-108072.21525681672</v>
      </c>
      <c r="IP275" s="38">
        <f t="shared" si="969"/>
        <v>-64554.71062313555</v>
      </c>
      <c r="IQ275" s="38">
        <f t="shared" si="969"/>
        <v>-99347.800434385877</v>
      </c>
      <c r="IR275" s="38">
        <f t="shared" si="969"/>
        <v>-100932.06034764463</v>
      </c>
      <c r="IS275" s="38">
        <f t="shared" si="969"/>
        <v>-147338.91162179995</v>
      </c>
      <c r="IT275" s="38">
        <f t="shared" si="969"/>
        <v>-168744.70370857936</v>
      </c>
      <c r="IU275" s="38">
        <f t="shared" si="969"/>
        <v>-179108.53993693777</v>
      </c>
      <c r="IV275" s="38">
        <f t="shared" si="969"/>
        <v>-193751.730110317</v>
      </c>
      <c r="IW275" s="38">
        <f t="shared" si="969"/>
        <v>-207907.38431109293</v>
      </c>
      <c r="IX275" s="38">
        <f t="shared" si="969"/>
        <v>-201993.53445541553</v>
      </c>
      <c r="IY275" s="38">
        <f t="shared" si="969"/>
        <v>-173322.08119117189</v>
      </c>
      <c r="IZ275" s="38">
        <f t="shared" si="969"/>
        <v>-135279.41650680441</v>
      </c>
      <c r="JA275" s="38">
        <f t="shared" si="969"/>
        <v>-106946.9818994963</v>
      </c>
      <c r="JB275" s="38">
        <f t="shared" si="969"/>
        <v>-63861.014930531921</v>
      </c>
      <c r="JC275" s="38">
        <f t="shared" si="969"/>
        <v>-98307.764105571536</v>
      </c>
      <c r="JD275" s="38">
        <f t="shared" si="969"/>
        <v>-100246.71305833261</v>
      </c>
      <c r="JE275" s="38">
        <f t="shared" si="969"/>
        <v>-145821.15767516897</v>
      </c>
      <c r="JF275" s="38">
        <f t="shared" si="969"/>
        <v>-167625.24708576259</v>
      </c>
      <c r="JG275" s="38">
        <f t="shared" si="969"/>
        <v>-177519.00137703758</v>
      </c>
      <c r="JH275" s="38">
        <f t="shared" si="969"/>
        <v>-191773.61769437985</v>
      </c>
      <c r="JI275" s="38">
        <f t="shared" si="969"/>
        <v>-205786.71399574284</v>
      </c>
      <c r="JJ275" s="38">
        <f t="shared" si="969"/>
        <v>-199931.73233868135</v>
      </c>
      <c r="JK275" s="38">
        <f t="shared" si="969"/>
        <v>-171547.33150164399</v>
      </c>
      <c r="JL275" s="38">
        <f t="shared" si="969"/>
        <v>-133881.70631694145</v>
      </c>
      <c r="JM275" s="38">
        <f t="shared" si="969"/>
        <v>-105832.9494455442</v>
      </c>
      <c r="JN275" s="38">
        <f t="shared" si="969"/>
        <v>-63174.224488620748</v>
      </c>
      <c r="JO275" s="38">
        <f t="shared" si="969"/>
        <v>-97278.080603877679</v>
      </c>
      <c r="JP275" s="38">
        <f t="shared" si="969"/>
        <v>-99116.174273278404</v>
      </c>
      <c r="JQ275" s="38">
        <f t="shared" si="969"/>
        <v>-144318.51189715261</v>
      </c>
      <c r="JR275" s="38">
        <f t="shared" si="969"/>
        <v>-166522.94930956091</v>
      </c>
      <c r="JS275" s="38">
        <f t="shared" si="969"/>
        <v>-175700.82595179044</v>
      </c>
      <c r="JT275" s="38">
        <f t="shared" si="969"/>
        <v>-189815.19599048785</v>
      </c>
      <c r="JU275" s="38">
        <f t="shared" si="969"/>
        <v>-203687.15345564394</v>
      </c>
      <c r="JV275" s="38">
        <f t="shared" si="969"/>
        <v>-197890.45400585726</v>
      </c>
      <c r="JW275" s="38">
        <f t="shared" si="969"/>
        <v>-169790.24819184621</v>
      </c>
      <c r="JX275" s="38">
        <f t="shared" si="969"/>
        <v>-132497.90934487616</v>
      </c>
      <c r="JY275" s="38">
        <f t="shared" si="969"/>
        <v>-104730.00639787808</v>
      </c>
      <c r="JZ275" s="38">
        <f t="shared" si="969"/>
        <v>-62494.270560508347</v>
      </c>
      <c r="KA275" s="38">
        <f t="shared" si="969"/>
        <v>-96258.646874222133</v>
      </c>
      <c r="KB275" s="38">
        <f t="shared" si="969"/>
        <v>-98169.027150107286</v>
      </c>
      <c r="KC275" s="38">
        <f t="shared" si="969"/>
        <v>-142830.82389660244</v>
      </c>
      <c r="KD275" s="38">
        <f t="shared" si="969"/>
        <v>-165437.69973024036</v>
      </c>
      <c r="KE275" s="38">
        <f t="shared" si="969"/>
        <v>-173900.74917880265</v>
      </c>
      <c r="KF275" s="38">
        <f t="shared" ref="KF275:LT275" si="970">KD274*-1</f>
        <v>-187876.26899150925</v>
      </c>
      <c r="KG275" s="38">
        <f t="shared" si="970"/>
        <v>-201608.49255789272</v>
      </c>
      <c r="KH275" s="38">
        <f t="shared" si="970"/>
        <v>-195869.49515716953</v>
      </c>
      <c r="KI275" s="38">
        <f t="shared" si="970"/>
        <v>-168050.65540544517</v>
      </c>
      <c r="KJ275" s="38">
        <f t="shared" si="970"/>
        <v>-131127.88709435158</v>
      </c>
      <c r="KK275" s="38">
        <f t="shared" si="970"/>
        <v>-103638.0423692903</v>
      </c>
      <c r="KL275" s="38">
        <f t="shared" si="970"/>
        <v>-61821.08509352812</v>
      </c>
      <c r="KM275" s="38">
        <f t="shared" si="970"/>
        <v>-95249.360887363146</v>
      </c>
      <c r="KN275" s="38">
        <f t="shared" si="970"/>
        <v>-97145.669754939983</v>
      </c>
      <c r="KO275" s="38">
        <f t="shared" si="970"/>
        <v>-141357.94477940779</v>
      </c>
      <c r="KP275" s="38">
        <f t="shared" si="970"/>
        <v>-164369.38940105154</v>
      </c>
      <c r="KQ275" s="38">
        <f t="shared" si="970"/>
        <v>-172118.59089877331</v>
      </c>
      <c r="KR275" s="38">
        <f t="shared" si="970"/>
        <v>-185956.64264142478</v>
      </c>
      <c r="KS275" s="38">
        <f t="shared" si="970"/>
        <v>-199550.52326130983</v>
      </c>
      <c r="KT275" s="38">
        <f t="shared" si="970"/>
        <v>-193868.65352650429</v>
      </c>
      <c r="KU275" s="38">
        <f t="shared" si="970"/>
        <v>-166328.3790366333</v>
      </c>
      <c r="KV275" s="38">
        <f t="shared" si="970"/>
        <v>-129771.50244774326</v>
      </c>
      <c r="KW275" s="38">
        <f t="shared" si="970"/>
        <v>-102556.94807139997</v>
      </c>
      <c r="KX275" s="38">
        <f t="shared" si="970"/>
        <v>-61154.600712429805</v>
      </c>
      <c r="KY275" s="38">
        <f t="shared" si="970"/>
        <v>-94250.121629688161</v>
      </c>
      <c r="KZ275" s="38">
        <f t="shared" si="970"/>
        <v>-96132.49915988835</v>
      </c>
      <c r="LA275" s="38">
        <f t="shared" si="970"/>
        <v>-139899.72713359373</v>
      </c>
      <c r="LB275" s="38">
        <f t="shared" si="970"/>
        <v>-163317.91106729332</v>
      </c>
      <c r="LC275" s="38">
        <f t="shared" si="970"/>
        <v>-170354.17274576004</v>
      </c>
      <c r="LD275" s="38">
        <f t="shared" si="970"/>
        <v>-184056.12481590617</v>
      </c>
      <c r="LE275" s="38">
        <f t="shared" si="970"/>
        <v>-197513.03959561946</v>
      </c>
      <c r="LF275" s="38">
        <f t="shared" si="970"/>
        <v>-191887.72886116404</v>
      </c>
      <c r="LG275" s="38">
        <f t="shared" si="970"/>
        <v>-164623.24671270343</v>
      </c>
      <c r="LH275" s="38">
        <f t="shared" si="970"/>
        <v>-128428.61965233591</v>
      </c>
      <c r="LI275" s="38">
        <f t="shared" si="970"/>
        <v>-101486.6153037148</v>
      </c>
      <c r="LJ275" s="38">
        <f t="shared" si="970"/>
        <v>-60494.750712636094</v>
      </c>
      <c r="LK275" s="38">
        <f t="shared" si="970"/>
        <v>-93260.829093103661</v>
      </c>
      <c r="LL275" s="38">
        <f t="shared" si="970"/>
        <v>-95039.811908388481</v>
      </c>
      <c r="LM275" s="38">
        <f t="shared" si="970"/>
        <v>-138456.02501456745</v>
      </c>
      <c r="LN275" s="38">
        <f t="shared" si="970"/>
        <v>-162283.15915554488</v>
      </c>
      <c r="LO275" s="38">
        <f t="shared" si="970"/>
        <v>-168607.31812932738</v>
      </c>
      <c r="LP275" s="38">
        <f t="shared" si="970"/>
        <v>-182174.52530308656</v>
      </c>
      <c r="LQ275" s="38">
        <f t="shared" si="970"/>
        <v>-195495.83764083404</v>
      </c>
      <c r="LR275" s="38">
        <f t="shared" si="970"/>
        <v>-189926.52290182549</v>
      </c>
      <c r="LS275" s="38">
        <f t="shared" si="970"/>
        <v>-162935.08777679669</v>
      </c>
      <c r="LT275" s="38">
        <f t="shared" si="970"/>
        <v>-127099.10430673651</v>
      </c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38"/>
      <c r="NM275" s="38"/>
      <c r="NN275" s="38"/>
      <c r="NO275" s="38"/>
      <c r="NP275" s="38"/>
      <c r="NQ275" s="38"/>
      <c r="NR275" s="38"/>
      <c r="NS275" s="38"/>
      <c r="NT275" s="38"/>
      <c r="NU275" s="38"/>
      <c r="NV275" s="38"/>
      <c r="NW275" s="38"/>
      <c r="NX275" s="38"/>
      <c r="NY275" s="38"/>
      <c r="NZ275" s="38"/>
      <c r="OA275" s="38"/>
      <c r="OB275" s="38"/>
      <c r="OC275" s="38"/>
      <c r="OD275" s="38"/>
      <c r="OE275" s="38"/>
      <c r="OF275" s="38"/>
      <c r="OG275" s="38"/>
      <c r="OH275" s="38"/>
      <c r="OI275" s="38"/>
      <c r="OJ275" s="38"/>
      <c r="OK275" s="38"/>
      <c r="OL275" s="38"/>
      <c r="OM275" s="38"/>
      <c r="ON275" s="38"/>
      <c r="OO275" s="38"/>
      <c r="OP275" s="38"/>
      <c r="OQ275" s="38"/>
      <c r="OR275" s="38"/>
      <c r="OS275" s="38"/>
      <c r="OT275" s="38"/>
      <c r="OU275" s="38"/>
      <c r="OV275" s="38"/>
      <c r="OW275" s="38"/>
      <c r="OX275" s="38"/>
      <c r="OY275" s="38"/>
      <c r="OZ275" s="38"/>
      <c r="PA275" s="38"/>
      <c r="PB275" s="38"/>
      <c r="PC275" s="38"/>
      <c r="PD275" s="38"/>
      <c r="PE275" s="38"/>
      <c r="PF275" s="38"/>
      <c r="PG275" s="38"/>
      <c r="PH275" s="38"/>
      <c r="PI275" s="38"/>
      <c r="PJ275" s="38"/>
      <c r="PK275" s="38"/>
      <c r="PL275" s="38"/>
      <c r="PM275" s="38"/>
      <c r="PN275" s="38"/>
      <c r="PO275" s="38"/>
      <c r="PP275" s="38"/>
      <c r="PQ275" s="38"/>
      <c r="PR275" s="38"/>
      <c r="PS275" s="38"/>
      <c r="PT275" s="38"/>
      <c r="PU275" s="38"/>
      <c r="PV275" s="38"/>
      <c r="PW275" s="38"/>
      <c r="PX275" s="38"/>
      <c r="PY275" s="38"/>
      <c r="PZ275" s="38"/>
      <c r="QA275" s="38"/>
      <c r="QB275" s="38"/>
      <c r="QC275" s="38"/>
      <c r="QD275" s="38"/>
      <c r="QE275" s="38"/>
      <c r="QF275" s="38"/>
      <c r="QG275" s="38"/>
      <c r="QH275" s="38"/>
      <c r="QI275" s="38"/>
      <c r="QJ275" s="38"/>
      <c r="QK275" s="38"/>
      <c r="QL275" s="38"/>
      <c r="QM275" s="38"/>
      <c r="QN275" s="38"/>
      <c r="QO275" s="38"/>
      <c r="QP275" s="38"/>
      <c r="QQ275" s="38"/>
      <c r="QR275" s="38"/>
      <c r="QS275" s="38"/>
      <c r="QT275" s="38"/>
      <c r="QU275" s="38"/>
    </row>
    <row r="276" spans="2:463" ht="15" customHeight="1" outlineLevel="1">
      <c r="C276" s="75" t="s">
        <v>528</v>
      </c>
      <c r="E276" s="50" t="s">
        <v>95</v>
      </c>
      <c r="H276" s="84">
        <f ca="1">H274+H275+H273</f>
        <v>157520.26358336955</v>
      </c>
      <c r="I276" s="45">
        <f t="shared" ref="I276:AV276" ca="1" si="971">IF(ROUND(SUM(I271:I275), 2)=0,0,SUM(I271:I275))</f>
        <v>100696.02419097601</v>
      </c>
      <c r="J276" s="45">
        <f t="shared" ca="1" si="971"/>
        <v>100696.02419097601</v>
      </c>
      <c r="K276" s="45">
        <f t="shared" ca="1" si="971"/>
        <v>100696.02419097601</v>
      </c>
      <c r="L276" s="45">
        <f t="shared" ca="1" si="971"/>
        <v>100696.02419097601</v>
      </c>
      <c r="M276" s="45">
        <f t="shared" ca="1" si="971"/>
        <v>0</v>
      </c>
      <c r="N276" s="45">
        <f t="shared" ca="1" si="971"/>
        <v>606950.4292720001</v>
      </c>
      <c r="O276" s="45">
        <f t="shared" ca="1" si="971"/>
        <v>674671.57172292704</v>
      </c>
      <c r="P276" s="45">
        <f t="shared" ca="1" si="971"/>
        <v>95532.284901853884</v>
      </c>
      <c r="Q276" s="45">
        <f t="shared" ca="1" si="971"/>
        <v>123343.42735278083</v>
      </c>
      <c r="R276" s="45">
        <f t="shared" ca="1" si="971"/>
        <v>191064.56980370777</v>
      </c>
      <c r="S276" s="45">
        <f t="shared" ca="1" si="971"/>
        <v>95532.284901853884</v>
      </c>
      <c r="T276" s="45">
        <f t="shared" ca="1" si="971"/>
        <v>123343.42735278083</v>
      </c>
      <c r="U276" s="45">
        <f t="shared" ca="1" si="971"/>
        <v>412717.59474237449</v>
      </c>
      <c r="V276" s="45">
        <f t="shared" ca="1" si="971"/>
        <v>330441.9765071873</v>
      </c>
      <c r="W276" s="45">
        <f t="shared" ca="1" si="971"/>
        <v>344949.78562478092</v>
      </c>
      <c r="X276" s="45">
        <f t="shared" ca="1" si="971"/>
        <v>525701.91474237456</v>
      </c>
      <c r="Y276" s="45">
        <f t="shared" ca="1" si="971"/>
        <v>195259.9382351872</v>
      </c>
      <c r="Z276" s="45">
        <f t="shared" ca="1" si="971"/>
        <v>209767.7473527808</v>
      </c>
      <c r="AA276" s="45">
        <f t="shared" ca="1" si="971"/>
        <v>434593.57133067521</v>
      </c>
      <c r="AB276" s="45">
        <f t="shared" ca="1" si="971"/>
        <v>237520.15695578881</v>
      </c>
      <c r="AC276" s="45">
        <f t="shared" ca="1" si="971"/>
        <v>346328.72533774085</v>
      </c>
      <c r="AD276" s="45">
        <f t="shared" ca="1" si="971"/>
        <v>346328.72533774085</v>
      </c>
      <c r="AE276" s="45">
        <f t="shared" ca="1" si="971"/>
        <v>0</v>
      </c>
      <c r="AF276" s="45">
        <f t="shared" ca="1" si="971"/>
        <v>0</v>
      </c>
      <c r="AG276" s="45">
        <f t="shared" ca="1" si="971"/>
        <v>112156.78096389037</v>
      </c>
      <c r="AH276" s="45">
        <f t="shared" ca="1" si="971"/>
        <v>225850.46211155414</v>
      </c>
      <c r="AI276" s="45">
        <f t="shared" ca="1" si="971"/>
        <v>278362.26278676442</v>
      </c>
      <c r="AJ276" s="45">
        <f t="shared" ca="1" si="971"/>
        <v>332555.68121146131</v>
      </c>
      <c r="AK276" s="45">
        <f t="shared" ca="1" si="971"/>
        <v>358118.55836207845</v>
      </c>
      <c r="AL276" s="45">
        <f t="shared" ca="1" si="971"/>
        <v>395707.09335400013</v>
      </c>
      <c r="AM276" s="45">
        <f t="shared" ca="1" si="971"/>
        <v>440446.94275568705</v>
      </c>
      <c r="AN276" s="45">
        <f t="shared" ca="1" si="971"/>
        <v>456643.77293101558</v>
      </c>
      <c r="AO276" s="45">
        <f t="shared" ca="1" si="971"/>
        <v>423303.29846015642</v>
      </c>
      <c r="AP276" s="45">
        <f t="shared" ca="1" si="971"/>
        <v>361740.68781892722</v>
      </c>
      <c r="AQ276" s="45">
        <f t="shared" ca="1" si="971"/>
        <v>288322.1863880427</v>
      </c>
      <c r="AR276" s="45">
        <f t="shared" ca="1" si="971"/>
        <v>205574.15837554485</v>
      </c>
      <c r="AS276" s="45">
        <f t="shared" ca="1" si="971"/>
        <v>189573.57164594199</v>
      </c>
      <c r="AT276" s="45">
        <f t="shared" ca="1" si="971"/>
        <v>225918.95546249184</v>
      </c>
      <c r="AU276" s="45">
        <f t="shared" ca="1" si="971"/>
        <v>279163.17004100268</v>
      </c>
      <c r="AV276" s="45">
        <f t="shared" ca="1" si="971"/>
        <v>334191.04093740153</v>
      </c>
      <c r="AW276" s="45">
        <f t="shared" ref="AW276:DH276" ca="1" si="972">IF(ROUND(SUM(AW271:AW275), 2)=0,0,SUM(AW271:AW275))</f>
        <v>360010.98870256491</v>
      </c>
      <c r="AX276" s="45">
        <f t="shared" ca="1" si="972"/>
        <v>397976.80321360345</v>
      </c>
      <c r="AY276" s="45">
        <f t="shared" ca="1" si="972"/>
        <v>443165.49055027688</v>
      </c>
      <c r="AZ276" s="45">
        <f t="shared" ca="1" si="972"/>
        <v>459498.07741545909</v>
      </c>
      <c r="BA276" s="45">
        <f t="shared" ca="1" si="972"/>
        <v>423724.84946272045</v>
      </c>
      <c r="BB276" s="45">
        <f t="shared" ca="1" si="972"/>
        <v>359969.32096472994</v>
      </c>
      <c r="BC276" s="45">
        <f t="shared" ca="1" si="972"/>
        <v>286749.5256047881</v>
      </c>
      <c r="BD276" s="45">
        <f t="shared" ca="1" si="972"/>
        <v>204123.37849199297</v>
      </c>
      <c r="BE276" s="45">
        <f t="shared" ca="1" si="972"/>
        <v>188037.55403772451</v>
      </c>
      <c r="BF276" s="45">
        <f t="shared" ca="1" si="972"/>
        <v>224251.32516327797</v>
      </c>
      <c r="BG276" s="45">
        <f t="shared" ca="1" si="972"/>
        <v>277236.12029149244</v>
      </c>
      <c r="BH276" s="45">
        <f t="shared" ca="1" si="972"/>
        <v>333970.41469201155</v>
      </c>
      <c r="BI276" s="45">
        <f t="shared" ca="1" si="972"/>
        <v>361939.27435381757</v>
      </c>
      <c r="BJ276" s="45">
        <f t="shared" ca="1" si="972"/>
        <v>400286.12730119436</v>
      </c>
      <c r="BK276" s="45">
        <f t="shared" ca="1" si="972"/>
        <v>443553.29076759377</v>
      </c>
      <c r="BL276" s="45">
        <f t="shared" ca="1" si="972"/>
        <v>460023.25478534377</v>
      </c>
      <c r="BM276" s="45">
        <f t="shared" ca="1" si="972"/>
        <v>423767.78991580801</v>
      </c>
      <c r="BN276" s="45">
        <f t="shared" ca="1" si="972"/>
        <v>357593.16333091597</v>
      </c>
      <c r="BO276" s="45">
        <f t="shared" ca="1" si="972"/>
        <v>284616.2335838491</v>
      </c>
      <c r="BP276" s="45">
        <f t="shared" ca="1" si="972"/>
        <v>202211.86393850189</v>
      </c>
      <c r="BQ276" s="45">
        <f t="shared" ca="1" si="972"/>
        <v>186409.00077051739</v>
      </c>
      <c r="BR276" s="45">
        <f t="shared" ca="1" si="972"/>
        <v>222606.91886233777</v>
      </c>
      <c r="BS276" s="45">
        <f t="shared" ca="1" si="972"/>
        <v>275221.54740248813</v>
      </c>
      <c r="BT276" s="45">
        <f t="shared" ca="1" si="972"/>
        <v>333667.495111191</v>
      </c>
      <c r="BU276" s="45">
        <f t="shared" ca="1" si="972"/>
        <v>363903.60533272341</v>
      </c>
      <c r="BV276" s="45">
        <f t="shared" ca="1" si="972"/>
        <v>402635.29336097749</v>
      </c>
      <c r="BW276" s="45">
        <f t="shared" ca="1" si="972"/>
        <v>443211.69319918222</v>
      </c>
      <c r="BX276" s="45">
        <f t="shared" ca="1" si="972"/>
        <v>459772.10419186909</v>
      </c>
      <c r="BY276" s="45">
        <f t="shared" ca="1" si="972"/>
        <v>423804.82089866593</v>
      </c>
      <c r="BZ276" s="45">
        <f t="shared" ca="1" si="972"/>
        <v>355253.56858967594</v>
      </c>
      <c r="CA276" s="45">
        <f t="shared" ca="1" si="972"/>
        <v>282289.1600489876</v>
      </c>
      <c r="CB276" s="45">
        <f t="shared" ca="1" si="972"/>
        <v>200098.43772477211</v>
      </c>
      <c r="CC276" s="45">
        <f t="shared" ca="1" si="972"/>
        <v>184800.02829506545</v>
      </c>
      <c r="CD276" s="45">
        <f t="shared" ca="1" si="972"/>
        <v>220940.20662566018</v>
      </c>
      <c r="CE276" s="45">
        <f t="shared" ca="1" si="972"/>
        <v>273189.92592096358</v>
      </c>
      <c r="CF276" s="45">
        <f t="shared" ca="1" si="972"/>
        <v>333398.29183803103</v>
      </c>
      <c r="CG276" s="45">
        <f t="shared" ca="1" si="972"/>
        <v>365904.17523399735</v>
      </c>
      <c r="CH276" s="45">
        <f t="shared" ca="1" si="972"/>
        <v>405024.53309088352</v>
      </c>
      <c r="CI276" s="45">
        <f t="shared" ca="1" si="972"/>
        <v>442914.71837198187</v>
      </c>
      <c r="CJ276" s="45">
        <f t="shared" ca="1" si="972"/>
        <v>456631.04469232121</v>
      </c>
      <c r="CK276" s="45">
        <f t="shared" ca="1" si="972"/>
        <v>420948.33341603715</v>
      </c>
      <c r="CL276" s="45">
        <f t="shared" ca="1" si="972"/>
        <v>352950.30188245198</v>
      </c>
      <c r="CM276" s="45">
        <f t="shared" ca="1" si="972"/>
        <v>279991.23262099602</v>
      </c>
      <c r="CN276" s="45">
        <f t="shared" ca="1" si="972"/>
        <v>198006.04917637815</v>
      </c>
      <c r="CO276" s="45">
        <f t="shared" ca="1" si="972"/>
        <v>183210.47539535735</v>
      </c>
      <c r="CP276" s="45">
        <f t="shared" ca="1" si="972"/>
        <v>219387.12080217834</v>
      </c>
      <c r="CQ276" s="45">
        <f t="shared" ca="1" si="972"/>
        <v>271277.15158867574</v>
      </c>
      <c r="CR276" s="45">
        <f t="shared" ca="1" si="972"/>
        <v>333162.77626007266</v>
      </c>
      <c r="CS276" s="45">
        <f t="shared" ca="1" si="972"/>
        <v>367729.04591640038</v>
      </c>
      <c r="CT276" s="45">
        <f t="shared" ca="1" si="972"/>
        <v>407241.94683255954</v>
      </c>
      <c r="CU276" s="45">
        <f t="shared" ca="1" si="972"/>
        <v>442662.33432190551</v>
      </c>
      <c r="CV276" s="45">
        <f t="shared" ca="1" si="972"/>
        <v>453536.46154239553</v>
      </c>
      <c r="CW276" s="45">
        <f t="shared" ca="1" si="972"/>
        <v>418134.74124507868</v>
      </c>
      <c r="CX276" s="45">
        <f t="shared" ca="1" si="972"/>
        <v>350233.11079860094</v>
      </c>
      <c r="CY276" s="45">
        <f t="shared" ca="1" si="972"/>
        <v>277272.19980736962</v>
      </c>
      <c r="CZ276" s="45">
        <f t="shared" ca="1" si="972"/>
        <v>195934.48887821971</v>
      </c>
      <c r="DA276" s="45">
        <f t="shared" ca="1" si="972"/>
        <v>181640.18279714306</v>
      </c>
      <c r="DB276" s="45">
        <f t="shared" ca="1" si="972"/>
        <v>217811.40606071186</v>
      </c>
      <c r="DC276" s="45">
        <f t="shared" ca="1" si="972"/>
        <v>269346.93298892648</v>
      </c>
      <c r="DD276" s="45">
        <f t="shared" ca="1" si="972"/>
        <v>332960.92311977019</v>
      </c>
      <c r="DE276" s="45">
        <f t="shared" ca="1" si="972"/>
        <v>367290.18331212888</v>
      </c>
      <c r="DF276" s="45">
        <f t="shared" ca="1" si="972"/>
        <v>404613.73830976762</v>
      </c>
      <c r="DG276" s="45">
        <f t="shared" ca="1" si="972"/>
        <v>439868.71245048253</v>
      </c>
      <c r="DH276" s="45">
        <f t="shared" ca="1" si="972"/>
        <v>450488.04419606313</v>
      </c>
      <c r="DI276" s="45">
        <f t="shared" ref="DI276:FT276" ca="1" si="973">IF(ROUND(SUM(DI271:DI275), 2)=0,0,SUM(DI271:DI275))</f>
        <v>415363.76200321986</v>
      </c>
      <c r="DJ276" s="45">
        <f t="shared" ca="1" si="973"/>
        <v>347381.53448869043</v>
      </c>
      <c r="DK276" s="45">
        <f t="shared" ca="1" si="973"/>
        <v>274411.60096194653</v>
      </c>
      <c r="DL276" s="45">
        <f t="shared" ca="1" si="973"/>
        <v>193883.54949977549</v>
      </c>
      <c r="DM276" s="45">
        <f t="shared" ca="1" si="973"/>
        <v>180088.99315197376</v>
      </c>
      <c r="DN276" s="45">
        <f t="shared" ca="1" si="973"/>
        <v>216258.26932062604</v>
      </c>
      <c r="DO276" s="45">
        <f t="shared" ca="1" si="973"/>
        <v>267444.44147360139</v>
      </c>
      <c r="DP276" s="45">
        <f t="shared" ca="1" si="973"/>
        <v>332792.71051179501</v>
      </c>
      <c r="DQ276" s="45">
        <f t="shared" ca="1" si="973"/>
        <v>366888.39123538701</v>
      </c>
      <c r="DR276" s="45">
        <f t="shared" ca="1" si="973"/>
        <v>401817.33130275662</v>
      </c>
      <c r="DS276" s="45">
        <f t="shared" ca="1" si="973"/>
        <v>436910.41038383113</v>
      </c>
      <c r="DT276" s="45">
        <f t="shared" ca="1" si="973"/>
        <v>447485.48671949317</v>
      </c>
      <c r="DU276" s="45">
        <f t="shared" ca="1" si="973"/>
        <v>412635.11756490869</v>
      </c>
      <c r="DV276" s="45">
        <f t="shared" ca="1" si="973"/>
        <v>344565.61473724444</v>
      </c>
      <c r="DW276" s="45">
        <f t="shared" ca="1" si="973"/>
        <v>271579.47735771193</v>
      </c>
      <c r="DX276" s="45">
        <f t="shared" ca="1" si="973"/>
        <v>191853.02577435356</v>
      </c>
      <c r="DY276" s="45">
        <f t="shared" ca="1" si="973"/>
        <v>178556.7510214361</v>
      </c>
      <c r="DZ276" s="45">
        <f t="shared" ca="1" si="973"/>
        <v>214678.54863703955</v>
      </c>
      <c r="EA276" s="45">
        <f t="shared" ca="1" si="973"/>
        <v>265520.48004480894</v>
      </c>
      <c r="EB276" s="45">
        <f t="shared" ca="1" si="973"/>
        <v>332658.11988067534</v>
      </c>
      <c r="EC276" s="45">
        <f t="shared" ca="1" si="973"/>
        <v>366523.62769485684</v>
      </c>
      <c r="ED276" s="45">
        <f t="shared" ca="1" si="973"/>
        <v>399061.91201673623</v>
      </c>
      <c r="EE276" s="45">
        <f t="shared" ca="1" si="973"/>
        <v>433996.59802223794</v>
      </c>
      <c r="EF276" s="45">
        <f t="shared" ca="1" si="973"/>
        <v>444528.48776035127</v>
      </c>
      <c r="EG276" s="45">
        <f t="shared" ca="1" si="973"/>
        <v>409948.53403369733</v>
      </c>
      <c r="EH276" s="45">
        <f t="shared" ca="1" si="973"/>
        <v>341785.06931970874</v>
      </c>
      <c r="EI276" s="45">
        <f t="shared" ca="1" si="973"/>
        <v>268775.54554375063</v>
      </c>
      <c r="EJ276" s="45">
        <f t="shared" ca="1" si="973"/>
        <v>189842.71447854678</v>
      </c>
      <c r="EK276" s="45">
        <f t="shared" ca="1" si="973"/>
        <v>177043.30286157632</v>
      </c>
      <c r="EL276" s="45">
        <f t="shared" ca="1" si="973"/>
        <v>213219.10880768354</v>
      </c>
      <c r="EM276" s="45">
        <f t="shared" ca="1" si="973"/>
        <v>263721.87895822292</v>
      </c>
      <c r="EN276" s="45">
        <f t="shared" ca="1" si="973"/>
        <v>332557.13601876871</v>
      </c>
      <c r="EO276" s="45">
        <f t="shared" ca="1" si="973"/>
        <v>366195.85438741051</v>
      </c>
      <c r="EP276" s="45">
        <f t="shared" ca="1" si="973"/>
        <v>396347.20396253385</v>
      </c>
      <c r="EQ276" s="45">
        <f t="shared" ca="1" si="973"/>
        <v>431126.98292108357</v>
      </c>
      <c r="ER276" s="45">
        <f t="shared" ca="1" si="973"/>
        <v>441616.75051755604</v>
      </c>
      <c r="ES276" s="45">
        <f t="shared" ca="1" si="973"/>
        <v>406892.29881815554</v>
      </c>
      <c r="ET276" s="45">
        <f t="shared" ca="1" si="973"/>
        <v>338628.17665139365</v>
      </c>
      <c r="EU276" s="45">
        <f t="shared" ca="1" si="973"/>
        <v>265999.52489070105</v>
      </c>
      <c r="EV276" s="45">
        <f t="shared" ca="1" si="973"/>
        <v>187852.41441189346</v>
      </c>
      <c r="EW276" s="45">
        <f t="shared" ca="1" si="973"/>
        <v>175548.49700751394</v>
      </c>
      <c r="EX276" s="45">
        <f t="shared" ca="1" si="973"/>
        <v>211732.78010185855</v>
      </c>
      <c r="EY276" s="45">
        <f t="shared" ca="1" si="973"/>
        <v>261901.43444857345</v>
      </c>
      <c r="EZ276" s="45">
        <f t="shared" ca="1" si="973"/>
        <v>332489.74706456828</v>
      </c>
      <c r="FA276" s="45">
        <f t="shared" ca="1" si="973"/>
        <v>365905.03669409908</v>
      </c>
      <c r="FB276" s="45">
        <f t="shared" ca="1" si="973"/>
        <v>393672.93471837789</v>
      </c>
      <c r="FC276" s="45">
        <f t="shared" ca="1" si="973"/>
        <v>428301.2770510175</v>
      </c>
      <c r="FD276" s="45">
        <f t="shared" ca="1" si="973"/>
        <v>438749.98271148821</v>
      </c>
      <c r="FE276" s="45">
        <f t="shared" ca="1" si="973"/>
        <v>403528.3072348265</v>
      </c>
      <c r="FF276" s="45">
        <f t="shared" ca="1" si="973"/>
        <v>335156.82238957111</v>
      </c>
      <c r="FG276" s="45">
        <f t="shared" ca="1" si="973"/>
        <v>263251.13756266865</v>
      </c>
      <c r="FH276" s="45">
        <f t="shared" ca="1" si="973"/>
        <v>185881.92637674042</v>
      </c>
      <c r="FI276" s="45">
        <f t="shared" ca="1" si="973"/>
        <v>174072.18365824345</v>
      </c>
      <c r="FJ276" s="45">
        <f t="shared" ca="1" si="973"/>
        <v>210268.41950088344</v>
      </c>
      <c r="FK276" s="45">
        <f t="shared" ca="1" si="973"/>
        <v>260107.96996668022</v>
      </c>
      <c r="FL276" s="45">
        <f t="shared" ca="1" si="973"/>
        <v>331372.89102469431</v>
      </c>
      <c r="FM276" s="45">
        <f t="shared" ca="1" si="973"/>
        <v>364568.09019986063</v>
      </c>
      <c r="FN276" s="45">
        <f t="shared" ca="1" si="973"/>
        <v>391038.83590256138</v>
      </c>
      <c r="FO276" s="45">
        <f t="shared" ca="1" si="973"/>
        <v>425519.19676905021</v>
      </c>
      <c r="FP276" s="45">
        <f t="shared" ca="1" si="973"/>
        <v>435927.89655465481</v>
      </c>
      <c r="FQ276" s="45">
        <f t="shared" ca="1" si="973"/>
        <v>400205.58608343592</v>
      </c>
      <c r="FR276" s="45">
        <f t="shared" ca="1" si="973"/>
        <v>331720.02300775738</v>
      </c>
      <c r="FS276" s="45">
        <f t="shared" ca="1" si="973"/>
        <v>260530.10848941951</v>
      </c>
      <c r="FT276" s="45">
        <f t="shared" ca="1" si="973"/>
        <v>183931.05315830672</v>
      </c>
      <c r="FU276" s="45">
        <f t="shared" ref="FU276:IF276" ca="1" si="974">IF(ROUND(SUM(FU271:FU275), 2)=0,0,SUM(FU271:FU275))</f>
        <v>172614.21486162266</v>
      </c>
      <c r="FV276" s="45">
        <f t="shared" ca="1" si="974"/>
        <v>208773.37562798255</v>
      </c>
      <c r="FW276" s="45">
        <f t="shared" ca="1" si="974"/>
        <v>258288.80110597529</v>
      </c>
      <c r="FX276" s="45">
        <f t="shared" ca="1" si="974"/>
        <v>329092.00108992949</v>
      </c>
      <c r="FY276" s="45">
        <f t="shared" ca="1" si="974"/>
        <v>362070.42600730516</v>
      </c>
      <c r="FZ276" s="45">
        <f t="shared" ca="1" si="974"/>
        <v>388444.64314650779</v>
      </c>
      <c r="GA276" s="45">
        <f t="shared" ca="1" si="974"/>
        <v>422780.46279008128</v>
      </c>
      <c r="GB276" s="45">
        <f t="shared" ca="1" si="974"/>
        <v>433150.20872279827</v>
      </c>
      <c r="GC276" s="45">
        <f t="shared" ca="1" si="974"/>
        <v>396923.80238869664</v>
      </c>
      <c r="GD276" s="45">
        <f t="shared" ca="1" si="974"/>
        <v>328317.4345365261</v>
      </c>
      <c r="GE276" s="45">
        <f t="shared" ca="1" si="974"/>
        <v>257836.16533884889</v>
      </c>
      <c r="GF276" s="45">
        <f t="shared" ca="1" si="974"/>
        <v>181999.59950494481</v>
      </c>
      <c r="GG276" s="45">
        <f t="shared" ca="1" si="974"/>
        <v>171174.4444995448</v>
      </c>
      <c r="GH276" s="45">
        <f t="shared" ca="1" si="974"/>
        <v>207405.01699575421</v>
      </c>
      <c r="GI276" s="45">
        <f t="shared" ca="1" si="974"/>
        <v>256601.26384665657</v>
      </c>
      <c r="GJ276" s="45">
        <f t="shared" ca="1" si="974"/>
        <v>326844.83182943234</v>
      </c>
      <c r="GK276" s="45">
        <f t="shared" ca="1" si="974"/>
        <v>359609.77692871203</v>
      </c>
      <c r="GL276" s="45">
        <f t="shared" ca="1" si="974"/>
        <v>385890.09606824035</v>
      </c>
      <c r="GM276" s="45">
        <f t="shared" ca="1" si="974"/>
        <v>419718.56828160316</v>
      </c>
      <c r="GN276" s="45">
        <f t="shared" ca="1" si="974"/>
        <v>430050.40844919276</v>
      </c>
      <c r="GO276" s="45">
        <f t="shared" ca="1" si="974"/>
        <v>393682.62726828281</v>
      </c>
      <c r="GP276" s="45">
        <f t="shared" ca="1" si="974"/>
        <v>324948.71643042419</v>
      </c>
      <c r="GQ276" s="45">
        <f t="shared" ca="1" si="974"/>
        <v>255169.03848972611</v>
      </c>
      <c r="GR276" s="45">
        <f t="shared" ca="1" si="974"/>
        <v>180087.37210859943</v>
      </c>
      <c r="GS276" s="45">
        <f t="shared" ca="1" si="974"/>
        <v>169752.72827329545</v>
      </c>
      <c r="GT276" s="45">
        <f t="shared" ca="1" si="974"/>
        <v>206005.6877183402</v>
      </c>
      <c r="GU276" s="45">
        <f t="shared" ca="1" si="974"/>
        <v>254887.67026459207</v>
      </c>
      <c r="GV276" s="45">
        <f t="shared" ca="1" si="974"/>
        <v>324631.15773796441</v>
      </c>
      <c r="GW276" s="45">
        <f t="shared" ca="1" si="974"/>
        <v>357185.89603107283</v>
      </c>
      <c r="GX276" s="45">
        <f t="shared" ca="1" si="974"/>
        <v>383374.93824624724</v>
      </c>
      <c r="GY276" s="45">
        <f t="shared" ca="1" si="974"/>
        <v>416190.87448420411</v>
      </c>
      <c r="GZ276" s="45">
        <f t="shared" ca="1" si="974"/>
        <v>426485.85314474953</v>
      </c>
      <c r="HA276" s="45">
        <f t="shared" ca="1" si="974"/>
        <v>390481.73589987151</v>
      </c>
      <c r="HB276" s="45">
        <f t="shared" ca="1" si="974"/>
        <v>321613.53153388819</v>
      </c>
      <c r="HC276" s="45">
        <f t="shared" ca="1" si="974"/>
        <v>252528.46100470962</v>
      </c>
      <c r="HD276" s="45">
        <f t="shared" ca="1" si="974"/>
        <v>178194.17958546095</v>
      </c>
      <c r="HE276" s="45">
        <f t="shared" ca="1" si="974"/>
        <v>168348.92368909071</v>
      </c>
      <c r="HF276" s="45">
        <f t="shared" ca="1" si="974"/>
        <v>204627.75177041691</v>
      </c>
      <c r="HG276" s="45">
        <f t="shared" ca="1" si="974"/>
        <v>253200.35278709535</v>
      </c>
      <c r="HH276" s="45">
        <f t="shared" ca="1" si="974"/>
        <v>322450.75665663555</v>
      </c>
      <c r="HI276" s="45">
        <f t="shared" ca="1" si="974"/>
        <v>354798.54005468637</v>
      </c>
      <c r="HJ276" s="45">
        <f t="shared" ca="1" si="974"/>
        <v>380898.91719374422</v>
      </c>
      <c r="HK276" s="45">
        <f t="shared" ca="1" si="974"/>
        <v>412705.72312901658</v>
      </c>
      <c r="HL276" s="45">
        <f t="shared" ca="1" si="974"/>
        <v>422702.34449923853</v>
      </c>
      <c r="HM276" s="45">
        <f t="shared" ca="1" si="974"/>
        <v>387058.27117274946</v>
      </c>
      <c r="HN276" s="45">
        <f t="shared" ca="1" si="974"/>
        <v>318311.54604749975</v>
      </c>
      <c r="HO276" s="45">
        <f t="shared" ca="1" si="974"/>
        <v>249914.16860363033</v>
      </c>
      <c r="HP276" s="45">
        <f t="shared" ca="1" si="974"/>
        <v>176319.83245680993</v>
      </c>
      <c r="HQ276" s="45">
        <f t="shared" ca="1" si="974"/>
        <v>166962.89004379517</v>
      </c>
      <c r="HR276" s="45">
        <f t="shared" ca="1" si="974"/>
        <v>203215.20533377331</v>
      </c>
      <c r="HS276" s="45">
        <f t="shared" ca="1" si="974"/>
        <v>251483.27653633675</v>
      </c>
      <c r="HT276" s="45">
        <f t="shared" ca="1" si="974"/>
        <v>320303.40975060896</v>
      </c>
      <c r="HU276" s="45">
        <f t="shared" ca="1" si="974"/>
        <v>352447.46938874549</v>
      </c>
      <c r="HV276" s="45">
        <f t="shared" ca="1" si="974"/>
        <v>378461.78433332848</v>
      </c>
      <c r="HW276" s="45">
        <f t="shared" ca="1" si="974"/>
        <v>409262.76500349352</v>
      </c>
      <c r="HX276" s="45">
        <f t="shared" ca="1" si="974"/>
        <v>418392.44291508035</v>
      </c>
      <c r="HY276" s="45">
        <f t="shared" ca="1" si="974"/>
        <v>383104.82952405623</v>
      </c>
      <c r="HZ276" s="45">
        <f t="shared" ca="1" si="974"/>
        <v>315042.42949457839</v>
      </c>
      <c r="IA276" s="45">
        <f t="shared" ca="1" si="974"/>
        <v>247325.89963704179</v>
      </c>
      <c r="IB276" s="45">
        <f t="shared" ca="1" si="974"/>
        <v>174464.14313005414</v>
      </c>
      <c r="IC276" s="45">
        <f t="shared" ca="1" si="974"/>
        <v>165594.48841082031</v>
      </c>
      <c r="ID276" s="45">
        <f t="shared" ca="1" si="974"/>
        <v>201935.50872412461</v>
      </c>
      <c r="IE276" s="45">
        <f t="shared" ca="1" si="974"/>
        <v>249903.87125303899</v>
      </c>
      <c r="IF276" s="45">
        <f t="shared" ca="1" si="974"/>
        <v>318188.90148713882</v>
      </c>
      <c r="IG276" s="45">
        <f t="shared" ref="IG276:KR276" ca="1" si="975">IF(ROUND(SUM(IG271:IG275), 2)=0,0,SUM(IG271:IG275))</f>
        <v>350132.44804728951</v>
      </c>
      <c r="IH276" s="45">
        <f t="shared" ca="1" si="975"/>
        <v>376000.74772161391</v>
      </c>
      <c r="II276" s="45">
        <f t="shared" ca="1" si="975"/>
        <v>405799.10786351492</v>
      </c>
      <c r="IJ276" s="45">
        <f t="shared" ca="1" si="975"/>
        <v>414125.44335729501</v>
      </c>
      <c r="IK276" s="45">
        <f t="shared" ca="1" si="975"/>
        <v>379190.74159483041</v>
      </c>
      <c r="IL276" s="45">
        <f t="shared" ca="1" si="975"/>
        <v>311805.85468810523</v>
      </c>
      <c r="IM276" s="45">
        <f t="shared" ca="1" si="975"/>
        <v>244763.39506003293</v>
      </c>
      <c r="IN276" s="45">
        <f t="shared" ca="1" si="975"/>
        <v>172626.92587995291</v>
      </c>
      <c r="IO276" s="45">
        <f t="shared" ca="1" si="975"/>
        <v>163902.51105752209</v>
      </c>
      <c r="IP276" s="45">
        <f t="shared" ca="1" si="975"/>
        <v>200279.86078203114</v>
      </c>
      <c r="IQ276" s="45">
        <f t="shared" ca="1" si="975"/>
        <v>248270.97196944524</v>
      </c>
      <c r="IR276" s="45">
        <f t="shared" ca="1" si="975"/>
        <v>316083.61533037998</v>
      </c>
      <c r="IS276" s="45">
        <f t="shared" ca="1" si="975"/>
        <v>347853.24364551785</v>
      </c>
      <c r="IT276" s="45">
        <f t="shared" ca="1" si="975"/>
        <v>372860.2700472555</v>
      </c>
      <c r="IU276" s="45">
        <f t="shared" ca="1" si="975"/>
        <v>401659.11442141072</v>
      </c>
      <c r="IV276" s="45">
        <f t="shared" ca="1" si="975"/>
        <v>409900.91876650928</v>
      </c>
      <c r="IW276" s="45">
        <f t="shared" ca="1" si="975"/>
        <v>375315.61564658827</v>
      </c>
      <c r="IX276" s="45">
        <f t="shared" ca="1" si="975"/>
        <v>308601.49769797712</v>
      </c>
      <c r="IY276" s="45">
        <f t="shared" ca="1" si="975"/>
        <v>242226.39840630151</v>
      </c>
      <c r="IZ276" s="45">
        <f t="shared" ca="1" si="975"/>
        <v>170807.99683002901</v>
      </c>
      <c r="JA276" s="45">
        <f t="shared" ca="1" si="975"/>
        <v>162168.77903610427</v>
      </c>
      <c r="JB276" s="45">
        <f t="shared" ca="1" si="975"/>
        <v>198554.47716390499</v>
      </c>
      <c r="JC276" s="45">
        <f t="shared" ca="1" si="975"/>
        <v>246067.87073350244</v>
      </c>
      <c r="JD276" s="45">
        <f t="shared" ca="1" si="975"/>
        <v>313446.40476093238</v>
      </c>
      <c r="JE276" s="45">
        <f t="shared" ca="1" si="975"/>
        <v>345144.24846280098</v>
      </c>
      <c r="JF276" s="45">
        <f t="shared" ca="1" si="975"/>
        <v>369292.6190714183</v>
      </c>
      <c r="JG276" s="45">
        <f t="shared" ca="1" si="975"/>
        <v>397560.33169012354</v>
      </c>
      <c r="JH276" s="45">
        <f t="shared" ca="1" si="975"/>
        <v>405718.44633442501</v>
      </c>
      <c r="JI276" s="45">
        <f t="shared" ca="1" si="975"/>
        <v>371479.06384032615</v>
      </c>
      <c r="JJ276" s="45">
        <f t="shared" ca="1" si="975"/>
        <v>305429.03781858622</v>
      </c>
      <c r="JK276" s="45">
        <f t="shared" ca="1" si="975"/>
        <v>239714.65576248645</v>
      </c>
      <c r="JL276" s="45">
        <f t="shared" ca="1" si="975"/>
        <v>169007.17393416577</v>
      </c>
      <c r="JM276" s="45">
        <f t="shared" ca="1" si="975"/>
        <v>160452.30509249924</v>
      </c>
      <c r="JN276" s="45">
        <f t="shared" ca="1" si="975"/>
        <v>196394.25487715687</v>
      </c>
      <c r="JO276" s="45">
        <f t="shared" ca="1" si="975"/>
        <v>243434.68617043179</v>
      </c>
      <c r="JP276" s="45">
        <f t="shared" ca="1" si="975"/>
        <v>310841.46120671433</v>
      </c>
      <c r="JQ276" s="45">
        <f t="shared" ca="1" si="975"/>
        <v>342223.77526135219</v>
      </c>
      <c r="JR276" s="45">
        <f t="shared" ca="1" si="975"/>
        <v>365516.02194227907</v>
      </c>
      <c r="JS276" s="45">
        <f t="shared" ca="1" si="975"/>
        <v>393502.34944613255</v>
      </c>
      <c r="JT276" s="45">
        <f t="shared" ca="1" si="975"/>
        <v>401577.60746150196</v>
      </c>
      <c r="JU276" s="45">
        <f t="shared" ca="1" si="975"/>
        <v>367680.70219770423</v>
      </c>
      <c r="JV276" s="45">
        <f t="shared" ca="1" si="975"/>
        <v>302288.15753672319</v>
      </c>
      <c r="JW276" s="45">
        <f t="shared" ca="1" si="975"/>
        <v>237227.91574275502</v>
      </c>
      <c r="JX276" s="45">
        <f t="shared" ca="1" si="975"/>
        <v>167224.2769583872</v>
      </c>
      <c r="JY276" s="45">
        <f t="shared" ca="1" si="975"/>
        <v>158752.91743473124</v>
      </c>
      <c r="JZ276" s="45">
        <f t="shared" ca="1" si="975"/>
        <v>194427.67402433016</v>
      </c>
      <c r="KA276" s="45">
        <f t="shared" ca="1" si="975"/>
        <v>240999.85104671045</v>
      </c>
      <c r="KB276" s="45">
        <f t="shared" ca="1" si="975"/>
        <v>308268.52362684347</v>
      </c>
      <c r="KC276" s="45">
        <f t="shared" ca="1" si="975"/>
        <v>339338.44890904368</v>
      </c>
      <c r="KD276" s="45">
        <f t="shared" ca="1" si="975"/>
        <v>361777.01817031251</v>
      </c>
      <c r="KE276" s="45">
        <f t="shared" ca="1" si="975"/>
        <v>389484.76154940255</v>
      </c>
      <c r="KF276" s="45">
        <f t="shared" ca="1" si="975"/>
        <v>397477.98771506292</v>
      </c>
      <c r="KG276" s="45">
        <f t="shared" ca="1" si="975"/>
        <v>363920.15056261537</v>
      </c>
      <c r="KH276" s="45">
        <f t="shared" ca="1" si="975"/>
        <v>299178.54249979742</v>
      </c>
      <c r="KI276" s="45">
        <f t="shared" ca="1" si="975"/>
        <v>234765.92946364256</v>
      </c>
      <c r="KJ276" s="45">
        <f t="shared" ca="1" si="975"/>
        <v>165459.1274628191</v>
      </c>
      <c r="KK276" s="45">
        <f t="shared" ca="1" si="975"/>
        <v>157070.44598089193</v>
      </c>
      <c r="KL276" s="45">
        <f t="shared" ca="1" si="975"/>
        <v>192395.03064230378</v>
      </c>
      <c r="KM276" s="45">
        <f t="shared" ca="1" si="975"/>
        <v>238503.61453434842</v>
      </c>
      <c r="KN276" s="45">
        <f t="shared" ca="1" si="975"/>
        <v>305727.33418045996</v>
      </c>
      <c r="KO276" s="45">
        <f t="shared" ca="1" si="975"/>
        <v>336487.98029982543</v>
      </c>
      <c r="KP276" s="45">
        <f t="shared" ca="1" si="975"/>
        <v>358075.23354019865</v>
      </c>
      <c r="KQ276" s="45">
        <f t="shared" ca="1" si="975"/>
        <v>385507.1659027352</v>
      </c>
      <c r="KR276" s="45">
        <f t="shared" ca="1" si="975"/>
        <v>393419.17678781471</v>
      </c>
      <c r="KS276" s="45">
        <f t="shared" ref="KS276:LT276" ca="1" si="976">IF(ROUND(SUM(KS271:KS275), 2)=0,0,SUM(KS271:KS275))</f>
        <v>360197.03256313817</v>
      </c>
      <c r="KT276" s="45">
        <f t="shared" ca="1" si="976"/>
        <v>296099.88148437714</v>
      </c>
      <c r="KU276" s="45">
        <f t="shared" ca="1" si="976"/>
        <v>232328.45051914384</v>
      </c>
      <c r="KV276" s="45">
        <f t="shared" ca="1" si="976"/>
        <v>163711.54878383037</v>
      </c>
      <c r="KW276" s="45">
        <f t="shared" ca="1" si="976"/>
        <v>155404.72234211856</v>
      </c>
      <c r="KX276" s="45">
        <f t="shared" ca="1" si="976"/>
        <v>190382.62078957714</v>
      </c>
      <c r="KY276" s="45">
        <f t="shared" ca="1" si="976"/>
        <v>236032.22629348273</v>
      </c>
      <c r="KZ276" s="45">
        <f t="shared" ca="1" si="976"/>
        <v>303217.63820088771</v>
      </c>
      <c r="LA276" s="45">
        <f t="shared" ca="1" si="976"/>
        <v>333672.08381305402</v>
      </c>
      <c r="LB276" s="45">
        <f t="shared" ca="1" si="976"/>
        <v>354410.29756166687</v>
      </c>
      <c r="LC276" s="45">
        <f t="shared" ca="1" si="976"/>
        <v>381569.16441152629</v>
      </c>
      <c r="LD276" s="45">
        <f t="shared" ca="1" si="976"/>
        <v>389400.76845678419</v>
      </c>
      <c r="LE276" s="45">
        <f t="shared" ca="1" si="976"/>
        <v>356510.97557386814</v>
      </c>
      <c r="LF276" s="45">
        <f t="shared" ca="1" si="976"/>
        <v>293051.86636503995</v>
      </c>
      <c r="LG276" s="45">
        <f t="shared" ca="1" si="976"/>
        <v>229915.23495605134</v>
      </c>
      <c r="LH276" s="45">
        <f t="shared" ca="1" si="976"/>
        <v>161981.36601635153</v>
      </c>
      <c r="LI276" s="45">
        <f t="shared" ca="1" si="976"/>
        <v>153755.57980574039</v>
      </c>
      <c r="LJ276" s="45">
        <f t="shared" ca="1" si="976"/>
        <v>188300.64100149277</v>
      </c>
      <c r="LK276" s="45">
        <f t="shared" ca="1" si="976"/>
        <v>233495.83692295657</v>
      </c>
      <c r="LL276" s="45">
        <f t="shared" ca="1" si="976"/>
        <v>300739.18417011295</v>
      </c>
      <c r="LM276" s="45">
        <f t="shared" ca="1" si="976"/>
        <v>330890.4772848729</v>
      </c>
      <c r="LN276" s="45">
        <f t="shared" ca="1" si="976"/>
        <v>350781.84343241458</v>
      </c>
      <c r="LO276" s="45">
        <f t="shared" ca="1" si="976"/>
        <v>377670.36294392124</v>
      </c>
      <c r="LP276" s="45">
        <f t="shared" ca="1" si="976"/>
        <v>385422.36054266017</v>
      </c>
      <c r="LQ276" s="45">
        <f t="shared" ca="1" si="976"/>
        <v>352861.61067862285</v>
      </c>
      <c r="LR276" s="45">
        <f t="shared" ca="1" si="976"/>
        <v>290034.19208353385</v>
      </c>
      <c r="LS276" s="45">
        <f t="shared" ca="1" si="976"/>
        <v>227526.04124953915</v>
      </c>
      <c r="LT276" s="45">
        <f t="shared" ca="1" si="976"/>
        <v>157520.26358338108</v>
      </c>
      <c r="LU276" s="45"/>
      <c r="LV276" s="45"/>
      <c r="LW276" s="45"/>
      <c r="LX276" s="45"/>
      <c r="LY276" s="45"/>
      <c r="LZ276" s="45"/>
      <c r="MA276" s="45"/>
      <c r="MB276" s="45"/>
      <c r="MC276" s="45"/>
      <c r="MD276" s="45"/>
      <c r="ME276" s="45"/>
      <c r="MF276" s="45"/>
      <c r="MG276" s="45"/>
      <c r="MH276" s="45"/>
      <c r="MI276" s="45"/>
      <c r="MJ276" s="45"/>
      <c r="MK276" s="45"/>
      <c r="ML276" s="45"/>
      <c r="MM276" s="45"/>
      <c r="MN276" s="45"/>
      <c r="MO276" s="45"/>
      <c r="MP276" s="45"/>
      <c r="MQ276" s="45"/>
      <c r="MR276" s="45"/>
      <c r="MS276" s="45"/>
      <c r="MT276" s="45"/>
      <c r="MU276" s="45"/>
      <c r="MV276" s="45"/>
      <c r="MW276" s="45"/>
      <c r="MX276" s="45"/>
      <c r="MY276" s="45"/>
      <c r="MZ276" s="45"/>
      <c r="NA276" s="45"/>
      <c r="NB276" s="45"/>
      <c r="NC276" s="45"/>
      <c r="ND276" s="45"/>
      <c r="NE276" s="45"/>
      <c r="NF276" s="45"/>
      <c r="NG276" s="45"/>
      <c r="NH276" s="45"/>
      <c r="NI276" s="45"/>
      <c r="NJ276" s="45"/>
      <c r="NK276" s="45"/>
      <c r="NL276" s="45"/>
      <c r="NM276" s="45"/>
      <c r="NN276" s="45"/>
      <c r="NO276" s="45"/>
      <c r="NP276" s="45"/>
      <c r="NQ276" s="45"/>
      <c r="NR276" s="45"/>
      <c r="NS276" s="45"/>
      <c r="NT276" s="45"/>
      <c r="NU276" s="45"/>
      <c r="NV276" s="45"/>
      <c r="NW276" s="45"/>
      <c r="NX276" s="45"/>
      <c r="NY276" s="45"/>
      <c r="NZ276" s="45"/>
      <c r="OA276" s="45"/>
      <c r="OB276" s="45"/>
      <c r="OC276" s="45"/>
      <c r="OD276" s="45"/>
      <c r="OE276" s="45"/>
      <c r="OF276" s="45"/>
      <c r="OG276" s="45"/>
      <c r="OH276" s="45"/>
      <c r="OI276" s="45"/>
      <c r="OJ276" s="45"/>
      <c r="OK276" s="45"/>
      <c r="OL276" s="45"/>
      <c r="OM276" s="45"/>
      <c r="ON276" s="45"/>
      <c r="OO276" s="45"/>
      <c r="OP276" s="45"/>
      <c r="OQ276" s="45"/>
      <c r="OR276" s="45"/>
      <c r="OS276" s="45"/>
      <c r="OT276" s="45"/>
      <c r="OU276" s="45"/>
      <c r="OV276" s="45"/>
      <c r="OW276" s="45"/>
      <c r="OX276" s="45"/>
      <c r="OY276" s="45"/>
      <c r="OZ276" s="45"/>
      <c r="PA276" s="45"/>
      <c r="PB276" s="45"/>
      <c r="PC276" s="45"/>
      <c r="PD276" s="45"/>
      <c r="PE276" s="45"/>
      <c r="PF276" s="45"/>
      <c r="PG276" s="45"/>
      <c r="PH276" s="45"/>
      <c r="PI276" s="45"/>
      <c r="PJ276" s="45"/>
      <c r="PK276" s="45"/>
      <c r="PL276" s="45"/>
      <c r="PM276" s="45"/>
      <c r="PN276" s="45"/>
      <c r="PO276" s="45"/>
      <c r="PP276" s="45"/>
      <c r="PQ276" s="45"/>
      <c r="PR276" s="45"/>
      <c r="PS276" s="45"/>
      <c r="PT276" s="45"/>
      <c r="PU276" s="45"/>
      <c r="PV276" s="45"/>
      <c r="PW276" s="45"/>
      <c r="PX276" s="45"/>
      <c r="PY276" s="45"/>
      <c r="PZ276" s="45"/>
      <c r="QA276" s="45"/>
      <c r="QB276" s="45"/>
      <c r="QC276" s="45"/>
      <c r="QD276" s="45"/>
      <c r="QE276" s="45"/>
      <c r="QF276" s="45"/>
      <c r="QG276" s="45"/>
      <c r="QH276" s="45"/>
      <c r="QI276" s="45"/>
      <c r="QJ276" s="45"/>
      <c r="QK276" s="45"/>
      <c r="QL276" s="45"/>
      <c r="QM276" s="45"/>
      <c r="QN276" s="45"/>
      <c r="QO276" s="45"/>
      <c r="QP276" s="45"/>
      <c r="QQ276" s="45"/>
      <c r="QR276" s="45"/>
      <c r="QS276" s="45"/>
      <c r="QT276" s="45"/>
      <c r="QU276" s="45"/>
    </row>
    <row r="277" spans="2:463" ht="15" customHeight="1" outlineLevel="1">
      <c r="H277" s="137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  <c r="AY277" s="92"/>
      <c r="AZ277" s="92"/>
      <c r="BA277" s="92"/>
      <c r="BB277" s="92"/>
      <c r="BC277" s="92"/>
      <c r="BD277" s="92"/>
      <c r="BE277" s="92"/>
      <c r="BF277" s="92"/>
      <c r="BG277" s="92"/>
      <c r="BH277" s="92"/>
      <c r="BI277" s="92"/>
      <c r="BJ277" s="92"/>
      <c r="BK277" s="92"/>
      <c r="BL277" s="92"/>
      <c r="BM277" s="92"/>
      <c r="BN277" s="92"/>
      <c r="BO277" s="92"/>
      <c r="BP277" s="92"/>
      <c r="BQ277" s="92"/>
      <c r="BR277" s="92"/>
      <c r="BS277" s="92"/>
      <c r="BT277" s="92"/>
      <c r="BU277" s="92"/>
      <c r="BV277" s="92"/>
      <c r="BW277" s="92"/>
      <c r="BX277" s="92"/>
      <c r="BY277" s="92"/>
      <c r="BZ277" s="92"/>
      <c r="CA277" s="92"/>
      <c r="CB277" s="92"/>
      <c r="CC277" s="92"/>
      <c r="CD277" s="92"/>
      <c r="CE277" s="92"/>
      <c r="CF277" s="92"/>
      <c r="CG277" s="92"/>
      <c r="CH277" s="92"/>
      <c r="CI277" s="92"/>
      <c r="CJ277" s="92"/>
      <c r="CK277" s="92"/>
      <c r="CL277" s="92"/>
      <c r="CM277" s="92"/>
      <c r="CN277" s="92"/>
      <c r="CO277" s="92"/>
      <c r="CP277" s="92"/>
      <c r="CQ277" s="92"/>
      <c r="CR277" s="92"/>
      <c r="CS277" s="92"/>
      <c r="CT277" s="92"/>
      <c r="CU277" s="92"/>
      <c r="CV277" s="92"/>
      <c r="CW277" s="92"/>
      <c r="CX277" s="92"/>
      <c r="CY277" s="92"/>
      <c r="CZ277" s="92"/>
      <c r="DA277" s="92"/>
      <c r="DB277" s="92"/>
      <c r="DC277" s="92"/>
      <c r="DD277" s="92"/>
      <c r="DE277" s="92"/>
      <c r="DF277" s="92"/>
      <c r="DG277" s="92"/>
      <c r="DH277" s="92"/>
      <c r="DI277" s="92"/>
      <c r="DJ277" s="92"/>
      <c r="DK277" s="92"/>
      <c r="DL277" s="92"/>
      <c r="DM277" s="92"/>
      <c r="DN277" s="92"/>
      <c r="DO277" s="92"/>
      <c r="DP277" s="92"/>
      <c r="DQ277" s="92"/>
      <c r="DR277" s="92"/>
      <c r="DS277" s="92"/>
      <c r="DT277" s="92"/>
      <c r="DU277" s="92"/>
      <c r="DV277" s="92"/>
      <c r="DW277" s="92"/>
      <c r="DX277" s="92"/>
      <c r="DY277" s="92"/>
      <c r="DZ277" s="92"/>
      <c r="EA277" s="92"/>
      <c r="EB277" s="92"/>
      <c r="EC277" s="92"/>
      <c r="ED277" s="92"/>
      <c r="EE277" s="92"/>
      <c r="EF277" s="92"/>
      <c r="EG277" s="92"/>
      <c r="EH277" s="92"/>
      <c r="EI277" s="92"/>
      <c r="EJ277" s="92"/>
      <c r="EK277" s="92"/>
      <c r="EL277" s="92"/>
      <c r="EM277" s="92"/>
      <c r="EN277" s="92"/>
      <c r="EO277" s="92"/>
      <c r="EP277" s="92"/>
      <c r="EQ277" s="92"/>
      <c r="ER277" s="92"/>
      <c r="ES277" s="92"/>
      <c r="ET277" s="92"/>
      <c r="EU277" s="92"/>
      <c r="EV277" s="92"/>
      <c r="EW277" s="92"/>
      <c r="EX277" s="92"/>
      <c r="EY277" s="92"/>
      <c r="EZ277" s="92"/>
      <c r="FA277" s="92"/>
      <c r="FB277" s="92"/>
      <c r="FC277" s="92"/>
      <c r="FD277" s="92"/>
      <c r="FE277" s="92"/>
      <c r="FF277" s="92"/>
      <c r="FG277" s="92"/>
      <c r="FH277" s="92"/>
      <c r="FI277" s="92"/>
      <c r="FJ277" s="92"/>
      <c r="FK277" s="92"/>
      <c r="FL277" s="92"/>
      <c r="FM277" s="92"/>
      <c r="FN277" s="92"/>
      <c r="FO277" s="92"/>
      <c r="FP277" s="92"/>
      <c r="FQ277" s="92"/>
      <c r="FR277" s="92"/>
      <c r="FS277" s="92"/>
      <c r="FT277" s="92"/>
      <c r="FU277" s="92"/>
      <c r="FV277" s="92"/>
      <c r="FW277" s="92"/>
      <c r="FX277" s="92"/>
      <c r="FY277" s="92"/>
      <c r="FZ277" s="92"/>
      <c r="GA277" s="92"/>
      <c r="GB277" s="92"/>
      <c r="GC277" s="92"/>
      <c r="GD277" s="92"/>
      <c r="GE277" s="92"/>
      <c r="GF277" s="92"/>
      <c r="GG277" s="92"/>
      <c r="GH277" s="92"/>
      <c r="GI277" s="92"/>
      <c r="GJ277" s="92"/>
      <c r="GK277" s="92"/>
      <c r="GL277" s="92"/>
      <c r="GM277" s="92"/>
      <c r="GN277" s="92"/>
      <c r="GO277" s="92"/>
      <c r="GP277" s="92"/>
      <c r="GQ277" s="92"/>
      <c r="GR277" s="92"/>
      <c r="GS277" s="92"/>
      <c r="GT277" s="92"/>
      <c r="GU277" s="92"/>
      <c r="GV277" s="92"/>
      <c r="GW277" s="92"/>
      <c r="GX277" s="92"/>
      <c r="GY277" s="92"/>
      <c r="GZ277" s="92"/>
      <c r="HA277" s="92"/>
      <c r="HB277" s="92"/>
      <c r="HC277" s="92"/>
      <c r="HD277" s="92"/>
      <c r="HE277" s="92"/>
      <c r="HF277" s="92"/>
      <c r="HG277" s="92"/>
      <c r="HH277" s="92"/>
      <c r="HI277" s="92"/>
      <c r="HJ277" s="92"/>
      <c r="HK277" s="92"/>
      <c r="HL277" s="92"/>
      <c r="HM277" s="92"/>
      <c r="HN277" s="92"/>
      <c r="HO277" s="92"/>
      <c r="HP277" s="92"/>
      <c r="HQ277" s="92"/>
      <c r="HR277" s="92"/>
      <c r="HS277" s="92"/>
      <c r="HT277" s="92"/>
      <c r="HU277" s="92"/>
      <c r="HV277" s="92"/>
      <c r="HW277" s="92"/>
      <c r="HX277" s="92"/>
      <c r="HY277" s="92"/>
      <c r="HZ277" s="92"/>
      <c r="IA277" s="92"/>
      <c r="IB277" s="92"/>
    </row>
    <row r="278" spans="2:463" outlineLevel="1">
      <c r="B278" s="1" t="s">
        <v>529</v>
      </c>
      <c r="D278" s="100" t="s">
        <v>135</v>
      </c>
      <c r="E278" s="50"/>
      <c r="H278" s="4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  <c r="BA278" s="45"/>
      <c r="BB278" s="45"/>
      <c r="BC278" s="45"/>
      <c r="BD278" s="45"/>
      <c r="BE278" s="45"/>
      <c r="BF278" s="45"/>
      <c r="BG278" s="45"/>
      <c r="BH278" s="45"/>
      <c r="BI278" s="45"/>
      <c r="BJ278" s="45"/>
      <c r="BK278" s="45"/>
      <c r="BL278" s="45"/>
      <c r="BM278" s="45"/>
      <c r="BN278" s="45"/>
      <c r="BO278" s="45"/>
      <c r="BP278" s="45"/>
      <c r="BQ278" s="45"/>
      <c r="BR278" s="45"/>
      <c r="BS278" s="45"/>
      <c r="BT278" s="45"/>
      <c r="BU278" s="45"/>
      <c r="BV278" s="45"/>
      <c r="BW278" s="45"/>
      <c r="BX278" s="45"/>
      <c r="BY278" s="45"/>
      <c r="BZ278" s="45"/>
      <c r="CA278" s="45"/>
      <c r="CB278" s="45"/>
      <c r="CC278" s="45"/>
      <c r="CD278" s="45"/>
      <c r="CE278" s="45"/>
      <c r="CF278" s="45"/>
      <c r="CG278" s="45"/>
      <c r="CH278" s="45"/>
      <c r="CI278" s="45"/>
      <c r="CJ278" s="45"/>
      <c r="CK278" s="45"/>
      <c r="CL278" s="45"/>
      <c r="CM278" s="45"/>
      <c r="CN278" s="45"/>
      <c r="CO278" s="45"/>
      <c r="CP278" s="45"/>
      <c r="CQ278" s="45"/>
      <c r="CR278" s="45"/>
      <c r="CS278" s="45"/>
      <c r="CT278" s="45"/>
      <c r="CU278" s="45"/>
      <c r="CV278" s="45"/>
      <c r="CW278" s="45"/>
      <c r="CX278" s="45"/>
      <c r="CY278" s="45"/>
      <c r="CZ278" s="45"/>
      <c r="DA278" s="45"/>
      <c r="DB278" s="45"/>
      <c r="DC278" s="45"/>
      <c r="DD278" s="45"/>
      <c r="DE278" s="45"/>
      <c r="DF278" s="45"/>
      <c r="DG278" s="45"/>
      <c r="DH278" s="45"/>
      <c r="DI278" s="45"/>
      <c r="DJ278" s="45"/>
      <c r="DK278" s="45"/>
      <c r="DL278" s="45"/>
      <c r="DM278" s="45"/>
      <c r="DN278" s="45"/>
      <c r="DO278" s="45"/>
      <c r="DP278" s="45"/>
      <c r="DQ278" s="45"/>
      <c r="DR278" s="45"/>
      <c r="DS278" s="45"/>
      <c r="DT278" s="45"/>
      <c r="DU278" s="45"/>
      <c r="DV278" s="45"/>
      <c r="DW278" s="45"/>
      <c r="DX278" s="45"/>
      <c r="DY278" s="45"/>
      <c r="DZ278" s="45"/>
      <c r="EA278" s="45"/>
      <c r="EB278" s="45"/>
      <c r="EC278" s="45"/>
      <c r="ED278" s="45"/>
      <c r="EE278" s="45"/>
      <c r="EF278" s="45"/>
      <c r="EG278" s="45"/>
      <c r="EH278" s="45"/>
      <c r="EI278" s="45"/>
      <c r="EJ278" s="45"/>
      <c r="EK278" s="45"/>
      <c r="EL278" s="45"/>
      <c r="EM278" s="45"/>
      <c r="EN278" s="45"/>
      <c r="EO278" s="45"/>
      <c r="EP278" s="45"/>
      <c r="EQ278" s="45"/>
      <c r="ER278" s="45"/>
      <c r="ES278" s="45"/>
      <c r="ET278" s="45"/>
      <c r="EU278" s="45"/>
      <c r="EV278" s="45"/>
      <c r="EW278" s="45"/>
      <c r="EX278" s="45"/>
      <c r="EY278" s="45"/>
      <c r="EZ278" s="45"/>
      <c r="FA278" s="45"/>
      <c r="FB278" s="45"/>
      <c r="FC278" s="45"/>
      <c r="FD278" s="45"/>
      <c r="FE278" s="45"/>
      <c r="FF278" s="45"/>
      <c r="FG278" s="45"/>
      <c r="FH278" s="45"/>
      <c r="FI278" s="45"/>
      <c r="FJ278" s="45"/>
      <c r="FK278" s="45"/>
      <c r="FL278" s="45"/>
      <c r="FM278" s="45"/>
      <c r="FN278" s="45"/>
      <c r="FO278" s="45"/>
      <c r="FP278" s="45"/>
      <c r="FQ278" s="45"/>
      <c r="FR278" s="45"/>
      <c r="FS278" s="45"/>
      <c r="FT278" s="45"/>
      <c r="FU278" s="45"/>
      <c r="FV278" s="45"/>
      <c r="FW278" s="45"/>
      <c r="FX278" s="45"/>
      <c r="FY278" s="45"/>
      <c r="FZ278" s="45"/>
      <c r="GA278" s="45"/>
      <c r="GB278" s="45"/>
      <c r="GC278" s="45"/>
      <c r="GD278" s="45"/>
      <c r="GE278" s="45"/>
      <c r="GF278" s="45"/>
      <c r="GG278" s="45"/>
      <c r="GH278" s="45"/>
      <c r="GI278" s="45"/>
      <c r="GJ278" s="45"/>
      <c r="GK278" s="45"/>
      <c r="GL278" s="45"/>
      <c r="GM278" s="45"/>
      <c r="GN278" s="45"/>
      <c r="GO278" s="45"/>
      <c r="GP278" s="45"/>
      <c r="GQ278" s="45"/>
      <c r="GR278" s="45"/>
      <c r="GS278" s="45"/>
      <c r="GT278" s="45"/>
      <c r="GU278" s="45"/>
      <c r="GV278" s="45"/>
      <c r="GW278" s="45"/>
      <c r="GX278" s="45"/>
      <c r="GY278" s="45"/>
      <c r="GZ278" s="45"/>
      <c r="HA278" s="45"/>
      <c r="HB278" s="45"/>
      <c r="HC278" s="45"/>
      <c r="HD278" s="45"/>
      <c r="HE278" s="45"/>
      <c r="HF278" s="45"/>
      <c r="HG278" s="45"/>
      <c r="HH278" s="45"/>
      <c r="HI278" s="45"/>
      <c r="HJ278" s="45"/>
      <c r="HK278" s="45"/>
      <c r="HL278" s="45"/>
      <c r="HM278" s="45"/>
      <c r="HN278" s="45"/>
      <c r="HO278" s="45"/>
      <c r="HP278" s="45"/>
      <c r="HQ278" s="45"/>
      <c r="HR278" s="45"/>
      <c r="HS278" s="45"/>
      <c r="HT278" s="45"/>
      <c r="HU278" s="45"/>
      <c r="HV278" s="45"/>
      <c r="HW278" s="45"/>
      <c r="HX278" s="45"/>
      <c r="HY278" s="45"/>
      <c r="HZ278" s="45"/>
      <c r="IA278" s="45"/>
      <c r="IB278" s="45"/>
      <c r="IC278" s="45"/>
      <c r="ID278" s="45"/>
      <c r="IE278" s="45"/>
      <c r="IF278" s="45"/>
      <c r="IG278" s="45"/>
      <c r="IH278" s="45"/>
      <c r="II278" s="45"/>
      <c r="IJ278" s="45"/>
      <c r="IK278" s="45"/>
      <c r="IL278" s="45"/>
      <c r="IM278" s="45"/>
      <c r="IN278" s="45"/>
      <c r="IO278" s="45"/>
      <c r="IP278" s="45"/>
      <c r="IQ278" s="45"/>
      <c r="IR278" s="45"/>
      <c r="IS278" s="45"/>
      <c r="IT278" s="45"/>
      <c r="IU278" s="45"/>
      <c r="IV278" s="45"/>
      <c r="IW278" s="45"/>
      <c r="IX278" s="45"/>
      <c r="IY278" s="45"/>
      <c r="IZ278" s="45"/>
      <c r="JA278" s="45"/>
      <c r="JB278" s="45"/>
      <c r="JC278" s="45"/>
      <c r="JD278" s="45"/>
      <c r="JE278" s="45"/>
      <c r="JF278" s="45"/>
      <c r="JG278" s="45"/>
      <c r="JH278" s="45"/>
      <c r="JI278" s="45"/>
      <c r="JJ278" s="45"/>
      <c r="JK278" s="45"/>
      <c r="JL278" s="45"/>
      <c r="JM278" s="45"/>
      <c r="JN278" s="45"/>
      <c r="JO278" s="45"/>
      <c r="JP278" s="45"/>
      <c r="JQ278" s="45"/>
      <c r="JR278" s="45"/>
      <c r="JS278" s="45"/>
      <c r="JT278" s="45"/>
      <c r="JU278" s="45"/>
      <c r="JV278" s="45"/>
      <c r="JW278" s="45"/>
      <c r="JX278" s="45"/>
      <c r="JY278" s="45"/>
      <c r="JZ278" s="45"/>
      <c r="KA278" s="45"/>
      <c r="KB278" s="45"/>
      <c r="KC278" s="45"/>
      <c r="KD278" s="45"/>
      <c r="KE278" s="45"/>
      <c r="KF278" s="45"/>
      <c r="KG278" s="45"/>
      <c r="KH278" s="45"/>
      <c r="KI278" s="45"/>
      <c r="KJ278" s="45"/>
      <c r="KK278" s="45"/>
      <c r="KL278" s="45"/>
      <c r="KM278" s="45"/>
      <c r="KN278" s="45"/>
      <c r="KO278" s="45"/>
      <c r="KP278" s="45"/>
      <c r="KQ278" s="45"/>
      <c r="KR278" s="45"/>
      <c r="KS278" s="45"/>
      <c r="KT278" s="45"/>
      <c r="KU278" s="45"/>
      <c r="KV278" s="45"/>
      <c r="KW278" s="45"/>
      <c r="KX278" s="45"/>
      <c r="KY278" s="45"/>
      <c r="KZ278" s="45"/>
      <c r="LA278" s="45"/>
      <c r="LB278" s="45"/>
      <c r="LC278" s="45"/>
      <c r="LD278" s="45"/>
      <c r="LE278" s="45"/>
      <c r="LF278" s="45"/>
      <c r="LG278" s="45"/>
      <c r="LH278" s="45"/>
      <c r="LI278" s="45"/>
      <c r="LJ278" s="45"/>
      <c r="LK278" s="45"/>
      <c r="LL278" s="45"/>
      <c r="LM278" s="45"/>
      <c r="LN278" s="45"/>
      <c r="LO278" s="45"/>
      <c r="LP278" s="45"/>
      <c r="LQ278" s="45"/>
      <c r="LR278" s="45"/>
      <c r="LS278" s="45"/>
      <c r="LT278" s="45"/>
      <c r="LU278" s="45"/>
      <c r="LV278" s="45"/>
      <c r="LW278" s="45"/>
      <c r="LX278" s="45"/>
      <c r="LY278" s="45"/>
      <c r="LZ278" s="45"/>
      <c r="MA278" s="45"/>
      <c r="MB278" s="45"/>
      <c r="MC278" s="45"/>
      <c r="MD278" s="45"/>
      <c r="ME278" s="45"/>
      <c r="MF278" s="45"/>
      <c r="MG278" s="45"/>
      <c r="MH278" s="45"/>
      <c r="MI278" s="45"/>
      <c r="MJ278" s="45"/>
      <c r="MK278" s="45"/>
      <c r="ML278" s="45"/>
      <c r="MM278" s="45"/>
      <c r="MN278" s="45"/>
      <c r="MO278" s="45"/>
      <c r="MP278" s="45"/>
      <c r="MQ278" s="45"/>
      <c r="MR278" s="45"/>
      <c r="MS278" s="45"/>
      <c r="MT278" s="45"/>
      <c r="MU278" s="45"/>
      <c r="MV278" s="45"/>
      <c r="MW278" s="45"/>
      <c r="MX278" s="45"/>
      <c r="MY278" s="45"/>
      <c r="MZ278" s="45"/>
      <c r="NA278" s="45"/>
      <c r="NB278" s="45"/>
      <c r="NC278" s="45"/>
      <c r="ND278" s="45"/>
      <c r="NE278" s="45"/>
      <c r="NF278" s="45"/>
      <c r="NG278" s="45"/>
      <c r="NH278" s="45"/>
      <c r="NI278" s="45"/>
      <c r="NJ278" s="45"/>
      <c r="NK278" s="45"/>
      <c r="NL278" s="45"/>
      <c r="NM278" s="45"/>
      <c r="NN278" s="45"/>
      <c r="NO278" s="45"/>
      <c r="NP278" s="45"/>
      <c r="NQ278" s="45"/>
      <c r="NR278" s="45"/>
      <c r="NS278" s="45"/>
      <c r="NT278" s="45"/>
      <c r="NU278" s="45"/>
      <c r="NV278" s="45"/>
      <c r="NW278" s="45"/>
      <c r="NX278" s="45"/>
      <c r="NY278" s="45"/>
      <c r="NZ278" s="45"/>
      <c r="OA278" s="45"/>
      <c r="OB278" s="45"/>
      <c r="OC278" s="45"/>
      <c r="OD278" s="45"/>
      <c r="OE278" s="45"/>
      <c r="OF278" s="45"/>
      <c r="OG278" s="45"/>
      <c r="OH278" s="45"/>
      <c r="OI278" s="45"/>
      <c r="OJ278" s="45"/>
      <c r="OK278" s="45"/>
      <c r="OL278" s="45"/>
      <c r="OM278" s="45"/>
      <c r="ON278" s="45"/>
      <c r="OO278" s="45"/>
      <c r="OP278" s="45"/>
      <c r="OQ278" s="45"/>
      <c r="OR278" s="45"/>
      <c r="OS278" s="45"/>
      <c r="OT278" s="45"/>
      <c r="OU278" s="45"/>
      <c r="OV278" s="45"/>
      <c r="OW278" s="45"/>
      <c r="OX278" s="45"/>
      <c r="OY278" s="45"/>
      <c r="OZ278" s="45"/>
      <c r="PA278" s="45"/>
      <c r="PB278" s="45"/>
      <c r="PC278" s="45"/>
      <c r="PD278" s="45"/>
      <c r="PE278" s="45"/>
      <c r="PF278" s="45"/>
      <c r="PG278" s="45"/>
      <c r="PH278" s="45"/>
      <c r="PI278" s="45"/>
      <c r="PJ278" s="45"/>
      <c r="PK278" s="45"/>
      <c r="PL278" s="45"/>
      <c r="PM278" s="45"/>
      <c r="PN278" s="45"/>
      <c r="PO278" s="45"/>
      <c r="PP278" s="45"/>
      <c r="PQ278" s="45"/>
      <c r="PR278" s="45"/>
      <c r="PS278" s="45"/>
      <c r="PT278" s="45"/>
      <c r="PU278" s="45"/>
      <c r="PV278" s="45"/>
      <c r="PW278" s="45"/>
      <c r="PX278" s="45"/>
      <c r="PY278" s="45"/>
      <c r="PZ278" s="45"/>
      <c r="QA278" s="45"/>
      <c r="QB278" s="45"/>
      <c r="QC278" s="45"/>
      <c r="QD278" s="45"/>
      <c r="QE278" s="45"/>
      <c r="QF278" s="45"/>
      <c r="QG278" s="45"/>
      <c r="QH278" s="45"/>
      <c r="QI278" s="45"/>
      <c r="QJ278" s="45"/>
      <c r="QK278" s="45"/>
      <c r="QL278" s="45"/>
      <c r="QM278" s="45"/>
      <c r="QN278" s="45"/>
      <c r="QO278" s="45"/>
      <c r="QP278" s="45"/>
      <c r="QQ278" s="45"/>
      <c r="QR278" s="45"/>
      <c r="QS278" s="45"/>
      <c r="QT278" s="45"/>
      <c r="QU278" s="45"/>
    </row>
    <row r="279" spans="2:463" outlineLevel="1">
      <c r="C279" s="75" t="s">
        <v>530</v>
      </c>
      <c r="D279" s="112">
        <f>Inputs!$E$139</f>
        <v>2</v>
      </c>
      <c r="E279" s="50" t="s">
        <v>95</v>
      </c>
      <c r="H279" s="4"/>
      <c r="I279" s="45">
        <v>0</v>
      </c>
      <c r="J279" s="45">
        <f t="shared" ref="J279:AW279" si="977">I285</f>
        <v>0</v>
      </c>
      <c r="K279" s="45">
        <f t="shared" si="977"/>
        <v>0</v>
      </c>
      <c r="L279" s="45">
        <f t="shared" si="977"/>
        <v>0</v>
      </c>
      <c r="M279" s="45">
        <f t="shared" si="977"/>
        <v>0</v>
      </c>
      <c r="N279" s="45">
        <f t="shared" si="977"/>
        <v>0</v>
      </c>
      <c r="O279" s="45">
        <f t="shared" si="977"/>
        <v>0</v>
      </c>
      <c r="P279" s="45">
        <f t="shared" si="977"/>
        <v>0</v>
      </c>
      <c r="Q279" s="45">
        <f t="shared" si="977"/>
        <v>0</v>
      </c>
      <c r="R279" s="45">
        <f t="shared" si="977"/>
        <v>0</v>
      </c>
      <c r="S279" s="45">
        <f t="shared" si="977"/>
        <v>0</v>
      </c>
      <c r="T279" s="45">
        <f t="shared" si="977"/>
        <v>0</v>
      </c>
      <c r="U279" s="45">
        <f t="shared" si="977"/>
        <v>0</v>
      </c>
      <c r="V279" s="45">
        <f t="shared" si="977"/>
        <v>0</v>
      </c>
      <c r="W279" s="45">
        <f t="shared" si="977"/>
        <v>0</v>
      </c>
      <c r="X279" s="45">
        <f t="shared" si="977"/>
        <v>0</v>
      </c>
      <c r="Y279" s="45">
        <f t="shared" si="977"/>
        <v>0</v>
      </c>
      <c r="Z279" s="45">
        <f t="shared" si="977"/>
        <v>0</v>
      </c>
      <c r="AA279" s="45">
        <f t="shared" si="977"/>
        <v>0</v>
      </c>
      <c r="AB279" s="45">
        <f t="shared" si="977"/>
        <v>0</v>
      </c>
      <c r="AC279" s="45">
        <f t="shared" si="977"/>
        <v>0</v>
      </c>
      <c r="AD279" s="45">
        <f t="shared" si="977"/>
        <v>0</v>
      </c>
      <c r="AE279" s="45">
        <f t="shared" si="977"/>
        <v>0</v>
      </c>
      <c r="AF279" s="45">
        <f t="shared" si="977"/>
        <v>0</v>
      </c>
      <c r="AG279" s="45">
        <f t="shared" si="977"/>
        <v>0</v>
      </c>
      <c r="AH279" s="45">
        <f t="shared" ca="1" si="977"/>
        <v>1293.8533065648435</v>
      </c>
      <c r="AI279" s="45">
        <f t="shared" ca="1" si="977"/>
        <v>2587.706613129687</v>
      </c>
      <c r="AJ279" s="45">
        <f t="shared" ca="1" si="977"/>
        <v>2587.706613129687</v>
      </c>
      <c r="AK279" s="45">
        <f t="shared" ca="1" si="977"/>
        <v>2587.706613129687</v>
      </c>
      <c r="AL279" s="45">
        <f t="shared" ca="1" si="977"/>
        <v>2587.706613129687</v>
      </c>
      <c r="AM279" s="45">
        <f t="shared" ca="1" si="977"/>
        <v>2587.706613129687</v>
      </c>
      <c r="AN279" s="45">
        <f t="shared" ca="1" si="977"/>
        <v>2587.706613129687</v>
      </c>
      <c r="AO279" s="45">
        <f t="shared" ca="1" si="977"/>
        <v>2587.706613129687</v>
      </c>
      <c r="AP279" s="45">
        <f t="shared" ca="1" si="977"/>
        <v>2587.706613129687</v>
      </c>
      <c r="AQ279" s="45">
        <f t="shared" ca="1" si="977"/>
        <v>2587.706613129687</v>
      </c>
      <c r="AR279" s="45">
        <f t="shared" ca="1" si="977"/>
        <v>2587.706613129687</v>
      </c>
      <c r="AS279" s="45">
        <f t="shared" ca="1" si="977"/>
        <v>2587.706613129687</v>
      </c>
      <c r="AT279" s="45">
        <f t="shared" ca="1" si="977"/>
        <v>2620.0529457938082</v>
      </c>
      <c r="AU279" s="45">
        <f t="shared" ca="1" si="977"/>
        <v>2652.3992784579295</v>
      </c>
      <c r="AV279" s="45">
        <f t="shared" ca="1" si="977"/>
        <v>2652.3992784579295</v>
      </c>
      <c r="AW279" s="45">
        <f t="shared" ca="1" si="977"/>
        <v>2652.3992784579295</v>
      </c>
      <c r="AX279" s="45">
        <f t="shared" ref="AX279:DI279" ca="1" si="978">AW285</f>
        <v>2652.3992784579295</v>
      </c>
      <c r="AY279" s="45">
        <f t="shared" ca="1" si="978"/>
        <v>2652.3992784579295</v>
      </c>
      <c r="AZ279" s="45">
        <f t="shared" ca="1" si="978"/>
        <v>2652.3992784579295</v>
      </c>
      <c r="BA279" s="45">
        <f t="shared" ca="1" si="978"/>
        <v>2652.3992784579295</v>
      </c>
      <c r="BB279" s="45">
        <f t="shared" ca="1" si="978"/>
        <v>2652.3992784579295</v>
      </c>
      <c r="BC279" s="45">
        <f t="shared" ca="1" si="978"/>
        <v>2652.3992784579295</v>
      </c>
      <c r="BD279" s="45">
        <f t="shared" ca="1" si="978"/>
        <v>2652.3992784579295</v>
      </c>
      <c r="BE279" s="45">
        <f t="shared" ca="1" si="978"/>
        <v>2652.3992784579295</v>
      </c>
      <c r="BF279" s="45">
        <f t="shared" ca="1" si="978"/>
        <v>2685.5542694386531</v>
      </c>
      <c r="BG279" s="45">
        <f t="shared" ca="1" si="978"/>
        <v>2718.7092604193767</v>
      </c>
      <c r="BH279" s="45">
        <f t="shared" ca="1" si="978"/>
        <v>2718.7092604193767</v>
      </c>
      <c r="BI279" s="45">
        <f t="shared" ca="1" si="978"/>
        <v>2718.7092604193767</v>
      </c>
      <c r="BJ279" s="45">
        <f t="shared" ca="1" si="978"/>
        <v>2718.7092604193767</v>
      </c>
      <c r="BK279" s="45">
        <f t="shared" ca="1" si="978"/>
        <v>2718.7092604193767</v>
      </c>
      <c r="BL279" s="45">
        <f t="shared" ca="1" si="978"/>
        <v>2718.7092604193767</v>
      </c>
      <c r="BM279" s="45">
        <f t="shared" ca="1" si="978"/>
        <v>2718.7092604193767</v>
      </c>
      <c r="BN279" s="45">
        <f t="shared" ca="1" si="978"/>
        <v>2718.7092604193767</v>
      </c>
      <c r="BO279" s="45">
        <f t="shared" ca="1" si="978"/>
        <v>2718.7092604193767</v>
      </c>
      <c r="BP279" s="45">
        <f t="shared" ca="1" si="978"/>
        <v>2718.7092604193767</v>
      </c>
      <c r="BQ279" s="45">
        <f t="shared" ca="1" si="978"/>
        <v>2718.7092604193767</v>
      </c>
      <c r="BR279" s="45">
        <f t="shared" ca="1" si="978"/>
        <v>2752.6931261746195</v>
      </c>
      <c r="BS279" s="45">
        <f t="shared" ca="1" si="978"/>
        <v>2786.6769919298622</v>
      </c>
      <c r="BT279" s="45">
        <f t="shared" ca="1" si="978"/>
        <v>2786.6769919298622</v>
      </c>
      <c r="BU279" s="45">
        <f t="shared" ca="1" si="978"/>
        <v>2786.6769919298622</v>
      </c>
      <c r="BV279" s="45">
        <f t="shared" ca="1" si="978"/>
        <v>2786.6769919298622</v>
      </c>
      <c r="BW279" s="45">
        <f t="shared" ca="1" si="978"/>
        <v>2786.6769919298622</v>
      </c>
      <c r="BX279" s="45">
        <f t="shared" ca="1" si="978"/>
        <v>2786.6769919298622</v>
      </c>
      <c r="BY279" s="45">
        <f t="shared" ca="1" si="978"/>
        <v>2786.6769919298622</v>
      </c>
      <c r="BZ279" s="45">
        <f t="shared" ca="1" si="978"/>
        <v>2786.6769919298622</v>
      </c>
      <c r="CA279" s="45">
        <f t="shared" ca="1" si="978"/>
        <v>2786.6769919298622</v>
      </c>
      <c r="CB279" s="45">
        <f t="shared" ca="1" si="978"/>
        <v>2786.6769919298622</v>
      </c>
      <c r="CC279" s="45">
        <f t="shared" ca="1" si="978"/>
        <v>2786.6769919298622</v>
      </c>
      <c r="CD279" s="45">
        <f t="shared" ca="1" si="978"/>
        <v>2821.5104543289845</v>
      </c>
      <c r="CE279" s="45">
        <f t="shared" ca="1" si="978"/>
        <v>2856.3439167281076</v>
      </c>
      <c r="CF279" s="45">
        <f t="shared" ca="1" si="978"/>
        <v>2856.3439167281081</v>
      </c>
      <c r="CG279" s="45">
        <f t="shared" ca="1" si="978"/>
        <v>2856.3439167281081</v>
      </c>
      <c r="CH279" s="45">
        <f t="shared" ca="1" si="978"/>
        <v>2856.3439167281081</v>
      </c>
      <c r="CI279" s="45">
        <f t="shared" ca="1" si="978"/>
        <v>2856.3439167281081</v>
      </c>
      <c r="CJ279" s="45">
        <f t="shared" ca="1" si="978"/>
        <v>2856.3439167281081</v>
      </c>
      <c r="CK279" s="45">
        <f t="shared" ca="1" si="978"/>
        <v>2856.3439167281081</v>
      </c>
      <c r="CL279" s="45">
        <f t="shared" ca="1" si="978"/>
        <v>2856.3439167281081</v>
      </c>
      <c r="CM279" s="45">
        <f t="shared" ca="1" si="978"/>
        <v>2856.3439167281081</v>
      </c>
      <c r="CN279" s="45">
        <f t="shared" ca="1" si="978"/>
        <v>2856.3439167281081</v>
      </c>
      <c r="CO279" s="45">
        <f t="shared" ca="1" si="978"/>
        <v>2856.3439167281081</v>
      </c>
      <c r="CP279" s="45">
        <f t="shared" ca="1" si="978"/>
        <v>2892.048215687209</v>
      </c>
      <c r="CQ279" s="45">
        <f t="shared" ca="1" si="978"/>
        <v>2927.7525146463099</v>
      </c>
      <c r="CR279" s="45">
        <f t="shared" ca="1" si="978"/>
        <v>2927.7525146463095</v>
      </c>
      <c r="CS279" s="45">
        <f t="shared" ca="1" si="978"/>
        <v>2927.7525146463095</v>
      </c>
      <c r="CT279" s="45">
        <f t="shared" ca="1" si="978"/>
        <v>2927.7525146463095</v>
      </c>
      <c r="CU279" s="45">
        <f t="shared" ca="1" si="978"/>
        <v>2927.7525146463095</v>
      </c>
      <c r="CV279" s="45">
        <f t="shared" ca="1" si="978"/>
        <v>2927.7525146463095</v>
      </c>
      <c r="CW279" s="45">
        <f t="shared" ca="1" si="978"/>
        <v>2927.7525146463095</v>
      </c>
      <c r="CX279" s="45">
        <f t="shared" ca="1" si="978"/>
        <v>2927.7525146463095</v>
      </c>
      <c r="CY279" s="45">
        <f t="shared" ca="1" si="978"/>
        <v>2927.7525146463095</v>
      </c>
      <c r="CZ279" s="45">
        <f t="shared" ca="1" si="978"/>
        <v>2927.7525146463095</v>
      </c>
      <c r="DA279" s="45">
        <f t="shared" ca="1" si="978"/>
        <v>2927.7525146463095</v>
      </c>
      <c r="DB279" s="45">
        <f t="shared" ca="1" si="978"/>
        <v>2964.3494210793879</v>
      </c>
      <c r="DC279" s="45">
        <f t="shared" ca="1" si="978"/>
        <v>3000.9463275124663</v>
      </c>
      <c r="DD279" s="45">
        <f t="shared" ca="1" si="978"/>
        <v>3000.9463275124658</v>
      </c>
      <c r="DE279" s="45">
        <f t="shared" ca="1" si="978"/>
        <v>3000.9463275124658</v>
      </c>
      <c r="DF279" s="45">
        <f t="shared" ca="1" si="978"/>
        <v>3000.9463275124658</v>
      </c>
      <c r="DG279" s="45">
        <f t="shared" ca="1" si="978"/>
        <v>3000.9463275124658</v>
      </c>
      <c r="DH279" s="45">
        <f t="shared" ca="1" si="978"/>
        <v>3000.9463275124658</v>
      </c>
      <c r="DI279" s="45">
        <f t="shared" ca="1" si="978"/>
        <v>3000.9463275124658</v>
      </c>
      <c r="DJ279" s="45">
        <f t="shared" ref="DJ279:FU279" ca="1" si="979">DI285</f>
        <v>3000.9463275124658</v>
      </c>
      <c r="DK279" s="45">
        <f t="shared" ca="1" si="979"/>
        <v>3000.9463275124658</v>
      </c>
      <c r="DL279" s="45">
        <f t="shared" ca="1" si="979"/>
        <v>3000.9463275124658</v>
      </c>
      <c r="DM279" s="45">
        <f t="shared" ca="1" si="979"/>
        <v>3000.9463275124658</v>
      </c>
      <c r="DN279" s="45">
        <f t="shared" ca="1" si="979"/>
        <v>3038.4581566063712</v>
      </c>
      <c r="DO279" s="45">
        <f t="shared" ca="1" si="979"/>
        <v>3075.9699857002765</v>
      </c>
      <c r="DP279" s="45">
        <f t="shared" ca="1" si="979"/>
        <v>3075.9699857002765</v>
      </c>
      <c r="DQ279" s="45">
        <f t="shared" ca="1" si="979"/>
        <v>3075.9699857002765</v>
      </c>
      <c r="DR279" s="45">
        <f t="shared" ca="1" si="979"/>
        <v>3075.9699857002765</v>
      </c>
      <c r="DS279" s="45">
        <f t="shared" ca="1" si="979"/>
        <v>3075.9699857002765</v>
      </c>
      <c r="DT279" s="45">
        <f t="shared" ca="1" si="979"/>
        <v>3075.9699857002765</v>
      </c>
      <c r="DU279" s="45">
        <f t="shared" ca="1" si="979"/>
        <v>3075.9699857002765</v>
      </c>
      <c r="DV279" s="45">
        <f t="shared" ca="1" si="979"/>
        <v>3075.9699857002765</v>
      </c>
      <c r="DW279" s="45">
        <f t="shared" ca="1" si="979"/>
        <v>3075.9699857002765</v>
      </c>
      <c r="DX279" s="45">
        <f t="shared" ca="1" si="979"/>
        <v>3075.9699857002765</v>
      </c>
      <c r="DY279" s="45">
        <f t="shared" ca="1" si="979"/>
        <v>3075.9699857002765</v>
      </c>
      <c r="DZ279" s="45">
        <f t="shared" ca="1" si="979"/>
        <v>3114.4196105215301</v>
      </c>
      <c r="EA279" s="45">
        <f t="shared" ca="1" si="979"/>
        <v>3152.8692353427828</v>
      </c>
      <c r="EB279" s="45">
        <f t="shared" ca="1" si="979"/>
        <v>3152.8692353427823</v>
      </c>
      <c r="EC279" s="45">
        <f t="shared" ca="1" si="979"/>
        <v>3152.8692353427823</v>
      </c>
      <c r="ED279" s="45">
        <f t="shared" ca="1" si="979"/>
        <v>3152.8692353427823</v>
      </c>
      <c r="EE279" s="45">
        <f t="shared" ca="1" si="979"/>
        <v>3152.8692353427823</v>
      </c>
      <c r="EF279" s="45">
        <f t="shared" ca="1" si="979"/>
        <v>3152.8692353427823</v>
      </c>
      <c r="EG279" s="45">
        <f t="shared" ca="1" si="979"/>
        <v>3152.8692353427823</v>
      </c>
      <c r="EH279" s="45">
        <f t="shared" ca="1" si="979"/>
        <v>3152.8692353427823</v>
      </c>
      <c r="EI279" s="45">
        <f t="shared" ca="1" si="979"/>
        <v>3152.8692353427823</v>
      </c>
      <c r="EJ279" s="45">
        <f t="shared" ca="1" si="979"/>
        <v>3152.8692353427823</v>
      </c>
      <c r="EK279" s="45">
        <f t="shared" ca="1" si="979"/>
        <v>3152.8692353427823</v>
      </c>
      <c r="EL279" s="45">
        <f t="shared" ca="1" si="979"/>
        <v>3192.2801007845674</v>
      </c>
      <c r="EM279" s="45">
        <f t="shared" ca="1" si="979"/>
        <v>3231.6909662263524</v>
      </c>
      <c r="EN279" s="45">
        <f t="shared" ca="1" si="979"/>
        <v>3231.6909662263524</v>
      </c>
      <c r="EO279" s="45">
        <f t="shared" ca="1" si="979"/>
        <v>3231.6909662263524</v>
      </c>
      <c r="EP279" s="45">
        <f t="shared" ca="1" si="979"/>
        <v>3231.6909662263524</v>
      </c>
      <c r="EQ279" s="45">
        <f t="shared" ca="1" si="979"/>
        <v>3231.6909662263524</v>
      </c>
      <c r="ER279" s="45">
        <f t="shared" ca="1" si="979"/>
        <v>3231.6909662263524</v>
      </c>
      <c r="ES279" s="45">
        <f t="shared" ca="1" si="979"/>
        <v>3231.6909662263524</v>
      </c>
      <c r="ET279" s="45">
        <f t="shared" ca="1" si="979"/>
        <v>3231.6909662263524</v>
      </c>
      <c r="EU279" s="45">
        <f t="shared" ca="1" si="979"/>
        <v>3231.6909662263524</v>
      </c>
      <c r="EV279" s="45">
        <f t="shared" ca="1" si="979"/>
        <v>3231.6909662263524</v>
      </c>
      <c r="EW279" s="45">
        <f t="shared" ca="1" si="979"/>
        <v>3231.6909662263524</v>
      </c>
      <c r="EX279" s="45">
        <f t="shared" ca="1" si="979"/>
        <v>3272.0871033041822</v>
      </c>
      <c r="EY279" s="45">
        <f t="shared" ca="1" si="979"/>
        <v>3312.4832403820119</v>
      </c>
      <c r="EZ279" s="45">
        <f t="shared" ca="1" si="979"/>
        <v>3312.4832403820119</v>
      </c>
      <c r="FA279" s="45">
        <f t="shared" ca="1" si="979"/>
        <v>3312.4832403820119</v>
      </c>
      <c r="FB279" s="45">
        <f t="shared" ca="1" si="979"/>
        <v>3312.4832403820119</v>
      </c>
      <c r="FC279" s="45">
        <f t="shared" ca="1" si="979"/>
        <v>3312.4832403820119</v>
      </c>
      <c r="FD279" s="45">
        <f t="shared" ca="1" si="979"/>
        <v>3312.4832403820119</v>
      </c>
      <c r="FE279" s="45">
        <f t="shared" ca="1" si="979"/>
        <v>3312.4832403820119</v>
      </c>
      <c r="FF279" s="45">
        <f t="shared" ca="1" si="979"/>
        <v>3312.4832403820119</v>
      </c>
      <c r="FG279" s="45">
        <f t="shared" ca="1" si="979"/>
        <v>3312.4832403820119</v>
      </c>
      <c r="FH279" s="45">
        <f t="shared" ca="1" si="979"/>
        <v>3312.4832403820119</v>
      </c>
      <c r="FI279" s="45">
        <f t="shared" ca="1" si="979"/>
        <v>3312.4832403820119</v>
      </c>
      <c r="FJ279" s="45">
        <f t="shared" ca="1" si="979"/>
        <v>3353.8892808867868</v>
      </c>
      <c r="FK279" s="45">
        <f t="shared" ca="1" si="979"/>
        <v>3395.2953213915616</v>
      </c>
      <c r="FL279" s="45">
        <f t="shared" ca="1" si="979"/>
        <v>3395.2953213915616</v>
      </c>
      <c r="FM279" s="45">
        <f t="shared" ca="1" si="979"/>
        <v>3395.2953213915616</v>
      </c>
      <c r="FN279" s="45">
        <f t="shared" ca="1" si="979"/>
        <v>3395.2953213915616</v>
      </c>
      <c r="FO279" s="45">
        <f t="shared" ca="1" si="979"/>
        <v>3395.2953213915616</v>
      </c>
      <c r="FP279" s="45">
        <f t="shared" ca="1" si="979"/>
        <v>3395.2953213915616</v>
      </c>
      <c r="FQ279" s="45">
        <f t="shared" ca="1" si="979"/>
        <v>3395.2953213915616</v>
      </c>
      <c r="FR279" s="45">
        <f t="shared" ca="1" si="979"/>
        <v>3395.2953213915616</v>
      </c>
      <c r="FS279" s="45">
        <f t="shared" ca="1" si="979"/>
        <v>3395.2953213915616</v>
      </c>
      <c r="FT279" s="45">
        <f t="shared" ca="1" si="979"/>
        <v>3395.2953213915616</v>
      </c>
      <c r="FU279" s="45">
        <f t="shared" ca="1" si="979"/>
        <v>3395.2953213915616</v>
      </c>
      <c r="FV279" s="45">
        <f t="shared" ref="FV279:IG279" ca="1" si="980">FU285</f>
        <v>3437.7365129089558</v>
      </c>
      <c r="FW279" s="45">
        <f t="shared" ca="1" si="980"/>
        <v>3480.1777044263499</v>
      </c>
      <c r="FX279" s="45">
        <f t="shared" ca="1" si="980"/>
        <v>3480.1777044263499</v>
      </c>
      <c r="FY279" s="45">
        <f t="shared" ca="1" si="980"/>
        <v>3480.1777044263499</v>
      </c>
      <c r="FZ279" s="45">
        <f t="shared" ca="1" si="980"/>
        <v>3480.1777044263499</v>
      </c>
      <c r="GA279" s="45">
        <f t="shared" ca="1" si="980"/>
        <v>3480.1777044263499</v>
      </c>
      <c r="GB279" s="45">
        <f t="shared" ca="1" si="980"/>
        <v>3480.1777044263499</v>
      </c>
      <c r="GC279" s="45">
        <f t="shared" ca="1" si="980"/>
        <v>3480.1777044263499</v>
      </c>
      <c r="GD279" s="45">
        <f t="shared" ca="1" si="980"/>
        <v>3480.1777044263499</v>
      </c>
      <c r="GE279" s="45">
        <f t="shared" ca="1" si="980"/>
        <v>3480.1777044263499</v>
      </c>
      <c r="GF279" s="45">
        <f t="shared" ca="1" si="980"/>
        <v>3480.1777044263499</v>
      </c>
      <c r="GG279" s="45">
        <f t="shared" ca="1" si="980"/>
        <v>3480.1777044263499</v>
      </c>
      <c r="GH279" s="45">
        <f t="shared" ca="1" si="980"/>
        <v>3523.6799257316788</v>
      </c>
      <c r="GI279" s="45">
        <f t="shared" ca="1" si="980"/>
        <v>3567.1821470370078</v>
      </c>
      <c r="GJ279" s="45">
        <f t="shared" ca="1" si="980"/>
        <v>3567.1821470370073</v>
      </c>
      <c r="GK279" s="45">
        <f t="shared" ca="1" si="980"/>
        <v>3567.1821470370073</v>
      </c>
      <c r="GL279" s="45">
        <f t="shared" ca="1" si="980"/>
        <v>3567.1821470370073</v>
      </c>
      <c r="GM279" s="45">
        <f t="shared" ca="1" si="980"/>
        <v>3567.1821470370073</v>
      </c>
      <c r="GN279" s="45">
        <f t="shared" ca="1" si="980"/>
        <v>3567.1821470370073</v>
      </c>
      <c r="GO279" s="45">
        <f t="shared" ca="1" si="980"/>
        <v>3567.1821470370073</v>
      </c>
      <c r="GP279" s="45">
        <f t="shared" ca="1" si="980"/>
        <v>3567.1821470370073</v>
      </c>
      <c r="GQ279" s="45">
        <f t="shared" ca="1" si="980"/>
        <v>3567.1821470370073</v>
      </c>
      <c r="GR279" s="45">
        <f t="shared" ca="1" si="980"/>
        <v>3567.1821470370073</v>
      </c>
      <c r="GS279" s="45">
        <f t="shared" ca="1" si="980"/>
        <v>3567.1821470370073</v>
      </c>
      <c r="GT279" s="45">
        <f t="shared" ca="1" si="980"/>
        <v>3611.7719238749692</v>
      </c>
      <c r="GU279" s="45">
        <f t="shared" ca="1" si="980"/>
        <v>3656.361700712931</v>
      </c>
      <c r="GV279" s="45">
        <f t="shared" ca="1" si="980"/>
        <v>3656.3617007129305</v>
      </c>
      <c r="GW279" s="45">
        <f t="shared" ca="1" si="980"/>
        <v>3656.3617007129305</v>
      </c>
      <c r="GX279" s="45">
        <f t="shared" ca="1" si="980"/>
        <v>3656.3617007129305</v>
      </c>
      <c r="GY279" s="45">
        <f t="shared" ca="1" si="980"/>
        <v>3656.3617007129305</v>
      </c>
      <c r="GZ279" s="45">
        <f t="shared" ca="1" si="980"/>
        <v>3656.3617007129305</v>
      </c>
      <c r="HA279" s="45">
        <f t="shared" ca="1" si="980"/>
        <v>3656.3617007129305</v>
      </c>
      <c r="HB279" s="45">
        <f t="shared" ca="1" si="980"/>
        <v>3656.3617007129305</v>
      </c>
      <c r="HC279" s="45">
        <f t="shared" ca="1" si="980"/>
        <v>3656.3617007129305</v>
      </c>
      <c r="HD279" s="45">
        <f t="shared" ca="1" si="980"/>
        <v>3656.3617007129305</v>
      </c>
      <c r="HE279" s="45">
        <f t="shared" ca="1" si="980"/>
        <v>3656.3617007129305</v>
      </c>
      <c r="HF279" s="45">
        <f t="shared" ca="1" si="980"/>
        <v>3702.0662219718424</v>
      </c>
      <c r="HG279" s="45">
        <f t="shared" ca="1" si="980"/>
        <v>3747.7707432307543</v>
      </c>
      <c r="HH279" s="45">
        <f t="shared" ca="1" si="980"/>
        <v>3747.7707432307543</v>
      </c>
      <c r="HI279" s="45">
        <f t="shared" ca="1" si="980"/>
        <v>3747.7707432307543</v>
      </c>
      <c r="HJ279" s="45">
        <f t="shared" ca="1" si="980"/>
        <v>3747.7707432307543</v>
      </c>
      <c r="HK279" s="45">
        <f t="shared" ca="1" si="980"/>
        <v>3747.7707432307543</v>
      </c>
      <c r="HL279" s="45">
        <f t="shared" ca="1" si="980"/>
        <v>3747.7707432307543</v>
      </c>
      <c r="HM279" s="45">
        <f t="shared" ca="1" si="980"/>
        <v>3747.7707432307543</v>
      </c>
      <c r="HN279" s="45">
        <f t="shared" ca="1" si="980"/>
        <v>3747.7707432307543</v>
      </c>
      <c r="HO279" s="45">
        <f t="shared" ca="1" si="980"/>
        <v>3747.7707432307543</v>
      </c>
      <c r="HP279" s="45">
        <f t="shared" ca="1" si="980"/>
        <v>3747.7707432307543</v>
      </c>
      <c r="HQ279" s="45">
        <f t="shared" ca="1" si="980"/>
        <v>3747.7707432307543</v>
      </c>
      <c r="HR279" s="45">
        <f t="shared" ca="1" si="980"/>
        <v>3794.6178775211383</v>
      </c>
      <c r="HS279" s="45">
        <f t="shared" ca="1" si="980"/>
        <v>3841.4650118115223</v>
      </c>
      <c r="HT279" s="45">
        <f t="shared" ca="1" si="980"/>
        <v>3841.4650118115223</v>
      </c>
      <c r="HU279" s="45">
        <f t="shared" ca="1" si="980"/>
        <v>3841.4650118115223</v>
      </c>
      <c r="HV279" s="45">
        <f t="shared" ca="1" si="980"/>
        <v>3841.4650118115223</v>
      </c>
      <c r="HW279" s="45">
        <f t="shared" ca="1" si="980"/>
        <v>3841.4650118115223</v>
      </c>
      <c r="HX279" s="45">
        <f t="shared" ca="1" si="980"/>
        <v>3841.4650118115223</v>
      </c>
      <c r="HY279" s="45">
        <f t="shared" ca="1" si="980"/>
        <v>3841.4650118115223</v>
      </c>
      <c r="HZ279" s="45">
        <f t="shared" ca="1" si="980"/>
        <v>3841.4650118115223</v>
      </c>
      <c r="IA279" s="45">
        <f t="shared" ca="1" si="980"/>
        <v>3841.4650118115223</v>
      </c>
      <c r="IB279" s="45">
        <f t="shared" ca="1" si="980"/>
        <v>3841.4650118115223</v>
      </c>
      <c r="IC279" s="45">
        <f t="shared" ca="1" si="980"/>
        <v>3841.4650118115223</v>
      </c>
      <c r="ID279" s="45">
        <f t="shared" ca="1" si="980"/>
        <v>3889.4833244591664</v>
      </c>
      <c r="IE279" s="45">
        <f t="shared" ca="1" si="980"/>
        <v>3937.5016371068104</v>
      </c>
      <c r="IF279" s="45">
        <f t="shared" ca="1" si="980"/>
        <v>3937.5016371068109</v>
      </c>
      <c r="IG279" s="45">
        <f t="shared" ca="1" si="980"/>
        <v>3937.5016371068109</v>
      </c>
      <c r="IH279" s="45">
        <f t="shared" ref="IH279:KP279" ca="1" si="981">IG285</f>
        <v>3937.5016371068109</v>
      </c>
      <c r="II279" s="45">
        <f t="shared" ca="1" si="981"/>
        <v>3937.5016371068109</v>
      </c>
      <c r="IJ279" s="45">
        <f t="shared" ca="1" si="981"/>
        <v>3937.5016371068109</v>
      </c>
      <c r="IK279" s="45">
        <f t="shared" ca="1" si="981"/>
        <v>3937.5016371068109</v>
      </c>
      <c r="IL279" s="45">
        <f t="shared" ca="1" si="981"/>
        <v>3937.5016371068109</v>
      </c>
      <c r="IM279" s="45">
        <f t="shared" ca="1" si="981"/>
        <v>3937.5016371068109</v>
      </c>
      <c r="IN279" s="45">
        <f t="shared" ca="1" si="981"/>
        <v>3937.5016371068109</v>
      </c>
      <c r="IO279" s="45">
        <f t="shared" ca="1" si="981"/>
        <v>3937.5016371068109</v>
      </c>
      <c r="IP279" s="45">
        <f t="shared" ca="1" si="981"/>
        <v>3986.7204075706454</v>
      </c>
      <c r="IQ279" s="45">
        <f t="shared" ca="1" si="981"/>
        <v>4035.9391780344799</v>
      </c>
      <c r="IR279" s="45">
        <f t="shared" ca="1" si="981"/>
        <v>4035.9391780344795</v>
      </c>
      <c r="IS279" s="45">
        <f t="shared" ca="1" si="981"/>
        <v>4035.9391780344795</v>
      </c>
      <c r="IT279" s="45">
        <f t="shared" ca="1" si="981"/>
        <v>4035.9391780344795</v>
      </c>
      <c r="IU279" s="45">
        <f t="shared" ca="1" si="981"/>
        <v>4035.9391780344795</v>
      </c>
      <c r="IV279" s="45">
        <f t="shared" ca="1" si="981"/>
        <v>4035.9391780344795</v>
      </c>
      <c r="IW279" s="45">
        <f t="shared" ca="1" si="981"/>
        <v>4035.9391780344795</v>
      </c>
      <c r="IX279" s="45">
        <f t="shared" ca="1" si="981"/>
        <v>10660.184750381793</v>
      </c>
      <c r="IY279" s="45">
        <f t="shared" ca="1" si="981"/>
        <v>21987.097995945551</v>
      </c>
      <c r="IZ279" s="45">
        <f t="shared" ca="1" si="981"/>
        <v>22285.832830844287</v>
      </c>
      <c r="JA279" s="45">
        <f t="shared" ca="1" si="981"/>
        <v>10958.919585280533</v>
      </c>
      <c r="JB279" s="45">
        <f t="shared" ca="1" si="981"/>
        <v>9324.2475784857543</v>
      </c>
      <c r="JC279" s="45">
        <f t="shared" ca="1" si="981"/>
        <v>15468.714347918789</v>
      </c>
      <c r="JD279" s="45">
        <f t="shared" ca="1" si="981"/>
        <v>23727.52926137031</v>
      </c>
      <c r="JE279" s="45">
        <f t="shared" ca="1" si="981"/>
        <v>34766.705119413542</v>
      </c>
      <c r="JF279" s="45">
        <f t="shared" ca="1" si="981"/>
        <v>40224.039006133899</v>
      </c>
      <c r="JG279" s="45">
        <f t="shared" ca="1" si="981"/>
        <v>44440.813651777804</v>
      </c>
      <c r="JH279" s="45">
        <f t="shared" ca="1" si="981"/>
        <v>49119.434262017137</v>
      </c>
      <c r="JI279" s="45">
        <f t="shared" ca="1" si="981"/>
        <v>50669.400184429447</v>
      </c>
      <c r="JJ279" s="45">
        <f t="shared" ca="1" si="981"/>
        <v>45315.136796993269</v>
      </c>
      <c r="JK279" s="45">
        <f t="shared" ca="1" si="981"/>
        <v>34470.428386254338</v>
      </c>
      <c r="JL279" s="45">
        <f t="shared" ca="1" si="981"/>
        <v>23900.050449785071</v>
      </c>
      <c r="JM279" s="45">
        <f t="shared" ca="1" si="981"/>
        <v>12510.096946069818</v>
      </c>
      <c r="JN279" s="45">
        <f t="shared" ca="1" si="981"/>
        <v>11110.005599417997</v>
      </c>
      <c r="JO279" s="45">
        <f t="shared" ca="1" si="981"/>
        <v>17365.48079958119</v>
      </c>
      <c r="JP279" s="45">
        <f t="shared" ca="1" si="981"/>
        <v>25366.949549590463</v>
      </c>
      <c r="JQ279" s="45">
        <f t="shared" ca="1" si="981"/>
        <v>36468.498987435472</v>
      </c>
      <c r="JR279" s="45">
        <f t="shared" ca="1" si="981"/>
        <v>41894.987907597075</v>
      </c>
      <c r="JS279" s="45">
        <f t="shared" ca="1" si="981"/>
        <v>45992.12518269298</v>
      </c>
      <c r="JT279" s="45">
        <f t="shared" ca="1" si="981"/>
        <v>50645.946569259148</v>
      </c>
      <c r="JU279" s="45">
        <f t="shared" ca="1" si="981"/>
        <v>52204.01427813647</v>
      </c>
      <c r="JV279" s="45">
        <f t="shared" ca="1" si="981"/>
        <v>46928.097076767968</v>
      </c>
      <c r="JW279" s="45">
        <f t="shared" ca="1" si="981"/>
        <v>36213.816739483969</v>
      </c>
      <c r="JX279" s="45">
        <f t="shared" ca="1" si="981"/>
        <v>25773.538601413853</v>
      </c>
      <c r="JY279" s="45">
        <f t="shared" ca="1" si="981"/>
        <v>14522.091983553228</v>
      </c>
      <c r="JZ279" s="45">
        <f t="shared" ca="1" si="981"/>
        <v>13158.855643771059</v>
      </c>
      <c r="KA279" s="45">
        <f t="shared" ca="1" si="981"/>
        <v>19430.503807739871</v>
      </c>
      <c r="KB279" s="45">
        <f t="shared" ca="1" si="981"/>
        <v>27378.190937176514</v>
      </c>
      <c r="KC279" s="45">
        <f t="shared" ca="1" si="981"/>
        <v>38443.718972454415</v>
      </c>
      <c r="KD279" s="45">
        <f t="shared" ca="1" si="981"/>
        <v>43842.556534137373</v>
      </c>
      <c r="KE279" s="45">
        <f t="shared" ca="1" si="981"/>
        <v>47823.162491166426</v>
      </c>
      <c r="KF279" s="45">
        <f t="shared" ca="1" si="981"/>
        <v>52455.376101060225</v>
      </c>
      <c r="KG279" s="45">
        <f t="shared" ca="1" si="981"/>
        <v>54024.438982966421</v>
      </c>
      <c r="KH279" s="45">
        <f t="shared" ca="1" si="981"/>
        <v>48829.091861183253</v>
      </c>
      <c r="KI279" s="45">
        <f t="shared" ca="1" si="981"/>
        <v>38246.975090210784</v>
      </c>
      <c r="KJ279" s="45">
        <f t="shared" ca="1" si="981"/>
        <v>27938.565849264902</v>
      </c>
      <c r="KK279" s="45">
        <f t="shared" ca="1" si="981"/>
        <v>16827.34217086924</v>
      </c>
      <c r="KL279" s="45">
        <f t="shared" ca="1" si="981"/>
        <v>15503.72857669652</v>
      </c>
      <c r="KM279" s="45">
        <f t="shared" ca="1" si="981"/>
        <v>21743.992574115189</v>
      </c>
      <c r="KN279" s="45">
        <f t="shared" ca="1" si="981"/>
        <v>29641.622008153423</v>
      </c>
      <c r="KO279" s="45">
        <f t="shared" ca="1" si="981"/>
        <v>40726.279952729878</v>
      </c>
      <c r="KP279" s="45">
        <f t="shared" ca="1" si="981"/>
        <v>46100.994063003149</v>
      </c>
      <c r="KQ279" s="45">
        <f t="shared" ref="KQ279:LT279" ca="1" si="982">KP285</f>
        <v>49968.503583010941</v>
      </c>
      <c r="KR279" s="45">
        <f t="shared" ca="1" si="982"/>
        <v>54582.642542124944</v>
      </c>
      <c r="KS279" s="45">
        <f t="shared" ca="1" si="982"/>
        <v>56165.942363971757</v>
      </c>
      <c r="KT279" s="45">
        <f t="shared" ca="1" si="982"/>
        <v>51053.748031789597</v>
      </c>
      <c r="KU279" s="45">
        <f t="shared" ca="1" si="982"/>
        <v>40605.897807704794</v>
      </c>
      <c r="KV279" s="45">
        <f t="shared" ca="1" si="982"/>
        <v>24825.187482363257</v>
      </c>
      <c r="KW279" s="45">
        <f t="shared" ca="1" si="982"/>
        <v>9751.0691420986223</v>
      </c>
      <c r="KX279" s="45">
        <f t="shared" ca="1" si="982"/>
        <v>6800.3641804384033</v>
      </c>
      <c r="KY279" s="45">
        <f t="shared" ca="1" si="982"/>
        <v>11123.372702131193</v>
      </c>
      <c r="KZ279" s="45">
        <f t="shared" ca="1" si="982"/>
        <v>20196.287864269354</v>
      </c>
      <c r="LA279" s="45">
        <f t="shared" ca="1" si="982"/>
        <v>31184.035891904517</v>
      </c>
      <c r="LB279" s="45">
        <f t="shared" ca="1" si="982"/>
        <v>36198.055817491586</v>
      </c>
      <c r="LC279" s="45">
        <f t="shared" ca="1" si="982"/>
        <v>39612.395329063205</v>
      </c>
      <c r="LD279" s="45">
        <f t="shared" ca="1" si="982"/>
        <v>44083.831167224067</v>
      </c>
      <c r="LE279" s="45">
        <f t="shared" ca="1" si="982"/>
        <v>45336.397362835327</v>
      </c>
      <c r="LF279" s="45">
        <f t="shared" ca="1" si="982"/>
        <v>39958.250956992029</v>
      </c>
      <c r="LG279" s="45">
        <f t="shared" ca="1" si="982"/>
        <v>29510.343216850568</v>
      </c>
      <c r="LH279" s="45">
        <f t="shared" ca="1" si="982"/>
        <v>19115.528221674678</v>
      </c>
      <c r="LI279" s="45">
        <f t="shared" ca="1" si="982"/>
        <v>9641.4602264364839</v>
      </c>
      <c r="LJ279" s="45">
        <f t="shared" ca="1" si="982"/>
        <v>6550.9707571578001</v>
      </c>
      <c r="LK279" s="45">
        <f t="shared" ca="1" si="982"/>
        <v>10612.760888062807</v>
      </c>
      <c r="LL279" s="45">
        <f t="shared" ca="1" si="982"/>
        <v>19764.262131566593</v>
      </c>
      <c r="LM279" s="45">
        <f t="shared" ca="1" si="982"/>
        <v>30798.377727938423</v>
      </c>
      <c r="LN279" s="45">
        <f t="shared" ca="1" si="982"/>
        <v>35762.486626352496</v>
      </c>
      <c r="LO279" s="45">
        <f t="shared" ca="1" si="982"/>
        <v>39037.401148883757</v>
      </c>
      <c r="LP279" s="45">
        <f t="shared" ca="1" si="982"/>
        <v>43464.327001258222</v>
      </c>
      <c r="LQ279" s="45">
        <f t="shared" ca="1" si="982"/>
        <v>44703.786791514591</v>
      </c>
      <c r="LR279" s="45">
        <f t="shared" ca="1" si="982"/>
        <v>39379.814028299472</v>
      </c>
      <c r="LS279" s="45">
        <f t="shared" ca="1" si="982"/>
        <v>29035.907830804015</v>
      </c>
      <c r="LT279" s="45">
        <f t="shared" ca="1" si="982"/>
        <v>18744.565877495119</v>
      </c>
      <c r="LU279" s="45"/>
      <c r="LV279" s="45"/>
      <c r="LW279" s="45"/>
      <c r="LX279" s="45"/>
      <c r="LY279" s="45"/>
      <c r="LZ279" s="45"/>
      <c r="MA279" s="45"/>
      <c r="MB279" s="45"/>
      <c r="MC279" s="45"/>
      <c r="MD279" s="45"/>
      <c r="ME279" s="45"/>
      <c r="MF279" s="45"/>
      <c r="MG279" s="45"/>
      <c r="MH279" s="45"/>
      <c r="MI279" s="45"/>
      <c r="MJ279" s="45"/>
      <c r="MK279" s="45"/>
      <c r="ML279" s="45"/>
      <c r="MM279" s="45"/>
      <c r="MN279" s="45"/>
      <c r="MO279" s="45"/>
      <c r="MP279" s="45"/>
      <c r="MQ279" s="45"/>
      <c r="MR279" s="45"/>
      <c r="MS279" s="45"/>
      <c r="MT279" s="45"/>
      <c r="MU279" s="45"/>
      <c r="MV279" s="45"/>
      <c r="MW279" s="45"/>
      <c r="MX279" s="45"/>
      <c r="MY279" s="45"/>
      <c r="MZ279" s="45"/>
      <c r="NA279" s="45"/>
      <c r="NB279" s="45"/>
      <c r="NC279" s="45"/>
      <c r="ND279" s="45"/>
      <c r="NE279" s="45"/>
      <c r="NF279" s="45"/>
      <c r="NG279" s="45"/>
      <c r="NH279" s="45"/>
      <c r="NI279" s="45"/>
      <c r="NJ279" s="45"/>
      <c r="NK279" s="45"/>
      <c r="NL279" s="45"/>
      <c r="NM279" s="45"/>
      <c r="NN279" s="45"/>
      <c r="NO279" s="45"/>
      <c r="NP279" s="45"/>
      <c r="NQ279" s="45"/>
      <c r="NR279" s="45"/>
      <c r="NS279" s="45"/>
      <c r="NT279" s="45"/>
      <c r="NU279" s="45"/>
      <c r="NV279" s="45"/>
      <c r="NW279" s="45"/>
      <c r="NX279" s="45"/>
      <c r="NY279" s="45"/>
      <c r="NZ279" s="45"/>
      <c r="OA279" s="45"/>
      <c r="OB279" s="45"/>
      <c r="OC279" s="45"/>
      <c r="OD279" s="45"/>
      <c r="OE279" s="45"/>
      <c r="OF279" s="45"/>
      <c r="OG279" s="45"/>
      <c r="OH279" s="45"/>
      <c r="OI279" s="45"/>
      <c r="OJ279" s="45"/>
      <c r="OK279" s="45"/>
      <c r="OL279" s="45"/>
      <c r="OM279" s="45"/>
      <c r="ON279" s="45"/>
      <c r="OO279" s="45"/>
      <c r="OP279" s="45"/>
      <c r="OQ279" s="45"/>
      <c r="OR279" s="45"/>
      <c r="OS279" s="45"/>
      <c r="OT279" s="45"/>
      <c r="OU279" s="45"/>
      <c r="OV279" s="45"/>
      <c r="OW279" s="45"/>
      <c r="OX279" s="45"/>
      <c r="OY279" s="45"/>
      <c r="OZ279" s="45"/>
      <c r="PA279" s="45"/>
      <c r="PB279" s="45"/>
      <c r="PC279" s="45"/>
      <c r="PD279" s="45"/>
      <c r="PE279" s="45"/>
      <c r="PF279" s="45"/>
      <c r="PG279" s="45"/>
      <c r="PH279" s="45"/>
      <c r="PI279" s="45"/>
      <c r="PJ279" s="45"/>
      <c r="PK279" s="45"/>
      <c r="PL279" s="45"/>
      <c r="PM279" s="45"/>
      <c r="PN279" s="45"/>
      <c r="PO279" s="45"/>
      <c r="PP279" s="45"/>
      <c r="PQ279" s="45"/>
      <c r="PR279" s="45"/>
      <c r="PS279" s="45"/>
      <c r="PT279" s="45"/>
      <c r="PU279" s="45"/>
      <c r="PV279" s="45"/>
      <c r="PW279" s="45"/>
      <c r="PX279" s="45"/>
      <c r="PY279" s="45"/>
      <c r="PZ279" s="45"/>
      <c r="QA279" s="45"/>
      <c r="QB279" s="45"/>
      <c r="QC279" s="45"/>
      <c r="QD279" s="45"/>
      <c r="QE279" s="45"/>
      <c r="QF279" s="45"/>
      <c r="QG279" s="45"/>
      <c r="QH279" s="45"/>
      <c r="QI279" s="45"/>
      <c r="QJ279" s="45"/>
      <c r="QK279" s="45"/>
      <c r="QL279" s="45"/>
      <c r="QM279" s="45"/>
      <c r="QN279" s="45"/>
      <c r="QO279" s="45"/>
      <c r="QP279" s="45"/>
      <c r="QQ279" s="45"/>
      <c r="QR279" s="45"/>
      <c r="QS279" s="45"/>
      <c r="QT279" s="45"/>
      <c r="QU279" s="45"/>
    </row>
    <row r="280" spans="2:463" outlineLevel="1">
      <c r="C280" s="75" t="s">
        <v>531</v>
      </c>
      <c r="E280" s="50" t="s">
        <v>95</v>
      </c>
      <c r="H280" s="258">
        <f>SUM(I280:QJ280)</f>
        <v>0</v>
      </c>
      <c r="I280" s="45">
        <f t="shared" ref="I280:K280" si="983">I266-I264</f>
        <v>0</v>
      </c>
      <c r="J280" s="45">
        <f t="shared" si="983"/>
        <v>0</v>
      </c>
      <c r="K280" s="45">
        <f t="shared" si="983"/>
        <v>0</v>
      </c>
      <c r="L280" s="45">
        <v>0</v>
      </c>
      <c r="M280" s="45">
        <v>0</v>
      </c>
      <c r="N280" s="45">
        <v>0</v>
      </c>
      <c r="O280" s="45">
        <v>0</v>
      </c>
      <c r="P280" s="45">
        <v>0</v>
      </c>
      <c r="Q280" s="45">
        <v>0</v>
      </c>
      <c r="R280" s="45">
        <v>0</v>
      </c>
      <c r="S280" s="45">
        <v>0</v>
      </c>
      <c r="T280" s="45">
        <v>0</v>
      </c>
      <c r="U280" s="45">
        <v>0</v>
      </c>
      <c r="V280" s="45">
        <v>0</v>
      </c>
      <c r="W280" s="45">
        <v>0</v>
      </c>
      <c r="X280" s="45">
        <v>0</v>
      </c>
      <c r="Y280" s="45">
        <v>0</v>
      </c>
      <c r="Z280" s="45">
        <v>0</v>
      </c>
      <c r="AA280" s="45">
        <v>0</v>
      </c>
      <c r="AB280" s="45">
        <v>0</v>
      </c>
      <c r="AC280" s="45">
        <v>0</v>
      </c>
      <c r="AD280" s="45">
        <v>0</v>
      </c>
      <c r="AE280" s="45">
        <v>0</v>
      </c>
      <c r="AF280" s="45">
        <v>0</v>
      </c>
      <c r="AG280" s="45">
        <v>0</v>
      </c>
      <c r="AH280" s="45">
        <v>0</v>
      </c>
      <c r="AI280" s="45">
        <v>0</v>
      </c>
      <c r="AJ280" s="45">
        <v>0</v>
      </c>
      <c r="AK280" s="45">
        <v>0</v>
      </c>
      <c r="AL280" s="45">
        <v>0</v>
      </c>
      <c r="AM280" s="45">
        <v>0</v>
      </c>
      <c r="AN280" s="45">
        <v>0</v>
      </c>
      <c r="AO280" s="45">
        <v>0</v>
      </c>
      <c r="AP280" s="45">
        <v>0</v>
      </c>
      <c r="AQ280" s="45">
        <v>0</v>
      </c>
      <c r="AR280" s="45">
        <v>0</v>
      </c>
      <c r="AS280" s="45">
        <v>0</v>
      </c>
      <c r="AT280" s="45">
        <v>0</v>
      </c>
      <c r="AU280" s="45">
        <v>0</v>
      </c>
      <c r="AV280" s="45">
        <v>0</v>
      </c>
      <c r="AW280" s="45">
        <v>0</v>
      </c>
      <c r="AX280" s="45">
        <v>0</v>
      </c>
      <c r="AY280" s="45">
        <v>0</v>
      </c>
      <c r="AZ280" s="45">
        <v>0</v>
      </c>
      <c r="BA280" s="45">
        <v>0</v>
      </c>
      <c r="BB280" s="45">
        <v>0</v>
      </c>
      <c r="BC280" s="45">
        <v>0</v>
      </c>
      <c r="BD280" s="45">
        <v>0</v>
      </c>
      <c r="BE280" s="45">
        <v>0</v>
      </c>
      <c r="BF280" s="45">
        <v>0</v>
      </c>
      <c r="BG280" s="45">
        <v>0</v>
      </c>
      <c r="BH280" s="45">
        <v>0</v>
      </c>
      <c r="BI280" s="45">
        <v>0</v>
      </c>
      <c r="BJ280" s="45">
        <v>0</v>
      </c>
      <c r="BK280" s="45">
        <v>0</v>
      </c>
      <c r="BL280" s="45">
        <v>0</v>
      </c>
      <c r="BM280" s="45">
        <v>0</v>
      </c>
      <c r="BN280" s="45">
        <v>0</v>
      </c>
      <c r="BO280" s="45">
        <v>0</v>
      </c>
      <c r="BP280" s="45">
        <v>0</v>
      </c>
      <c r="BQ280" s="45">
        <v>0</v>
      </c>
      <c r="BR280" s="45">
        <v>0</v>
      </c>
      <c r="BS280" s="45">
        <v>0</v>
      </c>
      <c r="BT280" s="45">
        <v>0</v>
      </c>
      <c r="BU280" s="45">
        <v>0</v>
      </c>
      <c r="BV280" s="45">
        <v>0</v>
      </c>
      <c r="BW280" s="45">
        <v>0</v>
      </c>
      <c r="BX280" s="45">
        <v>0</v>
      </c>
      <c r="BY280" s="45">
        <v>0</v>
      </c>
      <c r="BZ280" s="45">
        <v>0</v>
      </c>
      <c r="CA280" s="45">
        <v>0</v>
      </c>
      <c r="CB280" s="45">
        <v>0</v>
      </c>
      <c r="CC280" s="45">
        <v>0</v>
      </c>
      <c r="CD280" s="45">
        <v>0</v>
      </c>
      <c r="CE280" s="45">
        <v>0</v>
      </c>
      <c r="CF280" s="45">
        <v>0</v>
      </c>
      <c r="CG280" s="45">
        <v>0</v>
      </c>
      <c r="CH280" s="45">
        <v>0</v>
      </c>
      <c r="CI280" s="45">
        <v>0</v>
      </c>
      <c r="CJ280" s="45">
        <v>0</v>
      </c>
      <c r="CK280" s="45">
        <v>0</v>
      </c>
      <c r="CL280" s="45">
        <v>0</v>
      </c>
      <c r="CM280" s="45">
        <v>0</v>
      </c>
      <c r="CN280" s="45">
        <v>0</v>
      </c>
      <c r="CO280" s="45">
        <v>0</v>
      </c>
      <c r="CP280" s="45">
        <v>0</v>
      </c>
      <c r="CQ280" s="45">
        <v>0</v>
      </c>
      <c r="CR280" s="45">
        <v>0</v>
      </c>
      <c r="CS280" s="45">
        <v>0</v>
      </c>
      <c r="CT280" s="45">
        <v>0</v>
      </c>
      <c r="CU280" s="45">
        <v>0</v>
      </c>
      <c r="CV280" s="45">
        <v>0</v>
      </c>
      <c r="CW280" s="45">
        <v>0</v>
      </c>
      <c r="CX280" s="45">
        <v>0</v>
      </c>
      <c r="CY280" s="45">
        <v>0</v>
      </c>
      <c r="CZ280" s="45">
        <v>0</v>
      </c>
      <c r="DA280" s="45">
        <v>0</v>
      </c>
      <c r="DB280" s="45">
        <v>0</v>
      </c>
      <c r="DC280" s="45">
        <v>0</v>
      </c>
      <c r="DD280" s="45">
        <v>0</v>
      </c>
      <c r="DE280" s="45">
        <v>0</v>
      </c>
      <c r="DF280" s="45">
        <v>0</v>
      </c>
      <c r="DG280" s="45">
        <v>0</v>
      </c>
      <c r="DH280" s="45">
        <v>0</v>
      </c>
      <c r="DI280" s="45">
        <v>0</v>
      </c>
      <c r="DJ280" s="45">
        <v>0</v>
      </c>
      <c r="DK280" s="45">
        <v>0</v>
      </c>
      <c r="DL280" s="45">
        <v>0</v>
      </c>
      <c r="DM280" s="45">
        <v>0</v>
      </c>
      <c r="DN280" s="45">
        <v>0</v>
      </c>
      <c r="DO280" s="45">
        <v>0</v>
      </c>
      <c r="DP280" s="45">
        <v>0</v>
      </c>
      <c r="DQ280" s="45">
        <v>0</v>
      </c>
      <c r="DR280" s="45">
        <v>0</v>
      </c>
      <c r="DS280" s="45">
        <v>0</v>
      </c>
      <c r="DT280" s="45">
        <v>0</v>
      </c>
      <c r="DU280" s="45">
        <v>0</v>
      </c>
      <c r="DV280" s="45">
        <v>0</v>
      </c>
      <c r="DW280" s="45">
        <v>0</v>
      </c>
      <c r="DX280" s="45">
        <v>0</v>
      </c>
      <c r="DY280" s="45">
        <v>0</v>
      </c>
      <c r="DZ280" s="45">
        <v>0</v>
      </c>
      <c r="EA280" s="45">
        <v>0</v>
      </c>
      <c r="EB280" s="45">
        <v>0</v>
      </c>
      <c r="EC280" s="45">
        <v>0</v>
      </c>
      <c r="ED280" s="45">
        <v>0</v>
      </c>
      <c r="EE280" s="45">
        <v>0</v>
      </c>
      <c r="EF280" s="45">
        <v>0</v>
      </c>
      <c r="EG280" s="45">
        <v>0</v>
      </c>
      <c r="EH280" s="45">
        <v>0</v>
      </c>
      <c r="EI280" s="45">
        <v>0</v>
      </c>
      <c r="EJ280" s="45">
        <v>0</v>
      </c>
      <c r="EK280" s="45">
        <v>0</v>
      </c>
      <c r="EL280" s="45">
        <v>0</v>
      </c>
      <c r="EM280" s="45">
        <v>0</v>
      </c>
      <c r="EN280" s="45">
        <v>0</v>
      </c>
      <c r="EO280" s="45">
        <v>0</v>
      </c>
      <c r="EP280" s="45">
        <v>0</v>
      </c>
      <c r="EQ280" s="45">
        <v>0</v>
      </c>
      <c r="ER280" s="45">
        <v>0</v>
      </c>
      <c r="ES280" s="45">
        <v>0</v>
      </c>
      <c r="ET280" s="45">
        <v>0</v>
      </c>
      <c r="EU280" s="45">
        <v>0</v>
      </c>
      <c r="EV280" s="45">
        <v>0</v>
      </c>
      <c r="EW280" s="45">
        <v>0</v>
      </c>
      <c r="EX280" s="45">
        <v>0</v>
      </c>
      <c r="EY280" s="45">
        <v>0</v>
      </c>
      <c r="EZ280" s="45">
        <v>0</v>
      </c>
      <c r="FA280" s="45">
        <v>0</v>
      </c>
      <c r="FB280" s="45">
        <v>0</v>
      </c>
      <c r="FC280" s="45">
        <v>0</v>
      </c>
      <c r="FD280" s="45">
        <v>0</v>
      </c>
      <c r="FE280" s="45">
        <v>0</v>
      </c>
      <c r="FF280" s="45">
        <v>0</v>
      </c>
      <c r="FG280" s="45">
        <v>0</v>
      </c>
      <c r="FH280" s="45">
        <v>0</v>
      </c>
      <c r="FI280" s="45">
        <v>0</v>
      </c>
      <c r="FJ280" s="45">
        <v>0</v>
      </c>
      <c r="FK280" s="45">
        <v>0</v>
      </c>
      <c r="FL280" s="45">
        <v>0</v>
      </c>
      <c r="FM280" s="45">
        <v>0</v>
      </c>
      <c r="FN280" s="45">
        <v>0</v>
      </c>
      <c r="FO280" s="45">
        <v>0</v>
      </c>
      <c r="FP280" s="45">
        <v>0</v>
      </c>
      <c r="FQ280" s="45">
        <v>0</v>
      </c>
      <c r="FR280" s="45">
        <v>0</v>
      </c>
      <c r="FS280" s="45">
        <v>0</v>
      </c>
      <c r="FT280" s="45">
        <v>0</v>
      </c>
      <c r="FU280" s="45">
        <v>0</v>
      </c>
      <c r="FV280" s="45">
        <v>0</v>
      </c>
      <c r="FW280" s="45">
        <v>0</v>
      </c>
      <c r="FX280" s="45">
        <v>0</v>
      </c>
      <c r="FY280" s="45">
        <v>0</v>
      </c>
      <c r="FZ280" s="45">
        <v>0</v>
      </c>
      <c r="GA280" s="45">
        <v>0</v>
      </c>
      <c r="GB280" s="45">
        <v>0</v>
      </c>
      <c r="GC280" s="45">
        <v>0</v>
      </c>
      <c r="GD280" s="45">
        <v>0</v>
      </c>
      <c r="GE280" s="45">
        <v>0</v>
      </c>
      <c r="GF280" s="45">
        <v>0</v>
      </c>
      <c r="GG280" s="45">
        <v>0</v>
      </c>
      <c r="GH280" s="45">
        <v>0</v>
      </c>
      <c r="GI280" s="45">
        <v>0</v>
      </c>
      <c r="GJ280" s="45">
        <v>0</v>
      </c>
      <c r="GK280" s="45">
        <v>0</v>
      </c>
      <c r="GL280" s="45">
        <v>0</v>
      </c>
      <c r="GM280" s="45">
        <v>0</v>
      </c>
      <c r="GN280" s="45">
        <v>0</v>
      </c>
      <c r="GO280" s="45">
        <v>0</v>
      </c>
      <c r="GP280" s="45">
        <v>0</v>
      </c>
      <c r="GQ280" s="45">
        <v>0</v>
      </c>
      <c r="GR280" s="45">
        <v>0</v>
      </c>
      <c r="GS280" s="45">
        <v>0</v>
      </c>
      <c r="GT280" s="45">
        <v>0</v>
      </c>
      <c r="GU280" s="45">
        <v>0</v>
      </c>
      <c r="GV280" s="45">
        <v>0</v>
      </c>
      <c r="GW280" s="45">
        <v>0</v>
      </c>
      <c r="GX280" s="45">
        <v>0</v>
      </c>
      <c r="GY280" s="45">
        <v>0</v>
      </c>
      <c r="GZ280" s="45">
        <v>0</v>
      </c>
      <c r="HA280" s="45">
        <v>0</v>
      </c>
      <c r="HB280" s="45">
        <v>0</v>
      </c>
      <c r="HC280" s="45">
        <v>0</v>
      </c>
      <c r="HD280" s="45">
        <v>0</v>
      </c>
      <c r="HE280" s="45">
        <v>0</v>
      </c>
      <c r="HF280" s="45">
        <v>0</v>
      </c>
      <c r="HG280" s="45">
        <v>0</v>
      </c>
      <c r="HH280" s="45">
        <v>0</v>
      </c>
      <c r="HI280" s="45">
        <v>0</v>
      </c>
      <c r="HJ280" s="45">
        <v>0</v>
      </c>
      <c r="HK280" s="45">
        <v>0</v>
      </c>
      <c r="HL280" s="45">
        <v>0</v>
      </c>
      <c r="HM280" s="45">
        <v>0</v>
      </c>
      <c r="HN280" s="45">
        <v>0</v>
      </c>
      <c r="HO280" s="45">
        <v>0</v>
      </c>
      <c r="HP280" s="45">
        <v>0</v>
      </c>
      <c r="HQ280" s="45">
        <v>0</v>
      </c>
      <c r="HR280" s="45">
        <v>0</v>
      </c>
      <c r="HS280" s="45">
        <v>0</v>
      </c>
      <c r="HT280" s="45">
        <v>0</v>
      </c>
      <c r="HU280" s="45">
        <v>0</v>
      </c>
      <c r="HV280" s="45">
        <v>0</v>
      </c>
      <c r="HW280" s="45">
        <v>0</v>
      </c>
      <c r="HX280" s="45">
        <v>0</v>
      </c>
      <c r="HY280" s="45">
        <v>0</v>
      </c>
      <c r="HZ280" s="45">
        <v>0</v>
      </c>
      <c r="IA280" s="45">
        <v>0</v>
      </c>
      <c r="IB280" s="45">
        <v>0</v>
      </c>
      <c r="IC280" s="45">
        <v>0</v>
      </c>
      <c r="ID280" s="45">
        <v>0</v>
      </c>
      <c r="IE280" s="45">
        <v>0</v>
      </c>
      <c r="IF280" s="45">
        <v>0</v>
      </c>
      <c r="IG280" s="45">
        <v>0</v>
      </c>
      <c r="IH280" s="45">
        <v>0</v>
      </c>
      <c r="II280" s="45">
        <v>0</v>
      </c>
      <c r="IJ280" s="45">
        <v>0</v>
      </c>
      <c r="IK280" s="45">
        <v>0</v>
      </c>
      <c r="IL280" s="45">
        <v>0</v>
      </c>
      <c r="IM280" s="45">
        <v>0</v>
      </c>
      <c r="IN280" s="45">
        <v>0</v>
      </c>
      <c r="IO280" s="45">
        <v>0</v>
      </c>
      <c r="IP280" s="45">
        <v>0</v>
      </c>
      <c r="IQ280" s="45">
        <v>0</v>
      </c>
      <c r="IR280" s="45">
        <v>0</v>
      </c>
      <c r="IS280" s="45">
        <v>0</v>
      </c>
      <c r="IT280" s="45">
        <v>0</v>
      </c>
      <c r="IU280" s="45">
        <v>0</v>
      </c>
      <c r="IV280" s="45">
        <v>0</v>
      </c>
      <c r="IW280" s="45">
        <v>0</v>
      </c>
      <c r="IX280" s="45">
        <v>0</v>
      </c>
      <c r="IY280" s="45">
        <v>0</v>
      </c>
      <c r="IZ280" s="45">
        <v>0</v>
      </c>
      <c r="JA280" s="45">
        <v>0</v>
      </c>
      <c r="JB280" s="45">
        <v>0</v>
      </c>
      <c r="JC280" s="45">
        <v>0</v>
      </c>
      <c r="JD280" s="45">
        <v>0</v>
      </c>
      <c r="JE280" s="45">
        <v>0</v>
      </c>
      <c r="JF280" s="45">
        <v>0</v>
      </c>
      <c r="JG280" s="45">
        <v>0</v>
      </c>
      <c r="JH280" s="45">
        <v>0</v>
      </c>
      <c r="JI280" s="45">
        <v>0</v>
      </c>
      <c r="JJ280" s="45">
        <v>0</v>
      </c>
      <c r="JK280" s="45">
        <v>0</v>
      </c>
      <c r="JL280" s="45">
        <v>0</v>
      </c>
      <c r="JM280" s="45">
        <v>0</v>
      </c>
      <c r="JN280" s="45">
        <v>0</v>
      </c>
      <c r="JO280" s="45">
        <v>0</v>
      </c>
      <c r="JP280" s="45">
        <v>0</v>
      </c>
      <c r="JQ280" s="45">
        <v>0</v>
      </c>
      <c r="JR280" s="45">
        <v>0</v>
      </c>
      <c r="JS280" s="45">
        <v>0</v>
      </c>
      <c r="JT280" s="45">
        <v>0</v>
      </c>
      <c r="JU280" s="45">
        <v>0</v>
      </c>
      <c r="JV280" s="45">
        <v>0</v>
      </c>
      <c r="JW280" s="45">
        <v>0</v>
      </c>
      <c r="JX280" s="45">
        <v>0</v>
      </c>
      <c r="JY280" s="45">
        <v>0</v>
      </c>
      <c r="JZ280" s="45">
        <v>0</v>
      </c>
      <c r="KA280" s="45">
        <v>0</v>
      </c>
      <c r="KB280" s="45">
        <v>0</v>
      </c>
      <c r="KC280" s="45">
        <v>0</v>
      </c>
      <c r="KD280" s="45">
        <v>0</v>
      </c>
      <c r="KE280" s="45">
        <v>0</v>
      </c>
      <c r="KF280" s="45">
        <v>0</v>
      </c>
      <c r="KG280" s="45">
        <v>0</v>
      </c>
      <c r="KH280" s="45">
        <v>0</v>
      </c>
      <c r="KI280" s="45">
        <v>0</v>
      </c>
      <c r="KJ280" s="45">
        <v>0</v>
      </c>
      <c r="KK280" s="45">
        <v>0</v>
      </c>
      <c r="KL280" s="45">
        <v>0</v>
      </c>
      <c r="KM280" s="45">
        <v>0</v>
      </c>
      <c r="KN280" s="45">
        <v>0</v>
      </c>
      <c r="KO280" s="45">
        <v>0</v>
      </c>
      <c r="KP280" s="45">
        <v>0</v>
      </c>
      <c r="KQ280" s="45">
        <v>0</v>
      </c>
      <c r="KR280" s="45">
        <v>0</v>
      </c>
      <c r="KS280" s="45">
        <v>0</v>
      </c>
      <c r="KT280" s="45">
        <v>0</v>
      </c>
      <c r="KU280" s="45">
        <v>0</v>
      </c>
      <c r="KV280" s="45">
        <v>0</v>
      </c>
      <c r="KW280" s="45">
        <v>0</v>
      </c>
      <c r="KX280" s="45">
        <v>0</v>
      </c>
      <c r="KY280" s="45">
        <v>0</v>
      </c>
      <c r="KZ280" s="45">
        <v>0</v>
      </c>
      <c r="LA280" s="45">
        <v>0</v>
      </c>
      <c r="LB280" s="45">
        <v>0</v>
      </c>
      <c r="LC280" s="45">
        <v>0</v>
      </c>
      <c r="LD280" s="45">
        <v>0</v>
      </c>
      <c r="LE280" s="45">
        <v>0</v>
      </c>
      <c r="LF280" s="45">
        <v>0</v>
      </c>
      <c r="LG280" s="45">
        <v>0</v>
      </c>
      <c r="LH280" s="45">
        <v>0</v>
      </c>
      <c r="LI280" s="45">
        <v>0</v>
      </c>
      <c r="LJ280" s="45">
        <v>0</v>
      </c>
      <c r="LK280" s="45">
        <v>0</v>
      </c>
      <c r="LL280" s="45">
        <v>0</v>
      </c>
      <c r="LM280" s="45">
        <v>0</v>
      </c>
      <c r="LN280" s="45">
        <v>0</v>
      </c>
      <c r="LO280" s="45">
        <v>0</v>
      </c>
      <c r="LP280" s="45">
        <v>0</v>
      </c>
      <c r="LQ280" s="45">
        <v>0</v>
      </c>
      <c r="LR280" s="45">
        <v>0</v>
      </c>
      <c r="LS280" s="45">
        <v>0</v>
      </c>
      <c r="LT280" s="45">
        <v>0</v>
      </c>
      <c r="LU280" s="45"/>
      <c r="LV280" s="45"/>
      <c r="LW280" s="45"/>
      <c r="LX280" s="45"/>
      <c r="LY280" s="45"/>
      <c r="LZ280" s="45"/>
      <c r="MA280" s="45"/>
      <c r="MB280" s="45"/>
      <c r="MC280" s="45"/>
      <c r="MD280" s="45"/>
      <c r="ME280" s="45"/>
      <c r="MF280" s="45"/>
      <c r="MG280" s="45"/>
      <c r="MH280" s="45"/>
      <c r="MI280" s="45"/>
      <c r="MJ280" s="45"/>
      <c r="MK280" s="45"/>
      <c r="ML280" s="45"/>
      <c r="MM280" s="45"/>
      <c r="MN280" s="45"/>
      <c r="MO280" s="45"/>
      <c r="MP280" s="45"/>
      <c r="MQ280" s="45"/>
      <c r="MR280" s="45"/>
      <c r="MS280" s="45"/>
      <c r="MT280" s="45"/>
      <c r="MU280" s="45"/>
      <c r="MV280" s="45"/>
      <c r="MW280" s="45"/>
      <c r="MX280" s="45"/>
      <c r="MY280" s="45"/>
      <c r="MZ280" s="45"/>
      <c r="NA280" s="45"/>
      <c r="NB280" s="45"/>
      <c r="NC280" s="45"/>
      <c r="ND280" s="45"/>
      <c r="NE280" s="45"/>
      <c r="NF280" s="45"/>
      <c r="NG280" s="45"/>
      <c r="NH280" s="45"/>
      <c r="NI280" s="45"/>
      <c r="NJ280" s="45"/>
      <c r="NK280" s="45"/>
      <c r="NL280" s="45"/>
      <c r="NM280" s="45"/>
      <c r="NN280" s="45"/>
      <c r="NO280" s="45"/>
      <c r="NP280" s="45"/>
      <c r="NQ280" s="45"/>
      <c r="NR280" s="45"/>
      <c r="NS280" s="45"/>
      <c r="NT280" s="45"/>
      <c r="NU280" s="45"/>
      <c r="NV280" s="45"/>
      <c r="NW280" s="45"/>
      <c r="NX280" s="45"/>
      <c r="NY280" s="45"/>
      <c r="NZ280" s="45"/>
      <c r="OA280" s="45"/>
      <c r="OB280" s="45"/>
      <c r="OC280" s="45"/>
      <c r="OD280" s="45"/>
      <c r="OE280" s="45"/>
      <c r="OF280" s="45"/>
      <c r="OG280" s="45"/>
      <c r="OH280" s="45"/>
      <c r="OI280" s="45"/>
      <c r="OJ280" s="45"/>
      <c r="OK280" s="45"/>
      <c r="OL280" s="45"/>
      <c r="OM280" s="45"/>
      <c r="ON280" s="45"/>
      <c r="OO280" s="45"/>
      <c r="OP280" s="45"/>
      <c r="OQ280" s="45"/>
      <c r="OR280" s="45"/>
      <c r="OS280" s="45"/>
      <c r="OT280" s="45"/>
      <c r="OU280" s="45"/>
      <c r="OV280" s="45"/>
      <c r="OW280" s="45"/>
      <c r="OX280" s="45"/>
      <c r="OY280" s="45"/>
      <c r="OZ280" s="45"/>
      <c r="PA280" s="45"/>
      <c r="PB280" s="45"/>
      <c r="PC280" s="45"/>
      <c r="PD280" s="45"/>
      <c r="PE280" s="45"/>
      <c r="PF280" s="45"/>
      <c r="PG280" s="45"/>
      <c r="PH280" s="45"/>
      <c r="PI280" s="45"/>
      <c r="PJ280" s="45"/>
      <c r="PK280" s="45"/>
      <c r="PL280" s="45"/>
      <c r="PM280" s="45"/>
      <c r="PN280" s="45"/>
      <c r="PO280" s="45"/>
      <c r="PP280" s="45"/>
      <c r="PQ280" s="45"/>
      <c r="PR280" s="45"/>
      <c r="PS280" s="45"/>
      <c r="PT280" s="45"/>
      <c r="PU280" s="45"/>
      <c r="PV280" s="45"/>
      <c r="PW280" s="45"/>
      <c r="PX280" s="45"/>
      <c r="PY280" s="45"/>
      <c r="PZ280" s="45"/>
      <c r="QA280" s="45"/>
      <c r="QB280" s="45"/>
      <c r="QC280" s="45"/>
      <c r="QD280" s="45"/>
      <c r="QE280" s="45"/>
      <c r="QF280" s="45"/>
      <c r="QG280" s="45"/>
      <c r="QH280" s="45"/>
      <c r="QI280" s="45"/>
      <c r="QJ280" s="45"/>
      <c r="QK280" s="45"/>
      <c r="QL280" s="45"/>
      <c r="QM280" s="45"/>
      <c r="QN280" s="45"/>
      <c r="QO280" s="45"/>
      <c r="QP280" s="45"/>
      <c r="QQ280" s="45"/>
      <c r="QR280" s="45"/>
      <c r="QS280" s="45"/>
      <c r="QT280" s="45"/>
      <c r="QU280" s="45"/>
    </row>
    <row r="281" spans="2:463" outlineLevel="1">
      <c r="C281" s="75" t="s">
        <v>532</v>
      </c>
      <c r="E281" s="50"/>
      <c r="H281" s="258">
        <f ca="1">SUM(I281:QJ281)</f>
        <v>1025305.4835386991</v>
      </c>
      <c r="I281" s="45">
        <v>0</v>
      </c>
      <c r="J281" s="45">
        <v>0</v>
      </c>
      <c r="K281" s="45">
        <v>0</v>
      </c>
      <c r="L281" s="45">
        <v>0</v>
      </c>
      <c r="M281" s="45">
        <v>0</v>
      </c>
      <c r="N281" s="45">
        <v>0</v>
      </c>
      <c r="O281" s="45">
        <v>0</v>
      </c>
      <c r="P281" s="45">
        <v>0</v>
      </c>
      <c r="Q281" s="45">
        <v>0</v>
      </c>
      <c r="R281" s="45">
        <v>0</v>
      </c>
      <c r="S281" s="45">
        <v>0</v>
      </c>
      <c r="T281" s="45">
        <v>0</v>
      </c>
      <c r="U281" s="45">
        <v>0</v>
      </c>
      <c r="V281" s="45">
        <v>0</v>
      </c>
      <c r="W281" s="45">
        <v>0</v>
      </c>
      <c r="X281" s="45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0</v>
      </c>
      <c r="AG281" s="45">
        <f t="shared" ref="AG281:AV281" ca="1" si="984">AG392</f>
        <v>0</v>
      </c>
      <c r="AH281" s="45">
        <f t="shared" ca="1" si="984"/>
        <v>0</v>
      </c>
      <c r="AI281" s="45">
        <f t="shared" ca="1" si="984"/>
        <v>0</v>
      </c>
      <c r="AJ281" s="45">
        <f t="shared" ca="1" si="984"/>
        <v>0</v>
      </c>
      <c r="AK281" s="45">
        <f t="shared" ca="1" si="984"/>
        <v>0</v>
      </c>
      <c r="AL281" s="45">
        <f t="shared" ca="1" si="984"/>
        <v>0</v>
      </c>
      <c r="AM281" s="45">
        <f t="shared" ca="1" si="984"/>
        <v>0</v>
      </c>
      <c r="AN281" s="45">
        <f t="shared" ca="1" si="984"/>
        <v>0</v>
      </c>
      <c r="AO281" s="45">
        <f t="shared" ca="1" si="984"/>
        <v>0</v>
      </c>
      <c r="AP281" s="45">
        <f t="shared" ca="1" si="984"/>
        <v>0</v>
      </c>
      <c r="AQ281" s="45">
        <f t="shared" ca="1" si="984"/>
        <v>0</v>
      </c>
      <c r="AR281" s="45">
        <f t="shared" ca="1" si="984"/>
        <v>0</v>
      </c>
      <c r="AS281" s="45">
        <f t="shared" ca="1" si="984"/>
        <v>0</v>
      </c>
      <c r="AT281" s="45">
        <f t="shared" ca="1" si="984"/>
        <v>0</v>
      </c>
      <c r="AU281" s="45">
        <f t="shared" ca="1" si="984"/>
        <v>0</v>
      </c>
      <c r="AV281" s="45">
        <f t="shared" ca="1" si="984"/>
        <v>0</v>
      </c>
      <c r="AW281" s="45">
        <f t="shared" ref="AW281:DH281" ca="1" si="985">AW392</f>
        <v>0</v>
      </c>
      <c r="AX281" s="45">
        <f t="shared" ca="1" si="985"/>
        <v>0</v>
      </c>
      <c r="AY281" s="45">
        <f t="shared" ca="1" si="985"/>
        <v>0</v>
      </c>
      <c r="AZ281" s="45">
        <f t="shared" ca="1" si="985"/>
        <v>0</v>
      </c>
      <c r="BA281" s="45">
        <f t="shared" ca="1" si="985"/>
        <v>0</v>
      </c>
      <c r="BB281" s="45">
        <f t="shared" ca="1" si="985"/>
        <v>0</v>
      </c>
      <c r="BC281" s="45">
        <f t="shared" ca="1" si="985"/>
        <v>0</v>
      </c>
      <c r="BD281" s="45">
        <f t="shared" ca="1" si="985"/>
        <v>0</v>
      </c>
      <c r="BE281" s="45">
        <f t="shared" ca="1" si="985"/>
        <v>0</v>
      </c>
      <c r="BF281" s="45">
        <f t="shared" ca="1" si="985"/>
        <v>0</v>
      </c>
      <c r="BG281" s="45">
        <f t="shared" ca="1" si="985"/>
        <v>0</v>
      </c>
      <c r="BH281" s="45">
        <f t="shared" ca="1" si="985"/>
        <v>0</v>
      </c>
      <c r="BI281" s="45">
        <f t="shared" ca="1" si="985"/>
        <v>0</v>
      </c>
      <c r="BJ281" s="45">
        <f t="shared" ca="1" si="985"/>
        <v>0</v>
      </c>
      <c r="BK281" s="45">
        <f t="shared" ca="1" si="985"/>
        <v>0</v>
      </c>
      <c r="BL281" s="45">
        <f t="shared" ca="1" si="985"/>
        <v>0</v>
      </c>
      <c r="BM281" s="45">
        <f t="shared" ca="1" si="985"/>
        <v>0</v>
      </c>
      <c r="BN281" s="45">
        <f t="shared" ca="1" si="985"/>
        <v>0</v>
      </c>
      <c r="BO281" s="45">
        <f t="shared" ca="1" si="985"/>
        <v>0</v>
      </c>
      <c r="BP281" s="45">
        <f t="shared" ca="1" si="985"/>
        <v>0</v>
      </c>
      <c r="BQ281" s="45">
        <f t="shared" ca="1" si="985"/>
        <v>0</v>
      </c>
      <c r="BR281" s="45">
        <f t="shared" ca="1" si="985"/>
        <v>0</v>
      </c>
      <c r="BS281" s="45">
        <f t="shared" ca="1" si="985"/>
        <v>0</v>
      </c>
      <c r="BT281" s="45">
        <f t="shared" ca="1" si="985"/>
        <v>0</v>
      </c>
      <c r="BU281" s="45">
        <f t="shared" ca="1" si="985"/>
        <v>0</v>
      </c>
      <c r="BV281" s="45">
        <f t="shared" ca="1" si="985"/>
        <v>0</v>
      </c>
      <c r="BW281" s="45">
        <f t="shared" ca="1" si="985"/>
        <v>0</v>
      </c>
      <c r="BX281" s="45">
        <f t="shared" ca="1" si="985"/>
        <v>0</v>
      </c>
      <c r="BY281" s="45">
        <f t="shared" ca="1" si="985"/>
        <v>0</v>
      </c>
      <c r="BZ281" s="45">
        <f t="shared" ca="1" si="985"/>
        <v>0</v>
      </c>
      <c r="CA281" s="45">
        <f t="shared" ca="1" si="985"/>
        <v>0</v>
      </c>
      <c r="CB281" s="45">
        <f t="shared" ca="1" si="985"/>
        <v>0</v>
      </c>
      <c r="CC281" s="45">
        <f t="shared" ca="1" si="985"/>
        <v>0</v>
      </c>
      <c r="CD281" s="45">
        <f t="shared" ca="1" si="985"/>
        <v>0</v>
      </c>
      <c r="CE281" s="45">
        <f t="shared" ca="1" si="985"/>
        <v>0</v>
      </c>
      <c r="CF281" s="45">
        <f t="shared" ca="1" si="985"/>
        <v>0</v>
      </c>
      <c r="CG281" s="45">
        <f t="shared" ca="1" si="985"/>
        <v>0</v>
      </c>
      <c r="CH281" s="45">
        <f t="shared" ca="1" si="985"/>
        <v>0</v>
      </c>
      <c r="CI281" s="45">
        <f t="shared" ca="1" si="985"/>
        <v>0</v>
      </c>
      <c r="CJ281" s="45">
        <f t="shared" ca="1" si="985"/>
        <v>0</v>
      </c>
      <c r="CK281" s="45">
        <f t="shared" ca="1" si="985"/>
        <v>0</v>
      </c>
      <c r="CL281" s="45">
        <f t="shared" ca="1" si="985"/>
        <v>0</v>
      </c>
      <c r="CM281" s="45">
        <f t="shared" ca="1" si="985"/>
        <v>0</v>
      </c>
      <c r="CN281" s="45">
        <f t="shared" ca="1" si="985"/>
        <v>0</v>
      </c>
      <c r="CO281" s="45">
        <f t="shared" ca="1" si="985"/>
        <v>0</v>
      </c>
      <c r="CP281" s="45">
        <f t="shared" ca="1" si="985"/>
        <v>0</v>
      </c>
      <c r="CQ281" s="45">
        <f t="shared" ca="1" si="985"/>
        <v>0</v>
      </c>
      <c r="CR281" s="45">
        <f t="shared" ca="1" si="985"/>
        <v>0</v>
      </c>
      <c r="CS281" s="45">
        <f t="shared" ca="1" si="985"/>
        <v>0</v>
      </c>
      <c r="CT281" s="45">
        <f t="shared" ca="1" si="985"/>
        <v>0</v>
      </c>
      <c r="CU281" s="45">
        <f t="shared" ca="1" si="985"/>
        <v>0</v>
      </c>
      <c r="CV281" s="45">
        <f t="shared" ca="1" si="985"/>
        <v>0</v>
      </c>
      <c r="CW281" s="45">
        <f t="shared" ca="1" si="985"/>
        <v>0</v>
      </c>
      <c r="CX281" s="45">
        <f t="shared" ca="1" si="985"/>
        <v>0</v>
      </c>
      <c r="CY281" s="45">
        <f t="shared" ca="1" si="985"/>
        <v>0</v>
      </c>
      <c r="CZ281" s="45">
        <f t="shared" ca="1" si="985"/>
        <v>0</v>
      </c>
      <c r="DA281" s="45">
        <f t="shared" ca="1" si="985"/>
        <v>0</v>
      </c>
      <c r="DB281" s="45">
        <f t="shared" ca="1" si="985"/>
        <v>0</v>
      </c>
      <c r="DC281" s="45">
        <f t="shared" ca="1" si="985"/>
        <v>0</v>
      </c>
      <c r="DD281" s="45">
        <f t="shared" ca="1" si="985"/>
        <v>0</v>
      </c>
      <c r="DE281" s="45">
        <f t="shared" ca="1" si="985"/>
        <v>0</v>
      </c>
      <c r="DF281" s="45">
        <f t="shared" ca="1" si="985"/>
        <v>0</v>
      </c>
      <c r="DG281" s="45">
        <f t="shared" ca="1" si="985"/>
        <v>0</v>
      </c>
      <c r="DH281" s="45">
        <f t="shared" ca="1" si="985"/>
        <v>0</v>
      </c>
      <c r="DI281" s="45">
        <f t="shared" ref="DI281:FT281" ca="1" si="986">DI392</f>
        <v>0</v>
      </c>
      <c r="DJ281" s="45">
        <f t="shared" ca="1" si="986"/>
        <v>0</v>
      </c>
      <c r="DK281" s="45">
        <f t="shared" ca="1" si="986"/>
        <v>0</v>
      </c>
      <c r="DL281" s="45">
        <f t="shared" ca="1" si="986"/>
        <v>0</v>
      </c>
      <c r="DM281" s="45">
        <f t="shared" ca="1" si="986"/>
        <v>0</v>
      </c>
      <c r="DN281" s="45">
        <f t="shared" ca="1" si="986"/>
        <v>0</v>
      </c>
      <c r="DO281" s="45">
        <f t="shared" ca="1" si="986"/>
        <v>0</v>
      </c>
      <c r="DP281" s="45">
        <f t="shared" ca="1" si="986"/>
        <v>0</v>
      </c>
      <c r="DQ281" s="45">
        <f t="shared" ca="1" si="986"/>
        <v>0</v>
      </c>
      <c r="DR281" s="45">
        <f t="shared" ca="1" si="986"/>
        <v>0</v>
      </c>
      <c r="DS281" s="45">
        <f t="shared" ca="1" si="986"/>
        <v>0</v>
      </c>
      <c r="DT281" s="45">
        <f t="shared" ca="1" si="986"/>
        <v>0</v>
      </c>
      <c r="DU281" s="45">
        <f t="shared" ca="1" si="986"/>
        <v>0</v>
      </c>
      <c r="DV281" s="45">
        <f t="shared" ca="1" si="986"/>
        <v>0</v>
      </c>
      <c r="DW281" s="45">
        <f t="shared" ca="1" si="986"/>
        <v>0</v>
      </c>
      <c r="DX281" s="45">
        <f t="shared" ca="1" si="986"/>
        <v>0</v>
      </c>
      <c r="DY281" s="45">
        <f t="shared" ca="1" si="986"/>
        <v>0</v>
      </c>
      <c r="DZ281" s="45">
        <f t="shared" ca="1" si="986"/>
        <v>0</v>
      </c>
      <c r="EA281" s="45">
        <f t="shared" ca="1" si="986"/>
        <v>0</v>
      </c>
      <c r="EB281" s="45">
        <f t="shared" ca="1" si="986"/>
        <v>0</v>
      </c>
      <c r="EC281" s="45">
        <f t="shared" ca="1" si="986"/>
        <v>0</v>
      </c>
      <c r="ED281" s="45">
        <f t="shared" ca="1" si="986"/>
        <v>0</v>
      </c>
      <c r="EE281" s="45">
        <f t="shared" ca="1" si="986"/>
        <v>0</v>
      </c>
      <c r="EF281" s="45">
        <f t="shared" ca="1" si="986"/>
        <v>0</v>
      </c>
      <c r="EG281" s="45">
        <f t="shared" ca="1" si="986"/>
        <v>0</v>
      </c>
      <c r="EH281" s="45">
        <f t="shared" ca="1" si="986"/>
        <v>0</v>
      </c>
      <c r="EI281" s="45">
        <f t="shared" ca="1" si="986"/>
        <v>0</v>
      </c>
      <c r="EJ281" s="45">
        <f t="shared" ca="1" si="986"/>
        <v>0</v>
      </c>
      <c r="EK281" s="45">
        <f t="shared" ca="1" si="986"/>
        <v>0</v>
      </c>
      <c r="EL281" s="45">
        <f t="shared" ca="1" si="986"/>
        <v>0</v>
      </c>
      <c r="EM281" s="45">
        <f t="shared" ca="1" si="986"/>
        <v>0</v>
      </c>
      <c r="EN281" s="45">
        <f t="shared" ca="1" si="986"/>
        <v>0</v>
      </c>
      <c r="EO281" s="45">
        <f t="shared" ca="1" si="986"/>
        <v>0</v>
      </c>
      <c r="EP281" s="45">
        <f t="shared" ca="1" si="986"/>
        <v>0</v>
      </c>
      <c r="EQ281" s="45">
        <f t="shared" ca="1" si="986"/>
        <v>0</v>
      </c>
      <c r="ER281" s="45">
        <f t="shared" ca="1" si="986"/>
        <v>0</v>
      </c>
      <c r="ES281" s="45">
        <f t="shared" ca="1" si="986"/>
        <v>0</v>
      </c>
      <c r="ET281" s="45">
        <f t="shared" ca="1" si="986"/>
        <v>0</v>
      </c>
      <c r="EU281" s="45">
        <f t="shared" ca="1" si="986"/>
        <v>0</v>
      </c>
      <c r="EV281" s="45">
        <f t="shared" ca="1" si="986"/>
        <v>0</v>
      </c>
      <c r="EW281" s="45">
        <f t="shared" ca="1" si="986"/>
        <v>0</v>
      </c>
      <c r="EX281" s="45">
        <f t="shared" ca="1" si="986"/>
        <v>0</v>
      </c>
      <c r="EY281" s="45">
        <f t="shared" ca="1" si="986"/>
        <v>0</v>
      </c>
      <c r="EZ281" s="45">
        <f t="shared" ca="1" si="986"/>
        <v>0</v>
      </c>
      <c r="FA281" s="45">
        <f t="shared" ca="1" si="986"/>
        <v>0</v>
      </c>
      <c r="FB281" s="45">
        <f t="shared" ca="1" si="986"/>
        <v>0</v>
      </c>
      <c r="FC281" s="45">
        <f t="shared" ca="1" si="986"/>
        <v>0</v>
      </c>
      <c r="FD281" s="45">
        <f t="shared" ca="1" si="986"/>
        <v>0</v>
      </c>
      <c r="FE281" s="45">
        <f t="shared" ca="1" si="986"/>
        <v>0</v>
      </c>
      <c r="FF281" s="45">
        <f t="shared" ca="1" si="986"/>
        <v>0</v>
      </c>
      <c r="FG281" s="45">
        <f t="shared" ca="1" si="986"/>
        <v>0</v>
      </c>
      <c r="FH281" s="45">
        <f t="shared" ca="1" si="986"/>
        <v>0</v>
      </c>
      <c r="FI281" s="45">
        <f t="shared" ca="1" si="986"/>
        <v>0</v>
      </c>
      <c r="FJ281" s="45">
        <f t="shared" ca="1" si="986"/>
        <v>0</v>
      </c>
      <c r="FK281" s="45">
        <f t="shared" ca="1" si="986"/>
        <v>0</v>
      </c>
      <c r="FL281" s="45">
        <f t="shared" ca="1" si="986"/>
        <v>0</v>
      </c>
      <c r="FM281" s="45">
        <f t="shared" ca="1" si="986"/>
        <v>0</v>
      </c>
      <c r="FN281" s="45">
        <f t="shared" ca="1" si="986"/>
        <v>0</v>
      </c>
      <c r="FO281" s="45">
        <f t="shared" ca="1" si="986"/>
        <v>0</v>
      </c>
      <c r="FP281" s="45">
        <f t="shared" ca="1" si="986"/>
        <v>0</v>
      </c>
      <c r="FQ281" s="45">
        <f t="shared" ca="1" si="986"/>
        <v>0</v>
      </c>
      <c r="FR281" s="45">
        <f t="shared" ca="1" si="986"/>
        <v>0</v>
      </c>
      <c r="FS281" s="45">
        <f t="shared" ca="1" si="986"/>
        <v>0</v>
      </c>
      <c r="FT281" s="45">
        <f t="shared" ca="1" si="986"/>
        <v>0</v>
      </c>
      <c r="FU281" s="45">
        <f t="shared" ref="FU281:IF281" ca="1" si="987">FU392</f>
        <v>0</v>
      </c>
      <c r="FV281" s="45">
        <f t="shared" ca="1" si="987"/>
        <v>0</v>
      </c>
      <c r="FW281" s="45">
        <f t="shared" ca="1" si="987"/>
        <v>0</v>
      </c>
      <c r="FX281" s="45">
        <f t="shared" ca="1" si="987"/>
        <v>0</v>
      </c>
      <c r="FY281" s="45">
        <f t="shared" ca="1" si="987"/>
        <v>0</v>
      </c>
      <c r="FZ281" s="45">
        <f t="shared" ca="1" si="987"/>
        <v>0</v>
      </c>
      <c r="GA281" s="45">
        <f t="shared" ca="1" si="987"/>
        <v>0</v>
      </c>
      <c r="GB281" s="45">
        <f t="shared" ca="1" si="987"/>
        <v>0</v>
      </c>
      <c r="GC281" s="45">
        <f t="shared" ca="1" si="987"/>
        <v>0</v>
      </c>
      <c r="GD281" s="45">
        <f t="shared" ca="1" si="987"/>
        <v>0</v>
      </c>
      <c r="GE281" s="45">
        <f t="shared" ca="1" si="987"/>
        <v>0</v>
      </c>
      <c r="GF281" s="45">
        <f t="shared" ca="1" si="987"/>
        <v>0</v>
      </c>
      <c r="GG281" s="45">
        <f t="shared" ca="1" si="987"/>
        <v>0</v>
      </c>
      <c r="GH281" s="45">
        <f t="shared" ca="1" si="987"/>
        <v>0</v>
      </c>
      <c r="GI281" s="45">
        <f t="shared" ca="1" si="987"/>
        <v>0</v>
      </c>
      <c r="GJ281" s="45">
        <f t="shared" ca="1" si="987"/>
        <v>0</v>
      </c>
      <c r="GK281" s="45">
        <f t="shared" ca="1" si="987"/>
        <v>0</v>
      </c>
      <c r="GL281" s="45">
        <f t="shared" ca="1" si="987"/>
        <v>0</v>
      </c>
      <c r="GM281" s="45">
        <f t="shared" ca="1" si="987"/>
        <v>0</v>
      </c>
      <c r="GN281" s="45">
        <f t="shared" ca="1" si="987"/>
        <v>0</v>
      </c>
      <c r="GO281" s="45">
        <f t="shared" ca="1" si="987"/>
        <v>0</v>
      </c>
      <c r="GP281" s="45">
        <f t="shared" ca="1" si="987"/>
        <v>0</v>
      </c>
      <c r="GQ281" s="45">
        <f t="shared" ca="1" si="987"/>
        <v>0</v>
      </c>
      <c r="GR281" s="45">
        <f t="shared" ca="1" si="987"/>
        <v>0</v>
      </c>
      <c r="GS281" s="45">
        <f t="shared" ca="1" si="987"/>
        <v>0</v>
      </c>
      <c r="GT281" s="45">
        <f t="shared" ca="1" si="987"/>
        <v>0</v>
      </c>
      <c r="GU281" s="45">
        <f t="shared" ca="1" si="987"/>
        <v>0</v>
      </c>
      <c r="GV281" s="45">
        <f t="shared" ca="1" si="987"/>
        <v>0</v>
      </c>
      <c r="GW281" s="45">
        <f t="shared" ca="1" si="987"/>
        <v>0</v>
      </c>
      <c r="GX281" s="45">
        <f t="shared" ca="1" si="987"/>
        <v>0</v>
      </c>
      <c r="GY281" s="45">
        <f t="shared" ca="1" si="987"/>
        <v>0</v>
      </c>
      <c r="GZ281" s="45">
        <f t="shared" ca="1" si="987"/>
        <v>0</v>
      </c>
      <c r="HA281" s="45">
        <f t="shared" ca="1" si="987"/>
        <v>0</v>
      </c>
      <c r="HB281" s="45">
        <f t="shared" ca="1" si="987"/>
        <v>0</v>
      </c>
      <c r="HC281" s="45">
        <f t="shared" ca="1" si="987"/>
        <v>0</v>
      </c>
      <c r="HD281" s="45">
        <f t="shared" ca="1" si="987"/>
        <v>0</v>
      </c>
      <c r="HE281" s="45">
        <f t="shared" ca="1" si="987"/>
        <v>0</v>
      </c>
      <c r="HF281" s="45">
        <f t="shared" ca="1" si="987"/>
        <v>0</v>
      </c>
      <c r="HG281" s="45">
        <f t="shared" ca="1" si="987"/>
        <v>0</v>
      </c>
      <c r="HH281" s="45">
        <f t="shared" ca="1" si="987"/>
        <v>0</v>
      </c>
      <c r="HI281" s="45">
        <f t="shared" ca="1" si="987"/>
        <v>0</v>
      </c>
      <c r="HJ281" s="45">
        <f t="shared" ca="1" si="987"/>
        <v>0</v>
      </c>
      <c r="HK281" s="45">
        <f t="shared" ca="1" si="987"/>
        <v>0</v>
      </c>
      <c r="HL281" s="45">
        <f t="shared" ca="1" si="987"/>
        <v>0</v>
      </c>
      <c r="HM281" s="45">
        <f t="shared" ca="1" si="987"/>
        <v>0</v>
      </c>
      <c r="HN281" s="45">
        <f t="shared" ca="1" si="987"/>
        <v>0</v>
      </c>
      <c r="HO281" s="45">
        <f t="shared" ca="1" si="987"/>
        <v>0</v>
      </c>
      <c r="HP281" s="45">
        <f t="shared" ca="1" si="987"/>
        <v>0</v>
      </c>
      <c r="HQ281" s="45">
        <f t="shared" ca="1" si="987"/>
        <v>0</v>
      </c>
      <c r="HR281" s="45">
        <f t="shared" ca="1" si="987"/>
        <v>0</v>
      </c>
      <c r="HS281" s="45">
        <f t="shared" ca="1" si="987"/>
        <v>0</v>
      </c>
      <c r="HT281" s="45">
        <f t="shared" ca="1" si="987"/>
        <v>0</v>
      </c>
      <c r="HU281" s="45">
        <f t="shared" ca="1" si="987"/>
        <v>0</v>
      </c>
      <c r="HV281" s="45">
        <f t="shared" ca="1" si="987"/>
        <v>0</v>
      </c>
      <c r="HW281" s="45">
        <f t="shared" ca="1" si="987"/>
        <v>0</v>
      </c>
      <c r="HX281" s="45">
        <f t="shared" ca="1" si="987"/>
        <v>0</v>
      </c>
      <c r="HY281" s="45">
        <f t="shared" ca="1" si="987"/>
        <v>0</v>
      </c>
      <c r="HZ281" s="45">
        <f t="shared" ca="1" si="987"/>
        <v>0</v>
      </c>
      <c r="IA281" s="45">
        <f t="shared" ca="1" si="987"/>
        <v>0</v>
      </c>
      <c r="IB281" s="45">
        <f t="shared" ca="1" si="987"/>
        <v>0</v>
      </c>
      <c r="IC281" s="45">
        <f t="shared" ca="1" si="987"/>
        <v>0</v>
      </c>
      <c r="ID281" s="45">
        <f t="shared" ca="1" si="987"/>
        <v>0</v>
      </c>
      <c r="IE281" s="45">
        <f t="shared" ca="1" si="987"/>
        <v>0</v>
      </c>
      <c r="IF281" s="45">
        <f t="shared" ca="1" si="987"/>
        <v>0</v>
      </c>
      <c r="IG281" s="45">
        <f t="shared" ref="IG281:KP281" ca="1" si="988">IG392</f>
        <v>0</v>
      </c>
      <c r="IH281" s="45">
        <f t="shared" ca="1" si="988"/>
        <v>0</v>
      </c>
      <c r="II281" s="45">
        <f t="shared" ca="1" si="988"/>
        <v>0</v>
      </c>
      <c r="IJ281" s="45">
        <f t="shared" ca="1" si="988"/>
        <v>0</v>
      </c>
      <c r="IK281" s="45">
        <f t="shared" ca="1" si="988"/>
        <v>0</v>
      </c>
      <c r="IL281" s="45">
        <f t="shared" ca="1" si="988"/>
        <v>0</v>
      </c>
      <c r="IM281" s="45">
        <f t="shared" ca="1" si="988"/>
        <v>0</v>
      </c>
      <c r="IN281" s="45">
        <f t="shared" ca="1" si="988"/>
        <v>0</v>
      </c>
      <c r="IO281" s="45">
        <f t="shared" ca="1" si="988"/>
        <v>0</v>
      </c>
      <c r="IP281" s="45">
        <f t="shared" ca="1" si="988"/>
        <v>0</v>
      </c>
      <c r="IQ281" s="45">
        <f t="shared" ca="1" si="988"/>
        <v>0</v>
      </c>
      <c r="IR281" s="45">
        <f t="shared" ca="1" si="988"/>
        <v>0</v>
      </c>
      <c r="IS281" s="45">
        <f t="shared" ca="1" si="988"/>
        <v>0</v>
      </c>
      <c r="IT281" s="45">
        <f t="shared" ca="1" si="988"/>
        <v>0</v>
      </c>
      <c r="IU281" s="45">
        <f t="shared" ca="1" si="988"/>
        <v>0</v>
      </c>
      <c r="IV281" s="45">
        <f t="shared" ca="1" si="988"/>
        <v>0</v>
      </c>
      <c r="IW281" s="45">
        <f t="shared" ca="1" si="988"/>
        <v>6624.245572347314</v>
      </c>
      <c r="IX281" s="45">
        <f t="shared" ca="1" si="988"/>
        <v>11326.913245563755</v>
      </c>
      <c r="IY281" s="45">
        <f t="shared" ca="1" si="988"/>
        <v>6922.9804072460502</v>
      </c>
      <c r="IZ281" s="45">
        <f t="shared" ca="1" si="988"/>
        <v>0</v>
      </c>
      <c r="JA281" s="45">
        <f t="shared" ca="1" si="988"/>
        <v>5237.8591607258395</v>
      </c>
      <c r="JB281" s="45">
        <f t="shared" ca="1" si="988"/>
        <v>6094.017529707603</v>
      </c>
      <c r="JC281" s="45">
        <f t="shared" ca="1" si="988"/>
        <v>13496.674074177357</v>
      </c>
      <c r="JD281" s="45">
        <f t="shared" ca="1" si="988"/>
        <v>17133.193387750842</v>
      </c>
      <c r="JE281" s="45">
        <f t="shared" ca="1" si="988"/>
        <v>18954.007960897718</v>
      </c>
      <c r="JF281" s="45">
        <f t="shared" ca="1" si="988"/>
        <v>21349.968033394747</v>
      </c>
      <c r="JG281" s="45">
        <f t="shared" ca="1" si="988"/>
        <v>23632.628571137044</v>
      </c>
      <c r="JH281" s="45">
        <f t="shared" ca="1" si="988"/>
        <v>22899.933955807064</v>
      </c>
      <c r="JI281" s="45">
        <f t="shared" ca="1" si="988"/>
        <v>18278.36518370088</v>
      </c>
      <c r="JJ281" s="45">
        <f t="shared" ca="1" si="988"/>
        <v>12055.225545068133</v>
      </c>
      <c r="JK281" s="45">
        <f t="shared" ca="1" si="988"/>
        <v>7707.9872472316129</v>
      </c>
      <c r="JL281" s="45">
        <f t="shared" ca="1" si="988"/>
        <v>665.27204135288048</v>
      </c>
      <c r="JM281" s="45">
        <f t="shared" ca="1" si="988"/>
        <v>6256.1854298612225</v>
      </c>
      <c r="JN281" s="45">
        <f t="shared" ca="1" si="988"/>
        <v>6869.0367707975065</v>
      </c>
      <c r="JO281" s="45">
        <f t="shared" ca="1" si="988"/>
        <v>14257.654179870497</v>
      </c>
      <c r="JP281" s="45">
        <f t="shared" ca="1" si="988"/>
        <v>17970.586208642519</v>
      </c>
      <c r="JQ281" s="45">
        <f t="shared" ca="1" si="988"/>
        <v>19684.143100032103</v>
      </c>
      <c r="JR281" s="45">
        <f t="shared" ca="1" si="988"/>
        <v>22067.723483738431</v>
      </c>
      <c r="JS281" s="45">
        <f t="shared" ca="1" si="988"/>
        <v>24337.96448659827</v>
      </c>
      <c r="JT281" s="45">
        <f t="shared" ca="1" si="988"/>
        <v>23625.791192615754</v>
      </c>
      <c r="JU281" s="45">
        <f t="shared" ca="1" si="988"/>
        <v>19062.047285229775</v>
      </c>
      <c r="JV281" s="45">
        <f t="shared" ca="1" si="988"/>
        <v>12911.510855331755</v>
      </c>
      <c r="JW281" s="45">
        <f t="shared" ca="1" si="988"/>
        <v>8621.7691471596663</v>
      </c>
      <c r="JX281" s="45">
        <f t="shared" ca="1" si="988"/>
        <v>1660.0642374711279</v>
      </c>
      <c r="JY281" s="45">
        <f t="shared" ca="1" si="988"/>
        <v>7205.5295748909666</v>
      </c>
      <c r="JZ281" s="45">
        <f t="shared" ca="1" si="988"/>
        <v>7878.7091689534082</v>
      </c>
      <c r="KA281" s="45">
        <f t="shared" ca="1" si="988"/>
        <v>15153.216704327611</v>
      </c>
      <c r="KB281" s="45">
        <f t="shared" ca="1" si="988"/>
        <v>18944.237204231315</v>
      </c>
      <c r="KC281" s="45">
        <f t="shared" ca="1" si="988"/>
        <v>20552.054266010571</v>
      </c>
      <c r="KD281" s="45">
        <f t="shared" ca="1" si="988"/>
        <v>22924.84316126036</v>
      </c>
      <c r="KE281" s="45">
        <f t="shared" ca="1" si="988"/>
        <v>25184.267875904363</v>
      </c>
      <c r="KF281" s="45">
        <f t="shared" ca="1" si="988"/>
        <v>24493.906043166542</v>
      </c>
      <c r="KG281" s="45">
        <f t="shared" ca="1" si="988"/>
        <v>19988.920754121187</v>
      </c>
      <c r="KH281" s="45">
        <f t="shared" ca="1" si="988"/>
        <v>13911.789272194073</v>
      </c>
      <c r="KI281" s="45">
        <f t="shared" ca="1" si="988"/>
        <v>9680.5115131753009</v>
      </c>
      <c r="KJ281" s="45">
        <f t="shared" ca="1" si="988"/>
        <v>2800.5655937984102</v>
      </c>
      <c r="KK281" s="45">
        <f t="shared" ca="1" si="988"/>
        <v>8302.5696057038858</v>
      </c>
      <c r="KL281" s="45">
        <f t="shared" ca="1" si="988"/>
        <v>8986.5012779183871</v>
      </c>
      <c r="KM281" s="45">
        <f t="shared" ca="1" si="988"/>
        <v>16200.199039742116</v>
      </c>
      <c r="KN281" s="45">
        <f t="shared" ca="1" si="988"/>
        <v>20071.15922249484</v>
      </c>
      <c r="KO281" s="45">
        <f t="shared" ca="1" si="988"/>
        <v>21574.913150015389</v>
      </c>
      <c r="KP281" s="45">
        <f t="shared" ca="1" si="988"/>
        <v>23938.668742502632</v>
      </c>
      <c r="KQ281" s="45">
        <f t="shared" ref="KQ281:LT281" ca="1" si="989">KQ392</f>
        <v>26189.052109129385</v>
      </c>
      <c r="KR281" s="45">
        <f t="shared" ca="1" si="989"/>
        <v>25521.968564349438</v>
      </c>
      <c r="KS281" s="45">
        <f t="shared" ca="1" si="989"/>
        <v>21076.857776947239</v>
      </c>
      <c r="KT281" s="45">
        <f t="shared" ca="1" si="989"/>
        <v>15074.118340264635</v>
      </c>
      <c r="KU281" s="45">
        <f t="shared" ca="1" si="989"/>
        <v>5296.1474516056987</v>
      </c>
      <c r="KV281" s="45">
        <f t="shared" ca="1" si="989"/>
        <v>0</v>
      </c>
      <c r="KW281" s="45">
        <f t="shared" ca="1" si="989"/>
        <v>2289.7559688143178</v>
      </c>
      <c r="KX281" s="45">
        <f t="shared" ca="1" si="989"/>
        <v>4267.3220005616258</v>
      </c>
      <c r="KY281" s="45">
        <f t="shared" ca="1" si="989"/>
        <v>11362.671130952478</v>
      </c>
      <c r="KZ281" s="45">
        <f t="shared" ca="1" si="989"/>
        <v>15255.070028196786</v>
      </c>
      <c r="LA281" s="45">
        <f t="shared" ca="1" si="989"/>
        <v>16376.691056539543</v>
      </c>
      <c r="LB281" s="45">
        <f t="shared" ca="1" si="989"/>
        <v>18669.4095397684</v>
      </c>
      <c r="LC281" s="45">
        <f t="shared" ca="1" si="989"/>
        <v>20848.126894700399</v>
      </c>
      <c r="LD281" s="45">
        <f t="shared" ca="1" si="989"/>
        <v>19921.975735379659</v>
      </c>
      <c r="LE281" s="45">
        <f t="shared" ca="1" si="989"/>
        <v>15469.980488857102</v>
      </c>
      <c r="LF281" s="45">
        <f t="shared" ca="1" si="989"/>
        <v>9474.0679952381943</v>
      </c>
      <c r="LG281" s="45">
        <f t="shared" ca="1" si="989"/>
        <v>5075.165493681212</v>
      </c>
      <c r="LH281" s="45">
        <f t="shared" ca="1" si="989"/>
        <v>0</v>
      </c>
      <c r="LI281" s="45">
        <f t="shared" ca="1" si="989"/>
        <v>1927.5973402430882</v>
      </c>
      <c r="LJ281" s="45">
        <f t="shared" ca="1" si="989"/>
        <v>4004.7114467455667</v>
      </c>
      <c r="LK281" s="45">
        <f t="shared" ca="1" si="989"/>
        <v>11079.098583746874</v>
      </c>
      <c r="LL281" s="45">
        <f t="shared" ca="1" si="989"/>
        <v>15038.827043117401</v>
      </c>
      <c r="LM281" s="45">
        <f t="shared" ca="1" si="989"/>
        <v>16043.207482160951</v>
      </c>
      <c r="LN281" s="45">
        <f t="shared" ca="1" si="989"/>
        <v>18313.741565648663</v>
      </c>
      <c r="LO281" s="45">
        <f t="shared" ca="1" si="989"/>
        <v>20470.133334535414</v>
      </c>
      <c r="LP281" s="45">
        <f t="shared" ca="1" si="989"/>
        <v>19553.201355905039</v>
      </c>
      <c r="LQ281" s="45">
        <f t="shared" ca="1" si="989"/>
        <v>15146.160571320295</v>
      </c>
      <c r="LR281" s="45">
        <f t="shared" ca="1" si="989"/>
        <v>9209.2951584095863</v>
      </c>
      <c r="LS281" s="45">
        <f t="shared" ca="1" si="989"/>
        <v>4854.8186180114062</v>
      </c>
      <c r="LT281" s="45">
        <f t="shared" ca="1" si="989"/>
        <v>0</v>
      </c>
      <c r="LU281" s="45"/>
      <c r="LV281" s="45"/>
      <c r="LW281" s="45"/>
      <c r="LX281" s="45"/>
      <c r="LY281" s="45"/>
      <c r="LZ281" s="45"/>
      <c r="MA281" s="45"/>
      <c r="MB281" s="45"/>
      <c r="MC281" s="45"/>
      <c r="MD281" s="45"/>
      <c r="ME281" s="45"/>
      <c r="MF281" s="45"/>
      <c r="MG281" s="45"/>
      <c r="MH281" s="45"/>
      <c r="MI281" s="45"/>
      <c r="MJ281" s="45"/>
      <c r="MK281" s="45"/>
      <c r="ML281" s="45"/>
      <c r="MM281" s="45"/>
      <c r="MN281" s="45"/>
      <c r="MO281" s="45"/>
      <c r="MP281" s="45"/>
      <c r="MQ281" s="45"/>
      <c r="MR281" s="45"/>
      <c r="MS281" s="45"/>
      <c r="MT281" s="45"/>
      <c r="MU281" s="45"/>
      <c r="MV281" s="45"/>
      <c r="MW281" s="45"/>
      <c r="MX281" s="45"/>
      <c r="MY281" s="45"/>
      <c r="MZ281" s="45"/>
      <c r="NA281" s="45"/>
      <c r="NB281" s="45"/>
      <c r="NC281" s="45"/>
      <c r="ND281" s="45"/>
      <c r="NE281" s="45"/>
      <c r="NF281" s="45"/>
      <c r="NG281" s="45"/>
      <c r="NH281" s="45"/>
      <c r="NI281" s="45"/>
      <c r="NJ281" s="45"/>
      <c r="NK281" s="45"/>
      <c r="NL281" s="45"/>
      <c r="NM281" s="45"/>
      <c r="NN281" s="45"/>
      <c r="NO281" s="45"/>
      <c r="NP281" s="45"/>
      <c r="NQ281" s="45"/>
      <c r="NR281" s="45"/>
      <c r="NS281" s="45"/>
      <c r="NT281" s="45"/>
      <c r="NU281" s="45"/>
      <c r="NV281" s="45"/>
      <c r="NW281" s="45"/>
      <c r="NX281" s="45"/>
      <c r="NY281" s="45"/>
      <c r="NZ281" s="45"/>
      <c r="OA281" s="45"/>
      <c r="OB281" s="45"/>
      <c r="OC281" s="45"/>
      <c r="OD281" s="45"/>
      <c r="OE281" s="45"/>
      <c r="OF281" s="45"/>
      <c r="OG281" s="45"/>
      <c r="OH281" s="45"/>
      <c r="OI281" s="45"/>
      <c r="OJ281" s="45"/>
      <c r="OK281" s="45"/>
      <c r="OL281" s="45"/>
      <c r="OM281" s="45"/>
      <c r="ON281" s="45"/>
      <c r="OO281" s="45"/>
      <c r="OP281" s="45"/>
      <c r="OQ281" s="45"/>
      <c r="OR281" s="45"/>
      <c r="OS281" s="45"/>
      <c r="OT281" s="45"/>
      <c r="OU281" s="45"/>
      <c r="OV281" s="45"/>
      <c r="OW281" s="45"/>
      <c r="OX281" s="45"/>
      <c r="OY281" s="45"/>
      <c r="OZ281" s="45"/>
      <c r="PA281" s="45"/>
      <c r="PB281" s="45"/>
      <c r="PC281" s="45"/>
      <c r="PD281" s="45"/>
      <c r="PE281" s="45"/>
      <c r="PF281" s="45"/>
      <c r="PG281" s="45"/>
      <c r="PH281" s="45"/>
      <c r="PI281" s="45"/>
      <c r="PJ281" s="45"/>
      <c r="PK281" s="45"/>
      <c r="PL281" s="45"/>
      <c r="PM281" s="45"/>
      <c r="PN281" s="45"/>
      <c r="PO281" s="45"/>
      <c r="PP281" s="45"/>
      <c r="PQ281" s="45"/>
      <c r="PR281" s="45"/>
      <c r="PS281" s="45"/>
      <c r="PT281" s="45"/>
      <c r="PU281" s="45"/>
      <c r="PV281" s="45"/>
      <c r="PW281" s="45"/>
      <c r="PX281" s="45"/>
      <c r="PY281" s="45"/>
      <c r="PZ281" s="45"/>
      <c r="QA281" s="45"/>
      <c r="QB281" s="45"/>
      <c r="QC281" s="45"/>
      <c r="QD281" s="45"/>
      <c r="QE281" s="45"/>
      <c r="QF281" s="45"/>
      <c r="QG281" s="45"/>
      <c r="QH281" s="45"/>
      <c r="QI281" s="45"/>
      <c r="QJ281" s="45"/>
      <c r="QK281" s="45"/>
      <c r="QL281" s="45"/>
      <c r="QM281" s="45"/>
      <c r="QN281" s="45"/>
      <c r="QO281" s="45"/>
      <c r="QP281" s="45"/>
      <c r="QQ281" s="45"/>
      <c r="QR281" s="45"/>
      <c r="QS281" s="45"/>
      <c r="QT281" s="45"/>
      <c r="QU281" s="45"/>
    </row>
    <row r="282" spans="2:463" outlineLevel="1">
      <c r="C282" s="75" t="s">
        <v>533</v>
      </c>
      <c r="E282" s="50"/>
      <c r="H282" s="258">
        <f>SUM(I282:QJ282)</f>
        <v>0</v>
      </c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  <c r="BA282" s="45"/>
      <c r="BB282" s="45"/>
      <c r="BC282" s="45"/>
      <c r="BD282" s="45"/>
      <c r="BE282" s="45"/>
      <c r="BF282" s="45"/>
      <c r="BG282" s="45"/>
      <c r="BH282" s="45"/>
      <c r="BI282" s="45"/>
      <c r="BJ282" s="45"/>
      <c r="BK282" s="45"/>
      <c r="BL282" s="45"/>
      <c r="BM282" s="45"/>
      <c r="BN282" s="45"/>
      <c r="BO282" s="45"/>
      <c r="BP282" s="45"/>
      <c r="BQ282" s="45"/>
      <c r="BR282" s="45"/>
      <c r="BS282" s="45"/>
      <c r="BT282" s="45"/>
      <c r="BU282" s="45"/>
      <c r="BV282" s="45"/>
      <c r="BW282" s="45"/>
      <c r="BX282" s="45"/>
      <c r="BY282" s="45"/>
      <c r="BZ282" s="45"/>
      <c r="CA282" s="45"/>
      <c r="CB282" s="45"/>
      <c r="CC282" s="45"/>
      <c r="CD282" s="45"/>
      <c r="CE282" s="45"/>
      <c r="CF282" s="45"/>
      <c r="CG282" s="45"/>
      <c r="CH282" s="45"/>
      <c r="CI282" s="45"/>
      <c r="CJ282" s="45"/>
      <c r="CK282" s="45"/>
      <c r="CL282" s="45"/>
      <c r="CM282" s="45"/>
      <c r="CN282" s="45"/>
      <c r="CO282" s="45"/>
      <c r="CP282" s="45"/>
      <c r="CQ282" s="45"/>
      <c r="CR282" s="45"/>
      <c r="CS282" s="45"/>
      <c r="CT282" s="45"/>
      <c r="CU282" s="45"/>
      <c r="CV282" s="45"/>
      <c r="CW282" s="45"/>
      <c r="CX282" s="45"/>
      <c r="CY282" s="45"/>
      <c r="CZ282" s="45"/>
      <c r="DA282" s="45"/>
      <c r="DB282" s="45"/>
      <c r="DC282" s="45"/>
      <c r="DD282" s="45"/>
      <c r="DE282" s="45"/>
      <c r="DF282" s="45"/>
      <c r="DG282" s="45"/>
      <c r="DH282" s="45"/>
      <c r="DI282" s="45"/>
      <c r="DJ282" s="45"/>
      <c r="DK282" s="45"/>
      <c r="DL282" s="45"/>
      <c r="DM282" s="45"/>
      <c r="DN282" s="45"/>
      <c r="DO282" s="45"/>
      <c r="DP282" s="45"/>
      <c r="DQ282" s="45"/>
      <c r="DR282" s="45"/>
      <c r="DS282" s="45"/>
      <c r="DT282" s="45"/>
      <c r="DU282" s="45"/>
      <c r="DV282" s="45"/>
      <c r="DW282" s="45"/>
      <c r="DX282" s="45"/>
      <c r="DY282" s="45"/>
      <c r="DZ282" s="45"/>
      <c r="EA282" s="45"/>
      <c r="EB282" s="45"/>
      <c r="EC282" s="45"/>
      <c r="ED282" s="45"/>
      <c r="EE282" s="45"/>
      <c r="EF282" s="45"/>
      <c r="EG282" s="45"/>
      <c r="EH282" s="45"/>
      <c r="EI282" s="45"/>
      <c r="EJ282" s="45"/>
      <c r="EK282" s="45"/>
      <c r="EL282" s="45"/>
      <c r="EM282" s="45"/>
      <c r="EN282" s="45"/>
      <c r="EO282" s="45"/>
      <c r="EP282" s="45"/>
      <c r="EQ282" s="45"/>
      <c r="ER282" s="45"/>
      <c r="ES282" s="45"/>
      <c r="ET282" s="45"/>
      <c r="EU282" s="45"/>
      <c r="EV282" s="45"/>
      <c r="EW282" s="45"/>
      <c r="EX282" s="45"/>
      <c r="EY282" s="45"/>
      <c r="EZ282" s="45"/>
      <c r="FA282" s="45"/>
      <c r="FB282" s="45"/>
      <c r="FC282" s="45"/>
      <c r="FD282" s="45"/>
      <c r="FE282" s="45"/>
      <c r="FF282" s="45"/>
      <c r="FG282" s="45"/>
      <c r="FH282" s="45"/>
      <c r="FI282" s="45"/>
      <c r="FJ282" s="45"/>
      <c r="FK282" s="45"/>
      <c r="FL282" s="45"/>
      <c r="FM282" s="45"/>
      <c r="FN282" s="45"/>
      <c r="FO282" s="45"/>
      <c r="FP282" s="45"/>
      <c r="FQ282" s="45"/>
      <c r="FR282" s="45"/>
      <c r="FS282" s="45"/>
      <c r="FT282" s="45"/>
      <c r="FU282" s="45"/>
      <c r="FV282" s="45"/>
      <c r="FW282" s="45"/>
      <c r="FX282" s="45"/>
      <c r="FY282" s="45"/>
      <c r="FZ282" s="45"/>
      <c r="GA282" s="45"/>
      <c r="GB282" s="45"/>
      <c r="GC282" s="45"/>
      <c r="GD282" s="45"/>
      <c r="GE282" s="45"/>
      <c r="GF282" s="45"/>
      <c r="GG282" s="45"/>
      <c r="GH282" s="45"/>
      <c r="GI282" s="45"/>
      <c r="GJ282" s="45"/>
      <c r="GK282" s="45"/>
      <c r="GL282" s="45"/>
      <c r="GM282" s="45"/>
      <c r="GN282" s="45"/>
      <c r="GO282" s="45"/>
      <c r="GP282" s="45"/>
      <c r="GQ282" s="45"/>
      <c r="GR282" s="45"/>
      <c r="GS282" s="45"/>
      <c r="GT282" s="45"/>
      <c r="GU282" s="45"/>
      <c r="GV282" s="45"/>
      <c r="GW282" s="45"/>
      <c r="GX282" s="45"/>
      <c r="GY282" s="45"/>
      <c r="GZ282" s="45"/>
      <c r="HA282" s="45"/>
      <c r="HB282" s="45"/>
      <c r="HC282" s="45"/>
      <c r="HD282" s="45"/>
      <c r="HE282" s="45"/>
      <c r="HF282" s="45"/>
      <c r="HG282" s="45"/>
      <c r="HH282" s="45"/>
      <c r="HI282" s="45"/>
      <c r="HJ282" s="45"/>
      <c r="HK282" s="45"/>
      <c r="HL282" s="45"/>
      <c r="HM282" s="45"/>
      <c r="HN282" s="45"/>
      <c r="HO282" s="45"/>
      <c r="HP282" s="45"/>
      <c r="HQ282" s="45"/>
      <c r="HR282" s="45"/>
      <c r="HS282" s="45"/>
      <c r="HT282" s="45"/>
      <c r="HU282" s="45"/>
      <c r="HV282" s="45"/>
      <c r="HW282" s="45"/>
      <c r="HX282" s="45"/>
      <c r="HY282" s="45"/>
      <c r="HZ282" s="45"/>
      <c r="IA282" s="45"/>
      <c r="IB282" s="45"/>
      <c r="IC282" s="45"/>
      <c r="ID282" s="45"/>
      <c r="IE282" s="45"/>
      <c r="IF282" s="45"/>
      <c r="IG282" s="45"/>
      <c r="IH282" s="45"/>
      <c r="II282" s="45"/>
      <c r="IJ282" s="45"/>
      <c r="IK282" s="45"/>
      <c r="IL282" s="45"/>
      <c r="IM282" s="45"/>
      <c r="IN282" s="45"/>
      <c r="IO282" s="45"/>
      <c r="IP282" s="45"/>
      <c r="IQ282" s="45"/>
      <c r="IR282" s="45"/>
      <c r="IS282" s="45"/>
      <c r="IT282" s="45"/>
      <c r="IU282" s="45"/>
      <c r="IV282" s="45"/>
      <c r="IW282" s="45"/>
      <c r="IX282" s="45"/>
      <c r="IY282" s="45"/>
      <c r="IZ282" s="45"/>
      <c r="JA282" s="45"/>
      <c r="JB282" s="45"/>
      <c r="JC282" s="45"/>
      <c r="JD282" s="45"/>
      <c r="JE282" s="45"/>
      <c r="JF282" s="45"/>
      <c r="JG282" s="45"/>
      <c r="JH282" s="45"/>
      <c r="JI282" s="45"/>
      <c r="JJ282" s="45"/>
      <c r="JK282" s="45"/>
      <c r="JL282" s="45"/>
      <c r="JM282" s="45"/>
      <c r="JN282" s="45"/>
      <c r="JO282" s="45"/>
      <c r="JP282" s="45"/>
      <c r="JQ282" s="45"/>
      <c r="JR282" s="45"/>
      <c r="JS282" s="45"/>
      <c r="JT282" s="45"/>
      <c r="JU282" s="45"/>
      <c r="JV282" s="45"/>
      <c r="JW282" s="45"/>
      <c r="JX282" s="45"/>
      <c r="JY282" s="45"/>
      <c r="JZ282" s="45"/>
      <c r="KA282" s="45"/>
      <c r="KB282" s="45"/>
      <c r="KC282" s="45"/>
      <c r="KD282" s="45"/>
      <c r="KE282" s="45"/>
      <c r="KF282" s="45"/>
      <c r="KG282" s="45"/>
      <c r="KH282" s="45"/>
      <c r="KI282" s="45"/>
      <c r="KJ282" s="45"/>
      <c r="KK282" s="45"/>
      <c r="KL282" s="45"/>
      <c r="KM282" s="45"/>
      <c r="KN282" s="45"/>
      <c r="KO282" s="45"/>
      <c r="KP282" s="45"/>
      <c r="KQ282" s="45"/>
      <c r="KR282" s="45"/>
      <c r="KS282" s="45"/>
      <c r="KT282" s="45"/>
      <c r="KU282" s="45"/>
      <c r="KV282" s="45"/>
      <c r="KW282" s="45"/>
      <c r="KX282" s="45"/>
      <c r="KY282" s="45"/>
      <c r="KZ282" s="45"/>
      <c r="LA282" s="45"/>
      <c r="LB282" s="45"/>
      <c r="LC282" s="45"/>
      <c r="LD282" s="45"/>
      <c r="LE282" s="45"/>
      <c r="LF282" s="45"/>
      <c r="LG282" s="45"/>
      <c r="LH282" s="45"/>
      <c r="LI282" s="45"/>
      <c r="LJ282" s="45"/>
      <c r="LK282" s="45"/>
      <c r="LL282" s="45"/>
      <c r="LM282" s="45"/>
      <c r="LN282" s="45"/>
      <c r="LO282" s="45"/>
      <c r="LP282" s="45"/>
      <c r="LQ282" s="45"/>
      <c r="LR282" s="45"/>
      <c r="LS282" s="45"/>
      <c r="LT282" s="45"/>
      <c r="LU282" s="45"/>
      <c r="LV282" s="45"/>
      <c r="LW282" s="45"/>
      <c r="LX282" s="45"/>
      <c r="LY282" s="45"/>
      <c r="LZ282" s="45"/>
      <c r="MA282" s="45"/>
      <c r="MB282" s="45"/>
      <c r="MC282" s="45"/>
      <c r="MD282" s="45"/>
      <c r="ME282" s="45"/>
      <c r="MF282" s="45"/>
      <c r="MG282" s="45"/>
      <c r="MH282" s="45"/>
      <c r="MI282" s="45"/>
      <c r="MJ282" s="45"/>
      <c r="MK282" s="45"/>
      <c r="ML282" s="45"/>
      <c r="MM282" s="45"/>
      <c r="MN282" s="45"/>
      <c r="MO282" s="45"/>
      <c r="MP282" s="45"/>
      <c r="MQ282" s="45"/>
      <c r="MR282" s="45"/>
      <c r="MS282" s="45"/>
      <c r="MT282" s="45"/>
      <c r="MU282" s="45"/>
      <c r="MV282" s="45"/>
      <c r="MW282" s="45"/>
      <c r="MX282" s="45"/>
      <c r="MY282" s="45"/>
      <c r="MZ282" s="45"/>
      <c r="NA282" s="45"/>
      <c r="NB282" s="45"/>
      <c r="NC282" s="45"/>
      <c r="ND282" s="45"/>
      <c r="NE282" s="45"/>
      <c r="NF282" s="45"/>
      <c r="NG282" s="45"/>
      <c r="NH282" s="45"/>
      <c r="NI282" s="45"/>
      <c r="NJ282" s="45"/>
      <c r="NK282" s="45"/>
      <c r="NL282" s="45"/>
      <c r="NM282" s="45"/>
      <c r="NN282" s="45"/>
      <c r="NO282" s="45"/>
      <c r="NP282" s="45"/>
      <c r="NQ282" s="45"/>
      <c r="NR282" s="45"/>
      <c r="NS282" s="45"/>
      <c r="NT282" s="45"/>
      <c r="NU282" s="45"/>
      <c r="NV282" s="45"/>
      <c r="NW282" s="45"/>
      <c r="NX282" s="45"/>
      <c r="NY282" s="45"/>
      <c r="NZ282" s="45"/>
      <c r="OA282" s="45"/>
      <c r="OB282" s="45"/>
      <c r="OC282" s="45"/>
      <c r="OD282" s="45"/>
      <c r="OE282" s="45"/>
      <c r="OF282" s="45"/>
      <c r="OG282" s="45"/>
      <c r="OH282" s="45"/>
      <c r="OI282" s="45"/>
      <c r="OJ282" s="45"/>
      <c r="OK282" s="45"/>
      <c r="OL282" s="45"/>
      <c r="OM282" s="45"/>
      <c r="ON282" s="45"/>
      <c r="OO282" s="45"/>
      <c r="OP282" s="45"/>
      <c r="OQ282" s="45"/>
      <c r="OR282" s="45"/>
      <c r="OS282" s="45"/>
      <c r="OT282" s="45"/>
      <c r="OU282" s="45"/>
      <c r="OV282" s="45"/>
      <c r="OW282" s="45"/>
      <c r="OX282" s="45"/>
      <c r="OY282" s="45"/>
      <c r="OZ282" s="45"/>
      <c r="PA282" s="45"/>
      <c r="PB282" s="45"/>
      <c r="PC282" s="45"/>
      <c r="PD282" s="45"/>
      <c r="PE282" s="45"/>
      <c r="PF282" s="45"/>
      <c r="PG282" s="45"/>
      <c r="PH282" s="45"/>
      <c r="PI282" s="45"/>
      <c r="PJ282" s="45"/>
      <c r="PK282" s="45"/>
      <c r="PL282" s="45"/>
      <c r="PM282" s="45"/>
      <c r="PN282" s="45"/>
      <c r="PO282" s="45"/>
      <c r="PP282" s="45"/>
      <c r="PQ282" s="45"/>
      <c r="PR282" s="45"/>
      <c r="PS282" s="45"/>
      <c r="PT282" s="45"/>
      <c r="PU282" s="45"/>
      <c r="PV282" s="45"/>
      <c r="PW282" s="45"/>
      <c r="PX282" s="45"/>
      <c r="PY282" s="45"/>
      <c r="PZ282" s="45"/>
      <c r="QA282" s="45"/>
      <c r="QB282" s="45"/>
      <c r="QC282" s="45"/>
      <c r="QD282" s="45"/>
      <c r="QE282" s="45"/>
      <c r="QF282" s="45"/>
      <c r="QG282" s="45"/>
      <c r="QH282" s="45"/>
      <c r="QI282" s="45"/>
      <c r="QJ282" s="45"/>
      <c r="QK282" s="45"/>
      <c r="QL282" s="45"/>
      <c r="QM282" s="45"/>
      <c r="QN282" s="45"/>
      <c r="QO282" s="45"/>
      <c r="QP282" s="45"/>
      <c r="QQ282" s="45"/>
      <c r="QR282" s="45"/>
      <c r="QS282" s="45"/>
      <c r="QT282" s="45"/>
      <c r="QU282" s="45"/>
    </row>
    <row r="283" spans="2:463" outlineLevel="1">
      <c r="C283" s="75" t="s">
        <v>534</v>
      </c>
      <c r="E283" s="50"/>
      <c r="H283" s="258">
        <f>SUM(I283:QJ283)</f>
        <v>530341.62971311295</v>
      </c>
      <c r="I283" s="45">
        <f t="shared" ref="I283:BT283" si="990">I264*0.209</f>
        <v>0</v>
      </c>
      <c r="J283" s="45">
        <f t="shared" si="990"/>
        <v>0</v>
      </c>
      <c r="K283" s="45">
        <f t="shared" si="990"/>
        <v>0</v>
      </c>
      <c r="L283" s="45">
        <f t="shared" si="990"/>
        <v>0</v>
      </c>
      <c r="M283" s="45">
        <f t="shared" si="990"/>
        <v>0</v>
      </c>
      <c r="N283" s="45">
        <f t="shared" si="990"/>
        <v>0</v>
      </c>
      <c r="O283" s="45">
        <f t="shared" si="990"/>
        <v>0</v>
      </c>
      <c r="P283" s="45">
        <f t="shared" si="990"/>
        <v>0</v>
      </c>
      <c r="Q283" s="45">
        <f t="shared" si="990"/>
        <v>0</v>
      </c>
      <c r="R283" s="45">
        <f t="shared" si="990"/>
        <v>0</v>
      </c>
      <c r="S283" s="45">
        <f t="shared" si="990"/>
        <v>0</v>
      </c>
      <c r="T283" s="45">
        <f t="shared" si="990"/>
        <v>0</v>
      </c>
      <c r="U283" s="45">
        <f t="shared" si="990"/>
        <v>0</v>
      </c>
      <c r="V283" s="45">
        <f t="shared" si="990"/>
        <v>0</v>
      </c>
      <c r="W283" s="45">
        <f t="shared" si="990"/>
        <v>0</v>
      </c>
      <c r="X283" s="45">
        <f t="shared" si="990"/>
        <v>0</v>
      </c>
      <c r="Y283" s="45">
        <f t="shared" si="990"/>
        <v>0</v>
      </c>
      <c r="Z283" s="45">
        <f t="shared" si="990"/>
        <v>0</v>
      </c>
      <c r="AA283" s="45">
        <f t="shared" si="990"/>
        <v>0</v>
      </c>
      <c r="AB283" s="45">
        <f t="shared" si="990"/>
        <v>0</v>
      </c>
      <c r="AC283" s="45">
        <f t="shared" si="990"/>
        <v>0</v>
      </c>
      <c r="AD283" s="45">
        <f t="shared" si="990"/>
        <v>0</v>
      </c>
      <c r="AE283" s="45">
        <f t="shared" si="990"/>
        <v>0</v>
      </c>
      <c r="AF283" s="45">
        <f t="shared" si="990"/>
        <v>0</v>
      </c>
      <c r="AG283" s="45">
        <f t="shared" si="990"/>
        <v>1293.8533065648435</v>
      </c>
      <c r="AH283" s="45">
        <f t="shared" si="990"/>
        <v>1293.8533065648435</v>
      </c>
      <c r="AI283" s="45">
        <f t="shared" si="990"/>
        <v>1293.8533065648435</v>
      </c>
      <c r="AJ283" s="45">
        <f t="shared" si="990"/>
        <v>1293.8533065648435</v>
      </c>
      <c r="AK283" s="45">
        <f t="shared" si="990"/>
        <v>1293.8533065648435</v>
      </c>
      <c r="AL283" s="45">
        <f t="shared" si="990"/>
        <v>1293.8533065648435</v>
      </c>
      <c r="AM283" s="45">
        <f t="shared" si="990"/>
        <v>1293.8533065648435</v>
      </c>
      <c r="AN283" s="45">
        <f t="shared" si="990"/>
        <v>1293.8533065648435</v>
      </c>
      <c r="AO283" s="45">
        <f t="shared" si="990"/>
        <v>1293.8533065648435</v>
      </c>
      <c r="AP283" s="45">
        <f t="shared" si="990"/>
        <v>1293.8533065648435</v>
      </c>
      <c r="AQ283" s="45">
        <f t="shared" si="990"/>
        <v>1293.8533065648435</v>
      </c>
      <c r="AR283" s="45">
        <f t="shared" si="990"/>
        <v>1293.8533065648435</v>
      </c>
      <c r="AS283" s="45">
        <f t="shared" si="990"/>
        <v>1326.1996392289648</v>
      </c>
      <c r="AT283" s="45">
        <f t="shared" si="990"/>
        <v>1326.1996392289648</v>
      </c>
      <c r="AU283" s="45">
        <f t="shared" si="990"/>
        <v>1326.1996392289648</v>
      </c>
      <c r="AV283" s="45">
        <f t="shared" si="990"/>
        <v>1326.1996392289648</v>
      </c>
      <c r="AW283" s="45">
        <f t="shared" si="990"/>
        <v>1326.1996392289648</v>
      </c>
      <c r="AX283" s="45">
        <f t="shared" si="990"/>
        <v>1326.1996392289648</v>
      </c>
      <c r="AY283" s="45">
        <f t="shared" si="990"/>
        <v>1326.1996392289648</v>
      </c>
      <c r="AZ283" s="45">
        <f t="shared" si="990"/>
        <v>1326.1996392289648</v>
      </c>
      <c r="BA283" s="45">
        <f t="shared" si="990"/>
        <v>1326.1996392289648</v>
      </c>
      <c r="BB283" s="45">
        <f t="shared" si="990"/>
        <v>1326.1996392289648</v>
      </c>
      <c r="BC283" s="45">
        <f t="shared" si="990"/>
        <v>1326.1996392289648</v>
      </c>
      <c r="BD283" s="45">
        <f t="shared" si="990"/>
        <v>1326.1996392289648</v>
      </c>
      <c r="BE283" s="45">
        <f t="shared" si="990"/>
        <v>1359.3546302096886</v>
      </c>
      <c r="BF283" s="45">
        <f t="shared" si="990"/>
        <v>1359.3546302096886</v>
      </c>
      <c r="BG283" s="45">
        <f t="shared" si="990"/>
        <v>1359.3546302096886</v>
      </c>
      <c r="BH283" s="45">
        <f t="shared" si="990"/>
        <v>1359.3546302096886</v>
      </c>
      <c r="BI283" s="45">
        <f t="shared" si="990"/>
        <v>1359.3546302096886</v>
      </c>
      <c r="BJ283" s="45">
        <f t="shared" si="990"/>
        <v>1359.3546302096886</v>
      </c>
      <c r="BK283" s="45">
        <f t="shared" si="990"/>
        <v>1359.3546302096886</v>
      </c>
      <c r="BL283" s="45">
        <f t="shared" si="990"/>
        <v>1359.3546302096886</v>
      </c>
      <c r="BM283" s="45">
        <f t="shared" si="990"/>
        <v>1359.3546302096886</v>
      </c>
      <c r="BN283" s="45">
        <f t="shared" si="990"/>
        <v>1359.3546302096886</v>
      </c>
      <c r="BO283" s="45">
        <f t="shared" si="990"/>
        <v>1359.3546302096886</v>
      </c>
      <c r="BP283" s="45">
        <f t="shared" si="990"/>
        <v>1359.3546302096886</v>
      </c>
      <c r="BQ283" s="45">
        <f t="shared" si="990"/>
        <v>1393.3384959649309</v>
      </c>
      <c r="BR283" s="45">
        <f t="shared" si="990"/>
        <v>1393.3384959649309</v>
      </c>
      <c r="BS283" s="45">
        <f t="shared" si="990"/>
        <v>1393.3384959649309</v>
      </c>
      <c r="BT283" s="45">
        <f t="shared" si="990"/>
        <v>1393.3384959649309</v>
      </c>
      <c r="BU283" s="45">
        <f t="shared" ref="BU283:EF283" si="991">BU264*0.209</f>
        <v>1393.3384959649309</v>
      </c>
      <c r="BV283" s="45">
        <f t="shared" si="991"/>
        <v>1393.3384959649309</v>
      </c>
      <c r="BW283" s="45">
        <f t="shared" si="991"/>
        <v>1393.3384959649309</v>
      </c>
      <c r="BX283" s="45">
        <f t="shared" si="991"/>
        <v>1393.3384959649309</v>
      </c>
      <c r="BY283" s="45">
        <f t="shared" si="991"/>
        <v>1393.3384959649309</v>
      </c>
      <c r="BZ283" s="45">
        <f t="shared" si="991"/>
        <v>1393.3384959649309</v>
      </c>
      <c r="CA283" s="45">
        <f t="shared" si="991"/>
        <v>1393.3384959649309</v>
      </c>
      <c r="CB283" s="45">
        <f t="shared" si="991"/>
        <v>1393.3384959649309</v>
      </c>
      <c r="CC283" s="45">
        <f t="shared" si="991"/>
        <v>1428.1719583640538</v>
      </c>
      <c r="CD283" s="45">
        <f t="shared" si="991"/>
        <v>1428.1719583640538</v>
      </c>
      <c r="CE283" s="45">
        <f t="shared" si="991"/>
        <v>1428.1719583640538</v>
      </c>
      <c r="CF283" s="45">
        <f t="shared" si="991"/>
        <v>1428.1719583640538</v>
      </c>
      <c r="CG283" s="45">
        <f t="shared" si="991"/>
        <v>1428.1719583640538</v>
      </c>
      <c r="CH283" s="45">
        <f t="shared" si="991"/>
        <v>1428.1719583640538</v>
      </c>
      <c r="CI283" s="45">
        <f t="shared" si="991"/>
        <v>1428.1719583640538</v>
      </c>
      <c r="CJ283" s="45">
        <f t="shared" si="991"/>
        <v>1428.1719583640538</v>
      </c>
      <c r="CK283" s="45">
        <f t="shared" si="991"/>
        <v>1428.1719583640538</v>
      </c>
      <c r="CL283" s="45">
        <f t="shared" si="991"/>
        <v>1428.1719583640538</v>
      </c>
      <c r="CM283" s="45">
        <f t="shared" si="991"/>
        <v>1428.1719583640538</v>
      </c>
      <c r="CN283" s="45">
        <f t="shared" si="991"/>
        <v>1428.1719583640538</v>
      </c>
      <c r="CO283" s="45">
        <f t="shared" si="991"/>
        <v>1463.8762573231552</v>
      </c>
      <c r="CP283" s="45">
        <f t="shared" si="991"/>
        <v>1463.8762573231552</v>
      </c>
      <c r="CQ283" s="45">
        <f t="shared" si="991"/>
        <v>1463.8762573231552</v>
      </c>
      <c r="CR283" s="45">
        <f t="shared" si="991"/>
        <v>1463.8762573231552</v>
      </c>
      <c r="CS283" s="45">
        <f t="shared" si="991"/>
        <v>1463.8762573231552</v>
      </c>
      <c r="CT283" s="45">
        <f t="shared" si="991"/>
        <v>1463.8762573231552</v>
      </c>
      <c r="CU283" s="45">
        <f t="shared" si="991"/>
        <v>1463.8762573231552</v>
      </c>
      <c r="CV283" s="45">
        <f t="shared" si="991"/>
        <v>1463.8762573231552</v>
      </c>
      <c r="CW283" s="45">
        <f t="shared" si="991"/>
        <v>1463.8762573231552</v>
      </c>
      <c r="CX283" s="45">
        <f t="shared" si="991"/>
        <v>1463.8762573231552</v>
      </c>
      <c r="CY283" s="45">
        <f t="shared" si="991"/>
        <v>1463.8762573231552</v>
      </c>
      <c r="CZ283" s="45">
        <f t="shared" si="991"/>
        <v>1463.8762573231552</v>
      </c>
      <c r="DA283" s="45">
        <f t="shared" si="991"/>
        <v>1500.473163756234</v>
      </c>
      <c r="DB283" s="45">
        <f t="shared" si="991"/>
        <v>1500.473163756234</v>
      </c>
      <c r="DC283" s="45">
        <f t="shared" si="991"/>
        <v>1500.473163756234</v>
      </c>
      <c r="DD283" s="45">
        <f t="shared" si="991"/>
        <v>1500.473163756234</v>
      </c>
      <c r="DE283" s="45">
        <f t="shared" si="991"/>
        <v>1500.473163756234</v>
      </c>
      <c r="DF283" s="45">
        <f t="shared" si="991"/>
        <v>1500.473163756234</v>
      </c>
      <c r="DG283" s="45">
        <f t="shared" si="991"/>
        <v>1500.473163756234</v>
      </c>
      <c r="DH283" s="45">
        <f t="shared" si="991"/>
        <v>1500.473163756234</v>
      </c>
      <c r="DI283" s="45">
        <f t="shared" si="991"/>
        <v>1500.473163756234</v>
      </c>
      <c r="DJ283" s="45">
        <f t="shared" si="991"/>
        <v>1500.473163756234</v>
      </c>
      <c r="DK283" s="45">
        <f t="shared" si="991"/>
        <v>1500.473163756234</v>
      </c>
      <c r="DL283" s="45">
        <f t="shared" si="991"/>
        <v>1500.473163756234</v>
      </c>
      <c r="DM283" s="45">
        <f t="shared" si="991"/>
        <v>1537.9849928501394</v>
      </c>
      <c r="DN283" s="45">
        <f t="shared" si="991"/>
        <v>1537.9849928501394</v>
      </c>
      <c r="DO283" s="45">
        <f t="shared" si="991"/>
        <v>1537.9849928501394</v>
      </c>
      <c r="DP283" s="45">
        <f t="shared" si="991"/>
        <v>1537.9849928501394</v>
      </c>
      <c r="DQ283" s="45">
        <f t="shared" si="991"/>
        <v>1537.9849928501394</v>
      </c>
      <c r="DR283" s="45">
        <f t="shared" si="991"/>
        <v>1537.9849928501394</v>
      </c>
      <c r="DS283" s="45">
        <f t="shared" si="991"/>
        <v>1537.9849928501394</v>
      </c>
      <c r="DT283" s="45">
        <f t="shared" si="991"/>
        <v>1537.9849928501394</v>
      </c>
      <c r="DU283" s="45">
        <f t="shared" si="991"/>
        <v>1537.9849928501394</v>
      </c>
      <c r="DV283" s="45">
        <f t="shared" si="991"/>
        <v>1537.9849928501394</v>
      </c>
      <c r="DW283" s="45">
        <f t="shared" si="991"/>
        <v>1537.9849928501394</v>
      </c>
      <c r="DX283" s="45">
        <f t="shared" si="991"/>
        <v>1537.9849928501394</v>
      </c>
      <c r="DY283" s="45">
        <f t="shared" si="991"/>
        <v>1576.4346176713925</v>
      </c>
      <c r="DZ283" s="45">
        <f t="shared" si="991"/>
        <v>1576.4346176713925</v>
      </c>
      <c r="EA283" s="45">
        <f t="shared" si="991"/>
        <v>1576.4346176713925</v>
      </c>
      <c r="EB283" s="45">
        <f t="shared" si="991"/>
        <v>1576.4346176713925</v>
      </c>
      <c r="EC283" s="45">
        <f t="shared" si="991"/>
        <v>1576.4346176713925</v>
      </c>
      <c r="ED283" s="45">
        <f t="shared" si="991"/>
        <v>1576.4346176713925</v>
      </c>
      <c r="EE283" s="45">
        <f t="shared" si="991"/>
        <v>1576.4346176713925</v>
      </c>
      <c r="EF283" s="45">
        <f t="shared" si="991"/>
        <v>1576.4346176713925</v>
      </c>
      <c r="EG283" s="45">
        <f t="shared" ref="EG283:GR283" si="992">EG264*0.209</f>
        <v>1576.4346176713925</v>
      </c>
      <c r="EH283" s="45">
        <f t="shared" si="992"/>
        <v>1576.4346176713925</v>
      </c>
      <c r="EI283" s="45">
        <f t="shared" si="992"/>
        <v>1576.4346176713925</v>
      </c>
      <c r="EJ283" s="45">
        <f t="shared" si="992"/>
        <v>1576.4346176713925</v>
      </c>
      <c r="EK283" s="45">
        <f t="shared" si="992"/>
        <v>1615.8454831131776</v>
      </c>
      <c r="EL283" s="45">
        <f t="shared" si="992"/>
        <v>1615.8454831131776</v>
      </c>
      <c r="EM283" s="45">
        <f t="shared" si="992"/>
        <v>1615.8454831131776</v>
      </c>
      <c r="EN283" s="45">
        <f t="shared" si="992"/>
        <v>1615.8454831131776</v>
      </c>
      <c r="EO283" s="45">
        <f t="shared" si="992"/>
        <v>1615.8454831131776</v>
      </c>
      <c r="EP283" s="45">
        <f t="shared" si="992"/>
        <v>1615.8454831131776</v>
      </c>
      <c r="EQ283" s="45">
        <f t="shared" si="992"/>
        <v>1615.8454831131776</v>
      </c>
      <c r="ER283" s="45">
        <f t="shared" si="992"/>
        <v>1615.8454831131776</v>
      </c>
      <c r="ES283" s="45">
        <f t="shared" si="992"/>
        <v>1615.8454831131776</v>
      </c>
      <c r="ET283" s="45">
        <f t="shared" si="992"/>
        <v>1615.8454831131776</v>
      </c>
      <c r="EU283" s="45">
        <f t="shared" si="992"/>
        <v>1615.8454831131776</v>
      </c>
      <c r="EV283" s="45">
        <f t="shared" si="992"/>
        <v>1615.8454831131776</v>
      </c>
      <c r="EW283" s="45">
        <f t="shared" si="992"/>
        <v>1656.2416201910071</v>
      </c>
      <c r="EX283" s="45">
        <f t="shared" si="992"/>
        <v>1656.2416201910071</v>
      </c>
      <c r="EY283" s="45">
        <f t="shared" si="992"/>
        <v>1656.2416201910071</v>
      </c>
      <c r="EZ283" s="45">
        <f t="shared" si="992"/>
        <v>1656.2416201910071</v>
      </c>
      <c r="FA283" s="45">
        <f t="shared" si="992"/>
        <v>1656.2416201910071</v>
      </c>
      <c r="FB283" s="45">
        <f t="shared" si="992"/>
        <v>1656.2416201910071</v>
      </c>
      <c r="FC283" s="45">
        <f t="shared" si="992"/>
        <v>1656.2416201910071</v>
      </c>
      <c r="FD283" s="45">
        <f t="shared" si="992"/>
        <v>1656.2416201910071</v>
      </c>
      <c r="FE283" s="45">
        <f t="shared" si="992"/>
        <v>1656.2416201910071</v>
      </c>
      <c r="FF283" s="45">
        <f t="shared" si="992"/>
        <v>1656.2416201910071</v>
      </c>
      <c r="FG283" s="45">
        <f t="shared" si="992"/>
        <v>1656.2416201910071</v>
      </c>
      <c r="FH283" s="45">
        <f t="shared" si="992"/>
        <v>1656.2416201910071</v>
      </c>
      <c r="FI283" s="45">
        <f t="shared" si="992"/>
        <v>1697.647660695782</v>
      </c>
      <c r="FJ283" s="45">
        <f t="shared" si="992"/>
        <v>1697.647660695782</v>
      </c>
      <c r="FK283" s="45">
        <f t="shared" si="992"/>
        <v>1697.647660695782</v>
      </c>
      <c r="FL283" s="45">
        <f t="shared" si="992"/>
        <v>1697.647660695782</v>
      </c>
      <c r="FM283" s="45">
        <f t="shared" si="992"/>
        <v>1697.647660695782</v>
      </c>
      <c r="FN283" s="45">
        <f t="shared" si="992"/>
        <v>1697.647660695782</v>
      </c>
      <c r="FO283" s="45">
        <f t="shared" si="992"/>
        <v>1697.647660695782</v>
      </c>
      <c r="FP283" s="45">
        <f t="shared" si="992"/>
        <v>1697.647660695782</v>
      </c>
      <c r="FQ283" s="45">
        <f t="shared" si="992"/>
        <v>1697.647660695782</v>
      </c>
      <c r="FR283" s="45">
        <f t="shared" si="992"/>
        <v>1697.647660695782</v>
      </c>
      <c r="FS283" s="45">
        <f t="shared" si="992"/>
        <v>1697.647660695782</v>
      </c>
      <c r="FT283" s="45">
        <f t="shared" si="992"/>
        <v>1697.647660695782</v>
      </c>
      <c r="FU283" s="45">
        <f t="shared" si="992"/>
        <v>1740.0888522131766</v>
      </c>
      <c r="FV283" s="45">
        <f t="shared" si="992"/>
        <v>1740.0888522131766</v>
      </c>
      <c r="FW283" s="45">
        <f t="shared" si="992"/>
        <v>1740.0888522131766</v>
      </c>
      <c r="FX283" s="45">
        <f t="shared" si="992"/>
        <v>1740.0888522131766</v>
      </c>
      <c r="FY283" s="45">
        <f t="shared" si="992"/>
        <v>1740.0888522131766</v>
      </c>
      <c r="FZ283" s="45">
        <f t="shared" si="992"/>
        <v>1740.0888522131766</v>
      </c>
      <c r="GA283" s="45">
        <f t="shared" si="992"/>
        <v>1740.0888522131766</v>
      </c>
      <c r="GB283" s="45">
        <f t="shared" si="992"/>
        <v>1740.0888522131766</v>
      </c>
      <c r="GC283" s="45">
        <f t="shared" si="992"/>
        <v>1740.0888522131766</v>
      </c>
      <c r="GD283" s="45">
        <f t="shared" si="992"/>
        <v>1740.0888522131766</v>
      </c>
      <c r="GE283" s="45">
        <f t="shared" si="992"/>
        <v>1740.0888522131766</v>
      </c>
      <c r="GF283" s="45">
        <f t="shared" si="992"/>
        <v>1740.0888522131766</v>
      </c>
      <c r="GG283" s="45">
        <f t="shared" si="992"/>
        <v>1783.5910735185057</v>
      </c>
      <c r="GH283" s="45">
        <f t="shared" si="992"/>
        <v>1783.5910735185057</v>
      </c>
      <c r="GI283" s="45">
        <f t="shared" si="992"/>
        <v>1783.5910735185057</v>
      </c>
      <c r="GJ283" s="45">
        <f t="shared" si="992"/>
        <v>1783.5910735185057</v>
      </c>
      <c r="GK283" s="45">
        <f t="shared" si="992"/>
        <v>1783.5910735185057</v>
      </c>
      <c r="GL283" s="45">
        <f t="shared" si="992"/>
        <v>1783.5910735185057</v>
      </c>
      <c r="GM283" s="45">
        <f t="shared" si="992"/>
        <v>1783.5910735185057</v>
      </c>
      <c r="GN283" s="45">
        <f t="shared" si="992"/>
        <v>1783.5910735185057</v>
      </c>
      <c r="GO283" s="45">
        <f t="shared" si="992"/>
        <v>1783.5910735185057</v>
      </c>
      <c r="GP283" s="45">
        <f t="shared" si="992"/>
        <v>1783.5910735185057</v>
      </c>
      <c r="GQ283" s="45">
        <f t="shared" si="992"/>
        <v>1783.5910735185057</v>
      </c>
      <c r="GR283" s="45">
        <f t="shared" si="992"/>
        <v>1783.5910735185057</v>
      </c>
      <c r="GS283" s="45">
        <f t="shared" ref="GS283:JD283" si="993">GS264*0.209</f>
        <v>1828.180850356468</v>
      </c>
      <c r="GT283" s="45">
        <f t="shared" si="993"/>
        <v>1828.180850356468</v>
      </c>
      <c r="GU283" s="45">
        <f t="shared" si="993"/>
        <v>1828.180850356468</v>
      </c>
      <c r="GV283" s="45">
        <f t="shared" si="993"/>
        <v>1828.180850356468</v>
      </c>
      <c r="GW283" s="45">
        <f t="shared" si="993"/>
        <v>1828.180850356468</v>
      </c>
      <c r="GX283" s="45">
        <f t="shared" si="993"/>
        <v>1828.180850356468</v>
      </c>
      <c r="GY283" s="45">
        <f t="shared" si="993"/>
        <v>1828.180850356468</v>
      </c>
      <c r="GZ283" s="45">
        <f t="shared" si="993"/>
        <v>1828.180850356468</v>
      </c>
      <c r="HA283" s="45">
        <f t="shared" si="993"/>
        <v>1828.180850356468</v>
      </c>
      <c r="HB283" s="45">
        <f t="shared" si="993"/>
        <v>1828.180850356468</v>
      </c>
      <c r="HC283" s="45">
        <f t="shared" si="993"/>
        <v>1828.180850356468</v>
      </c>
      <c r="HD283" s="45">
        <f t="shared" si="993"/>
        <v>1828.180850356468</v>
      </c>
      <c r="HE283" s="45">
        <f t="shared" si="993"/>
        <v>1873.8853716153799</v>
      </c>
      <c r="HF283" s="45">
        <f t="shared" si="993"/>
        <v>1873.8853716153799</v>
      </c>
      <c r="HG283" s="45">
        <f t="shared" si="993"/>
        <v>1873.8853716153799</v>
      </c>
      <c r="HH283" s="45">
        <f t="shared" si="993"/>
        <v>1873.8853716153799</v>
      </c>
      <c r="HI283" s="45">
        <f t="shared" si="993"/>
        <v>1873.8853716153799</v>
      </c>
      <c r="HJ283" s="45">
        <f t="shared" si="993"/>
        <v>1873.8853716153799</v>
      </c>
      <c r="HK283" s="45">
        <f t="shared" si="993"/>
        <v>1873.8853716153799</v>
      </c>
      <c r="HL283" s="45">
        <f t="shared" si="993"/>
        <v>1873.8853716153799</v>
      </c>
      <c r="HM283" s="45">
        <f t="shared" si="993"/>
        <v>1873.8853716153799</v>
      </c>
      <c r="HN283" s="45">
        <f t="shared" si="993"/>
        <v>1873.8853716153799</v>
      </c>
      <c r="HO283" s="45">
        <f t="shared" si="993"/>
        <v>1873.8853716153799</v>
      </c>
      <c r="HP283" s="45">
        <f t="shared" si="993"/>
        <v>1873.8853716153799</v>
      </c>
      <c r="HQ283" s="45">
        <f t="shared" si="993"/>
        <v>1920.7325059057637</v>
      </c>
      <c r="HR283" s="45">
        <f t="shared" si="993"/>
        <v>1920.7325059057637</v>
      </c>
      <c r="HS283" s="45">
        <f t="shared" si="993"/>
        <v>1920.7325059057637</v>
      </c>
      <c r="HT283" s="45">
        <f t="shared" si="993"/>
        <v>1920.7325059057637</v>
      </c>
      <c r="HU283" s="45">
        <f t="shared" si="993"/>
        <v>1920.7325059057637</v>
      </c>
      <c r="HV283" s="45">
        <f t="shared" si="993"/>
        <v>1920.7325059057637</v>
      </c>
      <c r="HW283" s="45">
        <f t="shared" si="993"/>
        <v>1920.7325059057637</v>
      </c>
      <c r="HX283" s="45">
        <f t="shared" si="993"/>
        <v>1920.7325059057637</v>
      </c>
      <c r="HY283" s="45">
        <f t="shared" si="993"/>
        <v>1920.7325059057637</v>
      </c>
      <c r="HZ283" s="45">
        <f t="shared" si="993"/>
        <v>1920.7325059057637</v>
      </c>
      <c r="IA283" s="45">
        <f t="shared" si="993"/>
        <v>1920.7325059057637</v>
      </c>
      <c r="IB283" s="45">
        <f t="shared" si="993"/>
        <v>1920.7325059057637</v>
      </c>
      <c r="IC283" s="45">
        <f t="shared" si="993"/>
        <v>1968.7508185534075</v>
      </c>
      <c r="ID283" s="45">
        <f t="shared" si="993"/>
        <v>1968.7508185534075</v>
      </c>
      <c r="IE283" s="45">
        <f t="shared" si="993"/>
        <v>1968.7508185534075</v>
      </c>
      <c r="IF283" s="45">
        <f t="shared" si="993"/>
        <v>1968.7508185534075</v>
      </c>
      <c r="IG283" s="45">
        <f t="shared" si="993"/>
        <v>1968.7508185534075</v>
      </c>
      <c r="IH283" s="45">
        <f t="shared" si="993"/>
        <v>1968.7508185534075</v>
      </c>
      <c r="II283" s="45">
        <f t="shared" si="993"/>
        <v>1968.7508185534075</v>
      </c>
      <c r="IJ283" s="45">
        <f t="shared" si="993"/>
        <v>1968.7508185534075</v>
      </c>
      <c r="IK283" s="45">
        <f t="shared" si="993"/>
        <v>1968.7508185534075</v>
      </c>
      <c r="IL283" s="45">
        <f t="shared" si="993"/>
        <v>1968.7508185534075</v>
      </c>
      <c r="IM283" s="45">
        <f t="shared" si="993"/>
        <v>1968.7508185534075</v>
      </c>
      <c r="IN283" s="45">
        <f t="shared" si="993"/>
        <v>1968.7508185534075</v>
      </c>
      <c r="IO283" s="45">
        <f t="shared" si="993"/>
        <v>2017.9695890172425</v>
      </c>
      <c r="IP283" s="45">
        <f t="shared" si="993"/>
        <v>2017.9695890172425</v>
      </c>
      <c r="IQ283" s="45">
        <f t="shared" si="993"/>
        <v>2017.9695890172425</v>
      </c>
      <c r="IR283" s="45">
        <f t="shared" si="993"/>
        <v>2017.9695890172425</v>
      </c>
      <c r="IS283" s="45">
        <f t="shared" si="993"/>
        <v>2017.9695890172425</v>
      </c>
      <c r="IT283" s="45">
        <f t="shared" si="993"/>
        <v>2017.9695890172425</v>
      </c>
      <c r="IU283" s="45">
        <f t="shared" si="993"/>
        <v>2017.9695890172425</v>
      </c>
      <c r="IV283" s="45">
        <f t="shared" si="993"/>
        <v>2017.9695890172425</v>
      </c>
      <c r="IW283" s="45">
        <f t="shared" si="993"/>
        <v>2017.9695890172425</v>
      </c>
      <c r="IX283" s="45">
        <f t="shared" si="993"/>
        <v>2017.9695890172425</v>
      </c>
      <c r="IY283" s="45">
        <f t="shared" si="993"/>
        <v>2017.9695890172425</v>
      </c>
      <c r="IZ283" s="45">
        <f t="shared" si="993"/>
        <v>2017.9695890172425</v>
      </c>
      <c r="JA283" s="45">
        <f t="shared" si="993"/>
        <v>2068.4188287426732</v>
      </c>
      <c r="JB283" s="45">
        <f t="shared" si="993"/>
        <v>2068.4188287426732</v>
      </c>
      <c r="JC283" s="45">
        <f t="shared" si="993"/>
        <v>2068.4188287426732</v>
      </c>
      <c r="JD283" s="45">
        <f t="shared" si="993"/>
        <v>2068.4188287426732</v>
      </c>
      <c r="JE283" s="45">
        <f t="shared" ref="JE283:LP283" si="994">JE264*0.209</f>
        <v>2068.4188287426732</v>
      </c>
      <c r="JF283" s="45">
        <f t="shared" si="994"/>
        <v>2068.4188287426732</v>
      </c>
      <c r="JG283" s="45">
        <f t="shared" si="994"/>
        <v>2068.4188287426732</v>
      </c>
      <c r="JH283" s="45">
        <f t="shared" si="994"/>
        <v>2068.4188287426732</v>
      </c>
      <c r="JI283" s="45">
        <f t="shared" si="994"/>
        <v>2068.4188287426732</v>
      </c>
      <c r="JJ283" s="45">
        <f t="shared" si="994"/>
        <v>2068.4188287426732</v>
      </c>
      <c r="JK283" s="45">
        <f t="shared" si="994"/>
        <v>2068.4188287426732</v>
      </c>
      <c r="JL283" s="45">
        <f t="shared" si="994"/>
        <v>2068.4188287426732</v>
      </c>
      <c r="JM283" s="45">
        <f t="shared" si="994"/>
        <v>2120.12929946124</v>
      </c>
      <c r="JN283" s="45">
        <f t="shared" si="994"/>
        <v>2120.12929946124</v>
      </c>
      <c r="JO283" s="45">
        <f t="shared" si="994"/>
        <v>2120.12929946124</v>
      </c>
      <c r="JP283" s="45">
        <f t="shared" si="994"/>
        <v>2120.12929946124</v>
      </c>
      <c r="JQ283" s="45">
        <f t="shared" si="994"/>
        <v>2120.12929946124</v>
      </c>
      <c r="JR283" s="45">
        <f t="shared" si="994"/>
        <v>2120.12929946124</v>
      </c>
      <c r="JS283" s="45">
        <f t="shared" si="994"/>
        <v>2120.12929946124</v>
      </c>
      <c r="JT283" s="45">
        <f t="shared" si="994"/>
        <v>2120.12929946124</v>
      </c>
      <c r="JU283" s="45">
        <f t="shared" si="994"/>
        <v>2120.12929946124</v>
      </c>
      <c r="JV283" s="45">
        <f t="shared" si="994"/>
        <v>2120.12929946124</v>
      </c>
      <c r="JW283" s="45">
        <f t="shared" si="994"/>
        <v>2120.12929946124</v>
      </c>
      <c r="JX283" s="45">
        <f t="shared" si="994"/>
        <v>2120.12929946124</v>
      </c>
      <c r="JY283" s="45">
        <f t="shared" si="994"/>
        <v>2173.132531947771</v>
      </c>
      <c r="JZ283" s="45">
        <f t="shared" si="994"/>
        <v>2173.132531947771</v>
      </c>
      <c r="KA283" s="45">
        <f t="shared" si="994"/>
        <v>2173.132531947771</v>
      </c>
      <c r="KB283" s="45">
        <f t="shared" si="994"/>
        <v>2173.132531947771</v>
      </c>
      <c r="KC283" s="45">
        <f t="shared" si="994"/>
        <v>2173.132531947771</v>
      </c>
      <c r="KD283" s="45">
        <f t="shared" si="994"/>
        <v>2173.132531947771</v>
      </c>
      <c r="KE283" s="45">
        <f t="shared" si="994"/>
        <v>2173.132531947771</v>
      </c>
      <c r="KF283" s="45">
        <f t="shared" si="994"/>
        <v>2173.132531947771</v>
      </c>
      <c r="KG283" s="45">
        <f t="shared" si="994"/>
        <v>2173.132531947771</v>
      </c>
      <c r="KH283" s="45">
        <f t="shared" si="994"/>
        <v>2173.132531947771</v>
      </c>
      <c r="KI283" s="45">
        <f t="shared" si="994"/>
        <v>2173.132531947771</v>
      </c>
      <c r="KJ283" s="45">
        <f t="shared" si="994"/>
        <v>2173.132531947771</v>
      </c>
      <c r="KK283" s="45">
        <f t="shared" si="994"/>
        <v>2227.4608452464645</v>
      </c>
      <c r="KL283" s="45">
        <f t="shared" si="994"/>
        <v>2227.4608452464645</v>
      </c>
      <c r="KM283" s="45">
        <f t="shared" si="994"/>
        <v>2227.4608452464645</v>
      </c>
      <c r="KN283" s="45">
        <f t="shared" si="994"/>
        <v>2227.4608452464645</v>
      </c>
      <c r="KO283" s="45">
        <f t="shared" si="994"/>
        <v>2227.4608452464645</v>
      </c>
      <c r="KP283" s="45">
        <f t="shared" si="994"/>
        <v>2227.4608452464645</v>
      </c>
      <c r="KQ283" s="45">
        <f t="shared" si="994"/>
        <v>2227.4608452464645</v>
      </c>
      <c r="KR283" s="45">
        <f t="shared" si="994"/>
        <v>2227.4608452464645</v>
      </c>
      <c r="KS283" s="45">
        <f t="shared" si="994"/>
        <v>2227.4608452464645</v>
      </c>
      <c r="KT283" s="45">
        <f t="shared" si="994"/>
        <v>2227.4608452464645</v>
      </c>
      <c r="KU283" s="45">
        <f t="shared" si="994"/>
        <v>2227.4608452464645</v>
      </c>
      <c r="KV283" s="45">
        <f t="shared" si="994"/>
        <v>2227.4608452464645</v>
      </c>
      <c r="KW283" s="45">
        <f t="shared" si="994"/>
        <v>2283.1473663776264</v>
      </c>
      <c r="KX283" s="45">
        <f t="shared" si="994"/>
        <v>2283.1473663776264</v>
      </c>
      <c r="KY283" s="45">
        <f t="shared" si="994"/>
        <v>2283.1473663776264</v>
      </c>
      <c r="KZ283" s="45">
        <f t="shared" si="994"/>
        <v>2283.1473663776264</v>
      </c>
      <c r="LA283" s="45">
        <f t="shared" si="994"/>
        <v>2283.1473663776264</v>
      </c>
      <c r="LB283" s="45">
        <f t="shared" si="994"/>
        <v>2283.1473663776264</v>
      </c>
      <c r="LC283" s="45">
        <f t="shared" si="994"/>
        <v>2283.1473663776264</v>
      </c>
      <c r="LD283" s="45">
        <f t="shared" si="994"/>
        <v>2283.1473663776264</v>
      </c>
      <c r="LE283" s="45">
        <f t="shared" si="994"/>
        <v>2283.1473663776264</v>
      </c>
      <c r="LF283" s="45">
        <f t="shared" si="994"/>
        <v>2283.1473663776264</v>
      </c>
      <c r="LG283" s="45">
        <f t="shared" si="994"/>
        <v>2283.1473663776264</v>
      </c>
      <c r="LH283" s="45">
        <f t="shared" si="994"/>
        <v>2283.1473663776264</v>
      </c>
      <c r="LI283" s="45">
        <f t="shared" si="994"/>
        <v>2340.2260505370673</v>
      </c>
      <c r="LJ283" s="45">
        <f t="shared" si="994"/>
        <v>2340.2260505370673</v>
      </c>
      <c r="LK283" s="45">
        <f t="shared" si="994"/>
        <v>2340.2260505370673</v>
      </c>
      <c r="LL283" s="45">
        <f t="shared" si="994"/>
        <v>2340.2260505370673</v>
      </c>
      <c r="LM283" s="45">
        <f t="shared" si="994"/>
        <v>2340.2260505370673</v>
      </c>
      <c r="LN283" s="45">
        <f t="shared" si="994"/>
        <v>2340.2260505370673</v>
      </c>
      <c r="LO283" s="45">
        <f t="shared" si="994"/>
        <v>2340.2260505370673</v>
      </c>
      <c r="LP283" s="45">
        <f t="shared" si="994"/>
        <v>2340.2260505370673</v>
      </c>
      <c r="LQ283" s="45">
        <f t="shared" ref="LQ283:LT283" si="995">LQ264*0.209</f>
        <v>2340.2260505370673</v>
      </c>
      <c r="LR283" s="45">
        <f t="shared" si="995"/>
        <v>2340.2260505370673</v>
      </c>
      <c r="LS283" s="45">
        <f t="shared" si="995"/>
        <v>2340.2260505370673</v>
      </c>
      <c r="LT283" s="45">
        <f t="shared" si="995"/>
        <v>2340.2260505370673</v>
      </c>
      <c r="LU283" s="45"/>
      <c r="LV283" s="45"/>
      <c r="LW283" s="45"/>
      <c r="LX283" s="45"/>
      <c r="LY283" s="45"/>
      <c r="LZ283" s="45"/>
      <c r="MA283" s="45"/>
      <c r="MB283" s="45"/>
      <c r="MC283" s="45"/>
      <c r="MD283" s="45"/>
      <c r="ME283" s="45"/>
      <c r="MF283" s="45"/>
      <c r="MG283" s="45"/>
      <c r="MH283" s="45"/>
      <c r="MI283" s="45"/>
      <c r="MJ283" s="45"/>
      <c r="MK283" s="45"/>
      <c r="ML283" s="45"/>
      <c r="MM283" s="45"/>
      <c r="MN283" s="45"/>
      <c r="MO283" s="45"/>
      <c r="MP283" s="45"/>
      <c r="MQ283" s="45"/>
      <c r="MR283" s="45"/>
      <c r="MS283" s="45"/>
      <c r="MT283" s="45"/>
      <c r="MU283" s="45"/>
      <c r="MV283" s="45"/>
      <c r="MW283" s="45"/>
      <c r="MX283" s="45"/>
      <c r="MY283" s="45"/>
      <c r="MZ283" s="45"/>
      <c r="NA283" s="45"/>
      <c r="NB283" s="45"/>
      <c r="NC283" s="45"/>
      <c r="ND283" s="45"/>
      <c r="NE283" s="45"/>
      <c r="NF283" s="45"/>
      <c r="NG283" s="45"/>
      <c r="NH283" s="45"/>
      <c r="NI283" s="45"/>
      <c r="NJ283" s="45"/>
      <c r="NK283" s="45"/>
      <c r="NL283" s="45"/>
      <c r="NM283" s="45"/>
      <c r="NN283" s="45"/>
      <c r="NO283" s="45"/>
      <c r="NP283" s="45"/>
      <c r="NQ283" s="45"/>
      <c r="NR283" s="45"/>
      <c r="NS283" s="45"/>
      <c r="NT283" s="45"/>
      <c r="NU283" s="45"/>
      <c r="NV283" s="45"/>
      <c r="NW283" s="45"/>
      <c r="NX283" s="45"/>
      <c r="NY283" s="45"/>
      <c r="NZ283" s="45"/>
      <c r="OA283" s="45"/>
      <c r="OB283" s="45"/>
      <c r="OC283" s="45"/>
      <c r="OD283" s="45"/>
      <c r="OE283" s="45"/>
      <c r="OF283" s="45"/>
      <c r="OG283" s="45"/>
      <c r="OH283" s="45"/>
      <c r="OI283" s="45"/>
      <c r="OJ283" s="45"/>
      <c r="OK283" s="45"/>
      <c r="OL283" s="45"/>
      <c r="OM283" s="45"/>
      <c r="ON283" s="45"/>
      <c r="OO283" s="45"/>
      <c r="OP283" s="45"/>
      <c r="OQ283" s="45"/>
      <c r="OR283" s="45"/>
      <c r="OS283" s="45"/>
      <c r="OT283" s="45"/>
      <c r="OU283" s="45"/>
      <c r="OV283" s="45"/>
      <c r="OW283" s="45"/>
      <c r="OX283" s="45"/>
      <c r="OY283" s="45"/>
      <c r="OZ283" s="45"/>
      <c r="PA283" s="45"/>
      <c r="PB283" s="45"/>
      <c r="PC283" s="45"/>
      <c r="PD283" s="45"/>
      <c r="PE283" s="45"/>
      <c r="PF283" s="45"/>
      <c r="PG283" s="45"/>
      <c r="PH283" s="45"/>
      <c r="PI283" s="45"/>
      <c r="PJ283" s="45"/>
      <c r="PK283" s="45"/>
      <c r="PL283" s="45"/>
      <c r="PM283" s="45"/>
      <c r="PN283" s="45"/>
      <c r="PO283" s="45"/>
      <c r="PP283" s="45"/>
      <c r="PQ283" s="45"/>
      <c r="PR283" s="45"/>
      <c r="PS283" s="45"/>
      <c r="PT283" s="45"/>
      <c r="PU283" s="45"/>
      <c r="PV283" s="45"/>
      <c r="PW283" s="45"/>
      <c r="PX283" s="45"/>
      <c r="PY283" s="45"/>
      <c r="PZ283" s="45"/>
      <c r="QA283" s="45"/>
      <c r="QB283" s="45"/>
      <c r="QC283" s="45"/>
      <c r="QD283" s="45"/>
      <c r="QE283" s="45"/>
      <c r="QF283" s="45"/>
      <c r="QG283" s="45"/>
      <c r="QH283" s="45"/>
      <c r="QI283" s="45"/>
      <c r="QJ283" s="45"/>
      <c r="QK283" s="45"/>
      <c r="QL283" s="45"/>
      <c r="QM283" s="45"/>
      <c r="QN283" s="45"/>
      <c r="QO283" s="45"/>
      <c r="QP283" s="45"/>
      <c r="QQ283" s="45"/>
      <c r="QR283" s="45"/>
      <c r="QS283" s="45"/>
      <c r="QT283" s="45"/>
      <c r="QU283" s="45"/>
    </row>
    <row r="284" spans="2:463" outlineLevel="1">
      <c r="C284" s="97" t="s">
        <v>535</v>
      </c>
      <c r="D284" s="37"/>
      <c r="E284" s="43" t="s">
        <v>95</v>
      </c>
      <c r="F284" s="37"/>
      <c r="H284" s="258">
        <f ca="1">SUM(I284:QJ284)</f>
        <v>-1546111.8425327269</v>
      </c>
      <c r="I284" s="38">
        <v>0</v>
      </c>
      <c r="J284" s="38">
        <v>0</v>
      </c>
      <c r="K284" s="38">
        <f t="shared" ref="K284:BP284" si="996">SUM(I280:I283)*-1</f>
        <v>0</v>
      </c>
      <c r="L284" s="38">
        <f t="shared" si="996"/>
        <v>0</v>
      </c>
      <c r="M284" s="38">
        <f t="shared" si="996"/>
        <v>0</v>
      </c>
      <c r="N284" s="38">
        <f t="shared" si="996"/>
        <v>0</v>
      </c>
      <c r="O284" s="38">
        <f t="shared" si="996"/>
        <v>0</v>
      </c>
      <c r="P284" s="38">
        <f t="shared" si="996"/>
        <v>0</v>
      </c>
      <c r="Q284" s="38">
        <f t="shared" si="996"/>
        <v>0</v>
      </c>
      <c r="R284" s="38">
        <f t="shared" si="996"/>
        <v>0</v>
      </c>
      <c r="S284" s="38">
        <f t="shared" si="996"/>
        <v>0</v>
      </c>
      <c r="T284" s="38">
        <f t="shared" si="996"/>
        <v>0</v>
      </c>
      <c r="U284" s="38">
        <f t="shared" si="996"/>
        <v>0</v>
      </c>
      <c r="V284" s="38">
        <f t="shared" si="996"/>
        <v>0</v>
      </c>
      <c r="W284" s="38">
        <f t="shared" si="996"/>
        <v>0</v>
      </c>
      <c r="X284" s="38">
        <f t="shared" si="996"/>
        <v>0</v>
      </c>
      <c r="Y284" s="38">
        <f t="shared" si="996"/>
        <v>0</v>
      </c>
      <c r="Z284" s="38">
        <f t="shared" si="996"/>
        <v>0</v>
      </c>
      <c r="AA284" s="38">
        <f t="shared" si="996"/>
        <v>0</v>
      </c>
      <c r="AB284" s="38">
        <f t="shared" si="996"/>
        <v>0</v>
      </c>
      <c r="AC284" s="38">
        <f t="shared" si="996"/>
        <v>0</v>
      </c>
      <c r="AD284" s="38">
        <f t="shared" si="996"/>
        <v>0</v>
      </c>
      <c r="AE284" s="38">
        <f t="shared" si="996"/>
        <v>0</v>
      </c>
      <c r="AF284" s="38">
        <f t="shared" si="996"/>
        <v>0</v>
      </c>
      <c r="AG284" s="38">
        <f t="shared" si="996"/>
        <v>0</v>
      </c>
      <c r="AH284" s="38">
        <f t="shared" si="996"/>
        <v>0</v>
      </c>
      <c r="AI284" s="38">
        <f t="shared" ca="1" si="996"/>
        <v>-1293.8533065648435</v>
      </c>
      <c r="AJ284" s="38">
        <f t="shared" ca="1" si="996"/>
        <v>-1293.8533065648435</v>
      </c>
      <c r="AK284" s="38">
        <f t="shared" ca="1" si="996"/>
        <v>-1293.8533065648435</v>
      </c>
      <c r="AL284" s="38">
        <f t="shared" ca="1" si="996"/>
        <v>-1293.8533065648435</v>
      </c>
      <c r="AM284" s="38">
        <f t="shared" ca="1" si="996"/>
        <v>-1293.8533065648435</v>
      </c>
      <c r="AN284" s="38">
        <f t="shared" ca="1" si="996"/>
        <v>-1293.8533065648435</v>
      </c>
      <c r="AO284" s="38">
        <f t="shared" ca="1" si="996"/>
        <v>-1293.8533065648435</v>
      </c>
      <c r="AP284" s="38">
        <f t="shared" ca="1" si="996"/>
        <v>-1293.8533065648435</v>
      </c>
      <c r="AQ284" s="38">
        <f t="shared" ca="1" si="996"/>
        <v>-1293.8533065648435</v>
      </c>
      <c r="AR284" s="38">
        <f t="shared" ca="1" si="996"/>
        <v>-1293.8533065648435</v>
      </c>
      <c r="AS284" s="38">
        <f t="shared" ca="1" si="996"/>
        <v>-1293.8533065648435</v>
      </c>
      <c r="AT284" s="38">
        <f t="shared" ca="1" si="996"/>
        <v>-1293.8533065648435</v>
      </c>
      <c r="AU284" s="38">
        <f t="shared" ca="1" si="996"/>
        <v>-1326.1996392289648</v>
      </c>
      <c r="AV284" s="38">
        <f t="shared" ca="1" si="996"/>
        <v>-1326.1996392289648</v>
      </c>
      <c r="AW284" s="38">
        <f t="shared" ca="1" si="996"/>
        <v>-1326.1996392289648</v>
      </c>
      <c r="AX284" s="38">
        <f t="shared" ca="1" si="996"/>
        <v>-1326.1996392289648</v>
      </c>
      <c r="AY284" s="38">
        <f t="shared" ca="1" si="996"/>
        <v>-1326.1996392289648</v>
      </c>
      <c r="AZ284" s="38">
        <f t="shared" ca="1" si="996"/>
        <v>-1326.1996392289648</v>
      </c>
      <c r="BA284" s="38">
        <f t="shared" ca="1" si="996"/>
        <v>-1326.1996392289648</v>
      </c>
      <c r="BB284" s="38">
        <f t="shared" ca="1" si="996"/>
        <v>-1326.1996392289648</v>
      </c>
      <c r="BC284" s="38">
        <f t="shared" ca="1" si="996"/>
        <v>-1326.1996392289648</v>
      </c>
      <c r="BD284" s="38">
        <f t="shared" ca="1" si="996"/>
        <v>-1326.1996392289648</v>
      </c>
      <c r="BE284" s="38">
        <f t="shared" ca="1" si="996"/>
        <v>-1326.1996392289648</v>
      </c>
      <c r="BF284" s="38">
        <f t="shared" ca="1" si="996"/>
        <v>-1326.1996392289648</v>
      </c>
      <c r="BG284" s="38">
        <f t="shared" ca="1" si="996"/>
        <v>-1359.3546302096886</v>
      </c>
      <c r="BH284" s="38">
        <f t="shared" ca="1" si="996"/>
        <v>-1359.3546302096886</v>
      </c>
      <c r="BI284" s="38">
        <f t="shared" ca="1" si="996"/>
        <v>-1359.3546302096886</v>
      </c>
      <c r="BJ284" s="38">
        <f t="shared" ca="1" si="996"/>
        <v>-1359.3546302096886</v>
      </c>
      <c r="BK284" s="38">
        <f t="shared" ca="1" si="996"/>
        <v>-1359.3546302096886</v>
      </c>
      <c r="BL284" s="38">
        <f t="shared" ca="1" si="996"/>
        <v>-1359.3546302096886</v>
      </c>
      <c r="BM284" s="38">
        <f t="shared" ca="1" si="996"/>
        <v>-1359.3546302096886</v>
      </c>
      <c r="BN284" s="38">
        <f t="shared" ca="1" si="996"/>
        <v>-1359.3546302096886</v>
      </c>
      <c r="BO284" s="38">
        <f t="shared" ca="1" si="996"/>
        <v>-1359.3546302096886</v>
      </c>
      <c r="BP284" s="38">
        <f t="shared" ca="1" si="996"/>
        <v>-1359.3546302096886</v>
      </c>
      <c r="BQ284" s="38">
        <f t="shared" ref="BQ284:EB284" ca="1" si="997">SUM(BO280:BO283)*-1</f>
        <v>-1359.3546302096886</v>
      </c>
      <c r="BR284" s="38">
        <f t="shared" ca="1" si="997"/>
        <v>-1359.3546302096886</v>
      </c>
      <c r="BS284" s="38">
        <f t="shared" ca="1" si="997"/>
        <v>-1393.3384959649309</v>
      </c>
      <c r="BT284" s="38">
        <f t="shared" ca="1" si="997"/>
        <v>-1393.3384959649309</v>
      </c>
      <c r="BU284" s="38">
        <f t="shared" ca="1" si="997"/>
        <v>-1393.3384959649309</v>
      </c>
      <c r="BV284" s="38">
        <f t="shared" ca="1" si="997"/>
        <v>-1393.3384959649309</v>
      </c>
      <c r="BW284" s="38">
        <f t="shared" ca="1" si="997"/>
        <v>-1393.3384959649309</v>
      </c>
      <c r="BX284" s="38">
        <f t="shared" ca="1" si="997"/>
        <v>-1393.3384959649309</v>
      </c>
      <c r="BY284" s="38">
        <f t="shared" ca="1" si="997"/>
        <v>-1393.3384959649309</v>
      </c>
      <c r="BZ284" s="38">
        <f t="shared" ca="1" si="997"/>
        <v>-1393.3384959649309</v>
      </c>
      <c r="CA284" s="38">
        <f t="shared" ca="1" si="997"/>
        <v>-1393.3384959649309</v>
      </c>
      <c r="CB284" s="38">
        <f t="shared" ca="1" si="997"/>
        <v>-1393.3384959649309</v>
      </c>
      <c r="CC284" s="38">
        <f t="shared" ca="1" si="997"/>
        <v>-1393.3384959649309</v>
      </c>
      <c r="CD284" s="38">
        <f t="shared" ca="1" si="997"/>
        <v>-1393.3384959649309</v>
      </c>
      <c r="CE284" s="38">
        <f t="shared" ca="1" si="997"/>
        <v>-1428.1719583640538</v>
      </c>
      <c r="CF284" s="38">
        <f t="shared" ca="1" si="997"/>
        <v>-1428.1719583640538</v>
      </c>
      <c r="CG284" s="38">
        <f t="shared" ca="1" si="997"/>
        <v>-1428.1719583640538</v>
      </c>
      <c r="CH284" s="38">
        <f t="shared" ca="1" si="997"/>
        <v>-1428.1719583640538</v>
      </c>
      <c r="CI284" s="38">
        <f t="shared" ca="1" si="997"/>
        <v>-1428.1719583640538</v>
      </c>
      <c r="CJ284" s="38">
        <f t="shared" ca="1" si="997"/>
        <v>-1428.1719583640538</v>
      </c>
      <c r="CK284" s="38">
        <f t="shared" ca="1" si="997"/>
        <v>-1428.1719583640538</v>
      </c>
      <c r="CL284" s="38">
        <f t="shared" ca="1" si="997"/>
        <v>-1428.1719583640538</v>
      </c>
      <c r="CM284" s="38">
        <f t="shared" ca="1" si="997"/>
        <v>-1428.1719583640538</v>
      </c>
      <c r="CN284" s="38">
        <f t="shared" ca="1" si="997"/>
        <v>-1428.1719583640538</v>
      </c>
      <c r="CO284" s="38">
        <f t="shared" ca="1" si="997"/>
        <v>-1428.1719583640538</v>
      </c>
      <c r="CP284" s="38">
        <f t="shared" ca="1" si="997"/>
        <v>-1428.1719583640538</v>
      </c>
      <c r="CQ284" s="38">
        <f t="shared" ca="1" si="997"/>
        <v>-1463.8762573231552</v>
      </c>
      <c r="CR284" s="38">
        <f t="shared" ca="1" si="997"/>
        <v>-1463.8762573231552</v>
      </c>
      <c r="CS284" s="38">
        <f t="shared" ca="1" si="997"/>
        <v>-1463.8762573231552</v>
      </c>
      <c r="CT284" s="38">
        <f t="shared" ca="1" si="997"/>
        <v>-1463.8762573231552</v>
      </c>
      <c r="CU284" s="38">
        <f t="shared" ca="1" si="997"/>
        <v>-1463.8762573231552</v>
      </c>
      <c r="CV284" s="38">
        <f t="shared" ca="1" si="997"/>
        <v>-1463.8762573231552</v>
      </c>
      <c r="CW284" s="38">
        <f t="shared" ca="1" si="997"/>
        <v>-1463.8762573231552</v>
      </c>
      <c r="CX284" s="38">
        <f t="shared" ca="1" si="997"/>
        <v>-1463.8762573231552</v>
      </c>
      <c r="CY284" s="38">
        <f t="shared" ca="1" si="997"/>
        <v>-1463.8762573231552</v>
      </c>
      <c r="CZ284" s="38">
        <f t="shared" ca="1" si="997"/>
        <v>-1463.8762573231552</v>
      </c>
      <c r="DA284" s="38">
        <f t="shared" ca="1" si="997"/>
        <v>-1463.8762573231552</v>
      </c>
      <c r="DB284" s="38">
        <f t="shared" ca="1" si="997"/>
        <v>-1463.8762573231552</v>
      </c>
      <c r="DC284" s="38">
        <f t="shared" ca="1" si="997"/>
        <v>-1500.473163756234</v>
      </c>
      <c r="DD284" s="38">
        <f t="shared" ca="1" si="997"/>
        <v>-1500.473163756234</v>
      </c>
      <c r="DE284" s="38">
        <f t="shared" ca="1" si="997"/>
        <v>-1500.473163756234</v>
      </c>
      <c r="DF284" s="38">
        <f t="shared" ca="1" si="997"/>
        <v>-1500.473163756234</v>
      </c>
      <c r="DG284" s="38">
        <f t="shared" ca="1" si="997"/>
        <v>-1500.473163756234</v>
      </c>
      <c r="DH284" s="38">
        <f t="shared" ca="1" si="997"/>
        <v>-1500.473163756234</v>
      </c>
      <c r="DI284" s="38">
        <f t="shared" ca="1" si="997"/>
        <v>-1500.473163756234</v>
      </c>
      <c r="DJ284" s="38">
        <f t="shared" ca="1" si="997"/>
        <v>-1500.473163756234</v>
      </c>
      <c r="DK284" s="38">
        <f t="shared" ca="1" si="997"/>
        <v>-1500.473163756234</v>
      </c>
      <c r="DL284" s="38">
        <f t="shared" ca="1" si="997"/>
        <v>-1500.473163756234</v>
      </c>
      <c r="DM284" s="38">
        <f t="shared" ca="1" si="997"/>
        <v>-1500.473163756234</v>
      </c>
      <c r="DN284" s="38">
        <f t="shared" ca="1" si="997"/>
        <v>-1500.473163756234</v>
      </c>
      <c r="DO284" s="38">
        <f t="shared" ca="1" si="997"/>
        <v>-1537.9849928501394</v>
      </c>
      <c r="DP284" s="38">
        <f t="shared" ca="1" si="997"/>
        <v>-1537.9849928501394</v>
      </c>
      <c r="DQ284" s="38">
        <f t="shared" ca="1" si="997"/>
        <v>-1537.9849928501394</v>
      </c>
      <c r="DR284" s="38">
        <f t="shared" ca="1" si="997"/>
        <v>-1537.9849928501394</v>
      </c>
      <c r="DS284" s="38">
        <f t="shared" ca="1" si="997"/>
        <v>-1537.9849928501394</v>
      </c>
      <c r="DT284" s="38">
        <f t="shared" ca="1" si="997"/>
        <v>-1537.9849928501394</v>
      </c>
      <c r="DU284" s="38">
        <f t="shared" ca="1" si="997"/>
        <v>-1537.9849928501394</v>
      </c>
      <c r="DV284" s="38">
        <f t="shared" ca="1" si="997"/>
        <v>-1537.9849928501394</v>
      </c>
      <c r="DW284" s="38">
        <f t="shared" ca="1" si="997"/>
        <v>-1537.9849928501394</v>
      </c>
      <c r="DX284" s="38">
        <f t="shared" ca="1" si="997"/>
        <v>-1537.9849928501394</v>
      </c>
      <c r="DY284" s="38">
        <f t="shared" ca="1" si="997"/>
        <v>-1537.9849928501394</v>
      </c>
      <c r="DZ284" s="38">
        <f t="shared" ca="1" si="997"/>
        <v>-1537.9849928501394</v>
      </c>
      <c r="EA284" s="38">
        <f t="shared" ca="1" si="997"/>
        <v>-1576.4346176713925</v>
      </c>
      <c r="EB284" s="38">
        <f t="shared" ca="1" si="997"/>
        <v>-1576.4346176713925</v>
      </c>
      <c r="EC284" s="38">
        <f t="shared" ref="EC284:GN284" ca="1" si="998">SUM(EA280:EA283)*-1</f>
        <v>-1576.4346176713925</v>
      </c>
      <c r="ED284" s="38">
        <f t="shared" ca="1" si="998"/>
        <v>-1576.4346176713925</v>
      </c>
      <c r="EE284" s="38">
        <f t="shared" ca="1" si="998"/>
        <v>-1576.4346176713925</v>
      </c>
      <c r="EF284" s="38">
        <f t="shared" ca="1" si="998"/>
        <v>-1576.4346176713925</v>
      </c>
      <c r="EG284" s="38">
        <f t="shared" ca="1" si="998"/>
        <v>-1576.4346176713925</v>
      </c>
      <c r="EH284" s="38">
        <f t="shared" ca="1" si="998"/>
        <v>-1576.4346176713925</v>
      </c>
      <c r="EI284" s="38">
        <f t="shared" ca="1" si="998"/>
        <v>-1576.4346176713925</v>
      </c>
      <c r="EJ284" s="38">
        <f t="shared" ca="1" si="998"/>
        <v>-1576.4346176713925</v>
      </c>
      <c r="EK284" s="38">
        <f t="shared" ca="1" si="998"/>
        <v>-1576.4346176713925</v>
      </c>
      <c r="EL284" s="38">
        <f t="shared" ca="1" si="998"/>
        <v>-1576.4346176713925</v>
      </c>
      <c r="EM284" s="38">
        <f t="shared" ca="1" si="998"/>
        <v>-1615.8454831131776</v>
      </c>
      <c r="EN284" s="38">
        <f t="shared" ca="1" si="998"/>
        <v>-1615.8454831131776</v>
      </c>
      <c r="EO284" s="38">
        <f t="shared" ca="1" si="998"/>
        <v>-1615.8454831131776</v>
      </c>
      <c r="EP284" s="38">
        <f t="shared" ca="1" si="998"/>
        <v>-1615.8454831131776</v>
      </c>
      <c r="EQ284" s="38">
        <f t="shared" ca="1" si="998"/>
        <v>-1615.8454831131776</v>
      </c>
      <c r="ER284" s="38">
        <f t="shared" ca="1" si="998"/>
        <v>-1615.8454831131776</v>
      </c>
      <c r="ES284" s="38">
        <f t="shared" ca="1" si="998"/>
        <v>-1615.8454831131776</v>
      </c>
      <c r="ET284" s="38">
        <f t="shared" ca="1" si="998"/>
        <v>-1615.8454831131776</v>
      </c>
      <c r="EU284" s="38">
        <f t="shared" ca="1" si="998"/>
        <v>-1615.8454831131776</v>
      </c>
      <c r="EV284" s="38">
        <f t="shared" ca="1" si="998"/>
        <v>-1615.8454831131776</v>
      </c>
      <c r="EW284" s="38">
        <f t="shared" ca="1" si="998"/>
        <v>-1615.8454831131776</v>
      </c>
      <c r="EX284" s="38">
        <f t="shared" ca="1" si="998"/>
        <v>-1615.8454831131776</v>
      </c>
      <c r="EY284" s="38">
        <f t="shared" ca="1" si="998"/>
        <v>-1656.2416201910071</v>
      </c>
      <c r="EZ284" s="38">
        <f t="shared" ca="1" si="998"/>
        <v>-1656.2416201910071</v>
      </c>
      <c r="FA284" s="38">
        <f t="shared" ca="1" si="998"/>
        <v>-1656.2416201910071</v>
      </c>
      <c r="FB284" s="38">
        <f t="shared" ca="1" si="998"/>
        <v>-1656.2416201910071</v>
      </c>
      <c r="FC284" s="38">
        <f t="shared" ca="1" si="998"/>
        <v>-1656.2416201910071</v>
      </c>
      <c r="FD284" s="38">
        <f t="shared" ca="1" si="998"/>
        <v>-1656.2416201910071</v>
      </c>
      <c r="FE284" s="38">
        <f t="shared" ca="1" si="998"/>
        <v>-1656.2416201910071</v>
      </c>
      <c r="FF284" s="38">
        <f t="shared" ca="1" si="998"/>
        <v>-1656.2416201910071</v>
      </c>
      <c r="FG284" s="38">
        <f t="shared" ca="1" si="998"/>
        <v>-1656.2416201910071</v>
      </c>
      <c r="FH284" s="38">
        <f t="shared" ca="1" si="998"/>
        <v>-1656.2416201910071</v>
      </c>
      <c r="FI284" s="38">
        <f t="shared" ca="1" si="998"/>
        <v>-1656.2416201910071</v>
      </c>
      <c r="FJ284" s="38">
        <f t="shared" ca="1" si="998"/>
        <v>-1656.2416201910071</v>
      </c>
      <c r="FK284" s="38">
        <f t="shared" ca="1" si="998"/>
        <v>-1697.647660695782</v>
      </c>
      <c r="FL284" s="38">
        <f t="shared" ca="1" si="998"/>
        <v>-1697.647660695782</v>
      </c>
      <c r="FM284" s="38">
        <f t="shared" ca="1" si="998"/>
        <v>-1697.647660695782</v>
      </c>
      <c r="FN284" s="38">
        <f t="shared" ca="1" si="998"/>
        <v>-1697.647660695782</v>
      </c>
      <c r="FO284" s="38">
        <f t="shared" ca="1" si="998"/>
        <v>-1697.647660695782</v>
      </c>
      <c r="FP284" s="38">
        <f t="shared" ca="1" si="998"/>
        <v>-1697.647660695782</v>
      </c>
      <c r="FQ284" s="38">
        <f t="shared" ca="1" si="998"/>
        <v>-1697.647660695782</v>
      </c>
      <c r="FR284" s="38">
        <f t="shared" ca="1" si="998"/>
        <v>-1697.647660695782</v>
      </c>
      <c r="FS284" s="38">
        <f t="shared" ca="1" si="998"/>
        <v>-1697.647660695782</v>
      </c>
      <c r="FT284" s="38">
        <f t="shared" ca="1" si="998"/>
        <v>-1697.647660695782</v>
      </c>
      <c r="FU284" s="38">
        <f t="shared" ca="1" si="998"/>
        <v>-1697.647660695782</v>
      </c>
      <c r="FV284" s="38">
        <f t="shared" ca="1" si="998"/>
        <v>-1697.647660695782</v>
      </c>
      <c r="FW284" s="38">
        <f t="shared" ca="1" si="998"/>
        <v>-1740.0888522131766</v>
      </c>
      <c r="FX284" s="38">
        <f t="shared" ca="1" si="998"/>
        <v>-1740.0888522131766</v>
      </c>
      <c r="FY284" s="38">
        <f t="shared" ca="1" si="998"/>
        <v>-1740.0888522131766</v>
      </c>
      <c r="FZ284" s="38">
        <f t="shared" ca="1" si="998"/>
        <v>-1740.0888522131766</v>
      </c>
      <c r="GA284" s="38">
        <f t="shared" ca="1" si="998"/>
        <v>-1740.0888522131766</v>
      </c>
      <c r="GB284" s="38">
        <f t="shared" ca="1" si="998"/>
        <v>-1740.0888522131766</v>
      </c>
      <c r="GC284" s="38">
        <f t="shared" ca="1" si="998"/>
        <v>-1740.0888522131766</v>
      </c>
      <c r="GD284" s="38">
        <f t="shared" ca="1" si="998"/>
        <v>-1740.0888522131766</v>
      </c>
      <c r="GE284" s="38">
        <f t="shared" ca="1" si="998"/>
        <v>-1740.0888522131766</v>
      </c>
      <c r="GF284" s="38">
        <f t="shared" ca="1" si="998"/>
        <v>-1740.0888522131766</v>
      </c>
      <c r="GG284" s="38">
        <f t="shared" ca="1" si="998"/>
        <v>-1740.0888522131766</v>
      </c>
      <c r="GH284" s="38">
        <f t="shared" ca="1" si="998"/>
        <v>-1740.0888522131766</v>
      </c>
      <c r="GI284" s="38">
        <f t="shared" ca="1" si="998"/>
        <v>-1783.5910735185057</v>
      </c>
      <c r="GJ284" s="38">
        <f t="shared" ca="1" si="998"/>
        <v>-1783.5910735185057</v>
      </c>
      <c r="GK284" s="38">
        <f t="shared" ca="1" si="998"/>
        <v>-1783.5910735185057</v>
      </c>
      <c r="GL284" s="38">
        <f t="shared" ca="1" si="998"/>
        <v>-1783.5910735185057</v>
      </c>
      <c r="GM284" s="38">
        <f t="shared" ca="1" si="998"/>
        <v>-1783.5910735185057</v>
      </c>
      <c r="GN284" s="38">
        <f t="shared" ca="1" si="998"/>
        <v>-1783.5910735185057</v>
      </c>
      <c r="GO284" s="38">
        <f t="shared" ref="GO284:IZ284" ca="1" si="999">SUM(GM280:GM283)*-1</f>
        <v>-1783.5910735185057</v>
      </c>
      <c r="GP284" s="38">
        <f t="shared" ca="1" si="999"/>
        <v>-1783.5910735185057</v>
      </c>
      <c r="GQ284" s="38">
        <f t="shared" ca="1" si="999"/>
        <v>-1783.5910735185057</v>
      </c>
      <c r="GR284" s="38">
        <f t="shared" ca="1" si="999"/>
        <v>-1783.5910735185057</v>
      </c>
      <c r="GS284" s="38">
        <f t="shared" ca="1" si="999"/>
        <v>-1783.5910735185057</v>
      </c>
      <c r="GT284" s="38">
        <f t="shared" ca="1" si="999"/>
        <v>-1783.5910735185057</v>
      </c>
      <c r="GU284" s="38">
        <f t="shared" ca="1" si="999"/>
        <v>-1828.180850356468</v>
      </c>
      <c r="GV284" s="38">
        <f t="shared" ca="1" si="999"/>
        <v>-1828.180850356468</v>
      </c>
      <c r="GW284" s="38">
        <f t="shared" ca="1" si="999"/>
        <v>-1828.180850356468</v>
      </c>
      <c r="GX284" s="38">
        <f t="shared" ca="1" si="999"/>
        <v>-1828.180850356468</v>
      </c>
      <c r="GY284" s="38">
        <f t="shared" ca="1" si="999"/>
        <v>-1828.180850356468</v>
      </c>
      <c r="GZ284" s="38">
        <f t="shared" ca="1" si="999"/>
        <v>-1828.180850356468</v>
      </c>
      <c r="HA284" s="38">
        <f t="shared" ca="1" si="999"/>
        <v>-1828.180850356468</v>
      </c>
      <c r="HB284" s="38">
        <f t="shared" ca="1" si="999"/>
        <v>-1828.180850356468</v>
      </c>
      <c r="HC284" s="38">
        <f t="shared" ca="1" si="999"/>
        <v>-1828.180850356468</v>
      </c>
      <c r="HD284" s="38">
        <f t="shared" ca="1" si="999"/>
        <v>-1828.180850356468</v>
      </c>
      <c r="HE284" s="38">
        <f t="shared" ca="1" si="999"/>
        <v>-1828.180850356468</v>
      </c>
      <c r="HF284" s="38">
        <f t="shared" ca="1" si="999"/>
        <v>-1828.180850356468</v>
      </c>
      <c r="HG284" s="38">
        <f t="shared" ca="1" si="999"/>
        <v>-1873.8853716153799</v>
      </c>
      <c r="HH284" s="38">
        <f t="shared" ca="1" si="999"/>
        <v>-1873.8853716153799</v>
      </c>
      <c r="HI284" s="38">
        <f t="shared" ca="1" si="999"/>
        <v>-1873.8853716153799</v>
      </c>
      <c r="HJ284" s="38">
        <f t="shared" ca="1" si="999"/>
        <v>-1873.8853716153799</v>
      </c>
      <c r="HK284" s="38">
        <f t="shared" ca="1" si="999"/>
        <v>-1873.8853716153799</v>
      </c>
      <c r="HL284" s="38">
        <f t="shared" ca="1" si="999"/>
        <v>-1873.8853716153799</v>
      </c>
      <c r="HM284" s="38">
        <f t="shared" ca="1" si="999"/>
        <v>-1873.8853716153799</v>
      </c>
      <c r="HN284" s="38">
        <f t="shared" ca="1" si="999"/>
        <v>-1873.8853716153799</v>
      </c>
      <c r="HO284" s="38">
        <f t="shared" ca="1" si="999"/>
        <v>-1873.8853716153799</v>
      </c>
      <c r="HP284" s="38">
        <f t="shared" ca="1" si="999"/>
        <v>-1873.8853716153799</v>
      </c>
      <c r="HQ284" s="38">
        <f t="shared" ca="1" si="999"/>
        <v>-1873.8853716153799</v>
      </c>
      <c r="HR284" s="38">
        <f t="shared" ca="1" si="999"/>
        <v>-1873.8853716153799</v>
      </c>
      <c r="HS284" s="38">
        <f t="shared" ca="1" si="999"/>
        <v>-1920.7325059057637</v>
      </c>
      <c r="HT284" s="38">
        <f t="shared" ca="1" si="999"/>
        <v>-1920.7325059057637</v>
      </c>
      <c r="HU284" s="38">
        <f t="shared" ca="1" si="999"/>
        <v>-1920.7325059057637</v>
      </c>
      <c r="HV284" s="38">
        <f t="shared" ca="1" si="999"/>
        <v>-1920.7325059057637</v>
      </c>
      <c r="HW284" s="38">
        <f t="shared" ca="1" si="999"/>
        <v>-1920.7325059057637</v>
      </c>
      <c r="HX284" s="38">
        <f t="shared" ca="1" si="999"/>
        <v>-1920.7325059057637</v>
      </c>
      <c r="HY284" s="38">
        <f t="shared" ca="1" si="999"/>
        <v>-1920.7325059057637</v>
      </c>
      <c r="HZ284" s="38">
        <f t="shared" ca="1" si="999"/>
        <v>-1920.7325059057637</v>
      </c>
      <c r="IA284" s="38">
        <f t="shared" ca="1" si="999"/>
        <v>-1920.7325059057637</v>
      </c>
      <c r="IB284" s="38">
        <f t="shared" ca="1" si="999"/>
        <v>-1920.7325059057637</v>
      </c>
      <c r="IC284" s="38">
        <f t="shared" ca="1" si="999"/>
        <v>-1920.7325059057637</v>
      </c>
      <c r="ID284" s="38">
        <f t="shared" ca="1" si="999"/>
        <v>-1920.7325059057637</v>
      </c>
      <c r="IE284" s="38">
        <f t="shared" ca="1" si="999"/>
        <v>-1968.7508185534075</v>
      </c>
      <c r="IF284" s="38">
        <f t="shared" ca="1" si="999"/>
        <v>-1968.7508185534075</v>
      </c>
      <c r="IG284" s="38">
        <f t="shared" ca="1" si="999"/>
        <v>-1968.7508185534075</v>
      </c>
      <c r="IH284" s="38">
        <f t="shared" ca="1" si="999"/>
        <v>-1968.7508185534075</v>
      </c>
      <c r="II284" s="38">
        <f t="shared" ca="1" si="999"/>
        <v>-1968.7508185534075</v>
      </c>
      <c r="IJ284" s="38">
        <f t="shared" ca="1" si="999"/>
        <v>-1968.7508185534075</v>
      </c>
      <c r="IK284" s="38">
        <f t="shared" ca="1" si="999"/>
        <v>-1968.7508185534075</v>
      </c>
      <c r="IL284" s="38">
        <f t="shared" ca="1" si="999"/>
        <v>-1968.7508185534075</v>
      </c>
      <c r="IM284" s="38">
        <f t="shared" ca="1" si="999"/>
        <v>-1968.7508185534075</v>
      </c>
      <c r="IN284" s="38">
        <f t="shared" ca="1" si="999"/>
        <v>-1968.7508185534075</v>
      </c>
      <c r="IO284" s="38">
        <f t="shared" ca="1" si="999"/>
        <v>-1968.7508185534075</v>
      </c>
      <c r="IP284" s="38">
        <f t="shared" ca="1" si="999"/>
        <v>-1968.7508185534075</v>
      </c>
      <c r="IQ284" s="38">
        <f t="shared" ca="1" si="999"/>
        <v>-2017.9695890172425</v>
      </c>
      <c r="IR284" s="38">
        <f t="shared" ca="1" si="999"/>
        <v>-2017.9695890172425</v>
      </c>
      <c r="IS284" s="38">
        <f t="shared" ca="1" si="999"/>
        <v>-2017.9695890172425</v>
      </c>
      <c r="IT284" s="38">
        <f t="shared" ca="1" si="999"/>
        <v>-2017.9695890172425</v>
      </c>
      <c r="IU284" s="38">
        <f t="shared" ca="1" si="999"/>
        <v>-2017.9695890172425</v>
      </c>
      <c r="IV284" s="38">
        <f t="shared" ca="1" si="999"/>
        <v>-2017.9695890172425</v>
      </c>
      <c r="IW284" s="38">
        <f t="shared" ca="1" si="999"/>
        <v>-2017.9695890172425</v>
      </c>
      <c r="IX284" s="38">
        <f t="shared" ca="1" si="999"/>
        <v>-2017.9695890172425</v>
      </c>
      <c r="IY284" s="38">
        <f t="shared" ca="1" si="999"/>
        <v>-8642.2151613645565</v>
      </c>
      <c r="IZ284" s="38">
        <f t="shared" ca="1" si="999"/>
        <v>-13344.882834580998</v>
      </c>
      <c r="JA284" s="38">
        <f t="shared" ref="JA284:LL284" ca="1" si="1000">SUM(IY280:IY283)*-1</f>
        <v>-8940.9499962632926</v>
      </c>
      <c r="JB284" s="38">
        <f t="shared" ca="1" si="1000"/>
        <v>-2017.9695890172425</v>
      </c>
      <c r="JC284" s="38">
        <f t="shared" ca="1" si="1000"/>
        <v>-7306.2779894685127</v>
      </c>
      <c r="JD284" s="38">
        <f t="shared" ca="1" si="1000"/>
        <v>-8162.4363584502762</v>
      </c>
      <c r="JE284" s="38">
        <f t="shared" ca="1" si="1000"/>
        <v>-15565.092902920031</v>
      </c>
      <c r="JF284" s="38">
        <f t="shared" ca="1" si="1000"/>
        <v>-19201.612216493515</v>
      </c>
      <c r="JG284" s="38">
        <f t="shared" ca="1" si="1000"/>
        <v>-21022.426789640391</v>
      </c>
      <c r="JH284" s="38">
        <f t="shared" ca="1" si="1000"/>
        <v>-23418.38686213742</v>
      </c>
      <c r="JI284" s="38">
        <f t="shared" ca="1" si="1000"/>
        <v>-25701.047399879717</v>
      </c>
      <c r="JJ284" s="38">
        <f t="shared" ca="1" si="1000"/>
        <v>-24968.352784549737</v>
      </c>
      <c r="JK284" s="38">
        <f t="shared" ca="1" si="1000"/>
        <v>-20346.784012443553</v>
      </c>
      <c r="JL284" s="38">
        <f t="shared" ca="1" si="1000"/>
        <v>-14123.644373810806</v>
      </c>
      <c r="JM284" s="38">
        <f t="shared" ca="1" si="1000"/>
        <v>-9776.4060759742861</v>
      </c>
      <c r="JN284" s="38">
        <f t="shared" ca="1" si="1000"/>
        <v>-2733.6908700955537</v>
      </c>
      <c r="JO284" s="38">
        <f t="shared" ca="1" si="1000"/>
        <v>-8376.3147293224629</v>
      </c>
      <c r="JP284" s="38">
        <f t="shared" ca="1" si="1000"/>
        <v>-8989.1660702587469</v>
      </c>
      <c r="JQ284" s="38">
        <f t="shared" ca="1" si="1000"/>
        <v>-16377.783479331736</v>
      </c>
      <c r="JR284" s="38">
        <f t="shared" ca="1" si="1000"/>
        <v>-20090.71550810376</v>
      </c>
      <c r="JS284" s="38">
        <f t="shared" ca="1" si="1000"/>
        <v>-21804.272399493344</v>
      </c>
      <c r="JT284" s="38">
        <f t="shared" ca="1" si="1000"/>
        <v>-24187.852783199673</v>
      </c>
      <c r="JU284" s="38">
        <f t="shared" ca="1" si="1000"/>
        <v>-26458.093786059511</v>
      </c>
      <c r="JV284" s="38">
        <f t="shared" ca="1" si="1000"/>
        <v>-25745.920492076995</v>
      </c>
      <c r="JW284" s="38">
        <f t="shared" ca="1" si="1000"/>
        <v>-21182.176584691017</v>
      </c>
      <c r="JX284" s="38">
        <f t="shared" ca="1" si="1000"/>
        <v>-15031.640154792995</v>
      </c>
      <c r="JY284" s="38">
        <f t="shared" ca="1" si="1000"/>
        <v>-10741.898446620906</v>
      </c>
      <c r="JZ284" s="38">
        <f t="shared" ca="1" si="1000"/>
        <v>-3780.1935369323678</v>
      </c>
      <c r="KA284" s="38">
        <f t="shared" ca="1" si="1000"/>
        <v>-9378.6621068387376</v>
      </c>
      <c r="KB284" s="38">
        <f t="shared" ca="1" si="1000"/>
        <v>-10051.841700901179</v>
      </c>
      <c r="KC284" s="38">
        <f t="shared" ca="1" si="1000"/>
        <v>-17326.349236275382</v>
      </c>
      <c r="KD284" s="38">
        <f t="shared" ca="1" si="1000"/>
        <v>-21117.369736179084</v>
      </c>
      <c r="KE284" s="38">
        <f t="shared" ca="1" si="1000"/>
        <v>-22725.18679795834</v>
      </c>
      <c r="KF284" s="38">
        <f t="shared" ca="1" si="1000"/>
        <v>-25097.975693208129</v>
      </c>
      <c r="KG284" s="38">
        <f t="shared" ca="1" si="1000"/>
        <v>-27357.400407852132</v>
      </c>
      <c r="KH284" s="38">
        <f t="shared" ca="1" si="1000"/>
        <v>-26667.038575114311</v>
      </c>
      <c r="KI284" s="38">
        <f t="shared" ca="1" si="1000"/>
        <v>-22162.053286068956</v>
      </c>
      <c r="KJ284" s="38">
        <f t="shared" ca="1" si="1000"/>
        <v>-16084.921804141844</v>
      </c>
      <c r="KK284" s="38">
        <f t="shared" ca="1" si="1000"/>
        <v>-11853.644045123072</v>
      </c>
      <c r="KL284" s="38">
        <f t="shared" ca="1" si="1000"/>
        <v>-4973.6981257461812</v>
      </c>
      <c r="KM284" s="38">
        <f t="shared" ca="1" si="1000"/>
        <v>-10530.030450950351</v>
      </c>
      <c r="KN284" s="38">
        <f t="shared" ca="1" si="1000"/>
        <v>-11213.962123164853</v>
      </c>
      <c r="KO284" s="38">
        <f t="shared" ca="1" si="1000"/>
        <v>-18427.659884988581</v>
      </c>
      <c r="KP284" s="38">
        <f t="shared" ca="1" si="1000"/>
        <v>-22298.620067741304</v>
      </c>
      <c r="KQ284" s="38">
        <f t="shared" ca="1" si="1000"/>
        <v>-23802.373995261853</v>
      </c>
      <c r="KR284" s="38">
        <f t="shared" ca="1" si="1000"/>
        <v>-26166.129587749096</v>
      </c>
      <c r="KS284" s="38">
        <f t="shared" ca="1" si="1000"/>
        <v>-28416.512954375848</v>
      </c>
      <c r="KT284" s="38">
        <f t="shared" ca="1" si="1000"/>
        <v>-27749.429409595901</v>
      </c>
      <c r="KU284" s="38">
        <f t="shared" ca="1" si="1000"/>
        <v>-23304.318622193703</v>
      </c>
      <c r="KV284" s="38">
        <f t="shared" ca="1" si="1000"/>
        <v>-17301.579185511098</v>
      </c>
      <c r="KW284" s="38">
        <f t="shared" ca="1" si="1000"/>
        <v>-7523.6082968521632</v>
      </c>
      <c r="KX284" s="38">
        <f t="shared" ca="1" si="1000"/>
        <v>-2227.4608452464645</v>
      </c>
      <c r="KY284" s="38">
        <f t="shared" ca="1" si="1000"/>
        <v>-4572.9033351919443</v>
      </c>
      <c r="KZ284" s="38">
        <f t="shared" ca="1" si="1000"/>
        <v>-6550.4693669392527</v>
      </c>
      <c r="LA284" s="38">
        <f t="shared" ca="1" si="1000"/>
        <v>-13645.818497330105</v>
      </c>
      <c r="LB284" s="38">
        <f t="shared" ca="1" si="1000"/>
        <v>-17538.217394574411</v>
      </c>
      <c r="LC284" s="38">
        <f t="shared" ca="1" si="1000"/>
        <v>-18659.838422917168</v>
      </c>
      <c r="LD284" s="38">
        <f t="shared" ca="1" si="1000"/>
        <v>-20952.556906146026</v>
      </c>
      <c r="LE284" s="38">
        <f t="shared" ca="1" si="1000"/>
        <v>-23131.274261078026</v>
      </c>
      <c r="LF284" s="38">
        <f t="shared" ca="1" si="1000"/>
        <v>-22205.123101757286</v>
      </c>
      <c r="LG284" s="38">
        <f t="shared" ca="1" si="1000"/>
        <v>-17753.127855234728</v>
      </c>
      <c r="LH284" s="38">
        <f t="shared" ca="1" si="1000"/>
        <v>-11757.215361615821</v>
      </c>
      <c r="LI284" s="38">
        <f t="shared" ca="1" si="1000"/>
        <v>-7358.3128600588389</v>
      </c>
      <c r="LJ284" s="38">
        <f t="shared" ca="1" si="1000"/>
        <v>-2283.1473663776264</v>
      </c>
      <c r="LK284" s="38">
        <f t="shared" ca="1" si="1000"/>
        <v>-4267.823390780155</v>
      </c>
      <c r="LL284" s="38">
        <f t="shared" ca="1" si="1000"/>
        <v>-6344.9374972826336</v>
      </c>
      <c r="LM284" s="38">
        <f t="shared" ref="LM284:LT284" ca="1" si="1001">SUM(LK280:LK283)*-1</f>
        <v>-13419.324634283941</v>
      </c>
      <c r="LN284" s="38">
        <f t="shared" ca="1" si="1001"/>
        <v>-17379.053093654467</v>
      </c>
      <c r="LO284" s="38">
        <f t="shared" ca="1" si="1001"/>
        <v>-18383.433532698018</v>
      </c>
      <c r="LP284" s="38">
        <f t="shared" ca="1" si="1001"/>
        <v>-20653.967616185731</v>
      </c>
      <c r="LQ284" s="38">
        <f t="shared" ca="1" si="1001"/>
        <v>-22810.359385072483</v>
      </c>
      <c r="LR284" s="38">
        <f t="shared" ca="1" si="1001"/>
        <v>-21893.427406442108</v>
      </c>
      <c r="LS284" s="38">
        <f t="shared" ca="1" si="1001"/>
        <v>-17486.386621857364</v>
      </c>
      <c r="LT284" s="38">
        <f t="shared" ca="1" si="1001"/>
        <v>-11549.521208946653</v>
      </c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38"/>
      <c r="NM284" s="38"/>
      <c r="NN284" s="38"/>
      <c r="NO284" s="38"/>
      <c r="NP284" s="38"/>
      <c r="NQ284" s="38"/>
      <c r="NR284" s="38"/>
      <c r="NS284" s="38"/>
      <c r="NT284" s="38"/>
      <c r="NU284" s="38"/>
      <c r="NV284" s="38"/>
      <c r="NW284" s="38"/>
      <c r="NX284" s="38"/>
      <c r="NY284" s="38"/>
      <c r="NZ284" s="38"/>
      <c r="OA284" s="38"/>
      <c r="OB284" s="38"/>
      <c r="OC284" s="38"/>
      <c r="OD284" s="38"/>
      <c r="OE284" s="38"/>
      <c r="OF284" s="38"/>
      <c r="OG284" s="38"/>
      <c r="OH284" s="38"/>
      <c r="OI284" s="38"/>
      <c r="OJ284" s="38"/>
      <c r="OK284" s="38"/>
      <c r="OL284" s="38"/>
      <c r="OM284" s="38"/>
      <c r="ON284" s="38"/>
      <c r="OO284" s="38"/>
      <c r="OP284" s="38"/>
      <c r="OQ284" s="38"/>
      <c r="OR284" s="38"/>
      <c r="OS284" s="38"/>
      <c r="OT284" s="38"/>
      <c r="OU284" s="38"/>
      <c r="OV284" s="38"/>
      <c r="OW284" s="38"/>
      <c r="OX284" s="38"/>
      <c r="OY284" s="38"/>
      <c r="OZ284" s="38"/>
      <c r="PA284" s="38"/>
      <c r="PB284" s="38"/>
      <c r="PC284" s="38"/>
      <c r="PD284" s="38"/>
      <c r="PE284" s="38"/>
      <c r="PF284" s="38"/>
      <c r="PG284" s="38"/>
      <c r="PH284" s="38"/>
      <c r="PI284" s="38"/>
      <c r="PJ284" s="38"/>
      <c r="PK284" s="38"/>
      <c r="PL284" s="38"/>
      <c r="PM284" s="38"/>
      <c r="PN284" s="38"/>
      <c r="PO284" s="38"/>
      <c r="PP284" s="38"/>
      <c r="PQ284" s="38"/>
      <c r="PR284" s="38"/>
      <c r="PS284" s="38"/>
      <c r="PT284" s="38"/>
      <c r="PU284" s="38"/>
      <c r="PV284" s="38"/>
      <c r="PW284" s="38"/>
      <c r="PX284" s="38"/>
      <c r="PY284" s="38"/>
      <c r="PZ284" s="38"/>
      <c r="QA284" s="38"/>
      <c r="QB284" s="38"/>
      <c r="QC284" s="38"/>
      <c r="QD284" s="38"/>
      <c r="QE284" s="38"/>
      <c r="QF284" s="38"/>
      <c r="QG284" s="38"/>
      <c r="QH284" s="38"/>
      <c r="QI284" s="38"/>
      <c r="QJ284" s="38"/>
      <c r="QK284" s="38"/>
      <c r="QL284" s="38"/>
      <c r="QM284" s="38"/>
      <c r="QN284" s="38"/>
      <c r="QO284" s="38"/>
      <c r="QP284" s="38"/>
      <c r="QQ284" s="38"/>
      <c r="QR284" s="38"/>
      <c r="QS284" s="38"/>
      <c r="QT284" s="38"/>
      <c r="QU284" s="38"/>
    </row>
    <row r="285" spans="2:463" outlineLevel="1">
      <c r="C285" s="75" t="s">
        <v>536</v>
      </c>
      <c r="E285" s="50" t="s">
        <v>95</v>
      </c>
      <c r="H285" s="84">
        <f ca="1">SUM(H280:H284)</f>
        <v>9535.2707190851215</v>
      </c>
      <c r="I285" s="45">
        <f t="shared" ref="I285:BO285" si="1002">SUM(I279:I284)</f>
        <v>0</v>
      </c>
      <c r="J285" s="45">
        <f t="shared" si="1002"/>
        <v>0</v>
      </c>
      <c r="K285" s="45">
        <f t="shared" si="1002"/>
        <v>0</v>
      </c>
      <c r="L285" s="45">
        <f t="shared" si="1002"/>
        <v>0</v>
      </c>
      <c r="M285" s="45">
        <f t="shared" si="1002"/>
        <v>0</v>
      </c>
      <c r="N285" s="45">
        <f t="shared" si="1002"/>
        <v>0</v>
      </c>
      <c r="O285" s="45">
        <f t="shared" si="1002"/>
        <v>0</v>
      </c>
      <c r="P285" s="45">
        <f t="shared" si="1002"/>
        <v>0</v>
      </c>
      <c r="Q285" s="45">
        <f t="shared" si="1002"/>
        <v>0</v>
      </c>
      <c r="R285" s="45">
        <f t="shared" si="1002"/>
        <v>0</v>
      </c>
      <c r="S285" s="45">
        <f t="shared" si="1002"/>
        <v>0</v>
      </c>
      <c r="T285" s="45">
        <f t="shared" si="1002"/>
        <v>0</v>
      </c>
      <c r="U285" s="45">
        <f t="shared" si="1002"/>
        <v>0</v>
      </c>
      <c r="V285" s="45">
        <f t="shared" si="1002"/>
        <v>0</v>
      </c>
      <c r="W285" s="45">
        <f t="shared" si="1002"/>
        <v>0</v>
      </c>
      <c r="X285" s="45">
        <f t="shared" si="1002"/>
        <v>0</v>
      </c>
      <c r="Y285" s="45">
        <f t="shared" si="1002"/>
        <v>0</v>
      </c>
      <c r="Z285" s="45">
        <f t="shared" si="1002"/>
        <v>0</v>
      </c>
      <c r="AA285" s="45">
        <f t="shared" si="1002"/>
        <v>0</v>
      </c>
      <c r="AB285" s="45">
        <f t="shared" si="1002"/>
        <v>0</v>
      </c>
      <c r="AC285" s="45">
        <f t="shared" si="1002"/>
        <v>0</v>
      </c>
      <c r="AD285" s="45">
        <f t="shared" si="1002"/>
        <v>0</v>
      </c>
      <c r="AE285" s="45">
        <f t="shared" si="1002"/>
        <v>0</v>
      </c>
      <c r="AF285" s="45">
        <f t="shared" si="1002"/>
        <v>0</v>
      </c>
      <c r="AG285" s="45">
        <f t="shared" ca="1" si="1002"/>
        <v>1293.8533065648435</v>
      </c>
      <c r="AH285" s="45">
        <f t="shared" ca="1" si="1002"/>
        <v>2587.706613129687</v>
      </c>
      <c r="AI285" s="45">
        <f t="shared" ca="1" si="1002"/>
        <v>2587.706613129687</v>
      </c>
      <c r="AJ285" s="45">
        <f t="shared" ca="1" si="1002"/>
        <v>2587.706613129687</v>
      </c>
      <c r="AK285" s="45">
        <f t="shared" ca="1" si="1002"/>
        <v>2587.706613129687</v>
      </c>
      <c r="AL285" s="45">
        <f t="shared" ca="1" si="1002"/>
        <v>2587.706613129687</v>
      </c>
      <c r="AM285" s="45">
        <f t="shared" ca="1" si="1002"/>
        <v>2587.706613129687</v>
      </c>
      <c r="AN285" s="45">
        <f t="shared" ca="1" si="1002"/>
        <v>2587.706613129687</v>
      </c>
      <c r="AO285" s="45">
        <f t="shared" ca="1" si="1002"/>
        <v>2587.706613129687</v>
      </c>
      <c r="AP285" s="45">
        <f t="shared" ca="1" si="1002"/>
        <v>2587.706613129687</v>
      </c>
      <c r="AQ285" s="45">
        <f t="shared" ca="1" si="1002"/>
        <v>2587.706613129687</v>
      </c>
      <c r="AR285" s="45">
        <f t="shared" ca="1" si="1002"/>
        <v>2587.706613129687</v>
      </c>
      <c r="AS285" s="45">
        <f t="shared" ca="1" si="1002"/>
        <v>2620.0529457938082</v>
      </c>
      <c r="AT285" s="45">
        <f t="shared" ca="1" si="1002"/>
        <v>2652.3992784579295</v>
      </c>
      <c r="AU285" s="45">
        <f t="shared" ca="1" si="1002"/>
        <v>2652.3992784579295</v>
      </c>
      <c r="AV285" s="45">
        <f t="shared" ca="1" si="1002"/>
        <v>2652.3992784579295</v>
      </c>
      <c r="AW285" s="45">
        <f t="shared" ca="1" si="1002"/>
        <v>2652.3992784579295</v>
      </c>
      <c r="AX285" s="45">
        <f t="shared" ca="1" si="1002"/>
        <v>2652.3992784579295</v>
      </c>
      <c r="AY285" s="45">
        <f t="shared" ca="1" si="1002"/>
        <v>2652.3992784579295</v>
      </c>
      <c r="AZ285" s="45">
        <f t="shared" ca="1" si="1002"/>
        <v>2652.3992784579295</v>
      </c>
      <c r="BA285" s="45">
        <f t="shared" ca="1" si="1002"/>
        <v>2652.3992784579295</v>
      </c>
      <c r="BB285" s="45">
        <f t="shared" ca="1" si="1002"/>
        <v>2652.3992784579295</v>
      </c>
      <c r="BC285" s="45">
        <f t="shared" ca="1" si="1002"/>
        <v>2652.3992784579295</v>
      </c>
      <c r="BD285" s="45">
        <f t="shared" ca="1" si="1002"/>
        <v>2652.3992784579295</v>
      </c>
      <c r="BE285" s="45">
        <f t="shared" ca="1" si="1002"/>
        <v>2685.5542694386531</v>
      </c>
      <c r="BF285" s="45">
        <f t="shared" ca="1" si="1002"/>
        <v>2718.7092604193767</v>
      </c>
      <c r="BG285" s="45">
        <f t="shared" ca="1" si="1002"/>
        <v>2718.7092604193767</v>
      </c>
      <c r="BH285" s="45">
        <f t="shared" ca="1" si="1002"/>
        <v>2718.7092604193767</v>
      </c>
      <c r="BI285" s="45">
        <f t="shared" ca="1" si="1002"/>
        <v>2718.7092604193767</v>
      </c>
      <c r="BJ285" s="45">
        <f t="shared" ca="1" si="1002"/>
        <v>2718.7092604193767</v>
      </c>
      <c r="BK285" s="45">
        <f t="shared" ca="1" si="1002"/>
        <v>2718.7092604193767</v>
      </c>
      <c r="BL285" s="45">
        <f t="shared" ca="1" si="1002"/>
        <v>2718.7092604193767</v>
      </c>
      <c r="BM285" s="45">
        <f t="shared" ca="1" si="1002"/>
        <v>2718.7092604193767</v>
      </c>
      <c r="BN285" s="45">
        <f t="shared" ca="1" si="1002"/>
        <v>2718.7092604193767</v>
      </c>
      <c r="BO285" s="45">
        <f t="shared" ca="1" si="1002"/>
        <v>2718.7092604193767</v>
      </c>
      <c r="BP285" s="45">
        <f t="shared" ref="BP285:EA285" ca="1" si="1003">SUM(BP279:BP284)</f>
        <v>2718.7092604193767</v>
      </c>
      <c r="BQ285" s="45">
        <f t="shared" ca="1" si="1003"/>
        <v>2752.6931261746195</v>
      </c>
      <c r="BR285" s="45">
        <f t="shared" ca="1" si="1003"/>
        <v>2786.6769919298622</v>
      </c>
      <c r="BS285" s="45">
        <f t="shared" ca="1" si="1003"/>
        <v>2786.6769919298622</v>
      </c>
      <c r="BT285" s="45">
        <f t="shared" ca="1" si="1003"/>
        <v>2786.6769919298622</v>
      </c>
      <c r="BU285" s="45">
        <f t="shared" ca="1" si="1003"/>
        <v>2786.6769919298622</v>
      </c>
      <c r="BV285" s="45">
        <f t="shared" ca="1" si="1003"/>
        <v>2786.6769919298622</v>
      </c>
      <c r="BW285" s="45">
        <f t="shared" ca="1" si="1003"/>
        <v>2786.6769919298622</v>
      </c>
      <c r="BX285" s="45">
        <f t="shared" ca="1" si="1003"/>
        <v>2786.6769919298622</v>
      </c>
      <c r="BY285" s="45">
        <f t="shared" ca="1" si="1003"/>
        <v>2786.6769919298622</v>
      </c>
      <c r="BZ285" s="45">
        <f t="shared" ca="1" si="1003"/>
        <v>2786.6769919298622</v>
      </c>
      <c r="CA285" s="45">
        <f t="shared" ca="1" si="1003"/>
        <v>2786.6769919298622</v>
      </c>
      <c r="CB285" s="45">
        <f t="shared" ca="1" si="1003"/>
        <v>2786.6769919298622</v>
      </c>
      <c r="CC285" s="45">
        <f t="shared" ca="1" si="1003"/>
        <v>2821.5104543289845</v>
      </c>
      <c r="CD285" s="45">
        <f t="shared" ca="1" si="1003"/>
        <v>2856.3439167281076</v>
      </c>
      <c r="CE285" s="45">
        <f t="shared" ca="1" si="1003"/>
        <v>2856.3439167281081</v>
      </c>
      <c r="CF285" s="45">
        <f t="shared" ca="1" si="1003"/>
        <v>2856.3439167281081</v>
      </c>
      <c r="CG285" s="45">
        <f t="shared" ca="1" si="1003"/>
        <v>2856.3439167281081</v>
      </c>
      <c r="CH285" s="45">
        <f t="shared" ca="1" si="1003"/>
        <v>2856.3439167281081</v>
      </c>
      <c r="CI285" s="45">
        <f t="shared" ca="1" si="1003"/>
        <v>2856.3439167281081</v>
      </c>
      <c r="CJ285" s="45">
        <f t="shared" ca="1" si="1003"/>
        <v>2856.3439167281081</v>
      </c>
      <c r="CK285" s="45">
        <f t="shared" ca="1" si="1003"/>
        <v>2856.3439167281081</v>
      </c>
      <c r="CL285" s="45">
        <f t="shared" ca="1" si="1003"/>
        <v>2856.3439167281081</v>
      </c>
      <c r="CM285" s="45">
        <f t="shared" ca="1" si="1003"/>
        <v>2856.3439167281081</v>
      </c>
      <c r="CN285" s="45">
        <f t="shared" ca="1" si="1003"/>
        <v>2856.3439167281081</v>
      </c>
      <c r="CO285" s="45">
        <f t="shared" ca="1" si="1003"/>
        <v>2892.048215687209</v>
      </c>
      <c r="CP285" s="45">
        <f t="shared" ca="1" si="1003"/>
        <v>2927.7525146463099</v>
      </c>
      <c r="CQ285" s="45">
        <f t="shared" ca="1" si="1003"/>
        <v>2927.7525146463095</v>
      </c>
      <c r="CR285" s="45">
        <f t="shared" ca="1" si="1003"/>
        <v>2927.7525146463095</v>
      </c>
      <c r="CS285" s="45">
        <f t="shared" ca="1" si="1003"/>
        <v>2927.7525146463095</v>
      </c>
      <c r="CT285" s="45">
        <f t="shared" ca="1" si="1003"/>
        <v>2927.7525146463095</v>
      </c>
      <c r="CU285" s="45">
        <f t="shared" ca="1" si="1003"/>
        <v>2927.7525146463095</v>
      </c>
      <c r="CV285" s="45">
        <f t="shared" ca="1" si="1003"/>
        <v>2927.7525146463095</v>
      </c>
      <c r="CW285" s="45">
        <f t="shared" ca="1" si="1003"/>
        <v>2927.7525146463095</v>
      </c>
      <c r="CX285" s="45">
        <f t="shared" ca="1" si="1003"/>
        <v>2927.7525146463095</v>
      </c>
      <c r="CY285" s="45">
        <f t="shared" ca="1" si="1003"/>
        <v>2927.7525146463095</v>
      </c>
      <c r="CZ285" s="45">
        <f t="shared" ca="1" si="1003"/>
        <v>2927.7525146463095</v>
      </c>
      <c r="DA285" s="45">
        <f t="shared" ca="1" si="1003"/>
        <v>2964.3494210793879</v>
      </c>
      <c r="DB285" s="45">
        <f t="shared" ca="1" si="1003"/>
        <v>3000.9463275124663</v>
      </c>
      <c r="DC285" s="45">
        <f t="shared" ca="1" si="1003"/>
        <v>3000.9463275124658</v>
      </c>
      <c r="DD285" s="45">
        <f t="shared" ca="1" si="1003"/>
        <v>3000.9463275124658</v>
      </c>
      <c r="DE285" s="45">
        <f t="shared" ca="1" si="1003"/>
        <v>3000.9463275124658</v>
      </c>
      <c r="DF285" s="45">
        <f t="shared" ca="1" si="1003"/>
        <v>3000.9463275124658</v>
      </c>
      <c r="DG285" s="45">
        <f t="shared" ca="1" si="1003"/>
        <v>3000.9463275124658</v>
      </c>
      <c r="DH285" s="45">
        <f t="shared" ca="1" si="1003"/>
        <v>3000.9463275124658</v>
      </c>
      <c r="DI285" s="45">
        <f t="shared" ca="1" si="1003"/>
        <v>3000.9463275124658</v>
      </c>
      <c r="DJ285" s="45">
        <f t="shared" ca="1" si="1003"/>
        <v>3000.9463275124658</v>
      </c>
      <c r="DK285" s="45">
        <f t="shared" ca="1" si="1003"/>
        <v>3000.9463275124658</v>
      </c>
      <c r="DL285" s="45">
        <f t="shared" ca="1" si="1003"/>
        <v>3000.9463275124658</v>
      </c>
      <c r="DM285" s="45">
        <f t="shared" ca="1" si="1003"/>
        <v>3038.4581566063712</v>
      </c>
      <c r="DN285" s="45">
        <f t="shared" ca="1" si="1003"/>
        <v>3075.9699857002765</v>
      </c>
      <c r="DO285" s="45">
        <f t="shared" ca="1" si="1003"/>
        <v>3075.9699857002765</v>
      </c>
      <c r="DP285" s="45">
        <f t="shared" ca="1" si="1003"/>
        <v>3075.9699857002765</v>
      </c>
      <c r="DQ285" s="45">
        <f t="shared" ca="1" si="1003"/>
        <v>3075.9699857002765</v>
      </c>
      <c r="DR285" s="45">
        <f t="shared" ca="1" si="1003"/>
        <v>3075.9699857002765</v>
      </c>
      <c r="DS285" s="45">
        <f t="shared" ca="1" si="1003"/>
        <v>3075.9699857002765</v>
      </c>
      <c r="DT285" s="45">
        <f t="shared" ca="1" si="1003"/>
        <v>3075.9699857002765</v>
      </c>
      <c r="DU285" s="45">
        <f t="shared" ca="1" si="1003"/>
        <v>3075.9699857002765</v>
      </c>
      <c r="DV285" s="45">
        <f t="shared" ca="1" si="1003"/>
        <v>3075.9699857002765</v>
      </c>
      <c r="DW285" s="45">
        <f t="shared" ca="1" si="1003"/>
        <v>3075.9699857002765</v>
      </c>
      <c r="DX285" s="45">
        <f t="shared" ca="1" si="1003"/>
        <v>3075.9699857002765</v>
      </c>
      <c r="DY285" s="45">
        <f t="shared" ca="1" si="1003"/>
        <v>3114.4196105215301</v>
      </c>
      <c r="DZ285" s="45">
        <f t="shared" ca="1" si="1003"/>
        <v>3152.8692353427828</v>
      </c>
      <c r="EA285" s="45">
        <f t="shared" ca="1" si="1003"/>
        <v>3152.8692353427823</v>
      </c>
      <c r="EB285" s="45">
        <f t="shared" ref="EB285:GM285" ca="1" si="1004">SUM(EB279:EB284)</f>
        <v>3152.8692353427823</v>
      </c>
      <c r="EC285" s="45">
        <f t="shared" ca="1" si="1004"/>
        <v>3152.8692353427823</v>
      </c>
      <c r="ED285" s="45">
        <f t="shared" ca="1" si="1004"/>
        <v>3152.8692353427823</v>
      </c>
      <c r="EE285" s="45">
        <f t="shared" ca="1" si="1004"/>
        <v>3152.8692353427823</v>
      </c>
      <c r="EF285" s="45">
        <f t="shared" ca="1" si="1004"/>
        <v>3152.8692353427823</v>
      </c>
      <c r="EG285" s="45">
        <f t="shared" ca="1" si="1004"/>
        <v>3152.8692353427823</v>
      </c>
      <c r="EH285" s="45">
        <f t="shared" ca="1" si="1004"/>
        <v>3152.8692353427823</v>
      </c>
      <c r="EI285" s="45">
        <f t="shared" ca="1" si="1004"/>
        <v>3152.8692353427823</v>
      </c>
      <c r="EJ285" s="45">
        <f t="shared" ca="1" si="1004"/>
        <v>3152.8692353427823</v>
      </c>
      <c r="EK285" s="45">
        <f t="shared" ca="1" si="1004"/>
        <v>3192.2801007845674</v>
      </c>
      <c r="EL285" s="45">
        <f t="shared" ca="1" si="1004"/>
        <v>3231.6909662263524</v>
      </c>
      <c r="EM285" s="45">
        <f t="shared" ca="1" si="1004"/>
        <v>3231.6909662263524</v>
      </c>
      <c r="EN285" s="45">
        <f t="shared" ca="1" si="1004"/>
        <v>3231.6909662263524</v>
      </c>
      <c r="EO285" s="45">
        <f t="shared" ca="1" si="1004"/>
        <v>3231.6909662263524</v>
      </c>
      <c r="EP285" s="45">
        <f t="shared" ca="1" si="1004"/>
        <v>3231.6909662263524</v>
      </c>
      <c r="EQ285" s="45">
        <f t="shared" ca="1" si="1004"/>
        <v>3231.6909662263524</v>
      </c>
      <c r="ER285" s="45">
        <f t="shared" ca="1" si="1004"/>
        <v>3231.6909662263524</v>
      </c>
      <c r="ES285" s="45">
        <f t="shared" ca="1" si="1004"/>
        <v>3231.6909662263524</v>
      </c>
      <c r="ET285" s="45">
        <f t="shared" ca="1" si="1004"/>
        <v>3231.6909662263524</v>
      </c>
      <c r="EU285" s="45">
        <f t="shared" ca="1" si="1004"/>
        <v>3231.6909662263524</v>
      </c>
      <c r="EV285" s="45">
        <f t="shared" ca="1" si="1004"/>
        <v>3231.6909662263524</v>
      </c>
      <c r="EW285" s="45">
        <f t="shared" ca="1" si="1004"/>
        <v>3272.0871033041822</v>
      </c>
      <c r="EX285" s="45">
        <f t="shared" ca="1" si="1004"/>
        <v>3312.4832403820119</v>
      </c>
      <c r="EY285" s="45">
        <f t="shared" ca="1" si="1004"/>
        <v>3312.4832403820119</v>
      </c>
      <c r="EZ285" s="45">
        <f t="shared" ca="1" si="1004"/>
        <v>3312.4832403820119</v>
      </c>
      <c r="FA285" s="45">
        <f t="shared" ca="1" si="1004"/>
        <v>3312.4832403820119</v>
      </c>
      <c r="FB285" s="45">
        <f t="shared" ca="1" si="1004"/>
        <v>3312.4832403820119</v>
      </c>
      <c r="FC285" s="45">
        <f t="shared" ca="1" si="1004"/>
        <v>3312.4832403820119</v>
      </c>
      <c r="FD285" s="45">
        <f t="shared" ca="1" si="1004"/>
        <v>3312.4832403820119</v>
      </c>
      <c r="FE285" s="45">
        <f t="shared" ca="1" si="1004"/>
        <v>3312.4832403820119</v>
      </c>
      <c r="FF285" s="45">
        <f t="shared" ca="1" si="1004"/>
        <v>3312.4832403820119</v>
      </c>
      <c r="FG285" s="45">
        <f t="shared" ca="1" si="1004"/>
        <v>3312.4832403820119</v>
      </c>
      <c r="FH285" s="45">
        <f t="shared" ca="1" si="1004"/>
        <v>3312.4832403820119</v>
      </c>
      <c r="FI285" s="45">
        <f t="shared" ca="1" si="1004"/>
        <v>3353.8892808867868</v>
      </c>
      <c r="FJ285" s="45">
        <f t="shared" ca="1" si="1004"/>
        <v>3395.2953213915616</v>
      </c>
      <c r="FK285" s="45">
        <f t="shared" ca="1" si="1004"/>
        <v>3395.2953213915616</v>
      </c>
      <c r="FL285" s="45">
        <f t="shared" ca="1" si="1004"/>
        <v>3395.2953213915616</v>
      </c>
      <c r="FM285" s="45">
        <f t="shared" ca="1" si="1004"/>
        <v>3395.2953213915616</v>
      </c>
      <c r="FN285" s="45">
        <f t="shared" ca="1" si="1004"/>
        <v>3395.2953213915616</v>
      </c>
      <c r="FO285" s="45">
        <f t="shared" ca="1" si="1004"/>
        <v>3395.2953213915616</v>
      </c>
      <c r="FP285" s="45">
        <f t="shared" ca="1" si="1004"/>
        <v>3395.2953213915616</v>
      </c>
      <c r="FQ285" s="45">
        <f t="shared" ca="1" si="1004"/>
        <v>3395.2953213915616</v>
      </c>
      <c r="FR285" s="45">
        <f t="shared" ca="1" si="1004"/>
        <v>3395.2953213915616</v>
      </c>
      <c r="FS285" s="45">
        <f t="shared" ca="1" si="1004"/>
        <v>3395.2953213915616</v>
      </c>
      <c r="FT285" s="45">
        <f t="shared" ca="1" si="1004"/>
        <v>3395.2953213915616</v>
      </c>
      <c r="FU285" s="45">
        <f t="shared" ca="1" si="1004"/>
        <v>3437.7365129089558</v>
      </c>
      <c r="FV285" s="45">
        <f t="shared" ca="1" si="1004"/>
        <v>3480.1777044263499</v>
      </c>
      <c r="FW285" s="45">
        <f t="shared" ca="1" si="1004"/>
        <v>3480.1777044263499</v>
      </c>
      <c r="FX285" s="45">
        <f t="shared" ca="1" si="1004"/>
        <v>3480.1777044263499</v>
      </c>
      <c r="FY285" s="45">
        <f t="shared" ca="1" si="1004"/>
        <v>3480.1777044263499</v>
      </c>
      <c r="FZ285" s="45">
        <f t="shared" ca="1" si="1004"/>
        <v>3480.1777044263499</v>
      </c>
      <c r="GA285" s="45">
        <f t="shared" ca="1" si="1004"/>
        <v>3480.1777044263499</v>
      </c>
      <c r="GB285" s="45">
        <f t="shared" ca="1" si="1004"/>
        <v>3480.1777044263499</v>
      </c>
      <c r="GC285" s="45">
        <f t="shared" ca="1" si="1004"/>
        <v>3480.1777044263499</v>
      </c>
      <c r="GD285" s="45">
        <f t="shared" ca="1" si="1004"/>
        <v>3480.1777044263499</v>
      </c>
      <c r="GE285" s="45">
        <f t="shared" ca="1" si="1004"/>
        <v>3480.1777044263499</v>
      </c>
      <c r="GF285" s="45">
        <f t="shared" ca="1" si="1004"/>
        <v>3480.1777044263499</v>
      </c>
      <c r="GG285" s="45">
        <f t="shared" ca="1" si="1004"/>
        <v>3523.6799257316788</v>
      </c>
      <c r="GH285" s="45">
        <f t="shared" ca="1" si="1004"/>
        <v>3567.1821470370078</v>
      </c>
      <c r="GI285" s="45">
        <f t="shared" ca="1" si="1004"/>
        <v>3567.1821470370073</v>
      </c>
      <c r="GJ285" s="45">
        <f t="shared" ca="1" si="1004"/>
        <v>3567.1821470370073</v>
      </c>
      <c r="GK285" s="45">
        <f t="shared" ca="1" si="1004"/>
        <v>3567.1821470370073</v>
      </c>
      <c r="GL285" s="45">
        <f t="shared" ca="1" si="1004"/>
        <v>3567.1821470370073</v>
      </c>
      <c r="GM285" s="45">
        <f t="shared" ca="1" si="1004"/>
        <v>3567.1821470370073</v>
      </c>
      <c r="GN285" s="45">
        <f t="shared" ref="GN285:IY285" ca="1" si="1005">SUM(GN279:GN284)</f>
        <v>3567.1821470370073</v>
      </c>
      <c r="GO285" s="45">
        <f t="shared" ca="1" si="1005"/>
        <v>3567.1821470370073</v>
      </c>
      <c r="GP285" s="45">
        <f t="shared" ca="1" si="1005"/>
        <v>3567.1821470370073</v>
      </c>
      <c r="GQ285" s="45">
        <f t="shared" ca="1" si="1005"/>
        <v>3567.1821470370073</v>
      </c>
      <c r="GR285" s="45">
        <f t="shared" ca="1" si="1005"/>
        <v>3567.1821470370073</v>
      </c>
      <c r="GS285" s="45">
        <f t="shared" ca="1" si="1005"/>
        <v>3611.7719238749692</v>
      </c>
      <c r="GT285" s="45">
        <f t="shared" ca="1" si="1005"/>
        <v>3656.361700712931</v>
      </c>
      <c r="GU285" s="45">
        <f t="shared" ca="1" si="1005"/>
        <v>3656.3617007129305</v>
      </c>
      <c r="GV285" s="45">
        <f t="shared" ca="1" si="1005"/>
        <v>3656.3617007129305</v>
      </c>
      <c r="GW285" s="45">
        <f t="shared" ca="1" si="1005"/>
        <v>3656.3617007129305</v>
      </c>
      <c r="GX285" s="45">
        <f t="shared" ca="1" si="1005"/>
        <v>3656.3617007129305</v>
      </c>
      <c r="GY285" s="45">
        <f t="shared" ca="1" si="1005"/>
        <v>3656.3617007129305</v>
      </c>
      <c r="GZ285" s="45">
        <f t="shared" ca="1" si="1005"/>
        <v>3656.3617007129305</v>
      </c>
      <c r="HA285" s="45">
        <f t="shared" ca="1" si="1005"/>
        <v>3656.3617007129305</v>
      </c>
      <c r="HB285" s="45">
        <f t="shared" ca="1" si="1005"/>
        <v>3656.3617007129305</v>
      </c>
      <c r="HC285" s="45">
        <f t="shared" ca="1" si="1005"/>
        <v>3656.3617007129305</v>
      </c>
      <c r="HD285" s="45">
        <f t="shared" ca="1" si="1005"/>
        <v>3656.3617007129305</v>
      </c>
      <c r="HE285" s="45">
        <f t="shared" ca="1" si="1005"/>
        <v>3702.0662219718424</v>
      </c>
      <c r="HF285" s="45">
        <f t="shared" ca="1" si="1005"/>
        <v>3747.7707432307543</v>
      </c>
      <c r="HG285" s="45">
        <f t="shared" ca="1" si="1005"/>
        <v>3747.7707432307543</v>
      </c>
      <c r="HH285" s="45">
        <f t="shared" ca="1" si="1005"/>
        <v>3747.7707432307543</v>
      </c>
      <c r="HI285" s="45">
        <f t="shared" ca="1" si="1005"/>
        <v>3747.7707432307543</v>
      </c>
      <c r="HJ285" s="45">
        <f t="shared" ca="1" si="1005"/>
        <v>3747.7707432307543</v>
      </c>
      <c r="HK285" s="45">
        <f t="shared" ca="1" si="1005"/>
        <v>3747.7707432307543</v>
      </c>
      <c r="HL285" s="45">
        <f t="shared" ca="1" si="1005"/>
        <v>3747.7707432307543</v>
      </c>
      <c r="HM285" s="45">
        <f t="shared" ca="1" si="1005"/>
        <v>3747.7707432307543</v>
      </c>
      <c r="HN285" s="45">
        <f t="shared" ca="1" si="1005"/>
        <v>3747.7707432307543</v>
      </c>
      <c r="HO285" s="45">
        <f t="shared" ca="1" si="1005"/>
        <v>3747.7707432307543</v>
      </c>
      <c r="HP285" s="45">
        <f t="shared" ca="1" si="1005"/>
        <v>3747.7707432307543</v>
      </c>
      <c r="HQ285" s="45">
        <f t="shared" ca="1" si="1005"/>
        <v>3794.6178775211383</v>
      </c>
      <c r="HR285" s="45">
        <f t="shared" ca="1" si="1005"/>
        <v>3841.4650118115223</v>
      </c>
      <c r="HS285" s="45">
        <f t="shared" ca="1" si="1005"/>
        <v>3841.4650118115223</v>
      </c>
      <c r="HT285" s="45">
        <f t="shared" ca="1" si="1005"/>
        <v>3841.4650118115223</v>
      </c>
      <c r="HU285" s="45">
        <f t="shared" ca="1" si="1005"/>
        <v>3841.4650118115223</v>
      </c>
      <c r="HV285" s="45">
        <f t="shared" ca="1" si="1005"/>
        <v>3841.4650118115223</v>
      </c>
      <c r="HW285" s="45">
        <f t="shared" ca="1" si="1005"/>
        <v>3841.4650118115223</v>
      </c>
      <c r="HX285" s="45">
        <f t="shared" ca="1" si="1005"/>
        <v>3841.4650118115223</v>
      </c>
      <c r="HY285" s="45">
        <f t="shared" ca="1" si="1005"/>
        <v>3841.4650118115223</v>
      </c>
      <c r="HZ285" s="45">
        <f t="shared" ca="1" si="1005"/>
        <v>3841.4650118115223</v>
      </c>
      <c r="IA285" s="45">
        <f t="shared" ca="1" si="1005"/>
        <v>3841.4650118115223</v>
      </c>
      <c r="IB285" s="45">
        <f t="shared" ca="1" si="1005"/>
        <v>3841.4650118115223</v>
      </c>
      <c r="IC285" s="45">
        <f t="shared" ca="1" si="1005"/>
        <v>3889.4833244591664</v>
      </c>
      <c r="ID285" s="45">
        <f t="shared" ca="1" si="1005"/>
        <v>3937.5016371068104</v>
      </c>
      <c r="IE285" s="45">
        <f t="shared" ca="1" si="1005"/>
        <v>3937.5016371068109</v>
      </c>
      <c r="IF285" s="45">
        <f t="shared" ca="1" si="1005"/>
        <v>3937.5016371068109</v>
      </c>
      <c r="IG285" s="45">
        <f t="shared" ca="1" si="1005"/>
        <v>3937.5016371068109</v>
      </c>
      <c r="IH285" s="45">
        <f t="shared" ca="1" si="1005"/>
        <v>3937.5016371068109</v>
      </c>
      <c r="II285" s="45">
        <f t="shared" ca="1" si="1005"/>
        <v>3937.5016371068109</v>
      </c>
      <c r="IJ285" s="45">
        <f t="shared" ca="1" si="1005"/>
        <v>3937.5016371068109</v>
      </c>
      <c r="IK285" s="45">
        <f t="shared" ca="1" si="1005"/>
        <v>3937.5016371068109</v>
      </c>
      <c r="IL285" s="45">
        <f t="shared" ca="1" si="1005"/>
        <v>3937.5016371068109</v>
      </c>
      <c r="IM285" s="45">
        <f t="shared" ca="1" si="1005"/>
        <v>3937.5016371068109</v>
      </c>
      <c r="IN285" s="45">
        <f t="shared" ca="1" si="1005"/>
        <v>3937.5016371068109</v>
      </c>
      <c r="IO285" s="45">
        <f t="shared" ca="1" si="1005"/>
        <v>3986.7204075706454</v>
      </c>
      <c r="IP285" s="45">
        <f t="shared" ca="1" si="1005"/>
        <v>4035.9391780344799</v>
      </c>
      <c r="IQ285" s="45">
        <f t="shared" ca="1" si="1005"/>
        <v>4035.9391780344795</v>
      </c>
      <c r="IR285" s="45">
        <f t="shared" ca="1" si="1005"/>
        <v>4035.9391780344795</v>
      </c>
      <c r="IS285" s="45">
        <f t="shared" ca="1" si="1005"/>
        <v>4035.9391780344795</v>
      </c>
      <c r="IT285" s="45">
        <f t="shared" ca="1" si="1005"/>
        <v>4035.9391780344795</v>
      </c>
      <c r="IU285" s="45">
        <f t="shared" ca="1" si="1005"/>
        <v>4035.9391780344795</v>
      </c>
      <c r="IV285" s="45">
        <f t="shared" ca="1" si="1005"/>
        <v>4035.9391780344795</v>
      </c>
      <c r="IW285" s="45">
        <f t="shared" ca="1" si="1005"/>
        <v>10660.184750381793</v>
      </c>
      <c r="IX285" s="45">
        <f t="shared" ca="1" si="1005"/>
        <v>21987.097995945551</v>
      </c>
      <c r="IY285" s="45">
        <f t="shared" ca="1" si="1005"/>
        <v>22285.832830844287</v>
      </c>
      <c r="IZ285" s="45">
        <f t="shared" ref="IZ285:KP285" ca="1" si="1006">SUM(IZ279:IZ284)</f>
        <v>10958.919585280533</v>
      </c>
      <c r="JA285" s="45">
        <f t="shared" ca="1" si="1006"/>
        <v>9324.2475784857543</v>
      </c>
      <c r="JB285" s="45">
        <f t="shared" ca="1" si="1006"/>
        <v>15468.714347918789</v>
      </c>
      <c r="JC285" s="45">
        <f t="shared" ca="1" si="1006"/>
        <v>23727.52926137031</v>
      </c>
      <c r="JD285" s="45">
        <f t="shared" ca="1" si="1006"/>
        <v>34766.705119413542</v>
      </c>
      <c r="JE285" s="45">
        <f t="shared" ca="1" si="1006"/>
        <v>40224.039006133899</v>
      </c>
      <c r="JF285" s="45">
        <f t="shared" ca="1" si="1006"/>
        <v>44440.813651777804</v>
      </c>
      <c r="JG285" s="45">
        <f t="shared" ca="1" si="1006"/>
        <v>49119.434262017137</v>
      </c>
      <c r="JH285" s="45">
        <f t="shared" ca="1" si="1006"/>
        <v>50669.400184429447</v>
      </c>
      <c r="JI285" s="45">
        <f t="shared" ca="1" si="1006"/>
        <v>45315.136796993269</v>
      </c>
      <c r="JJ285" s="45">
        <f t="shared" ca="1" si="1006"/>
        <v>34470.428386254338</v>
      </c>
      <c r="JK285" s="45">
        <f t="shared" ca="1" si="1006"/>
        <v>23900.050449785071</v>
      </c>
      <c r="JL285" s="45">
        <f t="shared" ca="1" si="1006"/>
        <v>12510.096946069818</v>
      </c>
      <c r="JM285" s="45">
        <f t="shared" ca="1" si="1006"/>
        <v>11110.005599417997</v>
      </c>
      <c r="JN285" s="45">
        <f t="shared" ca="1" si="1006"/>
        <v>17365.48079958119</v>
      </c>
      <c r="JO285" s="45">
        <f t="shared" ca="1" si="1006"/>
        <v>25366.949549590463</v>
      </c>
      <c r="JP285" s="45">
        <f t="shared" ca="1" si="1006"/>
        <v>36468.498987435472</v>
      </c>
      <c r="JQ285" s="45">
        <f t="shared" ca="1" si="1006"/>
        <v>41894.987907597075</v>
      </c>
      <c r="JR285" s="45">
        <f t="shared" ca="1" si="1006"/>
        <v>45992.12518269298</v>
      </c>
      <c r="JS285" s="45">
        <f t="shared" ca="1" si="1006"/>
        <v>50645.946569259148</v>
      </c>
      <c r="JT285" s="45">
        <f t="shared" ca="1" si="1006"/>
        <v>52204.01427813647</v>
      </c>
      <c r="JU285" s="45">
        <f t="shared" ca="1" si="1006"/>
        <v>46928.097076767968</v>
      </c>
      <c r="JV285" s="45">
        <f t="shared" ca="1" si="1006"/>
        <v>36213.816739483969</v>
      </c>
      <c r="JW285" s="45">
        <f t="shared" ca="1" si="1006"/>
        <v>25773.538601413853</v>
      </c>
      <c r="JX285" s="45">
        <f t="shared" ca="1" si="1006"/>
        <v>14522.091983553228</v>
      </c>
      <c r="JY285" s="45">
        <f t="shared" ca="1" si="1006"/>
        <v>13158.855643771059</v>
      </c>
      <c r="JZ285" s="45">
        <f t="shared" ca="1" si="1006"/>
        <v>19430.503807739871</v>
      </c>
      <c r="KA285" s="45">
        <f t="shared" ca="1" si="1006"/>
        <v>27378.190937176514</v>
      </c>
      <c r="KB285" s="45">
        <f t="shared" ca="1" si="1006"/>
        <v>38443.718972454415</v>
      </c>
      <c r="KC285" s="45">
        <f t="shared" ca="1" si="1006"/>
        <v>43842.556534137373</v>
      </c>
      <c r="KD285" s="45">
        <f t="shared" ca="1" si="1006"/>
        <v>47823.162491166426</v>
      </c>
      <c r="KE285" s="45">
        <f t="shared" ca="1" si="1006"/>
        <v>52455.376101060225</v>
      </c>
      <c r="KF285" s="45">
        <f t="shared" ca="1" si="1006"/>
        <v>54024.438982966421</v>
      </c>
      <c r="KG285" s="45">
        <f t="shared" ca="1" si="1006"/>
        <v>48829.091861183253</v>
      </c>
      <c r="KH285" s="45">
        <f t="shared" ca="1" si="1006"/>
        <v>38246.975090210784</v>
      </c>
      <c r="KI285" s="45">
        <f t="shared" ca="1" si="1006"/>
        <v>27938.565849264902</v>
      </c>
      <c r="KJ285" s="45">
        <f t="shared" ca="1" si="1006"/>
        <v>16827.34217086924</v>
      </c>
      <c r="KK285" s="45">
        <f t="shared" ca="1" si="1006"/>
        <v>15503.72857669652</v>
      </c>
      <c r="KL285" s="45">
        <f t="shared" ca="1" si="1006"/>
        <v>21743.992574115189</v>
      </c>
      <c r="KM285" s="45">
        <f t="shared" ca="1" si="1006"/>
        <v>29641.622008153423</v>
      </c>
      <c r="KN285" s="45">
        <f t="shared" ca="1" si="1006"/>
        <v>40726.279952729878</v>
      </c>
      <c r="KO285" s="45">
        <f t="shared" ca="1" si="1006"/>
        <v>46100.994063003149</v>
      </c>
      <c r="KP285" s="45">
        <f t="shared" ca="1" si="1006"/>
        <v>49968.503583010941</v>
      </c>
      <c r="KQ285" s="45">
        <f t="shared" ref="KQ285:LT285" ca="1" si="1007">SUM(KQ279:KQ284)</f>
        <v>54582.642542124944</v>
      </c>
      <c r="KR285" s="45">
        <f t="shared" ca="1" si="1007"/>
        <v>56165.942363971757</v>
      </c>
      <c r="KS285" s="45">
        <f t="shared" ca="1" si="1007"/>
        <v>51053.748031789597</v>
      </c>
      <c r="KT285" s="45">
        <f t="shared" ca="1" si="1007"/>
        <v>40605.897807704794</v>
      </c>
      <c r="KU285" s="45">
        <f t="shared" ca="1" si="1007"/>
        <v>24825.187482363257</v>
      </c>
      <c r="KV285" s="45">
        <f t="shared" ca="1" si="1007"/>
        <v>9751.0691420986223</v>
      </c>
      <c r="KW285" s="45">
        <f t="shared" ca="1" si="1007"/>
        <v>6800.3641804384033</v>
      </c>
      <c r="KX285" s="45">
        <f t="shared" ca="1" si="1007"/>
        <v>11123.372702131193</v>
      </c>
      <c r="KY285" s="45">
        <f t="shared" ca="1" si="1007"/>
        <v>20196.287864269354</v>
      </c>
      <c r="KZ285" s="45">
        <f t="shared" ca="1" si="1007"/>
        <v>31184.035891904517</v>
      </c>
      <c r="LA285" s="45">
        <f t="shared" ca="1" si="1007"/>
        <v>36198.055817491586</v>
      </c>
      <c r="LB285" s="45">
        <f t="shared" ca="1" si="1007"/>
        <v>39612.395329063205</v>
      </c>
      <c r="LC285" s="45">
        <f t="shared" ca="1" si="1007"/>
        <v>44083.831167224067</v>
      </c>
      <c r="LD285" s="45">
        <f t="shared" ca="1" si="1007"/>
        <v>45336.397362835327</v>
      </c>
      <c r="LE285" s="45">
        <f t="shared" ca="1" si="1007"/>
        <v>39958.250956992029</v>
      </c>
      <c r="LF285" s="45">
        <f t="shared" ca="1" si="1007"/>
        <v>29510.343216850568</v>
      </c>
      <c r="LG285" s="45">
        <f t="shared" ca="1" si="1007"/>
        <v>19115.528221674678</v>
      </c>
      <c r="LH285" s="45">
        <f t="shared" ca="1" si="1007"/>
        <v>9641.4602264364839</v>
      </c>
      <c r="LI285" s="45">
        <f t="shared" ca="1" si="1007"/>
        <v>6550.9707571578001</v>
      </c>
      <c r="LJ285" s="45">
        <f t="shared" ca="1" si="1007"/>
        <v>10612.760888062807</v>
      </c>
      <c r="LK285" s="45">
        <f t="shared" ca="1" si="1007"/>
        <v>19764.262131566593</v>
      </c>
      <c r="LL285" s="45">
        <f t="shared" ca="1" si="1007"/>
        <v>30798.377727938423</v>
      </c>
      <c r="LM285" s="45">
        <f t="shared" ca="1" si="1007"/>
        <v>35762.486626352496</v>
      </c>
      <c r="LN285" s="45">
        <f t="shared" ca="1" si="1007"/>
        <v>39037.401148883757</v>
      </c>
      <c r="LO285" s="45">
        <f t="shared" ca="1" si="1007"/>
        <v>43464.327001258222</v>
      </c>
      <c r="LP285" s="45">
        <f t="shared" ca="1" si="1007"/>
        <v>44703.786791514591</v>
      </c>
      <c r="LQ285" s="45">
        <f t="shared" ca="1" si="1007"/>
        <v>39379.814028299472</v>
      </c>
      <c r="LR285" s="45">
        <f t="shared" ca="1" si="1007"/>
        <v>29035.907830804015</v>
      </c>
      <c r="LS285" s="45">
        <f t="shared" ca="1" si="1007"/>
        <v>18744.565877495119</v>
      </c>
      <c r="LT285" s="45">
        <f t="shared" ca="1" si="1007"/>
        <v>9535.2707190855344</v>
      </c>
      <c r="LU285" s="45"/>
      <c r="LV285" s="45"/>
      <c r="LW285" s="45"/>
      <c r="LX285" s="45"/>
      <c r="LY285" s="45"/>
      <c r="LZ285" s="45"/>
      <c r="MA285" s="45"/>
      <c r="MB285" s="45"/>
      <c r="MC285" s="45"/>
      <c r="MD285" s="45"/>
      <c r="ME285" s="45"/>
      <c r="MF285" s="45"/>
      <c r="MG285" s="45"/>
      <c r="MH285" s="45"/>
      <c r="MI285" s="45"/>
      <c r="MJ285" s="45"/>
      <c r="MK285" s="45"/>
      <c r="ML285" s="45"/>
      <c r="MM285" s="45"/>
      <c r="MN285" s="45"/>
      <c r="MO285" s="45"/>
      <c r="MP285" s="45"/>
      <c r="MQ285" s="45"/>
      <c r="MR285" s="45"/>
      <c r="MS285" s="45"/>
      <c r="MT285" s="45"/>
      <c r="MU285" s="45"/>
      <c r="MV285" s="45"/>
      <c r="MW285" s="45"/>
      <c r="MX285" s="45"/>
      <c r="MY285" s="45"/>
      <c r="MZ285" s="45"/>
      <c r="NA285" s="45"/>
      <c r="NB285" s="45"/>
      <c r="NC285" s="45"/>
      <c r="ND285" s="45"/>
      <c r="NE285" s="45"/>
      <c r="NF285" s="45"/>
      <c r="NG285" s="45"/>
      <c r="NH285" s="45"/>
      <c r="NI285" s="45"/>
      <c r="NJ285" s="45"/>
      <c r="NK285" s="45"/>
      <c r="NL285" s="45"/>
      <c r="NM285" s="45"/>
      <c r="NN285" s="45"/>
      <c r="NO285" s="45"/>
      <c r="NP285" s="45"/>
      <c r="NQ285" s="45"/>
      <c r="NR285" s="45"/>
      <c r="NS285" s="45"/>
      <c r="NT285" s="45"/>
      <c r="NU285" s="45"/>
      <c r="NV285" s="45"/>
      <c r="NW285" s="45"/>
      <c r="NX285" s="45"/>
      <c r="NY285" s="45"/>
      <c r="NZ285" s="45"/>
      <c r="OA285" s="45"/>
      <c r="OB285" s="45"/>
      <c r="OC285" s="45"/>
      <c r="OD285" s="45"/>
      <c r="OE285" s="45"/>
      <c r="OF285" s="45"/>
      <c r="OG285" s="45"/>
      <c r="OH285" s="45"/>
      <c r="OI285" s="45"/>
      <c r="OJ285" s="45"/>
      <c r="OK285" s="45"/>
      <c r="OL285" s="45"/>
      <c r="OM285" s="45"/>
      <c r="ON285" s="45"/>
      <c r="OO285" s="45"/>
      <c r="OP285" s="45"/>
      <c r="OQ285" s="45"/>
      <c r="OR285" s="45"/>
      <c r="OS285" s="45"/>
      <c r="OT285" s="45"/>
      <c r="OU285" s="45"/>
      <c r="OV285" s="45"/>
      <c r="OW285" s="45"/>
      <c r="OX285" s="45"/>
      <c r="OY285" s="45"/>
      <c r="OZ285" s="45"/>
      <c r="PA285" s="45"/>
      <c r="PB285" s="45"/>
      <c r="PC285" s="45"/>
      <c r="PD285" s="45"/>
      <c r="PE285" s="45"/>
      <c r="PF285" s="45"/>
      <c r="PG285" s="45"/>
      <c r="PH285" s="45"/>
      <c r="PI285" s="45"/>
      <c r="PJ285" s="45"/>
      <c r="PK285" s="45"/>
      <c r="PL285" s="45"/>
      <c r="PM285" s="45"/>
      <c r="PN285" s="45"/>
      <c r="PO285" s="45"/>
      <c r="PP285" s="45"/>
      <c r="PQ285" s="45"/>
      <c r="PR285" s="45"/>
      <c r="PS285" s="45"/>
      <c r="PT285" s="45"/>
      <c r="PU285" s="45"/>
      <c r="PV285" s="45"/>
      <c r="PW285" s="45"/>
      <c r="PX285" s="45"/>
      <c r="PY285" s="45"/>
      <c r="PZ285" s="45"/>
      <c r="QA285" s="45"/>
      <c r="QB285" s="45"/>
      <c r="QC285" s="45"/>
      <c r="QD285" s="45"/>
      <c r="QE285" s="45"/>
      <c r="QF285" s="45"/>
      <c r="QG285" s="45"/>
      <c r="QH285" s="45"/>
      <c r="QI285" s="45"/>
      <c r="QJ285" s="45"/>
      <c r="QK285" s="45"/>
      <c r="QL285" s="45"/>
      <c r="QM285" s="45"/>
      <c r="QN285" s="45"/>
      <c r="QO285" s="45"/>
      <c r="QP285" s="45"/>
      <c r="QQ285" s="45"/>
      <c r="QR285" s="45"/>
      <c r="QS285" s="45"/>
      <c r="QT285" s="45"/>
      <c r="QU285" s="45"/>
    </row>
    <row r="286" spans="2:463" outlineLevel="1">
      <c r="C286" s="6"/>
      <c r="E286" s="50"/>
      <c r="H286" s="4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  <c r="BA286" s="45"/>
      <c r="BB286" s="45"/>
      <c r="BC286" s="45"/>
      <c r="BD286" s="45"/>
      <c r="BE286" s="45"/>
      <c r="BF286" s="45"/>
      <c r="BG286" s="45"/>
      <c r="BH286" s="45"/>
      <c r="BI286" s="45"/>
      <c r="BJ286" s="45"/>
      <c r="BK286" s="45"/>
      <c r="BL286" s="45"/>
      <c r="BM286" s="45"/>
      <c r="BN286" s="45"/>
      <c r="BO286" s="45"/>
      <c r="BP286" s="45"/>
      <c r="BQ286" s="45"/>
      <c r="BR286" s="45"/>
      <c r="BS286" s="45"/>
      <c r="BT286" s="45"/>
      <c r="BU286" s="45"/>
      <c r="BV286" s="45"/>
      <c r="BW286" s="45"/>
      <c r="BX286" s="45"/>
      <c r="BY286" s="45"/>
      <c r="BZ286" s="45"/>
      <c r="CA286" s="45"/>
      <c r="CB286" s="45"/>
      <c r="CC286" s="45"/>
      <c r="CD286" s="45"/>
      <c r="CE286" s="45"/>
      <c r="CF286" s="45"/>
      <c r="CG286" s="45"/>
      <c r="CH286" s="45"/>
      <c r="CI286" s="45"/>
      <c r="CJ286" s="45"/>
      <c r="CK286" s="45"/>
      <c r="CL286" s="45"/>
      <c r="CM286" s="45"/>
      <c r="CN286" s="45"/>
      <c r="CO286" s="45"/>
      <c r="CP286" s="45"/>
      <c r="CQ286" s="45"/>
      <c r="CR286" s="45"/>
      <c r="CS286" s="45"/>
      <c r="CT286" s="45"/>
      <c r="CU286" s="45"/>
      <c r="CV286" s="45"/>
      <c r="CW286" s="45"/>
      <c r="CX286" s="45"/>
      <c r="CY286" s="45"/>
      <c r="CZ286" s="45"/>
      <c r="DA286" s="45"/>
      <c r="DB286" s="45"/>
      <c r="DC286" s="45"/>
      <c r="DD286" s="45"/>
      <c r="DE286" s="45"/>
      <c r="DF286" s="45"/>
      <c r="DG286" s="45"/>
      <c r="DH286" s="45"/>
      <c r="DI286" s="45"/>
      <c r="DJ286" s="45"/>
      <c r="DK286" s="45"/>
      <c r="DL286" s="45"/>
      <c r="DM286" s="45"/>
      <c r="DN286" s="45"/>
      <c r="DO286" s="45"/>
      <c r="DP286" s="45"/>
      <c r="DQ286" s="45"/>
      <c r="DR286" s="45"/>
      <c r="DS286" s="45"/>
      <c r="DT286" s="45"/>
      <c r="DU286" s="45"/>
      <c r="DV286" s="45"/>
      <c r="DW286" s="45"/>
      <c r="DX286" s="45"/>
      <c r="DY286" s="45"/>
      <c r="DZ286" s="45"/>
      <c r="EA286" s="45"/>
      <c r="EB286" s="45"/>
      <c r="EC286" s="45"/>
      <c r="ED286" s="45"/>
      <c r="EE286" s="45"/>
      <c r="EF286" s="45"/>
      <c r="EG286" s="45"/>
      <c r="EH286" s="45"/>
      <c r="EI286" s="45"/>
      <c r="EJ286" s="45"/>
      <c r="EK286" s="45"/>
      <c r="EL286" s="45"/>
      <c r="EM286" s="45"/>
      <c r="EN286" s="45"/>
      <c r="EO286" s="45"/>
      <c r="EP286" s="45"/>
      <c r="EQ286" s="45"/>
      <c r="ER286" s="45"/>
      <c r="ES286" s="45"/>
      <c r="ET286" s="45"/>
      <c r="EU286" s="45"/>
      <c r="EV286" s="45"/>
      <c r="EW286" s="45"/>
      <c r="EX286" s="45"/>
      <c r="EY286" s="45"/>
      <c r="EZ286" s="45"/>
      <c r="FA286" s="45"/>
      <c r="FB286" s="45"/>
      <c r="FC286" s="45"/>
      <c r="FD286" s="45"/>
      <c r="FE286" s="45"/>
      <c r="FF286" s="45"/>
      <c r="FG286" s="45"/>
      <c r="FH286" s="45"/>
      <c r="FI286" s="45"/>
      <c r="FJ286" s="45"/>
      <c r="FK286" s="45"/>
      <c r="FL286" s="45"/>
      <c r="FM286" s="45"/>
      <c r="FN286" s="45"/>
      <c r="FO286" s="45"/>
      <c r="FP286" s="45"/>
      <c r="FQ286" s="45"/>
      <c r="FR286" s="45"/>
      <c r="FS286" s="45"/>
      <c r="FT286" s="45"/>
      <c r="FU286" s="45"/>
      <c r="FV286" s="45"/>
      <c r="FW286" s="45"/>
      <c r="FX286" s="45"/>
      <c r="FY286" s="45"/>
      <c r="FZ286" s="45"/>
      <c r="GA286" s="45"/>
      <c r="GB286" s="45"/>
      <c r="GC286" s="45"/>
      <c r="GD286" s="45"/>
      <c r="GE286" s="45"/>
      <c r="GF286" s="45"/>
      <c r="GG286" s="45"/>
      <c r="GH286" s="45"/>
      <c r="GI286" s="45"/>
      <c r="GJ286" s="45"/>
      <c r="GK286" s="45"/>
      <c r="GL286" s="45"/>
      <c r="GM286" s="45"/>
      <c r="GN286" s="45"/>
      <c r="GO286" s="45"/>
      <c r="GP286" s="45"/>
      <c r="GQ286" s="45"/>
      <c r="GR286" s="45"/>
      <c r="GS286" s="45"/>
      <c r="GT286" s="45"/>
      <c r="GU286" s="45"/>
      <c r="GV286" s="45"/>
      <c r="GW286" s="45"/>
      <c r="GX286" s="45"/>
      <c r="GY286" s="45"/>
      <c r="GZ286" s="45"/>
      <c r="HA286" s="45"/>
      <c r="HB286" s="45"/>
      <c r="HC286" s="45"/>
      <c r="HD286" s="45"/>
      <c r="HE286" s="45"/>
      <c r="HF286" s="45"/>
      <c r="HG286" s="45"/>
      <c r="HH286" s="45"/>
      <c r="HI286" s="45"/>
      <c r="HJ286" s="45"/>
      <c r="HK286" s="45"/>
      <c r="HL286" s="45"/>
      <c r="HM286" s="45"/>
      <c r="HN286" s="45"/>
      <c r="HO286" s="45"/>
      <c r="HP286" s="45"/>
      <c r="HQ286" s="45"/>
      <c r="HR286" s="45"/>
      <c r="HS286" s="45"/>
      <c r="HT286" s="45"/>
      <c r="HU286" s="45"/>
      <c r="HV286" s="45"/>
      <c r="HW286" s="45"/>
      <c r="HX286" s="45"/>
      <c r="HY286" s="45"/>
      <c r="HZ286" s="45"/>
      <c r="IA286" s="45"/>
      <c r="IB286" s="45"/>
      <c r="IC286" s="45"/>
      <c r="ID286" s="45"/>
      <c r="IE286" s="45"/>
      <c r="IF286" s="45"/>
      <c r="IG286" s="45"/>
      <c r="IH286" s="45"/>
      <c r="II286" s="45"/>
      <c r="IJ286" s="45"/>
      <c r="IK286" s="45"/>
      <c r="IL286" s="45"/>
      <c r="IM286" s="45"/>
      <c r="IN286" s="45"/>
      <c r="IO286" s="45"/>
      <c r="IP286" s="45"/>
      <c r="IQ286" s="45"/>
      <c r="IR286" s="45"/>
      <c r="IS286" s="45"/>
      <c r="IT286" s="45"/>
      <c r="IU286" s="45"/>
      <c r="IV286" s="45"/>
      <c r="IW286" s="45"/>
      <c r="IX286" s="45"/>
      <c r="IY286" s="45"/>
      <c r="IZ286" s="45"/>
      <c r="JA286" s="45"/>
      <c r="JB286" s="45"/>
      <c r="JC286" s="45"/>
      <c r="JD286" s="45"/>
      <c r="JE286" s="45"/>
      <c r="JF286" s="45"/>
      <c r="JG286" s="45"/>
      <c r="JH286" s="45"/>
      <c r="JI286" s="45"/>
      <c r="JJ286" s="45"/>
      <c r="JK286" s="45"/>
      <c r="JL286" s="45"/>
      <c r="JM286" s="45"/>
      <c r="JN286" s="45"/>
      <c r="JO286" s="45"/>
      <c r="JP286" s="45"/>
      <c r="JQ286" s="45"/>
      <c r="JR286" s="45"/>
      <c r="JS286" s="45"/>
      <c r="JT286" s="45"/>
      <c r="JU286" s="45"/>
      <c r="JV286" s="45"/>
      <c r="JW286" s="45"/>
      <c r="JX286" s="45"/>
      <c r="JY286" s="45"/>
      <c r="JZ286" s="45"/>
      <c r="KA286" s="45"/>
      <c r="KB286" s="45"/>
      <c r="KC286" s="45"/>
      <c r="KD286" s="45"/>
      <c r="KE286" s="45"/>
      <c r="KF286" s="45"/>
      <c r="KG286" s="45"/>
      <c r="KH286" s="45"/>
      <c r="KI286" s="45"/>
      <c r="KJ286" s="45"/>
      <c r="KK286" s="45"/>
      <c r="KL286" s="45"/>
      <c r="KM286" s="45"/>
      <c r="KN286" s="45"/>
      <c r="KO286" s="45"/>
      <c r="KP286" s="45"/>
      <c r="KQ286" s="45"/>
      <c r="KR286" s="45"/>
      <c r="KS286" s="45"/>
      <c r="KT286" s="45"/>
      <c r="KU286" s="45"/>
      <c r="KV286" s="45"/>
      <c r="KW286" s="45"/>
      <c r="KX286" s="45"/>
      <c r="KY286" s="45"/>
      <c r="KZ286" s="45"/>
      <c r="LA286" s="45"/>
      <c r="LB286" s="45"/>
      <c r="LC286" s="45"/>
      <c r="LD286" s="45"/>
      <c r="LE286" s="45"/>
      <c r="LF286" s="45"/>
      <c r="LG286" s="45"/>
      <c r="LH286" s="45"/>
      <c r="LI286" s="45"/>
      <c r="LJ286" s="45"/>
      <c r="LK286" s="45"/>
      <c r="LL286" s="45"/>
      <c r="LM286" s="45"/>
      <c r="LN286" s="45"/>
      <c r="LO286" s="45"/>
      <c r="LP286" s="45"/>
      <c r="LQ286" s="45"/>
      <c r="LR286" s="45"/>
      <c r="LS286" s="45"/>
      <c r="LT286" s="45"/>
      <c r="LU286" s="45"/>
      <c r="LV286" s="45"/>
      <c r="LW286" s="45"/>
      <c r="LX286" s="45"/>
      <c r="LY286" s="45"/>
      <c r="LZ286" s="45"/>
      <c r="MA286" s="45"/>
      <c r="MB286" s="45"/>
      <c r="MC286" s="45"/>
      <c r="MD286" s="45"/>
      <c r="ME286" s="45"/>
      <c r="MF286" s="45"/>
      <c r="MG286" s="45"/>
      <c r="MH286" s="45"/>
      <c r="MI286" s="45"/>
      <c r="MJ286" s="45"/>
      <c r="MK286" s="45"/>
      <c r="ML286" s="45"/>
      <c r="MM286" s="45"/>
      <c r="MN286" s="45"/>
      <c r="MO286" s="45"/>
      <c r="MP286" s="45"/>
      <c r="MQ286" s="45"/>
      <c r="MR286" s="45"/>
      <c r="MS286" s="45"/>
      <c r="MT286" s="45"/>
      <c r="MU286" s="45"/>
      <c r="MV286" s="45"/>
      <c r="MW286" s="45"/>
      <c r="MX286" s="45"/>
      <c r="MY286" s="45"/>
      <c r="MZ286" s="45"/>
      <c r="NA286" s="45"/>
      <c r="NB286" s="45"/>
      <c r="NC286" s="45"/>
      <c r="ND286" s="45"/>
      <c r="NE286" s="45"/>
      <c r="NF286" s="45"/>
      <c r="NG286" s="45"/>
      <c r="NH286" s="45"/>
      <c r="NI286" s="45"/>
      <c r="NJ286" s="45"/>
      <c r="NK286" s="45"/>
      <c r="NL286" s="45"/>
      <c r="NM286" s="45"/>
      <c r="NN286" s="45"/>
      <c r="NO286" s="45"/>
      <c r="NP286" s="45"/>
      <c r="NQ286" s="45"/>
      <c r="NR286" s="45"/>
      <c r="NS286" s="45"/>
      <c r="NT286" s="45"/>
      <c r="NU286" s="45"/>
      <c r="NV286" s="45"/>
      <c r="NW286" s="45"/>
      <c r="NX286" s="45"/>
      <c r="NY286" s="45"/>
      <c r="NZ286" s="45"/>
      <c r="OA286" s="45"/>
      <c r="OB286" s="45"/>
      <c r="OC286" s="45"/>
      <c r="OD286" s="45"/>
      <c r="OE286" s="45"/>
      <c r="OF286" s="45"/>
      <c r="OG286" s="45"/>
      <c r="OH286" s="45"/>
      <c r="OI286" s="45"/>
      <c r="OJ286" s="45"/>
      <c r="OK286" s="45"/>
      <c r="OL286" s="45"/>
      <c r="OM286" s="45"/>
      <c r="ON286" s="45"/>
      <c r="OO286" s="45"/>
      <c r="OP286" s="45"/>
      <c r="OQ286" s="45"/>
      <c r="OR286" s="45"/>
      <c r="OS286" s="45"/>
      <c r="OT286" s="45"/>
      <c r="OU286" s="45"/>
      <c r="OV286" s="45"/>
      <c r="OW286" s="45"/>
      <c r="OX286" s="45"/>
      <c r="OY286" s="45"/>
      <c r="OZ286" s="45"/>
      <c r="PA286" s="45"/>
      <c r="PB286" s="45"/>
      <c r="PC286" s="45"/>
      <c r="PD286" s="45"/>
      <c r="PE286" s="45"/>
      <c r="PF286" s="45"/>
      <c r="PG286" s="45"/>
      <c r="PH286" s="45"/>
      <c r="PI286" s="45"/>
      <c r="PJ286" s="45"/>
      <c r="PK286" s="45"/>
      <c r="PL286" s="45"/>
      <c r="PM286" s="45"/>
      <c r="PN286" s="45"/>
      <c r="PO286" s="45"/>
      <c r="PP286" s="45"/>
      <c r="PQ286" s="45"/>
      <c r="PR286" s="45"/>
      <c r="PS286" s="45"/>
      <c r="PT286" s="45"/>
      <c r="PU286" s="45"/>
      <c r="PV286" s="45"/>
      <c r="PW286" s="45"/>
      <c r="PX286" s="45"/>
      <c r="PY286" s="45"/>
      <c r="PZ286" s="45"/>
      <c r="QA286" s="45"/>
      <c r="QB286" s="45"/>
      <c r="QC286" s="45"/>
      <c r="QD286" s="45"/>
      <c r="QE286" s="45"/>
      <c r="QF286" s="45"/>
      <c r="QG286" s="45"/>
      <c r="QH286" s="45"/>
      <c r="QI286" s="45"/>
      <c r="QJ286" s="45"/>
      <c r="QK286" s="45"/>
      <c r="QL286" s="45"/>
      <c r="QM286" s="45"/>
      <c r="QN286" s="45"/>
      <c r="QO286" s="45"/>
      <c r="QP286" s="45"/>
      <c r="QQ286" s="45"/>
      <c r="QR286" s="45"/>
      <c r="QS286" s="45"/>
      <c r="QT286" s="45"/>
      <c r="QU286" s="45"/>
    </row>
    <row r="287" spans="2:463" outlineLevel="1">
      <c r="B287" s="1" t="s">
        <v>537</v>
      </c>
      <c r="E287" s="50"/>
      <c r="H287" s="4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  <c r="BA287" s="45"/>
      <c r="BB287" s="45"/>
      <c r="BC287" s="45"/>
      <c r="BD287" s="45"/>
      <c r="BE287" s="45"/>
      <c r="BF287" s="45"/>
      <c r="BG287" s="45"/>
      <c r="BH287" s="45"/>
      <c r="BI287" s="45"/>
      <c r="BJ287" s="45"/>
      <c r="BK287" s="45"/>
      <c r="BL287" s="45"/>
      <c r="BM287" s="45"/>
      <c r="BN287" s="45"/>
      <c r="BO287" s="45"/>
      <c r="BP287" s="45"/>
      <c r="BQ287" s="45"/>
      <c r="BR287" s="45"/>
      <c r="BS287" s="45"/>
      <c r="BT287" s="45"/>
      <c r="BU287" s="45"/>
      <c r="BV287" s="45"/>
      <c r="BW287" s="45"/>
      <c r="BX287" s="45"/>
      <c r="BY287" s="45"/>
      <c r="BZ287" s="45"/>
      <c r="CA287" s="45"/>
      <c r="CB287" s="45"/>
      <c r="CC287" s="45"/>
      <c r="CD287" s="45"/>
      <c r="CE287" s="45"/>
      <c r="CF287" s="45"/>
      <c r="CG287" s="45"/>
      <c r="CH287" s="45"/>
      <c r="CI287" s="45"/>
      <c r="CJ287" s="45"/>
      <c r="CK287" s="45"/>
      <c r="CL287" s="45"/>
      <c r="CM287" s="45"/>
      <c r="CN287" s="45"/>
      <c r="CO287" s="45"/>
      <c r="CP287" s="45"/>
      <c r="CQ287" s="45"/>
      <c r="CR287" s="45"/>
      <c r="CS287" s="45"/>
      <c r="CT287" s="45"/>
      <c r="CU287" s="45"/>
      <c r="CV287" s="45"/>
      <c r="CW287" s="45"/>
      <c r="CX287" s="45"/>
      <c r="CY287" s="45"/>
      <c r="CZ287" s="45"/>
      <c r="DA287" s="45"/>
      <c r="DB287" s="45"/>
      <c r="DC287" s="45"/>
      <c r="DD287" s="45"/>
      <c r="DE287" s="45"/>
      <c r="DF287" s="45"/>
      <c r="DG287" s="45"/>
      <c r="DH287" s="45"/>
      <c r="DI287" s="45"/>
      <c r="DJ287" s="45"/>
      <c r="DK287" s="45"/>
      <c r="DL287" s="45"/>
      <c r="DM287" s="45"/>
      <c r="DN287" s="45"/>
      <c r="DO287" s="45"/>
      <c r="DP287" s="45"/>
      <c r="DQ287" s="45"/>
      <c r="DR287" s="45"/>
      <c r="DS287" s="45"/>
      <c r="DT287" s="45"/>
      <c r="DU287" s="45"/>
      <c r="DV287" s="45"/>
      <c r="DW287" s="45"/>
      <c r="DX287" s="45"/>
      <c r="DY287" s="45"/>
      <c r="DZ287" s="45"/>
      <c r="EA287" s="45"/>
      <c r="EB287" s="45"/>
      <c r="EC287" s="45"/>
      <c r="ED287" s="45"/>
      <c r="EE287" s="45"/>
      <c r="EF287" s="45"/>
      <c r="EG287" s="45"/>
      <c r="EH287" s="45"/>
      <c r="EI287" s="45"/>
      <c r="EJ287" s="45"/>
      <c r="EK287" s="45"/>
      <c r="EL287" s="45"/>
      <c r="EM287" s="45"/>
      <c r="EN287" s="45"/>
      <c r="EO287" s="45"/>
      <c r="EP287" s="45"/>
      <c r="EQ287" s="45"/>
      <c r="ER287" s="45"/>
      <c r="ES287" s="45"/>
      <c r="ET287" s="45"/>
      <c r="EU287" s="45"/>
      <c r="EV287" s="45"/>
      <c r="EW287" s="45"/>
      <c r="EX287" s="45"/>
      <c r="EY287" s="45"/>
      <c r="EZ287" s="45"/>
      <c r="FA287" s="45"/>
      <c r="FB287" s="45"/>
      <c r="FC287" s="45"/>
      <c r="FD287" s="45"/>
      <c r="FE287" s="45"/>
      <c r="FF287" s="45"/>
      <c r="FG287" s="45"/>
      <c r="FH287" s="45"/>
      <c r="FI287" s="45"/>
      <c r="FJ287" s="45"/>
      <c r="FK287" s="45"/>
      <c r="FL287" s="45"/>
      <c r="FM287" s="45"/>
      <c r="FN287" s="45"/>
      <c r="FO287" s="45"/>
      <c r="FP287" s="45"/>
      <c r="FQ287" s="45"/>
      <c r="FR287" s="45"/>
      <c r="FS287" s="45"/>
      <c r="FT287" s="45"/>
      <c r="FU287" s="45"/>
      <c r="FV287" s="45"/>
      <c r="FW287" s="45"/>
      <c r="FX287" s="45"/>
      <c r="FY287" s="45"/>
      <c r="FZ287" s="45"/>
      <c r="GA287" s="45"/>
      <c r="GB287" s="45"/>
      <c r="GC287" s="45"/>
      <c r="GD287" s="45"/>
      <c r="GE287" s="45"/>
      <c r="GF287" s="45"/>
      <c r="GG287" s="45"/>
      <c r="GH287" s="45"/>
      <c r="GI287" s="45"/>
      <c r="GJ287" s="45"/>
      <c r="GK287" s="45"/>
      <c r="GL287" s="45"/>
      <c r="GM287" s="45"/>
      <c r="GN287" s="45"/>
      <c r="GO287" s="45"/>
      <c r="GP287" s="45"/>
      <c r="GQ287" s="45"/>
      <c r="GR287" s="45"/>
      <c r="GS287" s="45"/>
      <c r="GT287" s="45"/>
      <c r="GU287" s="45"/>
      <c r="GV287" s="45"/>
      <c r="GW287" s="45"/>
      <c r="GX287" s="45"/>
      <c r="GY287" s="45"/>
      <c r="GZ287" s="45"/>
      <c r="HA287" s="45"/>
      <c r="HB287" s="45"/>
      <c r="HC287" s="45"/>
      <c r="HD287" s="45"/>
      <c r="HE287" s="45"/>
      <c r="HF287" s="45"/>
      <c r="HG287" s="45"/>
      <c r="HH287" s="45"/>
      <c r="HI287" s="45"/>
      <c r="HJ287" s="45"/>
      <c r="HK287" s="45"/>
      <c r="HL287" s="45"/>
      <c r="HM287" s="45"/>
      <c r="HN287" s="45"/>
      <c r="HO287" s="45"/>
      <c r="HP287" s="45"/>
      <c r="HQ287" s="45"/>
      <c r="HR287" s="45"/>
      <c r="HS287" s="45"/>
      <c r="HT287" s="45"/>
      <c r="HU287" s="45"/>
      <c r="HV287" s="45"/>
      <c r="HW287" s="45"/>
      <c r="HX287" s="45"/>
      <c r="HY287" s="45"/>
      <c r="HZ287" s="45"/>
      <c r="IA287" s="45"/>
      <c r="IB287" s="45"/>
      <c r="IC287" s="45"/>
      <c r="ID287" s="45"/>
      <c r="IE287" s="45"/>
      <c r="IF287" s="45"/>
      <c r="IG287" s="45"/>
      <c r="IH287" s="45"/>
      <c r="II287" s="45"/>
      <c r="IJ287" s="45"/>
      <c r="IK287" s="45"/>
      <c r="IL287" s="45"/>
      <c r="IM287" s="45"/>
      <c r="IN287" s="45"/>
      <c r="IO287" s="45"/>
      <c r="IP287" s="45"/>
      <c r="IQ287" s="45"/>
      <c r="IR287" s="45"/>
      <c r="IS287" s="45"/>
      <c r="IT287" s="45"/>
      <c r="IU287" s="45"/>
      <c r="IV287" s="45"/>
      <c r="IW287" s="45"/>
      <c r="IX287" s="45"/>
      <c r="IY287" s="45"/>
      <c r="IZ287" s="45"/>
      <c r="JA287" s="45"/>
      <c r="JB287" s="45"/>
      <c r="JC287" s="45"/>
      <c r="JD287" s="45"/>
      <c r="JE287" s="45"/>
      <c r="JF287" s="45"/>
      <c r="JG287" s="45"/>
      <c r="JH287" s="45"/>
      <c r="JI287" s="45"/>
      <c r="JJ287" s="45"/>
      <c r="JK287" s="45"/>
      <c r="JL287" s="45"/>
      <c r="JM287" s="45"/>
      <c r="JN287" s="45"/>
      <c r="JO287" s="45"/>
      <c r="JP287" s="45"/>
      <c r="JQ287" s="45"/>
      <c r="JR287" s="45"/>
      <c r="JS287" s="45"/>
      <c r="JT287" s="45"/>
      <c r="JU287" s="45"/>
      <c r="JV287" s="45"/>
      <c r="JW287" s="45"/>
      <c r="JX287" s="45"/>
      <c r="JY287" s="45"/>
      <c r="JZ287" s="45"/>
      <c r="KA287" s="45"/>
      <c r="KB287" s="45"/>
      <c r="KC287" s="45"/>
      <c r="KD287" s="45"/>
      <c r="KE287" s="45"/>
      <c r="KF287" s="45"/>
      <c r="KG287" s="45"/>
      <c r="KH287" s="45"/>
      <c r="KI287" s="45"/>
      <c r="KJ287" s="45"/>
      <c r="KK287" s="45"/>
      <c r="KL287" s="45"/>
      <c r="KM287" s="45"/>
      <c r="KN287" s="45"/>
      <c r="KO287" s="45"/>
      <c r="KP287" s="45"/>
      <c r="KQ287" s="45"/>
      <c r="KR287" s="45"/>
      <c r="KS287" s="45"/>
      <c r="KT287" s="45"/>
      <c r="KU287" s="45"/>
      <c r="KV287" s="45"/>
      <c r="KW287" s="45"/>
      <c r="KX287" s="45"/>
      <c r="KY287" s="45"/>
      <c r="KZ287" s="45"/>
      <c r="LA287" s="45"/>
      <c r="LB287" s="45"/>
      <c r="LC287" s="45"/>
      <c r="LD287" s="45"/>
      <c r="LE287" s="45"/>
      <c r="LF287" s="45"/>
      <c r="LG287" s="45"/>
      <c r="LH287" s="45"/>
      <c r="LI287" s="45"/>
      <c r="LJ287" s="45"/>
      <c r="LK287" s="45"/>
      <c r="LL287" s="45"/>
      <c r="LM287" s="45"/>
      <c r="LN287" s="45"/>
      <c r="LO287" s="45"/>
      <c r="LP287" s="45"/>
      <c r="LQ287" s="45"/>
      <c r="LR287" s="45"/>
      <c r="LS287" s="45"/>
      <c r="LT287" s="45"/>
      <c r="LU287" s="45"/>
      <c r="LV287" s="45"/>
      <c r="LW287" s="45"/>
      <c r="LX287" s="45"/>
      <c r="LY287" s="45"/>
      <c r="LZ287" s="45"/>
      <c r="MA287" s="45"/>
      <c r="MB287" s="45"/>
      <c r="MC287" s="45"/>
      <c r="MD287" s="45"/>
      <c r="ME287" s="45"/>
      <c r="MF287" s="45"/>
      <c r="MG287" s="45"/>
      <c r="MH287" s="45"/>
      <c r="MI287" s="45"/>
      <c r="MJ287" s="45"/>
      <c r="MK287" s="45"/>
      <c r="ML287" s="45"/>
      <c r="MM287" s="45"/>
      <c r="MN287" s="45"/>
      <c r="MO287" s="45"/>
      <c r="MP287" s="45"/>
      <c r="MQ287" s="45"/>
      <c r="MR287" s="45"/>
      <c r="MS287" s="45"/>
      <c r="MT287" s="45"/>
      <c r="MU287" s="45"/>
      <c r="MV287" s="45"/>
      <c r="MW287" s="45"/>
      <c r="MX287" s="45"/>
      <c r="MY287" s="45"/>
      <c r="MZ287" s="45"/>
      <c r="NA287" s="45"/>
      <c r="NB287" s="45"/>
      <c r="NC287" s="45"/>
      <c r="ND287" s="45"/>
      <c r="NE287" s="45"/>
      <c r="NF287" s="45"/>
      <c r="NG287" s="45"/>
      <c r="NH287" s="45"/>
      <c r="NI287" s="45"/>
      <c r="NJ287" s="45"/>
      <c r="NK287" s="45"/>
      <c r="NL287" s="45"/>
      <c r="NM287" s="45"/>
      <c r="NN287" s="45"/>
      <c r="NO287" s="45"/>
      <c r="NP287" s="45"/>
      <c r="NQ287" s="45"/>
      <c r="NR287" s="45"/>
      <c r="NS287" s="45"/>
      <c r="NT287" s="45"/>
      <c r="NU287" s="45"/>
      <c r="NV287" s="45"/>
      <c r="NW287" s="45"/>
      <c r="NX287" s="45"/>
      <c r="NY287" s="45"/>
      <c r="NZ287" s="45"/>
      <c r="OA287" s="45"/>
      <c r="OB287" s="45"/>
      <c r="OC287" s="45"/>
      <c r="OD287" s="45"/>
      <c r="OE287" s="45"/>
      <c r="OF287" s="45"/>
      <c r="OG287" s="45"/>
      <c r="OH287" s="45"/>
      <c r="OI287" s="45"/>
      <c r="OJ287" s="45"/>
      <c r="OK287" s="45"/>
      <c r="OL287" s="45"/>
      <c r="OM287" s="45"/>
      <c r="ON287" s="45"/>
      <c r="OO287" s="45"/>
      <c r="OP287" s="45"/>
      <c r="OQ287" s="45"/>
      <c r="OR287" s="45"/>
      <c r="OS287" s="45"/>
      <c r="OT287" s="45"/>
      <c r="OU287" s="45"/>
      <c r="OV287" s="45"/>
      <c r="OW287" s="45"/>
      <c r="OX287" s="45"/>
      <c r="OY287" s="45"/>
      <c r="OZ287" s="45"/>
      <c r="PA287" s="45"/>
      <c r="PB287" s="45"/>
      <c r="PC287" s="45"/>
      <c r="PD287" s="45"/>
      <c r="PE287" s="45"/>
      <c r="PF287" s="45"/>
      <c r="PG287" s="45"/>
      <c r="PH287" s="45"/>
      <c r="PI287" s="45"/>
      <c r="PJ287" s="45"/>
      <c r="PK287" s="45"/>
      <c r="PL287" s="45"/>
      <c r="PM287" s="45"/>
      <c r="PN287" s="45"/>
      <c r="PO287" s="45"/>
      <c r="PP287" s="45"/>
      <c r="PQ287" s="45"/>
      <c r="PR287" s="45"/>
      <c r="PS287" s="45"/>
      <c r="PT287" s="45"/>
      <c r="PU287" s="45"/>
      <c r="PV287" s="45"/>
      <c r="PW287" s="45"/>
      <c r="PX287" s="45"/>
      <c r="PY287" s="45"/>
      <c r="PZ287" s="45"/>
      <c r="QA287" s="45"/>
      <c r="QB287" s="45"/>
      <c r="QC287" s="45"/>
      <c r="QD287" s="45"/>
      <c r="QE287" s="45"/>
      <c r="QF287" s="45"/>
      <c r="QG287" s="45"/>
      <c r="QH287" s="45"/>
      <c r="QI287" s="45"/>
      <c r="QJ287" s="45"/>
      <c r="QK287" s="45"/>
      <c r="QL287" s="45"/>
      <c r="QM287" s="45"/>
      <c r="QN287" s="45"/>
      <c r="QO287" s="45"/>
      <c r="QP287" s="45"/>
      <c r="QQ287" s="45"/>
      <c r="QR287" s="45"/>
      <c r="QS287" s="45"/>
      <c r="QT287" s="45"/>
      <c r="QU287" s="45"/>
    </row>
    <row r="288" spans="2:463" outlineLevel="1">
      <c r="C288" s="75" t="s">
        <v>538</v>
      </c>
      <c r="E288" s="50" t="s">
        <v>95</v>
      </c>
      <c r="H288" s="4"/>
      <c r="I288" s="45">
        <v>0</v>
      </c>
      <c r="J288" s="45">
        <f t="shared" ref="J288:AV288" ca="1" si="1008">I290</f>
        <v>202219.50580902403</v>
      </c>
      <c r="K288" s="45">
        <f t="shared" ca="1" si="1008"/>
        <v>202219.50580902403</v>
      </c>
      <c r="L288" s="45">
        <f t="shared" ca="1" si="1008"/>
        <v>202219.50580902403</v>
      </c>
      <c r="M288" s="45">
        <f t="shared" ca="1" si="1008"/>
        <v>202219.50580902403</v>
      </c>
      <c r="N288" s="45">
        <f t="shared" ca="1" si="1008"/>
        <v>302915.53000000003</v>
      </c>
      <c r="O288" s="45">
        <f t="shared" ca="1" si="1008"/>
        <v>-304034.89927200007</v>
      </c>
      <c r="P288" s="45">
        <f t="shared" ca="1" si="1008"/>
        <v>-371756.04172292701</v>
      </c>
      <c r="Q288" s="45">
        <f t="shared" ca="1" si="1008"/>
        <v>207383.24509814614</v>
      </c>
      <c r="R288" s="45">
        <f t="shared" ca="1" si="1008"/>
        <v>179572.1026472192</v>
      </c>
      <c r="S288" s="45">
        <f t="shared" ca="1" si="1008"/>
        <v>111850.96019629226</v>
      </c>
      <c r="T288" s="45">
        <f t="shared" ca="1" si="1008"/>
        <v>207383.24509814614</v>
      </c>
      <c r="U288" s="45">
        <f t="shared" ca="1" si="1008"/>
        <v>179572.1026472192</v>
      </c>
      <c r="V288" s="45">
        <f t="shared" ca="1" si="1008"/>
        <v>-109802.06474237447</v>
      </c>
      <c r="W288" s="45">
        <f t="shared" ca="1" si="1008"/>
        <v>-27526.446507187269</v>
      </c>
      <c r="X288" s="45">
        <f t="shared" ca="1" si="1008"/>
        <v>-42034.255624780897</v>
      </c>
      <c r="Y288" s="45">
        <f t="shared" ca="1" si="1008"/>
        <v>-222786.38474237453</v>
      </c>
      <c r="Z288" s="45">
        <f t="shared" ca="1" si="1008"/>
        <v>107655.59176481282</v>
      </c>
      <c r="AA288" s="45">
        <f t="shared" ca="1" si="1008"/>
        <v>93147.782647219225</v>
      </c>
      <c r="AB288" s="45">
        <f t="shared" ca="1" si="1008"/>
        <v>-131678.04133067519</v>
      </c>
      <c r="AC288" s="45">
        <f t="shared" ca="1" si="1008"/>
        <v>65395.373044211214</v>
      </c>
      <c r="AD288" s="45">
        <f t="shared" ca="1" si="1008"/>
        <v>-43413.195337740821</v>
      </c>
      <c r="AE288" s="45">
        <f t="shared" ca="1" si="1008"/>
        <v>-43413.195337740821</v>
      </c>
      <c r="AF288" s="45">
        <f t="shared" ca="1" si="1008"/>
        <v>302915.53000000003</v>
      </c>
      <c r="AG288" s="45">
        <f t="shared" ca="1" si="1008"/>
        <v>302915.53000000003</v>
      </c>
      <c r="AH288" s="45">
        <f t="shared" ca="1" si="1008"/>
        <v>192052.60234267451</v>
      </c>
      <c r="AI288" s="45">
        <f t="shared" ca="1" si="1008"/>
        <v>79652.774501575564</v>
      </c>
      <c r="AJ288" s="45">
        <f t="shared" ca="1" si="1008"/>
        <v>27140.973826365313</v>
      </c>
      <c r="AK288" s="45">
        <f t="shared" ca="1" si="1008"/>
        <v>-27052.444598331582</v>
      </c>
      <c r="AL288" s="45">
        <f t="shared" ca="1" si="1008"/>
        <v>-52615.321748948714</v>
      </c>
      <c r="AM288" s="45">
        <f t="shared" ca="1" si="1008"/>
        <v>-90203.856740870397</v>
      </c>
      <c r="AN288" s="45">
        <f t="shared" ca="1" si="1008"/>
        <v>-134943.70614255732</v>
      </c>
      <c r="AO288" s="45">
        <f t="shared" ca="1" si="1008"/>
        <v>-151140.53631788585</v>
      </c>
      <c r="AP288" s="45">
        <f t="shared" ca="1" si="1008"/>
        <v>-117800.06184702669</v>
      </c>
      <c r="AQ288" s="45">
        <f t="shared" ca="1" si="1008"/>
        <v>-56237.451205797493</v>
      </c>
      <c r="AR288" s="45">
        <f t="shared" ca="1" si="1008"/>
        <v>17181.050225087034</v>
      </c>
      <c r="AS288" s="45">
        <f t="shared" ca="1" si="1008"/>
        <v>99929.07823758485</v>
      </c>
      <c r="AT288" s="45">
        <f t="shared" ca="1" si="1008"/>
        <v>115962.01129985185</v>
      </c>
      <c r="AU288" s="45">
        <f t="shared" ca="1" si="1008"/>
        <v>79648.973815966106</v>
      </c>
      <c r="AV288" s="45">
        <f t="shared" ca="1" si="1008"/>
        <v>26404.759237455262</v>
      </c>
      <c r="AW288" s="45">
        <f t="shared" ref="AW288:DH288" ca="1" si="1009">AV290</f>
        <v>-28623.111658943584</v>
      </c>
      <c r="AX288" s="45">
        <f t="shared" ca="1" si="1009"/>
        <v>-54443.059424106963</v>
      </c>
      <c r="AY288" s="45">
        <f t="shared" ca="1" si="1009"/>
        <v>-92408.873935145501</v>
      </c>
      <c r="AZ288" s="45">
        <f t="shared" ca="1" si="1009"/>
        <v>-137597.56127181894</v>
      </c>
      <c r="BA288" s="45">
        <f t="shared" ca="1" si="1009"/>
        <v>-153930.14813700115</v>
      </c>
      <c r="BB288" s="45">
        <f t="shared" ca="1" si="1009"/>
        <v>-118156.9201842625</v>
      </c>
      <c r="BC288" s="45">
        <f t="shared" ca="1" si="1009"/>
        <v>-54401.391686271993</v>
      </c>
      <c r="BD288" s="45">
        <f t="shared" ca="1" si="1009"/>
        <v>18818.403673669847</v>
      </c>
      <c r="BE288" s="45">
        <f t="shared" ca="1" si="1009"/>
        <v>101444.55078646497</v>
      </c>
      <c r="BF288" s="45">
        <f t="shared" ca="1" si="1009"/>
        <v>117563.53023171419</v>
      </c>
      <c r="BG288" s="45">
        <f t="shared" ca="1" si="1009"/>
        <v>81382.914097141445</v>
      </c>
      <c r="BH288" s="45">
        <f t="shared" ca="1" si="1009"/>
        <v>28398.118968926952</v>
      </c>
      <c r="BI288" s="45">
        <f t="shared" ca="1" si="1009"/>
        <v>-28336.175431592157</v>
      </c>
      <c r="BJ288" s="45">
        <f t="shared" ca="1" si="1009"/>
        <v>-56305.035093398183</v>
      </c>
      <c r="BK288" s="45">
        <f t="shared" ca="1" si="1009"/>
        <v>-94651.888040774968</v>
      </c>
      <c r="BL288" s="45">
        <f t="shared" ca="1" si="1009"/>
        <v>-137919.05150717439</v>
      </c>
      <c r="BM288" s="45">
        <f t="shared" ca="1" si="1009"/>
        <v>-154389.01552492438</v>
      </c>
      <c r="BN288" s="45">
        <f t="shared" ca="1" si="1009"/>
        <v>-118133.55065538862</v>
      </c>
      <c r="BO288" s="45">
        <f t="shared" ca="1" si="1009"/>
        <v>-51958.924070496578</v>
      </c>
      <c r="BP288" s="45">
        <f t="shared" ca="1" si="1009"/>
        <v>21018.00567657029</v>
      </c>
      <c r="BQ288" s="45">
        <f t="shared" ca="1" si="1009"/>
        <v>103422.37532191753</v>
      </c>
      <c r="BR288" s="45">
        <f t="shared" ca="1" si="1009"/>
        <v>119259.22235565726</v>
      </c>
      <c r="BS288" s="45">
        <f t="shared" ca="1" si="1009"/>
        <v>83095.288129592111</v>
      </c>
      <c r="BT288" s="45">
        <f t="shared" ca="1" si="1009"/>
        <v>30480.659589441784</v>
      </c>
      <c r="BU288" s="45">
        <f t="shared" ca="1" si="1009"/>
        <v>-27965.288119261095</v>
      </c>
      <c r="BV288" s="45">
        <f t="shared" ca="1" si="1009"/>
        <v>-58201.398340793501</v>
      </c>
      <c r="BW288" s="45">
        <f t="shared" ca="1" si="1009"/>
        <v>-96933.086369047582</v>
      </c>
      <c r="BX288" s="45">
        <f t="shared" ca="1" si="1009"/>
        <v>-137509.48620725231</v>
      </c>
      <c r="BY288" s="45">
        <f t="shared" ca="1" si="1009"/>
        <v>-154069.89719993918</v>
      </c>
      <c r="BZ288" s="45">
        <f t="shared" ca="1" si="1009"/>
        <v>-118102.61390673602</v>
      </c>
      <c r="CA288" s="45">
        <f t="shared" ca="1" si="1009"/>
        <v>-49551.361597746029</v>
      </c>
      <c r="CB288" s="45">
        <f t="shared" ca="1" si="1009"/>
        <v>23413.04694294231</v>
      </c>
      <c r="CC288" s="45">
        <f t="shared" ca="1" si="1009"/>
        <v>105603.76926715777</v>
      </c>
      <c r="CD288" s="45">
        <f t="shared" ca="1" si="1009"/>
        <v>120937.01215926357</v>
      </c>
      <c r="CE288" s="45">
        <f t="shared" ca="1" si="1009"/>
        <v>84831.667291067948</v>
      </c>
      <c r="CF288" s="45">
        <f t="shared" ca="1" si="1009"/>
        <v>32581.947995764553</v>
      </c>
      <c r="CG288" s="45">
        <f t="shared" ca="1" si="1009"/>
        <v>-27626.417921302898</v>
      </c>
      <c r="CH288" s="45">
        <f t="shared" ca="1" si="1009"/>
        <v>-60132.301317269215</v>
      </c>
      <c r="CI288" s="45">
        <f t="shared" ca="1" si="1009"/>
        <v>-99252.659174155386</v>
      </c>
      <c r="CJ288" s="45">
        <f t="shared" ca="1" si="1009"/>
        <v>-137142.84445525374</v>
      </c>
      <c r="CK288" s="45">
        <f t="shared" ca="1" si="1009"/>
        <v>-150859.17077559308</v>
      </c>
      <c r="CL288" s="45">
        <f t="shared" ca="1" si="1009"/>
        <v>-115176.45949930901</v>
      </c>
      <c r="CM288" s="45">
        <f t="shared" ca="1" si="1009"/>
        <v>-47178.427965723851</v>
      </c>
      <c r="CN288" s="45">
        <f t="shared" ca="1" si="1009"/>
        <v>25780.641295732115</v>
      </c>
      <c r="CO288" s="45">
        <f t="shared" ca="1" si="1009"/>
        <v>107765.82474034998</v>
      </c>
      <c r="CP288" s="45">
        <f t="shared" ca="1" si="1009"/>
        <v>122597.10282032989</v>
      </c>
      <c r="CQ288" s="45">
        <f t="shared" ca="1" si="1009"/>
        <v>86456.161712467991</v>
      </c>
      <c r="CR288" s="45">
        <f t="shared" ca="1" si="1009"/>
        <v>34566.130925970618</v>
      </c>
      <c r="CS288" s="45">
        <f t="shared" ca="1" si="1009"/>
        <v>-27319.493745426298</v>
      </c>
      <c r="CT288" s="45">
        <f t="shared" ca="1" si="1009"/>
        <v>-61885.763401754026</v>
      </c>
      <c r="CU288" s="45">
        <f t="shared" ca="1" si="1009"/>
        <v>-101398.66431791318</v>
      </c>
      <c r="CV288" s="45">
        <f t="shared" ca="1" si="1009"/>
        <v>-136819.05180725915</v>
      </c>
      <c r="CW288" s="45">
        <f t="shared" ca="1" si="1009"/>
        <v>-147693.17902774917</v>
      </c>
      <c r="CX288" s="45">
        <f t="shared" ca="1" si="1009"/>
        <v>-112291.45873043232</v>
      </c>
      <c r="CY288" s="45">
        <f t="shared" ca="1" si="1009"/>
        <v>-44389.828283954586</v>
      </c>
      <c r="CZ288" s="45">
        <f t="shared" ca="1" si="1009"/>
        <v>28571.082707276742</v>
      </c>
      <c r="DA288" s="45">
        <f t="shared" ca="1" si="1009"/>
        <v>109908.79363642662</v>
      </c>
      <c r="DB288" s="45">
        <f t="shared" ca="1" si="1009"/>
        <v>124239.69662393635</v>
      </c>
      <c r="DC288" s="45">
        <f t="shared" ca="1" si="1009"/>
        <v>88105.070266800642</v>
      </c>
      <c r="DD288" s="45">
        <f t="shared" ca="1" si="1009"/>
        <v>36569.543338585994</v>
      </c>
      <c r="DE288" s="45">
        <f t="shared" ca="1" si="1009"/>
        <v>-27044.446792257717</v>
      </c>
      <c r="DF288" s="45">
        <f t="shared" ca="1" si="1009"/>
        <v>-61373.706984616409</v>
      </c>
      <c r="DG288" s="45">
        <f t="shared" ca="1" si="1009"/>
        <v>-98697.26198225515</v>
      </c>
      <c r="DH288" s="45">
        <f t="shared" ca="1" si="1009"/>
        <v>-133952.23612297006</v>
      </c>
      <c r="DI288" s="45">
        <f t="shared" ref="DI288:FT288" ca="1" si="1010">DH290</f>
        <v>-144571.56786855066</v>
      </c>
      <c r="DJ288" s="45">
        <f t="shared" ca="1" si="1010"/>
        <v>-109447.28567570739</v>
      </c>
      <c r="DK288" s="45">
        <f t="shared" ca="1" si="1010"/>
        <v>-41465.058161177963</v>
      </c>
      <c r="DL288" s="45">
        <f t="shared" ca="1" si="1010"/>
        <v>31504.875365565938</v>
      </c>
      <c r="DM288" s="45">
        <f t="shared" ca="1" si="1010"/>
        <v>112032.92682773701</v>
      </c>
      <c r="DN288" s="45">
        <f t="shared" ca="1" si="1010"/>
        <v>125864.99500463263</v>
      </c>
      <c r="DO288" s="45">
        <f t="shared" ca="1" si="1010"/>
        <v>89733.230665074254</v>
      </c>
      <c r="DP288" s="45">
        <f t="shared" ca="1" si="1010"/>
        <v>38547.058512098913</v>
      </c>
      <c r="DQ288" s="45">
        <f t="shared" ca="1" si="1010"/>
        <v>-26801.210526094714</v>
      </c>
      <c r="DR288" s="45">
        <f t="shared" ca="1" si="1010"/>
        <v>-60896.891249686712</v>
      </c>
      <c r="DS288" s="45">
        <f t="shared" ca="1" si="1010"/>
        <v>-95825.83131705632</v>
      </c>
      <c r="DT288" s="45">
        <f t="shared" ca="1" si="1010"/>
        <v>-130918.91039813083</v>
      </c>
      <c r="DU288" s="45">
        <f t="shared" ca="1" si="1010"/>
        <v>-141493.98673379287</v>
      </c>
      <c r="DV288" s="45">
        <f t="shared" ca="1" si="1010"/>
        <v>-106643.6175792084</v>
      </c>
      <c r="DW288" s="45">
        <f t="shared" ca="1" si="1010"/>
        <v>-38574.114751544141</v>
      </c>
      <c r="DX288" s="45">
        <f t="shared" ca="1" si="1010"/>
        <v>34412.022627988365</v>
      </c>
      <c r="DY288" s="45">
        <f t="shared" ca="1" si="1010"/>
        <v>114138.47421134674</v>
      </c>
      <c r="DZ288" s="45">
        <f t="shared" ca="1" si="1010"/>
        <v>127473.19858908546</v>
      </c>
      <c r="EA288" s="45">
        <f t="shared" ca="1" si="1010"/>
        <v>91389.850598303252</v>
      </c>
      <c r="EB288" s="45">
        <f t="shared" ca="1" si="1010"/>
        <v>40547.919190533867</v>
      </c>
      <c r="EC288" s="45">
        <f t="shared" ca="1" si="1010"/>
        <v>-26589.720645332534</v>
      </c>
      <c r="ED288" s="45">
        <f t="shared" ca="1" si="1010"/>
        <v>-60455.228459514037</v>
      </c>
      <c r="EE288" s="45">
        <f t="shared" ca="1" si="1010"/>
        <v>-92993.512781393423</v>
      </c>
      <c r="EF288" s="45">
        <f t="shared" ca="1" si="1010"/>
        <v>-127928.19878689514</v>
      </c>
      <c r="EG288" s="45">
        <f t="shared" ca="1" si="1010"/>
        <v>-138460.08852500847</v>
      </c>
      <c r="EH288" s="45">
        <f t="shared" ca="1" si="1010"/>
        <v>-103880.13479835453</v>
      </c>
      <c r="EI288" s="45">
        <f t="shared" ca="1" si="1010"/>
        <v>-35716.670084365935</v>
      </c>
      <c r="EJ288" s="45">
        <f t="shared" ca="1" si="1010"/>
        <v>37292.853691592172</v>
      </c>
      <c r="EK288" s="45">
        <f t="shared" ca="1" si="1010"/>
        <v>116225.68475679602</v>
      </c>
      <c r="EL288" s="45">
        <f t="shared" ca="1" si="1010"/>
        <v>129064.50723920827</v>
      </c>
      <c r="EM288" s="45">
        <f t="shared" ca="1" si="1010"/>
        <v>92928.112158542848</v>
      </c>
      <c r="EN288" s="45">
        <f t="shared" ca="1" si="1010"/>
        <v>42425.34200800347</v>
      </c>
      <c r="EO288" s="45">
        <f t="shared" ca="1" si="1010"/>
        <v>-26409.915052542347</v>
      </c>
      <c r="EP288" s="45">
        <f t="shared" ca="1" si="1010"/>
        <v>-60048.633421184146</v>
      </c>
      <c r="EQ288" s="45">
        <f t="shared" ca="1" si="1010"/>
        <v>-90199.982996307488</v>
      </c>
      <c r="ER288" s="45">
        <f t="shared" ca="1" si="1010"/>
        <v>-124979.76195485721</v>
      </c>
      <c r="ES288" s="45">
        <f t="shared" ca="1" si="1010"/>
        <v>-135469.52955132967</v>
      </c>
      <c r="ET288" s="45">
        <f t="shared" ca="1" si="1010"/>
        <v>-100745.07785192918</v>
      </c>
      <c r="EU288" s="45">
        <f t="shared" ca="1" si="1010"/>
        <v>-32480.955685167282</v>
      </c>
      <c r="EV288" s="45">
        <f t="shared" ca="1" si="1010"/>
        <v>40147.696075525309</v>
      </c>
      <c r="EW288" s="45">
        <f t="shared" ca="1" si="1010"/>
        <v>118294.80655433293</v>
      </c>
      <c r="EX288" s="45">
        <f t="shared" ca="1" si="1010"/>
        <v>130639.12009579028</v>
      </c>
      <c r="EY288" s="45">
        <f t="shared" ca="1" si="1010"/>
        <v>94495.233138523501</v>
      </c>
      <c r="EZ288" s="45">
        <f t="shared" ca="1" si="1010"/>
        <v>44326.578791808599</v>
      </c>
      <c r="FA288" s="45">
        <f t="shared" ca="1" si="1010"/>
        <v>-26261.73382418626</v>
      </c>
      <c r="FB288" s="45">
        <f t="shared" ca="1" si="1010"/>
        <v>-59677.023453717062</v>
      </c>
      <c r="FC288" s="45">
        <f t="shared" ca="1" si="1010"/>
        <v>-87444.921477995871</v>
      </c>
      <c r="FD288" s="45">
        <f t="shared" ca="1" si="1010"/>
        <v>-122073.26381063549</v>
      </c>
      <c r="FE288" s="45">
        <f t="shared" ca="1" si="1010"/>
        <v>-132521.96947110619</v>
      </c>
      <c r="FF288" s="45">
        <f t="shared" ca="1" si="1010"/>
        <v>-97300.293994444481</v>
      </c>
      <c r="FG288" s="45">
        <f t="shared" ca="1" si="1010"/>
        <v>-28928.809149189095</v>
      </c>
      <c r="FH288" s="45">
        <f t="shared" ca="1" si="1010"/>
        <v>42976.875677713397</v>
      </c>
      <c r="FI288" s="45">
        <f t="shared" ca="1" si="1010"/>
        <v>120346.08686364163</v>
      </c>
      <c r="FJ288" s="45">
        <f t="shared" ca="1" si="1010"/>
        <v>132197.23562264338</v>
      </c>
      <c r="FK288" s="45">
        <f t="shared" ca="1" si="1010"/>
        <v>96042.405820508167</v>
      </c>
      <c r="FL288" s="45">
        <f t="shared" ca="1" si="1010"/>
        <v>46202.855354711384</v>
      </c>
      <c r="FM288" s="45">
        <f t="shared" ca="1" si="1010"/>
        <v>-25062.065703302738</v>
      </c>
      <c r="FN288" s="45">
        <f t="shared" ca="1" si="1010"/>
        <v>-58257.264878469054</v>
      </c>
      <c r="FO288" s="45">
        <f t="shared" ca="1" si="1010"/>
        <v>-84728.010581169801</v>
      </c>
      <c r="FP288" s="45">
        <f t="shared" ca="1" si="1010"/>
        <v>-119208.37144765863</v>
      </c>
      <c r="FQ288" s="45">
        <f t="shared" ca="1" si="1010"/>
        <v>-129617.07123326324</v>
      </c>
      <c r="FR288" s="45">
        <f t="shared" ca="1" si="1010"/>
        <v>-93894.760762044345</v>
      </c>
      <c r="FS288" s="45">
        <f t="shared" ca="1" si="1010"/>
        <v>-25409.197686365806</v>
      </c>
      <c r="FT288" s="45">
        <f t="shared" ca="1" si="1010"/>
        <v>45780.716831972095</v>
      </c>
      <c r="FU288" s="45">
        <f t="shared" ref="FU288:IF288" ca="1" si="1011">FT290</f>
        <v>122379.77216308488</v>
      </c>
      <c r="FV288" s="45">
        <f t="shared" ca="1" si="1011"/>
        <v>133739.05165128631</v>
      </c>
      <c r="FW288" s="45">
        <f t="shared" ca="1" si="1011"/>
        <v>97622.332076443825</v>
      </c>
      <c r="FX288" s="45">
        <f t="shared" ca="1" si="1011"/>
        <v>48106.906598451082</v>
      </c>
      <c r="FY288" s="45">
        <f t="shared" ca="1" si="1011"/>
        <v>-22696.293385503115</v>
      </c>
      <c r="FZ288" s="45">
        <f t="shared" ca="1" si="1011"/>
        <v>-55674.718302878784</v>
      </c>
      <c r="GA288" s="45">
        <f t="shared" ca="1" si="1011"/>
        <v>-82048.93544208142</v>
      </c>
      <c r="GB288" s="45">
        <f t="shared" ca="1" si="1011"/>
        <v>-116384.75508565491</v>
      </c>
      <c r="GC288" s="45">
        <f t="shared" ca="1" si="1011"/>
        <v>-126754.5010183719</v>
      </c>
      <c r="GD288" s="45">
        <f t="shared" ca="1" si="1011"/>
        <v>-90528.094684270269</v>
      </c>
      <c r="GE288" s="45">
        <f t="shared" ca="1" si="1011"/>
        <v>-21921.726832099725</v>
      </c>
      <c r="GF288" s="45">
        <f t="shared" ca="1" si="1011"/>
        <v>48559.542365577479</v>
      </c>
      <c r="GG288" s="45">
        <f t="shared" ca="1" si="1011"/>
        <v>124396.10819948156</v>
      </c>
      <c r="GH288" s="45">
        <f t="shared" ca="1" si="1011"/>
        <v>135264.7654261869</v>
      </c>
      <c r="GI288" s="45">
        <f t="shared" ca="1" si="1011"/>
        <v>99077.695151282824</v>
      </c>
      <c r="GJ288" s="45">
        <f t="shared" ca="1" si="1011"/>
        <v>49881.448300380463</v>
      </c>
      <c r="GK288" s="45">
        <f t="shared" ca="1" si="1011"/>
        <v>-20362.119682395307</v>
      </c>
      <c r="GL288" s="45">
        <f t="shared" ca="1" si="1011"/>
        <v>-53127.064781674999</v>
      </c>
      <c r="GM288" s="45">
        <f t="shared" ca="1" si="1011"/>
        <v>-79407.38392120332</v>
      </c>
      <c r="GN288" s="45">
        <f t="shared" ca="1" si="1011"/>
        <v>-113235.85613456613</v>
      </c>
      <c r="GO288" s="45">
        <f t="shared" ca="1" si="1011"/>
        <v>-123567.69630215573</v>
      </c>
      <c r="GP288" s="45">
        <f t="shared" ca="1" si="1011"/>
        <v>-87199.91512124578</v>
      </c>
      <c r="GQ288" s="45">
        <f t="shared" ca="1" si="1011"/>
        <v>-18466.004283387156</v>
      </c>
      <c r="GR288" s="45">
        <f t="shared" ca="1" si="1011"/>
        <v>51313.673657310923</v>
      </c>
      <c r="GS288" s="45">
        <f t="shared" ca="1" si="1011"/>
        <v>126395.3400384376</v>
      </c>
      <c r="GT288" s="45">
        <f t="shared" ca="1" si="1011"/>
        <v>136774.57365057955</v>
      </c>
      <c r="GU288" s="45">
        <f t="shared" ca="1" si="1011"/>
        <v>100566.20398237277</v>
      </c>
      <c r="GV288" s="45">
        <f t="shared" ca="1" si="1011"/>
        <v>51684.22143612089</v>
      </c>
      <c r="GW288" s="45">
        <f t="shared" ca="1" si="1011"/>
        <v>-18059.266037251451</v>
      </c>
      <c r="GX288" s="45">
        <f t="shared" ca="1" si="1011"/>
        <v>-50614.004330359865</v>
      </c>
      <c r="GY288" s="45">
        <f t="shared" ca="1" si="1011"/>
        <v>-76803.046545534278</v>
      </c>
      <c r="GZ288" s="45">
        <f t="shared" ca="1" si="1011"/>
        <v>-109618.98278349114</v>
      </c>
      <c r="HA288" s="45">
        <f t="shared" ca="1" si="1011"/>
        <v>-119913.96144403657</v>
      </c>
      <c r="HB288" s="45">
        <f t="shared" ca="1" si="1011"/>
        <v>-83909.844199158542</v>
      </c>
      <c r="HC288" s="45">
        <f t="shared" ca="1" si="1011"/>
        <v>-15041.639833175228</v>
      </c>
      <c r="HD288" s="45">
        <f t="shared" ca="1" si="1011"/>
        <v>54043.430696003343</v>
      </c>
      <c r="HE288" s="45">
        <f t="shared" ca="1" si="1011"/>
        <v>128377.71211525201</v>
      </c>
      <c r="HF288" s="45">
        <f t="shared" ca="1" si="1011"/>
        <v>138268.67253288117</v>
      </c>
      <c r="HG288" s="45">
        <f t="shared" ca="1" si="1011"/>
        <v>102035.54897281388</v>
      </c>
      <c r="HH288" s="45">
        <f t="shared" ca="1" si="1011"/>
        <v>53462.947956135438</v>
      </c>
      <c r="HI288" s="45">
        <f t="shared" ca="1" si="1011"/>
        <v>-15787.455913404759</v>
      </c>
      <c r="HJ288" s="45">
        <f t="shared" ca="1" si="1011"/>
        <v>-48135.239311455574</v>
      </c>
      <c r="HK288" s="45">
        <f t="shared" ca="1" si="1011"/>
        <v>-74235.616450513422</v>
      </c>
      <c r="HL288" s="45">
        <f t="shared" ca="1" si="1011"/>
        <v>-106042.42238578579</v>
      </c>
      <c r="HM288" s="45">
        <f t="shared" ca="1" si="1011"/>
        <v>-116039.04375600774</v>
      </c>
      <c r="HN288" s="45">
        <f t="shared" ca="1" si="1011"/>
        <v>-80394.970429518668</v>
      </c>
      <c r="HO288" s="45">
        <f t="shared" ca="1" si="1011"/>
        <v>-11648.245304268959</v>
      </c>
      <c r="HP288" s="45">
        <f t="shared" ca="1" si="1011"/>
        <v>56749.132139600464</v>
      </c>
      <c r="HQ288" s="45">
        <f t="shared" ca="1" si="1011"/>
        <v>130343.46828642086</v>
      </c>
      <c r="HR288" s="45">
        <f t="shared" ca="1" si="1011"/>
        <v>139747.25783372601</v>
      </c>
      <c r="HS288" s="45">
        <f t="shared" ca="1" si="1011"/>
        <v>103541.78967803824</v>
      </c>
      <c r="HT288" s="45">
        <f t="shared" ca="1" si="1011"/>
        <v>55273.718475474801</v>
      </c>
      <c r="HU288" s="45">
        <f t="shared" ca="1" si="1011"/>
        <v>-13546.414738797408</v>
      </c>
      <c r="HV288" s="45">
        <f t="shared" ca="1" si="1011"/>
        <v>-45690.47437693394</v>
      </c>
      <c r="HW288" s="45">
        <f t="shared" ca="1" si="1011"/>
        <v>-71704.789321516932</v>
      </c>
      <c r="HX288" s="45">
        <f t="shared" ca="1" si="1011"/>
        <v>-102505.76999168197</v>
      </c>
      <c r="HY288" s="45">
        <f t="shared" ca="1" si="1011"/>
        <v>-111635.4479032688</v>
      </c>
      <c r="HZ288" s="45">
        <f t="shared" ca="1" si="1011"/>
        <v>-76347.834512244677</v>
      </c>
      <c r="IA288" s="45">
        <f t="shared" ca="1" si="1011"/>
        <v>-8285.4344827668392</v>
      </c>
      <c r="IB288" s="45">
        <f t="shared" ca="1" si="1011"/>
        <v>59431.095374769764</v>
      </c>
      <c r="IC288" s="45">
        <f t="shared" ca="1" si="1011"/>
        <v>132292.85188175741</v>
      </c>
      <c r="ID288" s="45">
        <f t="shared" ca="1" si="1011"/>
        <v>141210.52491363889</v>
      </c>
      <c r="IE288" s="45">
        <f t="shared" ca="1" si="1011"/>
        <v>104917.52291298224</v>
      </c>
      <c r="IF288" s="45">
        <f t="shared" ca="1" si="1011"/>
        <v>56949.160384067858</v>
      </c>
      <c r="IG288" s="45">
        <f t="shared" ref="IG288:KP288" ca="1" si="1012">IF290</f>
        <v>-11335.869850031973</v>
      </c>
      <c r="IH288" s="45">
        <f t="shared" ca="1" si="1012"/>
        <v>-43279.416410182661</v>
      </c>
      <c r="II288" s="45">
        <f t="shared" ca="1" si="1012"/>
        <v>-69147.716084507061</v>
      </c>
      <c r="IJ288" s="45">
        <f t="shared" ca="1" si="1012"/>
        <v>-98946.076226408069</v>
      </c>
      <c r="IK288" s="45">
        <f t="shared" ca="1" si="1012"/>
        <v>-107272.41172018816</v>
      </c>
      <c r="IL288" s="45">
        <f t="shared" ca="1" si="1012"/>
        <v>-72337.709957723564</v>
      </c>
      <c r="IM288" s="45">
        <f t="shared" ca="1" si="1012"/>
        <v>-4952.8230509983841</v>
      </c>
      <c r="IN288" s="45">
        <f t="shared" ca="1" si="1012"/>
        <v>62089.636577073921</v>
      </c>
      <c r="IO288" s="45">
        <f t="shared" ca="1" si="1012"/>
        <v>134226.10575715394</v>
      </c>
      <c r="IP288" s="45">
        <f t="shared" ca="1" si="1012"/>
        <v>142999.73935004859</v>
      </c>
      <c r="IQ288" s="45">
        <f t="shared" ca="1" si="1012"/>
        <v>106671.60839600337</v>
      </c>
      <c r="IR288" s="45">
        <f t="shared" ca="1" si="1012"/>
        <v>58680.49720858928</v>
      </c>
      <c r="IS288" s="45">
        <f t="shared" ca="1" si="1012"/>
        <v>-9132.1461523454636</v>
      </c>
      <c r="IT288" s="45">
        <f t="shared" ca="1" si="1012"/>
        <v>-40901.774467483338</v>
      </c>
      <c r="IU288" s="45">
        <f t="shared" ca="1" si="1012"/>
        <v>-65908.800869220984</v>
      </c>
      <c r="IV288" s="45">
        <f t="shared" ca="1" si="1012"/>
        <v>-94707.645243376202</v>
      </c>
      <c r="IW288" s="45">
        <f t="shared" ca="1" si="1012"/>
        <v>-102949.44958847476</v>
      </c>
      <c r="IX288" s="45">
        <f t="shared" ca="1" si="1012"/>
        <v>-61739.90089620644</v>
      </c>
      <c r="IY288" s="45">
        <f t="shared" ca="1" si="1012"/>
        <v>16301.130297968455</v>
      </c>
      <c r="IZ288" s="45">
        <f t="shared" ca="1" si="1012"/>
        <v>82974.964424542792</v>
      </c>
      <c r="JA288" s="45">
        <f t="shared" ca="1" si="1012"/>
        <v>143066.45275525155</v>
      </c>
      <c r="JB288" s="45">
        <f t="shared" ca="1" si="1012"/>
        <v>150070.99854238151</v>
      </c>
      <c r="JC288" s="45">
        <f t="shared" ca="1" si="1012"/>
        <v>119829.76718401382</v>
      </c>
      <c r="JD288" s="45">
        <f t="shared" ca="1" si="1012"/>
        <v>80575.188527867896</v>
      </c>
      <c r="JE288" s="45">
        <f t="shared" ca="1" si="1012"/>
        <v>24235.830358481209</v>
      </c>
      <c r="JF288" s="45">
        <f t="shared" ca="1" si="1012"/>
        <v>-2004.6794566670433</v>
      </c>
      <c r="JG288" s="45">
        <f t="shared" ca="1" si="1012"/>
        <v>-21936.275419640471</v>
      </c>
      <c r="JH288" s="45">
        <f t="shared" ca="1" si="1012"/>
        <v>-45525.367428106372</v>
      </c>
      <c r="JI288" s="45">
        <f t="shared" ca="1" si="1012"/>
        <v>-52133.516149995557</v>
      </c>
      <c r="JJ288" s="45">
        <f t="shared" ca="1" si="1012"/>
        <v>-23248.397043332865</v>
      </c>
      <c r="JK288" s="45">
        <f t="shared" ca="1" si="1012"/>
        <v>31956.920567668159</v>
      </c>
      <c r="JL288" s="45">
        <f t="shared" ca="1" si="1012"/>
        <v>87100.924687298655</v>
      </c>
      <c r="JM288" s="45">
        <f t="shared" ca="1" si="1012"/>
        <v>146418.45301190409</v>
      </c>
      <c r="JN288" s="45">
        <f t="shared" ca="1" si="1012"/>
        <v>153573.23050691877</v>
      </c>
      <c r="JO288" s="45">
        <f t="shared" ca="1" si="1012"/>
        <v>123886.75592242435</v>
      </c>
      <c r="JP288" s="45">
        <f t="shared" ca="1" si="1012"/>
        <v>84847.793379158713</v>
      </c>
      <c r="JQ288" s="45">
        <f t="shared" ca="1" si="1012"/>
        <v>28542.567780721176</v>
      </c>
      <c r="JR288" s="45">
        <f t="shared" ca="1" si="1012"/>
        <v>2586.7426462449366</v>
      </c>
      <c r="JS288" s="45">
        <f t="shared" ca="1" si="1012"/>
        <v>-16608.366759586032</v>
      </c>
      <c r="JT288" s="45">
        <f t="shared" ca="1" si="1012"/>
        <v>-39940.872876873356</v>
      </c>
      <c r="JU288" s="45">
        <f t="shared" ca="1" si="1012"/>
        <v>-46458.063183365448</v>
      </c>
      <c r="JV288" s="45">
        <f t="shared" ca="1" si="1012"/>
        <v>-17837.075120936264</v>
      </c>
      <c r="JW288" s="45">
        <f t="shared" ca="1" si="1012"/>
        <v>36841.189202760812</v>
      </c>
      <c r="JX288" s="45">
        <f t="shared" ca="1" si="1012"/>
        <v>91461.152858658868</v>
      </c>
      <c r="JY288" s="45">
        <f t="shared" ca="1" si="1012"/>
        <v>150213.34502516605</v>
      </c>
      <c r="JZ288" s="45">
        <f t="shared" ca="1" si="1012"/>
        <v>157321.46820903986</v>
      </c>
      <c r="KA288" s="45">
        <f t="shared" ca="1" si="1012"/>
        <v>127918.35978340975</v>
      </c>
      <c r="KB288" s="45">
        <f t="shared" ca="1" si="1012"/>
        <v>89293.8698904661</v>
      </c>
      <c r="KC288" s="45">
        <f t="shared" ca="1" si="1012"/>
        <v>33090.72534561099</v>
      </c>
      <c r="KD288" s="45">
        <f t="shared" ca="1" si="1012"/>
        <v>7419.6376250936883</v>
      </c>
      <c r="KE288" s="45">
        <f t="shared" ca="1" si="1012"/>
        <v>-11038.325679146044</v>
      </c>
      <c r="KF288" s="45">
        <f t="shared" ca="1" si="1012"/>
        <v>-34113.855448342278</v>
      </c>
      <c r="KG288" s="45">
        <f t="shared" ca="1" si="1012"/>
        <v>-40538.018732096476</v>
      </c>
      <c r="KH288" s="45">
        <f t="shared" ca="1" si="1012"/>
        <v>-12175.528701432107</v>
      </c>
      <c r="KI288" s="45">
        <f t="shared" ca="1" si="1012"/>
        <v>41983.962590413401</v>
      </c>
      <c r="KJ288" s="45">
        <f t="shared" ca="1" si="1012"/>
        <v>96088.166385622375</v>
      </c>
      <c r="KK288" s="45">
        <f t="shared" ca="1" si="1012"/>
        <v>154283.74470805016</v>
      </c>
      <c r="KL288" s="45">
        <f t="shared" ca="1" si="1012"/>
        <v>161348.8125958046</v>
      </c>
      <c r="KM288" s="45">
        <f t="shared" ca="1" si="1012"/>
        <v>132264.49193181144</v>
      </c>
      <c r="KN288" s="45">
        <f t="shared" ca="1" si="1012"/>
        <v>94053.537473805016</v>
      </c>
      <c r="KO288" s="45">
        <f t="shared" ca="1" si="1012"/>
        <v>37914.475772269943</v>
      </c>
      <c r="KP288" s="45">
        <f t="shared" ca="1" si="1012"/>
        <v>12528.54376317776</v>
      </c>
      <c r="KQ288" s="45">
        <f t="shared" ref="KQ288:LT288" ca="1" si="1013">KP290</f>
        <v>-5191.199957187695</v>
      </c>
      <c r="KR288" s="45">
        <f t="shared" ca="1" si="1013"/>
        <v>-28008.993360610213</v>
      </c>
      <c r="KS288" s="45">
        <f t="shared" ca="1" si="1013"/>
        <v>-34337.704423842952</v>
      </c>
      <c r="KT288" s="45">
        <f t="shared" ca="1" si="1013"/>
        <v>-6227.7545313485316</v>
      </c>
      <c r="KU288" s="45">
        <f t="shared" ca="1" si="1013"/>
        <v>47421.546323327697</v>
      </c>
      <c r="KV288" s="45">
        <f t="shared" ca="1" si="1013"/>
        <v>95412.266963219445</v>
      </c>
      <c r="KW288" s="45">
        <f t="shared" ca="1" si="1013"/>
        <v>148955.05035826829</v>
      </c>
      <c r="KX288" s="45">
        <f t="shared" ca="1" si="1013"/>
        <v>154311.17183831986</v>
      </c>
      <c r="KY288" s="45">
        <f t="shared" ca="1" si="1013"/>
        <v>123656.28191255408</v>
      </c>
      <c r="KZ288" s="45">
        <f t="shared" ca="1" si="1013"/>
        <v>87079.591570786666</v>
      </c>
      <c r="LA288" s="45">
        <f t="shared" ca="1" si="1013"/>
        <v>30881.927691016812</v>
      </c>
      <c r="LB288" s="45">
        <f t="shared" ca="1" si="1013"/>
        <v>5441.5020044376142</v>
      </c>
      <c r="LC288" s="45">
        <f t="shared" ca="1" si="1013"/>
        <v>-11882.372232603608</v>
      </c>
      <c r="LD288" s="45">
        <f t="shared" ca="1" si="1013"/>
        <v>-34569.803244302166</v>
      </c>
      <c r="LE288" s="45">
        <f t="shared" ca="1" si="1013"/>
        <v>-41148.841093948809</v>
      </c>
      <c r="LF288" s="45">
        <f t="shared" ca="1" si="1013"/>
        <v>-13637.194616876077</v>
      </c>
      <c r="LG288" s="45">
        <f t="shared" ca="1" si="1013"/>
        <v>39374.006851810613</v>
      </c>
      <c r="LH288" s="45">
        <f t="shared" ca="1" si="1013"/>
        <v>92115.823265623359</v>
      </c>
      <c r="LI288" s="45">
        <f t="shared" ca="1" si="1013"/>
        <v>150575.62421008499</v>
      </c>
      <c r="LJ288" s="45">
        <f t="shared" ca="1" si="1013"/>
        <v>155710.92095141744</v>
      </c>
      <c r="LK288" s="45">
        <f t="shared" ca="1" si="1013"/>
        <v>125227.64988657006</v>
      </c>
      <c r="LL288" s="45">
        <f t="shared" ca="1" si="1013"/>
        <v>89183.955208610045</v>
      </c>
      <c r="LM288" s="45">
        <f t="shared" ca="1" si="1013"/>
        <v>32974.723557825491</v>
      </c>
      <c r="LN288" s="45">
        <f t="shared" ca="1" si="1013"/>
        <v>7787.5393414795981</v>
      </c>
      <c r="LO288" s="45">
        <f t="shared" ca="1" si="1013"/>
        <v>-8828.9122835308081</v>
      </c>
      <c r="LP288" s="45">
        <f t="shared" ca="1" si="1013"/>
        <v>-31290.505942663003</v>
      </c>
      <c r="LQ288" s="45">
        <f t="shared" ca="1" si="1013"/>
        <v>-37803.043751145538</v>
      </c>
      <c r="LR288" s="45">
        <f t="shared" ca="1" si="1013"/>
        <v>-10566.266650323349</v>
      </c>
      <c r="LS288" s="45">
        <f t="shared" ca="1" si="1013"/>
        <v>41917.245747270179</v>
      </c>
      <c r="LT288" s="45">
        <f t="shared" ca="1" si="1013"/>
        <v>94134.054627956008</v>
      </c>
      <c r="LU288" s="45"/>
      <c r="LV288" s="45"/>
      <c r="LW288" s="45"/>
      <c r="LX288" s="45"/>
      <c r="LY288" s="45"/>
      <c r="LZ288" s="45"/>
      <c r="MA288" s="45"/>
      <c r="MB288" s="45"/>
      <c r="MC288" s="45"/>
      <c r="MD288" s="45"/>
      <c r="ME288" s="45"/>
      <c r="MF288" s="45"/>
      <c r="MG288" s="45"/>
      <c r="MH288" s="45"/>
      <c r="MI288" s="45"/>
      <c r="MJ288" s="45"/>
      <c r="MK288" s="45"/>
      <c r="ML288" s="45"/>
      <c r="MM288" s="45"/>
      <c r="MN288" s="45"/>
      <c r="MO288" s="45"/>
      <c r="MP288" s="45"/>
      <c r="MQ288" s="45"/>
      <c r="MR288" s="45"/>
      <c r="MS288" s="45"/>
      <c r="MT288" s="45"/>
      <c r="MU288" s="45"/>
      <c r="MV288" s="45"/>
      <c r="MW288" s="45"/>
      <c r="MX288" s="45"/>
      <c r="MY288" s="45"/>
      <c r="MZ288" s="45"/>
      <c r="NA288" s="45"/>
      <c r="NB288" s="45"/>
      <c r="NC288" s="45"/>
      <c r="ND288" s="45"/>
      <c r="NE288" s="45"/>
      <c r="NF288" s="45"/>
      <c r="NG288" s="45"/>
      <c r="NH288" s="45"/>
      <c r="NI288" s="45"/>
      <c r="NJ288" s="45"/>
      <c r="NK288" s="45"/>
      <c r="NL288" s="45"/>
      <c r="NM288" s="45"/>
      <c r="NN288" s="45"/>
      <c r="NO288" s="45"/>
      <c r="NP288" s="45"/>
      <c r="NQ288" s="45"/>
      <c r="NR288" s="45"/>
      <c r="NS288" s="45"/>
      <c r="NT288" s="45"/>
      <c r="NU288" s="45"/>
      <c r="NV288" s="45"/>
      <c r="NW288" s="45"/>
      <c r="NX288" s="45"/>
      <c r="NY288" s="45"/>
      <c r="NZ288" s="45"/>
      <c r="OA288" s="45"/>
      <c r="OB288" s="45"/>
      <c r="OC288" s="45"/>
      <c r="OD288" s="45"/>
      <c r="OE288" s="45"/>
      <c r="OF288" s="45"/>
      <c r="OG288" s="45"/>
      <c r="OH288" s="45"/>
      <c r="OI288" s="45"/>
      <c r="OJ288" s="45"/>
      <c r="OK288" s="45"/>
      <c r="OL288" s="45"/>
      <c r="OM288" s="45"/>
      <c r="ON288" s="45"/>
      <c r="OO288" s="45"/>
      <c r="OP288" s="45"/>
      <c r="OQ288" s="45"/>
      <c r="OR288" s="45"/>
      <c r="OS288" s="45"/>
      <c r="OT288" s="45"/>
      <c r="OU288" s="45"/>
      <c r="OV288" s="45"/>
      <c r="OW288" s="45"/>
      <c r="OX288" s="45"/>
      <c r="OY288" s="45"/>
      <c r="OZ288" s="45"/>
      <c r="PA288" s="45"/>
      <c r="PB288" s="45"/>
      <c r="PC288" s="45"/>
      <c r="PD288" s="45"/>
      <c r="PE288" s="45"/>
      <c r="PF288" s="45"/>
      <c r="PG288" s="45"/>
      <c r="PH288" s="45"/>
      <c r="PI288" s="45"/>
      <c r="PJ288" s="45"/>
      <c r="PK288" s="45"/>
      <c r="PL288" s="45"/>
      <c r="PM288" s="45"/>
      <c r="PN288" s="45"/>
      <c r="PO288" s="45"/>
      <c r="PP288" s="45"/>
      <c r="PQ288" s="45"/>
      <c r="PR288" s="45"/>
      <c r="PS288" s="45"/>
      <c r="PT288" s="45"/>
      <c r="PU288" s="45"/>
      <c r="PV288" s="45"/>
      <c r="PW288" s="45"/>
      <c r="PX288" s="45"/>
      <c r="PY288" s="45"/>
      <c r="PZ288" s="45"/>
      <c r="QA288" s="45"/>
      <c r="QB288" s="45"/>
      <c r="QC288" s="45"/>
      <c r="QD288" s="45"/>
      <c r="QE288" s="45"/>
      <c r="QF288" s="45"/>
      <c r="QG288" s="45"/>
      <c r="QH288" s="45"/>
      <c r="QI288" s="45"/>
      <c r="QJ288" s="45"/>
      <c r="QK288" s="45"/>
      <c r="QL288" s="45"/>
      <c r="QM288" s="45"/>
      <c r="QN288" s="45"/>
      <c r="QO288" s="45"/>
      <c r="QP288" s="45"/>
      <c r="QQ288" s="45"/>
      <c r="QR288" s="45"/>
      <c r="QS288" s="45"/>
      <c r="QT288" s="45"/>
      <c r="QU288" s="45"/>
    </row>
    <row r="289" spans="1:463" outlineLevel="1">
      <c r="C289" s="75" t="s">
        <v>539</v>
      </c>
      <c r="E289" s="50" t="s">
        <v>95</v>
      </c>
      <c r="H289" s="4"/>
      <c r="I289" s="45">
        <f>I79</f>
        <v>302915.53000000003</v>
      </c>
      <c r="J289" s="45"/>
      <c r="K289" s="45"/>
      <c r="L289" s="45"/>
      <c r="M289" s="45"/>
      <c r="N289" s="45">
        <v>0</v>
      </c>
      <c r="O289" s="45"/>
      <c r="P289" s="45"/>
      <c r="Q289" s="45"/>
      <c r="R289" s="45"/>
      <c r="S289" s="45"/>
      <c r="T289" s="45"/>
      <c r="U289" s="45">
        <v>0</v>
      </c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  <c r="BA289" s="45"/>
      <c r="BB289" s="45"/>
      <c r="BC289" s="45"/>
      <c r="BD289" s="45"/>
      <c r="BE289" s="45"/>
      <c r="BF289" s="45"/>
      <c r="BG289" s="45"/>
      <c r="BH289" s="45"/>
      <c r="BI289" s="45"/>
      <c r="BJ289" s="45"/>
      <c r="BK289" s="45"/>
      <c r="BL289" s="45"/>
      <c r="BM289" s="45"/>
      <c r="BN289" s="45"/>
      <c r="BO289" s="45"/>
      <c r="BP289" s="45"/>
      <c r="BQ289" s="45"/>
      <c r="BR289" s="45"/>
      <c r="BS289" s="45"/>
      <c r="BT289" s="45"/>
      <c r="BU289" s="45"/>
      <c r="BV289" s="45"/>
      <c r="BW289" s="45"/>
      <c r="BX289" s="45"/>
      <c r="BY289" s="45"/>
      <c r="BZ289" s="45"/>
      <c r="CA289" s="45"/>
      <c r="CB289" s="45"/>
      <c r="CC289" s="45"/>
      <c r="CD289" s="45"/>
      <c r="CE289" s="45"/>
      <c r="CF289" s="45"/>
      <c r="CG289" s="45"/>
      <c r="CH289" s="45"/>
      <c r="CI289" s="45"/>
      <c r="CJ289" s="45"/>
      <c r="CK289" s="45"/>
      <c r="CL289" s="45"/>
      <c r="CM289" s="45"/>
      <c r="CN289" s="45"/>
      <c r="CO289" s="45"/>
      <c r="CP289" s="45"/>
      <c r="CQ289" s="45"/>
      <c r="CR289" s="45"/>
      <c r="CS289" s="45"/>
      <c r="CT289" s="45"/>
      <c r="CU289" s="45"/>
      <c r="CV289" s="45"/>
      <c r="CW289" s="45"/>
      <c r="CX289" s="45"/>
      <c r="CY289" s="45"/>
      <c r="CZ289" s="45"/>
      <c r="DA289" s="45"/>
      <c r="DB289" s="45"/>
      <c r="DC289" s="45"/>
      <c r="DD289" s="45"/>
      <c r="DE289" s="45"/>
      <c r="DF289" s="45"/>
      <c r="DG289" s="45"/>
      <c r="DH289" s="45"/>
      <c r="DI289" s="45"/>
      <c r="DJ289" s="45"/>
      <c r="DK289" s="45"/>
      <c r="DL289" s="45"/>
      <c r="DM289" s="45"/>
      <c r="DN289" s="45"/>
      <c r="DO289" s="45"/>
      <c r="DP289" s="45"/>
      <c r="DQ289" s="45"/>
      <c r="DR289" s="45"/>
      <c r="DS289" s="45"/>
      <c r="DT289" s="45"/>
      <c r="DU289" s="45"/>
      <c r="DV289" s="45"/>
      <c r="DW289" s="45"/>
      <c r="DX289" s="45"/>
      <c r="DY289" s="45"/>
      <c r="DZ289" s="45"/>
      <c r="EA289" s="45"/>
      <c r="EB289" s="45"/>
      <c r="EC289" s="45"/>
      <c r="ED289" s="45"/>
      <c r="EE289" s="45"/>
      <c r="EF289" s="45"/>
      <c r="EG289" s="45"/>
      <c r="EH289" s="45"/>
      <c r="EI289" s="45"/>
      <c r="EJ289" s="45"/>
      <c r="EK289" s="45"/>
      <c r="EL289" s="45"/>
      <c r="EM289" s="45"/>
      <c r="EN289" s="45"/>
      <c r="EO289" s="45"/>
      <c r="EP289" s="45"/>
      <c r="EQ289" s="45"/>
      <c r="ER289" s="45"/>
      <c r="ES289" s="45"/>
      <c r="ET289" s="45"/>
      <c r="EU289" s="45"/>
      <c r="EV289" s="45"/>
      <c r="EW289" s="45"/>
      <c r="EX289" s="45"/>
      <c r="EY289" s="45"/>
      <c r="EZ289" s="45"/>
      <c r="FA289" s="45"/>
      <c r="FB289" s="45"/>
      <c r="FC289" s="45"/>
      <c r="FD289" s="45"/>
      <c r="FE289" s="45"/>
      <c r="FF289" s="45"/>
      <c r="FG289" s="45"/>
      <c r="FH289" s="45"/>
      <c r="FI289" s="45"/>
      <c r="FJ289" s="45"/>
      <c r="FK289" s="45"/>
      <c r="FL289" s="45"/>
      <c r="FM289" s="45"/>
      <c r="FN289" s="45"/>
      <c r="FO289" s="45"/>
      <c r="FP289" s="45"/>
      <c r="FQ289" s="45"/>
      <c r="FR289" s="45"/>
      <c r="FS289" s="45"/>
      <c r="FT289" s="45"/>
      <c r="FU289" s="45"/>
      <c r="FV289" s="45"/>
      <c r="FW289" s="45"/>
      <c r="FX289" s="45"/>
      <c r="FY289" s="45"/>
      <c r="FZ289" s="45"/>
      <c r="GA289" s="45"/>
      <c r="GB289" s="45"/>
      <c r="GC289" s="45"/>
      <c r="GD289" s="45"/>
      <c r="GE289" s="45"/>
      <c r="GF289" s="45"/>
      <c r="GG289" s="45"/>
      <c r="GH289" s="45"/>
      <c r="GI289" s="45"/>
      <c r="GJ289" s="45"/>
      <c r="GK289" s="45"/>
      <c r="GL289" s="45"/>
      <c r="GM289" s="45"/>
      <c r="GN289" s="45"/>
      <c r="GO289" s="45"/>
      <c r="GP289" s="45"/>
      <c r="GQ289" s="45"/>
      <c r="GR289" s="45"/>
      <c r="GS289" s="45"/>
      <c r="GT289" s="45"/>
      <c r="GU289" s="45"/>
      <c r="GV289" s="45"/>
      <c r="GW289" s="45"/>
      <c r="GX289" s="45"/>
      <c r="GY289" s="45"/>
      <c r="GZ289" s="45"/>
      <c r="HA289" s="45"/>
      <c r="HB289" s="45"/>
      <c r="HC289" s="45"/>
      <c r="HD289" s="45"/>
      <c r="HE289" s="45"/>
      <c r="HF289" s="45"/>
      <c r="HG289" s="45"/>
      <c r="HH289" s="45"/>
      <c r="HI289" s="45"/>
      <c r="HJ289" s="45"/>
      <c r="HK289" s="45"/>
      <c r="HL289" s="45"/>
      <c r="HM289" s="45"/>
      <c r="HN289" s="45"/>
      <c r="HO289" s="45"/>
      <c r="HP289" s="45"/>
      <c r="HQ289" s="45"/>
      <c r="HR289" s="45"/>
      <c r="HS289" s="45"/>
      <c r="HT289" s="45"/>
      <c r="HU289" s="45"/>
      <c r="HV289" s="45"/>
      <c r="HW289" s="45"/>
      <c r="HX289" s="45"/>
      <c r="HY289" s="45"/>
      <c r="HZ289" s="45"/>
      <c r="IA289" s="45"/>
      <c r="IB289" s="45"/>
      <c r="IC289" s="45"/>
      <c r="ID289" s="45"/>
      <c r="IE289" s="45"/>
      <c r="IF289" s="45"/>
      <c r="IG289" s="45"/>
      <c r="IH289" s="45"/>
      <c r="II289" s="45"/>
      <c r="IJ289" s="45"/>
      <c r="IK289" s="45"/>
      <c r="IL289" s="45"/>
      <c r="IM289" s="45"/>
      <c r="IN289" s="45"/>
      <c r="IO289" s="45"/>
      <c r="IP289" s="45"/>
      <c r="IQ289" s="45"/>
      <c r="IR289" s="45"/>
      <c r="IS289" s="45"/>
      <c r="IT289" s="45"/>
      <c r="IU289" s="45"/>
      <c r="IV289" s="45"/>
      <c r="IW289" s="45"/>
      <c r="IX289" s="45"/>
      <c r="IY289" s="45"/>
      <c r="IZ289" s="45"/>
      <c r="JA289" s="45"/>
      <c r="JB289" s="45"/>
      <c r="JC289" s="45"/>
      <c r="JD289" s="45"/>
      <c r="JE289" s="45"/>
      <c r="JF289" s="45"/>
      <c r="JG289" s="45"/>
      <c r="JH289" s="45"/>
      <c r="JI289" s="45"/>
      <c r="JJ289" s="45"/>
      <c r="JK289" s="45"/>
      <c r="JL289" s="45"/>
      <c r="JM289" s="45"/>
      <c r="JN289" s="45"/>
      <c r="JO289" s="45"/>
      <c r="JP289" s="45"/>
      <c r="JQ289" s="45"/>
      <c r="JR289" s="45"/>
      <c r="JS289" s="45"/>
      <c r="JT289" s="45"/>
      <c r="JU289" s="45"/>
      <c r="JV289" s="45"/>
      <c r="JW289" s="45"/>
      <c r="JX289" s="45"/>
      <c r="JY289" s="45"/>
      <c r="JZ289" s="45"/>
      <c r="KA289" s="45"/>
      <c r="KB289" s="45"/>
      <c r="KC289" s="45"/>
      <c r="KD289" s="45"/>
      <c r="KE289" s="45"/>
      <c r="KF289" s="45"/>
      <c r="KG289" s="45"/>
      <c r="KH289" s="45"/>
      <c r="KI289" s="45"/>
      <c r="KJ289" s="45"/>
      <c r="KK289" s="45"/>
      <c r="KL289" s="45"/>
      <c r="KM289" s="45"/>
      <c r="KN289" s="45"/>
      <c r="KO289" s="45"/>
      <c r="KP289" s="45"/>
      <c r="KQ289" s="45"/>
      <c r="KR289" s="45"/>
      <c r="KS289" s="45"/>
      <c r="KT289" s="45"/>
      <c r="KU289" s="45"/>
      <c r="KV289" s="45"/>
      <c r="KW289" s="45"/>
      <c r="KX289" s="45"/>
      <c r="KY289" s="45"/>
      <c r="KZ289" s="45"/>
      <c r="LA289" s="45"/>
      <c r="LB289" s="45"/>
      <c r="LC289" s="45"/>
      <c r="LD289" s="45"/>
      <c r="LE289" s="45"/>
      <c r="LF289" s="45"/>
      <c r="LG289" s="45"/>
      <c r="LH289" s="45"/>
      <c r="LI289" s="45"/>
      <c r="LJ289" s="45"/>
      <c r="LK289" s="45"/>
      <c r="LL289" s="45"/>
      <c r="LM289" s="45"/>
      <c r="LN289" s="45"/>
      <c r="LO289" s="45"/>
      <c r="LP289" s="45"/>
      <c r="LQ289" s="45"/>
      <c r="LR289" s="45"/>
      <c r="LS289" s="45"/>
      <c r="LT289" s="45"/>
      <c r="LU289" s="45"/>
      <c r="LV289" s="45"/>
      <c r="LW289" s="45"/>
      <c r="LX289" s="45"/>
      <c r="LY289" s="45"/>
      <c r="LZ289" s="45"/>
      <c r="MA289" s="45"/>
      <c r="MB289" s="45"/>
      <c r="MC289" s="45"/>
      <c r="MD289" s="45"/>
      <c r="ME289" s="45"/>
      <c r="MF289" s="45"/>
      <c r="MG289" s="45"/>
      <c r="MH289" s="45"/>
      <c r="MI289" s="45"/>
      <c r="MJ289" s="45"/>
      <c r="MK289" s="45"/>
      <c r="ML289" s="45"/>
      <c r="MM289" s="45"/>
      <c r="MN289" s="45"/>
      <c r="MO289" s="45"/>
      <c r="MP289" s="45"/>
      <c r="MQ289" s="45"/>
      <c r="MR289" s="45"/>
      <c r="MS289" s="45"/>
      <c r="MT289" s="45"/>
      <c r="MU289" s="45"/>
      <c r="MV289" s="45"/>
      <c r="MW289" s="45"/>
      <c r="MX289" s="45"/>
      <c r="MY289" s="45"/>
      <c r="MZ289" s="45"/>
      <c r="NA289" s="45"/>
      <c r="NB289" s="45"/>
      <c r="NC289" s="45"/>
      <c r="ND289" s="45"/>
      <c r="NE289" s="45"/>
      <c r="NF289" s="45"/>
      <c r="NG289" s="45"/>
      <c r="NH289" s="45"/>
      <c r="NI289" s="45"/>
      <c r="NJ289" s="45"/>
      <c r="NK289" s="45"/>
      <c r="NL289" s="45"/>
      <c r="NM289" s="45"/>
      <c r="NN289" s="45"/>
      <c r="NO289" s="45"/>
      <c r="NP289" s="45"/>
      <c r="NQ289" s="45"/>
      <c r="NR289" s="45"/>
      <c r="NS289" s="45"/>
      <c r="NT289" s="45"/>
      <c r="NU289" s="45"/>
      <c r="NV289" s="45"/>
      <c r="NW289" s="45"/>
      <c r="NX289" s="45"/>
      <c r="NY289" s="45"/>
      <c r="NZ289" s="45"/>
      <c r="OA289" s="45"/>
      <c r="OB289" s="45"/>
      <c r="OC289" s="45"/>
      <c r="OD289" s="45"/>
      <c r="OE289" s="45"/>
      <c r="OF289" s="45"/>
      <c r="OG289" s="45"/>
      <c r="OH289" s="45"/>
      <c r="OI289" s="45"/>
      <c r="OJ289" s="45"/>
      <c r="OK289" s="45"/>
      <c r="OL289" s="45"/>
      <c r="OM289" s="45"/>
      <c r="ON289" s="45"/>
      <c r="OO289" s="45"/>
      <c r="OP289" s="45"/>
      <c r="OQ289" s="45"/>
      <c r="OR289" s="45"/>
      <c r="OS289" s="45"/>
      <c r="OT289" s="45"/>
      <c r="OU289" s="45"/>
      <c r="OV289" s="45"/>
      <c r="OW289" s="45"/>
      <c r="OX289" s="45"/>
      <c r="OY289" s="45"/>
      <c r="OZ289" s="45"/>
      <c r="PA289" s="45"/>
      <c r="PB289" s="45"/>
      <c r="PC289" s="45"/>
      <c r="PD289" s="45"/>
      <c r="PE289" s="45"/>
      <c r="PF289" s="45"/>
      <c r="PG289" s="45"/>
      <c r="PH289" s="45"/>
      <c r="PI289" s="45"/>
      <c r="PJ289" s="45"/>
      <c r="PK289" s="45"/>
      <c r="PL289" s="45"/>
      <c r="PM289" s="45"/>
      <c r="PN289" s="45"/>
      <c r="PO289" s="45"/>
      <c r="PP289" s="45"/>
      <c r="PQ289" s="45"/>
      <c r="PR289" s="45"/>
      <c r="PS289" s="45"/>
      <c r="PT289" s="45"/>
      <c r="PU289" s="45"/>
      <c r="PV289" s="45"/>
      <c r="PW289" s="45"/>
      <c r="PX289" s="45"/>
      <c r="PY289" s="45"/>
      <c r="PZ289" s="45"/>
      <c r="QA289" s="45"/>
      <c r="QB289" s="45"/>
      <c r="QC289" s="45"/>
      <c r="QD289" s="45"/>
      <c r="QE289" s="45"/>
      <c r="QF289" s="45"/>
      <c r="QG289" s="45"/>
      <c r="QH289" s="45"/>
      <c r="QI289" s="45"/>
      <c r="QJ289" s="45"/>
      <c r="QK289" s="45"/>
      <c r="QL289" s="45"/>
      <c r="QM289" s="45"/>
      <c r="QN289" s="45"/>
      <c r="QO289" s="45"/>
      <c r="QP289" s="45"/>
      <c r="QQ289" s="45"/>
      <c r="QR289" s="45"/>
      <c r="QS289" s="45"/>
      <c r="QT289" s="45"/>
      <c r="QU289" s="45"/>
    </row>
    <row r="290" spans="1:463" outlineLevel="1">
      <c r="C290" s="97" t="s">
        <v>540</v>
      </c>
      <c r="D290" s="37"/>
      <c r="E290" s="43" t="s">
        <v>95</v>
      </c>
      <c r="F290" s="37"/>
      <c r="G290" s="37"/>
      <c r="H290" s="94">
        <v>0</v>
      </c>
      <c r="I290" s="38">
        <f ca="1">I285-I276+I289</f>
        <v>202219.50580902403</v>
      </c>
      <c r="J290" s="38">
        <f t="shared" ref="J290:BU290" ca="1" si="1014">J285-J276+$I289</f>
        <v>202219.50580902403</v>
      </c>
      <c r="K290" s="38">
        <f t="shared" ca="1" si="1014"/>
        <v>202219.50580902403</v>
      </c>
      <c r="L290" s="38">
        <f t="shared" ca="1" si="1014"/>
        <v>202219.50580902403</v>
      </c>
      <c r="M290" s="38">
        <f t="shared" ca="1" si="1014"/>
        <v>302915.53000000003</v>
      </c>
      <c r="N290" s="38">
        <f t="shared" ca="1" si="1014"/>
        <v>-304034.89927200007</v>
      </c>
      <c r="O290" s="38">
        <f t="shared" ca="1" si="1014"/>
        <v>-371756.04172292701</v>
      </c>
      <c r="P290" s="38">
        <f t="shared" ca="1" si="1014"/>
        <v>207383.24509814614</v>
      </c>
      <c r="Q290" s="38">
        <f t="shared" ca="1" si="1014"/>
        <v>179572.1026472192</v>
      </c>
      <c r="R290" s="38">
        <f t="shared" ca="1" si="1014"/>
        <v>111850.96019629226</v>
      </c>
      <c r="S290" s="38">
        <f t="shared" ca="1" si="1014"/>
        <v>207383.24509814614</v>
      </c>
      <c r="T290" s="38">
        <f t="shared" ca="1" si="1014"/>
        <v>179572.1026472192</v>
      </c>
      <c r="U290" s="38">
        <f t="shared" ca="1" si="1014"/>
        <v>-109802.06474237447</v>
      </c>
      <c r="V290" s="38">
        <f t="shared" ca="1" si="1014"/>
        <v>-27526.446507187269</v>
      </c>
      <c r="W290" s="38">
        <f t="shared" ca="1" si="1014"/>
        <v>-42034.255624780897</v>
      </c>
      <c r="X290" s="38">
        <f t="shared" ca="1" si="1014"/>
        <v>-222786.38474237453</v>
      </c>
      <c r="Y290" s="38">
        <f t="shared" ca="1" si="1014"/>
        <v>107655.59176481282</v>
      </c>
      <c r="Z290" s="38">
        <f t="shared" ca="1" si="1014"/>
        <v>93147.782647219225</v>
      </c>
      <c r="AA290" s="38">
        <f t="shared" ca="1" si="1014"/>
        <v>-131678.04133067519</v>
      </c>
      <c r="AB290" s="38">
        <f t="shared" ca="1" si="1014"/>
        <v>65395.373044211214</v>
      </c>
      <c r="AC290" s="38">
        <f t="shared" ca="1" si="1014"/>
        <v>-43413.195337740821</v>
      </c>
      <c r="AD290" s="38">
        <f t="shared" ca="1" si="1014"/>
        <v>-43413.195337740821</v>
      </c>
      <c r="AE290" s="38">
        <f t="shared" ca="1" si="1014"/>
        <v>302915.53000000003</v>
      </c>
      <c r="AF290" s="38">
        <f t="shared" ca="1" si="1014"/>
        <v>302915.53000000003</v>
      </c>
      <c r="AG290" s="38">
        <f t="shared" ca="1" si="1014"/>
        <v>192052.60234267451</v>
      </c>
      <c r="AH290" s="38">
        <f t="shared" ca="1" si="1014"/>
        <v>79652.774501575564</v>
      </c>
      <c r="AI290" s="38">
        <f t="shared" ca="1" si="1014"/>
        <v>27140.973826365313</v>
      </c>
      <c r="AJ290" s="38">
        <f t="shared" ca="1" si="1014"/>
        <v>-27052.444598331582</v>
      </c>
      <c r="AK290" s="38">
        <f t="shared" ca="1" si="1014"/>
        <v>-52615.321748948714</v>
      </c>
      <c r="AL290" s="38">
        <f t="shared" ca="1" si="1014"/>
        <v>-90203.856740870397</v>
      </c>
      <c r="AM290" s="38">
        <f t="shared" ca="1" si="1014"/>
        <v>-134943.70614255732</v>
      </c>
      <c r="AN290" s="38">
        <f t="shared" ca="1" si="1014"/>
        <v>-151140.53631788585</v>
      </c>
      <c r="AO290" s="38">
        <f t="shared" ca="1" si="1014"/>
        <v>-117800.06184702669</v>
      </c>
      <c r="AP290" s="38">
        <f t="shared" ca="1" si="1014"/>
        <v>-56237.451205797493</v>
      </c>
      <c r="AQ290" s="38">
        <f t="shared" ca="1" si="1014"/>
        <v>17181.050225087034</v>
      </c>
      <c r="AR290" s="38">
        <f t="shared" ca="1" si="1014"/>
        <v>99929.07823758485</v>
      </c>
      <c r="AS290" s="38">
        <f t="shared" ca="1" si="1014"/>
        <v>115962.01129985185</v>
      </c>
      <c r="AT290" s="38">
        <f t="shared" ca="1" si="1014"/>
        <v>79648.973815966106</v>
      </c>
      <c r="AU290" s="38">
        <f t="shared" ca="1" si="1014"/>
        <v>26404.759237455262</v>
      </c>
      <c r="AV290" s="38">
        <f t="shared" ca="1" si="1014"/>
        <v>-28623.111658943584</v>
      </c>
      <c r="AW290" s="38">
        <f t="shared" ca="1" si="1014"/>
        <v>-54443.059424106963</v>
      </c>
      <c r="AX290" s="38">
        <f t="shared" ca="1" si="1014"/>
        <v>-92408.873935145501</v>
      </c>
      <c r="AY290" s="38">
        <f t="shared" ca="1" si="1014"/>
        <v>-137597.56127181894</v>
      </c>
      <c r="AZ290" s="38">
        <f t="shared" ca="1" si="1014"/>
        <v>-153930.14813700115</v>
      </c>
      <c r="BA290" s="38">
        <f t="shared" ca="1" si="1014"/>
        <v>-118156.9201842625</v>
      </c>
      <c r="BB290" s="38">
        <f t="shared" ca="1" si="1014"/>
        <v>-54401.391686271993</v>
      </c>
      <c r="BC290" s="38">
        <f t="shared" ca="1" si="1014"/>
        <v>18818.403673669847</v>
      </c>
      <c r="BD290" s="38">
        <f t="shared" ca="1" si="1014"/>
        <v>101444.55078646497</v>
      </c>
      <c r="BE290" s="38">
        <f t="shared" ca="1" si="1014"/>
        <v>117563.53023171419</v>
      </c>
      <c r="BF290" s="38">
        <f t="shared" ca="1" si="1014"/>
        <v>81382.914097141445</v>
      </c>
      <c r="BG290" s="38">
        <f t="shared" ca="1" si="1014"/>
        <v>28398.118968926952</v>
      </c>
      <c r="BH290" s="38">
        <f t="shared" ca="1" si="1014"/>
        <v>-28336.175431592157</v>
      </c>
      <c r="BI290" s="38">
        <f t="shared" ca="1" si="1014"/>
        <v>-56305.035093398183</v>
      </c>
      <c r="BJ290" s="38">
        <f t="shared" ca="1" si="1014"/>
        <v>-94651.888040774968</v>
      </c>
      <c r="BK290" s="38">
        <f t="shared" ca="1" si="1014"/>
        <v>-137919.05150717439</v>
      </c>
      <c r="BL290" s="38">
        <f t="shared" ca="1" si="1014"/>
        <v>-154389.01552492438</v>
      </c>
      <c r="BM290" s="38">
        <f t="shared" ca="1" si="1014"/>
        <v>-118133.55065538862</v>
      </c>
      <c r="BN290" s="38">
        <f t="shared" ca="1" si="1014"/>
        <v>-51958.924070496578</v>
      </c>
      <c r="BO290" s="38">
        <f t="shared" ca="1" si="1014"/>
        <v>21018.00567657029</v>
      </c>
      <c r="BP290" s="38">
        <f t="shared" ca="1" si="1014"/>
        <v>103422.37532191753</v>
      </c>
      <c r="BQ290" s="38">
        <f t="shared" ca="1" si="1014"/>
        <v>119259.22235565726</v>
      </c>
      <c r="BR290" s="38">
        <f t="shared" ca="1" si="1014"/>
        <v>83095.288129592111</v>
      </c>
      <c r="BS290" s="38">
        <f t="shared" ca="1" si="1014"/>
        <v>30480.659589441784</v>
      </c>
      <c r="BT290" s="38">
        <f t="shared" ca="1" si="1014"/>
        <v>-27965.288119261095</v>
      </c>
      <c r="BU290" s="38">
        <f t="shared" ca="1" si="1014"/>
        <v>-58201.398340793501</v>
      </c>
      <c r="BV290" s="38">
        <f t="shared" ref="BV290:EG290" ca="1" si="1015">BV285-BV276+$I289</f>
        <v>-96933.086369047582</v>
      </c>
      <c r="BW290" s="38">
        <f t="shared" ca="1" si="1015"/>
        <v>-137509.48620725231</v>
      </c>
      <c r="BX290" s="38">
        <f t="shared" ca="1" si="1015"/>
        <v>-154069.89719993918</v>
      </c>
      <c r="BY290" s="38">
        <f t="shared" ca="1" si="1015"/>
        <v>-118102.61390673602</v>
      </c>
      <c r="BZ290" s="38">
        <f t="shared" ca="1" si="1015"/>
        <v>-49551.361597746029</v>
      </c>
      <c r="CA290" s="38">
        <f t="shared" ca="1" si="1015"/>
        <v>23413.04694294231</v>
      </c>
      <c r="CB290" s="38">
        <f t="shared" ca="1" si="1015"/>
        <v>105603.76926715777</v>
      </c>
      <c r="CC290" s="38">
        <f t="shared" ca="1" si="1015"/>
        <v>120937.01215926357</v>
      </c>
      <c r="CD290" s="38">
        <f t="shared" ca="1" si="1015"/>
        <v>84831.667291067948</v>
      </c>
      <c r="CE290" s="38">
        <f t="shared" ca="1" si="1015"/>
        <v>32581.947995764553</v>
      </c>
      <c r="CF290" s="38">
        <f t="shared" ca="1" si="1015"/>
        <v>-27626.417921302898</v>
      </c>
      <c r="CG290" s="38">
        <f t="shared" ca="1" si="1015"/>
        <v>-60132.301317269215</v>
      </c>
      <c r="CH290" s="38">
        <f t="shared" ca="1" si="1015"/>
        <v>-99252.659174155386</v>
      </c>
      <c r="CI290" s="38">
        <f t="shared" ca="1" si="1015"/>
        <v>-137142.84445525374</v>
      </c>
      <c r="CJ290" s="38">
        <f t="shared" ca="1" si="1015"/>
        <v>-150859.17077559308</v>
      </c>
      <c r="CK290" s="38">
        <f t="shared" ca="1" si="1015"/>
        <v>-115176.45949930901</v>
      </c>
      <c r="CL290" s="38">
        <f t="shared" ca="1" si="1015"/>
        <v>-47178.427965723851</v>
      </c>
      <c r="CM290" s="38">
        <f t="shared" ca="1" si="1015"/>
        <v>25780.641295732115</v>
      </c>
      <c r="CN290" s="38">
        <f t="shared" ca="1" si="1015"/>
        <v>107765.82474034998</v>
      </c>
      <c r="CO290" s="38">
        <f t="shared" ca="1" si="1015"/>
        <v>122597.10282032989</v>
      </c>
      <c r="CP290" s="38">
        <f t="shared" ca="1" si="1015"/>
        <v>86456.161712467991</v>
      </c>
      <c r="CQ290" s="38">
        <f t="shared" ca="1" si="1015"/>
        <v>34566.130925970618</v>
      </c>
      <c r="CR290" s="38">
        <f t="shared" ca="1" si="1015"/>
        <v>-27319.493745426298</v>
      </c>
      <c r="CS290" s="38">
        <f t="shared" ca="1" si="1015"/>
        <v>-61885.763401754026</v>
      </c>
      <c r="CT290" s="38">
        <f t="shared" ca="1" si="1015"/>
        <v>-101398.66431791318</v>
      </c>
      <c r="CU290" s="38">
        <f t="shared" ca="1" si="1015"/>
        <v>-136819.05180725915</v>
      </c>
      <c r="CV290" s="38">
        <f t="shared" ca="1" si="1015"/>
        <v>-147693.17902774917</v>
      </c>
      <c r="CW290" s="38">
        <f t="shared" ca="1" si="1015"/>
        <v>-112291.45873043232</v>
      </c>
      <c r="CX290" s="38">
        <f t="shared" ca="1" si="1015"/>
        <v>-44389.828283954586</v>
      </c>
      <c r="CY290" s="38">
        <f t="shared" ca="1" si="1015"/>
        <v>28571.082707276742</v>
      </c>
      <c r="CZ290" s="38">
        <f t="shared" ca="1" si="1015"/>
        <v>109908.79363642662</v>
      </c>
      <c r="DA290" s="38">
        <f t="shared" ca="1" si="1015"/>
        <v>124239.69662393635</v>
      </c>
      <c r="DB290" s="38">
        <f t="shared" ca="1" si="1015"/>
        <v>88105.070266800642</v>
      </c>
      <c r="DC290" s="38">
        <f t="shared" ca="1" si="1015"/>
        <v>36569.543338585994</v>
      </c>
      <c r="DD290" s="38">
        <f t="shared" ca="1" si="1015"/>
        <v>-27044.446792257717</v>
      </c>
      <c r="DE290" s="38">
        <f t="shared" ca="1" si="1015"/>
        <v>-61373.706984616409</v>
      </c>
      <c r="DF290" s="38">
        <f t="shared" ca="1" si="1015"/>
        <v>-98697.26198225515</v>
      </c>
      <c r="DG290" s="38">
        <f t="shared" ca="1" si="1015"/>
        <v>-133952.23612297006</v>
      </c>
      <c r="DH290" s="38">
        <f t="shared" ca="1" si="1015"/>
        <v>-144571.56786855066</v>
      </c>
      <c r="DI290" s="38">
        <f t="shared" ca="1" si="1015"/>
        <v>-109447.28567570739</v>
      </c>
      <c r="DJ290" s="38">
        <f t="shared" ca="1" si="1015"/>
        <v>-41465.058161177963</v>
      </c>
      <c r="DK290" s="38">
        <f t="shared" ca="1" si="1015"/>
        <v>31504.875365565938</v>
      </c>
      <c r="DL290" s="38">
        <f t="shared" ca="1" si="1015"/>
        <v>112032.92682773701</v>
      </c>
      <c r="DM290" s="38">
        <f t="shared" ca="1" si="1015"/>
        <v>125864.99500463263</v>
      </c>
      <c r="DN290" s="38">
        <f t="shared" ca="1" si="1015"/>
        <v>89733.230665074254</v>
      </c>
      <c r="DO290" s="38">
        <f t="shared" ca="1" si="1015"/>
        <v>38547.058512098913</v>
      </c>
      <c r="DP290" s="38">
        <f t="shared" ca="1" si="1015"/>
        <v>-26801.210526094714</v>
      </c>
      <c r="DQ290" s="38">
        <f t="shared" ca="1" si="1015"/>
        <v>-60896.891249686712</v>
      </c>
      <c r="DR290" s="38">
        <f t="shared" ca="1" si="1015"/>
        <v>-95825.83131705632</v>
      </c>
      <c r="DS290" s="38">
        <f t="shared" ca="1" si="1015"/>
        <v>-130918.91039813083</v>
      </c>
      <c r="DT290" s="38">
        <f t="shared" ca="1" si="1015"/>
        <v>-141493.98673379287</v>
      </c>
      <c r="DU290" s="38">
        <f t="shared" ca="1" si="1015"/>
        <v>-106643.6175792084</v>
      </c>
      <c r="DV290" s="38">
        <f t="shared" ca="1" si="1015"/>
        <v>-38574.114751544141</v>
      </c>
      <c r="DW290" s="38">
        <f t="shared" ca="1" si="1015"/>
        <v>34412.022627988365</v>
      </c>
      <c r="DX290" s="38">
        <f t="shared" ca="1" si="1015"/>
        <v>114138.47421134674</v>
      </c>
      <c r="DY290" s="38">
        <f t="shared" ca="1" si="1015"/>
        <v>127473.19858908546</v>
      </c>
      <c r="DZ290" s="38">
        <f t="shared" ca="1" si="1015"/>
        <v>91389.850598303252</v>
      </c>
      <c r="EA290" s="38">
        <f t="shared" ca="1" si="1015"/>
        <v>40547.919190533867</v>
      </c>
      <c r="EB290" s="38">
        <f t="shared" ca="1" si="1015"/>
        <v>-26589.720645332534</v>
      </c>
      <c r="EC290" s="38">
        <f t="shared" ca="1" si="1015"/>
        <v>-60455.228459514037</v>
      </c>
      <c r="ED290" s="38">
        <f t="shared" ca="1" si="1015"/>
        <v>-92993.512781393423</v>
      </c>
      <c r="EE290" s="38">
        <f t="shared" ca="1" si="1015"/>
        <v>-127928.19878689514</v>
      </c>
      <c r="EF290" s="38">
        <f t="shared" ca="1" si="1015"/>
        <v>-138460.08852500847</v>
      </c>
      <c r="EG290" s="38">
        <f t="shared" ca="1" si="1015"/>
        <v>-103880.13479835453</v>
      </c>
      <c r="EH290" s="38">
        <f t="shared" ref="EH290:GS290" ca="1" si="1016">EH285-EH276+$I289</f>
        <v>-35716.670084365935</v>
      </c>
      <c r="EI290" s="38">
        <f t="shared" ca="1" si="1016"/>
        <v>37292.853691592172</v>
      </c>
      <c r="EJ290" s="38">
        <f t="shared" ca="1" si="1016"/>
        <v>116225.68475679602</v>
      </c>
      <c r="EK290" s="38">
        <f t="shared" ca="1" si="1016"/>
        <v>129064.50723920827</v>
      </c>
      <c r="EL290" s="38">
        <f t="shared" ca="1" si="1016"/>
        <v>92928.112158542848</v>
      </c>
      <c r="EM290" s="38">
        <f t="shared" ca="1" si="1016"/>
        <v>42425.34200800347</v>
      </c>
      <c r="EN290" s="38">
        <f t="shared" ca="1" si="1016"/>
        <v>-26409.915052542347</v>
      </c>
      <c r="EO290" s="38">
        <f t="shared" ca="1" si="1016"/>
        <v>-60048.633421184146</v>
      </c>
      <c r="EP290" s="38">
        <f t="shared" ca="1" si="1016"/>
        <v>-90199.982996307488</v>
      </c>
      <c r="EQ290" s="38">
        <f t="shared" ca="1" si="1016"/>
        <v>-124979.76195485721</v>
      </c>
      <c r="ER290" s="38">
        <f t="shared" ca="1" si="1016"/>
        <v>-135469.52955132967</v>
      </c>
      <c r="ES290" s="38">
        <f t="shared" ca="1" si="1016"/>
        <v>-100745.07785192918</v>
      </c>
      <c r="ET290" s="38">
        <f t="shared" ca="1" si="1016"/>
        <v>-32480.955685167282</v>
      </c>
      <c r="EU290" s="38">
        <f t="shared" ca="1" si="1016"/>
        <v>40147.696075525309</v>
      </c>
      <c r="EV290" s="38">
        <f t="shared" ca="1" si="1016"/>
        <v>118294.80655433293</v>
      </c>
      <c r="EW290" s="38">
        <f t="shared" ca="1" si="1016"/>
        <v>130639.12009579028</v>
      </c>
      <c r="EX290" s="38">
        <f t="shared" ca="1" si="1016"/>
        <v>94495.233138523501</v>
      </c>
      <c r="EY290" s="38">
        <f t="shared" ca="1" si="1016"/>
        <v>44326.578791808599</v>
      </c>
      <c r="EZ290" s="38">
        <f t="shared" ca="1" si="1016"/>
        <v>-26261.73382418626</v>
      </c>
      <c r="FA290" s="38">
        <f t="shared" ca="1" si="1016"/>
        <v>-59677.023453717062</v>
      </c>
      <c r="FB290" s="38">
        <f t="shared" ca="1" si="1016"/>
        <v>-87444.921477995871</v>
      </c>
      <c r="FC290" s="38">
        <f t="shared" ca="1" si="1016"/>
        <v>-122073.26381063549</v>
      </c>
      <c r="FD290" s="38">
        <f t="shared" ca="1" si="1016"/>
        <v>-132521.96947110619</v>
      </c>
      <c r="FE290" s="38">
        <f t="shared" ca="1" si="1016"/>
        <v>-97300.293994444481</v>
      </c>
      <c r="FF290" s="38">
        <f t="shared" ca="1" si="1016"/>
        <v>-28928.809149189095</v>
      </c>
      <c r="FG290" s="38">
        <f t="shared" ca="1" si="1016"/>
        <v>42976.875677713397</v>
      </c>
      <c r="FH290" s="38">
        <f t="shared" ca="1" si="1016"/>
        <v>120346.08686364163</v>
      </c>
      <c r="FI290" s="38">
        <f t="shared" ca="1" si="1016"/>
        <v>132197.23562264338</v>
      </c>
      <c r="FJ290" s="38">
        <f t="shared" ca="1" si="1016"/>
        <v>96042.405820508167</v>
      </c>
      <c r="FK290" s="38">
        <f t="shared" ca="1" si="1016"/>
        <v>46202.855354711384</v>
      </c>
      <c r="FL290" s="38">
        <f t="shared" ca="1" si="1016"/>
        <v>-25062.065703302738</v>
      </c>
      <c r="FM290" s="38">
        <f t="shared" ca="1" si="1016"/>
        <v>-58257.264878469054</v>
      </c>
      <c r="FN290" s="38">
        <f t="shared" ca="1" si="1016"/>
        <v>-84728.010581169801</v>
      </c>
      <c r="FO290" s="38">
        <f t="shared" ca="1" si="1016"/>
        <v>-119208.37144765863</v>
      </c>
      <c r="FP290" s="38">
        <f t="shared" ca="1" si="1016"/>
        <v>-129617.07123326324</v>
      </c>
      <c r="FQ290" s="38">
        <f t="shared" ca="1" si="1016"/>
        <v>-93894.760762044345</v>
      </c>
      <c r="FR290" s="38">
        <f t="shared" ca="1" si="1016"/>
        <v>-25409.197686365806</v>
      </c>
      <c r="FS290" s="38">
        <f t="shared" ca="1" si="1016"/>
        <v>45780.716831972095</v>
      </c>
      <c r="FT290" s="38">
        <f t="shared" ca="1" si="1016"/>
        <v>122379.77216308488</v>
      </c>
      <c r="FU290" s="38">
        <f t="shared" ca="1" si="1016"/>
        <v>133739.05165128631</v>
      </c>
      <c r="FV290" s="38">
        <f t="shared" ca="1" si="1016"/>
        <v>97622.332076443825</v>
      </c>
      <c r="FW290" s="38">
        <f t="shared" ca="1" si="1016"/>
        <v>48106.906598451082</v>
      </c>
      <c r="FX290" s="38">
        <f t="shared" ca="1" si="1016"/>
        <v>-22696.293385503115</v>
      </c>
      <c r="FY290" s="38">
        <f t="shared" ca="1" si="1016"/>
        <v>-55674.718302878784</v>
      </c>
      <c r="FZ290" s="38">
        <f t="shared" ca="1" si="1016"/>
        <v>-82048.93544208142</v>
      </c>
      <c r="GA290" s="38">
        <f t="shared" ca="1" si="1016"/>
        <v>-116384.75508565491</v>
      </c>
      <c r="GB290" s="38">
        <f t="shared" ca="1" si="1016"/>
        <v>-126754.5010183719</v>
      </c>
      <c r="GC290" s="38">
        <f t="shared" ca="1" si="1016"/>
        <v>-90528.094684270269</v>
      </c>
      <c r="GD290" s="38">
        <f t="shared" ca="1" si="1016"/>
        <v>-21921.726832099725</v>
      </c>
      <c r="GE290" s="38">
        <f t="shared" ca="1" si="1016"/>
        <v>48559.542365577479</v>
      </c>
      <c r="GF290" s="38">
        <f t="shared" ca="1" si="1016"/>
        <v>124396.10819948156</v>
      </c>
      <c r="GG290" s="38">
        <f t="shared" ca="1" si="1016"/>
        <v>135264.7654261869</v>
      </c>
      <c r="GH290" s="38">
        <f t="shared" ca="1" si="1016"/>
        <v>99077.695151282824</v>
      </c>
      <c r="GI290" s="38">
        <f t="shared" ca="1" si="1016"/>
        <v>49881.448300380463</v>
      </c>
      <c r="GJ290" s="38">
        <f t="shared" ca="1" si="1016"/>
        <v>-20362.119682395307</v>
      </c>
      <c r="GK290" s="38">
        <f t="shared" ca="1" si="1016"/>
        <v>-53127.064781674999</v>
      </c>
      <c r="GL290" s="38">
        <f t="shared" ca="1" si="1016"/>
        <v>-79407.38392120332</v>
      </c>
      <c r="GM290" s="38">
        <f t="shared" ca="1" si="1016"/>
        <v>-113235.85613456613</v>
      </c>
      <c r="GN290" s="38">
        <f t="shared" ca="1" si="1016"/>
        <v>-123567.69630215573</v>
      </c>
      <c r="GO290" s="38">
        <f t="shared" ca="1" si="1016"/>
        <v>-87199.91512124578</v>
      </c>
      <c r="GP290" s="38">
        <f t="shared" ca="1" si="1016"/>
        <v>-18466.004283387156</v>
      </c>
      <c r="GQ290" s="38">
        <f t="shared" ca="1" si="1016"/>
        <v>51313.673657310923</v>
      </c>
      <c r="GR290" s="38">
        <f t="shared" ca="1" si="1016"/>
        <v>126395.3400384376</v>
      </c>
      <c r="GS290" s="38">
        <f t="shared" ca="1" si="1016"/>
        <v>136774.57365057955</v>
      </c>
      <c r="GT290" s="38">
        <f t="shared" ref="GT290:JE290" ca="1" si="1017">GT285-GT276+$I289</f>
        <v>100566.20398237277</v>
      </c>
      <c r="GU290" s="38">
        <f t="shared" ca="1" si="1017"/>
        <v>51684.22143612089</v>
      </c>
      <c r="GV290" s="38">
        <f t="shared" ca="1" si="1017"/>
        <v>-18059.266037251451</v>
      </c>
      <c r="GW290" s="38">
        <f t="shared" ca="1" si="1017"/>
        <v>-50614.004330359865</v>
      </c>
      <c r="GX290" s="38">
        <f t="shared" ca="1" si="1017"/>
        <v>-76803.046545534278</v>
      </c>
      <c r="GY290" s="38">
        <f t="shared" ca="1" si="1017"/>
        <v>-109618.98278349114</v>
      </c>
      <c r="GZ290" s="38">
        <f t="shared" ca="1" si="1017"/>
        <v>-119913.96144403657</v>
      </c>
      <c r="HA290" s="38">
        <f t="shared" ca="1" si="1017"/>
        <v>-83909.844199158542</v>
      </c>
      <c r="HB290" s="38">
        <f t="shared" ca="1" si="1017"/>
        <v>-15041.639833175228</v>
      </c>
      <c r="HC290" s="38">
        <f t="shared" ca="1" si="1017"/>
        <v>54043.430696003343</v>
      </c>
      <c r="HD290" s="38">
        <f t="shared" ca="1" si="1017"/>
        <v>128377.71211525201</v>
      </c>
      <c r="HE290" s="38">
        <f t="shared" ca="1" si="1017"/>
        <v>138268.67253288117</v>
      </c>
      <c r="HF290" s="38">
        <f t="shared" ca="1" si="1017"/>
        <v>102035.54897281388</v>
      </c>
      <c r="HG290" s="38">
        <f t="shared" ca="1" si="1017"/>
        <v>53462.947956135438</v>
      </c>
      <c r="HH290" s="38">
        <f t="shared" ca="1" si="1017"/>
        <v>-15787.455913404759</v>
      </c>
      <c r="HI290" s="38">
        <f t="shared" ca="1" si="1017"/>
        <v>-48135.239311455574</v>
      </c>
      <c r="HJ290" s="38">
        <f t="shared" ca="1" si="1017"/>
        <v>-74235.616450513422</v>
      </c>
      <c r="HK290" s="38">
        <f t="shared" ca="1" si="1017"/>
        <v>-106042.42238578579</v>
      </c>
      <c r="HL290" s="38">
        <f t="shared" ca="1" si="1017"/>
        <v>-116039.04375600774</v>
      </c>
      <c r="HM290" s="38">
        <f t="shared" ca="1" si="1017"/>
        <v>-80394.970429518668</v>
      </c>
      <c r="HN290" s="38">
        <f t="shared" ca="1" si="1017"/>
        <v>-11648.245304268959</v>
      </c>
      <c r="HO290" s="38">
        <f t="shared" ca="1" si="1017"/>
        <v>56749.132139600464</v>
      </c>
      <c r="HP290" s="38">
        <f t="shared" ca="1" si="1017"/>
        <v>130343.46828642086</v>
      </c>
      <c r="HQ290" s="38">
        <f t="shared" ca="1" si="1017"/>
        <v>139747.25783372601</v>
      </c>
      <c r="HR290" s="38">
        <f t="shared" ca="1" si="1017"/>
        <v>103541.78967803824</v>
      </c>
      <c r="HS290" s="38">
        <f t="shared" ca="1" si="1017"/>
        <v>55273.718475474801</v>
      </c>
      <c r="HT290" s="38">
        <f t="shared" ca="1" si="1017"/>
        <v>-13546.414738797408</v>
      </c>
      <c r="HU290" s="38">
        <f t="shared" ca="1" si="1017"/>
        <v>-45690.47437693394</v>
      </c>
      <c r="HV290" s="38">
        <f t="shared" ca="1" si="1017"/>
        <v>-71704.789321516932</v>
      </c>
      <c r="HW290" s="38">
        <f t="shared" ca="1" si="1017"/>
        <v>-102505.76999168197</v>
      </c>
      <c r="HX290" s="38">
        <f t="shared" ca="1" si="1017"/>
        <v>-111635.4479032688</v>
      </c>
      <c r="HY290" s="38">
        <f t="shared" ca="1" si="1017"/>
        <v>-76347.834512244677</v>
      </c>
      <c r="HZ290" s="38">
        <f t="shared" ca="1" si="1017"/>
        <v>-8285.4344827668392</v>
      </c>
      <c r="IA290" s="38">
        <f t="shared" ca="1" si="1017"/>
        <v>59431.095374769764</v>
      </c>
      <c r="IB290" s="38">
        <f t="shared" ca="1" si="1017"/>
        <v>132292.85188175741</v>
      </c>
      <c r="IC290" s="38">
        <f t="shared" ca="1" si="1017"/>
        <v>141210.52491363889</v>
      </c>
      <c r="ID290" s="38">
        <f t="shared" ca="1" si="1017"/>
        <v>104917.52291298224</v>
      </c>
      <c r="IE290" s="38">
        <f t="shared" ca="1" si="1017"/>
        <v>56949.160384067858</v>
      </c>
      <c r="IF290" s="38">
        <f t="shared" ca="1" si="1017"/>
        <v>-11335.869850031973</v>
      </c>
      <c r="IG290" s="38">
        <f t="shared" ca="1" si="1017"/>
        <v>-43279.416410182661</v>
      </c>
      <c r="IH290" s="38">
        <f t="shared" ca="1" si="1017"/>
        <v>-69147.716084507061</v>
      </c>
      <c r="II290" s="38">
        <f t="shared" ca="1" si="1017"/>
        <v>-98946.076226408069</v>
      </c>
      <c r="IJ290" s="38">
        <f t="shared" ca="1" si="1017"/>
        <v>-107272.41172018816</v>
      </c>
      <c r="IK290" s="38">
        <f t="shared" ca="1" si="1017"/>
        <v>-72337.709957723564</v>
      </c>
      <c r="IL290" s="38">
        <f t="shared" ca="1" si="1017"/>
        <v>-4952.8230509983841</v>
      </c>
      <c r="IM290" s="38">
        <f t="shared" ca="1" si="1017"/>
        <v>62089.636577073921</v>
      </c>
      <c r="IN290" s="38">
        <f t="shared" ca="1" si="1017"/>
        <v>134226.10575715394</v>
      </c>
      <c r="IO290" s="38">
        <f t="shared" ca="1" si="1017"/>
        <v>142999.73935004859</v>
      </c>
      <c r="IP290" s="38">
        <f t="shared" ca="1" si="1017"/>
        <v>106671.60839600337</v>
      </c>
      <c r="IQ290" s="38">
        <f t="shared" ca="1" si="1017"/>
        <v>58680.49720858928</v>
      </c>
      <c r="IR290" s="38">
        <f t="shared" ca="1" si="1017"/>
        <v>-9132.1461523454636</v>
      </c>
      <c r="IS290" s="38">
        <f t="shared" ca="1" si="1017"/>
        <v>-40901.774467483338</v>
      </c>
      <c r="IT290" s="38">
        <f t="shared" ca="1" si="1017"/>
        <v>-65908.800869220984</v>
      </c>
      <c r="IU290" s="38">
        <f t="shared" ca="1" si="1017"/>
        <v>-94707.645243376202</v>
      </c>
      <c r="IV290" s="38">
        <f t="shared" ca="1" si="1017"/>
        <v>-102949.44958847476</v>
      </c>
      <c r="IW290" s="38">
        <f t="shared" ca="1" si="1017"/>
        <v>-61739.90089620644</v>
      </c>
      <c r="IX290" s="38">
        <f t="shared" ca="1" si="1017"/>
        <v>16301.130297968455</v>
      </c>
      <c r="IY290" s="38">
        <f t="shared" ca="1" si="1017"/>
        <v>82974.964424542792</v>
      </c>
      <c r="IZ290" s="38">
        <f t="shared" ca="1" si="1017"/>
        <v>143066.45275525155</v>
      </c>
      <c r="JA290" s="38">
        <f t="shared" ca="1" si="1017"/>
        <v>150070.99854238151</v>
      </c>
      <c r="JB290" s="38">
        <f t="shared" ca="1" si="1017"/>
        <v>119829.76718401382</v>
      </c>
      <c r="JC290" s="38">
        <f t="shared" ca="1" si="1017"/>
        <v>80575.188527867896</v>
      </c>
      <c r="JD290" s="38">
        <f t="shared" ca="1" si="1017"/>
        <v>24235.830358481209</v>
      </c>
      <c r="JE290" s="38">
        <f t="shared" ca="1" si="1017"/>
        <v>-2004.6794566670433</v>
      </c>
      <c r="JF290" s="38">
        <f t="shared" ref="JF290:LQ290" ca="1" si="1018">JF285-JF276+$I289</f>
        <v>-21936.275419640471</v>
      </c>
      <c r="JG290" s="38">
        <f t="shared" ca="1" si="1018"/>
        <v>-45525.367428106372</v>
      </c>
      <c r="JH290" s="38">
        <f t="shared" ca="1" si="1018"/>
        <v>-52133.516149995557</v>
      </c>
      <c r="JI290" s="38">
        <f t="shared" ca="1" si="1018"/>
        <v>-23248.397043332865</v>
      </c>
      <c r="JJ290" s="38">
        <f t="shared" ca="1" si="1018"/>
        <v>31956.920567668159</v>
      </c>
      <c r="JK290" s="38">
        <f t="shared" ca="1" si="1018"/>
        <v>87100.924687298655</v>
      </c>
      <c r="JL290" s="38">
        <f t="shared" ca="1" si="1018"/>
        <v>146418.45301190409</v>
      </c>
      <c r="JM290" s="38">
        <f t="shared" ca="1" si="1018"/>
        <v>153573.23050691877</v>
      </c>
      <c r="JN290" s="38">
        <f t="shared" ca="1" si="1018"/>
        <v>123886.75592242435</v>
      </c>
      <c r="JO290" s="38">
        <f t="shared" ca="1" si="1018"/>
        <v>84847.793379158713</v>
      </c>
      <c r="JP290" s="38">
        <f t="shared" ca="1" si="1018"/>
        <v>28542.567780721176</v>
      </c>
      <c r="JQ290" s="38">
        <f t="shared" ca="1" si="1018"/>
        <v>2586.7426462449366</v>
      </c>
      <c r="JR290" s="38">
        <f t="shared" ca="1" si="1018"/>
        <v>-16608.366759586032</v>
      </c>
      <c r="JS290" s="38">
        <f t="shared" ca="1" si="1018"/>
        <v>-39940.872876873356</v>
      </c>
      <c r="JT290" s="38">
        <f t="shared" ca="1" si="1018"/>
        <v>-46458.063183365448</v>
      </c>
      <c r="JU290" s="38">
        <f t="shared" ca="1" si="1018"/>
        <v>-17837.075120936264</v>
      </c>
      <c r="JV290" s="38">
        <f t="shared" ca="1" si="1018"/>
        <v>36841.189202760812</v>
      </c>
      <c r="JW290" s="38">
        <f t="shared" ca="1" si="1018"/>
        <v>91461.152858658868</v>
      </c>
      <c r="JX290" s="38">
        <f t="shared" ca="1" si="1018"/>
        <v>150213.34502516605</v>
      </c>
      <c r="JY290" s="38">
        <f t="shared" ca="1" si="1018"/>
        <v>157321.46820903986</v>
      </c>
      <c r="JZ290" s="38">
        <f t="shared" ca="1" si="1018"/>
        <v>127918.35978340975</v>
      </c>
      <c r="KA290" s="38">
        <f t="shared" ca="1" si="1018"/>
        <v>89293.8698904661</v>
      </c>
      <c r="KB290" s="38">
        <f t="shared" ca="1" si="1018"/>
        <v>33090.72534561099</v>
      </c>
      <c r="KC290" s="38">
        <f t="shared" ca="1" si="1018"/>
        <v>7419.6376250936883</v>
      </c>
      <c r="KD290" s="38">
        <f t="shared" ca="1" si="1018"/>
        <v>-11038.325679146044</v>
      </c>
      <c r="KE290" s="38">
        <f t="shared" ca="1" si="1018"/>
        <v>-34113.855448342278</v>
      </c>
      <c r="KF290" s="38">
        <f t="shared" ca="1" si="1018"/>
        <v>-40538.018732096476</v>
      </c>
      <c r="KG290" s="38">
        <f t="shared" ca="1" si="1018"/>
        <v>-12175.528701432107</v>
      </c>
      <c r="KH290" s="38">
        <f t="shared" ca="1" si="1018"/>
        <v>41983.962590413401</v>
      </c>
      <c r="KI290" s="38">
        <f t="shared" ca="1" si="1018"/>
        <v>96088.166385622375</v>
      </c>
      <c r="KJ290" s="38">
        <f t="shared" ca="1" si="1018"/>
        <v>154283.74470805016</v>
      </c>
      <c r="KK290" s="38">
        <f t="shared" ca="1" si="1018"/>
        <v>161348.8125958046</v>
      </c>
      <c r="KL290" s="38">
        <f t="shared" ca="1" si="1018"/>
        <v>132264.49193181144</v>
      </c>
      <c r="KM290" s="38">
        <f t="shared" ca="1" si="1018"/>
        <v>94053.537473805016</v>
      </c>
      <c r="KN290" s="38">
        <f t="shared" ca="1" si="1018"/>
        <v>37914.475772269943</v>
      </c>
      <c r="KO290" s="38">
        <f t="shared" ca="1" si="1018"/>
        <v>12528.54376317776</v>
      </c>
      <c r="KP290" s="38">
        <f t="shared" ca="1" si="1018"/>
        <v>-5191.199957187695</v>
      </c>
      <c r="KQ290" s="38">
        <f t="shared" ca="1" si="1018"/>
        <v>-28008.993360610213</v>
      </c>
      <c r="KR290" s="38">
        <f t="shared" ca="1" si="1018"/>
        <v>-34337.704423842952</v>
      </c>
      <c r="KS290" s="38">
        <f t="shared" ca="1" si="1018"/>
        <v>-6227.7545313485316</v>
      </c>
      <c r="KT290" s="38">
        <f t="shared" ca="1" si="1018"/>
        <v>47421.546323327697</v>
      </c>
      <c r="KU290" s="38">
        <f t="shared" ca="1" si="1018"/>
        <v>95412.266963219445</v>
      </c>
      <c r="KV290" s="38">
        <f t="shared" ca="1" si="1018"/>
        <v>148955.05035826829</v>
      </c>
      <c r="KW290" s="38">
        <f t="shared" ca="1" si="1018"/>
        <v>154311.17183831986</v>
      </c>
      <c r="KX290" s="38">
        <f t="shared" ca="1" si="1018"/>
        <v>123656.28191255408</v>
      </c>
      <c r="KY290" s="38">
        <f t="shared" ca="1" si="1018"/>
        <v>87079.591570786666</v>
      </c>
      <c r="KZ290" s="38">
        <f t="shared" ca="1" si="1018"/>
        <v>30881.927691016812</v>
      </c>
      <c r="LA290" s="38">
        <f t="shared" ca="1" si="1018"/>
        <v>5441.5020044376142</v>
      </c>
      <c r="LB290" s="38">
        <f t="shared" ca="1" si="1018"/>
        <v>-11882.372232603608</v>
      </c>
      <c r="LC290" s="38">
        <f t="shared" ca="1" si="1018"/>
        <v>-34569.803244302166</v>
      </c>
      <c r="LD290" s="38">
        <f t="shared" ca="1" si="1018"/>
        <v>-41148.841093948809</v>
      </c>
      <c r="LE290" s="38">
        <f t="shared" ca="1" si="1018"/>
        <v>-13637.194616876077</v>
      </c>
      <c r="LF290" s="38">
        <f t="shared" ca="1" si="1018"/>
        <v>39374.006851810613</v>
      </c>
      <c r="LG290" s="38">
        <f t="shared" ca="1" si="1018"/>
        <v>92115.823265623359</v>
      </c>
      <c r="LH290" s="38">
        <f t="shared" ca="1" si="1018"/>
        <v>150575.62421008499</v>
      </c>
      <c r="LI290" s="38">
        <f t="shared" ca="1" si="1018"/>
        <v>155710.92095141744</v>
      </c>
      <c r="LJ290" s="38">
        <f t="shared" ca="1" si="1018"/>
        <v>125227.64988657006</v>
      </c>
      <c r="LK290" s="38">
        <f t="shared" ca="1" si="1018"/>
        <v>89183.955208610045</v>
      </c>
      <c r="LL290" s="38">
        <f t="shared" ca="1" si="1018"/>
        <v>32974.723557825491</v>
      </c>
      <c r="LM290" s="38">
        <f t="shared" ca="1" si="1018"/>
        <v>7787.5393414795981</v>
      </c>
      <c r="LN290" s="38">
        <f t="shared" ca="1" si="1018"/>
        <v>-8828.9122835308081</v>
      </c>
      <c r="LO290" s="38">
        <f t="shared" ca="1" si="1018"/>
        <v>-31290.505942663003</v>
      </c>
      <c r="LP290" s="38">
        <f t="shared" ca="1" si="1018"/>
        <v>-37803.043751145538</v>
      </c>
      <c r="LQ290" s="38">
        <f t="shared" ca="1" si="1018"/>
        <v>-10566.266650323349</v>
      </c>
      <c r="LR290" s="38">
        <f t="shared" ref="LR290:LT290" ca="1" si="1019">LR285-LR276+$I289</f>
        <v>41917.245747270179</v>
      </c>
      <c r="LS290" s="38">
        <f t="shared" ca="1" si="1019"/>
        <v>94134.054627956008</v>
      </c>
      <c r="LT290" s="38">
        <f t="shared" ca="1" si="1019"/>
        <v>154930.53713570448</v>
      </c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/>
      <c r="NL290" s="38"/>
      <c r="NM290" s="38"/>
      <c r="NN290" s="38"/>
      <c r="NO290" s="38"/>
      <c r="NP290" s="38"/>
      <c r="NQ290" s="38"/>
      <c r="NR290" s="38"/>
      <c r="NS290" s="38"/>
      <c r="NT290" s="38"/>
      <c r="NU290" s="38"/>
      <c r="NV290" s="38"/>
      <c r="NW290" s="38"/>
      <c r="NX290" s="38"/>
      <c r="NY290" s="38"/>
      <c r="NZ290" s="38"/>
      <c r="OA290" s="38"/>
      <c r="OB290" s="38"/>
      <c r="OC290" s="38"/>
      <c r="OD290" s="38"/>
      <c r="OE290" s="38"/>
      <c r="OF290" s="38"/>
      <c r="OG290" s="38"/>
      <c r="OH290" s="38"/>
      <c r="OI290" s="38"/>
      <c r="OJ290" s="38"/>
      <c r="OK290" s="38"/>
      <c r="OL290" s="38"/>
      <c r="OM290" s="38"/>
      <c r="ON290" s="38"/>
      <c r="OO290" s="38"/>
      <c r="OP290" s="38"/>
      <c r="OQ290" s="38"/>
      <c r="OR290" s="38"/>
      <c r="OS290" s="38"/>
      <c r="OT290" s="38"/>
      <c r="OU290" s="38"/>
      <c r="OV290" s="38"/>
      <c r="OW290" s="38"/>
      <c r="OX290" s="38"/>
      <c r="OY290" s="38"/>
      <c r="OZ290" s="38"/>
      <c r="PA290" s="38"/>
      <c r="PB290" s="38"/>
      <c r="PC290" s="38"/>
      <c r="PD290" s="38"/>
      <c r="PE290" s="38"/>
      <c r="PF290" s="38"/>
      <c r="PG290" s="38"/>
      <c r="PH290" s="38"/>
      <c r="PI290" s="38"/>
      <c r="PJ290" s="38"/>
      <c r="PK290" s="38"/>
      <c r="PL290" s="38"/>
      <c r="PM290" s="38"/>
      <c r="PN290" s="38"/>
      <c r="PO290" s="38"/>
      <c r="PP290" s="38"/>
      <c r="PQ290" s="38"/>
      <c r="PR290" s="38"/>
      <c r="PS290" s="38"/>
      <c r="PT290" s="38"/>
      <c r="PU290" s="38"/>
      <c r="PV290" s="38"/>
      <c r="PW290" s="38"/>
      <c r="PX290" s="38"/>
      <c r="PY290" s="38"/>
      <c r="PZ290" s="38"/>
      <c r="QA290" s="38"/>
      <c r="QB290" s="38"/>
      <c r="QC290" s="38"/>
      <c r="QD290" s="38"/>
      <c r="QE290" s="38"/>
      <c r="QF290" s="38"/>
      <c r="QG290" s="38"/>
      <c r="QH290" s="38"/>
      <c r="QI290" s="38"/>
      <c r="QJ290" s="38"/>
      <c r="QK290" s="38"/>
      <c r="QL290" s="38"/>
      <c r="QM290" s="38"/>
      <c r="QN290" s="38"/>
      <c r="QO290" s="38"/>
      <c r="QP290" s="38"/>
      <c r="QQ290" s="38"/>
      <c r="QR290" s="38"/>
      <c r="QS290" s="38"/>
      <c r="QT290" s="38"/>
      <c r="QU290" s="38"/>
    </row>
    <row r="291" spans="1:463" outlineLevel="1">
      <c r="C291" s="15" t="s">
        <v>541</v>
      </c>
      <c r="D291" s="1"/>
      <c r="E291" s="44" t="s">
        <v>95</v>
      </c>
      <c r="F291" s="1"/>
      <c r="G291" s="32"/>
      <c r="H291" s="133">
        <f ca="1">ROUND(SUM(I291:QJ291),2)</f>
        <v>154930.54</v>
      </c>
      <c r="I291" s="54">
        <f t="shared" ref="I291:M291" ca="1" si="1020">I290-I288</f>
        <v>202219.50580902403</v>
      </c>
      <c r="J291" s="54">
        <f t="shared" ca="1" si="1020"/>
        <v>0</v>
      </c>
      <c r="K291" s="54">
        <f t="shared" ca="1" si="1020"/>
        <v>0</v>
      </c>
      <c r="L291" s="54">
        <f t="shared" ca="1" si="1020"/>
        <v>0</v>
      </c>
      <c r="M291" s="54">
        <f t="shared" ca="1" si="1020"/>
        <v>100696.02419097599</v>
      </c>
      <c r="N291" s="54">
        <f ca="1">N290-N288+N289</f>
        <v>-606950.4292720001</v>
      </c>
      <c r="O291" s="54">
        <f t="shared" ref="O291:T291" ca="1" si="1021">O290-O288</f>
        <v>-67721.142450926942</v>
      </c>
      <c r="P291" s="54">
        <f t="shared" ca="1" si="1021"/>
        <v>579139.28682107315</v>
      </c>
      <c r="Q291" s="54">
        <f t="shared" ca="1" si="1021"/>
        <v>-27811.142450926942</v>
      </c>
      <c r="R291" s="54">
        <f t="shared" ca="1" si="1021"/>
        <v>-67721.142450926942</v>
      </c>
      <c r="S291" s="54">
        <f t="shared" ca="1" si="1021"/>
        <v>95532.284901853884</v>
      </c>
      <c r="T291" s="54">
        <f t="shared" ca="1" si="1021"/>
        <v>-27811.142450926942</v>
      </c>
      <c r="U291" s="54">
        <f ca="1">U290-U288+U289</f>
        <v>-289374.16738959367</v>
      </c>
      <c r="V291" s="54">
        <f t="shared" ref="V291:CG291" ca="1" si="1022">V290-V288</f>
        <v>82275.618235187198</v>
      </c>
      <c r="W291" s="54">
        <f t="shared" ca="1" si="1022"/>
        <v>-14507.809117593628</v>
      </c>
      <c r="X291" s="54">
        <f t="shared" ca="1" si="1022"/>
        <v>-180752.12911759363</v>
      </c>
      <c r="Y291" s="54">
        <f t="shared" ca="1" si="1022"/>
        <v>330441.97650718736</v>
      </c>
      <c r="Z291" s="54">
        <f t="shared" ca="1" si="1022"/>
        <v>-14507.809117593599</v>
      </c>
      <c r="AA291" s="54">
        <f t="shared" ca="1" si="1022"/>
        <v>-224825.82397789441</v>
      </c>
      <c r="AB291" s="54">
        <f t="shared" ca="1" si="1022"/>
        <v>197073.4143748864</v>
      </c>
      <c r="AC291" s="54">
        <f t="shared" ca="1" si="1022"/>
        <v>-108808.56838195203</v>
      </c>
      <c r="AD291" s="54">
        <f t="shared" ca="1" si="1022"/>
        <v>0</v>
      </c>
      <c r="AE291" s="54">
        <f t="shared" ca="1" si="1022"/>
        <v>346328.72533774085</v>
      </c>
      <c r="AF291" s="54">
        <f t="shared" ca="1" si="1022"/>
        <v>0</v>
      </c>
      <c r="AG291" s="54">
        <f t="shared" ca="1" si="1022"/>
        <v>-110862.92765732552</v>
      </c>
      <c r="AH291" s="54">
        <f t="shared" ca="1" si="1022"/>
        <v>-112399.82784109894</v>
      </c>
      <c r="AI291" s="54">
        <f t="shared" ca="1" si="1022"/>
        <v>-52511.800675210252</v>
      </c>
      <c r="AJ291" s="54">
        <f t="shared" ca="1" si="1022"/>
        <v>-54193.418424696894</v>
      </c>
      <c r="AK291" s="54">
        <f t="shared" ca="1" si="1022"/>
        <v>-25562.877150617132</v>
      </c>
      <c r="AL291" s="54">
        <f t="shared" ca="1" si="1022"/>
        <v>-37588.534991921682</v>
      </c>
      <c r="AM291" s="54">
        <f t="shared" ca="1" si="1022"/>
        <v>-44739.849401686923</v>
      </c>
      <c r="AN291" s="54">
        <f t="shared" ca="1" si="1022"/>
        <v>-16196.830175328534</v>
      </c>
      <c r="AO291" s="54">
        <f t="shared" ca="1" si="1022"/>
        <v>33340.474470859161</v>
      </c>
      <c r="AP291" s="54">
        <f t="shared" ca="1" si="1022"/>
        <v>61562.610641229199</v>
      </c>
      <c r="AQ291" s="54">
        <f t="shared" ca="1" si="1022"/>
        <v>73418.501430884528</v>
      </c>
      <c r="AR291" s="54">
        <f t="shared" ca="1" si="1022"/>
        <v>82748.028012497816</v>
      </c>
      <c r="AS291" s="54">
        <f t="shared" ca="1" si="1022"/>
        <v>16032.933062266995</v>
      </c>
      <c r="AT291" s="54">
        <f t="shared" ca="1" si="1022"/>
        <v>-36313.037483885739</v>
      </c>
      <c r="AU291" s="54">
        <f t="shared" ca="1" si="1022"/>
        <v>-53244.214578510844</v>
      </c>
      <c r="AV291" s="54">
        <f t="shared" ca="1" si="1022"/>
        <v>-55027.870896398847</v>
      </c>
      <c r="AW291" s="54">
        <f t="shared" ca="1" si="1022"/>
        <v>-25819.947765163379</v>
      </c>
      <c r="AX291" s="54">
        <f t="shared" ca="1" si="1022"/>
        <v>-37965.814511038538</v>
      </c>
      <c r="AY291" s="54">
        <f t="shared" ca="1" si="1022"/>
        <v>-45188.687336673436</v>
      </c>
      <c r="AZ291" s="54">
        <f t="shared" ca="1" si="1022"/>
        <v>-16332.586865182209</v>
      </c>
      <c r="BA291" s="54">
        <f t="shared" ca="1" si="1022"/>
        <v>35773.227952738642</v>
      </c>
      <c r="BB291" s="54">
        <f t="shared" ca="1" si="1022"/>
        <v>63755.528497990512</v>
      </c>
      <c r="BC291" s="54">
        <f t="shared" ca="1" si="1022"/>
        <v>73219.79535994184</v>
      </c>
      <c r="BD291" s="54">
        <f t="shared" ca="1" si="1022"/>
        <v>82626.147112795123</v>
      </c>
      <c r="BE291" s="54">
        <f t="shared" ca="1" si="1022"/>
        <v>16118.979445249221</v>
      </c>
      <c r="BF291" s="54">
        <f t="shared" ca="1" si="1022"/>
        <v>-36180.616134572745</v>
      </c>
      <c r="BG291" s="54">
        <f t="shared" ca="1" si="1022"/>
        <v>-52984.795128214493</v>
      </c>
      <c r="BH291" s="54">
        <f t="shared" ca="1" si="1022"/>
        <v>-56734.294400519109</v>
      </c>
      <c r="BI291" s="54">
        <f t="shared" ca="1" si="1022"/>
        <v>-27968.859661806026</v>
      </c>
      <c r="BJ291" s="54">
        <f t="shared" ca="1" si="1022"/>
        <v>-38346.852947376785</v>
      </c>
      <c r="BK291" s="54">
        <f t="shared" ca="1" si="1022"/>
        <v>-43267.163466399419</v>
      </c>
      <c r="BL291" s="54">
        <f t="shared" ca="1" si="1022"/>
        <v>-16469.964017749997</v>
      </c>
      <c r="BM291" s="54">
        <f t="shared" ca="1" si="1022"/>
        <v>36255.464869535761</v>
      </c>
      <c r="BN291" s="54">
        <f t="shared" ca="1" si="1022"/>
        <v>66174.626584892045</v>
      </c>
      <c r="BO291" s="54">
        <f t="shared" ca="1" si="1022"/>
        <v>72976.929747066868</v>
      </c>
      <c r="BP291" s="54">
        <f t="shared" ca="1" si="1022"/>
        <v>82404.369645347237</v>
      </c>
      <c r="BQ291" s="54">
        <f t="shared" ca="1" si="1022"/>
        <v>15836.84703373973</v>
      </c>
      <c r="BR291" s="54">
        <f t="shared" ca="1" si="1022"/>
        <v>-36163.934226065147</v>
      </c>
      <c r="BS291" s="54">
        <f t="shared" ca="1" si="1022"/>
        <v>-52614.628540150326</v>
      </c>
      <c r="BT291" s="54">
        <f t="shared" ca="1" si="1022"/>
        <v>-58445.947708702879</v>
      </c>
      <c r="BU291" s="54">
        <f t="shared" ca="1" si="1022"/>
        <v>-30236.110221532406</v>
      </c>
      <c r="BV291" s="54">
        <f t="shared" ca="1" si="1022"/>
        <v>-38731.688028254081</v>
      </c>
      <c r="BW291" s="54">
        <f t="shared" ca="1" si="1022"/>
        <v>-40576.399838204728</v>
      </c>
      <c r="BX291" s="54">
        <f t="shared" ca="1" si="1022"/>
        <v>-16560.41099268687</v>
      </c>
      <c r="BY291" s="54">
        <f t="shared" ca="1" si="1022"/>
        <v>35967.28329320316</v>
      </c>
      <c r="BZ291" s="54">
        <f t="shared" ca="1" si="1022"/>
        <v>68551.252308989991</v>
      </c>
      <c r="CA291" s="54">
        <f t="shared" ca="1" si="1022"/>
        <v>72964.408540688339</v>
      </c>
      <c r="CB291" s="54">
        <f t="shared" ca="1" si="1022"/>
        <v>82190.722324215458</v>
      </c>
      <c r="CC291" s="54">
        <f t="shared" ca="1" si="1022"/>
        <v>15333.242892105802</v>
      </c>
      <c r="CD291" s="54">
        <f t="shared" ca="1" si="1022"/>
        <v>-36105.344868195622</v>
      </c>
      <c r="CE291" s="54">
        <f t="shared" ca="1" si="1022"/>
        <v>-52249.719295303395</v>
      </c>
      <c r="CF291" s="54">
        <f t="shared" ca="1" si="1022"/>
        <v>-60208.365917067451</v>
      </c>
      <c r="CG291" s="54">
        <f t="shared" ca="1" si="1022"/>
        <v>-32505.883395966317</v>
      </c>
      <c r="CH291" s="54">
        <f t="shared" ref="CH291:ES291" ca="1" si="1023">CH290-CH288</f>
        <v>-39120.35785688617</v>
      </c>
      <c r="CI291" s="54">
        <f t="shared" ca="1" si="1023"/>
        <v>-37890.185281098355</v>
      </c>
      <c r="CJ291" s="54">
        <f t="shared" ca="1" si="1023"/>
        <v>-13716.326320339344</v>
      </c>
      <c r="CK291" s="54">
        <f t="shared" ca="1" si="1023"/>
        <v>35682.71127628407</v>
      </c>
      <c r="CL291" s="54">
        <f t="shared" ca="1" si="1023"/>
        <v>67998.031533585163</v>
      </c>
      <c r="CM291" s="54">
        <f t="shared" ca="1" si="1023"/>
        <v>72959.069261455967</v>
      </c>
      <c r="CN291" s="54">
        <f t="shared" ca="1" si="1023"/>
        <v>81985.183444617869</v>
      </c>
      <c r="CO291" s="54">
        <f t="shared" ca="1" si="1023"/>
        <v>14831.278079979907</v>
      </c>
      <c r="CP291" s="54">
        <f t="shared" ca="1" si="1023"/>
        <v>-36140.941107861901</v>
      </c>
      <c r="CQ291" s="54">
        <f t="shared" ca="1" si="1023"/>
        <v>-51890.030786497373</v>
      </c>
      <c r="CR291" s="54">
        <f t="shared" ca="1" si="1023"/>
        <v>-61885.624671396916</v>
      </c>
      <c r="CS291" s="54">
        <f t="shared" ca="1" si="1023"/>
        <v>-34566.269656327728</v>
      </c>
      <c r="CT291" s="54">
        <f t="shared" ca="1" si="1023"/>
        <v>-39512.900916159153</v>
      </c>
      <c r="CU291" s="54">
        <f t="shared" ca="1" si="1023"/>
        <v>-35420.387489345972</v>
      </c>
      <c r="CV291" s="54">
        <f t="shared" ca="1" si="1023"/>
        <v>-10874.127220490016</v>
      </c>
      <c r="CW291" s="54">
        <f t="shared" ca="1" si="1023"/>
        <v>35401.720297316846</v>
      </c>
      <c r="CX291" s="54">
        <f t="shared" ca="1" si="1023"/>
        <v>67901.630446477735</v>
      </c>
      <c r="CY291" s="54">
        <f t="shared" ca="1" si="1023"/>
        <v>72960.910991231329</v>
      </c>
      <c r="CZ291" s="54">
        <f t="shared" ca="1" si="1023"/>
        <v>81337.710929149878</v>
      </c>
      <c r="DA291" s="54">
        <f t="shared" ca="1" si="1023"/>
        <v>14330.902987509733</v>
      </c>
      <c r="DB291" s="54">
        <f t="shared" ca="1" si="1023"/>
        <v>-36134.626357135712</v>
      </c>
      <c r="DC291" s="54">
        <f t="shared" ca="1" si="1023"/>
        <v>-51535.526928214647</v>
      </c>
      <c r="DD291" s="54">
        <f t="shared" ca="1" si="1023"/>
        <v>-63613.990130843711</v>
      </c>
      <c r="DE291" s="54">
        <f t="shared" ca="1" si="1023"/>
        <v>-34329.260192358692</v>
      </c>
      <c r="DF291" s="54">
        <f t="shared" ca="1" si="1023"/>
        <v>-37323.554997638741</v>
      </c>
      <c r="DG291" s="54">
        <f t="shared" ca="1" si="1023"/>
        <v>-35254.974140714912</v>
      </c>
      <c r="DH291" s="54">
        <f t="shared" ca="1" si="1023"/>
        <v>-10619.331745580595</v>
      </c>
      <c r="DI291" s="54">
        <f t="shared" ca="1" si="1023"/>
        <v>35124.282192843268</v>
      </c>
      <c r="DJ291" s="54">
        <f t="shared" ca="1" si="1023"/>
        <v>67982.227514529426</v>
      </c>
      <c r="DK291" s="54">
        <f t="shared" ca="1" si="1023"/>
        <v>72969.933526743902</v>
      </c>
      <c r="DL291" s="54">
        <f t="shared" ca="1" si="1023"/>
        <v>80528.051462171075</v>
      </c>
      <c r="DM291" s="54">
        <f t="shared" ca="1" si="1023"/>
        <v>13832.068176895613</v>
      </c>
      <c r="DN291" s="54">
        <f t="shared" ca="1" si="1023"/>
        <v>-36131.764339558373</v>
      </c>
      <c r="DO291" s="54">
        <f t="shared" ca="1" si="1023"/>
        <v>-51186.172152975341</v>
      </c>
      <c r="DP291" s="54">
        <f t="shared" ca="1" si="1023"/>
        <v>-65348.269038193626</v>
      </c>
      <c r="DQ291" s="54">
        <f t="shared" ca="1" si="1023"/>
        <v>-34095.680723591999</v>
      </c>
      <c r="DR291" s="54">
        <f t="shared" ca="1" si="1023"/>
        <v>-34928.940067369607</v>
      </c>
      <c r="DS291" s="54">
        <f t="shared" ca="1" si="1023"/>
        <v>-35093.079081074509</v>
      </c>
      <c r="DT291" s="54">
        <f t="shared" ca="1" si="1023"/>
        <v>-10575.076335662045</v>
      </c>
      <c r="DU291" s="54">
        <f t="shared" ca="1" si="1023"/>
        <v>34850.369154584478</v>
      </c>
      <c r="DV291" s="54">
        <f t="shared" ca="1" si="1023"/>
        <v>68069.502827664255</v>
      </c>
      <c r="DW291" s="54">
        <f t="shared" ca="1" si="1023"/>
        <v>72986.137379532505</v>
      </c>
      <c r="DX291" s="54">
        <f t="shared" ca="1" si="1023"/>
        <v>79726.451583358372</v>
      </c>
      <c r="DY291" s="54">
        <f t="shared" ca="1" si="1023"/>
        <v>13334.724377738719</v>
      </c>
      <c r="DZ291" s="54">
        <f t="shared" ca="1" si="1023"/>
        <v>-36083.347990782204</v>
      </c>
      <c r="EA291" s="54">
        <f t="shared" ca="1" si="1023"/>
        <v>-50841.931407769385</v>
      </c>
      <c r="EB291" s="54">
        <f t="shared" ca="1" si="1023"/>
        <v>-67137.639835866401</v>
      </c>
      <c r="EC291" s="54">
        <f t="shared" ca="1" si="1023"/>
        <v>-33865.507814181503</v>
      </c>
      <c r="ED291" s="54">
        <f t="shared" ca="1" si="1023"/>
        <v>-32538.284321879386</v>
      </c>
      <c r="EE291" s="54">
        <f t="shared" ca="1" si="1023"/>
        <v>-34934.686005501717</v>
      </c>
      <c r="EF291" s="54">
        <f t="shared" ca="1" si="1023"/>
        <v>-10531.889738113328</v>
      </c>
      <c r="EG291" s="54">
        <f t="shared" ca="1" si="1023"/>
        <v>34579.953726653941</v>
      </c>
      <c r="EH291" s="54">
        <f t="shared" ca="1" si="1023"/>
        <v>68163.464713988593</v>
      </c>
      <c r="EI291" s="54">
        <f t="shared" ca="1" si="1023"/>
        <v>73009.523775958107</v>
      </c>
      <c r="EJ291" s="54">
        <f t="shared" ca="1" si="1023"/>
        <v>78932.831065203849</v>
      </c>
      <c r="EK291" s="54">
        <f t="shared" ca="1" si="1023"/>
        <v>12838.822482412244</v>
      </c>
      <c r="EL291" s="54">
        <f t="shared" ca="1" si="1023"/>
        <v>-36136.395080665417</v>
      </c>
      <c r="EM291" s="54">
        <f t="shared" ca="1" si="1023"/>
        <v>-50502.770150539378</v>
      </c>
      <c r="EN291" s="54">
        <f t="shared" ca="1" si="1023"/>
        <v>-68835.257060545817</v>
      </c>
      <c r="EO291" s="54">
        <f t="shared" ca="1" si="1023"/>
        <v>-33638.718368641799</v>
      </c>
      <c r="EP291" s="54">
        <f t="shared" ca="1" si="1023"/>
        <v>-30151.349575123342</v>
      </c>
      <c r="EQ291" s="54">
        <f t="shared" ca="1" si="1023"/>
        <v>-34779.778958549723</v>
      </c>
      <c r="ER291" s="54">
        <f t="shared" ca="1" si="1023"/>
        <v>-10489.767596472462</v>
      </c>
      <c r="ES291" s="54">
        <f t="shared" ca="1" si="1023"/>
        <v>34724.451699400495</v>
      </c>
      <c r="ET291" s="54">
        <f t="shared" ref="ET291:HE291" ca="1" si="1024">ET290-ET288</f>
        <v>68264.122166761896</v>
      </c>
      <c r="EU291" s="54">
        <f t="shared" ca="1" si="1024"/>
        <v>72628.651760692592</v>
      </c>
      <c r="EV291" s="54">
        <f t="shared" ca="1" si="1024"/>
        <v>78147.110478807619</v>
      </c>
      <c r="EW291" s="54">
        <f t="shared" ca="1" si="1024"/>
        <v>12344.313541457348</v>
      </c>
      <c r="EX291" s="54">
        <f t="shared" ca="1" si="1024"/>
        <v>-36143.886957266775</v>
      </c>
      <c r="EY291" s="54">
        <f t="shared" ca="1" si="1024"/>
        <v>-50168.654346714902</v>
      </c>
      <c r="EZ291" s="54">
        <f t="shared" ca="1" si="1024"/>
        <v>-70588.312615994859</v>
      </c>
      <c r="FA291" s="54">
        <f t="shared" ca="1" si="1024"/>
        <v>-33415.289629530802</v>
      </c>
      <c r="FB291" s="54">
        <f t="shared" ca="1" si="1024"/>
        <v>-27767.898024278809</v>
      </c>
      <c r="FC291" s="54">
        <f t="shared" ca="1" si="1024"/>
        <v>-34628.342332639615</v>
      </c>
      <c r="FD291" s="54">
        <f t="shared" ca="1" si="1024"/>
        <v>-10448.705660470703</v>
      </c>
      <c r="FE291" s="54">
        <f t="shared" ca="1" si="1024"/>
        <v>35221.675476661709</v>
      </c>
      <c r="FF291" s="54">
        <f t="shared" ca="1" si="1024"/>
        <v>68371.484845255385</v>
      </c>
      <c r="FG291" s="54">
        <f t="shared" ca="1" si="1024"/>
        <v>71905.684826902492</v>
      </c>
      <c r="FH291" s="54">
        <f t="shared" ca="1" si="1024"/>
        <v>77369.21118592823</v>
      </c>
      <c r="FI291" s="54">
        <f t="shared" ca="1" si="1024"/>
        <v>11851.14875900175</v>
      </c>
      <c r="FJ291" s="54">
        <f t="shared" ca="1" si="1024"/>
        <v>-36154.829802135209</v>
      </c>
      <c r="FK291" s="54">
        <f t="shared" ca="1" si="1024"/>
        <v>-49839.550465796783</v>
      </c>
      <c r="FL291" s="54">
        <f t="shared" ca="1" si="1024"/>
        <v>-71264.921058014123</v>
      </c>
      <c r="FM291" s="54">
        <f t="shared" ca="1" si="1024"/>
        <v>-33195.199175166315</v>
      </c>
      <c r="FN291" s="54">
        <f t="shared" ca="1" si="1024"/>
        <v>-26470.745702700748</v>
      </c>
      <c r="FO291" s="54">
        <f t="shared" ca="1" si="1024"/>
        <v>-34480.360866488831</v>
      </c>
      <c r="FP291" s="54">
        <f t="shared" ca="1" si="1024"/>
        <v>-10408.699785604607</v>
      </c>
      <c r="FQ291" s="54">
        <f t="shared" ca="1" si="1024"/>
        <v>35722.310471218894</v>
      </c>
      <c r="FR291" s="54">
        <f t="shared" ca="1" si="1024"/>
        <v>68485.563075678539</v>
      </c>
      <c r="FS291" s="54">
        <f t="shared" ca="1" si="1024"/>
        <v>71189.914518337901</v>
      </c>
      <c r="FT291" s="54">
        <f t="shared" ca="1" si="1024"/>
        <v>76599.055331112788</v>
      </c>
      <c r="FU291" s="54">
        <f t="shared" ca="1" si="1024"/>
        <v>11359.279488201428</v>
      </c>
      <c r="FV291" s="54">
        <f t="shared" ca="1" si="1024"/>
        <v>-36116.719574842486</v>
      </c>
      <c r="FW291" s="54">
        <f t="shared" ca="1" si="1024"/>
        <v>-49515.425477992743</v>
      </c>
      <c r="FX291" s="54">
        <f t="shared" ca="1" si="1024"/>
        <v>-70803.199983954197</v>
      </c>
      <c r="FY291" s="54">
        <f t="shared" ca="1" si="1024"/>
        <v>-32978.424917375669</v>
      </c>
      <c r="FZ291" s="54">
        <f t="shared" ca="1" si="1024"/>
        <v>-26374.217139202636</v>
      </c>
      <c r="GA291" s="54">
        <f t="shared" ca="1" si="1024"/>
        <v>-34335.819643573486</v>
      </c>
      <c r="GB291" s="54">
        <f t="shared" ca="1" si="1024"/>
        <v>-10369.745932716993</v>
      </c>
      <c r="GC291" s="54">
        <f t="shared" ca="1" si="1024"/>
        <v>36226.40633410163</v>
      </c>
      <c r="GD291" s="54">
        <f t="shared" ca="1" si="1024"/>
        <v>68606.367852170544</v>
      </c>
      <c r="GE291" s="54">
        <f t="shared" ca="1" si="1024"/>
        <v>70481.269197677204</v>
      </c>
      <c r="GF291" s="54">
        <f t="shared" ca="1" si="1024"/>
        <v>75836.565833904082</v>
      </c>
      <c r="GG291" s="54">
        <f t="shared" ca="1" si="1024"/>
        <v>10868.657226705342</v>
      </c>
      <c r="GH291" s="54">
        <f t="shared" ca="1" si="1024"/>
        <v>-36187.070274904079</v>
      </c>
      <c r="GI291" s="54">
        <f t="shared" ca="1" si="1024"/>
        <v>-49196.24685090236</v>
      </c>
      <c r="GJ291" s="54">
        <f t="shared" ca="1" si="1024"/>
        <v>-70243.56798277577</v>
      </c>
      <c r="GK291" s="54">
        <f t="shared" ca="1" si="1024"/>
        <v>-32764.945099279692</v>
      </c>
      <c r="GL291" s="54">
        <f t="shared" ca="1" si="1024"/>
        <v>-26280.319139528321</v>
      </c>
      <c r="GM291" s="54">
        <f t="shared" ca="1" si="1024"/>
        <v>-33828.472213362809</v>
      </c>
      <c r="GN291" s="54">
        <f t="shared" ca="1" si="1024"/>
        <v>-10331.840167589602</v>
      </c>
      <c r="GO291" s="54">
        <f t="shared" ca="1" si="1024"/>
        <v>36367.781180909951</v>
      </c>
      <c r="GP291" s="54">
        <f t="shared" ca="1" si="1024"/>
        <v>68733.910837858624</v>
      </c>
      <c r="GQ291" s="54">
        <f t="shared" ca="1" si="1024"/>
        <v>69779.677940698079</v>
      </c>
      <c r="GR291" s="54">
        <f t="shared" ca="1" si="1024"/>
        <v>75081.666381126677</v>
      </c>
      <c r="GS291" s="54">
        <f t="shared" ca="1" si="1024"/>
        <v>10379.23361214195</v>
      </c>
      <c r="GT291" s="54">
        <f t="shared" ca="1" si="1024"/>
        <v>-36208.369668206782</v>
      </c>
      <c r="GU291" s="54">
        <f t="shared" ca="1" si="1024"/>
        <v>-48881.982546251878</v>
      </c>
      <c r="GV291" s="54">
        <f t="shared" ca="1" si="1024"/>
        <v>-69743.487473372341</v>
      </c>
      <c r="GW291" s="54">
        <f t="shared" ca="1" si="1024"/>
        <v>-32554.738293108414</v>
      </c>
      <c r="GX291" s="54">
        <f t="shared" ca="1" si="1024"/>
        <v>-26189.042215174413</v>
      </c>
      <c r="GY291" s="54">
        <f t="shared" ca="1" si="1024"/>
        <v>-32815.936237956863</v>
      </c>
      <c r="GZ291" s="54">
        <f t="shared" ca="1" si="1024"/>
        <v>-10294.978660545428</v>
      </c>
      <c r="HA291" s="54">
        <f t="shared" ca="1" si="1024"/>
        <v>36004.117244878027</v>
      </c>
      <c r="HB291" s="54">
        <f t="shared" ca="1" si="1024"/>
        <v>68868.204365983314</v>
      </c>
      <c r="HC291" s="54">
        <f t="shared" ca="1" si="1024"/>
        <v>69085.070529178571</v>
      </c>
      <c r="HD291" s="54">
        <f t="shared" ca="1" si="1024"/>
        <v>74334.281419248669</v>
      </c>
      <c r="HE291" s="54">
        <f t="shared" ca="1" si="1024"/>
        <v>9890.9604176291614</v>
      </c>
      <c r="HF291" s="54">
        <f t="shared" ref="HF291:JQ291" ca="1" si="1025">HF290-HF288</f>
        <v>-36233.123560067295</v>
      </c>
      <c r="HG291" s="54">
        <f t="shared" ca="1" si="1025"/>
        <v>-48572.60101667844</v>
      </c>
      <c r="HH291" s="54">
        <f t="shared" ca="1" si="1025"/>
        <v>-69250.403869540198</v>
      </c>
      <c r="HI291" s="54">
        <f t="shared" ca="1" si="1025"/>
        <v>-32347.783398050815</v>
      </c>
      <c r="HJ291" s="54">
        <f t="shared" ca="1" si="1025"/>
        <v>-26100.377139057848</v>
      </c>
      <c r="HK291" s="54">
        <f t="shared" ca="1" si="1025"/>
        <v>-31806.805935272365</v>
      </c>
      <c r="HL291" s="54">
        <f t="shared" ca="1" si="1025"/>
        <v>-9996.6213702219538</v>
      </c>
      <c r="HM291" s="54">
        <f t="shared" ca="1" si="1025"/>
        <v>35644.073326489073</v>
      </c>
      <c r="HN291" s="54">
        <f t="shared" ca="1" si="1025"/>
        <v>68746.725125249708</v>
      </c>
      <c r="HO291" s="54">
        <f t="shared" ca="1" si="1025"/>
        <v>68397.377443869424</v>
      </c>
      <c r="HP291" s="54">
        <f t="shared" ca="1" si="1025"/>
        <v>73594.336146820395</v>
      </c>
      <c r="HQ291" s="54">
        <f t="shared" ca="1" si="1025"/>
        <v>9403.7895473051467</v>
      </c>
      <c r="HR291" s="54">
        <f t="shared" ca="1" si="1025"/>
        <v>-36205.468155687762</v>
      </c>
      <c r="HS291" s="54">
        <f t="shared" ca="1" si="1025"/>
        <v>-48268.071202563442</v>
      </c>
      <c r="HT291" s="54">
        <f t="shared" ca="1" si="1025"/>
        <v>-68820.133214272209</v>
      </c>
      <c r="HU291" s="54">
        <f t="shared" ca="1" si="1025"/>
        <v>-32144.059638136532</v>
      </c>
      <c r="HV291" s="54">
        <f t="shared" ca="1" si="1025"/>
        <v>-26014.314944582991</v>
      </c>
      <c r="HW291" s="54">
        <f t="shared" ca="1" si="1025"/>
        <v>-30800.980670165038</v>
      </c>
      <c r="HX291" s="54">
        <f t="shared" ca="1" si="1025"/>
        <v>-9129.6779115868267</v>
      </c>
      <c r="HY291" s="54">
        <f t="shared" ca="1" si="1025"/>
        <v>35287.613391024119</v>
      </c>
      <c r="HZ291" s="54">
        <f t="shared" ca="1" si="1025"/>
        <v>68062.400029477838</v>
      </c>
      <c r="IA291" s="54">
        <f t="shared" ca="1" si="1025"/>
        <v>67716.529857536603</v>
      </c>
      <c r="IB291" s="54">
        <f t="shared" ca="1" si="1025"/>
        <v>72861.756506987644</v>
      </c>
      <c r="IC291" s="54">
        <f t="shared" ca="1" si="1025"/>
        <v>8917.6730318814807</v>
      </c>
      <c r="ID291" s="54">
        <f t="shared" ca="1" si="1025"/>
        <v>-36293.002000656648</v>
      </c>
      <c r="IE291" s="54">
        <f t="shared" ca="1" si="1025"/>
        <v>-47968.362528914382</v>
      </c>
      <c r="IF291" s="54">
        <f t="shared" ca="1" si="1025"/>
        <v>-68285.030234099831</v>
      </c>
      <c r="IG291" s="54">
        <f t="shared" ca="1" si="1025"/>
        <v>-31943.546560150688</v>
      </c>
      <c r="IH291" s="54">
        <f t="shared" ca="1" si="1025"/>
        <v>-25868.2996743244</v>
      </c>
      <c r="II291" s="54">
        <f t="shared" ca="1" si="1025"/>
        <v>-29798.360141901008</v>
      </c>
      <c r="IJ291" s="54">
        <f t="shared" ca="1" si="1025"/>
        <v>-8326.3354937800905</v>
      </c>
      <c r="IK291" s="54">
        <f t="shared" ca="1" si="1025"/>
        <v>34934.701762464596</v>
      </c>
      <c r="IL291" s="54">
        <f t="shared" ca="1" si="1025"/>
        <v>67384.88690672518</v>
      </c>
      <c r="IM291" s="54">
        <f t="shared" ca="1" si="1025"/>
        <v>67042.459628072305</v>
      </c>
      <c r="IN291" s="54">
        <f t="shared" ca="1" si="1025"/>
        <v>72136.469180080021</v>
      </c>
      <c r="IO291" s="54">
        <f t="shared" ca="1" si="1025"/>
        <v>8773.6335928946501</v>
      </c>
      <c r="IP291" s="54">
        <f t="shared" ca="1" si="1025"/>
        <v>-36328.13095404522</v>
      </c>
      <c r="IQ291" s="54">
        <f t="shared" ca="1" si="1025"/>
        <v>-47991.111187414092</v>
      </c>
      <c r="IR291" s="54">
        <f t="shared" ca="1" si="1025"/>
        <v>-67812.643360934744</v>
      </c>
      <c r="IS291" s="54">
        <f t="shared" ca="1" si="1025"/>
        <v>-31769.628315137874</v>
      </c>
      <c r="IT291" s="54">
        <f t="shared" ca="1" si="1025"/>
        <v>-25007.026401737647</v>
      </c>
      <c r="IU291" s="54">
        <f t="shared" ca="1" si="1025"/>
        <v>-28798.844374155218</v>
      </c>
      <c r="IV291" s="54">
        <f t="shared" ca="1" si="1025"/>
        <v>-8241.804345098557</v>
      </c>
      <c r="IW291" s="54">
        <f t="shared" ca="1" si="1025"/>
        <v>41209.548692268319</v>
      </c>
      <c r="IX291" s="54">
        <f t="shared" ca="1" si="1025"/>
        <v>78041.031194174895</v>
      </c>
      <c r="IY291" s="54">
        <f t="shared" ca="1" si="1025"/>
        <v>66673.834126574337</v>
      </c>
      <c r="IZ291" s="54">
        <f t="shared" ca="1" si="1025"/>
        <v>60091.488330708758</v>
      </c>
      <c r="JA291" s="54">
        <f t="shared" ca="1" si="1025"/>
        <v>7004.5457871299586</v>
      </c>
      <c r="JB291" s="54">
        <f t="shared" ca="1" si="1025"/>
        <v>-30241.231358367688</v>
      </c>
      <c r="JC291" s="54">
        <f t="shared" ca="1" si="1025"/>
        <v>-39254.578656145924</v>
      </c>
      <c r="JD291" s="54">
        <f t="shared" ca="1" si="1025"/>
        <v>-56339.358169386687</v>
      </c>
      <c r="JE291" s="54">
        <f t="shared" ca="1" si="1025"/>
        <v>-26240.509815148253</v>
      </c>
      <c r="JF291" s="54">
        <f t="shared" ca="1" si="1025"/>
        <v>-19931.595962973428</v>
      </c>
      <c r="JG291" s="54">
        <f t="shared" ca="1" si="1025"/>
        <v>-23589.092008465901</v>
      </c>
      <c r="JH291" s="54">
        <f t="shared" ca="1" si="1025"/>
        <v>-6608.1487218891853</v>
      </c>
      <c r="JI291" s="54">
        <f t="shared" ca="1" si="1025"/>
        <v>28885.119106662693</v>
      </c>
      <c r="JJ291" s="54">
        <f t="shared" ca="1" si="1025"/>
        <v>55205.317611001024</v>
      </c>
      <c r="JK291" s="54">
        <f t="shared" ca="1" si="1025"/>
        <v>55144.004119630496</v>
      </c>
      <c r="JL291" s="54">
        <f t="shared" ca="1" si="1025"/>
        <v>59317.528324605431</v>
      </c>
      <c r="JM291" s="54">
        <f t="shared" ca="1" si="1025"/>
        <v>7154.777495014685</v>
      </c>
      <c r="JN291" s="54">
        <f t="shared" ca="1" si="1025"/>
        <v>-29686.474584494426</v>
      </c>
      <c r="JO291" s="54">
        <f t="shared" ca="1" si="1025"/>
        <v>-39038.962543265632</v>
      </c>
      <c r="JP291" s="54">
        <f t="shared" ca="1" si="1025"/>
        <v>-56305.225598437537</v>
      </c>
      <c r="JQ291" s="54">
        <f t="shared" ca="1" si="1025"/>
        <v>-25955.825134476239</v>
      </c>
      <c r="JR291" s="54">
        <f t="shared" ref="JR291:KP291" ca="1" si="1026">JR290-JR288</f>
        <v>-19195.109405830968</v>
      </c>
      <c r="JS291" s="54">
        <f t="shared" ca="1" si="1026"/>
        <v>-23332.506117287325</v>
      </c>
      <c r="JT291" s="54">
        <f t="shared" ca="1" si="1026"/>
        <v>-6517.1903064920916</v>
      </c>
      <c r="JU291" s="54">
        <f t="shared" ca="1" si="1026"/>
        <v>28620.988062429184</v>
      </c>
      <c r="JV291" s="54">
        <f t="shared" ca="1" si="1026"/>
        <v>54678.264323697076</v>
      </c>
      <c r="JW291" s="54">
        <f t="shared" ca="1" si="1026"/>
        <v>54619.963655898056</v>
      </c>
      <c r="JX291" s="54">
        <f t="shared" ca="1" si="1026"/>
        <v>58752.192166507186</v>
      </c>
      <c r="JY291" s="54">
        <f t="shared" ca="1" si="1026"/>
        <v>7108.1231838738022</v>
      </c>
      <c r="JZ291" s="54">
        <f t="shared" ca="1" si="1026"/>
        <v>-29403.108425630111</v>
      </c>
      <c r="KA291" s="54">
        <f t="shared" ca="1" si="1026"/>
        <v>-38624.489892943646</v>
      </c>
      <c r="KB291" s="54">
        <f t="shared" ca="1" si="1026"/>
        <v>-56203.144544855109</v>
      </c>
      <c r="KC291" s="54">
        <f t="shared" ca="1" si="1026"/>
        <v>-25671.087720517302</v>
      </c>
      <c r="KD291" s="54">
        <f t="shared" ca="1" si="1026"/>
        <v>-18457.963304239733</v>
      </c>
      <c r="KE291" s="54">
        <f t="shared" ca="1" si="1026"/>
        <v>-23075.529769196233</v>
      </c>
      <c r="KF291" s="54">
        <f t="shared" ca="1" si="1026"/>
        <v>-6424.1632837541983</v>
      </c>
      <c r="KG291" s="54">
        <f t="shared" ca="1" si="1026"/>
        <v>28362.490030664369</v>
      </c>
      <c r="KH291" s="54">
        <f t="shared" ca="1" si="1026"/>
        <v>54159.491291845508</v>
      </c>
      <c r="KI291" s="54">
        <f t="shared" ca="1" si="1026"/>
        <v>54104.203795208974</v>
      </c>
      <c r="KJ291" s="54">
        <f t="shared" ca="1" si="1026"/>
        <v>58195.578322427784</v>
      </c>
      <c r="KK291" s="54">
        <f t="shared" ca="1" si="1026"/>
        <v>7065.0678877544415</v>
      </c>
      <c r="KL291" s="54">
        <f t="shared" ca="1" si="1026"/>
        <v>-29084.32066399316</v>
      </c>
      <c r="KM291" s="54">
        <f t="shared" ca="1" si="1026"/>
        <v>-38210.954458006425</v>
      </c>
      <c r="KN291" s="54">
        <f t="shared" ca="1" si="1026"/>
        <v>-56139.061701535073</v>
      </c>
      <c r="KO291" s="54">
        <f t="shared" ca="1" si="1026"/>
        <v>-25385.932009092183</v>
      </c>
      <c r="KP291" s="54">
        <f t="shared" ca="1" si="1026"/>
        <v>-17719.743720365455</v>
      </c>
      <c r="KQ291" s="54">
        <f t="shared" ref="KQ291:LT291" ca="1" si="1027">KQ290-KQ288</f>
        <v>-22817.793403422518</v>
      </c>
      <c r="KR291" s="54">
        <f t="shared" ca="1" si="1027"/>
        <v>-6328.7110632327385</v>
      </c>
      <c r="KS291" s="54">
        <f t="shared" ca="1" si="1027"/>
        <v>28109.94989249442</v>
      </c>
      <c r="KT291" s="54">
        <f t="shared" ca="1" si="1027"/>
        <v>53649.300854676228</v>
      </c>
      <c r="KU291" s="54">
        <f t="shared" ca="1" si="1027"/>
        <v>47990.720639891748</v>
      </c>
      <c r="KV291" s="54">
        <f t="shared" ca="1" si="1027"/>
        <v>53542.783395048842</v>
      </c>
      <c r="KW291" s="54">
        <f t="shared" ca="1" si="1027"/>
        <v>5356.1214800515736</v>
      </c>
      <c r="KX291" s="54">
        <f t="shared" ca="1" si="1027"/>
        <v>-30654.889925765776</v>
      </c>
      <c r="KY291" s="54">
        <f t="shared" ca="1" si="1027"/>
        <v>-36576.690341767418</v>
      </c>
      <c r="KZ291" s="54">
        <f t="shared" ca="1" si="1027"/>
        <v>-56197.663879769854</v>
      </c>
      <c r="LA291" s="54">
        <f t="shared" ca="1" si="1027"/>
        <v>-25440.425686579198</v>
      </c>
      <c r="LB291" s="54">
        <f t="shared" ca="1" si="1027"/>
        <v>-17323.874237041222</v>
      </c>
      <c r="LC291" s="54">
        <f t="shared" ca="1" si="1027"/>
        <v>-22687.431011698558</v>
      </c>
      <c r="LD291" s="54">
        <f t="shared" ca="1" si="1027"/>
        <v>-6579.0378496466437</v>
      </c>
      <c r="LE291" s="54">
        <f t="shared" ca="1" si="1027"/>
        <v>27511.646477072733</v>
      </c>
      <c r="LF291" s="54">
        <f t="shared" ca="1" si="1027"/>
        <v>53011.20146868669</v>
      </c>
      <c r="LG291" s="54">
        <f t="shared" ca="1" si="1027"/>
        <v>52741.816413812747</v>
      </c>
      <c r="LH291" s="54">
        <f t="shared" ca="1" si="1027"/>
        <v>58459.800944461633</v>
      </c>
      <c r="LI291" s="54">
        <f t="shared" ca="1" si="1027"/>
        <v>5135.2967413324513</v>
      </c>
      <c r="LJ291" s="54">
        <f t="shared" ca="1" si="1027"/>
        <v>-30483.271064847388</v>
      </c>
      <c r="LK291" s="54">
        <f t="shared" ca="1" si="1027"/>
        <v>-36043.694677960011</v>
      </c>
      <c r="LL291" s="54">
        <f t="shared" ca="1" si="1027"/>
        <v>-56209.231650784553</v>
      </c>
      <c r="LM291" s="54">
        <f t="shared" ca="1" si="1027"/>
        <v>-25187.184216345893</v>
      </c>
      <c r="LN291" s="54">
        <f t="shared" ca="1" si="1027"/>
        <v>-16616.451625010406</v>
      </c>
      <c r="LO291" s="54">
        <f t="shared" ca="1" si="1027"/>
        <v>-22461.593659132195</v>
      </c>
      <c r="LP291" s="54">
        <f t="shared" ca="1" si="1027"/>
        <v>-6512.5378084825352</v>
      </c>
      <c r="LQ291" s="54">
        <f t="shared" ca="1" si="1027"/>
        <v>27236.77710082219</v>
      </c>
      <c r="LR291" s="54">
        <f t="shared" ca="1" si="1027"/>
        <v>52483.512397593528</v>
      </c>
      <c r="LS291" s="54">
        <f t="shared" ca="1" si="1027"/>
        <v>52216.808880685829</v>
      </c>
      <c r="LT291" s="54">
        <f t="shared" ca="1" si="1027"/>
        <v>60796.482507748471</v>
      </c>
      <c r="LU291" s="54"/>
      <c r="LV291" s="54"/>
      <c r="LW291" s="54"/>
      <c r="LX291" s="54"/>
      <c r="LY291" s="54"/>
      <c r="LZ291" s="54"/>
      <c r="MA291" s="54"/>
      <c r="MB291" s="54"/>
      <c r="MC291" s="54"/>
      <c r="MD291" s="54"/>
      <c r="ME291" s="54"/>
      <c r="MF291" s="54"/>
      <c r="MG291" s="54"/>
      <c r="MH291" s="54"/>
      <c r="MI291" s="54"/>
      <c r="MJ291" s="54"/>
      <c r="MK291" s="54"/>
      <c r="ML291" s="54"/>
      <c r="MM291" s="54"/>
      <c r="MN291" s="54"/>
      <c r="MO291" s="54"/>
      <c r="MP291" s="54"/>
      <c r="MQ291" s="54"/>
      <c r="MR291" s="54"/>
      <c r="MS291" s="54"/>
      <c r="MT291" s="54"/>
      <c r="MU291" s="54"/>
      <c r="MV291" s="54"/>
      <c r="MW291" s="54"/>
      <c r="MX291" s="54"/>
      <c r="MY291" s="54"/>
      <c r="MZ291" s="54"/>
      <c r="NA291" s="54"/>
      <c r="NB291" s="54"/>
      <c r="NC291" s="54"/>
      <c r="ND291" s="54"/>
      <c r="NE291" s="54"/>
      <c r="NF291" s="54"/>
      <c r="NG291" s="54"/>
      <c r="NH291" s="54"/>
      <c r="NI291" s="54"/>
      <c r="NJ291" s="54"/>
      <c r="NK291" s="54"/>
      <c r="NL291" s="54"/>
      <c r="NM291" s="54"/>
      <c r="NN291" s="54"/>
      <c r="NO291" s="54"/>
      <c r="NP291" s="54"/>
      <c r="NQ291" s="54"/>
      <c r="NR291" s="54"/>
      <c r="NS291" s="54"/>
      <c r="NT291" s="54"/>
      <c r="NU291" s="54"/>
      <c r="NV291" s="54"/>
      <c r="NW291" s="54"/>
      <c r="NX291" s="54"/>
      <c r="NY291" s="54"/>
      <c r="NZ291" s="54"/>
      <c r="OA291" s="54"/>
      <c r="OB291" s="54"/>
      <c r="OC291" s="54"/>
      <c r="OD291" s="54"/>
      <c r="OE291" s="54"/>
      <c r="OF291" s="54"/>
      <c r="OG291" s="54"/>
      <c r="OH291" s="54"/>
      <c r="OI291" s="54"/>
      <c r="OJ291" s="54"/>
      <c r="OK291" s="54"/>
      <c r="OL291" s="54"/>
      <c r="OM291" s="54"/>
      <c r="ON291" s="54"/>
      <c r="OO291" s="54"/>
      <c r="OP291" s="54"/>
      <c r="OQ291" s="54"/>
      <c r="OR291" s="54"/>
      <c r="OS291" s="54"/>
      <c r="OT291" s="54"/>
      <c r="OU291" s="54"/>
      <c r="OV291" s="54"/>
      <c r="OW291" s="54"/>
      <c r="OX291" s="54"/>
      <c r="OY291" s="54"/>
      <c r="OZ291" s="54"/>
      <c r="PA291" s="54"/>
      <c r="PB291" s="54"/>
      <c r="PC291" s="54"/>
      <c r="PD291" s="54"/>
      <c r="PE291" s="54"/>
      <c r="PF291" s="54"/>
      <c r="PG291" s="54"/>
      <c r="PH291" s="54"/>
      <c r="PI291" s="54"/>
      <c r="PJ291" s="54"/>
      <c r="PK291" s="54"/>
      <c r="PL291" s="54"/>
      <c r="PM291" s="54"/>
      <c r="PN291" s="54"/>
      <c r="PO291" s="54"/>
      <c r="PP291" s="54"/>
      <c r="PQ291" s="54"/>
      <c r="PR291" s="54"/>
      <c r="PS291" s="54"/>
      <c r="PT291" s="54"/>
      <c r="PU291" s="54"/>
      <c r="PV291" s="54"/>
      <c r="PW291" s="54"/>
      <c r="PX291" s="54"/>
      <c r="PY291" s="54"/>
      <c r="PZ291" s="54"/>
      <c r="QA291" s="54"/>
      <c r="QB291" s="54"/>
      <c r="QC291" s="54"/>
      <c r="QD291" s="54"/>
      <c r="QE291" s="54"/>
      <c r="QF291" s="54"/>
      <c r="QG291" s="54"/>
      <c r="QH291" s="54"/>
      <c r="QI291" s="54"/>
      <c r="QJ291" s="54"/>
      <c r="QK291" s="54"/>
      <c r="QL291" s="54"/>
      <c r="QM291" s="54"/>
      <c r="QN291" s="54"/>
      <c r="QO291" s="54"/>
      <c r="QP291" s="54"/>
      <c r="QQ291" s="54"/>
      <c r="QR291" s="54"/>
      <c r="QS291" s="54"/>
      <c r="QT291" s="54"/>
      <c r="QU291" s="54"/>
    </row>
    <row r="292" spans="1:463">
      <c r="C292" s="6"/>
      <c r="E292" s="50"/>
      <c r="H292" s="4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  <c r="BA292" s="45"/>
      <c r="BB292" s="45"/>
      <c r="BC292" s="45"/>
      <c r="BD292" s="45"/>
      <c r="BE292" s="45"/>
      <c r="BF292" s="45"/>
      <c r="BG292" s="45"/>
      <c r="BH292" s="45"/>
      <c r="BI292" s="45"/>
      <c r="BJ292" s="45"/>
      <c r="BK292" s="45"/>
      <c r="BL292" s="45"/>
      <c r="BM292" s="45"/>
      <c r="BN292" s="45"/>
      <c r="BO292" s="45"/>
      <c r="BP292" s="45"/>
      <c r="BQ292" s="45"/>
      <c r="BR292" s="45"/>
      <c r="BS292" s="45"/>
      <c r="BT292" s="45"/>
      <c r="BU292" s="45"/>
      <c r="BV292" s="45"/>
      <c r="BW292" s="45"/>
      <c r="BX292" s="45"/>
      <c r="BY292" s="45"/>
      <c r="BZ292" s="45"/>
      <c r="CA292" s="45"/>
      <c r="CB292" s="45"/>
      <c r="CC292" s="45"/>
      <c r="CD292" s="45"/>
      <c r="CE292" s="45"/>
      <c r="CF292" s="45"/>
      <c r="CG292" s="45"/>
      <c r="CH292" s="45"/>
      <c r="CI292" s="45"/>
      <c r="CJ292" s="45"/>
      <c r="CK292" s="45"/>
      <c r="CL292" s="45"/>
      <c r="CM292" s="45"/>
      <c r="CN292" s="45"/>
      <c r="CO292" s="45"/>
      <c r="CP292" s="45"/>
      <c r="CQ292" s="45"/>
      <c r="CR292" s="45"/>
      <c r="CS292" s="45"/>
      <c r="CT292" s="45"/>
      <c r="CU292" s="45"/>
      <c r="CV292" s="45"/>
      <c r="CW292" s="45"/>
      <c r="CX292" s="45"/>
      <c r="CY292" s="45"/>
      <c r="CZ292" s="45"/>
      <c r="DA292" s="45"/>
      <c r="DB292" s="45"/>
      <c r="DC292" s="45"/>
      <c r="DD292" s="45"/>
      <c r="DE292" s="45"/>
      <c r="DF292" s="45"/>
      <c r="DG292" s="45"/>
      <c r="DH292" s="45"/>
      <c r="DI292" s="45"/>
      <c r="DJ292" s="45"/>
      <c r="DK292" s="45"/>
      <c r="DL292" s="45"/>
      <c r="DM292" s="45"/>
      <c r="DN292" s="45"/>
      <c r="DO292" s="45"/>
      <c r="DP292" s="45"/>
      <c r="DQ292" s="45"/>
      <c r="DR292" s="45"/>
      <c r="DS292" s="45"/>
      <c r="DT292" s="45"/>
      <c r="DU292" s="45"/>
      <c r="DV292" s="45"/>
      <c r="DW292" s="45"/>
      <c r="DX292" s="45"/>
      <c r="DY292" s="45"/>
      <c r="DZ292" s="45"/>
      <c r="EA292" s="45"/>
      <c r="EB292" s="45"/>
      <c r="EC292" s="45"/>
      <c r="ED292" s="45"/>
      <c r="EE292" s="45"/>
      <c r="EF292" s="45"/>
      <c r="EG292" s="45"/>
      <c r="EH292" s="45"/>
      <c r="EI292" s="45"/>
      <c r="EJ292" s="45"/>
      <c r="EK292" s="45"/>
      <c r="EL292" s="45"/>
      <c r="EM292" s="45"/>
      <c r="EN292" s="45"/>
      <c r="EO292" s="45"/>
      <c r="EP292" s="45"/>
      <c r="EQ292" s="45"/>
      <c r="ER292" s="45"/>
      <c r="ES292" s="45"/>
      <c r="ET292" s="45"/>
      <c r="EU292" s="45"/>
      <c r="EV292" s="45"/>
      <c r="EW292" s="45"/>
      <c r="EX292" s="45"/>
      <c r="EY292" s="45"/>
      <c r="EZ292" s="45"/>
      <c r="FA292" s="45"/>
      <c r="FB292" s="45"/>
      <c r="FC292" s="45"/>
      <c r="FD292" s="45"/>
      <c r="FE292" s="45"/>
      <c r="FF292" s="45"/>
      <c r="FG292" s="45"/>
      <c r="FH292" s="45"/>
      <c r="FI292" s="45"/>
      <c r="FJ292" s="45"/>
      <c r="FK292" s="45"/>
      <c r="FL292" s="45"/>
      <c r="FM292" s="45"/>
      <c r="FN292" s="45"/>
      <c r="FO292" s="45"/>
      <c r="FP292" s="45"/>
      <c r="FQ292" s="45"/>
      <c r="FR292" s="45"/>
      <c r="FS292" s="45"/>
      <c r="FT292" s="45"/>
      <c r="FU292" s="45"/>
      <c r="FV292" s="45"/>
      <c r="FW292" s="45"/>
      <c r="FX292" s="45"/>
      <c r="FY292" s="45"/>
      <c r="FZ292" s="45"/>
      <c r="GA292" s="45"/>
      <c r="GB292" s="45"/>
      <c r="GC292" s="45"/>
      <c r="GD292" s="45"/>
      <c r="GE292" s="45"/>
      <c r="GF292" s="45"/>
      <c r="GG292" s="45"/>
      <c r="GH292" s="45"/>
      <c r="GI292" s="45"/>
      <c r="GJ292" s="45"/>
      <c r="GK292" s="45"/>
      <c r="GL292" s="45"/>
      <c r="GM292" s="45"/>
      <c r="GN292" s="45"/>
      <c r="GO292" s="45"/>
      <c r="GP292" s="45"/>
      <c r="GQ292" s="45"/>
      <c r="GR292" s="45"/>
      <c r="GS292" s="45"/>
      <c r="GT292" s="45"/>
      <c r="GU292" s="45"/>
      <c r="GV292" s="45"/>
      <c r="GW292" s="45"/>
      <c r="GX292" s="45"/>
      <c r="GY292" s="45"/>
      <c r="GZ292" s="45"/>
      <c r="HA292" s="45"/>
      <c r="HB292" s="45"/>
      <c r="HC292" s="45"/>
      <c r="HD292" s="45"/>
      <c r="HE292" s="45"/>
      <c r="HF292" s="45"/>
      <c r="HG292" s="45"/>
      <c r="HH292" s="45"/>
      <c r="HI292" s="45"/>
      <c r="HJ292" s="45"/>
      <c r="HK292" s="45"/>
      <c r="HL292" s="45"/>
      <c r="HM292" s="45"/>
      <c r="HN292" s="45"/>
      <c r="HO292" s="45"/>
      <c r="HP292" s="45"/>
      <c r="HQ292" s="45"/>
      <c r="HR292" s="45"/>
      <c r="HS292" s="45"/>
      <c r="HT292" s="45"/>
      <c r="HU292" s="45"/>
      <c r="HV292" s="45"/>
      <c r="HW292" s="45"/>
      <c r="HX292" s="45"/>
      <c r="HY292" s="45"/>
      <c r="HZ292" s="45"/>
      <c r="IA292" s="45"/>
      <c r="IB292" s="45"/>
      <c r="IC292" s="45"/>
      <c r="ID292" s="45"/>
      <c r="IE292" s="45"/>
      <c r="IF292" s="45"/>
      <c r="IG292" s="45"/>
      <c r="IH292" s="45"/>
      <c r="II292" s="45"/>
      <c r="IJ292" s="45"/>
      <c r="IK292" s="45"/>
      <c r="IL292" s="45"/>
      <c r="IM292" s="45"/>
      <c r="IN292" s="45"/>
      <c r="IO292" s="45"/>
      <c r="IP292" s="45"/>
      <c r="IQ292" s="45"/>
      <c r="IR292" s="45"/>
      <c r="IS292" s="45"/>
      <c r="IT292" s="45"/>
      <c r="IU292" s="45"/>
      <c r="IV292" s="45"/>
      <c r="IW292" s="45"/>
      <c r="IX292" s="45"/>
      <c r="IY292" s="45"/>
      <c r="IZ292" s="45"/>
      <c r="JA292" s="45"/>
      <c r="JB292" s="45"/>
      <c r="JC292" s="45"/>
      <c r="JD292" s="45"/>
      <c r="JE292" s="45"/>
      <c r="JF292" s="45"/>
      <c r="JG292" s="45"/>
      <c r="JH292" s="45"/>
      <c r="JI292" s="45"/>
      <c r="JJ292" s="45"/>
      <c r="JK292" s="45"/>
      <c r="JL292" s="45"/>
      <c r="JM292" s="45"/>
      <c r="JN292" s="45"/>
      <c r="JO292" s="45"/>
      <c r="JP292" s="45"/>
      <c r="JQ292" s="45"/>
      <c r="JR292" s="45"/>
      <c r="JS292" s="45"/>
      <c r="JT292" s="45"/>
      <c r="JU292" s="45"/>
      <c r="JV292" s="45"/>
      <c r="JW292" s="45"/>
      <c r="JX292" s="45"/>
      <c r="JY292" s="45"/>
      <c r="JZ292" s="45"/>
      <c r="KA292" s="45"/>
      <c r="KB292" s="45"/>
      <c r="KC292" s="45"/>
      <c r="KD292" s="45"/>
      <c r="KE292" s="45"/>
      <c r="KF292" s="45"/>
      <c r="KG292" s="45"/>
      <c r="KH292" s="45"/>
      <c r="KI292" s="45"/>
      <c r="KJ292" s="45"/>
      <c r="KK292" s="45"/>
      <c r="KL292" s="45"/>
      <c r="KM292" s="45"/>
      <c r="KN292" s="45"/>
      <c r="KO292" s="45"/>
      <c r="KP292" s="45"/>
      <c r="KQ292" s="45"/>
      <c r="KR292" s="45"/>
      <c r="KS292" s="45"/>
      <c r="KT292" s="45"/>
      <c r="KU292" s="45"/>
      <c r="KV292" s="45"/>
      <c r="KW292" s="45"/>
      <c r="KX292" s="45"/>
      <c r="KY292" s="45"/>
      <c r="KZ292" s="45"/>
      <c r="LA292" s="45"/>
      <c r="LB292" s="45"/>
      <c r="LC292" s="45"/>
      <c r="LD292" s="45"/>
      <c r="LE292" s="45"/>
      <c r="LF292" s="45"/>
      <c r="LG292" s="45"/>
      <c r="LH292" s="45"/>
      <c r="LI292" s="45"/>
      <c r="LJ292" s="45"/>
      <c r="LK292" s="45"/>
      <c r="LL292" s="45"/>
      <c r="LM292" s="45"/>
      <c r="LN292" s="45"/>
      <c r="LO292" s="45"/>
      <c r="LP292" s="45"/>
      <c r="LQ292" s="45"/>
      <c r="LR292" s="45"/>
      <c r="LS292" s="45"/>
      <c r="LT292" s="45"/>
      <c r="LU292" s="45"/>
      <c r="LV292" s="45"/>
      <c r="LW292" s="45"/>
      <c r="LX292" s="45"/>
      <c r="LY292" s="45"/>
      <c r="LZ292" s="45"/>
      <c r="MA292" s="45"/>
      <c r="MB292" s="45"/>
      <c r="MC292" s="45"/>
      <c r="MD292" s="45"/>
      <c r="ME292" s="45"/>
      <c r="MF292" s="45"/>
      <c r="MG292" s="45"/>
      <c r="MH292" s="45"/>
      <c r="MI292" s="45"/>
      <c r="MJ292" s="45"/>
      <c r="MK292" s="45"/>
      <c r="ML292" s="45"/>
      <c r="MM292" s="45"/>
      <c r="MN292" s="45"/>
      <c r="MO292" s="45"/>
      <c r="MP292" s="45"/>
      <c r="MQ292" s="45"/>
      <c r="MR292" s="45"/>
      <c r="MS292" s="45"/>
      <c r="MT292" s="45"/>
      <c r="MU292" s="45"/>
      <c r="MV292" s="45"/>
      <c r="MW292" s="45"/>
      <c r="MX292" s="45"/>
      <c r="MY292" s="45"/>
      <c r="MZ292" s="45"/>
      <c r="NA292" s="45"/>
      <c r="NB292" s="45"/>
      <c r="NC292" s="45"/>
      <c r="ND292" s="45"/>
      <c r="NE292" s="45"/>
      <c r="NF292" s="45"/>
      <c r="NG292" s="45"/>
      <c r="NH292" s="45"/>
      <c r="NI292" s="45"/>
      <c r="NJ292" s="45"/>
      <c r="NK292" s="45"/>
      <c r="NL292" s="45"/>
      <c r="NM292" s="45"/>
      <c r="NN292" s="45"/>
      <c r="NO292" s="45"/>
      <c r="NP292" s="45"/>
      <c r="NQ292" s="45"/>
      <c r="NR292" s="45"/>
      <c r="NS292" s="45"/>
      <c r="NT292" s="45"/>
      <c r="NU292" s="45"/>
      <c r="NV292" s="45"/>
      <c r="NW292" s="45"/>
      <c r="NX292" s="45"/>
      <c r="NY292" s="45"/>
      <c r="NZ292" s="45"/>
      <c r="OA292" s="45"/>
      <c r="OB292" s="45"/>
      <c r="OC292" s="45"/>
      <c r="OD292" s="45"/>
      <c r="OE292" s="45"/>
      <c r="OF292" s="45"/>
      <c r="OG292" s="45"/>
      <c r="OH292" s="45"/>
      <c r="OI292" s="45"/>
      <c r="OJ292" s="45"/>
      <c r="OK292" s="45"/>
      <c r="OL292" s="45"/>
      <c r="OM292" s="45"/>
      <c r="ON292" s="45"/>
      <c r="OO292" s="45"/>
      <c r="OP292" s="45"/>
      <c r="OQ292" s="45"/>
      <c r="OR292" s="45"/>
      <c r="OS292" s="45"/>
      <c r="OT292" s="45"/>
      <c r="OU292" s="45"/>
      <c r="OV292" s="45"/>
      <c r="OW292" s="45"/>
      <c r="OX292" s="45"/>
      <c r="OY292" s="45"/>
      <c r="OZ292" s="45"/>
      <c r="PA292" s="45"/>
      <c r="PB292" s="45"/>
      <c r="PC292" s="45"/>
      <c r="PD292" s="45"/>
      <c r="PE292" s="45"/>
      <c r="PF292" s="45"/>
      <c r="PG292" s="45"/>
      <c r="PH292" s="45"/>
      <c r="PI292" s="45"/>
      <c r="PJ292" s="45"/>
      <c r="PK292" s="45"/>
      <c r="PL292" s="45"/>
      <c r="PM292" s="45"/>
      <c r="PN292" s="45"/>
      <c r="PO292" s="45"/>
      <c r="PP292" s="45"/>
      <c r="PQ292" s="45"/>
      <c r="PR292" s="45"/>
      <c r="PS292" s="45"/>
      <c r="PT292" s="45"/>
      <c r="PU292" s="45"/>
      <c r="PV292" s="45"/>
      <c r="PW292" s="45"/>
      <c r="PX292" s="45"/>
      <c r="PY292" s="45"/>
      <c r="PZ292" s="45"/>
      <c r="QA292" s="45"/>
      <c r="QB292" s="45"/>
      <c r="QC292" s="45"/>
      <c r="QD292" s="45"/>
      <c r="QE292" s="45"/>
      <c r="QF292" s="45"/>
      <c r="QG292" s="45"/>
      <c r="QH292" s="45"/>
      <c r="QI292" s="45"/>
      <c r="QJ292" s="45"/>
      <c r="QK292" s="45"/>
      <c r="QL292" s="45"/>
      <c r="QM292" s="45"/>
      <c r="QN292" s="45"/>
      <c r="QO292" s="45"/>
      <c r="QP292" s="45"/>
      <c r="QQ292" s="45"/>
      <c r="QR292" s="45"/>
      <c r="QS292" s="45"/>
      <c r="QT292" s="45"/>
      <c r="QU292" s="45"/>
    </row>
    <row r="293" spans="1:463">
      <c r="A293" s="128" t="s">
        <v>87</v>
      </c>
      <c r="B293" s="103" t="s">
        <v>77</v>
      </c>
      <c r="C293" s="101"/>
      <c r="D293" s="807" t="s">
        <v>203</v>
      </c>
      <c r="E293" s="807"/>
      <c r="F293" s="807"/>
      <c r="G293" s="807"/>
      <c r="H293" s="808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  <c r="AF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  <c r="BA293" s="101"/>
      <c r="BB293" s="101"/>
      <c r="BC293" s="101"/>
      <c r="BD293" s="101"/>
      <c r="BE293" s="101"/>
      <c r="BF293" s="101"/>
      <c r="BG293" s="101"/>
      <c r="BH293" s="101"/>
      <c r="BI293" s="101"/>
      <c r="BJ293" s="101"/>
      <c r="BK293" s="101"/>
      <c r="BL293" s="101"/>
      <c r="BM293" s="101"/>
      <c r="BN293" s="101"/>
      <c r="BO293" s="101"/>
      <c r="BP293" s="101"/>
      <c r="BQ293" s="101"/>
      <c r="BR293" s="101"/>
      <c r="BS293" s="101"/>
      <c r="BT293" s="101"/>
      <c r="BU293" s="101"/>
      <c r="BV293" s="101"/>
      <c r="BW293" s="101"/>
      <c r="BX293" s="101"/>
      <c r="BY293" s="101"/>
      <c r="BZ293" s="101"/>
      <c r="CA293" s="101"/>
      <c r="CB293" s="101"/>
      <c r="CC293" s="101"/>
      <c r="CD293" s="101"/>
      <c r="CE293" s="101"/>
      <c r="CF293" s="101"/>
      <c r="CG293" s="101"/>
      <c r="CH293" s="101"/>
      <c r="CI293" s="101"/>
      <c r="CJ293" s="101"/>
      <c r="CK293" s="101"/>
      <c r="CL293" s="101"/>
      <c r="CM293" s="101"/>
      <c r="CN293" s="101"/>
      <c r="CO293" s="101"/>
      <c r="CP293" s="101"/>
      <c r="CQ293" s="101"/>
      <c r="CR293" s="101"/>
      <c r="CS293" s="101"/>
      <c r="CT293" s="101"/>
      <c r="CU293" s="101"/>
      <c r="CV293" s="101"/>
      <c r="CW293" s="101"/>
      <c r="CX293" s="101"/>
      <c r="CY293" s="101"/>
      <c r="CZ293" s="101"/>
      <c r="DA293" s="101"/>
      <c r="DB293" s="101"/>
      <c r="DC293" s="101"/>
      <c r="DD293" s="101"/>
      <c r="DE293" s="101"/>
      <c r="DF293" s="101"/>
      <c r="DG293" s="101"/>
      <c r="DH293" s="101"/>
      <c r="DI293" s="101"/>
      <c r="DJ293" s="101"/>
      <c r="DK293" s="101"/>
      <c r="DL293" s="101"/>
      <c r="DM293" s="101"/>
      <c r="DN293" s="101"/>
      <c r="DO293" s="101"/>
      <c r="DP293" s="101"/>
      <c r="DQ293" s="101"/>
      <c r="DR293" s="101"/>
      <c r="DS293" s="101"/>
      <c r="DT293" s="101"/>
      <c r="DU293" s="101"/>
      <c r="DV293" s="101"/>
      <c r="DW293" s="101"/>
      <c r="DX293" s="101"/>
      <c r="DY293" s="101"/>
      <c r="DZ293" s="101"/>
      <c r="EA293" s="101"/>
      <c r="EB293" s="101"/>
      <c r="EC293" s="101"/>
      <c r="ED293" s="101"/>
      <c r="EE293" s="101"/>
      <c r="EF293" s="101"/>
      <c r="EG293" s="101"/>
      <c r="EH293" s="101"/>
      <c r="EI293" s="101"/>
      <c r="EJ293" s="101"/>
      <c r="EK293" s="101"/>
      <c r="EL293" s="101"/>
      <c r="EM293" s="101"/>
      <c r="EN293" s="101"/>
      <c r="EO293" s="101"/>
      <c r="EP293" s="101"/>
      <c r="EQ293" s="101"/>
      <c r="ER293" s="101"/>
      <c r="ES293" s="101"/>
      <c r="ET293" s="101"/>
      <c r="EU293" s="101"/>
      <c r="EV293" s="101"/>
      <c r="EW293" s="101"/>
      <c r="EX293" s="101"/>
      <c r="EY293" s="101"/>
      <c r="EZ293" s="101"/>
      <c r="FA293" s="101"/>
      <c r="FB293" s="101"/>
      <c r="FC293" s="101"/>
      <c r="FD293" s="101"/>
      <c r="FE293" s="101"/>
      <c r="FF293" s="101"/>
      <c r="FG293" s="101"/>
      <c r="FH293" s="101"/>
      <c r="FI293" s="101"/>
      <c r="FJ293" s="101"/>
      <c r="FK293" s="101"/>
      <c r="FL293" s="101"/>
      <c r="FM293" s="101"/>
      <c r="FN293" s="101"/>
      <c r="FO293" s="101"/>
      <c r="FP293" s="101"/>
      <c r="FQ293" s="101"/>
      <c r="FR293" s="101"/>
      <c r="FS293" s="101"/>
      <c r="FT293" s="101"/>
      <c r="FU293" s="101"/>
      <c r="FV293" s="101"/>
      <c r="FW293" s="101"/>
      <c r="FX293" s="101"/>
      <c r="FY293" s="101"/>
      <c r="FZ293" s="101"/>
      <c r="GA293" s="101"/>
      <c r="GB293" s="101"/>
      <c r="GC293" s="101"/>
      <c r="GD293" s="101"/>
      <c r="GE293" s="101"/>
      <c r="GF293" s="101"/>
      <c r="GG293" s="101"/>
      <c r="GH293" s="101"/>
      <c r="GI293" s="101"/>
      <c r="GJ293" s="101"/>
      <c r="GK293" s="101"/>
      <c r="GL293" s="101"/>
      <c r="GM293" s="101"/>
      <c r="GN293" s="101"/>
      <c r="GO293" s="101"/>
      <c r="GP293" s="101"/>
      <c r="GQ293" s="101"/>
      <c r="GR293" s="101"/>
      <c r="GS293" s="101"/>
      <c r="GT293" s="101"/>
      <c r="GU293" s="101"/>
      <c r="GV293" s="101"/>
      <c r="GW293" s="101"/>
      <c r="GX293" s="101"/>
      <c r="GY293" s="101"/>
      <c r="GZ293" s="101"/>
      <c r="HA293" s="101"/>
      <c r="HB293" s="101"/>
      <c r="HC293" s="101"/>
      <c r="HD293" s="101"/>
      <c r="HE293" s="101"/>
      <c r="HF293" s="101"/>
      <c r="HG293" s="101"/>
      <c r="HH293" s="101"/>
      <c r="HI293" s="101"/>
      <c r="HJ293" s="101"/>
      <c r="HK293" s="101"/>
      <c r="HL293" s="101"/>
      <c r="HM293" s="101"/>
      <c r="HN293" s="101"/>
      <c r="HO293" s="101"/>
      <c r="HP293" s="101"/>
      <c r="HQ293" s="101"/>
      <c r="HR293" s="101"/>
      <c r="HS293" s="101"/>
      <c r="HT293" s="101"/>
      <c r="HU293" s="101"/>
      <c r="HV293" s="101"/>
      <c r="HW293" s="101"/>
      <c r="HX293" s="101"/>
      <c r="HY293" s="101"/>
      <c r="HZ293" s="101"/>
      <c r="IA293" s="101"/>
      <c r="IB293" s="101"/>
      <c r="IC293" s="101"/>
      <c r="ID293" s="101"/>
      <c r="IE293" s="101"/>
      <c r="IF293" s="101"/>
      <c r="IG293" s="101"/>
      <c r="IH293" s="101"/>
      <c r="II293" s="101"/>
      <c r="IJ293" s="101"/>
      <c r="IK293" s="101"/>
      <c r="IL293" s="101"/>
      <c r="IM293" s="101"/>
      <c r="IN293" s="101"/>
      <c r="IO293" s="101"/>
      <c r="IP293" s="101"/>
      <c r="IQ293" s="101"/>
      <c r="IR293" s="101"/>
      <c r="IS293" s="101"/>
      <c r="IT293" s="101"/>
      <c r="IU293" s="101"/>
      <c r="IV293" s="101"/>
      <c r="IW293" s="101"/>
      <c r="IX293" s="101"/>
      <c r="IY293" s="101"/>
      <c r="IZ293" s="101"/>
      <c r="JA293" s="101"/>
      <c r="JB293" s="101"/>
      <c r="JC293" s="101"/>
      <c r="JD293" s="101"/>
      <c r="JE293" s="101"/>
      <c r="JF293" s="101"/>
      <c r="JG293" s="101"/>
      <c r="JH293" s="101"/>
      <c r="JI293" s="101"/>
      <c r="JJ293" s="101"/>
      <c r="JK293" s="101"/>
      <c r="JL293" s="101"/>
      <c r="JM293" s="101"/>
      <c r="JN293" s="101"/>
      <c r="JO293" s="101"/>
      <c r="JP293" s="101"/>
      <c r="JQ293" s="101"/>
      <c r="JR293" s="101"/>
      <c r="JS293" s="101"/>
      <c r="JT293" s="101"/>
      <c r="JU293" s="101"/>
      <c r="JV293" s="101"/>
      <c r="JW293" s="101"/>
      <c r="JX293" s="101"/>
      <c r="JY293" s="101"/>
      <c r="JZ293" s="101"/>
      <c r="KA293" s="101"/>
      <c r="KB293" s="101"/>
      <c r="KC293" s="101"/>
      <c r="KD293" s="101"/>
      <c r="KE293" s="101"/>
      <c r="KF293" s="101"/>
      <c r="KG293" s="101"/>
      <c r="KH293" s="101"/>
      <c r="KI293" s="101"/>
      <c r="KJ293" s="101"/>
      <c r="KK293" s="101"/>
      <c r="KL293" s="101"/>
      <c r="KM293" s="101"/>
      <c r="KN293" s="101"/>
      <c r="KO293" s="101"/>
      <c r="KP293" s="101"/>
      <c r="KQ293" s="101"/>
      <c r="KR293" s="101"/>
      <c r="KS293" s="101"/>
      <c r="KT293" s="101"/>
      <c r="KU293" s="101"/>
      <c r="KV293" s="101"/>
      <c r="KW293" s="101"/>
      <c r="KX293" s="101"/>
      <c r="KY293" s="101"/>
      <c r="KZ293" s="101"/>
      <c r="LA293" s="101"/>
      <c r="LB293" s="101"/>
      <c r="LC293" s="101"/>
      <c r="LD293" s="101"/>
      <c r="LE293" s="101"/>
      <c r="LF293" s="101"/>
      <c r="LG293" s="101"/>
      <c r="LH293" s="101"/>
      <c r="LI293" s="101"/>
      <c r="LJ293" s="101"/>
      <c r="LK293" s="101"/>
      <c r="LL293" s="101"/>
      <c r="LM293" s="101"/>
      <c r="LN293" s="101"/>
      <c r="LO293" s="101"/>
      <c r="LP293" s="101"/>
      <c r="LQ293" s="101"/>
      <c r="LR293" s="101"/>
      <c r="LS293" s="101"/>
      <c r="LT293" s="101"/>
      <c r="LU293" s="101"/>
      <c r="LV293" s="101"/>
      <c r="LW293" s="101"/>
      <c r="LX293" s="101"/>
      <c r="LY293" s="101"/>
      <c r="LZ293" s="101"/>
      <c r="MA293" s="101"/>
      <c r="MB293" s="101"/>
      <c r="MC293" s="101"/>
      <c r="MD293" s="101"/>
      <c r="ME293" s="101"/>
      <c r="MF293" s="101"/>
      <c r="MG293" s="101"/>
      <c r="MH293" s="101"/>
      <c r="MI293" s="101"/>
      <c r="MJ293" s="101"/>
      <c r="MK293" s="101"/>
      <c r="ML293" s="101"/>
      <c r="MM293" s="101"/>
      <c r="MN293" s="101"/>
      <c r="MO293" s="101"/>
      <c r="MP293" s="101"/>
      <c r="MQ293" s="101"/>
      <c r="MR293" s="101"/>
      <c r="MS293" s="101"/>
      <c r="MT293" s="101"/>
      <c r="MU293" s="101"/>
      <c r="MV293" s="101"/>
      <c r="MW293" s="101"/>
      <c r="MX293" s="101"/>
      <c r="MY293" s="101"/>
      <c r="MZ293" s="101"/>
      <c r="NA293" s="101"/>
      <c r="NB293" s="101"/>
      <c r="NC293" s="101"/>
      <c r="ND293" s="101"/>
      <c r="NE293" s="101"/>
      <c r="NF293" s="101"/>
      <c r="NG293" s="101"/>
      <c r="NH293" s="101"/>
      <c r="NI293" s="101"/>
      <c r="NJ293" s="101"/>
      <c r="NK293" s="101"/>
      <c r="NL293" s="101"/>
      <c r="NM293" s="101"/>
      <c r="NN293" s="101"/>
      <c r="NO293" s="101"/>
      <c r="NP293" s="101"/>
      <c r="NQ293" s="101"/>
      <c r="NR293" s="101"/>
      <c r="NS293" s="101"/>
      <c r="NT293" s="101"/>
      <c r="NU293" s="101"/>
      <c r="NV293" s="101"/>
      <c r="NW293" s="101"/>
      <c r="NX293" s="101"/>
      <c r="NY293" s="101"/>
      <c r="NZ293" s="101"/>
      <c r="OA293" s="101"/>
      <c r="OB293" s="101"/>
      <c r="OC293" s="101"/>
      <c r="OD293" s="101"/>
      <c r="OE293" s="101"/>
      <c r="OF293" s="101"/>
      <c r="OG293" s="101"/>
      <c r="OH293" s="101"/>
      <c r="OI293" s="101"/>
      <c r="OJ293" s="101"/>
      <c r="OK293" s="101"/>
      <c r="OL293" s="101"/>
      <c r="OM293" s="101"/>
      <c r="ON293" s="101"/>
      <c r="OO293" s="101"/>
      <c r="OP293" s="101"/>
      <c r="OQ293" s="101"/>
      <c r="OR293" s="101"/>
      <c r="OS293" s="101"/>
      <c r="OT293" s="101"/>
      <c r="OU293" s="101"/>
      <c r="OV293" s="101"/>
      <c r="OW293" s="101"/>
      <c r="OX293" s="101"/>
      <c r="OY293" s="101"/>
      <c r="OZ293" s="101"/>
      <c r="PA293" s="101"/>
      <c r="PB293" s="101"/>
      <c r="PC293" s="101"/>
      <c r="PD293" s="101"/>
      <c r="PE293" s="101"/>
      <c r="PF293" s="101"/>
      <c r="PG293" s="101"/>
      <c r="PH293" s="101"/>
      <c r="PI293" s="101"/>
      <c r="PJ293" s="101"/>
      <c r="PK293" s="101"/>
      <c r="PL293" s="101"/>
      <c r="PM293" s="101"/>
      <c r="PN293" s="101"/>
      <c r="PO293" s="101"/>
      <c r="PP293" s="101"/>
      <c r="PQ293" s="101"/>
      <c r="PR293" s="101"/>
      <c r="PS293" s="101"/>
      <c r="PT293" s="101"/>
      <c r="PU293" s="101"/>
      <c r="PV293" s="101"/>
      <c r="PW293" s="101"/>
      <c r="PX293" s="101"/>
      <c r="PY293" s="101"/>
      <c r="PZ293" s="101"/>
      <c r="QA293" s="101"/>
      <c r="QB293" s="101"/>
      <c r="QC293" s="101"/>
      <c r="QD293" s="101"/>
      <c r="QE293" s="101"/>
      <c r="QF293" s="101"/>
      <c r="QG293" s="101"/>
      <c r="QH293" s="101"/>
      <c r="QI293" s="101"/>
      <c r="QJ293" s="101"/>
      <c r="QK293" s="101"/>
      <c r="QL293" s="101"/>
      <c r="QM293" s="101"/>
      <c r="QN293" s="101"/>
      <c r="QO293" s="101"/>
      <c r="QP293" s="101"/>
      <c r="QQ293" s="101"/>
      <c r="QR293" s="101"/>
      <c r="QS293" s="101"/>
      <c r="QT293" s="101"/>
      <c r="QU293" s="101"/>
    </row>
    <row r="294" spans="1:463" outlineLevel="1">
      <c r="H294" s="4"/>
    </row>
    <row r="295" spans="1:463" outlineLevel="1">
      <c r="H295" s="4"/>
    </row>
    <row r="296" spans="1:463" outlineLevel="1">
      <c r="B296" s="1" t="s">
        <v>542</v>
      </c>
      <c r="D296" s="208"/>
      <c r="E296" s="208"/>
      <c r="F296" s="21" t="s">
        <v>138</v>
      </c>
      <c r="H296" s="67"/>
    </row>
    <row r="297" spans="1:463" outlineLevel="1">
      <c r="B297" s="1"/>
      <c r="C297" s="75" t="s">
        <v>314</v>
      </c>
      <c r="D297" s="208">
        <f>H297-E297</f>
        <v>4.3073669075965881E-9</v>
      </c>
      <c r="E297" s="208">
        <f>H47*(1-Inputs!$E$164)+G47</f>
        <v>997750</v>
      </c>
      <c r="F297" s="390">
        <f>Inputs!E216</f>
        <v>25</v>
      </c>
      <c r="G297" s="50" t="s">
        <v>95</v>
      </c>
      <c r="H297" s="251">
        <f t="shared" ref="H297:H308" si="1028">SUM(I297:QJ297)</f>
        <v>997750.00000000431</v>
      </c>
      <c r="I297" s="45">
        <v>0</v>
      </c>
      <c r="J297" s="45">
        <v>0</v>
      </c>
      <c r="K297" s="45">
        <v>0</v>
      </c>
      <c r="L297" s="45">
        <v>0</v>
      </c>
      <c r="M297" s="45">
        <v>0</v>
      </c>
      <c r="N297" s="45">
        <v>0</v>
      </c>
      <c r="O297" s="45">
        <v>0</v>
      </c>
      <c r="P297" s="45">
        <v>0</v>
      </c>
      <c r="Q297" s="45">
        <v>0</v>
      </c>
      <c r="R297" s="45">
        <v>0</v>
      </c>
      <c r="S297" s="45">
        <v>0</v>
      </c>
      <c r="T297" s="45">
        <v>0</v>
      </c>
      <c r="U297" s="45">
        <v>0</v>
      </c>
      <c r="V297" s="45">
        <v>0</v>
      </c>
      <c r="W297" s="45">
        <v>0</v>
      </c>
      <c r="X297" s="45">
        <v>0</v>
      </c>
      <c r="Y297" s="45">
        <v>0</v>
      </c>
      <c r="Z297" s="45">
        <v>0</v>
      </c>
      <c r="AA297" s="158">
        <f>IF(AA$13=1,0,($H47*(1-Inputs!$E164))/(Inputs!$E216*12))</f>
        <v>0</v>
      </c>
      <c r="AB297" s="158">
        <f>IF(AB$13=1,0,($H47*(1-Inputs!$E164))/(Inputs!$E216*12))</f>
        <v>0</v>
      </c>
      <c r="AC297" s="158">
        <f>IF(AC$13=1,0,($H47*(1-Inputs!$E164))/(Inputs!$E216*12))</f>
        <v>0</v>
      </c>
      <c r="AD297" s="158">
        <f>IF(AD$13=1,0,($H47*(1-Inputs!$E164))/(Inputs!$E216*12))</f>
        <v>0</v>
      </c>
      <c r="AE297" s="158">
        <f>IF(AE$13=1,0,($H47*(1-Inputs!$E164))/(Inputs!$E216*12))</f>
        <v>0</v>
      </c>
      <c r="AF297" s="158">
        <f>IF(AF$13=1,0,($H47*(1-Inputs!$E164))/(Inputs!$E216*12))</f>
        <v>0</v>
      </c>
      <c r="AG297" s="158">
        <f>IF(AG$13=1,0,($H47*(1-Inputs!$E164))/(Inputs!$E216*12))</f>
        <v>3325.8333333333335</v>
      </c>
      <c r="AH297" s="45">
        <f>IF(AH$13=1,0,($H47*(1-Inputs!$E164))/(Inputs!$E216*12))</f>
        <v>3325.8333333333335</v>
      </c>
      <c r="AI297" s="45">
        <f>IF(AI$13=1,0,($H47*(1-Inputs!$E164))/(Inputs!$E216*12))</f>
        <v>3325.8333333333335</v>
      </c>
      <c r="AJ297" s="45">
        <f>IF(AJ$13=1,0,($H47*(1-Inputs!$E164))/(Inputs!$E216*12))</f>
        <v>3325.8333333333335</v>
      </c>
      <c r="AK297" s="45">
        <f>IF(AK$13=1,0,($H47*(1-Inputs!$E164))/(Inputs!$E216*12))</f>
        <v>3325.8333333333335</v>
      </c>
      <c r="AL297" s="45">
        <f>IF(AL$13=1,0,($H47*(1-Inputs!$E164))/(Inputs!$E216*12))</f>
        <v>3325.8333333333335</v>
      </c>
      <c r="AM297" s="45">
        <f>IF(AM$13=1,0,($H47*(1-Inputs!$E164))/(Inputs!$E216*12))</f>
        <v>3325.8333333333335</v>
      </c>
      <c r="AN297" s="45">
        <f>IF(AN$13=1,0,($H47*(1-Inputs!$E164))/(Inputs!$E216*12))</f>
        <v>3325.8333333333335</v>
      </c>
      <c r="AO297" s="45">
        <f>IF(AO$13=1,0,($H47*(1-Inputs!$E164))/(Inputs!$E216*12))</f>
        <v>3325.8333333333335</v>
      </c>
      <c r="AP297" s="45">
        <f>IF(AP$13=1,0,($H47*(1-Inputs!$E164))/(Inputs!$E216*12))</f>
        <v>3325.8333333333335</v>
      </c>
      <c r="AQ297" s="45">
        <f>IF(AQ$13=1,0,($H47*(1-Inputs!$E164))/(Inputs!$E216*12))</f>
        <v>3325.8333333333335</v>
      </c>
      <c r="AR297" s="45">
        <f>IF(AR$13=1,0,($H47*(1-Inputs!$E164))/(Inputs!$E216*12))</f>
        <v>3325.8333333333335</v>
      </c>
      <c r="AS297" s="45">
        <f>IF(AS$13=1,0,($H47*(1-Inputs!$E164))/(Inputs!$E216*12))</f>
        <v>3325.8333333333335</v>
      </c>
      <c r="AT297" s="45">
        <f>IF(AT$13=1,0,($H47*(1-Inputs!$E164))/(Inputs!$E216*12))</f>
        <v>3325.8333333333335</v>
      </c>
      <c r="AU297" s="45">
        <f>IF(AU$13=1,0,($H47*(1-Inputs!$E164))/(Inputs!$E216*12))</f>
        <v>3325.8333333333335</v>
      </c>
      <c r="AV297" s="45">
        <f>IF(AV$13=1,0,($H47*(1-Inputs!$E164))/(Inputs!$E216*12))</f>
        <v>3325.8333333333335</v>
      </c>
      <c r="AW297" s="45">
        <f>IF(AW$13=1,0,($H47*(1-Inputs!$E164))/(Inputs!$E216*12))</f>
        <v>3325.8333333333335</v>
      </c>
      <c r="AX297" s="45">
        <f>IF(AX$13=1,0,($H47*(1-Inputs!$E164))/(Inputs!$E216*12))</f>
        <v>3325.8333333333335</v>
      </c>
      <c r="AY297" s="45">
        <f>IF(AY$13=1,0,($H47*(1-Inputs!$E164))/(Inputs!$E216*12))</f>
        <v>3325.8333333333335</v>
      </c>
      <c r="AZ297" s="45">
        <f>IF(AZ$13=1,0,($H47*(1-Inputs!$E164))/(Inputs!$E216*12))</f>
        <v>3325.8333333333335</v>
      </c>
      <c r="BA297" s="45">
        <f>IF(BA$13=1,0,($H47*(1-Inputs!$E164))/(Inputs!$E216*12))</f>
        <v>3325.8333333333335</v>
      </c>
      <c r="BB297" s="45">
        <f>IF(BB$13=1,0,($H47*(1-Inputs!$E164))/(Inputs!$E216*12))</f>
        <v>3325.8333333333335</v>
      </c>
      <c r="BC297" s="45">
        <f>IF(BC$13=1,0,($H47*(1-Inputs!$E164))/(Inputs!$E216*12))</f>
        <v>3325.8333333333335</v>
      </c>
      <c r="BD297" s="45">
        <f>IF(BD$13=1,0,($H47*(1-Inputs!$E164))/(Inputs!$E216*12))</f>
        <v>3325.8333333333335</v>
      </c>
      <c r="BE297" s="45">
        <f>IF(BE$13=1,0,($H47*(1-Inputs!$E164))/(Inputs!$E216*12))</f>
        <v>3325.8333333333335</v>
      </c>
      <c r="BF297" s="45">
        <f>IF(BF$13=1,0,($H47*(1-Inputs!$E164))/(Inputs!$E216*12))</f>
        <v>3325.8333333333335</v>
      </c>
      <c r="BG297" s="45">
        <f>IF(BG$13=1,0,($H47*(1-Inputs!$E164))/(Inputs!$E216*12))</f>
        <v>3325.8333333333335</v>
      </c>
      <c r="BH297" s="45">
        <f>IF(BH$13=1,0,($H47*(1-Inputs!$E164))/(Inputs!$E216*12))</f>
        <v>3325.8333333333335</v>
      </c>
      <c r="BI297" s="45">
        <f>IF(BI$13=1,0,($H47*(1-Inputs!$E164))/(Inputs!$E216*12))</f>
        <v>3325.8333333333335</v>
      </c>
      <c r="BJ297" s="45">
        <f>IF(BJ$13=1,0,($H47*(1-Inputs!$E164))/(Inputs!$E216*12))</f>
        <v>3325.8333333333335</v>
      </c>
      <c r="BK297" s="45">
        <f>IF(BK$13=1,0,($H47*(1-Inputs!$E164))/(Inputs!$E216*12))</f>
        <v>3325.8333333333335</v>
      </c>
      <c r="BL297" s="45">
        <f>IF(BL$13=1,0,($H47*(1-Inputs!$E164))/(Inputs!$E216*12))</f>
        <v>3325.8333333333335</v>
      </c>
      <c r="BM297" s="45">
        <f>IF(BM$13=1,0,($H47*(1-Inputs!$E164))/(Inputs!$E216*12))</f>
        <v>3325.8333333333335</v>
      </c>
      <c r="BN297" s="45">
        <f>IF(BN$13=1,0,($H47*(1-Inputs!$E164))/(Inputs!$E216*12))</f>
        <v>3325.8333333333335</v>
      </c>
      <c r="BO297" s="45">
        <f>IF(BO$13=1,0,($H47*(1-Inputs!$E164))/(Inputs!$E216*12))</f>
        <v>3325.8333333333335</v>
      </c>
      <c r="BP297" s="45">
        <f>IF(BP$13=1,0,($H47*(1-Inputs!$E164))/(Inputs!$E216*12))</f>
        <v>3325.8333333333335</v>
      </c>
      <c r="BQ297" s="45">
        <f>IF(BQ$13=1,0,($H47*(1-Inputs!$E164))/(Inputs!$E216*12))</f>
        <v>3325.8333333333335</v>
      </c>
      <c r="BR297" s="45">
        <f>IF(BR$13=1,0,($H47*(1-Inputs!$E164))/(Inputs!$E216*12))</f>
        <v>3325.8333333333335</v>
      </c>
      <c r="BS297" s="45">
        <f>IF(BS$13=1,0,($H47*(1-Inputs!$E164))/(Inputs!$E216*12))</f>
        <v>3325.8333333333335</v>
      </c>
      <c r="BT297" s="45">
        <f>IF(BT$13=1,0,($H47*(1-Inputs!$E164))/(Inputs!$E216*12))</f>
        <v>3325.8333333333335</v>
      </c>
      <c r="BU297" s="45">
        <f>IF(BU$13=1,0,($H47*(1-Inputs!$E164))/(Inputs!$E216*12))</f>
        <v>3325.8333333333335</v>
      </c>
      <c r="BV297" s="45">
        <f>IF(BV$13=1,0,($H47*(1-Inputs!$E164))/(Inputs!$E216*12))</f>
        <v>3325.8333333333335</v>
      </c>
      <c r="BW297" s="45">
        <f>IF(BW$13=1,0,($H47*(1-Inputs!$E164))/(Inputs!$E216*12))</f>
        <v>3325.8333333333335</v>
      </c>
      <c r="BX297" s="45">
        <f>IF(BX$13=1,0,($H47*(1-Inputs!$E164))/(Inputs!$E216*12))</f>
        <v>3325.8333333333335</v>
      </c>
      <c r="BY297" s="45">
        <f>IF(BY$13=1,0,($H47*(1-Inputs!$E164))/(Inputs!$E216*12))</f>
        <v>3325.8333333333335</v>
      </c>
      <c r="BZ297" s="45">
        <f>IF(BZ$13=1,0,($H47*(1-Inputs!$E164))/(Inputs!$E216*12))</f>
        <v>3325.8333333333335</v>
      </c>
      <c r="CA297" s="45">
        <f>IF(CA$13=1,0,($H47*(1-Inputs!$E164))/(Inputs!$E216*12))</f>
        <v>3325.8333333333335</v>
      </c>
      <c r="CB297" s="45">
        <f>IF(CB$13=1,0,($H47*(1-Inputs!$E164))/(Inputs!$E216*12))</f>
        <v>3325.8333333333335</v>
      </c>
      <c r="CC297" s="45">
        <f>IF(CC$13=1,0,($H47*(1-Inputs!$E164))/(Inputs!$E216*12))</f>
        <v>3325.8333333333335</v>
      </c>
      <c r="CD297" s="45">
        <f>IF(CD$13=1,0,($H47*(1-Inputs!$E164))/(Inputs!$E216*12))</f>
        <v>3325.8333333333335</v>
      </c>
      <c r="CE297" s="45">
        <f>IF(CE$13=1,0,($H47*(1-Inputs!$E164))/(Inputs!$E216*12))</f>
        <v>3325.8333333333335</v>
      </c>
      <c r="CF297" s="45">
        <f>IF(CF$13=1,0,($H47*(1-Inputs!$E164))/(Inputs!$E216*12))</f>
        <v>3325.8333333333335</v>
      </c>
      <c r="CG297" s="45">
        <f>IF(CG$13=1,0,($H47*(1-Inputs!$E164))/(Inputs!$E216*12))</f>
        <v>3325.8333333333335</v>
      </c>
      <c r="CH297" s="45">
        <f>IF(CH$13=1,0,($H47*(1-Inputs!$E164))/(Inputs!$E216*12))</f>
        <v>3325.8333333333335</v>
      </c>
      <c r="CI297" s="45">
        <f>IF(CI$13=1,0,($H47*(1-Inputs!$E164))/(Inputs!$E216*12))</f>
        <v>3325.8333333333335</v>
      </c>
      <c r="CJ297" s="45">
        <f>IF(CJ$13=1,0,($H47*(1-Inputs!$E164))/(Inputs!$E216*12))</f>
        <v>3325.8333333333335</v>
      </c>
      <c r="CK297" s="45">
        <f>IF(CK$13=1,0,($H47*(1-Inputs!$E164))/(Inputs!$E216*12))</f>
        <v>3325.8333333333335</v>
      </c>
      <c r="CL297" s="45">
        <f>IF(CL$13=1,0,($H47*(1-Inputs!$E164))/(Inputs!$E216*12))</f>
        <v>3325.8333333333335</v>
      </c>
      <c r="CM297" s="45">
        <f>IF(CM$13=1,0,($H47*(1-Inputs!$E164))/(Inputs!$E216*12))</f>
        <v>3325.8333333333335</v>
      </c>
      <c r="CN297" s="45">
        <f>IF(CN$13=1,0,($H47*(1-Inputs!$E164))/(Inputs!$E216*12))</f>
        <v>3325.8333333333335</v>
      </c>
      <c r="CO297" s="45">
        <f>IF(CO$13=1,0,($H47*(1-Inputs!$E164))/(Inputs!$E216*12))</f>
        <v>3325.8333333333335</v>
      </c>
      <c r="CP297" s="45">
        <f>IF(CP$13=1,0,($H47*(1-Inputs!$E164))/(Inputs!$E216*12))</f>
        <v>3325.8333333333335</v>
      </c>
      <c r="CQ297" s="45">
        <f>IF(CQ$13=1,0,($H47*(1-Inputs!$E164))/(Inputs!$E216*12))</f>
        <v>3325.8333333333335</v>
      </c>
      <c r="CR297" s="45">
        <f>IF(CR$13=1,0,($H47*(1-Inputs!$E164))/(Inputs!$E216*12))</f>
        <v>3325.8333333333335</v>
      </c>
      <c r="CS297" s="45">
        <f>IF(CS$13=1,0,($H47*(1-Inputs!$E164))/(Inputs!$E216*12))</f>
        <v>3325.8333333333335</v>
      </c>
      <c r="CT297" s="45">
        <f>IF(CT$13=1,0,($H47*(1-Inputs!$E164))/(Inputs!$E216*12))</f>
        <v>3325.8333333333335</v>
      </c>
      <c r="CU297" s="45">
        <f>IF(CU$13=1,0,($H47*(1-Inputs!$E164))/(Inputs!$E216*12))</f>
        <v>3325.8333333333335</v>
      </c>
      <c r="CV297" s="45">
        <f>IF(CV$13=1,0,($H47*(1-Inputs!$E164))/(Inputs!$E216*12))</f>
        <v>3325.8333333333335</v>
      </c>
      <c r="CW297" s="45">
        <f>IF(CW$13=1,0,($H47*(1-Inputs!$E164))/(Inputs!$E216*12))</f>
        <v>3325.8333333333335</v>
      </c>
      <c r="CX297" s="45">
        <f>IF(CX$13=1,0,($H47*(1-Inputs!$E164))/(Inputs!$E216*12))</f>
        <v>3325.8333333333335</v>
      </c>
      <c r="CY297" s="45">
        <f>IF(CY$13=1,0,($H47*(1-Inputs!$E164))/(Inputs!$E216*12))</f>
        <v>3325.8333333333335</v>
      </c>
      <c r="CZ297" s="45">
        <f>IF(CZ$13=1,0,($H47*(1-Inputs!$E164))/(Inputs!$E216*12))</f>
        <v>3325.8333333333335</v>
      </c>
      <c r="DA297" s="45">
        <f>IF(DA$13=1,0,($H47*(1-Inputs!$E164))/(Inputs!$E216*12))</f>
        <v>3325.8333333333335</v>
      </c>
      <c r="DB297" s="45">
        <f>IF(DB$13=1,0,($H47*(1-Inputs!$E164))/(Inputs!$E216*12))</f>
        <v>3325.8333333333335</v>
      </c>
      <c r="DC297" s="45">
        <f>IF(DC$13=1,0,($H47*(1-Inputs!$E164))/(Inputs!$E216*12))</f>
        <v>3325.8333333333335</v>
      </c>
      <c r="DD297" s="45">
        <f>IF(DD$13=1,0,($H47*(1-Inputs!$E164))/(Inputs!$E216*12))</f>
        <v>3325.8333333333335</v>
      </c>
      <c r="DE297" s="45">
        <f>IF(DE$13=1,0,($H47*(1-Inputs!$E164))/(Inputs!$E216*12))</f>
        <v>3325.8333333333335</v>
      </c>
      <c r="DF297" s="45">
        <f>IF(DF$13=1,0,($H47*(1-Inputs!$E164))/(Inputs!$E216*12))</f>
        <v>3325.8333333333335</v>
      </c>
      <c r="DG297" s="45">
        <f>IF(DG$13=1,0,($H47*(1-Inputs!$E164))/(Inputs!$E216*12))</f>
        <v>3325.8333333333335</v>
      </c>
      <c r="DH297" s="45">
        <f>IF(DH$13=1,0,($H47*(1-Inputs!$E164))/(Inputs!$E216*12))</f>
        <v>3325.8333333333335</v>
      </c>
      <c r="DI297" s="45">
        <f>IF(DI$13=1,0,($H47*(1-Inputs!$E164))/(Inputs!$E216*12))</f>
        <v>3325.8333333333335</v>
      </c>
      <c r="DJ297" s="45">
        <f>IF(DJ$13=1,0,($H47*(1-Inputs!$E164))/(Inputs!$E216*12))</f>
        <v>3325.8333333333335</v>
      </c>
      <c r="DK297" s="45">
        <f>IF(DK$13=1,0,($H47*(1-Inputs!$E164))/(Inputs!$E216*12))</f>
        <v>3325.8333333333335</v>
      </c>
      <c r="DL297" s="45">
        <f>IF(DL$13=1,0,($H47*(1-Inputs!$E164))/(Inputs!$E216*12))</f>
        <v>3325.8333333333335</v>
      </c>
      <c r="DM297" s="45">
        <f>IF(DM$13=1,0,($H47*(1-Inputs!$E164))/(Inputs!$E216*12))</f>
        <v>3325.8333333333335</v>
      </c>
      <c r="DN297" s="45">
        <f>IF(DN$13=1,0,($H47*(1-Inputs!$E164))/(Inputs!$E216*12))</f>
        <v>3325.8333333333335</v>
      </c>
      <c r="DO297" s="45">
        <f>IF(DO$13=1,0,($H47*(1-Inputs!$E164))/(Inputs!$E216*12))</f>
        <v>3325.8333333333335</v>
      </c>
      <c r="DP297" s="45">
        <f>IF(DP$13=1,0,($H47*(1-Inputs!$E164))/(Inputs!$E216*12))</f>
        <v>3325.8333333333335</v>
      </c>
      <c r="DQ297" s="45">
        <f>IF(DQ$13=1,0,($H47*(1-Inputs!$E164))/(Inputs!$E216*12))</f>
        <v>3325.8333333333335</v>
      </c>
      <c r="DR297" s="45">
        <f>IF(DR$13=1,0,($H47*(1-Inputs!$E164))/(Inputs!$E216*12))</f>
        <v>3325.8333333333335</v>
      </c>
      <c r="DS297" s="45">
        <f>IF(DS$13=1,0,($H47*(1-Inputs!$E164))/(Inputs!$E216*12))</f>
        <v>3325.8333333333335</v>
      </c>
      <c r="DT297" s="45">
        <f>IF(DT$13=1,0,($H47*(1-Inputs!$E164))/(Inputs!$E216*12))</f>
        <v>3325.8333333333335</v>
      </c>
      <c r="DU297" s="45">
        <f>IF(DU$13=1,0,($H47*(1-Inputs!$E164))/(Inputs!$E216*12))</f>
        <v>3325.8333333333335</v>
      </c>
      <c r="DV297" s="45">
        <f>IF(DV$13=1,0,($H47*(1-Inputs!$E164))/(Inputs!$E216*12))</f>
        <v>3325.8333333333335</v>
      </c>
      <c r="DW297" s="45">
        <f>IF(DW$13=1,0,($H47*(1-Inputs!$E164))/(Inputs!$E216*12))</f>
        <v>3325.8333333333335</v>
      </c>
      <c r="DX297" s="45">
        <f>IF(DX$13=1,0,($H47*(1-Inputs!$E164))/(Inputs!$E216*12))</f>
        <v>3325.8333333333335</v>
      </c>
      <c r="DY297" s="45">
        <f>IF(DY$13=1,0,($H47*(1-Inputs!$E164))/(Inputs!$E216*12))</f>
        <v>3325.8333333333335</v>
      </c>
      <c r="DZ297" s="45">
        <f>IF(DZ$13=1,0,($H47*(1-Inputs!$E164))/(Inputs!$E216*12))</f>
        <v>3325.8333333333335</v>
      </c>
      <c r="EA297" s="45">
        <f>IF(EA$13=1,0,($H47*(1-Inputs!$E164))/(Inputs!$E216*12))</f>
        <v>3325.8333333333335</v>
      </c>
      <c r="EB297" s="45">
        <f>IF(EB$13=1,0,($H47*(1-Inputs!$E164))/(Inputs!$E216*12))</f>
        <v>3325.8333333333335</v>
      </c>
      <c r="EC297" s="45">
        <f>IF(EC$13=1,0,($H47*(1-Inputs!$E164))/(Inputs!$E216*12))</f>
        <v>3325.8333333333335</v>
      </c>
      <c r="ED297" s="45">
        <f>IF(ED$13=1,0,($H47*(1-Inputs!$E164))/(Inputs!$E216*12))</f>
        <v>3325.8333333333335</v>
      </c>
      <c r="EE297" s="45">
        <f>IF(EE$13=1,0,($H47*(1-Inputs!$E164))/(Inputs!$E216*12))</f>
        <v>3325.8333333333335</v>
      </c>
      <c r="EF297" s="45">
        <f>IF(EF$13=1,0,($H47*(1-Inputs!$E164))/(Inputs!$E216*12))</f>
        <v>3325.8333333333335</v>
      </c>
      <c r="EG297" s="45">
        <f>IF(EG$13=1,0,($H47*(1-Inputs!$E164))/(Inputs!$E216*12))</f>
        <v>3325.8333333333335</v>
      </c>
      <c r="EH297" s="45">
        <f>IF(EH$13=1,0,($H47*(1-Inputs!$E164))/(Inputs!$E216*12))</f>
        <v>3325.8333333333335</v>
      </c>
      <c r="EI297" s="45">
        <f>IF(EI$13=1,0,($H47*(1-Inputs!$E164))/(Inputs!$E216*12))</f>
        <v>3325.8333333333335</v>
      </c>
      <c r="EJ297" s="45">
        <f>IF(EJ$13=1,0,($H47*(1-Inputs!$E164))/(Inputs!$E216*12))</f>
        <v>3325.8333333333335</v>
      </c>
      <c r="EK297" s="45">
        <f>IF(EK$13=1,0,($H47*(1-Inputs!$E164))/(Inputs!$E216*12))</f>
        <v>3325.8333333333335</v>
      </c>
      <c r="EL297" s="45">
        <f>IF(EL$13=1,0,($H47*(1-Inputs!$E164))/(Inputs!$E216*12))</f>
        <v>3325.8333333333335</v>
      </c>
      <c r="EM297" s="45">
        <f>IF(EM$13=1,0,($H47*(1-Inputs!$E164))/(Inputs!$E216*12))</f>
        <v>3325.8333333333335</v>
      </c>
      <c r="EN297" s="45">
        <f>IF(EN$13=1,0,($H47*(1-Inputs!$E164))/(Inputs!$E216*12))</f>
        <v>3325.8333333333335</v>
      </c>
      <c r="EO297" s="45">
        <f>IF(EO$13=1,0,($H47*(1-Inputs!$E164))/(Inputs!$E216*12))</f>
        <v>3325.8333333333335</v>
      </c>
      <c r="EP297" s="45">
        <f>IF(EP$13=1,0,($H47*(1-Inputs!$E164))/(Inputs!$E216*12))</f>
        <v>3325.8333333333335</v>
      </c>
      <c r="EQ297" s="45">
        <f>IF(EQ$13=1,0,($H47*(1-Inputs!$E164))/(Inputs!$E216*12))</f>
        <v>3325.8333333333335</v>
      </c>
      <c r="ER297" s="45">
        <f>IF(ER$13=1,0,($H47*(1-Inputs!$E164))/(Inputs!$E216*12))</f>
        <v>3325.8333333333335</v>
      </c>
      <c r="ES297" s="45">
        <f>IF(ES$13=1,0,($H47*(1-Inputs!$E164))/(Inputs!$E216*12))</f>
        <v>3325.8333333333335</v>
      </c>
      <c r="ET297" s="45">
        <f>IF(ET$13=1,0,($H47*(1-Inputs!$E164))/(Inputs!$E216*12))</f>
        <v>3325.8333333333335</v>
      </c>
      <c r="EU297" s="45">
        <f>IF(EU$13=1,0,($H47*(1-Inputs!$E164))/(Inputs!$E216*12))</f>
        <v>3325.8333333333335</v>
      </c>
      <c r="EV297" s="45">
        <f>IF(EV$13=1,0,($H47*(1-Inputs!$E164))/(Inputs!$E216*12))</f>
        <v>3325.8333333333335</v>
      </c>
      <c r="EW297" s="45">
        <f>IF(EW$13=1,0,($H47*(1-Inputs!$E164))/(Inputs!$E216*12))</f>
        <v>3325.8333333333335</v>
      </c>
      <c r="EX297" s="45">
        <f>IF(EX$13=1,0,($H47*(1-Inputs!$E164))/(Inputs!$E216*12))</f>
        <v>3325.8333333333335</v>
      </c>
      <c r="EY297" s="45">
        <f>IF(EY$13=1,0,($H47*(1-Inputs!$E164))/(Inputs!$E216*12))</f>
        <v>3325.8333333333335</v>
      </c>
      <c r="EZ297" s="45">
        <f>IF(EZ$13=1,0,($H47*(1-Inputs!$E164))/(Inputs!$E216*12))</f>
        <v>3325.8333333333335</v>
      </c>
      <c r="FA297" s="45">
        <f>IF(FA$13=1,0,($H47*(1-Inputs!$E164))/(Inputs!$E216*12))</f>
        <v>3325.8333333333335</v>
      </c>
      <c r="FB297" s="45">
        <f>IF(FB$13=1,0,($H47*(1-Inputs!$E164))/(Inputs!$E216*12))</f>
        <v>3325.8333333333335</v>
      </c>
      <c r="FC297" s="45">
        <f>IF(FC$13=1,0,($H47*(1-Inputs!$E164))/(Inputs!$E216*12))</f>
        <v>3325.8333333333335</v>
      </c>
      <c r="FD297" s="45">
        <f>IF(FD$13=1,0,($H47*(1-Inputs!$E164))/(Inputs!$E216*12))</f>
        <v>3325.8333333333335</v>
      </c>
      <c r="FE297" s="45">
        <f>IF(FE$13=1,0,($H47*(1-Inputs!$E164))/(Inputs!$E216*12))</f>
        <v>3325.8333333333335</v>
      </c>
      <c r="FF297" s="45">
        <f>IF(FF$13=1,0,($H47*(1-Inputs!$E164))/(Inputs!$E216*12))</f>
        <v>3325.8333333333335</v>
      </c>
      <c r="FG297" s="45">
        <f>IF(FG$13=1,0,($H47*(1-Inputs!$E164))/(Inputs!$E216*12))</f>
        <v>3325.8333333333335</v>
      </c>
      <c r="FH297" s="45">
        <f>IF(FH$13=1,0,($H47*(1-Inputs!$E164))/(Inputs!$E216*12))</f>
        <v>3325.8333333333335</v>
      </c>
      <c r="FI297" s="45">
        <f>IF(FI$13=1,0,($H47*(1-Inputs!$E164))/(Inputs!$E216*12))</f>
        <v>3325.8333333333335</v>
      </c>
      <c r="FJ297" s="45">
        <f>IF(FJ$13=1,0,($H47*(1-Inputs!$E164))/(Inputs!$E216*12))</f>
        <v>3325.8333333333335</v>
      </c>
      <c r="FK297" s="45">
        <f>IF(FK$13=1,0,($H47*(1-Inputs!$E164))/(Inputs!$E216*12))</f>
        <v>3325.8333333333335</v>
      </c>
      <c r="FL297" s="45">
        <f>IF(FL$13=1,0,($H47*(1-Inputs!$E164))/(Inputs!$E216*12))</f>
        <v>3325.8333333333335</v>
      </c>
      <c r="FM297" s="45">
        <f>IF(FM$13=1,0,($H47*(1-Inputs!$E164))/(Inputs!$E216*12))</f>
        <v>3325.8333333333335</v>
      </c>
      <c r="FN297" s="45">
        <f>IF(FN$13=1,0,($H47*(1-Inputs!$E164))/(Inputs!$E216*12))</f>
        <v>3325.8333333333335</v>
      </c>
      <c r="FO297" s="45">
        <f>IF(FO$13=1,0,($H47*(1-Inputs!$E164))/(Inputs!$E216*12))</f>
        <v>3325.8333333333335</v>
      </c>
      <c r="FP297" s="45">
        <f>IF(FP$13=1,0,($H47*(1-Inputs!$E164))/(Inputs!$E216*12))</f>
        <v>3325.8333333333335</v>
      </c>
      <c r="FQ297" s="45">
        <f>IF(FQ$13=1,0,($H47*(1-Inputs!$E164))/(Inputs!$E216*12))</f>
        <v>3325.8333333333335</v>
      </c>
      <c r="FR297" s="45">
        <f>IF(FR$13=1,0,($H47*(1-Inputs!$E164))/(Inputs!$E216*12))</f>
        <v>3325.8333333333335</v>
      </c>
      <c r="FS297" s="45">
        <f>IF(FS$13=1,0,($H47*(1-Inputs!$E164))/(Inputs!$E216*12))</f>
        <v>3325.8333333333335</v>
      </c>
      <c r="FT297" s="45">
        <f>IF(FT$13=1,0,($H47*(1-Inputs!$E164))/(Inputs!$E216*12))</f>
        <v>3325.8333333333335</v>
      </c>
      <c r="FU297" s="45">
        <f>IF(FU$13=1,0,($H47*(1-Inputs!$E164))/(Inputs!$E216*12))</f>
        <v>3325.8333333333335</v>
      </c>
      <c r="FV297" s="45">
        <f>IF(FV$13=1,0,($H47*(1-Inputs!$E164))/(Inputs!$E216*12))</f>
        <v>3325.8333333333335</v>
      </c>
      <c r="FW297" s="45">
        <f>IF(FW$13=1,0,($H47*(1-Inputs!$E164))/(Inputs!$E216*12))</f>
        <v>3325.8333333333335</v>
      </c>
      <c r="FX297" s="45">
        <f>IF(FX$13=1,0,($H47*(1-Inputs!$E164))/(Inputs!$E216*12))</f>
        <v>3325.8333333333335</v>
      </c>
      <c r="FY297" s="45">
        <f>IF(FY$13=1,0,($H47*(1-Inputs!$E164))/(Inputs!$E216*12))</f>
        <v>3325.8333333333335</v>
      </c>
      <c r="FZ297" s="45">
        <f>IF(FZ$13=1,0,($H47*(1-Inputs!$E164))/(Inputs!$E216*12))</f>
        <v>3325.8333333333335</v>
      </c>
      <c r="GA297" s="45">
        <f>IF(GA$13=1,0,($H47*(1-Inputs!$E164))/(Inputs!$E216*12))</f>
        <v>3325.8333333333335</v>
      </c>
      <c r="GB297" s="45">
        <f>IF(GB$13=1,0,($H47*(1-Inputs!$E164))/(Inputs!$E216*12))</f>
        <v>3325.8333333333335</v>
      </c>
      <c r="GC297" s="45">
        <f>IF(GC$13=1,0,($H47*(1-Inputs!$E164))/(Inputs!$E216*12))</f>
        <v>3325.8333333333335</v>
      </c>
      <c r="GD297" s="45">
        <f>IF(GD$13=1,0,($H47*(1-Inputs!$E164))/(Inputs!$E216*12))</f>
        <v>3325.8333333333335</v>
      </c>
      <c r="GE297" s="45">
        <f>IF(GE$13=1,0,($H47*(1-Inputs!$E164))/(Inputs!$E216*12))</f>
        <v>3325.8333333333335</v>
      </c>
      <c r="GF297" s="45">
        <f>IF(GF$13=1,0,($H47*(1-Inputs!$E164))/(Inputs!$E216*12))</f>
        <v>3325.8333333333335</v>
      </c>
      <c r="GG297" s="45">
        <f>IF(GG$13=1,0,($H47*(1-Inputs!$E164))/(Inputs!$E216*12))</f>
        <v>3325.8333333333335</v>
      </c>
      <c r="GH297" s="45">
        <f>IF(GH$13=1,0,($H47*(1-Inputs!$E164))/(Inputs!$E216*12))</f>
        <v>3325.8333333333335</v>
      </c>
      <c r="GI297" s="45">
        <f>IF(GI$13=1,0,($H47*(1-Inputs!$E164))/(Inputs!$E216*12))</f>
        <v>3325.8333333333335</v>
      </c>
      <c r="GJ297" s="45">
        <f>IF(GJ$13=1,0,($H47*(1-Inputs!$E164))/(Inputs!$E216*12))</f>
        <v>3325.8333333333335</v>
      </c>
      <c r="GK297" s="45">
        <f>IF(GK$13=1,0,($H47*(1-Inputs!$E164))/(Inputs!$E216*12))</f>
        <v>3325.8333333333335</v>
      </c>
      <c r="GL297" s="45">
        <f>IF(GL$13=1,0,($H47*(1-Inputs!$E164))/(Inputs!$E216*12))</f>
        <v>3325.8333333333335</v>
      </c>
      <c r="GM297" s="45">
        <f>IF(GM$13=1,0,($H47*(1-Inputs!$E164))/(Inputs!$E216*12))</f>
        <v>3325.8333333333335</v>
      </c>
      <c r="GN297" s="45">
        <f>IF(GN$13=1,0,($H47*(1-Inputs!$E164))/(Inputs!$E216*12))</f>
        <v>3325.8333333333335</v>
      </c>
      <c r="GO297" s="45">
        <f>IF(GO$13=1,0,($H47*(1-Inputs!$E164))/(Inputs!$E216*12))</f>
        <v>3325.8333333333335</v>
      </c>
      <c r="GP297" s="45">
        <f>IF(GP$13=1,0,($H47*(1-Inputs!$E164))/(Inputs!$E216*12))</f>
        <v>3325.8333333333335</v>
      </c>
      <c r="GQ297" s="45">
        <f>IF(GQ$13=1,0,($H47*(1-Inputs!$E164))/(Inputs!$E216*12))</f>
        <v>3325.8333333333335</v>
      </c>
      <c r="GR297" s="45">
        <f>IF(GR$13=1,0,($H47*(1-Inputs!$E164))/(Inputs!$E216*12))</f>
        <v>3325.8333333333335</v>
      </c>
      <c r="GS297" s="45">
        <f>IF(GS$13=1,0,($H47*(1-Inputs!$E164))/(Inputs!$E216*12))</f>
        <v>3325.8333333333335</v>
      </c>
      <c r="GT297" s="45">
        <f>IF(GT$13=1,0,($H47*(1-Inputs!$E164))/(Inputs!$E216*12))</f>
        <v>3325.8333333333335</v>
      </c>
      <c r="GU297" s="45">
        <f>IF(GU$13=1,0,($H47*(1-Inputs!$E164))/(Inputs!$E216*12))</f>
        <v>3325.8333333333335</v>
      </c>
      <c r="GV297" s="45">
        <f>IF(GV$13=1,0,($H47*(1-Inputs!$E164))/(Inputs!$E216*12))</f>
        <v>3325.8333333333335</v>
      </c>
      <c r="GW297" s="45">
        <f>IF(GW$13=1,0,($H47*(1-Inputs!$E164))/(Inputs!$E216*12))</f>
        <v>3325.8333333333335</v>
      </c>
      <c r="GX297" s="45">
        <f>IF(GX$13=1,0,($H47*(1-Inputs!$E164))/(Inputs!$E216*12))</f>
        <v>3325.8333333333335</v>
      </c>
      <c r="GY297" s="45">
        <f>IF(GY$13=1,0,($H47*(1-Inputs!$E164))/(Inputs!$E216*12))</f>
        <v>3325.8333333333335</v>
      </c>
      <c r="GZ297" s="45">
        <f>IF(GZ$13=1,0,($H47*(1-Inputs!$E164))/(Inputs!$E216*12))</f>
        <v>3325.8333333333335</v>
      </c>
      <c r="HA297" s="45">
        <f>IF(HA$13=1,0,($H47*(1-Inputs!$E164))/(Inputs!$E216*12))</f>
        <v>3325.8333333333335</v>
      </c>
      <c r="HB297" s="45">
        <f>IF(HB$13=1,0,($H47*(1-Inputs!$E164))/(Inputs!$E216*12))</f>
        <v>3325.8333333333335</v>
      </c>
      <c r="HC297" s="45">
        <f>IF(HC$13=1,0,($H47*(1-Inputs!$E164))/(Inputs!$E216*12))</f>
        <v>3325.8333333333335</v>
      </c>
      <c r="HD297" s="45">
        <f>IF(HD$13=1,0,($H47*(1-Inputs!$E164))/(Inputs!$E216*12))</f>
        <v>3325.8333333333335</v>
      </c>
      <c r="HE297" s="45">
        <f>IF(HE$13=1,0,($H47*(1-Inputs!$E164))/(Inputs!$E216*12))</f>
        <v>3325.8333333333335</v>
      </c>
      <c r="HF297" s="45">
        <f>IF(HF$13=1,0,($H47*(1-Inputs!$E164))/(Inputs!$E216*12))</f>
        <v>3325.8333333333335</v>
      </c>
      <c r="HG297" s="45">
        <f>IF(HG$13=1,0,($H47*(1-Inputs!$E164))/(Inputs!$E216*12))</f>
        <v>3325.8333333333335</v>
      </c>
      <c r="HH297" s="45">
        <f>IF(HH$13=1,0,($H47*(1-Inputs!$E164))/(Inputs!$E216*12))</f>
        <v>3325.8333333333335</v>
      </c>
      <c r="HI297" s="45">
        <f>IF(HI$13=1,0,($H47*(1-Inputs!$E164))/(Inputs!$E216*12))</f>
        <v>3325.8333333333335</v>
      </c>
      <c r="HJ297" s="45">
        <f>IF(HJ$13=1,0,($H47*(1-Inputs!$E164))/(Inputs!$E216*12))</f>
        <v>3325.8333333333335</v>
      </c>
      <c r="HK297" s="45">
        <f>IF(HK$13=1,0,($H47*(1-Inputs!$E164))/(Inputs!$E216*12))</f>
        <v>3325.8333333333335</v>
      </c>
      <c r="HL297" s="45">
        <f>IF(HL$13=1,0,($H47*(1-Inputs!$E164))/(Inputs!$E216*12))</f>
        <v>3325.8333333333335</v>
      </c>
      <c r="HM297" s="45">
        <f>IF(HM$13=1,0,($H47*(1-Inputs!$E164))/(Inputs!$E216*12))</f>
        <v>3325.8333333333335</v>
      </c>
      <c r="HN297" s="45">
        <f>IF(HN$13=1,0,($H47*(1-Inputs!$E164))/(Inputs!$E216*12))</f>
        <v>3325.8333333333335</v>
      </c>
      <c r="HO297" s="45">
        <f>IF(HO$13=1,0,($H47*(1-Inputs!$E164))/(Inputs!$E216*12))</f>
        <v>3325.8333333333335</v>
      </c>
      <c r="HP297" s="45">
        <f>IF(HP$13=1,0,($H47*(1-Inputs!$E164))/(Inputs!$E216*12))</f>
        <v>3325.8333333333335</v>
      </c>
      <c r="HQ297" s="45">
        <f>IF(HQ$13=1,0,($H47*(1-Inputs!$E164))/(Inputs!$E216*12))</f>
        <v>3325.8333333333335</v>
      </c>
      <c r="HR297" s="45">
        <f>IF(HR$13=1,0,($H47*(1-Inputs!$E164))/(Inputs!$E216*12))</f>
        <v>3325.8333333333335</v>
      </c>
      <c r="HS297" s="45">
        <f>IF(HS$13=1,0,($H47*(1-Inputs!$E164))/(Inputs!$E216*12))</f>
        <v>3325.8333333333335</v>
      </c>
      <c r="HT297" s="45">
        <f>IF(HT$13=1,0,($H47*(1-Inputs!$E164))/(Inputs!$E216*12))</f>
        <v>3325.8333333333335</v>
      </c>
      <c r="HU297" s="45">
        <f>IF(HU$13=1,0,($H47*(1-Inputs!$E164))/(Inputs!$E216*12))</f>
        <v>3325.8333333333335</v>
      </c>
      <c r="HV297" s="45">
        <f>IF(HV$13=1,0,($H47*(1-Inputs!$E164))/(Inputs!$E216*12))</f>
        <v>3325.8333333333335</v>
      </c>
      <c r="HW297" s="45">
        <f>IF(HW$13=1,0,($H47*(1-Inputs!$E164))/(Inputs!$E216*12))</f>
        <v>3325.8333333333335</v>
      </c>
      <c r="HX297" s="45">
        <f>IF(HX$13=1,0,($H47*(1-Inputs!$E164))/(Inputs!$E216*12))</f>
        <v>3325.8333333333335</v>
      </c>
      <c r="HY297" s="45">
        <f>IF(HY$13=1,0,($H47*(1-Inputs!$E164))/(Inputs!$E216*12))</f>
        <v>3325.8333333333335</v>
      </c>
      <c r="HZ297" s="45">
        <f>IF(HZ$13=1,0,($H47*(1-Inputs!$E164))/(Inputs!$E216*12))</f>
        <v>3325.8333333333335</v>
      </c>
      <c r="IA297" s="45">
        <f>IF(IA$13=1,0,($H47*(1-Inputs!$E164))/(Inputs!$E216*12))</f>
        <v>3325.8333333333335</v>
      </c>
      <c r="IB297" s="45">
        <f>IF(IB$13=1,0,($H47*(1-Inputs!$E164))/(Inputs!$E216*12))</f>
        <v>3325.8333333333335</v>
      </c>
      <c r="IC297" s="45">
        <f>IF(IC$13=1,0,($H47*(1-Inputs!$E164))/(Inputs!$E216*12))</f>
        <v>3325.8333333333335</v>
      </c>
      <c r="ID297" s="45">
        <f>IF(ID$13=1,0,($H47*(1-Inputs!$E164))/(Inputs!$E216*12))</f>
        <v>3325.8333333333335</v>
      </c>
      <c r="IE297" s="45">
        <f>IF(IE$13=1,0,($H47*(1-Inputs!$E164))/(Inputs!$E216*12))</f>
        <v>3325.8333333333335</v>
      </c>
      <c r="IF297" s="45">
        <f>IF(IF$13=1,0,($H47*(1-Inputs!$E164))/(Inputs!$E216*12))</f>
        <v>3325.8333333333335</v>
      </c>
      <c r="IG297" s="45">
        <f>IF(IG$13=1,0,($H47*(1-Inputs!$E164))/(Inputs!$E216*12))</f>
        <v>3325.8333333333335</v>
      </c>
      <c r="IH297" s="45">
        <f>IF(IH$13=1,0,($H47*(1-Inputs!$E164))/(Inputs!$E216*12))</f>
        <v>3325.8333333333335</v>
      </c>
      <c r="II297" s="45">
        <f>IF(II$13=1,0,($H47*(1-Inputs!$E164))/(Inputs!$E216*12))</f>
        <v>3325.8333333333335</v>
      </c>
      <c r="IJ297" s="45">
        <f>IF(IJ$13=1,0,($H47*(1-Inputs!$E164))/(Inputs!$E216*12))</f>
        <v>3325.8333333333335</v>
      </c>
      <c r="IK297" s="45">
        <f>IF(IK$13=1,0,($H47*(1-Inputs!$E164))/(Inputs!$E216*12))</f>
        <v>3325.8333333333335</v>
      </c>
      <c r="IL297" s="45">
        <f>IF(IL$13=1,0,($H47*(1-Inputs!$E164))/(Inputs!$E216*12))</f>
        <v>3325.8333333333335</v>
      </c>
      <c r="IM297" s="45">
        <f>IF(IM$13=1,0,($H47*(1-Inputs!$E164))/(Inputs!$E216*12))</f>
        <v>3325.8333333333335</v>
      </c>
      <c r="IN297" s="45">
        <f>IF(IN$13=1,0,($H47*(1-Inputs!$E164))/(Inputs!$E216*12))</f>
        <v>3325.8333333333335</v>
      </c>
      <c r="IO297" s="45">
        <f>IF(IO$13=1,0,($H47*(1-Inputs!$E164))/(Inputs!$E216*12))</f>
        <v>3325.8333333333335</v>
      </c>
      <c r="IP297" s="45">
        <f>IF(IP$13=1,0,($H47*(1-Inputs!$E164))/(Inputs!$E216*12))</f>
        <v>3325.8333333333335</v>
      </c>
      <c r="IQ297" s="45">
        <f>IF(IQ$13=1,0,($H47*(1-Inputs!$E164))/(Inputs!$E216*12))</f>
        <v>3325.8333333333335</v>
      </c>
      <c r="IR297" s="45">
        <f>IF(IR$13=1,0,($H47*(1-Inputs!$E164))/(Inputs!$E216*12))</f>
        <v>3325.8333333333335</v>
      </c>
      <c r="IS297" s="45">
        <f>IF(IS$13=1,0,($H47*(1-Inputs!$E164))/(Inputs!$E216*12))</f>
        <v>3325.8333333333335</v>
      </c>
      <c r="IT297" s="45">
        <f>IF(IT$13=1,0,($H47*(1-Inputs!$E164))/(Inputs!$E216*12))</f>
        <v>3325.8333333333335</v>
      </c>
      <c r="IU297" s="45">
        <f>IF(IU$13=1,0,($H47*(1-Inputs!$E164))/(Inputs!$E216*12))</f>
        <v>3325.8333333333335</v>
      </c>
      <c r="IV297" s="45">
        <f>IF(IV$13=1,0,($H47*(1-Inputs!$E164))/(Inputs!$E216*12))</f>
        <v>3325.8333333333335</v>
      </c>
      <c r="IW297" s="45">
        <f>IF(IW$13=1,0,($H47*(1-Inputs!$E164))/(Inputs!$E216*12))</f>
        <v>3325.8333333333335</v>
      </c>
      <c r="IX297" s="45">
        <f>IF(IX$13=1,0,($H47*(1-Inputs!$E164))/(Inputs!$E216*12))</f>
        <v>3325.8333333333335</v>
      </c>
      <c r="IY297" s="45">
        <f>IF(IY$13=1,0,($H47*(1-Inputs!$E164))/(Inputs!$E216*12))</f>
        <v>3325.8333333333335</v>
      </c>
      <c r="IZ297" s="45">
        <f>IF(IZ$13=1,0,($H47*(1-Inputs!$E164))/(Inputs!$E216*12))</f>
        <v>3325.8333333333335</v>
      </c>
      <c r="JA297" s="45">
        <f>IF(JA$13=1,0,($H47*(1-Inputs!$E164))/(Inputs!$E216*12))</f>
        <v>3325.8333333333335</v>
      </c>
      <c r="JB297" s="45">
        <f>IF(JB$13=1,0,($H47*(1-Inputs!$E164))/(Inputs!$E216*12))</f>
        <v>3325.8333333333335</v>
      </c>
      <c r="JC297" s="45">
        <f>IF(JC$13=1,0,($H47*(1-Inputs!$E164))/(Inputs!$E216*12))</f>
        <v>3325.8333333333335</v>
      </c>
      <c r="JD297" s="45">
        <f>IF(JD$13=1,0,($H47*(1-Inputs!$E164))/(Inputs!$E216*12))</f>
        <v>3325.8333333333335</v>
      </c>
      <c r="JE297" s="45">
        <f>IF(JE$13=1,0,($H47*(1-Inputs!$E164))/(Inputs!$E216*12))</f>
        <v>3325.8333333333335</v>
      </c>
      <c r="JF297" s="45">
        <f>IF(JF$13=1,0,($H47*(1-Inputs!$E164))/(Inputs!$E216*12))</f>
        <v>3325.8333333333335</v>
      </c>
      <c r="JG297" s="45">
        <f>IF(JG$13=1,0,($H47*(1-Inputs!$E164))/(Inputs!$E216*12))</f>
        <v>3325.8333333333335</v>
      </c>
      <c r="JH297" s="45">
        <f>IF(JH$13=1,0,($H47*(1-Inputs!$E164))/(Inputs!$E216*12))</f>
        <v>3325.8333333333335</v>
      </c>
      <c r="JI297" s="45">
        <f>IF(JI$13=1,0,($H47*(1-Inputs!$E164))/(Inputs!$E216*12))</f>
        <v>3325.8333333333335</v>
      </c>
      <c r="JJ297" s="45">
        <f>IF(JJ$13=1,0,($H47*(1-Inputs!$E164))/(Inputs!$E216*12))</f>
        <v>3325.8333333333335</v>
      </c>
      <c r="JK297" s="45">
        <f>IF(JK$13=1,0,($H47*(1-Inputs!$E164))/(Inputs!$E216*12))</f>
        <v>3325.8333333333335</v>
      </c>
      <c r="JL297" s="45">
        <f>IF(JL$13=1,0,($H47*(1-Inputs!$E164))/(Inputs!$E216*12))</f>
        <v>3325.8333333333335</v>
      </c>
      <c r="JM297" s="45">
        <f>IF(JM$13=1,0,($H47*(1-Inputs!$E164))/(Inputs!$E216*12))</f>
        <v>3325.8333333333335</v>
      </c>
      <c r="JN297" s="45">
        <f>IF(JN$13=1,0,($H47*(1-Inputs!$E164))/(Inputs!$E216*12))</f>
        <v>3325.8333333333335</v>
      </c>
      <c r="JO297" s="45">
        <f>IF(JO$13=1,0,($H47*(1-Inputs!$E164))/(Inputs!$E216*12))</f>
        <v>3325.8333333333335</v>
      </c>
      <c r="JP297" s="45">
        <f>IF(JP$13=1,0,($H47*(1-Inputs!$E164))/(Inputs!$E216*12))</f>
        <v>3325.8333333333335</v>
      </c>
      <c r="JQ297" s="45">
        <f>IF(JQ$13=1,0,($H47*(1-Inputs!$E164))/(Inputs!$E216*12))</f>
        <v>3325.8333333333335</v>
      </c>
      <c r="JR297" s="45">
        <f>IF(JR$13=1,0,($H47*(1-Inputs!$E164))/(Inputs!$E216*12))</f>
        <v>3325.8333333333335</v>
      </c>
      <c r="JS297" s="45">
        <f>IF(JS$13=1,0,($H47*(1-Inputs!$E164))/(Inputs!$E216*12))</f>
        <v>3325.8333333333335</v>
      </c>
      <c r="JT297" s="45">
        <f>IF(JT$13=1,0,($H47*(1-Inputs!$E164))/(Inputs!$E216*12))</f>
        <v>3325.8333333333335</v>
      </c>
      <c r="JU297" s="45">
        <f>IF(JU$13=1,0,($H47*(1-Inputs!$E164))/(Inputs!$E216*12))</f>
        <v>3325.8333333333335</v>
      </c>
      <c r="JV297" s="45">
        <f>IF(JV$13=1,0,($H47*(1-Inputs!$E164))/(Inputs!$E216*12))</f>
        <v>3325.8333333333335</v>
      </c>
      <c r="JW297" s="45">
        <f>IF(JW$13=1,0,($H47*(1-Inputs!$E164))/(Inputs!$E216*12))</f>
        <v>3325.8333333333335</v>
      </c>
      <c r="JX297" s="45">
        <f>IF(JX$13=1,0,($H47*(1-Inputs!$E164))/(Inputs!$E216*12))</f>
        <v>3325.8333333333335</v>
      </c>
      <c r="JY297" s="45">
        <f>IF(JY$13=1,0,($H47*(1-Inputs!$E164))/(Inputs!$E216*12))</f>
        <v>3325.8333333333335</v>
      </c>
      <c r="JZ297" s="45">
        <f>IF(JZ$13=1,0,($H47*(1-Inputs!$E164))/(Inputs!$E216*12))</f>
        <v>3325.8333333333335</v>
      </c>
      <c r="KA297" s="45">
        <f>IF(KA$13=1,0,($H47*(1-Inputs!$E164))/(Inputs!$E216*12))</f>
        <v>3325.8333333333335</v>
      </c>
      <c r="KB297" s="45">
        <f>IF(KB$13=1,0,($H47*(1-Inputs!$E164))/(Inputs!$E216*12))</f>
        <v>3325.8333333333335</v>
      </c>
      <c r="KC297" s="45">
        <f>IF(KC$13=1,0,($H47*(1-Inputs!$E164))/(Inputs!$E216*12))</f>
        <v>3325.8333333333335</v>
      </c>
      <c r="KD297" s="45">
        <f>IF(KD$13=1,0,($H47*(1-Inputs!$E164))/(Inputs!$E216*12))</f>
        <v>3325.8333333333335</v>
      </c>
      <c r="KE297" s="45">
        <f>IF(KE$13=1,0,($H47*(1-Inputs!$E164))/(Inputs!$E216*12))</f>
        <v>3325.8333333333335</v>
      </c>
      <c r="KF297" s="45">
        <f>IF(KF$13=1,0,($H47*(1-Inputs!$E164))/(Inputs!$E216*12))</f>
        <v>3325.8333333333335</v>
      </c>
      <c r="KG297" s="45">
        <f>IF(KG$13=1,0,($H47*(1-Inputs!$E164))/(Inputs!$E216*12))</f>
        <v>3325.8333333333335</v>
      </c>
      <c r="KH297" s="45">
        <f>IF(KH$13=1,0,($H47*(1-Inputs!$E164))/(Inputs!$E216*12))</f>
        <v>3325.8333333333335</v>
      </c>
      <c r="KI297" s="45">
        <f>IF(KI$13=1,0,($H47*(1-Inputs!$E164))/(Inputs!$E216*12))</f>
        <v>3325.8333333333335</v>
      </c>
      <c r="KJ297" s="45">
        <f>IF(KJ$13=1,0,($H47*(1-Inputs!$E164))/(Inputs!$E216*12))</f>
        <v>3325.8333333333335</v>
      </c>
      <c r="KK297" s="45">
        <f>IF(KK$13=1,0,($H47*(1-Inputs!$E164))/(Inputs!$E216*12))</f>
        <v>3325.8333333333335</v>
      </c>
      <c r="KL297" s="45">
        <f>IF(KL$13=1,0,($H47*(1-Inputs!$E164))/(Inputs!$E216*12))</f>
        <v>3325.8333333333335</v>
      </c>
      <c r="KM297" s="45">
        <f>IF(KM$13=1,0,($H47*(1-Inputs!$E164))/(Inputs!$E216*12))</f>
        <v>3325.8333333333335</v>
      </c>
      <c r="KN297" s="45">
        <f>IF(KN$13=1,0,($H47*(1-Inputs!$E164))/(Inputs!$E216*12))</f>
        <v>3325.8333333333335</v>
      </c>
      <c r="KO297" s="45">
        <f>IF(KO$13=1,0,($H47*(1-Inputs!$E164))/(Inputs!$E216*12))</f>
        <v>3325.8333333333335</v>
      </c>
      <c r="KP297" s="45">
        <f>IF(KP$13=1,0,($H47*(1-Inputs!$E164))/(Inputs!$E216*12))</f>
        <v>3325.8333333333335</v>
      </c>
      <c r="KQ297" s="45">
        <f>IF(KQ$13=1,0,($H47*(1-Inputs!$E164))/(Inputs!$E216*12))</f>
        <v>3325.8333333333335</v>
      </c>
      <c r="KR297" s="45">
        <f>IF(KR$13=1,0,($H47*(1-Inputs!$E164))/(Inputs!$E216*12))</f>
        <v>3325.8333333333335</v>
      </c>
      <c r="KS297" s="45">
        <f>IF(KS$13=1,0,($H47*(1-Inputs!$E164))/(Inputs!$E216*12))</f>
        <v>3325.8333333333335</v>
      </c>
      <c r="KT297" s="45">
        <f>IF(KT$13=1,0,($H47*(1-Inputs!$E164))/(Inputs!$E216*12))</f>
        <v>3325.8333333333335</v>
      </c>
      <c r="KU297" s="45">
        <f>IF(KU$13=1,0,($H47*(1-Inputs!$E164))/(Inputs!$E216*12))</f>
        <v>3325.8333333333335</v>
      </c>
      <c r="KV297" s="45">
        <f>IF(KV$13=1,0,($H47*(1-Inputs!$E164))/(Inputs!$E216*12))</f>
        <v>3325.8333333333335</v>
      </c>
      <c r="KW297" s="45">
        <f>IF(KW$13=1,0,($H47*(1-Inputs!$E164))/(Inputs!$E216*12))</f>
        <v>3325.8333333333335</v>
      </c>
      <c r="KX297" s="45">
        <f>IF(KX$13=1,0,($H47*(1-Inputs!$E164))/(Inputs!$E216*12))</f>
        <v>3325.8333333333335</v>
      </c>
      <c r="KY297" s="45">
        <f>IF(KY$13=1,0,($H47*(1-Inputs!$E164))/(Inputs!$E216*12))</f>
        <v>3325.8333333333335</v>
      </c>
      <c r="KZ297" s="45">
        <f>IF(KZ$13=1,0,($H47*(1-Inputs!$E164))/(Inputs!$E216*12))</f>
        <v>3325.8333333333335</v>
      </c>
      <c r="LA297" s="45">
        <f>IF(LA$13=1,0,($H47*(1-Inputs!$E164))/(Inputs!$E216*12))</f>
        <v>3325.8333333333335</v>
      </c>
      <c r="LB297" s="45">
        <f>IF(LB$13=1,0,($H47*(1-Inputs!$E164))/(Inputs!$E216*12))</f>
        <v>3325.8333333333335</v>
      </c>
      <c r="LC297" s="45">
        <f>IF(LC$13=1,0,($H47*(1-Inputs!$E164))/(Inputs!$E216*12))</f>
        <v>3325.8333333333335</v>
      </c>
      <c r="LD297" s="45">
        <f>IF(LD$13=1,0,($H47*(1-Inputs!$E164))/(Inputs!$E216*12))</f>
        <v>3325.8333333333335</v>
      </c>
      <c r="LE297" s="45">
        <f>IF(LE$13=1,0,($H47*(1-Inputs!$E164))/(Inputs!$E216*12))</f>
        <v>3325.8333333333335</v>
      </c>
      <c r="LF297" s="45">
        <f>IF(LF$13=1,0,($H47*(1-Inputs!$E164))/(Inputs!$E216*12))</f>
        <v>3325.8333333333335</v>
      </c>
      <c r="LG297" s="45">
        <f>IF(LG$13=1,0,($H47*(1-Inputs!$E164))/(Inputs!$E216*12))</f>
        <v>3325.8333333333335</v>
      </c>
      <c r="LH297" s="45">
        <f>IF(LH$13=1,0,($H47*(1-Inputs!$E164))/(Inputs!$E216*12))</f>
        <v>3325.8333333333335</v>
      </c>
      <c r="LI297" s="45">
        <f>IF(LI$13=1,0,($H47*(1-Inputs!$E164))/(Inputs!$E216*12))</f>
        <v>3325.8333333333335</v>
      </c>
      <c r="LJ297" s="45">
        <f>IF(LJ$13=1,0,($H47*(1-Inputs!$E164))/(Inputs!$E216*12))</f>
        <v>3325.8333333333335</v>
      </c>
      <c r="LK297" s="45">
        <f>IF(LK$13=1,0,($H47*(1-Inputs!$E164))/(Inputs!$E216*12))</f>
        <v>3325.8333333333335</v>
      </c>
      <c r="LL297" s="45">
        <f>IF(LL$13=1,0,($H47*(1-Inputs!$E164))/(Inputs!$E216*12))</f>
        <v>3325.8333333333335</v>
      </c>
      <c r="LM297" s="45">
        <f>IF(LM$13=1,0,($H47*(1-Inputs!$E164))/(Inputs!$E216*12))</f>
        <v>3325.8333333333335</v>
      </c>
      <c r="LN297" s="45">
        <f>IF(LN$13=1,0,($H47*(1-Inputs!$E164))/(Inputs!$E216*12))</f>
        <v>3325.8333333333335</v>
      </c>
      <c r="LO297" s="45">
        <f>IF(LO$13=1,0,($H47*(1-Inputs!$E164))/(Inputs!$E216*12))</f>
        <v>3325.8333333333335</v>
      </c>
      <c r="LP297" s="45">
        <f>IF(LP$13=1,0,($H47*(1-Inputs!$E164))/(Inputs!$E216*12))</f>
        <v>3325.8333333333335</v>
      </c>
      <c r="LQ297" s="45">
        <f>IF(LQ$13=1,0,($H47*(1-Inputs!$E164))/(Inputs!$E216*12))</f>
        <v>3325.8333333333335</v>
      </c>
      <c r="LR297" s="45">
        <f>IF(LR$13=1,0,($H47*(1-Inputs!$E164))/(Inputs!$E216*12))</f>
        <v>3325.8333333333335</v>
      </c>
      <c r="LS297" s="45">
        <f>IF(LS$13=1,0,($H47*(1-Inputs!$E164))/(Inputs!$E216*12))</f>
        <v>3325.8333333333335</v>
      </c>
      <c r="LT297" s="45">
        <f>IF(LT$13=1,0,($H47*(1-Inputs!$E164))/(Inputs!$E216*12))</f>
        <v>3325.8333333333335</v>
      </c>
      <c r="LU297" s="45"/>
      <c r="LV297" s="45"/>
      <c r="LW297" s="45"/>
      <c r="LX297" s="45"/>
      <c r="LY297" s="45"/>
      <c r="LZ297" s="45"/>
      <c r="MA297" s="45"/>
      <c r="MB297" s="45"/>
      <c r="MC297" s="45"/>
      <c r="MD297" s="45"/>
      <c r="ME297" s="45"/>
      <c r="MF297" s="45"/>
      <c r="MG297" s="45"/>
      <c r="MH297" s="45"/>
      <c r="MI297" s="45"/>
      <c r="MJ297" s="45"/>
      <c r="MK297" s="45"/>
      <c r="ML297" s="45"/>
      <c r="MM297" s="45"/>
      <c r="MN297" s="45"/>
      <c r="MO297" s="45"/>
      <c r="MP297" s="45"/>
      <c r="MQ297" s="45"/>
      <c r="MR297" s="45"/>
      <c r="MS297" s="45"/>
      <c r="MT297" s="45"/>
      <c r="MU297" s="45"/>
      <c r="MV297" s="45"/>
      <c r="MW297" s="45"/>
      <c r="MX297" s="45"/>
      <c r="MY297" s="45"/>
      <c r="MZ297" s="45"/>
      <c r="NA297" s="45"/>
      <c r="NB297" s="45"/>
      <c r="NC297" s="45"/>
      <c r="ND297" s="45"/>
      <c r="NE297" s="45"/>
      <c r="NF297" s="45"/>
      <c r="NG297" s="45"/>
      <c r="NH297" s="45"/>
      <c r="NI297" s="45"/>
      <c r="NJ297" s="45"/>
      <c r="NK297" s="45"/>
      <c r="NL297" s="45"/>
      <c r="NM297" s="45"/>
      <c r="NN297" s="45"/>
      <c r="NO297" s="45"/>
      <c r="NP297" s="45"/>
      <c r="NQ297" s="45"/>
      <c r="NR297" s="45"/>
      <c r="NS297" s="45"/>
      <c r="NT297" s="45"/>
      <c r="NU297" s="45"/>
      <c r="NV297" s="45"/>
      <c r="NW297" s="45"/>
      <c r="NX297" s="45"/>
      <c r="NY297" s="45"/>
      <c r="NZ297" s="45"/>
      <c r="OA297" s="45"/>
      <c r="OB297" s="45"/>
      <c r="OC297" s="45"/>
      <c r="OD297" s="45"/>
      <c r="OE297" s="45"/>
      <c r="OF297" s="45"/>
      <c r="OG297" s="45"/>
      <c r="OH297" s="45"/>
      <c r="OI297" s="45"/>
      <c r="OJ297" s="45"/>
      <c r="OK297" s="45"/>
      <c r="OL297" s="45"/>
      <c r="OM297" s="45"/>
      <c r="ON297" s="45"/>
      <c r="OO297" s="45"/>
      <c r="OP297" s="45"/>
      <c r="OQ297" s="45"/>
      <c r="OR297" s="45"/>
      <c r="OS297" s="45"/>
      <c r="OT297" s="45"/>
      <c r="OU297" s="45"/>
      <c r="OV297" s="45"/>
      <c r="OW297" s="45"/>
      <c r="OX297" s="45"/>
      <c r="OY297" s="45"/>
      <c r="OZ297" s="45"/>
      <c r="PA297" s="45"/>
      <c r="PB297" s="45"/>
      <c r="PC297" s="45"/>
      <c r="PD297" s="45"/>
      <c r="PE297" s="45"/>
      <c r="PF297" s="45"/>
      <c r="PG297" s="45"/>
      <c r="PH297" s="45"/>
      <c r="PI297" s="45"/>
      <c r="PJ297" s="45"/>
      <c r="PK297" s="45"/>
      <c r="PL297" s="45"/>
      <c r="PM297" s="45"/>
      <c r="PN297" s="45"/>
      <c r="PO297" s="45"/>
      <c r="PP297" s="45"/>
      <c r="PQ297" s="45"/>
      <c r="PR297" s="45"/>
      <c r="PS297" s="45"/>
      <c r="PT297" s="45"/>
      <c r="PU297" s="45"/>
      <c r="PV297" s="45"/>
      <c r="PW297" s="45"/>
      <c r="PX297" s="45"/>
      <c r="PY297" s="45"/>
      <c r="PZ297" s="45"/>
      <c r="QA297" s="45"/>
      <c r="QB297" s="45"/>
      <c r="QC297" s="45"/>
      <c r="QD297" s="45"/>
      <c r="QE297" s="45"/>
      <c r="QF297" s="45"/>
      <c r="QG297" s="45"/>
      <c r="QH297" s="45"/>
      <c r="QI297" s="45"/>
      <c r="QJ297" s="45"/>
      <c r="QK297" s="45"/>
      <c r="QL297" s="45"/>
      <c r="QM297" s="45"/>
      <c r="QN297" s="45"/>
      <c r="QO297" s="45"/>
      <c r="QP297" s="45"/>
      <c r="QQ297" s="45"/>
      <c r="QR297" s="45"/>
      <c r="QS297" s="45"/>
      <c r="QT297" s="45"/>
      <c r="QU297" s="45"/>
    </row>
    <row r="298" spans="1:463" outlineLevel="1">
      <c r="B298" s="1"/>
      <c r="C298" s="75" t="s">
        <v>313</v>
      </c>
      <c r="D298" s="208">
        <f t="shared" ref="D298:D308" si="1029">H298-E298</f>
        <v>3.0267983675003052E-9</v>
      </c>
      <c r="E298" s="208">
        <f>H50*(1-Inputs!$E$164)+G50</f>
        <v>1691778.4884000004</v>
      </c>
      <c r="F298" s="390">
        <f>Inputs!E215</f>
        <v>25</v>
      </c>
      <c r="G298" s="50" t="s">
        <v>95</v>
      </c>
      <c r="H298" s="251">
        <f t="shared" si="1028"/>
        <v>1691778.4884000034</v>
      </c>
      <c r="I298" s="45">
        <v>0</v>
      </c>
      <c r="J298" s="45">
        <v>0</v>
      </c>
      <c r="K298" s="45">
        <v>0</v>
      </c>
      <c r="L298" s="45">
        <v>0</v>
      </c>
      <c r="M298" s="45">
        <v>0</v>
      </c>
      <c r="N298" s="45">
        <v>0</v>
      </c>
      <c r="O298" s="45">
        <v>0</v>
      </c>
      <c r="P298" s="45">
        <v>0</v>
      </c>
      <c r="Q298" s="45">
        <v>0</v>
      </c>
      <c r="R298" s="45">
        <v>0</v>
      </c>
      <c r="S298" s="45">
        <v>0</v>
      </c>
      <c r="T298" s="45">
        <v>0</v>
      </c>
      <c r="U298" s="45">
        <v>0</v>
      </c>
      <c r="V298" s="45">
        <v>0</v>
      </c>
      <c r="W298" s="45">
        <v>0</v>
      </c>
      <c r="X298" s="45">
        <v>0</v>
      </c>
      <c r="Y298" s="45">
        <v>0</v>
      </c>
      <c r="Z298" s="45">
        <v>0</v>
      </c>
      <c r="AA298" s="45">
        <f>IF(AA$13=1,0,($H50*(1-Inputs!$E164))/(Inputs!$E215*12))</f>
        <v>0</v>
      </c>
      <c r="AB298" s="45">
        <f>IF(AB$13=1,0,($H50*(1-Inputs!$E164))/(Inputs!$E215*12))</f>
        <v>0</v>
      </c>
      <c r="AC298" s="45">
        <f>IF(AC$13=1,0,($H50*(1-Inputs!$E164))/(Inputs!$E215*12))</f>
        <v>0</v>
      </c>
      <c r="AD298" s="45">
        <f>IF(AD$13=1,0,($H50*(1-Inputs!$E164))/(Inputs!$E215*12))</f>
        <v>0</v>
      </c>
      <c r="AE298" s="45">
        <f>IF(AE$13=1,0,($H50*(1-Inputs!$E164))/(Inputs!$E215*12))</f>
        <v>0</v>
      </c>
      <c r="AF298" s="45">
        <f>IF(AF$13=1,0,($H50*(1-Inputs!$E164))/(Inputs!$E215*12))</f>
        <v>0</v>
      </c>
      <c r="AG298" s="45">
        <f>IF(AG$13=1,0,($H50*(1-Inputs!$E164))/(Inputs!$E215*12))</f>
        <v>5639.2616280000011</v>
      </c>
      <c r="AH298" s="45">
        <f>IF(AH$13=1,0,($H50*(1-Inputs!$E164))/(Inputs!$E215*12))</f>
        <v>5639.2616280000011</v>
      </c>
      <c r="AI298" s="45">
        <f>IF(AI$13=1,0,($H50*(1-Inputs!$E164))/(Inputs!$E215*12))</f>
        <v>5639.2616280000011</v>
      </c>
      <c r="AJ298" s="45">
        <f>IF(AJ$13=1,0,($H50*(1-Inputs!$E164))/(Inputs!$E215*12))</f>
        <v>5639.2616280000011</v>
      </c>
      <c r="AK298" s="45">
        <f>IF(AK$13=1,0,($H50*(1-Inputs!$E164))/(Inputs!$E215*12))</f>
        <v>5639.2616280000011</v>
      </c>
      <c r="AL298" s="45">
        <f>IF(AL$13=1,0,($H50*(1-Inputs!$E164))/(Inputs!$E215*12))</f>
        <v>5639.2616280000011</v>
      </c>
      <c r="AM298" s="45">
        <f>IF(AM$13=1,0,($H50*(1-Inputs!$E164))/(Inputs!$E215*12))</f>
        <v>5639.2616280000011</v>
      </c>
      <c r="AN298" s="45">
        <f>IF(AN$13=1,0,($H50*(1-Inputs!$E164))/(Inputs!$E215*12))</f>
        <v>5639.2616280000011</v>
      </c>
      <c r="AO298" s="45">
        <f>IF(AO$13=1,0,($H50*(1-Inputs!$E164))/(Inputs!$E215*12))</f>
        <v>5639.2616280000011</v>
      </c>
      <c r="AP298" s="45">
        <f>IF(AP$13=1,0,($H50*(1-Inputs!$E164))/(Inputs!$E215*12))</f>
        <v>5639.2616280000011</v>
      </c>
      <c r="AQ298" s="45">
        <f>IF(AQ$13=1,0,($H50*(1-Inputs!$E164))/(Inputs!$E215*12))</f>
        <v>5639.2616280000011</v>
      </c>
      <c r="AR298" s="45">
        <f>IF(AR$13=1,0,($H50*(1-Inputs!$E164))/(Inputs!$E215*12))</f>
        <v>5639.2616280000011</v>
      </c>
      <c r="AS298" s="45">
        <f>IF(AS$13=1,0,($H50*(1-Inputs!$E164))/(Inputs!$E215*12))</f>
        <v>5639.2616280000011</v>
      </c>
      <c r="AT298" s="45">
        <f>IF(AT$13=1,0,($H50*(1-Inputs!$E164))/(Inputs!$E215*12))</f>
        <v>5639.2616280000011</v>
      </c>
      <c r="AU298" s="45">
        <f>IF(AU$13=1,0,($H50*(1-Inputs!$E164))/(Inputs!$E215*12))</f>
        <v>5639.2616280000011</v>
      </c>
      <c r="AV298" s="45">
        <f>IF(AV$13=1,0,($H50*(1-Inputs!$E164))/(Inputs!$E215*12))</f>
        <v>5639.2616280000011</v>
      </c>
      <c r="AW298" s="45">
        <f>IF(AW$13=1,0,($H50*(1-Inputs!$E164))/(Inputs!$E215*12))</f>
        <v>5639.2616280000011</v>
      </c>
      <c r="AX298" s="45">
        <f>IF(AX$13=1,0,($H50*(1-Inputs!$E164))/(Inputs!$E215*12))</f>
        <v>5639.2616280000011</v>
      </c>
      <c r="AY298" s="45">
        <f>IF(AY$13=1,0,($H50*(1-Inputs!$E164))/(Inputs!$E215*12))</f>
        <v>5639.2616280000011</v>
      </c>
      <c r="AZ298" s="45">
        <f>IF(AZ$13=1,0,($H50*(1-Inputs!$E164))/(Inputs!$E215*12))</f>
        <v>5639.2616280000011</v>
      </c>
      <c r="BA298" s="45">
        <f>IF(BA$13=1,0,($H50*(1-Inputs!$E164))/(Inputs!$E215*12))</f>
        <v>5639.2616280000011</v>
      </c>
      <c r="BB298" s="45">
        <f>IF(BB$13=1,0,($H50*(1-Inputs!$E164))/(Inputs!$E215*12))</f>
        <v>5639.2616280000011</v>
      </c>
      <c r="BC298" s="45">
        <f>IF(BC$13=1,0,($H50*(1-Inputs!$E164))/(Inputs!$E215*12))</f>
        <v>5639.2616280000011</v>
      </c>
      <c r="BD298" s="45">
        <f>IF(BD$13=1,0,($H50*(1-Inputs!$E164))/(Inputs!$E215*12))</f>
        <v>5639.2616280000011</v>
      </c>
      <c r="BE298" s="45">
        <f>IF(BE$13=1,0,($H50*(1-Inputs!$E164))/(Inputs!$E215*12))</f>
        <v>5639.2616280000011</v>
      </c>
      <c r="BF298" s="45">
        <f>IF(BF$13=1,0,($H50*(1-Inputs!$E164))/(Inputs!$E215*12))</f>
        <v>5639.2616280000011</v>
      </c>
      <c r="BG298" s="45">
        <f>IF(BG$13=1,0,($H50*(1-Inputs!$E164))/(Inputs!$E215*12))</f>
        <v>5639.2616280000011</v>
      </c>
      <c r="BH298" s="45">
        <f>IF(BH$13=1,0,($H50*(1-Inputs!$E164))/(Inputs!$E215*12))</f>
        <v>5639.2616280000011</v>
      </c>
      <c r="BI298" s="45">
        <f>IF(BI$13=1,0,($H50*(1-Inputs!$E164))/(Inputs!$E215*12))</f>
        <v>5639.2616280000011</v>
      </c>
      <c r="BJ298" s="45">
        <f>IF(BJ$13=1,0,($H50*(1-Inputs!$E164))/(Inputs!$E215*12))</f>
        <v>5639.2616280000011</v>
      </c>
      <c r="BK298" s="45">
        <f>IF(BK$13=1,0,($H50*(1-Inputs!$E164))/(Inputs!$E215*12))</f>
        <v>5639.2616280000011</v>
      </c>
      <c r="BL298" s="45">
        <f>IF(BL$13=1,0,($H50*(1-Inputs!$E164))/(Inputs!$E215*12))</f>
        <v>5639.2616280000011</v>
      </c>
      <c r="BM298" s="45">
        <f>IF(BM$13=1,0,($H50*(1-Inputs!$E164))/(Inputs!$E215*12))</f>
        <v>5639.2616280000011</v>
      </c>
      <c r="BN298" s="45">
        <f>IF(BN$13=1,0,($H50*(1-Inputs!$E164))/(Inputs!$E215*12))</f>
        <v>5639.2616280000011</v>
      </c>
      <c r="BO298" s="45">
        <f>IF(BO$13=1,0,($H50*(1-Inputs!$E164))/(Inputs!$E215*12))</f>
        <v>5639.2616280000011</v>
      </c>
      <c r="BP298" s="45">
        <f>IF(BP$13=1,0,($H50*(1-Inputs!$E164))/(Inputs!$E215*12))</f>
        <v>5639.2616280000011</v>
      </c>
      <c r="BQ298" s="45">
        <f>IF(BQ$13=1,0,($H50*(1-Inputs!$E164))/(Inputs!$E215*12))</f>
        <v>5639.2616280000011</v>
      </c>
      <c r="BR298" s="45">
        <f>IF(BR$13=1,0,($H50*(1-Inputs!$E164))/(Inputs!$E215*12))</f>
        <v>5639.2616280000011</v>
      </c>
      <c r="BS298" s="45">
        <f>IF(BS$13=1,0,($H50*(1-Inputs!$E164))/(Inputs!$E215*12))</f>
        <v>5639.2616280000011</v>
      </c>
      <c r="BT298" s="45">
        <f>IF(BT$13=1,0,($H50*(1-Inputs!$E164))/(Inputs!$E215*12))</f>
        <v>5639.2616280000011</v>
      </c>
      <c r="BU298" s="45">
        <f>IF(BU$13=1,0,($H50*(1-Inputs!$E164))/(Inputs!$E215*12))</f>
        <v>5639.2616280000011</v>
      </c>
      <c r="BV298" s="45">
        <f>IF(BV$13=1,0,($H50*(1-Inputs!$E164))/(Inputs!$E215*12))</f>
        <v>5639.2616280000011</v>
      </c>
      <c r="BW298" s="45">
        <f>IF(BW$13=1,0,($H50*(1-Inputs!$E164))/(Inputs!$E215*12))</f>
        <v>5639.2616280000011</v>
      </c>
      <c r="BX298" s="45">
        <f>IF(BX$13=1,0,($H50*(1-Inputs!$E164))/(Inputs!$E215*12))</f>
        <v>5639.2616280000011</v>
      </c>
      <c r="BY298" s="45">
        <f>IF(BY$13=1,0,($H50*(1-Inputs!$E164))/(Inputs!$E215*12))</f>
        <v>5639.2616280000011</v>
      </c>
      <c r="BZ298" s="45">
        <f>IF(BZ$13=1,0,($H50*(1-Inputs!$E164))/(Inputs!$E215*12))</f>
        <v>5639.2616280000011</v>
      </c>
      <c r="CA298" s="45">
        <f>IF(CA$13=1,0,($H50*(1-Inputs!$E164))/(Inputs!$E215*12))</f>
        <v>5639.2616280000011</v>
      </c>
      <c r="CB298" s="45">
        <f>IF(CB$13=1,0,($H50*(1-Inputs!$E164))/(Inputs!$E215*12))</f>
        <v>5639.2616280000011</v>
      </c>
      <c r="CC298" s="45">
        <f>IF(CC$13=1,0,($H50*(1-Inputs!$E164))/(Inputs!$E215*12))</f>
        <v>5639.2616280000011</v>
      </c>
      <c r="CD298" s="45">
        <f>IF(CD$13=1,0,($H50*(1-Inputs!$E164))/(Inputs!$E215*12))</f>
        <v>5639.2616280000011</v>
      </c>
      <c r="CE298" s="45">
        <f>IF(CE$13=1,0,($H50*(1-Inputs!$E164))/(Inputs!$E215*12))</f>
        <v>5639.2616280000011</v>
      </c>
      <c r="CF298" s="45">
        <f>IF(CF$13=1,0,($H50*(1-Inputs!$E164))/(Inputs!$E215*12))</f>
        <v>5639.2616280000011</v>
      </c>
      <c r="CG298" s="45">
        <f>IF(CG$13=1,0,($H50*(1-Inputs!$E164))/(Inputs!$E215*12))</f>
        <v>5639.2616280000011</v>
      </c>
      <c r="CH298" s="45">
        <f>IF(CH$13=1,0,($H50*(1-Inputs!$E164))/(Inputs!$E215*12))</f>
        <v>5639.2616280000011</v>
      </c>
      <c r="CI298" s="45">
        <f>IF(CI$13=1,0,($H50*(1-Inputs!$E164))/(Inputs!$E215*12))</f>
        <v>5639.2616280000011</v>
      </c>
      <c r="CJ298" s="45">
        <f>IF(CJ$13=1,0,($H50*(1-Inputs!$E164))/(Inputs!$E215*12))</f>
        <v>5639.2616280000011</v>
      </c>
      <c r="CK298" s="45">
        <f>IF(CK$13=1,0,($H50*(1-Inputs!$E164))/(Inputs!$E215*12))</f>
        <v>5639.2616280000011</v>
      </c>
      <c r="CL298" s="45">
        <f>IF(CL$13=1,0,($H50*(1-Inputs!$E164))/(Inputs!$E215*12))</f>
        <v>5639.2616280000011</v>
      </c>
      <c r="CM298" s="45">
        <f>IF(CM$13=1,0,($H50*(1-Inputs!$E164))/(Inputs!$E215*12))</f>
        <v>5639.2616280000011</v>
      </c>
      <c r="CN298" s="45">
        <f>IF(CN$13=1,0,($H50*(1-Inputs!$E164))/(Inputs!$E215*12))</f>
        <v>5639.2616280000011</v>
      </c>
      <c r="CO298" s="45">
        <f>IF(CO$13=1,0,($H50*(1-Inputs!$E164))/(Inputs!$E215*12))</f>
        <v>5639.2616280000011</v>
      </c>
      <c r="CP298" s="45">
        <f>IF(CP$13=1,0,($H50*(1-Inputs!$E164))/(Inputs!$E215*12))</f>
        <v>5639.2616280000011</v>
      </c>
      <c r="CQ298" s="45">
        <f>IF(CQ$13=1,0,($H50*(1-Inputs!$E164))/(Inputs!$E215*12))</f>
        <v>5639.2616280000011</v>
      </c>
      <c r="CR298" s="45">
        <f>IF(CR$13=1,0,($H50*(1-Inputs!$E164))/(Inputs!$E215*12))</f>
        <v>5639.2616280000011</v>
      </c>
      <c r="CS298" s="45">
        <f>IF(CS$13=1,0,($H50*(1-Inputs!$E164))/(Inputs!$E215*12))</f>
        <v>5639.2616280000011</v>
      </c>
      <c r="CT298" s="45">
        <f>IF(CT$13=1,0,($H50*(1-Inputs!$E164))/(Inputs!$E215*12))</f>
        <v>5639.2616280000011</v>
      </c>
      <c r="CU298" s="45">
        <f>IF(CU$13=1,0,($H50*(1-Inputs!$E164))/(Inputs!$E215*12))</f>
        <v>5639.2616280000011</v>
      </c>
      <c r="CV298" s="45">
        <f>IF(CV$13=1,0,($H50*(1-Inputs!$E164))/(Inputs!$E215*12))</f>
        <v>5639.2616280000011</v>
      </c>
      <c r="CW298" s="45">
        <f>IF(CW$13=1,0,($H50*(1-Inputs!$E164))/(Inputs!$E215*12))</f>
        <v>5639.2616280000011</v>
      </c>
      <c r="CX298" s="45">
        <f>IF(CX$13=1,0,($H50*(1-Inputs!$E164))/(Inputs!$E215*12))</f>
        <v>5639.2616280000011</v>
      </c>
      <c r="CY298" s="45">
        <f>IF(CY$13=1,0,($H50*(1-Inputs!$E164))/(Inputs!$E215*12))</f>
        <v>5639.2616280000011</v>
      </c>
      <c r="CZ298" s="45">
        <f>IF(CZ$13=1,0,($H50*(1-Inputs!$E164))/(Inputs!$E215*12))</f>
        <v>5639.2616280000011</v>
      </c>
      <c r="DA298" s="45">
        <f>IF(DA$13=1,0,($H50*(1-Inputs!$E164))/(Inputs!$E215*12))</f>
        <v>5639.2616280000011</v>
      </c>
      <c r="DB298" s="45">
        <f>IF(DB$13=1,0,($H50*(1-Inputs!$E164))/(Inputs!$E215*12))</f>
        <v>5639.2616280000011</v>
      </c>
      <c r="DC298" s="45">
        <f>IF(DC$13=1,0,($H50*(1-Inputs!$E164))/(Inputs!$E215*12))</f>
        <v>5639.2616280000011</v>
      </c>
      <c r="DD298" s="45">
        <f>IF(DD$13=1,0,($H50*(1-Inputs!$E164))/(Inputs!$E215*12))</f>
        <v>5639.2616280000011</v>
      </c>
      <c r="DE298" s="45">
        <f>IF(DE$13=1,0,($H50*(1-Inputs!$E164))/(Inputs!$E215*12))</f>
        <v>5639.2616280000011</v>
      </c>
      <c r="DF298" s="45">
        <f>IF(DF$13=1,0,($H50*(1-Inputs!$E164))/(Inputs!$E215*12))</f>
        <v>5639.2616280000011</v>
      </c>
      <c r="DG298" s="45">
        <f>IF(DG$13=1,0,($H50*(1-Inputs!$E164))/(Inputs!$E215*12))</f>
        <v>5639.2616280000011</v>
      </c>
      <c r="DH298" s="45">
        <f>IF(DH$13=1,0,($H50*(1-Inputs!$E164))/(Inputs!$E215*12))</f>
        <v>5639.2616280000011</v>
      </c>
      <c r="DI298" s="45">
        <f>IF(DI$13=1,0,($H50*(1-Inputs!$E164))/(Inputs!$E215*12))</f>
        <v>5639.2616280000011</v>
      </c>
      <c r="DJ298" s="45">
        <f>IF(DJ$13=1,0,($H50*(1-Inputs!$E164))/(Inputs!$E215*12))</f>
        <v>5639.2616280000011</v>
      </c>
      <c r="DK298" s="45">
        <f>IF(DK$13=1,0,($H50*(1-Inputs!$E164))/(Inputs!$E215*12))</f>
        <v>5639.2616280000011</v>
      </c>
      <c r="DL298" s="45">
        <f>IF(DL$13=1,0,($H50*(1-Inputs!$E164))/(Inputs!$E215*12))</f>
        <v>5639.2616280000011</v>
      </c>
      <c r="DM298" s="45">
        <f>IF(DM$13=1,0,($H50*(1-Inputs!$E164))/(Inputs!$E215*12))</f>
        <v>5639.2616280000011</v>
      </c>
      <c r="DN298" s="45">
        <f>IF(DN$13=1,0,($H50*(1-Inputs!$E164))/(Inputs!$E215*12))</f>
        <v>5639.2616280000011</v>
      </c>
      <c r="DO298" s="45">
        <f>IF(DO$13=1,0,($H50*(1-Inputs!$E164))/(Inputs!$E215*12))</f>
        <v>5639.2616280000011</v>
      </c>
      <c r="DP298" s="45">
        <f>IF(DP$13=1,0,($H50*(1-Inputs!$E164))/(Inputs!$E215*12))</f>
        <v>5639.2616280000011</v>
      </c>
      <c r="DQ298" s="45">
        <f>IF(DQ$13=1,0,($H50*(1-Inputs!$E164))/(Inputs!$E215*12))</f>
        <v>5639.2616280000011</v>
      </c>
      <c r="DR298" s="45">
        <f>IF(DR$13=1,0,($H50*(1-Inputs!$E164))/(Inputs!$E215*12))</f>
        <v>5639.2616280000011</v>
      </c>
      <c r="DS298" s="45">
        <f>IF(DS$13=1,0,($H50*(1-Inputs!$E164))/(Inputs!$E215*12))</f>
        <v>5639.2616280000011</v>
      </c>
      <c r="DT298" s="45">
        <f>IF(DT$13=1,0,($H50*(1-Inputs!$E164))/(Inputs!$E215*12))</f>
        <v>5639.2616280000011</v>
      </c>
      <c r="DU298" s="45">
        <f>IF(DU$13=1,0,($H50*(1-Inputs!$E164))/(Inputs!$E215*12))</f>
        <v>5639.2616280000011</v>
      </c>
      <c r="DV298" s="45">
        <f>IF(DV$13=1,0,($H50*(1-Inputs!$E164))/(Inputs!$E215*12))</f>
        <v>5639.2616280000011</v>
      </c>
      <c r="DW298" s="45">
        <f>IF(DW$13=1,0,($H50*(1-Inputs!$E164))/(Inputs!$E215*12))</f>
        <v>5639.2616280000011</v>
      </c>
      <c r="DX298" s="45">
        <f>IF(DX$13=1,0,($H50*(1-Inputs!$E164))/(Inputs!$E215*12))</f>
        <v>5639.2616280000011</v>
      </c>
      <c r="DY298" s="45">
        <f>IF(DY$13=1,0,($H50*(1-Inputs!$E164))/(Inputs!$E215*12))</f>
        <v>5639.2616280000011</v>
      </c>
      <c r="DZ298" s="45">
        <f>IF(DZ$13=1,0,($H50*(1-Inputs!$E164))/(Inputs!$E215*12))</f>
        <v>5639.2616280000011</v>
      </c>
      <c r="EA298" s="45">
        <f>IF(EA$13=1,0,($H50*(1-Inputs!$E164))/(Inputs!$E215*12))</f>
        <v>5639.2616280000011</v>
      </c>
      <c r="EB298" s="45">
        <f>IF(EB$13=1,0,($H50*(1-Inputs!$E164))/(Inputs!$E215*12))</f>
        <v>5639.2616280000011</v>
      </c>
      <c r="EC298" s="45">
        <f>IF(EC$13=1,0,($H50*(1-Inputs!$E164))/(Inputs!$E215*12))</f>
        <v>5639.2616280000011</v>
      </c>
      <c r="ED298" s="45">
        <f>IF(ED$13=1,0,($H50*(1-Inputs!$E164))/(Inputs!$E215*12))</f>
        <v>5639.2616280000011</v>
      </c>
      <c r="EE298" s="45">
        <f>IF(EE$13=1,0,($H50*(1-Inputs!$E164))/(Inputs!$E215*12))</f>
        <v>5639.2616280000011</v>
      </c>
      <c r="EF298" s="45">
        <f>IF(EF$13=1,0,($H50*(1-Inputs!$E164))/(Inputs!$E215*12))</f>
        <v>5639.2616280000011</v>
      </c>
      <c r="EG298" s="45">
        <f>IF(EG$13=1,0,($H50*(1-Inputs!$E164))/(Inputs!$E215*12))</f>
        <v>5639.2616280000011</v>
      </c>
      <c r="EH298" s="45">
        <f>IF(EH$13=1,0,($H50*(1-Inputs!$E164))/(Inputs!$E215*12))</f>
        <v>5639.2616280000011</v>
      </c>
      <c r="EI298" s="45">
        <f>IF(EI$13=1,0,($H50*(1-Inputs!$E164))/(Inputs!$E215*12))</f>
        <v>5639.2616280000011</v>
      </c>
      <c r="EJ298" s="45">
        <f>IF(EJ$13=1,0,($H50*(1-Inputs!$E164))/(Inputs!$E215*12))</f>
        <v>5639.2616280000011</v>
      </c>
      <c r="EK298" s="45">
        <f>IF(EK$13=1,0,($H50*(1-Inputs!$E164))/(Inputs!$E215*12))</f>
        <v>5639.2616280000011</v>
      </c>
      <c r="EL298" s="45">
        <f>IF(EL$13=1,0,($H50*(1-Inputs!$E164))/(Inputs!$E215*12))</f>
        <v>5639.2616280000011</v>
      </c>
      <c r="EM298" s="45">
        <f>IF(EM$13=1,0,($H50*(1-Inputs!$E164))/(Inputs!$E215*12))</f>
        <v>5639.2616280000011</v>
      </c>
      <c r="EN298" s="45">
        <f>IF(EN$13=1,0,($H50*(1-Inputs!$E164))/(Inputs!$E215*12))</f>
        <v>5639.2616280000011</v>
      </c>
      <c r="EO298" s="45">
        <f>IF(EO$13=1,0,($H50*(1-Inputs!$E164))/(Inputs!$E215*12))</f>
        <v>5639.2616280000011</v>
      </c>
      <c r="EP298" s="45">
        <f>IF(EP$13=1,0,($H50*(1-Inputs!$E164))/(Inputs!$E215*12))</f>
        <v>5639.2616280000011</v>
      </c>
      <c r="EQ298" s="45">
        <f>IF(EQ$13=1,0,($H50*(1-Inputs!$E164))/(Inputs!$E215*12))</f>
        <v>5639.2616280000011</v>
      </c>
      <c r="ER298" s="45">
        <f>IF(ER$13=1,0,($H50*(1-Inputs!$E164))/(Inputs!$E215*12))</f>
        <v>5639.2616280000011</v>
      </c>
      <c r="ES298" s="45">
        <f>IF(ES$13=1,0,($H50*(1-Inputs!$E164))/(Inputs!$E215*12))</f>
        <v>5639.2616280000011</v>
      </c>
      <c r="ET298" s="45">
        <f>IF(ET$13=1,0,($H50*(1-Inputs!$E164))/(Inputs!$E215*12))</f>
        <v>5639.2616280000011</v>
      </c>
      <c r="EU298" s="45">
        <f>IF(EU$13=1,0,($H50*(1-Inputs!$E164))/(Inputs!$E215*12))</f>
        <v>5639.2616280000011</v>
      </c>
      <c r="EV298" s="45">
        <f>IF(EV$13=1,0,($H50*(1-Inputs!$E164))/(Inputs!$E215*12))</f>
        <v>5639.2616280000011</v>
      </c>
      <c r="EW298" s="45">
        <f>IF(EW$13=1,0,($H50*(1-Inputs!$E164))/(Inputs!$E215*12))</f>
        <v>5639.2616280000011</v>
      </c>
      <c r="EX298" s="45">
        <f>IF(EX$13=1,0,($H50*(1-Inputs!$E164))/(Inputs!$E215*12))</f>
        <v>5639.2616280000011</v>
      </c>
      <c r="EY298" s="45">
        <f>IF(EY$13=1,0,($H50*(1-Inputs!$E164))/(Inputs!$E215*12))</f>
        <v>5639.2616280000011</v>
      </c>
      <c r="EZ298" s="45">
        <f>IF(EZ$13=1,0,($H50*(1-Inputs!$E164))/(Inputs!$E215*12))</f>
        <v>5639.2616280000011</v>
      </c>
      <c r="FA298" s="45">
        <f>IF(FA$13=1,0,($H50*(1-Inputs!$E164))/(Inputs!$E215*12))</f>
        <v>5639.2616280000011</v>
      </c>
      <c r="FB298" s="45">
        <f>IF(FB$13=1,0,($H50*(1-Inputs!$E164))/(Inputs!$E215*12))</f>
        <v>5639.2616280000011</v>
      </c>
      <c r="FC298" s="45">
        <f>IF(FC$13=1,0,($H50*(1-Inputs!$E164))/(Inputs!$E215*12))</f>
        <v>5639.2616280000011</v>
      </c>
      <c r="FD298" s="45">
        <f>IF(FD$13=1,0,($H50*(1-Inputs!$E164))/(Inputs!$E215*12))</f>
        <v>5639.2616280000011</v>
      </c>
      <c r="FE298" s="45">
        <f>IF(FE$13=1,0,($H50*(1-Inputs!$E164))/(Inputs!$E215*12))</f>
        <v>5639.2616280000011</v>
      </c>
      <c r="FF298" s="45">
        <f>IF(FF$13=1,0,($H50*(1-Inputs!$E164))/(Inputs!$E215*12))</f>
        <v>5639.2616280000011</v>
      </c>
      <c r="FG298" s="45">
        <f>IF(FG$13=1,0,($H50*(1-Inputs!$E164))/(Inputs!$E215*12))</f>
        <v>5639.2616280000011</v>
      </c>
      <c r="FH298" s="45">
        <f>IF(FH$13=1,0,($H50*(1-Inputs!$E164))/(Inputs!$E215*12))</f>
        <v>5639.2616280000011</v>
      </c>
      <c r="FI298" s="45">
        <f>IF(FI$13=1,0,($H50*(1-Inputs!$E164))/(Inputs!$E215*12))</f>
        <v>5639.2616280000011</v>
      </c>
      <c r="FJ298" s="45">
        <f>IF(FJ$13=1,0,($H50*(1-Inputs!$E164))/(Inputs!$E215*12))</f>
        <v>5639.2616280000011</v>
      </c>
      <c r="FK298" s="45">
        <f>IF(FK$13=1,0,($H50*(1-Inputs!$E164))/(Inputs!$E215*12))</f>
        <v>5639.2616280000011</v>
      </c>
      <c r="FL298" s="45">
        <f>IF(FL$13=1,0,($H50*(1-Inputs!$E164))/(Inputs!$E215*12))</f>
        <v>5639.2616280000011</v>
      </c>
      <c r="FM298" s="45">
        <f>IF(FM$13=1,0,($H50*(1-Inputs!$E164))/(Inputs!$E215*12))</f>
        <v>5639.2616280000011</v>
      </c>
      <c r="FN298" s="45">
        <f>IF(FN$13=1,0,($H50*(1-Inputs!$E164))/(Inputs!$E215*12))</f>
        <v>5639.2616280000011</v>
      </c>
      <c r="FO298" s="45">
        <f>IF(FO$13=1,0,($H50*(1-Inputs!$E164))/(Inputs!$E215*12))</f>
        <v>5639.2616280000011</v>
      </c>
      <c r="FP298" s="45">
        <f>IF(FP$13=1,0,($H50*(1-Inputs!$E164))/(Inputs!$E215*12))</f>
        <v>5639.2616280000011</v>
      </c>
      <c r="FQ298" s="45">
        <f>IF(FQ$13=1,0,($H50*(1-Inputs!$E164))/(Inputs!$E215*12))</f>
        <v>5639.2616280000011</v>
      </c>
      <c r="FR298" s="45">
        <f>IF(FR$13=1,0,($H50*(1-Inputs!$E164))/(Inputs!$E215*12))</f>
        <v>5639.2616280000011</v>
      </c>
      <c r="FS298" s="45">
        <f>IF(FS$13=1,0,($H50*(1-Inputs!$E164))/(Inputs!$E215*12))</f>
        <v>5639.2616280000011</v>
      </c>
      <c r="FT298" s="45">
        <f>IF(FT$13=1,0,($H50*(1-Inputs!$E164))/(Inputs!$E215*12))</f>
        <v>5639.2616280000011</v>
      </c>
      <c r="FU298" s="45">
        <f>IF(FU$13=1,0,($H50*(1-Inputs!$E164))/(Inputs!$E215*12))</f>
        <v>5639.2616280000011</v>
      </c>
      <c r="FV298" s="45">
        <f>IF(FV$13=1,0,($H50*(1-Inputs!$E164))/(Inputs!$E215*12))</f>
        <v>5639.2616280000011</v>
      </c>
      <c r="FW298" s="45">
        <f>IF(FW$13=1,0,($H50*(1-Inputs!$E164))/(Inputs!$E215*12))</f>
        <v>5639.2616280000011</v>
      </c>
      <c r="FX298" s="45">
        <f>IF(FX$13=1,0,($H50*(1-Inputs!$E164))/(Inputs!$E215*12))</f>
        <v>5639.2616280000011</v>
      </c>
      <c r="FY298" s="45">
        <f>IF(FY$13=1,0,($H50*(1-Inputs!$E164))/(Inputs!$E215*12))</f>
        <v>5639.2616280000011</v>
      </c>
      <c r="FZ298" s="45">
        <f>IF(FZ$13=1,0,($H50*(1-Inputs!$E164))/(Inputs!$E215*12))</f>
        <v>5639.2616280000011</v>
      </c>
      <c r="GA298" s="45">
        <f>IF(GA$13=1,0,($H50*(1-Inputs!$E164))/(Inputs!$E215*12))</f>
        <v>5639.2616280000011</v>
      </c>
      <c r="GB298" s="45">
        <f>IF(GB$13=1,0,($H50*(1-Inputs!$E164))/(Inputs!$E215*12))</f>
        <v>5639.2616280000011</v>
      </c>
      <c r="GC298" s="45">
        <f>IF(GC$13=1,0,($H50*(1-Inputs!$E164))/(Inputs!$E215*12))</f>
        <v>5639.2616280000011</v>
      </c>
      <c r="GD298" s="45">
        <f>IF(GD$13=1,0,($H50*(1-Inputs!$E164))/(Inputs!$E215*12))</f>
        <v>5639.2616280000011</v>
      </c>
      <c r="GE298" s="45">
        <f>IF(GE$13=1,0,($H50*(1-Inputs!$E164))/(Inputs!$E215*12))</f>
        <v>5639.2616280000011</v>
      </c>
      <c r="GF298" s="45">
        <f>IF(GF$13=1,0,($H50*(1-Inputs!$E164))/(Inputs!$E215*12))</f>
        <v>5639.2616280000011</v>
      </c>
      <c r="GG298" s="45">
        <f>IF(GG$13=1,0,($H50*(1-Inputs!$E164))/(Inputs!$E215*12))</f>
        <v>5639.2616280000011</v>
      </c>
      <c r="GH298" s="45">
        <f>IF(GH$13=1,0,($H50*(1-Inputs!$E164))/(Inputs!$E215*12))</f>
        <v>5639.2616280000011</v>
      </c>
      <c r="GI298" s="45">
        <f>IF(GI$13=1,0,($H50*(1-Inputs!$E164))/(Inputs!$E215*12))</f>
        <v>5639.2616280000011</v>
      </c>
      <c r="GJ298" s="45">
        <f>IF(GJ$13=1,0,($H50*(1-Inputs!$E164))/(Inputs!$E215*12))</f>
        <v>5639.2616280000011</v>
      </c>
      <c r="GK298" s="45">
        <f>IF(GK$13=1,0,($H50*(1-Inputs!$E164))/(Inputs!$E215*12))</f>
        <v>5639.2616280000011</v>
      </c>
      <c r="GL298" s="45">
        <f>IF(GL$13=1,0,($H50*(1-Inputs!$E164))/(Inputs!$E215*12))</f>
        <v>5639.2616280000011</v>
      </c>
      <c r="GM298" s="45">
        <f>IF(GM$13=1,0,($H50*(1-Inputs!$E164))/(Inputs!$E215*12))</f>
        <v>5639.2616280000011</v>
      </c>
      <c r="GN298" s="45">
        <f>IF(GN$13=1,0,($H50*(1-Inputs!$E164))/(Inputs!$E215*12))</f>
        <v>5639.2616280000011</v>
      </c>
      <c r="GO298" s="45">
        <f>IF(GO$13=1,0,($H50*(1-Inputs!$E164))/(Inputs!$E215*12))</f>
        <v>5639.2616280000011</v>
      </c>
      <c r="GP298" s="45">
        <f>IF(GP$13=1,0,($H50*(1-Inputs!$E164))/(Inputs!$E215*12))</f>
        <v>5639.2616280000011</v>
      </c>
      <c r="GQ298" s="45">
        <f>IF(GQ$13=1,0,($H50*(1-Inputs!$E164))/(Inputs!$E215*12))</f>
        <v>5639.2616280000011</v>
      </c>
      <c r="GR298" s="45">
        <f>IF(GR$13=1,0,($H50*(1-Inputs!$E164))/(Inputs!$E215*12))</f>
        <v>5639.2616280000011</v>
      </c>
      <c r="GS298" s="45">
        <f>IF(GS$13=1,0,($H50*(1-Inputs!$E164))/(Inputs!$E215*12))</f>
        <v>5639.2616280000011</v>
      </c>
      <c r="GT298" s="45">
        <f>IF(GT$13=1,0,($H50*(1-Inputs!$E164))/(Inputs!$E215*12))</f>
        <v>5639.2616280000011</v>
      </c>
      <c r="GU298" s="45">
        <f>IF(GU$13=1,0,($H50*(1-Inputs!$E164))/(Inputs!$E215*12))</f>
        <v>5639.2616280000011</v>
      </c>
      <c r="GV298" s="45">
        <f>IF(GV$13=1,0,($H50*(1-Inputs!$E164))/(Inputs!$E215*12))</f>
        <v>5639.2616280000011</v>
      </c>
      <c r="GW298" s="45">
        <f>IF(GW$13=1,0,($H50*(1-Inputs!$E164))/(Inputs!$E215*12))</f>
        <v>5639.2616280000011</v>
      </c>
      <c r="GX298" s="45">
        <f>IF(GX$13=1,0,($H50*(1-Inputs!$E164))/(Inputs!$E215*12))</f>
        <v>5639.2616280000011</v>
      </c>
      <c r="GY298" s="45">
        <f>IF(GY$13=1,0,($H50*(1-Inputs!$E164))/(Inputs!$E215*12))</f>
        <v>5639.2616280000011</v>
      </c>
      <c r="GZ298" s="45">
        <f>IF(GZ$13=1,0,($H50*(1-Inputs!$E164))/(Inputs!$E215*12))</f>
        <v>5639.2616280000011</v>
      </c>
      <c r="HA298" s="45">
        <f>IF(HA$13=1,0,($H50*(1-Inputs!$E164))/(Inputs!$E215*12))</f>
        <v>5639.2616280000011</v>
      </c>
      <c r="HB298" s="45">
        <f>IF(HB$13=1,0,($H50*(1-Inputs!$E164))/(Inputs!$E215*12))</f>
        <v>5639.2616280000011</v>
      </c>
      <c r="HC298" s="45">
        <f>IF(HC$13=1,0,($H50*(1-Inputs!$E164))/(Inputs!$E215*12))</f>
        <v>5639.2616280000011</v>
      </c>
      <c r="HD298" s="45">
        <f>IF(HD$13=1,0,($H50*(1-Inputs!$E164))/(Inputs!$E215*12))</f>
        <v>5639.2616280000011</v>
      </c>
      <c r="HE298" s="45">
        <f>IF(HE$13=1,0,($H50*(1-Inputs!$E164))/(Inputs!$E215*12))</f>
        <v>5639.2616280000011</v>
      </c>
      <c r="HF298" s="45">
        <f>IF(HF$13=1,0,($H50*(1-Inputs!$E164))/(Inputs!$E215*12))</f>
        <v>5639.2616280000011</v>
      </c>
      <c r="HG298" s="45">
        <f>IF(HG$13=1,0,($H50*(1-Inputs!$E164))/(Inputs!$E215*12))</f>
        <v>5639.2616280000011</v>
      </c>
      <c r="HH298" s="45">
        <f>IF(HH$13=1,0,($H50*(1-Inputs!$E164))/(Inputs!$E215*12))</f>
        <v>5639.2616280000011</v>
      </c>
      <c r="HI298" s="45">
        <f>IF(HI$13=1,0,($H50*(1-Inputs!$E164))/(Inputs!$E215*12))</f>
        <v>5639.2616280000011</v>
      </c>
      <c r="HJ298" s="45">
        <f>IF(HJ$13=1,0,($H50*(1-Inputs!$E164))/(Inputs!$E215*12))</f>
        <v>5639.2616280000011</v>
      </c>
      <c r="HK298" s="45">
        <f>IF(HK$13=1,0,($H50*(1-Inputs!$E164))/(Inputs!$E215*12))</f>
        <v>5639.2616280000011</v>
      </c>
      <c r="HL298" s="45">
        <f>IF(HL$13=1,0,($H50*(1-Inputs!$E164))/(Inputs!$E215*12))</f>
        <v>5639.2616280000011</v>
      </c>
      <c r="HM298" s="45">
        <f>IF(HM$13=1,0,($H50*(1-Inputs!$E164))/(Inputs!$E215*12))</f>
        <v>5639.2616280000011</v>
      </c>
      <c r="HN298" s="45">
        <f>IF(HN$13=1,0,($H50*(1-Inputs!$E164))/(Inputs!$E215*12))</f>
        <v>5639.2616280000011</v>
      </c>
      <c r="HO298" s="45">
        <f>IF(HO$13=1,0,($H50*(1-Inputs!$E164))/(Inputs!$E215*12))</f>
        <v>5639.2616280000011</v>
      </c>
      <c r="HP298" s="45">
        <f>IF(HP$13=1,0,($H50*(1-Inputs!$E164))/(Inputs!$E215*12))</f>
        <v>5639.2616280000011</v>
      </c>
      <c r="HQ298" s="45">
        <f>IF(HQ$13=1,0,($H50*(1-Inputs!$E164))/(Inputs!$E215*12))</f>
        <v>5639.2616280000011</v>
      </c>
      <c r="HR298" s="45">
        <f>IF(HR$13=1,0,($H50*(1-Inputs!$E164))/(Inputs!$E215*12))</f>
        <v>5639.2616280000011</v>
      </c>
      <c r="HS298" s="45">
        <f>IF(HS$13=1,0,($H50*(1-Inputs!$E164))/(Inputs!$E215*12))</f>
        <v>5639.2616280000011</v>
      </c>
      <c r="HT298" s="45">
        <f>IF(HT$13=1,0,($H50*(1-Inputs!$E164))/(Inputs!$E215*12))</f>
        <v>5639.2616280000011</v>
      </c>
      <c r="HU298" s="45">
        <f>IF(HU$13=1,0,($H50*(1-Inputs!$E164))/(Inputs!$E215*12))</f>
        <v>5639.2616280000011</v>
      </c>
      <c r="HV298" s="45">
        <f>IF(HV$13=1,0,($H50*(1-Inputs!$E164))/(Inputs!$E215*12))</f>
        <v>5639.2616280000011</v>
      </c>
      <c r="HW298" s="45">
        <f>IF(HW$13=1,0,($H50*(1-Inputs!$E164))/(Inputs!$E215*12))</f>
        <v>5639.2616280000011</v>
      </c>
      <c r="HX298" s="45">
        <f>IF(HX$13=1,0,($H50*(1-Inputs!$E164))/(Inputs!$E215*12))</f>
        <v>5639.2616280000011</v>
      </c>
      <c r="HY298" s="45">
        <f>IF(HY$13=1,0,($H50*(1-Inputs!$E164))/(Inputs!$E215*12))</f>
        <v>5639.2616280000011</v>
      </c>
      <c r="HZ298" s="45">
        <f>IF(HZ$13=1,0,($H50*(1-Inputs!$E164))/(Inputs!$E215*12))</f>
        <v>5639.2616280000011</v>
      </c>
      <c r="IA298" s="45">
        <f>IF(IA$13=1,0,($H50*(1-Inputs!$E164))/(Inputs!$E215*12))</f>
        <v>5639.2616280000011</v>
      </c>
      <c r="IB298" s="45">
        <f>IF(IB$13=1,0,($H50*(1-Inputs!$E164))/(Inputs!$E215*12))</f>
        <v>5639.2616280000011</v>
      </c>
      <c r="IC298" s="45">
        <f>IF(IC$13=1,0,($H50*(1-Inputs!$E164))/(Inputs!$E215*12))</f>
        <v>5639.2616280000011</v>
      </c>
      <c r="ID298" s="45">
        <f>IF(ID$13=1,0,($H50*(1-Inputs!$E164))/(Inputs!$E215*12))</f>
        <v>5639.2616280000011</v>
      </c>
      <c r="IE298" s="45">
        <f>IF(IE$13=1,0,($H50*(1-Inputs!$E164))/(Inputs!$E215*12))</f>
        <v>5639.2616280000011</v>
      </c>
      <c r="IF298" s="45">
        <f>IF(IF$13=1,0,($H50*(1-Inputs!$E164))/(Inputs!$E215*12))</f>
        <v>5639.2616280000011</v>
      </c>
      <c r="IG298" s="45">
        <f>IF(IG$13=1,0,($H50*(1-Inputs!$E164))/(Inputs!$E215*12))</f>
        <v>5639.2616280000011</v>
      </c>
      <c r="IH298" s="45">
        <f>IF(IH$13=1,0,($H50*(1-Inputs!$E164))/(Inputs!$E215*12))</f>
        <v>5639.2616280000011</v>
      </c>
      <c r="II298" s="45">
        <f>IF(II$13=1,0,($H50*(1-Inputs!$E164))/(Inputs!$E215*12))</f>
        <v>5639.2616280000011</v>
      </c>
      <c r="IJ298" s="45">
        <f>IF(IJ$13=1,0,($H50*(1-Inputs!$E164))/(Inputs!$E215*12))</f>
        <v>5639.2616280000011</v>
      </c>
      <c r="IK298" s="45">
        <f>IF(IK$13=1,0,($H50*(1-Inputs!$E164))/(Inputs!$E215*12))</f>
        <v>5639.2616280000011</v>
      </c>
      <c r="IL298" s="45">
        <f>IF(IL$13=1,0,($H50*(1-Inputs!$E164))/(Inputs!$E215*12))</f>
        <v>5639.2616280000011</v>
      </c>
      <c r="IM298" s="45">
        <f>IF(IM$13=1,0,($H50*(1-Inputs!$E164))/(Inputs!$E215*12))</f>
        <v>5639.2616280000011</v>
      </c>
      <c r="IN298" s="45">
        <f>IF(IN$13=1,0,($H50*(1-Inputs!$E164))/(Inputs!$E215*12))</f>
        <v>5639.2616280000011</v>
      </c>
      <c r="IO298" s="45">
        <f>IF(IO$13=1,0,($H50*(1-Inputs!$E164))/(Inputs!$E215*12))</f>
        <v>5639.2616280000011</v>
      </c>
      <c r="IP298" s="45">
        <f>IF(IP$13=1,0,($H50*(1-Inputs!$E164))/(Inputs!$E215*12))</f>
        <v>5639.2616280000011</v>
      </c>
      <c r="IQ298" s="45">
        <f>IF(IQ$13=1,0,($H50*(1-Inputs!$E164))/(Inputs!$E215*12))</f>
        <v>5639.2616280000011</v>
      </c>
      <c r="IR298" s="45">
        <f>IF(IR$13=1,0,($H50*(1-Inputs!$E164))/(Inputs!$E215*12))</f>
        <v>5639.2616280000011</v>
      </c>
      <c r="IS298" s="45">
        <f>IF(IS$13=1,0,($H50*(1-Inputs!$E164))/(Inputs!$E215*12))</f>
        <v>5639.2616280000011</v>
      </c>
      <c r="IT298" s="45">
        <f>IF(IT$13=1,0,($H50*(1-Inputs!$E164))/(Inputs!$E215*12))</f>
        <v>5639.2616280000011</v>
      </c>
      <c r="IU298" s="45">
        <f>IF(IU$13=1,0,($H50*(1-Inputs!$E164))/(Inputs!$E215*12))</f>
        <v>5639.2616280000011</v>
      </c>
      <c r="IV298" s="45">
        <f>IF(IV$13=1,0,($H50*(1-Inputs!$E164))/(Inputs!$E215*12))</f>
        <v>5639.2616280000011</v>
      </c>
      <c r="IW298" s="45">
        <f>IF(IW$13=1,0,($H50*(1-Inputs!$E164))/(Inputs!$E215*12))</f>
        <v>5639.2616280000011</v>
      </c>
      <c r="IX298" s="45">
        <f>IF(IX$13=1,0,($H50*(1-Inputs!$E164))/(Inputs!$E215*12))</f>
        <v>5639.2616280000011</v>
      </c>
      <c r="IY298" s="45">
        <f>IF(IY$13=1,0,($H50*(1-Inputs!$E164))/(Inputs!$E215*12))</f>
        <v>5639.2616280000011</v>
      </c>
      <c r="IZ298" s="45">
        <f>IF(IZ$13=1,0,($H50*(1-Inputs!$E164))/(Inputs!$E215*12))</f>
        <v>5639.2616280000011</v>
      </c>
      <c r="JA298" s="45">
        <f>IF(JA$13=1,0,($H50*(1-Inputs!$E164))/(Inputs!$E215*12))</f>
        <v>5639.2616280000011</v>
      </c>
      <c r="JB298" s="45">
        <f>IF(JB$13=1,0,($H50*(1-Inputs!$E164))/(Inputs!$E215*12))</f>
        <v>5639.2616280000011</v>
      </c>
      <c r="JC298" s="45">
        <f>IF(JC$13=1,0,($H50*(1-Inputs!$E164))/(Inputs!$E215*12))</f>
        <v>5639.2616280000011</v>
      </c>
      <c r="JD298" s="45">
        <f>IF(JD$13=1,0,($H50*(1-Inputs!$E164))/(Inputs!$E215*12))</f>
        <v>5639.2616280000011</v>
      </c>
      <c r="JE298" s="45">
        <f>IF(JE$13=1,0,($H50*(1-Inputs!$E164))/(Inputs!$E215*12))</f>
        <v>5639.2616280000011</v>
      </c>
      <c r="JF298" s="45">
        <f>IF(JF$13=1,0,($H50*(1-Inputs!$E164))/(Inputs!$E215*12))</f>
        <v>5639.2616280000011</v>
      </c>
      <c r="JG298" s="45">
        <f>IF(JG$13=1,0,($H50*(1-Inputs!$E164))/(Inputs!$E215*12))</f>
        <v>5639.2616280000011</v>
      </c>
      <c r="JH298" s="45">
        <f>IF(JH$13=1,0,($H50*(1-Inputs!$E164))/(Inputs!$E215*12))</f>
        <v>5639.2616280000011</v>
      </c>
      <c r="JI298" s="45">
        <f>IF(JI$13=1,0,($H50*(1-Inputs!$E164))/(Inputs!$E215*12))</f>
        <v>5639.2616280000011</v>
      </c>
      <c r="JJ298" s="45">
        <f>IF(JJ$13=1,0,($H50*(1-Inputs!$E164))/(Inputs!$E215*12))</f>
        <v>5639.2616280000011</v>
      </c>
      <c r="JK298" s="45">
        <f>IF(JK$13=1,0,($H50*(1-Inputs!$E164))/(Inputs!$E215*12))</f>
        <v>5639.2616280000011</v>
      </c>
      <c r="JL298" s="45">
        <f>IF(JL$13=1,0,($H50*(1-Inputs!$E164))/(Inputs!$E215*12))</f>
        <v>5639.2616280000011</v>
      </c>
      <c r="JM298" s="45">
        <f>IF(JM$13=1,0,($H50*(1-Inputs!$E164))/(Inputs!$E215*12))</f>
        <v>5639.2616280000011</v>
      </c>
      <c r="JN298" s="45">
        <f>IF(JN$13=1,0,($H50*(1-Inputs!$E164))/(Inputs!$E215*12))</f>
        <v>5639.2616280000011</v>
      </c>
      <c r="JO298" s="45">
        <f>IF(JO$13=1,0,($H50*(1-Inputs!$E164))/(Inputs!$E215*12))</f>
        <v>5639.2616280000011</v>
      </c>
      <c r="JP298" s="45">
        <f>IF(JP$13=1,0,($H50*(1-Inputs!$E164))/(Inputs!$E215*12))</f>
        <v>5639.2616280000011</v>
      </c>
      <c r="JQ298" s="45">
        <f>IF(JQ$13=1,0,($H50*(1-Inputs!$E164))/(Inputs!$E215*12))</f>
        <v>5639.2616280000011</v>
      </c>
      <c r="JR298" s="45">
        <f>IF(JR$13=1,0,($H50*(1-Inputs!$E164))/(Inputs!$E215*12))</f>
        <v>5639.2616280000011</v>
      </c>
      <c r="JS298" s="45">
        <f>IF(JS$13=1,0,($H50*(1-Inputs!$E164))/(Inputs!$E215*12))</f>
        <v>5639.2616280000011</v>
      </c>
      <c r="JT298" s="45">
        <f>IF(JT$13=1,0,($H50*(1-Inputs!$E164))/(Inputs!$E215*12))</f>
        <v>5639.2616280000011</v>
      </c>
      <c r="JU298" s="45">
        <f>IF(JU$13=1,0,($H50*(1-Inputs!$E164))/(Inputs!$E215*12))</f>
        <v>5639.2616280000011</v>
      </c>
      <c r="JV298" s="45">
        <f>IF(JV$13=1,0,($H50*(1-Inputs!$E164))/(Inputs!$E215*12))</f>
        <v>5639.2616280000011</v>
      </c>
      <c r="JW298" s="45">
        <f>IF(JW$13=1,0,($H50*(1-Inputs!$E164))/(Inputs!$E215*12))</f>
        <v>5639.2616280000011</v>
      </c>
      <c r="JX298" s="45">
        <f>IF(JX$13=1,0,($H50*(1-Inputs!$E164))/(Inputs!$E215*12))</f>
        <v>5639.2616280000011</v>
      </c>
      <c r="JY298" s="45">
        <f>IF(JY$13=1,0,($H50*(1-Inputs!$E164))/(Inputs!$E215*12))</f>
        <v>5639.2616280000011</v>
      </c>
      <c r="JZ298" s="45">
        <f>IF(JZ$13=1,0,($H50*(1-Inputs!$E164))/(Inputs!$E215*12))</f>
        <v>5639.2616280000011</v>
      </c>
      <c r="KA298" s="45">
        <f>IF(KA$13=1,0,($H50*(1-Inputs!$E164))/(Inputs!$E215*12))</f>
        <v>5639.2616280000011</v>
      </c>
      <c r="KB298" s="45">
        <f>IF(KB$13=1,0,($H50*(1-Inputs!$E164))/(Inputs!$E215*12))</f>
        <v>5639.2616280000011</v>
      </c>
      <c r="KC298" s="45">
        <f>IF(KC$13=1,0,($H50*(1-Inputs!$E164))/(Inputs!$E215*12))</f>
        <v>5639.2616280000011</v>
      </c>
      <c r="KD298" s="45">
        <f>IF(KD$13=1,0,($H50*(1-Inputs!$E164))/(Inputs!$E215*12))</f>
        <v>5639.2616280000011</v>
      </c>
      <c r="KE298" s="45">
        <f>IF(KE$13=1,0,($H50*(1-Inputs!$E164))/(Inputs!$E215*12))</f>
        <v>5639.2616280000011</v>
      </c>
      <c r="KF298" s="45">
        <f>IF(KF$13=1,0,($H50*(1-Inputs!$E164))/(Inputs!$E215*12))</f>
        <v>5639.2616280000011</v>
      </c>
      <c r="KG298" s="45">
        <f>IF(KG$13=1,0,($H50*(1-Inputs!$E164))/(Inputs!$E215*12))</f>
        <v>5639.2616280000011</v>
      </c>
      <c r="KH298" s="45">
        <f>IF(KH$13=1,0,($H50*(1-Inputs!$E164))/(Inputs!$E215*12))</f>
        <v>5639.2616280000011</v>
      </c>
      <c r="KI298" s="45">
        <f>IF(KI$13=1,0,($H50*(1-Inputs!$E164))/(Inputs!$E215*12))</f>
        <v>5639.2616280000011</v>
      </c>
      <c r="KJ298" s="45">
        <f>IF(KJ$13=1,0,($H50*(1-Inputs!$E164))/(Inputs!$E215*12))</f>
        <v>5639.2616280000011</v>
      </c>
      <c r="KK298" s="45">
        <f>IF(KK$13=1,0,($H50*(1-Inputs!$E164))/(Inputs!$E215*12))</f>
        <v>5639.2616280000011</v>
      </c>
      <c r="KL298" s="45">
        <f>IF(KL$13=1,0,($H50*(1-Inputs!$E164))/(Inputs!$E215*12))</f>
        <v>5639.2616280000011</v>
      </c>
      <c r="KM298" s="45">
        <f>IF(KM$13=1,0,($H50*(1-Inputs!$E164))/(Inputs!$E215*12))</f>
        <v>5639.2616280000011</v>
      </c>
      <c r="KN298" s="45">
        <f>IF(KN$13=1,0,($H50*(1-Inputs!$E164))/(Inputs!$E215*12))</f>
        <v>5639.2616280000011</v>
      </c>
      <c r="KO298" s="45">
        <f>IF(KO$13=1,0,($H50*(1-Inputs!$E164))/(Inputs!$E215*12))</f>
        <v>5639.2616280000011</v>
      </c>
      <c r="KP298" s="45">
        <f>IF(KP$13=1,0,($H50*(1-Inputs!$E164))/(Inputs!$E215*12))</f>
        <v>5639.2616280000011</v>
      </c>
      <c r="KQ298" s="45">
        <f>IF(KQ$13=1,0,($H50*(1-Inputs!$E164))/(Inputs!$E215*12))</f>
        <v>5639.2616280000011</v>
      </c>
      <c r="KR298" s="45">
        <f>IF(KR$13=1,0,($H50*(1-Inputs!$E164))/(Inputs!$E215*12))</f>
        <v>5639.2616280000011</v>
      </c>
      <c r="KS298" s="45">
        <f>IF(KS$13=1,0,($H50*(1-Inputs!$E164))/(Inputs!$E215*12))</f>
        <v>5639.2616280000011</v>
      </c>
      <c r="KT298" s="45">
        <f>IF(KT$13=1,0,($H50*(1-Inputs!$E164))/(Inputs!$E215*12))</f>
        <v>5639.2616280000011</v>
      </c>
      <c r="KU298" s="45">
        <f>IF(KU$13=1,0,($H50*(1-Inputs!$E164))/(Inputs!$E215*12))</f>
        <v>5639.2616280000011</v>
      </c>
      <c r="KV298" s="45">
        <f>IF(KV$13=1,0,($H50*(1-Inputs!$E164))/(Inputs!$E215*12))</f>
        <v>5639.2616280000011</v>
      </c>
      <c r="KW298" s="45">
        <f>IF(KW$13=1,0,($H50*(1-Inputs!$E164))/(Inputs!$E215*12))</f>
        <v>5639.2616280000011</v>
      </c>
      <c r="KX298" s="45">
        <f>IF(KX$13=1,0,($H50*(1-Inputs!$E164))/(Inputs!$E215*12))</f>
        <v>5639.2616280000011</v>
      </c>
      <c r="KY298" s="45">
        <f>IF(KY$13=1,0,($H50*(1-Inputs!$E164))/(Inputs!$E215*12))</f>
        <v>5639.2616280000011</v>
      </c>
      <c r="KZ298" s="45">
        <f>IF(KZ$13=1,0,($H50*(1-Inputs!$E164))/(Inputs!$E215*12))</f>
        <v>5639.2616280000011</v>
      </c>
      <c r="LA298" s="45">
        <f>IF(LA$13=1,0,($H50*(1-Inputs!$E164))/(Inputs!$E215*12))</f>
        <v>5639.2616280000011</v>
      </c>
      <c r="LB298" s="45">
        <f>IF(LB$13=1,0,($H50*(1-Inputs!$E164))/(Inputs!$E215*12))</f>
        <v>5639.2616280000011</v>
      </c>
      <c r="LC298" s="45">
        <f>IF(LC$13=1,0,($H50*(1-Inputs!$E164))/(Inputs!$E215*12))</f>
        <v>5639.2616280000011</v>
      </c>
      <c r="LD298" s="45">
        <f>IF(LD$13=1,0,($H50*(1-Inputs!$E164))/(Inputs!$E215*12))</f>
        <v>5639.2616280000011</v>
      </c>
      <c r="LE298" s="45">
        <f>IF(LE$13=1,0,($H50*(1-Inputs!$E164))/(Inputs!$E215*12))</f>
        <v>5639.2616280000011</v>
      </c>
      <c r="LF298" s="45">
        <f>IF(LF$13=1,0,($H50*(1-Inputs!$E164))/(Inputs!$E215*12))</f>
        <v>5639.2616280000011</v>
      </c>
      <c r="LG298" s="45">
        <f>IF(LG$13=1,0,($H50*(1-Inputs!$E164))/(Inputs!$E215*12))</f>
        <v>5639.2616280000011</v>
      </c>
      <c r="LH298" s="45">
        <f>IF(LH$13=1,0,($H50*(1-Inputs!$E164))/(Inputs!$E215*12))</f>
        <v>5639.2616280000011</v>
      </c>
      <c r="LI298" s="45">
        <f>IF(LI$13=1,0,($H50*(1-Inputs!$E164))/(Inputs!$E215*12))</f>
        <v>5639.2616280000011</v>
      </c>
      <c r="LJ298" s="45">
        <f>IF(LJ$13=1,0,($H50*(1-Inputs!$E164))/(Inputs!$E215*12))</f>
        <v>5639.2616280000011</v>
      </c>
      <c r="LK298" s="45">
        <f>IF(LK$13=1,0,($H50*(1-Inputs!$E164))/(Inputs!$E215*12))</f>
        <v>5639.2616280000011</v>
      </c>
      <c r="LL298" s="45">
        <f>IF(LL$13=1,0,($H50*(1-Inputs!$E164))/(Inputs!$E215*12))</f>
        <v>5639.2616280000011</v>
      </c>
      <c r="LM298" s="45">
        <f>IF(LM$13=1,0,($H50*(1-Inputs!$E164))/(Inputs!$E215*12))</f>
        <v>5639.2616280000011</v>
      </c>
      <c r="LN298" s="45">
        <f>IF(LN$13=1,0,($H50*(1-Inputs!$E164))/(Inputs!$E215*12))</f>
        <v>5639.2616280000011</v>
      </c>
      <c r="LO298" s="45">
        <f>IF(LO$13=1,0,($H50*(1-Inputs!$E164))/(Inputs!$E215*12))</f>
        <v>5639.2616280000011</v>
      </c>
      <c r="LP298" s="45">
        <f>IF(LP$13=1,0,($H50*(1-Inputs!$E164))/(Inputs!$E215*12))</f>
        <v>5639.2616280000011</v>
      </c>
      <c r="LQ298" s="45">
        <f>IF(LQ$13=1,0,($H50*(1-Inputs!$E164))/(Inputs!$E215*12))</f>
        <v>5639.2616280000011</v>
      </c>
      <c r="LR298" s="45">
        <f>IF(LR$13=1,0,($H50*(1-Inputs!$E164))/(Inputs!$E215*12))</f>
        <v>5639.2616280000011</v>
      </c>
      <c r="LS298" s="45">
        <f>IF(LS$13=1,0,($H50*(1-Inputs!$E164))/(Inputs!$E215*12))</f>
        <v>5639.2616280000011</v>
      </c>
      <c r="LT298" s="45">
        <f>IF(LT$13=1,0,($H50*(1-Inputs!$E164))/(Inputs!$E215*12))</f>
        <v>5639.2616280000011</v>
      </c>
      <c r="LU298" s="45"/>
      <c r="LV298" s="45"/>
      <c r="LW298" s="45"/>
      <c r="LX298" s="45"/>
      <c r="LY298" s="45"/>
      <c r="LZ298" s="45"/>
      <c r="MA298" s="45"/>
      <c r="MB298" s="45"/>
      <c r="MC298" s="45"/>
      <c r="MD298" s="45"/>
      <c r="ME298" s="45"/>
      <c r="MF298" s="45"/>
      <c r="MG298" s="45"/>
      <c r="MH298" s="45"/>
      <c r="MI298" s="45"/>
      <c r="MJ298" s="45"/>
      <c r="MK298" s="45"/>
      <c r="ML298" s="45"/>
      <c r="MM298" s="45"/>
      <c r="MN298" s="45"/>
      <c r="MO298" s="45"/>
      <c r="MP298" s="45"/>
      <c r="MQ298" s="45"/>
      <c r="MR298" s="45"/>
      <c r="MS298" s="45"/>
      <c r="MT298" s="45"/>
      <c r="MU298" s="45"/>
      <c r="MV298" s="45"/>
      <c r="MW298" s="45"/>
      <c r="MX298" s="45"/>
      <c r="MY298" s="45"/>
      <c r="MZ298" s="45"/>
      <c r="NA298" s="45"/>
      <c r="NB298" s="45"/>
      <c r="NC298" s="45"/>
      <c r="ND298" s="45"/>
      <c r="NE298" s="45"/>
      <c r="NF298" s="45"/>
      <c r="NG298" s="45"/>
      <c r="NH298" s="45"/>
      <c r="NI298" s="45"/>
      <c r="NJ298" s="45"/>
      <c r="NK298" s="45"/>
      <c r="NL298" s="45"/>
      <c r="NM298" s="45"/>
      <c r="NN298" s="45"/>
      <c r="NO298" s="45"/>
      <c r="NP298" s="45"/>
      <c r="NQ298" s="45"/>
      <c r="NR298" s="45"/>
      <c r="NS298" s="45"/>
      <c r="NT298" s="45"/>
      <c r="NU298" s="45"/>
      <c r="NV298" s="45"/>
      <c r="NW298" s="45"/>
      <c r="NX298" s="45"/>
      <c r="NY298" s="45"/>
      <c r="NZ298" s="45"/>
      <c r="OA298" s="45"/>
      <c r="OB298" s="45"/>
      <c r="OC298" s="45"/>
      <c r="OD298" s="45"/>
      <c r="OE298" s="45"/>
      <c r="OF298" s="45"/>
      <c r="OG298" s="45"/>
      <c r="OH298" s="45"/>
      <c r="OI298" s="45"/>
      <c r="OJ298" s="45"/>
      <c r="OK298" s="45"/>
      <c r="OL298" s="45"/>
      <c r="OM298" s="45"/>
      <c r="ON298" s="45"/>
      <c r="OO298" s="45"/>
      <c r="OP298" s="45"/>
      <c r="OQ298" s="45"/>
      <c r="OR298" s="45"/>
      <c r="OS298" s="45"/>
      <c r="OT298" s="45"/>
      <c r="OU298" s="45"/>
      <c r="OV298" s="45"/>
      <c r="OW298" s="45"/>
      <c r="OX298" s="45"/>
      <c r="OY298" s="45"/>
      <c r="OZ298" s="45"/>
      <c r="PA298" s="45"/>
      <c r="PB298" s="45"/>
      <c r="PC298" s="45"/>
      <c r="PD298" s="45"/>
      <c r="PE298" s="45"/>
      <c r="PF298" s="45"/>
      <c r="PG298" s="45"/>
      <c r="PH298" s="45"/>
      <c r="PI298" s="45"/>
      <c r="PJ298" s="45"/>
      <c r="PK298" s="45"/>
      <c r="PL298" s="45"/>
      <c r="PM298" s="45"/>
      <c r="PN298" s="45"/>
      <c r="PO298" s="45"/>
      <c r="PP298" s="45"/>
      <c r="PQ298" s="45"/>
      <c r="PR298" s="45"/>
      <c r="PS298" s="45"/>
      <c r="PT298" s="45"/>
      <c r="PU298" s="45"/>
      <c r="PV298" s="45"/>
      <c r="PW298" s="45"/>
      <c r="PX298" s="45"/>
      <c r="PY298" s="45"/>
      <c r="PZ298" s="45"/>
      <c r="QA298" s="45"/>
      <c r="QB298" s="45"/>
      <c r="QC298" s="45"/>
      <c r="QD298" s="45"/>
      <c r="QE298" s="45"/>
      <c r="QF298" s="45"/>
      <c r="QG298" s="45"/>
      <c r="QH298" s="45"/>
      <c r="QI298" s="45"/>
      <c r="QJ298" s="45"/>
      <c r="QK298" s="45"/>
      <c r="QL298" s="45"/>
      <c r="QM298" s="45"/>
      <c r="QN298" s="45"/>
      <c r="QO298" s="45"/>
      <c r="QP298" s="45"/>
      <c r="QQ298" s="45"/>
      <c r="QR298" s="45"/>
      <c r="QS298" s="45"/>
      <c r="QT298" s="45"/>
      <c r="QU298" s="45"/>
    </row>
    <row r="299" spans="1:463" outlineLevel="1">
      <c r="B299" s="1"/>
      <c r="C299" s="75" t="s">
        <v>543</v>
      </c>
      <c r="D299" s="208">
        <f t="shared" si="1029"/>
        <v>-6.28642737865448E-9</v>
      </c>
      <c r="E299" s="208">
        <f>(H51+H52)*(1-Inputs!$E$164)+G51+G52</f>
        <v>1165404.2400000002</v>
      </c>
      <c r="F299" s="390">
        <f>Inputs!E219</f>
        <v>25</v>
      </c>
      <c r="G299" s="50" t="s">
        <v>95</v>
      </c>
      <c r="H299" s="251">
        <f t="shared" si="1028"/>
        <v>1165404.2399999939</v>
      </c>
      <c r="I299" s="45">
        <v>0</v>
      </c>
      <c r="J299" s="45">
        <v>0</v>
      </c>
      <c r="K299" s="45">
        <v>0</v>
      </c>
      <c r="L299" s="45">
        <v>0</v>
      </c>
      <c r="M299" s="45">
        <v>0</v>
      </c>
      <c r="N299" s="45">
        <v>0</v>
      </c>
      <c r="O299" s="45">
        <v>0</v>
      </c>
      <c r="P299" s="45">
        <v>0</v>
      </c>
      <c r="Q299" s="45">
        <v>0</v>
      </c>
      <c r="R299" s="45">
        <v>0</v>
      </c>
      <c r="S299" s="45">
        <v>0</v>
      </c>
      <c r="T299" s="45">
        <v>0</v>
      </c>
      <c r="U299" s="45">
        <v>0</v>
      </c>
      <c r="V299" s="45">
        <v>0</v>
      </c>
      <c r="W299" s="45">
        <v>0</v>
      </c>
      <c r="X299" s="45">
        <v>0</v>
      </c>
      <c r="Y299" s="45">
        <v>0</v>
      </c>
      <c r="Z299" s="45">
        <v>0</v>
      </c>
      <c r="AA299" s="45">
        <f>IF(AA$13=1,0,($H51+$H52)*(1-Inputs!$E164)/(Inputs!$E219*12))</f>
        <v>0</v>
      </c>
      <c r="AB299" s="45">
        <f>IF(AB$13=1,0,($H51+$H52)*(1-Inputs!$E164)/(Inputs!$E219*12))</f>
        <v>0</v>
      </c>
      <c r="AC299" s="45">
        <f>IF(AC$13=1,0,($H51+$H52)*(1-Inputs!$E164)/(Inputs!$E219*12))</f>
        <v>0</v>
      </c>
      <c r="AD299" s="45">
        <f>IF(AD$13=1,0,($H51+$H52)*(1-Inputs!$E164)/(Inputs!$E219*12))</f>
        <v>0</v>
      </c>
      <c r="AE299" s="45">
        <f>IF(AE$13=1,0,($H51+$H52)*(1-Inputs!$E164)/(Inputs!$E219*12))</f>
        <v>0</v>
      </c>
      <c r="AF299" s="45">
        <f>IF(AF$13=1,0,($H51+$H52)*(1-Inputs!$E164)/(Inputs!$E219*12))</f>
        <v>0</v>
      </c>
      <c r="AG299" s="45">
        <f>IF(AG$13=1,0,($H51+$H52)*(1-Inputs!$E164)/(Inputs!$E219*12))</f>
        <v>3884.6808000000005</v>
      </c>
      <c r="AH299" s="45">
        <f>IF(AH$13=1,0,($H51+$H52)*(1-Inputs!$E164)/(Inputs!$E219*12))</f>
        <v>3884.6808000000005</v>
      </c>
      <c r="AI299" s="45">
        <f>IF(AI$13=1,0,($H51+$H52)*(1-Inputs!$E164)/(Inputs!$E219*12))</f>
        <v>3884.6808000000005</v>
      </c>
      <c r="AJ299" s="45">
        <f>IF(AJ$13=1,0,($H51+$H52)*(1-Inputs!$E164)/(Inputs!$E219*12))</f>
        <v>3884.6808000000005</v>
      </c>
      <c r="AK299" s="45">
        <f>IF(AK$13=1,0,($H51+$H52)*(1-Inputs!$E164)/(Inputs!$E219*12))</f>
        <v>3884.6808000000005</v>
      </c>
      <c r="AL299" s="45">
        <f>IF(AL$13=1,0,($H51+$H52)*(1-Inputs!$E164)/(Inputs!$E219*12))</f>
        <v>3884.6808000000005</v>
      </c>
      <c r="AM299" s="45">
        <f>IF(AM$13=1,0,($H51+$H52)*(1-Inputs!$E164)/(Inputs!$E219*12))</f>
        <v>3884.6808000000005</v>
      </c>
      <c r="AN299" s="45">
        <f>IF(AN$13=1,0,($H51+$H52)*(1-Inputs!$E164)/(Inputs!$E219*12))</f>
        <v>3884.6808000000005</v>
      </c>
      <c r="AO299" s="45">
        <f>IF(AO$13=1,0,($H51+$H52)*(1-Inputs!$E164)/(Inputs!$E219*12))</f>
        <v>3884.6808000000005</v>
      </c>
      <c r="AP299" s="45">
        <f>IF(AP$13=1,0,($H51+$H52)*(1-Inputs!$E164)/(Inputs!$E219*12))</f>
        <v>3884.6808000000005</v>
      </c>
      <c r="AQ299" s="45">
        <f>IF(AQ$13=1,0,($H51+$H52)*(1-Inputs!$E164)/(Inputs!$E219*12))</f>
        <v>3884.6808000000005</v>
      </c>
      <c r="AR299" s="45">
        <f>IF(AR$13=1,0,($H51+$H52)*(1-Inputs!$E164)/(Inputs!$E219*12))</f>
        <v>3884.6808000000005</v>
      </c>
      <c r="AS299" s="45">
        <f>IF(AS$13=1,0,($H51+$H52)*(1-Inputs!$E164)/(Inputs!$E219*12))</f>
        <v>3884.6808000000005</v>
      </c>
      <c r="AT299" s="45">
        <f>IF(AT$13=1,0,($H51+$H52)*(1-Inputs!$E164)/(Inputs!$E219*12))</f>
        <v>3884.6808000000005</v>
      </c>
      <c r="AU299" s="45">
        <f>IF(AU$13=1,0,($H51+$H52)*(1-Inputs!$E164)/(Inputs!$E219*12))</f>
        <v>3884.6808000000005</v>
      </c>
      <c r="AV299" s="45">
        <f>IF(AV$13=1,0,($H51+$H52)*(1-Inputs!$E164)/(Inputs!$E219*12))</f>
        <v>3884.6808000000005</v>
      </c>
      <c r="AW299" s="45">
        <f>IF(AW$13=1,0,($H51+$H52)*(1-Inputs!$E164)/(Inputs!$E219*12))</f>
        <v>3884.6808000000005</v>
      </c>
      <c r="AX299" s="45">
        <f>IF(AX$13=1,0,($H51+$H52)*(1-Inputs!$E164)/(Inputs!$E219*12))</f>
        <v>3884.6808000000005</v>
      </c>
      <c r="AY299" s="45">
        <f>IF(AY$13=1,0,($H51+$H52)*(1-Inputs!$E164)/(Inputs!$E219*12))</f>
        <v>3884.6808000000005</v>
      </c>
      <c r="AZ299" s="45">
        <f>IF(AZ$13=1,0,($H51+$H52)*(1-Inputs!$E164)/(Inputs!$E219*12))</f>
        <v>3884.6808000000005</v>
      </c>
      <c r="BA299" s="45">
        <f>IF(BA$13=1,0,($H51+$H52)*(1-Inputs!$E164)/(Inputs!$E219*12))</f>
        <v>3884.6808000000005</v>
      </c>
      <c r="BB299" s="45">
        <f>IF(BB$13=1,0,($H51+$H52)*(1-Inputs!$E164)/(Inputs!$E219*12))</f>
        <v>3884.6808000000005</v>
      </c>
      <c r="BC299" s="45">
        <f>IF(BC$13=1,0,($H51+$H52)*(1-Inputs!$E164)/(Inputs!$E219*12))</f>
        <v>3884.6808000000005</v>
      </c>
      <c r="BD299" s="45">
        <f>IF(BD$13=1,0,($H51+$H52)*(1-Inputs!$E164)/(Inputs!$E219*12))</f>
        <v>3884.6808000000005</v>
      </c>
      <c r="BE299" s="45">
        <f>IF(BE$13=1,0,($H51+$H52)*(1-Inputs!$E164)/(Inputs!$E219*12))</f>
        <v>3884.6808000000005</v>
      </c>
      <c r="BF299" s="45">
        <f>IF(BF$13=1,0,($H51+$H52)*(1-Inputs!$E164)/(Inputs!$E219*12))</f>
        <v>3884.6808000000005</v>
      </c>
      <c r="BG299" s="45">
        <f>IF(BG$13=1,0,($H51+$H52)*(1-Inputs!$E164)/(Inputs!$E219*12))</f>
        <v>3884.6808000000005</v>
      </c>
      <c r="BH299" s="45">
        <f>IF(BH$13=1,0,($H51+$H52)*(1-Inputs!$E164)/(Inputs!$E219*12))</f>
        <v>3884.6808000000005</v>
      </c>
      <c r="BI299" s="45">
        <f>IF(BI$13=1,0,($H51+$H52)*(1-Inputs!$E164)/(Inputs!$E219*12))</f>
        <v>3884.6808000000005</v>
      </c>
      <c r="BJ299" s="45">
        <f>IF(BJ$13=1,0,($H51+$H52)*(1-Inputs!$E164)/(Inputs!$E219*12))</f>
        <v>3884.6808000000005</v>
      </c>
      <c r="BK299" s="45">
        <f>IF(BK$13=1,0,($H51+$H52)*(1-Inputs!$E164)/(Inputs!$E219*12))</f>
        <v>3884.6808000000005</v>
      </c>
      <c r="BL299" s="45">
        <f>IF(BL$13=1,0,($H51+$H52)*(1-Inputs!$E164)/(Inputs!$E219*12))</f>
        <v>3884.6808000000005</v>
      </c>
      <c r="BM299" s="45">
        <f>IF(BM$13=1,0,($H51+$H52)*(1-Inputs!$E164)/(Inputs!$E219*12))</f>
        <v>3884.6808000000005</v>
      </c>
      <c r="BN299" s="45">
        <f>IF(BN$13=1,0,($H51+$H52)*(1-Inputs!$E164)/(Inputs!$E219*12))</f>
        <v>3884.6808000000005</v>
      </c>
      <c r="BO299" s="45">
        <f>IF(BO$13=1,0,($H51+$H52)*(1-Inputs!$E164)/(Inputs!$E219*12))</f>
        <v>3884.6808000000005</v>
      </c>
      <c r="BP299" s="45">
        <f>IF(BP$13=1,0,($H51+$H52)*(1-Inputs!$E164)/(Inputs!$E219*12))</f>
        <v>3884.6808000000005</v>
      </c>
      <c r="BQ299" s="45">
        <f>IF(BQ$13=1,0,($H51+$H52)*(1-Inputs!$E164)/(Inputs!$E219*12))</f>
        <v>3884.6808000000005</v>
      </c>
      <c r="BR299" s="45">
        <f>IF(BR$13=1,0,($H51+$H52)*(1-Inputs!$E164)/(Inputs!$E219*12))</f>
        <v>3884.6808000000005</v>
      </c>
      <c r="BS299" s="45">
        <f>IF(BS$13=1,0,($H51+$H52)*(1-Inputs!$E164)/(Inputs!$E219*12))</f>
        <v>3884.6808000000005</v>
      </c>
      <c r="BT299" s="45">
        <f>IF(BT$13=1,0,($H51+$H52)*(1-Inputs!$E164)/(Inputs!$E219*12))</f>
        <v>3884.6808000000005</v>
      </c>
      <c r="BU299" s="45">
        <f>IF(BU$13=1,0,($H51+$H52)*(1-Inputs!$E164)/(Inputs!$E219*12))</f>
        <v>3884.6808000000005</v>
      </c>
      <c r="BV299" s="45">
        <f>IF(BV$13=1,0,($H51+$H52)*(1-Inputs!$E164)/(Inputs!$E219*12))</f>
        <v>3884.6808000000005</v>
      </c>
      <c r="BW299" s="45">
        <f>IF(BW$13=1,0,($H51+$H52)*(1-Inputs!$E164)/(Inputs!$E219*12))</f>
        <v>3884.6808000000005</v>
      </c>
      <c r="BX299" s="45">
        <f>IF(BX$13=1,0,($H51+$H52)*(1-Inputs!$E164)/(Inputs!$E219*12))</f>
        <v>3884.6808000000005</v>
      </c>
      <c r="BY299" s="45">
        <f>IF(BY$13=1,0,($H51+$H52)*(1-Inputs!$E164)/(Inputs!$E219*12))</f>
        <v>3884.6808000000005</v>
      </c>
      <c r="BZ299" s="45">
        <f>IF(BZ$13=1,0,($H51+$H52)*(1-Inputs!$E164)/(Inputs!$E219*12))</f>
        <v>3884.6808000000005</v>
      </c>
      <c r="CA299" s="45">
        <f>IF(CA$13=1,0,($H51+$H52)*(1-Inputs!$E164)/(Inputs!$E219*12))</f>
        <v>3884.6808000000005</v>
      </c>
      <c r="CB299" s="45">
        <f>IF(CB$13=1,0,($H51+$H52)*(1-Inputs!$E164)/(Inputs!$E219*12))</f>
        <v>3884.6808000000005</v>
      </c>
      <c r="CC299" s="45">
        <f>IF(CC$13=1,0,($H51+$H52)*(1-Inputs!$E164)/(Inputs!$E219*12))</f>
        <v>3884.6808000000005</v>
      </c>
      <c r="CD299" s="45">
        <f>IF(CD$13=1,0,($H51+$H52)*(1-Inputs!$E164)/(Inputs!$E219*12))</f>
        <v>3884.6808000000005</v>
      </c>
      <c r="CE299" s="45">
        <f>IF(CE$13=1,0,($H51+$H52)*(1-Inputs!$E164)/(Inputs!$E219*12))</f>
        <v>3884.6808000000005</v>
      </c>
      <c r="CF299" s="45">
        <f>IF(CF$13=1,0,($H51+$H52)*(1-Inputs!$E164)/(Inputs!$E219*12))</f>
        <v>3884.6808000000005</v>
      </c>
      <c r="CG299" s="45">
        <f>IF(CG$13=1,0,($H51+$H52)*(1-Inputs!$E164)/(Inputs!$E219*12))</f>
        <v>3884.6808000000005</v>
      </c>
      <c r="CH299" s="45">
        <f>IF(CH$13=1,0,($H51+$H52)*(1-Inputs!$E164)/(Inputs!$E219*12))</f>
        <v>3884.6808000000005</v>
      </c>
      <c r="CI299" s="45">
        <f>IF(CI$13=1,0,($H51+$H52)*(1-Inputs!$E164)/(Inputs!$E219*12))</f>
        <v>3884.6808000000005</v>
      </c>
      <c r="CJ299" s="45">
        <f>IF(CJ$13=1,0,($H51+$H52)*(1-Inputs!$E164)/(Inputs!$E219*12))</f>
        <v>3884.6808000000005</v>
      </c>
      <c r="CK299" s="45">
        <f>IF(CK$13=1,0,($H51+$H52)*(1-Inputs!$E164)/(Inputs!$E219*12))</f>
        <v>3884.6808000000005</v>
      </c>
      <c r="CL299" s="45">
        <f>IF(CL$13=1,0,($H51+$H52)*(1-Inputs!$E164)/(Inputs!$E219*12))</f>
        <v>3884.6808000000005</v>
      </c>
      <c r="CM299" s="45">
        <f>IF(CM$13=1,0,($H51+$H52)*(1-Inputs!$E164)/(Inputs!$E219*12))</f>
        <v>3884.6808000000005</v>
      </c>
      <c r="CN299" s="45">
        <f>IF(CN$13=1,0,($H51+$H52)*(1-Inputs!$E164)/(Inputs!$E219*12))</f>
        <v>3884.6808000000005</v>
      </c>
      <c r="CO299" s="45">
        <f>IF(CO$13=1,0,($H51+$H52)*(1-Inputs!$E164)/(Inputs!$E219*12))</f>
        <v>3884.6808000000005</v>
      </c>
      <c r="CP299" s="45">
        <f>IF(CP$13=1,0,($H51+$H52)*(1-Inputs!$E164)/(Inputs!$E219*12))</f>
        <v>3884.6808000000005</v>
      </c>
      <c r="CQ299" s="45">
        <f>IF(CQ$13=1,0,($H51+$H52)*(1-Inputs!$E164)/(Inputs!$E219*12))</f>
        <v>3884.6808000000005</v>
      </c>
      <c r="CR299" s="45">
        <f>IF(CR$13=1,0,($H51+$H52)*(1-Inputs!$E164)/(Inputs!$E219*12))</f>
        <v>3884.6808000000005</v>
      </c>
      <c r="CS299" s="45">
        <f>IF(CS$13=1,0,($H51+$H52)*(1-Inputs!$E164)/(Inputs!$E219*12))</f>
        <v>3884.6808000000005</v>
      </c>
      <c r="CT299" s="45">
        <f>IF(CT$13=1,0,($H51+$H52)*(1-Inputs!$E164)/(Inputs!$E219*12))</f>
        <v>3884.6808000000005</v>
      </c>
      <c r="CU299" s="45">
        <f>IF(CU$13=1,0,($H51+$H52)*(1-Inputs!$E164)/(Inputs!$E219*12))</f>
        <v>3884.6808000000005</v>
      </c>
      <c r="CV299" s="45">
        <f>IF(CV$13=1,0,($H51+$H52)*(1-Inputs!$E164)/(Inputs!$E219*12))</f>
        <v>3884.6808000000005</v>
      </c>
      <c r="CW299" s="45">
        <f>IF(CW$13=1,0,($H51+$H52)*(1-Inputs!$E164)/(Inputs!$E219*12))</f>
        <v>3884.6808000000005</v>
      </c>
      <c r="CX299" s="45">
        <f>IF(CX$13=1,0,($H51+$H52)*(1-Inputs!$E164)/(Inputs!$E219*12))</f>
        <v>3884.6808000000005</v>
      </c>
      <c r="CY299" s="45">
        <f>IF(CY$13=1,0,($H51+$H52)*(1-Inputs!$E164)/(Inputs!$E219*12))</f>
        <v>3884.6808000000005</v>
      </c>
      <c r="CZ299" s="45">
        <f>IF(CZ$13=1,0,($H51+$H52)*(1-Inputs!$E164)/(Inputs!$E219*12))</f>
        <v>3884.6808000000005</v>
      </c>
      <c r="DA299" s="45">
        <f>IF(DA$13=1,0,($H51+$H52)*(1-Inputs!$E164)/(Inputs!$E219*12))</f>
        <v>3884.6808000000005</v>
      </c>
      <c r="DB299" s="45">
        <f>IF(DB$13=1,0,($H51+$H52)*(1-Inputs!$E164)/(Inputs!$E219*12))</f>
        <v>3884.6808000000005</v>
      </c>
      <c r="DC299" s="45">
        <f>IF(DC$13=1,0,($H51+$H52)*(1-Inputs!$E164)/(Inputs!$E219*12))</f>
        <v>3884.6808000000005</v>
      </c>
      <c r="DD299" s="45">
        <f>IF(DD$13=1,0,($H51+$H52)*(1-Inputs!$E164)/(Inputs!$E219*12))</f>
        <v>3884.6808000000005</v>
      </c>
      <c r="DE299" s="45">
        <f>IF(DE$13=1,0,($H51+$H52)*(1-Inputs!$E164)/(Inputs!$E219*12))</f>
        <v>3884.6808000000005</v>
      </c>
      <c r="DF299" s="45">
        <f>IF(DF$13=1,0,($H51+$H52)*(1-Inputs!$E164)/(Inputs!$E219*12))</f>
        <v>3884.6808000000005</v>
      </c>
      <c r="DG299" s="45">
        <f>IF(DG$13=1,0,($H51+$H52)*(1-Inputs!$E164)/(Inputs!$E219*12))</f>
        <v>3884.6808000000005</v>
      </c>
      <c r="DH299" s="45">
        <f>IF(DH$13=1,0,($H51+$H52)*(1-Inputs!$E164)/(Inputs!$E219*12))</f>
        <v>3884.6808000000005</v>
      </c>
      <c r="DI299" s="45">
        <f>IF(DI$13=1,0,($H51+$H52)*(1-Inputs!$E164)/(Inputs!$E219*12))</f>
        <v>3884.6808000000005</v>
      </c>
      <c r="DJ299" s="45">
        <f>IF(DJ$13=1,0,($H51+$H52)*(1-Inputs!$E164)/(Inputs!$E219*12))</f>
        <v>3884.6808000000005</v>
      </c>
      <c r="DK299" s="45">
        <f>IF(DK$13=1,0,($H51+$H52)*(1-Inputs!$E164)/(Inputs!$E219*12))</f>
        <v>3884.6808000000005</v>
      </c>
      <c r="DL299" s="45">
        <f>IF(DL$13=1,0,($H51+$H52)*(1-Inputs!$E164)/(Inputs!$E219*12))</f>
        <v>3884.6808000000005</v>
      </c>
      <c r="DM299" s="45">
        <f>IF(DM$13=1,0,($H51+$H52)*(1-Inputs!$E164)/(Inputs!$E219*12))</f>
        <v>3884.6808000000005</v>
      </c>
      <c r="DN299" s="45">
        <f>IF(DN$13=1,0,($H51+$H52)*(1-Inputs!$E164)/(Inputs!$E219*12))</f>
        <v>3884.6808000000005</v>
      </c>
      <c r="DO299" s="45">
        <f>IF(DO$13=1,0,($H51+$H52)*(1-Inputs!$E164)/(Inputs!$E219*12))</f>
        <v>3884.6808000000005</v>
      </c>
      <c r="DP299" s="45">
        <f>IF(DP$13=1,0,($H51+$H52)*(1-Inputs!$E164)/(Inputs!$E219*12))</f>
        <v>3884.6808000000005</v>
      </c>
      <c r="DQ299" s="45">
        <f>IF(DQ$13=1,0,($H51+$H52)*(1-Inputs!$E164)/(Inputs!$E219*12))</f>
        <v>3884.6808000000005</v>
      </c>
      <c r="DR299" s="45">
        <f>IF(DR$13=1,0,($H51+$H52)*(1-Inputs!$E164)/(Inputs!$E219*12))</f>
        <v>3884.6808000000005</v>
      </c>
      <c r="DS299" s="45">
        <f>IF(DS$13=1,0,($H51+$H52)*(1-Inputs!$E164)/(Inputs!$E219*12))</f>
        <v>3884.6808000000005</v>
      </c>
      <c r="DT299" s="45">
        <f>IF(DT$13=1,0,($H51+$H52)*(1-Inputs!$E164)/(Inputs!$E219*12))</f>
        <v>3884.6808000000005</v>
      </c>
      <c r="DU299" s="45">
        <f>IF(DU$13=1,0,($H51+$H52)*(1-Inputs!$E164)/(Inputs!$E219*12))</f>
        <v>3884.6808000000005</v>
      </c>
      <c r="DV299" s="45">
        <f>IF(DV$13=1,0,($H51+$H52)*(1-Inputs!$E164)/(Inputs!$E219*12))</f>
        <v>3884.6808000000005</v>
      </c>
      <c r="DW299" s="45">
        <f>IF(DW$13=1,0,($H51+$H52)*(1-Inputs!$E164)/(Inputs!$E219*12))</f>
        <v>3884.6808000000005</v>
      </c>
      <c r="DX299" s="45">
        <f>IF(DX$13=1,0,($H51+$H52)*(1-Inputs!$E164)/(Inputs!$E219*12))</f>
        <v>3884.6808000000005</v>
      </c>
      <c r="DY299" s="45">
        <f>IF(DY$13=1,0,($H51+$H52)*(1-Inputs!$E164)/(Inputs!$E219*12))</f>
        <v>3884.6808000000005</v>
      </c>
      <c r="DZ299" s="45">
        <f>IF(DZ$13=1,0,($H51+$H52)*(1-Inputs!$E164)/(Inputs!$E219*12))</f>
        <v>3884.6808000000005</v>
      </c>
      <c r="EA299" s="45">
        <f>IF(EA$13=1,0,($H51+$H52)*(1-Inputs!$E164)/(Inputs!$E219*12))</f>
        <v>3884.6808000000005</v>
      </c>
      <c r="EB299" s="45">
        <f>IF(EB$13=1,0,($H51+$H52)*(1-Inputs!$E164)/(Inputs!$E219*12))</f>
        <v>3884.6808000000005</v>
      </c>
      <c r="EC299" s="45">
        <f>IF(EC$13=1,0,($H51+$H52)*(1-Inputs!$E164)/(Inputs!$E219*12))</f>
        <v>3884.6808000000005</v>
      </c>
      <c r="ED299" s="45">
        <f>IF(ED$13=1,0,($H51+$H52)*(1-Inputs!$E164)/(Inputs!$E219*12))</f>
        <v>3884.6808000000005</v>
      </c>
      <c r="EE299" s="45">
        <f>IF(EE$13=1,0,($H51+$H52)*(1-Inputs!$E164)/(Inputs!$E219*12))</f>
        <v>3884.6808000000005</v>
      </c>
      <c r="EF299" s="45">
        <f>IF(EF$13=1,0,($H51+$H52)*(1-Inputs!$E164)/(Inputs!$E219*12))</f>
        <v>3884.6808000000005</v>
      </c>
      <c r="EG299" s="45">
        <f>IF(EG$13=1,0,($H51+$H52)*(1-Inputs!$E164)/(Inputs!$E219*12))</f>
        <v>3884.6808000000005</v>
      </c>
      <c r="EH299" s="45">
        <f>IF(EH$13=1,0,($H51+$H52)*(1-Inputs!$E164)/(Inputs!$E219*12))</f>
        <v>3884.6808000000005</v>
      </c>
      <c r="EI299" s="45">
        <f>IF(EI$13=1,0,($H51+$H52)*(1-Inputs!$E164)/(Inputs!$E219*12))</f>
        <v>3884.6808000000005</v>
      </c>
      <c r="EJ299" s="45">
        <f>IF(EJ$13=1,0,($H51+$H52)*(1-Inputs!$E164)/(Inputs!$E219*12))</f>
        <v>3884.6808000000005</v>
      </c>
      <c r="EK299" s="45">
        <f>IF(EK$13=1,0,($H51+$H52)*(1-Inputs!$E164)/(Inputs!$E219*12))</f>
        <v>3884.6808000000005</v>
      </c>
      <c r="EL299" s="45">
        <f>IF(EL$13=1,0,($H51+$H52)*(1-Inputs!$E164)/(Inputs!$E219*12))</f>
        <v>3884.6808000000005</v>
      </c>
      <c r="EM299" s="45">
        <f>IF(EM$13=1,0,($H51+$H52)*(1-Inputs!$E164)/(Inputs!$E219*12))</f>
        <v>3884.6808000000005</v>
      </c>
      <c r="EN299" s="45">
        <f>IF(EN$13=1,0,($H51+$H52)*(1-Inputs!$E164)/(Inputs!$E219*12))</f>
        <v>3884.6808000000005</v>
      </c>
      <c r="EO299" s="45">
        <f>IF(EO$13=1,0,($H51+$H52)*(1-Inputs!$E164)/(Inputs!$E219*12))</f>
        <v>3884.6808000000005</v>
      </c>
      <c r="EP299" s="45">
        <f>IF(EP$13=1,0,($H51+$H52)*(1-Inputs!$E164)/(Inputs!$E219*12))</f>
        <v>3884.6808000000005</v>
      </c>
      <c r="EQ299" s="45">
        <f>IF(EQ$13=1,0,($H51+$H52)*(1-Inputs!$E164)/(Inputs!$E219*12))</f>
        <v>3884.6808000000005</v>
      </c>
      <c r="ER299" s="45">
        <f>IF(ER$13=1,0,($H51+$H52)*(1-Inputs!$E164)/(Inputs!$E219*12))</f>
        <v>3884.6808000000005</v>
      </c>
      <c r="ES299" s="45">
        <f>IF(ES$13=1,0,($H51+$H52)*(1-Inputs!$E164)/(Inputs!$E219*12))</f>
        <v>3884.6808000000005</v>
      </c>
      <c r="ET299" s="45">
        <f>IF(ET$13=1,0,($H51+$H52)*(1-Inputs!$E164)/(Inputs!$E219*12))</f>
        <v>3884.6808000000005</v>
      </c>
      <c r="EU299" s="45">
        <f>IF(EU$13=1,0,($H51+$H52)*(1-Inputs!$E164)/(Inputs!$E219*12))</f>
        <v>3884.6808000000005</v>
      </c>
      <c r="EV299" s="45">
        <f>IF(EV$13=1,0,($H51+$H52)*(1-Inputs!$E164)/(Inputs!$E219*12))</f>
        <v>3884.6808000000005</v>
      </c>
      <c r="EW299" s="45">
        <f>IF(EW$13=1,0,($H51+$H52)*(1-Inputs!$E164)/(Inputs!$E219*12))</f>
        <v>3884.6808000000005</v>
      </c>
      <c r="EX299" s="45">
        <f>IF(EX$13=1,0,($H51+$H52)*(1-Inputs!$E164)/(Inputs!$E219*12))</f>
        <v>3884.6808000000005</v>
      </c>
      <c r="EY299" s="45">
        <f>IF(EY$13=1,0,($H51+$H52)*(1-Inputs!$E164)/(Inputs!$E219*12))</f>
        <v>3884.6808000000005</v>
      </c>
      <c r="EZ299" s="45">
        <f>IF(EZ$13=1,0,($H51+$H52)*(1-Inputs!$E164)/(Inputs!$E219*12))</f>
        <v>3884.6808000000005</v>
      </c>
      <c r="FA299" s="45">
        <f>IF(FA$13=1,0,($H51+$H52)*(1-Inputs!$E164)/(Inputs!$E219*12))</f>
        <v>3884.6808000000005</v>
      </c>
      <c r="FB299" s="45">
        <f>IF(FB$13=1,0,($H51+$H52)*(1-Inputs!$E164)/(Inputs!$E219*12))</f>
        <v>3884.6808000000005</v>
      </c>
      <c r="FC299" s="45">
        <f>IF(FC$13=1,0,($H51+$H52)*(1-Inputs!$E164)/(Inputs!$E219*12))</f>
        <v>3884.6808000000005</v>
      </c>
      <c r="FD299" s="45">
        <f>IF(FD$13=1,0,($H51+$H52)*(1-Inputs!$E164)/(Inputs!$E219*12))</f>
        <v>3884.6808000000005</v>
      </c>
      <c r="FE299" s="45">
        <f>IF(FE$13=1,0,($H51+$H52)*(1-Inputs!$E164)/(Inputs!$E219*12))</f>
        <v>3884.6808000000005</v>
      </c>
      <c r="FF299" s="45">
        <f>IF(FF$13=1,0,($H51+$H52)*(1-Inputs!$E164)/(Inputs!$E219*12))</f>
        <v>3884.6808000000005</v>
      </c>
      <c r="FG299" s="45">
        <f>IF(FG$13=1,0,($H51+$H52)*(1-Inputs!$E164)/(Inputs!$E219*12))</f>
        <v>3884.6808000000005</v>
      </c>
      <c r="FH299" s="45">
        <f>IF(FH$13=1,0,($H51+$H52)*(1-Inputs!$E164)/(Inputs!$E219*12))</f>
        <v>3884.6808000000005</v>
      </c>
      <c r="FI299" s="45">
        <f>IF(FI$13=1,0,($H51+$H52)*(1-Inputs!$E164)/(Inputs!$E219*12))</f>
        <v>3884.6808000000005</v>
      </c>
      <c r="FJ299" s="45">
        <f>IF(FJ$13=1,0,($H51+$H52)*(1-Inputs!$E164)/(Inputs!$E219*12))</f>
        <v>3884.6808000000005</v>
      </c>
      <c r="FK299" s="45">
        <f>IF(FK$13=1,0,($H51+$H52)*(1-Inputs!$E164)/(Inputs!$E219*12))</f>
        <v>3884.6808000000005</v>
      </c>
      <c r="FL299" s="45">
        <f>IF(FL$13=1,0,($H51+$H52)*(1-Inputs!$E164)/(Inputs!$E219*12))</f>
        <v>3884.6808000000005</v>
      </c>
      <c r="FM299" s="45">
        <f>IF(FM$13=1,0,($H51+$H52)*(1-Inputs!$E164)/(Inputs!$E219*12))</f>
        <v>3884.6808000000005</v>
      </c>
      <c r="FN299" s="45">
        <f>IF(FN$13=1,0,($H51+$H52)*(1-Inputs!$E164)/(Inputs!$E219*12))</f>
        <v>3884.6808000000005</v>
      </c>
      <c r="FO299" s="45">
        <f>IF(FO$13=1,0,($H51+$H52)*(1-Inputs!$E164)/(Inputs!$E219*12))</f>
        <v>3884.6808000000005</v>
      </c>
      <c r="FP299" s="45">
        <f>IF(FP$13=1,0,($H51+$H52)*(1-Inputs!$E164)/(Inputs!$E219*12))</f>
        <v>3884.6808000000005</v>
      </c>
      <c r="FQ299" s="45">
        <f>IF(FQ$13=1,0,($H51+$H52)*(1-Inputs!$E164)/(Inputs!$E219*12))</f>
        <v>3884.6808000000005</v>
      </c>
      <c r="FR299" s="45">
        <f>IF(FR$13=1,0,($H51+$H52)*(1-Inputs!$E164)/(Inputs!$E219*12))</f>
        <v>3884.6808000000005</v>
      </c>
      <c r="FS299" s="45">
        <f>IF(FS$13=1,0,($H51+$H52)*(1-Inputs!$E164)/(Inputs!$E219*12))</f>
        <v>3884.6808000000005</v>
      </c>
      <c r="FT299" s="45">
        <f>IF(FT$13=1,0,($H51+$H52)*(1-Inputs!$E164)/(Inputs!$E219*12))</f>
        <v>3884.6808000000005</v>
      </c>
      <c r="FU299" s="45">
        <f>IF(FU$13=1,0,($H51+$H52)*(1-Inputs!$E164)/(Inputs!$E219*12))</f>
        <v>3884.6808000000005</v>
      </c>
      <c r="FV299" s="45">
        <f>IF(FV$13=1,0,($H51+$H52)*(1-Inputs!$E164)/(Inputs!$E219*12))</f>
        <v>3884.6808000000005</v>
      </c>
      <c r="FW299" s="45">
        <f>IF(FW$13=1,0,($H51+$H52)*(1-Inputs!$E164)/(Inputs!$E219*12))</f>
        <v>3884.6808000000005</v>
      </c>
      <c r="FX299" s="45">
        <f>IF(FX$13=1,0,($H51+$H52)*(1-Inputs!$E164)/(Inputs!$E219*12))</f>
        <v>3884.6808000000005</v>
      </c>
      <c r="FY299" s="45">
        <f>IF(FY$13=1,0,($H51+$H52)*(1-Inputs!$E164)/(Inputs!$E219*12))</f>
        <v>3884.6808000000005</v>
      </c>
      <c r="FZ299" s="45">
        <f>IF(FZ$13=1,0,($H51+$H52)*(1-Inputs!$E164)/(Inputs!$E219*12))</f>
        <v>3884.6808000000005</v>
      </c>
      <c r="GA299" s="45">
        <f>IF(GA$13=1,0,($H51+$H52)*(1-Inputs!$E164)/(Inputs!$E219*12))</f>
        <v>3884.6808000000005</v>
      </c>
      <c r="GB299" s="45">
        <f>IF(GB$13=1,0,($H51+$H52)*(1-Inputs!$E164)/(Inputs!$E219*12))</f>
        <v>3884.6808000000005</v>
      </c>
      <c r="GC299" s="45">
        <f>IF(GC$13=1,0,($H51+$H52)*(1-Inputs!$E164)/(Inputs!$E219*12))</f>
        <v>3884.6808000000005</v>
      </c>
      <c r="GD299" s="45">
        <f>IF(GD$13=1,0,($H51+$H52)*(1-Inputs!$E164)/(Inputs!$E219*12))</f>
        <v>3884.6808000000005</v>
      </c>
      <c r="GE299" s="45">
        <f>IF(GE$13=1,0,($H51+$H52)*(1-Inputs!$E164)/(Inputs!$E219*12))</f>
        <v>3884.6808000000005</v>
      </c>
      <c r="GF299" s="45">
        <f>IF(GF$13=1,0,($H51+$H52)*(1-Inputs!$E164)/(Inputs!$E219*12))</f>
        <v>3884.6808000000005</v>
      </c>
      <c r="GG299" s="45">
        <f>IF(GG$13=1,0,($H51+$H52)*(1-Inputs!$E164)/(Inputs!$E219*12))</f>
        <v>3884.6808000000005</v>
      </c>
      <c r="GH299" s="45">
        <f>IF(GH$13=1,0,($H51+$H52)*(1-Inputs!$E164)/(Inputs!$E219*12))</f>
        <v>3884.6808000000005</v>
      </c>
      <c r="GI299" s="45">
        <f>IF(GI$13=1,0,($H51+$H52)*(1-Inputs!$E164)/(Inputs!$E219*12))</f>
        <v>3884.6808000000005</v>
      </c>
      <c r="GJ299" s="45">
        <f>IF(GJ$13=1,0,($H51+$H52)*(1-Inputs!$E164)/(Inputs!$E219*12))</f>
        <v>3884.6808000000005</v>
      </c>
      <c r="GK299" s="45">
        <f>IF(GK$13=1,0,($H51+$H52)*(1-Inputs!$E164)/(Inputs!$E219*12))</f>
        <v>3884.6808000000005</v>
      </c>
      <c r="GL299" s="45">
        <f>IF(GL$13=1,0,($H51+$H52)*(1-Inputs!$E164)/(Inputs!$E219*12))</f>
        <v>3884.6808000000005</v>
      </c>
      <c r="GM299" s="45">
        <f>IF(GM$13=1,0,($H51+$H52)*(1-Inputs!$E164)/(Inputs!$E219*12))</f>
        <v>3884.6808000000005</v>
      </c>
      <c r="GN299" s="45">
        <f>IF(GN$13=1,0,($H51+$H52)*(1-Inputs!$E164)/(Inputs!$E219*12))</f>
        <v>3884.6808000000005</v>
      </c>
      <c r="GO299" s="45">
        <f>IF(GO$13=1,0,($H51+$H52)*(1-Inputs!$E164)/(Inputs!$E219*12))</f>
        <v>3884.6808000000005</v>
      </c>
      <c r="GP299" s="45">
        <f>IF(GP$13=1,0,($H51+$H52)*(1-Inputs!$E164)/(Inputs!$E219*12))</f>
        <v>3884.6808000000005</v>
      </c>
      <c r="GQ299" s="45">
        <f>IF(GQ$13=1,0,($H51+$H52)*(1-Inputs!$E164)/(Inputs!$E219*12))</f>
        <v>3884.6808000000005</v>
      </c>
      <c r="GR299" s="45">
        <f>IF(GR$13=1,0,($H51+$H52)*(1-Inputs!$E164)/(Inputs!$E219*12))</f>
        <v>3884.6808000000005</v>
      </c>
      <c r="GS299" s="45">
        <f>IF(GS$13=1,0,($H51+$H52)*(1-Inputs!$E164)/(Inputs!$E219*12))</f>
        <v>3884.6808000000005</v>
      </c>
      <c r="GT299" s="45">
        <f>IF(GT$13=1,0,($H51+$H52)*(1-Inputs!$E164)/(Inputs!$E219*12))</f>
        <v>3884.6808000000005</v>
      </c>
      <c r="GU299" s="45">
        <f>IF(GU$13=1,0,($H51+$H52)*(1-Inputs!$E164)/(Inputs!$E219*12))</f>
        <v>3884.6808000000005</v>
      </c>
      <c r="GV299" s="45">
        <f>IF(GV$13=1,0,($H51+$H52)*(1-Inputs!$E164)/(Inputs!$E219*12))</f>
        <v>3884.6808000000005</v>
      </c>
      <c r="GW299" s="45">
        <f>IF(GW$13=1,0,($H51+$H52)*(1-Inputs!$E164)/(Inputs!$E219*12))</f>
        <v>3884.6808000000005</v>
      </c>
      <c r="GX299" s="45">
        <f>IF(GX$13=1,0,($H51+$H52)*(1-Inputs!$E164)/(Inputs!$E219*12))</f>
        <v>3884.6808000000005</v>
      </c>
      <c r="GY299" s="45">
        <f>IF(GY$13=1,0,($H51+$H52)*(1-Inputs!$E164)/(Inputs!$E219*12))</f>
        <v>3884.6808000000005</v>
      </c>
      <c r="GZ299" s="45">
        <f>IF(GZ$13=1,0,($H51+$H52)*(1-Inputs!$E164)/(Inputs!$E219*12))</f>
        <v>3884.6808000000005</v>
      </c>
      <c r="HA299" s="45">
        <f>IF(HA$13=1,0,($H51+$H52)*(1-Inputs!$E164)/(Inputs!$E219*12))</f>
        <v>3884.6808000000005</v>
      </c>
      <c r="HB299" s="45">
        <f>IF(HB$13=1,0,($H51+$H52)*(1-Inputs!$E164)/(Inputs!$E219*12))</f>
        <v>3884.6808000000005</v>
      </c>
      <c r="HC299" s="45">
        <f>IF(HC$13=1,0,($H51+$H52)*(1-Inputs!$E164)/(Inputs!$E219*12))</f>
        <v>3884.6808000000005</v>
      </c>
      <c r="HD299" s="45">
        <f>IF(HD$13=1,0,($H51+$H52)*(1-Inputs!$E164)/(Inputs!$E219*12))</f>
        <v>3884.6808000000005</v>
      </c>
      <c r="HE299" s="45">
        <f>IF(HE$13=1,0,($H51+$H52)*(1-Inputs!$E164)/(Inputs!$E219*12))</f>
        <v>3884.6808000000005</v>
      </c>
      <c r="HF299" s="45">
        <f>IF(HF$13=1,0,($H51+$H52)*(1-Inputs!$E164)/(Inputs!$E219*12))</f>
        <v>3884.6808000000005</v>
      </c>
      <c r="HG299" s="45">
        <f>IF(HG$13=1,0,($H51+$H52)*(1-Inputs!$E164)/(Inputs!$E219*12))</f>
        <v>3884.6808000000005</v>
      </c>
      <c r="HH299" s="45">
        <f>IF(HH$13=1,0,($H51+$H52)*(1-Inputs!$E164)/(Inputs!$E219*12))</f>
        <v>3884.6808000000005</v>
      </c>
      <c r="HI299" s="45">
        <f>IF(HI$13=1,0,($H51+$H52)*(1-Inputs!$E164)/(Inputs!$E219*12))</f>
        <v>3884.6808000000005</v>
      </c>
      <c r="HJ299" s="45">
        <f>IF(HJ$13=1,0,($H51+$H52)*(1-Inputs!$E164)/(Inputs!$E219*12))</f>
        <v>3884.6808000000005</v>
      </c>
      <c r="HK299" s="45">
        <f>IF(HK$13=1,0,($H51+$H52)*(1-Inputs!$E164)/(Inputs!$E219*12))</f>
        <v>3884.6808000000005</v>
      </c>
      <c r="HL299" s="45">
        <f>IF(HL$13=1,0,($H51+$H52)*(1-Inputs!$E164)/(Inputs!$E219*12))</f>
        <v>3884.6808000000005</v>
      </c>
      <c r="HM299" s="45">
        <f>IF(HM$13=1,0,($H51+$H52)*(1-Inputs!$E164)/(Inputs!$E219*12))</f>
        <v>3884.6808000000005</v>
      </c>
      <c r="HN299" s="45">
        <f>IF(HN$13=1,0,($H51+$H52)*(1-Inputs!$E164)/(Inputs!$E219*12))</f>
        <v>3884.6808000000005</v>
      </c>
      <c r="HO299" s="45">
        <f>IF(HO$13=1,0,($H51+$H52)*(1-Inputs!$E164)/(Inputs!$E219*12))</f>
        <v>3884.6808000000005</v>
      </c>
      <c r="HP299" s="45">
        <f>IF(HP$13=1,0,($H51+$H52)*(1-Inputs!$E164)/(Inputs!$E219*12))</f>
        <v>3884.6808000000005</v>
      </c>
      <c r="HQ299" s="45">
        <f>IF(HQ$13=1,0,($H51+$H52)*(1-Inputs!$E164)/(Inputs!$E219*12))</f>
        <v>3884.6808000000005</v>
      </c>
      <c r="HR299" s="45">
        <f>IF(HR$13=1,0,($H51+$H52)*(1-Inputs!$E164)/(Inputs!$E219*12))</f>
        <v>3884.6808000000005</v>
      </c>
      <c r="HS299" s="45">
        <f>IF(HS$13=1,0,($H51+$H52)*(1-Inputs!$E164)/(Inputs!$E219*12))</f>
        <v>3884.6808000000005</v>
      </c>
      <c r="HT299" s="45">
        <f>IF(HT$13=1,0,($H51+$H52)*(1-Inputs!$E164)/(Inputs!$E219*12))</f>
        <v>3884.6808000000005</v>
      </c>
      <c r="HU299" s="45">
        <f>IF(HU$13=1,0,($H51+$H52)*(1-Inputs!$E164)/(Inputs!$E219*12))</f>
        <v>3884.6808000000005</v>
      </c>
      <c r="HV299" s="45">
        <f>IF(HV$13=1,0,($H51+$H52)*(1-Inputs!$E164)/(Inputs!$E219*12))</f>
        <v>3884.6808000000005</v>
      </c>
      <c r="HW299" s="45">
        <f>IF(HW$13=1,0,($H51+$H52)*(1-Inputs!$E164)/(Inputs!$E219*12))</f>
        <v>3884.6808000000005</v>
      </c>
      <c r="HX299" s="45">
        <f>IF(HX$13=1,0,($H51+$H52)*(1-Inputs!$E164)/(Inputs!$E219*12))</f>
        <v>3884.6808000000005</v>
      </c>
      <c r="HY299" s="45">
        <f>IF(HY$13=1,0,($H51+$H52)*(1-Inputs!$E164)/(Inputs!$E219*12))</f>
        <v>3884.6808000000005</v>
      </c>
      <c r="HZ299" s="45">
        <f>IF(HZ$13=1,0,($H51+$H52)*(1-Inputs!$E164)/(Inputs!$E219*12))</f>
        <v>3884.6808000000005</v>
      </c>
      <c r="IA299" s="45">
        <f>IF(IA$13=1,0,($H51+$H52)*(1-Inputs!$E164)/(Inputs!$E219*12))</f>
        <v>3884.6808000000005</v>
      </c>
      <c r="IB299" s="45">
        <f>IF(IB$13=1,0,($H51+$H52)*(1-Inputs!$E164)/(Inputs!$E219*12))</f>
        <v>3884.6808000000005</v>
      </c>
      <c r="IC299" s="45">
        <f>IF(IC$13=1,0,($H51+$H52)*(1-Inputs!$E164)/(Inputs!$E219*12))</f>
        <v>3884.6808000000005</v>
      </c>
      <c r="ID299" s="45">
        <f>IF(ID$13=1,0,($H51+$H52)*(1-Inputs!$E164)/(Inputs!$E219*12))</f>
        <v>3884.6808000000005</v>
      </c>
      <c r="IE299" s="45">
        <f>IF(IE$13=1,0,($H51+$H52)*(1-Inputs!$E164)/(Inputs!$E219*12))</f>
        <v>3884.6808000000005</v>
      </c>
      <c r="IF299" s="45">
        <f>IF(IF$13=1,0,($H51+$H52)*(1-Inputs!$E164)/(Inputs!$E219*12))</f>
        <v>3884.6808000000005</v>
      </c>
      <c r="IG299" s="45">
        <f>IF(IG$13=1,0,($H51+$H52)*(1-Inputs!$E164)/(Inputs!$E219*12))</f>
        <v>3884.6808000000005</v>
      </c>
      <c r="IH299" s="45">
        <f>IF(IH$13=1,0,($H51+$H52)*(1-Inputs!$E164)/(Inputs!$E219*12))</f>
        <v>3884.6808000000005</v>
      </c>
      <c r="II299" s="45">
        <f>IF(II$13=1,0,($H51+$H52)*(1-Inputs!$E164)/(Inputs!$E219*12))</f>
        <v>3884.6808000000005</v>
      </c>
      <c r="IJ299" s="45">
        <f>IF(IJ$13=1,0,($H51+$H52)*(1-Inputs!$E164)/(Inputs!$E219*12))</f>
        <v>3884.6808000000005</v>
      </c>
      <c r="IK299" s="45">
        <f>IF(IK$13=1,0,($H51+$H52)*(1-Inputs!$E164)/(Inputs!$E219*12))</f>
        <v>3884.6808000000005</v>
      </c>
      <c r="IL299" s="45">
        <f>IF(IL$13=1,0,($H51+$H52)*(1-Inputs!$E164)/(Inputs!$E219*12))</f>
        <v>3884.6808000000005</v>
      </c>
      <c r="IM299" s="45">
        <f>IF(IM$13=1,0,($H51+$H52)*(1-Inputs!$E164)/(Inputs!$E219*12))</f>
        <v>3884.6808000000005</v>
      </c>
      <c r="IN299" s="45">
        <f>IF(IN$13=1,0,($H51+$H52)*(1-Inputs!$E164)/(Inputs!$E219*12))</f>
        <v>3884.6808000000005</v>
      </c>
      <c r="IO299" s="45">
        <f>IF(IO$13=1,0,($H51+$H52)*(1-Inputs!$E164)/(Inputs!$E219*12))</f>
        <v>3884.6808000000005</v>
      </c>
      <c r="IP299" s="45">
        <f>IF(IP$13=1,0,($H51+$H52)*(1-Inputs!$E164)/(Inputs!$E219*12))</f>
        <v>3884.6808000000005</v>
      </c>
      <c r="IQ299" s="45">
        <f>IF(IQ$13=1,0,($H51+$H52)*(1-Inputs!$E164)/(Inputs!$E219*12))</f>
        <v>3884.6808000000005</v>
      </c>
      <c r="IR299" s="45">
        <f>IF(IR$13=1,0,($H51+$H52)*(1-Inputs!$E164)/(Inputs!$E219*12))</f>
        <v>3884.6808000000005</v>
      </c>
      <c r="IS299" s="45">
        <f>IF(IS$13=1,0,($H51+$H52)*(1-Inputs!$E164)/(Inputs!$E219*12))</f>
        <v>3884.6808000000005</v>
      </c>
      <c r="IT299" s="45">
        <f>IF(IT$13=1,0,($H51+$H52)*(1-Inputs!$E164)/(Inputs!$E219*12))</f>
        <v>3884.6808000000005</v>
      </c>
      <c r="IU299" s="45">
        <f>IF(IU$13=1,0,($H51+$H52)*(1-Inputs!$E164)/(Inputs!$E219*12))</f>
        <v>3884.6808000000005</v>
      </c>
      <c r="IV299" s="45">
        <f>IF(IV$13=1,0,($H51+$H52)*(1-Inputs!$E164)/(Inputs!$E219*12))</f>
        <v>3884.6808000000005</v>
      </c>
      <c r="IW299" s="45">
        <f>IF(IW$13=1,0,($H51+$H52)*(1-Inputs!$E164)/(Inputs!$E219*12))</f>
        <v>3884.6808000000005</v>
      </c>
      <c r="IX299" s="45">
        <f>IF(IX$13=1,0,($H51+$H52)*(1-Inputs!$E164)/(Inputs!$E219*12))</f>
        <v>3884.6808000000005</v>
      </c>
      <c r="IY299" s="45">
        <f>IF(IY$13=1,0,($H51+$H52)*(1-Inputs!$E164)/(Inputs!$E219*12))</f>
        <v>3884.6808000000005</v>
      </c>
      <c r="IZ299" s="45">
        <f>IF(IZ$13=1,0,($H51+$H52)*(1-Inputs!$E164)/(Inputs!$E219*12))</f>
        <v>3884.6808000000005</v>
      </c>
      <c r="JA299" s="45">
        <f>IF(JA$13=1,0,($H51+$H52)*(1-Inputs!$E164)/(Inputs!$E219*12))</f>
        <v>3884.6808000000005</v>
      </c>
      <c r="JB299" s="45">
        <f>IF(JB$13=1,0,($H51+$H52)*(1-Inputs!$E164)/(Inputs!$E219*12))</f>
        <v>3884.6808000000005</v>
      </c>
      <c r="JC299" s="45">
        <f>IF(JC$13=1,0,($H51+$H52)*(1-Inputs!$E164)/(Inputs!$E219*12))</f>
        <v>3884.6808000000005</v>
      </c>
      <c r="JD299" s="45">
        <f>IF(JD$13=1,0,($H51+$H52)*(1-Inputs!$E164)/(Inputs!$E219*12))</f>
        <v>3884.6808000000005</v>
      </c>
      <c r="JE299" s="45">
        <f>IF(JE$13=1,0,($H51+$H52)*(1-Inputs!$E164)/(Inputs!$E219*12))</f>
        <v>3884.6808000000005</v>
      </c>
      <c r="JF299" s="45">
        <f>IF(JF$13=1,0,($H51+$H52)*(1-Inputs!$E164)/(Inputs!$E219*12))</f>
        <v>3884.6808000000005</v>
      </c>
      <c r="JG299" s="45">
        <f>IF(JG$13=1,0,($H51+$H52)*(1-Inputs!$E164)/(Inputs!$E219*12))</f>
        <v>3884.6808000000005</v>
      </c>
      <c r="JH299" s="45">
        <f>IF(JH$13=1,0,($H51+$H52)*(1-Inputs!$E164)/(Inputs!$E219*12))</f>
        <v>3884.6808000000005</v>
      </c>
      <c r="JI299" s="45">
        <f>IF(JI$13=1,0,($H51+$H52)*(1-Inputs!$E164)/(Inputs!$E219*12))</f>
        <v>3884.6808000000005</v>
      </c>
      <c r="JJ299" s="45">
        <f>IF(JJ$13=1,0,($H51+$H52)*(1-Inputs!$E164)/(Inputs!$E219*12))</f>
        <v>3884.6808000000005</v>
      </c>
      <c r="JK299" s="45">
        <f>IF(JK$13=1,0,($H51+$H52)*(1-Inputs!$E164)/(Inputs!$E219*12))</f>
        <v>3884.6808000000005</v>
      </c>
      <c r="JL299" s="45">
        <f>IF(JL$13=1,0,($H51+$H52)*(1-Inputs!$E164)/(Inputs!$E219*12))</f>
        <v>3884.6808000000005</v>
      </c>
      <c r="JM299" s="45">
        <f>IF(JM$13=1,0,($H51+$H52)*(1-Inputs!$E164)/(Inputs!$E219*12))</f>
        <v>3884.6808000000005</v>
      </c>
      <c r="JN299" s="45">
        <f>IF(JN$13=1,0,($H51+$H52)*(1-Inputs!$E164)/(Inputs!$E219*12))</f>
        <v>3884.6808000000005</v>
      </c>
      <c r="JO299" s="45">
        <f>IF(JO$13=1,0,($H51+$H52)*(1-Inputs!$E164)/(Inputs!$E219*12))</f>
        <v>3884.6808000000005</v>
      </c>
      <c r="JP299" s="45">
        <f>IF(JP$13=1,0,($H51+$H52)*(1-Inputs!$E164)/(Inputs!$E219*12))</f>
        <v>3884.6808000000005</v>
      </c>
      <c r="JQ299" s="45">
        <f>IF(JQ$13=1,0,($H51+$H52)*(1-Inputs!$E164)/(Inputs!$E219*12))</f>
        <v>3884.6808000000005</v>
      </c>
      <c r="JR299" s="45">
        <f>IF(JR$13=1,0,($H51+$H52)*(1-Inputs!$E164)/(Inputs!$E219*12))</f>
        <v>3884.6808000000005</v>
      </c>
      <c r="JS299" s="45">
        <f>IF(JS$13=1,0,($H51+$H52)*(1-Inputs!$E164)/(Inputs!$E219*12))</f>
        <v>3884.6808000000005</v>
      </c>
      <c r="JT299" s="45">
        <f>IF(JT$13=1,0,($H51+$H52)*(1-Inputs!$E164)/(Inputs!$E219*12))</f>
        <v>3884.6808000000005</v>
      </c>
      <c r="JU299" s="45">
        <f>IF(JU$13=1,0,($H51+$H52)*(1-Inputs!$E164)/(Inputs!$E219*12))</f>
        <v>3884.6808000000005</v>
      </c>
      <c r="JV299" s="45">
        <f>IF(JV$13=1,0,($H51+$H52)*(1-Inputs!$E164)/(Inputs!$E219*12))</f>
        <v>3884.6808000000005</v>
      </c>
      <c r="JW299" s="45">
        <f>IF(JW$13=1,0,($H51+$H52)*(1-Inputs!$E164)/(Inputs!$E219*12))</f>
        <v>3884.6808000000005</v>
      </c>
      <c r="JX299" s="45">
        <f>IF(JX$13=1,0,($H51+$H52)*(1-Inputs!$E164)/(Inputs!$E219*12))</f>
        <v>3884.6808000000005</v>
      </c>
      <c r="JY299" s="45">
        <f>IF(JY$13=1,0,($H51+$H52)*(1-Inputs!$E164)/(Inputs!$E219*12))</f>
        <v>3884.6808000000005</v>
      </c>
      <c r="JZ299" s="45">
        <f>IF(JZ$13=1,0,($H51+$H52)*(1-Inputs!$E164)/(Inputs!$E219*12))</f>
        <v>3884.6808000000005</v>
      </c>
      <c r="KA299" s="45">
        <f>IF(KA$13=1,0,($H51+$H52)*(1-Inputs!$E164)/(Inputs!$E219*12))</f>
        <v>3884.6808000000005</v>
      </c>
      <c r="KB299" s="45">
        <f>IF(KB$13=1,0,($H51+$H52)*(1-Inputs!$E164)/(Inputs!$E219*12))</f>
        <v>3884.6808000000005</v>
      </c>
      <c r="KC299" s="45">
        <f>IF(KC$13=1,0,($H51+$H52)*(1-Inputs!$E164)/(Inputs!$E219*12))</f>
        <v>3884.6808000000005</v>
      </c>
      <c r="KD299" s="45">
        <f>IF(KD$13=1,0,($H51+$H52)*(1-Inputs!$E164)/(Inputs!$E219*12))</f>
        <v>3884.6808000000005</v>
      </c>
      <c r="KE299" s="45">
        <f>IF(KE$13=1,0,($H51+$H52)*(1-Inputs!$E164)/(Inputs!$E219*12))</f>
        <v>3884.6808000000005</v>
      </c>
      <c r="KF299" s="45">
        <f>IF(KF$13=1,0,($H51+$H52)*(1-Inputs!$E164)/(Inputs!$E219*12))</f>
        <v>3884.6808000000005</v>
      </c>
      <c r="KG299" s="45">
        <f>IF(KG$13=1,0,($H51+$H52)*(1-Inputs!$E164)/(Inputs!$E219*12))</f>
        <v>3884.6808000000005</v>
      </c>
      <c r="KH299" s="45">
        <f>IF(KH$13=1,0,($H51+$H52)*(1-Inputs!$E164)/(Inputs!$E219*12))</f>
        <v>3884.6808000000005</v>
      </c>
      <c r="KI299" s="45">
        <f>IF(KI$13=1,0,($H51+$H52)*(1-Inputs!$E164)/(Inputs!$E219*12))</f>
        <v>3884.6808000000005</v>
      </c>
      <c r="KJ299" s="45">
        <f>IF(KJ$13=1,0,($H51+$H52)*(1-Inputs!$E164)/(Inputs!$E219*12))</f>
        <v>3884.6808000000005</v>
      </c>
      <c r="KK299" s="45">
        <f>IF(KK$13=1,0,($H51+$H52)*(1-Inputs!$E164)/(Inputs!$E219*12))</f>
        <v>3884.6808000000005</v>
      </c>
      <c r="KL299" s="45">
        <f>IF(KL$13=1,0,($H51+$H52)*(1-Inputs!$E164)/(Inputs!$E219*12))</f>
        <v>3884.6808000000005</v>
      </c>
      <c r="KM299" s="45">
        <f>IF(KM$13=1,0,($H51+$H52)*(1-Inputs!$E164)/(Inputs!$E219*12))</f>
        <v>3884.6808000000005</v>
      </c>
      <c r="KN299" s="45">
        <f>IF(KN$13=1,0,($H51+$H52)*(1-Inputs!$E164)/(Inputs!$E219*12))</f>
        <v>3884.6808000000005</v>
      </c>
      <c r="KO299" s="45">
        <f>IF(KO$13=1,0,($H51+$H52)*(1-Inputs!$E164)/(Inputs!$E219*12))</f>
        <v>3884.6808000000005</v>
      </c>
      <c r="KP299" s="45">
        <f>IF(KP$13=1,0,($H51+$H52)*(1-Inputs!$E164)/(Inputs!$E219*12))</f>
        <v>3884.6808000000005</v>
      </c>
      <c r="KQ299" s="45">
        <f>IF(KQ$13=1,0,($H51+$H52)*(1-Inputs!$E164)/(Inputs!$E219*12))</f>
        <v>3884.6808000000005</v>
      </c>
      <c r="KR299" s="45">
        <f>IF(KR$13=1,0,($H51+$H52)*(1-Inputs!$E164)/(Inputs!$E219*12))</f>
        <v>3884.6808000000005</v>
      </c>
      <c r="KS299" s="45">
        <f>IF(KS$13=1,0,($H51+$H52)*(1-Inputs!$E164)/(Inputs!$E219*12))</f>
        <v>3884.6808000000005</v>
      </c>
      <c r="KT299" s="45">
        <f>IF(KT$13=1,0,($H51+$H52)*(1-Inputs!$E164)/(Inputs!$E219*12))</f>
        <v>3884.6808000000005</v>
      </c>
      <c r="KU299" s="45">
        <f>IF(KU$13=1,0,($H51+$H52)*(1-Inputs!$E164)/(Inputs!$E219*12))</f>
        <v>3884.6808000000005</v>
      </c>
      <c r="KV299" s="45">
        <f>IF(KV$13=1,0,($H51+$H52)*(1-Inputs!$E164)/(Inputs!$E219*12))</f>
        <v>3884.6808000000005</v>
      </c>
      <c r="KW299" s="45">
        <f>IF(KW$13=1,0,($H51+$H52)*(1-Inputs!$E164)/(Inputs!$E219*12))</f>
        <v>3884.6808000000005</v>
      </c>
      <c r="KX299" s="45">
        <f>IF(KX$13=1,0,($H51+$H52)*(1-Inputs!$E164)/(Inputs!$E219*12))</f>
        <v>3884.6808000000005</v>
      </c>
      <c r="KY299" s="45">
        <f>IF(KY$13=1,0,($H51+$H52)*(1-Inputs!$E164)/(Inputs!$E219*12))</f>
        <v>3884.6808000000005</v>
      </c>
      <c r="KZ299" s="45">
        <f>IF(KZ$13=1,0,($H51+$H52)*(1-Inputs!$E164)/(Inputs!$E219*12))</f>
        <v>3884.6808000000005</v>
      </c>
      <c r="LA299" s="45">
        <f>IF(LA$13=1,0,($H51+$H52)*(1-Inputs!$E164)/(Inputs!$E219*12))</f>
        <v>3884.6808000000005</v>
      </c>
      <c r="LB299" s="45">
        <f>IF(LB$13=1,0,($H51+$H52)*(1-Inputs!$E164)/(Inputs!$E219*12))</f>
        <v>3884.6808000000005</v>
      </c>
      <c r="LC299" s="45">
        <f>IF(LC$13=1,0,($H51+$H52)*(1-Inputs!$E164)/(Inputs!$E219*12))</f>
        <v>3884.6808000000005</v>
      </c>
      <c r="LD299" s="45">
        <f>IF(LD$13=1,0,($H51+$H52)*(1-Inputs!$E164)/(Inputs!$E219*12))</f>
        <v>3884.6808000000005</v>
      </c>
      <c r="LE299" s="45">
        <f>IF(LE$13=1,0,($H51+$H52)*(1-Inputs!$E164)/(Inputs!$E219*12))</f>
        <v>3884.6808000000005</v>
      </c>
      <c r="LF299" s="45">
        <f>IF(LF$13=1,0,($H51+$H52)*(1-Inputs!$E164)/(Inputs!$E219*12))</f>
        <v>3884.6808000000005</v>
      </c>
      <c r="LG299" s="45">
        <f>IF(LG$13=1,0,($H51+$H52)*(1-Inputs!$E164)/(Inputs!$E219*12))</f>
        <v>3884.6808000000005</v>
      </c>
      <c r="LH299" s="45">
        <f>IF(LH$13=1,0,($H51+$H52)*(1-Inputs!$E164)/(Inputs!$E219*12))</f>
        <v>3884.6808000000005</v>
      </c>
      <c r="LI299" s="45">
        <f>IF(LI$13=1,0,($H51+$H52)*(1-Inputs!$E164)/(Inputs!$E219*12))</f>
        <v>3884.6808000000005</v>
      </c>
      <c r="LJ299" s="45">
        <f>IF(LJ$13=1,0,($H51+$H52)*(1-Inputs!$E164)/(Inputs!$E219*12))</f>
        <v>3884.6808000000005</v>
      </c>
      <c r="LK299" s="45">
        <f>IF(LK$13=1,0,($H51+$H52)*(1-Inputs!$E164)/(Inputs!$E219*12))</f>
        <v>3884.6808000000005</v>
      </c>
      <c r="LL299" s="45">
        <f>IF(LL$13=1,0,($H51+$H52)*(1-Inputs!$E164)/(Inputs!$E219*12))</f>
        <v>3884.6808000000005</v>
      </c>
      <c r="LM299" s="45">
        <f>IF(LM$13=1,0,($H51+$H52)*(1-Inputs!$E164)/(Inputs!$E219*12))</f>
        <v>3884.6808000000005</v>
      </c>
      <c r="LN299" s="45">
        <f>IF(LN$13=1,0,($H51+$H52)*(1-Inputs!$E164)/(Inputs!$E219*12))</f>
        <v>3884.6808000000005</v>
      </c>
      <c r="LO299" s="45">
        <f>IF(LO$13=1,0,($H51+$H52)*(1-Inputs!$E164)/(Inputs!$E219*12))</f>
        <v>3884.6808000000005</v>
      </c>
      <c r="LP299" s="45">
        <f>IF(LP$13=1,0,($H51+$H52)*(1-Inputs!$E164)/(Inputs!$E219*12))</f>
        <v>3884.6808000000005</v>
      </c>
      <c r="LQ299" s="45">
        <f>IF(LQ$13=1,0,($H51+$H52)*(1-Inputs!$E164)/(Inputs!$E219*12))</f>
        <v>3884.6808000000005</v>
      </c>
      <c r="LR299" s="45">
        <f>IF(LR$13=1,0,($H51+$H52)*(1-Inputs!$E164)/(Inputs!$E219*12))</f>
        <v>3884.6808000000005</v>
      </c>
      <c r="LS299" s="45">
        <f>IF(LS$13=1,0,($H51+$H52)*(1-Inputs!$E164)/(Inputs!$E219*12))</f>
        <v>3884.6808000000005</v>
      </c>
      <c r="LT299" s="45">
        <f>IF(LT$13=1,0,($H51+$H52)*(1-Inputs!$E164)/(Inputs!$E219*12))</f>
        <v>3884.6808000000005</v>
      </c>
      <c r="LU299" s="45"/>
      <c r="LV299" s="45"/>
      <c r="LW299" s="45"/>
      <c r="LX299" s="45"/>
      <c r="LY299" s="45"/>
      <c r="LZ299" s="45"/>
      <c r="MA299" s="45"/>
      <c r="MB299" s="45"/>
      <c r="MC299" s="45"/>
      <c r="MD299" s="45"/>
      <c r="ME299" s="45"/>
      <c r="MF299" s="45"/>
      <c r="MG299" s="45"/>
      <c r="MH299" s="45"/>
      <c r="MI299" s="45"/>
      <c r="MJ299" s="45"/>
      <c r="MK299" s="45"/>
      <c r="ML299" s="45"/>
      <c r="MM299" s="45"/>
      <c r="MN299" s="45"/>
      <c r="MO299" s="45"/>
      <c r="MP299" s="45"/>
      <c r="MQ299" s="45"/>
      <c r="MR299" s="45"/>
      <c r="MS299" s="45"/>
      <c r="MT299" s="45"/>
      <c r="MU299" s="45"/>
      <c r="MV299" s="45"/>
      <c r="MW299" s="45"/>
      <c r="MX299" s="45"/>
      <c r="MY299" s="45"/>
      <c r="MZ299" s="45"/>
      <c r="NA299" s="45"/>
      <c r="NB299" s="45"/>
      <c r="NC299" s="45"/>
      <c r="ND299" s="45"/>
      <c r="NE299" s="45"/>
      <c r="NF299" s="45"/>
      <c r="NG299" s="45"/>
      <c r="NH299" s="45"/>
      <c r="NI299" s="45"/>
      <c r="NJ299" s="45"/>
      <c r="NK299" s="45"/>
      <c r="NL299" s="45"/>
      <c r="NM299" s="45"/>
      <c r="NN299" s="45"/>
      <c r="NO299" s="45"/>
      <c r="NP299" s="45"/>
      <c r="NQ299" s="45"/>
      <c r="NR299" s="45"/>
      <c r="NS299" s="45"/>
      <c r="NT299" s="45"/>
      <c r="NU299" s="45"/>
      <c r="NV299" s="45"/>
      <c r="NW299" s="45"/>
      <c r="NX299" s="45"/>
      <c r="NY299" s="45"/>
      <c r="NZ299" s="45"/>
      <c r="OA299" s="45"/>
      <c r="OB299" s="45"/>
      <c r="OC299" s="45"/>
      <c r="OD299" s="45"/>
      <c r="OE299" s="45"/>
      <c r="OF299" s="45"/>
      <c r="OG299" s="45"/>
      <c r="OH299" s="45"/>
      <c r="OI299" s="45"/>
      <c r="OJ299" s="45"/>
      <c r="OK299" s="45"/>
      <c r="OL299" s="45"/>
      <c r="OM299" s="45"/>
      <c r="ON299" s="45"/>
      <c r="OO299" s="45"/>
      <c r="OP299" s="45"/>
      <c r="OQ299" s="45"/>
      <c r="OR299" s="45"/>
      <c r="OS299" s="45"/>
      <c r="OT299" s="45"/>
      <c r="OU299" s="45"/>
      <c r="OV299" s="45"/>
      <c r="OW299" s="45"/>
      <c r="OX299" s="45"/>
      <c r="OY299" s="45"/>
      <c r="OZ299" s="45"/>
      <c r="PA299" s="45"/>
      <c r="PB299" s="45"/>
      <c r="PC299" s="45"/>
      <c r="PD299" s="45"/>
      <c r="PE299" s="45"/>
      <c r="PF299" s="45"/>
      <c r="PG299" s="45"/>
      <c r="PH299" s="45"/>
      <c r="PI299" s="45"/>
      <c r="PJ299" s="45"/>
      <c r="PK299" s="45"/>
      <c r="PL299" s="45"/>
      <c r="PM299" s="45"/>
      <c r="PN299" s="45"/>
      <c r="PO299" s="45"/>
      <c r="PP299" s="45"/>
      <c r="PQ299" s="45"/>
      <c r="PR299" s="45"/>
      <c r="PS299" s="45"/>
      <c r="PT299" s="45"/>
      <c r="PU299" s="45"/>
      <c r="PV299" s="45"/>
      <c r="PW299" s="45"/>
      <c r="PX299" s="45"/>
      <c r="PY299" s="45"/>
      <c r="PZ299" s="45"/>
      <c r="QA299" s="45"/>
      <c r="QB299" s="45"/>
      <c r="QC299" s="45"/>
      <c r="QD299" s="45"/>
      <c r="QE299" s="45"/>
      <c r="QF299" s="45"/>
      <c r="QG299" s="45"/>
      <c r="QH299" s="45"/>
      <c r="QI299" s="45"/>
      <c r="QJ299" s="45"/>
      <c r="QK299" s="45"/>
      <c r="QL299" s="45"/>
      <c r="QM299" s="45"/>
      <c r="QN299" s="45"/>
      <c r="QO299" s="45"/>
      <c r="QP299" s="45"/>
      <c r="QQ299" s="45"/>
      <c r="QR299" s="45"/>
      <c r="QS299" s="45"/>
      <c r="QT299" s="45"/>
      <c r="QU299" s="45"/>
    </row>
    <row r="300" spans="1:463" outlineLevel="1">
      <c r="B300" s="1"/>
      <c r="C300" s="75" t="s">
        <v>316</v>
      </c>
      <c r="D300" s="208">
        <f t="shared" si="1029"/>
        <v>-2986649.0985764358</v>
      </c>
      <c r="E300" s="208">
        <f>H54*(1-Inputs!$E$164)+G54</f>
        <v>4470973.3842907259</v>
      </c>
      <c r="F300" s="390">
        <f>Inputs!E218</f>
        <v>17.5</v>
      </c>
      <c r="G300" s="50" t="s">
        <v>95</v>
      </c>
      <c r="H300" s="251">
        <f t="shared" si="1028"/>
        <v>1484324.2857142903</v>
      </c>
      <c r="I300" s="45">
        <v>0</v>
      </c>
      <c r="J300" s="45">
        <v>0</v>
      </c>
      <c r="K300" s="45">
        <v>0</v>
      </c>
      <c r="L300" s="45">
        <v>0</v>
      </c>
      <c r="M300" s="45">
        <v>0</v>
      </c>
      <c r="N300" s="45">
        <v>0</v>
      </c>
      <c r="O300" s="45">
        <v>0</v>
      </c>
      <c r="P300" s="45">
        <v>0</v>
      </c>
      <c r="Q300" s="45">
        <v>0</v>
      </c>
      <c r="R300" s="45">
        <v>0</v>
      </c>
      <c r="S300" s="45">
        <v>0</v>
      </c>
      <c r="T300" s="45">
        <v>0</v>
      </c>
      <c r="U300" s="45">
        <v>0</v>
      </c>
      <c r="V300" s="45">
        <v>0</v>
      </c>
      <c r="W300" s="45">
        <v>0</v>
      </c>
      <c r="X300" s="45">
        <v>0</v>
      </c>
      <c r="Y300" s="45">
        <v>0</v>
      </c>
      <c r="Z300" s="45">
        <v>0</v>
      </c>
      <c r="AA300" s="45">
        <f>IF(AA$13=1,0,$H54*(1-Inputs!$E164)/(Inputs!$E218*12))</f>
        <v>0</v>
      </c>
      <c r="AB300" s="45">
        <f>IF(AB$13=1,0,$H54*(1-Inputs!$E164)/(Inputs!$E218*12))</f>
        <v>0</v>
      </c>
      <c r="AC300" s="45">
        <f>IF(AC$13=1,0,$H54*(1-Inputs!$E164)/(Inputs!$E218*12))</f>
        <v>0</v>
      </c>
      <c r="AD300" s="45">
        <f>IF(AD$13=1,0,$H54*(1-Inputs!$E164)/(Inputs!$E218*12))</f>
        <v>0</v>
      </c>
      <c r="AE300" s="45">
        <f>IF(AE$13=1,0,$H54*(1-Inputs!$E164)/(Inputs!$E218*12))</f>
        <v>0</v>
      </c>
      <c r="AF300" s="45">
        <f>IF(AF$13=1,0,$H54*(1-Inputs!$E164)/(Inputs!$E218*12))</f>
        <v>0</v>
      </c>
      <c r="AG300" s="45">
        <f>IF(AG$13=1,0,$H54*(1-Inputs!$E164)/(Inputs!$E218*12))</f>
        <v>9895.49523809524</v>
      </c>
      <c r="AH300" s="45">
        <f>IF(AH$13=1,0,$H54*(1-Inputs!$E164)/(Inputs!$E218*12))</f>
        <v>9895.49523809524</v>
      </c>
      <c r="AI300" s="45">
        <f>IF(AI$13=1,0,$H54*(1-Inputs!$E164)/(Inputs!$E218*12))</f>
        <v>9895.49523809524</v>
      </c>
      <c r="AJ300" s="45">
        <f>IF(AJ$13=1,0,$H54*(1-Inputs!$E164)/(Inputs!$E218*12))</f>
        <v>9895.49523809524</v>
      </c>
      <c r="AK300" s="45">
        <f>IF(AK$13=1,0,$H54*(1-Inputs!$E164)/(Inputs!$E218*12))</f>
        <v>9895.49523809524</v>
      </c>
      <c r="AL300" s="45">
        <f>IF(AL$13=1,0,$H54*(1-Inputs!$E164)/(Inputs!$E218*12))</f>
        <v>9895.49523809524</v>
      </c>
      <c r="AM300" s="45">
        <f>IF(AM$13=1,0,$H54*(1-Inputs!$E164)/(Inputs!$E218*12))</f>
        <v>9895.49523809524</v>
      </c>
      <c r="AN300" s="45">
        <f>IF(AN$13=1,0,$H54*(1-Inputs!$E164)/(Inputs!$E218*12))</f>
        <v>9895.49523809524</v>
      </c>
      <c r="AO300" s="45">
        <f>IF(AO$13=1,0,$H54*(1-Inputs!$E164)/(Inputs!$E218*12))</f>
        <v>9895.49523809524</v>
      </c>
      <c r="AP300" s="45">
        <f>IF(AP$13=1,0,$H54*(1-Inputs!$E164)/(Inputs!$E218*12))</f>
        <v>9895.49523809524</v>
      </c>
      <c r="AQ300" s="45">
        <f>IF(AQ$13=1,0,$H54*(1-Inputs!$E164)/(Inputs!$E218*12))</f>
        <v>9895.49523809524</v>
      </c>
      <c r="AR300" s="45">
        <f>IF(AR$13=1,0,$H54*(1-Inputs!$E164)/(Inputs!$E218*12))</f>
        <v>9895.49523809524</v>
      </c>
      <c r="AS300" s="45">
        <f>IF(AS$13=1,0,$H54*(1-Inputs!$E164)/(Inputs!$E218*12))</f>
        <v>9895.49523809524</v>
      </c>
      <c r="AT300" s="45">
        <f>IF(AT$13=1,0,$H54*(1-Inputs!$E164)/(Inputs!$E218*12))</f>
        <v>9895.49523809524</v>
      </c>
      <c r="AU300" s="45">
        <f>IF(AU$13=1,0,$H54*(1-Inputs!$E164)/(Inputs!$E218*12))</f>
        <v>9895.49523809524</v>
      </c>
      <c r="AV300" s="45">
        <f>IF(AV$13=1,0,$H54*(1-Inputs!$E164)/(Inputs!$E218*12))</f>
        <v>9895.49523809524</v>
      </c>
      <c r="AW300" s="45">
        <f>IF(AW$13=1,0,$H54*(1-Inputs!$E164)/(Inputs!$E218*12))</f>
        <v>9895.49523809524</v>
      </c>
      <c r="AX300" s="45">
        <f>IF(AX$13=1,0,$H54*(1-Inputs!$E164)/(Inputs!$E218*12))</f>
        <v>9895.49523809524</v>
      </c>
      <c r="AY300" s="45">
        <f>IF(AY$13=1,0,$H54*(1-Inputs!$E164)/(Inputs!$E218*12))</f>
        <v>9895.49523809524</v>
      </c>
      <c r="AZ300" s="45">
        <f>IF(AZ$13=1,0,$H54*(1-Inputs!$E164)/(Inputs!$E218*12))</f>
        <v>9895.49523809524</v>
      </c>
      <c r="BA300" s="45">
        <f>IF(BA$13=1,0,$H54*(1-Inputs!$E164)/(Inputs!$E218*12))</f>
        <v>9895.49523809524</v>
      </c>
      <c r="BB300" s="45">
        <f>IF(BB$13=1,0,$H54*(1-Inputs!$E164)/(Inputs!$E218*12))</f>
        <v>9895.49523809524</v>
      </c>
      <c r="BC300" s="45">
        <f>IF(BC$13=1,0,$H54*(1-Inputs!$E164)/(Inputs!$E218*12))</f>
        <v>9895.49523809524</v>
      </c>
      <c r="BD300" s="45">
        <f>IF(BD$13=1,0,$H54*(1-Inputs!$E164)/(Inputs!$E218*12))</f>
        <v>9895.49523809524</v>
      </c>
      <c r="BE300" s="45">
        <f>IF(BE$13=1,0,$H54*(1-Inputs!$E164)/(Inputs!$E218*12))</f>
        <v>9895.49523809524</v>
      </c>
      <c r="BF300" s="45">
        <f>IF(BF$13=1,0,$H54*(1-Inputs!$E164)/(Inputs!$E218*12))</f>
        <v>9895.49523809524</v>
      </c>
      <c r="BG300" s="45">
        <f>IF(BG$13=1,0,$H54*(1-Inputs!$E164)/(Inputs!$E218*12))</f>
        <v>9895.49523809524</v>
      </c>
      <c r="BH300" s="45">
        <f>IF(BH$13=1,0,$H54*(1-Inputs!$E164)/(Inputs!$E218*12))</f>
        <v>9895.49523809524</v>
      </c>
      <c r="BI300" s="45">
        <f>IF(BI$13=1,0,$H54*(1-Inputs!$E164)/(Inputs!$E218*12))</f>
        <v>9895.49523809524</v>
      </c>
      <c r="BJ300" s="45">
        <f>IF(BJ$13=1,0,$H54*(1-Inputs!$E164)/(Inputs!$E218*12))</f>
        <v>9895.49523809524</v>
      </c>
      <c r="BK300" s="45">
        <f>IF(BK$13=1,0,$H54*(1-Inputs!$E164)/(Inputs!$E218*12))</f>
        <v>9895.49523809524</v>
      </c>
      <c r="BL300" s="45">
        <f>IF(BL$13=1,0,$H54*(1-Inputs!$E164)/(Inputs!$E218*12))</f>
        <v>9895.49523809524</v>
      </c>
      <c r="BM300" s="45">
        <f>IF(BM$13=1,0,$H54*(1-Inputs!$E164)/(Inputs!$E218*12))</f>
        <v>9895.49523809524</v>
      </c>
      <c r="BN300" s="45">
        <f>IF(BN$13=1,0,$H54*(1-Inputs!$E164)/(Inputs!$E218*12))</f>
        <v>9895.49523809524</v>
      </c>
      <c r="BO300" s="45">
        <f>IF(BO$13=1,0,$H54*(1-Inputs!$E164)/(Inputs!$E218*12))</f>
        <v>9895.49523809524</v>
      </c>
      <c r="BP300" s="45">
        <f>IF(BP$13=1,0,$H54*(1-Inputs!$E164)/(Inputs!$E218*12))</f>
        <v>9895.49523809524</v>
      </c>
      <c r="BQ300" s="45">
        <f>IF(BQ$13=1,0,$H54*(1-Inputs!$E164)/(Inputs!$E218*12))</f>
        <v>9895.49523809524</v>
      </c>
      <c r="BR300" s="45">
        <f>IF(BR$13=1,0,$H54*(1-Inputs!$E164)/(Inputs!$E218*12))</f>
        <v>9895.49523809524</v>
      </c>
      <c r="BS300" s="45">
        <f>IF(BS$13=1,0,$H54*(1-Inputs!$E164)/(Inputs!$E218*12))</f>
        <v>9895.49523809524</v>
      </c>
      <c r="BT300" s="45">
        <f>IF(BT$13=1,0,$H54*(1-Inputs!$E164)/(Inputs!$E218*12))</f>
        <v>9895.49523809524</v>
      </c>
      <c r="BU300" s="45">
        <f>IF(BU$13=1,0,$H54*(1-Inputs!$E164)/(Inputs!$E218*12))</f>
        <v>9895.49523809524</v>
      </c>
      <c r="BV300" s="45">
        <f>IF(BV$13=1,0,$H54*(1-Inputs!$E164)/(Inputs!$E218*12))</f>
        <v>9895.49523809524</v>
      </c>
      <c r="BW300" s="45">
        <f>IF(BW$13=1,0,$H54*(1-Inputs!$E164)/(Inputs!$E218*12))</f>
        <v>9895.49523809524</v>
      </c>
      <c r="BX300" s="45">
        <f>IF(BX$13=1,0,$H54*(1-Inputs!$E164)/(Inputs!$E218*12))</f>
        <v>9895.49523809524</v>
      </c>
      <c r="BY300" s="45">
        <f>IF(BY$13=1,0,$H54*(1-Inputs!$E164)/(Inputs!$E218*12))</f>
        <v>9895.49523809524</v>
      </c>
      <c r="BZ300" s="45">
        <f>IF(BZ$13=1,0,$H54*(1-Inputs!$E164)/(Inputs!$E218*12))</f>
        <v>9895.49523809524</v>
      </c>
      <c r="CA300" s="45">
        <f>IF(CA$13=1,0,$H54*(1-Inputs!$E164)/(Inputs!$E218*12))</f>
        <v>9895.49523809524</v>
      </c>
      <c r="CB300" s="45">
        <f>IF(CB$13=1,0,$H54*(1-Inputs!$E164)/(Inputs!$E218*12))</f>
        <v>9895.49523809524</v>
      </c>
      <c r="CC300" s="45">
        <f>IF(CC$13=1,0,$H54*(1-Inputs!$E164)/(Inputs!$E218*12))</f>
        <v>9895.49523809524</v>
      </c>
      <c r="CD300" s="45">
        <f>IF(CD$13=1,0,$H54*(1-Inputs!$E164)/(Inputs!$E218*12))</f>
        <v>9895.49523809524</v>
      </c>
      <c r="CE300" s="45">
        <f>IF(CE$13=1,0,$H54*(1-Inputs!$E164)/(Inputs!$E218*12))</f>
        <v>9895.49523809524</v>
      </c>
      <c r="CF300" s="45">
        <f>IF(CF$13=1,0,$H54*(1-Inputs!$E164)/(Inputs!$E218*12))</f>
        <v>9895.49523809524</v>
      </c>
      <c r="CG300" s="45">
        <f>IF(CG$13=1,0,$H54*(1-Inputs!$E164)/(Inputs!$E218*12))</f>
        <v>9895.49523809524</v>
      </c>
      <c r="CH300" s="45">
        <f>IF(CH$13=1,0,$H54*(1-Inputs!$E164)/(Inputs!$E218*12))</f>
        <v>9895.49523809524</v>
      </c>
      <c r="CI300" s="45">
        <f>IF(CI$13=1,0,$H54*(1-Inputs!$E164)/(Inputs!$E218*12))</f>
        <v>9895.49523809524</v>
      </c>
      <c r="CJ300" s="45">
        <f>IF(CJ$13=1,0,$H54*(1-Inputs!$E164)/(Inputs!$E218*12))</f>
        <v>9895.49523809524</v>
      </c>
      <c r="CK300" s="45">
        <f>IF(CK$13=1,0,$H54*(1-Inputs!$E164)/(Inputs!$E218*12))</f>
        <v>9895.49523809524</v>
      </c>
      <c r="CL300" s="45">
        <f>IF(CL$13=1,0,$H54*(1-Inputs!$E164)/(Inputs!$E218*12))</f>
        <v>9895.49523809524</v>
      </c>
      <c r="CM300" s="45">
        <f>IF(CM$13=1,0,$H54*(1-Inputs!$E164)/(Inputs!$E218*12))</f>
        <v>9895.49523809524</v>
      </c>
      <c r="CN300" s="45">
        <f>IF(CN$13=1,0,$H54*(1-Inputs!$E164)/(Inputs!$E218*12))</f>
        <v>9895.49523809524</v>
      </c>
      <c r="CO300" s="45">
        <f>IF(CO$13=1,0,$H54*(1-Inputs!$E164)/(Inputs!$E218*12))</f>
        <v>9895.49523809524</v>
      </c>
      <c r="CP300" s="45">
        <f>IF(CP$13=1,0,$H54*(1-Inputs!$E164)/(Inputs!$E218*12))</f>
        <v>9895.49523809524</v>
      </c>
      <c r="CQ300" s="45">
        <f>IF(CQ$13=1,0,$H54*(1-Inputs!$E164)/(Inputs!$E218*12))</f>
        <v>9895.49523809524</v>
      </c>
      <c r="CR300" s="45">
        <f>IF(CR$13=1,0,$H54*(1-Inputs!$E164)/(Inputs!$E218*12))</f>
        <v>9895.49523809524</v>
      </c>
      <c r="CS300" s="45">
        <f>IF(CS$13=1,0,$H54*(1-Inputs!$E164)/(Inputs!$E218*12))</f>
        <v>9895.49523809524</v>
      </c>
      <c r="CT300" s="45">
        <f>IF(CT$13=1,0,$H54*(1-Inputs!$E164)/(Inputs!$E218*12))</f>
        <v>9895.49523809524</v>
      </c>
      <c r="CU300" s="45">
        <f>IF(CU$13=1,0,$H54*(1-Inputs!$E164)/(Inputs!$E218*12))</f>
        <v>9895.49523809524</v>
      </c>
      <c r="CV300" s="45">
        <f>IF(CV$13=1,0,$H54*(1-Inputs!$E164)/(Inputs!$E218*12))</f>
        <v>9895.49523809524</v>
      </c>
      <c r="CW300" s="45">
        <f>IF(CW$13=1,0,$H54*(1-Inputs!$E164)/(Inputs!$E218*12))</f>
        <v>9895.49523809524</v>
      </c>
      <c r="CX300" s="45">
        <f>IF(CX$13=1,0,$H54*(1-Inputs!$E164)/(Inputs!$E218*12))</f>
        <v>9895.49523809524</v>
      </c>
      <c r="CY300" s="45">
        <f>IF(CY$13=1,0,$H54*(1-Inputs!$E164)/(Inputs!$E218*12))</f>
        <v>9895.49523809524</v>
      </c>
      <c r="CZ300" s="45">
        <f>IF(CZ$13=1,0,$H54*(1-Inputs!$E164)/(Inputs!$E218*12))</f>
        <v>9895.49523809524</v>
      </c>
      <c r="DA300" s="45">
        <f>IF(DA$13=1,0,$H54*(1-Inputs!$E164)/(Inputs!$E218*12))</f>
        <v>9895.49523809524</v>
      </c>
      <c r="DB300" s="45">
        <f>IF(DB$13=1,0,$H54*(1-Inputs!$E164)/(Inputs!$E218*12))</f>
        <v>9895.49523809524</v>
      </c>
      <c r="DC300" s="45">
        <f>IF(DC$13=1,0,$H54*(1-Inputs!$E164)/(Inputs!$E218*12))</f>
        <v>9895.49523809524</v>
      </c>
      <c r="DD300" s="45">
        <f>IF(DD$13=1,0,$H54*(1-Inputs!$E164)/(Inputs!$E218*12))</f>
        <v>9895.49523809524</v>
      </c>
      <c r="DE300" s="45">
        <f>IF(DE$13=1,0,$H54*(1-Inputs!$E164)/(Inputs!$E218*12))</f>
        <v>9895.49523809524</v>
      </c>
      <c r="DF300" s="45">
        <f>IF(DF$13=1,0,$H54*(1-Inputs!$E164)/(Inputs!$E218*12))</f>
        <v>9895.49523809524</v>
      </c>
      <c r="DG300" s="45">
        <f>IF(DG$13=1,0,$H54*(1-Inputs!$E164)/(Inputs!$E218*12))</f>
        <v>9895.49523809524</v>
      </c>
      <c r="DH300" s="45">
        <f>IF(DH$13=1,0,$H54*(1-Inputs!$E164)/(Inputs!$E218*12))</f>
        <v>9895.49523809524</v>
      </c>
      <c r="DI300" s="45">
        <f>IF(DI$13=1,0,$H54*(1-Inputs!$E164)/(Inputs!$E218*12))</f>
        <v>9895.49523809524</v>
      </c>
      <c r="DJ300" s="45">
        <f>IF(DJ$13=1,0,$H54*(1-Inputs!$E164)/(Inputs!$E218*12))</f>
        <v>9895.49523809524</v>
      </c>
      <c r="DK300" s="45">
        <f>IF(DK$13=1,0,$H54*(1-Inputs!$E164)/(Inputs!$E218*12))</f>
        <v>9895.49523809524</v>
      </c>
      <c r="DL300" s="45">
        <f>IF(DL$13=1,0,$H54*(1-Inputs!$E164)/(Inputs!$E218*12))</f>
        <v>9895.49523809524</v>
      </c>
      <c r="DM300" s="45">
        <f>IF(DM$13=1,0,$H54*(1-Inputs!$E164)/(Inputs!$E218*12))</f>
        <v>9895.49523809524</v>
      </c>
      <c r="DN300" s="45">
        <f>IF(DN$13=1,0,$H54*(1-Inputs!$E164)/(Inputs!$E218*12))</f>
        <v>9895.49523809524</v>
      </c>
      <c r="DO300" s="45">
        <f>IF(DO$13=1,0,$H54*(1-Inputs!$E164)/(Inputs!$E218*12))</f>
        <v>9895.49523809524</v>
      </c>
      <c r="DP300" s="45">
        <f>IF(DP$13=1,0,$H54*(1-Inputs!$E164)/(Inputs!$E218*12))</f>
        <v>9895.49523809524</v>
      </c>
      <c r="DQ300" s="45">
        <f>IF(DQ$13=1,0,$H54*(1-Inputs!$E164)/(Inputs!$E218*12))</f>
        <v>9895.49523809524</v>
      </c>
      <c r="DR300" s="45">
        <f>IF(DR$13=1,0,$H54*(1-Inputs!$E164)/(Inputs!$E218*12))</f>
        <v>9895.49523809524</v>
      </c>
      <c r="DS300" s="45">
        <f>IF(DS$13=1,0,$H54*(1-Inputs!$E164)/(Inputs!$E218*12))</f>
        <v>9895.49523809524</v>
      </c>
      <c r="DT300" s="45">
        <f>IF(DT$13=1,0,$H54*(1-Inputs!$E164)/(Inputs!$E218*12))</f>
        <v>9895.49523809524</v>
      </c>
      <c r="DU300" s="45">
        <f>IF(DU$13=1,0,$H54*(1-Inputs!$E164)/(Inputs!$E218*12))</f>
        <v>9895.49523809524</v>
      </c>
      <c r="DV300" s="45">
        <f>IF(DV$13=1,0,$H54*(1-Inputs!$E164)/(Inputs!$E218*12))</f>
        <v>9895.49523809524</v>
      </c>
      <c r="DW300" s="45">
        <f>IF(DW$13=1,0,$H54*(1-Inputs!$E164)/(Inputs!$E218*12))</f>
        <v>9895.49523809524</v>
      </c>
      <c r="DX300" s="45">
        <f>IF(DX$13=1,0,$H54*(1-Inputs!$E164)/(Inputs!$E218*12))</f>
        <v>9895.49523809524</v>
      </c>
      <c r="DY300" s="45">
        <f>IF(DY$13=1,0,$H54*(1-Inputs!$E164)/(Inputs!$E218*12))</f>
        <v>9895.49523809524</v>
      </c>
      <c r="DZ300" s="45">
        <f>IF(DZ$13=1,0,$H54*(1-Inputs!$E164)/(Inputs!$E218*12))</f>
        <v>9895.49523809524</v>
      </c>
      <c r="EA300" s="45">
        <f>IF(EA$13=1,0,$H54*(1-Inputs!$E164)/(Inputs!$E218*12))</f>
        <v>9895.49523809524</v>
      </c>
      <c r="EB300" s="45">
        <f>IF(EB$13=1,0,$H54*(1-Inputs!$E164)/(Inputs!$E218*12))</f>
        <v>9895.49523809524</v>
      </c>
      <c r="EC300" s="45">
        <f>IF(EC$13=1,0,$H54*(1-Inputs!$E164)/(Inputs!$E218*12))</f>
        <v>9895.49523809524</v>
      </c>
      <c r="ED300" s="45">
        <f>IF(ED$13=1,0,$H54*(1-Inputs!$E164)/(Inputs!$E218*12))</f>
        <v>9895.49523809524</v>
      </c>
      <c r="EE300" s="45">
        <f>IF(EE$13=1,0,$H54*(1-Inputs!$E164)/(Inputs!$E218*12))</f>
        <v>9895.49523809524</v>
      </c>
      <c r="EF300" s="45">
        <f>IF(EF$13=1,0,$H54*(1-Inputs!$E164)/(Inputs!$E218*12))</f>
        <v>9895.49523809524</v>
      </c>
      <c r="EG300" s="45">
        <f>IF(EG$13=1,0,$H54*(1-Inputs!$E164)/(Inputs!$E218*12))</f>
        <v>9895.49523809524</v>
      </c>
      <c r="EH300" s="45">
        <f>IF(EH$13=1,0,$H54*(1-Inputs!$E164)/(Inputs!$E218*12))</f>
        <v>9895.49523809524</v>
      </c>
      <c r="EI300" s="45">
        <f>IF(EI$13=1,0,$H54*(1-Inputs!$E164)/(Inputs!$E218*12))</f>
        <v>9895.49523809524</v>
      </c>
      <c r="EJ300" s="45">
        <f>IF(EJ$13=1,0,$H54*(1-Inputs!$E164)/(Inputs!$E218*12))</f>
        <v>9895.49523809524</v>
      </c>
      <c r="EK300" s="45">
        <f>IF(EK$13=1,0,$H54*(1-Inputs!$E164)/(Inputs!$E218*12))</f>
        <v>9895.49523809524</v>
      </c>
      <c r="EL300" s="45">
        <f>IF(EL$13=1,0,$H54*(1-Inputs!$E164)/(Inputs!$E218*12))</f>
        <v>9895.49523809524</v>
      </c>
      <c r="EM300" s="45">
        <f>IF(EM$13=1,0,$H54*(1-Inputs!$E164)/(Inputs!$E218*12))</f>
        <v>9895.49523809524</v>
      </c>
      <c r="EN300" s="45">
        <f>IF(EN$13=1,0,$H54*(1-Inputs!$E164)/(Inputs!$E218*12))</f>
        <v>9895.49523809524</v>
      </c>
      <c r="EO300" s="45">
        <f>IF(EO$13=1,0,$H54*(1-Inputs!$E164)/(Inputs!$E218*12))</f>
        <v>9895.49523809524</v>
      </c>
      <c r="EP300" s="45">
        <f>IF(EP$13=1,0,$H54*(1-Inputs!$E164)/(Inputs!$E218*12))</f>
        <v>9895.49523809524</v>
      </c>
      <c r="EQ300" s="45">
        <f>IF(EQ$13=1,0,$H54*(1-Inputs!$E164)/(Inputs!$E218*12))</f>
        <v>9895.49523809524</v>
      </c>
      <c r="ER300" s="45">
        <f>IF(ER$13=1,0,$H54*(1-Inputs!$E164)/(Inputs!$E218*12))</f>
        <v>9895.49523809524</v>
      </c>
      <c r="ES300" s="45">
        <f>IF(ES$13=1,0,$H54*(1-Inputs!$E164)/(Inputs!$E218*12))</f>
        <v>9895.49523809524</v>
      </c>
      <c r="ET300" s="45">
        <f>IF(ET$13=1,0,$H54*(1-Inputs!$E164)/(Inputs!$E218*12))</f>
        <v>9895.49523809524</v>
      </c>
      <c r="EU300" s="45">
        <f>IF(EU$13=1,0,$H54*(1-Inputs!$E164)/(Inputs!$E218*12))</f>
        <v>9895.49523809524</v>
      </c>
      <c r="EV300" s="45">
        <f>IF(EV$13=1,0,$H54*(1-Inputs!$E164)/(Inputs!$E218*12))</f>
        <v>9895.49523809524</v>
      </c>
      <c r="EW300" s="45">
        <f>IF(EW$13=1,0,$H54*(1-Inputs!$E164)/(Inputs!$E218*12))</f>
        <v>9895.49523809524</v>
      </c>
      <c r="EX300" s="45">
        <f>IF(EX$13=1,0,$H54*(1-Inputs!$E164)/(Inputs!$E218*12))</f>
        <v>9895.49523809524</v>
      </c>
      <c r="EY300" s="45">
        <f>IF(EY$13=1,0,$H54*(1-Inputs!$E164)/(Inputs!$E218*12))</f>
        <v>9895.49523809524</v>
      </c>
      <c r="EZ300" s="45">
        <f>IF(EZ$13=1,0,$H54*(1-Inputs!$E164)/(Inputs!$E218*12))</f>
        <v>9895.49523809524</v>
      </c>
      <c r="FA300" s="45">
        <f>IF(FA$13=1,0,$H54*(1-Inputs!$E164)/(Inputs!$E218*12))</f>
        <v>9895.49523809524</v>
      </c>
      <c r="FB300" s="45">
        <f>IF(FB$13=1,0,$H54*(1-Inputs!$E164)/(Inputs!$E218*12))</f>
        <v>9895.49523809524</v>
      </c>
      <c r="FC300" s="45">
        <f>IF(FC$13=1,0,$H54*(1-Inputs!$E164)/(Inputs!$E218*12))</f>
        <v>9895.49523809524</v>
      </c>
      <c r="FD300" s="45">
        <f>IF(FD$13=1,0,$H54*(1-Inputs!$E164)/(Inputs!$E218*12))</f>
        <v>9895.49523809524</v>
      </c>
      <c r="FE300" s="45">
        <f>IF(FE$13=1,0,$H54*(1-Inputs!$E164)/(Inputs!$E218*12))</f>
        <v>9895.49523809524</v>
      </c>
      <c r="FF300" s="45">
        <f>IF(FF$13=1,0,$H54*(1-Inputs!$E164)/(Inputs!$E218*12))</f>
        <v>9895.49523809524</v>
      </c>
      <c r="FG300" s="45">
        <f>IF(FG$13=1,0,$H54*(1-Inputs!$E164)/(Inputs!$E218*12))</f>
        <v>9895.49523809524</v>
      </c>
      <c r="FH300" s="45">
        <f>IF(FH$13=1,0,$H54*(1-Inputs!$E164)/(Inputs!$E218*12))</f>
        <v>9895.49523809524</v>
      </c>
      <c r="FI300" s="45">
        <f>IF(FI$13=1,0,$H54*(1-Inputs!$E164)/(Inputs!$E218*12))</f>
        <v>9895.49523809524</v>
      </c>
      <c r="FJ300" s="45">
        <f>IF(FJ$13=1,0,$H54*(1-Inputs!$E164)/(Inputs!$E218*12))</f>
        <v>9895.49523809524</v>
      </c>
      <c r="FK300" s="45">
        <f>IF(FK$13=1,0,$H54*(1-Inputs!$E164)/(Inputs!$E218*12))</f>
        <v>9895.49523809524</v>
      </c>
      <c r="FL300" s="45">
        <f>IF(FL$13=1,0,$H54*(1-Inputs!$E164)/(Inputs!$E218*12))</f>
        <v>9895.49523809524</v>
      </c>
      <c r="FM300" s="45">
        <f>IF(FM$13=1,0,$H54*(1-Inputs!$E164)/(Inputs!$E218*12))</f>
        <v>9895.49523809524</v>
      </c>
      <c r="FN300" s="45">
        <f>IF(FN$13=1,0,$H54*(1-Inputs!$E164)/(Inputs!$E218*12))</f>
        <v>9895.49523809524</v>
      </c>
      <c r="FO300" s="45">
        <f>IF(FO$13=1,0,$H54*(1-Inputs!$E164)/(Inputs!$E218*12))</f>
        <v>9895.49523809524</v>
      </c>
      <c r="FP300" s="45">
        <f>IF(FP$13=1,0,$H54*(1-Inputs!$E164)/(Inputs!$E218*12))</f>
        <v>9895.49523809524</v>
      </c>
      <c r="FQ300" s="45">
        <f>IF(FQ$13=1,0,$H54*(1-Inputs!$E164)/(Inputs!$E218*12))</f>
        <v>9895.49523809524</v>
      </c>
      <c r="FR300" s="45">
        <f>IF(FR$13=1,0,$H54*(1-Inputs!$E164)/(Inputs!$E218*12))</f>
        <v>9895.49523809524</v>
      </c>
      <c r="FS300" s="45">
        <f>IF(FS$13=1,0,$H54*(1-Inputs!$E164)/(Inputs!$E218*12))</f>
        <v>9895.49523809524</v>
      </c>
      <c r="FT300" s="45">
        <f>IF(FT$13=1,0,$H54*(1-Inputs!$E164)/(Inputs!$E218*12))</f>
        <v>9895.49523809524</v>
      </c>
      <c r="FU300" s="45">
        <f>IF(FU$13=1,0,$H54*(1-Inputs!$E164)/(Inputs!$E218*12))</f>
        <v>9895.49523809524</v>
      </c>
      <c r="FV300" s="45">
        <f>IF(FV$13=1,0,$H54*(1-Inputs!$E164)/(Inputs!$E218*12))</f>
        <v>9895.49523809524</v>
      </c>
      <c r="FW300" s="45">
        <f>IF(FW$13=1,0,$H54*(1-Inputs!$E164)/(Inputs!$E218*12))</f>
        <v>9895.49523809524</v>
      </c>
      <c r="FX300" s="45">
        <f>IF(FX$13=1,0,$H54*(1-Inputs!$E164)/(Inputs!$E218*12))</f>
        <v>9895.49523809524</v>
      </c>
      <c r="FY300" s="45">
        <f>IF(FY$13=1,0,$H54*(1-Inputs!$E164)/(Inputs!$E218*12))</f>
        <v>9895.49523809524</v>
      </c>
      <c r="FZ300" s="45">
        <f>IF(FZ$13=1,0,$H54*(1-Inputs!$E164)/(Inputs!$E218*12))</f>
        <v>9895.49523809524</v>
      </c>
      <c r="GA300" s="45">
        <f>IF(GA$13=1,0,$FU54/(Inputs!$E218*12))</f>
        <v>0</v>
      </c>
      <c r="GB300" s="45">
        <f>IF(GB$13=1,0,$FU54/(Inputs!$E218*12))</f>
        <v>0</v>
      </c>
      <c r="GC300" s="45">
        <f>IF(GC$13=1,0,$FU54/(Inputs!$E218*12))</f>
        <v>0</v>
      </c>
      <c r="GD300" s="45">
        <f>IF(GD$13=1,0,$FU54/(Inputs!$E218*12))</f>
        <v>0</v>
      </c>
      <c r="GE300" s="45">
        <f>IF(GE$13=1,0,$FU54/(Inputs!$E218*12))</f>
        <v>0</v>
      </c>
      <c r="GF300" s="45">
        <f>IF(GF$13=1,0,$FU54/(Inputs!$E218*12))</f>
        <v>0</v>
      </c>
      <c r="GG300" s="45">
        <f>IF(GG$13=1,0,$FU54/(Inputs!$E218*12))</f>
        <v>0</v>
      </c>
      <c r="GH300" s="45">
        <f>IF(GH$13=1,0,$FU54/(Inputs!$E218*12))</f>
        <v>0</v>
      </c>
      <c r="GI300" s="45">
        <f>IF(GI$13=1,0,$FU54/(Inputs!$E218*12))</f>
        <v>0</v>
      </c>
      <c r="GJ300" s="45">
        <f>IF(GJ$13=1,0,$FU54/(Inputs!$E218*12))</f>
        <v>0</v>
      </c>
      <c r="GK300" s="45">
        <f>IF(GK$13=1,0,$FU54/(Inputs!$E218*12))</f>
        <v>0</v>
      </c>
      <c r="GL300" s="45">
        <f>IF(GL$13=1,0,$FU54/(Inputs!$E218*12))</f>
        <v>0</v>
      </c>
      <c r="GM300" s="45">
        <f>IF(GM$13=1,0,$FU54/(Inputs!$E218*12))</f>
        <v>0</v>
      </c>
      <c r="GN300" s="45">
        <f>IF(GN$13=1,0,$FU54/(Inputs!$E218*12))</f>
        <v>0</v>
      </c>
      <c r="GO300" s="45">
        <f>IF(GO$13=1,0,$FU54/(Inputs!$E218*12))</f>
        <v>0</v>
      </c>
      <c r="GP300" s="45">
        <f>IF(GP$13=1,0,$FU54/(Inputs!$E218*12))</f>
        <v>0</v>
      </c>
      <c r="GQ300" s="45">
        <f>IF(GQ$13=1,0,$FU54/(Inputs!$E218*12))</f>
        <v>0</v>
      </c>
      <c r="GR300" s="45">
        <f>IF(GR$13=1,0,$FU54/(Inputs!$E218*12))</f>
        <v>0</v>
      </c>
      <c r="GS300" s="45">
        <f>IF(GS$13=1,0,$FU54/(Inputs!$E218*12))</f>
        <v>0</v>
      </c>
      <c r="GT300" s="45">
        <f>IF(GT$13=1,0,$FU54/(Inputs!$E218*12))</f>
        <v>0</v>
      </c>
      <c r="GU300" s="45">
        <f>IF(GU$13=1,0,$FU54/(Inputs!$E218*12))</f>
        <v>0</v>
      </c>
      <c r="GV300" s="45">
        <f>IF(GV$13=1,0,$FU54/(Inputs!$E218*12))</f>
        <v>0</v>
      </c>
      <c r="GW300" s="45">
        <f>IF(GW$13=1,0,$FU54/(Inputs!$E218*12))</f>
        <v>0</v>
      </c>
      <c r="GX300" s="45">
        <f>IF(GX$13=1,0,$FU54/(Inputs!$E218*12))</f>
        <v>0</v>
      </c>
      <c r="GY300" s="45">
        <f>IF(GY$13=1,0,$FU54/(Inputs!$E218*12))</f>
        <v>0</v>
      </c>
      <c r="GZ300" s="45">
        <f>IF(GZ$13=1,0,$FU54/(Inputs!$E218*12))</f>
        <v>0</v>
      </c>
      <c r="HA300" s="45">
        <f>IF(HA$13=1,0,$FU54/(Inputs!$E218*12))</f>
        <v>0</v>
      </c>
      <c r="HB300" s="45">
        <f>IF(HB$13=1,0,$FU54/(Inputs!$E218*12))</f>
        <v>0</v>
      </c>
      <c r="HC300" s="45">
        <f>IF(HC$13=1,0,$FU54/(Inputs!$E218*12))</f>
        <v>0</v>
      </c>
      <c r="HD300" s="45">
        <f>IF(HD$13=1,0,$FU54/(Inputs!$E218*12))</f>
        <v>0</v>
      </c>
      <c r="HE300" s="45">
        <f>IF(HE$13=1,0,$FU54/(Inputs!$E218*12))</f>
        <v>0</v>
      </c>
      <c r="HF300" s="45">
        <f>IF(HF$13=1,0,$FU54/(Inputs!$E218*12))</f>
        <v>0</v>
      </c>
      <c r="HG300" s="45">
        <f>IF(HG$13=1,0,$FU54/(Inputs!$E218*12))</f>
        <v>0</v>
      </c>
      <c r="HH300" s="45">
        <f>IF(HH$13=1,0,$FU54/(Inputs!$E218*12))</f>
        <v>0</v>
      </c>
      <c r="HI300" s="45">
        <f>IF(HI$13=1,0,$FU54/(Inputs!$E218*12))</f>
        <v>0</v>
      </c>
      <c r="HJ300" s="45">
        <f>IF(HJ$13=1,0,$FU54/(Inputs!$E218*12))</f>
        <v>0</v>
      </c>
      <c r="HK300" s="45">
        <f>IF(HK$13=1,0,$FU54/(Inputs!$E218*12))</f>
        <v>0</v>
      </c>
      <c r="HL300" s="45">
        <f>IF(HL$13=1,0,$FU54/(Inputs!$E218*12))</f>
        <v>0</v>
      </c>
      <c r="HM300" s="45">
        <f>IF(HM$13=1,0,$FU54/(Inputs!$E218*12))</f>
        <v>0</v>
      </c>
      <c r="HN300" s="45">
        <f>IF(HN$13=1,0,$FU54/(Inputs!$E218*12))</f>
        <v>0</v>
      </c>
      <c r="HO300" s="45">
        <f>IF(HO$13=1,0,$FU54/(Inputs!$E218*12))</f>
        <v>0</v>
      </c>
      <c r="HP300" s="45">
        <f>IF(HP$13=1,0,$FU54/(Inputs!$E218*12))</f>
        <v>0</v>
      </c>
      <c r="HQ300" s="45">
        <f>IF(HQ$13=1,0,$FU54/(Inputs!$E218*12))</f>
        <v>0</v>
      </c>
      <c r="HR300" s="45">
        <f>IF(HR$13=1,0,$FU54/(Inputs!$E218*12))</f>
        <v>0</v>
      </c>
      <c r="HS300" s="45">
        <f>IF(HS$13=1,0,$FU54/(Inputs!$E218*12))</f>
        <v>0</v>
      </c>
      <c r="HT300" s="45">
        <f>IF(HT$13=1,0,$FU54/(Inputs!$E218*12))</f>
        <v>0</v>
      </c>
      <c r="HU300" s="45">
        <f>IF(HU$13=1,0,$FU54/(Inputs!$E218*12))</f>
        <v>0</v>
      </c>
      <c r="HV300" s="45">
        <f>IF(HV$13=1,0,$FU54/(Inputs!$E218*12))</f>
        <v>0</v>
      </c>
      <c r="HW300" s="45">
        <f>IF(HW$13=1,0,$FU54/(Inputs!$E218*12))</f>
        <v>0</v>
      </c>
      <c r="HX300" s="45">
        <f>IF(HX$13=1,0,$FU54/(Inputs!$E218*12))</f>
        <v>0</v>
      </c>
      <c r="HY300" s="45">
        <f>IF(HY$13=1,0,$FU54/(Inputs!$E218*12))</f>
        <v>0</v>
      </c>
      <c r="HZ300" s="45">
        <f>IF(HZ$13=1,0,$FU54/(Inputs!$E218*12))</f>
        <v>0</v>
      </c>
      <c r="IA300" s="45">
        <f>IF(IA$13=1,0,$FU54/(Inputs!$E218*12))</f>
        <v>0</v>
      </c>
      <c r="IB300" s="45">
        <f>IF(IB$13=1,0,$FU54/(Inputs!$E218*12))</f>
        <v>0</v>
      </c>
      <c r="IC300" s="45">
        <f>IF(IC$13=1,0,$FU54/(Inputs!$E218*12))</f>
        <v>0</v>
      </c>
      <c r="ID300" s="45">
        <f>IF(ID$13=1,0,$FU54/(Inputs!$E218*12))</f>
        <v>0</v>
      </c>
      <c r="IE300" s="45">
        <f>IF(IE$13=1,0,$FU54/(Inputs!$E218*12))</f>
        <v>0</v>
      </c>
      <c r="IF300" s="45">
        <f>IF(IF$13=1,0,$FU54/(Inputs!$E218*12))</f>
        <v>0</v>
      </c>
      <c r="IG300" s="45">
        <f>IF(IG$13=1,0,$FU54/(Inputs!$E218*12))</f>
        <v>0</v>
      </c>
      <c r="IH300" s="45">
        <f>IF(IH$13=1,0,$FU54/(Inputs!$E218*12))</f>
        <v>0</v>
      </c>
      <c r="II300" s="45">
        <f>IF(II$13=1,0,$FU54/(Inputs!$E218*12))</f>
        <v>0</v>
      </c>
      <c r="IJ300" s="45">
        <f>IF(IJ$13=1,0,$FU54/(Inputs!$E218*12))</f>
        <v>0</v>
      </c>
      <c r="IK300" s="45">
        <f>IF(IK$13=1,0,$FU54/(Inputs!$E218*12))</f>
        <v>0</v>
      </c>
      <c r="IL300" s="45">
        <f>IF(IL$13=1,0,$FU54/(Inputs!$E218*12))</f>
        <v>0</v>
      </c>
      <c r="IM300" s="45">
        <f>IF(IM$13=1,0,$FU54/(Inputs!$E218*12))</f>
        <v>0</v>
      </c>
      <c r="IN300" s="45">
        <f>IF(IN$13=1,0,$FU54/(Inputs!$E218*12))</f>
        <v>0</v>
      </c>
      <c r="IO300" s="45">
        <f>IF(IO$13=1,0,$FU54/(Inputs!$E218*12))</f>
        <v>0</v>
      </c>
      <c r="IP300" s="45">
        <f>IF(IP$13=1,0,$FU54/(Inputs!$E218*12))</f>
        <v>0</v>
      </c>
      <c r="IQ300" s="45">
        <f>IF(IQ$13=1,0,$FU54/(Inputs!$E218*12))</f>
        <v>0</v>
      </c>
      <c r="IR300" s="45">
        <f>IF(IR$13=1,0,$FU54/(Inputs!$E218*12))</f>
        <v>0</v>
      </c>
      <c r="IS300" s="45">
        <f>IF(IS$13=1,0,$FU54/(Inputs!$E218*12))</f>
        <v>0</v>
      </c>
      <c r="IT300" s="45">
        <f>IF(IT$13=1,0,$FU54/(Inputs!$E218*12))</f>
        <v>0</v>
      </c>
      <c r="IU300" s="45">
        <f>IF(IU$13=1,0,$FU54/(Inputs!$E218*12))</f>
        <v>0</v>
      </c>
      <c r="IV300" s="45">
        <f>IF(IV$13=1,0,$FU54/(Inputs!$E218*12))</f>
        <v>0</v>
      </c>
      <c r="IW300" s="45">
        <f>IF(IW$13=1,0,$FU54/(Inputs!$E218*12))</f>
        <v>0</v>
      </c>
      <c r="IX300" s="45">
        <f>IF(IX$13=1,0,$FU54/(Inputs!$E218*12))</f>
        <v>0</v>
      </c>
      <c r="IY300" s="45">
        <f>IF(IY$13=1,0,$FU54/(Inputs!$E218*12))</f>
        <v>0</v>
      </c>
      <c r="IZ300" s="45">
        <f>IF(IZ$13=1,0,$FU54/(Inputs!$E218*12))</f>
        <v>0</v>
      </c>
      <c r="JA300" s="45">
        <f>IF(JA$13=1,0,$FU54/(Inputs!$E218*12))</f>
        <v>0</v>
      </c>
      <c r="JB300" s="45">
        <f>IF(JB$13=1,0,$FU54/(Inputs!$E218*12))</f>
        <v>0</v>
      </c>
      <c r="JC300" s="45">
        <f>IF(JC$13=1,0,$FU54/(Inputs!$E218*12))</f>
        <v>0</v>
      </c>
      <c r="JD300" s="45">
        <f>IF(JD$13=1,0,$FU54/(Inputs!$E218*12))</f>
        <v>0</v>
      </c>
      <c r="JE300" s="45">
        <f>IF(JE$13=1,0,$FU54/(Inputs!$E218*12))</f>
        <v>0</v>
      </c>
      <c r="JF300" s="45">
        <f>IF(JF$13=1,0,$FU54/(Inputs!$E218*12))</f>
        <v>0</v>
      </c>
      <c r="JG300" s="45">
        <f>IF(JG$13=1,0,$FU54/(Inputs!$E218*12))</f>
        <v>0</v>
      </c>
      <c r="JH300" s="45">
        <f>IF(JH$13=1,0,$FU54/(Inputs!$E218*12))</f>
        <v>0</v>
      </c>
      <c r="JI300" s="45">
        <f>IF(JI$13=1,0,$FU54/(Inputs!$E218*12))</f>
        <v>0</v>
      </c>
      <c r="JJ300" s="45">
        <f>IF(JJ$13=1,0,$FU54/(Inputs!$E218*12))</f>
        <v>0</v>
      </c>
      <c r="JK300" s="45">
        <f>IF(JK$13=1,0,$FU54/(Inputs!$E218*12))</f>
        <v>0</v>
      </c>
      <c r="JL300" s="45">
        <f>IF(JL$13=1,0,$FU54/(Inputs!$E218*12))</f>
        <v>0</v>
      </c>
      <c r="JM300" s="45">
        <f>IF(JM$13=1,0,$FU54/(Inputs!$E218*12))</f>
        <v>0</v>
      </c>
      <c r="JN300" s="45">
        <f>IF(JN$13=1,0,$FU54/(Inputs!$E218*12))</f>
        <v>0</v>
      </c>
      <c r="JO300" s="45">
        <f>IF(JO$13=1,0,$FU54/(Inputs!$E218*12))</f>
        <v>0</v>
      </c>
      <c r="JP300" s="45">
        <f>IF(JP$13=1,0,$FU54/(Inputs!$E218*12))</f>
        <v>0</v>
      </c>
      <c r="JQ300" s="45">
        <f>IF(JQ$13=1,0,$FU54/(Inputs!$E218*12))</f>
        <v>0</v>
      </c>
      <c r="JR300" s="45">
        <f>IF(JR$13=1,0,$FU54/(Inputs!$E218*12))</f>
        <v>0</v>
      </c>
      <c r="JS300" s="45">
        <f>IF(JS$13=1,0,$FU54/(Inputs!$E218*12))</f>
        <v>0</v>
      </c>
      <c r="JT300" s="45">
        <f>IF(JT$13=1,0,$FU54/(Inputs!$E218*12))</f>
        <v>0</v>
      </c>
      <c r="JU300" s="45">
        <f>IF(JU$13=1,0,$FU54/(Inputs!$E218*12))</f>
        <v>0</v>
      </c>
      <c r="JV300" s="45">
        <f>IF(JV$13=1,0,$FU54/(Inputs!$E218*12))</f>
        <v>0</v>
      </c>
      <c r="JW300" s="45">
        <f>IF(JW$13=1,0,$FU54/(Inputs!$E218*12))</f>
        <v>0</v>
      </c>
      <c r="JX300" s="45">
        <f>IF(JX$13=1,0,$FU54/(Inputs!$E218*12))</f>
        <v>0</v>
      </c>
      <c r="JY300" s="45">
        <f>IF(JY$13=1,0,$FU54/(Inputs!$E218*12))</f>
        <v>0</v>
      </c>
      <c r="JZ300" s="45">
        <f>IF(JZ$13=1,0,$FU54/(Inputs!$E218*12))</f>
        <v>0</v>
      </c>
      <c r="KA300" s="45">
        <f>IF(KA$13=1,0,$FU54/(Inputs!$E218*12))</f>
        <v>0</v>
      </c>
      <c r="KB300" s="45">
        <f>IF(KB$13=1,0,$FU54/(Inputs!$E218*12))</f>
        <v>0</v>
      </c>
      <c r="KC300" s="45">
        <f>IF(KC$13=1,0,$FU54/(Inputs!$E218*12))</f>
        <v>0</v>
      </c>
      <c r="KD300" s="45">
        <f>IF(KD$13=1,0,$FU54/(Inputs!$E218*12))</f>
        <v>0</v>
      </c>
      <c r="KE300" s="45">
        <f>IF(KE$13=1,0,$FU54/(Inputs!$E218*12))</f>
        <v>0</v>
      </c>
      <c r="KF300" s="45">
        <f>IF(KF$13=1,0,$FU54/(Inputs!$E218*12))</f>
        <v>0</v>
      </c>
      <c r="KG300" s="45">
        <f>IF(KG$13=1,0,$FU54/(Inputs!$E218*12))</f>
        <v>0</v>
      </c>
      <c r="KH300" s="45">
        <f>IF(KH$13=1,0,$FU54/(Inputs!$E218*12))</f>
        <v>0</v>
      </c>
      <c r="KI300" s="45">
        <f>IF(KI$13=1,0,$FU54/(Inputs!$E218*12))</f>
        <v>0</v>
      </c>
      <c r="KJ300" s="45">
        <f>IF(KJ$13=1,0,$FU54/(Inputs!$E218*12))</f>
        <v>0</v>
      </c>
      <c r="KK300" s="45">
        <f>IF(KK$13=1,0,$FU54/(Inputs!$E218*12))</f>
        <v>0</v>
      </c>
      <c r="KL300" s="45">
        <f>IF(KL$13=1,0,$FU54/(Inputs!$E218*12))</f>
        <v>0</v>
      </c>
      <c r="KM300" s="45">
        <f>IF(KM$13=1,0,$FU54/(Inputs!$E218*12))</f>
        <v>0</v>
      </c>
      <c r="KN300" s="45">
        <f>IF(KN$13=1,0,$FU54/(Inputs!$E218*12))</f>
        <v>0</v>
      </c>
      <c r="KO300" s="45">
        <f>IF(KO$13=1,0,$FU54/(Inputs!$E218*12))</f>
        <v>0</v>
      </c>
      <c r="KP300" s="45">
        <f>IF(KP$13=1,0,$FU54/(Inputs!$E218*12))</f>
        <v>0</v>
      </c>
      <c r="KQ300" s="45">
        <f>IF(KQ$13=1,0,$FU54/(Inputs!$E218*12))</f>
        <v>0</v>
      </c>
      <c r="KR300" s="45">
        <f>IF(KR$13=1,0,$FU54/(Inputs!$E218*12))</f>
        <v>0</v>
      </c>
      <c r="KS300" s="45">
        <f>IF(KS$13=1,0,$FU54/(Inputs!$E218*12))</f>
        <v>0</v>
      </c>
      <c r="KT300" s="45">
        <f>IF(KT$13=1,0,$FU54/(Inputs!$E218*12))</f>
        <v>0</v>
      </c>
      <c r="KU300" s="45">
        <f>IF(KU$13=1,0,$FU54/(Inputs!$E218*12))</f>
        <v>0</v>
      </c>
      <c r="KV300" s="45">
        <f>IF(KV$13=1,0,$FU54/(Inputs!$E218*12))</f>
        <v>0</v>
      </c>
      <c r="KW300" s="45">
        <f>IF(KW$13=1,0,$FU54/(Inputs!$E218*12))</f>
        <v>0</v>
      </c>
      <c r="KX300" s="45">
        <f>IF(KX$13=1,0,$FU54/(Inputs!$E218*12))</f>
        <v>0</v>
      </c>
      <c r="KY300" s="45">
        <f>IF(KY$13=1,0,$FU54/(Inputs!$E218*12))</f>
        <v>0</v>
      </c>
      <c r="KZ300" s="45">
        <f>IF(KZ$13=1,0,$FU54/(Inputs!$E218*12))</f>
        <v>0</v>
      </c>
      <c r="LA300" s="45">
        <f>IF(LA$13=1,0,$FU54/(Inputs!$E218*12))</f>
        <v>0</v>
      </c>
      <c r="LB300" s="45">
        <f>IF(LB$13=1,0,$FU54/(Inputs!$E218*12))</f>
        <v>0</v>
      </c>
      <c r="LC300" s="45">
        <f>IF(LC$13=1,0,$FU54/(Inputs!$E218*12))</f>
        <v>0</v>
      </c>
      <c r="LD300" s="45">
        <f>IF(LD$13=1,0,$FU54/(Inputs!$E218*12))</f>
        <v>0</v>
      </c>
      <c r="LE300" s="45">
        <f>IF(LE$13=1,0,$FU54/(Inputs!$E218*12))</f>
        <v>0</v>
      </c>
      <c r="LF300" s="45">
        <f>IF(LF$13=1,0,$FU54/(Inputs!$E218*12))</f>
        <v>0</v>
      </c>
      <c r="LG300" s="45">
        <f>IF(LG$13=1,0,$FU54/(Inputs!$E218*12))</f>
        <v>0</v>
      </c>
      <c r="LH300" s="45">
        <f>IF(LH$13=1,0,$FU54/(Inputs!$E218*12))</f>
        <v>0</v>
      </c>
      <c r="LI300" s="45">
        <f>IF(LI$13=1,0,$FU54/(Inputs!$E218*12))</f>
        <v>0</v>
      </c>
      <c r="LJ300" s="45">
        <f>IF(LJ$13=1,0,$FU54/(Inputs!$E218*12))</f>
        <v>0</v>
      </c>
      <c r="LK300" s="45">
        <f>IF(LK$13=1,0,$FU54/(Inputs!$E218*12))</f>
        <v>0</v>
      </c>
      <c r="LL300" s="45">
        <f>IF(LL$13=1,0,$FU54/(Inputs!$E218*12))</f>
        <v>0</v>
      </c>
      <c r="LM300" s="45">
        <f>IF(LM$13=1,0,$FU54/(Inputs!$E218*12))</f>
        <v>0</v>
      </c>
      <c r="LN300" s="45">
        <f>IF(LN$13=1,0,$FU54/(Inputs!$E218*12))</f>
        <v>0</v>
      </c>
      <c r="LO300" s="45">
        <f>IF(LO$13=1,0,$FU54/(Inputs!$E218*12))</f>
        <v>0</v>
      </c>
      <c r="LP300" s="45">
        <f>IF(LP$13=1,0,$FU54/(Inputs!$E218*12))</f>
        <v>0</v>
      </c>
      <c r="LQ300" s="45">
        <f>IF(LQ$13=1,0,$FU54/(Inputs!$E218*12))</f>
        <v>0</v>
      </c>
      <c r="LR300" s="45">
        <f>IF(LR$13=1,0,$FU54/(Inputs!$E218*12))</f>
        <v>0</v>
      </c>
      <c r="LS300" s="45">
        <f>IF(LS$13=1,0,$FU54/(Inputs!$E218*12))</f>
        <v>0</v>
      </c>
      <c r="LT300" s="45">
        <f>IF(LT$13=1,0,$FU54/(Inputs!$E218*12))</f>
        <v>0</v>
      </c>
      <c r="LU300" s="45"/>
      <c r="LV300" s="45"/>
      <c r="LW300" s="45"/>
      <c r="LX300" s="45"/>
      <c r="LY300" s="45"/>
      <c r="LZ300" s="45"/>
      <c r="MA300" s="45"/>
      <c r="MB300" s="45"/>
      <c r="MC300" s="45"/>
      <c r="MD300" s="45"/>
      <c r="ME300" s="45"/>
      <c r="MF300" s="45"/>
      <c r="MG300" s="45"/>
      <c r="MH300" s="45"/>
      <c r="MI300" s="45"/>
      <c r="MJ300" s="45"/>
      <c r="MK300" s="45"/>
      <c r="ML300" s="45"/>
      <c r="MM300" s="45"/>
      <c r="MN300" s="45"/>
      <c r="MO300" s="45"/>
      <c r="MP300" s="45"/>
      <c r="MQ300" s="45"/>
      <c r="MR300" s="45"/>
      <c r="MS300" s="45"/>
      <c r="MT300" s="45"/>
      <c r="MU300" s="45"/>
      <c r="MV300" s="45"/>
      <c r="MW300" s="45"/>
      <c r="MX300" s="45"/>
      <c r="MY300" s="45"/>
      <c r="MZ300" s="45"/>
      <c r="NA300" s="45"/>
      <c r="NB300" s="45"/>
      <c r="NC300" s="45"/>
      <c r="ND300" s="45"/>
      <c r="NE300" s="45"/>
      <c r="NF300" s="45"/>
      <c r="NG300" s="45"/>
      <c r="NH300" s="45"/>
      <c r="NI300" s="45"/>
      <c r="NJ300" s="45"/>
      <c r="NK300" s="45"/>
      <c r="NL300" s="45"/>
      <c r="NM300" s="45"/>
      <c r="NN300" s="45"/>
      <c r="NO300" s="45"/>
      <c r="NP300" s="45"/>
      <c r="NQ300" s="45"/>
      <c r="NR300" s="45"/>
      <c r="NS300" s="45"/>
      <c r="NT300" s="45"/>
      <c r="NU300" s="45"/>
      <c r="NV300" s="45"/>
      <c r="NW300" s="45"/>
      <c r="NX300" s="45"/>
      <c r="NY300" s="45"/>
      <c r="NZ300" s="45"/>
      <c r="OA300" s="45"/>
      <c r="OB300" s="45"/>
      <c r="OC300" s="45"/>
      <c r="OD300" s="45"/>
      <c r="OE300" s="45"/>
      <c r="OF300" s="45"/>
      <c r="OG300" s="45"/>
      <c r="OH300" s="45"/>
      <c r="OI300" s="45"/>
      <c r="OJ300" s="45"/>
      <c r="OK300" s="45"/>
      <c r="OL300" s="45"/>
      <c r="OM300" s="45"/>
      <c r="ON300" s="45"/>
      <c r="OO300" s="45"/>
      <c r="OP300" s="45"/>
      <c r="OQ300" s="45"/>
      <c r="OR300" s="45"/>
      <c r="OS300" s="45"/>
      <c r="OT300" s="45"/>
      <c r="OU300" s="45"/>
      <c r="OV300" s="45"/>
      <c r="OW300" s="45"/>
      <c r="OX300" s="45"/>
      <c r="OY300" s="45"/>
      <c r="OZ300" s="45"/>
      <c r="PA300" s="45"/>
      <c r="PB300" s="45"/>
      <c r="PC300" s="45"/>
      <c r="PD300" s="45"/>
      <c r="PE300" s="45"/>
      <c r="PF300" s="45"/>
      <c r="PG300" s="45"/>
      <c r="PH300" s="45"/>
      <c r="PI300" s="45"/>
      <c r="PJ300" s="45"/>
      <c r="PK300" s="45"/>
      <c r="PL300" s="45"/>
      <c r="PM300" s="45"/>
      <c r="PN300" s="45"/>
      <c r="PO300" s="45"/>
      <c r="PP300" s="45"/>
      <c r="PQ300" s="45"/>
      <c r="PR300" s="45"/>
      <c r="PS300" s="45"/>
      <c r="PT300" s="45"/>
      <c r="PU300" s="45"/>
      <c r="PV300" s="45"/>
      <c r="PW300" s="45"/>
      <c r="PX300" s="45"/>
      <c r="PY300" s="45"/>
      <c r="PZ300" s="45"/>
      <c r="QA300" s="45"/>
      <c r="QB300" s="45"/>
      <c r="QC300" s="45"/>
      <c r="QD300" s="45"/>
      <c r="QE300" s="45"/>
      <c r="QF300" s="45"/>
      <c r="QG300" s="45"/>
      <c r="QH300" s="45"/>
      <c r="QI300" s="45"/>
      <c r="QJ300" s="45"/>
      <c r="QK300" s="45"/>
      <c r="QL300" s="45"/>
      <c r="QM300" s="45"/>
      <c r="QN300" s="45"/>
      <c r="QO300" s="45"/>
      <c r="QP300" s="45"/>
      <c r="QQ300" s="45"/>
      <c r="QR300" s="45"/>
      <c r="QS300" s="45"/>
      <c r="QT300" s="45"/>
      <c r="QU300" s="45"/>
    </row>
    <row r="301" spans="1:463" outlineLevel="1">
      <c r="B301" s="1"/>
      <c r="C301" s="75" t="s">
        <v>223</v>
      </c>
      <c r="D301" s="208">
        <f t="shared" si="1029"/>
        <v>6.5192580223083496E-9</v>
      </c>
      <c r="E301" s="208">
        <f>H55*(1-Inputs!$E$164)+G55</f>
        <v>2651643.6375000002</v>
      </c>
      <c r="F301" s="390">
        <f>Inputs!E223</f>
        <v>25</v>
      </c>
      <c r="G301" s="50" t="s">
        <v>95</v>
      </c>
      <c r="H301" s="251">
        <f t="shared" si="1028"/>
        <v>2651643.6375000067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5">
        <v>0</v>
      </c>
      <c r="V301" s="45">
        <v>0</v>
      </c>
      <c r="W301" s="45">
        <v>0</v>
      </c>
      <c r="X301" s="45">
        <v>0</v>
      </c>
      <c r="Y301" s="45">
        <v>0</v>
      </c>
      <c r="Z301" s="45">
        <v>0</v>
      </c>
      <c r="AA301" s="45">
        <f>IF(AA$13=1,0,$H55*(1-Inputs!$E164)/(Inputs!$E223*12))</f>
        <v>0</v>
      </c>
      <c r="AB301" s="45">
        <f>IF(AB$13=1,0,$H55*(1-Inputs!$E164)/(Inputs!$E223*12))</f>
        <v>0</v>
      </c>
      <c r="AC301" s="45">
        <f>IF(AC$13=1,0,$H55*(1-Inputs!$E164)/(Inputs!$E223*12))</f>
        <v>0</v>
      </c>
      <c r="AD301" s="45">
        <f>IF(AD$13=1,0,$H55*(1-Inputs!$E164)/(Inputs!$E223*12))</f>
        <v>0</v>
      </c>
      <c r="AE301" s="45">
        <f>IF(AE$13=1,0,$H55*(1-Inputs!$E164)/(Inputs!$E223*12))</f>
        <v>0</v>
      </c>
      <c r="AF301" s="45">
        <f>IF(AF$13=1,0,$H55*(1-Inputs!$E164)/(Inputs!$E223*12))</f>
        <v>0</v>
      </c>
      <c r="AG301" s="45">
        <f>IF(AG$13=1,0,$H55*(1-Inputs!$E164)/(Inputs!$E223*12))</f>
        <v>8838.8121250000004</v>
      </c>
      <c r="AH301" s="45">
        <f>IF(AH$13=1,0,$H55*(1-Inputs!$E164)/(Inputs!$E223*12))</f>
        <v>8838.8121250000004</v>
      </c>
      <c r="AI301" s="45">
        <f>IF(AI$13=1,0,$H55*(1-Inputs!$E164)/(Inputs!$E223*12))</f>
        <v>8838.8121250000004</v>
      </c>
      <c r="AJ301" s="45">
        <f>IF(AJ$13=1,0,$H55*(1-Inputs!$E164)/(Inputs!$E223*12))</f>
        <v>8838.8121250000004</v>
      </c>
      <c r="AK301" s="45">
        <f>IF(AK$13=1,0,$H55*(1-Inputs!$E164)/(Inputs!$E223*12))</f>
        <v>8838.8121250000004</v>
      </c>
      <c r="AL301" s="45">
        <f>IF(AL$13=1,0,$H55*(1-Inputs!$E164)/(Inputs!$E223*12))</f>
        <v>8838.8121250000004</v>
      </c>
      <c r="AM301" s="45">
        <f>IF(AM$13=1,0,$H55*(1-Inputs!$E164)/(Inputs!$E223*12))</f>
        <v>8838.8121250000004</v>
      </c>
      <c r="AN301" s="45">
        <f>IF(AN$13=1,0,$H55*(1-Inputs!$E164)/(Inputs!$E223*12))</f>
        <v>8838.8121250000004</v>
      </c>
      <c r="AO301" s="45">
        <f>IF(AO$13=1,0,$H55*(1-Inputs!$E164)/(Inputs!$E223*12))</f>
        <v>8838.8121250000004</v>
      </c>
      <c r="AP301" s="45">
        <f>IF(AP$13=1,0,$H55*(1-Inputs!$E164)/(Inputs!$E223*12))</f>
        <v>8838.8121250000004</v>
      </c>
      <c r="AQ301" s="45">
        <f>IF(AQ$13=1,0,$H55*(1-Inputs!$E164)/(Inputs!$E223*12))</f>
        <v>8838.8121250000004</v>
      </c>
      <c r="AR301" s="45">
        <f>IF(AR$13=1,0,$H55*(1-Inputs!$E164)/(Inputs!$E223*12))</f>
        <v>8838.8121250000004</v>
      </c>
      <c r="AS301" s="45">
        <f>IF(AS$13=1,0,$H55*(1-Inputs!$E164)/(Inputs!$E223*12))</f>
        <v>8838.8121250000004</v>
      </c>
      <c r="AT301" s="45">
        <f>IF(AT$13=1,0,$H55*(1-Inputs!$E164)/(Inputs!$E223*12))</f>
        <v>8838.8121250000004</v>
      </c>
      <c r="AU301" s="45">
        <f>IF(AU$13=1,0,$H55*(1-Inputs!$E164)/(Inputs!$E223*12))</f>
        <v>8838.8121250000004</v>
      </c>
      <c r="AV301" s="45">
        <f>IF(AV$13=1,0,$H55*(1-Inputs!$E164)/(Inputs!$E223*12))</f>
        <v>8838.8121250000004</v>
      </c>
      <c r="AW301" s="45">
        <f>IF(AW$13=1,0,$H55*(1-Inputs!$E164)/(Inputs!$E223*12))</f>
        <v>8838.8121250000004</v>
      </c>
      <c r="AX301" s="45">
        <f>IF(AX$13=1,0,$H55*(1-Inputs!$E164)/(Inputs!$E223*12))</f>
        <v>8838.8121250000004</v>
      </c>
      <c r="AY301" s="45">
        <f>IF(AY$13=1,0,$H55*(1-Inputs!$E164)/(Inputs!$E223*12))</f>
        <v>8838.8121250000004</v>
      </c>
      <c r="AZ301" s="45">
        <f>IF(AZ$13=1,0,$H55*(1-Inputs!$E164)/(Inputs!$E223*12))</f>
        <v>8838.8121250000004</v>
      </c>
      <c r="BA301" s="45">
        <f>IF(BA$13=1,0,$H55*(1-Inputs!$E164)/(Inputs!$E223*12))</f>
        <v>8838.8121250000004</v>
      </c>
      <c r="BB301" s="45">
        <f>IF(BB$13=1,0,$H55*(1-Inputs!$E164)/(Inputs!$E223*12))</f>
        <v>8838.8121250000004</v>
      </c>
      <c r="BC301" s="45">
        <f>IF(BC$13=1,0,$H55*(1-Inputs!$E164)/(Inputs!$E223*12))</f>
        <v>8838.8121250000004</v>
      </c>
      <c r="BD301" s="45">
        <f>IF(BD$13=1,0,$H55*(1-Inputs!$E164)/(Inputs!$E223*12))</f>
        <v>8838.8121250000004</v>
      </c>
      <c r="BE301" s="45">
        <f>IF(BE$13=1,0,$H55*(1-Inputs!$E164)/(Inputs!$E223*12))</f>
        <v>8838.8121250000004</v>
      </c>
      <c r="BF301" s="45">
        <f>IF(BF$13=1,0,$H55*(1-Inputs!$E164)/(Inputs!$E223*12))</f>
        <v>8838.8121250000004</v>
      </c>
      <c r="BG301" s="45">
        <f>IF(BG$13=1,0,$H55*(1-Inputs!$E164)/(Inputs!$E223*12))</f>
        <v>8838.8121250000004</v>
      </c>
      <c r="BH301" s="45">
        <f>IF(BH$13=1,0,$H55*(1-Inputs!$E164)/(Inputs!$E223*12))</f>
        <v>8838.8121250000004</v>
      </c>
      <c r="BI301" s="45">
        <f>IF(BI$13=1,0,$H55*(1-Inputs!$E164)/(Inputs!$E223*12))</f>
        <v>8838.8121250000004</v>
      </c>
      <c r="BJ301" s="45">
        <f>IF(BJ$13=1,0,$H55*(1-Inputs!$E164)/(Inputs!$E223*12))</f>
        <v>8838.8121250000004</v>
      </c>
      <c r="BK301" s="45">
        <f>IF(BK$13=1,0,$H55*(1-Inputs!$E164)/(Inputs!$E223*12))</f>
        <v>8838.8121250000004</v>
      </c>
      <c r="BL301" s="45">
        <f>IF(BL$13=1,0,$H55*(1-Inputs!$E164)/(Inputs!$E223*12))</f>
        <v>8838.8121250000004</v>
      </c>
      <c r="BM301" s="45">
        <f>IF(BM$13=1,0,$H55*(1-Inputs!$E164)/(Inputs!$E223*12))</f>
        <v>8838.8121250000004</v>
      </c>
      <c r="BN301" s="45">
        <f>IF(BN$13=1,0,$H55*(1-Inputs!$E164)/(Inputs!$E223*12))</f>
        <v>8838.8121250000004</v>
      </c>
      <c r="BO301" s="45">
        <f>IF(BO$13=1,0,$H55*(1-Inputs!$E164)/(Inputs!$E223*12))</f>
        <v>8838.8121250000004</v>
      </c>
      <c r="BP301" s="45">
        <f>IF(BP$13=1,0,$H55*(1-Inputs!$E164)/(Inputs!$E223*12))</f>
        <v>8838.8121250000004</v>
      </c>
      <c r="BQ301" s="45">
        <f>IF(BQ$13=1,0,$H55*(1-Inputs!$E164)/(Inputs!$E223*12))</f>
        <v>8838.8121250000004</v>
      </c>
      <c r="BR301" s="45">
        <f>IF(BR$13=1,0,$H55*(1-Inputs!$E164)/(Inputs!$E223*12))</f>
        <v>8838.8121250000004</v>
      </c>
      <c r="BS301" s="45">
        <f>IF(BS$13=1,0,$H55*(1-Inputs!$E164)/(Inputs!$E223*12))</f>
        <v>8838.8121250000004</v>
      </c>
      <c r="BT301" s="45">
        <f>IF(BT$13=1,0,$H55*(1-Inputs!$E164)/(Inputs!$E223*12))</f>
        <v>8838.8121250000004</v>
      </c>
      <c r="BU301" s="45">
        <f>IF(BU$13=1,0,$H55*(1-Inputs!$E164)/(Inputs!$E223*12))</f>
        <v>8838.8121250000004</v>
      </c>
      <c r="BV301" s="45">
        <f>IF(BV$13=1,0,$H55*(1-Inputs!$E164)/(Inputs!$E223*12))</f>
        <v>8838.8121250000004</v>
      </c>
      <c r="BW301" s="45">
        <f>IF(BW$13=1,0,$H55*(1-Inputs!$E164)/(Inputs!$E223*12))</f>
        <v>8838.8121250000004</v>
      </c>
      <c r="BX301" s="45">
        <f>IF(BX$13=1,0,$H55*(1-Inputs!$E164)/(Inputs!$E223*12))</f>
        <v>8838.8121250000004</v>
      </c>
      <c r="BY301" s="45">
        <f>IF(BY$13=1,0,$H55*(1-Inputs!$E164)/(Inputs!$E223*12))</f>
        <v>8838.8121250000004</v>
      </c>
      <c r="BZ301" s="45">
        <f>IF(BZ$13=1,0,$H55*(1-Inputs!$E164)/(Inputs!$E223*12))</f>
        <v>8838.8121250000004</v>
      </c>
      <c r="CA301" s="45">
        <f>IF(CA$13=1,0,$H55*(1-Inputs!$E164)/(Inputs!$E223*12))</f>
        <v>8838.8121250000004</v>
      </c>
      <c r="CB301" s="45">
        <f>IF(CB$13=1,0,$H55*(1-Inputs!$E164)/(Inputs!$E223*12))</f>
        <v>8838.8121250000004</v>
      </c>
      <c r="CC301" s="45">
        <f>IF(CC$13=1,0,$H55*(1-Inputs!$E164)/(Inputs!$E223*12))</f>
        <v>8838.8121250000004</v>
      </c>
      <c r="CD301" s="45">
        <f>IF(CD$13=1,0,$H55*(1-Inputs!$E164)/(Inputs!$E223*12))</f>
        <v>8838.8121250000004</v>
      </c>
      <c r="CE301" s="45">
        <f>IF(CE$13=1,0,$H55*(1-Inputs!$E164)/(Inputs!$E223*12))</f>
        <v>8838.8121250000004</v>
      </c>
      <c r="CF301" s="45">
        <f>IF(CF$13=1,0,$H55*(1-Inputs!$E164)/(Inputs!$E223*12))</f>
        <v>8838.8121250000004</v>
      </c>
      <c r="CG301" s="45">
        <f>IF(CG$13=1,0,$H55*(1-Inputs!$E164)/(Inputs!$E223*12))</f>
        <v>8838.8121250000004</v>
      </c>
      <c r="CH301" s="45">
        <f>IF(CH$13=1,0,$H55*(1-Inputs!$E164)/(Inputs!$E223*12))</f>
        <v>8838.8121250000004</v>
      </c>
      <c r="CI301" s="45">
        <f>IF(CI$13=1,0,$H55*(1-Inputs!$E164)/(Inputs!$E223*12))</f>
        <v>8838.8121250000004</v>
      </c>
      <c r="CJ301" s="45">
        <f>IF(CJ$13=1,0,$H55*(1-Inputs!$E164)/(Inputs!$E223*12))</f>
        <v>8838.8121250000004</v>
      </c>
      <c r="CK301" s="45">
        <f>IF(CK$13=1,0,$H55*(1-Inputs!$E164)/(Inputs!$E223*12))</f>
        <v>8838.8121250000004</v>
      </c>
      <c r="CL301" s="45">
        <f>IF(CL$13=1,0,$H55*(1-Inputs!$E164)/(Inputs!$E223*12))</f>
        <v>8838.8121250000004</v>
      </c>
      <c r="CM301" s="45">
        <f>IF(CM$13=1,0,$H55*(1-Inputs!$E164)/(Inputs!$E223*12))</f>
        <v>8838.8121250000004</v>
      </c>
      <c r="CN301" s="45">
        <f>IF(CN$13=1,0,$H55*(1-Inputs!$E164)/(Inputs!$E223*12))</f>
        <v>8838.8121250000004</v>
      </c>
      <c r="CO301" s="45">
        <f>IF(CO$13=1,0,$H55*(1-Inputs!$E164)/(Inputs!$E223*12))</f>
        <v>8838.8121250000004</v>
      </c>
      <c r="CP301" s="45">
        <f>IF(CP$13=1,0,$H55*(1-Inputs!$E164)/(Inputs!$E223*12))</f>
        <v>8838.8121250000004</v>
      </c>
      <c r="CQ301" s="45">
        <f>IF(CQ$13=1,0,$H55*(1-Inputs!$E164)/(Inputs!$E223*12))</f>
        <v>8838.8121250000004</v>
      </c>
      <c r="CR301" s="45">
        <f>IF(CR$13=1,0,$H55*(1-Inputs!$E164)/(Inputs!$E223*12))</f>
        <v>8838.8121250000004</v>
      </c>
      <c r="CS301" s="45">
        <f>IF(CS$13=1,0,$H55*(1-Inputs!$E164)/(Inputs!$E223*12))</f>
        <v>8838.8121250000004</v>
      </c>
      <c r="CT301" s="45">
        <f>IF(CT$13=1,0,$H55*(1-Inputs!$E164)/(Inputs!$E223*12))</f>
        <v>8838.8121250000004</v>
      </c>
      <c r="CU301" s="45">
        <f>IF(CU$13=1,0,$H55*(1-Inputs!$E164)/(Inputs!$E223*12))</f>
        <v>8838.8121250000004</v>
      </c>
      <c r="CV301" s="45">
        <f>IF(CV$13=1,0,$H55*(1-Inputs!$E164)/(Inputs!$E223*12))</f>
        <v>8838.8121250000004</v>
      </c>
      <c r="CW301" s="45">
        <f>IF(CW$13=1,0,$H55*(1-Inputs!$E164)/(Inputs!$E223*12))</f>
        <v>8838.8121250000004</v>
      </c>
      <c r="CX301" s="45">
        <f>IF(CX$13=1,0,$H55*(1-Inputs!$E164)/(Inputs!$E223*12))</f>
        <v>8838.8121250000004</v>
      </c>
      <c r="CY301" s="45">
        <f>IF(CY$13=1,0,$H55*(1-Inputs!$E164)/(Inputs!$E223*12))</f>
        <v>8838.8121250000004</v>
      </c>
      <c r="CZ301" s="45">
        <f>IF(CZ$13=1,0,$H55*(1-Inputs!$E164)/(Inputs!$E223*12))</f>
        <v>8838.8121250000004</v>
      </c>
      <c r="DA301" s="45">
        <f>IF(DA$13=1,0,$H55*(1-Inputs!$E164)/(Inputs!$E223*12))</f>
        <v>8838.8121250000004</v>
      </c>
      <c r="DB301" s="45">
        <f>IF(DB$13=1,0,$H55*(1-Inputs!$E164)/(Inputs!$E223*12))</f>
        <v>8838.8121250000004</v>
      </c>
      <c r="DC301" s="45">
        <f>IF(DC$13=1,0,$H55*(1-Inputs!$E164)/(Inputs!$E223*12))</f>
        <v>8838.8121250000004</v>
      </c>
      <c r="DD301" s="45">
        <f>IF(DD$13=1,0,$H55*(1-Inputs!$E164)/(Inputs!$E223*12))</f>
        <v>8838.8121250000004</v>
      </c>
      <c r="DE301" s="45">
        <f>IF(DE$13=1,0,$H55*(1-Inputs!$E164)/(Inputs!$E223*12))</f>
        <v>8838.8121250000004</v>
      </c>
      <c r="DF301" s="45">
        <f>IF(DF$13=1,0,$H55*(1-Inputs!$E164)/(Inputs!$E223*12))</f>
        <v>8838.8121250000004</v>
      </c>
      <c r="DG301" s="45">
        <f>IF(DG$13=1,0,$H55*(1-Inputs!$E164)/(Inputs!$E223*12))</f>
        <v>8838.8121250000004</v>
      </c>
      <c r="DH301" s="45">
        <f>IF(DH$13=1,0,$H55*(1-Inputs!$E164)/(Inputs!$E223*12))</f>
        <v>8838.8121250000004</v>
      </c>
      <c r="DI301" s="45">
        <f>IF(DI$13=1,0,$H55*(1-Inputs!$E164)/(Inputs!$E223*12))</f>
        <v>8838.8121250000004</v>
      </c>
      <c r="DJ301" s="45">
        <f>IF(DJ$13=1,0,$H55*(1-Inputs!$E164)/(Inputs!$E223*12))</f>
        <v>8838.8121250000004</v>
      </c>
      <c r="DK301" s="45">
        <f>IF(DK$13=1,0,$H55*(1-Inputs!$E164)/(Inputs!$E223*12))</f>
        <v>8838.8121250000004</v>
      </c>
      <c r="DL301" s="45">
        <f>IF(DL$13=1,0,$H55*(1-Inputs!$E164)/(Inputs!$E223*12))</f>
        <v>8838.8121250000004</v>
      </c>
      <c r="DM301" s="45">
        <f>IF(DM$13=1,0,$H55*(1-Inputs!$E164)/(Inputs!$E223*12))</f>
        <v>8838.8121250000004</v>
      </c>
      <c r="DN301" s="45">
        <f>IF(DN$13=1,0,$H55*(1-Inputs!$E164)/(Inputs!$E223*12))</f>
        <v>8838.8121250000004</v>
      </c>
      <c r="DO301" s="45">
        <f>IF(DO$13=1,0,$H55*(1-Inputs!$E164)/(Inputs!$E223*12))</f>
        <v>8838.8121250000004</v>
      </c>
      <c r="DP301" s="45">
        <f>IF(DP$13=1,0,$H55*(1-Inputs!$E164)/(Inputs!$E223*12))</f>
        <v>8838.8121250000004</v>
      </c>
      <c r="DQ301" s="45">
        <f>IF(DQ$13=1,0,$H55*(1-Inputs!$E164)/(Inputs!$E223*12))</f>
        <v>8838.8121250000004</v>
      </c>
      <c r="DR301" s="45">
        <f>IF(DR$13=1,0,$H55*(1-Inputs!$E164)/(Inputs!$E223*12))</f>
        <v>8838.8121250000004</v>
      </c>
      <c r="DS301" s="45">
        <f>IF(DS$13=1,0,$H55*(1-Inputs!$E164)/(Inputs!$E223*12))</f>
        <v>8838.8121250000004</v>
      </c>
      <c r="DT301" s="45">
        <f>IF(DT$13=1,0,$H55*(1-Inputs!$E164)/(Inputs!$E223*12))</f>
        <v>8838.8121250000004</v>
      </c>
      <c r="DU301" s="45">
        <f>IF(DU$13=1,0,$H55*(1-Inputs!$E164)/(Inputs!$E223*12))</f>
        <v>8838.8121250000004</v>
      </c>
      <c r="DV301" s="45">
        <f>IF(DV$13=1,0,$H55*(1-Inputs!$E164)/(Inputs!$E223*12))</f>
        <v>8838.8121250000004</v>
      </c>
      <c r="DW301" s="45">
        <f>IF(DW$13=1,0,$H55*(1-Inputs!$E164)/(Inputs!$E223*12))</f>
        <v>8838.8121250000004</v>
      </c>
      <c r="DX301" s="45">
        <f>IF(DX$13=1,0,$H55*(1-Inputs!$E164)/(Inputs!$E223*12))</f>
        <v>8838.8121250000004</v>
      </c>
      <c r="DY301" s="45">
        <f>IF(DY$13=1,0,$H55*(1-Inputs!$E164)/(Inputs!$E223*12))</f>
        <v>8838.8121250000004</v>
      </c>
      <c r="DZ301" s="45">
        <f>IF(DZ$13=1,0,$H55*(1-Inputs!$E164)/(Inputs!$E223*12))</f>
        <v>8838.8121250000004</v>
      </c>
      <c r="EA301" s="45">
        <f>IF(EA$13=1,0,$H55*(1-Inputs!$E164)/(Inputs!$E223*12))</f>
        <v>8838.8121250000004</v>
      </c>
      <c r="EB301" s="45">
        <f>IF(EB$13=1,0,$H55*(1-Inputs!$E164)/(Inputs!$E223*12))</f>
        <v>8838.8121250000004</v>
      </c>
      <c r="EC301" s="45">
        <f>IF(EC$13=1,0,$H55*(1-Inputs!$E164)/(Inputs!$E223*12))</f>
        <v>8838.8121250000004</v>
      </c>
      <c r="ED301" s="45">
        <f>IF(ED$13=1,0,$H55*(1-Inputs!$E164)/(Inputs!$E223*12))</f>
        <v>8838.8121250000004</v>
      </c>
      <c r="EE301" s="45">
        <f>IF(EE$13=1,0,$H55*(1-Inputs!$E164)/(Inputs!$E223*12))</f>
        <v>8838.8121250000004</v>
      </c>
      <c r="EF301" s="45">
        <f>IF(EF$13=1,0,$H55*(1-Inputs!$E164)/(Inputs!$E223*12))</f>
        <v>8838.8121250000004</v>
      </c>
      <c r="EG301" s="45">
        <f>IF(EG$13=1,0,$H55*(1-Inputs!$E164)/(Inputs!$E223*12))</f>
        <v>8838.8121250000004</v>
      </c>
      <c r="EH301" s="45">
        <f>IF(EH$13=1,0,$H55*(1-Inputs!$E164)/(Inputs!$E223*12))</f>
        <v>8838.8121250000004</v>
      </c>
      <c r="EI301" s="45">
        <f>IF(EI$13=1,0,$H55*(1-Inputs!$E164)/(Inputs!$E223*12))</f>
        <v>8838.8121250000004</v>
      </c>
      <c r="EJ301" s="45">
        <f>IF(EJ$13=1,0,$H55*(1-Inputs!$E164)/(Inputs!$E223*12))</f>
        <v>8838.8121250000004</v>
      </c>
      <c r="EK301" s="45">
        <f>IF(EK$13=1,0,$H55*(1-Inputs!$E164)/(Inputs!$E223*12))</f>
        <v>8838.8121250000004</v>
      </c>
      <c r="EL301" s="45">
        <f>IF(EL$13=1,0,$H55*(1-Inputs!$E164)/(Inputs!$E223*12))</f>
        <v>8838.8121250000004</v>
      </c>
      <c r="EM301" s="45">
        <f>IF(EM$13=1,0,$H55*(1-Inputs!$E164)/(Inputs!$E223*12))</f>
        <v>8838.8121250000004</v>
      </c>
      <c r="EN301" s="45">
        <f>IF(EN$13=1,0,$H55*(1-Inputs!$E164)/(Inputs!$E223*12))</f>
        <v>8838.8121250000004</v>
      </c>
      <c r="EO301" s="45">
        <f>IF(EO$13=1,0,$H55*(1-Inputs!$E164)/(Inputs!$E223*12))</f>
        <v>8838.8121250000004</v>
      </c>
      <c r="EP301" s="45">
        <f>IF(EP$13=1,0,$H55*(1-Inputs!$E164)/(Inputs!$E223*12))</f>
        <v>8838.8121250000004</v>
      </c>
      <c r="EQ301" s="45">
        <f>IF(EQ$13=1,0,$H55*(1-Inputs!$E164)/(Inputs!$E223*12))</f>
        <v>8838.8121250000004</v>
      </c>
      <c r="ER301" s="45">
        <f>IF(ER$13=1,0,$H55*(1-Inputs!$E164)/(Inputs!$E223*12))</f>
        <v>8838.8121250000004</v>
      </c>
      <c r="ES301" s="45">
        <f>IF(ES$13=1,0,$H55*(1-Inputs!$E164)/(Inputs!$E223*12))</f>
        <v>8838.8121250000004</v>
      </c>
      <c r="ET301" s="45">
        <f>IF(ET$13=1,0,$H55*(1-Inputs!$E164)/(Inputs!$E223*12))</f>
        <v>8838.8121250000004</v>
      </c>
      <c r="EU301" s="45">
        <f>IF(EU$13=1,0,$H55*(1-Inputs!$E164)/(Inputs!$E223*12))</f>
        <v>8838.8121250000004</v>
      </c>
      <c r="EV301" s="45">
        <f>IF(EV$13=1,0,$H55*(1-Inputs!$E164)/(Inputs!$E223*12))</f>
        <v>8838.8121250000004</v>
      </c>
      <c r="EW301" s="45">
        <f>IF(EW$13=1,0,$H55*(1-Inputs!$E164)/(Inputs!$E223*12))</f>
        <v>8838.8121250000004</v>
      </c>
      <c r="EX301" s="45">
        <f>IF(EX$13=1,0,$H55*(1-Inputs!$E164)/(Inputs!$E223*12))</f>
        <v>8838.8121250000004</v>
      </c>
      <c r="EY301" s="45">
        <f>IF(EY$13=1,0,$H55*(1-Inputs!$E164)/(Inputs!$E223*12))</f>
        <v>8838.8121250000004</v>
      </c>
      <c r="EZ301" s="45">
        <f>IF(EZ$13=1,0,$H55*(1-Inputs!$E164)/(Inputs!$E223*12))</f>
        <v>8838.8121250000004</v>
      </c>
      <c r="FA301" s="45">
        <f>IF(FA$13=1,0,$H55*(1-Inputs!$E164)/(Inputs!$E223*12))</f>
        <v>8838.8121250000004</v>
      </c>
      <c r="FB301" s="45">
        <f>IF(FB$13=1,0,$H55*(1-Inputs!$E164)/(Inputs!$E223*12))</f>
        <v>8838.8121250000004</v>
      </c>
      <c r="FC301" s="45">
        <f>IF(FC$13=1,0,$H55*(1-Inputs!$E164)/(Inputs!$E223*12))</f>
        <v>8838.8121250000004</v>
      </c>
      <c r="FD301" s="45">
        <f>IF(FD$13=1,0,$H55*(1-Inputs!$E164)/(Inputs!$E223*12))</f>
        <v>8838.8121250000004</v>
      </c>
      <c r="FE301" s="45">
        <f>IF(FE$13=1,0,$H55*(1-Inputs!$E164)/(Inputs!$E223*12))</f>
        <v>8838.8121250000004</v>
      </c>
      <c r="FF301" s="45">
        <f>IF(FF$13=1,0,$H55*(1-Inputs!$E164)/(Inputs!$E223*12))</f>
        <v>8838.8121250000004</v>
      </c>
      <c r="FG301" s="45">
        <f>IF(FG$13=1,0,$H55*(1-Inputs!$E164)/(Inputs!$E223*12))</f>
        <v>8838.8121250000004</v>
      </c>
      <c r="FH301" s="45">
        <f>IF(FH$13=1,0,$H55*(1-Inputs!$E164)/(Inputs!$E223*12))</f>
        <v>8838.8121250000004</v>
      </c>
      <c r="FI301" s="45">
        <f>IF(FI$13=1,0,$H55*(1-Inputs!$E164)/(Inputs!$E223*12))</f>
        <v>8838.8121250000004</v>
      </c>
      <c r="FJ301" s="45">
        <f>IF(FJ$13=1,0,$H55*(1-Inputs!$E164)/(Inputs!$E223*12))</f>
        <v>8838.8121250000004</v>
      </c>
      <c r="FK301" s="45">
        <f>IF(FK$13=1,0,$H55*(1-Inputs!$E164)/(Inputs!$E223*12))</f>
        <v>8838.8121250000004</v>
      </c>
      <c r="FL301" s="45">
        <f>IF(FL$13=1,0,$H55*(1-Inputs!$E164)/(Inputs!$E223*12))</f>
        <v>8838.8121250000004</v>
      </c>
      <c r="FM301" s="45">
        <f>IF(FM$13=1,0,$H55*(1-Inputs!$E164)/(Inputs!$E223*12))</f>
        <v>8838.8121250000004</v>
      </c>
      <c r="FN301" s="45">
        <f>IF(FN$13=1,0,$H55*(1-Inputs!$E164)/(Inputs!$E223*12))</f>
        <v>8838.8121250000004</v>
      </c>
      <c r="FO301" s="45">
        <f>IF(FO$13=1,0,$H55*(1-Inputs!$E164)/(Inputs!$E223*12))</f>
        <v>8838.8121250000004</v>
      </c>
      <c r="FP301" s="45">
        <f>IF(FP$13=1,0,$H55*(1-Inputs!$E164)/(Inputs!$E223*12))</f>
        <v>8838.8121250000004</v>
      </c>
      <c r="FQ301" s="45">
        <f>IF(FQ$13=1,0,$H55*(1-Inputs!$E164)/(Inputs!$E223*12))</f>
        <v>8838.8121250000004</v>
      </c>
      <c r="FR301" s="45">
        <f>IF(FR$13=1,0,$H55*(1-Inputs!$E164)/(Inputs!$E223*12))</f>
        <v>8838.8121250000004</v>
      </c>
      <c r="FS301" s="45">
        <f>IF(FS$13=1,0,$H55*(1-Inputs!$E164)/(Inputs!$E223*12))</f>
        <v>8838.8121250000004</v>
      </c>
      <c r="FT301" s="45">
        <f>IF(FT$13=1,0,$H55*(1-Inputs!$E164)/(Inputs!$E223*12))</f>
        <v>8838.8121250000004</v>
      </c>
      <c r="FU301" s="45">
        <f>IF(FU$13=1,0,$H55*(1-Inputs!$E164)/(Inputs!$E223*12))</f>
        <v>8838.8121250000004</v>
      </c>
      <c r="FV301" s="45">
        <f>IF(FV$13=1,0,$H55*(1-Inputs!$E164)/(Inputs!$E223*12))</f>
        <v>8838.8121250000004</v>
      </c>
      <c r="FW301" s="45">
        <f>IF(FW$13=1,0,$H55*(1-Inputs!$E164)/(Inputs!$E223*12))</f>
        <v>8838.8121250000004</v>
      </c>
      <c r="FX301" s="45">
        <f>IF(FX$13=1,0,$H55*(1-Inputs!$E164)/(Inputs!$E223*12))</f>
        <v>8838.8121250000004</v>
      </c>
      <c r="FY301" s="45">
        <f>IF(FY$13=1,0,$H55*(1-Inputs!$E164)/(Inputs!$E223*12))</f>
        <v>8838.8121250000004</v>
      </c>
      <c r="FZ301" s="45">
        <f>IF(FZ$13=1,0,$H55*(1-Inputs!$E164)/(Inputs!$E223*12))</f>
        <v>8838.8121250000004</v>
      </c>
      <c r="GA301" s="45">
        <f>IF(GA$13=1,0,$H55*(1-Inputs!$E164)/(Inputs!$E223*12))</f>
        <v>8838.8121250000004</v>
      </c>
      <c r="GB301" s="45">
        <f>IF(GB$13=1,0,$H55*(1-Inputs!$E164)/(Inputs!$E223*12))</f>
        <v>8838.8121250000004</v>
      </c>
      <c r="GC301" s="45">
        <f>IF(GC$13=1,0,$H55*(1-Inputs!$E164)/(Inputs!$E223*12))</f>
        <v>8838.8121250000004</v>
      </c>
      <c r="GD301" s="45">
        <f>IF(GD$13=1,0,$H55*(1-Inputs!$E164)/(Inputs!$E223*12))</f>
        <v>8838.8121250000004</v>
      </c>
      <c r="GE301" s="45">
        <f>IF(GE$13=1,0,$H55*(1-Inputs!$E164)/(Inputs!$E223*12))</f>
        <v>8838.8121250000004</v>
      </c>
      <c r="GF301" s="45">
        <f>IF(GF$13=1,0,$H55*(1-Inputs!$E164)/(Inputs!$E223*12))</f>
        <v>8838.8121250000004</v>
      </c>
      <c r="GG301" s="45">
        <f>IF(GG$13=1,0,$H55*(1-Inputs!$E164)/(Inputs!$E223*12))</f>
        <v>8838.8121250000004</v>
      </c>
      <c r="GH301" s="45">
        <f>IF(GH$13=1,0,$H55*(1-Inputs!$E164)/(Inputs!$E223*12))</f>
        <v>8838.8121250000004</v>
      </c>
      <c r="GI301" s="45">
        <f>IF(GI$13=1,0,$H55*(1-Inputs!$E164)/(Inputs!$E223*12))</f>
        <v>8838.8121250000004</v>
      </c>
      <c r="GJ301" s="45">
        <f>IF(GJ$13=1,0,$H55*(1-Inputs!$E164)/(Inputs!$E223*12))</f>
        <v>8838.8121250000004</v>
      </c>
      <c r="GK301" s="45">
        <f>IF(GK$13=1,0,$H55*(1-Inputs!$E164)/(Inputs!$E223*12))</f>
        <v>8838.8121250000004</v>
      </c>
      <c r="GL301" s="45">
        <f>IF(GL$13=1,0,$H55*(1-Inputs!$E164)/(Inputs!$E223*12))</f>
        <v>8838.8121250000004</v>
      </c>
      <c r="GM301" s="45">
        <f>IF(GM$13=1,0,$H55*(1-Inputs!$E164)/(Inputs!$E223*12))</f>
        <v>8838.8121250000004</v>
      </c>
      <c r="GN301" s="45">
        <f>IF(GN$13=1,0,$H55*(1-Inputs!$E164)/(Inputs!$E223*12))</f>
        <v>8838.8121250000004</v>
      </c>
      <c r="GO301" s="45">
        <f>IF(GO$13=1,0,$H55*(1-Inputs!$E164)/(Inputs!$E223*12))</f>
        <v>8838.8121250000004</v>
      </c>
      <c r="GP301" s="45">
        <f>IF(GP$13=1,0,$H55*(1-Inputs!$E164)/(Inputs!$E223*12))</f>
        <v>8838.8121250000004</v>
      </c>
      <c r="GQ301" s="45">
        <f>IF(GQ$13=1,0,$H55*(1-Inputs!$E164)/(Inputs!$E223*12))</f>
        <v>8838.8121250000004</v>
      </c>
      <c r="GR301" s="45">
        <f>IF(GR$13=1,0,$H55*(1-Inputs!$E164)/(Inputs!$E223*12))</f>
        <v>8838.8121250000004</v>
      </c>
      <c r="GS301" s="45">
        <f>IF(GS$13=1,0,$H55*(1-Inputs!$E164)/(Inputs!$E223*12))</f>
        <v>8838.8121250000004</v>
      </c>
      <c r="GT301" s="45">
        <f>IF(GT$13=1,0,$H55*(1-Inputs!$E164)/(Inputs!$E223*12))</f>
        <v>8838.8121250000004</v>
      </c>
      <c r="GU301" s="45">
        <f>IF(GU$13=1,0,$H55*(1-Inputs!$E164)/(Inputs!$E223*12))</f>
        <v>8838.8121250000004</v>
      </c>
      <c r="GV301" s="45">
        <f>IF(GV$13=1,0,$H55*(1-Inputs!$E164)/(Inputs!$E223*12))</f>
        <v>8838.8121250000004</v>
      </c>
      <c r="GW301" s="45">
        <f>IF(GW$13=1,0,$H55*(1-Inputs!$E164)/(Inputs!$E223*12))</f>
        <v>8838.8121250000004</v>
      </c>
      <c r="GX301" s="45">
        <f>IF(GX$13=1,0,$H55*(1-Inputs!$E164)/(Inputs!$E223*12))</f>
        <v>8838.8121250000004</v>
      </c>
      <c r="GY301" s="45">
        <f>IF(GY$13=1,0,$H55*(1-Inputs!$E164)/(Inputs!$E223*12))</f>
        <v>8838.8121250000004</v>
      </c>
      <c r="GZ301" s="45">
        <f>IF(GZ$13=1,0,$H55*(1-Inputs!$E164)/(Inputs!$E223*12))</f>
        <v>8838.8121250000004</v>
      </c>
      <c r="HA301" s="45">
        <f>IF(HA$13=1,0,$H55*(1-Inputs!$E164)/(Inputs!$E223*12))</f>
        <v>8838.8121250000004</v>
      </c>
      <c r="HB301" s="45">
        <f>IF(HB$13=1,0,$H55*(1-Inputs!$E164)/(Inputs!$E223*12))</f>
        <v>8838.8121250000004</v>
      </c>
      <c r="HC301" s="45">
        <f>IF(HC$13=1,0,$H55*(1-Inputs!$E164)/(Inputs!$E223*12))</f>
        <v>8838.8121250000004</v>
      </c>
      <c r="HD301" s="45">
        <f>IF(HD$13=1,0,$H55*(1-Inputs!$E164)/(Inputs!$E223*12))</f>
        <v>8838.8121250000004</v>
      </c>
      <c r="HE301" s="45">
        <f>IF(HE$13=1,0,$H55*(1-Inputs!$E164)/(Inputs!$E223*12))</f>
        <v>8838.8121250000004</v>
      </c>
      <c r="HF301" s="45">
        <f>IF(HF$13=1,0,$H55*(1-Inputs!$E164)/(Inputs!$E223*12))</f>
        <v>8838.8121250000004</v>
      </c>
      <c r="HG301" s="45">
        <f>IF(HG$13=1,0,$H55*(1-Inputs!$E164)/(Inputs!$E223*12))</f>
        <v>8838.8121250000004</v>
      </c>
      <c r="HH301" s="45">
        <f>IF(HH$13=1,0,$H55*(1-Inputs!$E164)/(Inputs!$E223*12))</f>
        <v>8838.8121250000004</v>
      </c>
      <c r="HI301" s="45">
        <f>IF(HI$13=1,0,$H55*(1-Inputs!$E164)/(Inputs!$E223*12))</f>
        <v>8838.8121250000004</v>
      </c>
      <c r="HJ301" s="45">
        <f>IF(HJ$13=1,0,$H55*(1-Inputs!$E164)/(Inputs!$E223*12))</f>
        <v>8838.8121250000004</v>
      </c>
      <c r="HK301" s="45">
        <f>IF(HK$13=1,0,$H55*(1-Inputs!$E164)/(Inputs!$E223*12))</f>
        <v>8838.8121250000004</v>
      </c>
      <c r="HL301" s="45">
        <f>IF(HL$13=1,0,$H55*(1-Inputs!$E164)/(Inputs!$E223*12))</f>
        <v>8838.8121250000004</v>
      </c>
      <c r="HM301" s="45">
        <f>IF(HM$13=1,0,$H55*(1-Inputs!$E164)/(Inputs!$E223*12))</f>
        <v>8838.8121250000004</v>
      </c>
      <c r="HN301" s="45">
        <f>IF(HN$13=1,0,$H55*(1-Inputs!$E164)/(Inputs!$E223*12))</f>
        <v>8838.8121250000004</v>
      </c>
      <c r="HO301" s="45">
        <f>IF(HO$13=1,0,$H55*(1-Inputs!$E164)/(Inputs!$E223*12))</f>
        <v>8838.8121250000004</v>
      </c>
      <c r="HP301" s="45">
        <f>IF(HP$13=1,0,$H55*(1-Inputs!$E164)/(Inputs!$E223*12))</f>
        <v>8838.8121250000004</v>
      </c>
      <c r="HQ301" s="45">
        <f>IF(HQ$13=1,0,$H55*(1-Inputs!$E164)/(Inputs!$E223*12))</f>
        <v>8838.8121250000004</v>
      </c>
      <c r="HR301" s="45">
        <f>IF(HR$13=1,0,$H55*(1-Inputs!$E164)/(Inputs!$E223*12))</f>
        <v>8838.8121250000004</v>
      </c>
      <c r="HS301" s="45">
        <f>IF(HS$13=1,0,$H55*(1-Inputs!$E164)/(Inputs!$E223*12))</f>
        <v>8838.8121250000004</v>
      </c>
      <c r="HT301" s="45">
        <f>IF(HT$13=1,0,$H55*(1-Inputs!$E164)/(Inputs!$E223*12))</f>
        <v>8838.8121250000004</v>
      </c>
      <c r="HU301" s="45">
        <f>IF(HU$13=1,0,$H55*(1-Inputs!$E164)/(Inputs!$E223*12))</f>
        <v>8838.8121250000004</v>
      </c>
      <c r="HV301" s="45">
        <f>IF(HV$13=1,0,$H55*(1-Inputs!$E164)/(Inputs!$E223*12))</f>
        <v>8838.8121250000004</v>
      </c>
      <c r="HW301" s="45">
        <f>IF(HW$13=1,0,$H55*(1-Inputs!$E164)/(Inputs!$E223*12))</f>
        <v>8838.8121250000004</v>
      </c>
      <c r="HX301" s="45">
        <f>IF(HX$13=1,0,$H55*(1-Inputs!$E164)/(Inputs!$E223*12))</f>
        <v>8838.8121250000004</v>
      </c>
      <c r="HY301" s="45">
        <f>IF(HY$13=1,0,$H55*(1-Inputs!$E164)/(Inputs!$E223*12))</f>
        <v>8838.8121250000004</v>
      </c>
      <c r="HZ301" s="45">
        <f>IF(HZ$13=1,0,$H55*(1-Inputs!$E164)/(Inputs!$E223*12))</f>
        <v>8838.8121250000004</v>
      </c>
      <c r="IA301" s="45">
        <f>IF(IA$13=1,0,$H55*(1-Inputs!$E164)/(Inputs!$E223*12))</f>
        <v>8838.8121250000004</v>
      </c>
      <c r="IB301" s="45">
        <f>IF(IB$13=1,0,$H55*(1-Inputs!$E164)/(Inputs!$E223*12))</f>
        <v>8838.8121250000004</v>
      </c>
      <c r="IC301" s="45">
        <f>IF(IC$13=1,0,$H55*(1-Inputs!$E164)/(Inputs!$E223*12))</f>
        <v>8838.8121250000004</v>
      </c>
      <c r="ID301" s="45">
        <f>IF(ID$13=1,0,$H55*(1-Inputs!$E164)/(Inputs!$E223*12))</f>
        <v>8838.8121250000004</v>
      </c>
      <c r="IE301" s="45">
        <f>IF(IE$13=1,0,$H55*(1-Inputs!$E164)/(Inputs!$E223*12))</f>
        <v>8838.8121250000004</v>
      </c>
      <c r="IF301" s="45">
        <f>IF(IF$13=1,0,$H55*(1-Inputs!$E164)/(Inputs!$E223*12))</f>
        <v>8838.8121250000004</v>
      </c>
      <c r="IG301" s="45">
        <f>IF(IG$13=1,0,$H55*(1-Inputs!$E164)/(Inputs!$E223*12))</f>
        <v>8838.8121250000004</v>
      </c>
      <c r="IH301" s="45">
        <f>IF(IH$13=1,0,$H55*(1-Inputs!$E164)/(Inputs!$E223*12))</f>
        <v>8838.8121250000004</v>
      </c>
      <c r="II301" s="45">
        <f>IF(II$13=1,0,$H55*(1-Inputs!$E164)/(Inputs!$E223*12))</f>
        <v>8838.8121250000004</v>
      </c>
      <c r="IJ301" s="45">
        <f>IF(IJ$13=1,0,$H55*(1-Inputs!$E164)/(Inputs!$E223*12))</f>
        <v>8838.8121250000004</v>
      </c>
      <c r="IK301" s="45">
        <f>IF(IK$13=1,0,$H55*(1-Inputs!$E164)/(Inputs!$E223*12))</f>
        <v>8838.8121250000004</v>
      </c>
      <c r="IL301" s="45">
        <f>IF(IL$13=1,0,$H55*(1-Inputs!$E164)/(Inputs!$E223*12))</f>
        <v>8838.8121250000004</v>
      </c>
      <c r="IM301" s="45">
        <f>IF(IM$13=1,0,$H55*(1-Inputs!$E164)/(Inputs!$E223*12))</f>
        <v>8838.8121250000004</v>
      </c>
      <c r="IN301" s="45">
        <f>IF(IN$13=1,0,$H55*(1-Inputs!$E164)/(Inputs!$E223*12))</f>
        <v>8838.8121250000004</v>
      </c>
      <c r="IO301" s="45">
        <f>IF(IO$13=1,0,$H55*(1-Inputs!$E164)/(Inputs!$E223*12))</f>
        <v>8838.8121250000004</v>
      </c>
      <c r="IP301" s="45">
        <f>IF(IP$13=1,0,$H55*(1-Inputs!$E164)/(Inputs!$E223*12))</f>
        <v>8838.8121250000004</v>
      </c>
      <c r="IQ301" s="45">
        <f>IF(IQ$13=1,0,$H55*(1-Inputs!$E164)/(Inputs!$E223*12))</f>
        <v>8838.8121250000004</v>
      </c>
      <c r="IR301" s="45">
        <f>IF(IR$13=1,0,$H55*(1-Inputs!$E164)/(Inputs!$E223*12))</f>
        <v>8838.8121250000004</v>
      </c>
      <c r="IS301" s="45">
        <f>IF(IS$13=1,0,$H55*(1-Inputs!$E164)/(Inputs!$E223*12))</f>
        <v>8838.8121250000004</v>
      </c>
      <c r="IT301" s="45">
        <f>IF(IT$13=1,0,$H55*(1-Inputs!$E164)/(Inputs!$E223*12))</f>
        <v>8838.8121250000004</v>
      </c>
      <c r="IU301" s="45">
        <f>IF(IU$13=1,0,$H55*(1-Inputs!$E164)/(Inputs!$E223*12))</f>
        <v>8838.8121250000004</v>
      </c>
      <c r="IV301" s="45">
        <f>IF(IV$13=1,0,$H55*(1-Inputs!$E164)/(Inputs!$E223*12))</f>
        <v>8838.8121250000004</v>
      </c>
      <c r="IW301" s="45">
        <f>IF(IW$13=1,0,$H55*(1-Inputs!$E164)/(Inputs!$E223*12))</f>
        <v>8838.8121250000004</v>
      </c>
      <c r="IX301" s="45">
        <f>IF(IX$13=1,0,$H55*(1-Inputs!$E164)/(Inputs!$E223*12))</f>
        <v>8838.8121250000004</v>
      </c>
      <c r="IY301" s="45">
        <f>IF(IY$13=1,0,$H55*(1-Inputs!$E164)/(Inputs!$E223*12))</f>
        <v>8838.8121250000004</v>
      </c>
      <c r="IZ301" s="45">
        <f>IF(IZ$13=1,0,$H55*(1-Inputs!$E164)/(Inputs!$E223*12))</f>
        <v>8838.8121250000004</v>
      </c>
      <c r="JA301" s="45">
        <f>IF(JA$13=1,0,$H55*(1-Inputs!$E164)/(Inputs!$E223*12))</f>
        <v>8838.8121250000004</v>
      </c>
      <c r="JB301" s="45">
        <f>IF(JB$13=1,0,$H55*(1-Inputs!$E164)/(Inputs!$E223*12))</f>
        <v>8838.8121250000004</v>
      </c>
      <c r="JC301" s="45">
        <f>IF(JC$13=1,0,$H55*(1-Inputs!$E164)/(Inputs!$E223*12))</f>
        <v>8838.8121250000004</v>
      </c>
      <c r="JD301" s="45">
        <f>IF(JD$13=1,0,$H55*(1-Inputs!$E164)/(Inputs!$E223*12))</f>
        <v>8838.8121250000004</v>
      </c>
      <c r="JE301" s="45">
        <f>IF(JE$13=1,0,$H55*(1-Inputs!$E164)/(Inputs!$E223*12))</f>
        <v>8838.8121250000004</v>
      </c>
      <c r="JF301" s="45">
        <f>IF(JF$13=1,0,$H55*(1-Inputs!$E164)/(Inputs!$E223*12))</f>
        <v>8838.8121250000004</v>
      </c>
      <c r="JG301" s="45">
        <f>IF(JG$13=1,0,$H55*(1-Inputs!$E164)/(Inputs!$E223*12))</f>
        <v>8838.8121250000004</v>
      </c>
      <c r="JH301" s="45">
        <f>IF(JH$13=1,0,$H55*(1-Inputs!$E164)/(Inputs!$E223*12))</f>
        <v>8838.8121250000004</v>
      </c>
      <c r="JI301" s="45">
        <f>IF(JI$13=1,0,$H55*(1-Inputs!$E164)/(Inputs!$E223*12))</f>
        <v>8838.8121250000004</v>
      </c>
      <c r="JJ301" s="45">
        <f>IF(JJ$13=1,0,$H55*(1-Inputs!$E164)/(Inputs!$E223*12))</f>
        <v>8838.8121250000004</v>
      </c>
      <c r="JK301" s="45">
        <f>IF(JK$13=1,0,$H55*(1-Inputs!$E164)/(Inputs!$E223*12))</f>
        <v>8838.8121250000004</v>
      </c>
      <c r="JL301" s="45">
        <f>IF(JL$13=1,0,$H55*(1-Inputs!$E164)/(Inputs!$E223*12))</f>
        <v>8838.8121250000004</v>
      </c>
      <c r="JM301" s="45">
        <f>IF(JM$13=1,0,$H55*(1-Inputs!$E164)/(Inputs!$E223*12))</f>
        <v>8838.8121250000004</v>
      </c>
      <c r="JN301" s="45">
        <f>IF(JN$13=1,0,$H55*(1-Inputs!$E164)/(Inputs!$E223*12))</f>
        <v>8838.8121250000004</v>
      </c>
      <c r="JO301" s="45">
        <f>IF(JO$13=1,0,$H55*(1-Inputs!$E164)/(Inputs!$E223*12))</f>
        <v>8838.8121250000004</v>
      </c>
      <c r="JP301" s="45">
        <f>IF(JP$13=1,0,$H55*(1-Inputs!$E164)/(Inputs!$E223*12))</f>
        <v>8838.8121250000004</v>
      </c>
      <c r="JQ301" s="45">
        <f>IF(JQ$13=1,0,$H55*(1-Inputs!$E164)/(Inputs!$E223*12))</f>
        <v>8838.8121250000004</v>
      </c>
      <c r="JR301" s="45">
        <f>IF(JR$13=1,0,$H55*(1-Inputs!$E164)/(Inputs!$E223*12))</f>
        <v>8838.8121250000004</v>
      </c>
      <c r="JS301" s="45">
        <f>IF(JS$13=1,0,$H55*(1-Inputs!$E164)/(Inputs!$E223*12))</f>
        <v>8838.8121250000004</v>
      </c>
      <c r="JT301" s="45">
        <f>IF(JT$13=1,0,$H55*(1-Inputs!$E164)/(Inputs!$E223*12))</f>
        <v>8838.8121250000004</v>
      </c>
      <c r="JU301" s="45">
        <f>IF(JU$13=1,0,$H55*(1-Inputs!$E164)/(Inputs!$E223*12))</f>
        <v>8838.8121250000004</v>
      </c>
      <c r="JV301" s="45">
        <f>IF(JV$13=1,0,$H55*(1-Inputs!$E164)/(Inputs!$E223*12))</f>
        <v>8838.8121250000004</v>
      </c>
      <c r="JW301" s="45">
        <f>IF(JW$13=1,0,$H55*(1-Inputs!$E164)/(Inputs!$E223*12))</f>
        <v>8838.8121250000004</v>
      </c>
      <c r="JX301" s="45">
        <f>IF(JX$13=1,0,$H55*(1-Inputs!$E164)/(Inputs!$E223*12))</f>
        <v>8838.8121250000004</v>
      </c>
      <c r="JY301" s="45">
        <f>IF(JY$13=1,0,$H55*(1-Inputs!$E164)/(Inputs!$E223*12))</f>
        <v>8838.8121250000004</v>
      </c>
      <c r="JZ301" s="45">
        <f>IF(JZ$13=1,0,$H55*(1-Inputs!$E164)/(Inputs!$E223*12))</f>
        <v>8838.8121250000004</v>
      </c>
      <c r="KA301" s="45">
        <f>IF(KA$13=1,0,$H55*(1-Inputs!$E164)/(Inputs!$E223*12))</f>
        <v>8838.8121250000004</v>
      </c>
      <c r="KB301" s="45">
        <f>IF(KB$13=1,0,$H55*(1-Inputs!$E164)/(Inputs!$E223*12))</f>
        <v>8838.8121250000004</v>
      </c>
      <c r="KC301" s="45">
        <f>IF(KC$13=1,0,$H55*(1-Inputs!$E164)/(Inputs!$E223*12))</f>
        <v>8838.8121250000004</v>
      </c>
      <c r="KD301" s="45">
        <f>IF(KD$13=1,0,$H55*(1-Inputs!$E164)/(Inputs!$E223*12))</f>
        <v>8838.8121250000004</v>
      </c>
      <c r="KE301" s="45">
        <f>IF(KE$13=1,0,$H55*(1-Inputs!$E164)/(Inputs!$E223*12))</f>
        <v>8838.8121250000004</v>
      </c>
      <c r="KF301" s="45">
        <f>IF(KF$13=1,0,$H55*(1-Inputs!$E164)/(Inputs!$E223*12))</f>
        <v>8838.8121250000004</v>
      </c>
      <c r="KG301" s="45">
        <f>IF(KG$13=1,0,$H55*(1-Inputs!$E164)/(Inputs!$E223*12))</f>
        <v>8838.8121250000004</v>
      </c>
      <c r="KH301" s="45">
        <f>IF(KH$13=1,0,$H55*(1-Inputs!$E164)/(Inputs!$E223*12))</f>
        <v>8838.8121250000004</v>
      </c>
      <c r="KI301" s="45">
        <f>IF(KI$13=1,0,$H55*(1-Inputs!$E164)/(Inputs!$E223*12))</f>
        <v>8838.8121250000004</v>
      </c>
      <c r="KJ301" s="45">
        <f>IF(KJ$13=1,0,$H55*(1-Inputs!$E164)/(Inputs!$E223*12))</f>
        <v>8838.8121250000004</v>
      </c>
      <c r="KK301" s="45">
        <f>IF(KK$13=1,0,$H55*(1-Inputs!$E164)/(Inputs!$E223*12))</f>
        <v>8838.8121250000004</v>
      </c>
      <c r="KL301" s="45">
        <f>IF(KL$13=1,0,$H55*(1-Inputs!$E164)/(Inputs!$E223*12))</f>
        <v>8838.8121250000004</v>
      </c>
      <c r="KM301" s="45">
        <f>IF(KM$13=1,0,$H55*(1-Inputs!$E164)/(Inputs!$E223*12))</f>
        <v>8838.8121250000004</v>
      </c>
      <c r="KN301" s="45">
        <f>IF(KN$13=1,0,$H55*(1-Inputs!$E164)/(Inputs!$E223*12))</f>
        <v>8838.8121250000004</v>
      </c>
      <c r="KO301" s="45">
        <f>IF(KO$13=1,0,$H55*(1-Inputs!$E164)/(Inputs!$E223*12))</f>
        <v>8838.8121250000004</v>
      </c>
      <c r="KP301" s="45">
        <f>IF(KP$13=1,0,$H55*(1-Inputs!$E164)/(Inputs!$E223*12))</f>
        <v>8838.8121250000004</v>
      </c>
      <c r="KQ301" s="45">
        <f>IF(KQ$13=1,0,$H55*(1-Inputs!$E164)/(Inputs!$E223*12))</f>
        <v>8838.8121250000004</v>
      </c>
      <c r="KR301" s="45">
        <f>IF(KR$13=1,0,$H55*(1-Inputs!$E164)/(Inputs!$E223*12))</f>
        <v>8838.8121250000004</v>
      </c>
      <c r="KS301" s="45">
        <f>IF(KS$13=1,0,$H55*(1-Inputs!$E164)/(Inputs!$E223*12))</f>
        <v>8838.8121250000004</v>
      </c>
      <c r="KT301" s="45">
        <f>IF(KT$13=1,0,$H55*(1-Inputs!$E164)/(Inputs!$E223*12))</f>
        <v>8838.8121250000004</v>
      </c>
      <c r="KU301" s="45">
        <f>IF(KU$13=1,0,$H55*(1-Inputs!$E164)/(Inputs!$E223*12))</f>
        <v>8838.8121250000004</v>
      </c>
      <c r="KV301" s="45">
        <f>IF(KV$13=1,0,$H55*(1-Inputs!$E164)/(Inputs!$E223*12))</f>
        <v>8838.8121250000004</v>
      </c>
      <c r="KW301" s="45">
        <f>IF(KW$13=1,0,$H55*(1-Inputs!$E164)/(Inputs!$E223*12))</f>
        <v>8838.8121250000004</v>
      </c>
      <c r="KX301" s="45">
        <f>IF(KX$13=1,0,$H55*(1-Inputs!$E164)/(Inputs!$E223*12))</f>
        <v>8838.8121250000004</v>
      </c>
      <c r="KY301" s="45">
        <f>IF(KY$13=1,0,$H55*(1-Inputs!$E164)/(Inputs!$E223*12))</f>
        <v>8838.8121250000004</v>
      </c>
      <c r="KZ301" s="45">
        <f>IF(KZ$13=1,0,$H55*(1-Inputs!$E164)/(Inputs!$E223*12))</f>
        <v>8838.8121250000004</v>
      </c>
      <c r="LA301" s="45">
        <f>IF(LA$13=1,0,$H55*(1-Inputs!$E164)/(Inputs!$E223*12))</f>
        <v>8838.8121250000004</v>
      </c>
      <c r="LB301" s="45">
        <f>IF(LB$13=1,0,$H55*(1-Inputs!$E164)/(Inputs!$E223*12))</f>
        <v>8838.8121250000004</v>
      </c>
      <c r="LC301" s="45">
        <f>IF(LC$13=1,0,$H55*(1-Inputs!$E164)/(Inputs!$E223*12))</f>
        <v>8838.8121250000004</v>
      </c>
      <c r="LD301" s="45">
        <f>IF(LD$13=1,0,$H55*(1-Inputs!$E164)/(Inputs!$E223*12))</f>
        <v>8838.8121250000004</v>
      </c>
      <c r="LE301" s="45">
        <f>IF(LE$13=1,0,$H55*(1-Inputs!$E164)/(Inputs!$E223*12))</f>
        <v>8838.8121250000004</v>
      </c>
      <c r="LF301" s="45">
        <f>IF(LF$13=1,0,$H55*(1-Inputs!$E164)/(Inputs!$E223*12))</f>
        <v>8838.8121250000004</v>
      </c>
      <c r="LG301" s="45">
        <f>IF(LG$13=1,0,$H55*(1-Inputs!$E164)/(Inputs!$E223*12))</f>
        <v>8838.8121250000004</v>
      </c>
      <c r="LH301" s="45">
        <f>IF(LH$13=1,0,$H55*(1-Inputs!$E164)/(Inputs!$E223*12))</f>
        <v>8838.8121250000004</v>
      </c>
      <c r="LI301" s="45">
        <f>IF(LI$13=1,0,$H55*(1-Inputs!$E164)/(Inputs!$E223*12))</f>
        <v>8838.8121250000004</v>
      </c>
      <c r="LJ301" s="45">
        <f>IF(LJ$13=1,0,$H55*(1-Inputs!$E164)/(Inputs!$E223*12))</f>
        <v>8838.8121250000004</v>
      </c>
      <c r="LK301" s="45">
        <f>IF(LK$13=1,0,$H55*(1-Inputs!$E164)/(Inputs!$E223*12))</f>
        <v>8838.8121250000004</v>
      </c>
      <c r="LL301" s="45">
        <f>IF(LL$13=1,0,$H55*(1-Inputs!$E164)/(Inputs!$E223*12))</f>
        <v>8838.8121250000004</v>
      </c>
      <c r="LM301" s="45">
        <f>IF(LM$13=1,0,$H55*(1-Inputs!$E164)/(Inputs!$E223*12))</f>
        <v>8838.8121250000004</v>
      </c>
      <c r="LN301" s="45">
        <f>IF(LN$13=1,0,$H55*(1-Inputs!$E164)/(Inputs!$E223*12))</f>
        <v>8838.8121250000004</v>
      </c>
      <c r="LO301" s="45">
        <f>IF(LO$13=1,0,$H55*(1-Inputs!$E164)/(Inputs!$E223*12))</f>
        <v>8838.8121250000004</v>
      </c>
      <c r="LP301" s="45">
        <f>IF(LP$13=1,0,$H55*(1-Inputs!$E164)/(Inputs!$E223*12))</f>
        <v>8838.8121250000004</v>
      </c>
      <c r="LQ301" s="45">
        <f>IF(LQ$13=1,0,$H55*(1-Inputs!$E164)/(Inputs!$E223*12))</f>
        <v>8838.8121250000004</v>
      </c>
      <c r="LR301" s="45">
        <f>IF(LR$13=1,0,$H55*(1-Inputs!$E164)/(Inputs!$E223*12))</f>
        <v>8838.8121250000004</v>
      </c>
      <c r="LS301" s="45">
        <f>IF(LS$13=1,0,$H55*(1-Inputs!$E164)/(Inputs!$E223*12))</f>
        <v>8838.8121250000004</v>
      </c>
      <c r="LT301" s="45">
        <f>IF(LT$13=1,0,$H55*(1-Inputs!$E164)/(Inputs!$E223*12))</f>
        <v>8838.8121250000004</v>
      </c>
      <c r="LU301" s="45"/>
      <c r="LV301" s="45"/>
      <c r="LW301" s="45"/>
      <c r="LX301" s="45"/>
      <c r="LY301" s="45"/>
      <c r="LZ301" s="45"/>
      <c r="MA301" s="45"/>
      <c r="MB301" s="45"/>
      <c r="MC301" s="45"/>
      <c r="MD301" s="45"/>
      <c r="ME301" s="45"/>
      <c r="MF301" s="45"/>
      <c r="MG301" s="45"/>
      <c r="MH301" s="45"/>
      <c r="MI301" s="45"/>
      <c r="MJ301" s="45"/>
      <c r="MK301" s="45"/>
      <c r="ML301" s="45"/>
      <c r="MM301" s="45"/>
      <c r="MN301" s="45"/>
      <c r="MO301" s="45"/>
      <c r="MP301" s="45"/>
      <c r="MQ301" s="45"/>
      <c r="MR301" s="45"/>
      <c r="MS301" s="45"/>
      <c r="MT301" s="45"/>
      <c r="MU301" s="45"/>
      <c r="MV301" s="45"/>
      <c r="MW301" s="45"/>
      <c r="MX301" s="45"/>
      <c r="MY301" s="45"/>
      <c r="MZ301" s="45"/>
      <c r="NA301" s="45"/>
      <c r="NB301" s="45"/>
      <c r="NC301" s="45"/>
      <c r="ND301" s="45"/>
      <c r="NE301" s="45"/>
      <c r="NF301" s="45"/>
      <c r="NG301" s="45"/>
      <c r="NH301" s="45"/>
      <c r="NI301" s="45"/>
      <c r="NJ301" s="45"/>
      <c r="NK301" s="45"/>
      <c r="NL301" s="45"/>
      <c r="NM301" s="45"/>
      <c r="NN301" s="45"/>
      <c r="NO301" s="45"/>
      <c r="NP301" s="45"/>
      <c r="NQ301" s="45"/>
      <c r="NR301" s="45"/>
      <c r="NS301" s="45"/>
      <c r="NT301" s="45"/>
      <c r="NU301" s="45"/>
      <c r="NV301" s="45"/>
      <c r="NW301" s="45"/>
      <c r="NX301" s="45"/>
      <c r="NY301" s="45"/>
      <c r="NZ301" s="45"/>
      <c r="OA301" s="45"/>
      <c r="OB301" s="45"/>
      <c r="OC301" s="45"/>
      <c r="OD301" s="45"/>
      <c r="OE301" s="45"/>
      <c r="OF301" s="45"/>
      <c r="OG301" s="45"/>
      <c r="OH301" s="45"/>
      <c r="OI301" s="45"/>
      <c r="OJ301" s="45"/>
      <c r="OK301" s="45"/>
      <c r="OL301" s="45"/>
      <c r="OM301" s="45"/>
      <c r="ON301" s="45"/>
      <c r="OO301" s="45"/>
      <c r="OP301" s="45"/>
      <c r="OQ301" s="45"/>
      <c r="OR301" s="45"/>
      <c r="OS301" s="45"/>
      <c r="OT301" s="45"/>
      <c r="OU301" s="45"/>
      <c r="OV301" s="45"/>
      <c r="OW301" s="45"/>
      <c r="OX301" s="45"/>
      <c r="OY301" s="45"/>
      <c r="OZ301" s="45"/>
      <c r="PA301" s="45"/>
      <c r="PB301" s="45"/>
      <c r="PC301" s="45"/>
      <c r="PD301" s="45"/>
      <c r="PE301" s="45"/>
      <c r="PF301" s="45"/>
      <c r="PG301" s="45"/>
      <c r="PH301" s="45"/>
      <c r="PI301" s="45"/>
      <c r="PJ301" s="45"/>
      <c r="PK301" s="45"/>
      <c r="PL301" s="45"/>
      <c r="PM301" s="45"/>
      <c r="PN301" s="45"/>
      <c r="PO301" s="45"/>
      <c r="PP301" s="45"/>
      <c r="PQ301" s="45"/>
      <c r="PR301" s="45"/>
      <c r="PS301" s="45"/>
      <c r="PT301" s="45"/>
      <c r="PU301" s="45"/>
      <c r="PV301" s="45"/>
      <c r="PW301" s="45"/>
      <c r="PX301" s="45"/>
      <c r="PY301" s="45"/>
      <c r="PZ301" s="45"/>
      <c r="QA301" s="45"/>
      <c r="QB301" s="45"/>
      <c r="QC301" s="45"/>
      <c r="QD301" s="45"/>
      <c r="QE301" s="45"/>
      <c r="QF301" s="45"/>
      <c r="QG301" s="45"/>
      <c r="QH301" s="45"/>
      <c r="QI301" s="45"/>
      <c r="QJ301" s="45"/>
      <c r="QK301" s="45"/>
      <c r="QL301" s="45"/>
      <c r="QM301" s="45"/>
      <c r="QN301" s="45"/>
      <c r="QO301" s="45"/>
      <c r="QP301" s="45"/>
      <c r="QQ301" s="45"/>
      <c r="QR301" s="45"/>
      <c r="QS301" s="45"/>
      <c r="QT301" s="45"/>
      <c r="QU301" s="45"/>
    </row>
    <row r="302" spans="1:463" outlineLevel="1">
      <c r="B302" s="1"/>
      <c r="C302" s="75" t="s">
        <v>318</v>
      </c>
      <c r="D302" s="208">
        <f t="shared" ca="1" si="1029"/>
        <v>-1.8044374883174896E-9</v>
      </c>
      <c r="E302" s="208">
        <f ca="1">H56*(1-Inputs!$E$164)+G56</f>
        <v>378646.75</v>
      </c>
      <c r="F302" s="390">
        <f>Inputs!E221</f>
        <v>25</v>
      </c>
      <c r="G302" s="50" t="s">
        <v>95</v>
      </c>
      <c r="H302" s="251">
        <f t="shared" ca="1" si="1028"/>
        <v>378646.7499999982</v>
      </c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>
        <f>IF(AA$13=1,0,$H56*(1-Inputs!$E164)/(Inputs!$E221*12))</f>
        <v>0</v>
      </c>
      <c r="AB302" s="45">
        <f>IF(AB$13=1,0,$H56*(1-Inputs!$E164)/(Inputs!$E221*12))</f>
        <v>0</v>
      </c>
      <c r="AC302" s="45">
        <f>IF(AC$13=1,0,$H56*(1-Inputs!$E164)/(Inputs!$E221*12))</f>
        <v>0</v>
      </c>
      <c r="AD302" s="45">
        <f>IF(AD$13=1,0,$H56*(1-Inputs!$E164)/(Inputs!$E221*12))</f>
        <v>0</v>
      </c>
      <c r="AE302" s="45">
        <f>IF(AE$13=1,0,$H56*(1-Inputs!$E164)/(Inputs!$E221*12))</f>
        <v>0</v>
      </c>
      <c r="AF302" s="45">
        <f>IF(AF$13=1,0,$H56*(1-Inputs!$E164)/(Inputs!$E221*12))</f>
        <v>0</v>
      </c>
      <c r="AG302" s="45">
        <f ca="1">IF(AG$13=1,0,$H56*(1-Inputs!$E164)/(Inputs!$E221*12))</f>
        <v>1262.1558333333332</v>
      </c>
      <c r="AH302" s="45">
        <f ca="1">IF(AH$13=1,0,$H56*(1-Inputs!$E164)/(Inputs!$E221*12))</f>
        <v>1262.1558333333332</v>
      </c>
      <c r="AI302" s="45">
        <f ca="1">IF(AI$13=1,0,$H56*(1-Inputs!$E164)/(Inputs!$E221*12))</f>
        <v>1262.1558333333332</v>
      </c>
      <c r="AJ302" s="45">
        <f ca="1">IF(AJ$13=1,0,$H56*(1-Inputs!$E164)/(Inputs!$E221*12))</f>
        <v>1262.1558333333332</v>
      </c>
      <c r="AK302" s="45">
        <f ca="1">IF(AK$13=1,0,$H56*(1-Inputs!$E164)/(Inputs!$E221*12))</f>
        <v>1262.1558333333332</v>
      </c>
      <c r="AL302" s="45">
        <f ca="1">IF(AL$13=1,0,$H56*(1-Inputs!$E164)/(Inputs!$E221*12))</f>
        <v>1262.1558333333332</v>
      </c>
      <c r="AM302" s="45">
        <f ca="1">IF(AM$13=1,0,$H56*(1-Inputs!$E164)/(Inputs!$E221*12))</f>
        <v>1262.1558333333332</v>
      </c>
      <c r="AN302" s="45">
        <f ca="1">IF(AN$13=1,0,$H56*(1-Inputs!$E164)/(Inputs!$E221*12))</f>
        <v>1262.1558333333332</v>
      </c>
      <c r="AO302" s="45">
        <f ca="1">IF(AO$13=1,0,$H56*(1-Inputs!$E164)/(Inputs!$E221*12))</f>
        <v>1262.1558333333332</v>
      </c>
      <c r="AP302" s="45">
        <f ca="1">IF(AP$13=1,0,$H56*(1-Inputs!$E164)/(Inputs!$E221*12))</f>
        <v>1262.1558333333332</v>
      </c>
      <c r="AQ302" s="45">
        <f ca="1">IF(AQ$13=1,0,$H56*(1-Inputs!$E164)/(Inputs!$E221*12))</f>
        <v>1262.1558333333332</v>
      </c>
      <c r="AR302" s="45">
        <f ca="1">IF(AR$13=1,0,$H56*(1-Inputs!$E164)/(Inputs!$E221*12))</f>
        <v>1262.1558333333332</v>
      </c>
      <c r="AS302" s="45">
        <f ca="1">IF(AS$13=1,0,$H56*(1-Inputs!$E164)/(Inputs!$E221*12))</f>
        <v>1262.1558333333332</v>
      </c>
      <c r="AT302" s="45">
        <f ca="1">IF(AT$13=1,0,$H56*(1-Inputs!$E164)/(Inputs!$E221*12))</f>
        <v>1262.1558333333332</v>
      </c>
      <c r="AU302" s="45">
        <f ca="1">IF(AU$13=1,0,$H56*(1-Inputs!$E164)/(Inputs!$E221*12))</f>
        <v>1262.1558333333332</v>
      </c>
      <c r="AV302" s="45">
        <f ca="1">IF(AV$13=1,0,$H56*(1-Inputs!$E164)/(Inputs!$E221*12))</f>
        <v>1262.1558333333332</v>
      </c>
      <c r="AW302" s="45">
        <f ca="1">IF(AW$13=1,0,$H56*(1-Inputs!$E164)/(Inputs!$E221*12))</f>
        <v>1262.1558333333332</v>
      </c>
      <c r="AX302" s="45">
        <f ca="1">IF(AX$13=1,0,$H56*(1-Inputs!$E164)/(Inputs!$E221*12))</f>
        <v>1262.1558333333332</v>
      </c>
      <c r="AY302" s="45">
        <f ca="1">IF(AY$13=1,0,$H56*(1-Inputs!$E164)/(Inputs!$E221*12))</f>
        <v>1262.1558333333332</v>
      </c>
      <c r="AZ302" s="45">
        <f ca="1">IF(AZ$13=1,0,$H56*(1-Inputs!$E164)/(Inputs!$E221*12))</f>
        <v>1262.1558333333332</v>
      </c>
      <c r="BA302" s="45">
        <f ca="1">IF(BA$13=1,0,$H56*(1-Inputs!$E164)/(Inputs!$E221*12))</f>
        <v>1262.1558333333332</v>
      </c>
      <c r="BB302" s="45">
        <f ca="1">IF(BB$13=1,0,$H56*(1-Inputs!$E164)/(Inputs!$E221*12))</f>
        <v>1262.1558333333332</v>
      </c>
      <c r="BC302" s="45">
        <f ca="1">IF(BC$13=1,0,$H56*(1-Inputs!$E164)/(Inputs!$E221*12))</f>
        <v>1262.1558333333332</v>
      </c>
      <c r="BD302" s="45">
        <f ca="1">IF(BD$13=1,0,$H56*(1-Inputs!$E164)/(Inputs!$E221*12))</f>
        <v>1262.1558333333332</v>
      </c>
      <c r="BE302" s="45">
        <f ca="1">IF(BE$13=1,0,$H56*(1-Inputs!$E164)/(Inputs!$E221*12))</f>
        <v>1262.1558333333332</v>
      </c>
      <c r="BF302" s="45">
        <f ca="1">IF(BF$13=1,0,$H56*(1-Inputs!$E164)/(Inputs!$E221*12))</f>
        <v>1262.1558333333332</v>
      </c>
      <c r="BG302" s="45">
        <f ca="1">IF(BG$13=1,0,$H56*(1-Inputs!$E164)/(Inputs!$E221*12))</f>
        <v>1262.1558333333332</v>
      </c>
      <c r="BH302" s="45">
        <f ca="1">IF(BH$13=1,0,$H56*(1-Inputs!$E164)/(Inputs!$E221*12))</f>
        <v>1262.1558333333332</v>
      </c>
      <c r="BI302" s="45">
        <f ca="1">IF(BI$13=1,0,$H56*(1-Inputs!$E164)/(Inputs!$E221*12))</f>
        <v>1262.1558333333332</v>
      </c>
      <c r="BJ302" s="45">
        <f ca="1">IF(BJ$13=1,0,$H56*(1-Inputs!$E164)/(Inputs!$E221*12))</f>
        <v>1262.1558333333332</v>
      </c>
      <c r="BK302" s="45">
        <f ca="1">IF(BK$13=1,0,$H56*(1-Inputs!$E164)/(Inputs!$E221*12))</f>
        <v>1262.1558333333332</v>
      </c>
      <c r="BL302" s="45">
        <f ca="1">IF(BL$13=1,0,$H56*(1-Inputs!$E164)/(Inputs!$E221*12))</f>
        <v>1262.1558333333332</v>
      </c>
      <c r="BM302" s="45">
        <f ca="1">IF(BM$13=1,0,$H56*(1-Inputs!$E164)/(Inputs!$E221*12))</f>
        <v>1262.1558333333332</v>
      </c>
      <c r="BN302" s="45">
        <f ca="1">IF(BN$13=1,0,$H56*(1-Inputs!$E164)/(Inputs!$E221*12))</f>
        <v>1262.1558333333332</v>
      </c>
      <c r="BO302" s="45">
        <f ca="1">IF(BO$13=1,0,$H56*(1-Inputs!$E164)/(Inputs!$E221*12))</f>
        <v>1262.1558333333332</v>
      </c>
      <c r="BP302" s="45">
        <f ca="1">IF(BP$13=1,0,$H56*(1-Inputs!$E164)/(Inputs!$E221*12))</f>
        <v>1262.1558333333332</v>
      </c>
      <c r="BQ302" s="45">
        <f ca="1">IF(BQ$13=1,0,$H56*(1-Inputs!$E164)/(Inputs!$E221*12))</f>
        <v>1262.1558333333332</v>
      </c>
      <c r="BR302" s="45">
        <f ca="1">IF(BR$13=1,0,$H56*(1-Inputs!$E164)/(Inputs!$E221*12))</f>
        <v>1262.1558333333332</v>
      </c>
      <c r="BS302" s="45">
        <f ca="1">IF(BS$13=1,0,$H56*(1-Inputs!$E164)/(Inputs!$E221*12))</f>
        <v>1262.1558333333332</v>
      </c>
      <c r="BT302" s="45">
        <f ca="1">IF(BT$13=1,0,$H56*(1-Inputs!$E164)/(Inputs!$E221*12))</f>
        <v>1262.1558333333332</v>
      </c>
      <c r="BU302" s="45">
        <f ca="1">IF(BU$13=1,0,$H56*(1-Inputs!$E164)/(Inputs!$E221*12))</f>
        <v>1262.1558333333332</v>
      </c>
      <c r="BV302" s="45">
        <f ca="1">IF(BV$13=1,0,$H56*(1-Inputs!$E164)/(Inputs!$E221*12))</f>
        <v>1262.1558333333332</v>
      </c>
      <c r="BW302" s="45">
        <f ca="1">IF(BW$13=1,0,$H56*(1-Inputs!$E164)/(Inputs!$E221*12))</f>
        <v>1262.1558333333332</v>
      </c>
      <c r="BX302" s="45">
        <f ca="1">IF(BX$13=1,0,$H56*(1-Inputs!$E164)/(Inputs!$E221*12))</f>
        <v>1262.1558333333332</v>
      </c>
      <c r="BY302" s="45">
        <f ca="1">IF(BY$13=1,0,$H56*(1-Inputs!$E164)/(Inputs!$E221*12))</f>
        <v>1262.1558333333332</v>
      </c>
      <c r="BZ302" s="45">
        <f ca="1">IF(BZ$13=1,0,$H56*(1-Inputs!$E164)/(Inputs!$E221*12))</f>
        <v>1262.1558333333332</v>
      </c>
      <c r="CA302" s="45">
        <f ca="1">IF(CA$13=1,0,$H56*(1-Inputs!$E164)/(Inputs!$E221*12))</f>
        <v>1262.1558333333332</v>
      </c>
      <c r="CB302" s="45">
        <f ca="1">IF(CB$13=1,0,$H56*(1-Inputs!$E164)/(Inputs!$E221*12))</f>
        <v>1262.1558333333332</v>
      </c>
      <c r="CC302" s="45">
        <f ca="1">IF(CC$13=1,0,$H56*(1-Inputs!$E164)/(Inputs!$E221*12))</f>
        <v>1262.1558333333332</v>
      </c>
      <c r="CD302" s="45">
        <f ca="1">IF(CD$13=1,0,$H56*(1-Inputs!$E164)/(Inputs!$E221*12))</f>
        <v>1262.1558333333332</v>
      </c>
      <c r="CE302" s="45">
        <f ca="1">IF(CE$13=1,0,$H56*(1-Inputs!$E164)/(Inputs!$E221*12))</f>
        <v>1262.1558333333332</v>
      </c>
      <c r="CF302" s="45">
        <f ca="1">IF(CF$13=1,0,$H56*(1-Inputs!$E164)/(Inputs!$E221*12))</f>
        <v>1262.1558333333332</v>
      </c>
      <c r="CG302" s="45">
        <f ca="1">IF(CG$13=1,0,$H56*(1-Inputs!$E164)/(Inputs!$E221*12))</f>
        <v>1262.1558333333332</v>
      </c>
      <c r="CH302" s="45">
        <f ca="1">IF(CH$13=1,0,$H56*(1-Inputs!$E164)/(Inputs!$E221*12))</f>
        <v>1262.1558333333332</v>
      </c>
      <c r="CI302" s="45">
        <f ca="1">IF(CI$13=1,0,$H56*(1-Inputs!$E164)/(Inputs!$E221*12))</f>
        <v>1262.1558333333332</v>
      </c>
      <c r="CJ302" s="45">
        <f ca="1">IF(CJ$13=1,0,$H56*(1-Inputs!$E164)/(Inputs!$E221*12))</f>
        <v>1262.1558333333332</v>
      </c>
      <c r="CK302" s="45">
        <f ca="1">IF(CK$13=1,0,$H56*(1-Inputs!$E164)/(Inputs!$E221*12))</f>
        <v>1262.1558333333332</v>
      </c>
      <c r="CL302" s="45">
        <f ca="1">IF(CL$13=1,0,$H56*(1-Inputs!$E164)/(Inputs!$E221*12))</f>
        <v>1262.1558333333332</v>
      </c>
      <c r="CM302" s="45">
        <f ca="1">IF(CM$13=1,0,$H56*(1-Inputs!$E164)/(Inputs!$E221*12))</f>
        <v>1262.1558333333332</v>
      </c>
      <c r="CN302" s="45">
        <f ca="1">IF(CN$13=1,0,$H56*(1-Inputs!$E164)/(Inputs!$E221*12))</f>
        <v>1262.1558333333332</v>
      </c>
      <c r="CO302" s="45">
        <f ca="1">IF(CO$13=1,0,$H56*(1-Inputs!$E164)/(Inputs!$E221*12))</f>
        <v>1262.1558333333332</v>
      </c>
      <c r="CP302" s="45">
        <f ca="1">IF(CP$13=1,0,$H56*(1-Inputs!$E164)/(Inputs!$E221*12))</f>
        <v>1262.1558333333332</v>
      </c>
      <c r="CQ302" s="45">
        <f ca="1">IF(CQ$13=1,0,$H56*(1-Inputs!$E164)/(Inputs!$E221*12))</f>
        <v>1262.1558333333332</v>
      </c>
      <c r="CR302" s="45">
        <f ca="1">IF(CR$13=1,0,$H56*(1-Inputs!$E164)/(Inputs!$E221*12))</f>
        <v>1262.1558333333332</v>
      </c>
      <c r="CS302" s="45">
        <f ca="1">IF(CS$13=1,0,$H56*(1-Inputs!$E164)/(Inputs!$E221*12))</f>
        <v>1262.1558333333332</v>
      </c>
      <c r="CT302" s="45">
        <f ca="1">IF(CT$13=1,0,$H56*(1-Inputs!$E164)/(Inputs!$E221*12))</f>
        <v>1262.1558333333332</v>
      </c>
      <c r="CU302" s="45">
        <f ca="1">IF(CU$13=1,0,$H56*(1-Inputs!$E164)/(Inputs!$E221*12))</f>
        <v>1262.1558333333332</v>
      </c>
      <c r="CV302" s="45">
        <f ca="1">IF(CV$13=1,0,$H56*(1-Inputs!$E164)/(Inputs!$E221*12))</f>
        <v>1262.1558333333332</v>
      </c>
      <c r="CW302" s="45">
        <f ca="1">IF(CW$13=1,0,$H56*(1-Inputs!$E164)/(Inputs!$E221*12))</f>
        <v>1262.1558333333332</v>
      </c>
      <c r="CX302" s="45">
        <f ca="1">IF(CX$13=1,0,$H56*(1-Inputs!$E164)/(Inputs!$E221*12))</f>
        <v>1262.1558333333332</v>
      </c>
      <c r="CY302" s="45">
        <f ca="1">IF(CY$13=1,0,$H56*(1-Inputs!$E164)/(Inputs!$E221*12))</f>
        <v>1262.1558333333332</v>
      </c>
      <c r="CZ302" s="45">
        <f ca="1">IF(CZ$13=1,0,$H56*(1-Inputs!$E164)/(Inputs!$E221*12))</f>
        <v>1262.1558333333332</v>
      </c>
      <c r="DA302" s="45">
        <f ca="1">IF(DA$13=1,0,$H56*(1-Inputs!$E164)/(Inputs!$E221*12))</f>
        <v>1262.1558333333332</v>
      </c>
      <c r="DB302" s="45">
        <f ca="1">IF(DB$13=1,0,$H56*(1-Inputs!$E164)/(Inputs!$E221*12))</f>
        <v>1262.1558333333332</v>
      </c>
      <c r="DC302" s="45">
        <f ca="1">IF(DC$13=1,0,$H56*(1-Inputs!$E164)/(Inputs!$E221*12))</f>
        <v>1262.1558333333332</v>
      </c>
      <c r="DD302" s="45">
        <f ca="1">IF(DD$13=1,0,$H56*(1-Inputs!$E164)/(Inputs!$E221*12))</f>
        <v>1262.1558333333332</v>
      </c>
      <c r="DE302" s="45">
        <f ca="1">IF(DE$13=1,0,$H56*(1-Inputs!$E164)/(Inputs!$E221*12))</f>
        <v>1262.1558333333332</v>
      </c>
      <c r="DF302" s="45">
        <f ca="1">IF(DF$13=1,0,$H56*(1-Inputs!$E164)/(Inputs!$E221*12))</f>
        <v>1262.1558333333332</v>
      </c>
      <c r="DG302" s="45">
        <f ca="1">IF(DG$13=1,0,$H56*(1-Inputs!$E164)/(Inputs!$E221*12))</f>
        <v>1262.1558333333332</v>
      </c>
      <c r="DH302" s="45">
        <f ca="1">IF(DH$13=1,0,$H56*(1-Inputs!$E164)/(Inputs!$E221*12))</f>
        <v>1262.1558333333332</v>
      </c>
      <c r="DI302" s="45">
        <f ca="1">IF(DI$13=1,0,$H56*(1-Inputs!$E164)/(Inputs!$E221*12))</f>
        <v>1262.1558333333332</v>
      </c>
      <c r="DJ302" s="45">
        <f ca="1">IF(DJ$13=1,0,$H56*(1-Inputs!$E164)/(Inputs!$E221*12))</f>
        <v>1262.1558333333332</v>
      </c>
      <c r="DK302" s="45">
        <f ca="1">IF(DK$13=1,0,$H56*(1-Inputs!$E164)/(Inputs!$E221*12))</f>
        <v>1262.1558333333332</v>
      </c>
      <c r="DL302" s="45">
        <f ca="1">IF(DL$13=1,0,$H56*(1-Inputs!$E164)/(Inputs!$E221*12))</f>
        <v>1262.1558333333332</v>
      </c>
      <c r="DM302" s="45">
        <f ca="1">IF(DM$13=1,0,$H56*(1-Inputs!$E164)/(Inputs!$E221*12))</f>
        <v>1262.1558333333332</v>
      </c>
      <c r="DN302" s="45">
        <f ca="1">IF(DN$13=1,0,$H56*(1-Inputs!$E164)/(Inputs!$E221*12))</f>
        <v>1262.1558333333332</v>
      </c>
      <c r="DO302" s="45">
        <f ca="1">IF(DO$13=1,0,$H56*(1-Inputs!$E164)/(Inputs!$E221*12))</f>
        <v>1262.1558333333332</v>
      </c>
      <c r="DP302" s="45">
        <f ca="1">IF(DP$13=1,0,$H56*(1-Inputs!$E164)/(Inputs!$E221*12))</f>
        <v>1262.1558333333332</v>
      </c>
      <c r="DQ302" s="45">
        <f ca="1">IF(DQ$13=1,0,$H56*(1-Inputs!$E164)/(Inputs!$E221*12))</f>
        <v>1262.1558333333332</v>
      </c>
      <c r="DR302" s="45">
        <f ca="1">IF(DR$13=1,0,$H56*(1-Inputs!$E164)/(Inputs!$E221*12))</f>
        <v>1262.1558333333332</v>
      </c>
      <c r="DS302" s="45">
        <f ca="1">IF(DS$13=1,0,$H56*(1-Inputs!$E164)/(Inputs!$E221*12))</f>
        <v>1262.1558333333332</v>
      </c>
      <c r="DT302" s="45">
        <f ca="1">IF(DT$13=1,0,$H56*(1-Inputs!$E164)/(Inputs!$E221*12))</f>
        <v>1262.1558333333332</v>
      </c>
      <c r="DU302" s="45">
        <f ca="1">IF(DU$13=1,0,$H56*(1-Inputs!$E164)/(Inputs!$E221*12))</f>
        <v>1262.1558333333332</v>
      </c>
      <c r="DV302" s="45">
        <f ca="1">IF(DV$13=1,0,$H56*(1-Inputs!$E164)/(Inputs!$E221*12))</f>
        <v>1262.1558333333332</v>
      </c>
      <c r="DW302" s="45">
        <f ca="1">IF(DW$13=1,0,$H56*(1-Inputs!$E164)/(Inputs!$E221*12))</f>
        <v>1262.1558333333332</v>
      </c>
      <c r="DX302" s="45">
        <f ca="1">IF(DX$13=1,0,$H56*(1-Inputs!$E164)/(Inputs!$E221*12))</f>
        <v>1262.1558333333332</v>
      </c>
      <c r="DY302" s="45">
        <f ca="1">IF(DY$13=1,0,$H56*(1-Inputs!$E164)/(Inputs!$E221*12))</f>
        <v>1262.1558333333332</v>
      </c>
      <c r="DZ302" s="45">
        <f ca="1">IF(DZ$13=1,0,$H56*(1-Inputs!$E164)/(Inputs!$E221*12))</f>
        <v>1262.1558333333332</v>
      </c>
      <c r="EA302" s="45">
        <f ca="1">IF(EA$13=1,0,$H56*(1-Inputs!$E164)/(Inputs!$E221*12))</f>
        <v>1262.1558333333332</v>
      </c>
      <c r="EB302" s="45">
        <f ca="1">IF(EB$13=1,0,$H56*(1-Inputs!$E164)/(Inputs!$E221*12))</f>
        <v>1262.1558333333332</v>
      </c>
      <c r="EC302" s="45">
        <f ca="1">IF(EC$13=1,0,$H56*(1-Inputs!$E164)/(Inputs!$E221*12))</f>
        <v>1262.1558333333332</v>
      </c>
      <c r="ED302" s="45">
        <f ca="1">IF(ED$13=1,0,$H56*(1-Inputs!$E164)/(Inputs!$E221*12))</f>
        <v>1262.1558333333332</v>
      </c>
      <c r="EE302" s="45">
        <f ca="1">IF(EE$13=1,0,$H56*(1-Inputs!$E164)/(Inputs!$E221*12))</f>
        <v>1262.1558333333332</v>
      </c>
      <c r="EF302" s="45">
        <f ca="1">IF(EF$13=1,0,$H56*(1-Inputs!$E164)/(Inputs!$E221*12))</f>
        <v>1262.1558333333332</v>
      </c>
      <c r="EG302" s="45">
        <f ca="1">IF(EG$13=1,0,$H56*(1-Inputs!$E164)/(Inputs!$E221*12))</f>
        <v>1262.1558333333332</v>
      </c>
      <c r="EH302" s="45">
        <f ca="1">IF(EH$13=1,0,$H56*(1-Inputs!$E164)/(Inputs!$E221*12))</f>
        <v>1262.1558333333332</v>
      </c>
      <c r="EI302" s="45">
        <f ca="1">IF(EI$13=1,0,$H56*(1-Inputs!$E164)/(Inputs!$E221*12))</f>
        <v>1262.1558333333332</v>
      </c>
      <c r="EJ302" s="45">
        <f ca="1">IF(EJ$13=1,0,$H56*(1-Inputs!$E164)/(Inputs!$E221*12))</f>
        <v>1262.1558333333332</v>
      </c>
      <c r="EK302" s="45">
        <f ca="1">IF(EK$13=1,0,$H56*(1-Inputs!$E164)/(Inputs!$E221*12))</f>
        <v>1262.1558333333332</v>
      </c>
      <c r="EL302" s="45">
        <f ca="1">IF(EL$13=1,0,$H56*(1-Inputs!$E164)/(Inputs!$E221*12))</f>
        <v>1262.1558333333332</v>
      </c>
      <c r="EM302" s="45">
        <f ca="1">IF(EM$13=1,0,$H56*(1-Inputs!$E164)/(Inputs!$E221*12))</f>
        <v>1262.1558333333332</v>
      </c>
      <c r="EN302" s="45">
        <f ca="1">IF(EN$13=1,0,$H56*(1-Inputs!$E164)/(Inputs!$E221*12))</f>
        <v>1262.1558333333332</v>
      </c>
      <c r="EO302" s="45">
        <f ca="1">IF(EO$13=1,0,$H56*(1-Inputs!$E164)/(Inputs!$E221*12))</f>
        <v>1262.1558333333332</v>
      </c>
      <c r="EP302" s="45">
        <f ca="1">IF(EP$13=1,0,$H56*(1-Inputs!$E164)/(Inputs!$E221*12))</f>
        <v>1262.1558333333332</v>
      </c>
      <c r="EQ302" s="45">
        <f ca="1">IF(EQ$13=1,0,$H56*(1-Inputs!$E164)/(Inputs!$E221*12))</f>
        <v>1262.1558333333332</v>
      </c>
      <c r="ER302" s="45">
        <f ca="1">IF(ER$13=1,0,$H56*(1-Inputs!$E164)/(Inputs!$E221*12))</f>
        <v>1262.1558333333332</v>
      </c>
      <c r="ES302" s="45">
        <f ca="1">IF(ES$13=1,0,$H56*(1-Inputs!$E164)/(Inputs!$E221*12))</f>
        <v>1262.1558333333332</v>
      </c>
      <c r="ET302" s="45">
        <f ca="1">IF(ET$13=1,0,$H56*(1-Inputs!$E164)/(Inputs!$E221*12))</f>
        <v>1262.1558333333332</v>
      </c>
      <c r="EU302" s="45">
        <f ca="1">IF(EU$13=1,0,$H56*(1-Inputs!$E164)/(Inputs!$E221*12))</f>
        <v>1262.1558333333332</v>
      </c>
      <c r="EV302" s="45">
        <f ca="1">IF(EV$13=1,0,$H56*(1-Inputs!$E164)/(Inputs!$E221*12))</f>
        <v>1262.1558333333332</v>
      </c>
      <c r="EW302" s="45">
        <f ca="1">IF(EW$13=1,0,$H56*(1-Inputs!$E164)/(Inputs!$E221*12))</f>
        <v>1262.1558333333332</v>
      </c>
      <c r="EX302" s="45">
        <f ca="1">IF(EX$13=1,0,$H56*(1-Inputs!$E164)/(Inputs!$E221*12))</f>
        <v>1262.1558333333332</v>
      </c>
      <c r="EY302" s="45">
        <f ca="1">IF(EY$13=1,0,$H56*(1-Inputs!$E164)/(Inputs!$E221*12))</f>
        <v>1262.1558333333332</v>
      </c>
      <c r="EZ302" s="45">
        <f ca="1">IF(EZ$13=1,0,$H56*(1-Inputs!$E164)/(Inputs!$E221*12))</f>
        <v>1262.1558333333332</v>
      </c>
      <c r="FA302" s="45">
        <f ca="1">IF(FA$13=1,0,$H56*(1-Inputs!$E164)/(Inputs!$E221*12))</f>
        <v>1262.1558333333332</v>
      </c>
      <c r="FB302" s="45">
        <f ca="1">IF(FB$13=1,0,$H56*(1-Inputs!$E164)/(Inputs!$E221*12))</f>
        <v>1262.1558333333332</v>
      </c>
      <c r="FC302" s="45">
        <f ca="1">IF(FC$13=1,0,$H56*(1-Inputs!$E164)/(Inputs!$E221*12))</f>
        <v>1262.1558333333332</v>
      </c>
      <c r="FD302" s="45">
        <f ca="1">IF(FD$13=1,0,$H56*(1-Inputs!$E164)/(Inputs!$E221*12))</f>
        <v>1262.1558333333332</v>
      </c>
      <c r="FE302" s="45">
        <f ca="1">IF(FE$13=1,0,$H56*(1-Inputs!$E164)/(Inputs!$E221*12))</f>
        <v>1262.1558333333332</v>
      </c>
      <c r="FF302" s="45">
        <f ca="1">IF(FF$13=1,0,$H56*(1-Inputs!$E164)/(Inputs!$E221*12))</f>
        <v>1262.1558333333332</v>
      </c>
      <c r="FG302" s="45">
        <f ca="1">IF(FG$13=1,0,$H56*(1-Inputs!$E164)/(Inputs!$E221*12))</f>
        <v>1262.1558333333332</v>
      </c>
      <c r="FH302" s="45">
        <f ca="1">IF(FH$13=1,0,$H56*(1-Inputs!$E164)/(Inputs!$E221*12))</f>
        <v>1262.1558333333332</v>
      </c>
      <c r="FI302" s="45">
        <f ca="1">IF(FI$13=1,0,$H56*(1-Inputs!$E164)/(Inputs!$E221*12))</f>
        <v>1262.1558333333332</v>
      </c>
      <c r="FJ302" s="45">
        <f ca="1">IF(FJ$13=1,0,$H56*(1-Inputs!$E164)/(Inputs!$E221*12))</f>
        <v>1262.1558333333332</v>
      </c>
      <c r="FK302" s="45">
        <f ca="1">IF(FK$13=1,0,$H56*(1-Inputs!$E164)/(Inputs!$E221*12))</f>
        <v>1262.1558333333332</v>
      </c>
      <c r="FL302" s="45">
        <f ca="1">IF(FL$13=1,0,$H56*(1-Inputs!$E164)/(Inputs!$E221*12))</f>
        <v>1262.1558333333332</v>
      </c>
      <c r="FM302" s="45">
        <f ca="1">IF(FM$13=1,0,$H56*(1-Inputs!$E164)/(Inputs!$E221*12))</f>
        <v>1262.1558333333332</v>
      </c>
      <c r="FN302" s="45">
        <f ca="1">IF(FN$13=1,0,$H56*(1-Inputs!$E164)/(Inputs!$E221*12))</f>
        <v>1262.1558333333332</v>
      </c>
      <c r="FO302" s="45">
        <f ca="1">IF(FO$13=1,0,$H56*(1-Inputs!$E164)/(Inputs!$E221*12))</f>
        <v>1262.1558333333332</v>
      </c>
      <c r="FP302" s="45">
        <f ca="1">IF(FP$13=1,0,$H56*(1-Inputs!$E164)/(Inputs!$E221*12))</f>
        <v>1262.1558333333332</v>
      </c>
      <c r="FQ302" s="45">
        <f ca="1">IF(FQ$13=1,0,$H56*(1-Inputs!$E164)/(Inputs!$E221*12))</f>
        <v>1262.1558333333332</v>
      </c>
      <c r="FR302" s="45">
        <f ca="1">IF(FR$13=1,0,$H56*(1-Inputs!$E164)/(Inputs!$E221*12))</f>
        <v>1262.1558333333332</v>
      </c>
      <c r="FS302" s="45">
        <f ca="1">IF(FS$13=1,0,$H56*(1-Inputs!$E164)/(Inputs!$E221*12))</f>
        <v>1262.1558333333332</v>
      </c>
      <c r="FT302" s="45">
        <f ca="1">IF(FT$13=1,0,$H56*(1-Inputs!$E164)/(Inputs!$E221*12))</f>
        <v>1262.1558333333332</v>
      </c>
      <c r="FU302" s="45">
        <f ca="1">IF(FU$13=1,0,$H56*(1-Inputs!$E164)/(Inputs!$E221*12))</f>
        <v>1262.1558333333332</v>
      </c>
      <c r="FV302" s="45">
        <f ca="1">IF(FV$13=1,0,$H56*(1-Inputs!$E164)/(Inputs!$E221*12))</f>
        <v>1262.1558333333332</v>
      </c>
      <c r="FW302" s="45">
        <f ca="1">IF(FW$13=1,0,$H56*(1-Inputs!$E164)/(Inputs!$E221*12))</f>
        <v>1262.1558333333332</v>
      </c>
      <c r="FX302" s="45">
        <f ca="1">IF(FX$13=1,0,$H56*(1-Inputs!$E164)/(Inputs!$E221*12))</f>
        <v>1262.1558333333332</v>
      </c>
      <c r="FY302" s="45">
        <f ca="1">IF(FY$13=1,0,$H56*(1-Inputs!$E164)/(Inputs!$E221*12))</f>
        <v>1262.1558333333332</v>
      </c>
      <c r="FZ302" s="45">
        <f ca="1">IF(FZ$13=1,0,$H56*(1-Inputs!$E164)/(Inputs!$E221*12))</f>
        <v>1262.1558333333332</v>
      </c>
      <c r="GA302" s="45">
        <f ca="1">IF(GA$13=1,0,$H56*(1-Inputs!$E164)/(Inputs!$E221*12))</f>
        <v>1262.1558333333332</v>
      </c>
      <c r="GB302" s="45">
        <f ca="1">IF(GB$13=1,0,$H56*(1-Inputs!$E164)/(Inputs!$E221*12))</f>
        <v>1262.1558333333332</v>
      </c>
      <c r="GC302" s="45">
        <f ca="1">IF(GC$13=1,0,$H56*(1-Inputs!$E164)/(Inputs!$E221*12))</f>
        <v>1262.1558333333332</v>
      </c>
      <c r="GD302" s="45">
        <f ca="1">IF(GD$13=1,0,$H56*(1-Inputs!$E164)/(Inputs!$E221*12))</f>
        <v>1262.1558333333332</v>
      </c>
      <c r="GE302" s="45">
        <f ca="1">IF(GE$13=1,0,$H56*(1-Inputs!$E164)/(Inputs!$E221*12))</f>
        <v>1262.1558333333332</v>
      </c>
      <c r="GF302" s="45">
        <f ca="1">IF(GF$13=1,0,$H56*(1-Inputs!$E164)/(Inputs!$E221*12))</f>
        <v>1262.1558333333332</v>
      </c>
      <c r="GG302" s="45">
        <f ca="1">IF(GG$13=1,0,$H56*(1-Inputs!$E164)/(Inputs!$E221*12))</f>
        <v>1262.1558333333332</v>
      </c>
      <c r="GH302" s="45">
        <f ca="1">IF(GH$13=1,0,$H56*(1-Inputs!$E164)/(Inputs!$E221*12))</f>
        <v>1262.1558333333332</v>
      </c>
      <c r="GI302" s="45">
        <f ca="1">IF(GI$13=1,0,$H56*(1-Inputs!$E164)/(Inputs!$E221*12))</f>
        <v>1262.1558333333332</v>
      </c>
      <c r="GJ302" s="45">
        <f ca="1">IF(GJ$13=1,0,$H56*(1-Inputs!$E164)/(Inputs!$E221*12))</f>
        <v>1262.1558333333332</v>
      </c>
      <c r="GK302" s="45">
        <f ca="1">IF(GK$13=1,0,$H56*(1-Inputs!$E164)/(Inputs!$E221*12))</f>
        <v>1262.1558333333332</v>
      </c>
      <c r="GL302" s="45">
        <f ca="1">IF(GL$13=1,0,$H56*(1-Inputs!$E164)/(Inputs!$E221*12))</f>
        <v>1262.1558333333332</v>
      </c>
      <c r="GM302" s="45">
        <f ca="1">IF(GM$13=1,0,$H56*(1-Inputs!$E164)/(Inputs!$E221*12))</f>
        <v>1262.1558333333332</v>
      </c>
      <c r="GN302" s="45">
        <f ca="1">IF(GN$13=1,0,$H56*(1-Inputs!$E164)/(Inputs!$E221*12))</f>
        <v>1262.1558333333332</v>
      </c>
      <c r="GO302" s="45">
        <f ca="1">IF(GO$13=1,0,$H56*(1-Inputs!$E164)/(Inputs!$E221*12))</f>
        <v>1262.1558333333332</v>
      </c>
      <c r="GP302" s="45">
        <f ca="1">IF(GP$13=1,0,$H56*(1-Inputs!$E164)/(Inputs!$E221*12))</f>
        <v>1262.1558333333332</v>
      </c>
      <c r="GQ302" s="45">
        <f ca="1">IF(GQ$13=1,0,$H56*(1-Inputs!$E164)/(Inputs!$E221*12))</f>
        <v>1262.1558333333332</v>
      </c>
      <c r="GR302" s="45">
        <f ca="1">IF(GR$13=1,0,$H56*(1-Inputs!$E164)/(Inputs!$E221*12))</f>
        <v>1262.1558333333332</v>
      </c>
      <c r="GS302" s="45">
        <f ca="1">IF(GS$13=1,0,$H56*(1-Inputs!$E164)/(Inputs!$E221*12))</f>
        <v>1262.1558333333332</v>
      </c>
      <c r="GT302" s="45">
        <f ca="1">IF(GT$13=1,0,$H56*(1-Inputs!$E164)/(Inputs!$E221*12))</f>
        <v>1262.1558333333332</v>
      </c>
      <c r="GU302" s="45">
        <f ca="1">IF(GU$13=1,0,$H56*(1-Inputs!$E164)/(Inputs!$E221*12))</f>
        <v>1262.1558333333332</v>
      </c>
      <c r="GV302" s="45">
        <f ca="1">IF(GV$13=1,0,$H56*(1-Inputs!$E164)/(Inputs!$E221*12))</f>
        <v>1262.1558333333332</v>
      </c>
      <c r="GW302" s="45">
        <f ca="1">IF(GW$13=1,0,$H56*(1-Inputs!$E164)/(Inputs!$E221*12))</f>
        <v>1262.1558333333332</v>
      </c>
      <c r="GX302" s="45">
        <f ca="1">IF(GX$13=1,0,$H56*(1-Inputs!$E164)/(Inputs!$E221*12))</f>
        <v>1262.1558333333332</v>
      </c>
      <c r="GY302" s="45">
        <f ca="1">IF(GY$13=1,0,$H56*(1-Inputs!$E164)/(Inputs!$E221*12))</f>
        <v>1262.1558333333332</v>
      </c>
      <c r="GZ302" s="45">
        <f ca="1">IF(GZ$13=1,0,$H56*(1-Inputs!$E164)/(Inputs!$E221*12))</f>
        <v>1262.1558333333332</v>
      </c>
      <c r="HA302" s="45">
        <f ca="1">IF(HA$13=1,0,$H56*(1-Inputs!$E164)/(Inputs!$E221*12))</f>
        <v>1262.1558333333332</v>
      </c>
      <c r="HB302" s="45">
        <f ca="1">IF(HB$13=1,0,$H56*(1-Inputs!$E164)/(Inputs!$E221*12))</f>
        <v>1262.1558333333332</v>
      </c>
      <c r="HC302" s="45">
        <f ca="1">IF(HC$13=1,0,$H56*(1-Inputs!$E164)/(Inputs!$E221*12))</f>
        <v>1262.1558333333332</v>
      </c>
      <c r="HD302" s="45">
        <f ca="1">IF(HD$13=1,0,$H56*(1-Inputs!$E164)/(Inputs!$E221*12))</f>
        <v>1262.1558333333332</v>
      </c>
      <c r="HE302" s="45">
        <f ca="1">IF(HE$13=1,0,$H56*(1-Inputs!$E164)/(Inputs!$E221*12))</f>
        <v>1262.1558333333332</v>
      </c>
      <c r="HF302" s="45">
        <f ca="1">IF(HF$13=1,0,$H56*(1-Inputs!$E164)/(Inputs!$E221*12))</f>
        <v>1262.1558333333332</v>
      </c>
      <c r="HG302" s="45">
        <f ca="1">IF(HG$13=1,0,$H56*(1-Inputs!$E164)/(Inputs!$E221*12))</f>
        <v>1262.1558333333332</v>
      </c>
      <c r="HH302" s="45">
        <f ca="1">IF(HH$13=1,0,$H56*(1-Inputs!$E164)/(Inputs!$E221*12))</f>
        <v>1262.1558333333332</v>
      </c>
      <c r="HI302" s="45">
        <f ca="1">IF(HI$13=1,0,$H56*(1-Inputs!$E164)/(Inputs!$E221*12))</f>
        <v>1262.1558333333332</v>
      </c>
      <c r="HJ302" s="45">
        <f ca="1">IF(HJ$13=1,0,$H56*(1-Inputs!$E164)/(Inputs!$E221*12))</f>
        <v>1262.1558333333332</v>
      </c>
      <c r="HK302" s="45">
        <f ca="1">IF(HK$13=1,0,$H56*(1-Inputs!$E164)/(Inputs!$E221*12))</f>
        <v>1262.1558333333332</v>
      </c>
      <c r="HL302" s="45">
        <f ca="1">IF(HL$13=1,0,$H56*(1-Inputs!$E164)/(Inputs!$E221*12))</f>
        <v>1262.1558333333332</v>
      </c>
      <c r="HM302" s="45">
        <f ca="1">IF(HM$13=1,0,$H56*(1-Inputs!$E164)/(Inputs!$E221*12))</f>
        <v>1262.1558333333332</v>
      </c>
      <c r="HN302" s="45">
        <f ca="1">IF(HN$13=1,0,$H56*(1-Inputs!$E164)/(Inputs!$E221*12))</f>
        <v>1262.1558333333332</v>
      </c>
      <c r="HO302" s="45">
        <f ca="1">IF(HO$13=1,0,$H56*(1-Inputs!$E164)/(Inputs!$E221*12))</f>
        <v>1262.1558333333332</v>
      </c>
      <c r="HP302" s="45">
        <f ca="1">IF(HP$13=1,0,$H56*(1-Inputs!$E164)/(Inputs!$E221*12))</f>
        <v>1262.1558333333332</v>
      </c>
      <c r="HQ302" s="45">
        <f ca="1">IF(HQ$13=1,0,$H56*(1-Inputs!$E164)/(Inputs!$E221*12))</f>
        <v>1262.1558333333332</v>
      </c>
      <c r="HR302" s="45">
        <f ca="1">IF(HR$13=1,0,$H56*(1-Inputs!$E164)/(Inputs!$E221*12))</f>
        <v>1262.1558333333332</v>
      </c>
      <c r="HS302" s="45">
        <f ca="1">IF(HS$13=1,0,$H56*(1-Inputs!$E164)/(Inputs!$E221*12))</f>
        <v>1262.1558333333332</v>
      </c>
      <c r="HT302" s="45">
        <f ca="1">IF(HT$13=1,0,$H56*(1-Inputs!$E164)/(Inputs!$E221*12))</f>
        <v>1262.1558333333332</v>
      </c>
      <c r="HU302" s="45">
        <f ca="1">IF(HU$13=1,0,$H56*(1-Inputs!$E164)/(Inputs!$E221*12))</f>
        <v>1262.1558333333332</v>
      </c>
      <c r="HV302" s="45">
        <f ca="1">IF(HV$13=1,0,$H56*(1-Inputs!$E164)/(Inputs!$E221*12))</f>
        <v>1262.1558333333332</v>
      </c>
      <c r="HW302" s="45">
        <f ca="1">IF(HW$13=1,0,$H56*(1-Inputs!$E164)/(Inputs!$E221*12))</f>
        <v>1262.1558333333332</v>
      </c>
      <c r="HX302" s="45">
        <f ca="1">IF(HX$13=1,0,$H56*(1-Inputs!$E164)/(Inputs!$E221*12))</f>
        <v>1262.1558333333332</v>
      </c>
      <c r="HY302" s="45">
        <f ca="1">IF(HY$13=1,0,$H56*(1-Inputs!$E164)/(Inputs!$E221*12))</f>
        <v>1262.1558333333332</v>
      </c>
      <c r="HZ302" s="45">
        <f ca="1">IF(II$13=1,0,$H56*(1-Inputs!$E164)/(Inputs!$E221*12))</f>
        <v>1262.1558333333332</v>
      </c>
      <c r="IA302" s="45">
        <f ca="1">IF(IA$13=1,0,$H56*(1-Inputs!$E164)/(Inputs!$E221*12))</f>
        <v>1262.1558333333332</v>
      </c>
      <c r="IB302" s="45">
        <f ca="1">IF(IB$13=1,0,$H56*(1-Inputs!$E164)/(Inputs!$E221*12))</f>
        <v>1262.1558333333332</v>
      </c>
      <c r="IC302" s="45">
        <f ca="1">IF(IC$13=1,0,$H56*(1-Inputs!$E164)/(Inputs!$E221*12))</f>
        <v>1262.1558333333332</v>
      </c>
      <c r="ID302" s="45">
        <f ca="1">IF(ID$13=1,0,$H56*(1-Inputs!$E164)/(Inputs!$E221*12))</f>
        <v>1262.1558333333332</v>
      </c>
      <c r="IE302" s="45">
        <f ca="1">IF(IE$13=1,0,$H56*(1-Inputs!$E164)/(Inputs!$E221*12))</f>
        <v>1262.1558333333332</v>
      </c>
      <c r="IF302" s="45">
        <f ca="1">IF(IF$13=1,0,$H56*(1-Inputs!$E164)/(Inputs!$E221*12))</f>
        <v>1262.1558333333332</v>
      </c>
      <c r="IG302" s="45">
        <f ca="1">IF(IG$13=1,0,$H56*(1-Inputs!$E164)/(Inputs!$E221*12))</f>
        <v>1262.1558333333332</v>
      </c>
      <c r="IH302" s="45">
        <f ca="1">IF(IH$13=1,0,$H56*(1-Inputs!$E164)/(Inputs!$E221*12))</f>
        <v>1262.1558333333332</v>
      </c>
      <c r="II302" s="45">
        <f ca="1">IF(II$13=1,0,$H56*(1-Inputs!$E164)/(Inputs!$E221*12))</f>
        <v>1262.1558333333332</v>
      </c>
      <c r="IJ302" s="45">
        <f ca="1">IF(IJ$13=1,0,$H56*(1-Inputs!$E164)/(Inputs!$E221*12))</f>
        <v>1262.1558333333332</v>
      </c>
      <c r="IK302" s="45">
        <f ca="1">IF(IK$13=1,0,$H56*(1-Inputs!$E164)/(Inputs!$E221*12))</f>
        <v>1262.1558333333332</v>
      </c>
      <c r="IL302" s="45">
        <f ca="1">IF(IL$13=1,0,$H56*(1-Inputs!$E164)/(Inputs!$E221*12))</f>
        <v>1262.1558333333332</v>
      </c>
      <c r="IM302" s="45">
        <f ca="1">IF(IM$13=1,0,$H56*(1-Inputs!$E164)/(Inputs!$E221*12))</f>
        <v>1262.1558333333332</v>
      </c>
      <c r="IN302" s="45">
        <f ca="1">IF(IN$13=1,0,$H56*(1-Inputs!$E164)/(Inputs!$E221*12))</f>
        <v>1262.1558333333332</v>
      </c>
      <c r="IO302" s="45">
        <f ca="1">IF(IO$13=1,0,$H56*(1-Inputs!$E164)/(Inputs!$E221*12))</f>
        <v>1262.1558333333332</v>
      </c>
      <c r="IP302" s="45">
        <f ca="1">IF(IP$13=1,0,$H56*(1-Inputs!$E164)/(Inputs!$E221*12))</f>
        <v>1262.1558333333332</v>
      </c>
      <c r="IQ302" s="45">
        <f ca="1">IF(IQ$13=1,0,$H56*(1-Inputs!$E164)/(Inputs!$E221*12))</f>
        <v>1262.1558333333332</v>
      </c>
      <c r="IR302" s="45">
        <f ca="1">IF(IR$13=1,0,$H56*(1-Inputs!$E164)/(Inputs!$E221*12))</f>
        <v>1262.1558333333332</v>
      </c>
      <c r="IS302" s="45">
        <f ca="1">IF(IS$13=1,0,$H56*(1-Inputs!$E164)/(Inputs!$E221*12))</f>
        <v>1262.1558333333332</v>
      </c>
      <c r="IT302" s="45">
        <f ca="1">IF(IT$13=1,0,$H56*(1-Inputs!$E164)/(Inputs!$E221*12))</f>
        <v>1262.1558333333332</v>
      </c>
      <c r="IU302" s="45">
        <f ca="1">IF(IU$13=1,0,$H56*(1-Inputs!$E164)/(Inputs!$E221*12))</f>
        <v>1262.1558333333332</v>
      </c>
      <c r="IV302" s="45">
        <f ca="1">IF(IV$13=1,0,$H56*(1-Inputs!$E164)/(Inputs!$E221*12))</f>
        <v>1262.1558333333332</v>
      </c>
      <c r="IW302" s="45">
        <f ca="1">IF(IW$13=1,0,$H56*(1-Inputs!$E164)/(Inputs!$E221*12))</f>
        <v>1262.1558333333332</v>
      </c>
      <c r="IX302" s="45">
        <f ca="1">IF(IX$13=1,0,$H56*(1-Inputs!$E164)/(Inputs!$E221*12))</f>
        <v>1262.1558333333332</v>
      </c>
      <c r="IY302" s="45">
        <f ca="1">IF(IY$13=1,0,$H56*(1-Inputs!$E164)/(Inputs!$E221*12))</f>
        <v>1262.1558333333332</v>
      </c>
      <c r="IZ302" s="45">
        <f ca="1">IF(IZ$13=1,0,$H56*(1-Inputs!$E164)/(Inputs!$E221*12))</f>
        <v>1262.1558333333332</v>
      </c>
      <c r="JA302" s="45">
        <f ca="1">IF(JA$13=1,0,$H56*(1-Inputs!$E164)/(Inputs!$E221*12))</f>
        <v>1262.1558333333332</v>
      </c>
      <c r="JB302" s="45">
        <f ca="1">IF(JB$13=1,0,$H56*(1-Inputs!$E164)/(Inputs!$E221*12))</f>
        <v>1262.1558333333332</v>
      </c>
      <c r="JC302" s="45">
        <f ca="1">IF(JC$13=1,0,$H56*(1-Inputs!$E164)/(Inputs!$E221*12))</f>
        <v>1262.1558333333332</v>
      </c>
      <c r="JD302" s="45">
        <f ca="1">IF(JD$13=1,0,$H56*(1-Inputs!$E164)/(Inputs!$E221*12))</f>
        <v>1262.1558333333332</v>
      </c>
      <c r="JE302" s="45">
        <f ca="1">IF(JE$13=1,0,$H56*(1-Inputs!$E164)/(Inputs!$E221*12))</f>
        <v>1262.1558333333332</v>
      </c>
      <c r="JF302" s="45">
        <f ca="1">IF(JF$13=1,0,$H56*(1-Inputs!$E164)/(Inputs!$E221*12))</f>
        <v>1262.1558333333332</v>
      </c>
      <c r="JG302" s="45">
        <f ca="1">IF(JG$13=1,0,$H56*(1-Inputs!$E164)/(Inputs!$E221*12))</f>
        <v>1262.1558333333332</v>
      </c>
      <c r="JH302" s="45">
        <f ca="1">IF(JH$13=1,0,$H56*(1-Inputs!$E164)/(Inputs!$E221*12))</f>
        <v>1262.1558333333332</v>
      </c>
      <c r="JI302" s="45">
        <f ca="1">IF(JI$13=1,0,$H56*(1-Inputs!$E164)/(Inputs!$E221*12))</f>
        <v>1262.1558333333332</v>
      </c>
      <c r="JJ302" s="45">
        <f ca="1">IF(JJ$13=1,0,$H56*(1-Inputs!$E164)/(Inputs!$E221*12))</f>
        <v>1262.1558333333332</v>
      </c>
      <c r="JK302" s="45">
        <f ca="1">IF(JK$13=1,0,$H56*(1-Inputs!$E164)/(Inputs!$E221*12))</f>
        <v>1262.1558333333332</v>
      </c>
      <c r="JL302" s="45">
        <f ca="1">IF(JL$13=1,0,$H56*(1-Inputs!$E164)/(Inputs!$E221*12))</f>
        <v>1262.1558333333332</v>
      </c>
      <c r="JM302" s="45">
        <f ca="1">IF(JM$13=1,0,$H56*(1-Inputs!$E164)/(Inputs!$E221*12))</f>
        <v>1262.1558333333332</v>
      </c>
      <c r="JN302" s="45">
        <f ca="1">IF(JN$13=1,0,$H56*(1-Inputs!$E164)/(Inputs!$E221*12))</f>
        <v>1262.1558333333332</v>
      </c>
      <c r="JO302" s="45">
        <f ca="1">IF(JO$13=1,0,$H56*(1-Inputs!$E164)/(Inputs!$E221*12))</f>
        <v>1262.1558333333332</v>
      </c>
      <c r="JP302" s="45">
        <f ca="1">IF(JP$13=1,0,$H56*(1-Inputs!$E164)/(Inputs!$E221*12))</f>
        <v>1262.1558333333332</v>
      </c>
      <c r="JQ302" s="45">
        <f ca="1">IF(JQ$13=1,0,$H56*(1-Inputs!$E164)/(Inputs!$E221*12))</f>
        <v>1262.1558333333332</v>
      </c>
      <c r="JR302" s="45">
        <f ca="1">IF(JR$13=1,0,$H56*(1-Inputs!$E164)/(Inputs!$E221*12))</f>
        <v>1262.1558333333332</v>
      </c>
      <c r="JS302" s="45">
        <f ca="1">IF(JS$13=1,0,$H56*(1-Inputs!$E164)/(Inputs!$E221*12))</f>
        <v>1262.1558333333332</v>
      </c>
      <c r="JT302" s="45">
        <f ca="1">IF(JT$13=1,0,$H56*(1-Inputs!$E164)/(Inputs!$E221*12))</f>
        <v>1262.1558333333332</v>
      </c>
      <c r="JU302" s="45">
        <f ca="1">IF(JU$13=1,0,$H56*(1-Inputs!$E164)/(Inputs!$E221*12))</f>
        <v>1262.1558333333332</v>
      </c>
      <c r="JV302" s="45">
        <f ca="1">IF(JV$13=1,0,$H56*(1-Inputs!$E164)/(Inputs!$E221*12))</f>
        <v>1262.1558333333332</v>
      </c>
      <c r="JW302" s="45">
        <f ca="1">IF(JW$13=1,0,$H56*(1-Inputs!$E164)/(Inputs!$E221*12))</f>
        <v>1262.1558333333332</v>
      </c>
      <c r="JX302" s="45">
        <f ca="1">IF(JX$13=1,0,$H56*(1-Inputs!$E164)/(Inputs!$E221*12))</f>
        <v>1262.1558333333332</v>
      </c>
      <c r="JY302" s="45">
        <f ca="1">IF(JY$13=1,0,$H56*(1-Inputs!$E164)/(Inputs!$E221*12))</f>
        <v>1262.1558333333332</v>
      </c>
      <c r="JZ302" s="45">
        <f ca="1">IF(JZ$13=1,0,$H56*(1-Inputs!$E164)/(Inputs!$E221*12))</f>
        <v>1262.1558333333332</v>
      </c>
      <c r="KA302" s="45">
        <f ca="1">IF(KA$13=1,0,$H56*(1-Inputs!$E164)/(Inputs!$E221*12))</f>
        <v>1262.1558333333332</v>
      </c>
      <c r="KB302" s="45">
        <f ca="1">IF(KB$13=1,0,$H56*(1-Inputs!$E164)/(Inputs!$E221*12))</f>
        <v>1262.1558333333332</v>
      </c>
      <c r="KC302" s="45">
        <f ca="1">IF(KC$13=1,0,$H56*(1-Inputs!$E164)/(Inputs!$E221*12))</f>
        <v>1262.1558333333332</v>
      </c>
      <c r="KD302" s="45">
        <f ca="1">IF(KD$13=1,0,$H56*(1-Inputs!$E164)/(Inputs!$E221*12))</f>
        <v>1262.1558333333332</v>
      </c>
      <c r="KE302" s="45">
        <f ca="1">IF(KE$13=1,0,$H56*(1-Inputs!$E164)/(Inputs!$E221*12))</f>
        <v>1262.1558333333332</v>
      </c>
      <c r="KF302" s="45">
        <f ca="1">IF(KF$13=1,0,$H56*(1-Inputs!$E164)/(Inputs!$E221*12))</f>
        <v>1262.1558333333332</v>
      </c>
      <c r="KG302" s="45">
        <f ca="1">IF(KG$13=1,0,$H56*(1-Inputs!$E164)/(Inputs!$E221*12))</f>
        <v>1262.1558333333332</v>
      </c>
      <c r="KH302" s="45">
        <f ca="1">IF(KH$13=1,0,$H56*(1-Inputs!$E164)/(Inputs!$E221*12))</f>
        <v>1262.1558333333332</v>
      </c>
      <c r="KI302" s="45">
        <f ca="1">IF(KI$13=1,0,$H56*(1-Inputs!$E164)/(Inputs!$E221*12))</f>
        <v>1262.1558333333332</v>
      </c>
      <c r="KJ302" s="45">
        <f ca="1">IF(KJ$13=1,0,$H56*(1-Inputs!$E164)/(Inputs!$E221*12))</f>
        <v>1262.1558333333332</v>
      </c>
      <c r="KK302" s="45">
        <f ca="1">IF(KK$13=1,0,$H56*(1-Inputs!$E164)/(Inputs!$E221*12))</f>
        <v>1262.1558333333332</v>
      </c>
      <c r="KL302" s="45">
        <f ca="1">IF(KL$13=1,0,$H56*(1-Inputs!$E164)/(Inputs!$E221*12))</f>
        <v>1262.1558333333332</v>
      </c>
      <c r="KM302" s="45">
        <f ca="1">IF(KM$13=1,0,$H56*(1-Inputs!$E164)/(Inputs!$E221*12))</f>
        <v>1262.1558333333332</v>
      </c>
      <c r="KN302" s="45">
        <f ca="1">IF(KN$13=1,0,$H56*(1-Inputs!$E164)/(Inputs!$E221*12))</f>
        <v>1262.1558333333332</v>
      </c>
      <c r="KO302" s="45">
        <f ca="1">IF(KO$13=1,0,$H56*(1-Inputs!$E164)/(Inputs!$E221*12))</f>
        <v>1262.1558333333332</v>
      </c>
      <c r="KP302" s="45">
        <f ca="1">IF(KP$13=1,0,$H56*(1-Inputs!$E164)/(Inputs!$E221*12))</f>
        <v>1262.1558333333332</v>
      </c>
      <c r="KQ302" s="45">
        <f ca="1">IF(KQ$13=1,0,$H56*(1-Inputs!$E164)/(Inputs!$E221*12))</f>
        <v>1262.1558333333332</v>
      </c>
      <c r="KR302" s="45">
        <f ca="1">IF(KR$13=1,0,$H56*(1-Inputs!$E164)/(Inputs!$E221*12))</f>
        <v>1262.1558333333332</v>
      </c>
      <c r="KS302" s="45">
        <f ca="1">IF(KS$13=1,0,$H56*(1-Inputs!$E164)/(Inputs!$E221*12))</f>
        <v>1262.1558333333332</v>
      </c>
      <c r="KT302" s="45">
        <f ca="1">IF(KT$13=1,0,$H56*(1-Inputs!$E164)/(Inputs!$E221*12))</f>
        <v>1262.1558333333332</v>
      </c>
      <c r="KU302" s="45">
        <f ca="1">IF(KU$13=1,0,$H56*(1-Inputs!$E164)/(Inputs!$E221*12))</f>
        <v>1262.1558333333332</v>
      </c>
      <c r="KV302" s="45">
        <f ca="1">IF(KV$13=1,0,$H56*(1-Inputs!$E164)/(Inputs!$E221*12))</f>
        <v>1262.1558333333332</v>
      </c>
      <c r="KW302" s="45">
        <f ca="1">IF(KW$13=1,0,$H56*(1-Inputs!$E164)/(Inputs!$E221*12))</f>
        <v>1262.1558333333332</v>
      </c>
      <c r="KX302" s="45">
        <f ca="1">IF(KX$13=1,0,$H56*(1-Inputs!$E164)/(Inputs!$E221*12))</f>
        <v>1262.1558333333332</v>
      </c>
      <c r="KY302" s="45">
        <f ca="1">IF(KY$13=1,0,$H56*(1-Inputs!$E164)/(Inputs!$E221*12))</f>
        <v>1262.1558333333332</v>
      </c>
      <c r="KZ302" s="45">
        <f ca="1">IF(KZ$13=1,0,$H56*(1-Inputs!$E164)/(Inputs!$E221*12))</f>
        <v>1262.1558333333332</v>
      </c>
      <c r="LA302" s="45">
        <f ca="1">IF(LA$13=1,0,$H56*(1-Inputs!$E164)/(Inputs!$E221*12))</f>
        <v>1262.1558333333332</v>
      </c>
      <c r="LB302" s="45">
        <f ca="1">IF(LB$13=1,0,$H56*(1-Inputs!$E164)/(Inputs!$E221*12))</f>
        <v>1262.1558333333332</v>
      </c>
      <c r="LC302" s="45">
        <f ca="1">IF(LC$13=1,0,$H56*(1-Inputs!$E164)/(Inputs!$E221*12))</f>
        <v>1262.1558333333332</v>
      </c>
      <c r="LD302" s="45">
        <f ca="1">IF(LD$13=1,0,$H56*(1-Inputs!$E164)/(Inputs!$E221*12))</f>
        <v>1262.1558333333332</v>
      </c>
      <c r="LE302" s="45">
        <f ca="1">IF(LE$13=1,0,$H56*(1-Inputs!$E164)/(Inputs!$E221*12))</f>
        <v>1262.1558333333332</v>
      </c>
      <c r="LF302" s="45">
        <f ca="1">IF(LF$13=1,0,$H56*(1-Inputs!$E164)/(Inputs!$E221*12))</f>
        <v>1262.1558333333332</v>
      </c>
      <c r="LG302" s="45">
        <f ca="1">IF(LG$13=1,0,$H56*(1-Inputs!$E164)/(Inputs!$E221*12))</f>
        <v>1262.1558333333332</v>
      </c>
      <c r="LH302" s="45">
        <f ca="1">IF(LH$13=1,0,$H56*(1-Inputs!$E164)/(Inputs!$E221*12))</f>
        <v>1262.1558333333332</v>
      </c>
      <c r="LI302" s="45">
        <f ca="1">IF(LI$13=1,0,$H56*(1-Inputs!$E164)/(Inputs!$E221*12))</f>
        <v>1262.1558333333332</v>
      </c>
      <c r="LJ302" s="45">
        <f ca="1">IF(LJ$13=1,0,$H56*(1-Inputs!$E164)/(Inputs!$E221*12))</f>
        <v>1262.1558333333332</v>
      </c>
      <c r="LK302" s="45">
        <f ca="1">IF(LK$13=1,0,$H56*(1-Inputs!$E164)/(Inputs!$E221*12))</f>
        <v>1262.1558333333332</v>
      </c>
      <c r="LL302" s="45">
        <f ca="1">IF(LL$13=1,0,$H56*(1-Inputs!$E164)/(Inputs!$E221*12))</f>
        <v>1262.1558333333332</v>
      </c>
      <c r="LM302" s="45">
        <f ca="1">IF(LM$13=1,0,$H56*(1-Inputs!$E164)/(Inputs!$E221*12))</f>
        <v>1262.1558333333332</v>
      </c>
      <c r="LN302" s="45">
        <f ca="1">IF(LN$13=1,0,$H56*(1-Inputs!$E164)/(Inputs!$E221*12))</f>
        <v>1262.1558333333332</v>
      </c>
      <c r="LO302" s="45">
        <f ca="1">IF(LO$13=1,0,$H56*(1-Inputs!$E164)/(Inputs!$E221*12))</f>
        <v>1262.1558333333332</v>
      </c>
      <c r="LP302" s="45">
        <f ca="1">IF(LP$13=1,0,$H56*(1-Inputs!$E164)/(Inputs!$E221*12))</f>
        <v>1262.1558333333332</v>
      </c>
      <c r="LQ302" s="45">
        <f ca="1">IF(LQ$13=1,0,$H56*(1-Inputs!$E164)/(Inputs!$E221*12))</f>
        <v>1262.1558333333332</v>
      </c>
      <c r="LR302" s="45">
        <f ca="1">IF(LR$13=1,0,$H56*(1-Inputs!$E164)/(Inputs!$E221*12))</f>
        <v>1262.1558333333332</v>
      </c>
      <c r="LS302" s="45">
        <f ca="1">IF(LS$13=1,0,$H56*(1-Inputs!$E164)/(Inputs!$E221*12))</f>
        <v>1262.1558333333332</v>
      </c>
      <c r="LT302" s="45">
        <f ca="1">IF(LT$13=1,0,$H56*(1-Inputs!$E164)/(Inputs!$E221*12))</f>
        <v>1262.1558333333332</v>
      </c>
      <c r="LU302" s="45"/>
      <c r="LV302" s="45"/>
      <c r="LW302" s="45"/>
      <c r="LX302" s="45"/>
      <c r="LY302" s="45"/>
      <c r="LZ302" s="45"/>
      <c r="MA302" s="45"/>
      <c r="MB302" s="45"/>
      <c r="MC302" s="45"/>
      <c r="MD302" s="45"/>
      <c r="ME302" s="45"/>
      <c r="MF302" s="45"/>
      <c r="MG302" s="45"/>
      <c r="MH302" s="45"/>
      <c r="MI302" s="45"/>
      <c r="MJ302" s="45"/>
      <c r="MK302" s="45"/>
      <c r="ML302" s="45"/>
      <c r="MM302" s="45"/>
      <c r="MN302" s="45"/>
      <c r="MO302" s="45"/>
      <c r="MP302" s="45"/>
      <c r="MQ302" s="45"/>
      <c r="MR302" s="45"/>
      <c r="MS302" s="45"/>
      <c r="MT302" s="45"/>
      <c r="MU302" s="45"/>
      <c r="MV302" s="45"/>
      <c r="MW302" s="45"/>
      <c r="MX302" s="45"/>
      <c r="MY302" s="45"/>
      <c r="MZ302" s="45"/>
      <c r="NA302" s="45"/>
      <c r="NB302" s="45"/>
      <c r="NC302" s="45"/>
      <c r="ND302" s="45"/>
      <c r="NE302" s="45"/>
      <c r="NF302" s="45"/>
      <c r="NG302" s="45"/>
      <c r="NH302" s="45"/>
      <c r="NI302" s="45"/>
      <c r="NJ302" s="45"/>
      <c r="NK302" s="45"/>
      <c r="NL302" s="45"/>
      <c r="NM302" s="45"/>
      <c r="NN302" s="45"/>
      <c r="NO302" s="45"/>
      <c r="NP302" s="45"/>
      <c r="NQ302" s="45"/>
      <c r="NR302" s="45"/>
      <c r="NS302" s="45"/>
      <c r="NT302" s="45"/>
      <c r="NU302" s="45"/>
      <c r="NV302" s="45"/>
      <c r="NW302" s="45"/>
      <c r="NX302" s="45"/>
      <c r="NY302" s="45"/>
      <c r="NZ302" s="45"/>
      <c r="OA302" s="45"/>
      <c r="OB302" s="45"/>
      <c r="OC302" s="45"/>
      <c r="OD302" s="45"/>
      <c r="OE302" s="45"/>
      <c r="OF302" s="45"/>
      <c r="OG302" s="45"/>
      <c r="OH302" s="45"/>
      <c r="OI302" s="45"/>
      <c r="OJ302" s="45"/>
      <c r="OK302" s="45"/>
      <c r="OL302" s="45"/>
      <c r="OM302" s="45"/>
      <c r="ON302" s="45"/>
      <c r="OO302" s="45"/>
      <c r="OP302" s="45"/>
      <c r="OQ302" s="45"/>
      <c r="OR302" s="45"/>
      <c r="OS302" s="45"/>
      <c r="OT302" s="45"/>
      <c r="OU302" s="45"/>
      <c r="OV302" s="45"/>
      <c r="OW302" s="45"/>
      <c r="OX302" s="45"/>
      <c r="OY302" s="45"/>
      <c r="OZ302" s="45"/>
      <c r="PA302" s="45"/>
      <c r="PB302" s="45"/>
      <c r="PC302" s="45"/>
      <c r="PD302" s="45"/>
      <c r="PE302" s="45"/>
      <c r="PF302" s="45"/>
      <c r="PG302" s="45"/>
      <c r="PH302" s="45"/>
      <c r="PI302" s="45"/>
      <c r="PJ302" s="45"/>
      <c r="PK302" s="45"/>
      <c r="PL302" s="45"/>
      <c r="PM302" s="45"/>
      <c r="PN302" s="45"/>
      <c r="PO302" s="45"/>
      <c r="PP302" s="45"/>
      <c r="PQ302" s="45"/>
      <c r="PR302" s="45"/>
      <c r="PS302" s="45"/>
      <c r="PT302" s="45"/>
      <c r="PU302" s="45"/>
      <c r="PV302" s="45"/>
      <c r="PW302" s="45"/>
      <c r="PX302" s="45"/>
      <c r="PY302" s="45"/>
      <c r="PZ302" s="45"/>
      <c r="QA302" s="45"/>
      <c r="QB302" s="45"/>
      <c r="QC302" s="45"/>
      <c r="QD302" s="45"/>
      <c r="QE302" s="45"/>
      <c r="QF302" s="45"/>
      <c r="QG302" s="45"/>
      <c r="QH302" s="45"/>
      <c r="QI302" s="45"/>
      <c r="QJ302" s="45"/>
      <c r="QK302" s="45"/>
      <c r="QL302" s="45"/>
      <c r="QM302" s="45"/>
      <c r="QN302" s="45"/>
      <c r="QO302" s="45"/>
      <c r="QP302" s="45"/>
      <c r="QQ302" s="45"/>
      <c r="QR302" s="45"/>
      <c r="QS302" s="45"/>
      <c r="QT302" s="45"/>
      <c r="QU302" s="45"/>
    </row>
    <row r="303" spans="1:463" outlineLevel="1">
      <c r="B303" s="1"/>
      <c r="C303" s="75" t="s">
        <v>224</v>
      </c>
      <c r="D303" s="208">
        <f t="shared" ref="D303" si="1030">H303-E303</f>
        <v>-6.1118043959140778E-10</v>
      </c>
      <c r="E303" s="208">
        <f>H57*(1-Inputs!$E$164)+G57</f>
        <v>200000</v>
      </c>
      <c r="F303" s="390">
        <v>25</v>
      </c>
      <c r="G303" s="50" t="s">
        <v>95</v>
      </c>
      <c r="H303" s="251">
        <f t="shared" ref="H303" si="1031">SUM(I303:QJ303)</f>
        <v>199999.99999999939</v>
      </c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>
        <f>IF(AA$13=1,0,$H57*(1-Inputs!$E165)/(Inputs!$E222*12))</f>
        <v>0</v>
      </c>
      <c r="AB303" s="45">
        <f>IF(AB$13=1,0,$H57*(1-Inputs!$E165)/(Inputs!$E222*12))</f>
        <v>0</v>
      </c>
      <c r="AC303" s="45">
        <f>IF(AC$13=1,0,$H57*(1-Inputs!$E165)/(Inputs!$E222*12))</f>
        <v>0</v>
      </c>
      <c r="AD303" s="45">
        <f>IF(AD$13=1,0,$H57*(1-Inputs!$E165)/(Inputs!$E222*12))</f>
        <v>0</v>
      </c>
      <c r="AE303" s="45">
        <f>IF(AE$13=1,0,$H57*(1-Inputs!$E165)/(Inputs!$E222*12))</f>
        <v>0</v>
      </c>
      <c r="AF303" s="45">
        <f>IF(AF$13=1,0,$H57*(1-Inputs!$E165)/(Inputs!$E222*12))</f>
        <v>0</v>
      </c>
      <c r="AG303" s="45">
        <f>IF(AG$13=1,0,$H57*(1-Inputs!$E164)/($F303*12))</f>
        <v>666.66666666666663</v>
      </c>
      <c r="AH303" s="45">
        <f>IF(AH$13=1,0,$H57*(1-Inputs!$E164)/($F303*12))</f>
        <v>666.66666666666663</v>
      </c>
      <c r="AI303" s="45">
        <f>IF(AI$13=1,0,$H57*(1-Inputs!$E164)/($F303*12))</f>
        <v>666.66666666666663</v>
      </c>
      <c r="AJ303" s="45">
        <f>IF(AJ$13=1,0,$H57*(1-Inputs!$E164)/($F303*12))</f>
        <v>666.66666666666663</v>
      </c>
      <c r="AK303" s="45">
        <f>IF(AK$13=1,0,$H57*(1-Inputs!$E164)/($F303*12))</f>
        <v>666.66666666666663</v>
      </c>
      <c r="AL303" s="45">
        <f>IF(AL$13=1,0,$H57*(1-Inputs!$E164)/($F303*12))</f>
        <v>666.66666666666663</v>
      </c>
      <c r="AM303" s="45">
        <f>IF(AM$13=1,0,$H57*(1-Inputs!$E164)/($F303*12))</f>
        <v>666.66666666666663</v>
      </c>
      <c r="AN303" s="45">
        <f>IF(AN$13=1,0,$H57*(1-Inputs!$E164)/($F303*12))</f>
        <v>666.66666666666663</v>
      </c>
      <c r="AO303" s="45">
        <f>IF(AO$13=1,0,$H57*(1-Inputs!$E164)/($F303*12))</f>
        <v>666.66666666666663</v>
      </c>
      <c r="AP303" s="45">
        <f>IF(AP$13=1,0,$H57*(1-Inputs!$E164)/($F303*12))</f>
        <v>666.66666666666663</v>
      </c>
      <c r="AQ303" s="45">
        <f>IF(AQ$13=1,0,$H57*(1-Inputs!$E164)/($F303*12))</f>
        <v>666.66666666666663</v>
      </c>
      <c r="AR303" s="45">
        <f>IF(AR$13=1,0,$H57*(1-Inputs!$E164)/($F303*12))</f>
        <v>666.66666666666663</v>
      </c>
      <c r="AS303" s="45">
        <f>IF(AS$13=1,0,$H57*(1-Inputs!$E164)/($F303*12))</f>
        <v>666.66666666666663</v>
      </c>
      <c r="AT303" s="45">
        <f>IF(AT$13=1,0,$H57*(1-Inputs!$E164)/($F303*12))</f>
        <v>666.66666666666663</v>
      </c>
      <c r="AU303" s="45">
        <f>IF(AU$13=1,0,$H57*(1-Inputs!$E164)/($F303*12))</f>
        <v>666.66666666666663</v>
      </c>
      <c r="AV303" s="45">
        <f>IF(AV$13=1,0,$H57*(1-Inputs!$E164)/($F303*12))</f>
        <v>666.66666666666663</v>
      </c>
      <c r="AW303" s="45">
        <f>IF(AW$13=1,0,$H57*(1-Inputs!$E164)/($F303*12))</f>
        <v>666.66666666666663</v>
      </c>
      <c r="AX303" s="45">
        <f>IF(AX$13=1,0,$H57*(1-Inputs!$E164)/($F303*12))</f>
        <v>666.66666666666663</v>
      </c>
      <c r="AY303" s="45">
        <f>IF(AY$13=1,0,$H57*(1-Inputs!$E164)/($F303*12))</f>
        <v>666.66666666666663</v>
      </c>
      <c r="AZ303" s="45">
        <f>IF(AZ$13=1,0,$H57*(1-Inputs!$E164)/($F303*12))</f>
        <v>666.66666666666663</v>
      </c>
      <c r="BA303" s="45">
        <f>IF(BA$13=1,0,$H57*(1-Inputs!$E164)/($F303*12))</f>
        <v>666.66666666666663</v>
      </c>
      <c r="BB303" s="45">
        <f>IF(BB$13=1,0,$H57*(1-Inputs!$E164)/($F303*12))</f>
        <v>666.66666666666663</v>
      </c>
      <c r="BC303" s="45">
        <f>IF(BC$13=1,0,$H57*(1-Inputs!$E164)/($F303*12))</f>
        <v>666.66666666666663</v>
      </c>
      <c r="BD303" s="45">
        <f>IF(BD$13=1,0,$H57*(1-Inputs!$E164)/($F303*12))</f>
        <v>666.66666666666663</v>
      </c>
      <c r="BE303" s="45">
        <f>IF(BE$13=1,0,$H57*(1-Inputs!$E164)/($F303*12))</f>
        <v>666.66666666666663</v>
      </c>
      <c r="BF303" s="45">
        <f>IF(BF$13=1,0,$H57*(1-Inputs!$E164)/($F303*12))</f>
        <v>666.66666666666663</v>
      </c>
      <c r="BG303" s="45">
        <f>IF(BG$13=1,0,$H57*(1-Inputs!$E164)/($F303*12))</f>
        <v>666.66666666666663</v>
      </c>
      <c r="BH303" s="45">
        <f>IF(BH$13=1,0,$H57*(1-Inputs!$E164)/($F303*12))</f>
        <v>666.66666666666663</v>
      </c>
      <c r="BI303" s="45">
        <f>IF(BI$13=1,0,$H57*(1-Inputs!$E164)/($F303*12))</f>
        <v>666.66666666666663</v>
      </c>
      <c r="BJ303" s="45">
        <f>IF(BJ$13=1,0,$H57*(1-Inputs!$E164)/($F303*12))</f>
        <v>666.66666666666663</v>
      </c>
      <c r="BK303" s="45">
        <f>IF(BK$13=1,0,$H57*(1-Inputs!$E164)/($F303*12))</f>
        <v>666.66666666666663</v>
      </c>
      <c r="BL303" s="45">
        <f>IF(BL$13=1,0,$H57*(1-Inputs!$E164)/($F303*12))</f>
        <v>666.66666666666663</v>
      </c>
      <c r="BM303" s="45">
        <f>IF(BM$13=1,0,$H57*(1-Inputs!$E164)/($F303*12))</f>
        <v>666.66666666666663</v>
      </c>
      <c r="BN303" s="45">
        <f>IF(BN$13=1,0,$H57*(1-Inputs!$E164)/($F303*12))</f>
        <v>666.66666666666663</v>
      </c>
      <c r="BO303" s="45">
        <f>IF(BO$13=1,0,$H57*(1-Inputs!$E164)/($F303*12))</f>
        <v>666.66666666666663</v>
      </c>
      <c r="BP303" s="45">
        <f>IF(BP$13=1,0,$H57*(1-Inputs!$E164)/($F303*12))</f>
        <v>666.66666666666663</v>
      </c>
      <c r="BQ303" s="45">
        <f>IF(BQ$13=1,0,$H57*(1-Inputs!$E164)/($F303*12))</f>
        <v>666.66666666666663</v>
      </c>
      <c r="BR303" s="45">
        <f>IF(BR$13=1,0,$H57*(1-Inputs!$E164)/($F303*12))</f>
        <v>666.66666666666663</v>
      </c>
      <c r="BS303" s="45">
        <f>IF(BS$13=1,0,$H57*(1-Inputs!$E164)/($F303*12))</f>
        <v>666.66666666666663</v>
      </c>
      <c r="BT303" s="45">
        <f>IF(BT$13=1,0,$H57*(1-Inputs!$E164)/($F303*12))</f>
        <v>666.66666666666663</v>
      </c>
      <c r="BU303" s="45">
        <f>IF(BU$13=1,0,$H57*(1-Inputs!$E164)/($F303*12))</f>
        <v>666.66666666666663</v>
      </c>
      <c r="BV303" s="45">
        <f>IF(BV$13=1,0,$H57*(1-Inputs!$E164)/($F303*12))</f>
        <v>666.66666666666663</v>
      </c>
      <c r="BW303" s="45">
        <f>IF(BW$13=1,0,$H57*(1-Inputs!$E164)/($F303*12))</f>
        <v>666.66666666666663</v>
      </c>
      <c r="BX303" s="45">
        <f>IF(BX$13=1,0,$H57*(1-Inputs!$E164)/($F303*12))</f>
        <v>666.66666666666663</v>
      </c>
      <c r="BY303" s="45">
        <f>IF(BY$13=1,0,$H57*(1-Inputs!$E164)/($F303*12))</f>
        <v>666.66666666666663</v>
      </c>
      <c r="BZ303" s="45">
        <f>IF(BZ$13=1,0,$H57*(1-Inputs!$E164)/($F303*12))</f>
        <v>666.66666666666663</v>
      </c>
      <c r="CA303" s="45">
        <f>IF(CA$13=1,0,$H57*(1-Inputs!$E164)/($F303*12))</f>
        <v>666.66666666666663</v>
      </c>
      <c r="CB303" s="45">
        <f>IF(CB$13=1,0,$H57*(1-Inputs!$E164)/($F303*12))</f>
        <v>666.66666666666663</v>
      </c>
      <c r="CC303" s="45">
        <f>IF(CC$13=1,0,$H57*(1-Inputs!$E164)/($F303*12))</f>
        <v>666.66666666666663</v>
      </c>
      <c r="CD303" s="45">
        <f>IF(CD$13=1,0,$H57*(1-Inputs!$E164)/($F303*12))</f>
        <v>666.66666666666663</v>
      </c>
      <c r="CE303" s="45">
        <f>IF(CE$13=1,0,$H57*(1-Inputs!$E164)/($F303*12))</f>
        <v>666.66666666666663</v>
      </c>
      <c r="CF303" s="45">
        <f>IF(CF$13=1,0,$H57*(1-Inputs!$E164)/($F303*12))</f>
        <v>666.66666666666663</v>
      </c>
      <c r="CG303" s="45">
        <f>IF(CG$13=1,0,$H57*(1-Inputs!$E164)/($F303*12))</f>
        <v>666.66666666666663</v>
      </c>
      <c r="CH303" s="45">
        <f>IF(CH$13=1,0,$H57*(1-Inputs!$E164)/($F303*12))</f>
        <v>666.66666666666663</v>
      </c>
      <c r="CI303" s="45">
        <f>IF(CI$13=1,0,$H57*(1-Inputs!$E164)/($F303*12))</f>
        <v>666.66666666666663</v>
      </c>
      <c r="CJ303" s="45">
        <f>IF(CJ$13=1,0,$H57*(1-Inputs!$E164)/($F303*12))</f>
        <v>666.66666666666663</v>
      </c>
      <c r="CK303" s="45">
        <f>IF(CK$13=1,0,$H57*(1-Inputs!$E164)/($F303*12))</f>
        <v>666.66666666666663</v>
      </c>
      <c r="CL303" s="45">
        <f>IF(CL$13=1,0,$H57*(1-Inputs!$E164)/($F303*12))</f>
        <v>666.66666666666663</v>
      </c>
      <c r="CM303" s="45">
        <f>IF(CM$13=1,0,$H57*(1-Inputs!$E164)/($F303*12))</f>
        <v>666.66666666666663</v>
      </c>
      <c r="CN303" s="45">
        <f>IF(CN$13=1,0,$H57*(1-Inputs!$E164)/($F303*12))</f>
        <v>666.66666666666663</v>
      </c>
      <c r="CO303" s="45">
        <f>IF(CO$13=1,0,$H57*(1-Inputs!$E164)/($F303*12))</f>
        <v>666.66666666666663</v>
      </c>
      <c r="CP303" s="45">
        <f>IF(CP$13=1,0,$H57*(1-Inputs!$E164)/($F303*12))</f>
        <v>666.66666666666663</v>
      </c>
      <c r="CQ303" s="45">
        <f>IF(CQ$13=1,0,$H57*(1-Inputs!$E164)/($F303*12))</f>
        <v>666.66666666666663</v>
      </c>
      <c r="CR303" s="45">
        <f>IF(CR$13=1,0,$H57*(1-Inputs!$E164)/($F303*12))</f>
        <v>666.66666666666663</v>
      </c>
      <c r="CS303" s="45">
        <f>IF(CS$13=1,0,$H57*(1-Inputs!$E164)/($F303*12))</f>
        <v>666.66666666666663</v>
      </c>
      <c r="CT303" s="45">
        <f>IF(CT$13=1,0,$H57*(1-Inputs!$E164)/($F303*12))</f>
        <v>666.66666666666663</v>
      </c>
      <c r="CU303" s="45">
        <f>IF(CU$13=1,0,$H57*(1-Inputs!$E164)/($F303*12))</f>
        <v>666.66666666666663</v>
      </c>
      <c r="CV303" s="45">
        <f>IF(CV$13=1,0,$H57*(1-Inputs!$E164)/($F303*12))</f>
        <v>666.66666666666663</v>
      </c>
      <c r="CW303" s="45">
        <f>IF(CW$13=1,0,$H57*(1-Inputs!$E164)/($F303*12))</f>
        <v>666.66666666666663</v>
      </c>
      <c r="CX303" s="45">
        <f>IF(CX$13=1,0,$H57*(1-Inputs!$E164)/($F303*12))</f>
        <v>666.66666666666663</v>
      </c>
      <c r="CY303" s="45">
        <f>IF(CY$13=1,0,$H57*(1-Inputs!$E164)/($F303*12))</f>
        <v>666.66666666666663</v>
      </c>
      <c r="CZ303" s="45">
        <f>IF(CZ$13=1,0,$H57*(1-Inputs!$E164)/($F303*12))</f>
        <v>666.66666666666663</v>
      </c>
      <c r="DA303" s="45">
        <f>IF(DA$13=1,0,$H57*(1-Inputs!$E164)/($F303*12))</f>
        <v>666.66666666666663</v>
      </c>
      <c r="DB303" s="45">
        <f>IF(DB$13=1,0,$H57*(1-Inputs!$E164)/($F303*12))</f>
        <v>666.66666666666663</v>
      </c>
      <c r="DC303" s="45">
        <f>IF(DC$13=1,0,$H57*(1-Inputs!$E164)/($F303*12))</f>
        <v>666.66666666666663</v>
      </c>
      <c r="DD303" s="45">
        <f>IF(DD$13=1,0,$H57*(1-Inputs!$E164)/($F303*12))</f>
        <v>666.66666666666663</v>
      </c>
      <c r="DE303" s="45">
        <f>IF(DE$13=1,0,$H57*(1-Inputs!$E164)/($F303*12))</f>
        <v>666.66666666666663</v>
      </c>
      <c r="DF303" s="45">
        <f>IF(DF$13=1,0,$H57*(1-Inputs!$E164)/($F303*12))</f>
        <v>666.66666666666663</v>
      </c>
      <c r="DG303" s="45">
        <f>IF(DG$13=1,0,$H57*(1-Inputs!$E164)/($F303*12))</f>
        <v>666.66666666666663</v>
      </c>
      <c r="DH303" s="45">
        <f>IF(DH$13=1,0,$H57*(1-Inputs!$E164)/($F303*12))</f>
        <v>666.66666666666663</v>
      </c>
      <c r="DI303" s="45">
        <f>IF(DI$13=1,0,$H57*(1-Inputs!$E164)/($F303*12))</f>
        <v>666.66666666666663</v>
      </c>
      <c r="DJ303" s="45">
        <f>IF(DJ$13=1,0,$H57*(1-Inputs!$E164)/($F303*12))</f>
        <v>666.66666666666663</v>
      </c>
      <c r="DK303" s="45">
        <f>IF(DK$13=1,0,$H57*(1-Inputs!$E164)/($F303*12))</f>
        <v>666.66666666666663</v>
      </c>
      <c r="DL303" s="45">
        <f>IF(DL$13=1,0,$H57*(1-Inputs!$E164)/($F303*12))</f>
        <v>666.66666666666663</v>
      </c>
      <c r="DM303" s="45">
        <f>IF(DM$13=1,0,$H57*(1-Inputs!$E164)/($F303*12))</f>
        <v>666.66666666666663</v>
      </c>
      <c r="DN303" s="45">
        <f>IF(DN$13=1,0,$H57*(1-Inputs!$E164)/($F303*12))</f>
        <v>666.66666666666663</v>
      </c>
      <c r="DO303" s="45">
        <f>IF(DO$13=1,0,$H57*(1-Inputs!$E164)/($F303*12))</f>
        <v>666.66666666666663</v>
      </c>
      <c r="DP303" s="45">
        <f>IF(DP$13=1,0,$H57*(1-Inputs!$E164)/($F303*12))</f>
        <v>666.66666666666663</v>
      </c>
      <c r="DQ303" s="45">
        <f>IF(DQ$13=1,0,$H57*(1-Inputs!$E164)/($F303*12))</f>
        <v>666.66666666666663</v>
      </c>
      <c r="DR303" s="45">
        <f>IF(DR$13=1,0,$H57*(1-Inputs!$E164)/($F303*12))</f>
        <v>666.66666666666663</v>
      </c>
      <c r="DS303" s="45">
        <f>IF(DS$13=1,0,$H57*(1-Inputs!$E164)/($F303*12))</f>
        <v>666.66666666666663</v>
      </c>
      <c r="DT303" s="45">
        <f>IF(DT$13=1,0,$H57*(1-Inputs!$E164)/($F303*12))</f>
        <v>666.66666666666663</v>
      </c>
      <c r="DU303" s="45">
        <f>IF(DU$13=1,0,$H57*(1-Inputs!$E164)/($F303*12))</f>
        <v>666.66666666666663</v>
      </c>
      <c r="DV303" s="45">
        <f>IF(DV$13=1,0,$H57*(1-Inputs!$E164)/($F303*12))</f>
        <v>666.66666666666663</v>
      </c>
      <c r="DW303" s="45">
        <f>IF(DW$13=1,0,$H57*(1-Inputs!$E164)/($F303*12))</f>
        <v>666.66666666666663</v>
      </c>
      <c r="DX303" s="45">
        <f>IF(DX$13=1,0,$H57*(1-Inputs!$E164)/($F303*12))</f>
        <v>666.66666666666663</v>
      </c>
      <c r="DY303" s="45">
        <f>IF(DY$13=1,0,$H57*(1-Inputs!$E164)/($F303*12))</f>
        <v>666.66666666666663</v>
      </c>
      <c r="DZ303" s="45">
        <f>IF(DZ$13=1,0,$H57*(1-Inputs!$E164)/($F303*12))</f>
        <v>666.66666666666663</v>
      </c>
      <c r="EA303" s="45">
        <f>IF(EA$13=1,0,$H57*(1-Inputs!$E164)/($F303*12))</f>
        <v>666.66666666666663</v>
      </c>
      <c r="EB303" s="45">
        <f>IF(EB$13=1,0,$H57*(1-Inputs!$E164)/($F303*12))</f>
        <v>666.66666666666663</v>
      </c>
      <c r="EC303" s="45">
        <f>IF(EC$13=1,0,$H57*(1-Inputs!$E164)/($F303*12))</f>
        <v>666.66666666666663</v>
      </c>
      <c r="ED303" s="45">
        <f>IF(ED$13=1,0,$H57*(1-Inputs!$E164)/($F303*12))</f>
        <v>666.66666666666663</v>
      </c>
      <c r="EE303" s="45">
        <f>IF(EE$13=1,0,$H57*(1-Inputs!$E164)/($F303*12))</f>
        <v>666.66666666666663</v>
      </c>
      <c r="EF303" s="45">
        <f>IF(EF$13=1,0,$H57*(1-Inputs!$E164)/($F303*12))</f>
        <v>666.66666666666663</v>
      </c>
      <c r="EG303" s="45">
        <f>IF(EG$13=1,0,$H57*(1-Inputs!$E164)/($F303*12))</f>
        <v>666.66666666666663</v>
      </c>
      <c r="EH303" s="45">
        <f>IF(EH$13=1,0,$H57*(1-Inputs!$E164)/($F303*12))</f>
        <v>666.66666666666663</v>
      </c>
      <c r="EI303" s="45">
        <f>IF(EI$13=1,0,$H57*(1-Inputs!$E164)/($F303*12))</f>
        <v>666.66666666666663</v>
      </c>
      <c r="EJ303" s="45">
        <f>IF(EJ$13=1,0,$H57*(1-Inputs!$E164)/($F303*12))</f>
        <v>666.66666666666663</v>
      </c>
      <c r="EK303" s="45">
        <f>IF(EK$13=1,0,$H57*(1-Inputs!$E164)/($F303*12))</f>
        <v>666.66666666666663</v>
      </c>
      <c r="EL303" s="45">
        <f>IF(EL$13=1,0,$H57*(1-Inputs!$E164)/($F303*12))</f>
        <v>666.66666666666663</v>
      </c>
      <c r="EM303" s="45">
        <f>IF(EM$13=1,0,$H57*(1-Inputs!$E164)/($F303*12))</f>
        <v>666.66666666666663</v>
      </c>
      <c r="EN303" s="45">
        <f>IF(EN$13=1,0,$H57*(1-Inputs!$E164)/($F303*12))</f>
        <v>666.66666666666663</v>
      </c>
      <c r="EO303" s="45">
        <f>IF(EO$13=1,0,$H57*(1-Inputs!$E164)/($F303*12))</f>
        <v>666.66666666666663</v>
      </c>
      <c r="EP303" s="45">
        <f>IF(EP$13=1,0,$H57*(1-Inputs!$E164)/($F303*12))</f>
        <v>666.66666666666663</v>
      </c>
      <c r="EQ303" s="45">
        <f>IF(EQ$13=1,0,$H57*(1-Inputs!$E164)/($F303*12))</f>
        <v>666.66666666666663</v>
      </c>
      <c r="ER303" s="45">
        <f>IF(ER$13=1,0,$H57*(1-Inputs!$E164)/($F303*12))</f>
        <v>666.66666666666663</v>
      </c>
      <c r="ES303" s="45">
        <f>IF(ES$13=1,0,$H57*(1-Inputs!$E164)/($F303*12))</f>
        <v>666.66666666666663</v>
      </c>
      <c r="ET303" s="45">
        <f>IF(ET$13=1,0,$H57*(1-Inputs!$E164)/($F303*12))</f>
        <v>666.66666666666663</v>
      </c>
      <c r="EU303" s="45">
        <f>IF(EU$13=1,0,$H57*(1-Inputs!$E164)/($F303*12))</f>
        <v>666.66666666666663</v>
      </c>
      <c r="EV303" s="45">
        <f>IF(EV$13=1,0,$H57*(1-Inputs!$E164)/($F303*12))</f>
        <v>666.66666666666663</v>
      </c>
      <c r="EW303" s="45">
        <f>IF(EW$13=1,0,$H57*(1-Inputs!$E164)/($F303*12))</f>
        <v>666.66666666666663</v>
      </c>
      <c r="EX303" s="45">
        <f>IF(EX$13=1,0,$H57*(1-Inputs!$E164)/($F303*12))</f>
        <v>666.66666666666663</v>
      </c>
      <c r="EY303" s="45">
        <f>IF(EY$13=1,0,$H57*(1-Inputs!$E164)/($F303*12))</f>
        <v>666.66666666666663</v>
      </c>
      <c r="EZ303" s="45">
        <f>IF(EZ$13=1,0,$H57*(1-Inputs!$E164)/($F303*12))</f>
        <v>666.66666666666663</v>
      </c>
      <c r="FA303" s="45">
        <f>IF(FA$13=1,0,$H57*(1-Inputs!$E164)/($F303*12))</f>
        <v>666.66666666666663</v>
      </c>
      <c r="FB303" s="45">
        <f>IF(FB$13=1,0,$H57*(1-Inputs!$E164)/($F303*12))</f>
        <v>666.66666666666663</v>
      </c>
      <c r="FC303" s="45">
        <f>IF(FC$13=1,0,$H57*(1-Inputs!$E164)/($F303*12))</f>
        <v>666.66666666666663</v>
      </c>
      <c r="FD303" s="45">
        <f>IF(FD$13=1,0,$H57*(1-Inputs!$E164)/($F303*12))</f>
        <v>666.66666666666663</v>
      </c>
      <c r="FE303" s="45">
        <f>IF(FE$13=1,0,$H57*(1-Inputs!$E164)/($F303*12))</f>
        <v>666.66666666666663</v>
      </c>
      <c r="FF303" s="45">
        <f>IF(FF$13=1,0,$H57*(1-Inputs!$E164)/($F303*12))</f>
        <v>666.66666666666663</v>
      </c>
      <c r="FG303" s="45">
        <f>IF(FG$13=1,0,$H57*(1-Inputs!$E164)/($F303*12))</f>
        <v>666.66666666666663</v>
      </c>
      <c r="FH303" s="45">
        <f>IF(FH$13=1,0,$H57*(1-Inputs!$E164)/($F303*12))</f>
        <v>666.66666666666663</v>
      </c>
      <c r="FI303" s="45">
        <f>IF(FI$13=1,0,$H57*(1-Inputs!$E164)/($F303*12))</f>
        <v>666.66666666666663</v>
      </c>
      <c r="FJ303" s="45">
        <f>IF(FJ$13=1,0,$H57*(1-Inputs!$E164)/($F303*12))</f>
        <v>666.66666666666663</v>
      </c>
      <c r="FK303" s="45">
        <f>IF(FK$13=1,0,$H57*(1-Inputs!$E164)/($F303*12))</f>
        <v>666.66666666666663</v>
      </c>
      <c r="FL303" s="45">
        <f>IF(FL$13=1,0,$H57*(1-Inputs!$E164)/($F303*12))</f>
        <v>666.66666666666663</v>
      </c>
      <c r="FM303" s="45">
        <f>IF(FM$13=1,0,$H57*(1-Inputs!$E164)/($F303*12))</f>
        <v>666.66666666666663</v>
      </c>
      <c r="FN303" s="45">
        <f>IF(FN$13=1,0,$H57*(1-Inputs!$E164)/($F303*12))</f>
        <v>666.66666666666663</v>
      </c>
      <c r="FO303" s="45">
        <f>IF(FO$13=1,0,$H57*(1-Inputs!$E164)/($F303*12))</f>
        <v>666.66666666666663</v>
      </c>
      <c r="FP303" s="45">
        <f>IF(FP$13=1,0,$H57*(1-Inputs!$E164)/($F303*12))</f>
        <v>666.66666666666663</v>
      </c>
      <c r="FQ303" s="45">
        <f>IF(FQ$13=1,0,$H57*(1-Inputs!$E164)/($F303*12))</f>
        <v>666.66666666666663</v>
      </c>
      <c r="FR303" s="45">
        <f>IF(FR$13=1,0,$H57*(1-Inputs!$E164)/($F303*12))</f>
        <v>666.66666666666663</v>
      </c>
      <c r="FS303" s="45">
        <f>IF(FS$13=1,0,$H57*(1-Inputs!$E164)/($F303*12))</f>
        <v>666.66666666666663</v>
      </c>
      <c r="FT303" s="45">
        <f>IF(FT$13=1,0,$H57*(1-Inputs!$E164)/($F303*12))</f>
        <v>666.66666666666663</v>
      </c>
      <c r="FU303" s="45">
        <f>IF(FU$13=1,0,$H57*(1-Inputs!$E164)/($F303*12))</f>
        <v>666.66666666666663</v>
      </c>
      <c r="FV303" s="45">
        <f>IF(FV$13=1,0,$H57*(1-Inputs!$E164)/($F303*12))</f>
        <v>666.66666666666663</v>
      </c>
      <c r="FW303" s="45">
        <f>IF(FW$13=1,0,$H57*(1-Inputs!$E164)/($F303*12))</f>
        <v>666.66666666666663</v>
      </c>
      <c r="FX303" s="45">
        <f>IF(FX$13=1,0,$H57*(1-Inputs!$E164)/($F303*12))</f>
        <v>666.66666666666663</v>
      </c>
      <c r="FY303" s="45">
        <f>IF(FY$13=1,0,$H57*(1-Inputs!$E164)/($F303*12))</f>
        <v>666.66666666666663</v>
      </c>
      <c r="FZ303" s="45">
        <f>IF(FZ$13=1,0,$H57*(1-Inputs!$E164)/($F303*12))</f>
        <v>666.66666666666663</v>
      </c>
      <c r="GA303" s="45">
        <f>IF(GA$13=1,0,$H57*(1-Inputs!$E164)/($F303*12))</f>
        <v>666.66666666666663</v>
      </c>
      <c r="GB303" s="45">
        <f>IF(GB$13=1,0,$H57*(1-Inputs!$E164)/($F303*12))</f>
        <v>666.66666666666663</v>
      </c>
      <c r="GC303" s="45">
        <f>IF(GC$13=1,0,$H57*(1-Inputs!$E164)/($F303*12))</f>
        <v>666.66666666666663</v>
      </c>
      <c r="GD303" s="45">
        <f>IF(GD$13=1,0,$H57*(1-Inputs!$E164)/($F303*12))</f>
        <v>666.66666666666663</v>
      </c>
      <c r="GE303" s="45">
        <f>IF(GE$13=1,0,$H57*(1-Inputs!$E164)/($F303*12))</f>
        <v>666.66666666666663</v>
      </c>
      <c r="GF303" s="45">
        <f>IF(GF$13=1,0,$H57*(1-Inputs!$E164)/($F303*12))</f>
        <v>666.66666666666663</v>
      </c>
      <c r="GG303" s="45">
        <f>IF(GG$13=1,0,$H57*(1-Inputs!$E164)/($F303*12))</f>
        <v>666.66666666666663</v>
      </c>
      <c r="GH303" s="45">
        <f>IF(GH$13=1,0,$H57*(1-Inputs!$E164)/($F303*12))</f>
        <v>666.66666666666663</v>
      </c>
      <c r="GI303" s="45">
        <f>IF(GI$13=1,0,$H57*(1-Inputs!$E164)/($F303*12))</f>
        <v>666.66666666666663</v>
      </c>
      <c r="GJ303" s="45">
        <f>IF(GJ$13=1,0,$H57*(1-Inputs!$E164)/($F303*12))</f>
        <v>666.66666666666663</v>
      </c>
      <c r="GK303" s="45">
        <f>IF(GK$13=1,0,$H57*(1-Inputs!$E164)/($F303*12))</f>
        <v>666.66666666666663</v>
      </c>
      <c r="GL303" s="45">
        <f>IF(GL$13=1,0,$H57*(1-Inputs!$E164)/($F303*12))</f>
        <v>666.66666666666663</v>
      </c>
      <c r="GM303" s="45">
        <f>IF(GM$13=1,0,$H57*(1-Inputs!$E164)/($F303*12))</f>
        <v>666.66666666666663</v>
      </c>
      <c r="GN303" s="45">
        <f>IF(GN$13=1,0,$H57*(1-Inputs!$E164)/($F303*12))</f>
        <v>666.66666666666663</v>
      </c>
      <c r="GO303" s="45">
        <f>IF(GO$13=1,0,$H57*(1-Inputs!$E164)/($F303*12))</f>
        <v>666.66666666666663</v>
      </c>
      <c r="GP303" s="45">
        <f>IF(GP$13=1,0,$H57*(1-Inputs!$E164)/($F303*12))</f>
        <v>666.66666666666663</v>
      </c>
      <c r="GQ303" s="45">
        <f>IF(GQ$13=1,0,$H57*(1-Inputs!$E164)/($F303*12))</f>
        <v>666.66666666666663</v>
      </c>
      <c r="GR303" s="45">
        <f>IF(GR$13=1,0,$H57*(1-Inputs!$E164)/($F303*12))</f>
        <v>666.66666666666663</v>
      </c>
      <c r="GS303" s="45">
        <f>IF(GS$13=1,0,$H57*(1-Inputs!$E164)/($F303*12))</f>
        <v>666.66666666666663</v>
      </c>
      <c r="GT303" s="45">
        <f>IF(GT$13=1,0,$H57*(1-Inputs!$E164)/($F303*12))</f>
        <v>666.66666666666663</v>
      </c>
      <c r="GU303" s="45">
        <f>IF(GU$13=1,0,$H57*(1-Inputs!$E164)/($F303*12))</f>
        <v>666.66666666666663</v>
      </c>
      <c r="GV303" s="45">
        <f>IF(GV$13=1,0,$H57*(1-Inputs!$E164)/($F303*12))</f>
        <v>666.66666666666663</v>
      </c>
      <c r="GW303" s="45">
        <f>IF(GW$13=1,0,$H57*(1-Inputs!$E164)/($F303*12))</f>
        <v>666.66666666666663</v>
      </c>
      <c r="GX303" s="45">
        <f>IF(GX$13=1,0,$H57*(1-Inputs!$E164)/($F303*12))</f>
        <v>666.66666666666663</v>
      </c>
      <c r="GY303" s="45">
        <f>IF(GY$13=1,0,$H57*(1-Inputs!$E164)/($F303*12))</f>
        <v>666.66666666666663</v>
      </c>
      <c r="GZ303" s="45">
        <f>IF(GZ$13=1,0,$H57*(1-Inputs!$E164)/($F303*12))</f>
        <v>666.66666666666663</v>
      </c>
      <c r="HA303" s="45">
        <f>IF(HA$13=1,0,$H57*(1-Inputs!$E164)/($F303*12))</f>
        <v>666.66666666666663</v>
      </c>
      <c r="HB303" s="45">
        <f>IF(HB$13=1,0,$H57*(1-Inputs!$E164)/($F303*12))</f>
        <v>666.66666666666663</v>
      </c>
      <c r="HC303" s="45">
        <f>IF(HC$13=1,0,$H57*(1-Inputs!$E164)/($F303*12))</f>
        <v>666.66666666666663</v>
      </c>
      <c r="HD303" s="45">
        <f>IF(HD$13=1,0,$H57*(1-Inputs!$E164)/($F303*12))</f>
        <v>666.66666666666663</v>
      </c>
      <c r="HE303" s="45">
        <f>IF(HE$13=1,0,$H57*(1-Inputs!$E164)/($F303*12))</f>
        <v>666.66666666666663</v>
      </c>
      <c r="HF303" s="45">
        <f>IF(HF$13=1,0,$H57*(1-Inputs!$E164)/($F303*12))</f>
        <v>666.66666666666663</v>
      </c>
      <c r="HG303" s="45">
        <f>IF(HG$13=1,0,$H57*(1-Inputs!$E164)/($F303*12))</f>
        <v>666.66666666666663</v>
      </c>
      <c r="HH303" s="45">
        <f>IF(HH$13=1,0,$H57*(1-Inputs!$E164)/($F303*12))</f>
        <v>666.66666666666663</v>
      </c>
      <c r="HI303" s="45">
        <f>IF(HI$13=1,0,$H57*(1-Inputs!$E164)/($F303*12))</f>
        <v>666.66666666666663</v>
      </c>
      <c r="HJ303" s="45">
        <f>IF(HJ$13=1,0,$H57*(1-Inputs!$E164)/($F303*12))</f>
        <v>666.66666666666663</v>
      </c>
      <c r="HK303" s="45">
        <f>IF(HK$13=1,0,$H57*(1-Inputs!$E164)/($F303*12))</f>
        <v>666.66666666666663</v>
      </c>
      <c r="HL303" s="45">
        <f>IF(HL$13=1,0,$H57*(1-Inputs!$E164)/($F303*12))</f>
        <v>666.66666666666663</v>
      </c>
      <c r="HM303" s="45">
        <f>IF(HM$13=1,0,$H57*(1-Inputs!$E164)/($F303*12))</f>
        <v>666.66666666666663</v>
      </c>
      <c r="HN303" s="45">
        <f>IF(HN$13=1,0,$H57*(1-Inputs!$E164)/($F303*12))</f>
        <v>666.66666666666663</v>
      </c>
      <c r="HO303" s="45">
        <f>IF(HO$13=1,0,$H57*(1-Inputs!$E164)/($F303*12))</f>
        <v>666.66666666666663</v>
      </c>
      <c r="HP303" s="45">
        <f>IF(HP$13=1,0,$H57*(1-Inputs!$E164)/($F303*12))</f>
        <v>666.66666666666663</v>
      </c>
      <c r="HQ303" s="45">
        <f>IF(HQ$13=1,0,$H57*(1-Inputs!$E164)/($F303*12))</f>
        <v>666.66666666666663</v>
      </c>
      <c r="HR303" s="45">
        <f>IF(HR$13=1,0,$H57*(1-Inputs!$E164)/($F303*12))</f>
        <v>666.66666666666663</v>
      </c>
      <c r="HS303" s="45">
        <f>IF(HS$13=1,0,$H57*(1-Inputs!$E164)/($F303*12))</f>
        <v>666.66666666666663</v>
      </c>
      <c r="HT303" s="45">
        <f>IF(HT$13=1,0,$H57*(1-Inputs!$E164)/($F303*12))</f>
        <v>666.66666666666663</v>
      </c>
      <c r="HU303" s="45">
        <f>IF(HU$13=1,0,$H57*(1-Inputs!$E164)/($F303*12))</f>
        <v>666.66666666666663</v>
      </c>
      <c r="HV303" s="45">
        <f>IF(HV$13=1,0,$H57*(1-Inputs!$E164)/($F303*12))</f>
        <v>666.66666666666663</v>
      </c>
      <c r="HW303" s="45">
        <f>IF(HW$13=1,0,$H57*(1-Inputs!$E164)/($F303*12))</f>
        <v>666.66666666666663</v>
      </c>
      <c r="HX303" s="45">
        <f>IF(HX$13=1,0,$H57*(1-Inputs!$E164)/($F303*12))</f>
        <v>666.66666666666663</v>
      </c>
      <c r="HY303" s="45">
        <f>IF(HY$13=1,0,$H57*(1-Inputs!$E164)/($F303*12))</f>
        <v>666.66666666666663</v>
      </c>
      <c r="HZ303" s="45">
        <f>IF(HZ$13=1,0,$H57*(1-Inputs!$E164)/($F303*12))</f>
        <v>666.66666666666663</v>
      </c>
      <c r="IA303" s="45">
        <f>IF(IA$13=1,0,$H57*(1-Inputs!$E164)/($F303*12))</f>
        <v>666.66666666666663</v>
      </c>
      <c r="IB303" s="45">
        <f>IF(IB$13=1,0,$H57*(1-Inputs!$E164)/($F303*12))</f>
        <v>666.66666666666663</v>
      </c>
      <c r="IC303" s="45">
        <f>IF(IC$13=1,0,$H57*(1-Inputs!$E164)/($F303*12))</f>
        <v>666.66666666666663</v>
      </c>
      <c r="ID303" s="45">
        <f>IF(ID$13=1,0,$H57*(1-Inputs!$E164)/($F303*12))</f>
        <v>666.66666666666663</v>
      </c>
      <c r="IE303" s="45">
        <f>IF(IE$13=1,0,$H57*(1-Inputs!$E164)/($F303*12))</f>
        <v>666.66666666666663</v>
      </c>
      <c r="IF303" s="45">
        <f>IF(IF$13=1,0,$H57*(1-Inputs!$E164)/($F303*12))</f>
        <v>666.66666666666663</v>
      </c>
      <c r="IG303" s="45">
        <f>IF(IG$13=1,0,$H57*(1-Inputs!$E164)/($F303*12))</f>
        <v>666.66666666666663</v>
      </c>
      <c r="IH303" s="45">
        <f>IF(IH$13=1,0,$H57*(1-Inputs!$E164)/($F303*12))</f>
        <v>666.66666666666663</v>
      </c>
      <c r="II303" s="45">
        <f>IF(II$13=1,0,$H57*(1-Inputs!$E164)/($F303*12))</f>
        <v>666.66666666666663</v>
      </c>
      <c r="IJ303" s="45">
        <f>IF(IJ$13=1,0,$H57*(1-Inputs!$E164)/($F303*12))</f>
        <v>666.66666666666663</v>
      </c>
      <c r="IK303" s="45">
        <f>IF(IK$13=1,0,$H57*(1-Inputs!$E164)/($F303*12))</f>
        <v>666.66666666666663</v>
      </c>
      <c r="IL303" s="45">
        <f>IF(IL$13=1,0,$H57*(1-Inputs!$E164)/($F303*12))</f>
        <v>666.66666666666663</v>
      </c>
      <c r="IM303" s="45">
        <f>IF(IM$13=1,0,$H57*(1-Inputs!$E164)/($F303*12))</f>
        <v>666.66666666666663</v>
      </c>
      <c r="IN303" s="45">
        <f>IF(IN$13=1,0,$H57*(1-Inputs!$E164)/($F303*12))</f>
        <v>666.66666666666663</v>
      </c>
      <c r="IO303" s="45">
        <f>IF(IO$13=1,0,$H57*(1-Inputs!$E164)/($F303*12))</f>
        <v>666.66666666666663</v>
      </c>
      <c r="IP303" s="45">
        <f>IF(IP$13=1,0,$H57*(1-Inputs!$E164)/($F303*12))</f>
        <v>666.66666666666663</v>
      </c>
      <c r="IQ303" s="45">
        <f>IF(IQ$13=1,0,$H57*(1-Inputs!$E164)/($F303*12))</f>
        <v>666.66666666666663</v>
      </c>
      <c r="IR303" s="45">
        <f>IF(IR$13=1,0,$H57*(1-Inputs!$E164)/($F303*12))</f>
        <v>666.66666666666663</v>
      </c>
      <c r="IS303" s="45">
        <f>IF(IS$13=1,0,$H57*(1-Inputs!$E164)/($F303*12))</f>
        <v>666.66666666666663</v>
      </c>
      <c r="IT303" s="45">
        <f>IF(IT$13=1,0,$H57*(1-Inputs!$E164)/($F303*12))</f>
        <v>666.66666666666663</v>
      </c>
      <c r="IU303" s="45">
        <f>IF(IU$13=1,0,$H57*(1-Inputs!$E164)/($F303*12))</f>
        <v>666.66666666666663</v>
      </c>
      <c r="IV303" s="45">
        <f>IF(IV$13=1,0,$H57*(1-Inputs!$E164)/($F303*12))</f>
        <v>666.66666666666663</v>
      </c>
      <c r="IW303" s="45">
        <f>IF(IW$13=1,0,$H57*(1-Inputs!$E164)/($F303*12))</f>
        <v>666.66666666666663</v>
      </c>
      <c r="IX303" s="45">
        <f>IF(IX$13=1,0,$H57*(1-Inputs!$E164)/($F303*12))</f>
        <v>666.66666666666663</v>
      </c>
      <c r="IY303" s="45">
        <f>IF(IY$13=1,0,$H57*(1-Inputs!$E164)/($F303*12))</f>
        <v>666.66666666666663</v>
      </c>
      <c r="IZ303" s="45">
        <f>IF(IZ$13=1,0,$H57*(1-Inputs!$E164)/($F303*12))</f>
        <v>666.66666666666663</v>
      </c>
      <c r="JA303" s="45">
        <f>IF(JA$13=1,0,$H57*(1-Inputs!$E164)/($F303*12))</f>
        <v>666.66666666666663</v>
      </c>
      <c r="JB303" s="45">
        <f>IF(JB$13=1,0,$H57*(1-Inputs!$E164)/($F303*12))</f>
        <v>666.66666666666663</v>
      </c>
      <c r="JC303" s="45">
        <f>IF(JC$13=1,0,$H57*(1-Inputs!$E164)/($F303*12))</f>
        <v>666.66666666666663</v>
      </c>
      <c r="JD303" s="45">
        <f>IF(JD$13=1,0,$H57*(1-Inputs!$E164)/($F303*12))</f>
        <v>666.66666666666663</v>
      </c>
      <c r="JE303" s="45">
        <f>IF(JE$13=1,0,$H57*(1-Inputs!$E164)/($F303*12))</f>
        <v>666.66666666666663</v>
      </c>
      <c r="JF303" s="45">
        <f>IF(JF$13=1,0,$H57*(1-Inputs!$E164)/($F303*12))</f>
        <v>666.66666666666663</v>
      </c>
      <c r="JG303" s="45">
        <f>IF(JG$13=1,0,$H57*(1-Inputs!$E164)/($F303*12))</f>
        <v>666.66666666666663</v>
      </c>
      <c r="JH303" s="45">
        <f>IF(JH$13=1,0,$H57*(1-Inputs!$E164)/($F303*12))</f>
        <v>666.66666666666663</v>
      </c>
      <c r="JI303" s="45">
        <f>IF(JI$13=1,0,$H57*(1-Inputs!$E164)/($F303*12))</f>
        <v>666.66666666666663</v>
      </c>
      <c r="JJ303" s="45">
        <f>IF(JJ$13=1,0,$H57*(1-Inputs!$E164)/($F303*12))</f>
        <v>666.66666666666663</v>
      </c>
      <c r="JK303" s="45">
        <f>IF(JK$13=1,0,$H57*(1-Inputs!$E164)/($F303*12))</f>
        <v>666.66666666666663</v>
      </c>
      <c r="JL303" s="45">
        <f>IF(JL$13=1,0,$H57*(1-Inputs!$E164)/($F303*12))</f>
        <v>666.66666666666663</v>
      </c>
      <c r="JM303" s="45">
        <f>IF(JM$13=1,0,$H57*(1-Inputs!$E164)/($F303*12))</f>
        <v>666.66666666666663</v>
      </c>
      <c r="JN303" s="45">
        <f>IF(JN$13=1,0,$H57*(1-Inputs!$E164)/($F303*12))</f>
        <v>666.66666666666663</v>
      </c>
      <c r="JO303" s="45">
        <f>IF(JO$13=1,0,$H57*(1-Inputs!$E164)/($F303*12))</f>
        <v>666.66666666666663</v>
      </c>
      <c r="JP303" s="45">
        <f>IF(JP$13=1,0,$H57*(1-Inputs!$E164)/($F303*12))</f>
        <v>666.66666666666663</v>
      </c>
      <c r="JQ303" s="45">
        <f>IF(JQ$13=1,0,$H57*(1-Inputs!$E164)/($F303*12))</f>
        <v>666.66666666666663</v>
      </c>
      <c r="JR303" s="45">
        <f>IF(JR$13=1,0,$H57*(1-Inputs!$E164)/($F303*12))</f>
        <v>666.66666666666663</v>
      </c>
      <c r="JS303" s="45">
        <f>IF(JS$13=1,0,$H57*(1-Inputs!$E164)/($F303*12))</f>
        <v>666.66666666666663</v>
      </c>
      <c r="JT303" s="45">
        <f>IF(JT$13=1,0,$H57*(1-Inputs!$E164)/($F303*12))</f>
        <v>666.66666666666663</v>
      </c>
      <c r="JU303" s="45">
        <f>IF(JU$13=1,0,$H57*(1-Inputs!$E164)/($F303*12))</f>
        <v>666.66666666666663</v>
      </c>
      <c r="JV303" s="45">
        <f>IF(JV$13=1,0,$H57*(1-Inputs!$E164)/($F303*12))</f>
        <v>666.66666666666663</v>
      </c>
      <c r="JW303" s="45">
        <f>IF(JW$13=1,0,$H57*(1-Inputs!$E164)/($F303*12))</f>
        <v>666.66666666666663</v>
      </c>
      <c r="JX303" s="45">
        <f>IF(JX$13=1,0,$H57*(1-Inputs!$E164)/($F303*12))</f>
        <v>666.66666666666663</v>
      </c>
      <c r="JY303" s="45">
        <f>IF(JY$13=1,0,$H57*(1-Inputs!$E164)/($F303*12))</f>
        <v>666.66666666666663</v>
      </c>
      <c r="JZ303" s="45">
        <f>IF(JZ$13=1,0,$H57*(1-Inputs!$E164)/($F303*12))</f>
        <v>666.66666666666663</v>
      </c>
      <c r="KA303" s="45">
        <f>IF(KA$13=1,0,$H57*(1-Inputs!$E164)/($F303*12))</f>
        <v>666.66666666666663</v>
      </c>
      <c r="KB303" s="45">
        <f>IF(KB$13=1,0,$H57*(1-Inputs!$E164)/($F303*12))</f>
        <v>666.66666666666663</v>
      </c>
      <c r="KC303" s="45">
        <f>IF(KC$13=1,0,$H57*(1-Inputs!$E164)/($F303*12))</f>
        <v>666.66666666666663</v>
      </c>
      <c r="KD303" s="45">
        <f>IF(KD$13=1,0,$H57*(1-Inputs!$E164)/($F303*12))</f>
        <v>666.66666666666663</v>
      </c>
      <c r="KE303" s="45">
        <f>IF(KE$13=1,0,$H57*(1-Inputs!$E164)/($F303*12))</f>
        <v>666.66666666666663</v>
      </c>
      <c r="KF303" s="45">
        <f>IF(KF$13=1,0,$H57*(1-Inputs!$E164)/($F303*12))</f>
        <v>666.66666666666663</v>
      </c>
      <c r="KG303" s="45">
        <f>IF(KG$13=1,0,$H57*(1-Inputs!$E164)/($F303*12))</f>
        <v>666.66666666666663</v>
      </c>
      <c r="KH303" s="45">
        <f>IF(KH$13=1,0,$H57*(1-Inputs!$E164)/($F303*12))</f>
        <v>666.66666666666663</v>
      </c>
      <c r="KI303" s="45">
        <f>IF(KI$13=1,0,$H57*(1-Inputs!$E164)/($F303*12))</f>
        <v>666.66666666666663</v>
      </c>
      <c r="KJ303" s="45">
        <f>IF(KJ$13=1,0,$H57*(1-Inputs!$E164)/($F303*12))</f>
        <v>666.66666666666663</v>
      </c>
      <c r="KK303" s="45">
        <f>IF(KK$13=1,0,$H57*(1-Inputs!$E164)/($F303*12))</f>
        <v>666.66666666666663</v>
      </c>
      <c r="KL303" s="45">
        <f>IF(KL$13=1,0,$H57*(1-Inputs!$E164)/($F303*12))</f>
        <v>666.66666666666663</v>
      </c>
      <c r="KM303" s="45">
        <f>IF(KM$13=1,0,$H57*(1-Inputs!$E164)/($F303*12))</f>
        <v>666.66666666666663</v>
      </c>
      <c r="KN303" s="45">
        <f>IF(KN$13=1,0,$H57*(1-Inputs!$E164)/($F303*12))</f>
        <v>666.66666666666663</v>
      </c>
      <c r="KO303" s="45">
        <f>IF(KO$13=1,0,$H57*(1-Inputs!$E164)/($F303*12))</f>
        <v>666.66666666666663</v>
      </c>
      <c r="KP303" s="45">
        <f>IF(KP$13=1,0,$H57*(1-Inputs!$E164)/($F303*12))</f>
        <v>666.66666666666663</v>
      </c>
      <c r="KQ303" s="45">
        <f>IF(KQ$13=1,0,$H57*(1-Inputs!$E164)/($F303*12))</f>
        <v>666.66666666666663</v>
      </c>
      <c r="KR303" s="45">
        <f>IF(KR$13=1,0,$H57*(1-Inputs!$E164)/($F303*12))</f>
        <v>666.66666666666663</v>
      </c>
      <c r="KS303" s="45">
        <f>IF(KS$13=1,0,$H57*(1-Inputs!$E164)/($F303*12))</f>
        <v>666.66666666666663</v>
      </c>
      <c r="KT303" s="45">
        <f>IF(KT$13=1,0,$H57*(1-Inputs!$E164)/($F303*12))</f>
        <v>666.66666666666663</v>
      </c>
      <c r="KU303" s="45">
        <f>IF(KU$13=1,0,$H57*(1-Inputs!$E164)/($F303*12))</f>
        <v>666.66666666666663</v>
      </c>
      <c r="KV303" s="45">
        <f>IF(KV$13=1,0,$H57*(1-Inputs!$E164)/($F303*12))</f>
        <v>666.66666666666663</v>
      </c>
      <c r="KW303" s="45">
        <f>IF(KW$13=1,0,$H57*(1-Inputs!$E164)/($F303*12))</f>
        <v>666.66666666666663</v>
      </c>
      <c r="KX303" s="45">
        <f>IF(KX$13=1,0,$H57*(1-Inputs!$E164)/($F303*12))</f>
        <v>666.66666666666663</v>
      </c>
      <c r="KY303" s="45">
        <f>IF(KY$13=1,0,$H57*(1-Inputs!$E164)/($F303*12))</f>
        <v>666.66666666666663</v>
      </c>
      <c r="KZ303" s="45">
        <f>IF(KZ$13=1,0,$H57*(1-Inputs!$E164)/($F303*12))</f>
        <v>666.66666666666663</v>
      </c>
      <c r="LA303" s="45">
        <f>IF(LA$13=1,0,$H57*(1-Inputs!$E164)/($F303*12))</f>
        <v>666.66666666666663</v>
      </c>
      <c r="LB303" s="45">
        <f>IF(LB$13=1,0,$H57*(1-Inputs!$E164)/($F303*12))</f>
        <v>666.66666666666663</v>
      </c>
      <c r="LC303" s="45">
        <f>IF(LC$13=1,0,$H57*(1-Inputs!$E164)/($F303*12))</f>
        <v>666.66666666666663</v>
      </c>
      <c r="LD303" s="45">
        <f>IF(LD$13=1,0,$H57*(1-Inputs!$E164)/($F303*12))</f>
        <v>666.66666666666663</v>
      </c>
      <c r="LE303" s="45">
        <f>IF(LE$13=1,0,$H57*(1-Inputs!$E164)/($F303*12))</f>
        <v>666.66666666666663</v>
      </c>
      <c r="LF303" s="45">
        <f>IF(LF$13=1,0,$H57*(1-Inputs!$E164)/($F303*12))</f>
        <v>666.66666666666663</v>
      </c>
      <c r="LG303" s="45">
        <f>IF(LG$13=1,0,$H57*(1-Inputs!$E164)/($F303*12))</f>
        <v>666.66666666666663</v>
      </c>
      <c r="LH303" s="45">
        <f>IF(LH$13=1,0,$H57*(1-Inputs!$E164)/($F303*12))</f>
        <v>666.66666666666663</v>
      </c>
      <c r="LI303" s="45">
        <f>IF(LI$13=1,0,$H57*(1-Inputs!$E164)/($F303*12))</f>
        <v>666.66666666666663</v>
      </c>
      <c r="LJ303" s="45">
        <f>IF(LJ$13=1,0,$H57*(1-Inputs!$E164)/($F303*12))</f>
        <v>666.66666666666663</v>
      </c>
      <c r="LK303" s="45">
        <f>IF(LK$13=1,0,$H57*(1-Inputs!$E164)/($F303*12))</f>
        <v>666.66666666666663</v>
      </c>
      <c r="LL303" s="45">
        <f>IF(LL$13=1,0,$H57*(1-Inputs!$E164)/($F303*12))</f>
        <v>666.66666666666663</v>
      </c>
      <c r="LM303" s="45">
        <f>IF(LM$13=1,0,$H57*(1-Inputs!$E164)/($F303*12))</f>
        <v>666.66666666666663</v>
      </c>
      <c r="LN303" s="45">
        <f>IF(LN$13=1,0,$H57*(1-Inputs!$E164)/($F303*12))</f>
        <v>666.66666666666663</v>
      </c>
      <c r="LO303" s="45">
        <f>IF(LO$13=1,0,$H57*(1-Inputs!$E164)/($F303*12))</f>
        <v>666.66666666666663</v>
      </c>
      <c r="LP303" s="45">
        <f>IF(LP$13=1,0,$H57*(1-Inputs!$E164)/($F303*12))</f>
        <v>666.66666666666663</v>
      </c>
      <c r="LQ303" s="45">
        <f>IF(LQ$13=1,0,$H57*(1-Inputs!$E164)/($F303*12))</f>
        <v>666.66666666666663</v>
      </c>
      <c r="LR303" s="45">
        <f>IF(LR$13=1,0,$H57*(1-Inputs!$E164)/($F303*12))</f>
        <v>666.66666666666663</v>
      </c>
      <c r="LS303" s="45">
        <f>IF(LS$13=1,0,$H57*(1-Inputs!$E164)/($F303*12))</f>
        <v>666.66666666666663</v>
      </c>
      <c r="LT303" s="45">
        <f>IF(LT$13=1,0,$H57*(1-Inputs!$E164)/($F303*12))</f>
        <v>666.66666666666663</v>
      </c>
      <c r="LU303" s="45"/>
      <c r="LV303" s="45"/>
      <c r="LW303" s="45"/>
      <c r="LX303" s="45"/>
      <c r="LY303" s="45"/>
      <c r="LZ303" s="45"/>
      <c r="MA303" s="45"/>
      <c r="MB303" s="45"/>
      <c r="MC303" s="45"/>
      <c r="MD303" s="45"/>
      <c r="ME303" s="45"/>
      <c r="MF303" s="45"/>
      <c r="MG303" s="45"/>
      <c r="MH303" s="45"/>
      <c r="MI303" s="45"/>
      <c r="MJ303" s="45"/>
      <c r="MK303" s="45"/>
      <c r="ML303" s="45"/>
      <c r="MM303" s="45"/>
      <c r="MN303" s="45"/>
      <c r="MO303" s="45"/>
      <c r="MP303" s="45"/>
      <c r="MQ303" s="45"/>
      <c r="MR303" s="45"/>
      <c r="MS303" s="45"/>
      <c r="MT303" s="45"/>
      <c r="MU303" s="45"/>
      <c r="MV303" s="45"/>
      <c r="MW303" s="45"/>
      <c r="MX303" s="45"/>
      <c r="MY303" s="45"/>
      <c r="MZ303" s="45"/>
      <c r="NA303" s="45"/>
      <c r="NB303" s="45"/>
      <c r="NC303" s="45"/>
      <c r="ND303" s="45"/>
      <c r="NE303" s="45"/>
      <c r="NF303" s="45"/>
      <c r="NG303" s="45"/>
      <c r="NH303" s="45"/>
      <c r="NI303" s="45"/>
      <c r="NJ303" s="45"/>
      <c r="NK303" s="45"/>
      <c r="NL303" s="45"/>
      <c r="NM303" s="45"/>
      <c r="NN303" s="45"/>
      <c r="NO303" s="45"/>
      <c r="NP303" s="45"/>
      <c r="NQ303" s="45"/>
      <c r="NR303" s="45"/>
      <c r="NS303" s="45"/>
      <c r="NT303" s="45"/>
      <c r="NU303" s="45"/>
      <c r="NV303" s="45"/>
      <c r="NW303" s="45"/>
      <c r="NX303" s="45"/>
      <c r="NY303" s="45"/>
      <c r="NZ303" s="45"/>
      <c r="OA303" s="45"/>
      <c r="OB303" s="45"/>
      <c r="OC303" s="45"/>
      <c r="OD303" s="45"/>
      <c r="OE303" s="45"/>
      <c r="OF303" s="45"/>
      <c r="OG303" s="45"/>
      <c r="OH303" s="45"/>
      <c r="OI303" s="45"/>
      <c r="OJ303" s="45"/>
      <c r="OK303" s="45"/>
      <c r="OL303" s="45"/>
      <c r="OM303" s="45"/>
      <c r="ON303" s="45"/>
      <c r="OO303" s="45"/>
      <c r="OP303" s="45"/>
      <c r="OQ303" s="45"/>
      <c r="OR303" s="45"/>
      <c r="OS303" s="45"/>
      <c r="OT303" s="45"/>
      <c r="OU303" s="45"/>
      <c r="OV303" s="45"/>
      <c r="OW303" s="45"/>
      <c r="OX303" s="45"/>
      <c r="OY303" s="45"/>
      <c r="OZ303" s="45"/>
      <c r="PA303" s="45"/>
      <c r="PB303" s="45"/>
      <c r="PC303" s="45"/>
      <c r="PD303" s="45"/>
      <c r="PE303" s="45"/>
      <c r="PF303" s="45"/>
      <c r="PG303" s="45"/>
      <c r="PH303" s="45"/>
      <c r="PI303" s="45"/>
      <c r="PJ303" s="45"/>
      <c r="PK303" s="45"/>
      <c r="PL303" s="45"/>
      <c r="PM303" s="45"/>
      <c r="PN303" s="45"/>
      <c r="PO303" s="45"/>
      <c r="PP303" s="45"/>
      <c r="PQ303" s="45"/>
      <c r="PR303" s="45"/>
      <c r="PS303" s="45"/>
      <c r="PT303" s="45"/>
      <c r="PU303" s="45"/>
      <c r="PV303" s="45"/>
      <c r="PW303" s="45"/>
      <c r="PX303" s="45"/>
      <c r="PY303" s="45"/>
      <c r="PZ303" s="45"/>
      <c r="QA303" s="45"/>
      <c r="QB303" s="45"/>
      <c r="QC303" s="45"/>
      <c r="QD303" s="45"/>
      <c r="QE303" s="45"/>
      <c r="QF303" s="45"/>
      <c r="QG303" s="45"/>
      <c r="QH303" s="45"/>
      <c r="QI303" s="45"/>
      <c r="QJ303" s="45"/>
      <c r="QK303" s="45"/>
      <c r="QL303" s="45"/>
      <c r="QM303" s="45"/>
      <c r="QN303" s="45"/>
      <c r="QO303" s="45"/>
      <c r="QP303" s="45"/>
      <c r="QQ303" s="45"/>
      <c r="QR303" s="45"/>
      <c r="QS303" s="45"/>
      <c r="QT303" s="45"/>
      <c r="QU303" s="45"/>
    </row>
    <row r="304" spans="1:463" outlineLevel="1">
      <c r="B304" s="1"/>
      <c r="C304" s="75" t="s">
        <v>227</v>
      </c>
      <c r="D304" s="208">
        <f t="shared" si="1029"/>
        <v>-1131.1839281671982</v>
      </c>
      <c r="E304" s="208">
        <f>H59*(1-Inputs!$E$164)+G59</f>
        <v>13277.95982041816</v>
      </c>
      <c r="F304" s="390">
        <f>Inputs!E220</f>
        <v>12.5</v>
      </c>
      <c r="G304" s="50" t="s">
        <v>95</v>
      </c>
      <c r="H304" s="251">
        <f t="shared" si="1028"/>
        <v>12146.775892250962</v>
      </c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>
        <f>IF(AA$13=1,0,$H59*(1-Inputs!$E164)/(Inputs!$E220*12))</f>
        <v>0</v>
      </c>
      <c r="AB304" s="45">
        <f>IF(AB$13=1,0,$H59*(1-Inputs!$E164)/(Inputs!$E220*12))</f>
        <v>0</v>
      </c>
      <c r="AC304" s="45">
        <f>IF(AC$13=1,0,$H59*(1-Inputs!$E164)/(Inputs!$E220*12))</f>
        <v>0</v>
      </c>
      <c r="AD304" s="45">
        <f>IF(AD$13=1,0,$H59*(1-Inputs!$E164)/(Inputs!$E220*12))</f>
        <v>0</v>
      </c>
      <c r="AE304" s="45">
        <f>IF(AE$13=1,0,$H59*(1-Inputs!$E164)/(Inputs!$E220*12))</f>
        <v>0</v>
      </c>
      <c r="AF304" s="45">
        <f>IF(AF$13=1,0,$H59*(1-Inputs!$E164)/(Inputs!$E220*12))</f>
        <v>0</v>
      </c>
      <c r="AG304" s="45">
        <f>IF(AG$13=1,0,$H59*(1-Inputs!$E164)/(Inputs!$E220*12))</f>
        <v>36.666666666666664</v>
      </c>
      <c r="AH304" s="45">
        <f>IF(AH$13=1,0,$H59*(1-Inputs!$E164)/(Inputs!$E220*12))</f>
        <v>36.666666666666664</v>
      </c>
      <c r="AI304" s="45">
        <f>IF(AI$13=1,0,$H59*(1-Inputs!$E164)/(Inputs!$E220*12))</f>
        <v>36.666666666666664</v>
      </c>
      <c r="AJ304" s="45">
        <f>IF(AJ$13=1,0,$H59*(1-Inputs!$E164)/(Inputs!$E220*12))</f>
        <v>36.666666666666664</v>
      </c>
      <c r="AK304" s="45">
        <f>IF(AK$13=1,0,$H59*(1-Inputs!$E164)/(Inputs!$E220*12))</f>
        <v>36.666666666666664</v>
      </c>
      <c r="AL304" s="45">
        <f>IF(AL$13=1,0,$H59*(1-Inputs!$E164)/(Inputs!$E220*12))</f>
        <v>36.666666666666664</v>
      </c>
      <c r="AM304" s="45">
        <f>IF(AM$13=1,0,$H59*(1-Inputs!$E164)/(Inputs!$E220*12))</f>
        <v>36.666666666666664</v>
      </c>
      <c r="AN304" s="45">
        <f>IF(AN$13=1,0,$H59*(1-Inputs!$E164)/(Inputs!$E220*12))</f>
        <v>36.666666666666664</v>
      </c>
      <c r="AO304" s="45">
        <f>IF(AO$13=1,0,$H59*(1-Inputs!$E164)/(Inputs!$E220*12))</f>
        <v>36.666666666666664</v>
      </c>
      <c r="AP304" s="45">
        <f>IF(AP$13=1,0,$H59*(1-Inputs!$E164)/(Inputs!$E220*12))</f>
        <v>36.666666666666664</v>
      </c>
      <c r="AQ304" s="45">
        <f>IF(AQ$13=1,0,$H59*(1-Inputs!$E164)/(Inputs!$E220*12))</f>
        <v>36.666666666666664</v>
      </c>
      <c r="AR304" s="45">
        <f>IF(AR$13=1,0,$H59*(1-Inputs!$E164)/(Inputs!$E220*12))</f>
        <v>36.666666666666664</v>
      </c>
      <c r="AS304" s="45">
        <f>IF(AS$13=1,0,$H59*(1-Inputs!$E164)/(Inputs!$E220*12))</f>
        <v>36.666666666666664</v>
      </c>
      <c r="AT304" s="45">
        <f>IF(AT$13=1,0,$H59*(1-Inputs!$E164)/(Inputs!$E220*12))</f>
        <v>36.666666666666664</v>
      </c>
      <c r="AU304" s="45">
        <f>IF(AU$13=1,0,$H59*(1-Inputs!$E164)/(Inputs!$E220*12))</f>
        <v>36.666666666666664</v>
      </c>
      <c r="AV304" s="45">
        <f>IF(AV$13=1,0,$H59*(1-Inputs!$E164)/(Inputs!$E220*12))</f>
        <v>36.666666666666664</v>
      </c>
      <c r="AW304" s="45">
        <f>IF(AW$13=1,0,$H59*(1-Inputs!$E164)/(Inputs!$E220*12))</f>
        <v>36.666666666666664</v>
      </c>
      <c r="AX304" s="45">
        <f>IF(AX$13=1,0,$H59*(1-Inputs!$E164)/(Inputs!$E220*12))</f>
        <v>36.666666666666664</v>
      </c>
      <c r="AY304" s="45">
        <f>IF(AY$13=1,0,$H59*(1-Inputs!$E164)/(Inputs!$E220*12))</f>
        <v>36.666666666666664</v>
      </c>
      <c r="AZ304" s="45">
        <f>IF(AZ$13=1,0,$H59*(1-Inputs!$E164)/(Inputs!$E220*12))</f>
        <v>36.666666666666664</v>
      </c>
      <c r="BA304" s="45">
        <f>IF(BA$13=1,0,$H59*(1-Inputs!$E164)/(Inputs!$E220*12))</f>
        <v>36.666666666666664</v>
      </c>
      <c r="BB304" s="45">
        <f>IF(BB$13=1,0,$H59*(1-Inputs!$E164)/(Inputs!$E220*12))</f>
        <v>36.666666666666664</v>
      </c>
      <c r="BC304" s="45">
        <f>IF(BC$13=1,0,$H59*(1-Inputs!$E164)/(Inputs!$E220*12))</f>
        <v>36.666666666666664</v>
      </c>
      <c r="BD304" s="45">
        <f>IF(BD$13=1,0,$H59*(1-Inputs!$E164)/(Inputs!$E220*12))</f>
        <v>36.666666666666664</v>
      </c>
      <c r="BE304" s="45">
        <f>IF(BE$13=1,0,$H59*(1-Inputs!$E164)/(Inputs!$E220*12))</f>
        <v>36.666666666666664</v>
      </c>
      <c r="BF304" s="45">
        <f>IF(BF$13=1,0,$H59*(1-Inputs!$E164)/(Inputs!$E220*12))</f>
        <v>36.666666666666664</v>
      </c>
      <c r="BG304" s="45">
        <f>IF(BG$13=1,0,$H59*(1-Inputs!$E164)/(Inputs!$E220*12))</f>
        <v>36.666666666666664</v>
      </c>
      <c r="BH304" s="45">
        <f>IF(BH$13=1,0,$H59*(1-Inputs!$E164)/(Inputs!$E220*12))</f>
        <v>36.666666666666664</v>
      </c>
      <c r="BI304" s="45">
        <f>IF(BI$13=1,0,$H59*(1-Inputs!$E164)/(Inputs!$E220*12))</f>
        <v>36.666666666666664</v>
      </c>
      <c r="BJ304" s="45">
        <f>IF(BJ$13=1,0,$H59*(1-Inputs!$E164)/(Inputs!$E220*12))</f>
        <v>36.666666666666664</v>
      </c>
      <c r="BK304" s="45">
        <f>IF(BK$13=1,0,$H59*(1-Inputs!$E164)/(Inputs!$E220*12))</f>
        <v>36.666666666666664</v>
      </c>
      <c r="BL304" s="45">
        <f>IF(BL$13=1,0,$H59*(1-Inputs!$E164)/(Inputs!$E220*12))</f>
        <v>36.666666666666664</v>
      </c>
      <c r="BM304" s="45">
        <f>IF(BM$13=1,0,$H59*(1-Inputs!$E164)/(Inputs!$E220*12))</f>
        <v>36.666666666666664</v>
      </c>
      <c r="BN304" s="45">
        <f>IF(BN$13=1,0,$H59*(1-Inputs!$E164)/(Inputs!$E220*12))</f>
        <v>36.666666666666664</v>
      </c>
      <c r="BO304" s="45">
        <f>IF(BO$13=1,0,$H59*(1-Inputs!$E164)/(Inputs!$E220*12))</f>
        <v>36.666666666666664</v>
      </c>
      <c r="BP304" s="45">
        <f>IF(BP$13=1,0,$H59*(1-Inputs!$E164)/(Inputs!$E220*12))</f>
        <v>36.666666666666664</v>
      </c>
      <c r="BQ304" s="45">
        <f>IF(BQ$13=1,0,$H59*(1-Inputs!$E164)/(Inputs!$E220*12))</f>
        <v>36.666666666666664</v>
      </c>
      <c r="BR304" s="45">
        <f>IF(BR$13=1,0,$H59*(1-Inputs!$E164)/(Inputs!$E220*12))</f>
        <v>36.666666666666664</v>
      </c>
      <c r="BS304" s="45">
        <f>IF(BS$13=1,0,$H59*(1-Inputs!$E164)/(Inputs!$E220*12))</f>
        <v>36.666666666666664</v>
      </c>
      <c r="BT304" s="45">
        <f>IF(BT$13=1,0,$H59*(1-Inputs!$E164)/(Inputs!$E220*12))</f>
        <v>36.666666666666664</v>
      </c>
      <c r="BU304" s="45">
        <f>IF(BU$13=1,0,$H59*(1-Inputs!$E164)/(Inputs!$E220*12))</f>
        <v>36.666666666666664</v>
      </c>
      <c r="BV304" s="45">
        <f>IF(BV$13=1,0,$H59*(1-Inputs!$E164)/(Inputs!$E220*12))</f>
        <v>36.666666666666664</v>
      </c>
      <c r="BW304" s="45">
        <f>IF(BW$13=1,0,$H59*(1-Inputs!$E164)/(Inputs!$E220*12))</f>
        <v>36.666666666666664</v>
      </c>
      <c r="BX304" s="45">
        <f>IF(BX$13=1,0,$H59*(1-Inputs!$E164)/(Inputs!$E220*12))</f>
        <v>36.666666666666664</v>
      </c>
      <c r="BY304" s="45">
        <f>IF(BY$13=1,0,$H59*(1-Inputs!$E164)/(Inputs!$E220*12))</f>
        <v>36.666666666666664</v>
      </c>
      <c r="BZ304" s="45">
        <f>IF(BZ$13=1,0,$H59*(1-Inputs!$E164)/(Inputs!$E220*12))</f>
        <v>36.666666666666664</v>
      </c>
      <c r="CA304" s="45">
        <f>IF(CA$13=1,0,$H59*(1-Inputs!$E164)/(Inputs!$E220*12))</f>
        <v>36.666666666666664</v>
      </c>
      <c r="CB304" s="45">
        <f>IF(CB$13=1,0,$H59*(1-Inputs!$E164)/(Inputs!$E220*12))</f>
        <v>36.666666666666664</v>
      </c>
      <c r="CC304" s="45">
        <f>IF(CC$13=1,0,$H59*(1-Inputs!$E164)/(Inputs!$E220*12))</f>
        <v>36.666666666666664</v>
      </c>
      <c r="CD304" s="45">
        <f>IF(CD$13=1,0,$H59*(1-Inputs!$E164)/(Inputs!$E220*12))</f>
        <v>36.666666666666664</v>
      </c>
      <c r="CE304" s="45">
        <f>IF(CE$13=1,0,$H59*(1-Inputs!$E164)/(Inputs!$E220*12))</f>
        <v>36.666666666666664</v>
      </c>
      <c r="CF304" s="45">
        <f>IF(CF$13=1,0,$H59*(1-Inputs!$E164)/(Inputs!$E220*12))</f>
        <v>36.666666666666664</v>
      </c>
      <c r="CG304" s="45">
        <f>IF(CG$13=1,0,$H59*(1-Inputs!$E164)/(Inputs!$E220*12))</f>
        <v>36.666666666666664</v>
      </c>
      <c r="CH304" s="45">
        <f>IF(CH$13=1,0,$H59*(1-Inputs!$E164)/(Inputs!$E220*12))</f>
        <v>36.666666666666664</v>
      </c>
      <c r="CI304" s="45">
        <f>IF(CI$13=1,0,$H59*(1-Inputs!$E164)/(Inputs!$E220*12))</f>
        <v>36.666666666666664</v>
      </c>
      <c r="CJ304" s="45">
        <f>IF(CJ$13=1,0,$H59*(1-Inputs!$E164)/(Inputs!$E220*12))</f>
        <v>36.666666666666664</v>
      </c>
      <c r="CK304" s="45">
        <f>IF(CK$13=1,0,$H59*(1-Inputs!$E164)/(Inputs!$E220*12))</f>
        <v>36.666666666666664</v>
      </c>
      <c r="CL304" s="45">
        <f>IF(CL$13=1,0,$H59*(1-Inputs!$E164)/(Inputs!$E220*12))</f>
        <v>36.666666666666664</v>
      </c>
      <c r="CM304" s="45">
        <f>IF(CM$13=1,0,$H59*(1-Inputs!$E164)/(Inputs!$E220*12))</f>
        <v>36.666666666666664</v>
      </c>
      <c r="CN304" s="45">
        <f>IF(CN$13=1,0,$H59*(1-Inputs!$E164)/(Inputs!$E220*12))</f>
        <v>36.666666666666664</v>
      </c>
      <c r="CO304" s="45">
        <f>IF(CO$13=1,0,$H59*(1-Inputs!$E164)/(Inputs!$E220*12))</f>
        <v>36.666666666666664</v>
      </c>
      <c r="CP304" s="45">
        <f>IF(CP$13=1,0,$H59*(1-Inputs!$E164)/(Inputs!$E220*12))</f>
        <v>36.666666666666664</v>
      </c>
      <c r="CQ304" s="45">
        <f>IF(CQ$13=1,0,$H59*(1-Inputs!$E164)/(Inputs!$E220*12))</f>
        <v>36.666666666666664</v>
      </c>
      <c r="CR304" s="45">
        <f>IF(CR$13=1,0,$H59*(1-Inputs!$E164)/(Inputs!$E220*12))</f>
        <v>36.666666666666664</v>
      </c>
      <c r="CS304" s="45">
        <f>IF(CS$13=1,0,$H59*(1-Inputs!$E164)/(Inputs!$E220*12))</f>
        <v>36.666666666666664</v>
      </c>
      <c r="CT304" s="45">
        <f>IF(CT$13=1,0,$H59*(1-Inputs!$E164)/(Inputs!$E220*12))</f>
        <v>36.666666666666664</v>
      </c>
      <c r="CU304" s="45">
        <f>IF(CU$13=1,0,$H59*(1-Inputs!$E164)/(Inputs!$E220*12))</f>
        <v>36.666666666666664</v>
      </c>
      <c r="CV304" s="45">
        <f>IF(CV$13=1,0,$H59*(1-Inputs!$E164)/(Inputs!$E220*12))</f>
        <v>36.666666666666664</v>
      </c>
      <c r="CW304" s="45">
        <f>IF(CW$13=1,0,$H59*(1-Inputs!$E164)/(Inputs!$E220*12))</f>
        <v>36.666666666666664</v>
      </c>
      <c r="CX304" s="45">
        <f>IF(CX$13=1,0,$H59*(1-Inputs!$E164)/(Inputs!$E220*12))</f>
        <v>36.666666666666664</v>
      </c>
      <c r="CY304" s="45">
        <f>IF(CY$13=1,0,$H59*(1-Inputs!$E164)/(Inputs!$E220*12))</f>
        <v>36.666666666666664</v>
      </c>
      <c r="CZ304" s="45">
        <f>IF(CZ$13=1,0,$H59*(1-Inputs!$E164)/(Inputs!$E220*12))</f>
        <v>36.666666666666664</v>
      </c>
      <c r="DA304" s="45">
        <f>IF(DA$13=1,0,$H59*(1-Inputs!$E164)/(Inputs!$E220*12))</f>
        <v>36.666666666666664</v>
      </c>
      <c r="DB304" s="45">
        <f>IF(DB$13=1,0,$H59*(1-Inputs!$E164)/(Inputs!$E220*12))</f>
        <v>36.666666666666664</v>
      </c>
      <c r="DC304" s="45">
        <f>IF(DC$13=1,0,$H59*(1-Inputs!$E164)/(Inputs!$E220*12))</f>
        <v>36.666666666666664</v>
      </c>
      <c r="DD304" s="45">
        <f>IF(DD$13=1,0,$H59*(1-Inputs!$E164)/(Inputs!$E220*12))</f>
        <v>36.666666666666664</v>
      </c>
      <c r="DE304" s="45">
        <f>IF(DE$13=1,0,$H59*(1-Inputs!$E164)/(Inputs!$E220*12))</f>
        <v>36.666666666666664</v>
      </c>
      <c r="DF304" s="45">
        <f>IF(DF$13=1,0,$H59*(1-Inputs!$E164)/(Inputs!$E220*12))</f>
        <v>36.666666666666664</v>
      </c>
      <c r="DG304" s="45">
        <f>IF(DG$13=1,0,$H59*(1-Inputs!$E164)/(Inputs!$E220*12))</f>
        <v>36.666666666666664</v>
      </c>
      <c r="DH304" s="45">
        <f>IF(DH$13=1,0,$H59*(1-Inputs!$E164)/(Inputs!$E220*12))</f>
        <v>36.666666666666664</v>
      </c>
      <c r="DI304" s="45">
        <f>IF(DI$13=1,0,$H59*(1-Inputs!$E164)/(Inputs!$E220*12))</f>
        <v>36.666666666666664</v>
      </c>
      <c r="DJ304" s="45">
        <f>IF(DJ$13=1,0,$H59*(1-Inputs!$E164)/(Inputs!$E220*12))</f>
        <v>36.666666666666664</v>
      </c>
      <c r="DK304" s="45">
        <f>IF(DK$13=1,0,$H59*(1-Inputs!$E164)/(Inputs!$E220*12))</f>
        <v>36.666666666666664</v>
      </c>
      <c r="DL304" s="45">
        <f>IF(DL$13=1,0,$H59*(1-Inputs!$E164)/(Inputs!$E220*12))</f>
        <v>36.666666666666664</v>
      </c>
      <c r="DM304" s="45">
        <f>IF(DM$13=1,0,$H59*(1-Inputs!$E164)/(Inputs!$E220*12))</f>
        <v>36.666666666666664</v>
      </c>
      <c r="DN304" s="45">
        <f>IF(DN$13=1,0,$H59*(1-Inputs!$E164)/(Inputs!$E220*12))</f>
        <v>36.666666666666664</v>
      </c>
      <c r="DO304" s="45">
        <f>IF(DO$13=1,0,$H59*(1-Inputs!$E164)/(Inputs!$E220*12))</f>
        <v>36.666666666666664</v>
      </c>
      <c r="DP304" s="45">
        <f>IF(DP$13=1,0,$H59*(1-Inputs!$E164)/(Inputs!$E220*12))</f>
        <v>36.666666666666664</v>
      </c>
      <c r="DQ304" s="45">
        <f>IF(DQ$13=1,0,$H59*(1-Inputs!$E164)/(Inputs!$E220*12))</f>
        <v>36.666666666666664</v>
      </c>
      <c r="DR304" s="45">
        <f>IF(DR$13=1,0,$H59*(1-Inputs!$E164)/(Inputs!$E220*12))</f>
        <v>36.666666666666664</v>
      </c>
      <c r="DS304" s="45">
        <f>IF(DS$13=1,0,$H59*(1-Inputs!$E164)/(Inputs!$E220*12))</f>
        <v>36.666666666666664</v>
      </c>
      <c r="DT304" s="45">
        <f>IF(DT$13=1,0,$H59*(1-Inputs!$E164)/(Inputs!$E220*12))</f>
        <v>36.666666666666664</v>
      </c>
      <c r="DU304" s="45">
        <f>IF(DU$13=1,0,$H59*(1-Inputs!$E164)/(Inputs!$E220*12))</f>
        <v>36.666666666666664</v>
      </c>
      <c r="DV304" s="45">
        <f>IF(DV$13=1,0,$H59*(1-Inputs!$E164)/(Inputs!$E220*12))</f>
        <v>36.666666666666664</v>
      </c>
      <c r="DW304" s="45">
        <f>IF(DW$13=1,0,$H59*(1-Inputs!$E164)/(Inputs!$E220*12))</f>
        <v>36.666666666666664</v>
      </c>
      <c r="DX304" s="45">
        <f>IF(DX$13=1,0,$H59*(1-Inputs!$E164)/(Inputs!$E220*12))</f>
        <v>36.666666666666664</v>
      </c>
      <c r="DY304" s="45">
        <f>IF(DY$13=1,0,$H59*(1-Inputs!$E164)/(Inputs!$E220*12))</f>
        <v>36.666666666666664</v>
      </c>
      <c r="DZ304" s="45">
        <f>IF(DZ$13=1,0,$H59*(1-Inputs!$E164)/(Inputs!$E220*12))</f>
        <v>36.666666666666664</v>
      </c>
      <c r="EA304" s="45">
        <f>IF(EA$13=1,0,$H59*(1-Inputs!$E164)/(Inputs!$E220*12))</f>
        <v>36.666666666666664</v>
      </c>
      <c r="EB304" s="45">
        <f>IF(EB$13=1,0,$H59*(1-Inputs!$E164)/(Inputs!$E220*12))</f>
        <v>36.666666666666664</v>
      </c>
      <c r="EC304" s="45">
        <f>IF(EC$13=1,0,$H59*(1-Inputs!$E164)/(Inputs!$E220*12))</f>
        <v>36.666666666666664</v>
      </c>
      <c r="ED304" s="45">
        <f>IF(ED$13=1,0,$H59*(1-Inputs!$E164)/(Inputs!$E220*12))</f>
        <v>36.666666666666664</v>
      </c>
      <c r="EE304" s="45">
        <f>IF(EE$13=1,0,$H59*(1-Inputs!$E164)/(Inputs!$E220*12))</f>
        <v>36.666666666666664</v>
      </c>
      <c r="EF304" s="45">
        <f>IF(EF$13=1,0,$H59*(1-Inputs!$E164)/(Inputs!$E220*12))</f>
        <v>36.666666666666664</v>
      </c>
      <c r="EG304" s="45">
        <f>IF(EG$13=1,0,$H59*(1-Inputs!$E164)/(Inputs!$E220*12))</f>
        <v>36.666666666666664</v>
      </c>
      <c r="EH304" s="45">
        <f>IF(EH$13=1,0,$H59*(1-Inputs!$E164)/(Inputs!$E220*12))</f>
        <v>36.666666666666664</v>
      </c>
      <c r="EI304" s="45">
        <f>IF(EI$13=1,0,$H59*(1-Inputs!$E164)/(Inputs!$E220*12))</f>
        <v>36.666666666666664</v>
      </c>
      <c r="EJ304" s="45">
        <f>IF(EJ$13=1,0,$H59*(1-Inputs!$E164)/(Inputs!$E220*12))</f>
        <v>36.666666666666664</v>
      </c>
      <c r="EK304" s="45">
        <f>IF(EK$13=1,0,$H59*(1-Inputs!$E164)/(Inputs!$E220*12))</f>
        <v>36.666666666666664</v>
      </c>
      <c r="EL304" s="45">
        <f>IF(EL$13=1,0,$H59*(1-Inputs!$E164)/(Inputs!$E220*12))</f>
        <v>36.666666666666664</v>
      </c>
      <c r="EM304" s="45">
        <f>IF(EM$13=1,0,$H59*(1-Inputs!$E164)/(Inputs!$E220*12))</f>
        <v>36.666666666666664</v>
      </c>
      <c r="EN304" s="45">
        <f>IF(EN$13=1,0,$H59*(1-Inputs!$E164)/(Inputs!$E220*12))</f>
        <v>36.666666666666664</v>
      </c>
      <c r="EO304" s="45">
        <f>IF(EO$13=1,0,$H59*(1-Inputs!$E164)/(Inputs!$E220*12))</f>
        <v>36.666666666666664</v>
      </c>
      <c r="EP304" s="45">
        <f>IF(EP$13=1,0,$H59*(1-Inputs!$E164)/(Inputs!$E220*12))</f>
        <v>36.666666666666664</v>
      </c>
      <c r="EQ304" s="45">
        <v>0</v>
      </c>
      <c r="ER304" s="45">
        <v>0</v>
      </c>
      <c r="ES304" s="45">
        <v>0</v>
      </c>
      <c r="ET304" s="45">
        <v>0</v>
      </c>
      <c r="EU304" s="45">
        <v>0</v>
      </c>
      <c r="EV304" s="45">
        <v>0</v>
      </c>
      <c r="EW304" s="45">
        <f>IF(EW$13=1,0,$H59*(1-Inputs!$E164)/(Inputs!$E220*12))</f>
        <v>36.666666666666664</v>
      </c>
      <c r="EX304" s="45">
        <f>IF(EX$13=1,0,$H59*(1-Inputs!$E164)/(Inputs!$E220*12))</f>
        <v>36.666666666666664</v>
      </c>
      <c r="EY304" s="45">
        <f>IF(EY$13=1,0,$H59*(1-Inputs!$E164)/(Inputs!$E220*12))</f>
        <v>36.666666666666664</v>
      </c>
      <c r="EZ304" s="45">
        <f>IF(EZ$13=1,0,$H59*(1-Inputs!$E164)/(Inputs!$E220*12))</f>
        <v>36.666666666666664</v>
      </c>
      <c r="FA304" s="45">
        <f>IF(FA$13=1,0,$H59*(1-Inputs!$E164)/(Inputs!$E220*12))</f>
        <v>36.666666666666664</v>
      </c>
      <c r="FB304" s="45">
        <f>IF(FB$13=1,0,$H59*(1-Inputs!$E164)/(Inputs!$E220*12))</f>
        <v>36.666666666666664</v>
      </c>
      <c r="FC304" s="45">
        <f>IF(FC$13=1,0,$H59*(1-Inputs!$E164)/(Inputs!$E220*12))</f>
        <v>36.666666666666664</v>
      </c>
      <c r="FD304" s="45">
        <f>IF(FD$13=1,0,$H59*(1-Inputs!$E164)/(Inputs!$E220*12))</f>
        <v>36.666666666666664</v>
      </c>
      <c r="FE304" s="45">
        <f>IF(FE$13=1,0,$H59*(1-Inputs!$E164)/(Inputs!$E220*12))</f>
        <v>36.666666666666664</v>
      </c>
      <c r="FF304" s="45">
        <f>IF(FF$13=1,0,$H59*(1-Inputs!$E164)/(Inputs!$E220*12))</f>
        <v>36.666666666666664</v>
      </c>
      <c r="FG304" s="45">
        <f>IF(FG$13=1,0,$H59*(1-Inputs!$E164)/(Inputs!$E220*12))</f>
        <v>36.666666666666664</v>
      </c>
      <c r="FH304" s="45">
        <f>IF(FH$13=1,0,$H59*(1-Inputs!$E164)/(Inputs!$E220*12))</f>
        <v>36.666666666666664</v>
      </c>
      <c r="FI304" s="45">
        <f>IF(FI$13=1,0,$H59*(1-Inputs!$E164)/(Inputs!$E220*12))</f>
        <v>36.666666666666664</v>
      </c>
      <c r="FJ304" s="45">
        <f>IF(FJ$13=1,0,$H59*(1-Inputs!$E164)/(Inputs!$E220*12))</f>
        <v>36.666666666666664</v>
      </c>
      <c r="FK304" s="45">
        <f>IF(FK$13=1,0,$H59*(1-Inputs!$E164)/(Inputs!$E220*12))</f>
        <v>36.666666666666664</v>
      </c>
      <c r="FL304" s="45">
        <f>IF(FL$13=1,0,$H59*(1-Inputs!$E164)/(Inputs!$E220*12))</f>
        <v>36.666666666666664</v>
      </c>
      <c r="FM304" s="45">
        <f>IF(FM$13=1,0,$H59*(1-Inputs!$E164)/(Inputs!$E220*12))</f>
        <v>36.666666666666664</v>
      </c>
      <c r="FN304" s="45">
        <f>IF(FN$13=1,0,$H59*(1-Inputs!$E164)/(Inputs!$E220*12))</f>
        <v>36.666666666666664</v>
      </c>
      <c r="FO304" s="45">
        <f>IF(FO$13=1,0,$H59*(1-Inputs!$E164)/(Inputs!$E220*12))</f>
        <v>36.666666666666664</v>
      </c>
      <c r="FP304" s="45">
        <f>IF(FP$13=1,0,$H59*(1-Inputs!$E164)/(Inputs!$E220*12))</f>
        <v>36.666666666666664</v>
      </c>
      <c r="FQ304" s="45">
        <f>IF(FQ$13=1,0,$H59*(1-Inputs!$E164)/(Inputs!$E220*12))</f>
        <v>36.666666666666664</v>
      </c>
      <c r="FR304" s="45">
        <f>IF(FR$13=1,0,$H59*(1-Inputs!$E164)/(Inputs!$E220*12))</f>
        <v>36.666666666666664</v>
      </c>
      <c r="FS304" s="45">
        <f>IF(FS$13=1,0,$H59*(1-Inputs!$E164)/(Inputs!$E220*12))</f>
        <v>36.666666666666664</v>
      </c>
      <c r="FT304" s="45">
        <f>IF(FT$13=1,0,$H59*(1-Inputs!$E164)/(Inputs!$E220*12))</f>
        <v>36.666666666666664</v>
      </c>
      <c r="FU304" s="45">
        <f>IF(FU$13=1,0,$H59*(1-Inputs!$E164)/(Inputs!$E220*12))</f>
        <v>36.666666666666664</v>
      </c>
      <c r="FV304" s="45">
        <f>IF(FV$13=1,0,$H59*(1-Inputs!$E164)/(Inputs!$E220*12))</f>
        <v>36.666666666666664</v>
      </c>
      <c r="FW304" s="45">
        <f>IF(FW$13=1,0,$H59*(1-Inputs!$E164)/(Inputs!$E220*12))</f>
        <v>36.666666666666664</v>
      </c>
      <c r="FX304" s="45">
        <f>IF(FX$13=1,0,$H59*(1-Inputs!$E164)/(Inputs!$E220*12))</f>
        <v>36.666666666666664</v>
      </c>
      <c r="FY304" s="45">
        <f>IF(FY$13=1,0,$H59*(1-Inputs!$E164)/(Inputs!$E220*12))</f>
        <v>36.666666666666664</v>
      </c>
      <c r="FZ304" s="45">
        <f>IF(FZ$13=1,0,$H59*(1-Inputs!$E164)/(Inputs!$E220*12))</f>
        <v>36.666666666666664</v>
      </c>
      <c r="GA304" s="45">
        <f>IF(GA$13=1,0,$H59*(1-Inputs!$E164)/(Inputs!$E220*12))</f>
        <v>36.666666666666664</v>
      </c>
      <c r="GB304" s="45">
        <f>IF(GB$13=1,0,$H59*(1-Inputs!$E164)/(Inputs!$E220*12))</f>
        <v>36.666666666666664</v>
      </c>
      <c r="GC304" s="45">
        <f>IF(GC$13=1,0,$H59*(1-Inputs!$E164)/(Inputs!$E220*12))</f>
        <v>36.666666666666664</v>
      </c>
      <c r="GD304" s="45">
        <f>IF(GD$13=1,0,$H59*(1-Inputs!$E164)/(Inputs!$E220*12))</f>
        <v>36.666666666666664</v>
      </c>
      <c r="GE304" s="45">
        <f>IF(GE$13=1,0,$H59*(1-Inputs!$E164)/(Inputs!$E220*12))</f>
        <v>36.666666666666664</v>
      </c>
      <c r="GF304" s="45">
        <f>IF(GF$13=1,0,$H59*(1-Inputs!$E164)/(Inputs!$E220*12))</f>
        <v>36.666666666666664</v>
      </c>
      <c r="GG304" s="45">
        <f>IF(GG$13=1,0,$H59*(1-Inputs!$E164)/(Inputs!$E220*12))</f>
        <v>36.666666666666664</v>
      </c>
      <c r="GH304" s="45">
        <f>IF(GH$13=1,0,$H59*(1-Inputs!$E164)/(Inputs!$E220*12))</f>
        <v>36.666666666666664</v>
      </c>
      <c r="GI304" s="45">
        <f>IF(GI$13=1,0,$H59*(1-Inputs!$E164)/(Inputs!$E220*12))</f>
        <v>36.666666666666664</v>
      </c>
      <c r="GJ304" s="45">
        <f>IF(GJ$13=1,0,$H59*(1-Inputs!$E164)/(Inputs!$E220*12))</f>
        <v>36.666666666666664</v>
      </c>
      <c r="GK304" s="45">
        <f>IF(GK$13=1,0,$H59*(1-Inputs!$E164)/(Inputs!$E220*12))</f>
        <v>36.666666666666664</v>
      </c>
      <c r="GL304" s="45">
        <f>IF(GL$13=1,0,$H59*(1-Inputs!$E164)/(Inputs!$E220*12))</f>
        <v>36.666666666666664</v>
      </c>
      <c r="GM304" s="45">
        <f>IF(GM$13=1,0,$H59*(1-Inputs!$E164)/(Inputs!$E220*12))</f>
        <v>36.666666666666664</v>
      </c>
      <c r="GN304" s="45">
        <f>IF(GN$13=1,0,$H59*(1-Inputs!$E164)/(Inputs!$E220*12))</f>
        <v>36.666666666666664</v>
      </c>
      <c r="GO304" s="45">
        <f>IF(GO$13=1,0,$H59*(1-Inputs!$E164)/(Inputs!$E220*12))</f>
        <v>36.666666666666664</v>
      </c>
      <c r="GP304" s="45">
        <f>IF(GP$13=1,0,$H59*(1-Inputs!$E164)/(Inputs!$E220*12))</f>
        <v>36.666666666666664</v>
      </c>
      <c r="GQ304" s="45">
        <f>IF(GQ$13=1,0,$H59*(1-Inputs!$E164)/(Inputs!$E220*12))</f>
        <v>36.666666666666664</v>
      </c>
      <c r="GR304" s="45">
        <f>IF(GR$13=1,0,$H59*(1-Inputs!$E164)/(Inputs!$E220*12))</f>
        <v>36.666666666666664</v>
      </c>
      <c r="GS304" s="45">
        <f>IF(GS$13=1,0,$H59*(1-Inputs!$E164)/(Inputs!$E220*12))</f>
        <v>36.666666666666664</v>
      </c>
      <c r="GT304" s="45">
        <f>IF(GT$13=1,0,$H59*(1-Inputs!$E164)/(Inputs!$E220*12))</f>
        <v>36.666666666666664</v>
      </c>
      <c r="GU304" s="45">
        <f>IF(GU$13=1,0,$H59*(1-Inputs!$E164)/(Inputs!$E220*12))</f>
        <v>36.666666666666664</v>
      </c>
      <c r="GV304" s="45">
        <f>IF(GV$13=1,0,$H59*(1-Inputs!$E164)/(Inputs!$E220*12))</f>
        <v>36.666666666666664</v>
      </c>
      <c r="GW304" s="45">
        <f>IF(GW$13=1,0,$H59*(1-Inputs!$E164)/(Inputs!$E220*12))</f>
        <v>36.666666666666664</v>
      </c>
      <c r="GX304" s="45">
        <f>IF(GX$13=1,0,$H59*(1-Inputs!$E164)/(Inputs!$E220*12))</f>
        <v>36.666666666666664</v>
      </c>
      <c r="GY304" s="45">
        <f>IF(GY$13=1,0,$H59*(1-Inputs!$E164)/(Inputs!$E220*12))</f>
        <v>36.666666666666664</v>
      </c>
      <c r="GZ304" s="45">
        <f>IF(GZ$13=1,0,$H59*(1-Inputs!$E164)/(Inputs!$E220*12))</f>
        <v>36.666666666666664</v>
      </c>
      <c r="HA304" s="45">
        <f>IF(HA$13=1,0,$H59*(1-Inputs!$E164)/(Inputs!$E220*12))</f>
        <v>36.666666666666664</v>
      </c>
      <c r="HB304" s="45">
        <f>IF(HB$13=1,0,$H59*(1-Inputs!$E164)/(Inputs!$E220*12))</f>
        <v>36.666666666666664</v>
      </c>
      <c r="HC304" s="45">
        <f>IF(HC$13=1,0,$H59*(1-Inputs!$E164)/(Inputs!$E220*12))</f>
        <v>36.666666666666664</v>
      </c>
      <c r="HD304" s="45">
        <f>IF(HD$13=1,0,$H59*(1-Inputs!$E164)/(Inputs!$E220*12))</f>
        <v>36.666666666666664</v>
      </c>
      <c r="HE304" s="45">
        <f>IF(HE$13=1,0,$H59*(1-Inputs!$E164)/(Inputs!$E220*12))</f>
        <v>36.666666666666664</v>
      </c>
      <c r="HF304" s="45">
        <f>IF(HF$13=1,0,$H59*(1-Inputs!$E164)/(Inputs!$E220*12))</f>
        <v>36.666666666666664</v>
      </c>
      <c r="HG304" s="45">
        <f>IF(HG$13=1,0,$H59*(1-Inputs!$E164)/(Inputs!$E220*12))</f>
        <v>36.666666666666664</v>
      </c>
      <c r="HH304" s="45">
        <f>IF(HH$13=1,0,$H59*(1-Inputs!$E164)/(Inputs!$E220*12))</f>
        <v>36.666666666666664</v>
      </c>
      <c r="HI304" s="45">
        <f>IF(HI$13=1,0,$H59*(1-Inputs!$E164)/(Inputs!$E220*12))</f>
        <v>36.666666666666664</v>
      </c>
      <c r="HJ304" s="45">
        <f>IF(HJ$13=1,0,$H59*(1-Inputs!$E164)/(Inputs!$E220*12))</f>
        <v>36.666666666666664</v>
      </c>
      <c r="HK304" s="45">
        <f>IF(HK$13=1,0,$H59*(1-Inputs!$E164)/(Inputs!$E220*12))</f>
        <v>36.666666666666664</v>
      </c>
      <c r="HL304" s="45">
        <f>IF(HL$13=1,0,$H59*(1-Inputs!$E164)/(Inputs!$E220*12))</f>
        <v>36.666666666666664</v>
      </c>
      <c r="HM304" s="45">
        <f>IF(HM$13=1,0,$H59*(1-Inputs!$E164)/(Inputs!$E220*12))</f>
        <v>36.666666666666664</v>
      </c>
      <c r="HN304" s="45">
        <f>IF(HN$13=1,0,$H59*(1-Inputs!$E164)/(Inputs!$E220*12))</f>
        <v>36.666666666666664</v>
      </c>
      <c r="HO304" s="45">
        <f>IF(HO$13=1,0,$H59*(1-Inputs!$E164)/(Inputs!$E220*12))</f>
        <v>36.666666666666664</v>
      </c>
      <c r="HP304" s="45">
        <f>IF(HP$13=1,0,$H59*(1-Inputs!$E164)/(Inputs!$E220*12))</f>
        <v>36.666666666666664</v>
      </c>
      <c r="HQ304" s="45">
        <f>IF(HQ$13=1,0,$H59*(1-Inputs!$E164)/(Inputs!$E220*12))</f>
        <v>36.666666666666664</v>
      </c>
      <c r="HR304" s="45">
        <f>IF(HR$13=1,0,$H59*(1-Inputs!$E164)/(Inputs!$E220*12))</f>
        <v>36.666666666666664</v>
      </c>
      <c r="HS304" s="45">
        <f>IF(HS$13=1,0,$H59*(1-Inputs!$E164)/(Inputs!$E220*12))</f>
        <v>36.666666666666664</v>
      </c>
      <c r="HT304" s="45">
        <f>IF(HT$13=1,0,$H59*(1-Inputs!$E164)/(Inputs!$E220*12))</f>
        <v>36.666666666666664</v>
      </c>
      <c r="HU304" s="45">
        <f>IF(HU$13=1,0,$H59*(1-Inputs!$E164)/(Inputs!$E220*12))</f>
        <v>36.666666666666664</v>
      </c>
      <c r="HV304" s="45">
        <f>IF(HV$13=1,0,$H59*(1-Inputs!$E164)/(Inputs!$E220*12))</f>
        <v>36.666666666666664</v>
      </c>
      <c r="HW304" s="45">
        <f>IF(HW$13=1,0,$H59*(1-Inputs!$E164)/(Inputs!$E220*12))</f>
        <v>36.666666666666664</v>
      </c>
      <c r="HX304" s="45">
        <f>IF(HX$13=1,0,$H59*(1-Inputs!$E164)/(Inputs!$E220*12))</f>
        <v>36.666666666666664</v>
      </c>
      <c r="HY304" s="45">
        <f>IF(HY$13=1,0,$H59*(1-Inputs!$E164)/(Inputs!$E220*12))</f>
        <v>36.666666666666664</v>
      </c>
      <c r="HZ304" s="45">
        <f>IF(HZ$13=1,0,$H59*(1-Inputs!$E164)/(Inputs!$E220*12))</f>
        <v>36.666666666666664</v>
      </c>
      <c r="IA304" s="45">
        <f>IF(IA$13=1,0,$H59*(1-Inputs!$E164)/(Inputs!$E220*12))</f>
        <v>36.666666666666664</v>
      </c>
      <c r="IB304" s="45">
        <f>IF(IB$13=1,0,$H59*(1-Inputs!$E164)/(Inputs!$E220*12))</f>
        <v>36.666666666666664</v>
      </c>
      <c r="IC304" s="45">
        <f>IF(IC$13=1,0,$H59*(1-Inputs!$E164)/(Inputs!$E220*12))</f>
        <v>36.666666666666664</v>
      </c>
      <c r="ID304" s="45">
        <f>IF(ID$13=1,0,$H59*(1-Inputs!$E164)/(Inputs!$E220*12))</f>
        <v>36.666666666666664</v>
      </c>
      <c r="IE304" s="45">
        <f>IF(IE$13=1,0,$H59*(1-Inputs!$E164)/(Inputs!$E220*12))</f>
        <v>36.666666666666664</v>
      </c>
      <c r="IF304" s="45">
        <f>IF(IF$13=1,0,$H59*(1-Inputs!$E164)/(Inputs!$E220*12))</f>
        <v>36.666666666666664</v>
      </c>
      <c r="IG304" s="45">
        <f>IF(IG$13=1,0,$H59*(1-Inputs!$E164)/(Inputs!$E220*12))</f>
        <v>36.666666666666664</v>
      </c>
      <c r="IH304" s="45">
        <f>IF(IH$13=1,0,$H59*(1-Inputs!$E164)/(Inputs!$E220*12))</f>
        <v>36.666666666666664</v>
      </c>
      <c r="II304" s="45">
        <f>IF(II$13=1,0,($II59)*(Inputs!$F220))</f>
        <v>51.853065469454407</v>
      </c>
      <c r="IJ304" s="45">
        <f>IF(IJ$13=1,0,($II59)*(Inputs!$F220))</f>
        <v>51.853065469454407</v>
      </c>
      <c r="IK304" s="45">
        <f>IF(IK$13=1,0,($II59)*(Inputs!$F220))</f>
        <v>51.853065469454407</v>
      </c>
      <c r="IL304" s="45">
        <f>IF(IL$13=1,0,($II59)*(Inputs!$F220))</f>
        <v>51.853065469454407</v>
      </c>
      <c r="IM304" s="45">
        <f>IF(IM$13=1,0,($II59)*(Inputs!$F220))</f>
        <v>51.853065469454407</v>
      </c>
      <c r="IN304" s="45">
        <f>IF(IN$13=1,0,($II59)*(Inputs!$F220))</f>
        <v>51.853065469454407</v>
      </c>
      <c r="IO304" s="45">
        <f>IF(IO$13=1,0,($II59)*(Inputs!$F220))</f>
        <v>51.853065469454407</v>
      </c>
      <c r="IP304" s="45">
        <f>IF(IP$13=1,0,($II59)*(Inputs!$F220))</f>
        <v>51.853065469454407</v>
      </c>
      <c r="IQ304" s="45">
        <f>IF(IQ$13=1,0,($II59)*(Inputs!$F220))</f>
        <v>51.853065469454407</v>
      </c>
      <c r="IR304" s="45">
        <f>IF(IR$13=1,0,($II59)*(Inputs!$F220))</f>
        <v>51.853065469454407</v>
      </c>
      <c r="IS304" s="45">
        <f>IF(IS$13=1,0,($II59)*(Inputs!$F220))</f>
        <v>51.853065469454407</v>
      </c>
      <c r="IT304" s="45">
        <f>IF(IT$13=1,0,($II59)*(Inputs!$F220))</f>
        <v>51.853065469454407</v>
      </c>
      <c r="IU304" s="45">
        <f>IF(IU$13=1,0,($II59)*(Inputs!$F220))</f>
        <v>51.853065469454407</v>
      </c>
      <c r="IV304" s="45">
        <f>IF(IV$13=1,0,($II59)*(Inputs!$F220))</f>
        <v>51.853065469454407</v>
      </c>
      <c r="IW304" s="45">
        <f>IF(IW$13=1,0,($II59)*(Inputs!$F220))</f>
        <v>51.853065469454407</v>
      </c>
      <c r="IX304" s="45">
        <f>IF(IX$13=1,0,($II59)*(Inputs!$F220))</f>
        <v>51.853065469454407</v>
      </c>
      <c r="IY304" s="45">
        <f>IF(IY$13=1,0,($II59)*(Inputs!$F220))</f>
        <v>51.853065469454407</v>
      </c>
      <c r="IZ304" s="45">
        <f>IF(IZ$13=1,0,($II59)*(Inputs!$F220))</f>
        <v>51.853065469454407</v>
      </c>
      <c r="JA304" s="45">
        <f>IF(JA$13=1,0,($II59)*(Inputs!$F220))</f>
        <v>51.853065469454407</v>
      </c>
      <c r="JB304" s="45">
        <f>IF(JB$13=1,0,($II59)*(Inputs!$F220))</f>
        <v>51.853065469454407</v>
      </c>
      <c r="JC304" s="45">
        <f>IF(JC$13=1,0,($II59)*(Inputs!$F220))</f>
        <v>51.853065469454407</v>
      </c>
      <c r="JD304" s="45">
        <f>IF(JD$13=1,0,($II59)*(Inputs!$F220))</f>
        <v>51.853065469454407</v>
      </c>
      <c r="JE304" s="45">
        <f>IF(JE$13=1,0,($II59)*(Inputs!$F220))</f>
        <v>51.853065469454407</v>
      </c>
      <c r="JF304" s="45">
        <f>IF(JF$13=1,0,($II59)*(Inputs!$F220))</f>
        <v>51.853065469454407</v>
      </c>
      <c r="JG304" s="45">
        <f>IF(JG$13=1,0,($II59)*(Inputs!$F220))</f>
        <v>51.853065469454407</v>
      </c>
      <c r="JH304" s="45">
        <f>IF(JH$13=1,0,($II59)*(Inputs!$F220))</f>
        <v>51.853065469454407</v>
      </c>
      <c r="JI304" s="45">
        <f>IF(JI$13=1,0,($II59)*(Inputs!$F220))</f>
        <v>51.853065469454407</v>
      </c>
      <c r="JJ304" s="45">
        <f>IF(JJ$13=1,0,($II59)*(Inputs!$F220))</f>
        <v>51.853065469454407</v>
      </c>
      <c r="JK304" s="45">
        <f>IF(JK$13=1,0,($II59)*(Inputs!$F220))</f>
        <v>51.853065469454407</v>
      </c>
      <c r="JL304" s="45">
        <f>IF(JL$13=1,0,($II59)*(Inputs!$F220))</f>
        <v>51.853065469454407</v>
      </c>
      <c r="JM304" s="45">
        <f>IF(JM$13=1,0,($II59)*(Inputs!$F220))</f>
        <v>51.853065469454407</v>
      </c>
      <c r="JN304" s="45">
        <f>IF(JN$13=1,0,($II59)*(Inputs!$F220))</f>
        <v>51.853065469454407</v>
      </c>
      <c r="JO304" s="45">
        <f>IF(JO$13=1,0,($II59)*(Inputs!$F220))</f>
        <v>51.853065469454407</v>
      </c>
      <c r="JP304" s="45">
        <f>IF(JP$13=1,0,($II59)*(Inputs!$F220))</f>
        <v>51.853065469454407</v>
      </c>
      <c r="JQ304" s="45">
        <f>IF(JQ$13=1,0,($II59)*(Inputs!$F220))</f>
        <v>51.853065469454407</v>
      </c>
      <c r="JR304" s="45">
        <f>IF(JR$13=1,0,($II59)*(Inputs!$F220))</f>
        <v>51.853065469454407</v>
      </c>
      <c r="JS304" s="45">
        <f>IF(JS$13=1,0,($II59)*(Inputs!$F220))</f>
        <v>51.853065469454407</v>
      </c>
      <c r="JT304" s="45">
        <f>IF(JT$13=1,0,($II59)*(Inputs!$F220))</f>
        <v>51.853065469454407</v>
      </c>
      <c r="JU304" s="45">
        <f>IF(JU$13=1,0,($II59)*(Inputs!$F220))</f>
        <v>51.853065469454407</v>
      </c>
      <c r="JV304" s="45">
        <f>IF(JV$13=1,0,($II59)*(Inputs!$F220))</f>
        <v>51.853065469454407</v>
      </c>
      <c r="JW304" s="45">
        <f>IF(JW$13=1,0,($II59)*(Inputs!$F220))</f>
        <v>51.853065469454407</v>
      </c>
      <c r="JX304" s="45">
        <f>IF(JX$13=1,0,($II59)*(Inputs!$F220))</f>
        <v>51.853065469454407</v>
      </c>
      <c r="JY304" s="45">
        <f>IF(JY$13=1,0,($II59)*(Inputs!$F220))</f>
        <v>51.853065469454407</v>
      </c>
      <c r="JZ304" s="45">
        <f>IF(JZ$13=1,0,($II59)*(Inputs!$F220))</f>
        <v>51.853065469454407</v>
      </c>
      <c r="KA304" s="45">
        <f>IF(KA$13=1,0,($II59)*(Inputs!$F220))</f>
        <v>51.853065469454407</v>
      </c>
      <c r="KB304" s="45">
        <f>IF(KB$13=1,0,($II59)*(Inputs!$F220))</f>
        <v>51.853065469454407</v>
      </c>
      <c r="KC304" s="45">
        <f>IF(KC$13=1,0,($II59)*(Inputs!$F220))</f>
        <v>51.853065469454407</v>
      </c>
      <c r="KD304" s="45">
        <f>IF(KD$13=1,0,($II59)*(Inputs!$F220))</f>
        <v>51.853065469454407</v>
      </c>
      <c r="KE304" s="45">
        <f>IF(KE$13=1,0,($II59)*(Inputs!$F220))</f>
        <v>51.853065469454407</v>
      </c>
      <c r="KF304" s="45">
        <f>IF(KF$13=1,0,($II59)*(Inputs!$F220))</f>
        <v>51.853065469454407</v>
      </c>
      <c r="KG304" s="45">
        <f>IF(KG$13=1,0,($II59)*(Inputs!$F220))</f>
        <v>51.853065469454407</v>
      </c>
      <c r="KH304" s="45">
        <f>IF(KH$13=1,0,($II59)*(Inputs!$F220))</f>
        <v>51.853065469454407</v>
      </c>
      <c r="KI304" s="45">
        <f>IF(KI$13=1,0,($II59)*(Inputs!$F220))</f>
        <v>51.853065469454407</v>
      </c>
      <c r="KJ304" s="45">
        <f>IF(KJ$13=1,0,($II59)*(Inputs!$F220))</f>
        <v>51.853065469454407</v>
      </c>
      <c r="KK304" s="45">
        <f>IF(KK$13=1,0,($II59)*(Inputs!$F220))</f>
        <v>51.853065469454407</v>
      </c>
      <c r="KL304" s="45">
        <f>IF(KL$13=1,0,($II59)*(Inputs!$F220))</f>
        <v>51.853065469454407</v>
      </c>
      <c r="KM304" s="45">
        <f>IF(KM$13=1,0,($II59)*(Inputs!$F220))</f>
        <v>51.853065469454407</v>
      </c>
      <c r="KN304" s="45">
        <f>IF(KN$13=1,0,($II59)*(Inputs!$F220))</f>
        <v>51.853065469454407</v>
      </c>
      <c r="KO304" s="45">
        <f>IF(KO$13=1,0,($II59)*(Inputs!$F220))</f>
        <v>51.853065469454407</v>
      </c>
      <c r="KP304" s="45">
        <f>IF(KP$13=1,0,($II59)*(Inputs!$F220))</f>
        <v>51.853065469454407</v>
      </c>
      <c r="KQ304" s="45">
        <f>IF(KQ$13=1,0,($II59)*(Inputs!$F220))</f>
        <v>51.853065469454407</v>
      </c>
      <c r="KR304" s="45">
        <f>IF(KR$13=1,0,($II59)*(Inputs!$F220))</f>
        <v>51.853065469454407</v>
      </c>
      <c r="KS304" s="45">
        <f>IF(KS$13=1,0,($II59)*(Inputs!$F220))</f>
        <v>51.853065469454407</v>
      </c>
      <c r="KT304" s="45">
        <f>IF(KT$13=1,0,($II59)*(Inputs!$F220))</f>
        <v>51.853065469454407</v>
      </c>
      <c r="KU304" s="45">
        <f>IF(KU$13=1,0,($II59)*(Inputs!$F220))</f>
        <v>51.853065469454407</v>
      </c>
      <c r="KV304" s="45">
        <f>IF(KV$13=1,0,($II59)*(Inputs!$F220))</f>
        <v>51.853065469454407</v>
      </c>
      <c r="KW304" s="45">
        <f>IF(KW$13=1,0,($II59)*(Inputs!$F220))</f>
        <v>51.853065469454407</v>
      </c>
      <c r="KX304" s="45">
        <f>IF(KX$13=1,0,($II59)*(Inputs!$F220))</f>
        <v>51.853065469454407</v>
      </c>
      <c r="KY304" s="45">
        <f>IF(KY$13=1,0,($II59)*(Inputs!$F220))</f>
        <v>51.853065469454407</v>
      </c>
      <c r="KZ304" s="45">
        <f>IF(KZ$13=1,0,($II59)*(Inputs!$F220))</f>
        <v>51.853065469454407</v>
      </c>
      <c r="LA304" s="45">
        <f>IF(LA$13=1,0,($II59)*(Inputs!$F220))</f>
        <v>51.853065469454407</v>
      </c>
      <c r="LB304" s="45">
        <f>IF(LB$13=1,0,($II59)*(Inputs!$F220))</f>
        <v>51.853065469454407</v>
      </c>
      <c r="LC304" s="45">
        <f>IF(LC$13=1,0,($II59)*(Inputs!$F220))</f>
        <v>51.853065469454407</v>
      </c>
      <c r="LD304" s="45">
        <f>IF(LD$13=1,0,($II59)*(Inputs!$F220))</f>
        <v>51.853065469454407</v>
      </c>
      <c r="LE304" s="45">
        <f>IF(LE$13=1,0,($II59)*(Inputs!$F220))</f>
        <v>51.853065469454407</v>
      </c>
      <c r="LF304" s="45">
        <f>IF(LF$13=1,0,($II59)*(Inputs!$F220))</f>
        <v>51.853065469454407</v>
      </c>
      <c r="LG304" s="45">
        <f>IF(LG$13=1,0,($II59)*(Inputs!$F220))</f>
        <v>51.853065469454407</v>
      </c>
      <c r="LH304" s="45">
        <f>IF(LH$13=1,0,($II59)*(Inputs!$F220))</f>
        <v>51.853065469454407</v>
      </c>
      <c r="LI304" s="45">
        <f>IF(LI$13=1,0,($II59)*(Inputs!$F220))</f>
        <v>51.853065469454407</v>
      </c>
      <c r="LJ304" s="45">
        <f>IF(LJ$13=1,0,($II59)*(Inputs!$F220))</f>
        <v>51.853065469454407</v>
      </c>
      <c r="LK304" s="45">
        <f>IF(LK$13=1,0,($II59)*(Inputs!$F220))</f>
        <v>51.853065469454407</v>
      </c>
      <c r="LL304" s="45">
        <f>IF(LL$13=1,0,($II59)*(Inputs!$F220))</f>
        <v>51.853065469454407</v>
      </c>
      <c r="LM304" s="45">
        <f>IF(LM$13=1,0,($II59)*(Inputs!$F220))</f>
        <v>51.853065469454407</v>
      </c>
      <c r="LN304" s="45">
        <f>IF(LN$13=1,0,($II59)*(Inputs!$F220))</f>
        <v>51.853065469454407</v>
      </c>
      <c r="LO304" s="45">
        <f>IF(LO$13=1,0,($II59)*(Inputs!$F220))</f>
        <v>51.853065469454407</v>
      </c>
      <c r="LP304" s="45">
        <f>IF(LP$13=1,0,($II59)*(Inputs!$F220))</f>
        <v>51.853065469454407</v>
      </c>
      <c r="LQ304" s="45">
        <f>IF(LQ$13=1,0,($II59)*(Inputs!$F220))</f>
        <v>51.853065469454407</v>
      </c>
      <c r="LR304" s="45">
        <f>IF(LR$13=1,0,($II59)*(Inputs!$F220))</f>
        <v>51.853065469454407</v>
      </c>
      <c r="LS304" s="45">
        <f>IF(LS$13=1,0,($II59)*(Inputs!$F220))</f>
        <v>51.853065469454407</v>
      </c>
      <c r="LT304" s="45">
        <f>IF(LT$13=1,0,($II59)*(Inputs!$F220))</f>
        <v>51.853065469454407</v>
      </c>
      <c r="LU304" s="45"/>
      <c r="LV304" s="45"/>
      <c r="LW304" s="45"/>
      <c r="LX304" s="45"/>
      <c r="LY304" s="45"/>
      <c r="LZ304" s="45"/>
      <c r="MA304" s="45"/>
      <c r="MB304" s="45"/>
      <c r="MC304" s="45"/>
      <c r="MD304" s="45"/>
      <c r="ME304" s="45"/>
      <c r="MF304" s="45"/>
      <c r="MG304" s="45"/>
      <c r="MH304" s="45"/>
      <c r="MI304" s="45"/>
      <c r="MJ304" s="45"/>
      <c r="MK304" s="45"/>
      <c r="ML304" s="45"/>
      <c r="MM304" s="45"/>
      <c r="MN304" s="45"/>
      <c r="MO304" s="45"/>
      <c r="MP304" s="45"/>
      <c r="MQ304" s="45"/>
      <c r="MR304" s="45"/>
      <c r="MS304" s="45"/>
      <c r="MT304" s="45"/>
      <c r="MU304" s="45"/>
      <c r="MV304" s="45"/>
      <c r="MW304" s="45"/>
      <c r="MX304" s="45"/>
      <c r="MY304" s="45"/>
      <c r="MZ304" s="45"/>
      <c r="NA304" s="45"/>
      <c r="NB304" s="45"/>
      <c r="NC304" s="45"/>
      <c r="ND304" s="45"/>
      <c r="NE304" s="45"/>
      <c r="NF304" s="45"/>
      <c r="NG304" s="45"/>
      <c r="NH304" s="45"/>
      <c r="NI304" s="45"/>
      <c r="NJ304" s="45"/>
      <c r="NK304" s="45"/>
      <c r="NL304" s="45"/>
      <c r="NM304" s="45"/>
      <c r="NN304" s="45"/>
      <c r="NO304" s="45"/>
      <c r="NP304" s="45"/>
      <c r="NQ304" s="45"/>
      <c r="NR304" s="45"/>
      <c r="NS304" s="45"/>
      <c r="NT304" s="45"/>
      <c r="NU304" s="45"/>
      <c r="NV304" s="45"/>
      <c r="NW304" s="45"/>
      <c r="NX304" s="45"/>
      <c r="NY304" s="45"/>
      <c r="NZ304" s="45"/>
      <c r="OA304" s="45"/>
      <c r="OB304" s="45"/>
      <c r="OC304" s="45"/>
      <c r="OD304" s="45"/>
      <c r="OE304" s="45"/>
      <c r="OF304" s="45"/>
      <c r="OG304" s="45"/>
      <c r="OH304" s="45"/>
      <c r="OI304" s="45"/>
      <c r="OJ304" s="45"/>
      <c r="OK304" s="45"/>
      <c r="OL304" s="45"/>
      <c r="OM304" s="45"/>
      <c r="ON304" s="45"/>
      <c r="OO304" s="45"/>
      <c r="OP304" s="45"/>
      <c r="OQ304" s="45"/>
      <c r="OR304" s="45"/>
      <c r="OS304" s="45"/>
      <c r="OT304" s="45"/>
      <c r="OU304" s="45"/>
      <c r="OV304" s="45"/>
      <c r="OW304" s="45"/>
      <c r="OX304" s="45"/>
      <c r="OY304" s="45"/>
      <c r="OZ304" s="45"/>
      <c r="PA304" s="45"/>
      <c r="PB304" s="45"/>
      <c r="PC304" s="45"/>
      <c r="PD304" s="45"/>
      <c r="PE304" s="45"/>
      <c r="PF304" s="45"/>
      <c r="PG304" s="45"/>
      <c r="PH304" s="45"/>
      <c r="PI304" s="45"/>
      <c r="PJ304" s="45"/>
      <c r="PK304" s="45"/>
      <c r="PL304" s="45"/>
      <c r="PM304" s="45"/>
      <c r="PN304" s="45"/>
      <c r="PO304" s="45"/>
      <c r="PP304" s="45"/>
      <c r="PQ304" s="45"/>
      <c r="PR304" s="45"/>
      <c r="PS304" s="45"/>
      <c r="PT304" s="45"/>
      <c r="PU304" s="45"/>
      <c r="PV304" s="45"/>
      <c r="PW304" s="45"/>
      <c r="PX304" s="45"/>
      <c r="PY304" s="45"/>
      <c r="PZ304" s="45"/>
      <c r="QA304" s="45"/>
      <c r="QB304" s="45"/>
      <c r="QC304" s="45"/>
      <c r="QD304" s="45"/>
      <c r="QE304" s="45"/>
      <c r="QF304" s="45"/>
      <c r="QG304" s="45"/>
      <c r="QH304" s="45"/>
      <c r="QI304" s="45"/>
      <c r="QJ304" s="45"/>
      <c r="QK304" s="45"/>
      <c r="QL304" s="45"/>
      <c r="QM304" s="45"/>
      <c r="QN304" s="45"/>
      <c r="QO304" s="45"/>
      <c r="QP304" s="45"/>
      <c r="QQ304" s="45"/>
      <c r="QR304" s="45"/>
      <c r="QS304" s="45"/>
      <c r="QT304" s="45"/>
      <c r="QU304" s="45"/>
    </row>
    <row r="305" spans="2:463" outlineLevel="1">
      <c r="B305" s="1"/>
      <c r="C305" s="75" t="s">
        <v>544</v>
      </c>
      <c r="D305" s="208">
        <f t="shared" si="1029"/>
        <v>0</v>
      </c>
      <c r="E305" s="208">
        <f>(H60+H61)*(1-Inputs!$E$164)+G60+G61</f>
        <v>160500</v>
      </c>
      <c r="F305" s="390">
        <f>Inputs!E225</f>
        <v>5</v>
      </c>
      <c r="G305" s="50" t="s">
        <v>95</v>
      </c>
      <c r="H305" s="251">
        <f t="shared" si="1028"/>
        <v>160500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5">
        <v>0</v>
      </c>
      <c r="V305" s="45">
        <v>0</v>
      </c>
      <c r="W305" s="45">
        <v>0</v>
      </c>
      <c r="X305" s="45">
        <v>0</v>
      </c>
      <c r="Y305" s="45">
        <v>0</v>
      </c>
      <c r="Z305" s="45">
        <v>0</v>
      </c>
      <c r="AA305" s="45">
        <f>IF(AA$13=1,0,($H60+$H61)*(1-Inputs!$E164)/(Inputs!$E225*12))</f>
        <v>0</v>
      </c>
      <c r="AB305" s="45">
        <f>IF(AB$13=1,0,($H60+$H61)*(1-Inputs!$E164)/(Inputs!$E225*12))</f>
        <v>0</v>
      </c>
      <c r="AC305" s="45">
        <f>IF(AC$13=1,0,($H60+$H61)*(1-Inputs!$E164)/(Inputs!$E225*12))</f>
        <v>0</v>
      </c>
      <c r="AD305" s="45">
        <f>IF(AD$13=1,0,($H60+$H61)*(1-Inputs!$E164)/(Inputs!$E225*12))</f>
        <v>0</v>
      </c>
      <c r="AE305" s="45">
        <f>IF(AE$13=1,0,($H60+$H61)*(1-Inputs!$E164)/(Inputs!$E225*12))</f>
        <v>0</v>
      </c>
      <c r="AF305" s="45">
        <f>IF(AF$13=1,0,($H60+$H61)*(1-Inputs!$E164)/(Inputs!$E225*12))</f>
        <v>0</v>
      </c>
      <c r="AG305" s="45">
        <f>IF(AG$13=1,0,($H60+$H61)*(1-Inputs!$E164)/(Inputs!$E225*12))</f>
        <v>2675</v>
      </c>
      <c r="AH305" s="45">
        <f>IF(AH$13=1,0,($H60+$H61)*(1-Inputs!$E164)/(Inputs!$E225*12))</f>
        <v>2675</v>
      </c>
      <c r="AI305" s="45">
        <f>IF(AI$13=1,0,($H60+$H61)*(1-Inputs!$E164)/(Inputs!$E225*12))</f>
        <v>2675</v>
      </c>
      <c r="AJ305" s="45">
        <f>IF(AJ$13=1,0,($H60+$H61)*(1-Inputs!$E164)/(Inputs!$E225*12))</f>
        <v>2675</v>
      </c>
      <c r="AK305" s="45">
        <f>IF(AK$13=1,0,($H60+$H61)*(1-Inputs!$E164)/(Inputs!$E225*12))</f>
        <v>2675</v>
      </c>
      <c r="AL305" s="45">
        <f>IF(AL$13=1,0,($H60+$H61)*(1-Inputs!$E164)/(Inputs!$E225*12))</f>
        <v>2675</v>
      </c>
      <c r="AM305" s="45">
        <f>IF(AM$13=1,0,($H60+$H61)*(1-Inputs!$E164)/(Inputs!$E225*12))</f>
        <v>2675</v>
      </c>
      <c r="AN305" s="45">
        <f>IF(AN$13=1,0,($H60+$H61)*(1-Inputs!$E164)/(Inputs!$E225*12))</f>
        <v>2675</v>
      </c>
      <c r="AO305" s="45">
        <f>IF(AO$13=1,0,($H60+$H61)*(1-Inputs!$E164)/(Inputs!$E225*12))</f>
        <v>2675</v>
      </c>
      <c r="AP305" s="45">
        <f>IF(AP$13=1,0,($H60+$H61)*(1-Inputs!$E164)/(Inputs!$E225*12))</f>
        <v>2675</v>
      </c>
      <c r="AQ305" s="45">
        <f>IF(AQ$13=1,0,($H60+$H61)*(1-Inputs!$E164)/(Inputs!$E225*12))</f>
        <v>2675</v>
      </c>
      <c r="AR305" s="45">
        <f>IF(AR$13=1,0,($H60+$H61)*(1-Inputs!$E164)/(Inputs!$E225*12))</f>
        <v>2675</v>
      </c>
      <c r="AS305" s="45">
        <f>IF(AS$13=1,0,($H60+$H61)*(1-Inputs!$E164)/(Inputs!$E225*12))</f>
        <v>2675</v>
      </c>
      <c r="AT305" s="45">
        <f>IF(AT$13=1,0,($H60+$H61)*(1-Inputs!$E164)/(Inputs!$E225*12))</f>
        <v>2675</v>
      </c>
      <c r="AU305" s="45">
        <f>IF(AU$13=1,0,($H60+$H61)*(1-Inputs!$E164)/(Inputs!$E225*12))</f>
        <v>2675</v>
      </c>
      <c r="AV305" s="45">
        <f>IF(AV$13=1,0,($H60+$H61)*(1-Inputs!$E164)/(Inputs!$E225*12))</f>
        <v>2675</v>
      </c>
      <c r="AW305" s="45">
        <f>IF(AW$13=1,0,($H60+$H61)*(1-Inputs!$E164)/(Inputs!$E225*12))</f>
        <v>2675</v>
      </c>
      <c r="AX305" s="45">
        <f>IF(AX$13=1,0,($H60+$H61)*(1-Inputs!$E164)/(Inputs!$E225*12))</f>
        <v>2675</v>
      </c>
      <c r="AY305" s="45">
        <f>IF(AY$13=1,0,($H60+$H61)*(1-Inputs!$E164)/(Inputs!$E225*12))</f>
        <v>2675</v>
      </c>
      <c r="AZ305" s="45">
        <f>IF(AZ$13=1,0,($H60+$H61)*(1-Inputs!$E164)/(Inputs!$E225*12))</f>
        <v>2675</v>
      </c>
      <c r="BA305" s="45">
        <f>IF(BA$13=1,0,($H60+$H61)*(1-Inputs!$E164)/(Inputs!$E225*12))</f>
        <v>2675</v>
      </c>
      <c r="BB305" s="45">
        <f>IF(BB$13=1,0,($H60+$H61)*(1-Inputs!$E164)/(Inputs!$E225*12))</f>
        <v>2675</v>
      </c>
      <c r="BC305" s="45">
        <f>IF(BC$13=1,0,($H60+$H61)*(1-Inputs!$E164)/(Inputs!$E225*12))</f>
        <v>2675</v>
      </c>
      <c r="BD305" s="45">
        <f>IF(BD$13=1,0,($H60+$H61)*(1-Inputs!$E164)/(Inputs!$E225*12))</f>
        <v>2675</v>
      </c>
      <c r="BE305" s="45">
        <f>IF(BE$13=1,0,($H60+$H61)*(1-Inputs!$E164)/(Inputs!$E225*12))</f>
        <v>2675</v>
      </c>
      <c r="BF305" s="45">
        <f>IF(BF$13=1,0,($H60+$H61)*(1-Inputs!$E164)/(Inputs!$E225*12))</f>
        <v>2675</v>
      </c>
      <c r="BG305" s="45">
        <f>IF(BG$13=1,0,($H60+$H61)*(1-Inputs!$E164)/(Inputs!$E225*12))</f>
        <v>2675</v>
      </c>
      <c r="BH305" s="45">
        <f>IF(BH$13=1,0,($H60+$H61)*(1-Inputs!$E164)/(Inputs!$E225*12))</f>
        <v>2675</v>
      </c>
      <c r="BI305" s="45">
        <f>IF(BI$13=1,0,($H60+$H61)*(1-Inputs!$E164)/(Inputs!$E225*12))</f>
        <v>2675</v>
      </c>
      <c r="BJ305" s="45">
        <f>IF(BJ$13=1,0,($H60+$H61)*(1-Inputs!$E164)/(Inputs!$E225*12))</f>
        <v>2675</v>
      </c>
      <c r="BK305" s="45">
        <f>IF(BK$13=1,0,($H60+$H61)*(1-Inputs!$E164)/(Inputs!$E225*12))</f>
        <v>2675</v>
      </c>
      <c r="BL305" s="45">
        <f>IF(BL$13=1,0,($H60+$H61)*(1-Inputs!$E164)/(Inputs!$E225*12))</f>
        <v>2675</v>
      </c>
      <c r="BM305" s="45">
        <f>IF(BM$13=1,0,($H60+$H61)*(1-Inputs!$E164)/(Inputs!$E225*12))</f>
        <v>2675</v>
      </c>
      <c r="BN305" s="45">
        <f>IF(BN$13=1,0,($H60+$H61)*(1-Inputs!$E164)/(Inputs!$E225*12))</f>
        <v>2675</v>
      </c>
      <c r="BO305" s="45">
        <f>IF(BO$13=1,0,($H60+$H61)*(1-Inputs!$E164)/(Inputs!$E225*12))</f>
        <v>2675</v>
      </c>
      <c r="BP305" s="45">
        <f>IF(BP$13=1,0,($H60+$H61)*(1-Inputs!$E164)/(Inputs!$E225*12))</f>
        <v>2675</v>
      </c>
      <c r="BQ305" s="45">
        <f>IF(BQ$13=1,0,($H60+$H61)*(1-Inputs!$E164)/(Inputs!$E225*12))</f>
        <v>2675</v>
      </c>
      <c r="BR305" s="45">
        <f>IF(BR$13=1,0,($H60+$H61)*(1-Inputs!$E164)/(Inputs!$E225*12))</f>
        <v>2675</v>
      </c>
      <c r="BS305" s="45">
        <f>IF(BS$13=1,0,($H60+$H61)*(1-Inputs!$E164)/(Inputs!$E225*12))</f>
        <v>2675</v>
      </c>
      <c r="BT305" s="45">
        <f>IF(BT$13=1,0,($H60+$H61)*(1-Inputs!$E164)/(Inputs!$E225*12))</f>
        <v>2675</v>
      </c>
      <c r="BU305" s="45">
        <f>IF(BU$13=1,0,($H60+$H61)*(1-Inputs!$E164)/(Inputs!$E225*12))</f>
        <v>2675</v>
      </c>
      <c r="BV305" s="45">
        <f>IF(BV$13=1,0,($H60+$H61)*(1-Inputs!$E164)/(Inputs!$E225*12))</f>
        <v>2675</v>
      </c>
      <c r="BW305" s="45">
        <f>IF(BW$13=1,0,($H60+$H61)*(1-Inputs!$E164)/(Inputs!$E225*12))</f>
        <v>2675</v>
      </c>
      <c r="BX305" s="45">
        <f>IF(BX$13=1,0,($H60+$H61)*(1-Inputs!$E164)/(Inputs!$E225*12))</f>
        <v>2675</v>
      </c>
      <c r="BY305" s="45">
        <f>IF(BY$13=1,0,($H60+$H61)*(1-Inputs!$E164)/(Inputs!$E225*12))</f>
        <v>2675</v>
      </c>
      <c r="BZ305" s="45">
        <f>IF(BZ$13=1,0,($H60+$H61)*(1-Inputs!$E164)/(Inputs!$E225*12))</f>
        <v>2675</v>
      </c>
      <c r="CA305" s="45">
        <f>IF(CA$13=1,0,($H60+$H61)*(1-Inputs!$E164)/(Inputs!$E225*12))</f>
        <v>2675</v>
      </c>
      <c r="CB305" s="45">
        <f>IF(CB$13=1,0,($H60+$H61)*(1-Inputs!$E164)/(Inputs!$E225*12))</f>
        <v>2675</v>
      </c>
      <c r="CC305" s="45">
        <f>IF(CC$13=1,0,($H60+$H61)*(1-Inputs!$E164)/(Inputs!$E225*12))</f>
        <v>2675</v>
      </c>
      <c r="CD305" s="45">
        <f>IF(CD$13=1,0,($H60+$H61)*(1-Inputs!$E164)/(Inputs!$E225*12))</f>
        <v>2675</v>
      </c>
      <c r="CE305" s="45">
        <f>IF(CE$13=1,0,($H60+$H61)*(1-Inputs!$E164)/(Inputs!$E225*12))</f>
        <v>2675</v>
      </c>
      <c r="CF305" s="45">
        <f>IF(CF$13=1,0,($H60+$H61)*(1-Inputs!$E164)/(Inputs!$E225*12))</f>
        <v>2675</v>
      </c>
      <c r="CG305" s="45">
        <f>IF(CG$13=1,0,($H60+$H61)*(1-Inputs!$E164)/(Inputs!$E225*12))</f>
        <v>2675</v>
      </c>
      <c r="CH305" s="45">
        <f>IF(CH$13=1,0,($H60+$H61)*(1-Inputs!$E164)/(Inputs!$E225*12))</f>
        <v>2675</v>
      </c>
      <c r="CI305" s="45">
        <f>IF(CI$13=1,0,($H60+$H61)*(1-Inputs!$E164)/(Inputs!$E225*12))</f>
        <v>2675</v>
      </c>
      <c r="CJ305" s="45">
        <f>IF(CJ$13=1,0,($H60+$H61)*(1-Inputs!$E164)/(Inputs!$E225*12))</f>
        <v>2675</v>
      </c>
      <c r="CK305" s="45">
        <f>IF(CK$13=1,0,($H60+$H61)*(1-Inputs!$E164)/(Inputs!$E225*12))</f>
        <v>2675</v>
      </c>
      <c r="CL305" s="45">
        <f>IF(CL$13=1,0,($H60+$H61)*(1-Inputs!$E164)/(Inputs!$E225*12))</f>
        <v>2675</v>
      </c>
      <c r="CM305" s="45">
        <f>IF(CM$13=1,0,($H60+$H61)*(1-Inputs!$E164)/(Inputs!$E225*12))</f>
        <v>2675</v>
      </c>
      <c r="CN305" s="45">
        <f>IF(CN$13=1,0,($H60+$H61)*(1-Inputs!$E164)/(Inputs!$E225*12))</f>
        <v>2675</v>
      </c>
      <c r="CO305" s="45">
        <v>0</v>
      </c>
      <c r="CP305" s="45">
        <v>0</v>
      </c>
      <c r="CQ305" s="45">
        <v>0</v>
      </c>
      <c r="CR305" s="45">
        <v>0</v>
      </c>
      <c r="CS305" s="45">
        <v>0</v>
      </c>
      <c r="CT305" s="45">
        <v>0</v>
      </c>
      <c r="CU305" s="45">
        <v>0</v>
      </c>
      <c r="CV305" s="45">
        <v>0</v>
      </c>
      <c r="CW305" s="45">
        <v>0</v>
      </c>
      <c r="CX305" s="45">
        <v>0</v>
      </c>
      <c r="CY305" s="45">
        <v>0</v>
      </c>
      <c r="CZ305" s="45">
        <v>0</v>
      </c>
      <c r="DA305" s="45">
        <v>0</v>
      </c>
      <c r="DB305" s="45">
        <v>0</v>
      </c>
      <c r="DC305" s="45">
        <v>0</v>
      </c>
      <c r="DD305" s="45">
        <v>0</v>
      </c>
      <c r="DE305" s="45">
        <v>0</v>
      </c>
      <c r="DF305" s="45">
        <v>0</v>
      </c>
      <c r="DG305" s="45">
        <v>0</v>
      </c>
      <c r="DH305" s="45">
        <v>0</v>
      </c>
      <c r="DI305" s="45">
        <v>0</v>
      </c>
      <c r="DJ305" s="45">
        <v>0</v>
      </c>
      <c r="DK305" s="45">
        <v>0</v>
      </c>
      <c r="DL305" s="45">
        <v>0</v>
      </c>
      <c r="DM305" s="45">
        <v>0</v>
      </c>
      <c r="DN305" s="45">
        <v>0</v>
      </c>
      <c r="DO305" s="45">
        <v>0</v>
      </c>
      <c r="DP305" s="45">
        <v>0</v>
      </c>
      <c r="DQ305" s="45">
        <v>0</v>
      </c>
      <c r="DR305" s="45">
        <v>0</v>
      </c>
      <c r="DS305" s="45">
        <v>0</v>
      </c>
      <c r="DT305" s="45">
        <v>0</v>
      </c>
      <c r="DU305" s="45">
        <v>0</v>
      </c>
      <c r="DV305" s="45">
        <v>0</v>
      </c>
      <c r="DW305" s="45">
        <v>0</v>
      </c>
      <c r="DX305" s="45">
        <v>0</v>
      </c>
      <c r="DY305" s="45">
        <v>0</v>
      </c>
      <c r="DZ305" s="45">
        <v>0</v>
      </c>
      <c r="EA305" s="45">
        <v>0</v>
      </c>
      <c r="EB305" s="45">
        <v>0</v>
      </c>
      <c r="EC305" s="45">
        <v>0</v>
      </c>
      <c r="ED305" s="45">
        <v>0</v>
      </c>
      <c r="EE305" s="45">
        <v>0</v>
      </c>
      <c r="EF305" s="45">
        <v>0</v>
      </c>
      <c r="EG305" s="45">
        <v>0</v>
      </c>
      <c r="EH305" s="45">
        <v>0</v>
      </c>
      <c r="EI305" s="45">
        <v>0</v>
      </c>
      <c r="EJ305" s="45">
        <v>0</v>
      </c>
      <c r="EK305" s="45">
        <v>0</v>
      </c>
      <c r="EL305" s="45">
        <v>0</v>
      </c>
      <c r="EM305" s="45">
        <v>0</v>
      </c>
      <c r="EN305" s="45">
        <v>0</v>
      </c>
      <c r="EO305" s="45">
        <v>0</v>
      </c>
      <c r="EP305" s="45">
        <v>0</v>
      </c>
      <c r="EQ305" s="45">
        <v>0</v>
      </c>
      <c r="ER305" s="45">
        <v>0</v>
      </c>
      <c r="ES305" s="45">
        <v>0</v>
      </c>
      <c r="ET305" s="45">
        <v>0</v>
      </c>
      <c r="EU305" s="45">
        <v>0</v>
      </c>
      <c r="EV305" s="45">
        <v>0</v>
      </c>
      <c r="EW305" s="45">
        <v>0</v>
      </c>
      <c r="EX305" s="45">
        <v>0</v>
      </c>
      <c r="EY305" s="45">
        <v>0</v>
      </c>
      <c r="EZ305" s="45">
        <v>0</v>
      </c>
      <c r="FA305" s="45">
        <v>0</v>
      </c>
      <c r="FB305" s="45">
        <v>0</v>
      </c>
      <c r="FC305" s="45">
        <v>0</v>
      </c>
      <c r="FD305" s="45">
        <v>0</v>
      </c>
      <c r="FE305" s="45">
        <v>0</v>
      </c>
      <c r="FF305" s="45">
        <v>0</v>
      </c>
      <c r="FG305" s="45">
        <v>0</v>
      </c>
      <c r="FH305" s="45">
        <v>0</v>
      </c>
      <c r="FI305" s="45">
        <v>0</v>
      </c>
      <c r="FJ305" s="45">
        <v>0</v>
      </c>
      <c r="FK305" s="45">
        <v>0</v>
      </c>
      <c r="FL305" s="45">
        <v>0</v>
      </c>
      <c r="FM305" s="45">
        <v>0</v>
      </c>
      <c r="FN305" s="45">
        <v>0</v>
      </c>
      <c r="FO305" s="45">
        <v>0</v>
      </c>
      <c r="FP305" s="45">
        <v>0</v>
      </c>
      <c r="FQ305" s="45">
        <v>0</v>
      </c>
      <c r="FR305" s="45">
        <v>0</v>
      </c>
      <c r="FS305" s="45">
        <v>0</v>
      </c>
      <c r="FT305" s="45">
        <v>0</v>
      </c>
      <c r="FU305" s="45">
        <v>0</v>
      </c>
      <c r="FV305" s="45">
        <v>0</v>
      </c>
      <c r="FW305" s="45">
        <v>0</v>
      </c>
      <c r="FX305" s="45">
        <v>0</v>
      </c>
      <c r="FY305" s="45">
        <v>0</v>
      </c>
      <c r="FZ305" s="45">
        <v>0</v>
      </c>
      <c r="GA305" s="45">
        <v>0</v>
      </c>
      <c r="GB305" s="45">
        <v>0</v>
      </c>
      <c r="GC305" s="45">
        <v>0</v>
      </c>
      <c r="GD305" s="45">
        <v>0</v>
      </c>
      <c r="GE305" s="45">
        <v>0</v>
      </c>
      <c r="GF305" s="45">
        <v>0</v>
      </c>
      <c r="GG305" s="45">
        <v>0</v>
      </c>
      <c r="GH305" s="45">
        <v>0</v>
      </c>
      <c r="GI305" s="45">
        <v>0</v>
      </c>
      <c r="GJ305" s="45">
        <v>0</v>
      </c>
      <c r="GK305" s="45">
        <v>0</v>
      </c>
      <c r="GL305" s="45">
        <v>0</v>
      </c>
      <c r="GM305" s="45">
        <v>0</v>
      </c>
      <c r="GN305" s="45">
        <v>0</v>
      </c>
      <c r="GO305" s="45">
        <v>0</v>
      </c>
      <c r="GP305" s="45">
        <v>0</v>
      </c>
      <c r="GQ305" s="45">
        <v>0</v>
      </c>
      <c r="GR305" s="45">
        <v>0</v>
      </c>
      <c r="GS305" s="45">
        <v>0</v>
      </c>
      <c r="GT305" s="45">
        <v>0</v>
      </c>
      <c r="GU305" s="45">
        <v>0</v>
      </c>
      <c r="GV305" s="45">
        <v>0</v>
      </c>
      <c r="GW305" s="45">
        <v>0</v>
      </c>
      <c r="GX305" s="45">
        <v>0</v>
      </c>
      <c r="GY305" s="45">
        <v>0</v>
      </c>
      <c r="GZ305" s="45">
        <v>0</v>
      </c>
      <c r="HA305" s="45">
        <v>0</v>
      </c>
      <c r="HB305" s="45">
        <v>0</v>
      </c>
      <c r="HC305" s="45">
        <v>0</v>
      </c>
      <c r="HD305" s="45">
        <v>0</v>
      </c>
      <c r="HE305" s="45">
        <v>0</v>
      </c>
      <c r="HF305" s="45">
        <v>0</v>
      </c>
      <c r="HG305" s="45">
        <v>0</v>
      </c>
      <c r="HH305" s="45">
        <v>0</v>
      </c>
      <c r="HI305" s="45">
        <v>0</v>
      </c>
      <c r="HJ305" s="45">
        <v>0</v>
      </c>
      <c r="HK305" s="45">
        <v>0</v>
      </c>
      <c r="HL305" s="45">
        <v>0</v>
      </c>
      <c r="HM305" s="45">
        <v>0</v>
      </c>
      <c r="HN305" s="45">
        <v>0</v>
      </c>
      <c r="HO305" s="45">
        <v>0</v>
      </c>
      <c r="HP305" s="45">
        <v>0</v>
      </c>
      <c r="HQ305" s="45">
        <v>0</v>
      </c>
      <c r="HR305" s="45">
        <v>0</v>
      </c>
      <c r="HS305" s="45">
        <v>0</v>
      </c>
      <c r="HT305" s="45">
        <v>0</v>
      </c>
      <c r="HU305" s="45">
        <v>0</v>
      </c>
      <c r="HV305" s="45">
        <v>0</v>
      </c>
      <c r="HW305" s="45">
        <v>0</v>
      </c>
      <c r="HX305" s="45">
        <v>0</v>
      </c>
      <c r="HY305" s="45">
        <v>0</v>
      </c>
      <c r="HZ305" s="45">
        <v>0</v>
      </c>
      <c r="IA305" s="45">
        <v>0</v>
      </c>
      <c r="IB305" s="45">
        <v>0</v>
      </c>
      <c r="IC305" s="45">
        <v>0</v>
      </c>
      <c r="ID305" s="45">
        <v>0</v>
      </c>
      <c r="IE305" s="45">
        <v>0</v>
      </c>
      <c r="IF305" s="45">
        <v>0</v>
      </c>
      <c r="IG305" s="45">
        <v>0</v>
      </c>
      <c r="IH305" s="45">
        <v>0</v>
      </c>
      <c r="II305" s="45">
        <v>0</v>
      </c>
      <c r="IJ305" s="45">
        <v>0</v>
      </c>
      <c r="IK305" s="45">
        <v>0</v>
      </c>
      <c r="IL305" s="45">
        <v>0</v>
      </c>
      <c r="IM305" s="45">
        <v>0</v>
      </c>
      <c r="IN305" s="45">
        <v>0</v>
      </c>
      <c r="IO305" s="45">
        <v>0</v>
      </c>
      <c r="IP305" s="45">
        <v>0</v>
      </c>
      <c r="IQ305" s="45">
        <v>0</v>
      </c>
      <c r="IR305" s="45">
        <v>0</v>
      </c>
      <c r="IS305" s="45">
        <v>0</v>
      </c>
      <c r="IT305" s="45">
        <v>0</v>
      </c>
      <c r="IU305" s="45">
        <v>0</v>
      </c>
      <c r="IV305" s="45">
        <v>0</v>
      </c>
      <c r="IW305" s="45">
        <v>0</v>
      </c>
      <c r="IX305" s="45">
        <v>0</v>
      </c>
      <c r="IY305" s="45">
        <v>0</v>
      </c>
      <c r="IZ305" s="45">
        <v>0</v>
      </c>
      <c r="JA305" s="45">
        <v>0</v>
      </c>
      <c r="JB305" s="45">
        <v>0</v>
      </c>
      <c r="JC305" s="45">
        <v>0</v>
      </c>
      <c r="JD305" s="45">
        <v>0</v>
      </c>
      <c r="JE305" s="45">
        <v>0</v>
      </c>
      <c r="JF305" s="45">
        <v>0</v>
      </c>
      <c r="JG305" s="45">
        <v>0</v>
      </c>
      <c r="JH305" s="45">
        <v>0</v>
      </c>
      <c r="JI305" s="45">
        <v>0</v>
      </c>
      <c r="JJ305" s="45">
        <v>0</v>
      </c>
      <c r="JK305" s="45">
        <v>0</v>
      </c>
      <c r="JL305" s="45">
        <v>0</v>
      </c>
      <c r="JM305" s="45">
        <v>0</v>
      </c>
      <c r="JN305" s="45">
        <v>0</v>
      </c>
      <c r="JO305" s="45">
        <v>0</v>
      </c>
      <c r="JP305" s="45">
        <v>0</v>
      </c>
      <c r="JQ305" s="45">
        <v>0</v>
      </c>
      <c r="JR305" s="45">
        <v>0</v>
      </c>
      <c r="JS305" s="45">
        <v>0</v>
      </c>
      <c r="JT305" s="45">
        <v>0</v>
      </c>
      <c r="JU305" s="45">
        <v>0</v>
      </c>
      <c r="JV305" s="45">
        <v>0</v>
      </c>
      <c r="JW305" s="45">
        <v>0</v>
      </c>
      <c r="JX305" s="45">
        <v>0</v>
      </c>
      <c r="JY305" s="45">
        <v>0</v>
      </c>
      <c r="JZ305" s="45">
        <v>0</v>
      </c>
      <c r="KA305" s="45">
        <v>0</v>
      </c>
      <c r="KB305" s="45">
        <v>0</v>
      </c>
      <c r="KC305" s="45">
        <v>0</v>
      </c>
      <c r="KD305" s="45">
        <v>0</v>
      </c>
      <c r="KE305" s="45">
        <v>0</v>
      </c>
      <c r="KF305" s="45">
        <v>0</v>
      </c>
      <c r="KG305" s="45">
        <v>0</v>
      </c>
      <c r="KH305" s="45">
        <v>0</v>
      </c>
      <c r="KI305" s="45">
        <v>0</v>
      </c>
      <c r="KJ305" s="45">
        <v>0</v>
      </c>
      <c r="KK305" s="45">
        <v>0</v>
      </c>
      <c r="KL305" s="45">
        <v>0</v>
      </c>
      <c r="KM305" s="45">
        <v>0</v>
      </c>
      <c r="KN305" s="45">
        <v>0</v>
      </c>
      <c r="KO305" s="45">
        <v>0</v>
      </c>
      <c r="KP305" s="45">
        <v>0</v>
      </c>
      <c r="KQ305" s="45">
        <v>0</v>
      </c>
      <c r="KR305" s="45">
        <v>0</v>
      </c>
      <c r="KS305" s="45">
        <v>0</v>
      </c>
      <c r="KT305" s="45">
        <v>0</v>
      </c>
      <c r="KU305" s="45">
        <v>0</v>
      </c>
      <c r="KV305" s="45">
        <v>0</v>
      </c>
      <c r="KW305" s="45">
        <v>0</v>
      </c>
      <c r="KX305" s="45">
        <v>0</v>
      </c>
      <c r="KY305" s="45">
        <v>0</v>
      </c>
      <c r="KZ305" s="45">
        <v>0</v>
      </c>
      <c r="LA305" s="45">
        <v>0</v>
      </c>
      <c r="LB305" s="45">
        <v>0</v>
      </c>
      <c r="LC305" s="45">
        <v>0</v>
      </c>
      <c r="LD305" s="45">
        <v>0</v>
      </c>
      <c r="LE305" s="45">
        <v>0</v>
      </c>
      <c r="LF305" s="45">
        <v>0</v>
      </c>
      <c r="LG305" s="45">
        <v>0</v>
      </c>
      <c r="LH305" s="45">
        <v>0</v>
      </c>
      <c r="LI305" s="45">
        <v>0</v>
      </c>
      <c r="LJ305" s="45">
        <v>0</v>
      </c>
      <c r="LK305" s="45">
        <v>0</v>
      </c>
      <c r="LL305" s="45">
        <v>0</v>
      </c>
      <c r="LM305" s="45">
        <v>0</v>
      </c>
      <c r="LN305" s="45">
        <v>0</v>
      </c>
      <c r="LO305" s="45">
        <v>0</v>
      </c>
      <c r="LP305" s="45">
        <v>0</v>
      </c>
      <c r="LQ305" s="45">
        <v>0</v>
      </c>
      <c r="LR305" s="45">
        <v>0</v>
      </c>
      <c r="LS305" s="45">
        <v>0</v>
      </c>
      <c r="LT305" s="45">
        <v>0</v>
      </c>
      <c r="LU305" s="45"/>
      <c r="LV305" s="45"/>
      <c r="LW305" s="45"/>
      <c r="LX305" s="45"/>
      <c r="LY305" s="45"/>
      <c r="LZ305" s="45"/>
      <c r="MA305" s="45"/>
      <c r="MB305" s="45"/>
      <c r="MC305" s="45"/>
      <c r="MD305" s="45"/>
      <c r="ME305" s="45"/>
      <c r="MF305" s="45"/>
      <c r="MG305" s="45"/>
      <c r="MH305" s="45"/>
      <c r="MI305" s="45"/>
      <c r="MJ305" s="45"/>
      <c r="MK305" s="45"/>
      <c r="ML305" s="45"/>
      <c r="MM305" s="45"/>
      <c r="MN305" s="45"/>
      <c r="MO305" s="45"/>
      <c r="MP305" s="45"/>
      <c r="MQ305" s="45"/>
      <c r="MR305" s="45"/>
      <c r="MS305" s="45"/>
      <c r="MT305" s="45"/>
      <c r="MU305" s="45"/>
      <c r="MV305" s="45"/>
      <c r="MW305" s="45"/>
      <c r="MX305" s="45"/>
      <c r="MY305" s="45"/>
      <c r="MZ305" s="45"/>
      <c r="NA305" s="45"/>
      <c r="NB305" s="45"/>
      <c r="NC305" s="45"/>
      <c r="ND305" s="45"/>
      <c r="NE305" s="45"/>
      <c r="NF305" s="45"/>
      <c r="NG305" s="45"/>
      <c r="NH305" s="45"/>
      <c r="NI305" s="45"/>
      <c r="NJ305" s="45"/>
      <c r="NK305" s="45"/>
      <c r="NL305" s="45"/>
      <c r="NM305" s="45"/>
      <c r="NN305" s="45"/>
      <c r="NO305" s="45"/>
      <c r="NP305" s="45"/>
      <c r="NQ305" s="45"/>
      <c r="NR305" s="45"/>
      <c r="NS305" s="45"/>
      <c r="NT305" s="45"/>
      <c r="NU305" s="45"/>
      <c r="NV305" s="45"/>
      <c r="NW305" s="45"/>
      <c r="NX305" s="45"/>
      <c r="NY305" s="45"/>
      <c r="NZ305" s="45"/>
      <c r="OA305" s="45"/>
      <c r="OB305" s="45"/>
      <c r="OC305" s="45"/>
      <c r="OD305" s="45"/>
      <c r="OE305" s="45"/>
      <c r="OF305" s="45"/>
      <c r="OG305" s="45"/>
      <c r="OH305" s="45"/>
      <c r="OI305" s="45"/>
      <c r="OJ305" s="45"/>
      <c r="OK305" s="45"/>
      <c r="OL305" s="45"/>
      <c r="OM305" s="45"/>
      <c r="ON305" s="45"/>
      <c r="OO305" s="45"/>
      <c r="OP305" s="45"/>
      <c r="OQ305" s="45"/>
      <c r="OR305" s="45"/>
      <c r="OS305" s="45"/>
      <c r="OT305" s="45"/>
      <c r="OU305" s="45"/>
      <c r="OV305" s="45"/>
      <c r="OW305" s="45"/>
      <c r="OX305" s="45"/>
      <c r="OY305" s="45"/>
      <c r="OZ305" s="45"/>
      <c r="PA305" s="45"/>
      <c r="PB305" s="45"/>
      <c r="PC305" s="45"/>
      <c r="PD305" s="45"/>
      <c r="PE305" s="45"/>
      <c r="PF305" s="45"/>
      <c r="PG305" s="45"/>
      <c r="PH305" s="45"/>
      <c r="PI305" s="45"/>
      <c r="PJ305" s="45"/>
      <c r="PK305" s="45"/>
      <c r="PL305" s="45"/>
      <c r="PM305" s="45"/>
      <c r="PN305" s="45"/>
      <c r="PO305" s="45"/>
      <c r="PP305" s="45"/>
      <c r="PQ305" s="45"/>
      <c r="PR305" s="45"/>
      <c r="PS305" s="45"/>
      <c r="PT305" s="45"/>
      <c r="PU305" s="45"/>
      <c r="PV305" s="45"/>
      <c r="PW305" s="45"/>
      <c r="PX305" s="45"/>
      <c r="PY305" s="45"/>
      <c r="PZ305" s="45"/>
      <c r="QA305" s="45"/>
      <c r="QB305" s="45"/>
      <c r="QC305" s="45"/>
      <c r="QD305" s="45"/>
      <c r="QE305" s="45"/>
      <c r="QF305" s="45"/>
      <c r="QG305" s="45"/>
      <c r="QH305" s="45"/>
      <c r="QI305" s="45"/>
      <c r="QJ305" s="45"/>
      <c r="QK305" s="45"/>
      <c r="QL305" s="45"/>
      <c r="QM305" s="45"/>
      <c r="QN305" s="45"/>
      <c r="QO305" s="45"/>
      <c r="QP305" s="45"/>
      <c r="QQ305" s="45"/>
      <c r="QR305" s="45"/>
      <c r="QS305" s="45"/>
      <c r="QT305" s="45"/>
      <c r="QU305" s="45"/>
    </row>
    <row r="306" spans="2:463" outlineLevel="1">
      <c r="B306" s="1"/>
      <c r="C306" s="75" t="s">
        <v>545</v>
      </c>
      <c r="D306" s="208">
        <f t="shared" si="1029"/>
        <v>-5.5879354476928711E-9</v>
      </c>
      <c r="E306" s="208">
        <f>H48*(1-Inputs!$E$164)+G48</f>
        <v>2266845.1746240007</v>
      </c>
      <c r="F306" s="390">
        <f>Inputs!E217</f>
        <v>10</v>
      </c>
      <c r="G306" s="50" t="s">
        <v>95</v>
      </c>
      <c r="H306" s="251">
        <f t="shared" si="1028"/>
        <v>2266845.1746239951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5">
        <v>0</v>
      </c>
      <c r="V306" s="45">
        <v>0</v>
      </c>
      <c r="W306" s="45">
        <v>0</v>
      </c>
      <c r="X306" s="45">
        <v>0</v>
      </c>
      <c r="Y306" s="45">
        <v>0</v>
      </c>
      <c r="Z306" s="45">
        <v>0</v>
      </c>
      <c r="AA306" s="45">
        <f>IF(AA$13=1,0,($H48)*(1-Inputs!$E164)/(Inputs!$E217*12))</f>
        <v>0</v>
      </c>
      <c r="AB306" s="45">
        <f>IF(AB$13=1,0,($H48)*(1-Inputs!$E164)/(Inputs!$E217*12))</f>
        <v>0</v>
      </c>
      <c r="AC306" s="45">
        <f>IF(AC$13=1,0,($H48)*(1-Inputs!$E164)/(Inputs!$E217*12))</f>
        <v>0</v>
      </c>
      <c r="AD306" s="45">
        <f>IF(AD$13=1,0,($H48)*(1-Inputs!$E164)/(Inputs!$E217*12))</f>
        <v>0</v>
      </c>
      <c r="AE306" s="45">
        <f>IF(AE$13=1,0,($H48)*(1-Inputs!$E164)/(Inputs!$E217*12))</f>
        <v>0</v>
      </c>
      <c r="AF306" s="45">
        <f>IF(AF$13=1,0,($H48)*(1-Inputs!$E164)/(Inputs!$E217*12))</f>
        <v>0</v>
      </c>
      <c r="AG306" s="45">
        <f>IF(AG$13=1,0,($H48)*(1-Inputs!$E164)/(Inputs!$E217*12))</f>
        <v>18890.376455200007</v>
      </c>
      <c r="AH306" s="45">
        <f>IF(AH$13=1,0,($H48)*(1-Inputs!$E164)/(Inputs!$E217*12))</f>
        <v>18890.376455200007</v>
      </c>
      <c r="AI306" s="45">
        <f>IF(AI$13=1,0,($H48)*(1-Inputs!$E164)/(Inputs!$E217*12))</f>
        <v>18890.376455200007</v>
      </c>
      <c r="AJ306" s="45">
        <f>IF(AJ$13=1,0,($H48)*(1-Inputs!$E164)/(Inputs!$E217*12))</f>
        <v>18890.376455200007</v>
      </c>
      <c r="AK306" s="45">
        <f>IF(AK$13=1,0,($H48)*(1-Inputs!$E164)/(Inputs!$E217*12))</f>
        <v>18890.376455200007</v>
      </c>
      <c r="AL306" s="45">
        <f>IF(AL$13=1,0,($H48)*(1-Inputs!$E164)/(Inputs!$E217*12))</f>
        <v>18890.376455200007</v>
      </c>
      <c r="AM306" s="45">
        <f>IF(AM$13=1,0,($H48)*(1-Inputs!$E164)/(Inputs!$E217*12))</f>
        <v>18890.376455200007</v>
      </c>
      <c r="AN306" s="45">
        <f>IF(AN$13=1,0,($H48)*(1-Inputs!$E164)/(Inputs!$E217*12))</f>
        <v>18890.376455200007</v>
      </c>
      <c r="AO306" s="45">
        <f>IF(AO$13=1,0,($H48)*(1-Inputs!$E164)/(Inputs!$E217*12))</f>
        <v>18890.376455200007</v>
      </c>
      <c r="AP306" s="45">
        <f>IF(AP$13=1,0,($H48)*(1-Inputs!$E164)/(Inputs!$E217*12))</f>
        <v>18890.376455200007</v>
      </c>
      <c r="AQ306" s="45">
        <f>IF(AQ$13=1,0,($H48)*(1-Inputs!$E164)/(Inputs!$E217*12))</f>
        <v>18890.376455200007</v>
      </c>
      <c r="AR306" s="45">
        <f>IF(AR$13=1,0,($H48)*(1-Inputs!$E164)/(Inputs!$E217*12))</f>
        <v>18890.376455200007</v>
      </c>
      <c r="AS306" s="45">
        <f>IF(AS$13=1,0,($H48)*(1-Inputs!$E164)/(Inputs!$E217*12))</f>
        <v>18890.376455200007</v>
      </c>
      <c r="AT306" s="45">
        <f>IF(AT$13=1,0,($H48)*(1-Inputs!$E164)/(Inputs!$E217*12))</f>
        <v>18890.376455200007</v>
      </c>
      <c r="AU306" s="45">
        <f>IF(AU$13=1,0,($H48)*(1-Inputs!$E164)/(Inputs!$E217*12))</f>
        <v>18890.376455200007</v>
      </c>
      <c r="AV306" s="45">
        <f>IF(AV$13=1,0,($H48)*(1-Inputs!$E164)/(Inputs!$E217*12))</f>
        <v>18890.376455200007</v>
      </c>
      <c r="AW306" s="45">
        <f>IF(AW$13=1,0,($H48)*(1-Inputs!$E164)/(Inputs!$E217*12))</f>
        <v>18890.376455200007</v>
      </c>
      <c r="AX306" s="45">
        <f>IF(AX$13=1,0,($H48)*(1-Inputs!$E164)/(Inputs!$E217*12))</f>
        <v>18890.376455200007</v>
      </c>
      <c r="AY306" s="45">
        <f>IF(AY$13=1,0,($H48)*(1-Inputs!$E164)/(Inputs!$E217*12))</f>
        <v>18890.376455200007</v>
      </c>
      <c r="AZ306" s="45">
        <f>IF(AZ$13=1,0,($H48)*(1-Inputs!$E164)/(Inputs!$E217*12))</f>
        <v>18890.376455200007</v>
      </c>
      <c r="BA306" s="45">
        <f>IF(BA$13=1,0,($H48)*(1-Inputs!$E164)/(Inputs!$E217*12))</f>
        <v>18890.376455200007</v>
      </c>
      <c r="BB306" s="45">
        <f>IF(BB$13=1,0,($H48)*(1-Inputs!$E164)/(Inputs!$E217*12))</f>
        <v>18890.376455200007</v>
      </c>
      <c r="BC306" s="45">
        <f>IF(BC$13=1,0,($H48)*(1-Inputs!$E164)/(Inputs!$E217*12))</f>
        <v>18890.376455200007</v>
      </c>
      <c r="BD306" s="45">
        <f>IF(BD$13=1,0,($H48)*(1-Inputs!$E164)/(Inputs!$E217*12))</f>
        <v>18890.376455200007</v>
      </c>
      <c r="BE306" s="45">
        <f>IF(BE$13=1,0,($H48)*(1-Inputs!$E164)/(Inputs!$E217*12))</f>
        <v>18890.376455200007</v>
      </c>
      <c r="BF306" s="45">
        <f>IF(BF$13=1,0,($H48)*(1-Inputs!$E164)/(Inputs!$E217*12))</f>
        <v>18890.376455200007</v>
      </c>
      <c r="BG306" s="45">
        <f>IF(BG$13=1,0,($H48)*(1-Inputs!$E164)/(Inputs!$E217*12))</f>
        <v>18890.376455200007</v>
      </c>
      <c r="BH306" s="45">
        <f>IF(BH$13=1,0,($H48)*(1-Inputs!$E164)/(Inputs!$E217*12))</f>
        <v>18890.376455200007</v>
      </c>
      <c r="BI306" s="45">
        <f>IF(BI$13=1,0,($H48)*(1-Inputs!$E164)/(Inputs!$E217*12))</f>
        <v>18890.376455200007</v>
      </c>
      <c r="BJ306" s="45">
        <f>IF(BJ$13=1,0,($H48)*(1-Inputs!$E164)/(Inputs!$E217*12))</f>
        <v>18890.376455200007</v>
      </c>
      <c r="BK306" s="45">
        <f>IF(BK$13=1,0,($H48)*(1-Inputs!$E164)/(Inputs!$E217*12))</f>
        <v>18890.376455200007</v>
      </c>
      <c r="BL306" s="45">
        <f>IF(BL$13=1,0,($H48)*(1-Inputs!$E164)/(Inputs!$E217*12))</f>
        <v>18890.376455200007</v>
      </c>
      <c r="BM306" s="45">
        <f>IF(BM$13=1,0,($H48)*(1-Inputs!$E164)/(Inputs!$E217*12))</f>
        <v>18890.376455200007</v>
      </c>
      <c r="BN306" s="45">
        <f>IF(BN$13=1,0,($H48)*(1-Inputs!$E164)/(Inputs!$E217*12))</f>
        <v>18890.376455200007</v>
      </c>
      <c r="BO306" s="45">
        <f>IF(BO$13=1,0,($H48)*(1-Inputs!$E164)/(Inputs!$E217*12))</f>
        <v>18890.376455200007</v>
      </c>
      <c r="BP306" s="45">
        <f>IF(BP$13=1,0,($H48)*(1-Inputs!$E164)/(Inputs!$E217*12))</f>
        <v>18890.376455200007</v>
      </c>
      <c r="BQ306" s="45">
        <f>IF(BQ$13=1,0,($H48)*(1-Inputs!$E164)/(Inputs!$E217*12))</f>
        <v>18890.376455200007</v>
      </c>
      <c r="BR306" s="45">
        <f>IF(BR$13=1,0,($H48)*(1-Inputs!$E164)/(Inputs!$E217*12))</f>
        <v>18890.376455200007</v>
      </c>
      <c r="BS306" s="45">
        <f>IF(BS$13=1,0,($H48)*(1-Inputs!$E164)/(Inputs!$E217*12))</f>
        <v>18890.376455200007</v>
      </c>
      <c r="BT306" s="45">
        <f>IF(BT$13=1,0,($H48)*(1-Inputs!$E164)/(Inputs!$E217*12))</f>
        <v>18890.376455200007</v>
      </c>
      <c r="BU306" s="45">
        <f>IF(BU$13=1,0,($H48)*(1-Inputs!$E164)/(Inputs!$E217*12))</f>
        <v>18890.376455200007</v>
      </c>
      <c r="BV306" s="45">
        <f>IF(BV$13=1,0,($H48)*(1-Inputs!$E164)/(Inputs!$E217*12))</f>
        <v>18890.376455200007</v>
      </c>
      <c r="BW306" s="45">
        <f>IF(BW$13=1,0,($H48)*(1-Inputs!$E164)/(Inputs!$E217*12))</f>
        <v>18890.376455200007</v>
      </c>
      <c r="BX306" s="45">
        <f>IF(BX$13=1,0,($H48)*(1-Inputs!$E164)/(Inputs!$E217*12))</f>
        <v>18890.376455200007</v>
      </c>
      <c r="BY306" s="45">
        <f>IF(BY$13=1,0,($H48)*(1-Inputs!$E164)/(Inputs!$E217*12))</f>
        <v>18890.376455200007</v>
      </c>
      <c r="BZ306" s="45">
        <f>IF(BZ$13=1,0,($H48)*(1-Inputs!$E164)/(Inputs!$E217*12))</f>
        <v>18890.376455200007</v>
      </c>
      <c r="CA306" s="45">
        <f>IF(CA$13=1,0,($H48)*(1-Inputs!$E164)/(Inputs!$E217*12))</f>
        <v>18890.376455200007</v>
      </c>
      <c r="CB306" s="45">
        <f>IF(CB$13=1,0,($H48)*(1-Inputs!$E164)/(Inputs!$E217*12))</f>
        <v>18890.376455200007</v>
      </c>
      <c r="CC306" s="45">
        <f>IF(CC$13=1,0,($H48)*(1-Inputs!$E164)/(Inputs!$E217*12))</f>
        <v>18890.376455200007</v>
      </c>
      <c r="CD306" s="45">
        <f>IF(CD$13=1,0,($H48)*(1-Inputs!$E164)/(Inputs!$E217*12))</f>
        <v>18890.376455200007</v>
      </c>
      <c r="CE306" s="45">
        <f>IF(CE$13=1,0,($H48)*(1-Inputs!$E164)/(Inputs!$E217*12))</f>
        <v>18890.376455200007</v>
      </c>
      <c r="CF306" s="45">
        <f>IF(CF$13=1,0,($H48)*(1-Inputs!$E164)/(Inputs!$E217*12))</f>
        <v>18890.376455200007</v>
      </c>
      <c r="CG306" s="45">
        <f>IF(CG$13=1,0,($H48)*(1-Inputs!$E164)/(Inputs!$E217*12))</f>
        <v>18890.376455200007</v>
      </c>
      <c r="CH306" s="45">
        <f>IF(CH$13=1,0,($H48)*(1-Inputs!$E164)/(Inputs!$E217*12))</f>
        <v>18890.376455200007</v>
      </c>
      <c r="CI306" s="45">
        <f>IF(CI$13=1,0,($H48)*(1-Inputs!$E164)/(Inputs!$E217*12))</f>
        <v>18890.376455200007</v>
      </c>
      <c r="CJ306" s="45">
        <f>IF(CJ$13=1,0,($H48)*(1-Inputs!$E164)/(Inputs!$E217*12))</f>
        <v>18890.376455200007</v>
      </c>
      <c r="CK306" s="45">
        <f>IF(CK$13=1,0,($H48)*(1-Inputs!$E164)/(Inputs!$E217*12))</f>
        <v>18890.376455200007</v>
      </c>
      <c r="CL306" s="45">
        <f>IF(CL$13=1,0,($H48)*(1-Inputs!$E164)/(Inputs!$E217*12))</f>
        <v>18890.376455200007</v>
      </c>
      <c r="CM306" s="45">
        <f>IF(CM$13=1,0,($H48)*(1-Inputs!$E164)/(Inputs!$E217*12))</f>
        <v>18890.376455200007</v>
      </c>
      <c r="CN306" s="45">
        <f>IF(CN$13=1,0,($H48)*(1-Inputs!$E164)/(Inputs!$E217*12))</f>
        <v>18890.376455200007</v>
      </c>
      <c r="CO306" s="45">
        <f>IF(CO$13=1,0,($H48)*(1-Inputs!$E164)/(Inputs!$E217*12))</f>
        <v>18890.376455200007</v>
      </c>
      <c r="CP306" s="45">
        <f>IF(CP$13=1,0,($H48)*(1-Inputs!$E164)/(Inputs!$E217*12))</f>
        <v>18890.376455200007</v>
      </c>
      <c r="CQ306" s="45">
        <f>IF(CQ$13=1,0,($H48)*(1-Inputs!$E164)/(Inputs!$E217*12))</f>
        <v>18890.376455200007</v>
      </c>
      <c r="CR306" s="45">
        <f>IF(CR$13=1,0,($H48)*(1-Inputs!$E164)/(Inputs!$E217*12))</f>
        <v>18890.376455200007</v>
      </c>
      <c r="CS306" s="45">
        <f>IF(CS$13=1,0,($H48)*(1-Inputs!$E164)/(Inputs!$E217*12))</f>
        <v>18890.376455200007</v>
      </c>
      <c r="CT306" s="45">
        <f>IF(CT$13=1,0,($H48)*(1-Inputs!$E164)/(Inputs!$E217*12))</f>
        <v>18890.376455200007</v>
      </c>
      <c r="CU306" s="45">
        <f>IF(CU$13=1,0,($H48)*(1-Inputs!$E164)/(Inputs!$E217*12))</f>
        <v>18890.376455200007</v>
      </c>
      <c r="CV306" s="45">
        <f>IF(CV$13=1,0,($H48)*(1-Inputs!$E164)/(Inputs!$E217*12))</f>
        <v>18890.376455200007</v>
      </c>
      <c r="CW306" s="45">
        <f>IF(CW$13=1,0,($H48)*(1-Inputs!$E164)/(Inputs!$E217*12))</f>
        <v>18890.376455200007</v>
      </c>
      <c r="CX306" s="45">
        <f>IF(CX$13=1,0,($H48)*(1-Inputs!$E164)/(Inputs!$E217*12))</f>
        <v>18890.376455200007</v>
      </c>
      <c r="CY306" s="45">
        <f>IF(CY$13=1,0,($H48)*(1-Inputs!$E164)/(Inputs!$E217*12))</f>
        <v>18890.376455200007</v>
      </c>
      <c r="CZ306" s="45">
        <f>IF(CZ$13=1,0,($H48)*(1-Inputs!$E164)/(Inputs!$E217*12))</f>
        <v>18890.376455200007</v>
      </c>
      <c r="DA306" s="45">
        <f>IF(DA$13=1,0,($H48)*(1-Inputs!$E164)/(Inputs!$E217*12))</f>
        <v>18890.376455200007</v>
      </c>
      <c r="DB306" s="45">
        <f>IF(DB$13=1,0,($H48)*(1-Inputs!$E164)/(Inputs!$E217*12))</f>
        <v>18890.376455200007</v>
      </c>
      <c r="DC306" s="45">
        <f>IF(DC$13=1,0,($H48)*(1-Inputs!$E164)/(Inputs!$E217*12))</f>
        <v>18890.376455200007</v>
      </c>
      <c r="DD306" s="45">
        <f>IF(DD$13=1,0,($H48)*(1-Inputs!$E164)/(Inputs!$E217*12))</f>
        <v>18890.376455200007</v>
      </c>
      <c r="DE306" s="45">
        <f>IF(DE$13=1,0,($H48)*(1-Inputs!$E164)/(Inputs!$E217*12))</f>
        <v>18890.376455200007</v>
      </c>
      <c r="DF306" s="45">
        <f>IF(DF$13=1,0,($H48)*(1-Inputs!$E164)/(Inputs!$E217*12))</f>
        <v>18890.376455200007</v>
      </c>
      <c r="DG306" s="45">
        <f>IF(DG$13=1,0,($H48)*(1-Inputs!$E164)/(Inputs!$E217*12))</f>
        <v>18890.376455200007</v>
      </c>
      <c r="DH306" s="45">
        <f>IF(DH$13=1,0,($H48)*(1-Inputs!$E164)/(Inputs!$E217*12))</f>
        <v>18890.376455200007</v>
      </c>
      <c r="DI306" s="45">
        <f>IF(DI$13=1,0,($H48)*(1-Inputs!$E164)/(Inputs!$E217*12))</f>
        <v>18890.376455200007</v>
      </c>
      <c r="DJ306" s="45">
        <f>IF(DJ$13=1,0,($H48)*(1-Inputs!$E164)/(Inputs!$E217*12))</f>
        <v>18890.376455200007</v>
      </c>
      <c r="DK306" s="45">
        <f>IF(DK$13=1,0,($H48)*(1-Inputs!$E164)/(Inputs!$E217*12))</f>
        <v>18890.376455200007</v>
      </c>
      <c r="DL306" s="45">
        <f>IF(DL$13=1,0,($H48)*(1-Inputs!$E164)/(Inputs!$E217*12))</f>
        <v>18890.376455200007</v>
      </c>
      <c r="DM306" s="45">
        <f>IF(DM$13=1,0,($H48)*(1-Inputs!$E164)/(Inputs!$E217*12))</f>
        <v>18890.376455200007</v>
      </c>
      <c r="DN306" s="45">
        <f>IF(DN$13=1,0,($H48)*(1-Inputs!$E164)/(Inputs!$E217*12))</f>
        <v>18890.376455200007</v>
      </c>
      <c r="DO306" s="45">
        <f>IF(DO$13=1,0,($H48)*(1-Inputs!$E164)/(Inputs!$E217*12))</f>
        <v>18890.376455200007</v>
      </c>
      <c r="DP306" s="45">
        <f>IF(DP$13=1,0,($H48)*(1-Inputs!$E164)/(Inputs!$E217*12))</f>
        <v>18890.376455200007</v>
      </c>
      <c r="DQ306" s="45">
        <f>IF(DQ$13=1,0,($H48)*(1-Inputs!$E164)/(Inputs!$E217*12))</f>
        <v>18890.376455200007</v>
      </c>
      <c r="DR306" s="45">
        <f>IF(DR$13=1,0,($H48)*(1-Inputs!$E164)/(Inputs!$E217*12))</f>
        <v>18890.376455200007</v>
      </c>
      <c r="DS306" s="45">
        <f>IF(DS$13=1,0,($H48)*(1-Inputs!$E164)/(Inputs!$E217*12))</f>
        <v>18890.376455200007</v>
      </c>
      <c r="DT306" s="45">
        <f>IF(DT$13=1,0,($H48)*(1-Inputs!$E164)/(Inputs!$E217*12))</f>
        <v>18890.376455200007</v>
      </c>
      <c r="DU306" s="45">
        <f>IF(DU$13=1,0,($H48)*(1-Inputs!$E164)/(Inputs!$E217*12))</f>
        <v>18890.376455200007</v>
      </c>
      <c r="DV306" s="45">
        <f>IF(DV$13=1,0,($H48)*(1-Inputs!$E164)/(Inputs!$E217*12))</f>
        <v>18890.376455200007</v>
      </c>
      <c r="DW306" s="45">
        <f>IF(DW$13=1,0,($H48)*(1-Inputs!$E164)/(Inputs!$E217*12))</f>
        <v>18890.376455200007</v>
      </c>
      <c r="DX306" s="45">
        <f>IF(DX$13=1,0,($H48)*(1-Inputs!$E164)/(Inputs!$E217*12))</f>
        <v>18890.376455200007</v>
      </c>
      <c r="DY306" s="45">
        <f>IF(DY$13=1,0,($H48)*(1-Inputs!$E164)/(Inputs!$E217*12))</f>
        <v>18890.376455200007</v>
      </c>
      <c r="DZ306" s="45">
        <f>IF(DZ$13=1,0,($H48)*(1-Inputs!$E164)/(Inputs!$E217*12))</f>
        <v>18890.376455200007</v>
      </c>
      <c r="EA306" s="45">
        <f>IF(EA$13=1,0,($H48)*(1-Inputs!$E164)/(Inputs!$E217*12))</f>
        <v>18890.376455200007</v>
      </c>
      <c r="EB306" s="45">
        <f>IF(EB$13=1,0,($H48)*(1-Inputs!$E164)/(Inputs!$E217*12))</f>
        <v>18890.376455200007</v>
      </c>
      <c r="EC306" s="45">
        <f>IF(EC$13=1,0,($H48)*(1-Inputs!$E164)/(Inputs!$E217*12))</f>
        <v>18890.376455200007</v>
      </c>
      <c r="ED306" s="45">
        <f>IF(ED$13=1,0,($H48)*(1-Inputs!$E164)/(Inputs!$E217*12))</f>
        <v>18890.376455200007</v>
      </c>
      <c r="EE306" s="45">
        <f>IF(EE$13=1,0,($H48)*(1-Inputs!$E164)/(Inputs!$E217*12))</f>
        <v>18890.376455200007</v>
      </c>
      <c r="EF306" s="45">
        <f>IF(EF$13=1,0,($H48)*(1-Inputs!$E164)/(Inputs!$E217*12))</f>
        <v>18890.376455200007</v>
      </c>
      <c r="EG306" s="45">
        <f>IF(EG$13=1,0,($H48)*(1-Inputs!$E164)/(Inputs!$E217*12))</f>
        <v>18890.376455200007</v>
      </c>
      <c r="EH306" s="45">
        <f>IF(EH$13=1,0,($H48)*(1-Inputs!$E164)/(Inputs!$E217*12))</f>
        <v>18890.376455200007</v>
      </c>
      <c r="EI306" s="45">
        <f>IF(EI$13=1,0,($H48)*(1-Inputs!$E164)/(Inputs!$E217*12))</f>
        <v>18890.376455200007</v>
      </c>
      <c r="EJ306" s="45">
        <f>IF(EJ$13=1,0,($H48)*(1-Inputs!$E164)/(Inputs!$E217*12))</f>
        <v>18890.376455200007</v>
      </c>
      <c r="EK306" s="45">
        <f>IF(EK$13=1,0,($H48)*(1-Inputs!$E164)/(Inputs!$E217*12))</f>
        <v>18890.376455200007</v>
      </c>
      <c r="EL306" s="45">
        <f>IF(EL$13=1,0,($H48)*(1-Inputs!$E164)/(Inputs!$E217*12))</f>
        <v>18890.376455200007</v>
      </c>
      <c r="EM306" s="45">
        <f>IF(EM$13=1,0,($H48)*(1-Inputs!$E164)/(Inputs!$E217*12))</f>
        <v>18890.376455200007</v>
      </c>
      <c r="EN306" s="45">
        <f>IF(EN$13=1,0,($H48)*(1-Inputs!$E164)/(Inputs!$E217*12))</f>
        <v>18890.376455200007</v>
      </c>
      <c r="EO306" s="45">
        <f>IF(EO$13=1,0,($H48)*(1-Inputs!$E164)/(Inputs!$E217*12))</f>
        <v>18890.376455200007</v>
      </c>
      <c r="EP306" s="45">
        <f>IF(EP$13=1,0,($H48)*(1-Inputs!$E164)/(Inputs!$E217*12))</f>
        <v>18890.376455200007</v>
      </c>
      <c r="EQ306" s="45">
        <f>IF(EQ$13=1,0,($H48)*(1-Inputs!$E164)/(Inputs!$E217*12))</f>
        <v>18890.376455200007</v>
      </c>
      <c r="ER306" s="45">
        <f>IF(ER$13=1,0,($H48)*(1-Inputs!$E164)/(Inputs!$E217*12))</f>
        <v>18890.376455200007</v>
      </c>
      <c r="ES306" s="45">
        <f>IF(ES$13=1,0,($H48)*(1-Inputs!$E164)/(Inputs!$E217*12))</f>
        <v>18890.376455200007</v>
      </c>
      <c r="ET306" s="45">
        <f>IF(ET$13=1,0,($H48)*(1-Inputs!$E164)/(Inputs!$E217*12))</f>
        <v>18890.376455200007</v>
      </c>
      <c r="EU306" s="45">
        <f>IF(EU$13=1,0,($H48)*(1-Inputs!$E164)/(Inputs!$E217*12))</f>
        <v>18890.376455200007</v>
      </c>
      <c r="EV306" s="45">
        <f>IF(EV$13=1,0,($H48)*(1-Inputs!$E164)/(Inputs!$E217*12))</f>
        <v>18890.376455200007</v>
      </c>
      <c r="EW306" s="45"/>
      <c r="EX306" s="45"/>
      <c r="EY306" s="45"/>
      <c r="EZ306" s="45"/>
      <c r="FA306" s="45"/>
      <c r="FB306" s="45"/>
      <c r="FC306" s="45"/>
      <c r="FD306" s="45"/>
      <c r="FE306" s="45"/>
      <c r="FF306" s="45"/>
      <c r="FG306" s="45"/>
      <c r="FH306" s="45"/>
      <c r="FI306" s="45"/>
      <c r="FJ306" s="45"/>
      <c r="FK306" s="45"/>
      <c r="FL306" s="45"/>
      <c r="FM306" s="45"/>
      <c r="FN306" s="45"/>
      <c r="FO306" s="45"/>
      <c r="FP306" s="45"/>
      <c r="FQ306" s="45"/>
      <c r="FR306" s="45"/>
      <c r="FS306" s="45"/>
      <c r="FT306" s="45"/>
      <c r="FU306" s="45"/>
      <c r="FV306" s="45"/>
      <c r="FW306" s="45"/>
      <c r="FX306" s="45"/>
      <c r="FY306" s="45"/>
      <c r="FZ306" s="45"/>
      <c r="GA306" s="45"/>
      <c r="GB306" s="45"/>
      <c r="GC306" s="45"/>
      <c r="GD306" s="45"/>
      <c r="GE306" s="45"/>
      <c r="GF306" s="45"/>
      <c r="GG306" s="45"/>
      <c r="GH306" s="45"/>
      <c r="GI306" s="45"/>
      <c r="GJ306" s="45"/>
      <c r="GK306" s="45"/>
      <c r="GL306" s="45"/>
      <c r="GM306" s="45"/>
      <c r="GN306" s="45"/>
      <c r="GO306" s="45"/>
      <c r="GP306" s="45"/>
      <c r="GQ306" s="45"/>
      <c r="GR306" s="45"/>
      <c r="GS306" s="45"/>
      <c r="GT306" s="45"/>
      <c r="GU306" s="45"/>
      <c r="GV306" s="45"/>
      <c r="GW306" s="45"/>
      <c r="GX306" s="45"/>
      <c r="GY306" s="45"/>
      <c r="GZ306" s="45"/>
      <c r="HA306" s="45"/>
      <c r="HB306" s="45"/>
      <c r="HC306" s="45"/>
      <c r="HD306" s="45"/>
      <c r="HE306" s="45"/>
      <c r="HF306" s="45"/>
      <c r="HG306" s="45"/>
      <c r="HH306" s="45"/>
      <c r="HI306" s="45"/>
      <c r="HJ306" s="45"/>
      <c r="HK306" s="45"/>
      <c r="HL306" s="45"/>
      <c r="HM306" s="45"/>
      <c r="HN306" s="45"/>
      <c r="HO306" s="45"/>
      <c r="HP306" s="45"/>
      <c r="HQ306" s="45"/>
      <c r="HR306" s="45"/>
      <c r="HS306" s="45"/>
      <c r="HT306" s="45"/>
      <c r="HU306" s="45"/>
      <c r="HV306" s="45"/>
      <c r="HW306" s="45"/>
      <c r="HX306" s="45"/>
      <c r="HY306" s="45"/>
      <c r="HZ306" s="45"/>
      <c r="IA306" s="45"/>
      <c r="IB306" s="45"/>
      <c r="IC306" s="45"/>
      <c r="ID306" s="45"/>
      <c r="IE306" s="45"/>
      <c r="IF306" s="45"/>
      <c r="IG306" s="45"/>
      <c r="IH306" s="45"/>
      <c r="II306" s="45"/>
      <c r="IJ306" s="45"/>
      <c r="IK306" s="45"/>
      <c r="IL306" s="45"/>
      <c r="IM306" s="45"/>
      <c r="IN306" s="45"/>
      <c r="IO306" s="45"/>
      <c r="IP306" s="45"/>
      <c r="IQ306" s="45"/>
      <c r="IR306" s="45"/>
      <c r="IS306" s="45"/>
      <c r="IT306" s="45"/>
      <c r="IU306" s="45"/>
      <c r="IV306" s="45"/>
      <c r="IW306" s="45"/>
      <c r="IX306" s="45"/>
      <c r="IY306" s="45"/>
      <c r="IZ306" s="45"/>
      <c r="JA306" s="45"/>
      <c r="JB306" s="45"/>
      <c r="JC306" s="45"/>
      <c r="JD306" s="45"/>
      <c r="JE306" s="45"/>
      <c r="JF306" s="45"/>
      <c r="JG306" s="45"/>
      <c r="JH306" s="45"/>
      <c r="JI306" s="45"/>
      <c r="JJ306" s="45"/>
      <c r="JK306" s="45"/>
      <c r="JL306" s="45"/>
      <c r="JM306" s="45"/>
      <c r="JN306" s="45"/>
      <c r="JO306" s="45"/>
      <c r="JP306" s="45"/>
      <c r="JQ306" s="45"/>
      <c r="JR306" s="45"/>
      <c r="JS306" s="45"/>
      <c r="JT306" s="45"/>
      <c r="JU306" s="45"/>
      <c r="JV306" s="45"/>
      <c r="JW306" s="45"/>
      <c r="JX306" s="45"/>
      <c r="JY306" s="45"/>
      <c r="JZ306" s="45"/>
      <c r="KA306" s="45"/>
      <c r="KB306" s="45"/>
      <c r="KC306" s="45"/>
      <c r="KD306" s="45"/>
      <c r="KE306" s="45"/>
      <c r="KF306" s="45"/>
      <c r="KG306" s="45"/>
      <c r="KH306" s="45"/>
      <c r="KI306" s="45"/>
      <c r="KJ306" s="45"/>
      <c r="KK306" s="45"/>
      <c r="KL306" s="45"/>
      <c r="KM306" s="45"/>
      <c r="KN306" s="45"/>
      <c r="KO306" s="45"/>
      <c r="KP306" s="45"/>
      <c r="KQ306" s="45"/>
      <c r="KR306" s="45"/>
      <c r="KS306" s="45"/>
      <c r="KT306" s="45"/>
      <c r="KU306" s="45"/>
      <c r="KV306" s="45"/>
      <c r="KW306" s="45"/>
      <c r="KX306" s="45"/>
      <c r="KY306" s="45"/>
      <c r="KZ306" s="45"/>
      <c r="LA306" s="45"/>
      <c r="LB306" s="45"/>
      <c r="LC306" s="45"/>
      <c r="LD306" s="45"/>
      <c r="LE306" s="45"/>
      <c r="LF306" s="45"/>
      <c r="LG306" s="45"/>
      <c r="LH306" s="45"/>
      <c r="LI306" s="45"/>
      <c r="LJ306" s="45"/>
      <c r="LK306" s="45"/>
      <c r="LL306" s="45"/>
      <c r="LM306" s="45"/>
      <c r="LN306" s="45"/>
      <c r="LO306" s="45"/>
      <c r="LP306" s="45"/>
      <c r="LQ306" s="45"/>
      <c r="LR306" s="45"/>
      <c r="LS306" s="45"/>
      <c r="LT306" s="45"/>
      <c r="LU306" s="45"/>
      <c r="LV306" s="45"/>
      <c r="LW306" s="45"/>
      <c r="LX306" s="45"/>
      <c r="LY306" s="45"/>
      <c r="LZ306" s="45"/>
      <c r="MA306" s="45"/>
      <c r="MB306" s="45"/>
      <c r="MC306" s="45"/>
      <c r="MD306" s="45"/>
      <c r="ME306" s="45"/>
      <c r="MF306" s="45"/>
      <c r="MG306" s="45"/>
      <c r="MH306" s="45"/>
      <c r="MI306" s="45"/>
      <c r="MJ306" s="45"/>
      <c r="MK306" s="45"/>
      <c r="ML306" s="45"/>
      <c r="MM306" s="45"/>
      <c r="MN306" s="45"/>
      <c r="MO306" s="45"/>
      <c r="MP306" s="45"/>
      <c r="MQ306" s="45"/>
      <c r="MR306" s="45"/>
      <c r="MS306" s="45"/>
      <c r="MT306" s="45"/>
      <c r="MU306" s="45"/>
      <c r="MV306" s="45"/>
      <c r="MW306" s="45"/>
      <c r="MX306" s="45"/>
      <c r="MY306" s="45"/>
      <c r="MZ306" s="45"/>
      <c r="NA306" s="45"/>
      <c r="NB306" s="45"/>
      <c r="NC306" s="45"/>
      <c r="ND306" s="45"/>
      <c r="NE306" s="45"/>
      <c r="NF306" s="45"/>
      <c r="NG306" s="45"/>
      <c r="NH306" s="45"/>
      <c r="NI306" s="45"/>
      <c r="NJ306" s="45"/>
      <c r="NK306" s="45"/>
      <c r="NL306" s="45"/>
      <c r="NM306" s="45"/>
      <c r="NN306" s="45"/>
      <c r="NO306" s="45"/>
      <c r="NP306" s="45"/>
      <c r="NQ306" s="45"/>
      <c r="NR306" s="45"/>
      <c r="NS306" s="45"/>
      <c r="NT306" s="45"/>
      <c r="NU306" s="45"/>
      <c r="NV306" s="45"/>
      <c r="NW306" s="45"/>
      <c r="NX306" s="45"/>
      <c r="NY306" s="45"/>
      <c r="NZ306" s="45"/>
      <c r="OA306" s="45"/>
      <c r="OB306" s="45"/>
      <c r="OC306" s="45"/>
      <c r="OD306" s="45"/>
      <c r="OE306" s="45"/>
      <c r="OF306" s="45"/>
      <c r="OG306" s="45"/>
      <c r="OH306" s="45"/>
      <c r="OI306" s="45"/>
      <c r="OJ306" s="45"/>
      <c r="OK306" s="45"/>
      <c r="OL306" s="45"/>
      <c r="OM306" s="45"/>
      <c r="ON306" s="45"/>
      <c r="OO306" s="45"/>
      <c r="OP306" s="45"/>
      <c r="OQ306" s="45"/>
      <c r="OR306" s="45"/>
      <c r="OS306" s="45"/>
      <c r="OT306" s="45"/>
      <c r="OU306" s="45"/>
      <c r="OV306" s="45"/>
      <c r="OW306" s="45"/>
      <c r="OX306" s="45"/>
      <c r="OY306" s="45"/>
      <c r="OZ306" s="45"/>
      <c r="PA306" s="45"/>
      <c r="PB306" s="45"/>
      <c r="PC306" s="45"/>
      <c r="PD306" s="45"/>
      <c r="PE306" s="45"/>
      <c r="PF306" s="45"/>
      <c r="PG306" s="45"/>
      <c r="PH306" s="45"/>
      <c r="PI306" s="45"/>
      <c r="PJ306" s="45"/>
      <c r="PK306" s="45"/>
      <c r="PL306" s="45"/>
      <c r="PM306" s="45"/>
      <c r="PN306" s="45"/>
      <c r="PO306" s="45"/>
      <c r="PP306" s="45"/>
      <c r="PQ306" s="45"/>
      <c r="PR306" s="45"/>
      <c r="PS306" s="45"/>
      <c r="PT306" s="45"/>
      <c r="PU306" s="45"/>
      <c r="PV306" s="45"/>
      <c r="PW306" s="45"/>
      <c r="PX306" s="45"/>
      <c r="PY306" s="45"/>
      <c r="PZ306" s="45"/>
      <c r="QA306" s="45"/>
      <c r="QB306" s="45"/>
      <c r="QC306" s="45"/>
      <c r="QD306" s="45"/>
      <c r="QE306" s="45"/>
      <c r="QF306" s="45"/>
      <c r="QG306" s="45"/>
      <c r="QH306" s="45"/>
      <c r="QI306" s="45"/>
      <c r="QJ306" s="45"/>
      <c r="QK306" s="45"/>
      <c r="QL306" s="45"/>
      <c r="QM306" s="45"/>
      <c r="QN306" s="45"/>
      <c r="QO306" s="45"/>
      <c r="QP306" s="45"/>
      <c r="QQ306" s="45"/>
      <c r="QR306" s="45"/>
      <c r="QS306" s="45"/>
      <c r="QT306" s="45"/>
      <c r="QU306" s="45"/>
    </row>
    <row r="307" spans="2:463" outlineLevel="1">
      <c r="B307" s="1"/>
      <c r="C307" s="75" t="s">
        <v>546</v>
      </c>
      <c r="D307" s="208">
        <f t="shared" si="1029"/>
        <v>-5.1222741603851318E-9</v>
      </c>
      <c r="E307" s="32">
        <f>H73</f>
        <v>2932098.8472222225</v>
      </c>
      <c r="F307" s="390">
        <f>Inputs!E228</f>
        <v>7</v>
      </c>
      <c r="G307" s="50" t="s">
        <v>95</v>
      </c>
      <c r="H307" s="251">
        <f t="shared" si="1028"/>
        <v>2932098.8472222174</v>
      </c>
      <c r="I307" s="45">
        <v>0</v>
      </c>
      <c r="J307" s="45">
        <v>0</v>
      </c>
      <c r="K307" s="45">
        <v>0</v>
      </c>
      <c r="L307" s="45">
        <v>0</v>
      </c>
      <c r="M307" s="45">
        <v>0</v>
      </c>
      <c r="N307" s="45">
        <v>0</v>
      </c>
      <c r="O307" s="45">
        <v>0</v>
      </c>
      <c r="P307" s="45">
        <v>0</v>
      </c>
      <c r="Q307" s="45">
        <v>0</v>
      </c>
      <c r="R307" s="45">
        <v>0</v>
      </c>
      <c r="S307" s="45">
        <v>0</v>
      </c>
      <c r="T307" s="45">
        <v>0</v>
      </c>
      <c r="U307" s="45">
        <v>0</v>
      </c>
      <c r="V307" s="45">
        <v>0</v>
      </c>
      <c r="W307" s="45">
        <v>0</v>
      </c>
      <c r="X307" s="45">
        <v>0</v>
      </c>
      <c r="Y307" s="45">
        <v>0</v>
      </c>
      <c r="Z307" s="45">
        <v>0</v>
      </c>
      <c r="AA307" s="45">
        <f>IF(AA$13=1,0,($H73)/(Inputs!$E228*12))</f>
        <v>0</v>
      </c>
      <c r="AB307" s="45">
        <f>IF(AB$13=1,0,($H73)/(Inputs!$E228*12))</f>
        <v>0</v>
      </c>
      <c r="AC307" s="45">
        <f>IF(AC$13=1,0,($H73)/(Inputs!$E228*12))</f>
        <v>0</v>
      </c>
      <c r="AD307" s="45">
        <f>IF(AD$13=1,0,($H73)/(Inputs!$E228*12))</f>
        <v>0</v>
      </c>
      <c r="AE307" s="45">
        <f>IF(AE$13=1,0,($H73)/(Inputs!$E228*12))</f>
        <v>0</v>
      </c>
      <c r="AF307" s="45">
        <f>IF(AF$13=1,0,($H73)/(Inputs!$E228*12))</f>
        <v>0</v>
      </c>
      <c r="AG307" s="45">
        <f>IF(AG$13=1,0,($H73)/(Inputs!$E228*12))</f>
        <v>34905.938657407409</v>
      </c>
      <c r="AH307" s="45">
        <f>IF(AH$13=1,0,($H73)/(Inputs!$E228*12))</f>
        <v>34905.938657407409</v>
      </c>
      <c r="AI307" s="45">
        <f>IF(AI$13=1,0,($H73)/(Inputs!$E228*12))</f>
        <v>34905.938657407409</v>
      </c>
      <c r="AJ307" s="45">
        <f>IF(AJ$13=1,0,($H73)/(Inputs!$E228*12))</f>
        <v>34905.938657407409</v>
      </c>
      <c r="AK307" s="45">
        <f>IF(AK$13=1,0,($H73)/(Inputs!$E228*12))</f>
        <v>34905.938657407409</v>
      </c>
      <c r="AL307" s="45">
        <f>IF(AL$13=1,0,($H73)/(Inputs!$E228*12))</f>
        <v>34905.938657407409</v>
      </c>
      <c r="AM307" s="45">
        <f>IF(AM$13=1,0,($H73)/(Inputs!$E228*12))</f>
        <v>34905.938657407409</v>
      </c>
      <c r="AN307" s="45">
        <f>IF(AN$13=1,0,($H73)/(Inputs!$E228*12))</f>
        <v>34905.938657407409</v>
      </c>
      <c r="AO307" s="45">
        <f>IF(AO$13=1,0,($H73)/(Inputs!$E228*12))</f>
        <v>34905.938657407409</v>
      </c>
      <c r="AP307" s="45">
        <f>IF(AP$13=1,0,($H73)/(Inputs!$E228*12))</f>
        <v>34905.938657407409</v>
      </c>
      <c r="AQ307" s="45">
        <f>IF(AQ$13=1,0,($H73)/(Inputs!$E228*12))</f>
        <v>34905.938657407409</v>
      </c>
      <c r="AR307" s="45">
        <f>IF(AR$13=1,0,($H73)/(Inputs!$E228*12))</f>
        <v>34905.938657407409</v>
      </c>
      <c r="AS307" s="45">
        <f>IF(AS$13=1,0,($H73)/(Inputs!$E228*12))</f>
        <v>34905.938657407409</v>
      </c>
      <c r="AT307" s="45">
        <f>IF(AT$13=1,0,($H73)/(Inputs!$E228*12))</f>
        <v>34905.938657407409</v>
      </c>
      <c r="AU307" s="45">
        <f>IF(AU$13=1,0,($H73)/(Inputs!$E228*12))</f>
        <v>34905.938657407409</v>
      </c>
      <c r="AV307" s="45">
        <f>IF(AV$13=1,0,($H73)/(Inputs!$E228*12))</f>
        <v>34905.938657407409</v>
      </c>
      <c r="AW307" s="45">
        <f>IF(AW$13=1,0,($H73)/(Inputs!$E228*12))</f>
        <v>34905.938657407409</v>
      </c>
      <c r="AX307" s="45">
        <f>IF(AX$13=1,0,($H73)/(Inputs!$E228*12))</f>
        <v>34905.938657407409</v>
      </c>
      <c r="AY307" s="45">
        <f>IF(AY$13=1,0,($H73)/(Inputs!$E228*12))</f>
        <v>34905.938657407409</v>
      </c>
      <c r="AZ307" s="45">
        <f>IF(AZ$13=1,0,($H73)/(Inputs!$E228*12))</f>
        <v>34905.938657407409</v>
      </c>
      <c r="BA307" s="45">
        <f>IF(BA$13=1,0,($H73)/(Inputs!$E228*12))</f>
        <v>34905.938657407409</v>
      </c>
      <c r="BB307" s="45">
        <f>IF(BB$13=1,0,($H73)/(Inputs!$E228*12))</f>
        <v>34905.938657407409</v>
      </c>
      <c r="BC307" s="45">
        <f>IF(BC$13=1,0,($H73)/(Inputs!$E228*12))</f>
        <v>34905.938657407409</v>
      </c>
      <c r="BD307" s="45">
        <f>IF(BD$13=1,0,($H73)/(Inputs!$E228*12))</f>
        <v>34905.938657407409</v>
      </c>
      <c r="BE307" s="45">
        <f>IF(BE$13=1,0,($H73)/(Inputs!$E228*12))</f>
        <v>34905.938657407409</v>
      </c>
      <c r="BF307" s="45">
        <f>IF(BF$13=1,0,($H73)/(Inputs!$E228*12))</f>
        <v>34905.938657407409</v>
      </c>
      <c r="BG307" s="45">
        <f>IF(BG$13=1,0,($H73)/(Inputs!$E228*12))</f>
        <v>34905.938657407409</v>
      </c>
      <c r="BH307" s="45">
        <f>IF(BH$13=1,0,($H73)/(Inputs!$E228*12))</f>
        <v>34905.938657407409</v>
      </c>
      <c r="BI307" s="45">
        <f>IF(BI$13=1,0,($H73)/(Inputs!$E228*12))</f>
        <v>34905.938657407409</v>
      </c>
      <c r="BJ307" s="45">
        <f>IF(BJ$13=1,0,($H73)/(Inputs!$E228*12))</f>
        <v>34905.938657407409</v>
      </c>
      <c r="BK307" s="45">
        <f>IF(BK$13=1,0,($H73)/(Inputs!$E228*12))</f>
        <v>34905.938657407409</v>
      </c>
      <c r="BL307" s="45">
        <f>IF(BL$13=1,0,($H73)/(Inputs!$E228*12))</f>
        <v>34905.938657407409</v>
      </c>
      <c r="BM307" s="45">
        <f>IF(BM$13=1,0,($H73)/(Inputs!$E228*12))</f>
        <v>34905.938657407409</v>
      </c>
      <c r="BN307" s="45">
        <f>IF(BN$13=1,0,($H73)/(Inputs!$E228*12))</f>
        <v>34905.938657407409</v>
      </c>
      <c r="BO307" s="45">
        <f>IF(BO$13=1,0,($H73)/(Inputs!$E228*12))</f>
        <v>34905.938657407409</v>
      </c>
      <c r="BP307" s="45">
        <f>IF(BP$13=1,0,($H73)/(Inputs!$E228*12))</f>
        <v>34905.938657407409</v>
      </c>
      <c r="BQ307" s="45">
        <f>IF(BQ$13=1,0,($H73)/(Inputs!$E228*12))</f>
        <v>34905.938657407409</v>
      </c>
      <c r="BR307" s="45">
        <f>IF(BR$13=1,0,($H73)/(Inputs!$E228*12))</f>
        <v>34905.938657407409</v>
      </c>
      <c r="BS307" s="45">
        <f>IF(BS$13=1,0,($H73)/(Inputs!$E228*12))</f>
        <v>34905.938657407409</v>
      </c>
      <c r="BT307" s="45">
        <f>IF(BT$13=1,0,($H73)/(Inputs!$E228*12))</f>
        <v>34905.938657407409</v>
      </c>
      <c r="BU307" s="45">
        <f>IF(BU$13=1,0,($H73)/(Inputs!$E228*12))</f>
        <v>34905.938657407409</v>
      </c>
      <c r="BV307" s="45">
        <f>IF(BV$13=1,0,($H73)/(Inputs!$E228*12))</f>
        <v>34905.938657407409</v>
      </c>
      <c r="BW307" s="45">
        <f>IF(BW$13=1,0,($H73)/(Inputs!$E228*12))</f>
        <v>34905.938657407409</v>
      </c>
      <c r="BX307" s="45">
        <f>IF(BX$13=1,0,($H73)/(Inputs!$E228*12))</f>
        <v>34905.938657407409</v>
      </c>
      <c r="BY307" s="45">
        <f>IF(BY$13=1,0,($H73)/(Inputs!$E228*12))</f>
        <v>34905.938657407409</v>
      </c>
      <c r="BZ307" s="45">
        <f>IF(BZ$13=1,0,($H73)/(Inputs!$E228*12))</f>
        <v>34905.938657407409</v>
      </c>
      <c r="CA307" s="45">
        <f>IF(CA$13=1,0,($H73)/(Inputs!$E228*12))</f>
        <v>34905.938657407409</v>
      </c>
      <c r="CB307" s="45">
        <f>IF(CB$13=1,0,($H73)/(Inputs!$E228*12))</f>
        <v>34905.938657407409</v>
      </c>
      <c r="CC307" s="45">
        <f>IF(CC$13=1,0,($H73)/(Inputs!$E228*12))</f>
        <v>34905.938657407409</v>
      </c>
      <c r="CD307" s="45">
        <f>IF(CD$13=1,0,($H73)/(Inputs!$E228*12))</f>
        <v>34905.938657407409</v>
      </c>
      <c r="CE307" s="45">
        <f>IF(CE$13=1,0,($H73)/(Inputs!$E228*12))</f>
        <v>34905.938657407409</v>
      </c>
      <c r="CF307" s="45">
        <f>IF(CF$13=1,0,($H73)/(Inputs!$E228*12))</f>
        <v>34905.938657407409</v>
      </c>
      <c r="CG307" s="45">
        <f>IF(CG$13=1,0,($H73)/(Inputs!$E228*12))</f>
        <v>34905.938657407409</v>
      </c>
      <c r="CH307" s="45">
        <f>IF(CH$13=1,0,($H73)/(Inputs!$E228*12))</f>
        <v>34905.938657407409</v>
      </c>
      <c r="CI307" s="45">
        <f>IF(CI$13=1,0,($H73)/(Inputs!$E228*12))</f>
        <v>34905.938657407409</v>
      </c>
      <c r="CJ307" s="45">
        <f>IF(CJ$13=1,0,($H73)/(Inputs!$E228*12))</f>
        <v>34905.938657407409</v>
      </c>
      <c r="CK307" s="45">
        <f>IF(CK$13=1,0,($H73)/(Inputs!$E228*12))</f>
        <v>34905.938657407409</v>
      </c>
      <c r="CL307" s="45">
        <f>IF(CL$13=1,0,($H73)/(Inputs!$E228*12))</f>
        <v>34905.938657407409</v>
      </c>
      <c r="CM307" s="45">
        <f>IF(CM$13=1,0,($H73)/(Inputs!$E228*12))</f>
        <v>34905.938657407409</v>
      </c>
      <c r="CN307" s="45">
        <f>IF(CN$13=1,0,($H73)/(Inputs!$E228*12))</f>
        <v>34905.938657407409</v>
      </c>
      <c r="CO307" s="45">
        <f>IF(CO$13=1,0,($H73)/(Inputs!$E228*12))</f>
        <v>34905.938657407409</v>
      </c>
      <c r="CP307" s="45">
        <f>IF(CP$13=1,0,($H73)/(Inputs!$E228*12))</f>
        <v>34905.938657407409</v>
      </c>
      <c r="CQ307" s="45">
        <f>IF(CQ$13=1,0,($H73)/(Inputs!$E228*12))</f>
        <v>34905.938657407409</v>
      </c>
      <c r="CR307" s="45">
        <f>IF(CR$13=1,0,($H73)/(Inputs!$E228*12))</f>
        <v>34905.938657407409</v>
      </c>
      <c r="CS307" s="45">
        <f>IF(CS$13=1,0,($H73)/(Inputs!$E228*12))</f>
        <v>34905.938657407409</v>
      </c>
      <c r="CT307" s="45">
        <f>IF(CT$13=1,0,($H73)/(Inputs!$E228*12))</f>
        <v>34905.938657407409</v>
      </c>
      <c r="CU307" s="45">
        <f>IF(CU$13=1,0,($H73)/(Inputs!$E228*12))</f>
        <v>34905.938657407409</v>
      </c>
      <c r="CV307" s="45">
        <f>IF(CV$13=1,0,($H73)/(Inputs!$E228*12))</f>
        <v>34905.938657407409</v>
      </c>
      <c r="CW307" s="45">
        <f>IF(CW$13=1,0,($H73)/(Inputs!$E228*12))</f>
        <v>34905.938657407409</v>
      </c>
      <c r="CX307" s="45">
        <f>IF(CX$13=1,0,($H73)/(Inputs!$E228*12))</f>
        <v>34905.938657407409</v>
      </c>
      <c r="CY307" s="45">
        <f>IF(CY$13=1,0,($H73)/(Inputs!$E228*12))</f>
        <v>34905.938657407409</v>
      </c>
      <c r="CZ307" s="45">
        <f>IF(CZ$13=1,0,($H73)/(Inputs!$E228*12))</f>
        <v>34905.938657407409</v>
      </c>
      <c r="DA307" s="45">
        <f>IF(DA$13=1,0,($H73)/(Inputs!$E228*12))</f>
        <v>34905.938657407409</v>
      </c>
      <c r="DB307" s="45">
        <f>IF(DB$13=1,0,($H73)/(Inputs!$E228*12))</f>
        <v>34905.938657407409</v>
      </c>
      <c r="DC307" s="45">
        <f>IF(DC$13=1,0,($H73)/(Inputs!$E228*12))</f>
        <v>34905.938657407409</v>
      </c>
      <c r="DD307" s="45">
        <f>IF(DD$13=1,0,($H73)/(Inputs!$E228*12))</f>
        <v>34905.938657407409</v>
      </c>
      <c r="DE307" s="45">
        <f>IF(DE$13=1,0,($H73)/(Inputs!$E228*12))</f>
        <v>34905.938657407409</v>
      </c>
      <c r="DF307" s="45">
        <f>IF(DF$13=1,0,($H73)/(Inputs!$E228*12))</f>
        <v>34905.938657407409</v>
      </c>
      <c r="DG307" s="45">
        <f>IF(DG$13=1,0,($H73)/(Inputs!$E228*12))</f>
        <v>34905.938657407409</v>
      </c>
      <c r="DH307" s="45">
        <f>IF(DH$13=1,0,($H73)/(Inputs!$E228*12))</f>
        <v>34905.938657407409</v>
      </c>
      <c r="DI307" s="45">
        <f>IF(DI$13=1,0,($H73)/(Inputs!$E228*12))</f>
        <v>34905.938657407409</v>
      </c>
      <c r="DJ307" s="45">
        <f>IF(DJ$13=1,0,($H73)/(Inputs!$E228*12))</f>
        <v>34905.938657407409</v>
      </c>
      <c r="DK307" s="45">
        <f>IF(DK$13=1,0,($H73)/(Inputs!$E228*12))</f>
        <v>34905.938657407409</v>
      </c>
      <c r="DL307" s="45">
        <f>IF(DL$13=1,0,($H73)/(Inputs!$E228*12))</f>
        <v>34905.938657407409</v>
      </c>
      <c r="DM307" s="45"/>
      <c r="DN307" s="45"/>
      <c r="DO307" s="45"/>
      <c r="DP307" s="45"/>
      <c r="DQ307" s="45"/>
      <c r="DR307" s="45"/>
      <c r="DS307" s="45"/>
      <c r="DT307" s="45"/>
      <c r="DU307" s="45"/>
      <c r="DV307" s="45"/>
      <c r="DW307" s="45"/>
      <c r="DX307" s="45"/>
      <c r="DY307" s="45"/>
      <c r="DZ307" s="45"/>
      <c r="EA307" s="45"/>
      <c r="EB307" s="45"/>
      <c r="EC307" s="45"/>
      <c r="ED307" s="45"/>
      <c r="EE307" s="45"/>
      <c r="EF307" s="45"/>
      <c r="EG307" s="45"/>
      <c r="EH307" s="45"/>
      <c r="EI307" s="45"/>
      <c r="EJ307" s="45"/>
      <c r="EK307" s="45"/>
      <c r="EL307" s="45"/>
      <c r="EM307" s="45"/>
      <c r="EN307" s="45"/>
      <c r="EO307" s="45"/>
      <c r="EP307" s="45"/>
      <c r="EQ307" s="45"/>
      <c r="ER307" s="45"/>
      <c r="ES307" s="45"/>
      <c r="ET307" s="45"/>
      <c r="EU307" s="45"/>
      <c r="EV307" s="45"/>
      <c r="EW307" s="45"/>
      <c r="EX307" s="45"/>
      <c r="EY307" s="45"/>
      <c r="EZ307" s="45"/>
      <c r="FA307" s="45"/>
      <c r="FB307" s="45"/>
      <c r="FC307" s="45"/>
      <c r="FD307" s="45"/>
      <c r="FE307" s="45"/>
      <c r="FF307" s="45"/>
      <c r="FG307" s="45"/>
      <c r="FH307" s="45"/>
      <c r="FI307" s="45"/>
      <c r="FJ307" s="45"/>
      <c r="FK307" s="45"/>
      <c r="FL307" s="45"/>
      <c r="FM307" s="45"/>
      <c r="FN307" s="45"/>
      <c r="FO307" s="45"/>
      <c r="FP307" s="45"/>
      <c r="FQ307" s="45"/>
      <c r="FR307" s="45"/>
      <c r="FS307" s="45"/>
      <c r="FT307" s="45"/>
      <c r="FU307" s="45"/>
      <c r="FV307" s="45"/>
      <c r="FW307" s="45"/>
      <c r="FX307" s="45"/>
      <c r="FY307" s="45"/>
      <c r="FZ307" s="45"/>
      <c r="GA307" s="45"/>
      <c r="GB307" s="45"/>
      <c r="GC307" s="45"/>
      <c r="GD307" s="45"/>
      <c r="GE307" s="45"/>
      <c r="GF307" s="45"/>
      <c r="GG307" s="45"/>
      <c r="GH307" s="45"/>
      <c r="GI307" s="45"/>
      <c r="GJ307" s="45"/>
      <c r="GK307" s="45"/>
      <c r="GL307" s="45"/>
      <c r="GM307" s="45"/>
      <c r="GN307" s="45"/>
      <c r="GO307" s="45"/>
      <c r="GP307" s="45"/>
      <c r="GQ307" s="45"/>
      <c r="GR307" s="45"/>
      <c r="GS307" s="45"/>
      <c r="GT307" s="45"/>
      <c r="GU307" s="45"/>
      <c r="GV307" s="45"/>
      <c r="GW307" s="45"/>
      <c r="GX307" s="45"/>
      <c r="GY307" s="45"/>
      <c r="GZ307" s="45"/>
      <c r="HA307" s="45"/>
      <c r="HB307" s="45"/>
      <c r="HC307" s="45"/>
      <c r="HD307" s="45"/>
      <c r="HE307" s="45"/>
      <c r="HF307" s="45"/>
      <c r="HG307" s="45"/>
      <c r="HH307" s="45"/>
      <c r="HI307" s="45"/>
      <c r="HJ307" s="45"/>
      <c r="HK307" s="45"/>
      <c r="HL307" s="45"/>
      <c r="HM307" s="45"/>
      <c r="HN307" s="45"/>
      <c r="HO307" s="45"/>
      <c r="HP307" s="45"/>
      <c r="HQ307" s="45"/>
      <c r="HR307" s="45"/>
      <c r="HS307" s="45"/>
      <c r="HT307" s="45"/>
      <c r="HU307" s="45"/>
      <c r="HV307" s="45"/>
      <c r="HW307" s="45"/>
      <c r="HX307" s="45"/>
      <c r="HY307" s="45"/>
      <c r="HZ307" s="45"/>
      <c r="IA307" s="45"/>
      <c r="IB307" s="45"/>
      <c r="IC307" s="45"/>
      <c r="ID307" s="45"/>
      <c r="IE307" s="45"/>
      <c r="IF307" s="45"/>
      <c r="IG307" s="45"/>
      <c r="IH307" s="45"/>
      <c r="II307" s="45"/>
      <c r="IJ307" s="45"/>
      <c r="IK307" s="45"/>
      <c r="IL307" s="45"/>
      <c r="IM307" s="45"/>
      <c r="IN307" s="45"/>
      <c r="IO307" s="45"/>
      <c r="IP307" s="45"/>
      <c r="IQ307" s="45"/>
      <c r="IR307" s="45"/>
      <c r="IS307" s="45"/>
      <c r="IT307" s="45"/>
      <c r="IU307" s="45"/>
      <c r="IV307" s="45"/>
      <c r="IW307" s="45"/>
      <c r="IX307" s="45"/>
      <c r="IY307" s="45"/>
      <c r="IZ307" s="45"/>
      <c r="JA307" s="45"/>
      <c r="JB307" s="45"/>
      <c r="JC307" s="45"/>
      <c r="JD307" s="45"/>
      <c r="JE307" s="45"/>
      <c r="JF307" s="45"/>
      <c r="JG307" s="45"/>
      <c r="JH307" s="45"/>
      <c r="JI307" s="45"/>
      <c r="JJ307" s="45"/>
      <c r="JK307" s="45"/>
      <c r="JL307" s="45"/>
      <c r="JM307" s="45"/>
      <c r="JN307" s="45"/>
      <c r="JO307" s="45"/>
      <c r="JP307" s="45"/>
      <c r="JQ307" s="45"/>
      <c r="JR307" s="45"/>
      <c r="JS307" s="45"/>
      <c r="JT307" s="45"/>
      <c r="JU307" s="45"/>
      <c r="JV307" s="45"/>
      <c r="JW307" s="45"/>
      <c r="JX307" s="45"/>
      <c r="JY307" s="45"/>
      <c r="JZ307" s="45"/>
      <c r="KA307" s="45"/>
      <c r="KB307" s="45"/>
      <c r="KC307" s="45"/>
      <c r="KD307" s="45"/>
      <c r="KE307" s="45"/>
      <c r="KF307" s="45"/>
      <c r="KG307" s="45"/>
      <c r="KH307" s="45"/>
      <c r="KI307" s="45"/>
      <c r="KJ307" s="45"/>
      <c r="KK307" s="45"/>
      <c r="KL307" s="45"/>
      <c r="KM307" s="45"/>
      <c r="KN307" s="45"/>
      <c r="KO307" s="45"/>
      <c r="KP307" s="45"/>
      <c r="KQ307" s="45"/>
      <c r="KR307" s="45"/>
      <c r="KS307" s="45"/>
      <c r="KT307" s="45"/>
      <c r="KU307" s="45"/>
      <c r="KV307" s="45"/>
      <c r="KW307" s="45"/>
      <c r="KX307" s="45"/>
      <c r="KY307" s="45"/>
      <c r="KZ307" s="45"/>
      <c r="LA307" s="45"/>
      <c r="LB307" s="45"/>
      <c r="LC307" s="45"/>
      <c r="LD307" s="45"/>
      <c r="LE307" s="45"/>
      <c r="LF307" s="45"/>
      <c r="LG307" s="45"/>
      <c r="LH307" s="45"/>
      <c r="LI307" s="45"/>
      <c r="LJ307" s="45"/>
      <c r="LK307" s="45"/>
      <c r="LL307" s="45"/>
      <c r="LM307" s="45"/>
      <c r="LN307" s="45"/>
      <c r="LO307" s="45"/>
      <c r="LP307" s="45"/>
      <c r="LQ307" s="45"/>
      <c r="LR307" s="45"/>
      <c r="LS307" s="45"/>
      <c r="LT307" s="45"/>
      <c r="LU307" s="45"/>
      <c r="LV307" s="45"/>
      <c r="LW307" s="45"/>
      <c r="LX307" s="45"/>
      <c r="LY307" s="45"/>
      <c r="LZ307" s="45"/>
      <c r="MA307" s="45"/>
      <c r="MB307" s="45"/>
      <c r="MC307" s="45"/>
      <c r="MD307" s="45"/>
      <c r="ME307" s="45"/>
      <c r="MF307" s="45"/>
      <c r="MG307" s="45"/>
      <c r="MH307" s="45"/>
      <c r="MI307" s="45"/>
      <c r="MJ307" s="45"/>
      <c r="MK307" s="45"/>
      <c r="ML307" s="45"/>
      <c r="MM307" s="45"/>
      <c r="MN307" s="45"/>
      <c r="MO307" s="45"/>
      <c r="MP307" s="45"/>
      <c r="MQ307" s="45"/>
      <c r="MR307" s="45"/>
      <c r="MS307" s="45"/>
      <c r="MT307" s="45"/>
      <c r="MU307" s="45"/>
      <c r="MV307" s="45"/>
      <c r="MW307" s="45"/>
      <c r="MX307" s="45"/>
      <c r="MY307" s="45"/>
      <c r="MZ307" s="45"/>
      <c r="NA307" s="45"/>
      <c r="NB307" s="45"/>
      <c r="NC307" s="45"/>
      <c r="ND307" s="45"/>
      <c r="NE307" s="45"/>
      <c r="NF307" s="45"/>
      <c r="NG307" s="45"/>
      <c r="NH307" s="45"/>
      <c r="NI307" s="45"/>
      <c r="NJ307" s="45"/>
      <c r="NK307" s="45"/>
      <c r="NL307" s="45"/>
      <c r="NM307" s="45"/>
      <c r="NN307" s="45"/>
      <c r="NO307" s="45"/>
      <c r="NP307" s="45"/>
      <c r="NQ307" s="45"/>
      <c r="NR307" s="45"/>
      <c r="NS307" s="45"/>
      <c r="NT307" s="45"/>
      <c r="NU307" s="45"/>
      <c r="NV307" s="45"/>
      <c r="NW307" s="45"/>
      <c r="NX307" s="45"/>
      <c r="NY307" s="45"/>
      <c r="NZ307" s="45"/>
      <c r="OA307" s="45"/>
      <c r="OB307" s="45"/>
      <c r="OC307" s="45"/>
      <c r="OD307" s="45"/>
      <c r="OE307" s="45"/>
      <c r="OF307" s="45"/>
      <c r="OG307" s="45"/>
      <c r="OH307" s="45"/>
      <c r="OI307" s="45"/>
      <c r="OJ307" s="45"/>
      <c r="OK307" s="45"/>
      <c r="OL307" s="45"/>
      <c r="OM307" s="45"/>
      <c r="ON307" s="45"/>
      <c r="OO307" s="45"/>
      <c r="OP307" s="45"/>
      <c r="OQ307" s="45"/>
      <c r="OR307" s="45"/>
      <c r="OS307" s="45"/>
      <c r="OT307" s="45"/>
      <c r="OU307" s="45"/>
      <c r="OV307" s="45"/>
      <c r="OW307" s="45"/>
      <c r="OX307" s="45"/>
      <c r="OY307" s="45"/>
      <c r="OZ307" s="45"/>
      <c r="PA307" s="45"/>
      <c r="PB307" s="45"/>
      <c r="PC307" s="45"/>
      <c r="PD307" s="45"/>
      <c r="PE307" s="45"/>
      <c r="PF307" s="45"/>
      <c r="PG307" s="45"/>
      <c r="PH307" s="45"/>
      <c r="PI307" s="45"/>
      <c r="PJ307" s="45"/>
      <c r="PK307" s="45"/>
      <c r="PL307" s="45"/>
      <c r="PM307" s="45"/>
      <c r="PN307" s="45"/>
      <c r="PO307" s="45"/>
      <c r="PP307" s="45"/>
      <c r="PQ307" s="45"/>
      <c r="PR307" s="45"/>
      <c r="PS307" s="45"/>
      <c r="PT307" s="45"/>
      <c r="PU307" s="45"/>
      <c r="PV307" s="45"/>
      <c r="PW307" s="45"/>
      <c r="PX307" s="45"/>
      <c r="PY307" s="45"/>
      <c r="PZ307" s="45"/>
      <c r="QA307" s="45"/>
      <c r="QB307" s="45"/>
      <c r="QC307" s="45"/>
      <c r="QD307" s="45"/>
      <c r="QE307" s="45"/>
      <c r="QF307" s="45"/>
      <c r="QG307" s="45"/>
      <c r="QH307" s="45"/>
      <c r="QI307" s="45"/>
      <c r="QJ307" s="45"/>
      <c r="QK307" s="45"/>
      <c r="QL307" s="45"/>
      <c r="QM307" s="45"/>
      <c r="QN307" s="45"/>
      <c r="QO307" s="45"/>
      <c r="QP307" s="45"/>
      <c r="QQ307" s="45"/>
      <c r="QR307" s="45"/>
      <c r="QS307" s="45"/>
      <c r="QT307" s="45"/>
      <c r="QU307" s="45"/>
    </row>
    <row r="308" spans="2:463" outlineLevel="1">
      <c r="C308" s="6" t="s">
        <v>547</v>
      </c>
      <c r="D308" s="208">
        <f t="shared" ca="1" si="1029"/>
        <v>-2987780.2825046051</v>
      </c>
      <c r="E308" s="208">
        <f ca="1">SUM(E297:E307)</f>
        <v>16928918.481857371</v>
      </c>
      <c r="F308" s="152"/>
      <c r="G308" s="44" t="s">
        <v>95</v>
      </c>
      <c r="H308" s="253">
        <f t="shared" ca="1" si="1028"/>
        <v>13941138.199352765</v>
      </c>
      <c r="I308" s="54">
        <f t="shared" ref="I308:AF308" si="1032">SUM(I297:I307)</f>
        <v>0</v>
      </c>
      <c r="J308" s="54">
        <f t="shared" si="1032"/>
        <v>0</v>
      </c>
      <c r="K308" s="54">
        <f t="shared" si="1032"/>
        <v>0</v>
      </c>
      <c r="L308" s="54">
        <f t="shared" si="1032"/>
        <v>0</v>
      </c>
      <c r="M308" s="54">
        <f t="shared" si="1032"/>
        <v>0</v>
      </c>
      <c r="N308" s="54">
        <f t="shared" si="1032"/>
        <v>0</v>
      </c>
      <c r="O308" s="54">
        <f t="shared" si="1032"/>
        <v>0</v>
      </c>
      <c r="P308" s="54">
        <f t="shared" si="1032"/>
        <v>0</v>
      </c>
      <c r="Q308" s="54">
        <f t="shared" si="1032"/>
        <v>0</v>
      </c>
      <c r="R308" s="54">
        <f t="shared" si="1032"/>
        <v>0</v>
      </c>
      <c r="S308" s="54">
        <f t="shared" si="1032"/>
        <v>0</v>
      </c>
      <c r="T308" s="54">
        <f t="shared" si="1032"/>
        <v>0</v>
      </c>
      <c r="U308" s="54">
        <f t="shared" si="1032"/>
        <v>0</v>
      </c>
      <c r="V308" s="54">
        <f t="shared" si="1032"/>
        <v>0</v>
      </c>
      <c r="W308" s="54">
        <f t="shared" si="1032"/>
        <v>0</v>
      </c>
      <c r="X308" s="54">
        <f t="shared" si="1032"/>
        <v>0</v>
      </c>
      <c r="Y308" s="54">
        <f t="shared" si="1032"/>
        <v>0</v>
      </c>
      <c r="Z308" s="54">
        <f t="shared" si="1032"/>
        <v>0</v>
      </c>
      <c r="AA308" s="54">
        <f t="shared" si="1032"/>
        <v>0</v>
      </c>
      <c r="AB308" s="54">
        <f t="shared" si="1032"/>
        <v>0</v>
      </c>
      <c r="AC308" s="54">
        <f t="shared" si="1032"/>
        <v>0</v>
      </c>
      <c r="AD308" s="54">
        <f t="shared" si="1032"/>
        <v>0</v>
      </c>
      <c r="AE308" s="54">
        <f t="shared" si="1032"/>
        <v>0</v>
      </c>
      <c r="AF308" s="54">
        <f t="shared" si="1032"/>
        <v>0</v>
      </c>
      <c r="AG308" s="54">
        <f t="shared" ref="AG308:AV308" ca="1" si="1033">SUM(AG297:AG307)</f>
        <v>90020.887403702654</v>
      </c>
      <c r="AH308" s="54">
        <f t="shared" ca="1" si="1033"/>
        <v>90020.887403702654</v>
      </c>
      <c r="AI308" s="54">
        <f t="shared" ca="1" si="1033"/>
        <v>90020.887403702654</v>
      </c>
      <c r="AJ308" s="54">
        <f t="shared" ca="1" si="1033"/>
        <v>90020.887403702654</v>
      </c>
      <c r="AK308" s="54">
        <f t="shared" ca="1" si="1033"/>
        <v>90020.887403702654</v>
      </c>
      <c r="AL308" s="54">
        <f t="shared" ca="1" si="1033"/>
        <v>90020.887403702654</v>
      </c>
      <c r="AM308" s="54">
        <f t="shared" ca="1" si="1033"/>
        <v>90020.887403702654</v>
      </c>
      <c r="AN308" s="54">
        <f t="shared" ca="1" si="1033"/>
        <v>90020.887403702654</v>
      </c>
      <c r="AO308" s="54">
        <f t="shared" ca="1" si="1033"/>
        <v>90020.887403702654</v>
      </c>
      <c r="AP308" s="54">
        <f t="shared" ca="1" si="1033"/>
        <v>90020.887403702654</v>
      </c>
      <c r="AQ308" s="54">
        <f t="shared" ca="1" si="1033"/>
        <v>90020.887403702654</v>
      </c>
      <c r="AR308" s="54">
        <f t="shared" ca="1" si="1033"/>
        <v>90020.887403702654</v>
      </c>
      <c r="AS308" s="54">
        <f t="shared" ca="1" si="1033"/>
        <v>90020.887403702654</v>
      </c>
      <c r="AT308" s="54">
        <f t="shared" ca="1" si="1033"/>
        <v>90020.887403702654</v>
      </c>
      <c r="AU308" s="54">
        <f t="shared" ca="1" si="1033"/>
        <v>90020.887403702654</v>
      </c>
      <c r="AV308" s="54">
        <f t="shared" ca="1" si="1033"/>
        <v>90020.887403702654</v>
      </c>
      <c r="AW308" s="54">
        <f t="shared" ref="AW308:DH308" ca="1" si="1034">SUM(AW297:AW307)</f>
        <v>90020.887403702654</v>
      </c>
      <c r="AX308" s="54">
        <f t="shared" ca="1" si="1034"/>
        <v>90020.887403702654</v>
      </c>
      <c r="AY308" s="54">
        <f t="shared" ca="1" si="1034"/>
        <v>90020.887403702654</v>
      </c>
      <c r="AZ308" s="54">
        <f t="shared" ca="1" si="1034"/>
        <v>90020.887403702654</v>
      </c>
      <c r="BA308" s="54">
        <f t="shared" ca="1" si="1034"/>
        <v>90020.887403702654</v>
      </c>
      <c r="BB308" s="54">
        <f t="shared" ca="1" si="1034"/>
        <v>90020.887403702654</v>
      </c>
      <c r="BC308" s="54">
        <f t="shared" ca="1" si="1034"/>
        <v>90020.887403702654</v>
      </c>
      <c r="BD308" s="54">
        <f t="shared" ca="1" si="1034"/>
        <v>90020.887403702654</v>
      </c>
      <c r="BE308" s="54">
        <f t="shared" ca="1" si="1034"/>
        <v>90020.887403702654</v>
      </c>
      <c r="BF308" s="54">
        <f t="shared" ca="1" si="1034"/>
        <v>90020.887403702654</v>
      </c>
      <c r="BG308" s="54">
        <f t="shared" ca="1" si="1034"/>
        <v>90020.887403702654</v>
      </c>
      <c r="BH308" s="54">
        <f t="shared" ca="1" si="1034"/>
        <v>90020.887403702654</v>
      </c>
      <c r="BI308" s="54">
        <f t="shared" ca="1" si="1034"/>
        <v>90020.887403702654</v>
      </c>
      <c r="BJ308" s="54">
        <f t="shared" ca="1" si="1034"/>
        <v>90020.887403702654</v>
      </c>
      <c r="BK308" s="54">
        <f t="shared" ca="1" si="1034"/>
        <v>90020.887403702654</v>
      </c>
      <c r="BL308" s="54">
        <f t="shared" ca="1" si="1034"/>
        <v>90020.887403702654</v>
      </c>
      <c r="BM308" s="54">
        <f t="shared" ca="1" si="1034"/>
        <v>90020.887403702654</v>
      </c>
      <c r="BN308" s="54">
        <f t="shared" ca="1" si="1034"/>
        <v>90020.887403702654</v>
      </c>
      <c r="BO308" s="54">
        <f t="shared" ca="1" si="1034"/>
        <v>90020.887403702654</v>
      </c>
      <c r="BP308" s="54">
        <f t="shared" ca="1" si="1034"/>
        <v>90020.887403702654</v>
      </c>
      <c r="BQ308" s="54">
        <f t="shared" ca="1" si="1034"/>
        <v>90020.887403702654</v>
      </c>
      <c r="BR308" s="54">
        <f t="shared" ca="1" si="1034"/>
        <v>90020.887403702654</v>
      </c>
      <c r="BS308" s="54">
        <f t="shared" ca="1" si="1034"/>
        <v>90020.887403702654</v>
      </c>
      <c r="BT308" s="54">
        <f t="shared" ca="1" si="1034"/>
        <v>90020.887403702654</v>
      </c>
      <c r="BU308" s="54">
        <f t="shared" ca="1" si="1034"/>
        <v>90020.887403702654</v>
      </c>
      <c r="BV308" s="54">
        <f t="shared" ca="1" si="1034"/>
        <v>90020.887403702654</v>
      </c>
      <c r="BW308" s="54">
        <f t="shared" ca="1" si="1034"/>
        <v>90020.887403702654</v>
      </c>
      <c r="BX308" s="54">
        <f t="shared" ca="1" si="1034"/>
        <v>90020.887403702654</v>
      </c>
      <c r="BY308" s="54">
        <f t="shared" ca="1" si="1034"/>
        <v>90020.887403702654</v>
      </c>
      <c r="BZ308" s="54">
        <f t="shared" ca="1" si="1034"/>
        <v>90020.887403702654</v>
      </c>
      <c r="CA308" s="54">
        <f t="shared" ca="1" si="1034"/>
        <v>90020.887403702654</v>
      </c>
      <c r="CB308" s="54">
        <f t="shared" ca="1" si="1034"/>
        <v>90020.887403702654</v>
      </c>
      <c r="CC308" s="54">
        <f t="shared" ca="1" si="1034"/>
        <v>90020.887403702654</v>
      </c>
      <c r="CD308" s="54">
        <f t="shared" ca="1" si="1034"/>
        <v>90020.887403702654</v>
      </c>
      <c r="CE308" s="54">
        <f t="shared" ca="1" si="1034"/>
        <v>90020.887403702654</v>
      </c>
      <c r="CF308" s="54">
        <f t="shared" ca="1" si="1034"/>
        <v>90020.887403702654</v>
      </c>
      <c r="CG308" s="54">
        <f t="shared" ca="1" si="1034"/>
        <v>90020.887403702654</v>
      </c>
      <c r="CH308" s="54">
        <f t="shared" ca="1" si="1034"/>
        <v>90020.887403702654</v>
      </c>
      <c r="CI308" s="54">
        <f t="shared" ca="1" si="1034"/>
        <v>90020.887403702654</v>
      </c>
      <c r="CJ308" s="54">
        <f t="shared" ca="1" si="1034"/>
        <v>90020.887403702654</v>
      </c>
      <c r="CK308" s="54">
        <f t="shared" ca="1" si="1034"/>
        <v>90020.887403702654</v>
      </c>
      <c r="CL308" s="54">
        <f t="shared" ca="1" si="1034"/>
        <v>90020.887403702654</v>
      </c>
      <c r="CM308" s="54">
        <f t="shared" ca="1" si="1034"/>
        <v>90020.887403702654</v>
      </c>
      <c r="CN308" s="54">
        <f t="shared" ca="1" si="1034"/>
        <v>90020.887403702654</v>
      </c>
      <c r="CO308" s="54">
        <f t="shared" ca="1" si="1034"/>
        <v>87345.887403702654</v>
      </c>
      <c r="CP308" s="54">
        <f t="shared" ca="1" si="1034"/>
        <v>87345.887403702654</v>
      </c>
      <c r="CQ308" s="54">
        <f t="shared" ca="1" si="1034"/>
        <v>87345.887403702654</v>
      </c>
      <c r="CR308" s="54">
        <f t="shared" ca="1" si="1034"/>
        <v>87345.887403702654</v>
      </c>
      <c r="CS308" s="54">
        <f t="shared" ca="1" si="1034"/>
        <v>87345.887403702654</v>
      </c>
      <c r="CT308" s="54">
        <f t="shared" ca="1" si="1034"/>
        <v>87345.887403702654</v>
      </c>
      <c r="CU308" s="54">
        <f t="shared" ca="1" si="1034"/>
        <v>87345.887403702654</v>
      </c>
      <c r="CV308" s="54">
        <f t="shared" ca="1" si="1034"/>
        <v>87345.887403702654</v>
      </c>
      <c r="CW308" s="54">
        <f t="shared" ca="1" si="1034"/>
        <v>87345.887403702654</v>
      </c>
      <c r="CX308" s="54">
        <f t="shared" ca="1" si="1034"/>
        <v>87345.887403702654</v>
      </c>
      <c r="CY308" s="54">
        <f t="shared" ca="1" si="1034"/>
        <v>87345.887403702654</v>
      </c>
      <c r="CZ308" s="54">
        <f t="shared" ca="1" si="1034"/>
        <v>87345.887403702654</v>
      </c>
      <c r="DA308" s="54">
        <f t="shared" ca="1" si="1034"/>
        <v>87345.887403702654</v>
      </c>
      <c r="DB308" s="54">
        <f t="shared" ca="1" si="1034"/>
        <v>87345.887403702654</v>
      </c>
      <c r="DC308" s="54">
        <f t="shared" ca="1" si="1034"/>
        <v>87345.887403702654</v>
      </c>
      <c r="DD308" s="54">
        <f t="shared" ca="1" si="1034"/>
        <v>87345.887403702654</v>
      </c>
      <c r="DE308" s="54">
        <f t="shared" ca="1" si="1034"/>
        <v>87345.887403702654</v>
      </c>
      <c r="DF308" s="54">
        <f t="shared" ca="1" si="1034"/>
        <v>87345.887403702654</v>
      </c>
      <c r="DG308" s="54">
        <f t="shared" ca="1" si="1034"/>
        <v>87345.887403702654</v>
      </c>
      <c r="DH308" s="54">
        <f t="shared" ca="1" si="1034"/>
        <v>87345.887403702654</v>
      </c>
      <c r="DI308" s="54">
        <f t="shared" ref="DI308:FT308" ca="1" si="1035">SUM(DI297:DI307)</f>
        <v>87345.887403702654</v>
      </c>
      <c r="DJ308" s="54">
        <f t="shared" ca="1" si="1035"/>
        <v>87345.887403702654</v>
      </c>
      <c r="DK308" s="54">
        <f t="shared" ca="1" si="1035"/>
        <v>87345.887403702654</v>
      </c>
      <c r="DL308" s="54">
        <f t="shared" ca="1" si="1035"/>
        <v>87345.887403702654</v>
      </c>
      <c r="DM308" s="54">
        <f t="shared" ca="1" si="1035"/>
        <v>52439.948746295246</v>
      </c>
      <c r="DN308" s="54">
        <f t="shared" ca="1" si="1035"/>
        <v>52439.948746295246</v>
      </c>
      <c r="DO308" s="54">
        <f t="shared" ca="1" si="1035"/>
        <v>52439.948746295246</v>
      </c>
      <c r="DP308" s="54">
        <f t="shared" ca="1" si="1035"/>
        <v>52439.948746295246</v>
      </c>
      <c r="DQ308" s="54">
        <f t="shared" ca="1" si="1035"/>
        <v>52439.948746295246</v>
      </c>
      <c r="DR308" s="54">
        <f t="shared" ca="1" si="1035"/>
        <v>52439.948746295246</v>
      </c>
      <c r="DS308" s="54">
        <f t="shared" ca="1" si="1035"/>
        <v>52439.948746295246</v>
      </c>
      <c r="DT308" s="54">
        <f t="shared" ca="1" si="1035"/>
        <v>52439.948746295246</v>
      </c>
      <c r="DU308" s="54">
        <f t="shared" ca="1" si="1035"/>
        <v>52439.948746295246</v>
      </c>
      <c r="DV308" s="54">
        <f t="shared" ca="1" si="1035"/>
        <v>52439.948746295246</v>
      </c>
      <c r="DW308" s="54">
        <f t="shared" ca="1" si="1035"/>
        <v>52439.948746295246</v>
      </c>
      <c r="DX308" s="54">
        <f t="shared" ca="1" si="1035"/>
        <v>52439.948746295246</v>
      </c>
      <c r="DY308" s="54">
        <f t="shared" ca="1" si="1035"/>
        <v>52439.948746295246</v>
      </c>
      <c r="DZ308" s="54">
        <f t="shared" ca="1" si="1035"/>
        <v>52439.948746295246</v>
      </c>
      <c r="EA308" s="54">
        <f t="shared" ca="1" si="1035"/>
        <v>52439.948746295246</v>
      </c>
      <c r="EB308" s="54">
        <f t="shared" ca="1" si="1035"/>
        <v>52439.948746295246</v>
      </c>
      <c r="EC308" s="54">
        <f t="shared" ca="1" si="1035"/>
        <v>52439.948746295246</v>
      </c>
      <c r="ED308" s="54">
        <f t="shared" ca="1" si="1035"/>
        <v>52439.948746295246</v>
      </c>
      <c r="EE308" s="54">
        <f t="shared" ca="1" si="1035"/>
        <v>52439.948746295246</v>
      </c>
      <c r="EF308" s="54">
        <f t="shared" ca="1" si="1035"/>
        <v>52439.948746295246</v>
      </c>
      <c r="EG308" s="54">
        <f t="shared" ca="1" si="1035"/>
        <v>52439.948746295246</v>
      </c>
      <c r="EH308" s="54">
        <f t="shared" ca="1" si="1035"/>
        <v>52439.948746295246</v>
      </c>
      <c r="EI308" s="54">
        <f t="shared" ca="1" si="1035"/>
        <v>52439.948746295246</v>
      </c>
      <c r="EJ308" s="54">
        <f t="shared" ca="1" si="1035"/>
        <v>52439.948746295246</v>
      </c>
      <c r="EK308" s="54">
        <f t="shared" ca="1" si="1035"/>
        <v>52439.948746295246</v>
      </c>
      <c r="EL308" s="54">
        <f t="shared" ca="1" si="1035"/>
        <v>52439.948746295246</v>
      </c>
      <c r="EM308" s="54">
        <f t="shared" ca="1" si="1035"/>
        <v>52439.948746295246</v>
      </c>
      <c r="EN308" s="54">
        <f t="shared" ca="1" si="1035"/>
        <v>52439.948746295246</v>
      </c>
      <c r="EO308" s="54">
        <f t="shared" ca="1" si="1035"/>
        <v>52439.948746295246</v>
      </c>
      <c r="EP308" s="54">
        <f t="shared" ca="1" si="1035"/>
        <v>52439.948746295246</v>
      </c>
      <c r="EQ308" s="54">
        <f t="shared" ca="1" si="1035"/>
        <v>52403.282079628581</v>
      </c>
      <c r="ER308" s="54">
        <f t="shared" ca="1" si="1035"/>
        <v>52403.282079628581</v>
      </c>
      <c r="ES308" s="54">
        <f t="shared" ca="1" si="1035"/>
        <v>52403.282079628581</v>
      </c>
      <c r="ET308" s="54">
        <f t="shared" ca="1" si="1035"/>
        <v>52403.282079628581</v>
      </c>
      <c r="EU308" s="54">
        <f t="shared" ca="1" si="1035"/>
        <v>52403.282079628581</v>
      </c>
      <c r="EV308" s="54">
        <f t="shared" ca="1" si="1035"/>
        <v>52403.282079628581</v>
      </c>
      <c r="EW308" s="54">
        <f t="shared" ca="1" si="1035"/>
        <v>33549.572291095239</v>
      </c>
      <c r="EX308" s="54">
        <f t="shared" ca="1" si="1035"/>
        <v>33549.572291095239</v>
      </c>
      <c r="EY308" s="54">
        <f t="shared" ca="1" si="1035"/>
        <v>33549.572291095239</v>
      </c>
      <c r="EZ308" s="54">
        <f t="shared" ca="1" si="1035"/>
        <v>33549.572291095239</v>
      </c>
      <c r="FA308" s="54">
        <f t="shared" ca="1" si="1035"/>
        <v>33549.572291095239</v>
      </c>
      <c r="FB308" s="54">
        <f t="shared" ca="1" si="1035"/>
        <v>33549.572291095239</v>
      </c>
      <c r="FC308" s="54">
        <f t="shared" ca="1" si="1035"/>
        <v>33549.572291095239</v>
      </c>
      <c r="FD308" s="54">
        <f t="shared" ca="1" si="1035"/>
        <v>33549.572291095239</v>
      </c>
      <c r="FE308" s="54">
        <f t="shared" ca="1" si="1035"/>
        <v>33549.572291095239</v>
      </c>
      <c r="FF308" s="54">
        <f t="shared" ca="1" si="1035"/>
        <v>33549.572291095239</v>
      </c>
      <c r="FG308" s="54">
        <f t="shared" ca="1" si="1035"/>
        <v>33549.572291095239</v>
      </c>
      <c r="FH308" s="54">
        <f t="shared" ca="1" si="1035"/>
        <v>33549.572291095239</v>
      </c>
      <c r="FI308" s="54">
        <f t="shared" ca="1" si="1035"/>
        <v>33549.572291095239</v>
      </c>
      <c r="FJ308" s="54">
        <f t="shared" ca="1" si="1035"/>
        <v>33549.572291095239</v>
      </c>
      <c r="FK308" s="54">
        <f t="shared" ca="1" si="1035"/>
        <v>33549.572291095239</v>
      </c>
      <c r="FL308" s="54">
        <f t="shared" ca="1" si="1035"/>
        <v>33549.572291095239</v>
      </c>
      <c r="FM308" s="54">
        <f t="shared" ca="1" si="1035"/>
        <v>33549.572291095239</v>
      </c>
      <c r="FN308" s="54">
        <f t="shared" ca="1" si="1035"/>
        <v>33549.572291095239</v>
      </c>
      <c r="FO308" s="54">
        <f t="shared" ca="1" si="1035"/>
        <v>33549.572291095239</v>
      </c>
      <c r="FP308" s="54">
        <f t="shared" ca="1" si="1035"/>
        <v>33549.572291095239</v>
      </c>
      <c r="FQ308" s="54">
        <f t="shared" ca="1" si="1035"/>
        <v>33549.572291095239</v>
      </c>
      <c r="FR308" s="54">
        <f t="shared" ca="1" si="1035"/>
        <v>33549.572291095239</v>
      </c>
      <c r="FS308" s="54">
        <f t="shared" ca="1" si="1035"/>
        <v>33549.572291095239</v>
      </c>
      <c r="FT308" s="54">
        <f t="shared" ca="1" si="1035"/>
        <v>33549.572291095239</v>
      </c>
      <c r="FU308" s="54">
        <f t="shared" ref="FU308:IF308" ca="1" si="1036">SUM(FU297:FU307)</f>
        <v>33549.572291095239</v>
      </c>
      <c r="FV308" s="54">
        <f t="shared" ca="1" si="1036"/>
        <v>33549.572291095239</v>
      </c>
      <c r="FW308" s="54">
        <f t="shared" ca="1" si="1036"/>
        <v>33549.572291095239</v>
      </c>
      <c r="FX308" s="54">
        <f t="shared" ca="1" si="1036"/>
        <v>33549.572291095239</v>
      </c>
      <c r="FY308" s="54">
        <f t="shared" ca="1" si="1036"/>
        <v>33549.572291095239</v>
      </c>
      <c r="FZ308" s="54">
        <f t="shared" ca="1" si="1036"/>
        <v>33549.572291095239</v>
      </c>
      <c r="GA308" s="54">
        <f t="shared" ca="1" si="1036"/>
        <v>23654.077053000005</v>
      </c>
      <c r="GB308" s="54">
        <f t="shared" ca="1" si="1036"/>
        <v>23654.077053000005</v>
      </c>
      <c r="GC308" s="54">
        <f t="shared" ca="1" si="1036"/>
        <v>23654.077053000005</v>
      </c>
      <c r="GD308" s="54">
        <f t="shared" ca="1" si="1036"/>
        <v>23654.077053000005</v>
      </c>
      <c r="GE308" s="54">
        <f t="shared" ca="1" si="1036"/>
        <v>23654.077053000005</v>
      </c>
      <c r="GF308" s="54">
        <f t="shared" ca="1" si="1036"/>
        <v>23654.077053000005</v>
      </c>
      <c r="GG308" s="54">
        <f t="shared" ca="1" si="1036"/>
        <v>23654.077053000005</v>
      </c>
      <c r="GH308" s="54">
        <f t="shared" ca="1" si="1036"/>
        <v>23654.077053000005</v>
      </c>
      <c r="GI308" s="54">
        <f t="shared" ca="1" si="1036"/>
        <v>23654.077053000005</v>
      </c>
      <c r="GJ308" s="54">
        <f t="shared" ca="1" si="1036"/>
        <v>23654.077053000005</v>
      </c>
      <c r="GK308" s="54">
        <f t="shared" ca="1" si="1036"/>
        <v>23654.077053000005</v>
      </c>
      <c r="GL308" s="54">
        <f t="shared" ca="1" si="1036"/>
        <v>23654.077053000005</v>
      </c>
      <c r="GM308" s="54">
        <f t="shared" ca="1" si="1036"/>
        <v>23654.077053000005</v>
      </c>
      <c r="GN308" s="54">
        <f t="shared" ca="1" si="1036"/>
        <v>23654.077053000005</v>
      </c>
      <c r="GO308" s="54">
        <f t="shared" ca="1" si="1036"/>
        <v>23654.077053000005</v>
      </c>
      <c r="GP308" s="54">
        <f t="shared" ca="1" si="1036"/>
        <v>23654.077053000005</v>
      </c>
      <c r="GQ308" s="54">
        <f t="shared" ca="1" si="1036"/>
        <v>23654.077053000005</v>
      </c>
      <c r="GR308" s="54">
        <f t="shared" ca="1" si="1036"/>
        <v>23654.077053000005</v>
      </c>
      <c r="GS308" s="54">
        <f t="shared" ca="1" si="1036"/>
        <v>23654.077053000005</v>
      </c>
      <c r="GT308" s="54">
        <f t="shared" ca="1" si="1036"/>
        <v>23654.077053000005</v>
      </c>
      <c r="GU308" s="54">
        <f t="shared" ca="1" si="1036"/>
        <v>23654.077053000005</v>
      </c>
      <c r="GV308" s="54">
        <f t="shared" ca="1" si="1036"/>
        <v>23654.077053000005</v>
      </c>
      <c r="GW308" s="54">
        <f t="shared" ca="1" si="1036"/>
        <v>23654.077053000005</v>
      </c>
      <c r="GX308" s="54">
        <f t="shared" ca="1" si="1036"/>
        <v>23654.077053000005</v>
      </c>
      <c r="GY308" s="54">
        <f t="shared" ca="1" si="1036"/>
        <v>23654.077053000005</v>
      </c>
      <c r="GZ308" s="54">
        <f t="shared" ca="1" si="1036"/>
        <v>23654.077053000005</v>
      </c>
      <c r="HA308" s="54">
        <f t="shared" ca="1" si="1036"/>
        <v>23654.077053000005</v>
      </c>
      <c r="HB308" s="54">
        <f t="shared" ca="1" si="1036"/>
        <v>23654.077053000005</v>
      </c>
      <c r="HC308" s="54">
        <f t="shared" ca="1" si="1036"/>
        <v>23654.077053000005</v>
      </c>
      <c r="HD308" s="54">
        <f t="shared" ca="1" si="1036"/>
        <v>23654.077053000005</v>
      </c>
      <c r="HE308" s="54">
        <f t="shared" ca="1" si="1036"/>
        <v>23654.077053000005</v>
      </c>
      <c r="HF308" s="54">
        <f t="shared" ca="1" si="1036"/>
        <v>23654.077053000005</v>
      </c>
      <c r="HG308" s="54">
        <f t="shared" ca="1" si="1036"/>
        <v>23654.077053000005</v>
      </c>
      <c r="HH308" s="54">
        <f t="shared" ca="1" si="1036"/>
        <v>23654.077053000005</v>
      </c>
      <c r="HI308" s="54">
        <f t="shared" ca="1" si="1036"/>
        <v>23654.077053000005</v>
      </c>
      <c r="HJ308" s="54">
        <f t="shared" ca="1" si="1036"/>
        <v>23654.077053000005</v>
      </c>
      <c r="HK308" s="54">
        <f t="shared" ca="1" si="1036"/>
        <v>23654.077053000005</v>
      </c>
      <c r="HL308" s="54">
        <f t="shared" ca="1" si="1036"/>
        <v>23654.077053000005</v>
      </c>
      <c r="HM308" s="54">
        <f t="shared" ca="1" si="1036"/>
        <v>23654.077053000005</v>
      </c>
      <c r="HN308" s="54">
        <f t="shared" ca="1" si="1036"/>
        <v>23654.077053000005</v>
      </c>
      <c r="HO308" s="54">
        <f t="shared" ca="1" si="1036"/>
        <v>23654.077053000005</v>
      </c>
      <c r="HP308" s="54">
        <f t="shared" ca="1" si="1036"/>
        <v>23654.077053000005</v>
      </c>
      <c r="HQ308" s="54">
        <f t="shared" ca="1" si="1036"/>
        <v>23654.077053000005</v>
      </c>
      <c r="HR308" s="54">
        <f t="shared" ca="1" si="1036"/>
        <v>23654.077053000005</v>
      </c>
      <c r="HS308" s="54">
        <f t="shared" ca="1" si="1036"/>
        <v>23654.077053000005</v>
      </c>
      <c r="HT308" s="54">
        <f t="shared" ca="1" si="1036"/>
        <v>23654.077053000005</v>
      </c>
      <c r="HU308" s="54">
        <f t="shared" ca="1" si="1036"/>
        <v>23654.077053000005</v>
      </c>
      <c r="HV308" s="54">
        <f t="shared" ca="1" si="1036"/>
        <v>23654.077053000005</v>
      </c>
      <c r="HW308" s="54">
        <f t="shared" ca="1" si="1036"/>
        <v>23654.077053000005</v>
      </c>
      <c r="HX308" s="54">
        <f t="shared" ca="1" si="1036"/>
        <v>23654.077053000005</v>
      </c>
      <c r="HY308" s="54">
        <f t="shared" ca="1" si="1036"/>
        <v>23654.077053000005</v>
      </c>
      <c r="HZ308" s="54">
        <f t="shared" ca="1" si="1036"/>
        <v>23654.077053000005</v>
      </c>
      <c r="IA308" s="54">
        <f t="shared" ca="1" si="1036"/>
        <v>23654.077053000005</v>
      </c>
      <c r="IB308" s="54">
        <f t="shared" ca="1" si="1036"/>
        <v>23654.077053000005</v>
      </c>
      <c r="IC308" s="54">
        <f t="shared" ca="1" si="1036"/>
        <v>23654.077053000005</v>
      </c>
      <c r="ID308" s="54">
        <f t="shared" ca="1" si="1036"/>
        <v>23654.077053000005</v>
      </c>
      <c r="IE308" s="54">
        <f t="shared" ca="1" si="1036"/>
        <v>23654.077053000005</v>
      </c>
      <c r="IF308" s="54">
        <f t="shared" ca="1" si="1036"/>
        <v>23654.077053000005</v>
      </c>
      <c r="IG308" s="54">
        <f t="shared" ref="IG308:KR308" ca="1" si="1037">SUM(IG297:IG307)</f>
        <v>23654.077053000005</v>
      </c>
      <c r="IH308" s="54">
        <f t="shared" ca="1" si="1037"/>
        <v>23654.077053000005</v>
      </c>
      <c r="II308" s="54">
        <f t="shared" ca="1" si="1037"/>
        <v>23669.263451802792</v>
      </c>
      <c r="IJ308" s="54">
        <f t="shared" ca="1" si="1037"/>
        <v>23669.263451802792</v>
      </c>
      <c r="IK308" s="54">
        <f t="shared" ca="1" si="1037"/>
        <v>23669.263451802792</v>
      </c>
      <c r="IL308" s="54">
        <f t="shared" ca="1" si="1037"/>
        <v>23669.263451802792</v>
      </c>
      <c r="IM308" s="54">
        <f t="shared" ca="1" si="1037"/>
        <v>23669.263451802792</v>
      </c>
      <c r="IN308" s="54">
        <f t="shared" ca="1" si="1037"/>
        <v>23669.263451802792</v>
      </c>
      <c r="IO308" s="54">
        <f t="shared" ca="1" si="1037"/>
        <v>23669.263451802792</v>
      </c>
      <c r="IP308" s="54">
        <f t="shared" ca="1" si="1037"/>
        <v>23669.263451802792</v>
      </c>
      <c r="IQ308" s="54">
        <f t="shared" ca="1" si="1037"/>
        <v>23669.263451802792</v>
      </c>
      <c r="IR308" s="54">
        <f t="shared" ca="1" si="1037"/>
        <v>23669.263451802792</v>
      </c>
      <c r="IS308" s="54">
        <f t="shared" ca="1" si="1037"/>
        <v>23669.263451802792</v>
      </c>
      <c r="IT308" s="54">
        <f t="shared" ca="1" si="1037"/>
        <v>23669.263451802792</v>
      </c>
      <c r="IU308" s="54">
        <f t="shared" ca="1" si="1037"/>
        <v>23669.263451802792</v>
      </c>
      <c r="IV308" s="54">
        <f t="shared" ca="1" si="1037"/>
        <v>23669.263451802792</v>
      </c>
      <c r="IW308" s="54">
        <f t="shared" ca="1" si="1037"/>
        <v>23669.263451802792</v>
      </c>
      <c r="IX308" s="54">
        <f t="shared" ca="1" si="1037"/>
        <v>23669.263451802792</v>
      </c>
      <c r="IY308" s="54">
        <f t="shared" ca="1" si="1037"/>
        <v>23669.263451802792</v>
      </c>
      <c r="IZ308" s="54">
        <f t="shared" ca="1" si="1037"/>
        <v>23669.263451802792</v>
      </c>
      <c r="JA308" s="54">
        <f t="shared" ca="1" si="1037"/>
        <v>23669.263451802792</v>
      </c>
      <c r="JB308" s="54">
        <f t="shared" ca="1" si="1037"/>
        <v>23669.263451802792</v>
      </c>
      <c r="JC308" s="54">
        <f t="shared" ca="1" si="1037"/>
        <v>23669.263451802792</v>
      </c>
      <c r="JD308" s="54">
        <f t="shared" ca="1" si="1037"/>
        <v>23669.263451802792</v>
      </c>
      <c r="JE308" s="54">
        <f t="shared" ca="1" si="1037"/>
        <v>23669.263451802792</v>
      </c>
      <c r="JF308" s="54">
        <f t="shared" ca="1" si="1037"/>
        <v>23669.263451802792</v>
      </c>
      <c r="JG308" s="54">
        <f t="shared" ca="1" si="1037"/>
        <v>23669.263451802792</v>
      </c>
      <c r="JH308" s="54">
        <f t="shared" ca="1" si="1037"/>
        <v>23669.263451802792</v>
      </c>
      <c r="JI308" s="54">
        <f t="shared" ca="1" si="1037"/>
        <v>23669.263451802792</v>
      </c>
      <c r="JJ308" s="54">
        <f t="shared" ca="1" si="1037"/>
        <v>23669.263451802792</v>
      </c>
      <c r="JK308" s="54">
        <f t="shared" ca="1" si="1037"/>
        <v>23669.263451802792</v>
      </c>
      <c r="JL308" s="54">
        <f t="shared" ca="1" si="1037"/>
        <v>23669.263451802792</v>
      </c>
      <c r="JM308" s="54">
        <f t="shared" ca="1" si="1037"/>
        <v>23669.263451802792</v>
      </c>
      <c r="JN308" s="54">
        <f t="shared" ca="1" si="1037"/>
        <v>23669.263451802792</v>
      </c>
      <c r="JO308" s="54">
        <f t="shared" ca="1" si="1037"/>
        <v>23669.263451802792</v>
      </c>
      <c r="JP308" s="54">
        <f t="shared" ca="1" si="1037"/>
        <v>23669.263451802792</v>
      </c>
      <c r="JQ308" s="54">
        <f t="shared" ca="1" si="1037"/>
        <v>23669.263451802792</v>
      </c>
      <c r="JR308" s="54">
        <f t="shared" ca="1" si="1037"/>
        <v>23669.263451802792</v>
      </c>
      <c r="JS308" s="54">
        <f t="shared" ca="1" si="1037"/>
        <v>23669.263451802792</v>
      </c>
      <c r="JT308" s="54">
        <f t="shared" ca="1" si="1037"/>
        <v>23669.263451802792</v>
      </c>
      <c r="JU308" s="54">
        <f t="shared" ca="1" si="1037"/>
        <v>23669.263451802792</v>
      </c>
      <c r="JV308" s="54">
        <f t="shared" ca="1" si="1037"/>
        <v>23669.263451802792</v>
      </c>
      <c r="JW308" s="54">
        <f t="shared" ca="1" si="1037"/>
        <v>23669.263451802792</v>
      </c>
      <c r="JX308" s="54">
        <f t="shared" ca="1" si="1037"/>
        <v>23669.263451802792</v>
      </c>
      <c r="JY308" s="54">
        <f t="shared" ca="1" si="1037"/>
        <v>23669.263451802792</v>
      </c>
      <c r="JZ308" s="54">
        <f t="shared" ca="1" si="1037"/>
        <v>23669.263451802792</v>
      </c>
      <c r="KA308" s="54">
        <f t="shared" ca="1" si="1037"/>
        <v>23669.263451802792</v>
      </c>
      <c r="KB308" s="54">
        <f t="shared" ca="1" si="1037"/>
        <v>23669.263451802792</v>
      </c>
      <c r="KC308" s="54">
        <f t="shared" ca="1" si="1037"/>
        <v>23669.263451802792</v>
      </c>
      <c r="KD308" s="54">
        <f t="shared" ca="1" si="1037"/>
        <v>23669.263451802792</v>
      </c>
      <c r="KE308" s="54">
        <f t="shared" ca="1" si="1037"/>
        <v>23669.263451802792</v>
      </c>
      <c r="KF308" s="54">
        <f t="shared" ca="1" si="1037"/>
        <v>23669.263451802792</v>
      </c>
      <c r="KG308" s="54">
        <f t="shared" ca="1" si="1037"/>
        <v>23669.263451802792</v>
      </c>
      <c r="KH308" s="54">
        <f t="shared" ca="1" si="1037"/>
        <v>23669.263451802792</v>
      </c>
      <c r="KI308" s="54">
        <f t="shared" ca="1" si="1037"/>
        <v>23669.263451802792</v>
      </c>
      <c r="KJ308" s="54">
        <f t="shared" ca="1" si="1037"/>
        <v>23669.263451802792</v>
      </c>
      <c r="KK308" s="54">
        <f t="shared" ca="1" si="1037"/>
        <v>23669.263451802792</v>
      </c>
      <c r="KL308" s="54">
        <f t="shared" ca="1" si="1037"/>
        <v>23669.263451802792</v>
      </c>
      <c r="KM308" s="54">
        <f t="shared" ca="1" si="1037"/>
        <v>23669.263451802792</v>
      </c>
      <c r="KN308" s="54">
        <f t="shared" ca="1" si="1037"/>
        <v>23669.263451802792</v>
      </c>
      <c r="KO308" s="54">
        <f t="shared" ca="1" si="1037"/>
        <v>23669.263451802792</v>
      </c>
      <c r="KP308" s="54">
        <f t="shared" ca="1" si="1037"/>
        <v>23669.263451802792</v>
      </c>
      <c r="KQ308" s="54">
        <f t="shared" ca="1" si="1037"/>
        <v>23669.263451802792</v>
      </c>
      <c r="KR308" s="54">
        <f t="shared" ca="1" si="1037"/>
        <v>23669.263451802792</v>
      </c>
      <c r="KS308" s="54">
        <f t="shared" ref="KS308:LT308" ca="1" si="1038">SUM(KS297:KS307)</f>
        <v>23669.263451802792</v>
      </c>
      <c r="KT308" s="54">
        <f t="shared" ca="1" si="1038"/>
        <v>23669.263451802792</v>
      </c>
      <c r="KU308" s="54">
        <f t="shared" ca="1" si="1038"/>
        <v>23669.263451802792</v>
      </c>
      <c r="KV308" s="54">
        <f t="shared" ca="1" si="1038"/>
        <v>23669.263451802792</v>
      </c>
      <c r="KW308" s="54">
        <f t="shared" ca="1" si="1038"/>
        <v>23669.263451802792</v>
      </c>
      <c r="KX308" s="54">
        <f t="shared" ca="1" si="1038"/>
        <v>23669.263451802792</v>
      </c>
      <c r="KY308" s="54">
        <f t="shared" ca="1" si="1038"/>
        <v>23669.263451802792</v>
      </c>
      <c r="KZ308" s="54">
        <f t="shared" ca="1" si="1038"/>
        <v>23669.263451802792</v>
      </c>
      <c r="LA308" s="54">
        <f t="shared" ca="1" si="1038"/>
        <v>23669.263451802792</v>
      </c>
      <c r="LB308" s="54">
        <f t="shared" ca="1" si="1038"/>
        <v>23669.263451802792</v>
      </c>
      <c r="LC308" s="54">
        <f t="shared" ca="1" si="1038"/>
        <v>23669.263451802792</v>
      </c>
      <c r="LD308" s="54">
        <f t="shared" ca="1" si="1038"/>
        <v>23669.263451802792</v>
      </c>
      <c r="LE308" s="54">
        <f t="shared" ca="1" si="1038"/>
        <v>23669.263451802792</v>
      </c>
      <c r="LF308" s="54">
        <f t="shared" ca="1" si="1038"/>
        <v>23669.263451802792</v>
      </c>
      <c r="LG308" s="54">
        <f t="shared" ca="1" si="1038"/>
        <v>23669.263451802792</v>
      </c>
      <c r="LH308" s="54">
        <f t="shared" ca="1" si="1038"/>
        <v>23669.263451802792</v>
      </c>
      <c r="LI308" s="54">
        <f t="shared" ca="1" si="1038"/>
        <v>23669.263451802792</v>
      </c>
      <c r="LJ308" s="54">
        <f t="shared" ca="1" si="1038"/>
        <v>23669.263451802792</v>
      </c>
      <c r="LK308" s="54">
        <f t="shared" ca="1" si="1038"/>
        <v>23669.263451802792</v>
      </c>
      <c r="LL308" s="54">
        <f t="shared" ca="1" si="1038"/>
        <v>23669.263451802792</v>
      </c>
      <c r="LM308" s="54">
        <f t="shared" ca="1" si="1038"/>
        <v>23669.263451802792</v>
      </c>
      <c r="LN308" s="54">
        <f t="shared" ca="1" si="1038"/>
        <v>23669.263451802792</v>
      </c>
      <c r="LO308" s="54">
        <f t="shared" ca="1" si="1038"/>
        <v>23669.263451802792</v>
      </c>
      <c r="LP308" s="54">
        <f t="shared" ca="1" si="1038"/>
        <v>23669.263451802792</v>
      </c>
      <c r="LQ308" s="54">
        <f t="shared" ca="1" si="1038"/>
        <v>23669.263451802792</v>
      </c>
      <c r="LR308" s="54">
        <f t="shared" ca="1" si="1038"/>
        <v>23669.263451802792</v>
      </c>
      <c r="LS308" s="54">
        <f t="shared" ca="1" si="1038"/>
        <v>23669.263451802792</v>
      </c>
      <c r="LT308" s="54">
        <f t="shared" ca="1" si="1038"/>
        <v>23669.263451802792</v>
      </c>
      <c r="LU308" s="54"/>
      <c r="LV308" s="54"/>
      <c r="LW308" s="54"/>
      <c r="LX308" s="54"/>
      <c r="LY308" s="54"/>
      <c r="LZ308" s="54"/>
      <c r="MA308" s="54"/>
      <c r="MB308" s="54"/>
      <c r="MC308" s="54"/>
      <c r="MD308" s="54"/>
      <c r="ME308" s="54"/>
      <c r="MF308" s="54"/>
      <c r="MG308" s="54"/>
      <c r="MH308" s="54"/>
      <c r="MI308" s="54"/>
      <c r="MJ308" s="54"/>
      <c r="MK308" s="54"/>
      <c r="ML308" s="54"/>
      <c r="MM308" s="54"/>
      <c r="MN308" s="54"/>
      <c r="MO308" s="54"/>
      <c r="MP308" s="54"/>
      <c r="MQ308" s="54"/>
      <c r="MR308" s="54"/>
      <c r="MS308" s="54"/>
      <c r="MT308" s="54"/>
      <c r="MU308" s="54"/>
      <c r="MV308" s="54"/>
      <c r="MW308" s="54"/>
      <c r="MX308" s="54"/>
      <c r="MY308" s="54"/>
      <c r="MZ308" s="54"/>
      <c r="NA308" s="54"/>
      <c r="NB308" s="54"/>
      <c r="NC308" s="54"/>
      <c r="ND308" s="54"/>
      <c r="NE308" s="54"/>
      <c r="NF308" s="54"/>
      <c r="NG308" s="54"/>
      <c r="NH308" s="54"/>
      <c r="NI308" s="54"/>
      <c r="NJ308" s="54"/>
      <c r="NK308" s="54"/>
      <c r="NL308" s="54"/>
      <c r="NM308" s="54"/>
      <c r="NN308" s="54"/>
      <c r="NO308" s="54"/>
      <c r="NP308" s="54"/>
      <c r="NQ308" s="54"/>
      <c r="NR308" s="54"/>
      <c r="NS308" s="54"/>
      <c r="NT308" s="54"/>
      <c r="NU308" s="54"/>
      <c r="NV308" s="54"/>
      <c r="NW308" s="54"/>
      <c r="NX308" s="54"/>
      <c r="NY308" s="54"/>
      <c r="NZ308" s="54"/>
      <c r="OA308" s="54"/>
      <c r="OB308" s="54"/>
      <c r="OC308" s="54"/>
      <c r="OD308" s="54"/>
      <c r="OE308" s="54"/>
      <c r="OF308" s="54"/>
      <c r="OG308" s="54"/>
      <c r="OH308" s="54"/>
      <c r="OI308" s="54"/>
      <c r="OJ308" s="54"/>
      <c r="OK308" s="54"/>
      <c r="OL308" s="54"/>
      <c r="OM308" s="54"/>
      <c r="ON308" s="54"/>
      <c r="OO308" s="54"/>
      <c r="OP308" s="54"/>
      <c r="OQ308" s="54"/>
      <c r="OR308" s="54"/>
      <c r="OS308" s="54"/>
      <c r="OT308" s="54"/>
      <c r="OU308" s="54"/>
      <c r="OV308" s="54"/>
      <c r="OW308" s="54"/>
      <c r="OX308" s="54"/>
      <c r="OY308" s="54"/>
      <c r="OZ308" s="54"/>
      <c r="PA308" s="54"/>
      <c r="PB308" s="54"/>
      <c r="PC308" s="54"/>
      <c r="PD308" s="54"/>
      <c r="PE308" s="54"/>
      <c r="PF308" s="54"/>
      <c r="PG308" s="54"/>
      <c r="PH308" s="54"/>
      <c r="PI308" s="54"/>
      <c r="PJ308" s="54"/>
      <c r="PK308" s="54"/>
      <c r="PL308" s="54"/>
      <c r="PM308" s="54"/>
      <c r="PN308" s="54"/>
      <c r="PO308" s="54"/>
      <c r="PP308" s="54"/>
      <c r="PQ308" s="54"/>
      <c r="PR308" s="54"/>
      <c r="PS308" s="54"/>
      <c r="PT308" s="54"/>
      <c r="PU308" s="54"/>
      <c r="PV308" s="54"/>
      <c r="PW308" s="54"/>
      <c r="PX308" s="54"/>
      <c r="PY308" s="54"/>
      <c r="PZ308" s="54"/>
      <c r="QA308" s="54"/>
      <c r="QB308" s="54"/>
      <c r="QC308" s="54"/>
      <c r="QD308" s="54"/>
      <c r="QE308" s="54"/>
      <c r="QF308" s="54"/>
      <c r="QG308" s="54"/>
      <c r="QH308" s="54"/>
      <c r="QI308" s="54"/>
      <c r="QJ308" s="54"/>
      <c r="QK308" s="54"/>
      <c r="QL308" s="54"/>
      <c r="QM308" s="54"/>
      <c r="QN308" s="54"/>
      <c r="QO308" s="54"/>
      <c r="QP308" s="54"/>
      <c r="QQ308" s="54"/>
      <c r="QR308" s="54"/>
      <c r="QS308" s="54"/>
      <c r="QT308" s="54"/>
      <c r="QU308" s="54"/>
    </row>
    <row r="309" spans="2:463" outlineLevel="1">
      <c r="C309" s="6"/>
      <c r="D309" s="208"/>
      <c r="E309" s="208"/>
      <c r="F309" s="152"/>
      <c r="G309" s="44"/>
      <c r="H309" s="253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  <c r="BM309" s="54"/>
      <c r="BN309" s="54"/>
      <c r="BO309" s="54"/>
      <c r="BP309" s="54"/>
      <c r="BQ309" s="54"/>
      <c r="BR309" s="54"/>
      <c r="BS309" s="54"/>
      <c r="BT309" s="54"/>
      <c r="BU309" s="54"/>
      <c r="BV309" s="54"/>
      <c r="BW309" s="54"/>
      <c r="BX309" s="54"/>
      <c r="BY309" s="54"/>
      <c r="BZ309" s="54"/>
      <c r="CA309" s="54"/>
      <c r="CB309" s="54"/>
      <c r="CC309" s="54"/>
      <c r="CD309" s="54"/>
      <c r="CE309" s="54"/>
      <c r="CF309" s="54"/>
      <c r="CG309" s="54"/>
      <c r="CH309" s="54"/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  <c r="EK309" s="54"/>
      <c r="EL309" s="54"/>
      <c r="EM309" s="54"/>
      <c r="EN309" s="54"/>
      <c r="EO309" s="54"/>
      <c r="EP309" s="54"/>
      <c r="EQ309" s="54"/>
      <c r="ER309" s="54"/>
      <c r="ES309" s="54"/>
      <c r="ET309" s="54"/>
      <c r="EU309" s="54"/>
      <c r="EV309" s="54"/>
      <c r="EW309" s="54"/>
      <c r="EX309" s="54"/>
      <c r="EY309" s="54"/>
      <c r="EZ309" s="54"/>
      <c r="FA309" s="54"/>
      <c r="FB309" s="54"/>
      <c r="FC309" s="54"/>
      <c r="FD309" s="54"/>
      <c r="FE309" s="54"/>
      <c r="FF309" s="54"/>
      <c r="FG309" s="54"/>
      <c r="FH309" s="54"/>
      <c r="FI309" s="54"/>
      <c r="FJ309" s="54"/>
      <c r="FK309" s="54"/>
      <c r="FL309" s="54"/>
      <c r="FM309" s="54"/>
      <c r="FN309" s="54"/>
      <c r="FO309" s="54"/>
      <c r="FP309" s="54"/>
      <c r="FQ309" s="54"/>
      <c r="FR309" s="54"/>
      <c r="FS309" s="54"/>
      <c r="FT309" s="54"/>
      <c r="FU309" s="54"/>
      <c r="FV309" s="54"/>
      <c r="FW309" s="54"/>
      <c r="FX309" s="54"/>
      <c r="FY309" s="54"/>
      <c r="FZ309" s="54"/>
      <c r="GA309" s="54"/>
      <c r="GB309" s="54"/>
      <c r="GC309" s="54"/>
      <c r="GD309" s="54"/>
      <c r="GE309" s="54"/>
      <c r="GF309" s="54"/>
      <c r="GG309" s="54"/>
      <c r="GH309" s="54"/>
      <c r="GI309" s="54"/>
      <c r="GJ309" s="54"/>
      <c r="GK309" s="54"/>
      <c r="GL309" s="54"/>
      <c r="GM309" s="54"/>
      <c r="GN309" s="54"/>
      <c r="GO309" s="54"/>
      <c r="GP309" s="54"/>
      <c r="GQ309" s="54"/>
      <c r="GR309" s="54"/>
      <c r="GS309" s="54"/>
      <c r="GT309" s="54"/>
      <c r="GU309" s="54"/>
      <c r="GV309" s="54"/>
      <c r="GW309" s="54"/>
      <c r="GX309" s="54"/>
      <c r="GY309" s="54"/>
      <c r="GZ309" s="54"/>
      <c r="HA309" s="54"/>
      <c r="HB309" s="54"/>
      <c r="HC309" s="54"/>
      <c r="HD309" s="54"/>
      <c r="HE309" s="54"/>
      <c r="HF309" s="54"/>
      <c r="HG309" s="54"/>
      <c r="HH309" s="54"/>
      <c r="HI309" s="54"/>
      <c r="HJ309" s="54"/>
      <c r="HK309" s="54"/>
      <c r="HL309" s="54"/>
      <c r="HM309" s="54"/>
      <c r="HN309" s="54"/>
      <c r="HO309" s="54"/>
      <c r="HP309" s="54"/>
      <c r="HQ309" s="54"/>
      <c r="HR309" s="54"/>
      <c r="HS309" s="54"/>
      <c r="HT309" s="54"/>
      <c r="HU309" s="54"/>
      <c r="HV309" s="54"/>
      <c r="HW309" s="54"/>
      <c r="HX309" s="54"/>
      <c r="HY309" s="54"/>
      <c r="HZ309" s="54"/>
      <c r="IA309" s="54"/>
      <c r="IB309" s="54"/>
      <c r="IC309" s="54"/>
      <c r="ID309" s="54"/>
      <c r="IE309" s="54"/>
      <c r="IF309" s="54"/>
      <c r="IG309" s="54"/>
      <c r="IH309" s="54"/>
      <c r="II309" s="54"/>
      <c r="IJ309" s="54"/>
      <c r="IK309" s="54"/>
      <c r="IL309" s="54"/>
      <c r="IM309" s="54"/>
      <c r="IN309" s="54"/>
      <c r="IO309" s="54"/>
      <c r="IP309" s="54"/>
      <c r="IQ309" s="54"/>
      <c r="IR309" s="54"/>
      <c r="IS309" s="54"/>
      <c r="IT309" s="54"/>
      <c r="IU309" s="54"/>
      <c r="IV309" s="54"/>
      <c r="IW309" s="54"/>
      <c r="IX309" s="54"/>
      <c r="IY309" s="54"/>
      <c r="IZ309" s="54"/>
      <c r="JA309" s="54"/>
      <c r="JB309" s="54"/>
      <c r="JC309" s="54"/>
      <c r="JD309" s="54"/>
      <c r="JE309" s="54"/>
      <c r="JF309" s="54"/>
      <c r="JG309" s="54"/>
      <c r="JH309" s="54"/>
      <c r="JI309" s="54"/>
      <c r="JJ309" s="54"/>
      <c r="JK309" s="54"/>
      <c r="JL309" s="54"/>
      <c r="JM309" s="54"/>
      <c r="JN309" s="54"/>
      <c r="JO309" s="54"/>
      <c r="JP309" s="54"/>
      <c r="JQ309" s="54"/>
      <c r="JR309" s="54"/>
      <c r="JS309" s="54"/>
      <c r="JT309" s="54"/>
      <c r="JU309" s="54"/>
      <c r="JV309" s="54"/>
      <c r="JW309" s="54"/>
      <c r="JX309" s="54"/>
      <c r="JY309" s="54"/>
      <c r="JZ309" s="54"/>
      <c r="KA309" s="54"/>
      <c r="KB309" s="54"/>
      <c r="KC309" s="54"/>
      <c r="KD309" s="54"/>
      <c r="KE309" s="54"/>
      <c r="KF309" s="54"/>
      <c r="KG309" s="54"/>
      <c r="KH309" s="54"/>
      <c r="KI309" s="54"/>
      <c r="KJ309" s="54"/>
      <c r="KK309" s="54"/>
      <c r="KL309" s="54"/>
      <c r="KM309" s="54"/>
      <c r="KN309" s="54"/>
      <c r="KO309" s="54"/>
      <c r="KP309" s="54"/>
      <c r="KQ309" s="54"/>
      <c r="KR309" s="54"/>
      <c r="KS309" s="54"/>
      <c r="KT309" s="54"/>
      <c r="KU309" s="54"/>
      <c r="KV309" s="54"/>
      <c r="KW309" s="54"/>
      <c r="KX309" s="54"/>
      <c r="KY309" s="54"/>
      <c r="KZ309" s="54"/>
      <c r="LA309" s="54"/>
      <c r="LB309" s="54"/>
      <c r="LC309" s="54"/>
      <c r="LD309" s="54"/>
      <c r="LE309" s="54"/>
      <c r="LF309" s="54"/>
      <c r="LG309" s="54"/>
      <c r="LH309" s="54"/>
      <c r="LI309" s="54"/>
      <c r="LJ309" s="54"/>
      <c r="LK309" s="54"/>
      <c r="LL309" s="54"/>
      <c r="LM309" s="54"/>
      <c r="LN309" s="54"/>
      <c r="LO309" s="54"/>
      <c r="LP309" s="54"/>
      <c r="LQ309" s="54"/>
      <c r="LR309" s="54"/>
      <c r="LS309" s="54"/>
      <c r="LT309" s="54"/>
      <c r="LU309" s="54"/>
      <c r="LV309" s="54"/>
      <c r="LW309" s="54"/>
      <c r="LX309" s="54"/>
      <c r="LY309" s="54"/>
      <c r="LZ309" s="54"/>
      <c r="MA309" s="54"/>
      <c r="MB309" s="54"/>
      <c r="MC309" s="54"/>
      <c r="MD309" s="54"/>
      <c r="ME309" s="54"/>
      <c r="MF309" s="54"/>
      <c r="MG309" s="54"/>
      <c r="MH309" s="54"/>
      <c r="MI309" s="54"/>
      <c r="MJ309" s="54"/>
      <c r="MK309" s="54"/>
      <c r="ML309" s="54"/>
      <c r="MM309" s="54"/>
      <c r="MN309" s="54"/>
      <c r="MO309" s="54"/>
      <c r="MP309" s="54"/>
      <c r="MQ309" s="54"/>
      <c r="MR309" s="54"/>
      <c r="MS309" s="54"/>
      <c r="MT309" s="54"/>
      <c r="MU309" s="54"/>
      <c r="MV309" s="54"/>
      <c r="MW309" s="54"/>
      <c r="MX309" s="54"/>
      <c r="MY309" s="54"/>
      <c r="MZ309" s="54"/>
      <c r="NA309" s="54"/>
      <c r="NB309" s="54"/>
      <c r="NC309" s="54"/>
      <c r="ND309" s="54"/>
      <c r="NE309" s="54"/>
      <c r="NF309" s="54"/>
      <c r="NG309" s="54"/>
      <c r="NH309" s="54"/>
      <c r="NI309" s="54"/>
      <c r="NJ309" s="54"/>
      <c r="NK309" s="54"/>
      <c r="NL309" s="54"/>
      <c r="NM309" s="54"/>
      <c r="NN309" s="54"/>
      <c r="NO309" s="54"/>
      <c r="NP309" s="54"/>
      <c r="NQ309" s="54"/>
      <c r="NR309" s="54"/>
      <c r="NS309" s="54"/>
      <c r="NT309" s="54"/>
      <c r="NU309" s="54"/>
      <c r="NV309" s="54"/>
      <c r="NW309" s="54"/>
      <c r="NX309" s="54"/>
      <c r="NY309" s="54"/>
      <c r="NZ309" s="54"/>
      <c r="OA309" s="54"/>
      <c r="OB309" s="54"/>
      <c r="OC309" s="54"/>
      <c r="OD309" s="54"/>
      <c r="OE309" s="54"/>
      <c r="OF309" s="54"/>
      <c r="OG309" s="54"/>
      <c r="OH309" s="54"/>
      <c r="OI309" s="54"/>
      <c r="OJ309" s="54"/>
      <c r="OK309" s="54"/>
      <c r="OL309" s="54"/>
      <c r="OM309" s="54"/>
      <c r="ON309" s="54"/>
      <c r="OO309" s="54"/>
      <c r="OP309" s="54"/>
      <c r="OQ309" s="54"/>
      <c r="OR309" s="54"/>
      <c r="OS309" s="54"/>
      <c r="OT309" s="54"/>
      <c r="OU309" s="54"/>
      <c r="OV309" s="54"/>
      <c r="OW309" s="54"/>
      <c r="OX309" s="54"/>
      <c r="OY309" s="54"/>
      <c r="OZ309" s="54"/>
      <c r="PA309" s="54"/>
      <c r="PB309" s="54"/>
      <c r="PC309" s="54"/>
      <c r="PD309" s="54"/>
      <c r="PE309" s="54"/>
      <c r="PF309" s="54"/>
      <c r="PG309" s="54"/>
      <c r="PH309" s="54"/>
      <c r="PI309" s="54"/>
      <c r="PJ309" s="54"/>
      <c r="PK309" s="54"/>
      <c r="PL309" s="54"/>
      <c r="PM309" s="54"/>
      <c r="PN309" s="54"/>
      <c r="PO309" s="54"/>
      <c r="PP309" s="54"/>
      <c r="PQ309" s="54"/>
      <c r="PR309" s="54"/>
      <c r="PS309" s="54"/>
      <c r="PT309" s="54"/>
      <c r="PU309" s="54"/>
      <c r="PV309" s="54"/>
      <c r="PW309" s="54"/>
      <c r="PX309" s="54"/>
      <c r="PY309" s="54"/>
      <c r="PZ309" s="54"/>
      <c r="QA309" s="54"/>
      <c r="QB309" s="54"/>
      <c r="QC309" s="54"/>
      <c r="QD309" s="54"/>
      <c r="QE309" s="54"/>
      <c r="QF309" s="54"/>
      <c r="QG309" s="54"/>
      <c r="QH309" s="54"/>
      <c r="QI309" s="54"/>
      <c r="QJ309" s="54"/>
      <c r="QK309" s="54"/>
      <c r="QL309" s="54"/>
      <c r="QM309" s="54"/>
      <c r="QN309" s="54"/>
      <c r="QO309" s="54"/>
      <c r="QP309" s="54"/>
      <c r="QQ309" s="54"/>
      <c r="QR309" s="54"/>
      <c r="QS309" s="54"/>
      <c r="QT309" s="54"/>
      <c r="QU309" s="54"/>
    </row>
    <row r="310" spans="2:463" outlineLevel="1">
      <c r="B310" s="1"/>
      <c r="C310" s="75" t="s">
        <v>324</v>
      </c>
      <c r="D310" s="208"/>
      <c r="F310" s="390">
        <f>F307</f>
        <v>7</v>
      </c>
      <c r="G310" s="50" t="s">
        <v>95</v>
      </c>
      <c r="H310" s="251">
        <f>SUM(I310:QJ310)</f>
        <v>0</v>
      </c>
      <c r="I310" s="45">
        <v>0</v>
      </c>
      <c r="J310" s="45">
        <v>0</v>
      </c>
      <c r="K310" s="45">
        <v>0</v>
      </c>
      <c r="L310" s="45">
        <v>0</v>
      </c>
      <c r="M310" s="45">
        <v>0</v>
      </c>
      <c r="N310" s="45">
        <v>0</v>
      </c>
      <c r="O310" s="45">
        <v>0</v>
      </c>
      <c r="P310" s="45">
        <v>0</v>
      </c>
      <c r="Q310" s="45">
        <v>0</v>
      </c>
      <c r="R310" s="45">
        <v>0</v>
      </c>
      <c r="S310" s="45">
        <v>0</v>
      </c>
      <c r="T310" s="45">
        <v>0</v>
      </c>
      <c r="U310" s="45">
        <v>0</v>
      </c>
      <c r="V310" s="45">
        <v>0</v>
      </c>
      <c r="W310" s="45">
        <v>0</v>
      </c>
      <c r="X310" s="45">
        <v>0</v>
      </c>
      <c r="Y310" s="45">
        <v>0</v>
      </c>
      <c r="Z310" s="45">
        <v>0</v>
      </c>
      <c r="AA310" s="45">
        <v>0</v>
      </c>
      <c r="AB310" s="45">
        <v>0</v>
      </c>
      <c r="AC310" s="45">
        <v>0</v>
      </c>
      <c r="AD310" s="45">
        <v>0</v>
      </c>
      <c r="AE310" s="45">
        <v>0</v>
      </c>
      <c r="AF310" s="45">
        <v>0</v>
      </c>
      <c r="AG310" s="45">
        <f t="shared" ref="AG310:BP310" si="1039">AF310</f>
        <v>0</v>
      </c>
      <c r="AH310" s="45">
        <f t="shared" si="1039"/>
        <v>0</v>
      </c>
      <c r="AI310" s="45">
        <f t="shared" si="1039"/>
        <v>0</v>
      </c>
      <c r="AJ310" s="45">
        <f t="shared" si="1039"/>
        <v>0</v>
      </c>
      <c r="AK310" s="45">
        <f t="shared" si="1039"/>
        <v>0</v>
      </c>
      <c r="AL310" s="45">
        <f t="shared" si="1039"/>
        <v>0</v>
      </c>
      <c r="AM310" s="45">
        <f t="shared" si="1039"/>
        <v>0</v>
      </c>
      <c r="AN310" s="45">
        <f t="shared" si="1039"/>
        <v>0</v>
      </c>
      <c r="AO310" s="45">
        <f t="shared" si="1039"/>
        <v>0</v>
      </c>
      <c r="AP310" s="45">
        <f t="shared" si="1039"/>
        <v>0</v>
      </c>
      <c r="AQ310" s="45">
        <f t="shared" si="1039"/>
        <v>0</v>
      </c>
      <c r="AR310" s="45">
        <f t="shared" si="1039"/>
        <v>0</v>
      </c>
      <c r="AS310" s="45">
        <f t="shared" si="1039"/>
        <v>0</v>
      </c>
      <c r="AT310" s="45">
        <f t="shared" si="1039"/>
        <v>0</v>
      </c>
      <c r="AU310" s="45">
        <f t="shared" si="1039"/>
        <v>0</v>
      </c>
      <c r="AV310" s="45">
        <f t="shared" si="1039"/>
        <v>0</v>
      </c>
      <c r="AW310" s="45">
        <f t="shared" si="1039"/>
        <v>0</v>
      </c>
      <c r="AX310" s="45">
        <f t="shared" si="1039"/>
        <v>0</v>
      </c>
      <c r="AY310" s="45">
        <f t="shared" si="1039"/>
        <v>0</v>
      </c>
      <c r="AZ310" s="45">
        <f t="shared" si="1039"/>
        <v>0</v>
      </c>
      <c r="BA310" s="45">
        <f t="shared" si="1039"/>
        <v>0</v>
      </c>
      <c r="BB310" s="45">
        <f t="shared" si="1039"/>
        <v>0</v>
      </c>
      <c r="BC310" s="45">
        <f t="shared" si="1039"/>
        <v>0</v>
      </c>
      <c r="BD310" s="45">
        <f t="shared" si="1039"/>
        <v>0</v>
      </c>
      <c r="BE310" s="45">
        <f t="shared" si="1039"/>
        <v>0</v>
      </c>
      <c r="BF310" s="45">
        <f t="shared" si="1039"/>
        <v>0</v>
      </c>
      <c r="BG310" s="45">
        <f t="shared" si="1039"/>
        <v>0</v>
      </c>
      <c r="BH310" s="45">
        <f t="shared" si="1039"/>
        <v>0</v>
      </c>
      <c r="BI310" s="45">
        <f t="shared" si="1039"/>
        <v>0</v>
      </c>
      <c r="BJ310" s="45">
        <f t="shared" si="1039"/>
        <v>0</v>
      </c>
      <c r="BK310" s="45">
        <f t="shared" si="1039"/>
        <v>0</v>
      </c>
      <c r="BL310" s="45">
        <f t="shared" si="1039"/>
        <v>0</v>
      </c>
      <c r="BM310" s="45">
        <f t="shared" si="1039"/>
        <v>0</v>
      </c>
      <c r="BN310" s="45">
        <f t="shared" si="1039"/>
        <v>0</v>
      </c>
      <c r="BO310" s="45">
        <f t="shared" si="1039"/>
        <v>0</v>
      </c>
      <c r="BP310" s="45">
        <f t="shared" si="1039"/>
        <v>0</v>
      </c>
      <c r="BQ310" s="45">
        <f t="shared" ref="BQ310:CH310" si="1040">BP310</f>
        <v>0</v>
      </c>
      <c r="BR310" s="45">
        <f t="shared" si="1040"/>
        <v>0</v>
      </c>
      <c r="BS310" s="45">
        <f t="shared" si="1040"/>
        <v>0</v>
      </c>
      <c r="BT310" s="45">
        <f t="shared" si="1040"/>
        <v>0</v>
      </c>
      <c r="BU310" s="45">
        <f t="shared" si="1040"/>
        <v>0</v>
      </c>
      <c r="BV310" s="45">
        <f t="shared" si="1040"/>
        <v>0</v>
      </c>
      <c r="BW310" s="45">
        <f t="shared" si="1040"/>
        <v>0</v>
      </c>
      <c r="BX310" s="45">
        <f t="shared" si="1040"/>
        <v>0</v>
      </c>
      <c r="BY310" s="45">
        <f t="shared" si="1040"/>
        <v>0</v>
      </c>
      <c r="BZ310" s="45">
        <f t="shared" si="1040"/>
        <v>0</v>
      </c>
      <c r="CA310" s="45">
        <f t="shared" si="1040"/>
        <v>0</v>
      </c>
      <c r="CB310" s="45">
        <f t="shared" si="1040"/>
        <v>0</v>
      </c>
      <c r="CC310" s="45">
        <f t="shared" si="1040"/>
        <v>0</v>
      </c>
      <c r="CD310" s="45">
        <f t="shared" si="1040"/>
        <v>0</v>
      </c>
      <c r="CE310" s="45">
        <f t="shared" si="1040"/>
        <v>0</v>
      </c>
      <c r="CF310" s="45">
        <f t="shared" si="1040"/>
        <v>0</v>
      </c>
      <c r="CG310" s="45">
        <f t="shared" si="1040"/>
        <v>0</v>
      </c>
      <c r="CH310" s="45">
        <f t="shared" si="1040"/>
        <v>0</v>
      </c>
      <c r="CI310" s="45">
        <f t="shared" ref="CI310:CQ310" si="1041">CH310</f>
        <v>0</v>
      </c>
      <c r="CJ310" s="45">
        <f t="shared" si="1041"/>
        <v>0</v>
      </c>
      <c r="CK310" s="45">
        <f t="shared" si="1041"/>
        <v>0</v>
      </c>
      <c r="CL310" s="45">
        <f t="shared" si="1041"/>
        <v>0</v>
      </c>
      <c r="CM310" s="45">
        <f t="shared" si="1041"/>
        <v>0</v>
      </c>
      <c r="CN310" s="45">
        <f t="shared" si="1041"/>
        <v>0</v>
      </c>
      <c r="CO310" s="45">
        <f t="shared" si="1041"/>
        <v>0</v>
      </c>
      <c r="CP310" s="45">
        <f t="shared" si="1041"/>
        <v>0</v>
      </c>
      <c r="CQ310" s="45">
        <f t="shared" si="1041"/>
        <v>0</v>
      </c>
      <c r="CR310" s="45"/>
      <c r="CS310" s="45"/>
      <c r="CT310" s="45"/>
      <c r="CU310" s="45"/>
      <c r="CV310" s="45"/>
      <c r="CW310" s="45"/>
      <c r="CX310" s="45"/>
      <c r="CY310" s="45"/>
      <c r="CZ310" s="45"/>
      <c r="DA310" s="45"/>
      <c r="DB310" s="45"/>
      <c r="DC310" s="45"/>
      <c r="DD310" s="45"/>
      <c r="DE310" s="45"/>
      <c r="DF310" s="45"/>
      <c r="DG310" s="45"/>
      <c r="DH310" s="45"/>
      <c r="DI310" s="45"/>
      <c r="DJ310" s="45"/>
      <c r="DK310" s="45"/>
      <c r="DL310" s="45"/>
      <c r="DM310" s="45"/>
      <c r="DN310" s="45"/>
      <c r="DO310" s="45"/>
      <c r="DP310" s="45"/>
      <c r="DQ310" s="45"/>
      <c r="DR310" s="45"/>
      <c r="DS310" s="45"/>
      <c r="DT310" s="45"/>
      <c r="DU310" s="45"/>
      <c r="DV310" s="45"/>
      <c r="DW310" s="45"/>
      <c r="DX310" s="45"/>
      <c r="DY310" s="45"/>
      <c r="DZ310" s="45"/>
      <c r="EA310" s="45"/>
      <c r="EB310" s="45"/>
      <c r="EC310" s="45"/>
      <c r="ED310" s="45"/>
      <c r="EE310" s="45"/>
      <c r="EF310" s="45"/>
      <c r="EG310" s="45"/>
      <c r="EH310" s="45"/>
      <c r="EI310" s="45"/>
      <c r="EJ310" s="45"/>
      <c r="EK310" s="45"/>
      <c r="EL310" s="45"/>
      <c r="EM310" s="45"/>
      <c r="EN310" s="45"/>
      <c r="EO310" s="45"/>
      <c r="EP310" s="45"/>
      <c r="EQ310" s="45"/>
      <c r="ER310" s="45"/>
      <c r="ES310" s="45"/>
      <c r="ET310" s="45"/>
      <c r="EU310" s="45"/>
      <c r="EV310" s="45"/>
      <c r="EW310" s="45"/>
      <c r="EX310" s="45"/>
      <c r="EY310" s="45"/>
      <c r="EZ310" s="45"/>
      <c r="FA310" s="45"/>
      <c r="FB310" s="45"/>
      <c r="FC310" s="45"/>
      <c r="FD310" s="45"/>
      <c r="FE310" s="45"/>
      <c r="FF310" s="45"/>
      <c r="FG310" s="45"/>
      <c r="FH310" s="45"/>
      <c r="FI310" s="45"/>
      <c r="FJ310" s="45"/>
      <c r="FK310" s="45"/>
      <c r="FL310" s="45"/>
      <c r="FM310" s="45"/>
      <c r="FN310" s="45"/>
      <c r="FO310" s="45"/>
      <c r="FP310" s="45"/>
      <c r="FQ310" s="45"/>
      <c r="FR310" s="45"/>
      <c r="FS310" s="45"/>
      <c r="FT310" s="45"/>
      <c r="FU310" s="45"/>
      <c r="FV310" s="45"/>
      <c r="FW310" s="45"/>
      <c r="FX310" s="45"/>
      <c r="FY310" s="45"/>
      <c r="FZ310" s="45"/>
      <c r="GA310" s="45"/>
      <c r="GB310" s="45"/>
      <c r="GC310" s="45"/>
      <c r="GD310" s="45"/>
      <c r="GE310" s="45"/>
      <c r="GF310" s="45"/>
      <c r="GG310" s="45"/>
      <c r="GH310" s="45"/>
      <c r="GI310" s="45"/>
      <c r="GJ310" s="45"/>
      <c r="GK310" s="45"/>
      <c r="GL310" s="45"/>
      <c r="GM310" s="45"/>
      <c r="GN310" s="45"/>
      <c r="GO310" s="45"/>
      <c r="GP310" s="45"/>
      <c r="GQ310" s="45"/>
      <c r="GR310" s="45"/>
      <c r="GS310" s="45"/>
      <c r="GT310" s="45"/>
      <c r="GU310" s="45"/>
      <c r="GV310" s="45"/>
      <c r="GW310" s="45"/>
      <c r="GX310" s="45"/>
      <c r="GY310" s="45"/>
      <c r="GZ310" s="45"/>
      <c r="HA310" s="45"/>
      <c r="HB310" s="45"/>
      <c r="HC310" s="45"/>
      <c r="HD310" s="45"/>
      <c r="HE310" s="45"/>
      <c r="HF310" s="45"/>
      <c r="HG310" s="45"/>
      <c r="HH310" s="45"/>
      <c r="HI310" s="45"/>
      <c r="HJ310" s="45"/>
      <c r="HK310" s="45"/>
      <c r="HL310" s="45"/>
      <c r="HM310" s="45"/>
      <c r="HN310" s="45"/>
      <c r="HO310" s="45"/>
      <c r="HP310" s="45"/>
      <c r="HQ310" s="45"/>
      <c r="HR310" s="45"/>
      <c r="HS310" s="45"/>
      <c r="HT310" s="45"/>
      <c r="HU310" s="45"/>
      <c r="HV310" s="45"/>
      <c r="HW310" s="45"/>
      <c r="HX310" s="45"/>
      <c r="HY310" s="45"/>
      <c r="HZ310" s="45"/>
      <c r="IA310" s="45"/>
      <c r="IB310" s="45"/>
      <c r="IC310" s="45"/>
      <c r="ID310" s="45"/>
      <c r="IE310" s="45"/>
      <c r="IF310" s="45"/>
      <c r="IG310" s="45"/>
      <c r="IH310" s="45"/>
      <c r="II310" s="45"/>
      <c r="IJ310" s="45"/>
      <c r="IK310" s="45"/>
      <c r="IL310" s="45"/>
      <c r="IM310" s="45"/>
      <c r="IN310" s="45"/>
      <c r="IO310" s="45"/>
      <c r="IP310" s="45"/>
      <c r="IQ310" s="45"/>
      <c r="IR310" s="45"/>
      <c r="IS310" s="45"/>
      <c r="IT310" s="45"/>
      <c r="IU310" s="45"/>
      <c r="IV310" s="45"/>
      <c r="IW310" s="45"/>
      <c r="IX310" s="45"/>
      <c r="IY310" s="45"/>
      <c r="IZ310" s="45"/>
      <c r="JA310" s="45"/>
      <c r="JB310" s="45"/>
      <c r="JC310" s="45"/>
      <c r="JD310" s="45"/>
      <c r="JE310" s="45"/>
      <c r="JF310" s="45"/>
      <c r="JG310" s="45"/>
      <c r="JH310" s="45"/>
      <c r="JI310" s="45"/>
      <c r="JJ310" s="45"/>
      <c r="JK310" s="45"/>
      <c r="JL310" s="45"/>
      <c r="JM310" s="45"/>
      <c r="JN310" s="45"/>
      <c r="JO310" s="45"/>
      <c r="JP310" s="45"/>
      <c r="JQ310" s="45"/>
      <c r="JR310" s="45"/>
      <c r="JS310" s="45"/>
      <c r="JT310" s="45"/>
      <c r="JU310" s="45"/>
      <c r="JV310" s="45"/>
      <c r="JW310" s="45"/>
      <c r="JX310" s="45"/>
      <c r="JY310" s="45"/>
      <c r="JZ310" s="45"/>
      <c r="KA310" s="45"/>
      <c r="KB310" s="45"/>
      <c r="KC310" s="45"/>
      <c r="KD310" s="45"/>
      <c r="KE310" s="45"/>
      <c r="KF310" s="45"/>
      <c r="KG310" s="45"/>
      <c r="KH310" s="45"/>
      <c r="KI310" s="45"/>
      <c r="KJ310" s="45"/>
      <c r="KK310" s="45"/>
      <c r="KL310" s="45"/>
      <c r="KM310" s="45"/>
      <c r="KN310" s="45"/>
      <c r="KO310" s="45"/>
      <c r="KP310" s="45"/>
      <c r="KQ310" s="45"/>
      <c r="KR310" s="45"/>
      <c r="KS310" s="45"/>
      <c r="KT310" s="45"/>
      <c r="KU310" s="45"/>
      <c r="KV310" s="45"/>
      <c r="KW310" s="45"/>
      <c r="KX310" s="45"/>
      <c r="KY310" s="45"/>
      <c r="KZ310" s="45"/>
      <c r="LA310" s="45"/>
      <c r="LB310" s="45"/>
      <c r="LC310" s="45"/>
      <c r="LD310" s="45"/>
      <c r="LE310" s="45"/>
      <c r="LF310" s="45"/>
      <c r="LG310" s="45"/>
      <c r="LH310" s="45"/>
      <c r="LI310" s="45"/>
      <c r="LJ310" s="45"/>
      <c r="LK310" s="45"/>
      <c r="LL310" s="45"/>
      <c r="LM310" s="45"/>
      <c r="LN310" s="45"/>
      <c r="LO310" s="45"/>
      <c r="LP310" s="45"/>
      <c r="LQ310" s="45"/>
      <c r="LR310" s="45"/>
      <c r="LS310" s="45"/>
      <c r="LT310" s="45"/>
      <c r="LU310" s="45"/>
      <c r="LV310" s="45"/>
      <c r="LW310" s="45"/>
      <c r="LX310" s="45"/>
      <c r="LY310" s="45"/>
      <c r="LZ310" s="45"/>
      <c r="MA310" s="45"/>
      <c r="MB310" s="45"/>
      <c r="MC310" s="45"/>
      <c r="MD310" s="45"/>
      <c r="ME310" s="45"/>
      <c r="MF310" s="45"/>
      <c r="MG310" s="45"/>
      <c r="MH310" s="45"/>
      <c r="MI310" s="45"/>
      <c r="MJ310" s="45"/>
      <c r="MK310" s="45"/>
      <c r="ML310" s="45"/>
      <c r="MM310" s="45"/>
      <c r="MN310" s="45"/>
      <c r="MO310" s="45"/>
      <c r="MP310" s="45"/>
      <c r="MQ310" s="45"/>
      <c r="MR310" s="45"/>
      <c r="MS310" s="45"/>
      <c r="MT310" s="45"/>
      <c r="MU310" s="45"/>
      <c r="MV310" s="45"/>
      <c r="MW310" s="45"/>
      <c r="MX310" s="45"/>
      <c r="MY310" s="45"/>
      <c r="MZ310" s="45"/>
      <c r="NA310" s="45"/>
      <c r="NB310" s="45"/>
      <c r="NC310" s="45"/>
      <c r="ND310" s="45"/>
      <c r="NE310" s="45"/>
      <c r="NF310" s="45"/>
      <c r="NG310" s="45"/>
      <c r="NH310" s="45"/>
      <c r="NI310" s="45"/>
      <c r="NJ310" s="45"/>
      <c r="NK310" s="45"/>
      <c r="NL310" s="45"/>
      <c r="NM310" s="45"/>
      <c r="NN310" s="45"/>
      <c r="NO310" s="45"/>
      <c r="NP310" s="45"/>
      <c r="NQ310" s="45"/>
      <c r="NR310" s="45"/>
      <c r="NS310" s="45"/>
      <c r="NT310" s="45"/>
      <c r="NU310" s="45"/>
      <c r="NV310" s="45"/>
      <c r="NW310" s="45"/>
      <c r="NX310" s="45"/>
      <c r="NY310" s="45"/>
      <c r="NZ310" s="45"/>
      <c r="OA310" s="45"/>
      <c r="OB310" s="45"/>
      <c r="OC310" s="45"/>
      <c r="OD310" s="45"/>
      <c r="OE310" s="45"/>
      <c r="OF310" s="45"/>
      <c r="OG310" s="45"/>
      <c r="OH310" s="45"/>
      <c r="OI310" s="45"/>
      <c r="OJ310" s="45"/>
      <c r="OK310" s="45"/>
      <c r="OL310" s="45"/>
      <c r="OM310" s="45"/>
      <c r="ON310" s="45"/>
      <c r="OO310" s="45"/>
      <c r="OP310" s="45"/>
      <c r="OQ310" s="45"/>
      <c r="OR310" s="45"/>
      <c r="OS310" s="45"/>
      <c r="OT310" s="45"/>
      <c r="OU310" s="45"/>
      <c r="OV310" s="45"/>
      <c r="OW310" s="45"/>
      <c r="OX310" s="45"/>
      <c r="OY310" s="45"/>
      <c r="OZ310" s="45"/>
      <c r="PA310" s="45"/>
      <c r="PB310" s="45"/>
      <c r="PC310" s="45"/>
      <c r="PD310" s="45"/>
      <c r="PE310" s="45"/>
      <c r="PF310" s="45"/>
      <c r="PG310" s="45"/>
      <c r="PH310" s="45"/>
      <c r="PI310" s="45"/>
      <c r="PJ310" s="45"/>
      <c r="PK310" s="45"/>
      <c r="PL310" s="45"/>
      <c r="PM310" s="45"/>
      <c r="PN310" s="45"/>
      <c r="PO310" s="45"/>
      <c r="PP310" s="45"/>
      <c r="PQ310" s="45"/>
      <c r="PR310" s="45"/>
      <c r="PS310" s="45"/>
      <c r="PT310" s="45"/>
      <c r="PU310" s="45"/>
      <c r="PV310" s="45"/>
      <c r="PW310" s="45"/>
      <c r="PX310" s="45"/>
      <c r="PY310" s="45"/>
      <c r="PZ310" s="45"/>
      <c r="QA310" s="45"/>
      <c r="QB310" s="45"/>
      <c r="QC310" s="45"/>
      <c r="QD310" s="45"/>
      <c r="QE310" s="45"/>
      <c r="QF310" s="45"/>
      <c r="QG310" s="45"/>
      <c r="QH310" s="45"/>
      <c r="QI310" s="45"/>
      <c r="QJ310" s="45"/>
      <c r="QK310" s="45"/>
      <c r="QL310" s="45"/>
      <c r="QM310" s="45"/>
      <c r="QN310" s="45"/>
      <c r="QO310" s="45"/>
      <c r="QP310" s="45"/>
      <c r="QQ310" s="45"/>
      <c r="QR310" s="45"/>
      <c r="QS310" s="45"/>
      <c r="QT310" s="45"/>
      <c r="QU310" s="45"/>
    </row>
    <row r="311" spans="2:463" outlineLevel="1">
      <c r="C311" s="3"/>
      <c r="D311" s="208"/>
      <c r="E311" s="208"/>
      <c r="F311" s="152"/>
      <c r="G311" s="44"/>
      <c r="H311" s="251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  <c r="BM311" s="54"/>
      <c r="BN311" s="54"/>
      <c r="BO311" s="54"/>
      <c r="BP311" s="54"/>
      <c r="BQ311" s="54"/>
      <c r="BR311" s="54"/>
      <c r="BS311" s="54"/>
      <c r="BT311" s="54"/>
      <c r="BU311" s="54"/>
      <c r="BV311" s="54"/>
      <c r="BW311" s="54"/>
      <c r="BX311" s="54"/>
      <c r="BY311" s="54"/>
      <c r="BZ311" s="54"/>
      <c r="CA311" s="54"/>
      <c r="CB311" s="54"/>
      <c r="CC311" s="54"/>
      <c r="CD311" s="54"/>
      <c r="CE311" s="54"/>
      <c r="CF311" s="54"/>
      <c r="CG311" s="54"/>
      <c r="CH311" s="54"/>
      <c r="CI311" s="54"/>
      <c r="CJ311" s="54"/>
      <c r="CK311" s="54"/>
      <c r="CL311" s="54"/>
      <c r="CM311" s="54"/>
      <c r="CN311" s="54"/>
      <c r="CO311" s="54"/>
      <c r="CP311" s="54"/>
      <c r="CQ311" s="54"/>
      <c r="CR311" s="54"/>
      <c r="CS311" s="54"/>
      <c r="CT311" s="54"/>
      <c r="CU311" s="54"/>
      <c r="CV311" s="54"/>
      <c r="CW311" s="54"/>
      <c r="CX311" s="54"/>
      <c r="CY311" s="54"/>
      <c r="CZ311" s="54"/>
      <c r="DA311" s="54"/>
      <c r="DB311" s="54"/>
      <c r="DC311" s="54"/>
      <c r="DD311" s="54"/>
      <c r="DE311" s="54"/>
      <c r="DF311" s="54"/>
      <c r="DG311" s="54"/>
      <c r="DH311" s="54"/>
      <c r="DI311" s="54"/>
      <c r="DJ311" s="54"/>
      <c r="DK311" s="54"/>
      <c r="DL311" s="54"/>
      <c r="DM311" s="54"/>
      <c r="DN311" s="54"/>
      <c r="DO311" s="54"/>
      <c r="DP311" s="54"/>
      <c r="DQ311" s="54"/>
      <c r="DR311" s="54"/>
      <c r="DS311" s="54"/>
      <c r="DT311" s="54"/>
      <c r="DU311" s="54"/>
      <c r="DV311" s="54"/>
      <c r="DW311" s="54"/>
      <c r="DX311" s="54"/>
      <c r="DY311" s="54"/>
      <c r="DZ311" s="54"/>
      <c r="EA311" s="54"/>
      <c r="EB311" s="54"/>
      <c r="EC311" s="54"/>
      <c r="ED311" s="54"/>
      <c r="EE311" s="54"/>
      <c r="EF311" s="54"/>
      <c r="EG311" s="54"/>
      <c r="EH311" s="54"/>
      <c r="EI311" s="54"/>
      <c r="EJ311" s="54"/>
      <c r="EK311" s="54"/>
      <c r="EL311" s="54"/>
      <c r="EM311" s="54"/>
      <c r="EN311" s="54"/>
      <c r="EO311" s="54"/>
      <c r="EP311" s="54"/>
      <c r="EQ311" s="54"/>
      <c r="ER311" s="54"/>
      <c r="ES311" s="54"/>
      <c r="ET311" s="54"/>
      <c r="EU311" s="54"/>
      <c r="EV311" s="54"/>
      <c r="EW311" s="54"/>
      <c r="EX311" s="54"/>
      <c r="EY311" s="54"/>
      <c r="EZ311" s="54"/>
      <c r="FA311" s="54"/>
      <c r="FB311" s="54"/>
      <c r="FC311" s="54"/>
      <c r="FD311" s="54"/>
      <c r="FE311" s="54"/>
      <c r="FF311" s="54"/>
      <c r="FG311" s="54"/>
      <c r="FH311" s="54"/>
      <c r="FI311" s="54"/>
      <c r="FJ311" s="54"/>
      <c r="FK311" s="54"/>
      <c r="FL311" s="54"/>
      <c r="FM311" s="54"/>
      <c r="FN311" s="54"/>
      <c r="FO311" s="54"/>
      <c r="FP311" s="54"/>
      <c r="FQ311" s="54"/>
      <c r="FR311" s="54"/>
      <c r="FS311" s="54"/>
      <c r="FT311" s="54"/>
      <c r="FU311" s="54"/>
      <c r="FV311" s="54"/>
      <c r="FW311" s="54"/>
      <c r="FX311" s="54"/>
      <c r="FY311" s="54"/>
      <c r="FZ311" s="54"/>
      <c r="GA311" s="54"/>
      <c r="GB311" s="54"/>
      <c r="GC311" s="54"/>
      <c r="GD311" s="54"/>
      <c r="GE311" s="54"/>
      <c r="GF311" s="54"/>
      <c r="GG311" s="54"/>
      <c r="GH311" s="54"/>
      <c r="GI311" s="54"/>
      <c r="GJ311" s="54"/>
      <c r="GK311" s="54"/>
      <c r="GL311" s="54"/>
      <c r="GM311" s="54"/>
      <c r="GN311" s="54"/>
      <c r="GO311" s="54"/>
      <c r="GP311" s="54"/>
      <c r="GQ311" s="54"/>
      <c r="GR311" s="54"/>
      <c r="GS311" s="54"/>
      <c r="GT311" s="54"/>
      <c r="GU311" s="54"/>
      <c r="GV311" s="54"/>
      <c r="GW311" s="54"/>
      <c r="GX311" s="54"/>
      <c r="GY311" s="54"/>
      <c r="GZ311" s="54"/>
      <c r="HA311" s="54"/>
      <c r="HB311" s="54"/>
      <c r="HC311" s="54"/>
      <c r="HD311" s="54"/>
      <c r="HE311" s="54"/>
      <c r="HF311" s="54"/>
      <c r="HG311" s="54"/>
      <c r="HH311" s="54"/>
      <c r="HI311" s="54"/>
      <c r="HJ311" s="54"/>
      <c r="HK311" s="54"/>
      <c r="HL311" s="54"/>
      <c r="HM311" s="54"/>
      <c r="HN311" s="54"/>
      <c r="HO311" s="54"/>
      <c r="HP311" s="54"/>
      <c r="HQ311" s="54"/>
      <c r="HR311" s="54"/>
      <c r="HS311" s="54"/>
      <c r="HT311" s="54"/>
      <c r="HU311" s="54"/>
      <c r="HV311" s="54"/>
      <c r="HW311" s="54"/>
      <c r="HX311" s="54"/>
      <c r="HY311" s="54"/>
      <c r="HZ311" s="54"/>
      <c r="IA311" s="54"/>
      <c r="IB311" s="54"/>
      <c r="IC311" s="54"/>
      <c r="ID311" s="54"/>
      <c r="IE311" s="54"/>
      <c r="IF311" s="54"/>
      <c r="IG311" s="54"/>
      <c r="IH311" s="54"/>
      <c r="II311" s="54"/>
      <c r="IJ311" s="54"/>
      <c r="IK311" s="54"/>
      <c r="IL311" s="54"/>
      <c r="IM311" s="54"/>
      <c r="IN311" s="54"/>
      <c r="IO311" s="54"/>
      <c r="IP311" s="54"/>
      <c r="IQ311" s="54"/>
      <c r="IR311" s="54"/>
      <c r="IS311" s="54"/>
      <c r="IT311" s="54"/>
      <c r="IU311" s="54"/>
      <c r="IV311" s="54"/>
      <c r="IW311" s="54"/>
      <c r="IX311" s="54"/>
      <c r="IY311" s="54"/>
      <c r="IZ311" s="54"/>
      <c r="JA311" s="54"/>
      <c r="JB311" s="54"/>
      <c r="JC311" s="54"/>
      <c r="JD311" s="54"/>
      <c r="JE311" s="54"/>
      <c r="JF311" s="54"/>
      <c r="JG311" s="54"/>
      <c r="JH311" s="54"/>
      <c r="JI311" s="54"/>
      <c r="JJ311" s="54"/>
      <c r="JK311" s="54"/>
      <c r="JL311" s="54"/>
      <c r="JM311" s="54"/>
      <c r="JN311" s="54"/>
      <c r="JO311" s="54"/>
      <c r="JP311" s="54"/>
      <c r="JQ311" s="54"/>
      <c r="JR311" s="54"/>
      <c r="JS311" s="54"/>
      <c r="JT311" s="54"/>
      <c r="JU311" s="54"/>
      <c r="JV311" s="54"/>
      <c r="JW311" s="54"/>
      <c r="JX311" s="54"/>
      <c r="JY311" s="54"/>
      <c r="JZ311" s="54"/>
      <c r="KA311" s="54"/>
      <c r="KB311" s="54"/>
      <c r="KC311" s="54"/>
      <c r="KD311" s="54"/>
      <c r="KE311" s="54"/>
      <c r="KF311" s="54"/>
      <c r="KG311" s="54"/>
      <c r="KH311" s="54"/>
      <c r="KI311" s="54"/>
      <c r="KJ311" s="54"/>
      <c r="KK311" s="54"/>
      <c r="KL311" s="54"/>
      <c r="KM311" s="54"/>
      <c r="KN311" s="54"/>
      <c r="KO311" s="54"/>
      <c r="KP311" s="54"/>
      <c r="KQ311" s="54"/>
      <c r="KR311" s="54"/>
      <c r="KS311" s="54"/>
      <c r="KT311" s="54"/>
      <c r="KU311" s="54"/>
      <c r="KV311" s="54"/>
      <c r="KW311" s="54"/>
      <c r="KX311" s="54"/>
      <c r="KY311" s="54"/>
      <c r="KZ311" s="54"/>
      <c r="LA311" s="54"/>
      <c r="LB311" s="54"/>
      <c r="LC311" s="54"/>
      <c r="LD311" s="54"/>
      <c r="LE311" s="54"/>
      <c r="LF311" s="54"/>
      <c r="LG311" s="54"/>
      <c r="LH311" s="54"/>
      <c r="LI311" s="54"/>
      <c r="LJ311" s="54"/>
      <c r="LK311" s="54"/>
      <c r="LL311" s="54"/>
      <c r="LM311" s="54"/>
      <c r="LN311" s="54"/>
      <c r="LO311" s="54"/>
      <c r="LP311" s="54"/>
      <c r="LQ311" s="54"/>
      <c r="LR311" s="54"/>
      <c r="LS311" s="54"/>
      <c r="LT311" s="54"/>
      <c r="LU311" s="54"/>
      <c r="LV311" s="54"/>
      <c r="LW311" s="54"/>
      <c r="LX311" s="54"/>
      <c r="LY311" s="54"/>
      <c r="LZ311" s="54"/>
      <c r="MA311" s="54"/>
      <c r="MB311" s="54"/>
      <c r="MC311" s="54"/>
      <c r="MD311" s="54"/>
      <c r="ME311" s="54"/>
      <c r="MF311" s="54"/>
      <c r="MG311" s="54"/>
      <c r="MH311" s="54"/>
      <c r="MI311" s="54"/>
      <c r="MJ311" s="54"/>
      <c r="MK311" s="54"/>
      <c r="ML311" s="54"/>
      <c r="MM311" s="54"/>
      <c r="MN311" s="54"/>
      <c r="MO311" s="54"/>
      <c r="MP311" s="54"/>
      <c r="MQ311" s="54"/>
      <c r="MR311" s="54"/>
      <c r="MS311" s="54"/>
      <c r="MT311" s="54"/>
      <c r="MU311" s="54"/>
      <c r="MV311" s="54"/>
      <c r="MW311" s="54"/>
      <c r="MX311" s="54"/>
      <c r="MY311" s="54"/>
      <c r="MZ311" s="54"/>
      <c r="NA311" s="54"/>
      <c r="NB311" s="54"/>
      <c r="NC311" s="54"/>
      <c r="ND311" s="54"/>
      <c r="NE311" s="54"/>
      <c r="NF311" s="54"/>
      <c r="NG311" s="54"/>
      <c r="NH311" s="54"/>
      <c r="NI311" s="54"/>
      <c r="NJ311" s="54"/>
      <c r="NK311" s="54"/>
      <c r="NL311" s="54"/>
      <c r="NM311" s="54"/>
      <c r="NN311" s="54"/>
      <c r="NO311" s="54"/>
      <c r="NP311" s="54"/>
      <c r="NQ311" s="54"/>
      <c r="NR311" s="54"/>
      <c r="NS311" s="54"/>
      <c r="NT311" s="54"/>
      <c r="NU311" s="54"/>
      <c r="NV311" s="54"/>
      <c r="NW311" s="54"/>
      <c r="NX311" s="54"/>
      <c r="NY311" s="54"/>
      <c r="NZ311" s="54"/>
      <c r="OA311" s="54"/>
      <c r="OB311" s="54"/>
      <c r="OC311" s="54"/>
      <c r="OD311" s="54"/>
      <c r="OE311" s="54"/>
      <c r="OF311" s="54"/>
      <c r="OG311" s="54"/>
      <c r="OH311" s="54"/>
      <c r="OI311" s="54"/>
      <c r="OJ311" s="54"/>
      <c r="OK311" s="54"/>
      <c r="OL311" s="54"/>
      <c r="OM311" s="54"/>
      <c r="ON311" s="54"/>
      <c r="OO311" s="54"/>
      <c r="OP311" s="54"/>
      <c r="OQ311" s="54"/>
      <c r="OR311" s="54"/>
      <c r="OS311" s="54"/>
      <c r="OT311" s="54"/>
      <c r="OU311" s="54"/>
      <c r="OV311" s="54"/>
      <c r="OW311" s="54"/>
      <c r="OX311" s="54"/>
      <c r="OY311" s="54"/>
      <c r="OZ311" s="54"/>
      <c r="PA311" s="54"/>
      <c r="PB311" s="54"/>
      <c r="PC311" s="54"/>
      <c r="PD311" s="54"/>
      <c r="PE311" s="54"/>
      <c r="PF311" s="54"/>
      <c r="PG311" s="54"/>
      <c r="PH311" s="54"/>
      <c r="PI311" s="54"/>
      <c r="PJ311" s="54"/>
      <c r="PK311" s="54"/>
      <c r="PL311" s="54"/>
      <c r="PM311" s="54"/>
      <c r="PN311" s="54"/>
      <c r="PO311" s="54"/>
      <c r="PP311" s="54"/>
      <c r="PQ311" s="54"/>
      <c r="PR311" s="54"/>
      <c r="PS311" s="54"/>
      <c r="PT311" s="54"/>
      <c r="PU311" s="54"/>
      <c r="PV311" s="54"/>
      <c r="PW311" s="54"/>
      <c r="PX311" s="54"/>
      <c r="PY311" s="54"/>
      <c r="PZ311" s="54"/>
      <c r="QA311" s="54"/>
      <c r="QB311" s="54"/>
      <c r="QC311" s="54"/>
      <c r="QD311" s="54"/>
      <c r="QE311" s="54"/>
      <c r="QF311" s="54"/>
      <c r="QG311" s="54"/>
      <c r="QH311" s="54"/>
      <c r="QI311" s="54"/>
      <c r="QJ311" s="54"/>
      <c r="QK311" s="54"/>
      <c r="QL311" s="54"/>
      <c r="QM311" s="54"/>
      <c r="QN311" s="54"/>
      <c r="QO311" s="54"/>
      <c r="QP311" s="54"/>
      <c r="QQ311" s="54"/>
      <c r="QR311" s="54"/>
      <c r="QS311" s="54"/>
      <c r="QT311" s="54"/>
      <c r="QU311" s="54"/>
    </row>
    <row r="312" spans="2:463" outlineLevel="1">
      <c r="C312" s="6" t="s">
        <v>548</v>
      </c>
      <c r="D312" s="208"/>
      <c r="E312" s="208"/>
      <c r="F312" s="152"/>
      <c r="H312" s="253">
        <f ca="1">SUM(I312:QJ312)</f>
        <v>13941138.199352765</v>
      </c>
      <c r="I312" s="472">
        <f t="shared" ref="I312:AF312" si="1042">I308+I311+I310</f>
        <v>0</v>
      </c>
      <c r="J312" s="472">
        <f t="shared" si="1042"/>
        <v>0</v>
      </c>
      <c r="K312" s="472">
        <f t="shared" si="1042"/>
        <v>0</v>
      </c>
      <c r="L312" s="472">
        <f t="shared" si="1042"/>
        <v>0</v>
      </c>
      <c r="M312" s="472">
        <f t="shared" si="1042"/>
        <v>0</v>
      </c>
      <c r="N312" s="472">
        <f t="shared" si="1042"/>
        <v>0</v>
      </c>
      <c r="O312" s="472">
        <f t="shared" si="1042"/>
        <v>0</v>
      </c>
      <c r="P312" s="472">
        <f t="shared" si="1042"/>
        <v>0</v>
      </c>
      <c r="Q312" s="472">
        <f t="shared" si="1042"/>
        <v>0</v>
      </c>
      <c r="R312" s="472">
        <f t="shared" si="1042"/>
        <v>0</v>
      </c>
      <c r="S312" s="472">
        <f t="shared" si="1042"/>
        <v>0</v>
      </c>
      <c r="T312" s="472">
        <f t="shared" si="1042"/>
        <v>0</v>
      </c>
      <c r="U312" s="472">
        <f t="shared" si="1042"/>
        <v>0</v>
      </c>
      <c r="V312" s="472">
        <f t="shared" si="1042"/>
        <v>0</v>
      </c>
      <c r="W312" s="472">
        <f t="shared" si="1042"/>
        <v>0</v>
      </c>
      <c r="X312" s="472">
        <f t="shared" si="1042"/>
        <v>0</v>
      </c>
      <c r="Y312" s="472">
        <f t="shared" si="1042"/>
        <v>0</v>
      </c>
      <c r="Z312" s="472">
        <f t="shared" si="1042"/>
        <v>0</v>
      </c>
      <c r="AA312" s="472">
        <f t="shared" si="1042"/>
        <v>0</v>
      </c>
      <c r="AB312" s="472">
        <f t="shared" si="1042"/>
        <v>0</v>
      </c>
      <c r="AC312" s="472">
        <f t="shared" si="1042"/>
        <v>0</v>
      </c>
      <c r="AD312" s="472">
        <f t="shared" si="1042"/>
        <v>0</v>
      </c>
      <c r="AE312" s="472">
        <f t="shared" si="1042"/>
        <v>0</v>
      </c>
      <c r="AF312" s="472">
        <f t="shared" si="1042"/>
        <v>0</v>
      </c>
      <c r="AG312" s="472">
        <f t="shared" ref="AG312:AW312" ca="1" si="1043">AG308+AG311+AG310</f>
        <v>90020.887403702654</v>
      </c>
      <c r="AH312" s="472">
        <f t="shared" ca="1" si="1043"/>
        <v>90020.887403702654</v>
      </c>
      <c r="AI312" s="472">
        <f t="shared" ca="1" si="1043"/>
        <v>90020.887403702654</v>
      </c>
      <c r="AJ312" s="472">
        <f t="shared" ca="1" si="1043"/>
        <v>90020.887403702654</v>
      </c>
      <c r="AK312" s="472">
        <f t="shared" ca="1" si="1043"/>
        <v>90020.887403702654</v>
      </c>
      <c r="AL312" s="472">
        <f t="shared" ca="1" si="1043"/>
        <v>90020.887403702654</v>
      </c>
      <c r="AM312" s="472">
        <f t="shared" ca="1" si="1043"/>
        <v>90020.887403702654</v>
      </c>
      <c r="AN312" s="472">
        <f t="shared" ca="1" si="1043"/>
        <v>90020.887403702654</v>
      </c>
      <c r="AO312" s="472">
        <f t="shared" ca="1" si="1043"/>
        <v>90020.887403702654</v>
      </c>
      <c r="AP312" s="472">
        <f t="shared" ca="1" si="1043"/>
        <v>90020.887403702654</v>
      </c>
      <c r="AQ312" s="472">
        <f t="shared" ca="1" si="1043"/>
        <v>90020.887403702654</v>
      </c>
      <c r="AR312" s="472">
        <f t="shared" ca="1" si="1043"/>
        <v>90020.887403702654</v>
      </c>
      <c r="AS312" s="472">
        <f t="shared" ca="1" si="1043"/>
        <v>90020.887403702654</v>
      </c>
      <c r="AT312" s="472">
        <f t="shared" ca="1" si="1043"/>
        <v>90020.887403702654</v>
      </c>
      <c r="AU312" s="472">
        <f t="shared" ca="1" si="1043"/>
        <v>90020.887403702654</v>
      </c>
      <c r="AV312" s="472">
        <f t="shared" ca="1" si="1043"/>
        <v>90020.887403702654</v>
      </c>
      <c r="AW312" s="472">
        <f t="shared" ca="1" si="1043"/>
        <v>90020.887403702654</v>
      </c>
      <c r="AX312" s="472">
        <f t="shared" ref="AX312:DI312" ca="1" si="1044">AX308+AX311+AX310</f>
        <v>90020.887403702654</v>
      </c>
      <c r="AY312" s="472">
        <f t="shared" ca="1" si="1044"/>
        <v>90020.887403702654</v>
      </c>
      <c r="AZ312" s="472">
        <f t="shared" ca="1" si="1044"/>
        <v>90020.887403702654</v>
      </c>
      <c r="BA312" s="472">
        <f t="shared" ca="1" si="1044"/>
        <v>90020.887403702654</v>
      </c>
      <c r="BB312" s="472">
        <f t="shared" ca="1" si="1044"/>
        <v>90020.887403702654</v>
      </c>
      <c r="BC312" s="472">
        <f t="shared" ca="1" si="1044"/>
        <v>90020.887403702654</v>
      </c>
      <c r="BD312" s="472">
        <f t="shared" ca="1" si="1044"/>
        <v>90020.887403702654</v>
      </c>
      <c r="BE312" s="472">
        <f t="shared" ca="1" si="1044"/>
        <v>90020.887403702654</v>
      </c>
      <c r="BF312" s="472">
        <f t="shared" ca="1" si="1044"/>
        <v>90020.887403702654</v>
      </c>
      <c r="BG312" s="472">
        <f t="shared" ca="1" si="1044"/>
        <v>90020.887403702654</v>
      </c>
      <c r="BH312" s="472">
        <f t="shared" ca="1" si="1044"/>
        <v>90020.887403702654</v>
      </c>
      <c r="BI312" s="472">
        <f t="shared" ca="1" si="1044"/>
        <v>90020.887403702654</v>
      </c>
      <c r="BJ312" s="472">
        <f t="shared" ca="1" si="1044"/>
        <v>90020.887403702654</v>
      </c>
      <c r="BK312" s="472">
        <f t="shared" ca="1" si="1044"/>
        <v>90020.887403702654</v>
      </c>
      <c r="BL312" s="472">
        <f t="shared" ca="1" si="1044"/>
        <v>90020.887403702654</v>
      </c>
      <c r="BM312" s="472">
        <f t="shared" ca="1" si="1044"/>
        <v>90020.887403702654</v>
      </c>
      <c r="BN312" s="472">
        <f t="shared" ca="1" si="1044"/>
        <v>90020.887403702654</v>
      </c>
      <c r="BO312" s="472">
        <f t="shared" ca="1" si="1044"/>
        <v>90020.887403702654</v>
      </c>
      <c r="BP312" s="472">
        <f t="shared" ca="1" si="1044"/>
        <v>90020.887403702654</v>
      </c>
      <c r="BQ312" s="472">
        <f t="shared" ca="1" si="1044"/>
        <v>90020.887403702654</v>
      </c>
      <c r="BR312" s="472">
        <f t="shared" ca="1" si="1044"/>
        <v>90020.887403702654</v>
      </c>
      <c r="BS312" s="472">
        <f t="shared" ca="1" si="1044"/>
        <v>90020.887403702654</v>
      </c>
      <c r="BT312" s="472">
        <f t="shared" ca="1" si="1044"/>
        <v>90020.887403702654</v>
      </c>
      <c r="BU312" s="472">
        <f t="shared" ca="1" si="1044"/>
        <v>90020.887403702654</v>
      </c>
      <c r="BV312" s="472">
        <f t="shared" ca="1" si="1044"/>
        <v>90020.887403702654</v>
      </c>
      <c r="BW312" s="472">
        <f t="shared" ca="1" si="1044"/>
        <v>90020.887403702654</v>
      </c>
      <c r="BX312" s="472">
        <f t="shared" ca="1" si="1044"/>
        <v>90020.887403702654</v>
      </c>
      <c r="BY312" s="472">
        <f t="shared" ca="1" si="1044"/>
        <v>90020.887403702654</v>
      </c>
      <c r="BZ312" s="472">
        <f t="shared" ca="1" si="1044"/>
        <v>90020.887403702654</v>
      </c>
      <c r="CA312" s="472">
        <f t="shared" ca="1" si="1044"/>
        <v>90020.887403702654</v>
      </c>
      <c r="CB312" s="472">
        <f t="shared" ca="1" si="1044"/>
        <v>90020.887403702654</v>
      </c>
      <c r="CC312" s="472">
        <f t="shared" ca="1" si="1044"/>
        <v>90020.887403702654</v>
      </c>
      <c r="CD312" s="472">
        <f t="shared" ca="1" si="1044"/>
        <v>90020.887403702654</v>
      </c>
      <c r="CE312" s="472">
        <f t="shared" ca="1" si="1044"/>
        <v>90020.887403702654</v>
      </c>
      <c r="CF312" s="472">
        <f t="shared" ca="1" si="1044"/>
        <v>90020.887403702654</v>
      </c>
      <c r="CG312" s="472">
        <f t="shared" ca="1" si="1044"/>
        <v>90020.887403702654</v>
      </c>
      <c r="CH312" s="472">
        <f t="shared" ca="1" si="1044"/>
        <v>90020.887403702654</v>
      </c>
      <c r="CI312" s="472">
        <f t="shared" ca="1" si="1044"/>
        <v>90020.887403702654</v>
      </c>
      <c r="CJ312" s="472">
        <f t="shared" ca="1" si="1044"/>
        <v>90020.887403702654</v>
      </c>
      <c r="CK312" s="472">
        <f t="shared" ca="1" si="1044"/>
        <v>90020.887403702654</v>
      </c>
      <c r="CL312" s="472">
        <f t="shared" ca="1" si="1044"/>
        <v>90020.887403702654</v>
      </c>
      <c r="CM312" s="472">
        <f t="shared" ca="1" si="1044"/>
        <v>90020.887403702654</v>
      </c>
      <c r="CN312" s="472">
        <f t="shared" ca="1" si="1044"/>
        <v>90020.887403702654</v>
      </c>
      <c r="CO312" s="472">
        <f t="shared" ca="1" si="1044"/>
        <v>87345.887403702654</v>
      </c>
      <c r="CP312" s="472">
        <f t="shared" ca="1" si="1044"/>
        <v>87345.887403702654</v>
      </c>
      <c r="CQ312" s="472">
        <f t="shared" ca="1" si="1044"/>
        <v>87345.887403702654</v>
      </c>
      <c r="CR312" s="472">
        <f t="shared" ca="1" si="1044"/>
        <v>87345.887403702654</v>
      </c>
      <c r="CS312" s="472">
        <f t="shared" ca="1" si="1044"/>
        <v>87345.887403702654</v>
      </c>
      <c r="CT312" s="472">
        <f t="shared" ca="1" si="1044"/>
        <v>87345.887403702654</v>
      </c>
      <c r="CU312" s="472">
        <f t="shared" ca="1" si="1044"/>
        <v>87345.887403702654</v>
      </c>
      <c r="CV312" s="472">
        <f t="shared" ca="1" si="1044"/>
        <v>87345.887403702654</v>
      </c>
      <c r="CW312" s="472">
        <f t="shared" ca="1" si="1044"/>
        <v>87345.887403702654</v>
      </c>
      <c r="CX312" s="472">
        <f t="shared" ca="1" si="1044"/>
        <v>87345.887403702654</v>
      </c>
      <c r="CY312" s="472">
        <f t="shared" ca="1" si="1044"/>
        <v>87345.887403702654</v>
      </c>
      <c r="CZ312" s="472">
        <f t="shared" ca="1" si="1044"/>
        <v>87345.887403702654</v>
      </c>
      <c r="DA312" s="472">
        <f t="shared" ca="1" si="1044"/>
        <v>87345.887403702654</v>
      </c>
      <c r="DB312" s="472">
        <f t="shared" ca="1" si="1044"/>
        <v>87345.887403702654</v>
      </c>
      <c r="DC312" s="472">
        <f t="shared" ca="1" si="1044"/>
        <v>87345.887403702654</v>
      </c>
      <c r="DD312" s="472">
        <f t="shared" ca="1" si="1044"/>
        <v>87345.887403702654</v>
      </c>
      <c r="DE312" s="472">
        <f t="shared" ca="1" si="1044"/>
        <v>87345.887403702654</v>
      </c>
      <c r="DF312" s="472">
        <f t="shared" ca="1" si="1044"/>
        <v>87345.887403702654</v>
      </c>
      <c r="DG312" s="472">
        <f t="shared" ca="1" si="1044"/>
        <v>87345.887403702654</v>
      </c>
      <c r="DH312" s="472">
        <f t="shared" ca="1" si="1044"/>
        <v>87345.887403702654</v>
      </c>
      <c r="DI312" s="472">
        <f t="shared" ca="1" si="1044"/>
        <v>87345.887403702654</v>
      </c>
      <c r="DJ312" s="472">
        <f t="shared" ref="DJ312:FU312" ca="1" si="1045">DJ308+DJ311+DJ310</f>
        <v>87345.887403702654</v>
      </c>
      <c r="DK312" s="472">
        <f t="shared" ca="1" si="1045"/>
        <v>87345.887403702654</v>
      </c>
      <c r="DL312" s="472">
        <f t="shared" ca="1" si="1045"/>
        <v>87345.887403702654</v>
      </c>
      <c r="DM312" s="472">
        <f t="shared" ca="1" si="1045"/>
        <v>52439.948746295246</v>
      </c>
      <c r="DN312" s="472">
        <f t="shared" ca="1" si="1045"/>
        <v>52439.948746295246</v>
      </c>
      <c r="DO312" s="472">
        <f t="shared" ca="1" si="1045"/>
        <v>52439.948746295246</v>
      </c>
      <c r="DP312" s="472">
        <f t="shared" ca="1" si="1045"/>
        <v>52439.948746295246</v>
      </c>
      <c r="DQ312" s="472">
        <f t="shared" ca="1" si="1045"/>
        <v>52439.948746295246</v>
      </c>
      <c r="DR312" s="472">
        <f t="shared" ca="1" si="1045"/>
        <v>52439.948746295246</v>
      </c>
      <c r="DS312" s="472">
        <f t="shared" ca="1" si="1045"/>
        <v>52439.948746295246</v>
      </c>
      <c r="DT312" s="472">
        <f t="shared" ca="1" si="1045"/>
        <v>52439.948746295246</v>
      </c>
      <c r="DU312" s="472">
        <f t="shared" ca="1" si="1045"/>
        <v>52439.948746295246</v>
      </c>
      <c r="DV312" s="472">
        <f t="shared" ca="1" si="1045"/>
        <v>52439.948746295246</v>
      </c>
      <c r="DW312" s="472">
        <f t="shared" ca="1" si="1045"/>
        <v>52439.948746295246</v>
      </c>
      <c r="DX312" s="472">
        <f t="shared" ca="1" si="1045"/>
        <v>52439.948746295246</v>
      </c>
      <c r="DY312" s="472">
        <f t="shared" ca="1" si="1045"/>
        <v>52439.948746295246</v>
      </c>
      <c r="DZ312" s="472">
        <f t="shared" ca="1" si="1045"/>
        <v>52439.948746295246</v>
      </c>
      <c r="EA312" s="472">
        <f t="shared" ca="1" si="1045"/>
        <v>52439.948746295246</v>
      </c>
      <c r="EB312" s="472">
        <f t="shared" ca="1" si="1045"/>
        <v>52439.948746295246</v>
      </c>
      <c r="EC312" s="472">
        <f t="shared" ca="1" si="1045"/>
        <v>52439.948746295246</v>
      </c>
      <c r="ED312" s="472">
        <f t="shared" ca="1" si="1045"/>
        <v>52439.948746295246</v>
      </c>
      <c r="EE312" s="472">
        <f t="shared" ca="1" si="1045"/>
        <v>52439.948746295246</v>
      </c>
      <c r="EF312" s="472">
        <f t="shared" ca="1" si="1045"/>
        <v>52439.948746295246</v>
      </c>
      <c r="EG312" s="472">
        <f t="shared" ca="1" si="1045"/>
        <v>52439.948746295246</v>
      </c>
      <c r="EH312" s="472">
        <f t="shared" ca="1" si="1045"/>
        <v>52439.948746295246</v>
      </c>
      <c r="EI312" s="472">
        <f t="shared" ca="1" si="1045"/>
        <v>52439.948746295246</v>
      </c>
      <c r="EJ312" s="472">
        <f t="shared" ca="1" si="1045"/>
        <v>52439.948746295246</v>
      </c>
      <c r="EK312" s="472">
        <f t="shared" ca="1" si="1045"/>
        <v>52439.948746295246</v>
      </c>
      <c r="EL312" s="472">
        <f t="shared" ca="1" si="1045"/>
        <v>52439.948746295246</v>
      </c>
      <c r="EM312" s="472">
        <f t="shared" ca="1" si="1045"/>
        <v>52439.948746295246</v>
      </c>
      <c r="EN312" s="472">
        <f t="shared" ca="1" si="1045"/>
        <v>52439.948746295246</v>
      </c>
      <c r="EO312" s="472">
        <f t="shared" ca="1" si="1045"/>
        <v>52439.948746295246</v>
      </c>
      <c r="EP312" s="472">
        <f t="shared" ca="1" si="1045"/>
        <v>52439.948746295246</v>
      </c>
      <c r="EQ312" s="472">
        <f t="shared" ca="1" si="1045"/>
        <v>52403.282079628581</v>
      </c>
      <c r="ER312" s="472">
        <f t="shared" ca="1" si="1045"/>
        <v>52403.282079628581</v>
      </c>
      <c r="ES312" s="472">
        <f t="shared" ca="1" si="1045"/>
        <v>52403.282079628581</v>
      </c>
      <c r="ET312" s="472">
        <f t="shared" ca="1" si="1045"/>
        <v>52403.282079628581</v>
      </c>
      <c r="EU312" s="472">
        <f t="shared" ca="1" si="1045"/>
        <v>52403.282079628581</v>
      </c>
      <c r="EV312" s="472">
        <f t="shared" ca="1" si="1045"/>
        <v>52403.282079628581</v>
      </c>
      <c r="EW312" s="472">
        <f t="shared" ca="1" si="1045"/>
        <v>33549.572291095239</v>
      </c>
      <c r="EX312" s="472">
        <f t="shared" ca="1" si="1045"/>
        <v>33549.572291095239</v>
      </c>
      <c r="EY312" s="472">
        <f t="shared" ca="1" si="1045"/>
        <v>33549.572291095239</v>
      </c>
      <c r="EZ312" s="472">
        <f t="shared" ca="1" si="1045"/>
        <v>33549.572291095239</v>
      </c>
      <c r="FA312" s="472">
        <f t="shared" ca="1" si="1045"/>
        <v>33549.572291095239</v>
      </c>
      <c r="FB312" s="472">
        <f t="shared" ca="1" si="1045"/>
        <v>33549.572291095239</v>
      </c>
      <c r="FC312" s="472">
        <f t="shared" ca="1" si="1045"/>
        <v>33549.572291095239</v>
      </c>
      <c r="FD312" s="472">
        <f t="shared" ca="1" si="1045"/>
        <v>33549.572291095239</v>
      </c>
      <c r="FE312" s="472">
        <f t="shared" ca="1" si="1045"/>
        <v>33549.572291095239</v>
      </c>
      <c r="FF312" s="472">
        <f t="shared" ca="1" si="1045"/>
        <v>33549.572291095239</v>
      </c>
      <c r="FG312" s="472">
        <f t="shared" ca="1" si="1045"/>
        <v>33549.572291095239</v>
      </c>
      <c r="FH312" s="472">
        <f t="shared" ca="1" si="1045"/>
        <v>33549.572291095239</v>
      </c>
      <c r="FI312" s="472">
        <f t="shared" ca="1" si="1045"/>
        <v>33549.572291095239</v>
      </c>
      <c r="FJ312" s="472">
        <f t="shared" ca="1" si="1045"/>
        <v>33549.572291095239</v>
      </c>
      <c r="FK312" s="472">
        <f t="shared" ca="1" si="1045"/>
        <v>33549.572291095239</v>
      </c>
      <c r="FL312" s="472">
        <f t="shared" ca="1" si="1045"/>
        <v>33549.572291095239</v>
      </c>
      <c r="FM312" s="472">
        <f t="shared" ca="1" si="1045"/>
        <v>33549.572291095239</v>
      </c>
      <c r="FN312" s="472">
        <f t="shared" ca="1" si="1045"/>
        <v>33549.572291095239</v>
      </c>
      <c r="FO312" s="472">
        <f t="shared" ca="1" si="1045"/>
        <v>33549.572291095239</v>
      </c>
      <c r="FP312" s="472">
        <f t="shared" ca="1" si="1045"/>
        <v>33549.572291095239</v>
      </c>
      <c r="FQ312" s="472">
        <f t="shared" ca="1" si="1045"/>
        <v>33549.572291095239</v>
      </c>
      <c r="FR312" s="472">
        <f t="shared" ca="1" si="1045"/>
        <v>33549.572291095239</v>
      </c>
      <c r="FS312" s="472">
        <f t="shared" ca="1" si="1045"/>
        <v>33549.572291095239</v>
      </c>
      <c r="FT312" s="472">
        <f t="shared" ca="1" si="1045"/>
        <v>33549.572291095239</v>
      </c>
      <c r="FU312" s="472">
        <f t="shared" ca="1" si="1045"/>
        <v>33549.572291095239</v>
      </c>
      <c r="FV312" s="472">
        <f t="shared" ref="FV312:IG312" ca="1" si="1046">FV308+FV311+FV310</f>
        <v>33549.572291095239</v>
      </c>
      <c r="FW312" s="472">
        <f t="shared" ca="1" si="1046"/>
        <v>33549.572291095239</v>
      </c>
      <c r="FX312" s="472">
        <f t="shared" ca="1" si="1046"/>
        <v>33549.572291095239</v>
      </c>
      <c r="FY312" s="472">
        <f t="shared" ca="1" si="1046"/>
        <v>33549.572291095239</v>
      </c>
      <c r="FZ312" s="472">
        <f t="shared" ca="1" si="1046"/>
        <v>33549.572291095239</v>
      </c>
      <c r="GA312" s="472">
        <f t="shared" ca="1" si="1046"/>
        <v>23654.077053000005</v>
      </c>
      <c r="GB312" s="472">
        <f t="shared" ca="1" si="1046"/>
        <v>23654.077053000005</v>
      </c>
      <c r="GC312" s="472">
        <f t="shared" ca="1" si="1046"/>
        <v>23654.077053000005</v>
      </c>
      <c r="GD312" s="472">
        <f t="shared" ca="1" si="1046"/>
        <v>23654.077053000005</v>
      </c>
      <c r="GE312" s="472">
        <f t="shared" ca="1" si="1046"/>
        <v>23654.077053000005</v>
      </c>
      <c r="GF312" s="472">
        <f t="shared" ca="1" si="1046"/>
        <v>23654.077053000005</v>
      </c>
      <c r="GG312" s="472">
        <f t="shared" ca="1" si="1046"/>
        <v>23654.077053000005</v>
      </c>
      <c r="GH312" s="472">
        <f t="shared" ca="1" si="1046"/>
        <v>23654.077053000005</v>
      </c>
      <c r="GI312" s="472">
        <f t="shared" ca="1" si="1046"/>
        <v>23654.077053000005</v>
      </c>
      <c r="GJ312" s="472">
        <f t="shared" ca="1" si="1046"/>
        <v>23654.077053000005</v>
      </c>
      <c r="GK312" s="472">
        <f t="shared" ca="1" si="1046"/>
        <v>23654.077053000005</v>
      </c>
      <c r="GL312" s="472">
        <f t="shared" ca="1" si="1046"/>
        <v>23654.077053000005</v>
      </c>
      <c r="GM312" s="472">
        <f t="shared" ca="1" si="1046"/>
        <v>23654.077053000005</v>
      </c>
      <c r="GN312" s="472">
        <f t="shared" ca="1" si="1046"/>
        <v>23654.077053000005</v>
      </c>
      <c r="GO312" s="472">
        <f t="shared" ca="1" si="1046"/>
        <v>23654.077053000005</v>
      </c>
      <c r="GP312" s="472">
        <f t="shared" ca="1" si="1046"/>
        <v>23654.077053000005</v>
      </c>
      <c r="GQ312" s="472">
        <f t="shared" ca="1" si="1046"/>
        <v>23654.077053000005</v>
      </c>
      <c r="GR312" s="472">
        <f t="shared" ca="1" si="1046"/>
        <v>23654.077053000005</v>
      </c>
      <c r="GS312" s="472">
        <f t="shared" ca="1" si="1046"/>
        <v>23654.077053000005</v>
      </c>
      <c r="GT312" s="472">
        <f t="shared" ca="1" si="1046"/>
        <v>23654.077053000005</v>
      </c>
      <c r="GU312" s="472">
        <f t="shared" ca="1" si="1046"/>
        <v>23654.077053000005</v>
      </c>
      <c r="GV312" s="472">
        <f t="shared" ca="1" si="1046"/>
        <v>23654.077053000005</v>
      </c>
      <c r="GW312" s="472">
        <f t="shared" ca="1" si="1046"/>
        <v>23654.077053000005</v>
      </c>
      <c r="GX312" s="472">
        <f t="shared" ca="1" si="1046"/>
        <v>23654.077053000005</v>
      </c>
      <c r="GY312" s="472">
        <f t="shared" ca="1" si="1046"/>
        <v>23654.077053000005</v>
      </c>
      <c r="GZ312" s="472">
        <f t="shared" ca="1" si="1046"/>
        <v>23654.077053000005</v>
      </c>
      <c r="HA312" s="472">
        <f t="shared" ca="1" si="1046"/>
        <v>23654.077053000005</v>
      </c>
      <c r="HB312" s="472">
        <f t="shared" ca="1" si="1046"/>
        <v>23654.077053000005</v>
      </c>
      <c r="HC312" s="472">
        <f t="shared" ca="1" si="1046"/>
        <v>23654.077053000005</v>
      </c>
      <c r="HD312" s="472">
        <f t="shared" ca="1" si="1046"/>
        <v>23654.077053000005</v>
      </c>
      <c r="HE312" s="472">
        <f t="shared" ca="1" si="1046"/>
        <v>23654.077053000005</v>
      </c>
      <c r="HF312" s="472">
        <f t="shared" ca="1" si="1046"/>
        <v>23654.077053000005</v>
      </c>
      <c r="HG312" s="472">
        <f t="shared" ca="1" si="1046"/>
        <v>23654.077053000005</v>
      </c>
      <c r="HH312" s="472">
        <f t="shared" ca="1" si="1046"/>
        <v>23654.077053000005</v>
      </c>
      <c r="HI312" s="472">
        <f t="shared" ca="1" si="1046"/>
        <v>23654.077053000005</v>
      </c>
      <c r="HJ312" s="472">
        <f t="shared" ca="1" si="1046"/>
        <v>23654.077053000005</v>
      </c>
      <c r="HK312" s="472">
        <f t="shared" ca="1" si="1046"/>
        <v>23654.077053000005</v>
      </c>
      <c r="HL312" s="472">
        <f t="shared" ca="1" si="1046"/>
        <v>23654.077053000005</v>
      </c>
      <c r="HM312" s="472">
        <f t="shared" ca="1" si="1046"/>
        <v>23654.077053000005</v>
      </c>
      <c r="HN312" s="472">
        <f t="shared" ca="1" si="1046"/>
        <v>23654.077053000005</v>
      </c>
      <c r="HO312" s="472">
        <f t="shared" ca="1" si="1046"/>
        <v>23654.077053000005</v>
      </c>
      <c r="HP312" s="472">
        <f t="shared" ca="1" si="1046"/>
        <v>23654.077053000005</v>
      </c>
      <c r="HQ312" s="472">
        <f t="shared" ca="1" si="1046"/>
        <v>23654.077053000005</v>
      </c>
      <c r="HR312" s="472">
        <f t="shared" ca="1" si="1046"/>
        <v>23654.077053000005</v>
      </c>
      <c r="HS312" s="472">
        <f t="shared" ca="1" si="1046"/>
        <v>23654.077053000005</v>
      </c>
      <c r="HT312" s="472">
        <f t="shared" ca="1" si="1046"/>
        <v>23654.077053000005</v>
      </c>
      <c r="HU312" s="472">
        <f t="shared" ca="1" si="1046"/>
        <v>23654.077053000005</v>
      </c>
      <c r="HV312" s="472">
        <f t="shared" ca="1" si="1046"/>
        <v>23654.077053000005</v>
      </c>
      <c r="HW312" s="472">
        <f t="shared" ca="1" si="1046"/>
        <v>23654.077053000005</v>
      </c>
      <c r="HX312" s="472">
        <f t="shared" ca="1" si="1046"/>
        <v>23654.077053000005</v>
      </c>
      <c r="HY312" s="472">
        <f t="shared" ca="1" si="1046"/>
        <v>23654.077053000005</v>
      </c>
      <c r="HZ312" s="472">
        <f t="shared" ca="1" si="1046"/>
        <v>23654.077053000005</v>
      </c>
      <c r="IA312" s="472">
        <f t="shared" ca="1" si="1046"/>
        <v>23654.077053000005</v>
      </c>
      <c r="IB312" s="472">
        <f t="shared" ca="1" si="1046"/>
        <v>23654.077053000005</v>
      </c>
      <c r="IC312" s="472">
        <f t="shared" ca="1" si="1046"/>
        <v>23654.077053000005</v>
      </c>
      <c r="ID312" s="472">
        <f t="shared" ca="1" si="1046"/>
        <v>23654.077053000005</v>
      </c>
      <c r="IE312" s="472">
        <f t="shared" ca="1" si="1046"/>
        <v>23654.077053000005</v>
      </c>
      <c r="IF312" s="472">
        <f t="shared" ca="1" si="1046"/>
        <v>23654.077053000005</v>
      </c>
      <c r="IG312" s="472">
        <f t="shared" ca="1" si="1046"/>
        <v>23654.077053000005</v>
      </c>
      <c r="IH312" s="472">
        <f t="shared" ref="IH312:KS312" ca="1" si="1047">IH308+IH311+IH310</f>
        <v>23654.077053000005</v>
      </c>
      <c r="II312" s="472">
        <f t="shared" ca="1" si="1047"/>
        <v>23669.263451802792</v>
      </c>
      <c r="IJ312" s="472">
        <f t="shared" ca="1" si="1047"/>
        <v>23669.263451802792</v>
      </c>
      <c r="IK312" s="472">
        <f t="shared" ca="1" si="1047"/>
        <v>23669.263451802792</v>
      </c>
      <c r="IL312" s="472">
        <f t="shared" ca="1" si="1047"/>
        <v>23669.263451802792</v>
      </c>
      <c r="IM312" s="472">
        <f t="shared" ca="1" si="1047"/>
        <v>23669.263451802792</v>
      </c>
      <c r="IN312" s="472">
        <f t="shared" ca="1" si="1047"/>
        <v>23669.263451802792</v>
      </c>
      <c r="IO312" s="472">
        <f t="shared" ca="1" si="1047"/>
        <v>23669.263451802792</v>
      </c>
      <c r="IP312" s="472">
        <f t="shared" ca="1" si="1047"/>
        <v>23669.263451802792</v>
      </c>
      <c r="IQ312" s="472">
        <f t="shared" ca="1" si="1047"/>
        <v>23669.263451802792</v>
      </c>
      <c r="IR312" s="472">
        <f t="shared" ca="1" si="1047"/>
        <v>23669.263451802792</v>
      </c>
      <c r="IS312" s="472">
        <f t="shared" ca="1" si="1047"/>
        <v>23669.263451802792</v>
      </c>
      <c r="IT312" s="472">
        <f t="shared" ca="1" si="1047"/>
        <v>23669.263451802792</v>
      </c>
      <c r="IU312" s="472">
        <f t="shared" ca="1" si="1047"/>
        <v>23669.263451802792</v>
      </c>
      <c r="IV312" s="472">
        <f t="shared" ca="1" si="1047"/>
        <v>23669.263451802792</v>
      </c>
      <c r="IW312" s="472">
        <f t="shared" ca="1" si="1047"/>
        <v>23669.263451802792</v>
      </c>
      <c r="IX312" s="472">
        <f t="shared" ca="1" si="1047"/>
        <v>23669.263451802792</v>
      </c>
      <c r="IY312" s="472">
        <f t="shared" ca="1" si="1047"/>
        <v>23669.263451802792</v>
      </c>
      <c r="IZ312" s="472">
        <f t="shared" ca="1" si="1047"/>
        <v>23669.263451802792</v>
      </c>
      <c r="JA312" s="472">
        <f t="shared" ca="1" si="1047"/>
        <v>23669.263451802792</v>
      </c>
      <c r="JB312" s="472">
        <f t="shared" ca="1" si="1047"/>
        <v>23669.263451802792</v>
      </c>
      <c r="JC312" s="472">
        <f t="shared" ca="1" si="1047"/>
        <v>23669.263451802792</v>
      </c>
      <c r="JD312" s="472">
        <f t="shared" ca="1" si="1047"/>
        <v>23669.263451802792</v>
      </c>
      <c r="JE312" s="472">
        <f t="shared" ca="1" si="1047"/>
        <v>23669.263451802792</v>
      </c>
      <c r="JF312" s="472">
        <f t="shared" ca="1" si="1047"/>
        <v>23669.263451802792</v>
      </c>
      <c r="JG312" s="472">
        <f t="shared" ca="1" si="1047"/>
        <v>23669.263451802792</v>
      </c>
      <c r="JH312" s="472">
        <f t="shared" ca="1" si="1047"/>
        <v>23669.263451802792</v>
      </c>
      <c r="JI312" s="472">
        <f t="shared" ca="1" si="1047"/>
        <v>23669.263451802792</v>
      </c>
      <c r="JJ312" s="472">
        <f t="shared" ca="1" si="1047"/>
        <v>23669.263451802792</v>
      </c>
      <c r="JK312" s="472">
        <f t="shared" ca="1" si="1047"/>
        <v>23669.263451802792</v>
      </c>
      <c r="JL312" s="472">
        <f t="shared" ca="1" si="1047"/>
        <v>23669.263451802792</v>
      </c>
      <c r="JM312" s="472">
        <f t="shared" ca="1" si="1047"/>
        <v>23669.263451802792</v>
      </c>
      <c r="JN312" s="472">
        <f t="shared" ca="1" si="1047"/>
        <v>23669.263451802792</v>
      </c>
      <c r="JO312" s="472">
        <f t="shared" ca="1" si="1047"/>
        <v>23669.263451802792</v>
      </c>
      <c r="JP312" s="472">
        <f t="shared" ca="1" si="1047"/>
        <v>23669.263451802792</v>
      </c>
      <c r="JQ312" s="472">
        <f t="shared" ca="1" si="1047"/>
        <v>23669.263451802792</v>
      </c>
      <c r="JR312" s="472">
        <f t="shared" ca="1" si="1047"/>
        <v>23669.263451802792</v>
      </c>
      <c r="JS312" s="472">
        <f t="shared" ca="1" si="1047"/>
        <v>23669.263451802792</v>
      </c>
      <c r="JT312" s="472">
        <f t="shared" ca="1" si="1047"/>
        <v>23669.263451802792</v>
      </c>
      <c r="JU312" s="472">
        <f t="shared" ca="1" si="1047"/>
        <v>23669.263451802792</v>
      </c>
      <c r="JV312" s="472">
        <f t="shared" ca="1" si="1047"/>
        <v>23669.263451802792</v>
      </c>
      <c r="JW312" s="472">
        <f t="shared" ca="1" si="1047"/>
        <v>23669.263451802792</v>
      </c>
      <c r="JX312" s="472">
        <f t="shared" ca="1" si="1047"/>
        <v>23669.263451802792</v>
      </c>
      <c r="JY312" s="472">
        <f t="shared" ca="1" si="1047"/>
        <v>23669.263451802792</v>
      </c>
      <c r="JZ312" s="472">
        <f t="shared" ca="1" si="1047"/>
        <v>23669.263451802792</v>
      </c>
      <c r="KA312" s="472">
        <f t="shared" ca="1" si="1047"/>
        <v>23669.263451802792</v>
      </c>
      <c r="KB312" s="472">
        <f t="shared" ca="1" si="1047"/>
        <v>23669.263451802792</v>
      </c>
      <c r="KC312" s="472">
        <f t="shared" ca="1" si="1047"/>
        <v>23669.263451802792</v>
      </c>
      <c r="KD312" s="472">
        <f t="shared" ca="1" si="1047"/>
        <v>23669.263451802792</v>
      </c>
      <c r="KE312" s="472">
        <f t="shared" ca="1" si="1047"/>
        <v>23669.263451802792</v>
      </c>
      <c r="KF312" s="472">
        <f t="shared" ca="1" si="1047"/>
        <v>23669.263451802792</v>
      </c>
      <c r="KG312" s="472">
        <f t="shared" ca="1" si="1047"/>
        <v>23669.263451802792</v>
      </c>
      <c r="KH312" s="472">
        <f t="shared" ca="1" si="1047"/>
        <v>23669.263451802792</v>
      </c>
      <c r="KI312" s="472">
        <f t="shared" ca="1" si="1047"/>
        <v>23669.263451802792</v>
      </c>
      <c r="KJ312" s="472">
        <f t="shared" ca="1" si="1047"/>
        <v>23669.263451802792</v>
      </c>
      <c r="KK312" s="472">
        <f t="shared" ca="1" si="1047"/>
        <v>23669.263451802792</v>
      </c>
      <c r="KL312" s="472">
        <f t="shared" ca="1" si="1047"/>
        <v>23669.263451802792</v>
      </c>
      <c r="KM312" s="472">
        <f t="shared" ca="1" si="1047"/>
        <v>23669.263451802792</v>
      </c>
      <c r="KN312" s="472">
        <f t="shared" ca="1" si="1047"/>
        <v>23669.263451802792</v>
      </c>
      <c r="KO312" s="472">
        <f t="shared" ca="1" si="1047"/>
        <v>23669.263451802792</v>
      </c>
      <c r="KP312" s="472">
        <f t="shared" ca="1" si="1047"/>
        <v>23669.263451802792</v>
      </c>
      <c r="KQ312" s="472">
        <f t="shared" ca="1" si="1047"/>
        <v>23669.263451802792</v>
      </c>
      <c r="KR312" s="472">
        <f t="shared" ca="1" si="1047"/>
        <v>23669.263451802792</v>
      </c>
      <c r="KS312" s="472">
        <f t="shared" ca="1" si="1047"/>
        <v>23669.263451802792</v>
      </c>
      <c r="KT312" s="472">
        <f t="shared" ref="KT312:LT312" ca="1" si="1048">KT308+KT311+KT310</f>
        <v>23669.263451802792</v>
      </c>
      <c r="KU312" s="472">
        <f t="shared" ca="1" si="1048"/>
        <v>23669.263451802792</v>
      </c>
      <c r="KV312" s="472">
        <f t="shared" ca="1" si="1048"/>
        <v>23669.263451802792</v>
      </c>
      <c r="KW312" s="472">
        <f t="shared" ca="1" si="1048"/>
        <v>23669.263451802792</v>
      </c>
      <c r="KX312" s="472">
        <f t="shared" ca="1" si="1048"/>
        <v>23669.263451802792</v>
      </c>
      <c r="KY312" s="472">
        <f t="shared" ca="1" si="1048"/>
        <v>23669.263451802792</v>
      </c>
      <c r="KZ312" s="472">
        <f t="shared" ca="1" si="1048"/>
        <v>23669.263451802792</v>
      </c>
      <c r="LA312" s="472">
        <f t="shared" ca="1" si="1048"/>
        <v>23669.263451802792</v>
      </c>
      <c r="LB312" s="472">
        <f t="shared" ca="1" si="1048"/>
        <v>23669.263451802792</v>
      </c>
      <c r="LC312" s="472">
        <f t="shared" ca="1" si="1048"/>
        <v>23669.263451802792</v>
      </c>
      <c r="LD312" s="472">
        <f t="shared" ca="1" si="1048"/>
        <v>23669.263451802792</v>
      </c>
      <c r="LE312" s="472">
        <f t="shared" ca="1" si="1048"/>
        <v>23669.263451802792</v>
      </c>
      <c r="LF312" s="472">
        <f t="shared" ca="1" si="1048"/>
        <v>23669.263451802792</v>
      </c>
      <c r="LG312" s="472">
        <f t="shared" ca="1" si="1048"/>
        <v>23669.263451802792</v>
      </c>
      <c r="LH312" s="472">
        <f t="shared" ca="1" si="1048"/>
        <v>23669.263451802792</v>
      </c>
      <c r="LI312" s="472">
        <f t="shared" ca="1" si="1048"/>
        <v>23669.263451802792</v>
      </c>
      <c r="LJ312" s="472">
        <f t="shared" ca="1" si="1048"/>
        <v>23669.263451802792</v>
      </c>
      <c r="LK312" s="472">
        <f t="shared" ca="1" si="1048"/>
        <v>23669.263451802792</v>
      </c>
      <c r="LL312" s="472">
        <f t="shared" ca="1" si="1048"/>
        <v>23669.263451802792</v>
      </c>
      <c r="LM312" s="472">
        <f t="shared" ca="1" si="1048"/>
        <v>23669.263451802792</v>
      </c>
      <c r="LN312" s="472">
        <f t="shared" ca="1" si="1048"/>
        <v>23669.263451802792</v>
      </c>
      <c r="LO312" s="472">
        <f t="shared" ca="1" si="1048"/>
        <v>23669.263451802792</v>
      </c>
      <c r="LP312" s="472">
        <f t="shared" ca="1" si="1048"/>
        <v>23669.263451802792</v>
      </c>
      <c r="LQ312" s="472">
        <f t="shared" ca="1" si="1048"/>
        <v>23669.263451802792</v>
      </c>
      <c r="LR312" s="472">
        <f t="shared" ca="1" si="1048"/>
        <v>23669.263451802792</v>
      </c>
      <c r="LS312" s="472">
        <f t="shared" ca="1" si="1048"/>
        <v>23669.263451802792</v>
      </c>
      <c r="LT312" s="472">
        <f t="shared" ca="1" si="1048"/>
        <v>23669.263451802792</v>
      </c>
      <c r="LU312" s="472"/>
      <c r="LV312" s="472"/>
      <c r="LW312" s="472"/>
      <c r="LX312" s="472"/>
      <c r="LY312" s="472"/>
      <c r="LZ312" s="472"/>
      <c r="MA312" s="472"/>
      <c r="MB312" s="472"/>
      <c r="MC312" s="472"/>
      <c r="MD312" s="472"/>
      <c r="ME312" s="472"/>
      <c r="MF312" s="472"/>
      <c r="MG312" s="472"/>
      <c r="MH312" s="472"/>
      <c r="MI312" s="472"/>
      <c r="MJ312" s="472"/>
      <c r="MK312" s="472"/>
      <c r="ML312" s="472"/>
      <c r="MM312" s="472"/>
      <c r="MN312" s="472"/>
      <c r="MO312" s="472"/>
      <c r="MP312" s="472"/>
      <c r="MQ312" s="472"/>
      <c r="MR312" s="472"/>
      <c r="MS312" s="472"/>
      <c r="MT312" s="472"/>
      <c r="MU312" s="472"/>
      <c r="MV312" s="472"/>
      <c r="MW312" s="472"/>
      <c r="MX312" s="472"/>
      <c r="MY312" s="472"/>
      <c r="MZ312" s="472"/>
      <c r="NA312" s="472"/>
      <c r="NB312" s="472"/>
      <c r="NC312" s="472"/>
      <c r="ND312" s="472"/>
      <c r="NE312" s="472"/>
      <c r="NF312" s="472"/>
      <c r="NG312" s="472"/>
      <c r="NH312" s="472"/>
      <c r="NI312" s="472"/>
      <c r="NJ312" s="472"/>
      <c r="NK312" s="472"/>
      <c r="NL312" s="472"/>
      <c r="NM312" s="472"/>
      <c r="NN312" s="472"/>
      <c r="NO312" s="472"/>
      <c r="NP312" s="472"/>
      <c r="NQ312" s="472"/>
      <c r="NR312" s="472"/>
      <c r="NS312" s="472"/>
      <c r="NT312" s="472"/>
      <c r="NU312" s="472"/>
      <c r="NV312" s="472"/>
      <c r="NW312" s="472"/>
      <c r="NX312" s="472"/>
      <c r="NY312" s="472"/>
      <c r="NZ312" s="472"/>
      <c r="OA312" s="472"/>
      <c r="OB312" s="472"/>
      <c r="OC312" s="472"/>
      <c r="OD312" s="472"/>
      <c r="OE312" s="472"/>
      <c r="OF312" s="472"/>
      <c r="OG312" s="472"/>
      <c r="OH312" s="472"/>
      <c r="OI312" s="472"/>
      <c r="OJ312" s="472"/>
      <c r="OK312" s="472"/>
      <c r="OL312" s="472"/>
      <c r="OM312" s="472"/>
      <c r="ON312" s="472"/>
      <c r="OO312" s="472"/>
      <c r="OP312" s="472"/>
      <c r="OQ312" s="472"/>
      <c r="OR312" s="472"/>
      <c r="OS312" s="472"/>
      <c r="OT312" s="472"/>
      <c r="OU312" s="472"/>
      <c r="OV312" s="472"/>
      <c r="OW312" s="472"/>
      <c r="OX312" s="472"/>
      <c r="OY312" s="472"/>
      <c r="OZ312" s="472"/>
      <c r="PA312" s="472"/>
      <c r="PB312" s="472"/>
      <c r="PC312" s="472"/>
      <c r="PD312" s="472"/>
      <c r="PE312" s="472"/>
      <c r="PF312" s="472"/>
      <c r="PG312" s="472"/>
      <c r="PH312" s="472"/>
      <c r="PI312" s="472"/>
      <c r="PJ312" s="472"/>
      <c r="PK312" s="472"/>
      <c r="PL312" s="472"/>
      <c r="PM312" s="472"/>
      <c r="PN312" s="472"/>
      <c r="PO312" s="472"/>
      <c r="PP312" s="472"/>
      <c r="PQ312" s="472"/>
      <c r="PR312" s="472"/>
      <c r="PS312" s="472"/>
      <c r="PT312" s="472"/>
      <c r="PU312" s="472"/>
      <c r="PV312" s="472"/>
      <c r="PW312" s="472"/>
      <c r="PX312" s="472"/>
      <c r="PY312" s="472"/>
      <c r="PZ312" s="472"/>
      <c r="QA312" s="472"/>
      <c r="QB312" s="472"/>
      <c r="QC312" s="472"/>
      <c r="QD312" s="472"/>
      <c r="QE312" s="472"/>
      <c r="QF312" s="472"/>
      <c r="QG312" s="472"/>
      <c r="QH312" s="472"/>
      <c r="QI312" s="472"/>
      <c r="QJ312" s="472"/>
      <c r="QK312" s="472"/>
      <c r="QL312" s="472"/>
      <c r="QM312" s="472"/>
      <c r="QN312" s="472"/>
      <c r="QO312" s="472"/>
      <c r="QP312" s="472"/>
      <c r="QQ312" s="472"/>
      <c r="QR312" s="472"/>
      <c r="QS312" s="472"/>
      <c r="QT312" s="472"/>
      <c r="QU312" s="472"/>
    </row>
    <row r="313" spans="2:463" outlineLevel="1">
      <c r="C313" s="450"/>
      <c r="D313" s="208"/>
      <c r="E313" s="208"/>
      <c r="F313" s="152"/>
      <c r="H313" s="4"/>
    </row>
    <row r="314" spans="2:463" outlineLevel="1">
      <c r="C314" s="6" t="s">
        <v>549</v>
      </c>
      <c r="D314" s="208"/>
      <c r="E314" s="208"/>
      <c r="F314" s="152"/>
      <c r="G314" s="44" t="s">
        <v>95</v>
      </c>
      <c r="H314" s="99">
        <f ca="1">MAX(I314:QJ314)</f>
        <v>13941138.199352765</v>
      </c>
      <c r="I314" s="54">
        <f>SUM($I312:I312)</f>
        <v>0</v>
      </c>
      <c r="J314" s="54">
        <f>SUM($I312:J312)</f>
        <v>0</v>
      </c>
      <c r="K314" s="54">
        <f>SUM($I312:K312)</f>
        <v>0</v>
      </c>
      <c r="L314" s="54">
        <f>SUM($I312:L312)</f>
        <v>0</v>
      </c>
      <c r="M314" s="54">
        <f>SUM($I312:M312)</f>
        <v>0</v>
      </c>
      <c r="N314" s="54">
        <f>SUM($I312:N312)</f>
        <v>0</v>
      </c>
      <c r="O314" s="54">
        <f>SUM($I312:O312)</f>
        <v>0</v>
      </c>
      <c r="P314" s="54">
        <f>SUM($I312:P312)</f>
        <v>0</v>
      </c>
      <c r="Q314" s="54">
        <f>SUM($I312:Q312)</f>
        <v>0</v>
      </c>
      <c r="R314" s="54">
        <f>SUM($I312:R312)</f>
        <v>0</v>
      </c>
      <c r="S314" s="54">
        <f>SUM($I312:S312)</f>
        <v>0</v>
      </c>
      <c r="T314" s="54">
        <f>SUM($I312:T312)</f>
        <v>0</v>
      </c>
      <c r="U314" s="54">
        <f>SUM($I312:U312)</f>
        <v>0</v>
      </c>
      <c r="V314" s="54">
        <f>SUM($I312:V312)</f>
        <v>0</v>
      </c>
      <c r="W314" s="54">
        <f>SUM($I312:W312)</f>
        <v>0</v>
      </c>
      <c r="X314" s="54">
        <f>SUM($I312:X312)</f>
        <v>0</v>
      </c>
      <c r="Y314" s="54">
        <f>SUM($I312:Y312)</f>
        <v>0</v>
      </c>
      <c r="Z314" s="54">
        <f>SUM($I312:Z312)</f>
        <v>0</v>
      </c>
      <c r="AA314" s="54">
        <f>SUM($I312:AA312)</f>
        <v>0</v>
      </c>
      <c r="AB314" s="54">
        <f>SUM($I312:AB312)</f>
        <v>0</v>
      </c>
      <c r="AC314" s="54">
        <f>SUM($I312:AC312)</f>
        <v>0</v>
      </c>
      <c r="AD314" s="54">
        <f>SUM($I312:AD312)</f>
        <v>0</v>
      </c>
      <c r="AE314" s="54">
        <f>SUM($I312:AE312)</f>
        <v>0</v>
      </c>
      <c r="AF314" s="54">
        <f>SUM($I312:AF312)</f>
        <v>0</v>
      </c>
      <c r="AG314" s="54">
        <f ca="1">SUM($I312:AG312)</f>
        <v>90020.887403702654</v>
      </c>
      <c r="AH314" s="54">
        <f ca="1">SUM($I312:AH312)</f>
        <v>180041.77480740531</v>
      </c>
      <c r="AI314" s="54">
        <f ca="1">SUM($I312:AI312)</f>
        <v>270062.66221110796</v>
      </c>
      <c r="AJ314" s="54">
        <f ca="1">SUM($I312:AJ312)</f>
        <v>360083.54961481062</v>
      </c>
      <c r="AK314" s="54">
        <f ca="1">SUM($I312:AK312)</f>
        <v>450104.43701851327</v>
      </c>
      <c r="AL314" s="54">
        <f ca="1">SUM($I312:AL312)</f>
        <v>540125.32442221593</v>
      </c>
      <c r="AM314" s="54">
        <f ca="1">SUM($I312:AM312)</f>
        <v>630146.21182591864</v>
      </c>
      <c r="AN314" s="54">
        <f ca="1">SUM($I312:AN312)</f>
        <v>720167.09922962124</v>
      </c>
      <c r="AO314" s="54">
        <f ca="1">SUM($I312:AO312)</f>
        <v>810187.98663332383</v>
      </c>
      <c r="AP314" s="54">
        <f ca="1">SUM($I312:AP312)</f>
        <v>900208.87403702643</v>
      </c>
      <c r="AQ314" s="54">
        <f ca="1">SUM($I312:AQ312)</f>
        <v>990229.76144072902</v>
      </c>
      <c r="AR314" s="54">
        <f ca="1">SUM($I312:AR312)</f>
        <v>1080250.6488444316</v>
      </c>
      <c r="AS314" s="54">
        <f ca="1">SUM($I312:AS312)</f>
        <v>1170271.5362481342</v>
      </c>
      <c r="AT314" s="54">
        <f ca="1">SUM($I312:AT312)</f>
        <v>1260292.4236518368</v>
      </c>
      <c r="AU314" s="54">
        <f ca="1">SUM($I312:AU312)</f>
        <v>1350313.3110555394</v>
      </c>
      <c r="AV314" s="54">
        <f ca="1">SUM($I312:AV312)</f>
        <v>1440334.198459242</v>
      </c>
      <c r="AW314" s="54">
        <f ca="1">SUM($I312:AW312)</f>
        <v>1530355.0858629446</v>
      </c>
      <c r="AX314" s="54">
        <f ca="1">SUM($I312:AX312)</f>
        <v>1620375.9732666472</v>
      </c>
      <c r="AY314" s="54">
        <f ca="1">SUM($I312:AY312)</f>
        <v>1710396.8606703498</v>
      </c>
      <c r="AZ314" s="54">
        <f ca="1">SUM($I312:AZ312)</f>
        <v>1800417.7480740524</v>
      </c>
      <c r="BA314" s="54">
        <f ca="1">SUM($I312:BA312)</f>
        <v>1890438.635477755</v>
      </c>
      <c r="BB314" s="54">
        <f ca="1">SUM($I312:BB312)</f>
        <v>1980459.5228814576</v>
      </c>
      <c r="BC314" s="54">
        <f ca="1">SUM($I312:BC312)</f>
        <v>2070480.4102851602</v>
      </c>
      <c r="BD314" s="54">
        <f ca="1">SUM($I312:BD312)</f>
        <v>2160501.2976888628</v>
      </c>
      <c r="BE314" s="54">
        <f ca="1">SUM($I312:BE312)</f>
        <v>2250522.1850925656</v>
      </c>
      <c r="BF314" s="54">
        <f ca="1">SUM($I312:BF312)</f>
        <v>2340543.0724962684</v>
      </c>
      <c r="BG314" s="54">
        <f ca="1">SUM($I312:BG312)</f>
        <v>2430563.9598999713</v>
      </c>
      <c r="BH314" s="54">
        <f ca="1">SUM($I312:BH312)</f>
        <v>2520584.8473036741</v>
      </c>
      <c r="BI314" s="54">
        <f ca="1">SUM($I312:BI312)</f>
        <v>2610605.7347073769</v>
      </c>
      <c r="BJ314" s="54">
        <f ca="1">SUM($I312:BJ312)</f>
        <v>2700626.6221110797</v>
      </c>
      <c r="BK314" s="54">
        <f ca="1">SUM($I312:BK312)</f>
        <v>2790647.5095147826</v>
      </c>
      <c r="BL314" s="54">
        <f ca="1">SUM($I312:BL312)</f>
        <v>2880668.3969184854</v>
      </c>
      <c r="BM314" s="54">
        <f ca="1">SUM($I312:BM312)</f>
        <v>2970689.2843221882</v>
      </c>
      <c r="BN314" s="54">
        <f ca="1">SUM($I312:BN312)</f>
        <v>3060710.1717258911</v>
      </c>
      <c r="BO314" s="54">
        <f ca="1">SUM($I312:BO312)</f>
        <v>3150731.0591295939</v>
      </c>
      <c r="BP314" s="54">
        <f ca="1">SUM($I312:BP312)</f>
        <v>3240751.9465332967</v>
      </c>
      <c r="BQ314" s="54">
        <f ca="1">SUM($I312:BQ312)</f>
        <v>3330772.8339369996</v>
      </c>
      <c r="BR314" s="54">
        <f ca="1">SUM($I312:BR312)</f>
        <v>3420793.7213407024</v>
      </c>
      <c r="BS314" s="54">
        <f ca="1">SUM($I312:BS312)</f>
        <v>3510814.6087444052</v>
      </c>
      <c r="BT314" s="54">
        <f ca="1">SUM($I312:BT312)</f>
        <v>3600835.496148108</v>
      </c>
      <c r="BU314" s="54">
        <f ca="1">SUM($I312:BU312)</f>
        <v>3690856.3835518109</v>
      </c>
      <c r="BV314" s="54">
        <f ca="1">SUM($I312:BV312)</f>
        <v>3780877.2709555137</v>
      </c>
      <c r="BW314" s="54">
        <f ca="1">SUM($I312:BW312)</f>
        <v>3870898.1583592165</v>
      </c>
      <c r="BX314" s="54">
        <f ca="1">SUM($I312:BX312)</f>
        <v>3960919.0457629194</v>
      </c>
      <c r="BY314" s="54">
        <f ca="1">SUM($I312:BY312)</f>
        <v>4050939.9331666222</v>
      </c>
      <c r="BZ314" s="54">
        <f ca="1">SUM($I312:BZ312)</f>
        <v>4140960.820570325</v>
      </c>
      <c r="CA314" s="54">
        <f ca="1">SUM($I312:CA312)</f>
        <v>4230981.7079740278</v>
      </c>
      <c r="CB314" s="54">
        <f ca="1">SUM($I312:CB312)</f>
        <v>4321002.5953777302</v>
      </c>
      <c r="CC314" s="54">
        <f ca="1">SUM($I312:CC312)</f>
        <v>4411023.4827814326</v>
      </c>
      <c r="CD314" s="54">
        <f ca="1">SUM($I312:CD312)</f>
        <v>4501044.3701851349</v>
      </c>
      <c r="CE314" s="54">
        <f ca="1">SUM($I312:CE312)</f>
        <v>4591065.2575888373</v>
      </c>
      <c r="CF314" s="54">
        <f ca="1">SUM($I312:CF312)</f>
        <v>4681086.1449925397</v>
      </c>
      <c r="CG314" s="54">
        <f ca="1">SUM($I312:CG312)</f>
        <v>4771107.032396242</v>
      </c>
      <c r="CH314" s="54">
        <f ca="1">SUM($I312:CH312)</f>
        <v>4861127.9197999444</v>
      </c>
      <c r="CI314" s="54">
        <f ca="1">SUM($I312:CI312)</f>
        <v>4951148.8072036467</v>
      </c>
      <c r="CJ314" s="54">
        <f ca="1">SUM($I312:CJ312)</f>
        <v>5041169.6946073491</v>
      </c>
      <c r="CK314" s="54">
        <f ca="1">SUM($I312:CK312)</f>
        <v>5131190.5820110515</v>
      </c>
      <c r="CL314" s="54">
        <f ca="1">SUM($I312:CL312)</f>
        <v>5221211.4694147538</v>
      </c>
      <c r="CM314" s="54">
        <f ca="1">SUM($I312:CM312)</f>
        <v>5311232.3568184562</v>
      </c>
      <c r="CN314" s="54">
        <f ca="1">SUM($I312:CN312)</f>
        <v>5401253.2442221586</v>
      </c>
      <c r="CO314" s="54">
        <f ca="1">SUM($I312:CO312)</f>
        <v>5488599.1316258609</v>
      </c>
      <c r="CP314" s="54">
        <f ca="1">SUM($I312:CP312)</f>
        <v>5575945.0190295633</v>
      </c>
      <c r="CQ314" s="54">
        <f ca="1">SUM($I312:CQ312)</f>
        <v>5663290.9064332657</v>
      </c>
      <c r="CR314" s="54">
        <f ca="1">SUM($I312:CR312)</f>
        <v>5750636.793836968</v>
      </c>
      <c r="CS314" s="54">
        <f ca="1">SUM($I312:CS312)</f>
        <v>5837982.6812406704</v>
      </c>
      <c r="CT314" s="54">
        <f ca="1">SUM($I312:CT312)</f>
        <v>5925328.5686443727</v>
      </c>
      <c r="CU314" s="54">
        <f ca="1">SUM($I312:CU312)</f>
        <v>6012674.4560480751</v>
      </c>
      <c r="CV314" s="54">
        <f ca="1">SUM($I312:CV312)</f>
        <v>6100020.3434517775</v>
      </c>
      <c r="CW314" s="54">
        <f ca="1">SUM($I312:CW312)</f>
        <v>6187366.2308554798</v>
      </c>
      <c r="CX314" s="54">
        <f ca="1">SUM($I312:CX312)</f>
        <v>6274712.1182591822</v>
      </c>
      <c r="CY314" s="54">
        <f ca="1">SUM($I312:CY312)</f>
        <v>6362058.0056628846</v>
      </c>
      <c r="CZ314" s="54">
        <f ca="1">SUM($I312:CZ312)</f>
        <v>6449403.8930665869</v>
      </c>
      <c r="DA314" s="54">
        <f ca="1">SUM($I312:DA312)</f>
        <v>6536749.7804702893</v>
      </c>
      <c r="DB314" s="54">
        <f ca="1">SUM($I312:DB312)</f>
        <v>6624095.6678739917</v>
      </c>
      <c r="DC314" s="54">
        <f ca="1">SUM($I312:DC312)</f>
        <v>6711441.555277694</v>
      </c>
      <c r="DD314" s="54">
        <f ca="1">SUM($I312:DD312)</f>
        <v>6798787.4426813964</v>
      </c>
      <c r="DE314" s="54">
        <f ca="1">SUM($I312:DE312)</f>
        <v>6886133.3300850987</v>
      </c>
      <c r="DF314" s="54">
        <f ca="1">SUM($I312:DF312)</f>
        <v>6973479.2174888011</v>
      </c>
      <c r="DG314" s="54">
        <f ca="1">SUM($I312:DG312)</f>
        <v>7060825.1048925035</v>
      </c>
      <c r="DH314" s="54">
        <f ca="1">SUM($I312:DH312)</f>
        <v>7148170.9922962058</v>
      </c>
      <c r="DI314" s="54">
        <f ca="1">SUM($I312:DI312)</f>
        <v>7235516.8796999082</v>
      </c>
      <c r="DJ314" s="54">
        <f ca="1">SUM($I312:DJ312)</f>
        <v>7322862.7671036106</v>
      </c>
      <c r="DK314" s="54">
        <f ca="1">SUM($I312:DK312)</f>
        <v>7410208.6545073129</v>
      </c>
      <c r="DL314" s="54">
        <f ca="1">SUM($I312:DL312)</f>
        <v>7497554.5419110153</v>
      </c>
      <c r="DM314" s="54">
        <f ca="1">SUM($I312:DM312)</f>
        <v>7549994.4906573109</v>
      </c>
      <c r="DN314" s="54">
        <f ca="1">SUM($I312:DN312)</f>
        <v>7602434.4394036066</v>
      </c>
      <c r="DO314" s="54">
        <f ca="1">SUM($I312:DO312)</f>
        <v>7654874.3881499022</v>
      </c>
      <c r="DP314" s="54">
        <f ca="1">SUM($I312:DP312)</f>
        <v>7707314.3368961979</v>
      </c>
      <c r="DQ314" s="54">
        <f ca="1">SUM($I312:DQ312)</f>
        <v>7759754.2856424935</v>
      </c>
      <c r="DR314" s="54">
        <f ca="1">SUM($I312:DR312)</f>
        <v>7812194.2343887892</v>
      </c>
      <c r="DS314" s="54">
        <f ca="1">SUM($I312:DS312)</f>
        <v>7864634.1831350848</v>
      </c>
      <c r="DT314" s="54">
        <f ca="1">SUM($I312:DT312)</f>
        <v>7917074.1318813805</v>
      </c>
      <c r="DU314" s="54">
        <f ca="1">SUM($I312:DU312)</f>
        <v>7969514.0806276761</v>
      </c>
      <c r="DV314" s="54">
        <f ca="1">SUM($I312:DV312)</f>
        <v>8021954.0293739717</v>
      </c>
      <c r="DW314" s="54">
        <f ca="1">SUM($I312:DW312)</f>
        <v>8074393.9781202674</v>
      </c>
      <c r="DX314" s="54">
        <f ca="1">SUM($I312:DX312)</f>
        <v>8126833.926866563</v>
      </c>
      <c r="DY314" s="54">
        <f ca="1">SUM($I312:DY312)</f>
        <v>8179273.8756128587</v>
      </c>
      <c r="DZ314" s="54">
        <f ca="1">SUM($I312:DZ312)</f>
        <v>8231713.8243591543</v>
      </c>
      <c r="EA314" s="54">
        <f ca="1">SUM($I312:EA312)</f>
        <v>8284153.77310545</v>
      </c>
      <c r="EB314" s="54">
        <f ca="1">SUM($I312:EB312)</f>
        <v>8336593.7218517456</v>
      </c>
      <c r="EC314" s="54">
        <f ca="1">SUM($I312:EC312)</f>
        <v>8389033.6705980413</v>
      </c>
      <c r="ED314" s="54">
        <f ca="1">SUM($I312:ED312)</f>
        <v>8441473.6193443369</v>
      </c>
      <c r="EE314" s="54">
        <f ca="1">SUM($I312:EE312)</f>
        <v>8493913.5680906326</v>
      </c>
      <c r="EF314" s="54">
        <f ca="1">SUM($I312:EF312)</f>
        <v>8546353.5168369282</v>
      </c>
      <c r="EG314" s="54">
        <f ca="1">SUM($I312:EG312)</f>
        <v>8598793.4655832238</v>
      </c>
      <c r="EH314" s="54">
        <f ca="1">SUM($I312:EH312)</f>
        <v>8651233.4143295195</v>
      </c>
      <c r="EI314" s="54">
        <f ca="1">SUM($I312:EI312)</f>
        <v>8703673.3630758151</v>
      </c>
      <c r="EJ314" s="54">
        <f ca="1">SUM($I312:EJ312)</f>
        <v>8756113.3118221108</v>
      </c>
      <c r="EK314" s="54">
        <f ca="1">SUM($I312:EK312)</f>
        <v>8808553.2605684064</v>
      </c>
      <c r="EL314" s="54">
        <f ca="1">SUM($I312:EL312)</f>
        <v>8860993.2093147021</v>
      </c>
      <c r="EM314" s="54">
        <f ca="1">SUM($I312:EM312)</f>
        <v>8913433.1580609977</v>
      </c>
      <c r="EN314" s="54">
        <f ca="1">SUM($I312:EN312)</f>
        <v>8965873.1068072934</v>
      </c>
      <c r="EO314" s="54">
        <f ca="1">SUM($I312:EO312)</f>
        <v>9018313.055553589</v>
      </c>
      <c r="EP314" s="54">
        <f ca="1">SUM($I312:EP312)</f>
        <v>9070753.0042998847</v>
      </c>
      <c r="EQ314" s="54">
        <f ca="1">SUM($I312:EQ312)</f>
        <v>9123156.2863795124</v>
      </c>
      <c r="ER314" s="54">
        <f ca="1">SUM($I312:ER312)</f>
        <v>9175559.5684591401</v>
      </c>
      <c r="ES314" s="54">
        <f ca="1">SUM($I312:ES312)</f>
        <v>9227962.8505387679</v>
      </c>
      <c r="ET314" s="54">
        <f ca="1">SUM($I312:ET312)</f>
        <v>9280366.1326183956</v>
      </c>
      <c r="EU314" s="54">
        <f ca="1">SUM($I312:EU312)</f>
        <v>9332769.4146980233</v>
      </c>
      <c r="EV314" s="54">
        <f ca="1">SUM($I312:EV312)</f>
        <v>9385172.6967776511</v>
      </c>
      <c r="EW314" s="54">
        <f ca="1">SUM($I312:EW312)</f>
        <v>9418722.2690687459</v>
      </c>
      <c r="EX314" s="54">
        <f ca="1">SUM($I312:EX312)</f>
        <v>9452271.8413598407</v>
      </c>
      <c r="EY314" s="54">
        <f ca="1">SUM($I312:EY312)</f>
        <v>9485821.4136509355</v>
      </c>
      <c r="EZ314" s="54">
        <f ca="1">SUM($I312:EZ312)</f>
        <v>9519370.9859420303</v>
      </c>
      <c r="FA314" s="54">
        <f ca="1">SUM($I312:FA312)</f>
        <v>9552920.5582331251</v>
      </c>
      <c r="FB314" s="54">
        <f ca="1">SUM($I312:FB312)</f>
        <v>9586470.1305242199</v>
      </c>
      <c r="FC314" s="54">
        <f ca="1">SUM($I312:FC312)</f>
        <v>9620019.7028153148</v>
      </c>
      <c r="FD314" s="54">
        <f ca="1">SUM($I312:FD312)</f>
        <v>9653569.2751064096</v>
      </c>
      <c r="FE314" s="54">
        <f ca="1">SUM($I312:FE312)</f>
        <v>9687118.8473975044</v>
      </c>
      <c r="FF314" s="54">
        <f ca="1">SUM($I312:FF312)</f>
        <v>9720668.4196885992</v>
      </c>
      <c r="FG314" s="54">
        <f ca="1">SUM($I312:FG312)</f>
        <v>9754217.991979694</v>
      </c>
      <c r="FH314" s="54">
        <f ca="1">SUM($I312:FH312)</f>
        <v>9787767.5642707888</v>
      </c>
      <c r="FI314" s="54">
        <f ca="1">SUM($I312:FI312)</f>
        <v>9821317.1365618836</v>
      </c>
      <c r="FJ314" s="54">
        <f ca="1">SUM($I312:FJ312)</f>
        <v>9854866.7088529784</v>
      </c>
      <c r="FK314" s="54">
        <f ca="1">SUM($I312:FK312)</f>
        <v>9888416.2811440732</v>
      </c>
      <c r="FL314" s="54">
        <f ca="1">SUM($I312:FL312)</f>
        <v>9921965.853435168</v>
      </c>
      <c r="FM314" s="54">
        <f ca="1">SUM($I312:FM312)</f>
        <v>9955515.4257262629</v>
      </c>
      <c r="FN314" s="54">
        <f ca="1">SUM($I312:FN312)</f>
        <v>9989064.9980173577</v>
      </c>
      <c r="FO314" s="54">
        <f ca="1">SUM($I312:FO312)</f>
        <v>10022614.570308452</v>
      </c>
      <c r="FP314" s="54">
        <f ca="1">SUM($I312:FP312)</f>
        <v>10056164.142599547</v>
      </c>
      <c r="FQ314" s="54">
        <f ca="1">SUM($I312:FQ312)</f>
        <v>10089713.714890642</v>
      </c>
      <c r="FR314" s="54">
        <f ca="1">SUM($I312:FR312)</f>
        <v>10123263.287181737</v>
      </c>
      <c r="FS314" s="54">
        <f ca="1">SUM($I312:FS312)</f>
        <v>10156812.859472832</v>
      </c>
      <c r="FT314" s="54">
        <f ca="1">SUM($I312:FT312)</f>
        <v>10190362.431763927</v>
      </c>
      <c r="FU314" s="54">
        <f ca="1">SUM($I312:FU312)</f>
        <v>10223912.004055021</v>
      </c>
      <c r="FV314" s="54">
        <f ca="1">SUM($I312:FV312)</f>
        <v>10257461.576346116</v>
      </c>
      <c r="FW314" s="54">
        <f ca="1">SUM($I312:FW312)</f>
        <v>10291011.148637211</v>
      </c>
      <c r="FX314" s="54">
        <f ca="1">SUM($I312:FX312)</f>
        <v>10324560.720928306</v>
      </c>
      <c r="FY314" s="54">
        <f ca="1">SUM($I312:FY312)</f>
        <v>10358110.293219401</v>
      </c>
      <c r="FZ314" s="54">
        <f ca="1">SUM($I312:FZ312)</f>
        <v>10391659.865510495</v>
      </c>
      <c r="GA314" s="54">
        <f ca="1">SUM($I312:GA312)</f>
        <v>10415313.942563495</v>
      </c>
      <c r="GB314" s="54">
        <f ca="1">SUM($I312:GB312)</f>
        <v>10438968.019616494</v>
      </c>
      <c r="GC314" s="54">
        <f ca="1">SUM($I312:GC312)</f>
        <v>10462622.096669493</v>
      </c>
      <c r="GD314" s="54">
        <f ca="1">SUM($I312:GD312)</f>
        <v>10486276.173722493</v>
      </c>
      <c r="GE314" s="54">
        <f ca="1">SUM($I312:GE312)</f>
        <v>10509930.250775492</v>
      </c>
      <c r="GF314" s="54">
        <f ca="1">SUM($I312:GF312)</f>
        <v>10533584.327828491</v>
      </c>
      <c r="GG314" s="54">
        <f ca="1">SUM($I312:GG312)</f>
        <v>10557238.40488149</v>
      </c>
      <c r="GH314" s="54">
        <f ca="1">SUM($I312:GH312)</f>
        <v>10580892.48193449</v>
      </c>
      <c r="GI314" s="54">
        <f ca="1">SUM($I312:GI312)</f>
        <v>10604546.558987489</v>
      </c>
      <c r="GJ314" s="54">
        <f ca="1">SUM($I312:GJ312)</f>
        <v>10628200.636040488</v>
      </c>
      <c r="GK314" s="54">
        <f ca="1">SUM($I312:GK312)</f>
        <v>10651854.713093488</v>
      </c>
      <c r="GL314" s="54">
        <f ca="1">SUM($I312:GL312)</f>
        <v>10675508.790146487</v>
      </c>
      <c r="GM314" s="54">
        <f ca="1">SUM($I312:GM312)</f>
        <v>10699162.867199486</v>
      </c>
      <c r="GN314" s="54">
        <f ca="1">SUM($I312:GN312)</f>
        <v>10722816.944252485</v>
      </c>
      <c r="GO314" s="54">
        <f ca="1">SUM($I312:GO312)</f>
        <v>10746471.021305485</v>
      </c>
      <c r="GP314" s="54">
        <f ca="1">SUM($I312:GP312)</f>
        <v>10770125.098358484</v>
      </c>
      <c r="GQ314" s="54">
        <f ca="1">SUM($I312:GQ312)</f>
        <v>10793779.175411483</v>
      </c>
      <c r="GR314" s="54">
        <f ca="1">SUM($I312:GR312)</f>
        <v>10817433.252464483</v>
      </c>
      <c r="GS314" s="54">
        <f ca="1">SUM($I312:GS312)</f>
        <v>10841087.329517482</v>
      </c>
      <c r="GT314" s="54">
        <f ca="1">SUM($I312:GT312)</f>
        <v>10864741.406570481</v>
      </c>
      <c r="GU314" s="54">
        <f ca="1">SUM($I312:GU312)</f>
        <v>10888395.48362348</v>
      </c>
      <c r="GV314" s="54">
        <f ca="1">SUM($I312:GV312)</f>
        <v>10912049.56067648</v>
      </c>
      <c r="GW314" s="54">
        <f ca="1">SUM($I312:GW312)</f>
        <v>10935703.637729479</v>
      </c>
      <c r="GX314" s="54">
        <f ca="1">SUM($I312:GX312)</f>
        <v>10959357.714782478</v>
      </c>
      <c r="GY314" s="54">
        <f ca="1">SUM($I312:GY312)</f>
        <v>10983011.791835478</v>
      </c>
      <c r="GZ314" s="54">
        <f ca="1">SUM($I312:GZ312)</f>
        <v>11006665.868888477</v>
      </c>
      <c r="HA314" s="54">
        <f ca="1">SUM($I312:HA312)</f>
        <v>11030319.945941476</v>
      </c>
      <c r="HB314" s="54">
        <f ca="1">SUM($I312:HB312)</f>
        <v>11053974.022994475</v>
      </c>
      <c r="HC314" s="54">
        <f ca="1">SUM($I312:HC312)</f>
        <v>11077628.100047475</v>
      </c>
      <c r="HD314" s="54">
        <f ca="1">SUM($I312:HD312)</f>
        <v>11101282.177100474</v>
      </c>
      <c r="HE314" s="54">
        <f ca="1">SUM($I312:HE312)</f>
        <v>11124936.254153473</v>
      </c>
      <c r="HF314" s="54">
        <f ca="1">SUM($I312:HF312)</f>
        <v>11148590.331206473</v>
      </c>
      <c r="HG314" s="54">
        <f ca="1">SUM($I312:HG312)</f>
        <v>11172244.408259472</v>
      </c>
      <c r="HH314" s="54">
        <f ca="1">SUM($I312:HH312)</f>
        <v>11195898.485312471</v>
      </c>
      <c r="HI314" s="54">
        <f ca="1">SUM($I312:HI312)</f>
        <v>11219552.56236547</v>
      </c>
      <c r="HJ314" s="54">
        <f ca="1">SUM($I312:HJ312)</f>
        <v>11243206.63941847</v>
      </c>
      <c r="HK314" s="54">
        <f ca="1">SUM($I312:HK312)</f>
        <v>11266860.716471469</v>
      </c>
      <c r="HL314" s="54">
        <f ca="1">SUM($I312:HL312)</f>
        <v>11290514.793524468</v>
      </c>
      <c r="HM314" s="54">
        <f ca="1">SUM($I312:HM312)</f>
        <v>11314168.870577468</v>
      </c>
      <c r="HN314" s="54">
        <f ca="1">SUM($I312:HN312)</f>
        <v>11337822.947630467</v>
      </c>
      <c r="HO314" s="54">
        <f ca="1">SUM($I312:HO312)</f>
        <v>11361477.024683466</v>
      </c>
      <c r="HP314" s="54">
        <f ca="1">SUM($I312:HP312)</f>
        <v>11385131.101736465</v>
      </c>
      <c r="HQ314" s="54">
        <f ca="1">SUM($I312:HQ312)</f>
        <v>11408785.178789465</v>
      </c>
      <c r="HR314" s="54">
        <f ca="1">SUM($I312:HR312)</f>
        <v>11432439.255842464</v>
      </c>
      <c r="HS314" s="54">
        <f ca="1">SUM($I312:HS312)</f>
        <v>11456093.332895463</v>
      </c>
      <c r="HT314" s="54">
        <f ca="1">SUM($I312:HT312)</f>
        <v>11479747.409948463</v>
      </c>
      <c r="HU314" s="54">
        <f ca="1">SUM($I312:HU312)</f>
        <v>11503401.487001462</v>
      </c>
      <c r="HV314" s="54">
        <f ca="1">SUM($I312:HV312)</f>
        <v>11527055.564054461</v>
      </c>
      <c r="HW314" s="54">
        <f ca="1">SUM($I312:HW312)</f>
        <v>11550709.64110746</v>
      </c>
      <c r="HX314" s="54">
        <f ca="1">SUM($I312:HX312)</f>
        <v>11574363.71816046</v>
      </c>
      <c r="HY314" s="54">
        <f ca="1">SUM($I312:HY312)</f>
        <v>11598017.795213459</v>
      </c>
      <c r="HZ314" s="54">
        <f ca="1">SUM($I312:HZ312)</f>
        <v>11621671.872266458</v>
      </c>
      <c r="IA314" s="54">
        <f ca="1">SUM($I312:IA312)</f>
        <v>11645325.949319458</v>
      </c>
      <c r="IB314" s="54">
        <f ca="1">SUM($I312:IB312)</f>
        <v>11668980.026372457</v>
      </c>
      <c r="IC314" s="54">
        <f ca="1">SUM($I312:IC312)</f>
        <v>11692634.103425456</v>
      </c>
      <c r="ID314" s="54">
        <f ca="1">SUM($I312:ID312)</f>
        <v>11716288.180478455</v>
      </c>
      <c r="IE314" s="54">
        <f ca="1">SUM($I312:IE312)</f>
        <v>11739942.257531455</v>
      </c>
      <c r="IF314" s="54">
        <f ca="1">SUM($I312:IF312)</f>
        <v>11763596.334584454</v>
      </c>
      <c r="IG314" s="54">
        <f ca="1">SUM($I312:IG312)</f>
        <v>11787250.411637453</v>
      </c>
      <c r="IH314" s="54">
        <f ca="1">SUM($I312:IH312)</f>
        <v>11810904.488690453</v>
      </c>
      <c r="II314" s="54">
        <f ca="1">SUM($I312:II312)</f>
        <v>11834573.752142256</v>
      </c>
      <c r="IJ314" s="54">
        <f ca="1">SUM($I312:IJ312)</f>
        <v>11858243.01559406</v>
      </c>
      <c r="IK314" s="54">
        <f ca="1">SUM($I312:IK312)</f>
        <v>11881912.279045863</v>
      </c>
      <c r="IL314" s="54">
        <f ca="1">SUM($I312:IL312)</f>
        <v>11905581.542497667</v>
      </c>
      <c r="IM314" s="54">
        <f ca="1">SUM($I312:IM312)</f>
        <v>11929250.80594947</v>
      </c>
      <c r="IN314" s="54">
        <f ca="1">SUM($I312:IN312)</f>
        <v>11952920.069401274</v>
      </c>
      <c r="IO314" s="54">
        <f ca="1">SUM($I312:IO312)</f>
        <v>11976589.332853077</v>
      </c>
      <c r="IP314" s="54">
        <f ca="1">SUM($I312:IP312)</f>
        <v>12000258.59630488</v>
      </c>
      <c r="IQ314" s="54">
        <f ca="1">SUM($I312:IQ312)</f>
        <v>12023927.859756684</v>
      </c>
      <c r="IR314" s="54">
        <f ca="1">SUM($I312:IR312)</f>
        <v>12047597.123208487</v>
      </c>
      <c r="IS314" s="54">
        <f ca="1">SUM($I312:IS312)</f>
        <v>12071266.386660291</v>
      </c>
      <c r="IT314" s="54">
        <f ca="1">SUM($I312:IT312)</f>
        <v>12094935.650112094</v>
      </c>
      <c r="IU314" s="54">
        <f ca="1">SUM($I312:IU312)</f>
        <v>12118604.913563898</v>
      </c>
      <c r="IV314" s="54">
        <f ca="1">SUM($I312:IV312)</f>
        <v>12142274.177015701</v>
      </c>
      <c r="IW314" s="54">
        <f ca="1">SUM($I312:IW312)</f>
        <v>12165943.440467505</v>
      </c>
      <c r="IX314" s="54">
        <f ca="1">SUM($I312:IX312)</f>
        <v>12189612.703919308</v>
      </c>
      <c r="IY314" s="54">
        <f ca="1">SUM($I312:IY312)</f>
        <v>12213281.967371112</v>
      </c>
      <c r="IZ314" s="54">
        <f ca="1">SUM($I312:IZ312)</f>
        <v>12236951.230822915</v>
      </c>
      <c r="JA314" s="54">
        <f ca="1">SUM($I312:JA312)</f>
        <v>12260620.494274719</v>
      </c>
      <c r="JB314" s="54">
        <f ca="1">SUM($I312:JB312)</f>
        <v>12284289.757726522</v>
      </c>
      <c r="JC314" s="54">
        <f ca="1">SUM($I312:JC312)</f>
        <v>12307959.021178326</v>
      </c>
      <c r="JD314" s="54">
        <f ca="1">SUM($I312:JD312)</f>
        <v>12331628.284630129</v>
      </c>
      <c r="JE314" s="54">
        <f ca="1">SUM($I312:JE312)</f>
        <v>12355297.548081933</v>
      </c>
      <c r="JF314" s="54">
        <f ca="1">SUM($I312:JF312)</f>
        <v>12378966.811533736</v>
      </c>
      <c r="JG314" s="54">
        <f ca="1">SUM($I312:JG312)</f>
        <v>12402636.07498554</v>
      </c>
      <c r="JH314" s="54">
        <f ca="1">SUM($I312:JH312)</f>
        <v>12426305.338437343</v>
      </c>
      <c r="JI314" s="54">
        <f ca="1">SUM($I312:JI312)</f>
        <v>12449974.601889146</v>
      </c>
      <c r="JJ314" s="54">
        <f ca="1">SUM($I312:JJ312)</f>
        <v>12473643.86534095</v>
      </c>
      <c r="JK314" s="54">
        <f ca="1">SUM($I312:JK312)</f>
        <v>12497313.128792753</v>
      </c>
      <c r="JL314" s="54">
        <f ca="1">SUM($I312:JL312)</f>
        <v>12520982.392244557</v>
      </c>
      <c r="JM314" s="54">
        <f ca="1">SUM($I312:JM312)</f>
        <v>12544651.65569636</v>
      </c>
      <c r="JN314" s="54">
        <f ca="1">SUM($I312:JN312)</f>
        <v>12568320.919148164</v>
      </c>
      <c r="JO314" s="54">
        <f ca="1">SUM($I312:JO312)</f>
        <v>12591990.182599967</v>
      </c>
      <c r="JP314" s="54">
        <f ca="1">SUM($I312:JP312)</f>
        <v>12615659.446051771</v>
      </c>
      <c r="JQ314" s="54">
        <f ca="1">SUM($I312:JQ312)</f>
        <v>12639328.709503574</v>
      </c>
      <c r="JR314" s="54">
        <f ca="1">SUM($I312:JR312)</f>
        <v>12662997.972955378</v>
      </c>
      <c r="JS314" s="54">
        <f ca="1">SUM($I312:JS312)</f>
        <v>12686667.236407181</v>
      </c>
      <c r="JT314" s="54">
        <f ca="1">SUM($I312:JT312)</f>
        <v>12710336.499858985</v>
      </c>
      <c r="JU314" s="54">
        <f ca="1">SUM($I312:JU312)</f>
        <v>12734005.763310788</v>
      </c>
      <c r="JV314" s="54">
        <f ca="1">SUM($I312:JV312)</f>
        <v>12757675.026762592</v>
      </c>
      <c r="JW314" s="54">
        <f ca="1">SUM($I312:JW312)</f>
        <v>12781344.290214395</v>
      </c>
      <c r="JX314" s="54">
        <f ca="1">SUM($I312:JX312)</f>
        <v>12805013.553666199</v>
      </c>
      <c r="JY314" s="54">
        <f ca="1">SUM($I312:JY312)</f>
        <v>12828682.817118002</v>
      </c>
      <c r="JZ314" s="54">
        <f ca="1">SUM($I312:JZ312)</f>
        <v>12852352.080569806</v>
      </c>
      <c r="KA314" s="54">
        <f ca="1">SUM($I312:KA312)</f>
        <v>12876021.344021609</v>
      </c>
      <c r="KB314" s="54">
        <f ca="1">SUM($I312:KB312)</f>
        <v>12899690.607473413</v>
      </c>
      <c r="KC314" s="54">
        <f ca="1">SUM($I312:KC312)</f>
        <v>12923359.870925216</v>
      </c>
      <c r="KD314" s="54">
        <f ca="1">SUM($I312:KD312)</f>
        <v>12947029.134377019</v>
      </c>
      <c r="KE314" s="54">
        <f ca="1">SUM($I312:KE312)</f>
        <v>12970698.397828823</v>
      </c>
      <c r="KF314" s="54">
        <f ca="1">SUM($I312:KF312)</f>
        <v>12994367.661280626</v>
      </c>
      <c r="KG314" s="54">
        <f ca="1">SUM($I312:KG312)</f>
        <v>13018036.92473243</v>
      </c>
      <c r="KH314" s="54">
        <f ca="1">SUM($I312:KH312)</f>
        <v>13041706.188184233</v>
      </c>
      <c r="KI314" s="54">
        <f ca="1">SUM($I312:KI312)</f>
        <v>13065375.451636037</v>
      </c>
      <c r="KJ314" s="54">
        <f ca="1">SUM($I312:KJ312)</f>
        <v>13089044.71508784</v>
      </c>
      <c r="KK314" s="54">
        <f ca="1">SUM($I312:KK312)</f>
        <v>13112713.978539644</v>
      </c>
      <c r="KL314" s="54">
        <f ca="1">SUM($I312:KL312)</f>
        <v>13136383.241991447</v>
      </c>
      <c r="KM314" s="54">
        <f ca="1">SUM($I312:KM312)</f>
        <v>13160052.505443251</v>
      </c>
      <c r="KN314" s="54">
        <f ca="1">SUM($I312:KN312)</f>
        <v>13183721.768895054</v>
      </c>
      <c r="KO314" s="54">
        <f ca="1">SUM($I312:KO312)</f>
        <v>13207391.032346858</v>
      </c>
      <c r="KP314" s="54">
        <f ca="1">SUM($I312:KP312)</f>
        <v>13231060.295798661</v>
      </c>
      <c r="KQ314" s="54">
        <f ca="1">SUM($I312:KQ312)</f>
        <v>13254729.559250465</v>
      </c>
      <c r="KR314" s="54">
        <f ca="1">SUM($I312:KR312)</f>
        <v>13278398.822702268</v>
      </c>
      <c r="KS314" s="54">
        <f ca="1">SUM($I312:KS312)</f>
        <v>13302068.086154072</v>
      </c>
      <c r="KT314" s="54">
        <f ca="1">SUM($I312:KT312)</f>
        <v>13325737.349605875</v>
      </c>
      <c r="KU314" s="54">
        <f ca="1">SUM($I312:KU312)</f>
        <v>13349406.613057679</v>
      </c>
      <c r="KV314" s="54">
        <f ca="1">SUM($I312:KV312)</f>
        <v>13373075.876509482</v>
      </c>
      <c r="KW314" s="54">
        <f ca="1">SUM($I312:KW312)</f>
        <v>13396745.139961286</v>
      </c>
      <c r="KX314" s="54">
        <f ca="1">SUM($I312:KX312)</f>
        <v>13420414.403413089</v>
      </c>
      <c r="KY314" s="54">
        <f ca="1">SUM($I312:KY312)</f>
        <v>13444083.666864892</v>
      </c>
      <c r="KZ314" s="54">
        <f ca="1">SUM($I312:KZ312)</f>
        <v>13467752.930316696</v>
      </c>
      <c r="LA314" s="54">
        <f ca="1">SUM($I312:LA312)</f>
        <v>13491422.193768499</v>
      </c>
      <c r="LB314" s="54">
        <f ca="1">SUM($I312:LB312)</f>
        <v>13515091.457220303</v>
      </c>
      <c r="LC314" s="54">
        <f ca="1">SUM($I312:LC312)</f>
        <v>13538760.720672106</v>
      </c>
      <c r="LD314" s="54">
        <f ca="1">SUM($I312:LD312)</f>
        <v>13562429.98412391</v>
      </c>
      <c r="LE314" s="54">
        <f ca="1">SUM($I312:LE312)</f>
        <v>13586099.247575713</v>
      </c>
      <c r="LF314" s="54">
        <f ca="1">SUM($I312:LF312)</f>
        <v>13609768.511027517</v>
      </c>
      <c r="LG314" s="54">
        <f ca="1">SUM($I312:LG312)</f>
        <v>13633437.77447932</v>
      </c>
      <c r="LH314" s="54">
        <f ca="1">SUM($I312:LH312)</f>
        <v>13657107.037931124</v>
      </c>
      <c r="LI314" s="54">
        <f ca="1">SUM($I312:LI312)</f>
        <v>13680776.301382927</v>
      </c>
      <c r="LJ314" s="54">
        <f ca="1">SUM($I312:LJ312)</f>
        <v>13704445.564834731</v>
      </c>
      <c r="LK314" s="54">
        <f ca="1">SUM($I312:LK312)</f>
        <v>13728114.828286534</v>
      </c>
      <c r="LL314" s="54">
        <f ca="1">SUM($I312:LL312)</f>
        <v>13751784.091738338</v>
      </c>
      <c r="LM314" s="54">
        <f ca="1">SUM($I312:LM312)</f>
        <v>13775453.355190141</v>
      </c>
      <c r="LN314" s="54">
        <f ca="1">SUM($I312:LN312)</f>
        <v>13799122.618641945</v>
      </c>
      <c r="LO314" s="54">
        <f ca="1">SUM($I312:LO312)</f>
        <v>13822791.882093748</v>
      </c>
      <c r="LP314" s="54">
        <f ca="1">SUM($I312:LP312)</f>
        <v>13846461.145545552</v>
      </c>
      <c r="LQ314" s="54">
        <f ca="1">SUM($I312:LQ312)</f>
        <v>13870130.408997355</v>
      </c>
      <c r="LR314" s="54">
        <f ca="1">SUM($I312:LR312)</f>
        <v>13893799.672449159</v>
      </c>
      <c r="LS314" s="54">
        <f ca="1">SUM($I312:LS312)</f>
        <v>13917468.935900962</v>
      </c>
      <c r="LT314" s="54">
        <f ca="1">SUM($I312:LT312)</f>
        <v>13941138.199352765</v>
      </c>
      <c r="LU314" s="54"/>
      <c r="LV314" s="54"/>
      <c r="LW314" s="54"/>
      <c r="LX314" s="54"/>
      <c r="LY314" s="54"/>
      <c r="LZ314" s="54"/>
      <c r="MA314" s="54"/>
      <c r="MB314" s="54"/>
      <c r="MC314" s="54"/>
      <c r="MD314" s="54"/>
      <c r="ME314" s="54"/>
      <c r="MF314" s="54"/>
      <c r="MG314" s="54"/>
      <c r="MH314" s="54"/>
      <c r="MI314" s="54"/>
      <c r="MJ314" s="54"/>
      <c r="MK314" s="54"/>
      <c r="ML314" s="54"/>
      <c r="MM314" s="54"/>
      <c r="MN314" s="54"/>
      <c r="MO314" s="54"/>
      <c r="MP314" s="54"/>
      <c r="MQ314" s="54"/>
      <c r="MR314" s="54"/>
      <c r="MS314" s="54"/>
      <c r="MT314" s="54"/>
      <c r="MU314" s="54"/>
      <c r="MV314" s="54"/>
      <c r="MW314" s="54"/>
      <c r="MX314" s="54"/>
      <c r="MY314" s="54"/>
      <c r="MZ314" s="54"/>
      <c r="NA314" s="54"/>
      <c r="NB314" s="54"/>
      <c r="NC314" s="54"/>
      <c r="ND314" s="54"/>
      <c r="NE314" s="54"/>
      <c r="NF314" s="54"/>
      <c r="NG314" s="54"/>
      <c r="NH314" s="54"/>
      <c r="NI314" s="54"/>
      <c r="NJ314" s="54"/>
      <c r="NK314" s="54"/>
      <c r="NL314" s="54"/>
      <c r="NM314" s="54"/>
      <c r="NN314" s="54"/>
      <c r="NO314" s="54"/>
      <c r="NP314" s="54"/>
      <c r="NQ314" s="54"/>
      <c r="NR314" s="54"/>
      <c r="NS314" s="54"/>
      <c r="NT314" s="54"/>
      <c r="NU314" s="54"/>
      <c r="NV314" s="54"/>
      <c r="NW314" s="54"/>
      <c r="NX314" s="54"/>
      <c r="NY314" s="54"/>
      <c r="NZ314" s="54"/>
      <c r="OA314" s="54"/>
      <c r="OB314" s="54"/>
      <c r="OC314" s="54"/>
      <c r="OD314" s="54"/>
      <c r="OE314" s="54"/>
      <c r="OF314" s="54"/>
      <c r="OG314" s="54"/>
      <c r="OH314" s="54"/>
      <c r="OI314" s="54"/>
      <c r="OJ314" s="54"/>
      <c r="OK314" s="54"/>
      <c r="OL314" s="54"/>
      <c r="OM314" s="54"/>
      <c r="ON314" s="54"/>
      <c r="OO314" s="54"/>
      <c r="OP314" s="54"/>
      <c r="OQ314" s="54"/>
      <c r="OR314" s="54"/>
      <c r="OS314" s="54"/>
      <c r="OT314" s="54"/>
      <c r="OU314" s="54"/>
      <c r="OV314" s="54"/>
      <c r="OW314" s="54"/>
      <c r="OX314" s="54"/>
      <c r="OY314" s="54"/>
      <c r="OZ314" s="54"/>
      <c r="PA314" s="54"/>
      <c r="PB314" s="54"/>
      <c r="PC314" s="54"/>
      <c r="PD314" s="54"/>
      <c r="PE314" s="54"/>
      <c r="PF314" s="54"/>
      <c r="PG314" s="54"/>
      <c r="PH314" s="54"/>
      <c r="PI314" s="54"/>
      <c r="PJ314" s="54"/>
      <c r="PK314" s="54"/>
      <c r="PL314" s="54"/>
      <c r="PM314" s="54"/>
      <c r="PN314" s="54"/>
      <c r="PO314" s="54"/>
      <c r="PP314" s="54"/>
      <c r="PQ314" s="54"/>
      <c r="PR314" s="54"/>
      <c r="PS314" s="54"/>
      <c r="PT314" s="54"/>
      <c r="PU314" s="54"/>
      <c r="PV314" s="54"/>
      <c r="PW314" s="54"/>
      <c r="PX314" s="54"/>
      <c r="PY314" s="54"/>
      <c r="PZ314" s="54"/>
      <c r="QA314" s="54"/>
      <c r="QB314" s="54"/>
      <c r="QC314" s="54"/>
      <c r="QD314" s="54"/>
      <c r="QE314" s="54"/>
      <c r="QF314" s="54"/>
      <c r="QG314" s="54"/>
      <c r="QH314" s="54"/>
      <c r="QI314" s="54"/>
      <c r="QJ314" s="54"/>
      <c r="QK314" s="54"/>
      <c r="QL314" s="54"/>
      <c r="QM314" s="54"/>
      <c r="QN314" s="54"/>
      <c r="QO314" s="54"/>
      <c r="QP314" s="54"/>
      <c r="QQ314" s="54"/>
      <c r="QR314" s="54"/>
      <c r="QS314" s="54"/>
      <c r="QT314" s="54"/>
      <c r="QU314" s="54"/>
    </row>
    <row r="315" spans="2:463" outlineLevel="1">
      <c r="C315" s="6"/>
      <c r="D315" s="208"/>
      <c r="E315" s="208"/>
      <c r="F315" s="152"/>
      <c r="G315" s="32"/>
      <c r="H315" s="138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  <c r="BM315" s="54"/>
      <c r="BN315" s="54"/>
      <c r="BO315" s="54"/>
      <c r="BP315" s="54"/>
      <c r="BQ315" s="54"/>
      <c r="BR315" s="54"/>
      <c r="BS315" s="54"/>
      <c r="BT315" s="54"/>
      <c r="BU315" s="54"/>
      <c r="BV315" s="54"/>
      <c r="BW315" s="54"/>
      <c r="BX315" s="54"/>
      <c r="BY315" s="54"/>
      <c r="BZ315" s="54"/>
      <c r="CA315" s="54"/>
      <c r="CB315" s="54"/>
      <c r="CC315" s="54"/>
      <c r="CD315" s="54"/>
      <c r="CE315" s="54"/>
      <c r="CF315" s="54"/>
      <c r="CG315" s="54"/>
      <c r="CH315" s="54"/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  <c r="EK315" s="54"/>
      <c r="EL315" s="54"/>
      <c r="EM315" s="54"/>
      <c r="EN315" s="54"/>
      <c r="EO315" s="54"/>
      <c r="EP315" s="54"/>
      <c r="EQ315" s="54"/>
      <c r="ER315" s="54"/>
      <c r="ES315" s="54"/>
      <c r="ET315" s="54"/>
      <c r="EU315" s="54"/>
      <c r="EV315" s="54"/>
      <c r="EW315" s="54"/>
      <c r="EX315" s="54"/>
      <c r="EY315" s="54"/>
      <c r="EZ315" s="54"/>
      <c r="FA315" s="54"/>
      <c r="FB315" s="54"/>
      <c r="FC315" s="54"/>
      <c r="FD315" s="54"/>
      <c r="FE315" s="54"/>
      <c r="FF315" s="54"/>
      <c r="FG315" s="54"/>
      <c r="FH315" s="54"/>
      <c r="FI315" s="54"/>
      <c r="FJ315" s="54"/>
      <c r="FK315" s="54"/>
      <c r="FL315" s="54"/>
      <c r="FM315" s="54"/>
      <c r="FN315" s="54"/>
      <c r="FO315" s="54"/>
      <c r="FP315" s="54"/>
      <c r="FQ315" s="54"/>
      <c r="FR315" s="54"/>
      <c r="FS315" s="54"/>
      <c r="FT315" s="54"/>
      <c r="FU315" s="54"/>
      <c r="FV315" s="54"/>
      <c r="FW315" s="54"/>
      <c r="FX315" s="54"/>
      <c r="FY315" s="54"/>
      <c r="FZ315" s="54"/>
      <c r="GA315" s="54"/>
      <c r="GB315" s="54"/>
      <c r="GC315" s="54"/>
      <c r="GD315" s="54"/>
      <c r="GE315" s="54"/>
      <c r="GF315" s="54"/>
      <c r="GG315" s="54"/>
      <c r="GH315" s="54"/>
      <c r="GI315" s="54"/>
      <c r="GJ315" s="54"/>
      <c r="GK315" s="54"/>
      <c r="GL315" s="54"/>
      <c r="GM315" s="54"/>
      <c r="GN315" s="54"/>
      <c r="GO315" s="54"/>
      <c r="GP315" s="54"/>
      <c r="GQ315" s="54"/>
      <c r="GR315" s="54"/>
      <c r="GS315" s="54"/>
      <c r="GT315" s="54"/>
      <c r="GU315" s="54"/>
      <c r="GV315" s="54"/>
      <c r="GW315" s="54"/>
      <c r="GX315" s="54"/>
      <c r="GY315" s="54"/>
      <c r="GZ315" s="54"/>
      <c r="HA315" s="54"/>
      <c r="HB315" s="54"/>
      <c r="HC315" s="54"/>
      <c r="HD315" s="54"/>
      <c r="HE315" s="54"/>
      <c r="HF315" s="54"/>
      <c r="HG315" s="54"/>
      <c r="HH315" s="54"/>
      <c r="HI315" s="54"/>
      <c r="HJ315" s="54"/>
      <c r="HK315" s="54"/>
      <c r="HL315" s="54"/>
      <c r="HM315" s="54"/>
      <c r="HN315" s="54"/>
      <c r="HO315" s="54"/>
      <c r="HP315" s="54"/>
      <c r="HQ315" s="54"/>
      <c r="HR315" s="54"/>
      <c r="HS315" s="54"/>
      <c r="HT315" s="54"/>
      <c r="HU315" s="54"/>
      <c r="HV315" s="54"/>
      <c r="HW315" s="54"/>
      <c r="HX315" s="54"/>
      <c r="HY315" s="54"/>
      <c r="HZ315" s="54"/>
      <c r="IA315" s="54"/>
      <c r="IB315" s="54"/>
      <c r="IC315" s="54"/>
      <c r="ID315" s="54"/>
      <c r="IE315" s="54"/>
      <c r="IF315" s="54"/>
      <c r="IG315" s="54"/>
      <c r="IH315" s="54"/>
      <c r="II315" s="54"/>
      <c r="IJ315" s="54"/>
      <c r="IK315" s="54"/>
      <c r="IL315" s="54"/>
      <c r="IM315" s="54"/>
      <c r="IN315" s="54"/>
      <c r="IO315" s="54"/>
      <c r="IP315" s="54"/>
      <c r="IQ315" s="54"/>
      <c r="IR315" s="54"/>
      <c r="IS315" s="54"/>
      <c r="IT315" s="54"/>
      <c r="IU315" s="54"/>
      <c r="IV315" s="54"/>
      <c r="IW315" s="54"/>
      <c r="IX315" s="54"/>
      <c r="IY315" s="54"/>
      <c r="IZ315" s="54"/>
      <c r="JA315" s="54"/>
      <c r="JB315" s="54"/>
      <c r="JC315" s="54"/>
      <c r="JD315" s="54"/>
      <c r="JE315" s="54"/>
      <c r="JF315" s="54"/>
      <c r="JG315" s="54"/>
      <c r="JH315" s="54"/>
      <c r="JI315" s="54"/>
      <c r="JJ315" s="54"/>
      <c r="JK315" s="54"/>
      <c r="JL315" s="54"/>
      <c r="JM315" s="54"/>
      <c r="JN315" s="54"/>
      <c r="JO315" s="54"/>
      <c r="JP315" s="54"/>
      <c r="JQ315" s="54"/>
      <c r="JR315" s="54"/>
      <c r="JS315" s="54"/>
      <c r="JT315" s="54"/>
      <c r="JU315" s="54"/>
      <c r="JV315" s="54"/>
      <c r="JW315" s="54"/>
      <c r="JX315" s="54"/>
      <c r="JY315" s="54"/>
      <c r="JZ315" s="54"/>
      <c r="KA315" s="54"/>
      <c r="KB315" s="54"/>
      <c r="KC315" s="54"/>
      <c r="KD315" s="54"/>
      <c r="KE315" s="54"/>
      <c r="KF315" s="54"/>
      <c r="KG315" s="54"/>
      <c r="KH315" s="54"/>
      <c r="KI315" s="54"/>
      <c r="KJ315" s="54"/>
      <c r="KK315" s="54"/>
      <c r="KL315" s="54"/>
      <c r="KM315" s="54"/>
      <c r="KN315" s="54"/>
      <c r="KO315" s="54"/>
      <c r="KP315" s="54"/>
      <c r="KQ315" s="54"/>
      <c r="KR315" s="54"/>
      <c r="KS315" s="54"/>
      <c r="KT315" s="54"/>
      <c r="KU315" s="54"/>
      <c r="KV315" s="54"/>
      <c r="KW315" s="54"/>
      <c r="KX315" s="54"/>
      <c r="KY315" s="54"/>
      <c r="KZ315" s="54"/>
      <c r="LA315" s="54"/>
      <c r="LB315" s="54"/>
      <c r="LC315" s="54"/>
      <c r="LD315" s="54"/>
      <c r="LE315" s="54"/>
      <c r="LF315" s="54"/>
      <c r="LG315" s="54"/>
      <c r="LH315" s="54"/>
      <c r="LI315" s="54"/>
      <c r="LJ315" s="54"/>
      <c r="LK315" s="54"/>
      <c r="LL315" s="54"/>
      <c r="LM315" s="54"/>
      <c r="LN315" s="54"/>
      <c r="LO315" s="54"/>
      <c r="LP315" s="54"/>
      <c r="LQ315" s="54"/>
      <c r="LR315" s="54"/>
      <c r="LS315" s="54"/>
      <c r="LT315" s="54"/>
      <c r="LU315" s="54"/>
      <c r="LV315" s="54"/>
      <c r="LW315" s="54"/>
      <c r="LX315" s="54"/>
      <c r="LY315" s="54"/>
      <c r="LZ315" s="54"/>
      <c r="MA315" s="54"/>
      <c r="MB315" s="54"/>
      <c r="MC315" s="54"/>
      <c r="MD315" s="54"/>
      <c r="ME315" s="54"/>
      <c r="MF315" s="54"/>
      <c r="MG315" s="54"/>
      <c r="MH315" s="54"/>
      <c r="MI315" s="54"/>
      <c r="MJ315" s="54"/>
      <c r="MK315" s="54"/>
      <c r="ML315" s="54"/>
      <c r="MM315" s="54"/>
      <c r="MN315" s="54"/>
      <c r="MO315" s="54"/>
      <c r="MP315" s="54"/>
      <c r="MQ315" s="54"/>
      <c r="MR315" s="54"/>
      <c r="MS315" s="54"/>
      <c r="MT315" s="54"/>
      <c r="MU315" s="54"/>
      <c r="MV315" s="54"/>
      <c r="MW315" s="54"/>
      <c r="MX315" s="54"/>
      <c r="MY315" s="54"/>
      <c r="MZ315" s="54"/>
      <c r="NA315" s="54"/>
      <c r="NB315" s="54"/>
      <c r="NC315" s="54"/>
      <c r="ND315" s="54"/>
      <c r="NE315" s="54"/>
      <c r="NF315" s="54"/>
      <c r="NG315" s="54"/>
      <c r="NH315" s="54"/>
      <c r="NI315" s="54"/>
      <c r="NJ315" s="54"/>
      <c r="NK315" s="54"/>
      <c r="NL315" s="54"/>
      <c r="NM315" s="54"/>
      <c r="NN315" s="54"/>
      <c r="NO315" s="54"/>
      <c r="NP315" s="54"/>
      <c r="NQ315" s="54"/>
      <c r="NR315" s="54"/>
      <c r="NS315" s="54"/>
      <c r="NT315" s="54"/>
      <c r="NU315" s="54"/>
      <c r="NV315" s="54"/>
      <c r="NW315" s="54"/>
      <c r="NX315" s="54"/>
      <c r="NY315" s="54"/>
      <c r="NZ315" s="54"/>
      <c r="OA315" s="54"/>
      <c r="OB315" s="54"/>
      <c r="OC315" s="54"/>
      <c r="OD315" s="54"/>
      <c r="OE315" s="54"/>
      <c r="OF315" s="54"/>
      <c r="OG315" s="54"/>
      <c r="OH315" s="54"/>
      <c r="OI315" s="54"/>
      <c r="OJ315" s="54"/>
      <c r="OK315" s="54"/>
      <c r="OL315" s="54"/>
      <c r="OM315" s="54"/>
      <c r="ON315" s="54"/>
      <c r="OO315" s="54"/>
      <c r="OP315" s="54"/>
      <c r="OQ315" s="54"/>
      <c r="OR315" s="54"/>
      <c r="OS315" s="54"/>
      <c r="OT315" s="54"/>
      <c r="OU315" s="54"/>
      <c r="OV315" s="54"/>
      <c r="OW315" s="54"/>
      <c r="OX315" s="54"/>
      <c r="OY315" s="54"/>
      <c r="OZ315" s="54"/>
      <c r="PA315" s="54"/>
      <c r="PB315" s="54"/>
      <c r="PC315" s="54"/>
      <c r="PD315" s="54"/>
      <c r="PE315" s="54"/>
      <c r="PF315" s="54"/>
      <c r="PG315" s="54"/>
      <c r="PH315" s="54"/>
      <c r="PI315" s="54"/>
      <c r="PJ315" s="54"/>
      <c r="PK315" s="54"/>
      <c r="PL315" s="54"/>
      <c r="PM315" s="54"/>
      <c r="PN315" s="54"/>
      <c r="PO315" s="54"/>
      <c r="PP315" s="54"/>
      <c r="PQ315" s="54"/>
      <c r="PR315" s="54"/>
      <c r="PS315" s="54"/>
      <c r="PT315" s="54"/>
      <c r="PU315" s="54"/>
      <c r="PV315" s="54"/>
      <c r="PW315" s="54"/>
      <c r="PX315" s="54"/>
      <c r="PY315" s="54"/>
      <c r="PZ315" s="54"/>
      <c r="QA315" s="54"/>
      <c r="QB315" s="54"/>
      <c r="QC315" s="54"/>
      <c r="QD315" s="54"/>
      <c r="QE315" s="54"/>
      <c r="QF315" s="54"/>
      <c r="QG315" s="54"/>
      <c r="QH315" s="54"/>
      <c r="QI315" s="54"/>
      <c r="QJ315" s="54"/>
      <c r="QK315" s="54"/>
      <c r="QL315" s="54"/>
      <c r="QM315" s="54"/>
      <c r="QN315" s="54"/>
      <c r="QO315" s="54"/>
      <c r="QP315" s="54"/>
      <c r="QQ315" s="54"/>
      <c r="QR315" s="54"/>
      <c r="QS315" s="54"/>
      <c r="QT315" s="54"/>
      <c r="QU315" s="54"/>
    </row>
    <row r="316" spans="2:463" outlineLevel="1">
      <c r="C316" s="6" t="s">
        <v>550</v>
      </c>
      <c r="D316" s="208"/>
      <c r="E316" s="208">
        <f>H64</f>
        <v>0</v>
      </c>
      <c r="F316" s="152"/>
      <c r="G316" s="32"/>
      <c r="H316" s="99"/>
      <c r="I316" s="54">
        <f ca="1">I76-I314</f>
        <v>1169435.1511936001</v>
      </c>
      <c r="J316" s="54">
        <f ca="1">SUM($I75:J75)-J314</f>
        <v>1247388.4011936001</v>
      </c>
      <c r="K316" s="54">
        <f ca="1">SUM($I75:K75)-K314</f>
        <v>1325341.6511936001</v>
      </c>
      <c r="L316" s="54">
        <f ca="1">SUM($I75:L75)-L314</f>
        <v>1403294.9011936001</v>
      </c>
      <c r="M316" s="54">
        <f ca="1">SUM($I75:M75)-M314</f>
        <v>1481248.1511936001</v>
      </c>
      <c r="N316" s="54">
        <f ca="1">SUM($I75:N75)-N314</f>
        <v>5352641.5841436004</v>
      </c>
      <c r="O316" s="54">
        <f ca="1">SUM($I75:O75)-O314</f>
        <v>5855706.3772396715</v>
      </c>
      <c r="P316" s="54">
        <f ca="1">SUM($I75:P75)-P314</f>
        <v>6112254.9897801867</v>
      </c>
      <c r="Q316" s="54">
        <f ca="1">SUM($I75:Q75)-Q314</f>
        <v>6368649.5467651468</v>
      </c>
      <c r="R316" s="54">
        <f ca="1">SUM($I75:R75)-R314</f>
        <v>6877535.6593056619</v>
      </c>
      <c r="S316" s="54">
        <f ca="1">SUM($I75:S75)-S314</f>
        <v>7139411.466290622</v>
      </c>
      <c r="T316" s="54">
        <f ca="1">SUM($I75:T75)-T314</f>
        <v>7402416.4677200262</v>
      </c>
      <c r="U316" s="54">
        <f ca="1">SUM($I75:U75)-U314</f>
        <v>9301587.527793875</v>
      </c>
      <c r="V316" s="54">
        <f ca="1">SUM($I75:V75)-V314</f>
        <v>9668356.1958899461</v>
      </c>
      <c r="W316" s="54">
        <f ca="1">SUM($I75:W75)-W314</f>
        <v>9871623.3500971291</v>
      </c>
      <c r="X316" s="54">
        <f ca="1">SUM($I75:X75)-X314</f>
        <v>11114611.573748756</v>
      </c>
      <c r="Y316" s="54">
        <f ca="1">SUM($I75:Y75)-Y314</f>
        <v>11326134.630733715</v>
      </c>
      <c r="Z316" s="54">
        <f ca="1">SUM($I75:Z75)-Z314</f>
        <v>11888125.437718675</v>
      </c>
      <c r="AA316" s="54">
        <f ca="1">SUM($I75:AA75)-AA314</f>
        <v>13363861.754247181</v>
      </c>
      <c r="AB316" s="54">
        <f ca="1">SUM($I75:AB75)-AB314</f>
        <v>13521338.752025688</v>
      </c>
      <c r="AC316" s="54">
        <f ca="1">SUM($I75:AC75)-AC314</f>
        <v>14279529.721079554</v>
      </c>
      <c r="AD316" s="54">
        <f ca="1">SUM($I75:AD75)-AD314</f>
        <v>14361662.971079554</v>
      </c>
      <c r="AE316" s="54">
        <f ca="1">SUM($I75:AE75)-AE314</f>
        <v>14444942.054412888</v>
      </c>
      <c r="AF316" s="54">
        <f ca="1">SUM($I75:AF75)-AF314</f>
        <v>14528221.137746222</v>
      </c>
      <c r="AG316" s="54">
        <f ca="1">SUM($I75:AG75)-AG314</f>
        <v>14438200.25034252</v>
      </c>
      <c r="AH316" s="54">
        <f ca="1">SUM($I75:AH75)-AH314</f>
        <v>14348179.362938818</v>
      </c>
      <c r="AI316" s="54">
        <f ca="1">SUM($I75:AI75)-AI314</f>
        <v>14258158.475535115</v>
      </c>
      <c r="AJ316" s="54">
        <f ca="1">SUM($I75:AJ75)-AJ314</f>
        <v>14168137.588131411</v>
      </c>
      <c r="AK316" s="54">
        <f ca="1">SUM($I75:AK75)-AK314</f>
        <v>14078116.700727709</v>
      </c>
      <c r="AL316" s="54">
        <f ca="1">SUM($I75:AL75)-AL314</f>
        <v>13988095.813324006</v>
      </c>
      <c r="AM316" s="54">
        <f ca="1">SUM($I75:AM75)-AM314</f>
        <v>13898074.925920304</v>
      </c>
      <c r="AN316" s="54">
        <f ca="1">SUM($I75:AN75)-AN314</f>
        <v>13808054.038516602</v>
      </c>
      <c r="AO316" s="54">
        <f ca="1">SUM($I75:AO75)-AO314</f>
        <v>13718033.151112899</v>
      </c>
      <c r="AP316" s="54">
        <f ca="1">SUM($I75:AP75)-AP314</f>
        <v>13628012.263709195</v>
      </c>
      <c r="AQ316" s="54">
        <f ca="1">SUM($I75:AQ75)-AQ314</f>
        <v>13537991.376305493</v>
      </c>
      <c r="AR316" s="54">
        <f ca="1">SUM($I75:AR75)-AR314</f>
        <v>13447970.48890179</v>
      </c>
      <c r="AS316" s="54">
        <f ca="1">SUM($I75:AS75)-AS314</f>
        <v>13357949.601498088</v>
      </c>
      <c r="AT316" s="54">
        <f ca="1">SUM($I75:AT75)-AT314</f>
        <v>13267928.714094386</v>
      </c>
      <c r="AU316" s="54">
        <f ca="1">SUM($I75:AU75)-AU314</f>
        <v>13177907.826690683</v>
      </c>
      <c r="AV316" s="54">
        <f ca="1">SUM($I75:AV75)-AV314</f>
        <v>13087886.939286981</v>
      </c>
      <c r="AW316" s="54">
        <f ca="1">SUM($I75:AW75)-AW314</f>
        <v>12997866.051883278</v>
      </c>
      <c r="AX316" s="54">
        <f ca="1">SUM($I75:AX75)-AX314</f>
        <v>12907845.164479576</v>
      </c>
      <c r="AY316" s="54">
        <f ca="1">SUM($I75:AY75)-AY314</f>
        <v>12817824.277075872</v>
      </c>
      <c r="AZ316" s="54">
        <f ca="1">SUM($I75:AZ75)-AZ314</f>
        <v>12727803.389672169</v>
      </c>
      <c r="BA316" s="54">
        <f ca="1">SUM($I75:BA75)-BA314</f>
        <v>12637782.502268467</v>
      </c>
      <c r="BB316" s="54">
        <f ca="1">SUM($I75:BB75)-BB314</f>
        <v>12547761.614864765</v>
      </c>
      <c r="BC316" s="54">
        <f ca="1">SUM($I75:BC75)-BC314</f>
        <v>12457740.727461062</v>
      </c>
      <c r="BD316" s="54">
        <f ca="1">SUM($I75:BD75)-BD314</f>
        <v>12367719.84005736</v>
      </c>
      <c r="BE316" s="54">
        <f ca="1">SUM($I75:BE75)-BE314</f>
        <v>12277698.952653658</v>
      </c>
      <c r="BF316" s="54">
        <f ca="1">SUM($I75:BF75)-BF314</f>
        <v>12187678.065249953</v>
      </c>
      <c r="BG316" s="54">
        <f ca="1">SUM($I75:BG75)-BG314</f>
        <v>12097657.177846251</v>
      </c>
      <c r="BH316" s="54">
        <f ca="1">SUM($I75:BH75)-BH314</f>
        <v>12007636.290442549</v>
      </c>
      <c r="BI316" s="54">
        <f ca="1">SUM($I75:BI75)-BI314</f>
        <v>11917615.403038844</v>
      </c>
      <c r="BJ316" s="54">
        <f ca="1">SUM($I75:BJ75)-BJ314</f>
        <v>11827594.515635142</v>
      </c>
      <c r="BK316" s="54">
        <f ca="1">SUM($I75:BK75)-BK314</f>
        <v>11737573.62823144</v>
      </c>
      <c r="BL316" s="54">
        <f ca="1">SUM($I75:BL75)-BL314</f>
        <v>11647552.740827737</v>
      </c>
      <c r="BM316" s="54">
        <f ca="1">SUM($I75:BM75)-BM314</f>
        <v>11557531.853424035</v>
      </c>
      <c r="BN316" s="54">
        <f ca="1">SUM($I75:BN75)-BN314</f>
        <v>11467510.966020331</v>
      </c>
      <c r="BO316" s="54">
        <f ca="1">SUM($I75:BO75)-BO314</f>
        <v>11377490.078616628</v>
      </c>
      <c r="BP316" s="54">
        <f ca="1">SUM($I75:BP75)-BP314</f>
        <v>11287469.191212926</v>
      </c>
      <c r="BQ316" s="54">
        <f ca="1">SUM($I75:BQ75)-BQ314</f>
        <v>11197448.303809222</v>
      </c>
      <c r="BR316" s="54">
        <f ca="1">SUM($I75:BR75)-BR314</f>
        <v>11107427.416405519</v>
      </c>
      <c r="BS316" s="54">
        <f ca="1">SUM($I75:BS75)-BS314</f>
        <v>11017406.529001817</v>
      </c>
      <c r="BT316" s="54">
        <f ca="1">SUM($I75:BT75)-BT314</f>
        <v>10927385.641598115</v>
      </c>
      <c r="BU316" s="54">
        <f ca="1">SUM($I75:BU75)-BU314</f>
        <v>10837364.754194412</v>
      </c>
      <c r="BV316" s="54">
        <f ca="1">SUM($I75:BV75)-BV314</f>
        <v>10747343.866790708</v>
      </c>
      <c r="BW316" s="54">
        <f ca="1">SUM($I75:BW75)-BW314</f>
        <v>10657322.979387006</v>
      </c>
      <c r="BX316" s="54">
        <f ca="1">SUM($I75:BX75)-BX314</f>
        <v>10567302.091983303</v>
      </c>
      <c r="BY316" s="54">
        <f ca="1">SUM($I75:BY75)-BY314</f>
        <v>10477281.204579599</v>
      </c>
      <c r="BZ316" s="54">
        <f ca="1">SUM($I75:BZ75)-BZ314</f>
        <v>10387260.317175897</v>
      </c>
      <c r="CA316" s="54">
        <f ca="1">SUM($I75:CA75)-CA314</f>
        <v>10297239.429772194</v>
      </c>
      <c r="CB316" s="54">
        <f ca="1">SUM($I75:CB75)-CB314</f>
        <v>10207218.542368492</v>
      </c>
      <c r="CC316" s="54">
        <f ca="1">SUM($I75:CC75)-CC314</f>
        <v>10117197.65496479</v>
      </c>
      <c r="CD316" s="54">
        <f ca="1">SUM($I75:CD75)-CD314</f>
        <v>10027176.767561087</v>
      </c>
      <c r="CE316" s="54">
        <f ca="1">SUM($I75:CE75)-CE314</f>
        <v>9937155.880157385</v>
      </c>
      <c r="CF316" s="54">
        <f ca="1">SUM($I75:CF75)-CF314</f>
        <v>9847134.9927536827</v>
      </c>
      <c r="CG316" s="54">
        <f ca="1">SUM($I75:CG75)-CG314</f>
        <v>9757114.1053499803</v>
      </c>
      <c r="CH316" s="54">
        <f ca="1">SUM($I75:CH75)-CH314</f>
        <v>9667093.2179462779</v>
      </c>
      <c r="CI316" s="54">
        <f ca="1">SUM($I75:CI75)-CI314</f>
        <v>9577072.3305425756</v>
      </c>
      <c r="CJ316" s="54">
        <f ca="1">SUM($I75:CJ75)-CJ314</f>
        <v>9487051.4431388732</v>
      </c>
      <c r="CK316" s="54">
        <f ca="1">SUM($I75:CK75)-CK314</f>
        <v>9397030.5557351708</v>
      </c>
      <c r="CL316" s="54">
        <f ca="1">SUM($I75:CL75)-CL314</f>
        <v>9307009.6683314685</v>
      </c>
      <c r="CM316" s="54">
        <f ca="1">SUM($I75:CM75)-CM314</f>
        <v>9216988.7809277661</v>
      </c>
      <c r="CN316" s="54">
        <f ca="1">SUM($I75:CN75)-CN314</f>
        <v>9126967.8935240638</v>
      </c>
      <c r="CO316" s="54">
        <f ca="1">SUM($I75:CO75)-CO314</f>
        <v>9039622.0061203614</v>
      </c>
      <c r="CP316" s="54">
        <f ca="1">SUM($I75:CP75)-CP314</f>
        <v>8952276.118716659</v>
      </c>
      <c r="CQ316" s="54">
        <f ca="1">SUM($I75:CQ75)-CQ314</f>
        <v>8864930.2313129567</v>
      </c>
      <c r="CR316" s="54">
        <f ca="1">SUM($I75:CR75)-CR314</f>
        <v>8777584.3439092543</v>
      </c>
      <c r="CS316" s="54">
        <f ca="1">SUM($I75:CS75)-CS314</f>
        <v>8690238.4565055519</v>
      </c>
      <c r="CT316" s="54">
        <f ca="1">SUM($I75:CT75)-CT314</f>
        <v>8602892.5691018496</v>
      </c>
      <c r="CU316" s="54">
        <f ca="1">SUM($I75:CU75)-CU314</f>
        <v>8515546.6816981472</v>
      </c>
      <c r="CV316" s="54">
        <f ca="1">SUM($I75:CV75)-CV314</f>
        <v>8428200.7942944448</v>
      </c>
      <c r="CW316" s="54">
        <f ca="1">SUM($I75:CW75)-CW314</f>
        <v>8340854.9068907425</v>
      </c>
      <c r="CX316" s="54">
        <f ca="1">SUM($I75:CX75)-CX314</f>
        <v>8253509.0194870401</v>
      </c>
      <c r="CY316" s="54">
        <f ca="1">SUM($I75:CY75)-CY314</f>
        <v>8166163.1320833378</v>
      </c>
      <c r="CZ316" s="54">
        <f ca="1">SUM($I75:CZ75)-CZ314</f>
        <v>8078817.2446796354</v>
      </c>
      <c r="DA316" s="54">
        <f ca="1">SUM($I75:DA75)-DA314</f>
        <v>7991471.357275933</v>
      </c>
      <c r="DB316" s="54">
        <f ca="1">SUM($I75:DB75)-DB314</f>
        <v>7904125.4698722307</v>
      </c>
      <c r="DC316" s="54">
        <f ca="1">SUM($I75:DC75)-DC314</f>
        <v>7816779.5824685283</v>
      </c>
      <c r="DD316" s="54">
        <f ca="1">SUM($I75:DD75)-DD314</f>
        <v>7729433.6950648259</v>
      </c>
      <c r="DE316" s="54">
        <f ca="1">SUM($I75:DE75)-DE314</f>
        <v>7642087.8076611236</v>
      </c>
      <c r="DF316" s="54">
        <f ca="1">SUM($I75:DF75)-DF314</f>
        <v>7554741.9202574212</v>
      </c>
      <c r="DG316" s="54">
        <f ca="1">SUM($I75:DG75)-DG314</f>
        <v>7467396.0328537188</v>
      </c>
      <c r="DH316" s="54">
        <f ca="1">SUM($I75:DH75)-DH314</f>
        <v>7380050.1454500165</v>
      </c>
      <c r="DI316" s="54">
        <f ca="1">SUM($I75:DI75)-DI314</f>
        <v>7292704.2580463141</v>
      </c>
      <c r="DJ316" s="54">
        <f ca="1">SUM($I75:DJ75)-DJ314</f>
        <v>7205358.3706426118</v>
      </c>
      <c r="DK316" s="54">
        <f ca="1">SUM($I75:DK75)-DK314</f>
        <v>7118012.4832389094</v>
      </c>
      <c r="DL316" s="54">
        <f ca="1">SUM($I75:DL75)-DL314</f>
        <v>7030666.595835207</v>
      </c>
      <c r="DM316" s="54">
        <f ca="1">SUM($I75:DM75)-DM314</f>
        <v>6978226.6470889114</v>
      </c>
      <c r="DN316" s="54">
        <f ca="1">SUM($I75:DN75)-DN314</f>
        <v>6925786.6983426157</v>
      </c>
      <c r="DO316" s="54">
        <f ca="1">SUM($I75:DO75)-DO314</f>
        <v>6873346.7495963201</v>
      </c>
      <c r="DP316" s="54">
        <f ca="1">SUM($I75:DP75)-DP314</f>
        <v>6820906.8008500244</v>
      </c>
      <c r="DQ316" s="54">
        <f ca="1">SUM($I75:DQ75)-DQ314</f>
        <v>6768466.8521037288</v>
      </c>
      <c r="DR316" s="54">
        <f ca="1">SUM($I75:DR75)-DR314</f>
        <v>6716026.9033574332</v>
      </c>
      <c r="DS316" s="54">
        <f ca="1">SUM($I75:DS75)-DS314</f>
        <v>6663586.9546111375</v>
      </c>
      <c r="DT316" s="54">
        <f ca="1">SUM($I75:DT75)-DT314</f>
        <v>6611147.0058648419</v>
      </c>
      <c r="DU316" s="54">
        <f ca="1">SUM($I75:DU75)-DU314</f>
        <v>6558707.0571185462</v>
      </c>
      <c r="DV316" s="54">
        <f ca="1">SUM($I75:DV75)-DV314</f>
        <v>6506267.1083722506</v>
      </c>
      <c r="DW316" s="54">
        <f ca="1">SUM($I75:DW75)-DW314</f>
        <v>6453827.1596259549</v>
      </c>
      <c r="DX316" s="54">
        <f ca="1">SUM($I75:DX75)-DX314</f>
        <v>6401387.2108796593</v>
      </c>
      <c r="DY316" s="54">
        <f ca="1">SUM($I75:DY75)-DY314</f>
        <v>6348947.2621333636</v>
      </c>
      <c r="DZ316" s="54">
        <f ca="1">SUM($I75:DZ75)-DZ314</f>
        <v>6296507.313387068</v>
      </c>
      <c r="EA316" s="54">
        <f ca="1">SUM($I75:EA75)-EA314</f>
        <v>6244067.3646407723</v>
      </c>
      <c r="EB316" s="54">
        <f ca="1">SUM($I75:EB75)-EB314</f>
        <v>6191627.4158944767</v>
      </c>
      <c r="EC316" s="54">
        <f ca="1">SUM($I75:EC75)-EC314</f>
        <v>6139187.4671481811</v>
      </c>
      <c r="ED316" s="54">
        <f ca="1">SUM($I75:ED75)-ED314</f>
        <v>6086747.5184018854</v>
      </c>
      <c r="EE316" s="54">
        <f ca="1">SUM($I75:EE75)-EE314</f>
        <v>6034307.5696555898</v>
      </c>
      <c r="EF316" s="54">
        <f ca="1">SUM($I75:EF75)-EF314</f>
        <v>5981867.6209092941</v>
      </c>
      <c r="EG316" s="54">
        <f ca="1">SUM($I75:EG75)-EG314</f>
        <v>5929427.6721629985</v>
      </c>
      <c r="EH316" s="54">
        <f ca="1">SUM($I75:EH75)-EH314</f>
        <v>5876987.7234167028</v>
      </c>
      <c r="EI316" s="54">
        <f ca="1">SUM($I75:EI75)-EI314</f>
        <v>5824547.7746704072</v>
      </c>
      <c r="EJ316" s="54">
        <f ca="1">SUM($I75:EJ75)-EJ314</f>
        <v>5772107.8259241115</v>
      </c>
      <c r="EK316" s="54">
        <f ca="1">SUM($I75:EK75)-EK314</f>
        <v>5719667.8771778159</v>
      </c>
      <c r="EL316" s="54">
        <f ca="1">SUM($I75:EL75)-EL314</f>
        <v>5667227.9284315202</v>
      </c>
      <c r="EM316" s="54">
        <f ca="1">SUM($I75:EM75)-EM314</f>
        <v>5614787.9796852246</v>
      </c>
      <c r="EN316" s="54">
        <f ca="1">SUM($I75:EN75)-EN314</f>
        <v>5562348.0309389289</v>
      </c>
      <c r="EO316" s="54">
        <f ca="1">SUM($I75:EO75)-EO314</f>
        <v>5509908.0821926333</v>
      </c>
      <c r="EP316" s="54">
        <f ca="1">SUM($I75:EP75)-EP314</f>
        <v>5457468.1334463377</v>
      </c>
      <c r="EQ316" s="54">
        <f ca="1">SUM($I75:EQ75)-EQ314</f>
        <v>5405064.8513667099</v>
      </c>
      <c r="ER316" s="54">
        <f ca="1">SUM($I75:ER75)-ER314</f>
        <v>5352661.5692870822</v>
      </c>
      <c r="ES316" s="54">
        <f ca="1">SUM($I75:ES75)-ES314</f>
        <v>5300258.2872074544</v>
      </c>
      <c r="ET316" s="54">
        <f ca="1">SUM($I75:ET75)-ET314</f>
        <v>5247855.0051278267</v>
      </c>
      <c r="EU316" s="54">
        <f ca="1">SUM($I75:EU75)-EU314</f>
        <v>5195451.723048199</v>
      </c>
      <c r="EV316" s="54">
        <f ca="1">SUM($I75:EV75)-EV314</f>
        <v>5143048.4409685712</v>
      </c>
      <c r="EW316" s="54">
        <f ca="1">SUM($I75:EW75)-EW314</f>
        <v>5109498.8686774764</v>
      </c>
      <c r="EX316" s="54">
        <f ca="1">SUM($I75:EX75)-EX314</f>
        <v>5075949.2963863816</v>
      </c>
      <c r="EY316" s="54">
        <f ca="1">SUM($I75:EY75)-EY314</f>
        <v>5042399.7240952868</v>
      </c>
      <c r="EZ316" s="54">
        <f ca="1">SUM($I75:EZ75)-EZ314</f>
        <v>5008850.151804192</v>
      </c>
      <c r="FA316" s="54">
        <f ca="1">SUM($I75:FA75)-FA314</f>
        <v>4975300.5795130972</v>
      </c>
      <c r="FB316" s="54">
        <f ca="1">SUM($I75:FB75)-FB314</f>
        <v>4941751.0072220024</v>
      </c>
      <c r="FC316" s="54">
        <f ca="1">SUM($I75:FC75)-FC314</f>
        <v>4908201.4349309076</v>
      </c>
      <c r="FD316" s="54">
        <f ca="1">SUM($I75:FD75)-FD314</f>
        <v>4874651.8626398128</v>
      </c>
      <c r="FE316" s="54">
        <f ca="1">SUM($I75:FE75)-FE314</f>
        <v>4841102.2903487179</v>
      </c>
      <c r="FF316" s="54">
        <f ca="1">SUM($I75:FF75)-FF314</f>
        <v>4807552.7180576231</v>
      </c>
      <c r="FG316" s="54">
        <f ca="1">SUM($I75:FG75)-FG314</f>
        <v>4774003.1457665283</v>
      </c>
      <c r="FH316" s="54">
        <f ca="1">SUM($I75:FH75)-FH314</f>
        <v>4740453.5734754335</v>
      </c>
      <c r="FI316" s="54">
        <f ca="1">SUM($I75:FI75)-FI314</f>
        <v>4706904.0011843387</v>
      </c>
      <c r="FJ316" s="54">
        <f ca="1">SUM($I75:FJ75)-FJ314</f>
        <v>4673354.4288932439</v>
      </c>
      <c r="FK316" s="54">
        <f ca="1">SUM($I75:FK75)-FK314</f>
        <v>4639804.8566021491</v>
      </c>
      <c r="FL316" s="54">
        <f ca="1">SUM($I75:FL75)-FL314</f>
        <v>4606255.2843110543</v>
      </c>
      <c r="FM316" s="54">
        <f ca="1">SUM($I75:FM75)-FM314</f>
        <v>4572705.7120199595</v>
      </c>
      <c r="FN316" s="54">
        <f ca="1">SUM($I75:FN75)-FN314</f>
        <v>4539156.1397288647</v>
      </c>
      <c r="FO316" s="54">
        <f ca="1">SUM($I75:FO75)-FO314</f>
        <v>4505606.5674377698</v>
      </c>
      <c r="FP316" s="54">
        <f ca="1">SUM($I75:FP75)-FP314</f>
        <v>4472056.995146675</v>
      </c>
      <c r="FQ316" s="54">
        <f ca="1">SUM($I75:FQ75)-FQ314</f>
        <v>4438507.4228555802</v>
      </c>
      <c r="FR316" s="54">
        <f ca="1">SUM($I75:FR75)-FR314</f>
        <v>4404957.8505644854</v>
      </c>
      <c r="FS316" s="54">
        <f ca="1">SUM($I75:FS75)-FS314</f>
        <v>4371408.2782733906</v>
      </c>
      <c r="FT316" s="54">
        <f ca="1">SUM($I75:FT75)-FT314</f>
        <v>4337858.7059822958</v>
      </c>
      <c r="FU316" s="54">
        <f ca="1">SUM($I75:FU75)-FU314</f>
        <v>4304309.133691201</v>
      </c>
      <c r="FV316" s="54">
        <f ca="1">SUM($I75:FV75)-FV314</f>
        <v>4270759.5614001062</v>
      </c>
      <c r="FW316" s="54">
        <f ca="1">SUM($I75:FW75)-FW314</f>
        <v>4237209.9891090114</v>
      </c>
      <c r="FX316" s="54">
        <f ca="1">SUM($I75:FX75)-FX314</f>
        <v>4203660.4168179166</v>
      </c>
      <c r="FY316" s="54">
        <f ca="1">SUM($I75:FY75)-FY314</f>
        <v>4170110.8445268217</v>
      </c>
      <c r="FZ316" s="54">
        <f ca="1">SUM($I75:FZ75)-FZ314</f>
        <v>4136561.2722357269</v>
      </c>
      <c r="GA316" s="54">
        <f ca="1">SUM($I75:GA75)-GA314</f>
        <v>4112907.1951827276</v>
      </c>
      <c r="GB316" s="54">
        <f ca="1">SUM($I75:GB75)-GB314</f>
        <v>4089253.1181297284</v>
      </c>
      <c r="GC316" s="54">
        <f ca="1">SUM($I75:GC75)-GC314</f>
        <v>4065599.0410767291</v>
      </c>
      <c r="GD316" s="54">
        <f ca="1">SUM($I75:GD75)-GD314</f>
        <v>4041944.9640237298</v>
      </c>
      <c r="GE316" s="54">
        <f ca="1">SUM($I75:GE75)-GE314</f>
        <v>4018290.8869707305</v>
      </c>
      <c r="GF316" s="54">
        <f ca="1">SUM($I75:GF75)-GF314</f>
        <v>3994636.8099177312</v>
      </c>
      <c r="GG316" s="54">
        <f ca="1">SUM($I75:GG75)-GG314</f>
        <v>3970982.7328647319</v>
      </c>
      <c r="GH316" s="54">
        <f ca="1">SUM($I75:GH75)-GH314</f>
        <v>3947328.6558117326</v>
      </c>
      <c r="GI316" s="54">
        <f ca="1">SUM($I75:GI75)-GI314</f>
        <v>3923674.5787587333</v>
      </c>
      <c r="GJ316" s="54">
        <f ca="1">SUM($I75:GJ75)-GJ314</f>
        <v>3900020.5017057341</v>
      </c>
      <c r="GK316" s="54">
        <f ca="1">SUM($I75:GK75)-GK314</f>
        <v>3876366.4246527348</v>
      </c>
      <c r="GL316" s="54">
        <f ca="1">SUM($I75:GL75)-GL314</f>
        <v>3852712.3475997355</v>
      </c>
      <c r="GM316" s="54">
        <f ca="1">SUM($I75:GM75)-GM314</f>
        <v>3829058.2705467362</v>
      </c>
      <c r="GN316" s="54">
        <f ca="1">SUM($I75:GN75)-GN314</f>
        <v>3805404.1934937369</v>
      </c>
      <c r="GO316" s="54">
        <f ca="1">SUM($I75:GO75)-GO314</f>
        <v>3781750.1164407376</v>
      </c>
      <c r="GP316" s="54">
        <f ca="1">SUM($I75:GP75)-GP314</f>
        <v>3758096.0393877383</v>
      </c>
      <c r="GQ316" s="54">
        <f ca="1">SUM($I75:GQ75)-GQ314</f>
        <v>3734441.962334739</v>
      </c>
      <c r="GR316" s="54">
        <f ca="1">SUM($I75:GR75)-GR314</f>
        <v>3710787.8852817398</v>
      </c>
      <c r="GS316" s="54">
        <f ca="1">SUM($I75:GS75)-GS314</f>
        <v>3687133.8082287405</v>
      </c>
      <c r="GT316" s="54">
        <f ca="1">SUM($I75:GT75)-GT314</f>
        <v>3663479.7311757412</v>
      </c>
      <c r="GU316" s="54">
        <f ca="1">SUM($I75:GU75)-GU314</f>
        <v>3639825.6541227419</v>
      </c>
      <c r="GV316" s="54">
        <f ca="1">SUM($I75:GV75)-GV314</f>
        <v>3616171.5770697426</v>
      </c>
      <c r="GW316" s="54">
        <f ca="1">SUM($I75:GW75)-GW314</f>
        <v>3592517.5000167433</v>
      </c>
      <c r="GX316" s="54">
        <f ca="1">SUM($I75:GX75)-GX314</f>
        <v>3568863.422963744</v>
      </c>
      <c r="GY316" s="54">
        <f ca="1">SUM($I75:GY75)-GY314</f>
        <v>3545209.3459107447</v>
      </c>
      <c r="GZ316" s="54">
        <f ca="1">SUM($I75:GZ75)-GZ314</f>
        <v>3521555.2688577455</v>
      </c>
      <c r="HA316" s="54">
        <f ca="1">SUM($I75:HA75)-HA314</f>
        <v>3497901.1918047462</v>
      </c>
      <c r="HB316" s="54">
        <f ca="1">SUM($I75:HB75)-HB314</f>
        <v>3474247.1147517469</v>
      </c>
      <c r="HC316" s="54">
        <f ca="1">SUM($I75:HC75)-HC314</f>
        <v>3450593.0376987476</v>
      </c>
      <c r="HD316" s="54">
        <f ca="1">SUM($I75:HD75)-HD314</f>
        <v>3426938.9606457483</v>
      </c>
      <c r="HE316" s="54">
        <f ca="1">SUM($I75:HE75)-HE314</f>
        <v>3403284.883592749</v>
      </c>
      <c r="HF316" s="54">
        <f ca="1">SUM($I75:HF75)-HF314</f>
        <v>3379630.8065397497</v>
      </c>
      <c r="HG316" s="54">
        <f ca="1">SUM($I75:HG75)-HG314</f>
        <v>3355976.7294867504</v>
      </c>
      <c r="HH316" s="54">
        <f ca="1">SUM($I75:HH75)-HH314</f>
        <v>3332322.6524337512</v>
      </c>
      <c r="HI316" s="54">
        <f ca="1">SUM($I75:HI75)-HI314</f>
        <v>3308668.5753807519</v>
      </c>
      <c r="HJ316" s="54">
        <f ca="1">SUM($I75:HJ75)-HJ314</f>
        <v>3285014.4983277526</v>
      </c>
      <c r="HK316" s="54">
        <f ca="1">SUM($I75:HK75)-HK314</f>
        <v>3261360.4212747533</v>
      </c>
      <c r="HL316" s="54">
        <f ca="1">SUM($I75:HL75)-HL314</f>
        <v>3237706.344221754</v>
      </c>
      <c r="HM316" s="54">
        <f ca="1">SUM($I75:HM75)-HM314</f>
        <v>3214052.2671687547</v>
      </c>
      <c r="HN316" s="54">
        <f ca="1">SUM($I75:HN75)-HN314</f>
        <v>3190398.1901157554</v>
      </c>
      <c r="HO316" s="54">
        <f ca="1">SUM($I75:HO75)-HO314</f>
        <v>3166744.1130627561</v>
      </c>
      <c r="HP316" s="54">
        <f ca="1">SUM($I75:HP75)-HP314</f>
        <v>3143090.0360097568</v>
      </c>
      <c r="HQ316" s="54">
        <f ca="1">SUM($I75:HQ75)-HQ314</f>
        <v>3119435.9589567576</v>
      </c>
      <c r="HR316" s="54">
        <f ca="1">SUM($I75:HR75)-HR314</f>
        <v>3095781.8819037583</v>
      </c>
      <c r="HS316" s="54">
        <f ca="1">SUM($I75:HS75)-HS314</f>
        <v>3072127.804850759</v>
      </c>
      <c r="HT316" s="54">
        <f ca="1">SUM($I75:HT75)-HT314</f>
        <v>3048473.7277977597</v>
      </c>
      <c r="HU316" s="54">
        <f ca="1">SUM($I75:HU75)-HU314</f>
        <v>3024819.6507447604</v>
      </c>
      <c r="HV316" s="54">
        <f ca="1">SUM($I75:HV75)-HV314</f>
        <v>3001165.5736917611</v>
      </c>
      <c r="HW316" s="54">
        <f ca="1">SUM($I75:HW75)-HW314</f>
        <v>2977511.4966387618</v>
      </c>
      <c r="HX316" s="54">
        <f ca="1">SUM($I75:HX75)-HX314</f>
        <v>2953857.4195857625</v>
      </c>
      <c r="HY316" s="54">
        <f ca="1">SUM($I75:HY75)-HY314</f>
        <v>2930203.3425327633</v>
      </c>
      <c r="HZ316" s="54">
        <f ca="1">SUM($I75:HZ75)-HZ314</f>
        <v>2906549.265479764</v>
      </c>
      <c r="IA316" s="54">
        <f ca="1">SUM($I75:IA75)-IA314</f>
        <v>2882895.1884267647</v>
      </c>
      <c r="IB316" s="54">
        <f ca="1">SUM($I75:IB75)-IB314</f>
        <v>2859241.1113737654</v>
      </c>
      <c r="IC316" s="54">
        <f ca="1">SUM($I75:IC75)-IC314</f>
        <v>2835587.0343207661</v>
      </c>
      <c r="ID316" s="54">
        <f ca="1">SUM($I75:ID75)-ID314</f>
        <v>2811932.9572677668</v>
      </c>
      <c r="IE316" s="54">
        <f ca="1">SUM($I75:IE75)-IE314</f>
        <v>2788278.8802147675</v>
      </c>
      <c r="IF316" s="54">
        <f ca="1">SUM($I75:IF75)-IF314</f>
        <v>2764624.8031617682</v>
      </c>
      <c r="IG316" s="54">
        <f ca="1">SUM($I75:IG75)-IG314</f>
        <v>2740970.726108769</v>
      </c>
      <c r="IH316" s="54">
        <f ca="1">SUM($I75:IH75)-IH314</f>
        <v>2717316.6490557697</v>
      </c>
      <c r="II316" s="54">
        <f ca="1">SUM($I75:II75)-II314</f>
        <v>2701425.3454243839</v>
      </c>
      <c r="IJ316" s="54">
        <f ca="1">SUM($I75:IJ75)-IJ314</f>
        <v>2677756.0819725804</v>
      </c>
      <c r="IK316" s="54">
        <f ca="1">SUM($I75:IK75)-IK314</f>
        <v>2654086.8185207769</v>
      </c>
      <c r="IL316" s="54">
        <f ca="1">SUM($I75:IL75)-IL314</f>
        <v>2630417.5550689735</v>
      </c>
      <c r="IM316" s="54">
        <f ca="1">SUM($I75:IM75)-IM314</f>
        <v>2606748.29161717</v>
      </c>
      <c r="IN316" s="54">
        <f ca="1">SUM($I75:IN75)-IN314</f>
        <v>2583079.0281653665</v>
      </c>
      <c r="IO316" s="54">
        <f ca="1">SUM($I75:IO75)-IO314</f>
        <v>4952329.1490042899</v>
      </c>
      <c r="IP316" s="54">
        <f ca="1">SUM($I75:IP75)-IP314</f>
        <v>4928659.8855524864</v>
      </c>
      <c r="IQ316" s="54">
        <f ca="1">SUM($I75:IQ75)-IQ314</f>
        <v>4904990.6221006829</v>
      </c>
      <c r="IR316" s="54">
        <f ca="1">SUM($I75:IR75)-IR314</f>
        <v>4881321.3586488795</v>
      </c>
      <c r="IS316" s="54">
        <f ca="1">SUM($I75:IS75)-IS314</f>
        <v>4857652.095197076</v>
      </c>
      <c r="IT316" s="54">
        <f ca="1">SUM($I75:IT75)-IT314</f>
        <v>4833982.8317452725</v>
      </c>
      <c r="IU316" s="54">
        <f ca="1">SUM($I75:IU75)-IU314</f>
        <v>4810313.568293469</v>
      </c>
      <c r="IV316" s="54">
        <f ca="1">SUM($I75:IV75)-IV314</f>
        <v>4786644.3048416656</v>
      </c>
      <c r="IW316" s="54">
        <f ca="1">SUM($I75:IW75)-IW314</f>
        <v>4762975.0413898621</v>
      </c>
      <c r="IX316" s="54">
        <f ca="1">SUM($I75:IX75)-IX314</f>
        <v>4739305.7779380586</v>
      </c>
      <c r="IY316" s="54">
        <f ca="1">SUM($I75:IY75)-IY314</f>
        <v>4715636.5144862551</v>
      </c>
      <c r="IZ316" s="54">
        <f ca="1">SUM($I75:IZ75)-IZ314</f>
        <v>4691967.2510344516</v>
      </c>
      <c r="JA316" s="54">
        <f ca="1">SUM($I75:JA75)-JA314</f>
        <v>4668297.9875826482</v>
      </c>
      <c r="JB316" s="54">
        <f ca="1">SUM($I75:JB75)-JB314</f>
        <v>4644628.7241308447</v>
      </c>
      <c r="JC316" s="54">
        <f ca="1">SUM($I75:JC75)-JC314</f>
        <v>4620959.4606790412</v>
      </c>
      <c r="JD316" s="54">
        <f ca="1">SUM($I75:JD75)-JD314</f>
        <v>4597290.1972272377</v>
      </c>
      <c r="JE316" s="54">
        <f ca="1">SUM($I75:JE75)-JE314</f>
        <v>4573620.9337754343</v>
      </c>
      <c r="JF316" s="54">
        <f ca="1">SUM($I75:JF75)-JF314</f>
        <v>4549951.6703236308</v>
      </c>
      <c r="JG316" s="54">
        <f ca="1">SUM($I75:JG75)-JG314</f>
        <v>4526282.4068718273</v>
      </c>
      <c r="JH316" s="54">
        <f ca="1">SUM($I75:JH75)-JH314</f>
        <v>4502613.1434200238</v>
      </c>
      <c r="JI316" s="54">
        <f ca="1">SUM($I75:JI75)-JI314</f>
        <v>4478943.8799682204</v>
      </c>
      <c r="JJ316" s="54">
        <f ca="1">SUM($I75:JJ75)-JJ314</f>
        <v>4455274.6165164169</v>
      </c>
      <c r="JK316" s="54">
        <f ca="1">SUM($I75:JK75)-JK314</f>
        <v>4431605.3530646134</v>
      </c>
      <c r="JL316" s="54">
        <f ca="1">SUM($I75:JL75)-JL314</f>
        <v>4407936.0896128099</v>
      </c>
      <c r="JM316" s="54">
        <f ca="1">SUM($I75:JM75)-JM314</f>
        <v>4384266.8261610065</v>
      </c>
      <c r="JN316" s="54">
        <f ca="1">SUM($I75:JN75)-JN314</f>
        <v>4360597.562709203</v>
      </c>
      <c r="JO316" s="54">
        <f ca="1">SUM($I75:JO75)-JO314</f>
        <v>4336928.2992573995</v>
      </c>
      <c r="JP316" s="54">
        <f ca="1">SUM($I75:JP75)-JP314</f>
        <v>4313259.035805596</v>
      </c>
      <c r="JQ316" s="54">
        <f ca="1">SUM($I75:JQ75)-JQ314</f>
        <v>4289589.7723537926</v>
      </c>
      <c r="JR316" s="54">
        <f ca="1">SUM($I75:JR75)-JR314</f>
        <v>4265920.5089019891</v>
      </c>
      <c r="JS316" s="54">
        <f ca="1">SUM($I75:JS75)-JS314</f>
        <v>4242251.2454501856</v>
      </c>
      <c r="JT316" s="54">
        <f ca="1">SUM($I75:JT75)-JT314</f>
        <v>4218581.9819983821</v>
      </c>
      <c r="JU316" s="54">
        <f ca="1">SUM($I75:JU75)-JU314</f>
        <v>4194912.7185465787</v>
      </c>
      <c r="JV316" s="54">
        <f ca="1">SUM($I75:JV75)-JV314</f>
        <v>4171243.4550947752</v>
      </c>
      <c r="JW316" s="54">
        <f ca="1">SUM($I75:JW75)-JW314</f>
        <v>4147574.1916429717</v>
      </c>
      <c r="JX316" s="54">
        <f ca="1">SUM($I75:JX75)-JX314</f>
        <v>4123904.9281911682</v>
      </c>
      <c r="JY316" s="54">
        <f ca="1">SUM($I75:JY75)-JY314</f>
        <v>4100235.6647393648</v>
      </c>
      <c r="JZ316" s="54">
        <f ca="1">SUM($I75:JZ75)-JZ314</f>
        <v>4076566.4012875613</v>
      </c>
      <c r="KA316" s="54">
        <f ca="1">SUM($I75:KA75)-KA314</f>
        <v>4052897.1378357578</v>
      </c>
      <c r="KB316" s="54">
        <f ca="1">SUM($I75:KB75)-KB314</f>
        <v>4029227.8743839543</v>
      </c>
      <c r="KC316" s="54">
        <f ca="1">SUM($I75:KC75)-KC314</f>
        <v>4005558.6109321509</v>
      </c>
      <c r="KD316" s="54">
        <f ca="1">SUM($I75:KD75)-KD314</f>
        <v>3981889.3474803474</v>
      </c>
      <c r="KE316" s="54">
        <f ca="1">SUM($I75:KE75)-KE314</f>
        <v>3958220.0840285439</v>
      </c>
      <c r="KF316" s="54">
        <f ca="1">SUM($I75:KF75)-KF314</f>
        <v>3934550.8205767404</v>
      </c>
      <c r="KG316" s="54">
        <f ca="1">SUM($I75:KG75)-KG314</f>
        <v>3910881.557124937</v>
      </c>
      <c r="KH316" s="54">
        <f ca="1">SUM($I75:KH75)-KH314</f>
        <v>3887212.2936731335</v>
      </c>
      <c r="KI316" s="54">
        <f ca="1">SUM($I75:KI75)-KI314</f>
        <v>3863543.03022133</v>
      </c>
      <c r="KJ316" s="54">
        <f ca="1">SUM($I75:KJ75)-KJ314</f>
        <v>3839873.7667695265</v>
      </c>
      <c r="KK316" s="54">
        <f ca="1">SUM($I75:KK75)-KK314</f>
        <v>3816204.5033177231</v>
      </c>
      <c r="KL316" s="54">
        <f ca="1">SUM($I75:KL75)-KL314</f>
        <v>3792535.2398659196</v>
      </c>
      <c r="KM316" s="54">
        <f ca="1">SUM($I75:KM75)-KM314</f>
        <v>3768865.9764141161</v>
      </c>
      <c r="KN316" s="54">
        <f ca="1">SUM($I75:KN75)-KN314</f>
        <v>3745196.7129623126</v>
      </c>
      <c r="KO316" s="54">
        <f ca="1">SUM($I75:KO75)-KO314</f>
        <v>3721527.4495105091</v>
      </c>
      <c r="KP316" s="54">
        <f ca="1">SUM($I75:KP75)-KP314</f>
        <v>3697858.1860587057</v>
      </c>
      <c r="KQ316" s="54">
        <f ca="1">SUM($I75:KQ75)-KQ314</f>
        <v>3674188.9226069022</v>
      </c>
      <c r="KR316" s="54">
        <f ca="1">SUM($I75:KR75)-KR314</f>
        <v>3650519.6591550987</v>
      </c>
      <c r="KS316" s="54">
        <f ca="1">SUM($I75:KS75)-KS314</f>
        <v>3626850.3957032952</v>
      </c>
      <c r="KT316" s="54">
        <f ca="1">SUM($I75:KT75)-KT314</f>
        <v>3603181.1322514918</v>
      </c>
      <c r="KU316" s="54">
        <f ca="1">SUM($I75:KU75)-KU314</f>
        <v>3579511.8687996883</v>
      </c>
      <c r="KV316" s="54">
        <f ca="1">SUM($I75:KV75)-KV314</f>
        <v>3555842.6053478848</v>
      </c>
      <c r="KW316" s="54">
        <f ca="1">SUM($I75:KW75)-KW314</f>
        <v>3532173.3418960813</v>
      </c>
      <c r="KX316" s="54">
        <f ca="1">SUM($I75:KX75)-KX314</f>
        <v>3508504.0784442779</v>
      </c>
      <c r="KY316" s="54">
        <f ca="1">SUM($I75:KY75)-KY314</f>
        <v>3484834.8149924744</v>
      </c>
      <c r="KZ316" s="54">
        <f ca="1">SUM($I75:KZ75)-KZ314</f>
        <v>3461165.5515406709</v>
      </c>
      <c r="LA316" s="54">
        <f ca="1">SUM($I75:LA75)-LA314</f>
        <v>3437496.2880888674</v>
      </c>
      <c r="LB316" s="54">
        <f ca="1">SUM($I75:LB75)-LB314</f>
        <v>3413827.024637064</v>
      </c>
      <c r="LC316" s="54">
        <f ca="1">SUM($I75:LC75)-LC314</f>
        <v>3390157.7611852605</v>
      </c>
      <c r="LD316" s="54">
        <f ca="1">SUM($I75:LD75)-LD314</f>
        <v>3366488.497733457</v>
      </c>
      <c r="LE316" s="54">
        <f ca="1">SUM($I75:LE75)-LE314</f>
        <v>3342819.2342816535</v>
      </c>
      <c r="LF316" s="54">
        <f ca="1">SUM($I75:LF75)-LF314</f>
        <v>3319149.9708298501</v>
      </c>
      <c r="LG316" s="54">
        <f ca="1">SUM($I75:LG75)-LG314</f>
        <v>3295480.7073780466</v>
      </c>
      <c r="LH316" s="54">
        <f ca="1">SUM($I75:LH75)-LH314</f>
        <v>3271811.4439262431</v>
      </c>
      <c r="LI316" s="54">
        <f ca="1">SUM($I75:LI75)-LI314</f>
        <v>3248142.1804744396</v>
      </c>
      <c r="LJ316" s="54">
        <f ca="1">SUM($I75:LJ75)-LJ314</f>
        <v>3224472.9170226362</v>
      </c>
      <c r="LK316" s="54">
        <f ca="1">SUM($I75:LK75)-LK314</f>
        <v>3200803.6535708327</v>
      </c>
      <c r="LL316" s="54">
        <f ca="1">SUM($I75:LL75)-LL314</f>
        <v>3177134.3901190292</v>
      </c>
      <c r="LM316" s="54">
        <f ca="1">SUM($I75:LM75)-LM314</f>
        <v>3153465.1266672257</v>
      </c>
      <c r="LN316" s="54">
        <f ca="1">SUM($I75:LN75)-LN314</f>
        <v>3129795.8632154223</v>
      </c>
      <c r="LO316" s="54">
        <f ca="1">SUM($I75:LO75)-LO314</f>
        <v>3106126.5997636188</v>
      </c>
      <c r="LP316" s="54">
        <f ca="1">SUM($I75:LP75)-LP314</f>
        <v>3082457.3363118153</v>
      </c>
      <c r="LQ316" s="54">
        <f ca="1">SUM($I75:LQ75)-LQ314</f>
        <v>3058788.0728600118</v>
      </c>
      <c r="LR316" s="54">
        <f ca="1">SUM($I75:LR75)-LR314</f>
        <v>3035118.8094082084</v>
      </c>
      <c r="LS316" s="54">
        <f ca="1">SUM($I75:LS75)-LS314</f>
        <v>3011449.5459564049</v>
      </c>
      <c r="LT316" s="54">
        <f ca="1">SUM($I75:LT75)-LT314</f>
        <v>2987780.2825046014</v>
      </c>
      <c r="LU316" s="54"/>
      <c r="LV316" s="54"/>
      <c r="LW316" s="54"/>
      <c r="LX316" s="54"/>
      <c r="LY316" s="54"/>
      <c r="LZ316" s="54"/>
      <c r="MA316" s="54"/>
      <c r="MB316" s="54"/>
      <c r="MC316" s="54"/>
      <c r="MD316" s="54"/>
      <c r="ME316" s="54"/>
      <c r="MF316" s="54"/>
      <c r="MG316" s="54"/>
      <c r="MH316" s="54"/>
      <c r="MI316" s="54"/>
      <c r="MJ316" s="54"/>
      <c r="MK316" s="54"/>
      <c r="ML316" s="54"/>
      <c r="MM316" s="54"/>
      <c r="MN316" s="54"/>
      <c r="MO316" s="54"/>
      <c r="MP316" s="54"/>
      <c r="MQ316" s="54"/>
      <c r="MR316" s="54"/>
      <c r="MS316" s="54"/>
      <c r="MT316" s="54"/>
      <c r="MU316" s="54"/>
      <c r="MV316" s="54"/>
      <c r="MW316" s="54"/>
      <c r="MX316" s="54"/>
      <c r="MY316" s="54"/>
      <c r="MZ316" s="54"/>
      <c r="NA316" s="54"/>
      <c r="NB316" s="54"/>
      <c r="NC316" s="54"/>
      <c r="ND316" s="54"/>
      <c r="NE316" s="54"/>
      <c r="NF316" s="54"/>
      <c r="NG316" s="54"/>
      <c r="NH316" s="54"/>
      <c r="NI316" s="54"/>
      <c r="NJ316" s="54"/>
      <c r="NK316" s="54"/>
      <c r="NL316" s="54"/>
      <c r="NM316" s="54"/>
      <c r="NN316" s="54"/>
      <c r="NO316" s="54"/>
      <c r="NP316" s="54"/>
      <c r="NQ316" s="54"/>
      <c r="NR316" s="54"/>
      <c r="NS316" s="54"/>
      <c r="NT316" s="54"/>
      <c r="NU316" s="54"/>
      <c r="NV316" s="54"/>
      <c r="NW316" s="54"/>
      <c r="NX316" s="54"/>
      <c r="NY316" s="54"/>
      <c r="NZ316" s="54"/>
      <c r="OA316" s="54"/>
      <c r="OB316" s="54"/>
      <c r="OC316" s="54"/>
      <c r="OD316" s="54"/>
      <c r="OE316" s="54"/>
      <c r="OF316" s="54"/>
      <c r="OG316" s="54"/>
      <c r="OH316" s="54"/>
      <c r="OI316" s="54"/>
      <c r="OJ316" s="54"/>
      <c r="OK316" s="54"/>
      <c r="OL316" s="54"/>
      <c r="OM316" s="54"/>
      <c r="ON316" s="54"/>
      <c r="OO316" s="54"/>
      <c r="OP316" s="54"/>
      <c r="OQ316" s="54"/>
      <c r="OR316" s="54"/>
      <c r="OS316" s="54"/>
      <c r="OT316" s="54"/>
      <c r="OU316" s="54"/>
      <c r="OV316" s="54"/>
      <c r="OW316" s="54"/>
      <c r="OX316" s="54"/>
      <c r="OY316" s="54"/>
      <c r="OZ316" s="54"/>
      <c r="PA316" s="54"/>
      <c r="PB316" s="54"/>
      <c r="PC316" s="54"/>
      <c r="PD316" s="54"/>
      <c r="PE316" s="54"/>
      <c r="PF316" s="54"/>
      <c r="PG316" s="54"/>
      <c r="PH316" s="54"/>
      <c r="PI316" s="54"/>
      <c r="PJ316" s="54"/>
      <c r="PK316" s="54"/>
      <c r="PL316" s="54"/>
      <c r="PM316" s="54"/>
      <c r="PN316" s="54"/>
      <c r="PO316" s="54"/>
      <c r="PP316" s="54"/>
      <c r="PQ316" s="54"/>
      <c r="PR316" s="54"/>
      <c r="PS316" s="54"/>
      <c r="PT316" s="54"/>
      <c r="PU316" s="54"/>
      <c r="PV316" s="54"/>
      <c r="PW316" s="54"/>
      <c r="PX316" s="54"/>
      <c r="PY316" s="54"/>
      <c r="PZ316" s="54"/>
      <c r="QA316" s="54"/>
      <c r="QB316" s="54"/>
      <c r="QC316" s="54"/>
      <c r="QD316" s="54"/>
      <c r="QE316" s="54"/>
      <c r="QF316" s="54"/>
      <c r="QG316" s="54"/>
      <c r="QH316" s="54"/>
      <c r="QI316" s="54"/>
      <c r="QJ316" s="54"/>
      <c r="QK316" s="54"/>
      <c r="QL316" s="54"/>
      <c r="QM316" s="54"/>
      <c r="QN316" s="54"/>
      <c r="QO316" s="54"/>
      <c r="QP316" s="54"/>
      <c r="QQ316" s="54"/>
      <c r="QR316" s="54"/>
      <c r="QS316" s="54"/>
      <c r="QT316" s="54"/>
      <c r="QU316" s="54"/>
    </row>
    <row r="317" spans="2:463" outlineLevel="1">
      <c r="D317" s="208"/>
      <c r="E317" s="208"/>
      <c r="F317" s="152"/>
      <c r="G317" s="32"/>
      <c r="H317" s="139"/>
    </row>
    <row r="318" spans="2:463" outlineLevel="1">
      <c r="B318" s="1" t="s">
        <v>551</v>
      </c>
      <c r="D318" s="100" t="s">
        <v>552</v>
      </c>
      <c r="E318" s="208"/>
      <c r="F318" s="69"/>
      <c r="G318" s="32"/>
      <c r="H318" s="67"/>
      <c r="EL318" s="85"/>
      <c r="EU318" s="85"/>
    </row>
    <row r="319" spans="2:463" outlineLevel="1">
      <c r="C319" s="3" t="s">
        <v>553</v>
      </c>
      <c r="D319" s="68">
        <f>Inputs!G232</f>
        <v>120</v>
      </c>
      <c r="E319" s="208"/>
      <c r="F319" s="69"/>
      <c r="G319" s="32"/>
      <c r="H319" s="99">
        <f ca="1">SUM(I319:QJ319)</f>
        <v>16189092.365414076</v>
      </c>
      <c r="I319" s="45">
        <v>0</v>
      </c>
      <c r="J319" s="45">
        <v>0</v>
      </c>
      <c r="K319" s="45">
        <v>0</v>
      </c>
      <c r="L319" s="45">
        <v>0</v>
      </c>
      <c r="M319" s="45">
        <v>0</v>
      </c>
      <c r="N319" s="45">
        <v>0</v>
      </c>
      <c r="O319" s="45">
        <v>0</v>
      </c>
      <c r="P319" s="45">
        <v>0</v>
      </c>
      <c r="Q319" s="45">
        <v>0</v>
      </c>
      <c r="R319" s="45">
        <v>0</v>
      </c>
      <c r="S319" s="45">
        <v>0</v>
      </c>
      <c r="T319" s="45">
        <v>0</v>
      </c>
      <c r="U319" s="45">
        <v>0</v>
      </c>
      <c r="V319" s="45">
        <v>0</v>
      </c>
      <c r="W319" s="45">
        <v>0</v>
      </c>
      <c r="X319" s="45">
        <v>0</v>
      </c>
      <c r="Y319" s="45">
        <v>0</v>
      </c>
      <c r="Z319" s="45">
        <v>0</v>
      </c>
      <c r="AA319" s="45">
        <f>IF(AA$17&lt;1,0,(($H62)*(1-Inputs!$E164)+$H73)/(Inputs!$G232))</f>
        <v>0</v>
      </c>
      <c r="AB319" s="45">
        <f>IF(AB$17&lt;1,0,(($H62)*(1-Inputs!$E164)+$H73)/(Inputs!$G232))</f>
        <v>0</v>
      </c>
      <c r="AC319" s="45">
        <f>IF(AC$17&lt;1,0,(($H62)*(1-Inputs!$E164)+$H73)/(Inputs!$G232))</f>
        <v>0</v>
      </c>
      <c r="AD319" s="45">
        <f>IF(AD$17&lt;1,0,(($H62)*(1-Inputs!$E164)+$H73)/(Inputs!$G232))</f>
        <v>0</v>
      </c>
      <c r="AE319" s="45">
        <f>IF(AE$17&lt;1,0,(($H62)*(1-Inputs!$E164)+$H73)/(Inputs!$G232))</f>
        <v>0</v>
      </c>
      <c r="AF319" s="45">
        <f>IF(AF$17&lt;1,0,(($H62)*(1-Inputs!$E164)+$H73)/(Inputs!$G232))</f>
        <v>0</v>
      </c>
      <c r="AG319" s="45">
        <f ca="1">IF(AG$17&lt;1,0,(($H62)*(1-Inputs!$E164)+$H73)/(Inputs!$G232))</f>
        <v>121068.50948121851</v>
      </c>
      <c r="AH319" s="45">
        <f ca="1">IF(AH$17&lt;1,0,(($H62)*(1-Inputs!$E164)+$H73+SUM($AG62:AG62))/(Inputs!$G232))</f>
        <v>121068.50948121851</v>
      </c>
      <c r="AI319" s="45">
        <f ca="1">IF(AI$17&lt;1,0,(($H62)*(1-Inputs!$E164)+$H73+SUM($AG62:AH62))/(Inputs!$G232))</f>
        <v>121068.50948121851</v>
      </c>
      <c r="AJ319" s="45">
        <f ca="1">IF(AJ$17&lt;1,0,(($H62)*(1-Inputs!$E164)+$H73+SUM($AG62:AI62))/(Inputs!$G232))</f>
        <v>121068.50948121851</v>
      </c>
      <c r="AK319" s="45">
        <f ca="1">IF(AK$17&lt;1,0,(($H62)*(1-Inputs!$E164)+$H73+SUM($AG62:AJ62))/(Inputs!$G232))</f>
        <v>121068.50948121851</v>
      </c>
      <c r="AL319" s="45">
        <f ca="1">IF(AL$17&lt;1,0,(($H62)*(1-Inputs!$E164)+$H73+SUM($AG62:AK62))/(Inputs!$G232))</f>
        <v>121068.50948121851</v>
      </c>
      <c r="AM319" s="45">
        <f ca="1">IF(AM$17&lt;1,0,(($H62)*(1-Inputs!$E164)+$H73+SUM($AG62:AL62))/(Inputs!$G232))</f>
        <v>121068.50948121851</v>
      </c>
      <c r="AN319" s="45">
        <f ca="1">IF(AN$17&lt;1,0,(($H62)*(1-Inputs!$E164)+$H73+SUM($AG62:AM62))/(Inputs!$G232))</f>
        <v>121068.50948121851</v>
      </c>
      <c r="AO319" s="45">
        <f ca="1">IF(AO$17&lt;1,0,(($H62)*(1-Inputs!$E164)+$H73+SUM($AG62:AN62))/(Inputs!$G232))</f>
        <v>121068.50948121851</v>
      </c>
      <c r="AP319" s="45">
        <f ca="1">IF(AP$17&lt;1,0,(($H62)*(1-Inputs!$E164)+$H73+SUM($AG62:AO62))/(Inputs!$G232))</f>
        <v>121068.50948121851</v>
      </c>
      <c r="AQ319" s="45">
        <f ca="1">IF(AQ$17&lt;1,0,(($H62)*(1-Inputs!$E164)+$H73+SUM($AG62:AP62))/(Inputs!$G232))</f>
        <v>121068.50948121851</v>
      </c>
      <c r="AR319" s="45">
        <f ca="1">IF(AR$17&lt;1,0,(($H62)*(1-Inputs!$E164)+$H73+SUM($AG62:AQ62))/(Inputs!$G232))</f>
        <v>121068.50948121851</v>
      </c>
      <c r="AS319" s="45">
        <f ca="1">IF(AS$17&lt;1,0,(($H62)*(1-Inputs!$E164)+$H73+SUM($AG62:AR62))/(Inputs!$G232))</f>
        <v>121068.50948121851</v>
      </c>
      <c r="AT319" s="45">
        <f ca="1">IF(AT$17&lt;1,0,(($H62)*(1-Inputs!$E164)+$H73+SUM($AG62:AS62))/(Inputs!$G232))</f>
        <v>121068.50948121851</v>
      </c>
      <c r="AU319" s="45">
        <f ca="1">IF(AU$17&lt;1,0,(($H62)*(1-Inputs!$E164)+$H73+SUM($AG62:AT62))/(Inputs!$G232))</f>
        <v>121068.50948121851</v>
      </c>
      <c r="AV319" s="45">
        <f ca="1">IF(AV$17&lt;1,0,(($H62)*(1-Inputs!$E164)+$H73+SUM($AG62:AU62))/(Inputs!$G232))</f>
        <v>121068.50948121851</v>
      </c>
      <c r="AW319" s="45">
        <f ca="1">IF(AW$17&lt;1,0,(($H62)*(1-Inputs!$E164)+$H73+SUM($AG62:AV62))/(Inputs!$G232))</f>
        <v>121068.50948121851</v>
      </c>
      <c r="AX319" s="45">
        <f ca="1">IF(AX$17&lt;1,0,(($H62)*(1-Inputs!$E164)+$H73+SUM($AG62:AW62))/(Inputs!$G232))</f>
        <v>121068.50948121851</v>
      </c>
      <c r="AY319" s="45">
        <f ca="1">IF(AY$17&lt;1,0,(($H62)*(1-Inputs!$E164)+$H73+SUM($AG62:AX62))/(Inputs!$G232))</f>
        <v>121068.50948121851</v>
      </c>
      <c r="AZ319" s="45">
        <f ca="1">IF(AZ$17&lt;1,0,(($H62)*(1-Inputs!$E164)+$H73+SUM($AG62:AY62))/(Inputs!$G232))</f>
        <v>121068.50948121851</v>
      </c>
      <c r="BA319" s="45">
        <f ca="1">IF(BA$17&lt;1,0,(($H62)*(1-Inputs!$E164)+$H73+SUM($AG62:AZ62))/(Inputs!$G232))</f>
        <v>121068.50948121851</v>
      </c>
      <c r="BB319" s="45">
        <f ca="1">IF(BB$17&lt;1,0,(($H62)*(1-Inputs!$E164)+$H73+SUM($AG62:BA62))/(Inputs!$G232))</f>
        <v>121068.50948121851</v>
      </c>
      <c r="BC319" s="45">
        <f ca="1">IF(BC$17&lt;1,0,(($H62)*(1-Inputs!$E164)+$H73+SUM($AG62:BB62))/(Inputs!$G232))</f>
        <v>121068.50948121851</v>
      </c>
      <c r="BD319" s="45">
        <f ca="1">IF(BD$17&lt;1,0,(($H62)*(1-Inputs!$E164)+$H73+SUM($AG62:BC62))/(Inputs!$G232))</f>
        <v>121068.50948121851</v>
      </c>
      <c r="BE319" s="45">
        <f ca="1">IF(BE$17&lt;1,0,(($H62)*(1-Inputs!$E164)+$H73+SUM($AG62:BD62))/(Inputs!$G232))</f>
        <v>121068.50948121851</v>
      </c>
      <c r="BF319" s="45">
        <f ca="1">IF(BF$17&lt;1,0,(($H62)*(1-Inputs!$E164)+$H73+SUM($AG62:BE62))/(Inputs!$G232))</f>
        <v>121068.50948121851</v>
      </c>
      <c r="BG319" s="45">
        <f ca="1">IF(BG$17&lt;1,0,(($H62)*(1-Inputs!$E164)+$H73+SUM($AG62:BF62))/(Inputs!$G232))</f>
        <v>121068.50948121851</v>
      </c>
      <c r="BH319" s="45">
        <f ca="1">IF(BH$17&lt;1,0,(($H62)*(1-Inputs!$E164)+$H73+SUM($AG62:BG62))/(Inputs!$G232))</f>
        <v>121068.50948121851</v>
      </c>
      <c r="BI319" s="45">
        <f ca="1">IF(BI$17&lt;1,0,(($H62)*(1-Inputs!$E164)+$H73+SUM($AG62:BH62))/(Inputs!$G232))</f>
        <v>121068.50948121851</v>
      </c>
      <c r="BJ319" s="45">
        <f ca="1">IF(BJ$17&lt;1,0,(($H62)*(1-Inputs!$E164)+$H73+SUM($AG62:BI62))/(Inputs!$G232))</f>
        <v>121068.50948121851</v>
      </c>
      <c r="BK319" s="45">
        <f ca="1">IF(BK$17&lt;1,0,(($H62)*(1-Inputs!$E164)+$H73+SUM($AG62:BJ62))/(Inputs!$G232))</f>
        <v>121068.50948121851</v>
      </c>
      <c r="BL319" s="45">
        <f ca="1">IF(BL$17&lt;1,0,(($H62)*(1-Inputs!$E164)+$H73+SUM($AG62:BK62))/(Inputs!$G232))</f>
        <v>121068.50948121851</v>
      </c>
      <c r="BM319" s="45">
        <f ca="1">IF(BM$17&lt;1,0,(($H62)*(1-Inputs!$E164)+$H73+SUM($AG62:BL62))/(Inputs!$G232))</f>
        <v>121068.50948121851</v>
      </c>
      <c r="BN319" s="45">
        <f ca="1">IF(BN$17&lt;1,0,(($H62)*(1-Inputs!$E164)+$H73+SUM($AG62:BM62))/(Inputs!$G232))</f>
        <v>121068.50948121851</v>
      </c>
      <c r="BO319" s="45">
        <f ca="1">IF(BO$17&lt;1,0,(($H62)*(1-Inputs!$E164)+$H73+SUM($AG62:BN62))/(Inputs!$G232))</f>
        <v>121068.50948121851</v>
      </c>
      <c r="BP319" s="45">
        <f ca="1">IF(BP$17&lt;1,0,(($H62)*(1-Inputs!$E164)+$H73+SUM($AG62:BO62))/(Inputs!$G232))</f>
        <v>121068.50948121851</v>
      </c>
      <c r="BQ319" s="45">
        <f ca="1">IF(BQ$17&lt;1,0,(($H62)*(1-Inputs!$E164)+$H73+SUM($AG62:BP62))/(Inputs!$G232))</f>
        <v>121068.50948121851</v>
      </c>
      <c r="BR319" s="45">
        <f ca="1">IF(BR$17&lt;1,0,(($H62)*(1-Inputs!$E164)+$H73+SUM($AG62:BQ62))/(Inputs!$G232))</f>
        <v>121068.50948121851</v>
      </c>
      <c r="BS319" s="45">
        <f ca="1">IF(BS$17&lt;1,0,(($H62)*(1-Inputs!$E164)+$H73+SUM($AG62:BR62))/(Inputs!$G232))</f>
        <v>121068.50948121851</v>
      </c>
      <c r="BT319" s="45">
        <f ca="1">IF(BT$17&lt;1,0,(($H62)*(1-Inputs!$E164)+$H73+SUM($AG62:BS62))/(Inputs!$G232))</f>
        <v>121068.50948121851</v>
      </c>
      <c r="BU319" s="45">
        <f ca="1">IF(BU$17&lt;1,0,(($H62)*(1-Inputs!$E164)+$H73+SUM($AG62:BT62))/(Inputs!$G232))</f>
        <v>121068.50948121851</v>
      </c>
      <c r="BV319" s="45">
        <f ca="1">IF(BV$17&lt;1,0,(($H62)*(1-Inputs!$E164)+$H73+SUM($AG62:BU62))/(Inputs!$G232))</f>
        <v>121068.50948121851</v>
      </c>
      <c r="BW319" s="45">
        <f ca="1">IF(BW$17&lt;1,0,(($H62)*(1-Inputs!$E164)+$H73+SUM($AG62:BV62))/(Inputs!$G232))</f>
        <v>121068.50948121851</v>
      </c>
      <c r="BX319" s="45">
        <f ca="1">IF(BX$17&lt;1,0,(($H62)*(1-Inputs!$E164)+$H73+SUM($AG62:BW62))/(Inputs!$G232))</f>
        <v>121068.50948121851</v>
      </c>
      <c r="BY319" s="45">
        <f ca="1">IF(BY$17&lt;1,0,(($H62)*(1-Inputs!$E164)+$H73+SUM($AG62:BX62))/(Inputs!$G232))</f>
        <v>121068.50948121851</v>
      </c>
      <c r="BZ319" s="45">
        <f ca="1">IF(BZ$17&lt;1,0,(($H62)*(1-Inputs!$E164)+$H73+SUM($AG62:BY62))/(Inputs!$G232))</f>
        <v>121068.50948121851</v>
      </c>
      <c r="CA319" s="45">
        <f ca="1">IF(CA$17&lt;1,0,(($H62)*(1-Inputs!$E164)+$H73+SUM($AG62:BZ62))/(Inputs!$G232))</f>
        <v>121068.50948121851</v>
      </c>
      <c r="CB319" s="45">
        <f ca="1">IF(CB$17&lt;1,0,(($H62)*(1-Inputs!$E164)+$H73+SUM($AG62:CA62))/(Inputs!$G232))</f>
        <v>121068.50948121851</v>
      </c>
      <c r="CC319" s="45">
        <f ca="1">IF(CC$17&lt;1,0,(($H62)*(1-Inputs!$E164)+$H73+SUM($AG62:CB62))/(Inputs!$G232))</f>
        <v>121068.50948121851</v>
      </c>
      <c r="CD319" s="45">
        <f ca="1">IF(CD$17&lt;1,0,(($H62)*(1-Inputs!$E164)+$H73+SUM($AG62:CC62))/(Inputs!$G232))</f>
        <v>121068.50948121851</v>
      </c>
      <c r="CE319" s="45">
        <f ca="1">IF(CE$17&lt;1,0,(($H62)*(1-Inputs!$E164)+$H73+SUM($AG62:CD62))/(Inputs!$G232))</f>
        <v>121068.50948121851</v>
      </c>
      <c r="CF319" s="45">
        <f ca="1">IF(CF$17&lt;1,0,(($H62)*(1-Inputs!$E164)+$H73+SUM($AG62:CE62))/(Inputs!$G232))</f>
        <v>121068.50948121851</v>
      </c>
      <c r="CG319" s="45">
        <f ca="1">IF(CG$17&lt;1,0,(($H62)*(1-Inputs!$E164)+$H73+SUM($AG62:CF62))/(Inputs!$G232))</f>
        <v>121068.50948121851</v>
      </c>
      <c r="CH319" s="45">
        <f ca="1">IF(CH$17&lt;1,0,(($H62)*(1-Inputs!$E164)+$H73+SUM($AG62:CG62))/(Inputs!$G232))</f>
        <v>121068.50948121851</v>
      </c>
      <c r="CI319" s="45">
        <f ca="1">IF(CI$17&lt;1,0,(($H62)*(1-Inputs!$E164)+$H73+SUM($AG62:CH62))/(Inputs!$G232))</f>
        <v>121068.50948121851</v>
      </c>
      <c r="CJ319" s="45">
        <f ca="1">IF(CJ$17&lt;1,0,(($H62)*(1-Inputs!$E164)+$H73+SUM($AG62:CI62))/(Inputs!$G232))</f>
        <v>121068.50948121851</v>
      </c>
      <c r="CK319" s="45">
        <f ca="1">IF(CK$17&lt;1,0,(($H62)*(1-Inputs!$E164)+$H73+SUM($AG62:CJ62))/(Inputs!$G232))</f>
        <v>121068.50948121851</v>
      </c>
      <c r="CL319" s="45">
        <f ca="1">IF(CL$17&lt;1,0,(($H62)*(1-Inputs!$E164)+$H73+SUM($AG62:CK62))/(Inputs!$G232))</f>
        <v>121068.50948121851</v>
      </c>
      <c r="CM319" s="45">
        <f ca="1">IF(CM$17&lt;1,0,(($H62)*(1-Inputs!$E164)+$H73+SUM($AG62:CL62))/(Inputs!$G232))</f>
        <v>121068.50948121851</v>
      </c>
      <c r="CN319" s="45">
        <f ca="1">IF(CN$17&lt;1,0,(($H62)*(1-Inputs!$E164)+$H73+SUM($AG62:CM62))/(Inputs!$G232))</f>
        <v>121068.50948121851</v>
      </c>
      <c r="CO319" s="45">
        <f ca="1">IF(CO$17&lt;1,0,(($H62)*(1-Inputs!$E164)+$H73+SUM($AG62:CN62))/(Inputs!$G232))</f>
        <v>121068.50948121851</v>
      </c>
      <c r="CP319" s="45">
        <f ca="1">IF(CP$17&lt;1,0,(($H62)*(1-Inputs!$E164)+$H73+SUM($AG62:CO62))/(Inputs!$G232))</f>
        <v>121068.50948121851</v>
      </c>
      <c r="CQ319" s="45">
        <f ca="1">IF(CQ$17&lt;1,0,(($H62)*(1-Inputs!$E164)+$H73+SUM($AG62:CP62))/(Inputs!$G232))</f>
        <v>121068.50948121851</v>
      </c>
      <c r="CR319" s="45">
        <f ca="1">IF(CR$17&lt;1,0,(($H62)*(1-Inputs!$E164)+$H73+SUM($AG62:CQ62))/(Inputs!$G232))</f>
        <v>121068.50948121851</v>
      </c>
      <c r="CS319" s="45">
        <f ca="1">IF(CS$17&lt;1,0,(($H62)*(1-Inputs!$E164)+$H73+SUM($AG62:CR62))/(Inputs!$G232))</f>
        <v>121068.50948121851</v>
      </c>
      <c r="CT319" s="45">
        <f ca="1">IF(CT$17&lt;1,0,(($H62)*(1-Inputs!$E164)+$H73+SUM($AG62:CS62))/(Inputs!$G232))</f>
        <v>121068.50948121851</v>
      </c>
      <c r="CU319" s="45">
        <f ca="1">IF(CU$17&lt;1,0,(($H62)*(1-Inputs!$E164)+$H73+SUM($AG62:CT62))/(Inputs!$G232))</f>
        <v>121068.50948121851</v>
      </c>
      <c r="CV319" s="45">
        <f ca="1">IF(CV$17&lt;1,0,(($H62)*(1-Inputs!$E164)+$H73+SUM($AG62:CU62))/(Inputs!$G232))</f>
        <v>121068.50948121851</v>
      </c>
      <c r="CW319" s="45">
        <f ca="1">IF(CW$17&lt;1,0,(($H62)*(1-Inputs!$E164)+$H73+SUM($AG62:CV62))/(Inputs!$G232))</f>
        <v>121068.50948121851</v>
      </c>
      <c r="CX319" s="45">
        <f ca="1">IF(CX$17&lt;1,0,(($H62)*(1-Inputs!$E164)+$H73+SUM($AG62:CW62))/(Inputs!$G232))</f>
        <v>121068.50948121851</v>
      </c>
      <c r="CY319" s="45">
        <f ca="1">IF(CY$17&lt;1,0,(($H62)*(1-Inputs!$E164)+$H73+SUM($AG62:CX62))/(Inputs!$G232))</f>
        <v>121068.50948121851</v>
      </c>
      <c r="CZ319" s="45">
        <f ca="1">IF(CZ$17&lt;1,0,(($H62)*(1-Inputs!$E164)+$H73+SUM($AG62:CY62))/(Inputs!$G232))</f>
        <v>121068.50948121851</v>
      </c>
      <c r="DA319" s="45">
        <f ca="1">IF(DA$17&lt;1,0,(($H62)*(1-Inputs!$E164)+$H73+SUM($AG62:CZ62))/(Inputs!$G232))</f>
        <v>121068.50948121851</v>
      </c>
      <c r="DB319" s="45">
        <f ca="1">IF(DB$17&lt;1,0,(($H62)*(1-Inputs!$E164)+$H73+SUM($AG62:DA62))/(Inputs!$G232))</f>
        <v>121068.50948121851</v>
      </c>
      <c r="DC319" s="45">
        <f ca="1">IF(DC$17&lt;1,0,(($H62)*(1-Inputs!$E164)+$H73+SUM($AG62:DB62))/(Inputs!$G232))</f>
        <v>121068.50948121851</v>
      </c>
      <c r="DD319" s="45">
        <f ca="1">IF(DD$17&lt;1,0,(($H62)*(1-Inputs!$E164)+$H73+SUM($AG62:DC62))/(Inputs!$G232))</f>
        <v>121068.50948121851</v>
      </c>
      <c r="DE319" s="45">
        <f ca="1">IF(DE$17&lt;1,0,(($H62)*(1-Inputs!$E164)+$H73+SUM($AG62:DD62))/(Inputs!$G232))</f>
        <v>121068.50948121851</v>
      </c>
      <c r="DF319" s="45">
        <f ca="1">IF(DF$17&lt;1,0,(($H62)*(1-Inputs!$E164)+$H73+SUM($AG62:DE62))/(Inputs!$G232))</f>
        <v>121068.50948121851</v>
      </c>
      <c r="DG319" s="45">
        <f ca="1">IF(DG$17&lt;1,0,(($H62)*(1-Inputs!$E164)+$H73+SUM($AG62:DF62))/(Inputs!$G232))</f>
        <v>121068.50948121851</v>
      </c>
      <c r="DH319" s="45">
        <f ca="1">IF(DH$17&lt;1,0,(($H62)*(1-Inputs!$E164)+$H73+SUM($AG62:DG62))/(Inputs!$G232))</f>
        <v>121068.50948121851</v>
      </c>
      <c r="DI319" s="45">
        <f ca="1">IF(DI$17&lt;1,0,(($H62)*(1-Inputs!$E164)+$H73+SUM($AG62:DH62))/(Inputs!$G232))</f>
        <v>121068.50948121851</v>
      </c>
      <c r="DJ319" s="45">
        <f ca="1">IF(DJ$17&lt;1,0,(($H62)*(1-Inputs!$E164)+$H73+SUM($AG62:DI62))/(Inputs!$G232))</f>
        <v>121068.50948121851</v>
      </c>
      <c r="DK319" s="45">
        <f ca="1">IF(DK$17&lt;1,0,(($H62)*(1-Inputs!$E164)+$H73+SUM($AG62:DJ62))/(Inputs!$G232))</f>
        <v>121068.50948121851</v>
      </c>
      <c r="DL319" s="45">
        <f ca="1">IF(DL$17&lt;1,0,(($H62)*(1-Inputs!$E164)+$H73+SUM($AG62:DK62))/(Inputs!$G232))</f>
        <v>121068.50948121851</v>
      </c>
      <c r="DM319" s="45">
        <f ca="1">IF(DM$17&lt;1,0,(($H62)*(1-Inputs!$E164)+$H73+SUM($AG62:DL62))/(Inputs!$G232))</f>
        <v>121068.50948121851</v>
      </c>
      <c r="DN319" s="45">
        <f ca="1">IF(DN$17&lt;1,0,(($H62)*(1-Inputs!$E164)+$H73+SUM($AG62:DM62))/(Inputs!$G232))</f>
        <v>121068.50948121851</v>
      </c>
      <c r="DO319" s="45">
        <f ca="1">IF(DO$17&lt;1,0,(($H62)*(1-Inputs!$E164)+$H73+SUM($AG62:DN62))/(Inputs!$G232))</f>
        <v>121068.50948121851</v>
      </c>
      <c r="DP319" s="45">
        <f ca="1">IF(DP$17&lt;1,0,(($H62)*(1-Inputs!$E164)+$H73+SUM($AG62:DO62))/(Inputs!$G232))</f>
        <v>121068.50948121851</v>
      </c>
      <c r="DQ319" s="45">
        <f ca="1">IF(DQ$17&lt;1,0,(($H62)*(1-Inputs!$E164)+$H73+SUM($AG62:DP62))/(Inputs!$G232))</f>
        <v>121068.50948121851</v>
      </c>
      <c r="DR319" s="45">
        <f ca="1">IF(DR$17&lt;1,0,(($H62)*(1-Inputs!$E164)+$H73+SUM($AG62:DQ62))/(Inputs!$G232))</f>
        <v>121068.50948121851</v>
      </c>
      <c r="DS319" s="45">
        <f ca="1">IF(DS$17&lt;1,0,(($H62)*(1-Inputs!$E164)+$H73+SUM($AG62:DR62))/(Inputs!$G232))</f>
        <v>121068.50948121851</v>
      </c>
      <c r="DT319" s="45">
        <f ca="1">IF(DT$17&lt;1,0,(($H62)*(1-Inputs!$E164)+$H73+SUM($AG62:DS62))/(Inputs!$G232))</f>
        <v>121068.50948121851</v>
      </c>
      <c r="DU319" s="45">
        <f ca="1">IF(DU$17&lt;1,0,(($H62)*(1-Inputs!$E164)+$H73+SUM($AG62:DT62))/(Inputs!$G232))</f>
        <v>121068.50948121851</v>
      </c>
      <c r="DV319" s="45">
        <f ca="1">IF(DV$17&lt;1,0,(($H62)*(1-Inputs!$E164)+$H73+SUM($AG62:DU62))/(Inputs!$G232))</f>
        <v>121068.50948121851</v>
      </c>
      <c r="DW319" s="45">
        <f ca="1">IF(DW$17&lt;1,0,(($H62)*(1-Inputs!$E164)+$H73+SUM($AG62:DV62))/(Inputs!$G232))</f>
        <v>121068.50948121851</v>
      </c>
      <c r="DX319" s="45">
        <f ca="1">IF(DX$17&lt;1,0,(($H62)*(1-Inputs!$E164)+$H73+SUM($AG62:DW62))/(Inputs!$G232))</f>
        <v>121068.50948121851</v>
      </c>
      <c r="DY319" s="45">
        <f ca="1">IF(DY$17&lt;1,0,(($H62)*(1-Inputs!$E164)+$H73+SUM($AG62:DX62))/(Inputs!$G232))</f>
        <v>121068.50948121851</v>
      </c>
      <c r="DZ319" s="45">
        <f ca="1">IF(DZ$17&lt;1,0,(($H62)*(1-Inputs!$E164)+$H73+SUM($AG62:DY62))/(Inputs!$G232))</f>
        <v>121068.50948121851</v>
      </c>
      <c r="EA319" s="45">
        <f ca="1">IF(EA$17&lt;1,0,(($H62)*(1-Inputs!$E164)+$H73+SUM($AG62:DZ62))/(Inputs!$G232))</f>
        <v>121068.50948121851</v>
      </c>
      <c r="EB319" s="45">
        <f ca="1">IF(EB$17&lt;1,0,(($H62)*(1-Inputs!$E164)+$H73+SUM($AG62:EA62))/(Inputs!$G232))</f>
        <v>121068.50948121851</v>
      </c>
      <c r="EC319" s="45">
        <f ca="1">IF(EC$17&lt;1,0,(($H62)*(1-Inputs!$E164)+$H73+SUM($AG62:EB62))/(Inputs!$G232))</f>
        <v>121068.50948121851</v>
      </c>
      <c r="ED319" s="45">
        <f ca="1">IF(ED$17&lt;1,0,(($H62)*(1-Inputs!$E164)+$H73+SUM($AG62:EC62))/(Inputs!$G232))</f>
        <v>121068.50948121851</v>
      </c>
      <c r="EE319" s="45">
        <f ca="1">IF(EE$17&lt;1,0,(($H62)*(1-Inputs!$E164)+$H73+SUM($AG62:ED62))/(Inputs!$G232))</f>
        <v>121068.50948121851</v>
      </c>
      <c r="EF319" s="45">
        <f ca="1">IF(EF$17&lt;1,0,(($H62)*(1-Inputs!$E164)+$H73+SUM($AG62:EE62))/(Inputs!$G232))</f>
        <v>121068.50948121851</v>
      </c>
      <c r="EG319" s="45">
        <f ca="1">IF(EG$17&lt;1,0,(($H62)*(1-Inputs!$E164)+$H73+SUM($AG62:EF62))/(Inputs!$G232))</f>
        <v>121068.50948121851</v>
      </c>
      <c r="EH319" s="45">
        <f ca="1">IF(EH$17&lt;1,0,(($H62)*(1-Inputs!$E164)+$H73+SUM($AG62:EG62))/(Inputs!$G232))</f>
        <v>121068.50948121851</v>
      </c>
      <c r="EI319" s="45">
        <f ca="1">IF(EI$17&lt;1,0,(($H62)*(1-Inputs!$E164)+$H73+SUM($AG62:EH62))/(Inputs!$G232))</f>
        <v>121068.50948121851</v>
      </c>
      <c r="EJ319" s="45">
        <f ca="1">IF(EJ$17&lt;1,0,(($H62)*(1-Inputs!$E164)+$H73+SUM($AG62:EI62))/(Inputs!$G232))</f>
        <v>121068.50948121851</v>
      </c>
      <c r="EK319" s="45">
        <f ca="1">IF(EK$17&lt;1,0,(($H62)*(1-Inputs!$E164)+$H73+SUM($AG62:EJ62))/(Inputs!$G232))</f>
        <v>121068.50948121851</v>
      </c>
      <c r="EL319" s="45">
        <f ca="1">IF(EL$17&lt;1,0,(($H62)*(1-Inputs!$E164)+$H73+SUM($AG62:EK62))/(Inputs!$G232))</f>
        <v>121068.50948121851</v>
      </c>
      <c r="EM319" s="45">
        <f ca="1">IF(EM$17&lt;1,0,(($H62)*(1-Inputs!$E164)+$H73+SUM($AG62:EL62))/(Inputs!$G232))</f>
        <v>121068.50948121851</v>
      </c>
      <c r="EN319" s="45">
        <f ca="1">IF(EN$17&lt;1,0,(($H62)*(1-Inputs!$E164)+$H73+SUM($AG62:EM62))/(Inputs!$G232))</f>
        <v>121068.50948121851</v>
      </c>
      <c r="EO319" s="45">
        <f ca="1">IF(EO$17&lt;1,0,(($H62)*(1-Inputs!$E164)+$H73+SUM($AG62:EN62))/(Inputs!$G232))</f>
        <v>121068.50948121851</v>
      </c>
      <c r="EP319" s="45">
        <f ca="1">IF(EP$17&lt;1,0,(($H62)*(1-Inputs!$E164)+$H73+SUM($AG62:EO62))/(Inputs!$G232))</f>
        <v>121068.50948121851</v>
      </c>
      <c r="EQ319" s="45">
        <f ca="1">IF(EQ$17&lt;1,0,(($H62)*(1-Inputs!$E164)+$H73+SUM($AG62:EP62))/(Inputs!$G232))</f>
        <v>121068.50948121851</v>
      </c>
      <c r="ER319" s="45">
        <f ca="1">IF(ER$17&lt;1,0,(($H62)*(1-Inputs!$E164)+$H73+SUM($AG62:EQ62))/(Inputs!$G232))</f>
        <v>121068.50948121851</v>
      </c>
      <c r="ES319" s="45">
        <f ca="1">IF(ES$17&lt;1,0,(($H62)*(1-Inputs!$E164)+$H73+SUM($AG62:ER62))/(Inputs!$G232))</f>
        <v>121068.50948121851</v>
      </c>
      <c r="ET319" s="45">
        <f ca="1">IF(ET$17&lt;1,0,(($H62)*(1-Inputs!$E164)+$H73+SUM($AG62:ES62))/(Inputs!$G232))</f>
        <v>121068.50948121851</v>
      </c>
      <c r="EU319" s="45">
        <f ca="1">IF(EU$17&lt;1,0,(($H62)*(1-Inputs!$E164)+$H73+SUM($AG62:ET62))/(Inputs!$G232))</f>
        <v>121068.50948121851</v>
      </c>
      <c r="EV319" s="45">
        <f ca="1">IF(EV$17&lt;1,0,(($H62)*(1-Inputs!$E164)+$H73+SUM($AG62:EU62))/(Inputs!$G232))</f>
        <v>121068.50948121851</v>
      </c>
      <c r="EW319" s="45">
        <f>IF(EW$17&lt;1,0,SUM(AG62:EV62))/(Inputs!$G232)</f>
        <v>0</v>
      </c>
      <c r="EX319" s="45">
        <f>IF(EX$17&lt;1,0,SUM(AH62:EW62))/(Inputs!$G232)</f>
        <v>0</v>
      </c>
      <c r="EY319" s="45">
        <f>IF(EY$17&lt;1,0,SUM(AI62:EX62))/(Inputs!$G232)</f>
        <v>0</v>
      </c>
      <c r="EZ319" s="45">
        <f>IF(EZ$17&lt;1,0,SUM(AJ62:EY62))/(Inputs!$G232)</f>
        <v>0</v>
      </c>
      <c r="FA319" s="45">
        <f>IF(FA$17&lt;1,0,SUM(AK62:EZ62))/(Inputs!$G232)</f>
        <v>0</v>
      </c>
      <c r="FB319" s="45">
        <f>IF(FB$17&lt;1,0,SUM(AL62:FA62))/(Inputs!$G232)</f>
        <v>0</v>
      </c>
      <c r="FC319" s="45">
        <f>IF(FC$17&lt;1,0,SUM(AM62:FB62))/(Inputs!$G232)</f>
        <v>0</v>
      </c>
      <c r="FD319" s="45">
        <f>IF(FD$17&lt;1,0,SUM(AN62:FC62))/(Inputs!$G232)</f>
        <v>0</v>
      </c>
      <c r="FE319" s="45">
        <f>IF(FE$17&lt;1,0,SUM(AO62:FD62))/(Inputs!$G232)</f>
        <v>0</v>
      </c>
      <c r="FF319" s="45">
        <f>IF(FF$17&lt;1,0,SUM(AP62:FE62))/(Inputs!$G232)</f>
        <v>0</v>
      </c>
      <c r="FG319" s="45">
        <f>IF(FG$17&lt;1,0,SUM(AQ62:FF62))/(Inputs!$G232)</f>
        <v>0</v>
      </c>
      <c r="FH319" s="45">
        <f>IF(FH$17&lt;1,0,SUM(AR62:FG62))/(Inputs!$G232)</f>
        <v>0</v>
      </c>
      <c r="FI319" s="45">
        <f>IF(FI$17&lt;1,0,SUM(AS62:FH62))/(Inputs!$G232)</f>
        <v>0</v>
      </c>
      <c r="FJ319" s="45">
        <f>IF(FJ$17&lt;1,0,SUM(AT62:FI62))/(Inputs!$G232)</f>
        <v>0</v>
      </c>
      <c r="FK319" s="45">
        <f>IF(FK$17&lt;1,0,SUM(AU62:FJ62))/(Inputs!$G232)</f>
        <v>0</v>
      </c>
      <c r="FL319" s="45">
        <f>IF(FL$17&lt;1,0,SUM(AV62:FK62))/(Inputs!$G232)</f>
        <v>0</v>
      </c>
      <c r="FM319" s="45">
        <f>IF(FM$17&lt;1,0,SUM(AW62:FL62))/(Inputs!$G232)</f>
        <v>0</v>
      </c>
      <c r="FN319" s="45">
        <f>IF(FN$17&lt;1,0,SUM(AX62:FM62))/(Inputs!$G232)</f>
        <v>0</v>
      </c>
      <c r="FO319" s="45">
        <f>IF(FO$17&lt;1,0,SUM(AY62:FN62))/(Inputs!$G232)</f>
        <v>0</v>
      </c>
      <c r="FP319" s="45">
        <f>IF(FP$17&lt;1,0,SUM(AZ62:FO62))/(Inputs!$G232)</f>
        <v>0</v>
      </c>
      <c r="FQ319" s="45">
        <f>IF(FQ$17&lt;1,0,SUM(BA62:FP62))/(Inputs!$G232)</f>
        <v>0</v>
      </c>
      <c r="FR319" s="45">
        <f>IF(FR$17&lt;1,0,SUM(BB62:FQ62))/(Inputs!$G232)</f>
        <v>0</v>
      </c>
      <c r="FS319" s="45">
        <f>IF(FS$17&lt;1,0,SUM(BC62:FR62))/(Inputs!$G232)</f>
        <v>0</v>
      </c>
      <c r="FT319" s="45">
        <f>IF(FT$17&lt;1,0,SUM(BD62:FS62))/(Inputs!$G232)</f>
        <v>0</v>
      </c>
      <c r="FU319" s="45">
        <f>IF(FU$17&lt;1,0,SUM(BE62:FT62))/(Inputs!$G232)</f>
        <v>0</v>
      </c>
      <c r="FV319" s="45">
        <f>IF(FV$17&lt;1,0,SUM(BF62:FU62))/(Inputs!$G232)</f>
        <v>0</v>
      </c>
      <c r="FW319" s="45">
        <f>IF(FW$17&lt;1,0,SUM(BG62:FV62))/(Inputs!$G232)</f>
        <v>0</v>
      </c>
      <c r="FX319" s="45">
        <f>IF(FX$17&lt;1,0,SUM(BH62:FW62))/(Inputs!$G232)</f>
        <v>0</v>
      </c>
      <c r="FY319" s="45">
        <f>IF(FY$17&lt;1,0,SUM(BI62:FX62))/(Inputs!$G232)</f>
        <v>0</v>
      </c>
      <c r="FZ319" s="45">
        <f>IF(FZ$17&lt;1,0,SUM(BJ62:FY62))/(Inputs!$G232)</f>
        <v>0</v>
      </c>
      <c r="GA319" s="45">
        <f>IF(GA$17&lt;1,0,SUM(BK62:FZ62))/(Inputs!$G232)</f>
        <v>0</v>
      </c>
      <c r="GB319" s="45">
        <f>IF(GB$17&lt;1,0,SUM(BL62:GA62))/(Inputs!$G232)</f>
        <v>0</v>
      </c>
      <c r="GC319" s="45">
        <f>IF(GC$17&lt;1,0,SUM(BM62:GB62))/(Inputs!$G232)</f>
        <v>0</v>
      </c>
      <c r="GD319" s="45">
        <f>IF(GD$17&lt;1,0,SUM(BN62:GC62))/(Inputs!$G232)</f>
        <v>0</v>
      </c>
      <c r="GE319" s="45">
        <f>IF(GE$17&lt;1,0,SUM(BO62:GD62))/(Inputs!$G232)</f>
        <v>0</v>
      </c>
      <c r="GF319" s="45">
        <f>IF(GF$17&lt;1,0,SUM(BP62:GE62))/(Inputs!$G232)</f>
        <v>0</v>
      </c>
      <c r="GG319" s="45">
        <f>IF(GG$17&lt;1,0,SUM(BQ62:GF62))/(Inputs!$G232)</f>
        <v>0</v>
      </c>
      <c r="GH319" s="45">
        <f>IF(GH$17&lt;1,0,SUM(BR62:GG62))/(Inputs!$G232)</f>
        <v>0</v>
      </c>
      <c r="GI319" s="45">
        <f>IF(GI$17&lt;1,0,SUM(BS62:GH62))/(Inputs!$G232)</f>
        <v>0</v>
      </c>
      <c r="GJ319" s="45">
        <f>IF(GJ$17&lt;1,0,SUM(BT62:GI62))/(Inputs!$G232)</f>
        <v>0</v>
      </c>
      <c r="GK319" s="45">
        <f>IF(GK$17&lt;1,0,SUM(BU62:GJ62))/(Inputs!$G232)</f>
        <v>0</v>
      </c>
      <c r="GL319" s="45">
        <f>IF(GL$17&lt;1,0,SUM(BV62:GK62))/(Inputs!$G232)</f>
        <v>0</v>
      </c>
      <c r="GM319" s="45">
        <f>IF(GM$17&lt;1,0,SUM(BW62:GL62))/(Inputs!$G232)</f>
        <v>0</v>
      </c>
      <c r="GN319" s="45">
        <f>IF(GN$17&lt;1,0,SUM(BX62:GM62))/(Inputs!$G232)</f>
        <v>0</v>
      </c>
      <c r="GO319" s="45">
        <f>IF(GO$17&lt;1,0,SUM(BY62:GN62))/(Inputs!$G232)</f>
        <v>0</v>
      </c>
      <c r="GP319" s="45">
        <f>IF(GP$17&lt;1,0,SUM(BZ62:GO62))/(Inputs!$G232)</f>
        <v>0</v>
      </c>
      <c r="GQ319" s="45">
        <f>IF(GQ$17&lt;1,0,SUM(CA62:GP62))/(Inputs!$G232)</f>
        <v>0</v>
      </c>
      <c r="GR319" s="45">
        <f>IF(GR$17&lt;1,0,SUM(CB62:GQ62))/(Inputs!$G232)</f>
        <v>0</v>
      </c>
      <c r="GS319" s="45">
        <f>IF(GS$17&lt;1,0,SUM(CC62:GR62))/(Inputs!$G232)</f>
        <v>0</v>
      </c>
      <c r="GT319" s="45">
        <f>IF(GT$17&lt;1,0,SUM(CD62:GS62))/(Inputs!$G232)</f>
        <v>0</v>
      </c>
      <c r="GU319" s="45">
        <f>IF(GU$17&lt;1,0,SUM(CE62:GT62))/(Inputs!$G232)</f>
        <v>0</v>
      </c>
      <c r="GV319" s="45">
        <f>IF(GV$17&lt;1,0,SUM(CF62:GU62))/(Inputs!$G232)</f>
        <v>0</v>
      </c>
      <c r="GW319" s="45">
        <f>IF(GW$17&lt;1,0,SUM(CG62:GV62))/(Inputs!$G232)</f>
        <v>0</v>
      </c>
      <c r="GX319" s="45">
        <f>IF(GX$17&lt;1,0,SUM(CH62:GW62))/(Inputs!$G232)</f>
        <v>0</v>
      </c>
      <c r="GY319" s="45">
        <f>IF(GY$17&lt;1,0,SUM(CI62:GX62))/(Inputs!$G232)</f>
        <v>0</v>
      </c>
      <c r="GZ319" s="45">
        <f>IF(GZ$17&lt;1,0,SUM(CJ62:GY62))/(Inputs!$G232)</f>
        <v>0</v>
      </c>
      <c r="HA319" s="45">
        <f>IF(HA$17&lt;1,0,SUM(CK62:GZ62))/(Inputs!$G232)</f>
        <v>0</v>
      </c>
      <c r="HB319" s="45">
        <f>IF(HB$17&lt;1,0,SUM(CL62:HA62))/(Inputs!$G232)</f>
        <v>0</v>
      </c>
      <c r="HC319" s="45">
        <f>IF(HC$17&lt;1,0,SUM(CM62:HB62))/(Inputs!$G232)</f>
        <v>0</v>
      </c>
      <c r="HD319" s="45">
        <f>IF(HD$17&lt;1,0,SUM(CN62:HC62))/(Inputs!$G232)</f>
        <v>0</v>
      </c>
      <c r="HE319" s="45">
        <f>IF(HE$17&lt;1,0,SUM(CO62:HD62))/(Inputs!$G232)</f>
        <v>0</v>
      </c>
      <c r="HF319" s="45">
        <f>IF(HF$17&lt;1,0,SUM(CP62:HE62))/(Inputs!$G232)</f>
        <v>0</v>
      </c>
      <c r="HG319" s="45">
        <f>IF(HG$17&lt;1,0,SUM(CQ62:HF62))/(Inputs!$G232)</f>
        <v>0</v>
      </c>
      <c r="HH319" s="45">
        <f>IF(HH$17&lt;1,0,SUM(CR62:HG62))/(Inputs!$G232)</f>
        <v>0</v>
      </c>
      <c r="HI319" s="45">
        <f>IF(HI$17&lt;1,0,SUM(CS62:HH62))/(Inputs!$G232)</f>
        <v>0</v>
      </c>
      <c r="HJ319" s="45">
        <f>IF(HJ$17&lt;1,0,SUM(CT62:HI62))/(Inputs!$G232)</f>
        <v>0</v>
      </c>
      <c r="HK319" s="45">
        <f>IF(HK$17&lt;1,0,SUM(CU62:HJ62))/(Inputs!$G232)</f>
        <v>0</v>
      </c>
      <c r="HL319" s="45">
        <f>IF(HL$17&lt;1,0,SUM(CV62:HK62))/(Inputs!$G232)</f>
        <v>0</v>
      </c>
      <c r="HM319" s="45">
        <f>IF(HM$17&lt;1,0,SUM(CW62:HL62))/(Inputs!$G232)</f>
        <v>0</v>
      </c>
      <c r="HN319" s="45">
        <f>IF(HN$17&lt;1,0,SUM(CX62:HM62))/(Inputs!$G232)</f>
        <v>0</v>
      </c>
      <c r="HO319" s="45">
        <f>IF(HO$17&lt;1,0,SUM(CY62:HN62))/(Inputs!$G232)</f>
        <v>0</v>
      </c>
      <c r="HP319" s="45">
        <f>IF(HP$17&lt;1,0,SUM(CZ62:HO62))/(Inputs!$G232)</f>
        <v>0</v>
      </c>
      <c r="HQ319" s="45">
        <f>IF(HQ$17&lt;1,0,SUM(DA62:HP62))/(Inputs!$G232)</f>
        <v>0</v>
      </c>
      <c r="HR319" s="45">
        <f>IF(HR$17&lt;1,0,SUM(DB62:HQ62))/(Inputs!$G232)</f>
        <v>0</v>
      </c>
      <c r="HS319" s="45">
        <f>IF(HS$17&lt;1,0,SUM(DC62:HR62))/(Inputs!$G232)</f>
        <v>0</v>
      </c>
      <c r="HT319" s="45">
        <f>IF(HT$17&lt;1,0,SUM(DD62:HS62))/(Inputs!$G232)</f>
        <v>0</v>
      </c>
      <c r="HU319" s="45">
        <f>IF(HU$17&lt;1,0,SUM(DE62:HT62))/(Inputs!$G232)</f>
        <v>0</v>
      </c>
      <c r="HV319" s="45">
        <f>IF(HV$17&lt;1,0,SUM(DF62:HU62))/(Inputs!$G232)</f>
        <v>0</v>
      </c>
      <c r="HW319" s="45">
        <f>IF(HW$17&lt;1,0,SUM(DG62:HV62))/(Inputs!$G232)</f>
        <v>0</v>
      </c>
      <c r="HX319" s="45">
        <f>IF(HX$17&lt;1,0,SUM(DH62:HW62))/(Inputs!$G232)</f>
        <v>0</v>
      </c>
      <c r="HY319" s="45">
        <f>IF(HY$17&lt;1,0,SUM(DI62:HX62))/(Inputs!$G232)</f>
        <v>0</v>
      </c>
      <c r="HZ319" s="45">
        <f>IF(HZ$17&lt;1,0,SUM(DJ62:HY62))/(Inputs!$G232)</f>
        <v>0</v>
      </c>
      <c r="IA319" s="45">
        <f>IF(IA$17&lt;1,0,SUM(DK62:HZ62))/(Inputs!$G232)</f>
        <v>0</v>
      </c>
      <c r="IB319" s="45">
        <f>IF(IB$17&lt;1,0,SUM(DL62:IA62))/(Inputs!$G232)</f>
        <v>0</v>
      </c>
      <c r="IC319" s="45">
        <f>IF(IC$17&lt;1,0,SUM(DM62:IB62))/(Inputs!$G232)</f>
        <v>0</v>
      </c>
      <c r="ID319" s="45">
        <f>IF(ID$17&lt;1,0,SUM(DN62:IC62))/(Inputs!$G232)</f>
        <v>0</v>
      </c>
      <c r="IE319" s="45">
        <f>IF(IE$17&lt;1,0,SUM(DO62:ID62))/(Inputs!$G232)</f>
        <v>0</v>
      </c>
      <c r="IF319" s="45">
        <f>IF(IF$17&lt;1,0,SUM(DP62:IE62))/(Inputs!$G232)</f>
        <v>0</v>
      </c>
      <c r="IG319" s="45">
        <f>IF(IG$17&lt;1,0,SUM(DQ62:IF62))/(Inputs!$G232)</f>
        <v>0</v>
      </c>
      <c r="IH319" s="45">
        <f>IF(IH$17&lt;1,0,SUM(DR62:IG62))/(Inputs!$G232)</f>
        <v>0</v>
      </c>
      <c r="II319" s="45">
        <f>IF(II$17&lt;1,0,SUM(DS62:IH62))/(Inputs!$G232)</f>
        <v>0</v>
      </c>
      <c r="IJ319" s="45">
        <f>IF(IJ$17&lt;1,0,SUM(DT62:II62))/(Inputs!$G232)</f>
        <v>64.816331836818009</v>
      </c>
      <c r="IK319" s="45">
        <f>IF(IK$17&lt;1,0,SUM(DU62:IJ62))/(Inputs!$G232)</f>
        <v>64.816331836818009</v>
      </c>
      <c r="IL319" s="45">
        <f>IF(IL$17&lt;1,0,SUM(DV62:IK62))/(Inputs!$G232)</f>
        <v>64.816331836818009</v>
      </c>
      <c r="IM319" s="45">
        <f>IF(IM$17&lt;1,0,SUM(DW62:IL62))/(Inputs!$G232)</f>
        <v>64.816331836818009</v>
      </c>
      <c r="IN319" s="45">
        <f>IF(IN$17&lt;1,0,SUM(DX62:IM62))/(Inputs!$G232)</f>
        <v>64.816331836818009</v>
      </c>
      <c r="IO319" s="45">
        <f>IF(IO$17&lt;1,0,SUM(DY62:IN62))/(Inputs!$G232)</f>
        <v>64.816331836818009</v>
      </c>
      <c r="IP319" s="45">
        <f>IF(IP$17&lt;1,0,SUM(DZ62:IO62))/(Inputs!$G232)</f>
        <v>20005.8112009262</v>
      </c>
      <c r="IQ319" s="45">
        <f>IF(IQ$17&lt;1,0,SUM(EA62:IP62))/(Inputs!$G232)</f>
        <v>20005.8112009262</v>
      </c>
      <c r="IR319" s="45">
        <f>IF(IR$17&lt;1,0,SUM(EB62:IQ62))/(Inputs!$G232)</f>
        <v>20005.8112009262</v>
      </c>
      <c r="IS319" s="45">
        <f>IF(IS$17&lt;1,0,SUM(EC62:IR62))/(Inputs!$G232)</f>
        <v>20005.8112009262</v>
      </c>
      <c r="IT319" s="45">
        <f>IF(IT$17&lt;1,0,SUM(ED62:IS62))/(Inputs!$G232)</f>
        <v>20005.8112009262</v>
      </c>
      <c r="IU319" s="45">
        <f>IF(IU$17&lt;1,0,SUM(EE62:IT62))/(Inputs!$G232)</f>
        <v>20005.8112009262</v>
      </c>
      <c r="IV319" s="45">
        <f>IF(IV$17&lt;1,0,SUM(EF62:IU62))/(Inputs!$G232)</f>
        <v>20005.8112009262</v>
      </c>
      <c r="IW319" s="45">
        <f>IF(IW$17&lt;1,0,SUM(EG62:IV62))/(Inputs!$G232)</f>
        <v>20005.8112009262</v>
      </c>
      <c r="IX319" s="45">
        <f>IF(IX$17&lt;1,0,SUM(EH62:IW62))/(Inputs!$G232)</f>
        <v>20005.8112009262</v>
      </c>
      <c r="IY319" s="45">
        <f>IF(IY$17&lt;1,0,SUM(EI62:IX62))/(Inputs!$G232)</f>
        <v>20005.8112009262</v>
      </c>
      <c r="IZ319" s="45">
        <f>IF(IZ$17&lt;1,0,SUM(EJ62:IY62))/(Inputs!$G232)</f>
        <v>20005.8112009262</v>
      </c>
      <c r="JA319" s="45">
        <f>IF(JA$17&lt;1,0,SUM(EK62:IZ62))/(Inputs!$G232)</f>
        <v>20005.8112009262</v>
      </c>
      <c r="JB319" s="45">
        <f>IF(JB$17&lt;1,0,SUM(EL62:JA62))/(Inputs!$G232)</f>
        <v>20005.8112009262</v>
      </c>
      <c r="JC319" s="45">
        <f>IF(JC$17&lt;1,0,SUM(EM62:JB62))/(Inputs!$G232)</f>
        <v>20005.8112009262</v>
      </c>
      <c r="JD319" s="45">
        <f>IF(JD$17&lt;1,0,SUM(EN62:JC62))/(Inputs!$G232)</f>
        <v>20005.8112009262</v>
      </c>
      <c r="JE319" s="45">
        <f>IF(JE$17&lt;1,0,SUM(EO62:JD62))/(Inputs!$G232)</f>
        <v>20005.8112009262</v>
      </c>
      <c r="JF319" s="45">
        <f>IF(JF$17&lt;1,0,SUM(EP62:JE62))/(Inputs!$G232)</f>
        <v>20005.8112009262</v>
      </c>
      <c r="JG319" s="45">
        <f>IF(JG$17&lt;1,0,SUM(EQ62:JF62))/(Inputs!$G232)</f>
        <v>20005.8112009262</v>
      </c>
      <c r="JH319" s="45">
        <f>IF(JH$17&lt;1,0,SUM(ER62:JG62))/(Inputs!$G232)</f>
        <v>20005.8112009262</v>
      </c>
      <c r="JI319" s="45">
        <f>IF(JI$17&lt;1,0,SUM(ES62:JH62))/(Inputs!$G232)</f>
        <v>20005.8112009262</v>
      </c>
      <c r="JJ319" s="45">
        <f>IF(JJ$17&lt;1,0,SUM(ET62:JI62))/(Inputs!$G232)</f>
        <v>20005.8112009262</v>
      </c>
      <c r="JK319" s="45">
        <f>IF(JK$17&lt;1,0,SUM(EU62:JJ62))/(Inputs!$G232)</f>
        <v>20005.8112009262</v>
      </c>
      <c r="JL319" s="45">
        <f>IF(JL$17&lt;1,0,SUM(EV62:JK62))/(Inputs!$G232)</f>
        <v>20005.8112009262</v>
      </c>
      <c r="JM319" s="45">
        <f>IF(JM$17&lt;1,0,SUM(EW62:JL62))/(Inputs!$G232)</f>
        <v>20005.8112009262</v>
      </c>
      <c r="JN319" s="45">
        <f>IF(JN$17&lt;1,0,SUM(EX62:JM62))/(Inputs!$G232)</f>
        <v>20005.8112009262</v>
      </c>
      <c r="JO319" s="45">
        <f>IF(JO$17&lt;1,0,SUM(EY62:JN62))/(Inputs!$G232)</f>
        <v>20005.8112009262</v>
      </c>
      <c r="JP319" s="45">
        <f>IF(JP$17&lt;1,0,SUM(EZ62:JO62))/(Inputs!$G232)</f>
        <v>20005.8112009262</v>
      </c>
      <c r="JQ319" s="45">
        <f>IF(JQ$17&lt;1,0,SUM(FA62:JP62))/(Inputs!$G232)</f>
        <v>20005.8112009262</v>
      </c>
      <c r="JR319" s="45">
        <f>IF(JR$17&lt;1,0,SUM(FB62:JQ62))/(Inputs!$G232)</f>
        <v>20005.8112009262</v>
      </c>
      <c r="JS319" s="45">
        <f>IF(JS$17&lt;1,0,SUM(FC62:JR62))/(Inputs!$G232)</f>
        <v>20005.8112009262</v>
      </c>
      <c r="JT319" s="45">
        <f>IF(JT$17&lt;1,0,SUM(FD62:JS62))/(Inputs!$G232)</f>
        <v>20005.8112009262</v>
      </c>
      <c r="JU319" s="45">
        <f>IF(JU$17&lt;1,0,SUM(FE62:JT62))/(Inputs!$G232)</f>
        <v>20005.8112009262</v>
      </c>
      <c r="JV319" s="45">
        <f>IF(JV$17&lt;1,0,SUM(FF62:JU62))/(Inputs!$G232)</f>
        <v>20005.8112009262</v>
      </c>
      <c r="JW319" s="45">
        <f>IF(JW$17&lt;1,0,SUM(FG62:JV62))/(Inputs!$G232)</f>
        <v>20005.8112009262</v>
      </c>
      <c r="JX319" s="45">
        <f>IF(JX$17&lt;1,0,SUM(FH62:JW62))/(Inputs!$G232)</f>
        <v>20005.8112009262</v>
      </c>
      <c r="JY319" s="45">
        <f>IF(JY$17&lt;1,0,SUM(FI62:JX62))/(Inputs!$G232)</f>
        <v>20005.8112009262</v>
      </c>
      <c r="JZ319" s="45">
        <f>IF(JZ$17&lt;1,0,SUM(FJ62:JY62))/(Inputs!$G232)</f>
        <v>20005.8112009262</v>
      </c>
      <c r="KA319" s="45">
        <f>IF(KA$17&lt;1,0,SUM(FK62:JZ62))/(Inputs!$G232)</f>
        <v>20005.8112009262</v>
      </c>
      <c r="KB319" s="45">
        <f>IF(KB$17&lt;1,0,SUM(FL62:KA62))/(Inputs!$G232)</f>
        <v>20005.8112009262</v>
      </c>
      <c r="KC319" s="45">
        <f>IF(KC$17&lt;1,0,SUM(FM62:KB62))/(Inputs!$G232)</f>
        <v>20005.8112009262</v>
      </c>
      <c r="KD319" s="45">
        <f>IF(KD$17&lt;1,0,SUM(FN62:KC62))/(Inputs!$G232)</f>
        <v>20005.8112009262</v>
      </c>
      <c r="KE319" s="45">
        <f>IF(KE$17&lt;1,0,SUM(FO62:KD62))/(Inputs!$G232)</f>
        <v>20005.8112009262</v>
      </c>
      <c r="KF319" s="45">
        <f>IF(KF$17&lt;1,0,SUM(FP62:KE62))/(Inputs!$G232)</f>
        <v>20005.8112009262</v>
      </c>
      <c r="KG319" s="45">
        <f>IF(KG$17&lt;1,0,SUM(FQ62:KF62))/(Inputs!$G232)</f>
        <v>20005.8112009262</v>
      </c>
      <c r="KH319" s="45">
        <f>IF(KH$17&lt;1,0,SUM(FR62:KG62))/(Inputs!$G232)</f>
        <v>20005.8112009262</v>
      </c>
      <c r="KI319" s="45">
        <f>IF(KI$17&lt;1,0,SUM(FS62:KH62))/(Inputs!$G232)</f>
        <v>20005.8112009262</v>
      </c>
      <c r="KJ319" s="45">
        <f>IF(KJ$17&lt;1,0,SUM(FT62:KI62))/(Inputs!$G232)</f>
        <v>20005.8112009262</v>
      </c>
      <c r="KK319" s="45">
        <f>IF(KK$17&lt;1,0,SUM(FU62:KJ62))/(Inputs!$G232)</f>
        <v>20005.8112009262</v>
      </c>
      <c r="KL319" s="45">
        <f>IF(KL$17&lt;1,0,SUM(FV62:KK62))/(Inputs!$G232)</f>
        <v>20005.8112009262</v>
      </c>
      <c r="KM319" s="45">
        <f>IF(KM$17&lt;1,0,SUM(FW62:KL62))/(Inputs!$G232)</f>
        <v>20005.8112009262</v>
      </c>
      <c r="KN319" s="45">
        <f>IF(KN$17&lt;1,0,SUM(FX62:KM62))/(Inputs!$G232)</f>
        <v>20005.8112009262</v>
      </c>
      <c r="KO319" s="45">
        <f>IF(KO$17&lt;1,0,SUM(FY62:KN62))/(Inputs!$G232)</f>
        <v>20005.8112009262</v>
      </c>
      <c r="KP319" s="45">
        <f>IF(KP$17&lt;1,0,SUM(FZ62:KO62))/(Inputs!$G232)</f>
        <v>20005.8112009262</v>
      </c>
      <c r="KQ319" s="45">
        <f>IF(KQ$17&lt;1,0,SUM(GA62:KP62))/(Inputs!$G232)</f>
        <v>20005.8112009262</v>
      </c>
      <c r="KR319" s="45">
        <f>IF(KR$17&lt;1,0,SUM(GB62:KQ62))/(Inputs!$G232)</f>
        <v>20005.8112009262</v>
      </c>
      <c r="KS319" s="45">
        <f>IF(KS$17&lt;1,0,SUM(GC62:KR62))/(Inputs!$G232)</f>
        <v>20005.8112009262</v>
      </c>
      <c r="KT319" s="45">
        <f>IF(KT$17&lt;1,0,SUM(GD62:KS62))/(Inputs!$G232)</f>
        <v>20005.8112009262</v>
      </c>
      <c r="KU319" s="45">
        <f>IF(KU$17&lt;1,0,SUM(GE62:KT62))/(Inputs!$G232)</f>
        <v>20005.8112009262</v>
      </c>
      <c r="KV319" s="45">
        <f>IF(KV$17&lt;1,0,SUM(GF62:KU62))/(Inputs!$G232)</f>
        <v>20005.8112009262</v>
      </c>
      <c r="KW319" s="45">
        <f>IF(KW$17&lt;1,0,SUM(GG62:KV62))/(Inputs!$G232)</f>
        <v>20005.8112009262</v>
      </c>
      <c r="KX319" s="45">
        <f>IF(KX$17&lt;1,0,SUM(GH62:KW62))/(Inputs!$G232)</f>
        <v>20005.8112009262</v>
      </c>
      <c r="KY319" s="45">
        <f>IF(KY$17&lt;1,0,SUM(GI62:KX62))/(Inputs!$G232)</f>
        <v>20005.8112009262</v>
      </c>
      <c r="KZ319" s="45">
        <f>IF(KZ$17&lt;1,0,SUM(GJ62:KY62))/(Inputs!$G232)</f>
        <v>20005.8112009262</v>
      </c>
      <c r="LA319" s="45">
        <f>IF(LA$17&lt;1,0,SUM(GK62:KZ62))/(Inputs!$G232)</f>
        <v>20005.8112009262</v>
      </c>
      <c r="LB319" s="45">
        <f>IF(LB$17&lt;1,0,SUM(GL62:LA62))/(Inputs!$G232)</f>
        <v>20005.8112009262</v>
      </c>
      <c r="LC319" s="45">
        <f>IF(LC$17&lt;1,0,SUM(GM62:LB62))/(Inputs!$G232)</f>
        <v>20005.8112009262</v>
      </c>
      <c r="LD319" s="45">
        <f>IF(LD$17&lt;1,0,SUM(GN62:LC62))/(Inputs!$G232)</f>
        <v>20005.8112009262</v>
      </c>
      <c r="LE319" s="45">
        <f>IF(LE$17&lt;1,0,SUM(GO62:LD62))/(Inputs!$G232)</f>
        <v>20005.8112009262</v>
      </c>
      <c r="LF319" s="45">
        <f>IF(LF$17&lt;1,0,SUM(GP62:LE62))/(Inputs!$G232)</f>
        <v>20005.8112009262</v>
      </c>
      <c r="LG319" s="45">
        <f>IF(LG$17&lt;1,0,SUM(GQ62:LF62))/(Inputs!$G232)</f>
        <v>20005.8112009262</v>
      </c>
      <c r="LH319" s="45">
        <f>IF(LH$17&lt;1,0,SUM(GR62:LG62))/(Inputs!$G232)</f>
        <v>20005.8112009262</v>
      </c>
      <c r="LI319" s="45">
        <f>IF(LI$17&lt;1,0,SUM(GS62:LH62))/(Inputs!$G232)</f>
        <v>20005.8112009262</v>
      </c>
      <c r="LJ319" s="45">
        <f>IF(LJ$17&lt;1,0,SUM(GT62:LI62))/(Inputs!$G232)</f>
        <v>20005.8112009262</v>
      </c>
      <c r="LK319" s="45">
        <f>IF(LK$17&lt;1,0,SUM(GU62:LJ62))/(Inputs!$G232)</f>
        <v>20005.8112009262</v>
      </c>
      <c r="LL319" s="45">
        <f>IF(LL$17&lt;1,0,SUM(GV62:LK62))/(Inputs!$G232)</f>
        <v>20005.8112009262</v>
      </c>
      <c r="LM319" s="45">
        <f>IF(LM$17&lt;1,0,SUM(GW62:LL62))/(Inputs!$G232)</f>
        <v>20005.8112009262</v>
      </c>
      <c r="LN319" s="45">
        <f>IF(LN$17&lt;1,0,SUM(GX62:LM62))/(Inputs!$G232)</f>
        <v>20005.8112009262</v>
      </c>
      <c r="LO319" s="45">
        <f>IF(LO$17&lt;1,0,SUM(GY62:LN62))/(Inputs!$G232)</f>
        <v>20005.8112009262</v>
      </c>
      <c r="LP319" s="45">
        <f>IF(LP$17&lt;1,0,SUM(GZ62:LO62))/(Inputs!$G232)</f>
        <v>20005.8112009262</v>
      </c>
      <c r="LQ319" s="45">
        <f>IF(LQ$17&lt;1,0,SUM(HA62:LP62))/(Inputs!$G232)</f>
        <v>20005.8112009262</v>
      </c>
      <c r="LR319" s="45">
        <f>IF(LR$17&lt;1,0,SUM(HB62:LQ62))/(Inputs!$G232)</f>
        <v>20005.8112009262</v>
      </c>
      <c r="LS319" s="45">
        <f>IF(LS$17&lt;1,0,SUM(HC62:LR62))/(Inputs!$G232)</f>
        <v>20005.8112009262</v>
      </c>
      <c r="LT319" s="45">
        <f>IF(LT$17&lt;1,0,SUM(HD62:LS62))/(Inputs!$G232)</f>
        <v>20005.8112009262</v>
      </c>
      <c r="LU319" s="45"/>
      <c r="LV319" s="45"/>
      <c r="LW319" s="45"/>
      <c r="LX319" s="45"/>
      <c r="LY319" s="45"/>
      <c r="LZ319" s="45"/>
      <c r="MA319" s="45"/>
      <c r="MB319" s="45"/>
      <c r="MC319" s="45"/>
      <c r="MD319" s="45"/>
      <c r="ME319" s="45"/>
      <c r="MF319" s="45"/>
      <c r="MG319" s="45"/>
      <c r="MH319" s="45"/>
      <c r="MI319" s="45"/>
      <c r="MJ319" s="45"/>
      <c r="MK319" s="45"/>
      <c r="ML319" s="45"/>
      <c r="MM319" s="45"/>
      <c r="MN319" s="45"/>
      <c r="MO319" s="45"/>
      <c r="MP319" s="45"/>
      <c r="MQ319" s="45"/>
      <c r="MR319" s="45"/>
      <c r="MS319" s="45"/>
      <c r="MT319" s="45"/>
      <c r="MU319" s="45"/>
      <c r="MV319" s="45"/>
      <c r="MW319" s="45"/>
      <c r="MX319" s="45"/>
      <c r="MY319" s="45"/>
      <c r="MZ319" s="45"/>
      <c r="NA319" s="45"/>
      <c r="NB319" s="45"/>
      <c r="NC319" s="45"/>
      <c r="ND319" s="45"/>
      <c r="NE319" s="45"/>
      <c r="NF319" s="45"/>
      <c r="NG319" s="45"/>
      <c r="NH319" s="45"/>
      <c r="NI319" s="45"/>
      <c r="NJ319" s="45"/>
      <c r="NK319" s="45"/>
      <c r="NL319" s="45"/>
      <c r="NM319" s="45"/>
      <c r="NN319" s="45"/>
      <c r="NO319" s="45"/>
      <c r="NP319" s="45"/>
      <c r="NQ319" s="45"/>
      <c r="NR319" s="45"/>
      <c r="NS319" s="45"/>
      <c r="NT319" s="45"/>
      <c r="NU319" s="45"/>
      <c r="NV319" s="45"/>
      <c r="NW319" s="45"/>
      <c r="NX319" s="45"/>
      <c r="NY319" s="45"/>
      <c r="NZ319" s="45"/>
      <c r="OA319" s="45"/>
      <c r="OB319" s="45"/>
      <c r="OC319" s="45"/>
      <c r="OD319" s="45"/>
      <c r="OE319" s="45"/>
      <c r="OF319" s="45"/>
      <c r="OG319" s="45"/>
      <c r="OH319" s="45"/>
      <c r="OI319" s="45"/>
      <c r="OJ319" s="45"/>
      <c r="OK319" s="45"/>
      <c r="OL319" s="45"/>
      <c r="OM319" s="45"/>
      <c r="ON319" s="45"/>
      <c r="OO319" s="45"/>
      <c r="OP319" s="45"/>
      <c r="OQ319" s="45"/>
      <c r="OR319" s="45"/>
      <c r="OS319" s="45"/>
      <c r="OT319" s="45"/>
      <c r="OU319" s="45"/>
      <c r="OV319" s="45"/>
      <c r="OW319" s="45"/>
      <c r="OX319" s="45"/>
      <c r="OY319" s="45"/>
      <c r="OZ319" s="45"/>
      <c r="PA319" s="45"/>
      <c r="PB319" s="45"/>
      <c r="PC319" s="45"/>
      <c r="PD319" s="45"/>
      <c r="PE319" s="45"/>
      <c r="PF319" s="45"/>
      <c r="PG319" s="45"/>
      <c r="PH319" s="45"/>
      <c r="PI319" s="45"/>
      <c r="PJ319" s="45"/>
      <c r="PK319" s="45"/>
      <c r="PL319" s="45"/>
      <c r="PM319" s="45"/>
      <c r="PN319" s="45"/>
      <c r="PO319" s="45"/>
      <c r="PP319" s="45"/>
      <c r="PQ319" s="45"/>
      <c r="PR319" s="45"/>
      <c r="PS319" s="45"/>
      <c r="PT319" s="45"/>
      <c r="PU319" s="45"/>
      <c r="PV319" s="45"/>
      <c r="PW319" s="45"/>
      <c r="PX319" s="45"/>
      <c r="PY319" s="45"/>
      <c r="PZ319" s="45"/>
      <c r="QA319" s="45"/>
      <c r="QB319" s="45"/>
      <c r="QC319" s="45"/>
      <c r="QD319" s="45"/>
      <c r="QE319" s="45"/>
      <c r="QF319" s="45"/>
      <c r="QG319" s="45"/>
      <c r="QH319" s="45"/>
      <c r="QI319" s="45"/>
      <c r="QJ319" s="45"/>
      <c r="QK319" s="45"/>
      <c r="QL319" s="45"/>
      <c r="QM319" s="45"/>
      <c r="QN319" s="45"/>
      <c r="QO319" s="45"/>
      <c r="QP319" s="45"/>
      <c r="QQ319" s="45"/>
      <c r="QR319" s="45"/>
      <c r="QS319" s="45"/>
      <c r="QT319" s="45"/>
      <c r="QU319" s="45"/>
    </row>
    <row r="320" spans="2:463" outlineLevel="1">
      <c r="B320" s="1"/>
      <c r="E320" s="208"/>
      <c r="F320" s="69"/>
      <c r="G320" s="32"/>
      <c r="H320" s="67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  <c r="GU320" s="32"/>
      <c r="GV320" s="32"/>
      <c r="GW320" s="32"/>
      <c r="GX320" s="32"/>
      <c r="GY320" s="32"/>
      <c r="GZ320" s="32"/>
      <c r="HA320" s="32"/>
      <c r="HB320" s="32"/>
      <c r="HC320" s="32"/>
      <c r="HD320" s="32"/>
      <c r="HE320" s="32"/>
      <c r="HF320" s="32"/>
      <c r="HG320" s="32"/>
      <c r="HH320" s="32"/>
      <c r="HI320" s="32"/>
      <c r="HJ320" s="32"/>
      <c r="HK320" s="32"/>
      <c r="HL320" s="32"/>
      <c r="HM320" s="32"/>
      <c r="HN320" s="32"/>
      <c r="HO320" s="32"/>
      <c r="HP320" s="32"/>
      <c r="HQ320" s="32"/>
      <c r="HR320" s="32"/>
      <c r="HS320" s="32"/>
      <c r="HT320" s="32"/>
      <c r="HU320" s="32"/>
      <c r="HV320" s="32"/>
      <c r="HW320" s="32"/>
      <c r="HX320" s="32"/>
      <c r="HY320" s="32"/>
      <c r="HZ320" s="32"/>
      <c r="IA320" s="32"/>
      <c r="IB320" s="32"/>
      <c r="IC320" s="32"/>
      <c r="ID320" s="32"/>
      <c r="IE320" s="32"/>
      <c r="IF320" s="32"/>
      <c r="IG320" s="32"/>
      <c r="IH320" s="32"/>
      <c r="II320" s="32"/>
      <c r="IJ320" s="32"/>
      <c r="IK320" s="32"/>
      <c r="IL320" s="32"/>
      <c r="IM320" s="32"/>
      <c r="IN320" s="32"/>
      <c r="IO320" s="32"/>
      <c r="IP320" s="32"/>
      <c r="IQ320" s="32"/>
      <c r="IR320" s="32"/>
      <c r="IS320" s="32"/>
      <c r="IT320" s="32"/>
      <c r="IU320" s="32"/>
      <c r="IV320" s="32"/>
      <c r="IW320" s="32"/>
      <c r="IX320" s="32"/>
      <c r="IY320" s="32"/>
      <c r="IZ320" s="32"/>
      <c r="JA320" s="32"/>
      <c r="JB320" s="32"/>
      <c r="JC320" s="32"/>
      <c r="JD320" s="32"/>
      <c r="JE320" s="32"/>
      <c r="JF320" s="32"/>
      <c r="JG320" s="32"/>
      <c r="JH320" s="32"/>
      <c r="JI320" s="32"/>
      <c r="JJ320" s="32"/>
      <c r="JK320" s="32"/>
      <c r="JL320" s="32"/>
      <c r="JM320" s="32"/>
      <c r="JN320" s="32"/>
      <c r="JO320" s="32"/>
      <c r="JP320" s="32"/>
      <c r="JQ320" s="32"/>
      <c r="JR320" s="32"/>
      <c r="JS320" s="32"/>
      <c r="JT320" s="32"/>
      <c r="JU320" s="32"/>
      <c r="JV320" s="32"/>
      <c r="JW320" s="32"/>
      <c r="JX320" s="32"/>
      <c r="JY320" s="32"/>
      <c r="JZ320" s="32"/>
      <c r="KA320" s="32"/>
      <c r="KB320" s="32"/>
      <c r="KC320" s="32"/>
      <c r="KD320" s="32"/>
      <c r="KE320" s="32"/>
      <c r="KF320" s="32"/>
      <c r="KG320" s="32"/>
      <c r="KZ320" s="85"/>
    </row>
    <row r="321" spans="1:463" outlineLevel="1">
      <c r="C321" s="6" t="s">
        <v>554</v>
      </c>
      <c r="E321" s="44" t="s">
        <v>95</v>
      </c>
      <c r="F321" s="69"/>
      <c r="G321" s="32"/>
      <c r="H321" s="99">
        <f ca="1">MAX(I321:QJ321)</f>
        <v>16189092.365414076</v>
      </c>
      <c r="I321" s="54">
        <f>I314</f>
        <v>0</v>
      </c>
      <c r="J321" s="54">
        <f t="shared" ref="J321:AW321" si="1049">J319+I321</f>
        <v>0</v>
      </c>
      <c r="K321" s="54">
        <f t="shared" si="1049"/>
        <v>0</v>
      </c>
      <c r="L321" s="54">
        <f t="shared" si="1049"/>
        <v>0</v>
      </c>
      <c r="M321" s="54">
        <f t="shared" si="1049"/>
        <v>0</v>
      </c>
      <c r="N321" s="54">
        <f t="shared" si="1049"/>
        <v>0</v>
      </c>
      <c r="O321" s="54">
        <f t="shared" si="1049"/>
        <v>0</v>
      </c>
      <c r="P321" s="54">
        <f t="shared" si="1049"/>
        <v>0</v>
      </c>
      <c r="Q321" s="54">
        <f t="shared" si="1049"/>
        <v>0</v>
      </c>
      <c r="R321" s="54">
        <f t="shared" si="1049"/>
        <v>0</v>
      </c>
      <c r="S321" s="54">
        <f t="shared" si="1049"/>
        <v>0</v>
      </c>
      <c r="T321" s="54">
        <f t="shared" si="1049"/>
        <v>0</v>
      </c>
      <c r="U321" s="54">
        <f t="shared" si="1049"/>
        <v>0</v>
      </c>
      <c r="V321" s="54">
        <f t="shared" si="1049"/>
        <v>0</v>
      </c>
      <c r="W321" s="54">
        <f t="shared" si="1049"/>
        <v>0</v>
      </c>
      <c r="X321" s="54">
        <f t="shared" si="1049"/>
        <v>0</v>
      </c>
      <c r="Y321" s="54">
        <f t="shared" si="1049"/>
        <v>0</v>
      </c>
      <c r="Z321" s="54">
        <f t="shared" si="1049"/>
        <v>0</v>
      </c>
      <c r="AA321" s="54">
        <f t="shared" si="1049"/>
        <v>0</v>
      </c>
      <c r="AB321" s="54">
        <f t="shared" si="1049"/>
        <v>0</v>
      </c>
      <c r="AC321" s="54">
        <f t="shared" si="1049"/>
        <v>0</v>
      </c>
      <c r="AD321" s="54">
        <f t="shared" si="1049"/>
        <v>0</v>
      </c>
      <c r="AE321" s="54">
        <f t="shared" si="1049"/>
        <v>0</v>
      </c>
      <c r="AF321" s="54">
        <f t="shared" si="1049"/>
        <v>0</v>
      </c>
      <c r="AG321" s="54">
        <f t="shared" ca="1" si="1049"/>
        <v>121068.50948121851</v>
      </c>
      <c r="AH321" s="54">
        <f t="shared" ca="1" si="1049"/>
        <v>242137.01896243703</v>
      </c>
      <c r="AI321" s="54">
        <f t="shared" ca="1" si="1049"/>
        <v>363205.52844365552</v>
      </c>
      <c r="AJ321" s="54">
        <f t="shared" ca="1" si="1049"/>
        <v>484274.03792487405</v>
      </c>
      <c r="AK321" s="54">
        <f t="shared" ca="1" si="1049"/>
        <v>605342.54740609252</v>
      </c>
      <c r="AL321" s="54">
        <f t="shared" ca="1" si="1049"/>
        <v>726411.05688731105</v>
      </c>
      <c r="AM321" s="54">
        <f t="shared" ca="1" si="1049"/>
        <v>847479.56636852957</v>
      </c>
      <c r="AN321" s="54">
        <f t="shared" ca="1" si="1049"/>
        <v>968548.0758497481</v>
      </c>
      <c r="AO321" s="54">
        <f t="shared" ca="1" si="1049"/>
        <v>1089616.5853309666</v>
      </c>
      <c r="AP321" s="54">
        <f t="shared" ca="1" si="1049"/>
        <v>1210685.094812185</v>
      </c>
      <c r="AQ321" s="54">
        <f t="shared" ca="1" si="1049"/>
        <v>1331753.6042934034</v>
      </c>
      <c r="AR321" s="54">
        <f t="shared" ca="1" si="1049"/>
        <v>1452822.1137746219</v>
      </c>
      <c r="AS321" s="54">
        <f t="shared" ca="1" si="1049"/>
        <v>1573890.6232558403</v>
      </c>
      <c r="AT321" s="54">
        <f t="shared" ca="1" si="1049"/>
        <v>1694959.1327370587</v>
      </c>
      <c r="AU321" s="54">
        <f t="shared" ca="1" si="1049"/>
        <v>1816027.6422182771</v>
      </c>
      <c r="AV321" s="54">
        <f t="shared" ca="1" si="1049"/>
        <v>1937096.1516994955</v>
      </c>
      <c r="AW321" s="54">
        <f t="shared" ca="1" si="1049"/>
        <v>2058164.6611807139</v>
      </c>
      <c r="AX321" s="54">
        <f t="shared" ref="AX321:DI321" ca="1" si="1050">AX319+AW321</f>
        <v>2179233.1706619323</v>
      </c>
      <c r="AY321" s="54">
        <f t="shared" ca="1" si="1050"/>
        <v>2300301.680143151</v>
      </c>
      <c r="AZ321" s="54">
        <f t="shared" ca="1" si="1050"/>
        <v>2421370.1896243696</v>
      </c>
      <c r="BA321" s="54">
        <f t="shared" ca="1" si="1050"/>
        <v>2542438.6991055883</v>
      </c>
      <c r="BB321" s="54">
        <f t="shared" ca="1" si="1050"/>
        <v>2663507.2085868069</v>
      </c>
      <c r="BC321" s="54">
        <f t="shared" ca="1" si="1050"/>
        <v>2784575.7180680255</v>
      </c>
      <c r="BD321" s="54">
        <f t="shared" ca="1" si="1050"/>
        <v>2905644.2275492442</v>
      </c>
      <c r="BE321" s="54">
        <f t="shared" ca="1" si="1050"/>
        <v>3026712.7370304628</v>
      </c>
      <c r="BF321" s="54">
        <f t="shared" ca="1" si="1050"/>
        <v>3147781.2465116815</v>
      </c>
      <c r="BG321" s="54">
        <f t="shared" ca="1" si="1050"/>
        <v>3268849.7559929001</v>
      </c>
      <c r="BH321" s="54">
        <f t="shared" ca="1" si="1050"/>
        <v>3389918.2654741188</v>
      </c>
      <c r="BI321" s="54">
        <f t="shared" ca="1" si="1050"/>
        <v>3510986.7749553374</v>
      </c>
      <c r="BJ321" s="54">
        <f t="shared" ca="1" si="1050"/>
        <v>3632055.284436556</v>
      </c>
      <c r="BK321" s="54">
        <f t="shared" ca="1" si="1050"/>
        <v>3753123.7939177747</v>
      </c>
      <c r="BL321" s="54">
        <f t="shared" ca="1" si="1050"/>
        <v>3874192.3033989933</v>
      </c>
      <c r="BM321" s="54">
        <f t="shared" ca="1" si="1050"/>
        <v>3995260.812880212</v>
      </c>
      <c r="BN321" s="54">
        <f t="shared" ca="1" si="1050"/>
        <v>4116329.3223614306</v>
      </c>
      <c r="BO321" s="54">
        <f t="shared" ca="1" si="1050"/>
        <v>4237397.8318426488</v>
      </c>
      <c r="BP321" s="54">
        <f t="shared" ca="1" si="1050"/>
        <v>4358466.3413238674</v>
      </c>
      <c r="BQ321" s="54">
        <f t="shared" ca="1" si="1050"/>
        <v>4479534.8508050861</v>
      </c>
      <c r="BR321" s="54">
        <f t="shared" ca="1" si="1050"/>
        <v>4600603.3602863047</v>
      </c>
      <c r="BS321" s="54">
        <f t="shared" ca="1" si="1050"/>
        <v>4721671.8697675234</v>
      </c>
      <c r="BT321" s="54">
        <f t="shared" ca="1" si="1050"/>
        <v>4842740.379248742</v>
      </c>
      <c r="BU321" s="54">
        <f t="shared" ca="1" si="1050"/>
        <v>4963808.8887299607</v>
      </c>
      <c r="BV321" s="54">
        <f t="shared" ca="1" si="1050"/>
        <v>5084877.3982111793</v>
      </c>
      <c r="BW321" s="54">
        <f t="shared" ca="1" si="1050"/>
        <v>5205945.9076923979</v>
      </c>
      <c r="BX321" s="54">
        <f t="shared" ca="1" si="1050"/>
        <v>5327014.4171736166</v>
      </c>
      <c r="BY321" s="54">
        <f t="shared" ca="1" si="1050"/>
        <v>5448082.9266548352</v>
      </c>
      <c r="BZ321" s="54">
        <f t="shared" ca="1" si="1050"/>
        <v>5569151.4361360539</v>
      </c>
      <c r="CA321" s="54">
        <f t="shared" ca="1" si="1050"/>
        <v>5690219.9456172725</v>
      </c>
      <c r="CB321" s="54">
        <f t="shared" ca="1" si="1050"/>
        <v>5811288.4550984912</v>
      </c>
      <c r="CC321" s="54">
        <f t="shared" ca="1" si="1050"/>
        <v>5932356.9645797098</v>
      </c>
      <c r="CD321" s="54">
        <f t="shared" ca="1" si="1050"/>
        <v>6053425.4740609284</v>
      </c>
      <c r="CE321" s="54">
        <f t="shared" ca="1" si="1050"/>
        <v>6174493.9835421471</v>
      </c>
      <c r="CF321" s="54">
        <f t="shared" ca="1" si="1050"/>
        <v>6295562.4930233657</v>
      </c>
      <c r="CG321" s="54">
        <f t="shared" ca="1" si="1050"/>
        <v>6416631.0025045844</v>
      </c>
      <c r="CH321" s="54">
        <f t="shared" ca="1" si="1050"/>
        <v>6537699.511985803</v>
      </c>
      <c r="CI321" s="54">
        <f t="shared" ca="1" si="1050"/>
        <v>6658768.0214670217</v>
      </c>
      <c r="CJ321" s="54">
        <f t="shared" ca="1" si="1050"/>
        <v>6779836.5309482403</v>
      </c>
      <c r="CK321" s="54">
        <f t="shared" ca="1" si="1050"/>
        <v>6900905.040429459</v>
      </c>
      <c r="CL321" s="54">
        <f t="shared" ca="1" si="1050"/>
        <v>7021973.5499106776</v>
      </c>
      <c r="CM321" s="54">
        <f t="shared" ca="1" si="1050"/>
        <v>7143042.0593918962</v>
      </c>
      <c r="CN321" s="54">
        <f t="shared" ca="1" si="1050"/>
        <v>7264110.5688731149</v>
      </c>
      <c r="CO321" s="54">
        <f t="shared" ca="1" si="1050"/>
        <v>7385179.0783543335</v>
      </c>
      <c r="CP321" s="54">
        <f t="shared" ca="1" si="1050"/>
        <v>7506247.5878355522</v>
      </c>
      <c r="CQ321" s="54">
        <f t="shared" ca="1" si="1050"/>
        <v>7627316.0973167708</v>
      </c>
      <c r="CR321" s="54">
        <f t="shared" ca="1" si="1050"/>
        <v>7748384.6067979895</v>
      </c>
      <c r="CS321" s="54">
        <f t="shared" ca="1" si="1050"/>
        <v>7869453.1162792081</v>
      </c>
      <c r="CT321" s="54">
        <f t="shared" ca="1" si="1050"/>
        <v>7990521.6257604267</v>
      </c>
      <c r="CU321" s="54">
        <f t="shared" ca="1" si="1050"/>
        <v>8111590.1352416454</v>
      </c>
      <c r="CV321" s="54">
        <f t="shared" ca="1" si="1050"/>
        <v>8232658.644722864</v>
      </c>
      <c r="CW321" s="54">
        <f t="shared" ca="1" si="1050"/>
        <v>8353727.1542040827</v>
      </c>
      <c r="CX321" s="54">
        <f t="shared" ca="1" si="1050"/>
        <v>8474795.6636853013</v>
      </c>
      <c r="CY321" s="54">
        <f t="shared" ca="1" si="1050"/>
        <v>8595864.173166519</v>
      </c>
      <c r="CZ321" s="54">
        <f t="shared" ca="1" si="1050"/>
        <v>8716932.6826477367</v>
      </c>
      <c r="DA321" s="54">
        <f t="shared" ca="1" si="1050"/>
        <v>8838001.1921289545</v>
      </c>
      <c r="DB321" s="54">
        <f t="shared" ca="1" si="1050"/>
        <v>8959069.7016101722</v>
      </c>
      <c r="DC321" s="54">
        <f t="shared" ca="1" si="1050"/>
        <v>9080138.2110913899</v>
      </c>
      <c r="DD321" s="54">
        <f t="shared" ca="1" si="1050"/>
        <v>9201206.7205726076</v>
      </c>
      <c r="DE321" s="54">
        <f t="shared" ca="1" si="1050"/>
        <v>9322275.2300538253</v>
      </c>
      <c r="DF321" s="54">
        <f t="shared" ca="1" si="1050"/>
        <v>9443343.739535043</v>
      </c>
      <c r="DG321" s="54">
        <f t="shared" ca="1" si="1050"/>
        <v>9564412.2490162607</v>
      </c>
      <c r="DH321" s="54">
        <f t="shared" ca="1" si="1050"/>
        <v>9685480.7584974784</v>
      </c>
      <c r="DI321" s="54">
        <f t="shared" ca="1" si="1050"/>
        <v>9806549.2679786962</v>
      </c>
      <c r="DJ321" s="54">
        <f t="shared" ref="DJ321:FU321" ca="1" si="1051">DJ319+DI321</f>
        <v>9927617.7774599139</v>
      </c>
      <c r="DK321" s="54">
        <f t="shared" ca="1" si="1051"/>
        <v>10048686.286941132</v>
      </c>
      <c r="DL321" s="54">
        <f t="shared" ca="1" si="1051"/>
        <v>10169754.796422349</v>
      </c>
      <c r="DM321" s="54">
        <f t="shared" ca="1" si="1051"/>
        <v>10290823.305903567</v>
      </c>
      <c r="DN321" s="54">
        <f t="shared" ca="1" si="1051"/>
        <v>10411891.815384785</v>
      </c>
      <c r="DO321" s="54">
        <f t="shared" ca="1" si="1051"/>
        <v>10532960.324866002</v>
      </c>
      <c r="DP321" s="54">
        <f t="shared" ca="1" si="1051"/>
        <v>10654028.83434722</v>
      </c>
      <c r="DQ321" s="54">
        <f t="shared" ca="1" si="1051"/>
        <v>10775097.343828438</v>
      </c>
      <c r="DR321" s="54">
        <f t="shared" ca="1" si="1051"/>
        <v>10896165.853309656</v>
      </c>
      <c r="DS321" s="54">
        <f t="shared" ca="1" si="1051"/>
        <v>11017234.362790873</v>
      </c>
      <c r="DT321" s="54">
        <f t="shared" ca="1" si="1051"/>
        <v>11138302.872272091</v>
      </c>
      <c r="DU321" s="54">
        <f t="shared" ca="1" si="1051"/>
        <v>11259371.381753309</v>
      </c>
      <c r="DV321" s="54">
        <f t="shared" ca="1" si="1051"/>
        <v>11380439.891234526</v>
      </c>
      <c r="DW321" s="54">
        <f t="shared" ca="1" si="1051"/>
        <v>11501508.400715744</v>
      </c>
      <c r="DX321" s="54">
        <f t="shared" ca="1" si="1051"/>
        <v>11622576.910196962</v>
      </c>
      <c r="DY321" s="54">
        <f t="shared" ca="1" si="1051"/>
        <v>11743645.41967818</v>
      </c>
      <c r="DZ321" s="54">
        <f t="shared" ca="1" si="1051"/>
        <v>11864713.929159397</v>
      </c>
      <c r="EA321" s="54">
        <f t="shared" ca="1" si="1051"/>
        <v>11985782.438640615</v>
      </c>
      <c r="EB321" s="54">
        <f t="shared" ca="1" si="1051"/>
        <v>12106850.948121833</v>
      </c>
      <c r="EC321" s="54">
        <f t="shared" ca="1" si="1051"/>
        <v>12227919.45760305</v>
      </c>
      <c r="ED321" s="54">
        <f t="shared" ca="1" si="1051"/>
        <v>12348987.967084268</v>
      </c>
      <c r="EE321" s="54">
        <f t="shared" ca="1" si="1051"/>
        <v>12470056.476565486</v>
      </c>
      <c r="EF321" s="54">
        <f t="shared" ca="1" si="1051"/>
        <v>12591124.986046704</v>
      </c>
      <c r="EG321" s="54">
        <f t="shared" ca="1" si="1051"/>
        <v>12712193.495527921</v>
      </c>
      <c r="EH321" s="54">
        <f t="shared" ca="1" si="1051"/>
        <v>12833262.005009139</v>
      </c>
      <c r="EI321" s="54">
        <f t="shared" ca="1" si="1051"/>
        <v>12954330.514490357</v>
      </c>
      <c r="EJ321" s="54">
        <f t="shared" ca="1" si="1051"/>
        <v>13075399.023971574</v>
      </c>
      <c r="EK321" s="54">
        <f t="shared" ca="1" si="1051"/>
        <v>13196467.533452792</v>
      </c>
      <c r="EL321" s="54">
        <f t="shared" ca="1" si="1051"/>
        <v>13317536.04293401</v>
      </c>
      <c r="EM321" s="54">
        <f t="shared" ca="1" si="1051"/>
        <v>13438604.552415228</v>
      </c>
      <c r="EN321" s="54">
        <f t="shared" ca="1" si="1051"/>
        <v>13559673.061896445</v>
      </c>
      <c r="EO321" s="54">
        <f t="shared" ca="1" si="1051"/>
        <v>13680741.571377663</v>
      </c>
      <c r="EP321" s="54">
        <f t="shared" ca="1" si="1051"/>
        <v>13801810.080858881</v>
      </c>
      <c r="EQ321" s="54">
        <f t="shared" ca="1" si="1051"/>
        <v>13922878.590340098</v>
      </c>
      <c r="ER321" s="54">
        <f t="shared" ca="1" si="1051"/>
        <v>14043947.099821316</v>
      </c>
      <c r="ES321" s="54">
        <f t="shared" ca="1" si="1051"/>
        <v>14165015.609302534</v>
      </c>
      <c r="ET321" s="54">
        <f t="shared" ca="1" si="1051"/>
        <v>14286084.118783752</v>
      </c>
      <c r="EU321" s="54">
        <f t="shared" ca="1" si="1051"/>
        <v>14407152.628264969</v>
      </c>
      <c r="EV321" s="54">
        <f t="shared" ca="1" si="1051"/>
        <v>14528221.137746187</v>
      </c>
      <c r="EW321" s="54">
        <f t="shared" ca="1" si="1051"/>
        <v>14528221.137746187</v>
      </c>
      <c r="EX321" s="54">
        <f t="shared" ca="1" si="1051"/>
        <v>14528221.137746187</v>
      </c>
      <c r="EY321" s="54">
        <f t="shared" ca="1" si="1051"/>
        <v>14528221.137746187</v>
      </c>
      <c r="EZ321" s="54">
        <f t="shared" ca="1" si="1051"/>
        <v>14528221.137746187</v>
      </c>
      <c r="FA321" s="54">
        <f t="shared" ca="1" si="1051"/>
        <v>14528221.137746187</v>
      </c>
      <c r="FB321" s="54">
        <f t="shared" ca="1" si="1051"/>
        <v>14528221.137746187</v>
      </c>
      <c r="FC321" s="54">
        <f t="shared" ca="1" si="1051"/>
        <v>14528221.137746187</v>
      </c>
      <c r="FD321" s="54">
        <f t="shared" ca="1" si="1051"/>
        <v>14528221.137746187</v>
      </c>
      <c r="FE321" s="54">
        <f t="shared" ca="1" si="1051"/>
        <v>14528221.137746187</v>
      </c>
      <c r="FF321" s="54">
        <f t="shared" ca="1" si="1051"/>
        <v>14528221.137746187</v>
      </c>
      <c r="FG321" s="54">
        <f t="shared" ca="1" si="1051"/>
        <v>14528221.137746187</v>
      </c>
      <c r="FH321" s="54">
        <f t="shared" ca="1" si="1051"/>
        <v>14528221.137746187</v>
      </c>
      <c r="FI321" s="54">
        <f t="shared" ca="1" si="1051"/>
        <v>14528221.137746187</v>
      </c>
      <c r="FJ321" s="54">
        <f t="shared" ca="1" si="1051"/>
        <v>14528221.137746187</v>
      </c>
      <c r="FK321" s="54">
        <f t="shared" ca="1" si="1051"/>
        <v>14528221.137746187</v>
      </c>
      <c r="FL321" s="54">
        <f t="shared" ca="1" si="1051"/>
        <v>14528221.137746187</v>
      </c>
      <c r="FM321" s="54">
        <f t="shared" ca="1" si="1051"/>
        <v>14528221.137746187</v>
      </c>
      <c r="FN321" s="54">
        <f t="shared" ca="1" si="1051"/>
        <v>14528221.137746187</v>
      </c>
      <c r="FO321" s="54">
        <f t="shared" ca="1" si="1051"/>
        <v>14528221.137746187</v>
      </c>
      <c r="FP321" s="54">
        <f t="shared" ca="1" si="1051"/>
        <v>14528221.137746187</v>
      </c>
      <c r="FQ321" s="54">
        <f t="shared" ca="1" si="1051"/>
        <v>14528221.137746187</v>
      </c>
      <c r="FR321" s="54">
        <f t="shared" ca="1" si="1051"/>
        <v>14528221.137746187</v>
      </c>
      <c r="FS321" s="54">
        <f t="shared" ca="1" si="1051"/>
        <v>14528221.137746187</v>
      </c>
      <c r="FT321" s="54">
        <f t="shared" ca="1" si="1051"/>
        <v>14528221.137746187</v>
      </c>
      <c r="FU321" s="54">
        <f t="shared" ca="1" si="1051"/>
        <v>14528221.137746187</v>
      </c>
      <c r="FV321" s="54">
        <f t="shared" ref="FV321:IG321" ca="1" si="1052">FV319+FU321</f>
        <v>14528221.137746187</v>
      </c>
      <c r="FW321" s="54">
        <f t="shared" ca="1" si="1052"/>
        <v>14528221.137746187</v>
      </c>
      <c r="FX321" s="54">
        <f t="shared" ca="1" si="1052"/>
        <v>14528221.137746187</v>
      </c>
      <c r="FY321" s="54">
        <f t="shared" ca="1" si="1052"/>
        <v>14528221.137746187</v>
      </c>
      <c r="FZ321" s="54">
        <f t="shared" ca="1" si="1052"/>
        <v>14528221.137746187</v>
      </c>
      <c r="GA321" s="54">
        <f t="shared" ca="1" si="1052"/>
        <v>14528221.137746187</v>
      </c>
      <c r="GB321" s="54">
        <f t="shared" ca="1" si="1052"/>
        <v>14528221.137746187</v>
      </c>
      <c r="GC321" s="54">
        <f t="shared" ca="1" si="1052"/>
        <v>14528221.137746187</v>
      </c>
      <c r="GD321" s="54">
        <f t="shared" ca="1" si="1052"/>
        <v>14528221.137746187</v>
      </c>
      <c r="GE321" s="54">
        <f t="shared" ca="1" si="1052"/>
        <v>14528221.137746187</v>
      </c>
      <c r="GF321" s="54">
        <f t="shared" ca="1" si="1052"/>
        <v>14528221.137746187</v>
      </c>
      <c r="GG321" s="54">
        <f t="shared" ca="1" si="1052"/>
        <v>14528221.137746187</v>
      </c>
      <c r="GH321" s="54">
        <f t="shared" ca="1" si="1052"/>
        <v>14528221.137746187</v>
      </c>
      <c r="GI321" s="54">
        <f t="shared" ca="1" si="1052"/>
        <v>14528221.137746187</v>
      </c>
      <c r="GJ321" s="54">
        <f t="shared" ca="1" si="1052"/>
        <v>14528221.137746187</v>
      </c>
      <c r="GK321" s="54">
        <f t="shared" ca="1" si="1052"/>
        <v>14528221.137746187</v>
      </c>
      <c r="GL321" s="54">
        <f t="shared" ca="1" si="1052"/>
        <v>14528221.137746187</v>
      </c>
      <c r="GM321" s="54">
        <f t="shared" ca="1" si="1052"/>
        <v>14528221.137746187</v>
      </c>
      <c r="GN321" s="54">
        <f t="shared" ca="1" si="1052"/>
        <v>14528221.137746187</v>
      </c>
      <c r="GO321" s="54">
        <f t="shared" ca="1" si="1052"/>
        <v>14528221.137746187</v>
      </c>
      <c r="GP321" s="54">
        <f t="shared" ca="1" si="1052"/>
        <v>14528221.137746187</v>
      </c>
      <c r="GQ321" s="54">
        <f t="shared" ca="1" si="1052"/>
        <v>14528221.137746187</v>
      </c>
      <c r="GR321" s="54">
        <f t="shared" ca="1" si="1052"/>
        <v>14528221.137746187</v>
      </c>
      <c r="GS321" s="54">
        <f t="shared" ca="1" si="1052"/>
        <v>14528221.137746187</v>
      </c>
      <c r="GT321" s="54">
        <f t="shared" ca="1" si="1052"/>
        <v>14528221.137746187</v>
      </c>
      <c r="GU321" s="54">
        <f t="shared" ca="1" si="1052"/>
        <v>14528221.137746187</v>
      </c>
      <c r="GV321" s="54">
        <f t="shared" ca="1" si="1052"/>
        <v>14528221.137746187</v>
      </c>
      <c r="GW321" s="54">
        <f t="shared" ca="1" si="1052"/>
        <v>14528221.137746187</v>
      </c>
      <c r="GX321" s="54">
        <f t="shared" ca="1" si="1052"/>
        <v>14528221.137746187</v>
      </c>
      <c r="GY321" s="54">
        <f t="shared" ca="1" si="1052"/>
        <v>14528221.137746187</v>
      </c>
      <c r="GZ321" s="54">
        <f t="shared" ca="1" si="1052"/>
        <v>14528221.137746187</v>
      </c>
      <c r="HA321" s="54">
        <f t="shared" ca="1" si="1052"/>
        <v>14528221.137746187</v>
      </c>
      <c r="HB321" s="54">
        <f t="shared" ca="1" si="1052"/>
        <v>14528221.137746187</v>
      </c>
      <c r="HC321" s="54">
        <f t="shared" ca="1" si="1052"/>
        <v>14528221.137746187</v>
      </c>
      <c r="HD321" s="54">
        <f t="shared" ca="1" si="1052"/>
        <v>14528221.137746187</v>
      </c>
      <c r="HE321" s="54">
        <f t="shared" ca="1" si="1052"/>
        <v>14528221.137746187</v>
      </c>
      <c r="HF321" s="54">
        <f t="shared" ca="1" si="1052"/>
        <v>14528221.137746187</v>
      </c>
      <c r="HG321" s="54">
        <f t="shared" ca="1" si="1052"/>
        <v>14528221.137746187</v>
      </c>
      <c r="HH321" s="54">
        <f t="shared" ca="1" si="1052"/>
        <v>14528221.137746187</v>
      </c>
      <c r="HI321" s="54">
        <f t="shared" ca="1" si="1052"/>
        <v>14528221.137746187</v>
      </c>
      <c r="HJ321" s="54">
        <f t="shared" ca="1" si="1052"/>
        <v>14528221.137746187</v>
      </c>
      <c r="HK321" s="54">
        <f t="shared" ca="1" si="1052"/>
        <v>14528221.137746187</v>
      </c>
      <c r="HL321" s="54">
        <f t="shared" ca="1" si="1052"/>
        <v>14528221.137746187</v>
      </c>
      <c r="HM321" s="54">
        <f t="shared" ca="1" si="1052"/>
        <v>14528221.137746187</v>
      </c>
      <c r="HN321" s="54">
        <f t="shared" ca="1" si="1052"/>
        <v>14528221.137746187</v>
      </c>
      <c r="HO321" s="54">
        <f t="shared" ca="1" si="1052"/>
        <v>14528221.137746187</v>
      </c>
      <c r="HP321" s="54">
        <f t="shared" ca="1" si="1052"/>
        <v>14528221.137746187</v>
      </c>
      <c r="HQ321" s="54">
        <f t="shared" ca="1" si="1052"/>
        <v>14528221.137746187</v>
      </c>
      <c r="HR321" s="54">
        <f t="shared" ca="1" si="1052"/>
        <v>14528221.137746187</v>
      </c>
      <c r="HS321" s="54">
        <f t="shared" ca="1" si="1052"/>
        <v>14528221.137746187</v>
      </c>
      <c r="HT321" s="54">
        <f t="shared" ca="1" si="1052"/>
        <v>14528221.137746187</v>
      </c>
      <c r="HU321" s="54">
        <f t="shared" ca="1" si="1052"/>
        <v>14528221.137746187</v>
      </c>
      <c r="HV321" s="54">
        <f t="shared" ca="1" si="1052"/>
        <v>14528221.137746187</v>
      </c>
      <c r="HW321" s="54">
        <f t="shared" ca="1" si="1052"/>
        <v>14528221.137746187</v>
      </c>
      <c r="HX321" s="54">
        <f t="shared" ca="1" si="1052"/>
        <v>14528221.137746187</v>
      </c>
      <c r="HY321" s="54">
        <f t="shared" ca="1" si="1052"/>
        <v>14528221.137746187</v>
      </c>
      <c r="HZ321" s="54">
        <f t="shared" ca="1" si="1052"/>
        <v>14528221.137746187</v>
      </c>
      <c r="IA321" s="54">
        <f t="shared" ca="1" si="1052"/>
        <v>14528221.137746187</v>
      </c>
      <c r="IB321" s="54">
        <f t="shared" ca="1" si="1052"/>
        <v>14528221.137746187</v>
      </c>
      <c r="IC321" s="54">
        <f t="shared" ca="1" si="1052"/>
        <v>14528221.137746187</v>
      </c>
      <c r="ID321" s="54">
        <f t="shared" ca="1" si="1052"/>
        <v>14528221.137746187</v>
      </c>
      <c r="IE321" s="54">
        <f t="shared" ca="1" si="1052"/>
        <v>14528221.137746187</v>
      </c>
      <c r="IF321" s="54">
        <f t="shared" ca="1" si="1052"/>
        <v>14528221.137746187</v>
      </c>
      <c r="IG321" s="54">
        <f t="shared" ca="1" si="1052"/>
        <v>14528221.137746187</v>
      </c>
      <c r="IH321" s="54">
        <f t="shared" ref="IH321:KP321" ca="1" si="1053">IH319+IG321</f>
        <v>14528221.137746187</v>
      </c>
      <c r="II321" s="54">
        <f t="shared" ca="1" si="1053"/>
        <v>14528221.137746187</v>
      </c>
      <c r="IJ321" s="54">
        <f t="shared" ca="1" si="1053"/>
        <v>14528285.954078024</v>
      </c>
      <c r="IK321" s="54">
        <f t="shared" ca="1" si="1053"/>
        <v>14528350.770409862</v>
      </c>
      <c r="IL321" s="54">
        <f t="shared" ca="1" si="1053"/>
        <v>14528415.586741699</v>
      </c>
      <c r="IM321" s="54">
        <f t="shared" ca="1" si="1053"/>
        <v>14528480.403073536</v>
      </c>
      <c r="IN321" s="54">
        <f t="shared" ca="1" si="1053"/>
        <v>14528545.219405374</v>
      </c>
      <c r="IO321" s="54">
        <f t="shared" ca="1" si="1053"/>
        <v>14528610.035737211</v>
      </c>
      <c r="IP321" s="54">
        <f t="shared" ca="1" si="1053"/>
        <v>14548615.846938137</v>
      </c>
      <c r="IQ321" s="54">
        <f t="shared" ca="1" si="1053"/>
        <v>14568621.658139063</v>
      </c>
      <c r="IR321" s="54">
        <f t="shared" ca="1" si="1053"/>
        <v>14588627.469339989</v>
      </c>
      <c r="IS321" s="54">
        <f t="shared" ca="1" si="1053"/>
        <v>14608633.280540915</v>
      </c>
      <c r="IT321" s="54">
        <f t="shared" ca="1" si="1053"/>
        <v>14628639.091741841</v>
      </c>
      <c r="IU321" s="54">
        <f t="shared" ca="1" si="1053"/>
        <v>14648644.902942767</v>
      </c>
      <c r="IV321" s="54">
        <f t="shared" ca="1" si="1053"/>
        <v>14668650.714143693</v>
      </c>
      <c r="IW321" s="54">
        <f t="shared" ca="1" si="1053"/>
        <v>14688656.52534462</v>
      </c>
      <c r="IX321" s="54">
        <f t="shared" ca="1" si="1053"/>
        <v>14708662.336545546</v>
      </c>
      <c r="IY321" s="54">
        <f t="shared" ca="1" si="1053"/>
        <v>14728668.147746472</v>
      </c>
      <c r="IZ321" s="54">
        <f t="shared" ca="1" si="1053"/>
        <v>14748673.958947398</v>
      </c>
      <c r="JA321" s="54">
        <f t="shared" ca="1" si="1053"/>
        <v>14768679.770148324</v>
      </c>
      <c r="JB321" s="54">
        <f t="shared" ca="1" si="1053"/>
        <v>14788685.58134925</v>
      </c>
      <c r="JC321" s="54">
        <f t="shared" ca="1" si="1053"/>
        <v>14808691.392550176</v>
      </c>
      <c r="JD321" s="54">
        <f t="shared" ca="1" si="1053"/>
        <v>14828697.203751102</v>
      </c>
      <c r="JE321" s="54">
        <f t="shared" ca="1" si="1053"/>
        <v>14848703.014952028</v>
      </c>
      <c r="JF321" s="54">
        <f t="shared" ca="1" si="1053"/>
        <v>14868708.826152954</v>
      </c>
      <c r="JG321" s="54">
        <f t="shared" ca="1" si="1053"/>
        <v>14888714.63735388</v>
      </c>
      <c r="JH321" s="54">
        <f t="shared" ca="1" si="1053"/>
        <v>14908720.448554806</v>
      </c>
      <c r="JI321" s="54">
        <f t="shared" ca="1" si="1053"/>
        <v>14928726.259755732</v>
      </c>
      <c r="JJ321" s="54">
        <f t="shared" ca="1" si="1053"/>
        <v>14948732.070956659</v>
      </c>
      <c r="JK321" s="54">
        <f t="shared" ca="1" si="1053"/>
        <v>14968737.882157585</v>
      </c>
      <c r="JL321" s="54">
        <f t="shared" ca="1" si="1053"/>
        <v>14988743.693358511</v>
      </c>
      <c r="JM321" s="54">
        <f t="shared" ca="1" si="1053"/>
        <v>15008749.504559437</v>
      </c>
      <c r="JN321" s="54">
        <f t="shared" ca="1" si="1053"/>
        <v>15028755.315760363</v>
      </c>
      <c r="JO321" s="54">
        <f t="shared" ca="1" si="1053"/>
        <v>15048761.126961289</v>
      </c>
      <c r="JP321" s="54">
        <f t="shared" ca="1" si="1053"/>
        <v>15068766.938162215</v>
      </c>
      <c r="JQ321" s="54">
        <f t="shared" ca="1" si="1053"/>
        <v>15088772.749363141</v>
      </c>
      <c r="JR321" s="54">
        <f t="shared" ca="1" si="1053"/>
        <v>15108778.560564067</v>
      </c>
      <c r="JS321" s="54">
        <f t="shared" ca="1" si="1053"/>
        <v>15128784.371764993</v>
      </c>
      <c r="JT321" s="54">
        <f t="shared" ca="1" si="1053"/>
        <v>15148790.182965919</v>
      </c>
      <c r="JU321" s="54">
        <f t="shared" ca="1" si="1053"/>
        <v>15168795.994166845</v>
      </c>
      <c r="JV321" s="54">
        <f t="shared" ca="1" si="1053"/>
        <v>15188801.805367772</v>
      </c>
      <c r="JW321" s="54">
        <f t="shared" ca="1" si="1053"/>
        <v>15208807.616568698</v>
      </c>
      <c r="JX321" s="54">
        <f t="shared" ca="1" si="1053"/>
        <v>15228813.427769624</v>
      </c>
      <c r="JY321" s="54">
        <f t="shared" ca="1" si="1053"/>
        <v>15248819.23897055</v>
      </c>
      <c r="JZ321" s="54">
        <f t="shared" ca="1" si="1053"/>
        <v>15268825.050171476</v>
      </c>
      <c r="KA321" s="54">
        <f t="shared" ca="1" si="1053"/>
        <v>15288830.861372402</v>
      </c>
      <c r="KB321" s="54">
        <f t="shared" ca="1" si="1053"/>
        <v>15308836.672573328</v>
      </c>
      <c r="KC321" s="54">
        <f t="shared" ca="1" si="1053"/>
        <v>15328842.483774254</v>
      </c>
      <c r="KD321" s="54">
        <f t="shared" ca="1" si="1053"/>
        <v>15348848.29497518</v>
      </c>
      <c r="KE321" s="54">
        <f t="shared" ca="1" si="1053"/>
        <v>15368854.106176106</v>
      </c>
      <c r="KF321" s="54">
        <f t="shared" ca="1" si="1053"/>
        <v>15388859.917377032</v>
      </c>
      <c r="KG321" s="54">
        <f t="shared" ca="1" si="1053"/>
        <v>15408865.728577958</v>
      </c>
      <c r="KH321" s="54">
        <f t="shared" ca="1" si="1053"/>
        <v>15428871.539778885</v>
      </c>
      <c r="KI321" s="54">
        <f t="shared" ca="1" si="1053"/>
        <v>15448877.350979811</v>
      </c>
      <c r="KJ321" s="54">
        <f t="shared" ca="1" si="1053"/>
        <v>15468883.162180737</v>
      </c>
      <c r="KK321" s="54">
        <f t="shared" ca="1" si="1053"/>
        <v>15488888.973381663</v>
      </c>
      <c r="KL321" s="54">
        <f t="shared" ca="1" si="1053"/>
        <v>15508894.784582589</v>
      </c>
      <c r="KM321" s="54">
        <f t="shared" ca="1" si="1053"/>
        <v>15528900.595783515</v>
      </c>
      <c r="KN321" s="54">
        <f t="shared" ca="1" si="1053"/>
        <v>15548906.406984441</v>
      </c>
      <c r="KO321" s="54">
        <f t="shared" ca="1" si="1053"/>
        <v>15568912.218185367</v>
      </c>
      <c r="KP321" s="54">
        <f t="shared" ca="1" si="1053"/>
        <v>15588918.029386293</v>
      </c>
      <c r="KQ321" s="54">
        <f t="shared" ref="KQ321:LT321" ca="1" si="1054">KQ319+KP321</f>
        <v>15608923.840587219</v>
      </c>
      <c r="KR321" s="54">
        <f t="shared" ca="1" si="1054"/>
        <v>15628929.651788145</v>
      </c>
      <c r="KS321" s="54">
        <f t="shared" ca="1" si="1054"/>
        <v>15648935.462989071</v>
      </c>
      <c r="KT321" s="54">
        <f t="shared" ca="1" si="1054"/>
        <v>15668941.274189997</v>
      </c>
      <c r="KU321" s="54">
        <f t="shared" ca="1" si="1054"/>
        <v>15688947.085390924</v>
      </c>
      <c r="KV321" s="54">
        <f t="shared" ca="1" si="1054"/>
        <v>15708952.89659185</v>
      </c>
      <c r="KW321" s="54">
        <f t="shared" ca="1" si="1054"/>
        <v>15728958.707792776</v>
      </c>
      <c r="KX321" s="54">
        <f t="shared" ca="1" si="1054"/>
        <v>15748964.518993702</v>
      </c>
      <c r="KY321" s="54">
        <f t="shared" ca="1" si="1054"/>
        <v>15768970.330194628</v>
      </c>
      <c r="KZ321" s="54">
        <f t="shared" ca="1" si="1054"/>
        <v>15788976.141395554</v>
      </c>
      <c r="LA321" s="54">
        <f t="shared" ca="1" si="1054"/>
        <v>15808981.95259648</v>
      </c>
      <c r="LB321" s="54">
        <f t="shared" ca="1" si="1054"/>
        <v>15828987.763797406</v>
      </c>
      <c r="LC321" s="54">
        <f t="shared" ca="1" si="1054"/>
        <v>15848993.574998332</v>
      </c>
      <c r="LD321" s="54">
        <f t="shared" ca="1" si="1054"/>
        <v>15868999.386199258</v>
      </c>
      <c r="LE321" s="54">
        <f t="shared" ca="1" si="1054"/>
        <v>15889005.197400184</v>
      </c>
      <c r="LF321" s="54">
        <f t="shared" ca="1" si="1054"/>
        <v>15909011.00860111</v>
      </c>
      <c r="LG321" s="54">
        <f t="shared" ca="1" si="1054"/>
        <v>15929016.819802037</v>
      </c>
      <c r="LH321" s="54">
        <f t="shared" ca="1" si="1054"/>
        <v>15949022.631002963</v>
      </c>
      <c r="LI321" s="54">
        <f t="shared" ca="1" si="1054"/>
        <v>15969028.442203889</v>
      </c>
      <c r="LJ321" s="54">
        <f t="shared" ca="1" si="1054"/>
        <v>15989034.253404815</v>
      </c>
      <c r="LK321" s="54">
        <f t="shared" ca="1" si="1054"/>
        <v>16009040.064605741</v>
      </c>
      <c r="LL321" s="54">
        <f t="shared" ca="1" si="1054"/>
        <v>16029045.875806667</v>
      </c>
      <c r="LM321" s="54">
        <f t="shared" ca="1" si="1054"/>
        <v>16049051.687007593</v>
      </c>
      <c r="LN321" s="54">
        <f t="shared" ca="1" si="1054"/>
        <v>16069057.498208519</v>
      </c>
      <c r="LO321" s="54">
        <f t="shared" ca="1" si="1054"/>
        <v>16089063.309409445</v>
      </c>
      <c r="LP321" s="54">
        <f t="shared" ca="1" si="1054"/>
        <v>16109069.120610371</v>
      </c>
      <c r="LQ321" s="54">
        <f t="shared" ca="1" si="1054"/>
        <v>16129074.931811297</v>
      </c>
      <c r="LR321" s="54">
        <f t="shared" ca="1" si="1054"/>
        <v>16149080.743012223</v>
      </c>
      <c r="LS321" s="54">
        <f t="shared" ca="1" si="1054"/>
        <v>16169086.554213149</v>
      </c>
      <c r="LT321" s="54">
        <f t="shared" ca="1" si="1054"/>
        <v>16189092.365414076</v>
      </c>
      <c r="LU321" s="54"/>
      <c r="LV321" s="54"/>
      <c r="LW321" s="54"/>
      <c r="LX321" s="54"/>
      <c r="LY321" s="54"/>
      <c r="LZ321" s="54"/>
      <c r="MA321" s="54"/>
      <c r="MB321" s="54"/>
      <c r="MC321" s="54"/>
      <c r="MD321" s="54"/>
      <c r="ME321" s="54"/>
      <c r="MF321" s="54"/>
      <c r="MG321" s="54"/>
      <c r="MH321" s="54"/>
      <c r="MI321" s="54"/>
      <c r="MJ321" s="54"/>
      <c r="MK321" s="54"/>
      <c r="ML321" s="54"/>
      <c r="MM321" s="54"/>
      <c r="MN321" s="54"/>
      <c r="MO321" s="54"/>
      <c r="MP321" s="54"/>
      <c r="MQ321" s="54"/>
      <c r="MR321" s="54"/>
      <c r="MS321" s="54"/>
      <c r="MT321" s="54"/>
      <c r="MU321" s="54"/>
      <c r="MV321" s="54"/>
      <c r="MW321" s="54"/>
      <c r="MX321" s="54"/>
      <c r="MY321" s="54"/>
      <c r="MZ321" s="54"/>
      <c r="NA321" s="54"/>
      <c r="NB321" s="54"/>
      <c r="NC321" s="54"/>
      <c r="ND321" s="54"/>
      <c r="NE321" s="54"/>
      <c r="NF321" s="54"/>
      <c r="NG321" s="54"/>
      <c r="NH321" s="54"/>
      <c r="NI321" s="54"/>
      <c r="NJ321" s="54"/>
      <c r="NK321" s="54"/>
      <c r="NL321" s="54"/>
      <c r="NM321" s="54"/>
      <c r="NN321" s="54"/>
      <c r="NO321" s="54"/>
      <c r="NP321" s="54"/>
      <c r="NQ321" s="54"/>
      <c r="NR321" s="54"/>
      <c r="NS321" s="54"/>
      <c r="NT321" s="54"/>
      <c r="NU321" s="54"/>
      <c r="NV321" s="54"/>
      <c r="NW321" s="54"/>
      <c r="NX321" s="54"/>
      <c r="NY321" s="54"/>
      <c r="NZ321" s="54"/>
      <c r="OA321" s="54"/>
      <c r="OB321" s="54"/>
      <c r="OC321" s="54"/>
      <c r="OD321" s="54"/>
      <c r="OE321" s="54"/>
      <c r="OF321" s="54"/>
      <c r="OG321" s="54"/>
      <c r="OH321" s="54"/>
      <c r="OI321" s="54"/>
      <c r="OJ321" s="54"/>
      <c r="OK321" s="54"/>
      <c r="OL321" s="54"/>
      <c r="OM321" s="54"/>
      <c r="ON321" s="54"/>
      <c r="OO321" s="54"/>
      <c r="OP321" s="54"/>
      <c r="OQ321" s="54"/>
      <c r="OR321" s="54"/>
      <c r="OS321" s="54"/>
      <c r="OT321" s="54"/>
      <c r="OU321" s="54"/>
      <c r="OV321" s="54"/>
      <c r="OW321" s="54"/>
      <c r="OX321" s="54"/>
      <c r="OY321" s="54"/>
      <c r="OZ321" s="54"/>
      <c r="PA321" s="54"/>
      <c r="PB321" s="54"/>
      <c r="PC321" s="54"/>
      <c r="PD321" s="54"/>
      <c r="PE321" s="54"/>
      <c r="PF321" s="54"/>
      <c r="PG321" s="54"/>
      <c r="PH321" s="54"/>
      <c r="PI321" s="54"/>
      <c r="PJ321" s="54"/>
      <c r="PK321" s="54"/>
      <c r="PL321" s="54"/>
      <c r="PM321" s="54"/>
      <c r="PN321" s="54"/>
      <c r="PO321" s="54"/>
      <c r="PP321" s="54"/>
      <c r="PQ321" s="54"/>
      <c r="PR321" s="54"/>
      <c r="PS321" s="54"/>
      <c r="PT321" s="54"/>
      <c r="PU321" s="54"/>
      <c r="PV321" s="54"/>
      <c r="PW321" s="54"/>
      <c r="PX321" s="54"/>
      <c r="PY321" s="54"/>
      <c r="PZ321" s="54"/>
      <c r="QA321" s="54"/>
      <c r="QB321" s="54"/>
      <c r="QC321" s="54"/>
      <c r="QD321" s="54"/>
      <c r="QE321" s="54"/>
      <c r="QF321" s="54"/>
      <c r="QG321" s="54"/>
      <c r="QH321" s="54"/>
      <c r="QI321" s="54"/>
      <c r="QJ321" s="54"/>
      <c r="QK321" s="54"/>
      <c r="QL321" s="54"/>
      <c r="QM321" s="54"/>
      <c r="QN321" s="54"/>
      <c r="QO321" s="54"/>
      <c r="QP321" s="54"/>
      <c r="QQ321" s="54"/>
      <c r="QR321" s="54"/>
      <c r="QS321" s="54"/>
      <c r="QT321" s="54"/>
      <c r="QU321" s="54"/>
    </row>
    <row r="322" spans="1:463">
      <c r="F322" s="85"/>
      <c r="G322" s="85"/>
      <c r="H322" s="570"/>
      <c r="HV322" s="85"/>
    </row>
    <row r="323" spans="1:463">
      <c r="A323" s="128" t="s">
        <v>87</v>
      </c>
      <c r="B323" s="103" t="s">
        <v>78</v>
      </c>
      <c r="C323" s="101"/>
      <c r="D323" s="101"/>
      <c r="E323" s="104" t="s">
        <v>88</v>
      </c>
      <c r="F323" s="101"/>
      <c r="G323" s="101"/>
      <c r="H323" s="105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  <c r="AF323" s="101"/>
      <c r="AG323" s="101"/>
      <c r="AH323" s="101"/>
      <c r="AI323" s="101"/>
      <c r="AJ323" s="101"/>
      <c r="AK323" s="101"/>
      <c r="AL323" s="101"/>
      <c r="AM323" s="101"/>
      <c r="AN323" s="101"/>
      <c r="AO323" s="101"/>
      <c r="AP323" s="101"/>
      <c r="AQ323" s="101"/>
      <c r="AR323" s="101"/>
      <c r="AS323" s="101"/>
      <c r="AT323" s="101"/>
      <c r="AU323" s="101"/>
      <c r="AV323" s="101"/>
      <c r="AW323" s="101"/>
      <c r="AX323" s="101"/>
      <c r="AY323" s="101"/>
      <c r="AZ323" s="101"/>
      <c r="BA323" s="101"/>
      <c r="BB323" s="101"/>
      <c r="BC323" s="101"/>
      <c r="BD323" s="101"/>
      <c r="BE323" s="101"/>
      <c r="BF323" s="101"/>
      <c r="BG323" s="101"/>
      <c r="BH323" s="101"/>
      <c r="BI323" s="101"/>
      <c r="BJ323" s="101"/>
      <c r="BK323" s="101"/>
      <c r="BL323" s="101"/>
      <c r="BM323" s="101"/>
      <c r="BN323" s="101"/>
      <c r="BO323" s="101"/>
      <c r="BP323" s="101"/>
      <c r="BQ323" s="101"/>
      <c r="BR323" s="101"/>
      <c r="BS323" s="101"/>
      <c r="BT323" s="101"/>
      <c r="BU323" s="101"/>
      <c r="BV323" s="101"/>
      <c r="BW323" s="101"/>
      <c r="BX323" s="101"/>
      <c r="BY323" s="101"/>
      <c r="BZ323" s="101"/>
      <c r="CA323" s="101"/>
      <c r="CB323" s="101"/>
      <c r="CC323" s="101"/>
      <c r="CD323" s="101"/>
      <c r="CE323" s="101"/>
      <c r="CF323" s="101"/>
      <c r="CG323" s="101"/>
      <c r="CH323" s="101"/>
      <c r="CI323" s="101"/>
      <c r="CJ323" s="101"/>
      <c r="CK323" s="101"/>
      <c r="CL323" s="101"/>
      <c r="CM323" s="101"/>
      <c r="CN323" s="101"/>
      <c r="CO323" s="101"/>
      <c r="CP323" s="101"/>
      <c r="CQ323" s="101"/>
      <c r="CR323" s="101"/>
      <c r="CS323" s="101"/>
      <c r="CT323" s="101"/>
      <c r="CU323" s="101"/>
      <c r="CV323" s="101"/>
      <c r="CW323" s="101"/>
      <c r="CX323" s="101"/>
      <c r="CY323" s="101"/>
      <c r="CZ323" s="101"/>
      <c r="DA323" s="101"/>
      <c r="DB323" s="101"/>
      <c r="DC323" s="101"/>
      <c r="DD323" s="101"/>
      <c r="DE323" s="101"/>
      <c r="DF323" s="101"/>
      <c r="DG323" s="101"/>
      <c r="DH323" s="101"/>
      <c r="DI323" s="101"/>
      <c r="DJ323" s="101"/>
      <c r="DK323" s="101"/>
      <c r="DL323" s="101"/>
      <c r="DM323" s="101"/>
      <c r="DN323" s="101"/>
      <c r="DO323" s="101"/>
      <c r="DP323" s="101"/>
      <c r="DQ323" s="101"/>
      <c r="DR323" s="101"/>
      <c r="DS323" s="101"/>
      <c r="DT323" s="101"/>
      <c r="DU323" s="101"/>
      <c r="DV323" s="101"/>
      <c r="DW323" s="101"/>
      <c r="DX323" s="101"/>
      <c r="DY323" s="101"/>
      <c r="DZ323" s="101"/>
      <c r="EA323" s="101"/>
      <c r="EB323" s="101"/>
      <c r="EC323" s="101"/>
      <c r="ED323" s="101"/>
      <c r="EE323" s="101"/>
      <c r="EF323" s="101"/>
      <c r="EG323" s="101"/>
      <c r="EH323" s="101"/>
      <c r="EI323" s="101"/>
      <c r="EJ323" s="101"/>
      <c r="EK323" s="101"/>
      <c r="EL323" s="101"/>
      <c r="EM323" s="101"/>
      <c r="EN323" s="101"/>
      <c r="EO323" s="101"/>
      <c r="EP323" s="101"/>
      <c r="EQ323" s="101"/>
      <c r="ER323" s="101"/>
      <c r="ES323" s="101"/>
      <c r="ET323" s="101"/>
      <c r="EU323" s="101"/>
      <c r="EV323" s="101"/>
      <c r="EW323" s="101"/>
      <c r="EX323" s="101"/>
      <c r="EY323" s="101"/>
      <c r="EZ323" s="101"/>
      <c r="FA323" s="101"/>
      <c r="FB323" s="101"/>
      <c r="FC323" s="101"/>
      <c r="FD323" s="101"/>
      <c r="FE323" s="101"/>
      <c r="FF323" s="101"/>
      <c r="FG323" s="101"/>
      <c r="FH323" s="101"/>
      <c r="FI323" s="101"/>
      <c r="FJ323" s="101"/>
      <c r="FK323" s="101"/>
      <c r="FL323" s="101"/>
      <c r="FM323" s="101"/>
      <c r="FN323" s="101"/>
      <c r="FO323" s="101"/>
      <c r="FP323" s="101"/>
      <c r="FQ323" s="101"/>
      <c r="FR323" s="101"/>
      <c r="FS323" s="101"/>
      <c r="FT323" s="101"/>
      <c r="FU323" s="101"/>
      <c r="FV323" s="101"/>
      <c r="FW323" s="101"/>
      <c r="FX323" s="101"/>
      <c r="FY323" s="101"/>
      <c r="FZ323" s="101"/>
      <c r="GA323" s="101"/>
      <c r="GB323" s="101"/>
      <c r="GC323" s="101"/>
      <c r="GD323" s="101"/>
      <c r="GE323" s="101"/>
      <c r="GF323" s="101"/>
      <c r="GG323" s="101"/>
      <c r="GH323" s="101"/>
      <c r="GI323" s="101"/>
      <c r="GJ323" s="101"/>
      <c r="GK323" s="101"/>
      <c r="GL323" s="101"/>
      <c r="GM323" s="101"/>
      <c r="GN323" s="101"/>
      <c r="GO323" s="101"/>
      <c r="GP323" s="101"/>
      <c r="GQ323" s="101"/>
      <c r="GR323" s="101"/>
      <c r="GS323" s="101"/>
      <c r="GT323" s="101"/>
      <c r="GU323" s="101"/>
      <c r="GV323" s="101"/>
      <c r="GW323" s="101"/>
      <c r="GX323" s="101"/>
      <c r="GY323" s="101"/>
      <c r="GZ323" s="101"/>
      <c r="HA323" s="101"/>
      <c r="HB323" s="101"/>
      <c r="HC323" s="101"/>
      <c r="HD323" s="101"/>
      <c r="HE323" s="101"/>
      <c r="HF323" s="101"/>
      <c r="HG323" s="101"/>
      <c r="HH323" s="101"/>
      <c r="HI323" s="101"/>
      <c r="HJ323" s="101"/>
      <c r="HK323" s="101"/>
      <c r="HL323" s="101"/>
      <c r="HM323" s="101"/>
      <c r="HN323" s="101"/>
      <c r="HO323" s="101"/>
      <c r="HP323" s="101"/>
      <c r="HQ323" s="101"/>
      <c r="HR323" s="101"/>
      <c r="HS323" s="101"/>
      <c r="HT323" s="101"/>
      <c r="HU323" s="101"/>
      <c r="HV323" s="101"/>
      <c r="HW323" s="101"/>
      <c r="HX323" s="101"/>
      <c r="HY323" s="101"/>
      <c r="HZ323" s="101"/>
      <c r="IA323" s="101"/>
      <c r="IB323" s="101"/>
      <c r="IC323" s="101"/>
      <c r="ID323" s="101"/>
      <c r="IE323" s="101"/>
      <c r="IF323" s="101"/>
      <c r="IG323" s="101"/>
      <c r="IH323" s="101"/>
      <c r="II323" s="101"/>
      <c r="IJ323" s="101"/>
      <c r="IK323" s="101"/>
      <c r="IL323" s="101"/>
      <c r="IM323" s="101"/>
      <c r="IN323" s="101"/>
      <c r="IO323" s="101"/>
      <c r="IP323" s="101"/>
      <c r="IQ323" s="101"/>
      <c r="IR323" s="101"/>
      <c r="IS323" s="101"/>
      <c r="IT323" s="101"/>
      <c r="IU323" s="101"/>
      <c r="IV323" s="101"/>
      <c r="IW323" s="101"/>
      <c r="IX323" s="101"/>
      <c r="IY323" s="101"/>
      <c r="IZ323" s="101"/>
      <c r="JA323" s="101"/>
      <c r="JB323" s="101"/>
      <c r="JC323" s="101"/>
      <c r="JD323" s="101"/>
      <c r="JE323" s="101"/>
      <c r="JF323" s="101"/>
      <c r="JG323" s="101"/>
      <c r="JH323" s="101"/>
      <c r="JI323" s="101"/>
      <c r="JJ323" s="101"/>
      <c r="JK323" s="101"/>
      <c r="JL323" s="101"/>
      <c r="JM323" s="101"/>
      <c r="JN323" s="101"/>
      <c r="JO323" s="101"/>
      <c r="JP323" s="101"/>
      <c r="JQ323" s="101"/>
      <c r="JR323" s="101"/>
      <c r="JS323" s="101"/>
      <c r="JT323" s="101"/>
      <c r="JU323" s="101"/>
      <c r="JV323" s="101"/>
      <c r="JW323" s="101"/>
      <c r="JX323" s="101"/>
      <c r="JY323" s="101"/>
      <c r="JZ323" s="101"/>
      <c r="KA323" s="101"/>
      <c r="KB323" s="101"/>
      <c r="KC323" s="101"/>
      <c r="KD323" s="101"/>
      <c r="KE323" s="101"/>
      <c r="KF323" s="101"/>
      <c r="KG323" s="101"/>
      <c r="KH323" s="101"/>
      <c r="KI323" s="101"/>
      <c r="KJ323" s="101"/>
      <c r="KK323" s="101"/>
      <c r="KL323" s="101"/>
      <c r="KM323" s="101"/>
      <c r="KN323" s="101"/>
      <c r="KO323" s="101"/>
      <c r="KP323" s="101"/>
      <c r="KQ323" s="101"/>
      <c r="KR323" s="101"/>
      <c r="KS323" s="101"/>
      <c r="KT323" s="101"/>
      <c r="KU323" s="101"/>
      <c r="KV323" s="101"/>
      <c r="KW323" s="101"/>
      <c r="KX323" s="101"/>
      <c r="KY323" s="101"/>
      <c r="KZ323" s="101"/>
      <c r="LA323" s="101"/>
      <c r="LB323" s="101"/>
      <c r="LC323" s="101"/>
      <c r="LD323" s="101"/>
      <c r="LE323" s="101"/>
      <c r="LF323" s="101"/>
      <c r="LG323" s="101"/>
      <c r="LH323" s="101"/>
      <c r="LI323" s="101"/>
      <c r="LJ323" s="101"/>
      <c r="LK323" s="101"/>
      <c r="LL323" s="101"/>
      <c r="LM323" s="101"/>
      <c r="LN323" s="101"/>
      <c r="LO323" s="101"/>
      <c r="LP323" s="101"/>
      <c r="LQ323" s="101"/>
      <c r="LR323" s="101"/>
      <c r="LS323" s="101"/>
      <c r="LT323" s="101"/>
      <c r="LU323" s="101"/>
      <c r="LV323" s="101"/>
      <c r="LW323" s="101"/>
      <c r="LX323" s="101"/>
      <c r="LY323" s="101"/>
      <c r="LZ323" s="101"/>
      <c r="MA323" s="101"/>
      <c r="MB323" s="101"/>
      <c r="MC323" s="101"/>
      <c r="MD323" s="101"/>
      <c r="ME323" s="101"/>
      <c r="MF323" s="101"/>
      <c r="MG323" s="101"/>
      <c r="MH323" s="101"/>
      <c r="MI323" s="101"/>
      <c r="MJ323" s="101"/>
      <c r="MK323" s="101"/>
      <c r="ML323" s="101"/>
      <c r="MM323" s="101"/>
      <c r="MN323" s="101"/>
      <c r="MO323" s="101"/>
      <c r="MP323" s="101"/>
      <c r="MQ323" s="101"/>
      <c r="MR323" s="101"/>
      <c r="MS323" s="101"/>
      <c r="MT323" s="101"/>
      <c r="MU323" s="101"/>
      <c r="MV323" s="101"/>
      <c r="MW323" s="101"/>
      <c r="MX323" s="101"/>
      <c r="MY323" s="101"/>
      <c r="MZ323" s="101"/>
      <c r="NA323" s="101"/>
      <c r="NB323" s="101"/>
      <c r="NC323" s="101"/>
      <c r="ND323" s="101"/>
      <c r="NE323" s="101"/>
      <c r="NF323" s="101"/>
      <c r="NG323" s="101"/>
      <c r="NH323" s="101"/>
      <c r="NI323" s="101"/>
      <c r="NJ323" s="101"/>
      <c r="NK323" s="101"/>
      <c r="NL323" s="101"/>
      <c r="NM323" s="101"/>
      <c r="NN323" s="101"/>
      <c r="NO323" s="101"/>
      <c r="NP323" s="101"/>
      <c r="NQ323" s="101"/>
      <c r="NR323" s="101"/>
      <c r="NS323" s="101"/>
      <c r="NT323" s="101"/>
      <c r="NU323" s="101"/>
      <c r="NV323" s="101"/>
      <c r="NW323" s="101"/>
      <c r="NX323" s="101"/>
      <c r="NY323" s="101"/>
      <c r="NZ323" s="101"/>
      <c r="OA323" s="101"/>
      <c r="OB323" s="101"/>
      <c r="OC323" s="101"/>
      <c r="OD323" s="101"/>
      <c r="OE323" s="101"/>
      <c r="OF323" s="101"/>
      <c r="OG323" s="101"/>
      <c r="OH323" s="101"/>
      <c r="OI323" s="101"/>
      <c r="OJ323" s="101"/>
      <c r="OK323" s="101"/>
      <c r="OL323" s="101"/>
      <c r="OM323" s="101"/>
      <c r="ON323" s="101"/>
      <c r="OO323" s="101"/>
      <c r="OP323" s="101"/>
      <c r="OQ323" s="101"/>
      <c r="OR323" s="101"/>
      <c r="OS323" s="101"/>
      <c r="OT323" s="101"/>
      <c r="OU323" s="101"/>
      <c r="OV323" s="101"/>
      <c r="OW323" s="101"/>
      <c r="OX323" s="101"/>
      <c r="OY323" s="101"/>
      <c r="OZ323" s="101"/>
      <c r="PA323" s="101"/>
      <c r="PB323" s="101"/>
      <c r="PC323" s="101"/>
      <c r="PD323" s="101"/>
      <c r="PE323" s="101"/>
      <c r="PF323" s="101"/>
      <c r="PG323" s="101"/>
      <c r="PH323" s="101"/>
      <c r="PI323" s="101"/>
      <c r="PJ323" s="101"/>
      <c r="PK323" s="101"/>
      <c r="PL323" s="101"/>
      <c r="PM323" s="101"/>
      <c r="PN323" s="101"/>
      <c r="PO323" s="101"/>
      <c r="PP323" s="101"/>
      <c r="PQ323" s="101"/>
      <c r="PR323" s="101"/>
      <c r="PS323" s="101"/>
      <c r="PT323" s="101"/>
      <c r="PU323" s="101"/>
      <c r="PV323" s="101"/>
      <c r="PW323" s="101"/>
      <c r="PX323" s="101"/>
      <c r="PY323" s="101"/>
      <c r="PZ323" s="101"/>
      <c r="QA323" s="101"/>
      <c r="QB323" s="101"/>
      <c r="QC323" s="101"/>
      <c r="QD323" s="101"/>
      <c r="QE323" s="101"/>
      <c r="QF323" s="101"/>
      <c r="QG323" s="101"/>
      <c r="QH323" s="101"/>
      <c r="QI323" s="101"/>
      <c r="QJ323" s="101"/>
      <c r="QK323" s="101"/>
      <c r="QL323" s="101"/>
      <c r="QM323" s="101"/>
      <c r="QN323" s="101"/>
      <c r="QO323" s="101"/>
      <c r="QP323" s="101"/>
      <c r="QQ323" s="101"/>
      <c r="QR323" s="101"/>
      <c r="QS323" s="101"/>
      <c r="QT323" s="101"/>
      <c r="QU323" s="101"/>
    </row>
    <row r="324" spans="1:463" outlineLevel="1">
      <c r="H324" s="4"/>
    </row>
    <row r="325" spans="1:463" ht="15" customHeight="1" outlineLevel="1">
      <c r="B325" s="1" t="s">
        <v>555</v>
      </c>
      <c r="F325" s="3"/>
      <c r="G325" s="3"/>
      <c r="H325" s="67"/>
    </row>
    <row r="326" spans="1:463" ht="15" customHeight="1" outlineLevel="1">
      <c r="C326" s="75" t="s">
        <v>556</v>
      </c>
      <c r="E326" s="50" t="s">
        <v>95</v>
      </c>
      <c r="H326" s="66">
        <f t="shared" ref="H326:H331" ca="1" si="1055">SUM(I326:QJ326)</f>
        <v>7267233.7884217883</v>
      </c>
      <c r="I326" s="45">
        <f t="shared" ref="I326:AV326" si="1056">I365</f>
        <v>0</v>
      </c>
      <c r="J326" s="45">
        <f t="shared" si="1056"/>
        <v>0</v>
      </c>
      <c r="K326" s="45">
        <f t="shared" si="1056"/>
        <v>0</v>
      </c>
      <c r="L326" s="45">
        <f t="shared" si="1056"/>
        <v>0</v>
      </c>
      <c r="M326" s="45">
        <f t="shared" si="1056"/>
        <v>0</v>
      </c>
      <c r="N326" s="45">
        <f t="shared" si="1056"/>
        <v>0</v>
      </c>
      <c r="O326" s="45">
        <f t="shared" si="1056"/>
        <v>0</v>
      </c>
      <c r="P326" s="45">
        <f t="shared" si="1056"/>
        <v>0</v>
      </c>
      <c r="Q326" s="45">
        <f t="shared" si="1056"/>
        <v>0</v>
      </c>
      <c r="R326" s="45">
        <f t="shared" si="1056"/>
        <v>0</v>
      </c>
      <c r="S326" s="45">
        <f t="shared" si="1056"/>
        <v>0</v>
      </c>
      <c r="T326" s="45">
        <f t="shared" si="1056"/>
        <v>0</v>
      </c>
      <c r="U326" s="45">
        <f t="shared" si="1056"/>
        <v>0</v>
      </c>
      <c r="V326" s="45">
        <f t="shared" si="1056"/>
        <v>0</v>
      </c>
      <c r="W326" s="45">
        <f t="shared" si="1056"/>
        <v>0</v>
      </c>
      <c r="X326" s="45">
        <f t="shared" si="1056"/>
        <v>0</v>
      </c>
      <c r="Y326" s="45">
        <f t="shared" si="1056"/>
        <v>0</v>
      </c>
      <c r="Z326" s="45">
        <f t="shared" si="1056"/>
        <v>0</v>
      </c>
      <c r="AA326" s="45">
        <f t="shared" si="1056"/>
        <v>0</v>
      </c>
      <c r="AB326" s="45">
        <f t="shared" si="1056"/>
        <v>0</v>
      </c>
      <c r="AC326" s="45">
        <f t="shared" si="1056"/>
        <v>0</v>
      </c>
      <c r="AD326" s="45">
        <f t="shared" si="1056"/>
        <v>0</v>
      </c>
      <c r="AE326" s="45">
        <f t="shared" si="1056"/>
        <v>0</v>
      </c>
      <c r="AF326" s="45">
        <f t="shared" si="1056"/>
        <v>0</v>
      </c>
      <c r="AG326" s="45">
        <f t="shared" ca="1" si="1056"/>
        <v>-95659.335173350511</v>
      </c>
      <c r="AH326" s="45">
        <f t="shared" ca="1" si="1056"/>
        <v>-94253.319066863682</v>
      </c>
      <c r="AI326" s="45">
        <f t="shared" ca="1" si="1056"/>
        <v>-45279.4686565374</v>
      </c>
      <c r="AJ326" s="45">
        <f t="shared" ca="1" si="1056"/>
        <v>-45653.774823092783</v>
      </c>
      <c r="AK326" s="45">
        <f t="shared" ca="1" si="1056"/>
        <v>-22062.152616272797</v>
      </c>
      <c r="AL326" s="45">
        <f t="shared" ca="1" si="1056"/>
        <v>-7590.1175009190047</v>
      </c>
      <c r="AM326" s="45">
        <f t="shared" ca="1" si="1056"/>
        <v>23998.772195910191</v>
      </c>
      <c r="AN326" s="45">
        <f t="shared" ca="1" si="1056"/>
        <v>12499.154791286084</v>
      </c>
      <c r="AO326" s="45">
        <f t="shared" ca="1" si="1056"/>
        <v>-7455.9582096176746</v>
      </c>
      <c r="AP326" s="45">
        <f t="shared" ca="1" si="1056"/>
        <v>-48903.757467153584</v>
      </c>
      <c r="AQ326" s="45">
        <f t="shared" ca="1" si="1056"/>
        <v>-78407.87209024388</v>
      </c>
      <c r="AR326" s="45">
        <f t="shared" ca="1" si="1056"/>
        <v>-128991.11520479812</v>
      </c>
      <c r="AS326" s="45">
        <f t="shared" ca="1" si="1056"/>
        <v>-97361.281270062187</v>
      </c>
      <c r="AT326" s="45">
        <f t="shared" ca="1" si="1056"/>
        <v>-93698.773334735</v>
      </c>
      <c r="AU326" s="45">
        <f t="shared" ca="1" si="1056"/>
        <v>-44170.109237403638</v>
      </c>
      <c r="AV326" s="45">
        <f t="shared" ca="1" si="1056"/>
        <v>-41269.236198847662</v>
      </c>
      <c r="AW326" s="45">
        <f t="shared" ref="AW326:DH326" ca="1" si="1057">AW365</f>
        <v>-17856.031927869888</v>
      </c>
      <c r="AX326" s="45">
        <f t="shared" ca="1" si="1057"/>
        <v>-3044.6246147826459</v>
      </c>
      <c r="AY326" s="45">
        <f t="shared" ca="1" si="1057"/>
        <v>25375.865858977661</v>
      </c>
      <c r="AZ326" s="45">
        <f t="shared" ca="1" si="1057"/>
        <v>13758.984876885283</v>
      </c>
      <c r="BA326" s="45">
        <f t="shared" ca="1" si="1057"/>
        <v>-8438.1485763525416</v>
      </c>
      <c r="BB326" s="45">
        <f t="shared" ca="1" si="1057"/>
        <v>-49767.985518036003</v>
      </c>
      <c r="BC326" s="45">
        <f t="shared" ca="1" si="1057"/>
        <v>-79170.140574129371</v>
      </c>
      <c r="BD326" s="45">
        <f t="shared" ca="1" si="1057"/>
        <v>-129710.51986637933</v>
      </c>
      <c r="BE326" s="45">
        <f t="shared" ca="1" si="1057"/>
        <v>-96352.04666863929</v>
      </c>
      <c r="BF326" s="45">
        <f t="shared" ca="1" si="1057"/>
        <v>-92691.928951180962</v>
      </c>
      <c r="BG326" s="45">
        <f t="shared" ca="1" si="1057"/>
        <v>-43389.145294151094</v>
      </c>
      <c r="BH326" s="45">
        <f t="shared" ca="1" si="1057"/>
        <v>-38563.939638600539</v>
      </c>
      <c r="BI326" s="45">
        <f t="shared" ca="1" si="1057"/>
        <v>-14942.778764450864</v>
      </c>
      <c r="BJ326" s="45">
        <f t="shared" ca="1" si="1057"/>
        <v>60.645288072555559</v>
      </c>
      <c r="BK326" s="45">
        <f t="shared" ca="1" si="1057"/>
        <v>26432.783128423936</v>
      </c>
      <c r="BL326" s="45">
        <f t="shared" ca="1" si="1057"/>
        <v>17025.845438181947</v>
      </c>
      <c r="BM326" s="45">
        <f t="shared" ca="1" si="1057"/>
        <v>-7826.6571443606808</v>
      </c>
      <c r="BN326" s="45">
        <f t="shared" ca="1" si="1057"/>
        <v>-48844.467690686128</v>
      </c>
      <c r="BO326" s="45">
        <f t="shared" ca="1" si="1057"/>
        <v>-78293.058625735153</v>
      </c>
      <c r="BP326" s="45">
        <f t="shared" ca="1" si="1057"/>
        <v>-128541.86728983287</v>
      </c>
      <c r="BQ326" s="45">
        <f t="shared" ca="1" si="1057"/>
        <v>-95173.623314000026</v>
      </c>
      <c r="BR326" s="45">
        <f t="shared" ca="1" si="1057"/>
        <v>-91514.558755413542</v>
      </c>
      <c r="BS326" s="45">
        <f t="shared" ca="1" si="1057"/>
        <v>-42545.049608075235</v>
      </c>
      <c r="BT326" s="45">
        <f t="shared" ca="1" si="1057"/>
        <v>-35680.495667744137</v>
      </c>
      <c r="BU326" s="45">
        <f t="shared" ca="1" si="1057"/>
        <v>-11847.904176373093</v>
      </c>
      <c r="BV326" s="45">
        <f t="shared" ca="1" si="1057"/>
        <v>3350.3227044871892</v>
      </c>
      <c r="BW326" s="45">
        <f t="shared" ca="1" si="1057"/>
        <v>26795.028049947723</v>
      </c>
      <c r="BX326" s="45">
        <f t="shared" ca="1" si="1057"/>
        <v>20308.705129531561</v>
      </c>
      <c r="BY326" s="45">
        <f t="shared" ca="1" si="1057"/>
        <v>-7152.2225426102814</v>
      </c>
      <c r="BZ326" s="45">
        <f t="shared" ca="1" si="1057"/>
        <v>-47860.700014070055</v>
      </c>
      <c r="CA326" s="45">
        <f t="shared" ca="1" si="1057"/>
        <v>-77576.120605643693</v>
      </c>
      <c r="CB326" s="45">
        <f t="shared" ca="1" si="1057"/>
        <v>-127318.25916108051</v>
      </c>
      <c r="CC326" s="45">
        <f t="shared" ca="1" si="1057"/>
        <v>-93935.684148654007</v>
      </c>
      <c r="CD326" s="45">
        <f t="shared" ca="1" si="1057"/>
        <v>-90539.882413462314</v>
      </c>
      <c r="CE326" s="45">
        <f t="shared" ca="1" si="1057"/>
        <v>-41633.542913958372</v>
      </c>
      <c r="CF326" s="45">
        <f t="shared" ca="1" si="1057"/>
        <v>-32728.008463612401</v>
      </c>
      <c r="CG326" s="45">
        <f t="shared" ca="1" si="1057"/>
        <v>-8680.3558293239184</v>
      </c>
      <c r="CH326" s="45">
        <f t="shared" ca="1" si="1057"/>
        <v>6715.6161208842968</v>
      </c>
      <c r="CI326" s="45">
        <f t="shared" ca="1" si="1057"/>
        <v>27487.243883334209</v>
      </c>
      <c r="CJ326" s="45">
        <f t="shared" ca="1" si="1057"/>
        <v>21044.203445153413</v>
      </c>
      <c r="CK326" s="45">
        <f t="shared" ca="1" si="1057"/>
        <v>-6148.465954922649</v>
      </c>
      <c r="CL326" s="45">
        <f t="shared" ca="1" si="1057"/>
        <v>-46550.130667228143</v>
      </c>
      <c r="CM326" s="45">
        <f t="shared" ca="1" si="1057"/>
        <v>-76533.960144941811</v>
      </c>
      <c r="CN326" s="45">
        <f t="shared" ca="1" si="1057"/>
        <v>-125772.83138975328</v>
      </c>
      <c r="CO326" s="45">
        <f t="shared" ca="1" si="1057"/>
        <v>-89696.21991285347</v>
      </c>
      <c r="CP326" s="45">
        <f t="shared" ca="1" si="1057"/>
        <v>-86034.70779210575</v>
      </c>
      <c r="CQ326" s="45">
        <f t="shared" ca="1" si="1057"/>
        <v>-37712.352645251136</v>
      </c>
      <c r="CR326" s="45">
        <f t="shared" ca="1" si="1057"/>
        <v>-26763.852197770932</v>
      </c>
      <c r="CS326" s="45">
        <f t="shared" ca="1" si="1057"/>
        <v>-2705.2277252672284</v>
      </c>
      <c r="CT326" s="45">
        <f t="shared" ca="1" si="1057"/>
        <v>13099.49668306543</v>
      </c>
      <c r="CU326" s="45">
        <f t="shared" ca="1" si="1057"/>
        <v>31077.277432952818</v>
      </c>
      <c r="CV326" s="45">
        <f t="shared" ca="1" si="1057"/>
        <v>24678.313761639482</v>
      </c>
      <c r="CW326" s="45">
        <f t="shared" ca="1" si="1057"/>
        <v>-2247.1963531340007</v>
      </c>
      <c r="CX326" s="45">
        <f t="shared" ca="1" si="1057"/>
        <v>-42785.399919308838</v>
      </c>
      <c r="CY326" s="45">
        <f t="shared" ca="1" si="1057"/>
        <v>-72598.063123384665</v>
      </c>
      <c r="CZ326" s="45">
        <f t="shared" ca="1" si="1057"/>
        <v>-121336.85781409647</v>
      </c>
      <c r="DA326" s="45">
        <f t="shared" ca="1" si="1057"/>
        <v>-87911.341662169201</v>
      </c>
      <c r="DB326" s="45">
        <f t="shared" ca="1" si="1057"/>
        <v>-84246.016518157005</v>
      </c>
      <c r="DC326" s="45">
        <f t="shared" ca="1" si="1057"/>
        <v>-36237.290842778188</v>
      </c>
      <c r="DD326" s="45">
        <f t="shared" ca="1" si="1057"/>
        <v>-23243.467761952066</v>
      </c>
      <c r="DE326" s="45">
        <f t="shared" ca="1" si="1057"/>
        <v>-1424.2398892284473</v>
      </c>
      <c r="DF326" s="45">
        <f t="shared" ca="1" si="1057"/>
        <v>14512.820366104097</v>
      </c>
      <c r="DG326" s="45">
        <f t="shared" ca="1" si="1057"/>
        <v>32234.964041061343</v>
      </c>
      <c r="DH326" s="45">
        <f t="shared" ca="1" si="1057"/>
        <v>25881.050031609739</v>
      </c>
      <c r="DI326" s="45">
        <f t="shared" ref="DI326:FT326" ca="1" si="1058">DI365</f>
        <v>-778.19723417238129</v>
      </c>
      <c r="DJ326" s="45">
        <f t="shared" ca="1" si="1058"/>
        <v>-41621.911848422467</v>
      </c>
      <c r="DK326" s="45">
        <f t="shared" ca="1" si="1058"/>
        <v>-71097.852633722039</v>
      </c>
      <c r="DL326" s="45">
        <f t="shared" ca="1" si="1058"/>
        <v>-119339.53068741495</v>
      </c>
      <c r="DM326" s="45">
        <f t="shared" ca="1" si="1058"/>
        <v>-50979.120475062809</v>
      </c>
      <c r="DN326" s="45">
        <f t="shared" ca="1" si="1058"/>
        <v>-47308.016594492045</v>
      </c>
      <c r="DO326" s="45">
        <f t="shared" ca="1" si="1058"/>
        <v>393.9104430123989</v>
      </c>
      <c r="DP326" s="45">
        <f t="shared" ca="1" si="1058"/>
        <v>15435.804036063928</v>
      </c>
      <c r="DQ326" s="45">
        <f t="shared" ca="1" si="1058"/>
        <v>35020.065757623313</v>
      </c>
      <c r="DR326" s="45">
        <f t="shared" ca="1" si="1058"/>
        <v>50887.718424336577</v>
      </c>
      <c r="DS326" s="45">
        <f t="shared" ca="1" si="1058"/>
        <v>68563.301056712051</v>
      </c>
      <c r="DT326" s="45">
        <f t="shared" ca="1" si="1058"/>
        <v>62255.60896276019</v>
      </c>
      <c r="DU326" s="45">
        <f t="shared" ca="1" si="1058"/>
        <v>35861.951421385274</v>
      </c>
      <c r="DV326" s="45">
        <f t="shared" ca="1" si="1058"/>
        <v>-5289.1571049380073</v>
      </c>
      <c r="DW326" s="45">
        <f t="shared" ca="1" si="1058"/>
        <v>-34429.506279967805</v>
      </c>
      <c r="DX326" s="45">
        <f t="shared" ca="1" si="1058"/>
        <v>-82176.775606917421</v>
      </c>
      <c r="DY326" s="45">
        <f t="shared" ca="1" si="1058"/>
        <v>-48688.093282400921</v>
      </c>
      <c r="DZ326" s="45">
        <f t="shared" ca="1" si="1058"/>
        <v>-45276.285095248364</v>
      </c>
      <c r="EA326" s="45">
        <f t="shared" ca="1" si="1058"/>
        <v>2393.0981656412841</v>
      </c>
      <c r="EB326" s="45">
        <f t="shared" ca="1" si="1058"/>
        <v>19486.223965290075</v>
      </c>
      <c r="EC326" s="45">
        <f t="shared" ca="1" si="1058"/>
        <v>36839.939342691127</v>
      </c>
      <c r="ED326" s="45">
        <f t="shared" ca="1" si="1058"/>
        <v>52641.925410383992</v>
      </c>
      <c r="EE326" s="45">
        <f t="shared" ca="1" si="1058"/>
        <v>70274.95682844265</v>
      </c>
      <c r="EF326" s="45">
        <f t="shared" ca="1" si="1058"/>
        <v>64014.88156838149</v>
      </c>
      <c r="EG326" s="45">
        <f t="shared" ca="1" si="1058"/>
        <v>37886.387285082543</v>
      </c>
      <c r="EH326" s="45">
        <f t="shared" ca="1" si="1058"/>
        <v>-3573.8062527604561</v>
      </c>
      <c r="EI326" s="45">
        <f t="shared" ca="1" si="1058"/>
        <v>-32379.436799444804</v>
      </c>
      <c r="EJ326" s="45">
        <f t="shared" ca="1" si="1058"/>
        <v>-79634.72947105809</v>
      </c>
      <c r="EK326" s="45">
        <f t="shared" ca="1" si="1058"/>
        <v>-46106.351566102989</v>
      </c>
      <c r="EL326" s="45">
        <f t="shared" ca="1" si="1058"/>
        <v>-42416.941641934296</v>
      </c>
      <c r="EM326" s="45">
        <f t="shared" ca="1" si="1058"/>
        <v>4692.6150325435228</v>
      </c>
      <c r="EN326" s="45">
        <f t="shared" ca="1" si="1058"/>
        <v>23840.573907970625</v>
      </c>
      <c r="EO326" s="45">
        <f t="shared" ca="1" si="1058"/>
        <v>38968.177857834802</v>
      </c>
      <c r="EP326" s="45">
        <f t="shared" ca="1" si="1058"/>
        <v>54708.471205755486</v>
      </c>
      <c r="EQ326" s="45">
        <f t="shared" ca="1" si="1058"/>
        <v>72339.865347436775</v>
      </c>
      <c r="ER326" s="45">
        <f t="shared" ca="1" si="1058"/>
        <v>66129.050687969866</v>
      </c>
      <c r="ES326" s="45">
        <f t="shared" ca="1" si="1058"/>
        <v>39862.352070560824</v>
      </c>
      <c r="ET326" s="45">
        <f t="shared" ca="1" si="1058"/>
        <v>-1505.1853873131258</v>
      </c>
      <c r="EU326" s="45">
        <f t="shared" ca="1" si="1058"/>
        <v>-29976.685736765146</v>
      </c>
      <c r="EV326" s="45">
        <f t="shared" ca="1" si="1058"/>
        <v>-76742.131156337797</v>
      </c>
      <c r="EW326" s="45">
        <f t="shared" ca="1" si="1058"/>
        <v>-24314.605801043086</v>
      </c>
      <c r="EX326" s="45">
        <f t="shared" ca="1" si="1058"/>
        <v>-20612.177824191225</v>
      </c>
      <c r="EY326" s="45">
        <f t="shared" ca="1" si="1058"/>
        <v>26212.241193511036</v>
      </c>
      <c r="EZ326" s="45">
        <f t="shared" ca="1" si="1058"/>
        <v>47419.101680463515</v>
      </c>
      <c r="FA326" s="45">
        <f t="shared" ca="1" si="1058"/>
        <v>60325.073100974594</v>
      </c>
      <c r="FB326" s="45">
        <f t="shared" ca="1" si="1058"/>
        <v>76007.909589395334</v>
      </c>
      <c r="FC326" s="45">
        <f t="shared" ca="1" si="1058"/>
        <v>93568.84723377398</v>
      </c>
      <c r="FD326" s="45">
        <f t="shared" ca="1" si="1058"/>
        <v>87409.215210817856</v>
      </c>
      <c r="FE326" s="45">
        <f t="shared" ca="1" si="1058"/>
        <v>60662.164726057425</v>
      </c>
      <c r="FF326" s="45">
        <f t="shared" ca="1" si="1058"/>
        <v>19728.354657615673</v>
      </c>
      <c r="FG326" s="45">
        <f t="shared" ca="1" si="1058"/>
        <v>-8409.2893136219063</v>
      </c>
      <c r="FH326" s="45">
        <f t="shared" ca="1" si="1058"/>
        <v>-54686.684015539839</v>
      </c>
      <c r="FI326" s="45">
        <f t="shared" ca="1" si="1058"/>
        <v>-21061.400210339052</v>
      </c>
      <c r="FJ326" s="45">
        <f t="shared" ca="1" si="1058"/>
        <v>-17343.000490991762</v>
      </c>
      <c r="FK326" s="45">
        <f t="shared" ca="1" si="1058"/>
        <v>29203.986383404335</v>
      </c>
      <c r="FL326" s="45">
        <f t="shared" ca="1" si="1058"/>
        <v>51412.924290825424</v>
      </c>
      <c r="FM326" s="45">
        <f t="shared" ca="1" si="1058"/>
        <v>63163.210854943027</v>
      </c>
      <c r="FN326" s="45">
        <f t="shared" ca="1" si="1058"/>
        <v>78793.12098708062</v>
      </c>
      <c r="FO326" s="45">
        <f t="shared" ca="1" si="1058"/>
        <v>96325.082758554825</v>
      </c>
      <c r="FP326" s="45">
        <f t="shared" ca="1" si="1058"/>
        <v>90218.866740733938</v>
      </c>
      <c r="FQ326" s="45">
        <f t="shared" ca="1" si="1058"/>
        <v>62991.954909694396</v>
      </c>
      <c r="FR326" s="45">
        <f t="shared" ca="1" si="1058"/>
        <v>22490.922366740888</v>
      </c>
      <c r="FS326" s="45">
        <f t="shared" ca="1" si="1058"/>
        <v>-5312.7906174255768</v>
      </c>
      <c r="FT326" s="45">
        <f t="shared" ca="1" si="1058"/>
        <v>-51103.564273234275</v>
      </c>
      <c r="FU326" s="45">
        <f t="shared" ref="FU326:IF326" ca="1" si="1059">FU365</f>
        <v>-17420.458108548002</v>
      </c>
      <c r="FV326" s="45">
        <f t="shared" ca="1" si="1059"/>
        <v>-13953.482384260686</v>
      </c>
      <c r="FW326" s="45">
        <f t="shared" ca="1" si="1059"/>
        <v>32594.752341385138</v>
      </c>
      <c r="FX326" s="45">
        <f t="shared" ca="1" si="1059"/>
        <v>54637.208729411126</v>
      </c>
      <c r="FY326" s="45">
        <f t="shared" ca="1" si="1059"/>
        <v>66410.141224546693</v>
      </c>
      <c r="FZ326" s="45">
        <f t="shared" ca="1" si="1059"/>
        <v>81991.98682645915</v>
      </c>
      <c r="GA326" s="45">
        <f t="shared" ca="1" si="1059"/>
        <v>109395.61882831276</v>
      </c>
      <c r="GB326" s="45">
        <f t="shared" ca="1" si="1059"/>
        <v>103345.40067940127</v>
      </c>
      <c r="GC326" s="45">
        <f t="shared" ca="1" si="1059"/>
        <v>75639.416807142596</v>
      </c>
      <c r="GD326" s="45">
        <f t="shared" ca="1" si="1059"/>
        <v>35570.604945107625</v>
      </c>
      <c r="GE326" s="45">
        <f t="shared" ca="1" si="1059"/>
        <v>8101.2840251036396</v>
      </c>
      <c r="GF326" s="45">
        <f t="shared" ca="1" si="1059"/>
        <v>-37203.89313149295</v>
      </c>
      <c r="GG326" s="45">
        <f t="shared" ca="1" si="1059"/>
        <v>-3456.2475888286754</v>
      </c>
      <c r="GH326" s="45">
        <f t="shared" ca="1" si="1059"/>
        <v>304.29901883936691</v>
      </c>
      <c r="GI326" s="45">
        <f t="shared" ca="1" si="1059"/>
        <v>46320.775859619258</v>
      </c>
      <c r="GJ326" s="45">
        <f t="shared" ca="1" si="1059"/>
        <v>68202.569143216999</v>
      </c>
      <c r="GK326" s="45">
        <f t="shared" ca="1" si="1059"/>
        <v>80002.830595984822</v>
      </c>
      <c r="GL326" s="45">
        <f t="shared" ca="1" si="1059"/>
        <v>95541.846018307522</v>
      </c>
      <c r="GM326" s="45">
        <f t="shared" ca="1" si="1059"/>
        <v>112672.77993623661</v>
      </c>
      <c r="GN326" s="45">
        <f t="shared" ca="1" si="1059"/>
        <v>107040.43903017938</v>
      </c>
      <c r="GO326" s="45">
        <f t="shared" ca="1" si="1059"/>
        <v>78856.513211978847</v>
      </c>
      <c r="GP326" s="45">
        <f t="shared" ca="1" si="1059"/>
        <v>39219.800483535742</v>
      </c>
      <c r="GQ326" s="45">
        <f t="shared" ca="1" si="1059"/>
        <v>12085.76196734696</v>
      </c>
      <c r="GR326" s="45">
        <f t="shared" ca="1" si="1059"/>
        <v>-32734.39504795981</v>
      </c>
      <c r="GS326" s="45">
        <f t="shared" ca="1" si="1059"/>
        <v>1084.9139855362555</v>
      </c>
      <c r="GT326" s="45">
        <f t="shared" ca="1" si="1059"/>
        <v>4872.4105198363613</v>
      </c>
      <c r="GU326" s="45">
        <f t="shared" ca="1" si="1059"/>
        <v>50636.534123857949</v>
      </c>
      <c r="GV326" s="45">
        <f t="shared" ca="1" si="1059"/>
        <v>72363.881764035526</v>
      </c>
      <c r="GW326" s="45">
        <f t="shared" ca="1" si="1059"/>
        <v>84196.577006294581</v>
      </c>
      <c r="GX326" s="45">
        <f t="shared" ca="1" si="1059"/>
        <v>99698.415415249998</v>
      </c>
      <c r="GY326" s="45">
        <f t="shared" ca="1" si="1059"/>
        <v>115959.673210226</v>
      </c>
      <c r="GZ326" s="45">
        <f t="shared" ca="1" si="1059"/>
        <v>111247.04690264037</v>
      </c>
      <c r="HA326" s="45">
        <f t="shared" ca="1" si="1059"/>
        <v>82586.697267968935</v>
      </c>
      <c r="HB326" s="45">
        <f t="shared" ca="1" si="1059"/>
        <v>43382.444999610954</v>
      </c>
      <c r="HC326" s="45">
        <f t="shared" ca="1" si="1059"/>
        <v>16585.056633941156</v>
      </c>
      <c r="HD326" s="45">
        <f t="shared" ca="1" si="1059"/>
        <v>-27750.159940065048</v>
      </c>
      <c r="HE326" s="45">
        <f t="shared" ca="1" si="1059"/>
        <v>6148.3934404142092</v>
      </c>
      <c r="HF326" s="45">
        <f t="shared" ca="1" si="1059"/>
        <v>9967.3535535555966</v>
      </c>
      <c r="HG326" s="45">
        <f t="shared" ca="1" si="1059"/>
        <v>55488.289239392783</v>
      </c>
      <c r="HH326" s="45">
        <f t="shared" ca="1" si="1059"/>
        <v>77067.858824219729</v>
      </c>
      <c r="HI326" s="45">
        <f t="shared" ca="1" si="1059"/>
        <v>88938.565957432947</v>
      </c>
      <c r="HJ326" s="45">
        <f t="shared" ca="1" si="1059"/>
        <v>104409.35135416174</v>
      </c>
      <c r="HK326" s="45">
        <f t="shared" ca="1" si="1059"/>
        <v>119807.37355539235</v>
      </c>
      <c r="HL326" s="45">
        <f t="shared" ca="1" si="1059"/>
        <v>115761.06771325345</v>
      </c>
      <c r="HM326" s="45">
        <f t="shared" ca="1" si="1059"/>
        <v>86883.539155307197</v>
      </c>
      <c r="HN326" s="45">
        <f t="shared" ca="1" si="1059"/>
        <v>48112.64508745788</v>
      </c>
      <c r="HO326" s="45">
        <f t="shared" ca="1" si="1059"/>
        <v>21653.806192167813</v>
      </c>
      <c r="HP326" s="45">
        <f t="shared" ca="1" si="1059"/>
        <v>-22195.998430877968</v>
      </c>
      <c r="HQ326" s="45">
        <f t="shared" ca="1" si="1059"/>
        <v>11789.892681899804</v>
      </c>
      <c r="HR326" s="45">
        <f t="shared" ca="1" si="1059"/>
        <v>15371.376591898199</v>
      </c>
      <c r="HS326" s="45">
        <f t="shared" ca="1" si="1059"/>
        <v>60932.751579234937</v>
      </c>
      <c r="HT326" s="45">
        <f t="shared" ca="1" si="1059"/>
        <v>82371.718225776014</v>
      </c>
      <c r="HU326" s="45">
        <f t="shared" ca="1" si="1059"/>
        <v>94286.546470817077</v>
      </c>
      <c r="HV326" s="45">
        <f t="shared" ca="1" si="1059"/>
        <v>109732.93215875655</v>
      </c>
      <c r="HW326" s="45">
        <f t="shared" ca="1" si="1059"/>
        <v>124274.61088000989</v>
      </c>
      <c r="HX326" s="45">
        <f t="shared" ca="1" si="1059"/>
        <v>120340.92111923533</v>
      </c>
      <c r="HY326" s="45">
        <f t="shared" ca="1" si="1059"/>
        <v>91806.904510874301</v>
      </c>
      <c r="HZ326" s="45">
        <f t="shared" ca="1" si="1059"/>
        <v>53470.863050303706</v>
      </c>
      <c r="IA326" s="45">
        <f t="shared" ca="1" si="1059"/>
        <v>27353.065462373139</v>
      </c>
      <c r="IB326" s="45">
        <f t="shared" ca="1" si="1059"/>
        <v>-16010.243092172857</v>
      </c>
      <c r="IC326" s="45">
        <f t="shared" ca="1" si="1059"/>
        <v>18071.654361571877</v>
      </c>
      <c r="ID326" s="45">
        <f t="shared" ca="1" si="1059"/>
        <v>21969.207889312838</v>
      </c>
      <c r="IE326" s="45">
        <f t="shared" ca="1" si="1059"/>
        <v>67033.29947246614</v>
      </c>
      <c r="IF326" s="45">
        <f t="shared" ca="1" si="1059"/>
        <v>88339.410344338074</v>
      </c>
      <c r="IG326" s="45">
        <f t="shared" ref="IG326:KP326" ca="1" si="1060">IG365</f>
        <v>100305.0650793614</v>
      </c>
      <c r="IH326" s="45">
        <f t="shared" ca="1" si="1060"/>
        <v>115673.00308488212</v>
      </c>
      <c r="II326" s="45">
        <f t="shared" ca="1" si="1060"/>
        <v>129411.85832528706</v>
      </c>
      <c r="IJ326" s="45">
        <f t="shared" ca="1" si="1060"/>
        <v>125596.03244166497</v>
      </c>
      <c r="IK326" s="45">
        <f t="shared" ca="1" si="1060"/>
        <v>97408.53624978177</v>
      </c>
      <c r="IL326" s="45">
        <f t="shared" ca="1" si="1060"/>
        <v>59509.506277673281</v>
      </c>
      <c r="IM326" s="45">
        <f t="shared" ca="1" si="1060"/>
        <v>33553.151104834658</v>
      </c>
      <c r="IN326" s="45">
        <f t="shared" ca="1" si="1060"/>
        <v>-9322.7331633289541</v>
      </c>
      <c r="IO326" s="45">
        <f t="shared" ca="1" si="1060"/>
        <v>24529.394325872407</v>
      </c>
      <c r="IP326" s="45">
        <f t="shared" ca="1" si="1060"/>
        <v>28032.1478904162</v>
      </c>
      <c r="IQ326" s="45">
        <f t="shared" ca="1" si="1060"/>
        <v>72856.424846992028</v>
      </c>
      <c r="IR326" s="45">
        <f t="shared" ca="1" si="1060"/>
        <v>94056.579251018484</v>
      </c>
      <c r="IS326" s="45">
        <f t="shared" ca="1" si="1060"/>
        <v>105299.4243935243</v>
      </c>
      <c r="IT326" s="45">
        <f t="shared" ca="1" si="1060"/>
        <v>119885.31656039556</v>
      </c>
      <c r="IU326" s="45">
        <f t="shared" ca="1" si="1060"/>
        <v>133555.1453240852</v>
      </c>
      <c r="IV326" s="45">
        <f t="shared" ca="1" si="1060"/>
        <v>129078.46250306195</v>
      </c>
      <c r="IW326" s="45">
        <f t="shared" ca="1" si="1060"/>
        <v>101229.52153587708</v>
      </c>
      <c r="IX326" s="45">
        <f t="shared" ca="1" si="1060"/>
        <v>63758.650401288593</v>
      </c>
      <c r="IY326" s="45">
        <f t="shared" ca="1" si="1060"/>
        <v>37544.764458921331</v>
      </c>
      <c r="IZ326" s="45">
        <f t="shared" ca="1" si="1060"/>
        <v>-4854.914512283257</v>
      </c>
      <c r="JA326" s="45">
        <f t="shared" ca="1" si="1060"/>
        <v>28705.743110088639</v>
      </c>
      <c r="JB326" s="45">
        <f t="shared" ca="1" si="1060"/>
        <v>32610.461616430563</v>
      </c>
      <c r="JC326" s="45">
        <f t="shared" ca="1" si="1060"/>
        <v>76673.893428750525</v>
      </c>
      <c r="JD326" s="45">
        <f t="shared" ca="1" si="1060"/>
        <v>98319.841723830788</v>
      </c>
      <c r="JE326" s="45">
        <f t="shared" ca="1" si="1060"/>
        <v>109158.02370684789</v>
      </c>
      <c r="JF326" s="45">
        <f t="shared" ca="1" si="1060"/>
        <v>123419.69080504451</v>
      </c>
      <c r="JG326" s="45">
        <f t="shared" ca="1" si="1060"/>
        <v>137006.95591065343</v>
      </c>
      <c r="JH326" s="45">
        <f t="shared" ca="1" si="1060"/>
        <v>132645.6784384512</v>
      </c>
      <c r="JI326" s="45">
        <f t="shared" ca="1" si="1060"/>
        <v>105136.3405092477</v>
      </c>
      <c r="JJ326" s="45">
        <f t="shared" ca="1" si="1060"/>
        <v>68093.842660243245</v>
      </c>
      <c r="JK326" s="45">
        <f t="shared" ca="1" si="1060"/>
        <v>42217.424220740148</v>
      </c>
      <c r="JL326" s="45">
        <f t="shared" ca="1" si="1060"/>
        <v>296.50037622389391</v>
      </c>
      <c r="JM326" s="45">
        <f t="shared" ca="1" si="1060"/>
        <v>33575.746736392583</v>
      </c>
      <c r="JN326" s="45">
        <f t="shared" ca="1" si="1060"/>
        <v>37223.671384822846</v>
      </c>
      <c r="JO326" s="45">
        <f t="shared" ca="1" si="1060"/>
        <v>81203.536915019198</v>
      </c>
      <c r="JP326" s="45">
        <f t="shared" ca="1" si="1060"/>
        <v>103304.32280056695</v>
      </c>
      <c r="JQ326" s="45">
        <f t="shared" ca="1" si="1060"/>
        <v>113504.06620169547</v>
      </c>
      <c r="JR326" s="45">
        <f t="shared" ca="1" si="1060"/>
        <v>127692.04467613786</v>
      </c>
      <c r="JS326" s="45">
        <f t="shared" ca="1" si="1060"/>
        <v>141205.38397887498</v>
      </c>
      <c r="JT326" s="45">
        <f t="shared" ca="1" si="1060"/>
        <v>136966.25722897908</v>
      </c>
      <c r="JU326" s="45">
        <f t="shared" ca="1" si="1060"/>
        <v>109801.11492311016</v>
      </c>
      <c r="JV326" s="45">
        <f t="shared" ca="1" si="1060"/>
        <v>73190.779030860023</v>
      </c>
      <c r="JW326" s="45">
        <f t="shared" ca="1" si="1060"/>
        <v>47656.602196502361</v>
      </c>
      <c r="JX326" s="45">
        <f t="shared" ca="1" si="1060"/>
        <v>6217.8824959753583</v>
      </c>
      <c r="JY326" s="45">
        <f t="shared" ca="1" si="1060"/>
        <v>39226.604742522017</v>
      </c>
      <c r="JZ326" s="45">
        <f t="shared" ca="1" si="1060"/>
        <v>43233.626135750834</v>
      </c>
      <c r="KA326" s="45">
        <f t="shared" ca="1" si="1060"/>
        <v>86534.266227263957</v>
      </c>
      <c r="KB326" s="45">
        <f t="shared" ca="1" si="1060"/>
        <v>109099.86444097645</v>
      </c>
      <c r="KC326" s="45">
        <f t="shared" ca="1" si="1060"/>
        <v>118670.20409442444</v>
      </c>
      <c r="KD326" s="45">
        <f t="shared" ca="1" si="1060"/>
        <v>132793.9475185303</v>
      </c>
      <c r="KE326" s="45">
        <f t="shared" ca="1" si="1060"/>
        <v>146242.90415331602</v>
      </c>
      <c r="KF326" s="45">
        <f t="shared" ca="1" si="1060"/>
        <v>142133.60752987664</v>
      </c>
      <c r="KG326" s="45">
        <f t="shared" ca="1" si="1060"/>
        <v>115318.21890460666</v>
      </c>
      <c r="KH326" s="45">
        <f t="shared" ca="1" si="1060"/>
        <v>79144.817226469066</v>
      </c>
      <c r="KI326" s="45">
        <f t="shared" ca="1" si="1060"/>
        <v>53958.640089452572</v>
      </c>
      <c r="KJ326" s="45">
        <f t="shared" ca="1" si="1060"/>
        <v>13006.581045542516</v>
      </c>
      <c r="KK326" s="45">
        <f t="shared" ca="1" si="1060"/>
        <v>45756.604925932246</v>
      </c>
      <c r="KL326" s="45">
        <f t="shared" ca="1" si="1060"/>
        <v>49827.626784351909</v>
      </c>
      <c r="KM326" s="45">
        <f t="shared" ca="1" si="1060"/>
        <v>92766.303938064564</v>
      </c>
      <c r="KN326" s="45">
        <f t="shared" ca="1" si="1060"/>
        <v>115807.733597307</v>
      </c>
      <c r="KO326" s="45">
        <f t="shared" ca="1" si="1060"/>
        <v>124758.64983254831</v>
      </c>
      <c r="KP326" s="45">
        <f t="shared" ca="1" si="1060"/>
        <v>138828.62359735335</v>
      </c>
      <c r="KQ326" s="45">
        <f t="shared" ref="KQ326:LT326" ca="1" si="1061">KQ365</f>
        <v>152223.76268441736</v>
      </c>
      <c r="KR326" s="45">
        <f t="shared" ca="1" si="1061"/>
        <v>148253.02729882248</v>
      </c>
      <c r="KS326" s="45">
        <f t="shared" ca="1" si="1061"/>
        <v>121794.03451666649</v>
      </c>
      <c r="KT326" s="45">
        <f t="shared" ca="1" si="1061"/>
        <v>86063.442631651007</v>
      </c>
      <c r="KU326" s="45">
        <f t="shared" ca="1" si="1061"/>
        <v>27861.234961062088</v>
      </c>
      <c r="KV326" s="45">
        <f t="shared" ca="1" si="1061"/>
        <v>-12932.286250728677</v>
      </c>
      <c r="KW326" s="45">
        <f t="shared" ca="1" si="1061"/>
        <v>19234.881563346433</v>
      </c>
      <c r="KX326" s="45">
        <f t="shared" ca="1" si="1061"/>
        <v>21737.273942942607</v>
      </c>
      <c r="KY326" s="45">
        <f t="shared" ca="1" si="1061"/>
        <v>63971.494957173869</v>
      </c>
      <c r="KZ326" s="45">
        <f t="shared" ca="1" si="1061"/>
        <v>87140.536012199489</v>
      </c>
      <c r="LA326" s="45">
        <f t="shared" ca="1" si="1061"/>
        <v>93816.851657096864</v>
      </c>
      <c r="LB326" s="45">
        <f t="shared" ca="1" si="1061"/>
        <v>107463.98548584008</v>
      </c>
      <c r="LC326" s="45">
        <f t="shared" ca="1" si="1061"/>
        <v>120432.54116995911</v>
      </c>
      <c r="LD326" s="45">
        <f t="shared" ca="1" si="1061"/>
        <v>114919.7366501928</v>
      </c>
      <c r="LE326" s="45">
        <f t="shared" ca="1" si="1061"/>
        <v>88419.764944701383</v>
      </c>
      <c r="LF326" s="45">
        <f t="shared" ca="1" si="1061"/>
        <v>52729.809625541224</v>
      </c>
      <c r="LG326" s="45">
        <f t="shared" ca="1" si="1061"/>
        <v>26545.866163892533</v>
      </c>
      <c r="LH326" s="45">
        <f t="shared" ca="1" si="1061"/>
        <v>-13845.381935364603</v>
      </c>
      <c r="LI326" s="45">
        <f t="shared" ca="1" si="1061"/>
        <v>17992.271125534564</v>
      </c>
      <c r="LJ326" s="45">
        <f t="shared" ca="1" si="1061"/>
        <v>20174.115884513682</v>
      </c>
      <c r="LK326" s="45">
        <f t="shared" ca="1" si="1061"/>
        <v>62283.563128569076</v>
      </c>
      <c r="LL326" s="45">
        <f t="shared" ca="1" si="1061"/>
        <v>85853.37538672697</v>
      </c>
      <c r="LM326" s="45">
        <f t="shared" ca="1" si="1061"/>
        <v>91831.830381033811</v>
      </c>
      <c r="LN326" s="45">
        <f t="shared" ca="1" si="1061"/>
        <v>105346.91421131781</v>
      </c>
      <c r="LO326" s="45">
        <f t="shared" ca="1" si="1061"/>
        <v>118182.57950231036</v>
      </c>
      <c r="LP326" s="45">
        <f t="shared" ca="1" si="1061"/>
        <v>112724.65105808196</v>
      </c>
      <c r="LQ326" s="45">
        <f t="shared" ca="1" si="1061"/>
        <v>86492.265435553738</v>
      </c>
      <c r="LR326" s="45">
        <f t="shared" ca="1" si="1061"/>
        <v>51153.780834894758</v>
      </c>
      <c r="LS326" s="45">
        <f t="shared" ca="1" si="1061"/>
        <v>25234.277618238921</v>
      </c>
      <c r="LT326" s="45">
        <f t="shared" ca="1" si="1061"/>
        <v>-1087392.6604779402</v>
      </c>
      <c r="LU326" s="45"/>
      <c r="LV326" s="45"/>
      <c r="LW326" s="45"/>
      <c r="LX326" s="45"/>
      <c r="LY326" s="45"/>
      <c r="LZ326" s="45"/>
      <c r="MA326" s="45"/>
      <c r="MB326" s="45"/>
      <c r="MC326" s="45"/>
      <c r="MD326" s="45"/>
      <c r="ME326" s="45"/>
      <c r="MF326" s="45"/>
      <c r="MG326" s="45"/>
      <c r="MH326" s="45"/>
      <c r="MI326" s="45"/>
      <c r="MJ326" s="45"/>
      <c r="MK326" s="45"/>
      <c r="ML326" s="45"/>
      <c r="MM326" s="45"/>
      <c r="MN326" s="45"/>
      <c r="MO326" s="45"/>
      <c r="MP326" s="45"/>
      <c r="MQ326" s="45"/>
      <c r="MR326" s="45"/>
      <c r="MS326" s="45"/>
      <c r="MT326" s="45"/>
      <c r="MU326" s="45"/>
      <c r="MV326" s="45"/>
      <c r="MW326" s="45"/>
      <c r="MX326" s="45"/>
      <c r="MY326" s="45"/>
      <c r="MZ326" s="45"/>
      <c r="NA326" s="45"/>
      <c r="NB326" s="45"/>
      <c r="NC326" s="45"/>
      <c r="ND326" s="45"/>
      <c r="NE326" s="45"/>
      <c r="NF326" s="45"/>
      <c r="NG326" s="45"/>
      <c r="NH326" s="45"/>
      <c r="NI326" s="45"/>
      <c r="NJ326" s="45"/>
      <c r="NK326" s="45"/>
      <c r="NL326" s="45"/>
      <c r="NM326" s="45"/>
      <c r="NN326" s="45"/>
      <c r="NO326" s="45"/>
      <c r="NP326" s="45"/>
      <c r="NQ326" s="45"/>
      <c r="NR326" s="45"/>
      <c r="NS326" s="45"/>
      <c r="NT326" s="45"/>
      <c r="NU326" s="45"/>
      <c r="NV326" s="45"/>
      <c r="NW326" s="45"/>
      <c r="NX326" s="45"/>
      <c r="NY326" s="45"/>
      <c r="NZ326" s="45"/>
      <c r="OA326" s="45"/>
      <c r="OB326" s="45"/>
      <c r="OC326" s="45"/>
      <c r="OD326" s="45"/>
      <c r="OE326" s="45"/>
      <c r="OF326" s="45"/>
      <c r="OG326" s="45"/>
      <c r="OH326" s="45"/>
      <c r="OI326" s="45"/>
      <c r="OJ326" s="45"/>
      <c r="OK326" s="45"/>
      <c r="OL326" s="45"/>
      <c r="OM326" s="45"/>
      <c r="ON326" s="45"/>
      <c r="OO326" s="45"/>
      <c r="OP326" s="45"/>
      <c r="OQ326" s="45"/>
      <c r="OR326" s="45"/>
      <c r="OS326" s="45"/>
      <c r="OT326" s="45"/>
      <c r="OU326" s="45"/>
      <c r="OV326" s="45"/>
      <c r="OW326" s="45"/>
      <c r="OX326" s="45"/>
      <c r="OY326" s="45"/>
      <c r="OZ326" s="45"/>
      <c r="PA326" s="45"/>
      <c r="PB326" s="45"/>
      <c r="PC326" s="45"/>
      <c r="PD326" s="45"/>
      <c r="PE326" s="45"/>
      <c r="PF326" s="45"/>
      <c r="PG326" s="45"/>
      <c r="PH326" s="45"/>
      <c r="PI326" s="45"/>
      <c r="PJ326" s="45"/>
      <c r="PK326" s="45"/>
      <c r="PL326" s="45"/>
      <c r="PM326" s="45"/>
      <c r="PN326" s="45"/>
      <c r="PO326" s="45"/>
      <c r="PP326" s="45"/>
      <c r="PQ326" s="45"/>
      <c r="PR326" s="45"/>
      <c r="PS326" s="45"/>
      <c r="PT326" s="45"/>
      <c r="PU326" s="45"/>
      <c r="PV326" s="45"/>
      <c r="PW326" s="45"/>
      <c r="PX326" s="45"/>
      <c r="PY326" s="45"/>
      <c r="PZ326" s="45"/>
      <c r="QA326" s="45"/>
      <c r="QB326" s="45"/>
      <c r="QC326" s="45"/>
      <c r="QD326" s="45"/>
      <c r="QE326" s="45"/>
      <c r="QF326" s="45"/>
      <c r="QG326" s="45"/>
      <c r="QH326" s="45"/>
      <c r="QI326" s="45"/>
      <c r="QJ326" s="45"/>
      <c r="QK326" s="45"/>
      <c r="QL326" s="45"/>
      <c r="QM326" s="45"/>
      <c r="QN326" s="45"/>
      <c r="QO326" s="45"/>
      <c r="QP326" s="45"/>
      <c r="QQ326" s="45"/>
      <c r="QR326" s="45"/>
      <c r="QS326" s="45"/>
      <c r="QT326" s="45"/>
      <c r="QU326" s="45"/>
    </row>
    <row r="327" spans="1:463" ht="15" customHeight="1" outlineLevel="1">
      <c r="C327" s="75" t="s">
        <v>557</v>
      </c>
      <c r="E327" s="50" t="s">
        <v>95</v>
      </c>
      <c r="H327" s="66">
        <f t="shared" ca="1" si="1055"/>
        <v>13941138.199352765</v>
      </c>
      <c r="I327" s="45">
        <f t="shared" ref="I327:AW327" si="1062">I312</f>
        <v>0</v>
      </c>
      <c r="J327" s="45">
        <f t="shared" si="1062"/>
        <v>0</v>
      </c>
      <c r="K327" s="45">
        <f t="shared" si="1062"/>
        <v>0</v>
      </c>
      <c r="L327" s="45">
        <f t="shared" si="1062"/>
        <v>0</v>
      </c>
      <c r="M327" s="45">
        <f t="shared" si="1062"/>
        <v>0</v>
      </c>
      <c r="N327" s="45">
        <f t="shared" si="1062"/>
        <v>0</v>
      </c>
      <c r="O327" s="45">
        <f t="shared" si="1062"/>
        <v>0</v>
      </c>
      <c r="P327" s="45">
        <f t="shared" si="1062"/>
        <v>0</v>
      </c>
      <c r="Q327" s="45">
        <f t="shared" si="1062"/>
        <v>0</v>
      </c>
      <c r="R327" s="45">
        <f t="shared" si="1062"/>
        <v>0</v>
      </c>
      <c r="S327" s="45">
        <f t="shared" si="1062"/>
        <v>0</v>
      </c>
      <c r="T327" s="45">
        <f t="shared" si="1062"/>
        <v>0</v>
      </c>
      <c r="U327" s="45">
        <f t="shared" si="1062"/>
        <v>0</v>
      </c>
      <c r="V327" s="45">
        <f t="shared" si="1062"/>
        <v>0</v>
      </c>
      <c r="W327" s="45">
        <f t="shared" si="1062"/>
        <v>0</v>
      </c>
      <c r="X327" s="45">
        <f t="shared" si="1062"/>
        <v>0</v>
      </c>
      <c r="Y327" s="45">
        <f t="shared" si="1062"/>
        <v>0</v>
      </c>
      <c r="Z327" s="45">
        <f t="shared" si="1062"/>
        <v>0</v>
      </c>
      <c r="AA327" s="45">
        <f t="shared" si="1062"/>
        <v>0</v>
      </c>
      <c r="AB327" s="45">
        <f t="shared" si="1062"/>
        <v>0</v>
      </c>
      <c r="AC327" s="45">
        <f t="shared" si="1062"/>
        <v>0</v>
      </c>
      <c r="AD327" s="45">
        <f t="shared" si="1062"/>
        <v>0</v>
      </c>
      <c r="AE327" s="45">
        <f t="shared" si="1062"/>
        <v>0</v>
      </c>
      <c r="AF327" s="45">
        <f t="shared" si="1062"/>
        <v>0</v>
      </c>
      <c r="AG327" s="45">
        <f t="shared" ca="1" si="1062"/>
        <v>90020.887403702654</v>
      </c>
      <c r="AH327" s="45">
        <f t="shared" ca="1" si="1062"/>
        <v>90020.887403702654</v>
      </c>
      <c r="AI327" s="45">
        <f t="shared" ca="1" si="1062"/>
        <v>90020.887403702654</v>
      </c>
      <c r="AJ327" s="45">
        <f t="shared" ca="1" si="1062"/>
        <v>90020.887403702654</v>
      </c>
      <c r="AK327" s="45">
        <f t="shared" ca="1" si="1062"/>
        <v>90020.887403702654</v>
      </c>
      <c r="AL327" s="45">
        <f t="shared" ca="1" si="1062"/>
        <v>90020.887403702654</v>
      </c>
      <c r="AM327" s="45">
        <f t="shared" ca="1" si="1062"/>
        <v>90020.887403702654</v>
      </c>
      <c r="AN327" s="45">
        <f t="shared" ca="1" si="1062"/>
        <v>90020.887403702654</v>
      </c>
      <c r="AO327" s="45">
        <f t="shared" ca="1" si="1062"/>
        <v>90020.887403702654</v>
      </c>
      <c r="AP327" s="45">
        <f t="shared" ca="1" si="1062"/>
        <v>90020.887403702654</v>
      </c>
      <c r="AQ327" s="45">
        <f t="shared" ca="1" si="1062"/>
        <v>90020.887403702654</v>
      </c>
      <c r="AR327" s="45">
        <f t="shared" ca="1" si="1062"/>
        <v>90020.887403702654</v>
      </c>
      <c r="AS327" s="45">
        <f t="shared" ca="1" si="1062"/>
        <v>90020.887403702654</v>
      </c>
      <c r="AT327" s="45">
        <f t="shared" ca="1" si="1062"/>
        <v>90020.887403702654</v>
      </c>
      <c r="AU327" s="45">
        <f t="shared" ca="1" si="1062"/>
        <v>90020.887403702654</v>
      </c>
      <c r="AV327" s="45">
        <f t="shared" ca="1" si="1062"/>
        <v>90020.887403702654</v>
      </c>
      <c r="AW327" s="45">
        <f t="shared" ca="1" si="1062"/>
        <v>90020.887403702654</v>
      </c>
      <c r="AX327" s="45">
        <f t="shared" ref="AX327:DI327" ca="1" si="1063">AX312</f>
        <v>90020.887403702654</v>
      </c>
      <c r="AY327" s="45">
        <f t="shared" ca="1" si="1063"/>
        <v>90020.887403702654</v>
      </c>
      <c r="AZ327" s="45">
        <f t="shared" ca="1" si="1063"/>
        <v>90020.887403702654</v>
      </c>
      <c r="BA327" s="45">
        <f t="shared" ca="1" si="1063"/>
        <v>90020.887403702654</v>
      </c>
      <c r="BB327" s="45">
        <f t="shared" ca="1" si="1063"/>
        <v>90020.887403702654</v>
      </c>
      <c r="BC327" s="45">
        <f t="shared" ca="1" si="1063"/>
        <v>90020.887403702654</v>
      </c>
      <c r="BD327" s="45">
        <f t="shared" ca="1" si="1063"/>
        <v>90020.887403702654</v>
      </c>
      <c r="BE327" s="45">
        <f t="shared" ca="1" si="1063"/>
        <v>90020.887403702654</v>
      </c>
      <c r="BF327" s="45">
        <f t="shared" ca="1" si="1063"/>
        <v>90020.887403702654</v>
      </c>
      <c r="BG327" s="45">
        <f t="shared" ca="1" si="1063"/>
        <v>90020.887403702654</v>
      </c>
      <c r="BH327" s="45">
        <f t="shared" ca="1" si="1063"/>
        <v>90020.887403702654</v>
      </c>
      <c r="BI327" s="45">
        <f t="shared" ca="1" si="1063"/>
        <v>90020.887403702654</v>
      </c>
      <c r="BJ327" s="45">
        <f t="shared" ca="1" si="1063"/>
        <v>90020.887403702654</v>
      </c>
      <c r="BK327" s="45">
        <f t="shared" ca="1" si="1063"/>
        <v>90020.887403702654</v>
      </c>
      <c r="BL327" s="45">
        <f t="shared" ca="1" si="1063"/>
        <v>90020.887403702654</v>
      </c>
      <c r="BM327" s="45">
        <f t="shared" ca="1" si="1063"/>
        <v>90020.887403702654</v>
      </c>
      <c r="BN327" s="45">
        <f t="shared" ca="1" si="1063"/>
        <v>90020.887403702654</v>
      </c>
      <c r="BO327" s="45">
        <f t="shared" ca="1" si="1063"/>
        <v>90020.887403702654</v>
      </c>
      <c r="BP327" s="45">
        <f t="shared" ca="1" si="1063"/>
        <v>90020.887403702654</v>
      </c>
      <c r="BQ327" s="45">
        <f t="shared" ca="1" si="1063"/>
        <v>90020.887403702654</v>
      </c>
      <c r="BR327" s="45">
        <f t="shared" ca="1" si="1063"/>
        <v>90020.887403702654</v>
      </c>
      <c r="BS327" s="45">
        <f t="shared" ca="1" si="1063"/>
        <v>90020.887403702654</v>
      </c>
      <c r="BT327" s="45">
        <f t="shared" ca="1" si="1063"/>
        <v>90020.887403702654</v>
      </c>
      <c r="BU327" s="45">
        <f t="shared" ca="1" si="1063"/>
        <v>90020.887403702654</v>
      </c>
      <c r="BV327" s="45">
        <f t="shared" ca="1" si="1063"/>
        <v>90020.887403702654</v>
      </c>
      <c r="BW327" s="45">
        <f t="shared" ca="1" si="1063"/>
        <v>90020.887403702654</v>
      </c>
      <c r="BX327" s="45">
        <f t="shared" ca="1" si="1063"/>
        <v>90020.887403702654</v>
      </c>
      <c r="BY327" s="45">
        <f t="shared" ca="1" si="1063"/>
        <v>90020.887403702654</v>
      </c>
      <c r="BZ327" s="45">
        <f t="shared" ca="1" si="1063"/>
        <v>90020.887403702654</v>
      </c>
      <c r="CA327" s="45">
        <f t="shared" ca="1" si="1063"/>
        <v>90020.887403702654</v>
      </c>
      <c r="CB327" s="45">
        <f t="shared" ca="1" si="1063"/>
        <v>90020.887403702654</v>
      </c>
      <c r="CC327" s="45">
        <f t="shared" ca="1" si="1063"/>
        <v>90020.887403702654</v>
      </c>
      <c r="CD327" s="45">
        <f t="shared" ca="1" si="1063"/>
        <v>90020.887403702654</v>
      </c>
      <c r="CE327" s="45">
        <f t="shared" ca="1" si="1063"/>
        <v>90020.887403702654</v>
      </c>
      <c r="CF327" s="45">
        <f t="shared" ca="1" si="1063"/>
        <v>90020.887403702654</v>
      </c>
      <c r="CG327" s="45">
        <f t="shared" ca="1" si="1063"/>
        <v>90020.887403702654</v>
      </c>
      <c r="CH327" s="45">
        <f t="shared" ca="1" si="1063"/>
        <v>90020.887403702654</v>
      </c>
      <c r="CI327" s="45">
        <f t="shared" ca="1" si="1063"/>
        <v>90020.887403702654</v>
      </c>
      <c r="CJ327" s="45">
        <f t="shared" ca="1" si="1063"/>
        <v>90020.887403702654</v>
      </c>
      <c r="CK327" s="45">
        <f t="shared" ca="1" si="1063"/>
        <v>90020.887403702654</v>
      </c>
      <c r="CL327" s="45">
        <f t="shared" ca="1" si="1063"/>
        <v>90020.887403702654</v>
      </c>
      <c r="CM327" s="45">
        <f t="shared" ca="1" si="1063"/>
        <v>90020.887403702654</v>
      </c>
      <c r="CN327" s="45">
        <f t="shared" ca="1" si="1063"/>
        <v>90020.887403702654</v>
      </c>
      <c r="CO327" s="45">
        <f t="shared" ca="1" si="1063"/>
        <v>87345.887403702654</v>
      </c>
      <c r="CP327" s="45">
        <f t="shared" ca="1" si="1063"/>
        <v>87345.887403702654</v>
      </c>
      <c r="CQ327" s="45">
        <f t="shared" ca="1" si="1063"/>
        <v>87345.887403702654</v>
      </c>
      <c r="CR327" s="45">
        <f t="shared" ca="1" si="1063"/>
        <v>87345.887403702654</v>
      </c>
      <c r="CS327" s="45">
        <f t="shared" ca="1" si="1063"/>
        <v>87345.887403702654</v>
      </c>
      <c r="CT327" s="45">
        <f t="shared" ca="1" si="1063"/>
        <v>87345.887403702654</v>
      </c>
      <c r="CU327" s="45">
        <f t="shared" ca="1" si="1063"/>
        <v>87345.887403702654</v>
      </c>
      <c r="CV327" s="45">
        <f t="shared" ca="1" si="1063"/>
        <v>87345.887403702654</v>
      </c>
      <c r="CW327" s="45">
        <f t="shared" ca="1" si="1063"/>
        <v>87345.887403702654</v>
      </c>
      <c r="CX327" s="45">
        <f t="shared" ca="1" si="1063"/>
        <v>87345.887403702654</v>
      </c>
      <c r="CY327" s="45">
        <f t="shared" ca="1" si="1063"/>
        <v>87345.887403702654</v>
      </c>
      <c r="CZ327" s="45">
        <f t="shared" ca="1" si="1063"/>
        <v>87345.887403702654</v>
      </c>
      <c r="DA327" s="45">
        <f t="shared" ca="1" si="1063"/>
        <v>87345.887403702654</v>
      </c>
      <c r="DB327" s="45">
        <f t="shared" ca="1" si="1063"/>
        <v>87345.887403702654</v>
      </c>
      <c r="DC327" s="45">
        <f t="shared" ca="1" si="1063"/>
        <v>87345.887403702654</v>
      </c>
      <c r="DD327" s="45">
        <f t="shared" ca="1" si="1063"/>
        <v>87345.887403702654</v>
      </c>
      <c r="DE327" s="45">
        <f t="shared" ca="1" si="1063"/>
        <v>87345.887403702654</v>
      </c>
      <c r="DF327" s="45">
        <f t="shared" ca="1" si="1063"/>
        <v>87345.887403702654</v>
      </c>
      <c r="DG327" s="45">
        <f t="shared" ca="1" si="1063"/>
        <v>87345.887403702654</v>
      </c>
      <c r="DH327" s="45">
        <f t="shared" ca="1" si="1063"/>
        <v>87345.887403702654</v>
      </c>
      <c r="DI327" s="45">
        <f t="shared" ca="1" si="1063"/>
        <v>87345.887403702654</v>
      </c>
      <c r="DJ327" s="45">
        <f t="shared" ref="DJ327:FU327" ca="1" si="1064">DJ312</f>
        <v>87345.887403702654</v>
      </c>
      <c r="DK327" s="45">
        <f t="shared" ca="1" si="1064"/>
        <v>87345.887403702654</v>
      </c>
      <c r="DL327" s="45">
        <f t="shared" ca="1" si="1064"/>
        <v>87345.887403702654</v>
      </c>
      <c r="DM327" s="45">
        <f t="shared" ca="1" si="1064"/>
        <v>52439.948746295246</v>
      </c>
      <c r="DN327" s="45">
        <f t="shared" ca="1" si="1064"/>
        <v>52439.948746295246</v>
      </c>
      <c r="DO327" s="45">
        <f t="shared" ca="1" si="1064"/>
        <v>52439.948746295246</v>
      </c>
      <c r="DP327" s="45">
        <f t="shared" ca="1" si="1064"/>
        <v>52439.948746295246</v>
      </c>
      <c r="DQ327" s="45">
        <f t="shared" ca="1" si="1064"/>
        <v>52439.948746295246</v>
      </c>
      <c r="DR327" s="45">
        <f t="shared" ca="1" si="1064"/>
        <v>52439.948746295246</v>
      </c>
      <c r="DS327" s="45">
        <f t="shared" ca="1" si="1064"/>
        <v>52439.948746295246</v>
      </c>
      <c r="DT327" s="45">
        <f t="shared" ca="1" si="1064"/>
        <v>52439.948746295246</v>
      </c>
      <c r="DU327" s="45">
        <f t="shared" ca="1" si="1064"/>
        <v>52439.948746295246</v>
      </c>
      <c r="DV327" s="45">
        <f t="shared" ca="1" si="1064"/>
        <v>52439.948746295246</v>
      </c>
      <c r="DW327" s="45">
        <f t="shared" ca="1" si="1064"/>
        <v>52439.948746295246</v>
      </c>
      <c r="DX327" s="45">
        <f t="shared" ca="1" si="1064"/>
        <v>52439.948746295246</v>
      </c>
      <c r="DY327" s="45">
        <f t="shared" ca="1" si="1064"/>
        <v>52439.948746295246</v>
      </c>
      <c r="DZ327" s="45">
        <f t="shared" ca="1" si="1064"/>
        <v>52439.948746295246</v>
      </c>
      <c r="EA327" s="45">
        <f t="shared" ca="1" si="1064"/>
        <v>52439.948746295246</v>
      </c>
      <c r="EB327" s="45">
        <f t="shared" ca="1" si="1064"/>
        <v>52439.948746295246</v>
      </c>
      <c r="EC327" s="45">
        <f t="shared" ca="1" si="1064"/>
        <v>52439.948746295246</v>
      </c>
      <c r="ED327" s="45">
        <f t="shared" ca="1" si="1064"/>
        <v>52439.948746295246</v>
      </c>
      <c r="EE327" s="45">
        <f t="shared" ca="1" si="1064"/>
        <v>52439.948746295246</v>
      </c>
      <c r="EF327" s="45">
        <f t="shared" ca="1" si="1064"/>
        <v>52439.948746295246</v>
      </c>
      <c r="EG327" s="45">
        <f t="shared" ca="1" si="1064"/>
        <v>52439.948746295246</v>
      </c>
      <c r="EH327" s="45">
        <f t="shared" ca="1" si="1064"/>
        <v>52439.948746295246</v>
      </c>
      <c r="EI327" s="45">
        <f t="shared" ca="1" si="1064"/>
        <v>52439.948746295246</v>
      </c>
      <c r="EJ327" s="45">
        <f t="shared" ca="1" si="1064"/>
        <v>52439.948746295246</v>
      </c>
      <c r="EK327" s="45">
        <f t="shared" ca="1" si="1064"/>
        <v>52439.948746295246</v>
      </c>
      <c r="EL327" s="45">
        <f t="shared" ca="1" si="1064"/>
        <v>52439.948746295246</v>
      </c>
      <c r="EM327" s="45">
        <f t="shared" ca="1" si="1064"/>
        <v>52439.948746295246</v>
      </c>
      <c r="EN327" s="45">
        <f t="shared" ca="1" si="1064"/>
        <v>52439.948746295246</v>
      </c>
      <c r="EO327" s="45">
        <f t="shared" ca="1" si="1064"/>
        <v>52439.948746295246</v>
      </c>
      <c r="EP327" s="45">
        <f t="shared" ca="1" si="1064"/>
        <v>52439.948746295246</v>
      </c>
      <c r="EQ327" s="45">
        <f t="shared" ca="1" si="1064"/>
        <v>52403.282079628581</v>
      </c>
      <c r="ER327" s="45">
        <f t="shared" ca="1" si="1064"/>
        <v>52403.282079628581</v>
      </c>
      <c r="ES327" s="45">
        <f t="shared" ca="1" si="1064"/>
        <v>52403.282079628581</v>
      </c>
      <c r="ET327" s="45">
        <f t="shared" ca="1" si="1064"/>
        <v>52403.282079628581</v>
      </c>
      <c r="EU327" s="45">
        <f t="shared" ca="1" si="1064"/>
        <v>52403.282079628581</v>
      </c>
      <c r="EV327" s="45">
        <f t="shared" ca="1" si="1064"/>
        <v>52403.282079628581</v>
      </c>
      <c r="EW327" s="45">
        <f t="shared" ca="1" si="1064"/>
        <v>33549.572291095239</v>
      </c>
      <c r="EX327" s="45">
        <f t="shared" ca="1" si="1064"/>
        <v>33549.572291095239</v>
      </c>
      <c r="EY327" s="45">
        <f t="shared" ca="1" si="1064"/>
        <v>33549.572291095239</v>
      </c>
      <c r="EZ327" s="45">
        <f t="shared" ca="1" si="1064"/>
        <v>33549.572291095239</v>
      </c>
      <c r="FA327" s="45">
        <f t="shared" ca="1" si="1064"/>
        <v>33549.572291095239</v>
      </c>
      <c r="FB327" s="45">
        <f t="shared" ca="1" si="1064"/>
        <v>33549.572291095239</v>
      </c>
      <c r="FC327" s="45">
        <f t="shared" ca="1" si="1064"/>
        <v>33549.572291095239</v>
      </c>
      <c r="FD327" s="45">
        <f t="shared" ca="1" si="1064"/>
        <v>33549.572291095239</v>
      </c>
      <c r="FE327" s="45">
        <f t="shared" ca="1" si="1064"/>
        <v>33549.572291095239</v>
      </c>
      <c r="FF327" s="45">
        <f t="shared" ca="1" si="1064"/>
        <v>33549.572291095239</v>
      </c>
      <c r="FG327" s="45">
        <f t="shared" ca="1" si="1064"/>
        <v>33549.572291095239</v>
      </c>
      <c r="FH327" s="45">
        <f t="shared" ca="1" si="1064"/>
        <v>33549.572291095239</v>
      </c>
      <c r="FI327" s="45">
        <f t="shared" ca="1" si="1064"/>
        <v>33549.572291095239</v>
      </c>
      <c r="FJ327" s="45">
        <f t="shared" ca="1" si="1064"/>
        <v>33549.572291095239</v>
      </c>
      <c r="FK327" s="45">
        <f t="shared" ca="1" si="1064"/>
        <v>33549.572291095239</v>
      </c>
      <c r="FL327" s="45">
        <f t="shared" ca="1" si="1064"/>
        <v>33549.572291095239</v>
      </c>
      <c r="FM327" s="45">
        <f t="shared" ca="1" si="1064"/>
        <v>33549.572291095239</v>
      </c>
      <c r="FN327" s="45">
        <f t="shared" ca="1" si="1064"/>
        <v>33549.572291095239</v>
      </c>
      <c r="FO327" s="45">
        <f t="shared" ca="1" si="1064"/>
        <v>33549.572291095239</v>
      </c>
      <c r="FP327" s="45">
        <f t="shared" ca="1" si="1064"/>
        <v>33549.572291095239</v>
      </c>
      <c r="FQ327" s="45">
        <f t="shared" ca="1" si="1064"/>
        <v>33549.572291095239</v>
      </c>
      <c r="FR327" s="45">
        <f t="shared" ca="1" si="1064"/>
        <v>33549.572291095239</v>
      </c>
      <c r="FS327" s="45">
        <f t="shared" ca="1" si="1064"/>
        <v>33549.572291095239</v>
      </c>
      <c r="FT327" s="45">
        <f t="shared" ca="1" si="1064"/>
        <v>33549.572291095239</v>
      </c>
      <c r="FU327" s="45">
        <f t="shared" ca="1" si="1064"/>
        <v>33549.572291095239</v>
      </c>
      <c r="FV327" s="45">
        <f t="shared" ref="FV327:IG327" ca="1" si="1065">FV312</f>
        <v>33549.572291095239</v>
      </c>
      <c r="FW327" s="45">
        <f t="shared" ca="1" si="1065"/>
        <v>33549.572291095239</v>
      </c>
      <c r="FX327" s="45">
        <f t="shared" ca="1" si="1065"/>
        <v>33549.572291095239</v>
      </c>
      <c r="FY327" s="45">
        <f t="shared" ca="1" si="1065"/>
        <v>33549.572291095239</v>
      </c>
      <c r="FZ327" s="45">
        <f t="shared" ca="1" si="1065"/>
        <v>33549.572291095239</v>
      </c>
      <c r="GA327" s="45">
        <f t="shared" ca="1" si="1065"/>
        <v>23654.077053000005</v>
      </c>
      <c r="GB327" s="45">
        <f t="shared" ca="1" si="1065"/>
        <v>23654.077053000005</v>
      </c>
      <c r="GC327" s="45">
        <f t="shared" ca="1" si="1065"/>
        <v>23654.077053000005</v>
      </c>
      <c r="GD327" s="45">
        <f t="shared" ca="1" si="1065"/>
        <v>23654.077053000005</v>
      </c>
      <c r="GE327" s="45">
        <f t="shared" ca="1" si="1065"/>
        <v>23654.077053000005</v>
      </c>
      <c r="GF327" s="45">
        <f t="shared" ca="1" si="1065"/>
        <v>23654.077053000005</v>
      </c>
      <c r="GG327" s="45">
        <f t="shared" ca="1" si="1065"/>
        <v>23654.077053000005</v>
      </c>
      <c r="GH327" s="45">
        <f t="shared" ca="1" si="1065"/>
        <v>23654.077053000005</v>
      </c>
      <c r="GI327" s="45">
        <f t="shared" ca="1" si="1065"/>
        <v>23654.077053000005</v>
      </c>
      <c r="GJ327" s="45">
        <f t="shared" ca="1" si="1065"/>
        <v>23654.077053000005</v>
      </c>
      <c r="GK327" s="45">
        <f t="shared" ca="1" si="1065"/>
        <v>23654.077053000005</v>
      </c>
      <c r="GL327" s="45">
        <f t="shared" ca="1" si="1065"/>
        <v>23654.077053000005</v>
      </c>
      <c r="GM327" s="45">
        <f t="shared" ca="1" si="1065"/>
        <v>23654.077053000005</v>
      </c>
      <c r="GN327" s="45">
        <f t="shared" ca="1" si="1065"/>
        <v>23654.077053000005</v>
      </c>
      <c r="GO327" s="45">
        <f t="shared" ca="1" si="1065"/>
        <v>23654.077053000005</v>
      </c>
      <c r="GP327" s="45">
        <f t="shared" ca="1" si="1065"/>
        <v>23654.077053000005</v>
      </c>
      <c r="GQ327" s="45">
        <f t="shared" ca="1" si="1065"/>
        <v>23654.077053000005</v>
      </c>
      <c r="GR327" s="45">
        <f t="shared" ca="1" si="1065"/>
        <v>23654.077053000005</v>
      </c>
      <c r="GS327" s="45">
        <f t="shared" ca="1" si="1065"/>
        <v>23654.077053000005</v>
      </c>
      <c r="GT327" s="45">
        <f t="shared" ca="1" si="1065"/>
        <v>23654.077053000005</v>
      </c>
      <c r="GU327" s="45">
        <f t="shared" ca="1" si="1065"/>
        <v>23654.077053000005</v>
      </c>
      <c r="GV327" s="45">
        <f t="shared" ca="1" si="1065"/>
        <v>23654.077053000005</v>
      </c>
      <c r="GW327" s="45">
        <f t="shared" ca="1" si="1065"/>
        <v>23654.077053000005</v>
      </c>
      <c r="GX327" s="45">
        <f t="shared" ca="1" si="1065"/>
        <v>23654.077053000005</v>
      </c>
      <c r="GY327" s="45">
        <f t="shared" ca="1" si="1065"/>
        <v>23654.077053000005</v>
      </c>
      <c r="GZ327" s="45">
        <f t="shared" ca="1" si="1065"/>
        <v>23654.077053000005</v>
      </c>
      <c r="HA327" s="45">
        <f t="shared" ca="1" si="1065"/>
        <v>23654.077053000005</v>
      </c>
      <c r="HB327" s="45">
        <f t="shared" ca="1" si="1065"/>
        <v>23654.077053000005</v>
      </c>
      <c r="HC327" s="45">
        <f t="shared" ca="1" si="1065"/>
        <v>23654.077053000005</v>
      </c>
      <c r="HD327" s="45">
        <f t="shared" ca="1" si="1065"/>
        <v>23654.077053000005</v>
      </c>
      <c r="HE327" s="45">
        <f t="shared" ca="1" si="1065"/>
        <v>23654.077053000005</v>
      </c>
      <c r="HF327" s="45">
        <f t="shared" ca="1" si="1065"/>
        <v>23654.077053000005</v>
      </c>
      <c r="HG327" s="45">
        <f t="shared" ca="1" si="1065"/>
        <v>23654.077053000005</v>
      </c>
      <c r="HH327" s="45">
        <f t="shared" ca="1" si="1065"/>
        <v>23654.077053000005</v>
      </c>
      <c r="HI327" s="45">
        <f t="shared" ca="1" si="1065"/>
        <v>23654.077053000005</v>
      </c>
      <c r="HJ327" s="45">
        <f t="shared" ca="1" si="1065"/>
        <v>23654.077053000005</v>
      </c>
      <c r="HK327" s="45">
        <f t="shared" ca="1" si="1065"/>
        <v>23654.077053000005</v>
      </c>
      <c r="HL327" s="45">
        <f t="shared" ca="1" si="1065"/>
        <v>23654.077053000005</v>
      </c>
      <c r="HM327" s="45">
        <f t="shared" ca="1" si="1065"/>
        <v>23654.077053000005</v>
      </c>
      <c r="HN327" s="45">
        <f t="shared" ca="1" si="1065"/>
        <v>23654.077053000005</v>
      </c>
      <c r="HO327" s="45">
        <f t="shared" ca="1" si="1065"/>
        <v>23654.077053000005</v>
      </c>
      <c r="HP327" s="45">
        <f t="shared" ca="1" si="1065"/>
        <v>23654.077053000005</v>
      </c>
      <c r="HQ327" s="45">
        <f t="shared" ca="1" si="1065"/>
        <v>23654.077053000005</v>
      </c>
      <c r="HR327" s="45">
        <f t="shared" ca="1" si="1065"/>
        <v>23654.077053000005</v>
      </c>
      <c r="HS327" s="45">
        <f t="shared" ca="1" si="1065"/>
        <v>23654.077053000005</v>
      </c>
      <c r="HT327" s="45">
        <f t="shared" ca="1" si="1065"/>
        <v>23654.077053000005</v>
      </c>
      <c r="HU327" s="45">
        <f t="shared" ca="1" si="1065"/>
        <v>23654.077053000005</v>
      </c>
      <c r="HV327" s="45">
        <f t="shared" ca="1" si="1065"/>
        <v>23654.077053000005</v>
      </c>
      <c r="HW327" s="45">
        <f t="shared" ca="1" si="1065"/>
        <v>23654.077053000005</v>
      </c>
      <c r="HX327" s="45">
        <f t="shared" ca="1" si="1065"/>
        <v>23654.077053000005</v>
      </c>
      <c r="HY327" s="45">
        <f t="shared" ca="1" si="1065"/>
        <v>23654.077053000005</v>
      </c>
      <c r="HZ327" s="45">
        <f t="shared" ca="1" si="1065"/>
        <v>23654.077053000005</v>
      </c>
      <c r="IA327" s="45">
        <f t="shared" ca="1" si="1065"/>
        <v>23654.077053000005</v>
      </c>
      <c r="IB327" s="45">
        <f t="shared" ca="1" si="1065"/>
        <v>23654.077053000005</v>
      </c>
      <c r="IC327" s="45">
        <f t="shared" ca="1" si="1065"/>
        <v>23654.077053000005</v>
      </c>
      <c r="ID327" s="45">
        <f t="shared" ca="1" si="1065"/>
        <v>23654.077053000005</v>
      </c>
      <c r="IE327" s="45">
        <f t="shared" ca="1" si="1065"/>
        <v>23654.077053000005</v>
      </c>
      <c r="IF327" s="45">
        <f t="shared" ca="1" si="1065"/>
        <v>23654.077053000005</v>
      </c>
      <c r="IG327" s="45">
        <f t="shared" ca="1" si="1065"/>
        <v>23654.077053000005</v>
      </c>
      <c r="IH327" s="45">
        <f t="shared" ref="IH327:KS327" ca="1" si="1066">IH312</f>
        <v>23654.077053000005</v>
      </c>
      <c r="II327" s="45">
        <f t="shared" ca="1" si="1066"/>
        <v>23669.263451802792</v>
      </c>
      <c r="IJ327" s="45">
        <f t="shared" ca="1" si="1066"/>
        <v>23669.263451802792</v>
      </c>
      <c r="IK327" s="45">
        <f t="shared" ca="1" si="1066"/>
        <v>23669.263451802792</v>
      </c>
      <c r="IL327" s="45">
        <f t="shared" ca="1" si="1066"/>
        <v>23669.263451802792</v>
      </c>
      <c r="IM327" s="45">
        <f t="shared" ca="1" si="1066"/>
        <v>23669.263451802792</v>
      </c>
      <c r="IN327" s="45">
        <f t="shared" ca="1" si="1066"/>
        <v>23669.263451802792</v>
      </c>
      <c r="IO327" s="45">
        <f t="shared" ca="1" si="1066"/>
        <v>23669.263451802792</v>
      </c>
      <c r="IP327" s="45">
        <f t="shared" ca="1" si="1066"/>
        <v>23669.263451802792</v>
      </c>
      <c r="IQ327" s="45">
        <f t="shared" ca="1" si="1066"/>
        <v>23669.263451802792</v>
      </c>
      <c r="IR327" s="45">
        <f t="shared" ca="1" si="1066"/>
        <v>23669.263451802792</v>
      </c>
      <c r="IS327" s="45">
        <f t="shared" ca="1" si="1066"/>
        <v>23669.263451802792</v>
      </c>
      <c r="IT327" s="45">
        <f t="shared" ca="1" si="1066"/>
        <v>23669.263451802792</v>
      </c>
      <c r="IU327" s="45">
        <f t="shared" ca="1" si="1066"/>
        <v>23669.263451802792</v>
      </c>
      <c r="IV327" s="45">
        <f t="shared" ca="1" si="1066"/>
        <v>23669.263451802792</v>
      </c>
      <c r="IW327" s="45">
        <f t="shared" ca="1" si="1066"/>
        <v>23669.263451802792</v>
      </c>
      <c r="IX327" s="45">
        <f t="shared" ca="1" si="1066"/>
        <v>23669.263451802792</v>
      </c>
      <c r="IY327" s="45">
        <f t="shared" ca="1" si="1066"/>
        <v>23669.263451802792</v>
      </c>
      <c r="IZ327" s="45">
        <f t="shared" ca="1" si="1066"/>
        <v>23669.263451802792</v>
      </c>
      <c r="JA327" s="45">
        <f t="shared" ca="1" si="1066"/>
        <v>23669.263451802792</v>
      </c>
      <c r="JB327" s="45">
        <f t="shared" ca="1" si="1066"/>
        <v>23669.263451802792</v>
      </c>
      <c r="JC327" s="45">
        <f t="shared" ca="1" si="1066"/>
        <v>23669.263451802792</v>
      </c>
      <c r="JD327" s="45">
        <f t="shared" ca="1" si="1066"/>
        <v>23669.263451802792</v>
      </c>
      <c r="JE327" s="45">
        <f t="shared" ca="1" si="1066"/>
        <v>23669.263451802792</v>
      </c>
      <c r="JF327" s="45">
        <f t="shared" ca="1" si="1066"/>
        <v>23669.263451802792</v>
      </c>
      <c r="JG327" s="45">
        <f t="shared" ca="1" si="1066"/>
        <v>23669.263451802792</v>
      </c>
      <c r="JH327" s="45">
        <f t="shared" ca="1" si="1066"/>
        <v>23669.263451802792</v>
      </c>
      <c r="JI327" s="45">
        <f t="shared" ca="1" si="1066"/>
        <v>23669.263451802792</v>
      </c>
      <c r="JJ327" s="45">
        <f t="shared" ca="1" si="1066"/>
        <v>23669.263451802792</v>
      </c>
      <c r="JK327" s="45">
        <f t="shared" ca="1" si="1066"/>
        <v>23669.263451802792</v>
      </c>
      <c r="JL327" s="45">
        <f t="shared" ca="1" si="1066"/>
        <v>23669.263451802792</v>
      </c>
      <c r="JM327" s="45">
        <f t="shared" ca="1" si="1066"/>
        <v>23669.263451802792</v>
      </c>
      <c r="JN327" s="45">
        <f t="shared" ca="1" si="1066"/>
        <v>23669.263451802792</v>
      </c>
      <c r="JO327" s="45">
        <f t="shared" ca="1" si="1066"/>
        <v>23669.263451802792</v>
      </c>
      <c r="JP327" s="45">
        <f t="shared" ca="1" si="1066"/>
        <v>23669.263451802792</v>
      </c>
      <c r="JQ327" s="45">
        <f t="shared" ca="1" si="1066"/>
        <v>23669.263451802792</v>
      </c>
      <c r="JR327" s="45">
        <f t="shared" ca="1" si="1066"/>
        <v>23669.263451802792</v>
      </c>
      <c r="JS327" s="45">
        <f t="shared" ca="1" si="1066"/>
        <v>23669.263451802792</v>
      </c>
      <c r="JT327" s="45">
        <f t="shared" ca="1" si="1066"/>
        <v>23669.263451802792</v>
      </c>
      <c r="JU327" s="45">
        <f t="shared" ca="1" si="1066"/>
        <v>23669.263451802792</v>
      </c>
      <c r="JV327" s="45">
        <f t="shared" ca="1" si="1066"/>
        <v>23669.263451802792</v>
      </c>
      <c r="JW327" s="45">
        <f t="shared" ca="1" si="1066"/>
        <v>23669.263451802792</v>
      </c>
      <c r="JX327" s="45">
        <f t="shared" ca="1" si="1066"/>
        <v>23669.263451802792</v>
      </c>
      <c r="JY327" s="45">
        <f t="shared" ca="1" si="1066"/>
        <v>23669.263451802792</v>
      </c>
      <c r="JZ327" s="45">
        <f t="shared" ca="1" si="1066"/>
        <v>23669.263451802792</v>
      </c>
      <c r="KA327" s="45">
        <f t="shared" ca="1" si="1066"/>
        <v>23669.263451802792</v>
      </c>
      <c r="KB327" s="45">
        <f t="shared" ca="1" si="1066"/>
        <v>23669.263451802792</v>
      </c>
      <c r="KC327" s="45">
        <f t="shared" ca="1" si="1066"/>
        <v>23669.263451802792</v>
      </c>
      <c r="KD327" s="45">
        <f t="shared" ca="1" si="1066"/>
        <v>23669.263451802792</v>
      </c>
      <c r="KE327" s="45">
        <f t="shared" ca="1" si="1066"/>
        <v>23669.263451802792</v>
      </c>
      <c r="KF327" s="45">
        <f t="shared" ca="1" si="1066"/>
        <v>23669.263451802792</v>
      </c>
      <c r="KG327" s="45">
        <f t="shared" ca="1" si="1066"/>
        <v>23669.263451802792</v>
      </c>
      <c r="KH327" s="45">
        <f t="shared" ca="1" si="1066"/>
        <v>23669.263451802792</v>
      </c>
      <c r="KI327" s="45">
        <f t="shared" ca="1" si="1066"/>
        <v>23669.263451802792</v>
      </c>
      <c r="KJ327" s="45">
        <f t="shared" ca="1" si="1066"/>
        <v>23669.263451802792</v>
      </c>
      <c r="KK327" s="45">
        <f t="shared" ca="1" si="1066"/>
        <v>23669.263451802792</v>
      </c>
      <c r="KL327" s="45">
        <f t="shared" ca="1" si="1066"/>
        <v>23669.263451802792</v>
      </c>
      <c r="KM327" s="45">
        <f t="shared" ca="1" si="1066"/>
        <v>23669.263451802792</v>
      </c>
      <c r="KN327" s="45">
        <f t="shared" ca="1" si="1066"/>
        <v>23669.263451802792</v>
      </c>
      <c r="KO327" s="45">
        <f t="shared" ca="1" si="1066"/>
        <v>23669.263451802792</v>
      </c>
      <c r="KP327" s="45">
        <f t="shared" ca="1" si="1066"/>
        <v>23669.263451802792</v>
      </c>
      <c r="KQ327" s="45">
        <f t="shared" ca="1" si="1066"/>
        <v>23669.263451802792</v>
      </c>
      <c r="KR327" s="45">
        <f t="shared" ca="1" si="1066"/>
        <v>23669.263451802792</v>
      </c>
      <c r="KS327" s="45">
        <f t="shared" ca="1" si="1066"/>
        <v>23669.263451802792</v>
      </c>
      <c r="KT327" s="45">
        <f t="shared" ref="KT327:LT327" ca="1" si="1067">KT312</f>
        <v>23669.263451802792</v>
      </c>
      <c r="KU327" s="45">
        <f t="shared" ca="1" si="1067"/>
        <v>23669.263451802792</v>
      </c>
      <c r="KV327" s="45">
        <f t="shared" ca="1" si="1067"/>
        <v>23669.263451802792</v>
      </c>
      <c r="KW327" s="45">
        <f t="shared" ca="1" si="1067"/>
        <v>23669.263451802792</v>
      </c>
      <c r="KX327" s="45">
        <f t="shared" ca="1" si="1067"/>
        <v>23669.263451802792</v>
      </c>
      <c r="KY327" s="45">
        <f t="shared" ca="1" si="1067"/>
        <v>23669.263451802792</v>
      </c>
      <c r="KZ327" s="45">
        <f t="shared" ca="1" si="1067"/>
        <v>23669.263451802792</v>
      </c>
      <c r="LA327" s="45">
        <f t="shared" ca="1" si="1067"/>
        <v>23669.263451802792</v>
      </c>
      <c r="LB327" s="45">
        <f t="shared" ca="1" si="1067"/>
        <v>23669.263451802792</v>
      </c>
      <c r="LC327" s="45">
        <f t="shared" ca="1" si="1067"/>
        <v>23669.263451802792</v>
      </c>
      <c r="LD327" s="45">
        <f t="shared" ca="1" si="1067"/>
        <v>23669.263451802792</v>
      </c>
      <c r="LE327" s="45">
        <f t="shared" ca="1" si="1067"/>
        <v>23669.263451802792</v>
      </c>
      <c r="LF327" s="45">
        <f t="shared" ca="1" si="1067"/>
        <v>23669.263451802792</v>
      </c>
      <c r="LG327" s="45">
        <f t="shared" ca="1" si="1067"/>
        <v>23669.263451802792</v>
      </c>
      <c r="LH327" s="45">
        <f t="shared" ca="1" si="1067"/>
        <v>23669.263451802792</v>
      </c>
      <c r="LI327" s="45">
        <f t="shared" ca="1" si="1067"/>
        <v>23669.263451802792</v>
      </c>
      <c r="LJ327" s="45">
        <f t="shared" ca="1" si="1067"/>
        <v>23669.263451802792</v>
      </c>
      <c r="LK327" s="45">
        <f t="shared" ca="1" si="1067"/>
        <v>23669.263451802792</v>
      </c>
      <c r="LL327" s="45">
        <f t="shared" ca="1" si="1067"/>
        <v>23669.263451802792</v>
      </c>
      <c r="LM327" s="45">
        <f t="shared" ca="1" si="1067"/>
        <v>23669.263451802792</v>
      </c>
      <c r="LN327" s="45">
        <f t="shared" ca="1" si="1067"/>
        <v>23669.263451802792</v>
      </c>
      <c r="LO327" s="45">
        <f t="shared" ca="1" si="1067"/>
        <v>23669.263451802792</v>
      </c>
      <c r="LP327" s="45">
        <f t="shared" ca="1" si="1067"/>
        <v>23669.263451802792</v>
      </c>
      <c r="LQ327" s="45">
        <f t="shared" ca="1" si="1067"/>
        <v>23669.263451802792</v>
      </c>
      <c r="LR327" s="45">
        <f t="shared" ca="1" si="1067"/>
        <v>23669.263451802792</v>
      </c>
      <c r="LS327" s="45">
        <f t="shared" ca="1" si="1067"/>
        <v>23669.263451802792</v>
      </c>
      <c r="LT327" s="45">
        <f t="shared" ca="1" si="1067"/>
        <v>23669.263451802792</v>
      </c>
      <c r="LU327" s="45"/>
      <c r="LV327" s="45"/>
      <c r="LW327" s="45"/>
      <c r="LX327" s="45"/>
      <c r="LY327" s="45"/>
      <c r="LZ327" s="45"/>
      <c r="MA327" s="45"/>
      <c r="MB327" s="45"/>
      <c r="MC327" s="45"/>
      <c r="MD327" s="45"/>
      <c r="ME327" s="45"/>
      <c r="MF327" s="45"/>
      <c r="MG327" s="45"/>
      <c r="MH327" s="45"/>
      <c r="MI327" s="45"/>
      <c r="MJ327" s="45"/>
      <c r="MK327" s="45"/>
      <c r="ML327" s="45"/>
      <c r="MM327" s="45"/>
      <c r="MN327" s="45"/>
      <c r="MO327" s="45"/>
      <c r="MP327" s="45"/>
      <c r="MQ327" s="45"/>
      <c r="MR327" s="45"/>
      <c r="MS327" s="45"/>
      <c r="MT327" s="45"/>
      <c r="MU327" s="45"/>
      <c r="MV327" s="45"/>
      <c r="MW327" s="45"/>
      <c r="MX327" s="45"/>
      <c r="MY327" s="45"/>
      <c r="MZ327" s="45"/>
      <c r="NA327" s="45"/>
      <c r="NB327" s="45"/>
      <c r="NC327" s="45"/>
      <c r="ND327" s="45"/>
      <c r="NE327" s="45"/>
      <c r="NF327" s="45"/>
      <c r="NG327" s="45"/>
      <c r="NH327" s="45"/>
      <c r="NI327" s="45"/>
      <c r="NJ327" s="45"/>
      <c r="NK327" s="45"/>
      <c r="NL327" s="45"/>
      <c r="NM327" s="45"/>
      <c r="NN327" s="45"/>
      <c r="NO327" s="45"/>
      <c r="NP327" s="45"/>
      <c r="NQ327" s="45"/>
      <c r="NR327" s="45"/>
      <c r="NS327" s="45"/>
      <c r="NT327" s="45"/>
      <c r="NU327" s="45"/>
      <c r="NV327" s="45"/>
      <c r="NW327" s="45"/>
      <c r="NX327" s="45"/>
      <c r="NY327" s="45"/>
      <c r="NZ327" s="45"/>
      <c r="OA327" s="45"/>
      <c r="OB327" s="45"/>
      <c r="OC327" s="45"/>
      <c r="OD327" s="45"/>
      <c r="OE327" s="45"/>
      <c r="OF327" s="45"/>
      <c r="OG327" s="45"/>
      <c r="OH327" s="45"/>
      <c r="OI327" s="45"/>
      <c r="OJ327" s="45"/>
      <c r="OK327" s="45"/>
      <c r="OL327" s="45"/>
      <c r="OM327" s="45"/>
      <c r="ON327" s="45"/>
      <c r="OO327" s="45"/>
      <c r="OP327" s="45"/>
      <c r="OQ327" s="45"/>
      <c r="OR327" s="45"/>
      <c r="OS327" s="45"/>
      <c r="OT327" s="45"/>
      <c r="OU327" s="45"/>
      <c r="OV327" s="45"/>
      <c r="OW327" s="45"/>
      <c r="OX327" s="45"/>
      <c r="OY327" s="45"/>
      <c r="OZ327" s="45"/>
      <c r="PA327" s="45"/>
      <c r="PB327" s="45"/>
      <c r="PC327" s="45"/>
      <c r="PD327" s="45"/>
      <c r="PE327" s="45"/>
      <c r="PF327" s="45"/>
      <c r="PG327" s="45"/>
      <c r="PH327" s="45"/>
      <c r="PI327" s="45"/>
      <c r="PJ327" s="45"/>
      <c r="PK327" s="45"/>
      <c r="PL327" s="45"/>
      <c r="PM327" s="45"/>
      <c r="PN327" s="45"/>
      <c r="PO327" s="45"/>
      <c r="PP327" s="45"/>
      <c r="PQ327" s="45"/>
      <c r="PR327" s="45"/>
      <c r="PS327" s="45"/>
      <c r="PT327" s="45"/>
      <c r="PU327" s="45"/>
      <c r="PV327" s="45"/>
      <c r="PW327" s="45"/>
      <c r="PX327" s="45"/>
      <c r="PY327" s="45"/>
      <c r="PZ327" s="45"/>
      <c r="QA327" s="45"/>
      <c r="QB327" s="45"/>
      <c r="QC327" s="45"/>
      <c r="QD327" s="45"/>
      <c r="QE327" s="45"/>
      <c r="QF327" s="45"/>
      <c r="QG327" s="45"/>
      <c r="QH327" s="45"/>
      <c r="QI327" s="45"/>
      <c r="QJ327" s="45"/>
      <c r="QK327" s="45"/>
      <c r="QL327" s="45"/>
      <c r="QM327" s="45"/>
      <c r="QN327" s="45"/>
      <c r="QO327" s="45"/>
      <c r="QP327" s="45"/>
      <c r="QQ327" s="45"/>
      <c r="QR327" s="45"/>
      <c r="QS327" s="45"/>
      <c r="QT327" s="45"/>
      <c r="QU327" s="45"/>
    </row>
    <row r="328" spans="1:463" ht="15" customHeight="1" outlineLevel="1">
      <c r="C328" s="97" t="s">
        <v>558</v>
      </c>
      <c r="D328" s="37"/>
      <c r="E328" s="43" t="s">
        <v>95</v>
      </c>
      <c r="F328" s="37"/>
      <c r="H328" s="66">
        <f t="shared" ca="1" si="1055"/>
        <v>-16189092.365414076</v>
      </c>
      <c r="I328" s="38">
        <f t="shared" ref="I328:AV328" si="1068">I319*-1</f>
        <v>0</v>
      </c>
      <c r="J328" s="38">
        <f t="shared" si="1068"/>
        <v>0</v>
      </c>
      <c r="K328" s="38">
        <f t="shared" si="1068"/>
        <v>0</v>
      </c>
      <c r="L328" s="38">
        <f t="shared" si="1068"/>
        <v>0</v>
      </c>
      <c r="M328" s="38">
        <f t="shared" si="1068"/>
        <v>0</v>
      </c>
      <c r="N328" s="38">
        <f t="shared" si="1068"/>
        <v>0</v>
      </c>
      <c r="O328" s="38">
        <f t="shared" si="1068"/>
        <v>0</v>
      </c>
      <c r="P328" s="38">
        <f t="shared" si="1068"/>
        <v>0</v>
      </c>
      <c r="Q328" s="38">
        <f t="shared" si="1068"/>
        <v>0</v>
      </c>
      <c r="R328" s="38">
        <f t="shared" si="1068"/>
        <v>0</v>
      </c>
      <c r="S328" s="38">
        <f t="shared" si="1068"/>
        <v>0</v>
      </c>
      <c r="T328" s="38">
        <f t="shared" si="1068"/>
        <v>0</v>
      </c>
      <c r="U328" s="38">
        <f t="shared" si="1068"/>
        <v>0</v>
      </c>
      <c r="V328" s="38">
        <f t="shared" si="1068"/>
        <v>0</v>
      </c>
      <c r="W328" s="38">
        <f t="shared" si="1068"/>
        <v>0</v>
      </c>
      <c r="X328" s="38">
        <f t="shared" si="1068"/>
        <v>0</v>
      </c>
      <c r="Y328" s="38">
        <f t="shared" si="1068"/>
        <v>0</v>
      </c>
      <c r="Z328" s="38">
        <f t="shared" si="1068"/>
        <v>0</v>
      </c>
      <c r="AA328" s="38">
        <f t="shared" si="1068"/>
        <v>0</v>
      </c>
      <c r="AB328" s="38">
        <f t="shared" si="1068"/>
        <v>0</v>
      </c>
      <c r="AC328" s="38">
        <f t="shared" si="1068"/>
        <v>0</v>
      </c>
      <c r="AD328" s="38">
        <f t="shared" si="1068"/>
        <v>0</v>
      </c>
      <c r="AE328" s="38">
        <f t="shared" si="1068"/>
        <v>0</v>
      </c>
      <c r="AF328" s="38">
        <f t="shared" si="1068"/>
        <v>0</v>
      </c>
      <c r="AG328" s="38">
        <f t="shared" ca="1" si="1068"/>
        <v>-121068.50948121851</v>
      </c>
      <c r="AH328" s="38">
        <f t="shared" ca="1" si="1068"/>
        <v>-121068.50948121851</v>
      </c>
      <c r="AI328" s="38">
        <f t="shared" ca="1" si="1068"/>
        <v>-121068.50948121851</v>
      </c>
      <c r="AJ328" s="38">
        <f t="shared" ca="1" si="1068"/>
        <v>-121068.50948121851</v>
      </c>
      <c r="AK328" s="38">
        <f t="shared" ca="1" si="1068"/>
        <v>-121068.50948121851</v>
      </c>
      <c r="AL328" s="38">
        <f t="shared" ca="1" si="1068"/>
        <v>-121068.50948121851</v>
      </c>
      <c r="AM328" s="38">
        <f t="shared" ca="1" si="1068"/>
        <v>-121068.50948121851</v>
      </c>
      <c r="AN328" s="38">
        <f t="shared" ca="1" si="1068"/>
        <v>-121068.50948121851</v>
      </c>
      <c r="AO328" s="38">
        <f t="shared" ca="1" si="1068"/>
        <v>-121068.50948121851</v>
      </c>
      <c r="AP328" s="38">
        <f t="shared" ca="1" si="1068"/>
        <v>-121068.50948121851</v>
      </c>
      <c r="AQ328" s="38">
        <f t="shared" ca="1" si="1068"/>
        <v>-121068.50948121851</v>
      </c>
      <c r="AR328" s="38">
        <f t="shared" ca="1" si="1068"/>
        <v>-121068.50948121851</v>
      </c>
      <c r="AS328" s="38">
        <f t="shared" ca="1" si="1068"/>
        <v>-121068.50948121851</v>
      </c>
      <c r="AT328" s="38">
        <f t="shared" ca="1" si="1068"/>
        <v>-121068.50948121851</v>
      </c>
      <c r="AU328" s="38">
        <f t="shared" ca="1" si="1068"/>
        <v>-121068.50948121851</v>
      </c>
      <c r="AV328" s="38">
        <f t="shared" ca="1" si="1068"/>
        <v>-121068.50948121851</v>
      </c>
      <c r="AW328" s="38">
        <f t="shared" ref="AW328:DH328" ca="1" si="1069">AW319*-1</f>
        <v>-121068.50948121851</v>
      </c>
      <c r="AX328" s="38">
        <f t="shared" ca="1" si="1069"/>
        <v>-121068.50948121851</v>
      </c>
      <c r="AY328" s="38">
        <f t="shared" ca="1" si="1069"/>
        <v>-121068.50948121851</v>
      </c>
      <c r="AZ328" s="38">
        <f t="shared" ca="1" si="1069"/>
        <v>-121068.50948121851</v>
      </c>
      <c r="BA328" s="38">
        <f t="shared" ca="1" si="1069"/>
        <v>-121068.50948121851</v>
      </c>
      <c r="BB328" s="38">
        <f t="shared" ca="1" si="1069"/>
        <v>-121068.50948121851</v>
      </c>
      <c r="BC328" s="38">
        <f t="shared" ca="1" si="1069"/>
        <v>-121068.50948121851</v>
      </c>
      <c r="BD328" s="38">
        <f t="shared" ca="1" si="1069"/>
        <v>-121068.50948121851</v>
      </c>
      <c r="BE328" s="38">
        <f t="shared" ca="1" si="1069"/>
        <v>-121068.50948121851</v>
      </c>
      <c r="BF328" s="38">
        <f t="shared" ca="1" si="1069"/>
        <v>-121068.50948121851</v>
      </c>
      <c r="BG328" s="38">
        <f t="shared" ca="1" si="1069"/>
        <v>-121068.50948121851</v>
      </c>
      <c r="BH328" s="38">
        <f t="shared" ca="1" si="1069"/>
        <v>-121068.50948121851</v>
      </c>
      <c r="BI328" s="38">
        <f t="shared" ca="1" si="1069"/>
        <v>-121068.50948121851</v>
      </c>
      <c r="BJ328" s="38">
        <f t="shared" ca="1" si="1069"/>
        <v>-121068.50948121851</v>
      </c>
      <c r="BK328" s="38">
        <f t="shared" ca="1" si="1069"/>
        <v>-121068.50948121851</v>
      </c>
      <c r="BL328" s="38">
        <f t="shared" ca="1" si="1069"/>
        <v>-121068.50948121851</v>
      </c>
      <c r="BM328" s="38">
        <f t="shared" ca="1" si="1069"/>
        <v>-121068.50948121851</v>
      </c>
      <c r="BN328" s="38">
        <f t="shared" ca="1" si="1069"/>
        <v>-121068.50948121851</v>
      </c>
      <c r="BO328" s="38">
        <f t="shared" ca="1" si="1069"/>
        <v>-121068.50948121851</v>
      </c>
      <c r="BP328" s="38">
        <f t="shared" ca="1" si="1069"/>
        <v>-121068.50948121851</v>
      </c>
      <c r="BQ328" s="38">
        <f t="shared" ca="1" si="1069"/>
        <v>-121068.50948121851</v>
      </c>
      <c r="BR328" s="38">
        <f t="shared" ca="1" si="1069"/>
        <v>-121068.50948121851</v>
      </c>
      <c r="BS328" s="38">
        <f t="shared" ca="1" si="1069"/>
        <v>-121068.50948121851</v>
      </c>
      <c r="BT328" s="38">
        <f t="shared" ca="1" si="1069"/>
        <v>-121068.50948121851</v>
      </c>
      <c r="BU328" s="38">
        <f t="shared" ca="1" si="1069"/>
        <v>-121068.50948121851</v>
      </c>
      <c r="BV328" s="38">
        <f t="shared" ca="1" si="1069"/>
        <v>-121068.50948121851</v>
      </c>
      <c r="BW328" s="38">
        <f t="shared" ca="1" si="1069"/>
        <v>-121068.50948121851</v>
      </c>
      <c r="BX328" s="38">
        <f t="shared" ca="1" si="1069"/>
        <v>-121068.50948121851</v>
      </c>
      <c r="BY328" s="38">
        <f t="shared" ca="1" si="1069"/>
        <v>-121068.50948121851</v>
      </c>
      <c r="BZ328" s="38">
        <f t="shared" ca="1" si="1069"/>
        <v>-121068.50948121851</v>
      </c>
      <c r="CA328" s="38">
        <f t="shared" ca="1" si="1069"/>
        <v>-121068.50948121851</v>
      </c>
      <c r="CB328" s="38">
        <f t="shared" ca="1" si="1069"/>
        <v>-121068.50948121851</v>
      </c>
      <c r="CC328" s="38">
        <f t="shared" ca="1" si="1069"/>
        <v>-121068.50948121851</v>
      </c>
      <c r="CD328" s="38">
        <f t="shared" ca="1" si="1069"/>
        <v>-121068.50948121851</v>
      </c>
      <c r="CE328" s="38">
        <f t="shared" ca="1" si="1069"/>
        <v>-121068.50948121851</v>
      </c>
      <c r="CF328" s="38">
        <f t="shared" ca="1" si="1069"/>
        <v>-121068.50948121851</v>
      </c>
      <c r="CG328" s="38">
        <f t="shared" ca="1" si="1069"/>
        <v>-121068.50948121851</v>
      </c>
      <c r="CH328" s="38">
        <f t="shared" ca="1" si="1069"/>
        <v>-121068.50948121851</v>
      </c>
      <c r="CI328" s="38">
        <f t="shared" ca="1" si="1069"/>
        <v>-121068.50948121851</v>
      </c>
      <c r="CJ328" s="38">
        <f t="shared" ca="1" si="1069"/>
        <v>-121068.50948121851</v>
      </c>
      <c r="CK328" s="38">
        <f t="shared" ca="1" si="1069"/>
        <v>-121068.50948121851</v>
      </c>
      <c r="CL328" s="38">
        <f t="shared" ca="1" si="1069"/>
        <v>-121068.50948121851</v>
      </c>
      <c r="CM328" s="38">
        <f t="shared" ca="1" si="1069"/>
        <v>-121068.50948121851</v>
      </c>
      <c r="CN328" s="38">
        <f t="shared" ca="1" si="1069"/>
        <v>-121068.50948121851</v>
      </c>
      <c r="CO328" s="38">
        <f t="shared" ca="1" si="1069"/>
        <v>-121068.50948121851</v>
      </c>
      <c r="CP328" s="38">
        <f t="shared" ca="1" si="1069"/>
        <v>-121068.50948121851</v>
      </c>
      <c r="CQ328" s="38">
        <f t="shared" ca="1" si="1069"/>
        <v>-121068.50948121851</v>
      </c>
      <c r="CR328" s="38">
        <f t="shared" ca="1" si="1069"/>
        <v>-121068.50948121851</v>
      </c>
      <c r="CS328" s="38">
        <f t="shared" ca="1" si="1069"/>
        <v>-121068.50948121851</v>
      </c>
      <c r="CT328" s="38">
        <f t="shared" ca="1" si="1069"/>
        <v>-121068.50948121851</v>
      </c>
      <c r="CU328" s="38">
        <f t="shared" ca="1" si="1069"/>
        <v>-121068.50948121851</v>
      </c>
      <c r="CV328" s="38">
        <f t="shared" ca="1" si="1069"/>
        <v>-121068.50948121851</v>
      </c>
      <c r="CW328" s="38">
        <f t="shared" ca="1" si="1069"/>
        <v>-121068.50948121851</v>
      </c>
      <c r="CX328" s="38">
        <f t="shared" ca="1" si="1069"/>
        <v>-121068.50948121851</v>
      </c>
      <c r="CY328" s="38">
        <f t="shared" ca="1" si="1069"/>
        <v>-121068.50948121851</v>
      </c>
      <c r="CZ328" s="38">
        <f t="shared" ca="1" si="1069"/>
        <v>-121068.50948121851</v>
      </c>
      <c r="DA328" s="38">
        <f t="shared" ca="1" si="1069"/>
        <v>-121068.50948121851</v>
      </c>
      <c r="DB328" s="38">
        <f t="shared" ca="1" si="1069"/>
        <v>-121068.50948121851</v>
      </c>
      <c r="DC328" s="38">
        <f t="shared" ca="1" si="1069"/>
        <v>-121068.50948121851</v>
      </c>
      <c r="DD328" s="38">
        <f t="shared" ca="1" si="1069"/>
        <v>-121068.50948121851</v>
      </c>
      <c r="DE328" s="38">
        <f t="shared" ca="1" si="1069"/>
        <v>-121068.50948121851</v>
      </c>
      <c r="DF328" s="38">
        <f t="shared" ca="1" si="1069"/>
        <v>-121068.50948121851</v>
      </c>
      <c r="DG328" s="38">
        <f t="shared" ca="1" si="1069"/>
        <v>-121068.50948121851</v>
      </c>
      <c r="DH328" s="38">
        <f t="shared" ca="1" si="1069"/>
        <v>-121068.50948121851</v>
      </c>
      <c r="DI328" s="38">
        <f t="shared" ref="DI328:FT328" ca="1" si="1070">DI319*-1</f>
        <v>-121068.50948121851</v>
      </c>
      <c r="DJ328" s="38">
        <f t="shared" ca="1" si="1070"/>
        <v>-121068.50948121851</v>
      </c>
      <c r="DK328" s="38">
        <f t="shared" ca="1" si="1070"/>
        <v>-121068.50948121851</v>
      </c>
      <c r="DL328" s="38">
        <f t="shared" ca="1" si="1070"/>
        <v>-121068.50948121851</v>
      </c>
      <c r="DM328" s="38">
        <f t="shared" ca="1" si="1070"/>
        <v>-121068.50948121851</v>
      </c>
      <c r="DN328" s="38">
        <f t="shared" ca="1" si="1070"/>
        <v>-121068.50948121851</v>
      </c>
      <c r="DO328" s="38">
        <f t="shared" ca="1" si="1070"/>
        <v>-121068.50948121851</v>
      </c>
      <c r="DP328" s="38">
        <f t="shared" ca="1" si="1070"/>
        <v>-121068.50948121851</v>
      </c>
      <c r="DQ328" s="38">
        <f t="shared" ca="1" si="1070"/>
        <v>-121068.50948121851</v>
      </c>
      <c r="DR328" s="38">
        <f t="shared" ca="1" si="1070"/>
        <v>-121068.50948121851</v>
      </c>
      <c r="DS328" s="38">
        <f t="shared" ca="1" si="1070"/>
        <v>-121068.50948121851</v>
      </c>
      <c r="DT328" s="38">
        <f t="shared" ca="1" si="1070"/>
        <v>-121068.50948121851</v>
      </c>
      <c r="DU328" s="38">
        <f t="shared" ca="1" si="1070"/>
        <v>-121068.50948121851</v>
      </c>
      <c r="DV328" s="38">
        <f t="shared" ca="1" si="1070"/>
        <v>-121068.50948121851</v>
      </c>
      <c r="DW328" s="38">
        <f t="shared" ca="1" si="1070"/>
        <v>-121068.50948121851</v>
      </c>
      <c r="DX328" s="38">
        <f t="shared" ca="1" si="1070"/>
        <v>-121068.50948121851</v>
      </c>
      <c r="DY328" s="38">
        <f t="shared" ca="1" si="1070"/>
        <v>-121068.50948121851</v>
      </c>
      <c r="DZ328" s="38">
        <f t="shared" ca="1" si="1070"/>
        <v>-121068.50948121851</v>
      </c>
      <c r="EA328" s="38">
        <f t="shared" ca="1" si="1070"/>
        <v>-121068.50948121851</v>
      </c>
      <c r="EB328" s="38">
        <f t="shared" ca="1" si="1070"/>
        <v>-121068.50948121851</v>
      </c>
      <c r="EC328" s="38">
        <f t="shared" ca="1" si="1070"/>
        <v>-121068.50948121851</v>
      </c>
      <c r="ED328" s="38">
        <f t="shared" ca="1" si="1070"/>
        <v>-121068.50948121851</v>
      </c>
      <c r="EE328" s="38">
        <f t="shared" ca="1" si="1070"/>
        <v>-121068.50948121851</v>
      </c>
      <c r="EF328" s="38">
        <f t="shared" ca="1" si="1070"/>
        <v>-121068.50948121851</v>
      </c>
      <c r="EG328" s="38">
        <f t="shared" ca="1" si="1070"/>
        <v>-121068.50948121851</v>
      </c>
      <c r="EH328" s="38">
        <f t="shared" ca="1" si="1070"/>
        <v>-121068.50948121851</v>
      </c>
      <c r="EI328" s="38">
        <f t="shared" ca="1" si="1070"/>
        <v>-121068.50948121851</v>
      </c>
      <c r="EJ328" s="38">
        <f t="shared" ca="1" si="1070"/>
        <v>-121068.50948121851</v>
      </c>
      <c r="EK328" s="38">
        <f t="shared" ca="1" si="1070"/>
        <v>-121068.50948121851</v>
      </c>
      <c r="EL328" s="38">
        <f t="shared" ca="1" si="1070"/>
        <v>-121068.50948121851</v>
      </c>
      <c r="EM328" s="38">
        <f t="shared" ca="1" si="1070"/>
        <v>-121068.50948121851</v>
      </c>
      <c r="EN328" s="38">
        <f t="shared" ca="1" si="1070"/>
        <v>-121068.50948121851</v>
      </c>
      <c r="EO328" s="38">
        <f t="shared" ca="1" si="1070"/>
        <v>-121068.50948121851</v>
      </c>
      <c r="EP328" s="38">
        <f t="shared" ca="1" si="1070"/>
        <v>-121068.50948121851</v>
      </c>
      <c r="EQ328" s="38">
        <f t="shared" ca="1" si="1070"/>
        <v>-121068.50948121851</v>
      </c>
      <c r="ER328" s="38">
        <f t="shared" ca="1" si="1070"/>
        <v>-121068.50948121851</v>
      </c>
      <c r="ES328" s="38">
        <f t="shared" ca="1" si="1070"/>
        <v>-121068.50948121851</v>
      </c>
      <c r="ET328" s="38">
        <f t="shared" ca="1" si="1070"/>
        <v>-121068.50948121851</v>
      </c>
      <c r="EU328" s="38">
        <f t="shared" ca="1" si="1070"/>
        <v>-121068.50948121851</v>
      </c>
      <c r="EV328" s="38">
        <f t="shared" ca="1" si="1070"/>
        <v>-121068.50948121851</v>
      </c>
      <c r="EW328" s="38">
        <f t="shared" si="1070"/>
        <v>0</v>
      </c>
      <c r="EX328" s="38">
        <f t="shared" si="1070"/>
        <v>0</v>
      </c>
      <c r="EY328" s="38">
        <f t="shared" si="1070"/>
        <v>0</v>
      </c>
      <c r="EZ328" s="38">
        <f t="shared" si="1070"/>
        <v>0</v>
      </c>
      <c r="FA328" s="38">
        <f t="shared" si="1070"/>
        <v>0</v>
      </c>
      <c r="FB328" s="38">
        <f t="shared" si="1070"/>
        <v>0</v>
      </c>
      <c r="FC328" s="38">
        <f t="shared" si="1070"/>
        <v>0</v>
      </c>
      <c r="FD328" s="38">
        <f t="shared" si="1070"/>
        <v>0</v>
      </c>
      <c r="FE328" s="38">
        <f t="shared" si="1070"/>
        <v>0</v>
      </c>
      <c r="FF328" s="38">
        <f t="shared" si="1070"/>
        <v>0</v>
      </c>
      <c r="FG328" s="38">
        <f t="shared" si="1070"/>
        <v>0</v>
      </c>
      <c r="FH328" s="38">
        <f t="shared" si="1070"/>
        <v>0</v>
      </c>
      <c r="FI328" s="38">
        <f t="shared" si="1070"/>
        <v>0</v>
      </c>
      <c r="FJ328" s="38">
        <f t="shared" si="1070"/>
        <v>0</v>
      </c>
      <c r="FK328" s="38">
        <f t="shared" si="1070"/>
        <v>0</v>
      </c>
      <c r="FL328" s="38">
        <f t="shared" si="1070"/>
        <v>0</v>
      </c>
      <c r="FM328" s="38">
        <f t="shared" si="1070"/>
        <v>0</v>
      </c>
      <c r="FN328" s="38">
        <f t="shared" si="1070"/>
        <v>0</v>
      </c>
      <c r="FO328" s="38">
        <f t="shared" si="1070"/>
        <v>0</v>
      </c>
      <c r="FP328" s="38">
        <f t="shared" si="1070"/>
        <v>0</v>
      </c>
      <c r="FQ328" s="38">
        <f t="shared" si="1070"/>
        <v>0</v>
      </c>
      <c r="FR328" s="38">
        <f t="shared" si="1070"/>
        <v>0</v>
      </c>
      <c r="FS328" s="38">
        <f t="shared" si="1070"/>
        <v>0</v>
      </c>
      <c r="FT328" s="38">
        <f t="shared" si="1070"/>
        <v>0</v>
      </c>
      <c r="FU328" s="38">
        <f t="shared" ref="FU328:IF328" si="1071">FU319*-1</f>
        <v>0</v>
      </c>
      <c r="FV328" s="38">
        <f t="shared" si="1071"/>
        <v>0</v>
      </c>
      <c r="FW328" s="38">
        <f t="shared" si="1071"/>
        <v>0</v>
      </c>
      <c r="FX328" s="38">
        <f t="shared" si="1071"/>
        <v>0</v>
      </c>
      <c r="FY328" s="38">
        <f t="shared" si="1071"/>
        <v>0</v>
      </c>
      <c r="FZ328" s="38">
        <f t="shared" si="1071"/>
        <v>0</v>
      </c>
      <c r="GA328" s="38">
        <f t="shared" si="1071"/>
        <v>0</v>
      </c>
      <c r="GB328" s="38">
        <f t="shared" si="1071"/>
        <v>0</v>
      </c>
      <c r="GC328" s="38">
        <f t="shared" si="1071"/>
        <v>0</v>
      </c>
      <c r="GD328" s="38">
        <f t="shared" si="1071"/>
        <v>0</v>
      </c>
      <c r="GE328" s="38">
        <f t="shared" si="1071"/>
        <v>0</v>
      </c>
      <c r="GF328" s="38">
        <f t="shared" si="1071"/>
        <v>0</v>
      </c>
      <c r="GG328" s="38">
        <f t="shared" si="1071"/>
        <v>0</v>
      </c>
      <c r="GH328" s="38">
        <f t="shared" si="1071"/>
        <v>0</v>
      </c>
      <c r="GI328" s="38">
        <f t="shared" si="1071"/>
        <v>0</v>
      </c>
      <c r="GJ328" s="38">
        <f t="shared" si="1071"/>
        <v>0</v>
      </c>
      <c r="GK328" s="38">
        <f t="shared" si="1071"/>
        <v>0</v>
      </c>
      <c r="GL328" s="38">
        <f t="shared" si="1071"/>
        <v>0</v>
      </c>
      <c r="GM328" s="38">
        <f t="shared" si="1071"/>
        <v>0</v>
      </c>
      <c r="GN328" s="38">
        <f t="shared" si="1071"/>
        <v>0</v>
      </c>
      <c r="GO328" s="38">
        <f t="shared" si="1071"/>
        <v>0</v>
      </c>
      <c r="GP328" s="38">
        <f t="shared" si="1071"/>
        <v>0</v>
      </c>
      <c r="GQ328" s="38">
        <f t="shared" si="1071"/>
        <v>0</v>
      </c>
      <c r="GR328" s="38">
        <f t="shared" si="1071"/>
        <v>0</v>
      </c>
      <c r="GS328" s="38">
        <f t="shared" si="1071"/>
        <v>0</v>
      </c>
      <c r="GT328" s="38">
        <f t="shared" si="1071"/>
        <v>0</v>
      </c>
      <c r="GU328" s="38">
        <f t="shared" si="1071"/>
        <v>0</v>
      </c>
      <c r="GV328" s="38">
        <f t="shared" si="1071"/>
        <v>0</v>
      </c>
      <c r="GW328" s="38">
        <f t="shared" si="1071"/>
        <v>0</v>
      </c>
      <c r="GX328" s="38">
        <f t="shared" si="1071"/>
        <v>0</v>
      </c>
      <c r="GY328" s="38">
        <f t="shared" si="1071"/>
        <v>0</v>
      </c>
      <c r="GZ328" s="38">
        <f t="shared" si="1071"/>
        <v>0</v>
      </c>
      <c r="HA328" s="38">
        <f t="shared" si="1071"/>
        <v>0</v>
      </c>
      <c r="HB328" s="38">
        <f t="shared" si="1071"/>
        <v>0</v>
      </c>
      <c r="HC328" s="38">
        <f t="shared" si="1071"/>
        <v>0</v>
      </c>
      <c r="HD328" s="38">
        <f t="shared" si="1071"/>
        <v>0</v>
      </c>
      <c r="HE328" s="38">
        <f t="shared" si="1071"/>
        <v>0</v>
      </c>
      <c r="HF328" s="38">
        <f t="shared" si="1071"/>
        <v>0</v>
      </c>
      <c r="HG328" s="38">
        <f t="shared" si="1071"/>
        <v>0</v>
      </c>
      <c r="HH328" s="38">
        <f t="shared" si="1071"/>
        <v>0</v>
      </c>
      <c r="HI328" s="38">
        <f t="shared" si="1071"/>
        <v>0</v>
      </c>
      <c r="HJ328" s="38">
        <f t="shared" si="1071"/>
        <v>0</v>
      </c>
      <c r="HK328" s="38">
        <f t="shared" si="1071"/>
        <v>0</v>
      </c>
      <c r="HL328" s="38">
        <f t="shared" si="1071"/>
        <v>0</v>
      </c>
      <c r="HM328" s="38">
        <f t="shared" si="1071"/>
        <v>0</v>
      </c>
      <c r="HN328" s="38">
        <f t="shared" si="1071"/>
        <v>0</v>
      </c>
      <c r="HO328" s="38">
        <f t="shared" si="1071"/>
        <v>0</v>
      </c>
      <c r="HP328" s="38">
        <f t="shared" si="1071"/>
        <v>0</v>
      </c>
      <c r="HQ328" s="38">
        <f t="shared" si="1071"/>
        <v>0</v>
      </c>
      <c r="HR328" s="38">
        <f t="shared" si="1071"/>
        <v>0</v>
      </c>
      <c r="HS328" s="38">
        <f t="shared" si="1071"/>
        <v>0</v>
      </c>
      <c r="HT328" s="38">
        <f t="shared" si="1071"/>
        <v>0</v>
      </c>
      <c r="HU328" s="38">
        <f t="shared" si="1071"/>
        <v>0</v>
      </c>
      <c r="HV328" s="38">
        <f t="shared" si="1071"/>
        <v>0</v>
      </c>
      <c r="HW328" s="38">
        <f t="shared" si="1071"/>
        <v>0</v>
      </c>
      <c r="HX328" s="38">
        <f t="shared" si="1071"/>
        <v>0</v>
      </c>
      <c r="HY328" s="38">
        <f t="shared" si="1071"/>
        <v>0</v>
      </c>
      <c r="HZ328" s="38">
        <f t="shared" si="1071"/>
        <v>0</v>
      </c>
      <c r="IA328" s="38">
        <f t="shared" si="1071"/>
        <v>0</v>
      </c>
      <c r="IB328" s="38">
        <f t="shared" si="1071"/>
        <v>0</v>
      </c>
      <c r="IC328" s="38">
        <f t="shared" si="1071"/>
        <v>0</v>
      </c>
      <c r="ID328" s="38">
        <f t="shared" si="1071"/>
        <v>0</v>
      </c>
      <c r="IE328" s="38">
        <f t="shared" si="1071"/>
        <v>0</v>
      </c>
      <c r="IF328" s="38">
        <f t="shared" si="1071"/>
        <v>0</v>
      </c>
      <c r="IG328" s="38">
        <f t="shared" ref="IG328:KP328" si="1072">IG319*-1</f>
        <v>0</v>
      </c>
      <c r="IH328" s="38">
        <f t="shared" si="1072"/>
        <v>0</v>
      </c>
      <c r="II328" s="38">
        <f t="shared" si="1072"/>
        <v>0</v>
      </c>
      <c r="IJ328" s="38">
        <f t="shared" si="1072"/>
        <v>-64.816331836818009</v>
      </c>
      <c r="IK328" s="38">
        <f t="shared" si="1072"/>
        <v>-64.816331836818009</v>
      </c>
      <c r="IL328" s="38">
        <f t="shared" si="1072"/>
        <v>-64.816331836818009</v>
      </c>
      <c r="IM328" s="38">
        <f t="shared" si="1072"/>
        <v>-64.816331836818009</v>
      </c>
      <c r="IN328" s="38">
        <f t="shared" si="1072"/>
        <v>-64.816331836818009</v>
      </c>
      <c r="IO328" s="38">
        <f t="shared" si="1072"/>
        <v>-64.816331836818009</v>
      </c>
      <c r="IP328" s="38">
        <f t="shared" si="1072"/>
        <v>-20005.8112009262</v>
      </c>
      <c r="IQ328" s="38">
        <f t="shared" si="1072"/>
        <v>-20005.8112009262</v>
      </c>
      <c r="IR328" s="38">
        <f t="shared" si="1072"/>
        <v>-20005.8112009262</v>
      </c>
      <c r="IS328" s="38">
        <f t="shared" si="1072"/>
        <v>-20005.8112009262</v>
      </c>
      <c r="IT328" s="38">
        <f t="shared" si="1072"/>
        <v>-20005.8112009262</v>
      </c>
      <c r="IU328" s="38">
        <f t="shared" si="1072"/>
        <v>-20005.8112009262</v>
      </c>
      <c r="IV328" s="38">
        <f t="shared" si="1072"/>
        <v>-20005.8112009262</v>
      </c>
      <c r="IW328" s="38">
        <f t="shared" si="1072"/>
        <v>-20005.8112009262</v>
      </c>
      <c r="IX328" s="38">
        <f t="shared" si="1072"/>
        <v>-20005.8112009262</v>
      </c>
      <c r="IY328" s="38">
        <f t="shared" si="1072"/>
        <v>-20005.8112009262</v>
      </c>
      <c r="IZ328" s="38">
        <f t="shared" si="1072"/>
        <v>-20005.8112009262</v>
      </c>
      <c r="JA328" s="38">
        <f t="shared" si="1072"/>
        <v>-20005.8112009262</v>
      </c>
      <c r="JB328" s="38">
        <f t="shared" si="1072"/>
        <v>-20005.8112009262</v>
      </c>
      <c r="JC328" s="38">
        <f t="shared" si="1072"/>
        <v>-20005.8112009262</v>
      </c>
      <c r="JD328" s="38">
        <f t="shared" si="1072"/>
        <v>-20005.8112009262</v>
      </c>
      <c r="JE328" s="38">
        <f t="shared" si="1072"/>
        <v>-20005.8112009262</v>
      </c>
      <c r="JF328" s="38">
        <f t="shared" si="1072"/>
        <v>-20005.8112009262</v>
      </c>
      <c r="JG328" s="38">
        <f t="shared" si="1072"/>
        <v>-20005.8112009262</v>
      </c>
      <c r="JH328" s="38">
        <f t="shared" si="1072"/>
        <v>-20005.8112009262</v>
      </c>
      <c r="JI328" s="38">
        <f t="shared" si="1072"/>
        <v>-20005.8112009262</v>
      </c>
      <c r="JJ328" s="38">
        <f t="shared" si="1072"/>
        <v>-20005.8112009262</v>
      </c>
      <c r="JK328" s="38">
        <f t="shared" si="1072"/>
        <v>-20005.8112009262</v>
      </c>
      <c r="JL328" s="38">
        <f t="shared" si="1072"/>
        <v>-20005.8112009262</v>
      </c>
      <c r="JM328" s="38">
        <f t="shared" si="1072"/>
        <v>-20005.8112009262</v>
      </c>
      <c r="JN328" s="38">
        <f t="shared" si="1072"/>
        <v>-20005.8112009262</v>
      </c>
      <c r="JO328" s="38">
        <f t="shared" si="1072"/>
        <v>-20005.8112009262</v>
      </c>
      <c r="JP328" s="38">
        <f t="shared" si="1072"/>
        <v>-20005.8112009262</v>
      </c>
      <c r="JQ328" s="38">
        <f t="shared" si="1072"/>
        <v>-20005.8112009262</v>
      </c>
      <c r="JR328" s="38">
        <f t="shared" si="1072"/>
        <v>-20005.8112009262</v>
      </c>
      <c r="JS328" s="38">
        <f t="shared" si="1072"/>
        <v>-20005.8112009262</v>
      </c>
      <c r="JT328" s="38">
        <f t="shared" si="1072"/>
        <v>-20005.8112009262</v>
      </c>
      <c r="JU328" s="38">
        <f t="shared" si="1072"/>
        <v>-20005.8112009262</v>
      </c>
      <c r="JV328" s="38">
        <f t="shared" si="1072"/>
        <v>-20005.8112009262</v>
      </c>
      <c r="JW328" s="38">
        <f t="shared" si="1072"/>
        <v>-20005.8112009262</v>
      </c>
      <c r="JX328" s="38">
        <f t="shared" si="1072"/>
        <v>-20005.8112009262</v>
      </c>
      <c r="JY328" s="38">
        <f t="shared" si="1072"/>
        <v>-20005.8112009262</v>
      </c>
      <c r="JZ328" s="38">
        <f t="shared" si="1072"/>
        <v>-20005.8112009262</v>
      </c>
      <c r="KA328" s="38">
        <f t="shared" si="1072"/>
        <v>-20005.8112009262</v>
      </c>
      <c r="KB328" s="38">
        <f t="shared" si="1072"/>
        <v>-20005.8112009262</v>
      </c>
      <c r="KC328" s="38">
        <f t="shared" si="1072"/>
        <v>-20005.8112009262</v>
      </c>
      <c r="KD328" s="38">
        <f t="shared" si="1072"/>
        <v>-20005.8112009262</v>
      </c>
      <c r="KE328" s="38">
        <f t="shared" si="1072"/>
        <v>-20005.8112009262</v>
      </c>
      <c r="KF328" s="38">
        <f t="shared" si="1072"/>
        <v>-20005.8112009262</v>
      </c>
      <c r="KG328" s="38">
        <f t="shared" si="1072"/>
        <v>-20005.8112009262</v>
      </c>
      <c r="KH328" s="38">
        <f t="shared" si="1072"/>
        <v>-20005.8112009262</v>
      </c>
      <c r="KI328" s="38">
        <f t="shared" si="1072"/>
        <v>-20005.8112009262</v>
      </c>
      <c r="KJ328" s="38">
        <f t="shared" si="1072"/>
        <v>-20005.8112009262</v>
      </c>
      <c r="KK328" s="38">
        <f t="shared" si="1072"/>
        <v>-20005.8112009262</v>
      </c>
      <c r="KL328" s="38">
        <f t="shared" si="1072"/>
        <v>-20005.8112009262</v>
      </c>
      <c r="KM328" s="38">
        <f t="shared" si="1072"/>
        <v>-20005.8112009262</v>
      </c>
      <c r="KN328" s="38">
        <f t="shared" si="1072"/>
        <v>-20005.8112009262</v>
      </c>
      <c r="KO328" s="38">
        <f t="shared" si="1072"/>
        <v>-20005.8112009262</v>
      </c>
      <c r="KP328" s="38">
        <f t="shared" si="1072"/>
        <v>-20005.8112009262</v>
      </c>
      <c r="KQ328" s="38">
        <f t="shared" ref="KQ328:LT328" si="1073">KQ319*-1</f>
        <v>-20005.8112009262</v>
      </c>
      <c r="KR328" s="38">
        <f t="shared" si="1073"/>
        <v>-20005.8112009262</v>
      </c>
      <c r="KS328" s="38">
        <f t="shared" si="1073"/>
        <v>-20005.8112009262</v>
      </c>
      <c r="KT328" s="38">
        <f t="shared" si="1073"/>
        <v>-20005.8112009262</v>
      </c>
      <c r="KU328" s="38">
        <f t="shared" si="1073"/>
        <v>-20005.8112009262</v>
      </c>
      <c r="KV328" s="38">
        <f t="shared" si="1073"/>
        <v>-20005.8112009262</v>
      </c>
      <c r="KW328" s="38">
        <f t="shared" si="1073"/>
        <v>-20005.8112009262</v>
      </c>
      <c r="KX328" s="38">
        <f t="shared" si="1073"/>
        <v>-20005.8112009262</v>
      </c>
      <c r="KY328" s="38">
        <f t="shared" si="1073"/>
        <v>-20005.8112009262</v>
      </c>
      <c r="KZ328" s="38">
        <f t="shared" si="1073"/>
        <v>-20005.8112009262</v>
      </c>
      <c r="LA328" s="38">
        <f t="shared" si="1073"/>
        <v>-20005.8112009262</v>
      </c>
      <c r="LB328" s="38">
        <f t="shared" si="1073"/>
        <v>-20005.8112009262</v>
      </c>
      <c r="LC328" s="38">
        <f t="shared" si="1073"/>
        <v>-20005.8112009262</v>
      </c>
      <c r="LD328" s="38">
        <f t="shared" si="1073"/>
        <v>-20005.8112009262</v>
      </c>
      <c r="LE328" s="38">
        <f t="shared" si="1073"/>
        <v>-20005.8112009262</v>
      </c>
      <c r="LF328" s="38">
        <f t="shared" si="1073"/>
        <v>-20005.8112009262</v>
      </c>
      <c r="LG328" s="38">
        <f t="shared" si="1073"/>
        <v>-20005.8112009262</v>
      </c>
      <c r="LH328" s="38">
        <f t="shared" si="1073"/>
        <v>-20005.8112009262</v>
      </c>
      <c r="LI328" s="38">
        <f t="shared" si="1073"/>
        <v>-20005.8112009262</v>
      </c>
      <c r="LJ328" s="38">
        <f t="shared" si="1073"/>
        <v>-20005.8112009262</v>
      </c>
      <c r="LK328" s="38">
        <f t="shared" si="1073"/>
        <v>-20005.8112009262</v>
      </c>
      <c r="LL328" s="38">
        <f t="shared" si="1073"/>
        <v>-20005.8112009262</v>
      </c>
      <c r="LM328" s="38">
        <f t="shared" si="1073"/>
        <v>-20005.8112009262</v>
      </c>
      <c r="LN328" s="38">
        <f t="shared" si="1073"/>
        <v>-20005.8112009262</v>
      </c>
      <c r="LO328" s="38">
        <f t="shared" si="1073"/>
        <v>-20005.8112009262</v>
      </c>
      <c r="LP328" s="38">
        <f t="shared" si="1073"/>
        <v>-20005.8112009262</v>
      </c>
      <c r="LQ328" s="38">
        <f t="shared" si="1073"/>
        <v>-20005.8112009262</v>
      </c>
      <c r="LR328" s="38">
        <f t="shared" si="1073"/>
        <v>-20005.8112009262</v>
      </c>
      <c r="LS328" s="38">
        <f t="shared" si="1073"/>
        <v>-20005.8112009262</v>
      </c>
      <c r="LT328" s="38">
        <f t="shared" si="1073"/>
        <v>-20005.8112009262</v>
      </c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38"/>
      <c r="NM328" s="38"/>
      <c r="NN328" s="38"/>
      <c r="NO328" s="38"/>
      <c r="NP328" s="38"/>
      <c r="NQ328" s="38"/>
      <c r="NR328" s="38"/>
      <c r="NS328" s="38"/>
      <c r="NT328" s="38"/>
      <c r="NU328" s="38"/>
      <c r="NV328" s="38"/>
      <c r="NW328" s="38"/>
      <c r="NX328" s="38"/>
      <c r="NY328" s="38"/>
      <c r="NZ328" s="38"/>
      <c r="OA328" s="38"/>
      <c r="OB328" s="38"/>
      <c r="OC328" s="38"/>
      <c r="OD328" s="38"/>
      <c r="OE328" s="38"/>
      <c r="OF328" s="38"/>
      <c r="OG328" s="38"/>
      <c r="OH328" s="38"/>
      <c r="OI328" s="38"/>
      <c r="OJ328" s="38"/>
      <c r="OK328" s="38"/>
      <c r="OL328" s="38"/>
      <c r="OM328" s="38"/>
      <c r="ON328" s="38"/>
      <c r="OO328" s="38"/>
      <c r="OP328" s="38"/>
      <c r="OQ328" s="38"/>
      <c r="OR328" s="38"/>
      <c r="OS328" s="38"/>
      <c r="OT328" s="38"/>
      <c r="OU328" s="38"/>
      <c r="OV328" s="38"/>
      <c r="OW328" s="38"/>
      <c r="OX328" s="38"/>
      <c r="OY328" s="38"/>
      <c r="OZ328" s="38"/>
      <c r="PA328" s="38"/>
      <c r="PB328" s="38"/>
      <c r="PC328" s="38"/>
      <c r="PD328" s="38"/>
      <c r="PE328" s="38"/>
      <c r="PF328" s="38"/>
      <c r="PG328" s="38"/>
      <c r="PH328" s="38"/>
      <c r="PI328" s="38"/>
      <c r="PJ328" s="38"/>
      <c r="PK328" s="38"/>
      <c r="PL328" s="38"/>
      <c r="PM328" s="38"/>
      <c r="PN328" s="38"/>
      <c r="PO328" s="38"/>
      <c r="PP328" s="38"/>
      <c r="PQ328" s="38"/>
      <c r="PR328" s="38"/>
      <c r="PS328" s="38"/>
      <c r="PT328" s="38"/>
      <c r="PU328" s="38"/>
      <c r="PV328" s="38"/>
      <c r="PW328" s="38"/>
      <c r="PX328" s="38"/>
      <c r="PY328" s="38"/>
      <c r="PZ328" s="38"/>
      <c r="QA328" s="38"/>
      <c r="QB328" s="38"/>
      <c r="QC328" s="38"/>
      <c r="QD328" s="38"/>
      <c r="QE328" s="38"/>
      <c r="QF328" s="38"/>
      <c r="QG328" s="38"/>
      <c r="QH328" s="38"/>
      <c r="QI328" s="38"/>
      <c r="QJ328" s="38"/>
      <c r="QK328" s="38"/>
      <c r="QL328" s="38"/>
      <c r="QM328" s="38"/>
      <c r="QN328" s="38"/>
      <c r="QO328" s="38"/>
      <c r="QP328" s="38"/>
      <c r="QQ328" s="38"/>
      <c r="QR328" s="38"/>
      <c r="QS328" s="38"/>
      <c r="QT328" s="38"/>
      <c r="QU328" s="38"/>
    </row>
    <row r="329" spans="1:463" ht="15" customHeight="1" outlineLevel="1">
      <c r="C329" s="15" t="s">
        <v>559</v>
      </c>
      <c r="E329" s="107" t="s">
        <v>95</v>
      </c>
      <c r="H329" s="99">
        <f t="shared" ca="1" si="1055"/>
        <v>5019279.6223604335</v>
      </c>
      <c r="I329" s="54">
        <f t="shared" ref="I329:AV329" si="1074">SUM(I326:I328)</f>
        <v>0</v>
      </c>
      <c r="J329" s="54">
        <f t="shared" si="1074"/>
        <v>0</v>
      </c>
      <c r="K329" s="54">
        <f t="shared" si="1074"/>
        <v>0</v>
      </c>
      <c r="L329" s="54">
        <f t="shared" si="1074"/>
        <v>0</v>
      </c>
      <c r="M329" s="54">
        <f t="shared" si="1074"/>
        <v>0</v>
      </c>
      <c r="N329" s="54">
        <f t="shared" si="1074"/>
        <v>0</v>
      </c>
      <c r="O329" s="54">
        <f t="shared" si="1074"/>
        <v>0</v>
      </c>
      <c r="P329" s="54">
        <f t="shared" si="1074"/>
        <v>0</v>
      </c>
      <c r="Q329" s="54">
        <f t="shared" si="1074"/>
        <v>0</v>
      </c>
      <c r="R329" s="54">
        <f t="shared" si="1074"/>
        <v>0</v>
      </c>
      <c r="S329" s="54">
        <f t="shared" si="1074"/>
        <v>0</v>
      </c>
      <c r="T329" s="54">
        <f t="shared" si="1074"/>
        <v>0</v>
      </c>
      <c r="U329" s="54">
        <f t="shared" si="1074"/>
        <v>0</v>
      </c>
      <c r="V329" s="54">
        <f t="shared" si="1074"/>
        <v>0</v>
      </c>
      <c r="W329" s="54">
        <f t="shared" si="1074"/>
        <v>0</v>
      </c>
      <c r="X329" s="54">
        <f t="shared" si="1074"/>
        <v>0</v>
      </c>
      <c r="Y329" s="54">
        <f t="shared" si="1074"/>
        <v>0</v>
      </c>
      <c r="Z329" s="54">
        <f t="shared" si="1074"/>
        <v>0</v>
      </c>
      <c r="AA329" s="54">
        <f t="shared" si="1074"/>
        <v>0</v>
      </c>
      <c r="AB329" s="54">
        <f t="shared" si="1074"/>
        <v>0</v>
      </c>
      <c r="AC329" s="54">
        <f t="shared" si="1074"/>
        <v>0</v>
      </c>
      <c r="AD329" s="54">
        <f t="shared" si="1074"/>
        <v>0</v>
      </c>
      <c r="AE329" s="54">
        <f t="shared" si="1074"/>
        <v>0</v>
      </c>
      <c r="AF329" s="54">
        <f t="shared" si="1074"/>
        <v>0</v>
      </c>
      <c r="AG329" s="54">
        <f t="shared" ca="1" si="1074"/>
        <v>-126706.95725086637</v>
      </c>
      <c r="AH329" s="54">
        <f t="shared" ca="1" si="1074"/>
        <v>-125300.94114437954</v>
      </c>
      <c r="AI329" s="54">
        <f t="shared" ca="1" si="1074"/>
        <v>-76327.090734053258</v>
      </c>
      <c r="AJ329" s="54">
        <f t="shared" ca="1" si="1074"/>
        <v>-76701.396900608641</v>
      </c>
      <c r="AK329" s="54">
        <f t="shared" ca="1" si="1074"/>
        <v>-53109.774693788655</v>
      </c>
      <c r="AL329" s="54">
        <f t="shared" ca="1" si="1074"/>
        <v>-38637.739578434863</v>
      </c>
      <c r="AM329" s="54">
        <f t="shared" ca="1" si="1074"/>
        <v>-7048.8498816056672</v>
      </c>
      <c r="AN329" s="54">
        <f t="shared" ca="1" si="1074"/>
        <v>-18548.467286229774</v>
      </c>
      <c r="AO329" s="54">
        <f t="shared" ca="1" si="1074"/>
        <v>-38503.580287133533</v>
      </c>
      <c r="AP329" s="54">
        <f t="shared" ca="1" si="1074"/>
        <v>-79951.379544669442</v>
      </c>
      <c r="AQ329" s="54">
        <f t="shared" ca="1" si="1074"/>
        <v>-109455.49416775974</v>
      </c>
      <c r="AR329" s="54">
        <f t="shared" ca="1" si="1074"/>
        <v>-160038.73728231399</v>
      </c>
      <c r="AS329" s="54">
        <f t="shared" ca="1" si="1074"/>
        <v>-128408.90334757805</v>
      </c>
      <c r="AT329" s="54">
        <f t="shared" ca="1" si="1074"/>
        <v>-124746.39541225086</v>
      </c>
      <c r="AU329" s="54">
        <f t="shared" ca="1" si="1074"/>
        <v>-75217.731314919496</v>
      </c>
      <c r="AV329" s="54">
        <f t="shared" ca="1" si="1074"/>
        <v>-72316.85827636352</v>
      </c>
      <c r="AW329" s="54">
        <f t="shared" ref="AW329:DH329" ca="1" si="1075">SUM(AW326:AW328)</f>
        <v>-48903.654005385746</v>
      </c>
      <c r="AX329" s="54">
        <f t="shared" ca="1" si="1075"/>
        <v>-34092.246692298504</v>
      </c>
      <c r="AY329" s="54">
        <f t="shared" ca="1" si="1075"/>
        <v>-5671.7562185381976</v>
      </c>
      <c r="AZ329" s="54">
        <f t="shared" ca="1" si="1075"/>
        <v>-17288.637200630576</v>
      </c>
      <c r="BA329" s="54">
        <f t="shared" ca="1" si="1075"/>
        <v>-39485.7706538684</v>
      </c>
      <c r="BB329" s="54">
        <f t="shared" ca="1" si="1075"/>
        <v>-80815.607595551861</v>
      </c>
      <c r="BC329" s="54">
        <f t="shared" ca="1" si="1075"/>
        <v>-110217.76265164523</v>
      </c>
      <c r="BD329" s="54">
        <f t="shared" ca="1" si="1075"/>
        <v>-160758.1419438952</v>
      </c>
      <c r="BE329" s="54">
        <f t="shared" ca="1" si="1075"/>
        <v>-127399.66874615515</v>
      </c>
      <c r="BF329" s="54">
        <f t="shared" ca="1" si="1075"/>
        <v>-123739.55102869682</v>
      </c>
      <c r="BG329" s="54">
        <f t="shared" ca="1" si="1075"/>
        <v>-74436.767371666952</v>
      </c>
      <c r="BH329" s="54">
        <f t="shared" ca="1" si="1075"/>
        <v>-69611.561716116397</v>
      </c>
      <c r="BI329" s="54">
        <f t="shared" ca="1" si="1075"/>
        <v>-45990.400841966723</v>
      </c>
      <c r="BJ329" s="54">
        <f t="shared" ca="1" si="1075"/>
        <v>-30986.976789443303</v>
      </c>
      <c r="BK329" s="54">
        <f t="shared" ca="1" si="1075"/>
        <v>-4614.8389490919217</v>
      </c>
      <c r="BL329" s="54">
        <f t="shared" ca="1" si="1075"/>
        <v>-14021.776639333912</v>
      </c>
      <c r="BM329" s="54">
        <f t="shared" ca="1" si="1075"/>
        <v>-38874.279221876539</v>
      </c>
      <c r="BN329" s="54">
        <f t="shared" ca="1" si="1075"/>
        <v>-79892.089768201986</v>
      </c>
      <c r="BO329" s="54">
        <f t="shared" ca="1" si="1075"/>
        <v>-109340.68070325101</v>
      </c>
      <c r="BP329" s="54">
        <f t="shared" ca="1" si="1075"/>
        <v>-159589.48936734872</v>
      </c>
      <c r="BQ329" s="54">
        <f t="shared" ca="1" si="1075"/>
        <v>-126221.24539151588</v>
      </c>
      <c r="BR329" s="54">
        <f t="shared" ca="1" si="1075"/>
        <v>-122562.1808329294</v>
      </c>
      <c r="BS329" s="54">
        <f t="shared" ca="1" si="1075"/>
        <v>-73592.671685591093</v>
      </c>
      <c r="BT329" s="54">
        <f t="shared" ca="1" si="1075"/>
        <v>-66728.117745259995</v>
      </c>
      <c r="BU329" s="54">
        <f t="shared" ca="1" si="1075"/>
        <v>-42895.526253888951</v>
      </c>
      <c r="BV329" s="54">
        <f t="shared" ca="1" si="1075"/>
        <v>-27697.299373028669</v>
      </c>
      <c r="BW329" s="54">
        <f t="shared" ca="1" si="1075"/>
        <v>-4252.5940275681351</v>
      </c>
      <c r="BX329" s="54">
        <f t="shared" ca="1" si="1075"/>
        <v>-10738.916947984297</v>
      </c>
      <c r="BY329" s="54">
        <f t="shared" ca="1" si="1075"/>
        <v>-38199.844620126139</v>
      </c>
      <c r="BZ329" s="54">
        <f t="shared" ca="1" si="1075"/>
        <v>-78908.322091585913</v>
      </c>
      <c r="CA329" s="54">
        <f t="shared" ca="1" si="1075"/>
        <v>-108623.74268315955</v>
      </c>
      <c r="CB329" s="54">
        <f t="shared" ca="1" si="1075"/>
        <v>-158365.88123859637</v>
      </c>
      <c r="CC329" s="54">
        <f t="shared" ca="1" si="1075"/>
        <v>-124983.30622616987</v>
      </c>
      <c r="CD329" s="54">
        <f t="shared" ca="1" si="1075"/>
        <v>-121587.50449097817</v>
      </c>
      <c r="CE329" s="54">
        <f t="shared" ca="1" si="1075"/>
        <v>-72681.16499147423</v>
      </c>
      <c r="CF329" s="54">
        <f t="shared" ca="1" si="1075"/>
        <v>-63775.630541128259</v>
      </c>
      <c r="CG329" s="54">
        <f t="shared" ca="1" si="1075"/>
        <v>-39727.977906839777</v>
      </c>
      <c r="CH329" s="54">
        <f t="shared" ca="1" si="1075"/>
        <v>-24332.005956631561</v>
      </c>
      <c r="CI329" s="54">
        <f t="shared" ca="1" si="1075"/>
        <v>-3560.3781941816414</v>
      </c>
      <c r="CJ329" s="54">
        <f t="shared" ca="1" si="1075"/>
        <v>-10003.418632362445</v>
      </c>
      <c r="CK329" s="54">
        <f t="shared" ca="1" si="1075"/>
        <v>-37196.088032438507</v>
      </c>
      <c r="CL329" s="54">
        <f t="shared" ca="1" si="1075"/>
        <v>-77597.752744744008</v>
      </c>
      <c r="CM329" s="54">
        <f t="shared" ca="1" si="1075"/>
        <v>-107581.58222245767</v>
      </c>
      <c r="CN329" s="54">
        <f t="shared" ca="1" si="1075"/>
        <v>-156820.45346726914</v>
      </c>
      <c r="CO329" s="54">
        <f t="shared" ca="1" si="1075"/>
        <v>-123418.84199036933</v>
      </c>
      <c r="CP329" s="54">
        <f t="shared" ca="1" si="1075"/>
        <v>-119757.32986962161</v>
      </c>
      <c r="CQ329" s="54">
        <f t="shared" ca="1" si="1075"/>
        <v>-71434.974722766987</v>
      </c>
      <c r="CR329" s="54">
        <f t="shared" ca="1" si="1075"/>
        <v>-60486.47427528679</v>
      </c>
      <c r="CS329" s="54">
        <f t="shared" ca="1" si="1075"/>
        <v>-36427.849802783094</v>
      </c>
      <c r="CT329" s="54">
        <f t="shared" ca="1" si="1075"/>
        <v>-20623.125394450428</v>
      </c>
      <c r="CU329" s="54">
        <f t="shared" ca="1" si="1075"/>
        <v>-2645.3446445630398</v>
      </c>
      <c r="CV329" s="54">
        <f t="shared" ca="1" si="1075"/>
        <v>-9044.3083158763766</v>
      </c>
      <c r="CW329" s="54">
        <f t="shared" ca="1" si="1075"/>
        <v>-35969.818430649859</v>
      </c>
      <c r="CX329" s="54">
        <f t="shared" ca="1" si="1075"/>
        <v>-76508.021996824697</v>
      </c>
      <c r="CY329" s="54">
        <f t="shared" ca="1" si="1075"/>
        <v>-106320.68520090052</v>
      </c>
      <c r="CZ329" s="54">
        <f t="shared" ca="1" si="1075"/>
        <v>-155059.47989161231</v>
      </c>
      <c r="DA329" s="54">
        <f t="shared" ca="1" si="1075"/>
        <v>-121633.96373968506</v>
      </c>
      <c r="DB329" s="54">
        <f t="shared" ca="1" si="1075"/>
        <v>-117968.63859567286</v>
      </c>
      <c r="DC329" s="54">
        <f t="shared" ca="1" si="1075"/>
        <v>-69959.912920294038</v>
      </c>
      <c r="DD329" s="54">
        <f t="shared" ca="1" si="1075"/>
        <v>-56966.089839467924</v>
      </c>
      <c r="DE329" s="54">
        <f t="shared" ca="1" si="1075"/>
        <v>-35146.861966744313</v>
      </c>
      <c r="DF329" s="54">
        <f t="shared" ca="1" si="1075"/>
        <v>-19209.801711411754</v>
      </c>
      <c r="DG329" s="54">
        <f t="shared" ca="1" si="1075"/>
        <v>-1487.658036454508</v>
      </c>
      <c r="DH329" s="54">
        <f t="shared" ca="1" si="1075"/>
        <v>-7841.5720459061122</v>
      </c>
      <c r="DI329" s="54">
        <f t="shared" ref="DI329:FT329" ca="1" si="1076">SUM(DI326:DI328)</f>
        <v>-34500.819311688232</v>
      </c>
      <c r="DJ329" s="54">
        <f t="shared" ca="1" si="1076"/>
        <v>-75344.533925938333</v>
      </c>
      <c r="DK329" s="54">
        <f t="shared" ca="1" si="1076"/>
        <v>-104820.4747112379</v>
      </c>
      <c r="DL329" s="54">
        <f t="shared" ca="1" si="1076"/>
        <v>-153062.1527649308</v>
      </c>
      <c r="DM329" s="54">
        <f t="shared" ca="1" si="1076"/>
        <v>-119607.68120998607</v>
      </c>
      <c r="DN329" s="54">
        <f t="shared" ca="1" si="1076"/>
        <v>-115936.5773294153</v>
      </c>
      <c r="DO329" s="54">
        <f t="shared" ca="1" si="1076"/>
        <v>-68234.650291910861</v>
      </c>
      <c r="DP329" s="54">
        <f t="shared" ca="1" si="1076"/>
        <v>-53192.756698859346</v>
      </c>
      <c r="DQ329" s="54">
        <f t="shared" ca="1" si="1076"/>
        <v>-33608.494977299953</v>
      </c>
      <c r="DR329" s="54">
        <f t="shared" ca="1" si="1076"/>
        <v>-17740.842310586697</v>
      </c>
      <c r="DS329" s="54">
        <f t="shared" ca="1" si="1076"/>
        <v>-65.259678211223218</v>
      </c>
      <c r="DT329" s="54">
        <f t="shared" ca="1" si="1076"/>
        <v>-6372.9517721630837</v>
      </c>
      <c r="DU329" s="54">
        <f t="shared" ca="1" si="1076"/>
        <v>-32766.609313537992</v>
      </c>
      <c r="DV329" s="54">
        <f t="shared" ca="1" si="1076"/>
        <v>-73917.717839861274</v>
      </c>
      <c r="DW329" s="54">
        <f t="shared" ca="1" si="1076"/>
        <v>-103058.06701489107</v>
      </c>
      <c r="DX329" s="54">
        <f t="shared" ca="1" si="1076"/>
        <v>-150805.33634184068</v>
      </c>
      <c r="DY329" s="54">
        <f t="shared" ca="1" si="1076"/>
        <v>-117316.65401732418</v>
      </c>
      <c r="DZ329" s="54">
        <f t="shared" ca="1" si="1076"/>
        <v>-113904.84583017163</v>
      </c>
      <c r="EA329" s="54">
        <f t="shared" ca="1" si="1076"/>
        <v>-66235.462569281983</v>
      </c>
      <c r="EB329" s="54">
        <f t="shared" ca="1" si="1076"/>
        <v>-49142.336769633184</v>
      </c>
      <c r="EC329" s="54">
        <f t="shared" ca="1" si="1076"/>
        <v>-31788.621392232148</v>
      </c>
      <c r="ED329" s="54">
        <f t="shared" ca="1" si="1076"/>
        <v>-15986.635324539282</v>
      </c>
      <c r="EE329" s="54">
        <f t="shared" ca="1" si="1076"/>
        <v>1646.39609351939</v>
      </c>
      <c r="EF329" s="54">
        <f t="shared" ca="1" si="1076"/>
        <v>-4613.6791665417695</v>
      </c>
      <c r="EG329" s="54">
        <f t="shared" ca="1" si="1076"/>
        <v>-30742.173449840731</v>
      </c>
      <c r="EH329" s="54">
        <f t="shared" ca="1" si="1076"/>
        <v>-72202.366987683723</v>
      </c>
      <c r="EI329" s="54">
        <f t="shared" ca="1" si="1076"/>
        <v>-101007.99753436807</v>
      </c>
      <c r="EJ329" s="54">
        <f t="shared" ca="1" si="1076"/>
        <v>-148263.29020598135</v>
      </c>
      <c r="EK329" s="54">
        <f t="shared" ca="1" si="1076"/>
        <v>-114734.91230102626</v>
      </c>
      <c r="EL329" s="54">
        <f t="shared" ca="1" si="1076"/>
        <v>-111045.50237685756</v>
      </c>
      <c r="EM329" s="54">
        <f t="shared" ca="1" si="1076"/>
        <v>-63935.945702379744</v>
      </c>
      <c r="EN329" s="54">
        <f t="shared" ca="1" si="1076"/>
        <v>-44787.986826952649</v>
      </c>
      <c r="EO329" s="54">
        <f t="shared" ca="1" si="1076"/>
        <v>-29660.382877088457</v>
      </c>
      <c r="EP329" s="54">
        <f t="shared" ca="1" si="1076"/>
        <v>-13920.089529167788</v>
      </c>
      <c r="EQ329" s="54">
        <f t="shared" ca="1" si="1076"/>
        <v>3674.6379458468436</v>
      </c>
      <c r="ER329" s="54">
        <f t="shared" ca="1" si="1076"/>
        <v>-2536.1767136200651</v>
      </c>
      <c r="ES329" s="54">
        <f t="shared" ca="1" si="1076"/>
        <v>-28802.875331029107</v>
      </c>
      <c r="ET329" s="54">
        <f t="shared" ca="1" si="1076"/>
        <v>-70170.41278890305</v>
      </c>
      <c r="EU329" s="54">
        <f t="shared" ca="1" si="1076"/>
        <v>-98641.91313835507</v>
      </c>
      <c r="EV329" s="54">
        <f t="shared" ca="1" si="1076"/>
        <v>-145407.35855792771</v>
      </c>
      <c r="EW329" s="54">
        <f t="shared" ca="1" si="1076"/>
        <v>9234.9664900521529</v>
      </c>
      <c r="EX329" s="54">
        <f t="shared" ca="1" si="1076"/>
        <v>12937.394466904014</v>
      </c>
      <c r="EY329" s="54">
        <f t="shared" ca="1" si="1076"/>
        <v>59761.813484606275</v>
      </c>
      <c r="EZ329" s="54">
        <f t="shared" ca="1" si="1076"/>
        <v>80968.673971558746</v>
      </c>
      <c r="FA329" s="54">
        <f t="shared" ca="1" si="1076"/>
        <v>93874.645392069826</v>
      </c>
      <c r="FB329" s="54">
        <f t="shared" ca="1" si="1076"/>
        <v>109557.48188049058</v>
      </c>
      <c r="FC329" s="54">
        <f t="shared" ca="1" si="1076"/>
        <v>127118.41952486921</v>
      </c>
      <c r="FD329" s="54">
        <f t="shared" ca="1" si="1076"/>
        <v>120958.78750191309</v>
      </c>
      <c r="FE329" s="54">
        <f t="shared" ca="1" si="1076"/>
        <v>94211.737017152656</v>
      </c>
      <c r="FF329" s="54">
        <f t="shared" ca="1" si="1076"/>
        <v>53277.926948710912</v>
      </c>
      <c r="FG329" s="54">
        <f t="shared" ca="1" si="1076"/>
        <v>25140.282977473333</v>
      </c>
      <c r="FH329" s="54">
        <f t="shared" ca="1" si="1076"/>
        <v>-21137.1117244446</v>
      </c>
      <c r="FI329" s="54">
        <f t="shared" ca="1" si="1076"/>
        <v>12488.172080756187</v>
      </c>
      <c r="FJ329" s="54">
        <f t="shared" ca="1" si="1076"/>
        <v>16206.571800103477</v>
      </c>
      <c r="FK329" s="54">
        <f t="shared" ca="1" si="1076"/>
        <v>62753.558674499574</v>
      </c>
      <c r="FL329" s="54">
        <f t="shared" ca="1" si="1076"/>
        <v>84962.496581920655</v>
      </c>
      <c r="FM329" s="54">
        <f t="shared" ca="1" si="1076"/>
        <v>96712.783146038273</v>
      </c>
      <c r="FN329" s="54">
        <f t="shared" ca="1" si="1076"/>
        <v>112342.69327817587</v>
      </c>
      <c r="FO329" s="54">
        <f t="shared" ca="1" si="1076"/>
        <v>129874.65504965006</v>
      </c>
      <c r="FP329" s="54">
        <f t="shared" ca="1" si="1076"/>
        <v>123768.43903182918</v>
      </c>
      <c r="FQ329" s="54">
        <f t="shared" ca="1" si="1076"/>
        <v>96541.527200789627</v>
      </c>
      <c r="FR329" s="54">
        <f t="shared" ca="1" si="1076"/>
        <v>56040.494657836127</v>
      </c>
      <c r="FS329" s="54">
        <f t="shared" ca="1" si="1076"/>
        <v>28236.781673669662</v>
      </c>
      <c r="FT329" s="54">
        <f t="shared" ca="1" si="1076"/>
        <v>-17553.991982139036</v>
      </c>
      <c r="FU329" s="54">
        <f t="shared" ref="FU329:IF329" ca="1" si="1077">SUM(FU326:FU328)</f>
        <v>16129.114182547237</v>
      </c>
      <c r="FV329" s="54">
        <f t="shared" ca="1" si="1077"/>
        <v>19596.089906834553</v>
      </c>
      <c r="FW329" s="54">
        <f t="shared" ca="1" si="1077"/>
        <v>66144.324632480377</v>
      </c>
      <c r="FX329" s="54">
        <f t="shared" ca="1" si="1077"/>
        <v>88186.781020506372</v>
      </c>
      <c r="FY329" s="54">
        <f t="shared" ca="1" si="1077"/>
        <v>99959.713515641924</v>
      </c>
      <c r="FZ329" s="54">
        <f t="shared" ca="1" si="1077"/>
        <v>115541.5591175544</v>
      </c>
      <c r="GA329" s="54">
        <f t="shared" ca="1" si="1077"/>
        <v>133049.69588131277</v>
      </c>
      <c r="GB329" s="54">
        <f t="shared" ca="1" si="1077"/>
        <v>126999.47773240127</v>
      </c>
      <c r="GC329" s="54">
        <f t="shared" ca="1" si="1077"/>
        <v>99293.493860142597</v>
      </c>
      <c r="GD329" s="54">
        <f t="shared" ca="1" si="1077"/>
        <v>59224.681998107626</v>
      </c>
      <c r="GE329" s="54">
        <f t="shared" ca="1" si="1077"/>
        <v>31755.361078103644</v>
      </c>
      <c r="GF329" s="54">
        <f t="shared" ca="1" si="1077"/>
        <v>-13549.816078492946</v>
      </c>
      <c r="GG329" s="54">
        <f t="shared" ca="1" si="1077"/>
        <v>20197.829464171329</v>
      </c>
      <c r="GH329" s="54">
        <f t="shared" ca="1" si="1077"/>
        <v>23958.376071839371</v>
      </c>
      <c r="GI329" s="54">
        <f t="shared" ca="1" si="1077"/>
        <v>69974.852912619259</v>
      </c>
      <c r="GJ329" s="54">
        <f t="shared" ca="1" si="1077"/>
        <v>91856.646196217</v>
      </c>
      <c r="GK329" s="54">
        <f t="shared" ca="1" si="1077"/>
        <v>103656.90764898482</v>
      </c>
      <c r="GL329" s="54">
        <f t="shared" ca="1" si="1077"/>
        <v>119195.92307130752</v>
      </c>
      <c r="GM329" s="54">
        <f t="shared" ca="1" si="1077"/>
        <v>136326.85698923661</v>
      </c>
      <c r="GN329" s="54">
        <f t="shared" ca="1" si="1077"/>
        <v>130694.51608317938</v>
      </c>
      <c r="GO329" s="54">
        <f t="shared" ca="1" si="1077"/>
        <v>102510.59026497885</v>
      </c>
      <c r="GP329" s="54">
        <f t="shared" ca="1" si="1077"/>
        <v>62873.877536535743</v>
      </c>
      <c r="GQ329" s="54">
        <f t="shared" ca="1" si="1077"/>
        <v>35739.839020346961</v>
      </c>
      <c r="GR329" s="54">
        <f t="shared" ca="1" si="1077"/>
        <v>-9080.3179949598052</v>
      </c>
      <c r="GS329" s="54">
        <f t="shared" ca="1" si="1077"/>
        <v>24738.99103853626</v>
      </c>
      <c r="GT329" s="54">
        <f t="shared" ca="1" si="1077"/>
        <v>28526.487572836366</v>
      </c>
      <c r="GU329" s="54">
        <f t="shared" ca="1" si="1077"/>
        <v>74290.611176857958</v>
      </c>
      <c r="GV329" s="54">
        <f t="shared" ca="1" si="1077"/>
        <v>96017.958817035527</v>
      </c>
      <c r="GW329" s="54">
        <f t="shared" ca="1" si="1077"/>
        <v>107850.65405929458</v>
      </c>
      <c r="GX329" s="54">
        <f t="shared" ca="1" si="1077"/>
        <v>123352.49246825</v>
      </c>
      <c r="GY329" s="54">
        <f t="shared" ca="1" si="1077"/>
        <v>139613.75026322601</v>
      </c>
      <c r="GZ329" s="54">
        <f t="shared" ca="1" si="1077"/>
        <v>134901.12395564039</v>
      </c>
      <c r="HA329" s="54">
        <f t="shared" ca="1" si="1077"/>
        <v>106240.77432096894</v>
      </c>
      <c r="HB329" s="54">
        <f t="shared" ca="1" si="1077"/>
        <v>67036.522052610962</v>
      </c>
      <c r="HC329" s="54">
        <f t="shared" ca="1" si="1077"/>
        <v>40239.133686941161</v>
      </c>
      <c r="HD329" s="54">
        <f t="shared" ca="1" si="1077"/>
        <v>-4096.0828870650439</v>
      </c>
      <c r="HE329" s="54">
        <f t="shared" ca="1" si="1077"/>
        <v>29802.470493414214</v>
      </c>
      <c r="HF329" s="54">
        <f t="shared" ca="1" si="1077"/>
        <v>33621.430606555601</v>
      </c>
      <c r="HG329" s="54">
        <f t="shared" ca="1" si="1077"/>
        <v>79142.366292392791</v>
      </c>
      <c r="HH329" s="54">
        <f t="shared" ca="1" si="1077"/>
        <v>100721.93587721973</v>
      </c>
      <c r="HI329" s="54">
        <f t="shared" ca="1" si="1077"/>
        <v>112592.64301043295</v>
      </c>
      <c r="HJ329" s="54">
        <f t="shared" ca="1" si="1077"/>
        <v>128063.42840716174</v>
      </c>
      <c r="HK329" s="54">
        <f t="shared" ca="1" si="1077"/>
        <v>143461.45060839236</v>
      </c>
      <c r="HL329" s="54">
        <f t="shared" ca="1" si="1077"/>
        <v>139415.14476625345</v>
      </c>
      <c r="HM329" s="54">
        <f t="shared" ca="1" si="1077"/>
        <v>110537.6162083072</v>
      </c>
      <c r="HN329" s="54">
        <f t="shared" ca="1" si="1077"/>
        <v>71766.722140457889</v>
      </c>
      <c r="HO329" s="54">
        <f t="shared" ca="1" si="1077"/>
        <v>45307.883245167817</v>
      </c>
      <c r="HP329" s="54">
        <f t="shared" ca="1" si="1077"/>
        <v>1458.0786221220369</v>
      </c>
      <c r="HQ329" s="54">
        <f t="shared" ca="1" si="1077"/>
        <v>35443.969734899809</v>
      </c>
      <c r="HR329" s="54">
        <f t="shared" ca="1" si="1077"/>
        <v>39025.453644898203</v>
      </c>
      <c r="HS329" s="54">
        <f t="shared" ca="1" si="1077"/>
        <v>84586.828632234945</v>
      </c>
      <c r="HT329" s="54">
        <f t="shared" ca="1" si="1077"/>
        <v>106025.79527877602</v>
      </c>
      <c r="HU329" s="54">
        <f t="shared" ca="1" si="1077"/>
        <v>117940.62352381708</v>
      </c>
      <c r="HV329" s="54">
        <f t="shared" ca="1" si="1077"/>
        <v>133387.00921175655</v>
      </c>
      <c r="HW329" s="54">
        <f t="shared" ca="1" si="1077"/>
        <v>147928.6879330099</v>
      </c>
      <c r="HX329" s="54">
        <f t="shared" ca="1" si="1077"/>
        <v>143994.99817223533</v>
      </c>
      <c r="HY329" s="54">
        <f t="shared" ca="1" si="1077"/>
        <v>115460.9815638743</v>
      </c>
      <c r="HZ329" s="54">
        <f t="shared" ca="1" si="1077"/>
        <v>77124.940103303714</v>
      </c>
      <c r="IA329" s="54">
        <f t="shared" ca="1" si="1077"/>
        <v>51007.14251537314</v>
      </c>
      <c r="IB329" s="54">
        <f t="shared" ca="1" si="1077"/>
        <v>7643.8339608271472</v>
      </c>
      <c r="IC329" s="54">
        <f t="shared" ca="1" si="1077"/>
        <v>41725.731414571885</v>
      </c>
      <c r="ID329" s="54">
        <f t="shared" ca="1" si="1077"/>
        <v>45623.284942312843</v>
      </c>
      <c r="IE329" s="54">
        <f t="shared" ca="1" si="1077"/>
        <v>90687.376525466141</v>
      </c>
      <c r="IF329" s="54">
        <f t="shared" ca="1" si="1077"/>
        <v>111993.48739733807</v>
      </c>
      <c r="IG329" s="54">
        <f t="shared" ref="IG329:KP329" ca="1" si="1078">SUM(IG326:IG328)</f>
        <v>123959.1421323614</v>
      </c>
      <c r="IH329" s="54">
        <f t="shared" ca="1" si="1078"/>
        <v>139327.08013788212</v>
      </c>
      <c r="II329" s="54">
        <f t="shared" ca="1" si="1078"/>
        <v>153081.12177708984</v>
      </c>
      <c r="IJ329" s="54">
        <f t="shared" ca="1" si="1078"/>
        <v>149200.47956163093</v>
      </c>
      <c r="IK329" s="54">
        <f t="shared" ca="1" si="1078"/>
        <v>121012.98336974774</v>
      </c>
      <c r="IL329" s="54">
        <f t="shared" ca="1" si="1078"/>
        <v>83113.953397639256</v>
      </c>
      <c r="IM329" s="54">
        <f t="shared" ca="1" si="1078"/>
        <v>57157.598224800633</v>
      </c>
      <c r="IN329" s="54">
        <f t="shared" ca="1" si="1078"/>
        <v>14281.713956637019</v>
      </c>
      <c r="IO329" s="54">
        <f t="shared" ca="1" si="1078"/>
        <v>48133.841445838378</v>
      </c>
      <c r="IP329" s="54">
        <f t="shared" ca="1" si="1078"/>
        <v>31695.600141292791</v>
      </c>
      <c r="IQ329" s="54">
        <f t="shared" ca="1" si="1078"/>
        <v>76519.877097868623</v>
      </c>
      <c r="IR329" s="54">
        <f t="shared" ca="1" si="1078"/>
        <v>97720.031501895079</v>
      </c>
      <c r="IS329" s="54">
        <f t="shared" ca="1" si="1078"/>
        <v>108962.87664440089</v>
      </c>
      <c r="IT329" s="54">
        <f t="shared" ca="1" si="1078"/>
        <v>123548.76881127217</v>
      </c>
      <c r="IU329" s="54">
        <f t="shared" ca="1" si="1078"/>
        <v>137218.59757496178</v>
      </c>
      <c r="IV329" s="54">
        <f t="shared" ca="1" si="1078"/>
        <v>132741.91475393856</v>
      </c>
      <c r="IW329" s="54">
        <f t="shared" ca="1" si="1078"/>
        <v>104892.97378675368</v>
      </c>
      <c r="IX329" s="54">
        <f t="shared" ca="1" si="1078"/>
        <v>67422.102652165195</v>
      </c>
      <c r="IY329" s="54">
        <f t="shared" ca="1" si="1078"/>
        <v>41208.216709797925</v>
      </c>
      <c r="IZ329" s="54">
        <f t="shared" ca="1" si="1078"/>
        <v>-1191.4622614066648</v>
      </c>
      <c r="JA329" s="54">
        <f t="shared" ca="1" si="1078"/>
        <v>32369.19536096523</v>
      </c>
      <c r="JB329" s="54">
        <f t="shared" ca="1" si="1078"/>
        <v>36273.913867307157</v>
      </c>
      <c r="JC329" s="54">
        <f t="shared" ca="1" si="1078"/>
        <v>80337.34567962712</v>
      </c>
      <c r="JD329" s="54">
        <f t="shared" ca="1" si="1078"/>
        <v>101983.29397470738</v>
      </c>
      <c r="JE329" s="54">
        <f t="shared" ca="1" si="1078"/>
        <v>112821.4759577245</v>
      </c>
      <c r="JF329" s="54">
        <f t="shared" ca="1" si="1078"/>
        <v>127083.1430559211</v>
      </c>
      <c r="JG329" s="54">
        <f t="shared" ca="1" si="1078"/>
        <v>140670.40816153004</v>
      </c>
      <c r="JH329" s="54">
        <f t="shared" ca="1" si="1078"/>
        <v>136309.13068932778</v>
      </c>
      <c r="JI329" s="54">
        <f t="shared" ca="1" si="1078"/>
        <v>108799.7927601243</v>
      </c>
      <c r="JJ329" s="54">
        <f t="shared" ca="1" si="1078"/>
        <v>71757.29491111984</v>
      </c>
      <c r="JK329" s="54">
        <f t="shared" ca="1" si="1078"/>
        <v>45880.876471616735</v>
      </c>
      <c r="JL329" s="54">
        <f t="shared" ca="1" si="1078"/>
        <v>3959.9526271004834</v>
      </c>
      <c r="JM329" s="54">
        <f t="shared" ca="1" si="1078"/>
        <v>37239.198987269177</v>
      </c>
      <c r="JN329" s="54">
        <f t="shared" ca="1" si="1078"/>
        <v>40887.123635699434</v>
      </c>
      <c r="JO329" s="54">
        <f t="shared" ca="1" si="1078"/>
        <v>84866.989165895793</v>
      </c>
      <c r="JP329" s="54">
        <f t="shared" ca="1" si="1078"/>
        <v>106967.77505144355</v>
      </c>
      <c r="JQ329" s="54">
        <f t="shared" ca="1" si="1078"/>
        <v>117167.51845257205</v>
      </c>
      <c r="JR329" s="54">
        <f t="shared" ca="1" si="1078"/>
        <v>131355.49692701444</v>
      </c>
      <c r="JS329" s="54">
        <f t="shared" ca="1" si="1078"/>
        <v>144868.83622975159</v>
      </c>
      <c r="JT329" s="54">
        <f t="shared" ca="1" si="1078"/>
        <v>140629.70947985566</v>
      </c>
      <c r="JU329" s="54">
        <f t="shared" ca="1" si="1078"/>
        <v>113464.56717398675</v>
      </c>
      <c r="JV329" s="54">
        <f t="shared" ca="1" si="1078"/>
        <v>76854.231281736618</v>
      </c>
      <c r="JW329" s="54">
        <f t="shared" ca="1" si="1078"/>
        <v>51320.054447378963</v>
      </c>
      <c r="JX329" s="54">
        <f t="shared" ca="1" si="1078"/>
        <v>9881.3347468519496</v>
      </c>
      <c r="JY329" s="54">
        <f t="shared" ca="1" si="1078"/>
        <v>42890.056993398612</v>
      </c>
      <c r="JZ329" s="54">
        <f t="shared" ca="1" si="1078"/>
        <v>46897.078386627429</v>
      </c>
      <c r="KA329" s="54">
        <f t="shared" ca="1" si="1078"/>
        <v>90197.718478140552</v>
      </c>
      <c r="KB329" s="54">
        <f t="shared" ca="1" si="1078"/>
        <v>112763.31669185305</v>
      </c>
      <c r="KC329" s="54">
        <f t="shared" ca="1" si="1078"/>
        <v>122333.65634530102</v>
      </c>
      <c r="KD329" s="54">
        <f t="shared" ca="1" si="1078"/>
        <v>136457.39976940688</v>
      </c>
      <c r="KE329" s="54">
        <f t="shared" ca="1" si="1078"/>
        <v>149906.35640419263</v>
      </c>
      <c r="KF329" s="54">
        <f t="shared" ca="1" si="1078"/>
        <v>145797.05978075322</v>
      </c>
      <c r="KG329" s="54">
        <f t="shared" ca="1" si="1078"/>
        <v>118981.67115548326</v>
      </c>
      <c r="KH329" s="54">
        <f t="shared" ca="1" si="1078"/>
        <v>82808.269477345661</v>
      </c>
      <c r="KI329" s="54">
        <f t="shared" ca="1" si="1078"/>
        <v>57622.092340329167</v>
      </c>
      <c r="KJ329" s="54">
        <f t="shared" ca="1" si="1078"/>
        <v>16670.033296419108</v>
      </c>
      <c r="KK329" s="54">
        <f t="shared" ca="1" si="1078"/>
        <v>49420.057176808841</v>
      </c>
      <c r="KL329" s="54">
        <f t="shared" ca="1" si="1078"/>
        <v>53491.079035228497</v>
      </c>
      <c r="KM329" s="54">
        <f t="shared" ca="1" si="1078"/>
        <v>96429.756188941159</v>
      </c>
      <c r="KN329" s="54">
        <f t="shared" ca="1" si="1078"/>
        <v>119471.18584818358</v>
      </c>
      <c r="KO329" s="54">
        <f t="shared" ca="1" si="1078"/>
        <v>128422.10208342492</v>
      </c>
      <c r="KP329" s="54">
        <f t="shared" ca="1" si="1078"/>
        <v>142492.07584822993</v>
      </c>
      <c r="KQ329" s="54">
        <f t="shared" ref="KQ329:LT329" ca="1" si="1079">SUM(KQ326:KQ328)</f>
        <v>155887.21493529395</v>
      </c>
      <c r="KR329" s="54">
        <f t="shared" ca="1" si="1079"/>
        <v>151916.47954969906</v>
      </c>
      <c r="KS329" s="54">
        <f t="shared" ca="1" si="1079"/>
        <v>125457.48676754307</v>
      </c>
      <c r="KT329" s="54">
        <f t="shared" ca="1" si="1079"/>
        <v>89726.894882527602</v>
      </c>
      <c r="KU329" s="54">
        <f t="shared" ca="1" si="1079"/>
        <v>31524.687211938679</v>
      </c>
      <c r="KV329" s="54">
        <f t="shared" ca="1" si="1079"/>
        <v>-9268.833999852086</v>
      </c>
      <c r="KW329" s="54">
        <f t="shared" ca="1" si="1079"/>
        <v>22898.333814223024</v>
      </c>
      <c r="KX329" s="54">
        <f t="shared" ca="1" si="1079"/>
        <v>25400.726193819199</v>
      </c>
      <c r="KY329" s="54">
        <f t="shared" ca="1" si="1079"/>
        <v>67634.947208050464</v>
      </c>
      <c r="KZ329" s="54">
        <f t="shared" ca="1" si="1079"/>
        <v>90803.988263076084</v>
      </c>
      <c r="LA329" s="54">
        <f t="shared" ca="1" si="1079"/>
        <v>97480.303907973459</v>
      </c>
      <c r="LB329" s="54">
        <f t="shared" ca="1" si="1079"/>
        <v>111127.43773671667</v>
      </c>
      <c r="LC329" s="54">
        <f t="shared" ca="1" si="1079"/>
        <v>124095.9934208357</v>
      </c>
      <c r="LD329" s="54">
        <f t="shared" ca="1" si="1079"/>
        <v>118583.1889010694</v>
      </c>
      <c r="LE329" s="54">
        <f t="shared" ca="1" si="1079"/>
        <v>92083.217195577978</v>
      </c>
      <c r="LF329" s="54">
        <f t="shared" ca="1" si="1079"/>
        <v>56393.261876417819</v>
      </c>
      <c r="LG329" s="54">
        <f t="shared" ca="1" si="1079"/>
        <v>30209.318414769125</v>
      </c>
      <c r="LH329" s="54">
        <f t="shared" ca="1" si="1079"/>
        <v>-10181.929684488012</v>
      </c>
      <c r="LI329" s="54">
        <f t="shared" ca="1" si="1079"/>
        <v>21655.723376411155</v>
      </c>
      <c r="LJ329" s="54">
        <f t="shared" ca="1" si="1079"/>
        <v>23837.568135390273</v>
      </c>
      <c r="LK329" s="54">
        <f t="shared" ca="1" si="1079"/>
        <v>65947.015379445671</v>
      </c>
      <c r="LL329" s="54">
        <f t="shared" ca="1" si="1079"/>
        <v>89516.827637603565</v>
      </c>
      <c r="LM329" s="54">
        <f t="shared" ca="1" si="1079"/>
        <v>95495.282631910406</v>
      </c>
      <c r="LN329" s="54">
        <f t="shared" ca="1" si="1079"/>
        <v>109010.3664621944</v>
      </c>
      <c r="LO329" s="54">
        <f t="shared" ca="1" si="1079"/>
        <v>121846.03175318695</v>
      </c>
      <c r="LP329" s="54">
        <f t="shared" ca="1" si="1079"/>
        <v>116388.10330895855</v>
      </c>
      <c r="LQ329" s="54">
        <f t="shared" ca="1" si="1079"/>
        <v>90155.717686430333</v>
      </c>
      <c r="LR329" s="54">
        <f t="shared" ca="1" si="1079"/>
        <v>54817.233085771353</v>
      </c>
      <c r="LS329" s="54">
        <f t="shared" ca="1" si="1079"/>
        <v>28897.729869115512</v>
      </c>
      <c r="LT329" s="54">
        <f t="shared" ca="1" si="1079"/>
        <v>-1083729.2082270638</v>
      </c>
      <c r="LU329" s="54"/>
      <c r="LV329" s="54"/>
      <c r="LW329" s="54"/>
      <c r="LX329" s="54"/>
      <c r="LY329" s="54"/>
      <c r="LZ329" s="54"/>
      <c r="MA329" s="54"/>
      <c r="MB329" s="54"/>
      <c r="MC329" s="54"/>
      <c r="MD329" s="54"/>
      <c r="ME329" s="54"/>
      <c r="MF329" s="54"/>
      <c r="MG329" s="54"/>
      <c r="MH329" s="54"/>
      <c r="MI329" s="54"/>
      <c r="MJ329" s="54"/>
      <c r="MK329" s="54"/>
      <c r="ML329" s="54"/>
      <c r="MM329" s="54"/>
      <c r="MN329" s="54"/>
      <c r="MO329" s="54"/>
      <c r="MP329" s="54"/>
      <c r="MQ329" s="54"/>
      <c r="MR329" s="54"/>
      <c r="MS329" s="54"/>
      <c r="MT329" s="54"/>
      <c r="MU329" s="54"/>
      <c r="MV329" s="54"/>
      <c r="MW329" s="54"/>
      <c r="MX329" s="54"/>
      <c r="MY329" s="54"/>
      <c r="MZ329" s="54"/>
      <c r="NA329" s="54"/>
      <c r="NB329" s="54"/>
      <c r="NC329" s="54"/>
      <c r="ND329" s="54"/>
      <c r="NE329" s="54"/>
      <c r="NF329" s="54"/>
      <c r="NG329" s="54"/>
      <c r="NH329" s="54"/>
      <c r="NI329" s="54"/>
      <c r="NJ329" s="54"/>
      <c r="NK329" s="54"/>
      <c r="NL329" s="54"/>
      <c r="NM329" s="54"/>
      <c r="NN329" s="54"/>
      <c r="NO329" s="54"/>
      <c r="NP329" s="54"/>
      <c r="NQ329" s="54"/>
      <c r="NR329" s="54"/>
      <c r="NS329" s="54"/>
      <c r="NT329" s="54"/>
      <c r="NU329" s="54"/>
      <c r="NV329" s="54"/>
      <c r="NW329" s="54"/>
      <c r="NX329" s="54"/>
      <c r="NY329" s="54"/>
      <c r="NZ329" s="54"/>
      <c r="OA329" s="54"/>
      <c r="OB329" s="54"/>
      <c r="OC329" s="54"/>
      <c r="OD329" s="54"/>
      <c r="OE329" s="54"/>
      <c r="OF329" s="54"/>
      <c r="OG329" s="54"/>
      <c r="OH329" s="54"/>
      <c r="OI329" s="54"/>
      <c r="OJ329" s="54"/>
      <c r="OK329" s="54"/>
      <c r="OL329" s="54"/>
      <c r="OM329" s="54"/>
      <c r="ON329" s="54"/>
      <c r="OO329" s="54"/>
      <c r="OP329" s="54"/>
      <c r="OQ329" s="54"/>
      <c r="OR329" s="54"/>
      <c r="OS329" s="54"/>
      <c r="OT329" s="54"/>
      <c r="OU329" s="54"/>
      <c r="OV329" s="54"/>
      <c r="OW329" s="54"/>
      <c r="OX329" s="54"/>
      <c r="OY329" s="54"/>
      <c r="OZ329" s="54"/>
      <c r="PA329" s="54"/>
      <c r="PB329" s="54"/>
      <c r="PC329" s="54"/>
      <c r="PD329" s="54"/>
      <c r="PE329" s="54"/>
      <c r="PF329" s="54"/>
      <c r="PG329" s="54"/>
      <c r="PH329" s="54"/>
      <c r="PI329" s="54"/>
      <c r="PJ329" s="54"/>
      <c r="PK329" s="54"/>
      <c r="PL329" s="54"/>
      <c r="PM329" s="54"/>
      <c r="PN329" s="54"/>
      <c r="PO329" s="54"/>
      <c r="PP329" s="54"/>
      <c r="PQ329" s="54"/>
      <c r="PR329" s="54"/>
      <c r="PS329" s="54"/>
      <c r="PT329" s="54"/>
      <c r="PU329" s="54"/>
      <c r="PV329" s="54"/>
      <c r="PW329" s="54"/>
      <c r="PX329" s="54"/>
      <c r="PY329" s="54"/>
      <c r="PZ329" s="54"/>
      <c r="QA329" s="54"/>
      <c r="QB329" s="54"/>
      <c r="QC329" s="54"/>
      <c r="QD329" s="54"/>
      <c r="QE329" s="54"/>
      <c r="QF329" s="54"/>
      <c r="QG329" s="54"/>
      <c r="QH329" s="54"/>
      <c r="QI329" s="54"/>
      <c r="QJ329" s="54"/>
      <c r="QK329" s="54"/>
      <c r="QL329" s="54"/>
      <c r="QM329" s="54"/>
      <c r="QN329" s="54"/>
      <c r="QO329" s="54"/>
      <c r="QP329" s="54"/>
      <c r="QQ329" s="54"/>
      <c r="QR329" s="54"/>
      <c r="QS329" s="54"/>
      <c r="QT329" s="54"/>
      <c r="QU329" s="54"/>
    </row>
    <row r="330" spans="1:463" ht="15" customHeight="1" outlineLevel="1">
      <c r="C330" s="97" t="s">
        <v>560</v>
      </c>
      <c r="D330" s="37"/>
      <c r="E330" s="43" t="s">
        <v>95</v>
      </c>
      <c r="F330" s="37"/>
      <c r="H330" s="66">
        <f t="shared" ca="1" si="1055"/>
        <v>-8337238.4063932821</v>
      </c>
      <c r="I330" s="38">
        <f t="shared" ref="I330:AV330" si="1080">I344</f>
        <v>0</v>
      </c>
      <c r="J330" s="38">
        <f t="shared" si="1080"/>
        <v>0</v>
      </c>
      <c r="K330" s="38">
        <f t="shared" si="1080"/>
        <v>0</v>
      </c>
      <c r="L330" s="38">
        <f t="shared" si="1080"/>
        <v>0</v>
      </c>
      <c r="M330" s="38">
        <f t="shared" si="1080"/>
        <v>0</v>
      </c>
      <c r="N330" s="38">
        <f t="shared" si="1080"/>
        <v>0</v>
      </c>
      <c r="O330" s="38">
        <f t="shared" si="1080"/>
        <v>0</v>
      </c>
      <c r="P330" s="38">
        <f t="shared" si="1080"/>
        <v>0</v>
      </c>
      <c r="Q330" s="38">
        <f t="shared" si="1080"/>
        <v>0</v>
      </c>
      <c r="R330" s="38">
        <f t="shared" si="1080"/>
        <v>0</v>
      </c>
      <c r="S330" s="38">
        <f t="shared" si="1080"/>
        <v>0</v>
      </c>
      <c r="T330" s="38">
        <f t="shared" si="1080"/>
        <v>0</v>
      </c>
      <c r="U330" s="38">
        <f t="shared" si="1080"/>
        <v>0</v>
      </c>
      <c r="V330" s="38">
        <f t="shared" si="1080"/>
        <v>0</v>
      </c>
      <c r="W330" s="38">
        <f t="shared" si="1080"/>
        <v>0</v>
      </c>
      <c r="X330" s="38">
        <f t="shared" si="1080"/>
        <v>0</v>
      </c>
      <c r="Y330" s="38">
        <f t="shared" si="1080"/>
        <v>0</v>
      </c>
      <c r="Z330" s="38">
        <f t="shared" si="1080"/>
        <v>0</v>
      </c>
      <c r="AA330" s="38">
        <f t="shared" si="1080"/>
        <v>0</v>
      </c>
      <c r="AB330" s="38">
        <f t="shared" si="1080"/>
        <v>0</v>
      </c>
      <c r="AC330" s="38">
        <f t="shared" si="1080"/>
        <v>0</v>
      </c>
      <c r="AD330" s="38">
        <f t="shared" si="1080"/>
        <v>0</v>
      </c>
      <c r="AE330" s="38">
        <f t="shared" si="1080"/>
        <v>0</v>
      </c>
      <c r="AF330" s="38">
        <f t="shared" si="1080"/>
        <v>0</v>
      </c>
      <c r="AG330" s="38">
        <f t="shared" ca="1" si="1080"/>
        <v>0</v>
      </c>
      <c r="AH330" s="38">
        <f t="shared" ca="1" si="1080"/>
        <v>0</v>
      </c>
      <c r="AI330" s="38">
        <f t="shared" ca="1" si="1080"/>
        <v>0</v>
      </c>
      <c r="AJ330" s="38">
        <f t="shared" ca="1" si="1080"/>
        <v>0</v>
      </c>
      <c r="AK330" s="38">
        <f t="shared" ca="1" si="1080"/>
        <v>0</v>
      </c>
      <c r="AL330" s="38">
        <f t="shared" ca="1" si="1080"/>
        <v>0</v>
      </c>
      <c r="AM330" s="38">
        <f t="shared" ca="1" si="1080"/>
        <v>0</v>
      </c>
      <c r="AN330" s="38">
        <f t="shared" ca="1" si="1080"/>
        <v>0</v>
      </c>
      <c r="AO330" s="38">
        <f t="shared" ca="1" si="1080"/>
        <v>0</v>
      </c>
      <c r="AP330" s="38">
        <f t="shared" ca="1" si="1080"/>
        <v>0</v>
      </c>
      <c r="AQ330" s="38">
        <f t="shared" ca="1" si="1080"/>
        <v>0</v>
      </c>
      <c r="AR330" s="38">
        <f t="shared" ca="1" si="1080"/>
        <v>0</v>
      </c>
      <c r="AS330" s="38">
        <f t="shared" ca="1" si="1080"/>
        <v>0</v>
      </c>
      <c r="AT330" s="38">
        <f t="shared" ca="1" si="1080"/>
        <v>0</v>
      </c>
      <c r="AU330" s="38">
        <f t="shared" ca="1" si="1080"/>
        <v>0</v>
      </c>
      <c r="AV330" s="38">
        <f t="shared" ca="1" si="1080"/>
        <v>0</v>
      </c>
      <c r="AW330" s="38">
        <f t="shared" ref="AW330:DH330" ca="1" si="1081">AW344</f>
        <v>0</v>
      </c>
      <c r="AX330" s="38">
        <f t="shared" ca="1" si="1081"/>
        <v>0</v>
      </c>
      <c r="AY330" s="38">
        <f t="shared" ca="1" si="1081"/>
        <v>0</v>
      </c>
      <c r="AZ330" s="38">
        <f t="shared" ca="1" si="1081"/>
        <v>0</v>
      </c>
      <c r="BA330" s="38">
        <f t="shared" ca="1" si="1081"/>
        <v>0</v>
      </c>
      <c r="BB330" s="38">
        <f t="shared" ca="1" si="1081"/>
        <v>0</v>
      </c>
      <c r="BC330" s="38">
        <f t="shared" ca="1" si="1081"/>
        <v>0</v>
      </c>
      <c r="BD330" s="38">
        <f t="shared" ca="1" si="1081"/>
        <v>0</v>
      </c>
      <c r="BE330" s="38">
        <f t="shared" ca="1" si="1081"/>
        <v>0</v>
      </c>
      <c r="BF330" s="38">
        <f t="shared" ca="1" si="1081"/>
        <v>0</v>
      </c>
      <c r="BG330" s="38">
        <f t="shared" ca="1" si="1081"/>
        <v>0</v>
      </c>
      <c r="BH330" s="38">
        <f t="shared" ca="1" si="1081"/>
        <v>0</v>
      </c>
      <c r="BI330" s="38">
        <f t="shared" ca="1" si="1081"/>
        <v>0</v>
      </c>
      <c r="BJ330" s="38">
        <f t="shared" ca="1" si="1081"/>
        <v>0</v>
      </c>
      <c r="BK330" s="38">
        <f t="shared" ca="1" si="1081"/>
        <v>0</v>
      </c>
      <c r="BL330" s="38">
        <f t="shared" ca="1" si="1081"/>
        <v>0</v>
      </c>
      <c r="BM330" s="38">
        <f t="shared" ca="1" si="1081"/>
        <v>0</v>
      </c>
      <c r="BN330" s="38">
        <f t="shared" ca="1" si="1081"/>
        <v>0</v>
      </c>
      <c r="BO330" s="38">
        <f t="shared" ca="1" si="1081"/>
        <v>0</v>
      </c>
      <c r="BP330" s="38">
        <f t="shared" ca="1" si="1081"/>
        <v>0</v>
      </c>
      <c r="BQ330" s="38">
        <f t="shared" ca="1" si="1081"/>
        <v>0</v>
      </c>
      <c r="BR330" s="38">
        <f t="shared" ca="1" si="1081"/>
        <v>0</v>
      </c>
      <c r="BS330" s="38">
        <f t="shared" ca="1" si="1081"/>
        <v>0</v>
      </c>
      <c r="BT330" s="38">
        <f t="shared" ca="1" si="1081"/>
        <v>0</v>
      </c>
      <c r="BU330" s="38">
        <f t="shared" ca="1" si="1081"/>
        <v>0</v>
      </c>
      <c r="BV330" s="38">
        <f t="shared" ca="1" si="1081"/>
        <v>0</v>
      </c>
      <c r="BW330" s="38">
        <f t="shared" ca="1" si="1081"/>
        <v>0</v>
      </c>
      <c r="BX330" s="38">
        <f t="shared" ca="1" si="1081"/>
        <v>0</v>
      </c>
      <c r="BY330" s="38">
        <f t="shared" ca="1" si="1081"/>
        <v>0</v>
      </c>
      <c r="BZ330" s="38">
        <f t="shared" ca="1" si="1081"/>
        <v>0</v>
      </c>
      <c r="CA330" s="38">
        <f t="shared" ca="1" si="1081"/>
        <v>0</v>
      </c>
      <c r="CB330" s="38">
        <f t="shared" ca="1" si="1081"/>
        <v>0</v>
      </c>
      <c r="CC330" s="38">
        <f t="shared" ca="1" si="1081"/>
        <v>0</v>
      </c>
      <c r="CD330" s="38">
        <f t="shared" ca="1" si="1081"/>
        <v>0</v>
      </c>
      <c r="CE330" s="38">
        <f t="shared" ca="1" si="1081"/>
        <v>0</v>
      </c>
      <c r="CF330" s="38">
        <f t="shared" ca="1" si="1081"/>
        <v>0</v>
      </c>
      <c r="CG330" s="38">
        <f t="shared" ca="1" si="1081"/>
        <v>0</v>
      </c>
      <c r="CH330" s="38">
        <f t="shared" ca="1" si="1081"/>
        <v>0</v>
      </c>
      <c r="CI330" s="38">
        <f t="shared" ca="1" si="1081"/>
        <v>0</v>
      </c>
      <c r="CJ330" s="38">
        <f t="shared" ca="1" si="1081"/>
        <v>0</v>
      </c>
      <c r="CK330" s="38">
        <f t="shared" ca="1" si="1081"/>
        <v>0</v>
      </c>
      <c r="CL330" s="38">
        <f t="shared" ca="1" si="1081"/>
        <v>0</v>
      </c>
      <c r="CM330" s="38">
        <f t="shared" ca="1" si="1081"/>
        <v>0</v>
      </c>
      <c r="CN330" s="38">
        <f t="shared" ca="1" si="1081"/>
        <v>0</v>
      </c>
      <c r="CO330" s="38">
        <f t="shared" ca="1" si="1081"/>
        <v>0</v>
      </c>
      <c r="CP330" s="38">
        <f t="shared" ca="1" si="1081"/>
        <v>0</v>
      </c>
      <c r="CQ330" s="38">
        <f t="shared" ca="1" si="1081"/>
        <v>0</v>
      </c>
      <c r="CR330" s="38">
        <f t="shared" ca="1" si="1081"/>
        <v>0</v>
      </c>
      <c r="CS330" s="38">
        <f t="shared" ca="1" si="1081"/>
        <v>0</v>
      </c>
      <c r="CT330" s="38">
        <f t="shared" ca="1" si="1081"/>
        <v>0</v>
      </c>
      <c r="CU330" s="38">
        <f t="shared" ca="1" si="1081"/>
        <v>0</v>
      </c>
      <c r="CV330" s="38">
        <f t="shared" ca="1" si="1081"/>
        <v>0</v>
      </c>
      <c r="CW330" s="38">
        <f t="shared" ca="1" si="1081"/>
        <v>0</v>
      </c>
      <c r="CX330" s="38">
        <f t="shared" ca="1" si="1081"/>
        <v>0</v>
      </c>
      <c r="CY330" s="38">
        <f t="shared" ca="1" si="1081"/>
        <v>0</v>
      </c>
      <c r="CZ330" s="38">
        <f t="shared" ca="1" si="1081"/>
        <v>0</v>
      </c>
      <c r="DA330" s="38">
        <f t="shared" ca="1" si="1081"/>
        <v>0</v>
      </c>
      <c r="DB330" s="38">
        <f t="shared" ca="1" si="1081"/>
        <v>0</v>
      </c>
      <c r="DC330" s="38">
        <f t="shared" ca="1" si="1081"/>
        <v>0</v>
      </c>
      <c r="DD330" s="38">
        <f t="shared" ca="1" si="1081"/>
        <v>0</v>
      </c>
      <c r="DE330" s="38">
        <f t="shared" ca="1" si="1081"/>
        <v>0</v>
      </c>
      <c r="DF330" s="38">
        <f t="shared" ca="1" si="1081"/>
        <v>0</v>
      </c>
      <c r="DG330" s="38">
        <f t="shared" ca="1" si="1081"/>
        <v>0</v>
      </c>
      <c r="DH330" s="38">
        <f t="shared" ca="1" si="1081"/>
        <v>0</v>
      </c>
      <c r="DI330" s="38">
        <f t="shared" ref="DI330:FT330" ca="1" si="1082">DI344</f>
        <v>0</v>
      </c>
      <c r="DJ330" s="38">
        <f t="shared" ca="1" si="1082"/>
        <v>0</v>
      </c>
      <c r="DK330" s="38">
        <f t="shared" ca="1" si="1082"/>
        <v>0</v>
      </c>
      <c r="DL330" s="38">
        <f t="shared" ca="1" si="1082"/>
        <v>0</v>
      </c>
      <c r="DM330" s="38">
        <f t="shared" ca="1" si="1082"/>
        <v>0</v>
      </c>
      <c r="DN330" s="38">
        <f t="shared" ca="1" si="1082"/>
        <v>0</v>
      </c>
      <c r="DO330" s="38">
        <f t="shared" ca="1" si="1082"/>
        <v>0</v>
      </c>
      <c r="DP330" s="38">
        <f t="shared" ca="1" si="1082"/>
        <v>0</v>
      </c>
      <c r="DQ330" s="38">
        <f t="shared" ca="1" si="1082"/>
        <v>0</v>
      </c>
      <c r="DR330" s="38">
        <f t="shared" ca="1" si="1082"/>
        <v>0</v>
      </c>
      <c r="DS330" s="38">
        <f t="shared" ca="1" si="1082"/>
        <v>0</v>
      </c>
      <c r="DT330" s="38">
        <f t="shared" ca="1" si="1082"/>
        <v>0</v>
      </c>
      <c r="DU330" s="38">
        <f t="shared" ca="1" si="1082"/>
        <v>0</v>
      </c>
      <c r="DV330" s="38">
        <f t="shared" ca="1" si="1082"/>
        <v>0</v>
      </c>
      <c r="DW330" s="38">
        <f t="shared" ca="1" si="1082"/>
        <v>0</v>
      </c>
      <c r="DX330" s="38">
        <f t="shared" ca="1" si="1082"/>
        <v>0</v>
      </c>
      <c r="DY330" s="38">
        <f t="shared" ca="1" si="1082"/>
        <v>0</v>
      </c>
      <c r="DZ330" s="38">
        <f t="shared" ca="1" si="1082"/>
        <v>0</v>
      </c>
      <c r="EA330" s="38">
        <f t="shared" ca="1" si="1082"/>
        <v>0</v>
      </c>
      <c r="EB330" s="38">
        <f t="shared" ca="1" si="1082"/>
        <v>0</v>
      </c>
      <c r="EC330" s="38">
        <f t="shared" ca="1" si="1082"/>
        <v>0</v>
      </c>
      <c r="ED330" s="38">
        <f t="shared" ca="1" si="1082"/>
        <v>0</v>
      </c>
      <c r="EE330" s="38">
        <f t="shared" ca="1" si="1082"/>
        <v>-1646.39609351939</v>
      </c>
      <c r="EF330" s="38">
        <f t="shared" ca="1" si="1082"/>
        <v>0</v>
      </c>
      <c r="EG330" s="38">
        <f t="shared" ca="1" si="1082"/>
        <v>0</v>
      </c>
      <c r="EH330" s="38">
        <f t="shared" ca="1" si="1082"/>
        <v>0</v>
      </c>
      <c r="EI330" s="38">
        <f t="shared" ca="1" si="1082"/>
        <v>0</v>
      </c>
      <c r="EJ330" s="38">
        <f t="shared" ca="1" si="1082"/>
        <v>0</v>
      </c>
      <c r="EK330" s="38">
        <f t="shared" ca="1" si="1082"/>
        <v>0</v>
      </c>
      <c r="EL330" s="38">
        <f t="shared" ca="1" si="1082"/>
        <v>0</v>
      </c>
      <c r="EM330" s="38">
        <f t="shared" ca="1" si="1082"/>
        <v>0</v>
      </c>
      <c r="EN330" s="38">
        <f t="shared" ca="1" si="1082"/>
        <v>0</v>
      </c>
      <c r="EO330" s="38">
        <f t="shared" ca="1" si="1082"/>
        <v>0</v>
      </c>
      <c r="EP330" s="38">
        <f t="shared" ca="1" si="1082"/>
        <v>0</v>
      </c>
      <c r="EQ330" s="38">
        <f t="shared" ca="1" si="1082"/>
        <v>-3674.6379458468436</v>
      </c>
      <c r="ER330" s="38">
        <f t="shared" ca="1" si="1082"/>
        <v>0</v>
      </c>
      <c r="ES330" s="38">
        <f t="shared" ca="1" si="1082"/>
        <v>0</v>
      </c>
      <c r="ET330" s="38">
        <f t="shared" ca="1" si="1082"/>
        <v>0</v>
      </c>
      <c r="EU330" s="38">
        <f t="shared" ca="1" si="1082"/>
        <v>0</v>
      </c>
      <c r="EV330" s="38">
        <f t="shared" ca="1" si="1082"/>
        <v>0</v>
      </c>
      <c r="EW330" s="38">
        <f t="shared" ca="1" si="1082"/>
        <v>-9234.9664900521529</v>
      </c>
      <c r="EX330" s="38">
        <f t="shared" ca="1" si="1082"/>
        <v>-12937.394466904014</v>
      </c>
      <c r="EY330" s="38">
        <f t="shared" ca="1" si="1082"/>
        <v>-59761.813484606275</v>
      </c>
      <c r="EZ330" s="38">
        <f t="shared" ca="1" si="1082"/>
        <v>-80968.673971558746</v>
      </c>
      <c r="FA330" s="38">
        <f t="shared" ca="1" si="1082"/>
        <v>-93874.645392069826</v>
      </c>
      <c r="FB330" s="38">
        <f t="shared" ca="1" si="1082"/>
        <v>-109557.48188049058</v>
      </c>
      <c r="FC330" s="38">
        <f t="shared" ca="1" si="1082"/>
        <v>-127118.41952486921</v>
      </c>
      <c r="FD330" s="38">
        <f t="shared" ca="1" si="1082"/>
        <v>-120958.78750191309</v>
      </c>
      <c r="FE330" s="38">
        <f t="shared" ca="1" si="1082"/>
        <v>-94211.737017152656</v>
      </c>
      <c r="FF330" s="38">
        <f t="shared" ca="1" si="1082"/>
        <v>-53277.926948710912</v>
      </c>
      <c r="FG330" s="38">
        <f t="shared" ca="1" si="1082"/>
        <v>-25140.282977473333</v>
      </c>
      <c r="FH330" s="38">
        <f t="shared" ca="1" si="1082"/>
        <v>0</v>
      </c>
      <c r="FI330" s="38">
        <f t="shared" ca="1" si="1082"/>
        <v>-12488.172080756187</v>
      </c>
      <c r="FJ330" s="38">
        <f t="shared" ca="1" si="1082"/>
        <v>-16206.571800103477</v>
      </c>
      <c r="FK330" s="38">
        <f t="shared" ca="1" si="1082"/>
        <v>-62753.558674499574</v>
      </c>
      <c r="FL330" s="38">
        <f t="shared" ca="1" si="1082"/>
        <v>-84962.496581920655</v>
      </c>
      <c r="FM330" s="38">
        <f t="shared" ca="1" si="1082"/>
        <v>-96712.783146038273</v>
      </c>
      <c r="FN330" s="38">
        <f t="shared" ca="1" si="1082"/>
        <v>-112342.69327817587</v>
      </c>
      <c r="FO330" s="38">
        <f t="shared" ca="1" si="1082"/>
        <v>-129874.65504965006</v>
      </c>
      <c r="FP330" s="38">
        <f t="shared" ca="1" si="1082"/>
        <v>-123768.43903182918</v>
      </c>
      <c r="FQ330" s="38">
        <f t="shared" ca="1" si="1082"/>
        <v>-96541.527200789627</v>
      </c>
      <c r="FR330" s="38">
        <f t="shared" ca="1" si="1082"/>
        <v>-56040.494657836127</v>
      </c>
      <c r="FS330" s="38">
        <f t="shared" ca="1" si="1082"/>
        <v>-28236.781673669662</v>
      </c>
      <c r="FT330" s="38">
        <f t="shared" ca="1" si="1082"/>
        <v>0</v>
      </c>
      <c r="FU330" s="38">
        <f t="shared" ref="FU330:IF330" ca="1" si="1083">FU344</f>
        <v>-16129.114182547237</v>
      </c>
      <c r="FV330" s="38">
        <f t="shared" ca="1" si="1083"/>
        <v>-19596.089906834553</v>
      </c>
      <c r="FW330" s="38">
        <f t="shared" ca="1" si="1083"/>
        <v>-66144.324632480377</v>
      </c>
      <c r="FX330" s="38">
        <f t="shared" ca="1" si="1083"/>
        <v>-88186.781020506372</v>
      </c>
      <c r="FY330" s="38">
        <f t="shared" ca="1" si="1083"/>
        <v>-99959.713515641924</v>
      </c>
      <c r="FZ330" s="38">
        <f t="shared" ca="1" si="1083"/>
        <v>-115541.5591175544</v>
      </c>
      <c r="GA330" s="38">
        <f t="shared" ca="1" si="1083"/>
        <v>-133049.69588131277</v>
      </c>
      <c r="GB330" s="38">
        <f t="shared" ca="1" si="1083"/>
        <v>-126999.47773240127</v>
      </c>
      <c r="GC330" s="38">
        <f t="shared" ca="1" si="1083"/>
        <v>-99293.493860142597</v>
      </c>
      <c r="GD330" s="38">
        <f t="shared" ca="1" si="1083"/>
        <v>-59224.681998107626</v>
      </c>
      <c r="GE330" s="38">
        <f t="shared" ca="1" si="1083"/>
        <v>-31755.361078103644</v>
      </c>
      <c r="GF330" s="38">
        <f t="shared" ca="1" si="1083"/>
        <v>0</v>
      </c>
      <c r="GG330" s="38">
        <f t="shared" ca="1" si="1083"/>
        <v>-20197.829464171329</v>
      </c>
      <c r="GH330" s="38">
        <f t="shared" ca="1" si="1083"/>
        <v>-23958.376071839371</v>
      </c>
      <c r="GI330" s="38">
        <f t="shared" ca="1" si="1083"/>
        <v>-69974.852912619259</v>
      </c>
      <c r="GJ330" s="38">
        <f t="shared" ca="1" si="1083"/>
        <v>-91856.646196217</v>
      </c>
      <c r="GK330" s="38">
        <f t="shared" ca="1" si="1083"/>
        <v>-103656.90764898482</v>
      </c>
      <c r="GL330" s="38">
        <f t="shared" ca="1" si="1083"/>
        <v>-119195.92307130752</v>
      </c>
      <c r="GM330" s="38">
        <f t="shared" ca="1" si="1083"/>
        <v>-136326.85698923661</v>
      </c>
      <c r="GN330" s="38">
        <f t="shared" ca="1" si="1083"/>
        <v>-130694.51608317938</v>
      </c>
      <c r="GO330" s="38">
        <f t="shared" ca="1" si="1083"/>
        <v>-102510.59026497885</v>
      </c>
      <c r="GP330" s="38">
        <f t="shared" ca="1" si="1083"/>
        <v>-62873.877536535743</v>
      </c>
      <c r="GQ330" s="38">
        <f t="shared" ca="1" si="1083"/>
        <v>-35739.839020346961</v>
      </c>
      <c r="GR330" s="38">
        <f t="shared" ca="1" si="1083"/>
        <v>0</v>
      </c>
      <c r="GS330" s="38">
        <f t="shared" ca="1" si="1083"/>
        <v>-24738.99103853626</v>
      </c>
      <c r="GT330" s="38">
        <f t="shared" ca="1" si="1083"/>
        <v>-28526.487572836366</v>
      </c>
      <c r="GU330" s="38">
        <f t="shared" ca="1" si="1083"/>
        <v>-74290.611176857958</v>
      </c>
      <c r="GV330" s="38">
        <f t="shared" ca="1" si="1083"/>
        <v>-96017.958817035527</v>
      </c>
      <c r="GW330" s="38">
        <f t="shared" ca="1" si="1083"/>
        <v>-107850.65405929458</v>
      </c>
      <c r="GX330" s="38">
        <f t="shared" ca="1" si="1083"/>
        <v>-123352.49246825</v>
      </c>
      <c r="GY330" s="38">
        <f t="shared" ca="1" si="1083"/>
        <v>-139613.75026322601</v>
      </c>
      <c r="GZ330" s="38">
        <f t="shared" ca="1" si="1083"/>
        <v>-134901.12395564039</v>
      </c>
      <c r="HA330" s="38">
        <f t="shared" ca="1" si="1083"/>
        <v>-106240.77432096894</v>
      </c>
      <c r="HB330" s="38">
        <f t="shared" ca="1" si="1083"/>
        <v>-67036.522052610962</v>
      </c>
      <c r="HC330" s="38">
        <f t="shared" ca="1" si="1083"/>
        <v>-40239.133686941161</v>
      </c>
      <c r="HD330" s="38">
        <f t="shared" ca="1" si="1083"/>
        <v>0</v>
      </c>
      <c r="HE330" s="38">
        <f t="shared" ca="1" si="1083"/>
        <v>-29802.470493414214</v>
      </c>
      <c r="HF330" s="38">
        <f t="shared" ca="1" si="1083"/>
        <v>-33621.430606555601</v>
      </c>
      <c r="HG330" s="38">
        <f t="shared" ca="1" si="1083"/>
        <v>-79142.366292392791</v>
      </c>
      <c r="HH330" s="38">
        <f t="shared" ca="1" si="1083"/>
        <v>-100721.93587721973</v>
      </c>
      <c r="HI330" s="38">
        <f t="shared" ca="1" si="1083"/>
        <v>-112592.64301043295</v>
      </c>
      <c r="HJ330" s="38">
        <f t="shared" ca="1" si="1083"/>
        <v>-128063.42840716174</v>
      </c>
      <c r="HK330" s="38">
        <f t="shared" ca="1" si="1083"/>
        <v>-143461.45060839236</v>
      </c>
      <c r="HL330" s="38">
        <f t="shared" ca="1" si="1083"/>
        <v>-139415.14476625345</v>
      </c>
      <c r="HM330" s="38">
        <f t="shared" ca="1" si="1083"/>
        <v>-110537.6162083072</v>
      </c>
      <c r="HN330" s="38">
        <f t="shared" ca="1" si="1083"/>
        <v>-71766.722140457889</v>
      </c>
      <c r="HO330" s="38">
        <f t="shared" ca="1" si="1083"/>
        <v>-45307.883245167817</v>
      </c>
      <c r="HP330" s="38">
        <f t="shared" ca="1" si="1083"/>
        <v>-1458.0786221220369</v>
      </c>
      <c r="HQ330" s="38">
        <f t="shared" ca="1" si="1083"/>
        <v>-35443.969734899809</v>
      </c>
      <c r="HR330" s="38">
        <f t="shared" ca="1" si="1083"/>
        <v>-39025.453644898203</v>
      </c>
      <c r="HS330" s="38">
        <f t="shared" ca="1" si="1083"/>
        <v>-84586.828632234945</v>
      </c>
      <c r="HT330" s="38">
        <f t="shared" ca="1" si="1083"/>
        <v>-106025.79527877602</v>
      </c>
      <c r="HU330" s="38">
        <f t="shared" ca="1" si="1083"/>
        <v>-117940.62352381708</v>
      </c>
      <c r="HV330" s="38">
        <f t="shared" ca="1" si="1083"/>
        <v>-133387.00921175655</v>
      </c>
      <c r="HW330" s="38">
        <f t="shared" ca="1" si="1083"/>
        <v>-147928.6879330099</v>
      </c>
      <c r="HX330" s="38">
        <f t="shared" ca="1" si="1083"/>
        <v>-143994.99817223533</v>
      </c>
      <c r="HY330" s="38">
        <f t="shared" ca="1" si="1083"/>
        <v>-115460.9815638743</v>
      </c>
      <c r="HZ330" s="38">
        <f t="shared" ca="1" si="1083"/>
        <v>-77124.940103303714</v>
      </c>
      <c r="IA330" s="38">
        <f t="shared" ca="1" si="1083"/>
        <v>-51007.14251537314</v>
      </c>
      <c r="IB330" s="38">
        <f t="shared" ca="1" si="1083"/>
        <v>-7643.8339608271472</v>
      </c>
      <c r="IC330" s="38">
        <f t="shared" ca="1" si="1083"/>
        <v>-41725.731414571885</v>
      </c>
      <c r="ID330" s="38">
        <f t="shared" ca="1" si="1083"/>
        <v>-45623.284942312843</v>
      </c>
      <c r="IE330" s="38">
        <f t="shared" ca="1" si="1083"/>
        <v>-90687.376525466141</v>
      </c>
      <c r="IF330" s="38">
        <f t="shared" ca="1" si="1083"/>
        <v>-111993.48739733807</v>
      </c>
      <c r="IG330" s="38">
        <f t="shared" ref="IG330:KP330" ca="1" si="1084">IG344</f>
        <v>-123959.1421323614</v>
      </c>
      <c r="IH330" s="38">
        <f t="shared" ca="1" si="1084"/>
        <v>-139327.08013788212</v>
      </c>
      <c r="II330" s="38">
        <f t="shared" ca="1" si="1084"/>
        <v>-153081.12177708984</v>
      </c>
      <c r="IJ330" s="38">
        <f t="shared" ca="1" si="1084"/>
        <v>-149200.47956163093</v>
      </c>
      <c r="IK330" s="38">
        <f t="shared" ca="1" si="1084"/>
        <v>-121012.98336974774</v>
      </c>
      <c r="IL330" s="38">
        <f t="shared" ca="1" si="1084"/>
        <v>-83113.953397639256</v>
      </c>
      <c r="IM330" s="38">
        <f t="shared" ca="1" si="1084"/>
        <v>-57157.598224800633</v>
      </c>
      <c r="IN330" s="38">
        <f t="shared" ca="1" si="1084"/>
        <v>-14281.713956637019</v>
      </c>
      <c r="IO330" s="38">
        <f t="shared" ca="1" si="1084"/>
        <v>-48133.841445838378</v>
      </c>
      <c r="IP330" s="38">
        <f t="shared" ca="1" si="1084"/>
        <v>-31695.600141292791</v>
      </c>
      <c r="IQ330" s="38">
        <f t="shared" ca="1" si="1084"/>
        <v>-76519.877097868623</v>
      </c>
      <c r="IR330" s="38">
        <f t="shared" ca="1" si="1084"/>
        <v>-97720.031501895079</v>
      </c>
      <c r="IS330" s="38">
        <f t="shared" ca="1" si="1084"/>
        <v>-108962.87664440089</v>
      </c>
      <c r="IT330" s="38">
        <f t="shared" ca="1" si="1084"/>
        <v>-123548.76881127217</v>
      </c>
      <c r="IU330" s="38">
        <f t="shared" ca="1" si="1084"/>
        <v>-137218.59757496178</v>
      </c>
      <c r="IV330" s="38">
        <f t="shared" ca="1" si="1084"/>
        <v>-132741.91475393856</v>
      </c>
      <c r="IW330" s="38">
        <f t="shared" ca="1" si="1084"/>
        <v>-65462.940618019667</v>
      </c>
      <c r="IX330" s="38">
        <f t="shared" ca="1" si="1084"/>
        <v>0</v>
      </c>
      <c r="IY330" s="38">
        <f t="shared" ca="1" si="1084"/>
        <v>0</v>
      </c>
      <c r="IZ330" s="38">
        <f t="shared" ca="1" si="1084"/>
        <v>0</v>
      </c>
      <c r="JA330" s="38">
        <f t="shared" ca="1" si="1084"/>
        <v>-1191.4622614066648</v>
      </c>
      <c r="JB330" s="38">
        <f t="shared" ca="1" si="1084"/>
        <v>0</v>
      </c>
      <c r="JC330" s="38">
        <f t="shared" ca="1" si="1084"/>
        <v>0</v>
      </c>
      <c r="JD330" s="38">
        <f t="shared" ca="1" si="1084"/>
        <v>0</v>
      </c>
      <c r="JE330" s="38">
        <f t="shared" ca="1" si="1084"/>
        <v>0</v>
      </c>
      <c r="JF330" s="38">
        <f t="shared" ca="1" si="1084"/>
        <v>0</v>
      </c>
      <c r="JG330" s="38">
        <f t="shared" ca="1" si="1084"/>
        <v>0</v>
      </c>
      <c r="JH330" s="38">
        <f t="shared" ca="1" si="1084"/>
        <v>0</v>
      </c>
      <c r="JI330" s="38">
        <f t="shared" ca="1" si="1084"/>
        <v>0</v>
      </c>
      <c r="JJ330" s="38">
        <f t="shared" ca="1" si="1084"/>
        <v>0</v>
      </c>
      <c r="JK330" s="38">
        <f t="shared" ca="1" si="1084"/>
        <v>0</v>
      </c>
      <c r="JL330" s="38">
        <f t="shared" ca="1" si="1084"/>
        <v>0</v>
      </c>
      <c r="JM330" s="38">
        <f t="shared" ca="1" si="1084"/>
        <v>0</v>
      </c>
      <c r="JN330" s="38">
        <f t="shared" ca="1" si="1084"/>
        <v>0</v>
      </c>
      <c r="JO330" s="38">
        <f t="shared" ca="1" si="1084"/>
        <v>0</v>
      </c>
      <c r="JP330" s="38">
        <f t="shared" ca="1" si="1084"/>
        <v>0</v>
      </c>
      <c r="JQ330" s="38">
        <f t="shared" ca="1" si="1084"/>
        <v>0</v>
      </c>
      <c r="JR330" s="38">
        <f t="shared" ca="1" si="1084"/>
        <v>0</v>
      </c>
      <c r="JS330" s="38">
        <f t="shared" ca="1" si="1084"/>
        <v>0</v>
      </c>
      <c r="JT330" s="38">
        <f t="shared" ca="1" si="1084"/>
        <v>0</v>
      </c>
      <c r="JU330" s="38">
        <f t="shared" ca="1" si="1084"/>
        <v>0</v>
      </c>
      <c r="JV330" s="38">
        <f t="shared" ca="1" si="1084"/>
        <v>0</v>
      </c>
      <c r="JW330" s="38">
        <f t="shared" ca="1" si="1084"/>
        <v>0</v>
      </c>
      <c r="JX330" s="38">
        <f t="shared" ca="1" si="1084"/>
        <v>0</v>
      </c>
      <c r="JY330" s="38">
        <f t="shared" ca="1" si="1084"/>
        <v>0</v>
      </c>
      <c r="JZ330" s="38">
        <f t="shared" ca="1" si="1084"/>
        <v>0</v>
      </c>
      <c r="KA330" s="38">
        <f t="shared" ca="1" si="1084"/>
        <v>0</v>
      </c>
      <c r="KB330" s="38">
        <f t="shared" ca="1" si="1084"/>
        <v>0</v>
      </c>
      <c r="KC330" s="38">
        <f t="shared" ca="1" si="1084"/>
        <v>0</v>
      </c>
      <c r="KD330" s="38">
        <f t="shared" ca="1" si="1084"/>
        <v>0</v>
      </c>
      <c r="KE330" s="38">
        <f t="shared" ca="1" si="1084"/>
        <v>0</v>
      </c>
      <c r="KF330" s="38">
        <f t="shared" ca="1" si="1084"/>
        <v>0</v>
      </c>
      <c r="KG330" s="38">
        <f t="shared" ca="1" si="1084"/>
        <v>0</v>
      </c>
      <c r="KH330" s="38">
        <f t="shared" ca="1" si="1084"/>
        <v>0</v>
      </c>
      <c r="KI330" s="38">
        <f t="shared" ca="1" si="1084"/>
        <v>0</v>
      </c>
      <c r="KJ330" s="38">
        <f t="shared" ca="1" si="1084"/>
        <v>0</v>
      </c>
      <c r="KK330" s="38">
        <f t="shared" ca="1" si="1084"/>
        <v>0</v>
      </c>
      <c r="KL330" s="38">
        <f t="shared" ca="1" si="1084"/>
        <v>0</v>
      </c>
      <c r="KM330" s="38">
        <f t="shared" ca="1" si="1084"/>
        <v>0</v>
      </c>
      <c r="KN330" s="38">
        <f t="shared" ca="1" si="1084"/>
        <v>0</v>
      </c>
      <c r="KO330" s="38">
        <f t="shared" ca="1" si="1084"/>
        <v>0</v>
      </c>
      <c r="KP330" s="38">
        <f t="shared" ca="1" si="1084"/>
        <v>0</v>
      </c>
      <c r="KQ330" s="38">
        <f t="shared" ref="KQ330:LT330" ca="1" si="1085">KQ344</f>
        <v>0</v>
      </c>
      <c r="KR330" s="38">
        <f t="shared" ca="1" si="1085"/>
        <v>0</v>
      </c>
      <c r="KS330" s="38">
        <f t="shared" ca="1" si="1085"/>
        <v>0</v>
      </c>
      <c r="KT330" s="38">
        <f t="shared" ca="1" si="1085"/>
        <v>0</v>
      </c>
      <c r="KU330" s="38">
        <f t="shared" ca="1" si="1085"/>
        <v>0</v>
      </c>
      <c r="KV330" s="38">
        <f t="shared" ca="1" si="1085"/>
        <v>0</v>
      </c>
      <c r="KW330" s="38">
        <f t="shared" ca="1" si="1085"/>
        <v>-9268.833999852086</v>
      </c>
      <c r="KX330" s="38">
        <f t="shared" ca="1" si="1085"/>
        <v>0</v>
      </c>
      <c r="KY330" s="38">
        <f t="shared" ca="1" si="1085"/>
        <v>0</v>
      </c>
      <c r="KZ330" s="38">
        <f t="shared" ca="1" si="1085"/>
        <v>0</v>
      </c>
      <c r="LA330" s="38">
        <f t="shared" ca="1" si="1085"/>
        <v>0</v>
      </c>
      <c r="LB330" s="38">
        <f t="shared" ca="1" si="1085"/>
        <v>0</v>
      </c>
      <c r="LC330" s="38">
        <f t="shared" ca="1" si="1085"/>
        <v>0</v>
      </c>
      <c r="LD330" s="38">
        <f t="shared" ca="1" si="1085"/>
        <v>0</v>
      </c>
      <c r="LE330" s="38">
        <f t="shared" ca="1" si="1085"/>
        <v>0</v>
      </c>
      <c r="LF330" s="38">
        <f t="shared" ca="1" si="1085"/>
        <v>0</v>
      </c>
      <c r="LG330" s="38">
        <f t="shared" ca="1" si="1085"/>
        <v>0</v>
      </c>
      <c r="LH330" s="38">
        <f t="shared" ca="1" si="1085"/>
        <v>0</v>
      </c>
      <c r="LI330" s="38">
        <f t="shared" ca="1" si="1085"/>
        <v>-10181.929684488012</v>
      </c>
      <c r="LJ330" s="38">
        <f t="shared" ca="1" si="1085"/>
        <v>0</v>
      </c>
      <c r="LK330" s="38">
        <f t="shared" ca="1" si="1085"/>
        <v>0</v>
      </c>
      <c r="LL330" s="38">
        <f t="shared" ca="1" si="1085"/>
        <v>0</v>
      </c>
      <c r="LM330" s="38">
        <f t="shared" ca="1" si="1085"/>
        <v>0</v>
      </c>
      <c r="LN330" s="38">
        <f t="shared" ca="1" si="1085"/>
        <v>0</v>
      </c>
      <c r="LO330" s="38">
        <f t="shared" ca="1" si="1085"/>
        <v>0</v>
      </c>
      <c r="LP330" s="38">
        <f t="shared" ca="1" si="1085"/>
        <v>0</v>
      </c>
      <c r="LQ330" s="38">
        <f t="shared" ca="1" si="1085"/>
        <v>0</v>
      </c>
      <c r="LR330" s="38">
        <f t="shared" ca="1" si="1085"/>
        <v>0</v>
      </c>
      <c r="LS330" s="38">
        <f t="shared" ca="1" si="1085"/>
        <v>0</v>
      </c>
      <c r="LT330" s="38">
        <f t="shared" ca="1" si="1085"/>
        <v>0</v>
      </c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38"/>
      <c r="NM330" s="38"/>
      <c r="NN330" s="38"/>
      <c r="NO330" s="38"/>
      <c r="NP330" s="38"/>
      <c r="NQ330" s="38"/>
      <c r="NR330" s="38"/>
      <c r="NS330" s="38"/>
      <c r="NT330" s="38"/>
      <c r="NU330" s="38"/>
      <c r="NV330" s="38"/>
      <c r="NW330" s="38"/>
      <c r="NX330" s="38"/>
      <c r="NY330" s="38"/>
      <c r="NZ330" s="38"/>
      <c r="OA330" s="38"/>
      <c r="OB330" s="38"/>
      <c r="OC330" s="38"/>
      <c r="OD330" s="38"/>
      <c r="OE330" s="38"/>
      <c r="OF330" s="38"/>
      <c r="OG330" s="38"/>
      <c r="OH330" s="38"/>
      <c r="OI330" s="38"/>
      <c r="OJ330" s="38"/>
      <c r="OK330" s="38"/>
      <c r="OL330" s="38"/>
      <c r="OM330" s="38"/>
      <c r="ON330" s="38"/>
      <c r="OO330" s="38"/>
      <c r="OP330" s="38"/>
      <c r="OQ330" s="38"/>
      <c r="OR330" s="38"/>
      <c r="OS330" s="38"/>
      <c r="OT330" s="38"/>
      <c r="OU330" s="38"/>
      <c r="OV330" s="38"/>
      <c r="OW330" s="38"/>
      <c r="OX330" s="38"/>
      <c r="OY330" s="38"/>
      <c r="OZ330" s="38"/>
      <c r="PA330" s="38"/>
      <c r="PB330" s="38"/>
      <c r="PC330" s="38"/>
      <c r="PD330" s="38"/>
      <c r="PE330" s="38"/>
      <c r="PF330" s="38"/>
      <c r="PG330" s="38"/>
      <c r="PH330" s="38"/>
      <c r="PI330" s="38"/>
      <c r="PJ330" s="38"/>
      <c r="PK330" s="38"/>
      <c r="PL330" s="38"/>
      <c r="PM330" s="38"/>
      <c r="PN330" s="38"/>
      <c r="PO330" s="38"/>
      <c r="PP330" s="38"/>
      <c r="PQ330" s="38"/>
      <c r="PR330" s="38"/>
      <c r="PS330" s="38"/>
      <c r="PT330" s="38"/>
      <c r="PU330" s="38"/>
      <c r="PV330" s="38"/>
      <c r="PW330" s="38"/>
      <c r="PX330" s="38"/>
      <c r="PY330" s="38"/>
      <c r="PZ330" s="38"/>
      <c r="QA330" s="38"/>
      <c r="QB330" s="38"/>
      <c r="QC330" s="38"/>
      <c r="QD330" s="38"/>
      <c r="QE330" s="38"/>
      <c r="QF330" s="38"/>
      <c r="QG330" s="38"/>
      <c r="QH330" s="38"/>
      <c r="QI330" s="38"/>
      <c r="QJ330" s="38"/>
      <c r="QK330" s="38"/>
      <c r="QL330" s="38"/>
      <c r="QM330" s="38"/>
      <c r="QN330" s="38"/>
      <c r="QO330" s="38"/>
      <c r="QP330" s="38"/>
      <c r="QQ330" s="38"/>
      <c r="QR330" s="38"/>
      <c r="QS330" s="38"/>
      <c r="QT330" s="38"/>
      <c r="QU330" s="38"/>
    </row>
    <row r="331" spans="1:463" ht="15" customHeight="1" outlineLevel="1">
      <c r="C331" s="15" t="s">
        <v>561</v>
      </c>
      <c r="E331" s="44" t="s">
        <v>95</v>
      </c>
      <c r="H331" s="99">
        <f t="shared" ca="1" si="1055"/>
        <v>6103008.830587496</v>
      </c>
      <c r="I331" s="54">
        <f t="shared" ref="I331:AV331" si="1086">IF(I329&lt;0, 0, SUM(I329:I330))</f>
        <v>0</v>
      </c>
      <c r="J331" s="54">
        <f t="shared" si="1086"/>
        <v>0</v>
      </c>
      <c r="K331" s="54">
        <f t="shared" si="1086"/>
        <v>0</v>
      </c>
      <c r="L331" s="54">
        <f t="shared" si="1086"/>
        <v>0</v>
      </c>
      <c r="M331" s="54">
        <f t="shared" si="1086"/>
        <v>0</v>
      </c>
      <c r="N331" s="54">
        <f t="shared" si="1086"/>
        <v>0</v>
      </c>
      <c r="O331" s="54">
        <f t="shared" si="1086"/>
        <v>0</v>
      </c>
      <c r="P331" s="54">
        <f t="shared" si="1086"/>
        <v>0</v>
      </c>
      <c r="Q331" s="54">
        <f t="shared" si="1086"/>
        <v>0</v>
      </c>
      <c r="R331" s="54">
        <f t="shared" si="1086"/>
        <v>0</v>
      </c>
      <c r="S331" s="54">
        <f t="shared" si="1086"/>
        <v>0</v>
      </c>
      <c r="T331" s="54">
        <f t="shared" si="1086"/>
        <v>0</v>
      </c>
      <c r="U331" s="54">
        <f t="shared" si="1086"/>
        <v>0</v>
      </c>
      <c r="V331" s="54">
        <f t="shared" si="1086"/>
        <v>0</v>
      </c>
      <c r="W331" s="54">
        <f t="shared" si="1086"/>
        <v>0</v>
      </c>
      <c r="X331" s="54">
        <f t="shared" si="1086"/>
        <v>0</v>
      </c>
      <c r="Y331" s="54">
        <f t="shared" si="1086"/>
        <v>0</v>
      </c>
      <c r="Z331" s="54">
        <f t="shared" si="1086"/>
        <v>0</v>
      </c>
      <c r="AA331" s="54">
        <f t="shared" si="1086"/>
        <v>0</v>
      </c>
      <c r="AB331" s="54">
        <f t="shared" si="1086"/>
        <v>0</v>
      </c>
      <c r="AC331" s="54">
        <f t="shared" si="1086"/>
        <v>0</v>
      </c>
      <c r="AD331" s="54">
        <f t="shared" si="1086"/>
        <v>0</v>
      </c>
      <c r="AE331" s="54">
        <f t="shared" si="1086"/>
        <v>0</v>
      </c>
      <c r="AF331" s="54">
        <f t="shared" si="1086"/>
        <v>0</v>
      </c>
      <c r="AG331" s="54">
        <f t="shared" ca="1" si="1086"/>
        <v>0</v>
      </c>
      <c r="AH331" s="54">
        <f t="shared" ca="1" si="1086"/>
        <v>0</v>
      </c>
      <c r="AI331" s="54">
        <f t="shared" ca="1" si="1086"/>
        <v>0</v>
      </c>
      <c r="AJ331" s="54">
        <f t="shared" ca="1" si="1086"/>
        <v>0</v>
      </c>
      <c r="AK331" s="54">
        <f t="shared" ca="1" si="1086"/>
        <v>0</v>
      </c>
      <c r="AL331" s="54">
        <f t="shared" ca="1" si="1086"/>
        <v>0</v>
      </c>
      <c r="AM331" s="54">
        <f t="shared" ca="1" si="1086"/>
        <v>0</v>
      </c>
      <c r="AN331" s="54">
        <f t="shared" ca="1" si="1086"/>
        <v>0</v>
      </c>
      <c r="AO331" s="54">
        <f t="shared" ca="1" si="1086"/>
        <v>0</v>
      </c>
      <c r="AP331" s="54">
        <f t="shared" ca="1" si="1086"/>
        <v>0</v>
      </c>
      <c r="AQ331" s="54">
        <f t="shared" ca="1" si="1086"/>
        <v>0</v>
      </c>
      <c r="AR331" s="54">
        <f t="shared" ca="1" si="1086"/>
        <v>0</v>
      </c>
      <c r="AS331" s="54">
        <f t="shared" ca="1" si="1086"/>
        <v>0</v>
      </c>
      <c r="AT331" s="54">
        <f t="shared" ca="1" si="1086"/>
        <v>0</v>
      </c>
      <c r="AU331" s="54">
        <f t="shared" ca="1" si="1086"/>
        <v>0</v>
      </c>
      <c r="AV331" s="54">
        <f t="shared" ca="1" si="1086"/>
        <v>0</v>
      </c>
      <c r="AW331" s="54">
        <f t="shared" ref="AW331:DH331" ca="1" si="1087">IF(AW329&lt;0, 0, SUM(AW329:AW330))</f>
        <v>0</v>
      </c>
      <c r="AX331" s="54">
        <f t="shared" ca="1" si="1087"/>
        <v>0</v>
      </c>
      <c r="AY331" s="54">
        <f t="shared" ca="1" si="1087"/>
        <v>0</v>
      </c>
      <c r="AZ331" s="54">
        <f t="shared" ca="1" si="1087"/>
        <v>0</v>
      </c>
      <c r="BA331" s="54">
        <f t="shared" ca="1" si="1087"/>
        <v>0</v>
      </c>
      <c r="BB331" s="54">
        <f t="shared" ca="1" si="1087"/>
        <v>0</v>
      </c>
      <c r="BC331" s="54">
        <f t="shared" ca="1" si="1087"/>
        <v>0</v>
      </c>
      <c r="BD331" s="54">
        <f t="shared" ca="1" si="1087"/>
        <v>0</v>
      </c>
      <c r="BE331" s="54">
        <f t="shared" ca="1" si="1087"/>
        <v>0</v>
      </c>
      <c r="BF331" s="54">
        <f t="shared" ca="1" si="1087"/>
        <v>0</v>
      </c>
      <c r="BG331" s="54">
        <f t="shared" ca="1" si="1087"/>
        <v>0</v>
      </c>
      <c r="BH331" s="54">
        <f t="shared" ca="1" si="1087"/>
        <v>0</v>
      </c>
      <c r="BI331" s="54">
        <f t="shared" ca="1" si="1087"/>
        <v>0</v>
      </c>
      <c r="BJ331" s="54">
        <f t="shared" ca="1" si="1087"/>
        <v>0</v>
      </c>
      <c r="BK331" s="54">
        <f t="shared" ca="1" si="1087"/>
        <v>0</v>
      </c>
      <c r="BL331" s="54">
        <f t="shared" ca="1" si="1087"/>
        <v>0</v>
      </c>
      <c r="BM331" s="54">
        <f t="shared" ca="1" si="1087"/>
        <v>0</v>
      </c>
      <c r="BN331" s="54">
        <f t="shared" ca="1" si="1087"/>
        <v>0</v>
      </c>
      <c r="BO331" s="54">
        <f t="shared" ca="1" si="1087"/>
        <v>0</v>
      </c>
      <c r="BP331" s="54">
        <f t="shared" ca="1" si="1087"/>
        <v>0</v>
      </c>
      <c r="BQ331" s="54">
        <f t="shared" ca="1" si="1087"/>
        <v>0</v>
      </c>
      <c r="BR331" s="54">
        <f t="shared" ca="1" si="1087"/>
        <v>0</v>
      </c>
      <c r="BS331" s="54">
        <f t="shared" ca="1" si="1087"/>
        <v>0</v>
      </c>
      <c r="BT331" s="54">
        <f t="shared" ca="1" si="1087"/>
        <v>0</v>
      </c>
      <c r="BU331" s="54">
        <f t="shared" ca="1" si="1087"/>
        <v>0</v>
      </c>
      <c r="BV331" s="54">
        <f t="shared" ca="1" si="1087"/>
        <v>0</v>
      </c>
      <c r="BW331" s="54">
        <f t="shared" ca="1" si="1087"/>
        <v>0</v>
      </c>
      <c r="BX331" s="54">
        <f t="shared" ca="1" si="1087"/>
        <v>0</v>
      </c>
      <c r="BY331" s="54">
        <f t="shared" ca="1" si="1087"/>
        <v>0</v>
      </c>
      <c r="BZ331" s="54">
        <f t="shared" ca="1" si="1087"/>
        <v>0</v>
      </c>
      <c r="CA331" s="54">
        <f t="shared" ca="1" si="1087"/>
        <v>0</v>
      </c>
      <c r="CB331" s="54">
        <f t="shared" ca="1" si="1087"/>
        <v>0</v>
      </c>
      <c r="CC331" s="54">
        <f t="shared" ca="1" si="1087"/>
        <v>0</v>
      </c>
      <c r="CD331" s="54">
        <f t="shared" ca="1" si="1087"/>
        <v>0</v>
      </c>
      <c r="CE331" s="54">
        <f t="shared" ca="1" si="1087"/>
        <v>0</v>
      </c>
      <c r="CF331" s="54">
        <f t="shared" ca="1" si="1087"/>
        <v>0</v>
      </c>
      <c r="CG331" s="54">
        <f t="shared" ca="1" si="1087"/>
        <v>0</v>
      </c>
      <c r="CH331" s="54">
        <f t="shared" ca="1" si="1087"/>
        <v>0</v>
      </c>
      <c r="CI331" s="54">
        <f t="shared" ca="1" si="1087"/>
        <v>0</v>
      </c>
      <c r="CJ331" s="54">
        <f t="shared" ca="1" si="1087"/>
        <v>0</v>
      </c>
      <c r="CK331" s="54">
        <f t="shared" ca="1" si="1087"/>
        <v>0</v>
      </c>
      <c r="CL331" s="54">
        <f t="shared" ca="1" si="1087"/>
        <v>0</v>
      </c>
      <c r="CM331" s="54">
        <f t="shared" ca="1" si="1087"/>
        <v>0</v>
      </c>
      <c r="CN331" s="54">
        <f t="shared" ca="1" si="1087"/>
        <v>0</v>
      </c>
      <c r="CO331" s="54">
        <f t="shared" ca="1" si="1087"/>
        <v>0</v>
      </c>
      <c r="CP331" s="54">
        <f t="shared" ca="1" si="1087"/>
        <v>0</v>
      </c>
      <c r="CQ331" s="54">
        <f t="shared" ca="1" si="1087"/>
        <v>0</v>
      </c>
      <c r="CR331" s="54">
        <f t="shared" ca="1" si="1087"/>
        <v>0</v>
      </c>
      <c r="CS331" s="54">
        <f t="shared" ca="1" si="1087"/>
        <v>0</v>
      </c>
      <c r="CT331" s="54">
        <f t="shared" ca="1" si="1087"/>
        <v>0</v>
      </c>
      <c r="CU331" s="54">
        <f t="shared" ca="1" si="1087"/>
        <v>0</v>
      </c>
      <c r="CV331" s="54">
        <f t="shared" ca="1" si="1087"/>
        <v>0</v>
      </c>
      <c r="CW331" s="54">
        <f t="shared" ca="1" si="1087"/>
        <v>0</v>
      </c>
      <c r="CX331" s="54">
        <f t="shared" ca="1" si="1087"/>
        <v>0</v>
      </c>
      <c r="CY331" s="54">
        <f t="shared" ca="1" si="1087"/>
        <v>0</v>
      </c>
      <c r="CZ331" s="54">
        <f t="shared" ca="1" si="1087"/>
        <v>0</v>
      </c>
      <c r="DA331" s="54">
        <f t="shared" ca="1" si="1087"/>
        <v>0</v>
      </c>
      <c r="DB331" s="54">
        <f t="shared" ca="1" si="1087"/>
        <v>0</v>
      </c>
      <c r="DC331" s="54">
        <f t="shared" ca="1" si="1087"/>
        <v>0</v>
      </c>
      <c r="DD331" s="54">
        <f t="shared" ca="1" si="1087"/>
        <v>0</v>
      </c>
      <c r="DE331" s="54">
        <f t="shared" ca="1" si="1087"/>
        <v>0</v>
      </c>
      <c r="DF331" s="54">
        <f t="shared" ca="1" si="1087"/>
        <v>0</v>
      </c>
      <c r="DG331" s="54">
        <f t="shared" ca="1" si="1087"/>
        <v>0</v>
      </c>
      <c r="DH331" s="54">
        <f t="shared" ca="1" si="1087"/>
        <v>0</v>
      </c>
      <c r="DI331" s="54">
        <f t="shared" ref="DI331:FT331" ca="1" si="1088">IF(DI329&lt;0, 0, SUM(DI329:DI330))</f>
        <v>0</v>
      </c>
      <c r="DJ331" s="54">
        <f t="shared" ca="1" si="1088"/>
        <v>0</v>
      </c>
      <c r="DK331" s="54">
        <f t="shared" ca="1" si="1088"/>
        <v>0</v>
      </c>
      <c r="DL331" s="54">
        <f t="shared" ca="1" si="1088"/>
        <v>0</v>
      </c>
      <c r="DM331" s="54">
        <f t="shared" ca="1" si="1088"/>
        <v>0</v>
      </c>
      <c r="DN331" s="54">
        <f t="shared" ca="1" si="1088"/>
        <v>0</v>
      </c>
      <c r="DO331" s="54">
        <f t="shared" ca="1" si="1088"/>
        <v>0</v>
      </c>
      <c r="DP331" s="54">
        <f t="shared" ca="1" si="1088"/>
        <v>0</v>
      </c>
      <c r="DQ331" s="54">
        <f t="shared" ca="1" si="1088"/>
        <v>0</v>
      </c>
      <c r="DR331" s="54">
        <f t="shared" ca="1" si="1088"/>
        <v>0</v>
      </c>
      <c r="DS331" s="54">
        <f t="shared" ca="1" si="1088"/>
        <v>0</v>
      </c>
      <c r="DT331" s="54">
        <f t="shared" ca="1" si="1088"/>
        <v>0</v>
      </c>
      <c r="DU331" s="54">
        <f t="shared" ca="1" si="1088"/>
        <v>0</v>
      </c>
      <c r="DV331" s="54">
        <f t="shared" ca="1" si="1088"/>
        <v>0</v>
      </c>
      <c r="DW331" s="54">
        <f t="shared" ca="1" si="1088"/>
        <v>0</v>
      </c>
      <c r="DX331" s="54">
        <f t="shared" ca="1" si="1088"/>
        <v>0</v>
      </c>
      <c r="DY331" s="54">
        <f t="shared" ca="1" si="1088"/>
        <v>0</v>
      </c>
      <c r="DZ331" s="54">
        <f t="shared" ca="1" si="1088"/>
        <v>0</v>
      </c>
      <c r="EA331" s="54">
        <f t="shared" ca="1" si="1088"/>
        <v>0</v>
      </c>
      <c r="EB331" s="54">
        <f t="shared" ca="1" si="1088"/>
        <v>0</v>
      </c>
      <c r="EC331" s="54">
        <f t="shared" ca="1" si="1088"/>
        <v>0</v>
      </c>
      <c r="ED331" s="54">
        <f t="shared" ca="1" si="1088"/>
        <v>0</v>
      </c>
      <c r="EE331" s="54">
        <f t="shared" ca="1" si="1088"/>
        <v>0</v>
      </c>
      <c r="EF331" s="54">
        <f t="shared" ca="1" si="1088"/>
        <v>0</v>
      </c>
      <c r="EG331" s="54">
        <f t="shared" ca="1" si="1088"/>
        <v>0</v>
      </c>
      <c r="EH331" s="54">
        <f t="shared" ca="1" si="1088"/>
        <v>0</v>
      </c>
      <c r="EI331" s="54">
        <f t="shared" ca="1" si="1088"/>
        <v>0</v>
      </c>
      <c r="EJ331" s="54">
        <f t="shared" ca="1" si="1088"/>
        <v>0</v>
      </c>
      <c r="EK331" s="54">
        <f t="shared" ca="1" si="1088"/>
        <v>0</v>
      </c>
      <c r="EL331" s="54">
        <f t="shared" ca="1" si="1088"/>
        <v>0</v>
      </c>
      <c r="EM331" s="54">
        <f t="shared" ca="1" si="1088"/>
        <v>0</v>
      </c>
      <c r="EN331" s="54">
        <f t="shared" ca="1" si="1088"/>
        <v>0</v>
      </c>
      <c r="EO331" s="54">
        <f t="shared" ca="1" si="1088"/>
        <v>0</v>
      </c>
      <c r="EP331" s="54">
        <f t="shared" ca="1" si="1088"/>
        <v>0</v>
      </c>
      <c r="EQ331" s="54">
        <f t="shared" ca="1" si="1088"/>
        <v>0</v>
      </c>
      <c r="ER331" s="54">
        <f t="shared" ca="1" si="1088"/>
        <v>0</v>
      </c>
      <c r="ES331" s="54">
        <f t="shared" ca="1" si="1088"/>
        <v>0</v>
      </c>
      <c r="ET331" s="54">
        <f t="shared" ca="1" si="1088"/>
        <v>0</v>
      </c>
      <c r="EU331" s="54">
        <f t="shared" ca="1" si="1088"/>
        <v>0</v>
      </c>
      <c r="EV331" s="54">
        <f t="shared" ca="1" si="1088"/>
        <v>0</v>
      </c>
      <c r="EW331" s="54">
        <f t="shared" ca="1" si="1088"/>
        <v>0</v>
      </c>
      <c r="EX331" s="54">
        <f t="shared" ca="1" si="1088"/>
        <v>0</v>
      </c>
      <c r="EY331" s="54">
        <f t="shared" ca="1" si="1088"/>
        <v>0</v>
      </c>
      <c r="EZ331" s="54">
        <f t="shared" ca="1" si="1088"/>
        <v>0</v>
      </c>
      <c r="FA331" s="54">
        <f t="shared" ca="1" si="1088"/>
        <v>0</v>
      </c>
      <c r="FB331" s="54">
        <f t="shared" ca="1" si="1088"/>
        <v>0</v>
      </c>
      <c r="FC331" s="54">
        <f t="shared" ca="1" si="1088"/>
        <v>0</v>
      </c>
      <c r="FD331" s="54">
        <f t="shared" ca="1" si="1088"/>
        <v>0</v>
      </c>
      <c r="FE331" s="54">
        <f t="shared" ca="1" si="1088"/>
        <v>0</v>
      </c>
      <c r="FF331" s="54">
        <f t="shared" ca="1" si="1088"/>
        <v>0</v>
      </c>
      <c r="FG331" s="54">
        <f t="shared" ca="1" si="1088"/>
        <v>0</v>
      </c>
      <c r="FH331" s="54">
        <f t="shared" ca="1" si="1088"/>
        <v>0</v>
      </c>
      <c r="FI331" s="54">
        <f t="shared" ca="1" si="1088"/>
        <v>0</v>
      </c>
      <c r="FJ331" s="54">
        <f t="shared" ca="1" si="1088"/>
        <v>0</v>
      </c>
      <c r="FK331" s="54">
        <f t="shared" ca="1" si="1088"/>
        <v>0</v>
      </c>
      <c r="FL331" s="54">
        <f t="shared" ca="1" si="1088"/>
        <v>0</v>
      </c>
      <c r="FM331" s="54">
        <f t="shared" ca="1" si="1088"/>
        <v>0</v>
      </c>
      <c r="FN331" s="54">
        <f t="shared" ca="1" si="1088"/>
        <v>0</v>
      </c>
      <c r="FO331" s="54">
        <f t="shared" ca="1" si="1088"/>
        <v>0</v>
      </c>
      <c r="FP331" s="54">
        <f t="shared" ca="1" si="1088"/>
        <v>0</v>
      </c>
      <c r="FQ331" s="54">
        <f t="shared" ca="1" si="1088"/>
        <v>0</v>
      </c>
      <c r="FR331" s="54">
        <f t="shared" ca="1" si="1088"/>
        <v>0</v>
      </c>
      <c r="FS331" s="54">
        <f t="shared" ca="1" si="1088"/>
        <v>0</v>
      </c>
      <c r="FT331" s="54">
        <f t="shared" ca="1" si="1088"/>
        <v>0</v>
      </c>
      <c r="FU331" s="54">
        <f t="shared" ref="FU331:IF331" ca="1" si="1089">IF(FU329&lt;0, 0, SUM(FU329:FU330))</f>
        <v>0</v>
      </c>
      <c r="FV331" s="54">
        <f t="shared" ca="1" si="1089"/>
        <v>0</v>
      </c>
      <c r="FW331" s="54">
        <f t="shared" ca="1" si="1089"/>
        <v>0</v>
      </c>
      <c r="FX331" s="54">
        <f t="shared" ca="1" si="1089"/>
        <v>0</v>
      </c>
      <c r="FY331" s="54">
        <f t="shared" ca="1" si="1089"/>
        <v>0</v>
      </c>
      <c r="FZ331" s="54">
        <f t="shared" ca="1" si="1089"/>
        <v>0</v>
      </c>
      <c r="GA331" s="54">
        <f t="shared" ca="1" si="1089"/>
        <v>0</v>
      </c>
      <c r="GB331" s="54">
        <f t="shared" ca="1" si="1089"/>
        <v>0</v>
      </c>
      <c r="GC331" s="54">
        <f t="shared" ca="1" si="1089"/>
        <v>0</v>
      </c>
      <c r="GD331" s="54">
        <f t="shared" ca="1" si="1089"/>
        <v>0</v>
      </c>
      <c r="GE331" s="54">
        <f t="shared" ca="1" si="1089"/>
        <v>0</v>
      </c>
      <c r="GF331" s="54">
        <f t="shared" ca="1" si="1089"/>
        <v>0</v>
      </c>
      <c r="GG331" s="54">
        <f t="shared" ca="1" si="1089"/>
        <v>0</v>
      </c>
      <c r="GH331" s="54">
        <f t="shared" ca="1" si="1089"/>
        <v>0</v>
      </c>
      <c r="GI331" s="54">
        <f t="shared" ca="1" si="1089"/>
        <v>0</v>
      </c>
      <c r="GJ331" s="54">
        <f t="shared" ca="1" si="1089"/>
        <v>0</v>
      </c>
      <c r="GK331" s="54">
        <f t="shared" ca="1" si="1089"/>
        <v>0</v>
      </c>
      <c r="GL331" s="54">
        <f t="shared" ca="1" si="1089"/>
        <v>0</v>
      </c>
      <c r="GM331" s="54">
        <f t="shared" ca="1" si="1089"/>
        <v>0</v>
      </c>
      <c r="GN331" s="54">
        <f t="shared" ca="1" si="1089"/>
        <v>0</v>
      </c>
      <c r="GO331" s="54">
        <f t="shared" ca="1" si="1089"/>
        <v>0</v>
      </c>
      <c r="GP331" s="54">
        <f t="shared" ca="1" si="1089"/>
        <v>0</v>
      </c>
      <c r="GQ331" s="54">
        <f t="shared" ca="1" si="1089"/>
        <v>0</v>
      </c>
      <c r="GR331" s="54">
        <f t="shared" ca="1" si="1089"/>
        <v>0</v>
      </c>
      <c r="GS331" s="54">
        <f t="shared" ca="1" si="1089"/>
        <v>0</v>
      </c>
      <c r="GT331" s="54">
        <f t="shared" ca="1" si="1089"/>
        <v>0</v>
      </c>
      <c r="GU331" s="54">
        <f t="shared" ca="1" si="1089"/>
        <v>0</v>
      </c>
      <c r="GV331" s="54">
        <f t="shared" ca="1" si="1089"/>
        <v>0</v>
      </c>
      <c r="GW331" s="54">
        <f t="shared" ca="1" si="1089"/>
        <v>0</v>
      </c>
      <c r="GX331" s="54">
        <f t="shared" ca="1" si="1089"/>
        <v>0</v>
      </c>
      <c r="GY331" s="54">
        <f t="shared" ca="1" si="1089"/>
        <v>0</v>
      </c>
      <c r="GZ331" s="54">
        <f t="shared" ca="1" si="1089"/>
        <v>0</v>
      </c>
      <c r="HA331" s="54">
        <f t="shared" ca="1" si="1089"/>
        <v>0</v>
      </c>
      <c r="HB331" s="54">
        <f t="shared" ca="1" si="1089"/>
        <v>0</v>
      </c>
      <c r="HC331" s="54">
        <f t="shared" ca="1" si="1089"/>
        <v>0</v>
      </c>
      <c r="HD331" s="54">
        <f t="shared" ca="1" si="1089"/>
        <v>0</v>
      </c>
      <c r="HE331" s="54">
        <f t="shared" ca="1" si="1089"/>
        <v>0</v>
      </c>
      <c r="HF331" s="54">
        <f t="shared" ca="1" si="1089"/>
        <v>0</v>
      </c>
      <c r="HG331" s="54">
        <f t="shared" ca="1" si="1089"/>
        <v>0</v>
      </c>
      <c r="HH331" s="54">
        <f t="shared" ca="1" si="1089"/>
        <v>0</v>
      </c>
      <c r="HI331" s="54">
        <f t="shared" ca="1" si="1089"/>
        <v>0</v>
      </c>
      <c r="HJ331" s="54">
        <f t="shared" ca="1" si="1089"/>
        <v>0</v>
      </c>
      <c r="HK331" s="54">
        <f t="shared" ca="1" si="1089"/>
        <v>0</v>
      </c>
      <c r="HL331" s="54">
        <f t="shared" ca="1" si="1089"/>
        <v>0</v>
      </c>
      <c r="HM331" s="54">
        <f t="shared" ca="1" si="1089"/>
        <v>0</v>
      </c>
      <c r="HN331" s="54">
        <f t="shared" ca="1" si="1089"/>
        <v>0</v>
      </c>
      <c r="HO331" s="54">
        <f t="shared" ca="1" si="1089"/>
        <v>0</v>
      </c>
      <c r="HP331" s="54">
        <f t="shared" ca="1" si="1089"/>
        <v>0</v>
      </c>
      <c r="HQ331" s="54">
        <f t="shared" ca="1" si="1089"/>
        <v>0</v>
      </c>
      <c r="HR331" s="54">
        <f t="shared" ca="1" si="1089"/>
        <v>0</v>
      </c>
      <c r="HS331" s="54">
        <f t="shared" ca="1" si="1089"/>
        <v>0</v>
      </c>
      <c r="HT331" s="54">
        <f t="shared" ca="1" si="1089"/>
        <v>0</v>
      </c>
      <c r="HU331" s="54">
        <f t="shared" ca="1" si="1089"/>
        <v>0</v>
      </c>
      <c r="HV331" s="54">
        <f t="shared" ca="1" si="1089"/>
        <v>0</v>
      </c>
      <c r="HW331" s="54">
        <f t="shared" ca="1" si="1089"/>
        <v>0</v>
      </c>
      <c r="HX331" s="54">
        <f t="shared" ca="1" si="1089"/>
        <v>0</v>
      </c>
      <c r="HY331" s="54">
        <f t="shared" ca="1" si="1089"/>
        <v>0</v>
      </c>
      <c r="HZ331" s="54">
        <f t="shared" ca="1" si="1089"/>
        <v>0</v>
      </c>
      <c r="IA331" s="54">
        <f t="shared" ca="1" si="1089"/>
        <v>0</v>
      </c>
      <c r="IB331" s="54">
        <f t="shared" ca="1" si="1089"/>
        <v>0</v>
      </c>
      <c r="IC331" s="54">
        <f t="shared" ca="1" si="1089"/>
        <v>0</v>
      </c>
      <c r="ID331" s="54">
        <f t="shared" ca="1" si="1089"/>
        <v>0</v>
      </c>
      <c r="IE331" s="54">
        <f t="shared" ca="1" si="1089"/>
        <v>0</v>
      </c>
      <c r="IF331" s="54">
        <f t="shared" ca="1" si="1089"/>
        <v>0</v>
      </c>
      <c r="IG331" s="54">
        <f t="shared" ref="IG331:KP331" ca="1" si="1090">IF(IG329&lt;0, 0, SUM(IG329:IG330))</f>
        <v>0</v>
      </c>
      <c r="IH331" s="54">
        <f t="shared" ca="1" si="1090"/>
        <v>0</v>
      </c>
      <c r="II331" s="54">
        <f t="shared" ca="1" si="1090"/>
        <v>0</v>
      </c>
      <c r="IJ331" s="54">
        <f t="shared" ca="1" si="1090"/>
        <v>0</v>
      </c>
      <c r="IK331" s="54">
        <f t="shared" ca="1" si="1090"/>
        <v>0</v>
      </c>
      <c r="IL331" s="54">
        <f t="shared" ca="1" si="1090"/>
        <v>0</v>
      </c>
      <c r="IM331" s="54">
        <f t="shared" ca="1" si="1090"/>
        <v>0</v>
      </c>
      <c r="IN331" s="54">
        <f t="shared" ca="1" si="1090"/>
        <v>0</v>
      </c>
      <c r="IO331" s="54">
        <f t="shared" ca="1" si="1090"/>
        <v>0</v>
      </c>
      <c r="IP331" s="54">
        <f t="shared" ca="1" si="1090"/>
        <v>0</v>
      </c>
      <c r="IQ331" s="54">
        <f t="shared" ca="1" si="1090"/>
        <v>0</v>
      </c>
      <c r="IR331" s="54">
        <f t="shared" ca="1" si="1090"/>
        <v>0</v>
      </c>
      <c r="IS331" s="54">
        <f t="shared" ca="1" si="1090"/>
        <v>0</v>
      </c>
      <c r="IT331" s="54">
        <f t="shared" ca="1" si="1090"/>
        <v>0</v>
      </c>
      <c r="IU331" s="54">
        <f t="shared" ca="1" si="1090"/>
        <v>0</v>
      </c>
      <c r="IV331" s="54">
        <f t="shared" ca="1" si="1090"/>
        <v>0</v>
      </c>
      <c r="IW331" s="54">
        <f t="shared" ca="1" si="1090"/>
        <v>39430.033168734008</v>
      </c>
      <c r="IX331" s="54">
        <f t="shared" ca="1" si="1090"/>
        <v>67422.102652165195</v>
      </c>
      <c r="IY331" s="54">
        <f t="shared" ca="1" si="1090"/>
        <v>41208.216709797925</v>
      </c>
      <c r="IZ331" s="54">
        <f t="shared" ca="1" si="1090"/>
        <v>0</v>
      </c>
      <c r="JA331" s="54">
        <f t="shared" ca="1" si="1090"/>
        <v>31177.733099558565</v>
      </c>
      <c r="JB331" s="54">
        <f t="shared" ca="1" si="1090"/>
        <v>36273.913867307157</v>
      </c>
      <c r="JC331" s="54">
        <f t="shared" ca="1" si="1090"/>
        <v>80337.34567962712</v>
      </c>
      <c r="JD331" s="54">
        <f t="shared" ca="1" si="1090"/>
        <v>101983.29397470738</v>
      </c>
      <c r="JE331" s="54">
        <f t="shared" ca="1" si="1090"/>
        <v>112821.4759577245</v>
      </c>
      <c r="JF331" s="54">
        <f t="shared" ca="1" si="1090"/>
        <v>127083.1430559211</v>
      </c>
      <c r="JG331" s="54">
        <f t="shared" ca="1" si="1090"/>
        <v>140670.40816153004</v>
      </c>
      <c r="JH331" s="54">
        <f t="shared" ca="1" si="1090"/>
        <v>136309.13068932778</v>
      </c>
      <c r="JI331" s="54">
        <f t="shared" ca="1" si="1090"/>
        <v>108799.7927601243</v>
      </c>
      <c r="JJ331" s="54">
        <f t="shared" ca="1" si="1090"/>
        <v>71757.29491111984</v>
      </c>
      <c r="JK331" s="54">
        <f t="shared" ca="1" si="1090"/>
        <v>45880.876471616735</v>
      </c>
      <c r="JL331" s="54">
        <f t="shared" ca="1" si="1090"/>
        <v>3959.9526271004834</v>
      </c>
      <c r="JM331" s="54">
        <f t="shared" ca="1" si="1090"/>
        <v>37239.198987269177</v>
      </c>
      <c r="JN331" s="54">
        <f t="shared" ca="1" si="1090"/>
        <v>40887.123635699434</v>
      </c>
      <c r="JO331" s="54">
        <f t="shared" ca="1" si="1090"/>
        <v>84866.989165895793</v>
      </c>
      <c r="JP331" s="54">
        <f t="shared" ca="1" si="1090"/>
        <v>106967.77505144355</v>
      </c>
      <c r="JQ331" s="54">
        <f t="shared" ca="1" si="1090"/>
        <v>117167.51845257205</v>
      </c>
      <c r="JR331" s="54">
        <f t="shared" ca="1" si="1090"/>
        <v>131355.49692701444</v>
      </c>
      <c r="JS331" s="54">
        <f t="shared" ca="1" si="1090"/>
        <v>144868.83622975159</v>
      </c>
      <c r="JT331" s="54">
        <f t="shared" ca="1" si="1090"/>
        <v>140629.70947985566</v>
      </c>
      <c r="JU331" s="54">
        <f t="shared" ca="1" si="1090"/>
        <v>113464.56717398675</v>
      </c>
      <c r="JV331" s="54">
        <f t="shared" ca="1" si="1090"/>
        <v>76854.231281736618</v>
      </c>
      <c r="JW331" s="54">
        <f t="shared" ca="1" si="1090"/>
        <v>51320.054447378963</v>
      </c>
      <c r="JX331" s="54">
        <f t="shared" ca="1" si="1090"/>
        <v>9881.3347468519496</v>
      </c>
      <c r="JY331" s="54">
        <f t="shared" ca="1" si="1090"/>
        <v>42890.056993398612</v>
      </c>
      <c r="JZ331" s="54">
        <f t="shared" ca="1" si="1090"/>
        <v>46897.078386627429</v>
      </c>
      <c r="KA331" s="54">
        <f t="shared" ca="1" si="1090"/>
        <v>90197.718478140552</v>
      </c>
      <c r="KB331" s="54">
        <f t="shared" ca="1" si="1090"/>
        <v>112763.31669185305</v>
      </c>
      <c r="KC331" s="54">
        <f t="shared" ca="1" si="1090"/>
        <v>122333.65634530102</v>
      </c>
      <c r="KD331" s="54">
        <f t="shared" ca="1" si="1090"/>
        <v>136457.39976940688</v>
      </c>
      <c r="KE331" s="54">
        <f t="shared" ca="1" si="1090"/>
        <v>149906.35640419263</v>
      </c>
      <c r="KF331" s="54">
        <f t="shared" ca="1" si="1090"/>
        <v>145797.05978075322</v>
      </c>
      <c r="KG331" s="54">
        <f t="shared" ca="1" si="1090"/>
        <v>118981.67115548326</v>
      </c>
      <c r="KH331" s="54">
        <f t="shared" ca="1" si="1090"/>
        <v>82808.269477345661</v>
      </c>
      <c r="KI331" s="54">
        <f t="shared" ca="1" si="1090"/>
        <v>57622.092340329167</v>
      </c>
      <c r="KJ331" s="54">
        <f t="shared" ca="1" si="1090"/>
        <v>16670.033296419108</v>
      </c>
      <c r="KK331" s="54">
        <f t="shared" ca="1" si="1090"/>
        <v>49420.057176808841</v>
      </c>
      <c r="KL331" s="54">
        <f t="shared" ca="1" si="1090"/>
        <v>53491.079035228497</v>
      </c>
      <c r="KM331" s="54">
        <f t="shared" ca="1" si="1090"/>
        <v>96429.756188941159</v>
      </c>
      <c r="KN331" s="54">
        <f t="shared" ca="1" si="1090"/>
        <v>119471.18584818358</v>
      </c>
      <c r="KO331" s="54">
        <f t="shared" ca="1" si="1090"/>
        <v>128422.10208342492</v>
      </c>
      <c r="KP331" s="54">
        <f t="shared" ca="1" si="1090"/>
        <v>142492.07584822993</v>
      </c>
      <c r="KQ331" s="54">
        <f t="shared" ref="KQ331:LT331" ca="1" si="1091">IF(KQ329&lt;0, 0, SUM(KQ329:KQ330))</f>
        <v>155887.21493529395</v>
      </c>
      <c r="KR331" s="54">
        <f t="shared" ca="1" si="1091"/>
        <v>151916.47954969906</v>
      </c>
      <c r="KS331" s="54">
        <f t="shared" ca="1" si="1091"/>
        <v>125457.48676754307</v>
      </c>
      <c r="KT331" s="54">
        <f t="shared" ca="1" si="1091"/>
        <v>89726.894882527602</v>
      </c>
      <c r="KU331" s="54">
        <f t="shared" ca="1" si="1091"/>
        <v>31524.687211938679</v>
      </c>
      <c r="KV331" s="54">
        <f t="shared" ca="1" si="1091"/>
        <v>0</v>
      </c>
      <c r="KW331" s="54">
        <f t="shared" ca="1" si="1091"/>
        <v>13629.499814370938</v>
      </c>
      <c r="KX331" s="54">
        <f t="shared" ca="1" si="1091"/>
        <v>25400.726193819199</v>
      </c>
      <c r="KY331" s="54">
        <f t="shared" ca="1" si="1091"/>
        <v>67634.947208050464</v>
      </c>
      <c r="KZ331" s="54">
        <f t="shared" ca="1" si="1091"/>
        <v>90803.988263076084</v>
      </c>
      <c r="LA331" s="54">
        <f t="shared" ca="1" si="1091"/>
        <v>97480.303907973459</v>
      </c>
      <c r="LB331" s="54">
        <f t="shared" ca="1" si="1091"/>
        <v>111127.43773671667</v>
      </c>
      <c r="LC331" s="54">
        <f t="shared" ca="1" si="1091"/>
        <v>124095.9934208357</v>
      </c>
      <c r="LD331" s="54">
        <f t="shared" ca="1" si="1091"/>
        <v>118583.1889010694</v>
      </c>
      <c r="LE331" s="54">
        <f t="shared" ca="1" si="1091"/>
        <v>92083.217195577978</v>
      </c>
      <c r="LF331" s="54">
        <f t="shared" ca="1" si="1091"/>
        <v>56393.261876417819</v>
      </c>
      <c r="LG331" s="54">
        <f t="shared" ca="1" si="1091"/>
        <v>30209.318414769125</v>
      </c>
      <c r="LH331" s="54">
        <f t="shared" ca="1" si="1091"/>
        <v>0</v>
      </c>
      <c r="LI331" s="54">
        <f t="shared" ca="1" si="1091"/>
        <v>11473.793691923143</v>
      </c>
      <c r="LJ331" s="54">
        <f t="shared" ca="1" si="1091"/>
        <v>23837.568135390273</v>
      </c>
      <c r="LK331" s="54">
        <f t="shared" ca="1" si="1091"/>
        <v>65947.015379445671</v>
      </c>
      <c r="LL331" s="54">
        <f t="shared" ca="1" si="1091"/>
        <v>89516.827637603565</v>
      </c>
      <c r="LM331" s="54">
        <f t="shared" ca="1" si="1091"/>
        <v>95495.282631910406</v>
      </c>
      <c r="LN331" s="54">
        <f t="shared" ca="1" si="1091"/>
        <v>109010.3664621944</v>
      </c>
      <c r="LO331" s="54">
        <f t="shared" ca="1" si="1091"/>
        <v>121846.03175318695</v>
      </c>
      <c r="LP331" s="54">
        <f t="shared" ca="1" si="1091"/>
        <v>116388.10330895855</v>
      </c>
      <c r="LQ331" s="54">
        <f t="shared" ca="1" si="1091"/>
        <v>90155.717686430333</v>
      </c>
      <c r="LR331" s="54">
        <f t="shared" ca="1" si="1091"/>
        <v>54817.233085771353</v>
      </c>
      <c r="LS331" s="54">
        <f t="shared" ca="1" si="1091"/>
        <v>28897.729869115512</v>
      </c>
      <c r="LT331" s="54">
        <f t="shared" ca="1" si="1091"/>
        <v>0</v>
      </c>
      <c r="LU331" s="54"/>
      <c r="LV331" s="54"/>
      <c r="LW331" s="54"/>
      <c r="LX331" s="54"/>
      <c r="LY331" s="54"/>
      <c r="LZ331" s="54"/>
      <c r="MA331" s="54"/>
      <c r="MB331" s="54"/>
      <c r="MC331" s="54"/>
      <c r="MD331" s="54"/>
      <c r="ME331" s="54"/>
      <c r="MF331" s="54"/>
      <c r="MG331" s="54"/>
      <c r="MH331" s="54"/>
      <c r="MI331" s="54"/>
      <c r="MJ331" s="54"/>
      <c r="MK331" s="54"/>
      <c r="ML331" s="54"/>
      <c r="MM331" s="54"/>
      <c r="MN331" s="54"/>
      <c r="MO331" s="54"/>
      <c r="MP331" s="54"/>
      <c r="MQ331" s="54"/>
      <c r="MR331" s="54"/>
      <c r="MS331" s="54"/>
      <c r="MT331" s="54"/>
      <c r="MU331" s="54"/>
      <c r="MV331" s="54"/>
      <c r="MW331" s="54"/>
      <c r="MX331" s="54"/>
      <c r="MY331" s="54"/>
      <c r="MZ331" s="54"/>
      <c r="NA331" s="54"/>
      <c r="NB331" s="54"/>
      <c r="NC331" s="54"/>
      <c r="ND331" s="54"/>
      <c r="NE331" s="54"/>
      <c r="NF331" s="54"/>
      <c r="NG331" s="54"/>
      <c r="NH331" s="54"/>
      <c r="NI331" s="54"/>
      <c r="NJ331" s="54"/>
      <c r="NK331" s="54"/>
      <c r="NL331" s="54"/>
      <c r="NM331" s="54"/>
      <c r="NN331" s="54"/>
      <c r="NO331" s="54"/>
      <c r="NP331" s="54"/>
      <c r="NQ331" s="54"/>
      <c r="NR331" s="54"/>
      <c r="NS331" s="54"/>
      <c r="NT331" s="54"/>
      <c r="NU331" s="54"/>
      <c r="NV331" s="54"/>
      <c r="NW331" s="54"/>
      <c r="NX331" s="54"/>
      <c r="NY331" s="54"/>
      <c r="NZ331" s="54"/>
      <c r="OA331" s="54"/>
      <c r="OB331" s="54"/>
      <c r="OC331" s="54"/>
      <c r="OD331" s="54"/>
      <c r="OE331" s="54"/>
      <c r="OF331" s="54"/>
      <c r="OG331" s="54"/>
      <c r="OH331" s="54"/>
      <c r="OI331" s="54"/>
      <c r="OJ331" s="54"/>
      <c r="OK331" s="54"/>
      <c r="OL331" s="54"/>
      <c r="OM331" s="54"/>
      <c r="ON331" s="54"/>
      <c r="OO331" s="54"/>
      <c r="OP331" s="54"/>
      <c r="OQ331" s="54"/>
      <c r="OR331" s="54"/>
      <c r="OS331" s="54"/>
      <c r="OT331" s="54"/>
      <c r="OU331" s="54"/>
      <c r="OV331" s="54"/>
      <c r="OW331" s="54"/>
      <c r="OX331" s="54"/>
      <c r="OY331" s="54"/>
      <c r="OZ331" s="54"/>
      <c r="PA331" s="54"/>
      <c r="PB331" s="54"/>
      <c r="PC331" s="54"/>
      <c r="PD331" s="54"/>
      <c r="PE331" s="54"/>
      <c r="PF331" s="54"/>
      <c r="PG331" s="54"/>
      <c r="PH331" s="54"/>
      <c r="PI331" s="54"/>
      <c r="PJ331" s="54"/>
      <c r="PK331" s="54"/>
      <c r="PL331" s="54"/>
      <c r="PM331" s="54"/>
      <c r="PN331" s="54"/>
      <c r="PO331" s="54"/>
      <c r="PP331" s="54"/>
      <c r="PQ331" s="54"/>
      <c r="PR331" s="54"/>
      <c r="PS331" s="54"/>
      <c r="PT331" s="54"/>
      <c r="PU331" s="54"/>
      <c r="PV331" s="54"/>
      <c r="PW331" s="54"/>
      <c r="PX331" s="54"/>
      <c r="PY331" s="54"/>
      <c r="PZ331" s="54"/>
      <c r="QA331" s="54"/>
      <c r="QB331" s="54"/>
      <c r="QC331" s="54"/>
      <c r="QD331" s="54"/>
      <c r="QE331" s="54"/>
      <c r="QF331" s="54"/>
      <c r="QG331" s="54"/>
      <c r="QH331" s="54"/>
      <c r="QI331" s="54"/>
      <c r="QJ331" s="54"/>
      <c r="QK331" s="54"/>
      <c r="QL331" s="54"/>
      <c r="QM331" s="54"/>
      <c r="QN331" s="54"/>
      <c r="QO331" s="54"/>
      <c r="QP331" s="54"/>
      <c r="QQ331" s="54"/>
      <c r="QR331" s="54"/>
      <c r="QS331" s="54"/>
      <c r="QT331" s="54"/>
      <c r="QU331" s="54"/>
    </row>
    <row r="332" spans="1:463" ht="15" customHeight="1" outlineLevel="1">
      <c r="H332" s="4"/>
    </row>
    <row r="333" spans="1:463" ht="15" customHeight="1" outlineLevel="1">
      <c r="C333" s="6" t="s">
        <v>562</v>
      </c>
      <c r="E333" s="50" t="s">
        <v>95</v>
      </c>
      <c r="H333" s="71">
        <f>Inputs!E236</f>
        <v>0.16800000000000001</v>
      </c>
      <c r="I333" s="54">
        <f>I331*$H$333*2/3</f>
        <v>0</v>
      </c>
      <c r="J333" s="54">
        <f t="shared" ref="J333:BU333" si="1092">J331*$H$333</f>
        <v>0</v>
      </c>
      <c r="K333" s="54">
        <f t="shared" si="1092"/>
        <v>0</v>
      </c>
      <c r="L333" s="54">
        <f t="shared" si="1092"/>
        <v>0</v>
      </c>
      <c r="M333" s="54">
        <f t="shared" si="1092"/>
        <v>0</v>
      </c>
      <c r="N333" s="54">
        <f t="shared" si="1092"/>
        <v>0</v>
      </c>
      <c r="O333" s="54">
        <f t="shared" si="1092"/>
        <v>0</v>
      </c>
      <c r="P333" s="54">
        <f t="shared" si="1092"/>
        <v>0</v>
      </c>
      <c r="Q333" s="54">
        <f t="shared" si="1092"/>
        <v>0</v>
      </c>
      <c r="R333" s="54">
        <f t="shared" si="1092"/>
        <v>0</v>
      </c>
      <c r="S333" s="54">
        <f t="shared" si="1092"/>
        <v>0</v>
      </c>
      <c r="T333" s="54">
        <f t="shared" si="1092"/>
        <v>0</v>
      </c>
      <c r="U333" s="54">
        <f t="shared" si="1092"/>
        <v>0</v>
      </c>
      <c r="V333" s="54">
        <f t="shared" si="1092"/>
        <v>0</v>
      </c>
      <c r="W333" s="54">
        <f t="shared" si="1092"/>
        <v>0</v>
      </c>
      <c r="X333" s="54">
        <f t="shared" si="1092"/>
        <v>0</v>
      </c>
      <c r="Y333" s="54">
        <f t="shared" si="1092"/>
        <v>0</v>
      </c>
      <c r="Z333" s="54">
        <f t="shared" si="1092"/>
        <v>0</v>
      </c>
      <c r="AA333" s="54">
        <f t="shared" si="1092"/>
        <v>0</v>
      </c>
      <c r="AB333" s="54">
        <f t="shared" si="1092"/>
        <v>0</v>
      </c>
      <c r="AC333" s="54">
        <f t="shared" si="1092"/>
        <v>0</v>
      </c>
      <c r="AD333" s="54">
        <f t="shared" si="1092"/>
        <v>0</v>
      </c>
      <c r="AE333" s="54">
        <f t="shared" si="1092"/>
        <v>0</v>
      </c>
      <c r="AF333" s="54">
        <f t="shared" si="1092"/>
        <v>0</v>
      </c>
      <c r="AG333" s="54">
        <f t="shared" ca="1" si="1092"/>
        <v>0</v>
      </c>
      <c r="AH333" s="54">
        <f t="shared" ca="1" si="1092"/>
        <v>0</v>
      </c>
      <c r="AI333" s="54">
        <f t="shared" ca="1" si="1092"/>
        <v>0</v>
      </c>
      <c r="AJ333" s="54">
        <f t="shared" ca="1" si="1092"/>
        <v>0</v>
      </c>
      <c r="AK333" s="54">
        <f t="shared" ca="1" si="1092"/>
        <v>0</v>
      </c>
      <c r="AL333" s="54">
        <f t="shared" ca="1" si="1092"/>
        <v>0</v>
      </c>
      <c r="AM333" s="54">
        <f t="shared" ca="1" si="1092"/>
        <v>0</v>
      </c>
      <c r="AN333" s="54">
        <f t="shared" ca="1" si="1092"/>
        <v>0</v>
      </c>
      <c r="AO333" s="54">
        <f t="shared" ca="1" si="1092"/>
        <v>0</v>
      </c>
      <c r="AP333" s="54">
        <f t="shared" ca="1" si="1092"/>
        <v>0</v>
      </c>
      <c r="AQ333" s="54">
        <f t="shared" ca="1" si="1092"/>
        <v>0</v>
      </c>
      <c r="AR333" s="54">
        <f t="shared" ca="1" si="1092"/>
        <v>0</v>
      </c>
      <c r="AS333" s="54">
        <f t="shared" ca="1" si="1092"/>
        <v>0</v>
      </c>
      <c r="AT333" s="54">
        <f t="shared" ca="1" si="1092"/>
        <v>0</v>
      </c>
      <c r="AU333" s="54">
        <f t="shared" ca="1" si="1092"/>
        <v>0</v>
      </c>
      <c r="AV333" s="54">
        <f t="shared" ca="1" si="1092"/>
        <v>0</v>
      </c>
      <c r="AW333" s="54">
        <f t="shared" ca="1" si="1092"/>
        <v>0</v>
      </c>
      <c r="AX333" s="54">
        <f t="shared" ca="1" si="1092"/>
        <v>0</v>
      </c>
      <c r="AY333" s="54">
        <f t="shared" ca="1" si="1092"/>
        <v>0</v>
      </c>
      <c r="AZ333" s="54">
        <f t="shared" ca="1" si="1092"/>
        <v>0</v>
      </c>
      <c r="BA333" s="54">
        <f t="shared" ca="1" si="1092"/>
        <v>0</v>
      </c>
      <c r="BB333" s="54">
        <f t="shared" ca="1" si="1092"/>
        <v>0</v>
      </c>
      <c r="BC333" s="54">
        <f t="shared" ca="1" si="1092"/>
        <v>0</v>
      </c>
      <c r="BD333" s="54">
        <f t="shared" ca="1" si="1092"/>
        <v>0</v>
      </c>
      <c r="BE333" s="54">
        <f t="shared" ca="1" si="1092"/>
        <v>0</v>
      </c>
      <c r="BF333" s="54">
        <f t="shared" ca="1" si="1092"/>
        <v>0</v>
      </c>
      <c r="BG333" s="54">
        <f t="shared" ca="1" si="1092"/>
        <v>0</v>
      </c>
      <c r="BH333" s="54">
        <f t="shared" ca="1" si="1092"/>
        <v>0</v>
      </c>
      <c r="BI333" s="54">
        <f t="shared" ca="1" si="1092"/>
        <v>0</v>
      </c>
      <c r="BJ333" s="54">
        <f t="shared" ca="1" si="1092"/>
        <v>0</v>
      </c>
      <c r="BK333" s="54">
        <f t="shared" ca="1" si="1092"/>
        <v>0</v>
      </c>
      <c r="BL333" s="54">
        <f t="shared" ca="1" si="1092"/>
        <v>0</v>
      </c>
      <c r="BM333" s="54">
        <f t="shared" ca="1" si="1092"/>
        <v>0</v>
      </c>
      <c r="BN333" s="54">
        <f t="shared" ca="1" si="1092"/>
        <v>0</v>
      </c>
      <c r="BO333" s="54">
        <f t="shared" ca="1" si="1092"/>
        <v>0</v>
      </c>
      <c r="BP333" s="54">
        <f t="shared" ca="1" si="1092"/>
        <v>0</v>
      </c>
      <c r="BQ333" s="54">
        <f t="shared" ca="1" si="1092"/>
        <v>0</v>
      </c>
      <c r="BR333" s="54">
        <f t="shared" ca="1" si="1092"/>
        <v>0</v>
      </c>
      <c r="BS333" s="54">
        <f t="shared" ca="1" si="1092"/>
        <v>0</v>
      </c>
      <c r="BT333" s="54">
        <f t="shared" ca="1" si="1092"/>
        <v>0</v>
      </c>
      <c r="BU333" s="54">
        <f t="shared" ca="1" si="1092"/>
        <v>0</v>
      </c>
      <c r="BV333" s="54">
        <f t="shared" ref="BV333:EG333" ca="1" si="1093">BV331*$H$333</f>
        <v>0</v>
      </c>
      <c r="BW333" s="54">
        <f t="shared" ca="1" si="1093"/>
        <v>0</v>
      </c>
      <c r="BX333" s="54">
        <f t="shared" ca="1" si="1093"/>
        <v>0</v>
      </c>
      <c r="BY333" s="54">
        <f t="shared" ca="1" si="1093"/>
        <v>0</v>
      </c>
      <c r="BZ333" s="54">
        <f t="shared" ca="1" si="1093"/>
        <v>0</v>
      </c>
      <c r="CA333" s="54">
        <f t="shared" ca="1" si="1093"/>
        <v>0</v>
      </c>
      <c r="CB333" s="54">
        <f t="shared" ca="1" si="1093"/>
        <v>0</v>
      </c>
      <c r="CC333" s="54">
        <f t="shared" ca="1" si="1093"/>
        <v>0</v>
      </c>
      <c r="CD333" s="54">
        <f t="shared" ca="1" si="1093"/>
        <v>0</v>
      </c>
      <c r="CE333" s="54">
        <f t="shared" ca="1" si="1093"/>
        <v>0</v>
      </c>
      <c r="CF333" s="54">
        <f t="shared" ca="1" si="1093"/>
        <v>0</v>
      </c>
      <c r="CG333" s="54">
        <f t="shared" ca="1" si="1093"/>
        <v>0</v>
      </c>
      <c r="CH333" s="54">
        <f t="shared" ca="1" si="1093"/>
        <v>0</v>
      </c>
      <c r="CI333" s="54">
        <f t="shared" ca="1" si="1093"/>
        <v>0</v>
      </c>
      <c r="CJ333" s="54">
        <f t="shared" ca="1" si="1093"/>
        <v>0</v>
      </c>
      <c r="CK333" s="54">
        <f t="shared" ca="1" si="1093"/>
        <v>0</v>
      </c>
      <c r="CL333" s="54">
        <f t="shared" ca="1" si="1093"/>
        <v>0</v>
      </c>
      <c r="CM333" s="54">
        <f t="shared" ca="1" si="1093"/>
        <v>0</v>
      </c>
      <c r="CN333" s="54">
        <f t="shared" ca="1" si="1093"/>
        <v>0</v>
      </c>
      <c r="CO333" s="54">
        <f t="shared" ca="1" si="1093"/>
        <v>0</v>
      </c>
      <c r="CP333" s="54">
        <f t="shared" ca="1" si="1093"/>
        <v>0</v>
      </c>
      <c r="CQ333" s="54">
        <f t="shared" ca="1" si="1093"/>
        <v>0</v>
      </c>
      <c r="CR333" s="54">
        <f t="shared" ca="1" si="1093"/>
        <v>0</v>
      </c>
      <c r="CS333" s="54">
        <f t="shared" ca="1" si="1093"/>
        <v>0</v>
      </c>
      <c r="CT333" s="54">
        <f t="shared" ca="1" si="1093"/>
        <v>0</v>
      </c>
      <c r="CU333" s="54">
        <f t="shared" ca="1" si="1093"/>
        <v>0</v>
      </c>
      <c r="CV333" s="54">
        <f t="shared" ca="1" si="1093"/>
        <v>0</v>
      </c>
      <c r="CW333" s="54">
        <f t="shared" ca="1" si="1093"/>
        <v>0</v>
      </c>
      <c r="CX333" s="54">
        <f t="shared" ca="1" si="1093"/>
        <v>0</v>
      </c>
      <c r="CY333" s="54">
        <f t="shared" ca="1" si="1093"/>
        <v>0</v>
      </c>
      <c r="CZ333" s="54">
        <f t="shared" ca="1" si="1093"/>
        <v>0</v>
      </c>
      <c r="DA333" s="54">
        <f t="shared" ca="1" si="1093"/>
        <v>0</v>
      </c>
      <c r="DB333" s="54">
        <f t="shared" ca="1" si="1093"/>
        <v>0</v>
      </c>
      <c r="DC333" s="54">
        <f t="shared" ca="1" si="1093"/>
        <v>0</v>
      </c>
      <c r="DD333" s="54">
        <f t="shared" ca="1" si="1093"/>
        <v>0</v>
      </c>
      <c r="DE333" s="54">
        <f t="shared" ca="1" si="1093"/>
        <v>0</v>
      </c>
      <c r="DF333" s="54">
        <f t="shared" ca="1" si="1093"/>
        <v>0</v>
      </c>
      <c r="DG333" s="54">
        <f t="shared" ca="1" si="1093"/>
        <v>0</v>
      </c>
      <c r="DH333" s="54">
        <f t="shared" ca="1" si="1093"/>
        <v>0</v>
      </c>
      <c r="DI333" s="54">
        <f t="shared" ca="1" si="1093"/>
        <v>0</v>
      </c>
      <c r="DJ333" s="54">
        <f t="shared" ca="1" si="1093"/>
        <v>0</v>
      </c>
      <c r="DK333" s="54">
        <f t="shared" ca="1" si="1093"/>
        <v>0</v>
      </c>
      <c r="DL333" s="54">
        <f t="shared" ca="1" si="1093"/>
        <v>0</v>
      </c>
      <c r="DM333" s="54">
        <f t="shared" ca="1" si="1093"/>
        <v>0</v>
      </c>
      <c r="DN333" s="54">
        <f t="shared" ca="1" si="1093"/>
        <v>0</v>
      </c>
      <c r="DO333" s="54">
        <f t="shared" ca="1" si="1093"/>
        <v>0</v>
      </c>
      <c r="DP333" s="54">
        <f t="shared" ca="1" si="1093"/>
        <v>0</v>
      </c>
      <c r="DQ333" s="54">
        <f t="shared" ca="1" si="1093"/>
        <v>0</v>
      </c>
      <c r="DR333" s="54">
        <f t="shared" ca="1" si="1093"/>
        <v>0</v>
      </c>
      <c r="DS333" s="54">
        <f t="shared" ca="1" si="1093"/>
        <v>0</v>
      </c>
      <c r="DT333" s="54">
        <f t="shared" ca="1" si="1093"/>
        <v>0</v>
      </c>
      <c r="DU333" s="54">
        <f t="shared" ca="1" si="1093"/>
        <v>0</v>
      </c>
      <c r="DV333" s="54">
        <f t="shared" ca="1" si="1093"/>
        <v>0</v>
      </c>
      <c r="DW333" s="54">
        <f t="shared" ca="1" si="1093"/>
        <v>0</v>
      </c>
      <c r="DX333" s="54">
        <f t="shared" ca="1" si="1093"/>
        <v>0</v>
      </c>
      <c r="DY333" s="54">
        <f t="shared" ca="1" si="1093"/>
        <v>0</v>
      </c>
      <c r="DZ333" s="54">
        <f t="shared" ca="1" si="1093"/>
        <v>0</v>
      </c>
      <c r="EA333" s="54">
        <f t="shared" ca="1" si="1093"/>
        <v>0</v>
      </c>
      <c r="EB333" s="54">
        <f t="shared" ca="1" si="1093"/>
        <v>0</v>
      </c>
      <c r="EC333" s="54">
        <f t="shared" ca="1" si="1093"/>
        <v>0</v>
      </c>
      <c r="ED333" s="54">
        <f t="shared" ca="1" si="1093"/>
        <v>0</v>
      </c>
      <c r="EE333" s="54">
        <f t="shared" ca="1" si="1093"/>
        <v>0</v>
      </c>
      <c r="EF333" s="54">
        <f t="shared" ca="1" si="1093"/>
        <v>0</v>
      </c>
      <c r="EG333" s="54">
        <f t="shared" ca="1" si="1093"/>
        <v>0</v>
      </c>
      <c r="EH333" s="54">
        <f t="shared" ref="EH333:GS333" ca="1" si="1094">EH331*$H$333</f>
        <v>0</v>
      </c>
      <c r="EI333" s="54">
        <f t="shared" ca="1" si="1094"/>
        <v>0</v>
      </c>
      <c r="EJ333" s="54">
        <f t="shared" ca="1" si="1094"/>
        <v>0</v>
      </c>
      <c r="EK333" s="54">
        <f t="shared" ca="1" si="1094"/>
        <v>0</v>
      </c>
      <c r="EL333" s="54">
        <f t="shared" ca="1" si="1094"/>
        <v>0</v>
      </c>
      <c r="EM333" s="54">
        <f t="shared" ca="1" si="1094"/>
        <v>0</v>
      </c>
      <c r="EN333" s="54">
        <f t="shared" ca="1" si="1094"/>
        <v>0</v>
      </c>
      <c r="EO333" s="54">
        <f t="shared" ca="1" si="1094"/>
        <v>0</v>
      </c>
      <c r="EP333" s="54">
        <f t="shared" ca="1" si="1094"/>
        <v>0</v>
      </c>
      <c r="EQ333" s="54">
        <f t="shared" ca="1" si="1094"/>
        <v>0</v>
      </c>
      <c r="ER333" s="54">
        <f t="shared" ca="1" si="1094"/>
        <v>0</v>
      </c>
      <c r="ES333" s="54">
        <f t="shared" ca="1" si="1094"/>
        <v>0</v>
      </c>
      <c r="ET333" s="54">
        <f t="shared" ca="1" si="1094"/>
        <v>0</v>
      </c>
      <c r="EU333" s="54">
        <f t="shared" ca="1" si="1094"/>
        <v>0</v>
      </c>
      <c r="EV333" s="54">
        <f t="shared" ca="1" si="1094"/>
        <v>0</v>
      </c>
      <c r="EW333" s="54">
        <f t="shared" ca="1" si="1094"/>
        <v>0</v>
      </c>
      <c r="EX333" s="54">
        <f t="shared" ca="1" si="1094"/>
        <v>0</v>
      </c>
      <c r="EY333" s="54">
        <f t="shared" ca="1" si="1094"/>
        <v>0</v>
      </c>
      <c r="EZ333" s="54">
        <f t="shared" ca="1" si="1094"/>
        <v>0</v>
      </c>
      <c r="FA333" s="54">
        <f t="shared" ca="1" si="1094"/>
        <v>0</v>
      </c>
      <c r="FB333" s="54">
        <f t="shared" ca="1" si="1094"/>
        <v>0</v>
      </c>
      <c r="FC333" s="54">
        <f t="shared" ca="1" si="1094"/>
        <v>0</v>
      </c>
      <c r="FD333" s="54">
        <f t="shared" ca="1" si="1094"/>
        <v>0</v>
      </c>
      <c r="FE333" s="54">
        <f t="shared" ca="1" si="1094"/>
        <v>0</v>
      </c>
      <c r="FF333" s="54">
        <f t="shared" ca="1" si="1094"/>
        <v>0</v>
      </c>
      <c r="FG333" s="54">
        <f t="shared" ca="1" si="1094"/>
        <v>0</v>
      </c>
      <c r="FH333" s="54">
        <f t="shared" ca="1" si="1094"/>
        <v>0</v>
      </c>
      <c r="FI333" s="54">
        <f t="shared" ca="1" si="1094"/>
        <v>0</v>
      </c>
      <c r="FJ333" s="54">
        <f t="shared" ca="1" si="1094"/>
        <v>0</v>
      </c>
      <c r="FK333" s="54">
        <f t="shared" ca="1" si="1094"/>
        <v>0</v>
      </c>
      <c r="FL333" s="54">
        <f t="shared" ca="1" si="1094"/>
        <v>0</v>
      </c>
      <c r="FM333" s="54">
        <f t="shared" ca="1" si="1094"/>
        <v>0</v>
      </c>
      <c r="FN333" s="54">
        <f t="shared" ca="1" si="1094"/>
        <v>0</v>
      </c>
      <c r="FO333" s="54">
        <f t="shared" ca="1" si="1094"/>
        <v>0</v>
      </c>
      <c r="FP333" s="54">
        <f t="shared" ca="1" si="1094"/>
        <v>0</v>
      </c>
      <c r="FQ333" s="54">
        <f t="shared" ca="1" si="1094"/>
        <v>0</v>
      </c>
      <c r="FR333" s="54">
        <f t="shared" ca="1" si="1094"/>
        <v>0</v>
      </c>
      <c r="FS333" s="54">
        <f t="shared" ca="1" si="1094"/>
        <v>0</v>
      </c>
      <c r="FT333" s="54">
        <f t="shared" ca="1" si="1094"/>
        <v>0</v>
      </c>
      <c r="FU333" s="54">
        <f t="shared" ca="1" si="1094"/>
        <v>0</v>
      </c>
      <c r="FV333" s="54">
        <f t="shared" ca="1" si="1094"/>
        <v>0</v>
      </c>
      <c r="FW333" s="54">
        <f t="shared" ca="1" si="1094"/>
        <v>0</v>
      </c>
      <c r="FX333" s="54">
        <f t="shared" ca="1" si="1094"/>
        <v>0</v>
      </c>
      <c r="FY333" s="54">
        <f t="shared" ca="1" si="1094"/>
        <v>0</v>
      </c>
      <c r="FZ333" s="54">
        <f t="shared" ca="1" si="1094"/>
        <v>0</v>
      </c>
      <c r="GA333" s="54">
        <f t="shared" ca="1" si="1094"/>
        <v>0</v>
      </c>
      <c r="GB333" s="54">
        <f t="shared" ca="1" si="1094"/>
        <v>0</v>
      </c>
      <c r="GC333" s="54">
        <f t="shared" ca="1" si="1094"/>
        <v>0</v>
      </c>
      <c r="GD333" s="54">
        <f t="shared" ca="1" si="1094"/>
        <v>0</v>
      </c>
      <c r="GE333" s="54">
        <f t="shared" ca="1" si="1094"/>
        <v>0</v>
      </c>
      <c r="GF333" s="54">
        <f t="shared" ca="1" si="1094"/>
        <v>0</v>
      </c>
      <c r="GG333" s="54">
        <f t="shared" ca="1" si="1094"/>
        <v>0</v>
      </c>
      <c r="GH333" s="54">
        <f t="shared" ca="1" si="1094"/>
        <v>0</v>
      </c>
      <c r="GI333" s="54">
        <f t="shared" ca="1" si="1094"/>
        <v>0</v>
      </c>
      <c r="GJ333" s="54">
        <f t="shared" ca="1" si="1094"/>
        <v>0</v>
      </c>
      <c r="GK333" s="54">
        <f t="shared" ca="1" si="1094"/>
        <v>0</v>
      </c>
      <c r="GL333" s="54">
        <f t="shared" ca="1" si="1094"/>
        <v>0</v>
      </c>
      <c r="GM333" s="54">
        <f t="shared" ca="1" si="1094"/>
        <v>0</v>
      </c>
      <c r="GN333" s="54">
        <f t="shared" ca="1" si="1094"/>
        <v>0</v>
      </c>
      <c r="GO333" s="54">
        <f t="shared" ca="1" si="1094"/>
        <v>0</v>
      </c>
      <c r="GP333" s="54">
        <f t="shared" ca="1" si="1094"/>
        <v>0</v>
      </c>
      <c r="GQ333" s="54">
        <f t="shared" ca="1" si="1094"/>
        <v>0</v>
      </c>
      <c r="GR333" s="54">
        <f t="shared" ca="1" si="1094"/>
        <v>0</v>
      </c>
      <c r="GS333" s="54">
        <f t="shared" ca="1" si="1094"/>
        <v>0</v>
      </c>
      <c r="GT333" s="54">
        <f t="shared" ref="GT333:JE333" ca="1" si="1095">GT331*$H$333</f>
        <v>0</v>
      </c>
      <c r="GU333" s="54">
        <f t="shared" ca="1" si="1095"/>
        <v>0</v>
      </c>
      <c r="GV333" s="54">
        <f t="shared" ca="1" si="1095"/>
        <v>0</v>
      </c>
      <c r="GW333" s="54">
        <f t="shared" ca="1" si="1095"/>
        <v>0</v>
      </c>
      <c r="GX333" s="54">
        <f t="shared" ca="1" si="1095"/>
        <v>0</v>
      </c>
      <c r="GY333" s="54">
        <f t="shared" ca="1" si="1095"/>
        <v>0</v>
      </c>
      <c r="GZ333" s="54">
        <f t="shared" ca="1" si="1095"/>
        <v>0</v>
      </c>
      <c r="HA333" s="54">
        <f t="shared" ca="1" si="1095"/>
        <v>0</v>
      </c>
      <c r="HB333" s="54">
        <f t="shared" ca="1" si="1095"/>
        <v>0</v>
      </c>
      <c r="HC333" s="54">
        <f t="shared" ca="1" si="1095"/>
        <v>0</v>
      </c>
      <c r="HD333" s="54">
        <f t="shared" ca="1" si="1095"/>
        <v>0</v>
      </c>
      <c r="HE333" s="54">
        <f t="shared" ca="1" si="1095"/>
        <v>0</v>
      </c>
      <c r="HF333" s="54">
        <f t="shared" ca="1" si="1095"/>
        <v>0</v>
      </c>
      <c r="HG333" s="54">
        <f t="shared" ca="1" si="1095"/>
        <v>0</v>
      </c>
      <c r="HH333" s="54">
        <f t="shared" ca="1" si="1095"/>
        <v>0</v>
      </c>
      <c r="HI333" s="54">
        <f t="shared" ca="1" si="1095"/>
        <v>0</v>
      </c>
      <c r="HJ333" s="54">
        <f t="shared" ca="1" si="1095"/>
        <v>0</v>
      </c>
      <c r="HK333" s="54">
        <f t="shared" ca="1" si="1095"/>
        <v>0</v>
      </c>
      <c r="HL333" s="54">
        <f t="shared" ca="1" si="1095"/>
        <v>0</v>
      </c>
      <c r="HM333" s="54">
        <f t="shared" ca="1" si="1095"/>
        <v>0</v>
      </c>
      <c r="HN333" s="54">
        <f t="shared" ca="1" si="1095"/>
        <v>0</v>
      </c>
      <c r="HO333" s="54">
        <f t="shared" ca="1" si="1095"/>
        <v>0</v>
      </c>
      <c r="HP333" s="54">
        <f t="shared" ca="1" si="1095"/>
        <v>0</v>
      </c>
      <c r="HQ333" s="54">
        <f t="shared" ca="1" si="1095"/>
        <v>0</v>
      </c>
      <c r="HR333" s="54">
        <f t="shared" ca="1" si="1095"/>
        <v>0</v>
      </c>
      <c r="HS333" s="54">
        <f t="shared" ca="1" si="1095"/>
        <v>0</v>
      </c>
      <c r="HT333" s="54">
        <f t="shared" ca="1" si="1095"/>
        <v>0</v>
      </c>
      <c r="HU333" s="54">
        <f t="shared" ca="1" si="1095"/>
        <v>0</v>
      </c>
      <c r="HV333" s="54">
        <f t="shared" ca="1" si="1095"/>
        <v>0</v>
      </c>
      <c r="HW333" s="54">
        <f t="shared" ca="1" si="1095"/>
        <v>0</v>
      </c>
      <c r="HX333" s="54">
        <f t="shared" ca="1" si="1095"/>
        <v>0</v>
      </c>
      <c r="HY333" s="54">
        <f t="shared" ca="1" si="1095"/>
        <v>0</v>
      </c>
      <c r="HZ333" s="54">
        <f t="shared" ca="1" si="1095"/>
        <v>0</v>
      </c>
      <c r="IA333" s="54">
        <f t="shared" ca="1" si="1095"/>
        <v>0</v>
      </c>
      <c r="IB333" s="54">
        <f t="shared" ca="1" si="1095"/>
        <v>0</v>
      </c>
      <c r="IC333" s="54">
        <f t="shared" ca="1" si="1095"/>
        <v>0</v>
      </c>
      <c r="ID333" s="54">
        <f t="shared" ca="1" si="1095"/>
        <v>0</v>
      </c>
      <c r="IE333" s="54">
        <f t="shared" ca="1" si="1095"/>
        <v>0</v>
      </c>
      <c r="IF333" s="54">
        <f t="shared" ca="1" si="1095"/>
        <v>0</v>
      </c>
      <c r="IG333" s="54">
        <f t="shared" ca="1" si="1095"/>
        <v>0</v>
      </c>
      <c r="IH333" s="54">
        <f t="shared" ca="1" si="1095"/>
        <v>0</v>
      </c>
      <c r="II333" s="54">
        <f t="shared" ca="1" si="1095"/>
        <v>0</v>
      </c>
      <c r="IJ333" s="54">
        <f t="shared" ca="1" si="1095"/>
        <v>0</v>
      </c>
      <c r="IK333" s="54">
        <f t="shared" ca="1" si="1095"/>
        <v>0</v>
      </c>
      <c r="IL333" s="54">
        <f t="shared" ca="1" si="1095"/>
        <v>0</v>
      </c>
      <c r="IM333" s="54">
        <f t="shared" ca="1" si="1095"/>
        <v>0</v>
      </c>
      <c r="IN333" s="54">
        <f t="shared" ca="1" si="1095"/>
        <v>0</v>
      </c>
      <c r="IO333" s="54">
        <f t="shared" ca="1" si="1095"/>
        <v>0</v>
      </c>
      <c r="IP333" s="54">
        <f t="shared" ca="1" si="1095"/>
        <v>0</v>
      </c>
      <c r="IQ333" s="54">
        <f t="shared" ca="1" si="1095"/>
        <v>0</v>
      </c>
      <c r="IR333" s="54">
        <f t="shared" ca="1" si="1095"/>
        <v>0</v>
      </c>
      <c r="IS333" s="54">
        <f t="shared" ca="1" si="1095"/>
        <v>0</v>
      </c>
      <c r="IT333" s="54">
        <f t="shared" ca="1" si="1095"/>
        <v>0</v>
      </c>
      <c r="IU333" s="54">
        <f t="shared" ca="1" si="1095"/>
        <v>0</v>
      </c>
      <c r="IV333" s="54">
        <f t="shared" ca="1" si="1095"/>
        <v>0</v>
      </c>
      <c r="IW333" s="54">
        <f t="shared" ca="1" si="1095"/>
        <v>6624.245572347314</v>
      </c>
      <c r="IX333" s="54">
        <f t="shared" ca="1" si="1095"/>
        <v>11326.913245563754</v>
      </c>
      <c r="IY333" s="54">
        <f t="shared" ca="1" si="1095"/>
        <v>6922.980407246052</v>
      </c>
      <c r="IZ333" s="54">
        <f t="shared" ca="1" si="1095"/>
        <v>0</v>
      </c>
      <c r="JA333" s="54">
        <f t="shared" ca="1" si="1095"/>
        <v>5237.8591607258395</v>
      </c>
      <c r="JB333" s="54">
        <f t="shared" ca="1" si="1095"/>
        <v>6094.017529707603</v>
      </c>
      <c r="JC333" s="54">
        <f t="shared" ca="1" si="1095"/>
        <v>13496.674074177357</v>
      </c>
      <c r="JD333" s="54">
        <f t="shared" ca="1" si="1095"/>
        <v>17133.193387750842</v>
      </c>
      <c r="JE333" s="54">
        <f t="shared" ca="1" si="1095"/>
        <v>18954.007960897718</v>
      </c>
      <c r="JF333" s="54">
        <f t="shared" ref="JF333:KP333" ca="1" si="1096">JF331*$H$333</f>
        <v>21349.968033394747</v>
      </c>
      <c r="JG333" s="54">
        <f t="shared" ca="1" si="1096"/>
        <v>23632.628571137047</v>
      </c>
      <c r="JH333" s="54">
        <f t="shared" ca="1" si="1096"/>
        <v>22899.933955807068</v>
      </c>
      <c r="JI333" s="54">
        <f t="shared" ca="1" si="1096"/>
        <v>18278.365183700884</v>
      </c>
      <c r="JJ333" s="54">
        <f t="shared" ca="1" si="1096"/>
        <v>12055.225545068133</v>
      </c>
      <c r="JK333" s="54">
        <f t="shared" ca="1" si="1096"/>
        <v>7707.9872472316119</v>
      </c>
      <c r="JL333" s="54">
        <f t="shared" ca="1" si="1096"/>
        <v>665.27204135288127</v>
      </c>
      <c r="JM333" s="54">
        <f t="shared" ca="1" si="1096"/>
        <v>6256.1854298612225</v>
      </c>
      <c r="JN333" s="54">
        <f t="shared" ca="1" si="1096"/>
        <v>6869.0367707975056</v>
      </c>
      <c r="JO333" s="54">
        <f t="shared" ca="1" si="1096"/>
        <v>14257.654179870495</v>
      </c>
      <c r="JP333" s="54">
        <f t="shared" ca="1" si="1096"/>
        <v>17970.586208642519</v>
      </c>
      <c r="JQ333" s="54">
        <f t="shared" ca="1" si="1096"/>
        <v>19684.143100032106</v>
      </c>
      <c r="JR333" s="54">
        <f t="shared" ca="1" si="1096"/>
        <v>22067.723483738428</v>
      </c>
      <c r="JS333" s="54">
        <f t="shared" ca="1" si="1096"/>
        <v>24337.964486598266</v>
      </c>
      <c r="JT333" s="54">
        <f t="shared" ca="1" si="1096"/>
        <v>23625.791192615754</v>
      </c>
      <c r="JU333" s="54">
        <f t="shared" ca="1" si="1096"/>
        <v>19062.047285229775</v>
      </c>
      <c r="JV333" s="54">
        <f t="shared" ca="1" si="1096"/>
        <v>12911.510855331753</v>
      </c>
      <c r="JW333" s="54">
        <f t="shared" ca="1" si="1096"/>
        <v>8621.7691471596663</v>
      </c>
      <c r="JX333" s="54">
        <f t="shared" ca="1" si="1096"/>
        <v>1660.0642374711276</v>
      </c>
      <c r="JY333" s="54">
        <f t="shared" ca="1" si="1096"/>
        <v>7205.5295748909675</v>
      </c>
      <c r="JZ333" s="54">
        <f t="shared" ca="1" si="1096"/>
        <v>7878.7091689534082</v>
      </c>
      <c r="KA333" s="54">
        <f t="shared" ca="1" si="1096"/>
        <v>15153.216704327613</v>
      </c>
      <c r="KB333" s="54">
        <f t="shared" ca="1" si="1096"/>
        <v>18944.237204231315</v>
      </c>
      <c r="KC333" s="54">
        <f t="shared" ca="1" si="1096"/>
        <v>20552.054266010571</v>
      </c>
      <c r="KD333" s="54">
        <f t="shared" ca="1" si="1096"/>
        <v>22924.843161260356</v>
      </c>
      <c r="KE333" s="54">
        <f t="shared" ca="1" si="1096"/>
        <v>25184.267875904363</v>
      </c>
      <c r="KF333" s="54">
        <f t="shared" ca="1" si="1096"/>
        <v>24493.906043166542</v>
      </c>
      <c r="KG333" s="54">
        <f t="shared" ca="1" si="1096"/>
        <v>19988.920754121187</v>
      </c>
      <c r="KH333" s="54">
        <f t="shared" ca="1" si="1096"/>
        <v>13911.789272194072</v>
      </c>
      <c r="KI333" s="54">
        <f t="shared" ca="1" si="1096"/>
        <v>9680.5115131753009</v>
      </c>
      <c r="KJ333" s="54">
        <f t="shared" ca="1" si="1096"/>
        <v>2800.5655937984102</v>
      </c>
      <c r="KK333" s="54">
        <f t="shared" ca="1" si="1096"/>
        <v>8302.5696057038858</v>
      </c>
      <c r="KL333" s="54">
        <f t="shared" ca="1" si="1096"/>
        <v>8986.5012779183871</v>
      </c>
      <c r="KM333" s="54">
        <f t="shared" ca="1" si="1096"/>
        <v>16200.199039742116</v>
      </c>
      <c r="KN333" s="54">
        <f t="shared" ca="1" si="1096"/>
        <v>20071.159222494844</v>
      </c>
      <c r="KO333" s="54">
        <f t="shared" ca="1" si="1096"/>
        <v>21574.913150015389</v>
      </c>
      <c r="KP333" s="54">
        <f t="shared" ca="1" si="1096"/>
        <v>23938.668742502628</v>
      </c>
      <c r="KQ333" s="54">
        <f t="shared" ref="KQ333:LT333" ca="1" si="1097">KQ331*$H$333</f>
        <v>26189.052109129385</v>
      </c>
      <c r="KR333" s="54">
        <f t="shared" ca="1" si="1097"/>
        <v>25521.968564349441</v>
      </c>
      <c r="KS333" s="54">
        <f t="shared" ca="1" si="1097"/>
        <v>21076.857776947236</v>
      </c>
      <c r="KT333" s="54">
        <f t="shared" ca="1" si="1097"/>
        <v>15074.118340264638</v>
      </c>
      <c r="KU333" s="54">
        <f t="shared" ca="1" si="1097"/>
        <v>5296.1474516056987</v>
      </c>
      <c r="KV333" s="54">
        <f t="shared" ca="1" si="1097"/>
        <v>0</v>
      </c>
      <c r="KW333" s="54">
        <f t="shared" ca="1" si="1097"/>
        <v>2289.7559688143178</v>
      </c>
      <c r="KX333" s="54">
        <f t="shared" ca="1" si="1097"/>
        <v>4267.3220005616258</v>
      </c>
      <c r="KY333" s="54">
        <f t="shared" ca="1" si="1097"/>
        <v>11362.671130952478</v>
      </c>
      <c r="KZ333" s="54">
        <f t="shared" ca="1" si="1097"/>
        <v>15255.070028196784</v>
      </c>
      <c r="LA333" s="54">
        <f t="shared" ca="1" si="1097"/>
        <v>16376.691056539543</v>
      </c>
      <c r="LB333" s="54">
        <f t="shared" ca="1" si="1097"/>
        <v>18669.409539768403</v>
      </c>
      <c r="LC333" s="54">
        <f t="shared" ca="1" si="1097"/>
        <v>20848.126894700399</v>
      </c>
      <c r="LD333" s="54">
        <f t="shared" ca="1" si="1097"/>
        <v>19921.975735379659</v>
      </c>
      <c r="LE333" s="54">
        <f t="shared" ca="1" si="1097"/>
        <v>15469.980488857102</v>
      </c>
      <c r="LF333" s="54">
        <f t="shared" ca="1" si="1097"/>
        <v>9474.0679952381943</v>
      </c>
      <c r="LG333" s="54">
        <f t="shared" ca="1" si="1097"/>
        <v>5075.1654936812129</v>
      </c>
      <c r="LH333" s="54">
        <f t="shared" ca="1" si="1097"/>
        <v>0</v>
      </c>
      <c r="LI333" s="54">
        <f t="shared" ca="1" si="1097"/>
        <v>1927.5973402430882</v>
      </c>
      <c r="LJ333" s="54">
        <f t="shared" ca="1" si="1097"/>
        <v>4004.7114467455663</v>
      </c>
      <c r="LK333" s="54">
        <f t="shared" ca="1" si="1097"/>
        <v>11079.098583746874</v>
      </c>
      <c r="LL333" s="54">
        <f t="shared" ca="1" si="1097"/>
        <v>15038.827043117401</v>
      </c>
      <c r="LM333" s="54">
        <f t="shared" ca="1" si="1097"/>
        <v>16043.207482160949</v>
      </c>
      <c r="LN333" s="54">
        <f t="shared" ca="1" si="1097"/>
        <v>18313.741565648663</v>
      </c>
      <c r="LO333" s="54">
        <f t="shared" ca="1" si="1097"/>
        <v>20470.133334535411</v>
      </c>
      <c r="LP333" s="54">
        <f t="shared" ca="1" si="1097"/>
        <v>19553.201355905039</v>
      </c>
      <c r="LQ333" s="54">
        <f t="shared" ca="1" si="1097"/>
        <v>15146.160571320297</v>
      </c>
      <c r="LR333" s="54">
        <f t="shared" ca="1" si="1097"/>
        <v>9209.2951584095881</v>
      </c>
      <c r="LS333" s="54">
        <f t="shared" ca="1" si="1097"/>
        <v>4854.8186180114062</v>
      </c>
      <c r="LT333" s="54">
        <f t="shared" ca="1" si="1097"/>
        <v>0</v>
      </c>
      <c r="LU333" s="54"/>
      <c r="LV333" s="54"/>
      <c r="LW333" s="54"/>
      <c r="LX333" s="54"/>
      <c r="LY333" s="54"/>
      <c r="LZ333" s="54"/>
      <c r="MA333" s="54"/>
      <c r="MB333" s="54"/>
      <c r="MC333" s="54"/>
      <c r="MD333" s="54"/>
      <c r="ME333" s="54"/>
      <c r="MF333" s="54"/>
      <c r="MG333" s="54"/>
      <c r="MH333" s="54"/>
      <c r="MI333" s="54"/>
      <c r="MJ333" s="54"/>
      <c r="MK333" s="54"/>
      <c r="ML333" s="54"/>
      <c r="MM333" s="54"/>
      <c r="MN333" s="54"/>
      <c r="MO333" s="54"/>
      <c r="MP333" s="54"/>
      <c r="MQ333" s="54"/>
      <c r="MR333" s="54"/>
      <c r="MS333" s="54"/>
      <c r="MT333" s="54"/>
      <c r="MU333" s="54"/>
      <c r="MV333" s="54"/>
      <c r="MW333" s="54"/>
      <c r="MX333" s="54"/>
      <c r="MY333" s="54"/>
      <c r="MZ333" s="54"/>
      <c r="NA333" s="54"/>
      <c r="NB333" s="54"/>
      <c r="NC333" s="54"/>
      <c r="ND333" s="54"/>
      <c r="NE333" s="54"/>
      <c r="NF333" s="54"/>
      <c r="NG333" s="54"/>
      <c r="NH333" s="54"/>
      <c r="NI333" s="54"/>
      <c r="NJ333" s="54"/>
      <c r="NK333" s="54"/>
      <c r="NL333" s="54"/>
      <c r="NM333" s="54"/>
      <c r="NN333" s="54"/>
      <c r="NO333" s="54"/>
      <c r="NP333" s="54"/>
      <c r="NQ333" s="54"/>
      <c r="NR333" s="54"/>
      <c r="NS333" s="54"/>
      <c r="NT333" s="54"/>
      <c r="NU333" s="54"/>
      <c r="NV333" s="54"/>
      <c r="NW333" s="54"/>
      <c r="NX333" s="54"/>
      <c r="NY333" s="54"/>
      <c r="NZ333" s="54"/>
      <c r="OA333" s="54"/>
      <c r="OB333" s="54"/>
      <c r="OC333" s="54"/>
      <c r="OD333" s="54"/>
      <c r="OE333" s="54"/>
      <c r="OF333" s="54"/>
      <c r="OG333" s="54"/>
      <c r="OH333" s="54"/>
      <c r="OI333" s="54"/>
      <c r="OJ333" s="54"/>
      <c r="OK333" s="54"/>
      <c r="OL333" s="54"/>
      <c r="OM333" s="54"/>
      <c r="ON333" s="54"/>
      <c r="OO333" s="54"/>
      <c r="OP333" s="54"/>
      <c r="OQ333" s="54"/>
      <c r="OR333" s="54"/>
      <c r="OS333" s="54"/>
      <c r="OT333" s="54"/>
      <c r="OU333" s="54"/>
      <c r="OV333" s="54"/>
      <c r="OW333" s="54"/>
      <c r="OX333" s="54"/>
      <c r="OY333" s="54"/>
      <c r="OZ333" s="54"/>
      <c r="PA333" s="54"/>
      <c r="PB333" s="54"/>
      <c r="PC333" s="54"/>
      <c r="PD333" s="54"/>
      <c r="PE333" s="54"/>
      <c r="PF333" s="54"/>
      <c r="PG333" s="54"/>
      <c r="PH333" s="54"/>
      <c r="PI333" s="54"/>
      <c r="PJ333" s="54"/>
      <c r="PK333" s="54"/>
      <c r="PL333" s="54"/>
      <c r="PM333" s="54"/>
      <c r="PN333" s="54"/>
      <c r="PO333" s="54"/>
      <c r="PP333" s="54"/>
      <c r="PQ333" s="54"/>
      <c r="PR333" s="54"/>
      <c r="PS333" s="54"/>
      <c r="PT333" s="54"/>
      <c r="PU333" s="54"/>
      <c r="PV333" s="54"/>
      <c r="PW333" s="54"/>
      <c r="PX333" s="54"/>
      <c r="PY333" s="54"/>
      <c r="PZ333" s="54"/>
      <c r="QA333" s="54"/>
      <c r="QB333" s="54"/>
      <c r="QC333" s="54"/>
      <c r="QD333" s="54"/>
      <c r="QE333" s="54"/>
      <c r="QF333" s="54"/>
      <c r="QG333" s="54"/>
      <c r="QH333" s="54"/>
      <c r="QI333" s="54"/>
      <c r="QJ333" s="54"/>
      <c r="QK333" s="54"/>
      <c r="QL333" s="54"/>
      <c r="QM333" s="54"/>
      <c r="QN333" s="54"/>
      <c r="QO333" s="54"/>
      <c r="QP333" s="54"/>
      <c r="QQ333" s="54"/>
      <c r="QR333" s="54"/>
      <c r="QS333" s="54"/>
      <c r="QT333" s="54"/>
      <c r="QU333" s="54"/>
    </row>
    <row r="334" spans="1:463" ht="15" customHeight="1" outlineLevel="1">
      <c r="C334" s="6"/>
      <c r="E334" s="50"/>
      <c r="H334" s="299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  <c r="CC334" s="54"/>
      <c r="CD334" s="54"/>
      <c r="CE334" s="54"/>
      <c r="CF334" s="54"/>
      <c r="CG334" s="54"/>
      <c r="CH334" s="54"/>
      <c r="CI334" s="54"/>
      <c r="CJ334" s="54"/>
      <c r="CK334" s="54"/>
      <c r="CL334" s="54"/>
      <c r="CM334" s="54"/>
      <c r="CN334" s="54"/>
      <c r="CO334" s="54"/>
      <c r="CP334" s="54"/>
      <c r="CQ334" s="54"/>
      <c r="CR334" s="54"/>
      <c r="CS334" s="54"/>
      <c r="CT334" s="54"/>
      <c r="CU334" s="54"/>
      <c r="CV334" s="54"/>
      <c r="CW334" s="54"/>
      <c r="CX334" s="54"/>
      <c r="CY334" s="54"/>
      <c r="CZ334" s="54"/>
      <c r="DA334" s="54"/>
      <c r="DB334" s="54"/>
      <c r="DC334" s="54"/>
      <c r="DD334" s="54"/>
      <c r="DE334" s="54"/>
      <c r="DF334" s="54"/>
      <c r="DG334" s="54"/>
      <c r="DH334" s="54"/>
      <c r="DI334" s="54"/>
      <c r="DJ334" s="54"/>
      <c r="DK334" s="54"/>
      <c r="DL334" s="54"/>
      <c r="DM334" s="54"/>
      <c r="DN334" s="54"/>
      <c r="DO334" s="54"/>
      <c r="DP334" s="54"/>
      <c r="DQ334" s="54"/>
      <c r="DR334" s="54"/>
      <c r="DS334" s="54"/>
      <c r="DT334" s="54"/>
      <c r="DU334" s="54"/>
      <c r="DV334" s="54"/>
      <c r="DW334" s="54"/>
      <c r="DX334" s="54"/>
      <c r="DY334" s="54"/>
      <c r="DZ334" s="54"/>
      <c r="EA334" s="54"/>
      <c r="EB334" s="54"/>
      <c r="EC334" s="54"/>
      <c r="ED334" s="54"/>
      <c r="EE334" s="54"/>
      <c r="EF334" s="54"/>
      <c r="EG334" s="54"/>
      <c r="EH334" s="54"/>
      <c r="EI334" s="54"/>
      <c r="EJ334" s="54"/>
      <c r="EK334" s="54"/>
      <c r="EL334" s="54"/>
      <c r="EM334" s="54"/>
      <c r="EN334" s="54"/>
      <c r="EO334" s="54"/>
      <c r="EP334" s="54"/>
      <c r="EQ334" s="54"/>
      <c r="ER334" s="54"/>
      <c r="ES334" s="54"/>
      <c r="ET334" s="54"/>
      <c r="EU334" s="54"/>
      <c r="EV334" s="54"/>
      <c r="EW334" s="54"/>
      <c r="EX334" s="54"/>
      <c r="EY334" s="54"/>
      <c r="EZ334" s="54"/>
      <c r="FA334" s="54"/>
      <c r="FB334" s="54"/>
      <c r="FC334" s="54"/>
      <c r="FD334" s="54"/>
      <c r="FE334" s="54"/>
      <c r="FF334" s="54"/>
      <c r="FG334" s="54"/>
      <c r="FH334" s="54"/>
      <c r="FI334" s="54"/>
      <c r="FJ334" s="54"/>
      <c r="FK334" s="54"/>
      <c r="FL334" s="54"/>
      <c r="FM334" s="54"/>
      <c r="FN334" s="54"/>
      <c r="FO334" s="54"/>
      <c r="FP334" s="54"/>
      <c r="FQ334" s="54"/>
      <c r="FR334" s="54"/>
      <c r="FS334" s="54"/>
      <c r="FT334" s="54"/>
      <c r="FU334" s="54"/>
      <c r="FV334" s="54"/>
      <c r="FW334" s="54"/>
      <c r="FX334" s="54"/>
      <c r="FY334" s="54"/>
      <c r="FZ334" s="54"/>
      <c r="GA334" s="54"/>
      <c r="GB334" s="54"/>
      <c r="GC334" s="54"/>
      <c r="GD334" s="54"/>
      <c r="GE334" s="54"/>
      <c r="GF334" s="54"/>
      <c r="GG334" s="54"/>
      <c r="GH334" s="54"/>
      <c r="GI334" s="54"/>
      <c r="GJ334" s="54"/>
      <c r="GK334" s="54"/>
      <c r="GL334" s="54"/>
      <c r="GM334" s="54"/>
      <c r="GN334" s="54"/>
      <c r="GO334" s="54"/>
      <c r="GP334" s="54"/>
      <c r="GQ334" s="54"/>
      <c r="GR334" s="54"/>
      <c r="GS334" s="54"/>
      <c r="GT334" s="54"/>
      <c r="GU334" s="54"/>
      <c r="GV334" s="54"/>
      <c r="GW334" s="54"/>
      <c r="GX334" s="54"/>
      <c r="GY334" s="54"/>
      <c r="GZ334" s="54"/>
      <c r="HA334" s="54"/>
      <c r="HB334" s="54"/>
      <c r="HC334" s="54"/>
      <c r="HD334" s="54"/>
      <c r="HE334" s="54"/>
      <c r="HF334" s="54"/>
      <c r="HG334" s="54"/>
      <c r="HH334" s="54"/>
      <c r="HI334" s="54"/>
      <c r="HJ334" s="54"/>
      <c r="HK334" s="54"/>
      <c r="HL334" s="54"/>
      <c r="HM334" s="54"/>
      <c r="HN334" s="54"/>
      <c r="HO334" s="54"/>
      <c r="HP334" s="54"/>
      <c r="HQ334" s="54"/>
      <c r="HR334" s="54"/>
      <c r="HS334" s="54"/>
      <c r="HT334" s="54"/>
      <c r="HU334" s="54"/>
      <c r="HV334" s="54"/>
      <c r="HW334" s="54"/>
      <c r="HX334" s="54"/>
      <c r="HY334" s="54"/>
      <c r="HZ334" s="54"/>
      <c r="IA334" s="54"/>
      <c r="IB334" s="54"/>
      <c r="IC334" s="54"/>
      <c r="ID334" s="54"/>
      <c r="IE334" s="54"/>
      <c r="IF334" s="54"/>
      <c r="IG334" s="54"/>
      <c r="IH334" s="54"/>
      <c r="II334" s="54"/>
      <c r="IJ334" s="54"/>
      <c r="IK334" s="54"/>
      <c r="IL334" s="54"/>
      <c r="IM334" s="54"/>
      <c r="IN334" s="54"/>
      <c r="IO334" s="54"/>
      <c r="IP334" s="54"/>
      <c r="IQ334" s="54"/>
      <c r="IR334" s="54"/>
      <c r="IS334" s="54"/>
      <c r="IT334" s="54"/>
      <c r="IU334" s="54"/>
      <c r="IV334" s="54"/>
      <c r="IW334" s="54"/>
      <c r="IX334" s="54"/>
      <c r="IY334" s="54"/>
      <c r="IZ334" s="54"/>
      <c r="JA334" s="54"/>
      <c r="JB334" s="54"/>
      <c r="JC334" s="54"/>
      <c r="JD334" s="54"/>
      <c r="JE334" s="54"/>
      <c r="JF334" s="54"/>
      <c r="JG334" s="54"/>
      <c r="JH334" s="54"/>
      <c r="JI334" s="54"/>
      <c r="JJ334" s="54"/>
      <c r="JK334" s="54"/>
      <c r="JL334" s="54"/>
      <c r="JM334" s="54"/>
      <c r="JN334" s="54"/>
      <c r="JO334" s="54"/>
      <c r="JP334" s="54"/>
      <c r="JQ334" s="54"/>
      <c r="JR334" s="54"/>
      <c r="JS334" s="54"/>
      <c r="JT334" s="54"/>
      <c r="JU334" s="54"/>
      <c r="JV334" s="54"/>
      <c r="JW334" s="54"/>
      <c r="JX334" s="54"/>
      <c r="JY334" s="54"/>
      <c r="JZ334" s="54"/>
      <c r="KA334" s="54"/>
      <c r="KB334" s="54"/>
      <c r="KC334" s="54"/>
      <c r="KD334" s="54"/>
      <c r="KE334" s="54"/>
      <c r="KF334" s="54"/>
      <c r="KG334" s="54"/>
      <c r="KH334" s="54"/>
      <c r="KI334" s="54"/>
      <c r="KJ334" s="54"/>
      <c r="KK334" s="54"/>
      <c r="KL334" s="54"/>
      <c r="KM334" s="54"/>
      <c r="KN334" s="54"/>
      <c r="KO334" s="54"/>
      <c r="KP334" s="54"/>
      <c r="KQ334" s="54"/>
      <c r="KR334" s="54"/>
      <c r="KS334" s="54"/>
      <c r="KT334" s="54"/>
      <c r="KU334" s="54"/>
      <c r="KV334" s="54"/>
      <c r="KW334" s="54"/>
      <c r="KX334" s="54"/>
      <c r="KY334" s="54"/>
      <c r="KZ334" s="54"/>
      <c r="LA334" s="54"/>
      <c r="LB334" s="54"/>
      <c r="LC334" s="54"/>
      <c r="LD334" s="54"/>
      <c r="LE334" s="54"/>
      <c r="LF334" s="54"/>
      <c r="LG334" s="54"/>
      <c r="LH334" s="54"/>
      <c r="LI334" s="54"/>
      <c r="LJ334" s="54"/>
      <c r="LK334" s="54"/>
      <c r="LL334" s="54"/>
      <c r="LM334" s="54"/>
      <c r="LN334" s="54"/>
      <c r="LO334" s="54"/>
      <c r="LP334" s="54"/>
      <c r="LQ334" s="54"/>
      <c r="LR334" s="54"/>
      <c r="LS334" s="54"/>
      <c r="LT334" s="54"/>
      <c r="LU334" s="54"/>
      <c r="LV334" s="54"/>
      <c r="LW334" s="54"/>
      <c r="LX334" s="54"/>
      <c r="LY334" s="54"/>
      <c r="LZ334" s="54"/>
      <c r="MA334" s="54"/>
      <c r="MB334" s="54"/>
      <c r="MC334" s="54"/>
      <c r="MD334" s="54"/>
      <c r="ME334" s="54"/>
      <c r="MF334" s="54"/>
      <c r="MG334" s="54"/>
      <c r="MH334" s="54"/>
      <c r="MI334" s="54"/>
      <c r="MJ334" s="54"/>
      <c r="MK334" s="54"/>
      <c r="ML334" s="54"/>
      <c r="MM334" s="54"/>
      <c r="MN334" s="54"/>
      <c r="MO334" s="54"/>
      <c r="MP334" s="54"/>
      <c r="MQ334" s="54"/>
      <c r="MR334" s="54"/>
      <c r="MS334" s="54"/>
      <c r="MT334" s="54"/>
      <c r="MU334" s="54"/>
      <c r="MV334" s="54"/>
      <c r="MW334" s="54"/>
      <c r="MX334" s="54"/>
      <c r="MY334" s="54"/>
      <c r="MZ334" s="54"/>
      <c r="NA334" s="54"/>
      <c r="NB334" s="54"/>
      <c r="NC334" s="54"/>
      <c r="ND334" s="54"/>
      <c r="NE334" s="54"/>
      <c r="NF334" s="54"/>
      <c r="NG334" s="54"/>
      <c r="NH334" s="54"/>
      <c r="NI334" s="54"/>
      <c r="NJ334" s="54"/>
      <c r="NK334" s="54"/>
      <c r="NL334" s="54"/>
      <c r="NM334" s="54"/>
      <c r="NN334" s="54"/>
      <c r="NO334" s="54"/>
      <c r="NP334" s="54"/>
      <c r="NQ334" s="54"/>
      <c r="NR334" s="54"/>
      <c r="NS334" s="54"/>
      <c r="NT334" s="54"/>
      <c r="NU334" s="54"/>
      <c r="NV334" s="54"/>
      <c r="NW334" s="54"/>
      <c r="NX334" s="54"/>
      <c r="NY334" s="54"/>
      <c r="NZ334" s="54"/>
      <c r="OA334" s="54"/>
      <c r="OB334" s="54"/>
      <c r="OC334" s="54"/>
      <c r="OD334" s="54"/>
      <c r="OE334" s="54"/>
      <c r="OF334" s="54"/>
      <c r="OG334" s="54"/>
      <c r="OH334" s="54"/>
      <c r="OI334" s="54"/>
      <c r="OJ334" s="54"/>
      <c r="OK334" s="54"/>
      <c r="OL334" s="54"/>
      <c r="OM334" s="54"/>
      <c r="ON334" s="54"/>
      <c r="OO334" s="54"/>
      <c r="OP334" s="54"/>
      <c r="OQ334" s="54"/>
      <c r="OR334" s="54"/>
      <c r="OS334" s="54"/>
      <c r="OT334" s="54"/>
      <c r="OU334" s="54"/>
      <c r="OV334" s="54"/>
      <c r="OW334" s="54"/>
      <c r="OX334" s="54"/>
      <c r="OY334" s="54"/>
      <c r="OZ334" s="54"/>
      <c r="PA334" s="54"/>
      <c r="PB334" s="54"/>
      <c r="PC334" s="54"/>
      <c r="PD334" s="54"/>
      <c r="PE334" s="54"/>
      <c r="PF334" s="54"/>
      <c r="PG334" s="54"/>
      <c r="PH334" s="54"/>
      <c r="PI334" s="54"/>
      <c r="PJ334" s="54"/>
      <c r="PK334" s="54"/>
      <c r="PL334" s="54"/>
      <c r="PM334" s="54"/>
      <c r="PN334" s="54"/>
      <c r="PO334" s="54"/>
      <c r="PP334" s="54"/>
      <c r="PQ334" s="54"/>
      <c r="PR334" s="54"/>
      <c r="PS334" s="54"/>
      <c r="PT334" s="54"/>
      <c r="PU334" s="54"/>
      <c r="PV334" s="54"/>
      <c r="PW334" s="54"/>
      <c r="PX334" s="54"/>
      <c r="PY334" s="54"/>
      <c r="PZ334" s="54"/>
      <c r="QA334" s="54"/>
      <c r="QB334" s="54"/>
      <c r="QC334" s="54"/>
      <c r="QD334" s="54"/>
      <c r="QE334" s="54"/>
      <c r="QF334" s="54"/>
      <c r="QG334" s="54"/>
      <c r="QH334" s="54"/>
      <c r="QI334" s="54"/>
      <c r="QJ334" s="54"/>
      <c r="QK334" s="54"/>
      <c r="QL334" s="54"/>
      <c r="QM334" s="54"/>
      <c r="QN334" s="54"/>
      <c r="QO334" s="54"/>
      <c r="QP334" s="54"/>
      <c r="QQ334" s="54"/>
      <c r="QR334" s="54"/>
      <c r="QS334" s="54"/>
      <c r="QT334" s="54"/>
      <c r="QU334" s="54"/>
    </row>
    <row r="335" spans="1:463" ht="15" customHeight="1" outlineLevel="1">
      <c r="C335" s="3" t="s">
        <v>563</v>
      </c>
      <c r="E335" s="50"/>
      <c r="H335" s="299"/>
      <c r="I335" s="54">
        <v>0</v>
      </c>
      <c r="J335" s="54">
        <f t="shared" ref="J335:AV335" si="1098">I338</f>
        <v>0</v>
      </c>
      <c r="K335" s="54">
        <f t="shared" si="1098"/>
        <v>0</v>
      </c>
      <c r="L335" s="54">
        <f t="shared" si="1098"/>
        <v>0</v>
      </c>
      <c r="M335" s="54">
        <f t="shared" si="1098"/>
        <v>0</v>
      </c>
      <c r="N335" s="54">
        <f t="shared" si="1098"/>
        <v>0</v>
      </c>
      <c r="O335" s="54">
        <f t="shared" si="1098"/>
        <v>0</v>
      </c>
      <c r="P335" s="54">
        <f t="shared" si="1098"/>
        <v>0</v>
      </c>
      <c r="Q335" s="54">
        <f t="shared" si="1098"/>
        <v>0</v>
      </c>
      <c r="R335" s="54">
        <f t="shared" si="1098"/>
        <v>0</v>
      </c>
      <c r="S335" s="54">
        <f t="shared" si="1098"/>
        <v>0</v>
      </c>
      <c r="T335" s="54">
        <f t="shared" si="1098"/>
        <v>0</v>
      </c>
      <c r="U335" s="54">
        <f t="shared" si="1098"/>
        <v>0</v>
      </c>
      <c r="V335" s="54">
        <f t="shared" si="1098"/>
        <v>0</v>
      </c>
      <c r="W335" s="54">
        <f t="shared" si="1098"/>
        <v>0</v>
      </c>
      <c r="X335" s="54">
        <f t="shared" si="1098"/>
        <v>0</v>
      </c>
      <c r="Y335" s="54">
        <f t="shared" si="1098"/>
        <v>0</v>
      </c>
      <c r="Z335" s="54">
        <f t="shared" si="1098"/>
        <v>0</v>
      </c>
      <c r="AA335" s="54">
        <f t="shared" si="1098"/>
        <v>0</v>
      </c>
      <c r="AB335" s="54">
        <f t="shared" si="1098"/>
        <v>0</v>
      </c>
      <c r="AC335" s="54">
        <f t="shared" si="1098"/>
        <v>0</v>
      </c>
      <c r="AD335" s="54">
        <f t="shared" si="1098"/>
        <v>0</v>
      </c>
      <c r="AE335" s="54">
        <f t="shared" si="1098"/>
        <v>0</v>
      </c>
      <c r="AF335" s="54">
        <f t="shared" si="1098"/>
        <v>0</v>
      </c>
      <c r="AG335" s="54">
        <f t="shared" si="1098"/>
        <v>0</v>
      </c>
      <c r="AH335" s="54">
        <f t="shared" ca="1" si="1098"/>
        <v>0</v>
      </c>
      <c r="AI335" s="54">
        <f t="shared" ca="1" si="1098"/>
        <v>0</v>
      </c>
      <c r="AJ335" s="54">
        <f t="shared" ca="1" si="1098"/>
        <v>0</v>
      </c>
      <c r="AK335" s="54">
        <f t="shared" ca="1" si="1098"/>
        <v>0</v>
      </c>
      <c r="AL335" s="54">
        <f t="shared" ca="1" si="1098"/>
        <v>0</v>
      </c>
      <c r="AM335" s="54">
        <f t="shared" ca="1" si="1098"/>
        <v>0</v>
      </c>
      <c r="AN335" s="54">
        <f t="shared" ca="1" si="1098"/>
        <v>0</v>
      </c>
      <c r="AO335" s="54">
        <f t="shared" ca="1" si="1098"/>
        <v>0</v>
      </c>
      <c r="AP335" s="54">
        <f t="shared" ca="1" si="1098"/>
        <v>0</v>
      </c>
      <c r="AQ335" s="54">
        <f t="shared" ca="1" si="1098"/>
        <v>0</v>
      </c>
      <c r="AR335" s="54">
        <f t="shared" ca="1" si="1098"/>
        <v>0</v>
      </c>
      <c r="AS335" s="54">
        <f t="shared" ca="1" si="1098"/>
        <v>0</v>
      </c>
      <c r="AT335" s="54">
        <f t="shared" ca="1" si="1098"/>
        <v>0</v>
      </c>
      <c r="AU335" s="54">
        <f t="shared" ca="1" si="1098"/>
        <v>0</v>
      </c>
      <c r="AV335" s="54">
        <f t="shared" ca="1" si="1098"/>
        <v>0</v>
      </c>
      <c r="AW335" s="54">
        <f t="shared" ref="AW335:DH335" ca="1" si="1099">AV338</f>
        <v>0</v>
      </c>
      <c r="AX335" s="54">
        <f t="shared" ca="1" si="1099"/>
        <v>0</v>
      </c>
      <c r="AY335" s="54">
        <f t="shared" ca="1" si="1099"/>
        <v>0</v>
      </c>
      <c r="AZ335" s="54">
        <f t="shared" ca="1" si="1099"/>
        <v>0</v>
      </c>
      <c r="BA335" s="54">
        <f t="shared" ca="1" si="1099"/>
        <v>0</v>
      </c>
      <c r="BB335" s="54">
        <f t="shared" ca="1" si="1099"/>
        <v>0</v>
      </c>
      <c r="BC335" s="54">
        <f t="shared" ca="1" si="1099"/>
        <v>0</v>
      </c>
      <c r="BD335" s="54">
        <f t="shared" ca="1" si="1099"/>
        <v>0</v>
      </c>
      <c r="BE335" s="54">
        <f t="shared" ca="1" si="1099"/>
        <v>0</v>
      </c>
      <c r="BF335" s="54">
        <f t="shared" ca="1" si="1099"/>
        <v>0</v>
      </c>
      <c r="BG335" s="54">
        <f t="shared" ca="1" si="1099"/>
        <v>0</v>
      </c>
      <c r="BH335" s="54">
        <f t="shared" ca="1" si="1099"/>
        <v>0</v>
      </c>
      <c r="BI335" s="54">
        <f t="shared" ca="1" si="1099"/>
        <v>0</v>
      </c>
      <c r="BJ335" s="54">
        <f t="shared" ca="1" si="1099"/>
        <v>0</v>
      </c>
      <c r="BK335" s="54">
        <f t="shared" ca="1" si="1099"/>
        <v>0</v>
      </c>
      <c r="BL335" s="54">
        <f t="shared" ca="1" si="1099"/>
        <v>0</v>
      </c>
      <c r="BM335" s="54">
        <f t="shared" ca="1" si="1099"/>
        <v>0</v>
      </c>
      <c r="BN335" s="54">
        <f t="shared" ca="1" si="1099"/>
        <v>0</v>
      </c>
      <c r="BO335" s="54">
        <f t="shared" ca="1" si="1099"/>
        <v>0</v>
      </c>
      <c r="BP335" s="54">
        <f t="shared" ca="1" si="1099"/>
        <v>0</v>
      </c>
      <c r="BQ335" s="54">
        <f t="shared" ca="1" si="1099"/>
        <v>0</v>
      </c>
      <c r="BR335" s="54">
        <f t="shared" ca="1" si="1099"/>
        <v>0</v>
      </c>
      <c r="BS335" s="54">
        <f t="shared" ca="1" si="1099"/>
        <v>0</v>
      </c>
      <c r="BT335" s="54">
        <f t="shared" ca="1" si="1099"/>
        <v>0</v>
      </c>
      <c r="BU335" s="54">
        <f t="shared" ca="1" si="1099"/>
        <v>0</v>
      </c>
      <c r="BV335" s="54">
        <f t="shared" ca="1" si="1099"/>
        <v>0</v>
      </c>
      <c r="BW335" s="54">
        <f t="shared" ca="1" si="1099"/>
        <v>0</v>
      </c>
      <c r="BX335" s="54">
        <f t="shared" ca="1" si="1099"/>
        <v>0</v>
      </c>
      <c r="BY335" s="54">
        <f t="shared" ca="1" si="1099"/>
        <v>0</v>
      </c>
      <c r="BZ335" s="54">
        <f t="shared" ca="1" si="1099"/>
        <v>0</v>
      </c>
      <c r="CA335" s="54">
        <f t="shared" ca="1" si="1099"/>
        <v>0</v>
      </c>
      <c r="CB335" s="54">
        <f t="shared" ca="1" si="1099"/>
        <v>0</v>
      </c>
      <c r="CC335" s="54">
        <f t="shared" ca="1" si="1099"/>
        <v>0</v>
      </c>
      <c r="CD335" s="54">
        <f t="shared" ca="1" si="1099"/>
        <v>0</v>
      </c>
      <c r="CE335" s="54">
        <f t="shared" ca="1" si="1099"/>
        <v>0</v>
      </c>
      <c r="CF335" s="54">
        <f t="shared" ca="1" si="1099"/>
        <v>0</v>
      </c>
      <c r="CG335" s="54">
        <f t="shared" ca="1" si="1099"/>
        <v>0</v>
      </c>
      <c r="CH335" s="54">
        <f t="shared" ca="1" si="1099"/>
        <v>0</v>
      </c>
      <c r="CI335" s="54">
        <f t="shared" ca="1" si="1099"/>
        <v>0</v>
      </c>
      <c r="CJ335" s="54">
        <f t="shared" ca="1" si="1099"/>
        <v>0</v>
      </c>
      <c r="CK335" s="54">
        <f t="shared" ca="1" si="1099"/>
        <v>0</v>
      </c>
      <c r="CL335" s="54">
        <f t="shared" ca="1" si="1099"/>
        <v>0</v>
      </c>
      <c r="CM335" s="54">
        <f t="shared" ca="1" si="1099"/>
        <v>0</v>
      </c>
      <c r="CN335" s="54">
        <f t="shared" ca="1" si="1099"/>
        <v>0</v>
      </c>
      <c r="CO335" s="54">
        <f t="shared" ca="1" si="1099"/>
        <v>0</v>
      </c>
      <c r="CP335" s="54">
        <f t="shared" ca="1" si="1099"/>
        <v>0</v>
      </c>
      <c r="CQ335" s="54">
        <f t="shared" ca="1" si="1099"/>
        <v>0</v>
      </c>
      <c r="CR335" s="54">
        <f t="shared" ca="1" si="1099"/>
        <v>0</v>
      </c>
      <c r="CS335" s="54">
        <f t="shared" ca="1" si="1099"/>
        <v>0</v>
      </c>
      <c r="CT335" s="54">
        <f t="shared" ca="1" si="1099"/>
        <v>0</v>
      </c>
      <c r="CU335" s="54">
        <f t="shared" ca="1" si="1099"/>
        <v>0</v>
      </c>
      <c r="CV335" s="54">
        <f t="shared" ca="1" si="1099"/>
        <v>0</v>
      </c>
      <c r="CW335" s="54">
        <f t="shared" ca="1" si="1099"/>
        <v>0</v>
      </c>
      <c r="CX335" s="54">
        <f t="shared" ca="1" si="1099"/>
        <v>0</v>
      </c>
      <c r="CY335" s="54">
        <f t="shared" ca="1" si="1099"/>
        <v>0</v>
      </c>
      <c r="CZ335" s="54">
        <f t="shared" ca="1" si="1099"/>
        <v>0</v>
      </c>
      <c r="DA335" s="54">
        <f t="shared" ca="1" si="1099"/>
        <v>0</v>
      </c>
      <c r="DB335" s="54">
        <f t="shared" ca="1" si="1099"/>
        <v>0</v>
      </c>
      <c r="DC335" s="54">
        <f t="shared" ca="1" si="1099"/>
        <v>0</v>
      </c>
      <c r="DD335" s="54">
        <f t="shared" ca="1" si="1099"/>
        <v>0</v>
      </c>
      <c r="DE335" s="54">
        <f t="shared" ca="1" si="1099"/>
        <v>0</v>
      </c>
      <c r="DF335" s="54">
        <f t="shared" ca="1" si="1099"/>
        <v>0</v>
      </c>
      <c r="DG335" s="54">
        <f t="shared" ca="1" si="1099"/>
        <v>0</v>
      </c>
      <c r="DH335" s="54">
        <f t="shared" ca="1" si="1099"/>
        <v>0</v>
      </c>
      <c r="DI335" s="54">
        <f t="shared" ref="DI335:FT335" ca="1" si="1100">DH338</f>
        <v>0</v>
      </c>
      <c r="DJ335" s="54">
        <f t="shared" ca="1" si="1100"/>
        <v>0</v>
      </c>
      <c r="DK335" s="54">
        <f t="shared" ca="1" si="1100"/>
        <v>0</v>
      </c>
      <c r="DL335" s="54">
        <f t="shared" ca="1" si="1100"/>
        <v>0</v>
      </c>
      <c r="DM335" s="54">
        <f t="shared" ca="1" si="1100"/>
        <v>0</v>
      </c>
      <c r="DN335" s="54">
        <f t="shared" ca="1" si="1100"/>
        <v>0</v>
      </c>
      <c r="DO335" s="54">
        <f t="shared" ca="1" si="1100"/>
        <v>0</v>
      </c>
      <c r="DP335" s="54">
        <f t="shared" ca="1" si="1100"/>
        <v>0</v>
      </c>
      <c r="DQ335" s="54">
        <f t="shared" ca="1" si="1100"/>
        <v>0</v>
      </c>
      <c r="DR335" s="54">
        <f t="shared" ca="1" si="1100"/>
        <v>0</v>
      </c>
      <c r="DS335" s="54">
        <f t="shared" ca="1" si="1100"/>
        <v>0</v>
      </c>
      <c r="DT335" s="54">
        <f t="shared" ca="1" si="1100"/>
        <v>0</v>
      </c>
      <c r="DU335" s="54">
        <f t="shared" ca="1" si="1100"/>
        <v>0</v>
      </c>
      <c r="DV335" s="54">
        <f t="shared" ca="1" si="1100"/>
        <v>0</v>
      </c>
      <c r="DW335" s="54">
        <f t="shared" ca="1" si="1100"/>
        <v>0</v>
      </c>
      <c r="DX335" s="54">
        <f t="shared" ca="1" si="1100"/>
        <v>0</v>
      </c>
      <c r="DY335" s="54">
        <f t="shared" ca="1" si="1100"/>
        <v>0</v>
      </c>
      <c r="DZ335" s="54">
        <f t="shared" ca="1" si="1100"/>
        <v>0</v>
      </c>
      <c r="EA335" s="54">
        <f t="shared" ca="1" si="1100"/>
        <v>0</v>
      </c>
      <c r="EB335" s="54">
        <f t="shared" ca="1" si="1100"/>
        <v>0</v>
      </c>
      <c r="EC335" s="54">
        <f t="shared" ca="1" si="1100"/>
        <v>0</v>
      </c>
      <c r="ED335" s="54">
        <f t="shared" ca="1" si="1100"/>
        <v>0</v>
      </c>
      <c r="EE335" s="54">
        <f t="shared" ca="1" si="1100"/>
        <v>0</v>
      </c>
      <c r="EF335" s="54">
        <f t="shared" ca="1" si="1100"/>
        <v>0</v>
      </c>
      <c r="EG335" s="54">
        <f t="shared" ca="1" si="1100"/>
        <v>0</v>
      </c>
      <c r="EH335" s="54">
        <f t="shared" ca="1" si="1100"/>
        <v>0</v>
      </c>
      <c r="EI335" s="54">
        <f t="shared" ca="1" si="1100"/>
        <v>0</v>
      </c>
      <c r="EJ335" s="54">
        <f t="shared" ca="1" si="1100"/>
        <v>0</v>
      </c>
      <c r="EK335" s="54">
        <f t="shared" ca="1" si="1100"/>
        <v>0</v>
      </c>
      <c r="EL335" s="54">
        <f t="shared" ca="1" si="1100"/>
        <v>0</v>
      </c>
      <c r="EM335" s="54">
        <f t="shared" ca="1" si="1100"/>
        <v>0</v>
      </c>
      <c r="EN335" s="54">
        <f t="shared" ca="1" si="1100"/>
        <v>0</v>
      </c>
      <c r="EO335" s="54">
        <f t="shared" ca="1" si="1100"/>
        <v>0</v>
      </c>
      <c r="EP335" s="54">
        <f t="shared" ca="1" si="1100"/>
        <v>0</v>
      </c>
      <c r="EQ335" s="54">
        <f t="shared" ca="1" si="1100"/>
        <v>0</v>
      </c>
      <c r="ER335" s="54">
        <f t="shared" ca="1" si="1100"/>
        <v>0</v>
      </c>
      <c r="ES335" s="54">
        <f t="shared" ca="1" si="1100"/>
        <v>0</v>
      </c>
      <c r="ET335" s="54">
        <f t="shared" ca="1" si="1100"/>
        <v>0</v>
      </c>
      <c r="EU335" s="54">
        <f t="shared" ca="1" si="1100"/>
        <v>0</v>
      </c>
      <c r="EV335" s="54">
        <f t="shared" ca="1" si="1100"/>
        <v>0</v>
      </c>
      <c r="EW335" s="54">
        <f t="shared" ca="1" si="1100"/>
        <v>0</v>
      </c>
      <c r="EX335" s="54">
        <f t="shared" ca="1" si="1100"/>
        <v>0</v>
      </c>
      <c r="EY335" s="54">
        <f t="shared" ca="1" si="1100"/>
        <v>0</v>
      </c>
      <c r="EZ335" s="54">
        <f t="shared" ca="1" si="1100"/>
        <v>0</v>
      </c>
      <c r="FA335" s="54">
        <f t="shared" ca="1" si="1100"/>
        <v>0</v>
      </c>
      <c r="FB335" s="54">
        <f t="shared" ca="1" si="1100"/>
        <v>0</v>
      </c>
      <c r="FC335" s="54">
        <f t="shared" ca="1" si="1100"/>
        <v>0</v>
      </c>
      <c r="FD335" s="54">
        <f t="shared" ca="1" si="1100"/>
        <v>0</v>
      </c>
      <c r="FE335" s="54">
        <f t="shared" ca="1" si="1100"/>
        <v>0</v>
      </c>
      <c r="FF335" s="54">
        <f t="shared" ca="1" si="1100"/>
        <v>0</v>
      </c>
      <c r="FG335" s="54">
        <f t="shared" ca="1" si="1100"/>
        <v>0</v>
      </c>
      <c r="FH335" s="54">
        <f t="shared" ca="1" si="1100"/>
        <v>0</v>
      </c>
      <c r="FI335" s="54">
        <f t="shared" ca="1" si="1100"/>
        <v>0</v>
      </c>
      <c r="FJ335" s="54">
        <f t="shared" ca="1" si="1100"/>
        <v>0</v>
      </c>
      <c r="FK335" s="54">
        <f t="shared" ca="1" si="1100"/>
        <v>0</v>
      </c>
      <c r="FL335" s="54">
        <f t="shared" ca="1" si="1100"/>
        <v>0</v>
      </c>
      <c r="FM335" s="54">
        <f t="shared" ca="1" si="1100"/>
        <v>0</v>
      </c>
      <c r="FN335" s="54">
        <f t="shared" ca="1" si="1100"/>
        <v>0</v>
      </c>
      <c r="FO335" s="54">
        <f t="shared" ca="1" si="1100"/>
        <v>0</v>
      </c>
      <c r="FP335" s="54">
        <f t="shared" ca="1" si="1100"/>
        <v>0</v>
      </c>
      <c r="FQ335" s="54">
        <f t="shared" ca="1" si="1100"/>
        <v>0</v>
      </c>
      <c r="FR335" s="54">
        <f t="shared" ca="1" si="1100"/>
        <v>0</v>
      </c>
      <c r="FS335" s="54">
        <f t="shared" ca="1" si="1100"/>
        <v>0</v>
      </c>
      <c r="FT335" s="54">
        <f t="shared" ca="1" si="1100"/>
        <v>0</v>
      </c>
      <c r="FU335" s="54">
        <f t="shared" ref="FU335:IF335" ca="1" si="1101">FT338</f>
        <v>0</v>
      </c>
      <c r="FV335" s="54">
        <f t="shared" ca="1" si="1101"/>
        <v>0</v>
      </c>
      <c r="FW335" s="54">
        <f t="shared" ca="1" si="1101"/>
        <v>0</v>
      </c>
      <c r="FX335" s="54">
        <f t="shared" ca="1" si="1101"/>
        <v>0</v>
      </c>
      <c r="FY335" s="54">
        <f t="shared" ca="1" si="1101"/>
        <v>0</v>
      </c>
      <c r="FZ335" s="54">
        <f t="shared" ca="1" si="1101"/>
        <v>0</v>
      </c>
      <c r="GA335" s="54">
        <f t="shared" ca="1" si="1101"/>
        <v>0</v>
      </c>
      <c r="GB335" s="54">
        <f t="shared" ca="1" si="1101"/>
        <v>0</v>
      </c>
      <c r="GC335" s="54">
        <f t="shared" ca="1" si="1101"/>
        <v>0</v>
      </c>
      <c r="GD335" s="54">
        <f t="shared" ca="1" si="1101"/>
        <v>0</v>
      </c>
      <c r="GE335" s="54">
        <f t="shared" ca="1" si="1101"/>
        <v>0</v>
      </c>
      <c r="GF335" s="54">
        <f t="shared" ca="1" si="1101"/>
        <v>0</v>
      </c>
      <c r="GG335" s="54">
        <f t="shared" ca="1" si="1101"/>
        <v>0</v>
      </c>
      <c r="GH335" s="54">
        <f t="shared" ca="1" si="1101"/>
        <v>0</v>
      </c>
      <c r="GI335" s="54">
        <f t="shared" ca="1" si="1101"/>
        <v>0</v>
      </c>
      <c r="GJ335" s="54">
        <f t="shared" ca="1" si="1101"/>
        <v>0</v>
      </c>
      <c r="GK335" s="54">
        <f t="shared" ca="1" si="1101"/>
        <v>0</v>
      </c>
      <c r="GL335" s="54">
        <f t="shared" ca="1" si="1101"/>
        <v>0</v>
      </c>
      <c r="GM335" s="54">
        <f t="shared" ca="1" si="1101"/>
        <v>0</v>
      </c>
      <c r="GN335" s="54">
        <f t="shared" ca="1" si="1101"/>
        <v>0</v>
      </c>
      <c r="GO335" s="54">
        <f t="shared" ca="1" si="1101"/>
        <v>0</v>
      </c>
      <c r="GP335" s="54">
        <f t="shared" ca="1" si="1101"/>
        <v>0</v>
      </c>
      <c r="GQ335" s="54">
        <f t="shared" ca="1" si="1101"/>
        <v>0</v>
      </c>
      <c r="GR335" s="54">
        <f t="shared" ca="1" si="1101"/>
        <v>0</v>
      </c>
      <c r="GS335" s="54">
        <f t="shared" ca="1" si="1101"/>
        <v>0</v>
      </c>
      <c r="GT335" s="54">
        <f t="shared" ca="1" si="1101"/>
        <v>0</v>
      </c>
      <c r="GU335" s="54">
        <f t="shared" ca="1" si="1101"/>
        <v>0</v>
      </c>
      <c r="GV335" s="54">
        <f t="shared" ca="1" si="1101"/>
        <v>0</v>
      </c>
      <c r="GW335" s="54">
        <f t="shared" ca="1" si="1101"/>
        <v>0</v>
      </c>
      <c r="GX335" s="54">
        <f t="shared" ca="1" si="1101"/>
        <v>0</v>
      </c>
      <c r="GY335" s="54">
        <f t="shared" ca="1" si="1101"/>
        <v>0</v>
      </c>
      <c r="GZ335" s="54">
        <f t="shared" ca="1" si="1101"/>
        <v>0</v>
      </c>
      <c r="HA335" s="54">
        <f t="shared" ca="1" si="1101"/>
        <v>0</v>
      </c>
      <c r="HB335" s="54">
        <f t="shared" ca="1" si="1101"/>
        <v>0</v>
      </c>
      <c r="HC335" s="54">
        <f t="shared" ca="1" si="1101"/>
        <v>0</v>
      </c>
      <c r="HD335" s="54">
        <f t="shared" ca="1" si="1101"/>
        <v>0</v>
      </c>
      <c r="HE335" s="54">
        <f t="shared" ca="1" si="1101"/>
        <v>0</v>
      </c>
      <c r="HF335" s="54">
        <f t="shared" ca="1" si="1101"/>
        <v>0</v>
      </c>
      <c r="HG335" s="54">
        <f t="shared" ca="1" si="1101"/>
        <v>0</v>
      </c>
      <c r="HH335" s="54">
        <f t="shared" ca="1" si="1101"/>
        <v>0</v>
      </c>
      <c r="HI335" s="54">
        <f t="shared" ca="1" si="1101"/>
        <v>0</v>
      </c>
      <c r="HJ335" s="54">
        <f t="shared" ca="1" si="1101"/>
        <v>0</v>
      </c>
      <c r="HK335" s="54">
        <f t="shared" ca="1" si="1101"/>
        <v>0</v>
      </c>
      <c r="HL335" s="54">
        <f t="shared" ca="1" si="1101"/>
        <v>0</v>
      </c>
      <c r="HM335" s="54">
        <f t="shared" ca="1" si="1101"/>
        <v>0</v>
      </c>
      <c r="HN335" s="54">
        <f t="shared" ca="1" si="1101"/>
        <v>0</v>
      </c>
      <c r="HO335" s="54">
        <f t="shared" ca="1" si="1101"/>
        <v>0</v>
      </c>
      <c r="HP335" s="54">
        <f t="shared" ca="1" si="1101"/>
        <v>0</v>
      </c>
      <c r="HQ335" s="54">
        <f t="shared" ca="1" si="1101"/>
        <v>0</v>
      </c>
      <c r="HR335" s="54">
        <f t="shared" ca="1" si="1101"/>
        <v>0</v>
      </c>
      <c r="HS335" s="54">
        <f t="shared" ca="1" si="1101"/>
        <v>0</v>
      </c>
      <c r="HT335" s="54">
        <f t="shared" ca="1" si="1101"/>
        <v>0</v>
      </c>
      <c r="HU335" s="54">
        <f t="shared" ca="1" si="1101"/>
        <v>0</v>
      </c>
      <c r="HV335" s="54">
        <f t="shared" ca="1" si="1101"/>
        <v>0</v>
      </c>
      <c r="HW335" s="54">
        <f t="shared" ca="1" si="1101"/>
        <v>0</v>
      </c>
      <c r="HX335" s="54">
        <f t="shared" ca="1" si="1101"/>
        <v>0</v>
      </c>
      <c r="HY335" s="54">
        <f t="shared" ca="1" si="1101"/>
        <v>0</v>
      </c>
      <c r="HZ335" s="54">
        <f t="shared" ca="1" si="1101"/>
        <v>0</v>
      </c>
      <c r="IA335" s="54">
        <f t="shared" ca="1" si="1101"/>
        <v>0</v>
      </c>
      <c r="IB335" s="54">
        <f t="shared" ca="1" si="1101"/>
        <v>0</v>
      </c>
      <c r="IC335" s="54">
        <f t="shared" ca="1" si="1101"/>
        <v>0</v>
      </c>
      <c r="ID335" s="54">
        <f t="shared" ca="1" si="1101"/>
        <v>0</v>
      </c>
      <c r="IE335" s="54">
        <f t="shared" ca="1" si="1101"/>
        <v>0</v>
      </c>
      <c r="IF335" s="54">
        <f t="shared" ca="1" si="1101"/>
        <v>0</v>
      </c>
      <c r="IG335" s="54">
        <f t="shared" ref="IG335:KP335" ca="1" si="1102">IF338</f>
        <v>0</v>
      </c>
      <c r="IH335" s="54">
        <f t="shared" ca="1" si="1102"/>
        <v>0</v>
      </c>
      <c r="II335" s="54">
        <f t="shared" ca="1" si="1102"/>
        <v>0</v>
      </c>
      <c r="IJ335" s="54">
        <f t="shared" ca="1" si="1102"/>
        <v>0</v>
      </c>
      <c r="IK335" s="54">
        <f t="shared" ca="1" si="1102"/>
        <v>0</v>
      </c>
      <c r="IL335" s="54">
        <f t="shared" ca="1" si="1102"/>
        <v>0</v>
      </c>
      <c r="IM335" s="54">
        <f t="shared" ca="1" si="1102"/>
        <v>0</v>
      </c>
      <c r="IN335" s="54">
        <f t="shared" ca="1" si="1102"/>
        <v>0</v>
      </c>
      <c r="IO335" s="54">
        <f t="shared" ca="1" si="1102"/>
        <v>0</v>
      </c>
      <c r="IP335" s="54">
        <f t="shared" ca="1" si="1102"/>
        <v>0</v>
      </c>
      <c r="IQ335" s="54">
        <f t="shared" ca="1" si="1102"/>
        <v>0</v>
      </c>
      <c r="IR335" s="54">
        <f t="shared" ca="1" si="1102"/>
        <v>0</v>
      </c>
      <c r="IS335" s="54">
        <f t="shared" ca="1" si="1102"/>
        <v>0</v>
      </c>
      <c r="IT335" s="54">
        <f t="shared" ca="1" si="1102"/>
        <v>0</v>
      </c>
      <c r="IU335" s="54">
        <f t="shared" ca="1" si="1102"/>
        <v>0</v>
      </c>
      <c r="IV335" s="54">
        <f t="shared" ca="1" si="1102"/>
        <v>0</v>
      </c>
      <c r="IW335" s="54">
        <f t="shared" ca="1" si="1102"/>
        <v>0</v>
      </c>
      <c r="IX335" s="54">
        <f t="shared" ca="1" si="1102"/>
        <v>6624.245572347314</v>
      </c>
      <c r="IY335" s="54">
        <f t="shared" ca="1" si="1102"/>
        <v>11326.913245563755</v>
      </c>
      <c r="IZ335" s="54">
        <f t="shared" ca="1" si="1102"/>
        <v>6922.9804072460502</v>
      </c>
      <c r="JA335" s="54">
        <f t="shared" ca="1" si="1102"/>
        <v>0</v>
      </c>
      <c r="JB335" s="54">
        <f t="shared" ca="1" si="1102"/>
        <v>5237.8591607258395</v>
      </c>
      <c r="JC335" s="54">
        <f t="shared" ca="1" si="1102"/>
        <v>6094.017529707603</v>
      </c>
      <c r="JD335" s="54">
        <f t="shared" ca="1" si="1102"/>
        <v>13496.674074177357</v>
      </c>
      <c r="JE335" s="54">
        <f t="shared" ca="1" si="1102"/>
        <v>17133.193387750842</v>
      </c>
      <c r="JF335" s="54">
        <f t="shared" ca="1" si="1102"/>
        <v>18954.007960897718</v>
      </c>
      <c r="JG335" s="54">
        <f t="shared" ca="1" si="1102"/>
        <v>21349.968033394747</v>
      </c>
      <c r="JH335" s="54">
        <f t="shared" ca="1" si="1102"/>
        <v>23632.628571137044</v>
      </c>
      <c r="JI335" s="54">
        <f t="shared" ca="1" si="1102"/>
        <v>22899.933955807064</v>
      </c>
      <c r="JJ335" s="54">
        <f t="shared" ca="1" si="1102"/>
        <v>18278.36518370088</v>
      </c>
      <c r="JK335" s="54">
        <f t="shared" ca="1" si="1102"/>
        <v>12055.225545068133</v>
      </c>
      <c r="JL335" s="54">
        <f t="shared" ca="1" si="1102"/>
        <v>7707.9872472316129</v>
      </c>
      <c r="JM335" s="54">
        <f t="shared" ca="1" si="1102"/>
        <v>665.27204135288048</v>
      </c>
      <c r="JN335" s="54">
        <f t="shared" ca="1" si="1102"/>
        <v>6256.1854298612225</v>
      </c>
      <c r="JO335" s="54">
        <f t="shared" ca="1" si="1102"/>
        <v>6869.0367707975065</v>
      </c>
      <c r="JP335" s="54">
        <f t="shared" ca="1" si="1102"/>
        <v>14257.654179870497</v>
      </c>
      <c r="JQ335" s="54">
        <f t="shared" ca="1" si="1102"/>
        <v>17970.586208642519</v>
      </c>
      <c r="JR335" s="54">
        <f t="shared" ca="1" si="1102"/>
        <v>19684.143100032103</v>
      </c>
      <c r="JS335" s="54">
        <f t="shared" ca="1" si="1102"/>
        <v>22067.723483738431</v>
      </c>
      <c r="JT335" s="54">
        <f t="shared" ca="1" si="1102"/>
        <v>24337.96448659827</v>
      </c>
      <c r="JU335" s="54">
        <f t="shared" ca="1" si="1102"/>
        <v>23625.791192615754</v>
      </c>
      <c r="JV335" s="54">
        <f t="shared" ca="1" si="1102"/>
        <v>19062.047285229775</v>
      </c>
      <c r="JW335" s="54">
        <f t="shared" ca="1" si="1102"/>
        <v>12911.510855331755</v>
      </c>
      <c r="JX335" s="54">
        <f t="shared" ca="1" si="1102"/>
        <v>8621.7691471596663</v>
      </c>
      <c r="JY335" s="54">
        <f t="shared" ca="1" si="1102"/>
        <v>1660.0642374711279</v>
      </c>
      <c r="JZ335" s="54">
        <f t="shared" ca="1" si="1102"/>
        <v>7205.5295748909666</v>
      </c>
      <c r="KA335" s="54">
        <f t="shared" ca="1" si="1102"/>
        <v>7878.7091689534082</v>
      </c>
      <c r="KB335" s="54">
        <f t="shared" ca="1" si="1102"/>
        <v>15153.216704327611</v>
      </c>
      <c r="KC335" s="54">
        <f t="shared" ca="1" si="1102"/>
        <v>18944.237204231315</v>
      </c>
      <c r="KD335" s="54">
        <f t="shared" ca="1" si="1102"/>
        <v>20552.054266010571</v>
      </c>
      <c r="KE335" s="54">
        <f t="shared" ca="1" si="1102"/>
        <v>22924.84316126036</v>
      </c>
      <c r="KF335" s="54">
        <f t="shared" ca="1" si="1102"/>
        <v>25184.267875904363</v>
      </c>
      <c r="KG335" s="54">
        <f t="shared" ca="1" si="1102"/>
        <v>24493.906043166542</v>
      </c>
      <c r="KH335" s="54">
        <f t="shared" ca="1" si="1102"/>
        <v>19988.920754121187</v>
      </c>
      <c r="KI335" s="54">
        <f t="shared" ca="1" si="1102"/>
        <v>13911.789272194073</v>
      </c>
      <c r="KJ335" s="54">
        <f t="shared" ca="1" si="1102"/>
        <v>9680.5115131753009</v>
      </c>
      <c r="KK335" s="54">
        <f t="shared" ca="1" si="1102"/>
        <v>2800.5655937984102</v>
      </c>
      <c r="KL335" s="54">
        <f t="shared" ca="1" si="1102"/>
        <v>8302.5696057038858</v>
      </c>
      <c r="KM335" s="54">
        <f t="shared" ca="1" si="1102"/>
        <v>8986.5012779183871</v>
      </c>
      <c r="KN335" s="54">
        <f t="shared" ca="1" si="1102"/>
        <v>16200.199039742116</v>
      </c>
      <c r="KO335" s="54">
        <f t="shared" ca="1" si="1102"/>
        <v>20071.15922249484</v>
      </c>
      <c r="KP335" s="54">
        <f t="shared" ca="1" si="1102"/>
        <v>21574.913150015389</v>
      </c>
      <c r="KQ335" s="54">
        <f t="shared" ref="KQ335:LT335" ca="1" si="1103">KP338</f>
        <v>23938.668742502632</v>
      </c>
      <c r="KR335" s="54">
        <f t="shared" ca="1" si="1103"/>
        <v>26189.052109129385</v>
      </c>
      <c r="KS335" s="54">
        <f t="shared" ca="1" si="1103"/>
        <v>25521.968564349438</v>
      </c>
      <c r="KT335" s="54">
        <f t="shared" ca="1" si="1103"/>
        <v>21076.857776947239</v>
      </c>
      <c r="KU335" s="54">
        <f t="shared" ca="1" si="1103"/>
        <v>15074.118340264635</v>
      </c>
      <c r="KV335" s="54">
        <f t="shared" ca="1" si="1103"/>
        <v>5296.1474516056987</v>
      </c>
      <c r="KW335" s="54">
        <f t="shared" ca="1" si="1103"/>
        <v>0</v>
      </c>
      <c r="KX335" s="54">
        <f t="shared" ca="1" si="1103"/>
        <v>2289.7559688143178</v>
      </c>
      <c r="KY335" s="54">
        <f t="shared" ca="1" si="1103"/>
        <v>4267.3220005616258</v>
      </c>
      <c r="KZ335" s="54">
        <f t="shared" ca="1" si="1103"/>
        <v>11362.671130952478</v>
      </c>
      <c r="LA335" s="54">
        <f t="shared" ca="1" si="1103"/>
        <v>15255.070028196786</v>
      </c>
      <c r="LB335" s="54">
        <f t="shared" ca="1" si="1103"/>
        <v>16376.691056539543</v>
      </c>
      <c r="LC335" s="54">
        <f t="shared" ca="1" si="1103"/>
        <v>18669.4095397684</v>
      </c>
      <c r="LD335" s="54">
        <f t="shared" ca="1" si="1103"/>
        <v>20848.126894700399</v>
      </c>
      <c r="LE335" s="54">
        <f t="shared" ca="1" si="1103"/>
        <v>19921.975735379659</v>
      </c>
      <c r="LF335" s="54">
        <f t="shared" ca="1" si="1103"/>
        <v>15469.980488857102</v>
      </c>
      <c r="LG335" s="54">
        <f t="shared" ca="1" si="1103"/>
        <v>9474.0679952381943</v>
      </c>
      <c r="LH335" s="54">
        <f t="shared" ca="1" si="1103"/>
        <v>5075.165493681212</v>
      </c>
      <c r="LI335" s="54">
        <f t="shared" ca="1" si="1103"/>
        <v>0</v>
      </c>
      <c r="LJ335" s="54">
        <f t="shared" ca="1" si="1103"/>
        <v>1927.5973402430882</v>
      </c>
      <c r="LK335" s="54">
        <f t="shared" ca="1" si="1103"/>
        <v>4004.7114467455667</v>
      </c>
      <c r="LL335" s="54">
        <f t="shared" ca="1" si="1103"/>
        <v>11079.098583746874</v>
      </c>
      <c r="LM335" s="54">
        <f t="shared" ca="1" si="1103"/>
        <v>15038.827043117401</v>
      </c>
      <c r="LN335" s="54">
        <f t="shared" ca="1" si="1103"/>
        <v>16043.207482160951</v>
      </c>
      <c r="LO335" s="54">
        <f t="shared" ca="1" si="1103"/>
        <v>18313.741565648663</v>
      </c>
      <c r="LP335" s="54">
        <f t="shared" ca="1" si="1103"/>
        <v>20470.133334535414</v>
      </c>
      <c r="LQ335" s="54">
        <f t="shared" ca="1" si="1103"/>
        <v>19553.201355905039</v>
      </c>
      <c r="LR335" s="54">
        <f t="shared" ca="1" si="1103"/>
        <v>15146.160571320295</v>
      </c>
      <c r="LS335" s="54">
        <f t="shared" ca="1" si="1103"/>
        <v>9209.2951584095863</v>
      </c>
      <c r="LT335" s="54">
        <f t="shared" ca="1" si="1103"/>
        <v>4854.8186180114062</v>
      </c>
      <c r="LU335" s="54"/>
      <c r="LV335" s="54"/>
      <c r="LW335" s="54"/>
      <c r="LX335" s="54"/>
      <c r="LY335" s="54"/>
      <c r="LZ335" s="54"/>
      <c r="MA335" s="54"/>
      <c r="MB335" s="54"/>
      <c r="MC335" s="54"/>
      <c r="MD335" s="54"/>
      <c r="ME335" s="54"/>
      <c r="MF335" s="54"/>
      <c r="MG335" s="54"/>
      <c r="MH335" s="54"/>
      <c r="MI335" s="54"/>
      <c r="MJ335" s="54"/>
      <c r="MK335" s="54"/>
      <c r="ML335" s="54"/>
      <c r="MM335" s="54"/>
      <c r="MN335" s="54"/>
      <c r="MO335" s="54"/>
      <c r="MP335" s="54"/>
      <c r="MQ335" s="54"/>
      <c r="MR335" s="54"/>
      <c r="MS335" s="54"/>
      <c r="MT335" s="54"/>
      <c r="MU335" s="54"/>
      <c r="MV335" s="54"/>
      <c r="MW335" s="54"/>
      <c r="MX335" s="54"/>
      <c r="MY335" s="54"/>
      <c r="MZ335" s="54"/>
      <c r="NA335" s="54"/>
      <c r="NB335" s="54"/>
      <c r="NC335" s="54"/>
      <c r="ND335" s="54"/>
      <c r="NE335" s="54"/>
      <c r="NF335" s="54"/>
      <c r="NG335" s="54"/>
      <c r="NH335" s="54"/>
      <c r="NI335" s="54"/>
      <c r="NJ335" s="54"/>
      <c r="NK335" s="54"/>
      <c r="NL335" s="54"/>
      <c r="NM335" s="54"/>
      <c r="NN335" s="54"/>
      <c r="NO335" s="54"/>
      <c r="NP335" s="54"/>
      <c r="NQ335" s="54"/>
      <c r="NR335" s="54"/>
      <c r="NS335" s="54"/>
      <c r="NT335" s="54"/>
      <c r="NU335" s="54"/>
      <c r="NV335" s="54"/>
      <c r="NW335" s="54"/>
      <c r="NX335" s="54"/>
      <c r="NY335" s="54"/>
      <c r="NZ335" s="54"/>
      <c r="OA335" s="54"/>
      <c r="OB335" s="54"/>
      <c r="OC335" s="54"/>
      <c r="OD335" s="54"/>
      <c r="OE335" s="54"/>
      <c r="OF335" s="54"/>
      <c r="OG335" s="54"/>
      <c r="OH335" s="54"/>
      <c r="OI335" s="54"/>
      <c r="OJ335" s="54"/>
      <c r="OK335" s="54"/>
      <c r="OL335" s="54"/>
      <c r="OM335" s="54"/>
      <c r="ON335" s="54"/>
      <c r="OO335" s="54"/>
      <c r="OP335" s="54"/>
      <c r="OQ335" s="54"/>
      <c r="OR335" s="54"/>
      <c r="OS335" s="54"/>
      <c r="OT335" s="54"/>
      <c r="OU335" s="54"/>
      <c r="OV335" s="54"/>
      <c r="OW335" s="54"/>
      <c r="OX335" s="54"/>
      <c r="OY335" s="54"/>
      <c r="OZ335" s="54"/>
      <c r="PA335" s="54"/>
      <c r="PB335" s="54"/>
      <c r="PC335" s="54"/>
      <c r="PD335" s="54"/>
      <c r="PE335" s="54"/>
      <c r="PF335" s="54"/>
      <c r="PG335" s="54"/>
      <c r="PH335" s="54"/>
      <c r="PI335" s="54"/>
      <c r="PJ335" s="54"/>
      <c r="PK335" s="54"/>
      <c r="PL335" s="54"/>
      <c r="PM335" s="54"/>
      <c r="PN335" s="54"/>
      <c r="PO335" s="54"/>
      <c r="PP335" s="54"/>
      <c r="PQ335" s="54"/>
      <c r="PR335" s="54"/>
      <c r="PS335" s="54"/>
      <c r="PT335" s="54"/>
      <c r="PU335" s="54"/>
      <c r="PV335" s="54"/>
      <c r="PW335" s="54"/>
      <c r="PX335" s="54"/>
      <c r="PY335" s="54"/>
      <c r="PZ335" s="54"/>
      <c r="QA335" s="54"/>
      <c r="QB335" s="54"/>
      <c r="QC335" s="54"/>
      <c r="QD335" s="54"/>
      <c r="QE335" s="54"/>
      <c r="QF335" s="54"/>
      <c r="QG335" s="54"/>
      <c r="QH335" s="54"/>
      <c r="QI335" s="54"/>
      <c r="QJ335" s="54"/>
      <c r="QK335" s="54"/>
      <c r="QL335" s="54"/>
      <c r="QM335" s="54"/>
      <c r="QN335" s="54"/>
      <c r="QO335" s="54"/>
      <c r="QP335" s="54"/>
      <c r="QQ335" s="54"/>
      <c r="QR335" s="54"/>
      <c r="QS335" s="54"/>
      <c r="QT335" s="54"/>
      <c r="QU335" s="54"/>
    </row>
    <row r="336" spans="1:463" ht="15" customHeight="1" outlineLevel="1">
      <c r="C336" s="3" t="s">
        <v>564</v>
      </c>
      <c r="E336" s="50"/>
      <c r="H336" s="99">
        <f ca="1">SUM(I336:QJ336)</f>
        <v>1025305.4835386991</v>
      </c>
      <c r="I336" s="54">
        <f t="shared" ref="I336:AV336" si="1104">I333</f>
        <v>0</v>
      </c>
      <c r="J336" s="54">
        <f t="shared" si="1104"/>
        <v>0</v>
      </c>
      <c r="K336" s="54">
        <f t="shared" si="1104"/>
        <v>0</v>
      </c>
      <c r="L336" s="54">
        <f t="shared" si="1104"/>
        <v>0</v>
      </c>
      <c r="M336" s="54">
        <f t="shared" si="1104"/>
        <v>0</v>
      </c>
      <c r="N336" s="54">
        <f t="shared" si="1104"/>
        <v>0</v>
      </c>
      <c r="O336" s="54">
        <f t="shared" si="1104"/>
        <v>0</v>
      </c>
      <c r="P336" s="54">
        <f t="shared" si="1104"/>
        <v>0</v>
      </c>
      <c r="Q336" s="54">
        <f t="shared" si="1104"/>
        <v>0</v>
      </c>
      <c r="R336" s="54">
        <f t="shared" si="1104"/>
        <v>0</v>
      </c>
      <c r="S336" s="54">
        <f t="shared" si="1104"/>
        <v>0</v>
      </c>
      <c r="T336" s="54">
        <f t="shared" si="1104"/>
        <v>0</v>
      </c>
      <c r="U336" s="54">
        <f t="shared" si="1104"/>
        <v>0</v>
      </c>
      <c r="V336" s="54">
        <f t="shared" si="1104"/>
        <v>0</v>
      </c>
      <c r="W336" s="54">
        <f t="shared" si="1104"/>
        <v>0</v>
      </c>
      <c r="X336" s="54">
        <f t="shared" si="1104"/>
        <v>0</v>
      </c>
      <c r="Y336" s="54">
        <f t="shared" si="1104"/>
        <v>0</v>
      </c>
      <c r="Z336" s="54">
        <f t="shared" si="1104"/>
        <v>0</v>
      </c>
      <c r="AA336" s="54">
        <f t="shared" si="1104"/>
        <v>0</v>
      </c>
      <c r="AB336" s="54">
        <f t="shared" si="1104"/>
        <v>0</v>
      </c>
      <c r="AC336" s="54">
        <f t="shared" si="1104"/>
        <v>0</v>
      </c>
      <c r="AD336" s="54">
        <f t="shared" si="1104"/>
        <v>0</v>
      </c>
      <c r="AE336" s="54">
        <f t="shared" si="1104"/>
        <v>0</v>
      </c>
      <c r="AF336" s="54">
        <f t="shared" si="1104"/>
        <v>0</v>
      </c>
      <c r="AG336" s="54">
        <f t="shared" ca="1" si="1104"/>
        <v>0</v>
      </c>
      <c r="AH336" s="54">
        <f t="shared" ca="1" si="1104"/>
        <v>0</v>
      </c>
      <c r="AI336" s="54">
        <f t="shared" ca="1" si="1104"/>
        <v>0</v>
      </c>
      <c r="AJ336" s="54">
        <f t="shared" ca="1" si="1104"/>
        <v>0</v>
      </c>
      <c r="AK336" s="54">
        <f t="shared" ca="1" si="1104"/>
        <v>0</v>
      </c>
      <c r="AL336" s="54">
        <f t="shared" ca="1" si="1104"/>
        <v>0</v>
      </c>
      <c r="AM336" s="54">
        <f t="shared" ca="1" si="1104"/>
        <v>0</v>
      </c>
      <c r="AN336" s="54">
        <f t="shared" ca="1" si="1104"/>
        <v>0</v>
      </c>
      <c r="AO336" s="54">
        <f t="shared" ca="1" si="1104"/>
        <v>0</v>
      </c>
      <c r="AP336" s="54">
        <f t="shared" ca="1" si="1104"/>
        <v>0</v>
      </c>
      <c r="AQ336" s="54">
        <f t="shared" ca="1" si="1104"/>
        <v>0</v>
      </c>
      <c r="AR336" s="54">
        <f t="shared" ca="1" si="1104"/>
        <v>0</v>
      </c>
      <c r="AS336" s="54">
        <f t="shared" ca="1" si="1104"/>
        <v>0</v>
      </c>
      <c r="AT336" s="54">
        <f t="shared" ca="1" si="1104"/>
        <v>0</v>
      </c>
      <c r="AU336" s="54">
        <f t="shared" ca="1" si="1104"/>
        <v>0</v>
      </c>
      <c r="AV336" s="54">
        <f t="shared" ca="1" si="1104"/>
        <v>0</v>
      </c>
      <c r="AW336" s="54">
        <f t="shared" ref="AW336:DH336" ca="1" si="1105">AW333</f>
        <v>0</v>
      </c>
      <c r="AX336" s="54">
        <f t="shared" ca="1" si="1105"/>
        <v>0</v>
      </c>
      <c r="AY336" s="54">
        <f t="shared" ca="1" si="1105"/>
        <v>0</v>
      </c>
      <c r="AZ336" s="54">
        <f t="shared" ca="1" si="1105"/>
        <v>0</v>
      </c>
      <c r="BA336" s="54">
        <f t="shared" ca="1" si="1105"/>
        <v>0</v>
      </c>
      <c r="BB336" s="54">
        <f t="shared" ca="1" si="1105"/>
        <v>0</v>
      </c>
      <c r="BC336" s="54">
        <f t="shared" ca="1" si="1105"/>
        <v>0</v>
      </c>
      <c r="BD336" s="54">
        <f t="shared" ca="1" si="1105"/>
        <v>0</v>
      </c>
      <c r="BE336" s="54">
        <f t="shared" ca="1" si="1105"/>
        <v>0</v>
      </c>
      <c r="BF336" s="54">
        <f t="shared" ca="1" si="1105"/>
        <v>0</v>
      </c>
      <c r="BG336" s="54">
        <f t="shared" ca="1" si="1105"/>
        <v>0</v>
      </c>
      <c r="BH336" s="54">
        <f t="shared" ca="1" si="1105"/>
        <v>0</v>
      </c>
      <c r="BI336" s="54">
        <f t="shared" ca="1" si="1105"/>
        <v>0</v>
      </c>
      <c r="BJ336" s="54">
        <f t="shared" ca="1" si="1105"/>
        <v>0</v>
      </c>
      <c r="BK336" s="54">
        <f t="shared" ca="1" si="1105"/>
        <v>0</v>
      </c>
      <c r="BL336" s="54">
        <f t="shared" ca="1" si="1105"/>
        <v>0</v>
      </c>
      <c r="BM336" s="54">
        <f t="shared" ca="1" si="1105"/>
        <v>0</v>
      </c>
      <c r="BN336" s="54">
        <f t="shared" ca="1" si="1105"/>
        <v>0</v>
      </c>
      <c r="BO336" s="54">
        <f t="shared" ca="1" si="1105"/>
        <v>0</v>
      </c>
      <c r="BP336" s="54">
        <f t="shared" ca="1" si="1105"/>
        <v>0</v>
      </c>
      <c r="BQ336" s="54">
        <f t="shared" ca="1" si="1105"/>
        <v>0</v>
      </c>
      <c r="BR336" s="54">
        <f t="shared" ca="1" si="1105"/>
        <v>0</v>
      </c>
      <c r="BS336" s="54">
        <f t="shared" ca="1" si="1105"/>
        <v>0</v>
      </c>
      <c r="BT336" s="54">
        <f t="shared" ca="1" si="1105"/>
        <v>0</v>
      </c>
      <c r="BU336" s="54">
        <f t="shared" ca="1" si="1105"/>
        <v>0</v>
      </c>
      <c r="BV336" s="54">
        <f t="shared" ca="1" si="1105"/>
        <v>0</v>
      </c>
      <c r="BW336" s="54">
        <f t="shared" ca="1" si="1105"/>
        <v>0</v>
      </c>
      <c r="BX336" s="54">
        <f t="shared" ca="1" si="1105"/>
        <v>0</v>
      </c>
      <c r="BY336" s="54">
        <f t="shared" ca="1" si="1105"/>
        <v>0</v>
      </c>
      <c r="BZ336" s="54">
        <f t="shared" ca="1" si="1105"/>
        <v>0</v>
      </c>
      <c r="CA336" s="54">
        <f t="shared" ca="1" si="1105"/>
        <v>0</v>
      </c>
      <c r="CB336" s="54">
        <f t="shared" ca="1" si="1105"/>
        <v>0</v>
      </c>
      <c r="CC336" s="54">
        <f t="shared" ca="1" si="1105"/>
        <v>0</v>
      </c>
      <c r="CD336" s="54">
        <f t="shared" ca="1" si="1105"/>
        <v>0</v>
      </c>
      <c r="CE336" s="54">
        <f t="shared" ca="1" si="1105"/>
        <v>0</v>
      </c>
      <c r="CF336" s="54">
        <f t="shared" ca="1" si="1105"/>
        <v>0</v>
      </c>
      <c r="CG336" s="54">
        <f t="shared" ca="1" si="1105"/>
        <v>0</v>
      </c>
      <c r="CH336" s="54">
        <f t="shared" ca="1" si="1105"/>
        <v>0</v>
      </c>
      <c r="CI336" s="54">
        <f t="shared" ca="1" si="1105"/>
        <v>0</v>
      </c>
      <c r="CJ336" s="54">
        <f t="shared" ca="1" si="1105"/>
        <v>0</v>
      </c>
      <c r="CK336" s="54">
        <f t="shared" ca="1" si="1105"/>
        <v>0</v>
      </c>
      <c r="CL336" s="54">
        <f t="shared" ca="1" si="1105"/>
        <v>0</v>
      </c>
      <c r="CM336" s="54">
        <f t="shared" ca="1" si="1105"/>
        <v>0</v>
      </c>
      <c r="CN336" s="54">
        <f t="shared" ca="1" si="1105"/>
        <v>0</v>
      </c>
      <c r="CO336" s="54">
        <f t="shared" ca="1" si="1105"/>
        <v>0</v>
      </c>
      <c r="CP336" s="54">
        <f t="shared" ca="1" si="1105"/>
        <v>0</v>
      </c>
      <c r="CQ336" s="54">
        <f t="shared" ca="1" si="1105"/>
        <v>0</v>
      </c>
      <c r="CR336" s="54">
        <f t="shared" ca="1" si="1105"/>
        <v>0</v>
      </c>
      <c r="CS336" s="54">
        <f t="shared" ca="1" si="1105"/>
        <v>0</v>
      </c>
      <c r="CT336" s="54">
        <f t="shared" ca="1" si="1105"/>
        <v>0</v>
      </c>
      <c r="CU336" s="54">
        <f t="shared" ca="1" si="1105"/>
        <v>0</v>
      </c>
      <c r="CV336" s="54">
        <f t="shared" ca="1" si="1105"/>
        <v>0</v>
      </c>
      <c r="CW336" s="54">
        <f t="shared" ca="1" si="1105"/>
        <v>0</v>
      </c>
      <c r="CX336" s="54">
        <f t="shared" ca="1" si="1105"/>
        <v>0</v>
      </c>
      <c r="CY336" s="54">
        <f t="shared" ca="1" si="1105"/>
        <v>0</v>
      </c>
      <c r="CZ336" s="54">
        <f t="shared" ca="1" si="1105"/>
        <v>0</v>
      </c>
      <c r="DA336" s="54">
        <f t="shared" ca="1" si="1105"/>
        <v>0</v>
      </c>
      <c r="DB336" s="54">
        <f t="shared" ca="1" si="1105"/>
        <v>0</v>
      </c>
      <c r="DC336" s="54">
        <f t="shared" ca="1" si="1105"/>
        <v>0</v>
      </c>
      <c r="DD336" s="54">
        <f t="shared" ca="1" si="1105"/>
        <v>0</v>
      </c>
      <c r="DE336" s="54">
        <f t="shared" ca="1" si="1105"/>
        <v>0</v>
      </c>
      <c r="DF336" s="54">
        <f t="shared" ca="1" si="1105"/>
        <v>0</v>
      </c>
      <c r="DG336" s="54">
        <f t="shared" ca="1" si="1105"/>
        <v>0</v>
      </c>
      <c r="DH336" s="54">
        <f t="shared" ca="1" si="1105"/>
        <v>0</v>
      </c>
      <c r="DI336" s="54">
        <f t="shared" ref="DI336:FT336" ca="1" si="1106">DI333</f>
        <v>0</v>
      </c>
      <c r="DJ336" s="54">
        <f t="shared" ca="1" si="1106"/>
        <v>0</v>
      </c>
      <c r="DK336" s="54">
        <f t="shared" ca="1" si="1106"/>
        <v>0</v>
      </c>
      <c r="DL336" s="54">
        <f t="shared" ca="1" si="1106"/>
        <v>0</v>
      </c>
      <c r="DM336" s="54">
        <f t="shared" ca="1" si="1106"/>
        <v>0</v>
      </c>
      <c r="DN336" s="54">
        <f t="shared" ca="1" si="1106"/>
        <v>0</v>
      </c>
      <c r="DO336" s="54">
        <f t="shared" ca="1" si="1106"/>
        <v>0</v>
      </c>
      <c r="DP336" s="54">
        <f t="shared" ca="1" si="1106"/>
        <v>0</v>
      </c>
      <c r="DQ336" s="54">
        <f t="shared" ca="1" si="1106"/>
        <v>0</v>
      </c>
      <c r="DR336" s="54">
        <f t="shared" ca="1" si="1106"/>
        <v>0</v>
      </c>
      <c r="DS336" s="54">
        <f t="shared" ca="1" si="1106"/>
        <v>0</v>
      </c>
      <c r="DT336" s="54">
        <f t="shared" ca="1" si="1106"/>
        <v>0</v>
      </c>
      <c r="DU336" s="54">
        <f t="shared" ca="1" si="1106"/>
        <v>0</v>
      </c>
      <c r="DV336" s="54">
        <f t="shared" ca="1" si="1106"/>
        <v>0</v>
      </c>
      <c r="DW336" s="54">
        <f t="shared" ca="1" si="1106"/>
        <v>0</v>
      </c>
      <c r="DX336" s="54">
        <f t="shared" ca="1" si="1106"/>
        <v>0</v>
      </c>
      <c r="DY336" s="54">
        <f t="shared" ca="1" si="1106"/>
        <v>0</v>
      </c>
      <c r="DZ336" s="54">
        <f t="shared" ca="1" si="1106"/>
        <v>0</v>
      </c>
      <c r="EA336" s="54">
        <f t="shared" ca="1" si="1106"/>
        <v>0</v>
      </c>
      <c r="EB336" s="54">
        <f t="shared" ca="1" si="1106"/>
        <v>0</v>
      </c>
      <c r="EC336" s="54">
        <f t="shared" ca="1" si="1106"/>
        <v>0</v>
      </c>
      <c r="ED336" s="54">
        <f t="shared" ca="1" si="1106"/>
        <v>0</v>
      </c>
      <c r="EE336" s="54">
        <f t="shared" ca="1" si="1106"/>
        <v>0</v>
      </c>
      <c r="EF336" s="54">
        <f t="shared" ca="1" si="1106"/>
        <v>0</v>
      </c>
      <c r="EG336" s="54">
        <f t="shared" ca="1" si="1106"/>
        <v>0</v>
      </c>
      <c r="EH336" s="54">
        <f t="shared" ca="1" si="1106"/>
        <v>0</v>
      </c>
      <c r="EI336" s="54">
        <f t="shared" ca="1" si="1106"/>
        <v>0</v>
      </c>
      <c r="EJ336" s="54">
        <f t="shared" ca="1" si="1106"/>
        <v>0</v>
      </c>
      <c r="EK336" s="54">
        <f t="shared" ca="1" si="1106"/>
        <v>0</v>
      </c>
      <c r="EL336" s="54">
        <f t="shared" ca="1" si="1106"/>
        <v>0</v>
      </c>
      <c r="EM336" s="54">
        <f t="shared" ca="1" si="1106"/>
        <v>0</v>
      </c>
      <c r="EN336" s="54">
        <f t="shared" ca="1" si="1106"/>
        <v>0</v>
      </c>
      <c r="EO336" s="54">
        <f t="shared" ca="1" si="1106"/>
        <v>0</v>
      </c>
      <c r="EP336" s="54">
        <f t="shared" ca="1" si="1106"/>
        <v>0</v>
      </c>
      <c r="EQ336" s="54">
        <f t="shared" ca="1" si="1106"/>
        <v>0</v>
      </c>
      <c r="ER336" s="54">
        <f t="shared" ca="1" si="1106"/>
        <v>0</v>
      </c>
      <c r="ES336" s="54">
        <f t="shared" ca="1" si="1106"/>
        <v>0</v>
      </c>
      <c r="ET336" s="54">
        <f t="shared" ca="1" si="1106"/>
        <v>0</v>
      </c>
      <c r="EU336" s="54">
        <f t="shared" ca="1" si="1106"/>
        <v>0</v>
      </c>
      <c r="EV336" s="54">
        <f t="shared" ca="1" si="1106"/>
        <v>0</v>
      </c>
      <c r="EW336" s="54">
        <f t="shared" ca="1" si="1106"/>
        <v>0</v>
      </c>
      <c r="EX336" s="54">
        <f t="shared" ca="1" si="1106"/>
        <v>0</v>
      </c>
      <c r="EY336" s="54">
        <f t="shared" ca="1" si="1106"/>
        <v>0</v>
      </c>
      <c r="EZ336" s="54">
        <f t="shared" ca="1" si="1106"/>
        <v>0</v>
      </c>
      <c r="FA336" s="54">
        <f t="shared" ca="1" si="1106"/>
        <v>0</v>
      </c>
      <c r="FB336" s="54">
        <f t="shared" ca="1" si="1106"/>
        <v>0</v>
      </c>
      <c r="FC336" s="54">
        <f t="shared" ca="1" si="1106"/>
        <v>0</v>
      </c>
      <c r="FD336" s="54">
        <f t="shared" ca="1" si="1106"/>
        <v>0</v>
      </c>
      <c r="FE336" s="54">
        <f t="shared" ca="1" si="1106"/>
        <v>0</v>
      </c>
      <c r="FF336" s="54">
        <f t="shared" ca="1" si="1106"/>
        <v>0</v>
      </c>
      <c r="FG336" s="54">
        <f t="shared" ca="1" si="1106"/>
        <v>0</v>
      </c>
      <c r="FH336" s="54">
        <f t="shared" ca="1" si="1106"/>
        <v>0</v>
      </c>
      <c r="FI336" s="54">
        <f t="shared" ca="1" si="1106"/>
        <v>0</v>
      </c>
      <c r="FJ336" s="54">
        <f t="shared" ca="1" si="1106"/>
        <v>0</v>
      </c>
      <c r="FK336" s="54">
        <f t="shared" ca="1" si="1106"/>
        <v>0</v>
      </c>
      <c r="FL336" s="54">
        <f t="shared" ca="1" si="1106"/>
        <v>0</v>
      </c>
      <c r="FM336" s="54">
        <f t="shared" ca="1" si="1106"/>
        <v>0</v>
      </c>
      <c r="FN336" s="54">
        <f t="shared" ca="1" si="1106"/>
        <v>0</v>
      </c>
      <c r="FO336" s="54">
        <f t="shared" ca="1" si="1106"/>
        <v>0</v>
      </c>
      <c r="FP336" s="54">
        <f t="shared" ca="1" si="1106"/>
        <v>0</v>
      </c>
      <c r="FQ336" s="54">
        <f t="shared" ca="1" si="1106"/>
        <v>0</v>
      </c>
      <c r="FR336" s="54">
        <f t="shared" ca="1" si="1106"/>
        <v>0</v>
      </c>
      <c r="FS336" s="54">
        <f t="shared" ca="1" si="1106"/>
        <v>0</v>
      </c>
      <c r="FT336" s="54">
        <f t="shared" ca="1" si="1106"/>
        <v>0</v>
      </c>
      <c r="FU336" s="54">
        <f t="shared" ref="FU336:IF336" ca="1" si="1107">FU333</f>
        <v>0</v>
      </c>
      <c r="FV336" s="54">
        <f t="shared" ca="1" si="1107"/>
        <v>0</v>
      </c>
      <c r="FW336" s="54">
        <f t="shared" ca="1" si="1107"/>
        <v>0</v>
      </c>
      <c r="FX336" s="54">
        <f t="shared" ca="1" si="1107"/>
        <v>0</v>
      </c>
      <c r="FY336" s="54">
        <f t="shared" ca="1" si="1107"/>
        <v>0</v>
      </c>
      <c r="FZ336" s="54">
        <f t="shared" ca="1" si="1107"/>
        <v>0</v>
      </c>
      <c r="GA336" s="54">
        <f t="shared" ca="1" si="1107"/>
        <v>0</v>
      </c>
      <c r="GB336" s="54">
        <f t="shared" ca="1" si="1107"/>
        <v>0</v>
      </c>
      <c r="GC336" s="54">
        <f t="shared" ca="1" si="1107"/>
        <v>0</v>
      </c>
      <c r="GD336" s="54">
        <f t="shared" ca="1" si="1107"/>
        <v>0</v>
      </c>
      <c r="GE336" s="54">
        <f t="shared" ca="1" si="1107"/>
        <v>0</v>
      </c>
      <c r="GF336" s="54">
        <f t="shared" ca="1" si="1107"/>
        <v>0</v>
      </c>
      <c r="GG336" s="54">
        <f t="shared" ca="1" si="1107"/>
        <v>0</v>
      </c>
      <c r="GH336" s="54">
        <f t="shared" ca="1" si="1107"/>
        <v>0</v>
      </c>
      <c r="GI336" s="54">
        <f t="shared" ca="1" si="1107"/>
        <v>0</v>
      </c>
      <c r="GJ336" s="54">
        <f t="shared" ca="1" si="1107"/>
        <v>0</v>
      </c>
      <c r="GK336" s="54">
        <f t="shared" ca="1" si="1107"/>
        <v>0</v>
      </c>
      <c r="GL336" s="54">
        <f t="shared" ca="1" si="1107"/>
        <v>0</v>
      </c>
      <c r="GM336" s="54">
        <f t="shared" ca="1" si="1107"/>
        <v>0</v>
      </c>
      <c r="GN336" s="54">
        <f t="shared" ca="1" si="1107"/>
        <v>0</v>
      </c>
      <c r="GO336" s="54">
        <f t="shared" ca="1" si="1107"/>
        <v>0</v>
      </c>
      <c r="GP336" s="54">
        <f t="shared" ca="1" si="1107"/>
        <v>0</v>
      </c>
      <c r="GQ336" s="54">
        <f t="shared" ca="1" si="1107"/>
        <v>0</v>
      </c>
      <c r="GR336" s="54">
        <f t="shared" ca="1" si="1107"/>
        <v>0</v>
      </c>
      <c r="GS336" s="54">
        <f t="shared" ca="1" si="1107"/>
        <v>0</v>
      </c>
      <c r="GT336" s="54">
        <f t="shared" ca="1" si="1107"/>
        <v>0</v>
      </c>
      <c r="GU336" s="54">
        <f t="shared" ca="1" si="1107"/>
        <v>0</v>
      </c>
      <c r="GV336" s="54">
        <f t="shared" ca="1" si="1107"/>
        <v>0</v>
      </c>
      <c r="GW336" s="54">
        <f t="shared" ca="1" si="1107"/>
        <v>0</v>
      </c>
      <c r="GX336" s="54">
        <f t="shared" ca="1" si="1107"/>
        <v>0</v>
      </c>
      <c r="GY336" s="54">
        <f t="shared" ca="1" si="1107"/>
        <v>0</v>
      </c>
      <c r="GZ336" s="54">
        <f t="shared" ca="1" si="1107"/>
        <v>0</v>
      </c>
      <c r="HA336" s="54">
        <f t="shared" ca="1" si="1107"/>
        <v>0</v>
      </c>
      <c r="HB336" s="54">
        <f t="shared" ca="1" si="1107"/>
        <v>0</v>
      </c>
      <c r="HC336" s="54">
        <f t="shared" ca="1" si="1107"/>
        <v>0</v>
      </c>
      <c r="HD336" s="54">
        <f t="shared" ca="1" si="1107"/>
        <v>0</v>
      </c>
      <c r="HE336" s="54">
        <f t="shared" ca="1" si="1107"/>
        <v>0</v>
      </c>
      <c r="HF336" s="54">
        <f t="shared" ca="1" si="1107"/>
        <v>0</v>
      </c>
      <c r="HG336" s="54">
        <f t="shared" ca="1" si="1107"/>
        <v>0</v>
      </c>
      <c r="HH336" s="54">
        <f t="shared" ca="1" si="1107"/>
        <v>0</v>
      </c>
      <c r="HI336" s="54">
        <f t="shared" ca="1" si="1107"/>
        <v>0</v>
      </c>
      <c r="HJ336" s="54">
        <f t="shared" ca="1" si="1107"/>
        <v>0</v>
      </c>
      <c r="HK336" s="54">
        <f t="shared" ca="1" si="1107"/>
        <v>0</v>
      </c>
      <c r="HL336" s="54">
        <f t="shared" ca="1" si="1107"/>
        <v>0</v>
      </c>
      <c r="HM336" s="54">
        <f t="shared" ca="1" si="1107"/>
        <v>0</v>
      </c>
      <c r="HN336" s="54">
        <f t="shared" ca="1" si="1107"/>
        <v>0</v>
      </c>
      <c r="HO336" s="54">
        <f t="shared" ca="1" si="1107"/>
        <v>0</v>
      </c>
      <c r="HP336" s="54">
        <f t="shared" ca="1" si="1107"/>
        <v>0</v>
      </c>
      <c r="HQ336" s="54">
        <f t="shared" ca="1" si="1107"/>
        <v>0</v>
      </c>
      <c r="HR336" s="54">
        <f t="shared" ca="1" si="1107"/>
        <v>0</v>
      </c>
      <c r="HS336" s="54">
        <f t="shared" ca="1" si="1107"/>
        <v>0</v>
      </c>
      <c r="HT336" s="54">
        <f t="shared" ca="1" si="1107"/>
        <v>0</v>
      </c>
      <c r="HU336" s="54">
        <f t="shared" ca="1" si="1107"/>
        <v>0</v>
      </c>
      <c r="HV336" s="54">
        <f t="shared" ca="1" si="1107"/>
        <v>0</v>
      </c>
      <c r="HW336" s="54">
        <f t="shared" ca="1" si="1107"/>
        <v>0</v>
      </c>
      <c r="HX336" s="54">
        <f t="shared" ca="1" si="1107"/>
        <v>0</v>
      </c>
      <c r="HY336" s="54">
        <f t="shared" ca="1" si="1107"/>
        <v>0</v>
      </c>
      <c r="HZ336" s="54">
        <f t="shared" ca="1" si="1107"/>
        <v>0</v>
      </c>
      <c r="IA336" s="54">
        <f t="shared" ca="1" si="1107"/>
        <v>0</v>
      </c>
      <c r="IB336" s="54">
        <f t="shared" ca="1" si="1107"/>
        <v>0</v>
      </c>
      <c r="IC336" s="54">
        <f t="shared" ca="1" si="1107"/>
        <v>0</v>
      </c>
      <c r="ID336" s="54">
        <f t="shared" ca="1" si="1107"/>
        <v>0</v>
      </c>
      <c r="IE336" s="54">
        <f t="shared" ca="1" si="1107"/>
        <v>0</v>
      </c>
      <c r="IF336" s="54">
        <f t="shared" ca="1" si="1107"/>
        <v>0</v>
      </c>
      <c r="IG336" s="54">
        <f t="shared" ref="IG336:KP336" ca="1" si="1108">IG333</f>
        <v>0</v>
      </c>
      <c r="IH336" s="54">
        <f t="shared" ca="1" si="1108"/>
        <v>0</v>
      </c>
      <c r="II336" s="54">
        <f t="shared" ca="1" si="1108"/>
        <v>0</v>
      </c>
      <c r="IJ336" s="54">
        <f t="shared" ca="1" si="1108"/>
        <v>0</v>
      </c>
      <c r="IK336" s="54">
        <f t="shared" ca="1" si="1108"/>
        <v>0</v>
      </c>
      <c r="IL336" s="54">
        <f t="shared" ca="1" si="1108"/>
        <v>0</v>
      </c>
      <c r="IM336" s="54">
        <f t="shared" ca="1" si="1108"/>
        <v>0</v>
      </c>
      <c r="IN336" s="54">
        <f t="shared" ca="1" si="1108"/>
        <v>0</v>
      </c>
      <c r="IO336" s="54">
        <f t="shared" ca="1" si="1108"/>
        <v>0</v>
      </c>
      <c r="IP336" s="54">
        <f t="shared" ca="1" si="1108"/>
        <v>0</v>
      </c>
      <c r="IQ336" s="54">
        <f t="shared" ca="1" si="1108"/>
        <v>0</v>
      </c>
      <c r="IR336" s="54">
        <f t="shared" ca="1" si="1108"/>
        <v>0</v>
      </c>
      <c r="IS336" s="54">
        <f t="shared" ca="1" si="1108"/>
        <v>0</v>
      </c>
      <c r="IT336" s="54">
        <f t="shared" ca="1" si="1108"/>
        <v>0</v>
      </c>
      <c r="IU336" s="54">
        <f t="shared" ca="1" si="1108"/>
        <v>0</v>
      </c>
      <c r="IV336" s="54">
        <f t="shared" ca="1" si="1108"/>
        <v>0</v>
      </c>
      <c r="IW336" s="54">
        <f t="shared" ca="1" si="1108"/>
        <v>6624.245572347314</v>
      </c>
      <c r="IX336" s="54">
        <f t="shared" ca="1" si="1108"/>
        <v>11326.913245563754</v>
      </c>
      <c r="IY336" s="54">
        <f t="shared" ca="1" si="1108"/>
        <v>6922.980407246052</v>
      </c>
      <c r="IZ336" s="54">
        <f t="shared" ca="1" si="1108"/>
        <v>0</v>
      </c>
      <c r="JA336" s="54">
        <f t="shared" ca="1" si="1108"/>
        <v>5237.8591607258395</v>
      </c>
      <c r="JB336" s="54">
        <f t="shared" ca="1" si="1108"/>
        <v>6094.017529707603</v>
      </c>
      <c r="JC336" s="54">
        <f t="shared" ca="1" si="1108"/>
        <v>13496.674074177357</v>
      </c>
      <c r="JD336" s="54">
        <f t="shared" ca="1" si="1108"/>
        <v>17133.193387750842</v>
      </c>
      <c r="JE336" s="54">
        <f t="shared" ca="1" si="1108"/>
        <v>18954.007960897718</v>
      </c>
      <c r="JF336" s="54">
        <f t="shared" ca="1" si="1108"/>
        <v>21349.968033394747</v>
      </c>
      <c r="JG336" s="54">
        <f t="shared" ca="1" si="1108"/>
        <v>23632.628571137047</v>
      </c>
      <c r="JH336" s="54">
        <f t="shared" ca="1" si="1108"/>
        <v>22899.933955807068</v>
      </c>
      <c r="JI336" s="54">
        <f t="shared" ca="1" si="1108"/>
        <v>18278.365183700884</v>
      </c>
      <c r="JJ336" s="54">
        <f t="shared" ca="1" si="1108"/>
        <v>12055.225545068133</v>
      </c>
      <c r="JK336" s="54">
        <f t="shared" ca="1" si="1108"/>
        <v>7707.9872472316119</v>
      </c>
      <c r="JL336" s="54">
        <f t="shared" ca="1" si="1108"/>
        <v>665.27204135288127</v>
      </c>
      <c r="JM336" s="54">
        <f t="shared" ca="1" si="1108"/>
        <v>6256.1854298612225</v>
      </c>
      <c r="JN336" s="54">
        <f t="shared" ca="1" si="1108"/>
        <v>6869.0367707975056</v>
      </c>
      <c r="JO336" s="54">
        <f t="shared" ca="1" si="1108"/>
        <v>14257.654179870495</v>
      </c>
      <c r="JP336" s="54">
        <f t="shared" ca="1" si="1108"/>
        <v>17970.586208642519</v>
      </c>
      <c r="JQ336" s="54">
        <f t="shared" ca="1" si="1108"/>
        <v>19684.143100032106</v>
      </c>
      <c r="JR336" s="54">
        <f t="shared" ca="1" si="1108"/>
        <v>22067.723483738428</v>
      </c>
      <c r="JS336" s="54">
        <f t="shared" ca="1" si="1108"/>
        <v>24337.964486598266</v>
      </c>
      <c r="JT336" s="54">
        <f t="shared" ca="1" si="1108"/>
        <v>23625.791192615754</v>
      </c>
      <c r="JU336" s="54">
        <f t="shared" ca="1" si="1108"/>
        <v>19062.047285229775</v>
      </c>
      <c r="JV336" s="54">
        <f t="shared" ca="1" si="1108"/>
        <v>12911.510855331753</v>
      </c>
      <c r="JW336" s="54">
        <f t="shared" ca="1" si="1108"/>
        <v>8621.7691471596663</v>
      </c>
      <c r="JX336" s="54">
        <f t="shared" ca="1" si="1108"/>
        <v>1660.0642374711276</v>
      </c>
      <c r="JY336" s="54">
        <f t="shared" ca="1" si="1108"/>
        <v>7205.5295748909675</v>
      </c>
      <c r="JZ336" s="54">
        <f t="shared" ca="1" si="1108"/>
        <v>7878.7091689534082</v>
      </c>
      <c r="KA336" s="54">
        <f t="shared" ca="1" si="1108"/>
        <v>15153.216704327613</v>
      </c>
      <c r="KB336" s="54">
        <f t="shared" ca="1" si="1108"/>
        <v>18944.237204231315</v>
      </c>
      <c r="KC336" s="54">
        <f t="shared" ca="1" si="1108"/>
        <v>20552.054266010571</v>
      </c>
      <c r="KD336" s="54">
        <f t="shared" ca="1" si="1108"/>
        <v>22924.843161260356</v>
      </c>
      <c r="KE336" s="54">
        <f t="shared" ca="1" si="1108"/>
        <v>25184.267875904363</v>
      </c>
      <c r="KF336" s="54">
        <f t="shared" ca="1" si="1108"/>
        <v>24493.906043166542</v>
      </c>
      <c r="KG336" s="54">
        <f t="shared" ca="1" si="1108"/>
        <v>19988.920754121187</v>
      </c>
      <c r="KH336" s="54">
        <f t="shared" ca="1" si="1108"/>
        <v>13911.789272194072</v>
      </c>
      <c r="KI336" s="54">
        <f t="shared" ca="1" si="1108"/>
        <v>9680.5115131753009</v>
      </c>
      <c r="KJ336" s="54">
        <f t="shared" ca="1" si="1108"/>
        <v>2800.5655937984102</v>
      </c>
      <c r="KK336" s="54">
        <f t="shared" ca="1" si="1108"/>
        <v>8302.5696057038858</v>
      </c>
      <c r="KL336" s="54">
        <f t="shared" ca="1" si="1108"/>
        <v>8986.5012779183871</v>
      </c>
      <c r="KM336" s="54">
        <f t="shared" ca="1" si="1108"/>
        <v>16200.199039742116</v>
      </c>
      <c r="KN336" s="54">
        <f t="shared" ca="1" si="1108"/>
        <v>20071.159222494844</v>
      </c>
      <c r="KO336" s="54">
        <f t="shared" ca="1" si="1108"/>
        <v>21574.913150015389</v>
      </c>
      <c r="KP336" s="54">
        <f t="shared" ca="1" si="1108"/>
        <v>23938.668742502628</v>
      </c>
      <c r="KQ336" s="54">
        <f t="shared" ref="KQ336:LT336" ca="1" si="1109">KQ333</f>
        <v>26189.052109129385</v>
      </c>
      <c r="KR336" s="54">
        <f t="shared" ca="1" si="1109"/>
        <v>25521.968564349441</v>
      </c>
      <c r="KS336" s="54">
        <f t="shared" ca="1" si="1109"/>
        <v>21076.857776947236</v>
      </c>
      <c r="KT336" s="54">
        <f t="shared" ca="1" si="1109"/>
        <v>15074.118340264638</v>
      </c>
      <c r="KU336" s="54">
        <f t="shared" ca="1" si="1109"/>
        <v>5296.1474516056987</v>
      </c>
      <c r="KV336" s="54">
        <f t="shared" ca="1" si="1109"/>
        <v>0</v>
      </c>
      <c r="KW336" s="54">
        <f t="shared" ca="1" si="1109"/>
        <v>2289.7559688143178</v>
      </c>
      <c r="KX336" s="54">
        <f t="shared" ca="1" si="1109"/>
        <v>4267.3220005616258</v>
      </c>
      <c r="KY336" s="54">
        <f t="shared" ca="1" si="1109"/>
        <v>11362.671130952478</v>
      </c>
      <c r="KZ336" s="54">
        <f t="shared" ca="1" si="1109"/>
        <v>15255.070028196784</v>
      </c>
      <c r="LA336" s="54">
        <f t="shared" ca="1" si="1109"/>
        <v>16376.691056539543</v>
      </c>
      <c r="LB336" s="54">
        <f t="shared" ca="1" si="1109"/>
        <v>18669.409539768403</v>
      </c>
      <c r="LC336" s="54">
        <f t="shared" ca="1" si="1109"/>
        <v>20848.126894700399</v>
      </c>
      <c r="LD336" s="54">
        <f t="shared" ca="1" si="1109"/>
        <v>19921.975735379659</v>
      </c>
      <c r="LE336" s="54">
        <f t="shared" ca="1" si="1109"/>
        <v>15469.980488857102</v>
      </c>
      <c r="LF336" s="54">
        <f t="shared" ca="1" si="1109"/>
        <v>9474.0679952381943</v>
      </c>
      <c r="LG336" s="54">
        <f t="shared" ca="1" si="1109"/>
        <v>5075.1654936812129</v>
      </c>
      <c r="LH336" s="54">
        <f t="shared" ca="1" si="1109"/>
        <v>0</v>
      </c>
      <c r="LI336" s="54">
        <f t="shared" ca="1" si="1109"/>
        <v>1927.5973402430882</v>
      </c>
      <c r="LJ336" s="54">
        <f t="shared" ca="1" si="1109"/>
        <v>4004.7114467455663</v>
      </c>
      <c r="LK336" s="54">
        <f t="shared" ca="1" si="1109"/>
        <v>11079.098583746874</v>
      </c>
      <c r="LL336" s="54">
        <f t="shared" ca="1" si="1109"/>
        <v>15038.827043117401</v>
      </c>
      <c r="LM336" s="54">
        <f t="shared" ca="1" si="1109"/>
        <v>16043.207482160949</v>
      </c>
      <c r="LN336" s="54">
        <f t="shared" ca="1" si="1109"/>
        <v>18313.741565648663</v>
      </c>
      <c r="LO336" s="54">
        <f t="shared" ca="1" si="1109"/>
        <v>20470.133334535411</v>
      </c>
      <c r="LP336" s="54">
        <f t="shared" ca="1" si="1109"/>
        <v>19553.201355905039</v>
      </c>
      <c r="LQ336" s="54">
        <f t="shared" ca="1" si="1109"/>
        <v>15146.160571320297</v>
      </c>
      <c r="LR336" s="54">
        <f t="shared" ca="1" si="1109"/>
        <v>9209.2951584095881</v>
      </c>
      <c r="LS336" s="54">
        <f t="shared" ca="1" si="1109"/>
        <v>4854.8186180114062</v>
      </c>
      <c r="LT336" s="54">
        <f t="shared" ca="1" si="1109"/>
        <v>0</v>
      </c>
      <c r="LU336" s="54"/>
      <c r="LV336" s="54"/>
      <c r="LW336" s="54"/>
      <c r="LX336" s="54"/>
      <c r="LY336" s="54"/>
      <c r="LZ336" s="54"/>
      <c r="MA336" s="54"/>
      <c r="MB336" s="54"/>
      <c r="MC336" s="54"/>
      <c r="MD336" s="54"/>
      <c r="ME336" s="54"/>
      <c r="MF336" s="54"/>
      <c r="MG336" s="54"/>
      <c r="MH336" s="54"/>
      <c r="MI336" s="54"/>
      <c r="MJ336" s="54"/>
      <c r="MK336" s="54"/>
      <c r="ML336" s="54"/>
      <c r="MM336" s="54"/>
      <c r="MN336" s="54"/>
      <c r="MO336" s="54"/>
      <c r="MP336" s="54"/>
      <c r="MQ336" s="54"/>
      <c r="MR336" s="54"/>
      <c r="MS336" s="54"/>
      <c r="MT336" s="54"/>
      <c r="MU336" s="54"/>
      <c r="MV336" s="54"/>
      <c r="MW336" s="54"/>
      <c r="MX336" s="54"/>
      <c r="MY336" s="54"/>
      <c r="MZ336" s="54"/>
      <c r="NA336" s="54"/>
      <c r="NB336" s="54"/>
      <c r="NC336" s="54"/>
      <c r="ND336" s="54"/>
      <c r="NE336" s="54"/>
      <c r="NF336" s="54"/>
      <c r="NG336" s="54"/>
      <c r="NH336" s="54"/>
      <c r="NI336" s="54"/>
      <c r="NJ336" s="54"/>
      <c r="NK336" s="54"/>
      <c r="NL336" s="54"/>
      <c r="NM336" s="54"/>
      <c r="NN336" s="54"/>
      <c r="NO336" s="54"/>
      <c r="NP336" s="54"/>
      <c r="NQ336" s="54"/>
      <c r="NR336" s="54"/>
      <c r="NS336" s="54"/>
      <c r="NT336" s="54"/>
      <c r="NU336" s="54"/>
      <c r="NV336" s="54"/>
      <c r="NW336" s="54"/>
      <c r="NX336" s="54"/>
      <c r="NY336" s="54"/>
      <c r="NZ336" s="54"/>
      <c r="OA336" s="54"/>
      <c r="OB336" s="54"/>
      <c r="OC336" s="54"/>
      <c r="OD336" s="54"/>
      <c r="OE336" s="54"/>
      <c r="OF336" s="54"/>
      <c r="OG336" s="54"/>
      <c r="OH336" s="54"/>
      <c r="OI336" s="54"/>
      <c r="OJ336" s="54"/>
      <c r="OK336" s="54"/>
      <c r="OL336" s="54"/>
      <c r="OM336" s="54"/>
      <c r="ON336" s="54"/>
      <c r="OO336" s="54"/>
      <c r="OP336" s="54"/>
      <c r="OQ336" s="54"/>
      <c r="OR336" s="54"/>
      <c r="OS336" s="54"/>
      <c r="OT336" s="54"/>
      <c r="OU336" s="54"/>
      <c r="OV336" s="54"/>
      <c r="OW336" s="54"/>
      <c r="OX336" s="54"/>
      <c r="OY336" s="54"/>
      <c r="OZ336" s="54"/>
      <c r="PA336" s="54"/>
      <c r="PB336" s="54"/>
      <c r="PC336" s="54"/>
      <c r="PD336" s="54"/>
      <c r="PE336" s="54"/>
      <c r="PF336" s="54"/>
      <c r="PG336" s="54"/>
      <c r="PH336" s="54"/>
      <c r="PI336" s="54"/>
      <c r="PJ336" s="54"/>
      <c r="PK336" s="54"/>
      <c r="PL336" s="54"/>
      <c r="PM336" s="54"/>
      <c r="PN336" s="54"/>
      <c r="PO336" s="54"/>
      <c r="PP336" s="54"/>
      <c r="PQ336" s="54"/>
      <c r="PR336" s="54"/>
      <c r="PS336" s="54"/>
      <c r="PT336" s="54"/>
      <c r="PU336" s="54"/>
      <c r="PV336" s="54"/>
      <c r="PW336" s="54"/>
      <c r="PX336" s="54"/>
      <c r="PY336" s="54"/>
      <c r="PZ336" s="54"/>
      <c r="QA336" s="54"/>
      <c r="QB336" s="54"/>
      <c r="QC336" s="54"/>
      <c r="QD336" s="54"/>
      <c r="QE336" s="54"/>
      <c r="QF336" s="54"/>
      <c r="QG336" s="54"/>
      <c r="QH336" s="54"/>
      <c r="QI336" s="54"/>
      <c r="QJ336" s="54"/>
      <c r="QK336" s="54"/>
      <c r="QL336" s="54"/>
      <c r="QM336" s="54"/>
      <c r="QN336" s="54"/>
      <c r="QO336" s="54"/>
      <c r="QP336" s="54"/>
      <c r="QQ336" s="54"/>
      <c r="QR336" s="54"/>
      <c r="QS336" s="54"/>
      <c r="QT336" s="54"/>
      <c r="QU336" s="54"/>
    </row>
    <row r="337" spans="1:463" ht="15" customHeight="1" outlineLevel="1">
      <c r="C337" s="3" t="s">
        <v>565</v>
      </c>
      <c r="E337" s="50"/>
      <c r="H337" s="99">
        <f ca="1">SUM(I337:QJ337)</f>
        <v>-1025305.4835386991</v>
      </c>
      <c r="I337" s="54">
        <f>I335*-1</f>
        <v>0</v>
      </c>
      <c r="J337" s="54">
        <v>0</v>
      </c>
      <c r="K337" s="54">
        <v>0</v>
      </c>
      <c r="L337" s="54">
        <f>L335*-1</f>
        <v>0</v>
      </c>
      <c r="M337" s="54">
        <v>0</v>
      </c>
      <c r="N337" s="54">
        <v>0</v>
      </c>
      <c r="O337" s="54">
        <f>O335*-1</f>
        <v>0</v>
      </c>
      <c r="P337" s="54">
        <v>0</v>
      </c>
      <c r="Q337" s="54">
        <v>0</v>
      </c>
      <c r="R337" s="54">
        <f>R335*-1</f>
        <v>0</v>
      </c>
      <c r="S337" s="54">
        <v>0</v>
      </c>
      <c r="T337" s="54">
        <v>0</v>
      </c>
      <c r="U337" s="54">
        <f>U335*-1</f>
        <v>0</v>
      </c>
      <c r="V337" s="54">
        <v>0</v>
      </c>
      <c r="W337" s="54">
        <v>0</v>
      </c>
      <c r="X337" s="54">
        <f>X335*-1</f>
        <v>0</v>
      </c>
      <c r="Y337" s="54">
        <v>0</v>
      </c>
      <c r="Z337" s="54">
        <v>0</v>
      </c>
      <c r="AA337" s="54">
        <f>AA335*-1</f>
        <v>0</v>
      </c>
      <c r="AB337" s="54">
        <v>0</v>
      </c>
      <c r="AC337" s="54">
        <v>0</v>
      </c>
      <c r="AD337" s="54">
        <f>AD335*-1</f>
        <v>0</v>
      </c>
      <c r="AE337" s="54">
        <v>0</v>
      </c>
      <c r="AF337" s="54">
        <v>0</v>
      </c>
      <c r="AG337" s="54">
        <f>AG335*-1</f>
        <v>0</v>
      </c>
      <c r="AH337" s="54">
        <v>0</v>
      </c>
      <c r="AI337" s="54">
        <v>0</v>
      </c>
      <c r="AJ337" s="54">
        <f ca="1">AJ335*-1</f>
        <v>0</v>
      </c>
      <c r="AK337" s="54">
        <v>0</v>
      </c>
      <c r="AL337" s="54">
        <v>0</v>
      </c>
      <c r="AM337" s="54">
        <f ca="1">AM335*-1</f>
        <v>0</v>
      </c>
      <c r="AN337" s="54">
        <v>0</v>
      </c>
      <c r="AO337" s="54">
        <v>0</v>
      </c>
      <c r="AP337" s="54">
        <f ca="1">AP335*-1</f>
        <v>0</v>
      </c>
      <c r="AQ337" s="54">
        <v>0</v>
      </c>
      <c r="AR337" s="54">
        <v>0</v>
      </c>
      <c r="AS337" s="54">
        <f ca="1">AS335*-1</f>
        <v>0</v>
      </c>
      <c r="AT337" s="54">
        <v>0</v>
      </c>
      <c r="AU337" s="54">
        <v>0</v>
      </c>
      <c r="AV337" s="54">
        <f ca="1">AV335*-1</f>
        <v>0</v>
      </c>
      <c r="AW337" s="54">
        <v>0</v>
      </c>
      <c r="AX337" s="54">
        <v>0</v>
      </c>
      <c r="AY337" s="54">
        <f ca="1">AY335*-1</f>
        <v>0</v>
      </c>
      <c r="AZ337" s="54">
        <v>0</v>
      </c>
      <c r="BA337" s="54">
        <v>0</v>
      </c>
      <c r="BB337" s="54">
        <f ca="1">BB335*-1</f>
        <v>0</v>
      </c>
      <c r="BC337" s="54">
        <v>0</v>
      </c>
      <c r="BD337" s="54">
        <v>0</v>
      </c>
      <c r="BE337" s="54">
        <f ca="1">BE335*-1</f>
        <v>0</v>
      </c>
      <c r="BF337" s="54">
        <v>0</v>
      </c>
      <c r="BG337" s="54">
        <v>0</v>
      </c>
      <c r="BH337" s="54">
        <f ca="1">BH335*-1</f>
        <v>0</v>
      </c>
      <c r="BI337" s="54">
        <v>0</v>
      </c>
      <c r="BJ337" s="54">
        <v>0</v>
      </c>
      <c r="BK337" s="54">
        <f ca="1">BK335*-1</f>
        <v>0</v>
      </c>
      <c r="BL337" s="54">
        <v>0</v>
      </c>
      <c r="BM337" s="54">
        <v>0</v>
      </c>
      <c r="BN337" s="54">
        <f ca="1">BN335*-1</f>
        <v>0</v>
      </c>
      <c r="BO337" s="54">
        <v>0</v>
      </c>
      <c r="BP337" s="54">
        <v>0</v>
      </c>
      <c r="BQ337" s="54">
        <f ca="1">BQ335*-1</f>
        <v>0</v>
      </c>
      <c r="BR337" s="54">
        <v>0</v>
      </c>
      <c r="BS337" s="54">
        <v>0</v>
      </c>
      <c r="BT337" s="54">
        <f ca="1">BT335*-1</f>
        <v>0</v>
      </c>
      <c r="BU337" s="54">
        <v>0</v>
      </c>
      <c r="BV337" s="54">
        <v>0</v>
      </c>
      <c r="BW337" s="54">
        <f ca="1">BW335*-1</f>
        <v>0</v>
      </c>
      <c r="BX337" s="54">
        <v>0</v>
      </c>
      <c r="BY337" s="54">
        <v>0</v>
      </c>
      <c r="BZ337" s="54">
        <f ca="1">BZ335*-1</f>
        <v>0</v>
      </c>
      <c r="CA337" s="54">
        <v>0</v>
      </c>
      <c r="CB337" s="54">
        <v>0</v>
      </c>
      <c r="CC337" s="54">
        <f ca="1">CC335*-1</f>
        <v>0</v>
      </c>
      <c r="CD337" s="54">
        <v>0</v>
      </c>
      <c r="CE337" s="54">
        <v>0</v>
      </c>
      <c r="CF337" s="54">
        <f ca="1">CF335*-1</f>
        <v>0</v>
      </c>
      <c r="CG337" s="54">
        <v>0</v>
      </c>
      <c r="CH337" s="54">
        <v>0</v>
      </c>
      <c r="CI337" s="54">
        <f ca="1">CI335*-1</f>
        <v>0</v>
      </c>
      <c r="CJ337" s="54">
        <v>0</v>
      </c>
      <c r="CK337" s="54">
        <v>0</v>
      </c>
      <c r="CL337" s="54">
        <f ca="1">CL335*-1</f>
        <v>0</v>
      </c>
      <c r="CM337" s="54">
        <v>0</v>
      </c>
      <c r="CN337" s="54">
        <v>0</v>
      </c>
      <c r="CO337" s="54">
        <f t="shared" ref="CO337:EZ337" ca="1" si="1110">CO335*-1</f>
        <v>0</v>
      </c>
      <c r="CP337" s="54">
        <f t="shared" ca="1" si="1110"/>
        <v>0</v>
      </c>
      <c r="CQ337" s="54">
        <f t="shared" ca="1" si="1110"/>
        <v>0</v>
      </c>
      <c r="CR337" s="54">
        <f t="shared" ca="1" si="1110"/>
        <v>0</v>
      </c>
      <c r="CS337" s="54">
        <f t="shared" ca="1" si="1110"/>
        <v>0</v>
      </c>
      <c r="CT337" s="54">
        <f t="shared" ca="1" si="1110"/>
        <v>0</v>
      </c>
      <c r="CU337" s="54">
        <f t="shared" ca="1" si="1110"/>
        <v>0</v>
      </c>
      <c r="CV337" s="54">
        <f t="shared" ca="1" si="1110"/>
        <v>0</v>
      </c>
      <c r="CW337" s="54">
        <f t="shared" ca="1" si="1110"/>
        <v>0</v>
      </c>
      <c r="CX337" s="54">
        <f t="shared" ca="1" si="1110"/>
        <v>0</v>
      </c>
      <c r="CY337" s="54">
        <f t="shared" ca="1" si="1110"/>
        <v>0</v>
      </c>
      <c r="CZ337" s="54">
        <f t="shared" ca="1" si="1110"/>
        <v>0</v>
      </c>
      <c r="DA337" s="54">
        <f t="shared" ca="1" si="1110"/>
        <v>0</v>
      </c>
      <c r="DB337" s="54">
        <f t="shared" ca="1" si="1110"/>
        <v>0</v>
      </c>
      <c r="DC337" s="54">
        <f t="shared" ca="1" si="1110"/>
        <v>0</v>
      </c>
      <c r="DD337" s="54">
        <f t="shared" ca="1" si="1110"/>
        <v>0</v>
      </c>
      <c r="DE337" s="54">
        <f t="shared" ca="1" si="1110"/>
        <v>0</v>
      </c>
      <c r="DF337" s="54">
        <f t="shared" ca="1" si="1110"/>
        <v>0</v>
      </c>
      <c r="DG337" s="54">
        <f t="shared" ca="1" si="1110"/>
        <v>0</v>
      </c>
      <c r="DH337" s="54">
        <f t="shared" ca="1" si="1110"/>
        <v>0</v>
      </c>
      <c r="DI337" s="54">
        <f t="shared" ca="1" si="1110"/>
        <v>0</v>
      </c>
      <c r="DJ337" s="54">
        <f t="shared" ca="1" si="1110"/>
        <v>0</v>
      </c>
      <c r="DK337" s="54">
        <f t="shared" ca="1" si="1110"/>
        <v>0</v>
      </c>
      <c r="DL337" s="54">
        <f t="shared" ca="1" si="1110"/>
        <v>0</v>
      </c>
      <c r="DM337" s="54">
        <f t="shared" ca="1" si="1110"/>
        <v>0</v>
      </c>
      <c r="DN337" s="54">
        <f t="shared" ca="1" si="1110"/>
        <v>0</v>
      </c>
      <c r="DO337" s="54">
        <f t="shared" ca="1" si="1110"/>
        <v>0</v>
      </c>
      <c r="DP337" s="54">
        <f t="shared" ca="1" si="1110"/>
        <v>0</v>
      </c>
      <c r="DQ337" s="54">
        <f t="shared" ca="1" si="1110"/>
        <v>0</v>
      </c>
      <c r="DR337" s="54">
        <f t="shared" ca="1" si="1110"/>
        <v>0</v>
      </c>
      <c r="DS337" s="54">
        <f t="shared" ca="1" si="1110"/>
        <v>0</v>
      </c>
      <c r="DT337" s="54">
        <f t="shared" ca="1" si="1110"/>
        <v>0</v>
      </c>
      <c r="DU337" s="54">
        <f t="shared" ca="1" si="1110"/>
        <v>0</v>
      </c>
      <c r="DV337" s="54">
        <f t="shared" ca="1" si="1110"/>
        <v>0</v>
      </c>
      <c r="DW337" s="54">
        <f t="shared" ca="1" si="1110"/>
        <v>0</v>
      </c>
      <c r="DX337" s="54">
        <f t="shared" ca="1" si="1110"/>
        <v>0</v>
      </c>
      <c r="DY337" s="54">
        <f t="shared" ca="1" si="1110"/>
        <v>0</v>
      </c>
      <c r="DZ337" s="54">
        <f t="shared" ca="1" si="1110"/>
        <v>0</v>
      </c>
      <c r="EA337" s="54">
        <f t="shared" ca="1" si="1110"/>
        <v>0</v>
      </c>
      <c r="EB337" s="54">
        <f t="shared" ca="1" si="1110"/>
        <v>0</v>
      </c>
      <c r="EC337" s="54">
        <f t="shared" ca="1" si="1110"/>
        <v>0</v>
      </c>
      <c r="ED337" s="54">
        <f t="shared" ca="1" si="1110"/>
        <v>0</v>
      </c>
      <c r="EE337" s="54">
        <f t="shared" ca="1" si="1110"/>
        <v>0</v>
      </c>
      <c r="EF337" s="54">
        <f t="shared" ca="1" si="1110"/>
        <v>0</v>
      </c>
      <c r="EG337" s="54">
        <f t="shared" ca="1" si="1110"/>
        <v>0</v>
      </c>
      <c r="EH337" s="54">
        <f t="shared" ca="1" si="1110"/>
        <v>0</v>
      </c>
      <c r="EI337" s="54">
        <f t="shared" ca="1" si="1110"/>
        <v>0</v>
      </c>
      <c r="EJ337" s="54">
        <f t="shared" ca="1" si="1110"/>
        <v>0</v>
      </c>
      <c r="EK337" s="54">
        <f t="shared" ca="1" si="1110"/>
        <v>0</v>
      </c>
      <c r="EL337" s="54">
        <f t="shared" ca="1" si="1110"/>
        <v>0</v>
      </c>
      <c r="EM337" s="54">
        <f t="shared" ca="1" si="1110"/>
        <v>0</v>
      </c>
      <c r="EN337" s="54">
        <f t="shared" ca="1" si="1110"/>
        <v>0</v>
      </c>
      <c r="EO337" s="54">
        <f t="shared" ca="1" si="1110"/>
        <v>0</v>
      </c>
      <c r="EP337" s="54">
        <f t="shared" ca="1" si="1110"/>
        <v>0</v>
      </c>
      <c r="EQ337" s="54">
        <f t="shared" ca="1" si="1110"/>
        <v>0</v>
      </c>
      <c r="ER337" s="54">
        <f t="shared" ca="1" si="1110"/>
        <v>0</v>
      </c>
      <c r="ES337" s="54">
        <f t="shared" ca="1" si="1110"/>
        <v>0</v>
      </c>
      <c r="ET337" s="54">
        <f t="shared" ca="1" si="1110"/>
        <v>0</v>
      </c>
      <c r="EU337" s="54">
        <f t="shared" ca="1" si="1110"/>
        <v>0</v>
      </c>
      <c r="EV337" s="54">
        <f t="shared" ca="1" si="1110"/>
        <v>0</v>
      </c>
      <c r="EW337" s="54">
        <f t="shared" ca="1" si="1110"/>
        <v>0</v>
      </c>
      <c r="EX337" s="54">
        <f t="shared" ca="1" si="1110"/>
        <v>0</v>
      </c>
      <c r="EY337" s="54">
        <f t="shared" ca="1" si="1110"/>
        <v>0</v>
      </c>
      <c r="EZ337" s="54">
        <f t="shared" ca="1" si="1110"/>
        <v>0</v>
      </c>
      <c r="FA337" s="54">
        <f t="shared" ref="FA337:HL337" ca="1" si="1111">FA335*-1</f>
        <v>0</v>
      </c>
      <c r="FB337" s="54">
        <f t="shared" ca="1" si="1111"/>
        <v>0</v>
      </c>
      <c r="FC337" s="54">
        <f t="shared" ca="1" si="1111"/>
        <v>0</v>
      </c>
      <c r="FD337" s="54">
        <f t="shared" ca="1" si="1111"/>
        <v>0</v>
      </c>
      <c r="FE337" s="54">
        <f t="shared" ca="1" si="1111"/>
        <v>0</v>
      </c>
      <c r="FF337" s="54">
        <f t="shared" ca="1" si="1111"/>
        <v>0</v>
      </c>
      <c r="FG337" s="54">
        <f t="shared" ca="1" si="1111"/>
        <v>0</v>
      </c>
      <c r="FH337" s="54">
        <f t="shared" ca="1" si="1111"/>
        <v>0</v>
      </c>
      <c r="FI337" s="54">
        <f t="shared" ca="1" si="1111"/>
        <v>0</v>
      </c>
      <c r="FJ337" s="54">
        <f t="shared" ca="1" si="1111"/>
        <v>0</v>
      </c>
      <c r="FK337" s="54">
        <f t="shared" ca="1" si="1111"/>
        <v>0</v>
      </c>
      <c r="FL337" s="54">
        <f t="shared" ca="1" si="1111"/>
        <v>0</v>
      </c>
      <c r="FM337" s="54">
        <f t="shared" ca="1" si="1111"/>
        <v>0</v>
      </c>
      <c r="FN337" s="54">
        <f t="shared" ca="1" si="1111"/>
        <v>0</v>
      </c>
      <c r="FO337" s="54">
        <f t="shared" ca="1" si="1111"/>
        <v>0</v>
      </c>
      <c r="FP337" s="54">
        <f t="shared" ca="1" si="1111"/>
        <v>0</v>
      </c>
      <c r="FQ337" s="54">
        <f t="shared" ca="1" si="1111"/>
        <v>0</v>
      </c>
      <c r="FR337" s="54">
        <f t="shared" ca="1" si="1111"/>
        <v>0</v>
      </c>
      <c r="FS337" s="54">
        <f t="shared" ca="1" si="1111"/>
        <v>0</v>
      </c>
      <c r="FT337" s="54">
        <f t="shared" ca="1" si="1111"/>
        <v>0</v>
      </c>
      <c r="FU337" s="54">
        <f t="shared" ca="1" si="1111"/>
        <v>0</v>
      </c>
      <c r="FV337" s="54">
        <f t="shared" ca="1" si="1111"/>
        <v>0</v>
      </c>
      <c r="FW337" s="54">
        <f t="shared" ca="1" si="1111"/>
        <v>0</v>
      </c>
      <c r="FX337" s="54">
        <f t="shared" ca="1" si="1111"/>
        <v>0</v>
      </c>
      <c r="FY337" s="54">
        <f t="shared" ca="1" si="1111"/>
        <v>0</v>
      </c>
      <c r="FZ337" s="54">
        <f t="shared" ca="1" si="1111"/>
        <v>0</v>
      </c>
      <c r="GA337" s="54">
        <f t="shared" ca="1" si="1111"/>
        <v>0</v>
      </c>
      <c r="GB337" s="54">
        <f t="shared" ca="1" si="1111"/>
        <v>0</v>
      </c>
      <c r="GC337" s="54">
        <f t="shared" ca="1" si="1111"/>
        <v>0</v>
      </c>
      <c r="GD337" s="54">
        <f t="shared" ca="1" si="1111"/>
        <v>0</v>
      </c>
      <c r="GE337" s="54">
        <f t="shared" ca="1" si="1111"/>
        <v>0</v>
      </c>
      <c r="GF337" s="54">
        <f t="shared" ca="1" si="1111"/>
        <v>0</v>
      </c>
      <c r="GG337" s="54">
        <f t="shared" ca="1" si="1111"/>
        <v>0</v>
      </c>
      <c r="GH337" s="54">
        <f t="shared" ca="1" si="1111"/>
        <v>0</v>
      </c>
      <c r="GI337" s="54">
        <f t="shared" ca="1" si="1111"/>
        <v>0</v>
      </c>
      <c r="GJ337" s="54">
        <f t="shared" ca="1" si="1111"/>
        <v>0</v>
      </c>
      <c r="GK337" s="54">
        <f t="shared" ca="1" si="1111"/>
        <v>0</v>
      </c>
      <c r="GL337" s="54">
        <f t="shared" ca="1" si="1111"/>
        <v>0</v>
      </c>
      <c r="GM337" s="54">
        <f t="shared" ca="1" si="1111"/>
        <v>0</v>
      </c>
      <c r="GN337" s="54">
        <f t="shared" ca="1" si="1111"/>
        <v>0</v>
      </c>
      <c r="GO337" s="54">
        <f t="shared" ca="1" si="1111"/>
        <v>0</v>
      </c>
      <c r="GP337" s="54">
        <f t="shared" ca="1" si="1111"/>
        <v>0</v>
      </c>
      <c r="GQ337" s="54">
        <f t="shared" ca="1" si="1111"/>
        <v>0</v>
      </c>
      <c r="GR337" s="54">
        <f t="shared" ca="1" si="1111"/>
        <v>0</v>
      </c>
      <c r="GS337" s="54">
        <f t="shared" ca="1" si="1111"/>
        <v>0</v>
      </c>
      <c r="GT337" s="54">
        <f t="shared" ca="1" si="1111"/>
        <v>0</v>
      </c>
      <c r="GU337" s="54">
        <f t="shared" ca="1" si="1111"/>
        <v>0</v>
      </c>
      <c r="GV337" s="54">
        <f t="shared" ca="1" si="1111"/>
        <v>0</v>
      </c>
      <c r="GW337" s="54">
        <f t="shared" ca="1" si="1111"/>
        <v>0</v>
      </c>
      <c r="GX337" s="54">
        <f t="shared" ca="1" si="1111"/>
        <v>0</v>
      </c>
      <c r="GY337" s="54">
        <f t="shared" ca="1" si="1111"/>
        <v>0</v>
      </c>
      <c r="GZ337" s="54">
        <f t="shared" ca="1" si="1111"/>
        <v>0</v>
      </c>
      <c r="HA337" s="54">
        <f t="shared" ca="1" si="1111"/>
        <v>0</v>
      </c>
      <c r="HB337" s="54">
        <f t="shared" ca="1" si="1111"/>
        <v>0</v>
      </c>
      <c r="HC337" s="54">
        <f t="shared" ca="1" si="1111"/>
        <v>0</v>
      </c>
      <c r="HD337" s="54">
        <f t="shared" ca="1" si="1111"/>
        <v>0</v>
      </c>
      <c r="HE337" s="54">
        <f t="shared" ca="1" si="1111"/>
        <v>0</v>
      </c>
      <c r="HF337" s="54">
        <f t="shared" ca="1" si="1111"/>
        <v>0</v>
      </c>
      <c r="HG337" s="54">
        <f t="shared" ca="1" si="1111"/>
        <v>0</v>
      </c>
      <c r="HH337" s="54">
        <f t="shared" ca="1" si="1111"/>
        <v>0</v>
      </c>
      <c r="HI337" s="54">
        <f t="shared" ca="1" si="1111"/>
        <v>0</v>
      </c>
      <c r="HJ337" s="54">
        <f t="shared" ca="1" si="1111"/>
        <v>0</v>
      </c>
      <c r="HK337" s="54">
        <f t="shared" ca="1" si="1111"/>
        <v>0</v>
      </c>
      <c r="HL337" s="54">
        <f t="shared" ca="1" si="1111"/>
        <v>0</v>
      </c>
      <c r="HM337" s="54">
        <f t="shared" ref="HM337:JX337" ca="1" si="1112">HM335*-1</f>
        <v>0</v>
      </c>
      <c r="HN337" s="54">
        <f t="shared" ca="1" si="1112"/>
        <v>0</v>
      </c>
      <c r="HO337" s="54">
        <f t="shared" ca="1" si="1112"/>
        <v>0</v>
      </c>
      <c r="HP337" s="54">
        <f t="shared" ca="1" si="1112"/>
        <v>0</v>
      </c>
      <c r="HQ337" s="54">
        <f t="shared" ca="1" si="1112"/>
        <v>0</v>
      </c>
      <c r="HR337" s="54">
        <f t="shared" ca="1" si="1112"/>
        <v>0</v>
      </c>
      <c r="HS337" s="54">
        <f t="shared" ca="1" si="1112"/>
        <v>0</v>
      </c>
      <c r="HT337" s="54">
        <f t="shared" ca="1" si="1112"/>
        <v>0</v>
      </c>
      <c r="HU337" s="54">
        <f t="shared" ca="1" si="1112"/>
        <v>0</v>
      </c>
      <c r="HV337" s="54">
        <f t="shared" ca="1" si="1112"/>
        <v>0</v>
      </c>
      <c r="HW337" s="54">
        <f t="shared" ca="1" si="1112"/>
        <v>0</v>
      </c>
      <c r="HX337" s="54">
        <f t="shared" ca="1" si="1112"/>
        <v>0</v>
      </c>
      <c r="HY337" s="54">
        <f t="shared" ca="1" si="1112"/>
        <v>0</v>
      </c>
      <c r="HZ337" s="54">
        <f t="shared" ca="1" si="1112"/>
        <v>0</v>
      </c>
      <c r="IA337" s="54">
        <f t="shared" ca="1" si="1112"/>
        <v>0</v>
      </c>
      <c r="IB337" s="54">
        <f t="shared" ca="1" si="1112"/>
        <v>0</v>
      </c>
      <c r="IC337" s="54">
        <f t="shared" ca="1" si="1112"/>
        <v>0</v>
      </c>
      <c r="ID337" s="54">
        <f t="shared" ca="1" si="1112"/>
        <v>0</v>
      </c>
      <c r="IE337" s="54">
        <f t="shared" ca="1" si="1112"/>
        <v>0</v>
      </c>
      <c r="IF337" s="54">
        <f t="shared" ca="1" si="1112"/>
        <v>0</v>
      </c>
      <c r="IG337" s="54">
        <f t="shared" ca="1" si="1112"/>
        <v>0</v>
      </c>
      <c r="IH337" s="54">
        <f t="shared" ca="1" si="1112"/>
        <v>0</v>
      </c>
      <c r="II337" s="54">
        <f t="shared" ca="1" si="1112"/>
        <v>0</v>
      </c>
      <c r="IJ337" s="54">
        <f t="shared" ca="1" si="1112"/>
        <v>0</v>
      </c>
      <c r="IK337" s="54">
        <f t="shared" ca="1" si="1112"/>
        <v>0</v>
      </c>
      <c r="IL337" s="54">
        <f t="shared" ca="1" si="1112"/>
        <v>0</v>
      </c>
      <c r="IM337" s="54">
        <f t="shared" ca="1" si="1112"/>
        <v>0</v>
      </c>
      <c r="IN337" s="54">
        <f t="shared" ca="1" si="1112"/>
        <v>0</v>
      </c>
      <c r="IO337" s="54">
        <f t="shared" ca="1" si="1112"/>
        <v>0</v>
      </c>
      <c r="IP337" s="54">
        <f t="shared" ca="1" si="1112"/>
        <v>0</v>
      </c>
      <c r="IQ337" s="54">
        <f t="shared" ca="1" si="1112"/>
        <v>0</v>
      </c>
      <c r="IR337" s="54">
        <f t="shared" ca="1" si="1112"/>
        <v>0</v>
      </c>
      <c r="IS337" s="54">
        <f t="shared" ca="1" si="1112"/>
        <v>0</v>
      </c>
      <c r="IT337" s="54">
        <f t="shared" ca="1" si="1112"/>
        <v>0</v>
      </c>
      <c r="IU337" s="54">
        <f t="shared" ca="1" si="1112"/>
        <v>0</v>
      </c>
      <c r="IV337" s="54">
        <f t="shared" ca="1" si="1112"/>
        <v>0</v>
      </c>
      <c r="IW337" s="54">
        <f t="shared" ca="1" si="1112"/>
        <v>0</v>
      </c>
      <c r="IX337" s="54">
        <f t="shared" ca="1" si="1112"/>
        <v>-6624.245572347314</v>
      </c>
      <c r="IY337" s="54">
        <f t="shared" ca="1" si="1112"/>
        <v>-11326.913245563755</v>
      </c>
      <c r="IZ337" s="54">
        <f t="shared" ca="1" si="1112"/>
        <v>-6922.9804072460502</v>
      </c>
      <c r="JA337" s="54">
        <f t="shared" ca="1" si="1112"/>
        <v>0</v>
      </c>
      <c r="JB337" s="54">
        <f t="shared" ca="1" si="1112"/>
        <v>-5237.8591607258395</v>
      </c>
      <c r="JC337" s="54">
        <f t="shared" ca="1" si="1112"/>
        <v>-6094.017529707603</v>
      </c>
      <c r="JD337" s="54">
        <f t="shared" ca="1" si="1112"/>
        <v>-13496.674074177357</v>
      </c>
      <c r="JE337" s="54">
        <f t="shared" ca="1" si="1112"/>
        <v>-17133.193387750842</v>
      </c>
      <c r="JF337" s="54">
        <f t="shared" ca="1" si="1112"/>
        <v>-18954.007960897718</v>
      </c>
      <c r="JG337" s="54">
        <f t="shared" ca="1" si="1112"/>
        <v>-21349.968033394747</v>
      </c>
      <c r="JH337" s="54">
        <f t="shared" ca="1" si="1112"/>
        <v>-23632.628571137044</v>
      </c>
      <c r="JI337" s="54">
        <f t="shared" ca="1" si="1112"/>
        <v>-22899.933955807064</v>
      </c>
      <c r="JJ337" s="54">
        <f t="shared" ca="1" si="1112"/>
        <v>-18278.36518370088</v>
      </c>
      <c r="JK337" s="54">
        <f t="shared" ca="1" si="1112"/>
        <v>-12055.225545068133</v>
      </c>
      <c r="JL337" s="54">
        <f t="shared" ca="1" si="1112"/>
        <v>-7707.9872472316129</v>
      </c>
      <c r="JM337" s="54">
        <f t="shared" ca="1" si="1112"/>
        <v>-665.27204135288048</v>
      </c>
      <c r="JN337" s="54">
        <f t="shared" ca="1" si="1112"/>
        <v>-6256.1854298612225</v>
      </c>
      <c r="JO337" s="54">
        <f t="shared" ca="1" si="1112"/>
        <v>-6869.0367707975065</v>
      </c>
      <c r="JP337" s="54">
        <f t="shared" ca="1" si="1112"/>
        <v>-14257.654179870497</v>
      </c>
      <c r="JQ337" s="54">
        <f t="shared" ca="1" si="1112"/>
        <v>-17970.586208642519</v>
      </c>
      <c r="JR337" s="54">
        <f t="shared" ca="1" si="1112"/>
        <v>-19684.143100032103</v>
      </c>
      <c r="JS337" s="54">
        <f t="shared" ca="1" si="1112"/>
        <v>-22067.723483738431</v>
      </c>
      <c r="JT337" s="54">
        <f t="shared" ca="1" si="1112"/>
        <v>-24337.96448659827</v>
      </c>
      <c r="JU337" s="54">
        <f t="shared" ca="1" si="1112"/>
        <v>-23625.791192615754</v>
      </c>
      <c r="JV337" s="54">
        <f t="shared" ca="1" si="1112"/>
        <v>-19062.047285229775</v>
      </c>
      <c r="JW337" s="54">
        <f t="shared" ca="1" si="1112"/>
        <v>-12911.510855331755</v>
      </c>
      <c r="JX337" s="54">
        <f t="shared" ca="1" si="1112"/>
        <v>-8621.7691471596663</v>
      </c>
      <c r="JY337" s="54">
        <f t="shared" ref="JY337:KP337" ca="1" si="1113">JY335*-1</f>
        <v>-1660.0642374711279</v>
      </c>
      <c r="JZ337" s="54">
        <f t="shared" ca="1" si="1113"/>
        <v>-7205.5295748909666</v>
      </c>
      <c r="KA337" s="54">
        <f t="shared" ca="1" si="1113"/>
        <v>-7878.7091689534082</v>
      </c>
      <c r="KB337" s="54">
        <f t="shared" ca="1" si="1113"/>
        <v>-15153.216704327611</v>
      </c>
      <c r="KC337" s="54">
        <f t="shared" ca="1" si="1113"/>
        <v>-18944.237204231315</v>
      </c>
      <c r="KD337" s="54">
        <f t="shared" ca="1" si="1113"/>
        <v>-20552.054266010571</v>
      </c>
      <c r="KE337" s="54">
        <f t="shared" ca="1" si="1113"/>
        <v>-22924.84316126036</v>
      </c>
      <c r="KF337" s="54">
        <f t="shared" ca="1" si="1113"/>
        <v>-25184.267875904363</v>
      </c>
      <c r="KG337" s="54">
        <f t="shared" ca="1" si="1113"/>
        <v>-24493.906043166542</v>
      </c>
      <c r="KH337" s="54">
        <f t="shared" ca="1" si="1113"/>
        <v>-19988.920754121187</v>
      </c>
      <c r="KI337" s="54">
        <f t="shared" ca="1" si="1113"/>
        <v>-13911.789272194073</v>
      </c>
      <c r="KJ337" s="54">
        <f t="shared" ca="1" si="1113"/>
        <v>-9680.5115131753009</v>
      </c>
      <c r="KK337" s="54">
        <f t="shared" ca="1" si="1113"/>
        <v>-2800.5655937984102</v>
      </c>
      <c r="KL337" s="54">
        <f t="shared" ca="1" si="1113"/>
        <v>-8302.5696057038858</v>
      </c>
      <c r="KM337" s="54">
        <f t="shared" ca="1" si="1113"/>
        <v>-8986.5012779183871</v>
      </c>
      <c r="KN337" s="54">
        <f t="shared" ca="1" si="1113"/>
        <v>-16200.199039742116</v>
      </c>
      <c r="KO337" s="54">
        <f t="shared" ca="1" si="1113"/>
        <v>-20071.15922249484</v>
      </c>
      <c r="KP337" s="54">
        <f t="shared" ca="1" si="1113"/>
        <v>-21574.913150015389</v>
      </c>
      <c r="KQ337" s="54">
        <f t="shared" ref="KQ337:LT337" ca="1" si="1114">KQ335*-1</f>
        <v>-23938.668742502632</v>
      </c>
      <c r="KR337" s="54">
        <f t="shared" ca="1" si="1114"/>
        <v>-26189.052109129385</v>
      </c>
      <c r="KS337" s="54">
        <f t="shared" ca="1" si="1114"/>
        <v>-25521.968564349438</v>
      </c>
      <c r="KT337" s="54">
        <f t="shared" ca="1" si="1114"/>
        <v>-21076.857776947239</v>
      </c>
      <c r="KU337" s="54">
        <f t="shared" ca="1" si="1114"/>
        <v>-15074.118340264635</v>
      </c>
      <c r="KV337" s="54">
        <f t="shared" ca="1" si="1114"/>
        <v>-5296.1474516056987</v>
      </c>
      <c r="KW337" s="54">
        <f t="shared" ca="1" si="1114"/>
        <v>0</v>
      </c>
      <c r="KX337" s="54">
        <f t="shared" ca="1" si="1114"/>
        <v>-2289.7559688143178</v>
      </c>
      <c r="KY337" s="54">
        <f t="shared" ca="1" si="1114"/>
        <v>-4267.3220005616258</v>
      </c>
      <c r="KZ337" s="54">
        <f t="shared" ca="1" si="1114"/>
        <v>-11362.671130952478</v>
      </c>
      <c r="LA337" s="54">
        <f t="shared" ca="1" si="1114"/>
        <v>-15255.070028196786</v>
      </c>
      <c r="LB337" s="54">
        <f t="shared" ca="1" si="1114"/>
        <v>-16376.691056539543</v>
      </c>
      <c r="LC337" s="54">
        <f t="shared" ca="1" si="1114"/>
        <v>-18669.4095397684</v>
      </c>
      <c r="LD337" s="54">
        <f t="shared" ca="1" si="1114"/>
        <v>-20848.126894700399</v>
      </c>
      <c r="LE337" s="54">
        <f t="shared" ca="1" si="1114"/>
        <v>-19921.975735379659</v>
      </c>
      <c r="LF337" s="54">
        <f t="shared" ca="1" si="1114"/>
        <v>-15469.980488857102</v>
      </c>
      <c r="LG337" s="54">
        <f t="shared" ca="1" si="1114"/>
        <v>-9474.0679952381943</v>
      </c>
      <c r="LH337" s="54">
        <f t="shared" ca="1" si="1114"/>
        <v>-5075.165493681212</v>
      </c>
      <c r="LI337" s="54">
        <f t="shared" ca="1" si="1114"/>
        <v>0</v>
      </c>
      <c r="LJ337" s="54">
        <f t="shared" ca="1" si="1114"/>
        <v>-1927.5973402430882</v>
      </c>
      <c r="LK337" s="54">
        <f t="shared" ca="1" si="1114"/>
        <v>-4004.7114467455667</v>
      </c>
      <c r="LL337" s="54">
        <f t="shared" ca="1" si="1114"/>
        <v>-11079.098583746874</v>
      </c>
      <c r="LM337" s="54">
        <f t="shared" ca="1" si="1114"/>
        <v>-15038.827043117401</v>
      </c>
      <c r="LN337" s="54">
        <f t="shared" ca="1" si="1114"/>
        <v>-16043.207482160951</v>
      </c>
      <c r="LO337" s="54">
        <f t="shared" ca="1" si="1114"/>
        <v>-18313.741565648663</v>
      </c>
      <c r="LP337" s="54">
        <f t="shared" ca="1" si="1114"/>
        <v>-20470.133334535414</v>
      </c>
      <c r="LQ337" s="54">
        <f t="shared" ca="1" si="1114"/>
        <v>-19553.201355905039</v>
      </c>
      <c r="LR337" s="54">
        <f t="shared" ca="1" si="1114"/>
        <v>-15146.160571320295</v>
      </c>
      <c r="LS337" s="54">
        <f t="shared" ca="1" si="1114"/>
        <v>-9209.2951584095863</v>
      </c>
      <c r="LT337" s="54">
        <f t="shared" ca="1" si="1114"/>
        <v>-4854.8186180114062</v>
      </c>
      <c r="LU337" s="54"/>
      <c r="LV337" s="54"/>
      <c r="LW337" s="54"/>
      <c r="LX337" s="54"/>
      <c r="LY337" s="54"/>
      <c r="LZ337" s="54"/>
      <c r="MA337" s="54"/>
      <c r="MB337" s="54"/>
      <c r="MC337" s="54"/>
      <c r="MD337" s="54"/>
      <c r="ME337" s="54"/>
      <c r="MF337" s="54"/>
      <c r="MG337" s="54"/>
      <c r="MH337" s="54"/>
      <c r="MI337" s="54"/>
      <c r="MJ337" s="54"/>
      <c r="MK337" s="54"/>
      <c r="ML337" s="54"/>
      <c r="MM337" s="54"/>
      <c r="MN337" s="54"/>
      <c r="MO337" s="54"/>
      <c r="MP337" s="54"/>
      <c r="MQ337" s="54"/>
      <c r="MR337" s="54"/>
      <c r="MS337" s="54"/>
      <c r="MT337" s="54"/>
      <c r="MU337" s="54"/>
      <c r="MV337" s="54"/>
      <c r="MW337" s="54"/>
      <c r="MX337" s="54"/>
      <c r="MY337" s="54"/>
      <c r="MZ337" s="54"/>
      <c r="NA337" s="54"/>
      <c r="NB337" s="54"/>
      <c r="NC337" s="54"/>
      <c r="ND337" s="54"/>
      <c r="NE337" s="54"/>
      <c r="NF337" s="54"/>
      <c r="NG337" s="54"/>
      <c r="NH337" s="54"/>
      <c r="NI337" s="54"/>
      <c r="NJ337" s="54"/>
      <c r="NK337" s="54"/>
      <c r="NL337" s="54"/>
      <c r="NM337" s="54"/>
      <c r="NN337" s="54"/>
      <c r="NO337" s="54"/>
      <c r="NP337" s="54"/>
      <c r="NQ337" s="54"/>
      <c r="NR337" s="54"/>
      <c r="NS337" s="54"/>
      <c r="NT337" s="54"/>
      <c r="NU337" s="54"/>
      <c r="NV337" s="54"/>
      <c r="NW337" s="54"/>
      <c r="NX337" s="54"/>
      <c r="NY337" s="54"/>
      <c r="NZ337" s="54"/>
      <c r="OA337" s="54"/>
      <c r="OB337" s="54"/>
      <c r="OC337" s="54"/>
      <c r="OD337" s="54"/>
      <c r="OE337" s="54"/>
      <c r="OF337" s="54"/>
      <c r="OG337" s="54"/>
      <c r="OH337" s="54"/>
      <c r="OI337" s="54"/>
      <c r="OJ337" s="54"/>
      <c r="OK337" s="54"/>
      <c r="OL337" s="54"/>
      <c r="OM337" s="54"/>
      <c r="ON337" s="54"/>
      <c r="OO337" s="54"/>
      <c r="OP337" s="54"/>
      <c r="OQ337" s="54"/>
      <c r="OR337" s="54"/>
      <c r="OS337" s="54"/>
      <c r="OT337" s="54"/>
      <c r="OU337" s="54"/>
      <c r="OV337" s="54"/>
      <c r="OW337" s="54"/>
      <c r="OX337" s="54"/>
      <c r="OY337" s="54"/>
      <c r="OZ337" s="54"/>
      <c r="PA337" s="54"/>
      <c r="PB337" s="54"/>
      <c r="PC337" s="54"/>
      <c r="PD337" s="54"/>
      <c r="PE337" s="54"/>
      <c r="PF337" s="54"/>
      <c r="PG337" s="54"/>
      <c r="PH337" s="54"/>
      <c r="PI337" s="54"/>
      <c r="PJ337" s="54"/>
      <c r="PK337" s="54"/>
      <c r="PL337" s="54"/>
      <c r="PM337" s="54"/>
      <c r="PN337" s="54"/>
      <c r="PO337" s="54"/>
      <c r="PP337" s="54"/>
      <c r="PQ337" s="54"/>
      <c r="PR337" s="54"/>
      <c r="PS337" s="54"/>
      <c r="PT337" s="54"/>
      <c r="PU337" s="54"/>
      <c r="PV337" s="54"/>
      <c r="PW337" s="54"/>
      <c r="PX337" s="54"/>
      <c r="PY337" s="54"/>
      <c r="PZ337" s="54"/>
      <c r="QA337" s="54"/>
      <c r="QB337" s="54"/>
      <c r="QC337" s="54"/>
      <c r="QD337" s="54"/>
      <c r="QE337" s="54"/>
      <c r="QF337" s="54"/>
      <c r="QG337" s="54"/>
      <c r="QH337" s="54"/>
      <c r="QI337" s="54"/>
      <c r="QJ337" s="54"/>
      <c r="QK337" s="54"/>
      <c r="QL337" s="54"/>
      <c r="QM337" s="54"/>
      <c r="QN337" s="54"/>
      <c r="QO337" s="54"/>
      <c r="QP337" s="54"/>
      <c r="QQ337" s="54"/>
      <c r="QR337" s="54"/>
      <c r="QS337" s="54"/>
      <c r="QT337" s="54"/>
      <c r="QU337" s="54"/>
    </row>
    <row r="338" spans="1:463" ht="15" customHeight="1" outlineLevel="1">
      <c r="C338" s="3" t="s">
        <v>566</v>
      </c>
      <c r="E338" s="50"/>
      <c r="H338" s="299"/>
      <c r="I338" s="54">
        <f t="shared" ref="I338:AV338" si="1115">I335+I336+I337</f>
        <v>0</v>
      </c>
      <c r="J338" s="54">
        <f t="shared" si="1115"/>
        <v>0</v>
      </c>
      <c r="K338" s="54">
        <f t="shared" si="1115"/>
        <v>0</v>
      </c>
      <c r="L338" s="54">
        <f t="shared" si="1115"/>
        <v>0</v>
      </c>
      <c r="M338" s="54">
        <f t="shared" si="1115"/>
        <v>0</v>
      </c>
      <c r="N338" s="54">
        <f t="shared" si="1115"/>
        <v>0</v>
      </c>
      <c r="O338" s="54">
        <f t="shared" si="1115"/>
        <v>0</v>
      </c>
      <c r="P338" s="54">
        <f t="shared" si="1115"/>
        <v>0</v>
      </c>
      <c r="Q338" s="54">
        <f t="shared" si="1115"/>
        <v>0</v>
      </c>
      <c r="R338" s="54">
        <f t="shared" si="1115"/>
        <v>0</v>
      </c>
      <c r="S338" s="54">
        <f t="shared" si="1115"/>
        <v>0</v>
      </c>
      <c r="T338" s="54">
        <f t="shared" si="1115"/>
        <v>0</v>
      </c>
      <c r="U338" s="54">
        <f t="shared" si="1115"/>
        <v>0</v>
      </c>
      <c r="V338" s="54">
        <f t="shared" si="1115"/>
        <v>0</v>
      </c>
      <c r="W338" s="54">
        <f t="shared" si="1115"/>
        <v>0</v>
      </c>
      <c r="X338" s="54">
        <f t="shared" si="1115"/>
        <v>0</v>
      </c>
      <c r="Y338" s="54">
        <f t="shared" si="1115"/>
        <v>0</v>
      </c>
      <c r="Z338" s="54">
        <f t="shared" si="1115"/>
        <v>0</v>
      </c>
      <c r="AA338" s="54">
        <f t="shared" si="1115"/>
        <v>0</v>
      </c>
      <c r="AB338" s="54">
        <f t="shared" si="1115"/>
        <v>0</v>
      </c>
      <c r="AC338" s="54">
        <f t="shared" si="1115"/>
        <v>0</v>
      </c>
      <c r="AD338" s="54">
        <f t="shared" si="1115"/>
        <v>0</v>
      </c>
      <c r="AE338" s="54">
        <f t="shared" si="1115"/>
        <v>0</v>
      </c>
      <c r="AF338" s="54">
        <f t="shared" si="1115"/>
        <v>0</v>
      </c>
      <c r="AG338" s="54">
        <f t="shared" ca="1" si="1115"/>
        <v>0</v>
      </c>
      <c r="AH338" s="54">
        <f t="shared" ca="1" si="1115"/>
        <v>0</v>
      </c>
      <c r="AI338" s="54">
        <f t="shared" ca="1" si="1115"/>
        <v>0</v>
      </c>
      <c r="AJ338" s="54">
        <f t="shared" ca="1" si="1115"/>
        <v>0</v>
      </c>
      <c r="AK338" s="54">
        <f t="shared" ca="1" si="1115"/>
        <v>0</v>
      </c>
      <c r="AL338" s="54">
        <f t="shared" ca="1" si="1115"/>
        <v>0</v>
      </c>
      <c r="AM338" s="54">
        <f t="shared" ca="1" si="1115"/>
        <v>0</v>
      </c>
      <c r="AN338" s="54">
        <f t="shared" ca="1" si="1115"/>
        <v>0</v>
      </c>
      <c r="AO338" s="54">
        <f t="shared" ca="1" si="1115"/>
        <v>0</v>
      </c>
      <c r="AP338" s="54">
        <f t="shared" ca="1" si="1115"/>
        <v>0</v>
      </c>
      <c r="AQ338" s="54">
        <f t="shared" ca="1" si="1115"/>
        <v>0</v>
      </c>
      <c r="AR338" s="54">
        <f t="shared" ca="1" si="1115"/>
        <v>0</v>
      </c>
      <c r="AS338" s="54">
        <f t="shared" ca="1" si="1115"/>
        <v>0</v>
      </c>
      <c r="AT338" s="54">
        <f t="shared" ca="1" si="1115"/>
        <v>0</v>
      </c>
      <c r="AU338" s="54">
        <f t="shared" ca="1" si="1115"/>
        <v>0</v>
      </c>
      <c r="AV338" s="54">
        <f t="shared" ca="1" si="1115"/>
        <v>0</v>
      </c>
      <c r="AW338" s="54">
        <f t="shared" ref="AW338:DH338" ca="1" si="1116">AW335+AW336+AW337</f>
        <v>0</v>
      </c>
      <c r="AX338" s="54">
        <f t="shared" ca="1" si="1116"/>
        <v>0</v>
      </c>
      <c r="AY338" s="54">
        <f t="shared" ca="1" si="1116"/>
        <v>0</v>
      </c>
      <c r="AZ338" s="54">
        <f t="shared" ca="1" si="1116"/>
        <v>0</v>
      </c>
      <c r="BA338" s="54">
        <f t="shared" ca="1" si="1116"/>
        <v>0</v>
      </c>
      <c r="BB338" s="54">
        <f t="shared" ca="1" si="1116"/>
        <v>0</v>
      </c>
      <c r="BC338" s="54">
        <f t="shared" ca="1" si="1116"/>
        <v>0</v>
      </c>
      <c r="BD338" s="54">
        <f t="shared" ca="1" si="1116"/>
        <v>0</v>
      </c>
      <c r="BE338" s="54">
        <f t="shared" ca="1" si="1116"/>
        <v>0</v>
      </c>
      <c r="BF338" s="54">
        <f t="shared" ca="1" si="1116"/>
        <v>0</v>
      </c>
      <c r="BG338" s="54">
        <f t="shared" ca="1" si="1116"/>
        <v>0</v>
      </c>
      <c r="BH338" s="54">
        <f t="shared" ca="1" si="1116"/>
        <v>0</v>
      </c>
      <c r="BI338" s="54">
        <f t="shared" ca="1" si="1116"/>
        <v>0</v>
      </c>
      <c r="BJ338" s="54">
        <f t="shared" ca="1" si="1116"/>
        <v>0</v>
      </c>
      <c r="BK338" s="54">
        <f t="shared" ca="1" si="1116"/>
        <v>0</v>
      </c>
      <c r="BL338" s="54">
        <f t="shared" ca="1" si="1116"/>
        <v>0</v>
      </c>
      <c r="BM338" s="54">
        <f t="shared" ca="1" si="1116"/>
        <v>0</v>
      </c>
      <c r="BN338" s="54">
        <f t="shared" ca="1" si="1116"/>
        <v>0</v>
      </c>
      <c r="BO338" s="54">
        <f t="shared" ca="1" si="1116"/>
        <v>0</v>
      </c>
      <c r="BP338" s="54">
        <f t="shared" ca="1" si="1116"/>
        <v>0</v>
      </c>
      <c r="BQ338" s="54">
        <f t="shared" ca="1" si="1116"/>
        <v>0</v>
      </c>
      <c r="BR338" s="54">
        <f t="shared" ca="1" si="1116"/>
        <v>0</v>
      </c>
      <c r="BS338" s="54">
        <f t="shared" ca="1" si="1116"/>
        <v>0</v>
      </c>
      <c r="BT338" s="54">
        <f t="shared" ca="1" si="1116"/>
        <v>0</v>
      </c>
      <c r="BU338" s="54">
        <f t="shared" ca="1" si="1116"/>
        <v>0</v>
      </c>
      <c r="BV338" s="54">
        <f t="shared" ca="1" si="1116"/>
        <v>0</v>
      </c>
      <c r="BW338" s="54">
        <f t="shared" ca="1" si="1116"/>
        <v>0</v>
      </c>
      <c r="BX338" s="54">
        <f t="shared" ca="1" si="1116"/>
        <v>0</v>
      </c>
      <c r="BY338" s="54">
        <f t="shared" ca="1" si="1116"/>
        <v>0</v>
      </c>
      <c r="BZ338" s="54">
        <f t="shared" ca="1" si="1116"/>
        <v>0</v>
      </c>
      <c r="CA338" s="54">
        <f t="shared" ca="1" si="1116"/>
        <v>0</v>
      </c>
      <c r="CB338" s="54">
        <f t="shared" ca="1" si="1116"/>
        <v>0</v>
      </c>
      <c r="CC338" s="54">
        <f t="shared" ca="1" si="1116"/>
        <v>0</v>
      </c>
      <c r="CD338" s="54">
        <f t="shared" ca="1" si="1116"/>
        <v>0</v>
      </c>
      <c r="CE338" s="54">
        <f t="shared" ca="1" si="1116"/>
        <v>0</v>
      </c>
      <c r="CF338" s="54">
        <f t="shared" ca="1" si="1116"/>
        <v>0</v>
      </c>
      <c r="CG338" s="54">
        <f t="shared" ca="1" si="1116"/>
        <v>0</v>
      </c>
      <c r="CH338" s="54">
        <f t="shared" ca="1" si="1116"/>
        <v>0</v>
      </c>
      <c r="CI338" s="54">
        <f t="shared" ca="1" si="1116"/>
        <v>0</v>
      </c>
      <c r="CJ338" s="54">
        <f t="shared" ca="1" si="1116"/>
        <v>0</v>
      </c>
      <c r="CK338" s="54">
        <f t="shared" ca="1" si="1116"/>
        <v>0</v>
      </c>
      <c r="CL338" s="54">
        <f t="shared" ca="1" si="1116"/>
        <v>0</v>
      </c>
      <c r="CM338" s="54">
        <f t="shared" ca="1" si="1116"/>
        <v>0</v>
      </c>
      <c r="CN338" s="54">
        <f t="shared" ca="1" si="1116"/>
        <v>0</v>
      </c>
      <c r="CO338" s="54">
        <f t="shared" ca="1" si="1116"/>
        <v>0</v>
      </c>
      <c r="CP338" s="54">
        <f t="shared" ca="1" si="1116"/>
        <v>0</v>
      </c>
      <c r="CQ338" s="54">
        <f t="shared" ca="1" si="1116"/>
        <v>0</v>
      </c>
      <c r="CR338" s="54">
        <f t="shared" ca="1" si="1116"/>
        <v>0</v>
      </c>
      <c r="CS338" s="54">
        <f t="shared" ca="1" si="1116"/>
        <v>0</v>
      </c>
      <c r="CT338" s="54">
        <f t="shared" ca="1" si="1116"/>
        <v>0</v>
      </c>
      <c r="CU338" s="54">
        <f t="shared" ca="1" si="1116"/>
        <v>0</v>
      </c>
      <c r="CV338" s="54">
        <f t="shared" ca="1" si="1116"/>
        <v>0</v>
      </c>
      <c r="CW338" s="54">
        <f t="shared" ca="1" si="1116"/>
        <v>0</v>
      </c>
      <c r="CX338" s="54">
        <f t="shared" ca="1" si="1116"/>
        <v>0</v>
      </c>
      <c r="CY338" s="54">
        <f t="shared" ca="1" si="1116"/>
        <v>0</v>
      </c>
      <c r="CZ338" s="54">
        <f t="shared" ca="1" si="1116"/>
        <v>0</v>
      </c>
      <c r="DA338" s="54">
        <f t="shared" ca="1" si="1116"/>
        <v>0</v>
      </c>
      <c r="DB338" s="54">
        <f t="shared" ca="1" si="1116"/>
        <v>0</v>
      </c>
      <c r="DC338" s="54">
        <f t="shared" ca="1" si="1116"/>
        <v>0</v>
      </c>
      <c r="DD338" s="54">
        <f t="shared" ca="1" si="1116"/>
        <v>0</v>
      </c>
      <c r="DE338" s="54">
        <f t="shared" ca="1" si="1116"/>
        <v>0</v>
      </c>
      <c r="DF338" s="54">
        <f t="shared" ca="1" si="1116"/>
        <v>0</v>
      </c>
      <c r="DG338" s="54">
        <f t="shared" ca="1" si="1116"/>
        <v>0</v>
      </c>
      <c r="DH338" s="54">
        <f t="shared" ca="1" si="1116"/>
        <v>0</v>
      </c>
      <c r="DI338" s="54">
        <f t="shared" ref="DI338:FT338" ca="1" si="1117">DI335+DI336+DI337</f>
        <v>0</v>
      </c>
      <c r="DJ338" s="54">
        <f t="shared" ca="1" si="1117"/>
        <v>0</v>
      </c>
      <c r="DK338" s="54">
        <f t="shared" ca="1" si="1117"/>
        <v>0</v>
      </c>
      <c r="DL338" s="54">
        <f t="shared" ca="1" si="1117"/>
        <v>0</v>
      </c>
      <c r="DM338" s="54">
        <f t="shared" ca="1" si="1117"/>
        <v>0</v>
      </c>
      <c r="DN338" s="54">
        <f t="shared" ca="1" si="1117"/>
        <v>0</v>
      </c>
      <c r="DO338" s="54">
        <f t="shared" ca="1" si="1117"/>
        <v>0</v>
      </c>
      <c r="DP338" s="54">
        <f t="shared" ca="1" si="1117"/>
        <v>0</v>
      </c>
      <c r="DQ338" s="54">
        <f t="shared" ca="1" si="1117"/>
        <v>0</v>
      </c>
      <c r="DR338" s="54">
        <f t="shared" ca="1" si="1117"/>
        <v>0</v>
      </c>
      <c r="DS338" s="54">
        <f t="shared" ca="1" si="1117"/>
        <v>0</v>
      </c>
      <c r="DT338" s="54">
        <f t="shared" ca="1" si="1117"/>
        <v>0</v>
      </c>
      <c r="DU338" s="54">
        <f t="shared" ca="1" si="1117"/>
        <v>0</v>
      </c>
      <c r="DV338" s="54">
        <f t="shared" ca="1" si="1117"/>
        <v>0</v>
      </c>
      <c r="DW338" s="54">
        <f t="shared" ca="1" si="1117"/>
        <v>0</v>
      </c>
      <c r="DX338" s="54">
        <f t="shared" ca="1" si="1117"/>
        <v>0</v>
      </c>
      <c r="DY338" s="54">
        <f t="shared" ca="1" si="1117"/>
        <v>0</v>
      </c>
      <c r="DZ338" s="54">
        <f t="shared" ca="1" si="1117"/>
        <v>0</v>
      </c>
      <c r="EA338" s="54">
        <f t="shared" ca="1" si="1117"/>
        <v>0</v>
      </c>
      <c r="EB338" s="54">
        <f t="shared" ca="1" si="1117"/>
        <v>0</v>
      </c>
      <c r="EC338" s="54">
        <f t="shared" ca="1" si="1117"/>
        <v>0</v>
      </c>
      <c r="ED338" s="54">
        <f t="shared" ca="1" si="1117"/>
        <v>0</v>
      </c>
      <c r="EE338" s="54">
        <f t="shared" ca="1" si="1117"/>
        <v>0</v>
      </c>
      <c r="EF338" s="54">
        <f t="shared" ca="1" si="1117"/>
        <v>0</v>
      </c>
      <c r="EG338" s="54">
        <f t="shared" ca="1" si="1117"/>
        <v>0</v>
      </c>
      <c r="EH338" s="54">
        <f t="shared" ca="1" si="1117"/>
        <v>0</v>
      </c>
      <c r="EI338" s="54">
        <f t="shared" ca="1" si="1117"/>
        <v>0</v>
      </c>
      <c r="EJ338" s="54">
        <f t="shared" ca="1" si="1117"/>
        <v>0</v>
      </c>
      <c r="EK338" s="54">
        <f t="shared" ca="1" si="1117"/>
        <v>0</v>
      </c>
      <c r="EL338" s="54">
        <f t="shared" ca="1" si="1117"/>
        <v>0</v>
      </c>
      <c r="EM338" s="54">
        <f t="shared" ca="1" si="1117"/>
        <v>0</v>
      </c>
      <c r="EN338" s="54">
        <f t="shared" ca="1" si="1117"/>
        <v>0</v>
      </c>
      <c r="EO338" s="54">
        <f t="shared" ca="1" si="1117"/>
        <v>0</v>
      </c>
      <c r="EP338" s="54">
        <f t="shared" ca="1" si="1117"/>
        <v>0</v>
      </c>
      <c r="EQ338" s="54">
        <f t="shared" ca="1" si="1117"/>
        <v>0</v>
      </c>
      <c r="ER338" s="54">
        <f t="shared" ca="1" si="1117"/>
        <v>0</v>
      </c>
      <c r="ES338" s="54">
        <f t="shared" ca="1" si="1117"/>
        <v>0</v>
      </c>
      <c r="ET338" s="54">
        <f t="shared" ca="1" si="1117"/>
        <v>0</v>
      </c>
      <c r="EU338" s="54">
        <f t="shared" ca="1" si="1117"/>
        <v>0</v>
      </c>
      <c r="EV338" s="54">
        <f t="shared" ca="1" si="1117"/>
        <v>0</v>
      </c>
      <c r="EW338" s="54">
        <f t="shared" ca="1" si="1117"/>
        <v>0</v>
      </c>
      <c r="EX338" s="54">
        <f t="shared" ca="1" si="1117"/>
        <v>0</v>
      </c>
      <c r="EY338" s="54">
        <f t="shared" ca="1" si="1117"/>
        <v>0</v>
      </c>
      <c r="EZ338" s="54">
        <f t="shared" ca="1" si="1117"/>
        <v>0</v>
      </c>
      <c r="FA338" s="54">
        <f t="shared" ca="1" si="1117"/>
        <v>0</v>
      </c>
      <c r="FB338" s="54">
        <f t="shared" ca="1" si="1117"/>
        <v>0</v>
      </c>
      <c r="FC338" s="54">
        <f t="shared" ca="1" si="1117"/>
        <v>0</v>
      </c>
      <c r="FD338" s="54">
        <f t="shared" ca="1" si="1117"/>
        <v>0</v>
      </c>
      <c r="FE338" s="54">
        <f t="shared" ca="1" si="1117"/>
        <v>0</v>
      </c>
      <c r="FF338" s="54">
        <f t="shared" ca="1" si="1117"/>
        <v>0</v>
      </c>
      <c r="FG338" s="54">
        <f t="shared" ca="1" si="1117"/>
        <v>0</v>
      </c>
      <c r="FH338" s="54">
        <f t="shared" ca="1" si="1117"/>
        <v>0</v>
      </c>
      <c r="FI338" s="54">
        <f t="shared" ca="1" si="1117"/>
        <v>0</v>
      </c>
      <c r="FJ338" s="54">
        <f t="shared" ca="1" si="1117"/>
        <v>0</v>
      </c>
      <c r="FK338" s="54">
        <f t="shared" ca="1" si="1117"/>
        <v>0</v>
      </c>
      <c r="FL338" s="54">
        <f t="shared" ca="1" si="1117"/>
        <v>0</v>
      </c>
      <c r="FM338" s="54">
        <f t="shared" ca="1" si="1117"/>
        <v>0</v>
      </c>
      <c r="FN338" s="54">
        <f t="shared" ca="1" si="1117"/>
        <v>0</v>
      </c>
      <c r="FO338" s="54">
        <f t="shared" ca="1" si="1117"/>
        <v>0</v>
      </c>
      <c r="FP338" s="54">
        <f t="shared" ca="1" si="1117"/>
        <v>0</v>
      </c>
      <c r="FQ338" s="54">
        <f t="shared" ca="1" si="1117"/>
        <v>0</v>
      </c>
      <c r="FR338" s="54">
        <f t="shared" ca="1" si="1117"/>
        <v>0</v>
      </c>
      <c r="FS338" s="54">
        <f t="shared" ca="1" si="1117"/>
        <v>0</v>
      </c>
      <c r="FT338" s="54">
        <f t="shared" ca="1" si="1117"/>
        <v>0</v>
      </c>
      <c r="FU338" s="54">
        <f t="shared" ref="FU338:IF338" ca="1" si="1118">FU335+FU336+FU337</f>
        <v>0</v>
      </c>
      <c r="FV338" s="54">
        <f t="shared" ca="1" si="1118"/>
        <v>0</v>
      </c>
      <c r="FW338" s="54">
        <f t="shared" ca="1" si="1118"/>
        <v>0</v>
      </c>
      <c r="FX338" s="54">
        <f t="shared" ca="1" si="1118"/>
        <v>0</v>
      </c>
      <c r="FY338" s="54">
        <f t="shared" ca="1" si="1118"/>
        <v>0</v>
      </c>
      <c r="FZ338" s="54">
        <f t="shared" ca="1" si="1118"/>
        <v>0</v>
      </c>
      <c r="GA338" s="54">
        <f t="shared" ca="1" si="1118"/>
        <v>0</v>
      </c>
      <c r="GB338" s="54">
        <f t="shared" ca="1" si="1118"/>
        <v>0</v>
      </c>
      <c r="GC338" s="54">
        <f t="shared" ca="1" si="1118"/>
        <v>0</v>
      </c>
      <c r="GD338" s="54">
        <f t="shared" ca="1" si="1118"/>
        <v>0</v>
      </c>
      <c r="GE338" s="54">
        <f t="shared" ca="1" si="1118"/>
        <v>0</v>
      </c>
      <c r="GF338" s="54">
        <f t="shared" ca="1" si="1118"/>
        <v>0</v>
      </c>
      <c r="GG338" s="54">
        <f t="shared" ca="1" si="1118"/>
        <v>0</v>
      </c>
      <c r="GH338" s="54">
        <f t="shared" ca="1" si="1118"/>
        <v>0</v>
      </c>
      <c r="GI338" s="54">
        <f t="shared" ca="1" si="1118"/>
        <v>0</v>
      </c>
      <c r="GJ338" s="54">
        <f t="shared" ca="1" si="1118"/>
        <v>0</v>
      </c>
      <c r="GK338" s="54">
        <f t="shared" ca="1" si="1118"/>
        <v>0</v>
      </c>
      <c r="GL338" s="54">
        <f t="shared" ca="1" si="1118"/>
        <v>0</v>
      </c>
      <c r="GM338" s="54">
        <f t="shared" ca="1" si="1118"/>
        <v>0</v>
      </c>
      <c r="GN338" s="54">
        <f t="shared" ca="1" si="1118"/>
        <v>0</v>
      </c>
      <c r="GO338" s="54">
        <f t="shared" ca="1" si="1118"/>
        <v>0</v>
      </c>
      <c r="GP338" s="54">
        <f t="shared" ca="1" si="1118"/>
        <v>0</v>
      </c>
      <c r="GQ338" s="54">
        <f t="shared" ca="1" si="1118"/>
        <v>0</v>
      </c>
      <c r="GR338" s="54">
        <f t="shared" ca="1" si="1118"/>
        <v>0</v>
      </c>
      <c r="GS338" s="54">
        <f t="shared" ca="1" si="1118"/>
        <v>0</v>
      </c>
      <c r="GT338" s="54">
        <f t="shared" ca="1" si="1118"/>
        <v>0</v>
      </c>
      <c r="GU338" s="54">
        <f t="shared" ca="1" si="1118"/>
        <v>0</v>
      </c>
      <c r="GV338" s="54">
        <f t="shared" ca="1" si="1118"/>
        <v>0</v>
      </c>
      <c r="GW338" s="54">
        <f t="shared" ca="1" si="1118"/>
        <v>0</v>
      </c>
      <c r="GX338" s="54">
        <f t="shared" ca="1" si="1118"/>
        <v>0</v>
      </c>
      <c r="GY338" s="54">
        <f t="shared" ca="1" si="1118"/>
        <v>0</v>
      </c>
      <c r="GZ338" s="54">
        <f t="shared" ca="1" si="1118"/>
        <v>0</v>
      </c>
      <c r="HA338" s="54">
        <f t="shared" ca="1" si="1118"/>
        <v>0</v>
      </c>
      <c r="HB338" s="54">
        <f t="shared" ca="1" si="1118"/>
        <v>0</v>
      </c>
      <c r="HC338" s="54">
        <f t="shared" ca="1" si="1118"/>
        <v>0</v>
      </c>
      <c r="HD338" s="54">
        <f t="shared" ca="1" si="1118"/>
        <v>0</v>
      </c>
      <c r="HE338" s="54">
        <f t="shared" ca="1" si="1118"/>
        <v>0</v>
      </c>
      <c r="HF338" s="54">
        <f t="shared" ca="1" si="1118"/>
        <v>0</v>
      </c>
      <c r="HG338" s="54">
        <f t="shared" ca="1" si="1118"/>
        <v>0</v>
      </c>
      <c r="HH338" s="54">
        <f t="shared" ca="1" si="1118"/>
        <v>0</v>
      </c>
      <c r="HI338" s="54">
        <f t="shared" ca="1" si="1118"/>
        <v>0</v>
      </c>
      <c r="HJ338" s="54">
        <f t="shared" ca="1" si="1118"/>
        <v>0</v>
      </c>
      <c r="HK338" s="54">
        <f t="shared" ca="1" si="1118"/>
        <v>0</v>
      </c>
      <c r="HL338" s="54">
        <f t="shared" ca="1" si="1118"/>
        <v>0</v>
      </c>
      <c r="HM338" s="54">
        <f t="shared" ca="1" si="1118"/>
        <v>0</v>
      </c>
      <c r="HN338" s="54">
        <f t="shared" ca="1" si="1118"/>
        <v>0</v>
      </c>
      <c r="HO338" s="54">
        <f t="shared" ca="1" si="1118"/>
        <v>0</v>
      </c>
      <c r="HP338" s="54">
        <f t="shared" ca="1" si="1118"/>
        <v>0</v>
      </c>
      <c r="HQ338" s="54">
        <f t="shared" ca="1" si="1118"/>
        <v>0</v>
      </c>
      <c r="HR338" s="54">
        <f t="shared" ca="1" si="1118"/>
        <v>0</v>
      </c>
      <c r="HS338" s="54">
        <f t="shared" ca="1" si="1118"/>
        <v>0</v>
      </c>
      <c r="HT338" s="54">
        <f t="shared" ca="1" si="1118"/>
        <v>0</v>
      </c>
      <c r="HU338" s="54">
        <f t="shared" ca="1" si="1118"/>
        <v>0</v>
      </c>
      <c r="HV338" s="54">
        <f t="shared" ca="1" si="1118"/>
        <v>0</v>
      </c>
      <c r="HW338" s="54">
        <f t="shared" ca="1" si="1118"/>
        <v>0</v>
      </c>
      <c r="HX338" s="54">
        <f t="shared" ca="1" si="1118"/>
        <v>0</v>
      </c>
      <c r="HY338" s="54">
        <f t="shared" ca="1" si="1118"/>
        <v>0</v>
      </c>
      <c r="HZ338" s="54">
        <f t="shared" ca="1" si="1118"/>
        <v>0</v>
      </c>
      <c r="IA338" s="54">
        <f t="shared" ca="1" si="1118"/>
        <v>0</v>
      </c>
      <c r="IB338" s="54">
        <f t="shared" ca="1" si="1118"/>
        <v>0</v>
      </c>
      <c r="IC338" s="54">
        <f t="shared" ca="1" si="1118"/>
        <v>0</v>
      </c>
      <c r="ID338" s="54">
        <f t="shared" ca="1" si="1118"/>
        <v>0</v>
      </c>
      <c r="IE338" s="54">
        <f t="shared" ca="1" si="1118"/>
        <v>0</v>
      </c>
      <c r="IF338" s="54">
        <f t="shared" ca="1" si="1118"/>
        <v>0</v>
      </c>
      <c r="IG338" s="54">
        <f t="shared" ref="IG338:KP338" ca="1" si="1119">IG335+IG336+IG337</f>
        <v>0</v>
      </c>
      <c r="IH338" s="54">
        <f t="shared" ca="1" si="1119"/>
        <v>0</v>
      </c>
      <c r="II338" s="54">
        <f t="shared" ca="1" si="1119"/>
        <v>0</v>
      </c>
      <c r="IJ338" s="54">
        <f t="shared" ca="1" si="1119"/>
        <v>0</v>
      </c>
      <c r="IK338" s="54">
        <f t="shared" ca="1" si="1119"/>
        <v>0</v>
      </c>
      <c r="IL338" s="54">
        <f t="shared" ca="1" si="1119"/>
        <v>0</v>
      </c>
      <c r="IM338" s="54">
        <f t="shared" ca="1" si="1119"/>
        <v>0</v>
      </c>
      <c r="IN338" s="54">
        <f t="shared" ca="1" si="1119"/>
        <v>0</v>
      </c>
      <c r="IO338" s="54">
        <f t="shared" ca="1" si="1119"/>
        <v>0</v>
      </c>
      <c r="IP338" s="54">
        <f t="shared" ca="1" si="1119"/>
        <v>0</v>
      </c>
      <c r="IQ338" s="54">
        <f t="shared" ca="1" si="1119"/>
        <v>0</v>
      </c>
      <c r="IR338" s="54">
        <f t="shared" ca="1" si="1119"/>
        <v>0</v>
      </c>
      <c r="IS338" s="54">
        <f t="shared" ca="1" si="1119"/>
        <v>0</v>
      </c>
      <c r="IT338" s="54">
        <f t="shared" ca="1" si="1119"/>
        <v>0</v>
      </c>
      <c r="IU338" s="54">
        <f t="shared" ca="1" si="1119"/>
        <v>0</v>
      </c>
      <c r="IV338" s="54">
        <f t="shared" ca="1" si="1119"/>
        <v>0</v>
      </c>
      <c r="IW338" s="54">
        <f t="shared" ca="1" si="1119"/>
        <v>6624.245572347314</v>
      </c>
      <c r="IX338" s="54">
        <f t="shared" ca="1" si="1119"/>
        <v>11326.913245563755</v>
      </c>
      <c r="IY338" s="54">
        <f t="shared" ca="1" si="1119"/>
        <v>6922.9804072460502</v>
      </c>
      <c r="IZ338" s="54">
        <f t="shared" ca="1" si="1119"/>
        <v>0</v>
      </c>
      <c r="JA338" s="54">
        <f t="shared" ca="1" si="1119"/>
        <v>5237.8591607258395</v>
      </c>
      <c r="JB338" s="54">
        <f t="shared" ca="1" si="1119"/>
        <v>6094.017529707603</v>
      </c>
      <c r="JC338" s="54">
        <f t="shared" ca="1" si="1119"/>
        <v>13496.674074177357</v>
      </c>
      <c r="JD338" s="54">
        <f t="shared" ca="1" si="1119"/>
        <v>17133.193387750842</v>
      </c>
      <c r="JE338" s="54">
        <f t="shared" ca="1" si="1119"/>
        <v>18954.007960897718</v>
      </c>
      <c r="JF338" s="54">
        <f t="shared" ca="1" si="1119"/>
        <v>21349.968033394747</v>
      </c>
      <c r="JG338" s="54">
        <f t="shared" ca="1" si="1119"/>
        <v>23632.628571137044</v>
      </c>
      <c r="JH338" s="54">
        <f t="shared" ca="1" si="1119"/>
        <v>22899.933955807064</v>
      </c>
      <c r="JI338" s="54">
        <f t="shared" ca="1" si="1119"/>
        <v>18278.36518370088</v>
      </c>
      <c r="JJ338" s="54">
        <f t="shared" ca="1" si="1119"/>
        <v>12055.225545068133</v>
      </c>
      <c r="JK338" s="54">
        <f t="shared" ca="1" si="1119"/>
        <v>7707.9872472316129</v>
      </c>
      <c r="JL338" s="54">
        <f t="shared" ca="1" si="1119"/>
        <v>665.27204135288048</v>
      </c>
      <c r="JM338" s="54">
        <f t="shared" ca="1" si="1119"/>
        <v>6256.1854298612225</v>
      </c>
      <c r="JN338" s="54">
        <f t="shared" ca="1" si="1119"/>
        <v>6869.0367707975065</v>
      </c>
      <c r="JO338" s="54">
        <f t="shared" ca="1" si="1119"/>
        <v>14257.654179870497</v>
      </c>
      <c r="JP338" s="54">
        <f t="shared" ca="1" si="1119"/>
        <v>17970.586208642519</v>
      </c>
      <c r="JQ338" s="54">
        <f t="shared" ca="1" si="1119"/>
        <v>19684.143100032103</v>
      </c>
      <c r="JR338" s="54">
        <f t="shared" ca="1" si="1119"/>
        <v>22067.723483738431</v>
      </c>
      <c r="JS338" s="54">
        <f t="shared" ca="1" si="1119"/>
        <v>24337.96448659827</v>
      </c>
      <c r="JT338" s="54">
        <f t="shared" ca="1" si="1119"/>
        <v>23625.791192615754</v>
      </c>
      <c r="JU338" s="54">
        <f t="shared" ca="1" si="1119"/>
        <v>19062.047285229775</v>
      </c>
      <c r="JV338" s="54">
        <f t="shared" ca="1" si="1119"/>
        <v>12911.510855331755</v>
      </c>
      <c r="JW338" s="54">
        <f t="shared" ca="1" si="1119"/>
        <v>8621.7691471596663</v>
      </c>
      <c r="JX338" s="54">
        <f t="shared" ca="1" si="1119"/>
        <v>1660.0642374711279</v>
      </c>
      <c r="JY338" s="54">
        <f t="shared" ca="1" si="1119"/>
        <v>7205.5295748909666</v>
      </c>
      <c r="JZ338" s="54">
        <f t="shared" ca="1" si="1119"/>
        <v>7878.7091689534082</v>
      </c>
      <c r="KA338" s="54">
        <f t="shared" ca="1" si="1119"/>
        <v>15153.216704327611</v>
      </c>
      <c r="KB338" s="54">
        <f t="shared" ca="1" si="1119"/>
        <v>18944.237204231315</v>
      </c>
      <c r="KC338" s="54">
        <f t="shared" ca="1" si="1119"/>
        <v>20552.054266010571</v>
      </c>
      <c r="KD338" s="54">
        <f t="shared" ca="1" si="1119"/>
        <v>22924.84316126036</v>
      </c>
      <c r="KE338" s="54">
        <f t="shared" ca="1" si="1119"/>
        <v>25184.267875904363</v>
      </c>
      <c r="KF338" s="54">
        <f t="shared" ca="1" si="1119"/>
        <v>24493.906043166542</v>
      </c>
      <c r="KG338" s="54">
        <f t="shared" ca="1" si="1119"/>
        <v>19988.920754121187</v>
      </c>
      <c r="KH338" s="54">
        <f t="shared" ca="1" si="1119"/>
        <v>13911.789272194073</v>
      </c>
      <c r="KI338" s="54">
        <f t="shared" ca="1" si="1119"/>
        <v>9680.5115131753009</v>
      </c>
      <c r="KJ338" s="54">
        <f t="shared" ca="1" si="1119"/>
        <v>2800.5655937984102</v>
      </c>
      <c r="KK338" s="54">
        <f t="shared" ca="1" si="1119"/>
        <v>8302.5696057038858</v>
      </c>
      <c r="KL338" s="54">
        <f t="shared" ca="1" si="1119"/>
        <v>8986.5012779183871</v>
      </c>
      <c r="KM338" s="54">
        <f t="shared" ca="1" si="1119"/>
        <v>16200.199039742116</v>
      </c>
      <c r="KN338" s="54">
        <f t="shared" ca="1" si="1119"/>
        <v>20071.15922249484</v>
      </c>
      <c r="KO338" s="54">
        <f t="shared" ca="1" si="1119"/>
        <v>21574.913150015389</v>
      </c>
      <c r="KP338" s="54">
        <f t="shared" ca="1" si="1119"/>
        <v>23938.668742502632</v>
      </c>
      <c r="KQ338" s="54">
        <f t="shared" ref="KQ338:LT338" ca="1" si="1120">KQ335+KQ336+KQ337</f>
        <v>26189.052109129385</v>
      </c>
      <c r="KR338" s="54">
        <f t="shared" ca="1" si="1120"/>
        <v>25521.968564349438</v>
      </c>
      <c r="KS338" s="54">
        <f t="shared" ca="1" si="1120"/>
        <v>21076.857776947239</v>
      </c>
      <c r="KT338" s="54">
        <f t="shared" ca="1" si="1120"/>
        <v>15074.118340264635</v>
      </c>
      <c r="KU338" s="54">
        <f t="shared" ca="1" si="1120"/>
        <v>5296.1474516056987</v>
      </c>
      <c r="KV338" s="54">
        <f t="shared" ca="1" si="1120"/>
        <v>0</v>
      </c>
      <c r="KW338" s="54">
        <f t="shared" ca="1" si="1120"/>
        <v>2289.7559688143178</v>
      </c>
      <c r="KX338" s="54">
        <f t="shared" ca="1" si="1120"/>
        <v>4267.3220005616258</v>
      </c>
      <c r="KY338" s="54">
        <f t="shared" ca="1" si="1120"/>
        <v>11362.671130952478</v>
      </c>
      <c r="KZ338" s="54">
        <f t="shared" ca="1" si="1120"/>
        <v>15255.070028196786</v>
      </c>
      <c r="LA338" s="54">
        <f t="shared" ca="1" si="1120"/>
        <v>16376.691056539543</v>
      </c>
      <c r="LB338" s="54">
        <f t="shared" ca="1" si="1120"/>
        <v>18669.4095397684</v>
      </c>
      <c r="LC338" s="54">
        <f t="shared" ca="1" si="1120"/>
        <v>20848.126894700399</v>
      </c>
      <c r="LD338" s="54">
        <f t="shared" ca="1" si="1120"/>
        <v>19921.975735379659</v>
      </c>
      <c r="LE338" s="54">
        <f t="shared" ca="1" si="1120"/>
        <v>15469.980488857102</v>
      </c>
      <c r="LF338" s="54">
        <f t="shared" ca="1" si="1120"/>
        <v>9474.0679952381943</v>
      </c>
      <c r="LG338" s="54">
        <f t="shared" ca="1" si="1120"/>
        <v>5075.165493681212</v>
      </c>
      <c r="LH338" s="54">
        <f t="shared" ca="1" si="1120"/>
        <v>0</v>
      </c>
      <c r="LI338" s="54">
        <f t="shared" ca="1" si="1120"/>
        <v>1927.5973402430882</v>
      </c>
      <c r="LJ338" s="54">
        <f t="shared" ca="1" si="1120"/>
        <v>4004.7114467455667</v>
      </c>
      <c r="LK338" s="54">
        <f t="shared" ca="1" si="1120"/>
        <v>11079.098583746874</v>
      </c>
      <c r="LL338" s="54">
        <f t="shared" ca="1" si="1120"/>
        <v>15038.827043117401</v>
      </c>
      <c r="LM338" s="54">
        <f t="shared" ca="1" si="1120"/>
        <v>16043.207482160951</v>
      </c>
      <c r="LN338" s="54">
        <f t="shared" ca="1" si="1120"/>
        <v>18313.741565648663</v>
      </c>
      <c r="LO338" s="54">
        <f t="shared" ca="1" si="1120"/>
        <v>20470.133334535414</v>
      </c>
      <c r="LP338" s="54">
        <f t="shared" ca="1" si="1120"/>
        <v>19553.201355905039</v>
      </c>
      <c r="LQ338" s="54">
        <f t="shared" ca="1" si="1120"/>
        <v>15146.160571320295</v>
      </c>
      <c r="LR338" s="54">
        <f t="shared" ca="1" si="1120"/>
        <v>9209.2951584095863</v>
      </c>
      <c r="LS338" s="54">
        <f t="shared" ca="1" si="1120"/>
        <v>4854.8186180114062</v>
      </c>
      <c r="LT338" s="54">
        <f t="shared" ca="1" si="1120"/>
        <v>0</v>
      </c>
      <c r="LU338" s="54"/>
      <c r="LV338" s="54"/>
      <c r="LW338" s="54"/>
      <c r="LX338" s="54"/>
      <c r="LY338" s="54"/>
      <c r="LZ338" s="54"/>
      <c r="MA338" s="54"/>
      <c r="MB338" s="54"/>
      <c r="MC338" s="54"/>
      <c r="MD338" s="54"/>
      <c r="ME338" s="54"/>
      <c r="MF338" s="54"/>
      <c r="MG338" s="54"/>
      <c r="MH338" s="54"/>
      <c r="MI338" s="54"/>
      <c r="MJ338" s="54"/>
      <c r="MK338" s="54"/>
      <c r="ML338" s="54"/>
      <c r="MM338" s="54"/>
      <c r="MN338" s="54"/>
      <c r="MO338" s="54"/>
      <c r="MP338" s="54"/>
      <c r="MQ338" s="54"/>
      <c r="MR338" s="54"/>
      <c r="MS338" s="54"/>
      <c r="MT338" s="54"/>
      <c r="MU338" s="54"/>
      <c r="MV338" s="54"/>
      <c r="MW338" s="54"/>
      <c r="MX338" s="54"/>
      <c r="MY338" s="54"/>
      <c r="MZ338" s="54"/>
      <c r="NA338" s="54"/>
      <c r="NB338" s="54"/>
      <c r="NC338" s="54"/>
      <c r="ND338" s="54"/>
      <c r="NE338" s="54"/>
      <c r="NF338" s="54"/>
      <c r="NG338" s="54"/>
      <c r="NH338" s="54"/>
      <c r="NI338" s="54"/>
      <c r="NJ338" s="54"/>
      <c r="NK338" s="54"/>
      <c r="NL338" s="54"/>
      <c r="NM338" s="54"/>
      <c r="NN338" s="54"/>
      <c r="NO338" s="54"/>
      <c r="NP338" s="54"/>
      <c r="NQ338" s="54"/>
      <c r="NR338" s="54"/>
      <c r="NS338" s="54"/>
      <c r="NT338" s="54"/>
      <c r="NU338" s="54"/>
      <c r="NV338" s="54"/>
      <c r="NW338" s="54"/>
      <c r="NX338" s="54"/>
      <c r="NY338" s="54"/>
      <c r="NZ338" s="54"/>
      <c r="OA338" s="54"/>
      <c r="OB338" s="54"/>
      <c r="OC338" s="54"/>
      <c r="OD338" s="54"/>
      <c r="OE338" s="54"/>
      <c r="OF338" s="54"/>
      <c r="OG338" s="54"/>
      <c r="OH338" s="54"/>
      <c r="OI338" s="54"/>
      <c r="OJ338" s="54"/>
      <c r="OK338" s="54"/>
      <c r="OL338" s="54"/>
      <c r="OM338" s="54"/>
      <c r="ON338" s="54"/>
      <c r="OO338" s="54"/>
      <c r="OP338" s="54"/>
      <c r="OQ338" s="54"/>
      <c r="OR338" s="54"/>
      <c r="OS338" s="54"/>
      <c r="OT338" s="54"/>
      <c r="OU338" s="54"/>
      <c r="OV338" s="54"/>
      <c r="OW338" s="54"/>
      <c r="OX338" s="54"/>
      <c r="OY338" s="54"/>
      <c r="OZ338" s="54"/>
      <c r="PA338" s="54"/>
      <c r="PB338" s="54"/>
      <c r="PC338" s="54"/>
      <c r="PD338" s="54"/>
      <c r="PE338" s="54"/>
      <c r="PF338" s="54"/>
      <c r="PG338" s="54"/>
      <c r="PH338" s="54"/>
      <c r="PI338" s="54"/>
      <c r="PJ338" s="54"/>
      <c r="PK338" s="54"/>
      <c r="PL338" s="54"/>
      <c r="PM338" s="54"/>
      <c r="PN338" s="54"/>
      <c r="PO338" s="54"/>
      <c r="PP338" s="54"/>
      <c r="PQ338" s="54"/>
      <c r="PR338" s="54"/>
      <c r="PS338" s="54"/>
      <c r="PT338" s="54"/>
      <c r="PU338" s="54"/>
      <c r="PV338" s="54"/>
      <c r="PW338" s="54"/>
      <c r="PX338" s="54"/>
      <c r="PY338" s="54"/>
      <c r="PZ338" s="54"/>
      <c r="QA338" s="54"/>
      <c r="QB338" s="54"/>
      <c r="QC338" s="54"/>
      <c r="QD338" s="54"/>
      <c r="QE338" s="54"/>
      <c r="QF338" s="54"/>
      <c r="QG338" s="54"/>
      <c r="QH338" s="54"/>
      <c r="QI338" s="54"/>
      <c r="QJ338" s="54"/>
      <c r="QK338" s="54"/>
      <c r="QL338" s="54"/>
      <c r="QM338" s="54"/>
      <c r="QN338" s="54"/>
      <c r="QO338" s="54"/>
      <c r="QP338" s="54"/>
      <c r="QQ338" s="54"/>
      <c r="QR338" s="54"/>
      <c r="QS338" s="54"/>
      <c r="QT338" s="54"/>
      <c r="QU338" s="54"/>
    </row>
    <row r="339" spans="1:463" ht="15" customHeight="1" outlineLevel="1">
      <c r="H339" s="4"/>
    </row>
    <row r="340" spans="1:463" ht="15" customHeight="1" outlineLevel="1">
      <c r="B340" s="1" t="s">
        <v>567</v>
      </c>
      <c r="C340" s="6"/>
      <c r="D340" s="3"/>
      <c r="E340" s="3"/>
      <c r="H340" s="4"/>
    </row>
    <row r="341" spans="1:463" ht="15" customHeight="1" outlineLevel="1">
      <c r="C341" s="75" t="s">
        <v>568</v>
      </c>
      <c r="E341" s="50" t="s">
        <v>95</v>
      </c>
      <c r="H341" s="4"/>
      <c r="I341" s="45">
        <v>0</v>
      </c>
      <c r="J341" s="45">
        <f t="shared" ref="J341:AV341" si="1121">I345</f>
        <v>0</v>
      </c>
      <c r="K341" s="45">
        <f t="shared" si="1121"/>
        <v>0</v>
      </c>
      <c r="L341" s="45">
        <f t="shared" si="1121"/>
        <v>0</v>
      </c>
      <c r="M341" s="45">
        <f t="shared" si="1121"/>
        <v>0</v>
      </c>
      <c r="N341" s="45">
        <f t="shared" si="1121"/>
        <v>0</v>
      </c>
      <c r="O341" s="45">
        <f t="shared" si="1121"/>
        <v>0</v>
      </c>
      <c r="P341" s="45">
        <f t="shared" si="1121"/>
        <v>0</v>
      </c>
      <c r="Q341" s="45">
        <f t="shared" si="1121"/>
        <v>0</v>
      </c>
      <c r="R341" s="45">
        <f t="shared" si="1121"/>
        <v>0</v>
      </c>
      <c r="S341" s="45">
        <f t="shared" si="1121"/>
        <v>0</v>
      </c>
      <c r="T341" s="45">
        <f t="shared" si="1121"/>
        <v>0</v>
      </c>
      <c r="U341" s="45">
        <f t="shared" si="1121"/>
        <v>0</v>
      </c>
      <c r="V341" s="45">
        <f t="shared" si="1121"/>
        <v>0</v>
      </c>
      <c r="W341" s="45">
        <f t="shared" si="1121"/>
        <v>0</v>
      </c>
      <c r="X341" s="45">
        <f t="shared" si="1121"/>
        <v>0</v>
      </c>
      <c r="Y341" s="45">
        <f t="shared" si="1121"/>
        <v>0</v>
      </c>
      <c r="Z341" s="45">
        <f t="shared" si="1121"/>
        <v>0</v>
      </c>
      <c r="AA341" s="45">
        <f t="shared" si="1121"/>
        <v>0</v>
      </c>
      <c r="AB341" s="45">
        <f t="shared" si="1121"/>
        <v>0</v>
      </c>
      <c r="AC341" s="45">
        <f t="shared" si="1121"/>
        <v>0</v>
      </c>
      <c r="AD341" s="45">
        <f t="shared" si="1121"/>
        <v>0</v>
      </c>
      <c r="AE341" s="45">
        <f t="shared" si="1121"/>
        <v>0</v>
      </c>
      <c r="AF341" s="45">
        <f t="shared" si="1121"/>
        <v>0</v>
      </c>
      <c r="AG341" s="45">
        <f t="shared" si="1121"/>
        <v>0</v>
      </c>
      <c r="AH341" s="45">
        <f t="shared" ca="1" si="1121"/>
        <v>126706.95725086637</v>
      </c>
      <c r="AI341" s="45">
        <f t="shared" ca="1" si="1121"/>
        <v>252007.89839524589</v>
      </c>
      <c r="AJ341" s="45">
        <f t="shared" ca="1" si="1121"/>
        <v>328334.98912929918</v>
      </c>
      <c r="AK341" s="45">
        <f t="shared" ca="1" si="1121"/>
        <v>405036.38602990785</v>
      </c>
      <c r="AL341" s="45">
        <f t="shared" ca="1" si="1121"/>
        <v>458146.16072369652</v>
      </c>
      <c r="AM341" s="45">
        <f t="shared" ca="1" si="1121"/>
        <v>496783.90030213137</v>
      </c>
      <c r="AN341" s="45">
        <f t="shared" ca="1" si="1121"/>
        <v>503832.75018373702</v>
      </c>
      <c r="AO341" s="45">
        <f t="shared" ca="1" si="1121"/>
        <v>522381.2174699668</v>
      </c>
      <c r="AP341" s="45">
        <f t="shared" ca="1" si="1121"/>
        <v>560884.79775710031</v>
      </c>
      <c r="AQ341" s="45">
        <f t="shared" ca="1" si="1121"/>
        <v>640836.17730176973</v>
      </c>
      <c r="AR341" s="45">
        <f t="shared" ca="1" si="1121"/>
        <v>750291.67146952951</v>
      </c>
      <c r="AS341" s="45">
        <f t="shared" ca="1" si="1121"/>
        <v>910330.4087518435</v>
      </c>
      <c r="AT341" s="45">
        <f t="shared" ca="1" si="1121"/>
        <v>1038739.3120994215</v>
      </c>
      <c r="AU341" s="45">
        <f t="shared" ca="1" si="1121"/>
        <v>1163485.7075116723</v>
      </c>
      <c r="AV341" s="45">
        <f t="shared" ca="1" si="1121"/>
        <v>1238703.4388265917</v>
      </c>
      <c r="AW341" s="45">
        <f t="shared" ref="AW341:DH341" ca="1" si="1122">AV345</f>
        <v>1311020.2971029552</v>
      </c>
      <c r="AX341" s="45">
        <f t="shared" ca="1" si="1122"/>
        <v>1359923.9511083409</v>
      </c>
      <c r="AY341" s="45">
        <f t="shared" ca="1" si="1122"/>
        <v>1394016.1978006393</v>
      </c>
      <c r="AZ341" s="45">
        <f t="shared" ca="1" si="1122"/>
        <v>1399687.9540191775</v>
      </c>
      <c r="BA341" s="45">
        <f t="shared" ca="1" si="1122"/>
        <v>1416976.591219808</v>
      </c>
      <c r="BB341" s="45">
        <f t="shared" ca="1" si="1122"/>
        <v>1456462.3618736763</v>
      </c>
      <c r="BC341" s="45">
        <f t="shared" ca="1" si="1122"/>
        <v>1537277.9694692281</v>
      </c>
      <c r="BD341" s="45">
        <f t="shared" ca="1" si="1122"/>
        <v>1647495.7321208734</v>
      </c>
      <c r="BE341" s="45">
        <f t="shared" ca="1" si="1122"/>
        <v>1808253.8740647687</v>
      </c>
      <c r="BF341" s="45">
        <f t="shared" ca="1" si="1122"/>
        <v>1935653.5428109239</v>
      </c>
      <c r="BG341" s="45">
        <f t="shared" ca="1" si="1122"/>
        <v>2059393.0938396207</v>
      </c>
      <c r="BH341" s="45">
        <f t="shared" ca="1" si="1122"/>
        <v>2133829.8612112878</v>
      </c>
      <c r="BI341" s="45">
        <f t="shared" ca="1" si="1122"/>
        <v>2203441.4229274043</v>
      </c>
      <c r="BJ341" s="45">
        <f t="shared" ca="1" si="1122"/>
        <v>2249431.823769371</v>
      </c>
      <c r="BK341" s="45">
        <f t="shared" ca="1" si="1122"/>
        <v>2280418.8005588143</v>
      </c>
      <c r="BL341" s="45">
        <f t="shared" ca="1" si="1122"/>
        <v>2285033.639507906</v>
      </c>
      <c r="BM341" s="45">
        <f t="shared" ca="1" si="1122"/>
        <v>2299055.41614724</v>
      </c>
      <c r="BN341" s="45">
        <f t="shared" ca="1" si="1122"/>
        <v>2337929.6953691165</v>
      </c>
      <c r="BO341" s="45">
        <f t="shared" ca="1" si="1122"/>
        <v>2417821.7851373185</v>
      </c>
      <c r="BP341" s="45">
        <f t="shared" ca="1" si="1122"/>
        <v>2527162.4658405697</v>
      </c>
      <c r="BQ341" s="45">
        <f t="shared" ca="1" si="1122"/>
        <v>2686751.9552079183</v>
      </c>
      <c r="BR341" s="45">
        <f t="shared" ca="1" si="1122"/>
        <v>2812973.2005994343</v>
      </c>
      <c r="BS341" s="45">
        <f t="shared" ca="1" si="1122"/>
        <v>2935535.3814323638</v>
      </c>
      <c r="BT341" s="45">
        <f t="shared" ca="1" si="1122"/>
        <v>3009128.0531179546</v>
      </c>
      <c r="BU341" s="45">
        <f t="shared" ca="1" si="1122"/>
        <v>3075856.1708632144</v>
      </c>
      <c r="BV341" s="45">
        <f t="shared" ca="1" si="1122"/>
        <v>3118751.6971171033</v>
      </c>
      <c r="BW341" s="45">
        <f t="shared" ca="1" si="1122"/>
        <v>3146448.9964901321</v>
      </c>
      <c r="BX341" s="45">
        <f t="shared" ca="1" si="1122"/>
        <v>3150701.5905177002</v>
      </c>
      <c r="BY341" s="45">
        <f t="shared" ca="1" si="1122"/>
        <v>3161440.5074656843</v>
      </c>
      <c r="BZ341" s="45">
        <f t="shared" ca="1" si="1122"/>
        <v>3199640.3520858106</v>
      </c>
      <c r="CA341" s="45">
        <f t="shared" ca="1" si="1122"/>
        <v>3278548.6741773966</v>
      </c>
      <c r="CB341" s="45">
        <f t="shared" ca="1" si="1122"/>
        <v>3387172.4168605562</v>
      </c>
      <c r="CC341" s="45">
        <f t="shared" ca="1" si="1122"/>
        <v>3545538.2980991527</v>
      </c>
      <c r="CD341" s="45">
        <f t="shared" ca="1" si="1122"/>
        <v>3670521.6043253224</v>
      </c>
      <c r="CE341" s="45">
        <f t="shared" ca="1" si="1122"/>
        <v>3792109.1088163005</v>
      </c>
      <c r="CF341" s="45">
        <f t="shared" ca="1" si="1122"/>
        <v>3864790.2738077748</v>
      </c>
      <c r="CG341" s="45">
        <f t="shared" ca="1" si="1122"/>
        <v>3928565.9043489029</v>
      </c>
      <c r="CH341" s="45">
        <f t="shared" ca="1" si="1122"/>
        <v>3968293.8822557428</v>
      </c>
      <c r="CI341" s="45">
        <f t="shared" ca="1" si="1122"/>
        <v>3992625.8882123744</v>
      </c>
      <c r="CJ341" s="45">
        <f t="shared" ca="1" si="1122"/>
        <v>3996186.2664065561</v>
      </c>
      <c r="CK341" s="45">
        <f t="shared" ca="1" si="1122"/>
        <v>4006189.6850389186</v>
      </c>
      <c r="CL341" s="45">
        <f t="shared" ca="1" si="1122"/>
        <v>4043385.773071357</v>
      </c>
      <c r="CM341" s="45">
        <f t="shared" ca="1" si="1122"/>
        <v>4120983.5258161011</v>
      </c>
      <c r="CN341" s="45">
        <f t="shared" ca="1" si="1122"/>
        <v>4228565.1080385586</v>
      </c>
      <c r="CO341" s="45">
        <f t="shared" ca="1" si="1122"/>
        <v>4385385.5615058281</v>
      </c>
      <c r="CP341" s="45">
        <f t="shared" ca="1" si="1122"/>
        <v>4508804.4034961974</v>
      </c>
      <c r="CQ341" s="45">
        <f t="shared" ca="1" si="1122"/>
        <v>4628561.7333658189</v>
      </c>
      <c r="CR341" s="45">
        <f t="shared" ca="1" si="1122"/>
        <v>4699996.7080885861</v>
      </c>
      <c r="CS341" s="45">
        <f t="shared" ca="1" si="1122"/>
        <v>4760483.1823638733</v>
      </c>
      <c r="CT341" s="45">
        <f t="shared" ca="1" si="1122"/>
        <v>4796911.0321666561</v>
      </c>
      <c r="CU341" s="45">
        <f t="shared" ca="1" si="1122"/>
        <v>4817534.1575611066</v>
      </c>
      <c r="CV341" s="45">
        <f t="shared" ca="1" si="1122"/>
        <v>4820179.5022056699</v>
      </c>
      <c r="CW341" s="45">
        <f t="shared" ca="1" si="1122"/>
        <v>4829223.8105215458</v>
      </c>
      <c r="CX341" s="45">
        <f t="shared" ca="1" si="1122"/>
        <v>4865193.6289521959</v>
      </c>
      <c r="CY341" s="45">
        <f t="shared" ca="1" si="1122"/>
        <v>4941701.6509490209</v>
      </c>
      <c r="CZ341" s="45">
        <f t="shared" ca="1" si="1122"/>
        <v>5048022.3361499216</v>
      </c>
      <c r="DA341" s="45">
        <f t="shared" ca="1" si="1122"/>
        <v>5203081.8160415338</v>
      </c>
      <c r="DB341" s="45">
        <f t="shared" ca="1" si="1122"/>
        <v>5324715.7797812186</v>
      </c>
      <c r="DC341" s="45">
        <f t="shared" ca="1" si="1122"/>
        <v>5442684.4183768919</v>
      </c>
      <c r="DD341" s="45">
        <f t="shared" ca="1" si="1122"/>
        <v>5512644.3312971862</v>
      </c>
      <c r="DE341" s="45">
        <f t="shared" ca="1" si="1122"/>
        <v>5569610.421136654</v>
      </c>
      <c r="DF341" s="45">
        <f t="shared" ca="1" si="1122"/>
        <v>5604757.283103398</v>
      </c>
      <c r="DG341" s="45">
        <f t="shared" ca="1" si="1122"/>
        <v>5623967.0848148102</v>
      </c>
      <c r="DH341" s="45">
        <f t="shared" ca="1" si="1122"/>
        <v>5625454.7428512648</v>
      </c>
      <c r="DI341" s="45">
        <f t="shared" ref="DI341:FT341" ca="1" si="1123">DH345</f>
        <v>5633296.3148971712</v>
      </c>
      <c r="DJ341" s="45">
        <f t="shared" ca="1" si="1123"/>
        <v>5667797.1342088599</v>
      </c>
      <c r="DK341" s="45">
        <f t="shared" ca="1" si="1123"/>
        <v>5743141.6681347983</v>
      </c>
      <c r="DL341" s="45">
        <f t="shared" ca="1" si="1123"/>
        <v>5847962.1428460358</v>
      </c>
      <c r="DM341" s="45">
        <f t="shared" ca="1" si="1123"/>
        <v>6001024.2956109662</v>
      </c>
      <c r="DN341" s="45">
        <f t="shared" ca="1" si="1123"/>
        <v>6120631.9768209523</v>
      </c>
      <c r="DO341" s="45">
        <f t="shared" ca="1" si="1123"/>
        <v>6236568.5541503672</v>
      </c>
      <c r="DP341" s="45">
        <f t="shared" ca="1" si="1123"/>
        <v>6304803.2044422776</v>
      </c>
      <c r="DQ341" s="45">
        <f t="shared" ca="1" si="1123"/>
        <v>6357995.9611411365</v>
      </c>
      <c r="DR341" s="45">
        <f t="shared" ca="1" si="1123"/>
        <v>6391604.4561184365</v>
      </c>
      <c r="DS341" s="45">
        <f t="shared" ca="1" si="1123"/>
        <v>6409345.2984290235</v>
      </c>
      <c r="DT341" s="45">
        <f t="shared" ca="1" si="1123"/>
        <v>6409410.5581072345</v>
      </c>
      <c r="DU341" s="45">
        <f t="shared" ca="1" si="1123"/>
        <v>6415783.5098793972</v>
      </c>
      <c r="DV341" s="45">
        <f t="shared" ca="1" si="1123"/>
        <v>6448550.1191929355</v>
      </c>
      <c r="DW341" s="45">
        <f t="shared" ca="1" si="1123"/>
        <v>6522467.8370327968</v>
      </c>
      <c r="DX341" s="45">
        <f t="shared" ca="1" si="1123"/>
        <v>6625525.9040476875</v>
      </c>
      <c r="DY341" s="45">
        <f t="shared" ca="1" si="1123"/>
        <v>6776331.2403895278</v>
      </c>
      <c r="DZ341" s="45">
        <f t="shared" ca="1" si="1123"/>
        <v>6893647.8944068523</v>
      </c>
      <c r="EA341" s="45">
        <f t="shared" ca="1" si="1123"/>
        <v>7007552.7402370237</v>
      </c>
      <c r="EB341" s="45">
        <f t="shared" ca="1" si="1123"/>
        <v>7073788.2028063061</v>
      </c>
      <c r="EC341" s="45">
        <f t="shared" ca="1" si="1123"/>
        <v>7122930.5395759391</v>
      </c>
      <c r="ED341" s="45">
        <f t="shared" ca="1" si="1123"/>
        <v>7154719.1609681714</v>
      </c>
      <c r="EE341" s="45">
        <f t="shared" ca="1" si="1123"/>
        <v>7170705.796292711</v>
      </c>
      <c r="EF341" s="45">
        <f t="shared" ca="1" si="1123"/>
        <v>7169059.4001991916</v>
      </c>
      <c r="EG341" s="45">
        <f t="shared" ca="1" si="1123"/>
        <v>7173673.0793657331</v>
      </c>
      <c r="EH341" s="45">
        <f t="shared" ca="1" si="1123"/>
        <v>7204415.2528155735</v>
      </c>
      <c r="EI341" s="45">
        <f t="shared" ca="1" si="1123"/>
        <v>7276617.6198032573</v>
      </c>
      <c r="EJ341" s="45">
        <f t="shared" ca="1" si="1123"/>
        <v>7377625.6173376255</v>
      </c>
      <c r="EK341" s="45">
        <f t="shared" ca="1" si="1123"/>
        <v>7525888.9075436071</v>
      </c>
      <c r="EL341" s="45">
        <f t="shared" ca="1" si="1123"/>
        <v>7640623.8198446333</v>
      </c>
      <c r="EM341" s="45">
        <f t="shared" ca="1" si="1123"/>
        <v>7751669.3222214906</v>
      </c>
      <c r="EN341" s="45">
        <f t="shared" ca="1" si="1123"/>
        <v>7815605.2679238701</v>
      </c>
      <c r="EO341" s="45">
        <f t="shared" ca="1" si="1123"/>
        <v>7860393.2547508227</v>
      </c>
      <c r="EP341" s="45">
        <f t="shared" ca="1" si="1123"/>
        <v>7890053.6376279108</v>
      </c>
      <c r="EQ341" s="45">
        <f t="shared" ca="1" si="1123"/>
        <v>7903973.7271570787</v>
      </c>
      <c r="ER341" s="45">
        <f t="shared" ca="1" si="1123"/>
        <v>7900299.089211232</v>
      </c>
      <c r="ES341" s="45">
        <f t="shared" ca="1" si="1123"/>
        <v>7902835.2659248523</v>
      </c>
      <c r="ET341" s="45">
        <f t="shared" ca="1" si="1123"/>
        <v>7931638.1412558816</v>
      </c>
      <c r="EU341" s="45">
        <f t="shared" ca="1" si="1123"/>
        <v>8001808.554044785</v>
      </c>
      <c r="EV341" s="45">
        <f t="shared" ca="1" si="1123"/>
        <v>8100450.4671831401</v>
      </c>
      <c r="EW341" s="45">
        <f t="shared" ca="1" si="1123"/>
        <v>8245857.8257410675</v>
      </c>
      <c r="EX341" s="45">
        <f t="shared" ca="1" si="1123"/>
        <v>8236622.8592510158</v>
      </c>
      <c r="EY341" s="45">
        <f t="shared" ca="1" si="1123"/>
        <v>8223685.4647841118</v>
      </c>
      <c r="EZ341" s="45">
        <f t="shared" ca="1" si="1123"/>
        <v>8163923.6512995055</v>
      </c>
      <c r="FA341" s="45">
        <f t="shared" ca="1" si="1123"/>
        <v>8082954.9773279466</v>
      </c>
      <c r="FB341" s="45">
        <f t="shared" ca="1" si="1123"/>
        <v>7989080.331935877</v>
      </c>
      <c r="FC341" s="45">
        <f t="shared" ca="1" si="1123"/>
        <v>7879522.8500553863</v>
      </c>
      <c r="FD341" s="45">
        <f t="shared" ca="1" si="1123"/>
        <v>7752404.4305305174</v>
      </c>
      <c r="FE341" s="45">
        <f t="shared" ca="1" si="1123"/>
        <v>7631445.6430286039</v>
      </c>
      <c r="FF341" s="45">
        <f t="shared" ca="1" si="1123"/>
        <v>7537233.906011451</v>
      </c>
      <c r="FG341" s="45">
        <f t="shared" ca="1" si="1123"/>
        <v>7483955.9790627398</v>
      </c>
      <c r="FH341" s="45">
        <f t="shared" ca="1" si="1123"/>
        <v>7458815.6960852668</v>
      </c>
      <c r="FI341" s="45">
        <f t="shared" ca="1" si="1123"/>
        <v>7479952.8078097114</v>
      </c>
      <c r="FJ341" s="45">
        <f t="shared" ca="1" si="1123"/>
        <v>7467464.6357289553</v>
      </c>
      <c r="FK341" s="45">
        <f t="shared" ca="1" si="1123"/>
        <v>7451258.0639288519</v>
      </c>
      <c r="FL341" s="45">
        <f t="shared" ca="1" si="1123"/>
        <v>7388504.5052543525</v>
      </c>
      <c r="FM341" s="45">
        <f t="shared" ca="1" si="1123"/>
        <v>7303542.008672432</v>
      </c>
      <c r="FN341" s="45">
        <f t="shared" ca="1" si="1123"/>
        <v>7206829.2255263934</v>
      </c>
      <c r="FO341" s="45">
        <f t="shared" ca="1" si="1123"/>
        <v>7094486.5322482176</v>
      </c>
      <c r="FP341" s="45">
        <f t="shared" ca="1" si="1123"/>
        <v>6964611.8771985676</v>
      </c>
      <c r="FQ341" s="45">
        <f t="shared" ca="1" si="1123"/>
        <v>6840843.4381667385</v>
      </c>
      <c r="FR341" s="45">
        <f t="shared" ca="1" si="1123"/>
        <v>6744301.9109659493</v>
      </c>
      <c r="FS341" s="45">
        <f t="shared" ca="1" si="1123"/>
        <v>6688261.4163081134</v>
      </c>
      <c r="FT341" s="45">
        <f t="shared" ca="1" si="1123"/>
        <v>6660024.6346344436</v>
      </c>
      <c r="FU341" s="45">
        <f t="shared" ref="FU341:IF341" ca="1" si="1124">FT345</f>
        <v>6677578.6266165823</v>
      </c>
      <c r="FV341" s="45">
        <f t="shared" ca="1" si="1124"/>
        <v>6661449.5124340346</v>
      </c>
      <c r="FW341" s="45">
        <f t="shared" ca="1" si="1124"/>
        <v>6641853.4225271996</v>
      </c>
      <c r="FX341" s="45">
        <f t="shared" ca="1" si="1124"/>
        <v>6575709.0978947189</v>
      </c>
      <c r="FY341" s="45">
        <f t="shared" ca="1" si="1124"/>
        <v>6487522.3168742126</v>
      </c>
      <c r="FZ341" s="45">
        <f t="shared" ca="1" si="1124"/>
        <v>6387562.6033585705</v>
      </c>
      <c r="GA341" s="45">
        <f t="shared" ca="1" si="1124"/>
        <v>6272021.0442410158</v>
      </c>
      <c r="GB341" s="45">
        <f t="shared" ca="1" si="1124"/>
        <v>6138971.3483597031</v>
      </c>
      <c r="GC341" s="45">
        <f t="shared" ca="1" si="1124"/>
        <v>6011971.8706273017</v>
      </c>
      <c r="GD341" s="45">
        <f t="shared" ca="1" si="1124"/>
        <v>5912678.3767671594</v>
      </c>
      <c r="GE341" s="45">
        <f t="shared" ca="1" si="1124"/>
        <v>5853453.6947690519</v>
      </c>
      <c r="GF341" s="45">
        <f t="shared" ca="1" si="1124"/>
        <v>5821698.3336909479</v>
      </c>
      <c r="GG341" s="45">
        <f t="shared" ca="1" si="1124"/>
        <v>5835248.1497694412</v>
      </c>
      <c r="GH341" s="45">
        <f t="shared" ca="1" si="1124"/>
        <v>5815050.3203052701</v>
      </c>
      <c r="GI341" s="45">
        <f t="shared" ca="1" si="1124"/>
        <v>5791091.9442334305</v>
      </c>
      <c r="GJ341" s="45">
        <f t="shared" ca="1" si="1124"/>
        <v>5721117.0913208108</v>
      </c>
      <c r="GK341" s="45">
        <f t="shared" ca="1" si="1124"/>
        <v>5629260.4451245936</v>
      </c>
      <c r="GL341" s="45">
        <f t="shared" ca="1" si="1124"/>
        <v>5525603.5374756083</v>
      </c>
      <c r="GM341" s="45">
        <f t="shared" ca="1" si="1124"/>
        <v>5406407.6144043012</v>
      </c>
      <c r="GN341" s="45">
        <f t="shared" ca="1" si="1124"/>
        <v>5270080.7574150646</v>
      </c>
      <c r="GO341" s="45">
        <f t="shared" ca="1" si="1124"/>
        <v>5139386.2413318856</v>
      </c>
      <c r="GP341" s="45">
        <f t="shared" ca="1" si="1124"/>
        <v>5036875.6510669068</v>
      </c>
      <c r="GQ341" s="45">
        <f t="shared" ca="1" si="1124"/>
        <v>4974001.7735303706</v>
      </c>
      <c r="GR341" s="45">
        <f t="shared" ca="1" si="1124"/>
        <v>4938261.9345100233</v>
      </c>
      <c r="GS341" s="45">
        <f t="shared" ca="1" si="1124"/>
        <v>4947342.252504983</v>
      </c>
      <c r="GT341" s="45">
        <f t="shared" ca="1" si="1124"/>
        <v>4922603.2614664463</v>
      </c>
      <c r="GU341" s="45">
        <f t="shared" ca="1" si="1124"/>
        <v>4894076.7738936096</v>
      </c>
      <c r="GV341" s="45">
        <f t="shared" ca="1" si="1124"/>
        <v>4819786.1627167519</v>
      </c>
      <c r="GW341" s="45">
        <f t="shared" ca="1" si="1124"/>
        <v>4723768.203899716</v>
      </c>
      <c r="GX341" s="45">
        <f t="shared" ca="1" si="1124"/>
        <v>4615917.5498404214</v>
      </c>
      <c r="GY341" s="45">
        <f t="shared" ca="1" si="1124"/>
        <v>4492565.0573721714</v>
      </c>
      <c r="GZ341" s="45">
        <f t="shared" ca="1" si="1124"/>
        <v>4352951.3071089452</v>
      </c>
      <c r="HA341" s="45">
        <f t="shared" ca="1" si="1124"/>
        <v>4218050.1831533052</v>
      </c>
      <c r="HB341" s="45">
        <f t="shared" ca="1" si="1124"/>
        <v>4111809.4088323363</v>
      </c>
      <c r="HC341" s="45">
        <f t="shared" ca="1" si="1124"/>
        <v>4044772.8867797256</v>
      </c>
      <c r="HD341" s="45">
        <f t="shared" ca="1" si="1124"/>
        <v>4004533.7530927844</v>
      </c>
      <c r="HE341" s="45">
        <f t="shared" ca="1" si="1124"/>
        <v>4008629.8359798496</v>
      </c>
      <c r="HF341" s="45">
        <f t="shared" ca="1" si="1124"/>
        <v>3978827.3654864351</v>
      </c>
      <c r="HG341" s="45">
        <f t="shared" ca="1" si="1124"/>
        <v>3945205.9348798795</v>
      </c>
      <c r="HH341" s="45">
        <f t="shared" ca="1" si="1124"/>
        <v>3866063.5685874866</v>
      </c>
      <c r="HI341" s="45">
        <f t="shared" ca="1" si="1124"/>
        <v>3765341.6327102669</v>
      </c>
      <c r="HJ341" s="45">
        <f t="shared" ca="1" si="1124"/>
        <v>3652748.989699834</v>
      </c>
      <c r="HK341" s="45">
        <f t="shared" ca="1" si="1124"/>
        <v>3524685.5612926721</v>
      </c>
      <c r="HL341" s="45">
        <f t="shared" ca="1" si="1124"/>
        <v>3381224.1106842798</v>
      </c>
      <c r="HM341" s="45">
        <f t="shared" ca="1" si="1124"/>
        <v>3241808.9659180264</v>
      </c>
      <c r="HN341" s="45">
        <f t="shared" ca="1" si="1124"/>
        <v>3131271.3497097194</v>
      </c>
      <c r="HO341" s="45">
        <f t="shared" ca="1" si="1124"/>
        <v>3059504.6275692615</v>
      </c>
      <c r="HP341" s="45">
        <f t="shared" ca="1" si="1124"/>
        <v>3014196.7443240937</v>
      </c>
      <c r="HQ341" s="45">
        <f t="shared" ca="1" si="1124"/>
        <v>3012738.6657019719</v>
      </c>
      <c r="HR341" s="45">
        <f t="shared" ca="1" si="1124"/>
        <v>2977294.6959670722</v>
      </c>
      <c r="HS341" s="45">
        <f t="shared" ca="1" si="1124"/>
        <v>2938269.2423221739</v>
      </c>
      <c r="HT341" s="45">
        <f t="shared" ca="1" si="1124"/>
        <v>2853682.4136899388</v>
      </c>
      <c r="HU341" s="45">
        <f t="shared" ca="1" si="1124"/>
        <v>2747656.6184111629</v>
      </c>
      <c r="HV341" s="45">
        <f t="shared" ca="1" si="1124"/>
        <v>2629715.9948873459</v>
      </c>
      <c r="HW341" s="45">
        <f t="shared" ca="1" si="1124"/>
        <v>2496328.9856755892</v>
      </c>
      <c r="HX341" s="45">
        <f t="shared" ca="1" si="1124"/>
        <v>2348400.2977425791</v>
      </c>
      <c r="HY341" s="45">
        <f t="shared" ca="1" si="1124"/>
        <v>2204405.2995703439</v>
      </c>
      <c r="HZ341" s="45">
        <f t="shared" ca="1" si="1124"/>
        <v>2088944.3180064696</v>
      </c>
      <c r="IA341" s="45">
        <f t="shared" ca="1" si="1124"/>
        <v>2011819.377903166</v>
      </c>
      <c r="IB341" s="45">
        <f t="shared" ca="1" si="1124"/>
        <v>1960812.2353877928</v>
      </c>
      <c r="IC341" s="45">
        <f t="shared" ca="1" si="1124"/>
        <v>1953168.4014269656</v>
      </c>
      <c r="ID341" s="45">
        <f t="shared" ca="1" si="1124"/>
        <v>1911442.6700123937</v>
      </c>
      <c r="IE341" s="45">
        <f t="shared" ca="1" si="1124"/>
        <v>1865819.3850700809</v>
      </c>
      <c r="IF341" s="45">
        <f t="shared" ca="1" si="1124"/>
        <v>1775132.0085446148</v>
      </c>
      <c r="IG341" s="45">
        <f t="shared" ref="IG341:KP341" ca="1" si="1125">IF345</f>
        <v>1663138.5211472767</v>
      </c>
      <c r="IH341" s="45">
        <f t="shared" ca="1" si="1125"/>
        <v>1539179.3790149153</v>
      </c>
      <c r="II341" s="45">
        <f t="shared" ca="1" si="1125"/>
        <v>1399852.2988770332</v>
      </c>
      <c r="IJ341" s="45">
        <f t="shared" ca="1" si="1125"/>
        <v>1246771.1770999434</v>
      </c>
      <c r="IK341" s="45">
        <f t="shared" ca="1" si="1125"/>
        <v>1097570.6975383125</v>
      </c>
      <c r="IL341" s="45">
        <f t="shared" ca="1" si="1125"/>
        <v>976557.71416856477</v>
      </c>
      <c r="IM341" s="45">
        <f t="shared" ca="1" si="1125"/>
        <v>893443.76077092555</v>
      </c>
      <c r="IN341" s="45">
        <f t="shared" ca="1" si="1125"/>
        <v>836286.16254612489</v>
      </c>
      <c r="IO341" s="45">
        <f t="shared" ca="1" si="1125"/>
        <v>822004.44858948782</v>
      </c>
      <c r="IP341" s="45">
        <f t="shared" ca="1" si="1125"/>
        <v>773870.60714364948</v>
      </c>
      <c r="IQ341" s="45">
        <f t="shared" ca="1" si="1125"/>
        <v>742175.0070023567</v>
      </c>
      <c r="IR341" s="45">
        <f t="shared" ca="1" si="1125"/>
        <v>665655.1299044881</v>
      </c>
      <c r="IS341" s="45">
        <f t="shared" ca="1" si="1125"/>
        <v>567935.09840259305</v>
      </c>
      <c r="IT341" s="45">
        <f t="shared" ca="1" si="1125"/>
        <v>458972.22175819217</v>
      </c>
      <c r="IU341" s="45">
        <f t="shared" ca="1" si="1125"/>
        <v>335423.45294692001</v>
      </c>
      <c r="IV341" s="45">
        <f t="shared" ca="1" si="1125"/>
        <v>198204.85537195823</v>
      </c>
      <c r="IW341" s="45">
        <f t="shared" ca="1" si="1125"/>
        <v>65462.940618019667</v>
      </c>
      <c r="IX341" s="45">
        <f t="shared" ca="1" si="1125"/>
        <v>0</v>
      </c>
      <c r="IY341" s="45">
        <f t="shared" ca="1" si="1125"/>
        <v>0</v>
      </c>
      <c r="IZ341" s="45">
        <f t="shared" ca="1" si="1125"/>
        <v>0</v>
      </c>
      <c r="JA341" s="45">
        <f t="shared" ca="1" si="1125"/>
        <v>1191.4622614066648</v>
      </c>
      <c r="JB341" s="45">
        <f t="shared" ca="1" si="1125"/>
        <v>0</v>
      </c>
      <c r="JC341" s="45">
        <f t="shared" ca="1" si="1125"/>
        <v>0</v>
      </c>
      <c r="JD341" s="45">
        <f t="shared" ca="1" si="1125"/>
        <v>0</v>
      </c>
      <c r="JE341" s="45">
        <f t="shared" ca="1" si="1125"/>
        <v>0</v>
      </c>
      <c r="JF341" s="45">
        <f t="shared" ca="1" si="1125"/>
        <v>0</v>
      </c>
      <c r="JG341" s="45">
        <f t="shared" ca="1" si="1125"/>
        <v>0</v>
      </c>
      <c r="JH341" s="45">
        <f t="shared" ca="1" si="1125"/>
        <v>0</v>
      </c>
      <c r="JI341" s="45">
        <f t="shared" ca="1" si="1125"/>
        <v>0</v>
      </c>
      <c r="JJ341" s="45">
        <f t="shared" ca="1" si="1125"/>
        <v>0</v>
      </c>
      <c r="JK341" s="45">
        <f t="shared" ca="1" si="1125"/>
        <v>0</v>
      </c>
      <c r="JL341" s="45">
        <f t="shared" ca="1" si="1125"/>
        <v>0</v>
      </c>
      <c r="JM341" s="45">
        <f t="shared" ca="1" si="1125"/>
        <v>0</v>
      </c>
      <c r="JN341" s="45">
        <f t="shared" ca="1" si="1125"/>
        <v>0</v>
      </c>
      <c r="JO341" s="45">
        <f t="shared" ca="1" si="1125"/>
        <v>0</v>
      </c>
      <c r="JP341" s="45">
        <f t="shared" ca="1" si="1125"/>
        <v>0</v>
      </c>
      <c r="JQ341" s="45">
        <f t="shared" ca="1" si="1125"/>
        <v>0</v>
      </c>
      <c r="JR341" s="45">
        <f t="shared" ca="1" si="1125"/>
        <v>0</v>
      </c>
      <c r="JS341" s="45">
        <f t="shared" ca="1" si="1125"/>
        <v>0</v>
      </c>
      <c r="JT341" s="45">
        <f t="shared" ca="1" si="1125"/>
        <v>0</v>
      </c>
      <c r="JU341" s="45">
        <f t="shared" ca="1" si="1125"/>
        <v>0</v>
      </c>
      <c r="JV341" s="45">
        <f t="shared" ca="1" si="1125"/>
        <v>0</v>
      </c>
      <c r="JW341" s="45">
        <f t="shared" ca="1" si="1125"/>
        <v>0</v>
      </c>
      <c r="JX341" s="45">
        <f t="shared" ca="1" si="1125"/>
        <v>0</v>
      </c>
      <c r="JY341" s="45">
        <f t="shared" ca="1" si="1125"/>
        <v>0</v>
      </c>
      <c r="JZ341" s="45">
        <f t="shared" ca="1" si="1125"/>
        <v>0</v>
      </c>
      <c r="KA341" s="45">
        <f t="shared" ca="1" si="1125"/>
        <v>0</v>
      </c>
      <c r="KB341" s="45">
        <f t="shared" ca="1" si="1125"/>
        <v>0</v>
      </c>
      <c r="KC341" s="45">
        <f t="shared" ca="1" si="1125"/>
        <v>0</v>
      </c>
      <c r="KD341" s="45">
        <f t="shared" ca="1" si="1125"/>
        <v>0</v>
      </c>
      <c r="KE341" s="45">
        <f t="shared" ca="1" si="1125"/>
        <v>0</v>
      </c>
      <c r="KF341" s="45">
        <f t="shared" ca="1" si="1125"/>
        <v>0</v>
      </c>
      <c r="KG341" s="45">
        <f t="shared" ca="1" si="1125"/>
        <v>0</v>
      </c>
      <c r="KH341" s="45">
        <f t="shared" ca="1" si="1125"/>
        <v>0</v>
      </c>
      <c r="KI341" s="45">
        <f t="shared" ca="1" si="1125"/>
        <v>0</v>
      </c>
      <c r="KJ341" s="45">
        <f t="shared" ca="1" si="1125"/>
        <v>0</v>
      </c>
      <c r="KK341" s="45">
        <f t="shared" ca="1" si="1125"/>
        <v>0</v>
      </c>
      <c r="KL341" s="45">
        <f t="shared" ca="1" si="1125"/>
        <v>0</v>
      </c>
      <c r="KM341" s="45">
        <f t="shared" ca="1" si="1125"/>
        <v>0</v>
      </c>
      <c r="KN341" s="45">
        <f t="shared" ca="1" si="1125"/>
        <v>0</v>
      </c>
      <c r="KO341" s="45">
        <f t="shared" ca="1" si="1125"/>
        <v>0</v>
      </c>
      <c r="KP341" s="45">
        <f t="shared" ca="1" si="1125"/>
        <v>0</v>
      </c>
      <c r="KQ341" s="45">
        <f t="shared" ref="KQ341:LT341" ca="1" si="1126">KP345</f>
        <v>0</v>
      </c>
      <c r="KR341" s="45">
        <f t="shared" ca="1" si="1126"/>
        <v>0</v>
      </c>
      <c r="KS341" s="45">
        <f t="shared" ca="1" si="1126"/>
        <v>0</v>
      </c>
      <c r="KT341" s="45">
        <f t="shared" ca="1" si="1126"/>
        <v>0</v>
      </c>
      <c r="KU341" s="45">
        <f t="shared" ca="1" si="1126"/>
        <v>0</v>
      </c>
      <c r="KV341" s="45">
        <f t="shared" ca="1" si="1126"/>
        <v>0</v>
      </c>
      <c r="KW341" s="45">
        <f t="shared" ca="1" si="1126"/>
        <v>9268.833999852086</v>
      </c>
      <c r="KX341" s="45">
        <f t="shared" ca="1" si="1126"/>
        <v>0</v>
      </c>
      <c r="KY341" s="45">
        <f t="shared" ca="1" si="1126"/>
        <v>0</v>
      </c>
      <c r="KZ341" s="45">
        <f t="shared" ca="1" si="1126"/>
        <v>0</v>
      </c>
      <c r="LA341" s="45">
        <f t="shared" ca="1" si="1126"/>
        <v>0</v>
      </c>
      <c r="LB341" s="45">
        <f t="shared" ca="1" si="1126"/>
        <v>0</v>
      </c>
      <c r="LC341" s="45">
        <f t="shared" ca="1" si="1126"/>
        <v>0</v>
      </c>
      <c r="LD341" s="45">
        <f t="shared" ca="1" si="1126"/>
        <v>0</v>
      </c>
      <c r="LE341" s="45">
        <f t="shared" ca="1" si="1126"/>
        <v>0</v>
      </c>
      <c r="LF341" s="45">
        <f t="shared" ca="1" si="1126"/>
        <v>0</v>
      </c>
      <c r="LG341" s="45">
        <f t="shared" ca="1" si="1126"/>
        <v>0</v>
      </c>
      <c r="LH341" s="45">
        <f t="shared" ca="1" si="1126"/>
        <v>0</v>
      </c>
      <c r="LI341" s="45">
        <f t="shared" ca="1" si="1126"/>
        <v>10181.929684488012</v>
      </c>
      <c r="LJ341" s="45">
        <f t="shared" ca="1" si="1126"/>
        <v>0</v>
      </c>
      <c r="LK341" s="45">
        <f t="shared" ca="1" si="1126"/>
        <v>0</v>
      </c>
      <c r="LL341" s="45">
        <f t="shared" ca="1" si="1126"/>
        <v>0</v>
      </c>
      <c r="LM341" s="45">
        <f t="shared" ca="1" si="1126"/>
        <v>0</v>
      </c>
      <c r="LN341" s="45">
        <f t="shared" ca="1" si="1126"/>
        <v>0</v>
      </c>
      <c r="LO341" s="45">
        <f t="shared" ca="1" si="1126"/>
        <v>0</v>
      </c>
      <c r="LP341" s="45">
        <f t="shared" ca="1" si="1126"/>
        <v>0</v>
      </c>
      <c r="LQ341" s="45">
        <f t="shared" ca="1" si="1126"/>
        <v>0</v>
      </c>
      <c r="LR341" s="45">
        <f t="shared" ca="1" si="1126"/>
        <v>0</v>
      </c>
      <c r="LS341" s="45">
        <f t="shared" ca="1" si="1126"/>
        <v>0</v>
      </c>
      <c r="LT341" s="45">
        <f t="shared" ca="1" si="1126"/>
        <v>0</v>
      </c>
      <c r="LU341" s="45"/>
      <c r="LV341" s="45"/>
      <c r="LW341" s="45"/>
      <c r="LX341" s="45"/>
      <c r="LY341" s="45"/>
      <c r="LZ341" s="45"/>
      <c r="MA341" s="45"/>
      <c r="MB341" s="45"/>
      <c r="MC341" s="45"/>
      <c r="MD341" s="45"/>
      <c r="ME341" s="45"/>
      <c r="MF341" s="45"/>
      <c r="MG341" s="45"/>
      <c r="MH341" s="45"/>
      <c r="MI341" s="45"/>
      <c r="MJ341" s="45"/>
      <c r="MK341" s="45"/>
      <c r="ML341" s="45"/>
      <c r="MM341" s="45"/>
      <c r="MN341" s="45"/>
      <c r="MO341" s="45"/>
      <c r="MP341" s="45"/>
      <c r="MQ341" s="45"/>
      <c r="MR341" s="45"/>
      <c r="MS341" s="45"/>
      <c r="MT341" s="45"/>
      <c r="MU341" s="45"/>
      <c r="MV341" s="45"/>
      <c r="MW341" s="45"/>
      <c r="MX341" s="45"/>
      <c r="MY341" s="45"/>
      <c r="MZ341" s="45"/>
      <c r="NA341" s="45"/>
      <c r="NB341" s="45"/>
      <c r="NC341" s="45"/>
      <c r="ND341" s="45"/>
      <c r="NE341" s="45"/>
      <c r="NF341" s="45"/>
      <c r="NG341" s="45"/>
      <c r="NH341" s="45"/>
      <c r="NI341" s="45"/>
      <c r="NJ341" s="45"/>
      <c r="NK341" s="45"/>
      <c r="NL341" s="45"/>
      <c r="NM341" s="45"/>
      <c r="NN341" s="45"/>
      <c r="NO341" s="45"/>
      <c r="NP341" s="45"/>
      <c r="NQ341" s="45"/>
      <c r="NR341" s="45"/>
      <c r="NS341" s="45"/>
      <c r="NT341" s="45"/>
      <c r="NU341" s="45"/>
      <c r="NV341" s="45"/>
      <c r="NW341" s="45"/>
      <c r="NX341" s="45"/>
      <c r="NY341" s="45"/>
      <c r="NZ341" s="45"/>
      <c r="OA341" s="45"/>
      <c r="OB341" s="45"/>
      <c r="OC341" s="45"/>
      <c r="OD341" s="45"/>
      <c r="OE341" s="45"/>
      <c r="OF341" s="45"/>
      <c r="OG341" s="45"/>
      <c r="OH341" s="45"/>
      <c r="OI341" s="45"/>
      <c r="OJ341" s="45"/>
      <c r="OK341" s="45"/>
      <c r="OL341" s="45"/>
      <c r="OM341" s="45"/>
      <c r="ON341" s="45"/>
      <c r="OO341" s="45"/>
      <c r="OP341" s="45"/>
      <c r="OQ341" s="45"/>
      <c r="OR341" s="45"/>
      <c r="OS341" s="45"/>
      <c r="OT341" s="45"/>
      <c r="OU341" s="45"/>
      <c r="OV341" s="45"/>
      <c r="OW341" s="45"/>
      <c r="OX341" s="45"/>
      <c r="OY341" s="45"/>
      <c r="OZ341" s="45"/>
      <c r="PA341" s="45"/>
      <c r="PB341" s="45"/>
      <c r="PC341" s="45"/>
      <c r="PD341" s="45"/>
      <c r="PE341" s="45"/>
      <c r="PF341" s="45"/>
      <c r="PG341" s="45"/>
      <c r="PH341" s="45"/>
      <c r="PI341" s="45"/>
      <c r="PJ341" s="45"/>
      <c r="PK341" s="45"/>
      <c r="PL341" s="45"/>
      <c r="PM341" s="45"/>
      <c r="PN341" s="45"/>
      <c r="PO341" s="45"/>
      <c r="PP341" s="45"/>
      <c r="PQ341" s="45"/>
      <c r="PR341" s="45"/>
      <c r="PS341" s="45"/>
      <c r="PT341" s="45"/>
      <c r="PU341" s="45"/>
      <c r="PV341" s="45"/>
      <c r="PW341" s="45"/>
      <c r="PX341" s="45"/>
      <c r="PY341" s="45"/>
      <c r="PZ341" s="45"/>
      <c r="QA341" s="45"/>
      <c r="QB341" s="45"/>
      <c r="QC341" s="45"/>
      <c r="QD341" s="45"/>
      <c r="QE341" s="45"/>
      <c r="QF341" s="45"/>
      <c r="QG341" s="45"/>
      <c r="QH341" s="45"/>
      <c r="QI341" s="45"/>
      <c r="QJ341" s="45"/>
      <c r="QK341" s="45"/>
      <c r="QL341" s="45"/>
      <c r="QM341" s="45"/>
      <c r="QN341" s="45"/>
      <c r="QO341" s="45"/>
      <c r="QP341" s="45"/>
      <c r="QQ341" s="45"/>
      <c r="QR341" s="45"/>
      <c r="QS341" s="45"/>
      <c r="QT341" s="45"/>
      <c r="QU341" s="45"/>
    </row>
    <row r="342" spans="1:463" ht="15" customHeight="1" outlineLevel="1">
      <c r="C342" s="75" t="s">
        <v>569</v>
      </c>
      <c r="E342" s="50" t="s">
        <v>95</v>
      </c>
      <c r="H342" s="73">
        <f ca="1">SUM(I342:QJ342)</f>
        <v>9420967.6146203447</v>
      </c>
      <c r="I342" s="45">
        <f t="shared" ref="I342:AV342" si="1127">IF(I329&lt;0, I329*-1, 0)</f>
        <v>0</v>
      </c>
      <c r="J342" s="45">
        <f t="shared" si="1127"/>
        <v>0</v>
      </c>
      <c r="K342" s="45">
        <f t="shared" si="1127"/>
        <v>0</v>
      </c>
      <c r="L342" s="45">
        <f t="shared" si="1127"/>
        <v>0</v>
      </c>
      <c r="M342" s="45">
        <f t="shared" si="1127"/>
        <v>0</v>
      </c>
      <c r="N342" s="45">
        <f t="shared" si="1127"/>
        <v>0</v>
      </c>
      <c r="O342" s="45">
        <f t="shared" si="1127"/>
        <v>0</v>
      </c>
      <c r="P342" s="45">
        <f t="shared" si="1127"/>
        <v>0</v>
      </c>
      <c r="Q342" s="45">
        <f t="shared" si="1127"/>
        <v>0</v>
      </c>
      <c r="R342" s="45">
        <f t="shared" si="1127"/>
        <v>0</v>
      </c>
      <c r="S342" s="45">
        <f t="shared" si="1127"/>
        <v>0</v>
      </c>
      <c r="T342" s="45">
        <f t="shared" si="1127"/>
        <v>0</v>
      </c>
      <c r="U342" s="45">
        <f t="shared" si="1127"/>
        <v>0</v>
      </c>
      <c r="V342" s="45">
        <f t="shared" si="1127"/>
        <v>0</v>
      </c>
      <c r="W342" s="45">
        <f t="shared" si="1127"/>
        <v>0</v>
      </c>
      <c r="X342" s="45">
        <f t="shared" si="1127"/>
        <v>0</v>
      </c>
      <c r="Y342" s="45">
        <f t="shared" si="1127"/>
        <v>0</v>
      </c>
      <c r="Z342" s="45">
        <f t="shared" si="1127"/>
        <v>0</v>
      </c>
      <c r="AA342" s="45">
        <f t="shared" si="1127"/>
        <v>0</v>
      </c>
      <c r="AB342" s="45">
        <f t="shared" si="1127"/>
        <v>0</v>
      </c>
      <c r="AC342" s="45">
        <f t="shared" si="1127"/>
        <v>0</v>
      </c>
      <c r="AD342" s="45">
        <f t="shared" si="1127"/>
        <v>0</v>
      </c>
      <c r="AE342" s="45">
        <f t="shared" si="1127"/>
        <v>0</v>
      </c>
      <c r="AF342" s="45">
        <f t="shared" si="1127"/>
        <v>0</v>
      </c>
      <c r="AG342" s="45">
        <f t="shared" ca="1" si="1127"/>
        <v>126706.95725086637</v>
      </c>
      <c r="AH342" s="45">
        <f t="shared" ca="1" si="1127"/>
        <v>125300.94114437954</v>
      </c>
      <c r="AI342" s="45">
        <f t="shared" ca="1" si="1127"/>
        <v>76327.090734053258</v>
      </c>
      <c r="AJ342" s="45">
        <f t="shared" ca="1" si="1127"/>
        <v>76701.396900608641</v>
      </c>
      <c r="AK342" s="45">
        <f t="shared" ca="1" si="1127"/>
        <v>53109.774693788655</v>
      </c>
      <c r="AL342" s="45">
        <f t="shared" ca="1" si="1127"/>
        <v>38637.739578434863</v>
      </c>
      <c r="AM342" s="45">
        <f t="shared" ca="1" si="1127"/>
        <v>7048.8498816056672</v>
      </c>
      <c r="AN342" s="45">
        <f t="shared" ca="1" si="1127"/>
        <v>18548.467286229774</v>
      </c>
      <c r="AO342" s="45">
        <f t="shared" ca="1" si="1127"/>
        <v>38503.580287133533</v>
      </c>
      <c r="AP342" s="45">
        <f t="shared" ca="1" si="1127"/>
        <v>79951.379544669442</v>
      </c>
      <c r="AQ342" s="45">
        <f t="shared" ca="1" si="1127"/>
        <v>109455.49416775974</v>
      </c>
      <c r="AR342" s="45">
        <f t="shared" ca="1" si="1127"/>
        <v>160038.73728231399</v>
      </c>
      <c r="AS342" s="45">
        <f t="shared" ca="1" si="1127"/>
        <v>128408.90334757805</v>
      </c>
      <c r="AT342" s="45">
        <f t="shared" ca="1" si="1127"/>
        <v>124746.39541225086</v>
      </c>
      <c r="AU342" s="45">
        <f t="shared" ca="1" si="1127"/>
        <v>75217.731314919496</v>
      </c>
      <c r="AV342" s="45">
        <f t="shared" ca="1" si="1127"/>
        <v>72316.85827636352</v>
      </c>
      <c r="AW342" s="45">
        <f t="shared" ref="AW342:DH342" ca="1" si="1128">IF(AW329&lt;0, AW329*-1, 0)</f>
        <v>48903.654005385746</v>
      </c>
      <c r="AX342" s="45">
        <f t="shared" ca="1" si="1128"/>
        <v>34092.246692298504</v>
      </c>
      <c r="AY342" s="45">
        <f t="shared" ca="1" si="1128"/>
        <v>5671.7562185381976</v>
      </c>
      <c r="AZ342" s="45">
        <f t="shared" ca="1" si="1128"/>
        <v>17288.637200630576</v>
      </c>
      <c r="BA342" s="45">
        <f t="shared" ca="1" si="1128"/>
        <v>39485.7706538684</v>
      </c>
      <c r="BB342" s="45">
        <f t="shared" ca="1" si="1128"/>
        <v>80815.607595551861</v>
      </c>
      <c r="BC342" s="45">
        <f t="shared" ca="1" si="1128"/>
        <v>110217.76265164523</v>
      </c>
      <c r="BD342" s="45">
        <f t="shared" ca="1" si="1128"/>
        <v>160758.1419438952</v>
      </c>
      <c r="BE342" s="45">
        <f t="shared" ca="1" si="1128"/>
        <v>127399.66874615515</v>
      </c>
      <c r="BF342" s="45">
        <f t="shared" ca="1" si="1128"/>
        <v>123739.55102869682</v>
      </c>
      <c r="BG342" s="45">
        <f t="shared" ca="1" si="1128"/>
        <v>74436.767371666952</v>
      </c>
      <c r="BH342" s="45">
        <f t="shared" ca="1" si="1128"/>
        <v>69611.561716116397</v>
      </c>
      <c r="BI342" s="45">
        <f t="shared" ca="1" si="1128"/>
        <v>45990.400841966723</v>
      </c>
      <c r="BJ342" s="45">
        <f t="shared" ca="1" si="1128"/>
        <v>30986.976789443303</v>
      </c>
      <c r="BK342" s="45">
        <f t="shared" ca="1" si="1128"/>
        <v>4614.8389490919217</v>
      </c>
      <c r="BL342" s="45">
        <f t="shared" ca="1" si="1128"/>
        <v>14021.776639333912</v>
      </c>
      <c r="BM342" s="45">
        <f t="shared" ca="1" si="1128"/>
        <v>38874.279221876539</v>
      </c>
      <c r="BN342" s="45">
        <f t="shared" ca="1" si="1128"/>
        <v>79892.089768201986</v>
      </c>
      <c r="BO342" s="45">
        <f t="shared" ca="1" si="1128"/>
        <v>109340.68070325101</v>
      </c>
      <c r="BP342" s="45">
        <f t="shared" ca="1" si="1128"/>
        <v>159589.48936734872</v>
      </c>
      <c r="BQ342" s="45">
        <f t="shared" ca="1" si="1128"/>
        <v>126221.24539151588</v>
      </c>
      <c r="BR342" s="45">
        <f t="shared" ca="1" si="1128"/>
        <v>122562.1808329294</v>
      </c>
      <c r="BS342" s="45">
        <f t="shared" ca="1" si="1128"/>
        <v>73592.671685591093</v>
      </c>
      <c r="BT342" s="45">
        <f t="shared" ca="1" si="1128"/>
        <v>66728.117745259995</v>
      </c>
      <c r="BU342" s="45">
        <f t="shared" ca="1" si="1128"/>
        <v>42895.526253888951</v>
      </c>
      <c r="BV342" s="45">
        <f t="shared" ca="1" si="1128"/>
        <v>27697.299373028669</v>
      </c>
      <c r="BW342" s="45">
        <f t="shared" ca="1" si="1128"/>
        <v>4252.5940275681351</v>
      </c>
      <c r="BX342" s="45">
        <f t="shared" ca="1" si="1128"/>
        <v>10738.916947984297</v>
      </c>
      <c r="BY342" s="45">
        <f t="shared" ca="1" si="1128"/>
        <v>38199.844620126139</v>
      </c>
      <c r="BZ342" s="45">
        <f t="shared" ca="1" si="1128"/>
        <v>78908.322091585913</v>
      </c>
      <c r="CA342" s="45">
        <f t="shared" ca="1" si="1128"/>
        <v>108623.74268315955</v>
      </c>
      <c r="CB342" s="45">
        <f t="shared" ca="1" si="1128"/>
        <v>158365.88123859637</v>
      </c>
      <c r="CC342" s="45">
        <f t="shared" ca="1" si="1128"/>
        <v>124983.30622616987</v>
      </c>
      <c r="CD342" s="45">
        <f t="shared" ca="1" si="1128"/>
        <v>121587.50449097817</v>
      </c>
      <c r="CE342" s="45">
        <f t="shared" ca="1" si="1128"/>
        <v>72681.16499147423</v>
      </c>
      <c r="CF342" s="45">
        <f t="shared" ca="1" si="1128"/>
        <v>63775.630541128259</v>
      </c>
      <c r="CG342" s="45">
        <f t="shared" ca="1" si="1128"/>
        <v>39727.977906839777</v>
      </c>
      <c r="CH342" s="45">
        <f t="shared" ca="1" si="1128"/>
        <v>24332.005956631561</v>
      </c>
      <c r="CI342" s="45">
        <f t="shared" ca="1" si="1128"/>
        <v>3560.3781941816414</v>
      </c>
      <c r="CJ342" s="45">
        <f t="shared" ca="1" si="1128"/>
        <v>10003.418632362445</v>
      </c>
      <c r="CK342" s="45">
        <f t="shared" ca="1" si="1128"/>
        <v>37196.088032438507</v>
      </c>
      <c r="CL342" s="45">
        <f t="shared" ca="1" si="1128"/>
        <v>77597.752744744008</v>
      </c>
      <c r="CM342" s="45">
        <f t="shared" ca="1" si="1128"/>
        <v>107581.58222245767</v>
      </c>
      <c r="CN342" s="45">
        <f t="shared" ca="1" si="1128"/>
        <v>156820.45346726914</v>
      </c>
      <c r="CO342" s="45">
        <f t="shared" ca="1" si="1128"/>
        <v>123418.84199036933</v>
      </c>
      <c r="CP342" s="45">
        <f t="shared" ca="1" si="1128"/>
        <v>119757.32986962161</v>
      </c>
      <c r="CQ342" s="45">
        <f t="shared" ca="1" si="1128"/>
        <v>71434.974722766987</v>
      </c>
      <c r="CR342" s="45">
        <f t="shared" ca="1" si="1128"/>
        <v>60486.47427528679</v>
      </c>
      <c r="CS342" s="45">
        <f t="shared" ca="1" si="1128"/>
        <v>36427.849802783094</v>
      </c>
      <c r="CT342" s="45">
        <f t="shared" ca="1" si="1128"/>
        <v>20623.125394450428</v>
      </c>
      <c r="CU342" s="45">
        <f t="shared" ca="1" si="1128"/>
        <v>2645.3446445630398</v>
      </c>
      <c r="CV342" s="45">
        <f t="shared" ca="1" si="1128"/>
        <v>9044.3083158763766</v>
      </c>
      <c r="CW342" s="45">
        <f t="shared" ca="1" si="1128"/>
        <v>35969.818430649859</v>
      </c>
      <c r="CX342" s="45">
        <f t="shared" ca="1" si="1128"/>
        <v>76508.021996824697</v>
      </c>
      <c r="CY342" s="45">
        <f t="shared" ca="1" si="1128"/>
        <v>106320.68520090052</v>
      </c>
      <c r="CZ342" s="45">
        <f t="shared" ca="1" si="1128"/>
        <v>155059.47989161231</v>
      </c>
      <c r="DA342" s="45">
        <f t="shared" ca="1" si="1128"/>
        <v>121633.96373968506</v>
      </c>
      <c r="DB342" s="45">
        <f t="shared" ca="1" si="1128"/>
        <v>117968.63859567286</v>
      </c>
      <c r="DC342" s="45">
        <f t="shared" ca="1" si="1128"/>
        <v>69959.912920294038</v>
      </c>
      <c r="DD342" s="45">
        <f t="shared" ca="1" si="1128"/>
        <v>56966.089839467924</v>
      </c>
      <c r="DE342" s="45">
        <f t="shared" ca="1" si="1128"/>
        <v>35146.861966744313</v>
      </c>
      <c r="DF342" s="45">
        <f t="shared" ca="1" si="1128"/>
        <v>19209.801711411754</v>
      </c>
      <c r="DG342" s="45">
        <f t="shared" ca="1" si="1128"/>
        <v>1487.658036454508</v>
      </c>
      <c r="DH342" s="45">
        <f t="shared" ca="1" si="1128"/>
        <v>7841.5720459061122</v>
      </c>
      <c r="DI342" s="45">
        <f t="shared" ref="DI342:FT342" ca="1" si="1129">IF(DI329&lt;0, DI329*-1, 0)</f>
        <v>34500.819311688232</v>
      </c>
      <c r="DJ342" s="45">
        <f t="shared" ca="1" si="1129"/>
        <v>75344.533925938333</v>
      </c>
      <c r="DK342" s="45">
        <f t="shared" ca="1" si="1129"/>
        <v>104820.4747112379</v>
      </c>
      <c r="DL342" s="45">
        <f t="shared" ca="1" si="1129"/>
        <v>153062.1527649308</v>
      </c>
      <c r="DM342" s="45">
        <f t="shared" ca="1" si="1129"/>
        <v>119607.68120998607</v>
      </c>
      <c r="DN342" s="45">
        <f t="shared" ca="1" si="1129"/>
        <v>115936.5773294153</v>
      </c>
      <c r="DO342" s="45">
        <f t="shared" ca="1" si="1129"/>
        <v>68234.650291910861</v>
      </c>
      <c r="DP342" s="45">
        <f t="shared" ca="1" si="1129"/>
        <v>53192.756698859346</v>
      </c>
      <c r="DQ342" s="45">
        <f t="shared" ca="1" si="1129"/>
        <v>33608.494977299953</v>
      </c>
      <c r="DR342" s="45">
        <f t="shared" ca="1" si="1129"/>
        <v>17740.842310586697</v>
      </c>
      <c r="DS342" s="45">
        <f t="shared" ca="1" si="1129"/>
        <v>65.259678211223218</v>
      </c>
      <c r="DT342" s="45">
        <f t="shared" ca="1" si="1129"/>
        <v>6372.9517721630837</v>
      </c>
      <c r="DU342" s="45">
        <f t="shared" ca="1" si="1129"/>
        <v>32766.609313537992</v>
      </c>
      <c r="DV342" s="45">
        <f t="shared" ca="1" si="1129"/>
        <v>73917.717839861274</v>
      </c>
      <c r="DW342" s="45">
        <f t="shared" ca="1" si="1129"/>
        <v>103058.06701489107</v>
      </c>
      <c r="DX342" s="45">
        <f t="shared" ca="1" si="1129"/>
        <v>150805.33634184068</v>
      </c>
      <c r="DY342" s="45">
        <f t="shared" ca="1" si="1129"/>
        <v>117316.65401732418</v>
      </c>
      <c r="DZ342" s="45">
        <f t="shared" ca="1" si="1129"/>
        <v>113904.84583017163</v>
      </c>
      <c r="EA342" s="45">
        <f t="shared" ca="1" si="1129"/>
        <v>66235.462569281983</v>
      </c>
      <c r="EB342" s="45">
        <f t="shared" ca="1" si="1129"/>
        <v>49142.336769633184</v>
      </c>
      <c r="EC342" s="45">
        <f t="shared" ca="1" si="1129"/>
        <v>31788.621392232148</v>
      </c>
      <c r="ED342" s="45">
        <f t="shared" ca="1" si="1129"/>
        <v>15986.635324539282</v>
      </c>
      <c r="EE342" s="45">
        <f t="shared" ca="1" si="1129"/>
        <v>0</v>
      </c>
      <c r="EF342" s="45">
        <f t="shared" ca="1" si="1129"/>
        <v>4613.6791665417695</v>
      </c>
      <c r="EG342" s="45">
        <f t="shared" ca="1" si="1129"/>
        <v>30742.173449840731</v>
      </c>
      <c r="EH342" s="45">
        <f t="shared" ca="1" si="1129"/>
        <v>72202.366987683723</v>
      </c>
      <c r="EI342" s="45">
        <f t="shared" ca="1" si="1129"/>
        <v>101007.99753436807</v>
      </c>
      <c r="EJ342" s="45">
        <f t="shared" ca="1" si="1129"/>
        <v>148263.29020598135</v>
      </c>
      <c r="EK342" s="45">
        <f t="shared" ca="1" si="1129"/>
        <v>114734.91230102626</v>
      </c>
      <c r="EL342" s="45">
        <f t="shared" ca="1" si="1129"/>
        <v>111045.50237685756</v>
      </c>
      <c r="EM342" s="45">
        <f t="shared" ca="1" si="1129"/>
        <v>63935.945702379744</v>
      </c>
      <c r="EN342" s="45">
        <f t="shared" ca="1" si="1129"/>
        <v>44787.986826952649</v>
      </c>
      <c r="EO342" s="45">
        <f t="shared" ca="1" si="1129"/>
        <v>29660.382877088457</v>
      </c>
      <c r="EP342" s="45">
        <f t="shared" ca="1" si="1129"/>
        <v>13920.089529167788</v>
      </c>
      <c r="EQ342" s="45">
        <f t="shared" ca="1" si="1129"/>
        <v>0</v>
      </c>
      <c r="ER342" s="45">
        <f t="shared" ca="1" si="1129"/>
        <v>2536.1767136200651</v>
      </c>
      <c r="ES342" s="45">
        <f t="shared" ca="1" si="1129"/>
        <v>28802.875331029107</v>
      </c>
      <c r="ET342" s="45">
        <f t="shared" ca="1" si="1129"/>
        <v>70170.41278890305</v>
      </c>
      <c r="EU342" s="45">
        <f t="shared" ca="1" si="1129"/>
        <v>98641.91313835507</v>
      </c>
      <c r="EV342" s="45">
        <f t="shared" ca="1" si="1129"/>
        <v>145407.35855792771</v>
      </c>
      <c r="EW342" s="45">
        <f t="shared" ca="1" si="1129"/>
        <v>0</v>
      </c>
      <c r="EX342" s="45">
        <f t="shared" ca="1" si="1129"/>
        <v>0</v>
      </c>
      <c r="EY342" s="45">
        <f t="shared" ca="1" si="1129"/>
        <v>0</v>
      </c>
      <c r="EZ342" s="45">
        <f t="shared" ca="1" si="1129"/>
        <v>0</v>
      </c>
      <c r="FA342" s="45">
        <f t="shared" ca="1" si="1129"/>
        <v>0</v>
      </c>
      <c r="FB342" s="45">
        <f t="shared" ca="1" si="1129"/>
        <v>0</v>
      </c>
      <c r="FC342" s="45">
        <f t="shared" ca="1" si="1129"/>
        <v>0</v>
      </c>
      <c r="FD342" s="45">
        <f t="shared" ca="1" si="1129"/>
        <v>0</v>
      </c>
      <c r="FE342" s="45">
        <f t="shared" ca="1" si="1129"/>
        <v>0</v>
      </c>
      <c r="FF342" s="45">
        <f t="shared" ca="1" si="1129"/>
        <v>0</v>
      </c>
      <c r="FG342" s="45">
        <f t="shared" ca="1" si="1129"/>
        <v>0</v>
      </c>
      <c r="FH342" s="45">
        <f t="shared" ca="1" si="1129"/>
        <v>21137.1117244446</v>
      </c>
      <c r="FI342" s="45">
        <f t="shared" ca="1" si="1129"/>
        <v>0</v>
      </c>
      <c r="FJ342" s="45">
        <f t="shared" ca="1" si="1129"/>
        <v>0</v>
      </c>
      <c r="FK342" s="45">
        <f t="shared" ca="1" si="1129"/>
        <v>0</v>
      </c>
      <c r="FL342" s="45">
        <f t="shared" ca="1" si="1129"/>
        <v>0</v>
      </c>
      <c r="FM342" s="45">
        <f t="shared" ca="1" si="1129"/>
        <v>0</v>
      </c>
      <c r="FN342" s="45">
        <f t="shared" ca="1" si="1129"/>
        <v>0</v>
      </c>
      <c r="FO342" s="45">
        <f t="shared" ca="1" si="1129"/>
        <v>0</v>
      </c>
      <c r="FP342" s="45">
        <f t="shared" ca="1" si="1129"/>
        <v>0</v>
      </c>
      <c r="FQ342" s="45">
        <f t="shared" ca="1" si="1129"/>
        <v>0</v>
      </c>
      <c r="FR342" s="45">
        <f t="shared" ca="1" si="1129"/>
        <v>0</v>
      </c>
      <c r="FS342" s="45">
        <f t="shared" ca="1" si="1129"/>
        <v>0</v>
      </c>
      <c r="FT342" s="45">
        <f t="shared" ca="1" si="1129"/>
        <v>17553.991982139036</v>
      </c>
      <c r="FU342" s="45">
        <f t="shared" ref="FU342:IF342" ca="1" si="1130">IF(FU329&lt;0, FU329*-1, 0)</f>
        <v>0</v>
      </c>
      <c r="FV342" s="45">
        <f t="shared" ca="1" si="1130"/>
        <v>0</v>
      </c>
      <c r="FW342" s="45">
        <f t="shared" ca="1" si="1130"/>
        <v>0</v>
      </c>
      <c r="FX342" s="45">
        <f t="shared" ca="1" si="1130"/>
        <v>0</v>
      </c>
      <c r="FY342" s="45">
        <f t="shared" ca="1" si="1130"/>
        <v>0</v>
      </c>
      <c r="FZ342" s="45">
        <f t="shared" ca="1" si="1130"/>
        <v>0</v>
      </c>
      <c r="GA342" s="45">
        <f t="shared" ca="1" si="1130"/>
        <v>0</v>
      </c>
      <c r="GB342" s="45">
        <f t="shared" ca="1" si="1130"/>
        <v>0</v>
      </c>
      <c r="GC342" s="45">
        <f t="shared" ca="1" si="1130"/>
        <v>0</v>
      </c>
      <c r="GD342" s="45">
        <f t="shared" ca="1" si="1130"/>
        <v>0</v>
      </c>
      <c r="GE342" s="45">
        <f t="shared" ca="1" si="1130"/>
        <v>0</v>
      </c>
      <c r="GF342" s="45">
        <f t="shared" ca="1" si="1130"/>
        <v>13549.816078492946</v>
      </c>
      <c r="GG342" s="45">
        <f t="shared" ca="1" si="1130"/>
        <v>0</v>
      </c>
      <c r="GH342" s="45">
        <f t="shared" ca="1" si="1130"/>
        <v>0</v>
      </c>
      <c r="GI342" s="45">
        <f t="shared" ca="1" si="1130"/>
        <v>0</v>
      </c>
      <c r="GJ342" s="45">
        <f t="shared" ca="1" si="1130"/>
        <v>0</v>
      </c>
      <c r="GK342" s="45">
        <f t="shared" ca="1" si="1130"/>
        <v>0</v>
      </c>
      <c r="GL342" s="45">
        <f t="shared" ca="1" si="1130"/>
        <v>0</v>
      </c>
      <c r="GM342" s="45">
        <f t="shared" ca="1" si="1130"/>
        <v>0</v>
      </c>
      <c r="GN342" s="45">
        <f t="shared" ca="1" si="1130"/>
        <v>0</v>
      </c>
      <c r="GO342" s="45">
        <f t="shared" ca="1" si="1130"/>
        <v>0</v>
      </c>
      <c r="GP342" s="45">
        <f t="shared" ca="1" si="1130"/>
        <v>0</v>
      </c>
      <c r="GQ342" s="45">
        <f t="shared" ca="1" si="1130"/>
        <v>0</v>
      </c>
      <c r="GR342" s="45">
        <f t="shared" ca="1" si="1130"/>
        <v>9080.3179949598052</v>
      </c>
      <c r="GS342" s="45">
        <f t="shared" ca="1" si="1130"/>
        <v>0</v>
      </c>
      <c r="GT342" s="45">
        <f t="shared" ca="1" si="1130"/>
        <v>0</v>
      </c>
      <c r="GU342" s="45">
        <f t="shared" ca="1" si="1130"/>
        <v>0</v>
      </c>
      <c r="GV342" s="45">
        <f t="shared" ca="1" si="1130"/>
        <v>0</v>
      </c>
      <c r="GW342" s="45">
        <f t="shared" ca="1" si="1130"/>
        <v>0</v>
      </c>
      <c r="GX342" s="45">
        <f t="shared" ca="1" si="1130"/>
        <v>0</v>
      </c>
      <c r="GY342" s="45">
        <f t="shared" ca="1" si="1130"/>
        <v>0</v>
      </c>
      <c r="GZ342" s="45">
        <f t="shared" ca="1" si="1130"/>
        <v>0</v>
      </c>
      <c r="HA342" s="45">
        <f t="shared" ca="1" si="1130"/>
        <v>0</v>
      </c>
      <c r="HB342" s="45">
        <f t="shared" ca="1" si="1130"/>
        <v>0</v>
      </c>
      <c r="HC342" s="45">
        <f t="shared" ca="1" si="1130"/>
        <v>0</v>
      </c>
      <c r="HD342" s="45">
        <f t="shared" ca="1" si="1130"/>
        <v>4096.0828870650439</v>
      </c>
      <c r="HE342" s="45">
        <f t="shared" ca="1" si="1130"/>
        <v>0</v>
      </c>
      <c r="HF342" s="45">
        <f t="shared" ca="1" si="1130"/>
        <v>0</v>
      </c>
      <c r="HG342" s="45">
        <f t="shared" ca="1" si="1130"/>
        <v>0</v>
      </c>
      <c r="HH342" s="45">
        <f t="shared" ca="1" si="1130"/>
        <v>0</v>
      </c>
      <c r="HI342" s="45">
        <f t="shared" ca="1" si="1130"/>
        <v>0</v>
      </c>
      <c r="HJ342" s="45">
        <f t="shared" ca="1" si="1130"/>
        <v>0</v>
      </c>
      <c r="HK342" s="45">
        <f t="shared" ca="1" si="1130"/>
        <v>0</v>
      </c>
      <c r="HL342" s="45">
        <f t="shared" ca="1" si="1130"/>
        <v>0</v>
      </c>
      <c r="HM342" s="45">
        <f t="shared" ca="1" si="1130"/>
        <v>0</v>
      </c>
      <c r="HN342" s="45">
        <f t="shared" ca="1" si="1130"/>
        <v>0</v>
      </c>
      <c r="HO342" s="45">
        <f t="shared" ca="1" si="1130"/>
        <v>0</v>
      </c>
      <c r="HP342" s="45">
        <f t="shared" ca="1" si="1130"/>
        <v>0</v>
      </c>
      <c r="HQ342" s="45">
        <f t="shared" ca="1" si="1130"/>
        <v>0</v>
      </c>
      <c r="HR342" s="45">
        <f t="shared" ca="1" si="1130"/>
        <v>0</v>
      </c>
      <c r="HS342" s="45">
        <f t="shared" ca="1" si="1130"/>
        <v>0</v>
      </c>
      <c r="HT342" s="45">
        <f t="shared" ca="1" si="1130"/>
        <v>0</v>
      </c>
      <c r="HU342" s="45">
        <f t="shared" ca="1" si="1130"/>
        <v>0</v>
      </c>
      <c r="HV342" s="45">
        <f t="shared" ca="1" si="1130"/>
        <v>0</v>
      </c>
      <c r="HW342" s="45">
        <f t="shared" ca="1" si="1130"/>
        <v>0</v>
      </c>
      <c r="HX342" s="45">
        <f t="shared" ca="1" si="1130"/>
        <v>0</v>
      </c>
      <c r="HY342" s="45">
        <f t="shared" ca="1" si="1130"/>
        <v>0</v>
      </c>
      <c r="HZ342" s="45">
        <f t="shared" ca="1" si="1130"/>
        <v>0</v>
      </c>
      <c r="IA342" s="45">
        <f t="shared" ca="1" si="1130"/>
        <v>0</v>
      </c>
      <c r="IB342" s="45">
        <f t="shared" ca="1" si="1130"/>
        <v>0</v>
      </c>
      <c r="IC342" s="45">
        <f t="shared" ca="1" si="1130"/>
        <v>0</v>
      </c>
      <c r="ID342" s="45">
        <f t="shared" ca="1" si="1130"/>
        <v>0</v>
      </c>
      <c r="IE342" s="45">
        <f t="shared" ca="1" si="1130"/>
        <v>0</v>
      </c>
      <c r="IF342" s="45">
        <f t="shared" ca="1" si="1130"/>
        <v>0</v>
      </c>
      <c r="IG342" s="45">
        <f t="shared" ref="IG342:KP342" ca="1" si="1131">IF(IG329&lt;0, IG329*-1, 0)</f>
        <v>0</v>
      </c>
      <c r="IH342" s="45">
        <f t="shared" ca="1" si="1131"/>
        <v>0</v>
      </c>
      <c r="II342" s="45">
        <f t="shared" ca="1" si="1131"/>
        <v>0</v>
      </c>
      <c r="IJ342" s="45">
        <f t="shared" ca="1" si="1131"/>
        <v>0</v>
      </c>
      <c r="IK342" s="45">
        <f t="shared" ca="1" si="1131"/>
        <v>0</v>
      </c>
      <c r="IL342" s="45">
        <f t="shared" ca="1" si="1131"/>
        <v>0</v>
      </c>
      <c r="IM342" s="45">
        <f t="shared" ca="1" si="1131"/>
        <v>0</v>
      </c>
      <c r="IN342" s="45">
        <f t="shared" ca="1" si="1131"/>
        <v>0</v>
      </c>
      <c r="IO342" s="45">
        <f t="shared" ca="1" si="1131"/>
        <v>0</v>
      </c>
      <c r="IP342" s="45">
        <f t="shared" ca="1" si="1131"/>
        <v>0</v>
      </c>
      <c r="IQ342" s="45">
        <f t="shared" ca="1" si="1131"/>
        <v>0</v>
      </c>
      <c r="IR342" s="45">
        <f t="shared" ca="1" si="1131"/>
        <v>0</v>
      </c>
      <c r="IS342" s="45">
        <f t="shared" ca="1" si="1131"/>
        <v>0</v>
      </c>
      <c r="IT342" s="45">
        <f t="shared" ca="1" si="1131"/>
        <v>0</v>
      </c>
      <c r="IU342" s="45">
        <f t="shared" ca="1" si="1131"/>
        <v>0</v>
      </c>
      <c r="IV342" s="45">
        <f t="shared" ca="1" si="1131"/>
        <v>0</v>
      </c>
      <c r="IW342" s="45">
        <f t="shared" ca="1" si="1131"/>
        <v>0</v>
      </c>
      <c r="IX342" s="45">
        <f t="shared" ca="1" si="1131"/>
        <v>0</v>
      </c>
      <c r="IY342" s="45">
        <f t="shared" ca="1" si="1131"/>
        <v>0</v>
      </c>
      <c r="IZ342" s="45">
        <f t="shared" ca="1" si="1131"/>
        <v>1191.4622614066648</v>
      </c>
      <c r="JA342" s="45">
        <f t="shared" ca="1" si="1131"/>
        <v>0</v>
      </c>
      <c r="JB342" s="45">
        <f t="shared" ca="1" si="1131"/>
        <v>0</v>
      </c>
      <c r="JC342" s="45">
        <f t="shared" ca="1" si="1131"/>
        <v>0</v>
      </c>
      <c r="JD342" s="45">
        <f t="shared" ca="1" si="1131"/>
        <v>0</v>
      </c>
      <c r="JE342" s="45">
        <f t="shared" ca="1" si="1131"/>
        <v>0</v>
      </c>
      <c r="JF342" s="45">
        <f t="shared" ca="1" si="1131"/>
        <v>0</v>
      </c>
      <c r="JG342" s="45">
        <f t="shared" ca="1" si="1131"/>
        <v>0</v>
      </c>
      <c r="JH342" s="45">
        <f t="shared" ca="1" si="1131"/>
        <v>0</v>
      </c>
      <c r="JI342" s="45">
        <f t="shared" ca="1" si="1131"/>
        <v>0</v>
      </c>
      <c r="JJ342" s="45">
        <f t="shared" ca="1" si="1131"/>
        <v>0</v>
      </c>
      <c r="JK342" s="45">
        <f t="shared" ca="1" si="1131"/>
        <v>0</v>
      </c>
      <c r="JL342" s="45">
        <f t="shared" ca="1" si="1131"/>
        <v>0</v>
      </c>
      <c r="JM342" s="45">
        <f t="shared" ca="1" si="1131"/>
        <v>0</v>
      </c>
      <c r="JN342" s="45">
        <f t="shared" ca="1" si="1131"/>
        <v>0</v>
      </c>
      <c r="JO342" s="45">
        <f t="shared" ca="1" si="1131"/>
        <v>0</v>
      </c>
      <c r="JP342" s="45">
        <f t="shared" ca="1" si="1131"/>
        <v>0</v>
      </c>
      <c r="JQ342" s="45">
        <f t="shared" ca="1" si="1131"/>
        <v>0</v>
      </c>
      <c r="JR342" s="45">
        <f t="shared" ca="1" si="1131"/>
        <v>0</v>
      </c>
      <c r="JS342" s="45">
        <f t="shared" ca="1" si="1131"/>
        <v>0</v>
      </c>
      <c r="JT342" s="45">
        <f t="shared" ca="1" si="1131"/>
        <v>0</v>
      </c>
      <c r="JU342" s="45">
        <f t="shared" ca="1" si="1131"/>
        <v>0</v>
      </c>
      <c r="JV342" s="45">
        <f t="shared" ca="1" si="1131"/>
        <v>0</v>
      </c>
      <c r="JW342" s="45">
        <f t="shared" ca="1" si="1131"/>
        <v>0</v>
      </c>
      <c r="JX342" s="45">
        <f t="shared" ca="1" si="1131"/>
        <v>0</v>
      </c>
      <c r="JY342" s="45">
        <f t="shared" ca="1" si="1131"/>
        <v>0</v>
      </c>
      <c r="JZ342" s="45">
        <f t="shared" ca="1" si="1131"/>
        <v>0</v>
      </c>
      <c r="KA342" s="45">
        <f t="shared" ca="1" si="1131"/>
        <v>0</v>
      </c>
      <c r="KB342" s="45">
        <f t="shared" ca="1" si="1131"/>
        <v>0</v>
      </c>
      <c r="KC342" s="45">
        <f t="shared" ca="1" si="1131"/>
        <v>0</v>
      </c>
      <c r="KD342" s="45">
        <f t="shared" ca="1" si="1131"/>
        <v>0</v>
      </c>
      <c r="KE342" s="45">
        <f t="shared" ca="1" si="1131"/>
        <v>0</v>
      </c>
      <c r="KF342" s="45">
        <f t="shared" ca="1" si="1131"/>
        <v>0</v>
      </c>
      <c r="KG342" s="45">
        <f t="shared" ca="1" si="1131"/>
        <v>0</v>
      </c>
      <c r="KH342" s="45">
        <f t="shared" ca="1" si="1131"/>
        <v>0</v>
      </c>
      <c r="KI342" s="45">
        <f t="shared" ca="1" si="1131"/>
        <v>0</v>
      </c>
      <c r="KJ342" s="45">
        <f t="shared" ca="1" si="1131"/>
        <v>0</v>
      </c>
      <c r="KK342" s="45">
        <f t="shared" ca="1" si="1131"/>
        <v>0</v>
      </c>
      <c r="KL342" s="45">
        <f t="shared" ca="1" si="1131"/>
        <v>0</v>
      </c>
      <c r="KM342" s="45">
        <f t="shared" ca="1" si="1131"/>
        <v>0</v>
      </c>
      <c r="KN342" s="45">
        <f t="shared" ca="1" si="1131"/>
        <v>0</v>
      </c>
      <c r="KO342" s="45">
        <f t="shared" ca="1" si="1131"/>
        <v>0</v>
      </c>
      <c r="KP342" s="45">
        <f t="shared" ca="1" si="1131"/>
        <v>0</v>
      </c>
      <c r="KQ342" s="45">
        <f t="shared" ref="KQ342:LT342" ca="1" si="1132">IF(KQ329&lt;0, KQ329*-1, 0)</f>
        <v>0</v>
      </c>
      <c r="KR342" s="45">
        <f t="shared" ca="1" si="1132"/>
        <v>0</v>
      </c>
      <c r="KS342" s="45">
        <f t="shared" ca="1" si="1132"/>
        <v>0</v>
      </c>
      <c r="KT342" s="45">
        <f t="shared" ca="1" si="1132"/>
        <v>0</v>
      </c>
      <c r="KU342" s="45">
        <f t="shared" ca="1" si="1132"/>
        <v>0</v>
      </c>
      <c r="KV342" s="45">
        <f t="shared" ca="1" si="1132"/>
        <v>9268.833999852086</v>
      </c>
      <c r="KW342" s="45">
        <f t="shared" ca="1" si="1132"/>
        <v>0</v>
      </c>
      <c r="KX342" s="45">
        <f t="shared" ca="1" si="1132"/>
        <v>0</v>
      </c>
      <c r="KY342" s="45">
        <f t="shared" ca="1" si="1132"/>
        <v>0</v>
      </c>
      <c r="KZ342" s="45">
        <f t="shared" ca="1" si="1132"/>
        <v>0</v>
      </c>
      <c r="LA342" s="45">
        <f t="shared" ca="1" si="1132"/>
        <v>0</v>
      </c>
      <c r="LB342" s="45">
        <f t="shared" ca="1" si="1132"/>
        <v>0</v>
      </c>
      <c r="LC342" s="45">
        <f t="shared" ca="1" si="1132"/>
        <v>0</v>
      </c>
      <c r="LD342" s="45">
        <f t="shared" ca="1" si="1132"/>
        <v>0</v>
      </c>
      <c r="LE342" s="45">
        <f t="shared" ca="1" si="1132"/>
        <v>0</v>
      </c>
      <c r="LF342" s="45">
        <f t="shared" ca="1" si="1132"/>
        <v>0</v>
      </c>
      <c r="LG342" s="45">
        <f t="shared" ca="1" si="1132"/>
        <v>0</v>
      </c>
      <c r="LH342" s="45">
        <f t="shared" ca="1" si="1132"/>
        <v>10181.929684488012</v>
      </c>
      <c r="LI342" s="45">
        <f t="shared" ca="1" si="1132"/>
        <v>0</v>
      </c>
      <c r="LJ342" s="45">
        <f t="shared" ca="1" si="1132"/>
        <v>0</v>
      </c>
      <c r="LK342" s="45">
        <f t="shared" ca="1" si="1132"/>
        <v>0</v>
      </c>
      <c r="LL342" s="45">
        <f t="shared" ca="1" si="1132"/>
        <v>0</v>
      </c>
      <c r="LM342" s="45">
        <f t="shared" ca="1" si="1132"/>
        <v>0</v>
      </c>
      <c r="LN342" s="45">
        <f t="shared" ca="1" si="1132"/>
        <v>0</v>
      </c>
      <c r="LO342" s="45">
        <f t="shared" ca="1" si="1132"/>
        <v>0</v>
      </c>
      <c r="LP342" s="45">
        <f t="shared" ca="1" si="1132"/>
        <v>0</v>
      </c>
      <c r="LQ342" s="45">
        <f t="shared" ca="1" si="1132"/>
        <v>0</v>
      </c>
      <c r="LR342" s="45">
        <f t="shared" ca="1" si="1132"/>
        <v>0</v>
      </c>
      <c r="LS342" s="45">
        <f t="shared" ca="1" si="1132"/>
        <v>0</v>
      </c>
      <c r="LT342" s="45">
        <f t="shared" ca="1" si="1132"/>
        <v>1083729.2082270638</v>
      </c>
      <c r="LU342" s="45"/>
      <c r="LV342" s="45"/>
      <c r="LW342" s="45"/>
      <c r="LX342" s="45"/>
      <c r="LY342" s="45"/>
      <c r="LZ342" s="45"/>
      <c r="MA342" s="45"/>
      <c r="MB342" s="45"/>
      <c r="MC342" s="45"/>
      <c r="MD342" s="45"/>
      <c r="ME342" s="45"/>
      <c r="MF342" s="45"/>
      <c r="MG342" s="45"/>
      <c r="MH342" s="45"/>
      <c r="MI342" s="45"/>
      <c r="MJ342" s="45"/>
      <c r="MK342" s="45"/>
      <c r="ML342" s="45"/>
      <c r="MM342" s="45"/>
      <c r="MN342" s="45"/>
      <c r="MO342" s="45"/>
      <c r="MP342" s="45"/>
      <c r="MQ342" s="45"/>
      <c r="MR342" s="45"/>
      <c r="MS342" s="45"/>
      <c r="MT342" s="45"/>
      <c r="MU342" s="45"/>
      <c r="MV342" s="45"/>
      <c r="MW342" s="45"/>
      <c r="MX342" s="45"/>
      <c r="MY342" s="45"/>
      <c r="MZ342" s="45"/>
      <c r="NA342" s="45"/>
      <c r="NB342" s="45"/>
      <c r="NC342" s="45"/>
      <c r="ND342" s="45"/>
      <c r="NE342" s="45"/>
      <c r="NF342" s="45"/>
      <c r="NG342" s="45"/>
      <c r="NH342" s="45"/>
      <c r="NI342" s="45"/>
      <c r="NJ342" s="45"/>
      <c r="NK342" s="45"/>
      <c r="NL342" s="45"/>
      <c r="NM342" s="45"/>
      <c r="NN342" s="45"/>
      <c r="NO342" s="45"/>
      <c r="NP342" s="45"/>
      <c r="NQ342" s="45"/>
      <c r="NR342" s="45"/>
      <c r="NS342" s="45"/>
      <c r="NT342" s="45"/>
      <c r="NU342" s="45"/>
      <c r="NV342" s="45"/>
      <c r="NW342" s="45"/>
      <c r="NX342" s="45"/>
      <c r="NY342" s="45"/>
      <c r="NZ342" s="45"/>
      <c r="OA342" s="45"/>
      <c r="OB342" s="45"/>
      <c r="OC342" s="45"/>
      <c r="OD342" s="45"/>
      <c r="OE342" s="45"/>
      <c r="OF342" s="45"/>
      <c r="OG342" s="45"/>
      <c r="OH342" s="45"/>
      <c r="OI342" s="45"/>
      <c r="OJ342" s="45"/>
      <c r="OK342" s="45"/>
      <c r="OL342" s="45"/>
      <c r="OM342" s="45"/>
      <c r="ON342" s="45"/>
      <c r="OO342" s="45"/>
      <c r="OP342" s="45"/>
      <c r="OQ342" s="45"/>
      <c r="OR342" s="45"/>
      <c r="OS342" s="45"/>
      <c r="OT342" s="45"/>
      <c r="OU342" s="45"/>
      <c r="OV342" s="45"/>
      <c r="OW342" s="45"/>
      <c r="OX342" s="45"/>
      <c r="OY342" s="45"/>
      <c r="OZ342" s="45"/>
      <c r="PA342" s="45"/>
      <c r="PB342" s="45"/>
      <c r="PC342" s="45"/>
      <c r="PD342" s="45"/>
      <c r="PE342" s="45"/>
      <c r="PF342" s="45"/>
      <c r="PG342" s="45"/>
      <c r="PH342" s="45"/>
      <c r="PI342" s="45"/>
      <c r="PJ342" s="45"/>
      <c r="PK342" s="45"/>
      <c r="PL342" s="45"/>
      <c r="PM342" s="45"/>
      <c r="PN342" s="45"/>
      <c r="PO342" s="45"/>
      <c r="PP342" s="45"/>
      <c r="PQ342" s="45"/>
      <c r="PR342" s="45"/>
      <c r="PS342" s="45"/>
      <c r="PT342" s="45"/>
      <c r="PU342" s="45"/>
      <c r="PV342" s="45"/>
      <c r="PW342" s="45"/>
      <c r="PX342" s="45"/>
      <c r="PY342" s="45"/>
      <c r="PZ342" s="45"/>
      <c r="QA342" s="45"/>
      <c r="QB342" s="45"/>
      <c r="QC342" s="45"/>
      <c r="QD342" s="45"/>
      <c r="QE342" s="45"/>
      <c r="QF342" s="45"/>
      <c r="QG342" s="45"/>
      <c r="QH342" s="45"/>
      <c r="QI342" s="45"/>
      <c r="QJ342" s="45"/>
      <c r="QK342" s="45"/>
      <c r="QL342" s="45"/>
      <c r="QM342" s="45"/>
      <c r="QN342" s="45"/>
      <c r="QO342" s="45"/>
      <c r="QP342" s="45"/>
      <c r="QQ342" s="45"/>
      <c r="QR342" s="45"/>
      <c r="QS342" s="45"/>
      <c r="QT342" s="45"/>
      <c r="QU342" s="45"/>
    </row>
    <row r="343" spans="1:463" ht="15" customHeight="1" outlineLevel="1">
      <c r="C343" s="108" t="s">
        <v>570</v>
      </c>
      <c r="D343" s="109"/>
      <c r="E343" s="107" t="s">
        <v>95</v>
      </c>
      <c r="F343" s="109"/>
      <c r="H343" s="4"/>
      <c r="I343" s="110">
        <f t="shared" ref="I343:AV343" si="1133">I341+I342</f>
        <v>0</v>
      </c>
      <c r="J343" s="110">
        <f t="shared" si="1133"/>
        <v>0</v>
      </c>
      <c r="K343" s="110">
        <f t="shared" si="1133"/>
        <v>0</v>
      </c>
      <c r="L343" s="110">
        <f t="shared" si="1133"/>
        <v>0</v>
      </c>
      <c r="M343" s="110">
        <f t="shared" si="1133"/>
        <v>0</v>
      </c>
      <c r="N343" s="110">
        <f t="shared" si="1133"/>
        <v>0</v>
      </c>
      <c r="O343" s="110">
        <f t="shared" si="1133"/>
        <v>0</v>
      </c>
      <c r="P343" s="110">
        <f t="shared" si="1133"/>
        <v>0</v>
      </c>
      <c r="Q343" s="110">
        <f t="shared" si="1133"/>
        <v>0</v>
      </c>
      <c r="R343" s="110">
        <f t="shared" si="1133"/>
        <v>0</v>
      </c>
      <c r="S343" s="110">
        <f t="shared" si="1133"/>
        <v>0</v>
      </c>
      <c r="T343" s="110">
        <f t="shared" si="1133"/>
        <v>0</v>
      </c>
      <c r="U343" s="110">
        <f t="shared" si="1133"/>
        <v>0</v>
      </c>
      <c r="V343" s="110">
        <f t="shared" si="1133"/>
        <v>0</v>
      </c>
      <c r="W343" s="110">
        <f t="shared" si="1133"/>
        <v>0</v>
      </c>
      <c r="X343" s="110">
        <f t="shared" si="1133"/>
        <v>0</v>
      </c>
      <c r="Y343" s="110">
        <f t="shared" si="1133"/>
        <v>0</v>
      </c>
      <c r="Z343" s="110">
        <f t="shared" si="1133"/>
        <v>0</v>
      </c>
      <c r="AA343" s="110">
        <f t="shared" si="1133"/>
        <v>0</v>
      </c>
      <c r="AB343" s="110">
        <f t="shared" si="1133"/>
        <v>0</v>
      </c>
      <c r="AC343" s="110">
        <f t="shared" si="1133"/>
        <v>0</v>
      </c>
      <c r="AD343" s="110">
        <f t="shared" si="1133"/>
        <v>0</v>
      </c>
      <c r="AE343" s="110">
        <f t="shared" si="1133"/>
        <v>0</v>
      </c>
      <c r="AF343" s="110">
        <f t="shared" si="1133"/>
        <v>0</v>
      </c>
      <c r="AG343" s="110">
        <f t="shared" ca="1" si="1133"/>
        <v>126706.95725086637</v>
      </c>
      <c r="AH343" s="110">
        <f t="shared" ca="1" si="1133"/>
        <v>252007.89839524589</v>
      </c>
      <c r="AI343" s="110">
        <f t="shared" ca="1" si="1133"/>
        <v>328334.98912929918</v>
      </c>
      <c r="AJ343" s="110">
        <f t="shared" ca="1" si="1133"/>
        <v>405036.38602990785</v>
      </c>
      <c r="AK343" s="110">
        <f t="shared" ca="1" si="1133"/>
        <v>458146.16072369652</v>
      </c>
      <c r="AL343" s="110">
        <f t="shared" ca="1" si="1133"/>
        <v>496783.90030213137</v>
      </c>
      <c r="AM343" s="110">
        <f t="shared" ca="1" si="1133"/>
        <v>503832.75018373702</v>
      </c>
      <c r="AN343" s="110">
        <f t="shared" ca="1" si="1133"/>
        <v>522381.2174699668</v>
      </c>
      <c r="AO343" s="110">
        <f t="shared" ca="1" si="1133"/>
        <v>560884.79775710031</v>
      </c>
      <c r="AP343" s="110">
        <f t="shared" ca="1" si="1133"/>
        <v>640836.17730176973</v>
      </c>
      <c r="AQ343" s="110">
        <f t="shared" ca="1" si="1133"/>
        <v>750291.67146952951</v>
      </c>
      <c r="AR343" s="110">
        <f t="shared" ca="1" si="1133"/>
        <v>910330.4087518435</v>
      </c>
      <c r="AS343" s="110">
        <f t="shared" ca="1" si="1133"/>
        <v>1038739.3120994215</v>
      </c>
      <c r="AT343" s="110">
        <f t="shared" ca="1" si="1133"/>
        <v>1163485.7075116723</v>
      </c>
      <c r="AU343" s="110">
        <f t="shared" ca="1" si="1133"/>
        <v>1238703.4388265917</v>
      </c>
      <c r="AV343" s="110">
        <f t="shared" ca="1" si="1133"/>
        <v>1311020.2971029552</v>
      </c>
      <c r="AW343" s="110">
        <f t="shared" ref="AW343:DH343" ca="1" si="1134">AW341+AW342</f>
        <v>1359923.9511083409</v>
      </c>
      <c r="AX343" s="110">
        <f t="shared" ca="1" si="1134"/>
        <v>1394016.1978006393</v>
      </c>
      <c r="AY343" s="110">
        <f t="shared" ca="1" si="1134"/>
        <v>1399687.9540191775</v>
      </c>
      <c r="AZ343" s="110">
        <f t="shared" ca="1" si="1134"/>
        <v>1416976.591219808</v>
      </c>
      <c r="BA343" s="110">
        <f t="shared" ca="1" si="1134"/>
        <v>1456462.3618736763</v>
      </c>
      <c r="BB343" s="110">
        <f t="shared" ca="1" si="1134"/>
        <v>1537277.9694692281</v>
      </c>
      <c r="BC343" s="110">
        <f t="shared" ca="1" si="1134"/>
        <v>1647495.7321208734</v>
      </c>
      <c r="BD343" s="110">
        <f t="shared" ca="1" si="1134"/>
        <v>1808253.8740647687</v>
      </c>
      <c r="BE343" s="110">
        <f t="shared" ca="1" si="1134"/>
        <v>1935653.5428109239</v>
      </c>
      <c r="BF343" s="110">
        <f t="shared" ca="1" si="1134"/>
        <v>2059393.0938396207</v>
      </c>
      <c r="BG343" s="110">
        <f t="shared" ca="1" si="1134"/>
        <v>2133829.8612112878</v>
      </c>
      <c r="BH343" s="110">
        <f t="shared" ca="1" si="1134"/>
        <v>2203441.4229274043</v>
      </c>
      <c r="BI343" s="110">
        <f t="shared" ca="1" si="1134"/>
        <v>2249431.823769371</v>
      </c>
      <c r="BJ343" s="110">
        <f t="shared" ca="1" si="1134"/>
        <v>2280418.8005588143</v>
      </c>
      <c r="BK343" s="110">
        <f t="shared" ca="1" si="1134"/>
        <v>2285033.639507906</v>
      </c>
      <c r="BL343" s="110">
        <f t="shared" ca="1" si="1134"/>
        <v>2299055.41614724</v>
      </c>
      <c r="BM343" s="110">
        <f t="shared" ca="1" si="1134"/>
        <v>2337929.6953691165</v>
      </c>
      <c r="BN343" s="110">
        <f t="shared" ca="1" si="1134"/>
        <v>2417821.7851373185</v>
      </c>
      <c r="BO343" s="110">
        <f t="shared" ca="1" si="1134"/>
        <v>2527162.4658405697</v>
      </c>
      <c r="BP343" s="110">
        <f t="shared" ca="1" si="1134"/>
        <v>2686751.9552079183</v>
      </c>
      <c r="BQ343" s="110">
        <f t="shared" ca="1" si="1134"/>
        <v>2812973.2005994343</v>
      </c>
      <c r="BR343" s="110">
        <f t="shared" ca="1" si="1134"/>
        <v>2935535.3814323638</v>
      </c>
      <c r="BS343" s="110">
        <f t="shared" ca="1" si="1134"/>
        <v>3009128.0531179546</v>
      </c>
      <c r="BT343" s="110">
        <f t="shared" ca="1" si="1134"/>
        <v>3075856.1708632144</v>
      </c>
      <c r="BU343" s="110">
        <f t="shared" ca="1" si="1134"/>
        <v>3118751.6971171033</v>
      </c>
      <c r="BV343" s="110">
        <f t="shared" ca="1" si="1134"/>
        <v>3146448.9964901321</v>
      </c>
      <c r="BW343" s="110">
        <f t="shared" ca="1" si="1134"/>
        <v>3150701.5905177002</v>
      </c>
      <c r="BX343" s="110">
        <f t="shared" ca="1" si="1134"/>
        <v>3161440.5074656843</v>
      </c>
      <c r="BY343" s="110">
        <f t="shared" ca="1" si="1134"/>
        <v>3199640.3520858106</v>
      </c>
      <c r="BZ343" s="110">
        <f t="shared" ca="1" si="1134"/>
        <v>3278548.6741773966</v>
      </c>
      <c r="CA343" s="110">
        <f t="shared" ca="1" si="1134"/>
        <v>3387172.4168605562</v>
      </c>
      <c r="CB343" s="110">
        <f t="shared" ca="1" si="1134"/>
        <v>3545538.2980991527</v>
      </c>
      <c r="CC343" s="110">
        <f t="shared" ca="1" si="1134"/>
        <v>3670521.6043253224</v>
      </c>
      <c r="CD343" s="110">
        <f t="shared" ca="1" si="1134"/>
        <v>3792109.1088163005</v>
      </c>
      <c r="CE343" s="110">
        <f t="shared" ca="1" si="1134"/>
        <v>3864790.2738077748</v>
      </c>
      <c r="CF343" s="110">
        <f t="shared" ca="1" si="1134"/>
        <v>3928565.9043489029</v>
      </c>
      <c r="CG343" s="110">
        <f t="shared" ca="1" si="1134"/>
        <v>3968293.8822557428</v>
      </c>
      <c r="CH343" s="110">
        <f t="shared" ca="1" si="1134"/>
        <v>3992625.8882123744</v>
      </c>
      <c r="CI343" s="110">
        <f t="shared" ca="1" si="1134"/>
        <v>3996186.2664065561</v>
      </c>
      <c r="CJ343" s="110">
        <f t="shared" ca="1" si="1134"/>
        <v>4006189.6850389186</v>
      </c>
      <c r="CK343" s="110">
        <f t="shared" ca="1" si="1134"/>
        <v>4043385.773071357</v>
      </c>
      <c r="CL343" s="110">
        <f t="shared" ca="1" si="1134"/>
        <v>4120983.5258161011</v>
      </c>
      <c r="CM343" s="110">
        <f t="shared" ca="1" si="1134"/>
        <v>4228565.1080385586</v>
      </c>
      <c r="CN343" s="110">
        <f t="shared" ca="1" si="1134"/>
        <v>4385385.5615058281</v>
      </c>
      <c r="CO343" s="110">
        <f t="shared" ca="1" si="1134"/>
        <v>4508804.4034961974</v>
      </c>
      <c r="CP343" s="110">
        <f t="shared" ca="1" si="1134"/>
        <v>4628561.7333658189</v>
      </c>
      <c r="CQ343" s="110">
        <f t="shared" ca="1" si="1134"/>
        <v>4699996.7080885861</v>
      </c>
      <c r="CR343" s="110">
        <f t="shared" ca="1" si="1134"/>
        <v>4760483.1823638733</v>
      </c>
      <c r="CS343" s="110">
        <f t="shared" ca="1" si="1134"/>
        <v>4796911.0321666561</v>
      </c>
      <c r="CT343" s="110">
        <f t="shared" ca="1" si="1134"/>
        <v>4817534.1575611066</v>
      </c>
      <c r="CU343" s="110">
        <f t="shared" ca="1" si="1134"/>
        <v>4820179.5022056699</v>
      </c>
      <c r="CV343" s="110">
        <f t="shared" ca="1" si="1134"/>
        <v>4829223.8105215458</v>
      </c>
      <c r="CW343" s="110">
        <f t="shared" ca="1" si="1134"/>
        <v>4865193.6289521959</v>
      </c>
      <c r="CX343" s="110">
        <f t="shared" ca="1" si="1134"/>
        <v>4941701.6509490209</v>
      </c>
      <c r="CY343" s="110">
        <f t="shared" ca="1" si="1134"/>
        <v>5048022.3361499216</v>
      </c>
      <c r="CZ343" s="110">
        <f t="shared" ca="1" si="1134"/>
        <v>5203081.8160415338</v>
      </c>
      <c r="DA343" s="110">
        <f t="shared" ca="1" si="1134"/>
        <v>5324715.7797812186</v>
      </c>
      <c r="DB343" s="110">
        <f t="shared" ca="1" si="1134"/>
        <v>5442684.4183768919</v>
      </c>
      <c r="DC343" s="110">
        <f t="shared" ca="1" si="1134"/>
        <v>5512644.3312971862</v>
      </c>
      <c r="DD343" s="110">
        <f t="shared" ca="1" si="1134"/>
        <v>5569610.421136654</v>
      </c>
      <c r="DE343" s="110">
        <f t="shared" ca="1" si="1134"/>
        <v>5604757.283103398</v>
      </c>
      <c r="DF343" s="110">
        <f t="shared" ca="1" si="1134"/>
        <v>5623967.0848148102</v>
      </c>
      <c r="DG343" s="110">
        <f t="shared" ca="1" si="1134"/>
        <v>5625454.7428512648</v>
      </c>
      <c r="DH343" s="110">
        <f t="shared" ca="1" si="1134"/>
        <v>5633296.3148971712</v>
      </c>
      <c r="DI343" s="110">
        <f t="shared" ref="DI343:FT343" ca="1" si="1135">DI341+DI342</f>
        <v>5667797.1342088599</v>
      </c>
      <c r="DJ343" s="110">
        <f t="shared" ca="1" si="1135"/>
        <v>5743141.6681347983</v>
      </c>
      <c r="DK343" s="110">
        <f t="shared" ca="1" si="1135"/>
        <v>5847962.1428460358</v>
      </c>
      <c r="DL343" s="110">
        <f t="shared" ca="1" si="1135"/>
        <v>6001024.2956109662</v>
      </c>
      <c r="DM343" s="110">
        <f t="shared" ca="1" si="1135"/>
        <v>6120631.9768209523</v>
      </c>
      <c r="DN343" s="110">
        <f t="shared" ca="1" si="1135"/>
        <v>6236568.5541503672</v>
      </c>
      <c r="DO343" s="110">
        <f t="shared" ca="1" si="1135"/>
        <v>6304803.2044422776</v>
      </c>
      <c r="DP343" s="110">
        <f t="shared" ca="1" si="1135"/>
        <v>6357995.9611411365</v>
      </c>
      <c r="DQ343" s="110">
        <f t="shared" ca="1" si="1135"/>
        <v>6391604.4561184365</v>
      </c>
      <c r="DR343" s="110">
        <f t="shared" ca="1" si="1135"/>
        <v>6409345.2984290235</v>
      </c>
      <c r="DS343" s="110">
        <f t="shared" ca="1" si="1135"/>
        <v>6409410.5581072345</v>
      </c>
      <c r="DT343" s="110">
        <f t="shared" ca="1" si="1135"/>
        <v>6415783.5098793972</v>
      </c>
      <c r="DU343" s="110">
        <f t="shared" ca="1" si="1135"/>
        <v>6448550.1191929355</v>
      </c>
      <c r="DV343" s="110">
        <f t="shared" ca="1" si="1135"/>
        <v>6522467.8370327968</v>
      </c>
      <c r="DW343" s="110">
        <f t="shared" ca="1" si="1135"/>
        <v>6625525.9040476875</v>
      </c>
      <c r="DX343" s="110">
        <f t="shared" ca="1" si="1135"/>
        <v>6776331.2403895278</v>
      </c>
      <c r="DY343" s="110">
        <f t="shared" ca="1" si="1135"/>
        <v>6893647.8944068523</v>
      </c>
      <c r="DZ343" s="110">
        <f t="shared" ca="1" si="1135"/>
        <v>7007552.7402370237</v>
      </c>
      <c r="EA343" s="110">
        <f t="shared" ca="1" si="1135"/>
        <v>7073788.2028063061</v>
      </c>
      <c r="EB343" s="110">
        <f t="shared" ca="1" si="1135"/>
        <v>7122930.5395759391</v>
      </c>
      <c r="EC343" s="110">
        <f t="shared" ca="1" si="1135"/>
        <v>7154719.1609681714</v>
      </c>
      <c r="ED343" s="110">
        <f t="shared" ca="1" si="1135"/>
        <v>7170705.796292711</v>
      </c>
      <c r="EE343" s="110">
        <f t="shared" ca="1" si="1135"/>
        <v>7170705.796292711</v>
      </c>
      <c r="EF343" s="110">
        <f t="shared" ca="1" si="1135"/>
        <v>7173673.0793657331</v>
      </c>
      <c r="EG343" s="110">
        <f t="shared" ca="1" si="1135"/>
        <v>7204415.2528155735</v>
      </c>
      <c r="EH343" s="110">
        <f t="shared" ca="1" si="1135"/>
        <v>7276617.6198032573</v>
      </c>
      <c r="EI343" s="110">
        <f t="shared" ca="1" si="1135"/>
        <v>7377625.6173376255</v>
      </c>
      <c r="EJ343" s="110">
        <f t="shared" ca="1" si="1135"/>
        <v>7525888.9075436071</v>
      </c>
      <c r="EK343" s="110">
        <f t="shared" ca="1" si="1135"/>
        <v>7640623.8198446333</v>
      </c>
      <c r="EL343" s="110">
        <f t="shared" ca="1" si="1135"/>
        <v>7751669.3222214906</v>
      </c>
      <c r="EM343" s="110">
        <f t="shared" ca="1" si="1135"/>
        <v>7815605.2679238701</v>
      </c>
      <c r="EN343" s="110">
        <f t="shared" ca="1" si="1135"/>
        <v>7860393.2547508227</v>
      </c>
      <c r="EO343" s="110">
        <f t="shared" ca="1" si="1135"/>
        <v>7890053.6376279108</v>
      </c>
      <c r="EP343" s="110">
        <f t="shared" ca="1" si="1135"/>
        <v>7903973.7271570787</v>
      </c>
      <c r="EQ343" s="110">
        <f t="shared" ca="1" si="1135"/>
        <v>7903973.7271570787</v>
      </c>
      <c r="ER343" s="110">
        <f t="shared" ca="1" si="1135"/>
        <v>7902835.2659248523</v>
      </c>
      <c r="ES343" s="110">
        <f t="shared" ca="1" si="1135"/>
        <v>7931638.1412558816</v>
      </c>
      <c r="ET343" s="110">
        <f t="shared" ca="1" si="1135"/>
        <v>8001808.554044785</v>
      </c>
      <c r="EU343" s="110">
        <f t="shared" ca="1" si="1135"/>
        <v>8100450.4671831401</v>
      </c>
      <c r="EV343" s="110">
        <f t="shared" ca="1" si="1135"/>
        <v>8245857.8257410675</v>
      </c>
      <c r="EW343" s="110">
        <f t="shared" ca="1" si="1135"/>
        <v>8245857.8257410675</v>
      </c>
      <c r="EX343" s="110">
        <f t="shared" ca="1" si="1135"/>
        <v>8236622.8592510158</v>
      </c>
      <c r="EY343" s="110">
        <f t="shared" ca="1" si="1135"/>
        <v>8223685.4647841118</v>
      </c>
      <c r="EZ343" s="110">
        <f t="shared" ca="1" si="1135"/>
        <v>8163923.6512995055</v>
      </c>
      <c r="FA343" s="110">
        <f t="shared" ca="1" si="1135"/>
        <v>8082954.9773279466</v>
      </c>
      <c r="FB343" s="110">
        <f t="shared" ca="1" si="1135"/>
        <v>7989080.331935877</v>
      </c>
      <c r="FC343" s="110">
        <f t="shared" ca="1" si="1135"/>
        <v>7879522.8500553863</v>
      </c>
      <c r="FD343" s="110">
        <f t="shared" ca="1" si="1135"/>
        <v>7752404.4305305174</v>
      </c>
      <c r="FE343" s="110">
        <f t="shared" ca="1" si="1135"/>
        <v>7631445.6430286039</v>
      </c>
      <c r="FF343" s="110">
        <f t="shared" ca="1" si="1135"/>
        <v>7537233.906011451</v>
      </c>
      <c r="FG343" s="110">
        <f t="shared" ca="1" si="1135"/>
        <v>7483955.9790627398</v>
      </c>
      <c r="FH343" s="110">
        <f t="shared" ca="1" si="1135"/>
        <v>7479952.8078097114</v>
      </c>
      <c r="FI343" s="110">
        <f t="shared" ca="1" si="1135"/>
        <v>7479952.8078097114</v>
      </c>
      <c r="FJ343" s="110">
        <f t="shared" ca="1" si="1135"/>
        <v>7467464.6357289553</v>
      </c>
      <c r="FK343" s="110">
        <f t="shared" ca="1" si="1135"/>
        <v>7451258.0639288519</v>
      </c>
      <c r="FL343" s="110">
        <f t="shared" ca="1" si="1135"/>
        <v>7388504.5052543525</v>
      </c>
      <c r="FM343" s="110">
        <f t="shared" ca="1" si="1135"/>
        <v>7303542.008672432</v>
      </c>
      <c r="FN343" s="110">
        <f t="shared" ca="1" si="1135"/>
        <v>7206829.2255263934</v>
      </c>
      <c r="FO343" s="110">
        <f t="shared" ca="1" si="1135"/>
        <v>7094486.5322482176</v>
      </c>
      <c r="FP343" s="110">
        <f t="shared" ca="1" si="1135"/>
        <v>6964611.8771985676</v>
      </c>
      <c r="FQ343" s="110">
        <f t="shared" ca="1" si="1135"/>
        <v>6840843.4381667385</v>
      </c>
      <c r="FR343" s="110">
        <f t="shared" ca="1" si="1135"/>
        <v>6744301.9109659493</v>
      </c>
      <c r="FS343" s="110">
        <f t="shared" ca="1" si="1135"/>
        <v>6688261.4163081134</v>
      </c>
      <c r="FT343" s="110">
        <f t="shared" ca="1" si="1135"/>
        <v>6677578.6266165823</v>
      </c>
      <c r="FU343" s="110">
        <f t="shared" ref="FU343:IF343" ca="1" si="1136">FU341+FU342</f>
        <v>6677578.6266165823</v>
      </c>
      <c r="FV343" s="110">
        <f t="shared" ca="1" si="1136"/>
        <v>6661449.5124340346</v>
      </c>
      <c r="FW343" s="110">
        <f t="shared" ca="1" si="1136"/>
        <v>6641853.4225271996</v>
      </c>
      <c r="FX343" s="110">
        <f t="shared" ca="1" si="1136"/>
        <v>6575709.0978947189</v>
      </c>
      <c r="FY343" s="110">
        <f t="shared" ca="1" si="1136"/>
        <v>6487522.3168742126</v>
      </c>
      <c r="FZ343" s="110">
        <f t="shared" ca="1" si="1136"/>
        <v>6387562.6033585705</v>
      </c>
      <c r="GA343" s="110">
        <f t="shared" ca="1" si="1136"/>
        <v>6272021.0442410158</v>
      </c>
      <c r="GB343" s="110">
        <f t="shared" ca="1" si="1136"/>
        <v>6138971.3483597031</v>
      </c>
      <c r="GC343" s="110">
        <f t="shared" ca="1" si="1136"/>
        <v>6011971.8706273017</v>
      </c>
      <c r="GD343" s="110">
        <f t="shared" ca="1" si="1136"/>
        <v>5912678.3767671594</v>
      </c>
      <c r="GE343" s="110">
        <f t="shared" ca="1" si="1136"/>
        <v>5853453.6947690519</v>
      </c>
      <c r="GF343" s="110">
        <f t="shared" ca="1" si="1136"/>
        <v>5835248.1497694412</v>
      </c>
      <c r="GG343" s="110">
        <f t="shared" ca="1" si="1136"/>
        <v>5835248.1497694412</v>
      </c>
      <c r="GH343" s="110">
        <f t="shared" ca="1" si="1136"/>
        <v>5815050.3203052701</v>
      </c>
      <c r="GI343" s="110">
        <f t="shared" ca="1" si="1136"/>
        <v>5791091.9442334305</v>
      </c>
      <c r="GJ343" s="110">
        <f t="shared" ca="1" si="1136"/>
        <v>5721117.0913208108</v>
      </c>
      <c r="GK343" s="110">
        <f t="shared" ca="1" si="1136"/>
        <v>5629260.4451245936</v>
      </c>
      <c r="GL343" s="110">
        <f t="shared" ca="1" si="1136"/>
        <v>5525603.5374756083</v>
      </c>
      <c r="GM343" s="110">
        <f t="shared" ca="1" si="1136"/>
        <v>5406407.6144043012</v>
      </c>
      <c r="GN343" s="110">
        <f t="shared" ca="1" si="1136"/>
        <v>5270080.7574150646</v>
      </c>
      <c r="GO343" s="110">
        <f t="shared" ca="1" si="1136"/>
        <v>5139386.2413318856</v>
      </c>
      <c r="GP343" s="110">
        <f t="shared" ca="1" si="1136"/>
        <v>5036875.6510669068</v>
      </c>
      <c r="GQ343" s="110">
        <f t="shared" ca="1" si="1136"/>
        <v>4974001.7735303706</v>
      </c>
      <c r="GR343" s="110">
        <f t="shared" ca="1" si="1136"/>
        <v>4947342.252504983</v>
      </c>
      <c r="GS343" s="110">
        <f t="shared" ca="1" si="1136"/>
        <v>4947342.252504983</v>
      </c>
      <c r="GT343" s="110">
        <f t="shared" ca="1" si="1136"/>
        <v>4922603.2614664463</v>
      </c>
      <c r="GU343" s="110">
        <f t="shared" ca="1" si="1136"/>
        <v>4894076.7738936096</v>
      </c>
      <c r="GV343" s="110">
        <f t="shared" ca="1" si="1136"/>
        <v>4819786.1627167519</v>
      </c>
      <c r="GW343" s="110">
        <f t="shared" ca="1" si="1136"/>
        <v>4723768.203899716</v>
      </c>
      <c r="GX343" s="110">
        <f t="shared" ca="1" si="1136"/>
        <v>4615917.5498404214</v>
      </c>
      <c r="GY343" s="110">
        <f t="shared" ca="1" si="1136"/>
        <v>4492565.0573721714</v>
      </c>
      <c r="GZ343" s="110">
        <f t="shared" ca="1" si="1136"/>
        <v>4352951.3071089452</v>
      </c>
      <c r="HA343" s="110">
        <f t="shared" ca="1" si="1136"/>
        <v>4218050.1831533052</v>
      </c>
      <c r="HB343" s="110">
        <f t="shared" ca="1" si="1136"/>
        <v>4111809.4088323363</v>
      </c>
      <c r="HC343" s="110">
        <f t="shared" ca="1" si="1136"/>
        <v>4044772.8867797256</v>
      </c>
      <c r="HD343" s="110">
        <f t="shared" ca="1" si="1136"/>
        <v>4008629.8359798496</v>
      </c>
      <c r="HE343" s="110">
        <f t="shared" ca="1" si="1136"/>
        <v>4008629.8359798496</v>
      </c>
      <c r="HF343" s="110">
        <f t="shared" ca="1" si="1136"/>
        <v>3978827.3654864351</v>
      </c>
      <c r="HG343" s="110">
        <f t="shared" ca="1" si="1136"/>
        <v>3945205.9348798795</v>
      </c>
      <c r="HH343" s="110">
        <f t="shared" ca="1" si="1136"/>
        <v>3866063.5685874866</v>
      </c>
      <c r="HI343" s="110">
        <f t="shared" ca="1" si="1136"/>
        <v>3765341.6327102669</v>
      </c>
      <c r="HJ343" s="110">
        <f t="shared" ca="1" si="1136"/>
        <v>3652748.989699834</v>
      </c>
      <c r="HK343" s="110">
        <f t="shared" ca="1" si="1136"/>
        <v>3524685.5612926721</v>
      </c>
      <c r="HL343" s="110">
        <f t="shared" ca="1" si="1136"/>
        <v>3381224.1106842798</v>
      </c>
      <c r="HM343" s="110">
        <f t="shared" ca="1" si="1136"/>
        <v>3241808.9659180264</v>
      </c>
      <c r="HN343" s="110">
        <f t="shared" ca="1" si="1136"/>
        <v>3131271.3497097194</v>
      </c>
      <c r="HO343" s="110">
        <f t="shared" ca="1" si="1136"/>
        <v>3059504.6275692615</v>
      </c>
      <c r="HP343" s="110">
        <f t="shared" ca="1" si="1136"/>
        <v>3014196.7443240937</v>
      </c>
      <c r="HQ343" s="110">
        <f t="shared" ca="1" si="1136"/>
        <v>3012738.6657019719</v>
      </c>
      <c r="HR343" s="110">
        <f t="shared" ca="1" si="1136"/>
        <v>2977294.6959670722</v>
      </c>
      <c r="HS343" s="110">
        <f t="shared" ca="1" si="1136"/>
        <v>2938269.2423221739</v>
      </c>
      <c r="HT343" s="110">
        <f t="shared" ca="1" si="1136"/>
        <v>2853682.4136899388</v>
      </c>
      <c r="HU343" s="110">
        <f t="shared" ca="1" si="1136"/>
        <v>2747656.6184111629</v>
      </c>
      <c r="HV343" s="110">
        <f t="shared" ca="1" si="1136"/>
        <v>2629715.9948873459</v>
      </c>
      <c r="HW343" s="110">
        <f t="shared" ca="1" si="1136"/>
        <v>2496328.9856755892</v>
      </c>
      <c r="HX343" s="110">
        <f t="shared" ca="1" si="1136"/>
        <v>2348400.2977425791</v>
      </c>
      <c r="HY343" s="110">
        <f t="shared" ca="1" si="1136"/>
        <v>2204405.2995703439</v>
      </c>
      <c r="HZ343" s="110">
        <f t="shared" ca="1" si="1136"/>
        <v>2088944.3180064696</v>
      </c>
      <c r="IA343" s="110">
        <f t="shared" ca="1" si="1136"/>
        <v>2011819.377903166</v>
      </c>
      <c r="IB343" s="110">
        <f t="shared" ca="1" si="1136"/>
        <v>1960812.2353877928</v>
      </c>
      <c r="IC343" s="110">
        <f t="shared" ca="1" si="1136"/>
        <v>1953168.4014269656</v>
      </c>
      <c r="ID343" s="110">
        <f t="shared" ca="1" si="1136"/>
        <v>1911442.6700123937</v>
      </c>
      <c r="IE343" s="110">
        <f t="shared" ca="1" si="1136"/>
        <v>1865819.3850700809</v>
      </c>
      <c r="IF343" s="110">
        <f t="shared" ca="1" si="1136"/>
        <v>1775132.0085446148</v>
      </c>
      <c r="IG343" s="110">
        <f t="shared" ref="IG343:KP343" ca="1" si="1137">IG341+IG342</f>
        <v>1663138.5211472767</v>
      </c>
      <c r="IH343" s="110">
        <f t="shared" ca="1" si="1137"/>
        <v>1539179.3790149153</v>
      </c>
      <c r="II343" s="110">
        <f t="shared" ca="1" si="1137"/>
        <v>1399852.2988770332</v>
      </c>
      <c r="IJ343" s="110">
        <f t="shared" ca="1" si="1137"/>
        <v>1246771.1770999434</v>
      </c>
      <c r="IK343" s="110">
        <f t="shared" ca="1" si="1137"/>
        <v>1097570.6975383125</v>
      </c>
      <c r="IL343" s="110">
        <f t="shared" ca="1" si="1137"/>
        <v>976557.71416856477</v>
      </c>
      <c r="IM343" s="110">
        <f t="shared" ca="1" si="1137"/>
        <v>893443.76077092555</v>
      </c>
      <c r="IN343" s="110">
        <f t="shared" ca="1" si="1137"/>
        <v>836286.16254612489</v>
      </c>
      <c r="IO343" s="110">
        <f t="shared" ca="1" si="1137"/>
        <v>822004.44858948782</v>
      </c>
      <c r="IP343" s="110">
        <f t="shared" ca="1" si="1137"/>
        <v>773870.60714364948</v>
      </c>
      <c r="IQ343" s="110">
        <f t="shared" ca="1" si="1137"/>
        <v>742175.0070023567</v>
      </c>
      <c r="IR343" s="110">
        <f t="shared" ca="1" si="1137"/>
        <v>665655.1299044881</v>
      </c>
      <c r="IS343" s="110">
        <f t="shared" ca="1" si="1137"/>
        <v>567935.09840259305</v>
      </c>
      <c r="IT343" s="110">
        <f t="shared" ca="1" si="1137"/>
        <v>458972.22175819217</v>
      </c>
      <c r="IU343" s="110">
        <f t="shared" ca="1" si="1137"/>
        <v>335423.45294692001</v>
      </c>
      <c r="IV343" s="110">
        <f t="shared" ca="1" si="1137"/>
        <v>198204.85537195823</v>
      </c>
      <c r="IW343" s="110">
        <f t="shared" ca="1" si="1137"/>
        <v>65462.940618019667</v>
      </c>
      <c r="IX343" s="110">
        <f t="shared" ca="1" si="1137"/>
        <v>0</v>
      </c>
      <c r="IY343" s="110">
        <f t="shared" ca="1" si="1137"/>
        <v>0</v>
      </c>
      <c r="IZ343" s="110">
        <f t="shared" ca="1" si="1137"/>
        <v>1191.4622614066648</v>
      </c>
      <c r="JA343" s="110">
        <f t="shared" ca="1" si="1137"/>
        <v>1191.4622614066648</v>
      </c>
      <c r="JB343" s="110">
        <f t="shared" ca="1" si="1137"/>
        <v>0</v>
      </c>
      <c r="JC343" s="110">
        <f t="shared" ca="1" si="1137"/>
        <v>0</v>
      </c>
      <c r="JD343" s="110">
        <f t="shared" ca="1" si="1137"/>
        <v>0</v>
      </c>
      <c r="JE343" s="110">
        <f t="shared" ca="1" si="1137"/>
        <v>0</v>
      </c>
      <c r="JF343" s="110">
        <f t="shared" ca="1" si="1137"/>
        <v>0</v>
      </c>
      <c r="JG343" s="110">
        <f t="shared" ca="1" si="1137"/>
        <v>0</v>
      </c>
      <c r="JH343" s="110">
        <f t="shared" ca="1" si="1137"/>
        <v>0</v>
      </c>
      <c r="JI343" s="110">
        <f t="shared" ca="1" si="1137"/>
        <v>0</v>
      </c>
      <c r="JJ343" s="110">
        <f t="shared" ca="1" si="1137"/>
        <v>0</v>
      </c>
      <c r="JK343" s="110">
        <f t="shared" ca="1" si="1137"/>
        <v>0</v>
      </c>
      <c r="JL343" s="110">
        <f t="shared" ca="1" si="1137"/>
        <v>0</v>
      </c>
      <c r="JM343" s="110">
        <f t="shared" ca="1" si="1137"/>
        <v>0</v>
      </c>
      <c r="JN343" s="110">
        <f t="shared" ca="1" si="1137"/>
        <v>0</v>
      </c>
      <c r="JO343" s="110">
        <f t="shared" ca="1" si="1137"/>
        <v>0</v>
      </c>
      <c r="JP343" s="110">
        <f t="shared" ca="1" si="1137"/>
        <v>0</v>
      </c>
      <c r="JQ343" s="110">
        <f t="shared" ca="1" si="1137"/>
        <v>0</v>
      </c>
      <c r="JR343" s="110">
        <f t="shared" ca="1" si="1137"/>
        <v>0</v>
      </c>
      <c r="JS343" s="110">
        <f t="shared" ca="1" si="1137"/>
        <v>0</v>
      </c>
      <c r="JT343" s="110">
        <f t="shared" ca="1" si="1137"/>
        <v>0</v>
      </c>
      <c r="JU343" s="110">
        <f t="shared" ca="1" si="1137"/>
        <v>0</v>
      </c>
      <c r="JV343" s="110">
        <f t="shared" ca="1" si="1137"/>
        <v>0</v>
      </c>
      <c r="JW343" s="110">
        <f t="shared" ca="1" si="1137"/>
        <v>0</v>
      </c>
      <c r="JX343" s="110">
        <f t="shared" ca="1" si="1137"/>
        <v>0</v>
      </c>
      <c r="JY343" s="110">
        <f t="shared" ca="1" si="1137"/>
        <v>0</v>
      </c>
      <c r="JZ343" s="110">
        <f t="shared" ca="1" si="1137"/>
        <v>0</v>
      </c>
      <c r="KA343" s="110">
        <f t="shared" ca="1" si="1137"/>
        <v>0</v>
      </c>
      <c r="KB343" s="110">
        <f t="shared" ca="1" si="1137"/>
        <v>0</v>
      </c>
      <c r="KC343" s="110">
        <f t="shared" ca="1" si="1137"/>
        <v>0</v>
      </c>
      <c r="KD343" s="110">
        <f t="shared" ca="1" si="1137"/>
        <v>0</v>
      </c>
      <c r="KE343" s="110">
        <f t="shared" ca="1" si="1137"/>
        <v>0</v>
      </c>
      <c r="KF343" s="110">
        <f t="shared" ca="1" si="1137"/>
        <v>0</v>
      </c>
      <c r="KG343" s="110">
        <f t="shared" ca="1" si="1137"/>
        <v>0</v>
      </c>
      <c r="KH343" s="110">
        <f t="shared" ca="1" si="1137"/>
        <v>0</v>
      </c>
      <c r="KI343" s="110">
        <f t="shared" ca="1" si="1137"/>
        <v>0</v>
      </c>
      <c r="KJ343" s="110">
        <f t="shared" ca="1" si="1137"/>
        <v>0</v>
      </c>
      <c r="KK343" s="110">
        <f t="shared" ca="1" si="1137"/>
        <v>0</v>
      </c>
      <c r="KL343" s="110">
        <f t="shared" ca="1" si="1137"/>
        <v>0</v>
      </c>
      <c r="KM343" s="110">
        <f t="shared" ca="1" si="1137"/>
        <v>0</v>
      </c>
      <c r="KN343" s="110">
        <f t="shared" ca="1" si="1137"/>
        <v>0</v>
      </c>
      <c r="KO343" s="110">
        <f t="shared" ca="1" si="1137"/>
        <v>0</v>
      </c>
      <c r="KP343" s="110">
        <f t="shared" ca="1" si="1137"/>
        <v>0</v>
      </c>
      <c r="KQ343" s="110">
        <f t="shared" ref="KQ343:LT343" ca="1" si="1138">KQ341+KQ342</f>
        <v>0</v>
      </c>
      <c r="KR343" s="110">
        <f t="shared" ca="1" si="1138"/>
        <v>0</v>
      </c>
      <c r="KS343" s="110">
        <f t="shared" ca="1" si="1138"/>
        <v>0</v>
      </c>
      <c r="KT343" s="110">
        <f t="shared" ca="1" si="1138"/>
        <v>0</v>
      </c>
      <c r="KU343" s="110">
        <f t="shared" ca="1" si="1138"/>
        <v>0</v>
      </c>
      <c r="KV343" s="110">
        <f t="shared" ca="1" si="1138"/>
        <v>9268.833999852086</v>
      </c>
      <c r="KW343" s="110">
        <f t="shared" ca="1" si="1138"/>
        <v>9268.833999852086</v>
      </c>
      <c r="KX343" s="110">
        <f t="shared" ca="1" si="1138"/>
        <v>0</v>
      </c>
      <c r="KY343" s="110">
        <f t="shared" ca="1" si="1138"/>
        <v>0</v>
      </c>
      <c r="KZ343" s="110">
        <f t="shared" ca="1" si="1138"/>
        <v>0</v>
      </c>
      <c r="LA343" s="110">
        <f t="shared" ca="1" si="1138"/>
        <v>0</v>
      </c>
      <c r="LB343" s="110">
        <f t="shared" ca="1" si="1138"/>
        <v>0</v>
      </c>
      <c r="LC343" s="110">
        <f t="shared" ca="1" si="1138"/>
        <v>0</v>
      </c>
      <c r="LD343" s="110">
        <f t="shared" ca="1" si="1138"/>
        <v>0</v>
      </c>
      <c r="LE343" s="110">
        <f t="shared" ca="1" si="1138"/>
        <v>0</v>
      </c>
      <c r="LF343" s="110">
        <f t="shared" ca="1" si="1138"/>
        <v>0</v>
      </c>
      <c r="LG343" s="110">
        <f t="shared" ca="1" si="1138"/>
        <v>0</v>
      </c>
      <c r="LH343" s="110">
        <f t="shared" ca="1" si="1138"/>
        <v>10181.929684488012</v>
      </c>
      <c r="LI343" s="110">
        <f t="shared" ca="1" si="1138"/>
        <v>10181.929684488012</v>
      </c>
      <c r="LJ343" s="110">
        <f t="shared" ca="1" si="1138"/>
        <v>0</v>
      </c>
      <c r="LK343" s="110">
        <f t="shared" ca="1" si="1138"/>
        <v>0</v>
      </c>
      <c r="LL343" s="110">
        <f t="shared" ca="1" si="1138"/>
        <v>0</v>
      </c>
      <c r="LM343" s="110">
        <f t="shared" ca="1" si="1138"/>
        <v>0</v>
      </c>
      <c r="LN343" s="110">
        <f t="shared" ca="1" si="1138"/>
        <v>0</v>
      </c>
      <c r="LO343" s="110">
        <f t="shared" ca="1" si="1138"/>
        <v>0</v>
      </c>
      <c r="LP343" s="110">
        <f t="shared" ca="1" si="1138"/>
        <v>0</v>
      </c>
      <c r="LQ343" s="110">
        <f t="shared" ca="1" si="1138"/>
        <v>0</v>
      </c>
      <c r="LR343" s="110">
        <f t="shared" ca="1" si="1138"/>
        <v>0</v>
      </c>
      <c r="LS343" s="110">
        <f t="shared" ca="1" si="1138"/>
        <v>0</v>
      </c>
      <c r="LT343" s="110">
        <f t="shared" ca="1" si="1138"/>
        <v>1083729.2082270638</v>
      </c>
      <c r="LU343" s="110"/>
      <c r="LV343" s="110"/>
      <c r="LW343" s="110"/>
      <c r="LX343" s="110"/>
      <c r="LY343" s="110"/>
      <c r="LZ343" s="110"/>
      <c r="MA343" s="110"/>
      <c r="MB343" s="110"/>
      <c r="MC343" s="110"/>
      <c r="MD343" s="110"/>
      <c r="ME343" s="110"/>
      <c r="MF343" s="110"/>
      <c r="MG343" s="110"/>
      <c r="MH343" s="110"/>
      <c r="MI343" s="110"/>
      <c r="MJ343" s="110"/>
      <c r="MK343" s="110"/>
      <c r="ML343" s="110"/>
      <c r="MM343" s="110"/>
      <c r="MN343" s="110"/>
      <c r="MO343" s="110"/>
      <c r="MP343" s="110"/>
      <c r="MQ343" s="110"/>
      <c r="MR343" s="110"/>
      <c r="MS343" s="110"/>
      <c r="MT343" s="110"/>
      <c r="MU343" s="110"/>
      <c r="MV343" s="110"/>
      <c r="MW343" s="110"/>
      <c r="MX343" s="110"/>
      <c r="MY343" s="110"/>
      <c r="MZ343" s="110"/>
      <c r="NA343" s="110"/>
      <c r="NB343" s="110"/>
      <c r="NC343" s="110"/>
      <c r="ND343" s="110"/>
      <c r="NE343" s="110"/>
      <c r="NF343" s="110"/>
      <c r="NG343" s="110"/>
      <c r="NH343" s="110"/>
      <c r="NI343" s="110"/>
      <c r="NJ343" s="110"/>
      <c r="NK343" s="110"/>
      <c r="NL343" s="110"/>
      <c r="NM343" s="110"/>
      <c r="NN343" s="110"/>
      <c r="NO343" s="110"/>
      <c r="NP343" s="110"/>
      <c r="NQ343" s="110"/>
      <c r="NR343" s="110"/>
      <c r="NS343" s="110"/>
      <c r="NT343" s="110"/>
      <c r="NU343" s="110"/>
      <c r="NV343" s="110"/>
      <c r="NW343" s="110"/>
      <c r="NX343" s="110"/>
      <c r="NY343" s="110"/>
      <c r="NZ343" s="110"/>
      <c r="OA343" s="110"/>
      <c r="OB343" s="110"/>
      <c r="OC343" s="110"/>
      <c r="OD343" s="110"/>
      <c r="OE343" s="110"/>
      <c r="OF343" s="110"/>
      <c r="OG343" s="110"/>
      <c r="OH343" s="110"/>
      <c r="OI343" s="110"/>
      <c r="OJ343" s="110"/>
      <c r="OK343" s="110"/>
      <c r="OL343" s="110"/>
      <c r="OM343" s="110"/>
      <c r="ON343" s="110"/>
      <c r="OO343" s="110"/>
      <c r="OP343" s="110"/>
      <c r="OQ343" s="110"/>
      <c r="OR343" s="110"/>
      <c r="OS343" s="110"/>
      <c r="OT343" s="110"/>
      <c r="OU343" s="110"/>
      <c r="OV343" s="110"/>
      <c r="OW343" s="110"/>
      <c r="OX343" s="110"/>
      <c r="OY343" s="110"/>
      <c r="OZ343" s="110"/>
      <c r="PA343" s="110"/>
      <c r="PB343" s="110"/>
      <c r="PC343" s="110"/>
      <c r="PD343" s="110"/>
      <c r="PE343" s="110"/>
      <c r="PF343" s="110"/>
      <c r="PG343" s="110"/>
      <c r="PH343" s="110"/>
      <c r="PI343" s="110"/>
      <c r="PJ343" s="110"/>
      <c r="PK343" s="110"/>
      <c r="PL343" s="110"/>
      <c r="PM343" s="110"/>
      <c r="PN343" s="110"/>
      <c r="PO343" s="110"/>
      <c r="PP343" s="110"/>
      <c r="PQ343" s="110"/>
      <c r="PR343" s="110"/>
      <c r="PS343" s="110"/>
      <c r="PT343" s="110"/>
      <c r="PU343" s="110"/>
      <c r="PV343" s="110"/>
      <c r="PW343" s="110"/>
      <c r="PX343" s="110"/>
      <c r="PY343" s="110"/>
      <c r="PZ343" s="110"/>
      <c r="QA343" s="110"/>
      <c r="QB343" s="110"/>
      <c r="QC343" s="110"/>
      <c r="QD343" s="110"/>
      <c r="QE343" s="110"/>
      <c r="QF343" s="110"/>
      <c r="QG343" s="110"/>
      <c r="QH343" s="110"/>
      <c r="QI343" s="110"/>
      <c r="QJ343" s="110"/>
      <c r="QK343" s="110"/>
      <c r="QL343" s="110"/>
      <c r="QM343" s="110"/>
      <c r="QN343" s="110"/>
      <c r="QO343" s="110"/>
      <c r="QP343" s="110"/>
      <c r="QQ343" s="110"/>
      <c r="QR343" s="110"/>
      <c r="QS343" s="110"/>
      <c r="QT343" s="110"/>
      <c r="QU343" s="110"/>
    </row>
    <row r="344" spans="1:463" ht="15" customHeight="1" outlineLevel="1">
      <c r="C344" s="97" t="s">
        <v>571</v>
      </c>
      <c r="D344" s="37"/>
      <c r="E344" s="43" t="s">
        <v>95</v>
      </c>
      <c r="F344" s="37"/>
      <c r="G344" s="37"/>
      <c r="H344" s="73">
        <f ca="1">SUM(I344:QJ344)</f>
        <v>-8337238.4063932821</v>
      </c>
      <c r="I344" s="38">
        <f t="shared" ref="I344:AV344" si="1139">IF(AND(I343&gt;0, I329&gt;0), MIN(I343,I329)*-1, 0)</f>
        <v>0</v>
      </c>
      <c r="J344" s="38">
        <f t="shared" si="1139"/>
        <v>0</v>
      </c>
      <c r="K344" s="38">
        <f t="shared" si="1139"/>
        <v>0</v>
      </c>
      <c r="L344" s="38">
        <f t="shared" si="1139"/>
        <v>0</v>
      </c>
      <c r="M344" s="38">
        <f t="shared" si="1139"/>
        <v>0</v>
      </c>
      <c r="N344" s="38">
        <f t="shared" si="1139"/>
        <v>0</v>
      </c>
      <c r="O344" s="38">
        <f t="shared" si="1139"/>
        <v>0</v>
      </c>
      <c r="P344" s="38">
        <f t="shared" si="1139"/>
        <v>0</v>
      </c>
      <c r="Q344" s="38">
        <f t="shared" si="1139"/>
        <v>0</v>
      </c>
      <c r="R344" s="38">
        <f t="shared" si="1139"/>
        <v>0</v>
      </c>
      <c r="S344" s="38">
        <f t="shared" si="1139"/>
        <v>0</v>
      </c>
      <c r="T344" s="38">
        <f t="shared" si="1139"/>
        <v>0</v>
      </c>
      <c r="U344" s="38">
        <f t="shared" si="1139"/>
        <v>0</v>
      </c>
      <c r="V344" s="38">
        <f t="shared" si="1139"/>
        <v>0</v>
      </c>
      <c r="W344" s="38">
        <f t="shared" si="1139"/>
        <v>0</v>
      </c>
      <c r="X344" s="38">
        <f t="shared" si="1139"/>
        <v>0</v>
      </c>
      <c r="Y344" s="38">
        <f t="shared" si="1139"/>
        <v>0</v>
      </c>
      <c r="Z344" s="38">
        <f t="shared" si="1139"/>
        <v>0</v>
      </c>
      <c r="AA344" s="38">
        <f t="shared" si="1139"/>
        <v>0</v>
      </c>
      <c r="AB344" s="38">
        <f t="shared" si="1139"/>
        <v>0</v>
      </c>
      <c r="AC344" s="38">
        <f t="shared" si="1139"/>
        <v>0</v>
      </c>
      <c r="AD344" s="38">
        <f t="shared" si="1139"/>
        <v>0</v>
      </c>
      <c r="AE344" s="38">
        <f t="shared" si="1139"/>
        <v>0</v>
      </c>
      <c r="AF344" s="38">
        <f t="shared" si="1139"/>
        <v>0</v>
      </c>
      <c r="AG344" s="38">
        <f t="shared" ca="1" si="1139"/>
        <v>0</v>
      </c>
      <c r="AH344" s="38">
        <f t="shared" ca="1" si="1139"/>
        <v>0</v>
      </c>
      <c r="AI344" s="38">
        <f t="shared" ca="1" si="1139"/>
        <v>0</v>
      </c>
      <c r="AJ344" s="38">
        <f t="shared" ca="1" si="1139"/>
        <v>0</v>
      </c>
      <c r="AK344" s="38">
        <f t="shared" ca="1" si="1139"/>
        <v>0</v>
      </c>
      <c r="AL344" s="38">
        <f t="shared" ca="1" si="1139"/>
        <v>0</v>
      </c>
      <c r="AM344" s="38">
        <f t="shared" ca="1" si="1139"/>
        <v>0</v>
      </c>
      <c r="AN344" s="38">
        <f t="shared" ca="1" si="1139"/>
        <v>0</v>
      </c>
      <c r="AO344" s="38">
        <f t="shared" ca="1" si="1139"/>
        <v>0</v>
      </c>
      <c r="AP344" s="38">
        <f t="shared" ca="1" si="1139"/>
        <v>0</v>
      </c>
      <c r="AQ344" s="38">
        <f t="shared" ca="1" si="1139"/>
        <v>0</v>
      </c>
      <c r="AR344" s="38">
        <f t="shared" ca="1" si="1139"/>
        <v>0</v>
      </c>
      <c r="AS344" s="38">
        <f t="shared" ca="1" si="1139"/>
        <v>0</v>
      </c>
      <c r="AT344" s="38">
        <f t="shared" ca="1" si="1139"/>
        <v>0</v>
      </c>
      <c r="AU344" s="38">
        <f t="shared" ca="1" si="1139"/>
        <v>0</v>
      </c>
      <c r="AV344" s="38">
        <f t="shared" ca="1" si="1139"/>
        <v>0</v>
      </c>
      <c r="AW344" s="38">
        <f t="shared" ref="AW344:DH344" ca="1" si="1140">IF(AND(AW343&gt;0, AW329&gt;0), MIN(AW343,AW329)*-1, 0)</f>
        <v>0</v>
      </c>
      <c r="AX344" s="38">
        <f t="shared" ca="1" si="1140"/>
        <v>0</v>
      </c>
      <c r="AY344" s="38">
        <f t="shared" ca="1" si="1140"/>
        <v>0</v>
      </c>
      <c r="AZ344" s="38">
        <f t="shared" ca="1" si="1140"/>
        <v>0</v>
      </c>
      <c r="BA344" s="38">
        <f t="shared" ca="1" si="1140"/>
        <v>0</v>
      </c>
      <c r="BB344" s="38">
        <f t="shared" ca="1" si="1140"/>
        <v>0</v>
      </c>
      <c r="BC344" s="38">
        <f t="shared" ca="1" si="1140"/>
        <v>0</v>
      </c>
      <c r="BD344" s="38">
        <f t="shared" ca="1" si="1140"/>
        <v>0</v>
      </c>
      <c r="BE344" s="38">
        <f t="shared" ca="1" si="1140"/>
        <v>0</v>
      </c>
      <c r="BF344" s="38">
        <f t="shared" ca="1" si="1140"/>
        <v>0</v>
      </c>
      <c r="BG344" s="38">
        <f t="shared" ca="1" si="1140"/>
        <v>0</v>
      </c>
      <c r="BH344" s="38">
        <f t="shared" ca="1" si="1140"/>
        <v>0</v>
      </c>
      <c r="BI344" s="38">
        <f t="shared" ca="1" si="1140"/>
        <v>0</v>
      </c>
      <c r="BJ344" s="38">
        <f t="shared" ca="1" si="1140"/>
        <v>0</v>
      </c>
      <c r="BK344" s="38">
        <f t="shared" ca="1" si="1140"/>
        <v>0</v>
      </c>
      <c r="BL344" s="38">
        <f t="shared" ca="1" si="1140"/>
        <v>0</v>
      </c>
      <c r="BM344" s="38">
        <f t="shared" ca="1" si="1140"/>
        <v>0</v>
      </c>
      <c r="BN344" s="38">
        <f t="shared" ca="1" si="1140"/>
        <v>0</v>
      </c>
      <c r="BO344" s="38">
        <f t="shared" ca="1" si="1140"/>
        <v>0</v>
      </c>
      <c r="BP344" s="38">
        <f t="shared" ca="1" si="1140"/>
        <v>0</v>
      </c>
      <c r="BQ344" s="38">
        <f t="shared" ca="1" si="1140"/>
        <v>0</v>
      </c>
      <c r="BR344" s="38">
        <f t="shared" ca="1" si="1140"/>
        <v>0</v>
      </c>
      <c r="BS344" s="38">
        <f t="shared" ca="1" si="1140"/>
        <v>0</v>
      </c>
      <c r="BT344" s="38">
        <f t="shared" ca="1" si="1140"/>
        <v>0</v>
      </c>
      <c r="BU344" s="38">
        <f t="shared" ca="1" si="1140"/>
        <v>0</v>
      </c>
      <c r="BV344" s="38">
        <f t="shared" ca="1" si="1140"/>
        <v>0</v>
      </c>
      <c r="BW344" s="38">
        <f t="shared" ca="1" si="1140"/>
        <v>0</v>
      </c>
      <c r="BX344" s="38">
        <f t="shared" ca="1" si="1140"/>
        <v>0</v>
      </c>
      <c r="BY344" s="38">
        <f t="shared" ca="1" si="1140"/>
        <v>0</v>
      </c>
      <c r="BZ344" s="38">
        <f t="shared" ca="1" si="1140"/>
        <v>0</v>
      </c>
      <c r="CA344" s="38">
        <f t="shared" ca="1" si="1140"/>
        <v>0</v>
      </c>
      <c r="CB344" s="38">
        <f t="shared" ca="1" si="1140"/>
        <v>0</v>
      </c>
      <c r="CC344" s="38">
        <f t="shared" ca="1" si="1140"/>
        <v>0</v>
      </c>
      <c r="CD344" s="38">
        <f t="shared" ca="1" si="1140"/>
        <v>0</v>
      </c>
      <c r="CE344" s="38">
        <f t="shared" ca="1" si="1140"/>
        <v>0</v>
      </c>
      <c r="CF344" s="38">
        <f t="shared" ca="1" si="1140"/>
        <v>0</v>
      </c>
      <c r="CG344" s="38">
        <f t="shared" ca="1" si="1140"/>
        <v>0</v>
      </c>
      <c r="CH344" s="38">
        <f t="shared" ca="1" si="1140"/>
        <v>0</v>
      </c>
      <c r="CI344" s="38">
        <f t="shared" ca="1" si="1140"/>
        <v>0</v>
      </c>
      <c r="CJ344" s="38">
        <f t="shared" ca="1" si="1140"/>
        <v>0</v>
      </c>
      <c r="CK344" s="38">
        <f t="shared" ca="1" si="1140"/>
        <v>0</v>
      </c>
      <c r="CL344" s="38">
        <f t="shared" ca="1" si="1140"/>
        <v>0</v>
      </c>
      <c r="CM344" s="38">
        <f t="shared" ca="1" si="1140"/>
        <v>0</v>
      </c>
      <c r="CN344" s="38">
        <f t="shared" ca="1" si="1140"/>
        <v>0</v>
      </c>
      <c r="CO344" s="38">
        <f t="shared" ca="1" si="1140"/>
        <v>0</v>
      </c>
      <c r="CP344" s="38">
        <f t="shared" ca="1" si="1140"/>
        <v>0</v>
      </c>
      <c r="CQ344" s="38">
        <f t="shared" ca="1" si="1140"/>
        <v>0</v>
      </c>
      <c r="CR344" s="38">
        <f t="shared" ca="1" si="1140"/>
        <v>0</v>
      </c>
      <c r="CS344" s="38">
        <f t="shared" ca="1" si="1140"/>
        <v>0</v>
      </c>
      <c r="CT344" s="38">
        <f t="shared" ca="1" si="1140"/>
        <v>0</v>
      </c>
      <c r="CU344" s="38">
        <f t="shared" ca="1" si="1140"/>
        <v>0</v>
      </c>
      <c r="CV344" s="38">
        <f t="shared" ca="1" si="1140"/>
        <v>0</v>
      </c>
      <c r="CW344" s="38">
        <f t="shared" ca="1" si="1140"/>
        <v>0</v>
      </c>
      <c r="CX344" s="38">
        <f t="shared" ca="1" si="1140"/>
        <v>0</v>
      </c>
      <c r="CY344" s="38">
        <f t="shared" ca="1" si="1140"/>
        <v>0</v>
      </c>
      <c r="CZ344" s="38">
        <f t="shared" ca="1" si="1140"/>
        <v>0</v>
      </c>
      <c r="DA344" s="38">
        <f t="shared" ca="1" si="1140"/>
        <v>0</v>
      </c>
      <c r="DB344" s="38">
        <f t="shared" ca="1" si="1140"/>
        <v>0</v>
      </c>
      <c r="DC344" s="38">
        <f t="shared" ca="1" si="1140"/>
        <v>0</v>
      </c>
      <c r="DD344" s="38">
        <f t="shared" ca="1" si="1140"/>
        <v>0</v>
      </c>
      <c r="DE344" s="38">
        <f t="shared" ca="1" si="1140"/>
        <v>0</v>
      </c>
      <c r="DF344" s="38">
        <f t="shared" ca="1" si="1140"/>
        <v>0</v>
      </c>
      <c r="DG344" s="38">
        <f t="shared" ca="1" si="1140"/>
        <v>0</v>
      </c>
      <c r="DH344" s="38">
        <f t="shared" ca="1" si="1140"/>
        <v>0</v>
      </c>
      <c r="DI344" s="38">
        <f t="shared" ref="DI344:FT344" ca="1" si="1141">IF(AND(DI343&gt;0, DI329&gt;0), MIN(DI343,DI329)*-1, 0)</f>
        <v>0</v>
      </c>
      <c r="DJ344" s="38">
        <f t="shared" ca="1" si="1141"/>
        <v>0</v>
      </c>
      <c r="DK344" s="38">
        <f t="shared" ca="1" si="1141"/>
        <v>0</v>
      </c>
      <c r="DL344" s="38">
        <f t="shared" ca="1" si="1141"/>
        <v>0</v>
      </c>
      <c r="DM344" s="38">
        <f t="shared" ca="1" si="1141"/>
        <v>0</v>
      </c>
      <c r="DN344" s="38">
        <f t="shared" ca="1" si="1141"/>
        <v>0</v>
      </c>
      <c r="DO344" s="38">
        <f t="shared" ca="1" si="1141"/>
        <v>0</v>
      </c>
      <c r="DP344" s="38">
        <f t="shared" ca="1" si="1141"/>
        <v>0</v>
      </c>
      <c r="DQ344" s="38">
        <f t="shared" ca="1" si="1141"/>
        <v>0</v>
      </c>
      <c r="DR344" s="38">
        <f t="shared" ca="1" si="1141"/>
        <v>0</v>
      </c>
      <c r="DS344" s="38">
        <f t="shared" ca="1" si="1141"/>
        <v>0</v>
      </c>
      <c r="DT344" s="38">
        <f t="shared" ca="1" si="1141"/>
        <v>0</v>
      </c>
      <c r="DU344" s="38">
        <f t="shared" ca="1" si="1141"/>
        <v>0</v>
      </c>
      <c r="DV344" s="38">
        <f t="shared" ca="1" si="1141"/>
        <v>0</v>
      </c>
      <c r="DW344" s="38">
        <f t="shared" ca="1" si="1141"/>
        <v>0</v>
      </c>
      <c r="DX344" s="38">
        <f t="shared" ca="1" si="1141"/>
        <v>0</v>
      </c>
      <c r="DY344" s="38">
        <f t="shared" ca="1" si="1141"/>
        <v>0</v>
      </c>
      <c r="DZ344" s="38">
        <f t="shared" ca="1" si="1141"/>
        <v>0</v>
      </c>
      <c r="EA344" s="38">
        <f t="shared" ca="1" si="1141"/>
        <v>0</v>
      </c>
      <c r="EB344" s="38">
        <f t="shared" ca="1" si="1141"/>
        <v>0</v>
      </c>
      <c r="EC344" s="38">
        <f t="shared" ca="1" si="1141"/>
        <v>0</v>
      </c>
      <c r="ED344" s="38">
        <f t="shared" ca="1" si="1141"/>
        <v>0</v>
      </c>
      <c r="EE344" s="38">
        <f t="shared" ca="1" si="1141"/>
        <v>-1646.39609351939</v>
      </c>
      <c r="EF344" s="38">
        <f t="shared" ca="1" si="1141"/>
        <v>0</v>
      </c>
      <c r="EG344" s="38">
        <f t="shared" ca="1" si="1141"/>
        <v>0</v>
      </c>
      <c r="EH344" s="38">
        <f t="shared" ca="1" si="1141"/>
        <v>0</v>
      </c>
      <c r="EI344" s="38">
        <f t="shared" ca="1" si="1141"/>
        <v>0</v>
      </c>
      <c r="EJ344" s="38">
        <f t="shared" ca="1" si="1141"/>
        <v>0</v>
      </c>
      <c r="EK344" s="38">
        <f t="shared" ca="1" si="1141"/>
        <v>0</v>
      </c>
      <c r="EL344" s="38">
        <f t="shared" ca="1" si="1141"/>
        <v>0</v>
      </c>
      <c r="EM344" s="38">
        <f t="shared" ca="1" si="1141"/>
        <v>0</v>
      </c>
      <c r="EN344" s="38">
        <f t="shared" ca="1" si="1141"/>
        <v>0</v>
      </c>
      <c r="EO344" s="38">
        <f t="shared" ca="1" si="1141"/>
        <v>0</v>
      </c>
      <c r="EP344" s="38">
        <f t="shared" ca="1" si="1141"/>
        <v>0</v>
      </c>
      <c r="EQ344" s="38">
        <f t="shared" ca="1" si="1141"/>
        <v>-3674.6379458468436</v>
      </c>
      <c r="ER344" s="38">
        <f t="shared" ca="1" si="1141"/>
        <v>0</v>
      </c>
      <c r="ES344" s="38">
        <f t="shared" ca="1" si="1141"/>
        <v>0</v>
      </c>
      <c r="ET344" s="38">
        <f t="shared" ca="1" si="1141"/>
        <v>0</v>
      </c>
      <c r="EU344" s="38">
        <f t="shared" ca="1" si="1141"/>
        <v>0</v>
      </c>
      <c r="EV344" s="38">
        <f t="shared" ca="1" si="1141"/>
        <v>0</v>
      </c>
      <c r="EW344" s="38">
        <f t="shared" ca="1" si="1141"/>
        <v>-9234.9664900521529</v>
      </c>
      <c r="EX344" s="38">
        <f t="shared" ca="1" si="1141"/>
        <v>-12937.394466904014</v>
      </c>
      <c r="EY344" s="38">
        <f t="shared" ca="1" si="1141"/>
        <v>-59761.813484606275</v>
      </c>
      <c r="EZ344" s="38">
        <f t="shared" ca="1" si="1141"/>
        <v>-80968.673971558746</v>
      </c>
      <c r="FA344" s="38">
        <f t="shared" ca="1" si="1141"/>
        <v>-93874.645392069826</v>
      </c>
      <c r="FB344" s="38">
        <f t="shared" ca="1" si="1141"/>
        <v>-109557.48188049058</v>
      </c>
      <c r="FC344" s="38">
        <f t="shared" ca="1" si="1141"/>
        <v>-127118.41952486921</v>
      </c>
      <c r="FD344" s="38">
        <f t="shared" ca="1" si="1141"/>
        <v>-120958.78750191309</v>
      </c>
      <c r="FE344" s="38">
        <f t="shared" ca="1" si="1141"/>
        <v>-94211.737017152656</v>
      </c>
      <c r="FF344" s="38">
        <f t="shared" ca="1" si="1141"/>
        <v>-53277.926948710912</v>
      </c>
      <c r="FG344" s="38">
        <f t="shared" ca="1" si="1141"/>
        <v>-25140.282977473333</v>
      </c>
      <c r="FH344" s="38">
        <f t="shared" ca="1" si="1141"/>
        <v>0</v>
      </c>
      <c r="FI344" s="38">
        <f t="shared" ca="1" si="1141"/>
        <v>-12488.172080756187</v>
      </c>
      <c r="FJ344" s="38">
        <f t="shared" ca="1" si="1141"/>
        <v>-16206.571800103477</v>
      </c>
      <c r="FK344" s="38">
        <f t="shared" ca="1" si="1141"/>
        <v>-62753.558674499574</v>
      </c>
      <c r="FL344" s="38">
        <f t="shared" ca="1" si="1141"/>
        <v>-84962.496581920655</v>
      </c>
      <c r="FM344" s="38">
        <f t="shared" ca="1" si="1141"/>
        <v>-96712.783146038273</v>
      </c>
      <c r="FN344" s="38">
        <f t="shared" ca="1" si="1141"/>
        <v>-112342.69327817587</v>
      </c>
      <c r="FO344" s="38">
        <f t="shared" ca="1" si="1141"/>
        <v>-129874.65504965006</v>
      </c>
      <c r="FP344" s="38">
        <f t="shared" ca="1" si="1141"/>
        <v>-123768.43903182918</v>
      </c>
      <c r="FQ344" s="38">
        <f t="shared" ca="1" si="1141"/>
        <v>-96541.527200789627</v>
      </c>
      <c r="FR344" s="38">
        <f t="shared" ca="1" si="1141"/>
        <v>-56040.494657836127</v>
      </c>
      <c r="FS344" s="38">
        <f t="shared" ca="1" si="1141"/>
        <v>-28236.781673669662</v>
      </c>
      <c r="FT344" s="38">
        <f t="shared" ca="1" si="1141"/>
        <v>0</v>
      </c>
      <c r="FU344" s="38">
        <f t="shared" ref="FU344:IF344" ca="1" si="1142">IF(AND(FU343&gt;0, FU329&gt;0), MIN(FU343,FU329)*-1, 0)</f>
        <v>-16129.114182547237</v>
      </c>
      <c r="FV344" s="38">
        <f t="shared" ca="1" si="1142"/>
        <v>-19596.089906834553</v>
      </c>
      <c r="FW344" s="38">
        <f t="shared" ca="1" si="1142"/>
        <v>-66144.324632480377</v>
      </c>
      <c r="FX344" s="38">
        <f t="shared" ca="1" si="1142"/>
        <v>-88186.781020506372</v>
      </c>
      <c r="FY344" s="38">
        <f t="shared" ca="1" si="1142"/>
        <v>-99959.713515641924</v>
      </c>
      <c r="FZ344" s="38">
        <f t="shared" ca="1" si="1142"/>
        <v>-115541.5591175544</v>
      </c>
      <c r="GA344" s="38">
        <f t="shared" ca="1" si="1142"/>
        <v>-133049.69588131277</v>
      </c>
      <c r="GB344" s="38">
        <f t="shared" ca="1" si="1142"/>
        <v>-126999.47773240127</v>
      </c>
      <c r="GC344" s="38">
        <f t="shared" ca="1" si="1142"/>
        <v>-99293.493860142597</v>
      </c>
      <c r="GD344" s="38">
        <f t="shared" ca="1" si="1142"/>
        <v>-59224.681998107626</v>
      </c>
      <c r="GE344" s="38">
        <f t="shared" ca="1" si="1142"/>
        <v>-31755.361078103644</v>
      </c>
      <c r="GF344" s="38">
        <f t="shared" ca="1" si="1142"/>
        <v>0</v>
      </c>
      <c r="GG344" s="38">
        <f t="shared" ca="1" si="1142"/>
        <v>-20197.829464171329</v>
      </c>
      <c r="GH344" s="38">
        <f t="shared" ca="1" si="1142"/>
        <v>-23958.376071839371</v>
      </c>
      <c r="GI344" s="38">
        <f t="shared" ca="1" si="1142"/>
        <v>-69974.852912619259</v>
      </c>
      <c r="GJ344" s="38">
        <f t="shared" ca="1" si="1142"/>
        <v>-91856.646196217</v>
      </c>
      <c r="GK344" s="38">
        <f t="shared" ca="1" si="1142"/>
        <v>-103656.90764898482</v>
      </c>
      <c r="GL344" s="38">
        <f t="shared" ca="1" si="1142"/>
        <v>-119195.92307130752</v>
      </c>
      <c r="GM344" s="38">
        <f t="shared" ca="1" si="1142"/>
        <v>-136326.85698923661</v>
      </c>
      <c r="GN344" s="38">
        <f t="shared" ca="1" si="1142"/>
        <v>-130694.51608317938</v>
      </c>
      <c r="GO344" s="38">
        <f t="shared" ca="1" si="1142"/>
        <v>-102510.59026497885</v>
      </c>
      <c r="GP344" s="38">
        <f t="shared" ca="1" si="1142"/>
        <v>-62873.877536535743</v>
      </c>
      <c r="GQ344" s="38">
        <f t="shared" ca="1" si="1142"/>
        <v>-35739.839020346961</v>
      </c>
      <c r="GR344" s="38">
        <f t="shared" ca="1" si="1142"/>
        <v>0</v>
      </c>
      <c r="GS344" s="38">
        <f t="shared" ca="1" si="1142"/>
        <v>-24738.99103853626</v>
      </c>
      <c r="GT344" s="38">
        <f t="shared" ca="1" si="1142"/>
        <v>-28526.487572836366</v>
      </c>
      <c r="GU344" s="38">
        <f t="shared" ca="1" si="1142"/>
        <v>-74290.611176857958</v>
      </c>
      <c r="GV344" s="38">
        <f t="shared" ca="1" si="1142"/>
        <v>-96017.958817035527</v>
      </c>
      <c r="GW344" s="38">
        <f t="shared" ca="1" si="1142"/>
        <v>-107850.65405929458</v>
      </c>
      <c r="GX344" s="38">
        <f t="shared" ca="1" si="1142"/>
        <v>-123352.49246825</v>
      </c>
      <c r="GY344" s="38">
        <f t="shared" ca="1" si="1142"/>
        <v>-139613.75026322601</v>
      </c>
      <c r="GZ344" s="38">
        <f t="shared" ca="1" si="1142"/>
        <v>-134901.12395564039</v>
      </c>
      <c r="HA344" s="38">
        <f t="shared" ca="1" si="1142"/>
        <v>-106240.77432096894</v>
      </c>
      <c r="HB344" s="38">
        <f t="shared" ca="1" si="1142"/>
        <v>-67036.522052610962</v>
      </c>
      <c r="HC344" s="38">
        <f t="shared" ca="1" si="1142"/>
        <v>-40239.133686941161</v>
      </c>
      <c r="HD344" s="38">
        <f t="shared" ca="1" si="1142"/>
        <v>0</v>
      </c>
      <c r="HE344" s="38">
        <f t="shared" ca="1" si="1142"/>
        <v>-29802.470493414214</v>
      </c>
      <c r="HF344" s="38">
        <f t="shared" ca="1" si="1142"/>
        <v>-33621.430606555601</v>
      </c>
      <c r="HG344" s="38">
        <f t="shared" ca="1" si="1142"/>
        <v>-79142.366292392791</v>
      </c>
      <c r="HH344" s="38">
        <f t="shared" ca="1" si="1142"/>
        <v>-100721.93587721973</v>
      </c>
      <c r="HI344" s="38">
        <f t="shared" ca="1" si="1142"/>
        <v>-112592.64301043295</v>
      </c>
      <c r="HJ344" s="38">
        <f t="shared" ca="1" si="1142"/>
        <v>-128063.42840716174</v>
      </c>
      <c r="HK344" s="38">
        <f t="shared" ca="1" si="1142"/>
        <v>-143461.45060839236</v>
      </c>
      <c r="HL344" s="38">
        <f t="shared" ca="1" si="1142"/>
        <v>-139415.14476625345</v>
      </c>
      <c r="HM344" s="38">
        <f t="shared" ca="1" si="1142"/>
        <v>-110537.6162083072</v>
      </c>
      <c r="HN344" s="38">
        <f t="shared" ca="1" si="1142"/>
        <v>-71766.722140457889</v>
      </c>
      <c r="HO344" s="38">
        <f t="shared" ca="1" si="1142"/>
        <v>-45307.883245167817</v>
      </c>
      <c r="HP344" s="38">
        <f t="shared" ca="1" si="1142"/>
        <v>-1458.0786221220369</v>
      </c>
      <c r="HQ344" s="38">
        <f t="shared" ca="1" si="1142"/>
        <v>-35443.969734899809</v>
      </c>
      <c r="HR344" s="38">
        <f t="shared" ca="1" si="1142"/>
        <v>-39025.453644898203</v>
      </c>
      <c r="HS344" s="38">
        <f t="shared" ca="1" si="1142"/>
        <v>-84586.828632234945</v>
      </c>
      <c r="HT344" s="38">
        <f t="shared" ca="1" si="1142"/>
        <v>-106025.79527877602</v>
      </c>
      <c r="HU344" s="38">
        <f t="shared" ca="1" si="1142"/>
        <v>-117940.62352381708</v>
      </c>
      <c r="HV344" s="38">
        <f t="shared" ca="1" si="1142"/>
        <v>-133387.00921175655</v>
      </c>
      <c r="HW344" s="38">
        <f t="shared" ca="1" si="1142"/>
        <v>-147928.6879330099</v>
      </c>
      <c r="HX344" s="38">
        <f t="shared" ca="1" si="1142"/>
        <v>-143994.99817223533</v>
      </c>
      <c r="HY344" s="38">
        <f t="shared" ca="1" si="1142"/>
        <v>-115460.9815638743</v>
      </c>
      <c r="HZ344" s="38">
        <f t="shared" ca="1" si="1142"/>
        <v>-77124.940103303714</v>
      </c>
      <c r="IA344" s="38">
        <f t="shared" ca="1" si="1142"/>
        <v>-51007.14251537314</v>
      </c>
      <c r="IB344" s="38">
        <f t="shared" ca="1" si="1142"/>
        <v>-7643.8339608271472</v>
      </c>
      <c r="IC344" s="38">
        <f t="shared" ca="1" si="1142"/>
        <v>-41725.731414571885</v>
      </c>
      <c r="ID344" s="38">
        <f t="shared" ca="1" si="1142"/>
        <v>-45623.284942312843</v>
      </c>
      <c r="IE344" s="38">
        <f t="shared" ca="1" si="1142"/>
        <v>-90687.376525466141</v>
      </c>
      <c r="IF344" s="38">
        <f t="shared" ca="1" si="1142"/>
        <v>-111993.48739733807</v>
      </c>
      <c r="IG344" s="38">
        <f t="shared" ref="IG344:KP344" ca="1" si="1143">IF(AND(IG343&gt;0, IG329&gt;0), MIN(IG343,IG329)*-1, 0)</f>
        <v>-123959.1421323614</v>
      </c>
      <c r="IH344" s="38">
        <f t="shared" ca="1" si="1143"/>
        <v>-139327.08013788212</v>
      </c>
      <c r="II344" s="38">
        <f t="shared" ca="1" si="1143"/>
        <v>-153081.12177708984</v>
      </c>
      <c r="IJ344" s="38">
        <f t="shared" ca="1" si="1143"/>
        <v>-149200.47956163093</v>
      </c>
      <c r="IK344" s="38">
        <f t="shared" ca="1" si="1143"/>
        <v>-121012.98336974774</v>
      </c>
      <c r="IL344" s="38">
        <f t="shared" ca="1" si="1143"/>
        <v>-83113.953397639256</v>
      </c>
      <c r="IM344" s="38">
        <f t="shared" ca="1" si="1143"/>
        <v>-57157.598224800633</v>
      </c>
      <c r="IN344" s="38">
        <f t="shared" ca="1" si="1143"/>
        <v>-14281.713956637019</v>
      </c>
      <c r="IO344" s="38">
        <f t="shared" ca="1" si="1143"/>
        <v>-48133.841445838378</v>
      </c>
      <c r="IP344" s="38">
        <f t="shared" ca="1" si="1143"/>
        <v>-31695.600141292791</v>
      </c>
      <c r="IQ344" s="38">
        <f t="shared" ca="1" si="1143"/>
        <v>-76519.877097868623</v>
      </c>
      <c r="IR344" s="38">
        <f t="shared" ca="1" si="1143"/>
        <v>-97720.031501895079</v>
      </c>
      <c r="IS344" s="38">
        <f t="shared" ca="1" si="1143"/>
        <v>-108962.87664440089</v>
      </c>
      <c r="IT344" s="38">
        <f t="shared" ca="1" si="1143"/>
        <v>-123548.76881127217</v>
      </c>
      <c r="IU344" s="38">
        <f t="shared" ca="1" si="1143"/>
        <v>-137218.59757496178</v>
      </c>
      <c r="IV344" s="38">
        <f t="shared" ca="1" si="1143"/>
        <v>-132741.91475393856</v>
      </c>
      <c r="IW344" s="38">
        <f t="shared" ca="1" si="1143"/>
        <v>-65462.940618019667</v>
      </c>
      <c r="IX344" s="38">
        <f t="shared" ca="1" si="1143"/>
        <v>0</v>
      </c>
      <c r="IY344" s="38">
        <f t="shared" ca="1" si="1143"/>
        <v>0</v>
      </c>
      <c r="IZ344" s="38">
        <f t="shared" ca="1" si="1143"/>
        <v>0</v>
      </c>
      <c r="JA344" s="38">
        <f t="shared" ca="1" si="1143"/>
        <v>-1191.4622614066648</v>
      </c>
      <c r="JB344" s="38">
        <f t="shared" ca="1" si="1143"/>
        <v>0</v>
      </c>
      <c r="JC344" s="38">
        <f t="shared" ca="1" si="1143"/>
        <v>0</v>
      </c>
      <c r="JD344" s="38">
        <f t="shared" ca="1" si="1143"/>
        <v>0</v>
      </c>
      <c r="JE344" s="38">
        <f t="shared" ca="1" si="1143"/>
        <v>0</v>
      </c>
      <c r="JF344" s="38">
        <f t="shared" ca="1" si="1143"/>
        <v>0</v>
      </c>
      <c r="JG344" s="38">
        <f t="shared" ca="1" si="1143"/>
        <v>0</v>
      </c>
      <c r="JH344" s="38">
        <f t="shared" ca="1" si="1143"/>
        <v>0</v>
      </c>
      <c r="JI344" s="38">
        <f t="shared" ca="1" si="1143"/>
        <v>0</v>
      </c>
      <c r="JJ344" s="38">
        <f t="shared" ca="1" si="1143"/>
        <v>0</v>
      </c>
      <c r="JK344" s="38">
        <f t="shared" ca="1" si="1143"/>
        <v>0</v>
      </c>
      <c r="JL344" s="38">
        <f t="shared" ca="1" si="1143"/>
        <v>0</v>
      </c>
      <c r="JM344" s="38">
        <f t="shared" ca="1" si="1143"/>
        <v>0</v>
      </c>
      <c r="JN344" s="38">
        <f t="shared" ca="1" si="1143"/>
        <v>0</v>
      </c>
      <c r="JO344" s="38">
        <f t="shared" ca="1" si="1143"/>
        <v>0</v>
      </c>
      <c r="JP344" s="38">
        <f t="shared" ca="1" si="1143"/>
        <v>0</v>
      </c>
      <c r="JQ344" s="38">
        <f t="shared" ca="1" si="1143"/>
        <v>0</v>
      </c>
      <c r="JR344" s="38">
        <f t="shared" ca="1" si="1143"/>
        <v>0</v>
      </c>
      <c r="JS344" s="38">
        <f t="shared" ca="1" si="1143"/>
        <v>0</v>
      </c>
      <c r="JT344" s="38">
        <f t="shared" ca="1" si="1143"/>
        <v>0</v>
      </c>
      <c r="JU344" s="38">
        <f t="shared" ca="1" si="1143"/>
        <v>0</v>
      </c>
      <c r="JV344" s="38">
        <f t="shared" ca="1" si="1143"/>
        <v>0</v>
      </c>
      <c r="JW344" s="38">
        <f t="shared" ca="1" si="1143"/>
        <v>0</v>
      </c>
      <c r="JX344" s="38">
        <f t="shared" ca="1" si="1143"/>
        <v>0</v>
      </c>
      <c r="JY344" s="38">
        <f t="shared" ca="1" si="1143"/>
        <v>0</v>
      </c>
      <c r="JZ344" s="38">
        <f t="shared" ca="1" si="1143"/>
        <v>0</v>
      </c>
      <c r="KA344" s="38">
        <f t="shared" ca="1" si="1143"/>
        <v>0</v>
      </c>
      <c r="KB344" s="38">
        <f t="shared" ca="1" si="1143"/>
        <v>0</v>
      </c>
      <c r="KC344" s="38">
        <f t="shared" ca="1" si="1143"/>
        <v>0</v>
      </c>
      <c r="KD344" s="38">
        <f t="shared" ca="1" si="1143"/>
        <v>0</v>
      </c>
      <c r="KE344" s="38">
        <f t="shared" ca="1" si="1143"/>
        <v>0</v>
      </c>
      <c r="KF344" s="38">
        <f t="shared" ca="1" si="1143"/>
        <v>0</v>
      </c>
      <c r="KG344" s="38">
        <f t="shared" ca="1" si="1143"/>
        <v>0</v>
      </c>
      <c r="KH344" s="38">
        <f t="shared" ca="1" si="1143"/>
        <v>0</v>
      </c>
      <c r="KI344" s="38">
        <f t="shared" ca="1" si="1143"/>
        <v>0</v>
      </c>
      <c r="KJ344" s="38">
        <f t="shared" ca="1" si="1143"/>
        <v>0</v>
      </c>
      <c r="KK344" s="38">
        <f t="shared" ca="1" si="1143"/>
        <v>0</v>
      </c>
      <c r="KL344" s="38">
        <f t="shared" ca="1" si="1143"/>
        <v>0</v>
      </c>
      <c r="KM344" s="38">
        <f t="shared" ca="1" si="1143"/>
        <v>0</v>
      </c>
      <c r="KN344" s="38">
        <f t="shared" ca="1" si="1143"/>
        <v>0</v>
      </c>
      <c r="KO344" s="38">
        <f t="shared" ca="1" si="1143"/>
        <v>0</v>
      </c>
      <c r="KP344" s="38">
        <f t="shared" ca="1" si="1143"/>
        <v>0</v>
      </c>
      <c r="KQ344" s="38">
        <f t="shared" ref="KQ344:LT344" ca="1" si="1144">IF(AND(KQ343&gt;0, KQ329&gt;0), MIN(KQ343,KQ329)*-1, 0)</f>
        <v>0</v>
      </c>
      <c r="KR344" s="38">
        <f t="shared" ca="1" si="1144"/>
        <v>0</v>
      </c>
      <c r="KS344" s="38">
        <f t="shared" ca="1" si="1144"/>
        <v>0</v>
      </c>
      <c r="KT344" s="38">
        <f t="shared" ca="1" si="1144"/>
        <v>0</v>
      </c>
      <c r="KU344" s="38">
        <f t="shared" ca="1" si="1144"/>
        <v>0</v>
      </c>
      <c r="KV344" s="38">
        <f t="shared" ca="1" si="1144"/>
        <v>0</v>
      </c>
      <c r="KW344" s="38">
        <f t="shared" ca="1" si="1144"/>
        <v>-9268.833999852086</v>
      </c>
      <c r="KX344" s="38">
        <f t="shared" ca="1" si="1144"/>
        <v>0</v>
      </c>
      <c r="KY344" s="38">
        <f t="shared" ca="1" si="1144"/>
        <v>0</v>
      </c>
      <c r="KZ344" s="38">
        <f t="shared" ca="1" si="1144"/>
        <v>0</v>
      </c>
      <c r="LA344" s="38">
        <f t="shared" ca="1" si="1144"/>
        <v>0</v>
      </c>
      <c r="LB344" s="38">
        <f t="shared" ca="1" si="1144"/>
        <v>0</v>
      </c>
      <c r="LC344" s="38">
        <f t="shared" ca="1" si="1144"/>
        <v>0</v>
      </c>
      <c r="LD344" s="38">
        <f t="shared" ca="1" si="1144"/>
        <v>0</v>
      </c>
      <c r="LE344" s="38">
        <f t="shared" ca="1" si="1144"/>
        <v>0</v>
      </c>
      <c r="LF344" s="38">
        <f t="shared" ca="1" si="1144"/>
        <v>0</v>
      </c>
      <c r="LG344" s="38">
        <f t="shared" ca="1" si="1144"/>
        <v>0</v>
      </c>
      <c r="LH344" s="38">
        <f t="shared" ca="1" si="1144"/>
        <v>0</v>
      </c>
      <c r="LI344" s="38">
        <f t="shared" ca="1" si="1144"/>
        <v>-10181.929684488012</v>
      </c>
      <c r="LJ344" s="38">
        <f t="shared" ca="1" si="1144"/>
        <v>0</v>
      </c>
      <c r="LK344" s="38">
        <f t="shared" ca="1" si="1144"/>
        <v>0</v>
      </c>
      <c r="LL344" s="38">
        <f t="shared" ca="1" si="1144"/>
        <v>0</v>
      </c>
      <c r="LM344" s="38">
        <f t="shared" ca="1" si="1144"/>
        <v>0</v>
      </c>
      <c r="LN344" s="38">
        <f t="shared" ca="1" si="1144"/>
        <v>0</v>
      </c>
      <c r="LO344" s="38">
        <f t="shared" ca="1" si="1144"/>
        <v>0</v>
      </c>
      <c r="LP344" s="38">
        <f t="shared" ca="1" si="1144"/>
        <v>0</v>
      </c>
      <c r="LQ344" s="38">
        <f t="shared" ca="1" si="1144"/>
        <v>0</v>
      </c>
      <c r="LR344" s="38">
        <f t="shared" ca="1" si="1144"/>
        <v>0</v>
      </c>
      <c r="LS344" s="38">
        <f t="shared" ca="1" si="1144"/>
        <v>0</v>
      </c>
      <c r="LT344" s="38">
        <f t="shared" ca="1" si="1144"/>
        <v>0</v>
      </c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38"/>
      <c r="NM344" s="38"/>
      <c r="NN344" s="38"/>
      <c r="NO344" s="38"/>
      <c r="NP344" s="38"/>
      <c r="NQ344" s="38"/>
      <c r="NR344" s="38"/>
      <c r="NS344" s="38"/>
      <c r="NT344" s="38"/>
      <c r="NU344" s="38"/>
      <c r="NV344" s="38"/>
      <c r="NW344" s="38"/>
      <c r="NX344" s="38"/>
      <c r="NY344" s="38"/>
      <c r="NZ344" s="38"/>
      <c r="OA344" s="38"/>
      <c r="OB344" s="38"/>
      <c r="OC344" s="38"/>
      <c r="OD344" s="38"/>
      <c r="OE344" s="38"/>
      <c r="OF344" s="38"/>
      <c r="OG344" s="38"/>
      <c r="OH344" s="38"/>
      <c r="OI344" s="38"/>
      <c r="OJ344" s="38"/>
      <c r="OK344" s="38"/>
      <c r="OL344" s="38"/>
      <c r="OM344" s="38"/>
      <c r="ON344" s="38"/>
      <c r="OO344" s="38"/>
      <c r="OP344" s="38"/>
      <c r="OQ344" s="38"/>
      <c r="OR344" s="38"/>
      <c r="OS344" s="38"/>
      <c r="OT344" s="38"/>
      <c r="OU344" s="38"/>
      <c r="OV344" s="38"/>
      <c r="OW344" s="38"/>
      <c r="OX344" s="38"/>
      <c r="OY344" s="38"/>
      <c r="OZ344" s="38"/>
      <c r="PA344" s="38"/>
      <c r="PB344" s="38"/>
      <c r="PC344" s="38"/>
      <c r="PD344" s="38"/>
      <c r="PE344" s="38"/>
      <c r="PF344" s="38"/>
      <c r="PG344" s="38"/>
      <c r="PH344" s="38"/>
      <c r="PI344" s="38"/>
      <c r="PJ344" s="38"/>
      <c r="PK344" s="38"/>
      <c r="PL344" s="38"/>
      <c r="PM344" s="38"/>
      <c r="PN344" s="38"/>
      <c r="PO344" s="38"/>
      <c r="PP344" s="38"/>
      <c r="PQ344" s="38"/>
      <c r="PR344" s="38"/>
      <c r="PS344" s="38"/>
      <c r="PT344" s="38"/>
      <c r="PU344" s="38"/>
      <c r="PV344" s="38"/>
      <c r="PW344" s="38"/>
      <c r="PX344" s="38"/>
      <c r="PY344" s="38"/>
      <c r="PZ344" s="38"/>
      <c r="QA344" s="38"/>
      <c r="QB344" s="38"/>
      <c r="QC344" s="38"/>
      <c r="QD344" s="38"/>
      <c r="QE344" s="38"/>
      <c r="QF344" s="38"/>
      <c r="QG344" s="38"/>
      <c r="QH344" s="38"/>
      <c r="QI344" s="38"/>
      <c r="QJ344" s="38"/>
      <c r="QK344" s="38"/>
      <c r="QL344" s="38"/>
      <c r="QM344" s="38"/>
      <c r="QN344" s="38"/>
      <c r="QO344" s="38"/>
      <c r="QP344" s="38"/>
      <c r="QQ344" s="38"/>
      <c r="QR344" s="38"/>
      <c r="QS344" s="38"/>
      <c r="QT344" s="38"/>
      <c r="QU344" s="38"/>
    </row>
    <row r="345" spans="1:463" ht="15" customHeight="1" outlineLevel="1">
      <c r="C345" s="15" t="s">
        <v>572</v>
      </c>
      <c r="D345" s="1"/>
      <c r="E345" s="44" t="s">
        <v>95</v>
      </c>
      <c r="F345" s="1"/>
      <c r="G345" s="1"/>
      <c r="H345" s="84">
        <v>0</v>
      </c>
      <c r="I345" s="54">
        <f t="shared" ref="I345:AV345" si="1145">SUM(I343:I344)</f>
        <v>0</v>
      </c>
      <c r="J345" s="54">
        <f t="shared" si="1145"/>
        <v>0</v>
      </c>
      <c r="K345" s="54">
        <f t="shared" si="1145"/>
        <v>0</v>
      </c>
      <c r="L345" s="54">
        <f t="shared" si="1145"/>
        <v>0</v>
      </c>
      <c r="M345" s="54">
        <f t="shared" si="1145"/>
        <v>0</v>
      </c>
      <c r="N345" s="54">
        <f t="shared" si="1145"/>
        <v>0</v>
      </c>
      <c r="O345" s="54">
        <f t="shared" si="1145"/>
        <v>0</v>
      </c>
      <c r="P345" s="54">
        <f t="shared" si="1145"/>
        <v>0</v>
      </c>
      <c r="Q345" s="54">
        <f t="shared" si="1145"/>
        <v>0</v>
      </c>
      <c r="R345" s="54">
        <f t="shared" si="1145"/>
        <v>0</v>
      </c>
      <c r="S345" s="54">
        <f t="shared" si="1145"/>
        <v>0</v>
      </c>
      <c r="T345" s="54">
        <f t="shared" si="1145"/>
        <v>0</v>
      </c>
      <c r="U345" s="54">
        <f t="shared" si="1145"/>
        <v>0</v>
      </c>
      <c r="V345" s="54">
        <f t="shared" si="1145"/>
        <v>0</v>
      </c>
      <c r="W345" s="54">
        <f t="shared" si="1145"/>
        <v>0</v>
      </c>
      <c r="X345" s="54">
        <f t="shared" si="1145"/>
        <v>0</v>
      </c>
      <c r="Y345" s="54">
        <f t="shared" si="1145"/>
        <v>0</v>
      </c>
      <c r="Z345" s="54">
        <f t="shared" si="1145"/>
        <v>0</v>
      </c>
      <c r="AA345" s="54">
        <f t="shared" si="1145"/>
        <v>0</v>
      </c>
      <c r="AB345" s="54">
        <f t="shared" si="1145"/>
        <v>0</v>
      </c>
      <c r="AC345" s="54">
        <f t="shared" si="1145"/>
        <v>0</v>
      </c>
      <c r="AD345" s="54">
        <f t="shared" si="1145"/>
        <v>0</v>
      </c>
      <c r="AE345" s="54">
        <f t="shared" si="1145"/>
        <v>0</v>
      </c>
      <c r="AF345" s="54">
        <f t="shared" si="1145"/>
        <v>0</v>
      </c>
      <c r="AG345" s="54">
        <f t="shared" ca="1" si="1145"/>
        <v>126706.95725086637</v>
      </c>
      <c r="AH345" s="54">
        <f t="shared" ca="1" si="1145"/>
        <v>252007.89839524589</v>
      </c>
      <c r="AI345" s="54">
        <f t="shared" ca="1" si="1145"/>
        <v>328334.98912929918</v>
      </c>
      <c r="AJ345" s="54">
        <f t="shared" ca="1" si="1145"/>
        <v>405036.38602990785</v>
      </c>
      <c r="AK345" s="54">
        <f t="shared" ca="1" si="1145"/>
        <v>458146.16072369652</v>
      </c>
      <c r="AL345" s="54">
        <f t="shared" ca="1" si="1145"/>
        <v>496783.90030213137</v>
      </c>
      <c r="AM345" s="54">
        <f t="shared" ca="1" si="1145"/>
        <v>503832.75018373702</v>
      </c>
      <c r="AN345" s="54">
        <f t="shared" ca="1" si="1145"/>
        <v>522381.2174699668</v>
      </c>
      <c r="AO345" s="54">
        <f t="shared" ca="1" si="1145"/>
        <v>560884.79775710031</v>
      </c>
      <c r="AP345" s="54">
        <f t="shared" ca="1" si="1145"/>
        <v>640836.17730176973</v>
      </c>
      <c r="AQ345" s="54">
        <f t="shared" ca="1" si="1145"/>
        <v>750291.67146952951</v>
      </c>
      <c r="AR345" s="54">
        <f t="shared" ca="1" si="1145"/>
        <v>910330.4087518435</v>
      </c>
      <c r="AS345" s="54">
        <f t="shared" ca="1" si="1145"/>
        <v>1038739.3120994215</v>
      </c>
      <c r="AT345" s="54">
        <f t="shared" ca="1" si="1145"/>
        <v>1163485.7075116723</v>
      </c>
      <c r="AU345" s="54">
        <f t="shared" ca="1" si="1145"/>
        <v>1238703.4388265917</v>
      </c>
      <c r="AV345" s="54">
        <f t="shared" ca="1" si="1145"/>
        <v>1311020.2971029552</v>
      </c>
      <c r="AW345" s="54">
        <f t="shared" ref="AW345:DH345" ca="1" si="1146">SUM(AW343:AW344)</f>
        <v>1359923.9511083409</v>
      </c>
      <c r="AX345" s="54">
        <f t="shared" ca="1" si="1146"/>
        <v>1394016.1978006393</v>
      </c>
      <c r="AY345" s="54">
        <f t="shared" ca="1" si="1146"/>
        <v>1399687.9540191775</v>
      </c>
      <c r="AZ345" s="54">
        <f t="shared" ca="1" si="1146"/>
        <v>1416976.591219808</v>
      </c>
      <c r="BA345" s="54">
        <f t="shared" ca="1" si="1146"/>
        <v>1456462.3618736763</v>
      </c>
      <c r="BB345" s="54">
        <f t="shared" ca="1" si="1146"/>
        <v>1537277.9694692281</v>
      </c>
      <c r="BC345" s="54">
        <f t="shared" ca="1" si="1146"/>
        <v>1647495.7321208734</v>
      </c>
      <c r="BD345" s="54">
        <f t="shared" ca="1" si="1146"/>
        <v>1808253.8740647687</v>
      </c>
      <c r="BE345" s="54">
        <f t="shared" ca="1" si="1146"/>
        <v>1935653.5428109239</v>
      </c>
      <c r="BF345" s="54">
        <f t="shared" ca="1" si="1146"/>
        <v>2059393.0938396207</v>
      </c>
      <c r="BG345" s="54">
        <f t="shared" ca="1" si="1146"/>
        <v>2133829.8612112878</v>
      </c>
      <c r="BH345" s="54">
        <f t="shared" ca="1" si="1146"/>
        <v>2203441.4229274043</v>
      </c>
      <c r="BI345" s="54">
        <f t="shared" ca="1" si="1146"/>
        <v>2249431.823769371</v>
      </c>
      <c r="BJ345" s="54">
        <f t="shared" ca="1" si="1146"/>
        <v>2280418.8005588143</v>
      </c>
      <c r="BK345" s="54">
        <f t="shared" ca="1" si="1146"/>
        <v>2285033.639507906</v>
      </c>
      <c r="BL345" s="54">
        <f t="shared" ca="1" si="1146"/>
        <v>2299055.41614724</v>
      </c>
      <c r="BM345" s="54">
        <f t="shared" ca="1" si="1146"/>
        <v>2337929.6953691165</v>
      </c>
      <c r="BN345" s="54">
        <f t="shared" ca="1" si="1146"/>
        <v>2417821.7851373185</v>
      </c>
      <c r="BO345" s="54">
        <f t="shared" ca="1" si="1146"/>
        <v>2527162.4658405697</v>
      </c>
      <c r="BP345" s="54">
        <f t="shared" ca="1" si="1146"/>
        <v>2686751.9552079183</v>
      </c>
      <c r="BQ345" s="54">
        <f t="shared" ca="1" si="1146"/>
        <v>2812973.2005994343</v>
      </c>
      <c r="BR345" s="54">
        <f t="shared" ca="1" si="1146"/>
        <v>2935535.3814323638</v>
      </c>
      <c r="BS345" s="54">
        <f t="shared" ca="1" si="1146"/>
        <v>3009128.0531179546</v>
      </c>
      <c r="BT345" s="54">
        <f t="shared" ca="1" si="1146"/>
        <v>3075856.1708632144</v>
      </c>
      <c r="BU345" s="54">
        <f t="shared" ca="1" si="1146"/>
        <v>3118751.6971171033</v>
      </c>
      <c r="BV345" s="54">
        <f t="shared" ca="1" si="1146"/>
        <v>3146448.9964901321</v>
      </c>
      <c r="BW345" s="54">
        <f t="shared" ca="1" si="1146"/>
        <v>3150701.5905177002</v>
      </c>
      <c r="BX345" s="54">
        <f t="shared" ca="1" si="1146"/>
        <v>3161440.5074656843</v>
      </c>
      <c r="BY345" s="54">
        <f t="shared" ca="1" si="1146"/>
        <v>3199640.3520858106</v>
      </c>
      <c r="BZ345" s="54">
        <f t="shared" ca="1" si="1146"/>
        <v>3278548.6741773966</v>
      </c>
      <c r="CA345" s="54">
        <f t="shared" ca="1" si="1146"/>
        <v>3387172.4168605562</v>
      </c>
      <c r="CB345" s="54">
        <f t="shared" ca="1" si="1146"/>
        <v>3545538.2980991527</v>
      </c>
      <c r="CC345" s="54">
        <f t="shared" ca="1" si="1146"/>
        <v>3670521.6043253224</v>
      </c>
      <c r="CD345" s="54">
        <f t="shared" ca="1" si="1146"/>
        <v>3792109.1088163005</v>
      </c>
      <c r="CE345" s="54">
        <f t="shared" ca="1" si="1146"/>
        <v>3864790.2738077748</v>
      </c>
      <c r="CF345" s="54">
        <f t="shared" ca="1" si="1146"/>
        <v>3928565.9043489029</v>
      </c>
      <c r="CG345" s="54">
        <f t="shared" ca="1" si="1146"/>
        <v>3968293.8822557428</v>
      </c>
      <c r="CH345" s="54">
        <f t="shared" ca="1" si="1146"/>
        <v>3992625.8882123744</v>
      </c>
      <c r="CI345" s="54">
        <f t="shared" ca="1" si="1146"/>
        <v>3996186.2664065561</v>
      </c>
      <c r="CJ345" s="54">
        <f t="shared" ca="1" si="1146"/>
        <v>4006189.6850389186</v>
      </c>
      <c r="CK345" s="54">
        <f t="shared" ca="1" si="1146"/>
        <v>4043385.773071357</v>
      </c>
      <c r="CL345" s="54">
        <f t="shared" ca="1" si="1146"/>
        <v>4120983.5258161011</v>
      </c>
      <c r="CM345" s="54">
        <f t="shared" ca="1" si="1146"/>
        <v>4228565.1080385586</v>
      </c>
      <c r="CN345" s="54">
        <f t="shared" ca="1" si="1146"/>
        <v>4385385.5615058281</v>
      </c>
      <c r="CO345" s="54">
        <f t="shared" ca="1" si="1146"/>
        <v>4508804.4034961974</v>
      </c>
      <c r="CP345" s="54">
        <f t="shared" ca="1" si="1146"/>
        <v>4628561.7333658189</v>
      </c>
      <c r="CQ345" s="54">
        <f t="shared" ca="1" si="1146"/>
        <v>4699996.7080885861</v>
      </c>
      <c r="CR345" s="54">
        <f t="shared" ca="1" si="1146"/>
        <v>4760483.1823638733</v>
      </c>
      <c r="CS345" s="54">
        <f t="shared" ca="1" si="1146"/>
        <v>4796911.0321666561</v>
      </c>
      <c r="CT345" s="54">
        <f t="shared" ca="1" si="1146"/>
        <v>4817534.1575611066</v>
      </c>
      <c r="CU345" s="54">
        <f t="shared" ca="1" si="1146"/>
        <v>4820179.5022056699</v>
      </c>
      <c r="CV345" s="54">
        <f t="shared" ca="1" si="1146"/>
        <v>4829223.8105215458</v>
      </c>
      <c r="CW345" s="54">
        <f t="shared" ca="1" si="1146"/>
        <v>4865193.6289521959</v>
      </c>
      <c r="CX345" s="54">
        <f t="shared" ca="1" si="1146"/>
        <v>4941701.6509490209</v>
      </c>
      <c r="CY345" s="54">
        <f t="shared" ca="1" si="1146"/>
        <v>5048022.3361499216</v>
      </c>
      <c r="CZ345" s="54">
        <f t="shared" ca="1" si="1146"/>
        <v>5203081.8160415338</v>
      </c>
      <c r="DA345" s="54">
        <f t="shared" ca="1" si="1146"/>
        <v>5324715.7797812186</v>
      </c>
      <c r="DB345" s="54">
        <f t="shared" ca="1" si="1146"/>
        <v>5442684.4183768919</v>
      </c>
      <c r="DC345" s="54">
        <f t="shared" ca="1" si="1146"/>
        <v>5512644.3312971862</v>
      </c>
      <c r="DD345" s="54">
        <f t="shared" ca="1" si="1146"/>
        <v>5569610.421136654</v>
      </c>
      <c r="DE345" s="54">
        <f t="shared" ca="1" si="1146"/>
        <v>5604757.283103398</v>
      </c>
      <c r="DF345" s="54">
        <f t="shared" ca="1" si="1146"/>
        <v>5623967.0848148102</v>
      </c>
      <c r="DG345" s="54">
        <f t="shared" ca="1" si="1146"/>
        <v>5625454.7428512648</v>
      </c>
      <c r="DH345" s="54">
        <f t="shared" ca="1" si="1146"/>
        <v>5633296.3148971712</v>
      </c>
      <c r="DI345" s="54">
        <f t="shared" ref="DI345:FT345" ca="1" si="1147">SUM(DI343:DI344)</f>
        <v>5667797.1342088599</v>
      </c>
      <c r="DJ345" s="54">
        <f t="shared" ca="1" si="1147"/>
        <v>5743141.6681347983</v>
      </c>
      <c r="DK345" s="54">
        <f t="shared" ca="1" si="1147"/>
        <v>5847962.1428460358</v>
      </c>
      <c r="DL345" s="54">
        <f t="shared" ca="1" si="1147"/>
        <v>6001024.2956109662</v>
      </c>
      <c r="DM345" s="54">
        <f t="shared" ca="1" si="1147"/>
        <v>6120631.9768209523</v>
      </c>
      <c r="DN345" s="54">
        <f t="shared" ca="1" si="1147"/>
        <v>6236568.5541503672</v>
      </c>
      <c r="DO345" s="54">
        <f t="shared" ca="1" si="1147"/>
        <v>6304803.2044422776</v>
      </c>
      <c r="DP345" s="54">
        <f t="shared" ca="1" si="1147"/>
        <v>6357995.9611411365</v>
      </c>
      <c r="DQ345" s="54">
        <f t="shared" ca="1" si="1147"/>
        <v>6391604.4561184365</v>
      </c>
      <c r="DR345" s="54">
        <f t="shared" ca="1" si="1147"/>
        <v>6409345.2984290235</v>
      </c>
      <c r="DS345" s="54">
        <f t="shared" ca="1" si="1147"/>
        <v>6409410.5581072345</v>
      </c>
      <c r="DT345" s="54">
        <f t="shared" ca="1" si="1147"/>
        <v>6415783.5098793972</v>
      </c>
      <c r="DU345" s="54">
        <f t="shared" ca="1" si="1147"/>
        <v>6448550.1191929355</v>
      </c>
      <c r="DV345" s="54">
        <f t="shared" ca="1" si="1147"/>
        <v>6522467.8370327968</v>
      </c>
      <c r="DW345" s="54">
        <f t="shared" ca="1" si="1147"/>
        <v>6625525.9040476875</v>
      </c>
      <c r="DX345" s="54">
        <f t="shared" ca="1" si="1147"/>
        <v>6776331.2403895278</v>
      </c>
      <c r="DY345" s="54">
        <f t="shared" ca="1" si="1147"/>
        <v>6893647.8944068523</v>
      </c>
      <c r="DZ345" s="54">
        <f t="shared" ca="1" si="1147"/>
        <v>7007552.7402370237</v>
      </c>
      <c r="EA345" s="54">
        <f t="shared" ca="1" si="1147"/>
        <v>7073788.2028063061</v>
      </c>
      <c r="EB345" s="54">
        <f t="shared" ca="1" si="1147"/>
        <v>7122930.5395759391</v>
      </c>
      <c r="EC345" s="54">
        <f t="shared" ca="1" si="1147"/>
        <v>7154719.1609681714</v>
      </c>
      <c r="ED345" s="54">
        <f t="shared" ca="1" si="1147"/>
        <v>7170705.796292711</v>
      </c>
      <c r="EE345" s="54">
        <f t="shared" ca="1" si="1147"/>
        <v>7169059.4001991916</v>
      </c>
      <c r="EF345" s="54">
        <f t="shared" ca="1" si="1147"/>
        <v>7173673.0793657331</v>
      </c>
      <c r="EG345" s="54">
        <f t="shared" ca="1" si="1147"/>
        <v>7204415.2528155735</v>
      </c>
      <c r="EH345" s="54">
        <f t="shared" ca="1" si="1147"/>
        <v>7276617.6198032573</v>
      </c>
      <c r="EI345" s="54">
        <f t="shared" ca="1" si="1147"/>
        <v>7377625.6173376255</v>
      </c>
      <c r="EJ345" s="54">
        <f t="shared" ca="1" si="1147"/>
        <v>7525888.9075436071</v>
      </c>
      <c r="EK345" s="54">
        <f t="shared" ca="1" si="1147"/>
        <v>7640623.8198446333</v>
      </c>
      <c r="EL345" s="54">
        <f t="shared" ca="1" si="1147"/>
        <v>7751669.3222214906</v>
      </c>
      <c r="EM345" s="54">
        <f t="shared" ca="1" si="1147"/>
        <v>7815605.2679238701</v>
      </c>
      <c r="EN345" s="54">
        <f t="shared" ca="1" si="1147"/>
        <v>7860393.2547508227</v>
      </c>
      <c r="EO345" s="54">
        <f t="shared" ca="1" si="1147"/>
        <v>7890053.6376279108</v>
      </c>
      <c r="EP345" s="54">
        <f t="shared" ca="1" si="1147"/>
        <v>7903973.7271570787</v>
      </c>
      <c r="EQ345" s="54">
        <f t="shared" ca="1" si="1147"/>
        <v>7900299.089211232</v>
      </c>
      <c r="ER345" s="54">
        <f t="shared" ca="1" si="1147"/>
        <v>7902835.2659248523</v>
      </c>
      <c r="ES345" s="54">
        <f t="shared" ca="1" si="1147"/>
        <v>7931638.1412558816</v>
      </c>
      <c r="ET345" s="54">
        <f t="shared" ca="1" si="1147"/>
        <v>8001808.554044785</v>
      </c>
      <c r="EU345" s="54">
        <f t="shared" ca="1" si="1147"/>
        <v>8100450.4671831401</v>
      </c>
      <c r="EV345" s="54">
        <f t="shared" ca="1" si="1147"/>
        <v>8245857.8257410675</v>
      </c>
      <c r="EW345" s="54">
        <f t="shared" ca="1" si="1147"/>
        <v>8236622.8592510158</v>
      </c>
      <c r="EX345" s="54">
        <f t="shared" ca="1" si="1147"/>
        <v>8223685.4647841118</v>
      </c>
      <c r="EY345" s="54">
        <f t="shared" ca="1" si="1147"/>
        <v>8163923.6512995055</v>
      </c>
      <c r="EZ345" s="54">
        <f t="shared" ca="1" si="1147"/>
        <v>8082954.9773279466</v>
      </c>
      <c r="FA345" s="54">
        <f t="shared" ca="1" si="1147"/>
        <v>7989080.331935877</v>
      </c>
      <c r="FB345" s="54">
        <f t="shared" ca="1" si="1147"/>
        <v>7879522.8500553863</v>
      </c>
      <c r="FC345" s="54">
        <f t="shared" ca="1" si="1147"/>
        <v>7752404.4305305174</v>
      </c>
      <c r="FD345" s="54">
        <f t="shared" ca="1" si="1147"/>
        <v>7631445.6430286039</v>
      </c>
      <c r="FE345" s="54">
        <f t="shared" ca="1" si="1147"/>
        <v>7537233.906011451</v>
      </c>
      <c r="FF345" s="54">
        <f t="shared" ca="1" si="1147"/>
        <v>7483955.9790627398</v>
      </c>
      <c r="FG345" s="54">
        <f t="shared" ca="1" si="1147"/>
        <v>7458815.6960852668</v>
      </c>
      <c r="FH345" s="54">
        <f t="shared" ca="1" si="1147"/>
        <v>7479952.8078097114</v>
      </c>
      <c r="FI345" s="54">
        <f t="shared" ca="1" si="1147"/>
        <v>7467464.6357289553</v>
      </c>
      <c r="FJ345" s="54">
        <f t="shared" ca="1" si="1147"/>
        <v>7451258.0639288519</v>
      </c>
      <c r="FK345" s="54">
        <f t="shared" ca="1" si="1147"/>
        <v>7388504.5052543525</v>
      </c>
      <c r="FL345" s="54">
        <f t="shared" ca="1" si="1147"/>
        <v>7303542.008672432</v>
      </c>
      <c r="FM345" s="54">
        <f t="shared" ca="1" si="1147"/>
        <v>7206829.2255263934</v>
      </c>
      <c r="FN345" s="54">
        <f t="shared" ca="1" si="1147"/>
        <v>7094486.5322482176</v>
      </c>
      <c r="FO345" s="54">
        <f t="shared" ca="1" si="1147"/>
        <v>6964611.8771985676</v>
      </c>
      <c r="FP345" s="54">
        <f t="shared" ca="1" si="1147"/>
        <v>6840843.4381667385</v>
      </c>
      <c r="FQ345" s="54">
        <f t="shared" ca="1" si="1147"/>
        <v>6744301.9109659493</v>
      </c>
      <c r="FR345" s="54">
        <f t="shared" ca="1" si="1147"/>
        <v>6688261.4163081134</v>
      </c>
      <c r="FS345" s="54">
        <f t="shared" ca="1" si="1147"/>
        <v>6660024.6346344436</v>
      </c>
      <c r="FT345" s="54">
        <f t="shared" ca="1" si="1147"/>
        <v>6677578.6266165823</v>
      </c>
      <c r="FU345" s="54">
        <f t="shared" ref="FU345:IF345" ca="1" si="1148">SUM(FU343:FU344)</f>
        <v>6661449.5124340346</v>
      </c>
      <c r="FV345" s="54">
        <f t="shared" ca="1" si="1148"/>
        <v>6641853.4225271996</v>
      </c>
      <c r="FW345" s="54">
        <f t="shared" ca="1" si="1148"/>
        <v>6575709.0978947189</v>
      </c>
      <c r="FX345" s="54">
        <f t="shared" ca="1" si="1148"/>
        <v>6487522.3168742126</v>
      </c>
      <c r="FY345" s="54">
        <f t="shared" ca="1" si="1148"/>
        <v>6387562.6033585705</v>
      </c>
      <c r="FZ345" s="54">
        <f t="shared" ca="1" si="1148"/>
        <v>6272021.0442410158</v>
      </c>
      <c r="GA345" s="54">
        <f t="shared" ca="1" si="1148"/>
        <v>6138971.3483597031</v>
      </c>
      <c r="GB345" s="54">
        <f t="shared" ca="1" si="1148"/>
        <v>6011971.8706273017</v>
      </c>
      <c r="GC345" s="54">
        <f t="shared" ca="1" si="1148"/>
        <v>5912678.3767671594</v>
      </c>
      <c r="GD345" s="54">
        <f t="shared" ca="1" si="1148"/>
        <v>5853453.6947690519</v>
      </c>
      <c r="GE345" s="54">
        <f t="shared" ca="1" si="1148"/>
        <v>5821698.3336909479</v>
      </c>
      <c r="GF345" s="54">
        <f t="shared" ca="1" si="1148"/>
        <v>5835248.1497694412</v>
      </c>
      <c r="GG345" s="54">
        <f t="shared" ca="1" si="1148"/>
        <v>5815050.3203052701</v>
      </c>
      <c r="GH345" s="54">
        <f t="shared" ca="1" si="1148"/>
        <v>5791091.9442334305</v>
      </c>
      <c r="GI345" s="54">
        <f t="shared" ca="1" si="1148"/>
        <v>5721117.0913208108</v>
      </c>
      <c r="GJ345" s="54">
        <f t="shared" ca="1" si="1148"/>
        <v>5629260.4451245936</v>
      </c>
      <c r="GK345" s="54">
        <f t="shared" ca="1" si="1148"/>
        <v>5525603.5374756083</v>
      </c>
      <c r="GL345" s="54">
        <f t="shared" ca="1" si="1148"/>
        <v>5406407.6144043012</v>
      </c>
      <c r="GM345" s="54">
        <f t="shared" ca="1" si="1148"/>
        <v>5270080.7574150646</v>
      </c>
      <c r="GN345" s="54">
        <f t="shared" ca="1" si="1148"/>
        <v>5139386.2413318856</v>
      </c>
      <c r="GO345" s="54">
        <f t="shared" ca="1" si="1148"/>
        <v>5036875.6510669068</v>
      </c>
      <c r="GP345" s="54">
        <f t="shared" ca="1" si="1148"/>
        <v>4974001.7735303706</v>
      </c>
      <c r="GQ345" s="54">
        <f t="shared" ca="1" si="1148"/>
        <v>4938261.9345100233</v>
      </c>
      <c r="GR345" s="54">
        <f t="shared" ca="1" si="1148"/>
        <v>4947342.252504983</v>
      </c>
      <c r="GS345" s="54">
        <f t="shared" ca="1" si="1148"/>
        <v>4922603.2614664463</v>
      </c>
      <c r="GT345" s="54">
        <f t="shared" ca="1" si="1148"/>
        <v>4894076.7738936096</v>
      </c>
      <c r="GU345" s="54">
        <f t="shared" ca="1" si="1148"/>
        <v>4819786.1627167519</v>
      </c>
      <c r="GV345" s="54">
        <f t="shared" ca="1" si="1148"/>
        <v>4723768.203899716</v>
      </c>
      <c r="GW345" s="54">
        <f t="shared" ca="1" si="1148"/>
        <v>4615917.5498404214</v>
      </c>
      <c r="GX345" s="54">
        <f t="shared" ca="1" si="1148"/>
        <v>4492565.0573721714</v>
      </c>
      <c r="GY345" s="54">
        <f t="shared" ca="1" si="1148"/>
        <v>4352951.3071089452</v>
      </c>
      <c r="GZ345" s="54">
        <f t="shared" ca="1" si="1148"/>
        <v>4218050.1831533052</v>
      </c>
      <c r="HA345" s="54">
        <f t="shared" ca="1" si="1148"/>
        <v>4111809.4088323363</v>
      </c>
      <c r="HB345" s="54">
        <f t="shared" ca="1" si="1148"/>
        <v>4044772.8867797256</v>
      </c>
      <c r="HC345" s="54">
        <f t="shared" ca="1" si="1148"/>
        <v>4004533.7530927844</v>
      </c>
      <c r="HD345" s="54">
        <f t="shared" ca="1" si="1148"/>
        <v>4008629.8359798496</v>
      </c>
      <c r="HE345" s="54">
        <f t="shared" ca="1" si="1148"/>
        <v>3978827.3654864351</v>
      </c>
      <c r="HF345" s="54">
        <f t="shared" ca="1" si="1148"/>
        <v>3945205.9348798795</v>
      </c>
      <c r="HG345" s="54">
        <f t="shared" ca="1" si="1148"/>
        <v>3866063.5685874866</v>
      </c>
      <c r="HH345" s="54">
        <f t="shared" ca="1" si="1148"/>
        <v>3765341.6327102669</v>
      </c>
      <c r="HI345" s="54">
        <f t="shared" ca="1" si="1148"/>
        <v>3652748.989699834</v>
      </c>
      <c r="HJ345" s="54">
        <f t="shared" ca="1" si="1148"/>
        <v>3524685.5612926721</v>
      </c>
      <c r="HK345" s="54">
        <f t="shared" ca="1" si="1148"/>
        <v>3381224.1106842798</v>
      </c>
      <c r="HL345" s="54">
        <f t="shared" ca="1" si="1148"/>
        <v>3241808.9659180264</v>
      </c>
      <c r="HM345" s="54">
        <f t="shared" ca="1" si="1148"/>
        <v>3131271.3497097194</v>
      </c>
      <c r="HN345" s="54">
        <f t="shared" ca="1" si="1148"/>
        <v>3059504.6275692615</v>
      </c>
      <c r="HO345" s="54">
        <f t="shared" ca="1" si="1148"/>
        <v>3014196.7443240937</v>
      </c>
      <c r="HP345" s="54">
        <f t="shared" ca="1" si="1148"/>
        <v>3012738.6657019719</v>
      </c>
      <c r="HQ345" s="54">
        <f t="shared" ca="1" si="1148"/>
        <v>2977294.6959670722</v>
      </c>
      <c r="HR345" s="54">
        <f t="shared" ca="1" si="1148"/>
        <v>2938269.2423221739</v>
      </c>
      <c r="HS345" s="54">
        <f t="shared" ca="1" si="1148"/>
        <v>2853682.4136899388</v>
      </c>
      <c r="HT345" s="54">
        <f t="shared" ca="1" si="1148"/>
        <v>2747656.6184111629</v>
      </c>
      <c r="HU345" s="54">
        <f t="shared" ca="1" si="1148"/>
        <v>2629715.9948873459</v>
      </c>
      <c r="HV345" s="54">
        <f t="shared" ca="1" si="1148"/>
        <v>2496328.9856755892</v>
      </c>
      <c r="HW345" s="54">
        <f t="shared" ca="1" si="1148"/>
        <v>2348400.2977425791</v>
      </c>
      <c r="HX345" s="54">
        <f t="shared" ca="1" si="1148"/>
        <v>2204405.2995703439</v>
      </c>
      <c r="HY345" s="54">
        <f t="shared" ca="1" si="1148"/>
        <v>2088944.3180064696</v>
      </c>
      <c r="HZ345" s="54">
        <f t="shared" ca="1" si="1148"/>
        <v>2011819.377903166</v>
      </c>
      <c r="IA345" s="54">
        <f t="shared" ca="1" si="1148"/>
        <v>1960812.2353877928</v>
      </c>
      <c r="IB345" s="54">
        <f t="shared" ca="1" si="1148"/>
        <v>1953168.4014269656</v>
      </c>
      <c r="IC345" s="54">
        <f t="shared" ca="1" si="1148"/>
        <v>1911442.6700123937</v>
      </c>
      <c r="ID345" s="54">
        <f t="shared" ca="1" si="1148"/>
        <v>1865819.3850700809</v>
      </c>
      <c r="IE345" s="54">
        <f t="shared" ca="1" si="1148"/>
        <v>1775132.0085446148</v>
      </c>
      <c r="IF345" s="54">
        <f t="shared" ca="1" si="1148"/>
        <v>1663138.5211472767</v>
      </c>
      <c r="IG345" s="54">
        <f t="shared" ref="IG345:KP345" ca="1" si="1149">SUM(IG343:IG344)</f>
        <v>1539179.3790149153</v>
      </c>
      <c r="IH345" s="54">
        <f t="shared" ca="1" si="1149"/>
        <v>1399852.2988770332</v>
      </c>
      <c r="II345" s="54">
        <f t="shared" ca="1" si="1149"/>
        <v>1246771.1770999434</v>
      </c>
      <c r="IJ345" s="54">
        <f t="shared" ca="1" si="1149"/>
        <v>1097570.6975383125</v>
      </c>
      <c r="IK345" s="54">
        <f t="shared" ca="1" si="1149"/>
        <v>976557.71416856477</v>
      </c>
      <c r="IL345" s="54">
        <f t="shared" ca="1" si="1149"/>
        <v>893443.76077092555</v>
      </c>
      <c r="IM345" s="54">
        <f t="shared" ca="1" si="1149"/>
        <v>836286.16254612489</v>
      </c>
      <c r="IN345" s="54">
        <f t="shared" ca="1" si="1149"/>
        <v>822004.44858948782</v>
      </c>
      <c r="IO345" s="54">
        <f t="shared" ca="1" si="1149"/>
        <v>773870.60714364948</v>
      </c>
      <c r="IP345" s="54">
        <f t="shared" ca="1" si="1149"/>
        <v>742175.0070023567</v>
      </c>
      <c r="IQ345" s="54">
        <f t="shared" ca="1" si="1149"/>
        <v>665655.1299044881</v>
      </c>
      <c r="IR345" s="54">
        <f t="shared" ca="1" si="1149"/>
        <v>567935.09840259305</v>
      </c>
      <c r="IS345" s="54">
        <f t="shared" ca="1" si="1149"/>
        <v>458972.22175819217</v>
      </c>
      <c r="IT345" s="54">
        <f t="shared" ca="1" si="1149"/>
        <v>335423.45294692001</v>
      </c>
      <c r="IU345" s="54">
        <f t="shared" ca="1" si="1149"/>
        <v>198204.85537195823</v>
      </c>
      <c r="IV345" s="54">
        <f t="shared" ca="1" si="1149"/>
        <v>65462.940618019667</v>
      </c>
      <c r="IW345" s="54">
        <f t="shared" ca="1" si="1149"/>
        <v>0</v>
      </c>
      <c r="IX345" s="54">
        <f t="shared" ca="1" si="1149"/>
        <v>0</v>
      </c>
      <c r="IY345" s="54">
        <f t="shared" ca="1" si="1149"/>
        <v>0</v>
      </c>
      <c r="IZ345" s="54">
        <f t="shared" ca="1" si="1149"/>
        <v>1191.4622614066648</v>
      </c>
      <c r="JA345" s="54">
        <f t="shared" ca="1" si="1149"/>
        <v>0</v>
      </c>
      <c r="JB345" s="54">
        <f t="shared" ca="1" si="1149"/>
        <v>0</v>
      </c>
      <c r="JC345" s="54">
        <f t="shared" ca="1" si="1149"/>
        <v>0</v>
      </c>
      <c r="JD345" s="54">
        <f t="shared" ca="1" si="1149"/>
        <v>0</v>
      </c>
      <c r="JE345" s="54">
        <f t="shared" ca="1" si="1149"/>
        <v>0</v>
      </c>
      <c r="JF345" s="54">
        <f t="shared" ca="1" si="1149"/>
        <v>0</v>
      </c>
      <c r="JG345" s="54">
        <f t="shared" ca="1" si="1149"/>
        <v>0</v>
      </c>
      <c r="JH345" s="54">
        <f t="shared" ca="1" si="1149"/>
        <v>0</v>
      </c>
      <c r="JI345" s="54">
        <f t="shared" ca="1" si="1149"/>
        <v>0</v>
      </c>
      <c r="JJ345" s="54">
        <f t="shared" ca="1" si="1149"/>
        <v>0</v>
      </c>
      <c r="JK345" s="54">
        <f t="shared" ca="1" si="1149"/>
        <v>0</v>
      </c>
      <c r="JL345" s="54">
        <f t="shared" ca="1" si="1149"/>
        <v>0</v>
      </c>
      <c r="JM345" s="54">
        <f t="shared" ca="1" si="1149"/>
        <v>0</v>
      </c>
      <c r="JN345" s="54">
        <f t="shared" ca="1" si="1149"/>
        <v>0</v>
      </c>
      <c r="JO345" s="54">
        <f t="shared" ca="1" si="1149"/>
        <v>0</v>
      </c>
      <c r="JP345" s="54">
        <f t="shared" ca="1" si="1149"/>
        <v>0</v>
      </c>
      <c r="JQ345" s="54">
        <f t="shared" ca="1" si="1149"/>
        <v>0</v>
      </c>
      <c r="JR345" s="54">
        <f t="shared" ca="1" si="1149"/>
        <v>0</v>
      </c>
      <c r="JS345" s="54">
        <f t="shared" ca="1" si="1149"/>
        <v>0</v>
      </c>
      <c r="JT345" s="54">
        <f t="shared" ca="1" si="1149"/>
        <v>0</v>
      </c>
      <c r="JU345" s="54">
        <f t="shared" ca="1" si="1149"/>
        <v>0</v>
      </c>
      <c r="JV345" s="54">
        <f t="shared" ca="1" si="1149"/>
        <v>0</v>
      </c>
      <c r="JW345" s="54">
        <f t="shared" ca="1" si="1149"/>
        <v>0</v>
      </c>
      <c r="JX345" s="54">
        <f t="shared" ca="1" si="1149"/>
        <v>0</v>
      </c>
      <c r="JY345" s="54">
        <f t="shared" ca="1" si="1149"/>
        <v>0</v>
      </c>
      <c r="JZ345" s="54">
        <f t="shared" ca="1" si="1149"/>
        <v>0</v>
      </c>
      <c r="KA345" s="54">
        <f t="shared" ca="1" si="1149"/>
        <v>0</v>
      </c>
      <c r="KB345" s="54">
        <f t="shared" ca="1" si="1149"/>
        <v>0</v>
      </c>
      <c r="KC345" s="54">
        <f t="shared" ca="1" si="1149"/>
        <v>0</v>
      </c>
      <c r="KD345" s="54">
        <f t="shared" ca="1" si="1149"/>
        <v>0</v>
      </c>
      <c r="KE345" s="54">
        <f t="shared" ca="1" si="1149"/>
        <v>0</v>
      </c>
      <c r="KF345" s="54">
        <f t="shared" ca="1" si="1149"/>
        <v>0</v>
      </c>
      <c r="KG345" s="54">
        <f t="shared" ca="1" si="1149"/>
        <v>0</v>
      </c>
      <c r="KH345" s="54">
        <f t="shared" ca="1" si="1149"/>
        <v>0</v>
      </c>
      <c r="KI345" s="54">
        <f t="shared" ca="1" si="1149"/>
        <v>0</v>
      </c>
      <c r="KJ345" s="54">
        <f t="shared" ca="1" si="1149"/>
        <v>0</v>
      </c>
      <c r="KK345" s="54">
        <f t="shared" ca="1" si="1149"/>
        <v>0</v>
      </c>
      <c r="KL345" s="54">
        <f t="shared" ca="1" si="1149"/>
        <v>0</v>
      </c>
      <c r="KM345" s="54">
        <f t="shared" ca="1" si="1149"/>
        <v>0</v>
      </c>
      <c r="KN345" s="54">
        <f t="shared" ca="1" si="1149"/>
        <v>0</v>
      </c>
      <c r="KO345" s="54">
        <f t="shared" ca="1" si="1149"/>
        <v>0</v>
      </c>
      <c r="KP345" s="54">
        <f t="shared" ca="1" si="1149"/>
        <v>0</v>
      </c>
      <c r="KQ345" s="54">
        <f t="shared" ref="KQ345:LT345" ca="1" si="1150">SUM(KQ343:KQ344)</f>
        <v>0</v>
      </c>
      <c r="KR345" s="54">
        <f t="shared" ca="1" si="1150"/>
        <v>0</v>
      </c>
      <c r="KS345" s="54">
        <f t="shared" ca="1" si="1150"/>
        <v>0</v>
      </c>
      <c r="KT345" s="54">
        <f t="shared" ca="1" si="1150"/>
        <v>0</v>
      </c>
      <c r="KU345" s="54">
        <f t="shared" ca="1" si="1150"/>
        <v>0</v>
      </c>
      <c r="KV345" s="54">
        <f t="shared" ca="1" si="1150"/>
        <v>9268.833999852086</v>
      </c>
      <c r="KW345" s="54">
        <f t="shared" ca="1" si="1150"/>
        <v>0</v>
      </c>
      <c r="KX345" s="54">
        <f t="shared" ca="1" si="1150"/>
        <v>0</v>
      </c>
      <c r="KY345" s="54">
        <f t="shared" ca="1" si="1150"/>
        <v>0</v>
      </c>
      <c r="KZ345" s="54">
        <f t="shared" ca="1" si="1150"/>
        <v>0</v>
      </c>
      <c r="LA345" s="54">
        <f t="shared" ca="1" si="1150"/>
        <v>0</v>
      </c>
      <c r="LB345" s="54">
        <f t="shared" ca="1" si="1150"/>
        <v>0</v>
      </c>
      <c r="LC345" s="54">
        <f t="shared" ca="1" si="1150"/>
        <v>0</v>
      </c>
      <c r="LD345" s="54">
        <f t="shared" ca="1" si="1150"/>
        <v>0</v>
      </c>
      <c r="LE345" s="54">
        <f t="shared" ca="1" si="1150"/>
        <v>0</v>
      </c>
      <c r="LF345" s="54">
        <f t="shared" ca="1" si="1150"/>
        <v>0</v>
      </c>
      <c r="LG345" s="54">
        <f t="shared" ca="1" si="1150"/>
        <v>0</v>
      </c>
      <c r="LH345" s="54">
        <f t="shared" ca="1" si="1150"/>
        <v>10181.929684488012</v>
      </c>
      <c r="LI345" s="54">
        <f t="shared" ca="1" si="1150"/>
        <v>0</v>
      </c>
      <c r="LJ345" s="54">
        <f t="shared" ca="1" si="1150"/>
        <v>0</v>
      </c>
      <c r="LK345" s="54">
        <f t="shared" ca="1" si="1150"/>
        <v>0</v>
      </c>
      <c r="LL345" s="54">
        <f t="shared" ca="1" si="1150"/>
        <v>0</v>
      </c>
      <c r="LM345" s="54">
        <f t="shared" ca="1" si="1150"/>
        <v>0</v>
      </c>
      <c r="LN345" s="54">
        <f t="shared" ca="1" si="1150"/>
        <v>0</v>
      </c>
      <c r="LO345" s="54">
        <f t="shared" ca="1" si="1150"/>
        <v>0</v>
      </c>
      <c r="LP345" s="54">
        <f t="shared" ca="1" si="1150"/>
        <v>0</v>
      </c>
      <c r="LQ345" s="54">
        <f t="shared" ca="1" si="1150"/>
        <v>0</v>
      </c>
      <c r="LR345" s="54">
        <f t="shared" ca="1" si="1150"/>
        <v>0</v>
      </c>
      <c r="LS345" s="54">
        <f t="shared" ca="1" si="1150"/>
        <v>0</v>
      </c>
      <c r="LT345" s="54">
        <f t="shared" ca="1" si="1150"/>
        <v>1083729.2082270638</v>
      </c>
      <c r="LU345" s="54"/>
      <c r="LV345" s="54"/>
      <c r="LW345" s="54"/>
      <c r="LX345" s="54"/>
      <c r="LY345" s="54"/>
      <c r="LZ345" s="54"/>
      <c r="MA345" s="54"/>
      <c r="MB345" s="54"/>
      <c r="MC345" s="54"/>
      <c r="MD345" s="54"/>
      <c r="ME345" s="54"/>
      <c r="MF345" s="54"/>
      <c r="MG345" s="54"/>
      <c r="MH345" s="54"/>
      <c r="MI345" s="54"/>
      <c r="MJ345" s="54"/>
      <c r="MK345" s="54"/>
      <c r="ML345" s="54"/>
      <c r="MM345" s="54"/>
      <c r="MN345" s="54"/>
      <c r="MO345" s="54"/>
      <c r="MP345" s="54"/>
      <c r="MQ345" s="54"/>
      <c r="MR345" s="54"/>
      <c r="MS345" s="54"/>
      <c r="MT345" s="54"/>
      <c r="MU345" s="54"/>
      <c r="MV345" s="54"/>
      <c r="MW345" s="54"/>
      <c r="MX345" s="54"/>
      <c r="MY345" s="54"/>
      <c r="MZ345" s="54"/>
      <c r="NA345" s="54"/>
      <c r="NB345" s="54"/>
      <c r="NC345" s="54"/>
      <c r="ND345" s="54"/>
      <c r="NE345" s="54"/>
      <c r="NF345" s="54"/>
      <c r="NG345" s="54"/>
      <c r="NH345" s="54"/>
      <c r="NI345" s="54"/>
      <c r="NJ345" s="54"/>
      <c r="NK345" s="54"/>
      <c r="NL345" s="54"/>
      <c r="NM345" s="54"/>
      <c r="NN345" s="54"/>
      <c r="NO345" s="54"/>
      <c r="NP345" s="54"/>
      <c r="NQ345" s="54"/>
      <c r="NR345" s="54"/>
      <c r="NS345" s="54"/>
      <c r="NT345" s="54"/>
      <c r="NU345" s="54"/>
      <c r="NV345" s="54"/>
      <c r="NW345" s="54"/>
      <c r="NX345" s="54"/>
      <c r="NY345" s="54"/>
      <c r="NZ345" s="54"/>
      <c r="OA345" s="54"/>
      <c r="OB345" s="54"/>
      <c r="OC345" s="54"/>
      <c r="OD345" s="54"/>
      <c r="OE345" s="54"/>
      <c r="OF345" s="54"/>
      <c r="OG345" s="54"/>
      <c r="OH345" s="54"/>
      <c r="OI345" s="54"/>
      <c r="OJ345" s="54"/>
      <c r="OK345" s="54"/>
      <c r="OL345" s="54"/>
      <c r="OM345" s="54"/>
      <c r="ON345" s="54"/>
      <c r="OO345" s="54"/>
      <c r="OP345" s="54"/>
      <c r="OQ345" s="54"/>
      <c r="OR345" s="54"/>
      <c r="OS345" s="54"/>
      <c r="OT345" s="54"/>
      <c r="OU345" s="54"/>
      <c r="OV345" s="54"/>
      <c r="OW345" s="54"/>
      <c r="OX345" s="54"/>
      <c r="OY345" s="54"/>
      <c r="OZ345" s="54"/>
      <c r="PA345" s="54"/>
      <c r="PB345" s="54"/>
      <c r="PC345" s="54"/>
      <c r="PD345" s="54"/>
      <c r="PE345" s="54"/>
      <c r="PF345" s="54"/>
      <c r="PG345" s="54"/>
      <c r="PH345" s="54"/>
      <c r="PI345" s="54"/>
      <c r="PJ345" s="54"/>
      <c r="PK345" s="54"/>
      <c r="PL345" s="54"/>
      <c r="PM345" s="54"/>
      <c r="PN345" s="54"/>
      <c r="PO345" s="54"/>
      <c r="PP345" s="54"/>
      <c r="PQ345" s="54"/>
      <c r="PR345" s="54"/>
      <c r="PS345" s="54"/>
      <c r="PT345" s="54"/>
      <c r="PU345" s="54"/>
      <c r="PV345" s="54"/>
      <c r="PW345" s="54"/>
      <c r="PX345" s="54"/>
      <c r="PY345" s="54"/>
      <c r="PZ345" s="54"/>
      <c r="QA345" s="54"/>
      <c r="QB345" s="54"/>
      <c r="QC345" s="54"/>
      <c r="QD345" s="54"/>
      <c r="QE345" s="54"/>
      <c r="QF345" s="54"/>
      <c r="QG345" s="54"/>
      <c r="QH345" s="54"/>
      <c r="QI345" s="54"/>
      <c r="QJ345" s="54"/>
      <c r="QK345" s="54"/>
      <c r="QL345" s="54"/>
      <c r="QM345" s="54"/>
      <c r="QN345" s="54"/>
      <c r="QO345" s="54"/>
      <c r="QP345" s="54"/>
      <c r="QQ345" s="54"/>
      <c r="QR345" s="54"/>
      <c r="QS345" s="54"/>
      <c r="QT345" s="54"/>
      <c r="QU345" s="54"/>
    </row>
    <row r="346" spans="1:463" ht="15" customHeight="1" outlineLevel="1">
      <c r="C346" s="15"/>
      <c r="D346" s="1"/>
      <c r="E346" s="44"/>
      <c r="F346" s="1"/>
      <c r="G346" s="1"/>
      <c r="H346" s="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  <c r="CC346" s="54"/>
      <c r="CD346" s="54"/>
      <c r="CE346" s="54"/>
      <c r="CF346" s="54"/>
      <c r="CG346" s="54"/>
      <c r="CH346" s="54"/>
      <c r="CI346" s="54"/>
      <c r="CJ346" s="54"/>
      <c r="CK346" s="54"/>
      <c r="CL346" s="54"/>
      <c r="CM346" s="54"/>
      <c r="CN346" s="54"/>
      <c r="CO346" s="54"/>
      <c r="CP346" s="54"/>
      <c r="CQ346" s="54"/>
      <c r="CR346" s="54"/>
      <c r="CS346" s="54"/>
      <c r="CT346" s="54"/>
      <c r="CU346" s="54"/>
      <c r="CV346" s="54"/>
      <c r="CW346" s="54"/>
      <c r="CX346" s="54"/>
      <c r="CY346" s="54"/>
      <c r="CZ346" s="54"/>
      <c r="DA346" s="54"/>
      <c r="DB346" s="54"/>
      <c r="DC346" s="54"/>
      <c r="DD346" s="54"/>
      <c r="DE346" s="54"/>
      <c r="DF346" s="54"/>
      <c r="DG346" s="54"/>
      <c r="DH346" s="54"/>
      <c r="DI346" s="54"/>
      <c r="DJ346" s="54"/>
      <c r="DK346" s="54"/>
      <c r="DL346" s="54"/>
      <c r="DM346" s="54"/>
      <c r="DN346" s="54"/>
      <c r="DO346" s="54"/>
      <c r="DP346" s="54"/>
      <c r="DQ346" s="54"/>
      <c r="DR346" s="54"/>
      <c r="DS346" s="54"/>
      <c r="DT346" s="54"/>
      <c r="DU346" s="54"/>
      <c r="DV346" s="54"/>
      <c r="DW346" s="54"/>
      <c r="DX346" s="54"/>
      <c r="DY346" s="54"/>
      <c r="DZ346" s="54"/>
      <c r="EA346" s="54"/>
      <c r="EB346" s="54"/>
      <c r="EC346" s="54"/>
      <c r="ED346" s="54"/>
      <c r="EE346" s="54"/>
      <c r="EF346" s="54"/>
      <c r="EG346" s="54"/>
      <c r="EH346" s="54"/>
      <c r="EI346" s="54"/>
      <c r="EJ346" s="54"/>
      <c r="EK346" s="54"/>
      <c r="EL346" s="54"/>
      <c r="EM346" s="54"/>
      <c r="EN346" s="54"/>
      <c r="EO346" s="54"/>
      <c r="EP346" s="54"/>
      <c r="EQ346" s="54"/>
      <c r="ER346" s="54"/>
      <c r="ES346" s="54"/>
      <c r="ET346" s="54"/>
      <c r="EU346" s="54"/>
      <c r="EV346" s="54"/>
      <c r="EW346" s="54"/>
      <c r="EX346" s="54"/>
      <c r="EY346" s="54"/>
      <c r="EZ346" s="54"/>
      <c r="FA346" s="54"/>
      <c r="FB346" s="54"/>
      <c r="FC346" s="54"/>
      <c r="FD346" s="54"/>
      <c r="FE346" s="54"/>
      <c r="FF346" s="54"/>
      <c r="FG346" s="54"/>
      <c r="FH346" s="54"/>
      <c r="FI346" s="54"/>
      <c r="FJ346" s="54"/>
      <c r="FK346" s="54"/>
      <c r="FL346" s="54"/>
      <c r="FM346" s="54"/>
      <c r="FN346" s="54"/>
      <c r="FO346" s="54"/>
      <c r="FP346" s="54"/>
      <c r="FQ346" s="54"/>
      <c r="FR346" s="54"/>
      <c r="FS346" s="54"/>
      <c r="FT346" s="54"/>
      <c r="FU346" s="54"/>
      <c r="FV346" s="54"/>
      <c r="FW346" s="54"/>
      <c r="FX346" s="54"/>
      <c r="FY346" s="54"/>
      <c r="FZ346" s="54"/>
      <c r="GA346" s="54"/>
      <c r="GB346" s="54"/>
      <c r="GC346" s="54"/>
      <c r="GD346" s="54"/>
      <c r="GE346" s="54"/>
      <c r="GF346" s="54"/>
      <c r="GG346" s="54"/>
      <c r="GH346" s="54"/>
      <c r="GI346" s="54"/>
      <c r="GJ346" s="54"/>
      <c r="GK346" s="54"/>
      <c r="GL346" s="54"/>
      <c r="GM346" s="54"/>
      <c r="GN346" s="54"/>
      <c r="GO346" s="54"/>
      <c r="GP346" s="54"/>
      <c r="GQ346" s="54"/>
      <c r="GR346" s="54"/>
      <c r="GS346" s="54"/>
      <c r="GT346" s="54"/>
      <c r="GU346" s="54"/>
      <c r="GV346" s="54"/>
      <c r="GW346" s="54"/>
      <c r="GX346" s="54"/>
      <c r="GY346" s="54"/>
      <c r="GZ346" s="54"/>
      <c r="HA346" s="54"/>
      <c r="HB346" s="54"/>
      <c r="HC346" s="54"/>
      <c r="HD346" s="54"/>
      <c r="HE346" s="54"/>
      <c r="HF346" s="54"/>
      <c r="HG346" s="54"/>
      <c r="HH346" s="54"/>
      <c r="HI346" s="54"/>
      <c r="HJ346" s="54"/>
      <c r="HK346" s="54"/>
      <c r="HL346" s="54"/>
      <c r="HM346" s="54"/>
      <c r="HN346" s="54"/>
      <c r="HO346" s="54"/>
      <c r="HP346" s="54"/>
      <c r="HQ346" s="54"/>
      <c r="HR346" s="54"/>
      <c r="HS346" s="54"/>
      <c r="HT346" s="54"/>
      <c r="HU346" s="54"/>
      <c r="HV346" s="54"/>
      <c r="HW346" s="54"/>
      <c r="HX346" s="54"/>
      <c r="HY346" s="54"/>
      <c r="HZ346" s="54"/>
      <c r="IA346" s="54"/>
      <c r="IB346" s="54"/>
      <c r="IC346" s="54"/>
      <c r="ID346" s="54"/>
      <c r="IE346" s="54"/>
      <c r="IF346" s="54"/>
      <c r="IG346" s="54"/>
      <c r="IH346" s="54"/>
      <c r="II346" s="54"/>
      <c r="IJ346" s="54"/>
      <c r="IK346" s="54"/>
      <c r="IL346" s="54"/>
      <c r="IM346" s="54"/>
      <c r="IN346" s="54"/>
      <c r="IO346" s="54"/>
      <c r="IP346" s="54"/>
      <c r="IQ346" s="54"/>
      <c r="IR346" s="54"/>
      <c r="IS346" s="54"/>
      <c r="IT346" s="54"/>
      <c r="IU346" s="54"/>
      <c r="IV346" s="54"/>
      <c r="IW346" s="54"/>
      <c r="IX346" s="54"/>
      <c r="IY346" s="54"/>
      <c r="IZ346" s="54"/>
      <c r="JA346" s="54"/>
      <c r="JB346" s="54"/>
      <c r="JC346" s="54"/>
      <c r="JD346" s="54"/>
      <c r="JE346" s="54"/>
      <c r="JF346" s="54"/>
      <c r="JG346" s="54"/>
      <c r="JH346" s="54"/>
      <c r="JI346" s="54"/>
      <c r="JJ346" s="54"/>
      <c r="JK346" s="54"/>
      <c r="JL346" s="54"/>
      <c r="JM346" s="54"/>
      <c r="JN346" s="54"/>
      <c r="JO346" s="54"/>
      <c r="JP346" s="54"/>
      <c r="JQ346" s="54"/>
      <c r="JR346" s="54"/>
      <c r="JS346" s="54"/>
      <c r="JT346" s="54"/>
      <c r="JU346" s="54"/>
      <c r="JV346" s="54"/>
      <c r="JW346" s="54"/>
      <c r="JX346" s="54"/>
      <c r="JY346" s="54"/>
      <c r="JZ346" s="54"/>
      <c r="KA346" s="54"/>
      <c r="KB346" s="54"/>
      <c r="KC346" s="54"/>
      <c r="KD346" s="54"/>
      <c r="KE346" s="54"/>
      <c r="KF346" s="54"/>
      <c r="KG346" s="54"/>
      <c r="KH346" s="54"/>
      <c r="KI346" s="54"/>
      <c r="KJ346" s="54"/>
      <c r="KK346" s="54"/>
      <c r="KL346" s="54"/>
      <c r="KM346" s="54"/>
      <c r="KN346" s="54"/>
      <c r="KO346" s="54"/>
      <c r="KP346" s="54"/>
      <c r="KQ346" s="54"/>
      <c r="KR346" s="54"/>
      <c r="KS346" s="54"/>
      <c r="KT346" s="54"/>
      <c r="KU346" s="54"/>
      <c r="KV346" s="54"/>
      <c r="KW346" s="54"/>
      <c r="KX346" s="54"/>
      <c r="KY346" s="54"/>
      <c r="KZ346" s="54"/>
      <c r="LA346" s="54"/>
      <c r="LB346" s="54"/>
      <c r="LC346" s="54"/>
      <c r="LD346" s="54"/>
      <c r="LE346" s="54"/>
      <c r="LF346" s="54"/>
      <c r="LG346" s="54"/>
      <c r="LH346" s="54"/>
      <c r="LI346" s="54"/>
      <c r="LJ346" s="54"/>
      <c r="LK346" s="54"/>
      <c r="LL346" s="54"/>
      <c r="LM346" s="54"/>
      <c r="LN346" s="54"/>
      <c r="LO346" s="54"/>
      <c r="LP346" s="54"/>
      <c r="LQ346" s="54"/>
      <c r="LR346" s="54"/>
      <c r="LS346" s="54"/>
      <c r="LT346" s="54"/>
      <c r="LU346" s="54"/>
      <c r="LV346" s="54"/>
      <c r="LW346" s="54"/>
      <c r="LX346" s="54"/>
      <c r="LY346" s="54"/>
      <c r="LZ346" s="54"/>
      <c r="MA346" s="54"/>
      <c r="MB346" s="54"/>
      <c r="MC346" s="54"/>
      <c r="MD346" s="54"/>
      <c r="ME346" s="54"/>
      <c r="MF346" s="54"/>
      <c r="MG346" s="54"/>
      <c r="MH346" s="54"/>
      <c r="MI346" s="54"/>
      <c r="MJ346" s="54"/>
      <c r="MK346" s="54"/>
      <c r="ML346" s="54"/>
      <c r="MM346" s="54"/>
      <c r="MN346" s="54"/>
      <c r="MO346" s="54"/>
      <c r="MP346" s="54"/>
      <c r="MQ346" s="54"/>
      <c r="MR346" s="54"/>
      <c r="MS346" s="54"/>
      <c r="MT346" s="54"/>
      <c r="MU346" s="54"/>
      <c r="MV346" s="54"/>
      <c r="MW346" s="54"/>
      <c r="MX346" s="54"/>
      <c r="MY346" s="54"/>
      <c r="MZ346" s="54"/>
      <c r="NA346" s="54"/>
      <c r="NB346" s="54"/>
      <c r="NC346" s="54"/>
      <c r="ND346" s="54"/>
      <c r="NE346" s="54"/>
      <c r="NF346" s="54"/>
      <c r="NG346" s="54"/>
      <c r="NH346" s="54"/>
      <c r="NI346" s="54"/>
      <c r="NJ346" s="54"/>
      <c r="NK346" s="54"/>
      <c r="NL346" s="54"/>
      <c r="NM346" s="54"/>
      <c r="NN346" s="54"/>
      <c r="NO346" s="54"/>
      <c r="NP346" s="54"/>
      <c r="NQ346" s="54"/>
      <c r="NR346" s="54"/>
      <c r="NS346" s="54"/>
      <c r="NT346" s="54"/>
      <c r="NU346" s="54"/>
      <c r="NV346" s="54"/>
      <c r="NW346" s="54"/>
      <c r="NX346" s="54"/>
      <c r="NY346" s="54"/>
      <c r="NZ346" s="54"/>
      <c r="OA346" s="54"/>
      <c r="OB346" s="54"/>
      <c r="OC346" s="54"/>
      <c r="OD346" s="54"/>
      <c r="OE346" s="54"/>
      <c r="OF346" s="54"/>
      <c r="OG346" s="54"/>
      <c r="OH346" s="54"/>
      <c r="OI346" s="54"/>
      <c r="OJ346" s="54"/>
      <c r="OK346" s="54"/>
      <c r="OL346" s="54"/>
      <c r="OM346" s="54"/>
      <c r="ON346" s="54"/>
      <c r="OO346" s="54"/>
      <c r="OP346" s="54"/>
      <c r="OQ346" s="54"/>
      <c r="OR346" s="54"/>
      <c r="OS346" s="54"/>
      <c r="OT346" s="54"/>
      <c r="OU346" s="54"/>
      <c r="OV346" s="54"/>
      <c r="OW346" s="54"/>
      <c r="OX346" s="54"/>
      <c r="OY346" s="54"/>
      <c r="OZ346" s="54"/>
      <c r="PA346" s="54"/>
      <c r="PB346" s="54"/>
      <c r="PC346" s="54"/>
      <c r="PD346" s="54"/>
      <c r="PE346" s="54"/>
      <c r="PF346" s="54"/>
      <c r="PG346" s="54"/>
      <c r="PH346" s="54"/>
      <c r="PI346" s="54"/>
      <c r="PJ346" s="54"/>
      <c r="PK346" s="54"/>
      <c r="PL346" s="54"/>
      <c r="PM346" s="54"/>
      <c r="PN346" s="54"/>
      <c r="PO346" s="54"/>
      <c r="PP346" s="54"/>
      <c r="PQ346" s="54"/>
      <c r="PR346" s="54"/>
      <c r="PS346" s="54"/>
      <c r="PT346" s="54"/>
      <c r="PU346" s="54"/>
      <c r="PV346" s="54"/>
      <c r="PW346" s="54"/>
      <c r="PX346" s="54"/>
      <c r="PY346" s="54"/>
      <c r="PZ346" s="54"/>
      <c r="QA346" s="54"/>
      <c r="QB346" s="54"/>
      <c r="QC346" s="54"/>
      <c r="QD346" s="54"/>
      <c r="QE346" s="54"/>
      <c r="QF346" s="54"/>
      <c r="QG346" s="54"/>
      <c r="QH346" s="54"/>
      <c r="QI346" s="54"/>
      <c r="QJ346" s="54"/>
      <c r="QK346" s="54"/>
      <c r="QL346" s="54"/>
      <c r="QM346" s="54"/>
      <c r="QN346" s="54"/>
      <c r="QO346" s="54"/>
      <c r="QP346" s="54"/>
      <c r="QQ346" s="54"/>
      <c r="QR346" s="54"/>
      <c r="QS346" s="54"/>
      <c r="QT346" s="54"/>
      <c r="QU346" s="54"/>
    </row>
    <row r="347" spans="1:463" ht="15" customHeight="1" outlineLevel="1">
      <c r="C347" s="15" t="s">
        <v>573</v>
      </c>
      <c r="D347" s="1"/>
      <c r="E347" s="44" t="s">
        <v>95</v>
      </c>
      <c r="F347" s="1"/>
      <c r="G347" s="1"/>
      <c r="H347" s="71">
        <f>Inputs!E236</f>
        <v>0.16800000000000001</v>
      </c>
      <c r="I347" s="54">
        <f t="shared" ref="I347:AV347" si="1151">I345*$H$347</f>
        <v>0</v>
      </c>
      <c r="J347" s="54">
        <f t="shared" si="1151"/>
        <v>0</v>
      </c>
      <c r="K347" s="54">
        <f t="shared" si="1151"/>
        <v>0</v>
      </c>
      <c r="L347" s="54">
        <f t="shared" si="1151"/>
        <v>0</v>
      </c>
      <c r="M347" s="54">
        <f t="shared" si="1151"/>
        <v>0</v>
      </c>
      <c r="N347" s="54">
        <f t="shared" si="1151"/>
        <v>0</v>
      </c>
      <c r="O347" s="54">
        <f t="shared" si="1151"/>
        <v>0</v>
      </c>
      <c r="P347" s="54">
        <f t="shared" si="1151"/>
        <v>0</v>
      </c>
      <c r="Q347" s="54">
        <f t="shared" si="1151"/>
        <v>0</v>
      </c>
      <c r="R347" s="54">
        <f t="shared" si="1151"/>
        <v>0</v>
      </c>
      <c r="S347" s="54">
        <f t="shared" si="1151"/>
        <v>0</v>
      </c>
      <c r="T347" s="54">
        <f t="shared" si="1151"/>
        <v>0</v>
      </c>
      <c r="U347" s="54">
        <f t="shared" si="1151"/>
        <v>0</v>
      </c>
      <c r="V347" s="54">
        <f t="shared" si="1151"/>
        <v>0</v>
      </c>
      <c r="W347" s="54">
        <f t="shared" si="1151"/>
        <v>0</v>
      </c>
      <c r="X347" s="54">
        <f t="shared" si="1151"/>
        <v>0</v>
      </c>
      <c r="Y347" s="54">
        <f t="shared" si="1151"/>
        <v>0</v>
      </c>
      <c r="Z347" s="54">
        <f t="shared" si="1151"/>
        <v>0</v>
      </c>
      <c r="AA347" s="54">
        <f t="shared" si="1151"/>
        <v>0</v>
      </c>
      <c r="AB347" s="54">
        <f t="shared" si="1151"/>
        <v>0</v>
      </c>
      <c r="AC347" s="54">
        <f t="shared" si="1151"/>
        <v>0</v>
      </c>
      <c r="AD347" s="54">
        <f t="shared" si="1151"/>
        <v>0</v>
      </c>
      <c r="AE347" s="54">
        <f t="shared" si="1151"/>
        <v>0</v>
      </c>
      <c r="AF347" s="54">
        <f t="shared" si="1151"/>
        <v>0</v>
      </c>
      <c r="AG347" s="54">
        <f t="shared" ca="1" si="1151"/>
        <v>21286.768818145552</v>
      </c>
      <c r="AH347" s="54">
        <f t="shared" ca="1" si="1151"/>
        <v>42337.326930401316</v>
      </c>
      <c r="AI347" s="54">
        <f t="shared" ca="1" si="1151"/>
        <v>55160.278173722269</v>
      </c>
      <c r="AJ347" s="54">
        <f t="shared" ca="1" si="1151"/>
        <v>68046.112853024519</v>
      </c>
      <c r="AK347" s="54">
        <f t="shared" ca="1" si="1151"/>
        <v>76968.555001581015</v>
      </c>
      <c r="AL347" s="54">
        <f t="shared" ca="1" si="1151"/>
        <v>83459.695250758072</v>
      </c>
      <c r="AM347" s="54">
        <f t="shared" ca="1" si="1151"/>
        <v>84643.90203086783</v>
      </c>
      <c r="AN347" s="54">
        <f t="shared" ca="1" si="1151"/>
        <v>87760.044534954432</v>
      </c>
      <c r="AO347" s="54">
        <f t="shared" ca="1" si="1151"/>
        <v>94228.646023192865</v>
      </c>
      <c r="AP347" s="54">
        <f t="shared" ca="1" si="1151"/>
        <v>107660.47778669732</v>
      </c>
      <c r="AQ347" s="54">
        <f t="shared" ca="1" si="1151"/>
        <v>126049.00080688097</v>
      </c>
      <c r="AR347" s="54">
        <f t="shared" ca="1" si="1151"/>
        <v>152935.5086703097</v>
      </c>
      <c r="AS347" s="54">
        <f t="shared" ca="1" si="1151"/>
        <v>174508.20443270283</v>
      </c>
      <c r="AT347" s="54">
        <f t="shared" ca="1" si="1151"/>
        <v>195465.59886196096</v>
      </c>
      <c r="AU347" s="54">
        <f t="shared" ca="1" si="1151"/>
        <v>208102.17772286743</v>
      </c>
      <c r="AV347" s="54">
        <f t="shared" ca="1" si="1151"/>
        <v>220251.40991329649</v>
      </c>
      <c r="AW347" s="54">
        <f t="shared" ref="AW347:DH347" ca="1" si="1152">AW345*$H$347</f>
        <v>228467.22378620127</v>
      </c>
      <c r="AX347" s="54">
        <f t="shared" ca="1" si="1152"/>
        <v>234194.72123050742</v>
      </c>
      <c r="AY347" s="54">
        <f t="shared" ca="1" si="1152"/>
        <v>235147.57627522183</v>
      </c>
      <c r="AZ347" s="54">
        <f t="shared" ca="1" si="1152"/>
        <v>238052.06732492775</v>
      </c>
      <c r="BA347" s="54">
        <f t="shared" ca="1" si="1152"/>
        <v>244685.67679477762</v>
      </c>
      <c r="BB347" s="54">
        <f t="shared" ca="1" si="1152"/>
        <v>258262.69887083033</v>
      </c>
      <c r="BC347" s="54">
        <f t="shared" ca="1" si="1152"/>
        <v>276779.28299630678</v>
      </c>
      <c r="BD347" s="54">
        <f t="shared" ca="1" si="1152"/>
        <v>303786.65084288118</v>
      </c>
      <c r="BE347" s="54">
        <f t="shared" ca="1" si="1152"/>
        <v>325189.79519223521</v>
      </c>
      <c r="BF347" s="54">
        <f t="shared" ca="1" si="1152"/>
        <v>345978.03976505628</v>
      </c>
      <c r="BG347" s="54">
        <f t="shared" ca="1" si="1152"/>
        <v>358483.41668349638</v>
      </c>
      <c r="BH347" s="54">
        <f t="shared" ca="1" si="1152"/>
        <v>370178.15905180393</v>
      </c>
      <c r="BI347" s="54">
        <f t="shared" ca="1" si="1152"/>
        <v>377904.54639325436</v>
      </c>
      <c r="BJ347" s="54">
        <f t="shared" ca="1" si="1152"/>
        <v>383110.35849388083</v>
      </c>
      <c r="BK347" s="54">
        <f t="shared" ca="1" si="1152"/>
        <v>383885.65143732826</v>
      </c>
      <c r="BL347" s="54">
        <f t="shared" ca="1" si="1152"/>
        <v>386241.30991273635</v>
      </c>
      <c r="BM347" s="54">
        <f t="shared" ca="1" si="1152"/>
        <v>392772.18882201158</v>
      </c>
      <c r="BN347" s="54">
        <f t="shared" ca="1" si="1152"/>
        <v>406194.05990306952</v>
      </c>
      <c r="BO347" s="54">
        <f t="shared" ca="1" si="1152"/>
        <v>424563.29426121572</v>
      </c>
      <c r="BP347" s="54">
        <f t="shared" ca="1" si="1152"/>
        <v>451374.32847493031</v>
      </c>
      <c r="BQ347" s="54">
        <f t="shared" ca="1" si="1152"/>
        <v>472579.49770070502</v>
      </c>
      <c r="BR347" s="54">
        <f t="shared" ca="1" si="1152"/>
        <v>493169.94408063713</v>
      </c>
      <c r="BS347" s="54">
        <f t="shared" ca="1" si="1152"/>
        <v>505533.51292381639</v>
      </c>
      <c r="BT347" s="54">
        <f t="shared" ca="1" si="1152"/>
        <v>516743.83670502005</v>
      </c>
      <c r="BU347" s="54">
        <f t="shared" ca="1" si="1152"/>
        <v>523950.28511567338</v>
      </c>
      <c r="BV347" s="54">
        <f t="shared" ca="1" si="1152"/>
        <v>528603.43141034222</v>
      </c>
      <c r="BW347" s="54">
        <f t="shared" ca="1" si="1152"/>
        <v>529317.86720697361</v>
      </c>
      <c r="BX347" s="54">
        <f t="shared" ca="1" si="1152"/>
        <v>531122.005254235</v>
      </c>
      <c r="BY347" s="54">
        <f t="shared" ca="1" si="1152"/>
        <v>537539.57915041619</v>
      </c>
      <c r="BZ347" s="54">
        <f t="shared" ca="1" si="1152"/>
        <v>550796.17726180272</v>
      </c>
      <c r="CA347" s="54">
        <f t="shared" ca="1" si="1152"/>
        <v>569044.96603257349</v>
      </c>
      <c r="CB347" s="54">
        <f t="shared" ca="1" si="1152"/>
        <v>595650.43408065767</v>
      </c>
      <c r="CC347" s="54">
        <f t="shared" ca="1" si="1152"/>
        <v>616647.62952665426</v>
      </c>
      <c r="CD347" s="54">
        <f t="shared" ca="1" si="1152"/>
        <v>637074.33028113854</v>
      </c>
      <c r="CE347" s="54">
        <f t="shared" ca="1" si="1152"/>
        <v>649284.76599970623</v>
      </c>
      <c r="CF347" s="54">
        <f t="shared" ca="1" si="1152"/>
        <v>659999.0719306157</v>
      </c>
      <c r="CG347" s="54">
        <f t="shared" ca="1" si="1152"/>
        <v>666673.37221896485</v>
      </c>
      <c r="CH347" s="54">
        <f t="shared" ca="1" si="1152"/>
        <v>670761.14921967895</v>
      </c>
      <c r="CI347" s="54">
        <f t="shared" ca="1" si="1152"/>
        <v>671359.29275630147</v>
      </c>
      <c r="CJ347" s="54">
        <f t="shared" ca="1" si="1152"/>
        <v>673039.86708653835</v>
      </c>
      <c r="CK347" s="54">
        <f t="shared" ca="1" si="1152"/>
        <v>679288.80987598805</v>
      </c>
      <c r="CL347" s="54">
        <f t="shared" ca="1" si="1152"/>
        <v>692325.23233710509</v>
      </c>
      <c r="CM347" s="54">
        <f t="shared" ca="1" si="1152"/>
        <v>710398.93815047794</v>
      </c>
      <c r="CN347" s="54">
        <f t="shared" ca="1" si="1152"/>
        <v>736744.77433297911</v>
      </c>
      <c r="CO347" s="54">
        <f t="shared" ca="1" si="1152"/>
        <v>757479.13978736126</v>
      </c>
      <c r="CP347" s="54">
        <f t="shared" ca="1" si="1152"/>
        <v>777598.3712054576</v>
      </c>
      <c r="CQ347" s="54">
        <f t="shared" ca="1" si="1152"/>
        <v>789599.4469588825</v>
      </c>
      <c r="CR347" s="54">
        <f t="shared" ca="1" si="1152"/>
        <v>799761.17463713081</v>
      </c>
      <c r="CS347" s="54">
        <f t="shared" ca="1" si="1152"/>
        <v>805881.05340399826</v>
      </c>
      <c r="CT347" s="54">
        <f t="shared" ca="1" si="1152"/>
        <v>809345.73847026599</v>
      </c>
      <c r="CU347" s="54">
        <f t="shared" ca="1" si="1152"/>
        <v>809790.15637055261</v>
      </c>
      <c r="CV347" s="54">
        <f t="shared" ca="1" si="1152"/>
        <v>811309.60016761976</v>
      </c>
      <c r="CW347" s="54">
        <f t="shared" ca="1" si="1152"/>
        <v>817352.52966396895</v>
      </c>
      <c r="CX347" s="54">
        <f t="shared" ca="1" si="1152"/>
        <v>830205.87735943554</v>
      </c>
      <c r="CY347" s="54">
        <f t="shared" ca="1" si="1152"/>
        <v>848067.75247318693</v>
      </c>
      <c r="CZ347" s="54">
        <f t="shared" ca="1" si="1152"/>
        <v>874117.74509497778</v>
      </c>
      <c r="DA347" s="54">
        <f t="shared" ca="1" si="1152"/>
        <v>894552.25100324478</v>
      </c>
      <c r="DB347" s="54">
        <f t="shared" ca="1" si="1152"/>
        <v>914370.98228731786</v>
      </c>
      <c r="DC347" s="54">
        <f t="shared" ca="1" si="1152"/>
        <v>926124.24765792734</v>
      </c>
      <c r="DD347" s="54">
        <f t="shared" ca="1" si="1152"/>
        <v>935694.55075095792</v>
      </c>
      <c r="DE347" s="54">
        <f t="shared" ca="1" si="1152"/>
        <v>941599.22356137098</v>
      </c>
      <c r="DF347" s="54">
        <f t="shared" ca="1" si="1152"/>
        <v>944826.47024888813</v>
      </c>
      <c r="DG347" s="54">
        <f t="shared" ca="1" si="1152"/>
        <v>945076.39679901255</v>
      </c>
      <c r="DH347" s="54">
        <f t="shared" ca="1" si="1152"/>
        <v>946393.78090272483</v>
      </c>
      <c r="DI347" s="54">
        <f t="shared" ref="DI347:FT347" ca="1" si="1153">DI345*$H$347</f>
        <v>952189.91854708851</v>
      </c>
      <c r="DJ347" s="54">
        <f t="shared" ca="1" si="1153"/>
        <v>964847.80024664616</v>
      </c>
      <c r="DK347" s="54">
        <f t="shared" ca="1" si="1153"/>
        <v>982457.63999813411</v>
      </c>
      <c r="DL347" s="54">
        <f t="shared" ca="1" si="1153"/>
        <v>1008172.0816626424</v>
      </c>
      <c r="DM347" s="54">
        <f t="shared" ca="1" si="1153"/>
        <v>1028266.17210592</v>
      </c>
      <c r="DN347" s="54">
        <f t="shared" ca="1" si="1153"/>
        <v>1047743.5170972617</v>
      </c>
      <c r="DO347" s="54">
        <f t="shared" ca="1" si="1153"/>
        <v>1059206.9383463026</v>
      </c>
      <c r="DP347" s="54">
        <f t="shared" ca="1" si="1153"/>
        <v>1068143.3214717109</v>
      </c>
      <c r="DQ347" s="54">
        <f t="shared" ca="1" si="1153"/>
        <v>1073789.5486278974</v>
      </c>
      <c r="DR347" s="54">
        <f t="shared" ca="1" si="1153"/>
        <v>1076770.010136076</v>
      </c>
      <c r="DS347" s="54">
        <f t="shared" ca="1" si="1153"/>
        <v>1076780.9737620156</v>
      </c>
      <c r="DT347" s="54">
        <f t="shared" ca="1" si="1153"/>
        <v>1077851.6296597389</v>
      </c>
      <c r="DU347" s="54">
        <f t="shared" ca="1" si="1153"/>
        <v>1083356.4200244131</v>
      </c>
      <c r="DV347" s="54">
        <f t="shared" ca="1" si="1153"/>
        <v>1095774.5966215099</v>
      </c>
      <c r="DW347" s="54">
        <f t="shared" ca="1" si="1153"/>
        <v>1113088.3518800116</v>
      </c>
      <c r="DX347" s="54">
        <f t="shared" ca="1" si="1153"/>
        <v>1138423.6483854407</v>
      </c>
      <c r="DY347" s="54">
        <f t="shared" ca="1" si="1153"/>
        <v>1158132.8462603514</v>
      </c>
      <c r="DZ347" s="54">
        <f t="shared" ca="1" si="1153"/>
        <v>1177268.8603598201</v>
      </c>
      <c r="EA347" s="54">
        <f t="shared" ca="1" si="1153"/>
        <v>1188396.4180714595</v>
      </c>
      <c r="EB347" s="54">
        <f t="shared" ca="1" si="1153"/>
        <v>1196652.3306487578</v>
      </c>
      <c r="EC347" s="54">
        <f t="shared" ca="1" si="1153"/>
        <v>1201992.8190426528</v>
      </c>
      <c r="ED347" s="54">
        <f t="shared" ca="1" si="1153"/>
        <v>1204678.5737771755</v>
      </c>
      <c r="EE347" s="54">
        <f t="shared" ca="1" si="1153"/>
        <v>1204401.9792334642</v>
      </c>
      <c r="EF347" s="54">
        <f t="shared" ca="1" si="1153"/>
        <v>1205177.0773334433</v>
      </c>
      <c r="EG347" s="54">
        <f t="shared" ca="1" si="1153"/>
        <v>1210341.7624730165</v>
      </c>
      <c r="EH347" s="54">
        <f t="shared" ca="1" si="1153"/>
        <v>1222471.7601269472</v>
      </c>
      <c r="EI347" s="54">
        <f t="shared" ca="1" si="1153"/>
        <v>1239441.1037127213</v>
      </c>
      <c r="EJ347" s="54">
        <f t="shared" ca="1" si="1153"/>
        <v>1264349.3364673262</v>
      </c>
      <c r="EK347" s="54">
        <f t="shared" ca="1" si="1153"/>
        <v>1283624.8017338985</v>
      </c>
      <c r="EL347" s="54">
        <f t="shared" ca="1" si="1153"/>
        <v>1302280.4461332106</v>
      </c>
      <c r="EM347" s="54">
        <f t="shared" ca="1" si="1153"/>
        <v>1313021.6850112102</v>
      </c>
      <c r="EN347" s="54">
        <f t="shared" ca="1" si="1153"/>
        <v>1320546.0667981382</v>
      </c>
      <c r="EO347" s="54">
        <f t="shared" ca="1" si="1153"/>
        <v>1325529.0111214891</v>
      </c>
      <c r="EP347" s="54">
        <f t="shared" ca="1" si="1153"/>
        <v>1327867.5861623893</v>
      </c>
      <c r="EQ347" s="54">
        <f t="shared" ca="1" si="1153"/>
        <v>1327250.246987487</v>
      </c>
      <c r="ER347" s="54">
        <f t="shared" ca="1" si="1153"/>
        <v>1327676.3246753754</v>
      </c>
      <c r="ES347" s="54">
        <f t="shared" ca="1" si="1153"/>
        <v>1332515.2077309883</v>
      </c>
      <c r="ET347" s="54">
        <f t="shared" ca="1" si="1153"/>
        <v>1344303.8370795241</v>
      </c>
      <c r="EU347" s="54">
        <f t="shared" ca="1" si="1153"/>
        <v>1360875.6784867677</v>
      </c>
      <c r="EV347" s="54">
        <f t="shared" ca="1" si="1153"/>
        <v>1385304.1147244994</v>
      </c>
      <c r="EW347" s="54">
        <f t="shared" ca="1" si="1153"/>
        <v>1383752.6403541707</v>
      </c>
      <c r="EX347" s="54">
        <f t="shared" ca="1" si="1153"/>
        <v>1381579.1580837308</v>
      </c>
      <c r="EY347" s="54">
        <f t="shared" ca="1" si="1153"/>
        <v>1371539.173418317</v>
      </c>
      <c r="EZ347" s="54">
        <f t="shared" ca="1" si="1153"/>
        <v>1357936.436191095</v>
      </c>
      <c r="FA347" s="54">
        <f t="shared" ca="1" si="1153"/>
        <v>1342165.4957652274</v>
      </c>
      <c r="FB347" s="54">
        <f t="shared" ca="1" si="1153"/>
        <v>1323759.8388093049</v>
      </c>
      <c r="FC347" s="54">
        <f t="shared" ca="1" si="1153"/>
        <v>1302403.944329127</v>
      </c>
      <c r="FD347" s="54">
        <f t="shared" ca="1" si="1153"/>
        <v>1282082.8680288056</v>
      </c>
      <c r="FE347" s="54">
        <f t="shared" ca="1" si="1153"/>
        <v>1266255.2962099239</v>
      </c>
      <c r="FF347" s="54">
        <f t="shared" ca="1" si="1153"/>
        <v>1257304.6044825404</v>
      </c>
      <c r="FG347" s="54">
        <f t="shared" ca="1" si="1153"/>
        <v>1253081.0369423248</v>
      </c>
      <c r="FH347" s="54">
        <f t="shared" ca="1" si="1153"/>
        <v>1256632.0717120315</v>
      </c>
      <c r="FI347" s="54">
        <f t="shared" ca="1" si="1153"/>
        <v>1254534.0588024645</v>
      </c>
      <c r="FJ347" s="54">
        <f t="shared" ca="1" si="1153"/>
        <v>1251811.3547400471</v>
      </c>
      <c r="FK347" s="54">
        <f t="shared" ca="1" si="1153"/>
        <v>1241268.7568827313</v>
      </c>
      <c r="FL347" s="54">
        <f t="shared" ca="1" si="1153"/>
        <v>1226995.0574569686</v>
      </c>
      <c r="FM347" s="54">
        <f t="shared" ca="1" si="1153"/>
        <v>1210747.3098884341</v>
      </c>
      <c r="FN347" s="54">
        <f t="shared" ca="1" si="1153"/>
        <v>1191873.7374177007</v>
      </c>
      <c r="FO347" s="54">
        <f t="shared" ca="1" si="1153"/>
        <v>1170054.7953693594</v>
      </c>
      <c r="FP347" s="54">
        <f t="shared" ca="1" si="1153"/>
        <v>1149261.697612012</v>
      </c>
      <c r="FQ347" s="54">
        <f t="shared" ca="1" si="1153"/>
        <v>1133042.7210422796</v>
      </c>
      <c r="FR347" s="54">
        <f t="shared" ca="1" si="1153"/>
        <v>1123627.9179397631</v>
      </c>
      <c r="FS347" s="54">
        <f t="shared" ca="1" si="1153"/>
        <v>1118884.1386185866</v>
      </c>
      <c r="FT347" s="54">
        <f t="shared" ca="1" si="1153"/>
        <v>1121833.2092715858</v>
      </c>
      <c r="FU347" s="54">
        <f t="shared" ref="FU347:IF347" ca="1" si="1154">FU345*$H$347</f>
        <v>1119123.5180889179</v>
      </c>
      <c r="FV347" s="54">
        <f t="shared" ca="1" si="1154"/>
        <v>1115831.3749845696</v>
      </c>
      <c r="FW347" s="54">
        <f t="shared" ca="1" si="1154"/>
        <v>1104719.1284463129</v>
      </c>
      <c r="FX347" s="54">
        <f t="shared" ca="1" si="1154"/>
        <v>1089903.7492348677</v>
      </c>
      <c r="FY347" s="54">
        <f t="shared" ca="1" si="1154"/>
        <v>1073110.51736424</v>
      </c>
      <c r="FZ347" s="54">
        <f t="shared" ca="1" si="1154"/>
        <v>1053699.5354324908</v>
      </c>
      <c r="GA347" s="54">
        <f t="shared" ca="1" si="1154"/>
        <v>1031347.1865244302</v>
      </c>
      <c r="GB347" s="54">
        <f t="shared" ca="1" si="1154"/>
        <v>1010011.2742653867</v>
      </c>
      <c r="GC347" s="54">
        <f t="shared" ca="1" si="1154"/>
        <v>993329.96729688288</v>
      </c>
      <c r="GD347" s="54">
        <f t="shared" ca="1" si="1154"/>
        <v>983380.22072120081</v>
      </c>
      <c r="GE347" s="54">
        <f t="shared" ca="1" si="1154"/>
        <v>978045.32006007934</v>
      </c>
      <c r="GF347" s="54">
        <f t="shared" ca="1" si="1154"/>
        <v>980321.6891612662</v>
      </c>
      <c r="GG347" s="54">
        <f t="shared" ca="1" si="1154"/>
        <v>976928.45381128544</v>
      </c>
      <c r="GH347" s="54">
        <f t="shared" ca="1" si="1154"/>
        <v>972903.44663121644</v>
      </c>
      <c r="GI347" s="54">
        <f t="shared" ca="1" si="1154"/>
        <v>961147.67134189629</v>
      </c>
      <c r="GJ347" s="54">
        <f t="shared" ca="1" si="1154"/>
        <v>945715.75478093175</v>
      </c>
      <c r="GK347" s="54">
        <f t="shared" ca="1" si="1154"/>
        <v>928301.39429590222</v>
      </c>
      <c r="GL347" s="54">
        <f t="shared" ca="1" si="1154"/>
        <v>908276.47921992268</v>
      </c>
      <c r="GM347" s="54">
        <f t="shared" ca="1" si="1154"/>
        <v>885373.5672457309</v>
      </c>
      <c r="GN347" s="54">
        <f t="shared" ca="1" si="1154"/>
        <v>863416.8885437568</v>
      </c>
      <c r="GO347" s="54">
        <f t="shared" ca="1" si="1154"/>
        <v>846195.10937924043</v>
      </c>
      <c r="GP347" s="54">
        <f t="shared" ca="1" si="1154"/>
        <v>835632.29795310227</v>
      </c>
      <c r="GQ347" s="54">
        <f t="shared" ca="1" si="1154"/>
        <v>829628.00499768392</v>
      </c>
      <c r="GR347" s="54">
        <f t="shared" ca="1" si="1154"/>
        <v>831153.49842083722</v>
      </c>
      <c r="GS347" s="54">
        <f t="shared" ca="1" si="1154"/>
        <v>826997.347926363</v>
      </c>
      <c r="GT347" s="54">
        <f t="shared" ca="1" si="1154"/>
        <v>822204.89801412646</v>
      </c>
      <c r="GU347" s="54">
        <f t="shared" ca="1" si="1154"/>
        <v>809724.07533641439</v>
      </c>
      <c r="GV347" s="54">
        <f t="shared" ca="1" si="1154"/>
        <v>793593.05825515231</v>
      </c>
      <c r="GW347" s="54">
        <f t="shared" ca="1" si="1154"/>
        <v>775474.1483731909</v>
      </c>
      <c r="GX347" s="54">
        <f t="shared" ca="1" si="1154"/>
        <v>754750.92963852489</v>
      </c>
      <c r="GY347" s="54">
        <f t="shared" ca="1" si="1154"/>
        <v>731295.8195943028</v>
      </c>
      <c r="GZ347" s="54">
        <f t="shared" ca="1" si="1154"/>
        <v>708632.43076975527</v>
      </c>
      <c r="HA347" s="54">
        <f t="shared" ca="1" si="1154"/>
        <v>690783.98068383255</v>
      </c>
      <c r="HB347" s="54">
        <f t="shared" ca="1" si="1154"/>
        <v>679521.84497899399</v>
      </c>
      <c r="HC347" s="54">
        <f t="shared" ca="1" si="1154"/>
        <v>672761.67051958782</v>
      </c>
      <c r="HD347" s="54">
        <f t="shared" ca="1" si="1154"/>
        <v>673449.81244461471</v>
      </c>
      <c r="HE347" s="54">
        <f t="shared" ca="1" si="1154"/>
        <v>668442.99740172119</v>
      </c>
      <c r="HF347" s="54">
        <f t="shared" ca="1" si="1154"/>
        <v>662794.59705981985</v>
      </c>
      <c r="HG347" s="54">
        <f t="shared" ca="1" si="1154"/>
        <v>649498.67952269781</v>
      </c>
      <c r="HH347" s="54">
        <f t="shared" ca="1" si="1154"/>
        <v>632577.39429532492</v>
      </c>
      <c r="HI347" s="54">
        <f t="shared" ca="1" si="1154"/>
        <v>613661.83026957221</v>
      </c>
      <c r="HJ347" s="54">
        <f t="shared" ca="1" si="1154"/>
        <v>592147.17429716897</v>
      </c>
      <c r="HK347" s="54">
        <f t="shared" ca="1" si="1154"/>
        <v>568045.65059495904</v>
      </c>
      <c r="HL347" s="54">
        <f t="shared" ca="1" si="1154"/>
        <v>544623.90627422847</v>
      </c>
      <c r="HM347" s="54">
        <f t="shared" ca="1" si="1154"/>
        <v>526053.58675123286</v>
      </c>
      <c r="HN347" s="54">
        <f t="shared" ca="1" si="1154"/>
        <v>513996.77743163594</v>
      </c>
      <c r="HO347" s="54">
        <f t="shared" ca="1" si="1154"/>
        <v>506385.05304644775</v>
      </c>
      <c r="HP347" s="54">
        <f t="shared" ca="1" si="1154"/>
        <v>506140.09583793132</v>
      </c>
      <c r="HQ347" s="54">
        <f t="shared" ca="1" si="1154"/>
        <v>500185.50892246817</v>
      </c>
      <c r="HR347" s="54">
        <f t="shared" ca="1" si="1154"/>
        <v>493629.23271012527</v>
      </c>
      <c r="HS347" s="54">
        <f t="shared" ca="1" si="1154"/>
        <v>479418.64549990976</v>
      </c>
      <c r="HT347" s="54">
        <f t="shared" ca="1" si="1154"/>
        <v>461606.31189307541</v>
      </c>
      <c r="HU347" s="54">
        <f t="shared" ca="1" si="1154"/>
        <v>441792.28714107414</v>
      </c>
      <c r="HV347" s="54">
        <f t="shared" ca="1" si="1154"/>
        <v>419383.26959349902</v>
      </c>
      <c r="HW347" s="54">
        <f t="shared" ca="1" si="1154"/>
        <v>394531.2500207533</v>
      </c>
      <c r="HX347" s="54">
        <f t="shared" ca="1" si="1154"/>
        <v>370340.09032781783</v>
      </c>
      <c r="HY347" s="54">
        <f t="shared" ca="1" si="1154"/>
        <v>350942.6454250869</v>
      </c>
      <c r="HZ347" s="54">
        <f t="shared" ca="1" si="1154"/>
        <v>337985.65548773191</v>
      </c>
      <c r="IA347" s="54">
        <f t="shared" ca="1" si="1154"/>
        <v>329416.45554514922</v>
      </c>
      <c r="IB347" s="54">
        <f t="shared" ca="1" si="1154"/>
        <v>328132.29143973027</v>
      </c>
      <c r="IC347" s="54">
        <f t="shared" ca="1" si="1154"/>
        <v>321122.36856208218</v>
      </c>
      <c r="ID347" s="54">
        <f t="shared" ca="1" si="1154"/>
        <v>313457.65669177362</v>
      </c>
      <c r="IE347" s="54">
        <f t="shared" ca="1" si="1154"/>
        <v>298222.17743549531</v>
      </c>
      <c r="IF347" s="54">
        <f t="shared" ca="1" si="1154"/>
        <v>279407.27155274252</v>
      </c>
      <c r="IG347" s="54">
        <f t="shared" ref="IG347:KP347" ca="1" si="1155">IG345*$H$347</f>
        <v>258582.13567450579</v>
      </c>
      <c r="IH347" s="54">
        <f t="shared" ca="1" si="1155"/>
        <v>235175.18621134158</v>
      </c>
      <c r="II347" s="54">
        <f t="shared" ca="1" si="1155"/>
        <v>209457.55775279051</v>
      </c>
      <c r="IJ347" s="54">
        <f t="shared" ca="1" si="1155"/>
        <v>184391.87718643653</v>
      </c>
      <c r="IK347" s="54">
        <f t="shared" ca="1" si="1155"/>
        <v>164061.69598031888</v>
      </c>
      <c r="IL347" s="54">
        <f t="shared" ca="1" si="1155"/>
        <v>150098.55180951551</v>
      </c>
      <c r="IM347" s="54">
        <f t="shared" ca="1" si="1155"/>
        <v>140496.07530774898</v>
      </c>
      <c r="IN347" s="54">
        <f t="shared" ca="1" si="1155"/>
        <v>138096.74736303397</v>
      </c>
      <c r="IO347" s="54">
        <f t="shared" ca="1" si="1155"/>
        <v>130010.26200013312</v>
      </c>
      <c r="IP347" s="54">
        <f t="shared" ca="1" si="1155"/>
        <v>124685.40117639593</v>
      </c>
      <c r="IQ347" s="54">
        <f t="shared" ca="1" si="1155"/>
        <v>111830.06182395401</v>
      </c>
      <c r="IR347" s="54">
        <f t="shared" ca="1" si="1155"/>
        <v>95413.096531635645</v>
      </c>
      <c r="IS347" s="54">
        <f t="shared" ca="1" si="1155"/>
        <v>77107.333255376288</v>
      </c>
      <c r="IT347" s="54">
        <f t="shared" ca="1" si="1155"/>
        <v>56351.140095082563</v>
      </c>
      <c r="IU347" s="54">
        <f t="shared" ca="1" si="1155"/>
        <v>33298.415702488986</v>
      </c>
      <c r="IV347" s="54">
        <f t="shared" ca="1" si="1155"/>
        <v>10997.774023827305</v>
      </c>
      <c r="IW347" s="54">
        <f t="shared" ca="1" si="1155"/>
        <v>0</v>
      </c>
      <c r="IX347" s="54">
        <f t="shared" ca="1" si="1155"/>
        <v>0</v>
      </c>
      <c r="IY347" s="54">
        <f t="shared" ca="1" si="1155"/>
        <v>0</v>
      </c>
      <c r="IZ347" s="54">
        <f t="shared" ca="1" si="1155"/>
        <v>200.1656599163197</v>
      </c>
      <c r="JA347" s="54">
        <f t="shared" ca="1" si="1155"/>
        <v>0</v>
      </c>
      <c r="JB347" s="54">
        <f t="shared" ca="1" si="1155"/>
        <v>0</v>
      </c>
      <c r="JC347" s="54">
        <f t="shared" ca="1" si="1155"/>
        <v>0</v>
      </c>
      <c r="JD347" s="54">
        <f t="shared" ca="1" si="1155"/>
        <v>0</v>
      </c>
      <c r="JE347" s="54">
        <f t="shared" ca="1" si="1155"/>
        <v>0</v>
      </c>
      <c r="JF347" s="54">
        <f t="shared" ca="1" si="1155"/>
        <v>0</v>
      </c>
      <c r="JG347" s="54">
        <f t="shared" ca="1" si="1155"/>
        <v>0</v>
      </c>
      <c r="JH347" s="54">
        <f t="shared" ca="1" si="1155"/>
        <v>0</v>
      </c>
      <c r="JI347" s="54">
        <f t="shared" ca="1" si="1155"/>
        <v>0</v>
      </c>
      <c r="JJ347" s="54">
        <f t="shared" ca="1" si="1155"/>
        <v>0</v>
      </c>
      <c r="JK347" s="54">
        <f t="shared" ca="1" si="1155"/>
        <v>0</v>
      </c>
      <c r="JL347" s="54">
        <f t="shared" ca="1" si="1155"/>
        <v>0</v>
      </c>
      <c r="JM347" s="54">
        <f t="shared" ca="1" si="1155"/>
        <v>0</v>
      </c>
      <c r="JN347" s="54">
        <f t="shared" ca="1" si="1155"/>
        <v>0</v>
      </c>
      <c r="JO347" s="54">
        <f t="shared" ca="1" si="1155"/>
        <v>0</v>
      </c>
      <c r="JP347" s="54">
        <f t="shared" ca="1" si="1155"/>
        <v>0</v>
      </c>
      <c r="JQ347" s="54">
        <f t="shared" ca="1" si="1155"/>
        <v>0</v>
      </c>
      <c r="JR347" s="54">
        <f t="shared" ca="1" si="1155"/>
        <v>0</v>
      </c>
      <c r="JS347" s="54">
        <f t="shared" ca="1" si="1155"/>
        <v>0</v>
      </c>
      <c r="JT347" s="54">
        <f t="shared" ca="1" si="1155"/>
        <v>0</v>
      </c>
      <c r="JU347" s="54">
        <f t="shared" ca="1" si="1155"/>
        <v>0</v>
      </c>
      <c r="JV347" s="54">
        <f t="shared" ca="1" si="1155"/>
        <v>0</v>
      </c>
      <c r="JW347" s="54">
        <f t="shared" ca="1" si="1155"/>
        <v>0</v>
      </c>
      <c r="JX347" s="54">
        <f t="shared" ca="1" si="1155"/>
        <v>0</v>
      </c>
      <c r="JY347" s="54">
        <f t="shared" ca="1" si="1155"/>
        <v>0</v>
      </c>
      <c r="JZ347" s="54">
        <f t="shared" ca="1" si="1155"/>
        <v>0</v>
      </c>
      <c r="KA347" s="54">
        <f t="shared" ca="1" si="1155"/>
        <v>0</v>
      </c>
      <c r="KB347" s="54">
        <f t="shared" ca="1" si="1155"/>
        <v>0</v>
      </c>
      <c r="KC347" s="54">
        <f t="shared" ca="1" si="1155"/>
        <v>0</v>
      </c>
      <c r="KD347" s="54">
        <f t="shared" ca="1" si="1155"/>
        <v>0</v>
      </c>
      <c r="KE347" s="54">
        <f t="shared" ca="1" si="1155"/>
        <v>0</v>
      </c>
      <c r="KF347" s="54">
        <f t="shared" ca="1" si="1155"/>
        <v>0</v>
      </c>
      <c r="KG347" s="54">
        <f t="shared" ca="1" si="1155"/>
        <v>0</v>
      </c>
      <c r="KH347" s="54">
        <f t="shared" ca="1" si="1155"/>
        <v>0</v>
      </c>
      <c r="KI347" s="54">
        <f t="shared" ca="1" si="1155"/>
        <v>0</v>
      </c>
      <c r="KJ347" s="54">
        <f t="shared" ca="1" si="1155"/>
        <v>0</v>
      </c>
      <c r="KK347" s="54">
        <f t="shared" ca="1" si="1155"/>
        <v>0</v>
      </c>
      <c r="KL347" s="54">
        <f t="shared" ca="1" si="1155"/>
        <v>0</v>
      </c>
      <c r="KM347" s="54">
        <f t="shared" ca="1" si="1155"/>
        <v>0</v>
      </c>
      <c r="KN347" s="54">
        <f t="shared" ca="1" si="1155"/>
        <v>0</v>
      </c>
      <c r="KO347" s="54">
        <f t="shared" ca="1" si="1155"/>
        <v>0</v>
      </c>
      <c r="KP347" s="54">
        <f t="shared" ca="1" si="1155"/>
        <v>0</v>
      </c>
      <c r="KQ347" s="54">
        <f t="shared" ref="KQ347:LT347" ca="1" si="1156">KQ345*$H$347</f>
        <v>0</v>
      </c>
      <c r="KR347" s="54">
        <f t="shared" ca="1" si="1156"/>
        <v>0</v>
      </c>
      <c r="KS347" s="54">
        <f t="shared" ca="1" si="1156"/>
        <v>0</v>
      </c>
      <c r="KT347" s="54">
        <f t="shared" ca="1" si="1156"/>
        <v>0</v>
      </c>
      <c r="KU347" s="54">
        <f t="shared" ca="1" si="1156"/>
        <v>0</v>
      </c>
      <c r="KV347" s="54">
        <f t="shared" ca="1" si="1156"/>
        <v>1557.1641119751505</v>
      </c>
      <c r="KW347" s="54">
        <f t="shared" ca="1" si="1156"/>
        <v>0</v>
      </c>
      <c r="KX347" s="54">
        <f t="shared" ca="1" si="1156"/>
        <v>0</v>
      </c>
      <c r="KY347" s="54">
        <f t="shared" ca="1" si="1156"/>
        <v>0</v>
      </c>
      <c r="KZ347" s="54">
        <f t="shared" ca="1" si="1156"/>
        <v>0</v>
      </c>
      <c r="LA347" s="54">
        <f t="shared" ca="1" si="1156"/>
        <v>0</v>
      </c>
      <c r="LB347" s="54">
        <f t="shared" ca="1" si="1156"/>
        <v>0</v>
      </c>
      <c r="LC347" s="54">
        <f t="shared" ca="1" si="1156"/>
        <v>0</v>
      </c>
      <c r="LD347" s="54">
        <f t="shared" ca="1" si="1156"/>
        <v>0</v>
      </c>
      <c r="LE347" s="54">
        <f t="shared" ca="1" si="1156"/>
        <v>0</v>
      </c>
      <c r="LF347" s="54">
        <f t="shared" ca="1" si="1156"/>
        <v>0</v>
      </c>
      <c r="LG347" s="54">
        <f t="shared" ca="1" si="1156"/>
        <v>0</v>
      </c>
      <c r="LH347" s="54">
        <f t="shared" ca="1" si="1156"/>
        <v>1710.5641869939861</v>
      </c>
      <c r="LI347" s="54">
        <f t="shared" ca="1" si="1156"/>
        <v>0</v>
      </c>
      <c r="LJ347" s="54">
        <f t="shared" ca="1" si="1156"/>
        <v>0</v>
      </c>
      <c r="LK347" s="54">
        <f t="shared" ca="1" si="1156"/>
        <v>0</v>
      </c>
      <c r="LL347" s="54">
        <f t="shared" ca="1" si="1156"/>
        <v>0</v>
      </c>
      <c r="LM347" s="54">
        <f t="shared" ca="1" si="1156"/>
        <v>0</v>
      </c>
      <c r="LN347" s="54">
        <f t="shared" ca="1" si="1156"/>
        <v>0</v>
      </c>
      <c r="LO347" s="54">
        <f t="shared" ca="1" si="1156"/>
        <v>0</v>
      </c>
      <c r="LP347" s="54">
        <f t="shared" ca="1" si="1156"/>
        <v>0</v>
      </c>
      <c r="LQ347" s="54">
        <f t="shared" ca="1" si="1156"/>
        <v>0</v>
      </c>
      <c r="LR347" s="54">
        <f t="shared" ca="1" si="1156"/>
        <v>0</v>
      </c>
      <c r="LS347" s="54">
        <f t="shared" ca="1" si="1156"/>
        <v>0</v>
      </c>
      <c r="LT347" s="54">
        <f t="shared" ca="1" si="1156"/>
        <v>182066.50698214673</v>
      </c>
      <c r="LU347" s="54"/>
      <c r="LV347" s="54"/>
      <c r="LW347" s="54"/>
      <c r="LX347" s="54"/>
      <c r="LY347" s="54"/>
      <c r="LZ347" s="54"/>
      <c r="MA347" s="54"/>
      <c r="MB347" s="54"/>
      <c r="MC347" s="54"/>
      <c r="MD347" s="54"/>
      <c r="ME347" s="54"/>
      <c r="MF347" s="54"/>
      <c r="MG347" s="54"/>
      <c r="MH347" s="54"/>
      <c r="MI347" s="54"/>
      <c r="MJ347" s="54"/>
      <c r="MK347" s="54"/>
      <c r="ML347" s="54"/>
      <c r="MM347" s="54"/>
      <c r="MN347" s="54"/>
      <c r="MO347" s="54"/>
      <c r="MP347" s="54"/>
      <c r="MQ347" s="54"/>
      <c r="MR347" s="54"/>
      <c r="MS347" s="54"/>
      <c r="MT347" s="54"/>
      <c r="MU347" s="54"/>
      <c r="MV347" s="54"/>
      <c r="MW347" s="54"/>
      <c r="MX347" s="54"/>
      <c r="MY347" s="54"/>
      <c r="MZ347" s="54"/>
      <c r="NA347" s="54"/>
      <c r="NB347" s="54"/>
      <c r="NC347" s="54"/>
      <c r="ND347" s="54"/>
      <c r="NE347" s="54"/>
      <c r="NF347" s="54"/>
      <c r="NG347" s="54"/>
      <c r="NH347" s="54"/>
      <c r="NI347" s="54"/>
      <c r="NJ347" s="54"/>
      <c r="NK347" s="54"/>
      <c r="NL347" s="54"/>
      <c r="NM347" s="54"/>
      <c r="NN347" s="54"/>
      <c r="NO347" s="54"/>
      <c r="NP347" s="54"/>
      <c r="NQ347" s="54"/>
      <c r="NR347" s="54"/>
      <c r="NS347" s="54"/>
      <c r="NT347" s="54"/>
      <c r="NU347" s="54"/>
      <c r="NV347" s="54"/>
      <c r="NW347" s="54"/>
      <c r="NX347" s="54"/>
      <c r="NY347" s="54"/>
      <c r="NZ347" s="54"/>
      <c r="OA347" s="54"/>
      <c r="OB347" s="54"/>
      <c r="OC347" s="54"/>
      <c r="OD347" s="54"/>
      <c r="OE347" s="54"/>
      <c r="OF347" s="54"/>
      <c r="OG347" s="54"/>
      <c r="OH347" s="54"/>
      <c r="OI347" s="54"/>
      <c r="OJ347" s="54"/>
      <c r="OK347" s="54"/>
      <c r="OL347" s="54"/>
      <c r="OM347" s="54"/>
      <c r="ON347" s="54"/>
      <c r="OO347" s="54"/>
      <c r="OP347" s="54"/>
      <c r="OQ347" s="54"/>
      <c r="OR347" s="54"/>
      <c r="OS347" s="54"/>
      <c r="OT347" s="54"/>
      <c r="OU347" s="54"/>
      <c r="OV347" s="54"/>
      <c r="OW347" s="54"/>
      <c r="OX347" s="54"/>
      <c r="OY347" s="54"/>
      <c r="OZ347" s="54"/>
      <c r="PA347" s="54"/>
      <c r="PB347" s="54"/>
      <c r="PC347" s="54"/>
      <c r="PD347" s="54"/>
      <c r="PE347" s="54"/>
      <c r="PF347" s="54"/>
      <c r="PG347" s="54"/>
      <c r="PH347" s="54"/>
      <c r="PI347" s="54"/>
      <c r="PJ347" s="54"/>
      <c r="PK347" s="54"/>
      <c r="PL347" s="54"/>
      <c r="PM347" s="54"/>
      <c r="PN347" s="54"/>
      <c r="PO347" s="54"/>
      <c r="PP347" s="54"/>
      <c r="PQ347" s="54"/>
      <c r="PR347" s="54"/>
      <c r="PS347" s="54"/>
      <c r="PT347" s="54"/>
      <c r="PU347" s="54"/>
      <c r="PV347" s="54"/>
      <c r="PW347" s="54"/>
      <c r="PX347" s="54"/>
      <c r="PY347" s="54"/>
      <c r="PZ347" s="54"/>
      <c r="QA347" s="54"/>
      <c r="QB347" s="54"/>
      <c r="QC347" s="54"/>
      <c r="QD347" s="54"/>
      <c r="QE347" s="54"/>
      <c r="QF347" s="54"/>
      <c r="QG347" s="54"/>
      <c r="QH347" s="54"/>
      <c r="QI347" s="54"/>
      <c r="QJ347" s="54"/>
      <c r="QK347" s="54"/>
      <c r="QL347" s="54"/>
      <c r="QM347" s="54"/>
      <c r="QN347" s="54"/>
      <c r="QO347" s="54"/>
      <c r="QP347" s="54"/>
      <c r="QQ347" s="54"/>
      <c r="QR347" s="54"/>
      <c r="QS347" s="54"/>
      <c r="QT347" s="54"/>
      <c r="QU347" s="54"/>
    </row>
    <row r="348" spans="1:463" ht="15" customHeight="1">
      <c r="H348" s="4"/>
    </row>
    <row r="349" spans="1:463">
      <c r="A349" s="128" t="s">
        <v>87</v>
      </c>
      <c r="B349" s="103" t="s">
        <v>53</v>
      </c>
      <c r="C349" s="101"/>
      <c r="D349" s="101"/>
      <c r="E349" s="104" t="s">
        <v>88</v>
      </c>
      <c r="F349" s="101"/>
      <c r="G349" s="101"/>
      <c r="H349" s="105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  <c r="AF349" s="101"/>
      <c r="AG349" s="101"/>
      <c r="AH349" s="101"/>
      <c r="AI349" s="101"/>
      <c r="AJ349" s="101"/>
      <c r="AK349" s="101"/>
      <c r="AL349" s="101"/>
      <c r="AM349" s="101"/>
      <c r="AN349" s="101"/>
      <c r="AO349" s="101"/>
      <c r="AP349" s="101"/>
      <c r="AQ349" s="101"/>
      <c r="AR349" s="101"/>
      <c r="AS349" s="101"/>
      <c r="AT349" s="101"/>
      <c r="AU349" s="101"/>
      <c r="AV349" s="101"/>
      <c r="AW349" s="101"/>
      <c r="AX349" s="101"/>
      <c r="AY349" s="101"/>
      <c r="AZ349" s="101"/>
      <c r="BA349" s="101"/>
      <c r="BB349" s="101"/>
      <c r="BC349" s="101"/>
      <c r="BD349" s="101"/>
      <c r="BE349" s="101"/>
      <c r="BF349" s="101"/>
      <c r="BG349" s="101"/>
      <c r="BH349" s="101"/>
      <c r="BI349" s="101"/>
      <c r="BJ349" s="101"/>
      <c r="BK349" s="101"/>
      <c r="BL349" s="101"/>
      <c r="BM349" s="101"/>
      <c r="BN349" s="101"/>
      <c r="BO349" s="101"/>
      <c r="BP349" s="101"/>
      <c r="BQ349" s="101"/>
      <c r="BR349" s="101"/>
      <c r="BS349" s="101"/>
      <c r="BT349" s="101"/>
      <c r="BU349" s="101"/>
      <c r="BV349" s="101"/>
      <c r="BW349" s="101"/>
      <c r="BX349" s="101"/>
      <c r="BY349" s="101"/>
      <c r="BZ349" s="101"/>
      <c r="CA349" s="101"/>
      <c r="CB349" s="101"/>
      <c r="CC349" s="101"/>
      <c r="CD349" s="101"/>
      <c r="CE349" s="101"/>
      <c r="CF349" s="101"/>
      <c r="CG349" s="101"/>
      <c r="CH349" s="101"/>
      <c r="CI349" s="101"/>
      <c r="CJ349" s="101"/>
      <c r="CK349" s="101"/>
      <c r="CL349" s="101"/>
      <c r="CM349" s="101"/>
      <c r="CN349" s="101"/>
      <c r="CO349" s="101"/>
      <c r="CP349" s="101"/>
      <c r="CQ349" s="101"/>
      <c r="CR349" s="101"/>
      <c r="CS349" s="101"/>
      <c r="CT349" s="101"/>
      <c r="CU349" s="101"/>
      <c r="CV349" s="101"/>
      <c r="CW349" s="101"/>
      <c r="CX349" s="101"/>
      <c r="CY349" s="101"/>
      <c r="CZ349" s="101"/>
      <c r="DA349" s="101"/>
      <c r="DB349" s="101"/>
      <c r="DC349" s="101"/>
      <c r="DD349" s="101"/>
      <c r="DE349" s="101"/>
      <c r="DF349" s="101"/>
      <c r="DG349" s="101"/>
      <c r="DH349" s="101"/>
      <c r="DI349" s="101"/>
      <c r="DJ349" s="101"/>
      <c r="DK349" s="101"/>
      <c r="DL349" s="101"/>
      <c r="DM349" s="101"/>
      <c r="DN349" s="101"/>
      <c r="DO349" s="101"/>
      <c r="DP349" s="101"/>
      <c r="DQ349" s="101"/>
      <c r="DR349" s="101"/>
      <c r="DS349" s="101"/>
      <c r="DT349" s="101"/>
      <c r="DU349" s="101"/>
      <c r="DV349" s="101"/>
      <c r="DW349" s="101"/>
      <c r="DX349" s="101"/>
      <c r="DY349" s="101"/>
      <c r="DZ349" s="101"/>
      <c r="EA349" s="101"/>
      <c r="EB349" s="101"/>
      <c r="EC349" s="101"/>
      <c r="ED349" s="101"/>
      <c r="EE349" s="101"/>
      <c r="EF349" s="101"/>
      <c r="EG349" s="101"/>
      <c r="EH349" s="101"/>
      <c r="EI349" s="101"/>
      <c r="EJ349" s="101"/>
      <c r="EK349" s="101"/>
      <c r="EL349" s="101"/>
      <c r="EM349" s="101"/>
      <c r="EN349" s="101"/>
      <c r="EO349" s="101"/>
      <c r="EP349" s="101"/>
      <c r="EQ349" s="101"/>
      <c r="ER349" s="101"/>
      <c r="ES349" s="101"/>
      <c r="ET349" s="101"/>
      <c r="EU349" s="101"/>
      <c r="EV349" s="101"/>
      <c r="EW349" s="101"/>
      <c r="EX349" s="101"/>
      <c r="EY349" s="101"/>
      <c r="EZ349" s="101"/>
      <c r="FA349" s="101"/>
      <c r="FB349" s="101"/>
      <c r="FC349" s="101"/>
      <c r="FD349" s="101"/>
      <c r="FE349" s="101"/>
      <c r="FF349" s="101"/>
      <c r="FG349" s="101"/>
      <c r="FH349" s="101"/>
      <c r="FI349" s="101"/>
      <c r="FJ349" s="101"/>
      <c r="FK349" s="101"/>
      <c r="FL349" s="101"/>
      <c r="FM349" s="101"/>
      <c r="FN349" s="101"/>
      <c r="FO349" s="101"/>
      <c r="FP349" s="101"/>
      <c r="FQ349" s="101"/>
      <c r="FR349" s="101"/>
      <c r="FS349" s="101"/>
      <c r="FT349" s="101"/>
      <c r="FU349" s="101"/>
      <c r="FV349" s="101"/>
      <c r="FW349" s="101"/>
      <c r="FX349" s="101"/>
      <c r="FY349" s="101"/>
      <c r="FZ349" s="101"/>
      <c r="GA349" s="101"/>
      <c r="GB349" s="101"/>
      <c r="GC349" s="101"/>
      <c r="GD349" s="101"/>
      <c r="GE349" s="101"/>
      <c r="GF349" s="101"/>
      <c r="GG349" s="101"/>
      <c r="GH349" s="101"/>
      <c r="GI349" s="101"/>
      <c r="GJ349" s="101"/>
      <c r="GK349" s="101"/>
      <c r="GL349" s="101"/>
      <c r="GM349" s="101"/>
      <c r="GN349" s="101"/>
      <c r="GO349" s="101"/>
      <c r="GP349" s="101"/>
      <c r="GQ349" s="101"/>
      <c r="GR349" s="101"/>
      <c r="GS349" s="101"/>
      <c r="GT349" s="101"/>
      <c r="GU349" s="101"/>
      <c r="GV349" s="101"/>
      <c r="GW349" s="101"/>
      <c r="GX349" s="101"/>
      <c r="GY349" s="101"/>
      <c r="GZ349" s="101"/>
      <c r="HA349" s="101"/>
      <c r="HB349" s="101"/>
      <c r="HC349" s="101"/>
      <c r="HD349" s="101"/>
      <c r="HE349" s="101"/>
      <c r="HF349" s="101"/>
      <c r="HG349" s="101"/>
      <c r="HH349" s="101"/>
      <c r="HI349" s="101"/>
      <c r="HJ349" s="101"/>
      <c r="HK349" s="101"/>
      <c r="HL349" s="101"/>
      <c r="HM349" s="101"/>
      <c r="HN349" s="101"/>
      <c r="HO349" s="101"/>
      <c r="HP349" s="101"/>
      <c r="HQ349" s="101"/>
      <c r="HR349" s="101"/>
      <c r="HS349" s="101"/>
      <c r="HT349" s="101"/>
      <c r="HU349" s="101"/>
      <c r="HV349" s="101"/>
      <c r="HW349" s="101"/>
      <c r="HX349" s="101"/>
      <c r="HY349" s="101"/>
      <c r="HZ349" s="101"/>
      <c r="IA349" s="101"/>
      <c r="IB349" s="101"/>
      <c r="IC349" s="101"/>
      <c r="ID349" s="101"/>
      <c r="IE349" s="101"/>
      <c r="IF349" s="101"/>
      <c r="IG349" s="101"/>
      <c r="IH349" s="101"/>
      <c r="II349" s="101"/>
      <c r="IJ349" s="101"/>
      <c r="IK349" s="101"/>
      <c r="IL349" s="101"/>
      <c r="IM349" s="101"/>
      <c r="IN349" s="101"/>
      <c r="IO349" s="101"/>
      <c r="IP349" s="101"/>
      <c r="IQ349" s="101"/>
      <c r="IR349" s="101"/>
      <c r="IS349" s="101"/>
      <c r="IT349" s="101"/>
      <c r="IU349" s="101"/>
      <c r="IV349" s="101"/>
      <c r="IW349" s="101"/>
      <c r="IX349" s="101"/>
      <c r="IY349" s="101"/>
      <c r="IZ349" s="101"/>
      <c r="JA349" s="101"/>
      <c r="JB349" s="101"/>
      <c r="JC349" s="101"/>
      <c r="JD349" s="101"/>
      <c r="JE349" s="101"/>
      <c r="JF349" s="101"/>
      <c r="JG349" s="101"/>
      <c r="JH349" s="101"/>
      <c r="JI349" s="101"/>
      <c r="JJ349" s="101"/>
      <c r="JK349" s="101"/>
      <c r="JL349" s="101"/>
      <c r="JM349" s="101"/>
      <c r="JN349" s="101"/>
      <c r="JO349" s="101"/>
      <c r="JP349" s="101"/>
      <c r="JQ349" s="101"/>
      <c r="JR349" s="101"/>
      <c r="JS349" s="101"/>
      <c r="JT349" s="101"/>
      <c r="JU349" s="101"/>
      <c r="JV349" s="101"/>
      <c r="JW349" s="101"/>
      <c r="JX349" s="101"/>
      <c r="JY349" s="101"/>
      <c r="JZ349" s="101"/>
      <c r="KA349" s="101"/>
      <c r="KB349" s="101"/>
      <c r="KC349" s="101"/>
      <c r="KD349" s="101"/>
      <c r="KE349" s="101"/>
      <c r="KF349" s="101"/>
      <c r="KG349" s="101"/>
      <c r="KH349" s="101"/>
      <c r="KI349" s="101"/>
      <c r="KJ349" s="101"/>
      <c r="KK349" s="101"/>
      <c r="KL349" s="101"/>
      <c r="KM349" s="101"/>
      <c r="KN349" s="101"/>
      <c r="KO349" s="101"/>
      <c r="KP349" s="101"/>
      <c r="KQ349" s="101"/>
      <c r="KR349" s="101"/>
      <c r="KS349" s="101"/>
      <c r="KT349" s="101"/>
      <c r="KU349" s="101"/>
      <c r="KV349" s="101"/>
      <c r="KW349" s="101"/>
      <c r="KX349" s="101"/>
      <c r="KY349" s="101"/>
      <c r="KZ349" s="101"/>
      <c r="LA349" s="101"/>
      <c r="LB349" s="101"/>
      <c r="LC349" s="101"/>
      <c r="LD349" s="101"/>
      <c r="LE349" s="101"/>
      <c r="LF349" s="101"/>
      <c r="LG349" s="101"/>
      <c r="LH349" s="101"/>
      <c r="LI349" s="101"/>
      <c r="LJ349" s="101"/>
      <c r="LK349" s="101"/>
      <c r="LL349" s="101"/>
      <c r="LM349" s="101"/>
      <c r="LN349" s="101"/>
      <c r="LO349" s="101"/>
      <c r="LP349" s="101"/>
      <c r="LQ349" s="101"/>
      <c r="LR349" s="101"/>
      <c r="LS349" s="101"/>
      <c r="LT349" s="101"/>
      <c r="LU349" s="101"/>
      <c r="LV349" s="101"/>
      <c r="LW349" s="101"/>
      <c r="LX349" s="101"/>
      <c r="LY349" s="101"/>
      <c r="LZ349" s="101"/>
      <c r="MA349" s="101"/>
      <c r="MB349" s="101"/>
      <c r="MC349" s="101"/>
      <c r="MD349" s="101"/>
      <c r="ME349" s="101"/>
      <c r="MF349" s="101"/>
      <c r="MG349" s="101"/>
      <c r="MH349" s="101"/>
      <c r="MI349" s="101"/>
      <c r="MJ349" s="101"/>
      <c r="MK349" s="101"/>
      <c r="ML349" s="101"/>
      <c r="MM349" s="101"/>
      <c r="MN349" s="101"/>
      <c r="MO349" s="101"/>
      <c r="MP349" s="101"/>
      <c r="MQ349" s="101"/>
      <c r="MR349" s="101"/>
      <c r="MS349" s="101"/>
      <c r="MT349" s="101"/>
      <c r="MU349" s="101"/>
      <c r="MV349" s="101"/>
      <c r="MW349" s="101"/>
      <c r="MX349" s="101"/>
      <c r="MY349" s="101"/>
      <c r="MZ349" s="101"/>
      <c r="NA349" s="101"/>
      <c r="NB349" s="101"/>
      <c r="NC349" s="101"/>
      <c r="ND349" s="101"/>
      <c r="NE349" s="101"/>
      <c r="NF349" s="101"/>
      <c r="NG349" s="101"/>
      <c r="NH349" s="101"/>
      <c r="NI349" s="101"/>
      <c r="NJ349" s="101"/>
      <c r="NK349" s="101"/>
      <c r="NL349" s="101"/>
      <c r="NM349" s="101"/>
      <c r="NN349" s="101"/>
      <c r="NO349" s="101"/>
      <c r="NP349" s="101"/>
      <c r="NQ349" s="101"/>
      <c r="NR349" s="101"/>
      <c r="NS349" s="101"/>
      <c r="NT349" s="101"/>
      <c r="NU349" s="101"/>
      <c r="NV349" s="101"/>
      <c r="NW349" s="101"/>
      <c r="NX349" s="101"/>
      <c r="NY349" s="101"/>
      <c r="NZ349" s="101"/>
      <c r="OA349" s="101"/>
      <c r="OB349" s="101"/>
      <c r="OC349" s="101"/>
      <c r="OD349" s="101"/>
      <c r="OE349" s="101"/>
      <c r="OF349" s="101"/>
      <c r="OG349" s="101"/>
      <c r="OH349" s="101"/>
      <c r="OI349" s="101"/>
      <c r="OJ349" s="101"/>
      <c r="OK349" s="101"/>
      <c r="OL349" s="101"/>
      <c r="OM349" s="101"/>
      <c r="ON349" s="101"/>
      <c r="OO349" s="101"/>
      <c r="OP349" s="101"/>
      <c r="OQ349" s="101"/>
      <c r="OR349" s="101"/>
      <c r="OS349" s="101"/>
      <c r="OT349" s="101"/>
      <c r="OU349" s="101"/>
      <c r="OV349" s="101"/>
      <c r="OW349" s="101"/>
      <c r="OX349" s="101"/>
      <c r="OY349" s="101"/>
      <c r="OZ349" s="101"/>
      <c r="PA349" s="101"/>
      <c r="PB349" s="101"/>
      <c r="PC349" s="101"/>
      <c r="PD349" s="101"/>
      <c r="PE349" s="101"/>
      <c r="PF349" s="101"/>
      <c r="PG349" s="101"/>
      <c r="PH349" s="101"/>
      <c r="PI349" s="101"/>
      <c r="PJ349" s="101"/>
      <c r="PK349" s="101"/>
      <c r="PL349" s="101"/>
      <c r="PM349" s="101"/>
      <c r="PN349" s="101"/>
      <c r="PO349" s="101"/>
      <c r="PP349" s="101"/>
      <c r="PQ349" s="101"/>
      <c r="PR349" s="101"/>
      <c r="PS349" s="101"/>
      <c r="PT349" s="101"/>
      <c r="PU349" s="101"/>
      <c r="PV349" s="101"/>
      <c r="PW349" s="101"/>
      <c r="PX349" s="101"/>
      <c r="PY349" s="101"/>
      <c r="PZ349" s="101"/>
      <c r="QA349" s="101"/>
      <c r="QB349" s="101"/>
      <c r="QC349" s="101"/>
      <c r="QD349" s="101"/>
      <c r="QE349" s="101"/>
      <c r="QF349" s="101"/>
      <c r="QG349" s="101"/>
      <c r="QH349" s="101"/>
      <c r="QI349" s="101"/>
      <c r="QJ349" s="101"/>
      <c r="QK349" s="101"/>
      <c r="QL349" s="101"/>
      <c r="QM349" s="101"/>
      <c r="QN349" s="101"/>
      <c r="QO349" s="101"/>
      <c r="QP349" s="101"/>
      <c r="QQ349" s="101"/>
      <c r="QR349" s="101"/>
      <c r="QS349" s="101"/>
      <c r="QT349" s="101"/>
      <c r="QU349" s="101"/>
    </row>
    <row r="350" spans="1:463" ht="15" customHeight="1" outlineLevel="1">
      <c r="H350" s="4"/>
    </row>
    <row r="351" spans="1:463" ht="15" customHeight="1">
      <c r="C351" s="75" t="s">
        <v>21</v>
      </c>
      <c r="G351" t="s">
        <v>574</v>
      </c>
      <c r="O351" s="32"/>
    </row>
    <row r="352" spans="1:463" ht="15" customHeight="1" outlineLevel="1">
      <c r="B352" s="3"/>
      <c r="C352" s="75" t="s">
        <v>575</v>
      </c>
      <c r="D352" s="3"/>
      <c r="E352" s="50"/>
      <c r="H352" s="66">
        <f t="shared" ref="H352:H357" si="1157">SUM(I352:QJ352)</f>
        <v>42553791.543751366</v>
      </c>
      <c r="I352" s="45">
        <f t="shared" ref="I352:BN352" si="1158">I229</f>
        <v>0</v>
      </c>
      <c r="J352" s="45">
        <f t="shared" si="1158"/>
        <v>0</v>
      </c>
      <c r="K352" s="45">
        <f t="shared" si="1158"/>
        <v>0</v>
      </c>
      <c r="L352" s="45">
        <f t="shared" si="1158"/>
        <v>0</v>
      </c>
      <c r="M352" s="45">
        <f t="shared" si="1158"/>
        <v>0</v>
      </c>
      <c r="N352" s="45">
        <f t="shared" si="1158"/>
        <v>0</v>
      </c>
      <c r="O352" s="45">
        <f t="shared" si="1158"/>
        <v>0</v>
      </c>
      <c r="P352" s="45">
        <f t="shared" si="1158"/>
        <v>0</v>
      </c>
      <c r="Q352" s="45">
        <f t="shared" si="1158"/>
        <v>0</v>
      </c>
      <c r="R352" s="45">
        <f t="shared" si="1158"/>
        <v>0</v>
      </c>
      <c r="S352" s="45">
        <f t="shared" si="1158"/>
        <v>0</v>
      </c>
      <c r="T352" s="45">
        <f t="shared" si="1158"/>
        <v>0</v>
      </c>
      <c r="U352" s="45">
        <f t="shared" si="1158"/>
        <v>0</v>
      </c>
      <c r="V352" s="45">
        <f t="shared" si="1158"/>
        <v>0</v>
      </c>
      <c r="W352" s="45">
        <f t="shared" si="1158"/>
        <v>0</v>
      </c>
      <c r="X352" s="45">
        <f t="shared" si="1158"/>
        <v>0</v>
      </c>
      <c r="Y352" s="45">
        <f t="shared" si="1158"/>
        <v>0</v>
      </c>
      <c r="Z352" s="45">
        <f t="shared" si="1158"/>
        <v>0</v>
      </c>
      <c r="AA352" s="45">
        <f t="shared" si="1158"/>
        <v>0</v>
      </c>
      <c r="AB352" s="45">
        <f t="shared" si="1158"/>
        <v>0</v>
      </c>
      <c r="AC352" s="45">
        <f t="shared" si="1158"/>
        <v>0</v>
      </c>
      <c r="AD352" s="45">
        <f t="shared" si="1158"/>
        <v>0</v>
      </c>
      <c r="AE352" s="45">
        <f t="shared" si="1158"/>
        <v>0</v>
      </c>
      <c r="AF352" s="45">
        <f t="shared" si="1158"/>
        <v>0</v>
      </c>
      <c r="AG352" s="45">
        <f t="shared" si="1158"/>
        <v>83120.637299530499</v>
      </c>
      <c r="AH352" s="45">
        <f t="shared" si="1158"/>
        <v>81906.207832775079</v>
      </c>
      <c r="AI352" s="45">
        <f t="shared" si="1158"/>
        <v>121912.05210243684</v>
      </c>
      <c r="AJ352" s="45">
        <f t="shared" si="1158"/>
        <v>126544.79069925887</v>
      </c>
      <c r="AK352" s="45">
        <f t="shared" si="1158"/>
        <v>147547.18653555363</v>
      </c>
      <c r="AL352" s="45">
        <f t="shared" si="1158"/>
        <v>164203.1938215975</v>
      </c>
      <c r="AM352" s="45">
        <f t="shared" si="1158"/>
        <v>192359.17284111466</v>
      </c>
      <c r="AN352" s="45">
        <f t="shared" si="1158"/>
        <v>179096.35276195745</v>
      </c>
      <c r="AO352" s="45">
        <f t="shared" si="1158"/>
        <v>174082.9277869561</v>
      </c>
      <c r="AP352" s="45">
        <f t="shared" si="1158"/>
        <v>147552.11136656563</v>
      </c>
      <c r="AQ352" s="45">
        <f t="shared" si="1158"/>
        <v>123332.55007914556</v>
      </c>
      <c r="AR352" s="45">
        <f t="shared" si="1158"/>
        <v>74807.934457639218</v>
      </c>
      <c r="AS352" s="45">
        <f t="shared" si="1158"/>
        <v>83951.843672525822</v>
      </c>
      <c r="AT352" s="45">
        <f t="shared" si="1158"/>
        <v>82725.26991110282</v>
      </c>
      <c r="AU352" s="45">
        <f t="shared" si="1158"/>
        <v>123131.17262346121</v>
      </c>
      <c r="AV352" s="45">
        <f t="shared" si="1158"/>
        <v>127810.23860625146</v>
      </c>
      <c r="AW352" s="45">
        <f t="shared" si="1158"/>
        <v>149022.65840090916</v>
      </c>
      <c r="AX352" s="45">
        <f t="shared" si="1158"/>
        <v>165845.22575981347</v>
      </c>
      <c r="AY352" s="45">
        <f t="shared" si="1158"/>
        <v>194282.76456952581</v>
      </c>
      <c r="AZ352" s="45">
        <f t="shared" si="1158"/>
        <v>180887.31628957705</v>
      </c>
      <c r="BA352" s="45">
        <f t="shared" si="1158"/>
        <v>175823.75706482565</v>
      </c>
      <c r="BB352" s="45">
        <f t="shared" si="1158"/>
        <v>149027.63248023129</v>
      </c>
      <c r="BC352" s="45">
        <f t="shared" si="1158"/>
        <v>124565.87557993701</v>
      </c>
      <c r="BD352" s="45">
        <f t="shared" si="1158"/>
        <v>74578.966316439284</v>
      </c>
      <c r="BE352" s="45">
        <f t="shared" si="1158"/>
        <v>84791.362109251073</v>
      </c>
      <c r="BF352" s="45">
        <f t="shared" si="1158"/>
        <v>83552.52261021384</v>
      </c>
      <c r="BG352" s="45">
        <f t="shared" si="1158"/>
        <v>124362.48434969582</v>
      </c>
      <c r="BH352" s="45">
        <f t="shared" si="1158"/>
        <v>129088.34099231397</v>
      </c>
      <c r="BI352" s="45">
        <f t="shared" si="1158"/>
        <v>150512.88498491823</v>
      </c>
      <c r="BJ352" s="45">
        <f t="shared" si="1158"/>
        <v>167503.67801741158</v>
      </c>
      <c r="BK352" s="45">
        <f t="shared" si="1158"/>
        <v>196225.59221522106</v>
      </c>
      <c r="BL352" s="45">
        <f t="shared" si="1158"/>
        <v>182696.18945247281</v>
      </c>
      <c r="BM352" s="45">
        <f t="shared" si="1158"/>
        <v>177581.99463547391</v>
      </c>
      <c r="BN352" s="45">
        <f t="shared" si="1158"/>
        <v>150517.9088050336</v>
      </c>
      <c r="BO352" s="45">
        <f t="shared" ref="BO352:DZ352" si="1159">BO229</f>
        <v>124394.17393980891</v>
      </c>
      <c r="BP352" s="45">
        <f t="shared" si="1159"/>
        <v>73794.123849546377</v>
      </c>
      <c r="BQ352" s="45">
        <f t="shared" si="1159"/>
        <v>85639.275730343579</v>
      </c>
      <c r="BR352" s="45">
        <f t="shared" si="1159"/>
        <v>84388.047836315978</v>
      </c>
      <c r="BS352" s="45">
        <f t="shared" si="1159"/>
        <v>125606.10919319277</v>
      </c>
      <c r="BT352" s="45">
        <f t="shared" si="1159"/>
        <v>130379.2244022371</v>
      </c>
      <c r="BU352" s="45">
        <f t="shared" si="1159"/>
        <v>152018.01383476742</v>
      </c>
      <c r="BV352" s="45">
        <f t="shared" si="1159"/>
        <v>169178.71479758571</v>
      </c>
      <c r="BW352" s="45">
        <f t="shared" si="1159"/>
        <v>198187.84813737325</v>
      </c>
      <c r="BX352" s="45">
        <f t="shared" si="1159"/>
        <v>184523.15134699753</v>
      </c>
      <c r="BY352" s="45">
        <f t="shared" si="1159"/>
        <v>179357.81458182866</v>
      </c>
      <c r="BZ352" s="45">
        <f t="shared" si="1159"/>
        <v>152023.08789308392</v>
      </c>
      <c r="CA352" s="45">
        <f t="shared" si="1159"/>
        <v>123114.82599010614</v>
      </c>
      <c r="CB352" s="45">
        <f t="shared" si="1159"/>
        <v>73017.09393511097</v>
      </c>
      <c r="CC352" s="45">
        <f t="shared" si="1159"/>
        <v>86495.66848764701</v>
      </c>
      <c r="CD352" s="45">
        <f t="shared" si="1159"/>
        <v>85231.928314679157</v>
      </c>
      <c r="CE352" s="45">
        <f t="shared" si="1159"/>
        <v>126862.17028512471</v>
      </c>
      <c r="CF352" s="45">
        <f t="shared" si="1159"/>
        <v>131683.01664625949</v>
      </c>
      <c r="CG352" s="45">
        <f t="shared" si="1159"/>
        <v>153538.19397311512</v>
      </c>
      <c r="CH352" s="45">
        <f t="shared" si="1159"/>
        <v>170870.50194556158</v>
      </c>
      <c r="CI352" s="45">
        <f t="shared" si="1159"/>
        <v>200169.72661874699</v>
      </c>
      <c r="CJ352" s="45">
        <f t="shared" si="1159"/>
        <v>186368.38286046754</v>
      </c>
      <c r="CK352" s="45">
        <f t="shared" si="1159"/>
        <v>181151.39272764695</v>
      </c>
      <c r="CL352" s="45">
        <f t="shared" si="1159"/>
        <v>153543.31877201478</v>
      </c>
      <c r="CM352" s="45">
        <f t="shared" si="1159"/>
        <v>121848.21304569436</v>
      </c>
      <c r="CN352" s="45">
        <f t="shared" si="1159"/>
        <v>72247.798804691003</v>
      </c>
      <c r="CO352" s="45">
        <f t="shared" si="1159"/>
        <v>87360.625172523491</v>
      </c>
      <c r="CP352" s="45">
        <f t="shared" si="1159"/>
        <v>86084.247597825932</v>
      </c>
      <c r="CQ352" s="45">
        <f t="shared" si="1159"/>
        <v>128130.79198797594</v>
      </c>
      <c r="CR352" s="45">
        <f t="shared" si="1159"/>
        <v>132999.84681272207</v>
      </c>
      <c r="CS352" s="45">
        <f t="shared" si="1159"/>
        <v>155073.57591284625</v>
      </c>
      <c r="CT352" s="45">
        <f t="shared" si="1159"/>
        <v>172579.20696501719</v>
      </c>
      <c r="CU352" s="45">
        <f t="shared" si="1159"/>
        <v>202171.42388493445</v>
      </c>
      <c r="CV352" s="45">
        <f t="shared" si="1159"/>
        <v>188232.06668907215</v>
      </c>
      <c r="CW352" s="45">
        <f t="shared" si="1159"/>
        <v>182962.9066549234</v>
      </c>
      <c r="CX352" s="45">
        <f t="shared" si="1159"/>
        <v>152819.15780231229</v>
      </c>
      <c r="CY352" s="45">
        <f t="shared" si="1159"/>
        <v>120594.20833859003</v>
      </c>
      <c r="CZ352" s="45">
        <f t="shared" si="1159"/>
        <v>71486.161463974393</v>
      </c>
      <c r="DA352" s="45">
        <f t="shared" si="1159"/>
        <v>88234.231424248719</v>
      </c>
      <c r="DB352" s="45">
        <f t="shared" si="1159"/>
        <v>86945.090073804182</v>
      </c>
      <c r="DC352" s="45">
        <f t="shared" si="1159"/>
        <v>129412.09990785571</v>
      </c>
      <c r="DD352" s="45">
        <f t="shared" si="1159"/>
        <v>134329.84528084929</v>
      </c>
      <c r="DE352" s="45">
        <f t="shared" si="1159"/>
        <v>156624.31167197469</v>
      </c>
      <c r="DF352" s="45">
        <f t="shared" si="1159"/>
        <v>174304.99903466736</v>
      </c>
      <c r="DG352" s="45">
        <f t="shared" si="1159"/>
        <v>204193.13812378384</v>
      </c>
      <c r="DH352" s="45">
        <f t="shared" si="1159"/>
        <v>190114.38735596291</v>
      </c>
      <c r="DI352" s="45">
        <f t="shared" si="1159"/>
        <v>184792.53572147264</v>
      </c>
      <c r="DJ352" s="45">
        <f t="shared" si="1159"/>
        <v>151255.4894868538</v>
      </c>
      <c r="DK352" s="45">
        <f t="shared" si="1159"/>
        <v>119352.68636269541</v>
      </c>
      <c r="DL352" s="45">
        <f t="shared" si="1159"/>
        <v>70732.105685072951</v>
      </c>
      <c r="DM352" s="45">
        <f t="shared" si="1159"/>
        <v>89116.573738491192</v>
      </c>
      <c r="DN352" s="45">
        <f t="shared" si="1159"/>
        <v>87814.540974542222</v>
      </c>
      <c r="DO352" s="45">
        <f t="shared" si="1159"/>
        <v>130706.22090693425</v>
      </c>
      <c r="DP352" s="45">
        <f t="shared" si="1159"/>
        <v>135673.14373365778</v>
      </c>
      <c r="DQ352" s="45">
        <f t="shared" si="1159"/>
        <v>158190.55478869443</v>
      </c>
      <c r="DR352" s="45">
        <f t="shared" si="1159"/>
        <v>176048.04902501398</v>
      </c>
      <c r="DS352" s="45">
        <f t="shared" si="1159"/>
        <v>206235.06950502162</v>
      </c>
      <c r="DT352" s="45">
        <f t="shared" si="1159"/>
        <v>192015.53122952249</v>
      </c>
      <c r="DU352" s="45">
        <f t="shared" si="1159"/>
        <v>186640.46107868734</v>
      </c>
      <c r="DV352" s="45">
        <f t="shared" si="1159"/>
        <v>149707.38638512415</v>
      </c>
      <c r="DW352" s="45">
        <f t="shared" si="1159"/>
        <v>118123.52286123736</v>
      </c>
      <c r="DX352" s="45">
        <f t="shared" si="1159"/>
        <v>69985.555998893367</v>
      </c>
      <c r="DY352" s="45">
        <f t="shared" si="1159"/>
        <v>90007.739475876107</v>
      </c>
      <c r="DZ352" s="45">
        <f t="shared" si="1159"/>
        <v>88692.686384287648</v>
      </c>
      <c r="EA352" s="45">
        <f t="shared" ref="EA352:GL352" si="1160">EA229</f>
        <v>132013.28311600361</v>
      </c>
      <c r="EB352" s="45">
        <f t="shared" si="1160"/>
        <v>137029.87517099435</v>
      </c>
      <c r="EC352" s="45">
        <f t="shared" si="1160"/>
        <v>159772.4603365814</v>
      </c>
      <c r="ED352" s="45">
        <f t="shared" si="1160"/>
        <v>177808.52951526418</v>
      </c>
      <c r="EE352" s="45">
        <f t="shared" si="1160"/>
        <v>208297.42020007185</v>
      </c>
      <c r="EF352" s="45">
        <f t="shared" si="1160"/>
        <v>193935.68654181773</v>
      </c>
      <c r="EG352" s="45">
        <f t="shared" si="1160"/>
        <v>188506.86568947422</v>
      </c>
      <c r="EH352" s="45">
        <f t="shared" si="1160"/>
        <v>148174.69355641375</v>
      </c>
      <c r="EI352" s="45">
        <f t="shared" si="1160"/>
        <v>116906.59481433115</v>
      </c>
      <c r="EJ352" s="45">
        <f t="shared" si="1160"/>
        <v>69246.43768758385</v>
      </c>
      <c r="EK352" s="45">
        <f t="shared" si="1160"/>
        <v>90907.816870634881</v>
      </c>
      <c r="EL352" s="45">
        <f t="shared" si="1160"/>
        <v>89579.613248130539</v>
      </c>
      <c r="EM352" s="45">
        <f t="shared" si="1160"/>
        <v>133333.41594716362</v>
      </c>
      <c r="EN352" s="45">
        <f t="shared" si="1160"/>
        <v>138400.1739227043</v>
      </c>
      <c r="EO352" s="45">
        <f t="shared" si="1160"/>
        <v>161370.18493994721</v>
      </c>
      <c r="EP352" s="45">
        <f t="shared" si="1160"/>
        <v>179586.61481041682</v>
      </c>
      <c r="EQ352" s="45">
        <f t="shared" si="1160"/>
        <v>210380.39440207262</v>
      </c>
      <c r="ER352" s="45">
        <f t="shared" si="1160"/>
        <v>195875.04340723596</v>
      </c>
      <c r="ES352" s="45">
        <f t="shared" si="1160"/>
        <v>188326.04499569783</v>
      </c>
      <c r="ET352" s="45">
        <f t="shared" si="1160"/>
        <v>146657.25760233827</v>
      </c>
      <c r="EU352" s="45">
        <f t="shared" si="1160"/>
        <v>115701.78042666799</v>
      </c>
      <c r="EV352" s="45">
        <f t="shared" si="1160"/>
        <v>68514.676777055982</v>
      </c>
      <c r="EW352" s="45">
        <f t="shared" si="1160"/>
        <v>91816.895039341238</v>
      </c>
      <c r="EX352" s="45">
        <f t="shared" si="1160"/>
        <v>90475.409380611847</v>
      </c>
      <c r="EY352" s="45">
        <f t="shared" si="1160"/>
        <v>134666.7501066353</v>
      </c>
      <c r="EZ352" s="45">
        <f t="shared" si="1160"/>
        <v>139784.17566193134</v>
      </c>
      <c r="FA352" s="45">
        <f t="shared" si="1160"/>
        <v>162983.8867893467</v>
      </c>
      <c r="FB352" s="45">
        <f t="shared" si="1160"/>
        <v>181382.48095852099</v>
      </c>
      <c r="FC352" s="45">
        <f t="shared" si="1160"/>
        <v>212484.19834609333</v>
      </c>
      <c r="FD352" s="45">
        <f t="shared" si="1160"/>
        <v>197833.79384130827</v>
      </c>
      <c r="FE352" s="45">
        <f t="shared" si="1160"/>
        <v>186410.30042195975</v>
      </c>
      <c r="FF352" s="45">
        <f t="shared" si="1160"/>
        <v>145154.92665148588</v>
      </c>
      <c r="FG352" s="45">
        <f t="shared" si="1160"/>
        <v>114508.95911532553</v>
      </c>
      <c r="FH352" s="45">
        <f t="shared" si="1160"/>
        <v>67790.200029581218</v>
      </c>
      <c r="FI352" s="45">
        <f t="shared" si="1160"/>
        <v>92735.063989734641</v>
      </c>
      <c r="FJ352" s="45">
        <f t="shared" si="1160"/>
        <v>91380.163474417976</v>
      </c>
      <c r="FK352" s="45">
        <f t="shared" si="1160"/>
        <v>136013.41760770162</v>
      </c>
      <c r="FL352" s="45">
        <f t="shared" si="1160"/>
        <v>141182.01741855068</v>
      </c>
      <c r="FM352" s="45">
        <f t="shared" si="1160"/>
        <v>164613.72565724017</v>
      </c>
      <c r="FN352" s="45">
        <f t="shared" si="1160"/>
        <v>183196.30576810622</v>
      </c>
      <c r="FO352" s="45">
        <f t="shared" si="1160"/>
        <v>214609.04032955426</v>
      </c>
      <c r="FP352" s="45">
        <f t="shared" si="1160"/>
        <v>199812.13177972136</v>
      </c>
      <c r="FQ352" s="45">
        <f t="shared" si="1160"/>
        <v>184513.62573244542</v>
      </c>
      <c r="FR352" s="45">
        <f t="shared" si="1160"/>
        <v>143667.55034421766</v>
      </c>
      <c r="FS352" s="45">
        <f t="shared" si="1160"/>
        <v>113328.01149769918</v>
      </c>
      <c r="FT352" s="45">
        <f t="shared" si="1160"/>
        <v>67072.934936460835</v>
      </c>
      <c r="FU352" s="45">
        <f t="shared" si="1160"/>
        <v>93662.414629631996</v>
      </c>
      <c r="FV352" s="45">
        <f t="shared" si="1160"/>
        <v>92293.965109162134</v>
      </c>
      <c r="FW352" s="45">
        <f t="shared" si="1160"/>
        <v>137373.55178377865</v>
      </c>
      <c r="FX352" s="45">
        <f t="shared" si="1160"/>
        <v>142593.83759273618</v>
      </c>
      <c r="FY352" s="45">
        <f t="shared" si="1160"/>
        <v>166259.86291381257</v>
      </c>
      <c r="FZ352" s="45">
        <f t="shared" si="1160"/>
        <v>185028.26882578727</v>
      </c>
      <c r="GA352" s="45">
        <f t="shared" si="1160"/>
        <v>216755.13073284982</v>
      </c>
      <c r="GB352" s="45">
        <f t="shared" si="1160"/>
        <v>201810.25309751861</v>
      </c>
      <c r="GC352" s="45">
        <f t="shared" si="1160"/>
        <v>182635.83109992553</v>
      </c>
      <c r="GD352" s="45">
        <f t="shared" si="1160"/>
        <v>142194.97981761844</v>
      </c>
      <c r="GE352" s="45">
        <f t="shared" si="1160"/>
        <v>112158.81937955387</v>
      </c>
      <c r="GF352" s="45">
        <f t="shared" si="1160"/>
        <v>66362.809710769026</v>
      </c>
      <c r="GG352" s="45">
        <f t="shared" si="1160"/>
        <v>94599.038775928319</v>
      </c>
      <c r="GH352" s="45">
        <f t="shared" si="1160"/>
        <v>93216.904760253776</v>
      </c>
      <c r="GI352" s="45">
        <f t="shared" si="1160"/>
        <v>138747.28730161645</v>
      </c>
      <c r="GJ352" s="45">
        <f t="shared" si="1160"/>
        <v>144019.77596866354</v>
      </c>
      <c r="GK352" s="45">
        <f t="shared" si="1160"/>
        <v>167922.46154295068</v>
      </c>
      <c r="GL352" s="45">
        <f t="shared" si="1160"/>
        <v>186878.55151404516</v>
      </c>
      <c r="GM352" s="45">
        <f t="shared" ref="GM352:IX352" si="1161">GM229</f>
        <v>217083.80101592754</v>
      </c>
      <c r="GN352" s="45">
        <f t="shared" si="1161"/>
        <v>203828.35562849379</v>
      </c>
      <c r="GO352" s="45">
        <f t="shared" si="1161"/>
        <v>180776.72858676693</v>
      </c>
      <c r="GP352" s="45">
        <f t="shared" si="1161"/>
        <v>140737.06769059843</v>
      </c>
      <c r="GQ352" s="45">
        <f t="shared" si="1161"/>
        <v>111001.26574319467</v>
      </c>
      <c r="GR352" s="45">
        <f t="shared" si="1161"/>
        <v>65659.753280168137</v>
      </c>
      <c r="GS352" s="45">
        <f t="shared" si="1161"/>
        <v>95545.029163687592</v>
      </c>
      <c r="GT352" s="45">
        <f t="shared" si="1161"/>
        <v>94149.073807856301</v>
      </c>
      <c r="GU352" s="45">
        <f t="shared" si="1161"/>
        <v>140134.7601746326</v>
      </c>
      <c r="GV352" s="45">
        <f t="shared" si="1161"/>
        <v>145459.97372835019</v>
      </c>
      <c r="GW352" s="45">
        <f t="shared" si="1161"/>
        <v>169601.68615838018</v>
      </c>
      <c r="GX352" s="45">
        <f t="shared" si="1161"/>
        <v>188747.33702918558</v>
      </c>
      <c r="GY352" s="45">
        <f t="shared" si="1161"/>
        <v>214880.42356462622</v>
      </c>
      <c r="GZ352" s="45">
        <f t="shared" si="1161"/>
        <v>205866.6391847787</v>
      </c>
      <c r="HA352" s="45">
        <f t="shared" si="1161"/>
        <v>178936.13212612283</v>
      </c>
      <c r="HB352" s="45">
        <f t="shared" si="1161"/>
        <v>139293.66804914238</v>
      </c>
      <c r="HC352" s="45">
        <f t="shared" si="1161"/>
        <v>109855.23473575518</v>
      </c>
      <c r="HD352" s="45">
        <f t="shared" si="1161"/>
        <v>64963.695279795422</v>
      </c>
      <c r="HE352" s="45">
        <f t="shared" si="1161"/>
        <v>96500.479455324486</v>
      </c>
      <c r="HF352" s="45">
        <f t="shared" si="1161"/>
        <v>95090.564545934889</v>
      </c>
      <c r="HG352" s="45">
        <f t="shared" si="1161"/>
        <v>141536.10777637895</v>
      </c>
      <c r="HH352" s="45">
        <f t="shared" si="1161"/>
        <v>146914.57346563367</v>
      </c>
      <c r="HI352" s="45">
        <f t="shared" si="1161"/>
        <v>171297.70301996401</v>
      </c>
      <c r="HJ352" s="45">
        <f t="shared" si="1161"/>
        <v>190634.81039947746</v>
      </c>
      <c r="HK352" s="45">
        <f t="shared" si="1161"/>
        <v>212698.97917970209</v>
      </c>
      <c r="HL352" s="45">
        <f t="shared" si="1161"/>
        <v>206607.0886781234</v>
      </c>
      <c r="HM352" s="45">
        <f t="shared" si="1161"/>
        <v>177113.85750331052</v>
      </c>
      <c r="HN352" s="45">
        <f t="shared" si="1161"/>
        <v>137864.63643170605</v>
      </c>
      <c r="HO352" s="45">
        <f t="shared" si="1161"/>
        <v>108720.61165760244</v>
      </c>
      <c r="HP352" s="45">
        <f t="shared" si="1161"/>
        <v>64274.566045220643</v>
      </c>
      <c r="HQ352" s="45">
        <f t="shared" si="1161"/>
        <v>97465.484249877714</v>
      </c>
      <c r="HR352" s="45">
        <f t="shared" si="1161"/>
        <v>96041.470191394212</v>
      </c>
      <c r="HS352" s="45">
        <f t="shared" si="1161"/>
        <v>142951.46885414273</v>
      </c>
      <c r="HT352" s="45">
        <f t="shared" si="1161"/>
        <v>148383.71920029001</v>
      </c>
      <c r="HU352" s="45">
        <f t="shared" si="1161"/>
        <v>173010.68005016362</v>
      </c>
      <c r="HV352" s="45">
        <f t="shared" si="1161"/>
        <v>192541.15850347222</v>
      </c>
      <c r="HW352" s="45">
        <f t="shared" si="1161"/>
        <v>210539.24953296967</v>
      </c>
      <c r="HX352" s="45">
        <f t="shared" si="1161"/>
        <v>204507.99949889441</v>
      </c>
      <c r="HY352" s="45">
        <f t="shared" si="1161"/>
        <v>175309.72233737426</v>
      </c>
      <c r="HZ352" s="45">
        <f t="shared" si="1161"/>
        <v>136449.82981475786</v>
      </c>
      <c r="IA352" s="45">
        <f t="shared" si="1161"/>
        <v>107597.28295085732</v>
      </c>
      <c r="IB352" s="45">
        <f t="shared" si="1161"/>
        <v>63592.296605473777</v>
      </c>
      <c r="IC352" s="45">
        <f t="shared" si="1161"/>
        <v>98440.139092376499</v>
      </c>
      <c r="ID352" s="45">
        <f t="shared" si="1161"/>
        <v>97001.884893308161</v>
      </c>
      <c r="IE352" s="45">
        <f t="shared" si="1161"/>
        <v>144380.98354268417</v>
      </c>
      <c r="IF352" s="45">
        <f t="shared" si="1161"/>
        <v>149867.55639229293</v>
      </c>
      <c r="IG352" s="45">
        <f t="shared" si="1161"/>
        <v>174740.78685066526</v>
      </c>
      <c r="IH352" s="45">
        <f t="shared" si="1161"/>
        <v>194152.51508935989</v>
      </c>
      <c r="II352" s="45">
        <f t="shared" si="1161"/>
        <v>208401.01846954648</v>
      </c>
      <c r="IJ352" s="45">
        <f t="shared" si="1161"/>
        <v>202429.80526994841</v>
      </c>
      <c r="IK352" s="45">
        <f t="shared" si="1161"/>
        <v>173523.54606283191</v>
      </c>
      <c r="IL352" s="45">
        <f t="shared" si="1161"/>
        <v>135049.10659846442</v>
      </c>
      <c r="IM352" s="45">
        <f t="shared" si="1161"/>
        <v>106485.13618802915</v>
      </c>
      <c r="IN352" s="45">
        <f t="shared" si="1161"/>
        <v>62916.818676142066</v>
      </c>
      <c r="IO352" s="45">
        <f t="shared" si="1161"/>
        <v>97711.9965033482</v>
      </c>
      <c r="IP352" s="45">
        <f t="shared" si="1161"/>
        <v>97971.903742241266</v>
      </c>
      <c r="IQ352" s="45">
        <f t="shared" si="1161"/>
        <v>145707.27850408407</v>
      </c>
      <c r="IR352" s="45">
        <f t="shared" si="1161"/>
        <v>151366.23195621587</v>
      </c>
      <c r="IS352" s="45">
        <f t="shared" si="1161"/>
        <v>176488.19471917194</v>
      </c>
      <c r="IT352" s="45">
        <f t="shared" si="1161"/>
        <v>192178.7721208242</v>
      </c>
      <c r="IU352" s="45">
        <f t="shared" si="1161"/>
        <v>206284.07198621912</v>
      </c>
      <c r="IV352" s="45">
        <f t="shared" si="1161"/>
        <v>200372.29799681247</v>
      </c>
      <c r="IW352" s="45">
        <f t="shared" si="1161"/>
        <v>171755.14991160325</v>
      </c>
      <c r="IX352" s="45">
        <f t="shared" si="1161"/>
        <v>133662.32659251869</v>
      </c>
      <c r="IY352" s="45">
        <f t="shared" ref="IY352:LJ352" si="1162">IY229</f>
        <v>105384.06006076359</v>
      </c>
      <c r="IZ352" s="45">
        <f t="shared" si="1162"/>
        <v>62248.064652535897</v>
      </c>
      <c r="JA352" s="45">
        <f t="shared" si="1162"/>
        <v>96696.881058807165</v>
      </c>
      <c r="JB352" s="45">
        <f t="shared" si="1162"/>
        <v>98793.587539935485</v>
      </c>
      <c r="JC352" s="45">
        <f t="shared" si="1162"/>
        <v>144214.40392422548</v>
      </c>
      <c r="JD352" s="45">
        <f t="shared" si="1162"/>
        <v>152879.894275778</v>
      </c>
      <c r="JE352" s="45">
        <f t="shared" si="1162"/>
        <v>175916.37004262276</v>
      </c>
      <c r="JF352" s="45">
        <f t="shared" si="1162"/>
        <v>190224.67636957066</v>
      </c>
      <c r="JG352" s="45">
        <f t="shared" si="1162"/>
        <v>204188.19821002526</v>
      </c>
      <c r="JH352" s="45">
        <f t="shared" si="1162"/>
        <v>198335.27175545186</v>
      </c>
      <c r="JI352" s="45">
        <f t="shared" si="1162"/>
        <v>170004.35689511805</v>
      </c>
      <c r="JJ352" s="45">
        <f t="shared" si="1162"/>
        <v>132289.35100210918</v>
      </c>
      <c r="JK352" s="45">
        <f t="shared" si="1162"/>
        <v>104293.94436870234</v>
      </c>
      <c r="JL352" s="45">
        <f t="shared" si="1162"/>
        <v>61585.967602922567</v>
      </c>
      <c r="JM352" s="45">
        <f t="shared" si="1162"/>
        <v>95691.870371584213</v>
      </c>
      <c r="JN352" s="45">
        <f t="shared" si="1162"/>
        <v>97634.213200744125</v>
      </c>
      <c r="JO352" s="45">
        <f t="shared" si="1162"/>
        <v>142736.38985645646</v>
      </c>
      <c r="JP352" s="45">
        <f t="shared" si="1162"/>
        <v>154408.6932185358</v>
      </c>
      <c r="JQ352" s="45">
        <f t="shared" si="1162"/>
        <v>174122.7852918779</v>
      </c>
      <c r="JR352" s="45">
        <f t="shared" si="1162"/>
        <v>188290.03226142726</v>
      </c>
      <c r="JS352" s="45">
        <f t="shared" si="1162"/>
        <v>202113.18737704805</v>
      </c>
      <c r="JT352" s="45">
        <f t="shared" si="1162"/>
        <v>196318.52267166018</v>
      </c>
      <c r="JU352" s="45">
        <f t="shared" si="1162"/>
        <v>168270.99178660239</v>
      </c>
      <c r="JV352" s="45">
        <f t="shared" si="1162"/>
        <v>130930.04241402877</v>
      </c>
      <c r="JW352" s="45">
        <f t="shared" si="1162"/>
        <v>103214.68000845384</v>
      </c>
      <c r="JX352" s="45">
        <f t="shared" si="1162"/>
        <v>60930.461261827535</v>
      </c>
      <c r="JY352" s="45">
        <f t="shared" si="1162"/>
        <v>94696.863855956879</v>
      </c>
      <c r="JZ352" s="45">
        <f t="shared" si="1162"/>
        <v>96760.21308753737</v>
      </c>
      <c r="KA352" s="45">
        <f t="shared" si="1162"/>
        <v>141273.08837487444</v>
      </c>
      <c r="KB352" s="45">
        <f t="shared" si="1162"/>
        <v>155952.78015072117</v>
      </c>
      <c r="KC352" s="45">
        <f t="shared" si="1162"/>
        <v>172347.05441059507</v>
      </c>
      <c r="KD352" s="45">
        <f t="shared" si="1162"/>
        <v>186374.64616902464</v>
      </c>
      <c r="KE352" s="45">
        <f t="shared" si="1162"/>
        <v>200058.83181142245</v>
      </c>
      <c r="KF352" s="45">
        <f t="shared" si="1162"/>
        <v>194321.84890065464</v>
      </c>
      <c r="KG352" s="45">
        <f t="shared" si="1162"/>
        <v>166554.88110354086</v>
      </c>
      <c r="KH352" s="45">
        <f t="shared" si="1162"/>
        <v>129584.26478292156</v>
      </c>
      <c r="KI352" s="45">
        <f t="shared" si="1162"/>
        <v>102146.1589626737</v>
      </c>
      <c r="KJ352" s="45">
        <f t="shared" si="1162"/>
        <v>60281.480023402211</v>
      </c>
      <c r="KK352" s="45">
        <f t="shared" si="1162"/>
        <v>93711.761927462328</v>
      </c>
      <c r="KL352" s="45">
        <f t="shared" si="1162"/>
        <v>95758.681154934879</v>
      </c>
      <c r="KM352" s="45">
        <f t="shared" si="1162"/>
        <v>139824.35302607476</v>
      </c>
      <c r="KN352" s="45">
        <f t="shared" si="1162"/>
        <v>157512.30795222838</v>
      </c>
      <c r="KO352" s="45">
        <f t="shared" si="1162"/>
        <v>170588.99967611322</v>
      </c>
      <c r="KP352" s="45">
        <f t="shared" si="1162"/>
        <v>184478.32639241719</v>
      </c>
      <c r="KQ352" s="45">
        <f t="shared" si="1162"/>
        <v>198024.92590454975</v>
      </c>
      <c r="KR352" s="45">
        <f t="shared" si="1162"/>
        <v>192345.05060687481</v>
      </c>
      <c r="KS352" s="45">
        <f t="shared" si="1162"/>
        <v>164855.85309031417</v>
      </c>
      <c r="KT352" s="45">
        <f t="shared" si="1162"/>
        <v>128251.88341766725</v>
      </c>
      <c r="KU352" s="45">
        <f t="shared" si="1162"/>
        <v>101088.2742892539</v>
      </c>
      <c r="KV352" s="45">
        <f t="shared" si="1162"/>
        <v>59638.958934857925</v>
      </c>
      <c r="KW352" s="45">
        <f t="shared" si="1162"/>
        <v>92736.465992930927</v>
      </c>
      <c r="KX352" s="45">
        <f t="shared" si="1162"/>
        <v>94767.118765382591</v>
      </c>
      <c r="KY352" s="45">
        <f t="shared" si="1162"/>
        <v>138390.03881449302</v>
      </c>
      <c r="KZ352" s="45">
        <f t="shared" si="1162"/>
        <v>159087.43103175066</v>
      </c>
      <c r="LA352" s="45">
        <f t="shared" si="1162"/>
        <v>168848.44513487481</v>
      </c>
      <c r="LB352" s="45">
        <f t="shared" si="1162"/>
        <v>182600.88313989696</v>
      </c>
      <c r="LC352" s="45">
        <f t="shared" si="1162"/>
        <v>196011.26609451987</v>
      </c>
      <c r="LD352" s="45">
        <f t="shared" si="1162"/>
        <v>190387.92994398205</v>
      </c>
      <c r="LE352" s="45">
        <f t="shared" si="1162"/>
        <v>163173.73770100888</v>
      </c>
      <c r="LF352" s="45">
        <f t="shared" si="1162"/>
        <v>126932.76496790051</v>
      </c>
      <c r="LG352" s="45">
        <f t="shared" si="1162"/>
        <v>100040.92011061963</v>
      </c>
      <c r="LH352" s="45">
        <f t="shared" si="1162"/>
        <v>59002.833689965126</v>
      </c>
      <c r="LI352" s="45">
        <f t="shared" si="1162"/>
        <v>91770.878440618239</v>
      </c>
      <c r="LJ352" s="45">
        <f t="shared" si="1162"/>
        <v>93647.825079120477</v>
      </c>
      <c r="LK352" s="45">
        <f t="shared" ref="LK352:LT352" si="1163">LK229</f>
        <v>136970.00218789323</v>
      </c>
      <c r="LL352" s="45">
        <f t="shared" si="1163"/>
        <v>160678.3053420682</v>
      </c>
      <c r="LM352" s="45">
        <f t="shared" si="1163"/>
        <v>167125.21658481567</v>
      </c>
      <c r="LN352" s="45">
        <f t="shared" si="1163"/>
        <v>180742.1285089982</v>
      </c>
      <c r="LO352" s="45">
        <f t="shared" si="1163"/>
        <v>194017.65084573763</v>
      </c>
      <c r="LP352" s="45">
        <f t="shared" si="1163"/>
        <v>188450.29103505836</v>
      </c>
      <c r="LQ352" s="45">
        <f t="shared" si="1163"/>
        <v>161508.36658239845</v>
      </c>
      <c r="LR352" s="45">
        <f t="shared" si="1163"/>
        <v>125626.77741066464</v>
      </c>
      <c r="LS352" s="45">
        <f t="shared" si="1163"/>
        <v>99003.991603132483</v>
      </c>
      <c r="LT352" s="45">
        <f t="shared" si="1163"/>
        <v>56490.039312210363</v>
      </c>
      <c r="LU352" s="45"/>
      <c r="LV352" s="45"/>
      <c r="LW352" s="45"/>
      <c r="LX352" s="45"/>
      <c r="LY352" s="45"/>
      <c r="LZ352" s="45"/>
      <c r="MA352" s="45"/>
      <c r="MB352" s="45"/>
      <c r="MC352" s="45"/>
      <c r="MD352" s="45"/>
      <c r="ME352" s="45"/>
      <c r="MF352" s="45"/>
      <c r="MG352" s="45"/>
      <c r="MH352" s="45"/>
      <c r="MI352" s="45"/>
      <c r="MJ352" s="45"/>
      <c r="MK352" s="45"/>
      <c r="ML352" s="45"/>
      <c r="MM352" s="45"/>
      <c r="MN352" s="45"/>
      <c r="MO352" s="45"/>
      <c r="MP352" s="45"/>
      <c r="MQ352" s="45"/>
      <c r="MR352" s="45"/>
      <c r="MS352" s="45"/>
      <c r="MT352" s="45"/>
      <c r="MU352" s="45"/>
      <c r="MV352" s="45"/>
      <c r="MW352" s="45"/>
      <c r="MX352" s="45"/>
      <c r="MY352" s="45"/>
      <c r="MZ352" s="45"/>
      <c r="NA352" s="45"/>
      <c r="NB352" s="45"/>
      <c r="NC352" s="45"/>
      <c r="ND352" s="45"/>
      <c r="NE352" s="45"/>
      <c r="NF352" s="45"/>
      <c r="NG352" s="45"/>
      <c r="NH352" s="45"/>
      <c r="NI352" s="45"/>
      <c r="NJ352" s="45"/>
      <c r="NK352" s="45"/>
      <c r="NL352" s="45"/>
      <c r="NM352" s="45"/>
      <c r="NN352" s="45"/>
      <c r="NO352" s="45"/>
      <c r="NP352" s="45"/>
      <c r="NQ352" s="45"/>
      <c r="NR352" s="45"/>
      <c r="NS352" s="45"/>
      <c r="NT352" s="45"/>
      <c r="NU352" s="45"/>
      <c r="NV352" s="45"/>
      <c r="NW352" s="45"/>
      <c r="NX352" s="45"/>
      <c r="NY352" s="45"/>
      <c r="NZ352" s="45"/>
      <c r="OA352" s="45"/>
      <c r="OB352" s="45"/>
      <c r="OC352" s="45"/>
      <c r="OD352" s="45"/>
      <c r="OE352" s="45"/>
      <c r="OF352" s="45"/>
      <c r="OG352" s="45"/>
      <c r="OH352" s="45"/>
      <c r="OI352" s="45"/>
      <c r="OJ352" s="45"/>
      <c r="OK352" s="45"/>
      <c r="OL352" s="45"/>
      <c r="OM352" s="45"/>
      <c r="ON352" s="45"/>
      <c r="OO352" s="45"/>
      <c r="OP352" s="45"/>
      <c r="OQ352" s="45"/>
      <c r="OR352" s="45"/>
      <c r="OS352" s="45"/>
      <c r="OT352" s="45"/>
      <c r="OU352" s="45"/>
      <c r="OV352" s="45"/>
      <c r="OW352" s="45"/>
      <c r="OX352" s="45"/>
      <c r="OY352" s="45"/>
      <c r="OZ352" s="45"/>
      <c r="PA352" s="45"/>
      <c r="PB352" s="45"/>
      <c r="PC352" s="45"/>
      <c r="PD352" s="45"/>
      <c r="PE352" s="45"/>
      <c r="PF352" s="45"/>
      <c r="PG352" s="45"/>
      <c r="PH352" s="45"/>
      <c r="PI352" s="45"/>
      <c r="PJ352" s="45"/>
      <c r="PK352" s="45"/>
      <c r="PL352" s="45"/>
      <c r="PM352" s="45"/>
      <c r="PN352" s="45"/>
      <c r="PO352" s="45"/>
      <c r="PP352" s="45"/>
      <c r="PQ352" s="45"/>
      <c r="PR352" s="45"/>
      <c r="PS352" s="45"/>
      <c r="PT352" s="45"/>
      <c r="PU352" s="45"/>
      <c r="PV352" s="45"/>
      <c r="PW352" s="45"/>
      <c r="PX352" s="45"/>
      <c r="PY352" s="45"/>
      <c r="PZ352" s="45"/>
      <c r="QA352" s="45"/>
      <c r="QB352" s="45"/>
      <c r="QC352" s="45"/>
      <c r="QD352" s="45"/>
      <c r="QE352" s="45"/>
      <c r="QF352" s="45"/>
      <c r="QG352" s="45"/>
      <c r="QH352" s="45"/>
      <c r="QI352" s="45"/>
      <c r="QJ352" s="45"/>
      <c r="QK352" s="45"/>
      <c r="QL352" s="45"/>
      <c r="QM352" s="45"/>
      <c r="QN352" s="45"/>
      <c r="QO352" s="45"/>
      <c r="QP352" s="45"/>
      <c r="QQ352" s="45"/>
      <c r="QR352" s="45"/>
      <c r="QS352" s="45"/>
      <c r="QT352" s="45"/>
      <c r="QU352" s="45"/>
    </row>
    <row r="353" spans="2:463" ht="15" customHeight="1" outlineLevel="1">
      <c r="B353" s="3"/>
      <c r="C353" s="75" t="s">
        <v>96</v>
      </c>
      <c r="D353" s="3"/>
      <c r="E353" s="50"/>
      <c r="H353" s="66">
        <f t="shared" si="1157"/>
        <v>10343818.172280319</v>
      </c>
      <c r="I353" s="45">
        <f t="shared" ref="I353:BN353" si="1164">I230</f>
        <v>0</v>
      </c>
      <c r="J353" s="45">
        <f t="shared" si="1164"/>
        <v>0</v>
      </c>
      <c r="K353" s="45">
        <f t="shared" si="1164"/>
        <v>0</v>
      </c>
      <c r="L353" s="45">
        <f t="shared" si="1164"/>
        <v>0</v>
      </c>
      <c r="M353" s="45">
        <f t="shared" si="1164"/>
        <v>0</v>
      </c>
      <c r="N353" s="45">
        <f t="shared" si="1164"/>
        <v>0</v>
      </c>
      <c r="O353" s="45">
        <f t="shared" si="1164"/>
        <v>0</v>
      </c>
      <c r="P353" s="45">
        <f t="shared" si="1164"/>
        <v>0</v>
      </c>
      <c r="Q353" s="45">
        <f t="shared" si="1164"/>
        <v>0</v>
      </c>
      <c r="R353" s="45">
        <f t="shared" si="1164"/>
        <v>0</v>
      </c>
      <c r="S353" s="45">
        <f t="shared" si="1164"/>
        <v>0</v>
      </c>
      <c r="T353" s="45">
        <f t="shared" si="1164"/>
        <v>0</v>
      </c>
      <c r="U353" s="45">
        <f t="shared" si="1164"/>
        <v>0</v>
      </c>
      <c r="V353" s="45">
        <f t="shared" si="1164"/>
        <v>0</v>
      </c>
      <c r="W353" s="45">
        <f t="shared" si="1164"/>
        <v>0</v>
      </c>
      <c r="X353" s="45">
        <f t="shared" si="1164"/>
        <v>0</v>
      </c>
      <c r="Y353" s="45">
        <f t="shared" si="1164"/>
        <v>0</v>
      </c>
      <c r="Z353" s="45">
        <f t="shared" si="1164"/>
        <v>0</v>
      </c>
      <c r="AA353" s="45">
        <f t="shared" si="1164"/>
        <v>0</v>
      </c>
      <c r="AB353" s="45">
        <f t="shared" si="1164"/>
        <v>0</v>
      </c>
      <c r="AC353" s="45">
        <f t="shared" si="1164"/>
        <v>0</v>
      </c>
      <c r="AD353" s="45">
        <f t="shared" si="1164"/>
        <v>0</v>
      </c>
      <c r="AE353" s="45">
        <f t="shared" si="1164"/>
        <v>0</v>
      </c>
      <c r="AF353" s="45">
        <f t="shared" si="1164"/>
        <v>0</v>
      </c>
      <c r="AG353" s="45">
        <f t="shared" si="1164"/>
        <v>41254.51019678665</v>
      </c>
      <c r="AH353" s="45">
        <f t="shared" si="1164"/>
        <v>38915.947429983593</v>
      </c>
      <c r="AI353" s="45">
        <f t="shared" si="1164"/>
        <v>42756.52953666378</v>
      </c>
      <c r="AJ353" s="45">
        <f t="shared" si="1164"/>
        <v>41342.308873101763</v>
      </c>
      <c r="AK353" s="45">
        <f t="shared" si="1164"/>
        <v>42684.272254164141</v>
      </c>
      <c r="AL353" s="45">
        <f t="shared" si="1164"/>
        <v>41272.440742684768</v>
      </c>
      <c r="AM353" s="45">
        <f t="shared" si="1164"/>
        <v>42612.135350289995</v>
      </c>
      <c r="AN353" s="45">
        <f t="shared" si="1164"/>
        <v>42576.111977653345</v>
      </c>
      <c r="AO353" s="45">
        <f t="shared" si="1164"/>
        <v>39603.188783564132</v>
      </c>
      <c r="AP353" s="45">
        <f t="shared" si="1164"/>
        <v>39660.475477208318</v>
      </c>
      <c r="AQ353" s="45">
        <f t="shared" si="1164"/>
        <v>37785.545468378172</v>
      </c>
      <c r="AR353" s="45">
        <f t="shared" si="1164"/>
        <v>38817.404616108841</v>
      </c>
      <c r="AS353" s="45">
        <f t="shared" si="1164"/>
        <v>40764.476138686747</v>
      </c>
      <c r="AT353" s="45">
        <f t="shared" si="1164"/>
        <v>37208.222932238321</v>
      </c>
      <c r="AU353" s="45">
        <f t="shared" si="1164"/>
        <v>42324.787515107731</v>
      </c>
      <c r="AV353" s="45">
        <f t="shared" si="1164"/>
        <v>40924.842192581033</v>
      </c>
      <c r="AW353" s="45">
        <f t="shared" si="1164"/>
        <v>42253.249502823179</v>
      </c>
      <c r="AX353" s="45">
        <f t="shared" si="1164"/>
        <v>40855.669550057501</v>
      </c>
      <c r="AY353" s="45">
        <f t="shared" si="1164"/>
        <v>42181.830670879914</v>
      </c>
      <c r="AZ353" s="45">
        <f t="shared" si="1164"/>
        <v>42146.165885476119</v>
      </c>
      <c r="BA353" s="45">
        <f t="shared" si="1164"/>
        <v>38982.934688016459</v>
      </c>
      <c r="BB353" s="45">
        <f t="shared" si="1164"/>
        <v>39055.554046543009</v>
      </c>
      <c r="BC353" s="45">
        <f t="shared" si="1164"/>
        <v>37220.451609158044</v>
      </c>
      <c r="BD353" s="45">
        <f t="shared" si="1164"/>
        <v>38354.065916518986</v>
      </c>
      <c r="BE353" s="45">
        <f t="shared" si="1164"/>
        <v>40210.132553967313</v>
      </c>
      <c r="BF353" s="45">
        <f t="shared" si="1164"/>
        <v>36695.154196261887</v>
      </c>
      <c r="BG353" s="45">
        <f t="shared" si="1164"/>
        <v>41174.188462305909</v>
      </c>
      <c r="BH353" s="45">
        <f t="shared" si="1164"/>
        <v>40511.531098026178</v>
      </c>
      <c r="BI353" s="45">
        <f t="shared" si="1164"/>
        <v>41826.517278559018</v>
      </c>
      <c r="BJ353" s="45">
        <f t="shared" si="1164"/>
        <v>40443.047020305305</v>
      </c>
      <c r="BK353" s="45">
        <f t="shared" si="1164"/>
        <v>40985.039605666156</v>
      </c>
      <c r="BL353" s="45">
        <f t="shared" si="1164"/>
        <v>41720.499602994096</v>
      </c>
      <c r="BM353" s="45">
        <f t="shared" si="1164"/>
        <v>38334.539657729569</v>
      </c>
      <c r="BN353" s="45">
        <f t="shared" si="1164"/>
        <v>38438.010256897491</v>
      </c>
      <c r="BO353" s="45">
        <f t="shared" ref="BO353:DZ353" si="1165">BO230</f>
        <v>36740.331255959296</v>
      </c>
      <c r="BP353" s="45">
        <f t="shared" si="1165"/>
        <v>37929.816749020865</v>
      </c>
      <c r="BQ353" s="45">
        <f t="shared" si="1165"/>
        <v>39660.272291888672</v>
      </c>
      <c r="BR353" s="45">
        <f t="shared" si="1165"/>
        <v>36186.173039498528</v>
      </c>
      <c r="BS353" s="45">
        <f t="shared" si="1165"/>
        <v>40565.95700806292</v>
      </c>
      <c r="BT353" s="45">
        <f t="shared" si="1165"/>
        <v>40102.334223513775</v>
      </c>
      <c r="BU353" s="45">
        <f t="shared" si="1165"/>
        <v>41404.032872204814</v>
      </c>
      <c r="BV353" s="45">
        <f t="shared" si="1165"/>
        <v>40034.531856419271</v>
      </c>
      <c r="BW353" s="45">
        <f t="shared" si="1165"/>
        <v>40290.11374253223</v>
      </c>
      <c r="BX353" s="45">
        <f t="shared" si="1165"/>
        <v>40674.93208301055</v>
      </c>
      <c r="BY353" s="45">
        <f t="shared" si="1165"/>
        <v>37690.431768122704</v>
      </c>
      <c r="BZ353" s="45">
        <f t="shared" si="1165"/>
        <v>37824.77679012304</v>
      </c>
      <c r="CA353" s="45">
        <f t="shared" si="1165"/>
        <v>36333.515404041704</v>
      </c>
      <c r="CB353" s="45">
        <f t="shared" si="1165"/>
        <v>37509.790682356273</v>
      </c>
      <c r="CC353" s="45">
        <f t="shared" si="1165"/>
        <v>39114.840376377928</v>
      </c>
      <c r="CD353" s="45">
        <f t="shared" si="1165"/>
        <v>36880.477073854767</v>
      </c>
      <c r="CE353" s="45">
        <f t="shared" si="1165"/>
        <v>39962.247197416116</v>
      </c>
      <c r="CF353" s="45">
        <f t="shared" si="1165"/>
        <v>39697.210614889023</v>
      </c>
      <c r="CG353" s="45">
        <f t="shared" si="1165"/>
        <v>40985.753999733344</v>
      </c>
      <c r="CH353" s="45">
        <f t="shared" si="1165"/>
        <v>39630.083172473052</v>
      </c>
      <c r="CI353" s="45">
        <f t="shared" si="1165"/>
        <v>39599.686732084752</v>
      </c>
      <c r="CJ353" s="45">
        <f t="shared" si="1165"/>
        <v>39997.517352076138</v>
      </c>
      <c r="CK353" s="45">
        <f t="shared" si="1165"/>
        <v>37050.546671999109</v>
      </c>
      <c r="CL353" s="45">
        <f t="shared" si="1165"/>
        <v>37215.792371105614</v>
      </c>
      <c r="CM353" s="45">
        <f t="shared" si="1165"/>
        <v>35930.749116613435</v>
      </c>
      <c r="CN353" s="45">
        <f t="shared" si="1165"/>
        <v>37093.945678539028</v>
      </c>
      <c r="CO353" s="45">
        <f t="shared" si="1165"/>
        <v>38573.782275132573</v>
      </c>
      <c r="CP353" s="45">
        <f t="shared" si="1165"/>
        <v>35180.270326010323</v>
      </c>
      <c r="CQ353" s="45">
        <f t="shared" si="1165"/>
        <v>39362.998691887282</v>
      </c>
      <c r="CR353" s="45">
        <f t="shared" si="1165"/>
        <v>39296.119725666802</v>
      </c>
      <c r="CS353" s="45">
        <f t="shared" si="1165"/>
        <v>39882.646799293761</v>
      </c>
      <c r="CT353" s="45">
        <f t="shared" si="1165"/>
        <v>39229.660489530841</v>
      </c>
      <c r="CU353" s="45">
        <f t="shared" si="1165"/>
        <v>38913.689604987703</v>
      </c>
      <c r="CV353" s="45">
        <f t="shared" si="1165"/>
        <v>39324.571405182738</v>
      </c>
      <c r="CW353" s="45">
        <f t="shared" si="1165"/>
        <v>36414.820445975529</v>
      </c>
      <c r="CX353" s="45">
        <f t="shared" si="1165"/>
        <v>36750.572003893954</v>
      </c>
      <c r="CY353" s="45">
        <f t="shared" si="1165"/>
        <v>35531.992083120043</v>
      </c>
      <c r="CZ353" s="45">
        <f t="shared" si="1165"/>
        <v>36682.240118041358</v>
      </c>
      <c r="DA353" s="45">
        <f t="shared" si="1165"/>
        <v>38037.043894168251</v>
      </c>
      <c r="DB353" s="45">
        <f t="shared" si="1165"/>
        <v>34683.248206847973</v>
      </c>
      <c r="DC353" s="45">
        <f t="shared" si="1165"/>
        <v>38768.151600338082</v>
      </c>
      <c r="DD353" s="45">
        <f t="shared" si="1165"/>
        <v>38899.021412973554</v>
      </c>
      <c r="DE353" s="45">
        <f t="shared" si="1165"/>
        <v>39249.417757744181</v>
      </c>
      <c r="DF353" s="45">
        <f t="shared" si="1165"/>
        <v>37951.990623357735</v>
      </c>
      <c r="DG353" s="45">
        <f t="shared" si="1165"/>
        <v>38232.053836581792</v>
      </c>
      <c r="DH353" s="45">
        <f t="shared" si="1165"/>
        <v>38656.027014729574</v>
      </c>
      <c r="DI353" s="45">
        <f t="shared" si="1165"/>
        <v>35783.189584096239</v>
      </c>
      <c r="DJ353" s="45">
        <f t="shared" si="1165"/>
        <v>36342.284485817348</v>
      </c>
      <c r="DK353" s="45">
        <f t="shared" si="1165"/>
        <v>35137.204394270164</v>
      </c>
      <c r="DL353" s="45">
        <f t="shared" si="1165"/>
        <v>36274.632795628546</v>
      </c>
      <c r="DM353" s="45">
        <f t="shared" si="1165"/>
        <v>37504.571572410488</v>
      </c>
      <c r="DN353" s="45">
        <f t="shared" si="1165"/>
        <v>34190.112531970066</v>
      </c>
      <c r="DO353" s="45">
        <f t="shared" si="1165"/>
        <v>38177.646472984183</v>
      </c>
      <c r="DP353" s="45">
        <f t="shared" si="1165"/>
        <v>38505.875933529736</v>
      </c>
      <c r="DQ353" s="45">
        <f t="shared" si="1165"/>
        <v>38620.580653393663</v>
      </c>
      <c r="DR353" s="45">
        <f t="shared" si="1165"/>
        <v>37315.729908602043</v>
      </c>
      <c r="DS353" s="45">
        <f t="shared" si="1165"/>
        <v>37554.711340039285</v>
      </c>
      <c r="DT353" s="45">
        <f t="shared" si="1165"/>
        <v>37991.817394879072</v>
      </c>
      <c r="DU353" s="45">
        <f t="shared" si="1165"/>
        <v>35155.590991489109</v>
      </c>
      <c r="DV353" s="45">
        <f t="shared" si="1165"/>
        <v>35938.061181627316</v>
      </c>
      <c r="DW353" s="45">
        <f t="shared" si="1165"/>
        <v>34746.34653804126</v>
      </c>
      <c r="DX353" s="45">
        <f t="shared" si="1165"/>
        <v>35871.082916234882</v>
      </c>
      <c r="DY353" s="45">
        <f t="shared" si="1165"/>
        <v>36976.312076329836</v>
      </c>
      <c r="DZ353" s="45">
        <f t="shared" si="1165"/>
        <v>34847.289026433471</v>
      </c>
      <c r="EA353" s="45">
        <f t="shared" ref="EA353:GL353" si="1166">EA230</f>
        <v>37591.424295453704</v>
      </c>
      <c r="EB353" s="45">
        <f t="shared" si="1166"/>
        <v>38116.643939672089</v>
      </c>
      <c r="EC353" s="45">
        <f t="shared" si="1166"/>
        <v>37996.072653502379</v>
      </c>
      <c r="ED353" s="45">
        <f t="shared" si="1166"/>
        <v>36683.654265940015</v>
      </c>
      <c r="EE353" s="45">
        <f t="shared" si="1166"/>
        <v>36881.594459562948</v>
      </c>
      <c r="EF353" s="45">
        <f t="shared" si="1166"/>
        <v>37331.87619488487</v>
      </c>
      <c r="EG353" s="45">
        <f t="shared" si="1166"/>
        <v>34531.961978062653</v>
      </c>
      <c r="EH353" s="45">
        <f t="shared" si="1166"/>
        <v>35537.861634944995</v>
      </c>
      <c r="EI353" s="45">
        <f t="shared" si="1166"/>
        <v>34359.379395725045</v>
      </c>
      <c r="EJ353" s="45">
        <f t="shared" si="1166"/>
        <v>35471.550090880657</v>
      </c>
      <c r="EK353" s="45">
        <f t="shared" si="1166"/>
        <v>36452.212594619727</v>
      </c>
      <c r="EL353" s="45">
        <f t="shared" si="1166"/>
        <v>33215.303710055006</v>
      </c>
      <c r="EM353" s="45">
        <f t="shared" si="1166"/>
        <v>37009.426482889285</v>
      </c>
      <c r="EN353" s="45">
        <f t="shared" si="1166"/>
        <v>37731.286475415487</v>
      </c>
      <c r="EO353" s="45">
        <f t="shared" si="1166"/>
        <v>37375.831359644922</v>
      </c>
      <c r="EP353" s="45">
        <f t="shared" si="1166"/>
        <v>36055.700551395123</v>
      </c>
      <c r="EQ353" s="45">
        <f t="shared" si="1166"/>
        <v>36212.635963628112</v>
      </c>
      <c r="ER353" s="45">
        <f t="shared" si="1166"/>
        <v>36676.137492463888</v>
      </c>
      <c r="ES353" s="45">
        <f t="shared" si="1166"/>
        <v>34039.850897355936</v>
      </c>
      <c r="ET353" s="45">
        <f t="shared" si="1166"/>
        <v>35141.645792106203</v>
      </c>
      <c r="EU353" s="45">
        <f t="shared" si="1166"/>
        <v>33976.264238012358</v>
      </c>
      <c r="EV353" s="45">
        <f t="shared" si="1166"/>
        <v>35075.994332630034</v>
      </c>
      <c r="EW353" s="45">
        <f t="shared" si="1166"/>
        <v>35932.220732916925</v>
      </c>
      <c r="EX353" s="45">
        <f t="shared" si="1166"/>
        <v>32733.533117159084</v>
      </c>
      <c r="EY353" s="45">
        <f t="shared" si="1166"/>
        <v>36431.594874093309</v>
      </c>
      <c r="EZ353" s="45">
        <f t="shared" si="1166"/>
        <v>37349.764972554207</v>
      </c>
      <c r="FA353" s="45">
        <f t="shared" si="1166"/>
        <v>36759.794801475728</v>
      </c>
      <c r="FB353" s="45">
        <f t="shared" si="1166"/>
        <v>35431.806034699119</v>
      </c>
      <c r="FC353" s="45">
        <f t="shared" si="1166"/>
        <v>35547.769038267426</v>
      </c>
      <c r="FD353" s="45">
        <f t="shared" si="1166"/>
        <v>36024.535787210938</v>
      </c>
      <c r="FE353" s="45">
        <f t="shared" si="1166"/>
        <v>33659.916420175301</v>
      </c>
      <c r="FF353" s="45">
        <f t="shared" si="1166"/>
        <v>34749.373998152667</v>
      </c>
      <c r="FG353" s="45">
        <f t="shared" si="1166"/>
        <v>33596.962721116979</v>
      </c>
      <c r="FH353" s="45">
        <f t="shared" si="1166"/>
        <v>34684.376052588806</v>
      </c>
      <c r="FI353" s="45">
        <f t="shared" si="1166"/>
        <v>35416.284508563418</v>
      </c>
      <c r="FJ353" s="45">
        <f t="shared" si="1166"/>
        <v>32255.454067088882</v>
      </c>
      <c r="FK353" s="45">
        <f t="shared" si="1166"/>
        <v>35857.871725715529</v>
      </c>
      <c r="FL353" s="45">
        <f t="shared" si="1166"/>
        <v>36073.066119768482</v>
      </c>
      <c r="FM353" s="45">
        <f t="shared" si="1166"/>
        <v>36147.901430537204</v>
      </c>
      <c r="FN353" s="45">
        <f t="shared" si="1166"/>
        <v>34811.908393025413</v>
      </c>
      <c r="FO353" s="45">
        <f t="shared" si="1166"/>
        <v>34886.927280397562</v>
      </c>
      <c r="FP353" s="45">
        <f t="shared" si="1166"/>
        <v>35377.005994056082</v>
      </c>
      <c r="FQ353" s="45">
        <f t="shared" si="1166"/>
        <v>33283.76392238366</v>
      </c>
      <c r="FR353" s="45">
        <f t="shared" si="1166"/>
        <v>34361.00699286328</v>
      </c>
      <c r="FS353" s="45">
        <f t="shared" si="1166"/>
        <v>33221.43688293796</v>
      </c>
      <c r="FT353" s="45">
        <f t="shared" si="1166"/>
        <v>34296.656055942258</v>
      </c>
      <c r="FU353" s="45">
        <f t="shared" si="1166"/>
        <v>34904.352345409861</v>
      </c>
      <c r="FV353" s="45">
        <f t="shared" si="1166"/>
        <v>32876.790442275473</v>
      </c>
      <c r="FW353" s="45">
        <f t="shared" si="1166"/>
        <v>35288.199706482599</v>
      </c>
      <c r="FX353" s="45">
        <f t="shared" si="1166"/>
        <v>35496.33559875931</v>
      </c>
      <c r="FY353" s="45">
        <f t="shared" si="1166"/>
        <v>35540.09011411036</v>
      </c>
      <c r="FZ353" s="45">
        <f t="shared" si="1166"/>
        <v>34195.94570476337</v>
      </c>
      <c r="GA353" s="45">
        <f t="shared" si="1166"/>
        <v>34230.044691187155</v>
      </c>
      <c r="GB353" s="45">
        <f t="shared" si="1166"/>
        <v>34733.483436763381</v>
      </c>
      <c r="GC353" s="45">
        <f t="shared" si="1166"/>
        <v>32911.355757047226</v>
      </c>
      <c r="GD353" s="45">
        <f t="shared" si="1166"/>
        <v>33976.505906824677</v>
      </c>
      <c r="GE353" s="45">
        <f t="shared" si="1166"/>
        <v>32849.649139260306</v>
      </c>
      <c r="GF353" s="45">
        <f t="shared" si="1166"/>
        <v>33912.795538032398</v>
      </c>
      <c r="GG353" s="45">
        <f t="shared" si="1166"/>
        <v>34396.373068659617</v>
      </c>
      <c r="GH353" s="45">
        <f t="shared" si="1166"/>
        <v>31310.179808174977</v>
      </c>
      <c r="GI353" s="45">
        <f t="shared" si="1166"/>
        <v>34722.521891468998</v>
      </c>
      <c r="GJ353" s="45">
        <f t="shared" si="1166"/>
        <v>34923.60583708185</v>
      </c>
      <c r="GK353" s="45">
        <f t="shared" si="1166"/>
        <v>34936.300129107105</v>
      </c>
      <c r="GL353" s="45">
        <f t="shared" si="1166"/>
        <v>33583.856443332828</v>
      </c>
      <c r="GM353" s="45">
        <f t="shared" ref="GM353:IX353" si="1167">GM230</f>
        <v>33690.643937739282</v>
      </c>
      <c r="GN353" s="45">
        <f t="shared" si="1167"/>
        <v>34093.903841470928</v>
      </c>
      <c r="GO353" s="45">
        <f t="shared" si="1167"/>
        <v>32542.654651980862</v>
      </c>
      <c r="GP353" s="45">
        <f t="shared" si="1167"/>
        <v>33595.832257541013</v>
      </c>
      <c r="GQ353" s="45">
        <f t="shared" si="1167"/>
        <v>32481.562279993286</v>
      </c>
      <c r="GR353" s="45">
        <f t="shared" si="1167"/>
        <v>33532.756080474188</v>
      </c>
      <c r="GS353" s="45">
        <f t="shared" si="1167"/>
        <v>33892.29589975303</v>
      </c>
      <c r="GT353" s="45">
        <f t="shared" si="1167"/>
        <v>30842.890114172631</v>
      </c>
      <c r="GU353" s="45">
        <f t="shared" si="1167"/>
        <v>34160.78175640868</v>
      </c>
      <c r="GV353" s="45">
        <f t="shared" si="1167"/>
        <v>34354.819608145663</v>
      </c>
      <c r="GW353" s="45">
        <f t="shared" si="1167"/>
        <v>34336.471156003608</v>
      </c>
      <c r="GX353" s="45">
        <f t="shared" si="1167"/>
        <v>32975.579471038312</v>
      </c>
      <c r="GY353" s="45">
        <f t="shared" si="1167"/>
        <v>33312.81584246589</v>
      </c>
      <c r="GZ353" s="45">
        <f t="shared" si="1167"/>
        <v>33458.20333027107</v>
      </c>
      <c r="HA353" s="45">
        <f t="shared" si="1167"/>
        <v>32177.623706017745</v>
      </c>
      <c r="HB353" s="45">
        <f t="shared" si="1167"/>
        <v>33218.947945582586</v>
      </c>
      <c r="HC353" s="45">
        <f t="shared" si="1167"/>
        <v>32117.139465446391</v>
      </c>
      <c r="HD353" s="45">
        <f t="shared" si="1167"/>
        <v>33156.499647310469</v>
      </c>
      <c r="HE353" s="45">
        <f t="shared" si="1167"/>
        <v>33392.070451291504</v>
      </c>
      <c r="HF353" s="45">
        <f t="shared" si="1167"/>
        <v>30379.102983234356</v>
      </c>
      <c r="HG353" s="45">
        <f t="shared" si="1167"/>
        <v>33602.923172046954</v>
      </c>
      <c r="HH353" s="45">
        <f t="shared" si="1167"/>
        <v>33789.920080992037</v>
      </c>
      <c r="HI353" s="45">
        <f t="shared" si="1167"/>
        <v>33740.543272814182</v>
      </c>
      <c r="HJ353" s="45">
        <f t="shared" si="1167"/>
        <v>32371.054032962202</v>
      </c>
      <c r="HK353" s="45">
        <f t="shared" si="1167"/>
        <v>32938.748759037233</v>
      </c>
      <c r="HL353" s="45">
        <f t="shared" si="1167"/>
        <v>32907.745093738034</v>
      </c>
      <c r="HM353" s="45">
        <f t="shared" si="1167"/>
        <v>31816.226385316062</v>
      </c>
      <c r="HN353" s="45">
        <f t="shared" si="1167"/>
        <v>32845.815250772575</v>
      </c>
      <c r="HO353" s="45">
        <f t="shared" si="1167"/>
        <v>31756.34422264219</v>
      </c>
      <c r="HP353" s="45">
        <f t="shared" si="1167"/>
        <v>32783.988581205202</v>
      </c>
      <c r="HQ353" s="45">
        <f t="shared" si="1167"/>
        <v>32895.646722000674</v>
      </c>
      <c r="HR353" s="45">
        <f t="shared" si="1167"/>
        <v>30965.829297955745</v>
      </c>
      <c r="HS353" s="45">
        <f t="shared" si="1167"/>
        <v>33048.890398531832</v>
      </c>
      <c r="HT353" s="45">
        <f t="shared" si="1167"/>
        <v>33228.850814615558</v>
      </c>
      <c r="HU353" s="45">
        <f t="shared" si="1167"/>
        <v>33148.456949105122</v>
      </c>
      <c r="HV353" s="45">
        <f t="shared" si="1167"/>
        <v>31770.219750896515</v>
      </c>
      <c r="HW353" s="45">
        <f t="shared" si="1167"/>
        <v>32568.40524923665</v>
      </c>
      <c r="HX353" s="45">
        <f t="shared" si="1167"/>
        <v>32537.710203528961</v>
      </c>
      <c r="HY353" s="45">
        <f t="shared" si="1167"/>
        <v>31458.4265197026</v>
      </c>
      <c r="HZ353" s="45">
        <f t="shared" si="1167"/>
        <v>32476.396828411824</v>
      </c>
      <c r="IA353" s="45">
        <f t="shared" si="1167"/>
        <v>31399.14044166595</v>
      </c>
      <c r="IB353" s="45">
        <f t="shared" si="1167"/>
        <v>32415.185599674485</v>
      </c>
      <c r="IC353" s="45">
        <f t="shared" si="1167"/>
        <v>32402.975091732354</v>
      </c>
      <c r="ID353" s="45">
        <f t="shared" si="1167"/>
        <v>29461.851335887786</v>
      </c>
      <c r="IE353" s="45">
        <f t="shared" si="1167"/>
        <v>32498.628079844621</v>
      </c>
      <c r="IF353" s="45">
        <f t="shared" si="1167"/>
        <v>32671.555752324821</v>
      </c>
      <c r="IG353" s="45">
        <f t="shared" si="1167"/>
        <v>32560.153040047739</v>
      </c>
      <c r="IH353" s="45">
        <f t="shared" si="1167"/>
        <v>31192.41589493032</v>
      </c>
      <c r="II353" s="45">
        <f t="shared" si="1167"/>
        <v>32201.74824751847</v>
      </c>
      <c r="IJ353" s="45">
        <f t="shared" si="1167"/>
        <v>32171.358749312203</v>
      </c>
      <c r="IK353" s="45">
        <f t="shared" si="1167"/>
        <v>31104.188299052686</v>
      </c>
      <c r="IL353" s="45">
        <f t="shared" si="1167"/>
        <v>32110.655705541369</v>
      </c>
      <c r="IM353" s="45">
        <f t="shared" si="1167"/>
        <v>31045.492372051685</v>
      </c>
      <c r="IN353" s="45">
        <f t="shared" si="1167"/>
        <v>32050.053791355258</v>
      </c>
      <c r="IO353" s="45">
        <f t="shared" si="1167"/>
        <v>32019.790705195795</v>
      </c>
      <c r="IP353" s="45">
        <f t="shared" si="1167"/>
        <v>29008.295143891584</v>
      </c>
      <c r="IQ353" s="45">
        <f t="shared" si="1167"/>
        <v>31959.340169576233</v>
      </c>
      <c r="IR353" s="45">
        <f t="shared" si="1167"/>
        <v>32117.979216141677</v>
      </c>
      <c r="IS353" s="45">
        <f t="shared" si="1167"/>
        <v>31975.572780510141</v>
      </c>
      <c r="IT353" s="45">
        <f t="shared" si="1167"/>
        <v>30840.825622178167</v>
      </c>
      <c r="IU353" s="45">
        <f t="shared" si="1167"/>
        <v>31838.741057298339</v>
      </c>
      <c r="IV353" s="45">
        <f t="shared" si="1167"/>
        <v>31808.65406508392</v>
      </c>
      <c r="IW353" s="45">
        <f t="shared" si="1167"/>
        <v>30753.476269706149</v>
      </c>
      <c r="IX353" s="45">
        <f t="shared" si="1167"/>
        <v>31748.555277241885</v>
      </c>
      <c r="IY353" s="45">
        <f t="shared" ref="IY353:LJ353" si="1168">IY230</f>
        <v>30695.364619204047</v>
      </c>
      <c r="IZ353" s="45">
        <f t="shared" si="1168"/>
        <v>31688.556612310978</v>
      </c>
      <c r="JA353" s="45">
        <f t="shared" si="1168"/>
        <v>31658.59477380072</v>
      </c>
      <c r="JB353" s="45">
        <f t="shared" si="1168"/>
        <v>28567.820041861221</v>
      </c>
      <c r="JC353" s="45">
        <f t="shared" si="1168"/>
        <v>31598.745980569642</v>
      </c>
      <c r="JD353" s="45">
        <f t="shared" si="1168"/>
        <v>31568.065901238559</v>
      </c>
      <c r="JE353" s="45">
        <f t="shared" si="1168"/>
        <v>31538.99689376563</v>
      </c>
      <c r="JF353" s="45">
        <f t="shared" si="1168"/>
        <v>30492.735182278215</v>
      </c>
      <c r="JG353" s="45">
        <f t="shared" si="1168"/>
        <v>31479.347347280524</v>
      </c>
      <c r="JH353" s="45">
        <f t="shared" si="1168"/>
        <v>31449.559849824451</v>
      </c>
      <c r="JI353" s="45">
        <f t="shared" si="1168"/>
        <v>30406.255330918972</v>
      </c>
      <c r="JJ353" s="45">
        <f t="shared" si="1168"/>
        <v>31390.059302970199</v>
      </c>
      <c r="JK353" s="45">
        <f t="shared" si="1168"/>
        <v>30348.722140855858</v>
      </c>
      <c r="JL353" s="45">
        <f t="shared" si="1168"/>
        <v>31330.657882374206</v>
      </c>
      <c r="JM353" s="45">
        <f t="shared" si="1168"/>
        <v>31300.994292805561</v>
      </c>
      <c r="JN353" s="45">
        <f t="shared" si="1168"/>
        <v>29253.848621417797</v>
      </c>
      <c r="JO353" s="45">
        <f t="shared" si="1168"/>
        <v>31241.74125204248</v>
      </c>
      <c r="JP353" s="45">
        <f t="shared" si="1168"/>
        <v>31021.760870413069</v>
      </c>
      <c r="JQ353" s="45">
        <f t="shared" si="1168"/>
        <v>31182.586925199397</v>
      </c>
      <c r="JR353" s="45">
        <f t="shared" si="1168"/>
        <v>30148.109736866183</v>
      </c>
      <c r="JS353" s="45">
        <f t="shared" si="1168"/>
        <v>31123.531147821643</v>
      </c>
      <c r="JT353" s="45">
        <f t="shared" si="1168"/>
        <v>31094.040163865124</v>
      </c>
      <c r="JU353" s="45">
        <f t="shared" si="1168"/>
        <v>30062.49073135023</v>
      </c>
      <c r="JV353" s="45">
        <f t="shared" si="1168"/>
        <v>31035.131902932124</v>
      </c>
      <c r="JW353" s="45">
        <f t="shared" si="1168"/>
        <v>30005.530243560981</v>
      </c>
      <c r="JX353" s="45">
        <f t="shared" si="1168"/>
        <v>30976.321781525508</v>
      </c>
      <c r="JY353" s="45">
        <f t="shared" si="1168"/>
        <v>30946.953472040899</v>
      </c>
      <c r="JZ353" s="45">
        <f t="shared" si="1168"/>
        <v>27925.58289716551</v>
      </c>
      <c r="KA353" s="45">
        <f t="shared" si="1168"/>
        <v>30888.290253450741</v>
      </c>
      <c r="KB353" s="45">
        <f t="shared" si="1168"/>
        <v>30479.009548599672</v>
      </c>
      <c r="KC353" s="45">
        <f t="shared" si="1168"/>
        <v>30829.72476615322</v>
      </c>
      <c r="KD353" s="45">
        <f t="shared" si="1168"/>
        <v>29806.914794369121</v>
      </c>
      <c r="KE353" s="45">
        <f t="shared" si="1168"/>
        <v>30771.256847330718</v>
      </c>
      <c r="KF353" s="45">
        <f t="shared" si="1168"/>
        <v>30742.059425291274</v>
      </c>
      <c r="KG353" s="45">
        <f t="shared" si="1168"/>
        <v>29722.148065584075</v>
      </c>
      <c r="KH353" s="45">
        <f t="shared" si="1168"/>
        <v>30683.737554491508</v>
      </c>
      <c r="KI353" s="45">
        <f t="shared" si="1168"/>
        <v>29665.75457922203</v>
      </c>
      <c r="KJ353" s="45">
        <f t="shared" si="1168"/>
        <v>30625.512846308429</v>
      </c>
      <c r="KK353" s="45">
        <f t="shared" si="1168"/>
        <v>30596.43687760317</v>
      </c>
      <c r="KL353" s="45">
        <f t="shared" si="1168"/>
        <v>27609.25109317456</v>
      </c>
      <c r="KM353" s="45">
        <f t="shared" si="1168"/>
        <v>30538.357609922772</v>
      </c>
      <c r="KN353" s="45">
        <f t="shared" si="1168"/>
        <v>29939.757717417615</v>
      </c>
      <c r="KO353" s="45">
        <f t="shared" si="1168"/>
        <v>30480.375100689027</v>
      </c>
      <c r="KP353" s="45">
        <f t="shared" si="1168"/>
        <v>29469.116206553339</v>
      </c>
      <c r="KQ353" s="45">
        <f t="shared" si="1168"/>
        <v>30422.489188705025</v>
      </c>
      <c r="KR353" s="45">
        <f t="shared" si="1168"/>
        <v>30393.582406381105</v>
      </c>
      <c r="KS353" s="45">
        <f t="shared" si="1168"/>
        <v>29385.193270686243</v>
      </c>
      <c r="KT353" s="45">
        <f t="shared" si="1168"/>
        <v>30335.841088614918</v>
      </c>
      <c r="KU353" s="45">
        <f t="shared" si="1168"/>
        <v>29329.361141652636</v>
      </c>
      <c r="KV353" s="45">
        <f t="shared" si="1168"/>
        <v>30278.195966280196</v>
      </c>
      <c r="KW353" s="45">
        <f t="shared" si="1168"/>
        <v>30249.409428308296</v>
      </c>
      <c r="KX353" s="45">
        <f t="shared" si="1168"/>
        <v>27296.0681488808</v>
      </c>
      <c r="KY353" s="45">
        <f t="shared" si="1168"/>
        <v>30191.908298718772</v>
      </c>
      <c r="KZ353" s="45">
        <f t="shared" si="1168"/>
        <v>29403.951509754606</v>
      </c>
      <c r="LA353" s="45">
        <f t="shared" si="1168"/>
        <v>30134.502964413892</v>
      </c>
      <c r="LB353" s="45">
        <f t="shared" si="1168"/>
        <v>29134.68016510666</v>
      </c>
      <c r="LC353" s="45">
        <f t="shared" si="1168"/>
        <v>30077.193265801372</v>
      </c>
      <c r="LD353" s="45">
        <f t="shared" si="1168"/>
        <v>30048.574230079863</v>
      </c>
      <c r="LE353" s="45">
        <f t="shared" si="1168"/>
        <v>29051.592622794971</v>
      </c>
      <c r="LF353" s="45">
        <f t="shared" si="1168"/>
        <v>29991.407686351835</v>
      </c>
      <c r="LG353" s="45">
        <f t="shared" si="1168"/>
        <v>28996.316263174074</v>
      </c>
      <c r="LH353" s="45">
        <f t="shared" si="1168"/>
        <v>29934.336380497691</v>
      </c>
      <c r="LI353" s="45">
        <f t="shared" si="1168"/>
        <v>29905.836392180612</v>
      </c>
      <c r="LJ353" s="45">
        <f t="shared" si="1168"/>
        <v>27949.788531024518</v>
      </c>
      <c r="LK353" s="45">
        <f t="shared" ref="LK353:LT353" si="1169">LK230</f>
        <v>29848.907645725587</v>
      </c>
      <c r="LL353" s="45">
        <f t="shared" si="1169"/>
        <v>28871.537404385952</v>
      </c>
      <c r="LM353" s="45">
        <f t="shared" si="1169"/>
        <v>29792.073740980799</v>
      </c>
      <c r="LN353" s="45">
        <f t="shared" si="1169"/>
        <v>28803.573198254824</v>
      </c>
      <c r="LO353" s="45">
        <f t="shared" si="1169"/>
        <v>29735.334519942597</v>
      </c>
      <c r="LP353" s="45">
        <f t="shared" si="1169"/>
        <v>29707.000366509306</v>
      </c>
      <c r="LQ353" s="45">
        <f t="shared" si="1169"/>
        <v>28721.312733745694</v>
      </c>
      <c r="LR353" s="45">
        <f t="shared" si="1169"/>
        <v>29650.402875349821</v>
      </c>
      <c r="LS353" s="45">
        <f t="shared" si="1169"/>
        <v>28666.586611245508</v>
      </c>
      <c r="LT353" s="45">
        <f t="shared" si="1169"/>
        <v>27715.410724905949</v>
      </c>
      <c r="LU353" s="45"/>
      <c r="LV353" s="45"/>
      <c r="LW353" s="45"/>
      <c r="LX353" s="45"/>
      <c r="LY353" s="45"/>
      <c r="LZ353" s="45"/>
      <c r="MA353" s="45"/>
      <c r="MB353" s="45"/>
      <c r="MC353" s="45"/>
      <c r="MD353" s="45"/>
      <c r="ME353" s="45"/>
      <c r="MF353" s="45"/>
      <c r="MG353" s="45"/>
      <c r="MH353" s="45"/>
      <c r="MI353" s="45"/>
      <c r="MJ353" s="45"/>
      <c r="MK353" s="45"/>
      <c r="ML353" s="45"/>
      <c r="MM353" s="45"/>
      <c r="MN353" s="45"/>
      <c r="MO353" s="45"/>
      <c r="MP353" s="45"/>
      <c r="MQ353" s="45"/>
      <c r="MR353" s="45"/>
      <c r="MS353" s="45"/>
      <c r="MT353" s="45"/>
      <c r="MU353" s="45"/>
      <c r="MV353" s="45"/>
      <c r="MW353" s="45"/>
      <c r="MX353" s="45"/>
      <c r="MY353" s="45"/>
      <c r="MZ353" s="45"/>
      <c r="NA353" s="45"/>
      <c r="NB353" s="45"/>
      <c r="NC353" s="45"/>
      <c r="ND353" s="45"/>
      <c r="NE353" s="45"/>
      <c r="NF353" s="45"/>
      <c r="NG353" s="45"/>
      <c r="NH353" s="45"/>
      <c r="NI353" s="45"/>
      <c r="NJ353" s="45"/>
      <c r="NK353" s="45"/>
      <c r="NL353" s="45"/>
      <c r="NM353" s="45"/>
      <c r="NN353" s="45"/>
      <c r="NO353" s="45"/>
      <c r="NP353" s="45"/>
      <c r="NQ353" s="45"/>
      <c r="NR353" s="45"/>
      <c r="NS353" s="45"/>
      <c r="NT353" s="45"/>
      <c r="NU353" s="45"/>
      <c r="NV353" s="45"/>
      <c r="NW353" s="45"/>
      <c r="NX353" s="45"/>
      <c r="NY353" s="45"/>
      <c r="NZ353" s="45"/>
      <c r="OA353" s="45"/>
      <c r="OB353" s="45"/>
      <c r="OC353" s="45"/>
      <c r="OD353" s="45"/>
      <c r="OE353" s="45"/>
      <c r="OF353" s="45"/>
      <c r="OG353" s="45"/>
      <c r="OH353" s="45"/>
      <c r="OI353" s="45"/>
      <c r="OJ353" s="45"/>
      <c r="OK353" s="45"/>
      <c r="OL353" s="45"/>
      <c r="OM353" s="45"/>
      <c r="ON353" s="45"/>
      <c r="OO353" s="45"/>
      <c r="OP353" s="45"/>
      <c r="OQ353" s="45"/>
      <c r="OR353" s="45"/>
      <c r="OS353" s="45"/>
      <c r="OT353" s="45"/>
      <c r="OU353" s="45"/>
      <c r="OV353" s="45"/>
      <c r="OW353" s="45"/>
      <c r="OX353" s="45"/>
      <c r="OY353" s="45"/>
      <c r="OZ353" s="45"/>
      <c r="PA353" s="45"/>
      <c r="PB353" s="45"/>
      <c r="PC353" s="45"/>
      <c r="PD353" s="45"/>
      <c r="PE353" s="45"/>
      <c r="PF353" s="45"/>
      <c r="PG353" s="45"/>
      <c r="PH353" s="45"/>
      <c r="PI353" s="45"/>
      <c r="PJ353" s="45"/>
      <c r="PK353" s="45"/>
      <c r="PL353" s="45"/>
      <c r="PM353" s="45"/>
      <c r="PN353" s="45"/>
      <c r="PO353" s="45"/>
      <c r="PP353" s="45"/>
      <c r="PQ353" s="45"/>
      <c r="PR353" s="45"/>
      <c r="PS353" s="45"/>
      <c r="PT353" s="45"/>
      <c r="PU353" s="45"/>
      <c r="PV353" s="45"/>
      <c r="PW353" s="45"/>
      <c r="PX353" s="45"/>
      <c r="PY353" s="45"/>
      <c r="PZ353" s="45"/>
      <c r="QA353" s="45"/>
      <c r="QB353" s="45"/>
      <c r="QC353" s="45"/>
      <c r="QD353" s="45"/>
      <c r="QE353" s="45"/>
      <c r="QF353" s="45"/>
      <c r="QG353" s="45"/>
      <c r="QH353" s="45"/>
      <c r="QI353" s="45"/>
      <c r="QJ353" s="45"/>
      <c r="QK353" s="45"/>
      <c r="QL353" s="45"/>
      <c r="QM353" s="45"/>
      <c r="QN353" s="45"/>
      <c r="QO353" s="45"/>
      <c r="QP353" s="45"/>
      <c r="QQ353" s="45"/>
      <c r="QR353" s="45"/>
      <c r="QS353" s="45"/>
      <c r="QT353" s="45"/>
      <c r="QU353" s="45"/>
    </row>
    <row r="354" spans="2:463" ht="15" customHeight="1" outlineLevel="1">
      <c r="B354" s="3"/>
      <c r="C354" s="75" t="s">
        <v>576</v>
      </c>
      <c r="D354" s="3"/>
      <c r="E354" s="50"/>
      <c r="H354" s="66">
        <f t="shared" si="1157"/>
        <v>-6482146.1776969228</v>
      </c>
      <c r="I354" s="45">
        <f>I231+I232</f>
        <v>0</v>
      </c>
      <c r="J354" s="45">
        <f t="shared" ref="J354:BU354" si="1170">J231+J232</f>
        <v>0</v>
      </c>
      <c r="K354" s="45">
        <f t="shared" si="1170"/>
        <v>0</v>
      </c>
      <c r="L354" s="45">
        <f t="shared" si="1170"/>
        <v>0</v>
      </c>
      <c r="M354" s="45">
        <f t="shared" si="1170"/>
        <v>0</v>
      </c>
      <c r="N354" s="45">
        <f t="shared" si="1170"/>
        <v>0</v>
      </c>
      <c r="O354" s="45">
        <f t="shared" si="1170"/>
        <v>0</v>
      </c>
      <c r="P354" s="45">
        <f t="shared" si="1170"/>
        <v>0</v>
      </c>
      <c r="Q354" s="45">
        <f t="shared" si="1170"/>
        <v>0</v>
      </c>
      <c r="R354" s="45">
        <f t="shared" si="1170"/>
        <v>0</v>
      </c>
      <c r="S354" s="45">
        <f t="shared" si="1170"/>
        <v>0</v>
      </c>
      <c r="T354" s="45">
        <f t="shared" si="1170"/>
        <v>0</v>
      </c>
      <c r="U354" s="45">
        <f t="shared" si="1170"/>
        <v>0</v>
      </c>
      <c r="V354" s="45">
        <f t="shared" si="1170"/>
        <v>0</v>
      </c>
      <c r="W354" s="45">
        <f t="shared" si="1170"/>
        <v>0</v>
      </c>
      <c r="X354" s="45">
        <f t="shared" si="1170"/>
        <v>0</v>
      </c>
      <c r="Y354" s="45">
        <f t="shared" si="1170"/>
        <v>0</v>
      </c>
      <c r="Z354" s="45">
        <f t="shared" si="1170"/>
        <v>0</v>
      </c>
      <c r="AA354" s="45">
        <f t="shared" si="1170"/>
        <v>0</v>
      </c>
      <c r="AB354" s="45">
        <f t="shared" si="1170"/>
        <v>0</v>
      </c>
      <c r="AC354" s="45">
        <f t="shared" si="1170"/>
        <v>0</v>
      </c>
      <c r="AD354" s="45">
        <f t="shared" si="1170"/>
        <v>0</v>
      </c>
      <c r="AE354" s="45">
        <f t="shared" si="1170"/>
        <v>0</v>
      </c>
      <c r="AF354" s="45">
        <f t="shared" si="1170"/>
        <v>0</v>
      </c>
      <c r="AG354" s="45">
        <f t="shared" si="1170"/>
        <v>-12218.366532426789</v>
      </c>
      <c r="AH354" s="45">
        <f t="shared" si="1170"/>
        <v>-7128.4741150949012</v>
      </c>
      <c r="AI354" s="45">
        <f t="shared" si="1170"/>
        <v>0</v>
      </c>
      <c r="AJ354" s="45">
        <f t="shared" si="1170"/>
        <v>0</v>
      </c>
      <c r="AK354" s="45">
        <f t="shared" si="1170"/>
        <v>0</v>
      </c>
      <c r="AL354" s="45">
        <f t="shared" si="1170"/>
        <v>0</v>
      </c>
      <c r="AM354" s="45">
        <f t="shared" si="1170"/>
        <v>0</v>
      </c>
      <c r="AN354" s="45">
        <f t="shared" si="1170"/>
        <v>0</v>
      </c>
      <c r="AO354" s="45">
        <f t="shared" si="1170"/>
        <v>-12055.282849974803</v>
      </c>
      <c r="AP354" s="45">
        <f t="shared" si="1170"/>
        <v>-27102.732745392321</v>
      </c>
      <c r="AQ354" s="45">
        <f t="shared" si="1170"/>
        <v>-32905.763257862796</v>
      </c>
      <c r="AR354" s="45">
        <f t="shared" si="1170"/>
        <v>-36263.512987864291</v>
      </c>
      <c r="AS354" s="45">
        <f t="shared" si="1170"/>
        <v>-12504.574251154481</v>
      </c>
      <c r="AT354" s="45">
        <f t="shared" si="1170"/>
        <v>-6226.2829409075321</v>
      </c>
      <c r="AU354" s="45">
        <f t="shared" si="1170"/>
        <v>0</v>
      </c>
      <c r="AV354" s="45">
        <f t="shared" si="1170"/>
        <v>0</v>
      </c>
      <c r="AW354" s="45">
        <f t="shared" si="1170"/>
        <v>0</v>
      </c>
      <c r="AX354" s="45">
        <f t="shared" si="1170"/>
        <v>0</v>
      </c>
      <c r="AY354" s="45">
        <f t="shared" si="1170"/>
        <v>0</v>
      </c>
      <c r="AZ354" s="45">
        <f t="shared" si="1170"/>
        <v>0</v>
      </c>
      <c r="BA354" s="45">
        <f t="shared" si="1170"/>
        <v>-14115.324465174988</v>
      </c>
      <c r="BB354" s="45">
        <f t="shared" si="1170"/>
        <v>-28805.232849711647</v>
      </c>
      <c r="BC354" s="45">
        <f t="shared" si="1170"/>
        <v>-34314.755261369763</v>
      </c>
      <c r="BD354" s="45">
        <f t="shared" si="1170"/>
        <v>-36281.225668690735</v>
      </c>
      <c r="BE354" s="45">
        <f t="shared" si="1170"/>
        <v>-13615.747189761601</v>
      </c>
      <c r="BF354" s="45">
        <f t="shared" si="1170"/>
        <v>-7382.0991166547547</v>
      </c>
      <c r="BG354" s="45">
        <f t="shared" si="1170"/>
        <v>-1166.1302103305115</v>
      </c>
      <c r="BH354" s="45">
        <f t="shared" si="1170"/>
        <v>0</v>
      </c>
      <c r="BI354" s="45">
        <f t="shared" si="1170"/>
        <v>0</v>
      </c>
      <c r="BJ354" s="45">
        <f t="shared" si="1170"/>
        <v>0</v>
      </c>
      <c r="BK354" s="45">
        <f t="shared" si="1170"/>
        <v>-1604.0660910105316</v>
      </c>
      <c r="BL354" s="45">
        <f t="shared" si="1170"/>
        <v>0</v>
      </c>
      <c r="BM354" s="45">
        <f t="shared" si="1170"/>
        <v>-16565.433432862621</v>
      </c>
      <c r="BN354" s="45">
        <f t="shared" si="1170"/>
        <v>-30713.856591356249</v>
      </c>
      <c r="BO354" s="45">
        <f t="shared" si="1170"/>
        <v>-34760.334082494213</v>
      </c>
      <c r="BP354" s="45">
        <f t="shared" si="1170"/>
        <v>-35886.247773339644</v>
      </c>
      <c r="BQ354" s="45">
        <f t="shared" si="1170"/>
        <v>-14728.240076942777</v>
      </c>
      <c r="BR354" s="45">
        <f t="shared" si="1170"/>
        <v>-8538.6099587665012</v>
      </c>
      <c r="BS354" s="45">
        <f t="shared" si="1170"/>
        <v>-2986.1297158158459</v>
      </c>
      <c r="BT354" s="45">
        <f t="shared" si="1170"/>
        <v>0</v>
      </c>
      <c r="BU354" s="45">
        <f t="shared" si="1170"/>
        <v>0</v>
      </c>
      <c r="BV354" s="45">
        <f t="shared" ref="BV354:EG354" si="1171">BV231+BV232</f>
        <v>0</v>
      </c>
      <c r="BW354" s="45">
        <f t="shared" si="1171"/>
        <v>-4479.5153347285313</v>
      </c>
      <c r="BX354" s="45">
        <f t="shared" si="1171"/>
        <v>575.57421668370444</v>
      </c>
      <c r="BY354" s="45">
        <f t="shared" si="1171"/>
        <v>-19017.083097977658</v>
      </c>
      <c r="BZ354" s="45">
        <f t="shared" si="1171"/>
        <v>-32625.459345505129</v>
      </c>
      <c r="CA354" s="45">
        <f t="shared" si="1171"/>
        <v>-34381.586682862398</v>
      </c>
      <c r="CB354" s="45">
        <f t="shared" si="1171"/>
        <v>-35495.20160398091</v>
      </c>
      <c r="CC354" s="45">
        <f t="shared" si="1171"/>
        <v>-15842.163582446239</v>
      </c>
      <c r="CD354" s="45">
        <f t="shared" si="1171"/>
        <v>-10940.544044452861</v>
      </c>
      <c r="CE354" s="45">
        <f t="shared" si="1171"/>
        <v>-4806.3529056587186</v>
      </c>
      <c r="CF354" s="45">
        <f t="shared" si="1171"/>
        <v>0</v>
      </c>
      <c r="CG354" s="45">
        <f t="shared" si="1171"/>
        <v>0</v>
      </c>
      <c r="CH354" s="45">
        <f t="shared" si="1171"/>
        <v>0</v>
      </c>
      <c r="CI354" s="45">
        <f t="shared" si="1171"/>
        <v>-7355.2800968849433</v>
      </c>
      <c r="CJ354" s="45">
        <f t="shared" si="1171"/>
        <v>-2148.9887741697303</v>
      </c>
      <c r="CK354" s="45">
        <f t="shared" si="1171"/>
        <v>-21470.517421983295</v>
      </c>
      <c r="CL354" s="45">
        <f t="shared" si="1171"/>
        <v>-34540.231238331566</v>
      </c>
      <c r="CM354" s="45">
        <f t="shared" si="1171"/>
        <v>-34006.609446100963</v>
      </c>
      <c r="CN354" s="45">
        <f t="shared" si="1171"/>
        <v>-35108.048023059084</v>
      </c>
      <c r="CO354" s="45">
        <f t="shared" si="1171"/>
        <v>-16957.628512470048</v>
      </c>
      <c r="CP354" s="45">
        <f t="shared" si="1171"/>
        <v>-10854.176056844284</v>
      </c>
      <c r="CQ354" s="45">
        <f t="shared" si="1171"/>
        <v>-6626.9809581798008</v>
      </c>
      <c r="CR354" s="45">
        <f t="shared" si="1171"/>
        <v>0</v>
      </c>
      <c r="CS354" s="45">
        <f t="shared" si="1171"/>
        <v>476.85666587108153</v>
      </c>
      <c r="CT354" s="45">
        <f t="shared" si="1171"/>
        <v>0</v>
      </c>
      <c r="CU354" s="45">
        <f t="shared" si="1171"/>
        <v>-10231.646622565066</v>
      </c>
      <c r="CV354" s="45">
        <f t="shared" si="1171"/>
        <v>-4873.6434192168554</v>
      </c>
      <c r="CW354" s="45">
        <f t="shared" si="1171"/>
        <v>-23925.980530858727</v>
      </c>
      <c r="CX354" s="45">
        <f t="shared" si="1171"/>
        <v>-34788.365577645956</v>
      </c>
      <c r="CY354" s="45">
        <f t="shared" si="1171"/>
        <v>-33635.36484290121</v>
      </c>
      <c r="CZ354" s="45">
        <f t="shared" si="1171"/>
        <v>-34724.748282605426</v>
      </c>
      <c r="DA354" s="45">
        <f t="shared" si="1171"/>
        <v>-18074.745820684751</v>
      </c>
      <c r="DB354" s="45">
        <f t="shared" si="1171"/>
        <v>-12013.461717673035</v>
      </c>
      <c r="DC354" s="45">
        <f t="shared" si="1171"/>
        <v>-8448.1950822468862</v>
      </c>
      <c r="DD354" s="45">
        <f t="shared" si="1171"/>
        <v>0</v>
      </c>
      <c r="DE354" s="45">
        <f t="shared" si="1171"/>
        <v>-1812.4128114132354</v>
      </c>
      <c r="DF354" s="45">
        <f t="shared" si="1171"/>
        <v>-1704.5679665635707</v>
      </c>
      <c r="DG354" s="45">
        <f t="shared" si="1171"/>
        <v>-13108.90120134507</v>
      </c>
      <c r="DH354" s="45">
        <f t="shared" si="1171"/>
        <v>-7598.6609336503871</v>
      </c>
      <c r="DI354" s="45">
        <f t="shared" si="1171"/>
        <v>-26383.716739391701</v>
      </c>
      <c r="DJ354" s="45">
        <f t="shared" si="1171"/>
        <v>-34408.248050158458</v>
      </c>
      <c r="DK354" s="45">
        <f t="shared" si="1171"/>
        <v>-33267.815717532256</v>
      </c>
      <c r="DL354" s="45">
        <f t="shared" si="1171"/>
        <v>-34345.2640203599</v>
      </c>
      <c r="DM354" s="45">
        <f t="shared" si="1171"/>
        <v>-19193.626619270119</v>
      </c>
      <c r="DN354" s="45">
        <f t="shared" si="1171"/>
        <v>-13173.902877518387</v>
      </c>
      <c r="DO354" s="45">
        <f t="shared" si="1171"/>
        <v>-10270.176535311519</v>
      </c>
      <c r="DP354" s="45">
        <f t="shared" si="1171"/>
        <v>0</v>
      </c>
      <c r="DQ354" s="45">
        <f t="shared" si="1171"/>
        <v>-4101.7638738891519</v>
      </c>
      <c r="DR354" s="45">
        <f t="shared" si="1171"/>
        <v>-4255.8191990588912</v>
      </c>
      <c r="DS354" s="45">
        <f t="shared" si="1171"/>
        <v>-15987.330195787526</v>
      </c>
      <c r="DT354" s="45">
        <f t="shared" si="1171"/>
        <v>-10324.312554182339</v>
      </c>
      <c r="DU354" s="45">
        <f t="shared" si="1171"/>
        <v>-28843.970575487558</v>
      </c>
      <c r="DV354" s="45">
        <f t="shared" si="1171"/>
        <v>-34031.91432419647</v>
      </c>
      <c r="DW354" s="45">
        <f t="shared" si="1171"/>
        <v>-32903.925284122233</v>
      </c>
      <c r="DX354" s="45">
        <f t="shared" si="1171"/>
        <v>-33969.55725593165</v>
      </c>
      <c r="DY354" s="45">
        <f t="shared" si="1171"/>
        <v>-20314.382189967007</v>
      </c>
      <c r="DZ354" s="45">
        <f t="shared" si="1171"/>
        <v>-15531.096135921081</v>
      </c>
      <c r="EA354" s="45">
        <f t="shared" si="1171"/>
        <v>-12093.106641448961</v>
      </c>
      <c r="EB354" s="45">
        <f t="shared" si="1171"/>
        <v>0</v>
      </c>
      <c r="EC354" s="45">
        <f t="shared" si="1171"/>
        <v>-6391.4244058939248</v>
      </c>
      <c r="ED354" s="45">
        <f t="shared" si="1171"/>
        <v>-6807.3803486583511</v>
      </c>
      <c r="EE354" s="45">
        <f t="shared" si="1171"/>
        <v>-18867.220069943232</v>
      </c>
      <c r="EF354" s="45">
        <f t="shared" si="1171"/>
        <v>-13050.869566043384</v>
      </c>
      <c r="EG354" s="45">
        <f t="shared" si="1171"/>
        <v>-31306.986804499258</v>
      </c>
      <c r="EH354" s="45">
        <f t="shared" ref="EH354:GS354" si="1172">EH231+EH232</f>
        <v>-33659.326734688133</v>
      </c>
      <c r="EI354" s="45">
        <f t="shared" si="1172"/>
        <v>-32543.657122976674</v>
      </c>
      <c r="EJ354" s="45">
        <f t="shared" si="1172"/>
        <v>-33597.59038699777</v>
      </c>
      <c r="EK354" s="45">
        <f t="shared" si="1172"/>
        <v>-21437.12399514555</v>
      </c>
      <c r="EL354" s="45">
        <f t="shared" si="1172"/>
        <v>-15498.713620611583</v>
      </c>
      <c r="EM354" s="45">
        <f t="shared" si="1172"/>
        <v>-13917.166809404411</v>
      </c>
      <c r="EN354" s="45">
        <f t="shared" si="1172"/>
        <v>0</v>
      </c>
      <c r="EO354" s="45">
        <f t="shared" si="1172"/>
        <v>-8681.622310301871</v>
      </c>
      <c r="EP354" s="45">
        <f t="shared" si="1172"/>
        <v>-9359.5053885688721</v>
      </c>
      <c r="EQ354" s="45">
        <f t="shared" si="1172"/>
        <v>-21748.857417860723</v>
      </c>
      <c r="ER354" s="45">
        <f t="shared" si="1172"/>
        <v>-15778.603329984326</v>
      </c>
      <c r="ES354" s="45">
        <f t="shared" si="1172"/>
        <v>-32246.174644614282</v>
      </c>
      <c r="ET354" s="45">
        <f t="shared" si="1172"/>
        <v>-33290.447991490793</v>
      </c>
      <c r="EU354" s="45">
        <f t="shared" si="1172"/>
        <v>-32186.975176933429</v>
      </c>
      <c r="EV354" s="45">
        <f t="shared" si="1172"/>
        <v>-33229.326185539954</v>
      </c>
      <c r="EW354" s="45">
        <f t="shared" si="1172"/>
        <v>-22561.963688890755</v>
      </c>
      <c r="EX354" s="45">
        <f t="shared" si="1172"/>
        <v>-16663.314479280245</v>
      </c>
      <c r="EY354" s="45">
        <f t="shared" si="1172"/>
        <v>-15742.538550646266</v>
      </c>
      <c r="EZ354" s="45">
        <f t="shared" si="1172"/>
        <v>0</v>
      </c>
      <c r="FA354" s="45">
        <f t="shared" si="1172"/>
        <v>-10972.58553120933</v>
      </c>
      <c r="FB354" s="45">
        <f t="shared" si="1172"/>
        <v>-11912.448334455661</v>
      </c>
      <c r="FC354" s="45">
        <f t="shared" si="1172"/>
        <v>-24632.528992108069</v>
      </c>
      <c r="FD354" s="45">
        <f t="shared" si="1172"/>
        <v>-18507.785309284031</v>
      </c>
      <c r="FE354" s="45">
        <f t="shared" si="1172"/>
        <v>-31892.453926544073</v>
      </c>
      <c r="FF354" s="45">
        <f t="shared" si="1172"/>
        <v>-32925.241175658804</v>
      </c>
      <c r="FG354" s="45">
        <f t="shared" si="1172"/>
        <v>-31833.843747753959</v>
      </c>
      <c r="FH354" s="45">
        <f t="shared" si="1172"/>
        <v>-32864.727794118524</v>
      </c>
      <c r="FI354" s="45">
        <f t="shared" si="1172"/>
        <v>-23689.013128106504</v>
      </c>
      <c r="FJ354" s="45">
        <f t="shared" si="1172"/>
        <v>-17829.533410815387</v>
      </c>
      <c r="FK354" s="45">
        <f t="shared" si="1172"/>
        <v>-17569.403497428786</v>
      </c>
      <c r="FL354" s="45">
        <f t="shared" si="1172"/>
        <v>-184.07834961358094</v>
      </c>
      <c r="FM354" s="45">
        <f t="shared" si="1172"/>
        <v>-13264.542076622751</v>
      </c>
      <c r="FN354" s="45">
        <f t="shared" si="1172"/>
        <v>-14466.463269725333</v>
      </c>
      <c r="FO354" s="45">
        <f t="shared" si="1172"/>
        <v>-27518.521732308363</v>
      </c>
      <c r="FP354" s="45">
        <f t="shared" si="1172"/>
        <v>-21238.687096766505</v>
      </c>
      <c r="FQ354" s="45">
        <f t="shared" si="1172"/>
        <v>-31542.254248404566</v>
      </c>
      <c r="FR354" s="45">
        <f t="shared" si="1172"/>
        <v>-32563.66973574859</v>
      </c>
      <c r="FS354" s="45">
        <f t="shared" si="1172"/>
        <v>-31484.22749255045</v>
      </c>
      <c r="FT354" s="45">
        <f t="shared" si="1172"/>
        <v>-32503.758722183542</v>
      </c>
      <c r="FU354" s="45">
        <f t="shared" si="1172"/>
        <v>-24818.384383639263</v>
      </c>
      <c r="FV354" s="45">
        <f t="shared" si="1172"/>
        <v>-20145.762514858194</v>
      </c>
      <c r="FW354" s="45">
        <f t="shared" si="1172"/>
        <v>-19397.943420865849</v>
      </c>
      <c r="FX354" s="45">
        <f t="shared" si="1172"/>
        <v>-2261.9801709617932</v>
      </c>
      <c r="FY354" s="45">
        <f t="shared" si="1172"/>
        <v>-15557.720041151846</v>
      </c>
      <c r="FZ354" s="45">
        <f t="shared" si="1172"/>
        <v>-17021.804370814378</v>
      </c>
      <c r="GA354" s="45">
        <f t="shared" si="1172"/>
        <v>-30407.122793692513</v>
      </c>
      <c r="GB354" s="45">
        <f t="shared" si="1172"/>
        <v>-23971.580441828701</v>
      </c>
      <c r="GC354" s="45">
        <f t="shared" si="1172"/>
        <v>-31195.54056072998</v>
      </c>
      <c r="GD354" s="45">
        <f t="shared" si="1172"/>
        <v>-32205.697484160359</v>
      </c>
      <c r="GE354" s="45">
        <f t="shared" si="1172"/>
        <v>-31138.091420248591</v>
      </c>
      <c r="GF354" s="45">
        <f t="shared" si="1172"/>
        <v>-32146.382842422776</v>
      </c>
      <c r="GG354" s="45">
        <f t="shared" si="1172"/>
        <v>-25950.189751422364</v>
      </c>
      <c r="GH354" s="45">
        <f t="shared" si="1172"/>
        <v>-20167.289665840704</v>
      </c>
      <c r="GI354" s="45">
        <f t="shared" si="1172"/>
        <v>-21228.34024901747</v>
      </c>
      <c r="GJ354" s="45">
        <f t="shared" si="1172"/>
        <v>-4340.0189203815644</v>
      </c>
      <c r="GK354" s="45">
        <f t="shared" si="1172"/>
        <v>-17852.347628710122</v>
      </c>
      <c r="GL354" s="45">
        <f t="shared" si="1172"/>
        <v>-19578.725932485806</v>
      </c>
      <c r="GM354" s="45">
        <f t="shared" si="1172"/>
        <v>-31939.558696956337</v>
      </c>
      <c r="GN354" s="45">
        <f t="shared" si="1172"/>
        <v>-26706.737277482986</v>
      </c>
      <c r="GO354" s="45">
        <f t="shared" si="1172"/>
        <v>-30852.278162947256</v>
      </c>
      <c r="GP354" s="45">
        <f t="shared" si="1172"/>
        <v>-31851.288593516285</v>
      </c>
      <c r="GQ354" s="45">
        <f t="shared" si="1172"/>
        <v>-30795.400888085507</v>
      </c>
      <c r="GR354" s="45">
        <f t="shared" si="1172"/>
        <v>-31792.564387145845</v>
      </c>
      <c r="GS354" s="45">
        <f t="shared" si="1172"/>
        <v>-27084.54176364217</v>
      </c>
      <c r="GT354" s="45">
        <f t="shared" ref="GT354:JE354" si="1173">GT231+GT232</f>
        <v>-21339.059503487722</v>
      </c>
      <c r="GU354" s="45">
        <f t="shared" si="1173"/>
        <v>-23060.776084990932</v>
      </c>
      <c r="GV354" s="45">
        <f t="shared" si="1173"/>
        <v>-6418.4014445822904</v>
      </c>
      <c r="GW354" s="45">
        <f t="shared" si="1173"/>
        <v>-20148.65317522499</v>
      </c>
      <c r="GX354" s="45">
        <f t="shared" si="1173"/>
        <v>-22137.48239313587</v>
      </c>
      <c r="GY354" s="45">
        <f t="shared" si="1173"/>
        <v>-31587.799029976537</v>
      </c>
      <c r="GZ354" s="45">
        <f t="shared" si="1173"/>
        <v>-29444.429747416281</v>
      </c>
      <c r="HA354" s="45">
        <f t="shared" si="1173"/>
        <v>-30512.43269990302</v>
      </c>
      <c r="HB354" s="45">
        <f t="shared" si="1173"/>
        <v>-31500.407593074866</v>
      </c>
      <c r="HC354" s="45">
        <f t="shared" si="1173"/>
        <v>-30456.121598142552</v>
      </c>
      <c r="HD354" s="45">
        <f t="shared" si="1173"/>
        <v>-31442.267944704465</v>
      </c>
      <c r="HE354" s="45">
        <f t="shared" si="1173"/>
        <v>-28221.553199927235</v>
      </c>
      <c r="HF354" s="45">
        <f t="shared" si="1173"/>
        <v>-22512.912465441615</v>
      </c>
      <c r="HG354" s="45">
        <f t="shared" si="1173"/>
        <v>-24895.433225058667</v>
      </c>
      <c r="HH354" s="45">
        <f t="shared" si="1173"/>
        <v>-8497.3346133578816</v>
      </c>
      <c r="HI354" s="45">
        <f t="shared" si="1173"/>
        <v>-22446.865171360147</v>
      </c>
      <c r="HJ354" s="45">
        <f t="shared" si="1173"/>
        <v>-24698.328360113985</v>
      </c>
      <c r="HK354" s="45">
        <f t="shared" si="1173"/>
        <v>-31239.540882048823</v>
      </c>
      <c r="HL354" s="45">
        <f t="shared" si="1173"/>
        <v>-31210.676329313785</v>
      </c>
      <c r="HM354" s="45">
        <f t="shared" si="1173"/>
        <v>-30175.970158425192</v>
      </c>
      <c r="HN354" s="45">
        <f t="shared" si="1173"/>
        <v>-31153.01936518072</v>
      </c>
      <c r="HO354" s="45">
        <f t="shared" si="1173"/>
        <v>-30120.21959391265</v>
      </c>
      <c r="HP354" s="45">
        <f t="shared" si="1173"/>
        <v>-31095.458455948305</v>
      </c>
      <c r="HQ354" s="45">
        <f t="shared" si="1173"/>
        <v>-29361.337098561198</v>
      </c>
      <c r="HR354" s="45">
        <f t="shared" si="1173"/>
        <v>-24791.888028894304</v>
      </c>
      <c r="HS354" s="45">
        <f t="shared" si="1173"/>
        <v>-26732.494176793887</v>
      </c>
      <c r="HT354" s="45">
        <f t="shared" si="1173"/>
        <v>-10577.025340177774</v>
      </c>
      <c r="HU354" s="45">
        <f t="shared" si="1173"/>
        <v>-24747.21228525148</v>
      </c>
      <c r="HV354" s="45">
        <f t="shared" si="1173"/>
        <v>-27261.518635057899</v>
      </c>
      <c r="HW354" s="45">
        <f t="shared" si="1173"/>
        <v>-30894.749398024011</v>
      </c>
      <c r="HX354" s="45">
        <f t="shared" si="1173"/>
        <v>-30866.172171525664</v>
      </c>
      <c r="HY354" s="45">
        <f t="shared" si="1173"/>
        <v>-29842.856863918769</v>
      </c>
      <c r="HZ354" s="45">
        <f t="shared" si="1173"/>
        <v>-30809.089141749901</v>
      </c>
      <c r="IA354" s="45">
        <f t="shared" si="1173"/>
        <v>-29787.66125690172</v>
      </c>
      <c r="IB354" s="45">
        <f t="shared" si="1173"/>
        <v>-30752.1012107161</v>
      </c>
      <c r="IC354" s="45">
        <f t="shared" si="1173"/>
        <v>-30504.006767721192</v>
      </c>
      <c r="ID354" s="45">
        <f t="shared" si="1173"/>
        <v>-24867.334921459511</v>
      </c>
      <c r="IE354" s="45">
        <f t="shared" si="1173"/>
        <v>-28572.14167722674</v>
      </c>
      <c r="IF354" s="45">
        <f t="shared" si="1173"/>
        <v>-12657.680602781456</v>
      </c>
      <c r="IG354" s="45">
        <f t="shared" si="1173"/>
        <v>-27049.923385260292</v>
      </c>
      <c r="IH354" s="45">
        <f t="shared" si="1173"/>
        <v>-29595.199768129536</v>
      </c>
      <c r="II354" s="45">
        <f t="shared" si="1173"/>
        <v>-30553.390069711291</v>
      </c>
      <c r="IJ354" s="45">
        <f t="shared" si="1173"/>
        <v>-30525.09730931987</v>
      </c>
      <c r="IK354" s="45">
        <f t="shared" si="1173"/>
        <v>-29513.059476995582</v>
      </c>
      <c r="IL354" s="45">
        <f t="shared" si="1173"/>
        <v>-30468.582500790246</v>
      </c>
      <c r="IM354" s="45">
        <f t="shared" si="1173"/>
        <v>-29458.4133032641</v>
      </c>
      <c r="IN354" s="45">
        <f t="shared" si="1173"/>
        <v>-30412.16184436177</v>
      </c>
      <c r="IO354" s="45">
        <f t="shared" si="1173"/>
        <v>-30383.986774158133</v>
      </c>
      <c r="IP354" s="45">
        <f t="shared" si="1173"/>
        <v>-26048.138538488238</v>
      </c>
      <c r="IQ354" s="45">
        <f t="shared" si="1173"/>
        <v>-30327.70705186035</v>
      </c>
      <c r="IR354" s="45">
        <f t="shared" si="1173"/>
        <v>-14739.507463778216</v>
      </c>
      <c r="IS354" s="45">
        <f t="shared" si="1173"/>
        <v>-29355.227562744294</v>
      </c>
      <c r="IT354" s="45">
        <f t="shared" si="1173"/>
        <v>-29267.867632685393</v>
      </c>
      <c r="IU354" s="45">
        <f t="shared" si="1173"/>
        <v>-30215.428732424538</v>
      </c>
      <c r="IV354" s="45">
        <f t="shared" si="1173"/>
        <v>-30187.417606480849</v>
      </c>
      <c r="IW354" s="45">
        <f t="shared" si="1173"/>
        <v>-29186.544990137536</v>
      </c>
      <c r="IX354" s="45">
        <f t="shared" si="1173"/>
        <v>-30131.465362956158</v>
      </c>
      <c r="IY354" s="45">
        <f t="shared" si="1173"/>
        <v>-29132.442780471323</v>
      </c>
      <c r="IZ354" s="45">
        <f t="shared" si="1173"/>
        <v>-30075.606334314958</v>
      </c>
      <c r="JA354" s="45">
        <f t="shared" si="1173"/>
        <v>-30047.711727036367</v>
      </c>
      <c r="JB354" s="45">
        <f t="shared" si="1173"/>
        <v>-27114.694523464099</v>
      </c>
      <c r="JC354" s="45">
        <f t="shared" si="1173"/>
        <v>-29991.992229626114</v>
      </c>
      <c r="JD354" s="45">
        <f t="shared" si="1173"/>
        <v>-16822.713091253976</v>
      </c>
      <c r="JE354" s="45">
        <f t="shared" si="1173"/>
        <v>-29936.365559350794</v>
      </c>
      <c r="JF354" s="45">
        <f t="shared" ref="JF354:LQ354" si="1174">JF231+JF232</f>
        <v>-28943.793857469031</v>
      </c>
      <c r="JG354" s="45">
        <f t="shared" si="1174"/>
        <v>-29880.831561562954</v>
      </c>
      <c r="JH354" s="45">
        <f t="shared" si="1174"/>
        <v>-29853.099266594974</v>
      </c>
      <c r="JI354" s="45">
        <f t="shared" si="1174"/>
        <v>-28863.280724393047</v>
      </c>
      <c r="JJ354" s="45">
        <f t="shared" si="1174"/>
        <v>-29797.703988137924</v>
      </c>
      <c r="JK354" s="45">
        <f t="shared" si="1174"/>
        <v>-28809.717064014007</v>
      </c>
      <c r="JL354" s="45">
        <f t="shared" si="1174"/>
        <v>-29742.40099667602</v>
      </c>
      <c r="JM354" s="45">
        <f t="shared" si="1174"/>
        <v>-29714.784060512116</v>
      </c>
      <c r="JN354" s="45">
        <f t="shared" si="1174"/>
        <v>-27771.887548883518</v>
      </c>
      <c r="JO354" s="45">
        <f t="shared" si="1174"/>
        <v>-29659.619211346311</v>
      </c>
      <c r="JP354" s="45">
        <f t="shared" si="1174"/>
        <v>-18907.504779387982</v>
      </c>
      <c r="JQ354" s="45">
        <f t="shared" si="1174"/>
        <v>-29604.546265286859</v>
      </c>
      <c r="JR354" s="45">
        <f t="shared" si="1174"/>
        <v>-28622.946007805589</v>
      </c>
      <c r="JS354" s="45">
        <f t="shared" si="1174"/>
        <v>-29549.565069225726</v>
      </c>
      <c r="JT354" s="45">
        <f t="shared" si="1174"/>
        <v>-29522.108829668032</v>
      </c>
      <c r="JU354" s="45">
        <f t="shared" si="1174"/>
        <v>-28543.234326106427</v>
      </c>
      <c r="JV354" s="45">
        <f t="shared" si="1174"/>
        <v>-29467.264972084718</v>
      </c>
      <c r="JW354" s="45">
        <f t="shared" si="1174"/>
        <v>-28490.203854136747</v>
      </c>
      <c r="JX354" s="45">
        <f t="shared" si="1174"/>
        <v>-29412.512482844701</v>
      </c>
      <c r="JY354" s="45">
        <f t="shared" si="1174"/>
        <v>-29385.17045377566</v>
      </c>
      <c r="JZ354" s="45">
        <f t="shared" si="1174"/>
        <v>-26516.768834595598</v>
      </c>
      <c r="KA354" s="45">
        <f t="shared" si="1174"/>
        <v>-29330.554731722732</v>
      </c>
      <c r="KB354" s="45">
        <f t="shared" si="1174"/>
        <v>-20994.089969080513</v>
      </c>
      <c r="KC354" s="45">
        <f t="shared" si="1174"/>
        <v>-29276.029997945647</v>
      </c>
      <c r="KD354" s="45">
        <f t="shared" si="1174"/>
        <v>-28305.291971884541</v>
      </c>
      <c r="KE354" s="45">
        <f t="shared" si="1174"/>
        <v>-29221.596100860457</v>
      </c>
      <c r="KF354" s="45">
        <f t="shared" si="1174"/>
        <v>-29194.413168776402</v>
      </c>
      <c r="KG354" s="45">
        <f t="shared" si="1174"/>
        <v>-28226.373763679778</v>
      </c>
      <c r="KH354" s="45">
        <f t="shared" si="1174"/>
        <v>-29140.115243061482</v>
      </c>
      <c r="KI354" s="45">
        <f t="shared" si="1174"/>
        <v>-28173.871172605421</v>
      </c>
      <c r="KJ354" s="45">
        <f t="shared" si="1174"/>
        <v>-29085.907776182517</v>
      </c>
      <c r="KK354" s="45">
        <f t="shared" si="1174"/>
        <v>-29058.837917702367</v>
      </c>
      <c r="KL354" s="45">
        <f t="shared" si="1174"/>
        <v>-26222.262493169455</v>
      </c>
      <c r="KM354" s="45">
        <f t="shared" si="1174"/>
        <v>-29004.765856589751</v>
      </c>
      <c r="KN354" s="45">
        <f t="shared" si="1174"/>
        <v>-23082.676268594463</v>
      </c>
      <c r="KO354" s="45">
        <f t="shared" si="1174"/>
        <v>-28950.783878028946</v>
      </c>
      <c r="KP354" s="45">
        <f t="shared" si="1174"/>
        <v>-27990.799957545732</v>
      </c>
      <c r="KQ354" s="45">
        <f t="shared" si="1174"/>
        <v>-28896.891831944922</v>
      </c>
      <c r="KR354" s="45">
        <f t="shared" si="1174"/>
        <v>-28869.979486751632</v>
      </c>
      <c r="KS354" s="45">
        <f t="shared" si="1174"/>
        <v>-27912.667324367099</v>
      </c>
      <c r="KT354" s="45">
        <f t="shared" si="1174"/>
        <v>-28816.222058538908</v>
      </c>
      <c r="KU354" s="45">
        <f t="shared" si="1174"/>
        <v>-27860.687359506566</v>
      </c>
      <c r="KV354" s="45">
        <f t="shared" si="1174"/>
        <v>-28762.554188708324</v>
      </c>
      <c r="KW354" s="45">
        <f t="shared" si="1174"/>
        <v>-28735.753791551069</v>
      </c>
      <c r="KX354" s="45">
        <f t="shared" si="1174"/>
        <v>-25930.687754375056</v>
      </c>
      <c r="KY354" s="45">
        <f t="shared" si="1174"/>
        <v>-28682.219979618058</v>
      </c>
      <c r="KZ354" s="45">
        <f t="shared" si="1174"/>
        <v>-25173.471474211961</v>
      </c>
      <c r="LA354" s="45">
        <f t="shared" si="1174"/>
        <v>-28628.775353528683</v>
      </c>
      <c r="LB354" s="45">
        <f t="shared" si="1174"/>
        <v>-27679.438489097487</v>
      </c>
      <c r="LC354" s="45">
        <f t="shared" si="1174"/>
        <v>-28575.419764701794</v>
      </c>
      <c r="LD354" s="45">
        <f t="shared" si="1174"/>
        <v>-28548.775312897866</v>
      </c>
      <c r="LE354" s="45">
        <f t="shared" si="1174"/>
        <v>-27602.083611100443</v>
      </c>
      <c r="LF354" s="45">
        <f t="shared" si="1174"/>
        <v>-28495.553001916451</v>
      </c>
      <c r="LG354" s="45">
        <f t="shared" si="1174"/>
        <v>-27550.621070078891</v>
      </c>
      <c r="LH354" s="45">
        <f t="shared" si="1174"/>
        <v>-28442.419357826722</v>
      </c>
      <c r="LI354" s="45">
        <f t="shared" si="1174"/>
        <v>-28415.885739695208</v>
      </c>
      <c r="LJ354" s="45">
        <f t="shared" si="1174"/>
        <v>-26557.801701756507</v>
      </c>
      <c r="LK354" s="45">
        <f t="shared" si="1174"/>
        <v>-28362.884819051367</v>
      </c>
      <c r="LL354" s="45">
        <f t="shared" si="1174"/>
        <v>-27266.683590909288</v>
      </c>
      <c r="LM354" s="45">
        <f t="shared" si="1174"/>
        <v>-28309.972196469076</v>
      </c>
      <c r="LN354" s="45">
        <f t="shared" si="1174"/>
        <v>-27371.176404166468</v>
      </c>
      <c r="LO354" s="45">
        <f t="shared" si="1174"/>
        <v>-28257.147724846203</v>
      </c>
      <c r="LP354" s="45">
        <f t="shared" si="1174"/>
        <v>-28230.768499742167</v>
      </c>
      <c r="LQ354" s="45">
        <f t="shared" si="1174"/>
        <v>-27294.591539347461</v>
      </c>
      <c r="LR354" s="45">
        <f t="shared" ref="LR354:LT354" si="1175">LR231+LR232</f>
        <v>-28178.075979277943</v>
      </c>
      <c r="LS354" s="45">
        <f t="shared" si="1175"/>
        <v>-27243.641271576005</v>
      </c>
      <c r="LT354" s="45">
        <f t="shared" si="1175"/>
        <v>-27112.123396537874</v>
      </c>
      <c r="LU354" s="45"/>
      <c r="LV354" s="45"/>
      <c r="LW354" s="45"/>
      <c r="LX354" s="45"/>
      <c r="LY354" s="45"/>
      <c r="LZ354" s="45"/>
      <c r="MA354" s="45"/>
      <c r="MB354" s="45"/>
      <c r="MC354" s="45"/>
      <c r="MD354" s="45"/>
      <c r="ME354" s="45"/>
      <c r="MF354" s="45"/>
      <c r="MG354" s="45"/>
      <c r="MH354" s="45"/>
      <c r="MI354" s="45"/>
      <c r="MJ354" s="45"/>
      <c r="MK354" s="45"/>
      <c r="ML354" s="45"/>
      <c r="MM354" s="45"/>
      <c r="MN354" s="45"/>
      <c r="MO354" s="45"/>
      <c r="MP354" s="45"/>
      <c r="MQ354" s="45"/>
      <c r="MR354" s="45"/>
      <c r="MS354" s="45"/>
      <c r="MT354" s="45"/>
      <c r="MU354" s="45"/>
      <c r="MV354" s="45"/>
      <c r="MW354" s="45"/>
      <c r="MX354" s="45"/>
      <c r="MY354" s="45"/>
      <c r="MZ354" s="45"/>
      <c r="NA354" s="45"/>
      <c r="NB354" s="45"/>
      <c r="NC354" s="45"/>
      <c r="ND354" s="45"/>
      <c r="NE354" s="45"/>
      <c r="NF354" s="45"/>
      <c r="NG354" s="45"/>
      <c r="NH354" s="45"/>
      <c r="NI354" s="45"/>
      <c r="NJ354" s="45"/>
      <c r="NK354" s="45"/>
      <c r="NL354" s="45"/>
      <c r="NM354" s="45"/>
      <c r="NN354" s="45"/>
      <c r="NO354" s="45"/>
      <c r="NP354" s="45"/>
      <c r="NQ354" s="45"/>
      <c r="NR354" s="45"/>
      <c r="NS354" s="45"/>
      <c r="NT354" s="45"/>
      <c r="NU354" s="45"/>
      <c r="NV354" s="45"/>
      <c r="NW354" s="45"/>
      <c r="NX354" s="45"/>
      <c r="NY354" s="45"/>
      <c r="NZ354" s="45"/>
      <c r="OA354" s="45"/>
      <c r="OB354" s="45"/>
      <c r="OC354" s="45"/>
      <c r="OD354" s="45"/>
      <c r="OE354" s="45"/>
      <c r="OF354" s="45"/>
      <c r="OG354" s="45"/>
      <c r="OH354" s="45"/>
      <c r="OI354" s="45"/>
      <c r="OJ354" s="45"/>
      <c r="OK354" s="45"/>
      <c r="OL354" s="45"/>
      <c r="OM354" s="45"/>
      <c r="ON354" s="45"/>
      <c r="OO354" s="45"/>
      <c r="OP354" s="45"/>
      <c r="OQ354" s="45"/>
      <c r="OR354" s="45"/>
      <c r="OS354" s="45"/>
      <c r="OT354" s="45"/>
      <c r="OU354" s="45"/>
      <c r="OV354" s="45"/>
      <c r="OW354" s="45"/>
      <c r="OX354" s="45"/>
      <c r="OY354" s="45"/>
      <c r="OZ354" s="45"/>
      <c r="PA354" s="45"/>
      <c r="PB354" s="45"/>
      <c r="PC354" s="45"/>
      <c r="PD354" s="45"/>
      <c r="PE354" s="45"/>
      <c r="PF354" s="45"/>
      <c r="PG354" s="45"/>
      <c r="PH354" s="45"/>
      <c r="PI354" s="45"/>
      <c r="PJ354" s="45"/>
      <c r="PK354" s="45"/>
      <c r="PL354" s="45"/>
      <c r="PM354" s="45"/>
      <c r="PN354" s="45"/>
      <c r="PO354" s="45"/>
      <c r="PP354" s="45"/>
      <c r="PQ354" s="45"/>
      <c r="PR354" s="45"/>
      <c r="PS354" s="45"/>
      <c r="PT354" s="45"/>
      <c r="PU354" s="45"/>
      <c r="PV354" s="45"/>
      <c r="PW354" s="45"/>
      <c r="PX354" s="45"/>
      <c r="PY354" s="45"/>
      <c r="PZ354" s="45"/>
      <c r="QA354" s="45"/>
      <c r="QB354" s="45"/>
      <c r="QC354" s="45"/>
      <c r="QD354" s="45"/>
      <c r="QE354" s="45"/>
      <c r="QF354" s="45"/>
      <c r="QG354" s="45"/>
      <c r="QH354" s="45"/>
      <c r="QI354" s="45"/>
      <c r="QJ354" s="45"/>
      <c r="QK354" s="45"/>
      <c r="QL354" s="45"/>
      <c r="QM354" s="45"/>
      <c r="QN354" s="45"/>
      <c r="QO354" s="45"/>
      <c r="QP354" s="45"/>
      <c r="QQ354" s="45"/>
      <c r="QR354" s="45"/>
      <c r="QS354" s="45"/>
      <c r="QT354" s="45"/>
      <c r="QU354" s="45"/>
    </row>
    <row r="355" spans="2:463" ht="15" customHeight="1" outlineLevel="1">
      <c r="B355" s="3"/>
      <c r="C355" s="75" t="s">
        <v>119</v>
      </c>
      <c r="D355" s="3"/>
      <c r="E355" s="50" t="s">
        <v>95</v>
      </c>
      <c r="H355" s="66">
        <f t="shared" si="1157"/>
        <v>46415463.538334779</v>
      </c>
      <c r="I355" s="45">
        <f t="shared" ref="I355:BN355" si="1176">I233</f>
        <v>0</v>
      </c>
      <c r="J355" s="45">
        <f t="shared" si="1176"/>
        <v>0</v>
      </c>
      <c r="K355" s="45">
        <f t="shared" si="1176"/>
        <v>0</v>
      </c>
      <c r="L355" s="45">
        <f t="shared" si="1176"/>
        <v>0</v>
      </c>
      <c r="M355" s="45">
        <f t="shared" si="1176"/>
        <v>0</v>
      </c>
      <c r="N355" s="45">
        <f t="shared" si="1176"/>
        <v>0</v>
      </c>
      <c r="O355" s="45">
        <f t="shared" si="1176"/>
        <v>0</v>
      </c>
      <c r="P355" s="45">
        <f t="shared" si="1176"/>
        <v>0</v>
      </c>
      <c r="Q355" s="45">
        <f t="shared" si="1176"/>
        <v>0</v>
      </c>
      <c r="R355" s="45">
        <f t="shared" si="1176"/>
        <v>0</v>
      </c>
      <c r="S355" s="45">
        <f t="shared" si="1176"/>
        <v>0</v>
      </c>
      <c r="T355" s="45">
        <f t="shared" si="1176"/>
        <v>0</v>
      </c>
      <c r="U355" s="45">
        <f t="shared" si="1176"/>
        <v>0</v>
      </c>
      <c r="V355" s="45">
        <f t="shared" si="1176"/>
        <v>0</v>
      </c>
      <c r="W355" s="45">
        <f t="shared" si="1176"/>
        <v>0</v>
      </c>
      <c r="X355" s="45">
        <f t="shared" si="1176"/>
        <v>0</v>
      </c>
      <c r="Y355" s="45">
        <f t="shared" si="1176"/>
        <v>0</v>
      </c>
      <c r="Z355" s="45">
        <f t="shared" si="1176"/>
        <v>0</v>
      </c>
      <c r="AA355" s="45">
        <f t="shared" si="1176"/>
        <v>0</v>
      </c>
      <c r="AB355" s="45">
        <f t="shared" si="1176"/>
        <v>0</v>
      </c>
      <c r="AC355" s="45">
        <f t="shared" si="1176"/>
        <v>0</v>
      </c>
      <c r="AD355" s="45">
        <f t="shared" si="1176"/>
        <v>0</v>
      </c>
      <c r="AE355" s="45">
        <f t="shared" si="1176"/>
        <v>0</v>
      </c>
      <c r="AF355" s="45">
        <f t="shared" si="1176"/>
        <v>0</v>
      </c>
      <c r="AG355" s="45">
        <f t="shared" si="1176"/>
        <v>112156.78096389037</v>
      </c>
      <c r="AH355" s="45">
        <f t="shared" si="1176"/>
        <v>113693.68114766377</v>
      </c>
      <c r="AI355" s="45">
        <f t="shared" si="1176"/>
        <v>164668.58163910062</v>
      </c>
      <c r="AJ355" s="45">
        <f t="shared" si="1176"/>
        <v>167887.09957236063</v>
      </c>
      <c r="AK355" s="45">
        <f t="shared" si="1176"/>
        <v>190231.45878971776</v>
      </c>
      <c r="AL355" s="45">
        <f t="shared" si="1176"/>
        <v>205475.63456428226</v>
      </c>
      <c r="AM355" s="45">
        <f t="shared" si="1176"/>
        <v>234971.30819140465</v>
      </c>
      <c r="AN355" s="45">
        <f t="shared" si="1176"/>
        <v>221672.46473961079</v>
      </c>
      <c r="AO355" s="45">
        <f t="shared" si="1176"/>
        <v>201630.83372054546</v>
      </c>
      <c r="AP355" s="45">
        <f t="shared" si="1176"/>
        <v>160109.85409838162</v>
      </c>
      <c r="AQ355" s="45">
        <f t="shared" si="1176"/>
        <v>128212.33228966093</v>
      </c>
      <c r="AR355" s="45">
        <f t="shared" si="1176"/>
        <v>77361.826085883789</v>
      </c>
      <c r="AS355" s="45">
        <f t="shared" si="1176"/>
        <v>112211.74556005809</v>
      </c>
      <c r="AT355" s="45">
        <f t="shared" si="1176"/>
        <v>113707.20990243361</v>
      </c>
      <c r="AU355" s="45">
        <f t="shared" si="1176"/>
        <v>165455.96013856895</v>
      </c>
      <c r="AV355" s="45">
        <f t="shared" si="1176"/>
        <v>168735.0807988325</v>
      </c>
      <c r="AW355" s="45">
        <f t="shared" si="1176"/>
        <v>191275.90790373232</v>
      </c>
      <c r="AX355" s="45">
        <f t="shared" si="1176"/>
        <v>206700.89530987098</v>
      </c>
      <c r="AY355" s="45">
        <f t="shared" si="1176"/>
        <v>236464.59524040573</v>
      </c>
      <c r="AZ355" s="45">
        <f t="shared" si="1176"/>
        <v>223033.48217505316</v>
      </c>
      <c r="BA355" s="45">
        <f t="shared" si="1176"/>
        <v>200691.36728766712</v>
      </c>
      <c r="BB355" s="45">
        <f t="shared" si="1176"/>
        <v>159277.95367706267</v>
      </c>
      <c r="BC355" s="45">
        <f t="shared" si="1176"/>
        <v>127471.57192772529</v>
      </c>
      <c r="BD355" s="45">
        <f t="shared" si="1176"/>
        <v>76651.806564267536</v>
      </c>
      <c r="BE355" s="45">
        <f t="shared" si="1176"/>
        <v>111385.74747345679</v>
      </c>
      <c r="BF355" s="45">
        <f t="shared" si="1176"/>
        <v>112865.57768982099</v>
      </c>
      <c r="BG355" s="45">
        <f t="shared" si="1176"/>
        <v>164370.54260167122</v>
      </c>
      <c r="BH355" s="45">
        <f t="shared" si="1176"/>
        <v>169599.87209034016</v>
      </c>
      <c r="BI355" s="45">
        <f t="shared" si="1176"/>
        <v>192339.40226347724</v>
      </c>
      <c r="BJ355" s="45">
        <f t="shared" si="1176"/>
        <v>207946.72503771688</v>
      </c>
      <c r="BK355" s="45">
        <f t="shared" si="1176"/>
        <v>235606.56572987666</v>
      </c>
      <c r="BL355" s="45">
        <f t="shared" si="1176"/>
        <v>224416.68905546691</v>
      </c>
      <c r="BM355" s="45">
        <f t="shared" si="1176"/>
        <v>199351.10086034087</v>
      </c>
      <c r="BN355" s="45">
        <f t="shared" si="1176"/>
        <v>158242.06247057483</v>
      </c>
      <c r="BO355" s="45">
        <f t="shared" ref="BO355:DZ355" si="1177">BO233</f>
        <v>126374.17111327399</v>
      </c>
      <c r="BP355" s="45">
        <f t="shared" si="1177"/>
        <v>75837.692825227612</v>
      </c>
      <c r="BQ355" s="45">
        <f t="shared" si="1177"/>
        <v>110571.30794528949</v>
      </c>
      <c r="BR355" s="45">
        <f t="shared" si="1177"/>
        <v>112035.610917048</v>
      </c>
      <c r="BS355" s="45">
        <f t="shared" si="1177"/>
        <v>163185.93648543983</v>
      </c>
      <c r="BT355" s="45">
        <f t="shared" si="1177"/>
        <v>170481.55862575088</v>
      </c>
      <c r="BU355" s="45">
        <f t="shared" si="1177"/>
        <v>193422.04670697224</v>
      </c>
      <c r="BV355" s="45">
        <f t="shared" si="1177"/>
        <v>209213.24665400496</v>
      </c>
      <c r="BW355" s="45">
        <f t="shared" si="1177"/>
        <v>233998.44654517694</v>
      </c>
      <c r="BX355" s="45">
        <f t="shared" si="1177"/>
        <v>225773.65764669178</v>
      </c>
      <c r="BY355" s="45">
        <f t="shared" si="1177"/>
        <v>198031.16325197372</v>
      </c>
      <c r="BZ355" s="45">
        <f t="shared" si="1177"/>
        <v>157222.40533770181</v>
      </c>
      <c r="CA355" s="45">
        <f t="shared" si="1177"/>
        <v>125066.75471128542</v>
      </c>
      <c r="CB355" s="45">
        <f t="shared" si="1177"/>
        <v>75031.683013486341</v>
      </c>
      <c r="CC355" s="45">
        <f t="shared" si="1177"/>
        <v>109768.34528157872</v>
      </c>
      <c r="CD355" s="45">
        <f t="shared" si="1177"/>
        <v>111171.86134408106</v>
      </c>
      <c r="CE355" s="45">
        <f t="shared" si="1177"/>
        <v>162018.06457688211</v>
      </c>
      <c r="CF355" s="45">
        <f t="shared" si="1177"/>
        <v>171380.22726114851</v>
      </c>
      <c r="CG355" s="45">
        <f t="shared" si="1177"/>
        <v>194523.94797284846</v>
      </c>
      <c r="CH355" s="45">
        <f t="shared" si="1177"/>
        <v>210500.58511803462</v>
      </c>
      <c r="CI355" s="45">
        <f t="shared" si="1177"/>
        <v>232414.13325394678</v>
      </c>
      <c r="CJ355" s="45">
        <f t="shared" si="1177"/>
        <v>224216.91143837394</v>
      </c>
      <c r="CK355" s="45">
        <f t="shared" si="1177"/>
        <v>196731.42197766277</v>
      </c>
      <c r="CL355" s="45">
        <f t="shared" si="1177"/>
        <v>156218.87990478883</v>
      </c>
      <c r="CM355" s="45">
        <f t="shared" si="1177"/>
        <v>123772.35271620682</v>
      </c>
      <c r="CN355" s="45">
        <f t="shared" si="1177"/>
        <v>74233.696460170948</v>
      </c>
      <c r="CO355" s="45">
        <f t="shared" si="1177"/>
        <v>108976.77893518603</v>
      </c>
      <c r="CP355" s="45">
        <f t="shared" si="1177"/>
        <v>110410.34186699196</v>
      </c>
      <c r="CQ355" s="45">
        <f t="shared" si="1177"/>
        <v>160866.80972168341</v>
      </c>
      <c r="CR355" s="45">
        <f t="shared" si="1177"/>
        <v>172295.96653838886</v>
      </c>
      <c r="CS355" s="45">
        <f t="shared" si="1177"/>
        <v>195433.07937801108</v>
      </c>
      <c r="CT355" s="45">
        <f t="shared" si="1177"/>
        <v>211808.86745454802</v>
      </c>
      <c r="CU355" s="45">
        <f t="shared" si="1177"/>
        <v>230853.46686735708</v>
      </c>
      <c r="CV355" s="45">
        <f t="shared" si="1177"/>
        <v>222682.99467503803</v>
      </c>
      <c r="CW355" s="45">
        <f t="shared" si="1177"/>
        <v>195451.74657004021</v>
      </c>
      <c r="CX355" s="45">
        <f t="shared" si="1177"/>
        <v>154781.36422856027</v>
      </c>
      <c r="CY355" s="45">
        <f t="shared" si="1177"/>
        <v>122490.83557880887</v>
      </c>
      <c r="CZ355" s="45">
        <f t="shared" si="1177"/>
        <v>73443.653299410333</v>
      </c>
      <c r="DA355" s="45">
        <f t="shared" si="1177"/>
        <v>108196.52949773222</v>
      </c>
      <c r="DB355" s="45">
        <f t="shared" si="1177"/>
        <v>109614.87656297912</v>
      </c>
      <c r="DC355" s="45">
        <f t="shared" si="1177"/>
        <v>159732.05642594688</v>
      </c>
      <c r="DD355" s="45">
        <f t="shared" si="1177"/>
        <v>173228.86669382284</v>
      </c>
      <c r="DE355" s="45">
        <f t="shared" si="1177"/>
        <v>194061.31661830563</v>
      </c>
      <c r="DF355" s="45">
        <f t="shared" si="1177"/>
        <v>210552.42169146152</v>
      </c>
      <c r="DG355" s="45">
        <f t="shared" si="1177"/>
        <v>229316.29075902054</v>
      </c>
      <c r="DH355" s="45">
        <f t="shared" si="1177"/>
        <v>221171.75343704209</v>
      </c>
      <c r="DI355" s="45">
        <f t="shared" si="1177"/>
        <v>194192.00856617722</v>
      </c>
      <c r="DJ355" s="45">
        <f t="shared" si="1177"/>
        <v>153189.52592251266</v>
      </c>
      <c r="DK355" s="45">
        <f t="shared" si="1177"/>
        <v>121222.07503943333</v>
      </c>
      <c r="DL355" s="45">
        <f t="shared" si="1177"/>
        <v>72661.474460341604</v>
      </c>
      <c r="DM355" s="45">
        <f t="shared" si="1177"/>
        <v>107427.51869163157</v>
      </c>
      <c r="DN355" s="45">
        <f t="shared" si="1177"/>
        <v>108830.7506289939</v>
      </c>
      <c r="DO355" s="45">
        <f t="shared" si="1177"/>
        <v>158613.6908446069</v>
      </c>
      <c r="DP355" s="45">
        <f t="shared" si="1177"/>
        <v>174179.01966718753</v>
      </c>
      <c r="DQ355" s="45">
        <f t="shared" si="1177"/>
        <v>192709.37156819893</v>
      </c>
      <c r="DR355" s="45">
        <f t="shared" si="1177"/>
        <v>209107.95973455717</v>
      </c>
      <c r="DS355" s="45">
        <f t="shared" si="1177"/>
        <v>227802.45064927335</v>
      </c>
      <c r="DT355" s="45">
        <f t="shared" si="1177"/>
        <v>219683.03607021921</v>
      </c>
      <c r="DU355" s="45">
        <f t="shared" si="1177"/>
        <v>192952.08149468893</v>
      </c>
      <c r="DV355" s="45">
        <f t="shared" si="1177"/>
        <v>151613.53324255496</v>
      </c>
      <c r="DW355" s="45">
        <f t="shared" si="1177"/>
        <v>119965.9441151564</v>
      </c>
      <c r="DX355" s="45">
        <f t="shared" si="1177"/>
        <v>71887.0816591966</v>
      </c>
      <c r="DY355" s="45">
        <f t="shared" si="1177"/>
        <v>106669.66936223894</v>
      </c>
      <c r="DZ355" s="45">
        <f t="shared" si="1177"/>
        <v>108008.87927480004</v>
      </c>
      <c r="EA355" s="45">
        <f t="shared" ref="EA355:GL355" si="1178">EA233</f>
        <v>157511.60077000834</v>
      </c>
      <c r="EB355" s="45">
        <f t="shared" si="1178"/>
        <v>175146.51911066644</v>
      </c>
      <c r="EC355" s="45">
        <f t="shared" si="1178"/>
        <v>191377.10858418985</v>
      </c>
      <c r="ED355" s="45">
        <f t="shared" si="1178"/>
        <v>207684.80343254586</v>
      </c>
      <c r="EE355" s="45">
        <f t="shared" si="1178"/>
        <v>226311.79458969156</v>
      </c>
      <c r="EF355" s="45">
        <f t="shared" si="1178"/>
        <v>218216.69317065921</v>
      </c>
      <c r="EG355" s="45">
        <f t="shared" si="1178"/>
        <v>191731.84086303762</v>
      </c>
      <c r="EH355" s="45">
        <f t="shared" si="1178"/>
        <v>150053.22845667062</v>
      </c>
      <c r="EI355" s="45">
        <f t="shared" si="1178"/>
        <v>118722.3170870795</v>
      </c>
      <c r="EJ355" s="45">
        <f t="shared" si="1178"/>
        <v>71120.397391466744</v>
      </c>
      <c r="EK355" s="45">
        <f t="shared" si="1178"/>
        <v>105922.90547010906</v>
      </c>
      <c r="EL355" s="45">
        <f t="shared" si="1178"/>
        <v>107296.20333757397</v>
      </c>
      <c r="EM355" s="45">
        <f t="shared" si="1178"/>
        <v>156425.67562064849</v>
      </c>
      <c r="EN355" s="45">
        <f t="shared" si="1178"/>
        <v>176131.46039811979</v>
      </c>
      <c r="EO355" s="45">
        <f t="shared" si="1178"/>
        <v>190064.39398929026</v>
      </c>
      <c r="EP355" s="45">
        <f t="shared" si="1178"/>
        <v>206282.8099732431</v>
      </c>
      <c r="EQ355" s="45">
        <f t="shared" si="1178"/>
        <v>224844.17294783998</v>
      </c>
      <c r="ER355" s="45">
        <f t="shared" si="1178"/>
        <v>216772.57756971553</v>
      </c>
      <c r="ES355" s="45">
        <f t="shared" si="1178"/>
        <v>190119.72124843948</v>
      </c>
      <c r="ET355" s="45">
        <f t="shared" si="1178"/>
        <v>148508.45540295367</v>
      </c>
      <c r="EU355" s="45">
        <f t="shared" si="1178"/>
        <v>117491.06948774691</v>
      </c>
      <c r="EV355" s="45">
        <f t="shared" si="1178"/>
        <v>70361.344924146077</v>
      </c>
      <c r="EW355" s="45">
        <f t="shared" si="1178"/>
        <v>105187.15208336741</v>
      </c>
      <c r="EX355" s="45">
        <f t="shared" si="1178"/>
        <v>106545.62801849069</v>
      </c>
      <c r="EY355" s="45">
        <f t="shared" si="1178"/>
        <v>155355.80643008233</v>
      </c>
      <c r="EZ355" s="45">
        <f t="shared" si="1178"/>
        <v>177133.94063448554</v>
      </c>
      <c r="FA355" s="45">
        <f t="shared" si="1178"/>
        <v>188771.09605961308</v>
      </c>
      <c r="FB355" s="45">
        <f t="shared" si="1178"/>
        <v>204901.83865876443</v>
      </c>
      <c r="FC355" s="45">
        <f t="shared" si="1178"/>
        <v>223399.43839225269</v>
      </c>
      <c r="FD355" s="45">
        <f t="shared" si="1178"/>
        <v>215350.54431923517</v>
      </c>
      <c r="FE355" s="45">
        <f t="shared" si="1178"/>
        <v>188177.76291559101</v>
      </c>
      <c r="FF355" s="45">
        <f t="shared" si="1178"/>
        <v>146979.05947397972</v>
      </c>
      <c r="FG355" s="45">
        <f t="shared" si="1178"/>
        <v>116272.07808868856</v>
      </c>
      <c r="FH355" s="45">
        <f t="shared" si="1178"/>
        <v>69609.848288051508</v>
      </c>
      <c r="FI355" s="45">
        <f t="shared" si="1178"/>
        <v>104462.33537019156</v>
      </c>
      <c r="FJ355" s="45">
        <f t="shared" si="1178"/>
        <v>105806.08413069147</v>
      </c>
      <c r="FK355" s="45">
        <f t="shared" si="1178"/>
        <v>154301.88583598836</v>
      </c>
      <c r="FL355" s="45">
        <f t="shared" si="1178"/>
        <v>177071.00518870557</v>
      </c>
      <c r="FM355" s="45">
        <f t="shared" si="1178"/>
        <v>187497.08501115462</v>
      </c>
      <c r="FN355" s="45">
        <f t="shared" si="1178"/>
        <v>203541.75089140632</v>
      </c>
      <c r="FO355" s="45">
        <f t="shared" si="1178"/>
        <v>221977.44587764345</v>
      </c>
      <c r="FP355" s="45">
        <f t="shared" si="1178"/>
        <v>213950.45067701093</v>
      </c>
      <c r="FQ355" s="45">
        <f t="shared" si="1178"/>
        <v>186255.13540642452</v>
      </c>
      <c r="FR355" s="45">
        <f t="shared" si="1178"/>
        <v>145464.88760133236</v>
      </c>
      <c r="FS355" s="45">
        <f t="shared" si="1178"/>
        <v>115065.22088808667</v>
      </c>
      <c r="FT355" s="45">
        <f t="shared" si="1178"/>
        <v>68865.832270219558</v>
      </c>
      <c r="FU355" s="45">
        <f t="shared" si="1178"/>
        <v>103748.38259140261</v>
      </c>
      <c r="FV355" s="45">
        <f t="shared" si="1178"/>
        <v>105024.99303657943</v>
      </c>
      <c r="FW355" s="45">
        <f t="shared" si="1178"/>
        <v>153263.80806939537</v>
      </c>
      <c r="FX355" s="45">
        <f t="shared" si="1178"/>
        <v>175828.19302053368</v>
      </c>
      <c r="FY355" s="45">
        <f t="shared" si="1178"/>
        <v>186242.23298677107</v>
      </c>
      <c r="FZ355" s="45">
        <f t="shared" si="1178"/>
        <v>202202.41015973629</v>
      </c>
      <c r="GA355" s="45">
        <f t="shared" si="1178"/>
        <v>220578.05263034446</v>
      </c>
      <c r="GB355" s="45">
        <f t="shared" si="1178"/>
        <v>212572.15609245328</v>
      </c>
      <c r="GC355" s="45">
        <f t="shared" si="1178"/>
        <v>184351.64629624278</v>
      </c>
      <c r="GD355" s="45">
        <f t="shared" si="1178"/>
        <v>143965.78824028274</v>
      </c>
      <c r="GE355" s="45">
        <f t="shared" si="1178"/>
        <v>113870.37709856559</v>
      </c>
      <c r="GF355" s="45">
        <f t="shared" si="1178"/>
        <v>68129.222406378656</v>
      </c>
      <c r="GG355" s="45">
        <f t="shared" si="1178"/>
        <v>103045.22209316559</v>
      </c>
      <c r="GH355" s="45">
        <f t="shared" si="1178"/>
        <v>104359.79490258805</v>
      </c>
      <c r="GI355" s="45">
        <f t="shared" si="1178"/>
        <v>152241.46894406798</v>
      </c>
      <c r="GJ355" s="45">
        <f t="shared" si="1178"/>
        <v>174603.36288536384</v>
      </c>
      <c r="GK355" s="45">
        <f t="shared" si="1178"/>
        <v>185006.41404334767</v>
      </c>
      <c r="GL355" s="45">
        <f t="shared" si="1178"/>
        <v>200883.68202489219</v>
      </c>
      <c r="GM355" s="45">
        <f t="shared" ref="GM355:IX355" si="1179">GM233</f>
        <v>218834.88625671048</v>
      </c>
      <c r="GN355" s="45">
        <f t="shared" si="1179"/>
        <v>211215.52219248173</v>
      </c>
      <c r="GO355" s="45">
        <f t="shared" si="1179"/>
        <v>182467.10507580053</v>
      </c>
      <c r="GP355" s="45">
        <f t="shared" si="1179"/>
        <v>142481.61135462314</v>
      </c>
      <c r="GQ355" s="45">
        <f t="shared" si="1179"/>
        <v>112687.42713510245</v>
      </c>
      <c r="GR355" s="45">
        <f t="shared" si="1179"/>
        <v>67399.944973496473</v>
      </c>
      <c r="GS355" s="45">
        <f t="shared" si="1179"/>
        <v>102352.78329979847</v>
      </c>
      <c r="GT355" s="45">
        <f t="shared" si="1179"/>
        <v>103652.90441854121</v>
      </c>
      <c r="GU355" s="45">
        <f t="shared" si="1179"/>
        <v>151234.76584605034</v>
      </c>
      <c r="GV355" s="45">
        <f t="shared" si="1179"/>
        <v>173396.39189191358</v>
      </c>
      <c r="GW355" s="45">
        <f t="shared" si="1179"/>
        <v>183789.50413915879</v>
      </c>
      <c r="GX355" s="45">
        <f t="shared" si="1179"/>
        <v>199585.43410708802</v>
      </c>
      <c r="GY355" s="45">
        <f t="shared" si="1179"/>
        <v>216605.44037711556</v>
      </c>
      <c r="GZ355" s="45">
        <f t="shared" si="1179"/>
        <v>209880.41276763348</v>
      </c>
      <c r="HA355" s="45">
        <f t="shared" si="1179"/>
        <v>180601.32313223757</v>
      </c>
      <c r="HB355" s="45">
        <f t="shared" si="1179"/>
        <v>141012.2084016501</v>
      </c>
      <c r="HC355" s="45">
        <f t="shared" si="1179"/>
        <v>111516.25260305901</v>
      </c>
      <c r="HD355" s="45">
        <f t="shared" si="1179"/>
        <v>66677.926982401419</v>
      </c>
      <c r="HE355" s="45">
        <f t="shared" si="1179"/>
        <v>101670.99670668876</v>
      </c>
      <c r="HF355" s="45">
        <f t="shared" si="1179"/>
        <v>102956.75506372763</v>
      </c>
      <c r="HG355" s="45">
        <f t="shared" si="1179"/>
        <v>150243.59772336725</v>
      </c>
      <c r="HH355" s="45">
        <f t="shared" si="1179"/>
        <v>172207.15893326784</v>
      </c>
      <c r="HI355" s="45">
        <f t="shared" si="1179"/>
        <v>182591.38112141806</v>
      </c>
      <c r="HJ355" s="45">
        <f t="shared" si="1179"/>
        <v>198307.53607232569</v>
      </c>
      <c r="HK355" s="45">
        <f t="shared" si="1179"/>
        <v>214398.18705669048</v>
      </c>
      <c r="HL355" s="45">
        <f t="shared" si="1179"/>
        <v>208304.15744254764</v>
      </c>
      <c r="HM355" s="45">
        <f t="shared" si="1179"/>
        <v>178754.11373020138</v>
      </c>
      <c r="HN355" s="45">
        <f t="shared" si="1179"/>
        <v>139557.43231729791</v>
      </c>
      <c r="HO355" s="45">
        <f t="shared" si="1179"/>
        <v>110356.73628633196</v>
      </c>
      <c r="HP355" s="45">
        <f t="shared" si="1179"/>
        <v>65963.09617047754</v>
      </c>
      <c r="HQ355" s="45">
        <f t="shared" si="1179"/>
        <v>100999.7938733172</v>
      </c>
      <c r="HR355" s="45">
        <f t="shared" si="1179"/>
        <v>102215.41146045565</v>
      </c>
      <c r="HS355" s="45">
        <f t="shared" si="1179"/>
        <v>149267.86507588066</v>
      </c>
      <c r="HT355" s="45">
        <f t="shared" si="1179"/>
        <v>171035.5446747278</v>
      </c>
      <c r="HU355" s="45">
        <f t="shared" si="1179"/>
        <v>181411.92471401722</v>
      </c>
      <c r="HV355" s="45">
        <f t="shared" si="1179"/>
        <v>197049.85961931082</v>
      </c>
      <c r="HW355" s="45">
        <f t="shared" si="1179"/>
        <v>212212.90538418229</v>
      </c>
      <c r="HX355" s="45">
        <f t="shared" si="1179"/>
        <v>206179.53753089768</v>
      </c>
      <c r="HY355" s="45">
        <f t="shared" si="1179"/>
        <v>176925.29199315811</v>
      </c>
      <c r="HZ355" s="45">
        <f t="shared" si="1179"/>
        <v>138117.13750141978</v>
      </c>
      <c r="IA355" s="45">
        <f t="shared" si="1179"/>
        <v>109208.76213562152</v>
      </c>
      <c r="IB355" s="45">
        <f t="shared" si="1179"/>
        <v>65255.380994432162</v>
      </c>
      <c r="IC355" s="45">
        <f t="shared" si="1179"/>
        <v>100339.10741638766</v>
      </c>
      <c r="ID355" s="45">
        <f t="shared" si="1179"/>
        <v>101596.40130773644</v>
      </c>
      <c r="IE355" s="45">
        <f t="shared" si="1179"/>
        <v>148307.46994530203</v>
      </c>
      <c r="IF355" s="45">
        <f t="shared" si="1179"/>
        <v>169881.4315418363</v>
      </c>
      <c r="IG355" s="45">
        <f t="shared" si="1179"/>
        <v>180251.01650545269</v>
      </c>
      <c r="IH355" s="45">
        <f t="shared" si="1179"/>
        <v>195749.73121616067</v>
      </c>
      <c r="II355" s="45">
        <f t="shared" si="1179"/>
        <v>210049.37664735367</v>
      </c>
      <c r="IJ355" s="45">
        <f t="shared" si="1179"/>
        <v>204076.06670994073</v>
      </c>
      <c r="IK355" s="45">
        <f t="shared" si="1179"/>
        <v>175114.67488488901</v>
      </c>
      <c r="IL355" s="45">
        <f t="shared" si="1179"/>
        <v>136691.17980321555</v>
      </c>
      <c r="IM355" s="45">
        <f t="shared" si="1179"/>
        <v>108072.21525681672</v>
      </c>
      <c r="IN355" s="45">
        <f t="shared" si="1179"/>
        <v>64554.71062313555</v>
      </c>
      <c r="IO355" s="45">
        <f t="shared" si="1179"/>
        <v>99347.800434385877</v>
      </c>
      <c r="IP355" s="45">
        <f t="shared" si="1179"/>
        <v>100932.06034764463</v>
      </c>
      <c r="IQ355" s="45">
        <f t="shared" si="1179"/>
        <v>147338.91162179995</v>
      </c>
      <c r="IR355" s="45">
        <f t="shared" si="1179"/>
        <v>168744.70370857936</v>
      </c>
      <c r="IS355" s="45">
        <f t="shared" si="1179"/>
        <v>179108.53993693777</v>
      </c>
      <c r="IT355" s="45">
        <f t="shared" si="1179"/>
        <v>193751.730110317</v>
      </c>
      <c r="IU355" s="45">
        <f t="shared" si="1179"/>
        <v>207907.38431109293</v>
      </c>
      <c r="IV355" s="45">
        <f t="shared" si="1179"/>
        <v>201993.53445541553</v>
      </c>
      <c r="IW355" s="45">
        <f t="shared" si="1179"/>
        <v>173322.08119117189</v>
      </c>
      <c r="IX355" s="45">
        <f t="shared" si="1179"/>
        <v>135279.41650680441</v>
      </c>
      <c r="IY355" s="45">
        <f t="shared" ref="IY355:LJ355" si="1180">IY233</f>
        <v>106946.9818994963</v>
      </c>
      <c r="IZ355" s="45">
        <f t="shared" si="1180"/>
        <v>63861.014930531921</v>
      </c>
      <c r="JA355" s="45">
        <f t="shared" si="1180"/>
        <v>98307.764105571536</v>
      </c>
      <c r="JB355" s="45">
        <f t="shared" si="1180"/>
        <v>100246.71305833261</v>
      </c>
      <c r="JC355" s="45">
        <f t="shared" si="1180"/>
        <v>145821.15767516897</v>
      </c>
      <c r="JD355" s="45">
        <f t="shared" si="1180"/>
        <v>167625.24708576259</v>
      </c>
      <c r="JE355" s="45">
        <f t="shared" si="1180"/>
        <v>177519.00137703758</v>
      </c>
      <c r="JF355" s="45">
        <f t="shared" si="1180"/>
        <v>191773.61769437985</v>
      </c>
      <c r="JG355" s="45">
        <f t="shared" si="1180"/>
        <v>205786.71399574284</v>
      </c>
      <c r="JH355" s="45">
        <f t="shared" si="1180"/>
        <v>199931.73233868135</v>
      </c>
      <c r="JI355" s="45">
        <f t="shared" si="1180"/>
        <v>171547.33150164399</v>
      </c>
      <c r="JJ355" s="45">
        <f t="shared" si="1180"/>
        <v>133881.70631694145</v>
      </c>
      <c r="JK355" s="45">
        <f t="shared" si="1180"/>
        <v>105832.9494455442</v>
      </c>
      <c r="JL355" s="45">
        <f t="shared" si="1180"/>
        <v>63174.224488620748</v>
      </c>
      <c r="JM355" s="45">
        <f t="shared" si="1180"/>
        <v>97278.080603877679</v>
      </c>
      <c r="JN355" s="45">
        <f t="shared" si="1180"/>
        <v>99116.174273278404</v>
      </c>
      <c r="JO355" s="45">
        <f t="shared" si="1180"/>
        <v>144318.51189715261</v>
      </c>
      <c r="JP355" s="45">
        <f t="shared" si="1180"/>
        <v>166522.94930956091</v>
      </c>
      <c r="JQ355" s="45">
        <f t="shared" si="1180"/>
        <v>175700.82595179044</v>
      </c>
      <c r="JR355" s="45">
        <f t="shared" si="1180"/>
        <v>189815.19599048785</v>
      </c>
      <c r="JS355" s="45">
        <f t="shared" si="1180"/>
        <v>203687.15345564394</v>
      </c>
      <c r="JT355" s="45">
        <f t="shared" si="1180"/>
        <v>197890.45400585726</v>
      </c>
      <c r="JU355" s="45">
        <f t="shared" si="1180"/>
        <v>169790.24819184621</v>
      </c>
      <c r="JV355" s="45">
        <f t="shared" si="1180"/>
        <v>132497.90934487616</v>
      </c>
      <c r="JW355" s="45">
        <f t="shared" si="1180"/>
        <v>104730.00639787808</v>
      </c>
      <c r="JX355" s="45">
        <f t="shared" si="1180"/>
        <v>62494.270560508347</v>
      </c>
      <c r="JY355" s="45">
        <f t="shared" si="1180"/>
        <v>96258.646874222133</v>
      </c>
      <c r="JZ355" s="45">
        <f t="shared" si="1180"/>
        <v>98169.027150107286</v>
      </c>
      <c r="KA355" s="45">
        <f t="shared" si="1180"/>
        <v>142830.82389660244</v>
      </c>
      <c r="KB355" s="45">
        <f t="shared" si="1180"/>
        <v>165437.69973024036</v>
      </c>
      <c r="KC355" s="45">
        <f t="shared" si="1180"/>
        <v>173900.74917880265</v>
      </c>
      <c r="KD355" s="45">
        <f t="shared" si="1180"/>
        <v>187876.26899150925</v>
      </c>
      <c r="KE355" s="45">
        <f t="shared" si="1180"/>
        <v>201608.49255789272</v>
      </c>
      <c r="KF355" s="45">
        <f t="shared" si="1180"/>
        <v>195869.49515716953</v>
      </c>
      <c r="KG355" s="45">
        <f t="shared" si="1180"/>
        <v>168050.65540544517</v>
      </c>
      <c r="KH355" s="45">
        <f t="shared" si="1180"/>
        <v>131127.88709435158</v>
      </c>
      <c r="KI355" s="45">
        <f t="shared" si="1180"/>
        <v>103638.0423692903</v>
      </c>
      <c r="KJ355" s="45">
        <f t="shared" si="1180"/>
        <v>61821.08509352812</v>
      </c>
      <c r="KK355" s="45">
        <f t="shared" si="1180"/>
        <v>95249.360887363146</v>
      </c>
      <c r="KL355" s="45">
        <f t="shared" si="1180"/>
        <v>97145.669754939983</v>
      </c>
      <c r="KM355" s="45">
        <f t="shared" si="1180"/>
        <v>141357.94477940779</v>
      </c>
      <c r="KN355" s="45">
        <f t="shared" si="1180"/>
        <v>164369.38940105154</v>
      </c>
      <c r="KO355" s="45">
        <f t="shared" si="1180"/>
        <v>172118.59089877331</v>
      </c>
      <c r="KP355" s="45">
        <f t="shared" si="1180"/>
        <v>185956.64264142478</v>
      </c>
      <c r="KQ355" s="45">
        <f t="shared" si="1180"/>
        <v>199550.52326130983</v>
      </c>
      <c r="KR355" s="45">
        <f t="shared" si="1180"/>
        <v>193868.65352650429</v>
      </c>
      <c r="KS355" s="45">
        <f t="shared" si="1180"/>
        <v>166328.3790366333</v>
      </c>
      <c r="KT355" s="45">
        <f t="shared" si="1180"/>
        <v>129771.50244774326</v>
      </c>
      <c r="KU355" s="45">
        <f t="shared" si="1180"/>
        <v>102556.94807139997</v>
      </c>
      <c r="KV355" s="45">
        <f t="shared" si="1180"/>
        <v>61154.600712429805</v>
      </c>
      <c r="KW355" s="45">
        <f t="shared" si="1180"/>
        <v>94250.121629688161</v>
      </c>
      <c r="KX355" s="45">
        <f t="shared" si="1180"/>
        <v>96132.49915988835</v>
      </c>
      <c r="KY355" s="45">
        <f t="shared" si="1180"/>
        <v>139899.72713359373</v>
      </c>
      <c r="KZ355" s="45">
        <f t="shared" si="1180"/>
        <v>163317.91106729332</v>
      </c>
      <c r="LA355" s="45">
        <f t="shared" si="1180"/>
        <v>170354.17274576004</v>
      </c>
      <c r="LB355" s="45">
        <f t="shared" si="1180"/>
        <v>184056.12481590617</v>
      </c>
      <c r="LC355" s="45">
        <f t="shared" si="1180"/>
        <v>197513.03959561946</v>
      </c>
      <c r="LD355" s="45">
        <f t="shared" si="1180"/>
        <v>191887.72886116404</v>
      </c>
      <c r="LE355" s="45">
        <f t="shared" si="1180"/>
        <v>164623.24671270343</v>
      </c>
      <c r="LF355" s="45">
        <f t="shared" si="1180"/>
        <v>128428.61965233591</v>
      </c>
      <c r="LG355" s="45">
        <f t="shared" si="1180"/>
        <v>101486.6153037148</v>
      </c>
      <c r="LH355" s="45">
        <f t="shared" si="1180"/>
        <v>60494.750712636094</v>
      </c>
      <c r="LI355" s="45">
        <f t="shared" si="1180"/>
        <v>93260.829093103661</v>
      </c>
      <c r="LJ355" s="45">
        <f t="shared" si="1180"/>
        <v>95039.811908388481</v>
      </c>
      <c r="LK355" s="45">
        <f t="shared" ref="LK355:LT355" si="1181">LK233</f>
        <v>138456.02501456745</v>
      </c>
      <c r="LL355" s="45">
        <f t="shared" si="1181"/>
        <v>162283.15915554488</v>
      </c>
      <c r="LM355" s="45">
        <f t="shared" si="1181"/>
        <v>168607.31812932738</v>
      </c>
      <c r="LN355" s="45">
        <f t="shared" si="1181"/>
        <v>182174.52530308656</v>
      </c>
      <c r="LO355" s="45">
        <f t="shared" si="1181"/>
        <v>195495.83764083404</v>
      </c>
      <c r="LP355" s="45">
        <f t="shared" si="1181"/>
        <v>189926.52290182549</v>
      </c>
      <c r="LQ355" s="45">
        <f t="shared" si="1181"/>
        <v>162935.08777679669</v>
      </c>
      <c r="LR355" s="45">
        <f t="shared" si="1181"/>
        <v>127099.10430673651</v>
      </c>
      <c r="LS355" s="45">
        <f t="shared" si="1181"/>
        <v>100426.93694280199</v>
      </c>
      <c r="LT355" s="45">
        <f t="shared" si="1181"/>
        <v>57093.326640578438</v>
      </c>
      <c r="LU355" s="45"/>
      <c r="LV355" s="45"/>
      <c r="LW355" s="45"/>
      <c r="LX355" s="45"/>
      <c r="LY355" s="45"/>
      <c r="LZ355" s="45"/>
      <c r="MA355" s="45"/>
      <c r="MB355" s="45"/>
      <c r="MC355" s="45"/>
      <c r="MD355" s="45"/>
      <c r="ME355" s="45"/>
      <c r="MF355" s="45"/>
      <c r="MG355" s="45"/>
      <c r="MH355" s="45"/>
      <c r="MI355" s="45"/>
      <c r="MJ355" s="45"/>
      <c r="MK355" s="45"/>
      <c r="ML355" s="45"/>
      <c r="MM355" s="45"/>
      <c r="MN355" s="45"/>
      <c r="MO355" s="45"/>
      <c r="MP355" s="45"/>
      <c r="MQ355" s="45"/>
      <c r="MR355" s="45"/>
      <c r="MS355" s="45"/>
      <c r="MT355" s="45"/>
      <c r="MU355" s="45"/>
      <c r="MV355" s="45"/>
      <c r="MW355" s="45"/>
      <c r="MX355" s="45"/>
      <c r="MY355" s="45"/>
      <c r="MZ355" s="45"/>
      <c r="NA355" s="45"/>
      <c r="NB355" s="45"/>
      <c r="NC355" s="45"/>
      <c r="ND355" s="45"/>
      <c r="NE355" s="45"/>
      <c r="NF355" s="45"/>
      <c r="NG355" s="45"/>
      <c r="NH355" s="45"/>
      <c r="NI355" s="45"/>
      <c r="NJ355" s="45"/>
      <c r="NK355" s="45"/>
      <c r="NL355" s="45"/>
      <c r="NM355" s="45"/>
      <c r="NN355" s="45"/>
      <c r="NO355" s="45"/>
      <c r="NP355" s="45"/>
      <c r="NQ355" s="45"/>
      <c r="NR355" s="45"/>
      <c r="NS355" s="45"/>
      <c r="NT355" s="45"/>
      <c r="NU355" s="45"/>
      <c r="NV355" s="45"/>
      <c r="NW355" s="45"/>
      <c r="NX355" s="45"/>
      <c r="NY355" s="45"/>
      <c r="NZ355" s="45"/>
      <c r="OA355" s="45"/>
      <c r="OB355" s="45"/>
      <c r="OC355" s="45"/>
      <c r="OD355" s="45"/>
      <c r="OE355" s="45"/>
      <c r="OF355" s="45"/>
      <c r="OG355" s="45"/>
      <c r="OH355" s="45"/>
      <c r="OI355" s="45"/>
      <c r="OJ355" s="45"/>
      <c r="OK355" s="45"/>
      <c r="OL355" s="45"/>
      <c r="OM355" s="45"/>
      <c r="ON355" s="45"/>
      <c r="OO355" s="45"/>
      <c r="OP355" s="45"/>
      <c r="OQ355" s="45"/>
      <c r="OR355" s="45"/>
      <c r="OS355" s="45"/>
      <c r="OT355" s="45"/>
      <c r="OU355" s="45"/>
      <c r="OV355" s="45"/>
      <c r="OW355" s="45"/>
      <c r="OX355" s="45"/>
      <c r="OY355" s="45"/>
      <c r="OZ355" s="45"/>
      <c r="PA355" s="45"/>
      <c r="PB355" s="45"/>
      <c r="PC355" s="45"/>
      <c r="PD355" s="45"/>
      <c r="PE355" s="45"/>
      <c r="PF355" s="45"/>
      <c r="PG355" s="45"/>
      <c r="PH355" s="45"/>
      <c r="PI355" s="45"/>
      <c r="PJ355" s="45"/>
      <c r="PK355" s="45"/>
      <c r="PL355" s="45"/>
      <c r="PM355" s="45"/>
      <c r="PN355" s="45"/>
      <c r="PO355" s="45"/>
      <c r="PP355" s="45"/>
      <c r="PQ355" s="45"/>
      <c r="PR355" s="45"/>
      <c r="PS355" s="45"/>
      <c r="PT355" s="45"/>
      <c r="PU355" s="45"/>
      <c r="PV355" s="45"/>
      <c r="PW355" s="45"/>
      <c r="PX355" s="45"/>
      <c r="PY355" s="45"/>
      <c r="PZ355" s="45"/>
      <c r="QA355" s="45"/>
      <c r="QB355" s="45"/>
      <c r="QC355" s="45"/>
      <c r="QD355" s="45"/>
      <c r="QE355" s="45"/>
      <c r="QF355" s="45"/>
      <c r="QG355" s="45"/>
      <c r="QH355" s="45"/>
      <c r="QI355" s="45"/>
      <c r="QJ355" s="45"/>
      <c r="QK355" s="45"/>
      <c r="QL355" s="45"/>
      <c r="QM355" s="45"/>
      <c r="QN355" s="45"/>
      <c r="QO355" s="45"/>
      <c r="QP355" s="45"/>
      <c r="QQ355" s="45"/>
      <c r="QR355" s="45"/>
      <c r="QS355" s="45"/>
      <c r="QT355" s="45"/>
      <c r="QU355" s="45"/>
    </row>
    <row r="356" spans="2:463" ht="15" customHeight="1" outlineLevel="1">
      <c r="B356" s="3"/>
      <c r="C356" s="75" t="s">
        <v>577</v>
      </c>
      <c r="D356" s="3"/>
      <c r="E356" s="50" t="s">
        <v>95</v>
      </c>
      <c r="G356" s="69">
        <f>H356/35/(Inputs!E10*1000)*-1</f>
        <v>42.832174484014637</v>
      </c>
      <c r="H356" s="66">
        <f t="shared" si="1157"/>
        <v>-16043047.946034584</v>
      </c>
      <c r="I356" s="45">
        <f t="shared" ref="I356:BN356" si="1182">I266*-1</f>
        <v>0</v>
      </c>
      <c r="J356" s="45">
        <f t="shared" si="1182"/>
        <v>0</v>
      </c>
      <c r="K356" s="45">
        <f t="shared" si="1182"/>
        <v>0</v>
      </c>
      <c r="L356" s="45">
        <f t="shared" si="1182"/>
        <v>0</v>
      </c>
      <c r="M356" s="45">
        <f t="shared" si="1182"/>
        <v>0</v>
      </c>
      <c r="N356" s="45">
        <f t="shared" si="1182"/>
        <v>0</v>
      </c>
      <c r="O356" s="45">
        <f t="shared" si="1182"/>
        <v>0</v>
      </c>
      <c r="P356" s="45">
        <f t="shared" si="1182"/>
        <v>0</v>
      </c>
      <c r="Q356" s="45">
        <f t="shared" si="1182"/>
        <v>0</v>
      </c>
      <c r="R356" s="45">
        <f t="shared" si="1182"/>
        <v>0</v>
      </c>
      <c r="S356" s="45">
        <f t="shared" si="1182"/>
        <v>0</v>
      </c>
      <c r="T356" s="45">
        <f t="shared" si="1182"/>
        <v>0</v>
      </c>
      <c r="U356" s="45">
        <f t="shared" si="1182"/>
        <v>0</v>
      </c>
      <c r="V356" s="45">
        <f t="shared" si="1182"/>
        <v>0</v>
      </c>
      <c r="W356" s="45">
        <f t="shared" si="1182"/>
        <v>0</v>
      </c>
      <c r="X356" s="45">
        <f t="shared" si="1182"/>
        <v>0</v>
      </c>
      <c r="Y356" s="45">
        <f t="shared" si="1182"/>
        <v>0</v>
      </c>
      <c r="Z356" s="45">
        <f t="shared" si="1182"/>
        <v>0</v>
      </c>
      <c r="AA356" s="45">
        <f t="shared" si="1182"/>
        <v>0</v>
      </c>
      <c r="AB356" s="45">
        <f t="shared" si="1182"/>
        <v>0</v>
      </c>
      <c r="AC356" s="45">
        <f t="shared" si="1182"/>
        <v>0</v>
      </c>
      <c r="AD356" s="45">
        <f t="shared" si="1182"/>
        <v>0</v>
      </c>
      <c r="AE356" s="45">
        <f t="shared" si="1182"/>
        <v>0</v>
      </c>
      <c r="AF356" s="45">
        <f t="shared" si="1182"/>
        <v>0</v>
      </c>
      <c r="AG356" s="45">
        <f t="shared" si="1182"/>
        <v>-45105.645400204885</v>
      </c>
      <c r="AH356" s="45">
        <f t="shared" si="1182"/>
        <v>-44697.941803880356</v>
      </c>
      <c r="AI356" s="45">
        <f t="shared" si="1182"/>
        <v>-46155.881413709096</v>
      </c>
      <c r="AJ356" s="45">
        <f t="shared" si="1182"/>
        <v>-49201.03097237429</v>
      </c>
      <c r="AK356" s="45">
        <f t="shared" si="1182"/>
        <v>-49867.138956721436</v>
      </c>
      <c r="AL356" s="45">
        <f t="shared" si="1182"/>
        <v>-50102.801672212721</v>
      </c>
      <c r="AM356" s="45">
        <f t="shared" si="1182"/>
        <v>-47468.60261142184</v>
      </c>
      <c r="AN356" s="45">
        <f t="shared" si="1182"/>
        <v>-47202.625742385957</v>
      </c>
      <c r="AO356" s="45">
        <f t="shared" si="1182"/>
        <v>-46582.572322004649</v>
      </c>
      <c r="AP356" s="45">
        <f t="shared" si="1182"/>
        <v>-45971.373529561373</v>
      </c>
      <c r="AQ356" s="45">
        <f t="shared" si="1182"/>
        <v>-45114.202293386959</v>
      </c>
      <c r="AR356" s="45">
        <f t="shared" si="1182"/>
        <v>-44316.412969311423</v>
      </c>
      <c r="AS356" s="45">
        <f t="shared" si="1182"/>
        <v>-47001.511834061836</v>
      </c>
      <c r="AT356" s="45">
        <f t="shared" si="1182"/>
        <v>-46373.758720909347</v>
      </c>
      <c r="AU356" s="45">
        <f t="shared" si="1182"/>
        <v>-48066.396125632054</v>
      </c>
      <c r="AV356" s="45">
        <f t="shared" si="1182"/>
        <v>-47912.757738837325</v>
      </c>
      <c r="AW356" s="45">
        <f t="shared" si="1182"/>
        <v>-48582.795080935321</v>
      </c>
      <c r="AX356" s="45">
        <f t="shared" si="1182"/>
        <v>-48672.074029058094</v>
      </c>
      <c r="AY356" s="45">
        <f t="shared" si="1182"/>
        <v>-49486.568827668787</v>
      </c>
      <c r="AZ356" s="45">
        <f t="shared" si="1182"/>
        <v>-49217.946566361737</v>
      </c>
      <c r="BA356" s="45">
        <f t="shared" si="1182"/>
        <v>-48551.883468614018</v>
      </c>
      <c r="BB356" s="45">
        <f t="shared" si="1182"/>
        <v>-47942.835996401933</v>
      </c>
      <c r="BC356" s="45">
        <f t="shared" si="1182"/>
        <v>-47087.487561415182</v>
      </c>
      <c r="BD356" s="45">
        <f t="shared" si="1182"/>
        <v>-46290.313054146034</v>
      </c>
      <c r="BE356" s="45">
        <f t="shared" si="1182"/>
        <v>-47143.628192811746</v>
      </c>
      <c r="BF356" s="45">
        <f t="shared" si="1182"/>
        <v>-46515.562397139031</v>
      </c>
      <c r="BG356" s="45">
        <f t="shared" si="1182"/>
        <v>-48203.32409537604</v>
      </c>
      <c r="BH356" s="45">
        <f t="shared" si="1182"/>
        <v>-48088.689885149419</v>
      </c>
      <c r="BI356" s="45">
        <f t="shared" si="1182"/>
        <v>-48762.701288612152</v>
      </c>
      <c r="BJ356" s="45">
        <f t="shared" si="1182"/>
        <v>-48855.626944096948</v>
      </c>
      <c r="BK356" s="45">
        <f t="shared" si="1182"/>
        <v>-49628.044557940142</v>
      </c>
      <c r="BL356" s="45">
        <f t="shared" si="1182"/>
        <v>-49404.24702445195</v>
      </c>
      <c r="BM356" s="45">
        <f t="shared" si="1182"/>
        <v>-48683.714460549425</v>
      </c>
      <c r="BN356" s="45">
        <f t="shared" si="1182"/>
        <v>-48080.754492754102</v>
      </c>
      <c r="BO356" s="45">
        <f t="shared" ref="BO356:DZ356" si="1183">BO266*-1</f>
        <v>-47224.175865608093</v>
      </c>
      <c r="BP356" s="45">
        <f t="shared" si="1183"/>
        <v>-46432.667099847167</v>
      </c>
      <c r="BQ356" s="45">
        <f t="shared" si="1183"/>
        <v>-47289.941630742382</v>
      </c>
      <c r="BR356" s="45">
        <f t="shared" si="1183"/>
        <v>-46661.565290177561</v>
      </c>
      <c r="BS356" s="45">
        <f t="shared" si="1183"/>
        <v>-48342.234201545391</v>
      </c>
      <c r="BT356" s="45">
        <f t="shared" si="1183"/>
        <v>-48268.925844351616</v>
      </c>
      <c r="BU356" s="45">
        <f t="shared" si="1183"/>
        <v>-48946.956405976031</v>
      </c>
      <c r="BV356" s="45">
        <f t="shared" si="1183"/>
        <v>-49043.559604916692</v>
      </c>
      <c r="BW356" s="45">
        <f t="shared" si="1183"/>
        <v>-49883.484402740127</v>
      </c>
      <c r="BX356" s="45">
        <f t="shared" si="1183"/>
        <v>-49718.988624770427</v>
      </c>
      <c r="BY356" s="45">
        <f t="shared" si="1183"/>
        <v>-48944.917936876067</v>
      </c>
      <c r="BZ356" s="45">
        <f t="shared" si="1183"/>
        <v>-48347.963578590628</v>
      </c>
      <c r="CA356" s="45">
        <f t="shared" si="1183"/>
        <v>-47485.629766062295</v>
      </c>
      <c r="CB356" s="45">
        <f t="shared" si="1183"/>
        <v>-46704.149132106322</v>
      </c>
      <c r="CC356" s="45">
        <f t="shared" si="1183"/>
        <v>-47565.549661674493</v>
      </c>
      <c r="CD356" s="45">
        <f t="shared" si="1183"/>
        <v>-47155.17838292454</v>
      </c>
      <c r="CE356" s="45">
        <f t="shared" si="1183"/>
        <v>-48610.544047580566</v>
      </c>
      <c r="CF356" s="45">
        <f t="shared" si="1183"/>
        <v>-48578.566501265886</v>
      </c>
      <c r="CG356" s="45">
        <f t="shared" si="1183"/>
        <v>-49260.661715499889</v>
      </c>
      <c r="CH356" s="45">
        <f t="shared" si="1183"/>
        <v>-49360.973658403615</v>
      </c>
      <c r="CI356" s="45">
        <f t="shared" si="1183"/>
        <v>-50018.465421121859</v>
      </c>
      <c r="CJ356" s="45">
        <f t="shared" si="1183"/>
        <v>-49854.520984810399</v>
      </c>
      <c r="CK356" s="45">
        <f t="shared" si="1183"/>
        <v>-49085.590395596177</v>
      </c>
      <c r="CL356" s="45">
        <f t="shared" si="1183"/>
        <v>-48494.560354138695</v>
      </c>
      <c r="CM356" s="45">
        <f t="shared" si="1183"/>
        <v>-47626.409010367061</v>
      </c>
      <c r="CN356" s="45">
        <f t="shared" si="1183"/>
        <v>-46854.856685246341</v>
      </c>
      <c r="CO356" s="45">
        <f t="shared" si="1183"/>
        <v>-47720.552301058131</v>
      </c>
      <c r="CP356" s="45">
        <f t="shared" si="1183"/>
        <v>-47091.561159694247</v>
      </c>
      <c r="CQ356" s="45">
        <f t="shared" si="1183"/>
        <v>-48758.352916788077</v>
      </c>
      <c r="CR356" s="45">
        <f t="shared" si="1183"/>
        <v>-48767.715253122187</v>
      </c>
      <c r="CS356" s="45">
        <f t="shared" si="1183"/>
        <v>-49449.678309914627</v>
      </c>
      <c r="CT356" s="45">
        <f t="shared" si="1183"/>
        <v>-49557.973271445371</v>
      </c>
      <c r="CU356" s="45">
        <f t="shared" si="1183"/>
        <v>-50158.086059701556</v>
      </c>
      <c r="CV356" s="45">
        <f t="shared" si="1183"/>
        <v>-49994.676615855169</v>
      </c>
      <c r="CW356" s="45">
        <f t="shared" si="1183"/>
        <v>-49230.830853755215</v>
      </c>
      <c r="CX356" s="45">
        <f t="shared" si="1183"/>
        <v>-48636.64400692562</v>
      </c>
      <c r="CY356" s="45">
        <f t="shared" si="1183"/>
        <v>-47771.612633930592</v>
      </c>
      <c r="CZ356" s="45">
        <f t="shared" si="1183"/>
        <v>-47009.889788342625</v>
      </c>
      <c r="DA356" s="45">
        <f t="shared" si="1183"/>
        <v>-47880.052127778334</v>
      </c>
      <c r="DB356" s="45">
        <f t="shared" si="1183"/>
        <v>-47250.756669083268</v>
      </c>
      <c r="DC356" s="45">
        <f t="shared" si="1183"/>
        <v>-48910.762666342627</v>
      </c>
      <c r="DD356" s="45">
        <f t="shared" si="1183"/>
        <v>-48961.478071700149</v>
      </c>
      <c r="DE356" s="45">
        <f t="shared" si="1183"/>
        <v>-49597.347870189798</v>
      </c>
      <c r="DF356" s="45">
        <f t="shared" si="1183"/>
        <v>-49707.949171652923</v>
      </c>
      <c r="DG356" s="45">
        <f t="shared" si="1183"/>
        <v>-50302.4473530041</v>
      </c>
      <c r="DH356" s="45">
        <f t="shared" si="1183"/>
        <v>-50139.556606564533</v>
      </c>
      <c r="DI356" s="45">
        <f t="shared" si="1183"/>
        <v>-49380.740909147229</v>
      </c>
      <c r="DJ356" s="45">
        <f t="shared" si="1183"/>
        <v>-48779.912056273941</v>
      </c>
      <c r="DK356" s="45">
        <f t="shared" si="1183"/>
        <v>-47921.342238612349</v>
      </c>
      <c r="DL356" s="45">
        <f t="shared" si="1183"/>
        <v>-47169.35102703052</v>
      </c>
      <c r="DM356" s="45">
        <f t="shared" si="1183"/>
        <v>-48044.154347512325</v>
      </c>
      <c r="DN356" s="45">
        <f t="shared" si="1183"/>
        <v>-47414.556586259569</v>
      </c>
      <c r="DO356" s="45">
        <f t="shared" si="1183"/>
        <v>-49067.877790571831</v>
      </c>
      <c r="DP356" s="45">
        <f t="shared" si="1183"/>
        <v>-49159.963567023442</v>
      </c>
      <c r="DQ356" s="45">
        <f t="shared" si="1183"/>
        <v>-49749.791405043667</v>
      </c>
      <c r="DR356" s="45">
        <f t="shared" si="1183"/>
        <v>-49858.542368370836</v>
      </c>
      <c r="DS356" s="45">
        <f t="shared" si="1183"/>
        <v>-50451.652986665162</v>
      </c>
      <c r="DT356" s="45">
        <f t="shared" si="1183"/>
        <v>-50289.264695084079</v>
      </c>
      <c r="DU356" s="45">
        <f t="shared" si="1183"/>
        <v>-49535.424803573471</v>
      </c>
      <c r="DV356" s="45">
        <f t="shared" si="1183"/>
        <v>-48927.87463853079</v>
      </c>
      <c r="DW356" s="45">
        <f t="shared" si="1183"/>
        <v>-48075.702055982823</v>
      </c>
      <c r="DX356" s="45">
        <f t="shared" si="1183"/>
        <v>-47333.34560686363</v>
      </c>
      <c r="DY356" s="45">
        <f t="shared" si="1183"/>
        <v>-48212.966857676882</v>
      </c>
      <c r="DZ356" s="45">
        <f t="shared" si="1183"/>
        <v>-47801.309455928102</v>
      </c>
      <c r="EA356" s="45">
        <f t="shared" ref="EA356:GL356" si="1184">EA266*-1</f>
        <v>-49229.805485832265</v>
      </c>
      <c r="EB356" s="45">
        <f t="shared" si="1184"/>
        <v>-49363.283052645427</v>
      </c>
      <c r="EC356" s="45">
        <f t="shared" si="1184"/>
        <v>-49907.115642115896</v>
      </c>
      <c r="ED356" s="45">
        <f t="shared" si="1184"/>
        <v>-50014.048739083017</v>
      </c>
      <c r="EE356" s="45">
        <f t="shared" si="1184"/>
        <v>-50605.809362225933</v>
      </c>
      <c r="EF356" s="45">
        <f t="shared" si="1184"/>
        <v>-50443.90733384528</v>
      </c>
      <c r="EG356" s="45">
        <f t="shared" si="1184"/>
        <v>-49694.989487692852</v>
      </c>
      <c r="EH356" s="45">
        <f t="shared" si="1184"/>
        <v>-49080.638039565507</v>
      </c>
      <c r="EI356" s="45">
        <f t="shared" si="1184"/>
        <v>-48234.799012173688</v>
      </c>
      <c r="EJ356" s="45">
        <f t="shared" si="1184"/>
        <v>-47501.981418261435</v>
      </c>
      <c r="EK356" s="45">
        <f t="shared" si="1184"/>
        <v>-48386.600314005504</v>
      </c>
      <c r="EL356" s="45">
        <f t="shared" si="1184"/>
        <v>-47756.403871354807</v>
      </c>
      <c r="EM356" s="45">
        <f t="shared" si="1184"/>
        <v>-49396.655717016292</v>
      </c>
      <c r="EN356" s="45">
        <f t="shared" si="1184"/>
        <v>-49571.550612565719</v>
      </c>
      <c r="EO356" s="45">
        <f t="shared" si="1184"/>
        <v>-50069.430084389125</v>
      </c>
      <c r="EP356" s="45">
        <f t="shared" si="1184"/>
        <v>-50174.577604068181</v>
      </c>
      <c r="EQ356" s="45">
        <f t="shared" si="1184"/>
        <v>-50765.025663560125</v>
      </c>
      <c r="ER356" s="45">
        <f t="shared" si="1184"/>
        <v>-50603.593755997637</v>
      </c>
      <c r="ES356" s="45">
        <f t="shared" si="1184"/>
        <v>-49851.315829572115</v>
      </c>
      <c r="ET356" s="45">
        <f t="shared" si="1184"/>
        <v>-49238.311312662394</v>
      </c>
      <c r="EU356" s="45">
        <f t="shared" si="1184"/>
        <v>-48398.742794358259</v>
      </c>
      <c r="EV356" s="45">
        <f t="shared" si="1184"/>
        <v>-47675.369103086254</v>
      </c>
      <c r="EW356" s="45">
        <f t="shared" si="1184"/>
        <v>-48565.168198796171</v>
      </c>
      <c r="EX356" s="45">
        <f t="shared" si="1184"/>
        <v>-47934.675317498644</v>
      </c>
      <c r="EY356" s="45">
        <f t="shared" si="1184"/>
        <v>-49568.541285730469</v>
      </c>
      <c r="EZ356" s="45">
        <f t="shared" si="1184"/>
        <v>-49784.883169818531</v>
      </c>
      <c r="FA356" s="45">
        <f t="shared" si="1184"/>
        <v>-50236.847078321087</v>
      </c>
      <c r="FB356" s="45">
        <f t="shared" si="1184"/>
        <v>-50340.241130304108</v>
      </c>
      <c r="FC356" s="45">
        <f t="shared" si="1184"/>
        <v>-50929.41392497388</v>
      </c>
      <c r="FD356" s="45">
        <f t="shared" si="1184"/>
        <v>-50768.436043513524</v>
      </c>
      <c r="FE356" s="45">
        <f t="shared" si="1184"/>
        <v>-50005.759615440642</v>
      </c>
      <c r="FF356" s="45">
        <f t="shared" si="1184"/>
        <v>-49401.006346608418</v>
      </c>
      <c r="FG356" s="45">
        <f t="shared" si="1184"/>
        <v>-48567.645918902599</v>
      </c>
      <c r="FH356" s="45">
        <f t="shared" si="1184"/>
        <v>-47853.622122889858</v>
      </c>
      <c r="FI356" s="45">
        <f t="shared" si="1184"/>
        <v>-48748.786890871284</v>
      </c>
      <c r="FJ356" s="45">
        <f t="shared" si="1184"/>
        <v>-48117.999466081281</v>
      </c>
      <c r="FK356" s="45">
        <f t="shared" si="1184"/>
        <v>-49745.577900187222</v>
      </c>
      <c r="FL356" s="45">
        <f t="shared" si="1184"/>
        <v>-49981.739487241561</v>
      </c>
      <c r="FM356" s="45">
        <f t="shared" si="1184"/>
        <v>-50409.481883690547</v>
      </c>
      <c r="FN356" s="45">
        <f t="shared" si="1184"/>
        <v>-50511.154401295586</v>
      </c>
      <c r="FO356" s="45">
        <f t="shared" si="1184"/>
        <v>-51099.08910102032</v>
      </c>
      <c r="FP356" s="45">
        <f t="shared" si="1184"/>
        <v>-50938.549197007669</v>
      </c>
      <c r="FQ356" s="45">
        <f t="shared" si="1184"/>
        <v>-50165.422091595945</v>
      </c>
      <c r="FR356" s="45">
        <f t="shared" si="1184"/>
        <v>-49568.837935494099</v>
      </c>
      <c r="FS356" s="45">
        <f t="shared" si="1184"/>
        <v>-48741.623801229187</v>
      </c>
      <c r="FT356" s="45">
        <f t="shared" si="1184"/>
        <v>-48036.856828871852</v>
      </c>
      <c r="FU356" s="45">
        <f t="shared" si="1184"/>
        <v>-48937.575737292609</v>
      </c>
      <c r="FV356" s="45">
        <f t="shared" si="1184"/>
        <v>-48524.666346196151</v>
      </c>
      <c r="FW356" s="45">
        <f t="shared" si="1184"/>
        <v>-49927.884246852467</v>
      </c>
      <c r="FX356" s="45">
        <f t="shared" si="1184"/>
        <v>-50159.951145875231</v>
      </c>
      <c r="FY356" s="45">
        <f t="shared" si="1184"/>
        <v>-50587.452745199982</v>
      </c>
      <c r="FZ356" s="45">
        <f t="shared" si="1184"/>
        <v>-50687.435488659285</v>
      </c>
      <c r="GA356" s="45">
        <f t="shared" si="1184"/>
        <v>-51274.169138071447</v>
      </c>
      <c r="GB356" s="45">
        <f t="shared" si="1184"/>
        <v>-51114.051207313627</v>
      </c>
      <c r="GC356" s="45">
        <f t="shared" si="1184"/>
        <v>-50330.420211389421</v>
      </c>
      <c r="GD356" s="45">
        <f t="shared" si="1184"/>
        <v>-49741.923850270214</v>
      </c>
      <c r="GE356" s="45">
        <f t="shared" si="1184"/>
        <v>-48920.794827435871</v>
      </c>
      <c r="GF356" s="45">
        <f t="shared" si="1184"/>
        <v>-48225.192533592141</v>
      </c>
      <c r="GG356" s="45">
        <f t="shared" si="1184"/>
        <v>-49131.657126874903</v>
      </c>
      <c r="GH356" s="45">
        <f t="shared" si="1184"/>
        <v>-48500.286183063356</v>
      </c>
      <c r="GI356" s="45">
        <f t="shared" si="1184"/>
        <v>-50115.582063892951</v>
      </c>
      <c r="GJ356" s="45">
        <f t="shared" si="1184"/>
        <v>-50343.599142718864</v>
      </c>
      <c r="GK356" s="45">
        <f t="shared" si="1184"/>
        <v>-50770.880965878539</v>
      </c>
      <c r="GL356" s="45">
        <f t="shared" si="1184"/>
        <v>-50869.205525509431</v>
      </c>
      <c r="GM356" s="45">
        <f t="shared" ref="GM356:IX356" si="1185">GM266*-1</f>
        <v>-51447.450410145801</v>
      </c>
      <c r="GN356" s="45">
        <f t="shared" si="1185"/>
        <v>-51295.06312886122</v>
      </c>
      <c r="GO356" s="45">
        <f t="shared" si="1185"/>
        <v>-50500.8739865276</v>
      </c>
      <c r="GP356" s="45">
        <f t="shared" si="1185"/>
        <v>-49920.384912104048</v>
      </c>
      <c r="GQ356" s="45">
        <f t="shared" si="1185"/>
        <v>-49105.280427713638</v>
      </c>
      <c r="GR356" s="45">
        <f t="shared" si="1185"/>
        <v>-48418.751584481521</v>
      </c>
      <c r="GS356" s="45">
        <f t="shared" si="1185"/>
        <v>-49331.156565543264</v>
      </c>
      <c r="GT356" s="45">
        <f t="shared" si="1185"/>
        <v>-48699.496587918118</v>
      </c>
      <c r="GU356" s="45">
        <f t="shared" si="1185"/>
        <v>-50308.796216468298</v>
      </c>
      <c r="GV356" s="45">
        <f t="shared" si="1185"/>
        <v>-50532.807937385565</v>
      </c>
      <c r="GW356" s="45">
        <f t="shared" si="1185"/>
        <v>-50959.890982330471</v>
      </c>
      <c r="GX356" s="45">
        <f t="shared" si="1185"/>
        <v>-51056.588781689054</v>
      </c>
      <c r="GY356" s="45">
        <f t="shared" si="1185"/>
        <v>-51616.209707089605</v>
      </c>
      <c r="GZ356" s="45">
        <f t="shared" si="1185"/>
        <v>-51481.70915489996</v>
      </c>
      <c r="HA356" s="45">
        <f t="shared" si="1185"/>
        <v>-50676.906562192045</v>
      </c>
      <c r="HB356" s="45">
        <f t="shared" si="1185"/>
        <v>-50104.345067580296</v>
      </c>
      <c r="HC356" s="45">
        <f t="shared" si="1185"/>
        <v>-49295.205151608476</v>
      </c>
      <c r="HD356" s="45">
        <f t="shared" si="1185"/>
        <v>-48617.659439195326</v>
      </c>
      <c r="HE356" s="45">
        <f t="shared" si="1185"/>
        <v>-49536.202753580168</v>
      </c>
      <c r="HF356" s="45">
        <f t="shared" si="1185"/>
        <v>-48904.255520720952</v>
      </c>
      <c r="HG356" s="45">
        <f t="shared" si="1185"/>
        <v>-50507.654773913739</v>
      </c>
      <c r="HH356" s="45">
        <f t="shared" si="1185"/>
        <v>-50727.705198111755</v>
      </c>
      <c r="HI356" s="45">
        <f t="shared" si="1185"/>
        <v>-51154.610441874756</v>
      </c>
      <c r="HJ356" s="45">
        <f t="shared" si="1185"/>
        <v>-51249.712740892908</v>
      </c>
      <c r="HK356" s="45">
        <f t="shared" si="1185"/>
        <v>-51790.746560580199</v>
      </c>
      <c r="HL356" s="45">
        <f t="shared" si="1185"/>
        <v>-51668.865968297345</v>
      </c>
      <c r="HM356" s="45">
        <f t="shared" si="1185"/>
        <v>-50858.64429405042</v>
      </c>
      <c r="HN356" s="45">
        <f t="shared" si="1185"/>
        <v>-50293.931465792353</v>
      </c>
      <c r="HO356" s="45">
        <f t="shared" si="1185"/>
        <v>-49490.696745173031</v>
      </c>
      <c r="HP356" s="45">
        <f t="shared" si="1185"/>
        <v>-48822.044742855949</v>
      </c>
      <c r="HQ356" s="45">
        <f t="shared" si="1185"/>
        <v>-49746.927664809307</v>
      </c>
      <c r="HR356" s="45">
        <f t="shared" si="1185"/>
        <v>-49332.798416552076</v>
      </c>
      <c r="HS356" s="45">
        <f t="shared" si="1185"/>
        <v>-50712.289088860576</v>
      </c>
      <c r="HT356" s="45">
        <f t="shared" si="1185"/>
        <v>-50928.421880837523</v>
      </c>
      <c r="HU356" s="45">
        <f t="shared" si="1185"/>
        <v>-51355.170281623308</v>
      </c>
      <c r="HV356" s="45">
        <f t="shared" si="1185"/>
        <v>-51448.708179729183</v>
      </c>
      <c r="HW356" s="45">
        <f t="shared" si="1185"/>
        <v>-51971.189895026611</v>
      </c>
      <c r="HX356" s="45">
        <f t="shared" si="1185"/>
        <v>-51850.522537960918</v>
      </c>
      <c r="HY356" s="45">
        <f t="shared" si="1185"/>
        <v>-51046.216827206124</v>
      </c>
      <c r="HZ356" s="45">
        <f t="shared" si="1185"/>
        <v>-50489.274537371362</v>
      </c>
      <c r="IA356" s="45">
        <f t="shared" si="1185"/>
        <v>-49691.886230055396</v>
      </c>
      <c r="IB356" s="45">
        <f t="shared" si="1185"/>
        <v>-49032.039407231612</v>
      </c>
      <c r="IC356" s="45">
        <f t="shared" si="1185"/>
        <v>-49963.466627764712</v>
      </c>
      <c r="ID356" s="45">
        <f t="shared" si="1185"/>
        <v>-49330.950105591684</v>
      </c>
      <c r="IE356" s="45">
        <f t="shared" si="1185"/>
        <v>-50922.833878343001</v>
      </c>
      <c r="IF356" s="45">
        <f t="shared" si="1185"/>
        <v>-51135.092310273685</v>
      </c>
      <c r="IG356" s="45">
        <f t="shared" si="1185"/>
        <v>-51561.704809546012</v>
      </c>
      <c r="IH356" s="45">
        <f t="shared" si="1185"/>
        <v>-51652.458303760177</v>
      </c>
      <c r="II356" s="45">
        <f t="shared" si="1185"/>
        <v>-52157.672012384028</v>
      </c>
      <c r="IJ356" s="45">
        <f t="shared" si="1185"/>
        <v>-52038.205813635774</v>
      </c>
      <c r="IK356" s="45">
        <f t="shared" si="1185"/>
        <v>-51239.757177134736</v>
      </c>
      <c r="IL356" s="45">
        <f t="shared" si="1185"/>
        <v>-50690.508075501268</v>
      </c>
      <c r="IM356" s="45">
        <f t="shared" si="1185"/>
        <v>-49898.907984573292</v>
      </c>
      <c r="IN356" s="45">
        <f t="shared" si="1185"/>
        <v>-49247.778691899672</v>
      </c>
      <c r="IO356" s="45">
        <f t="shared" si="1185"/>
        <v>-50179.136997521018</v>
      </c>
      <c r="IP356" s="45">
        <f t="shared" si="1185"/>
        <v>-49553.159795786189</v>
      </c>
      <c r="IQ356" s="45">
        <f t="shared" si="1185"/>
        <v>-51138.959221269302</v>
      </c>
      <c r="IR356" s="45">
        <f t="shared" si="1185"/>
        <v>-51347.854263004883</v>
      </c>
      <c r="IS356" s="45">
        <f t="shared" si="1185"/>
        <v>-51774.35178757205</v>
      </c>
      <c r="IT356" s="45">
        <f t="shared" si="1185"/>
        <v>-51847.994791039637</v>
      </c>
      <c r="IU356" s="45">
        <f t="shared" si="1185"/>
        <v>-52350.328675055156</v>
      </c>
      <c r="IV356" s="45">
        <f t="shared" si="1185"/>
        <v>-52232.051677941614</v>
      </c>
      <c r="IW356" s="45">
        <f t="shared" si="1185"/>
        <v>-51439.401812656739</v>
      </c>
      <c r="IX356" s="45">
        <f t="shared" si="1185"/>
        <v>-50897.769318969389</v>
      </c>
      <c r="IY356" s="45">
        <f t="shared" ref="IY356:LJ356" si="1186">IY266*-1</f>
        <v>-50111.899826823224</v>
      </c>
      <c r="IZ356" s="45">
        <f t="shared" si="1186"/>
        <v>-49469.401287443943</v>
      </c>
      <c r="JA356" s="45">
        <f t="shared" si="1186"/>
        <v>-50399.720193075977</v>
      </c>
      <c r="JB356" s="45">
        <f t="shared" si="1186"/>
        <v>-49780.836772131195</v>
      </c>
      <c r="JC356" s="45">
        <f t="shared" si="1186"/>
        <v>-51349.988064467922</v>
      </c>
      <c r="JD356" s="45">
        <f t="shared" si="1186"/>
        <v>-51566.849052679798</v>
      </c>
      <c r="JE356" s="45">
        <f t="shared" si="1186"/>
        <v>-51983.944938505294</v>
      </c>
      <c r="JF356" s="45">
        <f t="shared" si="1186"/>
        <v>-52049.816464852142</v>
      </c>
      <c r="JG356" s="45">
        <f t="shared" si="1186"/>
        <v>-52549.299190879399</v>
      </c>
      <c r="JH356" s="45">
        <f t="shared" si="1186"/>
        <v>-52432.199557738175</v>
      </c>
      <c r="JI356" s="45">
        <f t="shared" si="1186"/>
        <v>-51645.290740997429</v>
      </c>
      <c r="JJ356" s="45">
        <f t="shared" si="1186"/>
        <v>-51111.199037303377</v>
      </c>
      <c r="JK356" s="45">
        <f t="shared" si="1186"/>
        <v>-50331.003099875423</v>
      </c>
      <c r="JL356" s="45">
        <f t="shared" si="1186"/>
        <v>-49697.049400736963</v>
      </c>
      <c r="JM356" s="45">
        <f t="shared" si="1186"/>
        <v>-50626.54504322663</v>
      </c>
      <c r="JN356" s="45">
        <f t="shared" si="1186"/>
        <v>-50224.865316614647</v>
      </c>
      <c r="JO356" s="45">
        <f t="shared" si="1186"/>
        <v>-51567.353669092125</v>
      </c>
      <c r="JP356" s="45">
        <f t="shared" si="1186"/>
        <v>-51792.221617340292</v>
      </c>
      <c r="JQ356" s="45">
        <f t="shared" si="1186"/>
        <v>-52194.999950184887</v>
      </c>
      <c r="JR356" s="45">
        <f t="shared" si="1186"/>
        <v>-52258.066550958836</v>
      </c>
      <c r="JS356" s="45">
        <f t="shared" si="1186"/>
        <v>-52754.726500261953</v>
      </c>
      <c r="JT356" s="45">
        <f t="shared" si="1186"/>
        <v>-52638.79251126622</v>
      </c>
      <c r="JU356" s="45">
        <f t="shared" si="1186"/>
        <v>-51857.567594986001</v>
      </c>
      <c r="JV356" s="45">
        <f t="shared" si="1186"/>
        <v>-51330.9416180466</v>
      </c>
      <c r="JW356" s="45">
        <f t="shared" si="1186"/>
        <v>-50556.36275910664</v>
      </c>
      <c r="JX356" s="45">
        <f t="shared" si="1186"/>
        <v>-49930.868842359247</v>
      </c>
      <c r="JY356" s="45">
        <f t="shared" si="1186"/>
        <v>-50859.760351822668</v>
      </c>
      <c r="JZ356" s="45">
        <f t="shared" si="1186"/>
        <v>-50240.305557340369</v>
      </c>
      <c r="KA356" s="45">
        <f t="shared" si="1186"/>
        <v>-51791.203892270263</v>
      </c>
      <c r="KB356" s="45">
        <f t="shared" si="1186"/>
        <v>-52024.120608943034</v>
      </c>
      <c r="KC356" s="45">
        <f t="shared" si="1186"/>
        <v>-52412.602397914277</v>
      </c>
      <c r="KD356" s="45">
        <f t="shared" si="1186"/>
        <v>-52472.8919941684</v>
      </c>
      <c r="KE356" s="45">
        <f t="shared" si="1186"/>
        <v>-52966.757265496068</v>
      </c>
      <c r="KF356" s="45">
        <f t="shared" si="1186"/>
        <v>-52851.977317481607</v>
      </c>
      <c r="KG356" s="45">
        <f t="shared" si="1186"/>
        <v>-52076.37972244712</v>
      </c>
      <c r="KH356" s="45">
        <f t="shared" si="1186"/>
        <v>-51557.145156225248</v>
      </c>
      <c r="KI356" s="45">
        <f t="shared" si="1186"/>
        <v>-50788.127461724027</v>
      </c>
      <c r="KJ356" s="45">
        <f t="shared" si="1186"/>
        <v>-50171.009116208792</v>
      </c>
      <c r="KK356" s="45">
        <f t="shared" si="1186"/>
        <v>-51099.518714854348</v>
      </c>
      <c r="KL356" s="45">
        <f t="shared" si="1186"/>
        <v>-50479.782492205894</v>
      </c>
      <c r="KM356" s="45">
        <f t="shared" si="1186"/>
        <v>-52021.690392695244</v>
      </c>
      <c r="KN356" s="45">
        <f t="shared" si="1186"/>
        <v>-52262.698485128116</v>
      </c>
      <c r="KO356" s="45">
        <f t="shared" si="1186"/>
        <v>-52636.903315082556</v>
      </c>
      <c r="KP356" s="45">
        <f t="shared" si="1186"/>
        <v>-52694.44354993559</v>
      </c>
      <c r="KQ356" s="45">
        <f t="shared" si="1186"/>
        <v>-53185.541962333285</v>
      </c>
      <c r="KR356" s="45">
        <f t="shared" si="1186"/>
        <v>-53071.904567637175</v>
      </c>
      <c r="KS356" s="45">
        <f t="shared" si="1186"/>
        <v>-52301.878277839758</v>
      </c>
      <c r="KT356" s="45">
        <f t="shared" si="1186"/>
        <v>-51789.961546061953</v>
      </c>
      <c r="KU356" s="45">
        <f t="shared" si="1186"/>
        <v>-51026.449658535086</v>
      </c>
      <c r="KV356" s="45">
        <f t="shared" si="1186"/>
        <v>-50417.62351135569</v>
      </c>
      <c r="KW356" s="45">
        <f t="shared" si="1186"/>
        <v>-51345.976614538937</v>
      </c>
      <c r="KX356" s="45">
        <f t="shared" si="1186"/>
        <v>-50725.961765142951</v>
      </c>
      <c r="KY356" s="45">
        <f t="shared" si="1186"/>
        <v>-52258.968724617058</v>
      </c>
      <c r="KZ356" s="45">
        <f t="shared" si="1186"/>
        <v>-52508.111603291043</v>
      </c>
      <c r="LA356" s="45">
        <f t="shared" si="1186"/>
        <v>-52868.05763686038</v>
      </c>
      <c r="LB356" s="45">
        <f t="shared" si="1186"/>
        <v>-52922.875878263301</v>
      </c>
      <c r="LC356" s="45">
        <f t="shared" si="1186"/>
        <v>-53411.234973857565</v>
      </c>
      <c r="LD356" s="45">
        <f t="shared" si="1186"/>
        <v>-53298.728759168458</v>
      </c>
      <c r="LE356" s="45">
        <f t="shared" si="1186"/>
        <v>-52534.218316199251</v>
      </c>
      <c r="LF356" s="45">
        <f t="shared" si="1186"/>
        <v>-52029.546574991902</v>
      </c>
      <c r="LG356" s="45">
        <f t="shared" si="1186"/>
        <v>-51271.485688019478</v>
      </c>
      <c r="LH356" s="45">
        <f t="shared" si="1186"/>
        <v>-50670.869196197906</v>
      </c>
      <c r="LI356" s="45">
        <f t="shared" si="1186"/>
        <v>-51599.294515766305</v>
      </c>
      <c r="LJ356" s="45">
        <f t="shared" si="1186"/>
        <v>-51196.432572072008</v>
      </c>
      <c r="LK356" s="45">
        <f t="shared" ref="LK356:LT356" si="1187">LK266*-1</f>
        <v>-52503.198434195583</v>
      </c>
      <c r="LL356" s="45">
        <f t="shared" si="1187"/>
        <v>-52760.520317015122</v>
      </c>
      <c r="LM356" s="45">
        <f t="shared" si="1187"/>
        <v>-53106.224296490778</v>
      </c>
      <c r="LN356" s="45">
        <f t="shared" si="1187"/>
        <v>-53158.347639965956</v>
      </c>
      <c r="LO356" s="45">
        <f t="shared" si="1187"/>
        <v>-53643.994686720907</v>
      </c>
      <c r="LP356" s="45">
        <f t="shared" si="1187"/>
        <v>-53532.608391940739</v>
      </c>
      <c r="LQ356" s="45">
        <f t="shared" si="1187"/>
        <v>-52773.558889440159</v>
      </c>
      <c r="LR356" s="45">
        <f t="shared" si="1187"/>
        <v>-52276.06002003896</v>
      </c>
      <c r="LS356" s="45">
        <f t="shared" si="1187"/>
        <v>-51523.395872760273</v>
      </c>
      <c r="LT356" s="45">
        <f t="shared" si="1187"/>
        <v>-1120816.7236667159</v>
      </c>
      <c r="LU356" s="45"/>
      <c r="LV356" s="45"/>
      <c r="LW356" s="45"/>
      <c r="LX356" s="45"/>
      <c r="LY356" s="45"/>
      <c r="LZ356" s="45"/>
      <c r="MA356" s="45"/>
      <c r="MB356" s="45"/>
      <c r="MC356" s="45"/>
      <c r="MD356" s="45"/>
      <c r="ME356" s="45"/>
      <c r="MF356" s="45"/>
      <c r="MG356" s="45"/>
      <c r="MH356" s="45"/>
      <c r="MI356" s="45"/>
      <c r="MJ356" s="45"/>
      <c r="MK356" s="45"/>
      <c r="ML356" s="45"/>
      <c r="MM356" s="45"/>
      <c r="MN356" s="45"/>
      <c r="MO356" s="45"/>
      <c r="MP356" s="45"/>
      <c r="MQ356" s="45"/>
      <c r="MR356" s="45"/>
      <c r="MS356" s="45"/>
      <c r="MT356" s="45"/>
      <c r="MU356" s="45"/>
      <c r="MV356" s="45"/>
      <c r="MW356" s="45"/>
      <c r="MX356" s="45"/>
      <c r="MY356" s="45"/>
      <c r="MZ356" s="45"/>
      <c r="NA356" s="45"/>
      <c r="NB356" s="45"/>
      <c r="NC356" s="45"/>
      <c r="ND356" s="45"/>
      <c r="NE356" s="45"/>
      <c r="NF356" s="45"/>
      <c r="NG356" s="45"/>
      <c r="NH356" s="45"/>
      <c r="NI356" s="45"/>
      <c r="NJ356" s="45"/>
      <c r="NK356" s="45"/>
      <c r="NL356" s="45"/>
      <c r="NM356" s="45"/>
      <c r="NN356" s="45"/>
      <c r="NO356" s="45"/>
      <c r="NP356" s="45"/>
      <c r="NQ356" s="45"/>
      <c r="NR356" s="45"/>
      <c r="NS356" s="45"/>
      <c r="NT356" s="45"/>
      <c r="NU356" s="45"/>
      <c r="NV356" s="45"/>
      <c r="NW356" s="45"/>
      <c r="NX356" s="45"/>
      <c r="NY356" s="45"/>
      <c r="NZ356" s="45"/>
      <c r="OA356" s="45"/>
      <c r="OB356" s="45"/>
      <c r="OC356" s="45"/>
      <c r="OD356" s="45"/>
      <c r="OE356" s="45"/>
      <c r="OF356" s="45"/>
      <c r="OG356" s="45"/>
      <c r="OH356" s="45"/>
      <c r="OI356" s="45"/>
      <c r="OJ356" s="45"/>
      <c r="OK356" s="45"/>
      <c r="OL356" s="45"/>
      <c r="OM356" s="45"/>
      <c r="ON356" s="45"/>
      <c r="OO356" s="45"/>
      <c r="OP356" s="45"/>
      <c r="OQ356" s="45"/>
      <c r="OR356" s="45"/>
      <c r="OS356" s="45"/>
      <c r="OT356" s="45"/>
      <c r="OU356" s="45"/>
      <c r="OV356" s="45"/>
      <c r="OW356" s="45"/>
      <c r="OX356" s="45"/>
      <c r="OY356" s="45"/>
      <c r="OZ356" s="45"/>
      <c r="PA356" s="45"/>
      <c r="PB356" s="45"/>
      <c r="PC356" s="45"/>
      <c r="PD356" s="45"/>
      <c r="PE356" s="45"/>
      <c r="PF356" s="45"/>
      <c r="PG356" s="45"/>
      <c r="PH356" s="45"/>
      <c r="PI356" s="45"/>
      <c r="PJ356" s="45"/>
      <c r="PK356" s="45"/>
      <c r="PL356" s="45"/>
      <c r="PM356" s="45"/>
      <c r="PN356" s="45"/>
      <c r="PO356" s="45"/>
      <c r="PP356" s="45"/>
      <c r="PQ356" s="45"/>
      <c r="PR356" s="45"/>
      <c r="PS356" s="45"/>
      <c r="PT356" s="45"/>
      <c r="PU356" s="45"/>
      <c r="PV356" s="45"/>
      <c r="PW356" s="45"/>
      <c r="PX356" s="45"/>
      <c r="PY356" s="45"/>
      <c r="PZ356" s="45"/>
      <c r="QA356" s="45"/>
      <c r="QB356" s="45"/>
      <c r="QC356" s="45"/>
      <c r="QD356" s="45"/>
      <c r="QE356" s="45"/>
      <c r="QF356" s="45"/>
      <c r="QG356" s="45"/>
      <c r="QH356" s="45"/>
      <c r="QI356" s="45"/>
      <c r="QJ356" s="45"/>
      <c r="QK356" s="45"/>
      <c r="QL356" s="45"/>
      <c r="QM356" s="45"/>
      <c r="QN356" s="45"/>
      <c r="QO356" s="45"/>
      <c r="QP356" s="45"/>
      <c r="QQ356" s="45"/>
      <c r="QR356" s="45"/>
      <c r="QS356" s="45"/>
      <c r="QT356" s="45"/>
      <c r="QU356" s="45"/>
    </row>
    <row r="357" spans="2:463" ht="15" customHeight="1" outlineLevel="1">
      <c r="B357" s="3"/>
      <c r="C357" s="9" t="s">
        <v>352</v>
      </c>
      <c r="D357" s="14"/>
      <c r="E357" s="100" t="s">
        <v>95</v>
      </c>
      <c r="F357" s="12"/>
      <c r="G357" s="12"/>
      <c r="H357" s="99">
        <f t="shared" si="1157"/>
        <v>30372415.592300173</v>
      </c>
      <c r="I357" s="106">
        <f t="shared" ref="I357:AV357" si="1188">SUM(I355:I356)</f>
        <v>0</v>
      </c>
      <c r="J357" s="106">
        <f t="shared" si="1188"/>
        <v>0</v>
      </c>
      <c r="K357" s="106">
        <f t="shared" si="1188"/>
        <v>0</v>
      </c>
      <c r="L357" s="106">
        <f t="shared" si="1188"/>
        <v>0</v>
      </c>
      <c r="M357" s="106">
        <f t="shared" si="1188"/>
        <v>0</v>
      </c>
      <c r="N357" s="106">
        <f t="shared" si="1188"/>
        <v>0</v>
      </c>
      <c r="O357" s="106">
        <f t="shared" si="1188"/>
        <v>0</v>
      </c>
      <c r="P357" s="106">
        <f t="shared" si="1188"/>
        <v>0</v>
      </c>
      <c r="Q357" s="106">
        <f t="shared" si="1188"/>
        <v>0</v>
      </c>
      <c r="R357" s="106">
        <f t="shared" si="1188"/>
        <v>0</v>
      </c>
      <c r="S357" s="106">
        <f t="shared" si="1188"/>
        <v>0</v>
      </c>
      <c r="T357" s="106">
        <f t="shared" si="1188"/>
        <v>0</v>
      </c>
      <c r="U357" s="106">
        <f t="shared" si="1188"/>
        <v>0</v>
      </c>
      <c r="V357" s="106">
        <f t="shared" si="1188"/>
        <v>0</v>
      </c>
      <c r="W357" s="106">
        <f t="shared" si="1188"/>
        <v>0</v>
      </c>
      <c r="X357" s="106">
        <f t="shared" si="1188"/>
        <v>0</v>
      </c>
      <c r="Y357" s="106">
        <f t="shared" si="1188"/>
        <v>0</v>
      </c>
      <c r="Z357" s="106">
        <f t="shared" si="1188"/>
        <v>0</v>
      </c>
      <c r="AA357" s="106">
        <f t="shared" si="1188"/>
        <v>0</v>
      </c>
      <c r="AB357" s="106">
        <f t="shared" si="1188"/>
        <v>0</v>
      </c>
      <c r="AC357" s="106">
        <f t="shared" si="1188"/>
        <v>0</v>
      </c>
      <c r="AD357" s="106">
        <f t="shared" si="1188"/>
        <v>0</v>
      </c>
      <c r="AE357" s="106">
        <f t="shared" si="1188"/>
        <v>0</v>
      </c>
      <c r="AF357" s="106">
        <f t="shared" si="1188"/>
        <v>0</v>
      </c>
      <c r="AG357" s="106">
        <f t="shared" si="1188"/>
        <v>67051.135563685486</v>
      </c>
      <c r="AH357" s="106">
        <f t="shared" si="1188"/>
        <v>68995.739343783411</v>
      </c>
      <c r="AI357" s="106">
        <f t="shared" si="1188"/>
        <v>118512.70022539153</v>
      </c>
      <c r="AJ357" s="106">
        <f t="shared" si="1188"/>
        <v>118686.06859998635</v>
      </c>
      <c r="AK357" s="106">
        <f t="shared" si="1188"/>
        <v>140364.31983299632</v>
      </c>
      <c r="AL357" s="106">
        <f t="shared" si="1188"/>
        <v>155372.83289206953</v>
      </c>
      <c r="AM357" s="106">
        <f t="shared" si="1188"/>
        <v>187502.70557998281</v>
      </c>
      <c r="AN357" s="106">
        <f t="shared" si="1188"/>
        <v>174469.83899722484</v>
      </c>
      <c r="AO357" s="106">
        <f t="shared" si="1188"/>
        <v>155048.26139854081</v>
      </c>
      <c r="AP357" s="106">
        <f t="shared" si="1188"/>
        <v>114138.48056882025</v>
      </c>
      <c r="AQ357" s="106">
        <f t="shared" si="1188"/>
        <v>83098.129996273972</v>
      </c>
      <c r="AR357" s="106">
        <f t="shared" si="1188"/>
        <v>33045.413116572367</v>
      </c>
      <c r="AS357" s="106">
        <f t="shared" si="1188"/>
        <v>65210.233725996251</v>
      </c>
      <c r="AT357" s="106">
        <f t="shared" si="1188"/>
        <v>67333.451181524259</v>
      </c>
      <c r="AU357" s="106">
        <f t="shared" si="1188"/>
        <v>117389.5640129369</v>
      </c>
      <c r="AV357" s="106">
        <f t="shared" si="1188"/>
        <v>120822.32305999516</v>
      </c>
      <c r="AW357" s="106">
        <f t="shared" ref="AW357:DH357" si="1189">SUM(AW355:AW356)</f>
        <v>142693.112822797</v>
      </c>
      <c r="AX357" s="106">
        <f t="shared" si="1189"/>
        <v>158028.82128081287</v>
      </c>
      <c r="AY357" s="106">
        <f t="shared" si="1189"/>
        <v>186978.02641273694</v>
      </c>
      <c r="AZ357" s="106">
        <f t="shared" si="1189"/>
        <v>173815.53560869143</v>
      </c>
      <c r="BA357" s="106">
        <f t="shared" si="1189"/>
        <v>152139.4838190531</v>
      </c>
      <c r="BB357" s="106">
        <f t="shared" si="1189"/>
        <v>111335.11768066074</v>
      </c>
      <c r="BC357" s="106">
        <f t="shared" si="1189"/>
        <v>80384.084366310111</v>
      </c>
      <c r="BD357" s="106">
        <f t="shared" si="1189"/>
        <v>30361.493510121501</v>
      </c>
      <c r="BE357" s="106">
        <f t="shared" si="1189"/>
        <v>64242.119280645049</v>
      </c>
      <c r="BF357" s="106">
        <f t="shared" si="1189"/>
        <v>66350.015292681957</v>
      </c>
      <c r="BG357" s="106">
        <f t="shared" si="1189"/>
        <v>116167.21850629518</v>
      </c>
      <c r="BH357" s="106">
        <f t="shared" si="1189"/>
        <v>121511.18220519074</v>
      </c>
      <c r="BI357" s="106">
        <f t="shared" si="1189"/>
        <v>143576.70097486509</v>
      </c>
      <c r="BJ357" s="106">
        <f t="shared" si="1189"/>
        <v>159091.09809361992</v>
      </c>
      <c r="BK357" s="106">
        <f t="shared" si="1189"/>
        <v>185978.52117193653</v>
      </c>
      <c r="BL357" s="106">
        <f t="shared" si="1189"/>
        <v>175012.44203101494</v>
      </c>
      <c r="BM357" s="106">
        <f t="shared" si="1189"/>
        <v>150667.38639979146</v>
      </c>
      <c r="BN357" s="106">
        <f t="shared" si="1189"/>
        <v>110161.30797782073</v>
      </c>
      <c r="BO357" s="106">
        <f t="shared" si="1189"/>
        <v>79149.995247665895</v>
      </c>
      <c r="BP357" s="106">
        <f t="shared" si="1189"/>
        <v>29405.025725380445</v>
      </c>
      <c r="BQ357" s="106">
        <f t="shared" si="1189"/>
        <v>63281.366314547107</v>
      </c>
      <c r="BR357" s="106">
        <f t="shared" si="1189"/>
        <v>65374.045626870444</v>
      </c>
      <c r="BS357" s="106">
        <f t="shared" si="1189"/>
        <v>114843.70228389444</v>
      </c>
      <c r="BT357" s="106">
        <f t="shared" si="1189"/>
        <v>122212.63278139927</v>
      </c>
      <c r="BU357" s="106">
        <f t="shared" si="1189"/>
        <v>144475.09030099621</v>
      </c>
      <c r="BV357" s="106">
        <f t="shared" si="1189"/>
        <v>160169.68704908827</v>
      </c>
      <c r="BW357" s="106">
        <f t="shared" si="1189"/>
        <v>184114.96214243682</v>
      </c>
      <c r="BX357" s="106">
        <f t="shared" si="1189"/>
        <v>176054.66902192135</v>
      </c>
      <c r="BY357" s="106">
        <f t="shared" si="1189"/>
        <v>149086.24531509765</v>
      </c>
      <c r="BZ357" s="106">
        <f t="shared" si="1189"/>
        <v>108874.44175911119</v>
      </c>
      <c r="CA357" s="106">
        <f t="shared" si="1189"/>
        <v>77581.124945223128</v>
      </c>
      <c r="CB357" s="106">
        <f t="shared" si="1189"/>
        <v>28327.533881380019</v>
      </c>
      <c r="CC357" s="106">
        <f t="shared" si="1189"/>
        <v>62202.795619904224</v>
      </c>
      <c r="CD357" s="106">
        <f t="shared" si="1189"/>
        <v>64016.682961156519</v>
      </c>
      <c r="CE357" s="106">
        <f t="shared" si="1189"/>
        <v>113407.52052930155</v>
      </c>
      <c r="CF357" s="106">
        <f t="shared" si="1189"/>
        <v>122801.66075988262</v>
      </c>
      <c r="CG357" s="106">
        <f t="shared" si="1189"/>
        <v>145263.28625734858</v>
      </c>
      <c r="CH357" s="106">
        <f t="shared" si="1189"/>
        <v>161139.61145963101</v>
      </c>
      <c r="CI357" s="106">
        <f t="shared" si="1189"/>
        <v>182395.66783282493</v>
      </c>
      <c r="CJ357" s="106">
        <f t="shared" si="1189"/>
        <v>174362.39045356354</v>
      </c>
      <c r="CK357" s="106">
        <f t="shared" si="1189"/>
        <v>147645.8315820666</v>
      </c>
      <c r="CL357" s="106">
        <f t="shared" si="1189"/>
        <v>107724.31955065014</v>
      </c>
      <c r="CM357" s="106">
        <f t="shared" si="1189"/>
        <v>76145.94370583976</v>
      </c>
      <c r="CN357" s="106">
        <f t="shared" si="1189"/>
        <v>27378.839774924607</v>
      </c>
      <c r="CO357" s="106">
        <f t="shared" si="1189"/>
        <v>61256.226634127896</v>
      </c>
      <c r="CP357" s="106">
        <f t="shared" si="1189"/>
        <v>63318.780707297716</v>
      </c>
      <c r="CQ357" s="106">
        <f t="shared" si="1189"/>
        <v>112108.45680489534</v>
      </c>
      <c r="CR357" s="106">
        <f t="shared" si="1189"/>
        <v>123528.25128526668</v>
      </c>
      <c r="CS357" s="106">
        <f t="shared" si="1189"/>
        <v>145983.40106809646</v>
      </c>
      <c r="CT357" s="106">
        <f t="shared" si="1189"/>
        <v>162250.89418310265</v>
      </c>
      <c r="CU357" s="106">
        <f t="shared" si="1189"/>
        <v>180695.38080765551</v>
      </c>
      <c r="CV357" s="106">
        <f t="shared" si="1189"/>
        <v>172688.31805918287</v>
      </c>
      <c r="CW357" s="106">
        <f t="shared" si="1189"/>
        <v>146220.915716285</v>
      </c>
      <c r="CX357" s="106">
        <f t="shared" si="1189"/>
        <v>106144.72022163465</v>
      </c>
      <c r="CY357" s="106">
        <f t="shared" si="1189"/>
        <v>74719.222944878275</v>
      </c>
      <c r="CZ357" s="106">
        <f t="shared" si="1189"/>
        <v>26433.763511067707</v>
      </c>
      <c r="DA357" s="106">
        <f t="shared" si="1189"/>
        <v>60316.477369953885</v>
      </c>
      <c r="DB357" s="106">
        <f t="shared" si="1189"/>
        <v>62364.119893895848</v>
      </c>
      <c r="DC357" s="106">
        <f t="shared" si="1189"/>
        <v>110821.29375960425</v>
      </c>
      <c r="DD357" s="106">
        <f t="shared" si="1189"/>
        <v>124267.3886221227</v>
      </c>
      <c r="DE357" s="106">
        <f t="shared" si="1189"/>
        <v>144463.96874811582</v>
      </c>
      <c r="DF357" s="106">
        <f t="shared" si="1189"/>
        <v>160844.47251980859</v>
      </c>
      <c r="DG357" s="106">
        <f t="shared" si="1189"/>
        <v>179013.84340601644</v>
      </c>
      <c r="DH357" s="106">
        <f t="shared" si="1189"/>
        <v>171032.19683047757</v>
      </c>
      <c r="DI357" s="106">
        <f t="shared" ref="DI357:FT357" si="1190">SUM(DI355:DI356)</f>
        <v>144811.26765703</v>
      </c>
      <c r="DJ357" s="106">
        <f t="shared" si="1190"/>
        <v>104409.61386623872</v>
      </c>
      <c r="DK357" s="106">
        <f t="shared" si="1190"/>
        <v>73300.732800820988</v>
      </c>
      <c r="DL357" s="106">
        <f t="shared" si="1190"/>
        <v>25492.123433311084</v>
      </c>
      <c r="DM357" s="106">
        <f t="shared" si="1190"/>
        <v>59383.364344119247</v>
      </c>
      <c r="DN357" s="106">
        <f t="shared" si="1190"/>
        <v>61416.194042734336</v>
      </c>
      <c r="DO357" s="106">
        <f t="shared" si="1190"/>
        <v>109545.81305403507</v>
      </c>
      <c r="DP357" s="106">
        <f t="shared" si="1190"/>
        <v>125019.05610016409</v>
      </c>
      <c r="DQ357" s="106">
        <f t="shared" si="1190"/>
        <v>142959.58016315527</v>
      </c>
      <c r="DR357" s="106">
        <f t="shared" si="1190"/>
        <v>159249.41736618633</v>
      </c>
      <c r="DS357" s="106">
        <f t="shared" si="1190"/>
        <v>177350.79766260818</v>
      </c>
      <c r="DT357" s="106">
        <f t="shared" si="1190"/>
        <v>169393.77137513514</v>
      </c>
      <c r="DU357" s="106">
        <f t="shared" si="1190"/>
        <v>143416.65669111547</v>
      </c>
      <c r="DV357" s="106">
        <f t="shared" si="1190"/>
        <v>102685.65860402417</v>
      </c>
      <c r="DW357" s="106">
        <f t="shared" si="1190"/>
        <v>71890.242059173572</v>
      </c>
      <c r="DX357" s="106">
        <f t="shared" si="1190"/>
        <v>24553.73605233297</v>
      </c>
      <c r="DY357" s="106">
        <f t="shared" si="1190"/>
        <v>58456.702504562061</v>
      </c>
      <c r="DZ357" s="106">
        <f t="shared" si="1190"/>
        <v>60207.56981887194</v>
      </c>
      <c r="EA357" s="106">
        <f t="shared" si="1190"/>
        <v>108281.79528417607</v>
      </c>
      <c r="EB357" s="106">
        <f t="shared" si="1190"/>
        <v>125783.23605802102</v>
      </c>
      <c r="EC357" s="106">
        <f t="shared" si="1190"/>
        <v>141469.99294207396</v>
      </c>
      <c r="ED357" s="106">
        <f t="shared" si="1190"/>
        <v>157670.75469346283</v>
      </c>
      <c r="EE357" s="106">
        <f t="shared" si="1190"/>
        <v>175705.98522746563</v>
      </c>
      <c r="EF357" s="106">
        <f t="shared" si="1190"/>
        <v>167772.78583681394</v>
      </c>
      <c r="EG357" s="106">
        <f t="shared" si="1190"/>
        <v>142036.85137534476</v>
      </c>
      <c r="EH357" s="106">
        <f t="shared" si="1190"/>
        <v>100972.59041710512</v>
      </c>
      <c r="EI357" s="106">
        <f t="shared" si="1190"/>
        <v>70487.51807490582</v>
      </c>
      <c r="EJ357" s="106">
        <f t="shared" si="1190"/>
        <v>23618.415973205309</v>
      </c>
      <c r="EK357" s="106">
        <f t="shared" si="1190"/>
        <v>57536.305156103561</v>
      </c>
      <c r="EL357" s="106">
        <f t="shared" si="1190"/>
        <v>59539.799466219163</v>
      </c>
      <c r="EM357" s="106">
        <f t="shared" si="1190"/>
        <v>107029.0199036322</v>
      </c>
      <c r="EN357" s="106">
        <f t="shared" si="1190"/>
        <v>126559.90978555407</v>
      </c>
      <c r="EO357" s="106">
        <f t="shared" si="1190"/>
        <v>139994.96390490112</v>
      </c>
      <c r="EP357" s="106">
        <f t="shared" si="1190"/>
        <v>156108.23236917492</v>
      </c>
      <c r="EQ357" s="106">
        <f t="shared" si="1190"/>
        <v>174079.14728427987</v>
      </c>
      <c r="ER357" s="106">
        <f t="shared" si="1190"/>
        <v>166168.9838137179</v>
      </c>
      <c r="ES357" s="106">
        <f t="shared" si="1190"/>
        <v>140268.40541886736</v>
      </c>
      <c r="ET357" s="106">
        <f t="shared" si="1190"/>
        <v>99270.144090291273</v>
      </c>
      <c r="EU357" s="106">
        <f t="shared" si="1190"/>
        <v>69092.326693388648</v>
      </c>
      <c r="EV357" s="106">
        <f t="shared" si="1190"/>
        <v>22685.975821059823</v>
      </c>
      <c r="EW357" s="106">
        <f t="shared" si="1190"/>
        <v>56621.983884571244</v>
      </c>
      <c r="EX357" s="106">
        <f t="shared" si="1190"/>
        <v>58610.952700992049</v>
      </c>
      <c r="EY357" s="106">
        <f t="shared" si="1190"/>
        <v>105787.26514435187</v>
      </c>
      <c r="EZ357" s="106">
        <f t="shared" si="1190"/>
        <v>127349.05746466701</v>
      </c>
      <c r="FA357" s="106">
        <f t="shared" si="1190"/>
        <v>138534.24898129198</v>
      </c>
      <c r="FB357" s="106">
        <f t="shared" si="1190"/>
        <v>154561.59752846032</v>
      </c>
      <c r="FC357" s="106">
        <f t="shared" si="1190"/>
        <v>172470.0244672788</v>
      </c>
      <c r="FD357" s="106">
        <f t="shared" si="1190"/>
        <v>164582.10827572164</v>
      </c>
      <c r="FE357" s="106">
        <f t="shared" si="1190"/>
        <v>138172.00330015036</v>
      </c>
      <c r="FF357" s="106">
        <f t="shared" si="1190"/>
        <v>97578.053127371299</v>
      </c>
      <c r="FG357" s="106">
        <f t="shared" si="1190"/>
        <v>67704.432169785956</v>
      </c>
      <c r="FH357" s="106">
        <f t="shared" si="1190"/>
        <v>21756.22616516165</v>
      </c>
      <c r="FI357" s="106">
        <f t="shared" si="1190"/>
        <v>55713.548479320278</v>
      </c>
      <c r="FJ357" s="106">
        <f t="shared" si="1190"/>
        <v>57688.084664610185</v>
      </c>
      <c r="FK357" s="106">
        <f t="shared" si="1190"/>
        <v>104556.30793580113</v>
      </c>
      <c r="FL357" s="106">
        <f t="shared" si="1190"/>
        <v>127089.26570146401</v>
      </c>
      <c r="FM357" s="106">
        <f t="shared" si="1190"/>
        <v>137087.60312746407</v>
      </c>
      <c r="FN357" s="106">
        <f t="shared" si="1190"/>
        <v>153030.59649011074</v>
      </c>
      <c r="FO357" s="106">
        <f t="shared" si="1190"/>
        <v>170878.35677662311</v>
      </c>
      <c r="FP357" s="106">
        <f t="shared" si="1190"/>
        <v>163011.90148000326</v>
      </c>
      <c r="FQ357" s="106">
        <f t="shared" si="1190"/>
        <v>136089.71331482858</v>
      </c>
      <c r="FR357" s="106">
        <f t="shared" si="1190"/>
        <v>95896.049665838262</v>
      </c>
      <c r="FS357" s="106">
        <f t="shared" si="1190"/>
        <v>66323.59708685748</v>
      </c>
      <c r="FT357" s="106">
        <f t="shared" si="1190"/>
        <v>20828.975441347706</v>
      </c>
      <c r="FU357" s="106">
        <f t="shared" ref="FU357:IF357" si="1191">SUM(FU355:FU356)</f>
        <v>54810.80685411</v>
      </c>
      <c r="FV357" s="106">
        <f t="shared" si="1191"/>
        <v>56500.326690383277</v>
      </c>
      <c r="FW357" s="106">
        <f t="shared" si="1191"/>
        <v>103335.9238225429</v>
      </c>
      <c r="FX357" s="106">
        <f t="shared" si="1191"/>
        <v>125668.24187465844</v>
      </c>
      <c r="FY357" s="106">
        <f t="shared" si="1191"/>
        <v>135654.78024157108</v>
      </c>
      <c r="FZ357" s="106">
        <f t="shared" si="1191"/>
        <v>151514.97467107701</v>
      </c>
      <c r="GA357" s="106">
        <f t="shared" si="1191"/>
        <v>169303.88349227302</v>
      </c>
      <c r="GB357" s="106">
        <f t="shared" si="1191"/>
        <v>161458.10488513965</v>
      </c>
      <c r="GC357" s="106">
        <f t="shared" si="1191"/>
        <v>134021.22608485335</v>
      </c>
      <c r="GD357" s="106">
        <f t="shared" si="1191"/>
        <v>94223.864390012517</v>
      </c>
      <c r="GE357" s="106">
        <f t="shared" si="1191"/>
        <v>64949.582271129715</v>
      </c>
      <c r="GF357" s="106">
        <f t="shared" si="1191"/>
        <v>19904.029872786516</v>
      </c>
      <c r="GG357" s="106">
        <f t="shared" si="1191"/>
        <v>53913.564966290687</v>
      </c>
      <c r="GH357" s="106">
        <f t="shared" si="1191"/>
        <v>55859.508719524696</v>
      </c>
      <c r="GI357" s="106">
        <f t="shared" si="1191"/>
        <v>102125.88688017504</v>
      </c>
      <c r="GJ357" s="106">
        <f t="shared" si="1191"/>
        <v>124259.76374264498</v>
      </c>
      <c r="GK357" s="106">
        <f t="shared" si="1191"/>
        <v>134235.53307746912</v>
      </c>
      <c r="GL357" s="106">
        <f t="shared" si="1191"/>
        <v>150014.47649938276</v>
      </c>
      <c r="GM357" s="106">
        <f t="shared" si="1191"/>
        <v>167387.43584656468</v>
      </c>
      <c r="GN357" s="106">
        <f t="shared" si="1191"/>
        <v>159920.45906362051</v>
      </c>
      <c r="GO357" s="106">
        <f t="shared" si="1191"/>
        <v>131966.23108927294</v>
      </c>
      <c r="GP357" s="106">
        <f t="shared" si="1191"/>
        <v>92561.226442519081</v>
      </c>
      <c r="GQ357" s="106">
        <f t="shared" si="1191"/>
        <v>63582.146707388813</v>
      </c>
      <c r="GR357" s="106">
        <f t="shared" si="1191"/>
        <v>18981.193389014952</v>
      </c>
      <c r="GS357" s="106">
        <f t="shared" si="1191"/>
        <v>53021.626734255202</v>
      </c>
      <c r="GT357" s="106">
        <f t="shared" si="1191"/>
        <v>54953.407830623088</v>
      </c>
      <c r="GU357" s="106">
        <f t="shared" si="1191"/>
        <v>100925.96962958205</v>
      </c>
      <c r="GV357" s="106">
        <f t="shared" si="1191"/>
        <v>122863.583954528</v>
      </c>
      <c r="GW357" s="106">
        <f t="shared" si="1191"/>
        <v>132829.61315682833</v>
      </c>
      <c r="GX357" s="106">
        <f t="shared" si="1191"/>
        <v>148528.84532539896</v>
      </c>
      <c r="GY357" s="106">
        <f t="shared" si="1191"/>
        <v>164989.23067002595</v>
      </c>
      <c r="GZ357" s="106">
        <f t="shared" si="1191"/>
        <v>158398.70361273352</v>
      </c>
      <c r="HA357" s="106">
        <f t="shared" si="1191"/>
        <v>129924.41657004552</v>
      </c>
      <c r="HB357" s="106">
        <f t="shared" si="1191"/>
        <v>90907.863334069814</v>
      </c>
      <c r="HC357" s="106">
        <f t="shared" si="1191"/>
        <v>62221.047451450533</v>
      </c>
      <c r="HD357" s="106">
        <f t="shared" si="1191"/>
        <v>18060.267543206093</v>
      </c>
      <c r="HE357" s="106">
        <f t="shared" si="1191"/>
        <v>52134.793953108594</v>
      </c>
      <c r="HF357" s="106">
        <f t="shared" si="1191"/>
        <v>54052.499543006677</v>
      </c>
      <c r="HG357" s="106">
        <f t="shared" si="1191"/>
        <v>99735.942949453514</v>
      </c>
      <c r="HH357" s="106">
        <f t="shared" si="1191"/>
        <v>121479.45373515609</v>
      </c>
      <c r="HI357" s="106">
        <f t="shared" si="1191"/>
        <v>131436.77067954332</v>
      </c>
      <c r="HJ357" s="106">
        <f t="shared" si="1191"/>
        <v>147057.82333143277</v>
      </c>
      <c r="HK357" s="106">
        <f t="shared" si="1191"/>
        <v>162607.4404961103</v>
      </c>
      <c r="HL357" s="106">
        <f t="shared" si="1191"/>
        <v>156635.29147425029</v>
      </c>
      <c r="HM357" s="106">
        <f t="shared" si="1191"/>
        <v>127895.46943615096</v>
      </c>
      <c r="HN357" s="106">
        <f t="shared" si="1191"/>
        <v>89263.500851505552</v>
      </c>
      <c r="HO357" s="106">
        <f t="shared" si="1191"/>
        <v>60866.039541158927</v>
      </c>
      <c r="HP357" s="106">
        <f t="shared" si="1191"/>
        <v>17141.051427621591</v>
      </c>
      <c r="HQ357" s="106">
        <f t="shared" si="1191"/>
        <v>51252.866208507898</v>
      </c>
      <c r="HR357" s="106">
        <f t="shared" si="1191"/>
        <v>52882.613043903577</v>
      </c>
      <c r="HS357" s="106">
        <f t="shared" si="1191"/>
        <v>98555.575987020085</v>
      </c>
      <c r="HT357" s="106">
        <f t="shared" si="1191"/>
        <v>120107.12279389027</v>
      </c>
      <c r="HU357" s="106">
        <f t="shared" si="1191"/>
        <v>130056.75443239391</v>
      </c>
      <c r="HV357" s="106">
        <f t="shared" si="1191"/>
        <v>145601.15143958165</v>
      </c>
      <c r="HW357" s="106">
        <f t="shared" si="1191"/>
        <v>160241.71548915567</v>
      </c>
      <c r="HX357" s="106">
        <f t="shared" si="1191"/>
        <v>154329.01499293675</v>
      </c>
      <c r="HY357" s="106">
        <f t="shared" si="1191"/>
        <v>125879.07516595199</v>
      </c>
      <c r="HZ357" s="106">
        <f t="shared" si="1191"/>
        <v>87627.862964048429</v>
      </c>
      <c r="IA357" s="106">
        <f t="shared" si="1191"/>
        <v>59516.875905566128</v>
      </c>
      <c r="IB357" s="106">
        <f t="shared" si="1191"/>
        <v>16223.34158720055</v>
      </c>
      <c r="IC357" s="106">
        <f t="shared" si="1191"/>
        <v>50375.64078862295</v>
      </c>
      <c r="ID357" s="106">
        <f t="shared" si="1191"/>
        <v>52265.451202144752</v>
      </c>
      <c r="IE357" s="106">
        <f t="shared" si="1191"/>
        <v>97384.636066959036</v>
      </c>
      <c r="IF357" s="106">
        <f t="shared" si="1191"/>
        <v>118746.33923156261</v>
      </c>
      <c r="IG357" s="106">
        <f t="shared" ref="IG357:KP357" si="1192">SUM(IG355:IG356)</f>
        <v>128689.31169590668</v>
      </c>
      <c r="IH357" s="106">
        <f t="shared" si="1192"/>
        <v>144097.27291240048</v>
      </c>
      <c r="II357" s="106">
        <f t="shared" si="1192"/>
        <v>157891.70463496965</v>
      </c>
      <c r="IJ357" s="106">
        <f t="shared" si="1192"/>
        <v>152037.86089630495</v>
      </c>
      <c r="IK357" s="106">
        <f t="shared" si="1192"/>
        <v>123874.91770775427</v>
      </c>
      <c r="IL357" s="106">
        <f t="shared" si="1192"/>
        <v>86000.671727714274</v>
      </c>
      <c r="IM357" s="106">
        <f t="shared" si="1192"/>
        <v>58173.30727224343</v>
      </c>
      <c r="IN357" s="106">
        <f t="shared" si="1192"/>
        <v>15306.931931235878</v>
      </c>
      <c r="IO357" s="106">
        <f t="shared" si="1192"/>
        <v>49168.663436864859</v>
      </c>
      <c r="IP357" s="106">
        <f t="shared" si="1192"/>
        <v>51378.900551858438</v>
      </c>
      <c r="IQ357" s="106">
        <f t="shared" si="1192"/>
        <v>96199.952400530659</v>
      </c>
      <c r="IR357" s="106">
        <f t="shared" si="1192"/>
        <v>117396.84944557448</v>
      </c>
      <c r="IS357" s="106">
        <f t="shared" si="1192"/>
        <v>127334.18814936571</v>
      </c>
      <c r="IT357" s="106">
        <f t="shared" si="1192"/>
        <v>141903.73531927736</v>
      </c>
      <c r="IU357" s="106">
        <f t="shared" si="1192"/>
        <v>155557.05563603778</v>
      </c>
      <c r="IV357" s="106">
        <f t="shared" si="1192"/>
        <v>149761.48277747392</v>
      </c>
      <c r="IW357" s="106">
        <f t="shared" si="1192"/>
        <v>121882.67937851515</v>
      </c>
      <c r="IX357" s="106">
        <f t="shared" si="1192"/>
        <v>84381.647187835013</v>
      </c>
      <c r="IY357" s="106">
        <f t="shared" si="1192"/>
        <v>56835.082072673074</v>
      </c>
      <c r="IZ357" s="106">
        <f t="shared" si="1192"/>
        <v>14391.613643087978</v>
      </c>
      <c r="JA357" s="106">
        <f t="shared" si="1192"/>
        <v>47908.043912495559</v>
      </c>
      <c r="JB357" s="106">
        <f t="shared" si="1192"/>
        <v>50465.876286201412</v>
      </c>
      <c r="JC357" s="106">
        <f t="shared" si="1192"/>
        <v>94471.16961070105</v>
      </c>
      <c r="JD357" s="106">
        <f t="shared" si="1192"/>
        <v>116058.39803308279</v>
      </c>
      <c r="JE357" s="106">
        <f t="shared" si="1192"/>
        <v>125535.05643853228</v>
      </c>
      <c r="JF357" s="106">
        <f t="shared" si="1192"/>
        <v>139723.80122952771</v>
      </c>
      <c r="JG357" s="106">
        <f t="shared" si="1192"/>
        <v>153237.41480486345</v>
      </c>
      <c r="JH357" s="106">
        <f t="shared" si="1192"/>
        <v>147499.53278094318</v>
      </c>
      <c r="JI357" s="106">
        <f t="shared" si="1192"/>
        <v>119902.04076064656</v>
      </c>
      <c r="JJ357" s="106">
        <f t="shared" si="1192"/>
        <v>82770.50727963807</v>
      </c>
      <c r="JK357" s="106">
        <f t="shared" si="1192"/>
        <v>55501.946345668781</v>
      </c>
      <c r="JL357" s="106">
        <f t="shared" si="1192"/>
        <v>13477.175087883785</v>
      </c>
      <c r="JM357" s="106">
        <f t="shared" si="1192"/>
        <v>46651.535560651049</v>
      </c>
      <c r="JN357" s="106">
        <f t="shared" si="1192"/>
        <v>48891.308956663757</v>
      </c>
      <c r="JO357" s="106">
        <f t="shared" si="1192"/>
        <v>92751.158228060493</v>
      </c>
      <c r="JP357" s="106">
        <f t="shared" si="1192"/>
        <v>114730.72769222062</v>
      </c>
      <c r="JQ357" s="106">
        <f t="shared" si="1192"/>
        <v>123505.82600160554</v>
      </c>
      <c r="JR357" s="106">
        <f t="shared" si="1192"/>
        <v>137557.129439529</v>
      </c>
      <c r="JS357" s="106">
        <f t="shared" si="1192"/>
        <v>150932.42695538199</v>
      </c>
      <c r="JT357" s="106">
        <f t="shared" si="1192"/>
        <v>145251.66149459104</v>
      </c>
      <c r="JU357" s="106">
        <f t="shared" si="1192"/>
        <v>117932.68059686021</v>
      </c>
      <c r="JV357" s="106">
        <f t="shared" si="1192"/>
        <v>81166.967726829549</v>
      </c>
      <c r="JW357" s="106">
        <f t="shared" si="1192"/>
        <v>54173.643638771442</v>
      </c>
      <c r="JX357" s="106">
        <f t="shared" si="1192"/>
        <v>12563.4017181491</v>
      </c>
      <c r="JY357" s="106">
        <f t="shared" si="1192"/>
        <v>45398.886522399465</v>
      </c>
      <c r="JZ357" s="106">
        <f t="shared" si="1192"/>
        <v>47928.721592766917</v>
      </c>
      <c r="KA357" s="106">
        <f t="shared" si="1192"/>
        <v>91039.620004332173</v>
      </c>
      <c r="KB357" s="106">
        <f t="shared" si="1192"/>
        <v>113413.57912129733</v>
      </c>
      <c r="KC357" s="106">
        <f t="shared" si="1192"/>
        <v>121488.14678088838</v>
      </c>
      <c r="KD357" s="106">
        <f t="shared" si="1192"/>
        <v>135403.37699734085</v>
      </c>
      <c r="KE357" s="106">
        <f t="shared" si="1192"/>
        <v>148641.73529239665</v>
      </c>
      <c r="KF357" s="106">
        <f t="shared" si="1192"/>
        <v>143017.51783968793</v>
      </c>
      <c r="KG357" s="106">
        <f t="shared" si="1192"/>
        <v>115974.27568299805</v>
      </c>
      <c r="KH357" s="106">
        <f t="shared" si="1192"/>
        <v>79570.741938126332</v>
      </c>
      <c r="KI357" s="106">
        <f t="shared" si="1192"/>
        <v>52849.914907566272</v>
      </c>
      <c r="KJ357" s="106">
        <f t="shared" si="1192"/>
        <v>11650.075977319328</v>
      </c>
      <c r="KK357" s="106">
        <f t="shared" si="1192"/>
        <v>44149.842172508797</v>
      </c>
      <c r="KL357" s="106">
        <f t="shared" si="1192"/>
        <v>46665.88726273409</v>
      </c>
      <c r="KM357" s="106">
        <f t="shared" si="1192"/>
        <v>89336.254386712535</v>
      </c>
      <c r="KN357" s="106">
        <f t="shared" si="1192"/>
        <v>112106.69091592342</v>
      </c>
      <c r="KO357" s="106">
        <f t="shared" si="1192"/>
        <v>119481.68758369076</v>
      </c>
      <c r="KP357" s="106">
        <f t="shared" si="1192"/>
        <v>133262.19909148919</v>
      </c>
      <c r="KQ357" s="106">
        <f t="shared" ref="KQ357:LT357" si="1193">SUM(KQ355:KQ356)</f>
        <v>146364.98129897655</v>
      </c>
      <c r="KR357" s="106">
        <f t="shared" si="1193"/>
        <v>140796.7489588671</v>
      </c>
      <c r="KS357" s="106">
        <f t="shared" si="1193"/>
        <v>114026.50075879354</v>
      </c>
      <c r="KT357" s="106">
        <f t="shared" si="1193"/>
        <v>77981.540901681306</v>
      </c>
      <c r="KU357" s="106">
        <f t="shared" si="1193"/>
        <v>51530.498412864879</v>
      </c>
      <c r="KV357" s="106">
        <f t="shared" si="1193"/>
        <v>10736.977201074114</v>
      </c>
      <c r="KW357" s="106">
        <f t="shared" si="1193"/>
        <v>42904.145015149224</v>
      </c>
      <c r="KX357" s="106">
        <f t="shared" si="1193"/>
        <v>45406.537394745399</v>
      </c>
      <c r="KY357" s="106">
        <f t="shared" si="1193"/>
        <v>87640.758408976661</v>
      </c>
      <c r="KZ357" s="106">
        <f t="shared" si="1193"/>
        <v>110809.79946400228</v>
      </c>
      <c r="LA357" s="106">
        <f t="shared" si="1193"/>
        <v>117486.11510889966</v>
      </c>
      <c r="LB357" s="106">
        <f t="shared" si="1193"/>
        <v>131133.24893764287</v>
      </c>
      <c r="LC357" s="106">
        <f t="shared" si="1193"/>
        <v>144101.8046217619</v>
      </c>
      <c r="LD357" s="106">
        <f t="shared" si="1193"/>
        <v>138589.0001019956</v>
      </c>
      <c r="LE357" s="106">
        <f t="shared" si="1193"/>
        <v>112089.02839650417</v>
      </c>
      <c r="LF357" s="106">
        <f t="shared" si="1193"/>
        <v>76399.073077344015</v>
      </c>
      <c r="LG357" s="106">
        <f t="shared" si="1193"/>
        <v>50215.129615695325</v>
      </c>
      <c r="LH357" s="106">
        <f t="shared" si="1193"/>
        <v>9823.8815164381886</v>
      </c>
      <c r="LI357" s="106">
        <f t="shared" si="1193"/>
        <v>41661.534577337356</v>
      </c>
      <c r="LJ357" s="106">
        <f t="shared" si="1193"/>
        <v>43843.379336316473</v>
      </c>
      <c r="LK357" s="106">
        <f t="shared" si="1193"/>
        <v>85952.826580371868</v>
      </c>
      <c r="LL357" s="106">
        <f t="shared" si="1193"/>
        <v>109522.63883852976</v>
      </c>
      <c r="LM357" s="106">
        <f t="shared" si="1193"/>
        <v>115501.0938328366</v>
      </c>
      <c r="LN357" s="106">
        <f t="shared" si="1193"/>
        <v>129016.1776631206</v>
      </c>
      <c r="LO357" s="106">
        <f t="shared" si="1193"/>
        <v>141851.84295411315</v>
      </c>
      <c r="LP357" s="106">
        <f t="shared" si="1193"/>
        <v>136393.91450988475</v>
      </c>
      <c r="LQ357" s="106">
        <f t="shared" si="1193"/>
        <v>110161.52888735653</v>
      </c>
      <c r="LR357" s="106">
        <f t="shared" si="1193"/>
        <v>74823.04428669755</v>
      </c>
      <c r="LS357" s="106">
        <f t="shared" si="1193"/>
        <v>48903.541070041712</v>
      </c>
      <c r="LT357" s="106">
        <f t="shared" si="1193"/>
        <v>-1063723.3970261374</v>
      </c>
      <c r="LU357" s="106"/>
      <c r="LV357" s="106"/>
      <c r="LW357" s="106"/>
      <c r="LX357" s="106"/>
      <c r="LY357" s="106"/>
      <c r="LZ357" s="106"/>
      <c r="MA357" s="106"/>
      <c r="MB357" s="106"/>
      <c r="MC357" s="106"/>
      <c r="MD357" s="106"/>
      <c r="ME357" s="106"/>
      <c r="MF357" s="106"/>
      <c r="MG357" s="106"/>
      <c r="MH357" s="106"/>
      <c r="MI357" s="106"/>
      <c r="MJ357" s="106"/>
      <c r="MK357" s="106"/>
      <c r="ML357" s="106"/>
      <c r="MM357" s="106"/>
      <c r="MN357" s="106"/>
      <c r="MO357" s="106"/>
      <c r="MP357" s="106"/>
      <c r="MQ357" s="106"/>
      <c r="MR357" s="106"/>
      <c r="MS357" s="106"/>
      <c r="MT357" s="106"/>
      <c r="MU357" s="106"/>
      <c r="MV357" s="106"/>
      <c r="MW357" s="106"/>
      <c r="MX357" s="106"/>
      <c r="MY357" s="106"/>
      <c r="MZ357" s="106"/>
      <c r="NA357" s="106"/>
      <c r="NB357" s="106"/>
      <c r="NC357" s="106"/>
      <c r="ND357" s="106"/>
      <c r="NE357" s="106"/>
      <c r="NF357" s="106"/>
      <c r="NG357" s="106"/>
      <c r="NH357" s="106"/>
      <c r="NI357" s="106"/>
      <c r="NJ357" s="106"/>
      <c r="NK357" s="106"/>
      <c r="NL357" s="106"/>
      <c r="NM357" s="106"/>
      <c r="NN357" s="106"/>
      <c r="NO357" s="106"/>
      <c r="NP357" s="106"/>
      <c r="NQ357" s="106"/>
      <c r="NR357" s="106"/>
      <c r="NS357" s="106"/>
      <c r="NT357" s="106"/>
      <c r="NU357" s="106"/>
      <c r="NV357" s="106"/>
      <c r="NW357" s="106"/>
      <c r="NX357" s="106"/>
      <c r="NY357" s="106"/>
      <c r="NZ357" s="106"/>
      <c r="OA357" s="106"/>
      <c r="OB357" s="106"/>
      <c r="OC357" s="106"/>
      <c r="OD357" s="106"/>
      <c r="OE357" s="106"/>
      <c r="OF357" s="106"/>
      <c r="OG357" s="106"/>
      <c r="OH357" s="106"/>
      <c r="OI357" s="106"/>
      <c r="OJ357" s="106"/>
      <c r="OK357" s="106"/>
      <c r="OL357" s="106"/>
      <c r="OM357" s="106"/>
      <c r="ON357" s="106"/>
      <c r="OO357" s="106"/>
      <c r="OP357" s="106"/>
      <c r="OQ357" s="106"/>
      <c r="OR357" s="106"/>
      <c r="OS357" s="106"/>
      <c r="OT357" s="106"/>
      <c r="OU357" s="106"/>
      <c r="OV357" s="106"/>
      <c r="OW357" s="106"/>
      <c r="OX357" s="106"/>
      <c r="OY357" s="106"/>
      <c r="OZ357" s="106"/>
      <c r="PA357" s="106"/>
      <c r="PB357" s="106"/>
      <c r="PC357" s="106"/>
      <c r="PD357" s="106"/>
      <c r="PE357" s="106"/>
      <c r="PF357" s="106"/>
      <c r="PG357" s="106"/>
      <c r="PH357" s="106"/>
      <c r="PI357" s="106"/>
      <c r="PJ357" s="106"/>
      <c r="PK357" s="106"/>
      <c r="PL357" s="106"/>
      <c r="PM357" s="106"/>
      <c r="PN357" s="106"/>
      <c r="PO357" s="106"/>
      <c r="PP357" s="106"/>
      <c r="PQ357" s="106"/>
      <c r="PR357" s="106"/>
      <c r="PS357" s="106"/>
      <c r="PT357" s="106"/>
      <c r="PU357" s="106"/>
      <c r="PV357" s="106"/>
      <c r="PW357" s="106"/>
      <c r="PX357" s="106"/>
      <c r="PY357" s="106"/>
      <c r="PZ357" s="106"/>
      <c r="QA357" s="106"/>
      <c r="QB357" s="106"/>
      <c r="QC357" s="106"/>
      <c r="QD357" s="106"/>
      <c r="QE357" s="106"/>
      <c r="QF357" s="106"/>
      <c r="QG357" s="106"/>
      <c r="QH357" s="106"/>
      <c r="QI357" s="106"/>
      <c r="QJ357" s="106"/>
      <c r="QK357" s="106"/>
      <c r="QL357" s="106"/>
      <c r="QM357" s="106"/>
      <c r="QN357" s="106"/>
      <c r="QO357" s="106"/>
      <c r="QP357" s="106"/>
      <c r="QQ357" s="106"/>
      <c r="QR357" s="106"/>
      <c r="QS357" s="106"/>
      <c r="QT357" s="106"/>
      <c r="QU357" s="106"/>
    </row>
    <row r="358" spans="2:463" ht="15" customHeight="1" outlineLevel="1">
      <c r="B358" s="3"/>
      <c r="C358" s="6"/>
      <c r="D358" s="3"/>
      <c r="H358" s="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  <c r="BM358" s="54"/>
      <c r="BN358" s="54"/>
      <c r="BO358" s="54"/>
      <c r="BP358" s="54"/>
      <c r="BQ358" s="54"/>
      <c r="BR358" s="54"/>
      <c r="BS358" s="54"/>
      <c r="BT358" s="54"/>
      <c r="BU358" s="54"/>
      <c r="BV358" s="54"/>
      <c r="BW358" s="54"/>
      <c r="BX358" s="54"/>
      <c r="BY358" s="54"/>
      <c r="BZ358" s="54"/>
      <c r="CA358" s="54"/>
      <c r="CB358" s="54"/>
      <c r="CC358" s="54"/>
      <c r="CD358" s="54"/>
      <c r="CE358" s="54"/>
      <c r="CF358" s="54"/>
      <c r="CG358" s="54"/>
      <c r="CH358" s="54"/>
      <c r="CI358" s="54"/>
      <c r="CJ358" s="54"/>
      <c r="CK358" s="54"/>
      <c r="CL358" s="54"/>
      <c r="CM358" s="54"/>
      <c r="CN358" s="54"/>
      <c r="CO358" s="54"/>
      <c r="CP358" s="54"/>
      <c r="CQ358" s="54"/>
      <c r="CR358" s="54"/>
      <c r="CS358" s="54"/>
      <c r="CT358" s="54"/>
      <c r="CU358" s="54"/>
      <c r="CV358" s="54"/>
      <c r="CW358" s="54"/>
      <c r="CX358" s="54"/>
      <c r="CY358" s="54"/>
      <c r="CZ358" s="54"/>
      <c r="DA358" s="54"/>
      <c r="DB358" s="54"/>
      <c r="DC358" s="54"/>
      <c r="DD358" s="54"/>
      <c r="DE358" s="54"/>
      <c r="DF358" s="54"/>
      <c r="DG358" s="54"/>
      <c r="DH358" s="54"/>
      <c r="DI358" s="54"/>
      <c r="DJ358" s="54"/>
      <c r="DK358" s="54"/>
      <c r="DL358" s="54"/>
      <c r="DM358" s="54"/>
      <c r="DN358" s="54"/>
      <c r="DO358" s="54"/>
      <c r="DP358" s="54"/>
      <c r="DQ358" s="54"/>
      <c r="DR358" s="54"/>
      <c r="DS358" s="54"/>
      <c r="DT358" s="54"/>
      <c r="DU358" s="54"/>
      <c r="DV358" s="54"/>
      <c r="DW358" s="54"/>
      <c r="DX358" s="54"/>
      <c r="DY358" s="54"/>
      <c r="DZ358" s="54"/>
      <c r="EA358" s="54"/>
      <c r="EB358" s="54"/>
      <c r="EC358" s="54"/>
      <c r="ED358" s="54"/>
      <c r="EE358" s="54"/>
      <c r="EF358" s="54"/>
      <c r="EG358" s="54"/>
      <c r="EH358" s="54"/>
      <c r="EI358" s="54"/>
      <c r="EJ358" s="54"/>
      <c r="EK358" s="54"/>
      <c r="EL358" s="54"/>
      <c r="EM358" s="54"/>
      <c r="EN358" s="54"/>
      <c r="EO358" s="54"/>
      <c r="EP358" s="54"/>
      <c r="EQ358" s="54"/>
      <c r="ER358" s="54"/>
      <c r="ES358" s="54"/>
      <c r="ET358" s="54"/>
      <c r="EU358" s="54"/>
      <c r="EV358" s="54"/>
      <c r="EW358" s="54"/>
      <c r="EX358" s="54"/>
      <c r="EY358" s="54"/>
      <c r="EZ358" s="54"/>
      <c r="FA358" s="54"/>
      <c r="FB358" s="54"/>
      <c r="FC358" s="54"/>
      <c r="FD358" s="54"/>
      <c r="FE358" s="54"/>
      <c r="FF358" s="54"/>
      <c r="FG358" s="54"/>
      <c r="FH358" s="54"/>
      <c r="FI358" s="54"/>
      <c r="FJ358" s="54"/>
      <c r="FK358" s="54"/>
      <c r="FL358" s="54"/>
      <c r="FM358" s="54"/>
      <c r="FN358" s="54"/>
      <c r="FO358" s="54"/>
      <c r="FP358" s="54"/>
      <c r="FQ358" s="54"/>
      <c r="FR358" s="54"/>
      <c r="FS358" s="54"/>
      <c r="FT358" s="54"/>
      <c r="FU358" s="54"/>
      <c r="FV358" s="54"/>
      <c r="FW358" s="54"/>
      <c r="FX358" s="54"/>
      <c r="FY358" s="54"/>
      <c r="FZ358" s="54"/>
      <c r="GA358" s="54"/>
      <c r="GB358" s="54"/>
      <c r="GC358" s="54"/>
      <c r="GD358" s="54"/>
      <c r="GE358" s="54"/>
      <c r="GF358" s="54"/>
      <c r="GG358" s="54"/>
      <c r="GH358" s="54"/>
      <c r="GI358" s="54"/>
      <c r="GJ358" s="54"/>
      <c r="GK358" s="54"/>
      <c r="GL358" s="54"/>
      <c r="GM358" s="54"/>
      <c r="GN358" s="54"/>
      <c r="GO358" s="54"/>
      <c r="GP358" s="54"/>
      <c r="GQ358" s="54"/>
      <c r="GR358" s="54"/>
      <c r="GS358" s="54"/>
      <c r="GT358" s="54"/>
      <c r="GU358" s="54"/>
      <c r="GV358" s="54"/>
      <c r="GW358" s="54"/>
      <c r="GX358" s="54"/>
      <c r="GY358" s="54"/>
      <c r="GZ358" s="54"/>
      <c r="HA358" s="54"/>
      <c r="HB358" s="54"/>
      <c r="HC358" s="54"/>
      <c r="HD358" s="54"/>
      <c r="HE358" s="54"/>
      <c r="HF358" s="54"/>
      <c r="HG358" s="54"/>
      <c r="HH358" s="54"/>
      <c r="HI358" s="54"/>
      <c r="HJ358" s="54"/>
      <c r="HK358" s="54"/>
      <c r="HL358" s="54"/>
      <c r="HM358" s="54"/>
      <c r="HN358" s="54"/>
      <c r="HO358" s="54"/>
      <c r="HP358" s="54"/>
      <c r="HQ358" s="54"/>
      <c r="HR358" s="54"/>
      <c r="HS358" s="54"/>
      <c r="HT358" s="54"/>
      <c r="HU358" s="54"/>
      <c r="HV358" s="54"/>
      <c r="HW358" s="54"/>
      <c r="HX358" s="54"/>
      <c r="HY358" s="54"/>
      <c r="HZ358" s="54"/>
      <c r="IA358" s="54"/>
      <c r="IB358" s="54"/>
      <c r="IC358" s="54"/>
      <c r="ID358" s="54"/>
      <c r="IE358" s="54"/>
      <c r="IF358" s="54"/>
      <c r="IG358" s="54"/>
      <c r="IH358" s="54"/>
      <c r="II358" s="54"/>
      <c r="IJ358" s="54"/>
      <c r="IK358" s="54"/>
      <c r="IL358" s="54"/>
      <c r="IM358" s="54"/>
      <c r="IN358" s="54"/>
      <c r="IO358" s="54"/>
      <c r="IP358" s="54"/>
      <c r="IQ358" s="54"/>
      <c r="IR358" s="54"/>
      <c r="IS358" s="54"/>
      <c r="IT358" s="54"/>
      <c r="IU358" s="54"/>
      <c r="IV358" s="54"/>
      <c r="IW358" s="54"/>
      <c r="IX358" s="54"/>
      <c r="IY358" s="54"/>
      <c r="IZ358" s="54"/>
      <c r="JA358" s="54"/>
      <c r="JB358" s="54"/>
      <c r="JC358" s="54"/>
      <c r="JD358" s="54"/>
      <c r="JE358" s="54"/>
      <c r="JF358" s="54"/>
      <c r="JG358" s="54"/>
      <c r="JH358" s="54"/>
      <c r="JI358" s="54"/>
      <c r="JJ358" s="54"/>
      <c r="JK358" s="54"/>
      <c r="JL358" s="54"/>
      <c r="JM358" s="54"/>
      <c r="JN358" s="54"/>
      <c r="JO358" s="54"/>
      <c r="JP358" s="54"/>
      <c r="JQ358" s="54"/>
      <c r="JR358" s="54"/>
      <c r="JS358" s="54"/>
      <c r="JT358" s="54"/>
      <c r="JU358" s="54"/>
      <c r="JV358" s="54"/>
      <c r="JW358" s="54"/>
      <c r="JX358" s="54"/>
      <c r="JY358" s="54"/>
      <c r="JZ358" s="54"/>
      <c r="KA358" s="54"/>
      <c r="KB358" s="54"/>
      <c r="KC358" s="54"/>
      <c r="KD358" s="54"/>
      <c r="KE358" s="54"/>
      <c r="KF358" s="54"/>
      <c r="KG358" s="54"/>
      <c r="KH358" s="54"/>
      <c r="KI358" s="54"/>
      <c r="KJ358" s="54"/>
      <c r="KK358" s="54"/>
      <c r="KL358" s="54"/>
      <c r="KM358" s="54"/>
      <c r="KN358" s="54"/>
      <c r="KO358" s="54"/>
      <c r="KP358" s="54"/>
      <c r="KQ358" s="54"/>
      <c r="KR358" s="54"/>
      <c r="KS358" s="54"/>
      <c r="KT358" s="54"/>
      <c r="KU358" s="54"/>
      <c r="KV358" s="54"/>
      <c r="KW358" s="54"/>
      <c r="KX358" s="54"/>
      <c r="KY358" s="54"/>
      <c r="KZ358" s="54"/>
      <c r="LA358" s="54"/>
      <c r="LB358" s="54"/>
      <c r="LC358" s="54"/>
      <c r="LD358" s="54"/>
      <c r="LE358" s="54"/>
      <c r="LF358" s="54"/>
      <c r="LG358" s="54"/>
      <c r="LH358" s="54"/>
      <c r="LI358" s="54"/>
      <c r="LJ358" s="54"/>
      <c r="LK358" s="54"/>
      <c r="LL358" s="54"/>
      <c r="LM358" s="54"/>
      <c r="LN358" s="54"/>
      <c r="LO358" s="54"/>
      <c r="LP358" s="54"/>
      <c r="LQ358" s="54"/>
      <c r="LR358" s="54"/>
      <c r="LS358" s="54"/>
      <c r="LT358" s="54"/>
      <c r="LU358" s="54"/>
      <c r="LV358" s="54"/>
      <c r="LW358" s="54"/>
      <c r="LX358" s="54"/>
      <c r="LY358" s="54"/>
      <c r="LZ358" s="54"/>
      <c r="MA358" s="54"/>
      <c r="MB358" s="54"/>
      <c r="MC358" s="54"/>
      <c r="MD358" s="54"/>
      <c r="ME358" s="54"/>
      <c r="MF358" s="54"/>
      <c r="MG358" s="54"/>
      <c r="MH358" s="54"/>
      <c r="MI358" s="54"/>
      <c r="MJ358" s="54"/>
      <c r="MK358" s="54"/>
      <c r="ML358" s="54"/>
      <c r="MM358" s="54"/>
      <c r="MN358" s="54"/>
      <c r="MO358" s="54"/>
      <c r="MP358" s="54"/>
      <c r="MQ358" s="54"/>
      <c r="MR358" s="54"/>
      <c r="MS358" s="54"/>
      <c r="MT358" s="54"/>
      <c r="MU358" s="54"/>
      <c r="MV358" s="54"/>
      <c r="MW358" s="54"/>
      <c r="MX358" s="54"/>
      <c r="MY358" s="54"/>
      <c r="MZ358" s="54"/>
      <c r="NA358" s="54"/>
      <c r="NB358" s="54"/>
      <c r="NC358" s="54"/>
      <c r="ND358" s="54"/>
      <c r="NE358" s="54"/>
      <c r="NF358" s="54"/>
      <c r="NG358" s="54"/>
      <c r="NH358" s="54"/>
      <c r="NI358" s="54"/>
      <c r="NJ358" s="54"/>
      <c r="NK358" s="54"/>
      <c r="NL358" s="54"/>
      <c r="NM358" s="54"/>
      <c r="NN358" s="54"/>
      <c r="NO358" s="54"/>
      <c r="NP358" s="54"/>
      <c r="NQ358" s="54"/>
      <c r="NR358" s="54"/>
      <c r="NS358" s="54"/>
      <c r="NT358" s="54"/>
      <c r="NU358" s="54"/>
      <c r="NV358" s="54"/>
      <c r="NW358" s="54"/>
      <c r="NX358" s="54"/>
      <c r="NY358" s="54"/>
      <c r="NZ358" s="54"/>
      <c r="OA358" s="54"/>
      <c r="OB358" s="54"/>
      <c r="OC358" s="54"/>
      <c r="OD358" s="54"/>
      <c r="OE358" s="54"/>
      <c r="OF358" s="54"/>
      <c r="OG358" s="54"/>
      <c r="OH358" s="54"/>
      <c r="OI358" s="54"/>
      <c r="OJ358" s="54"/>
      <c r="OK358" s="54"/>
      <c r="OL358" s="54"/>
      <c r="OM358" s="54"/>
      <c r="ON358" s="54"/>
      <c r="OO358" s="54"/>
      <c r="OP358" s="54"/>
      <c r="OQ358" s="54"/>
      <c r="OR358" s="54"/>
      <c r="OS358" s="54"/>
      <c r="OT358" s="54"/>
      <c r="OU358" s="54"/>
      <c r="OV358" s="54"/>
      <c r="OW358" s="54"/>
      <c r="OX358" s="54"/>
      <c r="OY358" s="54"/>
      <c r="OZ358" s="54"/>
      <c r="PA358" s="54"/>
      <c r="PB358" s="54"/>
      <c r="PC358" s="54"/>
      <c r="PD358" s="54"/>
      <c r="PE358" s="54"/>
      <c r="PF358" s="54"/>
      <c r="PG358" s="54"/>
      <c r="PH358" s="54"/>
      <c r="PI358" s="54"/>
      <c r="PJ358" s="54"/>
      <c r="PK358" s="54"/>
      <c r="PL358" s="54"/>
      <c r="PM358" s="54"/>
      <c r="PN358" s="54"/>
      <c r="PO358" s="54"/>
      <c r="PP358" s="54"/>
      <c r="PQ358" s="54"/>
      <c r="PR358" s="54"/>
      <c r="PS358" s="54"/>
      <c r="PT358" s="54"/>
      <c r="PU358" s="54"/>
      <c r="PV358" s="54"/>
      <c r="PW358" s="54"/>
      <c r="PX358" s="54"/>
      <c r="PY358" s="54"/>
      <c r="PZ358" s="54"/>
      <c r="QA358" s="54"/>
      <c r="QB358" s="54"/>
      <c r="QC358" s="54"/>
      <c r="QD358" s="54"/>
      <c r="QE358" s="54"/>
      <c r="QF358" s="54"/>
      <c r="QG358" s="54"/>
      <c r="QH358" s="54"/>
      <c r="QI358" s="54"/>
      <c r="QJ358" s="54"/>
      <c r="QK358" s="54"/>
      <c r="QL358" s="54"/>
      <c r="QM358" s="54"/>
      <c r="QN358" s="54"/>
      <c r="QO358" s="54"/>
      <c r="QP358" s="54"/>
      <c r="QQ358" s="54"/>
      <c r="QR358" s="54"/>
      <c r="QS358" s="54"/>
      <c r="QT358" s="54"/>
      <c r="QU358" s="54"/>
    </row>
    <row r="359" spans="2:463" ht="15" customHeight="1" outlineLevel="1">
      <c r="B359" s="3"/>
      <c r="C359" s="3" t="s">
        <v>578</v>
      </c>
      <c r="D359" s="3"/>
      <c r="E359" s="79" t="s">
        <v>95</v>
      </c>
      <c r="H359" s="66">
        <f ca="1">SUM(I359:QJ359)</f>
        <v>-13941138.199352765</v>
      </c>
      <c r="I359" s="45">
        <f t="shared" ref="I359:AW359" si="1194">I312*-1</f>
        <v>0</v>
      </c>
      <c r="J359" s="45">
        <f t="shared" si="1194"/>
        <v>0</v>
      </c>
      <c r="K359" s="45">
        <f t="shared" si="1194"/>
        <v>0</v>
      </c>
      <c r="L359" s="45">
        <f t="shared" si="1194"/>
        <v>0</v>
      </c>
      <c r="M359" s="45">
        <f t="shared" si="1194"/>
        <v>0</v>
      </c>
      <c r="N359" s="45">
        <f t="shared" si="1194"/>
        <v>0</v>
      </c>
      <c r="O359" s="45">
        <f t="shared" si="1194"/>
        <v>0</v>
      </c>
      <c r="P359" s="45">
        <f t="shared" si="1194"/>
        <v>0</v>
      </c>
      <c r="Q359" s="45">
        <f t="shared" si="1194"/>
        <v>0</v>
      </c>
      <c r="R359" s="45">
        <f t="shared" si="1194"/>
        <v>0</v>
      </c>
      <c r="S359" s="45">
        <f t="shared" si="1194"/>
        <v>0</v>
      </c>
      <c r="T359" s="45">
        <f t="shared" si="1194"/>
        <v>0</v>
      </c>
      <c r="U359" s="45">
        <f t="shared" si="1194"/>
        <v>0</v>
      </c>
      <c r="V359" s="45">
        <f t="shared" si="1194"/>
        <v>0</v>
      </c>
      <c r="W359" s="45">
        <f t="shared" si="1194"/>
        <v>0</v>
      </c>
      <c r="X359" s="45">
        <f t="shared" si="1194"/>
        <v>0</v>
      </c>
      <c r="Y359" s="45">
        <f t="shared" si="1194"/>
        <v>0</v>
      </c>
      <c r="Z359" s="45">
        <f t="shared" si="1194"/>
        <v>0</v>
      </c>
      <c r="AA359" s="45">
        <f t="shared" si="1194"/>
        <v>0</v>
      </c>
      <c r="AB359" s="45">
        <f t="shared" si="1194"/>
        <v>0</v>
      </c>
      <c r="AC359" s="45">
        <f t="shared" si="1194"/>
        <v>0</v>
      </c>
      <c r="AD359" s="45">
        <f t="shared" si="1194"/>
        <v>0</v>
      </c>
      <c r="AE359" s="45">
        <f t="shared" si="1194"/>
        <v>0</v>
      </c>
      <c r="AF359" s="45">
        <f t="shared" si="1194"/>
        <v>0</v>
      </c>
      <c r="AG359" s="45">
        <f t="shared" ca="1" si="1194"/>
        <v>-90020.887403702654</v>
      </c>
      <c r="AH359" s="45">
        <f t="shared" ca="1" si="1194"/>
        <v>-90020.887403702654</v>
      </c>
      <c r="AI359" s="45">
        <f t="shared" ca="1" si="1194"/>
        <v>-90020.887403702654</v>
      </c>
      <c r="AJ359" s="45">
        <f t="shared" ca="1" si="1194"/>
        <v>-90020.887403702654</v>
      </c>
      <c r="AK359" s="45">
        <f t="shared" ca="1" si="1194"/>
        <v>-90020.887403702654</v>
      </c>
      <c r="AL359" s="45">
        <f t="shared" ca="1" si="1194"/>
        <v>-90020.887403702654</v>
      </c>
      <c r="AM359" s="45">
        <f t="shared" ca="1" si="1194"/>
        <v>-90020.887403702654</v>
      </c>
      <c r="AN359" s="45">
        <f t="shared" ca="1" si="1194"/>
        <v>-90020.887403702654</v>
      </c>
      <c r="AO359" s="45">
        <f t="shared" ca="1" si="1194"/>
        <v>-90020.887403702654</v>
      </c>
      <c r="AP359" s="45">
        <f t="shared" ca="1" si="1194"/>
        <v>-90020.887403702654</v>
      </c>
      <c r="AQ359" s="45">
        <f t="shared" ca="1" si="1194"/>
        <v>-90020.887403702654</v>
      </c>
      <c r="AR359" s="45">
        <f t="shared" ca="1" si="1194"/>
        <v>-90020.887403702654</v>
      </c>
      <c r="AS359" s="45">
        <f t="shared" ca="1" si="1194"/>
        <v>-90020.887403702654</v>
      </c>
      <c r="AT359" s="45">
        <f t="shared" ca="1" si="1194"/>
        <v>-90020.887403702654</v>
      </c>
      <c r="AU359" s="45">
        <f t="shared" ca="1" si="1194"/>
        <v>-90020.887403702654</v>
      </c>
      <c r="AV359" s="45">
        <f t="shared" ca="1" si="1194"/>
        <v>-90020.887403702654</v>
      </c>
      <c r="AW359" s="45">
        <f t="shared" ca="1" si="1194"/>
        <v>-90020.887403702654</v>
      </c>
      <c r="AX359" s="45">
        <f t="shared" ref="AX359:DI359" ca="1" si="1195">AX312*-1</f>
        <v>-90020.887403702654</v>
      </c>
      <c r="AY359" s="45">
        <f t="shared" ca="1" si="1195"/>
        <v>-90020.887403702654</v>
      </c>
      <c r="AZ359" s="45">
        <f t="shared" ca="1" si="1195"/>
        <v>-90020.887403702654</v>
      </c>
      <c r="BA359" s="45">
        <f t="shared" ca="1" si="1195"/>
        <v>-90020.887403702654</v>
      </c>
      <c r="BB359" s="45">
        <f t="shared" ca="1" si="1195"/>
        <v>-90020.887403702654</v>
      </c>
      <c r="BC359" s="45">
        <f t="shared" ca="1" si="1195"/>
        <v>-90020.887403702654</v>
      </c>
      <c r="BD359" s="45">
        <f t="shared" ca="1" si="1195"/>
        <v>-90020.887403702654</v>
      </c>
      <c r="BE359" s="45">
        <f t="shared" ca="1" si="1195"/>
        <v>-90020.887403702654</v>
      </c>
      <c r="BF359" s="45">
        <f t="shared" ca="1" si="1195"/>
        <v>-90020.887403702654</v>
      </c>
      <c r="BG359" s="45">
        <f t="shared" ca="1" si="1195"/>
        <v>-90020.887403702654</v>
      </c>
      <c r="BH359" s="45">
        <f t="shared" ca="1" si="1195"/>
        <v>-90020.887403702654</v>
      </c>
      <c r="BI359" s="45">
        <f t="shared" ca="1" si="1195"/>
        <v>-90020.887403702654</v>
      </c>
      <c r="BJ359" s="45">
        <f t="shared" ca="1" si="1195"/>
        <v>-90020.887403702654</v>
      </c>
      <c r="BK359" s="45">
        <f t="shared" ca="1" si="1195"/>
        <v>-90020.887403702654</v>
      </c>
      <c r="BL359" s="45">
        <f t="shared" ca="1" si="1195"/>
        <v>-90020.887403702654</v>
      </c>
      <c r="BM359" s="45">
        <f t="shared" ca="1" si="1195"/>
        <v>-90020.887403702654</v>
      </c>
      <c r="BN359" s="45">
        <f t="shared" ca="1" si="1195"/>
        <v>-90020.887403702654</v>
      </c>
      <c r="BO359" s="45">
        <f t="shared" ca="1" si="1195"/>
        <v>-90020.887403702654</v>
      </c>
      <c r="BP359" s="45">
        <f t="shared" ca="1" si="1195"/>
        <v>-90020.887403702654</v>
      </c>
      <c r="BQ359" s="45">
        <f t="shared" ca="1" si="1195"/>
        <v>-90020.887403702654</v>
      </c>
      <c r="BR359" s="45">
        <f t="shared" ca="1" si="1195"/>
        <v>-90020.887403702654</v>
      </c>
      <c r="BS359" s="45">
        <f t="shared" ca="1" si="1195"/>
        <v>-90020.887403702654</v>
      </c>
      <c r="BT359" s="45">
        <f t="shared" ca="1" si="1195"/>
        <v>-90020.887403702654</v>
      </c>
      <c r="BU359" s="45">
        <f t="shared" ca="1" si="1195"/>
        <v>-90020.887403702654</v>
      </c>
      <c r="BV359" s="45">
        <f t="shared" ca="1" si="1195"/>
        <v>-90020.887403702654</v>
      </c>
      <c r="BW359" s="45">
        <f t="shared" ca="1" si="1195"/>
        <v>-90020.887403702654</v>
      </c>
      <c r="BX359" s="45">
        <f t="shared" ca="1" si="1195"/>
        <v>-90020.887403702654</v>
      </c>
      <c r="BY359" s="45">
        <f t="shared" ca="1" si="1195"/>
        <v>-90020.887403702654</v>
      </c>
      <c r="BZ359" s="45">
        <f t="shared" ca="1" si="1195"/>
        <v>-90020.887403702654</v>
      </c>
      <c r="CA359" s="45">
        <f t="shared" ca="1" si="1195"/>
        <v>-90020.887403702654</v>
      </c>
      <c r="CB359" s="45">
        <f t="shared" ca="1" si="1195"/>
        <v>-90020.887403702654</v>
      </c>
      <c r="CC359" s="45">
        <f t="shared" ca="1" si="1195"/>
        <v>-90020.887403702654</v>
      </c>
      <c r="CD359" s="45">
        <f t="shared" ca="1" si="1195"/>
        <v>-90020.887403702654</v>
      </c>
      <c r="CE359" s="45">
        <f t="shared" ca="1" si="1195"/>
        <v>-90020.887403702654</v>
      </c>
      <c r="CF359" s="45">
        <f t="shared" ca="1" si="1195"/>
        <v>-90020.887403702654</v>
      </c>
      <c r="CG359" s="45">
        <f t="shared" ca="1" si="1195"/>
        <v>-90020.887403702654</v>
      </c>
      <c r="CH359" s="45">
        <f t="shared" ca="1" si="1195"/>
        <v>-90020.887403702654</v>
      </c>
      <c r="CI359" s="45">
        <f t="shared" ca="1" si="1195"/>
        <v>-90020.887403702654</v>
      </c>
      <c r="CJ359" s="45">
        <f t="shared" ca="1" si="1195"/>
        <v>-90020.887403702654</v>
      </c>
      <c r="CK359" s="45">
        <f t="shared" ca="1" si="1195"/>
        <v>-90020.887403702654</v>
      </c>
      <c r="CL359" s="45">
        <f t="shared" ca="1" si="1195"/>
        <v>-90020.887403702654</v>
      </c>
      <c r="CM359" s="45">
        <f t="shared" ca="1" si="1195"/>
        <v>-90020.887403702654</v>
      </c>
      <c r="CN359" s="45">
        <f t="shared" ca="1" si="1195"/>
        <v>-90020.887403702654</v>
      </c>
      <c r="CO359" s="45">
        <f t="shared" ca="1" si="1195"/>
        <v>-87345.887403702654</v>
      </c>
      <c r="CP359" s="45">
        <f t="shared" ca="1" si="1195"/>
        <v>-87345.887403702654</v>
      </c>
      <c r="CQ359" s="45">
        <f t="shared" ca="1" si="1195"/>
        <v>-87345.887403702654</v>
      </c>
      <c r="CR359" s="45">
        <f t="shared" ca="1" si="1195"/>
        <v>-87345.887403702654</v>
      </c>
      <c r="CS359" s="45">
        <f t="shared" ca="1" si="1195"/>
        <v>-87345.887403702654</v>
      </c>
      <c r="CT359" s="45">
        <f t="shared" ca="1" si="1195"/>
        <v>-87345.887403702654</v>
      </c>
      <c r="CU359" s="45">
        <f t="shared" ca="1" si="1195"/>
        <v>-87345.887403702654</v>
      </c>
      <c r="CV359" s="45">
        <f t="shared" ca="1" si="1195"/>
        <v>-87345.887403702654</v>
      </c>
      <c r="CW359" s="45">
        <f t="shared" ca="1" si="1195"/>
        <v>-87345.887403702654</v>
      </c>
      <c r="CX359" s="45">
        <f t="shared" ca="1" si="1195"/>
        <v>-87345.887403702654</v>
      </c>
      <c r="CY359" s="45">
        <f t="shared" ca="1" si="1195"/>
        <v>-87345.887403702654</v>
      </c>
      <c r="CZ359" s="45">
        <f t="shared" ca="1" si="1195"/>
        <v>-87345.887403702654</v>
      </c>
      <c r="DA359" s="45">
        <f t="shared" ca="1" si="1195"/>
        <v>-87345.887403702654</v>
      </c>
      <c r="DB359" s="45">
        <f t="shared" ca="1" si="1195"/>
        <v>-87345.887403702654</v>
      </c>
      <c r="DC359" s="45">
        <f t="shared" ca="1" si="1195"/>
        <v>-87345.887403702654</v>
      </c>
      <c r="DD359" s="45">
        <f t="shared" ca="1" si="1195"/>
        <v>-87345.887403702654</v>
      </c>
      <c r="DE359" s="45">
        <f t="shared" ca="1" si="1195"/>
        <v>-87345.887403702654</v>
      </c>
      <c r="DF359" s="45">
        <f t="shared" ca="1" si="1195"/>
        <v>-87345.887403702654</v>
      </c>
      <c r="DG359" s="45">
        <f t="shared" ca="1" si="1195"/>
        <v>-87345.887403702654</v>
      </c>
      <c r="DH359" s="45">
        <f t="shared" ca="1" si="1195"/>
        <v>-87345.887403702654</v>
      </c>
      <c r="DI359" s="45">
        <f t="shared" ca="1" si="1195"/>
        <v>-87345.887403702654</v>
      </c>
      <c r="DJ359" s="45">
        <f t="shared" ref="DJ359:FU359" ca="1" si="1196">DJ312*-1</f>
        <v>-87345.887403702654</v>
      </c>
      <c r="DK359" s="45">
        <f t="shared" ca="1" si="1196"/>
        <v>-87345.887403702654</v>
      </c>
      <c r="DL359" s="45">
        <f t="shared" ca="1" si="1196"/>
        <v>-87345.887403702654</v>
      </c>
      <c r="DM359" s="45">
        <f t="shared" ca="1" si="1196"/>
        <v>-52439.948746295246</v>
      </c>
      <c r="DN359" s="45">
        <f t="shared" ca="1" si="1196"/>
        <v>-52439.948746295246</v>
      </c>
      <c r="DO359" s="45">
        <f t="shared" ca="1" si="1196"/>
        <v>-52439.948746295246</v>
      </c>
      <c r="DP359" s="45">
        <f t="shared" ca="1" si="1196"/>
        <v>-52439.948746295246</v>
      </c>
      <c r="DQ359" s="45">
        <f t="shared" ca="1" si="1196"/>
        <v>-52439.948746295246</v>
      </c>
      <c r="DR359" s="45">
        <f t="shared" ca="1" si="1196"/>
        <v>-52439.948746295246</v>
      </c>
      <c r="DS359" s="45">
        <f t="shared" ca="1" si="1196"/>
        <v>-52439.948746295246</v>
      </c>
      <c r="DT359" s="45">
        <f t="shared" ca="1" si="1196"/>
        <v>-52439.948746295246</v>
      </c>
      <c r="DU359" s="45">
        <f t="shared" ca="1" si="1196"/>
        <v>-52439.948746295246</v>
      </c>
      <c r="DV359" s="45">
        <f t="shared" ca="1" si="1196"/>
        <v>-52439.948746295246</v>
      </c>
      <c r="DW359" s="45">
        <f t="shared" ca="1" si="1196"/>
        <v>-52439.948746295246</v>
      </c>
      <c r="DX359" s="45">
        <f t="shared" ca="1" si="1196"/>
        <v>-52439.948746295246</v>
      </c>
      <c r="DY359" s="45">
        <f t="shared" ca="1" si="1196"/>
        <v>-52439.948746295246</v>
      </c>
      <c r="DZ359" s="45">
        <f t="shared" ca="1" si="1196"/>
        <v>-52439.948746295246</v>
      </c>
      <c r="EA359" s="45">
        <f t="shared" ca="1" si="1196"/>
        <v>-52439.948746295246</v>
      </c>
      <c r="EB359" s="45">
        <f t="shared" ca="1" si="1196"/>
        <v>-52439.948746295246</v>
      </c>
      <c r="EC359" s="45">
        <f t="shared" ca="1" si="1196"/>
        <v>-52439.948746295246</v>
      </c>
      <c r="ED359" s="45">
        <f t="shared" ca="1" si="1196"/>
        <v>-52439.948746295246</v>
      </c>
      <c r="EE359" s="45">
        <f t="shared" ca="1" si="1196"/>
        <v>-52439.948746295246</v>
      </c>
      <c r="EF359" s="45">
        <f t="shared" ca="1" si="1196"/>
        <v>-52439.948746295246</v>
      </c>
      <c r="EG359" s="45">
        <f t="shared" ca="1" si="1196"/>
        <v>-52439.948746295246</v>
      </c>
      <c r="EH359" s="45">
        <f t="shared" ca="1" si="1196"/>
        <v>-52439.948746295246</v>
      </c>
      <c r="EI359" s="45">
        <f t="shared" ca="1" si="1196"/>
        <v>-52439.948746295246</v>
      </c>
      <c r="EJ359" s="45">
        <f t="shared" ca="1" si="1196"/>
        <v>-52439.948746295246</v>
      </c>
      <c r="EK359" s="45">
        <f t="shared" ca="1" si="1196"/>
        <v>-52439.948746295246</v>
      </c>
      <c r="EL359" s="45">
        <f t="shared" ca="1" si="1196"/>
        <v>-52439.948746295246</v>
      </c>
      <c r="EM359" s="45">
        <f t="shared" ca="1" si="1196"/>
        <v>-52439.948746295246</v>
      </c>
      <c r="EN359" s="45">
        <f t="shared" ca="1" si="1196"/>
        <v>-52439.948746295246</v>
      </c>
      <c r="EO359" s="45">
        <f t="shared" ca="1" si="1196"/>
        <v>-52439.948746295246</v>
      </c>
      <c r="EP359" s="45">
        <f t="shared" ca="1" si="1196"/>
        <v>-52439.948746295246</v>
      </c>
      <c r="EQ359" s="45">
        <f t="shared" ca="1" si="1196"/>
        <v>-52403.282079628581</v>
      </c>
      <c r="ER359" s="45">
        <f t="shared" ca="1" si="1196"/>
        <v>-52403.282079628581</v>
      </c>
      <c r="ES359" s="45">
        <f t="shared" ca="1" si="1196"/>
        <v>-52403.282079628581</v>
      </c>
      <c r="ET359" s="45">
        <f t="shared" ca="1" si="1196"/>
        <v>-52403.282079628581</v>
      </c>
      <c r="EU359" s="45">
        <f t="shared" ca="1" si="1196"/>
        <v>-52403.282079628581</v>
      </c>
      <c r="EV359" s="45">
        <f t="shared" ca="1" si="1196"/>
        <v>-52403.282079628581</v>
      </c>
      <c r="EW359" s="45">
        <f t="shared" ca="1" si="1196"/>
        <v>-33549.572291095239</v>
      </c>
      <c r="EX359" s="45">
        <f t="shared" ca="1" si="1196"/>
        <v>-33549.572291095239</v>
      </c>
      <c r="EY359" s="45">
        <f t="shared" ca="1" si="1196"/>
        <v>-33549.572291095239</v>
      </c>
      <c r="EZ359" s="45">
        <f t="shared" ca="1" si="1196"/>
        <v>-33549.572291095239</v>
      </c>
      <c r="FA359" s="45">
        <f t="shared" ca="1" si="1196"/>
        <v>-33549.572291095239</v>
      </c>
      <c r="FB359" s="45">
        <f t="shared" ca="1" si="1196"/>
        <v>-33549.572291095239</v>
      </c>
      <c r="FC359" s="45">
        <f t="shared" ca="1" si="1196"/>
        <v>-33549.572291095239</v>
      </c>
      <c r="FD359" s="45">
        <f t="shared" ca="1" si="1196"/>
        <v>-33549.572291095239</v>
      </c>
      <c r="FE359" s="45">
        <f t="shared" ca="1" si="1196"/>
        <v>-33549.572291095239</v>
      </c>
      <c r="FF359" s="45">
        <f t="shared" ca="1" si="1196"/>
        <v>-33549.572291095239</v>
      </c>
      <c r="FG359" s="45">
        <f t="shared" ca="1" si="1196"/>
        <v>-33549.572291095239</v>
      </c>
      <c r="FH359" s="45">
        <f t="shared" ca="1" si="1196"/>
        <v>-33549.572291095239</v>
      </c>
      <c r="FI359" s="45">
        <f t="shared" ca="1" si="1196"/>
        <v>-33549.572291095239</v>
      </c>
      <c r="FJ359" s="45">
        <f t="shared" ca="1" si="1196"/>
        <v>-33549.572291095239</v>
      </c>
      <c r="FK359" s="45">
        <f t="shared" ca="1" si="1196"/>
        <v>-33549.572291095239</v>
      </c>
      <c r="FL359" s="45">
        <f t="shared" ca="1" si="1196"/>
        <v>-33549.572291095239</v>
      </c>
      <c r="FM359" s="45">
        <f t="shared" ca="1" si="1196"/>
        <v>-33549.572291095239</v>
      </c>
      <c r="FN359" s="45">
        <f t="shared" ca="1" si="1196"/>
        <v>-33549.572291095239</v>
      </c>
      <c r="FO359" s="45">
        <f t="shared" ca="1" si="1196"/>
        <v>-33549.572291095239</v>
      </c>
      <c r="FP359" s="45">
        <f t="shared" ca="1" si="1196"/>
        <v>-33549.572291095239</v>
      </c>
      <c r="FQ359" s="45">
        <f t="shared" ca="1" si="1196"/>
        <v>-33549.572291095239</v>
      </c>
      <c r="FR359" s="45">
        <f t="shared" ca="1" si="1196"/>
        <v>-33549.572291095239</v>
      </c>
      <c r="FS359" s="45">
        <f t="shared" ca="1" si="1196"/>
        <v>-33549.572291095239</v>
      </c>
      <c r="FT359" s="45">
        <f t="shared" ca="1" si="1196"/>
        <v>-33549.572291095239</v>
      </c>
      <c r="FU359" s="45">
        <f t="shared" ca="1" si="1196"/>
        <v>-33549.572291095239</v>
      </c>
      <c r="FV359" s="45">
        <f t="shared" ref="FV359:IG359" ca="1" si="1197">FV312*-1</f>
        <v>-33549.572291095239</v>
      </c>
      <c r="FW359" s="45">
        <f t="shared" ca="1" si="1197"/>
        <v>-33549.572291095239</v>
      </c>
      <c r="FX359" s="45">
        <f t="shared" ca="1" si="1197"/>
        <v>-33549.572291095239</v>
      </c>
      <c r="FY359" s="45">
        <f t="shared" ca="1" si="1197"/>
        <v>-33549.572291095239</v>
      </c>
      <c r="FZ359" s="45">
        <f t="shared" ca="1" si="1197"/>
        <v>-33549.572291095239</v>
      </c>
      <c r="GA359" s="45">
        <f t="shared" ca="1" si="1197"/>
        <v>-23654.077053000005</v>
      </c>
      <c r="GB359" s="45">
        <f t="shared" ca="1" si="1197"/>
        <v>-23654.077053000005</v>
      </c>
      <c r="GC359" s="45">
        <f t="shared" ca="1" si="1197"/>
        <v>-23654.077053000005</v>
      </c>
      <c r="GD359" s="45">
        <f t="shared" ca="1" si="1197"/>
        <v>-23654.077053000005</v>
      </c>
      <c r="GE359" s="45">
        <f t="shared" ca="1" si="1197"/>
        <v>-23654.077053000005</v>
      </c>
      <c r="GF359" s="45">
        <f t="shared" ca="1" si="1197"/>
        <v>-23654.077053000005</v>
      </c>
      <c r="GG359" s="45">
        <f t="shared" ca="1" si="1197"/>
        <v>-23654.077053000005</v>
      </c>
      <c r="GH359" s="45">
        <f t="shared" ca="1" si="1197"/>
        <v>-23654.077053000005</v>
      </c>
      <c r="GI359" s="45">
        <f t="shared" ca="1" si="1197"/>
        <v>-23654.077053000005</v>
      </c>
      <c r="GJ359" s="45">
        <f t="shared" ca="1" si="1197"/>
        <v>-23654.077053000005</v>
      </c>
      <c r="GK359" s="45">
        <f t="shared" ca="1" si="1197"/>
        <v>-23654.077053000005</v>
      </c>
      <c r="GL359" s="45">
        <f t="shared" ca="1" si="1197"/>
        <v>-23654.077053000005</v>
      </c>
      <c r="GM359" s="45">
        <f t="shared" ca="1" si="1197"/>
        <v>-23654.077053000005</v>
      </c>
      <c r="GN359" s="45">
        <f t="shared" ca="1" si="1197"/>
        <v>-23654.077053000005</v>
      </c>
      <c r="GO359" s="45">
        <f t="shared" ca="1" si="1197"/>
        <v>-23654.077053000005</v>
      </c>
      <c r="GP359" s="45">
        <f t="shared" ca="1" si="1197"/>
        <v>-23654.077053000005</v>
      </c>
      <c r="GQ359" s="45">
        <f t="shared" ca="1" si="1197"/>
        <v>-23654.077053000005</v>
      </c>
      <c r="GR359" s="45">
        <f t="shared" ca="1" si="1197"/>
        <v>-23654.077053000005</v>
      </c>
      <c r="GS359" s="45">
        <f t="shared" ca="1" si="1197"/>
        <v>-23654.077053000005</v>
      </c>
      <c r="GT359" s="45">
        <f t="shared" ca="1" si="1197"/>
        <v>-23654.077053000005</v>
      </c>
      <c r="GU359" s="45">
        <f t="shared" ca="1" si="1197"/>
        <v>-23654.077053000005</v>
      </c>
      <c r="GV359" s="45">
        <f t="shared" ca="1" si="1197"/>
        <v>-23654.077053000005</v>
      </c>
      <c r="GW359" s="45">
        <f t="shared" ca="1" si="1197"/>
        <v>-23654.077053000005</v>
      </c>
      <c r="GX359" s="45">
        <f t="shared" ca="1" si="1197"/>
        <v>-23654.077053000005</v>
      </c>
      <c r="GY359" s="45">
        <f t="shared" ca="1" si="1197"/>
        <v>-23654.077053000005</v>
      </c>
      <c r="GZ359" s="45">
        <f t="shared" ca="1" si="1197"/>
        <v>-23654.077053000005</v>
      </c>
      <c r="HA359" s="45">
        <f t="shared" ca="1" si="1197"/>
        <v>-23654.077053000005</v>
      </c>
      <c r="HB359" s="45">
        <f t="shared" ca="1" si="1197"/>
        <v>-23654.077053000005</v>
      </c>
      <c r="HC359" s="45">
        <f t="shared" ca="1" si="1197"/>
        <v>-23654.077053000005</v>
      </c>
      <c r="HD359" s="45">
        <f t="shared" ca="1" si="1197"/>
        <v>-23654.077053000005</v>
      </c>
      <c r="HE359" s="45">
        <f t="shared" ca="1" si="1197"/>
        <v>-23654.077053000005</v>
      </c>
      <c r="HF359" s="45">
        <f t="shared" ca="1" si="1197"/>
        <v>-23654.077053000005</v>
      </c>
      <c r="HG359" s="45">
        <f t="shared" ca="1" si="1197"/>
        <v>-23654.077053000005</v>
      </c>
      <c r="HH359" s="45">
        <f t="shared" ca="1" si="1197"/>
        <v>-23654.077053000005</v>
      </c>
      <c r="HI359" s="45">
        <f t="shared" ca="1" si="1197"/>
        <v>-23654.077053000005</v>
      </c>
      <c r="HJ359" s="45">
        <f t="shared" ca="1" si="1197"/>
        <v>-23654.077053000005</v>
      </c>
      <c r="HK359" s="45">
        <f t="shared" ca="1" si="1197"/>
        <v>-23654.077053000005</v>
      </c>
      <c r="HL359" s="45">
        <f t="shared" ca="1" si="1197"/>
        <v>-23654.077053000005</v>
      </c>
      <c r="HM359" s="45">
        <f t="shared" ca="1" si="1197"/>
        <v>-23654.077053000005</v>
      </c>
      <c r="HN359" s="45">
        <f t="shared" ca="1" si="1197"/>
        <v>-23654.077053000005</v>
      </c>
      <c r="HO359" s="45">
        <f t="shared" ca="1" si="1197"/>
        <v>-23654.077053000005</v>
      </c>
      <c r="HP359" s="45">
        <f t="shared" ca="1" si="1197"/>
        <v>-23654.077053000005</v>
      </c>
      <c r="HQ359" s="45">
        <f t="shared" ca="1" si="1197"/>
        <v>-23654.077053000005</v>
      </c>
      <c r="HR359" s="45">
        <f t="shared" ca="1" si="1197"/>
        <v>-23654.077053000005</v>
      </c>
      <c r="HS359" s="45">
        <f t="shared" ca="1" si="1197"/>
        <v>-23654.077053000005</v>
      </c>
      <c r="HT359" s="45">
        <f t="shared" ca="1" si="1197"/>
        <v>-23654.077053000005</v>
      </c>
      <c r="HU359" s="45">
        <f t="shared" ca="1" si="1197"/>
        <v>-23654.077053000005</v>
      </c>
      <c r="HV359" s="45">
        <f t="shared" ca="1" si="1197"/>
        <v>-23654.077053000005</v>
      </c>
      <c r="HW359" s="45">
        <f t="shared" ca="1" si="1197"/>
        <v>-23654.077053000005</v>
      </c>
      <c r="HX359" s="45">
        <f t="shared" ca="1" si="1197"/>
        <v>-23654.077053000005</v>
      </c>
      <c r="HY359" s="45">
        <f t="shared" ca="1" si="1197"/>
        <v>-23654.077053000005</v>
      </c>
      <c r="HZ359" s="45">
        <f t="shared" ca="1" si="1197"/>
        <v>-23654.077053000005</v>
      </c>
      <c r="IA359" s="45">
        <f t="shared" ca="1" si="1197"/>
        <v>-23654.077053000005</v>
      </c>
      <c r="IB359" s="45">
        <f t="shared" ca="1" si="1197"/>
        <v>-23654.077053000005</v>
      </c>
      <c r="IC359" s="45">
        <f t="shared" ca="1" si="1197"/>
        <v>-23654.077053000005</v>
      </c>
      <c r="ID359" s="45">
        <f t="shared" ca="1" si="1197"/>
        <v>-23654.077053000005</v>
      </c>
      <c r="IE359" s="45">
        <f t="shared" ca="1" si="1197"/>
        <v>-23654.077053000005</v>
      </c>
      <c r="IF359" s="45">
        <f t="shared" ca="1" si="1197"/>
        <v>-23654.077053000005</v>
      </c>
      <c r="IG359" s="45">
        <f t="shared" ca="1" si="1197"/>
        <v>-23654.077053000005</v>
      </c>
      <c r="IH359" s="45">
        <f t="shared" ref="IH359:KS359" ca="1" si="1198">IH312*-1</f>
        <v>-23654.077053000005</v>
      </c>
      <c r="II359" s="45">
        <f t="shared" ca="1" si="1198"/>
        <v>-23669.263451802792</v>
      </c>
      <c r="IJ359" s="45">
        <f t="shared" ca="1" si="1198"/>
        <v>-23669.263451802792</v>
      </c>
      <c r="IK359" s="45">
        <f t="shared" ca="1" si="1198"/>
        <v>-23669.263451802792</v>
      </c>
      <c r="IL359" s="45">
        <f t="shared" ca="1" si="1198"/>
        <v>-23669.263451802792</v>
      </c>
      <c r="IM359" s="45">
        <f t="shared" ca="1" si="1198"/>
        <v>-23669.263451802792</v>
      </c>
      <c r="IN359" s="45">
        <f t="shared" ca="1" si="1198"/>
        <v>-23669.263451802792</v>
      </c>
      <c r="IO359" s="45">
        <f t="shared" ca="1" si="1198"/>
        <v>-23669.263451802792</v>
      </c>
      <c r="IP359" s="45">
        <f t="shared" ca="1" si="1198"/>
        <v>-23669.263451802792</v>
      </c>
      <c r="IQ359" s="45">
        <f t="shared" ca="1" si="1198"/>
        <v>-23669.263451802792</v>
      </c>
      <c r="IR359" s="45">
        <f t="shared" ca="1" si="1198"/>
        <v>-23669.263451802792</v>
      </c>
      <c r="IS359" s="45">
        <f t="shared" ca="1" si="1198"/>
        <v>-23669.263451802792</v>
      </c>
      <c r="IT359" s="45">
        <f t="shared" ca="1" si="1198"/>
        <v>-23669.263451802792</v>
      </c>
      <c r="IU359" s="45">
        <f t="shared" ca="1" si="1198"/>
        <v>-23669.263451802792</v>
      </c>
      <c r="IV359" s="45">
        <f t="shared" ca="1" si="1198"/>
        <v>-23669.263451802792</v>
      </c>
      <c r="IW359" s="45">
        <f t="shared" ca="1" si="1198"/>
        <v>-23669.263451802792</v>
      </c>
      <c r="IX359" s="45">
        <f t="shared" ca="1" si="1198"/>
        <v>-23669.263451802792</v>
      </c>
      <c r="IY359" s="45">
        <f t="shared" ca="1" si="1198"/>
        <v>-23669.263451802792</v>
      </c>
      <c r="IZ359" s="45">
        <f t="shared" ca="1" si="1198"/>
        <v>-23669.263451802792</v>
      </c>
      <c r="JA359" s="45">
        <f t="shared" ca="1" si="1198"/>
        <v>-23669.263451802792</v>
      </c>
      <c r="JB359" s="45">
        <f t="shared" ca="1" si="1198"/>
        <v>-23669.263451802792</v>
      </c>
      <c r="JC359" s="45">
        <f t="shared" ca="1" si="1198"/>
        <v>-23669.263451802792</v>
      </c>
      <c r="JD359" s="45">
        <f t="shared" ca="1" si="1198"/>
        <v>-23669.263451802792</v>
      </c>
      <c r="JE359" s="45">
        <f t="shared" ca="1" si="1198"/>
        <v>-23669.263451802792</v>
      </c>
      <c r="JF359" s="45">
        <f t="shared" ca="1" si="1198"/>
        <v>-23669.263451802792</v>
      </c>
      <c r="JG359" s="45">
        <f t="shared" ca="1" si="1198"/>
        <v>-23669.263451802792</v>
      </c>
      <c r="JH359" s="45">
        <f t="shared" ca="1" si="1198"/>
        <v>-23669.263451802792</v>
      </c>
      <c r="JI359" s="45">
        <f t="shared" ca="1" si="1198"/>
        <v>-23669.263451802792</v>
      </c>
      <c r="JJ359" s="45">
        <f t="shared" ca="1" si="1198"/>
        <v>-23669.263451802792</v>
      </c>
      <c r="JK359" s="45">
        <f t="shared" ca="1" si="1198"/>
        <v>-23669.263451802792</v>
      </c>
      <c r="JL359" s="45">
        <f t="shared" ca="1" si="1198"/>
        <v>-23669.263451802792</v>
      </c>
      <c r="JM359" s="45">
        <f t="shared" ca="1" si="1198"/>
        <v>-23669.263451802792</v>
      </c>
      <c r="JN359" s="45">
        <f t="shared" ca="1" si="1198"/>
        <v>-23669.263451802792</v>
      </c>
      <c r="JO359" s="45">
        <f t="shared" ca="1" si="1198"/>
        <v>-23669.263451802792</v>
      </c>
      <c r="JP359" s="45">
        <f t="shared" ca="1" si="1198"/>
        <v>-23669.263451802792</v>
      </c>
      <c r="JQ359" s="45">
        <f t="shared" ca="1" si="1198"/>
        <v>-23669.263451802792</v>
      </c>
      <c r="JR359" s="45">
        <f t="shared" ca="1" si="1198"/>
        <v>-23669.263451802792</v>
      </c>
      <c r="JS359" s="45">
        <f t="shared" ca="1" si="1198"/>
        <v>-23669.263451802792</v>
      </c>
      <c r="JT359" s="45">
        <f t="shared" ca="1" si="1198"/>
        <v>-23669.263451802792</v>
      </c>
      <c r="JU359" s="45">
        <f t="shared" ca="1" si="1198"/>
        <v>-23669.263451802792</v>
      </c>
      <c r="JV359" s="45">
        <f t="shared" ca="1" si="1198"/>
        <v>-23669.263451802792</v>
      </c>
      <c r="JW359" s="45">
        <f t="shared" ca="1" si="1198"/>
        <v>-23669.263451802792</v>
      </c>
      <c r="JX359" s="45">
        <f t="shared" ca="1" si="1198"/>
        <v>-23669.263451802792</v>
      </c>
      <c r="JY359" s="45">
        <f t="shared" ca="1" si="1198"/>
        <v>-23669.263451802792</v>
      </c>
      <c r="JZ359" s="45">
        <f t="shared" ca="1" si="1198"/>
        <v>-23669.263451802792</v>
      </c>
      <c r="KA359" s="45">
        <f t="shared" ca="1" si="1198"/>
        <v>-23669.263451802792</v>
      </c>
      <c r="KB359" s="45">
        <f t="shared" ca="1" si="1198"/>
        <v>-23669.263451802792</v>
      </c>
      <c r="KC359" s="45">
        <f t="shared" ca="1" si="1198"/>
        <v>-23669.263451802792</v>
      </c>
      <c r="KD359" s="45">
        <f t="shared" ca="1" si="1198"/>
        <v>-23669.263451802792</v>
      </c>
      <c r="KE359" s="45">
        <f t="shared" ca="1" si="1198"/>
        <v>-23669.263451802792</v>
      </c>
      <c r="KF359" s="45">
        <f t="shared" ca="1" si="1198"/>
        <v>-23669.263451802792</v>
      </c>
      <c r="KG359" s="45">
        <f t="shared" ca="1" si="1198"/>
        <v>-23669.263451802792</v>
      </c>
      <c r="KH359" s="45">
        <f t="shared" ca="1" si="1198"/>
        <v>-23669.263451802792</v>
      </c>
      <c r="KI359" s="45">
        <f t="shared" ca="1" si="1198"/>
        <v>-23669.263451802792</v>
      </c>
      <c r="KJ359" s="45">
        <f t="shared" ca="1" si="1198"/>
        <v>-23669.263451802792</v>
      </c>
      <c r="KK359" s="45">
        <f t="shared" ca="1" si="1198"/>
        <v>-23669.263451802792</v>
      </c>
      <c r="KL359" s="45">
        <f t="shared" ca="1" si="1198"/>
        <v>-23669.263451802792</v>
      </c>
      <c r="KM359" s="45">
        <f t="shared" ca="1" si="1198"/>
        <v>-23669.263451802792</v>
      </c>
      <c r="KN359" s="45">
        <f t="shared" ca="1" si="1198"/>
        <v>-23669.263451802792</v>
      </c>
      <c r="KO359" s="45">
        <f t="shared" ca="1" si="1198"/>
        <v>-23669.263451802792</v>
      </c>
      <c r="KP359" s="45">
        <f t="shared" ca="1" si="1198"/>
        <v>-23669.263451802792</v>
      </c>
      <c r="KQ359" s="45">
        <f t="shared" ca="1" si="1198"/>
        <v>-23669.263451802792</v>
      </c>
      <c r="KR359" s="45">
        <f t="shared" ca="1" si="1198"/>
        <v>-23669.263451802792</v>
      </c>
      <c r="KS359" s="45">
        <f t="shared" ca="1" si="1198"/>
        <v>-23669.263451802792</v>
      </c>
      <c r="KT359" s="45">
        <f t="shared" ref="KT359:LT359" ca="1" si="1199">KT312*-1</f>
        <v>-23669.263451802792</v>
      </c>
      <c r="KU359" s="45">
        <f t="shared" ca="1" si="1199"/>
        <v>-23669.263451802792</v>
      </c>
      <c r="KV359" s="45">
        <f t="shared" ca="1" si="1199"/>
        <v>-23669.263451802792</v>
      </c>
      <c r="KW359" s="45">
        <f t="shared" ca="1" si="1199"/>
        <v>-23669.263451802792</v>
      </c>
      <c r="KX359" s="45">
        <f t="shared" ca="1" si="1199"/>
        <v>-23669.263451802792</v>
      </c>
      <c r="KY359" s="45">
        <f t="shared" ca="1" si="1199"/>
        <v>-23669.263451802792</v>
      </c>
      <c r="KZ359" s="45">
        <f t="shared" ca="1" si="1199"/>
        <v>-23669.263451802792</v>
      </c>
      <c r="LA359" s="45">
        <f t="shared" ca="1" si="1199"/>
        <v>-23669.263451802792</v>
      </c>
      <c r="LB359" s="45">
        <f t="shared" ca="1" si="1199"/>
        <v>-23669.263451802792</v>
      </c>
      <c r="LC359" s="45">
        <f t="shared" ca="1" si="1199"/>
        <v>-23669.263451802792</v>
      </c>
      <c r="LD359" s="45">
        <f t="shared" ca="1" si="1199"/>
        <v>-23669.263451802792</v>
      </c>
      <c r="LE359" s="45">
        <f t="shared" ca="1" si="1199"/>
        <v>-23669.263451802792</v>
      </c>
      <c r="LF359" s="45">
        <f t="shared" ca="1" si="1199"/>
        <v>-23669.263451802792</v>
      </c>
      <c r="LG359" s="45">
        <f t="shared" ca="1" si="1199"/>
        <v>-23669.263451802792</v>
      </c>
      <c r="LH359" s="45">
        <f t="shared" ca="1" si="1199"/>
        <v>-23669.263451802792</v>
      </c>
      <c r="LI359" s="45">
        <f t="shared" ca="1" si="1199"/>
        <v>-23669.263451802792</v>
      </c>
      <c r="LJ359" s="45">
        <f t="shared" ca="1" si="1199"/>
        <v>-23669.263451802792</v>
      </c>
      <c r="LK359" s="45">
        <f t="shared" ca="1" si="1199"/>
        <v>-23669.263451802792</v>
      </c>
      <c r="LL359" s="45">
        <f t="shared" ca="1" si="1199"/>
        <v>-23669.263451802792</v>
      </c>
      <c r="LM359" s="45">
        <f t="shared" ca="1" si="1199"/>
        <v>-23669.263451802792</v>
      </c>
      <c r="LN359" s="45">
        <f t="shared" ca="1" si="1199"/>
        <v>-23669.263451802792</v>
      </c>
      <c r="LO359" s="45">
        <f t="shared" ca="1" si="1199"/>
        <v>-23669.263451802792</v>
      </c>
      <c r="LP359" s="45">
        <f t="shared" ca="1" si="1199"/>
        <v>-23669.263451802792</v>
      </c>
      <c r="LQ359" s="45">
        <f t="shared" ca="1" si="1199"/>
        <v>-23669.263451802792</v>
      </c>
      <c r="LR359" s="45">
        <f t="shared" ca="1" si="1199"/>
        <v>-23669.263451802792</v>
      </c>
      <c r="LS359" s="45">
        <f t="shared" ca="1" si="1199"/>
        <v>-23669.263451802792</v>
      </c>
      <c r="LT359" s="45">
        <f t="shared" ca="1" si="1199"/>
        <v>-23669.263451802792</v>
      </c>
      <c r="LU359" s="45"/>
      <c r="LV359" s="45"/>
      <c r="LW359" s="45"/>
      <c r="LX359" s="45"/>
      <c r="LY359" s="45"/>
      <c r="LZ359" s="45"/>
      <c r="MA359" s="45"/>
      <c r="MB359" s="45"/>
      <c r="MC359" s="45"/>
      <c r="MD359" s="45"/>
      <c r="ME359" s="45"/>
      <c r="MF359" s="45"/>
      <c r="MG359" s="45"/>
      <c r="MH359" s="45"/>
      <c r="MI359" s="45"/>
      <c r="MJ359" s="45"/>
      <c r="MK359" s="45"/>
      <c r="ML359" s="45"/>
      <c r="MM359" s="45"/>
      <c r="MN359" s="45"/>
      <c r="MO359" s="45"/>
      <c r="MP359" s="45"/>
      <c r="MQ359" s="45"/>
      <c r="MR359" s="45"/>
      <c r="MS359" s="45"/>
      <c r="MT359" s="45"/>
      <c r="MU359" s="45"/>
      <c r="MV359" s="45"/>
      <c r="MW359" s="45"/>
      <c r="MX359" s="45"/>
      <c r="MY359" s="45"/>
      <c r="MZ359" s="45"/>
      <c r="NA359" s="45"/>
      <c r="NB359" s="45"/>
      <c r="NC359" s="45"/>
      <c r="ND359" s="45"/>
      <c r="NE359" s="45"/>
      <c r="NF359" s="45"/>
      <c r="NG359" s="45"/>
      <c r="NH359" s="45"/>
      <c r="NI359" s="45"/>
      <c r="NJ359" s="45"/>
      <c r="NK359" s="45"/>
      <c r="NL359" s="45"/>
      <c r="NM359" s="45"/>
      <c r="NN359" s="45"/>
      <c r="NO359" s="45"/>
      <c r="NP359" s="45"/>
      <c r="NQ359" s="45"/>
      <c r="NR359" s="45"/>
      <c r="NS359" s="45"/>
      <c r="NT359" s="45"/>
      <c r="NU359" s="45"/>
      <c r="NV359" s="45"/>
      <c r="NW359" s="45"/>
      <c r="NX359" s="45"/>
      <c r="NY359" s="45"/>
      <c r="NZ359" s="45"/>
      <c r="OA359" s="45"/>
      <c r="OB359" s="45"/>
      <c r="OC359" s="45"/>
      <c r="OD359" s="45"/>
      <c r="OE359" s="45"/>
      <c r="OF359" s="45"/>
      <c r="OG359" s="45"/>
      <c r="OH359" s="45"/>
      <c r="OI359" s="45"/>
      <c r="OJ359" s="45"/>
      <c r="OK359" s="45"/>
      <c r="OL359" s="45"/>
      <c r="OM359" s="45"/>
      <c r="ON359" s="45"/>
      <c r="OO359" s="45"/>
      <c r="OP359" s="45"/>
      <c r="OQ359" s="45"/>
      <c r="OR359" s="45"/>
      <c r="OS359" s="45"/>
      <c r="OT359" s="45"/>
      <c r="OU359" s="45"/>
      <c r="OV359" s="45"/>
      <c r="OW359" s="45"/>
      <c r="OX359" s="45"/>
      <c r="OY359" s="45"/>
      <c r="OZ359" s="45"/>
      <c r="PA359" s="45"/>
      <c r="PB359" s="45"/>
      <c r="PC359" s="45"/>
      <c r="PD359" s="45"/>
      <c r="PE359" s="45"/>
      <c r="PF359" s="45"/>
      <c r="PG359" s="45"/>
      <c r="PH359" s="45"/>
      <c r="PI359" s="45"/>
      <c r="PJ359" s="45"/>
      <c r="PK359" s="45"/>
      <c r="PL359" s="45"/>
      <c r="PM359" s="45"/>
      <c r="PN359" s="45"/>
      <c r="PO359" s="45"/>
      <c r="PP359" s="45"/>
      <c r="PQ359" s="45"/>
      <c r="PR359" s="45"/>
      <c r="PS359" s="45"/>
      <c r="PT359" s="45"/>
      <c r="PU359" s="45"/>
      <c r="PV359" s="45"/>
      <c r="PW359" s="45"/>
      <c r="PX359" s="45"/>
      <c r="PY359" s="45"/>
      <c r="PZ359" s="45"/>
      <c r="QA359" s="45"/>
      <c r="QB359" s="45"/>
      <c r="QC359" s="45"/>
      <c r="QD359" s="45"/>
      <c r="QE359" s="45"/>
      <c r="QF359" s="45"/>
      <c r="QG359" s="45"/>
      <c r="QH359" s="45"/>
      <c r="QI359" s="45"/>
      <c r="QJ359" s="45"/>
      <c r="QK359" s="45"/>
      <c r="QL359" s="45"/>
      <c r="QM359" s="45"/>
      <c r="QN359" s="45"/>
      <c r="QO359" s="45"/>
      <c r="QP359" s="45"/>
      <c r="QQ359" s="45"/>
      <c r="QR359" s="45"/>
      <c r="QS359" s="45"/>
      <c r="QT359" s="45"/>
      <c r="QU359" s="45"/>
    </row>
    <row r="360" spans="2:463" ht="15" customHeight="1" outlineLevel="1">
      <c r="B360" s="3"/>
      <c r="C360" s="9" t="s">
        <v>579</v>
      </c>
      <c r="D360" s="14"/>
      <c r="E360" s="100" t="s">
        <v>95</v>
      </c>
      <c r="F360" s="12"/>
      <c r="G360" s="12"/>
      <c r="H360" s="99">
        <f ca="1">SUM(I360:QJ360)</f>
        <v>16431277.392947398</v>
      </c>
      <c r="I360" s="106">
        <f t="shared" ref="I360:AV360" si="1200">I357+I359</f>
        <v>0</v>
      </c>
      <c r="J360" s="106">
        <f t="shared" si="1200"/>
        <v>0</v>
      </c>
      <c r="K360" s="106">
        <f t="shared" si="1200"/>
        <v>0</v>
      </c>
      <c r="L360" s="106">
        <f t="shared" si="1200"/>
        <v>0</v>
      </c>
      <c r="M360" s="106">
        <f t="shared" si="1200"/>
        <v>0</v>
      </c>
      <c r="N360" s="106">
        <f t="shared" si="1200"/>
        <v>0</v>
      </c>
      <c r="O360" s="106">
        <f t="shared" si="1200"/>
        <v>0</v>
      </c>
      <c r="P360" s="106">
        <f t="shared" si="1200"/>
        <v>0</v>
      </c>
      <c r="Q360" s="106">
        <f t="shared" si="1200"/>
        <v>0</v>
      </c>
      <c r="R360" s="106">
        <f t="shared" si="1200"/>
        <v>0</v>
      </c>
      <c r="S360" s="106">
        <f t="shared" si="1200"/>
        <v>0</v>
      </c>
      <c r="T360" s="106">
        <f t="shared" si="1200"/>
        <v>0</v>
      </c>
      <c r="U360" s="106">
        <f t="shared" si="1200"/>
        <v>0</v>
      </c>
      <c r="V360" s="106">
        <f t="shared" si="1200"/>
        <v>0</v>
      </c>
      <c r="W360" s="106">
        <f t="shared" si="1200"/>
        <v>0</v>
      </c>
      <c r="X360" s="106">
        <f t="shared" si="1200"/>
        <v>0</v>
      </c>
      <c r="Y360" s="106">
        <f t="shared" si="1200"/>
        <v>0</v>
      </c>
      <c r="Z360" s="106">
        <f t="shared" si="1200"/>
        <v>0</v>
      </c>
      <c r="AA360" s="106">
        <f t="shared" si="1200"/>
        <v>0</v>
      </c>
      <c r="AB360" s="106">
        <f t="shared" si="1200"/>
        <v>0</v>
      </c>
      <c r="AC360" s="106">
        <f t="shared" si="1200"/>
        <v>0</v>
      </c>
      <c r="AD360" s="106">
        <f t="shared" si="1200"/>
        <v>0</v>
      </c>
      <c r="AE360" s="106">
        <f t="shared" si="1200"/>
        <v>0</v>
      </c>
      <c r="AF360" s="106">
        <f t="shared" si="1200"/>
        <v>0</v>
      </c>
      <c r="AG360" s="106">
        <f t="shared" ca="1" si="1200"/>
        <v>-22969.751840017168</v>
      </c>
      <c r="AH360" s="106">
        <f t="shared" ca="1" si="1200"/>
        <v>-21025.148059919244</v>
      </c>
      <c r="AI360" s="106">
        <f t="shared" ca="1" si="1200"/>
        <v>28491.812821688873</v>
      </c>
      <c r="AJ360" s="106">
        <f t="shared" ca="1" si="1200"/>
        <v>28665.181196283695</v>
      </c>
      <c r="AK360" s="106">
        <f t="shared" ca="1" si="1200"/>
        <v>50343.432429293665</v>
      </c>
      <c r="AL360" s="106">
        <f t="shared" ca="1" si="1200"/>
        <v>65351.94548836688</v>
      </c>
      <c r="AM360" s="106">
        <f t="shared" ca="1" si="1200"/>
        <v>97481.818176280154</v>
      </c>
      <c r="AN360" s="106">
        <f t="shared" ca="1" si="1200"/>
        <v>84448.951593522186</v>
      </c>
      <c r="AO360" s="106">
        <f t="shared" ca="1" si="1200"/>
        <v>65027.373994838155</v>
      </c>
      <c r="AP360" s="106">
        <f t="shared" ca="1" si="1200"/>
        <v>24117.593165117592</v>
      </c>
      <c r="AQ360" s="106">
        <f t="shared" ca="1" si="1200"/>
        <v>-6922.7574074286822</v>
      </c>
      <c r="AR360" s="106">
        <f t="shared" ca="1" si="1200"/>
        <v>-56975.474287130288</v>
      </c>
      <c r="AS360" s="106">
        <f t="shared" ca="1" si="1200"/>
        <v>-24810.653677706403</v>
      </c>
      <c r="AT360" s="106">
        <f t="shared" ca="1" si="1200"/>
        <v>-22687.436222178396</v>
      </c>
      <c r="AU360" s="106">
        <f t="shared" ca="1" si="1200"/>
        <v>27368.676609234244</v>
      </c>
      <c r="AV360" s="106">
        <f t="shared" ca="1" si="1200"/>
        <v>30801.43565629251</v>
      </c>
      <c r="AW360" s="106">
        <f t="shared" ref="AW360:DH360" ca="1" si="1201">AW357+AW359</f>
        <v>52672.225419094349</v>
      </c>
      <c r="AX360" s="106">
        <f t="shared" ca="1" si="1201"/>
        <v>68007.933877110219</v>
      </c>
      <c r="AY360" s="106">
        <f t="shared" ca="1" si="1201"/>
        <v>96957.13900903429</v>
      </c>
      <c r="AZ360" s="106">
        <f t="shared" ca="1" si="1201"/>
        <v>83794.648204988771</v>
      </c>
      <c r="BA360" s="106">
        <f t="shared" ca="1" si="1201"/>
        <v>62118.596415350446</v>
      </c>
      <c r="BB360" s="106">
        <f t="shared" ca="1" si="1201"/>
        <v>21314.230276958086</v>
      </c>
      <c r="BC360" s="106">
        <f t="shared" ca="1" si="1201"/>
        <v>-9636.803037392543</v>
      </c>
      <c r="BD360" s="106">
        <f t="shared" ca="1" si="1201"/>
        <v>-59659.393893581153</v>
      </c>
      <c r="BE360" s="106">
        <f t="shared" ca="1" si="1201"/>
        <v>-25778.768123057605</v>
      </c>
      <c r="BF360" s="106">
        <f t="shared" ca="1" si="1201"/>
        <v>-23670.872111020697</v>
      </c>
      <c r="BG360" s="106">
        <f t="shared" ca="1" si="1201"/>
        <v>26146.331102592521</v>
      </c>
      <c r="BH360" s="106">
        <f t="shared" ca="1" si="1201"/>
        <v>31490.294801488082</v>
      </c>
      <c r="BI360" s="106">
        <f t="shared" ca="1" si="1201"/>
        <v>53555.813571162435</v>
      </c>
      <c r="BJ360" s="106">
        <f t="shared" ca="1" si="1201"/>
        <v>69070.210689917265</v>
      </c>
      <c r="BK360" s="106">
        <f t="shared" ca="1" si="1201"/>
        <v>95957.633768233878</v>
      </c>
      <c r="BL360" s="106">
        <f t="shared" ca="1" si="1201"/>
        <v>84991.554627312289</v>
      </c>
      <c r="BM360" s="106">
        <f t="shared" ca="1" si="1201"/>
        <v>60646.498996088805</v>
      </c>
      <c r="BN360" s="106">
        <f t="shared" ca="1" si="1201"/>
        <v>20140.420574118078</v>
      </c>
      <c r="BO360" s="106">
        <f t="shared" ca="1" si="1201"/>
        <v>-10870.89215603676</v>
      </c>
      <c r="BP360" s="106">
        <f t="shared" ca="1" si="1201"/>
        <v>-60615.86167832221</v>
      </c>
      <c r="BQ360" s="106">
        <f t="shared" ca="1" si="1201"/>
        <v>-26739.521089155547</v>
      </c>
      <c r="BR360" s="106">
        <f t="shared" ca="1" si="1201"/>
        <v>-24646.841776832211</v>
      </c>
      <c r="BS360" s="106">
        <f t="shared" ca="1" si="1201"/>
        <v>24822.814880191785</v>
      </c>
      <c r="BT360" s="106">
        <f t="shared" ca="1" si="1201"/>
        <v>32191.745377696614</v>
      </c>
      <c r="BU360" s="106">
        <f t="shared" ca="1" si="1201"/>
        <v>54454.202897293551</v>
      </c>
      <c r="BV360" s="106">
        <f t="shared" ca="1" si="1201"/>
        <v>70148.799645385618</v>
      </c>
      <c r="BW360" s="106">
        <f t="shared" ca="1" si="1201"/>
        <v>94094.074738734169</v>
      </c>
      <c r="BX360" s="106">
        <f t="shared" ca="1" si="1201"/>
        <v>86033.781618218694</v>
      </c>
      <c r="BY360" s="106">
        <f t="shared" ca="1" si="1201"/>
        <v>59065.357911394996</v>
      </c>
      <c r="BZ360" s="106">
        <f t="shared" ca="1" si="1201"/>
        <v>18853.554355408531</v>
      </c>
      <c r="CA360" s="106">
        <f t="shared" ca="1" si="1201"/>
        <v>-12439.762458479527</v>
      </c>
      <c r="CB360" s="106">
        <f t="shared" ca="1" si="1201"/>
        <v>-61693.353522322635</v>
      </c>
      <c r="CC360" s="106">
        <f t="shared" ca="1" si="1201"/>
        <v>-27818.091783798431</v>
      </c>
      <c r="CD360" s="106">
        <f t="shared" ca="1" si="1201"/>
        <v>-26004.204442546135</v>
      </c>
      <c r="CE360" s="106">
        <f t="shared" ca="1" si="1201"/>
        <v>23386.633125598892</v>
      </c>
      <c r="CF360" s="106">
        <f t="shared" ca="1" si="1201"/>
        <v>32780.773356179969</v>
      </c>
      <c r="CG360" s="106">
        <f t="shared" ca="1" si="1201"/>
        <v>55242.398853645922</v>
      </c>
      <c r="CH360" s="106">
        <f t="shared" ca="1" si="1201"/>
        <v>71118.724055928353</v>
      </c>
      <c r="CI360" s="106">
        <f t="shared" ca="1" si="1201"/>
        <v>92374.780429122271</v>
      </c>
      <c r="CJ360" s="106">
        <f t="shared" ca="1" si="1201"/>
        <v>84341.503049860883</v>
      </c>
      <c r="CK360" s="106">
        <f t="shared" ca="1" si="1201"/>
        <v>57624.944178363949</v>
      </c>
      <c r="CL360" s="106">
        <f t="shared" ca="1" si="1201"/>
        <v>17703.432146947482</v>
      </c>
      <c r="CM360" s="106">
        <f t="shared" ca="1" si="1201"/>
        <v>-13874.943697862895</v>
      </c>
      <c r="CN360" s="106">
        <f t="shared" ca="1" si="1201"/>
        <v>-62642.047628778048</v>
      </c>
      <c r="CO360" s="106">
        <f t="shared" ca="1" si="1201"/>
        <v>-26089.660769574759</v>
      </c>
      <c r="CP360" s="106">
        <f t="shared" ca="1" si="1201"/>
        <v>-24027.106696404939</v>
      </c>
      <c r="CQ360" s="106">
        <f t="shared" ca="1" si="1201"/>
        <v>24762.569401192683</v>
      </c>
      <c r="CR360" s="106">
        <f t="shared" ca="1" si="1201"/>
        <v>36182.36388156403</v>
      </c>
      <c r="CS360" s="106">
        <f t="shared" ca="1" si="1201"/>
        <v>58637.513664393802</v>
      </c>
      <c r="CT360" s="106">
        <f t="shared" ca="1" si="1201"/>
        <v>74905.006779399992</v>
      </c>
      <c r="CU360" s="106">
        <f t="shared" ca="1" si="1201"/>
        <v>93349.49340395286</v>
      </c>
      <c r="CV360" s="106">
        <f t="shared" ca="1" si="1201"/>
        <v>85342.430655480217</v>
      </c>
      <c r="CW360" s="106">
        <f t="shared" ca="1" si="1201"/>
        <v>58875.028312582348</v>
      </c>
      <c r="CX360" s="106">
        <f t="shared" ca="1" si="1201"/>
        <v>18798.832817931994</v>
      </c>
      <c r="CY360" s="106">
        <f t="shared" ca="1" si="1201"/>
        <v>-12626.66445882438</v>
      </c>
      <c r="CZ360" s="106">
        <f t="shared" ca="1" si="1201"/>
        <v>-60912.123892634947</v>
      </c>
      <c r="DA360" s="106">
        <f t="shared" ca="1" si="1201"/>
        <v>-27029.410033748769</v>
      </c>
      <c r="DB360" s="106">
        <f t="shared" ca="1" si="1201"/>
        <v>-24981.767509806807</v>
      </c>
      <c r="DC360" s="106">
        <f t="shared" ca="1" si="1201"/>
        <v>23475.406355901592</v>
      </c>
      <c r="DD360" s="106">
        <f t="shared" ca="1" si="1201"/>
        <v>36921.501218420046</v>
      </c>
      <c r="DE360" s="106">
        <f t="shared" ca="1" si="1201"/>
        <v>57118.081344413164</v>
      </c>
      <c r="DF360" s="106">
        <f t="shared" ca="1" si="1201"/>
        <v>73498.58511610594</v>
      </c>
      <c r="DG360" s="106">
        <f t="shared" ca="1" si="1201"/>
        <v>91667.956002313789</v>
      </c>
      <c r="DH360" s="106">
        <f t="shared" ca="1" si="1201"/>
        <v>83686.309426774911</v>
      </c>
      <c r="DI360" s="106">
        <f t="shared" ref="DI360:FT360" ca="1" si="1202">DI357+DI359</f>
        <v>57465.380253327341</v>
      </c>
      <c r="DJ360" s="106">
        <f t="shared" ca="1" si="1202"/>
        <v>17063.726462536069</v>
      </c>
      <c r="DK360" s="106">
        <f t="shared" ca="1" si="1202"/>
        <v>-14045.154602881667</v>
      </c>
      <c r="DL360" s="106">
        <f t="shared" ca="1" si="1202"/>
        <v>-61853.76397039157</v>
      </c>
      <c r="DM360" s="106">
        <f t="shared" ca="1" si="1202"/>
        <v>6943.4155978240015</v>
      </c>
      <c r="DN360" s="106">
        <f t="shared" ca="1" si="1202"/>
        <v>8976.2452964390905</v>
      </c>
      <c r="DO360" s="106">
        <f t="shared" ca="1" si="1202"/>
        <v>57105.864307739823</v>
      </c>
      <c r="DP360" s="106">
        <f t="shared" ca="1" si="1202"/>
        <v>72579.107353868836</v>
      </c>
      <c r="DQ360" s="106">
        <f t="shared" ca="1" si="1202"/>
        <v>90519.631416860037</v>
      </c>
      <c r="DR360" s="106">
        <f t="shared" ca="1" si="1202"/>
        <v>106809.46861989109</v>
      </c>
      <c r="DS360" s="106">
        <f t="shared" ca="1" si="1202"/>
        <v>124910.84891631294</v>
      </c>
      <c r="DT360" s="106">
        <f t="shared" ca="1" si="1202"/>
        <v>116953.8226288399</v>
      </c>
      <c r="DU360" s="106">
        <f t="shared" ca="1" si="1202"/>
        <v>90976.707944820228</v>
      </c>
      <c r="DV360" s="106">
        <f t="shared" ca="1" si="1202"/>
        <v>50245.709857728922</v>
      </c>
      <c r="DW360" s="106">
        <f t="shared" ca="1" si="1202"/>
        <v>19450.293312878326</v>
      </c>
      <c r="DX360" s="106">
        <f t="shared" ca="1" si="1202"/>
        <v>-27886.212693962276</v>
      </c>
      <c r="DY360" s="106">
        <f t="shared" ca="1" si="1202"/>
        <v>6016.7537582668156</v>
      </c>
      <c r="DZ360" s="106">
        <f t="shared" ca="1" si="1202"/>
        <v>7767.6210725766941</v>
      </c>
      <c r="EA360" s="106">
        <f t="shared" ca="1" si="1202"/>
        <v>55841.846537880825</v>
      </c>
      <c r="EB360" s="106">
        <f t="shared" ca="1" si="1202"/>
        <v>73343.287311725784</v>
      </c>
      <c r="EC360" s="106">
        <f t="shared" ca="1" si="1202"/>
        <v>89030.044195778726</v>
      </c>
      <c r="ED360" s="106">
        <f t="shared" ca="1" si="1202"/>
        <v>105230.8059471676</v>
      </c>
      <c r="EE360" s="106">
        <f t="shared" ca="1" si="1202"/>
        <v>123266.03648117039</v>
      </c>
      <c r="EF360" s="106">
        <f t="shared" ca="1" si="1202"/>
        <v>115332.8370905187</v>
      </c>
      <c r="EG360" s="106">
        <f t="shared" ca="1" si="1202"/>
        <v>89596.902629049524</v>
      </c>
      <c r="EH360" s="106">
        <f t="shared" ca="1" si="1202"/>
        <v>48532.641670809877</v>
      </c>
      <c r="EI360" s="106">
        <f t="shared" ca="1" si="1202"/>
        <v>18047.569328610574</v>
      </c>
      <c r="EJ360" s="106">
        <f t="shared" ca="1" si="1202"/>
        <v>-28821.532773089937</v>
      </c>
      <c r="EK360" s="106">
        <f t="shared" ca="1" si="1202"/>
        <v>5096.3564098083152</v>
      </c>
      <c r="EL360" s="106">
        <f t="shared" ca="1" si="1202"/>
        <v>7099.8507199239175</v>
      </c>
      <c r="EM360" s="106">
        <f t="shared" ca="1" si="1202"/>
        <v>54589.071157336955</v>
      </c>
      <c r="EN360" s="106">
        <f t="shared" ca="1" si="1202"/>
        <v>74119.961039258837</v>
      </c>
      <c r="EO360" s="106">
        <f t="shared" ca="1" si="1202"/>
        <v>87555.015158605878</v>
      </c>
      <c r="EP360" s="106">
        <f t="shared" ca="1" si="1202"/>
        <v>103668.28362287968</v>
      </c>
      <c r="EQ360" s="106">
        <f t="shared" ca="1" si="1202"/>
        <v>121675.86520465129</v>
      </c>
      <c r="ER360" s="106">
        <f t="shared" ca="1" si="1202"/>
        <v>113765.70173408932</v>
      </c>
      <c r="ES360" s="106">
        <f t="shared" ca="1" si="1202"/>
        <v>87865.12333923878</v>
      </c>
      <c r="ET360" s="106">
        <f t="shared" ca="1" si="1202"/>
        <v>46866.862010662691</v>
      </c>
      <c r="EU360" s="106">
        <f t="shared" ca="1" si="1202"/>
        <v>16689.044613760067</v>
      </c>
      <c r="EV360" s="106">
        <f t="shared" ca="1" si="1202"/>
        <v>-29717.306258568758</v>
      </c>
      <c r="EW360" s="106">
        <f t="shared" ca="1" si="1202"/>
        <v>23072.411593476005</v>
      </c>
      <c r="EX360" s="106">
        <f t="shared" ca="1" si="1202"/>
        <v>25061.38040989681</v>
      </c>
      <c r="EY360" s="106">
        <f t="shared" ca="1" si="1202"/>
        <v>72237.692853256623</v>
      </c>
      <c r="EZ360" s="106">
        <f t="shared" ca="1" si="1202"/>
        <v>93799.485173571768</v>
      </c>
      <c r="FA360" s="106">
        <f t="shared" ca="1" si="1202"/>
        <v>104984.67669019673</v>
      </c>
      <c r="FB360" s="106">
        <f t="shared" ca="1" si="1202"/>
        <v>121012.02523736507</v>
      </c>
      <c r="FC360" s="106">
        <f t="shared" ca="1" si="1202"/>
        <v>138920.45217618355</v>
      </c>
      <c r="FD360" s="106">
        <f t="shared" ca="1" si="1202"/>
        <v>131032.53598462639</v>
      </c>
      <c r="FE360" s="106">
        <f t="shared" ca="1" si="1202"/>
        <v>104622.43100905512</v>
      </c>
      <c r="FF360" s="106">
        <f t="shared" ca="1" si="1202"/>
        <v>64028.48083627606</v>
      </c>
      <c r="FG360" s="106">
        <f t="shared" ca="1" si="1202"/>
        <v>34154.859878690717</v>
      </c>
      <c r="FH360" s="106">
        <f t="shared" ca="1" si="1202"/>
        <v>-11793.346125933589</v>
      </c>
      <c r="FI360" s="106">
        <f t="shared" ca="1" si="1202"/>
        <v>22163.976188225039</v>
      </c>
      <c r="FJ360" s="106">
        <f t="shared" ca="1" si="1202"/>
        <v>24138.512373514946</v>
      </c>
      <c r="FK360" s="106">
        <f t="shared" ca="1" si="1202"/>
        <v>71006.735644705885</v>
      </c>
      <c r="FL360" s="106">
        <f t="shared" ca="1" si="1202"/>
        <v>93539.693410368782</v>
      </c>
      <c r="FM360" s="106">
        <f t="shared" ca="1" si="1202"/>
        <v>103538.03083636882</v>
      </c>
      <c r="FN360" s="106">
        <f t="shared" ca="1" si="1202"/>
        <v>119481.02419901549</v>
      </c>
      <c r="FO360" s="106">
        <f t="shared" ca="1" si="1202"/>
        <v>137328.78448552787</v>
      </c>
      <c r="FP360" s="106">
        <f t="shared" ca="1" si="1202"/>
        <v>129462.32918890801</v>
      </c>
      <c r="FQ360" s="106">
        <f t="shared" ca="1" si="1202"/>
        <v>102540.14102373333</v>
      </c>
      <c r="FR360" s="106">
        <f t="shared" ca="1" si="1202"/>
        <v>62346.477374743023</v>
      </c>
      <c r="FS360" s="106">
        <f t="shared" ca="1" si="1202"/>
        <v>32774.024795762241</v>
      </c>
      <c r="FT360" s="106">
        <f t="shared" ca="1" si="1202"/>
        <v>-12720.596849747533</v>
      </c>
      <c r="FU360" s="106">
        <f t="shared" ref="FU360:IF360" ca="1" si="1203">FU357+FU359</f>
        <v>21261.234563014761</v>
      </c>
      <c r="FV360" s="106">
        <f t="shared" ca="1" si="1203"/>
        <v>22950.754399288038</v>
      </c>
      <c r="FW360" s="106">
        <f t="shared" ca="1" si="1203"/>
        <v>69786.351531447668</v>
      </c>
      <c r="FX360" s="106">
        <f t="shared" ca="1" si="1203"/>
        <v>92118.669583563198</v>
      </c>
      <c r="FY360" s="106">
        <f t="shared" ca="1" si="1203"/>
        <v>102105.20795047583</v>
      </c>
      <c r="FZ360" s="106">
        <f t="shared" ca="1" si="1203"/>
        <v>117965.40237998177</v>
      </c>
      <c r="GA360" s="106">
        <f t="shared" ca="1" si="1203"/>
        <v>145649.806439273</v>
      </c>
      <c r="GB360" s="106">
        <f t="shared" ca="1" si="1203"/>
        <v>137804.02783213963</v>
      </c>
      <c r="GC360" s="106">
        <f t="shared" ca="1" si="1203"/>
        <v>110367.14903185335</v>
      </c>
      <c r="GD360" s="106">
        <f t="shared" ca="1" si="1203"/>
        <v>70569.787337012516</v>
      </c>
      <c r="GE360" s="106">
        <f t="shared" ca="1" si="1203"/>
        <v>41295.505218129707</v>
      </c>
      <c r="GF360" s="106">
        <f t="shared" ca="1" si="1203"/>
        <v>-3750.0471802134889</v>
      </c>
      <c r="GG360" s="106">
        <f t="shared" ca="1" si="1203"/>
        <v>30259.487913290683</v>
      </c>
      <c r="GH360" s="106">
        <f t="shared" ca="1" si="1203"/>
        <v>32205.431666524692</v>
      </c>
      <c r="GI360" s="106">
        <f t="shared" ca="1" si="1203"/>
        <v>78471.809827175035</v>
      </c>
      <c r="GJ360" s="106">
        <f t="shared" ca="1" si="1203"/>
        <v>100605.68668964498</v>
      </c>
      <c r="GK360" s="106">
        <f t="shared" ca="1" si="1203"/>
        <v>110581.45602446912</v>
      </c>
      <c r="GL360" s="106">
        <f t="shared" ca="1" si="1203"/>
        <v>126360.39944638275</v>
      </c>
      <c r="GM360" s="106">
        <f t="shared" ca="1" si="1203"/>
        <v>143733.35879356466</v>
      </c>
      <c r="GN360" s="106">
        <f t="shared" ca="1" si="1203"/>
        <v>136266.38201062049</v>
      </c>
      <c r="GO360" s="106">
        <f t="shared" ca="1" si="1203"/>
        <v>108312.15403627294</v>
      </c>
      <c r="GP360" s="106">
        <f t="shared" ca="1" si="1203"/>
        <v>68907.14938951908</v>
      </c>
      <c r="GQ360" s="106">
        <f t="shared" ca="1" si="1203"/>
        <v>39928.069654388804</v>
      </c>
      <c r="GR360" s="106">
        <f t="shared" ca="1" si="1203"/>
        <v>-4672.8836639850524</v>
      </c>
      <c r="GS360" s="106">
        <f t="shared" ca="1" si="1203"/>
        <v>29367.549681255197</v>
      </c>
      <c r="GT360" s="106">
        <f t="shared" ca="1" si="1203"/>
        <v>31299.330777623083</v>
      </c>
      <c r="GU360" s="106">
        <f t="shared" ca="1" si="1203"/>
        <v>77271.892576582046</v>
      </c>
      <c r="GV360" s="106">
        <f t="shared" ca="1" si="1203"/>
        <v>99209.506901528002</v>
      </c>
      <c r="GW360" s="106">
        <f t="shared" ca="1" si="1203"/>
        <v>109175.53610382833</v>
      </c>
      <c r="GX360" s="106">
        <f t="shared" ca="1" si="1203"/>
        <v>124874.76827239896</v>
      </c>
      <c r="GY360" s="106">
        <f t="shared" ca="1" si="1203"/>
        <v>141335.15361702594</v>
      </c>
      <c r="GZ360" s="106">
        <f t="shared" ca="1" si="1203"/>
        <v>134744.6265597335</v>
      </c>
      <c r="HA360" s="106">
        <f t="shared" ca="1" si="1203"/>
        <v>106270.33951704552</v>
      </c>
      <c r="HB360" s="106">
        <f t="shared" ca="1" si="1203"/>
        <v>67253.786281069813</v>
      </c>
      <c r="HC360" s="106">
        <f t="shared" ca="1" si="1203"/>
        <v>38566.970398450532</v>
      </c>
      <c r="HD360" s="106">
        <f t="shared" ca="1" si="1203"/>
        <v>-5593.8095097939113</v>
      </c>
      <c r="HE360" s="106">
        <f t="shared" ca="1" si="1203"/>
        <v>28480.716900108589</v>
      </c>
      <c r="HF360" s="106">
        <f t="shared" ca="1" si="1203"/>
        <v>30398.422490006673</v>
      </c>
      <c r="HG360" s="106">
        <f t="shared" ca="1" si="1203"/>
        <v>76081.865896453513</v>
      </c>
      <c r="HH360" s="106">
        <f t="shared" ca="1" si="1203"/>
        <v>97825.376682156086</v>
      </c>
      <c r="HI360" s="106">
        <f t="shared" ca="1" si="1203"/>
        <v>107782.69362654332</v>
      </c>
      <c r="HJ360" s="106">
        <f t="shared" ca="1" si="1203"/>
        <v>123403.74627843277</v>
      </c>
      <c r="HK360" s="106">
        <f t="shared" ca="1" si="1203"/>
        <v>138953.36344311028</v>
      </c>
      <c r="HL360" s="106">
        <f t="shared" ca="1" si="1203"/>
        <v>132981.21442125028</v>
      </c>
      <c r="HM360" s="106">
        <f t="shared" ca="1" si="1203"/>
        <v>104241.39238315096</v>
      </c>
      <c r="HN360" s="106">
        <f t="shared" ca="1" si="1203"/>
        <v>65609.423798505552</v>
      </c>
      <c r="HO360" s="106">
        <f t="shared" ca="1" si="1203"/>
        <v>37211.962488158926</v>
      </c>
      <c r="HP360" s="106">
        <f t="shared" ca="1" si="1203"/>
        <v>-6513.0256253784137</v>
      </c>
      <c r="HQ360" s="106">
        <f t="shared" ca="1" si="1203"/>
        <v>27598.789155507893</v>
      </c>
      <c r="HR360" s="106">
        <f t="shared" ca="1" si="1203"/>
        <v>29228.535990903572</v>
      </c>
      <c r="HS360" s="106">
        <f t="shared" ca="1" si="1203"/>
        <v>74901.498934020085</v>
      </c>
      <c r="HT360" s="106">
        <f t="shared" ca="1" si="1203"/>
        <v>96453.045740890273</v>
      </c>
      <c r="HU360" s="106">
        <f t="shared" ca="1" si="1203"/>
        <v>106402.67737939391</v>
      </c>
      <c r="HV360" s="106">
        <f t="shared" ca="1" si="1203"/>
        <v>121947.07438658165</v>
      </c>
      <c r="HW360" s="106">
        <f t="shared" ca="1" si="1203"/>
        <v>136587.63843615566</v>
      </c>
      <c r="HX360" s="106">
        <f t="shared" ca="1" si="1203"/>
        <v>130674.93793993675</v>
      </c>
      <c r="HY360" s="106">
        <f t="shared" ca="1" si="1203"/>
        <v>102224.99811295199</v>
      </c>
      <c r="HZ360" s="106">
        <f t="shared" ca="1" si="1203"/>
        <v>63973.785911048428</v>
      </c>
      <c r="IA360" s="106">
        <f t="shared" ca="1" si="1203"/>
        <v>35862.79885256612</v>
      </c>
      <c r="IB360" s="106">
        <f t="shared" ca="1" si="1203"/>
        <v>-7430.7354657994547</v>
      </c>
      <c r="IC360" s="106">
        <f t="shared" ca="1" si="1203"/>
        <v>26721.563735622945</v>
      </c>
      <c r="ID360" s="106">
        <f t="shared" ca="1" si="1203"/>
        <v>28611.374149144747</v>
      </c>
      <c r="IE360" s="106">
        <f t="shared" ca="1" si="1203"/>
        <v>73730.559013959035</v>
      </c>
      <c r="IF360" s="106">
        <f t="shared" ca="1" si="1203"/>
        <v>95092.262178562611</v>
      </c>
      <c r="IG360" s="106">
        <f t="shared" ref="IG360:KP360" ca="1" si="1204">IG357+IG359</f>
        <v>105035.23464290668</v>
      </c>
      <c r="IH360" s="106">
        <f t="shared" ca="1" si="1204"/>
        <v>120443.19585940048</v>
      </c>
      <c r="II360" s="106">
        <f t="shared" ca="1" si="1204"/>
        <v>134222.44118316687</v>
      </c>
      <c r="IJ360" s="106">
        <f t="shared" ca="1" si="1204"/>
        <v>128368.59744450216</v>
      </c>
      <c r="IK360" s="106">
        <f t="shared" ca="1" si="1204"/>
        <v>100205.65425595148</v>
      </c>
      <c r="IL360" s="106">
        <f t="shared" ca="1" si="1204"/>
        <v>62331.408275911483</v>
      </c>
      <c r="IM360" s="106">
        <f t="shared" ca="1" si="1204"/>
        <v>34504.043820440638</v>
      </c>
      <c r="IN360" s="106">
        <f t="shared" ca="1" si="1204"/>
        <v>-8362.3315205669132</v>
      </c>
      <c r="IO360" s="106">
        <f t="shared" ca="1" si="1204"/>
        <v>25499.399985062068</v>
      </c>
      <c r="IP360" s="106">
        <f t="shared" ca="1" si="1204"/>
        <v>27709.637100055646</v>
      </c>
      <c r="IQ360" s="106">
        <f t="shared" ca="1" si="1204"/>
        <v>72530.688948727868</v>
      </c>
      <c r="IR360" s="106">
        <f t="shared" ca="1" si="1204"/>
        <v>93727.585993771689</v>
      </c>
      <c r="IS360" s="106">
        <f t="shared" ca="1" si="1204"/>
        <v>103664.92469756292</v>
      </c>
      <c r="IT360" s="106">
        <f t="shared" ca="1" si="1204"/>
        <v>118234.47186747457</v>
      </c>
      <c r="IU360" s="106">
        <f t="shared" ca="1" si="1204"/>
        <v>131887.792184235</v>
      </c>
      <c r="IV360" s="106">
        <f t="shared" ca="1" si="1204"/>
        <v>126092.21932567113</v>
      </c>
      <c r="IW360" s="106">
        <f t="shared" ca="1" si="1204"/>
        <v>98213.415926712361</v>
      </c>
      <c r="IX360" s="106">
        <f t="shared" ca="1" si="1204"/>
        <v>60712.383736032221</v>
      </c>
      <c r="IY360" s="106">
        <f t="shared" ca="1" si="1204"/>
        <v>33165.818620870283</v>
      </c>
      <c r="IZ360" s="106">
        <f t="shared" ca="1" si="1204"/>
        <v>-9277.6498087148138</v>
      </c>
      <c r="JA360" s="106">
        <f t="shared" ca="1" si="1204"/>
        <v>24238.780460692768</v>
      </c>
      <c r="JB360" s="106">
        <f t="shared" ca="1" si="1204"/>
        <v>26796.61283439862</v>
      </c>
      <c r="JC360" s="106">
        <f t="shared" ca="1" si="1204"/>
        <v>70801.906158898259</v>
      </c>
      <c r="JD360" s="106">
        <f t="shared" ca="1" si="1204"/>
        <v>92389.134581279999</v>
      </c>
      <c r="JE360" s="106">
        <f t="shared" ca="1" si="1204"/>
        <v>101865.79298672949</v>
      </c>
      <c r="JF360" s="106">
        <f t="shared" ca="1" si="1204"/>
        <v>116054.53777772492</v>
      </c>
      <c r="JG360" s="106">
        <f t="shared" ca="1" si="1204"/>
        <v>129568.15135306066</v>
      </c>
      <c r="JH360" s="106">
        <f t="shared" ca="1" si="1204"/>
        <v>123830.26932914038</v>
      </c>
      <c r="JI360" s="106">
        <f t="shared" ca="1" si="1204"/>
        <v>96232.777308843768</v>
      </c>
      <c r="JJ360" s="106">
        <f t="shared" ca="1" si="1204"/>
        <v>59101.243827835278</v>
      </c>
      <c r="JK360" s="106">
        <f t="shared" ca="1" si="1204"/>
        <v>31832.682893865989</v>
      </c>
      <c r="JL360" s="106">
        <f t="shared" ca="1" si="1204"/>
        <v>-10192.088363919007</v>
      </c>
      <c r="JM360" s="106">
        <f t="shared" ca="1" si="1204"/>
        <v>22982.272108848258</v>
      </c>
      <c r="JN360" s="106">
        <f t="shared" ca="1" si="1204"/>
        <v>25222.045504860966</v>
      </c>
      <c r="JO360" s="106">
        <f t="shared" ca="1" si="1204"/>
        <v>69081.894776257701</v>
      </c>
      <c r="JP360" s="106">
        <f t="shared" ca="1" si="1204"/>
        <v>91061.46424041783</v>
      </c>
      <c r="JQ360" s="106">
        <f t="shared" ca="1" si="1204"/>
        <v>99836.562549802751</v>
      </c>
      <c r="JR360" s="106">
        <f t="shared" ca="1" si="1204"/>
        <v>113887.86598772621</v>
      </c>
      <c r="JS360" s="106">
        <f t="shared" ca="1" si="1204"/>
        <v>127263.1635035792</v>
      </c>
      <c r="JT360" s="106">
        <f t="shared" ca="1" si="1204"/>
        <v>121582.39804278825</v>
      </c>
      <c r="JU360" s="106">
        <f t="shared" ca="1" si="1204"/>
        <v>94263.417145057421</v>
      </c>
      <c r="JV360" s="106">
        <f t="shared" ca="1" si="1204"/>
        <v>57497.704275026757</v>
      </c>
      <c r="JW360" s="106">
        <f t="shared" ca="1" si="1204"/>
        <v>30504.38018696865</v>
      </c>
      <c r="JX360" s="106">
        <f t="shared" ca="1" si="1204"/>
        <v>-11105.861733653692</v>
      </c>
      <c r="JY360" s="106">
        <f t="shared" ca="1" si="1204"/>
        <v>21729.623070596674</v>
      </c>
      <c r="JZ360" s="106">
        <f t="shared" ca="1" si="1204"/>
        <v>24259.458140964125</v>
      </c>
      <c r="KA360" s="106">
        <f t="shared" ca="1" si="1204"/>
        <v>67370.356552529382</v>
      </c>
      <c r="KB360" s="106">
        <f t="shared" ca="1" si="1204"/>
        <v>89744.315669494536</v>
      </c>
      <c r="KC360" s="106">
        <f t="shared" ca="1" si="1204"/>
        <v>97818.883329085584</v>
      </c>
      <c r="KD360" s="106">
        <f t="shared" ca="1" si="1204"/>
        <v>111734.11354553806</v>
      </c>
      <c r="KE360" s="106">
        <f t="shared" ca="1" si="1204"/>
        <v>124972.47184059386</v>
      </c>
      <c r="KF360" s="106">
        <f t="shared" ca="1" si="1204"/>
        <v>119348.25438788514</v>
      </c>
      <c r="KG360" s="106">
        <f t="shared" ca="1" si="1204"/>
        <v>92305.012231195258</v>
      </c>
      <c r="KH360" s="106">
        <f t="shared" ca="1" si="1204"/>
        <v>55901.47848632354</v>
      </c>
      <c r="KI360" s="106">
        <f t="shared" ca="1" si="1204"/>
        <v>29180.65145576348</v>
      </c>
      <c r="KJ360" s="106">
        <f t="shared" ca="1" si="1204"/>
        <v>-12019.187474483464</v>
      </c>
      <c r="KK360" s="106">
        <f t="shared" ca="1" si="1204"/>
        <v>20480.578720706006</v>
      </c>
      <c r="KL360" s="106">
        <f t="shared" ca="1" si="1204"/>
        <v>22996.623810931298</v>
      </c>
      <c r="KM360" s="106">
        <f t="shared" ca="1" si="1204"/>
        <v>65666.990934909743</v>
      </c>
      <c r="KN360" s="106">
        <f t="shared" ca="1" si="1204"/>
        <v>88437.427464120628</v>
      </c>
      <c r="KO360" s="106">
        <f t="shared" ca="1" si="1204"/>
        <v>95812.424131887965</v>
      </c>
      <c r="KP360" s="106">
        <f t="shared" ca="1" si="1204"/>
        <v>109592.9356396864</v>
      </c>
      <c r="KQ360" s="106">
        <f t="shared" ref="KQ360:LT360" ca="1" si="1205">KQ357+KQ359</f>
        <v>122695.71784717376</v>
      </c>
      <c r="KR360" s="106">
        <f t="shared" ca="1" si="1205"/>
        <v>117127.48550706431</v>
      </c>
      <c r="KS360" s="106">
        <f t="shared" ca="1" si="1205"/>
        <v>90357.237306990748</v>
      </c>
      <c r="KT360" s="106">
        <f t="shared" ca="1" si="1205"/>
        <v>54312.277449878515</v>
      </c>
      <c r="KU360" s="106">
        <f t="shared" ca="1" si="1205"/>
        <v>27861.234961062088</v>
      </c>
      <c r="KV360" s="106">
        <f t="shared" ca="1" si="1205"/>
        <v>-12932.286250728677</v>
      </c>
      <c r="KW360" s="106">
        <f t="shared" ca="1" si="1205"/>
        <v>19234.881563346433</v>
      </c>
      <c r="KX360" s="106">
        <f t="shared" ca="1" si="1205"/>
        <v>21737.273942942607</v>
      </c>
      <c r="KY360" s="106">
        <f t="shared" ca="1" si="1205"/>
        <v>63971.494957173869</v>
      </c>
      <c r="KZ360" s="106">
        <f t="shared" ca="1" si="1205"/>
        <v>87140.536012199489</v>
      </c>
      <c r="LA360" s="106">
        <f t="shared" ca="1" si="1205"/>
        <v>93816.851657096864</v>
      </c>
      <c r="LB360" s="106">
        <f t="shared" ca="1" si="1205"/>
        <v>107463.98548584008</v>
      </c>
      <c r="LC360" s="106">
        <f t="shared" ca="1" si="1205"/>
        <v>120432.54116995911</v>
      </c>
      <c r="LD360" s="106">
        <f t="shared" ca="1" si="1205"/>
        <v>114919.7366501928</v>
      </c>
      <c r="LE360" s="106">
        <f t="shared" ca="1" si="1205"/>
        <v>88419.764944701383</v>
      </c>
      <c r="LF360" s="106">
        <f t="shared" ca="1" si="1205"/>
        <v>52729.809625541224</v>
      </c>
      <c r="LG360" s="106">
        <f t="shared" ca="1" si="1205"/>
        <v>26545.866163892533</v>
      </c>
      <c r="LH360" s="106">
        <f t="shared" ca="1" si="1205"/>
        <v>-13845.381935364603</v>
      </c>
      <c r="LI360" s="106">
        <f t="shared" ca="1" si="1205"/>
        <v>17992.271125534564</v>
      </c>
      <c r="LJ360" s="106">
        <f t="shared" ca="1" si="1205"/>
        <v>20174.115884513682</v>
      </c>
      <c r="LK360" s="106">
        <f t="shared" ca="1" si="1205"/>
        <v>62283.563128569076</v>
      </c>
      <c r="LL360" s="106">
        <f t="shared" ca="1" si="1205"/>
        <v>85853.37538672697</v>
      </c>
      <c r="LM360" s="106">
        <f t="shared" ca="1" si="1205"/>
        <v>91831.830381033811</v>
      </c>
      <c r="LN360" s="106">
        <f t="shared" ca="1" si="1205"/>
        <v>105346.91421131781</v>
      </c>
      <c r="LO360" s="106">
        <f t="shared" ca="1" si="1205"/>
        <v>118182.57950231036</v>
      </c>
      <c r="LP360" s="106">
        <f t="shared" ca="1" si="1205"/>
        <v>112724.65105808196</v>
      </c>
      <c r="LQ360" s="106">
        <f t="shared" ca="1" si="1205"/>
        <v>86492.265435553738</v>
      </c>
      <c r="LR360" s="106">
        <f t="shared" ca="1" si="1205"/>
        <v>51153.780834894758</v>
      </c>
      <c r="LS360" s="106">
        <f t="shared" ca="1" si="1205"/>
        <v>25234.277618238921</v>
      </c>
      <c r="LT360" s="106">
        <f t="shared" ca="1" si="1205"/>
        <v>-1087392.6604779402</v>
      </c>
      <c r="LU360" s="106"/>
      <c r="LV360" s="106"/>
      <c r="LW360" s="106"/>
      <c r="LX360" s="106"/>
      <c r="LY360" s="106"/>
      <c r="LZ360" s="106"/>
      <c r="MA360" s="106"/>
      <c r="MB360" s="106"/>
      <c r="MC360" s="106"/>
      <c r="MD360" s="106"/>
      <c r="ME360" s="106"/>
      <c r="MF360" s="106"/>
      <c r="MG360" s="106"/>
      <c r="MH360" s="106"/>
      <c r="MI360" s="106"/>
      <c r="MJ360" s="106"/>
      <c r="MK360" s="106"/>
      <c r="ML360" s="106"/>
      <c r="MM360" s="106"/>
      <c r="MN360" s="106"/>
      <c r="MO360" s="106"/>
      <c r="MP360" s="106"/>
      <c r="MQ360" s="106"/>
      <c r="MR360" s="106"/>
      <c r="MS360" s="106"/>
      <c r="MT360" s="106"/>
      <c r="MU360" s="106"/>
      <c r="MV360" s="106"/>
      <c r="MW360" s="106"/>
      <c r="MX360" s="106"/>
      <c r="MY360" s="106"/>
      <c r="MZ360" s="106"/>
      <c r="NA360" s="106"/>
      <c r="NB360" s="106"/>
      <c r="NC360" s="106"/>
      <c r="ND360" s="106"/>
      <c r="NE360" s="106"/>
      <c r="NF360" s="106"/>
      <c r="NG360" s="106"/>
      <c r="NH360" s="106"/>
      <c r="NI360" s="106"/>
      <c r="NJ360" s="106"/>
      <c r="NK360" s="106"/>
      <c r="NL360" s="106"/>
      <c r="NM360" s="106"/>
      <c r="NN360" s="106"/>
      <c r="NO360" s="106"/>
      <c r="NP360" s="106"/>
      <c r="NQ360" s="106"/>
      <c r="NR360" s="106"/>
      <c r="NS360" s="106"/>
      <c r="NT360" s="106"/>
      <c r="NU360" s="106"/>
      <c r="NV360" s="106"/>
      <c r="NW360" s="106"/>
      <c r="NX360" s="106"/>
      <c r="NY360" s="106"/>
      <c r="NZ360" s="106"/>
      <c r="OA360" s="106"/>
      <c r="OB360" s="106"/>
      <c r="OC360" s="106"/>
      <c r="OD360" s="106"/>
      <c r="OE360" s="106"/>
      <c r="OF360" s="106"/>
      <c r="OG360" s="106"/>
      <c r="OH360" s="106"/>
      <c r="OI360" s="106"/>
      <c r="OJ360" s="106"/>
      <c r="OK360" s="106"/>
      <c r="OL360" s="106"/>
      <c r="OM360" s="106"/>
      <c r="ON360" s="106"/>
      <c r="OO360" s="106"/>
      <c r="OP360" s="106"/>
      <c r="OQ360" s="106"/>
      <c r="OR360" s="106"/>
      <c r="OS360" s="106"/>
      <c r="OT360" s="106"/>
      <c r="OU360" s="106"/>
      <c r="OV360" s="106"/>
      <c r="OW360" s="106"/>
      <c r="OX360" s="106"/>
      <c r="OY360" s="106"/>
      <c r="OZ360" s="106"/>
      <c r="PA360" s="106"/>
      <c r="PB360" s="106"/>
      <c r="PC360" s="106"/>
      <c r="PD360" s="106"/>
      <c r="PE360" s="106"/>
      <c r="PF360" s="106"/>
      <c r="PG360" s="106"/>
      <c r="PH360" s="106"/>
      <c r="PI360" s="106"/>
      <c r="PJ360" s="106"/>
      <c r="PK360" s="106"/>
      <c r="PL360" s="106"/>
      <c r="PM360" s="106"/>
      <c r="PN360" s="106"/>
      <c r="PO360" s="106"/>
      <c r="PP360" s="106"/>
      <c r="PQ360" s="106"/>
      <c r="PR360" s="106"/>
      <c r="PS360" s="106"/>
      <c r="PT360" s="106"/>
      <c r="PU360" s="106"/>
      <c r="PV360" s="106"/>
      <c r="PW360" s="106"/>
      <c r="PX360" s="106"/>
      <c r="PY360" s="106"/>
      <c r="PZ360" s="106"/>
      <c r="QA360" s="106"/>
      <c r="QB360" s="106"/>
      <c r="QC360" s="106"/>
      <c r="QD360" s="106"/>
      <c r="QE360" s="106"/>
      <c r="QF360" s="106"/>
      <c r="QG360" s="106"/>
      <c r="QH360" s="106"/>
      <c r="QI360" s="106"/>
      <c r="QJ360" s="106"/>
      <c r="QK360" s="106"/>
      <c r="QL360" s="106"/>
      <c r="QM360" s="106"/>
      <c r="QN360" s="106"/>
      <c r="QO360" s="106"/>
      <c r="QP360" s="106"/>
      <c r="QQ360" s="106"/>
      <c r="QR360" s="106"/>
      <c r="QS360" s="106"/>
      <c r="QT360" s="106"/>
      <c r="QU360" s="106"/>
    </row>
    <row r="361" spans="2:463" ht="15" customHeight="1" outlineLevel="1">
      <c r="B361" s="3"/>
      <c r="C361" s="6"/>
      <c r="D361" s="3"/>
      <c r="H361" s="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  <c r="BM361" s="54"/>
      <c r="BN361" s="54"/>
      <c r="BO361" s="54"/>
      <c r="BP361" s="54"/>
      <c r="BQ361" s="54"/>
      <c r="BR361" s="54"/>
      <c r="BS361" s="54"/>
      <c r="BT361" s="54"/>
      <c r="BU361" s="54"/>
      <c r="BV361" s="54"/>
      <c r="BW361" s="54"/>
      <c r="BX361" s="54"/>
      <c r="BY361" s="54"/>
      <c r="BZ361" s="54"/>
      <c r="CA361" s="54"/>
      <c r="CB361" s="54"/>
      <c r="CC361" s="54"/>
      <c r="CD361" s="54"/>
      <c r="CE361" s="54"/>
      <c r="CF361" s="54"/>
      <c r="CG361" s="54"/>
      <c r="CH361" s="54"/>
      <c r="CI361" s="54"/>
      <c r="CJ361" s="54"/>
      <c r="CK361" s="54"/>
      <c r="CL361" s="54"/>
      <c r="CM361" s="54"/>
      <c r="CN361" s="54"/>
      <c r="CO361" s="54"/>
      <c r="CP361" s="54"/>
      <c r="CQ361" s="54"/>
      <c r="CR361" s="54"/>
      <c r="CS361" s="54"/>
      <c r="CT361" s="54"/>
      <c r="CU361" s="54"/>
      <c r="CV361" s="54"/>
      <c r="CW361" s="54"/>
      <c r="CX361" s="54"/>
      <c r="CY361" s="54"/>
      <c r="CZ361" s="54"/>
      <c r="DA361" s="54"/>
      <c r="DB361" s="54"/>
      <c r="DC361" s="54"/>
      <c r="DD361" s="54"/>
      <c r="DE361" s="54"/>
      <c r="DF361" s="54"/>
      <c r="DG361" s="54"/>
      <c r="DH361" s="54"/>
      <c r="DI361" s="54"/>
      <c r="DJ361" s="54"/>
      <c r="DK361" s="54"/>
      <c r="DL361" s="54"/>
      <c r="DM361" s="54"/>
      <c r="DN361" s="54"/>
      <c r="DO361" s="54"/>
      <c r="DP361" s="54"/>
      <c r="DQ361" s="54"/>
      <c r="DR361" s="54"/>
      <c r="DS361" s="54"/>
      <c r="DT361" s="54"/>
      <c r="DU361" s="54"/>
      <c r="DV361" s="54"/>
      <c r="DW361" s="54"/>
      <c r="DX361" s="54"/>
      <c r="DY361" s="54"/>
      <c r="DZ361" s="54"/>
      <c r="EA361" s="54"/>
      <c r="EB361" s="54"/>
      <c r="EC361" s="54"/>
      <c r="ED361" s="54"/>
      <c r="EE361" s="54"/>
      <c r="EF361" s="54"/>
      <c r="EG361" s="54"/>
      <c r="EH361" s="54"/>
      <c r="EI361" s="54"/>
      <c r="EJ361" s="54"/>
      <c r="EK361" s="54"/>
      <c r="EL361" s="54"/>
      <c r="EM361" s="54"/>
      <c r="EN361" s="54"/>
      <c r="EO361" s="54"/>
      <c r="EP361" s="54"/>
      <c r="EQ361" s="54"/>
      <c r="ER361" s="54"/>
      <c r="ES361" s="54"/>
      <c r="ET361" s="54"/>
      <c r="EU361" s="54"/>
      <c r="EV361" s="54"/>
      <c r="EW361" s="54"/>
      <c r="EX361" s="54"/>
      <c r="EY361" s="54"/>
      <c r="EZ361" s="54"/>
      <c r="FA361" s="54"/>
      <c r="FB361" s="54"/>
      <c r="FC361" s="54"/>
      <c r="FD361" s="54"/>
      <c r="FE361" s="54"/>
      <c r="FF361" s="54"/>
      <c r="FG361" s="54"/>
      <c r="FH361" s="54"/>
      <c r="FI361" s="54"/>
      <c r="FJ361" s="54"/>
      <c r="FK361" s="54"/>
      <c r="FL361" s="54"/>
      <c r="FM361" s="54"/>
      <c r="FN361" s="54"/>
      <c r="FO361" s="54"/>
      <c r="FP361" s="54"/>
      <c r="FQ361" s="54"/>
      <c r="FR361" s="54"/>
      <c r="FS361" s="54"/>
      <c r="FT361" s="54"/>
      <c r="FU361" s="54"/>
      <c r="FV361" s="54"/>
      <c r="FW361" s="54"/>
      <c r="FX361" s="54"/>
      <c r="FY361" s="54"/>
      <c r="FZ361" s="54"/>
      <c r="GA361" s="54"/>
      <c r="GB361" s="54"/>
      <c r="GC361" s="54"/>
      <c r="GD361" s="54"/>
      <c r="GE361" s="54"/>
      <c r="GF361" s="54"/>
      <c r="GG361" s="54"/>
      <c r="GH361" s="54"/>
      <c r="GI361" s="54"/>
      <c r="GJ361" s="54"/>
      <c r="GK361" s="54"/>
      <c r="GL361" s="54"/>
      <c r="GM361" s="54"/>
      <c r="GN361" s="54"/>
      <c r="GO361" s="54"/>
      <c r="GP361" s="54"/>
      <c r="GQ361" s="54"/>
      <c r="GR361" s="54"/>
      <c r="GS361" s="54"/>
      <c r="GT361" s="54"/>
      <c r="GU361" s="54"/>
      <c r="GV361" s="54"/>
      <c r="GW361" s="54"/>
      <c r="GX361" s="54"/>
      <c r="GY361" s="54"/>
      <c r="GZ361" s="54"/>
      <c r="HA361" s="54"/>
      <c r="HB361" s="54"/>
      <c r="HC361" s="54"/>
      <c r="HD361" s="54"/>
      <c r="HE361" s="54"/>
      <c r="HF361" s="54"/>
      <c r="HG361" s="54"/>
      <c r="HH361" s="54"/>
      <c r="HI361" s="54"/>
      <c r="HJ361" s="54"/>
      <c r="HK361" s="54"/>
      <c r="HL361" s="54"/>
      <c r="HM361" s="54"/>
      <c r="HN361" s="54"/>
      <c r="HO361" s="54"/>
      <c r="HP361" s="54"/>
      <c r="HQ361" s="54"/>
      <c r="HR361" s="54"/>
      <c r="HS361" s="54"/>
      <c r="HT361" s="54"/>
      <c r="HU361" s="54"/>
      <c r="HV361" s="54"/>
      <c r="HW361" s="54"/>
      <c r="HX361" s="54"/>
      <c r="HY361" s="54"/>
      <c r="HZ361" s="54"/>
      <c r="IA361" s="54"/>
      <c r="IB361" s="54"/>
      <c r="IC361" s="54"/>
      <c r="ID361" s="54"/>
      <c r="IE361" s="54"/>
      <c r="IF361" s="54"/>
      <c r="IG361" s="54"/>
      <c r="IH361" s="54"/>
      <c r="II361" s="54"/>
      <c r="IJ361" s="54"/>
      <c r="IK361" s="54"/>
      <c r="IL361" s="54"/>
      <c r="IM361" s="54"/>
      <c r="IN361" s="54"/>
      <c r="IO361" s="54"/>
      <c r="IP361" s="54"/>
      <c r="IQ361" s="54"/>
      <c r="IR361" s="54"/>
      <c r="IS361" s="54"/>
      <c r="IT361" s="54"/>
      <c r="IU361" s="54"/>
      <c r="IV361" s="54"/>
      <c r="IW361" s="54"/>
      <c r="IX361" s="54"/>
      <c r="IY361" s="54"/>
      <c r="IZ361" s="54"/>
      <c r="JA361" s="54"/>
      <c r="JB361" s="54"/>
      <c r="JC361" s="54"/>
      <c r="JD361" s="54"/>
      <c r="JE361" s="54"/>
      <c r="JF361" s="54"/>
      <c r="JG361" s="54"/>
      <c r="JH361" s="54"/>
      <c r="JI361" s="54"/>
      <c r="JJ361" s="54"/>
      <c r="JK361" s="54"/>
      <c r="JL361" s="54"/>
      <c r="JM361" s="54"/>
      <c r="JN361" s="54"/>
      <c r="JO361" s="54"/>
      <c r="JP361" s="54"/>
      <c r="JQ361" s="54"/>
      <c r="JR361" s="54"/>
      <c r="JS361" s="54"/>
      <c r="JT361" s="54"/>
      <c r="JU361" s="54"/>
      <c r="JV361" s="54"/>
      <c r="JW361" s="54"/>
      <c r="JX361" s="54"/>
      <c r="JY361" s="54"/>
      <c r="JZ361" s="54"/>
      <c r="KA361" s="54"/>
      <c r="KB361" s="54"/>
      <c r="KC361" s="54"/>
      <c r="KD361" s="54"/>
      <c r="KE361" s="54"/>
      <c r="KF361" s="54"/>
      <c r="KG361" s="54"/>
      <c r="KH361" s="54"/>
      <c r="KI361" s="54"/>
      <c r="KJ361" s="54"/>
      <c r="KK361" s="54"/>
      <c r="KL361" s="54"/>
      <c r="KM361" s="54"/>
      <c r="KN361" s="54"/>
      <c r="KO361" s="54"/>
      <c r="KP361" s="54"/>
      <c r="KQ361" s="54"/>
      <c r="KR361" s="54"/>
      <c r="KS361" s="54"/>
      <c r="KT361" s="54"/>
      <c r="KU361" s="54"/>
      <c r="KV361" s="54"/>
      <c r="KW361" s="54"/>
      <c r="KX361" s="54"/>
      <c r="KY361" s="54"/>
      <c r="KZ361" s="54"/>
      <c r="LA361" s="54"/>
      <c r="LB361" s="54"/>
      <c r="LC361" s="54"/>
      <c r="LD361" s="54"/>
      <c r="LE361" s="54"/>
      <c r="LF361" s="54"/>
      <c r="LG361" s="54"/>
      <c r="LH361" s="54"/>
      <c r="LI361" s="54"/>
      <c r="LJ361" s="54"/>
      <c r="LK361" s="54"/>
      <c r="LL361" s="54"/>
      <c r="LM361" s="54"/>
      <c r="LN361" s="54"/>
      <c r="LO361" s="54"/>
      <c r="LP361" s="54"/>
      <c r="LQ361" s="54"/>
      <c r="LR361" s="54"/>
      <c r="LS361" s="54"/>
      <c r="LT361" s="54"/>
      <c r="LU361" s="54"/>
      <c r="LV361" s="54"/>
      <c r="LW361" s="54"/>
      <c r="LX361" s="54"/>
      <c r="LY361" s="54"/>
      <c r="LZ361" s="54"/>
      <c r="MA361" s="54"/>
      <c r="MB361" s="54"/>
      <c r="MC361" s="54"/>
      <c r="MD361" s="54"/>
      <c r="ME361" s="54"/>
      <c r="MF361" s="54"/>
      <c r="MG361" s="54"/>
      <c r="MH361" s="54"/>
      <c r="MI361" s="54"/>
      <c r="MJ361" s="54"/>
      <c r="MK361" s="54"/>
      <c r="ML361" s="54"/>
      <c r="MM361" s="54"/>
      <c r="MN361" s="54"/>
      <c r="MO361" s="54"/>
      <c r="MP361" s="54"/>
      <c r="MQ361" s="54"/>
      <c r="MR361" s="54"/>
      <c r="MS361" s="54"/>
      <c r="MT361" s="54"/>
      <c r="MU361" s="54"/>
      <c r="MV361" s="54"/>
      <c r="MW361" s="54"/>
      <c r="MX361" s="54"/>
      <c r="MY361" s="54"/>
      <c r="MZ361" s="54"/>
      <c r="NA361" s="54"/>
      <c r="NB361" s="54"/>
      <c r="NC361" s="54"/>
      <c r="ND361" s="54"/>
      <c r="NE361" s="54"/>
      <c r="NF361" s="54"/>
      <c r="NG361" s="54"/>
      <c r="NH361" s="54"/>
      <c r="NI361" s="54"/>
      <c r="NJ361" s="54"/>
      <c r="NK361" s="54"/>
      <c r="NL361" s="54"/>
      <c r="NM361" s="54"/>
      <c r="NN361" s="54"/>
      <c r="NO361" s="54"/>
      <c r="NP361" s="54"/>
      <c r="NQ361" s="54"/>
      <c r="NR361" s="54"/>
      <c r="NS361" s="54"/>
      <c r="NT361" s="54"/>
      <c r="NU361" s="54"/>
      <c r="NV361" s="54"/>
      <c r="NW361" s="54"/>
      <c r="NX361" s="54"/>
      <c r="NY361" s="54"/>
      <c r="NZ361" s="54"/>
      <c r="OA361" s="54"/>
      <c r="OB361" s="54"/>
      <c r="OC361" s="54"/>
      <c r="OD361" s="54"/>
      <c r="OE361" s="54"/>
      <c r="OF361" s="54"/>
      <c r="OG361" s="54"/>
      <c r="OH361" s="54"/>
      <c r="OI361" s="54"/>
      <c r="OJ361" s="54"/>
      <c r="OK361" s="54"/>
      <c r="OL361" s="54"/>
      <c r="OM361" s="54"/>
      <c r="ON361" s="54"/>
      <c r="OO361" s="54"/>
      <c r="OP361" s="54"/>
      <c r="OQ361" s="54"/>
      <c r="OR361" s="54"/>
      <c r="OS361" s="54"/>
      <c r="OT361" s="54"/>
      <c r="OU361" s="54"/>
      <c r="OV361" s="54"/>
      <c r="OW361" s="54"/>
      <c r="OX361" s="54"/>
      <c r="OY361" s="54"/>
      <c r="OZ361" s="54"/>
      <c r="PA361" s="54"/>
      <c r="PB361" s="54"/>
      <c r="PC361" s="54"/>
      <c r="PD361" s="54"/>
      <c r="PE361" s="54"/>
      <c r="PF361" s="54"/>
      <c r="PG361" s="54"/>
      <c r="PH361" s="54"/>
      <c r="PI361" s="54"/>
      <c r="PJ361" s="54"/>
      <c r="PK361" s="54"/>
      <c r="PL361" s="54"/>
      <c r="PM361" s="54"/>
      <c r="PN361" s="54"/>
      <c r="PO361" s="54"/>
      <c r="PP361" s="54"/>
      <c r="PQ361" s="54"/>
      <c r="PR361" s="54"/>
      <c r="PS361" s="54"/>
      <c r="PT361" s="54"/>
      <c r="PU361" s="54"/>
      <c r="PV361" s="54"/>
      <c r="PW361" s="54"/>
      <c r="PX361" s="54"/>
      <c r="PY361" s="54"/>
      <c r="PZ361" s="54"/>
      <c r="QA361" s="54"/>
      <c r="QB361" s="54"/>
      <c r="QC361" s="54"/>
      <c r="QD361" s="54"/>
      <c r="QE361" s="54"/>
      <c r="QF361" s="54"/>
      <c r="QG361" s="54"/>
      <c r="QH361" s="54"/>
      <c r="QI361" s="54"/>
      <c r="QJ361" s="54"/>
      <c r="QK361" s="54"/>
      <c r="QL361" s="54"/>
      <c r="QM361" s="54"/>
      <c r="QN361" s="54"/>
      <c r="QO361" s="54"/>
      <c r="QP361" s="54"/>
      <c r="QQ361" s="54"/>
      <c r="QR361" s="54"/>
      <c r="QS361" s="54"/>
      <c r="QT361" s="54"/>
      <c r="QU361" s="54"/>
    </row>
    <row r="362" spans="2:463" ht="15" customHeight="1" outlineLevel="1">
      <c r="B362" s="3"/>
      <c r="C362" s="3" t="s">
        <v>580</v>
      </c>
      <c r="D362" s="3"/>
      <c r="E362" s="50" t="s">
        <v>95</v>
      </c>
      <c r="F362" s="32"/>
      <c r="H362" s="66">
        <f>SUM(I362:QJ362)</f>
        <v>-4404775.440105631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5">
        <v>0</v>
      </c>
      <c r="V362" s="45">
        <v>0</v>
      </c>
      <c r="W362" s="45">
        <v>0</v>
      </c>
      <c r="X362" s="45">
        <f t="shared" ref="X362:CI362" si="1206">X129*-1</f>
        <v>0</v>
      </c>
      <c r="Y362" s="45">
        <f t="shared" si="1206"/>
        <v>0</v>
      </c>
      <c r="Z362" s="45">
        <f t="shared" si="1206"/>
        <v>0</v>
      </c>
      <c r="AA362" s="45">
        <f t="shared" si="1206"/>
        <v>0</v>
      </c>
      <c r="AB362" s="45">
        <f t="shared" si="1206"/>
        <v>0</v>
      </c>
      <c r="AC362" s="45">
        <f t="shared" si="1206"/>
        <v>0</v>
      </c>
      <c r="AD362" s="45">
        <f t="shared" si="1206"/>
        <v>0</v>
      </c>
      <c r="AE362" s="45">
        <f t="shared" si="1206"/>
        <v>0</v>
      </c>
      <c r="AF362" s="45">
        <f t="shared" si="1206"/>
        <v>0</v>
      </c>
      <c r="AG362" s="45">
        <f t="shared" si="1206"/>
        <v>-34764.583333333336</v>
      </c>
      <c r="AH362" s="45">
        <f t="shared" si="1206"/>
        <v>-34923.921006944445</v>
      </c>
      <c r="AI362" s="45">
        <f t="shared" si="1206"/>
        <v>-35083.988978226276</v>
      </c>
      <c r="AJ362" s="45">
        <f t="shared" si="1206"/>
        <v>-35244.790594376478</v>
      </c>
      <c r="AK362" s="45">
        <f t="shared" si="1206"/>
        <v>-34629.767397458563</v>
      </c>
      <c r="AL362" s="45">
        <f t="shared" si="1206"/>
        <v>-34788.487164696911</v>
      </c>
      <c r="AM362" s="45">
        <f t="shared" si="1206"/>
        <v>-34947.934397535108</v>
      </c>
      <c r="AN362" s="45">
        <f t="shared" si="1206"/>
        <v>-34331.550609715006</v>
      </c>
      <c r="AO362" s="45">
        <f t="shared" si="1206"/>
        <v>-34488.903550009534</v>
      </c>
      <c r="AP362" s="45">
        <f t="shared" si="1206"/>
        <v>-34646.977691280408</v>
      </c>
      <c r="AQ362" s="45">
        <f t="shared" si="1206"/>
        <v>-34029.214518556633</v>
      </c>
      <c r="AR362" s="45">
        <f t="shared" si="1206"/>
        <v>-34185.181751766686</v>
      </c>
      <c r="AS362" s="45">
        <f t="shared" si="1206"/>
        <v>-34341.863834795622</v>
      </c>
      <c r="AT362" s="45">
        <f t="shared" si="1206"/>
        <v>-33722.702223562956</v>
      </c>
      <c r="AU362" s="45">
        <f t="shared" si="1206"/>
        <v>-33877.264608754289</v>
      </c>
      <c r="AV362" s="45">
        <f t="shared" si="1206"/>
        <v>-34032.535404877744</v>
      </c>
      <c r="AW362" s="45">
        <f t="shared" si="1206"/>
        <v>-33411.956038341297</v>
      </c>
      <c r="AX362" s="45">
        <f t="shared" si="1206"/>
        <v>-33565.094170183693</v>
      </c>
      <c r="AY362" s="45">
        <f t="shared" si="1206"/>
        <v>-33718.934185130369</v>
      </c>
      <c r="AZ362" s="45">
        <f t="shared" si="1206"/>
        <v>-33096.917479670075</v>
      </c>
      <c r="BA362" s="45">
        <f t="shared" si="1206"/>
        <v>-33248.611684785232</v>
      </c>
      <c r="BB362" s="45">
        <f t="shared" si="1206"/>
        <v>-33401.001155007158</v>
      </c>
      <c r="BC362" s="45">
        <f t="shared" si="1206"/>
        <v>-32777.52725649214</v>
      </c>
      <c r="BD362" s="45">
        <f t="shared" si="1206"/>
        <v>-32927.757589751061</v>
      </c>
      <c r="BE362" s="45">
        <f t="shared" si="1206"/>
        <v>-33078.676478704088</v>
      </c>
      <c r="BF362" s="45">
        <f t="shared" si="1206"/>
        <v>-32453.725258756003</v>
      </c>
      <c r="BG362" s="45">
        <f t="shared" si="1206"/>
        <v>-32602.471499525305</v>
      </c>
      <c r="BH362" s="45">
        <f t="shared" si="1206"/>
        <v>-32751.899493898127</v>
      </c>
      <c r="BI362" s="45">
        <f t="shared" si="1206"/>
        <v>-32125.45054610302</v>
      </c>
      <c r="BJ362" s="45">
        <f t="shared" si="1206"/>
        <v>-32272.692194439325</v>
      </c>
      <c r="BK362" s="45">
        <f t="shared" si="1206"/>
        <v>-32420.608700330504</v>
      </c>
      <c r="BL362" s="45">
        <f t="shared" si="1206"/>
        <v>-31792.641336398214</v>
      </c>
      <c r="BM362" s="45">
        <f t="shared" si="1206"/>
        <v>-31938.357609190036</v>
      </c>
      <c r="BN362" s="45">
        <f t="shared" si="1206"/>
        <v>-32084.741748232158</v>
      </c>
      <c r="BO362" s="45">
        <f t="shared" si="1206"/>
        <v>-31455.23499410275</v>
      </c>
      <c r="BP362" s="45">
        <f t="shared" si="1206"/>
        <v>-31599.404821159056</v>
      </c>
      <c r="BQ362" s="45">
        <f t="shared" si="1206"/>
        <v>-31744.235426589366</v>
      </c>
      <c r="BR362" s="45">
        <f t="shared" si="1206"/>
        <v>-31113.168018485761</v>
      </c>
      <c r="BS362" s="45">
        <f t="shared" si="1206"/>
        <v>-31255.770038570488</v>
      </c>
      <c r="BT362" s="45">
        <f t="shared" si="1206"/>
        <v>-31399.02565124727</v>
      </c>
      <c r="BU362" s="45">
        <f t="shared" si="1206"/>
        <v>-30766.376031673346</v>
      </c>
      <c r="BV362" s="45">
        <f t="shared" si="1206"/>
        <v>-30907.388588485184</v>
      </c>
      <c r="BW362" s="45">
        <f t="shared" si="1206"/>
        <v>-31049.047452849074</v>
      </c>
      <c r="BX362" s="45">
        <f t="shared" si="1206"/>
        <v>-30414.79376653249</v>
      </c>
      <c r="BY362" s="45">
        <f t="shared" si="1206"/>
        <v>-30554.194904629094</v>
      </c>
      <c r="BZ362" s="45">
        <f t="shared" si="1206"/>
        <v>-30694.234964608644</v>
      </c>
      <c r="CA362" s="45">
        <f t="shared" si="1206"/>
        <v>-30058.35505438763</v>
      </c>
      <c r="CB362" s="45">
        <f t="shared" si="1206"/>
        <v>-30196.122515053576</v>
      </c>
      <c r="CC362" s="45">
        <f t="shared" si="1206"/>
        <v>-30334.521409914236</v>
      </c>
      <c r="CD362" s="45">
        <f t="shared" si="1206"/>
        <v>-29696.992812567536</v>
      </c>
      <c r="CE362" s="45">
        <f t="shared" si="1206"/>
        <v>-29833.104029625134</v>
      </c>
      <c r="CF362" s="45">
        <f t="shared" si="1206"/>
        <v>-29969.839089760921</v>
      </c>
      <c r="CG362" s="45">
        <f t="shared" si="1206"/>
        <v>-29330.639031780182</v>
      </c>
      <c r="CH362" s="45">
        <f t="shared" si="1206"/>
        <v>-29465.071127342508</v>
      </c>
      <c r="CI362" s="45">
        <f t="shared" si="1206"/>
        <v>-29600.119370009495</v>
      </c>
      <c r="CJ362" s="45">
        <f t="shared" ref="CJ362:EU362" si="1207">CJ129*-1</f>
        <v>-28959.224763313228</v>
      </c>
      <c r="CK362" s="45">
        <f t="shared" si="1207"/>
        <v>-29091.954543478416</v>
      </c>
      <c r="CL362" s="45">
        <f t="shared" si="1207"/>
        <v>-29225.292668469359</v>
      </c>
      <c r="CM362" s="45">
        <f t="shared" si="1207"/>
        <v>-28582.680106057702</v>
      </c>
      <c r="CN362" s="45">
        <f t="shared" si="1207"/>
        <v>-28713.6840565438</v>
      </c>
      <c r="CO362" s="45">
        <f t="shared" si="1207"/>
        <v>-28845.288441802961</v>
      </c>
      <c r="CP362" s="45">
        <f t="shared" si="1207"/>
        <v>-28200.934193352416</v>
      </c>
      <c r="CQ362" s="45">
        <f t="shared" si="1207"/>
        <v>-28330.188475071947</v>
      </c>
      <c r="CR362" s="45">
        <f t="shared" si="1207"/>
        <v>-28460.035172249365</v>
      </c>
      <c r="CS362" s="45">
        <f t="shared" si="1207"/>
        <v>-27813.915179646698</v>
      </c>
      <c r="CT362" s="45">
        <f t="shared" si="1207"/>
        <v>-27941.39562422008</v>
      </c>
      <c r="CU362" s="45">
        <f t="shared" si="1207"/>
        <v>-28069.460354164421</v>
      </c>
      <c r="CV362" s="45">
        <f t="shared" si="1207"/>
        <v>-27421.550226978867</v>
      </c>
      <c r="CW362" s="45">
        <f t="shared" si="1207"/>
        <v>-27547.232332185853</v>
      </c>
      <c r="CX362" s="45">
        <f t="shared" si="1207"/>
        <v>-27673.49048037504</v>
      </c>
      <c r="CY362" s="45">
        <f t="shared" si="1207"/>
        <v>-27023.76549126795</v>
      </c>
      <c r="CZ362" s="45">
        <f t="shared" si="1207"/>
        <v>-27147.624416436258</v>
      </c>
      <c r="DA362" s="45">
        <f t="shared" si="1207"/>
        <v>-27272.051028344929</v>
      </c>
      <c r="DB362" s="45">
        <f t="shared" si="1207"/>
        <v>-26620.486108416037</v>
      </c>
      <c r="DC362" s="45">
        <f t="shared" si="1207"/>
        <v>-26742.496669746273</v>
      </c>
      <c r="DD362" s="45">
        <f t="shared" si="1207"/>
        <v>-26865.066446149282</v>
      </c>
      <c r="DE362" s="45">
        <f t="shared" si="1207"/>
        <v>-26211.636180218655</v>
      </c>
      <c r="DF362" s="45">
        <f t="shared" si="1207"/>
        <v>-26331.772846044656</v>
      </c>
      <c r="DG362" s="45">
        <f t="shared" si="1207"/>
        <v>-26452.460138255694</v>
      </c>
      <c r="DH362" s="45">
        <f t="shared" si="1207"/>
        <v>-25797.138760080561</v>
      </c>
      <c r="DI362" s="45">
        <f t="shared" si="1207"/>
        <v>-25915.375646064262</v>
      </c>
      <c r="DJ362" s="45">
        <f t="shared" si="1207"/>
        <v>-26034.154451108723</v>
      </c>
      <c r="DK362" s="45">
        <f t="shared" si="1207"/>
        <v>-25376.915838534165</v>
      </c>
      <c r="DL362" s="45">
        <f t="shared" si="1207"/>
        <v>-25493.226702794112</v>
      </c>
      <c r="DM362" s="45">
        <f t="shared" si="1207"/>
        <v>-25610.070658515251</v>
      </c>
      <c r="DN362" s="45">
        <f t="shared" si="1207"/>
        <v>-24950.888328557972</v>
      </c>
      <c r="DO362" s="45">
        <f t="shared" si="1207"/>
        <v>-25065.24656673053</v>
      </c>
      <c r="DP362" s="45">
        <f t="shared" si="1207"/>
        <v>-25180.128946828045</v>
      </c>
      <c r="DQ362" s="45">
        <f t="shared" si="1207"/>
        <v>-24518.976050692203</v>
      </c>
      <c r="DR362" s="45">
        <f t="shared" si="1207"/>
        <v>-24631.354690924545</v>
      </c>
      <c r="DS362" s="45">
        <f t="shared" si="1207"/>
        <v>-24744.248399924614</v>
      </c>
      <c r="DT362" s="45">
        <f t="shared" si="1207"/>
        <v>-24081.097717948793</v>
      </c>
      <c r="DU362" s="45">
        <f t="shared" si="1207"/>
        <v>-24191.469415822728</v>
      </c>
      <c r="DV362" s="45">
        <f t="shared" si="1207"/>
        <v>-24302.346983978579</v>
      </c>
      <c r="DW362" s="45">
        <f t="shared" si="1207"/>
        <v>-23637.170920513006</v>
      </c>
      <c r="DX362" s="45">
        <f t="shared" si="1207"/>
        <v>-23745.50795389869</v>
      </c>
      <c r="DY362" s="45">
        <f t="shared" si="1207"/>
        <v>-23854.341532020724</v>
      </c>
      <c r="DZ362" s="45">
        <f t="shared" si="1207"/>
        <v>-23187.11211023368</v>
      </c>
      <c r="EA362" s="45">
        <f t="shared" si="1207"/>
        <v>-23293.386374072252</v>
      </c>
      <c r="EB362" s="45">
        <f t="shared" si="1207"/>
        <v>-23400.147728286749</v>
      </c>
      <c r="EC362" s="45">
        <f t="shared" si="1207"/>
        <v>-22730.836584899258</v>
      </c>
      <c r="ED362" s="45">
        <f t="shared" si="1207"/>
        <v>-22835.019585913378</v>
      </c>
      <c r="EE362" s="45">
        <f t="shared" si="1207"/>
        <v>-22939.680092348815</v>
      </c>
      <c r="EF362" s="45">
        <f t="shared" si="1207"/>
        <v>-22268.258472296606</v>
      </c>
      <c r="EG362" s="45">
        <f t="shared" si="1207"/>
        <v>-22370.321323627963</v>
      </c>
      <c r="EH362" s="45">
        <f t="shared" si="1207"/>
        <v>-22472.85196302793</v>
      </c>
      <c r="EI362" s="45">
        <f t="shared" si="1207"/>
        <v>-21799.290714049665</v>
      </c>
      <c r="EJ362" s="45">
        <f t="shared" si="1207"/>
        <v>-21899.204129822392</v>
      </c>
      <c r="EK362" s="45">
        <f t="shared" si="1207"/>
        <v>-21999.575482084078</v>
      </c>
      <c r="EL362" s="45">
        <f t="shared" si="1207"/>
        <v>-21323.84504923482</v>
      </c>
      <c r="EM362" s="45">
        <f t="shared" si="1207"/>
        <v>-21421.579339043816</v>
      </c>
      <c r="EN362" s="45">
        <f t="shared" si="1207"/>
        <v>-21519.761577681096</v>
      </c>
      <c r="EO362" s="45">
        <f t="shared" si="1207"/>
        <v>-20841.831997769998</v>
      </c>
      <c r="EP362" s="45">
        <f t="shared" si="1207"/>
        <v>-20937.357061093109</v>
      </c>
      <c r="EQ362" s="45">
        <f t="shared" si="1207"/>
        <v>-21033.31994762312</v>
      </c>
      <c r="ER362" s="45">
        <f t="shared" si="1207"/>
        <v>-20353.160843574249</v>
      </c>
      <c r="ES362" s="45">
        <f t="shared" si="1207"/>
        <v>-20446.446164107299</v>
      </c>
      <c r="ET362" s="45">
        <f t="shared" si="1207"/>
        <v>-20540.159042359457</v>
      </c>
      <c r="EU362" s="45">
        <f t="shared" si="1207"/>
        <v>-19857.739617494797</v>
      </c>
      <c r="EV362" s="45">
        <f t="shared" ref="EV362:HG362" si="1208">EV129*-1</f>
        <v>-19948.754257408316</v>
      </c>
      <c r="EW362" s="45">
        <f t="shared" si="1208"/>
        <v>-20040.186047754767</v>
      </c>
      <c r="EX362" s="45">
        <f t="shared" si="1208"/>
        <v>-19355.475079998174</v>
      </c>
      <c r="EY362" s="45">
        <f t="shared" si="1208"/>
        <v>-19444.18767411483</v>
      </c>
      <c r="EZ362" s="45">
        <f t="shared" si="1208"/>
        <v>-19533.306867621188</v>
      </c>
      <c r="FA362" s="45">
        <f t="shared" si="1208"/>
        <v>-18846.272703622315</v>
      </c>
      <c r="FB362" s="45">
        <f t="shared" si="1208"/>
        <v>-18932.651453513918</v>
      </c>
      <c r="FC362" s="45">
        <f t="shared" si="1208"/>
        <v>-19019.426106009189</v>
      </c>
      <c r="FD362" s="45">
        <f t="shared" si="1208"/>
        <v>-18330.036655186257</v>
      </c>
      <c r="FE362" s="45">
        <f t="shared" si="1208"/>
        <v>-18414.049323189192</v>
      </c>
      <c r="FF362" s="45">
        <f t="shared" si="1208"/>
        <v>-18498.447049253809</v>
      </c>
      <c r="FG362" s="45">
        <f t="shared" si="1208"/>
        <v>-17806.669777754083</v>
      </c>
      <c r="FH362" s="45">
        <f t="shared" si="1208"/>
        <v>-17888.283680902125</v>
      </c>
      <c r="FI362" s="45">
        <f t="shared" si="1208"/>
        <v>-17970.271647772923</v>
      </c>
      <c r="FJ362" s="45">
        <f t="shared" si="1208"/>
        <v>-17276.073572349742</v>
      </c>
      <c r="FK362" s="45">
        <f t="shared" si="1208"/>
        <v>-17355.255576223015</v>
      </c>
      <c r="FL362" s="45">
        <f t="shared" si="1208"/>
        <v>-17434.800497614036</v>
      </c>
      <c r="FM362" s="45">
        <f t="shared" si="1208"/>
        <v>-16738.148179419291</v>
      </c>
      <c r="FN362" s="45">
        <f t="shared" si="1208"/>
        <v>-16814.864691908297</v>
      </c>
      <c r="FO362" s="45">
        <f t="shared" si="1208"/>
        <v>-16891.93282174621</v>
      </c>
      <c r="FP362" s="45">
        <f t="shared" si="1208"/>
        <v>-16192.792360037074</v>
      </c>
      <c r="FQ362" s="45">
        <f t="shared" si="1208"/>
        <v>-16267.009325020577</v>
      </c>
      <c r="FR362" s="45">
        <f t="shared" si="1208"/>
        <v>-16341.566451093588</v>
      </c>
      <c r="FS362" s="45">
        <f t="shared" si="1208"/>
        <v>-15639.903476852292</v>
      </c>
      <c r="FT362" s="45">
        <f t="shared" si="1208"/>
        <v>-15711.586367787866</v>
      </c>
      <c r="FU362" s="45">
        <f t="shared" si="1208"/>
        <v>-15783.597805306894</v>
      </c>
      <c r="FV362" s="45">
        <f t="shared" si="1208"/>
        <v>-15079.377474772409</v>
      </c>
      <c r="FW362" s="45">
        <f t="shared" si="1208"/>
        <v>-15148.491288198449</v>
      </c>
      <c r="FX362" s="45">
        <f t="shared" si="1208"/>
        <v>-15217.921873269359</v>
      </c>
      <c r="FY362" s="45">
        <f t="shared" si="1208"/>
        <v>-14511.108861379702</v>
      </c>
      <c r="FZ362" s="45">
        <f t="shared" si="1208"/>
        <v>-14577.618110327692</v>
      </c>
      <c r="GA362" s="45">
        <f t="shared" si="1208"/>
        <v>-14644.432193333361</v>
      </c>
      <c r="GB362" s="45">
        <f t="shared" si="1208"/>
        <v>-13934.99068707733</v>
      </c>
      <c r="GC362" s="45">
        <f t="shared" si="1208"/>
        <v>-13998.859394393103</v>
      </c>
      <c r="GD362" s="45">
        <f t="shared" si="1208"/>
        <v>-14063.02083328407</v>
      </c>
      <c r="GE362" s="45">
        <f t="shared" si="1208"/>
        <v>-13350.914524961148</v>
      </c>
      <c r="GF362" s="45">
        <f t="shared" si="1208"/>
        <v>-13412.106216533888</v>
      </c>
      <c r="GG362" s="45">
        <f t="shared" si="1208"/>
        <v>-13473.578370026333</v>
      </c>
      <c r="GH362" s="45">
        <f t="shared" si="1208"/>
        <v>-12758.770450413482</v>
      </c>
      <c r="GI362" s="45">
        <f t="shared" si="1208"/>
        <v>-12817.248148311211</v>
      </c>
      <c r="GJ362" s="45">
        <f t="shared" si="1208"/>
        <v>-12875.99386899097</v>
      </c>
      <c r="GK362" s="45">
        <f t="shared" si="1208"/>
        <v>-12158.44702041504</v>
      </c>
      <c r="GL362" s="45">
        <f t="shared" si="1208"/>
        <v>-12214.173235925276</v>
      </c>
      <c r="GM362" s="45">
        <f t="shared" si="1208"/>
        <v>-12270.154863256599</v>
      </c>
      <c r="GN362" s="45">
        <f t="shared" si="1208"/>
        <v>-11549.831252571052</v>
      </c>
      <c r="GO362" s="45">
        <f t="shared" si="1208"/>
        <v>-11602.767979145337</v>
      </c>
      <c r="GP362" s="45">
        <f t="shared" si="1208"/>
        <v>-11655.947332383084</v>
      </c>
      <c r="GQ362" s="45">
        <f t="shared" si="1208"/>
        <v>-10932.808603847701</v>
      </c>
      <c r="GR362" s="45">
        <f t="shared" si="1208"/>
        <v>-10982.917309948671</v>
      </c>
      <c r="GS362" s="45">
        <f t="shared" si="1208"/>
        <v>-11033.255680952601</v>
      </c>
      <c r="GT362" s="45">
        <f t="shared" si="1208"/>
        <v>-10307.262949014825</v>
      </c>
      <c r="GU362" s="45">
        <f t="shared" si="1208"/>
        <v>-10354.504570864478</v>
      </c>
      <c r="GV362" s="45">
        <f t="shared" si="1208"/>
        <v>-10401.962716814271</v>
      </c>
      <c r="GW362" s="45">
        <f t="shared" si="1208"/>
        <v>-9673.0765587908645</v>
      </c>
      <c r="GX362" s="45">
        <f t="shared" si="1208"/>
        <v>-9717.4114930186552</v>
      </c>
      <c r="GY362" s="45">
        <f t="shared" si="1208"/>
        <v>-9761.9496290283241</v>
      </c>
      <c r="GZ362" s="45">
        <f t="shared" si="1208"/>
        <v>-9030.130077685897</v>
      </c>
      <c r="HA362" s="45">
        <f t="shared" si="1208"/>
        <v>-9071.5181738752908</v>
      </c>
      <c r="HB362" s="45">
        <f t="shared" si="1208"/>
        <v>-9113.095965505554</v>
      </c>
      <c r="HC362" s="45">
        <f t="shared" si="1208"/>
        <v>-8378.3025015386465</v>
      </c>
      <c r="HD362" s="45">
        <f t="shared" si="1208"/>
        <v>-8416.7030546706992</v>
      </c>
      <c r="HE362" s="45">
        <f t="shared" si="1208"/>
        <v>-8455.2796103379387</v>
      </c>
      <c r="HF362" s="45">
        <f t="shared" si="1208"/>
        <v>-7717.4711547431816</v>
      </c>
      <c r="HG362" s="45">
        <f t="shared" si="1208"/>
        <v>-7752.8428975357547</v>
      </c>
      <c r="HH362" s="45">
        <f t="shared" ref="HH362:JS362" si="1209">HH129*-1</f>
        <v>-7788.376760816127</v>
      </c>
      <c r="HI362" s="45">
        <f t="shared" si="1209"/>
        <v>-7047.5116671610604</v>
      </c>
      <c r="HJ362" s="45">
        <f t="shared" si="1209"/>
        <v>-7079.8127623022156</v>
      </c>
      <c r="HK362" s="45">
        <f t="shared" si="1209"/>
        <v>-7112.2619041294338</v>
      </c>
      <c r="HL362" s="45">
        <f t="shared" si="1209"/>
        <v>-6368.2979507145528</v>
      </c>
      <c r="HM362" s="45">
        <f t="shared" si="1209"/>
        <v>-6397.4859829886618</v>
      </c>
      <c r="HN362" s="45">
        <f t="shared" si="1209"/>
        <v>-6426.8077937440266</v>
      </c>
      <c r="HO362" s="45">
        <f t="shared" si="1209"/>
        <v>-5679.7021756565455</v>
      </c>
      <c r="HP362" s="45">
        <f t="shared" si="1209"/>
        <v>-5705.7341439616384</v>
      </c>
      <c r="HQ362" s="45">
        <f t="shared" si="1209"/>
        <v>-5731.8854254547959</v>
      </c>
      <c r="HR362" s="45">
        <f t="shared" si="1209"/>
        <v>-4981.5947465126565</v>
      </c>
      <c r="HS362" s="45">
        <f t="shared" si="1209"/>
        <v>-5004.4270557675054</v>
      </c>
      <c r="HT362" s="45">
        <f t="shared" si="1209"/>
        <v>-5027.3640131064403</v>
      </c>
      <c r="HU362" s="45">
        <f t="shared" si="1209"/>
        <v>-4273.8442776910379</v>
      </c>
      <c r="HV362" s="45">
        <f t="shared" si="1209"/>
        <v>-4293.4327306304549</v>
      </c>
      <c r="HW362" s="45">
        <f t="shared" si="1209"/>
        <v>-4313.1109639791775</v>
      </c>
      <c r="HX362" s="45">
        <f t="shared" si="1209"/>
        <v>-3556.3175687552753</v>
      </c>
      <c r="HY362" s="45">
        <f t="shared" si="1209"/>
        <v>-3572.61735761207</v>
      </c>
      <c r="HZ362" s="45">
        <f t="shared" si="1209"/>
        <v>-3588.9918538344591</v>
      </c>
      <c r="IA362" s="45">
        <f t="shared" si="1209"/>
        <v>-2828.8795793557265</v>
      </c>
      <c r="IB362" s="45">
        <f t="shared" si="1209"/>
        <v>-2841.8452774277735</v>
      </c>
      <c r="IC362" s="45">
        <f t="shared" si="1209"/>
        <v>-2854.8704016159841</v>
      </c>
      <c r="ID362" s="45">
        <f t="shared" si="1209"/>
        <v>-2091.3934038145835</v>
      </c>
      <c r="IE362" s="45">
        <f t="shared" si="1209"/>
        <v>-2100.9789569154004</v>
      </c>
      <c r="IF362" s="45">
        <f t="shared" si="1209"/>
        <v>-2110.6084438012626</v>
      </c>
      <c r="IG362" s="45">
        <f t="shared" si="1209"/>
        <v>-1343.7202453598779</v>
      </c>
      <c r="IH362" s="45">
        <f t="shared" si="1209"/>
        <v>-1349.8789631511108</v>
      </c>
      <c r="II362" s="45">
        <f t="shared" si="1209"/>
        <v>-1356.0659083988869</v>
      </c>
      <c r="IJ362" s="45">
        <f t="shared" si="1209"/>
        <v>-585.71939000357452</v>
      </c>
      <c r="IK362" s="45">
        <f t="shared" si="1209"/>
        <v>-588.40393720775762</v>
      </c>
      <c r="IL362" s="45">
        <f t="shared" si="1209"/>
        <v>-591.10078858662644</v>
      </c>
      <c r="IM362" s="45">
        <f t="shared" si="1209"/>
        <v>0</v>
      </c>
      <c r="IN362" s="45">
        <f t="shared" si="1209"/>
        <v>0</v>
      </c>
      <c r="IO362" s="45">
        <f t="shared" si="1209"/>
        <v>0</v>
      </c>
      <c r="IP362" s="45">
        <f t="shared" si="1209"/>
        <v>0</v>
      </c>
      <c r="IQ362" s="45">
        <f t="shared" si="1209"/>
        <v>0</v>
      </c>
      <c r="IR362" s="45">
        <f t="shared" si="1209"/>
        <v>0</v>
      </c>
      <c r="IS362" s="45">
        <f t="shared" si="1209"/>
        <v>0</v>
      </c>
      <c r="IT362" s="45">
        <f t="shared" si="1209"/>
        <v>0</v>
      </c>
      <c r="IU362" s="45">
        <f t="shared" si="1209"/>
        <v>0</v>
      </c>
      <c r="IV362" s="45">
        <f t="shared" si="1209"/>
        <v>0</v>
      </c>
      <c r="IW362" s="45">
        <f t="shared" si="1209"/>
        <v>0</v>
      </c>
      <c r="IX362" s="45">
        <f t="shared" si="1209"/>
        <v>0</v>
      </c>
      <c r="IY362" s="45">
        <f t="shared" si="1209"/>
        <v>0</v>
      </c>
      <c r="IZ362" s="45">
        <f t="shared" si="1209"/>
        <v>0</v>
      </c>
      <c r="JA362" s="45">
        <f t="shared" si="1209"/>
        <v>0</v>
      </c>
      <c r="JB362" s="45">
        <f t="shared" si="1209"/>
        <v>0</v>
      </c>
      <c r="JC362" s="45">
        <f t="shared" si="1209"/>
        <v>0</v>
      </c>
      <c r="JD362" s="45">
        <f t="shared" si="1209"/>
        <v>0</v>
      </c>
      <c r="JE362" s="45">
        <f t="shared" si="1209"/>
        <v>0</v>
      </c>
      <c r="JF362" s="45">
        <f t="shared" si="1209"/>
        <v>0</v>
      </c>
      <c r="JG362" s="45">
        <f t="shared" si="1209"/>
        <v>0</v>
      </c>
      <c r="JH362" s="45">
        <f t="shared" si="1209"/>
        <v>0</v>
      </c>
      <c r="JI362" s="45">
        <f t="shared" si="1209"/>
        <v>0</v>
      </c>
      <c r="JJ362" s="45">
        <f t="shared" si="1209"/>
        <v>0</v>
      </c>
      <c r="JK362" s="45">
        <f t="shared" si="1209"/>
        <v>0</v>
      </c>
      <c r="JL362" s="45">
        <f t="shared" si="1209"/>
        <v>0</v>
      </c>
      <c r="JM362" s="45">
        <f t="shared" si="1209"/>
        <v>0</v>
      </c>
      <c r="JN362" s="45">
        <f t="shared" si="1209"/>
        <v>0</v>
      </c>
      <c r="JO362" s="45">
        <f t="shared" si="1209"/>
        <v>0</v>
      </c>
      <c r="JP362" s="45">
        <f t="shared" si="1209"/>
        <v>0</v>
      </c>
      <c r="JQ362" s="45">
        <f t="shared" si="1209"/>
        <v>0</v>
      </c>
      <c r="JR362" s="45">
        <f t="shared" si="1209"/>
        <v>0</v>
      </c>
      <c r="JS362" s="45">
        <f t="shared" si="1209"/>
        <v>0</v>
      </c>
      <c r="JT362" s="45">
        <f t="shared" ref="JT362:LT362" si="1210">JT129*-1</f>
        <v>0</v>
      </c>
      <c r="JU362" s="45">
        <f t="shared" si="1210"/>
        <v>0</v>
      </c>
      <c r="JV362" s="45">
        <f t="shared" si="1210"/>
        <v>0</v>
      </c>
      <c r="JW362" s="45">
        <f t="shared" si="1210"/>
        <v>0</v>
      </c>
      <c r="JX362" s="45">
        <f t="shared" si="1210"/>
        <v>0</v>
      </c>
      <c r="JY362" s="45">
        <f t="shared" si="1210"/>
        <v>0</v>
      </c>
      <c r="JZ362" s="45">
        <f t="shared" si="1210"/>
        <v>0</v>
      </c>
      <c r="KA362" s="45">
        <f t="shared" si="1210"/>
        <v>0</v>
      </c>
      <c r="KB362" s="45">
        <f t="shared" si="1210"/>
        <v>0</v>
      </c>
      <c r="KC362" s="45">
        <f t="shared" si="1210"/>
        <v>0</v>
      </c>
      <c r="KD362" s="45">
        <f t="shared" si="1210"/>
        <v>0</v>
      </c>
      <c r="KE362" s="45">
        <f t="shared" si="1210"/>
        <v>0</v>
      </c>
      <c r="KF362" s="45">
        <f t="shared" si="1210"/>
        <v>0</v>
      </c>
      <c r="KG362" s="45">
        <f t="shared" si="1210"/>
        <v>0</v>
      </c>
      <c r="KH362" s="45">
        <f t="shared" si="1210"/>
        <v>0</v>
      </c>
      <c r="KI362" s="45">
        <f t="shared" si="1210"/>
        <v>0</v>
      </c>
      <c r="KJ362" s="45">
        <f t="shared" si="1210"/>
        <v>0</v>
      </c>
      <c r="KK362" s="45">
        <f t="shared" si="1210"/>
        <v>0</v>
      </c>
      <c r="KL362" s="45">
        <f t="shared" si="1210"/>
        <v>0</v>
      </c>
      <c r="KM362" s="45">
        <f t="shared" si="1210"/>
        <v>0</v>
      </c>
      <c r="KN362" s="45">
        <f t="shared" si="1210"/>
        <v>0</v>
      </c>
      <c r="KO362" s="45">
        <f t="shared" si="1210"/>
        <v>0</v>
      </c>
      <c r="KP362" s="45">
        <f t="shared" si="1210"/>
        <v>0</v>
      </c>
      <c r="KQ362" s="45">
        <f t="shared" si="1210"/>
        <v>0</v>
      </c>
      <c r="KR362" s="45">
        <f t="shared" si="1210"/>
        <v>0</v>
      </c>
      <c r="KS362" s="45">
        <f t="shared" si="1210"/>
        <v>0</v>
      </c>
      <c r="KT362" s="45">
        <f t="shared" si="1210"/>
        <v>0</v>
      </c>
      <c r="KU362" s="45">
        <f t="shared" si="1210"/>
        <v>0</v>
      </c>
      <c r="KV362" s="45">
        <f t="shared" si="1210"/>
        <v>0</v>
      </c>
      <c r="KW362" s="45">
        <f t="shared" si="1210"/>
        <v>0</v>
      </c>
      <c r="KX362" s="45">
        <f t="shared" si="1210"/>
        <v>0</v>
      </c>
      <c r="KY362" s="45">
        <f t="shared" si="1210"/>
        <v>0</v>
      </c>
      <c r="KZ362" s="45">
        <f t="shared" si="1210"/>
        <v>0</v>
      </c>
      <c r="LA362" s="45">
        <f t="shared" si="1210"/>
        <v>0</v>
      </c>
      <c r="LB362" s="45">
        <f t="shared" si="1210"/>
        <v>0</v>
      </c>
      <c r="LC362" s="45">
        <f t="shared" si="1210"/>
        <v>0</v>
      </c>
      <c r="LD362" s="45">
        <f t="shared" si="1210"/>
        <v>0</v>
      </c>
      <c r="LE362" s="45">
        <f t="shared" si="1210"/>
        <v>0</v>
      </c>
      <c r="LF362" s="45">
        <f t="shared" si="1210"/>
        <v>0</v>
      </c>
      <c r="LG362" s="45">
        <f t="shared" si="1210"/>
        <v>0</v>
      </c>
      <c r="LH362" s="45">
        <f t="shared" si="1210"/>
        <v>0</v>
      </c>
      <c r="LI362" s="45">
        <f t="shared" si="1210"/>
        <v>0</v>
      </c>
      <c r="LJ362" s="45">
        <f t="shared" si="1210"/>
        <v>0</v>
      </c>
      <c r="LK362" s="45">
        <f t="shared" si="1210"/>
        <v>0</v>
      </c>
      <c r="LL362" s="45">
        <f t="shared" si="1210"/>
        <v>0</v>
      </c>
      <c r="LM362" s="45">
        <f t="shared" si="1210"/>
        <v>0</v>
      </c>
      <c r="LN362" s="45">
        <f t="shared" si="1210"/>
        <v>0</v>
      </c>
      <c r="LO362" s="45">
        <f t="shared" si="1210"/>
        <v>0</v>
      </c>
      <c r="LP362" s="45">
        <f t="shared" si="1210"/>
        <v>0</v>
      </c>
      <c r="LQ362" s="45">
        <f t="shared" si="1210"/>
        <v>0</v>
      </c>
      <c r="LR362" s="45">
        <f t="shared" si="1210"/>
        <v>0</v>
      </c>
      <c r="LS362" s="45">
        <f t="shared" si="1210"/>
        <v>0</v>
      </c>
      <c r="LT362" s="45">
        <f t="shared" si="1210"/>
        <v>0</v>
      </c>
      <c r="LU362" s="45"/>
      <c r="LV362" s="45"/>
      <c r="LW362" s="45"/>
      <c r="LX362" s="45"/>
      <c r="LY362" s="45"/>
      <c r="LZ362" s="45"/>
      <c r="MA362" s="45"/>
      <c r="MB362" s="45"/>
      <c r="MC362" s="45"/>
      <c r="MD362" s="45"/>
      <c r="ME362" s="45"/>
      <c r="MF362" s="45"/>
      <c r="MG362" s="45"/>
      <c r="MH362" s="45"/>
      <c r="MI362" s="45"/>
      <c r="MJ362" s="45"/>
      <c r="MK362" s="45"/>
      <c r="ML362" s="45"/>
      <c r="MM362" s="45"/>
      <c r="MN362" s="45"/>
      <c r="MO362" s="45"/>
      <c r="MP362" s="45"/>
      <c r="MQ362" s="45"/>
      <c r="MR362" s="45"/>
      <c r="MS362" s="45"/>
      <c r="MT362" s="45"/>
      <c r="MU362" s="45"/>
      <c r="MV362" s="45"/>
      <c r="MW362" s="45"/>
      <c r="MX362" s="45"/>
      <c r="MY362" s="45"/>
      <c r="MZ362" s="45"/>
      <c r="NA362" s="45"/>
      <c r="NB362" s="45"/>
      <c r="NC362" s="45"/>
      <c r="ND362" s="45"/>
      <c r="NE362" s="45"/>
      <c r="NF362" s="45"/>
      <c r="NG362" s="45"/>
      <c r="NH362" s="45"/>
      <c r="NI362" s="45"/>
      <c r="NJ362" s="45"/>
      <c r="NK362" s="45"/>
      <c r="NL362" s="45"/>
      <c r="NM362" s="45"/>
      <c r="NN362" s="45"/>
      <c r="NO362" s="45"/>
      <c r="NP362" s="45"/>
      <c r="NQ362" s="45"/>
      <c r="NR362" s="45"/>
      <c r="NS362" s="45"/>
      <c r="NT362" s="45"/>
      <c r="NU362" s="45"/>
      <c r="NV362" s="45"/>
      <c r="NW362" s="45"/>
      <c r="NX362" s="45"/>
      <c r="NY362" s="45"/>
      <c r="NZ362" s="45"/>
      <c r="OA362" s="45"/>
      <c r="OB362" s="45"/>
      <c r="OC362" s="45"/>
      <c r="OD362" s="45"/>
      <c r="OE362" s="45"/>
      <c r="OF362" s="45"/>
      <c r="OG362" s="45"/>
      <c r="OH362" s="45"/>
      <c r="OI362" s="45"/>
      <c r="OJ362" s="45"/>
      <c r="OK362" s="45"/>
      <c r="OL362" s="45"/>
      <c r="OM362" s="45"/>
      <c r="ON362" s="45"/>
      <c r="OO362" s="45"/>
      <c r="OP362" s="45"/>
      <c r="OQ362" s="45"/>
      <c r="OR362" s="45"/>
      <c r="OS362" s="45"/>
      <c r="OT362" s="45"/>
      <c r="OU362" s="45"/>
      <c r="OV362" s="45"/>
      <c r="OW362" s="45"/>
      <c r="OX362" s="45"/>
      <c r="OY362" s="45"/>
      <c r="OZ362" s="45"/>
      <c r="PA362" s="45"/>
      <c r="PB362" s="45"/>
      <c r="PC362" s="45"/>
      <c r="PD362" s="45"/>
      <c r="PE362" s="45"/>
      <c r="PF362" s="45"/>
      <c r="PG362" s="45"/>
      <c r="PH362" s="45"/>
      <c r="PI362" s="45"/>
      <c r="PJ362" s="45"/>
      <c r="PK362" s="45"/>
      <c r="PL362" s="45"/>
      <c r="PM362" s="45"/>
      <c r="PN362" s="45"/>
      <c r="PO362" s="45"/>
      <c r="PP362" s="45"/>
      <c r="PQ362" s="45"/>
      <c r="PR362" s="45"/>
      <c r="PS362" s="45"/>
      <c r="PT362" s="45"/>
      <c r="PU362" s="45"/>
      <c r="PV362" s="45"/>
      <c r="PW362" s="45"/>
      <c r="PX362" s="45"/>
      <c r="PY362" s="45"/>
      <c r="PZ362" s="45"/>
      <c r="QA362" s="45"/>
      <c r="QB362" s="45"/>
      <c r="QC362" s="45"/>
      <c r="QD362" s="45"/>
      <c r="QE362" s="45"/>
      <c r="QF362" s="45"/>
      <c r="QG362" s="45"/>
      <c r="QH362" s="45"/>
      <c r="QI362" s="45"/>
      <c r="QJ362" s="45"/>
      <c r="QK362" s="45"/>
      <c r="QL362" s="45"/>
      <c r="QM362" s="45"/>
      <c r="QN362" s="45"/>
      <c r="QO362" s="45"/>
      <c r="QP362" s="45"/>
      <c r="QQ362" s="45"/>
      <c r="QR362" s="45"/>
      <c r="QS362" s="45"/>
      <c r="QT362" s="45"/>
      <c r="QU362" s="45"/>
    </row>
    <row r="363" spans="2:463" ht="15" customHeight="1" outlineLevel="1">
      <c r="B363" s="3"/>
      <c r="C363" s="3" t="s">
        <v>581</v>
      </c>
      <c r="D363" s="3"/>
      <c r="E363" s="50" t="s">
        <v>95</v>
      </c>
      <c r="H363" s="66">
        <f>SUM(I363:QJ363)</f>
        <v>-4759268.164419977</v>
      </c>
      <c r="I363" s="45">
        <f>I163*-1</f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5">
        <v>0</v>
      </c>
      <c r="V363" s="45">
        <v>0</v>
      </c>
      <c r="W363" s="45">
        <v>0</v>
      </c>
      <c r="X363" s="45">
        <v>0</v>
      </c>
      <c r="Y363" s="45">
        <v>0</v>
      </c>
      <c r="Z363" s="45">
        <v>0</v>
      </c>
      <c r="AA363" s="45">
        <f t="shared" ref="AA363:CL363" si="1211">AA163*-1</f>
        <v>0</v>
      </c>
      <c r="AB363" s="45">
        <f t="shared" si="1211"/>
        <v>0</v>
      </c>
      <c r="AC363" s="45">
        <f t="shared" si="1211"/>
        <v>0</v>
      </c>
      <c r="AD363" s="45">
        <f t="shared" si="1211"/>
        <v>0</v>
      </c>
      <c r="AE363" s="45">
        <f t="shared" si="1211"/>
        <v>0</v>
      </c>
      <c r="AF363" s="45">
        <f t="shared" si="1211"/>
        <v>0</v>
      </c>
      <c r="AG363" s="45">
        <f t="shared" si="1211"/>
        <v>-37925</v>
      </c>
      <c r="AH363" s="45">
        <f t="shared" si="1211"/>
        <v>-38304.25</v>
      </c>
      <c r="AI363" s="45">
        <f t="shared" si="1211"/>
        <v>-38687.292500000003</v>
      </c>
      <c r="AJ363" s="45">
        <f t="shared" si="1211"/>
        <v>-39074.165424999999</v>
      </c>
      <c r="AK363" s="45">
        <f t="shared" si="1211"/>
        <v>-37775.817648107892</v>
      </c>
      <c r="AL363" s="45">
        <f t="shared" si="1211"/>
        <v>-38153.575824588974</v>
      </c>
      <c r="AM363" s="45">
        <f t="shared" si="1211"/>
        <v>-38535.111582834856</v>
      </c>
      <c r="AN363" s="45">
        <f t="shared" si="1211"/>
        <v>-37618.246192521096</v>
      </c>
      <c r="AO363" s="45">
        <f t="shared" si="1211"/>
        <v>-37994.428654446303</v>
      </c>
      <c r="AP363" s="45">
        <f t="shared" si="1211"/>
        <v>-38374.372940990768</v>
      </c>
      <c r="AQ363" s="45">
        <f t="shared" si="1211"/>
        <v>-37455.900164258564</v>
      </c>
      <c r="AR363" s="45">
        <f t="shared" si="1211"/>
        <v>-37830.459165901149</v>
      </c>
      <c r="AS363" s="45">
        <f t="shared" si="1211"/>
        <v>-38208.763757560162</v>
      </c>
      <c r="AT363" s="45">
        <f t="shared" si="1211"/>
        <v>-37288.634888993649</v>
      </c>
      <c r="AU363" s="45">
        <f t="shared" si="1211"/>
        <v>-37661.521237883586</v>
      </c>
      <c r="AV363" s="45">
        <f t="shared" si="1211"/>
        <v>-38038.136450262427</v>
      </c>
      <c r="AW363" s="45">
        <f t="shared" si="1211"/>
        <v>-37116.30130862294</v>
      </c>
      <c r="AX363" s="45">
        <f t="shared" si="1211"/>
        <v>-37487.464321709173</v>
      </c>
      <c r="AY363" s="45">
        <f t="shared" si="1211"/>
        <v>-37862.338964926261</v>
      </c>
      <c r="AZ363" s="45">
        <f t="shared" si="1211"/>
        <v>-36938.745848433413</v>
      </c>
      <c r="BA363" s="45">
        <f t="shared" si="1211"/>
        <v>-37308.133306917749</v>
      </c>
      <c r="BB363" s="45">
        <f t="shared" si="1211"/>
        <v>-37681.214639986923</v>
      </c>
      <c r="BC363" s="45">
        <f t="shared" si="1211"/>
        <v>-36755.810280244681</v>
      </c>
      <c r="BD363" s="45">
        <f t="shared" si="1211"/>
        <v>-37123.368383047127</v>
      </c>
      <c r="BE363" s="45">
        <f t="shared" si="1211"/>
        <v>-37494.602066877604</v>
      </c>
      <c r="BF363" s="45">
        <f t="shared" si="1211"/>
        <v>-36567.331581404265</v>
      </c>
      <c r="BG363" s="45">
        <f t="shared" si="1211"/>
        <v>-36933.004897218307</v>
      </c>
      <c r="BH363" s="45">
        <f t="shared" si="1211"/>
        <v>-37302.334946190495</v>
      </c>
      <c r="BI363" s="45">
        <f t="shared" si="1211"/>
        <v>-36373.141789510286</v>
      </c>
      <c r="BJ363" s="45">
        <f t="shared" si="1211"/>
        <v>-36736.873207405384</v>
      </c>
      <c r="BK363" s="45">
        <f t="shared" si="1211"/>
        <v>-37104.241939479441</v>
      </c>
      <c r="BL363" s="45">
        <f t="shared" si="1211"/>
        <v>-36173.067852732129</v>
      </c>
      <c r="BM363" s="45">
        <f t="shared" si="1211"/>
        <v>-36534.798531259446</v>
      </c>
      <c r="BN363" s="45">
        <f t="shared" si="1211"/>
        <v>-36900.146516572044</v>
      </c>
      <c r="BO363" s="45">
        <f t="shared" si="1211"/>
        <v>-35966.931475595651</v>
      </c>
      <c r="BP363" s="45">
        <f t="shared" si="1211"/>
        <v>-36326.600790351607</v>
      </c>
      <c r="BQ363" s="45">
        <f t="shared" si="1211"/>
        <v>-36689.86679825512</v>
      </c>
      <c r="BR363" s="45">
        <f t="shared" si="1211"/>
        <v>-35754.548960095563</v>
      </c>
      <c r="BS363" s="45">
        <f t="shared" si="1211"/>
        <v>-36112.094449696524</v>
      </c>
      <c r="BT363" s="45">
        <f t="shared" si="1211"/>
        <v>-36473.215394193481</v>
      </c>
      <c r="BU363" s="45">
        <f t="shared" si="1211"/>
        <v>-35535.731041993306</v>
      </c>
      <c r="BV363" s="45">
        <f t="shared" si="1211"/>
        <v>-35891.088352413244</v>
      </c>
      <c r="BW363" s="45">
        <f t="shared" si="1211"/>
        <v>-36249.999235937372</v>
      </c>
      <c r="BX363" s="45">
        <f t="shared" si="1211"/>
        <v>-35310.282722154639</v>
      </c>
      <c r="BY363" s="45">
        <f t="shared" si="1211"/>
        <v>-35663.385549376188</v>
      </c>
      <c r="BZ363" s="45">
        <f t="shared" si="1211"/>
        <v>-36020.019404869949</v>
      </c>
      <c r="CA363" s="45">
        <f t="shared" si="1211"/>
        <v>-35078.003092776533</v>
      </c>
      <c r="CB363" s="45">
        <f t="shared" si="1211"/>
        <v>-35428.783123704299</v>
      </c>
      <c r="CC363" s="45">
        <f t="shared" si="1211"/>
        <v>-35783.070954941337</v>
      </c>
      <c r="CD363" s="45">
        <f t="shared" si="1211"/>
        <v>-34838.685158348642</v>
      </c>
      <c r="CE363" s="45">
        <f t="shared" si="1211"/>
        <v>-35187.072009932126</v>
      </c>
      <c r="CF363" s="45">
        <f t="shared" si="1211"/>
        <v>-35538.942730031449</v>
      </c>
      <c r="CG363" s="45">
        <f t="shared" si="1211"/>
        <v>-34592.115651189655</v>
      </c>
      <c r="CH363" s="45">
        <f t="shared" si="1211"/>
        <v>-34938.036807701552</v>
      </c>
      <c r="CI363" s="45">
        <f t="shared" si="1211"/>
        <v>-35287.417175778566</v>
      </c>
      <c r="CJ363" s="45">
        <f t="shared" si="1211"/>
        <v>-34338.074841394242</v>
      </c>
      <c r="CK363" s="45">
        <f t="shared" si="1211"/>
        <v>-34681.455589808182</v>
      </c>
      <c r="CL363" s="45">
        <f t="shared" si="1211"/>
        <v>-35028.270145706265</v>
      </c>
      <c r="CM363" s="45">
        <f t="shared" ref="CM363:EX363" si="1212">CM163*-1</f>
        <v>-34076.336341021219</v>
      </c>
      <c r="CN363" s="45">
        <f t="shared" si="1212"/>
        <v>-34417.099704431428</v>
      </c>
      <c r="CO363" s="45">
        <f t="shared" si="1212"/>
        <v>-34761.27070147574</v>
      </c>
      <c r="CP363" s="45">
        <f t="shared" si="1212"/>
        <v>-33806.666902348392</v>
      </c>
      <c r="CQ363" s="45">
        <f t="shared" si="1212"/>
        <v>-34144.733571371871</v>
      </c>
      <c r="CR363" s="45">
        <f t="shared" si="1212"/>
        <v>-34486.180907085596</v>
      </c>
      <c r="CS363" s="45">
        <f t="shared" si="1212"/>
        <v>-33528.826210014333</v>
      </c>
      <c r="CT363" s="45">
        <f t="shared" si="1212"/>
        <v>-33864.114472114481</v>
      </c>
      <c r="CU363" s="45">
        <f t="shared" si="1212"/>
        <v>-34202.755616835624</v>
      </c>
      <c r="CV363" s="45">
        <f t="shared" si="1212"/>
        <v>-33242.566666861872</v>
      </c>
      <c r="CW363" s="45">
        <f t="shared" si="1212"/>
        <v>-33574.992333530492</v>
      </c>
      <c r="CX363" s="45">
        <f t="shared" si="1212"/>
        <v>-33910.742256865793</v>
      </c>
      <c r="CY363" s="45">
        <f t="shared" si="1212"/>
        <v>-32947.633173292343</v>
      </c>
      <c r="CZ363" s="45">
        <f t="shared" si="1212"/>
        <v>-33277.109505025262</v>
      </c>
      <c r="DA363" s="45">
        <f t="shared" si="1212"/>
        <v>-33609.880600075514</v>
      </c>
      <c r="DB363" s="45">
        <f t="shared" si="1212"/>
        <v>-32643.762899934161</v>
      </c>
      <c r="DC363" s="45">
        <f t="shared" si="1212"/>
        <v>-32970.200528933507</v>
      </c>
      <c r="DD363" s="45">
        <f t="shared" si="1212"/>
        <v>-33299.902534222834</v>
      </c>
      <c r="DE363" s="45">
        <f t="shared" si="1212"/>
        <v>-32330.685053422956</v>
      </c>
      <c r="DF363" s="45">
        <f t="shared" si="1212"/>
        <v>-32653.991903957187</v>
      </c>
      <c r="DG363" s="45">
        <f t="shared" si="1212"/>
        <v>-32980.531822996752</v>
      </c>
      <c r="DH363" s="45">
        <f t="shared" si="1212"/>
        <v>-32008.120635084611</v>
      </c>
      <c r="DI363" s="45">
        <f t="shared" si="1212"/>
        <v>-32328.201841435461</v>
      </c>
      <c r="DJ363" s="45">
        <f t="shared" si="1212"/>
        <v>-32651.483859849814</v>
      </c>
      <c r="DK363" s="45">
        <f t="shared" si="1212"/>
        <v>-31675.782192306204</v>
      </c>
      <c r="DL363" s="45">
        <f t="shared" si="1212"/>
        <v>-31992.540014229264</v>
      </c>
      <c r="DM363" s="45">
        <f t="shared" si="1212"/>
        <v>-32312.465414371556</v>
      </c>
      <c r="DN363" s="45">
        <f t="shared" si="1212"/>
        <v>-31333.373562373163</v>
      </c>
      <c r="DO363" s="45">
        <f t="shared" si="1212"/>
        <v>-31646.707297996894</v>
      </c>
      <c r="DP363" s="45">
        <f t="shared" si="1212"/>
        <v>-31963.17437097686</v>
      </c>
      <c r="DQ363" s="45">
        <f t="shared" si="1212"/>
        <v>-30980.58960854452</v>
      </c>
      <c r="DR363" s="45">
        <f t="shared" si="1212"/>
        <v>-31290.395504629967</v>
      </c>
      <c r="DS363" s="45">
        <f t="shared" si="1212"/>
        <v>-31603.299459676269</v>
      </c>
      <c r="DT363" s="45">
        <f t="shared" si="1212"/>
        <v>-30617.115948130919</v>
      </c>
      <c r="DU363" s="45">
        <f t="shared" si="1212"/>
        <v>-30923.287107612225</v>
      </c>
      <c r="DV363" s="45">
        <f t="shared" si="1212"/>
        <v>-31232.51997868835</v>
      </c>
      <c r="DW363" s="45">
        <f t="shared" si="1212"/>
        <v>-30242.628672333121</v>
      </c>
      <c r="DX363" s="45">
        <f t="shared" si="1212"/>
        <v>-30545.054959056451</v>
      </c>
      <c r="DY363" s="45">
        <f t="shared" si="1212"/>
        <v>-30850.505508647017</v>
      </c>
      <c r="DZ363" s="45">
        <f t="shared" si="1212"/>
        <v>-29856.794057591378</v>
      </c>
      <c r="EA363" s="45">
        <f t="shared" si="1212"/>
        <v>-30155.361998167289</v>
      </c>
      <c r="EB363" s="45">
        <f t="shared" si="1212"/>
        <v>-30456.915618148963</v>
      </c>
      <c r="EC363" s="45">
        <f t="shared" si="1212"/>
        <v>-29459.268268188342</v>
      </c>
      <c r="ED363" s="45">
        <f t="shared" si="1212"/>
        <v>-29753.860950870225</v>
      </c>
      <c r="EE363" s="45">
        <f t="shared" si="1212"/>
        <v>-30051.399560378926</v>
      </c>
      <c r="EF363" s="45">
        <f t="shared" si="1212"/>
        <v>-29049.697049840604</v>
      </c>
      <c r="EG363" s="45">
        <f t="shared" si="1212"/>
        <v>-29340.194020339015</v>
      </c>
      <c r="EH363" s="45">
        <f t="shared" si="1212"/>
        <v>-29633.595960542403</v>
      </c>
      <c r="EI363" s="45">
        <f t="shared" si="1212"/>
        <v>-28627.715414005714</v>
      </c>
      <c r="EJ363" s="45">
        <f t="shared" si="1212"/>
        <v>-28913.992568145772</v>
      </c>
      <c r="EK363" s="45">
        <f t="shared" si="1212"/>
        <v>-29203.132493827226</v>
      </c>
      <c r="EL363" s="45">
        <f t="shared" si="1212"/>
        <v>-28192.94731262339</v>
      </c>
      <c r="EM363" s="45">
        <f t="shared" si="1212"/>
        <v>-28474.87678574962</v>
      </c>
      <c r="EN363" s="45">
        <f t="shared" si="1212"/>
        <v>-28759.625553607118</v>
      </c>
      <c r="EO363" s="45">
        <f t="shared" si="1212"/>
        <v>-27745.005303001079</v>
      </c>
      <c r="EP363" s="45">
        <f t="shared" si="1212"/>
        <v>-28022.455356031089</v>
      </c>
      <c r="EQ363" s="45">
        <f t="shared" si="1212"/>
        <v>-28302.679909591399</v>
      </c>
      <c r="ER363" s="45">
        <f t="shared" si="1212"/>
        <v>-27283.490202545203</v>
      </c>
      <c r="ES363" s="45">
        <f t="shared" si="1212"/>
        <v>-27556.325104570657</v>
      </c>
      <c r="ET363" s="45">
        <f t="shared" si="1212"/>
        <v>-27831.88835561636</v>
      </c>
      <c r="EU363" s="45">
        <f t="shared" si="1212"/>
        <v>-26807.990733030416</v>
      </c>
      <c r="EV363" s="45">
        <f t="shared" si="1212"/>
        <v>-27076.070640360718</v>
      </c>
      <c r="EW363" s="45">
        <f t="shared" si="1212"/>
        <v>-27346.831346764327</v>
      </c>
      <c r="EX363" s="45">
        <f t="shared" si="1212"/>
        <v>-26318.083154089862</v>
      </c>
      <c r="EY363" s="45">
        <f t="shared" ref="EY363:HJ363" si="1213">EY163*-1</f>
        <v>-26581.263985630758</v>
      </c>
      <c r="EZ363" s="45">
        <f t="shared" si="1213"/>
        <v>-26847.076625487069</v>
      </c>
      <c r="FA363" s="45">
        <f t="shared" si="1213"/>
        <v>-25813.330885599829</v>
      </c>
      <c r="FB363" s="45">
        <f t="shared" si="1213"/>
        <v>-26071.464194455828</v>
      </c>
      <c r="FC363" s="45">
        <f t="shared" si="1213"/>
        <v>-26332.178836400384</v>
      </c>
      <c r="FD363" s="45">
        <f t="shared" si="1213"/>
        <v>-25293.284118622276</v>
      </c>
      <c r="FE363" s="45">
        <f t="shared" si="1213"/>
        <v>-25546.216959808498</v>
      </c>
      <c r="FF363" s="45">
        <f t="shared" si="1213"/>
        <v>-25801.679129406581</v>
      </c>
      <c r="FG363" s="45">
        <f t="shared" si="1213"/>
        <v>-24757.47941455854</v>
      </c>
      <c r="FH363" s="45">
        <f t="shared" si="1213"/>
        <v>-25005.054208704125</v>
      </c>
      <c r="FI363" s="45">
        <f t="shared" si="1213"/>
        <v>-25255.104750791168</v>
      </c>
      <c r="FJ363" s="45">
        <f t="shared" si="1213"/>
        <v>-24205.439292156967</v>
      </c>
      <c r="FK363" s="45">
        <f t="shared" si="1213"/>
        <v>-24447.493685078538</v>
      </c>
      <c r="FL363" s="45">
        <f t="shared" si="1213"/>
        <v>-24691.968621929322</v>
      </c>
      <c r="FM363" s="45">
        <f t="shared" si="1213"/>
        <v>-23636.671802006505</v>
      </c>
      <c r="FN363" s="45">
        <f t="shared" si="1213"/>
        <v>-23873.03852002657</v>
      </c>
      <c r="FO363" s="45">
        <f t="shared" si="1213"/>
        <v>-24111.768905226836</v>
      </c>
      <c r="FP363" s="45">
        <f t="shared" si="1213"/>
        <v>-23050.670088136994</v>
      </c>
      <c r="FQ363" s="45">
        <f t="shared" si="1213"/>
        <v>-23281.176789018362</v>
      </c>
      <c r="FR363" s="45">
        <f t="shared" si="1213"/>
        <v>-23513.988556908545</v>
      </c>
      <c r="FS363" s="45">
        <f t="shared" si="1213"/>
        <v>-22446.911936335524</v>
      </c>
      <c r="FT363" s="45">
        <f t="shared" si="1213"/>
        <v>-22671.381055698879</v>
      </c>
      <c r="FU363" s="45">
        <f t="shared" si="1213"/>
        <v>-22898.094866255866</v>
      </c>
      <c r="FV363" s="45">
        <f t="shared" si="1213"/>
        <v>-21824.859308776315</v>
      </c>
      <c r="FW363" s="45">
        <f t="shared" si="1213"/>
        <v>-22043.107901864081</v>
      </c>
      <c r="FX363" s="45">
        <f t="shared" si="1213"/>
        <v>-22263.538980882717</v>
      </c>
      <c r="FY363" s="45">
        <f t="shared" si="1213"/>
        <v>-21183.957864549437</v>
      </c>
      <c r="FZ363" s="45">
        <f t="shared" si="1213"/>
        <v>-21395.79744319493</v>
      </c>
      <c r="GA363" s="45">
        <f t="shared" si="1213"/>
        <v>-21609.755417626879</v>
      </c>
      <c r="GB363" s="45">
        <f t="shared" si="1213"/>
        <v>-20523.636465661039</v>
      </c>
      <c r="GC363" s="45">
        <f t="shared" si="1213"/>
        <v>-20728.872830317647</v>
      </c>
      <c r="GD363" s="45">
        <f t="shared" si="1213"/>
        <v>-20936.161558620825</v>
      </c>
      <c r="GE363" s="45">
        <f t="shared" si="1213"/>
        <v>-19843.306668064921</v>
      </c>
      <c r="GF363" s="45">
        <f t="shared" si="1213"/>
        <v>-20041.73973474557</v>
      </c>
      <c r="GG363" s="45">
        <f t="shared" si="1213"/>
        <v>-20242.157132093027</v>
      </c>
      <c r="GH363" s="45">
        <f t="shared" si="1213"/>
        <v>-19142.362197271843</v>
      </c>
      <c r="GI363" s="45">
        <f t="shared" si="1213"/>
        <v>-19333.785819244564</v>
      </c>
      <c r="GJ363" s="45">
        <f t="shared" si="1213"/>
        <v>-19527.123677437008</v>
      </c>
      <c r="GK363" s="45">
        <f t="shared" si="1213"/>
        <v>-18420.178408069267</v>
      </c>
      <c r="GL363" s="45">
        <f t="shared" si="1213"/>
        <v>-18604.380192149958</v>
      </c>
      <c r="GM363" s="45">
        <f t="shared" si="1213"/>
        <v>-18790.423994071458</v>
      </c>
      <c r="GN363" s="45">
        <f t="shared" si="1213"/>
        <v>-17676.111727870062</v>
      </c>
      <c r="GO363" s="45">
        <f t="shared" si="1213"/>
        <v>-17852.872845148762</v>
      </c>
      <c r="GP363" s="45">
        <f t="shared" si="1213"/>
        <v>-18031.401573600251</v>
      </c>
      <c r="GQ363" s="45">
        <f t="shared" si="1213"/>
        <v>-16909.499083194143</v>
      </c>
      <c r="GR363" s="45">
        <f t="shared" si="1213"/>
        <v>-17078.594074026085</v>
      </c>
      <c r="GS363" s="45">
        <f t="shared" si="1213"/>
        <v>-17249.380014766342</v>
      </c>
      <c r="GT363" s="45">
        <f t="shared" si="1213"/>
        <v>-16119.657308771897</v>
      </c>
      <c r="GU363" s="45">
        <f t="shared" si="1213"/>
        <v>-16280.853881859617</v>
      </c>
      <c r="GV363" s="45">
        <f t="shared" si="1213"/>
        <v>-16443.662420678211</v>
      </c>
      <c r="GW363" s="45">
        <f t="shared" si="1213"/>
        <v>-15305.882538742884</v>
      </c>
      <c r="GX363" s="45">
        <f t="shared" si="1213"/>
        <v>-15458.941364130313</v>
      </c>
      <c r="GY363" s="45">
        <f t="shared" si="1213"/>
        <v>-15613.530777771615</v>
      </c>
      <c r="GZ363" s="45">
        <f t="shared" si="1213"/>
        <v>-14467.449579407221</v>
      </c>
      <c r="HA363" s="45">
        <f t="shared" si="1213"/>
        <v>-14612.124075201295</v>
      </c>
      <c r="HB363" s="45">
        <f t="shared" si="1213"/>
        <v>-14758.245315953307</v>
      </c>
      <c r="HC363" s="45">
        <f t="shared" si="1213"/>
        <v>-13603.61126297073</v>
      </c>
      <c r="HD363" s="45">
        <f t="shared" si="1213"/>
        <v>-13739.647375600438</v>
      </c>
      <c r="HE363" s="45">
        <f t="shared" si="1213"/>
        <v>-13877.043849356443</v>
      </c>
      <c r="HF363" s="45">
        <f t="shared" si="1213"/>
        <v>-12713.597781707897</v>
      </c>
      <c r="HG363" s="45">
        <f t="shared" si="1213"/>
        <v>-12840.733759524976</v>
      </c>
      <c r="HH363" s="45">
        <f t="shared" si="1213"/>
        <v>-12969.141097120224</v>
      </c>
      <c r="HI363" s="45">
        <f t="shared" si="1213"/>
        <v>-11796.616001949315</v>
      </c>
      <c r="HJ363" s="45">
        <f t="shared" si="1213"/>
        <v>-11914.582161968809</v>
      </c>
      <c r="HK363" s="45">
        <f t="shared" ref="HK363:JV363" si="1214">HK163*-1</f>
        <v>-12033.727983588496</v>
      </c>
      <c r="HL363" s="45">
        <f t="shared" si="1214"/>
        <v>-10851.848757282271</v>
      </c>
      <c r="HM363" s="45">
        <f t="shared" si="1214"/>
        <v>-10960.367244855093</v>
      </c>
      <c r="HN363" s="45">
        <f t="shared" si="1214"/>
        <v>-11069.970917303644</v>
      </c>
      <c r="HO363" s="45">
        <f t="shared" si="1214"/>
        <v>-9878.4541203345689</v>
      </c>
      <c r="HP363" s="45">
        <f t="shared" si="1214"/>
        <v>-9977.2386615379146</v>
      </c>
      <c r="HQ363" s="45">
        <f t="shared" si="1214"/>
        <v>-10077.011048153294</v>
      </c>
      <c r="HR363" s="45">
        <f t="shared" si="1214"/>
        <v>-8875.564652492716</v>
      </c>
      <c r="HS363" s="45">
        <f t="shared" si="1214"/>
        <v>-8964.3202990176433</v>
      </c>
      <c r="HT363" s="45">
        <f t="shared" si="1214"/>
        <v>-9053.9635020078204</v>
      </c>
      <c r="HU363" s="45">
        <f t="shared" si="1214"/>
        <v>-7842.2866308857874</v>
      </c>
      <c r="HV363" s="45">
        <f t="shared" si="1214"/>
        <v>-7920.7094971946453</v>
      </c>
      <c r="HW363" s="45">
        <f t="shared" si="1214"/>
        <v>-7999.9165921665917</v>
      </c>
      <c r="HX363" s="45">
        <f t="shared" si="1214"/>
        <v>-6777.6992519461473</v>
      </c>
      <c r="HY363" s="45">
        <f t="shared" si="1214"/>
        <v>-6845.4762444656089</v>
      </c>
      <c r="HZ363" s="45">
        <f t="shared" si="1214"/>
        <v>-6913.9310069102648</v>
      </c>
      <c r="IA363" s="45">
        <f t="shared" si="1214"/>
        <v>-5680.8538108372559</v>
      </c>
      <c r="IB363" s="45">
        <f t="shared" si="1214"/>
        <v>-5737.6623489456288</v>
      </c>
      <c r="IC363" s="45">
        <f t="shared" si="1214"/>
        <v>-5795.0389724350853</v>
      </c>
      <c r="ID363" s="45">
        <f t="shared" si="1214"/>
        <v>-4550.7728560173255</v>
      </c>
      <c r="IE363" s="45">
        <f t="shared" si="1214"/>
        <v>-4596.2805845774983</v>
      </c>
      <c r="IF363" s="45">
        <f t="shared" si="1214"/>
        <v>-4642.243390423273</v>
      </c>
      <c r="IG363" s="45">
        <f t="shared" si="1214"/>
        <v>-3386.449318185395</v>
      </c>
      <c r="IH363" s="45">
        <f t="shared" si="1214"/>
        <v>-3420.3138113672489</v>
      </c>
      <c r="II363" s="45">
        <f t="shared" si="1214"/>
        <v>-3454.5169494809215</v>
      </c>
      <c r="IJ363" s="45">
        <f t="shared" si="1214"/>
        <v>-2186.8456128336197</v>
      </c>
      <c r="IK363" s="45">
        <f t="shared" si="1214"/>
        <v>-2208.7140689619559</v>
      </c>
      <c r="IL363" s="45">
        <f t="shared" si="1214"/>
        <v>-2230.8012096515754</v>
      </c>
      <c r="IM363" s="45">
        <f t="shared" si="1214"/>
        <v>-950.89271560598047</v>
      </c>
      <c r="IN363" s="45">
        <f t="shared" si="1214"/>
        <v>-960.4016427620403</v>
      </c>
      <c r="IO363" s="45">
        <f t="shared" si="1214"/>
        <v>-970.00565918966072</v>
      </c>
      <c r="IP363" s="45">
        <f t="shared" si="1214"/>
        <v>322.51079036055364</v>
      </c>
      <c r="IQ363" s="45">
        <f t="shared" si="1214"/>
        <v>325.73589826415918</v>
      </c>
      <c r="IR363" s="45">
        <f t="shared" si="1214"/>
        <v>328.99325724680079</v>
      </c>
      <c r="IS363" s="45">
        <f t="shared" si="1214"/>
        <v>1634.4996959613798</v>
      </c>
      <c r="IT363" s="45">
        <f t="shared" si="1214"/>
        <v>1650.8446929209936</v>
      </c>
      <c r="IU363" s="45">
        <f t="shared" si="1214"/>
        <v>1667.3531398502034</v>
      </c>
      <c r="IV363" s="45">
        <f t="shared" si="1214"/>
        <v>2986.2431773908165</v>
      </c>
      <c r="IW363" s="45">
        <f t="shared" si="1214"/>
        <v>3016.1056091647247</v>
      </c>
      <c r="IX363" s="45">
        <f t="shared" si="1214"/>
        <v>3046.2666652563717</v>
      </c>
      <c r="IY363" s="45">
        <f t="shared" si="1214"/>
        <v>4378.9458380510459</v>
      </c>
      <c r="IZ363" s="45">
        <f t="shared" si="1214"/>
        <v>4422.7352964315569</v>
      </c>
      <c r="JA363" s="45">
        <f t="shared" si="1214"/>
        <v>4466.9626493958722</v>
      </c>
      <c r="JB363" s="45">
        <f t="shared" si="1214"/>
        <v>5813.8487820319415</v>
      </c>
      <c r="JC363" s="45">
        <f t="shared" si="1214"/>
        <v>5871.9872698522604</v>
      </c>
      <c r="JD363" s="45">
        <f t="shared" si="1214"/>
        <v>5930.7071425507838</v>
      </c>
      <c r="JE363" s="45">
        <f t="shared" si="1214"/>
        <v>7292.2307201184021</v>
      </c>
      <c r="JF363" s="45">
        <f t="shared" si="1214"/>
        <v>7365.1530273195858</v>
      </c>
      <c r="JG363" s="45">
        <f t="shared" si="1214"/>
        <v>7438.8045575927817</v>
      </c>
      <c r="JH363" s="45">
        <f t="shared" si="1214"/>
        <v>8815.40910931082</v>
      </c>
      <c r="JI363" s="45">
        <f t="shared" si="1214"/>
        <v>8903.5632004039289</v>
      </c>
      <c r="JJ363" s="45">
        <f t="shared" si="1214"/>
        <v>8992.5988324079681</v>
      </c>
      <c r="JK363" s="45">
        <f t="shared" si="1214"/>
        <v>10384.741326874158</v>
      </c>
      <c r="JL363" s="45">
        <f t="shared" si="1214"/>
        <v>10488.588740142901</v>
      </c>
      <c r="JM363" s="45">
        <f t="shared" si="1214"/>
        <v>10593.474627544329</v>
      </c>
      <c r="JN363" s="45">
        <f t="shared" si="1214"/>
        <v>12001.625879961883</v>
      </c>
      <c r="JO363" s="45">
        <f t="shared" si="1214"/>
        <v>12121.642138761503</v>
      </c>
      <c r="JP363" s="45">
        <f t="shared" si="1214"/>
        <v>12242.858560149118</v>
      </c>
      <c r="JQ363" s="45">
        <f t="shared" si="1214"/>
        <v>13667.503651892721</v>
      </c>
      <c r="JR363" s="45">
        <f t="shared" si="1214"/>
        <v>13804.178688411648</v>
      </c>
      <c r="JS363" s="45">
        <f t="shared" si="1214"/>
        <v>13942.220475295764</v>
      </c>
      <c r="JT363" s="45">
        <f t="shared" si="1214"/>
        <v>15383.859186190833</v>
      </c>
      <c r="JU363" s="45">
        <f t="shared" si="1214"/>
        <v>15537.697778052741</v>
      </c>
      <c r="JV363" s="45">
        <f t="shared" si="1214"/>
        <v>15693.074755833268</v>
      </c>
      <c r="JW363" s="45">
        <f t="shared" ref="JW363:LT363" si="1215">JW163*-1</f>
        <v>17152.222009533711</v>
      </c>
      <c r="JX363" s="45">
        <f t="shared" si="1215"/>
        <v>17323.74422962905</v>
      </c>
      <c r="JY363" s="45">
        <f t="shared" si="1215"/>
        <v>17496.981671925339</v>
      </c>
      <c r="JZ363" s="45">
        <f t="shared" si="1215"/>
        <v>18974.167994786705</v>
      </c>
      <c r="KA363" s="45">
        <f t="shared" si="1215"/>
        <v>19163.909674734572</v>
      </c>
      <c r="KB363" s="45">
        <f t="shared" si="1215"/>
        <v>19355.548771481917</v>
      </c>
      <c r="KC363" s="45">
        <f t="shared" si="1215"/>
        <v>20851.320765338849</v>
      </c>
      <c r="KD363" s="45">
        <f t="shared" si="1215"/>
        <v>21059.833972992237</v>
      </c>
      <c r="KE363" s="45">
        <f t="shared" si="1215"/>
        <v>21270.432312722161</v>
      </c>
      <c r="KF363" s="45">
        <f t="shared" si="1215"/>
        <v>22785.353141991491</v>
      </c>
      <c r="KG363" s="45">
        <f t="shared" si="1215"/>
        <v>23013.206673411405</v>
      </c>
      <c r="KH363" s="45">
        <f t="shared" si="1215"/>
        <v>23243.338740145522</v>
      </c>
      <c r="KI363" s="45">
        <f t="shared" si="1215"/>
        <v>24777.988633689089</v>
      </c>
      <c r="KJ363" s="45">
        <f t="shared" si="1215"/>
        <v>25025.76852002598</v>
      </c>
      <c r="KK363" s="45">
        <f t="shared" si="1215"/>
        <v>25276.026205226241</v>
      </c>
      <c r="KL363" s="45">
        <f t="shared" si="1215"/>
        <v>26831.002973420611</v>
      </c>
      <c r="KM363" s="45">
        <f t="shared" si="1215"/>
        <v>27099.313003154817</v>
      </c>
      <c r="KN363" s="45">
        <f t="shared" si="1215"/>
        <v>27370.306133186365</v>
      </c>
      <c r="KO363" s="45">
        <f t="shared" si="1215"/>
        <v>28946.225700660339</v>
      </c>
      <c r="KP363" s="45">
        <f t="shared" si="1215"/>
        <v>29235.687957666942</v>
      </c>
      <c r="KQ363" s="45">
        <f t="shared" si="1215"/>
        <v>29528.044837243615</v>
      </c>
      <c r="KR363" s="45">
        <f t="shared" si="1215"/>
        <v>31125.541791758162</v>
      </c>
      <c r="KS363" s="45">
        <f t="shared" si="1215"/>
        <v>31436.79720967574</v>
      </c>
      <c r="KT363" s="45">
        <f t="shared" si="1215"/>
        <v>31751.1651817725</v>
      </c>
      <c r="KU363" s="45">
        <f t="shared" si="1215"/>
        <v>0</v>
      </c>
      <c r="KV363" s="45">
        <f t="shared" si="1215"/>
        <v>0</v>
      </c>
      <c r="KW363" s="45">
        <f t="shared" si="1215"/>
        <v>0</v>
      </c>
      <c r="KX363" s="45">
        <f t="shared" si="1215"/>
        <v>0</v>
      </c>
      <c r="KY363" s="45">
        <f t="shared" si="1215"/>
        <v>0</v>
      </c>
      <c r="KZ363" s="45">
        <f t="shared" si="1215"/>
        <v>0</v>
      </c>
      <c r="LA363" s="45">
        <f t="shared" si="1215"/>
        <v>0</v>
      </c>
      <c r="LB363" s="45">
        <f t="shared" si="1215"/>
        <v>0</v>
      </c>
      <c r="LC363" s="45">
        <f t="shared" si="1215"/>
        <v>0</v>
      </c>
      <c r="LD363" s="45">
        <f t="shared" si="1215"/>
        <v>0</v>
      </c>
      <c r="LE363" s="45">
        <f t="shared" si="1215"/>
        <v>0</v>
      </c>
      <c r="LF363" s="45">
        <f t="shared" si="1215"/>
        <v>0</v>
      </c>
      <c r="LG363" s="45">
        <f t="shared" si="1215"/>
        <v>0</v>
      </c>
      <c r="LH363" s="45">
        <f t="shared" si="1215"/>
        <v>0</v>
      </c>
      <c r="LI363" s="45">
        <f t="shared" si="1215"/>
        <v>0</v>
      </c>
      <c r="LJ363" s="45">
        <f t="shared" si="1215"/>
        <v>0</v>
      </c>
      <c r="LK363" s="45">
        <f t="shared" si="1215"/>
        <v>0</v>
      </c>
      <c r="LL363" s="45">
        <f t="shared" si="1215"/>
        <v>0</v>
      </c>
      <c r="LM363" s="45">
        <f t="shared" si="1215"/>
        <v>0</v>
      </c>
      <c r="LN363" s="45">
        <f t="shared" si="1215"/>
        <v>0</v>
      </c>
      <c r="LO363" s="45">
        <f t="shared" si="1215"/>
        <v>0</v>
      </c>
      <c r="LP363" s="45">
        <f t="shared" si="1215"/>
        <v>0</v>
      </c>
      <c r="LQ363" s="45">
        <f t="shared" si="1215"/>
        <v>0</v>
      </c>
      <c r="LR363" s="45">
        <f t="shared" si="1215"/>
        <v>0</v>
      </c>
      <c r="LS363" s="45">
        <f t="shared" si="1215"/>
        <v>0</v>
      </c>
      <c r="LT363" s="45">
        <f t="shared" si="1215"/>
        <v>0</v>
      </c>
      <c r="LU363" s="45"/>
      <c r="LV363" s="45"/>
      <c r="LW363" s="45"/>
      <c r="LX363" s="45"/>
      <c r="LY363" s="45"/>
      <c r="LZ363" s="45"/>
      <c r="MA363" s="45"/>
      <c r="MB363" s="45"/>
      <c r="MC363" s="45"/>
      <c r="MD363" s="45"/>
      <c r="ME363" s="45"/>
      <c r="MF363" s="45"/>
      <c r="MG363" s="45"/>
      <c r="MH363" s="45"/>
      <c r="MI363" s="45"/>
      <c r="MJ363" s="45"/>
      <c r="MK363" s="45"/>
      <c r="ML363" s="45"/>
      <c r="MM363" s="45"/>
      <c r="MN363" s="45"/>
      <c r="MO363" s="45"/>
      <c r="MP363" s="45"/>
      <c r="MQ363" s="45"/>
      <c r="MR363" s="45"/>
      <c r="MS363" s="45"/>
      <c r="MT363" s="45"/>
      <c r="MU363" s="45"/>
      <c r="MV363" s="45"/>
      <c r="MW363" s="45"/>
      <c r="MX363" s="45"/>
      <c r="MY363" s="45"/>
      <c r="MZ363" s="45"/>
      <c r="NA363" s="45"/>
      <c r="NB363" s="45"/>
      <c r="NC363" s="45"/>
      <c r="ND363" s="45"/>
      <c r="NE363" s="45"/>
      <c r="NF363" s="45"/>
      <c r="NG363" s="45"/>
      <c r="NH363" s="45"/>
      <c r="NI363" s="45"/>
      <c r="NJ363" s="45"/>
      <c r="NK363" s="45"/>
      <c r="NL363" s="45"/>
      <c r="NM363" s="45"/>
      <c r="NN363" s="45"/>
      <c r="NO363" s="45"/>
      <c r="NP363" s="45"/>
      <c r="NQ363" s="45"/>
      <c r="NR363" s="45"/>
      <c r="NS363" s="45"/>
      <c r="NT363" s="45"/>
      <c r="NU363" s="45"/>
      <c r="NV363" s="45"/>
      <c r="NW363" s="45"/>
      <c r="NX363" s="45"/>
      <c r="NY363" s="45"/>
      <c r="NZ363" s="45"/>
      <c r="OA363" s="45"/>
      <c r="OB363" s="45"/>
      <c r="OC363" s="45"/>
      <c r="OD363" s="45"/>
      <c r="OE363" s="45"/>
      <c r="OF363" s="45"/>
      <c r="OG363" s="45"/>
      <c r="OH363" s="45"/>
      <c r="OI363" s="45"/>
      <c r="OJ363" s="45"/>
      <c r="OK363" s="45"/>
      <c r="OL363" s="45"/>
      <c r="OM363" s="45"/>
      <c r="ON363" s="45"/>
      <c r="OO363" s="45"/>
      <c r="OP363" s="45"/>
      <c r="OQ363" s="45"/>
      <c r="OR363" s="45"/>
      <c r="OS363" s="45"/>
      <c r="OT363" s="45"/>
      <c r="OU363" s="45"/>
      <c r="OV363" s="45"/>
      <c r="OW363" s="45"/>
      <c r="OX363" s="45"/>
      <c r="OY363" s="45"/>
      <c r="OZ363" s="45"/>
      <c r="PA363" s="45"/>
      <c r="PB363" s="45"/>
      <c r="PC363" s="45"/>
      <c r="PD363" s="45"/>
      <c r="PE363" s="45"/>
      <c r="PF363" s="45"/>
      <c r="PG363" s="45"/>
      <c r="PH363" s="45"/>
      <c r="PI363" s="45"/>
      <c r="PJ363" s="45"/>
      <c r="PK363" s="45"/>
      <c r="PL363" s="45"/>
      <c r="PM363" s="45"/>
      <c r="PN363" s="45"/>
      <c r="PO363" s="45"/>
      <c r="PP363" s="45"/>
      <c r="PQ363" s="45"/>
      <c r="PR363" s="45"/>
      <c r="PS363" s="45"/>
      <c r="PT363" s="45"/>
      <c r="PU363" s="45"/>
      <c r="PV363" s="45"/>
      <c r="PW363" s="45"/>
      <c r="PX363" s="45"/>
      <c r="PY363" s="45"/>
      <c r="PZ363" s="45"/>
      <c r="QA363" s="45"/>
      <c r="QB363" s="45"/>
      <c r="QC363" s="45"/>
      <c r="QD363" s="45"/>
      <c r="QE363" s="45"/>
      <c r="QF363" s="45"/>
      <c r="QG363" s="45"/>
      <c r="QH363" s="45"/>
      <c r="QI363" s="45"/>
      <c r="QJ363" s="45"/>
      <c r="QK363" s="45"/>
      <c r="QL363" s="45"/>
      <c r="QM363" s="45"/>
      <c r="QN363" s="45"/>
      <c r="QO363" s="45"/>
      <c r="QP363" s="45"/>
      <c r="QQ363" s="45"/>
      <c r="QR363" s="45"/>
      <c r="QS363" s="45"/>
      <c r="QT363" s="45"/>
      <c r="QU363" s="45"/>
    </row>
    <row r="364" spans="2:463" ht="15" customHeight="1" outlineLevel="1">
      <c r="B364" s="3"/>
      <c r="C364" s="3" t="s">
        <v>582</v>
      </c>
      <c r="D364" s="3"/>
      <c r="E364" s="79" t="s">
        <v>95</v>
      </c>
      <c r="H364" s="66">
        <f>SUM(I364:QJ364)</f>
        <v>0</v>
      </c>
      <c r="I364" s="45">
        <f t="shared" ref="I364:BT364" si="1216">I202</f>
        <v>0</v>
      </c>
      <c r="J364" s="45">
        <f t="shared" si="1216"/>
        <v>0</v>
      </c>
      <c r="K364" s="45">
        <f t="shared" si="1216"/>
        <v>0</v>
      </c>
      <c r="L364" s="45">
        <f t="shared" si="1216"/>
        <v>0</v>
      </c>
      <c r="M364" s="45">
        <f t="shared" si="1216"/>
        <v>0</v>
      </c>
      <c r="N364" s="45">
        <f t="shared" si="1216"/>
        <v>0</v>
      </c>
      <c r="O364" s="45">
        <f t="shared" si="1216"/>
        <v>0</v>
      </c>
      <c r="P364" s="45">
        <f t="shared" si="1216"/>
        <v>0</v>
      </c>
      <c r="Q364" s="45">
        <f t="shared" si="1216"/>
        <v>0</v>
      </c>
      <c r="R364" s="45">
        <f t="shared" si="1216"/>
        <v>0</v>
      </c>
      <c r="S364" s="45">
        <f t="shared" si="1216"/>
        <v>0</v>
      </c>
      <c r="T364" s="45">
        <f t="shared" si="1216"/>
        <v>0</v>
      </c>
      <c r="U364" s="45">
        <f t="shared" si="1216"/>
        <v>0</v>
      </c>
      <c r="V364" s="45">
        <f t="shared" si="1216"/>
        <v>0</v>
      </c>
      <c r="W364" s="45">
        <f t="shared" si="1216"/>
        <v>0</v>
      </c>
      <c r="X364" s="45">
        <f t="shared" si="1216"/>
        <v>0</v>
      </c>
      <c r="Y364" s="45">
        <f t="shared" si="1216"/>
        <v>0</v>
      </c>
      <c r="Z364" s="45">
        <f t="shared" si="1216"/>
        <v>0</v>
      </c>
      <c r="AA364" s="45">
        <f t="shared" si="1216"/>
        <v>0</v>
      </c>
      <c r="AB364" s="45">
        <f t="shared" si="1216"/>
        <v>0</v>
      </c>
      <c r="AC364" s="45">
        <f t="shared" si="1216"/>
        <v>0</v>
      </c>
      <c r="AD364" s="45">
        <f t="shared" si="1216"/>
        <v>0</v>
      </c>
      <c r="AE364" s="45">
        <f t="shared" si="1216"/>
        <v>0</v>
      </c>
      <c r="AF364" s="45">
        <f t="shared" si="1216"/>
        <v>0</v>
      </c>
      <c r="AG364" s="45">
        <f t="shared" si="1216"/>
        <v>0</v>
      </c>
      <c r="AH364" s="45">
        <f t="shared" si="1216"/>
        <v>0</v>
      </c>
      <c r="AI364" s="45">
        <f t="shared" si="1216"/>
        <v>0</v>
      </c>
      <c r="AJ364" s="45">
        <f t="shared" si="1216"/>
        <v>0</v>
      </c>
      <c r="AK364" s="45">
        <f t="shared" si="1216"/>
        <v>0</v>
      </c>
      <c r="AL364" s="45">
        <f t="shared" si="1216"/>
        <v>0</v>
      </c>
      <c r="AM364" s="45">
        <f t="shared" si="1216"/>
        <v>0</v>
      </c>
      <c r="AN364" s="45">
        <f t="shared" si="1216"/>
        <v>0</v>
      </c>
      <c r="AO364" s="45">
        <f t="shared" si="1216"/>
        <v>0</v>
      </c>
      <c r="AP364" s="45">
        <f t="shared" si="1216"/>
        <v>0</v>
      </c>
      <c r="AQ364" s="45">
        <f t="shared" si="1216"/>
        <v>0</v>
      </c>
      <c r="AR364" s="45">
        <f t="shared" si="1216"/>
        <v>0</v>
      </c>
      <c r="AS364" s="45">
        <f t="shared" si="1216"/>
        <v>0</v>
      </c>
      <c r="AT364" s="45">
        <f t="shared" si="1216"/>
        <v>0</v>
      </c>
      <c r="AU364" s="45">
        <f t="shared" si="1216"/>
        <v>0</v>
      </c>
      <c r="AV364" s="45">
        <f t="shared" si="1216"/>
        <v>0</v>
      </c>
      <c r="AW364" s="45">
        <f t="shared" si="1216"/>
        <v>0</v>
      </c>
      <c r="AX364" s="45">
        <f t="shared" si="1216"/>
        <v>0</v>
      </c>
      <c r="AY364" s="45">
        <f t="shared" si="1216"/>
        <v>0</v>
      </c>
      <c r="AZ364" s="45">
        <f t="shared" si="1216"/>
        <v>0</v>
      </c>
      <c r="BA364" s="45">
        <f t="shared" si="1216"/>
        <v>0</v>
      </c>
      <c r="BB364" s="45">
        <f t="shared" si="1216"/>
        <v>0</v>
      </c>
      <c r="BC364" s="45">
        <f t="shared" si="1216"/>
        <v>0</v>
      </c>
      <c r="BD364" s="45">
        <f t="shared" si="1216"/>
        <v>0</v>
      </c>
      <c r="BE364" s="45">
        <f t="shared" si="1216"/>
        <v>0</v>
      </c>
      <c r="BF364" s="45">
        <f t="shared" si="1216"/>
        <v>0</v>
      </c>
      <c r="BG364" s="45">
        <f t="shared" si="1216"/>
        <v>0</v>
      </c>
      <c r="BH364" s="45">
        <f t="shared" si="1216"/>
        <v>0</v>
      </c>
      <c r="BI364" s="45">
        <f t="shared" si="1216"/>
        <v>0</v>
      </c>
      <c r="BJ364" s="45">
        <f t="shared" si="1216"/>
        <v>0</v>
      </c>
      <c r="BK364" s="45">
        <f t="shared" si="1216"/>
        <v>0</v>
      </c>
      <c r="BL364" s="45">
        <f t="shared" si="1216"/>
        <v>0</v>
      </c>
      <c r="BM364" s="45">
        <f t="shared" si="1216"/>
        <v>0</v>
      </c>
      <c r="BN364" s="45">
        <f t="shared" si="1216"/>
        <v>0</v>
      </c>
      <c r="BO364" s="45">
        <f t="shared" si="1216"/>
        <v>0</v>
      </c>
      <c r="BP364" s="45">
        <f t="shared" si="1216"/>
        <v>0</v>
      </c>
      <c r="BQ364" s="45">
        <f t="shared" si="1216"/>
        <v>0</v>
      </c>
      <c r="BR364" s="45">
        <f t="shared" si="1216"/>
        <v>0</v>
      </c>
      <c r="BS364" s="45">
        <f t="shared" si="1216"/>
        <v>0</v>
      </c>
      <c r="BT364" s="45">
        <f t="shared" si="1216"/>
        <v>0</v>
      </c>
      <c r="BU364" s="45">
        <f t="shared" ref="BU364:EF364" si="1217">BU202</f>
        <v>0</v>
      </c>
      <c r="BV364" s="45">
        <f t="shared" si="1217"/>
        <v>0</v>
      </c>
      <c r="BW364" s="45">
        <f t="shared" si="1217"/>
        <v>0</v>
      </c>
      <c r="BX364" s="45">
        <f t="shared" si="1217"/>
        <v>0</v>
      </c>
      <c r="BY364" s="45">
        <f t="shared" si="1217"/>
        <v>0</v>
      </c>
      <c r="BZ364" s="45">
        <f t="shared" si="1217"/>
        <v>0</v>
      </c>
      <c r="CA364" s="45">
        <f t="shared" si="1217"/>
        <v>0</v>
      </c>
      <c r="CB364" s="45">
        <f t="shared" si="1217"/>
        <v>0</v>
      </c>
      <c r="CC364" s="45">
        <f t="shared" si="1217"/>
        <v>0</v>
      </c>
      <c r="CD364" s="45">
        <f t="shared" si="1217"/>
        <v>0</v>
      </c>
      <c r="CE364" s="45">
        <f t="shared" si="1217"/>
        <v>0</v>
      </c>
      <c r="CF364" s="45">
        <f t="shared" si="1217"/>
        <v>0</v>
      </c>
      <c r="CG364" s="45">
        <f t="shared" si="1217"/>
        <v>0</v>
      </c>
      <c r="CH364" s="45">
        <f t="shared" si="1217"/>
        <v>0</v>
      </c>
      <c r="CI364" s="45">
        <f t="shared" si="1217"/>
        <v>0</v>
      </c>
      <c r="CJ364" s="45">
        <f t="shared" si="1217"/>
        <v>0</v>
      </c>
      <c r="CK364" s="45">
        <f t="shared" si="1217"/>
        <v>0</v>
      </c>
      <c r="CL364" s="45">
        <f t="shared" si="1217"/>
        <v>0</v>
      </c>
      <c r="CM364" s="45">
        <f t="shared" si="1217"/>
        <v>0</v>
      </c>
      <c r="CN364" s="45">
        <f t="shared" si="1217"/>
        <v>0</v>
      </c>
      <c r="CO364" s="45">
        <f t="shared" si="1217"/>
        <v>0</v>
      </c>
      <c r="CP364" s="45">
        <f t="shared" si="1217"/>
        <v>0</v>
      </c>
      <c r="CQ364" s="45">
        <f t="shared" si="1217"/>
        <v>0</v>
      </c>
      <c r="CR364" s="45">
        <f t="shared" si="1217"/>
        <v>0</v>
      </c>
      <c r="CS364" s="45">
        <f t="shared" si="1217"/>
        <v>0</v>
      </c>
      <c r="CT364" s="45">
        <f t="shared" si="1217"/>
        <v>0</v>
      </c>
      <c r="CU364" s="45">
        <f t="shared" si="1217"/>
        <v>0</v>
      </c>
      <c r="CV364" s="45">
        <f t="shared" si="1217"/>
        <v>0</v>
      </c>
      <c r="CW364" s="45">
        <f t="shared" si="1217"/>
        <v>0</v>
      </c>
      <c r="CX364" s="45">
        <f t="shared" si="1217"/>
        <v>0</v>
      </c>
      <c r="CY364" s="45">
        <f t="shared" si="1217"/>
        <v>0</v>
      </c>
      <c r="CZ364" s="45">
        <f t="shared" si="1217"/>
        <v>0</v>
      </c>
      <c r="DA364" s="45">
        <f t="shared" si="1217"/>
        <v>0</v>
      </c>
      <c r="DB364" s="45">
        <f t="shared" si="1217"/>
        <v>0</v>
      </c>
      <c r="DC364" s="45">
        <f t="shared" si="1217"/>
        <v>0</v>
      </c>
      <c r="DD364" s="45">
        <f t="shared" si="1217"/>
        <v>0</v>
      </c>
      <c r="DE364" s="45">
        <f t="shared" si="1217"/>
        <v>0</v>
      </c>
      <c r="DF364" s="45">
        <f t="shared" si="1217"/>
        <v>0</v>
      </c>
      <c r="DG364" s="45">
        <f t="shared" si="1217"/>
        <v>0</v>
      </c>
      <c r="DH364" s="45">
        <f t="shared" si="1217"/>
        <v>0</v>
      </c>
      <c r="DI364" s="45">
        <f t="shared" si="1217"/>
        <v>0</v>
      </c>
      <c r="DJ364" s="45">
        <f t="shared" si="1217"/>
        <v>0</v>
      </c>
      <c r="DK364" s="45">
        <f t="shared" si="1217"/>
        <v>0</v>
      </c>
      <c r="DL364" s="45">
        <f t="shared" si="1217"/>
        <v>0</v>
      </c>
      <c r="DM364" s="45">
        <f t="shared" si="1217"/>
        <v>0</v>
      </c>
      <c r="DN364" s="45">
        <f t="shared" si="1217"/>
        <v>0</v>
      </c>
      <c r="DO364" s="45">
        <f t="shared" si="1217"/>
        <v>0</v>
      </c>
      <c r="DP364" s="45">
        <f t="shared" si="1217"/>
        <v>0</v>
      </c>
      <c r="DQ364" s="45">
        <f t="shared" si="1217"/>
        <v>0</v>
      </c>
      <c r="DR364" s="45">
        <f t="shared" si="1217"/>
        <v>0</v>
      </c>
      <c r="DS364" s="45">
        <f t="shared" si="1217"/>
        <v>0</v>
      </c>
      <c r="DT364" s="45">
        <f t="shared" si="1217"/>
        <v>0</v>
      </c>
      <c r="DU364" s="45">
        <f t="shared" si="1217"/>
        <v>0</v>
      </c>
      <c r="DV364" s="45">
        <f t="shared" si="1217"/>
        <v>0</v>
      </c>
      <c r="DW364" s="45">
        <f t="shared" si="1217"/>
        <v>0</v>
      </c>
      <c r="DX364" s="45">
        <f t="shared" si="1217"/>
        <v>0</v>
      </c>
      <c r="DY364" s="45">
        <f t="shared" si="1217"/>
        <v>0</v>
      </c>
      <c r="DZ364" s="45">
        <f t="shared" si="1217"/>
        <v>0</v>
      </c>
      <c r="EA364" s="45">
        <f t="shared" si="1217"/>
        <v>0</v>
      </c>
      <c r="EB364" s="45">
        <f t="shared" si="1217"/>
        <v>0</v>
      </c>
      <c r="EC364" s="45">
        <f t="shared" si="1217"/>
        <v>0</v>
      </c>
      <c r="ED364" s="45">
        <f t="shared" si="1217"/>
        <v>0</v>
      </c>
      <c r="EE364" s="45">
        <f t="shared" si="1217"/>
        <v>0</v>
      </c>
      <c r="EF364" s="45">
        <f t="shared" si="1217"/>
        <v>0</v>
      </c>
      <c r="EG364" s="45">
        <f t="shared" ref="EG364:GR364" si="1218">EG202</f>
        <v>0</v>
      </c>
      <c r="EH364" s="45">
        <f t="shared" si="1218"/>
        <v>0</v>
      </c>
      <c r="EI364" s="45">
        <f t="shared" si="1218"/>
        <v>0</v>
      </c>
      <c r="EJ364" s="45">
        <f t="shared" si="1218"/>
        <v>0</v>
      </c>
      <c r="EK364" s="45">
        <f t="shared" si="1218"/>
        <v>0</v>
      </c>
      <c r="EL364" s="45">
        <f t="shared" si="1218"/>
        <v>0</v>
      </c>
      <c r="EM364" s="45">
        <f t="shared" si="1218"/>
        <v>0</v>
      </c>
      <c r="EN364" s="45">
        <f t="shared" si="1218"/>
        <v>0</v>
      </c>
      <c r="EO364" s="45">
        <f t="shared" si="1218"/>
        <v>0</v>
      </c>
      <c r="EP364" s="45">
        <f t="shared" si="1218"/>
        <v>0</v>
      </c>
      <c r="EQ364" s="45">
        <f t="shared" si="1218"/>
        <v>0</v>
      </c>
      <c r="ER364" s="45">
        <f t="shared" si="1218"/>
        <v>0</v>
      </c>
      <c r="ES364" s="45">
        <f t="shared" si="1218"/>
        <v>0</v>
      </c>
      <c r="ET364" s="45">
        <f t="shared" si="1218"/>
        <v>0</v>
      </c>
      <c r="EU364" s="45">
        <f t="shared" si="1218"/>
        <v>0</v>
      </c>
      <c r="EV364" s="45">
        <f t="shared" si="1218"/>
        <v>0</v>
      </c>
      <c r="EW364" s="45">
        <f t="shared" si="1218"/>
        <v>0</v>
      </c>
      <c r="EX364" s="45">
        <f t="shared" si="1218"/>
        <v>0</v>
      </c>
      <c r="EY364" s="45">
        <f t="shared" si="1218"/>
        <v>0</v>
      </c>
      <c r="EZ364" s="45">
        <f t="shared" si="1218"/>
        <v>0</v>
      </c>
      <c r="FA364" s="45">
        <f t="shared" si="1218"/>
        <v>0</v>
      </c>
      <c r="FB364" s="45">
        <f t="shared" si="1218"/>
        <v>0</v>
      </c>
      <c r="FC364" s="45">
        <f t="shared" si="1218"/>
        <v>0</v>
      </c>
      <c r="FD364" s="45">
        <f t="shared" si="1218"/>
        <v>0</v>
      </c>
      <c r="FE364" s="45">
        <f t="shared" si="1218"/>
        <v>0</v>
      </c>
      <c r="FF364" s="45">
        <f t="shared" si="1218"/>
        <v>0</v>
      </c>
      <c r="FG364" s="45">
        <f t="shared" si="1218"/>
        <v>0</v>
      </c>
      <c r="FH364" s="45">
        <f t="shared" si="1218"/>
        <v>0</v>
      </c>
      <c r="FI364" s="45">
        <f t="shared" si="1218"/>
        <v>0</v>
      </c>
      <c r="FJ364" s="45">
        <f t="shared" si="1218"/>
        <v>0</v>
      </c>
      <c r="FK364" s="45">
        <f t="shared" si="1218"/>
        <v>0</v>
      </c>
      <c r="FL364" s="45">
        <f t="shared" si="1218"/>
        <v>0</v>
      </c>
      <c r="FM364" s="45">
        <f t="shared" si="1218"/>
        <v>0</v>
      </c>
      <c r="FN364" s="45">
        <f t="shared" si="1218"/>
        <v>0</v>
      </c>
      <c r="FO364" s="45">
        <f t="shared" si="1218"/>
        <v>0</v>
      </c>
      <c r="FP364" s="45">
        <f t="shared" si="1218"/>
        <v>0</v>
      </c>
      <c r="FQ364" s="45">
        <f t="shared" si="1218"/>
        <v>0</v>
      </c>
      <c r="FR364" s="45">
        <f t="shared" si="1218"/>
        <v>0</v>
      </c>
      <c r="FS364" s="45">
        <f t="shared" si="1218"/>
        <v>0</v>
      </c>
      <c r="FT364" s="45">
        <f t="shared" si="1218"/>
        <v>0</v>
      </c>
      <c r="FU364" s="45">
        <f t="shared" si="1218"/>
        <v>0</v>
      </c>
      <c r="FV364" s="45">
        <f t="shared" si="1218"/>
        <v>0</v>
      </c>
      <c r="FW364" s="45">
        <f t="shared" si="1218"/>
        <v>0</v>
      </c>
      <c r="FX364" s="45">
        <f t="shared" si="1218"/>
        <v>0</v>
      </c>
      <c r="FY364" s="45">
        <f t="shared" si="1218"/>
        <v>0</v>
      </c>
      <c r="FZ364" s="45">
        <f t="shared" si="1218"/>
        <v>0</v>
      </c>
      <c r="GA364" s="45">
        <f t="shared" si="1218"/>
        <v>0</v>
      </c>
      <c r="GB364" s="45">
        <f t="shared" si="1218"/>
        <v>0</v>
      </c>
      <c r="GC364" s="45">
        <f t="shared" si="1218"/>
        <v>0</v>
      </c>
      <c r="GD364" s="45">
        <f t="shared" si="1218"/>
        <v>0</v>
      </c>
      <c r="GE364" s="45">
        <f t="shared" si="1218"/>
        <v>0</v>
      </c>
      <c r="GF364" s="45">
        <f t="shared" si="1218"/>
        <v>0</v>
      </c>
      <c r="GG364" s="45">
        <f t="shared" si="1218"/>
        <v>0</v>
      </c>
      <c r="GH364" s="45">
        <f t="shared" si="1218"/>
        <v>0</v>
      </c>
      <c r="GI364" s="45">
        <f t="shared" si="1218"/>
        <v>0</v>
      </c>
      <c r="GJ364" s="45">
        <f t="shared" si="1218"/>
        <v>0</v>
      </c>
      <c r="GK364" s="45">
        <f t="shared" si="1218"/>
        <v>0</v>
      </c>
      <c r="GL364" s="45">
        <f t="shared" si="1218"/>
        <v>0</v>
      </c>
      <c r="GM364" s="45">
        <f t="shared" si="1218"/>
        <v>0</v>
      </c>
      <c r="GN364" s="45">
        <f t="shared" si="1218"/>
        <v>0</v>
      </c>
      <c r="GO364" s="45">
        <f t="shared" si="1218"/>
        <v>0</v>
      </c>
      <c r="GP364" s="45">
        <f t="shared" si="1218"/>
        <v>0</v>
      </c>
      <c r="GQ364" s="45">
        <f t="shared" si="1218"/>
        <v>0</v>
      </c>
      <c r="GR364" s="45">
        <f t="shared" si="1218"/>
        <v>0</v>
      </c>
      <c r="GS364" s="45">
        <f t="shared" ref="GS364:JD364" si="1219">GS202</f>
        <v>0</v>
      </c>
      <c r="GT364" s="45">
        <f t="shared" si="1219"/>
        <v>0</v>
      </c>
      <c r="GU364" s="45">
        <f t="shared" si="1219"/>
        <v>0</v>
      </c>
      <c r="GV364" s="45">
        <f t="shared" si="1219"/>
        <v>0</v>
      </c>
      <c r="GW364" s="45">
        <f t="shared" si="1219"/>
        <v>0</v>
      </c>
      <c r="GX364" s="45">
        <f t="shared" si="1219"/>
        <v>0</v>
      </c>
      <c r="GY364" s="45">
        <f t="shared" si="1219"/>
        <v>0</v>
      </c>
      <c r="GZ364" s="45">
        <f t="shared" si="1219"/>
        <v>0</v>
      </c>
      <c r="HA364" s="45">
        <f t="shared" si="1219"/>
        <v>0</v>
      </c>
      <c r="HB364" s="45">
        <f t="shared" si="1219"/>
        <v>0</v>
      </c>
      <c r="HC364" s="45">
        <f t="shared" si="1219"/>
        <v>0</v>
      </c>
      <c r="HD364" s="45">
        <f t="shared" si="1219"/>
        <v>0</v>
      </c>
      <c r="HE364" s="45">
        <f t="shared" si="1219"/>
        <v>0</v>
      </c>
      <c r="HF364" s="45">
        <f t="shared" si="1219"/>
        <v>0</v>
      </c>
      <c r="HG364" s="45">
        <f t="shared" si="1219"/>
        <v>0</v>
      </c>
      <c r="HH364" s="45">
        <f t="shared" si="1219"/>
        <v>0</v>
      </c>
      <c r="HI364" s="45">
        <f t="shared" si="1219"/>
        <v>0</v>
      </c>
      <c r="HJ364" s="45">
        <f t="shared" si="1219"/>
        <v>0</v>
      </c>
      <c r="HK364" s="45">
        <f t="shared" si="1219"/>
        <v>0</v>
      </c>
      <c r="HL364" s="45">
        <f t="shared" si="1219"/>
        <v>0</v>
      </c>
      <c r="HM364" s="45">
        <f t="shared" si="1219"/>
        <v>0</v>
      </c>
      <c r="HN364" s="45">
        <f t="shared" si="1219"/>
        <v>0</v>
      </c>
      <c r="HO364" s="45">
        <f t="shared" si="1219"/>
        <v>0</v>
      </c>
      <c r="HP364" s="45">
        <f t="shared" si="1219"/>
        <v>0</v>
      </c>
      <c r="HQ364" s="45">
        <f t="shared" si="1219"/>
        <v>0</v>
      </c>
      <c r="HR364" s="45">
        <f t="shared" si="1219"/>
        <v>0</v>
      </c>
      <c r="HS364" s="45">
        <f t="shared" si="1219"/>
        <v>0</v>
      </c>
      <c r="HT364" s="45">
        <f t="shared" si="1219"/>
        <v>0</v>
      </c>
      <c r="HU364" s="45">
        <f t="shared" si="1219"/>
        <v>0</v>
      </c>
      <c r="HV364" s="45">
        <f t="shared" si="1219"/>
        <v>0</v>
      </c>
      <c r="HW364" s="45">
        <f t="shared" si="1219"/>
        <v>0</v>
      </c>
      <c r="HX364" s="45">
        <f t="shared" si="1219"/>
        <v>0</v>
      </c>
      <c r="HY364" s="45">
        <f t="shared" si="1219"/>
        <v>0</v>
      </c>
      <c r="HZ364" s="45">
        <f t="shared" si="1219"/>
        <v>0</v>
      </c>
      <c r="IA364" s="45">
        <f t="shared" si="1219"/>
        <v>0</v>
      </c>
      <c r="IB364" s="45">
        <f t="shared" si="1219"/>
        <v>0</v>
      </c>
      <c r="IC364" s="45">
        <f t="shared" si="1219"/>
        <v>0</v>
      </c>
      <c r="ID364" s="45">
        <f t="shared" si="1219"/>
        <v>0</v>
      </c>
      <c r="IE364" s="45">
        <f t="shared" si="1219"/>
        <v>0</v>
      </c>
      <c r="IF364" s="45">
        <f t="shared" si="1219"/>
        <v>0</v>
      </c>
      <c r="IG364" s="45">
        <f t="shared" si="1219"/>
        <v>0</v>
      </c>
      <c r="IH364" s="45">
        <f t="shared" si="1219"/>
        <v>0</v>
      </c>
      <c r="II364" s="45">
        <f t="shared" si="1219"/>
        <v>0</v>
      </c>
      <c r="IJ364" s="45">
        <f t="shared" si="1219"/>
        <v>0</v>
      </c>
      <c r="IK364" s="45">
        <f t="shared" si="1219"/>
        <v>0</v>
      </c>
      <c r="IL364" s="45">
        <f t="shared" si="1219"/>
        <v>0</v>
      </c>
      <c r="IM364" s="45">
        <f t="shared" si="1219"/>
        <v>0</v>
      </c>
      <c r="IN364" s="45">
        <f t="shared" si="1219"/>
        <v>0</v>
      </c>
      <c r="IO364" s="45">
        <f t="shared" si="1219"/>
        <v>0</v>
      </c>
      <c r="IP364" s="45">
        <f t="shared" si="1219"/>
        <v>0</v>
      </c>
      <c r="IQ364" s="45">
        <f t="shared" si="1219"/>
        <v>0</v>
      </c>
      <c r="IR364" s="45">
        <f t="shared" si="1219"/>
        <v>0</v>
      </c>
      <c r="IS364" s="45">
        <f t="shared" si="1219"/>
        <v>0</v>
      </c>
      <c r="IT364" s="45">
        <f t="shared" si="1219"/>
        <v>0</v>
      </c>
      <c r="IU364" s="45">
        <f t="shared" si="1219"/>
        <v>0</v>
      </c>
      <c r="IV364" s="45">
        <f t="shared" si="1219"/>
        <v>0</v>
      </c>
      <c r="IW364" s="45">
        <f t="shared" si="1219"/>
        <v>0</v>
      </c>
      <c r="IX364" s="45">
        <f t="shared" si="1219"/>
        <v>0</v>
      </c>
      <c r="IY364" s="45">
        <f t="shared" si="1219"/>
        <v>0</v>
      </c>
      <c r="IZ364" s="45">
        <f t="shared" si="1219"/>
        <v>0</v>
      </c>
      <c r="JA364" s="45">
        <f t="shared" si="1219"/>
        <v>0</v>
      </c>
      <c r="JB364" s="45">
        <f t="shared" si="1219"/>
        <v>0</v>
      </c>
      <c r="JC364" s="45">
        <f t="shared" si="1219"/>
        <v>0</v>
      </c>
      <c r="JD364" s="45">
        <f t="shared" si="1219"/>
        <v>0</v>
      </c>
      <c r="JE364" s="45">
        <f t="shared" ref="JE364:LP364" si="1220">JE202</f>
        <v>0</v>
      </c>
      <c r="JF364" s="45">
        <f t="shared" si="1220"/>
        <v>0</v>
      </c>
      <c r="JG364" s="45">
        <f t="shared" si="1220"/>
        <v>0</v>
      </c>
      <c r="JH364" s="45">
        <f t="shared" si="1220"/>
        <v>0</v>
      </c>
      <c r="JI364" s="45">
        <f t="shared" si="1220"/>
        <v>0</v>
      </c>
      <c r="JJ364" s="45">
        <f t="shared" si="1220"/>
        <v>0</v>
      </c>
      <c r="JK364" s="45">
        <f t="shared" si="1220"/>
        <v>0</v>
      </c>
      <c r="JL364" s="45">
        <f t="shared" si="1220"/>
        <v>0</v>
      </c>
      <c r="JM364" s="45">
        <f t="shared" si="1220"/>
        <v>0</v>
      </c>
      <c r="JN364" s="45">
        <f t="shared" si="1220"/>
        <v>0</v>
      </c>
      <c r="JO364" s="45">
        <f t="shared" si="1220"/>
        <v>0</v>
      </c>
      <c r="JP364" s="45">
        <f t="shared" si="1220"/>
        <v>0</v>
      </c>
      <c r="JQ364" s="45">
        <f t="shared" si="1220"/>
        <v>0</v>
      </c>
      <c r="JR364" s="45">
        <f t="shared" si="1220"/>
        <v>0</v>
      </c>
      <c r="JS364" s="45">
        <f t="shared" si="1220"/>
        <v>0</v>
      </c>
      <c r="JT364" s="45">
        <f t="shared" si="1220"/>
        <v>0</v>
      </c>
      <c r="JU364" s="45">
        <f t="shared" si="1220"/>
        <v>0</v>
      </c>
      <c r="JV364" s="45">
        <f t="shared" si="1220"/>
        <v>0</v>
      </c>
      <c r="JW364" s="45">
        <f t="shared" si="1220"/>
        <v>0</v>
      </c>
      <c r="JX364" s="45">
        <f t="shared" si="1220"/>
        <v>0</v>
      </c>
      <c r="JY364" s="45">
        <f t="shared" si="1220"/>
        <v>0</v>
      </c>
      <c r="JZ364" s="45">
        <f t="shared" si="1220"/>
        <v>0</v>
      </c>
      <c r="KA364" s="45">
        <f t="shared" si="1220"/>
        <v>0</v>
      </c>
      <c r="KB364" s="45">
        <f t="shared" si="1220"/>
        <v>0</v>
      </c>
      <c r="KC364" s="45">
        <f t="shared" si="1220"/>
        <v>0</v>
      </c>
      <c r="KD364" s="45">
        <f t="shared" si="1220"/>
        <v>0</v>
      </c>
      <c r="KE364" s="45">
        <f t="shared" si="1220"/>
        <v>0</v>
      </c>
      <c r="KF364" s="45">
        <f t="shared" si="1220"/>
        <v>0</v>
      </c>
      <c r="KG364" s="45">
        <f t="shared" si="1220"/>
        <v>0</v>
      </c>
      <c r="KH364" s="45">
        <f t="shared" si="1220"/>
        <v>0</v>
      </c>
      <c r="KI364" s="45">
        <f t="shared" si="1220"/>
        <v>0</v>
      </c>
      <c r="KJ364" s="45">
        <f t="shared" si="1220"/>
        <v>0</v>
      </c>
      <c r="KK364" s="45">
        <f t="shared" si="1220"/>
        <v>0</v>
      </c>
      <c r="KL364" s="45">
        <f t="shared" si="1220"/>
        <v>0</v>
      </c>
      <c r="KM364" s="45">
        <f t="shared" si="1220"/>
        <v>0</v>
      </c>
      <c r="KN364" s="45">
        <f t="shared" si="1220"/>
        <v>0</v>
      </c>
      <c r="KO364" s="45">
        <f t="shared" si="1220"/>
        <v>0</v>
      </c>
      <c r="KP364" s="45">
        <f t="shared" si="1220"/>
        <v>0</v>
      </c>
      <c r="KQ364" s="45">
        <f t="shared" si="1220"/>
        <v>0</v>
      </c>
      <c r="KR364" s="45">
        <f t="shared" si="1220"/>
        <v>0</v>
      </c>
      <c r="KS364" s="45">
        <f t="shared" si="1220"/>
        <v>0</v>
      </c>
      <c r="KT364" s="45">
        <f t="shared" si="1220"/>
        <v>0</v>
      </c>
      <c r="KU364" s="45">
        <f t="shared" si="1220"/>
        <v>0</v>
      </c>
      <c r="KV364" s="45">
        <f t="shared" si="1220"/>
        <v>0</v>
      </c>
      <c r="KW364" s="45">
        <f t="shared" si="1220"/>
        <v>0</v>
      </c>
      <c r="KX364" s="45">
        <f t="shared" si="1220"/>
        <v>0</v>
      </c>
      <c r="KY364" s="45">
        <f t="shared" si="1220"/>
        <v>0</v>
      </c>
      <c r="KZ364" s="45">
        <f t="shared" si="1220"/>
        <v>0</v>
      </c>
      <c r="LA364" s="45">
        <f t="shared" si="1220"/>
        <v>0</v>
      </c>
      <c r="LB364" s="45">
        <f t="shared" si="1220"/>
        <v>0</v>
      </c>
      <c r="LC364" s="45">
        <f t="shared" si="1220"/>
        <v>0</v>
      </c>
      <c r="LD364" s="45">
        <f t="shared" si="1220"/>
        <v>0</v>
      </c>
      <c r="LE364" s="45">
        <f t="shared" si="1220"/>
        <v>0</v>
      </c>
      <c r="LF364" s="45">
        <f t="shared" si="1220"/>
        <v>0</v>
      </c>
      <c r="LG364" s="45">
        <f t="shared" si="1220"/>
        <v>0</v>
      </c>
      <c r="LH364" s="45">
        <f t="shared" si="1220"/>
        <v>0</v>
      </c>
      <c r="LI364" s="45">
        <f t="shared" si="1220"/>
        <v>0</v>
      </c>
      <c r="LJ364" s="45">
        <f t="shared" si="1220"/>
        <v>0</v>
      </c>
      <c r="LK364" s="45">
        <f t="shared" si="1220"/>
        <v>0</v>
      </c>
      <c r="LL364" s="45">
        <f t="shared" si="1220"/>
        <v>0</v>
      </c>
      <c r="LM364" s="45">
        <f t="shared" si="1220"/>
        <v>0</v>
      </c>
      <c r="LN364" s="45">
        <f t="shared" si="1220"/>
        <v>0</v>
      </c>
      <c r="LO364" s="45">
        <f t="shared" si="1220"/>
        <v>0</v>
      </c>
      <c r="LP364" s="45">
        <f t="shared" si="1220"/>
        <v>0</v>
      </c>
      <c r="LQ364" s="45">
        <f t="shared" ref="LQ364:LT364" si="1221">LQ202</f>
        <v>0</v>
      </c>
      <c r="LR364" s="45">
        <f t="shared" si="1221"/>
        <v>0</v>
      </c>
      <c r="LS364" s="45">
        <f t="shared" si="1221"/>
        <v>0</v>
      </c>
      <c r="LT364" s="45">
        <f t="shared" si="1221"/>
        <v>0</v>
      </c>
      <c r="LU364" s="45"/>
      <c r="LV364" s="45"/>
      <c r="LW364" s="45"/>
      <c r="LX364" s="45"/>
      <c r="LY364" s="45"/>
      <c r="LZ364" s="45"/>
      <c r="MA364" s="45"/>
      <c r="MB364" s="45"/>
      <c r="MC364" s="45"/>
      <c r="MD364" s="45"/>
      <c r="ME364" s="45"/>
      <c r="MF364" s="45"/>
      <c r="MG364" s="45"/>
      <c r="MH364" s="45"/>
      <c r="MI364" s="45"/>
      <c r="MJ364" s="45"/>
      <c r="MK364" s="45"/>
      <c r="ML364" s="45"/>
      <c r="MM364" s="45"/>
      <c r="MN364" s="45"/>
      <c r="MO364" s="45"/>
      <c r="MP364" s="45"/>
      <c r="MQ364" s="45"/>
      <c r="MR364" s="45"/>
      <c r="MS364" s="45"/>
      <c r="MT364" s="45"/>
      <c r="MU364" s="45"/>
      <c r="MV364" s="45"/>
      <c r="MW364" s="45"/>
      <c r="MX364" s="45"/>
      <c r="MY364" s="45"/>
      <c r="MZ364" s="45"/>
      <c r="NA364" s="45"/>
      <c r="NB364" s="45"/>
      <c r="NC364" s="45"/>
      <c r="ND364" s="45"/>
      <c r="NE364" s="45"/>
      <c r="NF364" s="45"/>
      <c r="NG364" s="45"/>
      <c r="NH364" s="45"/>
      <c r="NI364" s="45"/>
      <c r="NJ364" s="45"/>
      <c r="NK364" s="45"/>
      <c r="NL364" s="45"/>
      <c r="NM364" s="45"/>
      <c r="NN364" s="45"/>
      <c r="NO364" s="45"/>
      <c r="NP364" s="45"/>
      <c r="NQ364" s="45"/>
      <c r="NR364" s="45"/>
      <c r="NS364" s="45"/>
      <c r="NT364" s="45"/>
      <c r="NU364" s="45"/>
      <c r="NV364" s="45"/>
      <c r="NW364" s="45"/>
      <c r="NX364" s="45"/>
      <c r="NY364" s="45"/>
      <c r="NZ364" s="45"/>
      <c r="OA364" s="45"/>
      <c r="OB364" s="45"/>
      <c r="OC364" s="45"/>
      <c r="OD364" s="45"/>
      <c r="OE364" s="45"/>
      <c r="OF364" s="45"/>
      <c r="OG364" s="45"/>
      <c r="OH364" s="45"/>
      <c r="OI364" s="45"/>
      <c r="OJ364" s="45"/>
      <c r="OK364" s="45"/>
      <c r="OL364" s="45"/>
      <c r="OM364" s="45"/>
      <c r="ON364" s="45"/>
      <c r="OO364" s="45"/>
      <c r="OP364" s="45"/>
      <c r="OQ364" s="45"/>
      <c r="OR364" s="45"/>
      <c r="OS364" s="45"/>
      <c r="OT364" s="45"/>
      <c r="OU364" s="45"/>
      <c r="OV364" s="45"/>
      <c r="OW364" s="45"/>
      <c r="OX364" s="45"/>
      <c r="OY364" s="45"/>
      <c r="OZ364" s="45"/>
      <c r="PA364" s="45"/>
      <c r="PB364" s="45"/>
      <c r="PC364" s="45"/>
      <c r="PD364" s="45"/>
      <c r="PE364" s="45"/>
      <c r="PF364" s="45"/>
      <c r="PG364" s="45"/>
      <c r="PH364" s="45"/>
      <c r="PI364" s="45"/>
      <c r="PJ364" s="45"/>
      <c r="PK364" s="45"/>
      <c r="PL364" s="45"/>
      <c r="PM364" s="45"/>
      <c r="PN364" s="45"/>
      <c r="PO364" s="45"/>
      <c r="PP364" s="45"/>
      <c r="PQ364" s="45"/>
      <c r="PR364" s="45"/>
      <c r="PS364" s="45"/>
      <c r="PT364" s="45"/>
      <c r="PU364" s="45"/>
      <c r="PV364" s="45"/>
      <c r="PW364" s="45"/>
      <c r="PX364" s="45"/>
      <c r="PY364" s="45"/>
      <c r="PZ364" s="45"/>
      <c r="QA364" s="45"/>
      <c r="QB364" s="45"/>
      <c r="QC364" s="45"/>
      <c r="QD364" s="45"/>
      <c r="QE364" s="45"/>
      <c r="QF364" s="45"/>
      <c r="QG364" s="45"/>
      <c r="QH364" s="45"/>
      <c r="QI364" s="45"/>
      <c r="QJ364" s="45"/>
      <c r="QK364" s="45"/>
      <c r="QL364" s="45"/>
      <c r="QM364" s="45"/>
      <c r="QN364" s="45"/>
      <c r="QO364" s="45"/>
      <c r="QP364" s="45"/>
      <c r="QQ364" s="45"/>
      <c r="QR364" s="45"/>
      <c r="QS364" s="45"/>
      <c r="QT364" s="45"/>
      <c r="QU364" s="45"/>
    </row>
    <row r="365" spans="2:463" ht="15" customHeight="1" outlineLevel="1">
      <c r="B365" s="3"/>
      <c r="C365" s="9" t="s">
        <v>583</v>
      </c>
      <c r="D365" s="14"/>
      <c r="E365" s="100" t="s">
        <v>95</v>
      </c>
      <c r="F365" s="12"/>
      <c r="G365" s="12"/>
      <c r="H365" s="99">
        <f ca="1">SUM(I365:QJ365)</f>
        <v>7267233.7884217883</v>
      </c>
      <c r="I365" s="106">
        <f t="shared" ref="I365:AV365" si="1222">I360+SUM(I362:I364)</f>
        <v>0</v>
      </c>
      <c r="J365" s="106">
        <f t="shared" si="1222"/>
        <v>0</v>
      </c>
      <c r="K365" s="106">
        <f t="shared" si="1222"/>
        <v>0</v>
      </c>
      <c r="L365" s="106">
        <f t="shared" si="1222"/>
        <v>0</v>
      </c>
      <c r="M365" s="106">
        <f t="shared" si="1222"/>
        <v>0</v>
      </c>
      <c r="N365" s="106">
        <f t="shared" si="1222"/>
        <v>0</v>
      </c>
      <c r="O365" s="106">
        <f t="shared" si="1222"/>
        <v>0</v>
      </c>
      <c r="P365" s="106">
        <f t="shared" si="1222"/>
        <v>0</v>
      </c>
      <c r="Q365" s="106">
        <f t="shared" si="1222"/>
        <v>0</v>
      </c>
      <c r="R365" s="106">
        <f t="shared" si="1222"/>
        <v>0</v>
      </c>
      <c r="S365" s="106">
        <f t="shared" si="1222"/>
        <v>0</v>
      </c>
      <c r="T365" s="106">
        <f t="shared" si="1222"/>
        <v>0</v>
      </c>
      <c r="U365" s="106">
        <f t="shared" si="1222"/>
        <v>0</v>
      </c>
      <c r="V365" s="106">
        <f t="shared" si="1222"/>
        <v>0</v>
      </c>
      <c r="W365" s="106">
        <f t="shared" si="1222"/>
        <v>0</v>
      </c>
      <c r="X365" s="106">
        <f t="shared" si="1222"/>
        <v>0</v>
      </c>
      <c r="Y365" s="106">
        <f t="shared" si="1222"/>
        <v>0</v>
      </c>
      <c r="Z365" s="106">
        <f t="shared" si="1222"/>
        <v>0</v>
      </c>
      <c r="AA365" s="106">
        <f t="shared" si="1222"/>
        <v>0</v>
      </c>
      <c r="AB365" s="106">
        <f t="shared" si="1222"/>
        <v>0</v>
      </c>
      <c r="AC365" s="106">
        <f t="shared" si="1222"/>
        <v>0</v>
      </c>
      <c r="AD365" s="106">
        <f t="shared" si="1222"/>
        <v>0</v>
      </c>
      <c r="AE365" s="106">
        <f t="shared" si="1222"/>
        <v>0</v>
      </c>
      <c r="AF365" s="106">
        <f t="shared" si="1222"/>
        <v>0</v>
      </c>
      <c r="AG365" s="106">
        <f t="shared" ca="1" si="1222"/>
        <v>-95659.335173350511</v>
      </c>
      <c r="AH365" s="106">
        <f t="shared" ca="1" si="1222"/>
        <v>-94253.319066863682</v>
      </c>
      <c r="AI365" s="106">
        <f t="shared" ca="1" si="1222"/>
        <v>-45279.4686565374</v>
      </c>
      <c r="AJ365" s="106">
        <f t="shared" ca="1" si="1222"/>
        <v>-45653.774823092783</v>
      </c>
      <c r="AK365" s="106">
        <f t="shared" ca="1" si="1222"/>
        <v>-22062.152616272797</v>
      </c>
      <c r="AL365" s="106">
        <f t="shared" ca="1" si="1222"/>
        <v>-7590.1175009190047</v>
      </c>
      <c r="AM365" s="106">
        <f t="shared" ca="1" si="1222"/>
        <v>23998.772195910191</v>
      </c>
      <c r="AN365" s="106">
        <f t="shared" ca="1" si="1222"/>
        <v>12499.154791286084</v>
      </c>
      <c r="AO365" s="106">
        <f t="shared" ca="1" si="1222"/>
        <v>-7455.9582096176746</v>
      </c>
      <c r="AP365" s="106">
        <f t="shared" ca="1" si="1222"/>
        <v>-48903.757467153584</v>
      </c>
      <c r="AQ365" s="106">
        <f t="shared" ca="1" si="1222"/>
        <v>-78407.87209024388</v>
      </c>
      <c r="AR365" s="106">
        <f t="shared" ca="1" si="1222"/>
        <v>-128991.11520479812</v>
      </c>
      <c r="AS365" s="106">
        <f t="shared" ca="1" si="1222"/>
        <v>-97361.281270062187</v>
      </c>
      <c r="AT365" s="106">
        <f t="shared" ca="1" si="1222"/>
        <v>-93698.773334735</v>
      </c>
      <c r="AU365" s="106">
        <f t="shared" ca="1" si="1222"/>
        <v>-44170.109237403638</v>
      </c>
      <c r="AV365" s="106">
        <f t="shared" ca="1" si="1222"/>
        <v>-41269.236198847662</v>
      </c>
      <c r="AW365" s="106">
        <f t="shared" ref="AW365:DH365" ca="1" si="1223">AW360+SUM(AW362:AW364)</f>
        <v>-17856.031927869888</v>
      </c>
      <c r="AX365" s="106">
        <f t="shared" ca="1" si="1223"/>
        <v>-3044.6246147826459</v>
      </c>
      <c r="AY365" s="106">
        <f t="shared" ca="1" si="1223"/>
        <v>25375.865858977661</v>
      </c>
      <c r="AZ365" s="106">
        <f t="shared" ca="1" si="1223"/>
        <v>13758.984876885283</v>
      </c>
      <c r="BA365" s="106">
        <f t="shared" ca="1" si="1223"/>
        <v>-8438.1485763525416</v>
      </c>
      <c r="BB365" s="106">
        <f t="shared" ca="1" si="1223"/>
        <v>-49767.985518036003</v>
      </c>
      <c r="BC365" s="106">
        <f t="shared" ca="1" si="1223"/>
        <v>-79170.140574129371</v>
      </c>
      <c r="BD365" s="106">
        <f t="shared" ca="1" si="1223"/>
        <v>-129710.51986637933</v>
      </c>
      <c r="BE365" s="106">
        <f t="shared" ca="1" si="1223"/>
        <v>-96352.04666863929</v>
      </c>
      <c r="BF365" s="106">
        <f t="shared" ca="1" si="1223"/>
        <v>-92691.928951180962</v>
      </c>
      <c r="BG365" s="106">
        <f t="shared" ca="1" si="1223"/>
        <v>-43389.145294151094</v>
      </c>
      <c r="BH365" s="106">
        <f t="shared" ca="1" si="1223"/>
        <v>-38563.939638600539</v>
      </c>
      <c r="BI365" s="106">
        <f t="shared" ca="1" si="1223"/>
        <v>-14942.778764450864</v>
      </c>
      <c r="BJ365" s="106">
        <f t="shared" ca="1" si="1223"/>
        <v>60.645288072555559</v>
      </c>
      <c r="BK365" s="106">
        <f t="shared" ca="1" si="1223"/>
        <v>26432.783128423936</v>
      </c>
      <c r="BL365" s="106">
        <f t="shared" ca="1" si="1223"/>
        <v>17025.845438181947</v>
      </c>
      <c r="BM365" s="106">
        <f t="shared" ca="1" si="1223"/>
        <v>-7826.6571443606808</v>
      </c>
      <c r="BN365" s="106">
        <f t="shared" ca="1" si="1223"/>
        <v>-48844.467690686128</v>
      </c>
      <c r="BO365" s="106">
        <f t="shared" ca="1" si="1223"/>
        <v>-78293.058625735153</v>
      </c>
      <c r="BP365" s="106">
        <f t="shared" ca="1" si="1223"/>
        <v>-128541.86728983287</v>
      </c>
      <c r="BQ365" s="106">
        <f t="shared" ca="1" si="1223"/>
        <v>-95173.623314000026</v>
      </c>
      <c r="BR365" s="106">
        <f t="shared" ca="1" si="1223"/>
        <v>-91514.558755413542</v>
      </c>
      <c r="BS365" s="106">
        <f t="shared" ca="1" si="1223"/>
        <v>-42545.049608075235</v>
      </c>
      <c r="BT365" s="106">
        <f t="shared" ca="1" si="1223"/>
        <v>-35680.495667744137</v>
      </c>
      <c r="BU365" s="106">
        <f t="shared" ca="1" si="1223"/>
        <v>-11847.904176373093</v>
      </c>
      <c r="BV365" s="106">
        <f t="shared" ca="1" si="1223"/>
        <v>3350.3227044871892</v>
      </c>
      <c r="BW365" s="106">
        <f t="shared" ca="1" si="1223"/>
        <v>26795.028049947723</v>
      </c>
      <c r="BX365" s="106">
        <f t="shared" ca="1" si="1223"/>
        <v>20308.705129531561</v>
      </c>
      <c r="BY365" s="106">
        <f t="shared" ca="1" si="1223"/>
        <v>-7152.2225426102814</v>
      </c>
      <c r="BZ365" s="106">
        <f t="shared" ca="1" si="1223"/>
        <v>-47860.700014070055</v>
      </c>
      <c r="CA365" s="106">
        <f t="shared" ca="1" si="1223"/>
        <v>-77576.120605643693</v>
      </c>
      <c r="CB365" s="106">
        <f t="shared" ca="1" si="1223"/>
        <v>-127318.25916108051</v>
      </c>
      <c r="CC365" s="106">
        <f t="shared" ca="1" si="1223"/>
        <v>-93935.684148654007</v>
      </c>
      <c r="CD365" s="106">
        <f t="shared" ca="1" si="1223"/>
        <v>-90539.882413462314</v>
      </c>
      <c r="CE365" s="106">
        <f t="shared" ca="1" si="1223"/>
        <v>-41633.542913958372</v>
      </c>
      <c r="CF365" s="106">
        <f t="shared" ca="1" si="1223"/>
        <v>-32728.008463612401</v>
      </c>
      <c r="CG365" s="106">
        <f t="shared" ca="1" si="1223"/>
        <v>-8680.3558293239184</v>
      </c>
      <c r="CH365" s="106">
        <f t="shared" ca="1" si="1223"/>
        <v>6715.6161208842968</v>
      </c>
      <c r="CI365" s="106">
        <f t="shared" ca="1" si="1223"/>
        <v>27487.243883334209</v>
      </c>
      <c r="CJ365" s="106">
        <f t="shared" ca="1" si="1223"/>
        <v>21044.203445153413</v>
      </c>
      <c r="CK365" s="106">
        <f t="shared" ca="1" si="1223"/>
        <v>-6148.465954922649</v>
      </c>
      <c r="CL365" s="106">
        <f t="shared" ca="1" si="1223"/>
        <v>-46550.130667228143</v>
      </c>
      <c r="CM365" s="106">
        <f t="shared" ca="1" si="1223"/>
        <v>-76533.960144941811</v>
      </c>
      <c r="CN365" s="106">
        <f t="shared" ca="1" si="1223"/>
        <v>-125772.83138975328</v>
      </c>
      <c r="CO365" s="106">
        <f t="shared" ca="1" si="1223"/>
        <v>-89696.21991285347</v>
      </c>
      <c r="CP365" s="106">
        <f t="shared" ca="1" si="1223"/>
        <v>-86034.70779210575</v>
      </c>
      <c r="CQ365" s="106">
        <f t="shared" ca="1" si="1223"/>
        <v>-37712.352645251136</v>
      </c>
      <c r="CR365" s="106">
        <f t="shared" ca="1" si="1223"/>
        <v>-26763.852197770932</v>
      </c>
      <c r="CS365" s="106">
        <f t="shared" ca="1" si="1223"/>
        <v>-2705.2277252672284</v>
      </c>
      <c r="CT365" s="106">
        <f t="shared" ca="1" si="1223"/>
        <v>13099.49668306543</v>
      </c>
      <c r="CU365" s="106">
        <f t="shared" ca="1" si="1223"/>
        <v>31077.277432952818</v>
      </c>
      <c r="CV365" s="106">
        <f t="shared" ca="1" si="1223"/>
        <v>24678.313761639482</v>
      </c>
      <c r="CW365" s="106">
        <f t="shared" ca="1" si="1223"/>
        <v>-2247.1963531340007</v>
      </c>
      <c r="CX365" s="106">
        <f t="shared" ca="1" si="1223"/>
        <v>-42785.399919308838</v>
      </c>
      <c r="CY365" s="106">
        <f t="shared" ca="1" si="1223"/>
        <v>-72598.063123384665</v>
      </c>
      <c r="CZ365" s="106">
        <f t="shared" ca="1" si="1223"/>
        <v>-121336.85781409647</v>
      </c>
      <c r="DA365" s="106">
        <f t="shared" ca="1" si="1223"/>
        <v>-87911.341662169201</v>
      </c>
      <c r="DB365" s="106">
        <f t="shared" ca="1" si="1223"/>
        <v>-84246.016518157005</v>
      </c>
      <c r="DC365" s="106">
        <f t="shared" ca="1" si="1223"/>
        <v>-36237.290842778188</v>
      </c>
      <c r="DD365" s="106">
        <f t="shared" ca="1" si="1223"/>
        <v>-23243.467761952066</v>
      </c>
      <c r="DE365" s="106">
        <f t="shared" ca="1" si="1223"/>
        <v>-1424.2398892284473</v>
      </c>
      <c r="DF365" s="106">
        <f t="shared" ca="1" si="1223"/>
        <v>14512.820366104097</v>
      </c>
      <c r="DG365" s="106">
        <f t="shared" ca="1" si="1223"/>
        <v>32234.964041061343</v>
      </c>
      <c r="DH365" s="106">
        <f t="shared" ca="1" si="1223"/>
        <v>25881.050031609739</v>
      </c>
      <c r="DI365" s="106">
        <f t="shared" ref="DI365:FT365" ca="1" si="1224">DI360+SUM(DI362:DI364)</f>
        <v>-778.19723417238129</v>
      </c>
      <c r="DJ365" s="106">
        <f t="shared" ca="1" si="1224"/>
        <v>-41621.911848422467</v>
      </c>
      <c r="DK365" s="106">
        <f t="shared" ca="1" si="1224"/>
        <v>-71097.852633722039</v>
      </c>
      <c r="DL365" s="106">
        <f t="shared" ca="1" si="1224"/>
        <v>-119339.53068741495</v>
      </c>
      <c r="DM365" s="106">
        <f t="shared" ca="1" si="1224"/>
        <v>-50979.120475062809</v>
      </c>
      <c r="DN365" s="106">
        <f t="shared" ca="1" si="1224"/>
        <v>-47308.016594492045</v>
      </c>
      <c r="DO365" s="106">
        <f t="shared" ca="1" si="1224"/>
        <v>393.9104430123989</v>
      </c>
      <c r="DP365" s="106">
        <f t="shared" ca="1" si="1224"/>
        <v>15435.804036063928</v>
      </c>
      <c r="DQ365" s="106">
        <f t="shared" ca="1" si="1224"/>
        <v>35020.065757623313</v>
      </c>
      <c r="DR365" s="106">
        <f t="shared" ca="1" si="1224"/>
        <v>50887.718424336577</v>
      </c>
      <c r="DS365" s="106">
        <f t="shared" ca="1" si="1224"/>
        <v>68563.301056712051</v>
      </c>
      <c r="DT365" s="106">
        <f t="shared" ca="1" si="1224"/>
        <v>62255.60896276019</v>
      </c>
      <c r="DU365" s="106">
        <f t="shared" ca="1" si="1224"/>
        <v>35861.951421385274</v>
      </c>
      <c r="DV365" s="106">
        <f t="shared" ca="1" si="1224"/>
        <v>-5289.1571049380073</v>
      </c>
      <c r="DW365" s="106">
        <f t="shared" ca="1" si="1224"/>
        <v>-34429.506279967805</v>
      </c>
      <c r="DX365" s="106">
        <f t="shared" ca="1" si="1224"/>
        <v>-82176.775606917421</v>
      </c>
      <c r="DY365" s="106">
        <f t="shared" ca="1" si="1224"/>
        <v>-48688.093282400921</v>
      </c>
      <c r="DZ365" s="106">
        <f t="shared" ca="1" si="1224"/>
        <v>-45276.285095248364</v>
      </c>
      <c r="EA365" s="106">
        <f t="shared" ca="1" si="1224"/>
        <v>2393.0981656412841</v>
      </c>
      <c r="EB365" s="106">
        <f t="shared" ca="1" si="1224"/>
        <v>19486.223965290075</v>
      </c>
      <c r="EC365" s="106">
        <f t="shared" ca="1" si="1224"/>
        <v>36839.939342691127</v>
      </c>
      <c r="ED365" s="106">
        <f t="shared" ca="1" si="1224"/>
        <v>52641.925410383992</v>
      </c>
      <c r="EE365" s="106">
        <f t="shared" ca="1" si="1224"/>
        <v>70274.95682844265</v>
      </c>
      <c r="EF365" s="106">
        <f t="shared" ca="1" si="1224"/>
        <v>64014.88156838149</v>
      </c>
      <c r="EG365" s="106">
        <f t="shared" ca="1" si="1224"/>
        <v>37886.387285082543</v>
      </c>
      <c r="EH365" s="106">
        <f t="shared" ca="1" si="1224"/>
        <v>-3573.8062527604561</v>
      </c>
      <c r="EI365" s="106">
        <f t="shared" ca="1" si="1224"/>
        <v>-32379.436799444804</v>
      </c>
      <c r="EJ365" s="106">
        <f t="shared" ca="1" si="1224"/>
        <v>-79634.72947105809</v>
      </c>
      <c r="EK365" s="106">
        <f t="shared" ca="1" si="1224"/>
        <v>-46106.351566102989</v>
      </c>
      <c r="EL365" s="106">
        <f t="shared" ca="1" si="1224"/>
        <v>-42416.941641934296</v>
      </c>
      <c r="EM365" s="106">
        <f t="shared" ca="1" si="1224"/>
        <v>4692.6150325435228</v>
      </c>
      <c r="EN365" s="106">
        <f t="shared" ca="1" si="1224"/>
        <v>23840.573907970625</v>
      </c>
      <c r="EO365" s="106">
        <f t="shared" ca="1" si="1224"/>
        <v>38968.177857834802</v>
      </c>
      <c r="EP365" s="106">
        <f t="shared" ca="1" si="1224"/>
        <v>54708.471205755486</v>
      </c>
      <c r="EQ365" s="106">
        <f t="shared" ca="1" si="1224"/>
        <v>72339.865347436775</v>
      </c>
      <c r="ER365" s="106">
        <f t="shared" ca="1" si="1224"/>
        <v>66129.050687969866</v>
      </c>
      <c r="ES365" s="106">
        <f t="shared" ca="1" si="1224"/>
        <v>39862.352070560824</v>
      </c>
      <c r="ET365" s="106">
        <f t="shared" ca="1" si="1224"/>
        <v>-1505.1853873131258</v>
      </c>
      <c r="EU365" s="106">
        <f t="shared" ca="1" si="1224"/>
        <v>-29976.685736765146</v>
      </c>
      <c r="EV365" s="106">
        <f t="shared" ca="1" si="1224"/>
        <v>-76742.131156337797</v>
      </c>
      <c r="EW365" s="106">
        <f t="shared" ca="1" si="1224"/>
        <v>-24314.605801043086</v>
      </c>
      <c r="EX365" s="106">
        <f t="shared" ca="1" si="1224"/>
        <v>-20612.177824191225</v>
      </c>
      <c r="EY365" s="106">
        <f t="shared" ca="1" si="1224"/>
        <v>26212.241193511036</v>
      </c>
      <c r="EZ365" s="106">
        <f t="shared" ca="1" si="1224"/>
        <v>47419.101680463515</v>
      </c>
      <c r="FA365" s="106">
        <f t="shared" ca="1" si="1224"/>
        <v>60325.073100974594</v>
      </c>
      <c r="FB365" s="106">
        <f t="shared" ca="1" si="1224"/>
        <v>76007.909589395334</v>
      </c>
      <c r="FC365" s="106">
        <f t="shared" ca="1" si="1224"/>
        <v>93568.84723377398</v>
      </c>
      <c r="FD365" s="106">
        <f t="shared" ca="1" si="1224"/>
        <v>87409.215210817856</v>
      </c>
      <c r="FE365" s="106">
        <f t="shared" ca="1" si="1224"/>
        <v>60662.164726057425</v>
      </c>
      <c r="FF365" s="106">
        <f t="shared" ca="1" si="1224"/>
        <v>19728.354657615673</v>
      </c>
      <c r="FG365" s="106">
        <f t="shared" ca="1" si="1224"/>
        <v>-8409.2893136219063</v>
      </c>
      <c r="FH365" s="106">
        <f t="shared" ca="1" si="1224"/>
        <v>-54686.684015539839</v>
      </c>
      <c r="FI365" s="106">
        <f t="shared" ca="1" si="1224"/>
        <v>-21061.400210339052</v>
      </c>
      <c r="FJ365" s="106">
        <f t="shared" ca="1" si="1224"/>
        <v>-17343.000490991762</v>
      </c>
      <c r="FK365" s="106">
        <f t="shared" ca="1" si="1224"/>
        <v>29203.986383404335</v>
      </c>
      <c r="FL365" s="106">
        <f t="shared" ca="1" si="1224"/>
        <v>51412.924290825424</v>
      </c>
      <c r="FM365" s="106">
        <f t="shared" ca="1" si="1224"/>
        <v>63163.210854943027</v>
      </c>
      <c r="FN365" s="106">
        <f t="shared" ca="1" si="1224"/>
        <v>78793.12098708062</v>
      </c>
      <c r="FO365" s="106">
        <f t="shared" ca="1" si="1224"/>
        <v>96325.082758554825</v>
      </c>
      <c r="FP365" s="106">
        <f t="shared" ca="1" si="1224"/>
        <v>90218.866740733938</v>
      </c>
      <c r="FQ365" s="106">
        <f t="shared" ca="1" si="1224"/>
        <v>62991.954909694396</v>
      </c>
      <c r="FR365" s="106">
        <f t="shared" ca="1" si="1224"/>
        <v>22490.922366740888</v>
      </c>
      <c r="FS365" s="106">
        <f t="shared" ca="1" si="1224"/>
        <v>-5312.7906174255768</v>
      </c>
      <c r="FT365" s="106">
        <f t="shared" ca="1" si="1224"/>
        <v>-51103.564273234275</v>
      </c>
      <c r="FU365" s="106">
        <f t="shared" ref="FU365:IF365" ca="1" si="1225">FU360+SUM(FU362:FU364)</f>
        <v>-17420.458108548002</v>
      </c>
      <c r="FV365" s="106">
        <f t="shared" ca="1" si="1225"/>
        <v>-13953.482384260686</v>
      </c>
      <c r="FW365" s="106">
        <f t="shared" ca="1" si="1225"/>
        <v>32594.752341385138</v>
      </c>
      <c r="FX365" s="106">
        <f t="shared" ca="1" si="1225"/>
        <v>54637.208729411126</v>
      </c>
      <c r="FY365" s="106">
        <f t="shared" ca="1" si="1225"/>
        <v>66410.141224546693</v>
      </c>
      <c r="FZ365" s="106">
        <f t="shared" ca="1" si="1225"/>
        <v>81991.98682645915</v>
      </c>
      <c r="GA365" s="106">
        <f t="shared" ca="1" si="1225"/>
        <v>109395.61882831276</v>
      </c>
      <c r="GB365" s="106">
        <f t="shared" ca="1" si="1225"/>
        <v>103345.40067940127</v>
      </c>
      <c r="GC365" s="106">
        <f t="shared" ca="1" si="1225"/>
        <v>75639.416807142596</v>
      </c>
      <c r="GD365" s="106">
        <f t="shared" ca="1" si="1225"/>
        <v>35570.604945107625</v>
      </c>
      <c r="GE365" s="106">
        <f t="shared" ca="1" si="1225"/>
        <v>8101.2840251036396</v>
      </c>
      <c r="GF365" s="106">
        <f t="shared" ca="1" si="1225"/>
        <v>-37203.89313149295</v>
      </c>
      <c r="GG365" s="106">
        <f t="shared" ca="1" si="1225"/>
        <v>-3456.2475888286754</v>
      </c>
      <c r="GH365" s="106">
        <f t="shared" ca="1" si="1225"/>
        <v>304.29901883936691</v>
      </c>
      <c r="GI365" s="106">
        <f t="shared" ca="1" si="1225"/>
        <v>46320.775859619258</v>
      </c>
      <c r="GJ365" s="106">
        <f t="shared" ca="1" si="1225"/>
        <v>68202.569143216999</v>
      </c>
      <c r="GK365" s="106">
        <f t="shared" ca="1" si="1225"/>
        <v>80002.830595984822</v>
      </c>
      <c r="GL365" s="106">
        <f t="shared" ca="1" si="1225"/>
        <v>95541.846018307522</v>
      </c>
      <c r="GM365" s="106">
        <f t="shared" ca="1" si="1225"/>
        <v>112672.77993623661</v>
      </c>
      <c r="GN365" s="106">
        <f t="shared" ca="1" si="1225"/>
        <v>107040.43903017938</v>
      </c>
      <c r="GO365" s="106">
        <f t="shared" ca="1" si="1225"/>
        <v>78856.513211978847</v>
      </c>
      <c r="GP365" s="106">
        <f t="shared" ca="1" si="1225"/>
        <v>39219.800483535742</v>
      </c>
      <c r="GQ365" s="106">
        <f t="shared" ca="1" si="1225"/>
        <v>12085.76196734696</v>
      </c>
      <c r="GR365" s="106">
        <f t="shared" ca="1" si="1225"/>
        <v>-32734.39504795981</v>
      </c>
      <c r="GS365" s="106">
        <f t="shared" ca="1" si="1225"/>
        <v>1084.9139855362555</v>
      </c>
      <c r="GT365" s="106">
        <f t="shared" ca="1" si="1225"/>
        <v>4872.4105198363613</v>
      </c>
      <c r="GU365" s="106">
        <f t="shared" ca="1" si="1225"/>
        <v>50636.534123857949</v>
      </c>
      <c r="GV365" s="106">
        <f t="shared" ca="1" si="1225"/>
        <v>72363.881764035526</v>
      </c>
      <c r="GW365" s="106">
        <f t="shared" ca="1" si="1225"/>
        <v>84196.577006294581</v>
      </c>
      <c r="GX365" s="106">
        <f t="shared" ca="1" si="1225"/>
        <v>99698.415415249998</v>
      </c>
      <c r="GY365" s="106">
        <f t="shared" ca="1" si="1225"/>
        <v>115959.673210226</v>
      </c>
      <c r="GZ365" s="106">
        <f t="shared" ca="1" si="1225"/>
        <v>111247.04690264037</v>
      </c>
      <c r="HA365" s="106">
        <f t="shared" ca="1" si="1225"/>
        <v>82586.697267968935</v>
      </c>
      <c r="HB365" s="106">
        <f t="shared" ca="1" si="1225"/>
        <v>43382.444999610954</v>
      </c>
      <c r="HC365" s="106">
        <f t="shared" ca="1" si="1225"/>
        <v>16585.056633941156</v>
      </c>
      <c r="HD365" s="106">
        <f t="shared" ca="1" si="1225"/>
        <v>-27750.159940065048</v>
      </c>
      <c r="HE365" s="106">
        <f t="shared" ca="1" si="1225"/>
        <v>6148.3934404142092</v>
      </c>
      <c r="HF365" s="106">
        <f t="shared" ca="1" si="1225"/>
        <v>9967.3535535555966</v>
      </c>
      <c r="HG365" s="106">
        <f t="shared" ca="1" si="1225"/>
        <v>55488.289239392783</v>
      </c>
      <c r="HH365" s="106">
        <f t="shared" ca="1" si="1225"/>
        <v>77067.858824219729</v>
      </c>
      <c r="HI365" s="106">
        <f t="shared" ca="1" si="1225"/>
        <v>88938.565957432947</v>
      </c>
      <c r="HJ365" s="106">
        <f t="shared" ca="1" si="1225"/>
        <v>104409.35135416174</v>
      </c>
      <c r="HK365" s="106">
        <f t="shared" ca="1" si="1225"/>
        <v>119807.37355539235</v>
      </c>
      <c r="HL365" s="106">
        <f t="shared" ca="1" si="1225"/>
        <v>115761.06771325345</v>
      </c>
      <c r="HM365" s="106">
        <f t="shared" ca="1" si="1225"/>
        <v>86883.539155307197</v>
      </c>
      <c r="HN365" s="106">
        <f t="shared" ca="1" si="1225"/>
        <v>48112.64508745788</v>
      </c>
      <c r="HO365" s="106">
        <f t="shared" ca="1" si="1225"/>
        <v>21653.806192167813</v>
      </c>
      <c r="HP365" s="106">
        <f t="shared" ca="1" si="1225"/>
        <v>-22195.998430877968</v>
      </c>
      <c r="HQ365" s="106">
        <f t="shared" ca="1" si="1225"/>
        <v>11789.892681899804</v>
      </c>
      <c r="HR365" s="106">
        <f t="shared" ca="1" si="1225"/>
        <v>15371.376591898199</v>
      </c>
      <c r="HS365" s="106">
        <f t="shared" ca="1" si="1225"/>
        <v>60932.751579234937</v>
      </c>
      <c r="HT365" s="106">
        <f t="shared" ca="1" si="1225"/>
        <v>82371.718225776014</v>
      </c>
      <c r="HU365" s="106">
        <f t="shared" ca="1" si="1225"/>
        <v>94286.546470817077</v>
      </c>
      <c r="HV365" s="106">
        <f t="shared" ca="1" si="1225"/>
        <v>109732.93215875655</v>
      </c>
      <c r="HW365" s="106">
        <f t="shared" ca="1" si="1225"/>
        <v>124274.61088000989</v>
      </c>
      <c r="HX365" s="106">
        <f t="shared" ca="1" si="1225"/>
        <v>120340.92111923533</v>
      </c>
      <c r="HY365" s="106">
        <f t="shared" ca="1" si="1225"/>
        <v>91806.904510874301</v>
      </c>
      <c r="HZ365" s="106">
        <f t="shared" ca="1" si="1225"/>
        <v>53470.863050303706</v>
      </c>
      <c r="IA365" s="106">
        <f t="shared" ca="1" si="1225"/>
        <v>27353.065462373139</v>
      </c>
      <c r="IB365" s="106">
        <f t="shared" ca="1" si="1225"/>
        <v>-16010.243092172857</v>
      </c>
      <c r="IC365" s="106">
        <f t="shared" ca="1" si="1225"/>
        <v>18071.654361571877</v>
      </c>
      <c r="ID365" s="106">
        <f t="shared" ca="1" si="1225"/>
        <v>21969.207889312838</v>
      </c>
      <c r="IE365" s="106">
        <f t="shared" ca="1" si="1225"/>
        <v>67033.29947246614</v>
      </c>
      <c r="IF365" s="106">
        <f t="shared" ca="1" si="1225"/>
        <v>88339.410344338074</v>
      </c>
      <c r="IG365" s="106">
        <f t="shared" ref="IG365:KP365" ca="1" si="1226">IG360+SUM(IG362:IG364)</f>
        <v>100305.0650793614</v>
      </c>
      <c r="IH365" s="106">
        <f t="shared" ca="1" si="1226"/>
        <v>115673.00308488212</v>
      </c>
      <c r="II365" s="106">
        <f t="shared" ca="1" si="1226"/>
        <v>129411.85832528706</v>
      </c>
      <c r="IJ365" s="106">
        <f t="shared" ca="1" si="1226"/>
        <v>125596.03244166497</v>
      </c>
      <c r="IK365" s="106">
        <f t="shared" ca="1" si="1226"/>
        <v>97408.53624978177</v>
      </c>
      <c r="IL365" s="106">
        <f t="shared" ca="1" si="1226"/>
        <v>59509.506277673281</v>
      </c>
      <c r="IM365" s="106">
        <f t="shared" ca="1" si="1226"/>
        <v>33553.151104834658</v>
      </c>
      <c r="IN365" s="106">
        <f t="shared" ca="1" si="1226"/>
        <v>-9322.7331633289541</v>
      </c>
      <c r="IO365" s="106">
        <f t="shared" ca="1" si="1226"/>
        <v>24529.394325872407</v>
      </c>
      <c r="IP365" s="106">
        <f t="shared" ca="1" si="1226"/>
        <v>28032.1478904162</v>
      </c>
      <c r="IQ365" s="106">
        <f t="shared" ca="1" si="1226"/>
        <v>72856.424846992028</v>
      </c>
      <c r="IR365" s="106">
        <f t="shared" ca="1" si="1226"/>
        <v>94056.579251018484</v>
      </c>
      <c r="IS365" s="106">
        <f t="shared" ca="1" si="1226"/>
        <v>105299.4243935243</v>
      </c>
      <c r="IT365" s="106">
        <f t="shared" ca="1" si="1226"/>
        <v>119885.31656039556</v>
      </c>
      <c r="IU365" s="106">
        <f t="shared" ca="1" si="1226"/>
        <v>133555.1453240852</v>
      </c>
      <c r="IV365" s="106">
        <f t="shared" ca="1" si="1226"/>
        <v>129078.46250306195</v>
      </c>
      <c r="IW365" s="106">
        <f t="shared" ca="1" si="1226"/>
        <v>101229.52153587708</v>
      </c>
      <c r="IX365" s="106">
        <f t="shared" ca="1" si="1226"/>
        <v>63758.650401288593</v>
      </c>
      <c r="IY365" s="106">
        <f t="shared" ca="1" si="1226"/>
        <v>37544.764458921331</v>
      </c>
      <c r="IZ365" s="106">
        <f t="shared" ca="1" si="1226"/>
        <v>-4854.914512283257</v>
      </c>
      <c r="JA365" s="106">
        <f t="shared" ca="1" si="1226"/>
        <v>28705.743110088639</v>
      </c>
      <c r="JB365" s="106">
        <f t="shared" ca="1" si="1226"/>
        <v>32610.461616430563</v>
      </c>
      <c r="JC365" s="106">
        <f t="shared" ca="1" si="1226"/>
        <v>76673.893428750525</v>
      </c>
      <c r="JD365" s="106">
        <f t="shared" ca="1" si="1226"/>
        <v>98319.841723830788</v>
      </c>
      <c r="JE365" s="106">
        <f t="shared" ca="1" si="1226"/>
        <v>109158.02370684789</v>
      </c>
      <c r="JF365" s="106">
        <f t="shared" ca="1" si="1226"/>
        <v>123419.69080504451</v>
      </c>
      <c r="JG365" s="106">
        <f t="shared" ca="1" si="1226"/>
        <v>137006.95591065343</v>
      </c>
      <c r="JH365" s="106">
        <f t="shared" ca="1" si="1226"/>
        <v>132645.6784384512</v>
      </c>
      <c r="JI365" s="106">
        <f t="shared" ca="1" si="1226"/>
        <v>105136.3405092477</v>
      </c>
      <c r="JJ365" s="106">
        <f t="shared" ca="1" si="1226"/>
        <v>68093.842660243245</v>
      </c>
      <c r="JK365" s="106">
        <f t="shared" ca="1" si="1226"/>
        <v>42217.424220740148</v>
      </c>
      <c r="JL365" s="106">
        <f t="shared" ca="1" si="1226"/>
        <v>296.50037622389391</v>
      </c>
      <c r="JM365" s="106">
        <f t="shared" ca="1" si="1226"/>
        <v>33575.746736392583</v>
      </c>
      <c r="JN365" s="106">
        <f t="shared" ca="1" si="1226"/>
        <v>37223.671384822846</v>
      </c>
      <c r="JO365" s="106">
        <f t="shared" ca="1" si="1226"/>
        <v>81203.536915019198</v>
      </c>
      <c r="JP365" s="106">
        <f t="shared" ca="1" si="1226"/>
        <v>103304.32280056695</v>
      </c>
      <c r="JQ365" s="106">
        <f t="shared" ca="1" si="1226"/>
        <v>113504.06620169547</v>
      </c>
      <c r="JR365" s="106">
        <f t="shared" ca="1" si="1226"/>
        <v>127692.04467613786</v>
      </c>
      <c r="JS365" s="106">
        <f t="shared" ca="1" si="1226"/>
        <v>141205.38397887498</v>
      </c>
      <c r="JT365" s="106">
        <f t="shared" ca="1" si="1226"/>
        <v>136966.25722897908</v>
      </c>
      <c r="JU365" s="106">
        <f t="shared" ca="1" si="1226"/>
        <v>109801.11492311016</v>
      </c>
      <c r="JV365" s="106">
        <f t="shared" ca="1" si="1226"/>
        <v>73190.779030860023</v>
      </c>
      <c r="JW365" s="106">
        <f t="shared" ca="1" si="1226"/>
        <v>47656.602196502361</v>
      </c>
      <c r="JX365" s="106">
        <f t="shared" ca="1" si="1226"/>
        <v>6217.8824959753583</v>
      </c>
      <c r="JY365" s="106">
        <f t="shared" ca="1" si="1226"/>
        <v>39226.604742522017</v>
      </c>
      <c r="JZ365" s="106">
        <f t="shared" ca="1" si="1226"/>
        <v>43233.626135750834</v>
      </c>
      <c r="KA365" s="106">
        <f t="shared" ca="1" si="1226"/>
        <v>86534.266227263957</v>
      </c>
      <c r="KB365" s="106">
        <f t="shared" ca="1" si="1226"/>
        <v>109099.86444097645</v>
      </c>
      <c r="KC365" s="106">
        <f t="shared" ca="1" si="1226"/>
        <v>118670.20409442444</v>
      </c>
      <c r="KD365" s="106">
        <f t="shared" ca="1" si="1226"/>
        <v>132793.9475185303</v>
      </c>
      <c r="KE365" s="106">
        <f t="shared" ca="1" si="1226"/>
        <v>146242.90415331602</v>
      </c>
      <c r="KF365" s="106">
        <f t="shared" ca="1" si="1226"/>
        <v>142133.60752987664</v>
      </c>
      <c r="KG365" s="106">
        <f t="shared" ca="1" si="1226"/>
        <v>115318.21890460666</v>
      </c>
      <c r="KH365" s="106">
        <f t="shared" ca="1" si="1226"/>
        <v>79144.817226469066</v>
      </c>
      <c r="KI365" s="106">
        <f t="shared" ca="1" si="1226"/>
        <v>53958.640089452572</v>
      </c>
      <c r="KJ365" s="106">
        <f t="shared" ca="1" si="1226"/>
        <v>13006.581045542516</v>
      </c>
      <c r="KK365" s="106">
        <f t="shared" ca="1" si="1226"/>
        <v>45756.604925932246</v>
      </c>
      <c r="KL365" s="106">
        <f t="shared" ca="1" si="1226"/>
        <v>49827.626784351909</v>
      </c>
      <c r="KM365" s="106">
        <f t="shared" ca="1" si="1226"/>
        <v>92766.303938064564</v>
      </c>
      <c r="KN365" s="106">
        <f t="shared" ca="1" si="1226"/>
        <v>115807.733597307</v>
      </c>
      <c r="KO365" s="106">
        <f t="shared" ca="1" si="1226"/>
        <v>124758.64983254831</v>
      </c>
      <c r="KP365" s="106">
        <f t="shared" ca="1" si="1226"/>
        <v>138828.62359735335</v>
      </c>
      <c r="KQ365" s="106">
        <f t="shared" ref="KQ365:LT365" ca="1" si="1227">KQ360+SUM(KQ362:KQ364)</f>
        <v>152223.76268441736</v>
      </c>
      <c r="KR365" s="106">
        <f t="shared" ca="1" si="1227"/>
        <v>148253.02729882248</v>
      </c>
      <c r="KS365" s="106">
        <f t="shared" ca="1" si="1227"/>
        <v>121794.03451666649</v>
      </c>
      <c r="KT365" s="106">
        <f t="shared" ca="1" si="1227"/>
        <v>86063.442631651007</v>
      </c>
      <c r="KU365" s="106">
        <f t="shared" ca="1" si="1227"/>
        <v>27861.234961062088</v>
      </c>
      <c r="KV365" s="106">
        <f t="shared" ca="1" si="1227"/>
        <v>-12932.286250728677</v>
      </c>
      <c r="KW365" s="106">
        <f t="shared" ca="1" si="1227"/>
        <v>19234.881563346433</v>
      </c>
      <c r="KX365" s="106">
        <f t="shared" ca="1" si="1227"/>
        <v>21737.273942942607</v>
      </c>
      <c r="KY365" s="106">
        <f t="shared" ca="1" si="1227"/>
        <v>63971.494957173869</v>
      </c>
      <c r="KZ365" s="106">
        <f t="shared" ca="1" si="1227"/>
        <v>87140.536012199489</v>
      </c>
      <c r="LA365" s="106">
        <f t="shared" ca="1" si="1227"/>
        <v>93816.851657096864</v>
      </c>
      <c r="LB365" s="106">
        <f t="shared" ca="1" si="1227"/>
        <v>107463.98548584008</v>
      </c>
      <c r="LC365" s="106">
        <f t="shared" ca="1" si="1227"/>
        <v>120432.54116995911</v>
      </c>
      <c r="LD365" s="106">
        <f t="shared" ca="1" si="1227"/>
        <v>114919.7366501928</v>
      </c>
      <c r="LE365" s="106">
        <f t="shared" ca="1" si="1227"/>
        <v>88419.764944701383</v>
      </c>
      <c r="LF365" s="106">
        <f t="shared" ca="1" si="1227"/>
        <v>52729.809625541224</v>
      </c>
      <c r="LG365" s="106">
        <f t="shared" ca="1" si="1227"/>
        <v>26545.866163892533</v>
      </c>
      <c r="LH365" s="106">
        <f t="shared" ca="1" si="1227"/>
        <v>-13845.381935364603</v>
      </c>
      <c r="LI365" s="106">
        <f t="shared" ca="1" si="1227"/>
        <v>17992.271125534564</v>
      </c>
      <c r="LJ365" s="106">
        <f t="shared" ca="1" si="1227"/>
        <v>20174.115884513682</v>
      </c>
      <c r="LK365" s="106">
        <f t="shared" ca="1" si="1227"/>
        <v>62283.563128569076</v>
      </c>
      <c r="LL365" s="106">
        <f t="shared" ca="1" si="1227"/>
        <v>85853.37538672697</v>
      </c>
      <c r="LM365" s="106">
        <f t="shared" ca="1" si="1227"/>
        <v>91831.830381033811</v>
      </c>
      <c r="LN365" s="106">
        <f t="shared" ca="1" si="1227"/>
        <v>105346.91421131781</v>
      </c>
      <c r="LO365" s="106">
        <f t="shared" ca="1" si="1227"/>
        <v>118182.57950231036</v>
      </c>
      <c r="LP365" s="106">
        <f t="shared" ca="1" si="1227"/>
        <v>112724.65105808196</v>
      </c>
      <c r="LQ365" s="106">
        <f t="shared" ca="1" si="1227"/>
        <v>86492.265435553738</v>
      </c>
      <c r="LR365" s="106">
        <f t="shared" ca="1" si="1227"/>
        <v>51153.780834894758</v>
      </c>
      <c r="LS365" s="106">
        <f t="shared" ca="1" si="1227"/>
        <v>25234.277618238921</v>
      </c>
      <c r="LT365" s="106">
        <f t="shared" ca="1" si="1227"/>
        <v>-1087392.6604779402</v>
      </c>
      <c r="LU365" s="106"/>
      <c r="LV365" s="106"/>
      <c r="LW365" s="106"/>
      <c r="LX365" s="106"/>
      <c r="LY365" s="106"/>
      <c r="LZ365" s="106"/>
      <c r="MA365" s="106"/>
      <c r="MB365" s="106"/>
      <c r="MC365" s="106"/>
      <c r="MD365" s="106"/>
      <c r="ME365" s="106"/>
      <c r="MF365" s="106"/>
      <c r="MG365" s="106"/>
      <c r="MH365" s="106"/>
      <c r="MI365" s="106"/>
      <c r="MJ365" s="106"/>
      <c r="MK365" s="106"/>
      <c r="ML365" s="106"/>
      <c r="MM365" s="106"/>
      <c r="MN365" s="106"/>
      <c r="MO365" s="106"/>
      <c r="MP365" s="106"/>
      <c r="MQ365" s="106"/>
      <c r="MR365" s="106"/>
      <c r="MS365" s="106"/>
      <c r="MT365" s="106"/>
      <c r="MU365" s="106"/>
      <c r="MV365" s="106"/>
      <c r="MW365" s="106"/>
      <c r="MX365" s="106"/>
      <c r="MY365" s="106"/>
      <c r="MZ365" s="106"/>
      <c r="NA365" s="106"/>
      <c r="NB365" s="106"/>
      <c r="NC365" s="106"/>
      <c r="ND365" s="106"/>
      <c r="NE365" s="106"/>
      <c r="NF365" s="106"/>
      <c r="NG365" s="106"/>
      <c r="NH365" s="106"/>
      <c r="NI365" s="106"/>
      <c r="NJ365" s="106"/>
      <c r="NK365" s="106"/>
      <c r="NL365" s="106"/>
      <c r="NM365" s="106"/>
      <c r="NN365" s="106"/>
      <c r="NO365" s="106"/>
      <c r="NP365" s="106"/>
      <c r="NQ365" s="106"/>
      <c r="NR365" s="106"/>
      <c r="NS365" s="106"/>
      <c r="NT365" s="106"/>
      <c r="NU365" s="106"/>
      <c r="NV365" s="106"/>
      <c r="NW365" s="106"/>
      <c r="NX365" s="106"/>
      <c r="NY365" s="106"/>
      <c r="NZ365" s="106"/>
      <c r="OA365" s="106"/>
      <c r="OB365" s="106"/>
      <c r="OC365" s="106"/>
      <c r="OD365" s="106"/>
      <c r="OE365" s="106"/>
      <c r="OF365" s="106"/>
      <c r="OG365" s="106"/>
      <c r="OH365" s="106"/>
      <c r="OI365" s="106"/>
      <c r="OJ365" s="106"/>
      <c r="OK365" s="106"/>
      <c r="OL365" s="106"/>
      <c r="OM365" s="106"/>
      <c r="ON365" s="106"/>
      <c r="OO365" s="106"/>
      <c r="OP365" s="106"/>
      <c r="OQ365" s="106"/>
      <c r="OR365" s="106"/>
      <c r="OS365" s="106"/>
      <c r="OT365" s="106"/>
      <c r="OU365" s="106"/>
      <c r="OV365" s="106"/>
      <c r="OW365" s="106"/>
      <c r="OX365" s="106"/>
      <c r="OY365" s="106"/>
      <c r="OZ365" s="106"/>
      <c r="PA365" s="106"/>
      <c r="PB365" s="106"/>
      <c r="PC365" s="106"/>
      <c r="PD365" s="106"/>
      <c r="PE365" s="106"/>
      <c r="PF365" s="106"/>
      <c r="PG365" s="106"/>
      <c r="PH365" s="106"/>
      <c r="PI365" s="106"/>
      <c r="PJ365" s="106"/>
      <c r="PK365" s="106"/>
      <c r="PL365" s="106"/>
      <c r="PM365" s="106"/>
      <c r="PN365" s="106"/>
      <c r="PO365" s="106"/>
      <c r="PP365" s="106"/>
      <c r="PQ365" s="106"/>
      <c r="PR365" s="106"/>
      <c r="PS365" s="106"/>
      <c r="PT365" s="106"/>
      <c r="PU365" s="106"/>
      <c r="PV365" s="106"/>
      <c r="PW365" s="106"/>
      <c r="PX365" s="106"/>
      <c r="PY365" s="106"/>
      <c r="PZ365" s="106"/>
      <c r="QA365" s="106"/>
      <c r="QB365" s="106"/>
      <c r="QC365" s="106"/>
      <c r="QD365" s="106"/>
      <c r="QE365" s="106"/>
      <c r="QF365" s="106"/>
      <c r="QG365" s="106"/>
      <c r="QH365" s="106"/>
      <c r="QI365" s="106"/>
      <c r="QJ365" s="106"/>
      <c r="QK365" s="106"/>
      <c r="QL365" s="106"/>
      <c r="QM365" s="106"/>
      <c r="QN365" s="106"/>
      <c r="QO365" s="106"/>
      <c r="QP365" s="106"/>
      <c r="QQ365" s="106"/>
      <c r="QR365" s="106"/>
      <c r="QS365" s="106"/>
      <c r="QT365" s="106"/>
      <c r="QU365" s="106"/>
    </row>
    <row r="366" spans="2:463" ht="15" customHeight="1" outlineLevel="1">
      <c r="B366" s="3"/>
      <c r="C366" s="6"/>
      <c r="D366" s="3"/>
      <c r="H366" s="4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  <c r="BA366" s="45"/>
      <c r="BB366" s="45"/>
      <c r="BC366" s="45"/>
      <c r="BD366" s="45"/>
      <c r="BE366" s="45"/>
      <c r="BF366" s="45"/>
      <c r="BG366" s="45"/>
      <c r="BH366" s="45"/>
      <c r="BI366" s="45"/>
      <c r="BJ366" s="45"/>
      <c r="BK366" s="45"/>
      <c r="BL366" s="45"/>
      <c r="BM366" s="45"/>
      <c r="BN366" s="45"/>
      <c r="BO366" s="45"/>
      <c r="BP366" s="45"/>
      <c r="BQ366" s="45"/>
      <c r="BR366" s="45"/>
      <c r="BS366" s="45"/>
      <c r="BT366" s="45"/>
      <c r="BU366" s="45"/>
      <c r="BV366" s="45"/>
      <c r="BW366" s="45"/>
      <c r="BX366" s="45"/>
      <c r="BY366" s="45"/>
      <c r="BZ366" s="45"/>
      <c r="CA366" s="45"/>
      <c r="CB366" s="45"/>
      <c r="CC366" s="45"/>
      <c r="CD366" s="45"/>
      <c r="CE366" s="45"/>
      <c r="CF366" s="45"/>
      <c r="CG366" s="45"/>
      <c r="CH366" s="45"/>
      <c r="CI366" s="45"/>
      <c r="CJ366" s="45"/>
      <c r="CK366" s="45"/>
      <c r="CL366" s="45"/>
      <c r="CM366" s="45"/>
      <c r="CN366" s="45"/>
      <c r="CO366" s="45"/>
      <c r="CP366" s="45"/>
      <c r="CQ366" s="45"/>
      <c r="CR366" s="45"/>
      <c r="CS366" s="45"/>
      <c r="CT366" s="45"/>
      <c r="CU366" s="45"/>
      <c r="CV366" s="45"/>
      <c r="CW366" s="45"/>
      <c r="CX366" s="45"/>
      <c r="CY366" s="45"/>
      <c r="CZ366" s="45"/>
      <c r="DA366" s="45"/>
      <c r="DB366" s="45"/>
      <c r="DC366" s="45"/>
      <c r="DD366" s="45"/>
      <c r="DE366" s="45"/>
      <c r="DF366" s="45"/>
      <c r="DG366" s="45"/>
      <c r="DH366" s="45"/>
      <c r="DI366" s="45"/>
      <c r="DJ366" s="45"/>
      <c r="DK366" s="45"/>
      <c r="DL366" s="45"/>
      <c r="DM366" s="45"/>
      <c r="DN366" s="45"/>
      <c r="DO366" s="45"/>
      <c r="DP366" s="45"/>
      <c r="DQ366" s="45"/>
      <c r="DR366" s="45"/>
      <c r="DS366" s="45"/>
      <c r="DT366" s="45"/>
      <c r="DU366" s="45"/>
      <c r="DV366" s="45"/>
      <c r="DW366" s="45"/>
      <c r="DX366" s="45"/>
      <c r="DY366" s="45"/>
      <c r="DZ366" s="45"/>
      <c r="EA366" s="45"/>
      <c r="EB366" s="45"/>
      <c r="EC366" s="45"/>
      <c r="ED366" s="45"/>
      <c r="EE366" s="45"/>
      <c r="EF366" s="45"/>
      <c r="EG366" s="45"/>
      <c r="EH366" s="45"/>
      <c r="EI366" s="45"/>
      <c r="EJ366" s="45"/>
      <c r="EK366" s="45"/>
      <c r="EL366" s="45"/>
      <c r="EM366" s="45"/>
      <c r="EN366" s="45"/>
      <c r="EO366" s="45"/>
      <c r="EP366" s="45"/>
      <c r="EQ366" s="45"/>
      <c r="ER366" s="45"/>
      <c r="ES366" s="45"/>
      <c r="ET366" s="45"/>
      <c r="EU366" s="45"/>
      <c r="EV366" s="45"/>
      <c r="EW366" s="45"/>
      <c r="EX366" s="45"/>
      <c r="EY366" s="45"/>
      <c r="EZ366" s="45"/>
      <c r="FA366" s="45"/>
      <c r="FB366" s="45"/>
      <c r="FC366" s="45"/>
      <c r="FD366" s="45"/>
      <c r="FE366" s="45"/>
      <c r="FF366" s="45"/>
      <c r="FG366" s="45"/>
      <c r="FH366" s="45"/>
      <c r="FI366" s="45"/>
      <c r="FJ366" s="45"/>
      <c r="FK366" s="45"/>
      <c r="FL366" s="45"/>
      <c r="FM366" s="45"/>
      <c r="FN366" s="45"/>
      <c r="FO366" s="45"/>
      <c r="FP366" s="45"/>
      <c r="FQ366" s="45"/>
      <c r="FR366" s="45"/>
      <c r="FS366" s="45"/>
      <c r="FT366" s="45"/>
      <c r="FU366" s="45"/>
      <c r="FV366" s="45"/>
      <c r="FW366" s="45"/>
      <c r="FX366" s="45"/>
      <c r="FY366" s="45"/>
      <c r="FZ366" s="45"/>
      <c r="GA366" s="45"/>
      <c r="GB366" s="45"/>
      <c r="GC366" s="45"/>
      <c r="GD366" s="45"/>
      <c r="GE366" s="45"/>
      <c r="GF366" s="45"/>
      <c r="GG366" s="45"/>
      <c r="GH366" s="45"/>
      <c r="GI366" s="45"/>
      <c r="GJ366" s="45"/>
      <c r="GK366" s="45"/>
      <c r="GL366" s="45"/>
      <c r="GM366" s="45"/>
      <c r="GN366" s="45"/>
      <c r="GO366" s="45"/>
      <c r="GP366" s="45"/>
      <c r="GQ366" s="45"/>
      <c r="GR366" s="45"/>
      <c r="GS366" s="45"/>
      <c r="GT366" s="45"/>
      <c r="GU366" s="45"/>
      <c r="GV366" s="45"/>
      <c r="GW366" s="45"/>
      <c r="GX366" s="45"/>
      <c r="GY366" s="45"/>
      <c r="GZ366" s="45"/>
      <c r="HA366" s="45"/>
      <c r="HB366" s="45"/>
      <c r="HC366" s="45"/>
      <c r="HD366" s="45"/>
      <c r="HE366" s="45"/>
      <c r="HF366" s="45"/>
      <c r="HG366" s="45"/>
      <c r="HH366" s="45"/>
      <c r="HI366" s="45"/>
      <c r="HJ366" s="45"/>
      <c r="HK366" s="45"/>
      <c r="HL366" s="45"/>
      <c r="HM366" s="45"/>
      <c r="HN366" s="45"/>
      <c r="HO366" s="45"/>
      <c r="HP366" s="45"/>
      <c r="HQ366" s="45"/>
      <c r="HR366" s="45"/>
      <c r="HS366" s="45"/>
      <c r="HT366" s="45"/>
      <c r="HU366" s="45"/>
      <c r="HV366" s="45"/>
      <c r="HW366" s="45"/>
      <c r="HX366" s="45"/>
      <c r="HY366" s="45"/>
      <c r="HZ366" s="45"/>
      <c r="IA366" s="45"/>
      <c r="IB366" s="45"/>
      <c r="IC366" s="45"/>
      <c r="ID366" s="45"/>
      <c r="IE366" s="45"/>
      <c r="IF366" s="45"/>
      <c r="IG366" s="45"/>
      <c r="IH366" s="45"/>
      <c r="II366" s="45"/>
      <c r="IJ366" s="45"/>
      <c r="IK366" s="45"/>
      <c r="IL366" s="45"/>
      <c r="IM366" s="45"/>
      <c r="IN366" s="45"/>
      <c r="IO366" s="45"/>
      <c r="IP366" s="45"/>
      <c r="IQ366" s="45"/>
      <c r="IR366" s="45"/>
      <c r="IS366" s="45"/>
      <c r="IT366" s="45"/>
      <c r="IU366" s="45"/>
      <c r="IV366" s="45"/>
      <c r="IW366" s="45"/>
      <c r="IX366" s="45"/>
      <c r="IY366" s="45"/>
      <c r="IZ366" s="45"/>
      <c r="JA366" s="45"/>
      <c r="JB366" s="45"/>
      <c r="JC366" s="45"/>
      <c r="JD366" s="45"/>
      <c r="JE366" s="45"/>
      <c r="JF366" s="45"/>
      <c r="JG366" s="45"/>
      <c r="JH366" s="45"/>
      <c r="JI366" s="45"/>
      <c r="JJ366" s="45"/>
      <c r="JK366" s="45"/>
      <c r="JL366" s="45"/>
      <c r="JM366" s="45"/>
      <c r="JN366" s="45"/>
      <c r="JO366" s="45"/>
      <c r="JP366" s="45"/>
      <c r="JQ366" s="45"/>
      <c r="JR366" s="45"/>
      <c r="JS366" s="45"/>
      <c r="JT366" s="45"/>
      <c r="JU366" s="45"/>
      <c r="JV366" s="45"/>
      <c r="JW366" s="45"/>
      <c r="JX366" s="45"/>
      <c r="JY366" s="45"/>
      <c r="JZ366" s="45"/>
      <c r="KA366" s="45"/>
      <c r="KB366" s="45"/>
      <c r="KC366" s="45"/>
      <c r="KD366" s="45"/>
      <c r="KE366" s="45"/>
      <c r="KF366" s="45"/>
      <c r="KG366" s="45"/>
      <c r="KH366" s="45"/>
      <c r="KI366" s="45"/>
      <c r="KJ366" s="45"/>
      <c r="KK366" s="45"/>
      <c r="KL366" s="45"/>
      <c r="KM366" s="45"/>
      <c r="KN366" s="45"/>
      <c r="KO366" s="45"/>
      <c r="KP366" s="45"/>
      <c r="KQ366" s="45"/>
      <c r="KR366" s="45"/>
      <c r="KS366" s="45"/>
      <c r="KT366" s="45"/>
      <c r="KU366" s="45"/>
      <c r="KV366" s="45"/>
      <c r="KW366" s="45"/>
      <c r="KX366" s="45"/>
      <c r="KY366" s="45"/>
      <c r="KZ366" s="45"/>
      <c r="LA366" s="45"/>
      <c r="LB366" s="45"/>
      <c r="LC366" s="45"/>
      <c r="LD366" s="45"/>
      <c r="LE366" s="45"/>
      <c r="LF366" s="45"/>
      <c r="LG366" s="45"/>
      <c r="LH366" s="45"/>
      <c r="LI366" s="45"/>
      <c r="LJ366" s="45"/>
      <c r="LK366" s="45"/>
      <c r="LL366" s="45"/>
      <c r="LM366" s="45"/>
      <c r="LN366" s="45"/>
      <c r="LO366" s="45"/>
      <c r="LP366" s="45"/>
      <c r="LQ366" s="45"/>
      <c r="LR366" s="45"/>
      <c r="LS366" s="45"/>
      <c r="LT366" s="45"/>
      <c r="LU366" s="45"/>
      <c r="LV366" s="45"/>
      <c r="LW366" s="45"/>
      <c r="LX366" s="45"/>
      <c r="LY366" s="45"/>
      <c r="LZ366" s="45"/>
      <c r="MA366" s="45"/>
      <c r="MB366" s="45"/>
      <c r="MC366" s="45"/>
      <c r="MD366" s="45"/>
      <c r="ME366" s="45"/>
      <c r="MF366" s="45"/>
      <c r="MG366" s="45"/>
      <c r="MH366" s="45"/>
      <c r="MI366" s="45"/>
      <c r="MJ366" s="45"/>
      <c r="MK366" s="45"/>
      <c r="ML366" s="45"/>
      <c r="MM366" s="45"/>
      <c r="MN366" s="45"/>
      <c r="MO366" s="45"/>
      <c r="MP366" s="45"/>
      <c r="MQ366" s="45"/>
      <c r="MR366" s="45"/>
      <c r="MS366" s="45"/>
      <c r="MT366" s="45"/>
      <c r="MU366" s="45"/>
      <c r="MV366" s="45"/>
      <c r="MW366" s="45"/>
      <c r="MX366" s="45"/>
      <c r="MY366" s="45"/>
      <c r="MZ366" s="45"/>
      <c r="NA366" s="45"/>
      <c r="NB366" s="45"/>
      <c r="NC366" s="45"/>
      <c r="ND366" s="45"/>
      <c r="NE366" s="45"/>
      <c r="NF366" s="45"/>
      <c r="NG366" s="45"/>
      <c r="NH366" s="45"/>
      <c r="NI366" s="45"/>
      <c r="NJ366" s="45"/>
      <c r="NK366" s="45"/>
      <c r="NL366" s="45"/>
      <c r="NM366" s="45"/>
      <c r="NN366" s="45"/>
      <c r="NO366" s="45"/>
      <c r="NP366" s="45"/>
      <c r="NQ366" s="45"/>
      <c r="NR366" s="45"/>
      <c r="NS366" s="45"/>
      <c r="NT366" s="45"/>
      <c r="NU366" s="45"/>
      <c r="NV366" s="45"/>
      <c r="NW366" s="45"/>
      <c r="NX366" s="45"/>
      <c r="NY366" s="45"/>
      <c r="NZ366" s="45"/>
      <c r="OA366" s="45"/>
      <c r="OB366" s="45"/>
      <c r="OC366" s="45"/>
      <c r="OD366" s="45"/>
      <c r="OE366" s="45"/>
      <c r="OF366" s="45"/>
      <c r="OG366" s="45"/>
      <c r="OH366" s="45"/>
      <c r="OI366" s="45"/>
      <c r="OJ366" s="45"/>
      <c r="OK366" s="45"/>
      <c r="OL366" s="45"/>
      <c r="OM366" s="45"/>
      <c r="ON366" s="45"/>
      <c r="OO366" s="45"/>
      <c r="OP366" s="45"/>
      <c r="OQ366" s="45"/>
      <c r="OR366" s="45"/>
      <c r="OS366" s="45"/>
      <c r="OT366" s="45"/>
      <c r="OU366" s="45"/>
      <c r="OV366" s="45"/>
      <c r="OW366" s="45"/>
      <c r="OX366" s="45"/>
      <c r="OY366" s="45"/>
      <c r="OZ366" s="45"/>
      <c r="PA366" s="45"/>
      <c r="PB366" s="45"/>
      <c r="PC366" s="45"/>
      <c r="PD366" s="45"/>
      <c r="PE366" s="45"/>
      <c r="PF366" s="45"/>
      <c r="PG366" s="45"/>
      <c r="PH366" s="45"/>
      <c r="PI366" s="45"/>
      <c r="PJ366" s="45"/>
      <c r="PK366" s="45"/>
      <c r="PL366" s="45"/>
      <c r="PM366" s="45"/>
      <c r="PN366" s="45"/>
      <c r="PO366" s="45"/>
      <c r="PP366" s="45"/>
      <c r="PQ366" s="45"/>
      <c r="PR366" s="45"/>
      <c r="PS366" s="45"/>
      <c r="PT366" s="45"/>
      <c r="PU366" s="45"/>
      <c r="PV366" s="45"/>
      <c r="PW366" s="45"/>
      <c r="PX366" s="45"/>
      <c r="PY366" s="45"/>
      <c r="PZ366" s="45"/>
      <c r="QA366" s="45"/>
      <c r="QB366" s="45"/>
      <c r="QC366" s="45"/>
      <c r="QD366" s="45"/>
      <c r="QE366" s="45"/>
      <c r="QF366" s="45"/>
      <c r="QG366" s="45"/>
      <c r="QH366" s="45"/>
      <c r="QI366" s="45"/>
      <c r="QJ366" s="45"/>
      <c r="QK366" s="45"/>
      <c r="QL366" s="45"/>
      <c r="QM366" s="45"/>
      <c r="QN366" s="45"/>
      <c r="QO366" s="45"/>
      <c r="QP366" s="45"/>
      <c r="QQ366" s="45"/>
      <c r="QR366" s="45"/>
      <c r="QS366" s="45"/>
      <c r="QT366" s="45"/>
      <c r="QU366" s="45"/>
    </row>
    <row r="367" spans="2:463" ht="15" customHeight="1" outlineLevel="1">
      <c r="B367" s="3"/>
      <c r="C367" s="3" t="s">
        <v>584</v>
      </c>
      <c r="D367" s="3"/>
      <c r="E367" s="50" t="s">
        <v>95</v>
      </c>
      <c r="H367" s="66">
        <f ca="1">SUM(I367:QJ367)</f>
        <v>-1025305.4835386991</v>
      </c>
      <c r="I367" s="45">
        <f t="shared" ref="I367:AV367" si="1228">I333*-1</f>
        <v>0</v>
      </c>
      <c r="J367" s="45">
        <f t="shared" si="1228"/>
        <v>0</v>
      </c>
      <c r="K367" s="45">
        <f t="shared" si="1228"/>
        <v>0</v>
      </c>
      <c r="L367" s="45">
        <f t="shared" si="1228"/>
        <v>0</v>
      </c>
      <c r="M367" s="45">
        <f t="shared" si="1228"/>
        <v>0</v>
      </c>
      <c r="N367" s="45">
        <f t="shared" si="1228"/>
        <v>0</v>
      </c>
      <c r="O367" s="45">
        <f t="shared" si="1228"/>
        <v>0</v>
      </c>
      <c r="P367" s="45">
        <f t="shared" si="1228"/>
        <v>0</v>
      </c>
      <c r="Q367" s="45">
        <f t="shared" si="1228"/>
        <v>0</v>
      </c>
      <c r="R367" s="45">
        <f t="shared" si="1228"/>
        <v>0</v>
      </c>
      <c r="S367" s="45">
        <f t="shared" si="1228"/>
        <v>0</v>
      </c>
      <c r="T367" s="45">
        <f t="shared" si="1228"/>
        <v>0</v>
      </c>
      <c r="U367" s="45">
        <f t="shared" si="1228"/>
        <v>0</v>
      </c>
      <c r="V367" s="45">
        <f t="shared" si="1228"/>
        <v>0</v>
      </c>
      <c r="W367" s="45">
        <f t="shared" si="1228"/>
        <v>0</v>
      </c>
      <c r="X367" s="45">
        <f t="shared" si="1228"/>
        <v>0</v>
      </c>
      <c r="Y367" s="45">
        <f t="shared" si="1228"/>
        <v>0</v>
      </c>
      <c r="Z367" s="45">
        <f t="shared" si="1228"/>
        <v>0</v>
      </c>
      <c r="AA367" s="45">
        <f t="shared" si="1228"/>
        <v>0</v>
      </c>
      <c r="AB367" s="45">
        <f t="shared" si="1228"/>
        <v>0</v>
      </c>
      <c r="AC367" s="45">
        <f t="shared" si="1228"/>
        <v>0</v>
      </c>
      <c r="AD367" s="45">
        <f t="shared" si="1228"/>
        <v>0</v>
      </c>
      <c r="AE367" s="45">
        <f t="shared" si="1228"/>
        <v>0</v>
      </c>
      <c r="AF367" s="45">
        <f t="shared" si="1228"/>
        <v>0</v>
      </c>
      <c r="AG367" s="45">
        <f t="shared" ca="1" si="1228"/>
        <v>0</v>
      </c>
      <c r="AH367" s="45">
        <f t="shared" ca="1" si="1228"/>
        <v>0</v>
      </c>
      <c r="AI367" s="45">
        <f t="shared" ca="1" si="1228"/>
        <v>0</v>
      </c>
      <c r="AJ367" s="45">
        <f t="shared" ca="1" si="1228"/>
        <v>0</v>
      </c>
      <c r="AK367" s="45">
        <f t="shared" ca="1" si="1228"/>
        <v>0</v>
      </c>
      <c r="AL367" s="45">
        <f t="shared" ca="1" si="1228"/>
        <v>0</v>
      </c>
      <c r="AM367" s="45">
        <f t="shared" ca="1" si="1228"/>
        <v>0</v>
      </c>
      <c r="AN367" s="45">
        <f t="shared" ca="1" si="1228"/>
        <v>0</v>
      </c>
      <c r="AO367" s="45">
        <f t="shared" ca="1" si="1228"/>
        <v>0</v>
      </c>
      <c r="AP367" s="45">
        <f t="shared" ca="1" si="1228"/>
        <v>0</v>
      </c>
      <c r="AQ367" s="45">
        <f t="shared" ca="1" si="1228"/>
        <v>0</v>
      </c>
      <c r="AR367" s="45">
        <f t="shared" ca="1" si="1228"/>
        <v>0</v>
      </c>
      <c r="AS367" s="45">
        <f t="shared" ca="1" si="1228"/>
        <v>0</v>
      </c>
      <c r="AT367" s="45">
        <f t="shared" ca="1" si="1228"/>
        <v>0</v>
      </c>
      <c r="AU367" s="45">
        <f t="shared" ca="1" si="1228"/>
        <v>0</v>
      </c>
      <c r="AV367" s="45">
        <f t="shared" ca="1" si="1228"/>
        <v>0</v>
      </c>
      <c r="AW367" s="45">
        <f t="shared" ref="AW367:DH367" ca="1" si="1229">AW333*-1</f>
        <v>0</v>
      </c>
      <c r="AX367" s="45">
        <f t="shared" ca="1" si="1229"/>
        <v>0</v>
      </c>
      <c r="AY367" s="45">
        <f t="shared" ca="1" si="1229"/>
        <v>0</v>
      </c>
      <c r="AZ367" s="45">
        <f t="shared" ca="1" si="1229"/>
        <v>0</v>
      </c>
      <c r="BA367" s="45">
        <f t="shared" ca="1" si="1229"/>
        <v>0</v>
      </c>
      <c r="BB367" s="45">
        <f t="shared" ca="1" si="1229"/>
        <v>0</v>
      </c>
      <c r="BC367" s="45">
        <f t="shared" ca="1" si="1229"/>
        <v>0</v>
      </c>
      <c r="BD367" s="45">
        <f t="shared" ca="1" si="1229"/>
        <v>0</v>
      </c>
      <c r="BE367" s="45">
        <f t="shared" ca="1" si="1229"/>
        <v>0</v>
      </c>
      <c r="BF367" s="45">
        <f t="shared" ca="1" si="1229"/>
        <v>0</v>
      </c>
      <c r="BG367" s="45">
        <f t="shared" ca="1" si="1229"/>
        <v>0</v>
      </c>
      <c r="BH367" s="45">
        <f t="shared" ca="1" si="1229"/>
        <v>0</v>
      </c>
      <c r="BI367" s="45">
        <f t="shared" ca="1" si="1229"/>
        <v>0</v>
      </c>
      <c r="BJ367" s="45">
        <f t="shared" ca="1" si="1229"/>
        <v>0</v>
      </c>
      <c r="BK367" s="45">
        <f t="shared" ca="1" si="1229"/>
        <v>0</v>
      </c>
      <c r="BL367" s="45">
        <f t="shared" ca="1" si="1229"/>
        <v>0</v>
      </c>
      <c r="BM367" s="45">
        <f t="shared" ca="1" si="1229"/>
        <v>0</v>
      </c>
      <c r="BN367" s="45">
        <f t="shared" ca="1" si="1229"/>
        <v>0</v>
      </c>
      <c r="BO367" s="45">
        <f t="shared" ca="1" si="1229"/>
        <v>0</v>
      </c>
      <c r="BP367" s="45">
        <f t="shared" ca="1" si="1229"/>
        <v>0</v>
      </c>
      <c r="BQ367" s="45">
        <f t="shared" ca="1" si="1229"/>
        <v>0</v>
      </c>
      <c r="BR367" s="45">
        <f t="shared" ca="1" si="1229"/>
        <v>0</v>
      </c>
      <c r="BS367" s="45">
        <f t="shared" ca="1" si="1229"/>
        <v>0</v>
      </c>
      <c r="BT367" s="45">
        <f t="shared" ca="1" si="1229"/>
        <v>0</v>
      </c>
      <c r="BU367" s="45">
        <f t="shared" ca="1" si="1229"/>
        <v>0</v>
      </c>
      <c r="BV367" s="45">
        <f t="shared" ca="1" si="1229"/>
        <v>0</v>
      </c>
      <c r="BW367" s="45">
        <f t="shared" ca="1" si="1229"/>
        <v>0</v>
      </c>
      <c r="BX367" s="45">
        <f t="shared" ca="1" si="1229"/>
        <v>0</v>
      </c>
      <c r="BY367" s="45">
        <f t="shared" ca="1" si="1229"/>
        <v>0</v>
      </c>
      <c r="BZ367" s="45">
        <f t="shared" ca="1" si="1229"/>
        <v>0</v>
      </c>
      <c r="CA367" s="45">
        <f t="shared" ca="1" si="1229"/>
        <v>0</v>
      </c>
      <c r="CB367" s="45">
        <f t="shared" ca="1" si="1229"/>
        <v>0</v>
      </c>
      <c r="CC367" s="45">
        <f t="shared" ca="1" si="1229"/>
        <v>0</v>
      </c>
      <c r="CD367" s="45">
        <f t="shared" ca="1" si="1229"/>
        <v>0</v>
      </c>
      <c r="CE367" s="45">
        <f t="shared" ca="1" si="1229"/>
        <v>0</v>
      </c>
      <c r="CF367" s="45">
        <f t="shared" ca="1" si="1229"/>
        <v>0</v>
      </c>
      <c r="CG367" s="45">
        <f t="shared" ca="1" si="1229"/>
        <v>0</v>
      </c>
      <c r="CH367" s="45">
        <f t="shared" ca="1" si="1229"/>
        <v>0</v>
      </c>
      <c r="CI367" s="45">
        <f t="shared" ca="1" si="1229"/>
        <v>0</v>
      </c>
      <c r="CJ367" s="45">
        <f t="shared" ca="1" si="1229"/>
        <v>0</v>
      </c>
      <c r="CK367" s="45">
        <f t="shared" ca="1" si="1229"/>
        <v>0</v>
      </c>
      <c r="CL367" s="45">
        <f t="shared" ca="1" si="1229"/>
        <v>0</v>
      </c>
      <c r="CM367" s="45">
        <f t="shared" ca="1" si="1229"/>
        <v>0</v>
      </c>
      <c r="CN367" s="45">
        <f t="shared" ca="1" si="1229"/>
        <v>0</v>
      </c>
      <c r="CO367" s="45">
        <f t="shared" ca="1" si="1229"/>
        <v>0</v>
      </c>
      <c r="CP367" s="45">
        <f t="shared" ca="1" si="1229"/>
        <v>0</v>
      </c>
      <c r="CQ367" s="45">
        <f t="shared" ca="1" si="1229"/>
        <v>0</v>
      </c>
      <c r="CR367" s="45">
        <f t="shared" ca="1" si="1229"/>
        <v>0</v>
      </c>
      <c r="CS367" s="45">
        <f t="shared" ca="1" si="1229"/>
        <v>0</v>
      </c>
      <c r="CT367" s="45">
        <f t="shared" ca="1" si="1229"/>
        <v>0</v>
      </c>
      <c r="CU367" s="45">
        <f t="shared" ca="1" si="1229"/>
        <v>0</v>
      </c>
      <c r="CV367" s="45">
        <f t="shared" ca="1" si="1229"/>
        <v>0</v>
      </c>
      <c r="CW367" s="45">
        <f t="shared" ca="1" si="1229"/>
        <v>0</v>
      </c>
      <c r="CX367" s="45">
        <f t="shared" ca="1" si="1229"/>
        <v>0</v>
      </c>
      <c r="CY367" s="45">
        <f t="shared" ca="1" si="1229"/>
        <v>0</v>
      </c>
      <c r="CZ367" s="45">
        <f t="shared" ca="1" si="1229"/>
        <v>0</v>
      </c>
      <c r="DA367" s="45">
        <f t="shared" ca="1" si="1229"/>
        <v>0</v>
      </c>
      <c r="DB367" s="45">
        <f t="shared" ca="1" si="1229"/>
        <v>0</v>
      </c>
      <c r="DC367" s="45">
        <f t="shared" ca="1" si="1229"/>
        <v>0</v>
      </c>
      <c r="DD367" s="45">
        <f t="shared" ca="1" si="1229"/>
        <v>0</v>
      </c>
      <c r="DE367" s="45">
        <f t="shared" ca="1" si="1229"/>
        <v>0</v>
      </c>
      <c r="DF367" s="45">
        <f t="shared" ca="1" si="1229"/>
        <v>0</v>
      </c>
      <c r="DG367" s="45">
        <f t="shared" ca="1" si="1229"/>
        <v>0</v>
      </c>
      <c r="DH367" s="45">
        <f t="shared" ca="1" si="1229"/>
        <v>0</v>
      </c>
      <c r="DI367" s="45">
        <f t="shared" ref="DI367:FT367" ca="1" si="1230">DI333*-1</f>
        <v>0</v>
      </c>
      <c r="DJ367" s="45">
        <f t="shared" ca="1" si="1230"/>
        <v>0</v>
      </c>
      <c r="DK367" s="45">
        <f t="shared" ca="1" si="1230"/>
        <v>0</v>
      </c>
      <c r="DL367" s="45">
        <f t="shared" ca="1" si="1230"/>
        <v>0</v>
      </c>
      <c r="DM367" s="45">
        <f t="shared" ca="1" si="1230"/>
        <v>0</v>
      </c>
      <c r="DN367" s="45">
        <f t="shared" ca="1" si="1230"/>
        <v>0</v>
      </c>
      <c r="DO367" s="45">
        <f t="shared" ca="1" si="1230"/>
        <v>0</v>
      </c>
      <c r="DP367" s="45">
        <f t="shared" ca="1" si="1230"/>
        <v>0</v>
      </c>
      <c r="DQ367" s="45">
        <f t="shared" ca="1" si="1230"/>
        <v>0</v>
      </c>
      <c r="DR367" s="45">
        <f t="shared" ca="1" si="1230"/>
        <v>0</v>
      </c>
      <c r="DS367" s="45">
        <f t="shared" ca="1" si="1230"/>
        <v>0</v>
      </c>
      <c r="DT367" s="45">
        <f t="shared" ca="1" si="1230"/>
        <v>0</v>
      </c>
      <c r="DU367" s="45">
        <f t="shared" ca="1" si="1230"/>
        <v>0</v>
      </c>
      <c r="DV367" s="45">
        <f t="shared" ca="1" si="1230"/>
        <v>0</v>
      </c>
      <c r="DW367" s="45">
        <f t="shared" ca="1" si="1230"/>
        <v>0</v>
      </c>
      <c r="DX367" s="45">
        <f t="shared" ca="1" si="1230"/>
        <v>0</v>
      </c>
      <c r="DY367" s="45">
        <f t="shared" ca="1" si="1230"/>
        <v>0</v>
      </c>
      <c r="DZ367" s="45">
        <f t="shared" ca="1" si="1230"/>
        <v>0</v>
      </c>
      <c r="EA367" s="45">
        <f t="shared" ca="1" si="1230"/>
        <v>0</v>
      </c>
      <c r="EB367" s="45">
        <f t="shared" ca="1" si="1230"/>
        <v>0</v>
      </c>
      <c r="EC367" s="45">
        <f t="shared" ca="1" si="1230"/>
        <v>0</v>
      </c>
      <c r="ED367" s="45">
        <f t="shared" ca="1" si="1230"/>
        <v>0</v>
      </c>
      <c r="EE367" s="45">
        <f t="shared" ca="1" si="1230"/>
        <v>0</v>
      </c>
      <c r="EF367" s="45">
        <f t="shared" ca="1" si="1230"/>
        <v>0</v>
      </c>
      <c r="EG367" s="45">
        <f t="shared" ca="1" si="1230"/>
        <v>0</v>
      </c>
      <c r="EH367" s="45">
        <f t="shared" ca="1" si="1230"/>
        <v>0</v>
      </c>
      <c r="EI367" s="45">
        <f t="shared" ca="1" si="1230"/>
        <v>0</v>
      </c>
      <c r="EJ367" s="45">
        <f t="shared" ca="1" si="1230"/>
        <v>0</v>
      </c>
      <c r="EK367" s="45">
        <f t="shared" ca="1" si="1230"/>
        <v>0</v>
      </c>
      <c r="EL367" s="45">
        <f t="shared" ca="1" si="1230"/>
        <v>0</v>
      </c>
      <c r="EM367" s="45">
        <f t="shared" ca="1" si="1230"/>
        <v>0</v>
      </c>
      <c r="EN367" s="45">
        <f t="shared" ca="1" si="1230"/>
        <v>0</v>
      </c>
      <c r="EO367" s="45">
        <f t="shared" ca="1" si="1230"/>
        <v>0</v>
      </c>
      <c r="EP367" s="45">
        <f t="shared" ca="1" si="1230"/>
        <v>0</v>
      </c>
      <c r="EQ367" s="45">
        <f t="shared" ca="1" si="1230"/>
        <v>0</v>
      </c>
      <c r="ER367" s="45">
        <f t="shared" ca="1" si="1230"/>
        <v>0</v>
      </c>
      <c r="ES367" s="45">
        <f t="shared" ca="1" si="1230"/>
        <v>0</v>
      </c>
      <c r="ET367" s="45">
        <f t="shared" ca="1" si="1230"/>
        <v>0</v>
      </c>
      <c r="EU367" s="45">
        <f t="shared" ca="1" si="1230"/>
        <v>0</v>
      </c>
      <c r="EV367" s="45">
        <f t="shared" ca="1" si="1230"/>
        <v>0</v>
      </c>
      <c r="EW367" s="45">
        <f t="shared" ca="1" si="1230"/>
        <v>0</v>
      </c>
      <c r="EX367" s="45">
        <f t="shared" ca="1" si="1230"/>
        <v>0</v>
      </c>
      <c r="EY367" s="45">
        <f t="shared" ca="1" si="1230"/>
        <v>0</v>
      </c>
      <c r="EZ367" s="45">
        <f t="shared" ca="1" si="1230"/>
        <v>0</v>
      </c>
      <c r="FA367" s="45">
        <f t="shared" ca="1" si="1230"/>
        <v>0</v>
      </c>
      <c r="FB367" s="45">
        <f t="shared" ca="1" si="1230"/>
        <v>0</v>
      </c>
      <c r="FC367" s="45">
        <f t="shared" ca="1" si="1230"/>
        <v>0</v>
      </c>
      <c r="FD367" s="45">
        <f t="shared" ca="1" si="1230"/>
        <v>0</v>
      </c>
      <c r="FE367" s="45">
        <f t="shared" ca="1" si="1230"/>
        <v>0</v>
      </c>
      <c r="FF367" s="45">
        <f t="shared" ca="1" si="1230"/>
        <v>0</v>
      </c>
      <c r="FG367" s="45">
        <f t="shared" ca="1" si="1230"/>
        <v>0</v>
      </c>
      <c r="FH367" s="45">
        <f t="shared" ca="1" si="1230"/>
        <v>0</v>
      </c>
      <c r="FI367" s="45">
        <f t="shared" ca="1" si="1230"/>
        <v>0</v>
      </c>
      <c r="FJ367" s="45">
        <f t="shared" ca="1" si="1230"/>
        <v>0</v>
      </c>
      <c r="FK367" s="45">
        <f t="shared" ca="1" si="1230"/>
        <v>0</v>
      </c>
      <c r="FL367" s="45">
        <f t="shared" ca="1" si="1230"/>
        <v>0</v>
      </c>
      <c r="FM367" s="45">
        <f t="shared" ca="1" si="1230"/>
        <v>0</v>
      </c>
      <c r="FN367" s="45">
        <f t="shared" ca="1" si="1230"/>
        <v>0</v>
      </c>
      <c r="FO367" s="45">
        <f t="shared" ca="1" si="1230"/>
        <v>0</v>
      </c>
      <c r="FP367" s="45">
        <f t="shared" ca="1" si="1230"/>
        <v>0</v>
      </c>
      <c r="FQ367" s="45">
        <f t="shared" ca="1" si="1230"/>
        <v>0</v>
      </c>
      <c r="FR367" s="45">
        <f t="shared" ca="1" si="1230"/>
        <v>0</v>
      </c>
      <c r="FS367" s="45">
        <f t="shared" ca="1" si="1230"/>
        <v>0</v>
      </c>
      <c r="FT367" s="45">
        <f t="shared" ca="1" si="1230"/>
        <v>0</v>
      </c>
      <c r="FU367" s="45">
        <f t="shared" ref="FU367:IF367" ca="1" si="1231">FU333*-1</f>
        <v>0</v>
      </c>
      <c r="FV367" s="45">
        <f t="shared" ca="1" si="1231"/>
        <v>0</v>
      </c>
      <c r="FW367" s="45">
        <f t="shared" ca="1" si="1231"/>
        <v>0</v>
      </c>
      <c r="FX367" s="45">
        <f t="shared" ca="1" si="1231"/>
        <v>0</v>
      </c>
      <c r="FY367" s="45">
        <f t="shared" ca="1" si="1231"/>
        <v>0</v>
      </c>
      <c r="FZ367" s="45">
        <f t="shared" ca="1" si="1231"/>
        <v>0</v>
      </c>
      <c r="GA367" s="45">
        <f t="shared" ca="1" si="1231"/>
        <v>0</v>
      </c>
      <c r="GB367" s="45">
        <f t="shared" ca="1" si="1231"/>
        <v>0</v>
      </c>
      <c r="GC367" s="45">
        <f t="shared" ca="1" si="1231"/>
        <v>0</v>
      </c>
      <c r="GD367" s="45">
        <f t="shared" ca="1" si="1231"/>
        <v>0</v>
      </c>
      <c r="GE367" s="45">
        <f t="shared" ca="1" si="1231"/>
        <v>0</v>
      </c>
      <c r="GF367" s="45">
        <f t="shared" ca="1" si="1231"/>
        <v>0</v>
      </c>
      <c r="GG367" s="45">
        <f t="shared" ca="1" si="1231"/>
        <v>0</v>
      </c>
      <c r="GH367" s="45">
        <f t="shared" ca="1" si="1231"/>
        <v>0</v>
      </c>
      <c r="GI367" s="45">
        <f t="shared" ca="1" si="1231"/>
        <v>0</v>
      </c>
      <c r="GJ367" s="45">
        <f t="shared" ca="1" si="1231"/>
        <v>0</v>
      </c>
      <c r="GK367" s="45">
        <f t="shared" ca="1" si="1231"/>
        <v>0</v>
      </c>
      <c r="GL367" s="45">
        <f t="shared" ca="1" si="1231"/>
        <v>0</v>
      </c>
      <c r="GM367" s="45">
        <f t="shared" ca="1" si="1231"/>
        <v>0</v>
      </c>
      <c r="GN367" s="45">
        <f t="shared" ca="1" si="1231"/>
        <v>0</v>
      </c>
      <c r="GO367" s="45">
        <f t="shared" ca="1" si="1231"/>
        <v>0</v>
      </c>
      <c r="GP367" s="45">
        <f t="shared" ca="1" si="1231"/>
        <v>0</v>
      </c>
      <c r="GQ367" s="45">
        <f t="shared" ca="1" si="1231"/>
        <v>0</v>
      </c>
      <c r="GR367" s="45">
        <f t="shared" ca="1" si="1231"/>
        <v>0</v>
      </c>
      <c r="GS367" s="45">
        <f t="shared" ca="1" si="1231"/>
        <v>0</v>
      </c>
      <c r="GT367" s="45">
        <f t="shared" ca="1" si="1231"/>
        <v>0</v>
      </c>
      <c r="GU367" s="45">
        <f t="shared" ca="1" si="1231"/>
        <v>0</v>
      </c>
      <c r="GV367" s="45">
        <f t="shared" ca="1" si="1231"/>
        <v>0</v>
      </c>
      <c r="GW367" s="45">
        <f t="shared" ca="1" si="1231"/>
        <v>0</v>
      </c>
      <c r="GX367" s="45">
        <f t="shared" ca="1" si="1231"/>
        <v>0</v>
      </c>
      <c r="GY367" s="45">
        <f t="shared" ca="1" si="1231"/>
        <v>0</v>
      </c>
      <c r="GZ367" s="45">
        <f t="shared" ca="1" si="1231"/>
        <v>0</v>
      </c>
      <c r="HA367" s="45">
        <f t="shared" ca="1" si="1231"/>
        <v>0</v>
      </c>
      <c r="HB367" s="45">
        <f t="shared" ca="1" si="1231"/>
        <v>0</v>
      </c>
      <c r="HC367" s="45">
        <f t="shared" ca="1" si="1231"/>
        <v>0</v>
      </c>
      <c r="HD367" s="45">
        <f t="shared" ca="1" si="1231"/>
        <v>0</v>
      </c>
      <c r="HE367" s="45">
        <f t="shared" ca="1" si="1231"/>
        <v>0</v>
      </c>
      <c r="HF367" s="45">
        <f t="shared" ca="1" si="1231"/>
        <v>0</v>
      </c>
      <c r="HG367" s="45">
        <f t="shared" ca="1" si="1231"/>
        <v>0</v>
      </c>
      <c r="HH367" s="45">
        <f t="shared" ca="1" si="1231"/>
        <v>0</v>
      </c>
      <c r="HI367" s="45">
        <f t="shared" ca="1" si="1231"/>
        <v>0</v>
      </c>
      <c r="HJ367" s="45">
        <f t="shared" ca="1" si="1231"/>
        <v>0</v>
      </c>
      <c r="HK367" s="45">
        <f t="shared" ca="1" si="1231"/>
        <v>0</v>
      </c>
      <c r="HL367" s="45">
        <f t="shared" ca="1" si="1231"/>
        <v>0</v>
      </c>
      <c r="HM367" s="45">
        <f t="shared" ca="1" si="1231"/>
        <v>0</v>
      </c>
      <c r="HN367" s="45">
        <f t="shared" ca="1" si="1231"/>
        <v>0</v>
      </c>
      <c r="HO367" s="45">
        <f t="shared" ca="1" si="1231"/>
        <v>0</v>
      </c>
      <c r="HP367" s="45">
        <f t="shared" ca="1" si="1231"/>
        <v>0</v>
      </c>
      <c r="HQ367" s="45">
        <f t="shared" ca="1" si="1231"/>
        <v>0</v>
      </c>
      <c r="HR367" s="45">
        <f t="shared" ca="1" si="1231"/>
        <v>0</v>
      </c>
      <c r="HS367" s="45">
        <f t="shared" ca="1" si="1231"/>
        <v>0</v>
      </c>
      <c r="HT367" s="45">
        <f t="shared" ca="1" si="1231"/>
        <v>0</v>
      </c>
      <c r="HU367" s="45">
        <f t="shared" ca="1" si="1231"/>
        <v>0</v>
      </c>
      <c r="HV367" s="45">
        <f t="shared" ca="1" si="1231"/>
        <v>0</v>
      </c>
      <c r="HW367" s="45">
        <f t="shared" ca="1" si="1231"/>
        <v>0</v>
      </c>
      <c r="HX367" s="45">
        <f t="shared" ca="1" si="1231"/>
        <v>0</v>
      </c>
      <c r="HY367" s="45">
        <f t="shared" ca="1" si="1231"/>
        <v>0</v>
      </c>
      <c r="HZ367" s="45">
        <f t="shared" ca="1" si="1231"/>
        <v>0</v>
      </c>
      <c r="IA367" s="45">
        <f t="shared" ca="1" si="1231"/>
        <v>0</v>
      </c>
      <c r="IB367" s="45">
        <f t="shared" ca="1" si="1231"/>
        <v>0</v>
      </c>
      <c r="IC367" s="45">
        <f t="shared" ca="1" si="1231"/>
        <v>0</v>
      </c>
      <c r="ID367" s="45">
        <f t="shared" ca="1" si="1231"/>
        <v>0</v>
      </c>
      <c r="IE367" s="45">
        <f t="shared" ca="1" si="1231"/>
        <v>0</v>
      </c>
      <c r="IF367" s="45">
        <f t="shared" ca="1" si="1231"/>
        <v>0</v>
      </c>
      <c r="IG367" s="45">
        <f t="shared" ref="IG367:KP367" ca="1" si="1232">IG333*-1</f>
        <v>0</v>
      </c>
      <c r="IH367" s="45">
        <f t="shared" ca="1" si="1232"/>
        <v>0</v>
      </c>
      <c r="II367" s="45">
        <f t="shared" ca="1" si="1232"/>
        <v>0</v>
      </c>
      <c r="IJ367" s="45">
        <f t="shared" ca="1" si="1232"/>
        <v>0</v>
      </c>
      <c r="IK367" s="45">
        <f t="shared" ca="1" si="1232"/>
        <v>0</v>
      </c>
      <c r="IL367" s="45">
        <f t="shared" ca="1" si="1232"/>
        <v>0</v>
      </c>
      <c r="IM367" s="45">
        <f t="shared" ca="1" si="1232"/>
        <v>0</v>
      </c>
      <c r="IN367" s="45">
        <f t="shared" ca="1" si="1232"/>
        <v>0</v>
      </c>
      <c r="IO367" s="45">
        <f t="shared" ca="1" si="1232"/>
        <v>0</v>
      </c>
      <c r="IP367" s="45">
        <f t="shared" ca="1" si="1232"/>
        <v>0</v>
      </c>
      <c r="IQ367" s="45">
        <f t="shared" ca="1" si="1232"/>
        <v>0</v>
      </c>
      <c r="IR367" s="45">
        <f t="shared" ca="1" si="1232"/>
        <v>0</v>
      </c>
      <c r="IS367" s="45">
        <f t="shared" ca="1" si="1232"/>
        <v>0</v>
      </c>
      <c r="IT367" s="45">
        <f t="shared" ca="1" si="1232"/>
        <v>0</v>
      </c>
      <c r="IU367" s="45">
        <f t="shared" ca="1" si="1232"/>
        <v>0</v>
      </c>
      <c r="IV367" s="45">
        <f t="shared" ca="1" si="1232"/>
        <v>0</v>
      </c>
      <c r="IW367" s="45">
        <f t="shared" ca="1" si="1232"/>
        <v>-6624.245572347314</v>
      </c>
      <c r="IX367" s="45">
        <f t="shared" ca="1" si="1232"/>
        <v>-11326.913245563754</v>
      </c>
      <c r="IY367" s="45">
        <f t="shared" ca="1" si="1232"/>
        <v>-6922.980407246052</v>
      </c>
      <c r="IZ367" s="45">
        <f t="shared" ca="1" si="1232"/>
        <v>0</v>
      </c>
      <c r="JA367" s="45">
        <f t="shared" ca="1" si="1232"/>
        <v>-5237.8591607258395</v>
      </c>
      <c r="JB367" s="45">
        <f t="shared" ca="1" si="1232"/>
        <v>-6094.017529707603</v>
      </c>
      <c r="JC367" s="45">
        <f t="shared" ca="1" si="1232"/>
        <v>-13496.674074177357</v>
      </c>
      <c r="JD367" s="45">
        <f t="shared" ca="1" si="1232"/>
        <v>-17133.193387750842</v>
      </c>
      <c r="JE367" s="45">
        <f t="shared" ca="1" si="1232"/>
        <v>-18954.007960897718</v>
      </c>
      <c r="JF367" s="45">
        <f t="shared" ca="1" si="1232"/>
        <v>-21349.968033394747</v>
      </c>
      <c r="JG367" s="45">
        <f t="shared" ca="1" si="1232"/>
        <v>-23632.628571137047</v>
      </c>
      <c r="JH367" s="45">
        <f t="shared" ca="1" si="1232"/>
        <v>-22899.933955807068</v>
      </c>
      <c r="JI367" s="45">
        <f t="shared" ca="1" si="1232"/>
        <v>-18278.365183700884</v>
      </c>
      <c r="JJ367" s="45">
        <f t="shared" ca="1" si="1232"/>
        <v>-12055.225545068133</v>
      </c>
      <c r="JK367" s="45">
        <f t="shared" ca="1" si="1232"/>
        <v>-7707.9872472316119</v>
      </c>
      <c r="JL367" s="45">
        <f t="shared" ca="1" si="1232"/>
        <v>-665.27204135288127</v>
      </c>
      <c r="JM367" s="45">
        <f t="shared" ca="1" si="1232"/>
        <v>-6256.1854298612225</v>
      </c>
      <c r="JN367" s="45">
        <f t="shared" ca="1" si="1232"/>
        <v>-6869.0367707975056</v>
      </c>
      <c r="JO367" s="45">
        <f t="shared" ca="1" si="1232"/>
        <v>-14257.654179870495</v>
      </c>
      <c r="JP367" s="45">
        <f t="shared" ca="1" si="1232"/>
        <v>-17970.586208642519</v>
      </c>
      <c r="JQ367" s="45">
        <f t="shared" ca="1" si="1232"/>
        <v>-19684.143100032106</v>
      </c>
      <c r="JR367" s="45">
        <f t="shared" ca="1" si="1232"/>
        <v>-22067.723483738428</v>
      </c>
      <c r="JS367" s="45">
        <f t="shared" ca="1" si="1232"/>
        <v>-24337.964486598266</v>
      </c>
      <c r="JT367" s="45">
        <f t="shared" ca="1" si="1232"/>
        <v>-23625.791192615754</v>
      </c>
      <c r="JU367" s="45">
        <f t="shared" ca="1" si="1232"/>
        <v>-19062.047285229775</v>
      </c>
      <c r="JV367" s="45">
        <f t="shared" ca="1" si="1232"/>
        <v>-12911.510855331753</v>
      </c>
      <c r="JW367" s="45">
        <f t="shared" ca="1" si="1232"/>
        <v>-8621.7691471596663</v>
      </c>
      <c r="JX367" s="45">
        <f t="shared" ca="1" si="1232"/>
        <v>-1660.0642374711276</v>
      </c>
      <c r="JY367" s="45">
        <f t="shared" ca="1" si="1232"/>
        <v>-7205.5295748909675</v>
      </c>
      <c r="JZ367" s="45">
        <f t="shared" ca="1" si="1232"/>
        <v>-7878.7091689534082</v>
      </c>
      <c r="KA367" s="45">
        <f t="shared" ca="1" si="1232"/>
        <v>-15153.216704327613</v>
      </c>
      <c r="KB367" s="45">
        <f t="shared" ca="1" si="1232"/>
        <v>-18944.237204231315</v>
      </c>
      <c r="KC367" s="45">
        <f t="shared" ca="1" si="1232"/>
        <v>-20552.054266010571</v>
      </c>
      <c r="KD367" s="45">
        <f t="shared" ca="1" si="1232"/>
        <v>-22924.843161260356</v>
      </c>
      <c r="KE367" s="45">
        <f t="shared" ca="1" si="1232"/>
        <v>-25184.267875904363</v>
      </c>
      <c r="KF367" s="45">
        <f t="shared" ca="1" si="1232"/>
        <v>-24493.906043166542</v>
      </c>
      <c r="KG367" s="45">
        <f t="shared" ca="1" si="1232"/>
        <v>-19988.920754121187</v>
      </c>
      <c r="KH367" s="45">
        <f t="shared" ca="1" si="1232"/>
        <v>-13911.789272194072</v>
      </c>
      <c r="KI367" s="45">
        <f t="shared" ca="1" si="1232"/>
        <v>-9680.5115131753009</v>
      </c>
      <c r="KJ367" s="45">
        <f t="shared" ca="1" si="1232"/>
        <v>-2800.5655937984102</v>
      </c>
      <c r="KK367" s="45">
        <f t="shared" ca="1" si="1232"/>
        <v>-8302.5696057038858</v>
      </c>
      <c r="KL367" s="45">
        <f t="shared" ca="1" si="1232"/>
        <v>-8986.5012779183871</v>
      </c>
      <c r="KM367" s="45">
        <f t="shared" ca="1" si="1232"/>
        <v>-16200.199039742116</v>
      </c>
      <c r="KN367" s="45">
        <f t="shared" ca="1" si="1232"/>
        <v>-20071.159222494844</v>
      </c>
      <c r="KO367" s="45">
        <f t="shared" ca="1" si="1232"/>
        <v>-21574.913150015389</v>
      </c>
      <c r="KP367" s="45">
        <f t="shared" ca="1" si="1232"/>
        <v>-23938.668742502628</v>
      </c>
      <c r="KQ367" s="45">
        <f t="shared" ref="KQ367:LT367" ca="1" si="1233">KQ333*-1</f>
        <v>-26189.052109129385</v>
      </c>
      <c r="KR367" s="45">
        <f t="shared" ca="1" si="1233"/>
        <v>-25521.968564349441</v>
      </c>
      <c r="KS367" s="45">
        <f t="shared" ca="1" si="1233"/>
        <v>-21076.857776947236</v>
      </c>
      <c r="KT367" s="45">
        <f t="shared" ca="1" si="1233"/>
        <v>-15074.118340264638</v>
      </c>
      <c r="KU367" s="45">
        <f t="shared" ca="1" si="1233"/>
        <v>-5296.1474516056987</v>
      </c>
      <c r="KV367" s="45">
        <f t="shared" ca="1" si="1233"/>
        <v>0</v>
      </c>
      <c r="KW367" s="45">
        <f t="shared" ca="1" si="1233"/>
        <v>-2289.7559688143178</v>
      </c>
      <c r="KX367" s="45">
        <f t="shared" ca="1" si="1233"/>
        <v>-4267.3220005616258</v>
      </c>
      <c r="KY367" s="45">
        <f t="shared" ca="1" si="1233"/>
        <v>-11362.671130952478</v>
      </c>
      <c r="KZ367" s="45">
        <f t="shared" ca="1" si="1233"/>
        <v>-15255.070028196784</v>
      </c>
      <c r="LA367" s="45">
        <f t="shared" ca="1" si="1233"/>
        <v>-16376.691056539543</v>
      </c>
      <c r="LB367" s="45">
        <f t="shared" ca="1" si="1233"/>
        <v>-18669.409539768403</v>
      </c>
      <c r="LC367" s="45">
        <f t="shared" ca="1" si="1233"/>
        <v>-20848.126894700399</v>
      </c>
      <c r="LD367" s="45">
        <f t="shared" ca="1" si="1233"/>
        <v>-19921.975735379659</v>
      </c>
      <c r="LE367" s="45">
        <f t="shared" ca="1" si="1233"/>
        <v>-15469.980488857102</v>
      </c>
      <c r="LF367" s="45">
        <f t="shared" ca="1" si="1233"/>
        <v>-9474.0679952381943</v>
      </c>
      <c r="LG367" s="45">
        <f t="shared" ca="1" si="1233"/>
        <v>-5075.1654936812129</v>
      </c>
      <c r="LH367" s="45">
        <f t="shared" ca="1" si="1233"/>
        <v>0</v>
      </c>
      <c r="LI367" s="45">
        <f t="shared" ca="1" si="1233"/>
        <v>-1927.5973402430882</v>
      </c>
      <c r="LJ367" s="45">
        <f t="shared" ca="1" si="1233"/>
        <v>-4004.7114467455663</v>
      </c>
      <c r="LK367" s="45">
        <f t="shared" ca="1" si="1233"/>
        <v>-11079.098583746874</v>
      </c>
      <c r="LL367" s="45">
        <f t="shared" ca="1" si="1233"/>
        <v>-15038.827043117401</v>
      </c>
      <c r="LM367" s="45">
        <f t="shared" ca="1" si="1233"/>
        <v>-16043.207482160949</v>
      </c>
      <c r="LN367" s="45">
        <f t="shared" ca="1" si="1233"/>
        <v>-18313.741565648663</v>
      </c>
      <c r="LO367" s="45">
        <f t="shared" ca="1" si="1233"/>
        <v>-20470.133334535411</v>
      </c>
      <c r="LP367" s="45">
        <f t="shared" ca="1" si="1233"/>
        <v>-19553.201355905039</v>
      </c>
      <c r="LQ367" s="45">
        <f t="shared" ca="1" si="1233"/>
        <v>-15146.160571320297</v>
      </c>
      <c r="LR367" s="45">
        <f t="shared" ca="1" si="1233"/>
        <v>-9209.2951584095881</v>
      </c>
      <c r="LS367" s="45">
        <f t="shared" ca="1" si="1233"/>
        <v>-4854.8186180114062</v>
      </c>
      <c r="LT367" s="45">
        <f t="shared" ca="1" si="1233"/>
        <v>0</v>
      </c>
      <c r="LU367" s="45"/>
      <c r="LV367" s="45"/>
      <c r="LW367" s="45"/>
      <c r="LX367" s="45"/>
      <c r="LY367" s="45"/>
      <c r="LZ367" s="45"/>
      <c r="MA367" s="45"/>
      <c r="MB367" s="45"/>
      <c r="MC367" s="45"/>
      <c r="MD367" s="45"/>
      <c r="ME367" s="45"/>
      <c r="MF367" s="45"/>
      <c r="MG367" s="45"/>
      <c r="MH367" s="45"/>
      <c r="MI367" s="45"/>
      <c r="MJ367" s="45"/>
      <c r="MK367" s="45"/>
      <c r="ML367" s="45"/>
      <c r="MM367" s="45"/>
      <c r="MN367" s="45"/>
      <c r="MO367" s="45"/>
      <c r="MP367" s="45"/>
      <c r="MQ367" s="45"/>
      <c r="MR367" s="45"/>
      <c r="MS367" s="45"/>
      <c r="MT367" s="45"/>
      <c r="MU367" s="45"/>
      <c r="MV367" s="45"/>
      <c r="MW367" s="45"/>
      <c r="MX367" s="45"/>
      <c r="MY367" s="45"/>
      <c r="MZ367" s="45"/>
      <c r="NA367" s="45"/>
      <c r="NB367" s="45"/>
      <c r="NC367" s="45"/>
      <c r="ND367" s="45"/>
      <c r="NE367" s="45"/>
      <c r="NF367" s="45"/>
      <c r="NG367" s="45"/>
      <c r="NH367" s="45"/>
      <c r="NI367" s="45"/>
      <c r="NJ367" s="45"/>
      <c r="NK367" s="45"/>
      <c r="NL367" s="45"/>
      <c r="NM367" s="45"/>
      <c r="NN367" s="45"/>
      <c r="NO367" s="45"/>
      <c r="NP367" s="45"/>
      <c r="NQ367" s="45"/>
      <c r="NR367" s="45"/>
      <c r="NS367" s="45"/>
      <c r="NT367" s="45"/>
      <c r="NU367" s="45"/>
      <c r="NV367" s="45"/>
      <c r="NW367" s="45"/>
      <c r="NX367" s="45"/>
      <c r="NY367" s="45"/>
      <c r="NZ367" s="45"/>
      <c r="OA367" s="45"/>
      <c r="OB367" s="45"/>
      <c r="OC367" s="45"/>
      <c r="OD367" s="45"/>
      <c r="OE367" s="45"/>
      <c r="OF367" s="45"/>
      <c r="OG367" s="45"/>
      <c r="OH367" s="45"/>
      <c r="OI367" s="45"/>
      <c r="OJ367" s="45"/>
      <c r="OK367" s="45"/>
      <c r="OL367" s="45"/>
      <c r="OM367" s="45"/>
      <c r="ON367" s="45"/>
      <c r="OO367" s="45"/>
      <c r="OP367" s="45"/>
      <c r="OQ367" s="45"/>
      <c r="OR367" s="45"/>
      <c r="OS367" s="45"/>
      <c r="OT367" s="45"/>
      <c r="OU367" s="45"/>
      <c r="OV367" s="45"/>
      <c r="OW367" s="45"/>
      <c r="OX367" s="45"/>
      <c r="OY367" s="45"/>
      <c r="OZ367" s="45"/>
      <c r="PA367" s="45"/>
      <c r="PB367" s="45"/>
      <c r="PC367" s="45"/>
      <c r="PD367" s="45"/>
      <c r="PE367" s="45"/>
      <c r="PF367" s="45"/>
      <c r="PG367" s="45"/>
      <c r="PH367" s="45"/>
      <c r="PI367" s="45"/>
      <c r="PJ367" s="45"/>
      <c r="PK367" s="45"/>
      <c r="PL367" s="45"/>
      <c r="PM367" s="45"/>
      <c r="PN367" s="45"/>
      <c r="PO367" s="45"/>
      <c r="PP367" s="45"/>
      <c r="PQ367" s="45"/>
      <c r="PR367" s="45"/>
      <c r="PS367" s="45"/>
      <c r="PT367" s="45"/>
      <c r="PU367" s="45"/>
      <c r="PV367" s="45"/>
      <c r="PW367" s="45"/>
      <c r="PX367" s="45"/>
      <c r="PY367" s="45"/>
      <c r="PZ367" s="45"/>
      <c r="QA367" s="45"/>
      <c r="QB367" s="45"/>
      <c r="QC367" s="45"/>
      <c r="QD367" s="45"/>
      <c r="QE367" s="45"/>
      <c r="QF367" s="45"/>
      <c r="QG367" s="45"/>
      <c r="QH367" s="45"/>
      <c r="QI367" s="45"/>
      <c r="QJ367" s="45"/>
      <c r="QK367" s="45"/>
      <c r="QL367" s="45"/>
      <c r="QM367" s="45"/>
      <c r="QN367" s="45"/>
      <c r="QO367" s="45"/>
      <c r="QP367" s="45"/>
      <c r="QQ367" s="45"/>
      <c r="QR367" s="45"/>
      <c r="QS367" s="45"/>
      <c r="QT367" s="45"/>
      <c r="QU367" s="45"/>
    </row>
    <row r="368" spans="2:463" ht="15" customHeight="1" outlineLevel="1">
      <c r="B368" s="3"/>
      <c r="C368" s="3" t="s">
        <v>585</v>
      </c>
      <c r="D368" s="8"/>
      <c r="E368" s="50" t="s">
        <v>95</v>
      </c>
      <c r="H368" s="66">
        <f ca="1">SUM(I368:QJ368)</f>
        <v>182066.50698214673</v>
      </c>
      <c r="I368" s="45">
        <f>IF(I4&gt;EOMONTH(Inputs!$E$16, 0), I347-#REF!, 0)</f>
        <v>0</v>
      </c>
      <c r="J368" s="45">
        <f>IF(J4&gt;EOMONTH(Inputs!$E$16, 0), J347-I347, 0)</f>
        <v>0</v>
      </c>
      <c r="K368" s="45">
        <f>IF(K4&gt;EOMONTH(Inputs!$E$16, 0), K347-J347, 0)</f>
        <v>0</v>
      </c>
      <c r="L368" s="45">
        <f>IF(L4&gt;EOMONTH(Inputs!$E$16, 0), L347-K347, 0)</f>
        <v>0</v>
      </c>
      <c r="M368" s="45">
        <f>IF(M4&gt;EOMONTH(Inputs!$E$16, 0), M347-L347, 0)</f>
        <v>0</v>
      </c>
      <c r="N368" s="45">
        <f>IF(N4&gt;EOMONTH(Inputs!$E$16, 0), N347-M347, 0)</f>
        <v>0</v>
      </c>
      <c r="O368" s="45">
        <f>IF(O4&gt;EOMONTH(Inputs!$E$16, 0), O347-N347, 0)</f>
        <v>0</v>
      </c>
      <c r="P368" s="45">
        <f>IF(P4&gt;EOMONTH(Inputs!$E$16, 0), P347-O347, 0)</f>
        <v>0</v>
      </c>
      <c r="Q368" s="45">
        <f>IF(Q4&gt;EOMONTH(Inputs!$E$16, 0), Q347-P347, 0)</f>
        <v>0</v>
      </c>
      <c r="R368" s="45">
        <f>IF(R4&gt;EOMONTH(Inputs!$E$16, 0), R347-Q347, 0)</f>
        <v>0</v>
      </c>
      <c r="S368" s="45">
        <f>IF(S4&gt;EOMONTH(Inputs!$E$16, 0), S347-R347, 0)</f>
        <v>0</v>
      </c>
      <c r="T368" s="45">
        <f>IF(T4&gt;EOMONTH(Inputs!$E$16, 0), T347-S347, 0)</f>
        <v>0</v>
      </c>
      <c r="U368" s="45">
        <f>IF(U4&gt;EOMONTH(Inputs!$E$16, 0), U347-T347, 0)</f>
        <v>0</v>
      </c>
      <c r="V368" s="45">
        <f>IF(V4&gt;EOMONTH(Inputs!$E$16, 0), V347-U347, 0)</f>
        <v>0</v>
      </c>
      <c r="W368" s="45">
        <f>IF(W4&gt;EOMONTH(Inputs!$E$16, 0), W347-V347, 0)</f>
        <v>0</v>
      </c>
      <c r="X368" s="45">
        <f>IF(X4&gt;EOMONTH(Inputs!$E$16, 0), X347-W347, 0)</f>
        <v>0</v>
      </c>
      <c r="Y368" s="45">
        <f>IF(Y4&gt;EOMONTH(Inputs!$E$16, 0), Y347-X347, 0)</f>
        <v>0</v>
      </c>
      <c r="Z368" s="45">
        <f>IF(Z4&gt;EOMONTH(Inputs!$E$16, 0), Z347-Y347, 0)</f>
        <v>0</v>
      </c>
      <c r="AA368" s="45">
        <f>IF(AA4&gt;EOMONTH(Inputs!$E$16, 0), AA347-Z347, 0)</f>
        <v>0</v>
      </c>
      <c r="AB368" s="45">
        <f>IF(AB4&gt;EOMONTH(Inputs!$E$16, 0), AB347-AA347, 0)</f>
        <v>0</v>
      </c>
      <c r="AC368" s="45">
        <f>IF(AC4&gt;EOMONTH(Inputs!$E$16, 0), AC347-AB347, 0)</f>
        <v>0</v>
      </c>
      <c r="AD368" s="45">
        <f>IF(AD4&gt;EOMONTH(Inputs!$E$16, 0), AD347-AC347, 0)</f>
        <v>0</v>
      </c>
      <c r="AE368" s="45">
        <f>IF(AE4&gt;EOMONTH(Inputs!$E$16, 0), AE347-AD347, 0)</f>
        <v>0</v>
      </c>
      <c r="AF368" s="45">
        <f>IF(AF4&gt;EOMONTH(Inputs!$E$16, 0), AF347-AE347, 0)</f>
        <v>0</v>
      </c>
      <c r="AG368" s="45">
        <f ca="1">IF(AG4&gt;EOMONTH(Inputs!$E$16, 0), AG347-AF347, 0)</f>
        <v>21286.768818145552</v>
      </c>
      <c r="AH368" s="45">
        <f ca="1">IF(AH4&gt;EOMONTH(Inputs!$E$16, 0), AH347-AG347, 0)</f>
        <v>21050.558112255763</v>
      </c>
      <c r="AI368" s="45">
        <f ca="1">IF(AI4&gt;EOMONTH(Inputs!$E$16, 0), AI347-AH347, 0)</f>
        <v>12822.951243320953</v>
      </c>
      <c r="AJ368" s="45">
        <f ca="1">IF(AJ4&gt;EOMONTH(Inputs!$E$16, 0), AJ347-AI347, 0)</f>
        <v>12885.83467930225</v>
      </c>
      <c r="AK368" s="45">
        <f ca="1">IF(AK4&gt;EOMONTH(Inputs!$E$16, 0), AK347-AJ347, 0)</f>
        <v>8922.4421485564962</v>
      </c>
      <c r="AL368" s="45">
        <f ca="1">IF(AL4&gt;EOMONTH(Inputs!$E$16, 0), AL347-AK347, 0)</f>
        <v>6491.1402491770568</v>
      </c>
      <c r="AM368" s="45">
        <f ca="1">IF(AM4&gt;EOMONTH(Inputs!$E$16, 0), AM347-AL347, 0)</f>
        <v>1184.2067801097583</v>
      </c>
      <c r="AN368" s="45">
        <f ca="1">IF(AN4&gt;EOMONTH(Inputs!$E$16, 0), AN347-AM347, 0)</f>
        <v>3116.1425040866015</v>
      </c>
      <c r="AO368" s="45">
        <f ca="1">IF(AO4&gt;EOMONTH(Inputs!$E$16, 0), AO347-AN347, 0)</f>
        <v>6468.6014882384334</v>
      </c>
      <c r="AP368" s="45">
        <f ca="1">IF(AP4&gt;EOMONTH(Inputs!$E$16, 0), AP347-AO347, 0)</f>
        <v>13431.831763504451</v>
      </c>
      <c r="AQ368" s="45">
        <f ca="1">IF(AQ4&gt;EOMONTH(Inputs!$E$16, 0), AQ347-AP347, 0)</f>
        <v>18388.523020183653</v>
      </c>
      <c r="AR368" s="45">
        <f ca="1">IF(AR4&gt;EOMONTH(Inputs!$E$16, 0), AR347-AQ347, 0)</f>
        <v>26886.507863428735</v>
      </c>
      <c r="AS368" s="45">
        <f ca="1">IF(AS4&gt;EOMONTH(Inputs!$E$16, 0), AS347-AR347, 0)</f>
        <v>21572.695762393123</v>
      </c>
      <c r="AT368" s="45">
        <f ca="1">IF(AT4&gt;EOMONTH(Inputs!$E$16, 0), AT347-AS347, 0)</f>
        <v>20957.394429258129</v>
      </c>
      <c r="AU368" s="45">
        <f ca="1">IF(AU4&gt;EOMONTH(Inputs!$E$16, 0), AU347-AT347, 0)</f>
        <v>12636.578860906477</v>
      </c>
      <c r="AV368" s="45">
        <f ca="1">IF(AV4&gt;EOMONTH(Inputs!$E$16, 0), AV347-AU347, 0)</f>
        <v>12149.232190429058</v>
      </c>
      <c r="AW368" s="45">
        <f ca="1">IF(AW4&gt;EOMONTH(Inputs!$E$16, 0), AW347-AV347, 0)</f>
        <v>8215.8138729047787</v>
      </c>
      <c r="AX368" s="45">
        <f ca="1">IF(AX4&gt;EOMONTH(Inputs!$E$16, 0), AX347-AW347, 0)</f>
        <v>5727.497444306151</v>
      </c>
      <c r="AY368" s="45">
        <f ca="1">IF(AY4&gt;EOMONTH(Inputs!$E$16, 0), AY347-AX347, 0)</f>
        <v>952.855044714408</v>
      </c>
      <c r="AZ368" s="45">
        <f ca="1">IF(AZ4&gt;EOMONTH(Inputs!$E$16, 0), AZ347-AY347, 0)</f>
        <v>2904.4910497059172</v>
      </c>
      <c r="BA368" s="45">
        <f ca="1">IF(BA4&gt;EOMONTH(Inputs!$E$16, 0), BA347-AZ347, 0)</f>
        <v>6633.6094698498782</v>
      </c>
      <c r="BB368" s="45">
        <f ca="1">IF(BB4&gt;EOMONTH(Inputs!$E$16, 0), BB347-BA347, 0)</f>
        <v>13577.022076052701</v>
      </c>
      <c r="BC368" s="45">
        <f ca="1">IF(BC4&gt;EOMONTH(Inputs!$E$16, 0), BC347-BB347, 0)</f>
        <v>18516.584125476453</v>
      </c>
      <c r="BD368" s="45">
        <f ca="1">IF(BD4&gt;EOMONTH(Inputs!$E$16, 0), BD347-BC347, 0)</f>
        <v>27007.367846574401</v>
      </c>
      <c r="BE368" s="45">
        <f ca="1">IF(BE4&gt;EOMONTH(Inputs!$E$16, 0), BE347-BD347, 0)</f>
        <v>21403.144349354028</v>
      </c>
      <c r="BF368" s="45">
        <f ca="1">IF(BF4&gt;EOMONTH(Inputs!$E$16, 0), BF347-BE347, 0)</f>
        <v>20788.244572821073</v>
      </c>
      <c r="BG368" s="45">
        <f ca="1">IF(BG4&gt;EOMONTH(Inputs!$E$16, 0), BG347-BF347, 0)</f>
        <v>12505.376918440103</v>
      </c>
      <c r="BH368" s="45">
        <f ca="1">IF(BH4&gt;EOMONTH(Inputs!$E$16, 0), BH347-BG347, 0)</f>
        <v>11694.742368307547</v>
      </c>
      <c r="BI368" s="45">
        <f ca="1">IF(BI4&gt;EOMONTH(Inputs!$E$16, 0), BI347-BH347, 0)</f>
        <v>7726.3873414504342</v>
      </c>
      <c r="BJ368" s="45">
        <f ca="1">IF(BJ4&gt;EOMONTH(Inputs!$E$16, 0), BJ347-BI347, 0)</f>
        <v>5205.8121006264701</v>
      </c>
      <c r="BK368" s="45">
        <f ca="1">IF(BK4&gt;EOMONTH(Inputs!$E$16, 0), BK347-BJ347, 0)</f>
        <v>775.29294344742084</v>
      </c>
      <c r="BL368" s="45">
        <f ca="1">IF(BL4&gt;EOMONTH(Inputs!$E$16, 0), BL347-BK347, 0)</f>
        <v>2355.6584754080977</v>
      </c>
      <c r="BM368" s="45">
        <f ca="1">IF(BM4&gt;EOMONTH(Inputs!$E$16, 0), BM347-BL347, 0)</f>
        <v>6530.8789092752268</v>
      </c>
      <c r="BN368" s="45">
        <f ca="1">IF(BN4&gt;EOMONTH(Inputs!$E$16, 0), BN347-BM347, 0)</f>
        <v>13421.871081057936</v>
      </c>
      <c r="BO368" s="45">
        <f ca="1">IF(BO4&gt;EOMONTH(Inputs!$E$16, 0), BO347-BN347, 0)</f>
        <v>18369.234358146205</v>
      </c>
      <c r="BP368" s="45">
        <f ca="1">IF(BP4&gt;EOMONTH(Inputs!$E$16, 0), BP347-BO347, 0)</f>
        <v>26811.034213714593</v>
      </c>
      <c r="BQ368" s="45">
        <f ca="1">IF(BQ4&gt;EOMONTH(Inputs!$E$16, 0), BQ347-BP347, 0)</f>
        <v>21205.169225774705</v>
      </c>
      <c r="BR368" s="45">
        <f ca="1">IF(BR4&gt;EOMONTH(Inputs!$E$16, 0), BR347-BQ347, 0)</f>
        <v>20590.446379932109</v>
      </c>
      <c r="BS368" s="45">
        <f ca="1">IF(BS4&gt;EOMONTH(Inputs!$E$16, 0), BS347-BR347, 0)</f>
        <v>12363.568843179266</v>
      </c>
      <c r="BT368" s="45">
        <f ca="1">IF(BT4&gt;EOMONTH(Inputs!$E$16, 0), BT347-BS347, 0)</f>
        <v>11210.323781203653</v>
      </c>
      <c r="BU368" s="45">
        <f ca="1">IF(BU4&gt;EOMONTH(Inputs!$E$16, 0), BU347-BT347, 0)</f>
        <v>7206.4484106533346</v>
      </c>
      <c r="BV368" s="45">
        <f ca="1">IF(BV4&gt;EOMONTH(Inputs!$E$16, 0), BV347-BU347, 0)</f>
        <v>4653.1462946688407</v>
      </c>
      <c r="BW368" s="45">
        <f ca="1">IF(BW4&gt;EOMONTH(Inputs!$E$16, 0), BW347-BV347, 0)</f>
        <v>714.43579663138371</v>
      </c>
      <c r="BX368" s="45">
        <f ca="1">IF(BX4&gt;EOMONTH(Inputs!$E$16, 0), BX347-BW347, 0)</f>
        <v>1804.1380472613964</v>
      </c>
      <c r="BY368" s="45">
        <f ca="1">IF(BY4&gt;EOMONTH(Inputs!$E$16, 0), BY347-BX347, 0)</f>
        <v>6417.5738961811876</v>
      </c>
      <c r="BZ368" s="45">
        <f ca="1">IF(BZ4&gt;EOMONTH(Inputs!$E$16, 0), BZ347-BY347, 0)</f>
        <v>13256.598111386527</v>
      </c>
      <c r="CA368" s="45">
        <f ca="1">IF(CA4&gt;EOMONTH(Inputs!$E$16, 0), CA347-BZ347, 0)</f>
        <v>18248.78877077077</v>
      </c>
      <c r="CB368" s="45">
        <f ca="1">IF(CB4&gt;EOMONTH(Inputs!$E$16, 0), CB347-CA347, 0)</f>
        <v>26605.468048084178</v>
      </c>
      <c r="CC368" s="45">
        <f ca="1">IF(CC4&gt;EOMONTH(Inputs!$E$16, 0), CC347-CB347, 0)</f>
        <v>20997.195445996593</v>
      </c>
      <c r="CD368" s="45">
        <f ca="1">IF(CD4&gt;EOMONTH(Inputs!$E$16, 0), CD347-CC347, 0)</f>
        <v>20426.700754484278</v>
      </c>
      <c r="CE368" s="45">
        <f ca="1">IF(CE4&gt;EOMONTH(Inputs!$E$16, 0), CE347-CD347, 0)</f>
        <v>12210.435718567693</v>
      </c>
      <c r="CF368" s="45">
        <f ca="1">IF(CF4&gt;EOMONTH(Inputs!$E$16, 0), CF347-CE347, 0)</f>
        <v>10714.305930909468</v>
      </c>
      <c r="CG368" s="45">
        <f ca="1">IF(CG4&gt;EOMONTH(Inputs!$E$16, 0), CG347-CF347, 0)</f>
        <v>6674.3002883491572</v>
      </c>
      <c r="CH368" s="45">
        <f ca="1">IF(CH4&gt;EOMONTH(Inputs!$E$16, 0), CH347-CG347, 0)</f>
        <v>4087.7770007140934</v>
      </c>
      <c r="CI368" s="45">
        <f ca="1">IF(CI4&gt;EOMONTH(Inputs!$E$16, 0), CI347-CH347, 0)</f>
        <v>598.1435366225196</v>
      </c>
      <c r="CJ368" s="45">
        <f ca="1">IF(CJ4&gt;EOMONTH(Inputs!$E$16, 0), CJ347-CI347, 0)</f>
        <v>1680.5743302368792</v>
      </c>
      <c r="CK368" s="45">
        <f ca="1">IF(CK4&gt;EOMONTH(Inputs!$E$16, 0), CK347-CJ347, 0)</f>
        <v>6248.9427894497057</v>
      </c>
      <c r="CL368" s="45">
        <f ca="1">IF(CL4&gt;EOMONTH(Inputs!$E$16, 0), CL347-CK347, 0)</f>
        <v>13036.422461117036</v>
      </c>
      <c r="CM368" s="45">
        <f ca="1">IF(CM4&gt;EOMONTH(Inputs!$E$16, 0), CM347-CL347, 0)</f>
        <v>18073.705813372857</v>
      </c>
      <c r="CN368" s="45">
        <f ca="1">IF(CN4&gt;EOMONTH(Inputs!$E$16, 0), CN347-CM347, 0)</f>
        <v>26345.836182501167</v>
      </c>
      <c r="CO368" s="45">
        <f ca="1">IF(CO4&gt;EOMONTH(Inputs!$E$16, 0), CO347-CN347, 0)</f>
        <v>20734.365454382147</v>
      </c>
      <c r="CP368" s="45">
        <f ca="1">IF(CP4&gt;EOMONTH(Inputs!$E$16, 0), CP347-CO347, 0)</f>
        <v>20119.231418096344</v>
      </c>
      <c r="CQ368" s="45">
        <f ca="1">IF(CQ4&gt;EOMONTH(Inputs!$E$16, 0), CQ347-CP347, 0)</f>
        <v>12001.075753424899</v>
      </c>
      <c r="CR368" s="45">
        <f ca="1">IF(CR4&gt;EOMONTH(Inputs!$E$16, 0), CR347-CQ347, 0)</f>
        <v>10161.72767824831</v>
      </c>
      <c r="CS368" s="45">
        <f ca="1">IF(CS4&gt;EOMONTH(Inputs!$E$16, 0), CS347-CR347, 0)</f>
        <v>6119.8787668674486</v>
      </c>
      <c r="CT368" s="45">
        <f ca="1">IF(CT4&gt;EOMONTH(Inputs!$E$16, 0), CT347-CS347, 0)</f>
        <v>3464.6850662677316</v>
      </c>
      <c r="CU368" s="45">
        <f ca="1">IF(CU4&gt;EOMONTH(Inputs!$E$16, 0), CU347-CT347, 0)</f>
        <v>444.41790028661489</v>
      </c>
      <c r="CV368" s="45">
        <f ca="1">IF(CV4&gt;EOMONTH(Inputs!$E$16, 0), CV347-CU347, 0)</f>
        <v>1519.443797067157</v>
      </c>
      <c r="CW368" s="45">
        <f ca="1">IF(CW4&gt;EOMONTH(Inputs!$E$16, 0), CW347-CV347, 0)</f>
        <v>6042.9294963491848</v>
      </c>
      <c r="CX368" s="45">
        <f ca="1">IF(CX4&gt;EOMONTH(Inputs!$E$16, 0), CX347-CW347, 0)</f>
        <v>12853.347695466597</v>
      </c>
      <c r="CY368" s="45">
        <f ca="1">IF(CY4&gt;EOMONTH(Inputs!$E$16, 0), CY347-CX347, 0)</f>
        <v>17861.87511375139</v>
      </c>
      <c r="CZ368" s="45">
        <f ca="1">IF(CZ4&gt;EOMONTH(Inputs!$E$16, 0), CZ347-CY347, 0)</f>
        <v>26049.992621790851</v>
      </c>
      <c r="DA368" s="45">
        <f ca="1">IF(DA4&gt;EOMONTH(Inputs!$E$16, 0), DA347-CZ347, 0)</f>
        <v>20434.50590826699</v>
      </c>
      <c r="DB368" s="45">
        <f ca="1">IF(DB4&gt;EOMONTH(Inputs!$E$16, 0), DB347-DA347, 0)</f>
        <v>19818.731284073088</v>
      </c>
      <c r="DC368" s="45">
        <f ca="1">IF(DC4&gt;EOMONTH(Inputs!$E$16, 0), DC347-DB347, 0)</f>
        <v>11753.265370609472</v>
      </c>
      <c r="DD368" s="45">
        <f ca="1">IF(DD4&gt;EOMONTH(Inputs!$E$16, 0), DD347-DC347, 0)</f>
        <v>9570.3030930305831</v>
      </c>
      <c r="DE368" s="45">
        <f ca="1">IF(DE4&gt;EOMONTH(Inputs!$E$16, 0), DE347-DD347, 0)</f>
        <v>5904.6728104130598</v>
      </c>
      <c r="DF368" s="45">
        <f ca="1">IF(DF4&gt;EOMONTH(Inputs!$E$16, 0), DF347-DE347, 0)</f>
        <v>3227.2466875171522</v>
      </c>
      <c r="DG368" s="45">
        <f ca="1">IF(DG4&gt;EOMONTH(Inputs!$E$16, 0), DG347-DF347, 0)</f>
        <v>249.92655012442265</v>
      </c>
      <c r="DH368" s="45">
        <f ca="1">IF(DH4&gt;EOMONTH(Inputs!$E$16, 0), DH347-DG347, 0)</f>
        <v>1317.3841037122766</v>
      </c>
      <c r="DI368" s="45">
        <f ca="1">IF(DI4&gt;EOMONTH(Inputs!$E$16, 0), DI347-DH347, 0)</f>
        <v>5796.1376443636836</v>
      </c>
      <c r="DJ368" s="45">
        <f ca="1">IF(DJ4&gt;EOMONTH(Inputs!$E$16, 0), DJ347-DI347, 0)</f>
        <v>12657.881699557649</v>
      </c>
      <c r="DK368" s="45">
        <f ca="1">IF(DK4&gt;EOMONTH(Inputs!$E$16, 0), DK347-DJ347, 0)</f>
        <v>17609.839751487947</v>
      </c>
      <c r="DL368" s="45">
        <f ca="1">IF(DL4&gt;EOMONTH(Inputs!$E$16, 0), DL347-DK347, 0)</f>
        <v>25714.441664508311</v>
      </c>
      <c r="DM368" s="45">
        <f ca="1">IF(DM4&gt;EOMONTH(Inputs!$E$16, 0), DM347-DL347, 0)</f>
        <v>20094.090443277615</v>
      </c>
      <c r="DN368" s="45">
        <f ca="1">IF(DN4&gt;EOMONTH(Inputs!$E$16, 0), DN347-DM347, 0)</f>
        <v>19477.344991341699</v>
      </c>
      <c r="DO368" s="45">
        <f ca="1">IF(DO4&gt;EOMONTH(Inputs!$E$16, 0), DO347-DN347, 0)</f>
        <v>11463.421249040868</v>
      </c>
      <c r="DP368" s="45">
        <f ca="1">IF(DP4&gt;EOMONTH(Inputs!$E$16, 0), DP347-DO347, 0)</f>
        <v>8936.3831254083198</v>
      </c>
      <c r="DQ368" s="45">
        <f ca="1">IF(DQ4&gt;EOMONTH(Inputs!$E$16, 0), DQ347-DP347, 0)</f>
        <v>5646.2271561864763</v>
      </c>
      <c r="DR368" s="45">
        <f ca="1">IF(DR4&gt;EOMONTH(Inputs!$E$16, 0), DR347-DQ347, 0)</f>
        <v>2980.4615081786178</v>
      </c>
      <c r="DS368" s="45">
        <f ca="1">IF(DS4&gt;EOMONTH(Inputs!$E$16, 0), DS347-DR347, 0)</f>
        <v>10.963625939562917</v>
      </c>
      <c r="DT368" s="45">
        <f ca="1">IF(DT4&gt;EOMONTH(Inputs!$E$16, 0), DT347-DS347, 0)</f>
        <v>1070.655897723278</v>
      </c>
      <c r="DU368" s="45">
        <f ca="1">IF(DU4&gt;EOMONTH(Inputs!$E$16, 0), DU347-DT347, 0)</f>
        <v>5504.7903646742925</v>
      </c>
      <c r="DV368" s="45">
        <f ca="1">IF(DV4&gt;EOMONTH(Inputs!$E$16, 0), DV347-DU347, 0)</f>
        <v>12418.176597096724</v>
      </c>
      <c r="DW368" s="45">
        <f ca="1">IF(DW4&gt;EOMONTH(Inputs!$E$16, 0), DW347-DV347, 0)</f>
        <v>17313.75525850174</v>
      </c>
      <c r="DX368" s="45">
        <f ca="1">IF(DX4&gt;EOMONTH(Inputs!$E$16, 0), DX347-DW347, 0)</f>
        <v>25335.296505429083</v>
      </c>
      <c r="DY368" s="45">
        <f ca="1">IF(DY4&gt;EOMONTH(Inputs!$E$16, 0), DY347-DX347, 0)</f>
        <v>19709.197874910664</v>
      </c>
      <c r="DZ368" s="45">
        <f ca="1">IF(DZ4&gt;EOMONTH(Inputs!$E$16, 0), DZ347-DY347, 0)</f>
        <v>19136.01409946871</v>
      </c>
      <c r="EA368" s="45">
        <f ca="1">IF(EA4&gt;EOMONTH(Inputs!$E$16, 0), EA347-DZ347, 0)</f>
        <v>11127.557711639442</v>
      </c>
      <c r="EB368" s="45">
        <f ca="1">IF(EB4&gt;EOMONTH(Inputs!$E$16, 0), EB347-EA347, 0)</f>
        <v>8255.912577298237</v>
      </c>
      <c r="EC368" s="45">
        <f ca="1">IF(EC4&gt;EOMONTH(Inputs!$E$16, 0), EC347-EB347, 0)</f>
        <v>5340.4883938950952</v>
      </c>
      <c r="ED368" s="45">
        <f ca="1">IF(ED4&gt;EOMONTH(Inputs!$E$16, 0), ED347-EC347, 0)</f>
        <v>2685.7547345226631</v>
      </c>
      <c r="EE368" s="45">
        <f ca="1">IF(EE4&gt;EOMONTH(Inputs!$E$16, 0), EE347-ED347, 0)</f>
        <v>-276.59454371128231</v>
      </c>
      <c r="EF368" s="45">
        <f ca="1">IF(EF4&gt;EOMONTH(Inputs!$E$16, 0), EF347-EE347, 0)</f>
        <v>775.09809997910634</v>
      </c>
      <c r="EG368" s="45">
        <f ca="1">IF(EG4&gt;EOMONTH(Inputs!$E$16, 0), EG347-EF347, 0)</f>
        <v>5164.6851395731792</v>
      </c>
      <c r="EH368" s="45">
        <f ca="1">IF(EH4&gt;EOMONTH(Inputs!$E$16, 0), EH347-EG347, 0)</f>
        <v>12129.997653930681</v>
      </c>
      <c r="EI368" s="45">
        <f ca="1">IF(EI4&gt;EOMONTH(Inputs!$E$16, 0), EI347-EH347, 0)</f>
        <v>16969.34358577407</v>
      </c>
      <c r="EJ368" s="45">
        <f ca="1">IF(EJ4&gt;EOMONTH(Inputs!$E$16, 0), EJ347-EI347, 0)</f>
        <v>24908.232754604891</v>
      </c>
      <c r="EK368" s="45">
        <f ca="1">IF(EK4&gt;EOMONTH(Inputs!$E$16, 0), EK347-EJ347, 0)</f>
        <v>19275.465266572312</v>
      </c>
      <c r="EL368" s="45">
        <f ca="1">IF(EL4&gt;EOMONTH(Inputs!$E$16, 0), EL347-EK347, 0)</f>
        <v>18655.644399312092</v>
      </c>
      <c r="EM368" s="45">
        <f ca="1">IF(EM4&gt;EOMONTH(Inputs!$E$16, 0), EM347-EL347, 0)</f>
        <v>10741.238877999596</v>
      </c>
      <c r="EN368" s="45">
        <f ca="1">IF(EN4&gt;EOMONTH(Inputs!$E$16, 0), EN347-EM347, 0)</f>
        <v>7524.3817869280465</v>
      </c>
      <c r="EO368" s="45">
        <f ca="1">IF(EO4&gt;EOMONTH(Inputs!$E$16, 0), EO347-EN347, 0)</f>
        <v>4982.9443233509082</v>
      </c>
      <c r="EP368" s="45">
        <f ca="1">IF(EP4&gt;EOMONTH(Inputs!$E$16, 0), EP347-EO347, 0)</f>
        <v>2338.5750409001485</v>
      </c>
      <c r="EQ368" s="45">
        <f ca="1">IF(EQ4&gt;EOMONTH(Inputs!$E$16, 0), EQ347-EP347, 0)</f>
        <v>-617.33917490229942</v>
      </c>
      <c r="ER368" s="45">
        <f ca="1">IF(ER4&gt;EOMONTH(Inputs!$E$16, 0), ER347-EQ347, 0)</f>
        <v>426.07768788840622</v>
      </c>
      <c r="ES368" s="45">
        <f ca="1">IF(ES4&gt;EOMONTH(Inputs!$E$16, 0), ES347-ER347, 0)</f>
        <v>4838.8830556129105</v>
      </c>
      <c r="ET368" s="45">
        <f ca="1">IF(ET4&gt;EOMONTH(Inputs!$E$16, 0), ET347-ES347, 0)</f>
        <v>11788.629348535789</v>
      </c>
      <c r="EU368" s="45">
        <f ca="1">IF(EU4&gt;EOMONTH(Inputs!$E$16, 0), EU347-ET347, 0)</f>
        <v>16571.841407243628</v>
      </c>
      <c r="EV368" s="45">
        <f ca="1">IF(EV4&gt;EOMONTH(Inputs!$E$16, 0), EV347-EU347, 0)</f>
        <v>24428.436237731716</v>
      </c>
      <c r="EW368" s="45">
        <f ca="1">IF(EW4&gt;EOMONTH(Inputs!$E$16, 0), EW347-EV347, 0)</f>
        <v>-1551.4743703287095</v>
      </c>
      <c r="EX368" s="45">
        <f ca="1">IF(EX4&gt;EOMONTH(Inputs!$E$16, 0), EX347-EW347, 0)</f>
        <v>-2173.4822704398539</v>
      </c>
      <c r="EY368" s="45">
        <f ca="1">IF(EY4&gt;EOMONTH(Inputs!$E$16, 0), EY347-EX347, 0)</f>
        <v>-10039.984665413853</v>
      </c>
      <c r="EZ368" s="45">
        <f ca="1">IF(EZ4&gt;EOMONTH(Inputs!$E$16, 0), EZ347-EY347, 0)</f>
        <v>-13602.737227221951</v>
      </c>
      <c r="FA368" s="45">
        <f ca="1">IF(FA4&gt;EOMONTH(Inputs!$E$16, 0), FA347-EZ347, 0)</f>
        <v>-15770.94042586768</v>
      </c>
      <c r="FB368" s="45">
        <f ca="1">IF(FB4&gt;EOMONTH(Inputs!$E$16, 0), FB347-FA347, 0)</f>
        <v>-18405.656955922488</v>
      </c>
      <c r="FC368" s="45">
        <f ca="1">IF(FC4&gt;EOMONTH(Inputs!$E$16, 0), FC347-FB347, 0)</f>
        <v>-21355.8944801779</v>
      </c>
      <c r="FD368" s="45">
        <f ca="1">IF(FD4&gt;EOMONTH(Inputs!$E$16, 0), FD347-FC347, 0)</f>
        <v>-20321.07630032138</v>
      </c>
      <c r="FE368" s="45">
        <f ca="1">IF(FE4&gt;EOMONTH(Inputs!$E$16, 0), FE347-FD347, 0)</f>
        <v>-15827.571818881668</v>
      </c>
      <c r="FF368" s="45">
        <f ca="1">IF(FF4&gt;EOMONTH(Inputs!$E$16, 0), FF347-FE347, 0)</f>
        <v>-8950.6917273835279</v>
      </c>
      <c r="FG368" s="45">
        <f ca="1">IF(FG4&gt;EOMONTH(Inputs!$E$16, 0), FG347-FF347, 0)</f>
        <v>-4223.5675402155612</v>
      </c>
      <c r="FH368" s="45">
        <f ca="1">IF(FH4&gt;EOMONTH(Inputs!$E$16, 0), FH347-FG347, 0)</f>
        <v>3551.0347697066609</v>
      </c>
      <c r="FI368" s="45">
        <f ca="1">IF(FI4&gt;EOMONTH(Inputs!$E$16, 0), FI347-FH347, 0)</f>
        <v>-2098.0129095669836</v>
      </c>
      <c r="FJ368" s="45">
        <f ca="1">IF(FJ4&gt;EOMONTH(Inputs!$E$16, 0), FJ347-FI347, 0)</f>
        <v>-2722.7040624173824</v>
      </c>
      <c r="FK368" s="45">
        <f ca="1">IF(FK4&gt;EOMONTH(Inputs!$E$16, 0), FK347-FJ347, 0)</f>
        <v>-10542.597857315792</v>
      </c>
      <c r="FL368" s="45">
        <f ca="1">IF(FL4&gt;EOMONTH(Inputs!$E$16, 0), FL347-FK347, 0)</f>
        <v>-14273.699425762752</v>
      </c>
      <c r="FM368" s="45">
        <f ca="1">IF(FM4&gt;EOMONTH(Inputs!$E$16, 0), FM347-FL347, 0)</f>
        <v>-16247.747568534454</v>
      </c>
      <c r="FN368" s="45">
        <f ca="1">IF(FN4&gt;EOMONTH(Inputs!$E$16, 0), FN347-FM347, 0)</f>
        <v>-18873.57247073343</v>
      </c>
      <c r="FO368" s="45">
        <f ca="1">IF(FO4&gt;EOMONTH(Inputs!$E$16, 0), FO347-FN347, 0)</f>
        <v>-21818.942048341269</v>
      </c>
      <c r="FP368" s="45">
        <f ca="1">IF(FP4&gt;EOMONTH(Inputs!$E$16, 0), FP347-FO347, 0)</f>
        <v>-20793.097757347394</v>
      </c>
      <c r="FQ368" s="45">
        <f ca="1">IF(FQ4&gt;EOMONTH(Inputs!$E$16, 0), FQ347-FP347, 0)</f>
        <v>-16218.976569732418</v>
      </c>
      <c r="FR368" s="45">
        <f ca="1">IF(FR4&gt;EOMONTH(Inputs!$E$16, 0), FR347-FQ347, 0)</f>
        <v>-9414.8031025165692</v>
      </c>
      <c r="FS368" s="45">
        <f ca="1">IF(FS4&gt;EOMONTH(Inputs!$E$16, 0), FS347-FR347, 0)</f>
        <v>-4743.7793211764656</v>
      </c>
      <c r="FT368" s="45">
        <f ca="1">IF(FT4&gt;EOMONTH(Inputs!$E$16, 0), FT347-FS347, 0)</f>
        <v>2949.0706529992167</v>
      </c>
      <c r="FU368" s="45">
        <f ca="1">IF(FU4&gt;EOMONTH(Inputs!$E$16, 0), FU347-FT347, 0)</f>
        <v>-2709.6911826678552</v>
      </c>
      <c r="FV368" s="45">
        <f ca="1">IF(FV4&gt;EOMONTH(Inputs!$E$16, 0), FV347-FU347, 0)</f>
        <v>-3292.1431043483317</v>
      </c>
      <c r="FW368" s="45">
        <f ca="1">IF(FW4&gt;EOMONTH(Inputs!$E$16, 0), FW347-FV347, 0)</f>
        <v>-11112.246538256761</v>
      </c>
      <c r="FX368" s="45">
        <f ca="1">IF(FX4&gt;EOMONTH(Inputs!$E$16, 0), FX347-FW347, 0)</f>
        <v>-14815.379211445106</v>
      </c>
      <c r="FY368" s="45">
        <f ca="1">IF(FY4&gt;EOMONTH(Inputs!$E$16, 0), FY347-FX347, 0)</f>
        <v>-16793.231870627729</v>
      </c>
      <c r="FZ368" s="45">
        <f ca="1">IF(FZ4&gt;EOMONTH(Inputs!$E$16, 0), FZ347-FY347, 0)</f>
        <v>-19410.981931749266</v>
      </c>
      <c r="GA368" s="45">
        <f ca="1">IF(GA4&gt;EOMONTH(Inputs!$E$16, 0), GA347-FZ347, 0)</f>
        <v>-22352.34890806058</v>
      </c>
      <c r="GB368" s="45">
        <f ca="1">IF(GB4&gt;EOMONTH(Inputs!$E$16, 0), GB347-GA347, 0)</f>
        <v>-21335.912259043427</v>
      </c>
      <c r="GC368" s="45">
        <f ca="1">IF(GC4&gt;EOMONTH(Inputs!$E$16, 0), GC347-GB347, 0)</f>
        <v>-16681.306968503864</v>
      </c>
      <c r="GD368" s="45">
        <f ca="1">IF(GD4&gt;EOMONTH(Inputs!$E$16, 0), GD347-GC347, 0)</f>
        <v>-9949.7465756820748</v>
      </c>
      <c r="GE368" s="45">
        <f ca="1">IF(GE4&gt;EOMONTH(Inputs!$E$16, 0), GE347-GD347, 0)</f>
        <v>-5334.9006611214718</v>
      </c>
      <c r="GF368" s="45">
        <f ca="1">IF(GF4&gt;EOMONTH(Inputs!$E$16, 0), GF347-GE347, 0)</f>
        <v>2276.369101186865</v>
      </c>
      <c r="GG368" s="45">
        <f ca="1">IF(GG4&gt;EOMONTH(Inputs!$E$16, 0), GG347-GF347, 0)</f>
        <v>-3393.235349980765</v>
      </c>
      <c r="GH368" s="45">
        <f ca="1">IF(GH4&gt;EOMONTH(Inputs!$E$16, 0), GH347-GG347, 0)</f>
        <v>-4025.0071800689911</v>
      </c>
      <c r="GI368" s="45">
        <f ca="1">IF(GI4&gt;EOMONTH(Inputs!$E$16, 0), GI347-GH347, 0)</f>
        <v>-11755.775289320154</v>
      </c>
      <c r="GJ368" s="45">
        <f ca="1">IF(GJ4&gt;EOMONTH(Inputs!$E$16, 0), GJ347-GI347, 0)</f>
        <v>-15431.916560964542</v>
      </c>
      <c r="GK368" s="45">
        <f ca="1">IF(GK4&gt;EOMONTH(Inputs!$E$16, 0), GK347-GJ347, 0)</f>
        <v>-17414.360485029523</v>
      </c>
      <c r="GL368" s="45">
        <f ca="1">IF(GL4&gt;EOMONTH(Inputs!$E$16, 0), GL347-GK347, 0)</f>
        <v>-20024.915075979545</v>
      </c>
      <c r="GM368" s="45">
        <f ca="1">IF(GM4&gt;EOMONTH(Inputs!$E$16, 0), GM347-GL347, 0)</f>
        <v>-22902.911974191782</v>
      </c>
      <c r="GN368" s="45">
        <f ca="1">IF(GN4&gt;EOMONTH(Inputs!$E$16, 0), GN347-GM347, 0)</f>
        <v>-21956.678701974102</v>
      </c>
      <c r="GO368" s="45">
        <f ca="1">IF(GO4&gt;EOMONTH(Inputs!$E$16, 0), GO347-GN347, 0)</f>
        <v>-17221.779164516367</v>
      </c>
      <c r="GP368" s="45">
        <f ca="1">IF(GP4&gt;EOMONTH(Inputs!$E$16, 0), GP347-GO347, 0)</f>
        <v>-10562.811426138156</v>
      </c>
      <c r="GQ368" s="45">
        <f ca="1">IF(GQ4&gt;EOMONTH(Inputs!$E$16, 0), GQ347-GP347, 0)</f>
        <v>-6004.2929554183502</v>
      </c>
      <c r="GR368" s="45">
        <f ca="1">IF(GR4&gt;EOMONTH(Inputs!$E$16, 0), GR347-GQ347, 0)</f>
        <v>1525.493423153297</v>
      </c>
      <c r="GS368" s="45">
        <f ca="1">IF(GS4&gt;EOMONTH(Inputs!$E$16, 0), GS347-GR347, 0)</f>
        <v>-4156.1504944742192</v>
      </c>
      <c r="GT368" s="45">
        <f ca="1">IF(GT4&gt;EOMONTH(Inputs!$E$16, 0), GT347-GS347, 0)</f>
        <v>-4792.4499122365378</v>
      </c>
      <c r="GU368" s="45">
        <f ca="1">IF(GU4&gt;EOMONTH(Inputs!$E$16, 0), GU347-GT347, 0)</f>
        <v>-12480.822677712073</v>
      </c>
      <c r="GV368" s="45">
        <f ca="1">IF(GV4&gt;EOMONTH(Inputs!$E$16, 0), GV347-GU347, 0)</f>
        <v>-16131.017081262078</v>
      </c>
      <c r="GW368" s="45">
        <f ca="1">IF(GW4&gt;EOMONTH(Inputs!$E$16, 0), GW347-GV347, 0)</f>
        <v>-18118.909881961416</v>
      </c>
      <c r="GX368" s="45">
        <f ca="1">IF(GX4&gt;EOMONTH(Inputs!$E$16, 0), GX347-GW347, 0)</f>
        <v>-20723.218734666007</v>
      </c>
      <c r="GY368" s="45">
        <f ca="1">IF(GY4&gt;EOMONTH(Inputs!$E$16, 0), GY347-GX347, 0)</f>
        <v>-23455.110044222092</v>
      </c>
      <c r="GZ368" s="45">
        <f ca="1">IF(GZ4&gt;EOMONTH(Inputs!$E$16, 0), GZ347-GY347, 0)</f>
        <v>-22663.388824547525</v>
      </c>
      <c r="HA368" s="45">
        <f ca="1">IF(HA4&gt;EOMONTH(Inputs!$E$16, 0), HA347-GZ347, 0)</f>
        <v>-17848.450085922726</v>
      </c>
      <c r="HB368" s="45">
        <f ca="1">IF(HB4&gt;EOMONTH(Inputs!$E$16, 0), HB347-HA347, 0)</f>
        <v>-11262.135704838554</v>
      </c>
      <c r="HC368" s="45">
        <f ca="1">IF(HC4&gt;EOMONTH(Inputs!$E$16, 0), HC347-HB347, 0)</f>
        <v>-6760.1744594061747</v>
      </c>
      <c r="HD368" s="45">
        <f ca="1">IF(HD4&gt;EOMONTH(Inputs!$E$16, 0), HD347-HC347, 0)</f>
        <v>688.14192502689548</v>
      </c>
      <c r="HE368" s="45">
        <f ca="1">IF(HE4&gt;EOMONTH(Inputs!$E$16, 0), HE347-HD347, 0)</f>
        <v>-5006.8150428935187</v>
      </c>
      <c r="HF368" s="45">
        <f ca="1">IF(HF4&gt;EOMONTH(Inputs!$E$16, 0), HF347-HE347, 0)</f>
        <v>-5648.4003419013461</v>
      </c>
      <c r="HG368" s="45">
        <f ca="1">IF(HG4&gt;EOMONTH(Inputs!$E$16, 0), HG347-HF347, 0)</f>
        <v>-13295.917537122034</v>
      </c>
      <c r="HH368" s="45">
        <f ca="1">IF(HH4&gt;EOMONTH(Inputs!$E$16, 0), HH347-HG347, 0)</f>
        <v>-16921.285227372893</v>
      </c>
      <c r="HI368" s="45">
        <f ca="1">IF(HI4&gt;EOMONTH(Inputs!$E$16, 0), HI347-HH347, 0)</f>
        <v>-18915.564025752712</v>
      </c>
      <c r="HJ368" s="45">
        <f ca="1">IF(HJ4&gt;EOMONTH(Inputs!$E$16, 0), HJ347-HI347, 0)</f>
        <v>-21514.655972403241</v>
      </c>
      <c r="HK368" s="45">
        <f ca="1">IF(HK4&gt;EOMONTH(Inputs!$E$16, 0), HK347-HJ347, 0)</f>
        <v>-24101.523702209932</v>
      </c>
      <c r="HL368" s="45">
        <f ca="1">IF(HL4&gt;EOMONTH(Inputs!$E$16, 0), HL347-HK347, 0)</f>
        <v>-23421.744320730562</v>
      </c>
      <c r="HM368" s="45">
        <f ca="1">IF(HM4&gt;EOMONTH(Inputs!$E$16, 0), HM347-HL347, 0)</f>
        <v>-18570.319522995618</v>
      </c>
      <c r="HN368" s="45">
        <f ca="1">IF(HN4&gt;EOMONTH(Inputs!$E$16, 0), HN347-HM347, 0)</f>
        <v>-12056.809319596912</v>
      </c>
      <c r="HO368" s="45">
        <f ca="1">IF(HO4&gt;EOMONTH(Inputs!$E$16, 0), HO347-HN347, 0)</f>
        <v>-7611.724385188194</v>
      </c>
      <c r="HP368" s="45">
        <f ca="1">IF(HP4&gt;EOMONTH(Inputs!$E$16, 0), HP347-HO347, 0)</f>
        <v>-244.95720851642545</v>
      </c>
      <c r="HQ368" s="45">
        <f ca="1">IF(HQ4&gt;EOMONTH(Inputs!$E$16, 0), HQ347-HP347, 0)</f>
        <v>-5954.5869154631509</v>
      </c>
      <c r="HR368" s="45">
        <f ca="1">IF(HR4&gt;EOMONTH(Inputs!$E$16, 0), HR347-HQ347, 0)</f>
        <v>-6556.2762123428984</v>
      </c>
      <c r="HS368" s="45">
        <f ca="1">IF(HS4&gt;EOMONTH(Inputs!$E$16, 0), HS347-HR347, 0)</f>
        <v>-14210.587210215512</v>
      </c>
      <c r="HT368" s="45">
        <f ca="1">IF(HT4&gt;EOMONTH(Inputs!$E$16, 0), HT347-HS347, 0)</f>
        <v>-17812.333606834349</v>
      </c>
      <c r="HU368" s="45">
        <f ca="1">IF(HU4&gt;EOMONTH(Inputs!$E$16, 0), HU347-HT347, 0)</f>
        <v>-19814.024752001278</v>
      </c>
      <c r="HV368" s="45">
        <f ca="1">IF(HV4&gt;EOMONTH(Inputs!$E$16, 0), HV347-HU347, 0)</f>
        <v>-22409.017547575117</v>
      </c>
      <c r="HW368" s="45">
        <f ca="1">IF(HW4&gt;EOMONTH(Inputs!$E$16, 0), HW347-HV347, 0)</f>
        <v>-24852.019572745718</v>
      </c>
      <c r="HX368" s="45">
        <f ca="1">IF(HX4&gt;EOMONTH(Inputs!$E$16, 0), HX347-HW347, 0)</f>
        <v>-24191.159692935471</v>
      </c>
      <c r="HY368" s="45">
        <f ca="1">IF(HY4&gt;EOMONTH(Inputs!$E$16, 0), HY347-HX347, 0)</f>
        <v>-19397.444902730931</v>
      </c>
      <c r="HZ368" s="45">
        <f ca="1">IF(HZ4&gt;EOMONTH(Inputs!$E$16, 0), HZ347-HY347, 0)</f>
        <v>-12956.989937354985</v>
      </c>
      <c r="IA368" s="45">
        <f ca="1">IF(IA4&gt;EOMONTH(Inputs!$E$16, 0), IA347-HZ347, 0)</f>
        <v>-8569.1999425826943</v>
      </c>
      <c r="IB368" s="45">
        <f ca="1">IF(IB4&gt;EOMONTH(Inputs!$E$16, 0), IB347-IA347, 0)</f>
        <v>-1284.1641054189531</v>
      </c>
      <c r="IC368" s="45">
        <f ca="1">IF(IC4&gt;EOMONTH(Inputs!$E$16, 0), IC347-IB347, 0)</f>
        <v>-7009.9228776480886</v>
      </c>
      <c r="ID368" s="45">
        <f ca="1">IF(ID4&gt;EOMONTH(Inputs!$E$16, 0), ID347-IC347, 0)</f>
        <v>-7664.711870308558</v>
      </c>
      <c r="IE368" s="45">
        <f ca="1">IF(IE4&gt;EOMONTH(Inputs!$E$16, 0), IE347-ID347, 0)</f>
        <v>-15235.479256278311</v>
      </c>
      <c r="IF368" s="45">
        <f ca="1">IF(IF4&gt;EOMONTH(Inputs!$E$16, 0), IF347-IE347, 0)</f>
        <v>-18814.905882752792</v>
      </c>
      <c r="IG368" s="45">
        <f ca="1">IF(IG4&gt;EOMONTH(Inputs!$E$16, 0), IG347-IF347, 0)</f>
        <v>-20825.135878236732</v>
      </c>
      <c r="IH368" s="45">
        <f ca="1">IF(IH4&gt;EOMONTH(Inputs!$E$16, 0), IH347-IG347, 0)</f>
        <v>-23406.949463164201</v>
      </c>
      <c r="II368" s="45">
        <f ca="1">IF(II4&gt;EOMONTH(Inputs!$E$16, 0), II347-IH347, 0)</f>
        <v>-25717.628458551073</v>
      </c>
      <c r="IJ368" s="45">
        <f ca="1">IF(IJ4&gt;EOMONTH(Inputs!$E$16, 0), IJ347-II347, 0)</f>
        <v>-25065.680566353985</v>
      </c>
      <c r="IK368" s="45">
        <f ca="1">IF(IK4&gt;EOMONTH(Inputs!$E$16, 0), IK347-IJ347, 0)</f>
        <v>-20330.181206117646</v>
      </c>
      <c r="IL368" s="45">
        <f ca="1">IF(IL4&gt;EOMONTH(Inputs!$E$16, 0), IL347-IK347, 0)</f>
        <v>-13963.144170803367</v>
      </c>
      <c r="IM368" s="45">
        <f ca="1">IF(IM4&gt;EOMONTH(Inputs!$E$16, 0), IM347-IL347, 0)</f>
        <v>-9602.4765017665341</v>
      </c>
      <c r="IN368" s="45">
        <f ca="1">IF(IN4&gt;EOMONTH(Inputs!$E$16, 0), IN347-IM347, 0)</f>
        <v>-2399.3279447150126</v>
      </c>
      <c r="IO368" s="45">
        <f ca="1">IF(IO4&gt;EOMONTH(Inputs!$E$16, 0), IO347-IN347, 0)</f>
        <v>-8086.485362900843</v>
      </c>
      <c r="IP368" s="45">
        <f ca="1">IF(IP4&gt;EOMONTH(Inputs!$E$16, 0), IP347-IO347, 0)</f>
        <v>-5324.8608237371955</v>
      </c>
      <c r="IQ368" s="45">
        <f ca="1">IF(IQ4&gt;EOMONTH(Inputs!$E$16, 0), IQ347-IP347, 0)</f>
        <v>-12855.339352441923</v>
      </c>
      <c r="IR368" s="45">
        <f ca="1">IF(IR4&gt;EOMONTH(Inputs!$E$16, 0), IR347-IQ347, 0)</f>
        <v>-16416.96529231836</v>
      </c>
      <c r="IS368" s="45">
        <f ca="1">IF(IS4&gt;EOMONTH(Inputs!$E$16, 0), IS347-IR347, 0)</f>
        <v>-18305.763276259357</v>
      </c>
      <c r="IT368" s="45">
        <f ca="1">IF(IT4&gt;EOMONTH(Inputs!$E$16, 0), IT347-IS347, 0)</f>
        <v>-20756.193160293726</v>
      </c>
      <c r="IU368" s="45">
        <f ca="1">IF(IU4&gt;EOMONTH(Inputs!$E$16, 0), IU347-IT347, 0)</f>
        <v>-23052.724392593576</v>
      </c>
      <c r="IV368" s="45">
        <f ca="1">IF(IV4&gt;EOMONTH(Inputs!$E$16, 0), IV347-IU347, 0)</f>
        <v>-22300.641678661683</v>
      </c>
      <c r="IW368" s="45">
        <f ca="1">IF(IW4&gt;EOMONTH(Inputs!$E$16, 0), IW347-IV347, 0)</f>
        <v>-10997.774023827305</v>
      </c>
      <c r="IX368" s="45">
        <f ca="1">IF(IX4&gt;EOMONTH(Inputs!$E$16, 0), IX347-IW347, 0)</f>
        <v>0</v>
      </c>
      <c r="IY368" s="45">
        <f ca="1">IF(IY4&gt;EOMONTH(Inputs!$E$16, 0), IY347-IX347, 0)</f>
        <v>0</v>
      </c>
      <c r="IZ368" s="45">
        <f ca="1">IF(IZ4&gt;EOMONTH(Inputs!$E$16, 0), IZ347-IY347, 0)</f>
        <v>200.1656599163197</v>
      </c>
      <c r="JA368" s="45">
        <f ca="1">IF(JA4&gt;EOMONTH(Inputs!$E$16, 0), JA347-IZ347, 0)</f>
        <v>-200.1656599163197</v>
      </c>
      <c r="JB368" s="45">
        <f ca="1">IF(JB4&gt;EOMONTH(Inputs!$E$16, 0), JB347-JA347, 0)</f>
        <v>0</v>
      </c>
      <c r="JC368" s="45">
        <f ca="1">IF(JC4&gt;EOMONTH(Inputs!$E$16, 0), JC347-JB347, 0)</f>
        <v>0</v>
      </c>
      <c r="JD368" s="45">
        <f ca="1">IF(JD4&gt;EOMONTH(Inputs!$E$16, 0), JD347-JC347, 0)</f>
        <v>0</v>
      </c>
      <c r="JE368" s="45">
        <f ca="1">IF(JE4&gt;EOMONTH(Inputs!$E$16, 0), JE347-JD347, 0)</f>
        <v>0</v>
      </c>
      <c r="JF368" s="45">
        <f ca="1">IF(JF4&gt;EOMONTH(Inputs!$E$16, 0), JF347-JE347, 0)</f>
        <v>0</v>
      </c>
      <c r="JG368" s="45">
        <f ca="1">IF(JG4&gt;EOMONTH(Inputs!$E$16, 0), JG347-JF347, 0)</f>
        <v>0</v>
      </c>
      <c r="JH368" s="45">
        <f ca="1">IF(JH4&gt;EOMONTH(Inputs!$E$16, 0), JH347-JG347, 0)</f>
        <v>0</v>
      </c>
      <c r="JI368" s="45">
        <f ca="1">IF(JI4&gt;EOMONTH(Inputs!$E$16, 0), JI347-JH347, 0)</f>
        <v>0</v>
      </c>
      <c r="JJ368" s="45">
        <f ca="1">IF(JJ4&gt;EOMONTH(Inputs!$E$16, 0), JJ347-JI347, 0)</f>
        <v>0</v>
      </c>
      <c r="JK368" s="45">
        <f ca="1">IF(JK4&gt;EOMONTH(Inputs!$E$16, 0), JK347-JJ347, 0)</f>
        <v>0</v>
      </c>
      <c r="JL368" s="45">
        <f ca="1">IF(JL4&gt;EOMONTH(Inputs!$E$16, 0), JL347-JK347, 0)</f>
        <v>0</v>
      </c>
      <c r="JM368" s="45">
        <f ca="1">IF(JM4&gt;EOMONTH(Inputs!$E$16, 0), JM347-JL347, 0)</f>
        <v>0</v>
      </c>
      <c r="JN368" s="45">
        <f ca="1">IF(JN4&gt;EOMONTH(Inputs!$E$16, 0), JN347-JM347, 0)</f>
        <v>0</v>
      </c>
      <c r="JO368" s="45">
        <f ca="1">IF(JO4&gt;EOMONTH(Inputs!$E$16, 0), JO347-JN347, 0)</f>
        <v>0</v>
      </c>
      <c r="JP368" s="45">
        <f ca="1">IF(JP4&gt;EOMONTH(Inputs!$E$16, 0), JP347-JO347, 0)</f>
        <v>0</v>
      </c>
      <c r="JQ368" s="45">
        <f ca="1">IF(JQ4&gt;EOMONTH(Inputs!$E$16, 0), JQ347-JP347, 0)</f>
        <v>0</v>
      </c>
      <c r="JR368" s="45">
        <f ca="1">IF(JR4&gt;EOMONTH(Inputs!$E$16, 0), JR347-JQ347, 0)</f>
        <v>0</v>
      </c>
      <c r="JS368" s="45">
        <f ca="1">IF(JS4&gt;EOMONTH(Inputs!$E$16, 0), JS347-JR347, 0)</f>
        <v>0</v>
      </c>
      <c r="JT368" s="45">
        <f ca="1">IF(JT4&gt;EOMONTH(Inputs!$E$16, 0), JT347-JS347, 0)</f>
        <v>0</v>
      </c>
      <c r="JU368" s="45">
        <f ca="1">IF(JU4&gt;EOMONTH(Inputs!$E$16, 0), JU347-JT347, 0)</f>
        <v>0</v>
      </c>
      <c r="JV368" s="45">
        <f ca="1">IF(JV4&gt;EOMONTH(Inputs!$E$16, 0), JV347-JU347, 0)</f>
        <v>0</v>
      </c>
      <c r="JW368" s="45">
        <f ca="1">IF(JW4&gt;EOMONTH(Inputs!$E$16, 0), JW347-JV347, 0)</f>
        <v>0</v>
      </c>
      <c r="JX368" s="45">
        <f ca="1">IF(JX4&gt;EOMONTH(Inputs!$E$16, 0), JX347-JW347, 0)</f>
        <v>0</v>
      </c>
      <c r="JY368" s="45">
        <f ca="1">IF(JY4&gt;EOMONTH(Inputs!$E$16, 0), JY347-JX347, 0)</f>
        <v>0</v>
      </c>
      <c r="JZ368" s="45">
        <f ca="1">IF(JZ4&gt;EOMONTH(Inputs!$E$16, 0), JZ347-JY347, 0)</f>
        <v>0</v>
      </c>
      <c r="KA368" s="45">
        <f ca="1">IF(KA4&gt;EOMONTH(Inputs!$E$16, 0), KA347-JZ347, 0)</f>
        <v>0</v>
      </c>
      <c r="KB368" s="45">
        <f ca="1">IF(KB4&gt;EOMONTH(Inputs!$E$16, 0), KB347-KA347, 0)</f>
        <v>0</v>
      </c>
      <c r="KC368" s="45">
        <f ca="1">IF(KC4&gt;EOMONTH(Inputs!$E$16, 0), KC347-KB347, 0)</f>
        <v>0</v>
      </c>
      <c r="KD368" s="45">
        <f ca="1">IF(KD4&gt;EOMONTH(Inputs!$E$16, 0), KD347-KC347, 0)</f>
        <v>0</v>
      </c>
      <c r="KE368" s="45">
        <f ca="1">IF(KE4&gt;EOMONTH(Inputs!$E$16, 0), KE347-KD347, 0)</f>
        <v>0</v>
      </c>
      <c r="KF368" s="45">
        <f ca="1">IF(KF4&gt;EOMONTH(Inputs!$E$16, 0), KF347-KE347, 0)</f>
        <v>0</v>
      </c>
      <c r="KG368" s="45">
        <f ca="1">IF(KG4&gt;EOMONTH(Inputs!$E$16, 0), KG347-KF347, 0)</f>
        <v>0</v>
      </c>
      <c r="KH368" s="45">
        <f ca="1">IF(KH4&gt;EOMONTH(Inputs!$E$16, 0), KH347-KG347, 0)</f>
        <v>0</v>
      </c>
      <c r="KI368" s="45">
        <f ca="1">IF(KI4&gt;EOMONTH(Inputs!$E$16, 0), KI347-KH347, 0)</f>
        <v>0</v>
      </c>
      <c r="KJ368" s="45">
        <f ca="1">IF(KJ4&gt;EOMONTH(Inputs!$E$16, 0), KJ347-KI347, 0)</f>
        <v>0</v>
      </c>
      <c r="KK368" s="45">
        <f ca="1">IF(KK4&gt;EOMONTH(Inputs!$E$16, 0), KK347-KJ347, 0)</f>
        <v>0</v>
      </c>
      <c r="KL368" s="45">
        <f ca="1">IF(KL4&gt;EOMONTH(Inputs!$E$16, 0), KL347-KK347, 0)</f>
        <v>0</v>
      </c>
      <c r="KM368" s="45">
        <f ca="1">IF(KM4&gt;EOMONTH(Inputs!$E$16, 0), KM347-KL347, 0)</f>
        <v>0</v>
      </c>
      <c r="KN368" s="45">
        <f ca="1">IF(KN4&gt;EOMONTH(Inputs!$E$16, 0), KN347-KM347, 0)</f>
        <v>0</v>
      </c>
      <c r="KO368" s="45">
        <f ca="1">IF(KO4&gt;EOMONTH(Inputs!$E$16, 0), KO347-KN347, 0)</f>
        <v>0</v>
      </c>
      <c r="KP368" s="45">
        <f ca="1">IF(KP4&gt;EOMONTH(Inputs!$E$16, 0), KP347-KO347, 0)</f>
        <v>0</v>
      </c>
      <c r="KQ368" s="45">
        <f ca="1">IF(KQ4&gt;EOMONTH(Inputs!$E$16, 0), KQ347-KP347, 0)</f>
        <v>0</v>
      </c>
      <c r="KR368" s="45">
        <f ca="1">IF(KR4&gt;EOMONTH(Inputs!$E$16, 0), KR347-KQ347, 0)</f>
        <v>0</v>
      </c>
      <c r="KS368" s="45">
        <f ca="1">IF(KS4&gt;EOMONTH(Inputs!$E$16, 0), KS347-KR347, 0)</f>
        <v>0</v>
      </c>
      <c r="KT368" s="45">
        <f ca="1">IF(KT4&gt;EOMONTH(Inputs!$E$16, 0), KT347-KS347, 0)</f>
        <v>0</v>
      </c>
      <c r="KU368" s="45">
        <f ca="1">IF(KU4&gt;EOMONTH(Inputs!$E$16, 0), KU347-KT347, 0)</f>
        <v>0</v>
      </c>
      <c r="KV368" s="45">
        <f ca="1">IF(KV4&gt;EOMONTH(Inputs!$E$16, 0), KV347-KU347, 0)</f>
        <v>1557.1641119751505</v>
      </c>
      <c r="KW368" s="45">
        <f ca="1">IF(KW4&gt;EOMONTH(Inputs!$E$16, 0), KW347-KV347, 0)</f>
        <v>-1557.1641119751505</v>
      </c>
      <c r="KX368" s="45">
        <f ca="1">IF(KX4&gt;EOMONTH(Inputs!$E$16, 0), KX347-KW347, 0)</f>
        <v>0</v>
      </c>
      <c r="KY368" s="45">
        <f ca="1">IF(KY4&gt;EOMONTH(Inputs!$E$16, 0), KY347-KX347, 0)</f>
        <v>0</v>
      </c>
      <c r="KZ368" s="45">
        <f ca="1">IF(KZ4&gt;EOMONTH(Inputs!$E$16, 0), KZ347-KY347, 0)</f>
        <v>0</v>
      </c>
      <c r="LA368" s="45">
        <f ca="1">IF(LA4&gt;EOMONTH(Inputs!$E$16, 0), LA347-KZ347, 0)</f>
        <v>0</v>
      </c>
      <c r="LB368" s="45">
        <f ca="1">IF(LB4&gt;EOMONTH(Inputs!$E$16, 0), LB347-LA347, 0)</f>
        <v>0</v>
      </c>
      <c r="LC368" s="45">
        <f ca="1">IF(LC4&gt;EOMONTH(Inputs!$E$16, 0), LC347-LB347, 0)</f>
        <v>0</v>
      </c>
      <c r="LD368" s="45">
        <f ca="1">IF(LD4&gt;EOMONTH(Inputs!$E$16, 0), LD347-LC347, 0)</f>
        <v>0</v>
      </c>
      <c r="LE368" s="45">
        <f ca="1">IF(LE4&gt;EOMONTH(Inputs!$E$16, 0), LE347-LD347, 0)</f>
        <v>0</v>
      </c>
      <c r="LF368" s="45">
        <f ca="1">IF(LF4&gt;EOMONTH(Inputs!$E$16, 0), LF347-LE347, 0)</f>
        <v>0</v>
      </c>
      <c r="LG368" s="45">
        <f ca="1">IF(LG4&gt;EOMONTH(Inputs!$E$16, 0), LG347-LF347, 0)</f>
        <v>0</v>
      </c>
      <c r="LH368" s="45">
        <f ca="1">IF(LH4&gt;EOMONTH(Inputs!$E$16, 0), LH347-LG347, 0)</f>
        <v>1710.5641869939861</v>
      </c>
      <c r="LI368" s="45">
        <f ca="1">IF(LI4&gt;EOMONTH(Inputs!$E$16, 0), LI347-LH347, 0)</f>
        <v>-1710.5641869939861</v>
      </c>
      <c r="LJ368" s="45">
        <f ca="1">IF(LJ4&gt;EOMONTH(Inputs!$E$16, 0), LJ347-LI347, 0)</f>
        <v>0</v>
      </c>
      <c r="LK368" s="45">
        <f ca="1">IF(LK4&gt;EOMONTH(Inputs!$E$16, 0), LK347-LJ347, 0)</f>
        <v>0</v>
      </c>
      <c r="LL368" s="45">
        <f ca="1">IF(LL4&gt;EOMONTH(Inputs!$E$16, 0), LL347-LK347, 0)</f>
        <v>0</v>
      </c>
      <c r="LM368" s="45">
        <f ca="1">IF(LM4&gt;EOMONTH(Inputs!$E$16, 0), LM347-LL347, 0)</f>
        <v>0</v>
      </c>
      <c r="LN368" s="45">
        <f ca="1">IF(LN4&gt;EOMONTH(Inputs!$E$16, 0), LN347-LM347, 0)</f>
        <v>0</v>
      </c>
      <c r="LO368" s="45">
        <f ca="1">IF(LO4&gt;EOMONTH(Inputs!$E$16, 0), LO347-LN347, 0)</f>
        <v>0</v>
      </c>
      <c r="LP368" s="45">
        <f ca="1">IF(LP4&gt;EOMONTH(Inputs!$E$16, 0), LP347-LO347, 0)</f>
        <v>0</v>
      </c>
      <c r="LQ368" s="45">
        <f ca="1">IF(LQ4&gt;EOMONTH(Inputs!$E$16, 0), LQ347-LP347, 0)</f>
        <v>0</v>
      </c>
      <c r="LR368" s="45">
        <f ca="1">IF(LR4&gt;EOMONTH(Inputs!$E$16, 0), LR347-LQ347, 0)</f>
        <v>0</v>
      </c>
      <c r="LS368" s="45">
        <f ca="1">IF(LS4&gt;EOMONTH(Inputs!$E$16, 0), LS347-LR347, 0)</f>
        <v>0</v>
      </c>
      <c r="LT368" s="45">
        <f ca="1">IF(LT4&gt;EOMONTH(Inputs!$E$16, 0), LT347-LS347, 0)</f>
        <v>182066.50698214673</v>
      </c>
      <c r="LU368" s="45"/>
      <c r="LV368" s="45"/>
      <c r="LW368" s="45"/>
      <c r="LX368" s="45"/>
      <c r="LY368" s="45"/>
      <c r="LZ368" s="45"/>
      <c r="MA368" s="45"/>
      <c r="MB368" s="45"/>
      <c r="MC368" s="45"/>
      <c r="MD368" s="45"/>
      <c r="ME368" s="45"/>
      <c r="MF368" s="45"/>
      <c r="MG368" s="45"/>
      <c r="MH368" s="45"/>
      <c r="MI368" s="45"/>
      <c r="MJ368" s="45"/>
      <c r="MK368" s="45"/>
      <c r="ML368" s="45"/>
      <c r="MM368" s="45"/>
      <c r="MN368" s="45"/>
      <c r="MO368" s="45"/>
      <c r="MP368" s="45"/>
      <c r="MQ368" s="45"/>
      <c r="MR368" s="45"/>
      <c r="MS368" s="45"/>
      <c r="MT368" s="45"/>
      <c r="MU368" s="45"/>
      <c r="MV368" s="45"/>
      <c r="MW368" s="45"/>
      <c r="MX368" s="45"/>
      <c r="MY368" s="45"/>
      <c r="MZ368" s="45"/>
      <c r="NA368" s="45"/>
      <c r="NB368" s="45"/>
      <c r="NC368" s="45"/>
      <c r="ND368" s="45"/>
      <c r="NE368" s="45"/>
      <c r="NF368" s="45"/>
      <c r="NG368" s="45"/>
      <c r="NH368" s="45"/>
      <c r="NI368" s="45"/>
      <c r="NJ368" s="45"/>
      <c r="NK368" s="45"/>
      <c r="NL368" s="45"/>
      <c r="NM368" s="45"/>
      <c r="NN368" s="45"/>
      <c r="NO368" s="45"/>
      <c r="NP368" s="45"/>
      <c r="NQ368" s="45"/>
      <c r="NR368" s="45"/>
      <c r="NS368" s="45"/>
      <c r="NT368" s="45"/>
      <c r="NU368" s="45"/>
      <c r="NV368" s="45"/>
      <c r="NW368" s="45"/>
      <c r="NX368" s="45"/>
      <c r="NY368" s="45"/>
      <c r="NZ368" s="45"/>
      <c r="OA368" s="45"/>
      <c r="OB368" s="45"/>
      <c r="OC368" s="45"/>
      <c r="OD368" s="45"/>
      <c r="OE368" s="45"/>
      <c r="OF368" s="45"/>
      <c r="OG368" s="45"/>
      <c r="OH368" s="45"/>
      <c r="OI368" s="45"/>
      <c r="OJ368" s="45"/>
      <c r="OK368" s="45"/>
      <c r="OL368" s="45"/>
      <c r="OM368" s="45"/>
      <c r="ON368" s="45"/>
      <c r="OO368" s="45"/>
      <c r="OP368" s="45"/>
      <c r="OQ368" s="45"/>
      <c r="OR368" s="45"/>
      <c r="OS368" s="45"/>
      <c r="OT368" s="45"/>
      <c r="OU368" s="45"/>
      <c r="OV368" s="45"/>
      <c r="OW368" s="45"/>
      <c r="OX368" s="45"/>
      <c r="OY368" s="45"/>
      <c r="OZ368" s="45"/>
      <c r="PA368" s="45"/>
      <c r="PB368" s="45"/>
      <c r="PC368" s="45"/>
      <c r="PD368" s="45"/>
      <c r="PE368" s="45"/>
      <c r="PF368" s="45"/>
      <c r="PG368" s="45"/>
      <c r="PH368" s="45"/>
      <c r="PI368" s="45"/>
      <c r="PJ368" s="45"/>
      <c r="PK368" s="45"/>
      <c r="PL368" s="45"/>
      <c r="PM368" s="45"/>
      <c r="PN368" s="45"/>
      <c r="PO368" s="45"/>
      <c r="PP368" s="45"/>
      <c r="PQ368" s="45"/>
      <c r="PR368" s="45"/>
      <c r="PS368" s="45"/>
      <c r="PT368" s="45"/>
      <c r="PU368" s="45"/>
      <c r="PV368" s="45"/>
      <c r="PW368" s="45"/>
      <c r="PX368" s="45"/>
      <c r="PY368" s="45"/>
      <c r="PZ368" s="45"/>
      <c r="QA368" s="45"/>
      <c r="QB368" s="45"/>
      <c r="QC368" s="45"/>
      <c r="QD368" s="45"/>
      <c r="QE368" s="45"/>
      <c r="QF368" s="45"/>
      <c r="QG368" s="45"/>
      <c r="QH368" s="45"/>
      <c r="QI368" s="45"/>
      <c r="QJ368" s="45"/>
      <c r="QK368" s="45"/>
      <c r="QL368" s="45"/>
      <c r="QM368" s="45"/>
      <c r="QN368" s="45"/>
      <c r="QO368" s="45"/>
      <c r="QP368" s="45"/>
      <c r="QQ368" s="45"/>
      <c r="QR368" s="45"/>
      <c r="QS368" s="45"/>
      <c r="QT368" s="45"/>
      <c r="QU368" s="45"/>
    </row>
    <row r="369" spans="1:463" ht="15" customHeight="1" outlineLevel="1">
      <c r="B369" s="3"/>
      <c r="C369" s="9" t="s">
        <v>586</v>
      </c>
      <c r="D369" s="8"/>
      <c r="E369" s="113" t="s">
        <v>95</v>
      </c>
      <c r="F369" s="12"/>
      <c r="G369" s="12"/>
      <c r="H369" s="99">
        <f ca="1">SUM(I369:QJ369)</f>
        <v>6423994.811865232</v>
      </c>
      <c r="I369" s="106">
        <f t="shared" ref="I369:AV369" si="1234">I365+SUM(I367:I368)</f>
        <v>0</v>
      </c>
      <c r="J369" s="106">
        <f t="shared" si="1234"/>
        <v>0</v>
      </c>
      <c r="K369" s="106">
        <f t="shared" si="1234"/>
        <v>0</v>
      </c>
      <c r="L369" s="106">
        <f t="shared" si="1234"/>
        <v>0</v>
      </c>
      <c r="M369" s="106">
        <f t="shared" si="1234"/>
        <v>0</v>
      </c>
      <c r="N369" s="106">
        <f t="shared" si="1234"/>
        <v>0</v>
      </c>
      <c r="O369" s="106">
        <f t="shared" si="1234"/>
        <v>0</v>
      </c>
      <c r="P369" s="106">
        <f t="shared" si="1234"/>
        <v>0</v>
      </c>
      <c r="Q369" s="106">
        <f t="shared" si="1234"/>
        <v>0</v>
      </c>
      <c r="R369" s="106">
        <f t="shared" si="1234"/>
        <v>0</v>
      </c>
      <c r="S369" s="106">
        <f t="shared" si="1234"/>
        <v>0</v>
      </c>
      <c r="T369" s="106">
        <f t="shared" si="1234"/>
        <v>0</v>
      </c>
      <c r="U369" s="106">
        <f t="shared" si="1234"/>
        <v>0</v>
      </c>
      <c r="V369" s="106">
        <f t="shared" si="1234"/>
        <v>0</v>
      </c>
      <c r="W369" s="106">
        <f t="shared" si="1234"/>
        <v>0</v>
      </c>
      <c r="X369" s="106">
        <f t="shared" si="1234"/>
        <v>0</v>
      </c>
      <c r="Y369" s="106">
        <f t="shared" si="1234"/>
        <v>0</v>
      </c>
      <c r="Z369" s="106">
        <f t="shared" si="1234"/>
        <v>0</v>
      </c>
      <c r="AA369" s="106">
        <f t="shared" si="1234"/>
        <v>0</v>
      </c>
      <c r="AB369" s="106">
        <f t="shared" si="1234"/>
        <v>0</v>
      </c>
      <c r="AC369" s="106">
        <f t="shared" si="1234"/>
        <v>0</v>
      </c>
      <c r="AD369" s="106">
        <f t="shared" si="1234"/>
        <v>0</v>
      </c>
      <c r="AE369" s="106">
        <f t="shared" si="1234"/>
        <v>0</v>
      </c>
      <c r="AF369" s="106">
        <f t="shared" si="1234"/>
        <v>0</v>
      </c>
      <c r="AG369" s="106">
        <f t="shared" ca="1" si="1234"/>
        <v>-74372.566355204966</v>
      </c>
      <c r="AH369" s="106">
        <f t="shared" ca="1" si="1234"/>
        <v>-73202.760954607918</v>
      </c>
      <c r="AI369" s="106">
        <f t="shared" ca="1" si="1234"/>
        <v>-32456.517413216447</v>
      </c>
      <c r="AJ369" s="106">
        <f t="shared" ca="1" si="1234"/>
        <v>-32767.940143790533</v>
      </c>
      <c r="AK369" s="106">
        <f t="shared" ca="1" si="1234"/>
        <v>-13139.710467716301</v>
      </c>
      <c r="AL369" s="106">
        <f t="shared" ca="1" si="1234"/>
        <v>-1098.9772517419478</v>
      </c>
      <c r="AM369" s="106">
        <f t="shared" ca="1" si="1234"/>
        <v>25182.978976019949</v>
      </c>
      <c r="AN369" s="106">
        <f t="shared" ca="1" si="1234"/>
        <v>15615.297295372686</v>
      </c>
      <c r="AO369" s="106">
        <f t="shared" ca="1" si="1234"/>
        <v>-987.35672137924121</v>
      </c>
      <c r="AP369" s="106">
        <f t="shared" ca="1" si="1234"/>
        <v>-35471.925703649133</v>
      </c>
      <c r="AQ369" s="106">
        <f t="shared" ca="1" si="1234"/>
        <v>-60019.349070060227</v>
      </c>
      <c r="AR369" s="106">
        <f t="shared" ca="1" si="1234"/>
        <v>-102104.60734136938</v>
      </c>
      <c r="AS369" s="106">
        <f t="shared" ca="1" si="1234"/>
        <v>-75788.585507669064</v>
      </c>
      <c r="AT369" s="106">
        <f t="shared" ca="1" si="1234"/>
        <v>-72741.378905476871</v>
      </c>
      <c r="AU369" s="106">
        <f t="shared" ca="1" si="1234"/>
        <v>-31533.530376497161</v>
      </c>
      <c r="AV369" s="106">
        <f t="shared" ca="1" si="1234"/>
        <v>-29120.004008418604</v>
      </c>
      <c r="AW369" s="106">
        <f t="shared" ref="AW369:DH369" ca="1" si="1235">AW365+SUM(AW367:AW368)</f>
        <v>-9640.2180549651093</v>
      </c>
      <c r="AX369" s="106">
        <f t="shared" ca="1" si="1235"/>
        <v>2682.8728295235051</v>
      </c>
      <c r="AY369" s="106">
        <f t="shared" ca="1" si="1235"/>
        <v>26328.720903692069</v>
      </c>
      <c r="AZ369" s="106">
        <f t="shared" ca="1" si="1235"/>
        <v>16663.4759265912</v>
      </c>
      <c r="BA369" s="106">
        <f t="shared" ca="1" si="1235"/>
        <v>-1804.5391065026633</v>
      </c>
      <c r="BB369" s="106">
        <f t="shared" ca="1" si="1235"/>
        <v>-36190.963441983302</v>
      </c>
      <c r="BC369" s="106">
        <f t="shared" ca="1" si="1235"/>
        <v>-60653.556448652918</v>
      </c>
      <c r="BD369" s="106">
        <f t="shared" ca="1" si="1235"/>
        <v>-102703.15201980493</v>
      </c>
      <c r="BE369" s="106">
        <f t="shared" ca="1" si="1235"/>
        <v>-74948.902319285262</v>
      </c>
      <c r="BF369" s="106">
        <f t="shared" ca="1" si="1235"/>
        <v>-71903.684378359889</v>
      </c>
      <c r="BG369" s="106">
        <f t="shared" ca="1" si="1235"/>
        <v>-30883.768375710992</v>
      </c>
      <c r="BH369" s="106">
        <f t="shared" ca="1" si="1235"/>
        <v>-26869.197270292992</v>
      </c>
      <c r="BI369" s="106">
        <f t="shared" ca="1" si="1235"/>
        <v>-7216.3914230004302</v>
      </c>
      <c r="BJ369" s="106">
        <f t="shared" ca="1" si="1235"/>
        <v>5266.4573886990256</v>
      </c>
      <c r="BK369" s="106">
        <f t="shared" ca="1" si="1235"/>
        <v>27208.076071871357</v>
      </c>
      <c r="BL369" s="106">
        <f t="shared" ca="1" si="1235"/>
        <v>19381.503913590044</v>
      </c>
      <c r="BM369" s="106">
        <f t="shared" ca="1" si="1235"/>
        <v>-1295.7782350854541</v>
      </c>
      <c r="BN369" s="106">
        <f t="shared" ca="1" si="1235"/>
        <v>-35422.596609628192</v>
      </c>
      <c r="BO369" s="106">
        <f t="shared" ca="1" si="1235"/>
        <v>-59923.824267588949</v>
      </c>
      <c r="BP369" s="106">
        <f t="shared" ca="1" si="1235"/>
        <v>-101730.83307611827</v>
      </c>
      <c r="BQ369" s="106">
        <f t="shared" ca="1" si="1235"/>
        <v>-73968.45408822532</v>
      </c>
      <c r="BR369" s="106">
        <f t="shared" ca="1" si="1235"/>
        <v>-70924.112375481433</v>
      </c>
      <c r="BS369" s="106">
        <f t="shared" ca="1" si="1235"/>
        <v>-30181.480764895969</v>
      </c>
      <c r="BT369" s="106">
        <f t="shared" ca="1" si="1235"/>
        <v>-24470.171886540484</v>
      </c>
      <c r="BU369" s="106">
        <f t="shared" ca="1" si="1235"/>
        <v>-4641.4557657197583</v>
      </c>
      <c r="BV369" s="106">
        <f t="shared" ca="1" si="1235"/>
        <v>8003.4689991560299</v>
      </c>
      <c r="BW369" s="106">
        <f t="shared" ca="1" si="1235"/>
        <v>27509.463846579107</v>
      </c>
      <c r="BX369" s="106">
        <f t="shared" ca="1" si="1235"/>
        <v>22112.843176792958</v>
      </c>
      <c r="BY369" s="106">
        <f t="shared" ca="1" si="1235"/>
        <v>-734.64864642909379</v>
      </c>
      <c r="BZ369" s="106">
        <f t="shared" ca="1" si="1235"/>
        <v>-34604.101902683527</v>
      </c>
      <c r="CA369" s="106">
        <f t="shared" ca="1" si="1235"/>
        <v>-59327.331834872923</v>
      </c>
      <c r="CB369" s="106">
        <f t="shared" ca="1" si="1235"/>
        <v>-100712.79111299633</v>
      </c>
      <c r="CC369" s="106">
        <f t="shared" ca="1" si="1235"/>
        <v>-72938.488702657414</v>
      </c>
      <c r="CD369" s="106">
        <f t="shared" ca="1" si="1235"/>
        <v>-70113.181658978036</v>
      </c>
      <c r="CE369" s="106">
        <f t="shared" ca="1" si="1235"/>
        <v>-29423.107195390679</v>
      </c>
      <c r="CF369" s="106">
        <f t="shared" ca="1" si="1235"/>
        <v>-22013.702532702933</v>
      </c>
      <c r="CG369" s="106">
        <f t="shared" ca="1" si="1235"/>
        <v>-2006.0555409747612</v>
      </c>
      <c r="CH369" s="106">
        <f t="shared" ca="1" si="1235"/>
        <v>10803.39312159839</v>
      </c>
      <c r="CI369" s="106">
        <f t="shared" ca="1" si="1235"/>
        <v>28085.387419956729</v>
      </c>
      <c r="CJ369" s="106">
        <f t="shared" ca="1" si="1235"/>
        <v>22724.777775390292</v>
      </c>
      <c r="CK369" s="106">
        <f t="shared" ca="1" si="1235"/>
        <v>100.47683452705678</v>
      </c>
      <c r="CL369" s="106">
        <f t="shared" ca="1" si="1235"/>
        <v>-33513.708206111107</v>
      </c>
      <c r="CM369" s="106">
        <f t="shared" ca="1" si="1235"/>
        <v>-58460.254331568955</v>
      </c>
      <c r="CN369" s="106">
        <f t="shared" ca="1" si="1235"/>
        <v>-99426.995207252112</v>
      </c>
      <c r="CO369" s="106">
        <f t="shared" ca="1" si="1235"/>
        <v>-68961.854458471324</v>
      </c>
      <c r="CP369" s="106">
        <f t="shared" ca="1" si="1235"/>
        <v>-65915.476374009406</v>
      </c>
      <c r="CQ369" s="106">
        <f t="shared" ca="1" si="1235"/>
        <v>-25711.276891826237</v>
      </c>
      <c r="CR369" s="106">
        <f t="shared" ca="1" si="1235"/>
        <v>-16602.124519522622</v>
      </c>
      <c r="CS369" s="106">
        <f t="shared" ca="1" si="1235"/>
        <v>3414.6510416002202</v>
      </c>
      <c r="CT369" s="106">
        <f t="shared" ca="1" si="1235"/>
        <v>16564.181749333162</v>
      </c>
      <c r="CU369" s="106">
        <f t="shared" ca="1" si="1235"/>
        <v>31521.695333239433</v>
      </c>
      <c r="CV369" s="106">
        <f t="shared" ca="1" si="1235"/>
        <v>26197.757558706639</v>
      </c>
      <c r="CW369" s="106">
        <f t="shared" ca="1" si="1235"/>
        <v>3795.7331432151841</v>
      </c>
      <c r="CX369" s="106">
        <f t="shared" ca="1" si="1235"/>
        <v>-29932.052223842242</v>
      </c>
      <c r="CY369" s="106">
        <f t="shared" ca="1" si="1235"/>
        <v>-54736.188009633275</v>
      </c>
      <c r="CZ369" s="106">
        <f t="shared" ca="1" si="1235"/>
        <v>-95286.865192305617</v>
      </c>
      <c r="DA369" s="106">
        <f t="shared" ca="1" si="1235"/>
        <v>-67476.835753902211</v>
      </c>
      <c r="DB369" s="106">
        <f t="shared" ca="1" si="1235"/>
        <v>-64427.285234083916</v>
      </c>
      <c r="DC369" s="106">
        <f t="shared" ca="1" si="1235"/>
        <v>-24484.025472168716</v>
      </c>
      <c r="DD369" s="106">
        <f t="shared" ca="1" si="1235"/>
        <v>-13673.164668921483</v>
      </c>
      <c r="DE369" s="106">
        <f t="shared" ca="1" si="1235"/>
        <v>4480.4329211846125</v>
      </c>
      <c r="DF369" s="106">
        <f t="shared" ca="1" si="1235"/>
        <v>17740.067053621249</v>
      </c>
      <c r="DG369" s="106">
        <f t="shared" ca="1" si="1235"/>
        <v>32484.890591185766</v>
      </c>
      <c r="DH369" s="106">
        <f t="shared" ca="1" si="1235"/>
        <v>27198.434135322015</v>
      </c>
      <c r="DI369" s="106">
        <f t="shared" ref="DI369:FT369" ca="1" si="1236">DI365+SUM(DI367:DI368)</f>
        <v>5017.9404101913024</v>
      </c>
      <c r="DJ369" s="106">
        <f t="shared" ca="1" si="1236"/>
        <v>-28964.030148864818</v>
      </c>
      <c r="DK369" s="106">
        <f t="shared" ca="1" si="1236"/>
        <v>-53488.012882234092</v>
      </c>
      <c r="DL369" s="106">
        <f t="shared" ca="1" si="1236"/>
        <v>-93625.089022906643</v>
      </c>
      <c r="DM369" s="106">
        <f t="shared" ca="1" si="1236"/>
        <v>-30885.030031785194</v>
      </c>
      <c r="DN369" s="106">
        <f t="shared" ca="1" si="1236"/>
        <v>-27830.671603150346</v>
      </c>
      <c r="DO369" s="106">
        <f t="shared" ca="1" si="1236"/>
        <v>11857.331692053267</v>
      </c>
      <c r="DP369" s="106">
        <f t="shared" ca="1" si="1236"/>
        <v>24372.187161472248</v>
      </c>
      <c r="DQ369" s="106">
        <f t="shared" ca="1" si="1236"/>
        <v>40666.29291380979</v>
      </c>
      <c r="DR369" s="106">
        <f t="shared" ca="1" si="1236"/>
        <v>53868.179932515195</v>
      </c>
      <c r="DS369" s="106">
        <f t="shared" ca="1" si="1236"/>
        <v>68574.264682651614</v>
      </c>
      <c r="DT369" s="106">
        <f t="shared" ca="1" si="1236"/>
        <v>63326.264860483469</v>
      </c>
      <c r="DU369" s="106">
        <f t="shared" ca="1" si="1236"/>
        <v>41366.741786059567</v>
      </c>
      <c r="DV369" s="106">
        <f t="shared" ca="1" si="1236"/>
        <v>7129.0194921587172</v>
      </c>
      <c r="DW369" s="106">
        <f t="shared" ca="1" si="1236"/>
        <v>-17115.751021466065</v>
      </c>
      <c r="DX369" s="106">
        <f t="shared" ca="1" si="1236"/>
        <v>-56841.479101488338</v>
      </c>
      <c r="DY369" s="106">
        <f t="shared" ca="1" si="1236"/>
        <v>-28978.895407490258</v>
      </c>
      <c r="DZ369" s="106">
        <f t="shared" ca="1" si="1236"/>
        <v>-26140.270995779654</v>
      </c>
      <c r="EA369" s="106">
        <f t="shared" ca="1" si="1236"/>
        <v>13520.655877280726</v>
      </c>
      <c r="EB369" s="106">
        <f t="shared" ca="1" si="1236"/>
        <v>27742.136542588312</v>
      </c>
      <c r="EC369" s="106">
        <f t="shared" ca="1" si="1236"/>
        <v>42180.427736586222</v>
      </c>
      <c r="ED369" s="106">
        <f t="shared" ca="1" si="1236"/>
        <v>55327.680144906655</v>
      </c>
      <c r="EE369" s="106">
        <f t="shared" ca="1" si="1236"/>
        <v>69998.362284731367</v>
      </c>
      <c r="EF369" s="106">
        <f t="shared" ca="1" si="1236"/>
        <v>64789.979668360596</v>
      </c>
      <c r="EG369" s="106">
        <f t="shared" ca="1" si="1236"/>
        <v>43051.072424655722</v>
      </c>
      <c r="EH369" s="106">
        <f t="shared" ca="1" si="1236"/>
        <v>8556.1914011702247</v>
      </c>
      <c r="EI369" s="106">
        <f t="shared" ca="1" si="1236"/>
        <v>-15410.093213670734</v>
      </c>
      <c r="EJ369" s="106">
        <f t="shared" ca="1" si="1236"/>
        <v>-54726.496716453199</v>
      </c>
      <c r="EK369" s="106">
        <f t="shared" ca="1" si="1236"/>
        <v>-26830.886299530677</v>
      </c>
      <c r="EL369" s="106">
        <f t="shared" ca="1" si="1236"/>
        <v>-23761.297242622204</v>
      </c>
      <c r="EM369" s="106">
        <f t="shared" ca="1" si="1236"/>
        <v>15433.853910543119</v>
      </c>
      <c r="EN369" s="106">
        <f t="shared" ca="1" si="1236"/>
        <v>31364.955694898672</v>
      </c>
      <c r="EO369" s="106">
        <f t="shared" ca="1" si="1236"/>
        <v>43951.12218118571</v>
      </c>
      <c r="EP369" s="106">
        <f t="shared" ca="1" si="1236"/>
        <v>57047.046246655635</v>
      </c>
      <c r="EQ369" s="106">
        <f t="shared" ca="1" si="1236"/>
        <v>71722.526172534475</v>
      </c>
      <c r="ER369" s="106">
        <f t="shared" ca="1" si="1236"/>
        <v>66555.128375858272</v>
      </c>
      <c r="ES369" s="106">
        <f t="shared" ca="1" si="1236"/>
        <v>44701.235126173735</v>
      </c>
      <c r="ET369" s="106">
        <f t="shared" ca="1" si="1236"/>
        <v>10283.443961222663</v>
      </c>
      <c r="EU369" s="106">
        <f t="shared" ca="1" si="1236"/>
        <v>-13404.844329521518</v>
      </c>
      <c r="EV369" s="106">
        <f t="shared" ca="1" si="1236"/>
        <v>-52313.694918606081</v>
      </c>
      <c r="EW369" s="106">
        <f t="shared" ca="1" si="1236"/>
        <v>-25866.080171371796</v>
      </c>
      <c r="EX369" s="106">
        <f t="shared" ca="1" si="1236"/>
        <v>-22785.660094631079</v>
      </c>
      <c r="EY369" s="106">
        <f t="shared" ca="1" si="1236"/>
        <v>16172.256528097183</v>
      </c>
      <c r="EZ369" s="106">
        <f t="shared" ca="1" si="1236"/>
        <v>33816.364453241564</v>
      </c>
      <c r="FA369" s="106">
        <f t="shared" ca="1" si="1236"/>
        <v>44554.132675106914</v>
      </c>
      <c r="FB369" s="106">
        <f t="shared" ca="1" si="1236"/>
        <v>57602.252633472846</v>
      </c>
      <c r="FC369" s="106">
        <f t="shared" ca="1" si="1236"/>
        <v>72212.952753596081</v>
      </c>
      <c r="FD369" s="106">
        <f t="shared" ca="1" si="1236"/>
        <v>67088.138910496476</v>
      </c>
      <c r="FE369" s="106">
        <f t="shared" ca="1" si="1236"/>
        <v>44834.592907175756</v>
      </c>
      <c r="FF369" s="106">
        <f t="shared" ca="1" si="1236"/>
        <v>10777.662930232145</v>
      </c>
      <c r="FG369" s="106">
        <f t="shared" ca="1" si="1236"/>
        <v>-12632.856853837467</v>
      </c>
      <c r="FH369" s="106">
        <f t="shared" ca="1" si="1236"/>
        <v>-51135.649245833178</v>
      </c>
      <c r="FI369" s="106">
        <f t="shared" ca="1" si="1236"/>
        <v>-23159.413119906036</v>
      </c>
      <c r="FJ369" s="106">
        <f t="shared" ca="1" si="1236"/>
        <v>-20065.704553409145</v>
      </c>
      <c r="FK369" s="106">
        <f t="shared" ca="1" si="1236"/>
        <v>18661.388526088544</v>
      </c>
      <c r="FL369" s="106">
        <f t="shared" ca="1" si="1236"/>
        <v>37139.224865062672</v>
      </c>
      <c r="FM369" s="106">
        <f t="shared" ca="1" si="1236"/>
        <v>46915.463286408572</v>
      </c>
      <c r="FN369" s="106">
        <f t="shared" ca="1" si="1236"/>
        <v>59919.548516347189</v>
      </c>
      <c r="FO369" s="106">
        <f t="shared" ca="1" si="1236"/>
        <v>74506.140710213556</v>
      </c>
      <c r="FP369" s="106">
        <f t="shared" ca="1" si="1236"/>
        <v>69425.768983386544</v>
      </c>
      <c r="FQ369" s="106">
        <f t="shared" ca="1" si="1236"/>
        <v>46772.978339961977</v>
      </c>
      <c r="FR369" s="106">
        <f t="shared" ca="1" si="1236"/>
        <v>13076.119264224319</v>
      </c>
      <c r="FS369" s="106">
        <f t="shared" ca="1" si="1236"/>
        <v>-10056.569938602042</v>
      </c>
      <c r="FT369" s="106">
        <f t="shared" ca="1" si="1236"/>
        <v>-48154.493620235058</v>
      </c>
      <c r="FU369" s="106">
        <f t="shared" ref="FU369:IF369" ca="1" si="1237">FU365+SUM(FU367:FU368)</f>
        <v>-20130.149291215857</v>
      </c>
      <c r="FV369" s="106">
        <f t="shared" ca="1" si="1237"/>
        <v>-17245.625488609017</v>
      </c>
      <c r="FW369" s="106">
        <f t="shared" ca="1" si="1237"/>
        <v>21482.505803128377</v>
      </c>
      <c r="FX369" s="106">
        <f t="shared" ca="1" si="1237"/>
        <v>39821.82951796602</v>
      </c>
      <c r="FY369" s="106">
        <f t="shared" ca="1" si="1237"/>
        <v>49616.909353918963</v>
      </c>
      <c r="FZ369" s="106">
        <f t="shared" ca="1" si="1237"/>
        <v>62581.004894709884</v>
      </c>
      <c r="GA369" s="106">
        <f t="shared" ca="1" si="1237"/>
        <v>87043.269920252176</v>
      </c>
      <c r="GB369" s="106">
        <f t="shared" ca="1" si="1237"/>
        <v>82009.48842035784</v>
      </c>
      <c r="GC369" s="106">
        <f t="shared" ca="1" si="1237"/>
        <v>58958.109838638731</v>
      </c>
      <c r="GD369" s="106">
        <f t="shared" ca="1" si="1237"/>
        <v>25620.85836942555</v>
      </c>
      <c r="GE369" s="106">
        <f t="shared" ca="1" si="1237"/>
        <v>2766.3833639821678</v>
      </c>
      <c r="GF369" s="106">
        <f t="shared" ca="1" si="1237"/>
        <v>-34927.524030306085</v>
      </c>
      <c r="GG369" s="106">
        <f t="shared" ca="1" si="1237"/>
        <v>-6849.4829388094404</v>
      </c>
      <c r="GH369" s="106">
        <f t="shared" ca="1" si="1237"/>
        <v>-3720.7081612296242</v>
      </c>
      <c r="GI369" s="106">
        <f t="shared" ca="1" si="1237"/>
        <v>34565.000570299104</v>
      </c>
      <c r="GJ369" s="106">
        <f t="shared" ca="1" si="1237"/>
        <v>52770.652582252456</v>
      </c>
      <c r="GK369" s="106">
        <f t="shared" ca="1" si="1237"/>
        <v>62588.470110955299</v>
      </c>
      <c r="GL369" s="106">
        <f t="shared" ca="1" si="1237"/>
        <v>75516.930942327977</v>
      </c>
      <c r="GM369" s="106">
        <f t="shared" ca="1" si="1237"/>
        <v>89769.867962044824</v>
      </c>
      <c r="GN369" s="106">
        <f t="shared" ca="1" si="1237"/>
        <v>85083.760328205273</v>
      </c>
      <c r="GO369" s="106">
        <f t="shared" ca="1" si="1237"/>
        <v>61634.73404746248</v>
      </c>
      <c r="GP369" s="106">
        <f t="shared" ca="1" si="1237"/>
        <v>28656.989057397586</v>
      </c>
      <c r="GQ369" s="106">
        <f t="shared" ca="1" si="1237"/>
        <v>6081.4690119286097</v>
      </c>
      <c r="GR369" s="106">
        <f t="shared" ca="1" si="1237"/>
        <v>-31208.901624806513</v>
      </c>
      <c r="GS369" s="106">
        <f t="shared" ca="1" si="1237"/>
        <v>-3071.2365089379637</v>
      </c>
      <c r="GT369" s="106">
        <f t="shared" ca="1" si="1237"/>
        <v>79.960607599823561</v>
      </c>
      <c r="GU369" s="106">
        <f t="shared" ca="1" si="1237"/>
        <v>38155.711446145877</v>
      </c>
      <c r="GV369" s="106">
        <f t="shared" ca="1" si="1237"/>
        <v>56232.864682773448</v>
      </c>
      <c r="GW369" s="106">
        <f t="shared" ca="1" si="1237"/>
        <v>66077.667124333166</v>
      </c>
      <c r="GX369" s="106">
        <f t="shared" ca="1" si="1237"/>
        <v>78975.196680583991</v>
      </c>
      <c r="GY369" s="106">
        <f t="shared" ca="1" si="1237"/>
        <v>92504.563166003907</v>
      </c>
      <c r="GZ369" s="106">
        <f t="shared" ca="1" si="1237"/>
        <v>88583.658078092849</v>
      </c>
      <c r="HA369" s="106">
        <f t="shared" ca="1" si="1237"/>
        <v>64738.247182046209</v>
      </c>
      <c r="HB369" s="106">
        <f t="shared" ca="1" si="1237"/>
        <v>32120.3092947724</v>
      </c>
      <c r="HC369" s="106">
        <f t="shared" ca="1" si="1237"/>
        <v>9824.8821745349815</v>
      </c>
      <c r="HD369" s="106">
        <f t="shared" ca="1" si="1237"/>
        <v>-27062.018015038153</v>
      </c>
      <c r="HE369" s="106">
        <f t="shared" ca="1" si="1237"/>
        <v>1141.5783975206905</v>
      </c>
      <c r="HF369" s="106">
        <f t="shared" ca="1" si="1237"/>
        <v>4318.9532116542505</v>
      </c>
      <c r="HG369" s="106">
        <f t="shared" ca="1" si="1237"/>
        <v>42192.37170227075</v>
      </c>
      <c r="HH369" s="106">
        <f t="shared" ca="1" si="1237"/>
        <v>60146.573596846836</v>
      </c>
      <c r="HI369" s="106">
        <f t="shared" ca="1" si="1237"/>
        <v>70023.001931680235</v>
      </c>
      <c r="HJ369" s="106">
        <f t="shared" ca="1" si="1237"/>
        <v>82894.695381758502</v>
      </c>
      <c r="HK369" s="106">
        <f t="shared" ca="1" si="1237"/>
        <v>95705.849853182415</v>
      </c>
      <c r="HL369" s="106">
        <f t="shared" ca="1" si="1237"/>
        <v>92339.323392522885</v>
      </c>
      <c r="HM369" s="106">
        <f t="shared" ca="1" si="1237"/>
        <v>68313.219632311579</v>
      </c>
      <c r="HN369" s="106">
        <f t="shared" ca="1" si="1237"/>
        <v>36055.835767860968</v>
      </c>
      <c r="HO369" s="106">
        <f t="shared" ca="1" si="1237"/>
        <v>14042.081806979619</v>
      </c>
      <c r="HP369" s="106">
        <f t="shared" ca="1" si="1237"/>
        <v>-22440.955639394393</v>
      </c>
      <c r="HQ369" s="106">
        <f t="shared" ca="1" si="1237"/>
        <v>5835.3057664366534</v>
      </c>
      <c r="HR369" s="106">
        <f t="shared" ca="1" si="1237"/>
        <v>8815.1003795553006</v>
      </c>
      <c r="HS369" s="106">
        <f t="shared" ca="1" si="1237"/>
        <v>46722.164369019425</v>
      </c>
      <c r="HT369" s="106">
        <f t="shared" ca="1" si="1237"/>
        <v>64559.384618941665</v>
      </c>
      <c r="HU369" s="106">
        <f t="shared" ca="1" si="1237"/>
        <v>74472.521718815799</v>
      </c>
      <c r="HV369" s="106">
        <f t="shared" ca="1" si="1237"/>
        <v>87323.914611181433</v>
      </c>
      <c r="HW369" s="106">
        <f t="shared" ca="1" si="1237"/>
        <v>99422.591307264171</v>
      </c>
      <c r="HX369" s="106">
        <f t="shared" ca="1" si="1237"/>
        <v>96149.761426299854</v>
      </c>
      <c r="HY369" s="106">
        <f t="shared" ca="1" si="1237"/>
        <v>72409.45960814337</v>
      </c>
      <c r="HZ369" s="106">
        <f t="shared" ca="1" si="1237"/>
        <v>40513.873112948721</v>
      </c>
      <c r="IA369" s="106">
        <f t="shared" ca="1" si="1237"/>
        <v>18783.865519790445</v>
      </c>
      <c r="IB369" s="106">
        <f t="shared" ca="1" si="1237"/>
        <v>-17294.407197591812</v>
      </c>
      <c r="IC369" s="106">
        <f t="shared" ca="1" si="1237"/>
        <v>11061.731483923788</v>
      </c>
      <c r="ID369" s="106">
        <f t="shared" ca="1" si="1237"/>
        <v>14304.49601900428</v>
      </c>
      <c r="IE369" s="106">
        <f t="shared" ca="1" si="1237"/>
        <v>51797.820216187829</v>
      </c>
      <c r="IF369" s="106">
        <f t="shared" ca="1" si="1237"/>
        <v>69524.504461585282</v>
      </c>
      <c r="IG369" s="106">
        <f t="shared" ref="IG369:KP369" ca="1" si="1238">IG365+SUM(IG367:IG368)</f>
        <v>79479.929201124673</v>
      </c>
      <c r="IH369" s="106">
        <f t="shared" ca="1" si="1238"/>
        <v>92266.053621717918</v>
      </c>
      <c r="II369" s="106">
        <f t="shared" ca="1" si="1238"/>
        <v>103694.22986673599</v>
      </c>
      <c r="IJ369" s="106">
        <f t="shared" ca="1" si="1238"/>
        <v>100530.35187531098</v>
      </c>
      <c r="IK369" s="106">
        <f t="shared" ca="1" si="1238"/>
        <v>77078.355043664124</v>
      </c>
      <c r="IL369" s="106">
        <f t="shared" ca="1" si="1238"/>
        <v>45546.362106869914</v>
      </c>
      <c r="IM369" s="106">
        <f t="shared" ca="1" si="1238"/>
        <v>23950.674603068124</v>
      </c>
      <c r="IN369" s="106">
        <f t="shared" ca="1" si="1238"/>
        <v>-11722.061108043967</v>
      </c>
      <c r="IO369" s="106">
        <f t="shared" ca="1" si="1238"/>
        <v>16442.908962971564</v>
      </c>
      <c r="IP369" s="106">
        <f t="shared" ca="1" si="1238"/>
        <v>22707.287066679004</v>
      </c>
      <c r="IQ369" s="106">
        <f t="shared" ca="1" si="1238"/>
        <v>60001.085494550105</v>
      </c>
      <c r="IR369" s="106">
        <f t="shared" ca="1" si="1238"/>
        <v>77639.613958700123</v>
      </c>
      <c r="IS369" s="106">
        <f t="shared" ca="1" si="1238"/>
        <v>86993.661117264943</v>
      </c>
      <c r="IT369" s="106">
        <f t="shared" ca="1" si="1238"/>
        <v>99129.123400101831</v>
      </c>
      <c r="IU369" s="106">
        <f t="shared" ca="1" si="1238"/>
        <v>110502.42093149162</v>
      </c>
      <c r="IV369" s="106">
        <f t="shared" ca="1" si="1238"/>
        <v>106777.82082440026</v>
      </c>
      <c r="IW369" s="106">
        <f t="shared" ca="1" si="1238"/>
        <v>83607.501939702459</v>
      </c>
      <c r="IX369" s="106">
        <f t="shared" ca="1" si="1238"/>
        <v>52431.737155724841</v>
      </c>
      <c r="IY369" s="106">
        <f t="shared" ca="1" si="1238"/>
        <v>30621.784051675277</v>
      </c>
      <c r="IZ369" s="106">
        <f t="shared" ca="1" si="1238"/>
        <v>-4654.7488523669372</v>
      </c>
      <c r="JA369" s="106">
        <f t="shared" ca="1" si="1238"/>
        <v>23267.718289446479</v>
      </c>
      <c r="JB369" s="106">
        <f t="shared" ca="1" si="1238"/>
        <v>26516.44408672296</v>
      </c>
      <c r="JC369" s="106">
        <f t="shared" ca="1" si="1238"/>
        <v>63177.219354573172</v>
      </c>
      <c r="JD369" s="106">
        <f t="shared" ca="1" si="1238"/>
        <v>81186.648336079947</v>
      </c>
      <c r="JE369" s="106">
        <f t="shared" ca="1" si="1238"/>
        <v>90204.015745950164</v>
      </c>
      <c r="JF369" s="106">
        <f t="shared" ca="1" si="1238"/>
        <v>102069.72277164976</v>
      </c>
      <c r="JG369" s="106">
        <f t="shared" ca="1" si="1238"/>
        <v>113374.32733951639</v>
      </c>
      <c r="JH369" s="106">
        <f t="shared" ca="1" si="1238"/>
        <v>109745.74448264414</v>
      </c>
      <c r="JI369" s="106">
        <f t="shared" ca="1" si="1238"/>
        <v>86857.975325546824</v>
      </c>
      <c r="JJ369" s="106">
        <f t="shared" ca="1" si="1238"/>
        <v>56038.617115175111</v>
      </c>
      <c r="JK369" s="106">
        <f t="shared" ca="1" si="1238"/>
        <v>34509.436973508535</v>
      </c>
      <c r="JL369" s="106">
        <f t="shared" ca="1" si="1238"/>
        <v>-368.77166512898737</v>
      </c>
      <c r="JM369" s="106">
        <f t="shared" ca="1" si="1238"/>
        <v>27319.561306531359</v>
      </c>
      <c r="JN369" s="106">
        <f t="shared" ca="1" si="1238"/>
        <v>30354.634614025341</v>
      </c>
      <c r="JO369" s="106">
        <f t="shared" ca="1" si="1238"/>
        <v>66945.882735148698</v>
      </c>
      <c r="JP369" s="106">
        <f t="shared" ca="1" si="1238"/>
        <v>85333.736591924433</v>
      </c>
      <c r="JQ369" s="106">
        <f t="shared" ca="1" si="1238"/>
        <v>93819.923101663371</v>
      </c>
      <c r="JR369" s="106">
        <f t="shared" ca="1" si="1238"/>
        <v>105624.32119239942</v>
      </c>
      <c r="JS369" s="106">
        <f t="shared" ca="1" si="1238"/>
        <v>116867.41949227671</v>
      </c>
      <c r="JT369" s="106">
        <f t="shared" ca="1" si="1238"/>
        <v>113340.46603636333</v>
      </c>
      <c r="JU369" s="106">
        <f t="shared" ca="1" si="1238"/>
        <v>90739.067637880391</v>
      </c>
      <c r="JV369" s="106">
        <f t="shared" ca="1" si="1238"/>
        <v>60279.268175528268</v>
      </c>
      <c r="JW369" s="106">
        <f t="shared" ca="1" si="1238"/>
        <v>39034.833049342691</v>
      </c>
      <c r="JX369" s="106">
        <f t="shared" ca="1" si="1238"/>
        <v>4557.8182585042305</v>
      </c>
      <c r="JY369" s="106">
        <f t="shared" ca="1" si="1238"/>
        <v>32021.07516763105</v>
      </c>
      <c r="JZ369" s="106">
        <f t="shared" ca="1" si="1238"/>
        <v>35354.916966797427</v>
      </c>
      <c r="KA369" s="106">
        <f t="shared" ca="1" si="1238"/>
        <v>71381.049522936344</v>
      </c>
      <c r="KB369" s="106">
        <f t="shared" ca="1" si="1238"/>
        <v>90155.627236745146</v>
      </c>
      <c r="KC369" s="106">
        <f t="shared" ca="1" si="1238"/>
        <v>98118.149828413865</v>
      </c>
      <c r="KD369" s="106">
        <f t="shared" ca="1" si="1238"/>
        <v>109869.10435726994</v>
      </c>
      <c r="KE369" s="106">
        <f t="shared" ca="1" si="1238"/>
        <v>121058.63627741166</v>
      </c>
      <c r="KF369" s="106">
        <f t="shared" ca="1" si="1238"/>
        <v>117639.7014867101</v>
      </c>
      <c r="KG369" s="106">
        <f t="shared" ca="1" si="1238"/>
        <v>95329.298150485469</v>
      </c>
      <c r="KH369" s="106">
        <f t="shared" ca="1" si="1238"/>
        <v>65233.027954274992</v>
      </c>
      <c r="KI369" s="106">
        <f t="shared" ca="1" si="1238"/>
        <v>44278.128576277275</v>
      </c>
      <c r="KJ369" s="106">
        <f t="shared" ca="1" si="1238"/>
        <v>10206.015451744106</v>
      </c>
      <c r="KK369" s="106">
        <f t="shared" ca="1" si="1238"/>
        <v>37454.035320228359</v>
      </c>
      <c r="KL369" s="106">
        <f t="shared" ca="1" si="1238"/>
        <v>40841.12550643352</v>
      </c>
      <c r="KM369" s="106">
        <f t="shared" ca="1" si="1238"/>
        <v>76566.104898322446</v>
      </c>
      <c r="KN369" s="106">
        <f t="shared" ca="1" si="1238"/>
        <v>95736.57437481216</v>
      </c>
      <c r="KO369" s="106">
        <f t="shared" ca="1" si="1238"/>
        <v>103183.73668253292</v>
      </c>
      <c r="KP369" s="106">
        <f t="shared" ca="1" si="1238"/>
        <v>114889.95485485072</v>
      </c>
      <c r="KQ369" s="106">
        <f t="shared" ref="KQ369:LT369" ca="1" si="1239">KQ365+SUM(KQ367:KQ368)</f>
        <v>126034.71057528799</v>
      </c>
      <c r="KR369" s="106">
        <f t="shared" ca="1" si="1239"/>
        <v>122731.05873447303</v>
      </c>
      <c r="KS369" s="106">
        <f t="shared" ca="1" si="1239"/>
        <v>100717.17673971926</v>
      </c>
      <c r="KT369" s="106">
        <f t="shared" ca="1" si="1239"/>
        <v>70989.324291386365</v>
      </c>
      <c r="KU369" s="106">
        <f t="shared" ca="1" si="1239"/>
        <v>22565.087509456389</v>
      </c>
      <c r="KV369" s="106">
        <f t="shared" ca="1" si="1239"/>
        <v>-11375.122138753526</v>
      </c>
      <c r="KW369" s="106">
        <f t="shared" ca="1" si="1239"/>
        <v>15387.961482556964</v>
      </c>
      <c r="KX369" s="106">
        <f t="shared" ca="1" si="1239"/>
        <v>17469.951942380983</v>
      </c>
      <c r="KY369" s="106">
        <f t="shared" ca="1" si="1239"/>
        <v>52608.823826221393</v>
      </c>
      <c r="KZ369" s="106">
        <f t="shared" ca="1" si="1239"/>
        <v>71885.465984002702</v>
      </c>
      <c r="LA369" s="106">
        <f t="shared" ca="1" si="1239"/>
        <v>77440.160600557327</v>
      </c>
      <c r="LB369" s="106">
        <f t="shared" ca="1" si="1239"/>
        <v>88794.57594607168</v>
      </c>
      <c r="LC369" s="106">
        <f t="shared" ca="1" si="1239"/>
        <v>99584.414275258707</v>
      </c>
      <c r="LD369" s="106">
        <f t="shared" ca="1" si="1239"/>
        <v>94997.760914813145</v>
      </c>
      <c r="LE369" s="106">
        <f t="shared" ca="1" si="1239"/>
        <v>72949.784455844288</v>
      </c>
      <c r="LF369" s="106">
        <f t="shared" ca="1" si="1239"/>
        <v>43255.741630303033</v>
      </c>
      <c r="LG369" s="106">
        <f t="shared" ca="1" si="1239"/>
        <v>21470.700670211321</v>
      </c>
      <c r="LH369" s="106">
        <f t="shared" ca="1" si="1239"/>
        <v>-12134.817748370617</v>
      </c>
      <c r="LI369" s="106">
        <f t="shared" ca="1" si="1239"/>
        <v>14354.109598297489</v>
      </c>
      <c r="LJ369" s="106">
        <f t="shared" ca="1" si="1239"/>
        <v>16169.404437768115</v>
      </c>
      <c r="LK369" s="106">
        <f t="shared" ca="1" si="1239"/>
        <v>51204.4645448222</v>
      </c>
      <c r="LL369" s="106">
        <f t="shared" ca="1" si="1239"/>
        <v>70814.548343609567</v>
      </c>
      <c r="LM369" s="106">
        <f t="shared" ca="1" si="1239"/>
        <v>75788.622898872854</v>
      </c>
      <c r="LN369" s="106">
        <f t="shared" ca="1" si="1239"/>
        <v>87033.172645669139</v>
      </c>
      <c r="LO369" s="106">
        <f t="shared" ca="1" si="1239"/>
        <v>97712.44616777495</v>
      </c>
      <c r="LP369" s="106">
        <f t="shared" ca="1" si="1239"/>
        <v>93171.44970217692</v>
      </c>
      <c r="LQ369" s="106">
        <f t="shared" ca="1" si="1239"/>
        <v>71346.104864233435</v>
      </c>
      <c r="LR369" s="106">
        <f t="shared" ca="1" si="1239"/>
        <v>41944.485676485172</v>
      </c>
      <c r="LS369" s="106">
        <f t="shared" ca="1" si="1239"/>
        <v>20379.459000227514</v>
      </c>
      <c r="LT369" s="106">
        <f t="shared" ca="1" si="1239"/>
        <v>-905326.15349579346</v>
      </c>
      <c r="LU369" s="106"/>
      <c r="LV369" s="106"/>
      <c r="LW369" s="106"/>
      <c r="LX369" s="106"/>
      <c r="LY369" s="106"/>
      <c r="LZ369" s="106"/>
      <c r="MA369" s="106"/>
      <c r="MB369" s="106"/>
      <c r="MC369" s="106"/>
      <c r="MD369" s="106"/>
      <c r="ME369" s="106"/>
      <c r="MF369" s="106"/>
      <c r="MG369" s="106"/>
      <c r="MH369" s="106"/>
      <c r="MI369" s="106"/>
      <c r="MJ369" s="106"/>
      <c r="MK369" s="106"/>
      <c r="ML369" s="106"/>
      <c r="MM369" s="106"/>
      <c r="MN369" s="106"/>
      <c r="MO369" s="106"/>
      <c r="MP369" s="106"/>
      <c r="MQ369" s="106"/>
      <c r="MR369" s="106"/>
      <c r="MS369" s="106"/>
      <c r="MT369" s="106"/>
      <c r="MU369" s="106"/>
      <c r="MV369" s="106"/>
      <c r="MW369" s="106"/>
      <c r="MX369" s="106"/>
      <c r="MY369" s="106"/>
      <c r="MZ369" s="106"/>
      <c r="NA369" s="106"/>
      <c r="NB369" s="106"/>
      <c r="NC369" s="106"/>
      <c r="ND369" s="106"/>
      <c r="NE369" s="106"/>
      <c r="NF369" s="106"/>
      <c r="NG369" s="106"/>
      <c r="NH369" s="106"/>
      <c r="NI369" s="106"/>
      <c r="NJ369" s="106"/>
      <c r="NK369" s="106"/>
      <c r="NL369" s="106"/>
      <c r="NM369" s="106"/>
      <c r="NN369" s="106"/>
      <c r="NO369" s="106"/>
      <c r="NP369" s="106"/>
      <c r="NQ369" s="106"/>
      <c r="NR369" s="106"/>
      <c r="NS369" s="106"/>
      <c r="NT369" s="106"/>
      <c r="NU369" s="106"/>
      <c r="NV369" s="106"/>
      <c r="NW369" s="106"/>
      <c r="NX369" s="106"/>
      <c r="NY369" s="106"/>
      <c r="NZ369" s="106"/>
      <c r="OA369" s="106"/>
      <c r="OB369" s="106"/>
      <c r="OC369" s="106"/>
      <c r="OD369" s="106"/>
      <c r="OE369" s="106"/>
      <c r="OF369" s="106"/>
      <c r="OG369" s="106"/>
      <c r="OH369" s="106"/>
      <c r="OI369" s="106"/>
      <c r="OJ369" s="106"/>
      <c r="OK369" s="106"/>
      <c r="OL369" s="106"/>
      <c r="OM369" s="106"/>
      <c r="ON369" s="106"/>
      <c r="OO369" s="106"/>
      <c r="OP369" s="106"/>
      <c r="OQ369" s="106"/>
      <c r="OR369" s="106"/>
      <c r="OS369" s="106"/>
      <c r="OT369" s="106"/>
      <c r="OU369" s="106"/>
      <c r="OV369" s="106"/>
      <c r="OW369" s="106"/>
      <c r="OX369" s="106"/>
      <c r="OY369" s="106"/>
      <c r="OZ369" s="106"/>
      <c r="PA369" s="106"/>
      <c r="PB369" s="106"/>
      <c r="PC369" s="106"/>
      <c r="PD369" s="106"/>
      <c r="PE369" s="106"/>
      <c r="PF369" s="106"/>
      <c r="PG369" s="106"/>
      <c r="PH369" s="106"/>
      <c r="PI369" s="106"/>
      <c r="PJ369" s="106"/>
      <c r="PK369" s="106"/>
      <c r="PL369" s="106"/>
      <c r="PM369" s="106"/>
      <c r="PN369" s="106"/>
      <c r="PO369" s="106"/>
      <c r="PP369" s="106"/>
      <c r="PQ369" s="106"/>
      <c r="PR369" s="106"/>
      <c r="PS369" s="106"/>
      <c r="PT369" s="106"/>
      <c r="PU369" s="106"/>
      <c r="PV369" s="106"/>
      <c r="PW369" s="106"/>
      <c r="PX369" s="106"/>
      <c r="PY369" s="106"/>
      <c r="PZ369" s="106"/>
      <c r="QA369" s="106"/>
      <c r="QB369" s="106"/>
      <c r="QC369" s="106"/>
      <c r="QD369" s="106"/>
      <c r="QE369" s="106"/>
      <c r="QF369" s="106"/>
      <c r="QG369" s="106"/>
      <c r="QH369" s="106"/>
      <c r="QI369" s="106"/>
      <c r="QJ369" s="106"/>
      <c r="QK369" s="106"/>
      <c r="QL369" s="106"/>
      <c r="QM369" s="106"/>
      <c r="QN369" s="106"/>
      <c r="QO369" s="106"/>
      <c r="QP369" s="106"/>
      <c r="QQ369" s="106"/>
      <c r="QR369" s="106"/>
      <c r="QS369" s="106"/>
      <c r="QT369" s="106"/>
      <c r="QU369" s="106"/>
    </row>
    <row r="370" spans="1:463" ht="15" customHeight="1">
      <c r="H370" s="4"/>
      <c r="AG370" s="32"/>
    </row>
    <row r="371" spans="1:463">
      <c r="A371" s="128" t="s">
        <v>87</v>
      </c>
      <c r="B371" s="103" t="s">
        <v>57</v>
      </c>
      <c r="C371" s="101"/>
      <c r="D371" s="101"/>
      <c r="E371" s="104" t="s">
        <v>88</v>
      </c>
      <c r="F371" s="101"/>
      <c r="G371" s="101"/>
      <c r="H371" s="105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  <c r="AF371" s="101"/>
      <c r="AG371" s="101"/>
      <c r="AH371" s="101"/>
      <c r="AI371" s="101"/>
      <c r="AJ371" s="101"/>
      <c r="AK371" s="101"/>
      <c r="AL371" s="101"/>
      <c r="AM371" s="101"/>
      <c r="AN371" s="101"/>
      <c r="AO371" s="101"/>
      <c r="AP371" s="101"/>
      <c r="AQ371" s="101"/>
      <c r="AR371" s="101"/>
      <c r="AS371" s="101"/>
      <c r="AT371" s="101"/>
      <c r="AU371" s="101"/>
      <c r="AV371" s="101"/>
      <c r="AW371" s="101"/>
      <c r="AX371" s="101"/>
      <c r="AY371" s="101"/>
      <c r="AZ371" s="101"/>
      <c r="BA371" s="101"/>
      <c r="BB371" s="101"/>
      <c r="BC371" s="101"/>
      <c r="BD371" s="101"/>
      <c r="BE371" s="101"/>
      <c r="BF371" s="101"/>
      <c r="BG371" s="101"/>
      <c r="BH371" s="101"/>
      <c r="BI371" s="101"/>
      <c r="BJ371" s="101"/>
      <c r="BK371" s="101"/>
      <c r="BL371" s="101"/>
      <c r="BM371" s="101"/>
      <c r="BN371" s="101"/>
      <c r="BO371" s="101"/>
      <c r="BP371" s="101"/>
      <c r="BQ371" s="101"/>
      <c r="BR371" s="101"/>
      <c r="BS371" s="101"/>
      <c r="BT371" s="101"/>
      <c r="BU371" s="101"/>
      <c r="BV371" s="101"/>
      <c r="BW371" s="101"/>
      <c r="BX371" s="101"/>
      <c r="BY371" s="101"/>
      <c r="BZ371" s="101"/>
      <c r="CA371" s="101"/>
      <c r="CB371" s="101"/>
      <c r="CC371" s="101"/>
      <c r="CD371" s="101"/>
      <c r="CE371" s="101"/>
      <c r="CF371" s="101"/>
      <c r="CG371" s="101"/>
      <c r="CH371" s="101"/>
      <c r="CI371" s="101"/>
      <c r="CJ371" s="101"/>
      <c r="CK371" s="101"/>
      <c r="CL371" s="101"/>
      <c r="CM371" s="101"/>
      <c r="CN371" s="101"/>
      <c r="CO371" s="101"/>
      <c r="CP371" s="101"/>
      <c r="CQ371" s="101"/>
      <c r="CR371" s="101"/>
      <c r="CS371" s="101"/>
      <c r="CT371" s="101"/>
      <c r="CU371" s="101"/>
      <c r="CV371" s="101"/>
      <c r="CW371" s="101"/>
      <c r="CX371" s="101"/>
      <c r="CY371" s="101"/>
      <c r="CZ371" s="101"/>
      <c r="DA371" s="101"/>
      <c r="DB371" s="101"/>
      <c r="DC371" s="101"/>
      <c r="DD371" s="101"/>
      <c r="DE371" s="101"/>
      <c r="DF371" s="101"/>
      <c r="DG371" s="101"/>
      <c r="DH371" s="101"/>
      <c r="DI371" s="101"/>
      <c r="DJ371" s="101"/>
      <c r="DK371" s="101"/>
      <c r="DL371" s="101"/>
      <c r="DM371" s="101"/>
      <c r="DN371" s="101"/>
      <c r="DO371" s="101"/>
      <c r="DP371" s="101"/>
      <c r="DQ371" s="101"/>
      <c r="DR371" s="101"/>
      <c r="DS371" s="101"/>
      <c r="DT371" s="101"/>
      <c r="DU371" s="101"/>
      <c r="DV371" s="101"/>
      <c r="DW371" s="101"/>
      <c r="DX371" s="101"/>
      <c r="DY371" s="101"/>
      <c r="DZ371" s="101"/>
      <c r="EA371" s="101"/>
      <c r="EB371" s="101"/>
      <c r="EC371" s="101"/>
      <c r="ED371" s="101"/>
      <c r="EE371" s="101"/>
      <c r="EF371" s="101"/>
      <c r="EG371" s="101"/>
      <c r="EH371" s="101"/>
      <c r="EI371" s="101"/>
      <c r="EJ371" s="101"/>
      <c r="EK371" s="101"/>
      <c r="EL371" s="101"/>
      <c r="EM371" s="101"/>
      <c r="EN371" s="101"/>
      <c r="EO371" s="101"/>
      <c r="EP371" s="101"/>
      <c r="EQ371" s="101"/>
      <c r="ER371" s="101"/>
      <c r="ES371" s="101"/>
      <c r="ET371" s="101"/>
      <c r="EU371" s="101"/>
      <c r="EV371" s="101"/>
      <c r="EW371" s="101"/>
      <c r="EX371" s="101"/>
      <c r="EY371" s="101"/>
      <c r="EZ371" s="101"/>
      <c r="FA371" s="101"/>
      <c r="FB371" s="101"/>
      <c r="FC371" s="101"/>
      <c r="FD371" s="101"/>
      <c r="FE371" s="101"/>
      <c r="FF371" s="101"/>
      <c r="FG371" s="101"/>
      <c r="FH371" s="101"/>
      <c r="FI371" s="101"/>
      <c r="FJ371" s="101"/>
      <c r="FK371" s="101"/>
      <c r="FL371" s="101"/>
      <c r="FM371" s="101"/>
      <c r="FN371" s="101"/>
      <c r="FO371" s="101"/>
      <c r="FP371" s="101"/>
      <c r="FQ371" s="101"/>
      <c r="FR371" s="101"/>
      <c r="FS371" s="101"/>
      <c r="FT371" s="101"/>
      <c r="FU371" s="101"/>
      <c r="FV371" s="101"/>
      <c r="FW371" s="101"/>
      <c r="FX371" s="101"/>
      <c r="FY371" s="101"/>
      <c r="FZ371" s="101"/>
      <c r="GA371" s="101"/>
      <c r="GB371" s="101"/>
      <c r="GC371" s="101"/>
      <c r="GD371" s="101"/>
      <c r="GE371" s="101"/>
      <c r="GF371" s="101"/>
      <c r="GG371" s="101"/>
      <c r="GH371" s="101"/>
      <c r="GI371" s="101"/>
      <c r="GJ371" s="101"/>
      <c r="GK371" s="101"/>
      <c r="GL371" s="101"/>
      <c r="GM371" s="101"/>
      <c r="GN371" s="101"/>
      <c r="GO371" s="101"/>
      <c r="GP371" s="101"/>
      <c r="GQ371" s="101"/>
      <c r="GR371" s="101"/>
      <c r="GS371" s="101"/>
      <c r="GT371" s="101"/>
      <c r="GU371" s="101"/>
      <c r="GV371" s="101"/>
      <c r="GW371" s="101"/>
      <c r="GX371" s="101"/>
      <c r="GY371" s="101"/>
      <c r="GZ371" s="101"/>
      <c r="HA371" s="101"/>
      <c r="HB371" s="101"/>
      <c r="HC371" s="101"/>
      <c r="HD371" s="101"/>
      <c r="HE371" s="101"/>
      <c r="HF371" s="101"/>
      <c r="HG371" s="101"/>
      <c r="HH371" s="101"/>
      <c r="HI371" s="101"/>
      <c r="HJ371" s="101"/>
      <c r="HK371" s="101"/>
      <c r="HL371" s="101"/>
      <c r="HM371" s="101"/>
      <c r="HN371" s="101"/>
      <c r="HO371" s="101"/>
      <c r="HP371" s="101"/>
      <c r="HQ371" s="101"/>
      <c r="HR371" s="101"/>
      <c r="HS371" s="101"/>
      <c r="HT371" s="101"/>
      <c r="HU371" s="101"/>
      <c r="HV371" s="101"/>
      <c r="HW371" s="101"/>
      <c r="HX371" s="101"/>
      <c r="HY371" s="101"/>
      <c r="HZ371" s="101"/>
      <c r="IA371" s="101"/>
      <c r="IB371" s="101"/>
      <c r="IC371" s="101"/>
      <c r="ID371" s="101"/>
      <c r="IE371" s="101"/>
      <c r="IF371" s="101"/>
      <c r="IG371" s="101"/>
      <c r="IH371" s="101"/>
      <c r="II371" s="101"/>
      <c r="IJ371" s="101"/>
      <c r="IK371" s="101"/>
      <c r="IL371" s="101"/>
      <c r="IM371" s="101"/>
      <c r="IN371" s="101"/>
      <c r="IO371" s="101"/>
      <c r="IP371" s="101"/>
      <c r="IQ371" s="101"/>
      <c r="IR371" s="101"/>
      <c r="IS371" s="101"/>
      <c r="IT371" s="101"/>
      <c r="IU371" s="101"/>
      <c r="IV371" s="101"/>
      <c r="IW371" s="101"/>
      <c r="IX371" s="101"/>
      <c r="IY371" s="101"/>
      <c r="IZ371" s="101"/>
      <c r="JA371" s="101"/>
      <c r="JB371" s="101"/>
      <c r="JC371" s="101"/>
      <c r="JD371" s="101"/>
      <c r="JE371" s="101"/>
      <c r="JF371" s="101"/>
      <c r="JG371" s="101"/>
      <c r="JH371" s="101"/>
      <c r="JI371" s="101"/>
      <c r="JJ371" s="101"/>
      <c r="JK371" s="101"/>
      <c r="JL371" s="101"/>
      <c r="JM371" s="101"/>
      <c r="JN371" s="101"/>
      <c r="JO371" s="101"/>
      <c r="JP371" s="101"/>
      <c r="JQ371" s="101"/>
      <c r="JR371" s="101"/>
      <c r="JS371" s="101"/>
      <c r="JT371" s="101"/>
      <c r="JU371" s="101"/>
      <c r="JV371" s="101"/>
      <c r="JW371" s="101"/>
      <c r="JX371" s="101"/>
      <c r="JY371" s="101"/>
      <c r="JZ371" s="101"/>
      <c r="KA371" s="101"/>
      <c r="KB371" s="101"/>
      <c r="KC371" s="101"/>
      <c r="KD371" s="101"/>
      <c r="KE371" s="101"/>
      <c r="KF371" s="101"/>
      <c r="KG371" s="101"/>
      <c r="KH371" s="101"/>
      <c r="KI371" s="101"/>
      <c r="KJ371" s="101"/>
      <c r="KK371" s="101"/>
      <c r="KL371" s="101"/>
      <c r="KM371" s="101"/>
      <c r="KN371" s="101"/>
      <c r="KO371" s="101"/>
      <c r="KP371" s="101"/>
      <c r="KQ371" s="101"/>
      <c r="KR371" s="101"/>
      <c r="KS371" s="101"/>
      <c r="KT371" s="101"/>
      <c r="KU371" s="101"/>
      <c r="KV371" s="101"/>
      <c r="KW371" s="101"/>
      <c r="KX371" s="101"/>
      <c r="KY371" s="101"/>
      <c r="KZ371" s="101"/>
      <c r="LA371" s="101"/>
      <c r="LB371" s="101"/>
      <c r="LC371" s="101"/>
      <c r="LD371" s="101"/>
      <c r="LE371" s="101"/>
      <c r="LF371" s="101"/>
      <c r="LG371" s="101"/>
      <c r="LH371" s="101"/>
      <c r="LI371" s="101"/>
      <c r="LJ371" s="101"/>
      <c r="LK371" s="101"/>
      <c r="LL371" s="101"/>
      <c r="LM371" s="101"/>
      <c r="LN371" s="101"/>
      <c r="LO371" s="101"/>
      <c r="LP371" s="101"/>
      <c r="LQ371" s="101"/>
      <c r="LR371" s="101"/>
      <c r="LS371" s="101"/>
      <c r="LT371" s="101"/>
      <c r="LU371" s="101"/>
      <c r="LV371" s="101"/>
      <c r="LW371" s="101"/>
      <c r="LX371" s="101"/>
      <c r="LY371" s="101"/>
      <c r="LZ371" s="101"/>
      <c r="MA371" s="101"/>
      <c r="MB371" s="101"/>
      <c r="MC371" s="101"/>
      <c r="MD371" s="101"/>
      <c r="ME371" s="101"/>
      <c r="MF371" s="101"/>
      <c r="MG371" s="101"/>
      <c r="MH371" s="101"/>
      <c r="MI371" s="101"/>
      <c r="MJ371" s="101"/>
      <c r="MK371" s="101"/>
      <c r="ML371" s="101"/>
      <c r="MM371" s="101"/>
      <c r="MN371" s="101"/>
      <c r="MO371" s="101"/>
      <c r="MP371" s="101"/>
      <c r="MQ371" s="101"/>
      <c r="MR371" s="101"/>
      <c r="MS371" s="101"/>
      <c r="MT371" s="101"/>
      <c r="MU371" s="101"/>
      <c r="MV371" s="101"/>
      <c r="MW371" s="101"/>
      <c r="MX371" s="101"/>
      <c r="MY371" s="101"/>
      <c r="MZ371" s="101"/>
      <c r="NA371" s="101"/>
      <c r="NB371" s="101"/>
      <c r="NC371" s="101"/>
      <c r="ND371" s="101"/>
      <c r="NE371" s="101"/>
      <c r="NF371" s="101"/>
      <c r="NG371" s="101"/>
      <c r="NH371" s="101"/>
      <c r="NI371" s="101"/>
      <c r="NJ371" s="101"/>
      <c r="NK371" s="101"/>
      <c r="NL371" s="101"/>
      <c r="NM371" s="101"/>
      <c r="NN371" s="101"/>
      <c r="NO371" s="101"/>
      <c r="NP371" s="101"/>
      <c r="NQ371" s="101"/>
      <c r="NR371" s="101"/>
      <c r="NS371" s="101"/>
      <c r="NT371" s="101"/>
      <c r="NU371" s="101"/>
      <c r="NV371" s="101"/>
      <c r="NW371" s="101"/>
      <c r="NX371" s="101"/>
      <c r="NY371" s="101"/>
      <c r="NZ371" s="101"/>
      <c r="OA371" s="101"/>
      <c r="OB371" s="101"/>
      <c r="OC371" s="101"/>
      <c r="OD371" s="101"/>
      <c r="OE371" s="101"/>
      <c r="OF371" s="101"/>
      <c r="OG371" s="101"/>
      <c r="OH371" s="101"/>
      <c r="OI371" s="101"/>
      <c r="OJ371" s="101"/>
      <c r="OK371" s="101"/>
      <c r="OL371" s="101"/>
      <c r="OM371" s="101"/>
      <c r="ON371" s="101"/>
      <c r="OO371" s="101"/>
      <c r="OP371" s="101"/>
      <c r="OQ371" s="101"/>
      <c r="OR371" s="101"/>
      <c r="OS371" s="101"/>
      <c r="OT371" s="101"/>
      <c r="OU371" s="101"/>
      <c r="OV371" s="101"/>
      <c r="OW371" s="101"/>
      <c r="OX371" s="101"/>
      <c r="OY371" s="101"/>
      <c r="OZ371" s="101"/>
      <c r="PA371" s="101"/>
      <c r="PB371" s="101"/>
      <c r="PC371" s="101"/>
      <c r="PD371" s="101"/>
      <c r="PE371" s="101"/>
      <c r="PF371" s="101"/>
      <c r="PG371" s="101"/>
      <c r="PH371" s="101"/>
      <c r="PI371" s="101"/>
      <c r="PJ371" s="101"/>
      <c r="PK371" s="101"/>
      <c r="PL371" s="101"/>
      <c r="PM371" s="101"/>
      <c r="PN371" s="101"/>
      <c r="PO371" s="101"/>
      <c r="PP371" s="101"/>
      <c r="PQ371" s="101"/>
      <c r="PR371" s="101"/>
      <c r="PS371" s="101"/>
      <c r="PT371" s="101"/>
      <c r="PU371" s="101"/>
      <c r="PV371" s="101"/>
      <c r="PW371" s="101"/>
      <c r="PX371" s="101"/>
      <c r="PY371" s="101"/>
      <c r="PZ371" s="101"/>
      <c r="QA371" s="101"/>
      <c r="QB371" s="101"/>
      <c r="QC371" s="101"/>
      <c r="QD371" s="101"/>
      <c r="QE371" s="101"/>
      <c r="QF371" s="101"/>
      <c r="QG371" s="101"/>
      <c r="QH371" s="101"/>
      <c r="QI371" s="101"/>
      <c r="QJ371" s="101"/>
      <c r="QK371" s="101"/>
      <c r="QL371" s="101"/>
      <c r="QM371" s="101"/>
      <c r="QN371" s="101"/>
      <c r="QO371" s="101"/>
      <c r="QP371" s="101"/>
      <c r="QQ371" s="101"/>
      <c r="QR371" s="101"/>
      <c r="QS371" s="101"/>
      <c r="QT371" s="101"/>
      <c r="QU371" s="101"/>
    </row>
    <row r="372" spans="1:463" ht="15" customHeight="1" outlineLevel="1">
      <c r="H372" s="4"/>
    </row>
    <row r="373" spans="1:463" ht="15" customHeight="1" outlineLevel="1">
      <c r="B373" s="1" t="s">
        <v>99</v>
      </c>
      <c r="H373" s="4"/>
      <c r="Q373" s="32"/>
      <c r="R373" s="32"/>
      <c r="S373" s="32"/>
      <c r="T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</row>
    <row r="374" spans="1:463" ht="15" customHeight="1" outlineLevel="1">
      <c r="C374" s="75" t="s">
        <v>362</v>
      </c>
      <c r="E374" s="50" t="s">
        <v>95</v>
      </c>
      <c r="H374" s="66"/>
      <c r="I374" s="51">
        <f t="shared" ref="I374:AV374" ca="1" si="1240">I452</f>
        <v>4418618.8246154236</v>
      </c>
      <c r="J374" s="51">
        <f t="shared" ca="1" si="1240"/>
        <v>4340665.5746154236</v>
      </c>
      <c r="K374" s="51">
        <f t="shared" ca="1" si="1240"/>
        <v>4262712.3246154236</v>
      </c>
      <c r="L374" s="51">
        <f t="shared" ca="1" si="1240"/>
        <v>4184759.0746154236</v>
      </c>
      <c r="M374" s="51">
        <f t="shared" ca="1" si="1240"/>
        <v>4207501.8488063999</v>
      </c>
      <c r="N374" s="51">
        <f t="shared" ca="1" si="1240"/>
        <v>94157.986584399827</v>
      </c>
      <c r="O374" s="51">
        <f t="shared" ca="1" si="1240"/>
        <v>98372.051037401776</v>
      </c>
      <c r="P374" s="51">
        <f t="shared" ca="1" si="1240"/>
        <v>420962.72531795932</v>
      </c>
      <c r="Q374" s="51">
        <f t="shared" ca="1" si="1240"/>
        <v>136757.0258820724</v>
      </c>
      <c r="R374" s="51">
        <f t="shared" ca="1" si="1240"/>
        <v>85149.77089062985</v>
      </c>
      <c r="S374" s="51">
        <f t="shared" ca="1" si="1240"/>
        <v>93806.24880752372</v>
      </c>
      <c r="T374" s="51">
        <f t="shared" ca="1" si="1240"/>
        <v>77990.104927192297</v>
      </c>
      <c r="U374" s="51">
        <f t="shared" ca="1" si="1240"/>
        <v>110694.87746374946</v>
      </c>
      <c r="V374" s="51">
        <f t="shared" ca="1" si="1240"/>
        <v>101201.82760286555</v>
      </c>
      <c r="W374" s="51">
        <f t="shared" ca="1" si="1240"/>
        <v>108426.86427808969</v>
      </c>
      <c r="X374" s="51">
        <f t="shared" ca="1" si="1240"/>
        <v>84686.511508869211</v>
      </c>
      <c r="Y374" s="51">
        <f t="shared" ca="1" si="1240"/>
        <v>203605.43103109655</v>
      </c>
      <c r="Z374" s="51">
        <f t="shared" ca="1" si="1240"/>
        <v>52106.814928542997</v>
      </c>
      <c r="AA374" s="51">
        <f t="shared" ca="1" si="1240"/>
        <v>1544.6744221418048</v>
      </c>
      <c r="AB374" s="51">
        <f t="shared" ca="1" si="1240"/>
        <v>41141.091018521518</v>
      </c>
      <c r="AC374" s="51">
        <f t="shared" ca="1" si="1240"/>
        <v>24141.553582702822</v>
      </c>
      <c r="AD374" s="51">
        <f t="shared" ca="1" si="1240"/>
        <v>22576.633660781285</v>
      </c>
      <c r="AE374" s="51">
        <f t="shared" ca="1" si="1240"/>
        <v>285626.27566518879</v>
      </c>
      <c r="AF374" s="51">
        <f t="shared" ca="1" si="1240"/>
        <v>472347.19233185542</v>
      </c>
      <c r="AG374" s="51">
        <f t="shared" ca="1" si="1240"/>
        <v>259103.73031629383</v>
      </c>
      <c r="AH374" s="51">
        <f t="shared" ca="1" si="1240"/>
        <v>215699.6418189783</v>
      </c>
      <c r="AI374" s="51">
        <f t="shared" ca="1" si="1240"/>
        <v>281700.54136915959</v>
      </c>
      <c r="AJ374" s="51">
        <f t="shared" ca="1" si="1240"/>
        <v>7852.5785083164228</v>
      </c>
      <c r="AK374" s="51">
        <f t="shared" ca="1" si="1240"/>
        <v>122654.02119069561</v>
      </c>
      <c r="AL374" s="51">
        <f t="shared" ca="1" si="1240"/>
        <v>240438.31909084346</v>
      </c>
      <c r="AM374" s="51">
        <f t="shared" ca="1" si="1240"/>
        <v>83547.854733006679</v>
      </c>
      <c r="AN374" s="51">
        <f t="shared" ca="1" si="1240"/>
        <v>241820.86355490299</v>
      </c>
      <c r="AO374" s="51">
        <f t="shared" ca="1" si="1240"/>
        <v>430209.59942430293</v>
      </c>
      <c r="AP374" s="51">
        <f t="shared" ca="1" si="1240"/>
        <v>306257.37009821978</v>
      </c>
      <c r="AQ374" s="51">
        <f t="shared" ca="1" si="1240"/>
        <v>462774.00152537826</v>
      </c>
      <c r="AR374" s="51">
        <f t="shared" ca="1" si="1240"/>
        <v>578567.44265444844</v>
      </c>
      <c r="AS374" s="51">
        <f t="shared" ca="1" si="1240"/>
        <v>360157.28890657902</v>
      </c>
      <c r="AT374" s="51">
        <f t="shared" ca="1" si="1240"/>
        <v>391177.70260421757</v>
      </c>
      <c r="AU374" s="51">
        <f t="shared" ca="1" si="1240"/>
        <v>455323.05203864363</v>
      </c>
      <c r="AV374" s="51">
        <f t="shared" ca="1" si="1240"/>
        <v>221464.18366610727</v>
      </c>
      <c r="AW374" s="51">
        <f t="shared" ref="AW374:DH374" ca="1" si="1241">AW452</f>
        <v>338337.3487237409</v>
      </c>
      <c r="AX374" s="51">
        <f t="shared" ca="1" si="1241"/>
        <v>458400.35549351526</v>
      </c>
      <c r="AY374" s="51">
        <f t="shared" ca="1" si="1241"/>
        <v>300536.37403344619</v>
      </c>
      <c r="AZ374" s="51">
        <f t="shared" ca="1" si="1241"/>
        <v>458019.32277695544</v>
      </c>
      <c r="BA374" s="51">
        <f t="shared" ca="1" si="1241"/>
        <v>645932.03454874712</v>
      </c>
      <c r="BB374" s="51">
        <f t="shared" ca="1" si="1241"/>
        <v>521369.3601912657</v>
      </c>
      <c r="BC374" s="51">
        <f t="shared" ca="1" si="1241"/>
        <v>674973.23991751764</v>
      </c>
      <c r="BD374" s="51">
        <f t="shared" ca="1" si="1241"/>
        <v>787960.88054043427</v>
      </c>
      <c r="BE374" s="51">
        <f t="shared" ca="1" si="1241"/>
        <v>568668.65873019584</v>
      </c>
      <c r="BF374" s="51">
        <f t="shared" ca="1" si="1241"/>
        <v>598838.05788830505</v>
      </c>
      <c r="BG374" s="51">
        <f t="shared" ca="1" si="1241"/>
        <v>662020.48126638576</v>
      </c>
      <c r="BH374" s="51">
        <f t="shared" ca="1" si="1241"/>
        <v>427144.04853492475</v>
      </c>
      <c r="BI374" s="51">
        <f t="shared" ca="1" si="1241"/>
        <v>542751.88984798384</v>
      </c>
      <c r="BJ374" s="51">
        <f t="shared" ca="1" si="1241"/>
        <v>663496.13499422697</v>
      </c>
      <c r="BK374" s="51">
        <f t="shared" ca="1" si="1241"/>
        <v>506554.17216363148</v>
      </c>
      <c r="BL374" s="51">
        <f t="shared" ca="1" si="1241"/>
        <v>665096.65017689648</v>
      </c>
      <c r="BM374" s="51">
        <f t="shared" ca="1" si="1241"/>
        <v>852019.5014462237</v>
      </c>
      <c r="BN374" s="51">
        <f t="shared" ca="1" si="1241"/>
        <v>728702.11547280382</v>
      </c>
      <c r="BO374" s="51">
        <f t="shared" ca="1" si="1241"/>
        <v>880829.04046753654</v>
      </c>
      <c r="BP374" s="51">
        <f t="shared" ca="1" si="1241"/>
        <v>992638.43583826418</v>
      </c>
      <c r="BQ374" s="51">
        <f t="shared" ca="1" si="1241"/>
        <v>772103.32865041844</v>
      </c>
      <c r="BR374" s="51">
        <f t="shared" ca="1" si="1241"/>
        <v>801313.44005122373</v>
      </c>
      <c r="BS374" s="51">
        <f t="shared" ca="1" si="1241"/>
        <v>863542.51379496779</v>
      </c>
      <c r="BT374" s="51">
        <f t="shared" ca="1" si="1241"/>
        <v>627655.87833153154</v>
      </c>
      <c r="BU374" s="51">
        <f t="shared" ca="1" si="1241"/>
        <v>741894.85841099534</v>
      </c>
      <c r="BV374" s="51">
        <f t="shared" ca="1" si="1241"/>
        <v>863332.85743182956</v>
      </c>
      <c r="BW374" s="51">
        <f t="shared" ca="1" si="1241"/>
        <v>707218.09919992904</v>
      </c>
      <c r="BX374" s="51">
        <f t="shared" ca="1" si="1241"/>
        <v>866712.35722916352</v>
      </c>
      <c r="BY374" s="51">
        <f t="shared" ca="1" si="1241"/>
        <v>1051765.8858374644</v>
      </c>
      <c r="BZ374" s="51">
        <f t="shared" ca="1" si="1241"/>
        <v>929538.25936943293</v>
      </c>
      <c r="CA374" s="51">
        <f t="shared" ca="1" si="1241"/>
        <v>1080083.7928553445</v>
      </c>
      <c r="CB374" s="51">
        <f t="shared" ca="1" si="1241"/>
        <v>1190602.04906094</v>
      </c>
      <c r="CC374" s="51">
        <f t="shared" ca="1" si="1241"/>
        <v>968484.7670368175</v>
      </c>
      <c r="CD374" s="51">
        <f t="shared" ca="1" si="1241"/>
        <v>996396.10512977839</v>
      </c>
      <c r="CE374" s="51">
        <f t="shared" ca="1" si="1241"/>
        <v>1057553.9063637764</v>
      </c>
      <c r="CF374" s="51">
        <f t="shared" ca="1" si="1241"/>
        <v>820493.88067045901</v>
      </c>
      <c r="CG374" s="51">
        <f t="shared" ca="1" si="1241"/>
        <v>933251.28353184124</v>
      </c>
      <c r="CH374" s="51">
        <f t="shared" ca="1" si="1241"/>
        <v>1055270.5371345861</v>
      </c>
      <c r="CI374" s="51">
        <f t="shared" ca="1" si="1241"/>
        <v>900122.69915017998</v>
      </c>
      <c r="CJ374" s="51">
        <f t="shared" ca="1" si="1241"/>
        <v>1060768.7632834041</v>
      </c>
      <c r="CK374" s="51">
        <f t="shared" ca="1" si="1241"/>
        <v>1244097.3061417546</v>
      </c>
      <c r="CL374" s="51">
        <f t="shared" ca="1" si="1241"/>
        <v>1120166.3366898573</v>
      </c>
      <c r="CM374" s="51">
        <f t="shared" ca="1" si="1241"/>
        <v>1269271.349657153</v>
      </c>
      <c r="CN374" s="51">
        <f t="shared" ca="1" si="1241"/>
        <v>1378635.3728766956</v>
      </c>
      <c r="CO374" s="51">
        <f t="shared" ca="1" si="1241"/>
        <v>1155069.5570546708</v>
      </c>
      <c r="CP374" s="51">
        <f t="shared" ca="1" si="1241"/>
        <v>1182247.3966541067</v>
      </c>
      <c r="CQ374" s="51">
        <f t="shared" ca="1" si="1241"/>
        <v>1242465.8226725047</v>
      </c>
      <c r="CR374" s="51">
        <f t="shared" ca="1" si="1241"/>
        <v>1004455.1287502418</v>
      </c>
      <c r="CS374" s="51">
        <f t="shared" ca="1" si="1241"/>
        <v>1115872.2601620106</v>
      </c>
      <c r="CT374" s="51">
        <f t="shared" ca="1" si="1241"/>
        <v>1238610.2534289542</v>
      </c>
      <c r="CU374" s="51">
        <f t="shared" ca="1" si="1241"/>
        <v>1084231.926211131</v>
      </c>
      <c r="CV374" s="51">
        <f t="shared" ca="1" si="1241"/>
        <v>1246046.117049824</v>
      </c>
      <c r="CW374" s="51">
        <f t="shared" ca="1" si="1241"/>
        <v>1427668.7530634259</v>
      </c>
      <c r="CX374" s="51">
        <f t="shared" ca="1" si="1241"/>
        <v>1302061.7831954057</v>
      </c>
      <c r="CY374" s="51">
        <f t="shared" ca="1" si="1241"/>
        <v>1449741.9171315152</v>
      </c>
      <c r="CZ374" s="51">
        <f t="shared" ca="1" si="1241"/>
        <v>1557513.3915717327</v>
      </c>
      <c r="DA374" s="51">
        <f t="shared" ca="1" si="1241"/>
        <v>1332507.4513930636</v>
      </c>
      <c r="DB374" s="51">
        <f t="shared" ca="1" si="1241"/>
        <v>1358736.9449298237</v>
      </c>
      <c r="DC374" s="51">
        <f t="shared" ca="1" si="1241"/>
        <v>1418022.7117612134</v>
      </c>
      <c r="DD374" s="51">
        <f t="shared" ca="1" si="1241"/>
        <v>1179022.7897163597</v>
      </c>
      <c r="DE374" s="51">
        <f t="shared" ca="1" si="1241"/>
        <v>1289157.4982721168</v>
      </c>
      <c r="DF374" s="51">
        <f t="shared" ca="1" si="1241"/>
        <v>1412678.4157942866</v>
      </c>
      <c r="DG374" s="51">
        <f t="shared" ca="1" si="1241"/>
        <v>1256783.9645234556</v>
      </c>
      <c r="DH374" s="51">
        <f t="shared" ca="1" si="1241"/>
        <v>1417196.8296083526</v>
      </c>
      <c r="DI374" s="51">
        <f t="shared" ref="DI374:FT374" ca="1" si="1242">DI452</f>
        <v>1597132.3794582258</v>
      </c>
      <c r="DJ374" s="51">
        <f t="shared" ca="1" si="1242"/>
        <v>1469870.9003028614</v>
      </c>
      <c r="DK374" s="51">
        <f t="shared" ca="1" si="1242"/>
        <v>1616141.5666304263</v>
      </c>
      <c r="DL374" s="51">
        <f t="shared" ca="1" si="1242"/>
        <v>1722161.7415259085</v>
      </c>
      <c r="DM374" s="51">
        <f t="shared" ca="1" si="1242"/>
        <v>1495723.8535107907</v>
      </c>
      <c r="DN374" s="51">
        <f t="shared" ca="1" si="1242"/>
        <v>1521008.2832139668</v>
      </c>
      <c r="DO374" s="51">
        <f t="shared" ca="1" si="1242"/>
        <v>1579367.9241150264</v>
      </c>
      <c r="DP374" s="51">
        <f t="shared" ca="1" si="1242"/>
        <v>1339385.3906408641</v>
      </c>
      <c r="DQ374" s="51">
        <f t="shared" ca="1" si="1242"/>
        <v>1448249.2900804274</v>
      </c>
      <c r="DR374" s="51">
        <f t="shared" ca="1" si="1242"/>
        <v>1572569.7673792441</v>
      </c>
      <c r="DS374" s="51">
        <f t="shared" ca="1" si="1242"/>
        <v>1415174.1654246452</v>
      </c>
      <c r="DT374" s="51">
        <f t="shared" ca="1" si="1242"/>
        <v>1573992.8604641182</v>
      </c>
      <c r="DU374" s="51">
        <f t="shared" ca="1" si="1242"/>
        <v>1752259.8863098181</v>
      </c>
      <c r="DV374" s="51">
        <f t="shared" ca="1" si="1242"/>
        <v>1623361.727205374</v>
      </c>
      <c r="DW374" s="51">
        <f t="shared" ca="1" si="1242"/>
        <v>1768238.10664408</v>
      </c>
      <c r="DX374" s="51">
        <f t="shared" ca="1" si="1242"/>
        <v>1872518.2942797714</v>
      </c>
      <c r="DY374" s="51">
        <f t="shared" ca="1" si="1242"/>
        <v>1644656.4006259395</v>
      </c>
      <c r="DZ374" s="51">
        <f t="shared" ca="1" si="1242"/>
        <v>1668780.6224540293</v>
      </c>
      <c r="EA374" s="51">
        <f t="shared" ca="1" si="1242"/>
        <v>1726220.4863304361</v>
      </c>
      <c r="EB374" s="51">
        <f t="shared" ca="1" si="1242"/>
        <v>1485212.762016458</v>
      </c>
      <c r="EC374" s="51">
        <f t="shared" ca="1" si="1242"/>
        <v>1592817.2471443505</v>
      </c>
      <c r="ED374" s="51">
        <f t="shared" ca="1" si="1242"/>
        <v>1717949.717515934</v>
      </c>
      <c r="EE374" s="51">
        <f t="shared" ca="1" si="1242"/>
        <v>1559067.6962017654</v>
      </c>
      <c r="EF374" s="51">
        <f t="shared" ca="1" si="1242"/>
        <v>1716308.592300466</v>
      </c>
      <c r="EG374" s="51">
        <f t="shared" ca="1" si="1242"/>
        <v>1892925.3974024646</v>
      </c>
      <c r="EH374" s="51">
        <f t="shared" ca="1" si="1242"/>
        <v>1762408.1319974258</v>
      </c>
      <c r="EI374" s="51">
        <f t="shared" ca="1" si="1242"/>
        <v>1905905.1738482898</v>
      </c>
      <c r="EJ374" s="51">
        <f t="shared" ca="1" si="1242"/>
        <v>2008456.4208866989</v>
      </c>
      <c r="EK374" s="51">
        <f t="shared" ca="1" si="1242"/>
        <v>1779178.227989082</v>
      </c>
      <c r="EL374" s="51">
        <f t="shared" ca="1" si="1242"/>
        <v>1802581.6323746357</v>
      </c>
      <c r="EM374" s="51">
        <f t="shared" ca="1" si="1242"/>
        <v>1859107.8821277285</v>
      </c>
      <c r="EN374" s="51">
        <f t="shared" ca="1" si="1242"/>
        <v>1617179.2143166042</v>
      </c>
      <c r="EO374" s="51">
        <f t="shared" ca="1" si="1242"/>
        <v>1723535.4598528636</v>
      </c>
      <c r="EP374" s="51">
        <f t="shared" ca="1" si="1242"/>
        <v>1849492.3426469152</v>
      </c>
      <c r="EQ374" s="51">
        <f t="shared" ca="1" si="1242"/>
        <v>1689138.3904365129</v>
      </c>
      <c r="ER374" s="51">
        <f t="shared" ca="1" si="1242"/>
        <v>1844817.6066537583</v>
      </c>
      <c r="ES374" s="51">
        <f t="shared" ca="1" si="1242"/>
        <v>2019810.4637720261</v>
      </c>
      <c r="ET374" s="51">
        <f t="shared" ca="1" si="1242"/>
        <v>1887691.4094929467</v>
      </c>
      <c r="EU374" s="51">
        <f t="shared" ca="1" si="1242"/>
        <v>2029412.387947028</v>
      </c>
      <c r="EV374" s="51">
        <f t="shared" ca="1" si="1242"/>
        <v>2130245.4742468954</v>
      </c>
      <c r="EW374" s="51">
        <f t="shared" ca="1" si="1242"/>
        <v>1899558.4511367914</v>
      </c>
      <c r="EX374" s="51">
        <f t="shared" ca="1" si="1242"/>
        <v>1922025.5168805167</v>
      </c>
      <c r="EY374" s="51">
        <f t="shared" ca="1" si="1242"/>
        <v>1977644.1276781536</v>
      </c>
      <c r="EZ374" s="51">
        <f t="shared" ca="1" si="1242"/>
        <v>1734751.5519906932</v>
      </c>
      <c r="FA374" s="51">
        <f t="shared" ca="1" si="1242"/>
        <v>1839870.5113424545</v>
      </c>
      <c r="FB374" s="51">
        <f t="shared" ca="1" si="1242"/>
        <v>1966664.210846636</v>
      </c>
      <c r="FC374" s="51">
        <f t="shared" ca="1" si="1242"/>
        <v>1804852.5724451425</v>
      </c>
      <c r="FD374" s="51">
        <f t="shared" ca="1" si="1242"/>
        <v>1958985.9750603936</v>
      </c>
      <c r="FE374" s="51">
        <f t="shared" ca="1" si="1242"/>
        <v>2132379.6538372058</v>
      </c>
      <c r="FF374" s="51">
        <f t="shared" ca="1" si="1242"/>
        <v>1998675.8712736999</v>
      </c>
      <c r="FG374" s="51">
        <f t="shared" ca="1" si="1242"/>
        <v>2138285.9882703885</v>
      </c>
      <c r="FH374" s="51">
        <f t="shared" ca="1" si="1242"/>
        <v>2237411.4256214784</v>
      </c>
      <c r="FI374" s="51">
        <f t="shared" ca="1" si="1242"/>
        <v>2005322.8023236678</v>
      </c>
      <c r="FJ374" s="51">
        <f t="shared" ca="1" si="1242"/>
        <v>2026856.0571861428</v>
      </c>
      <c r="FK374" s="51">
        <f t="shared" ca="1" si="1242"/>
        <v>2081572.814656147</v>
      </c>
      <c r="FL374" s="51">
        <f t="shared" ca="1" si="1242"/>
        <v>1837743.8387634642</v>
      </c>
      <c r="FM374" s="51">
        <f t="shared" ca="1" si="1242"/>
        <v>1941636.242715762</v>
      </c>
      <c r="FN374" s="51">
        <f t="shared" ca="1" si="1242"/>
        <v>2068196.093503172</v>
      </c>
      <c r="FO374" s="51">
        <f t="shared" ca="1" si="1242"/>
        <v>1904940.7688771738</v>
      </c>
      <c r="FP374" s="51">
        <f t="shared" ca="1" si="1242"/>
        <v>2057543.9705715724</v>
      </c>
      <c r="FQ374" s="51">
        <f t="shared" ca="1" si="1242"/>
        <v>2229355.9943576199</v>
      </c>
      <c r="FR374" s="51">
        <f t="shared" ca="1" si="1242"/>
        <v>2094084.2865630041</v>
      </c>
      <c r="FS374" s="51">
        <f t="shared" ca="1" si="1242"/>
        <v>2231597.7981681996</v>
      </c>
      <c r="FT374" s="51">
        <f t="shared" ca="1" si="1242"/>
        <v>2329025.8289406602</v>
      </c>
      <c r="FU374" s="51">
        <f t="shared" ref="FU374:IF374" ca="1" si="1243">FU452</f>
        <v>2095542.594746839</v>
      </c>
      <c r="FV374" s="51">
        <f t="shared" ca="1" si="1243"/>
        <v>2115926.2018623799</v>
      </c>
      <c r="FW374" s="51">
        <f t="shared" ca="1" si="1243"/>
        <v>2169746.7002069303</v>
      </c>
      <c r="FX374" s="51">
        <f t="shared" ca="1" si="1243"/>
        <v>1924958.4215615019</v>
      </c>
      <c r="FY374" s="51">
        <f t="shared" ca="1" si="1243"/>
        <v>2027634.7768856974</v>
      </c>
      <c r="FZ374" s="51">
        <f t="shared" ca="1" si="1243"/>
        <v>2152775.534417572</v>
      </c>
      <c r="GA374" s="51">
        <f t="shared" ca="1" si="1243"/>
        <v>1988090.277730139</v>
      </c>
      <c r="GB374" s="51">
        <f t="shared" ca="1" si="1243"/>
        <v>2139178.6366825616</v>
      </c>
      <c r="GC374" s="51">
        <f t="shared" ca="1" si="1243"/>
        <v>2309426.2691015163</v>
      </c>
      <c r="GD374" s="51">
        <f t="shared" ca="1" si="1243"/>
        <v>2172603.1808075667</v>
      </c>
      <c r="GE374" s="51">
        <f t="shared" ca="1" si="1243"/>
        <v>2308034.0322763738</v>
      </c>
      <c r="GF374" s="51">
        <f t="shared" ca="1" si="1243"/>
        <v>2403774.6279830644</v>
      </c>
      <c r="GG374" s="51">
        <f t="shared" ca="1" si="1243"/>
        <v>2168903.5296399277</v>
      </c>
      <c r="GH374" s="51">
        <f t="shared" ca="1" si="1243"/>
        <v>2188575.9680845481</v>
      </c>
      <c r="GI374" s="51">
        <f t="shared" ca="1" si="1243"/>
        <v>2241505.6081138207</v>
      </c>
      <c r="GJ374" s="51">
        <f t="shared" ca="1" si="1243"/>
        <v>1995868.4833375572</v>
      </c>
      <c r="GK374" s="51">
        <f t="shared" ca="1" si="1243"/>
        <v>2097339.0713157468</v>
      </c>
      <c r="GL374" s="51">
        <f t="shared" ca="1" si="1243"/>
        <v>2221073.2286756011</v>
      </c>
      <c r="GM374" s="51">
        <f t="shared" ca="1" si="1243"/>
        <v>2054978.8717726702</v>
      </c>
      <c r="GN374" s="51">
        <f t="shared" ca="1" si="1243"/>
        <v>2204567.490668701</v>
      </c>
      <c r="GO374" s="51">
        <f t="shared" ca="1" si="1243"/>
        <v>2372901.5029388838</v>
      </c>
      <c r="GP374" s="51">
        <f t="shared" ca="1" si="1243"/>
        <v>2234543.319683129</v>
      </c>
      <c r="GQ374" s="51">
        <f t="shared" ca="1" si="1243"/>
        <v>2367905.1443312159</v>
      </c>
      <c r="GR374" s="51">
        <f t="shared" ca="1" si="1243"/>
        <v>2461968.0041013574</v>
      </c>
      <c r="GS374" s="51">
        <f t="shared" ca="1" si="1243"/>
        <v>2225715.5439116219</v>
      </c>
      <c r="GT374" s="51">
        <f t="shared" ca="1" si="1243"/>
        <v>2244460.5820740382</v>
      </c>
      <c r="GU374" s="51">
        <f t="shared" ca="1" si="1243"/>
        <v>2296504.5691573685</v>
      </c>
      <c r="GV374" s="51">
        <f t="shared" ca="1" si="1243"/>
        <v>2049971.3451023917</v>
      </c>
      <c r="GW374" s="51">
        <f t="shared" ca="1" si="1243"/>
        <v>2150246.2199661117</v>
      </c>
      <c r="GX374" s="51">
        <f t="shared" ca="1" si="1243"/>
        <v>2272586.0230763364</v>
      </c>
      <c r="GY374" s="51">
        <f t="shared" ca="1" si="1243"/>
        <v>2105105.9969722726</v>
      </c>
      <c r="GZ374" s="51">
        <f t="shared" ca="1" si="1243"/>
        <v>2253209.7219244605</v>
      </c>
      <c r="HA374" s="51">
        <f t="shared" ca="1" si="1243"/>
        <v>2419138.2557393839</v>
      </c>
      <c r="HB374" s="51">
        <f t="shared" ca="1" si="1243"/>
        <v>2279261.0029033045</v>
      </c>
      <c r="HC374" s="51">
        <f t="shared" ca="1" si="1243"/>
        <v>2410567.1208839337</v>
      </c>
      <c r="HD374" s="51">
        <f t="shared" ca="1" si="1243"/>
        <v>2502961.6698463885</v>
      </c>
      <c r="HE374" s="51">
        <f t="shared" ca="1" si="1243"/>
        <v>2265334.1036809934</v>
      </c>
      <c r="HF374" s="51">
        <f t="shared" ca="1" si="1243"/>
        <v>2283153.4796639327</v>
      </c>
      <c r="HG374" s="51">
        <f t="shared" ca="1" si="1243"/>
        <v>2334316.8215967077</v>
      </c>
      <c r="HH374" s="51">
        <f t="shared" ca="1" si="1243"/>
        <v>2086892.5509261908</v>
      </c>
      <c r="HI374" s="51">
        <f t="shared" ca="1" si="1243"/>
        <v>2185981.5382076832</v>
      </c>
      <c r="HJ374" s="51">
        <f t="shared" ca="1" si="1243"/>
        <v>2306938.9844000582</v>
      </c>
      <c r="HK374" s="51">
        <f t="shared" ca="1" si="1243"/>
        <v>2138086.2984247636</v>
      </c>
      <c r="HL374" s="51">
        <f t="shared" ca="1" si="1243"/>
        <v>2284724.9685287918</v>
      </c>
      <c r="HM374" s="51">
        <f t="shared" ca="1" si="1243"/>
        <v>2448264.5112914317</v>
      </c>
      <c r="HN374" s="51">
        <f t="shared" ca="1" si="1243"/>
        <v>2306621.4167320542</v>
      </c>
      <c r="HO374" s="51">
        <f t="shared" ca="1" si="1243"/>
        <v>2435884.8337170826</v>
      </c>
      <c r="HP374" s="51">
        <f t="shared" ca="1" si="1243"/>
        <v>2526620.2212915248</v>
      </c>
      <c r="HQ374" s="51">
        <f t="shared" ca="1" si="1243"/>
        <v>2287623.5565112052</v>
      </c>
      <c r="HR374" s="51">
        <f t="shared" ca="1" si="1243"/>
        <v>2304300.7013994209</v>
      </c>
      <c r="HS374" s="51">
        <f t="shared" ca="1" si="1243"/>
        <v>2354588.2061838773</v>
      </c>
      <c r="HT374" s="51">
        <f t="shared" ca="1" si="1243"/>
        <v>2106221.8752273628</v>
      </c>
      <c r="HU374" s="51">
        <f t="shared" ca="1" si="1243"/>
        <v>2204134.57002162</v>
      </c>
      <c r="HV374" s="51">
        <f t="shared" ca="1" si="1243"/>
        <v>2323721.4065166186</v>
      </c>
      <c r="HW374" s="51">
        <f t="shared" ca="1" si="1243"/>
        <v>2153508.8207994765</v>
      </c>
      <c r="HX374" s="51">
        <f t="shared" ca="1" si="1243"/>
        <v>2298708.1578808264</v>
      </c>
      <c r="HY374" s="51">
        <f t="shared" ca="1" si="1243"/>
        <v>2459874.8464378025</v>
      </c>
      <c r="HZ374" s="51">
        <f t="shared" ca="1" si="1243"/>
        <v>2315911.7888951963</v>
      </c>
      <c r="IA374" s="51">
        <f t="shared" ca="1" si="1243"/>
        <v>2443145.194658299</v>
      </c>
      <c r="IB374" s="51">
        <f t="shared" ca="1" si="1243"/>
        <v>2532230.2927524871</v>
      </c>
      <c r="IC374" s="51">
        <f t="shared" ca="1" si="1243"/>
        <v>2291870.2860368588</v>
      </c>
      <c r="ID374" s="51">
        <f t="shared" ca="1" si="1243"/>
        <v>2307842.7352383467</v>
      </c>
      <c r="IE374" s="51">
        <f t="shared" ca="1" si="1243"/>
        <v>2357259.0087763914</v>
      </c>
      <c r="IF374" s="51">
        <f t="shared" ca="1" si="1243"/>
        <v>2147940.1215885198</v>
      </c>
      <c r="IG374" s="51">
        <f t="shared" ref="IG374:KP374" ca="1" si="1244">IG452</f>
        <v>2244685.8867242755</v>
      </c>
      <c r="IH374" s="51">
        <f t="shared" ca="1" si="1244"/>
        <v>2362914.8599623516</v>
      </c>
      <c r="II374" s="51">
        <f t="shared" ca="1" si="1244"/>
        <v>2518390.5988258026</v>
      </c>
      <c r="IJ374" s="51">
        <f t="shared" ca="1" si="1244"/>
        <v>2662102.1242283275</v>
      </c>
      <c r="IK374" s="51">
        <f t="shared" ca="1" si="1244"/>
        <v>2820911.7436985467</v>
      </c>
      <c r="IL374" s="51">
        <f t="shared" ca="1" si="1244"/>
        <v>2844075.6517187748</v>
      </c>
      <c r="IM374" s="51">
        <f t="shared" ca="1" si="1244"/>
        <v>2969291.4186190907</v>
      </c>
      <c r="IN374" s="51">
        <f t="shared" ca="1" si="1244"/>
        <v>3056734.8197304066</v>
      </c>
      <c r="IO374" s="51">
        <f t="shared" ca="1" si="1244"/>
        <v>591536.0818552291</v>
      </c>
      <c r="IP374" s="51">
        <f t="shared" ca="1" si="1244"/>
        <v>606586.85145304236</v>
      </c>
      <c r="IQ374" s="51">
        <f t="shared" ca="1" si="1244"/>
        <v>654795.6926661589</v>
      </c>
      <c r="IR374" s="51">
        <f t="shared" ca="1" si="1244"/>
        <v>574158.24813658756</v>
      </c>
      <c r="IS374" s="51">
        <f t="shared" ca="1" si="1244"/>
        <v>669722.80797081534</v>
      </c>
      <c r="IT374" s="51">
        <f t="shared" ca="1" si="1244"/>
        <v>786619.51688835502</v>
      </c>
      <c r="IU374" s="51">
        <f t="shared" ca="1" si="1244"/>
        <v>783156.07753602648</v>
      </c>
      <c r="IV374" s="51">
        <f t="shared" ca="1" si="1244"/>
        <v>924675.75596840191</v>
      </c>
      <c r="IW374" s="51">
        <f t="shared" ca="1" si="1244"/>
        <v>1081143.7384668381</v>
      </c>
      <c r="IX374" s="51">
        <f t="shared" ca="1" si="1244"/>
        <v>1102017.8529890731</v>
      </c>
      <c r="IY374" s="51">
        <f t="shared" ca="1" si="1244"/>
        <v>1218603.7887810746</v>
      </c>
      <c r="IZ374" s="51">
        <f t="shared" ca="1" si="1244"/>
        <v>1293086.8907548713</v>
      </c>
      <c r="JA374" s="51">
        <f t="shared" ca="1" si="1244"/>
        <v>1212539.97067956</v>
      </c>
      <c r="JB374" s="51">
        <f t="shared" ca="1" si="1244"/>
        <v>1226670.598077686</v>
      </c>
      <c r="JC374" s="51">
        <f t="shared" ca="1" si="1244"/>
        <v>1268390.5149580638</v>
      </c>
      <c r="JD374" s="51">
        <f t="shared" ca="1" si="1244"/>
        <v>1180754.7108197981</v>
      </c>
      <c r="JE374" s="51">
        <f t="shared" ca="1" si="1244"/>
        <v>1261095.2494822843</v>
      </c>
      <c r="JF374" s="51">
        <f t="shared" ca="1" si="1244"/>
        <v>1359537.4867154439</v>
      </c>
      <c r="JG374" s="51">
        <f t="shared" ca="1" si="1244"/>
        <v>1335331.5303264933</v>
      </c>
      <c r="JH374" s="51">
        <f t="shared" ca="1" si="1244"/>
        <v>1453322.9804297402</v>
      </c>
      <c r="JI374" s="51">
        <f t="shared" ca="1" si="1244"/>
        <v>1583831.7751133486</v>
      </c>
      <c r="JJ374" s="51">
        <f t="shared" ca="1" si="1244"/>
        <v>1579530.7238447084</v>
      </c>
      <c r="JK374" s="51">
        <f t="shared" ca="1" si="1244"/>
        <v>1682468.6870627762</v>
      </c>
      <c r="JL374" s="51">
        <f t="shared" ca="1" si="1244"/>
        <v>1754598.1184339125</v>
      </c>
      <c r="JM374" s="51">
        <f t="shared" ca="1" si="1244"/>
        <v>1671926.595445506</v>
      </c>
      <c r="JN374" s="51">
        <f t="shared" ca="1" si="1244"/>
        <v>1684262.3930468778</v>
      </c>
      <c r="JO374" s="51">
        <f t="shared" ca="1" si="1244"/>
        <v>1723716.9345518022</v>
      </c>
      <c r="JP374" s="51">
        <f t="shared" ca="1" si="1244"/>
        <v>1633950.1998227318</v>
      </c>
      <c r="JQ374" s="51">
        <f t="shared" ca="1" si="1244"/>
        <v>1711816.057589829</v>
      </c>
      <c r="JR374" s="51">
        <f t="shared" ca="1" si="1244"/>
        <v>1808110.3541397885</v>
      </c>
      <c r="JS374" s="51">
        <f t="shared" ca="1" si="1244"/>
        <v>1781150.659877074</v>
      </c>
      <c r="JT374" s="51">
        <f t="shared" ca="1" si="1244"/>
        <v>1896259.3398725572</v>
      </c>
      <c r="JU374" s="51">
        <f t="shared" ca="1" si="1244"/>
        <v>2023750.9612466169</v>
      </c>
      <c r="JV374" s="51">
        <f t="shared" ca="1" si="1244"/>
        <v>2016463.0318276007</v>
      </c>
      <c r="JW374" s="51">
        <f t="shared" ca="1" si="1244"/>
        <v>2116634.8699751105</v>
      </c>
      <c r="JX374" s="51">
        <f t="shared" ca="1" si="1244"/>
        <v>2186290.3996222955</v>
      </c>
      <c r="JY374" s="51">
        <f t="shared" ca="1" si="1244"/>
        <v>2101370.2291394668</v>
      </c>
      <c r="JZ374" s="51">
        <f t="shared" ca="1" si="1244"/>
        <v>2112017.1331376503</v>
      </c>
      <c r="KA374" s="51">
        <f t="shared" ca="1" si="1244"/>
        <v>2149279.0465447111</v>
      </c>
      <c r="KB374" s="51">
        <f t="shared" ca="1" si="1244"/>
        <v>2057323.5933027109</v>
      </c>
      <c r="KC374" s="51">
        <f t="shared" ca="1" si="1244"/>
        <v>2132588.5980970715</v>
      </c>
      <c r="KD374" s="51">
        <f t="shared" ca="1" si="1244"/>
        <v>2226609.1686289124</v>
      </c>
      <c r="KE374" s="51">
        <f t="shared" ca="1" si="1244"/>
        <v>2196769.4556619972</v>
      </c>
      <c r="KF374" s="51">
        <f t="shared" ca="1" si="1244"/>
        <v>2308868.9041747642</v>
      </c>
      <c r="KG374" s="51">
        <f t="shared" ca="1" si="1244"/>
        <v>2433216.7491343054</v>
      </c>
      <c r="KH374" s="51">
        <f t="shared" ca="1" si="1244"/>
        <v>2422813.5424778722</v>
      </c>
      <c r="KI374" s="51">
        <f t="shared" ca="1" si="1244"/>
        <v>2520087.1496674721</v>
      </c>
      <c r="KJ374" s="51">
        <f t="shared" ca="1" si="1244"/>
        <v>2587132.2383734207</v>
      </c>
      <c r="KK374" s="51">
        <f t="shared" ca="1" si="1244"/>
        <v>2499822.9282137691</v>
      </c>
      <c r="KL374" s="51">
        <f t="shared" ca="1" si="1244"/>
        <v>2508417.9935345915</v>
      </c>
      <c r="KM374" s="51">
        <f t="shared" ca="1" si="1244"/>
        <v>2543343.0944235553</v>
      </c>
      <c r="KN374" s="51">
        <f t="shared" ca="1" si="1244"/>
        <v>2449017.9138012379</v>
      </c>
      <c r="KO374" s="51">
        <f t="shared" ca="1" si="1244"/>
        <v>2521538.7562258211</v>
      </c>
      <c r="KP374" s="51">
        <f t="shared" ca="1" si="1244"/>
        <v>2613142.5428544423</v>
      </c>
      <c r="KQ374" s="51">
        <f t="shared" ref="KQ374:LT374" ca="1" si="1245">KQ452</f>
        <v>2580279.0280266558</v>
      </c>
      <c r="KR374" s="51">
        <f t="shared" ca="1" si="1245"/>
        <v>2689225.0973579409</v>
      </c>
      <c r="KS374" s="51">
        <f t="shared" ca="1" si="1245"/>
        <v>2810284.6902322816</v>
      </c>
      <c r="KT374" s="51">
        <f t="shared" ca="1" si="1245"/>
        <v>6133709.0970073966</v>
      </c>
      <c r="KU374" s="51">
        <f t="shared" ca="1" si="1245"/>
        <v>6227934.1686085472</v>
      </c>
      <c r="KV374" s="51">
        <f t="shared" ca="1" si="1245"/>
        <v>6292213.9292046698</v>
      </c>
      <c r="KW374" s="51">
        <f t="shared" ca="1" si="1245"/>
        <v>6338184.4397310559</v>
      </c>
      <c r="KX374" s="51">
        <f t="shared" ca="1" si="1245"/>
        <v>6348668.7651994741</v>
      </c>
      <c r="KY374" s="51">
        <f t="shared" ca="1" si="1245"/>
        <v>6388370.1621357305</v>
      </c>
      <c r="KZ374" s="51">
        <f t="shared" ca="1" si="1245"/>
        <v>6427727.2276917659</v>
      </c>
      <c r="LA374" s="51">
        <f t="shared" ca="1" si="1245"/>
        <v>6503396.2260575471</v>
      </c>
      <c r="LB374" s="51">
        <f t="shared" ca="1" si="1245"/>
        <v>6598536.1912183808</v>
      </c>
      <c r="LC374" s="51">
        <f t="shared" ca="1" si="1245"/>
        <v>6699102.4379337439</v>
      </c>
      <c r="LD374" s="51">
        <f t="shared" ca="1" si="1245"/>
        <v>6811190.4244507132</v>
      </c>
      <c r="LE374" s="51">
        <f t="shared" ca="1" si="1245"/>
        <v>6935321.1188354334</v>
      </c>
      <c r="LF374" s="51">
        <f t="shared" ca="1" si="1245"/>
        <v>7055257.3253862262</v>
      </c>
      <c r="LG374" s="51">
        <f t="shared" ca="1" si="1245"/>
        <v>7153139.1059220526</v>
      </c>
      <c r="LH374" s="51">
        <f t="shared" ca="1" si="1245"/>
        <v>7221422.7883829521</v>
      </c>
      <c r="LI374" s="51">
        <f t="shared" ca="1" si="1245"/>
        <v>7266292.0223613791</v>
      </c>
      <c r="LJ374" s="51">
        <f t="shared" ca="1" si="1245"/>
        <v>7275647.4191861022</v>
      </c>
      <c r="LK374" s="51">
        <f t="shared" ca="1" si="1245"/>
        <v>7314477.4525047671</v>
      </c>
      <c r="LL374" s="51">
        <f t="shared" ca="1" si="1245"/>
        <v>7352752.0326493951</v>
      </c>
      <c r="LM374" s="51">
        <f t="shared" ca="1" si="1245"/>
        <v>7427022.7347837249</v>
      </c>
      <c r="LN374" s="51">
        <f t="shared" ca="1" si="1245"/>
        <v>7521108.7192561869</v>
      </c>
      <c r="LO374" s="51">
        <f t="shared" ca="1" si="1245"/>
        <v>7620028.8352166321</v>
      </c>
      <c r="LP374" s="51">
        <f t="shared" ca="1" si="1245"/>
        <v>7730357.0105621293</v>
      </c>
      <c r="LQ374" s="51">
        <f t="shared" ca="1" si="1245"/>
        <v>7852609.1559789879</v>
      </c>
      <c r="LR374" s="51">
        <f t="shared" ca="1" si="1245"/>
        <v>7970706.4175048694</v>
      </c>
      <c r="LS374" s="51">
        <f t="shared" ca="1" si="1245"/>
        <v>8066971.9488375857</v>
      </c>
      <c r="LT374" s="51">
        <f t="shared" ca="1" si="1245"/>
        <v>7064045.0343191968</v>
      </c>
      <c r="LU374" s="51"/>
      <c r="LV374" s="51"/>
      <c r="LW374" s="51"/>
      <c r="LX374" s="51"/>
      <c r="LY374" s="51"/>
      <c r="LZ374" s="51"/>
      <c r="MA374" s="51"/>
      <c r="MB374" s="51"/>
      <c r="MC374" s="51"/>
      <c r="MD374" s="51"/>
      <c r="ME374" s="51"/>
      <c r="MF374" s="51"/>
      <c r="MG374" s="51"/>
      <c r="MH374" s="51"/>
      <c r="MI374" s="51"/>
      <c r="MJ374" s="51"/>
      <c r="MK374" s="51"/>
      <c r="ML374" s="51"/>
      <c r="MM374" s="51"/>
      <c r="MN374" s="51"/>
      <c r="MO374" s="51"/>
      <c r="MP374" s="51"/>
      <c r="MQ374" s="51"/>
      <c r="MR374" s="51"/>
      <c r="MS374" s="51"/>
      <c r="MT374" s="51"/>
      <c r="MU374" s="51"/>
      <c r="MV374" s="51"/>
      <c r="MW374" s="51"/>
      <c r="MX374" s="51"/>
      <c r="MY374" s="51"/>
      <c r="MZ374" s="51"/>
      <c r="NA374" s="51"/>
      <c r="NB374" s="51"/>
      <c r="NC374" s="51"/>
      <c r="ND374" s="51"/>
      <c r="NE374" s="51"/>
      <c r="NF374" s="51"/>
      <c r="NG374" s="51"/>
      <c r="NH374" s="51"/>
      <c r="NI374" s="51"/>
      <c r="NJ374" s="51"/>
      <c r="NK374" s="51"/>
      <c r="NL374" s="51"/>
      <c r="NM374" s="51"/>
      <c r="NN374" s="51"/>
      <c r="NO374" s="51"/>
      <c r="NP374" s="51"/>
      <c r="NQ374" s="51"/>
      <c r="NR374" s="51"/>
      <c r="NS374" s="51"/>
      <c r="NT374" s="51"/>
      <c r="NU374" s="51"/>
      <c r="NV374" s="51"/>
      <c r="NW374" s="51"/>
      <c r="NX374" s="51"/>
      <c r="NY374" s="51"/>
      <c r="NZ374" s="51"/>
      <c r="OA374" s="51"/>
      <c r="OB374" s="51"/>
      <c r="OC374" s="51"/>
      <c r="OD374" s="51"/>
      <c r="OE374" s="51"/>
      <c r="OF374" s="51"/>
      <c r="OG374" s="51"/>
      <c r="OH374" s="51"/>
      <c r="OI374" s="51"/>
      <c r="OJ374" s="51"/>
      <c r="OK374" s="51"/>
      <c r="OL374" s="51"/>
      <c r="OM374" s="51"/>
      <c r="ON374" s="51"/>
      <c r="OO374" s="51"/>
      <c r="OP374" s="51"/>
      <c r="OQ374" s="51"/>
      <c r="OR374" s="51"/>
      <c r="OS374" s="51"/>
      <c r="OT374" s="51"/>
      <c r="OU374" s="51"/>
      <c r="OV374" s="51"/>
      <c r="OW374" s="51"/>
      <c r="OX374" s="51"/>
      <c r="OY374" s="51"/>
      <c r="OZ374" s="51"/>
      <c r="PA374" s="51"/>
      <c r="PB374" s="51"/>
      <c r="PC374" s="51"/>
      <c r="PD374" s="51"/>
      <c r="PE374" s="51"/>
      <c r="PF374" s="51"/>
      <c r="PG374" s="51"/>
      <c r="PH374" s="51"/>
      <c r="PI374" s="51"/>
      <c r="PJ374" s="51"/>
      <c r="PK374" s="51"/>
      <c r="PL374" s="51"/>
      <c r="PM374" s="51"/>
      <c r="PN374" s="51"/>
      <c r="PO374" s="51"/>
      <c r="PP374" s="51"/>
      <c r="PQ374" s="51"/>
      <c r="PR374" s="51"/>
      <c r="PS374" s="51"/>
      <c r="PT374" s="51"/>
      <c r="PU374" s="51"/>
      <c r="PV374" s="51"/>
      <c r="PW374" s="51"/>
      <c r="PX374" s="51"/>
      <c r="PY374" s="51"/>
      <c r="PZ374" s="51"/>
      <c r="QA374" s="51"/>
      <c r="QB374" s="51"/>
      <c r="QC374" s="51"/>
      <c r="QD374" s="51"/>
      <c r="QE374" s="51"/>
      <c r="QF374" s="51"/>
      <c r="QG374" s="51"/>
      <c r="QH374" s="51"/>
      <c r="QI374" s="51"/>
      <c r="QJ374" s="51"/>
      <c r="QK374" s="51"/>
      <c r="QL374" s="51"/>
      <c r="QM374" s="51"/>
      <c r="QN374" s="51"/>
      <c r="QO374" s="51"/>
      <c r="QP374" s="51"/>
      <c r="QQ374" s="51"/>
      <c r="QR374" s="51"/>
      <c r="QS374" s="51"/>
      <c r="QT374" s="51"/>
      <c r="QU374" s="51"/>
    </row>
    <row r="375" spans="1:463" ht="15" customHeight="1" outlineLevel="1">
      <c r="C375" s="75" t="s">
        <v>587</v>
      </c>
      <c r="E375" s="50" t="s">
        <v>95</v>
      </c>
      <c r="H375" s="66"/>
      <c r="I375" s="45">
        <f t="shared" ref="I375:BT375" si="1246">I183</f>
        <v>0</v>
      </c>
      <c r="J375" s="45">
        <f t="shared" si="1246"/>
        <v>0</v>
      </c>
      <c r="K375" s="45">
        <f t="shared" si="1246"/>
        <v>0</v>
      </c>
      <c r="L375" s="45">
        <f t="shared" si="1246"/>
        <v>0</v>
      </c>
      <c r="M375" s="45">
        <f t="shared" si="1246"/>
        <v>0</v>
      </c>
      <c r="N375" s="45">
        <f t="shared" si="1246"/>
        <v>0</v>
      </c>
      <c r="O375" s="45">
        <f t="shared" si="1246"/>
        <v>0</v>
      </c>
      <c r="P375" s="45">
        <f t="shared" si="1246"/>
        <v>0</v>
      </c>
      <c r="Q375" s="45">
        <f t="shared" si="1246"/>
        <v>0</v>
      </c>
      <c r="R375" s="45">
        <f t="shared" si="1246"/>
        <v>0</v>
      </c>
      <c r="S375" s="45">
        <f t="shared" si="1246"/>
        <v>0</v>
      </c>
      <c r="T375" s="45">
        <f t="shared" si="1246"/>
        <v>0</v>
      </c>
      <c r="U375" s="45">
        <f t="shared" si="1246"/>
        <v>0</v>
      </c>
      <c r="V375" s="45">
        <f t="shared" si="1246"/>
        <v>0</v>
      </c>
      <c r="W375" s="45">
        <f t="shared" si="1246"/>
        <v>0</v>
      </c>
      <c r="X375" s="45">
        <f t="shared" si="1246"/>
        <v>0</v>
      </c>
      <c r="Y375" s="45">
        <f t="shared" si="1246"/>
        <v>0</v>
      </c>
      <c r="Z375" s="45">
        <f t="shared" si="1246"/>
        <v>0</v>
      </c>
      <c r="AA375" s="45">
        <f t="shared" si="1246"/>
        <v>0</v>
      </c>
      <c r="AB375" s="45">
        <f t="shared" si="1246"/>
        <v>0</v>
      </c>
      <c r="AC375" s="45">
        <f t="shared" si="1246"/>
        <v>0</v>
      </c>
      <c r="AD375" s="45">
        <f t="shared" si="1246"/>
        <v>169431.66992192154</v>
      </c>
      <c r="AE375" s="45">
        <f t="shared" si="1246"/>
        <v>169431.66992192154</v>
      </c>
      <c r="AF375" s="45">
        <f t="shared" si="1246"/>
        <v>169431.66992192154</v>
      </c>
      <c r="AG375" s="45">
        <f t="shared" si="1246"/>
        <v>338863.33984384307</v>
      </c>
      <c r="AH375" s="45">
        <f t="shared" si="1246"/>
        <v>338863.33984384307</v>
      </c>
      <c r="AI375" s="45">
        <f t="shared" si="1246"/>
        <v>338863.33984384307</v>
      </c>
      <c r="AJ375" s="45">
        <f t="shared" si="1246"/>
        <v>338863.33984384307</v>
      </c>
      <c r="AK375" s="45">
        <f t="shared" si="1246"/>
        <v>338863.33984384307</v>
      </c>
      <c r="AL375" s="45">
        <f t="shared" si="1246"/>
        <v>338863.33984384307</v>
      </c>
      <c r="AM375" s="45">
        <f t="shared" si="1246"/>
        <v>338863.33984384307</v>
      </c>
      <c r="AN375" s="45">
        <f t="shared" si="1246"/>
        <v>338863.33984384307</v>
      </c>
      <c r="AO375" s="45">
        <f t="shared" si="1246"/>
        <v>338863.33984384307</v>
      </c>
      <c r="AP375" s="45">
        <f t="shared" si="1246"/>
        <v>338863.33984384307</v>
      </c>
      <c r="AQ375" s="45">
        <f t="shared" si="1246"/>
        <v>338863.33984384307</v>
      </c>
      <c r="AR375" s="45">
        <f t="shared" si="1246"/>
        <v>338863.33984384307</v>
      </c>
      <c r="AS375" s="45">
        <f t="shared" si="1246"/>
        <v>338863.33984384307</v>
      </c>
      <c r="AT375" s="45">
        <f t="shared" si="1246"/>
        <v>338863.33984384307</v>
      </c>
      <c r="AU375" s="45">
        <f t="shared" si="1246"/>
        <v>338863.33984384307</v>
      </c>
      <c r="AV375" s="45">
        <f t="shared" si="1246"/>
        <v>338863.33984384307</v>
      </c>
      <c r="AW375" s="45">
        <f t="shared" si="1246"/>
        <v>338863.33984384307</v>
      </c>
      <c r="AX375" s="45">
        <f t="shared" si="1246"/>
        <v>338863.33984384307</v>
      </c>
      <c r="AY375" s="45">
        <f t="shared" si="1246"/>
        <v>338863.33984384307</v>
      </c>
      <c r="AZ375" s="45">
        <f t="shared" si="1246"/>
        <v>338863.33984384307</v>
      </c>
      <c r="BA375" s="45">
        <f t="shared" si="1246"/>
        <v>338863.33984384307</v>
      </c>
      <c r="BB375" s="45">
        <f t="shared" si="1246"/>
        <v>338863.33984384307</v>
      </c>
      <c r="BC375" s="45">
        <f t="shared" si="1246"/>
        <v>338863.33984384307</v>
      </c>
      <c r="BD375" s="45">
        <f t="shared" si="1246"/>
        <v>338863.33984384307</v>
      </c>
      <c r="BE375" s="45">
        <f t="shared" si="1246"/>
        <v>338863.33984384307</v>
      </c>
      <c r="BF375" s="45">
        <f t="shared" si="1246"/>
        <v>338863.33984384307</v>
      </c>
      <c r="BG375" s="45">
        <f t="shared" si="1246"/>
        <v>338863.33984384307</v>
      </c>
      <c r="BH375" s="45">
        <f t="shared" si="1246"/>
        <v>338863.33984384307</v>
      </c>
      <c r="BI375" s="45">
        <f t="shared" si="1246"/>
        <v>338863.33984384307</v>
      </c>
      <c r="BJ375" s="45">
        <f t="shared" si="1246"/>
        <v>338863.33984384307</v>
      </c>
      <c r="BK375" s="45">
        <f t="shared" si="1246"/>
        <v>338863.33984384307</v>
      </c>
      <c r="BL375" s="45">
        <f t="shared" si="1246"/>
        <v>338863.33984384307</v>
      </c>
      <c r="BM375" s="45">
        <f t="shared" si="1246"/>
        <v>338863.33984384307</v>
      </c>
      <c r="BN375" s="45">
        <f t="shared" si="1246"/>
        <v>338863.33984384307</v>
      </c>
      <c r="BO375" s="45">
        <f t="shared" si="1246"/>
        <v>338863.33984384307</v>
      </c>
      <c r="BP375" s="45">
        <f t="shared" si="1246"/>
        <v>338863.33984384307</v>
      </c>
      <c r="BQ375" s="45">
        <f t="shared" si="1246"/>
        <v>338863.33984384307</v>
      </c>
      <c r="BR375" s="45">
        <f t="shared" si="1246"/>
        <v>338863.33984384307</v>
      </c>
      <c r="BS375" s="45">
        <f t="shared" si="1246"/>
        <v>338863.33984384307</v>
      </c>
      <c r="BT375" s="45">
        <f t="shared" si="1246"/>
        <v>338863.33984384307</v>
      </c>
      <c r="BU375" s="45">
        <f t="shared" ref="BU375:EF375" si="1247">BU183</f>
        <v>338863.33984384307</v>
      </c>
      <c r="BV375" s="45">
        <f t="shared" si="1247"/>
        <v>338863.33984384307</v>
      </c>
      <c r="BW375" s="45">
        <f t="shared" si="1247"/>
        <v>338863.33984384307</v>
      </c>
      <c r="BX375" s="45">
        <f t="shared" si="1247"/>
        <v>338863.33984384307</v>
      </c>
      <c r="BY375" s="45">
        <f t="shared" si="1247"/>
        <v>338863.33984384307</v>
      </c>
      <c r="BZ375" s="45">
        <f t="shared" si="1247"/>
        <v>338863.33984384307</v>
      </c>
      <c r="CA375" s="45">
        <f t="shared" si="1247"/>
        <v>338863.33984384307</v>
      </c>
      <c r="CB375" s="45">
        <f t="shared" si="1247"/>
        <v>338863.33984384307</v>
      </c>
      <c r="CC375" s="45">
        <f t="shared" si="1247"/>
        <v>338863.33984384307</v>
      </c>
      <c r="CD375" s="45">
        <f t="shared" si="1247"/>
        <v>338863.33984384307</v>
      </c>
      <c r="CE375" s="45">
        <f t="shared" si="1247"/>
        <v>338863.33984384307</v>
      </c>
      <c r="CF375" s="45">
        <f t="shared" si="1247"/>
        <v>338863.33984384307</v>
      </c>
      <c r="CG375" s="45">
        <f t="shared" si="1247"/>
        <v>338863.33984384307</v>
      </c>
      <c r="CH375" s="45">
        <f t="shared" si="1247"/>
        <v>338863.33984384307</v>
      </c>
      <c r="CI375" s="45">
        <f t="shared" si="1247"/>
        <v>338863.33984384307</v>
      </c>
      <c r="CJ375" s="45">
        <f t="shared" si="1247"/>
        <v>338863.33984384307</v>
      </c>
      <c r="CK375" s="45">
        <f t="shared" si="1247"/>
        <v>338863.33984384307</v>
      </c>
      <c r="CL375" s="45">
        <f t="shared" si="1247"/>
        <v>338863.33984384307</v>
      </c>
      <c r="CM375" s="45">
        <f t="shared" si="1247"/>
        <v>338863.33984384307</v>
      </c>
      <c r="CN375" s="45">
        <f t="shared" si="1247"/>
        <v>338863.33984384307</v>
      </c>
      <c r="CO375" s="45">
        <f t="shared" si="1247"/>
        <v>338863.33984384307</v>
      </c>
      <c r="CP375" s="45">
        <f t="shared" si="1247"/>
        <v>338863.33984384307</v>
      </c>
      <c r="CQ375" s="45">
        <f t="shared" si="1247"/>
        <v>338863.33984384307</v>
      </c>
      <c r="CR375" s="45">
        <f t="shared" si="1247"/>
        <v>338863.33984384307</v>
      </c>
      <c r="CS375" s="45">
        <f t="shared" si="1247"/>
        <v>338863.33984384307</v>
      </c>
      <c r="CT375" s="45">
        <f t="shared" si="1247"/>
        <v>338863.33984384307</v>
      </c>
      <c r="CU375" s="45">
        <f t="shared" si="1247"/>
        <v>338863.33984384307</v>
      </c>
      <c r="CV375" s="45">
        <f t="shared" si="1247"/>
        <v>338863.33984384307</v>
      </c>
      <c r="CW375" s="45">
        <f t="shared" si="1247"/>
        <v>338863.33984384307</v>
      </c>
      <c r="CX375" s="45">
        <f t="shared" si="1247"/>
        <v>338863.33984384307</v>
      </c>
      <c r="CY375" s="45">
        <f t="shared" si="1247"/>
        <v>338863.33984384307</v>
      </c>
      <c r="CZ375" s="45">
        <f t="shared" si="1247"/>
        <v>338863.33984384307</v>
      </c>
      <c r="DA375" s="45">
        <f t="shared" si="1247"/>
        <v>338863.33984384307</v>
      </c>
      <c r="DB375" s="45">
        <f t="shared" si="1247"/>
        <v>338863.33984384307</v>
      </c>
      <c r="DC375" s="45">
        <f t="shared" si="1247"/>
        <v>338863.33984384307</v>
      </c>
      <c r="DD375" s="45">
        <f t="shared" si="1247"/>
        <v>338863.33984384307</v>
      </c>
      <c r="DE375" s="45">
        <f t="shared" si="1247"/>
        <v>338863.33984384307</v>
      </c>
      <c r="DF375" s="45">
        <f t="shared" si="1247"/>
        <v>338863.33984384307</v>
      </c>
      <c r="DG375" s="45">
        <f t="shared" si="1247"/>
        <v>338863.33984384307</v>
      </c>
      <c r="DH375" s="45">
        <f t="shared" si="1247"/>
        <v>338863.33984384307</v>
      </c>
      <c r="DI375" s="45">
        <f t="shared" si="1247"/>
        <v>338863.33984384307</v>
      </c>
      <c r="DJ375" s="45">
        <f t="shared" si="1247"/>
        <v>338863.33984384307</v>
      </c>
      <c r="DK375" s="45">
        <f t="shared" si="1247"/>
        <v>338863.33984384307</v>
      </c>
      <c r="DL375" s="45">
        <f t="shared" si="1247"/>
        <v>338863.33984384307</v>
      </c>
      <c r="DM375" s="45">
        <f t="shared" si="1247"/>
        <v>338863.33984384307</v>
      </c>
      <c r="DN375" s="45">
        <f t="shared" si="1247"/>
        <v>338863.33984384307</v>
      </c>
      <c r="DO375" s="45">
        <f t="shared" si="1247"/>
        <v>338863.33984384307</v>
      </c>
      <c r="DP375" s="45">
        <f t="shared" si="1247"/>
        <v>338863.33984384307</v>
      </c>
      <c r="DQ375" s="45">
        <f t="shared" si="1247"/>
        <v>338863.33984384307</v>
      </c>
      <c r="DR375" s="45">
        <f t="shared" si="1247"/>
        <v>338863.33984384307</v>
      </c>
      <c r="DS375" s="45">
        <f t="shared" si="1247"/>
        <v>338863.33984384307</v>
      </c>
      <c r="DT375" s="45">
        <f t="shared" si="1247"/>
        <v>338863.33984384307</v>
      </c>
      <c r="DU375" s="45">
        <f t="shared" si="1247"/>
        <v>338863.33984384307</v>
      </c>
      <c r="DV375" s="45">
        <f t="shared" si="1247"/>
        <v>338863.33984384307</v>
      </c>
      <c r="DW375" s="45">
        <f t="shared" si="1247"/>
        <v>338863.33984384307</v>
      </c>
      <c r="DX375" s="45">
        <f t="shared" si="1247"/>
        <v>338863.33984384307</v>
      </c>
      <c r="DY375" s="45">
        <f t="shared" si="1247"/>
        <v>338863.33984384307</v>
      </c>
      <c r="DZ375" s="45">
        <f t="shared" si="1247"/>
        <v>338863.33984384307</v>
      </c>
      <c r="EA375" s="45">
        <f t="shared" si="1247"/>
        <v>338863.33984384307</v>
      </c>
      <c r="EB375" s="45">
        <f t="shared" si="1247"/>
        <v>338863.33984384307</v>
      </c>
      <c r="EC375" s="45">
        <f t="shared" si="1247"/>
        <v>338863.33984384307</v>
      </c>
      <c r="ED375" s="45">
        <f t="shared" si="1247"/>
        <v>338863.33984384307</v>
      </c>
      <c r="EE375" s="45">
        <f t="shared" si="1247"/>
        <v>338863.33984384307</v>
      </c>
      <c r="EF375" s="45">
        <f t="shared" si="1247"/>
        <v>338863.33984384307</v>
      </c>
      <c r="EG375" s="45">
        <f t="shared" ref="EG375:GR375" si="1248">EG183</f>
        <v>338863.33984384307</v>
      </c>
      <c r="EH375" s="45">
        <f t="shared" si="1248"/>
        <v>338863.33984384307</v>
      </c>
      <c r="EI375" s="45">
        <f t="shared" si="1248"/>
        <v>338863.33984384307</v>
      </c>
      <c r="EJ375" s="45">
        <f t="shared" si="1248"/>
        <v>338863.33984384307</v>
      </c>
      <c r="EK375" s="45">
        <f t="shared" si="1248"/>
        <v>338863.33984384307</v>
      </c>
      <c r="EL375" s="45">
        <f t="shared" si="1248"/>
        <v>338863.33984384307</v>
      </c>
      <c r="EM375" s="45">
        <f t="shared" si="1248"/>
        <v>338863.33984384307</v>
      </c>
      <c r="EN375" s="45">
        <f t="shared" si="1248"/>
        <v>338863.33984384307</v>
      </c>
      <c r="EO375" s="45">
        <f t="shared" si="1248"/>
        <v>338863.33984384307</v>
      </c>
      <c r="EP375" s="45">
        <f t="shared" si="1248"/>
        <v>338863.33984384307</v>
      </c>
      <c r="EQ375" s="45">
        <f t="shared" si="1248"/>
        <v>338863.33984384307</v>
      </c>
      <c r="ER375" s="45">
        <f t="shared" si="1248"/>
        <v>338863.33984384307</v>
      </c>
      <c r="ES375" s="45">
        <f t="shared" si="1248"/>
        <v>338863.33984384307</v>
      </c>
      <c r="ET375" s="45">
        <f t="shared" si="1248"/>
        <v>338863.33984384307</v>
      </c>
      <c r="EU375" s="45">
        <f t="shared" si="1248"/>
        <v>338863.33984384307</v>
      </c>
      <c r="EV375" s="45">
        <f t="shared" si="1248"/>
        <v>338863.33984384307</v>
      </c>
      <c r="EW375" s="45">
        <f t="shared" si="1248"/>
        <v>338863.33984384307</v>
      </c>
      <c r="EX375" s="45">
        <f t="shared" si="1248"/>
        <v>338863.33984384307</v>
      </c>
      <c r="EY375" s="45">
        <f t="shared" si="1248"/>
        <v>338863.33984384307</v>
      </c>
      <c r="EZ375" s="45">
        <f t="shared" si="1248"/>
        <v>338863.33984384307</v>
      </c>
      <c r="FA375" s="45">
        <f t="shared" si="1248"/>
        <v>338863.33984384307</v>
      </c>
      <c r="FB375" s="45">
        <f t="shared" si="1248"/>
        <v>338863.33984384307</v>
      </c>
      <c r="FC375" s="45">
        <f t="shared" si="1248"/>
        <v>338863.33984384307</v>
      </c>
      <c r="FD375" s="45">
        <f t="shared" si="1248"/>
        <v>338863.33984384307</v>
      </c>
      <c r="FE375" s="45">
        <f t="shared" si="1248"/>
        <v>338863.33984384307</v>
      </c>
      <c r="FF375" s="45">
        <f t="shared" si="1248"/>
        <v>338863.33984384307</v>
      </c>
      <c r="FG375" s="45">
        <f t="shared" si="1248"/>
        <v>338863.33984384307</v>
      </c>
      <c r="FH375" s="45">
        <f t="shared" si="1248"/>
        <v>338863.33984384307</v>
      </c>
      <c r="FI375" s="45">
        <f t="shared" si="1248"/>
        <v>338863.33984384307</v>
      </c>
      <c r="FJ375" s="45">
        <f t="shared" si="1248"/>
        <v>338863.33984384307</v>
      </c>
      <c r="FK375" s="45">
        <f t="shared" si="1248"/>
        <v>338863.33984384307</v>
      </c>
      <c r="FL375" s="45">
        <f t="shared" si="1248"/>
        <v>338863.33984384307</v>
      </c>
      <c r="FM375" s="45">
        <f t="shared" si="1248"/>
        <v>338863.33984384307</v>
      </c>
      <c r="FN375" s="45">
        <f t="shared" si="1248"/>
        <v>338863.33984384307</v>
      </c>
      <c r="FO375" s="45">
        <f t="shared" si="1248"/>
        <v>338863.33984384307</v>
      </c>
      <c r="FP375" s="45">
        <f t="shared" si="1248"/>
        <v>338863.33984384307</v>
      </c>
      <c r="FQ375" s="45">
        <f t="shared" si="1248"/>
        <v>338863.33984384307</v>
      </c>
      <c r="FR375" s="45">
        <f t="shared" si="1248"/>
        <v>338863.33984384307</v>
      </c>
      <c r="FS375" s="45">
        <f t="shared" si="1248"/>
        <v>338863.33984384307</v>
      </c>
      <c r="FT375" s="45">
        <f t="shared" si="1248"/>
        <v>338863.33984384307</v>
      </c>
      <c r="FU375" s="45">
        <f t="shared" si="1248"/>
        <v>338863.33984384307</v>
      </c>
      <c r="FV375" s="45">
        <f t="shared" si="1248"/>
        <v>338863.33984384307</v>
      </c>
      <c r="FW375" s="45">
        <f t="shared" si="1248"/>
        <v>338863.33984384307</v>
      </c>
      <c r="FX375" s="45">
        <f t="shared" si="1248"/>
        <v>338863.33984384307</v>
      </c>
      <c r="FY375" s="45">
        <f t="shared" si="1248"/>
        <v>338863.33984384307</v>
      </c>
      <c r="FZ375" s="45">
        <f t="shared" si="1248"/>
        <v>338863.33984384307</v>
      </c>
      <c r="GA375" s="45">
        <f t="shared" si="1248"/>
        <v>338863.33984384307</v>
      </c>
      <c r="GB375" s="45">
        <f t="shared" si="1248"/>
        <v>338863.33984384307</v>
      </c>
      <c r="GC375" s="45">
        <f t="shared" si="1248"/>
        <v>338863.33984384307</v>
      </c>
      <c r="GD375" s="45">
        <f t="shared" si="1248"/>
        <v>338863.33984384307</v>
      </c>
      <c r="GE375" s="45">
        <f t="shared" si="1248"/>
        <v>338863.33984384307</v>
      </c>
      <c r="GF375" s="45">
        <f t="shared" si="1248"/>
        <v>338863.33984384307</v>
      </c>
      <c r="GG375" s="45">
        <f t="shared" si="1248"/>
        <v>338863.33984384307</v>
      </c>
      <c r="GH375" s="45">
        <f t="shared" si="1248"/>
        <v>338863.33984384307</v>
      </c>
      <c r="GI375" s="45">
        <f t="shared" si="1248"/>
        <v>338863.33984384307</v>
      </c>
      <c r="GJ375" s="45">
        <f t="shared" si="1248"/>
        <v>338863.33984384307</v>
      </c>
      <c r="GK375" s="45">
        <f t="shared" si="1248"/>
        <v>338863.33984384307</v>
      </c>
      <c r="GL375" s="45">
        <f t="shared" si="1248"/>
        <v>338863.33984384307</v>
      </c>
      <c r="GM375" s="45">
        <f t="shared" si="1248"/>
        <v>338863.33984384307</v>
      </c>
      <c r="GN375" s="45">
        <f t="shared" si="1248"/>
        <v>338863.33984384307</v>
      </c>
      <c r="GO375" s="45">
        <f t="shared" si="1248"/>
        <v>338863.33984384307</v>
      </c>
      <c r="GP375" s="45">
        <f t="shared" si="1248"/>
        <v>338863.33984384307</v>
      </c>
      <c r="GQ375" s="45">
        <f t="shared" si="1248"/>
        <v>338863.33984384307</v>
      </c>
      <c r="GR375" s="45">
        <f t="shared" si="1248"/>
        <v>338863.33984384307</v>
      </c>
      <c r="GS375" s="45">
        <f t="shared" ref="GS375:JD375" si="1249">GS183</f>
        <v>338863.33984384307</v>
      </c>
      <c r="GT375" s="45">
        <f t="shared" si="1249"/>
        <v>338863.33984384307</v>
      </c>
      <c r="GU375" s="45">
        <f t="shared" si="1249"/>
        <v>338863.33984384307</v>
      </c>
      <c r="GV375" s="45">
        <f t="shared" si="1249"/>
        <v>338863.33984384307</v>
      </c>
      <c r="GW375" s="45">
        <f t="shared" si="1249"/>
        <v>338863.33984384307</v>
      </c>
      <c r="GX375" s="45">
        <f t="shared" si="1249"/>
        <v>338863.33984384307</v>
      </c>
      <c r="GY375" s="45">
        <f t="shared" si="1249"/>
        <v>338863.33984384307</v>
      </c>
      <c r="GZ375" s="45">
        <f t="shared" si="1249"/>
        <v>338863.33984384307</v>
      </c>
      <c r="HA375" s="45">
        <f t="shared" si="1249"/>
        <v>338863.33984384307</v>
      </c>
      <c r="HB375" s="45">
        <f t="shared" si="1249"/>
        <v>338863.33984384307</v>
      </c>
      <c r="HC375" s="45">
        <f t="shared" si="1249"/>
        <v>338863.33984384307</v>
      </c>
      <c r="HD375" s="45">
        <f t="shared" si="1249"/>
        <v>338863.33984384307</v>
      </c>
      <c r="HE375" s="45">
        <f t="shared" si="1249"/>
        <v>338863.33984384307</v>
      </c>
      <c r="HF375" s="45">
        <f t="shared" si="1249"/>
        <v>338863.33984384307</v>
      </c>
      <c r="HG375" s="45">
        <f t="shared" si="1249"/>
        <v>338863.33984384307</v>
      </c>
      <c r="HH375" s="45">
        <f t="shared" si="1249"/>
        <v>338863.33984384307</v>
      </c>
      <c r="HI375" s="45">
        <f t="shared" si="1249"/>
        <v>338863.33984384307</v>
      </c>
      <c r="HJ375" s="45">
        <f t="shared" si="1249"/>
        <v>338863.33984384307</v>
      </c>
      <c r="HK375" s="45">
        <f t="shared" si="1249"/>
        <v>338863.33984384307</v>
      </c>
      <c r="HL375" s="45">
        <f t="shared" si="1249"/>
        <v>338863.33984384307</v>
      </c>
      <c r="HM375" s="45">
        <f t="shared" si="1249"/>
        <v>338863.33984384307</v>
      </c>
      <c r="HN375" s="45">
        <f t="shared" si="1249"/>
        <v>338863.33984384307</v>
      </c>
      <c r="HO375" s="45">
        <f t="shared" si="1249"/>
        <v>338863.33984384307</v>
      </c>
      <c r="HP375" s="45">
        <f t="shared" si="1249"/>
        <v>338863.33984384307</v>
      </c>
      <c r="HQ375" s="45">
        <f t="shared" si="1249"/>
        <v>338863.33984384307</v>
      </c>
      <c r="HR375" s="45">
        <f t="shared" si="1249"/>
        <v>338863.33984384307</v>
      </c>
      <c r="HS375" s="45">
        <f t="shared" si="1249"/>
        <v>338863.33984384307</v>
      </c>
      <c r="HT375" s="45">
        <f t="shared" si="1249"/>
        <v>338863.33984384307</v>
      </c>
      <c r="HU375" s="45">
        <f t="shared" si="1249"/>
        <v>338863.33984384307</v>
      </c>
      <c r="HV375" s="45">
        <f t="shared" si="1249"/>
        <v>338863.33984384307</v>
      </c>
      <c r="HW375" s="45">
        <f t="shared" si="1249"/>
        <v>338863.33984384307</v>
      </c>
      <c r="HX375" s="45">
        <f t="shared" si="1249"/>
        <v>338863.33984384307</v>
      </c>
      <c r="HY375" s="45">
        <f t="shared" si="1249"/>
        <v>338863.33984384307</v>
      </c>
      <c r="HZ375" s="45">
        <f t="shared" si="1249"/>
        <v>338863.33984384307</v>
      </c>
      <c r="IA375" s="45">
        <f t="shared" si="1249"/>
        <v>338863.33984384307</v>
      </c>
      <c r="IB375" s="45">
        <f t="shared" si="1249"/>
        <v>338863.33984384307</v>
      </c>
      <c r="IC375" s="45">
        <f t="shared" si="1249"/>
        <v>338863.33984384307</v>
      </c>
      <c r="ID375" s="45">
        <f t="shared" si="1249"/>
        <v>338863.33984384307</v>
      </c>
      <c r="IE375" s="45">
        <f t="shared" si="1249"/>
        <v>338863.33984384307</v>
      </c>
      <c r="IF375" s="45">
        <f t="shared" si="1249"/>
        <v>298990.21549304482</v>
      </c>
      <c r="IG375" s="45">
        <f t="shared" si="1249"/>
        <v>298990.21549304482</v>
      </c>
      <c r="IH375" s="45">
        <f t="shared" si="1249"/>
        <v>298990.21549304482</v>
      </c>
      <c r="II375" s="45">
        <f t="shared" si="1249"/>
        <v>129558.54557112331</v>
      </c>
      <c r="IJ375" s="45">
        <f t="shared" si="1249"/>
        <v>129558.54557112331</v>
      </c>
      <c r="IK375" s="45">
        <f t="shared" si="1249"/>
        <v>129558.54557112331</v>
      </c>
      <c r="IL375" s="45">
        <f t="shared" si="1249"/>
        <v>0</v>
      </c>
      <c r="IM375" s="45">
        <f t="shared" si="1249"/>
        <v>0</v>
      </c>
      <c r="IN375" s="45">
        <f t="shared" si="1249"/>
        <v>0</v>
      </c>
      <c r="IO375" s="45">
        <f t="shared" si="1249"/>
        <v>0</v>
      </c>
      <c r="IP375" s="45">
        <f t="shared" si="1249"/>
        <v>0</v>
      </c>
      <c r="IQ375" s="45">
        <f t="shared" si="1249"/>
        <v>0</v>
      </c>
      <c r="IR375" s="45">
        <f t="shared" si="1249"/>
        <v>0</v>
      </c>
      <c r="IS375" s="45">
        <f t="shared" si="1249"/>
        <v>0</v>
      </c>
      <c r="IT375" s="45">
        <f t="shared" si="1249"/>
        <v>0</v>
      </c>
      <c r="IU375" s="45">
        <f t="shared" si="1249"/>
        <v>0</v>
      </c>
      <c r="IV375" s="45">
        <f t="shared" si="1249"/>
        <v>0</v>
      </c>
      <c r="IW375" s="45">
        <f t="shared" si="1249"/>
        <v>0</v>
      </c>
      <c r="IX375" s="45">
        <f t="shared" si="1249"/>
        <v>0</v>
      </c>
      <c r="IY375" s="45">
        <f t="shared" si="1249"/>
        <v>0</v>
      </c>
      <c r="IZ375" s="45">
        <f t="shared" si="1249"/>
        <v>0</v>
      </c>
      <c r="JA375" s="45">
        <f t="shared" si="1249"/>
        <v>0</v>
      </c>
      <c r="JB375" s="45">
        <f t="shared" si="1249"/>
        <v>0</v>
      </c>
      <c r="JC375" s="45">
        <f t="shared" si="1249"/>
        <v>0</v>
      </c>
      <c r="JD375" s="45">
        <f t="shared" si="1249"/>
        <v>0</v>
      </c>
      <c r="JE375" s="45">
        <f t="shared" ref="JE375:LP375" si="1250">JE183</f>
        <v>0</v>
      </c>
      <c r="JF375" s="45">
        <f t="shared" si="1250"/>
        <v>0</v>
      </c>
      <c r="JG375" s="45">
        <f t="shared" si="1250"/>
        <v>0</v>
      </c>
      <c r="JH375" s="45">
        <f t="shared" si="1250"/>
        <v>0</v>
      </c>
      <c r="JI375" s="45">
        <f t="shared" si="1250"/>
        <v>0</v>
      </c>
      <c r="JJ375" s="45">
        <f t="shared" si="1250"/>
        <v>0</v>
      </c>
      <c r="JK375" s="45">
        <f t="shared" si="1250"/>
        <v>0</v>
      </c>
      <c r="JL375" s="45">
        <f t="shared" si="1250"/>
        <v>0</v>
      </c>
      <c r="JM375" s="45">
        <f t="shared" si="1250"/>
        <v>0</v>
      </c>
      <c r="JN375" s="45">
        <f t="shared" si="1250"/>
        <v>0</v>
      </c>
      <c r="JO375" s="45">
        <f t="shared" si="1250"/>
        <v>0</v>
      </c>
      <c r="JP375" s="45">
        <f t="shared" si="1250"/>
        <v>0</v>
      </c>
      <c r="JQ375" s="45">
        <f t="shared" si="1250"/>
        <v>0</v>
      </c>
      <c r="JR375" s="45">
        <f t="shared" si="1250"/>
        <v>0</v>
      </c>
      <c r="JS375" s="45">
        <f t="shared" si="1250"/>
        <v>0</v>
      </c>
      <c r="JT375" s="45">
        <f t="shared" si="1250"/>
        <v>0</v>
      </c>
      <c r="JU375" s="45">
        <f t="shared" si="1250"/>
        <v>0</v>
      </c>
      <c r="JV375" s="45">
        <f t="shared" si="1250"/>
        <v>0</v>
      </c>
      <c r="JW375" s="45">
        <f t="shared" si="1250"/>
        <v>0</v>
      </c>
      <c r="JX375" s="45">
        <f t="shared" si="1250"/>
        <v>0</v>
      </c>
      <c r="JY375" s="45">
        <f t="shared" si="1250"/>
        <v>0</v>
      </c>
      <c r="JZ375" s="45">
        <f t="shared" si="1250"/>
        <v>0</v>
      </c>
      <c r="KA375" s="45">
        <f t="shared" si="1250"/>
        <v>0</v>
      </c>
      <c r="KB375" s="45">
        <f t="shared" si="1250"/>
        <v>0</v>
      </c>
      <c r="KC375" s="45">
        <f t="shared" si="1250"/>
        <v>0</v>
      </c>
      <c r="KD375" s="45">
        <f t="shared" si="1250"/>
        <v>0</v>
      </c>
      <c r="KE375" s="45">
        <f t="shared" si="1250"/>
        <v>0</v>
      </c>
      <c r="KF375" s="45">
        <f t="shared" si="1250"/>
        <v>0</v>
      </c>
      <c r="KG375" s="45">
        <f t="shared" si="1250"/>
        <v>0</v>
      </c>
      <c r="KH375" s="45">
        <f t="shared" si="1250"/>
        <v>0</v>
      </c>
      <c r="KI375" s="45">
        <f t="shared" si="1250"/>
        <v>0</v>
      </c>
      <c r="KJ375" s="45">
        <f t="shared" si="1250"/>
        <v>0</v>
      </c>
      <c r="KK375" s="45">
        <f t="shared" si="1250"/>
        <v>0</v>
      </c>
      <c r="KL375" s="45">
        <f t="shared" si="1250"/>
        <v>0</v>
      </c>
      <c r="KM375" s="45">
        <f t="shared" si="1250"/>
        <v>0</v>
      </c>
      <c r="KN375" s="45">
        <f t="shared" si="1250"/>
        <v>0</v>
      </c>
      <c r="KO375" s="45">
        <f t="shared" si="1250"/>
        <v>0</v>
      </c>
      <c r="KP375" s="45">
        <f t="shared" si="1250"/>
        <v>0</v>
      </c>
      <c r="KQ375" s="45">
        <f t="shared" si="1250"/>
        <v>0</v>
      </c>
      <c r="KR375" s="45">
        <f t="shared" si="1250"/>
        <v>0</v>
      </c>
      <c r="KS375" s="45">
        <f t="shared" si="1250"/>
        <v>0</v>
      </c>
      <c r="KT375" s="45">
        <f t="shared" si="1250"/>
        <v>0</v>
      </c>
      <c r="KU375" s="45">
        <f t="shared" si="1250"/>
        <v>0</v>
      </c>
      <c r="KV375" s="45">
        <f t="shared" si="1250"/>
        <v>0</v>
      </c>
      <c r="KW375" s="45">
        <f t="shared" si="1250"/>
        <v>0</v>
      </c>
      <c r="KX375" s="45">
        <f t="shared" si="1250"/>
        <v>0</v>
      </c>
      <c r="KY375" s="45">
        <f t="shared" si="1250"/>
        <v>0</v>
      </c>
      <c r="KZ375" s="45">
        <f t="shared" si="1250"/>
        <v>0</v>
      </c>
      <c r="LA375" s="45">
        <f t="shared" si="1250"/>
        <v>0</v>
      </c>
      <c r="LB375" s="45">
        <f t="shared" si="1250"/>
        <v>0</v>
      </c>
      <c r="LC375" s="45">
        <f t="shared" si="1250"/>
        <v>0</v>
      </c>
      <c r="LD375" s="45">
        <f t="shared" si="1250"/>
        <v>0</v>
      </c>
      <c r="LE375" s="45">
        <f t="shared" si="1250"/>
        <v>0</v>
      </c>
      <c r="LF375" s="45">
        <f t="shared" si="1250"/>
        <v>0</v>
      </c>
      <c r="LG375" s="45">
        <f t="shared" si="1250"/>
        <v>0</v>
      </c>
      <c r="LH375" s="45">
        <f t="shared" si="1250"/>
        <v>0</v>
      </c>
      <c r="LI375" s="45">
        <f t="shared" si="1250"/>
        <v>0</v>
      </c>
      <c r="LJ375" s="45">
        <f t="shared" si="1250"/>
        <v>0</v>
      </c>
      <c r="LK375" s="45">
        <f t="shared" si="1250"/>
        <v>0</v>
      </c>
      <c r="LL375" s="45">
        <f t="shared" si="1250"/>
        <v>0</v>
      </c>
      <c r="LM375" s="45">
        <f t="shared" si="1250"/>
        <v>0</v>
      </c>
      <c r="LN375" s="45">
        <f t="shared" si="1250"/>
        <v>0</v>
      </c>
      <c r="LO375" s="45">
        <f t="shared" si="1250"/>
        <v>0</v>
      </c>
      <c r="LP375" s="45">
        <f t="shared" si="1250"/>
        <v>0</v>
      </c>
      <c r="LQ375" s="45">
        <f t="shared" ref="LQ375:LT375" si="1251">LQ183</f>
        <v>0</v>
      </c>
      <c r="LR375" s="45">
        <f t="shared" si="1251"/>
        <v>0</v>
      </c>
      <c r="LS375" s="45">
        <f t="shared" si="1251"/>
        <v>0</v>
      </c>
      <c r="LT375" s="45">
        <f t="shared" si="1251"/>
        <v>0</v>
      </c>
      <c r="LU375" s="45"/>
      <c r="LV375" s="45"/>
      <c r="LW375" s="45"/>
      <c r="LX375" s="45"/>
      <c r="LY375" s="45"/>
      <c r="LZ375" s="45"/>
      <c r="MA375" s="45"/>
      <c r="MB375" s="45"/>
      <c r="MC375" s="45"/>
      <c r="MD375" s="45"/>
      <c r="ME375" s="45"/>
      <c r="MF375" s="45"/>
      <c r="MG375" s="45"/>
      <c r="MH375" s="45"/>
      <c r="MI375" s="45"/>
      <c r="MJ375" s="45"/>
      <c r="MK375" s="45"/>
      <c r="ML375" s="45"/>
      <c r="MM375" s="45"/>
      <c r="MN375" s="45"/>
      <c r="MO375" s="45"/>
      <c r="MP375" s="45"/>
      <c r="MQ375" s="45"/>
      <c r="MR375" s="45"/>
      <c r="MS375" s="45"/>
      <c r="MT375" s="45"/>
      <c r="MU375" s="45"/>
      <c r="MV375" s="45"/>
      <c r="MW375" s="45"/>
      <c r="MX375" s="45"/>
      <c r="MY375" s="45"/>
      <c r="MZ375" s="45"/>
      <c r="NA375" s="45"/>
      <c r="NB375" s="45"/>
      <c r="NC375" s="45"/>
      <c r="ND375" s="45"/>
      <c r="NE375" s="45"/>
      <c r="NF375" s="45"/>
      <c r="NG375" s="45"/>
      <c r="NH375" s="45"/>
      <c r="NI375" s="45"/>
      <c r="NJ375" s="45"/>
      <c r="NK375" s="45"/>
      <c r="NL375" s="45"/>
      <c r="NM375" s="45"/>
      <c r="NN375" s="45"/>
      <c r="NO375" s="45"/>
      <c r="NP375" s="45"/>
      <c r="NQ375" s="45"/>
      <c r="NR375" s="45"/>
      <c r="NS375" s="45"/>
      <c r="NT375" s="45"/>
      <c r="NU375" s="45"/>
      <c r="NV375" s="45"/>
      <c r="NW375" s="45"/>
      <c r="NX375" s="45"/>
      <c r="NY375" s="45"/>
      <c r="NZ375" s="45"/>
      <c r="OA375" s="45"/>
      <c r="OB375" s="45"/>
      <c r="OC375" s="45"/>
      <c r="OD375" s="45"/>
      <c r="OE375" s="45"/>
      <c r="OF375" s="45"/>
      <c r="OG375" s="45"/>
      <c r="OH375" s="45"/>
      <c r="OI375" s="45"/>
      <c r="OJ375" s="45"/>
      <c r="OK375" s="45"/>
      <c r="OL375" s="45"/>
      <c r="OM375" s="45"/>
      <c r="ON375" s="45"/>
      <c r="OO375" s="45"/>
      <c r="OP375" s="45"/>
      <c r="OQ375" s="45"/>
      <c r="OR375" s="45"/>
      <c r="OS375" s="45"/>
      <c r="OT375" s="45"/>
      <c r="OU375" s="45"/>
      <c r="OV375" s="45"/>
      <c r="OW375" s="45"/>
      <c r="OX375" s="45"/>
      <c r="OY375" s="45"/>
      <c r="OZ375" s="45"/>
      <c r="PA375" s="45"/>
      <c r="PB375" s="45"/>
      <c r="PC375" s="45"/>
      <c r="PD375" s="45"/>
      <c r="PE375" s="45"/>
      <c r="PF375" s="45"/>
      <c r="PG375" s="45"/>
      <c r="PH375" s="45"/>
      <c r="PI375" s="45"/>
      <c r="PJ375" s="45"/>
      <c r="PK375" s="45"/>
      <c r="PL375" s="45"/>
      <c r="PM375" s="45"/>
      <c r="PN375" s="45"/>
      <c r="PO375" s="45"/>
      <c r="PP375" s="45"/>
      <c r="PQ375" s="45"/>
      <c r="PR375" s="45"/>
      <c r="PS375" s="45"/>
      <c r="PT375" s="45"/>
      <c r="PU375" s="45"/>
      <c r="PV375" s="45"/>
      <c r="PW375" s="45"/>
      <c r="PX375" s="45"/>
      <c r="PY375" s="45"/>
      <c r="PZ375" s="45"/>
      <c r="QA375" s="45"/>
      <c r="QB375" s="45"/>
      <c r="QC375" s="45"/>
      <c r="QD375" s="45"/>
      <c r="QE375" s="45"/>
      <c r="QF375" s="45"/>
      <c r="QG375" s="45"/>
      <c r="QH375" s="45"/>
      <c r="QI375" s="45"/>
      <c r="QJ375" s="45"/>
      <c r="QK375" s="45"/>
      <c r="QL375" s="45"/>
      <c r="QM375" s="45"/>
      <c r="QN375" s="45"/>
      <c r="QO375" s="45"/>
      <c r="QP375" s="45"/>
      <c r="QQ375" s="45"/>
      <c r="QR375" s="45"/>
      <c r="QS375" s="45"/>
      <c r="QT375" s="45"/>
      <c r="QU375" s="45"/>
    </row>
    <row r="376" spans="1:463" ht="15" customHeight="1" outlineLevel="1">
      <c r="C376" s="75" t="s">
        <v>588</v>
      </c>
      <c r="E376" s="50" t="s">
        <v>95</v>
      </c>
      <c r="H376" s="66"/>
      <c r="I376" s="45">
        <f t="shared" ref="I376:BT376" si="1252">I192</f>
        <v>0</v>
      </c>
      <c r="J376" s="45">
        <f t="shared" si="1252"/>
        <v>0</v>
      </c>
      <c r="K376" s="45">
        <f t="shared" si="1252"/>
        <v>0</v>
      </c>
      <c r="L376" s="45">
        <f t="shared" si="1252"/>
        <v>0</v>
      </c>
      <c r="M376" s="45">
        <f t="shared" si="1252"/>
        <v>0</v>
      </c>
      <c r="N376" s="45">
        <f t="shared" si="1252"/>
        <v>0</v>
      </c>
      <c r="O376" s="45">
        <f t="shared" si="1252"/>
        <v>0</v>
      </c>
      <c r="P376" s="45">
        <f t="shared" si="1252"/>
        <v>0</v>
      </c>
      <c r="Q376" s="45">
        <f t="shared" si="1252"/>
        <v>0</v>
      </c>
      <c r="R376" s="45">
        <f t="shared" si="1252"/>
        <v>0</v>
      </c>
      <c r="S376" s="45">
        <f t="shared" si="1252"/>
        <v>0</v>
      </c>
      <c r="T376" s="45">
        <f t="shared" si="1252"/>
        <v>0</v>
      </c>
      <c r="U376" s="45">
        <f t="shared" si="1252"/>
        <v>0</v>
      </c>
      <c r="V376" s="45">
        <f t="shared" si="1252"/>
        <v>0</v>
      </c>
      <c r="W376" s="45">
        <f t="shared" si="1252"/>
        <v>0</v>
      </c>
      <c r="X376" s="45">
        <f t="shared" si="1252"/>
        <v>0</v>
      </c>
      <c r="Y376" s="45">
        <f t="shared" si="1252"/>
        <v>0</v>
      </c>
      <c r="Z376" s="45">
        <f t="shared" si="1252"/>
        <v>0</v>
      </c>
      <c r="AA376" s="45">
        <f t="shared" si="1252"/>
        <v>0</v>
      </c>
      <c r="AB376" s="45">
        <f t="shared" si="1252"/>
        <v>0</v>
      </c>
      <c r="AC376" s="45">
        <f t="shared" si="1252"/>
        <v>0</v>
      </c>
      <c r="AD376" s="45">
        <f t="shared" si="1252"/>
        <v>0</v>
      </c>
      <c r="AE376" s="45">
        <f t="shared" si="1252"/>
        <v>0</v>
      </c>
      <c r="AF376" s="45">
        <f t="shared" si="1252"/>
        <v>0</v>
      </c>
      <c r="AG376" s="45">
        <f t="shared" si="1252"/>
        <v>0</v>
      </c>
      <c r="AH376" s="45">
        <f t="shared" si="1252"/>
        <v>0</v>
      </c>
      <c r="AI376" s="45">
        <f t="shared" si="1252"/>
        <v>0</v>
      </c>
      <c r="AJ376" s="45">
        <f t="shared" si="1252"/>
        <v>0</v>
      </c>
      <c r="AK376" s="45">
        <f t="shared" si="1252"/>
        <v>0</v>
      </c>
      <c r="AL376" s="45">
        <f t="shared" si="1252"/>
        <v>0</v>
      </c>
      <c r="AM376" s="45">
        <f t="shared" si="1252"/>
        <v>0</v>
      </c>
      <c r="AN376" s="45">
        <f t="shared" si="1252"/>
        <v>0</v>
      </c>
      <c r="AO376" s="45">
        <f t="shared" si="1252"/>
        <v>0</v>
      </c>
      <c r="AP376" s="45">
        <f t="shared" si="1252"/>
        <v>0</v>
      </c>
      <c r="AQ376" s="45">
        <f t="shared" si="1252"/>
        <v>0</v>
      </c>
      <c r="AR376" s="45">
        <f t="shared" si="1252"/>
        <v>0</v>
      </c>
      <c r="AS376" s="45">
        <f t="shared" si="1252"/>
        <v>0</v>
      </c>
      <c r="AT376" s="45">
        <f t="shared" si="1252"/>
        <v>0</v>
      </c>
      <c r="AU376" s="45">
        <f t="shared" si="1252"/>
        <v>0</v>
      </c>
      <c r="AV376" s="45">
        <f t="shared" si="1252"/>
        <v>0</v>
      </c>
      <c r="AW376" s="45">
        <f t="shared" si="1252"/>
        <v>0</v>
      </c>
      <c r="AX376" s="45">
        <f t="shared" si="1252"/>
        <v>0</v>
      </c>
      <c r="AY376" s="45">
        <f t="shared" si="1252"/>
        <v>0</v>
      </c>
      <c r="AZ376" s="45">
        <f t="shared" si="1252"/>
        <v>0</v>
      </c>
      <c r="BA376" s="45">
        <f t="shared" si="1252"/>
        <v>0</v>
      </c>
      <c r="BB376" s="45">
        <f t="shared" si="1252"/>
        <v>0</v>
      </c>
      <c r="BC376" s="45">
        <f t="shared" si="1252"/>
        <v>0</v>
      </c>
      <c r="BD376" s="45">
        <f t="shared" si="1252"/>
        <v>0</v>
      </c>
      <c r="BE376" s="45">
        <f t="shared" si="1252"/>
        <v>0</v>
      </c>
      <c r="BF376" s="45">
        <f t="shared" si="1252"/>
        <v>0</v>
      </c>
      <c r="BG376" s="45">
        <f t="shared" si="1252"/>
        <v>0</v>
      </c>
      <c r="BH376" s="45">
        <f t="shared" si="1252"/>
        <v>0</v>
      </c>
      <c r="BI376" s="45">
        <f t="shared" si="1252"/>
        <v>0</v>
      </c>
      <c r="BJ376" s="45">
        <f t="shared" si="1252"/>
        <v>0</v>
      </c>
      <c r="BK376" s="45">
        <f t="shared" si="1252"/>
        <v>0</v>
      </c>
      <c r="BL376" s="45">
        <f t="shared" si="1252"/>
        <v>0</v>
      </c>
      <c r="BM376" s="45">
        <f t="shared" si="1252"/>
        <v>0</v>
      </c>
      <c r="BN376" s="45">
        <f t="shared" si="1252"/>
        <v>0</v>
      </c>
      <c r="BO376" s="45">
        <f t="shared" si="1252"/>
        <v>0</v>
      </c>
      <c r="BP376" s="45">
        <f t="shared" si="1252"/>
        <v>0</v>
      </c>
      <c r="BQ376" s="45">
        <f t="shared" si="1252"/>
        <v>0</v>
      </c>
      <c r="BR376" s="45">
        <f t="shared" si="1252"/>
        <v>0</v>
      </c>
      <c r="BS376" s="45">
        <f t="shared" si="1252"/>
        <v>0</v>
      </c>
      <c r="BT376" s="45">
        <f t="shared" si="1252"/>
        <v>0</v>
      </c>
      <c r="BU376" s="45">
        <f t="shared" ref="BU376:EF376" si="1253">BU192</f>
        <v>0</v>
      </c>
      <c r="BV376" s="45">
        <f t="shared" si="1253"/>
        <v>0</v>
      </c>
      <c r="BW376" s="45">
        <f t="shared" si="1253"/>
        <v>0</v>
      </c>
      <c r="BX376" s="45">
        <f t="shared" si="1253"/>
        <v>0</v>
      </c>
      <c r="BY376" s="45">
        <f t="shared" si="1253"/>
        <v>0</v>
      </c>
      <c r="BZ376" s="45">
        <f t="shared" si="1253"/>
        <v>0</v>
      </c>
      <c r="CA376" s="45">
        <f t="shared" si="1253"/>
        <v>0</v>
      </c>
      <c r="CB376" s="45">
        <f t="shared" si="1253"/>
        <v>0</v>
      </c>
      <c r="CC376" s="45">
        <f t="shared" si="1253"/>
        <v>0</v>
      </c>
      <c r="CD376" s="45">
        <f t="shared" si="1253"/>
        <v>0</v>
      </c>
      <c r="CE376" s="45">
        <f t="shared" si="1253"/>
        <v>0</v>
      </c>
      <c r="CF376" s="45">
        <f t="shared" si="1253"/>
        <v>0</v>
      </c>
      <c r="CG376" s="45">
        <f t="shared" si="1253"/>
        <v>0</v>
      </c>
      <c r="CH376" s="45">
        <f t="shared" si="1253"/>
        <v>0</v>
      </c>
      <c r="CI376" s="45">
        <f t="shared" si="1253"/>
        <v>0</v>
      </c>
      <c r="CJ376" s="45">
        <f t="shared" si="1253"/>
        <v>0</v>
      </c>
      <c r="CK376" s="45">
        <f t="shared" si="1253"/>
        <v>0</v>
      </c>
      <c r="CL376" s="45">
        <f t="shared" si="1253"/>
        <v>0</v>
      </c>
      <c r="CM376" s="45">
        <f t="shared" si="1253"/>
        <v>0</v>
      </c>
      <c r="CN376" s="45">
        <f t="shared" si="1253"/>
        <v>0</v>
      </c>
      <c r="CO376" s="45">
        <f t="shared" si="1253"/>
        <v>0</v>
      </c>
      <c r="CP376" s="45">
        <f t="shared" si="1253"/>
        <v>0</v>
      </c>
      <c r="CQ376" s="45">
        <f t="shared" si="1253"/>
        <v>0</v>
      </c>
      <c r="CR376" s="45">
        <f t="shared" si="1253"/>
        <v>0</v>
      </c>
      <c r="CS376" s="45">
        <f t="shared" si="1253"/>
        <v>0</v>
      </c>
      <c r="CT376" s="45">
        <f t="shared" si="1253"/>
        <v>0</v>
      </c>
      <c r="CU376" s="45">
        <f t="shared" si="1253"/>
        <v>0</v>
      </c>
      <c r="CV376" s="45">
        <f t="shared" si="1253"/>
        <v>0</v>
      </c>
      <c r="CW376" s="45">
        <f t="shared" si="1253"/>
        <v>0</v>
      </c>
      <c r="CX376" s="45">
        <f t="shared" si="1253"/>
        <v>0</v>
      </c>
      <c r="CY376" s="45">
        <f t="shared" si="1253"/>
        <v>0</v>
      </c>
      <c r="CZ376" s="45">
        <f t="shared" si="1253"/>
        <v>0</v>
      </c>
      <c r="DA376" s="45">
        <f t="shared" si="1253"/>
        <v>0</v>
      </c>
      <c r="DB376" s="45">
        <f t="shared" si="1253"/>
        <v>0</v>
      </c>
      <c r="DC376" s="45">
        <f t="shared" si="1253"/>
        <v>0</v>
      </c>
      <c r="DD376" s="45">
        <f t="shared" si="1253"/>
        <v>0</v>
      </c>
      <c r="DE376" s="45">
        <f t="shared" si="1253"/>
        <v>0</v>
      </c>
      <c r="DF376" s="45">
        <f t="shared" si="1253"/>
        <v>0</v>
      </c>
      <c r="DG376" s="45">
        <f t="shared" si="1253"/>
        <v>0</v>
      </c>
      <c r="DH376" s="45">
        <f t="shared" si="1253"/>
        <v>0</v>
      </c>
      <c r="DI376" s="45">
        <f t="shared" si="1253"/>
        <v>0</v>
      </c>
      <c r="DJ376" s="45">
        <f t="shared" si="1253"/>
        <v>0</v>
      </c>
      <c r="DK376" s="45">
        <f t="shared" si="1253"/>
        <v>0</v>
      </c>
      <c r="DL376" s="45">
        <f t="shared" si="1253"/>
        <v>0</v>
      </c>
      <c r="DM376" s="45">
        <f t="shared" si="1253"/>
        <v>0</v>
      </c>
      <c r="DN376" s="45">
        <f t="shared" si="1253"/>
        <v>0</v>
      </c>
      <c r="DO376" s="45">
        <f t="shared" si="1253"/>
        <v>0</v>
      </c>
      <c r="DP376" s="45">
        <f t="shared" si="1253"/>
        <v>0</v>
      </c>
      <c r="DQ376" s="45">
        <f t="shared" si="1253"/>
        <v>0</v>
      </c>
      <c r="DR376" s="45">
        <f t="shared" si="1253"/>
        <v>0</v>
      </c>
      <c r="DS376" s="45">
        <f t="shared" si="1253"/>
        <v>0</v>
      </c>
      <c r="DT376" s="45">
        <f t="shared" si="1253"/>
        <v>0</v>
      </c>
      <c r="DU376" s="45">
        <f t="shared" si="1253"/>
        <v>0</v>
      </c>
      <c r="DV376" s="45">
        <f t="shared" si="1253"/>
        <v>0</v>
      </c>
      <c r="DW376" s="45">
        <f t="shared" si="1253"/>
        <v>0</v>
      </c>
      <c r="DX376" s="45">
        <f t="shared" si="1253"/>
        <v>0</v>
      </c>
      <c r="DY376" s="45">
        <f t="shared" si="1253"/>
        <v>0</v>
      </c>
      <c r="DZ376" s="45">
        <f t="shared" si="1253"/>
        <v>0</v>
      </c>
      <c r="EA376" s="45">
        <f t="shared" si="1253"/>
        <v>0</v>
      </c>
      <c r="EB376" s="45">
        <f t="shared" si="1253"/>
        <v>0</v>
      </c>
      <c r="EC376" s="45">
        <f t="shared" si="1253"/>
        <v>0</v>
      </c>
      <c r="ED376" s="45">
        <f t="shared" si="1253"/>
        <v>0</v>
      </c>
      <c r="EE376" s="45">
        <f t="shared" si="1253"/>
        <v>0</v>
      </c>
      <c r="EF376" s="45">
        <f t="shared" si="1253"/>
        <v>0</v>
      </c>
      <c r="EG376" s="45">
        <f t="shared" ref="EG376:GR376" si="1254">EG192</f>
        <v>0</v>
      </c>
      <c r="EH376" s="45">
        <f t="shared" si="1254"/>
        <v>0</v>
      </c>
      <c r="EI376" s="45">
        <f t="shared" si="1254"/>
        <v>0</v>
      </c>
      <c r="EJ376" s="45">
        <f t="shared" si="1254"/>
        <v>0</v>
      </c>
      <c r="EK376" s="45">
        <f t="shared" si="1254"/>
        <v>0</v>
      </c>
      <c r="EL376" s="45">
        <f t="shared" si="1254"/>
        <v>0</v>
      </c>
      <c r="EM376" s="45">
        <f t="shared" si="1254"/>
        <v>0</v>
      </c>
      <c r="EN376" s="45">
        <f t="shared" si="1254"/>
        <v>0</v>
      </c>
      <c r="EO376" s="45">
        <f t="shared" si="1254"/>
        <v>0</v>
      </c>
      <c r="EP376" s="45">
        <f t="shared" si="1254"/>
        <v>0</v>
      </c>
      <c r="EQ376" s="45">
        <f t="shared" si="1254"/>
        <v>0</v>
      </c>
      <c r="ER376" s="45">
        <f t="shared" si="1254"/>
        <v>0</v>
      </c>
      <c r="ES376" s="45">
        <f t="shared" si="1254"/>
        <v>0</v>
      </c>
      <c r="ET376" s="45">
        <f t="shared" si="1254"/>
        <v>0</v>
      </c>
      <c r="EU376" s="45">
        <f t="shared" si="1254"/>
        <v>0</v>
      </c>
      <c r="EV376" s="45">
        <f t="shared" si="1254"/>
        <v>0</v>
      </c>
      <c r="EW376" s="45">
        <f t="shared" si="1254"/>
        <v>0</v>
      </c>
      <c r="EX376" s="45">
        <f t="shared" si="1254"/>
        <v>0</v>
      </c>
      <c r="EY376" s="45">
        <f t="shared" si="1254"/>
        <v>0</v>
      </c>
      <c r="EZ376" s="45">
        <f t="shared" si="1254"/>
        <v>0</v>
      </c>
      <c r="FA376" s="45">
        <f t="shared" si="1254"/>
        <v>0</v>
      </c>
      <c r="FB376" s="45">
        <f t="shared" si="1254"/>
        <v>0</v>
      </c>
      <c r="FC376" s="45">
        <f t="shared" si="1254"/>
        <v>0</v>
      </c>
      <c r="FD376" s="45">
        <f t="shared" si="1254"/>
        <v>0</v>
      </c>
      <c r="FE376" s="45">
        <f t="shared" si="1254"/>
        <v>0</v>
      </c>
      <c r="FF376" s="45">
        <f t="shared" si="1254"/>
        <v>0</v>
      </c>
      <c r="FG376" s="45">
        <f t="shared" si="1254"/>
        <v>0</v>
      </c>
      <c r="FH376" s="45">
        <f t="shared" si="1254"/>
        <v>0</v>
      </c>
      <c r="FI376" s="45">
        <f t="shared" si="1254"/>
        <v>0</v>
      </c>
      <c r="FJ376" s="45">
        <f t="shared" si="1254"/>
        <v>0</v>
      </c>
      <c r="FK376" s="45">
        <f t="shared" si="1254"/>
        <v>0</v>
      </c>
      <c r="FL376" s="45">
        <f t="shared" si="1254"/>
        <v>0</v>
      </c>
      <c r="FM376" s="45">
        <f t="shared" si="1254"/>
        <v>0</v>
      </c>
      <c r="FN376" s="45">
        <f t="shared" si="1254"/>
        <v>0</v>
      </c>
      <c r="FO376" s="45">
        <f t="shared" si="1254"/>
        <v>0</v>
      </c>
      <c r="FP376" s="45">
        <f t="shared" si="1254"/>
        <v>0</v>
      </c>
      <c r="FQ376" s="45">
        <f t="shared" si="1254"/>
        <v>0</v>
      </c>
      <c r="FR376" s="45">
        <f t="shared" si="1254"/>
        <v>0</v>
      </c>
      <c r="FS376" s="45">
        <f t="shared" si="1254"/>
        <v>0</v>
      </c>
      <c r="FT376" s="45">
        <f t="shared" si="1254"/>
        <v>0</v>
      </c>
      <c r="FU376" s="45">
        <f t="shared" si="1254"/>
        <v>0</v>
      </c>
      <c r="FV376" s="45">
        <f t="shared" si="1254"/>
        <v>0</v>
      </c>
      <c r="FW376" s="45">
        <f t="shared" si="1254"/>
        <v>0</v>
      </c>
      <c r="FX376" s="45">
        <f t="shared" si="1254"/>
        <v>0</v>
      </c>
      <c r="FY376" s="45">
        <f t="shared" si="1254"/>
        <v>0</v>
      </c>
      <c r="FZ376" s="45">
        <f t="shared" si="1254"/>
        <v>0</v>
      </c>
      <c r="GA376" s="45">
        <f t="shared" si="1254"/>
        <v>0</v>
      </c>
      <c r="GB376" s="45">
        <f t="shared" si="1254"/>
        <v>0</v>
      </c>
      <c r="GC376" s="45">
        <f t="shared" si="1254"/>
        <v>0</v>
      </c>
      <c r="GD376" s="45">
        <f t="shared" si="1254"/>
        <v>0</v>
      </c>
      <c r="GE376" s="45">
        <f t="shared" si="1254"/>
        <v>0</v>
      </c>
      <c r="GF376" s="45">
        <f t="shared" si="1254"/>
        <v>0</v>
      </c>
      <c r="GG376" s="45">
        <f t="shared" si="1254"/>
        <v>0</v>
      </c>
      <c r="GH376" s="45">
        <f t="shared" si="1254"/>
        <v>0</v>
      </c>
      <c r="GI376" s="45">
        <f t="shared" si="1254"/>
        <v>0</v>
      </c>
      <c r="GJ376" s="45">
        <f t="shared" si="1254"/>
        <v>0</v>
      </c>
      <c r="GK376" s="45">
        <f t="shared" si="1254"/>
        <v>0</v>
      </c>
      <c r="GL376" s="45">
        <f t="shared" si="1254"/>
        <v>0</v>
      </c>
      <c r="GM376" s="45">
        <f t="shared" si="1254"/>
        <v>0</v>
      </c>
      <c r="GN376" s="45">
        <f t="shared" si="1254"/>
        <v>0</v>
      </c>
      <c r="GO376" s="45">
        <f t="shared" si="1254"/>
        <v>0</v>
      </c>
      <c r="GP376" s="45">
        <f t="shared" si="1254"/>
        <v>0</v>
      </c>
      <c r="GQ376" s="45">
        <f t="shared" si="1254"/>
        <v>0</v>
      </c>
      <c r="GR376" s="45">
        <f t="shared" si="1254"/>
        <v>0</v>
      </c>
      <c r="GS376" s="45">
        <f t="shared" ref="GS376:JD376" si="1255">GS192</f>
        <v>0</v>
      </c>
      <c r="GT376" s="45">
        <f t="shared" si="1255"/>
        <v>0</v>
      </c>
      <c r="GU376" s="45">
        <f t="shared" si="1255"/>
        <v>0</v>
      </c>
      <c r="GV376" s="45">
        <f t="shared" si="1255"/>
        <v>0</v>
      </c>
      <c r="GW376" s="45">
        <f t="shared" si="1255"/>
        <v>0</v>
      </c>
      <c r="GX376" s="45">
        <f t="shared" si="1255"/>
        <v>0</v>
      </c>
      <c r="GY376" s="45">
        <f t="shared" si="1255"/>
        <v>0</v>
      </c>
      <c r="GZ376" s="45">
        <f t="shared" si="1255"/>
        <v>0</v>
      </c>
      <c r="HA376" s="45">
        <f t="shared" si="1255"/>
        <v>0</v>
      </c>
      <c r="HB376" s="45">
        <f t="shared" si="1255"/>
        <v>0</v>
      </c>
      <c r="HC376" s="45">
        <f t="shared" si="1255"/>
        <v>0</v>
      </c>
      <c r="HD376" s="45">
        <f t="shared" si="1255"/>
        <v>0</v>
      </c>
      <c r="HE376" s="45">
        <f t="shared" si="1255"/>
        <v>0</v>
      </c>
      <c r="HF376" s="45">
        <f t="shared" si="1255"/>
        <v>0</v>
      </c>
      <c r="HG376" s="45">
        <f t="shared" si="1255"/>
        <v>0</v>
      </c>
      <c r="HH376" s="45">
        <f t="shared" si="1255"/>
        <v>0</v>
      </c>
      <c r="HI376" s="45">
        <f t="shared" si="1255"/>
        <v>0</v>
      </c>
      <c r="HJ376" s="45">
        <f t="shared" si="1255"/>
        <v>0</v>
      </c>
      <c r="HK376" s="45">
        <f t="shared" si="1255"/>
        <v>0</v>
      </c>
      <c r="HL376" s="45">
        <f t="shared" si="1255"/>
        <v>0</v>
      </c>
      <c r="HM376" s="45">
        <f t="shared" si="1255"/>
        <v>0</v>
      </c>
      <c r="HN376" s="45">
        <f t="shared" si="1255"/>
        <v>0</v>
      </c>
      <c r="HO376" s="45">
        <f t="shared" si="1255"/>
        <v>0</v>
      </c>
      <c r="HP376" s="45">
        <f t="shared" si="1255"/>
        <v>0</v>
      </c>
      <c r="HQ376" s="45">
        <f t="shared" si="1255"/>
        <v>0</v>
      </c>
      <c r="HR376" s="45">
        <f t="shared" si="1255"/>
        <v>0</v>
      </c>
      <c r="HS376" s="45">
        <f t="shared" si="1255"/>
        <v>0</v>
      </c>
      <c r="HT376" s="45">
        <f t="shared" si="1255"/>
        <v>0</v>
      </c>
      <c r="HU376" s="45">
        <f t="shared" si="1255"/>
        <v>0</v>
      </c>
      <c r="HV376" s="45">
        <f t="shared" si="1255"/>
        <v>0</v>
      </c>
      <c r="HW376" s="45">
        <f t="shared" si="1255"/>
        <v>0</v>
      </c>
      <c r="HX376" s="45">
        <f t="shared" si="1255"/>
        <v>0</v>
      </c>
      <c r="HY376" s="45">
        <f t="shared" si="1255"/>
        <v>0</v>
      </c>
      <c r="HZ376" s="45">
        <f t="shared" si="1255"/>
        <v>0</v>
      </c>
      <c r="IA376" s="45">
        <f t="shared" si="1255"/>
        <v>0</v>
      </c>
      <c r="IB376" s="45">
        <f t="shared" si="1255"/>
        <v>0</v>
      </c>
      <c r="IC376" s="45">
        <f t="shared" si="1255"/>
        <v>0</v>
      </c>
      <c r="ID376" s="45">
        <f t="shared" si="1255"/>
        <v>0</v>
      </c>
      <c r="IE376" s="45">
        <f t="shared" si="1255"/>
        <v>0</v>
      </c>
      <c r="IF376" s="45">
        <f t="shared" si="1255"/>
        <v>0</v>
      </c>
      <c r="IG376" s="45">
        <f t="shared" si="1255"/>
        <v>0</v>
      </c>
      <c r="IH376" s="45">
        <f t="shared" si="1255"/>
        <v>0</v>
      </c>
      <c r="II376" s="45">
        <f t="shared" si="1255"/>
        <v>0</v>
      </c>
      <c r="IJ376" s="45">
        <f t="shared" si="1255"/>
        <v>0</v>
      </c>
      <c r="IK376" s="45">
        <f t="shared" si="1255"/>
        <v>0</v>
      </c>
      <c r="IL376" s="45">
        <f t="shared" si="1255"/>
        <v>0</v>
      </c>
      <c r="IM376" s="45">
        <f t="shared" si="1255"/>
        <v>0</v>
      </c>
      <c r="IN376" s="45">
        <f t="shared" si="1255"/>
        <v>0</v>
      </c>
      <c r="IO376" s="45">
        <f t="shared" si="1255"/>
        <v>0</v>
      </c>
      <c r="IP376" s="45">
        <f t="shared" si="1255"/>
        <v>0</v>
      </c>
      <c r="IQ376" s="45">
        <f t="shared" si="1255"/>
        <v>0</v>
      </c>
      <c r="IR376" s="45">
        <f t="shared" si="1255"/>
        <v>0</v>
      </c>
      <c r="IS376" s="45">
        <f t="shared" si="1255"/>
        <v>0</v>
      </c>
      <c r="IT376" s="45">
        <f t="shared" si="1255"/>
        <v>0</v>
      </c>
      <c r="IU376" s="45">
        <f t="shared" si="1255"/>
        <v>0</v>
      </c>
      <c r="IV376" s="45">
        <f t="shared" si="1255"/>
        <v>0</v>
      </c>
      <c r="IW376" s="45">
        <f t="shared" si="1255"/>
        <v>0</v>
      </c>
      <c r="IX376" s="45">
        <f t="shared" si="1255"/>
        <v>0</v>
      </c>
      <c r="IY376" s="45">
        <f t="shared" si="1255"/>
        <v>0</v>
      </c>
      <c r="IZ376" s="45">
        <f t="shared" si="1255"/>
        <v>0</v>
      </c>
      <c r="JA376" s="45">
        <f t="shared" si="1255"/>
        <v>0</v>
      </c>
      <c r="JB376" s="45">
        <f t="shared" si="1255"/>
        <v>0</v>
      </c>
      <c r="JC376" s="45">
        <f t="shared" si="1255"/>
        <v>0</v>
      </c>
      <c r="JD376" s="45">
        <f t="shared" si="1255"/>
        <v>0</v>
      </c>
      <c r="JE376" s="45">
        <f t="shared" ref="JE376:LP376" si="1256">JE192</f>
        <v>0</v>
      </c>
      <c r="JF376" s="45">
        <f t="shared" si="1256"/>
        <v>0</v>
      </c>
      <c r="JG376" s="45">
        <f t="shared" si="1256"/>
        <v>0</v>
      </c>
      <c r="JH376" s="45">
        <f t="shared" si="1256"/>
        <v>0</v>
      </c>
      <c r="JI376" s="45">
        <f t="shared" si="1256"/>
        <v>0</v>
      </c>
      <c r="JJ376" s="45">
        <f t="shared" si="1256"/>
        <v>0</v>
      </c>
      <c r="JK376" s="45">
        <f t="shared" si="1256"/>
        <v>0</v>
      </c>
      <c r="JL376" s="45">
        <f t="shared" si="1256"/>
        <v>0</v>
      </c>
      <c r="JM376" s="45">
        <f t="shared" si="1256"/>
        <v>0</v>
      </c>
      <c r="JN376" s="45">
        <f t="shared" si="1256"/>
        <v>0</v>
      </c>
      <c r="JO376" s="45">
        <f t="shared" si="1256"/>
        <v>0</v>
      </c>
      <c r="JP376" s="45">
        <f t="shared" si="1256"/>
        <v>0</v>
      </c>
      <c r="JQ376" s="45">
        <f t="shared" si="1256"/>
        <v>0</v>
      </c>
      <c r="JR376" s="45">
        <f t="shared" si="1256"/>
        <v>0</v>
      </c>
      <c r="JS376" s="45">
        <f t="shared" si="1256"/>
        <v>0</v>
      </c>
      <c r="JT376" s="45">
        <f t="shared" si="1256"/>
        <v>0</v>
      </c>
      <c r="JU376" s="45">
        <f t="shared" si="1256"/>
        <v>0</v>
      </c>
      <c r="JV376" s="45">
        <f t="shared" si="1256"/>
        <v>0</v>
      </c>
      <c r="JW376" s="45">
        <f t="shared" si="1256"/>
        <v>0</v>
      </c>
      <c r="JX376" s="45">
        <f t="shared" si="1256"/>
        <v>0</v>
      </c>
      <c r="JY376" s="45">
        <f t="shared" si="1256"/>
        <v>0</v>
      </c>
      <c r="JZ376" s="45">
        <f t="shared" si="1256"/>
        <v>0</v>
      </c>
      <c r="KA376" s="45">
        <f t="shared" si="1256"/>
        <v>0</v>
      </c>
      <c r="KB376" s="45">
        <f t="shared" si="1256"/>
        <v>0</v>
      </c>
      <c r="KC376" s="45">
        <f t="shared" si="1256"/>
        <v>0</v>
      </c>
      <c r="KD376" s="45">
        <f t="shared" si="1256"/>
        <v>0</v>
      </c>
      <c r="KE376" s="45">
        <f t="shared" si="1256"/>
        <v>0</v>
      </c>
      <c r="KF376" s="45">
        <f t="shared" si="1256"/>
        <v>0</v>
      </c>
      <c r="KG376" s="45">
        <f t="shared" si="1256"/>
        <v>0</v>
      </c>
      <c r="KH376" s="45">
        <f t="shared" si="1256"/>
        <v>0</v>
      </c>
      <c r="KI376" s="45">
        <f t="shared" si="1256"/>
        <v>0</v>
      </c>
      <c r="KJ376" s="45">
        <f t="shared" si="1256"/>
        <v>0</v>
      </c>
      <c r="KK376" s="45">
        <f t="shared" si="1256"/>
        <v>0</v>
      </c>
      <c r="KL376" s="45">
        <f t="shared" si="1256"/>
        <v>0</v>
      </c>
      <c r="KM376" s="45">
        <f t="shared" si="1256"/>
        <v>0</v>
      </c>
      <c r="KN376" s="45">
        <f t="shared" si="1256"/>
        <v>0</v>
      </c>
      <c r="KO376" s="45">
        <f t="shared" si="1256"/>
        <v>0</v>
      </c>
      <c r="KP376" s="45">
        <f t="shared" si="1256"/>
        <v>0</v>
      </c>
      <c r="KQ376" s="45">
        <f t="shared" si="1256"/>
        <v>0</v>
      </c>
      <c r="KR376" s="45">
        <f t="shared" si="1256"/>
        <v>0</v>
      </c>
      <c r="KS376" s="45">
        <f t="shared" si="1256"/>
        <v>0</v>
      </c>
      <c r="KT376" s="45">
        <f t="shared" si="1256"/>
        <v>0</v>
      </c>
      <c r="KU376" s="45">
        <f t="shared" si="1256"/>
        <v>0</v>
      </c>
      <c r="KV376" s="45">
        <f t="shared" si="1256"/>
        <v>0</v>
      </c>
      <c r="KW376" s="45">
        <f t="shared" si="1256"/>
        <v>0</v>
      </c>
      <c r="KX376" s="45">
        <f t="shared" si="1256"/>
        <v>0</v>
      </c>
      <c r="KY376" s="45">
        <f t="shared" si="1256"/>
        <v>0</v>
      </c>
      <c r="KZ376" s="45">
        <f t="shared" si="1256"/>
        <v>0</v>
      </c>
      <c r="LA376" s="45">
        <f t="shared" si="1256"/>
        <v>0</v>
      </c>
      <c r="LB376" s="45">
        <f t="shared" si="1256"/>
        <v>0</v>
      </c>
      <c r="LC376" s="45">
        <f t="shared" si="1256"/>
        <v>0</v>
      </c>
      <c r="LD376" s="45">
        <f t="shared" si="1256"/>
        <v>0</v>
      </c>
      <c r="LE376" s="45">
        <f t="shared" si="1256"/>
        <v>0</v>
      </c>
      <c r="LF376" s="45">
        <f t="shared" si="1256"/>
        <v>0</v>
      </c>
      <c r="LG376" s="45">
        <f t="shared" si="1256"/>
        <v>0</v>
      </c>
      <c r="LH376" s="45">
        <f t="shared" si="1256"/>
        <v>0</v>
      </c>
      <c r="LI376" s="45">
        <f t="shared" si="1256"/>
        <v>0</v>
      </c>
      <c r="LJ376" s="45">
        <f t="shared" si="1256"/>
        <v>0</v>
      </c>
      <c r="LK376" s="45">
        <f t="shared" si="1256"/>
        <v>0</v>
      </c>
      <c r="LL376" s="45">
        <f t="shared" si="1256"/>
        <v>0</v>
      </c>
      <c r="LM376" s="45">
        <f t="shared" si="1256"/>
        <v>0</v>
      </c>
      <c r="LN376" s="45">
        <f t="shared" si="1256"/>
        <v>0</v>
      </c>
      <c r="LO376" s="45">
        <f t="shared" si="1256"/>
        <v>0</v>
      </c>
      <c r="LP376" s="45">
        <f t="shared" si="1256"/>
        <v>0</v>
      </c>
      <c r="LQ376" s="45">
        <f t="shared" ref="LQ376:LT376" si="1257">LQ192</f>
        <v>0</v>
      </c>
      <c r="LR376" s="45">
        <f t="shared" si="1257"/>
        <v>0</v>
      </c>
      <c r="LS376" s="45">
        <f t="shared" si="1257"/>
        <v>0</v>
      </c>
      <c r="LT376" s="45">
        <f t="shared" si="1257"/>
        <v>0</v>
      </c>
      <c r="LU376" s="45"/>
      <c r="LV376" s="45"/>
      <c r="LW376" s="45"/>
      <c r="LX376" s="45"/>
      <c r="LY376" s="45"/>
      <c r="LZ376" s="45"/>
      <c r="MA376" s="45"/>
      <c r="MB376" s="45"/>
      <c r="MC376" s="45"/>
      <c r="MD376" s="45"/>
      <c r="ME376" s="45"/>
      <c r="MF376" s="45"/>
      <c r="MG376" s="45"/>
      <c r="MH376" s="45"/>
      <c r="MI376" s="45"/>
      <c r="MJ376" s="45"/>
      <c r="MK376" s="45"/>
      <c r="ML376" s="45"/>
      <c r="MM376" s="45"/>
      <c r="MN376" s="45"/>
      <c r="MO376" s="45"/>
      <c r="MP376" s="45"/>
      <c r="MQ376" s="45"/>
      <c r="MR376" s="45"/>
      <c r="MS376" s="45"/>
      <c r="MT376" s="45"/>
      <c r="MU376" s="45"/>
      <c r="MV376" s="45"/>
      <c r="MW376" s="45"/>
      <c r="MX376" s="45"/>
      <c r="MY376" s="45"/>
      <c r="MZ376" s="45"/>
      <c r="NA376" s="45"/>
      <c r="NB376" s="45"/>
      <c r="NC376" s="45"/>
      <c r="ND376" s="45"/>
      <c r="NE376" s="45"/>
      <c r="NF376" s="45"/>
      <c r="NG376" s="45"/>
      <c r="NH376" s="45"/>
      <c r="NI376" s="45"/>
      <c r="NJ376" s="45"/>
      <c r="NK376" s="45"/>
      <c r="NL376" s="45"/>
      <c r="NM376" s="45"/>
      <c r="NN376" s="45"/>
      <c r="NO376" s="45"/>
      <c r="NP376" s="45"/>
      <c r="NQ376" s="45"/>
      <c r="NR376" s="45"/>
      <c r="NS376" s="45"/>
      <c r="NT376" s="45"/>
      <c r="NU376" s="45"/>
      <c r="NV376" s="45"/>
      <c r="NW376" s="45"/>
      <c r="NX376" s="45"/>
      <c r="NY376" s="45"/>
      <c r="NZ376" s="45"/>
      <c r="OA376" s="45"/>
      <c r="OB376" s="45"/>
      <c r="OC376" s="45"/>
      <c r="OD376" s="45"/>
      <c r="OE376" s="45"/>
      <c r="OF376" s="45"/>
      <c r="OG376" s="45"/>
      <c r="OH376" s="45"/>
      <c r="OI376" s="45"/>
      <c r="OJ376" s="45"/>
      <c r="OK376" s="45"/>
      <c r="OL376" s="45"/>
      <c r="OM376" s="45"/>
      <c r="ON376" s="45"/>
      <c r="OO376" s="45"/>
      <c r="OP376" s="45"/>
      <c r="OQ376" s="45"/>
      <c r="OR376" s="45"/>
      <c r="OS376" s="45"/>
      <c r="OT376" s="45"/>
      <c r="OU376" s="45"/>
      <c r="OV376" s="45"/>
      <c r="OW376" s="45"/>
      <c r="OX376" s="45"/>
      <c r="OY376" s="45"/>
      <c r="OZ376" s="45"/>
      <c r="PA376" s="45"/>
      <c r="PB376" s="45"/>
      <c r="PC376" s="45"/>
      <c r="PD376" s="45"/>
      <c r="PE376" s="45"/>
      <c r="PF376" s="45"/>
      <c r="PG376" s="45"/>
      <c r="PH376" s="45"/>
      <c r="PI376" s="45"/>
      <c r="PJ376" s="45"/>
      <c r="PK376" s="45"/>
      <c r="PL376" s="45"/>
      <c r="PM376" s="45"/>
      <c r="PN376" s="45"/>
      <c r="PO376" s="45"/>
      <c r="PP376" s="45"/>
      <c r="PQ376" s="45"/>
      <c r="PR376" s="45"/>
      <c r="PS376" s="45"/>
      <c r="PT376" s="45"/>
      <c r="PU376" s="45"/>
      <c r="PV376" s="45"/>
      <c r="PW376" s="45"/>
      <c r="PX376" s="45"/>
      <c r="PY376" s="45"/>
      <c r="PZ376" s="45"/>
      <c r="QA376" s="45"/>
      <c r="QB376" s="45"/>
      <c r="QC376" s="45"/>
      <c r="QD376" s="45"/>
      <c r="QE376" s="45"/>
      <c r="QF376" s="45"/>
      <c r="QG376" s="45"/>
      <c r="QH376" s="45"/>
      <c r="QI376" s="45"/>
      <c r="QJ376" s="45"/>
      <c r="QK376" s="45"/>
      <c r="QL376" s="45"/>
      <c r="QM376" s="45"/>
      <c r="QN376" s="45"/>
      <c r="QO376" s="45"/>
      <c r="QP376" s="45"/>
      <c r="QQ376" s="45"/>
      <c r="QR376" s="45"/>
      <c r="QS376" s="45"/>
      <c r="QT376" s="45"/>
      <c r="QU376" s="45"/>
    </row>
    <row r="377" spans="1:463" ht="15" customHeight="1" outlineLevel="1">
      <c r="C377" s="97" t="s">
        <v>363</v>
      </c>
      <c r="D377" s="37"/>
      <c r="E377" s="43" t="s">
        <v>95</v>
      </c>
      <c r="F377" s="37"/>
      <c r="G377" s="37"/>
      <c r="H377" s="66"/>
      <c r="I377" s="38">
        <f t="shared" ref="I377:AV377" ca="1" si="1258">I276</f>
        <v>100696.02419097601</v>
      </c>
      <c r="J377" s="38">
        <f t="shared" ca="1" si="1258"/>
        <v>100696.02419097601</v>
      </c>
      <c r="K377" s="38">
        <f t="shared" ca="1" si="1258"/>
        <v>100696.02419097601</v>
      </c>
      <c r="L377" s="38">
        <f t="shared" ca="1" si="1258"/>
        <v>100696.02419097601</v>
      </c>
      <c r="M377" s="38">
        <f t="shared" ca="1" si="1258"/>
        <v>0</v>
      </c>
      <c r="N377" s="38">
        <f t="shared" ca="1" si="1258"/>
        <v>606950.4292720001</v>
      </c>
      <c r="O377" s="38">
        <f t="shared" ca="1" si="1258"/>
        <v>674671.57172292704</v>
      </c>
      <c r="P377" s="38">
        <f t="shared" ca="1" si="1258"/>
        <v>95532.284901853884</v>
      </c>
      <c r="Q377" s="38">
        <f t="shared" ca="1" si="1258"/>
        <v>123343.42735278083</v>
      </c>
      <c r="R377" s="38">
        <f t="shared" ca="1" si="1258"/>
        <v>191064.56980370777</v>
      </c>
      <c r="S377" s="38">
        <f t="shared" ca="1" si="1258"/>
        <v>95532.284901853884</v>
      </c>
      <c r="T377" s="38">
        <f t="shared" ca="1" si="1258"/>
        <v>123343.42735278083</v>
      </c>
      <c r="U377" s="38">
        <f t="shared" ca="1" si="1258"/>
        <v>412717.59474237449</v>
      </c>
      <c r="V377" s="38">
        <f t="shared" ca="1" si="1258"/>
        <v>330441.9765071873</v>
      </c>
      <c r="W377" s="38">
        <f t="shared" ca="1" si="1258"/>
        <v>344949.78562478092</v>
      </c>
      <c r="X377" s="38">
        <f t="shared" ca="1" si="1258"/>
        <v>525701.91474237456</v>
      </c>
      <c r="Y377" s="38">
        <f t="shared" ca="1" si="1258"/>
        <v>195259.9382351872</v>
      </c>
      <c r="Z377" s="38">
        <f t="shared" ca="1" si="1258"/>
        <v>209767.7473527808</v>
      </c>
      <c r="AA377" s="38">
        <f t="shared" ca="1" si="1258"/>
        <v>434593.57133067521</v>
      </c>
      <c r="AB377" s="38">
        <f t="shared" ca="1" si="1258"/>
        <v>237520.15695578881</v>
      </c>
      <c r="AC377" s="38">
        <f t="shared" ca="1" si="1258"/>
        <v>346328.72533774085</v>
      </c>
      <c r="AD377" s="38">
        <f t="shared" ca="1" si="1258"/>
        <v>346328.72533774085</v>
      </c>
      <c r="AE377" s="38">
        <f t="shared" ca="1" si="1258"/>
        <v>0</v>
      </c>
      <c r="AF377" s="38">
        <f t="shared" ca="1" si="1258"/>
        <v>0</v>
      </c>
      <c r="AG377" s="38">
        <f t="shared" ca="1" si="1258"/>
        <v>112156.78096389037</v>
      </c>
      <c r="AH377" s="38">
        <f t="shared" ca="1" si="1258"/>
        <v>225850.46211155414</v>
      </c>
      <c r="AI377" s="38">
        <f t="shared" ca="1" si="1258"/>
        <v>278362.26278676442</v>
      </c>
      <c r="AJ377" s="38">
        <f t="shared" ca="1" si="1258"/>
        <v>332555.68121146131</v>
      </c>
      <c r="AK377" s="38">
        <f t="shared" ca="1" si="1258"/>
        <v>358118.55836207845</v>
      </c>
      <c r="AL377" s="38">
        <f t="shared" ca="1" si="1258"/>
        <v>395707.09335400013</v>
      </c>
      <c r="AM377" s="38">
        <f t="shared" ca="1" si="1258"/>
        <v>440446.94275568705</v>
      </c>
      <c r="AN377" s="38">
        <f t="shared" ca="1" si="1258"/>
        <v>456643.77293101558</v>
      </c>
      <c r="AO377" s="38">
        <f t="shared" ca="1" si="1258"/>
        <v>423303.29846015642</v>
      </c>
      <c r="AP377" s="38">
        <f t="shared" ca="1" si="1258"/>
        <v>361740.68781892722</v>
      </c>
      <c r="AQ377" s="38">
        <f t="shared" ca="1" si="1258"/>
        <v>288322.1863880427</v>
      </c>
      <c r="AR377" s="38">
        <f t="shared" ca="1" si="1258"/>
        <v>205574.15837554485</v>
      </c>
      <c r="AS377" s="38">
        <f t="shared" ca="1" si="1258"/>
        <v>189573.57164594199</v>
      </c>
      <c r="AT377" s="38">
        <f t="shared" ca="1" si="1258"/>
        <v>225918.95546249184</v>
      </c>
      <c r="AU377" s="38">
        <f t="shared" ca="1" si="1258"/>
        <v>279163.17004100268</v>
      </c>
      <c r="AV377" s="38">
        <f t="shared" ca="1" si="1258"/>
        <v>334191.04093740153</v>
      </c>
      <c r="AW377" s="38">
        <f t="shared" ref="AW377:DH377" ca="1" si="1259">AW276</f>
        <v>360010.98870256491</v>
      </c>
      <c r="AX377" s="38">
        <f t="shared" ca="1" si="1259"/>
        <v>397976.80321360345</v>
      </c>
      <c r="AY377" s="38">
        <f t="shared" ca="1" si="1259"/>
        <v>443165.49055027688</v>
      </c>
      <c r="AZ377" s="38">
        <f t="shared" ca="1" si="1259"/>
        <v>459498.07741545909</v>
      </c>
      <c r="BA377" s="38">
        <f t="shared" ca="1" si="1259"/>
        <v>423724.84946272045</v>
      </c>
      <c r="BB377" s="38">
        <f t="shared" ca="1" si="1259"/>
        <v>359969.32096472994</v>
      </c>
      <c r="BC377" s="38">
        <f t="shared" ca="1" si="1259"/>
        <v>286749.5256047881</v>
      </c>
      <c r="BD377" s="38">
        <f t="shared" ca="1" si="1259"/>
        <v>204123.37849199297</v>
      </c>
      <c r="BE377" s="38">
        <f t="shared" ca="1" si="1259"/>
        <v>188037.55403772451</v>
      </c>
      <c r="BF377" s="38">
        <f t="shared" ca="1" si="1259"/>
        <v>224251.32516327797</v>
      </c>
      <c r="BG377" s="38">
        <f t="shared" ca="1" si="1259"/>
        <v>277236.12029149244</v>
      </c>
      <c r="BH377" s="38">
        <f t="shared" ca="1" si="1259"/>
        <v>333970.41469201155</v>
      </c>
      <c r="BI377" s="38">
        <f t="shared" ca="1" si="1259"/>
        <v>361939.27435381757</v>
      </c>
      <c r="BJ377" s="38">
        <f t="shared" ca="1" si="1259"/>
        <v>400286.12730119436</v>
      </c>
      <c r="BK377" s="38">
        <f t="shared" ca="1" si="1259"/>
        <v>443553.29076759377</v>
      </c>
      <c r="BL377" s="38">
        <f t="shared" ca="1" si="1259"/>
        <v>460023.25478534377</v>
      </c>
      <c r="BM377" s="38">
        <f t="shared" ca="1" si="1259"/>
        <v>423767.78991580801</v>
      </c>
      <c r="BN377" s="38">
        <f t="shared" ca="1" si="1259"/>
        <v>357593.16333091597</v>
      </c>
      <c r="BO377" s="38">
        <f t="shared" ca="1" si="1259"/>
        <v>284616.2335838491</v>
      </c>
      <c r="BP377" s="38">
        <f t="shared" ca="1" si="1259"/>
        <v>202211.86393850189</v>
      </c>
      <c r="BQ377" s="38">
        <f t="shared" ca="1" si="1259"/>
        <v>186409.00077051739</v>
      </c>
      <c r="BR377" s="38">
        <f t="shared" ca="1" si="1259"/>
        <v>222606.91886233777</v>
      </c>
      <c r="BS377" s="38">
        <f t="shared" ca="1" si="1259"/>
        <v>275221.54740248813</v>
      </c>
      <c r="BT377" s="38">
        <f t="shared" ca="1" si="1259"/>
        <v>333667.495111191</v>
      </c>
      <c r="BU377" s="38">
        <f t="shared" ca="1" si="1259"/>
        <v>363903.60533272341</v>
      </c>
      <c r="BV377" s="38">
        <f t="shared" ca="1" si="1259"/>
        <v>402635.29336097749</v>
      </c>
      <c r="BW377" s="38">
        <f t="shared" ca="1" si="1259"/>
        <v>443211.69319918222</v>
      </c>
      <c r="BX377" s="38">
        <f t="shared" ca="1" si="1259"/>
        <v>459772.10419186909</v>
      </c>
      <c r="BY377" s="38">
        <f t="shared" ca="1" si="1259"/>
        <v>423804.82089866593</v>
      </c>
      <c r="BZ377" s="38">
        <f t="shared" ca="1" si="1259"/>
        <v>355253.56858967594</v>
      </c>
      <c r="CA377" s="38">
        <f t="shared" ca="1" si="1259"/>
        <v>282289.1600489876</v>
      </c>
      <c r="CB377" s="38">
        <f t="shared" ca="1" si="1259"/>
        <v>200098.43772477211</v>
      </c>
      <c r="CC377" s="38">
        <f t="shared" ca="1" si="1259"/>
        <v>184800.02829506545</v>
      </c>
      <c r="CD377" s="38">
        <f t="shared" ca="1" si="1259"/>
        <v>220940.20662566018</v>
      </c>
      <c r="CE377" s="38">
        <f t="shared" ca="1" si="1259"/>
        <v>273189.92592096358</v>
      </c>
      <c r="CF377" s="38">
        <f t="shared" ca="1" si="1259"/>
        <v>333398.29183803103</v>
      </c>
      <c r="CG377" s="38">
        <f t="shared" ca="1" si="1259"/>
        <v>365904.17523399735</v>
      </c>
      <c r="CH377" s="38">
        <f t="shared" ca="1" si="1259"/>
        <v>405024.53309088352</v>
      </c>
      <c r="CI377" s="38">
        <f t="shared" ca="1" si="1259"/>
        <v>442914.71837198187</v>
      </c>
      <c r="CJ377" s="38">
        <f t="shared" ca="1" si="1259"/>
        <v>456631.04469232121</v>
      </c>
      <c r="CK377" s="38">
        <f t="shared" ca="1" si="1259"/>
        <v>420948.33341603715</v>
      </c>
      <c r="CL377" s="38">
        <f t="shared" ca="1" si="1259"/>
        <v>352950.30188245198</v>
      </c>
      <c r="CM377" s="38">
        <f t="shared" ca="1" si="1259"/>
        <v>279991.23262099602</v>
      </c>
      <c r="CN377" s="38">
        <f t="shared" ca="1" si="1259"/>
        <v>198006.04917637815</v>
      </c>
      <c r="CO377" s="38">
        <f t="shared" ca="1" si="1259"/>
        <v>183210.47539535735</v>
      </c>
      <c r="CP377" s="38">
        <f t="shared" ca="1" si="1259"/>
        <v>219387.12080217834</v>
      </c>
      <c r="CQ377" s="38">
        <f t="shared" ca="1" si="1259"/>
        <v>271277.15158867574</v>
      </c>
      <c r="CR377" s="38">
        <f t="shared" ca="1" si="1259"/>
        <v>333162.77626007266</v>
      </c>
      <c r="CS377" s="38">
        <f t="shared" ca="1" si="1259"/>
        <v>367729.04591640038</v>
      </c>
      <c r="CT377" s="38">
        <f t="shared" ca="1" si="1259"/>
        <v>407241.94683255954</v>
      </c>
      <c r="CU377" s="38">
        <f t="shared" ca="1" si="1259"/>
        <v>442662.33432190551</v>
      </c>
      <c r="CV377" s="38">
        <f t="shared" ca="1" si="1259"/>
        <v>453536.46154239553</v>
      </c>
      <c r="CW377" s="38">
        <f t="shared" ca="1" si="1259"/>
        <v>418134.74124507868</v>
      </c>
      <c r="CX377" s="38">
        <f t="shared" ca="1" si="1259"/>
        <v>350233.11079860094</v>
      </c>
      <c r="CY377" s="38">
        <f t="shared" ca="1" si="1259"/>
        <v>277272.19980736962</v>
      </c>
      <c r="CZ377" s="38">
        <f t="shared" ca="1" si="1259"/>
        <v>195934.48887821971</v>
      </c>
      <c r="DA377" s="38">
        <f t="shared" ca="1" si="1259"/>
        <v>181640.18279714306</v>
      </c>
      <c r="DB377" s="38">
        <f t="shared" ca="1" si="1259"/>
        <v>217811.40606071186</v>
      </c>
      <c r="DC377" s="38">
        <f t="shared" ca="1" si="1259"/>
        <v>269346.93298892648</v>
      </c>
      <c r="DD377" s="38">
        <f t="shared" ca="1" si="1259"/>
        <v>332960.92311977019</v>
      </c>
      <c r="DE377" s="38">
        <f t="shared" ca="1" si="1259"/>
        <v>367290.18331212888</v>
      </c>
      <c r="DF377" s="38">
        <f t="shared" ca="1" si="1259"/>
        <v>404613.73830976762</v>
      </c>
      <c r="DG377" s="38">
        <f t="shared" ca="1" si="1259"/>
        <v>439868.71245048253</v>
      </c>
      <c r="DH377" s="38">
        <f t="shared" ca="1" si="1259"/>
        <v>450488.04419606313</v>
      </c>
      <c r="DI377" s="38">
        <f t="shared" ref="DI377:FT377" ca="1" si="1260">DI276</f>
        <v>415363.76200321986</v>
      </c>
      <c r="DJ377" s="38">
        <f t="shared" ca="1" si="1260"/>
        <v>347381.53448869043</v>
      </c>
      <c r="DK377" s="38">
        <f t="shared" ca="1" si="1260"/>
        <v>274411.60096194653</v>
      </c>
      <c r="DL377" s="38">
        <f t="shared" ca="1" si="1260"/>
        <v>193883.54949977549</v>
      </c>
      <c r="DM377" s="38">
        <f t="shared" ca="1" si="1260"/>
        <v>180088.99315197376</v>
      </c>
      <c r="DN377" s="38">
        <f t="shared" ca="1" si="1260"/>
        <v>216258.26932062604</v>
      </c>
      <c r="DO377" s="38">
        <f t="shared" ca="1" si="1260"/>
        <v>267444.44147360139</v>
      </c>
      <c r="DP377" s="38">
        <f t="shared" ca="1" si="1260"/>
        <v>332792.71051179501</v>
      </c>
      <c r="DQ377" s="38">
        <f t="shared" ca="1" si="1260"/>
        <v>366888.39123538701</v>
      </c>
      <c r="DR377" s="38">
        <f t="shared" ca="1" si="1260"/>
        <v>401817.33130275662</v>
      </c>
      <c r="DS377" s="38">
        <f t="shared" ca="1" si="1260"/>
        <v>436910.41038383113</v>
      </c>
      <c r="DT377" s="38">
        <f t="shared" ca="1" si="1260"/>
        <v>447485.48671949317</v>
      </c>
      <c r="DU377" s="38">
        <f t="shared" ca="1" si="1260"/>
        <v>412635.11756490869</v>
      </c>
      <c r="DV377" s="38">
        <f t="shared" ca="1" si="1260"/>
        <v>344565.61473724444</v>
      </c>
      <c r="DW377" s="38">
        <f t="shared" ca="1" si="1260"/>
        <v>271579.47735771193</v>
      </c>
      <c r="DX377" s="38">
        <f t="shared" ca="1" si="1260"/>
        <v>191853.02577435356</v>
      </c>
      <c r="DY377" s="38">
        <f t="shared" ca="1" si="1260"/>
        <v>178556.7510214361</v>
      </c>
      <c r="DZ377" s="38">
        <f t="shared" ca="1" si="1260"/>
        <v>214678.54863703955</v>
      </c>
      <c r="EA377" s="38">
        <f t="shared" ca="1" si="1260"/>
        <v>265520.48004480894</v>
      </c>
      <c r="EB377" s="38">
        <f t="shared" ca="1" si="1260"/>
        <v>332658.11988067534</v>
      </c>
      <c r="EC377" s="38">
        <f t="shared" ca="1" si="1260"/>
        <v>366523.62769485684</v>
      </c>
      <c r="ED377" s="38">
        <f t="shared" ca="1" si="1260"/>
        <v>399061.91201673623</v>
      </c>
      <c r="EE377" s="38">
        <f t="shared" ca="1" si="1260"/>
        <v>433996.59802223794</v>
      </c>
      <c r="EF377" s="38">
        <f t="shared" ca="1" si="1260"/>
        <v>444528.48776035127</v>
      </c>
      <c r="EG377" s="38">
        <f t="shared" ca="1" si="1260"/>
        <v>409948.53403369733</v>
      </c>
      <c r="EH377" s="38">
        <f t="shared" ca="1" si="1260"/>
        <v>341785.06931970874</v>
      </c>
      <c r="EI377" s="38">
        <f t="shared" ca="1" si="1260"/>
        <v>268775.54554375063</v>
      </c>
      <c r="EJ377" s="38">
        <f t="shared" ca="1" si="1260"/>
        <v>189842.71447854678</v>
      </c>
      <c r="EK377" s="38">
        <f t="shared" ca="1" si="1260"/>
        <v>177043.30286157632</v>
      </c>
      <c r="EL377" s="38">
        <f t="shared" ca="1" si="1260"/>
        <v>213219.10880768354</v>
      </c>
      <c r="EM377" s="38">
        <f t="shared" ca="1" si="1260"/>
        <v>263721.87895822292</v>
      </c>
      <c r="EN377" s="38">
        <f t="shared" ca="1" si="1260"/>
        <v>332557.13601876871</v>
      </c>
      <c r="EO377" s="38">
        <f t="shared" ca="1" si="1260"/>
        <v>366195.85438741051</v>
      </c>
      <c r="EP377" s="38">
        <f t="shared" ca="1" si="1260"/>
        <v>396347.20396253385</v>
      </c>
      <c r="EQ377" s="38">
        <f t="shared" ca="1" si="1260"/>
        <v>431126.98292108357</v>
      </c>
      <c r="ER377" s="38">
        <f t="shared" ca="1" si="1260"/>
        <v>441616.75051755604</v>
      </c>
      <c r="ES377" s="38">
        <f t="shared" ca="1" si="1260"/>
        <v>406892.29881815554</v>
      </c>
      <c r="ET377" s="38">
        <f t="shared" ca="1" si="1260"/>
        <v>338628.17665139365</v>
      </c>
      <c r="EU377" s="38">
        <f t="shared" ca="1" si="1260"/>
        <v>265999.52489070105</v>
      </c>
      <c r="EV377" s="38">
        <f t="shared" ca="1" si="1260"/>
        <v>187852.41441189346</v>
      </c>
      <c r="EW377" s="38">
        <f t="shared" ca="1" si="1260"/>
        <v>175548.49700751394</v>
      </c>
      <c r="EX377" s="38">
        <f t="shared" ca="1" si="1260"/>
        <v>211732.78010185855</v>
      </c>
      <c r="EY377" s="38">
        <f t="shared" ca="1" si="1260"/>
        <v>261901.43444857345</v>
      </c>
      <c r="EZ377" s="38">
        <f t="shared" ca="1" si="1260"/>
        <v>332489.74706456828</v>
      </c>
      <c r="FA377" s="38">
        <f t="shared" ca="1" si="1260"/>
        <v>365905.03669409908</v>
      </c>
      <c r="FB377" s="38">
        <f t="shared" ca="1" si="1260"/>
        <v>393672.93471837789</v>
      </c>
      <c r="FC377" s="38">
        <f t="shared" ca="1" si="1260"/>
        <v>428301.2770510175</v>
      </c>
      <c r="FD377" s="38">
        <f t="shared" ca="1" si="1260"/>
        <v>438749.98271148821</v>
      </c>
      <c r="FE377" s="38">
        <f t="shared" ca="1" si="1260"/>
        <v>403528.3072348265</v>
      </c>
      <c r="FF377" s="38">
        <f t="shared" ca="1" si="1260"/>
        <v>335156.82238957111</v>
      </c>
      <c r="FG377" s="38">
        <f t="shared" ca="1" si="1260"/>
        <v>263251.13756266865</v>
      </c>
      <c r="FH377" s="38">
        <f t="shared" ca="1" si="1260"/>
        <v>185881.92637674042</v>
      </c>
      <c r="FI377" s="38">
        <f t="shared" ca="1" si="1260"/>
        <v>174072.18365824345</v>
      </c>
      <c r="FJ377" s="38">
        <f t="shared" ca="1" si="1260"/>
        <v>210268.41950088344</v>
      </c>
      <c r="FK377" s="38">
        <f t="shared" ca="1" si="1260"/>
        <v>260107.96996668022</v>
      </c>
      <c r="FL377" s="38">
        <f t="shared" ca="1" si="1260"/>
        <v>331372.89102469431</v>
      </c>
      <c r="FM377" s="38">
        <f t="shared" ca="1" si="1260"/>
        <v>364568.09019986063</v>
      </c>
      <c r="FN377" s="38">
        <f t="shared" ca="1" si="1260"/>
        <v>391038.83590256138</v>
      </c>
      <c r="FO377" s="38">
        <f t="shared" ca="1" si="1260"/>
        <v>425519.19676905021</v>
      </c>
      <c r="FP377" s="38">
        <f t="shared" ca="1" si="1260"/>
        <v>435927.89655465481</v>
      </c>
      <c r="FQ377" s="38">
        <f t="shared" ca="1" si="1260"/>
        <v>400205.58608343592</v>
      </c>
      <c r="FR377" s="38">
        <f t="shared" ca="1" si="1260"/>
        <v>331720.02300775738</v>
      </c>
      <c r="FS377" s="38">
        <f t="shared" ca="1" si="1260"/>
        <v>260530.10848941951</v>
      </c>
      <c r="FT377" s="38">
        <f t="shared" ca="1" si="1260"/>
        <v>183931.05315830672</v>
      </c>
      <c r="FU377" s="38">
        <f t="shared" ref="FU377:IF377" ca="1" si="1261">FU276</f>
        <v>172614.21486162266</v>
      </c>
      <c r="FV377" s="38">
        <f t="shared" ca="1" si="1261"/>
        <v>208773.37562798255</v>
      </c>
      <c r="FW377" s="38">
        <f t="shared" ca="1" si="1261"/>
        <v>258288.80110597529</v>
      </c>
      <c r="FX377" s="38">
        <f t="shared" ca="1" si="1261"/>
        <v>329092.00108992949</v>
      </c>
      <c r="FY377" s="38">
        <f t="shared" ca="1" si="1261"/>
        <v>362070.42600730516</v>
      </c>
      <c r="FZ377" s="38">
        <f t="shared" ca="1" si="1261"/>
        <v>388444.64314650779</v>
      </c>
      <c r="GA377" s="38">
        <f t="shared" ca="1" si="1261"/>
        <v>422780.46279008128</v>
      </c>
      <c r="GB377" s="38">
        <f t="shared" ca="1" si="1261"/>
        <v>433150.20872279827</v>
      </c>
      <c r="GC377" s="38">
        <f t="shared" ca="1" si="1261"/>
        <v>396923.80238869664</v>
      </c>
      <c r="GD377" s="38">
        <f t="shared" ca="1" si="1261"/>
        <v>328317.4345365261</v>
      </c>
      <c r="GE377" s="38">
        <f t="shared" ca="1" si="1261"/>
        <v>257836.16533884889</v>
      </c>
      <c r="GF377" s="38">
        <f t="shared" ca="1" si="1261"/>
        <v>181999.59950494481</v>
      </c>
      <c r="GG377" s="38">
        <f t="shared" ca="1" si="1261"/>
        <v>171174.4444995448</v>
      </c>
      <c r="GH377" s="38">
        <f t="shared" ca="1" si="1261"/>
        <v>207405.01699575421</v>
      </c>
      <c r="GI377" s="38">
        <f t="shared" ca="1" si="1261"/>
        <v>256601.26384665657</v>
      </c>
      <c r="GJ377" s="38">
        <f t="shared" ca="1" si="1261"/>
        <v>326844.83182943234</v>
      </c>
      <c r="GK377" s="38">
        <f t="shared" ca="1" si="1261"/>
        <v>359609.77692871203</v>
      </c>
      <c r="GL377" s="38">
        <f t="shared" ca="1" si="1261"/>
        <v>385890.09606824035</v>
      </c>
      <c r="GM377" s="38">
        <f t="shared" ca="1" si="1261"/>
        <v>419718.56828160316</v>
      </c>
      <c r="GN377" s="38">
        <f t="shared" ca="1" si="1261"/>
        <v>430050.40844919276</v>
      </c>
      <c r="GO377" s="38">
        <f t="shared" ca="1" si="1261"/>
        <v>393682.62726828281</v>
      </c>
      <c r="GP377" s="38">
        <f t="shared" ca="1" si="1261"/>
        <v>324948.71643042419</v>
      </c>
      <c r="GQ377" s="38">
        <f t="shared" ca="1" si="1261"/>
        <v>255169.03848972611</v>
      </c>
      <c r="GR377" s="38">
        <f t="shared" ca="1" si="1261"/>
        <v>180087.37210859943</v>
      </c>
      <c r="GS377" s="38">
        <f t="shared" ca="1" si="1261"/>
        <v>169752.72827329545</v>
      </c>
      <c r="GT377" s="38">
        <f t="shared" ca="1" si="1261"/>
        <v>206005.6877183402</v>
      </c>
      <c r="GU377" s="38">
        <f t="shared" ca="1" si="1261"/>
        <v>254887.67026459207</v>
      </c>
      <c r="GV377" s="38">
        <f t="shared" ca="1" si="1261"/>
        <v>324631.15773796441</v>
      </c>
      <c r="GW377" s="38">
        <f t="shared" ca="1" si="1261"/>
        <v>357185.89603107283</v>
      </c>
      <c r="GX377" s="38">
        <f t="shared" ca="1" si="1261"/>
        <v>383374.93824624724</v>
      </c>
      <c r="GY377" s="38">
        <f t="shared" ca="1" si="1261"/>
        <v>416190.87448420411</v>
      </c>
      <c r="GZ377" s="38">
        <f t="shared" ca="1" si="1261"/>
        <v>426485.85314474953</v>
      </c>
      <c r="HA377" s="38">
        <f t="shared" ca="1" si="1261"/>
        <v>390481.73589987151</v>
      </c>
      <c r="HB377" s="38">
        <f t="shared" ca="1" si="1261"/>
        <v>321613.53153388819</v>
      </c>
      <c r="HC377" s="38">
        <f t="shared" ca="1" si="1261"/>
        <v>252528.46100470962</v>
      </c>
      <c r="HD377" s="38">
        <f t="shared" ca="1" si="1261"/>
        <v>178194.17958546095</v>
      </c>
      <c r="HE377" s="38">
        <f t="shared" ca="1" si="1261"/>
        <v>168348.92368909071</v>
      </c>
      <c r="HF377" s="38">
        <f t="shared" ca="1" si="1261"/>
        <v>204627.75177041691</v>
      </c>
      <c r="HG377" s="38">
        <f t="shared" ca="1" si="1261"/>
        <v>253200.35278709535</v>
      </c>
      <c r="HH377" s="38">
        <f t="shared" ca="1" si="1261"/>
        <v>322450.75665663555</v>
      </c>
      <c r="HI377" s="38">
        <f t="shared" ca="1" si="1261"/>
        <v>354798.54005468637</v>
      </c>
      <c r="HJ377" s="38">
        <f t="shared" ca="1" si="1261"/>
        <v>380898.91719374422</v>
      </c>
      <c r="HK377" s="38">
        <f t="shared" ca="1" si="1261"/>
        <v>412705.72312901658</v>
      </c>
      <c r="HL377" s="38">
        <f t="shared" ca="1" si="1261"/>
        <v>422702.34449923853</v>
      </c>
      <c r="HM377" s="38">
        <f t="shared" ca="1" si="1261"/>
        <v>387058.27117274946</v>
      </c>
      <c r="HN377" s="38">
        <f t="shared" ca="1" si="1261"/>
        <v>318311.54604749975</v>
      </c>
      <c r="HO377" s="38">
        <f t="shared" ca="1" si="1261"/>
        <v>249914.16860363033</v>
      </c>
      <c r="HP377" s="38">
        <f t="shared" ca="1" si="1261"/>
        <v>176319.83245680993</v>
      </c>
      <c r="HQ377" s="38">
        <f t="shared" ca="1" si="1261"/>
        <v>166962.89004379517</v>
      </c>
      <c r="HR377" s="38">
        <f t="shared" ca="1" si="1261"/>
        <v>203215.20533377331</v>
      </c>
      <c r="HS377" s="38">
        <f t="shared" ca="1" si="1261"/>
        <v>251483.27653633675</v>
      </c>
      <c r="HT377" s="38">
        <f t="shared" ca="1" si="1261"/>
        <v>320303.40975060896</v>
      </c>
      <c r="HU377" s="38">
        <f t="shared" ca="1" si="1261"/>
        <v>352447.46938874549</v>
      </c>
      <c r="HV377" s="38">
        <f t="shared" ca="1" si="1261"/>
        <v>378461.78433332848</v>
      </c>
      <c r="HW377" s="38">
        <f t="shared" ca="1" si="1261"/>
        <v>409262.76500349352</v>
      </c>
      <c r="HX377" s="38">
        <f t="shared" ca="1" si="1261"/>
        <v>418392.44291508035</v>
      </c>
      <c r="HY377" s="38">
        <f t="shared" ca="1" si="1261"/>
        <v>383104.82952405623</v>
      </c>
      <c r="HZ377" s="38">
        <f t="shared" ca="1" si="1261"/>
        <v>315042.42949457839</v>
      </c>
      <c r="IA377" s="38">
        <f t="shared" ca="1" si="1261"/>
        <v>247325.89963704179</v>
      </c>
      <c r="IB377" s="38">
        <f t="shared" ca="1" si="1261"/>
        <v>174464.14313005414</v>
      </c>
      <c r="IC377" s="38">
        <f t="shared" ca="1" si="1261"/>
        <v>165594.48841082031</v>
      </c>
      <c r="ID377" s="38">
        <f t="shared" ca="1" si="1261"/>
        <v>201935.50872412461</v>
      </c>
      <c r="IE377" s="38">
        <f t="shared" ca="1" si="1261"/>
        <v>249903.87125303899</v>
      </c>
      <c r="IF377" s="38">
        <f t="shared" ca="1" si="1261"/>
        <v>318188.90148713882</v>
      </c>
      <c r="IG377" s="38">
        <f t="shared" ref="IG377:KR377" ca="1" si="1262">IG276</f>
        <v>350132.44804728951</v>
      </c>
      <c r="IH377" s="38">
        <f t="shared" ca="1" si="1262"/>
        <v>376000.74772161391</v>
      </c>
      <c r="II377" s="38">
        <f t="shared" ca="1" si="1262"/>
        <v>405799.10786351492</v>
      </c>
      <c r="IJ377" s="38">
        <f t="shared" ca="1" si="1262"/>
        <v>414125.44335729501</v>
      </c>
      <c r="IK377" s="38">
        <f t="shared" ca="1" si="1262"/>
        <v>379190.74159483041</v>
      </c>
      <c r="IL377" s="38">
        <f t="shared" ca="1" si="1262"/>
        <v>311805.85468810523</v>
      </c>
      <c r="IM377" s="38">
        <f t="shared" ca="1" si="1262"/>
        <v>244763.39506003293</v>
      </c>
      <c r="IN377" s="38">
        <f t="shared" ca="1" si="1262"/>
        <v>172626.92587995291</v>
      </c>
      <c r="IO377" s="38">
        <f t="shared" ca="1" si="1262"/>
        <v>163902.51105752209</v>
      </c>
      <c r="IP377" s="38">
        <f t="shared" ca="1" si="1262"/>
        <v>200279.86078203114</v>
      </c>
      <c r="IQ377" s="38">
        <f t="shared" ca="1" si="1262"/>
        <v>248270.97196944524</v>
      </c>
      <c r="IR377" s="38">
        <f t="shared" ca="1" si="1262"/>
        <v>316083.61533037998</v>
      </c>
      <c r="IS377" s="38">
        <f t="shared" ca="1" si="1262"/>
        <v>347853.24364551785</v>
      </c>
      <c r="IT377" s="38">
        <f t="shared" ca="1" si="1262"/>
        <v>372860.2700472555</v>
      </c>
      <c r="IU377" s="38">
        <f t="shared" ca="1" si="1262"/>
        <v>401659.11442141072</v>
      </c>
      <c r="IV377" s="38">
        <f t="shared" ca="1" si="1262"/>
        <v>409900.91876650928</v>
      </c>
      <c r="IW377" s="38">
        <f t="shared" ca="1" si="1262"/>
        <v>375315.61564658827</v>
      </c>
      <c r="IX377" s="38">
        <f t="shared" ca="1" si="1262"/>
        <v>308601.49769797712</v>
      </c>
      <c r="IY377" s="38">
        <f t="shared" ca="1" si="1262"/>
        <v>242226.39840630151</v>
      </c>
      <c r="IZ377" s="38">
        <f t="shared" ca="1" si="1262"/>
        <v>170807.99683002901</v>
      </c>
      <c r="JA377" s="38">
        <f t="shared" ca="1" si="1262"/>
        <v>162168.77903610427</v>
      </c>
      <c r="JB377" s="38">
        <f t="shared" ca="1" si="1262"/>
        <v>198554.47716390499</v>
      </c>
      <c r="JC377" s="38">
        <f t="shared" ca="1" si="1262"/>
        <v>246067.87073350244</v>
      </c>
      <c r="JD377" s="38">
        <f t="shared" ca="1" si="1262"/>
        <v>313446.40476093238</v>
      </c>
      <c r="JE377" s="38">
        <f t="shared" ca="1" si="1262"/>
        <v>345144.24846280098</v>
      </c>
      <c r="JF377" s="38">
        <f t="shared" ca="1" si="1262"/>
        <v>369292.6190714183</v>
      </c>
      <c r="JG377" s="38">
        <f t="shared" ca="1" si="1262"/>
        <v>397560.33169012354</v>
      </c>
      <c r="JH377" s="38">
        <f t="shared" ca="1" si="1262"/>
        <v>405718.44633442501</v>
      </c>
      <c r="JI377" s="38">
        <f t="shared" ca="1" si="1262"/>
        <v>371479.06384032615</v>
      </c>
      <c r="JJ377" s="38">
        <f t="shared" ca="1" si="1262"/>
        <v>305429.03781858622</v>
      </c>
      <c r="JK377" s="38">
        <f t="shared" ca="1" si="1262"/>
        <v>239714.65576248645</v>
      </c>
      <c r="JL377" s="38">
        <f t="shared" ca="1" si="1262"/>
        <v>169007.17393416577</v>
      </c>
      <c r="JM377" s="38">
        <f t="shared" ca="1" si="1262"/>
        <v>160452.30509249924</v>
      </c>
      <c r="JN377" s="38">
        <f t="shared" ca="1" si="1262"/>
        <v>196394.25487715687</v>
      </c>
      <c r="JO377" s="38">
        <f t="shared" ca="1" si="1262"/>
        <v>243434.68617043179</v>
      </c>
      <c r="JP377" s="38">
        <f t="shared" ca="1" si="1262"/>
        <v>310841.46120671433</v>
      </c>
      <c r="JQ377" s="38">
        <f t="shared" ca="1" si="1262"/>
        <v>342223.77526135219</v>
      </c>
      <c r="JR377" s="38">
        <f t="shared" ca="1" si="1262"/>
        <v>365516.02194227907</v>
      </c>
      <c r="JS377" s="38">
        <f t="shared" ca="1" si="1262"/>
        <v>393502.34944613255</v>
      </c>
      <c r="JT377" s="38">
        <f t="shared" ca="1" si="1262"/>
        <v>401577.60746150196</v>
      </c>
      <c r="JU377" s="38">
        <f t="shared" ca="1" si="1262"/>
        <v>367680.70219770423</v>
      </c>
      <c r="JV377" s="38">
        <f t="shared" ca="1" si="1262"/>
        <v>302288.15753672319</v>
      </c>
      <c r="JW377" s="38">
        <f t="shared" ca="1" si="1262"/>
        <v>237227.91574275502</v>
      </c>
      <c r="JX377" s="38">
        <f t="shared" ca="1" si="1262"/>
        <v>167224.2769583872</v>
      </c>
      <c r="JY377" s="38">
        <f t="shared" ca="1" si="1262"/>
        <v>158752.91743473124</v>
      </c>
      <c r="JZ377" s="38">
        <f t="shared" ca="1" si="1262"/>
        <v>194427.67402433016</v>
      </c>
      <c r="KA377" s="38">
        <f t="shared" ca="1" si="1262"/>
        <v>240999.85104671045</v>
      </c>
      <c r="KB377" s="38">
        <f t="shared" ca="1" si="1262"/>
        <v>308268.52362684347</v>
      </c>
      <c r="KC377" s="38">
        <f t="shared" ca="1" si="1262"/>
        <v>339338.44890904368</v>
      </c>
      <c r="KD377" s="38">
        <f t="shared" ca="1" si="1262"/>
        <v>361777.01817031251</v>
      </c>
      <c r="KE377" s="38">
        <f t="shared" ca="1" si="1262"/>
        <v>389484.76154940255</v>
      </c>
      <c r="KF377" s="38">
        <f t="shared" ca="1" si="1262"/>
        <v>397477.98771506292</v>
      </c>
      <c r="KG377" s="38">
        <f t="shared" ca="1" si="1262"/>
        <v>363920.15056261537</v>
      </c>
      <c r="KH377" s="38">
        <f t="shared" ca="1" si="1262"/>
        <v>299178.54249979742</v>
      </c>
      <c r="KI377" s="38">
        <f t="shared" ca="1" si="1262"/>
        <v>234765.92946364256</v>
      </c>
      <c r="KJ377" s="38">
        <f t="shared" ca="1" si="1262"/>
        <v>165459.1274628191</v>
      </c>
      <c r="KK377" s="38">
        <f t="shared" ca="1" si="1262"/>
        <v>157070.44598089193</v>
      </c>
      <c r="KL377" s="38">
        <f t="shared" ca="1" si="1262"/>
        <v>192395.03064230378</v>
      </c>
      <c r="KM377" s="38">
        <f t="shared" ca="1" si="1262"/>
        <v>238503.61453434842</v>
      </c>
      <c r="KN377" s="38">
        <f t="shared" ca="1" si="1262"/>
        <v>305727.33418045996</v>
      </c>
      <c r="KO377" s="38">
        <f t="shared" ca="1" si="1262"/>
        <v>336487.98029982543</v>
      </c>
      <c r="KP377" s="38">
        <f t="shared" ca="1" si="1262"/>
        <v>358075.23354019865</v>
      </c>
      <c r="KQ377" s="38">
        <f t="shared" ca="1" si="1262"/>
        <v>385507.1659027352</v>
      </c>
      <c r="KR377" s="38">
        <f t="shared" ca="1" si="1262"/>
        <v>393419.17678781471</v>
      </c>
      <c r="KS377" s="38">
        <f t="shared" ref="KS377:LT377" ca="1" si="1263">KS276</f>
        <v>360197.03256313817</v>
      </c>
      <c r="KT377" s="38">
        <f t="shared" ca="1" si="1263"/>
        <v>296099.88148437714</v>
      </c>
      <c r="KU377" s="38">
        <f t="shared" ca="1" si="1263"/>
        <v>232328.45051914384</v>
      </c>
      <c r="KV377" s="38">
        <f t="shared" ca="1" si="1263"/>
        <v>163711.54878383037</v>
      </c>
      <c r="KW377" s="38">
        <f t="shared" ca="1" si="1263"/>
        <v>155404.72234211856</v>
      </c>
      <c r="KX377" s="38">
        <f t="shared" ca="1" si="1263"/>
        <v>190382.62078957714</v>
      </c>
      <c r="KY377" s="38">
        <f t="shared" ca="1" si="1263"/>
        <v>236032.22629348273</v>
      </c>
      <c r="KZ377" s="38">
        <f t="shared" ca="1" si="1263"/>
        <v>303217.63820088771</v>
      </c>
      <c r="LA377" s="38">
        <f t="shared" ca="1" si="1263"/>
        <v>333672.08381305402</v>
      </c>
      <c r="LB377" s="38">
        <f t="shared" ca="1" si="1263"/>
        <v>354410.29756166687</v>
      </c>
      <c r="LC377" s="38">
        <f t="shared" ca="1" si="1263"/>
        <v>381569.16441152629</v>
      </c>
      <c r="LD377" s="38">
        <f t="shared" ca="1" si="1263"/>
        <v>389400.76845678419</v>
      </c>
      <c r="LE377" s="38">
        <f t="shared" ca="1" si="1263"/>
        <v>356510.97557386814</v>
      </c>
      <c r="LF377" s="38">
        <f t="shared" ca="1" si="1263"/>
        <v>293051.86636503995</v>
      </c>
      <c r="LG377" s="38">
        <f t="shared" ca="1" si="1263"/>
        <v>229915.23495605134</v>
      </c>
      <c r="LH377" s="38">
        <f t="shared" ca="1" si="1263"/>
        <v>161981.36601635153</v>
      </c>
      <c r="LI377" s="38">
        <f t="shared" ca="1" si="1263"/>
        <v>153755.57980574039</v>
      </c>
      <c r="LJ377" s="38">
        <f t="shared" ca="1" si="1263"/>
        <v>188300.64100149277</v>
      </c>
      <c r="LK377" s="38">
        <f t="shared" ca="1" si="1263"/>
        <v>233495.83692295657</v>
      </c>
      <c r="LL377" s="38">
        <f t="shared" ca="1" si="1263"/>
        <v>300739.18417011295</v>
      </c>
      <c r="LM377" s="38">
        <f t="shared" ca="1" si="1263"/>
        <v>330890.4772848729</v>
      </c>
      <c r="LN377" s="38">
        <f t="shared" ca="1" si="1263"/>
        <v>350781.84343241458</v>
      </c>
      <c r="LO377" s="38">
        <f t="shared" ca="1" si="1263"/>
        <v>377670.36294392124</v>
      </c>
      <c r="LP377" s="38">
        <f t="shared" ca="1" si="1263"/>
        <v>385422.36054266017</v>
      </c>
      <c r="LQ377" s="38">
        <f t="shared" ca="1" si="1263"/>
        <v>352861.61067862285</v>
      </c>
      <c r="LR377" s="38">
        <f t="shared" ca="1" si="1263"/>
        <v>290034.19208353385</v>
      </c>
      <c r="LS377" s="38">
        <f t="shared" ca="1" si="1263"/>
        <v>227526.04124953915</v>
      </c>
      <c r="LT377" s="38">
        <f t="shared" ca="1" si="1263"/>
        <v>157520.26358338108</v>
      </c>
      <c r="LU377" s="38"/>
      <c r="LV377" s="38"/>
      <c r="LW377" s="38"/>
      <c r="LX377" s="38"/>
      <c r="LY377" s="38"/>
      <c r="LZ377" s="38"/>
      <c r="MA377" s="38"/>
      <c r="MB377" s="38"/>
      <c r="MC377" s="38"/>
      <c r="MD377" s="38"/>
      <c r="ME377" s="38"/>
      <c r="MF377" s="38"/>
      <c r="MG377" s="38"/>
      <c r="MH377" s="38"/>
      <c r="MI377" s="38"/>
      <c r="MJ377" s="38"/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38"/>
      <c r="NM377" s="38"/>
      <c r="NN377" s="38"/>
      <c r="NO377" s="38"/>
      <c r="NP377" s="38"/>
      <c r="NQ377" s="38"/>
      <c r="NR377" s="38"/>
      <c r="NS377" s="38"/>
      <c r="NT377" s="38"/>
      <c r="NU377" s="38"/>
      <c r="NV377" s="38"/>
      <c r="NW377" s="38"/>
      <c r="NX377" s="38"/>
      <c r="NY377" s="38"/>
      <c r="NZ377" s="38"/>
      <c r="OA377" s="38"/>
      <c r="OB377" s="38"/>
      <c r="OC377" s="38"/>
      <c r="OD377" s="38"/>
      <c r="OE377" s="38"/>
      <c r="OF377" s="38"/>
      <c r="OG377" s="38"/>
      <c r="OH377" s="38"/>
      <c r="OI377" s="38"/>
      <c r="OJ377" s="38"/>
      <c r="OK377" s="38"/>
      <c r="OL377" s="38"/>
      <c r="OM377" s="38"/>
      <c r="ON377" s="38"/>
      <c r="OO377" s="38"/>
      <c r="OP377" s="38"/>
      <c r="OQ377" s="38"/>
      <c r="OR377" s="38"/>
      <c r="OS377" s="38"/>
      <c r="OT377" s="38"/>
      <c r="OU377" s="38"/>
      <c r="OV377" s="38"/>
      <c r="OW377" s="38"/>
      <c r="OX377" s="38"/>
      <c r="OY377" s="38"/>
      <c r="OZ377" s="38"/>
      <c r="PA377" s="38"/>
      <c r="PB377" s="38"/>
      <c r="PC377" s="38"/>
      <c r="PD377" s="38"/>
      <c r="PE377" s="38"/>
      <c r="PF377" s="38"/>
      <c r="PG377" s="38"/>
      <c r="PH377" s="38"/>
      <c r="PI377" s="38"/>
      <c r="PJ377" s="38"/>
      <c r="PK377" s="38"/>
      <c r="PL377" s="38"/>
      <c r="PM377" s="38"/>
      <c r="PN377" s="38"/>
      <c r="PO377" s="38"/>
      <c r="PP377" s="38"/>
      <c r="PQ377" s="38"/>
      <c r="PR377" s="38"/>
      <c r="PS377" s="38"/>
      <c r="PT377" s="38"/>
      <c r="PU377" s="38"/>
      <c r="PV377" s="38"/>
      <c r="PW377" s="38"/>
      <c r="PX377" s="38"/>
      <c r="PY377" s="38"/>
      <c r="PZ377" s="38"/>
      <c r="QA377" s="38"/>
      <c r="QB377" s="38"/>
      <c r="QC377" s="38"/>
      <c r="QD377" s="38"/>
      <c r="QE377" s="38"/>
      <c r="QF377" s="38"/>
      <c r="QG377" s="38"/>
      <c r="QH377" s="38"/>
      <c r="QI377" s="38"/>
      <c r="QJ377" s="38"/>
      <c r="QK377" s="38"/>
      <c r="QL377" s="38"/>
      <c r="QM377" s="38"/>
      <c r="QN377" s="38"/>
      <c r="QO377" s="38"/>
      <c r="QP377" s="38"/>
      <c r="QQ377" s="38"/>
      <c r="QR377" s="38"/>
      <c r="QS377" s="38"/>
      <c r="QT377" s="38"/>
      <c r="QU377" s="38"/>
    </row>
    <row r="378" spans="1:463" ht="15" customHeight="1" outlineLevel="1">
      <c r="C378" s="15" t="s">
        <v>589</v>
      </c>
      <c r="E378" s="114" t="s">
        <v>95</v>
      </c>
      <c r="H378" s="99"/>
      <c r="I378" s="54">
        <f t="shared" ref="I378:AV378" ca="1" si="1264">SUM(I374:I377)</f>
        <v>4519314.8488063999</v>
      </c>
      <c r="J378" s="54">
        <f t="shared" ca="1" si="1264"/>
        <v>4441361.5988063999</v>
      </c>
      <c r="K378" s="54">
        <f t="shared" ca="1" si="1264"/>
        <v>4363408.3488063999</v>
      </c>
      <c r="L378" s="54">
        <f t="shared" ca="1" si="1264"/>
        <v>4285455.0988063999</v>
      </c>
      <c r="M378" s="54">
        <f t="shared" ca="1" si="1264"/>
        <v>4207501.8488063999</v>
      </c>
      <c r="N378" s="54">
        <f t="shared" ca="1" si="1264"/>
        <v>701108.41585639992</v>
      </c>
      <c r="O378" s="54">
        <f t="shared" ca="1" si="1264"/>
        <v>773043.62276032881</v>
      </c>
      <c r="P378" s="54">
        <f t="shared" ca="1" si="1264"/>
        <v>516495.01021981321</v>
      </c>
      <c r="Q378" s="54">
        <f t="shared" ca="1" si="1264"/>
        <v>260100.45323485322</v>
      </c>
      <c r="R378" s="54">
        <f t="shared" ca="1" si="1264"/>
        <v>276214.34069433762</v>
      </c>
      <c r="S378" s="54">
        <f t="shared" ca="1" si="1264"/>
        <v>189338.5337093776</v>
      </c>
      <c r="T378" s="54">
        <f t="shared" ca="1" si="1264"/>
        <v>201333.53227997312</v>
      </c>
      <c r="U378" s="54">
        <f t="shared" ca="1" si="1264"/>
        <v>523412.47220612399</v>
      </c>
      <c r="V378" s="54">
        <f t="shared" ca="1" si="1264"/>
        <v>431643.80411005288</v>
      </c>
      <c r="W378" s="54">
        <f t="shared" ca="1" si="1264"/>
        <v>453376.64990287065</v>
      </c>
      <c r="X378" s="54">
        <f t="shared" ca="1" si="1264"/>
        <v>610388.4262512438</v>
      </c>
      <c r="Y378" s="54">
        <f t="shared" ca="1" si="1264"/>
        <v>398865.36926628376</v>
      </c>
      <c r="Z378" s="54">
        <f t="shared" ca="1" si="1264"/>
        <v>261874.5622813238</v>
      </c>
      <c r="AA378" s="54">
        <f t="shared" ca="1" si="1264"/>
        <v>436138.24575281702</v>
      </c>
      <c r="AB378" s="54">
        <f t="shared" ca="1" si="1264"/>
        <v>278661.2479743103</v>
      </c>
      <c r="AC378" s="54">
        <f t="shared" ca="1" si="1264"/>
        <v>370470.27892044367</v>
      </c>
      <c r="AD378" s="54">
        <f t="shared" ca="1" si="1264"/>
        <v>538337.02892044373</v>
      </c>
      <c r="AE378" s="54">
        <f t="shared" ca="1" si="1264"/>
        <v>455057.94558711036</v>
      </c>
      <c r="AF378" s="54">
        <f t="shared" ca="1" si="1264"/>
        <v>641778.86225377698</v>
      </c>
      <c r="AG378" s="54">
        <f t="shared" ca="1" si="1264"/>
        <v>710123.85112402728</v>
      </c>
      <c r="AH378" s="54">
        <f t="shared" ca="1" si="1264"/>
        <v>780413.44377437548</v>
      </c>
      <c r="AI378" s="54">
        <f t="shared" ca="1" si="1264"/>
        <v>898926.14399976702</v>
      </c>
      <c r="AJ378" s="54">
        <f t="shared" ca="1" si="1264"/>
        <v>679271.59956362075</v>
      </c>
      <c r="AK378" s="54">
        <f t="shared" ca="1" si="1264"/>
        <v>819635.91939661722</v>
      </c>
      <c r="AL378" s="54">
        <f t="shared" ca="1" si="1264"/>
        <v>975008.75228868669</v>
      </c>
      <c r="AM378" s="54">
        <f t="shared" ca="1" si="1264"/>
        <v>862858.13733253675</v>
      </c>
      <c r="AN378" s="54">
        <f t="shared" ca="1" si="1264"/>
        <v>1037327.9763297617</v>
      </c>
      <c r="AO378" s="54">
        <f t="shared" ca="1" si="1264"/>
        <v>1192376.2377283024</v>
      </c>
      <c r="AP378" s="54">
        <f t="shared" ca="1" si="1264"/>
        <v>1006861.3977609901</v>
      </c>
      <c r="AQ378" s="54">
        <f t="shared" ca="1" si="1264"/>
        <v>1089959.527757264</v>
      </c>
      <c r="AR378" s="54">
        <f t="shared" ca="1" si="1264"/>
        <v>1123004.9408738364</v>
      </c>
      <c r="AS378" s="54">
        <f t="shared" ca="1" si="1264"/>
        <v>888594.20039636409</v>
      </c>
      <c r="AT378" s="54">
        <f t="shared" ca="1" si="1264"/>
        <v>955959.99791055243</v>
      </c>
      <c r="AU378" s="54">
        <f t="shared" ca="1" si="1264"/>
        <v>1073349.5619234894</v>
      </c>
      <c r="AV378" s="54">
        <f t="shared" ca="1" si="1264"/>
        <v>894518.56444735196</v>
      </c>
      <c r="AW378" s="54">
        <f t="shared" ref="AW378:DH378" ca="1" si="1265">SUM(AW374:AW377)</f>
        <v>1037211.6772701489</v>
      </c>
      <c r="AX378" s="54">
        <f t="shared" ca="1" si="1265"/>
        <v>1195240.4985509617</v>
      </c>
      <c r="AY378" s="54">
        <f t="shared" ca="1" si="1265"/>
        <v>1082565.2044275661</v>
      </c>
      <c r="AZ378" s="54">
        <f t="shared" ca="1" si="1265"/>
        <v>1256380.7400362575</v>
      </c>
      <c r="BA378" s="54">
        <f t="shared" ca="1" si="1265"/>
        <v>1408520.2238553106</v>
      </c>
      <c r="BB378" s="54">
        <f t="shared" ca="1" si="1265"/>
        <v>1220202.0209998386</v>
      </c>
      <c r="BC378" s="54">
        <f t="shared" ca="1" si="1265"/>
        <v>1300586.105366149</v>
      </c>
      <c r="BD378" s="54">
        <f t="shared" ca="1" si="1265"/>
        <v>1330947.5988762705</v>
      </c>
      <c r="BE378" s="54">
        <f t="shared" ca="1" si="1265"/>
        <v>1095569.5526117636</v>
      </c>
      <c r="BF378" s="54">
        <f t="shared" ca="1" si="1265"/>
        <v>1161952.7228954262</v>
      </c>
      <c r="BG378" s="54">
        <f t="shared" ca="1" si="1265"/>
        <v>1278119.9414017212</v>
      </c>
      <c r="BH378" s="54">
        <f t="shared" ca="1" si="1265"/>
        <v>1099977.8030707794</v>
      </c>
      <c r="BI378" s="54">
        <f t="shared" ca="1" si="1265"/>
        <v>1243554.5040456445</v>
      </c>
      <c r="BJ378" s="54">
        <f t="shared" ca="1" si="1265"/>
        <v>1402645.6021392643</v>
      </c>
      <c r="BK378" s="54">
        <f t="shared" ca="1" si="1265"/>
        <v>1288970.8027750682</v>
      </c>
      <c r="BL378" s="54">
        <f t="shared" ca="1" si="1265"/>
        <v>1463983.2448060834</v>
      </c>
      <c r="BM378" s="54">
        <f t="shared" ca="1" si="1265"/>
        <v>1614650.6312058747</v>
      </c>
      <c r="BN378" s="54">
        <f t="shared" ca="1" si="1265"/>
        <v>1425158.6186475628</v>
      </c>
      <c r="BO378" s="54">
        <f t="shared" ca="1" si="1265"/>
        <v>1504308.6138952288</v>
      </c>
      <c r="BP378" s="54">
        <f t="shared" ca="1" si="1265"/>
        <v>1533713.6396206091</v>
      </c>
      <c r="BQ378" s="54">
        <f t="shared" ca="1" si="1265"/>
        <v>1297375.669264779</v>
      </c>
      <c r="BR378" s="54">
        <f t="shared" ca="1" si="1265"/>
        <v>1362783.6987574045</v>
      </c>
      <c r="BS378" s="54">
        <f t="shared" ca="1" si="1265"/>
        <v>1477627.4010412989</v>
      </c>
      <c r="BT378" s="54">
        <f t="shared" ca="1" si="1265"/>
        <v>1300186.7132865656</v>
      </c>
      <c r="BU378" s="54">
        <f t="shared" ca="1" si="1265"/>
        <v>1444661.8035875617</v>
      </c>
      <c r="BV378" s="54">
        <f t="shared" ca="1" si="1265"/>
        <v>1604831.49063665</v>
      </c>
      <c r="BW378" s="54">
        <f t="shared" ca="1" si="1265"/>
        <v>1489293.1322429543</v>
      </c>
      <c r="BX378" s="54">
        <f t="shared" ca="1" si="1265"/>
        <v>1665347.8012648756</v>
      </c>
      <c r="BY378" s="54">
        <f t="shared" ca="1" si="1265"/>
        <v>1814434.0465799733</v>
      </c>
      <c r="BZ378" s="54">
        <f t="shared" ca="1" si="1265"/>
        <v>1623655.167802952</v>
      </c>
      <c r="CA378" s="54">
        <f t="shared" ca="1" si="1265"/>
        <v>1701236.2927481751</v>
      </c>
      <c r="CB378" s="54">
        <f t="shared" ca="1" si="1265"/>
        <v>1729563.8266295553</v>
      </c>
      <c r="CC378" s="54">
        <f t="shared" ca="1" si="1265"/>
        <v>1492148.1351757261</v>
      </c>
      <c r="CD378" s="54">
        <f t="shared" ca="1" si="1265"/>
        <v>1556199.6515992817</v>
      </c>
      <c r="CE378" s="54">
        <f t="shared" ca="1" si="1265"/>
        <v>1669607.1721285831</v>
      </c>
      <c r="CF378" s="54">
        <f t="shared" ca="1" si="1265"/>
        <v>1492755.5123523332</v>
      </c>
      <c r="CG378" s="54">
        <f t="shared" ca="1" si="1265"/>
        <v>1638018.7986096817</v>
      </c>
      <c r="CH378" s="54">
        <f t="shared" ca="1" si="1265"/>
        <v>1799158.4100693129</v>
      </c>
      <c r="CI378" s="54">
        <f t="shared" ca="1" si="1265"/>
        <v>1681900.7573660049</v>
      </c>
      <c r="CJ378" s="54">
        <f t="shared" ca="1" si="1265"/>
        <v>1856263.1478195684</v>
      </c>
      <c r="CK378" s="54">
        <f t="shared" ca="1" si="1265"/>
        <v>2003908.979401635</v>
      </c>
      <c r="CL378" s="54">
        <f t="shared" ca="1" si="1265"/>
        <v>1811979.9784161523</v>
      </c>
      <c r="CM378" s="54">
        <f t="shared" ca="1" si="1265"/>
        <v>1888125.9221219921</v>
      </c>
      <c r="CN378" s="54">
        <f t="shared" ca="1" si="1265"/>
        <v>1915504.7618969169</v>
      </c>
      <c r="CO378" s="54">
        <f t="shared" ca="1" si="1265"/>
        <v>1677143.3722938714</v>
      </c>
      <c r="CP378" s="54">
        <f t="shared" ca="1" si="1265"/>
        <v>1740497.8573001281</v>
      </c>
      <c r="CQ378" s="54">
        <f t="shared" ca="1" si="1265"/>
        <v>1852606.3141050236</v>
      </c>
      <c r="CR378" s="54">
        <f t="shared" ca="1" si="1265"/>
        <v>1676481.2448541576</v>
      </c>
      <c r="CS378" s="54">
        <f t="shared" ca="1" si="1265"/>
        <v>1822464.6459222541</v>
      </c>
      <c r="CT378" s="54">
        <f t="shared" ca="1" si="1265"/>
        <v>1984715.5401053568</v>
      </c>
      <c r="CU378" s="54">
        <f t="shared" ca="1" si="1265"/>
        <v>1865757.6003768798</v>
      </c>
      <c r="CV378" s="54">
        <f t="shared" ca="1" si="1265"/>
        <v>2038445.9184360625</v>
      </c>
      <c r="CW378" s="54">
        <f t="shared" ca="1" si="1265"/>
        <v>2184666.8341523479</v>
      </c>
      <c r="CX378" s="54">
        <f t="shared" ca="1" si="1265"/>
        <v>1991158.2338378499</v>
      </c>
      <c r="CY378" s="54">
        <f t="shared" ca="1" si="1265"/>
        <v>2065877.456782728</v>
      </c>
      <c r="CZ378" s="54">
        <f t="shared" ca="1" si="1265"/>
        <v>2092311.2202937955</v>
      </c>
      <c r="DA378" s="54">
        <f t="shared" ca="1" si="1265"/>
        <v>1853010.9740340498</v>
      </c>
      <c r="DB378" s="54">
        <f t="shared" ca="1" si="1265"/>
        <v>1915411.6908343788</v>
      </c>
      <c r="DC378" s="54">
        <f t="shared" ca="1" si="1265"/>
        <v>2026232.984593983</v>
      </c>
      <c r="DD378" s="54">
        <f t="shared" ca="1" si="1265"/>
        <v>1850847.052679973</v>
      </c>
      <c r="DE378" s="54">
        <f t="shared" ca="1" si="1265"/>
        <v>1995311.0214280887</v>
      </c>
      <c r="DF378" s="54">
        <f t="shared" ca="1" si="1265"/>
        <v>2156155.4939478976</v>
      </c>
      <c r="DG378" s="54">
        <f t="shared" ca="1" si="1265"/>
        <v>2035516.0168177811</v>
      </c>
      <c r="DH378" s="54">
        <f t="shared" ca="1" si="1265"/>
        <v>2206548.2136482587</v>
      </c>
      <c r="DI378" s="54">
        <f t="shared" ref="DI378:FT378" ca="1" si="1266">SUM(DI374:DI377)</f>
        <v>2351359.4813052886</v>
      </c>
      <c r="DJ378" s="54">
        <f t="shared" ca="1" si="1266"/>
        <v>2156115.774635395</v>
      </c>
      <c r="DK378" s="54">
        <f t="shared" ca="1" si="1266"/>
        <v>2229416.5074362159</v>
      </c>
      <c r="DL378" s="54">
        <f t="shared" ca="1" si="1266"/>
        <v>2254908.6308695269</v>
      </c>
      <c r="DM378" s="54">
        <f t="shared" ca="1" si="1266"/>
        <v>2014676.1865066076</v>
      </c>
      <c r="DN378" s="54">
        <f t="shared" ca="1" si="1266"/>
        <v>2076129.8923784359</v>
      </c>
      <c r="DO378" s="54">
        <f t="shared" ca="1" si="1266"/>
        <v>2185675.7054324709</v>
      </c>
      <c r="DP378" s="54">
        <f t="shared" ca="1" si="1266"/>
        <v>2011041.4409965023</v>
      </c>
      <c r="DQ378" s="54">
        <f t="shared" ca="1" si="1266"/>
        <v>2154001.0211596577</v>
      </c>
      <c r="DR378" s="54">
        <f t="shared" ca="1" si="1266"/>
        <v>2313250.4385258439</v>
      </c>
      <c r="DS378" s="54">
        <f t="shared" ca="1" si="1266"/>
        <v>2190947.9156523193</v>
      </c>
      <c r="DT378" s="54">
        <f t="shared" ca="1" si="1266"/>
        <v>2360341.6870274544</v>
      </c>
      <c r="DU378" s="54">
        <f t="shared" ca="1" si="1266"/>
        <v>2503758.3437185697</v>
      </c>
      <c r="DV378" s="54">
        <f t="shared" ca="1" si="1266"/>
        <v>2306790.6817864617</v>
      </c>
      <c r="DW378" s="54">
        <f t="shared" ca="1" si="1266"/>
        <v>2378680.9238456353</v>
      </c>
      <c r="DX378" s="54">
        <f t="shared" ca="1" si="1266"/>
        <v>2403234.6598979682</v>
      </c>
      <c r="DY378" s="54">
        <f t="shared" ca="1" si="1266"/>
        <v>2162076.4914912186</v>
      </c>
      <c r="DZ378" s="54">
        <f t="shared" ca="1" si="1266"/>
        <v>2222322.5109349121</v>
      </c>
      <c r="EA378" s="54">
        <f t="shared" ca="1" si="1266"/>
        <v>2330604.3062190879</v>
      </c>
      <c r="EB378" s="54">
        <f t="shared" ca="1" si="1266"/>
        <v>2156734.2217409764</v>
      </c>
      <c r="EC378" s="54">
        <f t="shared" ca="1" si="1266"/>
        <v>2298204.2146830503</v>
      </c>
      <c r="ED378" s="54">
        <f t="shared" ca="1" si="1266"/>
        <v>2455874.9693765133</v>
      </c>
      <c r="EE378" s="54">
        <f t="shared" ca="1" si="1266"/>
        <v>2331927.6340678465</v>
      </c>
      <c r="EF378" s="54">
        <f t="shared" ca="1" si="1266"/>
        <v>2499700.4199046604</v>
      </c>
      <c r="EG378" s="54">
        <f t="shared" ca="1" si="1266"/>
        <v>2641737.2712800046</v>
      </c>
      <c r="EH378" s="54">
        <f t="shared" ca="1" si="1266"/>
        <v>2443056.5411609774</v>
      </c>
      <c r="EI378" s="54">
        <f t="shared" ca="1" si="1266"/>
        <v>2513544.0592358834</v>
      </c>
      <c r="EJ378" s="54">
        <f t="shared" ca="1" si="1266"/>
        <v>2537162.4752090885</v>
      </c>
      <c r="EK378" s="54">
        <f t="shared" ca="1" si="1266"/>
        <v>2295084.8706945013</v>
      </c>
      <c r="EL378" s="54">
        <f t="shared" ca="1" si="1266"/>
        <v>2354664.081026162</v>
      </c>
      <c r="EM378" s="54">
        <f t="shared" ca="1" si="1266"/>
        <v>2461693.1009297944</v>
      </c>
      <c r="EN378" s="54">
        <f t="shared" ca="1" si="1266"/>
        <v>2288599.6901792162</v>
      </c>
      <c r="EO378" s="54">
        <f t="shared" ca="1" si="1266"/>
        <v>2428594.6540841172</v>
      </c>
      <c r="EP378" s="54">
        <f t="shared" ca="1" si="1266"/>
        <v>2584702.8864532919</v>
      </c>
      <c r="EQ378" s="54">
        <f t="shared" ca="1" si="1266"/>
        <v>2459128.7132014395</v>
      </c>
      <c r="ER378" s="54">
        <f t="shared" ca="1" si="1266"/>
        <v>2625297.6970151574</v>
      </c>
      <c r="ES378" s="54">
        <f t="shared" ca="1" si="1266"/>
        <v>2765566.1024340247</v>
      </c>
      <c r="ET378" s="54">
        <f t="shared" ca="1" si="1266"/>
        <v>2565182.9259881834</v>
      </c>
      <c r="EU378" s="54">
        <f t="shared" ca="1" si="1266"/>
        <v>2634275.252681572</v>
      </c>
      <c r="EV378" s="54">
        <f t="shared" ca="1" si="1266"/>
        <v>2656961.2285026321</v>
      </c>
      <c r="EW378" s="54">
        <f t="shared" ca="1" si="1266"/>
        <v>2413970.2879881482</v>
      </c>
      <c r="EX378" s="54">
        <f t="shared" ca="1" si="1266"/>
        <v>2472621.6368262181</v>
      </c>
      <c r="EY378" s="54">
        <f t="shared" ca="1" si="1266"/>
        <v>2578408.90197057</v>
      </c>
      <c r="EZ378" s="54">
        <f t="shared" ca="1" si="1266"/>
        <v>2406104.6388991047</v>
      </c>
      <c r="FA378" s="54">
        <f t="shared" ca="1" si="1266"/>
        <v>2544638.8878803966</v>
      </c>
      <c r="FB378" s="54">
        <f t="shared" ca="1" si="1266"/>
        <v>2699200.485408857</v>
      </c>
      <c r="FC378" s="54">
        <f t="shared" ca="1" si="1266"/>
        <v>2572017.1893400033</v>
      </c>
      <c r="FD378" s="54">
        <f t="shared" ca="1" si="1266"/>
        <v>2736599.2976157251</v>
      </c>
      <c r="FE378" s="54">
        <f t="shared" ca="1" si="1266"/>
        <v>2874771.3009158755</v>
      </c>
      <c r="FF378" s="54">
        <f t="shared" ca="1" si="1266"/>
        <v>2672696.0335071138</v>
      </c>
      <c r="FG378" s="54">
        <f t="shared" ca="1" si="1266"/>
        <v>2740400.4656769</v>
      </c>
      <c r="FH378" s="54">
        <f t="shared" ca="1" si="1266"/>
        <v>2762156.6918420619</v>
      </c>
      <c r="FI378" s="54">
        <f t="shared" ca="1" si="1266"/>
        <v>2518258.3258257546</v>
      </c>
      <c r="FJ378" s="54">
        <f t="shared" ca="1" si="1266"/>
        <v>2575987.8165308693</v>
      </c>
      <c r="FK378" s="54">
        <f t="shared" ca="1" si="1266"/>
        <v>2680544.1244666702</v>
      </c>
      <c r="FL378" s="54">
        <f t="shared" ca="1" si="1266"/>
        <v>2507980.0696320017</v>
      </c>
      <c r="FM378" s="54">
        <f t="shared" ca="1" si="1266"/>
        <v>2645067.6727594659</v>
      </c>
      <c r="FN378" s="54">
        <f t="shared" ca="1" si="1266"/>
        <v>2798098.2692495766</v>
      </c>
      <c r="FO378" s="54">
        <f t="shared" ca="1" si="1266"/>
        <v>2669323.3054900672</v>
      </c>
      <c r="FP378" s="54">
        <f t="shared" ca="1" si="1266"/>
        <v>2832335.2069700705</v>
      </c>
      <c r="FQ378" s="54">
        <f t="shared" ca="1" si="1266"/>
        <v>2968424.920284899</v>
      </c>
      <c r="FR378" s="54">
        <f t="shared" ca="1" si="1266"/>
        <v>2764667.6494146045</v>
      </c>
      <c r="FS378" s="54">
        <f t="shared" ca="1" si="1266"/>
        <v>2830991.2465014621</v>
      </c>
      <c r="FT378" s="54">
        <f t="shared" ca="1" si="1266"/>
        <v>2851820.2219428099</v>
      </c>
      <c r="FU378" s="54">
        <f t="shared" ref="FU378:IF378" ca="1" si="1267">SUM(FU374:FU377)</f>
        <v>2607020.1494523045</v>
      </c>
      <c r="FV378" s="54">
        <f t="shared" ca="1" si="1267"/>
        <v>2663562.9173342055</v>
      </c>
      <c r="FW378" s="54">
        <f t="shared" ca="1" si="1267"/>
        <v>2766898.8411567486</v>
      </c>
      <c r="FX378" s="54">
        <f t="shared" ca="1" si="1267"/>
        <v>2592913.7624952747</v>
      </c>
      <c r="FY378" s="54">
        <f t="shared" ca="1" si="1267"/>
        <v>2728568.5427368456</v>
      </c>
      <c r="FZ378" s="54">
        <f t="shared" ca="1" si="1267"/>
        <v>2880083.517407923</v>
      </c>
      <c r="GA378" s="54">
        <f t="shared" ca="1" si="1267"/>
        <v>2749734.0803640634</v>
      </c>
      <c r="GB378" s="54">
        <f t="shared" ca="1" si="1267"/>
        <v>2911192.1852492029</v>
      </c>
      <c r="GC378" s="54">
        <f t="shared" ca="1" si="1267"/>
        <v>3045213.4113340559</v>
      </c>
      <c r="GD378" s="54">
        <f t="shared" ca="1" si="1267"/>
        <v>2839783.9551879358</v>
      </c>
      <c r="GE378" s="54">
        <f t="shared" ca="1" si="1267"/>
        <v>2904733.5374590657</v>
      </c>
      <c r="GF378" s="54">
        <f t="shared" ca="1" si="1267"/>
        <v>2924637.5673318524</v>
      </c>
      <c r="GG378" s="54">
        <f t="shared" ca="1" si="1267"/>
        <v>2678941.3139833156</v>
      </c>
      <c r="GH378" s="54">
        <f t="shared" ca="1" si="1267"/>
        <v>2734844.3249241454</v>
      </c>
      <c r="GI378" s="54">
        <f t="shared" ca="1" si="1267"/>
        <v>2836970.2118043206</v>
      </c>
      <c r="GJ378" s="54">
        <f t="shared" ca="1" si="1267"/>
        <v>2661576.6550108325</v>
      </c>
      <c r="GK378" s="54">
        <f t="shared" ca="1" si="1267"/>
        <v>2795812.188088302</v>
      </c>
      <c r="GL378" s="54">
        <f t="shared" ca="1" si="1267"/>
        <v>2945826.6645876844</v>
      </c>
      <c r="GM378" s="54">
        <f t="shared" ca="1" si="1267"/>
        <v>2813560.7798981164</v>
      </c>
      <c r="GN378" s="54">
        <f t="shared" ca="1" si="1267"/>
        <v>2973481.2389617367</v>
      </c>
      <c r="GO378" s="54">
        <f t="shared" ca="1" si="1267"/>
        <v>3105447.4700510097</v>
      </c>
      <c r="GP378" s="54">
        <f t="shared" ca="1" si="1267"/>
        <v>2898355.3759573963</v>
      </c>
      <c r="GQ378" s="54">
        <f t="shared" ca="1" si="1267"/>
        <v>2961937.5226647849</v>
      </c>
      <c r="GR378" s="54">
        <f t="shared" ca="1" si="1267"/>
        <v>2980918.7160538002</v>
      </c>
      <c r="GS378" s="54">
        <f t="shared" ca="1" si="1267"/>
        <v>2734331.6120287604</v>
      </c>
      <c r="GT378" s="54">
        <f t="shared" ca="1" si="1267"/>
        <v>2789329.6096362215</v>
      </c>
      <c r="GU378" s="54">
        <f t="shared" ca="1" si="1267"/>
        <v>2890255.5792658036</v>
      </c>
      <c r="GV378" s="54">
        <f t="shared" ca="1" si="1267"/>
        <v>2713465.8426841991</v>
      </c>
      <c r="GW378" s="54">
        <f t="shared" ca="1" si="1267"/>
        <v>2846295.4558410277</v>
      </c>
      <c r="GX378" s="54">
        <f t="shared" ca="1" si="1267"/>
        <v>2994824.3011664269</v>
      </c>
      <c r="GY378" s="54">
        <f t="shared" ca="1" si="1267"/>
        <v>2860160.21130032</v>
      </c>
      <c r="GZ378" s="54">
        <f t="shared" ca="1" si="1267"/>
        <v>3018558.9149130532</v>
      </c>
      <c r="HA378" s="54">
        <f t="shared" ca="1" si="1267"/>
        <v>3148483.3314830987</v>
      </c>
      <c r="HB378" s="54">
        <f t="shared" ca="1" si="1267"/>
        <v>2939737.8742810357</v>
      </c>
      <c r="HC378" s="54">
        <f t="shared" ca="1" si="1267"/>
        <v>3001958.9217324867</v>
      </c>
      <c r="HD378" s="54">
        <f t="shared" ca="1" si="1267"/>
        <v>3020019.1892756927</v>
      </c>
      <c r="HE378" s="54">
        <f t="shared" ca="1" si="1267"/>
        <v>2772546.3672139272</v>
      </c>
      <c r="HF378" s="54">
        <f t="shared" ca="1" si="1267"/>
        <v>2826644.5712781926</v>
      </c>
      <c r="HG378" s="54">
        <f t="shared" ca="1" si="1267"/>
        <v>2926380.5142276464</v>
      </c>
      <c r="HH378" s="54">
        <f t="shared" ca="1" si="1267"/>
        <v>2748206.6474266695</v>
      </c>
      <c r="HI378" s="54">
        <f t="shared" ca="1" si="1267"/>
        <v>2879643.4181062127</v>
      </c>
      <c r="HJ378" s="54">
        <f t="shared" ca="1" si="1267"/>
        <v>3026701.2414376456</v>
      </c>
      <c r="HK378" s="54">
        <f t="shared" ca="1" si="1267"/>
        <v>2889655.3613976231</v>
      </c>
      <c r="HL378" s="54">
        <f t="shared" ca="1" si="1267"/>
        <v>3046290.6528718732</v>
      </c>
      <c r="HM378" s="54">
        <f t="shared" ca="1" si="1267"/>
        <v>3174186.1223080242</v>
      </c>
      <c r="HN378" s="54">
        <f t="shared" ca="1" si="1267"/>
        <v>2963796.3026233972</v>
      </c>
      <c r="HO378" s="54">
        <f t="shared" ca="1" si="1267"/>
        <v>3024662.342164556</v>
      </c>
      <c r="HP378" s="54">
        <f t="shared" ca="1" si="1267"/>
        <v>3041803.3935921779</v>
      </c>
      <c r="HQ378" s="54">
        <f t="shared" ca="1" si="1267"/>
        <v>2793449.7863988434</v>
      </c>
      <c r="HR378" s="54">
        <f t="shared" ca="1" si="1267"/>
        <v>2846379.2465770375</v>
      </c>
      <c r="HS378" s="54">
        <f t="shared" ca="1" si="1267"/>
        <v>2944934.8225640571</v>
      </c>
      <c r="HT378" s="54">
        <f t="shared" ca="1" si="1267"/>
        <v>2765388.6248218147</v>
      </c>
      <c r="HU378" s="54">
        <f t="shared" ca="1" si="1267"/>
        <v>2895445.3792542089</v>
      </c>
      <c r="HV378" s="54">
        <f t="shared" ca="1" si="1267"/>
        <v>3041046.5306937899</v>
      </c>
      <c r="HW378" s="54">
        <f t="shared" ca="1" si="1267"/>
        <v>2901634.9256468131</v>
      </c>
      <c r="HX378" s="54">
        <f t="shared" ca="1" si="1267"/>
        <v>3055963.9406397501</v>
      </c>
      <c r="HY378" s="54">
        <f t="shared" ca="1" si="1267"/>
        <v>3181843.0158057017</v>
      </c>
      <c r="HZ378" s="54">
        <f t="shared" ca="1" si="1267"/>
        <v>2969817.5582336178</v>
      </c>
      <c r="IA378" s="54">
        <f t="shared" ca="1" si="1267"/>
        <v>3029334.4341391837</v>
      </c>
      <c r="IB378" s="54">
        <f t="shared" ca="1" si="1267"/>
        <v>3045557.7757263845</v>
      </c>
      <c r="IC378" s="54">
        <f t="shared" ca="1" si="1267"/>
        <v>2796328.1142915222</v>
      </c>
      <c r="ID378" s="54">
        <f t="shared" ca="1" si="1267"/>
        <v>2848641.5838063145</v>
      </c>
      <c r="IE378" s="54">
        <f t="shared" ca="1" si="1267"/>
        <v>2946026.2198732737</v>
      </c>
      <c r="IF378" s="54">
        <f t="shared" ca="1" si="1267"/>
        <v>2765119.2385687036</v>
      </c>
      <c r="IG378" s="54">
        <f t="shared" ref="IG378:KP378" ca="1" si="1268">SUM(IG374:IG377)</f>
        <v>2893808.55026461</v>
      </c>
      <c r="IH378" s="54">
        <f t="shared" ca="1" si="1268"/>
        <v>3037905.8231770103</v>
      </c>
      <c r="II378" s="54">
        <f t="shared" ca="1" si="1268"/>
        <v>3053748.252260441</v>
      </c>
      <c r="IJ378" s="54">
        <f t="shared" ca="1" si="1268"/>
        <v>3205786.1131567457</v>
      </c>
      <c r="IK378" s="54">
        <f t="shared" ca="1" si="1268"/>
        <v>3329661.0308645004</v>
      </c>
      <c r="IL378" s="54">
        <f t="shared" ca="1" si="1268"/>
        <v>3155881.50640688</v>
      </c>
      <c r="IM378" s="54">
        <f t="shared" ca="1" si="1268"/>
        <v>3214054.8136791238</v>
      </c>
      <c r="IN378" s="54">
        <f t="shared" ca="1" si="1268"/>
        <v>3229361.7456103596</v>
      </c>
      <c r="IO378" s="54">
        <f t="shared" ca="1" si="1268"/>
        <v>755438.59291275125</v>
      </c>
      <c r="IP378" s="54">
        <f t="shared" ca="1" si="1268"/>
        <v>806866.71223507356</v>
      </c>
      <c r="IQ378" s="54">
        <f t="shared" ca="1" si="1268"/>
        <v>903066.66463560413</v>
      </c>
      <c r="IR378" s="54">
        <f t="shared" ca="1" si="1268"/>
        <v>890241.8634669676</v>
      </c>
      <c r="IS378" s="54">
        <f t="shared" ca="1" si="1268"/>
        <v>1017576.0516163332</v>
      </c>
      <c r="IT378" s="54">
        <f t="shared" ca="1" si="1268"/>
        <v>1159479.7869356105</v>
      </c>
      <c r="IU378" s="54">
        <f t="shared" ca="1" si="1268"/>
        <v>1184815.1919574372</v>
      </c>
      <c r="IV378" s="54">
        <f t="shared" ca="1" si="1268"/>
        <v>1334576.6747349112</v>
      </c>
      <c r="IW378" s="54">
        <f t="shared" ca="1" si="1268"/>
        <v>1456459.3541134265</v>
      </c>
      <c r="IX378" s="54">
        <f t="shared" ca="1" si="1268"/>
        <v>1410619.3506870503</v>
      </c>
      <c r="IY378" s="54">
        <f t="shared" ca="1" si="1268"/>
        <v>1460830.187187376</v>
      </c>
      <c r="IZ378" s="54">
        <f t="shared" ca="1" si="1268"/>
        <v>1463894.8875849003</v>
      </c>
      <c r="JA378" s="54">
        <f t="shared" ca="1" si="1268"/>
        <v>1374708.7497156642</v>
      </c>
      <c r="JB378" s="54">
        <f t="shared" ca="1" si="1268"/>
        <v>1425225.0752415911</v>
      </c>
      <c r="JC378" s="54">
        <f t="shared" ca="1" si="1268"/>
        <v>1514458.3856915664</v>
      </c>
      <c r="JD378" s="54">
        <f t="shared" ca="1" si="1268"/>
        <v>1494201.1155807304</v>
      </c>
      <c r="JE378" s="54">
        <f t="shared" ca="1" si="1268"/>
        <v>1606239.4979450852</v>
      </c>
      <c r="JF378" s="54">
        <f t="shared" ca="1" si="1268"/>
        <v>1728830.1057868623</v>
      </c>
      <c r="JG378" s="54">
        <f t="shared" ca="1" si="1268"/>
        <v>1732891.8620166169</v>
      </c>
      <c r="JH378" s="54">
        <f t="shared" ca="1" si="1268"/>
        <v>1859041.4267641651</v>
      </c>
      <c r="JI378" s="54">
        <f t="shared" ca="1" si="1268"/>
        <v>1955310.8389536748</v>
      </c>
      <c r="JJ378" s="54">
        <f t="shared" ca="1" si="1268"/>
        <v>1884959.7616632946</v>
      </c>
      <c r="JK378" s="54">
        <f t="shared" ca="1" si="1268"/>
        <v>1922183.3428252626</v>
      </c>
      <c r="JL378" s="54">
        <f t="shared" ca="1" si="1268"/>
        <v>1923605.2923680784</v>
      </c>
      <c r="JM378" s="54">
        <f t="shared" ca="1" si="1268"/>
        <v>1832378.9005380054</v>
      </c>
      <c r="JN378" s="54">
        <f t="shared" ca="1" si="1268"/>
        <v>1880656.6479240346</v>
      </c>
      <c r="JO378" s="54">
        <f t="shared" ca="1" si="1268"/>
        <v>1967151.620722234</v>
      </c>
      <c r="JP378" s="54">
        <f t="shared" ca="1" si="1268"/>
        <v>1944791.6610294462</v>
      </c>
      <c r="JQ378" s="54">
        <f t="shared" ca="1" si="1268"/>
        <v>2054039.8328511813</v>
      </c>
      <c r="JR378" s="54">
        <f t="shared" ca="1" si="1268"/>
        <v>2173626.3760820674</v>
      </c>
      <c r="JS378" s="54">
        <f t="shared" ca="1" si="1268"/>
        <v>2174653.0093232067</v>
      </c>
      <c r="JT378" s="54">
        <f t="shared" ca="1" si="1268"/>
        <v>2297836.947334059</v>
      </c>
      <c r="JU378" s="54">
        <f t="shared" ca="1" si="1268"/>
        <v>2391431.6634443211</v>
      </c>
      <c r="JV378" s="54">
        <f t="shared" ca="1" si="1268"/>
        <v>2318751.1893643239</v>
      </c>
      <c r="JW378" s="54">
        <f t="shared" ca="1" si="1268"/>
        <v>2353862.7857178655</v>
      </c>
      <c r="JX378" s="54">
        <f t="shared" ca="1" si="1268"/>
        <v>2353514.6765806829</v>
      </c>
      <c r="JY378" s="54">
        <f t="shared" ca="1" si="1268"/>
        <v>2260123.1465741978</v>
      </c>
      <c r="JZ378" s="54">
        <f t="shared" ca="1" si="1268"/>
        <v>2306444.8071619803</v>
      </c>
      <c r="KA378" s="54">
        <f t="shared" ca="1" si="1268"/>
        <v>2390278.8975914214</v>
      </c>
      <c r="KB378" s="54">
        <f t="shared" ca="1" si="1268"/>
        <v>2365592.1169295544</v>
      </c>
      <c r="KC378" s="54">
        <f t="shared" ca="1" si="1268"/>
        <v>2471927.0470061153</v>
      </c>
      <c r="KD378" s="54">
        <f t="shared" ca="1" si="1268"/>
        <v>2588386.1867992249</v>
      </c>
      <c r="KE378" s="54">
        <f t="shared" ca="1" si="1268"/>
        <v>2586254.2172113997</v>
      </c>
      <c r="KF378" s="54">
        <f t="shared" ca="1" si="1268"/>
        <v>2706346.8918898273</v>
      </c>
      <c r="KG378" s="54">
        <f t="shared" ca="1" si="1268"/>
        <v>2797136.899696921</v>
      </c>
      <c r="KH378" s="54">
        <f t="shared" ca="1" si="1268"/>
        <v>2721992.0849776696</v>
      </c>
      <c r="KI378" s="54">
        <f t="shared" ca="1" si="1268"/>
        <v>2754853.0791311148</v>
      </c>
      <c r="KJ378" s="54">
        <f t="shared" ca="1" si="1268"/>
        <v>2752591.3658362399</v>
      </c>
      <c r="KK378" s="54">
        <f t="shared" ca="1" si="1268"/>
        <v>2656893.3741946612</v>
      </c>
      <c r="KL378" s="54">
        <f t="shared" ca="1" si="1268"/>
        <v>2700813.0241768952</v>
      </c>
      <c r="KM378" s="54">
        <f t="shared" ca="1" si="1268"/>
        <v>2781846.7089579036</v>
      </c>
      <c r="KN378" s="54">
        <f t="shared" ca="1" si="1268"/>
        <v>2754745.2479816978</v>
      </c>
      <c r="KO378" s="54">
        <f t="shared" ca="1" si="1268"/>
        <v>2858026.7365256464</v>
      </c>
      <c r="KP378" s="54">
        <f t="shared" ca="1" si="1268"/>
        <v>2971217.776394641</v>
      </c>
      <c r="KQ378" s="54">
        <f t="shared" ref="KQ378:LT378" ca="1" si="1269">SUM(KQ374:KQ377)</f>
        <v>2965786.193929391</v>
      </c>
      <c r="KR378" s="54">
        <f t="shared" ca="1" si="1269"/>
        <v>3082644.2741457555</v>
      </c>
      <c r="KS378" s="54">
        <f t="shared" ca="1" si="1269"/>
        <v>3170481.7227954199</v>
      </c>
      <c r="KT378" s="54">
        <f t="shared" ca="1" si="1269"/>
        <v>6429808.9784917738</v>
      </c>
      <c r="KU378" s="54">
        <f t="shared" ca="1" si="1269"/>
        <v>6460262.6191276908</v>
      </c>
      <c r="KV378" s="54">
        <f t="shared" ca="1" si="1269"/>
        <v>6455925.4779885001</v>
      </c>
      <c r="KW378" s="54">
        <f t="shared" ca="1" si="1269"/>
        <v>6493589.1620731745</v>
      </c>
      <c r="KX378" s="54">
        <f t="shared" ca="1" si="1269"/>
        <v>6539051.3859890513</v>
      </c>
      <c r="KY378" s="54">
        <f t="shared" ca="1" si="1269"/>
        <v>6624402.3884292133</v>
      </c>
      <c r="KZ378" s="54">
        <f t="shared" ca="1" si="1269"/>
        <v>6730944.8658926534</v>
      </c>
      <c r="LA378" s="54">
        <f t="shared" ca="1" si="1269"/>
        <v>6837068.3098706007</v>
      </c>
      <c r="LB378" s="54">
        <f t="shared" ca="1" si="1269"/>
        <v>6952946.4887800477</v>
      </c>
      <c r="LC378" s="54">
        <f t="shared" ca="1" si="1269"/>
        <v>7080671.6023452701</v>
      </c>
      <c r="LD378" s="54">
        <f t="shared" ca="1" si="1269"/>
        <v>7200591.1929074973</v>
      </c>
      <c r="LE378" s="54">
        <f t="shared" ca="1" si="1269"/>
        <v>7291832.0944093019</v>
      </c>
      <c r="LF378" s="54">
        <f t="shared" ca="1" si="1269"/>
        <v>7348309.1917512659</v>
      </c>
      <c r="LG378" s="54">
        <f t="shared" ca="1" si="1269"/>
        <v>7383054.3408781039</v>
      </c>
      <c r="LH378" s="54">
        <f t="shared" ca="1" si="1269"/>
        <v>7383404.1543993037</v>
      </c>
      <c r="LI378" s="54">
        <f t="shared" ca="1" si="1269"/>
        <v>7420047.6021671193</v>
      </c>
      <c r="LJ378" s="54">
        <f t="shared" ca="1" si="1269"/>
        <v>7463948.060187595</v>
      </c>
      <c r="LK378" s="54">
        <f t="shared" ca="1" si="1269"/>
        <v>7547973.2894277237</v>
      </c>
      <c r="LL378" s="54">
        <f t="shared" ca="1" si="1269"/>
        <v>7653491.216819508</v>
      </c>
      <c r="LM378" s="54">
        <f t="shared" ca="1" si="1269"/>
        <v>7757913.2120685978</v>
      </c>
      <c r="LN378" s="54">
        <f t="shared" ca="1" si="1269"/>
        <v>7871890.5626886012</v>
      </c>
      <c r="LO378" s="54">
        <f t="shared" ca="1" si="1269"/>
        <v>7997699.1981605534</v>
      </c>
      <c r="LP378" s="54">
        <f t="shared" ca="1" si="1269"/>
        <v>8115779.3711047899</v>
      </c>
      <c r="LQ378" s="54">
        <f t="shared" ca="1" si="1269"/>
        <v>8205470.7666576104</v>
      </c>
      <c r="LR378" s="54">
        <f t="shared" ca="1" si="1269"/>
        <v>8260740.6095884033</v>
      </c>
      <c r="LS378" s="54">
        <f t="shared" ca="1" si="1269"/>
        <v>8294497.9900871245</v>
      </c>
      <c r="LT378" s="54">
        <f t="shared" ca="1" si="1269"/>
        <v>7221565.2979025776</v>
      </c>
      <c r="LU378" s="54"/>
      <c r="LV378" s="54"/>
      <c r="LW378" s="54"/>
      <c r="LX378" s="54"/>
      <c r="LY378" s="54"/>
      <c r="LZ378" s="54"/>
      <c r="MA378" s="54"/>
      <c r="MB378" s="54"/>
      <c r="MC378" s="54"/>
      <c r="MD378" s="54"/>
      <c r="ME378" s="54"/>
      <c r="MF378" s="54"/>
      <c r="MG378" s="54"/>
      <c r="MH378" s="54"/>
      <c r="MI378" s="54"/>
      <c r="MJ378" s="54"/>
      <c r="MK378" s="54"/>
      <c r="ML378" s="54"/>
      <c r="MM378" s="54"/>
      <c r="MN378" s="54"/>
      <c r="MO378" s="54"/>
      <c r="MP378" s="54"/>
      <c r="MQ378" s="54"/>
      <c r="MR378" s="54"/>
      <c r="MS378" s="54"/>
      <c r="MT378" s="54"/>
      <c r="MU378" s="54"/>
      <c r="MV378" s="54"/>
      <c r="MW378" s="54"/>
      <c r="MX378" s="54"/>
      <c r="MY378" s="54"/>
      <c r="MZ378" s="54"/>
      <c r="NA378" s="54"/>
      <c r="NB378" s="54"/>
      <c r="NC378" s="54"/>
      <c r="ND378" s="54"/>
      <c r="NE378" s="54"/>
      <c r="NF378" s="54"/>
      <c r="NG378" s="54"/>
      <c r="NH378" s="54"/>
      <c r="NI378" s="54"/>
      <c r="NJ378" s="54"/>
      <c r="NK378" s="54"/>
      <c r="NL378" s="54"/>
      <c r="NM378" s="54"/>
      <c r="NN378" s="54"/>
      <c r="NO378" s="54"/>
      <c r="NP378" s="54"/>
      <c r="NQ378" s="54"/>
      <c r="NR378" s="54"/>
      <c r="NS378" s="54"/>
      <c r="NT378" s="54"/>
      <c r="NU378" s="54"/>
      <c r="NV378" s="54"/>
      <c r="NW378" s="54"/>
      <c r="NX378" s="54"/>
      <c r="NY378" s="54"/>
      <c r="NZ378" s="54"/>
      <c r="OA378" s="54"/>
      <c r="OB378" s="54"/>
      <c r="OC378" s="54"/>
      <c r="OD378" s="54"/>
      <c r="OE378" s="54"/>
      <c r="OF378" s="54"/>
      <c r="OG378" s="54"/>
      <c r="OH378" s="54"/>
      <c r="OI378" s="54"/>
      <c r="OJ378" s="54"/>
      <c r="OK378" s="54"/>
      <c r="OL378" s="54"/>
      <c r="OM378" s="54"/>
      <c r="ON378" s="54"/>
      <c r="OO378" s="54"/>
      <c r="OP378" s="54"/>
      <c r="OQ378" s="54"/>
      <c r="OR378" s="54"/>
      <c r="OS378" s="54"/>
      <c r="OT378" s="54"/>
      <c r="OU378" s="54"/>
      <c r="OV378" s="54"/>
      <c r="OW378" s="54"/>
      <c r="OX378" s="54"/>
      <c r="OY378" s="54"/>
      <c r="OZ378" s="54"/>
      <c r="PA378" s="54"/>
      <c r="PB378" s="54"/>
      <c r="PC378" s="54"/>
      <c r="PD378" s="54"/>
      <c r="PE378" s="54"/>
      <c r="PF378" s="54"/>
      <c r="PG378" s="54"/>
      <c r="PH378" s="54"/>
      <c r="PI378" s="54"/>
      <c r="PJ378" s="54"/>
      <c r="PK378" s="54"/>
      <c r="PL378" s="54"/>
      <c r="PM378" s="54"/>
      <c r="PN378" s="54"/>
      <c r="PO378" s="54"/>
      <c r="PP378" s="54"/>
      <c r="PQ378" s="54"/>
      <c r="PR378" s="54"/>
      <c r="PS378" s="54"/>
      <c r="PT378" s="54"/>
      <c r="PU378" s="54"/>
      <c r="PV378" s="54"/>
      <c r="PW378" s="54"/>
      <c r="PX378" s="54"/>
      <c r="PY378" s="54"/>
      <c r="PZ378" s="54"/>
      <c r="QA378" s="54"/>
      <c r="QB378" s="54"/>
      <c r="QC378" s="54"/>
      <c r="QD378" s="54"/>
      <c r="QE378" s="54"/>
      <c r="QF378" s="54"/>
      <c r="QG378" s="54"/>
      <c r="QH378" s="54"/>
      <c r="QI378" s="54"/>
      <c r="QJ378" s="54"/>
      <c r="QK378" s="54"/>
      <c r="QL378" s="54"/>
      <c r="QM378" s="54"/>
      <c r="QN378" s="54"/>
      <c r="QO378" s="54"/>
      <c r="QP378" s="54"/>
      <c r="QQ378" s="54"/>
      <c r="QR378" s="54"/>
      <c r="QS378" s="54"/>
      <c r="QT378" s="54"/>
      <c r="QU378" s="54"/>
    </row>
    <row r="379" spans="1:463" ht="15" customHeight="1" outlineLevel="1">
      <c r="F379" t="s">
        <v>89</v>
      </c>
      <c r="H379" s="235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  <c r="AD379" s="206"/>
      <c r="AE379" s="206"/>
      <c r="AF379" s="206"/>
      <c r="AG379" s="206"/>
      <c r="AH379" s="206"/>
      <c r="AI379" s="206"/>
      <c r="AJ379" s="206"/>
      <c r="AK379" s="206"/>
      <c r="AL379" s="206"/>
      <c r="AM379" s="206"/>
      <c r="AN379" s="206"/>
      <c r="AO379" s="206"/>
      <c r="AP379" s="206"/>
      <c r="AQ379" s="206"/>
      <c r="AR379" s="206"/>
      <c r="AS379" s="206"/>
      <c r="AT379" s="206"/>
      <c r="AU379" s="206"/>
      <c r="AV379" s="206"/>
      <c r="AW379" s="206"/>
      <c r="AX379" s="206"/>
      <c r="AY379" s="206"/>
      <c r="AZ379" s="206"/>
      <c r="BA379" s="206"/>
      <c r="BB379" s="206"/>
      <c r="BC379" s="206"/>
      <c r="BD379" s="206"/>
      <c r="BE379" s="206"/>
      <c r="BF379" s="206"/>
      <c r="BG379" s="206"/>
      <c r="BH379" s="206"/>
      <c r="BI379" s="206"/>
      <c r="BJ379" s="206"/>
      <c r="BK379" s="206"/>
      <c r="BL379" s="206"/>
      <c r="BM379" s="206"/>
      <c r="BN379" s="206"/>
      <c r="BO379" s="206"/>
      <c r="BP379" s="206"/>
      <c r="BQ379" s="206"/>
      <c r="BR379" s="206"/>
      <c r="BS379" s="206"/>
      <c r="BT379" s="206"/>
      <c r="BU379" s="206"/>
      <c r="BV379" s="206"/>
      <c r="BW379" s="206"/>
      <c r="BX379" s="206"/>
      <c r="BY379" s="206"/>
      <c r="BZ379" s="206"/>
      <c r="CA379" s="206"/>
      <c r="CB379" s="206"/>
      <c r="CC379" s="206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  <c r="GU379" s="32"/>
      <c r="GV379" s="32"/>
      <c r="GW379" s="32"/>
      <c r="GX379" s="32"/>
      <c r="GY379" s="32"/>
      <c r="GZ379" s="32"/>
      <c r="HA379" s="32"/>
      <c r="HB379" s="32"/>
      <c r="HC379" s="32"/>
      <c r="HD379" s="32"/>
      <c r="HE379" s="32"/>
      <c r="HF379" s="32"/>
      <c r="HG379" s="32"/>
      <c r="HH379" s="32"/>
      <c r="HI379" s="32"/>
      <c r="HJ379" s="32"/>
      <c r="HK379" s="32"/>
      <c r="HL379" s="32"/>
      <c r="HM379" s="32"/>
      <c r="HN379" s="32"/>
      <c r="HO379" s="32"/>
      <c r="HP379" s="32"/>
      <c r="HQ379" s="32"/>
      <c r="HR379" s="32"/>
      <c r="HS379" s="32"/>
      <c r="HT379" s="32"/>
      <c r="HU379" s="32"/>
      <c r="HV379" s="32"/>
      <c r="HW379" s="32"/>
      <c r="HX379" s="32"/>
      <c r="HY379" s="32"/>
      <c r="HZ379" s="32"/>
      <c r="IA379" s="32"/>
      <c r="IB379" s="32"/>
      <c r="IC379" s="32"/>
      <c r="ID379" s="32"/>
      <c r="IE379" s="32"/>
      <c r="IF379" s="32"/>
      <c r="IG379" s="32"/>
      <c r="IH379" s="32"/>
      <c r="II379" s="32"/>
      <c r="IJ379" s="32"/>
      <c r="IK379" s="32"/>
      <c r="IL379" s="32"/>
      <c r="IM379" s="32"/>
      <c r="IN379" s="32"/>
      <c r="IO379" s="32"/>
      <c r="IP379" s="32"/>
      <c r="IQ379" s="32"/>
      <c r="IR379" s="32"/>
      <c r="IS379" s="32"/>
      <c r="IT379" s="32"/>
      <c r="IU379" s="32"/>
      <c r="IV379" s="32"/>
      <c r="IW379" s="32"/>
      <c r="IX379" s="32"/>
      <c r="IY379" s="32"/>
      <c r="IZ379" s="32"/>
      <c r="JA379" s="32"/>
      <c r="JB379" s="32"/>
      <c r="JC379" s="32"/>
      <c r="JD379" s="32"/>
      <c r="JE379" s="32"/>
      <c r="JF379" s="32"/>
      <c r="JG379" s="32"/>
      <c r="JH379" s="32"/>
      <c r="JI379" s="32"/>
      <c r="JJ379" s="32"/>
      <c r="JK379" s="32"/>
      <c r="JL379" s="32"/>
      <c r="JM379" s="32"/>
      <c r="JN379" s="32"/>
      <c r="JO379" s="32"/>
      <c r="JP379" s="32"/>
      <c r="JQ379" s="32"/>
      <c r="JR379" s="32"/>
      <c r="JS379" s="32"/>
      <c r="JT379" s="32"/>
      <c r="JU379" s="32"/>
      <c r="JV379" s="32"/>
      <c r="JW379" s="32"/>
      <c r="JX379" s="32"/>
      <c r="JY379" s="32"/>
      <c r="JZ379" s="32"/>
      <c r="KA379" s="32"/>
      <c r="KB379" s="32"/>
      <c r="KC379" s="32"/>
      <c r="KD379" s="32"/>
      <c r="KE379" s="32"/>
      <c r="KF379" s="32"/>
      <c r="KG379" s="32"/>
      <c r="KH379" s="32"/>
      <c r="KI379" s="32"/>
      <c r="KJ379" s="32"/>
      <c r="KK379" s="32"/>
      <c r="KL379" s="32"/>
      <c r="KM379" s="32"/>
      <c r="KN379" s="32"/>
      <c r="KO379" s="32"/>
      <c r="KP379" s="32"/>
      <c r="KQ379" s="32"/>
      <c r="KR379" s="32"/>
      <c r="KS379" s="32"/>
      <c r="KT379" s="32"/>
      <c r="KU379" s="32"/>
      <c r="KV379" s="32"/>
      <c r="KW379" s="32"/>
      <c r="KX379" s="32"/>
      <c r="KY379" s="32"/>
      <c r="KZ379" s="32"/>
      <c r="LA379" s="32"/>
      <c r="LB379" s="32"/>
      <c r="LC379" s="32"/>
      <c r="LD379" s="32"/>
      <c r="LE379" s="32"/>
      <c r="LF379" s="32"/>
      <c r="LG379" s="32"/>
      <c r="LH379" s="32"/>
      <c r="LI379" s="32"/>
      <c r="LJ379" s="32"/>
      <c r="LK379" s="32"/>
      <c r="LL379" s="32"/>
      <c r="LM379" s="32"/>
      <c r="LN379" s="32"/>
      <c r="LO379" s="32"/>
      <c r="LP379" s="32"/>
      <c r="LQ379" s="32"/>
      <c r="LR379" s="32"/>
      <c r="LS379" s="32"/>
      <c r="LT379" s="32"/>
      <c r="LU379" s="32"/>
      <c r="LV379" s="32"/>
      <c r="LW379" s="32"/>
      <c r="LX379" s="32"/>
      <c r="LY379" s="32"/>
      <c r="LZ379" s="32"/>
      <c r="MA379" s="32"/>
      <c r="MB379" s="32"/>
      <c r="MC379" s="32"/>
      <c r="MD379" s="32"/>
      <c r="ME379" s="32"/>
      <c r="MF379" s="32"/>
      <c r="MG379" s="32"/>
      <c r="MH379" s="32"/>
      <c r="MI379" s="32"/>
      <c r="MJ379" s="32"/>
      <c r="MK379" s="32"/>
      <c r="ML379" s="32"/>
      <c r="MM379" s="32"/>
      <c r="MN379" s="32"/>
      <c r="MO379" s="32"/>
      <c r="MP379" s="32"/>
      <c r="MQ379" s="32"/>
      <c r="MR379" s="32"/>
      <c r="MS379" s="32"/>
      <c r="MT379" s="32"/>
      <c r="MU379" s="32"/>
      <c r="MV379" s="32"/>
      <c r="MW379" s="32"/>
      <c r="MX379" s="32"/>
      <c r="MY379" s="32"/>
      <c r="MZ379" s="32"/>
      <c r="NA379" s="32"/>
      <c r="NB379" s="32"/>
      <c r="NC379" s="32"/>
      <c r="ND379" s="32"/>
      <c r="NE379" s="32"/>
      <c r="NF379" s="32"/>
      <c r="NG379" s="32"/>
      <c r="NH379" s="32"/>
      <c r="NI379" s="32"/>
      <c r="NJ379" s="32"/>
      <c r="NK379" s="32"/>
      <c r="NL379" s="32"/>
      <c r="NM379" s="32"/>
      <c r="NN379" s="32"/>
      <c r="NO379" s="32"/>
      <c r="NP379" s="32"/>
      <c r="NQ379" s="32"/>
      <c r="NR379" s="32"/>
      <c r="NS379" s="32"/>
      <c r="NT379" s="32"/>
      <c r="NU379" s="32"/>
      <c r="NV379" s="32"/>
      <c r="NW379" s="32"/>
      <c r="NX379" s="32"/>
      <c r="NY379" s="32"/>
      <c r="NZ379" s="32"/>
      <c r="OA379" s="32"/>
      <c r="OB379" s="32"/>
      <c r="OC379" s="32"/>
      <c r="OD379" s="32"/>
      <c r="OE379" s="32"/>
      <c r="OF379" s="32"/>
      <c r="OG379" s="32"/>
      <c r="OH379" s="32"/>
      <c r="OI379" s="32"/>
      <c r="OJ379" s="32"/>
      <c r="OK379" s="32"/>
      <c r="OL379" s="32"/>
      <c r="OM379" s="32"/>
      <c r="ON379" s="32"/>
      <c r="OO379" s="32"/>
      <c r="OP379" s="32"/>
      <c r="OQ379" s="32"/>
      <c r="OR379" s="32"/>
      <c r="OS379" s="32"/>
      <c r="OT379" s="32"/>
      <c r="OU379" s="32"/>
      <c r="OV379" s="32"/>
      <c r="OW379" s="32"/>
      <c r="OX379" s="32"/>
      <c r="OY379" s="32"/>
      <c r="OZ379" s="32"/>
      <c r="PA379" s="32"/>
      <c r="PB379" s="32"/>
      <c r="PC379" s="32"/>
      <c r="PD379" s="32"/>
      <c r="PE379" s="32"/>
      <c r="PF379" s="32"/>
      <c r="PG379" s="32"/>
      <c r="PH379" s="32"/>
      <c r="PI379" s="32"/>
      <c r="PJ379" s="32"/>
      <c r="PK379" s="32"/>
      <c r="PL379" s="32"/>
      <c r="PM379" s="32"/>
      <c r="PN379" s="32"/>
      <c r="PO379" s="32"/>
      <c r="PP379" s="32"/>
      <c r="PQ379" s="32"/>
      <c r="PR379" s="32"/>
      <c r="PS379" s="32"/>
      <c r="PT379" s="32"/>
      <c r="PU379" s="32"/>
      <c r="PV379" s="32"/>
      <c r="PW379" s="32"/>
      <c r="PX379" s="32"/>
      <c r="PY379" s="32"/>
      <c r="PZ379" s="32"/>
      <c r="QA379" s="32"/>
      <c r="QB379" s="32"/>
      <c r="QC379" s="32"/>
      <c r="QD379" s="32"/>
      <c r="QE379" s="32"/>
      <c r="QF379" s="32"/>
      <c r="QG379" s="32"/>
      <c r="QH379" s="32"/>
      <c r="QI379" s="32"/>
      <c r="QJ379" s="32"/>
      <c r="QK379" s="32"/>
      <c r="QL379" s="32"/>
      <c r="QM379" s="32"/>
      <c r="QN379" s="32"/>
      <c r="QO379" s="32"/>
      <c r="QP379" s="32"/>
      <c r="QQ379" s="32"/>
      <c r="QR379" s="32"/>
      <c r="QS379" s="32"/>
      <c r="QT379" s="32"/>
      <c r="QU379" s="32"/>
    </row>
    <row r="380" spans="1:463" ht="15" customHeight="1" outlineLevel="1">
      <c r="B380" s="1" t="s">
        <v>100</v>
      </c>
      <c r="D380" s="32"/>
      <c r="H380" s="235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  <c r="AD380" s="206"/>
      <c r="AE380" s="206"/>
      <c r="AF380" s="206"/>
      <c r="AG380" s="206"/>
      <c r="AH380" s="206"/>
      <c r="AI380" s="206"/>
      <c r="AJ380" s="206"/>
      <c r="AK380" s="206"/>
      <c r="AL380" s="206"/>
      <c r="AM380" s="206"/>
      <c r="AN380" s="206"/>
      <c r="AO380" s="206"/>
      <c r="AP380" s="206"/>
      <c r="AQ380" s="206"/>
      <c r="AR380" s="206"/>
      <c r="AS380" s="206"/>
      <c r="AT380" s="206"/>
      <c r="AU380" s="206"/>
      <c r="AV380" s="206"/>
      <c r="AW380" s="206"/>
      <c r="AX380" s="206"/>
      <c r="AY380" s="206"/>
      <c r="AZ380" s="206"/>
      <c r="BA380" s="206"/>
      <c r="BB380" s="206"/>
      <c r="BC380" s="206"/>
      <c r="BD380" s="206"/>
      <c r="BE380" s="206"/>
      <c r="BF380" s="206"/>
      <c r="BG380" s="206"/>
      <c r="BH380" s="206"/>
      <c r="BI380" s="206"/>
      <c r="BJ380" s="206"/>
      <c r="BK380" s="206"/>
      <c r="BL380" s="206"/>
      <c r="BM380" s="206"/>
      <c r="BN380" s="206"/>
      <c r="BO380" s="206"/>
      <c r="BP380" s="206"/>
      <c r="BQ380" s="206"/>
      <c r="BR380" s="206"/>
      <c r="BS380" s="206"/>
      <c r="BT380" s="206"/>
      <c r="BU380" s="206"/>
      <c r="BV380" s="206"/>
      <c r="BW380" s="206"/>
      <c r="BX380" s="206"/>
      <c r="BY380" s="206"/>
      <c r="BZ380" s="206"/>
      <c r="CA380" s="206"/>
      <c r="CB380" s="206"/>
      <c r="CC380" s="206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  <c r="GU380" s="32"/>
      <c r="GV380" s="32"/>
      <c r="GW380" s="32"/>
      <c r="GX380" s="32"/>
      <c r="GY380" s="32"/>
      <c r="GZ380" s="32"/>
      <c r="HA380" s="32"/>
      <c r="HB380" s="32"/>
      <c r="HC380" s="32"/>
      <c r="HD380" s="32"/>
      <c r="HE380" s="32"/>
      <c r="HF380" s="32"/>
      <c r="HG380" s="32"/>
      <c r="HH380" s="32"/>
      <c r="HI380" s="32"/>
      <c r="HJ380" s="32"/>
      <c r="HK380" s="32"/>
      <c r="HL380" s="32"/>
      <c r="HM380" s="32"/>
      <c r="HN380" s="32"/>
      <c r="HO380" s="32"/>
      <c r="HP380" s="32"/>
      <c r="HQ380" s="32"/>
      <c r="HR380" s="32"/>
      <c r="HS380" s="32"/>
      <c r="HT380" s="32"/>
      <c r="HU380" s="32"/>
      <c r="HV380" s="32"/>
      <c r="HW380" s="32"/>
      <c r="HX380" s="32"/>
      <c r="HY380" s="32"/>
      <c r="HZ380" s="32"/>
      <c r="IA380" s="32"/>
      <c r="IB380" s="32"/>
      <c r="IC380" s="32"/>
      <c r="ID380" s="32"/>
      <c r="IE380" s="32"/>
      <c r="IF380" s="32"/>
      <c r="IG380" s="32"/>
      <c r="IH380" s="32"/>
      <c r="II380" s="32"/>
      <c r="IJ380" s="32"/>
      <c r="IK380" s="32"/>
      <c r="IL380" s="32"/>
      <c r="IM380" s="32"/>
      <c r="IN380" s="32"/>
      <c r="IO380" s="32"/>
      <c r="IP380" s="32"/>
      <c r="IQ380" s="32"/>
      <c r="IR380" s="32"/>
      <c r="IS380" s="32"/>
      <c r="IT380" s="32"/>
      <c r="IU380" s="32"/>
      <c r="IV380" s="32"/>
      <c r="IW380" s="32"/>
      <c r="IX380" s="32"/>
      <c r="IY380" s="32"/>
      <c r="IZ380" s="32"/>
      <c r="JA380" s="32"/>
      <c r="JB380" s="32"/>
      <c r="JC380" s="32"/>
      <c r="JD380" s="32"/>
      <c r="JE380" s="32"/>
      <c r="JF380" s="32"/>
      <c r="JG380" s="32"/>
      <c r="JH380" s="32"/>
      <c r="JI380" s="32"/>
      <c r="JJ380" s="32"/>
      <c r="JK380" s="32"/>
      <c r="JL380" s="32"/>
      <c r="JM380" s="32"/>
      <c r="JN380" s="32"/>
      <c r="JO380" s="32"/>
      <c r="JP380" s="32"/>
      <c r="JQ380" s="32"/>
      <c r="JR380" s="32"/>
      <c r="JS380" s="32"/>
      <c r="JT380" s="32"/>
      <c r="JU380" s="32"/>
      <c r="JV380" s="32"/>
      <c r="JW380" s="32"/>
      <c r="JX380" s="32"/>
      <c r="JY380" s="32"/>
      <c r="JZ380" s="32"/>
      <c r="KA380" s="32"/>
      <c r="KB380" s="32"/>
      <c r="KC380" s="32"/>
      <c r="KD380" s="32"/>
      <c r="KE380" s="32"/>
      <c r="KF380" s="32"/>
      <c r="KG380" s="32"/>
      <c r="KH380" s="32"/>
      <c r="KI380" s="32"/>
      <c r="KJ380" s="32"/>
      <c r="KK380" s="32"/>
      <c r="KL380" s="32"/>
      <c r="KM380" s="32"/>
      <c r="KN380" s="32"/>
      <c r="KO380" s="32"/>
      <c r="KP380" s="32"/>
      <c r="KQ380" s="32"/>
      <c r="KR380" s="32"/>
      <c r="KS380" s="32"/>
      <c r="KT380" s="32"/>
      <c r="KU380" s="32"/>
      <c r="KV380" s="32"/>
      <c r="KW380" s="32"/>
      <c r="KX380" s="32"/>
      <c r="KY380" s="32"/>
      <c r="KZ380" s="32"/>
      <c r="LA380" s="32"/>
      <c r="LB380" s="32"/>
      <c r="LC380" s="32"/>
      <c r="LD380" s="32"/>
      <c r="LE380" s="32"/>
      <c r="LF380" s="32"/>
      <c r="LG380" s="32"/>
      <c r="LH380" s="32"/>
      <c r="LI380" s="32"/>
      <c r="LJ380" s="32"/>
      <c r="LK380" s="32"/>
      <c r="LL380" s="32"/>
      <c r="LM380" s="32"/>
      <c r="LN380" s="32"/>
      <c r="LO380" s="32"/>
      <c r="LP380" s="32"/>
      <c r="LQ380" s="32"/>
      <c r="LR380" s="32"/>
      <c r="LS380" s="32"/>
      <c r="LT380" s="32"/>
      <c r="LU380" s="32"/>
      <c r="LV380" s="32"/>
      <c r="LW380" s="32"/>
      <c r="LX380" s="32"/>
      <c r="LY380" s="32"/>
      <c r="LZ380" s="32"/>
      <c r="MA380" s="32"/>
      <c r="MB380" s="32"/>
      <c r="MC380" s="32"/>
      <c r="MD380" s="32"/>
      <c r="ME380" s="32"/>
      <c r="MF380" s="32"/>
      <c r="MG380" s="32"/>
      <c r="MH380" s="32"/>
      <c r="MI380" s="32"/>
      <c r="MJ380" s="32"/>
      <c r="MK380" s="32"/>
      <c r="ML380" s="32"/>
      <c r="MM380" s="32"/>
      <c r="MN380" s="32"/>
      <c r="MO380" s="32"/>
      <c r="MP380" s="32"/>
      <c r="MQ380" s="32"/>
      <c r="MR380" s="32"/>
      <c r="MS380" s="32"/>
      <c r="MT380" s="32"/>
      <c r="MU380" s="32"/>
      <c r="MV380" s="32"/>
      <c r="MW380" s="32"/>
      <c r="MX380" s="32"/>
      <c r="MY380" s="32"/>
      <c r="MZ380" s="32"/>
      <c r="NA380" s="32"/>
      <c r="NB380" s="32"/>
      <c r="NC380" s="32"/>
      <c r="ND380" s="32"/>
      <c r="NE380" s="32"/>
      <c r="NF380" s="32"/>
      <c r="NG380" s="32"/>
      <c r="NH380" s="32"/>
      <c r="NI380" s="32"/>
      <c r="NJ380" s="32"/>
      <c r="NK380" s="32"/>
      <c r="NL380" s="32"/>
      <c r="NM380" s="32"/>
      <c r="NN380" s="32"/>
      <c r="NO380" s="32"/>
      <c r="NP380" s="32"/>
      <c r="NQ380" s="32"/>
      <c r="NR380" s="32"/>
      <c r="NS380" s="32"/>
      <c r="NT380" s="32"/>
      <c r="NU380" s="32"/>
      <c r="NV380" s="32"/>
      <c r="NW380" s="32"/>
      <c r="NX380" s="32"/>
      <c r="NY380" s="32"/>
      <c r="NZ380" s="32"/>
      <c r="OA380" s="32"/>
      <c r="OB380" s="32"/>
      <c r="OC380" s="32"/>
      <c r="OD380" s="32"/>
      <c r="OE380" s="32"/>
      <c r="OF380" s="32"/>
      <c r="OG380" s="32"/>
      <c r="OH380" s="32"/>
      <c r="OI380" s="32"/>
      <c r="OJ380" s="32"/>
      <c r="OK380" s="32"/>
      <c r="OL380" s="32"/>
      <c r="OM380" s="32"/>
      <c r="ON380" s="32"/>
      <c r="OO380" s="32"/>
      <c r="OP380" s="32"/>
      <c r="OQ380" s="32"/>
      <c r="OR380" s="32"/>
      <c r="OS380" s="32"/>
      <c r="OT380" s="32"/>
      <c r="OU380" s="32"/>
      <c r="OV380" s="32"/>
      <c r="OW380" s="32"/>
      <c r="OX380" s="32"/>
      <c r="OY380" s="32"/>
      <c r="OZ380" s="32"/>
      <c r="PA380" s="32"/>
      <c r="PB380" s="32"/>
      <c r="PC380" s="32"/>
      <c r="PD380" s="32"/>
      <c r="PE380" s="32"/>
      <c r="PF380" s="32"/>
      <c r="PG380" s="32"/>
      <c r="PH380" s="32"/>
      <c r="PI380" s="32"/>
      <c r="PJ380" s="32"/>
      <c r="PK380" s="32"/>
      <c r="PL380" s="32"/>
      <c r="PM380" s="32"/>
      <c r="PN380" s="32"/>
      <c r="PO380" s="32"/>
      <c r="PP380" s="32"/>
      <c r="PQ380" s="32"/>
      <c r="PR380" s="32"/>
      <c r="PS380" s="32"/>
      <c r="PT380" s="32"/>
      <c r="PU380" s="32"/>
      <c r="PV380" s="32"/>
      <c r="PW380" s="32"/>
      <c r="PX380" s="32"/>
      <c r="PY380" s="32"/>
      <c r="PZ380" s="32"/>
      <c r="QA380" s="32"/>
      <c r="QB380" s="32"/>
      <c r="QC380" s="32"/>
      <c r="QD380" s="32"/>
      <c r="QE380" s="32"/>
      <c r="QF380" s="32"/>
      <c r="QG380" s="32"/>
      <c r="QH380" s="32"/>
      <c r="QI380" s="32"/>
      <c r="QJ380" s="32"/>
      <c r="QK380" s="32"/>
      <c r="QL380" s="32"/>
      <c r="QM380" s="32"/>
      <c r="QN380" s="32"/>
      <c r="QO380" s="32"/>
      <c r="QP380" s="32"/>
      <c r="QQ380" s="32"/>
      <c r="QR380" s="32"/>
      <c r="QS380" s="32"/>
      <c r="QT380" s="32"/>
      <c r="QU380" s="32"/>
    </row>
    <row r="381" spans="1:463" ht="15" customHeight="1" outlineLevel="1">
      <c r="C381" s="75" t="s">
        <v>550</v>
      </c>
      <c r="E381" s="50" t="s">
        <v>95</v>
      </c>
      <c r="H381" s="66"/>
      <c r="I381" s="45">
        <f t="shared" ref="I381:AW381" ca="1" si="1270">I316</f>
        <v>1169435.1511936001</v>
      </c>
      <c r="J381" s="45">
        <f t="shared" ca="1" si="1270"/>
        <v>1247388.4011936001</v>
      </c>
      <c r="K381" s="45">
        <f t="shared" ca="1" si="1270"/>
        <v>1325341.6511936001</v>
      </c>
      <c r="L381" s="45">
        <f t="shared" ca="1" si="1270"/>
        <v>1403294.9011936001</v>
      </c>
      <c r="M381" s="45">
        <f t="shared" ca="1" si="1270"/>
        <v>1481248.1511936001</v>
      </c>
      <c r="N381" s="45">
        <f t="shared" ca="1" si="1270"/>
        <v>5352641.5841436004</v>
      </c>
      <c r="O381" s="45">
        <f t="shared" ca="1" si="1270"/>
        <v>5855706.3772396715</v>
      </c>
      <c r="P381" s="45">
        <f t="shared" ca="1" si="1270"/>
        <v>6112254.9897801867</v>
      </c>
      <c r="Q381" s="45">
        <f t="shared" ca="1" si="1270"/>
        <v>6368649.5467651468</v>
      </c>
      <c r="R381" s="45">
        <f t="shared" ca="1" si="1270"/>
        <v>6877535.6593056619</v>
      </c>
      <c r="S381" s="45">
        <f t="shared" ca="1" si="1270"/>
        <v>7139411.466290622</v>
      </c>
      <c r="T381" s="45">
        <f t="shared" ca="1" si="1270"/>
        <v>7402416.4677200262</v>
      </c>
      <c r="U381" s="45">
        <f t="shared" ca="1" si="1270"/>
        <v>9301587.527793875</v>
      </c>
      <c r="V381" s="45">
        <f t="shared" ca="1" si="1270"/>
        <v>9668356.1958899461</v>
      </c>
      <c r="W381" s="45">
        <f t="shared" ca="1" si="1270"/>
        <v>9871623.3500971291</v>
      </c>
      <c r="X381" s="45">
        <f t="shared" ca="1" si="1270"/>
        <v>11114611.573748756</v>
      </c>
      <c r="Y381" s="45">
        <f t="shared" ca="1" si="1270"/>
        <v>11326134.630733715</v>
      </c>
      <c r="Z381" s="45">
        <f t="shared" ca="1" si="1270"/>
        <v>11888125.437718675</v>
      </c>
      <c r="AA381" s="45">
        <f t="shared" ca="1" si="1270"/>
        <v>13363861.754247181</v>
      </c>
      <c r="AB381" s="45">
        <f t="shared" ca="1" si="1270"/>
        <v>13521338.752025688</v>
      </c>
      <c r="AC381" s="45">
        <f t="shared" ca="1" si="1270"/>
        <v>14279529.721079554</v>
      </c>
      <c r="AD381" s="45">
        <f t="shared" ca="1" si="1270"/>
        <v>14361662.971079554</v>
      </c>
      <c r="AE381" s="45">
        <f t="shared" ca="1" si="1270"/>
        <v>14444942.054412888</v>
      </c>
      <c r="AF381" s="45">
        <f t="shared" ca="1" si="1270"/>
        <v>14528221.137746222</v>
      </c>
      <c r="AG381" s="45">
        <f t="shared" ca="1" si="1270"/>
        <v>14438200.25034252</v>
      </c>
      <c r="AH381" s="45">
        <f t="shared" ca="1" si="1270"/>
        <v>14348179.362938818</v>
      </c>
      <c r="AI381" s="45">
        <f t="shared" ca="1" si="1270"/>
        <v>14258158.475535115</v>
      </c>
      <c r="AJ381" s="45">
        <f t="shared" ca="1" si="1270"/>
        <v>14168137.588131411</v>
      </c>
      <c r="AK381" s="45">
        <f t="shared" ca="1" si="1270"/>
        <v>14078116.700727709</v>
      </c>
      <c r="AL381" s="45">
        <f t="shared" ca="1" si="1270"/>
        <v>13988095.813324006</v>
      </c>
      <c r="AM381" s="45">
        <f t="shared" ca="1" si="1270"/>
        <v>13898074.925920304</v>
      </c>
      <c r="AN381" s="45">
        <f t="shared" ca="1" si="1270"/>
        <v>13808054.038516602</v>
      </c>
      <c r="AO381" s="45">
        <f t="shared" ca="1" si="1270"/>
        <v>13718033.151112899</v>
      </c>
      <c r="AP381" s="45">
        <f t="shared" ca="1" si="1270"/>
        <v>13628012.263709195</v>
      </c>
      <c r="AQ381" s="45">
        <f t="shared" ca="1" si="1270"/>
        <v>13537991.376305493</v>
      </c>
      <c r="AR381" s="45">
        <f t="shared" ca="1" si="1270"/>
        <v>13447970.48890179</v>
      </c>
      <c r="AS381" s="45">
        <f t="shared" ca="1" si="1270"/>
        <v>13357949.601498088</v>
      </c>
      <c r="AT381" s="45">
        <f t="shared" ca="1" si="1270"/>
        <v>13267928.714094386</v>
      </c>
      <c r="AU381" s="45">
        <f t="shared" ca="1" si="1270"/>
        <v>13177907.826690683</v>
      </c>
      <c r="AV381" s="45">
        <f t="shared" ca="1" si="1270"/>
        <v>13087886.939286981</v>
      </c>
      <c r="AW381" s="45">
        <f t="shared" ca="1" si="1270"/>
        <v>12997866.051883278</v>
      </c>
      <c r="AX381" s="45">
        <f t="shared" ref="AX381:DI381" ca="1" si="1271">AX316</f>
        <v>12907845.164479576</v>
      </c>
      <c r="AY381" s="45">
        <f t="shared" ca="1" si="1271"/>
        <v>12817824.277075872</v>
      </c>
      <c r="AZ381" s="45">
        <f t="shared" ca="1" si="1271"/>
        <v>12727803.389672169</v>
      </c>
      <c r="BA381" s="45">
        <f t="shared" ca="1" si="1271"/>
        <v>12637782.502268467</v>
      </c>
      <c r="BB381" s="45">
        <f t="shared" ca="1" si="1271"/>
        <v>12547761.614864765</v>
      </c>
      <c r="BC381" s="45">
        <f t="shared" ca="1" si="1271"/>
        <v>12457740.727461062</v>
      </c>
      <c r="BD381" s="45">
        <f t="shared" ca="1" si="1271"/>
        <v>12367719.84005736</v>
      </c>
      <c r="BE381" s="45">
        <f t="shared" ca="1" si="1271"/>
        <v>12277698.952653658</v>
      </c>
      <c r="BF381" s="45">
        <f t="shared" ca="1" si="1271"/>
        <v>12187678.065249953</v>
      </c>
      <c r="BG381" s="45">
        <f t="shared" ca="1" si="1271"/>
        <v>12097657.177846251</v>
      </c>
      <c r="BH381" s="45">
        <f t="shared" ca="1" si="1271"/>
        <v>12007636.290442549</v>
      </c>
      <c r="BI381" s="45">
        <f t="shared" ca="1" si="1271"/>
        <v>11917615.403038844</v>
      </c>
      <c r="BJ381" s="45">
        <f t="shared" ca="1" si="1271"/>
        <v>11827594.515635142</v>
      </c>
      <c r="BK381" s="45">
        <f t="shared" ca="1" si="1271"/>
        <v>11737573.62823144</v>
      </c>
      <c r="BL381" s="45">
        <f t="shared" ca="1" si="1271"/>
        <v>11647552.740827737</v>
      </c>
      <c r="BM381" s="45">
        <f t="shared" ca="1" si="1271"/>
        <v>11557531.853424035</v>
      </c>
      <c r="BN381" s="45">
        <f t="shared" ca="1" si="1271"/>
        <v>11467510.966020331</v>
      </c>
      <c r="BO381" s="45">
        <f t="shared" ca="1" si="1271"/>
        <v>11377490.078616628</v>
      </c>
      <c r="BP381" s="45">
        <f t="shared" ca="1" si="1271"/>
        <v>11287469.191212926</v>
      </c>
      <c r="BQ381" s="45">
        <f t="shared" ca="1" si="1271"/>
        <v>11197448.303809222</v>
      </c>
      <c r="BR381" s="45">
        <f t="shared" ca="1" si="1271"/>
        <v>11107427.416405519</v>
      </c>
      <c r="BS381" s="45">
        <f t="shared" ca="1" si="1271"/>
        <v>11017406.529001817</v>
      </c>
      <c r="BT381" s="45">
        <f t="shared" ca="1" si="1271"/>
        <v>10927385.641598115</v>
      </c>
      <c r="BU381" s="45">
        <f t="shared" ca="1" si="1271"/>
        <v>10837364.754194412</v>
      </c>
      <c r="BV381" s="45">
        <f t="shared" ca="1" si="1271"/>
        <v>10747343.866790708</v>
      </c>
      <c r="BW381" s="45">
        <f t="shared" ca="1" si="1271"/>
        <v>10657322.979387006</v>
      </c>
      <c r="BX381" s="45">
        <f t="shared" ca="1" si="1271"/>
        <v>10567302.091983303</v>
      </c>
      <c r="BY381" s="45">
        <f t="shared" ca="1" si="1271"/>
        <v>10477281.204579599</v>
      </c>
      <c r="BZ381" s="45">
        <f t="shared" ca="1" si="1271"/>
        <v>10387260.317175897</v>
      </c>
      <c r="CA381" s="45">
        <f t="shared" ca="1" si="1271"/>
        <v>10297239.429772194</v>
      </c>
      <c r="CB381" s="45">
        <f t="shared" ca="1" si="1271"/>
        <v>10207218.542368492</v>
      </c>
      <c r="CC381" s="45">
        <f t="shared" ca="1" si="1271"/>
        <v>10117197.65496479</v>
      </c>
      <c r="CD381" s="45">
        <f t="shared" ca="1" si="1271"/>
        <v>10027176.767561087</v>
      </c>
      <c r="CE381" s="45">
        <f t="shared" ca="1" si="1271"/>
        <v>9937155.880157385</v>
      </c>
      <c r="CF381" s="45">
        <f t="shared" ca="1" si="1271"/>
        <v>9847134.9927536827</v>
      </c>
      <c r="CG381" s="45">
        <f t="shared" ca="1" si="1271"/>
        <v>9757114.1053499803</v>
      </c>
      <c r="CH381" s="45">
        <f t="shared" ca="1" si="1271"/>
        <v>9667093.2179462779</v>
      </c>
      <c r="CI381" s="45">
        <f t="shared" ca="1" si="1271"/>
        <v>9577072.3305425756</v>
      </c>
      <c r="CJ381" s="45">
        <f t="shared" ca="1" si="1271"/>
        <v>9487051.4431388732</v>
      </c>
      <c r="CK381" s="45">
        <f t="shared" ca="1" si="1271"/>
        <v>9397030.5557351708</v>
      </c>
      <c r="CL381" s="45">
        <f t="shared" ca="1" si="1271"/>
        <v>9307009.6683314685</v>
      </c>
      <c r="CM381" s="45">
        <f t="shared" ca="1" si="1271"/>
        <v>9216988.7809277661</v>
      </c>
      <c r="CN381" s="45">
        <f t="shared" ca="1" si="1271"/>
        <v>9126967.8935240638</v>
      </c>
      <c r="CO381" s="45">
        <f t="shared" ca="1" si="1271"/>
        <v>9039622.0061203614</v>
      </c>
      <c r="CP381" s="45">
        <f t="shared" ca="1" si="1271"/>
        <v>8952276.118716659</v>
      </c>
      <c r="CQ381" s="45">
        <f t="shared" ca="1" si="1271"/>
        <v>8864930.2313129567</v>
      </c>
      <c r="CR381" s="45">
        <f t="shared" ca="1" si="1271"/>
        <v>8777584.3439092543</v>
      </c>
      <c r="CS381" s="45">
        <f t="shared" ca="1" si="1271"/>
        <v>8690238.4565055519</v>
      </c>
      <c r="CT381" s="45">
        <f t="shared" ca="1" si="1271"/>
        <v>8602892.5691018496</v>
      </c>
      <c r="CU381" s="45">
        <f t="shared" ca="1" si="1271"/>
        <v>8515546.6816981472</v>
      </c>
      <c r="CV381" s="45">
        <f t="shared" ca="1" si="1271"/>
        <v>8428200.7942944448</v>
      </c>
      <c r="CW381" s="45">
        <f t="shared" ca="1" si="1271"/>
        <v>8340854.9068907425</v>
      </c>
      <c r="CX381" s="45">
        <f t="shared" ca="1" si="1271"/>
        <v>8253509.0194870401</v>
      </c>
      <c r="CY381" s="45">
        <f t="shared" ca="1" si="1271"/>
        <v>8166163.1320833378</v>
      </c>
      <c r="CZ381" s="45">
        <f t="shared" ca="1" si="1271"/>
        <v>8078817.2446796354</v>
      </c>
      <c r="DA381" s="45">
        <f t="shared" ca="1" si="1271"/>
        <v>7991471.357275933</v>
      </c>
      <c r="DB381" s="45">
        <f t="shared" ca="1" si="1271"/>
        <v>7904125.4698722307</v>
      </c>
      <c r="DC381" s="45">
        <f t="shared" ca="1" si="1271"/>
        <v>7816779.5824685283</v>
      </c>
      <c r="DD381" s="45">
        <f t="shared" ca="1" si="1271"/>
        <v>7729433.6950648259</v>
      </c>
      <c r="DE381" s="45">
        <f t="shared" ca="1" si="1271"/>
        <v>7642087.8076611236</v>
      </c>
      <c r="DF381" s="45">
        <f t="shared" ca="1" si="1271"/>
        <v>7554741.9202574212</v>
      </c>
      <c r="DG381" s="45">
        <f t="shared" ca="1" si="1271"/>
        <v>7467396.0328537188</v>
      </c>
      <c r="DH381" s="45">
        <f t="shared" ca="1" si="1271"/>
        <v>7380050.1454500165</v>
      </c>
      <c r="DI381" s="45">
        <f t="shared" ca="1" si="1271"/>
        <v>7292704.2580463141</v>
      </c>
      <c r="DJ381" s="45">
        <f t="shared" ref="DJ381:FU381" ca="1" si="1272">DJ316</f>
        <v>7205358.3706426118</v>
      </c>
      <c r="DK381" s="45">
        <f t="shared" ca="1" si="1272"/>
        <v>7118012.4832389094</v>
      </c>
      <c r="DL381" s="45">
        <f t="shared" ca="1" si="1272"/>
        <v>7030666.595835207</v>
      </c>
      <c r="DM381" s="45">
        <f t="shared" ca="1" si="1272"/>
        <v>6978226.6470889114</v>
      </c>
      <c r="DN381" s="45">
        <f t="shared" ca="1" si="1272"/>
        <v>6925786.6983426157</v>
      </c>
      <c r="DO381" s="45">
        <f t="shared" ca="1" si="1272"/>
        <v>6873346.7495963201</v>
      </c>
      <c r="DP381" s="45">
        <f t="shared" ca="1" si="1272"/>
        <v>6820906.8008500244</v>
      </c>
      <c r="DQ381" s="45">
        <f t="shared" ca="1" si="1272"/>
        <v>6768466.8521037288</v>
      </c>
      <c r="DR381" s="45">
        <f t="shared" ca="1" si="1272"/>
        <v>6716026.9033574332</v>
      </c>
      <c r="DS381" s="45">
        <f t="shared" ca="1" si="1272"/>
        <v>6663586.9546111375</v>
      </c>
      <c r="DT381" s="45">
        <f t="shared" ca="1" si="1272"/>
        <v>6611147.0058648419</v>
      </c>
      <c r="DU381" s="45">
        <f t="shared" ca="1" si="1272"/>
        <v>6558707.0571185462</v>
      </c>
      <c r="DV381" s="45">
        <f t="shared" ca="1" si="1272"/>
        <v>6506267.1083722506</v>
      </c>
      <c r="DW381" s="45">
        <f t="shared" ca="1" si="1272"/>
        <v>6453827.1596259549</v>
      </c>
      <c r="DX381" s="45">
        <f t="shared" ca="1" si="1272"/>
        <v>6401387.2108796593</v>
      </c>
      <c r="DY381" s="45">
        <f t="shared" ca="1" si="1272"/>
        <v>6348947.2621333636</v>
      </c>
      <c r="DZ381" s="45">
        <f t="shared" ca="1" si="1272"/>
        <v>6296507.313387068</v>
      </c>
      <c r="EA381" s="45">
        <f t="shared" ca="1" si="1272"/>
        <v>6244067.3646407723</v>
      </c>
      <c r="EB381" s="45">
        <f t="shared" ca="1" si="1272"/>
        <v>6191627.4158944767</v>
      </c>
      <c r="EC381" s="45">
        <f t="shared" ca="1" si="1272"/>
        <v>6139187.4671481811</v>
      </c>
      <c r="ED381" s="45">
        <f t="shared" ca="1" si="1272"/>
        <v>6086747.5184018854</v>
      </c>
      <c r="EE381" s="45">
        <f t="shared" ca="1" si="1272"/>
        <v>6034307.5696555898</v>
      </c>
      <c r="EF381" s="45">
        <f t="shared" ca="1" si="1272"/>
        <v>5981867.6209092941</v>
      </c>
      <c r="EG381" s="45">
        <f t="shared" ca="1" si="1272"/>
        <v>5929427.6721629985</v>
      </c>
      <c r="EH381" s="45">
        <f t="shared" ca="1" si="1272"/>
        <v>5876987.7234167028</v>
      </c>
      <c r="EI381" s="45">
        <f t="shared" ca="1" si="1272"/>
        <v>5824547.7746704072</v>
      </c>
      <c r="EJ381" s="45">
        <f t="shared" ca="1" si="1272"/>
        <v>5772107.8259241115</v>
      </c>
      <c r="EK381" s="45">
        <f t="shared" ca="1" si="1272"/>
        <v>5719667.8771778159</v>
      </c>
      <c r="EL381" s="45">
        <f t="shared" ca="1" si="1272"/>
        <v>5667227.9284315202</v>
      </c>
      <c r="EM381" s="45">
        <f t="shared" ca="1" si="1272"/>
        <v>5614787.9796852246</v>
      </c>
      <c r="EN381" s="45">
        <f t="shared" ca="1" si="1272"/>
        <v>5562348.0309389289</v>
      </c>
      <c r="EO381" s="45">
        <f t="shared" ca="1" si="1272"/>
        <v>5509908.0821926333</v>
      </c>
      <c r="EP381" s="45">
        <f t="shared" ca="1" si="1272"/>
        <v>5457468.1334463377</v>
      </c>
      <c r="EQ381" s="45">
        <f t="shared" ca="1" si="1272"/>
        <v>5405064.8513667099</v>
      </c>
      <c r="ER381" s="45">
        <f t="shared" ca="1" si="1272"/>
        <v>5352661.5692870822</v>
      </c>
      <c r="ES381" s="45">
        <f t="shared" ca="1" si="1272"/>
        <v>5300258.2872074544</v>
      </c>
      <c r="ET381" s="45">
        <f t="shared" ca="1" si="1272"/>
        <v>5247855.0051278267</v>
      </c>
      <c r="EU381" s="45">
        <f t="shared" ca="1" si="1272"/>
        <v>5195451.723048199</v>
      </c>
      <c r="EV381" s="45">
        <f t="shared" ca="1" si="1272"/>
        <v>5143048.4409685712</v>
      </c>
      <c r="EW381" s="45">
        <f t="shared" ca="1" si="1272"/>
        <v>5109498.8686774764</v>
      </c>
      <c r="EX381" s="45">
        <f t="shared" ca="1" si="1272"/>
        <v>5075949.2963863816</v>
      </c>
      <c r="EY381" s="45">
        <f t="shared" ca="1" si="1272"/>
        <v>5042399.7240952868</v>
      </c>
      <c r="EZ381" s="45">
        <f t="shared" ca="1" si="1272"/>
        <v>5008850.151804192</v>
      </c>
      <c r="FA381" s="45">
        <f t="shared" ca="1" si="1272"/>
        <v>4975300.5795130972</v>
      </c>
      <c r="FB381" s="45">
        <f t="shared" ca="1" si="1272"/>
        <v>4941751.0072220024</v>
      </c>
      <c r="FC381" s="45">
        <f t="shared" ca="1" si="1272"/>
        <v>4908201.4349309076</v>
      </c>
      <c r="FD381" s="45">
        <f t="shared" ca="1" si="1272"/>
        <v>4874651.8626398128</v>
      </c>
      <c r="FE381" s="45">
        <f t="shared" ca="1" si="1272"/>
        <v>4841102.2903487179</v>
      </c>
      <c r="FF381" s="45">
        <f t="shared" ca="1" si="1272"/>
        <v>4807552.7180576231</v>
      </c>
      <c r="FG381" s="45">
        <f t="shared" ca="1" si="1272"/>
        <v>4774003.1457665283</v>
      </c>
      <c r="FH381" s="45">
        <f t="shared" ca="1" si="1272"/>
        <v>4740453.5734754335</v>
      </c>
      <c r="FI381" s="45">
        <f t="shared" ca="1" si="1272"/>
        <v>4706904.0011843387</v>
      </c>
      <c r="FJ381" s="45">
        <f t="shared" ca="1" si="1272"/>
        <v>4673354.4288932439</v>
      </c>
      <c r="FK381" s="45">
        <f t="shared" ca="1" si="1272"/>
        <v>4639804.8566021491</v>
      </c>
      <c r="FL381" s="45">
        <f t="shared" ca="1" si="1272"/>
        <v>4606255.2843110543</v>
      </c>
      <c r="FM381" s="45">
        <f t="shared" ca="1" si="1272"/>
        <v>4572705.7120199595</v>
      </c>
      <c r="FN381" s="45">
        <f t="shared" ca="1" si="1272"/>
        <v>4539156.1397288647</v>
      </c>
      <c r="FO381" s="45">
        <f t="shared" ca="1" si="1272"/>
        <v>4505606.5674377698</v>
      </c>
      <c r="FP381" s="45">
        <f t="shared" ca="1" si="1272"/>
        <v>4472056.995146675</v>
      </c>
      <c r="FQ381" s="45">
        <f t="shared" ca="1" si="1272"/>
        <v>4438507.4228555802</v>
      </c>
      <c r="FR381" s="45">
        <f t="shared" ca="1" si="1272"/>
        <v>4404957.8505644854</v>
      </c>
      <c r="FS381" s="45">
        <f t="shared" ca="1" si="1272"/>
        <v>4371408.2782733906</v>
      </c>
      <c r="FT381" s="45">
        <f t="shared" ca="1" si="1272"/>
        <v>4337858.7059822958</v>
      </c>
      <c r="FU381" s="45">
        <f t="shared" ca="1" si="1272"/>
        <v>4304309.133691201</v>
      </c>
      <c r="FV381" s="45">
        <f t="shared" ref="FV381:IG381" ca="1" si="1273">FV316</f>
        <v>4270759.5614001062</v>
      </c>
      <c r="FW381" s="45">
        <f t="shared" ca="1" si="1273"/>
        <v>4237209.9891090114</v>
      </c>
      <c r="FX381" s="45">
        <f t="shared" ca="1" si="1273"/>
        <v>4203660.4168179166</v>
      </c>
      <c r="FY381" s="45">
        <f t="shared" ca="1" si="1273"/>
        <v>4170110.8445268217</v>
      </c>
      <c r="FZ381" s="45">
        <f t="shared" ca="1" si="1273"/>
        <v>4136561.2722357269</v>
      </c>
      <c r="GA381" s="45">
        <f t="shared" ca="1" si="1273"/>
        <v>4112907.1951827276</v>
      </c>
      <c r="GB381" s="45">
        <f t="shared" ca="1" si="1273"/>
        <v>4089253.1181297284</v>
      </c>
      <c r="GC381" s="45">
        <f t="shared" ca="1" si="1273"/>
        <v>4065599.0410767291</v>
      </c>
      <c r="GD381" s="45">
        <f t="shared" ca="1" si="1273"/>
        <v>4041944.9640237298</v>
      </c>
      <c r="GE381" s="45">
        <f t="shared" ca="1" si="1273"/>
        <v>4018290.8869707305</v>
      </c>
      <c r="GF381" s="45">
        <f t="shared" ca="1" si="1273"/>
        <v>3994636.8099177312</v>
      </c>
      <c r="GG381" s="45">
        <f t="shared" ca="1" si="1273"/>
        <v>3970982.7328647319</v>
      </c>
      <c r="GH381" s="45">
        <f t="shared" ca="1" si="1273"/>
        <v>3947328.6558117326</v>
      </c>
      <c r="GI381" s="45">
        <f t="shared" ca="1" si="1273"/>
        <v>3923674.5787587333</v>
      </c>
      <c r="GJ381" s="45">
        <f t="shared" ca="1" si="1273"/>
        <v>3900020.5017057341</v>
      </c>
      <c r="GK381" s="45">
        <f t="shared" ca="1" si="1273"/>
        <v>3876366.4246527348</v>
      </c>
      <c r="GL381" s="45">
        <f t="shared" ca="1" si="1273"/>
        <v>3852712.3475997355</v>
      </c>
      <c r="GM381" s="45">
        <f t="shared" ca="1" si="1273"/>
        <v>3829058.2705467362</v>
      </c>
      <c r="GN381" s="45">
        <f t="shared" ca="1" si="1273"/>
        <v>3805404.1934937369</v>
      </c>
      <c r="GO381" s="45">
        <f t="shared" ca="1" si="1273"/>
        <v>3781750.1164407376</v>
      </c>
      <c r="GP381" s="45">
        <f t="shared" ca="1" si="1273"/>
        <v>3758096.0393877383</v>
      </c>
      <c r="GQ381" s="45">
        <f t="shared" ca="1" si="1273"/>
        <v>3734441.962334739</v>
      </c>
      <c r="GR381" s="45">
        <f t="shared" ca="1" si="1273"/>
        <v>3710787.8852817398</v>
      </c>
      <c r="GS381" s="45">
        <f t="shared" ca="1" si="1273"/>
        <v>3687133.8082287405</v>
      </c>
      <c r="GT381" s="45">
        <f t="shared" ca="1" si="1273"/>
        <v>3663479.7311757412</v>
      </c>
      <c r="GU381" s="45">
        <f t="shared" ca="1" si="1273"/>
        <v>3639825.6541227419</v>
      </c>
      <c r="GV381" s="45">
        <f t="shared" ca="1" si="1273"/>
        <v>3616171.5770697426</v>
      </c>
      <c r="GW381" s="45">
        <f t="shared" ca="1" si="1273"/>
        <v>3592517.5000167433</v>
      </c>
      <c r="GX381" s="45">
        <f t="shared" ca="1" si="1273"/>
        <v>3568863.422963744</v>
      </c>
      <c r="GY381" s="45">
        <f t="shared" ca="1" si="1273"/>
        <v>3545209.3459107447</v>
      </c>
      <c r="GZ381" s="45">
        <f t="shared" ca="1" si="1273"/>
        <v>3521555.2688577455</v>
      </c>
      <c r="HA381" s="45">
        <f t="shared" ca="1" si="1273"/>
        <v>3497901.1918047462</v>
      </c>
      <c r="HB381" s="45">
        <f t="shared" ca="1" si="1273"/>
        <v>3474247.1147517469</v>
      </c>
      <c r="HC381" s="45">
        <f t="shared" ca="1" si="1273"/>
        <v>3450593.0376987476</v>
      </c>
      <c r="HD381" s="45">
        <f t="shared" ca="1" si="1273"/>
        <v>3426938.9606457483</v>
      </c>
      <c r="HE381" s="45">
        <f t="shared" ca="1" si="1273"/>
        <v>3403284.883592749</v>
      </c>
      <c r="HF381" s="45">
        <f t="shared" ca="1" si="1273"/>
        <v>3379630.8065397497</v>
      </c>
      <c r="HG381" s="45">
        <f t="shared" ca="1" si="1273"/>
        <v>3355976.7294867504</v>
      </c>
      <c r="HH381" s="45">
        <f t="shared" ca="1" si="1273"/>
        <v>3332322.6524337512</v>
      </c>
      <c r="HI381" s="45">
        <f t="shared" ca="1" si="1273"/>
        <v>3308668.5753807519</v>
      </c>
      <c r="HJ381" s="45">
        <f t="shared" ca="1" si="1273"/>
        <v>3285014.4983277526</v>
      </c>
      <c r="HK381" s="45">
        <f t="shared" ca="1" si="1273"/>
        <v>3261360.4212747533</v>
      </c>
      <c r="HL381" s="45">
        <f t="shared" ca="1" si="1273"/>
        <v>3237706.344221754</v>
      </c>
      <c r="HM381" s="45">
        <f t="shared" ca="1" si="1273"/>
        <v>3214052.2671687547</v>
      </c>
      <c r="HN381" s="45">
        <f t="shared" ca="1" si="1273"/>
        <v>3190398.1901157554</v>
      </c>
      <c r="HO381" s="45">
        <f t="shared" ca="1" si="1273"/>
        <v>3166744.1130627561</v>
      </c>
      <c r="HP381" s="45">
        <f t="shared" ca="1" si="1273"/>
        <v>3143090.0360097568</v>
      </c>
      <c r="HQ381" s="45">
        <f t="shared" ca="1" si="1273"/>
        <v>3119435.9589567576</v>
      </c>
      <c r="HR381" s="45">
        <f t="shared" ca="1" si="1273"/>
        <v>3095781.8819037583</v>
      </c>
      <c r="HS381" s="45">
        <f t="shared" ca="1" si="1273"/>
        <v>3072127.804850759</v>
      </c>
      <c r="HT381" s="45">
        <f t="shared" ca="1" si="1273"/>
        <v>3048473.7277977597</v>
      </c>
      <c r="HU381" s="45">
        <f t="shared" ca="1" si="1273"/>
        <v>3024819.6507447604</v>
      </c>
      <c r="HV381" s="45">
        <f t="shared" ca="1" si="1273"/>
        <v>3001165.5736917611</v>
      </c>
      <c r="HW381" s="45">
        <f t="shared" ca="1" si="1273"/>
        <v>2977511.4966387618</v>
      </c>
      <c r="HX381" s="45">
        <f t="shared" ca="1" si="1273"/>
        <v>2953857.4195857625</v>
      </c>
      <c r="HY381" s="45">
        <f t="shared" ca="1" si="1273"/>
        <v>2930203.3425327633</v>
      </c>
      <c r="HZ381" s="45">
        <f t="shared" ca="1" si="1273"/>
        <v>2906549.265479764</v>
      </c>
      <c r="IA381" s="45">
        <f t="shared" ca="1" si="1273"/>
        <v>2882895.1884267647</v>
      </c>
      <c r="IB381" s="45">
        <f t="shared" ca="1" si="1273"/>
        <v>2859241.1113737654</v>
      </c>
      <c r="IC381" s="45">
        <f t="shared" ca="1" si="1273"/>
        <v>2835587.0343207661</v>
      </c>
      <c r="ID381" s="45">
        <f t="shared" ca="1" si="1273"/>
        <v>2811932.9572677668</v>
      </c>
      <c r="IE381" s="45">
        <f t="shared" ca="1" si="1273"/>
        <v>2788278.8802147675</v>
      </c>
      <c r="IF381" s="45">
        <f t="shared" ca="1" si="1273"/>
        <v>2764624.8031617682</v>
      </c>
      <c r="IG381" s="45">
        <f t="shared" ca="1" si="1273"/>
        <v>2740970.726108769</v>
      </c>
      <c r="IH381" s="45">
        <f t="shared" ref="IH381:KP381" ca="1" si="1274">IH316</f>
        <v>2717316.6490557697</v>
      </c>
      <c r="II381" s="45">
        <f t="shared" ca="1" si="1274"/>
        <v>2701425.3454243839</v>
      </c>
      <c r="IJ381" s="45">
        <f t="shared" ca="1" si="1274"/>
        <v>2677756.0819725804</v>
      </c>
      <c r="IK381" s="45">
        <f t="shared" ca="1" si="1274"/>
        <v>2654086.8185207769</v>
      </c>
      <c r="IL381" s="45">
        <f t="shared" ca="1" si="1274"/>
        <v>2630417.5550689735</v>
      </c>
      <c r="IM381" s="45">
        <f t="shared" ca="1" si="1274"/>
        <v>2606748.29161717</v>
      </c>
      <c r="IN381" s="45">
        <f t="shared" ca="1" si="1274"/>
        <v>2583079.0281653665</v>
      </c>
      <c r="IO381" s="45">
        <f t="shared" ca="1" si="1274"/>
        <v>4952329.1490042899</v>
      </c>
      <c r="IP381" s="45">
        <f t="shared" ca="1" si="1274"/>
        <v>4928659.8855524864</v>
      </c>
      <c r="IQ381" s="45">
        <f t="shared" ca="1" si="1274"/>
        <v>4904990.6221006829</v>
      </c>
      <c r="IR381" s="45">
        <f t="shared" ca="1" si="1274"/>
        <v>4881321.3586488795</v>
      </c>
      <c r="IS381" s="45">
        <f t="shared" ca="1" si="1274"/>
        <v>4857652.095197076</v>
      </c>
      <c r="IT381" s="45">
        <f t="shared" ca="1" si="1274"/>
        <v>4833982.8317452725</v>
      </c>
      <c r="IU381" s="45">
        <f t="shared" ca="1" si="1274"/>
        <v>4810313.568293469</v>
      </c>
      <c r="IV381" s="45">
        <f t="shared" ca="1" si="1274"/>
        <v>4786644.3048416656</v>
      </c>
      <c r="IW381" s="45">
        <f t="shared" ca="1" si="1274"/>
        <v>4762975.0413898621</v>
      </c>
      <c r="IX381" s="45">
        <f t="shared" ca="1" si="1274"/>
        <v>4739305.7779380586</v>
      </c>
      <c r="IY381" s="45">
        <f t="shared" ca="1" si="1274"/>
        <v>4715636.5144862551</v>
      </c>
      <c r="IZ381" s="45">
        <f t="shared" ca="1" si="1274"/>
        <v>4691967.2510344516</v>
      </c>
      <c r="JA381" s="45">
        <f t="shared" ca="1" si="1274"/>
        <v>4668297.9875826482</v>
      </c>
      <c r="JB381" s="45">
        <f t="shared" ca="1" si="1274"/>
        <v>4644628.7241308447</v>
      </c>
      <c r="JC381" s="45">
        <f t="shared" ca="1" si="1274"/>
        <v>4620959.4606790412</v>
      </c>
      <c r="JD381" s="45">
        <f t="shared" ca="1" si="1274"/>
        <v>4597290.1972272377</v>
      </c>
      <c r="JE381" s="45">
        <f t="shared" ca="1" si="1274"/>
        <v>4573620.9337754343</v>
      </c>
      <c r="JF381" s="45">
        <f t="shared" ca="1" si="1274"/>
        <v>4549951.6703236308</v>
      </c>
      <c r="JG381" s="45">
        <f t="shared" ca="1" si="1274"/>
        <v>4526282.4068718273</v>
      </c>
      <c r="JH381" s="45">
        <f t="shared" ca="1" si="1274"/>
        <v>4502613.1434200238</v>
      </c>
      <c r="JI381" s="45">
        <f t="shared" ca="1" si="1274"/>
        <v>4478943.8799682204</v>
      </c>
      <c r="JJ381" s="45">
        <f t="shared" ca="1" si="1274"/>
        <v>4455274.6165164169</v>
      </c>
      <c r="JK381" s="45">
        <f t="shared" ca="1" si="1274"/>
        <v>4431605.3530646134</v>
      </c>
      <c r="JL381" s="45">
        <f t="shared" ca="1" si="1274"/>
        <v>4407936.0896128099</v>
      </c>
      <c r="JM381" s="45">
        <f t="shared" ca="1" si="1274"/>
        <v>4384266.8261610065</v>
      </c>
      <c r="JN381" s="45">
        <f t="shared" ca="1" si="1274"/>
        <v>4360597.562709203</v>
      </c>
      <c r="JO381" s="45">
        <f t="shared" ca="1" si="1274"/>
        <v>4336928.2992573995</v>
      </c>
      <c r="JP381" s="45">
        <f t="shared" ca="1" si="1274"/>
        <v>4313259.035805596</v>
      </c>
      <c r="JQ381" s="45">
        <f t="shared" ca="1" si="1274"/>
        <v>4289589.7723537926</v>
      </c>
      <c r="JR381" s="45">
        <f t="shared" ca="1" si="1274"/>
        <v>4265920.5089019891</v>
      </c>
      <c r="JS381" s="45">
        <f t="shared" ca="1" si="1274"/>
        <v>4242251.2454501856</v>
      </c>
      <c r="JT381" s="45">
        <f t="shared" ca="1" si="1274"/>
        <v>4218581.9819983821</v>
      </c>
      <c r="JU381" s="45">
        <f t="shared" ca="1" si="1274"/>
        <v>4194912.7185465787</v>
      </c>
      <c r="JV381" s="45">
        <f t="shared" ca="1" si="1274"/>
        <v>4171243.4550947752</v>
      </c>
      <c r="JW381" s="45">
        <f t="shared" ca="1" si="1274"/>
        <v>4147574.1916429717</v>
      </c>
      <c r="JX381" s="45">
        <f t="shared" ca="1" si="1274"/>
        <v>4123904.9281911682</v>
      </c>
      <c r="JY381" s="45">
        <f t="shared" ca="1" si="1274"/>
        <v>4100235.6647393648</v>
      </c>
      <c r="JZ381" s="45">
        <f t="shared" ca="1" si="1274"/>
        <v>4076566.4012875613</v>
      </c>
      <c r="KA381" s="45">
        <f t="shared" ca="1" si="1274"/>
        <v>4052897.1378357578</v>
      </c>
      <c r="KB381" s="45">
        <f t="shared" ca="1" si="1274"/>
        <v>4029227.8743839543</v>
      </c>
      <c r="KC381" s="45">
        <f t="shared" ca="1" si="1274"/>
        <v>4005558.6109321509</v>
      </c>
      <c r="KD381" s="45">
        <f t="shared" ca="1" si="1274"/>
        <v>3981889.3474803474</v>
      </c>
      <c r="KE381" s="45">
        <f t="shared" ca="1" si="1274"/>
        <v>3958220.0840285439</v>
      </c>
      <c r="KF381" s="45">
        <f t="shared" ca="1" si="1274"/>
        <v>3934550.8205767404</v>
      </c>
      <c r="KG381" s="45">
        <f t="shared" ca="1" si="1274"/>
        <v>3910881.557124937</v>
      </c>
      <c r="KH381" s="45">
        <f t="shared" ca="1" si="1274"/>
        <v>3887212.2936731335</v>
      </c>
      <c r="KI381" s="45">
        <f t="shared" ca="1" si="1274"/>
        <v>3863543.03022133</v>
      </c>
      <c r="KJ381" s="45">
        <f t="shared" ca="1" si="1274"/>
        <v>3839873.7667695265</v>
      </c>
      <c r="KK381" s="45">
        <f t="shared" ca="1" si="1274"/>
        <v>3816204.5033177231</v>
      </c>
      <c r="KL381" s="45">
        <f t="shared" ca="1" si="1274"/>
        <v>3792535.2398659196</v>
      </c>
      <c r="KM381" s="45">
        <f t="shared" ca="1" si="1274"/>
        <v>3768865.9764141161</v>
      </c>
      <c r="KN381" s="45">
        <f t="shared" ca="1" si="1274"/>
        <v>3745196.7129623126</v>
      </c>
      <c r="KO381" s="45">
        <f t="shared" ca="1" si="1274"/>
        <v>3721527.4495105091</v>
      </c>
      <c r="KP381" s="45">
        <f t="shared" ca="1" si="1274"/>
        <v>3697858.1860587057</v>
      </c>
      <c r="KQ381" s="45">
        <f t="shared" ref="KQ381:LT381" ca="1" si="1275">KQ316</f>
        <v>3674188.9226069022</v>
      </c>
      <c r="KR381" s="45">
        <f t="shared" ca="1" si="1275"/>
        <v>3650519.6591550987</v>
      </c>
      <c r="KS381" s="45">
        <f t="shared" ca="1" si="1275"/>
        <v>3626850.3957032952</v>
      </c>
      <c r="KT381" s="45">
        <f t="shared" ca="1" si="1275"/>
        <v>3603181.1322514918</v>
      </c>
      <c r="KU381" s="45">
        <f t="shared" ca="1" si="1275"/>
        <v>3579511.8687996883</v>
      </c>
      <c r="KV381" s="45">
        <f t="shared" ca="1" si="1275"/>
        <v>3555842.6053478848</v>
      </c>
      <c r="KW381" s="45">
        <f t="shared" ca="1" si="1275"/>
        <v>3532173.3418960813</v>
      </c>
      <c r="KX381" s="45">
        <f t="shared" ca="1" si="1275"/>
        <v>3508504.0784442779</v>
      </c>
      <c r="KY381" s="45">
        <f t="shared" ca="1" si="1275"/>
        <v>3484834.8149924744</v>
      </c>
      <c r="KZ381" s="45">
        <f t="shared" ca="1" si="1275"/>
        <v>3461165.5515406709</v>
      </c>
      <c r="LA381" s="45">
        <f t="shared" ca="1" si="1275"/>
        <v>3437496.2880888674</v>
      </c>
      <c r="LB381" s="45">
        <f t="shared" ca="1" si="1275"/>
        <v>3413827.024637064</v>
      </c>
      <c r="LC381" s="45">
        <f t="shared" ca="1" si="1275"/>
        <v>3390157.7611852605</v>
      </c>
      <c r="LD381" s="45">
        <f t="shared" ca="1" si="1275"/>
        <v>3366488.497733457</v>
      </c>
      <c r="LE381" s="45">
        <f t="shared" ca="1" si="1275"/>
        <v>3342819.2342816535</v>
      </c>
      <c r="LF381" s="45">
        <f t="shared" ca="1" si="1275"/>
        <v>3319149.9708298501</v>
      </c>
      <c r="LG381" s="45">
        <f t="shared" ca="1" si="1275"/>
        <v>3295480.7073780466</v>
      </c>
      <c r="LH381" s="45">
        <f t="shared" ca="1" si="1275"/>
        <v>3271811.4439262431</v>
      </c>
      <c r="LI381" s="45">
        <f t="shared" ca="1" si="1275"/>
        <v>3248142.1804744396</v>
      </c>
      <c r="LJ381" s="45">
        <f t="shared" ca="1" si="1275"/>
        <v>3224472.9170226362</v>
      </c>
      <c r="LK381" s="45">
        <f t="shared" ca="1" si="1275"/>
        <v>3200803.6535708327</v>
      </c>
      <c r="LL381" s="45">
        <f t="shared" ca="1" si="1275"/>
        <v>3177134.3901190292</v>
      </c>
      <c r="LM381" s="45">
        <f t="shared" ca="1" si="1275"/>
        <v>3153465.1266672257</v>
      </c>
      <c r="LN381" s="45">
        <f t="shared" ca="1" si="1275"/>
        <v>3129795.8632154223</v>
      </c>
      <c r="LO381" s="45">
        <f t="shared" ca="1" si="1275"/>
        <v>3106126.5997636188</v>
      </c>
      <c r="LP381" s="45">
        <f t="shared" ca="1" si="1275"/>
        <v>3082457.3363118153</v>
      </c>
      <c r="LQ381" s="45">
        <f t="shared" ca="1" si="1275"/>
        <v>3058788.0728600118</v>
      </c>
      <c r="LR381" s="45">
        <f t="shared" ca="1" si="1275"/>
        <v>3035118.8094082084</v>
      </c>
      <c r="LS381" s="45">
        <f t="shared" ca="1" si="1275"/>
        <v>3011449.5459564049</v>
      </c>
      <c r="LT381" s="45">
        <f t="shared" ca="1" si="1275"/>
        <v>2987780.2825046014</v>
      </c>
      <c r="LU381" s="45"/>
      <c r="LV381" s="45"/>
      <c r="LW381" s="45"/>
      <c r="LX381" s="45"/>
      <c r="LY381" s="45"/>
      <c r="LZ381" s="45"/>
      <c r="MA381" s="45"/>
      <c r="MB381" s="45"/>
      <c r="MC381" s="45"/>
      <c r="MD381" s="45"/>
      <c r="ME381" s="45"/>
      <c r="MF381" s="45"/>
      <c r="MG381" s="45"/>
      <c r="MH381" s="45"/>
      <c r="MI381" s="45"/>
      <c r="MJ381" s="45"/>
      <c r="MK381" s="45"/>
      <c r="ML381" s="45"/>
      <c r="MM381" s="45"/>
      <c r="MN381" s="45"/>
      <c r="MO381" s="45"/>
      <c r="MP381" s="45"/>
      <c r="MQ381" s="45"/>
      <c r="MR381" s="45"/>
      <c r="MS381" s="45"/>
      <c r="MT381" s="45"/>
      <c r="MU381" s="45"/>
      <c r="MV381" s="45"/>
      <c r="MW381" s="45"/>
      <c r="MX381" s="45"/>
      <c r="MY381" s="45"/>
      <c r="MZ381" s="45"/>
      <c r="NA381" s="45"/>
      <c r="NB381" s="45"/>
      <c r="NC381" s="45"/>
      <c r="ND381" s="45"/>
      <c r="NE381" s="45"/>
      <c r="NF381" s="45"/>
      <c r="NG381" s="45"/>
      <c r="NH381" s="45"/>
      <c r="NI381" s="45"/>
      <c r="NJ381" s="45"/>
      <c r="NK381" s="45"/>
      <c r="NL381" s="45"/>
      <c r="NM381" s="45"/>
      <c r="NN381" s="45"/>
      <c r="NO381" s="45"/>
      <c r="NP381" s="45"/>
      <c r="NQ381" s="45"/>
      <c r="NR381" s="45"/>
      <c r="NS381" s="45"/>
      <c r="NT381" s="45"/>
      <c r="NU381" s="45"/>
      <c r="NV381" s="45"/>
      <c r="NW381" s="45"/>
      <c r="NX381" s="45"/>
      <c r="NY381" s="45"/>
      <c r="NZ381" s="45"/>
      <c r="OA381" s="45"/>
      <c r="OB381" s="45"/>
      <c r="OC381" s="45"/>
      <c r="OD381" s="45"/>
      <c r="OE381" s="45"/>
      <c r="OF381" s="45"/>
      <c r="OG381" s="45"/>
      <c r="OH381" s="45"/>
      <c r="OI381" s="45"/>
      <c r="OJ381" s="45"/>
      <c r="OK381" s="45"/>
      <c r="OL381" s="45"/>
      <c r="OM381" s="45"/>
      <c r="ON381" s="45"/>
      <c r="OO381" s="45"/>
      <c r="OP381" s="45"/>
      <c r="OQ381" s="45"/>
      <c r="OR381" s="45"/>
      <c r="OS381" s="45"/>
      <c r="OT381" s="45"/>
      <c r="OU381" s="45"/>
      <c r="OV381" s="45"/>
      <c r="OW381" s="45"/>
      <c r="OX381" s="45"/>
      <c r="OY381" s="45"/>
      <c r="OZ381" s="45"/>
      <c r="PA381" s="45"/>
      <c r="PB381" s="45"/>
      <c r="PC381" s="45"/>
      <c r="PD381" s="45"/>
      <c r="PE381" s="45"/>
      <c r="PF381" s="45"/>
      <c r="PG381" s="45"/>
      <c r="PH381" s="45"/>
      <c r="PI381" s="45"/>
      <c r="PJ381" s="45"/>
      <c r="PK381" s="45"/>
      <c r="PL381" s="45"/>
      <c r="PM381" s="45"/>
      <c r="PN381" s="45"/>
      <c r="PO381" s="45"/>
      <c r="PP381" s="45"/>
      <c r="PQ381" s="45"/>
      <c r="PR381" s="45"/>
      <c r="PS381" s="45"/>
      <c r="PT381" s="45"/>
      <c r="PU381" s="45"/>
      <c r="PV381" s="45"/>
      <c r="PW381" s="45"/>
      <c r="PX381" s="45"/>
      <c r="PY381" s="45"/>
      <c r="PZ381" s="45"/>
      <c r="QA381" s="45"/>
      <c r="QB381" s="45"/>
      <c r="QC381" s="45"/>
      <c r="QD381" s="45"/>
      <c r="QE381" s="45"/>
      <c r="QF381" s="45"/>
      <c r="QG381" s="45"/>
      <c r="QH381" s="45"/>
      <c r="QI381" s="45"/>
      <c r="QJ381" s="45"/>
      <c r="QK381" s="45"/>
      <c r="QL381" s="45"/>
      <c r="QM381" s="45"/>
      <c r="QN381" s="45"/>
      <c r="QO381" s="45"/>
      <c r="QP381" s="45"/>
      <c r="QQ381" s="45"/>
      <c r="QR381" s="45"/>
      <c r="QS381" s="45"/>
      <c r="QT381" s="45"/>
      <c r="QU381" s="45"/>
    </row>
    <row r="382" spans="1:463" ht="15" customHeight="1" outlineLevel="1">
      <c r="C382" s="75" t="s">
        <v>590</v>
      </c>
      <c r="E382" s="50" t="s">
        <v>95</v>
      </c>
      <c r="H382" s="66"/>
      <c r="I382" s="45"/>
      <c r="J382" s="45"/>
      <c r="K382" s="45"/>
      <c r="L382" s="45">
        <f>$L428*-1-SUM($L310:L310)</f>
        <v>0</v>
      </c>
      <c r="M382" s="45">
        <f>$L428*-1-SUM($L310:M310)</f>
        <v>0</v>
      </c>
      <c r="N382" s="45">
        <f>$L428*-1-SUM($L310:N310)</f>
        <v>0</v>
      </c>
      <c r="O382" s="45">
        <f>$L428*-1-SUM($L310:O310)</f>
        <v>0</v>
      </c>
      <c r="P382" s="45">
        <f>$L428*-1-SUM($L310:P310)</f>
        <v>0</v>
      </c>
      <c r="Q382" s="45">
        <f>$L428*-1-SUM($L310:Q310)</f>
        <v>0</v>
      </c>
      <c r="R382" s="45">
        <f>$L428*-1-SUM($L310:R310)</f>
        <v>0</v>
      </c>
      <c r="S382" s="45">
        <f>$L428*-1-SUM($L310:S310)</f>
        <v>0</v>
      </c>
      <c r="T382" s="45">
        <f>$L428*-1-SUM($L310:T310)</f>
        <v>0</v>
      </c>
      <c r="U382" s="45">
        <f>$L428*-1-SUM($L310:U310)</f>
        <v>0</v>
      </c>
      <c r="V382" s="45">
        <f>$L428*-1-SUM($L310:V310)</f>
        <v>0</v>
      </c>
      <c r="W382" s="45">
        <f>$L428*-1-SUM($L310:W310)</f>
        <v>0</v>
      </c>
      <c r="X382" s="45">
        <f>$L428*-1-SUM($L310:X310)</f>
        <v>0</v>
      </c>
      <c r="Y382" s="45">
        <f>$L428*-1-SUM($L310:Y310)</f>
        <v>0</v>
      </c>
      <c r="Z382" s="45">
        <f>$L428*-1-SUM($L310:Z310)</f>
        <v>0</v>
      </c>
      <c r="AA382" s="45">
        <f>$L428*-1-SUM($L310:AA310)</f>
        <v>0</v>
      </c>
      <c r="AB382" s="45">
        <f>$L428*-1-SUM($L310:AB310)</f>
        <v>0</v>
      </c>
      <c r="AC382" s="45">
        <f>$L428*-1-SUM($L310:AC310)</f>
        <v>0</v>
      </c>
      <c r="AD382" s="45">
        <f>$L428*-1-SUM($L310:AD310)</f>
        <v>0</v>
      </c>
      <c r="AE382" s="45">
        <f>$L428*-1-SUM($L310:AE310)</f>
        <v>0</v>
      </c>
      <c r="AF382" s="45">
        <f>$L428*-1-SUM($L310:AF310)</f>
        <v>0</v>
      </c>
      <c r="AG382" s="45">
        <f>$L428*-1-SUM($L310:AG310)</f>
        <v>0</v>
      </c>
      <c r="AH382" s="45">
        <f>$L428*-1-SUM($L310:AH310)</f>
        <v>0</v>
      </c>
      <c r="AI382" s="45">
        <f>$L428*-1-SUM($L310:AI310)</f>
        <v>0</v>
      </c>
      <c r="AJ382" s="45">
        <f>$L428*-1-SUM($L310:AJ310)</f>
        <v>0</v>
      </c>
      <c r="AK382" s="45">
        <f>$L428*-1-SUM($L310:AK310)</f>
        <v>0</v>
      </c>
      <c r="AL382" s="45">
        <f>$L428*-1-SUM($L310:AL310)</f>
        <v>0</v>
      </c>
      <c r="AM382" s="45">
        <f>$L428*-1-SUM($L310:AM310)</f>
        <v>0</v>
      </c>
      <c r="AN382" s="45">
        <f>$L428*-1-SUM($L310:AN310)</f>
        <v>0</v>
      </c>
      <c r="AO382" s="45">
        <f>$L428*-1-SUM($L310:AO310)</f>
        <v>0</v>
      </c>
      <c r="AP382" s="45">
        <f>$L428*-1-SUM($L310:AP310)</f>
        <v>0</v>
      </c>
      <c r="AQ382" s="45">
        <f>$L428*-1-SUM($L310:AQ310)</f>
        <v>0</v>
      </c>
      <c r="AR382" s="45">
        <f>$L428*-1-SUM($L310:AR310)</f>
        <v>0</v>
      </c>
      <c r="AS382" s="45">
        <f>$L428*-1-SUM($L310:AS310)</f>
        <v>0</v>
      </c>
      <c r="AT382" s="45">
        <f>$L428*-1-SUM($L310:AT310)</f>
        <v>0</v>
      </c>
      <c r="AU382" s="45">
        <f>$L428*-1-SUM($L310:AU310)</f>
        <v>0</v>
      </c>
      <c r="AV382" s="45">
        <f>$L428*-1-SUM($L310:AV310)</f>
        <v>0</v>
      </c>
      <c r="AW382" s="45">
        <f>$L428*-1-SUM($L310:AW310)</f>
        <v>0</v>
      </c>
      <c r="AX382" s="45">
        <f>$L428*-1-SUM($L310:AX310)</f>
        <v>0</v>
      </c>
      <c r="AY382" s="45">
        <f>$L428*-1-SUM($L310:AY310)</f>
        <v>0</v>
      </c>
      <c r="AZ382" s="45">
        <f>$L428*-1-SUM($L310:AZ310)</f>
        <v>0</v>
      </c>
      <c r="BA382" s="45">
        <f>$L428*-1-SUM($L310:BA310)</f>
        <v>0</v>
      </c>
      <c r="BB382" s="45">
        <f>$L428*-1-SUM($L310:BB310)</f>
        <v>0</v>
      </c>
      <c r="BC382" s="45">
        <f>$L428*-1-SUM($L310:BC310)</f>
        <v>0</v>
      </c>
      <c r="BD382" s="45">
        <f>$L428*-1-SUM($L310:BD310)</f>
        <v>0</v>
      </c>
      <c r="BE382" s="45">
        <f>$L428*-1-SUM($L310:BE310)</f>
        <v>0</v>
      </c>
      <c r="BF382" s="45">
        <f>$L428*-1-SUM($L310:BF310)</f>
        <v>0</v>
      </c>
      <c r="BG382" s="45">
        <f>$L428*-1-SUM($L310:BG310)</f>
        <v>0</v>
      </c>
      <c r="BH382" s="45">
        <f>$L428*-1-SUM($L310:BH310)</f>
        <v>0</v>
      </c>
      <c r="BI382" s="45">
        <f>$L428*-1-SUM($L310:BI310)</f>
        <v>0</v>
      </c>
      <c r="BJ382" s="45">
        <f>$L428*-1-SUM($L310:BJ310)</f>
        <v>0</v>
      </c>
      <c r="BK382" s="45">
        <f>$L428*-1-SUM($L310:BK310)</f>
        <v>0</v>
      </c>
      <c r="BL382" s="45">
        <f>$L428*-1-SUM($L310:BL310)</f>
        <v>0</v>
      </c>
      <c r="BM382" s="45">
        <f>$L428*-1-SUM($L310:BM310)</f>
        <v>0</v>
      </c>
      <c r="BN382" s="45">
        <f>$L428*-1-SUM($L310:BN310)</f>
        <v>0</v>
      </c>
      <c r="BO382" s="45">
        <f>$L428*-1-SUM($L310:BO310)</f>
        <v>0</v>
      </c>
      <c r="BP382" s="45">
        <f>$L428*-1-SUM($L310:BP310)</f>
        <v>0</v>
      </c>
      <c r="BQ382" s="45">
        <f>$L428*-1-SUM($L310:BQ310)</f>
        <v>0</v>
      </c>
      <c r="BR382" s="45">
        <f>$L428*-1-SUM($L310:BR310)</f>
        <v>0</v>
      </c>
      <c r="BS382" s="45">
        <f>$L428*-1-SUM($L310:BS310)</f>
        <v>0</v>
      </c>
      <c r="BT382" s="45">
        <f>$L428*-1-SUM($L310:BT310)</f>
        <v>0</v>
      </c>
      <c r="BU382" s="45">
        <f>$L428*-1-SUM($L310:BU310)</f>
        <v>0</v>
      </c>
      <c r="BV382" s="45">
        <f>$L428*-1-SUM($L310:BV310)</f>
        <v>0</v>
      </c>
      <c r="BW382" s="45">
        <f>$L428*-1-SUM($L310:BW310)</f>
        <v>0</v>
      </c>
      <c r="BX382" s="45">
        <f>$L428*-1-SUM($L310:BX310)</f>
        <v>0</v>
      </c>
      <c r="BY382" s="45">
        <f>$L428*-1-SUM($L310:BY310)</f>
        <v>0</v>
      </c>
      <c r="BZ382" s="45">
        <f>$L428*-1-SUM($L310:BZ310)</f>
        <v>0</v>
      </c>
      <c r="CA382" s="45">
        <f>$L428*-1-SUM($L310:CA310)</f>
        <v>0</v>
      </c>
      <c r="CB382" s="45">
        <f>$L428*-1-SUM($L310:CB310)</f>
        <v>0</v>
      </c>
      <c r="CC382" s="45">
        <f>$L428*-1-SUM($L310:CC310)</f>
        <v>0</v>
      </c>
      <c r="CD382" s="45">
        <f>$L428*-1-SUM($L310:CD310)</f>
        <v>0</v>
      </c>
      <c r="CE382" s="45">
        <f>$L428*-1-SUM($L310:CE310)</f>
        <v>0</v>
      </c>
      <c r="CF382" s="45">
        <f>$L428*-1-SUM($L310:CF310)</f>
        <v>0</v>
      </c>
      <c r="CG382" s="45">
        <f>$L428*-1-SUM($L310:CG310)</f>
        <v>0</v>
      </c>
      <c r="CH382" s="45">
        <f>$L428*-1-SUM($L310:CH310)</f>
        <v>0</v>
      </c>
      <c r="CI382" s="45">
        <f>$L428*-1-SUM($L310:CI310)</f>
        <v>0</v>
      </c>
      <c r="CJ382" s="45">
        <f>$L428*-1-SUM($L310:CJ310)</f>
        <v>0</v>
      </c>
      <c r="CK382" s="45">
        <f>$L428*-1-SUM($L310:CK310)</f>
        <v>0</v>
      </c>
      <c r="CL382" s="45">
        <f>$L428*-1-SUM($L310:CL310)</f>
        <v>0</v>
      </c>
      <c r="CM382" s="45">
        <f>$L428*-1-SUM($L310:CM310)</f>
        <v>0</v>
      </c>
      <c r="CN382" s="45">
        <f>$L428*-1-SUM($L310:CN310)</f>
        <v>0</v>
      </c>
      <c r="CO382" s="45">
        <f>$L428*-1-SUM($L310:CO310)</f>
        <v>0</v>
      </c>
      <c r="CP382" s="45">
        <f>$L428*-1-SUM($L310:CP310)</f>
        <v>0</v>
      </c>
      <c r="CQ382" s="45">
        <f>$L428*-1-SUM($L310:CQ310)</f>
        <v>0</v>
      </c>
      <c r="CR382" s="45">
        <f>$L428*-1-SUM($L310:CR310)</f>
        <v>0</v>
      </c>
      <c r="CS382" s="45">
        <f>$L428*-1-SUM($L310:CS310)</f>
        <v>0</v>
      </c>
      <c r="CT382" s="45">
        <f>$L428*-1-SUM($L310:CT310)</f>
        <v>0</v>
      </c>
      <c r="CU382" s="45">
        <f>$L428*-1-SUM($L310:CU310)</f>
        <v>0</v>
      </c>
      <c r="CV382" s="45">
        <f>$L428*-1-SUM($L310:CV310)</f>
        <v>0</v>
      </c>
      <c r="CW382" s="45">
        <f>$L428*-1-SUM($L310:CW310)</f>
        <v>0</v>
      </c>
      <c r="CX382" s="45">
        <f>$L428*-1-SUM($L310:CX310)</f>
        <v>0</v>
      </c>
      <c r="CY382" s="45">
        <f>$L428*-1-SUM($L310:CY310)</f>
        <v>0</v>
      </c>
      <c r="CZ382" s="45">
        <f>$L428*-1-SUM($L310:CZ310)</f>
        <v>0</v>
      </c>
      <c r="DA382" s="45">
        <f>$L428*-1-SUM($L310:DA310)</f>
        <v>0</v>
      </c>
      <c r="DB382" s="45">
        <f>$L428*-1-SUM($L310:DB310)</f>
        <v>0</v>
      </c>
      <c r="DC382" s="45">
        <f>$L428*-1-SUM($L310:DC310)</f>
        <v>0</v>
      </c>
      <c r="DD382" s="45">
        <f>$L428*-1-SUM($L310:DD310)</f>
        <v>0</v>
      </c>
      <c r="DE382" s="45">
        <f>$L428*-1-SUM($L310:DE310)</f>
        <v>0</v>
      </c>
      <c r="DF382" s="45">
        <f>$L428*-1-SUM($L310:DF310)</f>
        <v>0</v>
      </c>
      <c r="DG382" s="45">
        <f>$L428*-1-SUM($L310:DG310)</f>
        <v>0</v>
      </c>
      <c r="DH382" s="45">
        <f>$L428*-1-SUM($L310:DH310)</f>
        <v>0</v>
      </c>
      <c r="DI382" s="45">
        <f>$L428*-1-SUM($L310:DI310)</f>
        <v>0</v>
      </c>
      <c r="DJ382" s="45">
        <f>$L428*-1-SUM($L310:DJ310)</f>
        <v>0</v>
      </c>
      <c r="DK382" s="45">
        <f>$L428*-1-SUM($L310:DK310)</f>
        <v>0</v>
      </c>
      <c r="DL382" s="45">
        <f>$L428*-1-SUM($L310:DL310)</f>
        <v>0</v>
      </c>
      <c r="DM382" s="45">
        <f>$L428*-1-SUM($L310:DM310)</f>
        <v>0</v>
      </c>
      <c r="DN382" s="45">
        <f>$L428*-1-SUM($L310:DN310)</f>
        <v>0</v>
      </c>
      <c r="DO382" s="45">
        <f>$L428*-1-SUM($L310:DO310)</f>
        <v>0</v>
      </c>
      <c r="DP382" s="45">
        <f>$L428*-1-SUM($L310:DP310)</f>
        <v>0</v>
      </c>
      <c r="DQ382" s="45">
        <f>$L428*-1-SUM($L310:DQ310)</f>
        <v>0</v>
      </c>
      <c r="DR382" s="45">
        <f>$L428*-1-SUM($L310:DR310)</f>
        <v>0</v>
      </c>
      <c r="DS382" s="45">
        <f>$L428*-1-SUM($L310:DS310)</f>
        <v>0</v>
      </c>
      <c r="DT382" s="45">
        <f>$L428*-1-SUM($L310:DT310)</f>
        <v>0</v>
      </c>
      <c r="DU382" s="45">
        <f>$L428*-1-SUM($L310:DU310)</f>
        <v>0</v>
      </c>
      <c r="DV382" s="45">
        <f>$L428*-1-SUM($L310:DV310)</f>
        <v>0</v>
      </c>
      <c r="DW382" s="45">
        <f>$L428*-1-SUM($L310:DW310)</f>
        <v>0</v>
      </c>
      <c r="DX382" s="45">
        <f>$L428*-1-SUM($L310:DX310)</f>
        <v>0</v>
      </c>
      <c r="DY382" s="45">
        <f>$L428*-1-SUM($L310:DY310)</f>
        <v>0</v>
      </c>
      <c r="DZ382" s="45">
        <f>$L428*-1-SUM($L310:DZ310)</f>
        <v>0</v>
      </c>
      <c r="EA382" s="45">
        <f>$L428*-1-SUM($L310:EA310)</f>
        <v>0</v>
      </c>
      <c r="EB382" s="45">
        <f>$L428*-1-SUM($L310:EB310)</f>
        <v>0</v>
      </c>
      <c r="EC382" s="45">
        <f>$L428*-1-SUM($L310:EC310)</f>
        <v>0</v>
      </c>
      <c r="ED382" s="45">
        <f>$L428*-1-SUM($L310:ED310)</f>
        <v>0</v>
      </c>
      <c r="EE382" s="45">
        <f>$L428*-1-SUM($L310:EE310)</f>
        <v>0</v>
      </c>
      <c r="EF382" s="45">
        <f>$L428*-1-SUM($L310:EF310)</f>
        <v>0</v>
      </c>
      <c r="EG382" s="45">
        <f>$L428*-1-SUM($L310:EG310)</f>
        <v>0</v>
      </c>
      <c r="EH382" s="45">
        <f>$L428*-1-SUM($L310:EH310)</f>
        <v>0</v>
      </c>
      <c r="EI382" s="45">
        <f>$L428*-1-SUM($L310:EI310)</f>
        <v>0</v>
      </c>
      <c r="EJ382" s="45">
        <f>$L428*-1-SUM($L310:EJ310)</f>
        <v>0</v>
      </c>
      <c r="EK382" s="45">
        <f>$L428*-1-SUM($L310:EK310)</f>
        <v>0</v>
      </c>
      <c r="EL382" s="45">
        <f>$L428*-1-SUM($L310:EL310)</f>
        <v>0</v>
      </c>
      <c r="EM382" s="45">
        <f>$L428*-1-SUM($L310:EM310)</f>
        <v>0</v>
      </c>
      <c r="EN382" s="45">
        <f>$L428*-1-SUM($L310:EN310)</f>
        <v>0</v>
      </c>
      <c r="EO382" s="45">
        <f>$L428*-1-SUM($L310:EO310)</f>
        <v>0</v>
      </c>
      <c r="EP382" s="45">
        <f>$L428*-1-SUM($L310:EP310)</f>
        <v>0</v>
      </c>
      <c r="EQ382" s="45">
        <f>$L428*-1-SUM($L310:EQ310)</f>
        <v>0</v>
      </c>
      <c r="ER382" s="45">
        <f>$L428*-1-SUM($L310:ER310)</f>
        <v>0</v>
      </c>
      <c r="ES382" s="45">
        <f>$L428*-1-SUM($L310:ES310)</f>
        <v>0</v>
      </c>
      <c r="ET382" s="45">
        <f>$L428*-1-SUM($L310:ET310)</f>
        <v>0</v>
      </c>
      <c r="EU382" s="45">
        <f>$L428*-1-SUM($L310:EU310)</f>
        <v>0</v>
      </c>
      <c r="EV382" s="45">
        <f>$L428*-1-SUM($L310:EV310)</f>
        <v>0</v>
      </c>
      <c r="EW382" s="45">
        <f>$L428*-1-SUM($L310:EW310)</f>
        <v>0</v>
      </c>
      <c r="EX382" s="45">
        <f>$L428*-1-SUM($L310:EX310)</f>
        <v>0</v>
      </c>
      <c r="EY382" s="45">
        <f>$L428*-1-SUM($L310:EY310)</f>
        <v>0</v>
      </c>
      <c r="EZ382" s="45">
        <f>$L428*-1-SUM($L310:EZ310)</f>
        <v>0</v>
      </c>
      <c r="FA382" s="45">
        <f>$L428*-1-SUM($L310:FA310)</f>
        <v>0</v>
      </c>
      <c r="FB382" s="45">
        <f>$L428*-1-SUM($L310:FB310)</f>
        <v>0</v>
      </c>
      <c r="FC382" s="45">
        <f>$L428*-1-SUM($L310:FC310)</f>
        <v>0</v>
      </c>
      <c r="FD382" s="45">
        <f>$L428*-1-SUM($L310:FD310)</f>
        <v>0</v>
      </c>
      <c r="FE382" s="45">
        <f>$L428*-1-SUM($L310:FE310)</f>
        <v>0</v>
      </c>
      <c r="FF382" s="45">
        <f>$L428*-1-SUM($L310:FF310)</f>
        <v>0</v>
      </c>
      <c r="FG382" s="45">
        <f>$L428*-1-SUM($L310:FG310)</f>
        <v>0</v>
      </c>
      <c r="FH382" s="45">
        <f>$L428*-1-SUM($L310:FH310)</f>
        <v>0</v>
      </c>
      <c r="FI382" s="45">
        <f>$L428*-1-SUM($L310:FI310)</f>
        <v>0</v>
      </c>
      <c r="FJ382" s="45">
        <f>$L428*-1-SUM($L310:FJ310)</f>
        <v>0</v>
      </c>
      <c r="FK382" s="45">
        <f>$L428*-1-SUM($L310:FK310)</f>
        <v>0</v>
      </c>
      <c r="FL382" s="45">
        <f>$L428*-1-SUM($L310:FL310)</f>
        <v>0</v>
      </c>
      <c r="FM382" s="45">
        <f>$L428*-1-SUM($L310:FM310)</f>
        <v>0</v>
      </c>
      <c r="FN382" s="45">
        <f>$L428*-1-SUM($L310:FN310)</f>
        <v>0</v>
      </c>
      <c r="FO382" s="45">
        <f>$L428*-1-SUM($L310:FO310)</f>
        <v>0</v>
      </c>
      <c r="FP382" s="45">
        <f>$L428*-1-SUM($L310:FP310)</f>
        <v>0</v>
      </c>
      <c r="FQ382" s="45">
        <f>$L428*-1-SUM($L310:FQ310)</f>
        <v>0</v>
      </c>
      <c r="FR382" s="45">
        <f>$L428*-1-SUM($L310:FR310)</f>
        <v>0</v>
      </c>
      <c r="FS382" s="45">
        <f>$L428*-1-SUM($L310:FS310)</f>
        <v>0</v>
      </c>
      <c r="FT382" s="45">
        <f>$L428*-1-SUM($L310:FT310)</f>
        <v>0</v>
      </c>
      <c r="FU382" s="45">
        <f>$L428*-1-SUM($L310:FU310)</f>
        <v>0</v>
      </c>
      <c r="FV382" s="45">
        <f>$L428*-1-SUM($L310:FV310)</f>
        <v>0</v>
      </c>
      <c r="FW382" s="45">
        <f>$L428*-1-SUM($L310:FW310)</f>
        <v>0</v>
      </c>
      <c r="FX382" s="45">
        <f>$L428*-1-SUM($L310:FX310)</f>
        <v>0</v>
      </c>
      <c r="FY382" s="45">
        <f>$L428*-1-SUM($L310:FY310)</f>
        <v>0</v>
      </c>
      <c r="FZ382" s="45">
        <f>$L428*-1-SUM($L310:FZ310)</f>
        <v>0</v>
      </c>
      <c r="GA382" s="45">
        <f>$L428*-1-SUM($L310:GA310)</f>
        <v>0</v>
      </c>
      <c r="GB382" s="45">
        <f>$L428*-1-SUM($L310:GB310)</f>
        <v>0</v>
      </c>
      <c r="GC382" s="45">
        <f>$L428*-1-SUM($L310:GC310)</f>
        <v>0</v>
      </c>
      <c r="GD382" s="45">
        <f>$L428*-1-SUM($L310:GD310)</f>
        <v>0</v>
      </c>
      <c r="GE382" s="45">
        <f>$L428*-1-SUM($L310:GE310)</f>
        <v>0</v>
      </c>
      <c r="GF382" s="45">
        <f>$L428*-1-SUM($L310:GF310)</f>
        <v>0</v>
      </c>
      <c r="GG382" s="45">
        <f>$L428*-1-SUM($L310:GG310)</f>
        <v>0</v>
      </c>
      <c r="GH382" s="45">
        <f>$L428*-1-SUM($L310:GH310)</f>
        <v>0</v>
      </c>
      <c r="GI382" s="45">
        <f>$L428*-1-SUM($L310:GI310)</f>
        <v>0</v>
      </c>
      <c r="GJ382" s="45">
        <f>$L428*-1-SUM($L310:GJ310)</f>
        <v>0</v>
      </c>
      <c r="GK382" s="45">
        <f>$L428*-1-SUM($L310:GK310)</f>
        <v>0</v>
      </c>
      <c r="GL382" s="45">
        <f>$L428*-1-SUM($L310:GL310)</f>
        <v>0</v>
      </c>
      <c r="GM382" s="45">
        <f>$L428*-1-SUM($L310:GM310)</f>
        <v>0</v>
      </c>
      <c r="GN382" s="45">
        <f>$L428*-1-SUM($L310:GN310)</f>
        <v>0</v>
      </c>
      <c r="GO382" s="45">
        <f>$L428*-1-SUM($L310:GO310)</f>
        <v>0</v>
      </c>
      <c r="GP382" s="45">
        <f>$L428*-1-SUM($L310:GP310)</f>
        <v>0</v>
      </c>
      <c r="GQ382" s="45">
        <f>$L428*-1-SUM($L310:GQ310)</f>
        <v>0</v>
      </c>
      <c r="GR382" s="45">
        <f>$L428*-1-SUM($L310:GR310)</f>
        <v>0</v>
      </c>
      <c r="GS382" s="45">
        <f>$L428*-1-SUM($L310:GS310)</f>
        <v>0</v>
      </c>
      <c r="GT382" s="45">
        <f>$L428*-1-SUM($L310:GT310)</f>
        <v>0</v>
      </c>
      <c r="GU382" s="45">
        <f>$L428*-1-SUM($L310:GU310)</f>
        <v>0</v>
      </c>
      <c r="GV382" s="45">
        <f>$L428*-1-SUM($L310:GV310)</f>
        <v>0</v>
      </c>
      <c r="GW382" s="45">
        <f>$L428*-1-SUM($L310:GW310)</f>
        <v>0</v>
      </c>
      <c r="GX382" s="45">
        <f>$L428*-1-SUM($L310:GX310)</f>
        <v>0</v>
      </c>
      <c r="GY382" s="45">
        <f>$L428*-1-SUM($L310:GY310)</f>
        <v>0</v>
      </c>
      <c r="GZ382" s="45">
        <f>$L428*-1-SUM($L310:GZ310)</f>
        <v>0</v>
      </c>
      <c r="HA382" s="45">
        <f>$L428*-1-SUM($L310:HA310)</f>
        <v>0</v>
      </c>
      <c r="HB382" s="45">
        <f>$L428*-1-SUM($L310:HB310)</f>
        <v>0</v>
      </c>
      <c r="HC382" s="45">
        <f>$L428*-1-SUM($L310:HC310)</f>
        <v>0</v>
      </c>
      <c r="HD382" s="45">
        <f>$L428*-1-SUM($L310:HD310)</f>
        <v>0</v>
      </c>
      <c r="HE382" s="45">
        <f>$L428*-1-SUM($L310:HE310)</f>
        <v>0</v>
      </c>
      <c r="HF382" s="45">
        <f>$L428*-1-SUM($L310:HF310)</f>
        <v>0</v>
      </c>
      <c r="HG382" s="45">
        <f>$L428*-1-SUM($L310:HG310)</f>
        <v>0</v>
      </c>
      <c r="HH382" s="45">
        <f>$L428*-1-SUM($L310:HH310)</f>
        <v>0</v>
      </c>
      <c r="HI382" s="45">
        <f>$L428*-1-SUM($L310:HI310)</f>
        <v>0</v>
      </c>
      <c r="HJ382" s="45">
        <f>$L428*-1-SUM($L310:HJ310)</f>
        <v>0</v>
      </c>
      <c r="HK382" s="45">
        <f>$L428*-1-SUM($L310:HK310)</f>
        <v>0</v>
      </c>
      <c r="HL382" s="45">
        <f>$L428*-1-SUM($L310:HL310)</f>
        <v>0</v>
      </c>
      <c r="HM382" s="45">
        <f>$L428*-1-SUM($L310:HM310)</f>
        <v>0</v>
      </c>
      <c r="HN382" s="45">
        <f>$L428*-1-SUM($L310:HN310)</f>
        <v>0</v>
      </c>
      <c r="HO382" s="45">
        <f>$L428*-1-SUM($L310:HO310)</f>
        <v>0</v>
      </c>
      <c r="HP382" s="45">
        <f>$L428*-1-SUM($L310:HP310)</f>
        <v>0</v>
      </c>
      <c r="HQ382" s="45">
        <f>$L428*-1-SUM($L310:HQ310)</f>
        <v>0</v>
      </c>
      <c r="HR382" s="45">
        <f>$L428*-1-SUM($L310:HR310)</f>
        <v>0</v>
      </c>
      <c r="HS382" s="45">
        <f>$L428*-1-SUM($L310:HS310)</f>
        <v>0</v>
      </c>
      <c r="HT382" s="45">
        <f>$L428*-1-SUM($L310:HT310)</f>
        <v>0</v>
      </c>
      <c r="HU382" s="45">
        <f>$L428*-1-SUM($L310:HU310)</f>
        <v>0</v>
      </c>
      <c r="HV382" s="45">
        <f>$L428*-1-SUM($L310:HV310)</f>
        <v>0</v>
      </c>
      <c r="HW382" s="45">
        <f>$L428*-1-SUM($L310:HW310)</f>
        <v>0</v>
      </c>
      <c r="HX382" s="45">
        <f>$L428*-1-SUM($L310:HX310)</f>
        <v>0</v>
      </c>
      <c r="HY382" s="45">
        <f>$L428*-1-SUM($L310:HY310)</f>
        <v>0</v>
      </c>
      <c r="HZ382" s="45">
        <f>$L428*-1-SUM($L310:HZ310)</f>
        <v>0</v>
      </c>
      <c r="IA382" s="45">
        <f>$L428*-1-SUM($L310:IA310)</f>
        <v>0</v>
      </c>
      <c r="IB382" s="45">
        <f>$L428*-1-SUM($L310:IB310)</f>
        <v>0</v>
      </c>
      <c r="IC382" s="45">
        <f>$L428*-1-SUM($L310:IC310)</f>
        <v>0</v>
      </c>
      <c r="ID382" s="45">
        <f>$L428*-1-SUM($L310:ID310)</f>
        <v>0</v>
      </c>
      <c r="IE382" s="45">
        <f>$L428*-1-SUM($L310:IE310)</f>
        <v>0</v>
      </c>
      <c r="IF382" s="45">
        <f>$L428*-1-SUM($L310:IF310)</f>
        <v>0</v>
      </c>
      <c r="IG382" s="45">
        <f>$L428*-1-SUM($L310:IG310)</f>
        <v>0</v>
      </c>
      <c r="IH382" s="45">
        <f>$L428*-1-SUM($L310:IH310)</f>
        <v>0</v>
      </c>
      <c r="II382" s="45">
        <f>$L428*-1-SUM($L310:II310)</f>
        <v>0</v>
      </c>
      <c r="IJ382" s="45">
        <f>$L428*-1-SUM($L310:IJ310)</f>
        <v>0</v>
      </c>
      <c r="IK382" s="45">
        <f>$L428*-1-SUM($L310:IK310)</f>
        <v>0</v>
      </c>
      <c r="IL382" s="45">
        <f>$L428*-1-SUM($L310:IL310)</f>
        <v>0</v>
      </c>
      <c r="IM382" s="45">
        <f>$L428*-1-SUM($L310:IM310)</f>
        <v>0</v>
      </c>
      <c r="IN382" s="45">
        <f>$L428*-1-SUM($L310:IN310)</f>
        <v>0</v>
      </c>
      <c r="IO382" s="45">
        <f>$L428*-1-SUM($L310:IO310)</f>
        <v>0</v>
      </c>
      <c r="IP382" s="45">
        <f>$L428*-1-SUM($L310:IP310)</f>
        <v>0</v>
      </c>
      <c r="IQ382" s="45">
        <f>$L428*-1-SUM($L310:IQ310)</f>
        <v>0</v>
      </c>
      <c r="IR382" s="45">
        <f>$L428*-1-SUM($L310:IR310)</f>
        <v>0</v>
      </c>
      <c r="IS382" s="45">
        <f>$L428*-1-SUM($L310:IS310)</f>
        <v>0</v>
      </c>
      <c r="IT382" s="45">
        <f>$L428*-1-SUM($L310:IT310)</f>
        <v>0</v>
      </c>
      <c r="IU382" s="45">
        <f>$L428*-1-SUM($L310:IU310)</f>
        <v>0</v>
      </c>
      <c r="IV382" s="45">
        <f>$L428*-1-SUM($L310:IV310)</f>
        <v>0</v>
      </c>
      <c r="IW382" s="45">
        <f>$L428*-1-SUM($L310:IW310)</f>
        <v>0</v>
      </c>
      <c r="IX382" s="45">
        <f>$L428*-1-SUM($L310:IX310)</f>
        <v>0</v>
      </c>
      <c r="IY382" s="45">
        <f>$L428*-1-SUM($L310:IY310)</f>
        <v>0</v>
      </c>
      <c r="IZ382" s="45">
        <f>$L428*-1-SUM($L310:IZ310)</f>
        <v>0</v>
      </c>
      <c r="JA382" s="45">
        <f>$L428*-1-SUM($L310:JA310)</f>
        <v>0</v>
      </c>
      <c r="JB382" s="45">
        <f>$L428*-1-SUM($L310:JB310)</f>
        <v>0</v>
      </c>
      <c r="JC382" s="45">
        <f>$L428*-1-SUM($L310:JC310)</f>
        <v>0</v>
      </c>
      <c r="JD382" s="45">
        <f>$L428*-1-SUM($L310:JD310)</f>
        <v>0</v>
      </c>
      <c r="JE382" s="45">
        <f>$L428*-1-SUM($L310:JE310)</f>
        <v>0</v>
      </c>
      <c r="JF382" s="45">
        <f>$L428*-1-SUM($L310:JF310)</f>
        <v>0</v>
      </c>
      <c r="JG382" s="45">
        <f>$L428*-1-SUM($L310:JG310)</f>
        <v>0</v>
      </c>
      <c r="JH382" s="45">
        <f>$L428*-1-SUM($L310:JH310)</f>
        <v>0</v>
      </c>
      <c r="JI382" s="45">
        <f>$L428*-1-SUM($L310:JI310)</f>
        <v>0</v>
      </c>
      <c r="JJ382" s="45">
        <f>$L428*-1-SUM($L310:JJ310)</f>
        <v>0</v>
      </c>
      <c r="JK382" s="45">
        <f>$L428*-1-SUM($L310:JK310)</f>
        <v>0</v>
      </c>
      <c r="JL382" s="45">
        <f>$L428*-1-SUM($L310:JL310)</f>
        <v>0</v>
      </c>
      <c r="JM382" s="45">
        <f>$L428*-1-SUM($L310:JM310)</f>
        <v>0</v>
      </c>
      <c r="JN382" s="45">
        <f>$L428*-1-SUM($L310:JN310)</f>
        <v>0</v>
      </c>
      <c r="JO382" s="45">
        <f>$L428*-1-SUM($L310:JO310)</f>
        <v>0</v>
      </c>
      <c r="JP382" s="45">
        <f>$L428*-1-SUM($L310:JP310)</f>
        <v>0</v>
      </c>
      <c r="JQ382" s="45">
        <f>$L428*-1-SUM($L310:JQ310)</f>
        <v>0</v>
      </c>
      <c r="JR382" s="45">
        <f>$L428*-1-SUM($L310:JR310)</f>
        <v>0</v>
      </c>
      <c r="JS382" s="45">
        <f>$L428*-1-SUM($L310:JS310)</f>
        <v>0</v>
      </c>
      <c r="JT382" s="45">
        <f>$L428*-1-SUM($L310:JT310)</f>
        <v>0</v>
      </c>
      <c r="JU382" s="45">
        <f>$L428*-1-SUM($L310:JU310)</f>
        <v>0</v>
      </c>
      <c r="JV382" s="45">
        <f>$L428*-1-SUM($L310:JV310)</f>
        <v>0</v>
      </c>
      <c r="JW382" s="45">
        <f>$L428*-1-SUM($L310:JW310)</f>
        <v>0</v>
      </c>
      <c r="JX382" s="45">
        <f>$L428*-1-SUM($L310:JX310)</f>
        <v>0</v>
      </c>
      <c r="JY382" s="45">
        <f>$L428*-1-SUM($L310:JY310)</f>
        <v>0</v>
      </c>
      <c r="JZ382" s="45">
        <f>$L428*-1-SUM($L310:JZ310)</f>
        <v>0</v>
      </c>
      <c r="KA382" s="45">
        <f>$L428*-1-SUM($L310:KA310)</f>
        <v>0</v>
      </c>
      <c r="KB382" s="45">
        <f>$L428*-1-SUM($L310:KB310)</f>
        <v>0</v>
      </c>
      <c r="KC382" s="45">
        <f>$L428*-1-SUM($L310:KC310)</f>
        <v>0</v>
      </c>
      <c r="KD382" s="45">
        <f>$L428*-1-SUM($L310:KD310)</f>
        <v>0</v>
      </c>
      <c r="KE382" s="45">
        <f>$L428*-1-SUM($L310:KE310)</f>
        <v>0</v>
      </c>
      <c r="KF382" s="45">
        <f>$L428*-1-SUM($L310:KF310)</f>
        <v>0</v>
      </c>
      <c r="KG382" s="45">
        <f>$L428*-1-SUM($L310:KG310)</f>
        <v>0</v>
      </c>
      <c r="KH382" s="45">
        <f>$L428*-1-SUM($L310:KH310)</f>
        <v>0</v>
      </c>
      <c r="KI382" s="45">
        <f>$L428*-1-SUM($L310:KI310)</f>
        <v>0</v>
      </c>
      <c r="KJ382" s="45">
        <f>$L428*-1-SUM($L310:KJ310)</f>
        <v>0</v>
      </c>
      <c r="KK382" s="45">
        <f>$L428*-1-SUM($L310:KK310)</f>
        <v>0</v>
      </c>
      <c r="KL382" s="45">
        <f>$L428*-1-SUM($L310:KL310)</f>
        <v>0</v>
      </c>
      <c r="KM382" s="45">
        <f>$L428*-1-SUM($L310:KM310)</f>
        <v>0</v>
      </c>
      <c r="KN382" s="45">
        <f>$L428*-1-SUM($L310:KN310)</f>
        <v>0</v>
      </c>
      <c r="KO382" s="45">
        <f>$L428*-1-SUM($L310:KO310)</f>
        <v>0</v>
      </c>
      <c r="KP382" s="45">
        <f>$L428*-1-SUM($L310:KP310)</f>
        <v>0</v>
      </c>
      <c r="KQ382" s="45">
        <f>$L428*-1-SUM($L310:KQ310)</f>
        <v>0</v>
      </c>
      <c r="KR382" s="45">
        <f>$L428*-1-SUM($L310:KR310)</f>
        <v>0</v>
      </c>
      <c r="KS382" s="45">
        <f>$L428*-1-SUM($L310:KS310)</f>
        <v>0</v>
      </c>
      <c r="KT382" s="45">
        <f>$L428*-1-SUM($L310:KT310)</f>
        <v>0</v>
      </c>
      <c r="KU382" s="45">
        <f>$L428*-1-SUM($L310:KU310)</f>
        <v>0</v>
      </c>
      <c r="KV382" s="45">
        <f>$L428*-1-SUM($L310:KV310)</f>
        <v>0</v>
      </c>
      <c r="KW382" s="45">
        <f>$L428*-1-SUM($L310:KW310)</f>
        <v>0</v>
      </c>
      <c r="KX382" s="45">
        <f>$L428*-1-SUM($L310:KX310)</f>
        <v>0</v>
      </c>
      <c r="KY382" s="45">
        <f>$L428*-1-SUM($L310:KY310)</f>
        <v>0</v>
      </c>
      <c r="KZ382" s="45">
        <f>$L428*-1-SUM($L310:KZ310)</f>
        <v>0</v>
      </c>
      <c r="LA382" s="45">
        <f>$L428*-1-SUM($L310:LA310)</f>
        <v>0</v>
      </c>
      <c r="LB382" s="45">
        <f>$L428*-1-SUM($L310:LB310)</f>
        <v>0</v>
      </c>
      <c r="LC382" s="45">
        <f>$L428*-1-SUM($L310:LC310)</f>
        <v>0</v>
      </c>
      <c r="LD382" s="45">
        <f>$L428*-1-SUM($L310:LD310)</f>
        <v>0</v>
      </c>
      <c r="LE382" s="45">
        <f>$L428*-1-SUM($L310:LE310)</f>
        <v>0</v>
      </c>
      <c r="LF382" s="45">
        <f>$L428*-1-SUM($L310:LF310)</f>
        <v>0</v>
      </c>
      <c r="LG382" s="45">
        <f>$L428*-1-SUM($L310:LG310)</f>
        <v>0</v>
      </c>
      <c r="LH382" s="45">
        <f>$L428*-1-SUM($L310:LH310)</f>
        <v>0</v>
      </c>
      <c r="LI382" s="45">
        <f>$L428*-1-SUM($L310:LI310)</f>
        <v>0</v>
      </c>
      <c r="LJ382" s="45">
        <f>$L428*-1-SUM($L310:LJ310)</f>
        <v>0</v>
      </c>
      <c r="LK382" s="45">
        <f>$L428*-1-SUM($L310:LK310)</f>
        <v>0</v>
      </c>
      <c r="LL382" s="45">
        <f>$L428*-1-SUM($L310:LL310)</f>
        <v>0</v>
      </c>
      <c r="LM382" s="45">
        <f>$L428*-1-SUM($L310:LM310)</f>
        <v>0</v>
      </c>
      <c r="LN382" s="45">
        <f>$L428*-1-SUM($L310:LN310)</f>
        <v>0</v>
      </c>
      <c r="LO382" s="45">
        <f>$L428*-1-SUM($L310:LO310)</f>
        <v>0</v>
      </c>
      <c r="LP382" s="45">
        <f>$L428*-1-SUM($L310:LP310)</f>
        <v>0</v>
      </c>
      <c r="LQ382" s="45">
        <f>$L428*-1-SUM($L310:LQ310)</f>
        <v>0</v>
      </c>
      <c r="LR382" s="45">
        <f>$L428*-1-SUM($L310:LR310)</f>
        <v>0</v>
      </c>
      <c r="LS382" s="45">
        <f>$L428*-1-SUM($L310:LS310)</f>
        <v>0</v>
      </c>
      <c r="LT382" s="45">
        <f>$L428*-1-SUM($L310:LT310)</f>
        <v>0</v>
      </c>
      <c r="LU382" s="45"/>
      <c r="LV382" s="45"/>
      <c r="LW382" s="45"/>
      <c r="LX382" s="45"/>
      <c r="LY382" s="45"/>
      <c r="LZ382" s="45"/>
      <c r="MA382" s="45"/>
      <c r="MB382" s="45"/>
      <c r="MC382" s="45"/>
      <c r="MD382" s="45"/>
      <c r="ME382" s="45"/>
      <c r="MF382" s="45"/>
      <c r="MG382" s="45"/>
      <c r="MH382" s="45"/>
      <c r="MI382" s="45"/>
      <c r="MJ382" s="45"/>
      <c r="MK382" s="45"/>
      <c r="ML382" s="45"/>
      <c r="MM382" s="45"/>
      <c r="MN382" s="45"/>
      <c r="MO382" s="45"/>
      <c r="MP382" s="45"/>
      <c r="MQ382" s="45"/>
      <c r="MR382" s="45"/>
      <c r="MS382" s="45"/>
      <c r="MT382" s="45"/>
      <c r="MU382" s="45"/>
      <c r="MV382" s="45"/>
      <c r="MW382" s="45"/>
      <c r="MX382" s="45"/>
      <c r="MY382" s="45"/>
      <c r="MZ382" s="45"/>
      <c r="NA382" s="45"/>
      <c r="NB382" s="45"/>
      <c r="NC382" s="45"/>
      <c r="ND382" s="45"/>
      <c r="NE382" s="45"/>
      <c r="NF382" s="45"/>
      <c r="NG382" s="45"/>
      <c r="NH382" s="45"/>
      <c r="NI382" s="45"/>
      <c r="NJ382" s="45"/>
      <c r="NK382" s="45"/>
      <c r="NL382" s="45"/>
      <c r="NM382" s="45"/>
      <c r="NN382" s="45"/>
      <c r="NO382" s="45"/>
      <c r="NP382" s="45"/>
      <c r="NQ382" s="45"/>
      <c r="NR382" s="45"/>
      <c r="NS382" s="45"/>
      <c r="NT382" s="45"/>
      <c r="NU382" s="45"/>
      <c r="NV382" s="45"/>
      <c r="NW382" s="45"/>
      <c r="NX382" s="45"/>
      <c r="NY382" s="45"/>
      <c r="NZ382" s="45"/>
      <c r="OA382" s="45"/>
      <c r="OB382" s="45"/>
      <c r="OC382" s="45"/>
      <c r="OD382" s="45"/>
      <c r="OE382" s="45"/>
      <c r="OF382" s="45"/>
      <c r="OG382" s="45"/>
      <c r="OH382" s="45"/>
      <c r="OI382" s="45"/>
      <c r="OJ382" s="45"/>
      <c r="OK382" s="45"/>
      <c r="OL382" s="45"/>
      <c r="OM382" s="45"/>
      <c r="ON382" s="45"/>
      <c r="OO382" s="45"/>
      <c r="OP382" s="45"/>
      <c r="OQ382" s="45"/>
      <c r="OR382" s="45"/>
      <c r="OS382" s="45"/>
      <c r="OT382" s="45"/>
      <c r="OU382" s="45"/>
      <c r="OV382" s="45"/>
      <c r="OW382" s="45"/>
      <c r="OX382" s="45"/>
      <c r="OY382" s="45"/>
      <c r="OZ382" s="45"/>
      <c r="PA382" s="45"/>
      <c r="PB382" s="45"/>
      <c r="PC382" s="45"/>
      <c r="PD382" s="45"/>
      <c r="PE382" s="45"/>
      <c r="PF382" s="45"/>
      <c r="PG382" s="45"/>
      <c r="PH382" s="45"/>
      <c r="PI382" s="45"/>
      <c r="PJ382" s="45"/>
      <c r="PK382" s="45"/>
      <c r="PL382" s="45"/>
      <c r="PM382" s="45"/>
      <c r="PN382" s="45"/>
      <c r="PO382" s="45"/>
      <c r="PP382" s="45"/>
      <c r="PQ382" s="45"/>
      <c r="PR382" s="45"/>
      <c r="PS382" s="45"/>
      <c r="PT382" s="45"/>
      <c r="PU382" s="45"/>
      <c r="PV382" s="45"/>
      <c r="PW382" s="45"/>
      <c r="PX382" s="45"/>
      <c r="PY382" s="45"/>
      <c r="PZ382" s="45"/>
      <c r="QA382" s="45"/>
      <c r="QB382" s="45"/>
      <c r="QC382" s="45"/>
      <c r="QD382" s="45"/>
      <c r="QE382" s="45"/>
      <c r="QF382" s="45"/>
      <c r="QG382" s="45"/>
      <c r="QH382" s="45"/>
      <c r="QI382" s="45"/>
      <c r="QJ382" s="45"/>
      <c r="QK382" s="45"/>
      <c r="QL382" s="45"/>
      <c r="QM382" s="45"/>
      <c r="QN382" s="45"/>
      <c r="QO382" s="45"/>
      <c r="QP382" s="45"/>
      <c r="QQ382" s="45"/>
      <c r="QR382" s="45"/>
      <c r="QS382" s="45"/>
      <c r="QT382" s="45"/>
      <c r="QU382" s="45"/>
    </row>
    <row r="383" spans="1:463" ht="15" customHeight="1" outlineLevel="1">
      <c r="C383" s="97" t="s">
        <v>573</v>
      </c>
      <c r="D383" s="37"/>
      <c r="E383" s="43" t="s">
        <v>95</v>
      </c>
      <c r="F383" s="37"/>
      <c r="G383" s="37"/>
      <c r="H383" s="66"/>
      <c r="I383" s="38">
        <f t="shared" ref="I383:AV383" si="1276">I347</f>
        <v>0</v>
      </c>
      <c r="J383" s="38">
        <f t="shared" si="1276"/>
        <v>0</v>
      </c>
      <c r="K383" s="38">
        <f t="shared" si="1276"/>
        <v>0</v>
      </c>
      <c r="L383" s="38">
        <f t="shared" si="1276"/>
        <v>0</v>
      </c>
      <c r="M383" s="38">
        <f t="shared" si="1276"/>
        <v>0</v>
      </c>
      <c r="N383" s="38">
        <f t="shared" si="1276"/>
        <v>0</v>
      </c>
      <c r="O383" s="38">
        <f t="shared" si="1276"/>
        <v>0</v>
      </c>
      <c r="P383" s="38">
        <f t="shared" si="1276"/>
        <v>0</v>
      </c>
      <c r="Q383" s="38">
        <f t="shared" si="1276"/>
        <v>0</v>
      </c>
      <c r="R383" s="38">
        <f t="shared" si="1276"/>
        <v>0</v>
      </c>
      <c r="S383" s="38">
        <f t="shared" si="1276"/>
        <v>0</v>
      </c>
      <c r="T383" s="38">
        <f t="shared" si="1276"/>
        <v>0</v>
      </c>
      <c r="U383" s="38">
        <f t="shared" si="1276"/>
        <v>0</v>
      </c>
      <c r="V383" s="38">
        <f t="shared" si="1276"/>
        <v>0</v>
      </c>
      <c r="W383" s="38">
        <f t="shared" si="1276"/>
        <v>0</v>
      </c>
      <c r="X383" s="38">
        <f t="shared" si="1276"/>
        <v>0</v>
      </c>
      <c r="Y383" s="38">
        <f t="shared" si="1276"/>
        <v>0</v>
      </c>
      <c r="Z383" s="38">
        <f t="shared" si="1276"/>
        <v>0</v>
      </c>
      <c r="AA383" s="38">
        <f t="shared" si="1276"/>
        <v>0</v>
      </c>
      <c r="AB383" s="38">
        <f t="shared" si="1276"/>
        <v>0</v>
      </c>
      <c r="AC383" s="38">
        <f t="shared" si="1276"/>
        <v>0</v>
      </c>
      <c r="AD383" s="38">
        <f t="shared" si="1276"/>
        <v>0</v>
      </c>
      <c r="AE383" s="38">
        <f t="shared" si="1276"/>
        <v>0</v>
      </c>
      <c r="AF383" s="38">
        <f t="shared" si="1276"/>
        <v>0</v>
      </c>
      <c r="AG383" s="38">
        <f t="shared" ca="1" si="1276"/>
        <v>21286.768818145552</v>
      </c>
      <c r="AH383" s="38">
        <f t="shared" ca="1" si="1276"/>
        <v>42337.326930401316</v>
      </c>
      <c r="AI383" s="38">
        <f t="shared" ca="1" si="1276"/>
        <v>55160.278173722269</v>
      </c>
      <c r="AJ383" s="38">
        <f t="shared" ca="1" si="1276"/>
        <v>68046.112853024519</v>
      </c>
      <c r="AK383" s="38">
        <f t="shared" ca="1" si="1276"/>
        <v>76968.555001581015</v>
      </c>
      <c r="AL383" s="38">
        <f t="shared" ca="1" si="1276"/>
        <v>83459.695250758072</v>
      </c>
      <c r="AM383" s="38">
        <f t="shared" ca="1" si="1276"/>
        <v>84643.90203086783</v>
      </c>
      <c r="AN383" s="38">
        <f t="shared" ca="1" si="1276"/>
        <v>87760.044534954432</v>
      </c>
      <c r="AO383" s="38">
        <f t="shared" ca="1" si="1276"/>
        <v>94228.646023192865</v>
      </c>
      <c r="AP383" s="38">
        <f t="shared" ca="1" si="1276"/>
        <v>107660.47778669732</v>
      </c>
      <c r="AQ383" s="38">
        <f t="shared" ca="1" si="1276"/>
        <v>126049.00080688097</v>
      </c>
      <c r="AR383" s="38">
        <f t="shared" ca="1" si="1276"/>
        <v>152935.5086703097</v>
      </c>
      <c r="AS383" s="38">
        <f t="shared" ca="1" si="1276"/>
        <v>174508.20443270283</v>
      </c>
      <c r="AT383" s="38">
        <f t="shared" ca="1" si="1276"/>
        <v>195465.59886196096</v>
      </c>
      <c r="AU383" s="38">
        <f t="shared" ca="1" si="1276"/>
        <v>208102.17772286743</v>
      </c>
      <c r="AV383" s="38">
        <f t="shared" ca="1" si="1276"/>
        <v>220251.40991329649</v>
      </c>
      <c r="AW383" s="38">
        <f t="shared" ref="AW383:DH383" ca="1" si="1277">AW347</f>
        <v>228467.22378620127</v>
      </c>
      <c r="AX383" s="38">
        <f t="shared" ca="1" si="1277"/>
        <v>234194.72123050742</v>
      </c>
      <c r="AY383" s="38">
        <f t="shared" ca="1" si="1277"/>
        <v>235147.57627522183</v>
      </c>
      <c r="AZ383" s="38">
        <f t="shared" ca="1" si="1277"/>
        <v>238052.06732492775</v>
      </c>
      <c r="BA383" s="38">
        <f t="shared" ca="1" si="1277"/>
        <v>244685.67679477762</v>
      </c>
      <c r="BB383" s="38">
        <f t="shared" ca="1" si="1277"/>
        <v>258262.69887083033</v>
      </c>
      <c r="BC383" s="38">
        <f t="shared" ca="1" si="1277"/>
        <v>276779.28299630678</v>
      </c>
      <c r="BD383" s="38">
        <f t="shared" ca="1" si="1277"/>
        <v>303786.65084288118</v>
      </c>
      <c r="BE383" s="38">
        <f t="shared" ca="1" si="1277"/>
        <v>325189.79519223521</v>
      </c>
      <c r="BF383" s="38">
        <f t="shared" ca="1" si="1277"/>
        <v>345978.03976505628</v>
      </c>
      <c r="BG383" s="38">
        <f t="shared" ca="1" si="1277"/>
        <v>358483.41668349638</v>
      </c>
      <c r="BH383" s="38">
        <f t="shared" ca="1" si="1277"/>
        <v>370178.15905180393</v>
      </c>
      <c r="BI383" s="38">
        <f t="shared" ca="1" si="1277"/>
        <v>377904.54639325436</v>
      </c>
      <c r="BJ383" s="38">
        <f t="shared" ca="1" si="1277"/>
        <v>383110.35849388083</v>
      </c>
      <c r="BK383" s="38">
        <f t="shared" ca="1" si="1277"/>
        <v>383885.65143732826</v>
      </c>
      <c r="BL383" s="38">
        <f t="shared" ca="1" si="1277"/>
        <v>386241.30991273635</v>
      </c>
      <c r="BM383" s="38">
        <f t="shared" ca="1" si="1277"/>
        <v>392772.18882201158</v>
      </c>
      <c r="BN383" s="38">
        <f t="shared" ca="1" si="1277"/>
        <v>406194.05990306952</v>
      </c>
      <c r="BO383" s="38">
        <f t="shared" ca="1" si="1277"/>
        <v>424563.29426121572</v>
      </c>
      <c r="BP383" s="38">
        <f t="shared" ca="1" si="1277"/>
        <v>451374.32847493031</v>
      </c>
      <c r="BQ383" s="38">
        <f t="shared" ca="1" si="1277"/>
        <v>472579.49770070502</v>
      </c>
      <c r="BR383" s="38">
        <f t="shared" ca="1" si="1277"/>
        <v>493169.94408063713</v>
      </c>
      <c r="BS383" s="38">
        <f t="shared" ca="1" si="1277"/>
        <v>505533.51292381639</v>
      </c>
      <c r="BT383" s="38">
        <f t="shared" ca="1" si="1277"/>
        <v>516743.83670502005</v>
      </c>
      <c r="BU383" s="38">
        <f t="shared" ca="1" si="1277"/>
        <v>523950.28511567338</v>
      </c>
      <c r="BV383" s="38">
        <f t="shared" ca="1" si="1277"/>
        <v>528603.43141034222</v>
      </c>
      <c r="BW383" s="38">
        <f t="shared" ca="1" si="1277"/>
        <v>529317.86720697361</v>
      </c>
      <c r="BX383" s="38">
        <f t="shared" ca="1" si="1277"/>
        <v>531122.005254235</v>
      </c>
      <c r="BY383" s="38">
        <f t="shared" ca="1" si="1277"/>
        <v>537539.57915041619</v>
      </c>
      <c r="BZ383" s="38">
        <f t="shared" ca="1" si="1277"/>
        <v>550796.17726180272</v>
      </c>
      <c r="CA383" s="38">
        <f t="shared" ca="1" si="1277"/>
        <v>569044.96603257349</v>
      </c>
      <c r="CB383" s="38">
        <f t="shared" ca="1" si="1277"/>
        <v>595650.43408065767</v>
      </c>
      <c r="CC383" s="38">
        <f t="shared" ca="1" si="1277"/>
        <v>616647.62952665426</v>
      </c>
      <c r="CD383" s="38">
        <f t="shared" ca="1" si="1277"/>
        <v>637074.33028113854</v>
      </c>
      <c r="CE383" s="38">
        <f t="shared" ca="1" si="1277"/>
        <v>649284.76599970623</v>
      </c>
      <c r="CF383" s="38">
        <f t="shared" ca="1" si="1277"/>
        <v>659999.0719306157</v>
      </c>
      <c r="CG383" s="38">
        <f t="shared" ca="1" si="1277"/>
        <v>666673.37221896485</v>
      </c>
      <c r="CH383" s="38">
        <f t="shared" ca="1" si="1277"/>
        <v>670761.14921967895</v>
      </c>
      <c r="CI383" s="38">
        <f t="shared" ca="1" si="1277"/>
        <v>671359.29275630147</v>
      </c>
      <c r="CJ383" s="38">
        <f t="shared" ca="1" si="1277"/>
        <v>673039.86708653835</v>
      </c>
      <c r="CK383" s="38">
        <f t="shared" ca="1" si="1277"/>
        <v>679288.80987598805</v>
      </c>
      <c r="CL383" s="38">
        <f t="shared" ca="1" si="1277"/>
        <v>692325.23233710509</v>
      </c>
      <c r="CM383" s="38">
        <f t="shared" ca="1" si="1277"/>
        <v>710398.93815047794</v>
      </c>
      <c r="CN383" s="38">
        <f t="shared" ca="1" si="1277"/>
        <v>736744.77433297911</v>
      </c>
      <c r="CO383" s="38">
        <f t="shared" ca="1" si="1277"/>
        <v>757479.13978736126</v>
      </c>
      <c r="CP383" s="38">
        <f t="shared" ca="1" si="1277"/>
        <v>777598.3712054576</v>
      </c>
      <c r="CQ383" s="38">
        <f t="shared" ca="1" si="1277"/>
        <v>789599.4469588825</v>
      </c>
      <c r="CR383" s="38">
        <f t="shared" ca="1" si="1277"/>
        <v>799761.17463713081</v>
      </c>
      <c r="CS383" s="38">
        <f t="shared" ca="1" si="1277"/>
        <v>805881.05340399826</v>
      </c>
      <c r="CT383" s="38">
        <f t="shared" ca="1" si="1277"/>
        <v>809345.73847026599</v>
      </c>
      <c r="CU383" s="38">
        <f t="shared" ca="1" si="1277"/>
        <v>809790.15637055261</v>
      </c>
      <c r="CV383" s="38">
        <f t="shared" ca="1" si="1277"/>
        <v>811309.60016761976</v>
      </c>
      <c r="CW383" s="38">
        <f t="shared" ca="1" si="1277"/>
        <v>817352.52966396895</v>
      </c>
      <c r="CX383" s="38">
        <f t="shared" ca="1" si="1277"/>
        <v>830205.87735943554</v>
      </c>
      <c r="CY383" s="38">
        <f t="shared" ca="1" si="1277"/>
        <v>848067.75247318693</v>
      </c>
      <c r="CZ383" s="38">
        <f t="shared" ca="1" si="1277"/>
        <v>874117.74509497778</v>
      </c>
      <c r="DA383" s="38">
        <f t="shared" ca="1" si="1277"/>
        <v>894552.25100324478</v>
      </c>
      <c r="DB383" s="38">
        <f t="shared" ca="1" si="1277"/>
        <v>914370.98228731786</v>
      </c>
      <c r="DC383" s="38">
        <f t="shared" ca="1" si="1277"/>
        <v>926124.24765792734</v>
      </c>
      <c r="DD383" s="38">
        <f t="shared" ca="1" si="1277"/>
        <v>935694.55075095792</v>
      </c>
      <c r="DE383" s="38">
        <f t="shared" ca="1" si="1277"/>
        <v>941599.22356137098</v>
      </c>
      <c r="DF383" s="38">
        <f t="shared" ca="1" si="1277"/>
        <v>944826.47024888813</v>
      </c>
      <c r="DG383" s="38">
        <f t="shared" ca="1" si="1277"/>
        <v>945076.39679901255</v>
      </c>
      <c r="DH383" s="38">
        <f t="shared" ca="1" si="1277"/>
        <v>946393.78090272483</v>
      </c>
      <c r="DI383" s="38">
        <f t="shared" ref="DI383:FT383" ca="1" si="1278">DI347</f>
        <v>952189.91854708851</v>
      </c>
      <c r="DJ383" s="38">
        <f t="shared" ca="1" si="1278"/>
        <v>964847.80024664616</v>
      </c>
      <c r="DK383" s="38">
        <f t="shared" ca="1" si="1278"/>
        <v>982457.63999813411</v>
      </c>
      <c r="DL383" s="38">
        <f t="shared" ca="1" si="1278"/>
        <v>1008172.0816626424</v>
      </c>
      <c r="DM383" s="38">
        <f t="shared" ca="1" si="1278"/>
        <v>1028266.17210592</v>
      </c>
      <c r="DN383" s="38">
        <f t="shared" ca="1" si="1278"/>
        <v>1047743.5170972617</v>
      </c>
      <c r="DO383" s="38">
        <f t="shared" ca="1" si="1278"/>
        <v>1059206.9383463026</v>
      </c>
      <c r="DP383" s="38">
        <f t="shared" ca="1" si="1278"/>
        <v>1068143.3214717109</v>
      </c>
      <c r="DQ383" s="38">
        <f t="shared" ca="1" si="1278"/>
        <v>1073789.5486278974</v>
      </c>
      <c r="DR383" s="38">
        <f t="shared" ca="1" si="1278"/>
        <v>1076770.010136076</v>
      </c>
      <c r="DS383" s="38">
        <f t="shared" ca="1" si="1278"/>
        <v>1076780.9737620156</v>
      </c>
      <c r="DT383" s="38">
        <f t="shared" ca="1" si="1278"/>
        <v>1077851.6296597389</v>
      </c>
      <c r="DU383" s="38">
        <f t="shared" ca="1" si="1278"/>
        <v>1083356.4200244131</v>
      </c>
      <c r="DV383" s="38">
        <f t="shared" ca="1" si="1278"/>
        <v>1095774.5966215099</v>
      </c>
      <c r="DW383" s="38">
        <f t="shared" ca="1" si="1278"/>
        <v>1113088.3518800116</v>
      </c>
      <c r="DX383" s="38">
        <f t="shared" ca="1" si="1278"/>
        <v>1138423.6483854407</v>
      </c>
      <c r="DY383" s="38">
        <f t="shared" ca="1" si="1278"/>
        <v>1158132.8462603514</v>
      </c>
      <c r="DZ383" s="38">
        <f t="shared" ca="1" si="1278"/>
        <v>1177268.8603598201</v>
      </c>
      <c r="EA383" s="38">
        <f t="shared" ca="1" si="1278"/>
        <v>1188396.4180714595</v>
      </c>
      <c r="EB383" s="38">
        <f t="shared" ca="1" si="1278"/>
        <v>1196652.3306487578</v>
      </c>
      <c r="EC383" s="38">
        <f t="shared" ca="1" si="1278"/>
        <v>1201992.8190426528</v>
      </c>
      <c r="ED383" s="38">
        <f t="shared" ca="1" si="1278"/>
        <v>1204678.5737771755</v>
      </c>
      <c r="EE383" s="38">
        <f t="shared" ca="1" si="1278"/>
        <v>1204401.9792334642</v>
      </c>
      <c r="EF383" s="38">
        <f t="shared" ca="1" si="1278"/>
        <v>1205177.0773334433</v>
      </c>
      <c r="EG383" s="38">
        <f t="shared" ca="1" si="1278"/>
        <v>1210341.7624730165</v>
      </c>
      <c r="EH383" s="38">
        <f t="shared" ca="1" si="1278"/>
        <v>1222471.7601269472</v>
      </c>
      <c r="EI383" s="38">
        <f t="shared" ca="1" si="1278"/>
        <v>1239441.1037127213</v>
      </c>
      <c r="EJ383" s="38">
        <f t="shared" ca="1" si="1278"/>
        <v>1264349.3364673262</v>
      </c>
      <c r="EK383" s="38">
        <f t="shared" ca="1" si="1278"/>
        <v>1283624.8017338985</v>
      </c>
      <c r="EL383" s="38">
        <f t="shared" ca="1" si="1278"/>
        <v>1302280.4461332106</v>
      </c>
      <c r="EM383" s="38">
        <f t="shared" ca="1" si="1278"/>
        <v>1313021.6850112102</v>
      </c>
      <c r="EN383" s="38">
        <f t="shared" ca="1" si="1278"/>
        <v>1320546.0667981382</v>
      </c>
      <c r="EO383" s="38">
        <f t="shared" ca="1" si="1278"/>
        <v>1325529.0111214891</v>
      </c>
      <c r="EP383" s="38">
        <f t="shared" ca="1" si="1278"/>
        <v>1327867.5861623893</v>
      </c>
      <c r="EQ383" s="38">
        <f t="shared" ca="1" si="1278"/>
        <v>1327250.246987487</v>
      </c>
      <c r="ER383" s="38">
        <f t="shared" ca="1" si="1278"/>
        <v>1327676.3246753754</v>
      </c>
      <c r="ES383" s="38">
        <f t="shared" ca="1" si="1278"/>
        <v>1332515.2077309883</v>
      </c>
      <c r="ET383" s="38">
        <f t="shared" ca="1" si="1278"/>
        <v>1344303.8370795241</v>
      </c>
      <c r="EU383" s="38">
        <f t="shared" ca="1" si="1278"/>
        <v>1360875.6784867677</v>
      </c>
      <c r="EV383" s="38">
        <f t="shared" ca="1" si="1278"/>
        <v>1385304.1147244994</v>
      </c>
      <c r="EW383" s="38">
        <f t="shared" ca="1" si="1278"/>
        <v>1383752.6403541707</v>
      </c>
      <c r="EX383" s="38">
        <f t="shared" ca="1" si="1278"/>
        <v>1381579.1580837308</v>
      </c>
      <c r="EY383" s="38">
        <f t="shared" ca="1" si="1278"/>
        <v>1371539.173418317</v>
      </c>
      <c r="EZ383" s="38">
        <f t="shared" ca="1" si="1278"/>
        <v>1357936.436191095</v>
      </c>
      <c r="FA383" s="38">
        <f t="shared" ca="1" si="1278"/>
        <v>1342165.4957652274</v>
      </c>
      <c r="FB383" s="38">
        <f t="shared" ca="1" si="1278"/>
        <v>1323759.8388093049</v>
      </c>
      <c r="FC383" s="38">
        <f t="shared" ca="1" si="1278"/>
        <v>1302403.944329127</v>
      </c>
      <c r="FD383" s="38">
        <f t="shared" ca="1" si="1278"/>
        <v>1282082.8680288056</v>
      </c>
      <c r="FE383" s="38">
        <f t="shared" ca="1" si="1278"/>
        <v>1266255.2962099239</v>
      </c>
      <c r="FF383" s="38">
        <f t="shared" ca="1" si="1278"/>
        <v>1257304.6044825404</v>
      </c>
      <c r="FG383" s="38">
        <f t="shared" ca="1" si="1278"/>
        <v>1253081.0369423248</v>
      </c>
      <c r="FH383" s="38">
        <f t="shared" ca="1" si="1278"/>
        <v>1256632.0717120315</v>
      </c>
      <c r="FI383" s="38">
        <f t="shared" ca="1" si="1278"/>
        <v>1254534.0588024645</v>
      </c>
      <c r="FJ383" s="38">
        <f t="shared" ca="1" si="1278"/>
        <v>1251811.3547400471</v>
      </c>
      <c r="FK383" s="38">
        <f t="shared" ca="1" si="1278"/>
        <v>1241268.7568827313</v>
      </c>
      <c r="FL383" s="38">
        <f t="shared" ca="1" si="1278"/>
        <v>1226995.0574569686</v>
      </c>
      <c r="FM383" s="38">
        <f t="shared" ca="1" si="1278"/>
        <v>1210747.3098884341</v>
      </c>
      <c r="FN383" s="38">
        <f t="shared" ca="1" si="1278"/>
        <v>1191873.7374177007</v>
      </c>
      <c r="FO383" s="38">
        <f t="shared" ca="1" si="1278"/>
        <v>1170054.7953693594</v>
      </c>
      <c r="FP383" s="38">
        <f t="shared" ca="1" si="1278"/>
        <v>1149261.697612012</v>
      </c>
      <c r="FQ383" s="38">
        <f t="shared" ca="1" si="1278"/>
        <v>1133042.7210422796</v>
      </c>
      <c r="FR383" s="38">
        <f t="shared" ca="1" si="1278"/>
        <v>1123627.9179397631</v>
      </c>
      <c r="FS383" s="38">
        <f t="shared" ca="1" si="1278"/>
        <v>1118884.1386185866</v>
      </c>
      <c r="FT383" s="38">
        <f t="shared" ca="1" si="1278"/>
        <v>1121833.2092715858</v>
      </c>
      <c r="FU383" s="38">
        <f t="shared" ref="FU383:IF383" ca="1" si="1279">FU347</f>
        <v>1119123.5180889179</v>
      </c>
      <c r="FV383" s="38">
        <f t="shared" ca="1" si="1279"/>
        <v>1115831.3749845696</v>
      </c>
      <c r="FW383" s="38">
        <f t="shared" ca="1" si="1279"/>
        <v>1104719.1284463129</v>
      </c>
      <c r="FX383" s="38">
        <f t="shared" ca="1" si="1279"/>
        <v>1089903.7492348677</v>
      </c>
      <c r="FY383" s="38">
        <f t="shared" ca="1" si="1279"/>
        <v>1073110.51736424</v>
      </c>
      <c r="FZ383" s="38">
        <f t="shared" ca="1" si="1279"/>
        <v>1053699.5354324908</v>
      </c>
      <c r="GA383" s="38">
        <f t="shared" ca="1" si="1279"/>
        <v>1031347.1865244302</v>
      </c>
      <c r="GB383" s="38">
        <f t="shared" ca="1" si="1279"/>
        <v>1010011.2742653867</v>
      </c>
      <c r="GC383" s="38">
        <f t="shared" ca="1" si="1279"/>
        <v>993329.96729688288</v>
      </c>
      <c r="GD383" s="38">
        <f t="shared" ca="1" si="1279"/>
        <v>983380.22072120081</v>
      </c>
      <c r="GE383" s="38">
        <f t="shared" ca="1" si="1279"/>
        <v>978045.32006007934</v>
      </c>
      <c r="GF383" s="38">
        <f t="shared" ca="1" si="1279"/>
        <v>980321.6891612662</v>
      </c>
      <c r="GG383" s="38">
        <f t="shared" ca="1" si="1279"/>
        <v>976928.45381128544</v>
      </c>
      <c r="GH383" s="38">
        <f t="shared" ca="1" si="1279"/>
        <v>972903.44663121644</v>
      </c>
      <c r="GI383" s="38">
        <f t="shared" ca="1" si="1279"/>
        <v>961147.67134189629</v>
      </c>
      <c r="GJ383" s="38">
        <f t="shared" ca="1" si="1279"/>
        <v>945715.75478093175</v>
      </c>
      <c r="GK383" s="38">
        <f t="shared" ca="1" si="1279"/>
        <v>928301.39429590222</v>
      </c>
      <c r="GL383" s="38">
        <f t="shared" ca="1" si="1279"/>
        <v>908276.47921992268</v>
      </c>
      <c r="GM383" s="38">
        <f t="shared" ca="1" si="1279"/>
        <v>885373.5672457309</v>
      </c>
      <c r="GN383" s="38">
        <f t="shared" ca="1" si="1279"/>
        <v>863416.8885437568</v>
      </c>
      <c r="GO383" s="38">
        <f t="shared" ca="1" si="1279"/>
        <v>846195.10937924043</v>
      </c>
      <c r="GP383" s="38">
        <f t="shared" ca="1" si="1279"/>
        <v>835632.29795310227</v>
      </c>
      <c r="GQ383" s="38">
        <f t="shared" ca="1" si="1279"/>
        <v>829628.00499768392</v>
      </c>
      <c r="GR383" s="38">
        <f t="shared" ca="1" si="1279"/>
        <v>831153.49842083722</v>
      </c>
      <c r="GS383" s="38">
        <f t="shared" ca="1" si="1279"/>
        <v>826997.347926363</v>
      </c>
      <c r="GT383" s="38">
        <f t="shared" ca="1" si="1279"/>
        <v>822204.89801412646</v>
      </c>
      <c r="GU383" s="38">
        <f t="shared" ca="1" si="1279"/>
        <v>809724.07533641439</v>
      </c>
      <c r="GV383" s="38">
        <f t="shared" ca="1" si="1279"/>
        <v>793593.05825515231</v>
      </c>
      <c r="GW383" s="38">
        <f t="shared" ca="1" si="1279"/>
        <v>775474.1483731909</v>
      </c>
      <c r="GX383" s="38">
        <f t="shared" ca="1" si="1279"/>
        <v>754750.92963852489</v>
      </c>
      <c r="GY383" s="38">
        <f t="shared" ca="1" si="1279"/>
        <v>731295.8195943028</v>
      </c>
      <c r="GZ383" s="38">
        <f t="shared" ca="1" si="1279"/>
        <v>708632.43076975527</v>
      </c>
      <c r="HA383" s="38">
        <f t="shared" ca="1" si="1279"/>
        <v>690783.98068383255</v>
      </c>
      <c r="HB383" s="38">
        <f t="shared" ca="1" si="1279"/>
        <v>679521.84497899399</v>
      </c>
      <c r="HC383" s="38">
        <f t="shared" ca="1" si="1279"/>
        <v>672761.67051958782</v>
      </c>
      <c r="HD383" s="38">
        <f t="shared" ca="1" si="1279"/>
        <v>673449.81244461471</v>
      </c>
      <c r="HE383" s="38">
        <f t="shared" ca="1" si="1279"/>
        <v>668442.99740172119</v>
      </c>
      <c r="HF383" s="38">
        <f t="shared" ca="1" si="1279"/>
        <v>662794.59705981985</v>
      </c>
      <c r="HG383" s="38">
        <f t="shared" ca="1" si="1279"/>
        <v>649498.67952269781</v>
      </c>
      <c r="HH383" s="38">
        <f t="shared" ca="1" si="1279"/>
        <v>632577.39429532492</v>
      </c>
      <c r="HI383" s="38">
        <f t="shared" ca="1" si="1279"/>
        <v>613661.83026957221</v>
      </c>
      <c r="HJ383" s="38">
        <f t="shared" ca="1" si="1279"/>
        <v>592147.17429716897</v>
      </c>
      <c r="HK383" s="38">
        <f t="shared" ca="1" si="1279"/>
        <v>568045.65059495904</v>
      </c>
      <c r="HL383" s="38">
        <f t="shared" ca="1" si="1279"/>
        <v>544623.90627422847</v>
      </c>
      <c r="HM383" s="38">
        <f t="shared" ca="1" si="1279"/>
        <v>526053.58675123286</v>
      </c>
      <c r="HN383" s="38">
        <f t="shared" ca="1" si="1279"/>
        <v>513996.77743163594</v>
      </c>
      <c r="HO383" s="38">
        <f t="shared" ca="1" si="1279"/>
        <v>506385.05304644775</v>
      </c>
      <c r="HP383" s="38">
        <f t="shared" ca="1" si="1279"/>
        <v>506140.09583793132</v>
      </c>
      <c r="HQ383" s="38">
        <f t="shared" ca="1" si="1279"/>
        <v>500185.50892246817</v>
      </c>
      <c r="HR383" s="38">
        <f t="shared" ca="1" si="1279"/>
        <v>493629.23271012527</v>
      </c>
      <c r="HS383" s="38">
        <f t="shared" ca="1" si="1279"/>
        <v>479418.64549990976</v>
      </c>
      <c r="HT383" s="38">
        <f t="shared" ca="1" si="1279"/>
        <v>461606.31189307541</v>
      </c>
      <c r="HU383" s="38">
        <f t="shared" ca="1" si="1279"/>
        <v>441792.28714107414</v>
      </c>
      <c r="HV383" s="38">
        <f t="shared" ca="1" si="1279"/>
        <v>419383.26959349902</v>
      </c>
      <c r="HW383" s="38">
        <f t="shared" ca="1" si="1279"/>
        <v>394531.2500207533</v>
      </c>
      <c r="HX383" s="38">
        <f t="shared" ca="1" si="1279"/>
        <v>370340.09032781783</v>
      </c>
      <c r="HY383" s="38">
        <f t="shared" ca="1" si="1279"/>
        <v>350942.6454250869</v>
      </c>
      <c r="HZ383" s="38">
        <f t="shared" ca="1" si="1279"/>
        <v>337985.65548773191</v>
      </c>
      <c r="IA383" s="38">
        <f t="shared" ca="1" si="1279"/>
        <v>329416.45554514922</v>
      </c>
      <c r="IB383" s="38">
        <f t="shared" ca="1" si="1279"/>
        <v>328132.29143973027</v>
      </c>
      <c r="IC383" s="38">
        <f t="shared" ca="1" si="1279"/>
        <v>321122.36856208218</v>
      </c>
      <c r="ID383" s="38">
        <f t="shared" ca="1" si="1279"/>
        <v>313457.65669177362</v>
      </c>
      <c r="IE383" s="38">
        <f t="shared" ca="1" si="1279"/>
        <v>298222.17743549531</v>
      </c>
      <c r="IF383" s="38">
        <f t="shared" ca="1" si="1279"/>
        <v>279407.27155274252</v>
      </c>
      <c r="IG383" s="38">
        <f t="shared" ref="IG383:KP383" ca="1" si="1280">IG347</f>
        <v>258582.13567450579</v>
      </c>
      <c r="IH383" s="38">
        <f t="shared" ca="1" si="1280"/>
        <v>235175.18621134158</v>
      </c>
      <c r="II383" s="38">
        <f t="shared" ca="1" si="1280"/>
        <v>209457.55775279051</v>
      </c>
      <c r="IJ383" s="38">
        <f t="shared" ca="1" si="1280"/>
        <v>184391.87718643653</v>
      </c>
      <c r="IK383" s="38">
        <f t="shared" ca="1" si="1280"/>
        <v>164061.69598031888</v>
      </c>
      <c r="IL383" s="38">
        <f t="shared" ca="1" si="1280"/>
        <v>150098.55180951551</v>
      </c>
      <c r="IM383" s="38">
        <f t="shared" ca="1" si="1280"/>
        <v>140496.07530774898</v>
      </c>
      <c r="IN383" s="38">
        <f t="shared" ca="1" si="1280"/>
        <v>138096.74736303397</v>
      </c>
      <c r="IO383" s="38">
        <f t="shared" ca="1" si="1280"/>
        <v>130010.26200013312</v>
      </c>
      <c r="IP383" s="38">
        <f t="shared" ca="1" si="1280"/>
        <v>124685.40117639593</v>
      </c>
      <c r="IQ383" s="38">
        <f t="shared" ca="1" si="1280"/>
        <v>111830.06182395401</v>
      </c>
      <c r="IR383" s="38">
        <f t="shared" ca="1" si="1280"/>
        <v>95413.096531635645</v>
      </c>
      <c r="IS383" s="38">
        <f t="shared" ca="1" si="1280"/>
        <v>77107.333255376288</v>
      </c>
      <c r="IT383" s="38">
        <f t="shared" ca="1" si="1280"/>
        <v>56351.140095082563</v>
      </c>
      <c r="IU383" s="38">
        <f t="shared" ca="1" si="1280"/>
        <v>33298.415702488986</v>
      </c>
      <c r="IV383" s="38">
        <f t="shared" ca="1" si="1280"/>
        <v>10997.774023827305</v>
      </c>
      <c r="IW383" s="38">
        <f t="shared" ca="1" si="1280"/>
        <v>0</v>
      </c>
      <c r="IX383" s="38">
        <f t="shared" ca="1" si="1280"/>
        <v>0</v>
      </c>
      <c r="IY383" s="38">
        <f t="shared" ca="1" si="1280"/>
        <v>0</v>
      </c>
      <c r="IZ383" s="38">
        <f t="shared" ca="1" si="1280"/>
        <v>200.1656599163197</v>
      </c>
      <c r="JA383" s="38">
        <f t="shared" ca="1" si="1280"/>
        <v>0</v>
      </c>
      <c r="JB383" s="38">
        <f t="shared" ca="1" si="1280"/>
        <v>0</v>
      </c>
      <c r="JC383" s="38">
        <f t="shared" ca="1" si="1280"/>
        <v>0</v>
      </c>
      <c r="JD383" s="38">
        <f t="shared" ca="1" si="1280"/>
        <v>0</v>
      </c>
      <c r="JE383" s="38">
        <f t="shared" ca="1" si="1280"/>
        <v>0</v>
      </c>
      <c r="JF383" s="38">
        <f t="shared" ca="1" si="1280"/>
        <v>0</v>
      </c>
      <c r="JG383" s="38">
        <f t="shared" ca="1" si="1280"/>
        <v>0</v>
      </c>
      <c r="JH383" s="38">
        <f t="shared" ca="1" si="1280"/>
        <v>0</v>
      </c>
      <c r="JI383" s="38">
        <f t="shared" ca="1" si="1280"/>
        <v>0</v>
      </c>
      <c r="JJ383" s="38">
        <f t="shared" ca="1" si="1280"/>
        <v>0</v>
      </c>
      <c r="JK383" s="38">
        <f t="shared" ca="1" si="1280"/>
        <v>0</v>
      </c>
      <c r="JL383" s="38">
        <f t="shared" ca="1" si="1280"/>
        <v>0</v>
      </c>
      <c r="JM383" s="38">
        <f t="shared" ca="1" si="1280"/>
        <v>0</v>
      </c>
      <c r="JN383" s="38">
        <f t="shared" ca="1" si="1280"/>
        <v>0</v>
      </c>
      <c r="JO383" s="38">
        <f t="shared" ca="1" si="1280"/>
        <v>0</v>
      </c>
      <c r="JP383" s="38">
        <f t="shared" ca="1" si="1280"/>
        <v>0</v>
      </c>
      <c r="JQ383" s="38">
        <f t="shared" ca="1" si="1280"/>
        <v>0</v>
      </c>
      <c r="JR383" s="38">
        <f t="shared" ca="1" si="1280"/>
        <v>0</v>
      </c>
      <c r="JS383" s="38">
        <f t="shared" ca="1" si="1280"/>
        <v>0</v>
      </c>
      <c r="JT383" s="38">
        <f t="shared" ca="1" si="1280"/>
        <v>0</v>
      </c>
      <c r="JU383" s="38">
        <f t="shared" ca="1" si="1280"/>
        <v>0</v>
      </c>
      <c r="JV383" s="38">
        <f t="shared" ca="1" si="1280"/>
        <v>0</v>
      </c>
      <c r="JW383" s="38">
        <f t="shared" ca="1" si="1280"/>
        <v>0</v>
      </c>
      <c r="JX383" s="38">
        <f t="shared" ca="1" si="1280"/>
        <v>0</v>
      </c>
      <c r="JY383" s="38">
        <f t="shared" ca="1" si="1280"/>
        <v>0</v>
      </c>
      <c r="JZ383" s="38">
        <f t="shared" ca="1" si="1280"/>
        <v>0</v>
      </c>
      <c r="KA383" s="38">
        <f t="shared" ca="1" si="1280"/>
        <v>0</v>
      </c>
      <c r="KB383" s="38">
        <f t="shared" ca="1" si="1280"/>
        <v>0</v>
      </c>
      <c r="KC383" s="38">
        <f t="shared" ca="1" si="1280"/>
        <v>0</v>
      </c>
      <c r="KD383" s="38">
        <f t="shared" ca="1" si="1280"/>
        <v>0</v>
      </c>
      <c r="KE383" s="38">
        <f t="shared" ca="1" si="1280"/>
        <v>0</v>
      </c>
      <c r="KF383" s="38">
        <f t="shared" ca="1" si="1280"/>
        <v>0</v>
      </c>
      <c r="KG383" s="38">
        <f t="shared" ca="1" si="1280"/>
        <v>0</v>
      </c>
      <c r="KH383" s="38">
        <f t="shared" ca="1" si="1280"/>
        <v>0</v>
      </c>
      <c r="KI383" s="38">
        <f t="shared" ca="1" si="1280"/>
        <v>0</v>
      </c>
      <c r="KJ383" s="38">
        <f t="shared" ca="1" si="1280"/>
        <v>0</v>
      </c>
      <c r="KK383" s="38">
        <f t="shared" ca="1" si="1280"/>
        <v>0</v>
      </c>
      <c r="KL383" s="38">
        <f t="shared" ca="1" si="1280"/>
        <v>0</v>
      </c>
      <c r="KM383" s="38">
        <f t="shared" ca="1" si="1280"/>
        <v>0</v>
      </c>
      <c r="KN383" s="38">
        <f t="shared" ca="1" si="1280"/>
        <v>0</v>
      </c>
      <c r="KO383" s="38">
        <f t="shared" ca="1" si="1280"/>
        <v>0</v>
      </c>
      <c r="KP383" s="38">
        <f t="shared" ca="1" si="1280"/>
        <v>0</v>
      </c>
      <c r="KQ383" s="38">
        <f t="shared" ref="KQ383:LT383" ca="1" si="1281">KQ347</f>
        <v>0</v>
      </c>
      <c r="KR383" s="38">
        <f t="shared" ca="1" si="1281"/>
        <v>0</v>
      </c>
      <c r="KS383" s="38">
        <f t="shared" ca="1" si="1281"/>
        <v>0</v>
      </c>
      <c r="KT383" s="38">
        <f t="shared" ca="1" si="1281"/>
        <v>0</v>
      </c>
      <c r="KU383" s="38">
        <f t="shared" ca="1" si="1281"/>
        <v>0</v>
      </c>
      <c r="KV383" s="38">
        <f t="shared" ca="1" si="1281"/>
        <v>1557.1641119751505</v>
      </c>
      <c r="KW383" s="38">
        <f t="shared" ca="1" si="1281"/>
        <v>0</v>
      </c>
      <c r="KX383" s="38">
        <f t="shared" ca="1" si="1281"/>
        <v>0</v>
      </c>
      <c r="KY383" s="38">
        <f t="shared" ca="1" si="1281"/>
        <v>0</v>
      </c>
      <c r="KZ383" s="38">
        <f t="shared" ca="1" si="1281"/>
        <v>0</v>
      </c>
      <c r="LA383" s="38">
        <f t="shared" ca="1" si="1281"/>
        <v>0</v>
      </c>
      <c r="LB383" s="38">
        <f t="shared" ca="1" si="1281"/>
        <v>0</v>
      </c>
      <c r="LC383" s="38">
        <f t="shared" ca="1" si="1281"/>
        <v>0</v>
      </c>
      <c r="LD383" s="38">
        <f t="shared" ca="1" si="1281"/>
        <v>0</v>
      </c>
      <c r="LE383" s="38">
        <f t="shared" ca="1" si="1281"/>
        <v>0</v>
      </c>
      <c r="LF383" s="38">
        <f t="shared" ca="1" si="1281"/>
        <v>0</v>
      </c>
      <c r="LG383" s="38">
        <f t="shared" ca="1" si="1281"/>
        <v>0</v>
      </c>
      <c r="LH383" s="38">
        <f t="shared" ca="1" si="1281"/>
        <v>1710.5641869939861</v>
      </c>
      <c r="LI383" s="38">
        <f t="shared" ca="1" si="1281"/>
        <v>0</v>
      </c>
      <c r="LJ383" s="38">
        <f t="shared" ca="1" si="1281"/>
        <v>0</v>
      </c>
      <c r="LK383" s="38">
        <f t="shared" ca="1" si="1281"/>
        <v>0</v>
      </c>
      <c r="LL383" s="38">
        <f t="shared" ca="1" si="1281"/>
        <v>0</v>
      </c>
      <c r="LM383" s="38">
        <f t="shared" ca="1" si="1281"/>
        <v>0</v>
      </c>
      <c r="LN383" s="38">
        <f t="shared" ca="1" si="1281"/>
        <v>0</v>
      </c>
      <c r="LO383" s="38">
        <f t="shared" ca="1" si="1281"/>
        <v>0</v>
      </c>
      <c r="LP383" s="38">
        <f t="shared" ca="1" si="1281"/>
        <v>0</v>
      </c>
      <c r="LQ383" s="38">
        <f t="shared" ca="1" si="1281"/>
        <v>0</v>
      </c>
      <c r="LR383" s="38">
        <f t="shared" ca="1" si="1281"/>
        <v>0</v>
      </c>
      <c r="LS383" s="38">
        <f t="shared" ca="1" si="1281"/>
        <v>0</v>
      </c>
      <c r="LT383" s="38">
        <f t="shared" ca="1" si="1281"/>
        <v>182066.50698214673</v>
      </c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38"/>
      <c r="NM383" s="38"/>
      <c r="NN383" s="38"/>
      <c r="NO383" s="38"/>
      <c r="NP383" s="38"/>
      <c r="NQ383" s="38"/>
      <c r="NR383" s="38"/>
      <c r="NS383" s="38"/>
      <c r="NT383" s="38"/>
      <c r="NU383" s="38"/>
      <c r="NV383" s="38"/>
      <c r="NW383" s="38"/>
      <c r="NX383" s="38"/>
      <c r="NY383" s="38"/>
      <c r="NZ383" s="38"/>
      <c r="OA383" s="38"/>
      <c r="OB383" s="38"/>
      <c r="OC383" s="38"/>
      <c r="OD383" s="38"/>
      <c r="OE383" s="38"/>
      <c r="OF383" s="38"/>
      <c r="OG383" s="38"/>
      <c r="OH383" s="38"/>
      <c r="OI383" s="38"/>
      <c r="OJ383" s="38"/>
      <c r="OK383" s="38"/>
      <c r="OL383" s="38"/>
      <c r="OM383" s="38"/>
      <c r="ON383" s="38"/>
      <c r="OO383" s="38"/>
      <c r="OP383" s="38"/>
      <c r="OQ383" s="38"/>
      <c r="OR383" s="38"/>
      <c r="OS383" s="38"/>
      <c r="OT383" s="38"/>
      <c r="OU383" s="38"/>
      <c r="OV383" s="38"/>
      <c r="OW383" s="38"/>
      <c r="OX383" s="38"/>
      <c r="OY383" s="38"/>
      <c r="OZ383" s="38"/>
      <c r="PA383" s="38"/>
      <c r="PB383" s="38"/>
      <c r="PC383" s="38"/>
      <c r="PD383" s="38"/>
      <c r="PE383" s="38"/>
      <c r="PF383" s="38"/>
      <c r="PG383" s="38"/>
      <c r="PH383" s="38"/>
      <c r="PI383" s="38"/>
      <c r="PJ383" s="38"/>
      <c r="PK383" s="38"/>
      <c r="PL383" s="38"/>
      <c r="PM383" s="38"/>
      <c r="PN383" s="38"/>
      <c r="PO383" s="38"/>
      <c r="PP383" s="38"/>
      <c r="PQ383" s="38"/>
      <c r="PR383" s="38"/>
      <c r="PS383" s="38"/>
      <c r="PT383" s="38"/>
      <c r="PU383" s="38"/>
      <c r="PV383" s="38"/>
      <c r="PW383" s="38"/>
      <c r="PX383" s="38"/>
      <c r="PY383" s="38"/>
      <c r="PZ383" s="38"/>
      <c r="QA383" s="38"/>
      <c r="QB383" s="38"/>
      <c r="QC383" s="38"/>
      <c r="QD383" s="38"/>
      <c r="QE383" s="38"/>
      <c r="QF383" s="38"/>
      <c r="QG383" s="38"/>
      <c r="QH383" s="38"/>
      <c r="QI383" s="38"/>
      <c r="QJ383" s="38"/>
      <c r="QK383" s="38"/>
      <c r="QL383" s="38"/>
      <c r="QM383" s="38"/>
      <c r="QN383" s="38"/>
      <c r="QO383" s="38"/>
      <c r="QP383" s="38"/>
      <c r="QQ383" s="38"/>
      <c r="QR383" s="38"/>
      <c r="QS383" s="38"/>
      <c r="QT383" s="38"/>
      <c r="QU383" s="38"/>
    </row>
    <row r="384" spans="1:463" ht="15" customHeight="1" outlineLevel="1">
      <c r="C384" s="15" t="s">
        <v>591</v>
      </c>
      <c r="E384" s="44" t="s">
        <v>95</v>
      </c>
      <c r="H384" s="99"/>
      <c r="I384" s="54">
        <f t="shared" ref="I384:AV384" ca="1" si="1282">SUM(I381:I383)</f>
        <v>1169435.1511936001</v>
      </c>
      <c r="J384" s="54">
        <f t="shared" ca="1" si="1282"/>
        <v>1247388.4011936001</v>
      </c>
      <c r="K384" s="54">
        <f t="shared" ca="1" si="1282"/>
        <v>1325341.6511936001</v>
      </c>
      <c r="L384" s="54">
        <f t="shared" ca="1" si="1282"/>
        <v>1403294.9011936001</v>
      </c>
      <c r="M384" s="54">
        <f t="shared" ca="1" si="1282"/>
        <v>1481248.1511936001</v>
      </c>
      <c r="N384" s="54">
        <f t="shared" ca="1" si="1282"/>
        <v>5352641.5841436004</v>
      </c>
      <c r="O384" s="54">
        <f t="shared" ca="1" si="1282"/>
        <v>5855706.3772396715</v>
      </c>
      <c r="P384" s="54">
        <f t="shared" ca="1" si="1282"/>
        <v>6112254.9897801867</v>
      </c>
      <c r="Q384" s="54">
        <f t="shared" ca="1" si="1282"/>
        <v>6368649.5467651468</v>
      </c>
      <c r="R384" s="54">
        <f t="shared" ca="1" si="1282"/>
        <v>6877535.6593056619</v>
      </c>
      <c r="S384" s="54">
        <f t="shared" ca="1" si="1282"/>
        <v>7139411.466290622</v>
      </c>
      <c r="T384" s="54">
        <f t="shared" ca="1" si="1282"/>
        <v>7402416.4677200262</v>
      </c>
      <c r="U384" s="54">
        <f t="shared" ca="1" si="1282"/>
        <v>9301587.527793875</v>
      </c>
      <c r="V384" s="54">
        <f t="shared" ca="1" si="1282"/>
        <v>9668356.1958899461</v>
      </c>
      <c r="W384" s="54">
        <f t="shared" ca="1" si="1282"/>
        <v>9871623.3500971291</v>
      </c>
      <c r="X384" s="54">
        <f t="shared" ca="1" si="1282"/>
        <v>11114611.573748756</v>
      </c>
      <c r="Y384" s="54">
        <f t="shared" ca="1" si="1282"/>
        <v>11326134.630733715</v>
      </c>
      <c r="Z384" s="54">
        <f t="shared" ca="1" si="1282"/>
        <v>11888125.437718675</v>
      </c>
      <c r="AA384" s="54">
        <f t="shared" ca="1" si="1282"/>
        <v>13363861.754247181</v>
      </c>
      <c r="AB384" s="54">
        <f t="shared" ca="1" si="1282"/>
        <v>13521338.752025688</v>
      </c>
      <c r="AC384" s="54">
        <f t="shared" ca="1" si="1282"/>
        <v>14279529.721079554</v>
      </c>
      <c r="AD384" s="54">
        <f t="shared" ca="1" si="1282"/>
        <v>14361662.971079554</v>
      </c>
      <c r="AE384" s="54">
        <f t="shared" ca="1" si="1282"/>
        <v>14444942.054412888</v>
      </c>
      <c r="AF384" s="54">
        <f t="shared" ca="1" si="1282"/>
        <v>14528221.137746222</v>
      </c>
      <c r="AG384" s="54">
        <f t="shared" ca="1" si="1282"/>
        <v>14459487.019160666</v>
      </c>
      <c r="AH384" s="54">
        <f t="shared" ca="1" si="1282"/>
        <v>14390516.689869219</v>
      </c>
      <c r="AI384" s="54">
        <f t="shared" ca="1" si="1282"/>
        <v>14313318.753708838</v>
      </c>
      <c r="AJ384" s="54">
        <f t="shared" ca="1" si="1282"/>
        <v>14236183.700984435</v>
      </c>
      <c r="AK384" s="54">
        <f t="shared" ca="1" si="1282"/>
        <v>14155085.25572929</v>
      </c>
      <c r="AL384" s="54">
        <f t="shared" ca="1" si="1282"/>
        <v>14071555.508574765</v>
      </c>
      <c r="AM384" s="54">
        <f t="shared" ca="1" si="1282"/>
        <v>13982718.827951172</v>
      </c>
      <c r="AN384" s="54">
        <f t="shared" ca="1" si="1282"/>
        <v>13895814.083051557</v>
      </c>
      <c r="AO384" s="54">
        <f t="shared" ca="1" si="1282"/>
        <v>13812261.797136093</v>
      </c>
      <c r="AP384" s="54">
        <f t="shared" ca="1" si="1282"/>
        <v>13735672.741495892</v>
      </c>
      <c r="AQ384" s="54">
        <f t="shared" ca="1" si="1282"/>
        <v>13664040.377112374</v>
      </c>
      <c r="AR384" s="54">
        <f t="shared" ca="1" si="1282"/>
        <v>13600905.9975721</v>
      </c>
      <c r="AS384" s="54">
        <f t="shared" ca="1" si="1282"/>
        <v>13532457.805930791</v>
      </c>
      <c r="AT384" s="54">
        <f t="shared" ca="1" si="1282"/>
        <v>13463394.312956346</v>
      </c>
      <c r="AU384" s="54">
        <f t="shared" ca="1" si="1282"/>
        <v>13386010.004413551</v>
      </c>
      <c r="AV384" s="54">
        <f t="shared" ca="1" si="1282"/>
        <v>13308138.349200277</v>
      </c>
      <c r="AW384" s="54">
        <f t="shared" ref="AW384:DH384" ca="1" si="1283">SUM(AW381:AW383)</f>
        <v>13226333.27566948</v>
      </c>
      <c r="AX384" s="54">
        <f t="shared" ca="1" si="1283"/>
        <v>13142039.885710083</v>
      </c>
      <c r="AY384" s="54">
        <f t="shared" ca="1" si="1283"/>
        <v>13052971.853351094</v>
      </c>
      <c r="AZ384" s="54">
        <f t="shared" ca="1" si="1283"/>
        <v>12965855.456997097</v>
      </c>
      <c r="BA384" s="54">
        <f t="shared" ca="1" si="1283"/>
        <v>12882468.179063246</v>
      </c>
      <c r="BB384" s="54">
        <f t="shared" ca="1" si="1283"/>
        <v>12806024.313735595</v>
      </c>
      <c r="BC384" s="54">
        <f t="shared" ca="1" si="1283"/>
        <v>12734520.010457369</v>
      </c>
      <c r="BD384" s="54">
        <f t="shared" ca="1" si="1283"/>
        <v>12671506.490900241</v>
      </c>
      <c r="BE384" s="54">
        <f t="shared" ca="1" si="1283"/>
        <v>12602888.747845894</v>
      </c>
      <c r="BF384" s="54">
        <f t="shared" ca="1" si="1283"/>
        <v>12533656.10501501</v>
      </c>
      <c r="BG384" s="54">
        <f t="shared" ca="1" si="1283"/>
        <v>12456140.594529748</v>
      </c>
      <c r="BH384" s="54">
        <f t="shared" ca="1" si="1283"/>
        <v>12377814.449494353</v>
      </c>
      <c r="BI384" s="54">
        <f t="shared" ca="1" si="1283"/>
        <v>12295519.949432099</v>
      </c>
      <c r="BJ384" s="54">
        <f t="shared" ca="1" si="1283"/>
        <v>12210704.874129023</v>
      </c>
      <c r="BK384" s="54">
        <f t="shared" ca="1" si="1283"/>
        <v>12121459.279668769</v>
      </c>
      <c r="BL384" s="54">
        <f t="shared" ca="1" si="1283"/>
        <v>12033794.050740473</v>
      </c>
      <c r="BM384" s="54">
        <f t="shared" ca="1" si="1283"/>
        <v>11950304.042246047</v>
      </c>
      <c r="BN384" s="54">
        <f t="shared" ca="1" si="1283"/>
        <v>11873705.025923401</v>
      </c>
      <c r="BO384" s="54">
        <f t="shared" ca="1" si="1283"/>
        <v>11802053.372877844</v>
      </c>
      <c r="BP384" s="54">
        <f t="shared" ca="1" si="1283"/>
        <v>11738843.519687856</v>
      </c>
      <c r="BQ384" s="54">
        <f t="shared" ca="1" si="1283"/>
        <v>11670027.801509926</v>
      </c>
      <c r="BR384" s="54">
        <f t="shared" ca="1" si="1283"/>
        <v>11600597.360486157</v>
      </c>
      <c r="BS384" s="54">
        <f t="shared" ca="1" si="1283"/>
        <v>11522940.041925633</v>
      </c>
      <c r="BT384" s="54">
        <f t="shared" ca="1" si="1283"/>
        <v>11444129.478303134</v>
      </c>
      <c r="BU384" s="54">
        <f t="shared" ca="1" si="1283"/>
        <v>11361315.039310087</v>
      </c>
      <c r="BV384" s="54">
        <f t="shared" ca="1" si="1283"/>
        <v>11275947.298201051</v>
      </c>
      <c r="BW384" s="54">
        <f t="shared" ca="1" si="1283"/>
        <v>11186640.84659398</v>
      </c>
      <c r="BX384" s="54">
        <f t="shared" ca="1" si="1283"/>
        <v>11098424.097237539</v>
      </c>
      <c r="BY384" s="54">
        <f t="shared" ca="1" si="1283"/>
        <v>11014820.783730015</v>
      </c>
      <c r="BZ384" s="54">
        <f t="shared" ca="1" si="1283"/>
        <v>10938056.4944377</v>
      </c>
      <c r="CA384" s="54">
        <f t="shared" ca="1" si="1283"/>
        <v>10866284.395804768</v>
      </c>
      <c r="CB384" s="54">
        <f t="shared" ca="1" si="1283"/>
        <v>10802868.976449151</v>
      </c>
      <c r="CC384" s="54">
        <f t="shared" ca="1" si="1283"/>
        <v>10733845.284491444</v>
      </c>
      <c r="CD384" s="54">
        <f t="shared" ca="1" si="1283"/>
        <v>10664251.097842226</v>
      </c>
      <c r="CE384" s="54">
        <f t="shared" ca="1" si="1283"/>
        <v>10586440.646157091</v>
      </c>
      <c r="CF384" s="54">
        <f t="shared" ca="1" si="1283"/>
        <v>10507134.064684298</v>
      </c>
      <c r="CG384" s="54">
        <f t="shared" ca="1" si="1283"/>
        <v>10423787.477568945</v>
      </c>
      <c r="CH384" s="54">
        <f t="shared" ca="1" si="1283"/>
        <v>10337854.367165957</v>
      </c>
      <c r="CI384" s="54">
        <f t="shared" ca="1" si="1283"/>
        <v>10248431.623298878</v>
      </c>
      <c r="CJ384" s="54">
        <f t="shared" ca="1" si="1283"/>
        <v>10160091.310225412</v>
      </c>
      <c r="CK384" s="54">
        <f t="shared" ca="1" si="1283"/>
        <v>10076319.365611158</v>
      </c>
      <c r="CL384" s="54">
        <f t="shared" ca="1" si="1283"/>
        <v>9999334.9006685726</v>
      </c>
      <c r="CM384" s="54">
        <f t="shared" ca="1" si="1283"/>
        <v>9927387.7190782446</v>
      </c>
      <c r="CN384" s="54">
        <f t="shared" ca="1" si="1283"/>
        <v>9863712.6678570434</v>
      </c>
      <c r="CO384" s="54">
        <f t="shared" ca="1" si="1283"/>
        <v>9797101.1459077224</v>
      </c>
      <c r="CP384" s="54">
        <f t="shared" ca="1" si="1283"/>
        <v>9729874.4899221174</v>
      </c>
      <c r="CQ384" s="54">
        <f t="shared" ca="1" si="1283"/>
        <v>9654529.6782718394</v>
      </c>
      <c r="CR384" s="54">
        <f t="shared" ca="1" si="1283"/>
        <v>9577345.5185463857</v>
      </c>
      <c r="CS384" s="54">
        <f t="shared" ca="1" si="1283"/>
        <v>9496119.5099095497</v>
      </c>
      <c r="CT384" s="54">
        <f t="shared" ca="1" si="1283"/>
        <v>9412238.3075721152</v>
      </c>
      <c r="CU384" s="54">
        <f t="shared" ca="1" si="1283"/>
        <v>9325336.8380686995</v>
      </c>
      <c r="CV384" s="54">
        <f t="shared" ca="1" si="1283"/>
        <v>9239510.3944620639</v>
      </c>
      <c r="CW384" s="54">
        <f t="shared" ca="1" si="1283"/>
        <v>9158207.4365547113</v>
      </c>
      <c r="CX384" s="54">
        <f t="shared" ca="1" si="1283"/>
        <v>9083714.8968464751</v>
      </c>
      <c r="CY384" s="54">
        <f t="shared" ca="1" si="1283"/>
        <v>9014230.8845565245</v>
      </c>
      <c r="CZ384" s="54">
        <f t="shared" ca="1" si="1283"/>
        <v>8952934.9897746127</v>
      </c>
      <c r="DA384" s="54">
        <f t="shared" ca="1" si="1283"/>
        <v>8886023.6082791779</v>
      </c>
      <c r="DB384" s="54">
        <f t="shared" ca="1" si="1283"/>
        <v>8818496.4521595482</v>
      </c>
      <c r="DC384" s="54">
        <f t="shared" ca="1" si="1283"/>
        <v>8742903.8301264551</v>
      </c>
      <c r="DD384" s="54">
        <f t="shared" ca="1" si="1283"/>
        <v>8665128.2458157837</v>
      </c>
      <c r="DE384" s="54">
        <f t="shared" ca="1" si="1283"/>
        <v>8583687.0312224943</v>
      </c>
      <c r="DF384" s="54">
        <f t="shared" ca="1" si="1283"/>
        <v>8499568.3905063085</v>
      </c>
      <c r="DG384" s="54">
        <f t="shared" ca="1" si="1283"/>
        <v>8412472.4296527319</v>
      </c>
      <c r="DH384" s="54">
        <f t="shared" ca="1" si="1283"/>
        <v>8326443.9263527412</v>
      </c>
      <c r="DI384" s="54">
        <f t="shared" ref="DI384:FT384" ca="1" si="1284">SUM(DI381:DI383)</f>
        <v>8244894.1765934024</v>
      </c>
      <c r="DJ384" s="54">
        <f t="shared" ca="1" si="1284"/>
        <v>8170206.1708892584</v>
      </c>
      <c r="DK384" s="54">
        <f t="shared" ca="1" si="1284"/>
        <v>8100470.1232370436</v>
      </c>
      <c r="DL384" s="54">
        <f t="shared" ca="1" si="1284"/>
        <v>8038838.6774978498</v>
      </c>
      <c r="DM384" s="54">
        <f t="shared" ca="1" si="1284"/>
        <v>8006492.819194831</v>
      </c>
      <c r="DN384" s="54">
        <f t="shared" ca="1" si="1284"/>
        <v>7973530.2154398775</v>
      </c>
      <c r="DO384" s="54">
        <f t="shared" ca="1" si="1284"/>
        <v>7932553.6879426222</v>
      </c>
      <c r="DP384" s="54">
        <f t="shared" ca="1" si="1284"/>
        <v>7889050.1223217351</v>
      </c>
      <c r="DQ384" s="54">
        <f t="shared" ca="1" si="1284"/>
        <v>7842256.400731626</v>
      </c>
      <c r="DR384" s="54">
        <f t="shared" ca="1" si="1284"/>
        <v>7792796.9134935094</v>
      </c>
      <c r="DS384" s="54">
        <f t="shared" ca="1" si="1284"/>
        <v>7740367.9283731533</v>
      </c>
      <c r="DT384" s="54">
        <f t="shared" ca="1" si="1284"/>
        <v>7688998.6355245803</v>
      </c>
      <c r="DU384" s="54">
        <f t="shared" ca="1" si="1284"/>
        <v>7642063.4771429598</v>
      </c>
      <c r="DV384" s="54">
        <f t="shared" ca="1" si="1284"/>
        <v>7602041.7049937602</v>
      </c>
      <c r="DW384" s="54">
        <f t="shared" ca="1" si="1284"/>
        <v>7566915.511505967</v>
      </c>
      <c r="DX384" s="54">
        <f t="shared" ca="1" si="1284"/>
        <v>7539810.8592651002</v>
      </c>
      <c r="DY384" s="54">
        <f t="shared" ca="1" si="1284"/>
        <v>7507080.1083937148</v>
      </c>
      <c r="DZ384" s="54">
        <f t="shared" ca="1" si="1284"/>
        <v>7473776.1737468876</v>
      </c>
      <c r="EA384" s="54">
        <f t="shared" ca="1" si="1284"/>
        <v>7432463.7827122323</v>
      </c>
      <c r="EB384" s="54">
        <f t="shared" ca="1" si="1284"/>
        <v>7388279.7465432342</v>
      </c>
      <c r="EC384" s="54">
        <f t="shared" ca="1" si="1284"/>
        <v>7341180.2861908339</v>
      </c>
      <c r="ED384" s="54">
        <f t="shared" ca="1" si="1284"/>
        <v>7291426.0921790609</v>
      </c>
      <c r="EE384" s="54">
        <f t="shared" ca="1" si="1284"/>
        <v>7238709.548889054</v>
      </c>
      <c r="EF384" s="54">
        <f t="shared" ca="1" si="1284"/>
        <v>7187044.698242737</v>
      </c>
      <c r="EG384" s="54">
        <f t="shared" ca="1" si="1284"/>
        <v>7139769.4346360154</v>
      </c>
      <c r="EH384" s="54">
        <f t="shared" ca="1" si="1284"/>
        <v>7099459.4835436502</v>
      </c>
      <c r="EI384" s="54">
        <f t="shared" ca="1" si="1284"/>
        <v>7063988.878383128</v>
      </c>
      <c r="EJ384" s="54">
        <f t="shared" ca="1" si="1284"/>
        <v>7036457.1623914372</v>
      </c>
      <c r="EK384" s="54">
        <f t="shared" ca="1" si="1284"/>
        <v>7003292.6789117139</v>
      </c>
      <c r="EL384" s="54">
        <f t="shared" ca="1" si="1284"/>
        <v>6969508.3745647306</v>
      </c>
      <c r="EM384" s="54">
        <f t="shared" ca="1" si="1284"/>
        <v>6927809.6646964345</v>
      </c>
      <c r="EN384" s="54">
        <f t="shared" ca="1" si="1284"/>
        <v>6882894.0977370674</v>
      </c>
      <c r="EO384" s="54">
        <f t="shared" ca="1" si="1284"/>
        <v>6835437.0933141224</v>
      </c>
      <c r="EP384" s="54">
        <f t="shared" ca="1" si="1284"/>
        <v>6785335.7196087269</v>
      </c>
      <c r="EQ384" s="54">
        <f t="shared" ca="1" si="1284"/>
        <v>6732315.0983541971</v>
      </c>
      <c r="ER384" s="54">
        <f t="shared" ca="1" si="1284"/>
        <v>6680337.8939624578</v>
      </c>
      <c r="ES384" s="54">
        <f t="shared" ca="1" si="1284"/>
        <v>6632773.4949384425</v>
      </c>
      <c r="ET384" s="54">
        <f t="shared" ca="1" si="1284"/>
        <v>6592158.8422073508</v>
      </c>
      <c r="EU384" s="54">
        <f t="shared" ca="1" si="1284"/>
        <v>6556327.4015349671</v>
      </c>
      <c r="EV384" s="54">
        <f t="shared" ca="1" si="1284"/>
        <v>6528352.5556930704</v>
      </c>
      <c r="EW384" s="54">
        <f t="shared" ca="1" si="1284"/>
        <v>6493251.5090316469</v>
      </c>
      <c r="EX384" s="54">
        <f t="shared" ca="1" si="1284"/>
        <v>6457528.4544701129</v>
      </c>
      <c r="EY384" s="54">
        <f t="shared" ca="1" si="1284"/>
        <v>6413938.8975136038</v>
      </c>
      <c r="EZ384" s="54">
        <f t="shared" ca="1" si="1284"/>
        <v>6366786.587995287</v>
      </c>
      <c r="FA384" s="54">
        <f t="shared" ca="1" si="1284"/>
        <v>6317466.075278325</v>
      </c>
      <c r="FB384" s="54">
        <f t="shared" ca="1" si="1284"/>
        <v>6265510.8460313072</v>
      </c>
      <c r="FC384" s="54">
        <f t="shared" ca="1" si="1284"/>
        <v>6210605.3792600343</v>
      </c>
      <c r="FD384" s="54">
        <f t="shared" ca="1" si="1284"/>
        <v>6156734.7306686183</v>
      </c>
      <c r="FE384" s="54">
        <f t="shared" ca="1" si="1284"/>
        <v>6107357.5865586419</v>
      </c>
      <c r="FF384" s="54">
        <f t="shared" ca="1" si="1284"/>
        <v>6064857.322540164</v>
      </c>
      <c r="FG384" s="54">
        <f t="shared" ca="1" si="1284"/>
        <v>6027084.1827088529</v>
      </c>
      <c r="FH384" s="54">
        <f t="shared" ca="1" si="1284"/>
        <v>5997085.6451874655</v>
      </c>
      <c r="FI384" s="54">
        <f t="shared" ca="1" si="1284"/>
        <v>5961438.0599868037</v>
      </c>
      <c r="FJ384" s="54">
        <f t="shared" ca="1" si="1284"/>
        <v>5925165.7836332908</v>
      </c>
      <c r="FK384" s="54">
        <f t="shared" ca="1" si="1284"/>
        <v>5881073.61348488</v>
      </c>
      <c r="FL384" s="54">
        <f t="shared" ca="1" si="1284"/>
        <v>5833250.3417680226</v>
      </c>
      <c r="FM384" s="54">
        <f t="shared" ca="1" si="1284"/>
        <v>5783453.0219083931</v>
      </c>
      <c r="FN384" s="54">
        <f t="shared" ca="1" si="1284"/>
        <v>5731029.8771465654</v>
      </c>
      <c r="FO384" s="54">
        <f t="shared" ca="1" si="1284"/>
        <v>5675661.3628071295</v>
      </c>
      <c r="FP384" s="54">
        <f t="shared" ca="1" si="1284"/>
        <v>5621318.6927586868</v>
      </c>
      <c r="FQ384" s="54">
        <f t="shared" ca="1" si="1284"/>
        <v>5571550.1438978594</v>
      </c>
      <c r="FR384" s="54">
        <f t="shared" ca="1" si="1284"/>
        <v>5528585.7685042489</v>
      </c>
      <c r="FS384" s="54">
        <f t="shared" ca="1" si="1284"/>
        <v>5490292.4168919772</v>
      </c>
      <c r="FT384" s="54">
        <f t="shared" ca="1" si="1284"/>
        <v>5459691.9152538814</v>
      </c>
      <c r="FU384" s="54">
        <f t="shared" ref="FU384:IF384" ca="1" si="1285">SUM(FU381:FU383)</f>
        <v>5423432.6517801192</v>
      </c>
      <c r="FV384" s="54">
        <f t="shared" ca="1" si="1285"/>
        <v>5386590.936384676</v>
      </c>
      <c r="FW384" s="54">
        <f t="shared" ca="1" si="1285"/>
        <v>5341929.117555324</v>
      </c>
      <c r="FX384" s="54">
        <f t="shared" ca="1" si="1285"/>
        <v>5293564.1660527848</v>
      </c>
      <c r="FY384" s="54">
        <f t="shared" ca="1" si="1285"/>
        <v>5243221.361891062</v>
      </c>
      <c r="FZ384" s="54">
        <f t="shared" ca="1" si="1285"/>
        <v>5190260.8076682175</v>
      </c>
      <c r="GA384" s="54">
        <f t="shared" ca="1" si="1285"/>
        <v>5144254.3817071579</v>
      </c>
      <c r="GB384" s="54">
        <f t="shared" ca="1" si="1285"/>
        <v>5099264.3923951155</v>
      </c>
      <c r="GC384" s="54">
        <f t="shared" ca="1" si="1285"/>
        <v>5058929.0083736116</v>
      </c>
      <c r="GD384" s="54">
        <f t="shared" ca="1" si="1285"/>
        <v>5025325.1847449308</v>
      </c>
      <c r="GE384" s="54">
        <f t="shared" ca="1" si="1285"/>
        <v>4996336.2070308095</v>
      </c>
      <c r="GF384" s="54">
        <f t="shared" ca="1" si="1285"/>
        <v>4974958.4990789974</v>
      </c>
      <c r="GG384" s="54">
        <f t="shared" ca="1" si="1285"/>
        <v>4947911.186676017</v>
      </c>
      <c r="GH384" s="54">
        <f t="shared" ca="1" si="1285"/>
        <v>4920232.1024429491</v>
      </c>
      <c r="GI384" s="54">
        <f t="shared" ca="1" si="1285"/>
        <v>4884822.2501006294</v>
      </c>
      <c r="GJ384" s="54">
        <f t="shared" ca="1" si="1285"/>
        <v>4845736.2564866655</v>
      </c>
      <c r="GK384" s="54">
        <f t="shared" ca="1" si="1285"/>
        <v>4804667.8189486368</v>
      </c>
      <c r="GL384" s="54">
        <f t="shared" ca="1" si="1285"/>
        <v>4760988.8268196583</v>
      </c>
      <c r="GM384" s="54">
        <f t="shared" ca="1" si="1285"/>
        <v>4714431.8377924673</v>
      </c>
      <c r="GN384" s="54">
        <f t="shared" ca="1" si="1285"/>
        <v>4668821.0820374936</v>
      </c>
      <c r="GO384" s="54">
        <f t="shared" ca="1" si="1285"/>
        <v>4627945.2258199779</v>
      </c>
      <c r="GP384" s="54">
        <f t="shared" ca="1" si="1285"/>
        <v>4593728.3373408411</v>
      </c>
      <c r="GQ384" s="54">
        <f t="shared" ca="1" si="1285"/>
        <v>4564069.9673324227</v>
      </c>
      <c r="GR384" s="54">
        <f t="shared" ca="1" si="1285"/>
        <v>4541941.3837025771</v>
      </c>
      <c r="GS384" s="54">
        <f t="shared" ca="1" si="1285"/>
        <v>4514131.1561551038</v>
      </c>
      <c r="GT384" s="54">
        <f t="shared" ca="1" si="1285"/>
        <v>4485684.6291898675</v>
      </c>
      <c r="GU384" s="54">
        <f t="shared" ca="1" si="1285"/>
        <v>4449549.7294591563</v>
      </c>
      <c r="GV384" s="54">
        <f t="shared" ca="1" si="1285"/>
        <v>4409764.6353248954</v>
      </c>
      <c r="GW384" s="54">
        <f t="shared" ca="1" si="1285"/>
        <v>4367991.6483899346</v>
      </c>
      <c r="GX384" s="54">
        <f t="shared" ca="1" si="1285"/>
        <v>4323614.3526022686</v>
      </c>
      <c r="GY384" s="54">
        <f t="shared" ca="1" si="1285"/>
        <v>4276505.1655050479</v>
      </c>
      <c r="GZ384" s="54">
        <f t="shared" ca="1" si="1285"/>
        <v>4230187.699627501</v>
      </c>
      <c r="HA384" s="54">
        <f t="shared" ca="1" si="1285"/>
        <v>4188685.1724885786</v>
      </c>
      <c r="HB384" s="54">
        <f t="shared" ca="1" si="1285"/>
        <v>4153768.9597307406</v>
      </c>
      <c r="HC384" s="54">
        <f t="shared" ca="1" si="1285"/>
        <v>4123354.7082183352</v>
      </c>
      <c r="HD384" s="54">
        <f t="shared" ca="1" si="1285"/>
        <v>4100388.773090363</v>
      </c>
      <c r="HE384" s="54">
        <f t="shared" ca="1" si="1285"/>
        <v>4071727.8809944703</v>
      </c>
      <c r="HF384" s="54">
        <f t="shared" ca="1" si="1285"/>
        <v>4042425.4035995696</v>
      </c>
      <c r="HG384" s="54">
        <f t="shared" ca="1" si="1285"/>
        <v>4005475.4090094483</v>
      </c>
      <c r="HH384" s="54">
        <f t="shared" ca="1" si="1285"/>
        <v>3964900.0467290762</v>
      </c>
      <c r="HI384" s="54">
        <f t="shared" ca="1" si="1285"/>
        <v>3922330.4056503242</v>
      </c>
      <c r="HJ384" s="54">
        <f t="shared" ca="1" si="1285"/>
        <v>3877161.6726249214</v>
      </c>
      <c r="HK384" s="54">
        <f t="shared" ca="1" si="1285"/>
        <v>3829406.0718697123</v>
      </c>
      <c r="HL384" s="54">
        <f t="shared" ca="1" si="1285"/>
        <v>3782330.2504959824</v>
      </c>
      <c r="HM384" s="54">
        <f t="shared" ca="1" si="1285"/>
        <v>3740105.8539199876</v>
      </c>
      <c r="HN384" s="54">
        <f t="shared" ca="1" si="1285"/>
        <v>3704394.9675473915</v>
      </c>
      <c r="HO384" s="54">
        <f t="shared" ca="1" si="1285"/>
        <v>3673129.1661092038</v>
      </c>
      <c r="HP384" s="54">
        <f t="shared" ca="1" si="1285"/>
        <v>3649230.131847688</v>
      </c>
      <c r="HQ384" s="54">
        <f t="shared" ca="1" si="1285"/>
        <v>3619621.4678792255</v>
      </c>
      <c r="HR384" s="54">
        <f t="shared" ca="1" si="1285"/>
        <v>3589411.1146138837</v>
      </c>
      <c r="HS384" s="54">
        <f t="shared" ca="1" si="1285"/>
        <v>3551546.4503506687</v>
      </c>
      <c r="HT384" s="54">
        <f t="shared" ca="1" si="1285"/>
        <v>3510080.0396908349</v>
      </c>
      <c r="HU384" s="54">
        <f t="shared" ca="1" si="1285"/>
        <v>3466611.9378858344</v>
      </c>
      <c r="HV384" s="54">
        <f t="shared" ca="1" si="1285"/>
        <v>3420548.8432852603</v>
      </c>
      <c r="HW384" s="54">
        <f t="shared" ca="1" si="1285"/>
        <v>3372042.746659515</v>
      </c>
      <c r="HX384" s="54">
        <f t="shared" ca="1" si="1285"/>
        <v>3324197.5099135805</v>
      </c>
      <c r="HY384" s="54">
        <f t="shared" ca="1" si="1285"/>
        <v>3281145.9879578501</v>
      </c>
      <c r="HZ384" s="54">
        <f t="shared" ca="1" si="1285"/>
        <v>3244534.920967496</v>
      </c>
      <c r="IA384" s="54">
        <f t="shared" ca="1" si="1285"/>
        <v>3212311.643971914</v>
      </c>
      <c r="IB384" s="54">
        <f t="shared" ca="1" si="1285"/>
        <v>3187373.4028134956</v>
      </c>
      <c r="IC384" s="54">
        <f t="shared" ca="1" si="1285"/>
        <v>3156709.4028828484</v>
      </c>
      <c r="ID384" s="54">
        <f t="shared" ca="1" si="1285"/>
        <v>3125390.6139595406</v>
      </c>
      <c r="IE384" s="54">
        <f t="shared" ca="1" si="1285"/>
        <v>3086501.057650263</v>
      </c>
      <c r="IF384" s="54">
        <f t="shared" ca="1" si="1285"/>
        <v>3044032.0747145107</v>
      </c>
      <c r="IG384" s="54">
        <f t="shared" ref="IG384:KP384" ca="1" si="1286">SUM(IG381:IG383)</f>
        <v>2999552.8617832749</v>
      </c>
      <c r="IH384" s="54">
        <f t="shared" ca="1" si="1286"/>
        <v>2952491.8352671112</v>
      </c>
      <c r="II384" s="54">
        <f t="shared" ca="1" si="1286"/>
        <v>2910882.9031771743</v>
      </c>
      <c r="IJ384" s="54">
        <f t="shared" ca="1" si="1286"/>
        <v>2862147.9591590171</v>
      </c>
      <c r="IK384" s="54">
        <f t="shared" ca="1" si="1286"/>
        <v>2818148.5145010957</v>
      </c>
      <c r="IL384" s="54">
        <f t="shared" ca="1" si="1286"/>
        <v>2780516.1068784888</v>
      </c>
      <c r="IM384" s="54">
        <f t="shared" ca="1" si="1286"/>
        <v>2747244.3669249192</v>
      </c>
      <c r="IN384" s="54">
        <f t="shared" ca="1" si="1286"/>
        <v>2721175.7755284007</v>
      </c>
      <c r="IO384" s="54">
        <f t="shared" ca="1" si="1286"/>
        <v>5082339.4110044232</v>
      </c>
      <c r="IP384" s="54">
        <f t="shared" ca="1" si="1286"/>
        <v>5053345.2867288822</v>
      </c>
      <c r="IQ384" s="54">
        <f t="shared" ca="1" si="1286"/>
        <v>5016820.6839246368</v>
      </c>
      <c r="IR384" s="54">
        <f t="shared" ca="1" si="1286"/>
        <v>4976734.4551805155</v>
      </c>
      <c r="IS384" s="54">
        <f t="shared" ca="1" si="1286"/>
        <v>4934759.4284524526</v>
      </c>
      <c r="IT384" s="54">
        <f t="shared" ca="1" si="1286"/>
        <v>4890333.9718403546</v>
      </c>
      <c r="IU384" s="54">
        <f t="shared" ca="1" si="1286"/>
        <v>4843611.9839959582</v>
      </c>
      <c r="IV384" s="54">
        <f t="shared" ca="1" si="1286"/>
        <v>4797642.0788654927</v>
      </c>
      <c r="IW384" s="54">
        <f t="shared" ca="1" si="1286"/>
        <v>4762975.0413898621</v>
      </c>
      <c r="IX384" s="54">
        <f t="shared" ca="1" si="1286"/>
        <v>4739305.7779380586</v>
      </c>
      <c r="IY384" s="54">
        <f t="shared" ca="1" si="1286"/>
        <v>4715636.5144862551</v>
      </c>
      <c r="IZ384" s="54">
        <f t="shared" ca="1" si="1286"/>
        <v>4692167.4166943682</v>
      </c>
      <c r="JA384" s="54">
        <f t="shared" ca="1" si="1286"/>
        <v>4668297.9875826482</v>
      </c>
      <c r="JB384" s="54">
        <f t="shared" ca="1" si="1286"/>
        <v>4644628.7241308447</v>
      </c>
      <c r="JC384" s="54">
        <f t="shared" ca="1" si="1286"/>
        <v>4620959.4606790412</v>
      </c>
      <c r="JD384" s="54">
        <f t="shared" ca="1" si="1286"/>
        <v>4597290.1972272377</v>
      </c>
      <c r="JE384" s="54">
        <f t="shared" ca="1" si="1286"/>
        <v>4573620.9337754343</v>
      </c>
      <c r="JF384" s="54">
        <f t="shared" ca="1" si="1286"/>
        <v>4549951.6703236308</v>
      </c>
      <c r="JG384" s="54">
        <f t="shared" ca="1" si="1286"/>
        <v>4526282.4068718273</v>
      </c>
      <c r="JH384" s="54">
        <f t="shared" ca="1" si="1286"/>
        <v>4502613.1434200238</v>
      </c>
      <c r="JI384" s="54">
        <f t="shared" ca="1" si="1286"/>
        <v>4478943.8799682204</v>
      </c>
      <c r="JJ384" s="54">
        <f t="shared" ca="1" si="1286"/>
        <v>4455274.6165164169</v>
      </c>
      <c r="JK384" s="54">
        <f t="shared" ca="1" si="1286"/>
        <v>4431605.3530646134</v>
      </c>
      <c r="JL384" s="54">
        <f t="shared" ca="1" si="1286"/>
        <v>4407936.0896128099</v>
      </c>
      <c r="JM384" s="54">
        <f t="shared" ca="1" si="1286"/>
        <v>4384266.8261610065</v>
      </c>
      <c r="JN384" s="54">
        <f t="shared" ca="1" si="1286"/>
        <v>4360597.562709203</v>
      </c>
      <c r="JO384" s="54">
        <f t="shared" ca="1" si="1286"/>
        <v>4336928.2992573995</v>
      </c>
      <c r="JP384" s="54">
        <f t="shared" ca="1" si="1286"/>
        <v>4313259.035805596</v>
      </c>
      <c r="JQ384" s="54">
        <f t="shared" ca="1" si="1286"/>
        <v>4289589.7723537926</v>
      </c>
      <c r="JR384" s="54">
        <f t="shared" ca="1" si="1286"/>
        <v>4265920.5089019891</v>
      </c>
      <c r="JS384" s="54">
        <f t="shared" ca="1" si="1286"/>
        <v>4242251.2454501856</v>
      </c>
      <c r="JT384" s="54">
        <f t="shared" ca="1" si="1286"/>
        <v>4218581.9819983821</v>
      </c>
      <c r="JU384" s="54">
        <f t="shared" ca="1" si="1286"/>
        <v>4194912.7185465787</v>
      </c>
      <c r="JV384" s="54">
        <f t="shared" ca="1" si="1286"/>
        <v>4171243.4550947752</v>
      </c>
      <c r="JW384" s="54">
        <f t="shared" ca="1" si="1286"/>
        <v>4147574.1916429717</v>
      </c>
      <c r="JX384" s="54">
        <f t="shared" ca="1" si="1286"/>
        <v>4123904.9281911682</v>
      </c>
      <c r="JY384" s="54">
        <f t="shared" ca="1" si="1286"/>
        <v>4100235.6647393648</v>
      </c>
      <c r="JZ384" s="54">
        <f t="shared" ca="1" si="1286"/>
        <v>4076566.4012875613</v>
      </c>
      <c r="KA384" s="54">
        <f t="shared" ca="1" si="1286"/>
        <v>4052897.1378357578</v>
      </c>
      <c r="KB384" s="54">
        <f t="shared" ca="1" si="1286"/>
        <v>4029227.8743839543</v>
      </c>
      <c r="KC384" s="54">
        <f t="shared" ca="1" si="1286"/>
        <v>4005558.6109321509</v>
      </c>
      <c r="KD384" s="54">
        <f t="shared" ca="1" si="1286"/>
        <v>3981889.3474803474</v>
      </c>
      <c r="KE384" s="54">
        <f t="shared" ca="1" si="1286"/>
        <v>3958220.0840285439</v>
      </c>
      <c r="KF384" s="54">
        <f t="shared" ca="1" si="1286"/>
        <v>3934550.8205767404</v>
      </c>
      <c r="KG384" s="54">
        <f t="shared" ca="1" si="1286"/>
        <v>3910881.557124937</v>
      </c>
      <c r="KH384" s="54">
        <f t="shared" ca="1" si="1286"/>
        <v>3887212.2936731335</v>
      </c>
      <c r="KI384" s="54">
        <f t="shared" ca="1" si="1286"/>
        <v>3863543.03022133</v>
      </c>
      <c r="KJ384" s="54">
        <f t="shared" ca="1" si="1286"/>
        <v>3839873.7667695265</v>
      </c>
      <c r="KK384" s="54">
        <f t="shared" ca="1" si="1286"/>
        <v>3816204.5033177231</v>
      </c>
      <c r="KL384" s="54">
        <f t="shared" ca="1" si="1286"/>
        <v>3792535.2398659196</v>
      </c>
      <c r="KM384" s="54">
        <f t="shared" ca="1" si="1286"/>
        <v>3768865.9764141161</v>
      </c>
      <c r="KN384" s="54">
        <f t="shared" ca="1" si="1286"/>
        <v>3745196.7129623126</v>
      </c>
      <c r="KO384" s="54">
        <f t="shared" ca="1" si="1286"/>
        <v>3721527.4495105091</v>
      </c>
      <c r="KP384" s="54">
        <f t="shared" ca="1" si="1286"/>
        <v>3697858.1860587057</v>
      </c>
      <c r="KQ384" s="54">
        <f t="shared" ref="KQ384:LT384" ca="1" si="1287">SUM(KQ381:KQ383)</f>
        <v>3674188.9226069022</v>
      </c>
      <c r="KR384" s="54">
        <f t="shared" ca="1" si="1287"/>
        <v>3650519.6591550987</v>
      </c>
      <c r="KS384" s="54">
        <f t="shared" ca="1" si="1287"/>
        <v>3626850.3957032952</v>
      </c>
      <c r="KT384" s="54">
        <f t="shared" ca="1" si="1287"/>
        <v>3603181.1322514918</v>
      </c>
      <c r="KU384" s="54">
        <f t="shared" ca="1" si="1287"/>
        <v>3579511.8687996883</v>
      </c>
      <c r="KV384" s="54">
        <f t="shared" ca="1" si="1287"/>
        <v>3557399.7694598599</v>
      </c>
      <c r="KW384" s="54">
        <f t="shared" ca="1" si="1287"/>
        <v>3532173.3418960813</v>
      </c>
      <c r="KX384" s="54">
        <f t="shared" ca="1" si="1287"/>
        <v>3508504.0784442779</v>
      </c>
      <c r="KY384" s="54">
        <f t="shared" ca="1" si="1287"/>
        <v>3484834.8149924744</v>
      </c>
      <c r="KZ384" s="54">
        <f t="shared" ca="1" si="1287"/>
        <v>3461165.5515406709</v>
      </c>
      <c r="LA384" s="54">
        <f t="shared" ca="1" si="1287"/>
        <v>3437496.2880888674</v>
      </c>
      <c r="LB384" s="54">
        <f t="shared" ca="1" si="1287"/>
        <v>3413827.024637064</v>
      </c>
      <c r="LC384" s="54">
        <f t="shared" ca="1" si="1287"/>
        <v>3390157.7611852605</v>
      </c>
      <c r="LD384" s="54">
        <f t="shared" ca="1" si="1287"/>
        <v>3366488.497733457</v>
      </c>
      <c r="LE384" s="54">
        <f t="shared" ca="1" si="1287"/>
        <v>3342819.2342816535</v>
      </c>
      <c r="LF384" s="54">
        <f t="shared" ca="1" si="1287"/>
        <v>3319149.9708298501</v>
      </c>
      <c r="LG384" s="54">
        <f t="shared" ca="1" si="1287"/>
        <v>3295480.7073780466</v>
      </c>
      <c r="LH384" s="54">
        <f t="shared" ca="1" si="1287"/>
        <v>3273522.0081132371</v>
      </c>
      <c r="LI384" s="54">
        <f t="shared" ca="1" si="1287"/>
        <v>3248142.1804744396</v>
      </c>
      <c r="LJ384" s="54">
        <f t="shared" ca="1" si="1287"/>
        <v>3224472.9170226362</v>
      </c>
      <c r="LK384" s="54">
        <f t="shared" ca="1" si="1287"/>
        <v>3200803.6535708327</v>
      </c>
      <c r="LL384" s="54">
        <f t="shared" ca="1" si="1287"/>
        <v>3177134.3901190292</v>
      </c>
      <c r="LM384" s="54">
        <f t="shared" ca="1" si="1287"/>
        <v>3153465.1266672257</v>
      </c>
      <c r="LN384" s="54">
        <f t="shared" ca="1" si="1287"/>
        <v>3129795.8632154223</v>
      </c>
      <c r="LO384" s="54">
        <f t="shared" ca="1" si="1287"/>
        <v>3106126.5997636188</v>
      </c>
      <c r="LP384" s="54">
        <f t="shared" ca="1" si="1287"/>
        <v>3082457.3363118153</v>
      </c>
      <c r="LQ384" s="54">
        <f t="shared" ca="1" si="1287"/>
        <v>3058788.0728600118</v>
      </c>
      <c r="LR384" s="54">
        <f t="shared" ca="1" si="1287"/>
        <v>3035118.8094082084</v>
      </c>
      <c r="LS384" s="54">
        <f t="shared" ca="1" si="1287"/>
        <v>3011449.5459564049</v>
      </c>
      <c r="LT384" s="54">
        <f t="shared" ca="1" si="1287"/>
        <v>3169846.7894867482</v>
      </c>
      <c r="LU384" s="54"/>
      <c r="LV384" s="54"/>
      <c r="LW384" s="54"/>
      <c r="LX384" s="54"/>
      <c r="LY384" s="54"/>
      <c r="LZ384" s="54"/>
      <c r="MA384" s="54"/>
      <c r="MB384" s="54"/>
      <c r="MC384" s="54"/>
      <c r="MD384" s="54"/>
      <c r="ME384" s="54"/>
      <c r="MF384" s="54"/>
      <c r="MG384" s="54"/>
      <c r="MH384" s="54"/>
      <c r="MI384" s="54"/>
      <c r="MJ384" s="54"/>
      <c r="MK384" s="54"/>
      <c r="ML384" s="54"/>
      <c r="MM384" s="54"/>
      <c r="MN384" s="54"/>
      <c r="MO384" s="54"/>
      <c r="MP384" s="54"/>
      <c r="MQ384" s="54"/>
      <c r="MR384" s="54"/>
      <c r="MS384" s="54"/>
      <c r="MT384" s="54"/>
      <c r="MU384" s="54"/>
      <c r="MV384" s="54"/>
      <c r="MW384" s="54"/>
      <c r="MX384" s="54"/>
      <c r="MY384" s="54"/>
      <c r="MZ384" s="54"/>
      <c r="NA384" s="54"/>
      <c r="NB384" s="54"/>
      <c r="NC384" s="54"/>
      <c r="ND384" s="54"/>
      <c r="NE384" s="54"/>
      <c r="NF384" s="54"/>
      <c r="NG384" s="54"/>
      <c r="NH384" s="54"/>
      <c r="NI384" s="54"/>
      <c r="NJ384" s="54"/>
      <c r="NK384" s="54"/>
      <c r="NL384" s="54"/>
      <c r="NM384" s="54"/>
      <c r="NN384" s="54"/>
      <c r="NO384" s="54"/>
      <c r="NP384" s="54"/>
      <c r="NQ384" s="54"/>
      <c r="NR384" s="54"/>
      <c r="NS384" s="54"/>
      <c r="NT384" s="54"/>
      <c r="NU384" s="54"/>
      <c r="NV384" s="54"/>
      <c r="NW384" s="54"/>
      <c r="NX384" s="54"/>
      <c r="NY384" s="54"/>
      <c r="NZ384" s="54"/>
      <c r="OA384" s="54"/>
      <c r="OB384" s="54"/>
      <c r="OC384" s="54"/>
      <c r="OD384" s="54"/>
      <c r="OE384" s="54"/>
      <c r="OF384" s="54"/>
      <c r="OG384" s="54"/>
      <c r="OH384" s="54"/>
      <c r="OI384" s="54"/>
      <c r="OJ384" s="54"/>
      <c r="OK384" s="54"/>
      <c r="OL384" s="54"/>
      <c r="OM384" s="54"/>
      <c r="ON384" s="54"/>
      <c r="OO384" s="54"/>
      <c r="OP384" s="54"/>
      <c r="OQ384" s="54"/>
      <c r="OR384" s="54"/>
      <c r="OS384" s="54"/>
      <c r="OT384" s="54"/>
      <c r="OU384" s="54"/>
      <c r="OV384" s="54"/>
      <c r="OW384" s="54"/>
      <c r="OX384" s="54"/>
      <c r="OY384" s="54"/>
      <c r="OZ384" s="54"/>
      <c r="PA384" s="54"/>
      <c r="PB384" s="54"/>
      <c r="PC384" s="54"/>
      <c r="PD384" s="54"/>
      <c r="PE384" s="54"/>
      <c r="PF384" s="54"/>
      <c r="PG384" s="54"/>
      <c r="PH384" s="54"/>
      <c r="PI384" s="54"/>
      <c r="PJ384" s="54"/>
      <c r="PK384" s="54"/>
      <c r="PL384" s="54"/>
      <c r="PM384" s="54"/>
      <c r="PN384" s="54"/>
      <c r="PO384" s="54"/>
      <c r="PP384" s="54"/>
      <c r="PQ384" s="54"/>
      <c r="PR384" s="54"/>
      <c r="PS384" s="54"/>
      <c r="PT384" s="54"/>
      <c r="PU384" s="54"/>
      <c r="PV384" s="54"/>
      <c r="PW384" s="54"/>
      <c r="PX384" s="54"/>
      <c r="PY384" s="54"/>
      <c r="PZ384" s="54"/>
      <c r="QA384" s="54"/>
      <c r="QB384" s="54"/>
      <c r="QC384" s="54"/>
      <c r="QD384" s="54"/>
      <c r="QE384" s="54"/>
      <c r="QF384" s="54"/>
      <c r="QG384" s="54"/>
      <c r="QH384" s="54"/>
      <c r="QI384" s="54"/>
      <c r="QJ384" s="54"/>
      <c r="QK384" s="54"/>
      <c r="QL384" s="54"/>
      <c r="QM384" s="54"/>
      <c r="QN384" s="54"/>
      <c r="QO384" s="54"/>
      <c r="QP384" s="54"/>
      <c r="QQ384" s="54"/>
      <c r="QR384" s="54"/>
      <c r="QS384" s="54"/>
      <c r="QT384" s="54"/>
      <c r="QU384" s="54"/>
    </row>
    <row r="385" spans="1:463" ht="15" customHeight="1" outlineLevel="1">
      <c r="B385" s="5"/>
      <c r="C385" s="5"/>
      <c r="D385" s="5"/>
      <c r="E385" s="5"/>
      <c r="F385" s="5"/>
      <c r="G385" s="5"/>
      <c r="H385" s="235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  <c r="AD385" s="206"/>
      <c r="AE385" s="206"/>
      <c r="AF385" s="206"/>
      <c r="AG385" s="206"/>
      <c r="AH385" s="206"/>
      <c r="AI385" s="206"/>
      <c r="AJ385" s="206"/>
      <c r="AK385" s="206"/>
      <c r="AL385" s="206"/>
      <c r="AM385" s="206"/>
      <c r="AN385" s="206"/>
      <c r="AO385" s="206"/>
      <c r="AP385" s="206"/>
      <c r="AQ385" s="206"/>
      <c r="AR385" s="206"/>
      <c r="AS385" s="206"/>
      <c r="AT385" s="206"/>
      <c r="AU385" s="206"/>
      <c r="AV385" s="206"/>
      <c r="AW385" s="206"/>
      <c r="AX385" s="206"/>
      <c r="AY385" s="206"/>
      <c r="AZ385" s="206"/>
      <c r="BA385" s="206"/>
      <c r="BB385" s="206"/>
      <c r="BC385" s="206"/>
      <c r="BD385" s="206"/>
      <c r="BE385" s="206"/>
      <c r="BF385" s="206"/>
      <c r="BG385" s="206"/>
      <c r="BH385" s="206"/>
      <c r="BI385" s="206"/>
      <c r="BJ385" s="206"/>
      <c r="BK385" s="206"/>
      <c r="BL385" s="206"/>
      <c r="BM385" s="206"/>
      <c r="BN385" s="206"/>
      <c r="BO385" s="206"/>
      <c r="BP385" s="206"/>
      <c r="BQ385" s="206"/>
      <c r="BR385" s="206"/>
      <c r="BS385" s="206"/>
      <c r="BT385" s="206"/>
      <c r="BU385" s="206"/>
      <c r="BV385" s="206"/>
      <c r="BW385" s="206"/>
      <c r="BX385" s="206"/>
      <c r="BY385" s="206"/>
      <c r="BZ385" s="206"/>
      <c r="CA385" s="206"/>
      <c r="CB385" s="206"/>
      <c r="CC385" s="206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  <c r="GU385" s="32"/>
      <c r="GV385" s="32"/>
      <c r="GW385" s="32"/>
      <c r="GX385" s="32"/>
      <c r="GY385" s="32"/>
      <c r="GZ385" s="32"/>
      <c r="HA385" s="32"/>
      <c r="HB385" s="32"/>
      <c r="HC385" s="32"/>
      <c r="HD385" s="32"/>
      <c r="HE385" s="32"/>
      <c r="HF385" s="32"/>
      <c r="HG385" s="32"/>
      <c r="HH385" s="32"/>
      <c r="HI385" s="32"/>
      <c r="HJ385" s="32"/>
      <c r="HK385" s="32"/>
      <c r="HL385" s="32"/>
      <c r="HM385" s="32"/>
      <c r="HN385" s="32"/>
      <c r="HO385" s="32"/>
      <c r="HP385" s="32"/>
      <c r="HQ385" s="32"/>
      <c r="HR385" s="32"/>
      <c r="HS385" s="32"/>
      <c r="HT385" s="32"/>
      <c r="HU385" s="32"/>
      <c r="HV385" s="32"/>
      <c r="HW385" s="32"/>
      <c r="HX385" s="32"/>
      <c r="HY385" s="32"/>
      <c r="HZ385" s="32"/>
      <c r="IA385" s="32"/>
      <c r="IB385" s="32"/>
      <c r="IC385" s="32"/>
      <c r="ID385" s="32"/>
      <c r="IE385" s="32"/>
      <c r="IF385" s="32"/>
      <c r="IG385" s="32"/>
      <c r="IH385" s="32"/>
      <c r="II385" s="32"/>
      <c r="IJ385" s="32"/>
      <c r="IK385" s="32"/>
      <c r="IL385" s="32"/>
      <c r="IM385" s="32"/>
      <c r="IN385" s="32"/>
      <c r="IO385" s="32"/>
      <c r="IP385" s="32"/>
      <c r="IQ385" s="32"/>
      <c r="IR385" s="32"/>
      <c r="IS385" s="32"/>
      <c r="IT385" s="32"/>
      <c r="IU385" s="32"/>
      <c r="IV385" s="32"/>
      <c r="IW385" s="32"/>
      <c r="IX385" s="32"/>
      <c r="IY385" s="32"/>
      <c r="IZ385" s="32"/>
      <c r="JA385" s="32"/>
      <c r="JB385" s="32"/>
      <c r="JC385" s="32"/>
      <c r="JD385" s="32"/>
      <c r="JE385" s="32"/>
      <c r="JF385" s="32"/>
      <c r="JG385" s="32"/>
      <c r="JH385" s="32"/>
      <c r="JI385" s="32"/>
      <c r="JJ385" s="32"/>
      <c r="JK385" s="32"/>
      <c r="JL385" s="32"/>
      <c r="JM385" s="32"/>
      <c r="JN385" s="32"/>
      <c r="JO385" s="32"/>
      <c r="JP385" s="32"/>
      <c r="JQ385" s="32"/>
      <c r="JR385" s="32"/>
      <c r="JS385" s="32"/>
      <c r="JT385" s="32"/>
      <c r="JU385" s="32"/>
      <c r="JV385" s="32"/>
      <c r="JW385" s="32"/>
      <c r="JX385" s="32"/>
      <c r="JY385" s="32"/>
      <c r="JZ385" s="32"/>
      <c r="KA385" s="32"/>
      <c r="KB385" s="32"/>
      <c r="KC385" s="32"/>
      <c r="KD385" s="32"/>
      <c r="KE385" s="32"/>
      <c r="KF385" s="32"/>
      <c r="KG385" s="32"/>
      <c r="KH385" s="32"/>
      <c r="KI385" s="32"/>
      <c r="KJ385" s="32"/>
      <c r="KK385" s="32"/>
      <c r="KL385" s="32"/>
      <c r="KM385" s="32"/>
      <c r="KN385" s="32"/>
      <c r="KO385" s="32"/>
      <c r="KP385" s="32"/>
      <c r="KQ385" s="32"/>
      <c r="KR385" s="32"/>
      <c r="KS385" s="32"/>
      <c r="KT385" s="32"/>
      <c r="KU385" s="32"/>
      <c r="KV385" s="32"/>
      <c r="KW385" s="32"/>
      <c r="KX385" s="32"/>
      <c r="KY385" s="32"/>
      <c r="KZ385" s="32"/>
      <c r="LA385" s="32"/>
      <c r="LB385" s="32"/>
      <c r="LC385" s="32"/>
      <c r="LD385" s="32"/>
      <c r="LE385" s="32"/>
      <c r="LF385" s="32"/>
      <c r="LG385" s="32"/>
      <c r="LH385" s="32"/>
      <c r="LI385" s="32"/>
      <c r="LJ385" s="32"/>
      <c r="LK385" s="32"/>
      <c r="LL385" s="32"/>
      <c r="LM385" s="32"/>
      <c r="LN385" s="32"/>
      <c r="LO385" s="32"/>
      <c r="LP385" s="32"/>
      <c r="LQ385" s="32"/>
      <c r="LR385" s="32"/>
      <c r="LS385" s="32"/>
      <c r="LT385" s="32"/>
      <c r="LU385" s="32"/>
      <c r="LV385" s="32"/>
      <c r="LW385" s="32"/>
      <c r="LX385" s="32"/>
      <c r="LY385" s="32"/>
      <c r="LZ385" s="32"/>
      <c r="MA385" s="32"/>
      <c r="MB385" s="32"/>
      <c r="MC385" s="32"/>
      <c r="MD385" s="32"/>
      <c r="ME385" s="32"/>
      <c r="MF385" s="32"/>
      <c r="MG385" s="32"/>
      <c r="MH385" s="32"/>
      <c r="MI385" s="32"/>
      <c r="MJ385" s="32"/>
      <c r="MK385" s="32"/>
      <c r="ML385" s="32"/>
      <c r="MM385" s="32"/>
      <c r="MN385" s="32"/>
      <c r="MO385" s="32"/>
      <c r="MP385" s="32"/>
      <c r="MQ385" s="32"/>
      <c r="MR385" s="32"/>
      <c r="MS385" s="32"/>
      <c r="MT385" s="32"/>
      <c r="MU385" s="32"/>
      <c r="MV385" s="32"/>
      <c r="MW385" s="32"/>
      <c r="MX385" s="32"/>
      <c r="MY385" s="32"/>
      <c r="MZ385" s="32"/>
      <c r="NA385" s="32"/>
      <c r="NB385" s="32"/>
      <c r="NC385" s="32"/>
      <c r="ND385" s="32"/>
      <c r="NE385" s="32"/>
      <c r="NF385" s="32"/>
      <c r="NG385" s="32"/>
      <c r="NH385" s="32"/>
      <c r="NI385" s="32"/>
      <c r="NJ385" s="32"/>
      <c r="NK385" s="32"/>
      <c r="NL385" s="32"/>
      <c r="NM385" s="32"/>
      <c r="NN385" s="32"/>
      <c r="NO385" s="32"/>
      <c r="NP385" s="32"/>
      <c r="NQ385" s="32"/>
      <c r="NR385" s="32"/>
      <c r="NS385" s="32"/>
      <c r="NT385" s="32"/>
      <c r="NU385" s="32"/>
      <c r="NV385" s="32"/>
      <c r="NW385" s="32"/>
      <c r="NX385" s="32"/>
      <c r="NY385" s="32"/>
      <c r="NZ385" s="32"/>
      <c r="OA385" s="32"/>
      <c r="OB385" s="32"/>
      <c r="OC385" s="32"/>
      <c r="OD385" s="32"/>
      <c r="OE385" s="32"/>
      <c r="OF385" s="32"/>
      <c r="OG385" s="32"/>
      <c r="OH385" s="32"/>
      <c r="OI385" s="32"/>
      <c r="OJ385" s="32"/>
      <c r="OK385" s="32"/>
      <c r="OL385" s="32"/>
      <c r="OM385" s="32"/>
      <c r="ON385" s="32"/>
      <c r="OO385" s="32"/>
      <c r="OP385" s="32"/>
      <c r="OQ385" s="32"/>
      <c r="OR385" s="32"/>
      <c r="OS385" s="32"/>
      <c r="OT385" s="32"/>
      <c r="OU385" s="32"/>
      <c r="OV385" s="32"/>
      <c r="OW385" s="32"/>
      <c r="OX385" s="32"/>
      <c r="OY385" s="32"/>
      <c r="OZ385" s="32"/>
      <c r="PA385" s="32"/>
      <c r="PB385" s="32"/>
      <c r="PC385" s="32"/>
      <c r="PD385" s="32"/>
      <c r="PE385" s="32"/>
      <c r="PF385" s="32"/>
      <c r="PG385" s="32"/>
      <c r="PH385" s="32"/>
      <c r="PI385" s="32"/>
      <c r="PJ385" s="32"/>
      <c r="PK385" s="32"/>
      <c r="PL385" s="32"/>
      <c r="PM385" s="32"/>
      <c r="PN385" s="32"/>
      <c r="PO385" s="32"/>
      <c r="PP385" s="32"/>
      <c r="PQ385" s="32"/>
      <c r="PR385" s="32"/>
      <c r="PS385" s="32"/>
      <c r="PT385" s="32"/>
      <c r="PU385" s="32"/>
      <c r="PV385" s="32"/>
      <c r="PW385" s="32"/>
      <c r="PX385" s="32"/>
      <c r="PY385" s="32"/>
      <c r="PZ385" s="32"/>
      <c r="QA385" s="32"/>
      <c r="QB385" s="32"/>
      <c r="QC385" s="32"/>
      <c r="QD385" s="32"/>
      <c r="QE385" s="32"/>
      <c r="QF385" s="32"/>
      <c r="QG385" s="32"/>
      <c r="QH385" s="32"/>
      <c r="QI385" s="32"/>
      <c r="QJ385" s="32"/>
      <c r="QK385" s="32"/>
      <c r="QL385" s="32"/>
      <c r="QM385" s="32"/>
      <c r="QN385" s="32"/>
      <c r="QO385" s="32"/>
      <c r="QP385" s="32"/>
      <c r="QQ385" s="32"/>
      <c r="QR385" s="32"/>
      <c r="QS385" s="32"/>
      <c r="QT385" s="32"/>
      <c r="QU385" s="32"/>
    </row>
    <row r="386" spans="1:463" ht="15" customHeight="1" outlineLevel="1">
      <c r="B386" s="116" t="s">
        <v>101</v>
      </c>
      <c r="C386" s="9"/>
      <c r="D386" s="5"/>
      <c r="E386" s="100" t="s">
        <v>95</v>
      </c>
      <c r="F386" s="5"/>
      <c r="G386" s="5"/>
      <c r="H386" s="99"/>
      <c r="I386" s="106">
        <f t="shared" ref="I386:AV386" ca="1" si="1288">I378+I384</f>
        <v>5688750</v>
      </c>
      <c r="J386" s="106">
        <f t="shared" ca="1" si="1288"/>
        <v>5688750</v>
      </c>
      <c r="K386" s="106">
        <f t="shared" ca="1" si="1288"/>
        <v>5688750</v>
      </c>
      <c r="L386" s="106">
        <f t="shared" ca="1" si="1288"/>
        <v>5688750</v>
      </c>
      <c r="M386" s="106">
        <f t="shared" ca="1" si="1288"/>
        <v>5688750</v>
      </c>
      <c r="N386" s="106">
        <f t="shared" ca="1" si="1288"/>
        <v>6053750</v>
      </c>
      <c r="O386" s="106">
        <f t="shared" ca="1" si="1288"/>
        <v>6628750</v>
      </c>
      <c r="P386" s="106">
        <f t="shared" ca="1" si="1288"/>
        <v>6628750</v>
      </c>
      <c r="Q386" s="106">
        <f t="shared" ca="1" si="1288"/>
        <v>6628750</v>
      </c>
      <c r="R386" s="106">
        <f t="shared" ca="1" si="1288"/>
        <v>7153750</v>
      </c>
      <c r="S386" s="106">
        <f t="shared" ca="1" si="1288"/>
        <v>7328750</v>
      </c>
      <c r="T386" s="106">
        <f t="shared" ca="1" si="1288"/>
        <v>7603749.9999999991</v>
      </c>
      <c r="U386" s="106">
        <f t="shared" ca="1" si="1288"/>
        <v>9824999.9999999981</v>
      </c>
      <c r="V386" s="106">
        <f t="shared" ca="1" si="1288"/>
        <v>10099999.999999998</v>
      </c>
      <c r="W386" s="106">
        <f t="shared" ca="1" si="1288"/>
        <v>10325000</v>
      </c>
      <c r="X386" s="106">
        <f t="shared" ca="1" si="1288"/>
        <v>11725000</v>
      </c>
      <c r="Y386" s="106">
        <f t="shared" ca="1" si="1288"/>
        <v>11725000</v>
      </c>
      <c r="Z386" s="106">
        <f t="shared" ca="1" si="1288"/>
        <v>12149999.999999998</v>
      </c>
      <c r="AA386" s="106">
        <f t="shared" ca="1" si="1288"/>
        <v>13799999.999999998</v>
      </c>
      <c r="AB386" s="106">
        <f t="shared" ca="1" si="1288"/>
        <v>13799999.999999998</v>
      </c>
      <c r="AC386" s="106">
        <f t="shared" ca="1" si="1288"/>
        <v>14649999.999999998</v>
      </c>
      <c r="AD386" s="106">
        <f t="shared" ca="1" si="1288"/>
        <v>14899999.999999998</v>
      </c>
      <c r="AE386" s="106">
        <f t="shared" ca="1" si="1288"/>
        <v>14899999.999999998</v>
      </c>
      <c r="AF386" s="106">
        <f t="shared" ca="1" si="1288"/>
        <v>15170000</v>
      </c>
      <c r="AG386" s="106">
        <f t="shared" ca="1" si="1288"/>
        <v>15169610.870284693</v>
      </c>
      <c r="AH386" s="106">
        <f t="shared" ca="1" si="1288"/>
        <v>15170930.133643596</v>
      </c>
      <c r="AI386" s="106">
        <f t="shared" ca="1" si="1288"/>
        <v>15212244.897708604</v>
      </c>
      <c r="AJ386" s="106">
        <f t="shared" ca="1" si="1288"/>
        <v>14915455.300548056</v>
      </c>
      <c r="AK386" s="106">
        <f t="shared" ca="1" si="1288"/>
        <v>14974721.175125906</v>
      </c>
      <c r="AL386" s="106">
        <f t="shared" ca="1" si="1288"/>
        <v>15046564.260863451</v>
      </c>
      <c r="AM386" s="106">
        <f t="shared" ca="1" si="1288"/>
        <v>14845576.965283709</v>
      </c>
      <c r="AN386" s="106">
        <f t="shared" ca="1" si="1288"/>
        <v>14933142.059381319</v>
      </c>
      <c r="AO386" s="106">
        <f t="shared" ca="1" si="1288"/>
        <v>15004638.034864396</v>
      </c>
      <c r="AP386" s="106">
        <f t="shared" ca="1" si="1288"/>
        <v>14742534.139256883</v>
      </c>
      <c r="AQ386" s="106">
        <f t="shared" ca="1" si="1288"/>
        <v>14753999.904869638</v>
      </c>
      <c r="AR386" s="106">
        <f t="shared" ca="1" si="1288"/>
        <v>14723910.938445937</v>
      </c>
      <c r="AS386" s="106">
        <f t="shared" ca="1" si="1288"/>
        <v>14421052.006327156</v>
      </c>
      <c r="AT386" s="106">
        <f t="shared" ca="1" si="1288"/>
        <v>14419354.310866898</v>
      </c>
      <c r="AU386" s="106">
        <f t="shared" ca="1" si="1288"/>
        <v>14459359.56633704</v>
      </c>
      <c r="AV386" s="106">
        <f t="shared" ca="1" si="1288"/>
        <v>14202656.913647629</v>
      </c>
      <c r="AW386" s="106">
        <f t="shared" ref="AW386:DH386" ca="1" si="1289">AW378+AW384</f>
        <v>14263544.95293963</v>
      </c>
      <c r="AX386" s="106">
        <f t="shared" ca="1" si="1289"/>
        <v>14337280.384261046</v>
      </c>
      <c r="AY386" s="106">
        <f t="shared" ca="1" si="1289"/>
        <v>14135537.05777866</v>
      </c>
      <c r="AZ386" s="106">
        <f t="shared" ca="1" si="1289"/>
        <v>14222236.197033353</v>
      </c>
      <c r="BA386" s="106">
        <f t="shared" ca="1" si="1289"/>
        <v>14290988.402918557</v>
      </c>
      <c r="BB386" s="106">
        <f t="shared" ca="1" si="1289"/>
        <v>14026226.334735435</v>
      </c>
      <c r="BC386" s="106">
        <f t="shared" ca="1" si="1289"/>
        <v>14035106.115823518</v>
      </c>
      <c r="BD386" s="106">
        <f t="shared" ca="1" si="1289"/>
        <v>14002454.089776512</v>
      </c>
      <c r="BE386" s="106">
        <f t="shared" ca="1" si="1289"/>
        <v>13698458.300457656</v>
      </c>
      <c r="BF386" s="106">
        <f t="shared" ca="1" si="1289"/>
        <v>13695608.827910436</v>
      </c>
      <c r="BG386" s="106">
        <f t="shared" ca="1" si="1289"/>
        <v>13734260.53593147</v>
      </c>
      <c r="BH386" s="106">
        <f t="shared" ca="1" si="1289"/>
        <v>13477792.252565132</v>
      </c>
      <c r="BI386" s="106">
        <f t="shared" ca="1" si="1289"/>
        <v>13539074.453477744</v>
      </c>
      <c r="BJ386" s="106">
        <f t="shared" ca="1" si="1289"/>
        <v>13613350.476268288</v>
      </c>
      <c r="BK386" s="106">
        <f t="shared" ca="1" si="1289"/>
        <v>13410430.082443837</v>
      </c>
      <c r="BL386" s="106">
        <f t="shared" ca="1" si="1289"/>
        <v>13497777.295546556</v>
      </c>
      <c r="BM386" s="106">
        <f t="shared" ca="1" si="1289"/>
        <v>13564954.673451923</v>
      </c>
      <c r="BN386" s="106">
        <f t="shared" ca="1" si="1289"/>
        <v>13298863.644570963</v>
      </c>
      <c r="BO386" s="106">
        <f t="shared" ca="1" si="1289"/>
        <v>13306361.986773072</v>
      </c>
      <c r="BP386" s="106">
        <f t="shared" ca="1" si="1289"/>
        <v>13272557.159308465</v>
      </c>
      <c r="BQ386" s="106">
        <f t="shared" ca="1" si="1289"/>
        <v>12967403.470774705</v>
      </c>
      <c r="BR386" s="106">
        <f t="shared" ca="1" si="1289"/>
        <v>12963381.059243562</v>
      </c>
      <c r="BS386" s="106">
        <f t="shared" ca="1" si="1289"/>
        <v>13000567.442966932</v>
      </c>
      <c r="BT386" s="106">
        <f t="shared" ca="1" si="1289"/>
        <v>12744316.1915897</v>
      </c>
      <c r="BU386" s="106">
        <f t="shared" ca="1" si="1289"/>
        <v>12805976.842897648</v>
      </c>
      <c r="BV386" s="106">
        <f t="shared" ca="1" si="1289"/>
        <v>12880778.788837701</v>
      </c>
      <c r="BW386" s="106">
        <f t="shared" ca="1" si="1289"/>
        <v>12675933.978836935</v>
      </c>
      <c r="BX386" s="106">
        <f t="shared" ca="1" si="1289"/>
        <v>12763771.898502413</v>
      </c>
      <c r="BY386" s="106">
        <f t="shared" ca="1" si="1289"/>
        <v>12829254.830309989</v>
      </c>
      <c r="BZ386" s="106">
        <f t="shared" ca="1" si="1289"/>
        <v>12561711.662240652</v>
      </c>
      <c r="CA386" s="106">
        <f t="shared" ca="1" si="1289"/>
        <v>12567520.688552944</v>
      </c>
      <c r="CB386" s="106">
        <f t="shared" ca="1" si="1289"/>
        <v>12532432.803078705</v>
      </c>
      <c r="CC386" s="106">
        <f t="shared" ca="1" si="1289"/>
        <v>12225993.419667169</v>
      </c>
      <c r="CD386" s="106">
        <f t="shared" ca="1" si="1289"/>
        <v>12220450.749441508</v>
      </c>
      <c r="CE386" s="106">
        <f t="shared" ca="1" si="1289"/>
        <v>12256047.818285674</v>
      </c>
      <c r="CF386" s="106">
        <f t="shared" ca="1" si="1289"/>
        <v>11999889.57703663</v>
      </c>
      <c r="CG386" s="106">
        <f t="shared" ca="1" si="1289"/>
        <v>12061806.276178626</v>
      </c>
      <c r="CH386" s="106">
        <f t="shared" ca="1" si="1289"/>
        <v>12137012.77723527</v>
      </c>
      <c r="CI386" s="106">
        <f t="shared" ca="1" si="1289"/>
        <v>11930332.380664883</v>
      </c>
      <c r="CJ386" s="106">
        <f t="shared" ca="1" si="1289"/>
        <v>12016354.45804498</v>
      </c>
      <c r="CK386" s="106">
        <f t="shared" ca="1" si="1289"/>
        <v>12080228.345012793</v>
      </c>
      <c r="CL386" s="106">
        <f t="shared" ca="1" si="1289"/>
        <v>11811314.879084725</v>
      </c>
      <c r="CM386" s="106">
        <f t="shared" ca="1" si="1289"/>
        <v>11815513.641200237</v>
      </c>
      <c r="CN386" s="106">
        <f t="shared" ca="1" si="1289"/>
        <v>11779217.429753961</v>
      </c>
      <c r="CO386" s="106">
        <f t="shared" ca="1" si="1289"/>
        <v>11474244.518201593</v>
      </c>
      <c r="CP386" s="106">
        <f t="shared" ca="1" si="1289"/>
        <v>11470372.347222246</v>
      </c>
      <c r="CQ386" s="106">
        <f t="shared" ca="1" si="1289"/>
        <v>11507135.992376864</v>
      </c>
      <c r="CR386" s="106">
        <f t="shared" ca="1" si="1289"/>
        <v>11253826.763400543</v>
      </c>
      <c r="CS386" s="106">
        <f t="shared" ca="1" si="1289"/>
        <v>11318584.155831804</v>
      </c>
      <c r="CT386" s="106">
        <f t="shared" ca="1" si="1289"/>
        <v>11396953.847677473</v>
      </c>
      <c r="CU386" s="106">
        <f t="shared" ca="1" si="1289"/>
        <v>11191094.438445579</v>
      </c>
      <c r="CV386" s="106">
        <f t="shared" ca="1" si="1289"/>
        <v>11277956.312898125</v>
      </c>
      <c r="CW386" s="106">
        <f t="shared" ca="1" si="1289"/>
        <v>11342874.27070706</v>
      </c>
      <c r="CX386" s="106">
        <f t="shared" ca="1" si="1289"/>
        <v>11074873.130684325</v>
      </c>
      <c r="CY386" s="106">
        <f t="shared" ca="1" si="1289"/>
        <v>11080108.341339253</v>
      </c>
      <c r="CZ386" s="106">
        <f t="shared" ca="1" si="1289"/>
        <v>11045246.210068408</v>
      </c>
      <c r="DA386" s="106">
        <f t="shared" ca="1" si="1289"/>
        <v>10739034.582313228</v>
      </c>
      <c r="DB386" s="106">
        <f t="shared" ca="1" si="1289"/>
        <v>10733908.142993927</v>
      </c>
      <c r="DC386" s="106">
        <f t="shared" ca="1" si="1289"/>
        <v>10769136.814720439</v>
      </c>
      <c r="DD386" s="106">
        <f t="shared" ca="1" si="1289"/>
        <v>10515975.298495756</v>
      </c>
      <c r="DE386" s="106">
        <f t="shared" ca="1" si="1289"/>
        <v>10578998.052650582</v>
      </c>
      <c r="DF386" s="106">
        <f t="shared" ca="1" si="1289"/>
        <v>10655723.884454206</v>
      </c>
      <c r="DG386" s="106">
        <f t="shared" ca="1" si="1289"/>
        <v>10447988.446470514</v>
      </c>
      <c r="DH386" s="106">
        <f t="shared" ca="1" si="1289"/>
        <v>10532992.140000999</v>
      </c>
      <c r="DI386" s="106">
        <f t="shared" ref="DI386:FT386" ca="1" si="1290">DI378+DI384</f>
        <v>10596253.657898691</v>
      </c>
      <c r="DJ386" s="106">
        <f t="shared" ca="1" si="1290"/>
        <v>10326321.945524653</v>
      </c>
      <c r="DK386" s="106">
        <f t="shared" ca="1" si="1290"/>
        <v>10329886.630673259</v>
      </c>
      <c r="DL386" s="106">
        <f t="shared" ca="1" si="1290"/>
        <v>10293747.308367377</v>
      </c>
      <c r="DM386" s="106">
        <f t="shared" ca="1" si="1290"/>
        <v>10021169.005701438</v>
      </c>
      <c r="DN386" s="106">
        <f t="shared" ca="1" si="1290"/>
        <v>10049660.107818313</v>
      </c>
      <c r="DO386" s="106">
        <f t="shared" ca="1" si="1290"/>
        <v>10118229.393375093</v>
      </c>
      <c r="DP386" s="106">
        <f t="shared" ca="1" si="1290"/>
        <v>9900091.5633182377</v>
      </c>
      <c r="DQ386" s="106">
        <f t="shared" ca="1" si="1290"/>
        <v>9996257.4218912832</v>
      </c>
      <c r="DR386" s="106">
        <f t="shared" ca="1" si="1290"/>
        <v>10106047.352019353</v>
      </c>
      <c r="DS386" s="106">
        <f t="shared" ca="1" si="1290"/>
        <v>9931315.8440254722</v>
      </c>
      <c r="DT386" s="106">
        <f t="shared" ca="1" si="1290"/>
        <v>10049340.322552035</v>
      </c>
      <c r="DU386" s="106">
        <f t="shared" ca="1" si="1290"/>
        <v>10145821.82086153</v>
      </c>
      <c r="DV386" s="106">
        <f t="shared" ca="1" si="1290"/>
        <v>9908832.386780221</v>
      </c>
      <c r="DW386" s="106">
        <f t="shared" ca="1" si="1290"/>
        <v>9945596.4353516027</v>
      </c>
      <c r="DX386" s="106">
        <f t="shared" ca="1" si="1290"/>
        <v>9943045.5191630684</v>
      </c>
      <c r="DY386" s="106">
        <f t="shared" ca="1" si="1290"/>
        <v>9669156.5998849329</v>
      </c>
      <c r="DZ386" s="106">
        <f t="shared" ca="1" si="1290"/>
        <v>9696098.6846817993</v>
      </c>
      <c r="EA386" s="106">
        <f t="shared" ca="1" si="1290"/>
        <v>9763068.0889313202</v>
      </c>
      <c r="EB386" s="106">
        <f t="shared" ca="1" si="1290"/>
        <v>9545013.9682842102</v>
      </c>
      <c r="EC386" s="106">
        <f t="shared" ca="1" si="1290"/>
        <v>9639384.5008738842</v>
      </c>
      <c r="ED386" s="106">
        <f t="shared" ca="1" si="1290"/>
        <v>9747301.0615555737</v>
      </c>
      <c r="EE386" s="106">
        <f t="shared" ca="1" si="1290"/>
        <v>9570637.1829569004</v>
      </c>
      <c r="EF386" s="106">
        <f t="shared" ca="1" si="1290"/>
        <v>9686745.1181473974</v>
      </c>
      <c r="EG386" s="106">
        <f t="shared" ca="1" si="1290"/>
        <v>9781506.705916021</v>
      </c>
      <c r="EH386" s="106">
        <f t="shared" ca="1" si="1290"/>
        <v>9542516.0247046277</v>
      </c>
      <c r="EI386" s="106">
        <f t="shared" ca="1" si="1290"/>
        <v>9577532.9376190118</v>
      </c>
      <c r="EJ386" s="106">
        <f t="shared" ca="1" si="1290"/>
        <v>9573619.6376005262</v>
      </c>
      <c r="EK386" s="106">
        <f t="shared" ca="1" si="1290"/>
        <v>9298377.5496062152</v>
      </c>
      <c r="EL386" s="106">
        <f t="shared" ca="1" si="1290"/>
        <v>9324172.4555908926</v>
      </c>
      <c r="EM386" s="106">
        <f t="shared" ca="1" si="1290"/>
        <v>9389502.7656262293</v>
      </c>
      <c r="EN386" s="106">
        <f t="shared" ca="1" si="1290"/>
        <v>9171493.7879162841</v>
      </c>
      <c r="EO386" s="106">
        <f t="shared" ca="1" si="1290"/>
        <v>9264031.7473982386</v>
      </c>
      <c r="EP386" s="106">
        <f t="shared" ca="1" si="1290"/>
        <v>9370038.6060620192</v>
      </c>
      <c r="EQ386" s="106">
        <f t="shared" ca="1" si="1290"/>
        <v>9191443.811555637</v>
      </c>
      <c r="ER386" s="106">
        <f t="shared" ca="1" si="1290"/>
        <v>9305635.5909776147</v>
      </c>
      <c r="ES386" s="106">
        <f t="shared" ca="1" si="1290"/>
        <v>9398339.5973724667</v>
      </c>
      <c r="ET386" s="106">
        <f t="shared" ca="1" si="1290"/>
        <v>9157341.7681955341</v>
      </c>
      <c r="EU386" s="106">
        <f t="shared" ca="1" si="1290"/>
        <v>9190602.6542165391</v>
      </c>
      <c r="EV386" s="106">
        <f t="shared" ca="1" si="1290"/>
        <v>9185313.7841957025</v>
      </c>
      <c r="EW386" s="106">
        <f t="shared" ca="1" si="1290"/>
        <v>8907221.7970197946</v>
      </c>
      <c r="EX386" s="106">
        <f t="shared" ca="1" si="1290"/>
        <v>8930150.0912963301</v>
      </c>
      <c r="EY386" s="106">
        <f t="shared" ca="1" si="1290"/>
        <v>8992347.7994841747</v>
      </c>
      <c r="EZ386" s="106">
        <f t="shared" ca="1" si="1290"/>
        <v>8772891.2268943917</v>
      </c>
      <c r="FA386" s="106">
        <f t="shared" ca="1" si="1290"/>
        <v>8862104.9631587211</v>
      </c>
      <c r="FB386" s="106">
        <f t="shared" ca="1" si="1290"/>
        <v>8964711.3314401638</v>
      </c>
      <c r="FC386" s="106">
        <f t="shared" ca="1" si="1290"/>
        <v>8782622.5686000381</v>
      </c>
      <c r="FD386" s="106">
        <f t="shared" ca="1" si="1290"/>
        <v>8893334.028284343</v>
      </c>
      <c r="FE386" s="106">
        <f t="shared" ca="1" si="1290"/>
        <v>8982128.8874745183</v>
      </c>
      <c r="FF386" s="106">
        <f t="shared" ca="1" si="1290"/>
        <v>8737553.3560472783</v>
      </c>
      <c r="FG386" s="106">
        <f t="shared" ca="1" si="1290"/>
        <v>8767484.648385752</v>
      </c>
      <c r="FH386" s="106">
        <f t="shared" ca="1" si="1290"/>
        <v>8759242.3370295279</v>
      </c>
      <c r="FI386" s="106">
        <f t="shared" ca="1" si="1290"/>
        <v>8479696.3858125582</v>
      </c>
      <c r="FJ386" s="106">
        <f t="shared" ca="1" si="1290"/>
        <v>8501153.6001641601</v>
      </c>
      <c r="FK386" s="106">
        <f t="shared" ca="1" si="1290"/>
        <v>8561617.7379515506</v>
      </c>
      <c r="FL386" s="106">
        <f t="shared" ca="1" si="1290"/>
        <v>8341230.4114000238</v>
      </c>
      <c r="FM386" s="106">
        <f t="shared" ca="1" si="1290"/>
        <v>8428520.694667859</v>
      </c>
      <c r="FN386" s="106">
        <f t="shared" ca="1" si="1290"/>
        <v>8529128.1463961415</v>
      </c>
      <c r="FO386" s="106">
        <f t="shared" ca="1" si="1290"/>
        <v>8344984.6682971967</v>
      </c>
      <c r="FP386" s="106">
        <f t="shared" ca="1" si="1290"/>
        <v>8453653.8997287564</v>
      </c>
      <c r="FQ386" s="106">
        <f t="shared" ca="1" si="1290"/>
        <v>8539975.0641827583</v>
      </c>
      <c r="FR386" s="106">
        <f t="shared" ca="1" si="1290"/>
        <v>8293253.4179188535</v>
      </c>
      <c r="FS386" s="106">
        <f t="shared" ca="1" si="1290"/>
        <v>8321283.6633934397</v>
      </c>
      <c r="FT386" s="106">
        <f t="shared" ca="1" si="1290"/>
        <v>8311512.1371966917</v>
      </c>
      <c r="FU386" s="106">
        <f t="shared" ref="FU386:IF386" ca="1" si="1291">FU378+FU384</f>
        <v>8030452.8012324236</v>
      </c>
      <c r="FV386" s="106">
        <f t="shared" ca="1" si="1291"/>
        <v>8050153.8537188815</v>
      </c>
      <c r="FW386" s="106">
        <f t="shared" ca="1" si="1291"/>
        <v>8108827.958712073</v>
      </c>
      <c r="FX386" s="106">
        <f t="shared" ca="1" si="1291"/>
        <v>7886477.9285480594</v>
      </c>
      <c r="FY386" s="106">
        <f t="shared" ca="1" si="1291"/>
        <v>7971789.904627908</v>
      </c>
      <c r="FZ386" s="106">
        <f t="shared" ca="1" si="1291"/>
        <v>8070344.3250761405</v>
      </c>
      <c r="GA386" s="106">
        <f t="shared" ca="1" si="1291"/>
        <v>7893988.4620712213</v>
      </c>
      <c r="GB386" s="106">
        <f t="shared" ca="1" si="1291"/>
        <v>8010456.5776443183</v>
      </c>
      <c r="GC386" s="106">
        <f t="shared" ca="1" si="1291"/>
        <v>8104142.4197076671</v>
      </c>
      <c r="GD386" s="106">
        <f t="shared" ca="1" si="1291"/>
        <v>7865109.1399328671</v>
      </c>
      <c r="GE386" s="106">
        <f t="shared" ca="1" si="1291"/>
        <v>7901069.7444898747</v>
      </c>
      <c r="GF386" s="106">
        <f t="shared" ca="1" si="1291"/>
        <v>7899596.0664108498</v>
      </c>
      <c r="GG386" s="106">
        <f t="shared" ca="1" si="1291"/>
        <v>7626852.5006593326</v>
      </c>
      <c r="GH386" s="106">
        <f t="shared" ca="1" si="1291"/>
        <v>7655076.4273670949</v>
      </c>
      <c r="GI386" s="106">
        <f t="shared" ca="1" si="1291"/>
        <v>7721792.4619049504</v>
      </c>
      <c r="GJ386" s="106">
        <f t="shared" ca="1" si="1291"/>
        <v>7507312.9114974979</v>
      </c>
      <c r="GK386" s="106">
        <f t="shared" ca="1" si="1291"/>
        <v>7600480.0070369393</v>
      </c>
      <c r="GL386" s="106">
        <f t="shared" ca="1" si="1291"/>
        <v>7706815.4914073423</v>
      </c>
      <c r="GM386" s="106">
        <f t="shared" ca="1" si="1291"/>
        <v>7527992.6176905837</v>
      </c>
      <c r="GN386" s="106">
        <f t="shared" ca="1" si="1291"/>
        <v>7642302.3209992303</v>
      </c>
      <c r="GO386" s="106">
        <f t="shared" ca="1" si="1291"/>
        <v>7733392.6958709881</v>
      </c>
      <c r="GP386" s="106">
        <f t="shared" ca="1" si="1291"/>
        <v>7492083.713298237</v>
      </c>
      <c r="GQ386" s="106">
        <f t="shared" ca="1" si="1291"/>
        <v>7526007.4899972081</v>
      </c>
      <c r="GR386" s="106">
        <f t="shared" ca="1" si="1291"/>
        <v>7522860.0997563768</v>
      </c>
      <c r="GS386" s="106">
        <f t="shared" ca="1" si="1291"/>
        <v>7248462.7681838647</v>
      </c>
      <c r="GT386" s="106">
        <f t="shared" ca="1" si="1291"/>
        <v>7275014.2388260886</v>
      </c>
      <c r="GU386" s="106">
        <f t="shared" ca="1" si="1291"/>
        <v>7339805.3087249603</v>
      </c>
      <c r="GV386" s="106">
        <f t="shared" ca="1" si="1291"/>
        <v>7123230.4780090945</v>
      </c>
      <c r="GW386" s="106">
        <f t="shared" ca="1" si="1291"/>
        <v>7214287.1042309627</v>
      </c>
      <c r="GX386" s="106">
        <f t="shared" ca="1" si="1291"/>
        <v>7318438.6537686959</v>
      </c>
      <c r="GY386" s="106">
        <f t="shared" ca="1" si="1291"/>
        <v>7136665.3768053679</v>
      </c>
      <c r="GZ386" s="106">
        <f t="shared" ca="1" si="1291"/>
        <v>7248746.6145405546</v>
      </c>
      <c r="HA386" s="106">
        <f t="shared" ca="1" si="1291"/>
        <v>7337168.5039716773</v>
      </c>
      <c r="HB386" s="106">
        <f t="shared" ca="1" si="1291"/>
        <v>7093506.8340117764</v>
      </c>
      <c r="HC386" s="106">
        <f t="shared" ca="1" si="1291"/>
        <v>7125313.6299508214</v>
      </c>
      <c r="HD386" s="106">
        <f t="shared" ca="1" si="1291"/>
        <v>7120407.9623660557</v>
      </c>
      <c r="HE386" s="106">
        <f t="shared" ca="1" si="1291"/>
        <v>6844274.248208398</v>
      </c>
      <c r="HF386" s="106">
        <f t="shared" ca="1" si="1291"/>
        <v>6869069.9748777617</v>
      </c>
      <c r="HG386" s="106">
        <f t="shared" ca="1" si="1291"/>
        <v>6931855.9232370947</v>
      </c>
      <c r="HH386" s="106">
        <f t="shared" ca="1" si="1291"/>
        <v>6713106.6941557452</v>
      </c>
      <c r="HI386" s="106">
        <f t="shared" ca="1" si="1291"/>
        <v>6801973.8237565365</v>
      </c>
      <c r="HJ386" s="106">
        <f t="shared" ca="1" si="1291"/>
        <v>6903862.9140625671</v>
      </c>
      <c r="HK386" s="106">
        <f t="shared" ca="1" si="1291"/>
        <v>6719061.4332673354</v>
      </c>
      <c r="HL386" s="106">
        <f t="shared" ca="1" si="1291"/>
        <v>6828620.9033678556</v>
      </c>
      <c r="HM386" s="106">
        <f t="shared" ca="1" si="1291"/>
        <v>6914291.9762280118</v>
      </c>
      <c r="HN386" s="106">
        <f t="shared" ca="1" si="1291"/>
        <v>6668191.2701707892</v>
      </c>
      <c r="HO386" s="106">
        <f t="shared" ca="1" si="1291"/>
        <v>6697791.5082737599</v>
      </c>
      <c r="HP386" s="106">
        <f t="shared" ca="1" si="1291"/>
        <v>6691033.5254398659</v>
      </c>
      <c r="HQ386" s="106">
        <f t="shared" ca="1" si="1291"/>
        <v>6413071.2542780694</v>
      </c>
      <c r="HR386" s="106">
        <f t="shared" ca="1" si="1291"/>
        <v>6435790.3611909207</v>
      </c>
      <c r="HS386" s="106">
        <f t="shared" ca="1" si="1291"/>
        <v>6496481.2729147263</v>
      </c>
      <c r="HT386" s="106">
        <f t="shared" ca="1" si="1291"/>
        <v>6275468.6645126492</v>
      </c>
      <c r="HU386" s="106">
        <f t="shared" ca="1" si="1291"/>
        <v>6362057.3171400428</v>
      </c>
      <c r="HV386" s="106">
        <f t="shared" ca="1" si="1291"/>
        <v>6461595.3739790507</v>
      </c>
      <c r="HW386" s="106">
        <f t="shared" ca="1" si="1291"/>
        <v>6273677.6723063281</v>
      </c>
      <c r="HX386" s="106">
        <f t="shared" ca="1" si="1291"/>
        <v>6380161.4505533306</v>
      </c>
      <c r="HY386" s="106">
        <f t="shared" ca="1" si="1291"/>
        <v>6462989.0037635518</v>
      </c>
      <c r="HZ386" s="106">
        <f t="shared" ca="1" si="1291"/>
        <v>6214352.4792011138</v>
      </c>
      <c r="IA386" s="106">
        <f t="shared" ca="1" si="1291"/>
        <v>6241646.0781110972</v>
      </c>
      <c r="IB386" s="106">
        <f t="shared" ca="1" si="1291"/>
        <v>6232931.1785398796</v>
      </c>
      <c r="IC386" s="106">
        <f t="shared" ca="1" si="1291"/>
        <v>5953037.5171743706</v>
      </c>
      <c r="ID386" s="106">
        <f t="shared" ca="1" si="1291"/>
        <v>5974032.1977658551</v>
      </c>
      <c r="IE386" s="106">
        <f t="shared" ca="1" si="1291"/>
        <v>6032527.2775235362</v>
      </c>
      <c r="IF386" s="106">
        <f t="shared" ca="1" si="1291"/>
        <v>5809151.3132832143</v>
      </c>
      <c r="IG386" s="106">
        <f t="shared" ref="IG386:KP386" ca="1" si="1292">IG378+IG384</f>
        <v>5893361.4120478854</v>
      </c>
      <c r="IH386" s="106">
        <f t="shared" ca="1" si="1292"/>
        <v>5990397.6584441215</v>
      </c>
      <c r="II386" s="106">
        <f t="shared" ca="1" si="1292"/>
        <v>5964631.1554376148</v>
      </c>
      <c r="IJ386" s="106">
        <f t="shared" ca="1" si="1292"/>
        <v>6067934.0723157628</v>
      </c>
      <c r="IK386" s="106">
        <f t="shared" ca="1" si="1292"/>
        <v>6147809.5453655962</v>
      </c>
      <c r="IL386" s="106">
        <f t="shared" ca="1" si="1292"/>
        <v>5936397.6132853683</v>
      </c>
      <c r="IM386" s="106">
        <f t="shared" ca="1" si="1292"/>
        <v>5961299.1806040425</v>
      </c>
      <c r="IN386" s="106">
        <f t="shared" ca="1" si="1292"/>
        <v>5950537.5211387603</v>
      </c>
      <c r="IO386" s="106">
        <f t="shared" ca="1" si="1292"/>
        <v>5837778.0039171744</v>
      </c>
      <c r="IP386" s="106">
        <f t="shared" ca="1" si="1292"/>
        <v>5860211.9989639558</v>
      </c>
      <c r="IQ386" s="106">
        <f t="shared" ca="1" si="1292"/>
        <v>5919887.3485602411</v>
      </c>
      <c r="IR386" s="106">
        <f t="shared" ca="1" si="1292"/>
        <v>5866976.3186474834</v>
      </c>
      <c r="IS386" s="106">
        <f t="shared" ca="1" si="1292"/>
        <v>5952335.4800687861</v>
      </c>
      <c r="IT386" s="106">
        <f t="shared" ca="1" si="1292"/>
        <v>6049813.7587759653</v>
      </c>
      <c r="IU386" s="106">
        <f t="shared" ca="1" si="1292"/>
        <v>6028427.1759533957</v>
      </c>
      <c r="IV386" s="106">
        <f t="shared" ca="1" si="1292"/>
        <v>6132218.7536004037</v>
      </c>
      <c r="IW386" s="106">
        <f t="shared" ca="1" si="1292"/>
        <v>6219434.3955032881</v>
      </c>
      <c r="IX386" s="106">
        <f t="shared" ca="1" si="1292"/>
        <v>6149925.1286251089</v>
      </c>
      <c r="IY386" s="106">
        <f t="shared" ca="1" si="1292"/>
        <v>6176466.7016736306</v>
      </c>
      <c r="IZ386" s="106">
        <f t="shared" ca="1" si="1292"/>
        <v>6156062.3042792687</v>
      </c>
      <c r="JA386" s="106">
        <f t="shared" ca="1" si="1292"/>
        <v>6043006.7372983126</v>
      </c>
      <c r="JB386" s="106">
        <f t="shared" ca="1" si="1292"/>
        <v>6069853.7993724355</v>
      </c>
      <c r="JC386" s="106">
        <f t="shared" ca="1" si="1292"/>
        <v>6135417.8463706076</v>
      </c>
      <c r="JD386" s="106">
        <f t="shared" ca="1" si="1292"/>
        <v>6091491.3128079679</v>
      </c>
      <c r="JE386" s="106">
        <f t="shared" ca="1" si="1292"/>
        <v>6179860.4317205194</v>
      </c>
      <c r="JF386" s="106">
        <f t="shared" ca="1" si="1292"/>
        <v>6278781.7761104926</v>
      </c>
      <c r="JG386" s="106">
        <f t="shared" ca="1" si="1292"/>
        <v>6259174.2688884437</v>
      </c>
      <c r="JH386" s="106">
        <f t="shared" ca="1" si="1292"/>
        <v>6361654.5701841889</v>
      </c>
      <c r="JI386" s="106">
        <f t="shared" ca="1" si="1292"/>
        <v>6434254.7189218951</v>
      </c>
      <c r="JJ386" s="106">
        <f t="shared" ca="1" si="1292"/>
        <v>6340234.3781797113</v>
      </c>
      <c r="JK386" s="106">
        <f t="shared" ca="1" si="1292"/>
        <v>6353788.6958898762</v>
      </c>
      <c r="JL386" s="106">
        <f t="shared" ca="1" si="1292"/>
        <v>6331541.3819808885</v>
      </c>
      <c r="JM386" s="106">
        <f t="shared" ca="1" si="1292"/>
        <v>6216645.7266990114</v>
      </c>
      <c r="JN386" s="106">
        <f t="shared" ca="1" si="1292"/>
        <v>6241254.2106332378</v>
      </c>
      <c r="JO386" s="106">
        <f t="shared" ca="1" si="1292"/>
        <v>6304079.9199796338</v>
      </c>
      <c r="JP386" s="106">
        <f t="shared" ca="1" si="1292"/>
        <v>6258050.696835042</v>
      </c>
      <c r="JQ386" s="106">
        <f t="shared" ca="1" si="1292"/>
        <v>6343629.6052049734</v>
      </c>
      <c r="JR386" s="106">
        <f t="shared" ca="1" si="1292"/>
        <v>6439546.8849840565</v>
      </c>
      <c r="JS386" s="106">
        <f t="shared" ca="1" si="1292"/>
        <v>6416904.2547733923</v>
      </c>
      <c r="JT386" s="106">
        <f t="shared" ca="1" si="1292"/>
        <v>6516418.9293324407</v>
      </c>
      <c r="JU386" s="106">
        <f t="shared" ca="1" si="1292"/>
        <v>6586344.3819909003</v>
      </c>
      <c r="JV386" s="106">
        <f t="shared" ca="1" si="1292"/>
        <v>6489994.6444590986</v>
      </c>
      <c r="JW386" s="106">
        <f t="shared" ca="1" si="1292"/>
        <v>6501436.9773608372</v>
      </c>
      <c r="JX386" s="106">
        <f t="shared" ca="1" si="1292"/>
        <v>6477419.6047718506</v>
      </c>
      <c r="JY386" s="106">
        <f t="shared" ca="1" si="1292"/>
        <v>6360358.8113135621</v>
      </c>
      <c r="JZ386" s="106">
        <f t="shared" ca="1" si="1292"/>
        <v>6383011.2084495416</v>
      </c>
      <c r="KA386" s="106">
        <f t="shared" ca="1" si="1292"/>
        <v>6443176.0354271792</v>
      </c>
      <c r="KB386" s="106">
        <f t="shared" ca="1" si="1292"/>
        <v>6394819.9913135087</v>
      </c>
      <c r="KC386" s="106">
        <f t="shared" ca="1" si="1292"/>
        <v>6477485.6579382662</v>
      </c>
      <c r="KD386" s="106">
        <f t="shared" ca="1" si="1292"/>
        <v>6570275.5342795718</v>
      </c>
      <c r="KE386" s="106">
        <f t="shared" ca="1" si="1292"/>
        <v>6544474.3012399431</v>
      </c>
      <c r="KF386" s="106">
        <f t="shared" ca="1" si="1292"/>
        <v>6640897.7124665678</v>
      </c>
      <c r="KG386" s="106">
        <f t="shared" ca="1" si="1292"/>
        <v>6708018.456821858</v>
      </c>
      <c r="KH386" s="106">
        <f t="shared" ca="1" si="1292"/>
        <v>6609204.3786508031</v>
      </c>
      <c r="KI386" s="106">
        <f t="shared" ca="1" si="1292"/>
        <v>6618396.1093524452</v>
      </c>
      <c r="KJ386" s="106">
        <f t="shared" ca="1" si="1292"/>
        <v>6592465.1326057669</v>
      </c>
      <c r="KK386" s="106">
        <f t="shared" ca="1" si="1292"/>
        <v>6473097.8775123842</v>
      </c>
      <c r="KL386" s="106">
        <f t="shared" ca="1" si="1292"/>
        <v>6493348.2640428152</v>
      </c>
      <c r="KM386" s="106">
        <f t="shared" ca="1" si="1292"/>
        <v>6550712.6853720192</v>
      </c>
      <c r="KN386" s="106">
        <f t="shared" ca="1" si="1292"/>
        <v>6499941.9609440099</v>
      </c>
      <c r="KO386" s="106">
        <f t="shared" ca="1" si="1292"/>
        <v>6579554.1860361556</v>
      </c>
      <c r="KP386" s="106">
        <f t="shared" ca="1" si="1292"/>
        <v>6669075.9624533467</v>
      </c>
      <c r="KQ386" s="106">
        <f t="shared" ref="KQ386:LT386" ca="1" si="1293">KQ378+KQ384</f>
        <v>6639975.1165362932</v>
      </c>
      <c r="KR386" s="106">
        <f t="shared" ca="1" si="1293"/>
        <v>6733163.9333008546</v>
      </c>
      <c r="KS386" s="106">
        <f t="shared" ca="1" si="1293"/>
        <v>6797332.1184987146</v>
      </c>
      <c r="KT386" s="106">
        <f t="shared" ca="1" si="1293"/>
        <v>10032990.110743266</v>
      </c>
      <c r="KU386" s="106">
        <f t="shared" ca="1" si="1293"/>
        <v>10039774.487927379</v>
      </c>
      <c r="KV386" s="106">
        <f t="shared" ca="1" si="1293"/>
        <v>10013325.247448361</v>
      </c>
      <c r="KW386" s="106">
        <f t="shared" ca="1" si="1293"/>
        <v>10025762.503969256</v>
      </c>
      <c r="KX386" s="106">
        <f t="shared" ca="1" si="1293"/>
        <v>10047555.464433329</v>
      </c>
      <c r="KY386" s="106">
        <f t="shared" ca="1" si="1293"/>
        <v>10109237.203421688</v>
      </c>
      <c r="KZ386" s="106">
        <f t="shared" ca="1" si="1293"/>
        <v>10192110.417433325</v>
      </c>
      <c r="LA386" s="106">
        <f t="shared" ca="1" si="1293"/>
        <v>10274564.597959468</v>
      </c>
      <c r="LB386" s="106">
        <f t="shared" ca="1" si="1293"/>
        <v>10366773.513417112</v>
      </c>
      <c r="LC386" s="106">
        <f t="shared" ca="1" si="1293"/>
        <v>10470829.363530532</v>
      </c>
      <c r="LD386" s="106">
        <f t="shared" ca="1" si="1293"/>
        <v>10567079.690640954</v>
      </c>
      <c r="LE386" s="106">
        <f t="shared" ca="1" si="1293"/>
        <v>10634651.328690955</v>
      </c>
      <c r="LF386" s="106">
        <f t="shared" ca="1" si="1293"/>
        <v>10667459.162581116</v>
      </c>
      <c r="LG386" s="106">
        <f t="shared" ca="1" si="1293"/>
        <v>10678535.048256151</v>
      </c>
      <c r="LH386" s="106">
        <f t="shared" ca="1" si="1293"/>
        <v>10656926.162512541</v>
      </c>
      <c r="LI386" s="106">
        <f t="shared" ca="1" si="1293"/>
        <v>10668189.78264156</v>
      </c>
      <c r="LJ386" s="106">
        <f t="shared" ca="1" si="1293"/>
        <v>10688420.977210231</v>
      </c>
      <c r="LK386" s="106">
        <f t="shared" ca="1" si="1293"/>
        <v>10748776.942998556</v>
      </c>
      <c r="LL386" s="106">
        <f t="shared" ca="1" si="1293"/>
        <v>10830625.606938537</v>
      </c>
      <c r="LM386" s="106">
        <f t="shared" ca="1" si="1293"/>
        <v>10911378.338735823</v>
      </c>
      <c r="LN386" s="106">
        <f t="shared" ca="1" si="1293"/>
        <v>11001686.425904024</v>
      </c>
      <c r="LO386" s="106">
        <f t="shared" ca="1" si="1293"/>
        <v>11103825.797924172</v>
      </c>
      <c r="LP386" s="106">
        <f t="shared" ca="1" si="1293"/>
        <v>11198236.707416605</v>
      </c>
      <c r="LQ386" s="106">
        <f t="shared" ca="1" si="1293"/>
        <v>11264258.839517623</v>
      </c>
      <c r="LR386" s="106">
        <f t="shared" ca="1" si="1293"/>
        <v>11295859.418996612</v>
      </c>
      <c r="LS386" s="106">
        <f t="shared" ca="1" si="1293"/>
        <v>11305947.536043528</v>
      </c>
      <c r="LT386" s="106">
        <f t="shared" ca="1" si="1293"/>
        <v>10391412.087389326</v>
      </c>
      <c r="LU386" s="106"/>
      <c r="LV386" s="106"/>
      <c r="LW386" s="106"/>
      <c r="LX386" s="106"/>
      <c r="LY386" s="106"/>
      <c r="LZ386" s="106"/>
      <c r="MA386" s="106"/>
      <c r="MB386" s="106"/>
      <c r="MC386" s="106"/>
      <c r="MD386" s="106"/>
      <c r="ME386" s="106"/>
      <c r="MF386" s="106"/>
      <c r="MG386" s="106"/>
      <c r="MH386" s="106"/>
      <c r="MI386" s="106"/>
      <c r="MJ386" s="106"/>
      <c r="MK386" s="106"/>
      <c r="ML386" s="106"/>
      <c r="MM386" s="106"/>
      <c r="MN386" s="106"/>
      <c r="MO386" s="106"/>
      <c r="MP386" s="106"/>
      <c r="MQ386" s="106"/>
      <c r="MR386" s="106"/>
      <c r="MS386" s="106"/>
      <c r="MT386" s="106"/>
      <c r="MU386" s="106"/>
      <c r="MV386" s="106"/>
      <c r="MW386" s="106"/>
      <c r="MX386" s="106"/>
      <c r="MY386" s="106"/>
      <c r="MZ386" s="106"/>
      <c r="NA386" s="106"/>
      <c r="NB386" s="106"/>
      <c r="NC386" s="106"/>
      <c r="ND386" s="106"/>
      <c r="NE386" s="106"/>
      <c r="NF386" s="106"/>
      <c r="NG386" s="106"/>
      <c r="NH386" s="106"/>
      <c r="NI386" s="106"/>
      <c r="NJ386" s="106"/>
      <c r="NK386" s="106"/>
      <c r="NL386" s="106"/>
      <c r="NM386" s="106"/>
      <c r="NN386" s="106"/>
      <c r="NO386" s="106"/>
      <c r="NP386" s="106"/>
      <c r="NQ386" s="106"/>
      <c r="NR386" s="106"/>
      <c r="NS386" s="106"/>
      <c r="NT386" s="106"/>
      <c r="NU386" s="106"/>
      <c r="NV386" s="106"/>
      <c r="NW386" s="106"/>
      <c r="NX386" s="106"/>
      <c r="NY386" s="106"/>
      <c r="NZ386" s="106"/>
      <c r="OA386" s="106"/>
      <c r="OB386" s="106"/>
      <c r="OC386" s="106"/>
      <c r="OD386" s="106"/>
      <c r="OE386" s="106"/>
      <c r="OF386" s="106"/>
      <c r="OG386" s="106"/>
      <c r="OH386" s="106"/>
      <c r="OI386" s="106"/>
      <c r="OJ386" s="106"/>
      <c r="OK386" s="106"/>
      <c r="OL386" s="106"/>
      <c r="OM386" s="106"/>
      <c r="ON386" s="106"/>
      <c r="OO386" s="106"/>
      <c r="OP386" s="106"/>
      <c r="OQ386" s="106"/>
      <c r="OR386" s="106"/>
      <c r="OS386" s="106"/>
      <c r="OT386" s="106"/>
      <c r="OU386" s="106"/>
      <c r="OV386" s="106"/>
      <c r="OW386" s="106"/>
      <c r="OX386" s="106"/>
      <c r="OY386" s="106"/>
      <c r="OZ386" s="106"/>
      <c r="PA386" s="106"/>
      <c r="PB386" s="106"/>
      <c r="PC386" s="106"/>
      <c r="PD386" s="106"/>
      <c r="PE386" s="106"/>
      <c r="PF386" s="106"/>
      <c r="PG386" s="106"/>
      <c r="PH386" s="106"/>
      <c r="PI386" s="106"/>
      <c r="PJ386" s="106"/>
      <c r="PK386" s="106"/>
      <c r="PL386" s="106"/>
      <c r="PM386" s="106"/>
      <c r="PN386" s="106"/>
      <c r="PO386" s="106"/>
      <c r="PP386" s="106"/>
      <c r="PQ386" s="106"/>
      <c r="PR386" s="106"/>
      <c r="PS386" s="106"/>
      <c r="PT386" s="106"/>
      <c r="PU386" s="106"/>
      <c r="PV386" s="106"/>
      <c r="PW386" s="106"/>
      <c r="PX386" s="106"/>
      <c r="PY386" s="106"/>
      <c r="PZ386" s="106"/>
      <c r="QA386" s="106"/>
      <c r="QB386" s="106"/>
      <c r="QC386" s="106"/>
      <c r="QD386" s="106"/>
      <c r="QE386" s="106"/>
      <c r="QF386" s="106"/>
      <c r="QG386" s="106"/>
      <c r="QH386" s="106"/>
      <c r="QI386" s="106"/>
      <c r="QJ386" s="106"/>
      <c r="QK386" s="106"/>
      <c r="QL386" s="106"/>
      <c r="QM386" s="106"/>
      <c r="QN386" s="106"/>
      <c r="QO386" s="106"/>
      <c r="QP386" s="106"/>
      <c r="QQ386" s="106"/>
      <c r="QR386" s="106"/>
      <c r="QS386" s="106"/>
      <c r="QT386" s="106"/>
      <c r="QU386" s="106"/>
    </row>
    <row r="387" spans="1:463" ht="15" customHeight="1" outlineLevel="1">
      <c r="C387" s="117"/>
      <c r="H387" s="235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  <c r="AD387" s="206"/>
      <c r="AE387" s="206"/>
      <c r="AF387" s="206"/>
      <c r="AG387" s="206"/>
      <c r="AH387" s="206"/>
      <c r="AI387" s="206"/>
      <c r="AJ387" s="206"/>
      <c r="AK387" s="206"/>
      <c r="AL387" s="206"/>
      <c r="AM387" s="206"/>
      <c r="AN387" s="206"/>
      <c r="AO387" s="206"/>
      <c r="AP387" s="206"/>
      <c r="AQ387" s="206"/>
      <c r="AR387" s="206"/>
      <c r="AS387" s="206"/>
      <c r="AT387" s="206"/>
      <c r="AU387" s="206"/>
      <c r="AV387" s="206"/>
      <c r="AW387" s="206"/>
      <c r="AX387" s="206"/>
      <c r="AY387" s="206"/>
      <c r="AZ387" s="206"/>
      <c r="BA387" s="206"/>
      <c r="BB387" s="206"/>
      <c r="BC387" s="206"/>
      <c r="BD387" s="206"/>
      <c r="BE387" s="206"/>
      <c r="BF387" s="206"/>
      <c r="BG387" s="206"/>
      <c r="BH387" s="206"/>
      <c r="BI387" s="206"/>
      <c r="BJ387" s="206"/>
      <c r="BK387" s="206"/>
      <c r="BL387" s="206"/>
      <c r="BM387" s="206"/>
      <c r="BN387" s="206"/>
      <c r="BO387" s="206"/>
      <c r="BP387" s="206"/>
      <c r="BQ387" s="206"/>
      <c r="BR387" s="206"/>
      <c r="BS387" s="206"/>
      <c r="BT387" s="206"/>
      <c r="BU387" s="206"/>
      <c r="BV387" s="206"/>
      <c r="BW387" s="206"/>
      <c r="BX387" s="206"/>
      <c r="BY387" s="206"/>
      <c r="BZ387" s="206"/>
      <c r="CA387" s="206"/>
      <c r="CB387" s="206"/>
      <c r="CC387" s="206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  <c r="GU387" s="32"/>
      <c r="GV387" s="32"/>
      <c r="GW387" s="32"/>
      <c r="GX387" s="32"/>
      <c r="GY387" s="32"/>
      <c r="GZ387" s="32"/>
      <c r="HA387" s="32"/>
      <c r="HB387" s="32"/>
      <c r="HC387" s="32"/>
      <c r="HD387" s="32"/>
      <c r="HE387" s="32"/>
      <c r="HF387" s="32"/>
      <c r="HG387" s="32"/>
      <c r="HH387" s="32"/>
      <c r="HI387" s="32"/>
      <c r="HJ387" s="32"/>
      <c r="HK387" s="32"/>
      <c r="HL387" s="32"/>
      <c r="HM387" s="32"/>
      <c r="HN387" s="32"/>
      <c r="HO387" s="32"/>
      <c r="HP387" s="32"/>
      <c r="HQ387" s="32"/>
      <c r="HR387" s="32"/>
      <c r="HS387" s="32"/>
      <c r="HT387" s="32"/>
      <c r="HU387" s="32"/>
      <c r="HV387" s="32"/>
      <c r="HW387" s="32"/>
      <c r="HX387" s="32"/>
      <c r="HY387" s="32"/>
      <c r="HZ387" s="32"/>
      <c r="IA387" s="32"/>
      <c r="IB387" s="32"/>
      <c r="IC387" s="32"/>
      <c r="ID387" s="32"/>
      <c r="IE387" s="32"/>
      <c r="IF387" s="32"/>
      <c r="IG387" s="32"/>
      <c r="IH387" s="32"/>
      <c r="II387" s="32"/>
      <c r="IJ387" s="32"/>
      <c r="IK387" s="32"/>
      <c r="IL387" s="32"/>
      <c r="IM387" s="32"/>
      <c r="IN387" s="32"/>
      <c r="IO387" s="32"/>
      <c r="IP387" s="32"/>
      <c r="IQ387" s="32"/>
      <c r="IR387" s="32"/>
      <c r="IS387" s="32"/>
      <c r="IT387" s="32"/>
      <c r="IU387" s="32"/>
      <c r="IV387" s="32"/>
      <c r="IW387" s="32"/>
      <c r="IX387" s="32"/>
      <c r="IY387" s="32"/>
      <c r="IZ387" s="32"/>
      <c r="JA387" s="32"/>
      <c r="JB387" s="32"/>
      <c r="JC387" s="32"/>
      <c r="JD387" s="32"/>
      <c r="JE387" s="32"/>
      <c r="JF387" s="32"/>
      <c r="JG387" s="32"/>
      <c r="JH387" s="32"/>
      <c r="JI387" s="32"/>
      <c r="JJ387" s="32"/>
      <c r="JK387" s="32"/>
      <c r="JL387" s="32"/>
      <c r="JM387" s="32"/>
      <c r="JN387" s="32"/>
      <c r="JO387" s="32"/>
      <c r="JP387" s="32"/>
      <c r="JQ387" s="32"/>
      <c r="JR387" s="32"/>
      <c r="JS387" s="32"/>
      <c r="JT387" s="32"/>
      <c r="JU387" s="32"/>
      <c r="JV387" s="32"/>
      <c r="JW387" s="32"/>
      <c r="JX387" s="32"/>
      <c r="JY387" s="32"/>
      <c r="JZ387" s="32"/>
      <c r="KA387" s="32"/>
      <c r="KB387" s="32"/>
      <c r="KC387" s="32"/>
      <c r="KD387" s="32"/>
      <c r="KE387" s="32"/>
      <c r="KF387" s="32"/>
      <c r="KG387" s="32"/>
      <c r="KH387" s="32"/>
      <c r="KI387" s="32"/>
      <c r="KJ387" s="32"/>
      <c r="KK387" s="32"/>
      <c r="KL387" s="32"/>
      <c r="KM387" s="32"/>
      <c r="KN387" s="32"/>
      <c r="KO387" s="32"/>
      <c r="KP387" s="32"/>
      <c r="KQ387" s="32"/>
      <c r="KR387" s="32"/>
      <c r="KS387" s="32"/>
      <c r="KT387" s="32"/>
      <c r="KU387" s="32"/>
      <c r="KV387" s="32"/>
      <c r="KW387" s="32"/>
      <c r="KX387" s="32"/>
      <c r="KY387" s="32"/>
      <c r="KZ387" s="32"/>
      <c r="LA387" s="32"/>
      <c r="LB387" s="32"/>
      <c r="LC387" s="32"/>
      <c r="LD387" s="32"/>
      <c r="LE387" s="32"/>
      <c r="LF387" s="32"/>
      <c r="LG387" s="32"/>
      <c r="LH387" s="32"/>
      <c r="LI387" s="32"/>
      <c r="LJ387" s="32"/>
      <c r="LK387" s="32"/>
      <c r="LL387" s="32"/>
      <c r="LM387" s="32"/>
      <c r="LN387" s="32"/>
      <c r="LO387" s="32"/>
      <c r="LP387" s="32"/>
      <c r="LQ387" s="32"/>
      <c r="LR387" s="32"/>
      <c r="LS387" s="32"/>
      <c r="LT387" s="32"/>
      <c r="LU387" s="32"/>
      <c r="LV387" s="32"/>
      <c r="LW387" s="32"/>
      <c r="LX387" s="32"/>
      <c r="LY387" s="32"/>
      <c r="LZ387" s="32"/>
      <c r="MA387" s="32"/>
      <c r="MB387" s="32"/>
      <c r="MC387" s="32"/>
      <c r="MD387" s="32"/>
      <c r="ME387" s="32"/>
      <c r="MF387" s="32"/>
      <c r="MG387" s="32"/>
      <c r="MH387" s="32"/>
      <c r="MI387" s="32"/>
      <c r="MJ387" s="32"/>
      <c r="MK387" s="32"/>
      <c r="ML387" s="32"/>
      <c r="MM387" s="32"/>
      <c r="MN387" s="32"/>
      <c r="MO387" s="32"/>
      <c r="MP387" s="32"/>
      <c r="MQ387" s="32"/>
      <c r="MR387" s="32"/>
      <c r="MS387" s="32"/>
      <c r="MT387" s="32"/>
      <c r="MU387" s="32"/>
      <c r="MV387" s="32"/>
      <c r="MW387" s="32"/>
      <c r="MX387" s="32"/>
      <c r="MY387" s="32"/>
      <c r="MZ387" s="32"/>
      <c r="NA387" s="32"/>
      <c r="NB387" s="32"/>
      <c r="NC387" s="32"/>
      <c r="ND387" s="32"/>
      <c r="NE387" s="32"/>
      <c r="NF387" s="32"/>
      <c r="NG387" s="32"/>
      <c r="NH387" s="32"/>
      <c r="NI387" s="32"/>
      <c r="NJ387" s="32"/>
      <c r="NK387" s="32"/>
      <c r="NL387" s="32"/>
      <c r="NM387" s="32"/>
      <c r="NN387" s="32"/>
      <c r="NO387" s="32"/>
      <c r="NP387" s="32"/>
      <c r="NQ387" s="32"/>
      <c r="NR387" s="32"/>
      <c r="NS387" s="32"/>
      <c r="NT387" s="32"/>
      <c r="NU387" s="32"/>
      <c r="NV387" s="32"/>
      <c r="NW387" s="32"/>
      <c r="NX387" s="32"/>
      <c r="NY387" s="32"/>
      <c r="NZ387" s="32"/>
      <c r="OA387" s="32"/>
      <c r="OB387" s="32"/>
      <c r="OC387" s="32"/>
      <c r="OD387" s="32"/>
      <c r="OE387" s="32"/>
      <c r="OF387" s="32"/>
      <c r="OG387" s="32"/>
      <c r="OH387" s="32"/>
      <c r="OI387" s="32"/>
      <c r="OJ387" s="32"/>
      <c r="OK387" s="32"/>
      <c r="OL387" s="32"/>
      <c r="OM387" s="32"/>
      <c r="ON387" s="32"/>
      <c r="OO387" s="32"/>
      <c r="OP387" s="32"/>
      <c r="OQ387" s="32"/>
      <c r="OR387" s="32"/>
      <c r="OS387" s="32"/>
      <c r="OT387" s="32"/>
      <c r="OU387" s="32"/>
      <c r="OV387" s="32"/>
      <c r="OW387" s="32"/>
      <c r="OX387" s="32"/>
      <c r="OY387" s="32"/>
      <c r="OZ387" s="32"/>
      <c r="PA387" s="32"/>
      <c r="PB387" s="32"/>
      <c r="PC387" s="32"/>
      <c r="PD387" s="32"/>
      <c r="PE387" s="32"/>
      <c r="PF387" s="32"/>
      <c r="PG387" s="32"/>
      <c r="PH387" s="32"/>
      <c r="PI387" s="32"/>
      <c r="PJ387" s="32"/>
      <c r="PK387" s="32"/>
      <c r="PL387" s="32"/>
      <c r="PM387" s="32"/>
      <c r="PN387" s="32"/>
      <c r="PO387" s="32"/>
      <c r="PP387" s="32"/>
      <c r="PQ387" s="32"/>
      <c r="PR387" s="32"/>
      <c r="PS387" s="32"/>
      <c r="PT387" s="32"/>
      <c r="PU387" s="32"/>
      <c r="PV387" s="32"/>
      <c r="PW387" s="32"/>
      <c r="PX387" s="32"/>
      <c r="PY387" s="32"/>
      <c r="PZ387" s="32"/>
      <c r="QA387" s="32"/>
      <c r="QB387" s="32"/>
      <c r="QC387" s="32"/>
      <c r="QD387" s="32"/>
      <c r="QE387" s="32"/>
      <c r="QF387" s="32"/>
      <c r="QG387" s="32"/>
      <c r="QH387" s="32"/>
      <c r="QI387" s="32"/>
      <c r="QJ387" s="32"/>
      <c r="QK387" s="32"/>
      <c r="QL387" s="32"/>
      <c r="QM387" s="32"/>
      <c r="QN387" s="32"/>
      <c r="QO387" s="32"/>
      <c r="QP387" s="32"/>
      <c r="QQ387" s="32"/>
      <c r="QR387" s="32"/>
      <c r="QS387" s="32"/>
      <c r="QT387" s="32"/>
      <c r="QU387" s="32"/>
    </row>
    <row r="388" spans="1:463" ht="15" customHeight="1" outlineLevel="1">
      <c r="B388" s="1" t="s">
        <v>102</v>
      </c>
      <c r="H388" s="235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  <c r="AD388" s="206"/>
      <c r="AE388" s="206"/>
      <c r="AF388" s="206"/>
      <c r="AG388" s="206"/>
      <c r="AH388" s="206"/>
      <c r="AI388" s="206"/>
      <c r="AJ388" s="206"/>
      <c r="AK388" s="206"/>
      <c r="AL388" s="206"/>
      <c r="AM388" s="206"/>
      <c r="AN388" s="206"/>
      <c r="AO388" s="206"/>
      <c r="AP388" s="206"/>
      <c r="AQ388" s="206"/>
      <c r="AR388" s="206"/>
      <c r="AS388" s="206"/>
      <c r="AT388" s="206"/>
      <c r="AU388" s="206"/>
      <c r="AV388" s="206"/>
      <c r="AW388" s="206"/>
      <c r="AX388" s="206"/>
      <c r="AY388" s="206"/>
      <c r="AZ388" s="206"/>
      <c r="BA388" s="206"/>
      <c r="BB388" s="206"/>
      <c r="BC388" s="206"/>
      <c r="BD388" s="206"/>
      <c r="BE388" s="206"/>
      <c r="BF388" s="206"/>
      <c r="BG388" s="206"/>
      <c r="BH388" s="206"/>
      <c r="BI388" s="206"/>
      <c r="BJ388" s="206"/>
      <c r="BK388" s="206"/>
      <c r="BL388" s="206"/>
      <c r="BM388" s="206"/>
      <c r="BN388" s="206"/>
      <c r="BO388" s="206"/>
      <c r="BP388" s="206"/>
      <c r="BQ388" s="206"/>
      <c r="BR388" s="206"/>
      <c r="BS388" s="206"/>
      <c r="BT388" s="206"/>
      <c r="BU388" s="206"/>
      <c r="BV388" s="206"/>
      <c r="BW388" s="206"/>
      <c r="BX388" s="206"/>
      <c r="BY388" s="206"/>
      <c r="BZ388" s="206"/>
      <c r="CA388" s="206"/>
      <c r="CB388" s="206"/>
      <c r="CC388" s="206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  <c r="GU388" s="32"/>
      <c r="GV388" s="32"/>
      <c r="GW388" s="32"/>
      <c r="GX388" s="32"/>
      <c r="GY388" s="32"/>
      <c r="GZ388" s="32"/>
      <c r="HA388" s="32"/>
      <c r="HB388" s="32"/>
      <c r="HC388" s="32"/>
      <c r="HD388" s="32"/>
      <c r="HE388" s="32"/>
      <c r="HF388" s="32"/>
      <c r="HG388" s="32"/>
      <c r="HH388" s="32"/>
      <c r="HI388" s="32"/>
      <c r="HJ388" s="32"/>
      <c r="HK388" s="32"/>
      <c r="HL388" s="32"/>
      <c r="HM388" s="32"/>
      <c r="HN388" s="32"/>
      <c r="HO388" s="32"/>
      <c r="HP388" s="32"/>
      <c r="HQ388" s="32"/>
      <c r="HR388" s="32"/>
      <c r="HS388" s="32"/>
      <c r="HT388" s="32"/>
      <c r="HU388" s="32"/>
      <c r="HV388" s="32"/>
      <c r="HW388" s="32"/>
      <c r="HX388" s="32"/>
      <c r="HY388" s="32"/>
      <c r="HZ388" s="32"/>
      <c r="IA388" s="32"/>
      <c r="IB388" s="32"/>
      <c r="IC388" s="32"/>
      <c r="ID388" s="32"/>
      <c r="IE388" s="32"/>
      <c r="IF388" s="32"/>
      <c r="IG388" s="32"/>
      <c r="IH388" s="32"/>
      <c r="II388" s="32"/>
      <c r="IJ388" s="32"/>
      <c r="IK388" s="32"/>
      <c r="IL388" s="32"/>
      <c r="IM388" s="32"/>
      <c r="IN388" s="32"/>
      <c r="IO388" s="32"/>
      <c r="IP388" s="32"/>
      <c r="IQ388" s="32"/>
      <c r="IR388" s="32"/>
      <c r="IS388" s="32"/>
      <c r="IT388" s="32"/>
      <c r="IU388" s="32"/>
      <c r="IV388" s="32"/>
      <c r="IW388" s="32"/>
      <c r="IX388" s="32"/>
      <c r="IY388" s="32"/>
      <c r="IZ388" s="32"/>
      <c r="JA388" s="32"/>
      <c r="JB388" s="32"/>
      <c r="JC388" s="32"/>
      <c r="JD388" s="32"/>
      <c r="JE388" s="32"/>
      <c r="JF388" s="32"/>
      <c r="JG388" s="32"/>
      <c r="JH388" s="32"/>
      <c r="JI388" s="32"/>
      <c r="JJ388" s="32"/>
      <c r="JK388" s="32"/>
      <c r="JL388" s="32"/>
      <c r="JM388" s="32"/>
      <c r="JN388" s="32"/>
      <c r="JO388" s="32"/>
      <c r="JP388" s="32"/>
      <c r="JQ388" s="32"/>
      <c r="JR388" s="32"/>
      <c r="JS388" s="32"/>
      <c r="JT388" s="32"/>
      <c r="JU388" s="32"/>
      <c r="JV388" s="32"/>
      <c r="JW388" s="32"/>
      <c r="JX388" s="32"/>
      <c r="JY388" s="32"/>
      <c r="JZ388" s="32"/>
      <c r="KA388" s="32"/>
      <c r="KB388" s="32"/>
      <c r="KC388" s="32"/>
      <c r="KD388" s="32"/>
      <c r="KE388" s="32"/>
      <c r="KF388" s="32"/>
      <c r="KG388" s="32"/>
      <c r="KH388" s="32"/>
      <c r="KI388" s="32"/>
      <c r="KJ388" s="32"/>
      <c r="KK388" s="32"/>
      <c r="KL388" s="32"/>
      <c r="KM388" s="32"/>
      <c r="KN388" s="32"/>
      <c r="KO388" s="32"/>
      <c r="KP388" s="32"/>
      <c r="KQ388" s="32"/>
      <c r="KR388" s="32"/>
      <c r="KS388" s="32"/>
      <c r="KT388" s="32"/>
      <c r="KU388" s="32"/>
      <c r="KV388" s="32"/>
      <c r="KW388" s="32"/>
      <c r="KX388" s="32"/>
      <c r="KY388" s="32"/>
      <c r="KZ388" s="32"/>
      <c r="LA388" s="32"/>
      <c r="LB388" s="32"/>
      <c r="LC388" s="32"/>
      <c r="LD388" s="32"/>
      <c r="LE388" s="32"/>
      <c r="LF388" s="32"/>
      <c r="LG388" s="32"/>
      <c r="LH388" s="32"/>
      <c r="LI388" s="32"/>
      <c r="LJ388" s="32"/>
      <c r="LK388" s="32"/>
      <c r="LL388" s="32"/>
      <c r="LM388" s="32"/>
      <c r="LN388" s="32"/>
      <c r="LO388" s="32"/>
      <c r="LP388" s="32"/>
      <c r="LQ388" s="32"/>
      <c r="LR388" s="32"/>
      <c r="LS388" s="32"/>
      <c r="LT388" s="32"/>
      <c r="LU388" s="32"/>
      <c r="LV388" s="32"/>
      <c r="LW388" s="32"/>
      <c r="LX388" s="32"/>
      <c r="LY388" s="32"/>
      <c r="LZ388" s="32"/>
      <c r="MA388" s="32"/>
      <c r="MB388" s="32"/>
      <c r="MC388" s="32"/>
      <c r="MD388" s="32"/>
      <c r="ME388" s="32"/>
      <c r="MF388" s="32"/>
      <c r="MG388" s="32"/>
      <c r="MH388" s="32"/>
      <c r="MI388" s="32"/>
      <c r="MJ388" s="32"/>
      <c r="MK388" s="32"/>
      <c r="ML388" s="32"/>
      <c r="MM388" s="32"/>
      <c r="MN388" s="32"/>
      <c r="MO388" s="32"/>
      <c r="MP388" s="32"/>
      <c r="MQ388" s="32"/>
      <c r="MR388" s="32"/>
      <c r="MS388" s="32"/>
      <c r="MT388" s="32"/>
      <c r="MU388" s="32"/>
      <c r="MV388" s="32"/>
      <c r="MW388" s="32"/>
      <c r="MX388" s="32"/>
      <c r="MY388" s="32"/>
      <c r="MZ388" s="32"/>
      <c r="NA388" s="32"/>
      <c r="NB388" s="32"/>
      <c r="NC388" s="32"/>
      <c r="ND388" s="32"/>
      <c r="NE388" s="32"/>
      <c r="NF388" s="32"/>
      <c r="NG388" s="32"/>
      <c r="NH388" s="32"/>
      <c r="NI388" s="32"/>
      <c r="NJ388" s="32"/>
      <c r="NK388" s="32"/>
      <c r="NL388" s="32"/>
      <c r="NM388" s="32"/>
      <c r="NN388" s="32"/>
      <c r="NO388" s="32"/>
      <c r="NP388" s="32"/>
      <c r="NQ388" s="32"/>
      <c r="NR388" s="32"/>
      <c r="NS388" s="32"/>
      <c r="NT388" s="32"/>
      <c r="NU388" s="32"/>
      <c r="NV388" s="32"/>
      <c r="NW388" s="32"/>
      <c r="NX388" s="32"/>
      <c r="NY388" s="32"/>
      <c r="NZ388" s="32"/>
      <c r="OA388" s="32"/>
      <c r="OB388" s="32"/>
      <c r="OC388" s="32"/>
      <c r="OD388" s="32"/>
      <c r="OE388" s="32"/>
      <c r="OF388" s="32"/>
      <c r="OG388" s="32"/>
      <c r="OH388" s="32"/>
      <c r="OI388" s="32"/>
      <c r="OJ388" s="32"/>
      <c r="OK388" s="32"/>
      <c r="OL388" s="32"/>
      <c r="OM388" s="32"/>
      <c r="ON388" s="32"/>
      <c r="OO388" s="32"/>
      <c r="OP388" s="32"/>
      <c r="OQ388" s="32"/>
      <c r="OR388" s="32"/>
      <c r="OS388" s="32"/>
      <c r="OT388" s="32"/>
      <c r="OU388" s="32"/>
      <c r="OV388" s="32"/>
      <c r="OW388" s="32"/>
      <c r="OX388" s="32"/>
      <c r="OY388" s="32"/>
      <c r="OZ388" s="32"/>
      <c r="PA388" s="32"/>
      <c r="PB388" s="32"/>
      <c r="PC388" s="32"/>
      <c r="PD388" s="32"/>
      <c r="PE388" s="32"/>
      <c r="PF388" s="32"/>
      <c r="PG388" s="32"/>
      <c r="PH388" s="32"/>
      <c r="PI388" s="32"/>
      <c r="PJ388" s="32"/>
      <c r="PK388" s="32"/>
      <c r="PL388" s="32"/>
      <c r="PM388" s="32"/>
      <c r="PN388" s="32"/>
      <c r="PO388" s="32"/>
      <c r="PP388" s="32"/>
      <c r="PQ388" s="32"/>
      <c r="PR388" s="32"/>
      <c r="PS388" s="32"/>
      <c r="PT388" s="32"/>
      <c r="PU388" s="32"/>
      <c r="PV388" s="32"/>
      <c r="PW388" s="32"/>
      <c r="PX388" s="32"/>
      <c r="PY388" s="32"/>
      <c r="PZ388" s="32"/>
      <c r="QA388" s="32"/>
      <c r="QB388" s="32"/>
      <c r="QC388" s="32"/>
      <c r="QD388" s="32"/>
      <c r="QE388" s="32"/>
      <c r="QF388" s="32"/>
      <c r="QG388" s="32"/>
      <c r="QH388" s="32"/>
      <c r="QI388" s="32"/>
      <c r="QJ388" s="32"/>
      <c r="QK388" s="32"/>
      <c r="QL388" s="32"/>
      <c r="QM388" s="32"/>
      <c r="QN388" s="32"/>
      <c r="QO388" s="32"/>
      <c r="QP388" s="32"/>
      <c r="QQ388" s="32"/>
      <c r="QR388" s="32"/>
      <c r="QS388" s="32"/>
      <c r="QT388" s="32"/>
      <c r="QU388" s="32"/>
    </row>
    <row r="389" spans="1:463" ht="15" customHeight="1" outlineLevel="1">
      <c r="C389" s="75" t="s">
        <v>529</v>
      </c>
      <c r="E389" s="50" t="s">
        <v>95</v>
      </c>
      <c r="H389" s="66"/>
      <c r="I389" s="45">
        <f t="shared" ref="I389:AV389" si="1294">I285-I392</f>
        <v>0</v>
      </c>
      <c r="J389" s="45">
        <f t="shared" si="1294"/>
        <v>0</v>
      </c>
      <c r="K389" s="45">
        <f t="shared" si="1294"/>
        <v>0</v>
      </c>
      <c r="L389" s="45">
        <f t="shared" si="1294"/>
        <v>0</v>
      </c>
      <c r="M389" s="45">
        <f t="shared" si="1294"/>
        <v>0</v>
      </c>
      <c r="N389" s="45">
        <f t="shared" si="1294"/>
        <v>0</v>
      </c>
      <c r="O389" s="45">
        <f t="shared" si="1294"/>
        <v>0</v>
      </c>
      <c r="P389" s="45">
        <f t="shared" si="1294"/>
        <v>0</v>
      </c>
      <c r="Q389" s="45">
        <f t="shared" si="1294"/>
        <v>0</v>
      </c>
      <c r="R389" s="45">
        <f t="shared" si="1294"/>
        <v>0</v>
      </c>
      <c r="S389" s="45">
        <f t="shared" si="1294"/>
        <v>0</v>
      </c>
      <c r="T389" s="45">
        <f t="shared" si="1294"/>
        <v>0</v>
      </c>
      <c r="U389" s="45">
        <f t="shared" si="1294"/>
        <v>0</v>
      </c>
      <c r="V389" s="45">
        <f t="shared" si="1294"/>
        <v>0</v>
      </c>
      <c r="W389" s="45">
        <f t="shared" si="1294"/>
        <v>0</v>
      </c>
      <c r="X389" s="45">
        <f t="shared" si="1294"/>
        <v>0</v>
      </c>
      <c r="Y389" s="45">
        <f t="shared" si="1294"/>
        <v>0</v>
      </c>
      <c r="Z389" s="45">
        <f t="shared" si="1294"/>
        <v>0</v>
      </c>
      <c r="AA389" s="45">
        <f t="shared" si="1294"/>
        <v>0</v>
      </c>
      <c r="AB389" s="45">
        <f t="shared" si="1294"/>
        <v>0</v>
      </c>
      <c r="AC389" s="45">
        <f t="shared" si="1294"/>
        <v>0</v>
      </c>
      <c r="AD389" s="45">
        <f t="shared" si="1294"/>
        <v>0</v>
      </c>
      <c r="AE389" s="45">
        <f t="shared" si="1294"/>
        <v>0</v>
      </c>
      <c r="AF389" s="45">
        <f t="shared" si="1294"/>
        <v>0</v>
      </c>
      <c r="AG389" s="45">
        <f t="shared" ca="1" si="1294"/>
        <v>1293.8533065648435</v>
      </c>
      <c r="AH389" s="45">
        <f t="shared" ca="1" si="1294"/>
        <v>2587.706613129687</v>
      </c>
      <c r="AI389" s="45">
        <f t="shared" ca="1" si="1294"/>
        <v>2587.706613129687</v>
      </c>
      <c r="AJ389" s="45">
        <f t="shared" ca="1" si="1294"/>
        <v>2587.706613129687</v>
      </c>
      <c r="AK389" s="45">
        <f t="shared" ca="1" si="1294"/>
        <v>2587.706613129687</v>
      </c>
      <c r="AL389" s="45">
        <f t="shared" ca="1" si="1294"/>
        <v>2587.706613129687</v>
      </c>
      <c r="AM389" s="45">
        <f t="shared" ca="1" si="1294"/>
        <v>2587.706613129687</v>
      </c>
      <c r="AN389" s="45">
        <f t="shared" ca="1" si="1294"/>
        <v>2587.706613129687</v>
      </c>
      <c r="AO389" s="45">
        <f t="shared" ca="1" si="1294"/>
        <v>2587.706613129687</v>
      </c>
      <c r="AP389" s="45">
        <f t="shared" ca="1" si="1294"/>
        <v>2587.706613129687</v>
      </c>
      <c r="AQ389" s="45">
        <f t="shared" ca="1" si="1294"/>
        <v>2587.706613129687</v>
      </c>
      <c r="AR389" s="45">
        <f t="shared" ca="1" si="1294"/>
        <v>2587.706613129687</v>
      </c>
      <c r="AS389" s="45">
        <f t="shared" ca="1" si="1294"/>
        <v>2620.0529457938082</v>
      </c>
      <c r="AT389" s="45">
        <f t="shared" ca="1" si="1294"/>
        <v>2652.3992784579295</v>
      </c>
      <c r="AU389" s="45">
        <f t="shared" ca="1" si="1294"/>
        <v>2652.3992784579295</v>
      </c>
      <c r="AV389" s="45">
        <f t="shared" ca="1" si="1294"/>
        <v>2652.3992784579295</v>
      </c>
      <c r="AW389" s="45">
        <f t="shared" ref="AW389:DH389" ca="1" si="1295">AW285-AW392</f>
        <v>2652.3992784579295</v>
      </c>
      <c r="AX389" s="45">
        <f t="shared" ca="1" si="1295"/>
        <v>2652.3992784579295</v>
      </c>
      <c r="AY389" s="45">
        <f t="shared" ca="1" si="1295"/>
        <v>2652.3992784579295</v>
      </c>
      <c r="AZ389" s="45">
        <f t="shared" ca="1" si="1295"/>
        <v>2652.3992784579295</v>
      </c>
      <c r="BA389" s="45">
        <f t="shared" ca="1" si="1295"/>
        <v>2652.3992784579295</v>
      </c>
      <c r="BB389" s="45">
        <f t="shared" ca="1" si="1295"/>
        <v>2652.3992784579295</v>
      </c>
      <c r="BC389" s="45">
        <f t="shared" ca="1" si="1295"/>
        <v>2652.3992784579295</v>
      </c>
      <c r="BD389" s="45">
        <f t="shared" ca="1" si="1295"/>
        <v>2652.3992784579295</v>
      </c>
      <c r="BE389" s="45">
        <f t="shared" ca="1" si="1295"/>
        <v>2685.5542694386531</v>
      </c>
      <c r="BF389" s="45">
        <f t="shared" ca="1" si="1295"/>
        <v>2718.7092604193767</v>
      </c>
      <c r="BG389" s="45">
        <f t="shared" ca="1" si="1295"/>
        <v>2718.7092604193767</v>
      </c>
      <c r="BH389" s="45">
        <f t="shared" ca="1" si="1295"/>
        <v>2718.7092604193767</v>
      </c>
      <c r="BI389" s="45">
        <f t="shared" ca="1" si="1295"/>
        <v>2718.7092604193767</v>
      </c>
      <c r="BJ389" s="45">
        <f t="shared" ca="1" si="1295"/>
        <v>2718.7092604193767</v>
      </c>
      <c r="BK389" s="45">
        <f t="shared" ca="1" si="1295"/>
        <v>2718.7092604193767</v>
      </c>
      <c r="BL389" s="45">
        <f t="shared" ca="1" si="1295"/>
        <v>2718.7092604193767</v>
      </c>
      <c r="BM389" s="45">
        <f t="shared" ca="1" si="1295"/>
        <v>2718.7092604193767</v>
      </c>
      <c r="BN389" s="45">
        <f t="shared" ca="1" si="1295"/>
        <v>2718.7092604193767</v>
      </c>
      <c r="BO389" s="45">
        <f t="shared" ca="1" si="1295"/>
        <v>2718.7092604193767</v>
      </c>
      <c r="BP389" s="45">
        <f t="shared" ca="1" si="1295"/>
        <v>2718.7092604193767</v>
      </c>
      <c r="BQ389" s="45">
        <f t="shared" ca="1" si="1295"/>
        <v>2752.6931261746195</v>
      </c>
      <c r="BR389" s="45">
        <f t="shared" ca="1" si="1295"/>
        <v>2786.6769919298622</v>
      </c>
      <c r="BS389" s="45">
        <f t="shared" ca="1" si="1295"/>
        <v>2786.6769919298622</v>
      </c>
      <c r="BT389" s="45">
        <f t="shared" ca="1" si="1295"/>
        <v>2786.6769919298622</v>
      </c>
      <c r="BU389" s="45">
        <f t="shared" ca="1" si="1295"/>
        <v>2786.6769919298622</v>
      </c>
      <c r="BV389" s="45">
        <f t="shared" ca="1" si="1295"/>
        <v>2786.6769919298622</v>
      </c>
      <c r="BW389" s="45">
        <f t="shared" ca="1" si="1295"/>
        <v>2786.6769919298622</v>
      </c>
      <c r="BX389" s="45">
        <f t="shared" ca="1" si="1295"/>
        <v>2786.6769919298622</v>
      </c>
      <c r="BY389" s="45">
        <f t="shared" ca="1" si="1295"/>
        <v>2786.6769919298622</v>
      </c>
      <c r="BZ389" s="45">
        <f t="shared" ca="1" si="1295"/>
        <v>2786.6769919298622</v>
      </c>
      <c r="CA389" s="45">
        <f t="shared" ca="1" si="1295"/>
        <v>2786.6769919298622</v>
      </c>
      <c r="CB389" s="45">
        <f t="shared" ca="1" si="1295"/>
        <v>2786.6769919298622</v>
      </c>
      <c r="CC389" s="45">
        <f t="shared" ca="1" si="1295"/>
        <v>2821.5104543289845</v>
      </c>
      <c r="CD389" s="45">
        <f t="shared" ca="1" si="1295"/>
        <v>2856.3439167281076</v>
      </c>
      <c r="CE389" s="45">
        <f t="shared" ca="1" si="1295"/>
        <v>2856.3439167281081</v>
      </c>
      <c r="CF389" s="45">
        <f t="shared" ca="1" si="1295"/>
        <v>2856.3439167281081</v>
      </c>
      <c r="CG389" s="45">
        <f t="shared" ca="1" si="1295"/>
        <v>2856.3439167281081</v>
      </c>
      <c r="CH389" s="45">
        <f t="shared" ca="1" si="1295"/>
        <v>2856.3439167281081</v>
      </c>
      <c r="CI389" s="45">
        <f t="shared" ca="1" si="1295"/>
        <v>2856.3439167281081</v>
      </c>
      <c r="CJ389" s="45">
        <f t="shared" ca="1" si="1295"/>
        <v>2856.3439167281081</v>
      </c>
      <c r="CK389" s="45">
        <f t="shared" ca="1" si="1295"/>
        <v>2856.3439167281081</v>
      </c>
      <c r="CL389" s="45">
        <f t="shared" ca="1" si="1295"/>
        <v>2856.3439167281081</v>
      </c>
      <c r="CM389" s="45">
        <f t="shared" ca="1" si="1295"/>
        <v>2856.3439167281081</v>
      </c>
      <c r="CN389" s="45">
        <f t="shared" ca="1" si="1295"/>
        <v>2856.3439167281081</v>
      </c>
      <c r="CO389" s="45">
        <f t="shared" ca="1" si="1295"/>
        <v>2892.048215687209</v>
      </c>
      <c r="CP389" s="45">
        <f t="shared" ca="1" si="1295"/>
        <v>2927.7525146463099</v>
      </c>
      <c r="CQ389" s="45">
        <f t="shared" ca="1" si="1295"/>
        <v>2927.7525146463095</v>
      </c>
      <c r="CR389" s="45">
        <f t="shared" ca="1" si="1295"/>
        <v>2927.7525146463095</v>
      </c>
      <c r="CS389" s="45">
        <f t="shared" ca="1" si="1295"/>
        <v>2927.7525146463095</v>
      </c>
      <c r="CT389" s="45">
        <f t="shared" ca="1" si="1295"/>
        <v>2927.7525146463095</v>
      </c>
      <c r="CU389" s="45">
        <f t="shared" ca="1" si="1295"/>
        <v>2927.7525146463095</v>
      </c>
      <c r="CV389" s="45">
        <f t="shared" ca="1" si="1295"/>
        <v>2927.7525146463095</v>
      </c>
      <c r="CW389" s="45">
        <f t="shared" ca="1" si="1295"/>
        <v>2927.7525146463095</v>
      </c>
      <c r="CX389" s="45">
        <f t="shared" ca="1" si="1295"/>
        <v>2927.7525146463095</v>
      </c>
      <c r="CY389" s="45">
        <f t="shared" ca="1" si="1295"/>
        <v>2927.7525146463095</v>
      </c>
      <c r="CZ389" s="45">
        <f t="shared" ca="1" si="1295"/>
        <v>2927.7525146463095</v>
      </c>
      <c r="DA389" s="45">
        <f t="shared" ca="1" si="1295"/>
        <v>2964.3494210793879</v>
      </c>
      <c r="DB389" s="45">
        <f t="shared" ca="1" si="1295"/>
        <v>3000.9463275124663</v>
      </c>
      <c r="DC389" s="45">
        <f t="shared" ca="1" si="1295"/>
        <v>3000.9463275124658</v>
      </c>
      <c r="DD389" s="45">
        <f t="shared" ca="1" si="1295"/>
        <v>3000.9463275124658</v>
      </c>
      <c r="DE389" s="45">
        <f t="shared" ca="1" si="1295"/>
        <v>3000.9463275124658</v>
      </c>
      <c r="DF389" s="45">
        <f t="shared" ca="1" si="1295"/>
        <v>3000.9463275124658</v>
      </c>
      <c r="DG389" s="45">
        <f t="shared" ca="1" si="1295"/>
        <v>3000.9463275124658</v>
      </c>
      <c r="DH389" s="45">
        <f t="shared" ca="1" si="1295"/>
        <v>3000.9463275124658</v>
      </c>
      <c r="DI389" s="45">
        <f t="shared" ref="DI389:FT389" ca="1" si="1296">DI285-DI392</f>
        <v>3000.9463275124658</v>
      </c>
      <c r="DJ389" s="45">
        <f t="shared" ca="1" si="1296"/>
        <v>3000.9463275124658</v>
      </c>
      <c r="DK389" s="45">
        <f t="shared" ca="1" si="1296"/>
        <v>3000.9463275124658</v>
      </c>
      <c r="DL389" s="45">
        <f t="shared" ca="1" si="1296"/>
        <v>3000.9463275124658</v>
      </c>
      <c r="DM389" s="45">
        <f t="shared" ca="1" si="1296"/>
        <v>3038.4581566063712</v>
      </c>
      <c r="DN389" s="45">
        <f t="shared" ca="1" si="1296"/>
        <v>3075.9699857002765</v>
      </c>
      <c r="DO389" s="45">
        <f t="shared" ca="1" si="1296"/>
        <v>3075.9699857002765</v>
      </c>
      <c r="DP389" s="45">
        <f t="shared" ca="1" si="1296"/>
        <v>3075.9699857002765</v>
      </c>
      <c r="DQ389" s="45">
        <f t="shared" ca="1" si="1296"/>
        <v>3075.9699857002765</v>
      </c>
      <c r="DR389" s="45">
        <f t="shared" ca="1" si="1296"/>
        <v>3075.9699857002765</v>
      </c>
      <c r="DS389" s="45">
        <f t="shared" ca="1" si="1296"/>
        <v>3075.9699857002765</v>
      </c>
      <c r="DT389" s="45">
        <f t="shared" ca="1" si="1296"/>
        <v>3075.9699857002765</v>
      </c>
      <c r="DU389" s="45">
        <f t="shared" ca="1" si="1296"/>
        <v>3075.9699857002765</v>
      </c>
      <c r="DV389" s="45">
        <f t="shared" ca="1" si="1296"/>
        <v>3075.9699857002765</v>
      </c>
      <c r="DW389" s="45">
        <f t="shared" ca="1" si="1296"/>
        <v>3075.9699857002765</v>
      </c>
      <c r="DX389" s="45">
        <f t="shared" ca="1" si="1296"/>
        <v>3075.9699857002765</v>
      </c>
      <c r="DY389" s="45">
        <f t="shared" ca="1" si="1296"/>
        <v>3114.4196105215301</v>
      </c>
      <c r="DZ389" s="45">
        <f t="shared" ca="1" si="1296"/>
        <v>3152.8692353427828</v>
      </c>
      <c r="EA389" s="45">
        <f t="shared" ca="1" si="1296"/>
        <v>3152.8692353427823</v>
      </c>
      <c r="EB389" s="45">
        <f t="shared" ca="1" si="1296"/>
        <v>3152.8692353427823</v>
      </c>
      <c r="EC389" s="45">
        <f t="shared" ca="1" si="1296"/>
        <v>3152.8692353427823</v>
      </c>
      <c r="ED389" s="45">
        <f t="shared" ca="1" si="1296"/>
        <v>3152.8692353427823</v>
      </c>
      <c r="EE389" s="45">
        <f t="shared" ca="1" si="1296"/>
        <v>3152.8692353427823</v>
      </c>
      <c r="EF389" s="45">
        <f t="shared" ca="1" si="1296"/>
        <v>3152.8692353427823</v>
      </c>
      <c r="EG389" s="45">
        <f t="shared" ca="1" si="1296"/>
        <v>3152.8692353427823</v>
      </c>
      <c r="EH389" s="45">
        <f t="shared" ca="1" si="1296"/>
        <v>3152.8692353427823</v>
      </c>
      <c r="EI389" s="45">
        <f t="shared" ca="1" si="1296"/>
        <v>3152.8692353427823</v>
      </c>
      <c r="EJ389" s="45">
        <f t="shared" ca="1" si="1296"/>
        <v>3152.8692353427823</v>
      </c>
      <c r="EK389" s="45">
        <f t="shared" ca="1" si="1296"/>
        <v>3192.2801007845674</v>
      </c>
      <c r="EL389" s="45">
        <f t="shared" ca="1" si="1296"/>
        <v>3231.6909662263524</v>
      </c>
      <c r="EM389" s="45">
        <f t="shared" ca="1" si="1296"/>
        <v>3231.6909662263524</v>
      </c>
      <c r="EN389" s="45">
        <f t="shared" ca="1" si="1296"/>
        <v>3231.6909662263524</v>
      </c>
      <c r="EO389" s="45">
        <f t="shared" ca="1" si="1296"/>
        <v>3231.6909662263524</v>
      </c>
      <c r="EP389" s="45">
        <f t="shared" ca="1" si="1296"/>
        <v>3231.6909662263524</v>
      </c>
      <c r="EQ389" s="45">
        <f t="shared" ca="1" si="1296"/>
        <v>3231.6909662263524</v>
      </c>
      <c r="ER389" s="45">
        <f t="shared" ca="1" si="1296"/>
        <v>3231.6909662263524</v>
      </c>
      <c r="ES389" s="45">
        <f t="shared" ca="1" si="1296"/>
        <v>3231.6909662263524</v>
      </c>
      <c r="ET389" s="45">
        <f t="shared" ca="1" si="1296"/>
        <v>3231.6909662263524</v>
      </c>
      <c r="EU389" s="45">
        <f t="shared" ca="1" si="1296"/>
        <v>3231.6909662263524</v>
      </c>
      <c r="EV389" s="45">
        <f t="shared" ca="1" si="1296"/>
        <v>3231.6909662263524</v>
      </c>
      <c r="EW389" s="45">
        <f t="shared" ca="1" si="1296"/>
        <v>3272.0871033041822</v>
      </c>
      <c r="EX389" s="45">
        <f t="shared" ca="1" si="1296"/>
        <v>3312.4832403820119</v>
      </c>
      <c r="EY389" s="45">
        <f t="shared" ca="1" si="1296"/>
        <v>3312.4832403820119</v>
      </c>
      <c r="EZ389" s="45">
        <f t="shared" ca="1" si="1296"/>
        <v>3312.4832403820119</v>
      </c>
      <c r="FA389" s="45">
        <f t="shared" ca="1" si="1296"/>
        <v>3312.4832403820119</v>
      </c>
      <c r="FB389" s="45">
        <f t="shared" ca="1" si="1296"/>
        <v>3312.4832403820119</v>
      </c>
      <c r="FC389" s="45">
        <f t="shared" ca="1" si="1296"/>
        <v>3312.4832403820119</v>
      </c>
      <c r="FD389" s="45">
        <f t="shared" ca="1" si="1296"/>
        <v>3312.4832403820119</v>
      </c>
      <c r="FE389" s="45">
        <f t="shared" ca="1" si="1296"/>
        <v>3312.4832403820119</v>
      </c>
      <c r="FF389" s="45">
        <f t="shared" ca="1" si="1296"/>
        <v>3312.4832403820119</v>
      </c>
      <c r="FG389" s="45">
        <f t="shared" ca="1" si="1296"/>
        <v>3312.4832403820119</v>
      </c>
      <c r="FH389" s="45">
        <f t="shared" ca="1" si="1296"/>
        <v>3312.4832403820119</v>
      </c>
      <c r="FI389" s="45">
        <f t="shared" ca="1" si="1296"/>
        <v>3353.8892808867868</v>
      </c>
      <c r="FJ389" s="45">
        <f t="shared" ca="1" si="1296"/>
        <v>3395.2953213915616</v>
      </c>
      <c r="FK389" s="45">
        <f t="shared" ca="1" si="1296"/>
        <v>3395.2953213915616</v>
      </c>
      <c r="FL389" s="45">
        <f t="shared" ca="1" si="1296"/>
        <v>3395.2953213915616</v>
      </c>
      <c r="FM389" s="45">
        <f t="shared" ca="1" si="1296"/>
        <v>3395.2953213915616</v>
      </c>
      <c r="FN389" s="45">
        <f t="shared" ca="1" si="1296"/>
        <v>3395.2953213915616</v>
      </c>
      <c r="FO389" s="45">
        <f t="shared" ca="1" si="1296"/>
        <v>3395.2953213915616</v>
      </c>
      <c r="FP389" s="45">
        <f t="shared" ca="1" si="1296"/>
        <v>3395.2953213915616</v>
      </c>
      <c r="FQ389" s="45">
        <f t="shared" ca="1" si="1296"/>
        <v>3395.2953213915616</v>
      </c>
      <c r="FR389" s="45">
        <f t="shared" ca="1" si="1296"/>
        <v>3395.2953213915616</v>
      </c>
      <c r="FS389" s="45">
        <f t="shared" ca="1" si="1296"/>
        <v>3395.2953213915616</v>
      </c>
      <c r="FT389" s="45">
        <f t="shared" ca="1" si="1296"/>
        <v>3395.2953213915616</v>
      </c>
      <c r="FU389" s="45">
        <f t="shared" ref="FU389:IF389" ca="1" si="1297">FU285-FU392</f>
        <v>3437.7365129089558</v>
      </c>
      <c r="FV389" s="45">
        <f t="shared" ca="1" si="1297"/>
        <v>3480.1777044263499</v>
      </c>
      <c r="FW389" s="45">
        <f t="shared" ca="1" si="1297"/>
        <v>3480.1777044263499</v>
      </c>
      <c r="FX389" s="45">
        <f t="shared" ca="1" si="1297"/>
        <v>3480.1777044263499</v>
      </c>
      <c r="FY389" s="45">
        <f t="shared" ca="1" si="1297"/>
        <v>3480.1777044263499</v>
      </c>
      <c r="FZ389" s="45">
        <f t="shared" ca="1" si="1297"/>
        <v>3480.1777044263499</v>
      </c>
      <c r="GA389" s="45">
        <f t="shared" ca="1" si="1297"/>
        <v>3480.1777044263499</v>
      </c>
      <c r="GB389" s="45">
        <f t="shared" ca="1" si="1297"/>
        <v>3480.1777044263499</v>
      </c>
      <c r="GC389" s="45">
        <f t="shared" ca="1" si="1297"/>
        <v>3480.1777044263499</v>
      </c>
      <c r="GD389" s="45">
        <f t="shared" ca="1" si="1297"/>
        <v>3480.1777044263499</v>
      </c>
      <c r="GE389" s="45">
        <f t="shared" ca="1" si="1297"/>
        <v>3480.1777044263499</v>
      </c>
      <c r="GF389" s="45">
        <f t="shared" ca="1" si="1297"/>
        <v>3480.1777044263499</v>
      </c>
      <c r="GG389" s="45">
        <f t="shared" ca="1" si="1297"/>
        <v>3523.6799257316788</v>
      </c>
      <c r="GH389" s="45">
        <f t="shared" ca="1" si="1297"/>
        <v>3567.1821470370078</v>
      </c>
      <c r="GI389" s="45">
        <f t="shared" ca="1" si="1297"/>
        <v>3567.1821470370073</v>
      </c>
      <c r="GJ389" s="45">
        <f t="shared" ca="1" si="1297"/>
        <v>3567.1821470370073</v>
      </c>
      <c r="GK389" s="45">
        <f t="shared" ca="1" si="1297"/>
        <v>3567.1821470370073</v>
      </c>
      <c r="GL389" s="45">
        <f t="shared" ca="1" si="1297"/>
        <v>3567.1821470370073</v>
      </c>
      <c r="GM389" s="45">
        <f t="shared" ca="1" si="1297"/>
        <v>3567.1821470370073</v>
      </c>
      <c r="GN389" s="45">
        <f t="shared" ca="1" si="1297"/>
        <v>3567.1821470370073</v>
      </c>
      <c r="GO389" s="45">
        <f t="shared" ca="1" si="1297"/>
        <v>3567.1821470370073</v>
      </c>
      <c r="GP389" s="45">
        <f t="shared" ca="1" si="1297"/>
        <v>3567.1821470370073</v>
      </c>
      <c r="GQ389" s="45">
        <f t="shared" ca="1" si="1297"/>
        <v>3567.1821470370073</v>
      </c>
      <c r="GR389" s="45">
        <f t="shared" ca="1" si="1297"/>
        <v>3567.1821470370073</v>
      </c>
      <c r="GS389" s="45">
        <f t="shared" ca="1" si="1297"/>
        <v>3611.7719238749692</v>
      </c>
      <c r="GT389" s="45">
        <f t="shared" ca="1" si="1297"/>
        <v>3656.361700712931</v>
      </c>
      <c r="GU389" s="45">
        <f t="shared" ca="1" si="1297"/>
        <v>3656.3617007129305</v>
      </c>
      <c r="GV389" s="45">
        <f t="shared" ca="1" si="1297"/>
        <v>3656.3617007129305</v>
      </c>
      <c r="GW389" s="45">
        <f t="shared" ca="1" si="1297"/>
        <v>3656.3617007129305</v>
      </c>
      <c r="GX389" s="45">
        <f t="shared" ca="1" si="1297"/>
        <v>3656.3617007129305</v>
      </c>
      <c r="GY389" s="45">
        <f t="shared" ca="1" si="1297"/>
        <v>3656.3617007129305</v>
      </c>
      <c r="GZ389" s="45">
        <f t="shared" ca="1" si="1297"/>
        <v>3656.3617007129305</v>
      </c>
      <c r="HA389" s="45">
        <f t="shared" ca="1" si="1297"/>
        <v>3656.3617007129305</v>
      </c>
      <c r="HB389" s="45">
        <f t="shared" ca="1" si="1297"/>
        <v>3656.3617007129305</v>
      </c>
      <c r="HC389" s="45">
        <f t="shared" ca="1" si="1297"/>
        <v>3656.3617007129305</v>
      </c>
      <c r="HD389" s="45">
        <f t="shared" ca="1" si="1297"/>
        <v>3656.3617007129305</v>
      </c>
      <c r="HE389" s="45">
        <f t="shared" ca="1" si="1297"/>
        <v>3702.0662219718424</v>
      </c>
      <c r="HF389" s="45">
        <f t="shared" ca="1" si="1297"/>
        <v>3747.7707432307543</v>
      </c>
      <c r="HG389" s="45">
        <f t="shared" ca="1" si="1297"/>
        <v>3747.7707432307543</v>
      </c>
      <c r="HH389" s="45">
        <f t="shared" ca="1" si="1297"/>
        <v>3747.7707432307543</v>
      </c>
      <c r="HI389" s="45">
        <f t="shared" ca="1" si="1297"/>
        <v>3747.7707432307543</v>
      </c>
      <c r="HJ389" s="45">
        <f t="shared" ca="1" si="1297"/>
        <v>3747.7707432307543</v>
      </c>
      <c r="HK389" s="45">
        <f t="shared" ca="1" si="1297"/>
        <v>3747.7707432307543</v>
      </c>
      <c r="HL389" s="45">
        <f t="shared" ca="1" si="1297"/>
        <v>3747.7707432307543</v>
      </c>
      <c r="HM389" s="45">
        <f t="shared" ca="1" si="1297"/>
        <v>3747.7707432307543</v>
      </c>
      <c r="HN389" s="45">
        <f t="shared" ca="1" si="1297"/>
        <v>3747.7707432307543</v>
      </c>
      <c r="HO389" s="45">
        <f t="shared" ca="1" si="1297"/>
        <v>3747.7707432307543</v>
      </c>
      <c r="HP389" s="45">
        <f t="shared" ca="1" si="1297"/>
        <v>3747.7707432307543</v>
      </c>
      <c r="HQ389" s="45">
        <f t="shared" ca="1" si="1297"/>
        <v>3794.6178775211383</v>
      </c>
      <c r="HR389" s="45">
        <f t="shared" ca="1" si="1297"/>
        <v>3841.4650118115223</v>
      </c>
      <c r="HS389" s="45">
        <f t="shared" ca="1" si="1297"/>
        <v>3841.4650118115223</v>
      </c>
      <c r="HT389" s="45">
        <f t="shared" ca="1" si="1297"/>
        <v>3841.4650118115223</v>
      </c>
      <c r="HU389" s="45">
        <f t="shared" ca="1" si="1297"/>
        <v>3841.4650118115223</v>
      </c>
      <c r="HV389" s="45">
        <f t="shared" ca="1" si="1297"/>
        <v>3841.4650118115223</v>
      </c>
      <c r="HW389" s="45">
        <f t="shared" ca="1" si="1297"/>
        <v>3841.4650118115223</v>
      </c>
      <c r="HX389" s="45">
        <f t="shared" ca="1" si="1297"/>
        <v>3841.4650118115223</v>
      </c>
      <c r="HY389" s="45">
        <f t="shared" ca="1" si="1297"/>
        <v>3841.4650118115223</v>
      </c>
      <c r="HZ389" s="45">
        <f t="shared" ca="1" si="1297"/>
        <v>3841.4650118115223</v>
      </c>
      <c r="IA389" s="45">
        <f t="shared" ca="1" si="1297"/>
        <v>3841.4650118115223</v>
      </c>
      <c r="IB389" s="45">
        <f t="shared" ca="1" si="1297"/>
        <v>3841.4650118115223</v>
      </c>
      <c r="IC389" s="45">
        <f t="shared" ca="1" si="1297"/>
        <v>3889.4833244591664</v>
      </c>
      <c r="ID389" s="45">
        <f t="shared" ca="1" si="1297"/>
        <v>3937.5016371068104</v>
      </c>
      <c r="IE389" s="45">
        <f t="shared" ca="1" si="1297"/>
        <v>3937.5016371068109</v>
      </c>
      <c r="IF389" s="45">
        <f t="shared" ca="1" si="1297"/>
        <v>3937.5016371068109</v>
      </c>
      <c r="IG389" s="45">
        <f t="shared" ref="IG389:KR389" ca="1" si="1298">IG285-IG392</f>
        <v>3937.5016371068109</v>
      </c>
      <c r="IH389" s="45">
        <f t="shared" ca="1" si="1298"/>
        <v>3937.5016371068109</v>
      </c>
      <c r="II389" s="45">
        <f t="shared" ca="1" si="1298"/>
        <v>3937.5016371068109</v>
      </c>
      <c r="IJ389" s="45">
        <f t="shared" ca="1" si="1298"/>
        <v>3937.5016371068109</v>
      </c>
      <c r="IK389" s="45">
        <f t="shared" ca="1" si="1298"/>
        <v>3937.5016371068109</v>
      </c>
      <c r="IL389" s="45">
        <f t="shared" ca="1" si="1298"/>
        <v>3937.5016371068109</v>
      </c>
      <c r="IM389" s="45">
        <f t="shared" ca="1" si="1298"/>
        <v>3937.5016371068109</v>
      </c>
      <c r="IN389" s="45">
        <f t="shared" ca="1" si="1298"/>
        <v>3937.5016371068109</v>
      </c>
      <c r="IO389" s="45">
        <f t="shared" ca="1" si="1298"/>
        <v>3986.7204075706454</v>
      </c>
      <c r="IP389" s="45">
        <f t="shared" ca="1" si="1298"/>
        <v>4035.9391780344799</v>
      </c>
      <c r="IQ389" s="45">
        <f t="shared" ca="1" si="1298"/>
        <v>4035.9391780344795</v>
      </c>
      <c r="IR389" s="45">
        <f t="shared" ca="1" si="1298"/>
        <v>4035.9391780344795</v>
      </c>
      <c r="IS389" s="45">
        <f t="shared" ca="1" si="1298"/>
        <v>4035.9391780344795</v>
      </c>
      <c r="IT389" s="45">
        <f t="shared" ca="1" si="1298"/>
        <v>4035.9391780344795</v>
      </c>
      <c r="IU389" s="45">
        <f t="shared" ca="1" si="1298"/>
        <v>4035.9391780344795</v>
      </c>
      <c r="IV389" s="45">
        <f t="shared" ca="1" si="1298"/>
        <v>4035.9391780344795</v>
      </c>
      <c r="IW389" s="45">
        <f t="shared" ca="1" si="1298"/>
        <v>4035.9391780344795</v>
      </c>
      <c r="IX389" s="45">
        <f t="shared" ca="1" si="1298"/>
        <v>10660.184750381795</v>
      </c>
      <c r="IY389" s="45">
        <f t="shared" ca="1" si="1298"/>
        <v>15362.852423598237</v>
      </c>
      <c r="IZ389" s="45">
        <f t="shared" ca="1" si="1298"/>
        <v>10958.919585280533</v>
      </c>
      <c r="JA389" s="45">
        <f t="shared" ca="1" si="1298"/>
        <v>4086.3884177599148</v>
      </c>
      <c r="JB389" s="45">
        <f t="shared" ca="1" si="1298"/>
        <v>9374.696818211185</v>
      </c>
      <c r="JC389" s="45">
        <f t="shared" ca="1" si="1298"/>
        <v>10230.855187192952</v>
      </c>
      <c r="JD389" s="45">
        <f t="shared" ca="1" si="1298"/>
        <v>17633.5117316627</v>
      </c>
      <c r="JE389" s="45">
        <f t="shared" ca="1" si="1298"/>
        <v>21270.031045236181</v>
      </c>
      <c r="JF389" s="45">
        <f t="shared" ca="1" si="1298"/>
        <v>23090.845618383057</v>
      </c>
      <c r="JG389" s="45">
        <f t="shared" ca="1" si="1298"/>
        <v>25486.805690880094</v>
      </c>
      <c r="JH389" s="45">
        <f t="shared" ca="1" si="1298"/>
        <v>27769.466228622383</v>
      </c>
      <c r="JI389" s="45">
        <f t="shared" ca="1" si="1298"/>
        <v>27036.771613292389</v>
      </c>
      <c r="JJ389" s="45">
        <f t="shared" ca="1" si="1298"/>
        <v>22415.202841186205</v>
      </c>
      <c r="JK389" s="45">
        <f t="shared" ca="1" si="1298"/>
        <v>16192.063202553458</v>
      </c>
      <c r="JL389" s="45">
        <f t="shared" ca="1" si="1298"/>
        <v>11844.824904716937</v>
      </c>
      <c r="JM389" s="45">
        <f t="shared" ca="1" si="1298"/>
        <v>4853.8201695567741</v>
      </c>
      <c r="JN389" s="45">
        <f t="shared" ca="1" si="1298"/>
        <v>10496.444028783684</v>
      </c>
      <c r="JO389" s="45">
        <f t="shared" ca="1" si="1298"/>
        <v>11109.295369719966</v>
      </c>
      <c r="JP389" s="45">
        <f t="shared" ca="1" si="1298"/>
        <v>18497.912778792954</v>
      </c>
      <c r="JQ389" s="45">
        <f t="shared" ca="1" si="1298"/>
        <v>22210.844807564972</v>
      </c>
      <c r="JR389" s="45">
        <f t="shared" ca="1" si="1298"/>
        <v>23924.401698954549</v>
      </c>
      <c r="JS389" s="45">
        <f t="shared" ca="1" si="1298"/>
        <v>26307.982082660877</v>
      </c>
      <c r="JT389" s="45">
        <f t="shared" ca="1" si="1298"/>
        <v>28578.223085520716</v>
      </c>
      <c r="JU389" s="45">
        <f t="shared" ca="1" si="1298"/>
        <v>27866.049791538193</v>
      </c>
      <c r="JV389" s="45">
        <f t="shared" ca="1" si="1298"/>
        <v>23302.305884152214</v>
      </c>
      <c r="JW389" s="45">
        <f t="shared" ca="1" si="1298"/>
        <v>17151.769454254187</v>
      </c>
      <c r="JX389" s="45">
        <f t="shared" ca="1" si="1298"/>
        <v>12862.0277460821</v>
      </c>
      <c r="JY389" s="45">
        <f t="shared" ca="1" si="1298"/>
        <v>5953.3260688800929</v>
      </c>
      <c r="JZ389" s="45">
        <f t="shared" ca="1" si="1298"/>
        <v>11551.794638786463</v>
      </c>
      <c r="KA389" s="45">
        <f t="shared" ca="1" si="1298"/>
        <v>12224.974232848903</v>
      </c>
      <c r="KB389" s="45">
        <f t="shared" ca="1" si="1298"/>
        <v>19499.481768223101</v>
      </c>
      <c r="KC389" s="45">
        <f t="shared" ca="1" si="1298"/>
        <v>23290.502268126802</v>
      </c>
      <c r="KD389" s="45">
        <f t="shared" ca="1" si="1298"/>
        <v>24898.319329906066</v>
      </c>
      <c r="KE389" s="45">
        <f t="shared" ca="1" si="1298"/>
        <v>27271.108225155862</v>
      </c>
      <c r="KF389" s="45">
        <f t="shared" ca="1" si="1298"/>
        <v>29530.532939799879</v>
      </c>
      <c r="KG389" s="45">
        <f t="shared" ca="1" si="1298"/>
        <v>28840.171107062066</v>
      </c>
      <c r="KH389" s="45">
        <f t="shared" ca="1" si="1298"/>
        <v>24335.185818016711</v>
      </c>
      <c r="KI389" s="45">
        <f t="shared" ca="1" si="1298"/>
        <v>18258.054336089601</v>
      </c>
      <c r="KJ389" s="45">
        <f t="shared" ca="1" si="1298"/>
        <v>14026.77657707083</v>
      </c>
      <c r="KK389" s="45">
        <f t="shared" ca="1" si="1298"/>
        <v>7201.1589709926338</v>
      </c>
      <c r="KL389" s="45">
        <f t="shared" ca="1" si="1298"/>
        <v>12757.491296196802</v>
      </c>
      <c r="KM389" s="45">
        <f t="shared" ca="1" si="1298"/>
        <v>13441.422968411307</v>
      </c>
      <c r="KN389" s="45">
        <f t="shared" ca="1" si="1298"/>
        <v>20655.120730235038</v>
      </c>
      <c r="KO389" s="45">
        <f t="shared" ca="1" si="1298"/>
        <v>24526.08091298776</v>
      </c>
      <c r="KP389" s="45">
        <f t="shared" ca="1" si="1298"/>
        <v>26029.834840508309</v>
      </c>
      <c r="KQ389" s="45">
        <f t="shared" ca="1" si="1298"/>
        <v>28393.590432995559</v>
      </c>
      <c r="KR389" s="45">
        <f t="shared" ca="1" si="1298"/>
        <v>30643.973799622319</v>
      </c>
      <c r="KS389" s="45">
        <f t="shared" ref="KS389:LT389" ca="1" si="1299">KS285-KS392</f>
        <v>29976.890254842358</v>
      </c>
      <c r="KT389" s="45">
        <f t="shared" ca="1" si="1299"/>
        <v>25531.779467440159</v>
      </c>
      <c r="KU389" s="45">
        <f t="shared" ca="1" si="1299"/>
        <v>19529.040030757558</v>
      </c>
      <c r="KV389" s="45">
        <f t="shared" ca="1" si="1299"/>
        <v>9751.0691420986223</v>
      </c>
      <c r="KW389" s="45">
        <f t="shared" ca="1" si="1299"/>
        <v>4510.608211624085</v>
      </c>
      <c r="KX389" s="45">
        <f t="shared" ca="1" si="1299"/>
        <v>6856.0507015695675</v>
      </c>
      <c r="KY389" s="45">
        <f t="shared" ca="1" si="1299"/>
        <v>8833.616733316876</v>
      </c>
      <c r="KZ389" s="45">
        <f t="shared" ca="1" si="1299"/>
        <v>15928.965863707732</v>
      </c>
      <c r="LA389" s="45">
        <f t="shared" ca="1" si="1299"/>
        <v>19821.364760952041</v>
      </c>
      <c r="LB389" s="45">
        <f t="shared" ca="1" si="1299"/>
        <v>20942.985789294806</v>
      </c>
      <c r="LC389" s="45">
        <f t="shared" ca="1" si="1299"/>
        <v>23235.704272523668</v>
      </c>
      <c r="LD389" s="45">
        <f t="shared" ca="1" si="1299"/>
        <v>25414.421627455667</v>
      </c>
      <c r="LE389" s="45">
        <f t="shared" ca="1" si="1299"/>
        <v>24488.270468134928</v>
      </c>
      <c r="LF389" s="45">
        <f t="shared" ca="1" si="1299"/>
        <v>20036.275221612374</v>
      </c>
      <c r="LG389" s="45">
        <f t="shared" ca="1" si="1299"/>
        <v>14040.362727993466</v>
      </c>
      <c r="LH389" s="45">
        <f t="shared" ca="1" si="1299"/>
        <v>9641.4602264364839</v>
      </c>
      <c r="LI389" s="45">
        <f t="shared" ca="1" si="1299"/>
        <v>4623.3734169147119</v>
      </c>
      <c r="LJ389" s="45">
        <f t="shared" ca="1" si="1299"/>
        <v>6608.0494413172401</v>
      </c>
      <c r="LK389" s="45">
        <f t="shared" ca="1" si="1299"/>
        <v>8685.1635478197186</v>
      </c>
      <c r="LL389" s="45">
        <f t="shared" ca="1" si="1299"/>
        <v>15759.550684821023</v>
      </c>
      <c r="LM389" s="45">
        <f t="shared" ca="1" si="1299"/>
        <v>19719.279144191547</v>
      </c>
      <c r="LN389" s="45">
        <f t="shared" ca="1" si="1299"/>
        <v>20723.659583235094</v>
      </c>
      <c r="LO389" s="45">
        <f t="shared" ca="1" si="1299"/>
        <v>22994.193666722807</v>
      </c>
      <c r="LP389" s="45">
        <f t="shared" ca="1" si="1299"/>
        <v>25150.585435609551</v>
      </c>
      <c r="LQ389" s="45">
        <f t="shared" ca="1" si="1299"/>
        <v>24233.653456979177</v>
      </c>
      <c r="LR389" s="45">
        <f t="shared" ca="1" si="1299"/>
        <v>19826.612672394429</v>
      </c>
      <c r="LS389" s="45">
        <f t="shared" ca="1" si="1299"/>
        <v>13889.747259483713</v>
      </c>
      <c r="LT389" s="45">
        <f t="shared" ca="1" si="1299"/>
        <v>9535.2707190855344</v>
      </c>
      <c r="LU389" s="45"/>
      <c r="LV389" s="45"/>
      <c r="LW389" s="45"/>
      <c r="LX389" s="45"/>
      <c r="LY389" s="45"/>
      <c r="LZ389" s="45"/>
      <c r="MA389" s="45"/>
      <c r="MB389" s="45"/>
      <c r="MC389" s="45"/>
      <c r="MD389" s="45"/>
      <c r="ME389" s="45"/>
      <c r="MF389" s="45"/>
      <c r="MG389" s="45"/>
      <c r="MH389" s="45"/>
      <c r="MI389" s="45"/>
      <c r="MJ389" s="45"/>
      <c r="MK389" s="45"/>
      <c r="ML389" s="45"/>
      <c r="MM389" s="45"/>
      <c r="MN389" s="45"/>
      <c r="MO389" s="45"/>
      <c r="MP389" s="45"/>
      <c r="MQ389" s="45"/>
      <c r="MR389" s="45"/>
      <c r="MS389" s="45"/>
      <c r="MT389" s="45"/>
      <c r="MU389" s="45"/>
      <c r="MV389" s="45"/>
      <c r="MW389" s="45"/>
      <c r="MX389" s="45"/>
      <c r="MY389" s="45"/>
      <c r="MZ389" s="45"/>
      <c r="NA389" s="45"/>
      <c r="NB389" s="45"/>
      <c r="NC389" s="45"/>
      <c r="ND389" s="45"/>
      <c r="NE389" s="45"/>
      <c r="NF389" s="45"/>
      <c r="NG389" s="45"/>
      <c r="NH389" s="45"/>
      <c r="NI389" s="45"/>
      <c r="NJ389" s="45"/>
      <c r="NK389" s="45"/>
      <c r="NL389" s="45"/>
      <c r="NM389" s="45"/>
      <c r="NN389" s="45"/>
      <c r="NO389" s="45"/>
      <c r="NP389" s="45"/>
      <c r="NQ389" s="45"/>
      <c r="NR389" s="45"/>
      <c r="NS389" s="45"/>
      <c r="NT389" s="45"/>
      <c r="NU389" s="45"/>
      <c r="NV389" s="45"/>
      <c r="NW389" s="45"/>
      <c r="NX389" s="45"/>
      <c r="NY389" s="45"/>
      <c r="NZ389" s="45"/>
      <c r="OA389" s="45"/>
      <c r="OB389" s="45"/>
      <c r="OC389" s="45"/>
      <c r="OD389" s="45"/>
      <c r="OE389" s="45"/>
      <c r="OF389" s="45"/>
      <c r="OG389" s="45"/>
      <c r="OH389" s="45"/>
      <c r="OI389" s="45"/>
      <c r="OJ389" s="45"/>
      <c r="OK389" s="45"/>
      <c r="OL389" s="45"/>
      <c r="OM389" s="45"/>
      <c r="ON389" s="45"/>
      <c r="OO389" s="45"/>
      <c r="OP389" s="45"/>
      <c r="OQ389" s="45"/>
      <c r="OR389" s="45"/>
      <c r="OS389" s="45"/>
      <c r="OT389" s="45"/>
      <c r="OU389" s="45"/>
      <c r="OV389" s="45"/>
      <c r="OW389" s="45"/>
      <c r="OX389" s="45"/>
      <c r="OY389" s="45"/>
      <c r="OZ389" s="45"/>
      <c r="PA389" s="45"/>
      <c r="PB389" s="45"/>
      <c r="PC389" s="45"/>
      <c r="PD389" s="45"/>
      <c r="PE389" s="45"/>
      <c r="PF389" s="45"/>
      <c r="PG389" s="45"/>
      <c r="PH389" s="45"/>
      <c r="PI389" s="45"/>
      <c r="PJ389" s="45"/>
      <c r="PK389" s="45"/>
      <c r="PL389" s="45"/>
      <c r="PM389" s="45"/>
      <c r="PN389" s="45"/>
      <c r="PO389" s="45"/>
      <c r="PP389" s="45"/>
      <c r="PQ389" s="45"/>
      <c r="PR389" s="45"/>
      <c r="PS389" s="45"/>
      <c r="PT389" s="45"/>
      <c r="PU389" s="45"/>
      <c r="PV389" s="45"/>
      <c r="PW389" s="45"/>
      <c r="PX389" s="45"/>
      <c r="PY389" s="45"/>
      <c r="PZ389" s="45"/>
      <c r="QA389" s="45"/>
      <c r="QB389" s="45"/>
      <c r="QC389" s="45"/>
      <c r="QD389" s="45"/>
      <c r="QE389" s="45"/>
      <c r="QF389" s="45"/>
      <c r="QG389" s="45"/>
      <c r="QH389" s="45"/>
      <c r="QI389" s="45"/>
      <c r="QJ389" s="45"/>
      <c r="QK389" s="45"/>
      <c r="QL389" s="45"/>
      <c r="QM389" s="45"/>
      <c r="QN389" s="45"/>
      <c r="QO389" s="45"/>
      <c r="QP389" s="45"/>
      <c r="QQ389" s="45"/>
      <c r="QR389" s="45"/>
      <c r="QS389" s="45"/>
      <c r="QT389" s="45"/>
      <c r="QU389" s="45"/>
    </row>
    <row r="390" spans="1:463" ht="15" customHeight="1" outlineLevel="1">
      <c r="C390" s="75" t="s">
        <v>592</v>
      </c>
      <c r="E390" s="50" t="s">
        <v>95</v>
      </c>
      <c r="H390" s="66"/>
      <c r="I390" s="45">
        <f t="shared" ref="I390:BT390" si="1300">I165</f>
        <v>0</v>
      </c>
      <c r="J390" s="45">
        <f t="shared" si="1300"/>
        <v>0</v>
      </c>
      <c r="K390" s="45">
        <f t="shared" si="1300"/>
        <v>0</v>
      </c>
      <c r="L390" s="45">
        <f t="shared" si="1300"/>
        <v>0</v>
      </c>
      <c r="M390" s="45">
        <f t="shared" si="1300"/>
        <v>0</v>
      </c>
      <c r="N390" s="45">
        <f t="shared" si="1300"/>
        <v>0</v>
      </c>
      <c r="O390" s="45">
        <f t="shared" si="1300"/>
        <v>0</v>
      </c>
      <c r="P390" s="45">
        <f t="shared" si="1300"/>
        <v>0</v>
      </c>
      <c r="Q390" s="45">
        <f t="shared" si="1300"/>
        <v>0</v>
      </c>
      <c r="R390" s="45">
        <f t="shared" si="1300"/>
        <v>0</v>
      </c>
      <c r="S390" s="45">
        <f t="shared" si="1300"/>
        <v>0</v>
      </c>
      <c r="T390" s="45">
        <f t="shared" si="1300"/>
        <v>0</v>
      </c>
      <c r="U390" s="45">
        <f t="shared" si="1300"/>
        <v>0</v>
      </c>
      <c r="V390" s="45">
        <f t="shared" si="1300"/>
        <v>0</v>
      </c>
      <c r="W390" s="45">
        <f t="shared" si="1300"/>
        <v>0</v>
      </c>
      <c r="X390" s="45">
        <f t="shared" si="1300"/>
        <v>0</v>
      </c>
      <c r="Y390" s="45">
        <f t="shared" si="1300"/>
        <v>0</v>
      </c>
      <c r="Z390" s="45">
        <f t="shared" si="1300"/>
        <v>0</v>
      </c>
      <c r="AA390" s="45">
        <f t="shared" si="1300"/>
        <v>0</v>
      </c>
      <c r="AB390" s="45">
        <f t="shared" si="1300"/>
        <v>0</v>
      </c>
      <c r="AC390" s="45">
        <f t="shared" si="1300"/>
        <v>0</v>
      </c>
      <c r="AD390" s="45">
        <f t="shared" si="1300"/>
        <v>0</v>
      </c>
      <c r="AE390" s="45">
        <f t="shared" si="1300"/>
        <v>0</v>
      </c>
      <c r="AF390" s="45">
        <f t="shared" si="1300"/>
        <v>0</v>
      </c>
      <c r="AG390" s="45">
        <f t="shared" si="1300"/>
        <v>37925</v>
      </c>
      <c r="AH390" s="45">
        <f t="shared" si="1300"/>
        <v>76229.25</v>
      </c>
      <c r="AI390" s="45">
        <f t="shared" si="1300"/>
        <v>114916.54250000001</v>
      </c>
      <c r="AJ390" s="45">
        <f t="shared" si="1300"/>
        <v>0</v>
      </c>
      <c r="AK390" s="45">
        <f t="shared" si="1300"/>
        <v>37775.817648107892</v>
      </c>
      <c r="AL390" s="45">
        <f t="shared" si="1300"/>
        <v>75929.393472696858</v>
      </c>
      <c r="AM390" s="45">
        <f t="shared" si="1300"/>
        <v>0</v>
      </c>
      <c r="AN390" s="45">
        <f t="shared" si="1300"/>
        <v>37618.246192521096</v>
      </c>
      <c r="AO390" s="45">
        <f t="shared" si="1300"/>
        <v>75612.674846967391</v>
      </c>
      <c r="AP390" s="45">
        <f t="shared" si="1300"/>
        <v>0</v>
      </c>
      <c r="AQ390" s="45">
        <f t="shared" si="1300"/>
        <v>37455.900164258564</v>
      </c>
      <c r="AR390" s="45">
        <f t="shared" si="1300"/>
        <v>75286.359330159714</v>
      </c>
      <c r="AS390" s="45">
        <f t="shared" si="1300"/>
        <v>0</v>
      </c>
      <c r="AT390" s="45">
        <f t="shared" si="1300"/>
        <v>37288.634888993649</v>
      </c>
      <c r="AU390" s="45">
        <f t="shared" si="1300"/>
        <v>74950.156126877235</v>
      </c>
      <c r="AV390" s="45">
        <f t="shared" si="1300"/>
        <v>0</v>
      </c>
      <c r="AW390" s="45">
        <f t="shared" si="1300"/>
        <v>37116.30130862294</v>
      </c>
      <c r="AX390" s="45">
        <f t="shared" si="1300"/>
        <v>74603.765630332113</v>
      </c>
      <c r="AY390" s="45">
        <f t="shared" si="1300"/>
        <v>0</v>
      </c>
      <c r="AZ390" s="45">
        <f t="shared" si="1300"/>
        <v>36938.745848433413</v>
      </c>
      <c r="BA390" s="45">
        <f t="shared" si="1300"/>
        <v>74246.879155351169</v>
      </c>
      <c r="BB390" s="45">
        <f t="shared" si="1300"/>
        <v>0</v>
      </c>
      <c r="BC390" s="45">
        <f t="shared" si="1300"/>
        <v>36755.810280244681</v>
      </c>
      <c r="BD390" s="45">
        <f t="shared" si="1300"/>
        <v>73879.178663291808</v>
      </c>
      <c r="BE390" s="45">
        <f t="shared" si="1300"/>
        <v>0</v>
      </c>
      <c r="BF390" s="45">
        <f t="shared" si="1300"/>
        <v>36567.331581404265</v>
      </c>
      <c r="BG390" s="45">
        <f t="shared" si="1300"/>
        <v>73500.336478622572</v>
      </c>
      <c r="BH390" s="45">
        <f t="shared" si="1300"/>
        <v>0</v>
      </c>
      <c r="BI390" s="45">
        <f t="shared" si="1300"/>
        <v>36373.141789510286</v>
      </c>
      <c r="BJ390" s="45">
        <f t="shared" si="1300"/>
        <v>73110.014996915677</v>
      </c>
      <c r="BK390" s="45">
        <f t="shared" si="1300"/>
        <v>0</v>
      </c>
      <c r="BL390" s="45">
        <f t="shared" si="1300"/>
        <v>36173.067852732129</v>
      </c>
      <c r="BM390" s="45">
        <f t="shared" si="1300"/>
        <v>72707.866383991583</v>
      </c>
      <c r="BN390" s="45">
        <f t="shared" si="1300"/>
        <v>0</v>
      </c>
      <c r="BO390" s="45">
        <f t="shared" si="1300"/>
        <v>35966.931475595651</v>
      </c>
      <c r="BP390" s="45">
        <f t="shared" si="1300"/>
        <v>72293.532265947259</v>
      </c>
      <c r="BQ390" s="45">
        <f t="shared" si="1300"/>
        <v>0</v>
      </c>
      <c r="BR390" s="45">
        <f t="shared" si="1300"/>
        <v>35754.548960095563</v>
      </c>
      <c r="BS390" s="45">
        <f t="shared" si="1300"/>
        <v>71866.643409792086</v>
      </c>
      <c r="BT390" s="45">
        <f t="shared" si="1300"/>
        <v>0</v>
      </c>
      <c r="BU390" s="45">
        <f t="shared" ref="BU390:EF390" si="1301">BU165</f>
        <v>35535.731041993306</v>
      </c>
      <c r="BV390" s="45">
        <f t="shared" si="1301"/>
        <v>71426.819394406542</v>
      </c>
      <c r="BW390" s="45">
        <f t="shared" si="1301"/>
        <v>0</v>
      </c>
      <c r="BX390" s="45">
        <f t="shared" si="1301"/>
        <v>35310.282722154639</v>
      </c>
      <c r="BY390" s="45">
        <f t="shared" si="1301"/>
        <v>70973.668271530827</v>
      </c>
      <c r="BZ390" s="45">
        <f t="shared" si="1301"/>
        <v>0</v>
      </c>
      <c r="CA390" s="45">
        <f t="shared" si="1301"/>
        <v>35078.003092776533</v>
      </c>
      <c r="CB390" s="45">
        <f t="shared" si="1301"/>
        <v>70506.786216480832</v>
      </c>
      <c r="CC390" s="45">
        <f t="shared" si="1301"/>
        <v>0</v>
      </c>
      <c r="CD390" s="45">
        <f t="shared" si="1301"/>
        <v>34838.685158348642</v>
      </c>
      <c r="CE390" s="45">
        <f t="shared" si="1301"/>
        <v>70025.757168280776</v>
      </c>
      <c r="CF390" s="45">
        <f t="shared" si="1301"/>
        <v>0</v>
      </c>
      <c r="CG390" s="45">
        <f t="shared" si="1301"/>
        <v>34592.115651189655</v>
      </c>
      <c r="CH390" s="45">
        <f t="shared" si="1301"/>
        <v>69530.152458891214</v>
      </c>
      <c r="CI390" s="45">
        <f t="shared" si="1301"/>
        <v>0</v>
      </c>
      <c r="CJ390" s="45">
        <f t="shared" si="1301"/>
        <v>34338.074841394242</v>
      </c>
      <c r="CK390" s="45">
        <f t="shared" si="1301"/>
        <v>69019.530431202424</v>
      </c>
      <c r="CL390" s="45">
        <f t="shared" si="1301"/>
        <v>0</v>
      </c>
      <c r="CM390" s="45">
        <f t="shared" si="1301"/>
        <v>34076.336341021219</v>
      </c>
      <c r="CN390" s="45">
        <f t="shared" si="1301"/>
        <v>68493.436045452647</v>
      </c>
      <c r="CO390" s="45">
        <f t="shared" si="1301"/>
        <v>0</v>
      </c>
      <c r="CP390" s="45">
        <f t="shared" si="1301"/>
        <v>33806.666902348392</v>
      </c>
      <c r="CQ390" s="45">
        <f t="shared" si="1301"/>
        <v>67951.400473720263</v>
      </c>
      <c r="CR390" s="45">
        <f t="shared" si="1301"/>
        <v>0</v>
      </c>
      <c r="CS390" s="45">
        <f t="shared" si="1301"/>
        <v>33528.826210014333</v>
      </c>
      <c r="CT390" s="45">
        <f t="shared" si="1301"/>
        <v>67392.940682128814</v>
      </c>
      <c r="CU390" s="45">
        <f t="shared" si="1301"/>
        <v>0</v>
      </c>
      <c r="CV390" s="45">
        <f t="shared" si="1301"/>
        <v>33242.566666861872</v>
      </c>
      <c r="CW390" s="45">
        <f t="shared" si="1301"/>
        <v>66817.559000392357</v>
      </c>
      <c r="CX390" s="45">
        <f t="shared" si="1301"/>
        <v>0</v>
      </c>
      <c r="CY390" s="45">
        <f t="shared" si="1301"/>
        <v>32947.633173292343</v>
      </c>
      <c r="CZ390" s="45">
        <f t="shared" si="1301"/>
        <v>66224.742678317605</v>
      </c>
      <c r="DA390" s="45">
        <f t="shared" si="1301"/>
        <v>0</v>
      </c>
      <c r="DB390" s="45">
        <f t="shared" si="1301"/>
        <v>32643.762899934161</v>
      </c>
      <c r="DC390" s="45">
        <f t="shared" si="1301"/>
        <v>65613.963428867661</v>
      </c>
      <c r="DD390" s="45">
        <f t="shared" si="1301"/>
        <v>0</v>
      </c>
      <c r="DE390" s="45">
        <f t="shared" si="1301"/>
        <v>32330.685053422956</v>
      </c>
      <c r="DF390" s="45">
        <f t="shared" si="1301"/>
        <v>64984.676957380143</v>
      </c>
      <c r="DG390" s="45">
        <f t="shared" si="1301"/>
        <v>0</v>
      </c>
      <c r="DH390" s="45">
        <f t="shared" si="1301"/>
        <v>32008.120635084611</v>
      </c>
      <c r="DI390" s="45">
        <f t="shared" si="1301"/>
        <v>64336.322476520072</v>
      </c>
      <c r="DJ390" s="45">
        <f t="shared" si="1301"/>
        <v>0</v>
      </c>
      <c r="DK390" s="45">
        <f t="shared" si="1301"/>
        <v>31675.782192306204</v>
      </c>
      <c r="DL390" s="45">
        <f t="shared" si="1301"/>
        <v>63668.322206535464</v>
      </c>
      <c r="DM390" s="45">
        <f t="shared" si="1301"/>
        <v>0</v>
      </c>
      <c r="DN390" s="45">
        <f t="shared" si="1301"/>
        <v>31333.373562373163</v>
      </c>
      <c r="DO390" s="45">
        <f t="shared" si="1301"/>
        <v>62980.080860370057</v>
      </c>
      <c r="DP390" s="45">
        <f t="shared" si="1301"/>
        <v>0</v>
      </c>
      <c r="DQ390" s="45">
        <f t="shared" si="1301"/>
        <v>30980.58960854452</v>
      </c>
      <c r="DR390" s="45">
        <f t="shared" si="1301"/>
        <v>62270.985113174487</v>
      </c>
      <c r="DS390" s="45">
        <f t="shared" si="1301"/>
        <v>0</v>
      </c>
      <c r="DT390" s="45">
        <f t="shared" si="1301"/>
        <v>30617.115948130919</v>
      </c>
      <c r="DU390" s="45">
        <f t="shared" si="1301"/>
        <v>61540.40305574314</v>
      </c>
      <c r="DV390" s="45">
        <f t="shared" si="1301"/>
        <v>0</v>
      </c>
      <c r="DW390" s="45">
        <f t="shared" si="1301"/>
        <v>30242.628672333121</v>
      </c>
      <c r="DX390" s="45">
        <f t="shared" si="1301"/>
        <v>60787.683631389576</v>
      </c>
      <c r="DY390" s="45">
        <f t="shared" si="1301"/>
        <v>0</v>
      </c>
      <c r="DZ390" s="45">
        <f t="shared" si="1301"/>
        <v>29856.794057591378</v>
      </c>
      <c r="EA390" s="45">
        <f t="shared" si="1301"/>
        <v>60012.156055758664</v>
      </c>
      <c r="EB390" s="45">
        <f t="shared" si="1301"/>
        <v>0</v>
      </c>
      <c r="EC390" s="45">
        <f t="shared" si="1301"/>
        <v>29459.268268188342</v>
      </c>
      <c r="ED390" s="45">
        <f t="shared" si="1301"/>
        <v>59213.129219058566</v>
      </c>
      <c r="EE390" s="45">
        <f t="shared" si="1301"/>
        <v>0</v>
      </c>
      <c r="EF390" s="45">
        <f t="shared" si="1301"/>
        <v>29049.697049840604</v>
      </c>
      <c r="EG390" s="45">
        <f t="shared" ref="EG390:GR390" si="1302">EG165</f>
        <v>58389.891070179619</v>
      </c>
      <c r="EH390" s="45">
        <f t="shared" si="1302"/>
        <v>0</v>
      </c>
      <c r="EI390" s="45">
        <f t="shared" si="1302"/>
        <v>28627.715414005714</v>
      </c>
      <c r="EJ390" s="45">
        <f t="shared" si="1302"/>
        <v>57541.707982151485</v>
      </c>
      <c r="EK390" s="45">
        <f t="shared" si="1302"/>
        <v>0</v>
      </c>
      <c r="EL390" s="45">
        <f t="shared" si="1302"/>
        <v>28192.94731262339</v>
      </c>
      <c r="EM390" s="45">
        <f t="shared" si="1302"/>
        <v>56667.824098373007</v>
      </c>
      <c r="EN390" s="45">
        <f t="shared" si="1302"/>
        <v>0</v>
      </c>
      <c r="EO390" s="45">
        <f t="shared" si="1302"/>
        <v>27745.005303001079</v>
      </c>
      <c r="EP390" s="45">
        <f t="shared" si="1302"/>
        <v>55767.460659032164</v>
      </c>
      <c r="EQ390" s="45">
        <f t="shared" si="1302"/>
        <v>0</v>
      </c>
      <c r="ER390" s="45">
        <f t="shared" si="1302"/>
        <v>27283.490202545203</v>
      </c>
      <c r="ES390" s="45">
        <f t="shared" si="1302"/>
        <v>54839.815307115859</v>
      </c>
      <c r="ET390" s="45">
        <f t="shared" si="1302"/>
        <v>0</v>
      </c>
      <c r="EU390" s="45">
        <f t="shared" si="1302"/>
        <v>26807.990733030416</v>
      </c>
      <c r="EV390" s="45">
        <f t="shared" si="1302"/>
        <v>53884.06137339113</v>
      </c>
      <c r="EW390" s="45">
        <f t="shared" si="1302"/>
        <v>0</v>
      </c>
      <c r="EX390" s="45">
        <f t="shared" si="1302"/>
        <v>26318.083154089862</v>
      </c>
      <c r="EY390" s="45">
        <f t="shared" si="1302"/>
        <v>52899.347139720616</v>
      </c>
      <c r="EZ390" s="45">
        <f t="shared" si="1302"/>
        <v>0</v>
      </c>
      <c r="FA390" s="45">
        <f t="shared" si="1302"/>
        <v>25813.330885599829</v>
      </c>
      <c r="FB390" s="45">
        <f t="shared" si="1302"/>
        <v>51884.795080055657</v>
      </c>
      <c r="FC390" s="45">
        <f t="shared" si="1302"/>
        <v>0</v>
      </c>
      <c r="FD390" s="45">
        <f t="shared" si="1302"/>
        <v>25293.284118622276</v>
      </c>
      <c r="FE390" s="45">
        <f t="shared" si="1302"/>
        <v>50839.501078430774</v>
      </c>
      <c r="FF390" s="45">
        <f t="shared" si="1302"/>
        <v>0</v>
      </c>
      <c r="FG390" s="45">
        <f t="shared" si="1302"/>
        <v>24757.47941455854</v>
      </c>
      <c r="FH390" s="45">
        <f t="shared" si="1302"/>
        <v>49762.533623262665</v>
      </c>
      <c r="FI390" s="45">
        <f t="shared" si="1302"/>
        <v>0</v>
      </c>
      <c r="FJ390" s="45">
        <f t="shared" si="1302"/>
        <v>24205.439292156967</v>
      </c>
      <c r="FK390" s="45">
        <f t="shared" si="1302"/>
        <v>48652.932977235505</v>
      </c>
      <c r="FL390" s="45">
        <f t="shared" si="1302"/>
        <v>0</v>
      </c>
      <c r="FM390" s="45">
        <f t="shared" si="1302"/>
        <v>23636.671802006505</v>
      </c>
      <c r="FN390" s="45">
        <f t="shared" si="1302"/>
        <v>47509.710322033075</v>
      </c>
      <c r="FO390" s="45">
        <f t="shared" si="1302"/>
        <v>0</v>
      </c>
      <c r="FP390" s="45">
        <f t="shared" si="1302"/>
        <v>23050.670088136994</v>
      </c>
      <c r="FQ390" s="45">
        <f t="shared" si="1302"/>
        <v>46331.84687715536</v>
      </c>
      <c r="FR390" s="45">
        <f t="shared" si="1302"/>
        <v>0</v>
      </c>
      <c r="FS390" s="45">
        <f t="shared" si="1302"/>
        <v>22446.911936335524</v>
      </c>
      <c r="FT390" s="45">
        <f t="shared" si="1302"/>
        <v>45118.292992034403</v>
      </c>
      <c r="FU390" s="45">
        <f t="shared" si="1302"/>
        <v>0</v>
      </c>
      <c r="FV390" s="45">
        <f t="shared" si="1302"/>
        <v>21824.859308776315</v>
      </c>
      <c r="FW390" s="45">
        <f t="shared" si="1302"/>
        <v>43867.967210640396</v>
      </c>
      <c r="FX390" s="45">
        <f t="shared" si="1302"/>
        <v>0</v>
      </c>
      <c r="FY390" s="45">
        <f t="shared" si="1302"/>
        <v>21183.957864549437</v>
      </c>
      <c r="FZ390" s="45">
        <f t="shared" si="1302"/>
        <v>42579.755307744366</v>
      </c>
      <c r="GA390" s="45">
        <f t="shared" si="1302"/>
        <v>0</v>
      </c>
      <c r="GB390" s="45">
        <f t="shared" si="1302"/>
        <v>20523.636465661039</v>
      </c>
      <c r="GC390" s="45">
        <f t="shared" si="1302"/>
        <v>41252.509295978685</v>
      </c>
      <c r="GD390" s="45">
        <f t="shared" si="1302"/>
        <v>0</v>
      </c>
      <c r="GE390" s="45">
        <f t="shared" si="1302"/>
        <v>19843.306668064921</v>
      </c>
      <c r="GF390" s="45">
        <f t="shared" si="1302"/>
        <v>39885.046402810491</v>
      </c>
      <c r="GG390" s="45">
        <f t="shared" si="1302"/>
        <v>0</v>
      </c>
      <c r="GH390" s="45">
        <f t="shared" si="1302"/>
        <v>19142.362197271843</v>
      </c>
      <c r="GI390" s="45">
        <f t="shared" si="1302"/>
        <v>38476.14801651641</v>
      </c>
      <c r="GJ390" s="45">
        <f t="shared" si="1302"/>
        <v>0</v>
      </c>
      <c r="GK390" s="45">
        <f t="shared" si="1302"/>
        <v>18420.178408069267</v>
      </c>
      <c r="GL390" s="45">
        <f t="shared" si="1302"/>
        <v>37024.558600219229</v>
      </c>
      <c r="GM390" s="45">
        <f t="shared" si="1302"/>
        <v>0</v>
      </c>
      <c r="GN390" s="45">
        <f t="shared" si="1302"/>
        <v>17676.111727870062</v>
      </c>
      <c r="GO390" s="45">
        <f t="shared" si="1302"/>
        <v>35528.984573018824</v>
      </c>
      <c r="GP390" s="45">
        <f t="shared" si="1302"/>
        <v>0</v>
      </c>
      <c r="GQ390" s="45">
        <f t="shared" si="1302"/>
        <v>16909.499083194143</v>
      </c>
      <c r="GR390" s="45">
        <f t="shared" si="1302"/>
        <v>33988.093157220224</v>
      </c>
      <c r="GS390" s="45">
        <f t="shared" ref="GS390:JD390" si="1303">GS165</f>
        <v>0</v>
      </c>
      <c r="GT390" s="45">
        <f t="shared" si="1303"/>
        <v>16119.657308771897</v>
      </c>
      <c r="GU390" s="45">
        <f t="shared" si="1303"/>
        <v>32400.511190631514</v>
      </c>
      <c r="GV390" s="45">
        <f t="shared" si="1303"/>
        <v>0</v>
      </c>
      <c r="GW390" s="45">
        <f t="shared" si="1303"/>
        <v>15305.882538742884</v>
      </c>
      <c r="GX390" s="45">
        <f t="shared" si="1303"/>
        <v>30764.823902873199</v>
      </c>
      <c r="GY390" s="45">
        <f t="shared" si="1303"/>
        <v>0</v>
      </c>
      <c r="GZ390" s="45">
        <f t="shared" si="1303"/>
        <v>14467.449579407221</v>
      </c>
      <c r="HA390" s="45">
        <f t="shared" si="1303"/>
        <v>29079.573654608517</v>
      </c>
      <c r="HB390" s="45">
        <f t="shared" si="1303"/>
        <v>0</v>
      </c>
      <c r="HC390" s="45">
        <f t="shared" si="1303"/>
        <v>13603.61126297073</v>
      </c>
      <c r="HD390" s="45">
        <f t="shared" si="1303"/>
        <v>27343.258638571169</v>
      </c>
      <c r="HE390" s="45">
        <f t="shared" si="1303"/>
        <v>0</v>
      </c>
      <c r="HF390" s="45">
        <f t="shared" si="1303"/>
        <v>12713.597781707897</v>
      </c>
      <c r="HG390" s="45">
        <f t="shared" si="1303"/>
        <v>25554.331541232874</v>
      </c>
      <c r="HH390" s="45">
        <f t="shared" si="1303"/>
        <v>0</v>
      </c>
      <c r="HI390" s="45">
        <f t="shared" si="1303"/>
        <v>11796.616001949315</v>
      </c>
      <c r="HJ390" s="45">
        <f t="shared" si="1303"/>
        <v>23711.198163918125</v>
      </c>
      <c r="HK390" s="45">
        <f t="shared" si="1303"/>
        <v>0</v>
      </c>
      <c r="HL390" s="45">
        <f t="shared" si="1303"/>
        <v>10851.848757282271</v>
      </c>
      <c r="HM390" s="45">
        <f t="shared" si="1303"/>
        <v>21812.216002137364</v>
      </c>
      <c r="HN390" s="45">
        <f t="shared" si="1303"/>
        <v>0</v>
      </c>
      <c r="HO390" s="45">
        <f t="shared" si="1303"/>
        <v>9878.4541203345689</v>
      </c>
      <c r="HP390" s="45">
        <f t="shared" si="1303"/>
        <v>19855.692781872483</v>
      </c>
      <c r="HQ390" s="45">
        <f t="shared" si="1303"/>
        <v>0</v>
      </c>
      <c r="HR390" s="45">
        <f t="shared" si="1303"/>
        <v>8875.564652492716</v>
      </c>
      <c r="HS390" s="45">
        <f t="shared" si="1303"/>
        <v>17839.884951510357</v>
      </c>
      <c r="HT390" s="45">
        <f t="shared" si="1303"/>
        <v>0</v>
      </c>
      <c r="HU390" s="45">
        <f t="shared" si="1303"/>
        <v>7842.2866308857874</v>
      </c>
      <c r="HV390" s="45">
        <f t="shared" si="1303"/>
        <v>15762.996128080433</v>
      </c>
      <c r="HW390" s="45">
        <f t="shared" si="1303"/>
        <v>0</v>
      </c>
      <c r="HX390" s="45">
        <f t="shared" si="1303"/>
        <v>6777.6992519461473</v>
      </c>
      <c r="HY390" s="45">
        <f t="shared" si="1303"/>
        <v>13623.175496411757</v>
      </c>
      <c r="HZ390" s="45">
        <f t="shared" si="1303"/>
        <v>0</v>
      </c>
      <c r="IA390" s="45">
        <f t="shared" si="1303"/>
        <v>5680.8538108372559</v>
      </c>
      <c r="IB390" s="45">
        <f t="shared" si="1303"/>
        <v>11418.516159782885</v>
      </c>
      <c r="IC390" s="45">
        <f t="shared" si="1303"/>
        <v>0</v>
      </c>
      <c r="ID390" s="45">
        <f t="shared" si="1303"/>
        <v>4550.7728560173255</v>
      </c>
      <c r="IE390" s="45">
        <f t="shared" si="1303"/>
        <v>9147.0534405948238</v>
      </c>
      <c r="IF390" s="45">
        <f t="shared" si="1303"/>
        <v>0</v>
      </c>
      <c r="IG390" s="45">
        <f t="shared" si="1303"/>
        <v>3386.449318185395</v>
      </c>
      <c r="IH390" s="45">
        <f t="shared" si="1303"/>
        <v>6806.7631295526444</v>
      </c>
      <c r="II390" s="45">
        <f t="shared" si="1303"/>
        <v>0</v>
      </c>
      <c r="IJ390" s="45">
        <f t="shared" si="1303"/>
        <v>2186.8456128336197</v>
      </c>
      <c r="IK390" s="45">
        <f t="shared" si="1303"/>
        <v>4395.5596817955757</v>
      </c>
      <c r="IL390" s="45">
        <f t="shared" si="1303"/>
        <v>0</v>
      </c>
      <c r="IM390" s="45">
        <f t="shared" si="1303"/>
        <v>950.89271560598047</v>
      </c>
      <c r="IN390" s="45">
        <f t="shared" si="1303"/>
        <v>1911.2943583680208</v>
      </c>
      <c r="IO390" s="45">
        <f t="shared" si="1303"/>
        <v>0</v>
      </c>
      <c r="IP390" s="45">
        <f t="shared" si="1303"/>
        <v>-322.51079036055364</v>
      </c>
      <c r="IQ390" s="45">
        <f t="shared" si="1303"/>
        <v>-648.24668862471276</v>
      </c>
      <c r="IR390" s="45">
        <f t="shared" si="1303"/>
        <v>0</v>
      </c>
      <c r="IS390" s="45">
        <f t="shared" si="1303"/>
        <v>-1634.4996959613798</v>
      </c>
      <c r="IT390" s="45">
        <f t="shared" si="1303"/>
        <v>-3285.3443888823731</v>
      </c>
      <c r="IU390" s="45">
        <f t="shared" si="1303"/>
        <v>0</v>
      </c>
      <c r="IV390" s="45">
        <f t="shared" si="1303"/>
        <v>-2986.2431773908165</v>
      </c>
      <c r="IW390" s="45">
        <f t="shared" si="1303"/>
        <v>-6002.3487865555417</v>
      </c>
      <c r="IX390" s="45">
        <f t="shared" si="1303"/>
        <v>0</v>
      </c>
      <c r="IY390" s="45">
        <f t="shared" si="1303"/>
        <v>-4378.9458380510459</v>
      </c>
      <c r="IZ390" s="45">
        <f t="shared" si="1303"/>
        <v>-8801.6811344826019</v>
      </c>
      <c r="JA390" s="45">
        <f t="shared" si="1303"/>
        <v>0</v>
      </c>
      <c r="JB390" s="45">
        <f t="shared" si="1303"/>
        <v>-5813.8487820319415</v>
      </c>
      <c r="JC390" s="45">
        <f t="shared" si="1303"/>
        <v>-11685.836051884202</v>
      </c>
      <c r="JD390" s="45">
        <f t="shared" si="1303"/>
        <v>0</v>
      </c>
      <c r="JE390" s="45">
        <f t="shared" ref="JE390:LP390" si="1304">JE165</f>
        <v>-7292.2307201184021</v>
      </c>
      <c r="JF390" s="45">
        <f t="shared" si="1304"/>
        <v>-14657.383747437987</v>
      </c>
      <c r="JG390" s="45">
        <f t="shared" si="1304"/>
        <v>0</v>
      </c>
      <c r="JH390" s="45">
        <f t="shared" si="1304"/>
        <v>-8815.40910931082</v>
      </c>
      <c r="JI390" s="45">
        <f t="shared" si="1304"/>
        <v>-17718.972309714751</v>
      </c>
      <c r="JJ390" s="45">
        <f t="shared" si="1304"/>
        <v>0</v>
      </c>
      <c r="JK390" s="45">
        <f t="shared" si="1304"/>
        <v>-10384.741326874158</v>
      </c>
      <c r="JL390" s="45">
        <f t="shared" si="1304"/>
        <v>-20873.330067017057</v>
      </c>
      <c r="JM390" s="45">
        <f t="shared" si="1304"/>
        <v>0</v>
      </c>
      <c r="JN390" s="45">
        <f t="shared" si="1304"/>
        <v>-12001.625879961883</v>
      </c>
      <c r="JO390" s="45">
        <f t="shared" si="1304"/>
        <v>-24123.268018723385</v>
      </c>
      <c r="JP390" s="45">
        <f t="shared" si="1304"/>
        <v>0</v>
      </c>
      <c r="JQ390" s="45">
        <f t="shared" si="1304"/>
        <v>-13667.503651892721</v>
      </c>
      <c r="JR390" s="45">
        <f t="shared" si="1304"/>
        <v>-27471.682340304367</v>
      </c>
      <c r="JS390" s="45">
        <f t="shared" si="1304"/>
        <v>0</v>
      </c>
      <c r="JT390" s="45">
        <f t="shared" si="1304"/>
        <v>-15383.859186190833</v>
      </c>
      <c r="JU390" s="45">
        <f t="shared" si="1304"/>
        <v>-30921.556964243573</v>
      </c>
      <c r="JV390" s="45">
        <f t="shared" si="1304"/>
        <v>0</v>
      </c>
      <c r="JW390" s="45">
        <f t="shared" si="1304"/>
        <v>-17152.222009533711</v>
      </c>
      <c r="JX390" s="45">
        <f t="shared" si="1304"/>
        <v>-34475.966239162764</v>
      </c>
      <c r="JY390" s="45">
        <f t="shared" si="1304"/>
        <v>0</v>
      </c>
      <c r="JZ390" s="45">
        <f t="shared" si="1304"/>
        <v>-18974.167994786705</v>
      </c>
      <c r="KA390" s="45">
        <f t="shared" si="1304"/>
        <v>-38138.077669521277</v>
      </c>
      <c r="KB390" s="45">
        <f t="shared" si="1304"/>
        <v>0</v>
      </c>
      <c r="KC390" s="45">
        <f t="shared" si="1304"/>
        <v>-20851.320765338849</v>
      </c>
      <c r="KD390" s="45">
        <f t="shared" si="1304"/>
        <v>-41911.154738331083</v>
      </c>
      <c r="KE390" s="45">
        <f t="shared" si="1304"/>
        <v>0</v>
      </c>
      <c r="KF390" s="45">
        <f t="shared" si="1304"/>
        <v>-22785.353141991491</v>
      </c>
      <c r="KG390" s="45">
        <f t="shared" si="1304"/>
        <v>-45798.559815402899</v>
      </c>
      <c r="KH390" s="45">
        <f t="shared" si="1304"/>
        <v>0</v>
      </c>
      <c r="KI390" s="45">
        <f t="shared" si="1304"/>
        <v>-24777.988633689089</v>
      </c>
      <c r="KJ390" s="45">
        <f t="shared" si="1304"/>
        <v>-49803.757153715065</v>
      </c>
      <c r="KK390" s="45">
        <f t="shared" si="1304"/>
        <v>0</v>
      </c>
      <c r="KL390" s="45">
        <f t="shared" si="1304"/>
        <v>-26831.002973420611</v>
      </c>
      <c r="KM390" s="45">
        <f t="shared" si="1304"/>
        <v>-53930.315976575424</v>
      </c>
      <c r="KN390" s="45">
        <f t="shared" si="1304"/>
        <v>0</v>
      </c>
      <c r="KO390" s="45">
        <f t="shared" si="1304"/>
        <v>-28946.225700660339</v>
      </c>
      <c r="KP390" s="45">
        <f t="shared" si="1304"/>
        <v>-58181.913658327278</v>
      </c>
      <c r="KQ390" s="45">
        <f t="shared" si="1304"/>
        <v>0</v>
      </c>
      <c r="KR390" s="45">
        <f t="shared" si="1304"/>
        <v>-31125.541791758162</v>
      </c>
      <c r="KS390" s="45">
        <f t="shared" si="1304"/>
        <v>-62562.339001433902</v>
      </c>
      <c r="KT390" s="45">
        <f t="shared" si="1304"/>
        <v>0</v>
      </c>
      <c r="KU390" s="45">
        <f t="shared" si="1304"/>
        <v>0</v>
      </c>
      <c r="KV390" s="45">
        <f t="shared" si="1304"/>
        <v>0</v>
      </c>
      <c r="KW390" s="45">
        <f t="shared" si="1304"/>
        <v>0</v>
      </c>
      <c r="KX390" s="45">
        <f t="shared" si="1304"/>
        <v>0</v>
      </c>
      <c r="KY390" s="45">
        <f t="shared" si="1304"/>
        <v>0</v>
      </c>
      <c r="KZ390" s="45">
        <f t="shared" si="1304"/>
        <v>0</v>
      </c>
      <c r="LA390" s="45">
        <f t="shared" si="1304"/>
        <v>0</v>
      </c>
      <c r="LB390" s="45">
        <f t="shared" si="1304"/>
        <v>0</v>
      </c>
      <c r="LC390" s="45">
        <f t="shared" si="1304"/>
        <v>0</v>
      </c>
      <c r="LD390" s="45">
        <f t="shared" si="1304"/>
        <v>0</v>
      </c>
      <c r="LE390" s="45">
        <f t="shared" si="1304"/>
        <v>0</v>
      </c>
      <c r="LF390" s="45">
        <f t="shared" si="1304"/>
        <v>0</v>
      </c>
      <c r="LG390" s="45">
        <f t="shared" si="1304"/>
        <v>0</v>
      </c>
      <c r="LH390" s="45">
        <f t="shared" si="1304"/>
        <v>0</v>
      </c>
      <c r="LI390" s="45">
        <f t="shared" si="1304"/>
        <v>0</v>
      </c>
      <c r="LJ390" s="45">
        <f t="shared" si="1304"/>
        <v>0</v>
      </c>
      <c r="LK390" s="45">
        <f t="shared" si="1304"/>
        <v>0</v>
      </c>
      <c r="LL390" s="45">
        <f t="shared" si="1304"/>
        <v>0</v>
      </c>
      <c r="LM390" s="45">
        <f t="shared" si="1304"/>
        <v>0</v>
      </c>
      <c r="LN390" s="45">
        <f t="shared" si="1304"/>
        <v>0</v>
      </c>
      <c r="LO390" s="45">
        <f t="shared" si="1304"/>
        <v>0</v>
      </c>
      <c r="LP390" s="45">
        <f t="shared" si="1304"/>
        <v>0</v>
      </c>
      <c r="LQ390" s="45">
        <f t="shared" ref="LQ390:LT390" si="1305">LQ165</f>
        <v>0</v>
      </c>
      <c r="LR390" s="45">
        <f t="shared" si="1305"/>
        <v>0</v>
      </c>
      <c r="LS390" s="45">
        <f t="shared" si="1305"/>
        <v>0</v>
      </c>
      <c r="LT390" s="45">
        <f t="shared" si="1305"/>
        <v>0</v>
      </c>
      <c r="LU390" s="45"/>
      <c r="LV390" s="45"/>
      <c r="LW390" s="45"/>
      <c r="LX390" s="45"/>
      <c r="LY390" s="45"/>
      <c r="LZ390" s="45"/>
      <c r="MA390" s="45"/>
      <c r="MB390" s="45"/>
      <c r="MC390" s="45"/>
      <c r="MD390" s="45"/>
      <c r="ME390" s="45"/>
      <c r="MF390" s="45"/>
      <c r="MG390" s="45"/>
      <c r="MH390" s="45"/>
      <c r="MI390" s="45"/>
      <c r="MJ390" s="45"/>
      <c r="MK390" s="45"/>
      <c r="ML390" s="45"/>
      <c r="MM390" s="45"/>
      <c r="MN390" s="45"/>
      <c r="MO390" s="45"/>
      <c r="MP390" s="45"/>
      <c r="MQ390" s="45"/>
      <c r="MR390" s="45"/>
      <c r="MS390" s="45"/>
      <c r="MT390" s="45"/>
      <c r="MU390" s="45"/>
      <c r="MV390" s="45"/>
      <c r="MW390" s="45"/>
      <c r="MX390" s="45"/>
      <c r="MY390" s="45"/>
      <c r="MZ390" s="45"/>
      <c r="NA390" s="45"/>
      <c r="NB390" s="45"/>
      <c r="NC390" s="45"/>
      <c r="ND390" s="45"/>
      <c r="NE390" s="45"/>
      <c r="NF390" s="45"/>
      <c r="NG390" s="45"/>
      <c r="NH390" s="45"/>
      <c r="NI390" s="45"/>
      <c r="NJ390" s="45"/>
      <c r="NK390" s="45"/>
      <c r="NL390" s="45"/>
      <c r="NM390" s="45"/>
      <c r="NN390" s="45"/>
      <c r="NO390" s="45"/>
      <c r="NP390" s="45"/>
      <c r="NQ390" s="45"/>
      <c r="NR390" s="45"/>
      <c r="NS390" s="45"/>
      <c r="NT390" s="45"/>
      <c r="NU390" s="45"/>
      <c r="NV390" s="45"/>
      <c r="NW390" s="45"/>
      <c r="NX390" s="45"/>
      <c r="NY390" s="45"/>
      <c r="NZ390" s="45"/>
      <c r="OA390" s="45"/>
      <c r="OB390" s="45"/>
      <c r="OC390" s="45"/>
      <c r="OD390" s="45"/>
      <c r="OE390" s="45"/>
      <c r="OF390" s="45"/>
      <c r="OG390" s="45"/>
      <c r="OH390" s="45"/>
      <c r="OI390" s="45"/>
      <c r="OJ390" s="45"/>
      <c r="OK390" s="45"/>
      <c r="OL390" s="45"/>
      <c r="OM390" s="45"/>
      <c r="ON390" s="45"/>
      <c r="OO390" s="45"/>
      <c r="OP390" s="45"/>
      <c r="OQ390" s="45"/>
      <c r="OR390" s="45"/>
      <c r="OS390" s="45"/>
      <c r="OT390" s="45"/>
      <c r="OU390" s="45"/>
      <c r="OV390" s="45"/>
      <c r="OW390" s="45"/>
      <c r="OX390" s="45"/>
      <c r="OY390" s="45"/>
      <c r="OZ390" s="45"/>
      <c r="PA390" s="45"/>
      <c r="PB390" s="45"/>
      <c r="PC390" s="45"/>
      <c r="PD390" s="45"/>
      <c r="PE390" s="45"/>
      <c r="PF390" s="45"/>
      <c r="PG390" s="45"/>
      <c r="PH390" s="45"/>
      <c r="PI390" s="45"/>
      <c r="PJ390" s="45"/>
      <c r="PK390" s="45"/>
      <c r="PL390" s="45"/>
      <c r="PM390" s="45"/>
      <c r="PN390" s="45"/>
      <c r="PO390" s="45"/>
      <c r="PP390" s="45"/>
      <c r="PQ390" s="45"/>
      <c r="PR390" s="45"/>
      <c r="PS390" s="45"/>
      <c r="PT390" s="45"/>
      <c r="PU390" s="45"/>
      <c r="PV390" s="45"/>
      <c r="PW390" s="45"/>
      <c r="PX390" s="45"/>
      <c r="PY390" s="45"/>
      <c r="PZ390" s="45"/>
      <c r="QA390" s="45"/>
      <c r="QB390" s="45"/>
      <c r="QC390" s="45"/>
      <c r="QD390" s="45"/>
      <c r="QE390" s="45"/>
      <c r="QF390" s="45"/>
      <c r="QG390" s="45"/>
      <c r="QH390" s="45"/>
      <c r="QI390" s="45"/>
      <c r="QJ390" s="45"/>
      <c r="QK390" s="45"/>
      <c r="QL390" s="45"/>
      <c r="QM390" s="45"/>
      <c r="QN390" s="45"/>
      <c r="QO390" s="45"/>
      <c r="QP390" s="45"/>
      <c r="QQ390" s="45"/>
      <c r="QR390" s="45"/>
      <c r="QS390" s="45"/>
      <c r="QT390" s="45"/>
      <c r="QU390" s="45"/>
    </row>
    <row r="391" spans="1:463" ht="15" customHeight="1" outlineLevel="1">
      <c r="C391" s="75" t="s">
        <v>593</v>
      </c>
      <c r="E391" s="50" t="s">
        <v>95</v>
      </c>
      <c r="H391" s="66"/>
      <c r="I391" s="45">
        <f t="shared" ref="I391:BT391" si="1306">I131</f>
        <v>0</v>
      </c>
      <c r="J391" s="45">
        <f t="shared" si="1306"/>
        <v>0</v>
      </c>
      <c r="K391" s="45">
        <f t="shared" si="1306"/>
        <v>0</v>
      </c>
      <c r="L391" s="45">
        <f t="shared" si="1306"/>
        <v>0</v>
      </c>
      <c r="M391" s="45">
        <f t="shared" si="1306"/>
        <v>0</v>
      </c>
      <c r="N391" s="45">
        <f t="shared" si="1306"/>
        <v>0</v>
      </c>
      <c r="O391" s="45">
        <f t="shared" si="1306"/>
        <v>0</v>
      </c>
      <c r="P391" s="45">
        <f t="shared" si="1306"/>
        <v>0</v>
      </c>
      <c r="Q391" s="45">
        <f t="shared" si="1306"/>
        <v>0</v>
      </c>
      <c r="R391" s="45">
        <f t="shared" si="1306"/>
        <v>0</v>
      </c>
      <c r="S391" s="45">
        <f t="shared" si="1306"/>
        <v>0</v>
      </c>
      <c r="T391" s="45">
        <f t="shared" si="1306"/>
        <v>0</v>
      </c>
      <c r="U391" s="45">
        <f t="shared" si="1306"/>
        <v>0</v>
      </c>
      <c r="V391" s="45">
        <f t="shared" si="1306"/>
        <v>0</v>
      </c>
      <c r="W391" s="45">
        <f t="shared" si="1306"/>
        <v>0</v>
      </c>
      <c r="X391" s="45">
        <f t="shared" si="1306"/>
        <v>0</v>
      </c>
      <c r="Y391" s="45">
        <f t="shared" si="1306"/>
        <v>0</v>
      </c>
      <c r="Z391" s="45">
        <f t="shared" si="1306"/>
        <v>0</v>
      </c>
      <c r="AA391" s="45">
        <f t="shared" si="1306"/>
        <v>0</v>
      </c>
      <c r="AB391" s="45">
        <f t="shared" si="1306"/>
        <v>0</v>
      </c>
      <c r="AC391" s="45">
        <f t="shared" si="1306"/>
        <v>0</v>
      </c>
      <c r="AD391" s="45">
        <f t="shared" si="1306"/>
        <v>0</v>
      </c>
      <c r="AE391" s="45">
        <f t="shared" si="1306"/>
        <v>0</v>
      </c>
      <c r="AF391" s="45">
        <f t="shared" si="1306"/>
        <v>0</v>
      </c>
      <c r="AG391" s="45">
        <f t="shared" si="1306"/>
        <v>34764.583333333336</v>
      </c>
      <c r="AH391" s="45">
        <f t="shared" si="1306"/>
        <v>69688.504340277781</v>
      </c>
      <c r="AI391" s="45">
        <f t="shared" si="1306"/>
        <v>104772.49331850406</v>
      </c>
      <c r="AJ391" s="45">
        <f t="shared" si="1306"/>
        <v>0</v>
      </c>
      <c r="AK391" s="45">
        <f t="shared" si="1306"/>
        <v>34629.767397458563</v>
      </c>
      <c r="AL391" s="45">
        <f t="shared" si="1306"/>
        <v>69418.254562155475</v>
      </c>
      <c r="AM391" s="45">
        <f t="shared" si="1306"/>
        <v>0</v>
      </c>
      <c r="AN391" s="45">
        <f t="shared" si="1306"/>
        <v>34331.550609715006</v>
      </c>
      <c r="AO391" s="45">
        <f t="shared" si="1306"/>
        <v>68820.454159724541</v>
      </c>
      <c r="AP391" s="45">
        <f t="shared" si="1306"/>
        <v>0</v>
      </c>
      <c r="AQ391" s="45">
        <f t="shared" si="1306"/>
        <v>34029.214518556633</v>
      </c>
      <c r="AR391" s="45">
        <f t="shared" si="1306"/>
        <v>68214.396270323312</v>
      </c>
      <c r="AS391" s="45">
        <f t="shared" si="1306"/>
        <v>0</v>
      </c>
      <c r="AT391" s="45">
        <f t="shared" si="1306"/>
        <v>33722.702223562956</v>
      </c>
      <c r="AU391" s="45">
        <f t="shared" si="1306"/>
        <v>67599.966832317237</v>
      </c>
      <c r="AV391" s="45">
        <f t="shared" si="1306"/>
        <v>0</v>
      </c>
      <c r="AW391" s="45">
        <f t="shared" si="1306"/>
        <v>33411.956038341297</v>
      </c>
      <c r="AX391" s="45">
        <f t="shared" si="1306"/>
        <v>66977.05020852499</v>
      </c>
      <c r="AY391" s="45">
        <f t="shared" si="1306"/>
        <v>0</v>
      </c>
      <c r="AZ391" s="45">
        <f t="shared" si="1306"/>
        <v>33096.917479670075</v>
      </c>
      <c r="BA391" s="45">
        <f t="shared" si="1306"/>
        <v>66345.529164455307</v>
      </c>
      <c r="BB391" s="45">
        <f t="shared" si="1306"/>
        <v>0</v>
      </c>
      <c r="BC391" s="45">
        <f t="shared" si="1306"/>
        <v>32777.52725649214</v>
      </c>
      <c r="BD391" s="45">
        <f t="shared" si="1306"/>
        <v>65705.284846243201</v>
      </c>
      <c r="BE391" s="45">
        <f t="shared" si="1306"/>
        <v>0</v>
      </c>
      <c r="BF391" s="45">
        <f t="shared" si="1306"/>
        <v>32453.725258756003</v>
      </c>
      <c r="BG391" s="45">
        <f t="shared" si="1306"/>
        <v>65056.196758281309</v>
      </c>
      <c r="BH391" s="45">
        <f t="shared" si="1306"/>
        <v>0</v>
      </c>
      <c r="BI391" s="45">
        <f t="shared" si="1306"/>
        <v>32125.45054610302</v>
      </c>
      <c r="BJ391" s="45">
        <f t="shared" si="1306"/>
        <v>64398.142740542346</v>
      </c>
      <c r="BK391" s="45">
        <f t="shared" si="1306"/>
        <v>0</v>
      </c>
      <c r="BL391" s="45">
        <f t="shared" si="1306"/>
        <v>31792.641336398214</v>
      </c>
      <c r="BM391" s="45">
        <f t="shared" si="1306"/>
        <v>63730.998945588246</v>
      </c>
      <c r="BN391" s="45">
        <f t="shared" si="1306"/>
        <v>0</v>
      </c>
      <c r="BO391" s="45">
        <f t="shared" si="1306"/>
        <v>31455.23499410275</v>
      </c>
      <c r="BP391" s="45">
        <f t="shared" si="1306"/>
        <v>63054.639815261806</v>
      </c>
      <c r="BQ391" s="45">
        <f t="shared" si="1306"/>
        <v>0</v>
      </c>
      <c r="BR391" s="45">
        <f t="shared" si="1306"/>
        <v>31113.168018485761</v>
      </c>
      <c r="BS391" s="45">
        <f t="shared" si="1306"/>
        <v>62368.93805705625</v>
      </c>
      <c r="BT391" s="45">
        <f t="shared" si="1306"/>
        <v>0</v>
      </c>
      <c r="BU391" s="45">
        <f t="shared" ref="BU391:EF391" si="1307">BU131</f>
        <v>30766.376031673346</v>
      </c>
      <c r="BV391" s="45">
        <f t="shared" si="1307"/>
        <v>61673.76462015853</v>
      </c>
      <c r="BW391" s="45">
        <f t="shared" si="1307"/>
        <v>0</v>
      </c>
      <c r="BX391" s="45">
        <f t="shared" si="1307"/>
        <v>30414.79376653249</v>
      </c>
      <c r="BY391" s="45">
        <f t="shared" si="1307"/>
        <v>60968.988671161584</v>
      </c>
      <c r="BZ391" s="45">
        <f t="shared" si="1307"/>
        <v>0</v>
      </c>
      <c r="CA391" s="45">
        <f t="shared" si="1307"/>
        <v>30058.35505438763</v>
      </c>
      <c r="CB391" s="45">
        <f t="shared" si="1307"/>
        <v>60254.477569441209</v>
      </c>
      <c r="CC391" s="45">
        <f t="shared" si="1307"/>
        <v>0</v>
      </c>
      <c r="CD391" s="45">
        <f t="shared" si="1307"/>
        <v>29696.992812567536</v>
      </c>
      <c r="CE391" s="45">
        <f t="shared" si="1307"/>
        <v>59530.096842192666</v>
      </c>
      <c r="CF391" s="45">
        <f t="shared" si="1307"/>
        <v>0</v>
      </c>
      <c r="CG391" s="45">
        <f t="shared" si="1307"/>
        <v>29330.639031780182</v>
      </c>
      <c r="CH391" s="45">
        <f t="shared" si="1307"/>
        <v>58795.710159122689</v>
      </c>
      <c r="CI391" s="45">
        <f t="shared" si="1307"/>
        <v>0</v>
      </c>
      <c r="CJ391" s="45">
        <f t="shared" si="1307"/>
        <v>28959.224763313228</v>
      </c>
      <c r="CK391" s="45">
        <f t="shared" si="1307"/>
        <v>58051.179306791644</v>
      </c>
      <c r="CL391" s="45">
        <f t="shared" si="1307"/>
        <v>0</v>
      </c>
      <c r="CM391" s="45">
        <f t="shared" si="1307"/>
        <v>28582.680106057702</v>
      </c>
      <c r="CN391" s="45">
        <f t="shared" si="1307"/>
        <v>57296.364162601501</v>
      </c>
      <c r="CO391" s="45">
        <f t="shared" si="1307"/>
        <v>0</v>
      </c>
      <c r="CP391" s="45">
        <f t="shared" si="1307"/>
        <v>28200.934193352416</v>
      </c>
      <c r="CQ391" s="45">
        <f t="shared" si="1307"/>
        <v>56531.122668424359</v>
      </c>
      <c r="CR391" s="45">
        <f t="shared" si="1307"/>
        <v>0</v>
      </c>
      <c r="CS391" s="45">
        <f t="shared" si="1307"/>
        <v>27813.915179646698</v>
      </c>
      <c r="CT391" s="45">
        <f t="shared" si="1307"/>
        <v>55755.310803866778</v>
      </c>
      <c r="CU391" s="45">
        <f t="shared" si="1307"/>
        <v>0</v>
      </c>
      <c r="CV391" s="45">
        <f t="shared" si="1307"/>
        <v>27421.550226978867</v>
      </c>
      <c r="CW391" s="45">
        <f t="shared" si="1307"/>
        <v>54968.78255916472</v>
      </c>
      <c r="CX391" s="45">
        <f t="shared" si="1307"/>
        <v>0</v>
      </c>
      <c r="CY391" s="45">
        <f t="shared" si="1307"/>
        <v>27023.76549126795</v>
      </c>
      <c r="CZ391" s="45">
        <f t="shared" si="1307"/>
        <v>54171.389907704208</v>
      </c>
      <c r="DA391" s="45">
        <f t="shared" si="1307"/>
        <v>0</v>
      </c>
      <c r="DB391" s="45">
        <f t="shared" si="1307"/>
        <v>26620.486108416037</v>
      </c>
      <c r="DC391" s="45">
        <f t="shared" si="1307"/>
        <v>53362.98277816231</v>
      </c>
      <c r="DD391" s="45">
        <f t="shared" si="1307"/>
        <v>0</v>
      </c>
      <c r="DE391" s="45">
        <f t="shared" si="1307"/>
        <v>26211.636180218655</v>
      </c>
      <c r="DF391" s="45">
        <f t="shared" si="1307"/>
        <v>52543.409026263311</v>
      </c>
      <c r="DG391" s="45">
        <f t="shared" si="1307"/>
        <v>0</v>
      </c>
      <c r="DH391" s="45">
        <f t="shared" si="1307"/>
        <v>25797.138760080561</v>
      </c>
      <c r="DI391" s="45">
        <f t="shared" si="1307"/>
        <v>51712.514406144823</v>
      </c>
      <c r="DJ391" s="45">
        <f t="shared" si="1307"/>
        <v>0</v>
      </c>
      <c r="DK391" s="45">
        <f t="shared" si="1307"/>
        <v>25376.915838534165</v>
      </c>
      <c r="DL391" s="45">
        <f t="shared" si="1307"/>
        <v>50870.142541328278</v>
      </c>
      <c r="DM391" s="45">
        <f t="shared" si="1307"/>
        <v>0</v>
      </c>
      <c r="DN391" s="45">
        <f t="shared" si="1307"/>
        <v>24950.888328557972</v>
      </c>
      <c r="DO391" s="45">
        <f t="shared" si="1307"/>
        <v>50016.134895288502</v>
      </c>
      <c r="DP391" s="45">
        <f t="shared" si="1307"/>
        <v>0</v>
      </c>
      <c r="DQ391" s="45">
        <f t="shared" si="1307"/>
        <v>24518.976050692203</v>
      </c>
      <c r="DR391" s="45">
        <f t="shared" si="1307"/>
        <v>49150.330741616752</v>
      </c>
      <c r="DS391" s="45">
        <f t="shared" si="1307"/>
        <v>0</v>
      </c>
      <c r="DT391" s="45">
        <f t="shared" si="1307"/>
        <v>24081.097717948793</v>
      </c>
      <c r="DU391" s="45">
        <f t="shared" si="1307"/>
        <v>48272.567133771518</v>
      </c>
      <c r="DV391" s="45">
        <f t="shared" si="1307"/>
        <v>0</v>
      </c>
      <c r="DW391" s="45">
        <f t="shared" si="1307"/>
        <v>23637.170920513006</v>
      </c>
      <c r="DX391" s="45">
        <f t="shared" si="1307"/>
        <v>47382.678874411693</v>
      </c>
      <c r="DY391" s="45">
        <f t="shared" si="1307"/>
        <v>0</v>
      </c>
      <c r="DZ391" s="45">
        <f t="shared" si="1307"/>
        <v>23187.11211023368</v>
      </c>
      <c r="EA391" s="45">
        <f t="shared" si="1307"/>
        <v>46480.498484305936</v>
      </c>
      <c r="EB391" s="45">
        <f t="shared" si="1307"/>
        <v>0</v>
      </c>
      <c r="EC391" s="45">
        <f t="shared" si="1307"/>
        <v>22730.836584899258</v>
      </c>
      <c r="ED391" s="45">
        <f t="shared" si="1307"/>
        <v>45565.856170812636</v>
      </c>
      <c r="EE391" s="45">
        <f t="shared" si="1307"/>
        <v>0</v>
      </c>
      <c r="EF391" s="45">
        <f t="shared" si="1307"/>
        <v>22268.258472296606</v>
      </c>
      <c r="EG391" s="45">
        <f t="shared" ref="EG391:GR391" si="1308">EG131</f>
        <v>44638.579795924568</v>
      </c>
      <c r="EH391" s="45">
        <f t="shared" si="1308"/>
        <v>0</v>
      </c>
      <c r="EI391" s="45">
        <f t="shared" si="1308"/>
        <v>21799.290714049665</v>
      </c>
      <c r="EJ391" s="45">
        <f t="shared" si="1308"/>
        <v>43698.49484387206</v>
      </c>
      <c r="EK391" s="45">
        <f t="shared" si="1308"/>
        <v>0</v>
      </c>
      <c r="EL391" s="45">
        <f t="shared" si="1308"/>
        <v>21323.84504923482</v>
      </c>
      <c r="EM391" s="45">
        <f t="shared" si="1308"/>
        <v>42745.42438827864</v>
      </c>
      <c r="EN391" s="45">
        <f t="shared" si="1308"/>
        <v>0</v>
      </c>
      <c r="EO391" s="45">
        <f t="shared" si="1308"/>
        <v>20841.831997769998</v>
      </c>
      <c r="EP391" s="45">
        <f t="shared" si="1308"/>
        <v>41779.189058863107</v>
      </c>
      <c r="EQ391" s="45">
        <f t="shared" si="1308"/>
        <v>0</v>
      </c>
      <c r="ER391" s="45">
        <f t="shared" si="1308"/>
        <v>20353.160843574249</v>
      </c>
      <c r="ES391" s="45">
        <f t="shared" si="1308"/>
        <v>40799.607007681552</v>
      </c>
      <c r="ET391" s="45">
        <f t="shared" si="1308"/>
        <v>0</v>
      </c>
      <c r="EU391" s="45">
        <f t="shared" si="1308"/>
        <v>19857.739617494797</v>
      </c>
      <c r="EV391" s="45">
        <f t="shared" si="1308"/>
        <v>39806.493874903113</v>
      </c>
      <c r="EW391" s="45">
        <f t="shared" si="1308"/>
        <v>0</v>
      </c>
      <c r="EX391" s="45">
        <f t="shared" si="1308"/>
        <v>19355.475079998174</v>
      </c>
      <c r="EY391" s="45">
        <f t="shared" si="1308"/>
        <v>38799.662754113</v>
      </c>
      <c r="EZ391" s="45">
        <f t="shared" si="1308"/>
        <v>0</v>
      </c>
      <c r="FA391" s="45">
        <f t="shared" si="1308"/>
        <v>18846.272703622315</v>
      </c>
      <c r="FB391" s="45">
        <f t="shared" si="1308"/>
        <v>37778.924157136236</v>
      </c>
      <c r="FC391" s="45">
        <f t="shared" si="1308"/>
        <v>0</v>
      </c>
      <c r="FD391" s="45">
        <f t="shared" si="1308"/>
        <v>18330.036655186257</v>
      </c>
      <c r="FE391" s="45">
        <f t="shared" si="1308"/>
        <v>36744.085978375449</v>
      </c>
      <c r="FF391" s="45">
        <f t="shared" si="1308"/>
        <v>0</v>
      </c>
      <c r="FG391" s="45">
        <f t="shared" si="1308"/>
        <v>17806.669777754083</v>
      </c>
      <c r="FH391" s="45">
        <f t="shared" si="1308"/>
        <v>35694.953458656208</v>
      </c>
      <c r="FI391" s="45">
        <f t="shared" si="1308"/>
        <v>0</v>
      </c>
      <c r="FJ391" s="45">
        <f t="shared" si="1308"/>
        <v>17276.073572349742</v>
      </c>
      <c r="FK391" s="45">
        <f t="shared" si="1308"/>
        <v>34631.329148572753</v>
      </c>
      <c r="FL391" s="45">
        <f t="shared" si="1308"/>
        <v>0</v>
      </c>
      <c r="FM391" s="45">
        <f t="shared" si="1308"/>
        <v>16738.148179419291</v>
      </c>
      <c r="FN391" s="45">
        <f t="shared" si="1308"/>
        <v>33553.012871327592</v>
      </c>
      <c r="FO391" s="45">
        <f t="shared" si="1308"/>
        <v>0</v>
      </c>
      <c r="FP391" s="45">
        <f t="shared" si="1308"/>
        <v>16192.792360037074</v>
      </c>
      <c r="FQ391" s="45">
        <f t="shared" si="1308"/>
        <v>32459.801685057653</v>
      </c>
      <c r="FR391" s="45">
        <f t="shared" si="1308"/>
        <v>0</v>
      </c>
      <c r="FS391" s="45">
        <f t="shared" si="1308"/>
        <v>15639.903476852292</v>
      </c>
      <c r="FT391" s="45">
        <f t="shared" si="1308"/>
        <v>31351.489844640157</v>
      </c>
      <c r="FU391" s="45">
        <f t="shared" si="1308"/>
        <v>0</v>
      </c>
      <c r="FV391" s="45">
        <f t="shared" si="1308"/>
        <v>15079.377474772409</v>
      </c>
      <c r="FW391" s="45">
        <f t="shared" si="1308"/>
        <v>30227.868762970858</v>
      </c>
      <c r="FX391" s="45">
        <f t="shared" si="1308"/>
        <v>0</v>
      </c>
      <c r="FY391" s="45">
        <f t="shared" si="1308"/>
        <v>14511.108861379702</v>
      </c>
      <c r="FZ391" s="45">
        <f t="shared" si="1308"/>
        <v>29088.726971707394</v>
      </c>
      <c r="GA391" s="45">
        <f t="shared" si="1308"/>
        <v>0</v>
      </c>
      <c r="GB391" s="45">
        <f t="shared" si="1308"/>
        <v>13934.99068707733</v>
      </c>
      <c r="GC391" s="45">
        <f t="shared" si="1308"/>
        <v>27933.850081470431</v>
      </c>
      <c r="GD391" s="45">
        <f t="shared" si="1308"/>
        <v>0</v>
      </c>
      <c r="GE391" s="45">
        <f t="shared" si="1308"/>
        <v>13350.914524961148</v>
      </c>
      <c r="GF391" s="45">
        <f t="shared" si="1308"/>
        <v>26763.020741495035</v>
      </c>
      <c r="GG391" s="45">
        <f t="shared" si="1308"/>
        <v>0</v>
      </c>
      <c r="GH391" s="45">
        <f t="shared" si="1308"/>
        <v>12758.770450413482</v>
      </c>
      <c r="GI391" s="45">
        <f t="shared" si="1308"/>
        <v>25576.018598724695</v>
      </c>
      <c r="GJ391" s="45">
        <f t="shared" si="1308"/>
        <v>0</v>
      </c>
      <c r="GK391" s="45">
        <f t="shared" si="1308"/>
        <v>12158.44702041504</v>
      </c>
      <c r="GL391" s="45">
        <f t="shared" si="1308"/>
        <v>24372.620256340317</v>
      </c>
      <c r="GM391" s="45">
        <f t="shared" si="1308"/>
        <v>0</v>
      </c>
      <c r="GN391" s="45">
        <f t="shared" si="1308"/>
        <v>11549.831252571052</v>
      </c>
      <c r="GO391" s="45">
        <f t="shared" si="1308"/>
        <v>23152.599231716391</v>
      </c>
      <c r="GP391" s="45">
        <f t="shared" si="1308"/>
        <v>0</v>
      </c>
      <c r="GQ391" s="45">
        <f t="shared" si="1308"/>
        <v>10932.808603847701</v>
      </c>
      <c r="GR391" s="45">
        <f t="shared" si="1308"/>
        <v>21915.72591379637</v>
      </c>
      <c r="GS391" s="45">
        <f t="shared" ref="GS391:JD391" si="1309">GS131</f>
        <v>0</v>
      </c>
      <c r="GT391" s="45">
        <f t="shared" si="1309"/>
        <v>10307.262949014825</v>
      </c>
      <c r="GU391" s="45">
        <f t="shared" si="1309"/>
        <v>20661.7675198793</v>
      </c>
      <c r="GV391" s="45">
        <f t="shared" si="1309"/>
        <v>0</v>
      </c>
      <c r="GW391" s="45">
        <f t="shared" si="1309"/>
        <v>9673.0765587908645</v>
      </c>
      <c r="GX391" s="45">
        <f t="shared" si="1309"/>
        <v>19390.48805180952</v>
      </c>
      <c r="GY391" s="45">
        <f t="shared" si="1309"/>
        <v>0</v>
      </c>
      <c r="GZ391" s="45">
        <f t="shared" si="1309"/>
        <v>9030.130077685897</v>
      </c>
      <c r="HA391" s="45">
        <f t="shared" si="1309"/>
        <v>18101.648251561186</v>
      </c>
      <c r="HB391" s="45">
        <f t="shared" si="1309"/>
        <v>0</v>
      </c>
      <c r="HC391" s="45">
        <f t="shared" si="1309"/>
        <v>8378.3025015386465</v>
      </c>
      <c r="HD391" s="45">
        <f t="shared" si="1309"/>
        <v>16795.005556209348</v>
      </c>
      <c r="HE391" s="45">
        <f t="shared" si="1309"/>
        <v>0</v>
      </c>
      <c r="HF391" s="45">
        <f t="shared" si="1309"/>
        <v>7717.4711547431816</v>
      </c>
      <c r="HG391" s="45">
        <f t="shared" si="1309"/>
        <v>15470.314052278936</v>
      </c>
      <c r="HH391" s="45">
        <f t="shared" si="1309"/>
        <v>0</v>
      </c>
      <c r="HI391" s="45">
        <f t="shared" si="1309"/>
        <v>7047.5116671610604</v>
      </c>
      <c r="HJ391" s="45">
        <f t="shared" si="1309"/>
        <v>14127.324429463275</v>
      </c>
      <c r="HK391" s="45">
        <f t="shared" si="1309"/>
        <v>0</v>
      </c>
      <c r="HL391" s="45">
        <f t="shared" si="1309"/>
        <v>6368.2979507145528</v>
      </c>
      <c r="HM391" s="45">
        <f t="shared" si="1309"/>
        <v>12765.783933703215</v>
      </c>
      <c r="HN391" s="45">
        <f t="shared" si="1309"/>
        <v>0</v>
      </c>
      <c r="HO391" s="45">
        <f t="shared" si="1309"/>
        <v>5679.7021756565455</v>
      </c>
      <c r="HP391" s="45">
        <f t="shared" si="1309"/>
        <v>11385.436319618184</v>
      </c>
      <c r="HQ391" s="45">
        <f t="shared" si="1309"/>
        <v>0</v>
      </c>
      <c r="HR391" s="45">
        <f t="shared" si="1309"/>
        <v>4981.5947465126565</v>
      </c>
      <c r="HS391" s="45">
        <f t="shared" si="1309"/>
        <v>9986.0218022801619</v>
      </c>
      <c r="HT391" s="45">
        <f t="shared" si="1309"/>
        <v>0</v>
      </c>
      <c r="HU391" s="45">
        <f t="shared" si="1309"/>
        <v>4273.8442776910379</v>
      </c>
      <c r="HV391" s="45">
        <f t="shared" si="1309"/>
        <v>8567.2770083214928</v>
      </c>
      <c r="HW391" s="45">
        <f t="shared" si="1309"/>
        <v>0</v>
      </c>
      <c r="HX391" s="45">
        <f t="shared" si="1309"/>
        <v>3556.3175687552753</v>
      </c>
      <c r="HY391" s="45">
        <f t="shared" si="1309"/>
        <v>7128.9349263673448</v>
      </c>
      <c r="HZ391" s="45">
        <f t="shared" si="1309"/>
        <v>0</v>
      </c>
      <c r="IA391" s="45">
        <f t="shared" si="1309"/>
        <v>2828.8795793557265</v>
      </c>
      <c r="IB391" s="45">
        <f t="shared" si="1309"/>
        <v>5670.7248567834995</v>
      </c>
      <c r="IC391" s="45">
        <f t="shared" si="1309"/>
        <v>0</v>
      </c>
      <c r="ID391" s="45">
        <f t="shared" si="1309"/>
        <v>2091.3934038145835</v>
      </c>
      <c r="IE391" s="45">
        <f t="shared" si="1309"/>
        <v>4192.3723607299835</v>
      </c>
      <c r="IF391" s="45">
        <f t="shared" si="1309"/>
        <v>0</v>
      </c>
      <c r="IG391" s="45">
        <f t="shared" si="1309"/>
        <v>1343.7202453598779</v>
      </c>
      <c r="IH391" s="45">
        <f t="shared" si="1309"/>
        <v>2693.5992085109888</v>
      </c>
      <c r="II391" s="45">
        <f t="shared" si="1309"/>
        <v>0</v>
      </c>
      <c r="IJ391" s="45">
        <f t="shared" si="1309"/>
        <v>585.71939000357452</v>
      </c>
      <c r="IK391" s="45">
        <f t="shared" si="1309"/>
        <v>1174.1233272113323</v>
      </c>
      <c r="IL391" s="45">
        <f t="shared" si="1309"/>
        <v>0</v>
      </c>
      <c r="IM391" s="45">
        <f t="shared" si="1309"/>
        <v>0</v>
      </c>
      <c r="IN391" s="45">
        <f t="shared" si="1309"/>
        <v>0</v>
      </c>
      <c r="IO391" s="45">
        <f t="shared" si="1309"/>
        <v>0</v>
      </c>
      <c r="IP391" s="45">
        <f t="shared" si="1309"/>
        <v>0</v>
      </c>
      <c r="IQ391" s="45">
        <f t="shared" si="1309"/>
        <v>0</v>
      </c>
      <c r="IR391" s="45">
        <f t="shared" si="1309"/>
        <v>0</v>
      </c>
      <c r="IS391" s="45">
        <f t="shared" si="1309"/>
        <v>0</v>
      </c>
      <c r="IT391" s="45">
        <f t="shared" si="1309"/>
        <v>0</v>
      </c>
      <c r="IU391" s="45">
        <f t="shared" si="1309"/>
        <v>0</v>
      </c>
      <c r="IV391" s="45">
        <f t="shared" si="1309"/>
        <v>0</v>
      </c>
      <c r="IW391" s="45">
        <f t="shared" si="1309"/>
        <v>0</v>
      </c>
      <c r="IX391" s="45">
        <f t="shared" si="1309"/>
        <v>0</v>
      </c>
      <c r="IY391" s="45">
        <f t="shared" si="1309"/>
        <v>0</v>
      </c>
      <c r="IZ391" s="45">
        <f t="shared" si="1309"/>
        <v>0</v>
      </c>
      <c r="JA391" s="45">
        <f t="shared" si="1309"/>
        <v>0</v>
      </c>
      <c r="JB391" s="45">
        <f t="shared" si="1309"/>
        <v>0</v>
      </c>
      <c r="JC391" s="45">
        <f t="shared" si="1309"/>
        <v>0</v>
      </c>
      <c r="JD391" s="45">
        <f t="shared" si="1309"/>
        <v>0</v>
      </c>
      <c r="JE391" s="45">
        <f t="shared" ref="JE391:LP391" si="1310">JE131</f>
        <v>0</v>
      </c>
      <c r="JF391" s="45">
        <f t="shared" si="1310"/>
        <v>0</v>
      </c>
      <c r="JG391" s="45">
        <f t="shared" si="1310"/>
        <v>0</v>
      </c>
      <c r="JH391" s="45">
        <f t="shared" si="1310"/>
        <v>0</v>
      </c>
      <c r="JI391" s="45">
        <f t="shared" si="1310"/>
        <v>0</v>
      </c>
      <c r="JJ391" s="45">
        <f t="shared" si="1310"/>
        <v>0</v>
      </c>
      <c r="JK391" s="45">
        <f t="shared" si="1310"/>
        <v>0</v>
      </c>
      <c r="JL391" s="45">
        <f t="shared" si="1310"/>
        <v>0</v>
      </c>
      <c r="JM391" s="45">
        <f t="shared" si="1310"/>
        <v>0</v>
      </c>
      <c r="JN391" s="45">
        <f t="shared" si="1310"/>
        <v>0</v>
      </c>
      <c r="JO391" s="45">
        <f t="shared" si="1310"/>
        <v>0</v>
      </c>
      <c r="JP391" s="45">
        <f t="shared" si="1310"/>
        <v>0</v>
      </c>
      <c r="JQ391" s="45">
        <f t="shared" si="1310"/>
        <v>0</v>
      </c>
      <c r="JR391" s="45">
        <f t="shared" si="1310"/>
        <v>0</v>
      </c>
      <c r="JS391" s="45">
        <f t="shared" si="1310"/>
        <v>0</v>
      </c>
      <c r="JT391" s="45">
        <f t="shared" si="1310"/>
        <v>0</v>
      </c>
      <c r="JU391" s="45">
        <f t="shared" si="1310"/>
        <v>0</v>
      </c>
      <c r="JV391" s="45">
        <f t="shared" si="1310"/>
        <v>0</v>
      </c>
      <c r="JW391" s="45">
        <f t="shared" si="1310"/>
        <v>0</v>
      </c>
      <c r="JX391" s="45">
        <f t="shared" si="1310"/>
        <v>0</v>
      </c>
      <c r="JY391" s="45">
        <f t="shared" si="1310"/>
        <v>0</v>
      </c>
      <c r="JZ391" s="45">
        <f t="shared" si="1310"/>
        <v>0</v>
      </c>
      <c r="KA391" s="45">
        <f t="shared" si="1310"/>
        <v>0</v>
      </c>
      <c r="KB391" s="45">
        <f t="shared" si="1310"/>
        <v>0</v>
      </c>
      <c r="KC391" s="45">
        <f t="shared" si="1310"/>
        <v>0</v>
      </c>
      <c r="KD391" s="45">
        <f t="shared" si="1310"/>
        <v>0</v>
      </c>
      <c r="KE391" s="45">
        <f t="shared" si="1310"/>
        <v>0</v>
      </c>
      <c r="KF391" s="45">
        <f t="shared" si="1310"/>
        <v>0</v>
      </c>
      <c r="KG391" s="45">
        <f t="shared" si="1310"/>
        <v>0</v>
      </c>
      <c r="KH391" s="45">
        <f t="shared" si="1310"/>
        <v>0</v>
      </c>
      <c r="KI391" s="45">
        <f t="shared" si="1310"/>
        <v>0</v>
      </c>
      <c r="KJ391" s="45">
        <f t="shared" si="1310"/>
        <v>0</v>
      </c>
      <c r="KK391" s="45">
        <f t="shared" si="1310"/>
        <v>0</v>
      </c>
      <c r="KL391" s="45">
        <f t="shared" si="1310"/>
        <v>0</v>
      </c>
      <c r="KM391" s="45">
        <f t="shared" si="1310"/>
        <v>0</v>
      </c>
      <c r="KN391" s="45">
        <f t="shared" si="1310"/>
        <v>0</v>
      </c>
      <c r="KO391" s="45">
        <f t="shared" si="1310"/>
        <v>0</v>
      </c>
      <c r="KP391" s="45">
        <f t="shared" si="1310"/>
        <v>0</v>
      </c>
      <c r="KQ391" s="45">
        <f t="shared" si="1310"/>
        <v>0</v>
      </c>
      <c r="KR391" s="45">
        <f t="shared" si="1310"/>
        <v>0</v>
      </c>
      <c r="KS391" s="45">
        <f t="shared" si="1310"/>
        <v>0</v>
      </c>
      <c r="KT391" s="45">
        <f t="shared" si="1310"/>
        <v>0</v>
      </c>
      <c r="KU391" s="45">
        <f t="shared" si="1310"/>
        <v>0</v>
      </c>
      <c r="KV391" s="45">
        <f t="shared" si="1310"/>
        <v>0</v>
      </c>
      <c r="KW391" s="45">
        <f t="shared" si="1310"/>
        <v>0</v>
      </c>
      <c r="KX391" s="45">
        <f t="shared" si="1310"/>
        <v>0</v>
      </c>
      <c r="KY391" s="45">
        <f t="shared" si="1310"/>
        <v>0</v>
      </c>
      <c r="KZ391" s="45">
        <f t="shared" si="1310"/>
        <v>0</v>
      </c>
      <c r="LA391" s="45">
        <f t="shared" si="1310"/>
        <v>0</v>
      </c>
      <c r="LB391" s="45">
        <f t="shared" si="1310"/>
        <v>0</v>
      </c>
      <c r="LC391" s="45">
        <f t="shared" si="1310"/>
        <v>0</v>
      </c>
      <c r="LD391" s="45">
        <f t="shared" si="1310"/>
        <v>0</v>
      </c>
      <c r="LE391" s="45">
        <f t="shared" si="1310"/>
        <v>0</v>
      </c>
      <c r="LF391" s="45">
        <f t="shared" si="1310"/>
        <v>0</v>
      </c>
      <c r="LG391" s="45">
        <f t="shared" si="1310"/>
        <v>0</v>
      </c>
      <c r="LH391" s="45">
        <f t="shared" si="1310"/>
        <v>0</v>
      </c>
      <c r="LI391" s="45">
        <f t="shared" si="1310"/>
        <v>0</v>
      </c>
      <c r="LJ391" s="45">
        <f t="shared" si="1310"/>
        <v>0</v>
      </c>
      <c r="LK391" s="45">
        <f t="shared" si="1310"/>
        <v>0</v>
      </c>
      <c r="LL391" s="45">
        <f t="shared" si="1310"/>
        <v>0</v>
      </c>
      <c r="LM391" s="45">
        <f t="shared" si="1310"/>
        <v>0</v>
      </c>
      <c r="LN391" s="45">
        <f t="shared" si="1310"/>
        <v>0</v>
      </c>
      <c r="LO391" s="45">
        <f t="shared" si="1310"/>
        <v>0</v>
      </c>
      <c r="LP391" s="45">
        <f t="shared" si="1310"/>
        <v>0</v>
      </c>
      <c r="LQ391" s="45">
        <f t="shared" ref="LQ391:LT391" si="1311">LQ131</f>
        <v>0</v>
      </c>
      <c r="LR391" s="45">
        <f t="shared" si="1311"/>
        <v>0</v>
      </c>
      <c r="LS391" s="45">
        <f t="shared" si="1311"/>
        <v>0</v>
      </c>
      <c r="LT391" s="45">
        <f t="shared" si="1311"/>
        <v>0</v>
      </c>
      <c r="LU391" s="45"/>
      <c r="LV391" s="45"/>
      <c r="LW391" s="45"/>
      <c r="LX391" s="45"/>
      <c r="LY391" s="45"/>
      <c r="LZ391" s="45"/>
      <c r="MA391" s="45"/>
      <c r="MB391" s="45"/>
      <c r="MC391" s="45"/>
      <c r="MD391" s="45"/>
      <c r="ME391" s="45"/>
      <c r="MF391" s="45"/>
      <c r="MG391" s="45"/>
      <c r="MH391" s="45"/>
      <c r="MI391" s="45"/>
      <c r="MJ391" s="45"/>
      <c r="MK391" s="45"/>
      <c r="ML391" s="45"/>
      <c r="MM391" s="45"/>
      <c r="MN391" s="45"/>
      <c r="MO391" s="45"/>
      <c r="MP391" s="45"/>
      <c r="MQ391" s="45"/>
      <c r="MR391" s="45"/>
      <c r="MS391" s="45"/>
      <c r="MT391" s="45"/>
      <c r="MU391" s="45"/>
      <c r="MV391" s="45"/>
      <c r="MW391" s="45"/>
      <c r="MX391" s="45"/>
      <c r="MY391" s="45"/>
      <c r="MZ391" s="45"/>
      <c r="NA391" s="45"/>
      <c r="NB391" s="45"/>
      <c r="NC391" s="45"/>
      <c r="ND391" s="45"/>
      <c r="NE391" s="45"/>
      <c r="NF391" s="45"/>
      <c r="NG391" s="45"/>
      <c r="NH391" s="45"/>
      <c r="NI391" s="45"/>
      <c r="NJ391" s="45"/>
      <c r="NK391" s="45"/>
      <c r="NL391" s="45"/>
      <c r="NM391" s="45"/>
      <c r="NN391" s="45"/>
      <c r="NO391" s="45"/>
      <c r="NP391" s="45"/>
      <c r="NQ391" s="45"/>
      <c r="NR391" s="45"/>
      <c r="NS391" s="45"/>
      <c r="NT391" s="45"/>
      <c r="NU391" s="45"/>
      <c r="NV391" s="45"/>
      <c r="NW391" s="45"/>
      <c r="NX391" s="45"/>
      <c r="NY391" s="45"/>
      <c r="NZ391" s="45"/>
      <c r="OA391" s="45"/>
      <c r="OB391" s="45"/>
      <c r="OC391" s="45"/>
      <c r="OD391" s="45"/>
      <c r="OE391" s="45"/>
      <c r="OF391" s="45"/>
      <c r="OG391" s="45"/>
      <c r="OH391" s="45"/>
      <c r="OI391" s="45"/>
      <c r="OJ391" s="45"/>
      <c r="OK391" s="45"/>
      <c r="OL391" s="45"/>
      <c r="OM391" s="45"/>
      <c r="ON391" s="45"/>
      <c r="OO391" s="45"/>
      <c r="OP391" s="45"/>
      <c r="OQ391" s="45"/>
      <c r="OR391" s="45"/>
      <c r="OS391" s="45"/>
      <c r="OT391" s="45"/>
      <c r="OU391" s="45"/>
      <c r="OV391" s="45"/>
      <c r="OW391" s="45"/>
      <c r="OX391" s="45"/>
      <c r="OY391" s="45"/>
      <c r="OZ391" s="45"/>
      <c r="PA391" s="45"/>
      <c r="PB391" s="45"/>
      <c r="PC391" s="45"/>
      <c r="PD391" s="45"/>
      <c r="PE391" s="45"/>
      <c r="PF391" s="45"/>
      <c r="PG391" s="45"/>
      <c r="PH391" s="45"/>
      <c r="PI391" s="45"/>
      <c r="PJ391" s="45"/>
      <c r="PK391" s="45"/>
      <c r="PL391" s="45"/>
      <c r="PM391" s="45"/>
      <c r="PN391" s="45"/>
      <c r="PO391" s="45"/>
      <c r="PP391" s="45"/>
      <c r="PQ391" s="45"/>
      <c r="PR391" s="45"/>
      <c r="PS391" s="45"/>
      <c r="PT391" s="45"/>
      <c r="PU391" s="45"/>
      <c r="PV391" s="45"/>
      <c r="PW391" s="45"/>
      <c r="PX391" s="45"/>
      <c r="PY391" s="45"/>
      <c r="PZ391" s="45"/>
      <c r="QA391" s="45"/>
      <c r="QB391" s="45"/>
      <c r="QC391" s="45"/>
      <c r="QD391" s="45"/>
      <c r="QE391" s="45"/>
      <c r="QF391" s="45"/>
      <c r="QG391" s="45"/>
      <c r="QH391" s="45"/>
      <c r="QI391" s="45"/>
      <c r="QJ391" s="45"/>
      <c r="QK391" s="45"/>
      <c r="QL391" s="45"/>
      <c r="QM391" s="45"/>
      <c r="QN391" s="45"/>
      <c r="QO391" s="45"/>
      <c r="QP391" s="45"/>
      <c r="QQ391" s="45"/>
      <c r="QR391" s="45"/>
      <c r="QS391" s="45"/>
      <c r="QT391" s="45"/>
      <c r="QU391" s="45"/>
    </row>
    <row r="392" spans="1:463" ht="15" customHeight="1" outlineLevel="1">
      <c r="C392" s="75" t="s">
        <v>532</v>
      </c>
      <c r="E392" s="50" t="s">
        <v>95</v>
      </c>
      <c r="H392" s="66"/>
      <c r="I392" s="45">
        <f t="shared" ref="I392:AV392" si="1312">I338</f>
        <v>0</v>
      </c>
      <c r="J392" s="45">
        <f t="shared" si="1312"/>
        <v>0</v>
      </c>
      <c r="K392" s="45">
        <f t="shared" si="1312"/>
        <v>0</v>
      </c>
      <c r="L392" s="45">
        <f t="shared" si="1312"/>
        <v>0</v>
      </c>
      <c r="M392" s="45">
        <f t="shared" si="1312"/>
        <v>0</v>
      </c>
      <c r="N392" s="45">
        <f t="shared" si="1312"/>
        <v>0</v>
      </c>
      <c r="O392" s="45">
        <f t="shared" si="1312"/>
        <v>0</v>
      </c>
      <c r="P392" s="45">
        <f t="shared" si="1312"/>
        <v>0</v>
      </c>
      <c r="Q392" s="45">
        <f t="shared" si="1312"/>
        <v>0</v>
      </c>
      <c r="R392" s="45">
        <f t="shared" si="1312"/>
        <v>0</v>
      </c>
      <c r="S392" s="45">
        <f t="shared" si="1312"/>
        <v>0</v>
      </c>
      <c r="T392" s="45">
        <f t="shared" si="1312"/>
        <v>0</v>
      </c>
      <c r="U392" s="45">
        <f t="shared" si="1312"/>
        <v>0</v>
      </c>
      <c r="V392" s="45">
        <f t="shared" si="1312"/>
        <v>0</v>
      </c>
      <c r="W392" s="45">
        <f t="shared" si="1312"/>
        <v>0</v>
      </c>
      <c r="X392" s="45">
        <f t="shared" si="1312"/>
        <v>0</v>
      </c>
      <c r="Y392" s="45">
        <f t="shared" si="1312"/>
        <v>0</v>
      </c>
      <c r="Z392" s="45">
        <f t="shared" si="1312"/>
        <v>0</v>
      </c>
      <c r="AA392" s="45">
        <f t="shared" si="1312"/>
        <v>0</v>
      </c>
      <c r="AB392" s="45">
        <f t="shared" si="1312"/>
        <v>0</v>
      </c>
      <c r="AC392" s="45">
        <f t="shared" si="1312"/>
        <v>0</v>
      </c>
      <c r="AD392" s="45">
        <f t="shared" si="1312"/>
        <v>0</v>
      </c>
      <c r="AE392" s="45">
        <f t="shared" si="1312"/>
        <v>0</v>
      </c>
      <c r="AF392" s="45">
        <f t="shared" si="1312"/>
        <v>0</v>
      </c>
      <c r="AG392" s="45">
        <f t="shared" ca="1" si="1312"/>
        <v>0</v>
      </c>
      <c r="AH392" s="45">
        <f t="shared" ca="1" si="1312"/>
        <v>0</v>
      </c>
      <c r="AI392" s="45">
        <f t="shared" ca="1" si="1312"/>
        <v>0</v>
      </c>
      <c r="AJ392" s="45">
        <f t="shared" ca="1" si="1312"/>
        <v>0</v>
      </c>
      <c r="AK392" s="45">
        <f t="shared" ca="1" si="1312"/>
        <v>0</v>
      </c>
      <c r="AL392" s="45">
        <f t="shared" ca="1" si="1312"/>
        <v>0</v>
      </c>
      <c r="AM392" s="45">
        <f t="shared" ca="1" si="1312"/>
        <v>0</v>
      </c>
      <c r="AN392" s="45">
        <f t="shared" ca="1" si="1312"/>
        <v>0</v>
      </c>
      <c r="AO392" s="45">
        <f t="shared" ca="1" si="1312"/>
        <v>0</v>
      </c>
      <c r="AP392" s="45">
        <f t="shared" ca="1" si="1312"/>
        <v>0</v>
      </c>
      <c r="AQ392" s="45">
        <f t="shared" ca="1" si="1312"/>
        <v>0</v>
      </c>
      <c r="AR392" s="45">
        <f t="shared" ca="1" si="1312"/>
        <v>0</v>
      </c>
      <c r="AS392" s="45">
        <f t="shared" ca="1" si="1312"/>
        <v>0</v>
      </c>
      <c r="AT392" s="45">
        <f t="shared" ca="1" si="1312"/>
        <v>0</v>
      </c>
      <c r="AU392" s="45">
        <f t="shared" ca="1" si="1312"/>
        <v>0</v>
      </c>
      <c r="AV392" s="45">
        <f t="shared" ca="1" si="1312"/>
        <v>0</v>
      </c>
      <c r="AW392" s="45">
        <f t="shared" ref="AW392:DH392" ca="1" si="1313">AW338</f>
        <v>0</v>
      </c>
      <c r="AX392" s="45">
        <f t="shared" ca="1" si="1313"/>
        <v>0</v>
      </c>
      <c r="AY392" s="45">
        <f t="shared" ca="1" si="1313"/>
        <v>0</v>
      </c>
      <c r="AZ392" s="45">
        <f t="shared" ca="1" si="1313"/>
        <v>0</v>
      </c>
      <c r="BA392" s="45">
        <f t="shared" ca="1" si="1313"/>
        <v>0</v>
      </c>
      <c r="BB392" s="45">
        <f t="shared" ca="1" si="1313"/>
        <v>0</v>
      </c>
      <c r="BC392" s="45">
        <f t="shared" ca="1" si="1313"/>
        <v>0</v>
      </c>
      <c r="BD392" s="45">
        <f t="shared" ca="1" si="1313"/>
        <v>0</v>
      </c>
      <c r="BE392" s="45">
        <f t="shared" ca="1" si="1313"/>
        <v>0</v>
      </c>
      <c r="BF392" s="45">
        <f t="shared" ca="1" si="1313"/>
        <v>0</v>
      </c>
      <c r="BG392" s="45">
        <f t="shared" ca="1" si="1313"/>
        <v>0</v>
      </c>
      <c r="BH392" s="45">
        <f t="shared" ca="1" si="1313"/>
        <v>0</v>
      </c>
      <c r="BI392" s="45">
        <f t="shared" ca="1" si="1313"/>
        <v>0</v>
      </c>
      <c r="BJ392" s="45">
        <f t="shared" ca="1" si="1313"/>
        <v>0</v>
      </c>
      <c r="BK392" s="45">
        <f t="shared" ca="1" si="1313"/>
        <v>0</v>
      </c>
      <c r="BL392" s="45">
        <f t="shared" ca="1" si="1313"/>
        <v>0</v>
      </c>
      <c r="BM392" s="45">
        <f t="shared" ca="1" si="1313"/>
        <v>0</v>
      </c>
      <c r="BN392" s="45">
        <f t="shared" ca="1" si="1313"/>
        <v>0</v>
      </c>
      <c r="BO392" s="45">
        <f t="shared" ca="1" si="1313"/>
        <v>0</v>
      </c>
      <c r="BP392" s="45">
        <f t="shared" ca="1" si="1313"/>
        <v>0</v>
      </c>
      <c r="BQ392" s="45">
        <f t="shared" ca="1" si="1313"/>
        <v>0</v>
      </c>
      <c r="BR392" s="45">
        <f t="shared" ca="1" si="1313"/>
        <v>0</v>
      </c>
      <c r="BS392" s="45">
        <f t="shared" ca="1" si="1313"/>
        <v>0</v>
      </c>
      <c r="BT392" s="45">
        <f t="shared" ca="1" si="1313"/>
        <v>0</v>
      </c>
      <c r="BU392" s="45">
        <f t="shared" ca="1" si="1313"/>
        <v>0</v>
      </c>
      <c r="BV392" s="45">
        <f t="shared" ca="1" si="1313"/>
        <v>0</v>
      </c>
      <c r="BW392" s="45">
        <f t="shared" ca="1" si="1313"/>
        <v>0</v>
      </c>
      <c r="BX392" s="45">
        <f t="shared" ca="1" si="1313"/>
        <v>0</v>
      </c>
      <c r="BY392" s="45">
        <f t="shared" ca="1" si="1313"/>
        <v>0</v>
      </c>
      <c r="BZ392" s="45">
        <f t="shared" ca="1" si="1313"/>
        <v>0</v>
      </c>
      <c r="CA392" s="45">
        <f t="shared" ca="1" si="1313"/>
        <v>0</v>
      </c>
      <c r="CB392" s="45">
        <f t="shared" ca="1" si="1313"/>
        <v>0</v>
      </c>
      <c r="CC392" s="45">
        <f t="shared" ca="1" si="1313"/>
        <v>0</v>
      </c>
      <c r="CD392" s="45">
        <f t="shared" ca="1" si="1313"/>
        <v>0</v>
      </c>
      <c r="CE392" s="45">
        <f t="shared" ca="1" si="1313"/>
        <v>0</v>
      </c>
      <c r="CF392" s="45">
        <f t="shared" ca="1" si="1313"/>
        <v>0</v>
      </c>
      <c r="CG392" s="45">
        <f t="shared" ca="1" si="1313"/>
        <v>0</v>
      </c>
      <c r="CH392" s="45">
        <f t="shared" ca="1" si="1313"/>
        <v>0</v>
      </c>
      <c r="CI392" s="45">
        <f t="shared" ca="1" si="1313"/>
        <v>0</v>
      </c>
      <c r="CJ392" s="45">
        <f t="shared" ca="1" si="1313"/>
        <v>0</v>
      </c>
      <c r="CK392" s="45">
        <f t="shared" ca="1" si="1313"/>
        <v>0</v>
      </c>
      <c r="CL392" s="45">
        <f t="shared" ca="1" si="1313"/>
        <v>0</v>
      </c>
      <c r="CM392" s="45">
        <f t="shared" ca="1" si="1313"/>
        <v>0</v>
      </c>
      <c r="CN392" s="45">
        <f t="shared" ca="1" si="1313"/>
        <v>0</v>
      </c>
      <c r="CO392" s="45">
        <f t="shared" ca="1" si="1313"/>
        <v>0</v>
      </c>
      <c r="CP392" s="45">
        <f t="shared" ca="1" si="1313"/>
        <v>0</v>
      </c>
      <c r="CQ392" s="45">
        <f t="shared" ca="1" si="1313"/>
        <v>0</v>
      </c>
      <c r="CR392" s="45">
        <f t="shared" ca="1" si="1313"/>
        <v>0</v>
      </c>
      <c r="CS392" s="45">
        <f t="shared" ca="1" si="1313"/>
        <v>0</v>
      </c>
      <c r="CT392" s="45">
        <f t="shared" ca="1" si="1313"/>
        <v>0</v>
      </c>
      <c r="CU392" s="45">
        <f t="shared" ca="1" si="1313"/>
        <v>0</v>
      </c>
      <c r="CV392" s="45">
        <f t="shared" ca="1" si="1313"/>
        <v>0</v>
      </c>
      <c r="CW392" s="45">
        <f t="shared" ca="1" si="1313"/>
        <v>0</v>
      </c>
      <c r="CX392" s="45">
        <f t="shared" ca="1" si="1313"/>
        <v>0</v>
      </c>
      <c r="CY392" s="45">
        <f t="shared" ca="1" si="1313"/>
        <v>0</v>
      </c>
      <c r="CZ392" s="45">
        <f t="shared" ca="1" si="1313"/>
        <v>0</v>
      </c>
      <c r="DA392" s="45">
        <f t="shared" ca="1" si="1313"/>
        <v>0</v>
      </c>
      <c r="DB392" s="45">
        <f t="shared" ca="1" si="1313"/>
        <v>0</v>
      </c>
      <c r="DC392" s="45">
        <f t="shared" ca="1" si="1313"/>
        <v>0</v>
      </c>
      <c r="DD392" s="45">
        <f t="shared" ca="1" si="1313"/>
        <v>0</v>
      </c>
      <c r="DE392" s="45">
        <f t="shared" ca="1" si="1313"/>
        <v>0</v>
      </c>
      <c r="DF392" s="45">
        <f t="shared" ca="1" si="1313"/>
        <v>0</v>
      </c>
      <c r="DG392" s="45">
        <f t="shared" ca="1" si="1313"/>
        <v>0</v>
      </c>
      <c r="DH392" s="45">
        <f t="shared" ca="1" si="1313"/>
        <v>0</v>
      </c>
      <c r="DI392" s="45">
        <f t="shared" ref="DI392:FT392" ca="1" si="1314">DI338</f>
        <v>0</v>
      </c>
      <c r="DJ392" s="45">
        <f t="shared" ca="1" si="1314"/>
        <v>0</v>
      </c>
      <c r="DK392" s="45">
        <f t="shared" ca="1" si="1314"/>
        <v>0</v>
      </c>
      <c r="DL392" s="45">
        <f t="shared" ca="1" si="1314"/>
        <v>0</v>
      </c>
      <c r="DM392" s="45">
        <f t="shared" ca="1" si="1314"/>
        <v>0</v>
      </c>
      <c r="DN392" s="45">
        <f t="shared" ca="1" si="1314"/>
        <v>0</v>
      </c>
      <c r="DO392" s="45">
        <f t="shared" ca="1" si="1314"/>
        <v>0</v>
      </c>
      <c r="DP392" s="45">
        <f t="shared" ca="1" si="1314"/>
        <v>0</v>
      </c>
      <c r="DQ392" s="45">
        <f t="shared" ca="1" si="1314"/>
        <v>0</v>
      </c>
      <c r="DR392" s="45">
        <f t="shared" ca="1" si="1314"/>
        <v>0</v>
      </c>
      <c r="DS392" s="45">
        <f t="shared" ca="1" si="1314"/>
        <v>0</v>
      </c>
      <c r="DT392" s="45">
        <f t="shared" ca="1" si="1314"/>
        <v>0</v>
      </c>
      <c r="DU392" s="45">
        <f t="shared" ca="1" si="1314"/>
        <v>0</v>
      </c>
      <c r="DV392" s="45">
        <f t="shared" ca="1" si="1314"/>
        <v>0</v>
      </c>
      <c r="DW392" s="45">
        <f t="shared" ca="1" si="1314"/>
        <v>0</v>
      </c>
      <c r="DX392" s="45">
        <f t="shared" ca="1" si="1314"/>
        <v>0</v>
      </c>
      <c r="DY392" s="45">
        <f t="shared" ca="1" si="1314"/>
        <v>0</v>
      </c>
      <c r="DZ392" s="45">
        <f t="shared" ca="1" si="1314"/>
        <v>0</v>
      </c>
      <c r="EA392" s="45">
        <f t="shared" ca="1" si="1314"/>
        <v>0</v>
      </c>
      <c r="EB392" s="45">
        <f t="shared" ca="1" si="1314"/>
        <v>0</v>
      </c>
      <c r="EC392" s="45">
        <f t="shared" ca="1" si="1314"/>
        <v>0</v>
      </c>
      <c r="ED392" s="45">
        <f t="shared" ca="1" si="1314"/>
        <v>0</v>
      </c>
      <c r="EE392" s="45">
        <f t="shared" ca="1" si="1314"/>
        <v>0</v>
      </c>
      <c r="EF392" s="45">
        <f t="shared" ca="1" si="1314"/>
        <v>0</v>
      </c>
      <c r="EG392" s="45">
        <f t="shared" ca="1" si="1314"/>
        <v>0</v>
      </c>
      <c r="EH392" s="45">
        <f t="shared" ca="1" si="1314"/>
        <v>0</v>
      </c>
      <c r="EI392" s="45">
        <f t="shared" ca="1" si="1314"/>
        <v>0</v>
      </c>
      <c r="EJ392" s="45">
        <f t="shared" ca="1" si="1314"/>
        <v>0</v>
      </c>
      <c r="EK392" s="45">
        <f t="shared" ca="1" si="1314"/>
        <v>0</v>
      </c>
      <c r="EL392" s="45">
        <f t="shared" ca="1" si="1314"/>
        <v>0</v>
      </c>
      <c r="EM392" s="45">
        <f t="shared" ca="1" si="1314"/>
        <v>0</v>
      </c>
      <c r="EN392" s="45">
        <f t="shared" ca="1" si="1314"/>
        <v>0</v>
      </c>
      <c r="EO392" s="45">
        <f t="shared" ca="1" si="1314"/>
        <v>0</v>
      </c>
      <c r="EP392" s="45">
        <f t="shared" ca="1" si="1314"/>
        <v>0</v>
      </c>
      <c r="EQ392" s="45">
        <f t="shared" ca="1" si="1314"/>
        <v>0</v>
      </c>
      <c r="ER392" s="45">
        <f t="shared" ca="1" si="1314"/>
        <v>0</v>
      </c>
      <c r="ES392" s="45">
        <f t="shared" ca="1" si="1314"/>
        <v>0</v>
      </c>
      <c r="ET392" s="45">
        <f t="shared" ca="1" si="1314"/>
        <v>0</v>
      </c>
      <c r="EU392" s="45">
        <f t="shared" ca="1" si="1314"/>
        <v>0</v>
      </c>
      <c r="EV392" s="45">
        <f t="shared" ca="1" si="1314"/>
        <v>0</v>
      </c>
      <c r="EW392" s="45">
        <f t="shared" ca="1" si="1314"/>
        <v>0</v>
      </c>
      <c r="EX392" s="45">
        <f t="shared" ca="1" si="1314"/>
        <v>0</v>
      </c>
      <c r="EY392" s="45">
        <f t="shared" ca="1" si="1314"/>
        <v>0</v>
      </c>
      <c r="EZ392" s="45">
        <f t="shared" ca="1" si="1314"/>
        <v>0</v>
      </c>
      <c r="FA392" s="45">
        <f t="shared" ca="1" si="1314"/>
        <v>0</v>
      </c>
      <c r="FB392" s="45">
        <f t="shared" ca="1" si="1314"/>
        <v>0</v>
      </c>
      <c r="FC392" s="45">
        <f t="shared" ca="1" si="1314"/>
        <v>0</v>
      </c>
      <c r="FD392" s="45">
        <f t="shared" ca="1" si="1314"/>
        <v>0</v>
      </c>
      <c r="FE392" s="45">
        <f t="shared" ca="1" si="1314"/>
        <v>0</v>
      </c>
      <c r="FF392" s="45">
        <f t="shared" ca="1" si="1314"/>
        <v>0</v>
      </c>
      <c r="FG392" s="45">
        <f t="shared" ca="1" si="1314"/>
        <v>0</v>
      </c>
      <c r="FH392" s="45">
        <f t="shared" ca="1" si="1314"/>
        <v>0</v>
      </c>
      <c r="FI392" s="45">
        <f t="shared" ca="1" si="1314"/>
        <v>0</v>
      </c>
      <c r="FJ392" s="45">
        <f t="shared" ca="1" si="1314"/>
        <v>0</v>
      </c>
      <c r="FK392" s="45">
        <f t="shared" ca="1" si="1314"/>
        <v>0</v>
      </c>
      <c r="FL392" s="45">
        <f t="shared" ca="1" si="1314"/>
        <v>0</v>
      </c>
      <c r="FM392" s="45">
        <f t="shared" ca="1" si="1314"/>
        <v>0</v>
      </c>
      <c r="FN392" s="45">
        <f t="shared" ca="1" si="1314"/>
        <v>0</v>
      </c>
      <c r="FO392" s="45">
        <f t="shared" ca="1" si="1314"/>
        <v>0</v>
      </c>
      <c r="FP392" s="45">
        <f t="shared" ca="1" si="1314"/>
        <v>0</v>
      </c>
      <c r="FQ392" s="45">
        <f t="shared" ca="1" si="1314"/>
        <v>0</v>
      </c>
      <c r="FR392" s="45">
        <f t="shared" ca="1" si="1314"/>
        <v>0</v>
      </c>
      <c r="FS392" s="45">
        <f t="shared" ca="1" si="1314"/>
        <v>0</v>
      </c>
      <c r="FT392" s="45">
        <f t="shared" ca="1" si="1314"/>
        <v>0</v>
      </c>
      <c r="FU392" s="45">
        <f t="shared" ref="FU392:IF392" ca="1" si="1315">FU338</f>
        <v>0</v>
      </c>
      <c r="FV392" s="45">
        <f t="shared" ca="1" si="1315"/>
        <v>0</v>
      </c>
      <c r="FW392" s="45">
        <f t="shared" ca="1" si="1315"/>
        <v>0</v>
      </c>
      <c r="FX392" s="45">
        <f t="shared" ca="1" si="1315"/>
        <v>0</v>
      </c>
      <c r="FY392" s="45">
        <f t="shared" ca="1" si="1315"/>
        <v>0</v>
      </c>
      <c r="FZ392" s="45">
        <f t="shared" ca="1" si="1315"/>
        <v>0</v>
      </c>
      <c r="GA392" s="45">
        <f t="shared" ca="1" si="1315"/>
        <v>0</v>
      </c>
      <c r="GB392" s="45">
        <f t="shared" ca="1" si="1315"/>
        <v>0</v>
      </c>
      <c r="GC392" s="45">
        <f t="shared" ca="1" si="1315"/>
        <v>0</v>
      </c>
      <c r="GD392" s="45">
        <f t="shared" ca="1" si="1315"/>
        <v>0</v>
      </c>
      <c r="GE392" s="45">
        <f t="shared" ca="1" si="1315"/>
        <v>0</v>
      </c>
      <c r="GF392" s="45">
        <f t="shared" ca="1" si="1315"/>
        <v>0</v>
      </c>
      <c r="GG392" s="45">
        <f t="shared" ca="1" si="1315"/>
        <v>0</v>
      </c>
      <c r="GH392" s="45">
        <f t="shared" ca="1" si="1315"/>
        <v>0</v>
      </c>
      <c r="GI392" s="45">
        <f t="shared" ca="1" si="1315"/>
        <v>0</v>
      </c>
      <c r="GJ392" s="45">
        <f t="shared" ca="1" si="1315"/>
        <v>0</v>
      </c>
      <c r="GK392" s="45">
        <f t="shared" ca="1" si="1315"/>
        <v>0</v>
      </c>
      <c r="GL392" s="45">
        <f t="shared" ca="1" si="1315"/>
        <v>0</v>
      </c>
      <c r="GM392" s="45">
        <f t="shared" ca="1" si="1315"/>
        <v>0</v>
      </c>
      <c r="GN392" s="45">
        <f t="shared" ca="1" si="1315"/>
        <v>0</v>
      </c>
      <c r="GO392" s="45">
        <f t="shared" ca="1" si="1315"/>
        <v>0</v>
      </c>
      <c r="GP392" s="45">
        <f t="shared" ca="1" si="1315"/>
        <v>0</v>
      </c>
      <c r="GQ392" s="45">
        <f t="shared" ca="1" si="1315"/>
        <v>0</v>
      </c>
      <c r="GR392" s="45">
        <f t="shared" ca="1" si="1315"/>
        <v>0</v>
      </c>
      <c r="GS392" s="45">
        <f t="shared" ca="1" si="1315"/>
        <v>0</v>
      </c>
      <c r="GT392" s="45">
        <f t="shared" ca="1" si="1315"/>
        <v>0</v>
      </c>
      <c r="GU392" s="45">
        <f t="shared" ca="1" si="1315"/>
        <v>0</v>
      </c>
      <c r="GV392" s="45">
        <f t="shared" ca="1" si="1315"/>
        <v>0</v>
      </c>
      <c r="GW392" s="45">
        <f t="shared" ca="1" si="1315"/>
        <v>0</v>
      </c>
      <c r="GX392" s="45">
        <f t="shared" ca="1" si="1315"/>
        <v>0</v>
      </c>
      <c r="GY392" s="45">
        <f t="shared" ca="1" si="1315"/>
        <v>0</v>
      </c>
      <c r="GZ392" s="45">
        <f t="shared" ca="1" si="1315"/>
        <v>0</v>
      </c>
      <c r="HA392" s="45">
        <f t="shared" ca="1" si="1315"/>
        <v>0</v>
      </c>
      <c r="HB392" s="45">
        <f t="shared" ca="1" si="1315"/>
        <v>0</v>
      </c>
      <c r="HC392" s="45">
        <f t="shared" ca="1" si="1315"/>
        <v>0</v>
      </c>
      <c r="HD392" s="45">
        <f t="shared" ca="1" si="1315"/>
        <v>0</v>
      </c>
      <c r="HE392" s="45">
        <f t="shared" ca="1" si="1315"/>
        <v>0</v>
      </c>
      <c r="HF392" s="45">
        <f t="shared" ca="1" si="1315"/>
        <v>0</v>
      </c>
      <c r="HG392" s="45">
        <f t="shared" ca="1" si="1315"/>
        <v>0</v>
      </c>
      <c r="HH392" s="45">
        <f t="shared" ca="1" si="1315"/>
        <v>0</v>
      </c>
      <c r="HI392" s="45">
        <f t="shared" ca="1" si="1315"/>
        <v>0</v>
      </c>
      <c r="HJ392" s="45">
        <f t="shared" ca="1" si="1315"/>
        <v>0</v>
      </c>
      <c r="HK392" s="45">
        <f t="shared" ca="1" si="1315"/>
        <v>0</v>
      </c>
      <c r="HL392" s="45">
        <f t="shared" ca="1" si="1315"/>
        <v>0</v>
      </c>
      <c r="HM392" s="45">
        <f t="shared" ca="1" si="1315"/>
        <v>0</v>
      </c>
      <c r="HN392" s="45">
        <f t="shared" ca="1" si="1315"/>
        <v>0</v>
      </c>
      <c r="HO392" s="45">
        <f t="shared" ca="1" si="1315"/>
        <v>0</v>
      </c>
      <c r="HP392" s="45">
        <f t="shared" ca="1" si="1315"/>
        <v>0</v>
      </c>
      <c r="HQ392" s="45">
        <f t="shared" ca="1" si="1315"/>
        <v>0</v>
      </c>
      <c r="HR392" s="45">
        <f t="shared" ca="1" si="1315"/>
        <v>0</v>
      </c>
      <c r="HS392" s="45">
        <f t="shared" ca="1" si="1315"/>
        <v>0</v>
      </c>
      <c r="HT392" s="45">
        <f t="shared" ca="1" si="1315"/>
        <v>0</v>
      </c>
      <c r="HU392" s="45">
        <f t="shared" ca="1" si="1315"/>
        <v>0</v>
      </c>
      <c r="HV392" s="45">
        <f t="shared" ca="1" si="1315"/>
        <v>0</v>
      </c>
      <c r="HW392" s="45">
        <f t="shared" ca="1" si="1315"/>
        <v>0</v>
      </c>
      <c r="HX392" s="45">
        <f t="shared" ca="1" si="1315"/>
        <v>0</v>
      </c>
      <c r="HY392" s="45">
        <f t="shared" ca="1" si="1315"/>
        <v>0</v>
      </c>
      <c r="HZ392" s="45">
        <f t="shared" ca="1" si="1315"/>
        <v>0</v>
      </c>
      <c r="IA392" s="45">
        <f t="shared" ca="1" si="1315"/>
        <v>0</v>
      </c>
      <c r="IB392" s="45">
        <f t="shared" ca="1" si="1315"/>
        <v>0</v>
      </c>
      <c r="IC392" s="45">
        <f t="shared" ca="1" si="1315"/>
        <v>0</v>
      </c>
      <c r="ID392" s="45">
        <f t="shared" ca="1" si="1315"/>
        <v>0</v>
      </c>
      <c r="IE392" s="45">
        <f t="shared" ca="1" si="1315"/>
        <v>0</v>
      </c>
      <c r="IF392" s="45">
        <f t="shared" ca="1" si="1315"/>
        <v>0</v>
      </c>
      <c r="IG392" s="45">
        <f t="shared" ref="IG392:KP392" ca="1" si="1316">IG338</f>
        <v>0</v>
      </c>
      <c r="IH392" s="45">
        <f t="shared" ca="1" si="1316"/>
        <v>0</v>
      </c>
      <c r="II392" s="45">
        <f t="shared" ca="1" si="1316"/>
        <v>0</v>
      </c>
      <c r="IJ392" s="45">
        <f t="shared" ca="1" si="1316"/>
        <v>0</v>
      </c>
      <c r="IK392" s="45">
        <f t="shared" ca="1" si="1316"/>
        <v>0</v>
      </c>
      <c r="IL392" s="45">
        <f t="shared" ca="1" si="1316"/>
        <v>0</v>
      </c>
      <c r="IM392" s="45">
        <f t="shared" ca="1" si="1316"/>
        <v>0</v>
      </c>
      <c r="IN392" s="45">
        <f t="shared" ca="1" si="1316"/>
        <v>0</v>
      </c>
      <c r="IO392" s="45">
        <f t="shared" ca="1" si="1316"/>
        <v>0</v>
      </c>
      <c r="IP392" s="45">
        <f t="shared" ca="1" si="1316"/>
        <v>0</v>
      </c>
      <c r="IQ392" s="45">
        <f t="shared" ca="1" si="1316"/>
        <v>0</v>
      </c>
      <c r="IR392" s="45">
        <f t="shared" ca="1" si="1316"/>
        <v>0</v>
      </c>
      <c r="IS392" s="45">
        <f t="shared" ca="1" si="1316"/>
        <v>0</v>
      </c>
      <c r="IT392" s="45">
        <f t="shared" ca="1" si="1316"/>
        <v>0</v>
      </c>
      <c r="IU392" s="45">
        <f t="shared" ca="1" si="1316"/>
        <v>0</v>
      </c>
      <c r="IV392" s="45">
        <f t="shared" ca="1" si="1316"/>
        <v>0</v>
      </c>
      <c r="IW392" s="45">
        <f t="shared" ca="1" si="1316"/>
        <v>6624.245572347314</v>
      </c>
      <c r="IX392" s="45">
        <f t="shared" ca="1" si="1316"/>
        <v>11326.913245563755</v>
      </c>
      <c r="IY392" s="45">
        <f t="shared" ca="1" si="1316"/>
        <v>6922.9804072460502</v>
      </c>
      <c r="IZ392" s="45">
        <f t="shared" ca="1" si="1316"/>
        <v>0</v>
      </c>
      <c r="JA392" s="45">
        <f t="shared" ca="1" si="1316"/>
        <v>5237.8591607258395</v>
      </c>
      <c r="JB392" s="45">
        <f t="shared" ca="1" si="1316"/>
        <v>6094.017529707603</v>
      </c>
      <c r="JC392" s="45">
        <f t="shared" ca="1" si="1316"/>
        <v>13496.674074177357</v>
      </c>
      <c r="JD392" s="45">
        <f t="shared" ca="1" si="1316"/>
        <v>17133.193387750842</v>
      </c>
      <c r="JE392" s="45">
        <f t="shared" ca="1" si="1316"/>
        <v>18954.007960897718</v>
      </c>
      <c r="JF392" s="45">
        <f t="shared" ca="1" si="1316"/>
        <v>21349.968033394747</v>
      </c>
      <c r="JG392" s="45">
        <f t="shared" ca="1" si="1316"/>
        <v>23632.628571137044</v>
      </c>
      <c r="JH392" s="45">
        <f t="shared" ca="1" si="1316"/>
        <v>22899.933955807064</v>
      </c>
      <c r="JI392" s="45">
        <f t="shared" ca="1" si="1316"/>
        <v>18278.36518370088</v>
      </c>
      <c r="JJ392" s="45">
        <f t="shared" ca="1" si="1316"/>
        <v>12055.225545068133</v>
      </c>
      <c r="JK392" s="45">
        <f t="shared" ca="1" si="1316"/>
        <v>7707.9872472316129</v>
      </c>
      <c r="JL392" s="45">
        <f t="shared" ca="1" si="1316"/>
        <v>665.27204135288048</v>
      </c>
      <c r="JM392" s="45">
        <f t="shared" ca="1" si="1316"/>
        <v>6256.1854298612225</v>
      </c>
      <c r="JN392" s="45">
        <f t="shared" ca="1" si="1316"/>
        <v>6869.0367707975065</v>
      </c>
      <c r="JO392" s="45">
        <f t="shared" ca="1" si="1316"/>
        <v>14257.654179870497</v>
      </c>
      <c r="JP392" s="45">
        <f t="shared" ca="1" si="1316"/>
        <v>17970.586208642519</v>
      </c>
      <c r="JQ392" s="45">
        <f t="shared" ca="1" si="1316"/>
        <v>19684.143100032103</v>
      </c>
      <c r="JR392" s="45">
        <f t="shared" ca="1" si="1316"/>
        <v>22067.723483738431</v>
      </c>
      <c r="JS392" s="45">
        <f t="shared" ca="1" si="1316"/>
        <v>24337.96448659827</v>
      </c>
      <c r="JT392" s="45">
        <f t="shared" ca="1" si="1316"/>
        <v>23625.791192615754</v>
      </c>
      <c r="JU392" s="45">
        <f t="shared" ca="1" si="1316"/>
        <v>19062.047285229775</v>
      </c>
      <c r="JV392" s="45">
        <f t="shared" ca="1" si="1316"/>
        <v>12911.510855331755</v>
      </c>
      <c r="JW392" s="45">
        <f t="shared" ca="1" si="1316"/>
        <v>8621.7691471596663</v>
      </c>
      <c r="JX392" s="45">
        <f t="shared" ca="1" si="1316"/>
        <v>1660.0642374711279</v>
      </c>
      <c r="JY392" s="45">
        <f t="shared" ca="1" si="1316"/>
        <v>7205.5295748909666</v>
      </c>
      <c r="JZ392" s="45">
        <f t="shared" ca="1" si="1316"/>
        <v>7878.7091689534082</v>
      </c>
      <c r="KA392" s="45">
        <f t="shared" ca="1" si="1316"/>
        <v>15153.216704327611</v>
      </c>
      <c r="KB392" s="45">
        <f t="shared" ca="1" si="1316"/>
        <v>18944.237204231315</v>
      </c>
      <c r="KC392" s="45">
        <f t="shared" ca="1" si="1316"/>
        <v>20552.054266010571</v>
      </c>
      <c r="KD392" s="45">
        <f t="shared" ca="1" si="1316"/>
        <v>22924.84316126036</v>
      </c>
      <c r="KE392" s="45">
        <f t="shared" ca="1" si="1316"/>
        <v>25184.267875904363</v>
      </c>
      <c r="KF392" s="45">
        <f t="shared" ca="1" si="1316"/>
        <v>24493.906043166542</v>
      </c>
      <c r="KG392" s="45">
        <f t="shared" ca="1" si="1316"/>
        <v>19988.920754121187</v>
      </c>
      <c r="KH392" s="45">
        <f t="shared" ca="1" si="1316"/>
        <v>13911.789272194073</v>
      </c>
      <c r="KI392" s="45">
        <f t="shared" ca="1" si="1316"/>
        <v>9680.5115131753009</v>
      </c>
      <c r="KJ392" s="45">
        <f t="shared" ca="1" si="1316"/>
        <v>2800.5655937984102</v>
      </c>
      <c r="KK392" s="45">
        <f t="shared" ca="1" si="1316"/>
        <v>8302.5696057038858</v>
      </c>
      <c r="KL392" s="45">
        <f t="shared" ca="1" si="1316"/>
        <v>8986.5012779183871</v>
      </c>
      <c r="KM392" s="45">
        <f t="shared" ca="1" si="1316"/>
        <v>16200.199039742116</v>
      </c>
      <c r="KN392" s="45">
        <f t="shared" ca="1" si="1316"/>
        <v>20071.15922249484</v>
      </c>
      <c r="KO392" s="45">
        <f t="shared" ca="1" si="1316"/>
        <v>21574.913150015389</v>
      </c>
      <c r="KP392" s="45">
        <f t="shared" ca="1" si="1316"/>
        <v>23938.668742502632</v>
      </c>
      <c r="KQ392" s="45">
        <f t="shared" ref="KQ392:LT392" ca="1" si="1317">KQ338</f>
        <v>26189.052109129385</v>
      </c>
      <c r="KR392" s="45">
        <f t="shared" ca="1" si="1317"/>
        <v>25521.968564349438</v>
      </c>
      <c r="KS392" s="45">
        <f t="shared" ca="1" si="1317"/>
        <v>21076.857776947239</v>
      </c>
      <c r="KT392" s="45">
        <f t="shared" ca="1" si="1317"/>
        <v>15074.118340264635</v>
      </c>
      <c r="KU392" s="45">
        <f t="shared" ca="1" si="1317"/>
        <v>5296.1474516056987</v>
      </c>
      <c r="KV392" s="45">
        <f t="shared" ca="1" si="1317"/>
        <v>0</v>
      </c>
      <c r="KW392" s="45">
        <f t="shared" ca="1" si="1317"/>
        <v>2289.7559688143178</v>
      </c>
      <c r="KX392" s="45">
        <f t="shared" ca="1" si="1317"/>
        <v>4267.3220005616258</v>
      </c>
      <c r="KY392" s="45">
        <f t="shared" ca="1" si="1317"/>
        <v>11362.671130952478</v>
      </c>
      <c r="KZ392" s="45">
        <f t="shared" ca="1" si="1317"/>
        <v>15255.070028196786</v>
      </c>
      <c r="LA392" s="45">
        <f t="shared" ca="1" si="1317"/>
        <v>16376.691056539543</v>
      </c>
      <c r="LB392" s="45">
        <f t="shared" ca="1" si="1317"/>
        <v>18669.4095397684</v>
      </c>
      <c r="LC392" s="45">
        <f t="shared" ca="1" si="1317"/>
        <v>20848.126894700399</v>
      </c>
      <c r="LD392" s="45">
        <f t="shared" ca="1" si="1317"/>
        <v>19921.975735379659</v>
      </c>
      <c r="LE392" s="45">
        <f t="shared" ca="1" si="1317"/>
        <v>15469.980488857102</v>
      </c>
      <c r="LF392" s="45">
        <f t="shared" ca="1" si="1317"/>
        <v>9474.0679952381943</v>
      </c>
      <c r="LG392" s="45">
        <f t="shared" ca="1" si="1317"/>
        <v>5075.165493681212</v>
      </c>
      <c r="LH392" s="45">
        <f t="shared" ca="1" si="1317"/>
        <v>0</v>
      </c>
      <c r="LI392" s="45">
        <f t="shared" ca="1" si="1317"/>
        <v>1927.5973402430882</v>
      </c>
      <c r="LJ392" s="45">
        <f t="shared" ca="1" si="1317"/>
        <v>4004.7114467455667</v>
      </c>
      <c r="LK392" s="45">
        <f t="shared" ca="1" si="1317"/>
        <v>11079.098583746874</v>
      </c>
      <c r="LL392" s="45">
        <f t="shared" ca="1" si="1317"/>
        <v>15038.827043117401</v>
      </c>
      <c r="LM392" s="45">
        <f t="shared" ca="1" si="1317"/>
        <v>16043.207482160951</v>
      </c>
      <c r="LN392" s="45">
        <f t="shared" ca="1" si="1317"/>
        <v>18313.741565648663</v>
      </c>
      <c r="LO392" s="45">
        <f t="shared" ca="1" si="1317"/>
        <v>20470.133334535414</v>
      </c>
      <c r="LP392" s="45">
        <f t="shared" ca="1" si="1317"/>
        <v>19553.201355905039</v>
      </c>
      <c r="LQ392" s="45">
        <f t="shared" ca="1" si="1317"/>
        <v>15146.160571320295</v>
      </c>
      <c r="LR392" s="45">
        <f t="shared" ca="1" si="1317"/>
        <v>9209.2951584095863</v>
      </c>
      <c r="LS392" s="45">
        <f t="shared" ca="1" si="1317"/>
        <v>4854.8186180114062</v>
      </c>
      <c r="LT392" s="45">
        <f t="shared" ca="1" si="1317"/>
        <v>0</v>
      </c>
      <c r="LU392" s="45"/>
      <c r="LV392" s="45"/>
      <c r="LW392" s="45"/>
      <c r="LX392" s="45"/>
      <c r="LY392" s="45"/>
      <c r="LZ392" s="45"/>
      <c r="MA392" s="45"/>
      <c r="MB392" s="45"/>
      <c r="MC392" s="45"/>
      <c r="MD392" s="45"/>
      <c r="ME392" s="45"/>
      <c r="MF392" s="45"/>
      <c r="MG392" s="45"/>
      <c r="MH392" s="45"/>
      <c r="MI392" s="45"/>
      <c r="MJ392" s="45"/>
      <c r="MK392" s="45"/>
      <c r="ML392" s="45"/>
      <c r="MM392" s="45"/>
      <c r="MN392" s="45"/>
      <c r="MO392" s="45"/>
      <c r="MP392" s="45"/>
      <c r="MQ392" s="45"/>
      <c r="MR392" s="45"/>
      <c r="MS392" s="45"/>
      <c r="MT392" s="45"/>
      <c r="MU392" s="45"/>
      <c r="MV392" s="45"/>
      <c r="MW392" s="45"/>
      <c r="MX392" s="45"/>
      <c r="MY392" s="45"/>
      <c r="MZ392" s="45"/>
      <c r="NA392" s="45"/>
      <c r="NB392" s="45"/>
      <c r="NC392" s="45"/>
      <c r="ND392" s="45"/>
      <c r="NE392" s="45"/>
      <c r="NF392" s="45"/>
      <c r="NG392" s="45"/>
      <c r="NH392" s="45"/>
      <c r="NI392" s="45"/>
      <c r="NJ392" s="45"/>
      <c r="NK392" s="45"/>
      <c r="NL392" s="45"/>
      <c r="NM392" s="45"/>
      <c r="NN392" s="45"/>
      <c r="NO392" s="45"/>
      <c r="NP392" s="45"/>
      <c r="NQ392" s="45"/>
      <c r="NR392" s="45"/>
      <c r="NS392" s="45"/>
      <c r="NT392" s="45"/>
      <c r="NU392" s="45"/>
      <c r="NV392" s="45"/>
      <c r="NW392" s="45"/>
      <c r="NX392" s="45"/>
      <c r="NY392" s="45"/>
      <c r="NZ392" s="45"/>
      <c r="OA392" s="45"/>
      <c r="OB392" s="45"/>
      <c r="OC392" s="45"/>
      <c r="OD392" s="45"/>
      <c r="OE392" s="45"/>
      <c r="OF392" s="45"/>
      <c r="OG392" s="45"/>
      <c r="OH392" s="45"/>
      <c r="OI392" s="45"/>
      <c r="OJ392" s="45"/>
      <c r="OK392" s="45"/>
      <c r="OL392" s="45"/>
      <c r="OM392" s="45"/>
      <c r="ON392" s="45"/>
      <c r="OO392" s="45"/>
      <c r="OP392" s="45"/>
      <c r="OQ392" s="45"/>
      <c r="OR392" s="45"/>
      <c r="OS392" s="45"/>
      <c r="OT392" s="45"/>
      <c r="OU392" s="45"/>
      <c r="OV392" s="45"/>
      <c r="OW392" s="45"/>
      <c r="OX392" s="45"/>
      <c r="OY392" s="45"/>
      <c r="OZ392" s="45"/>
      <c r="PA392" s="45"/>
      <c r="PB392" s="45"/>
      <c r="PC392" s="45"/>
      <c r="PD392" s="45"/>
      <c r="PE392" s="45"/>
      <c r="PF392" s="45"/>
      <c r="PG392" s="45"/>
      <c r="PH392" s="45"/>
      <c r="PI392" s="45"/>
      <c r="PJ392" s="45"/>
      <c r="PK392" s="45"/>
      <c r="PL392" s="45"/>
      <c r="PM392" s="45"/>
      <c r="PN392" s="45"/>
      <c r="PO392" s="45"/>
      <c r="PP392" s="45"/>
      <c r="PQ392" s="45"/>
      <c r="PR392" s="45"/>
      <c r="PS392" s="45"/>
      <c r="PT392" s="45"/>
      <c r="PU392" s="45"/>
      <c r="PV392" s="45"/>
      <c r="PW392" s="45"/>
      <c r="PX392" s="45"/>
      <c r="PY392" s="45"/>
      <c r="PZ392" s="45"/>
      <c r="QA392" s="45"/>
      <c r="QB392" s="45"/>
      <c r="QC392" s="45"/>
      <c r="QD392" s="45"/>
      <c r="QE392" s="45"/>
      <c r="QF392" s="45"/>
      <c r="QG392" s="45"/>
      <c r="QH392" s="45"/>
      <c r="QI392" s="45"/>
      <c r="QJ392" s="45"/>
      <c r="QK392" s="45"/>
      <c r="QL392" s="45"/>
      <c r="QM392" s="45"/>
      <c r="QN392" s="45"/>
      <c r="QO392" s="45"/>
      <c r="QP392" s="45"/>
      <c r="QQ392" s="45"/>
      <c r="QR392" s="45"/>
      <c r="QS392" s="45"/>
      <c r="QT392" s="45"/>
      <c r="QU392" s="45"/>
    </row>
    <row r="393" spans="1:463" s="45" customFormat="1" ht="15" customHeight="1" outlineLevel="1">
      <c r="A393"/>
      <c r="B393"/>
      <c r="C393" s="75" t="s">
        <v>594</v>
      </c>
      <c r="D393"/>
      <c r="E393" s="50" t="s">
        <v>95</v>
      </c>
      <c r="F393"/>
      <c r="G393"/>
      <c r="H393" s="66"/>
      <c r="I393" s="45">
        <v>0</v>
      </c>
      <c r="J393" s="45">
        <v>0</v>
      </c>
      <c r="K393" s="45">
        <v>0</v>
      </c>
      <c r="L393" s="45">
        <v>0</v>
      </c>
      <c r="M393" s="45">
        <v>0</v>
      </c>
      <c r="N393" s="45">
        <v>0</v>
      </c>
      <c r="O393" s="45">
        <v>0</v>
      </c>
      <c r="P393" s="45">
        <v>0</v>
      </c>
      <c r="Q393" s="45">
        <v>0</v>
      </c>
      <c r="R393" s="45">
        <v>0</v>
      </c>
      <c r="S393" s="45">
        <v>0</v>
      </c>
      <c r="T393" s="45">
        <v>0</v>
      </c>
      <c r="U393" s="45">
        <v>0</v>
      </c>
      <c r="V393" s="45">
        <v>0</v>
      </c>
      <c r="W393" s="45">
        <v>0</v>
      </c>
      <c r="X393" s="45">
        <v>0</v>
      </c>
      <c r="Y393" s="45">
        <v>0</v>
      </c>
      <c r="Z393" s="45">
        <v>0</v>
      </c>
      <c r="AA393" s="45">
        <f t="shared" ref="AA393:CL393" si="1318">AA155</f>
        <v>30675.380747890464</v>
      </c>
      <c r="AB393" s="45">
        <f t="shared" si="1318"/>
        <v>30675.380747890464</v>
      </c>
      <c r="AC393" s="45">
        <f t="shared" si="1318"/>
        <v>30675.380747890464</v>
      </c>
      <c r="AD393" s="45">
        <f t="shared" si="1318"/>
        <v>46909.983574143393</v>
      </c>
      <c r="AE393" s="45">
        <f t="shared" si="1318"/>
        <v>46909.983574143393</v>
      </c>
      <c r="AF393" s="45">
        <f t="shared" si="1318"/>
        <v>46909.983574143393</v>
      </c>
      <c r="AG393" s="45">
        <f t="shared" si="1318"/>
        <v>63636.511100634612</v>
      </c>
      <c r="AH393" s="45">
        <f t="shared" si="1318"/>
        <v>63636.511100634612</v>
      </c>
      <c r="AI393" s="45">
        <f t="shared" si="1318"/>
        <v>63636.511100634612</v>
      </c>
      <c r="AJ393" s="45">
        <f t="shared" si="1318"/>
        <v>65951.633948494957</v>
      </c>
      <c r="AK393" s="45">
        <f t="shared" si="1318"/>
        <v>65951.633948494957</v>
      </c>
      <c r="AL393" s="45">
        <f t="shared" si="1318"/>
        <v>65951.633948494957</v>
      </c>
      <c r="AM393" s="45">
        <f t="shared" si="1318"/>
        <v>67950.034408768304</v>
      </c>
      <c r="AN393" s="45">
        <f t="shared" si="1318"/>
        <v>67950.034408768304</v>
      </c>
      <c r="AO393" s="45">
        <f t="shared" si="1318"/>
        <v>67950.034408768304</v>
      </c>
      <c r="AP393" s="45">
        <f t="shared" si="1318"/>
        <v>70008.988401388371</v>
      </c>
      <c r="AQ393" s="45">
        <f t="shared" si="1318"/>
        <v>70008.988401388371</v>
      </c>
      <c r="AR393" s="45">
        <f t="shared" si="1318"/>
        <v>70008.988401388371</v>
      </c>
      <c r="AS393" s="45">
        <f t="shared" si="1318"/>
        <v>72130.330758938828</v>
      </c>
      <c r="AT393" s="45">
        <f t="shared" si="1318"/>
        <v>72130.330758938828</v>
      </c>
      <c r="AU393" s="45">
        <f t="shared" si="1318"/>
        <v>72130.330758938828</v>
      </c>
      <c r="AV393" s="45">
        <f t="shared" si="1318"/>
        <v>74315.951911265409</v>
      </c>
      <c r="AW393" s="45">
        <f t="shared" si="1318"/>
        <v>74315.951911265409</v>
      </c>
      <c r="AX393" s="45">
        <f t="shared" si="1318"/>
        <v>74315.951911265409</v>
      </c>
      <c r="AY393" s="45">
        <f t="shared" si="1318"/>
        <v>76567.799570128656</v>
      </c>
      <c r="AZ393" s="45">
        <f t="shared" si="1318"/>
        <v>76567.799570128656</v>
      </c>
      <c r="BA393" s="45">
        <f t="shared" si="1318"/>
        <v>76567.799570128656</v>
      </c>
      <c r="BB393" s="45">
        <f t="shared" si="1318"/>
        <v>78887.880464903123</v>
      </c>
      <c r="BC393" s="45">
        <f t="shared" si="1318"/>
        <v>78887.880464903123</v>
      </c>
      <c r="BD393" s="45">
        <f t="shared" si="1318"/>
        <v>78887.880464903123</v>
      </c>
      <c r="BE393" s="45">
        <f t="shared" si="1318"/>
        <v>81278.262130870149</v>
      </c>
      <c r="BF393" s="45">
        <f t="shared" si="1318"/>
        <v>81278.262130870149</v>
      </c>
      <c r="BG393" s="45">
        <f t="shared" si="1318"/>
        <v>81278.262130870149</v>
      </c>
      <c r="BH393" s="45">
        <f t="shared" si="1318"/>
        <v>83741.074751697655</v>
      </c>
      <c r="BI393" s="45">
        <f t="shared" si="1318"/>
        <v>83741.074751697655</v>
      </c>
      <c r="BJ393" s="45">
        <f t="shared" si="1318"/>
        <v>83741.074751697655</v>
      </c>
      <c r="BK393" s="45">
        <f t="shared" si="1318"/>
        <v>86278.51305774886</v>
      </c>
      <c r="BL393" s="45">
        <f t="shared" si="1318"/>
        <v>86278.51305774886</v>
      </c>
      <c r="BM393" s="45">
        <f t="shared" si="1318"/>
        <v>86278.51305774886</v>
      </c>
      <c r="BN393" s="45">
        <f t="shared" si="1318"/>
        <v>88892.838281911711</v>
      </c>
      <c r="BO393" s="45">
        <f t="shared" si="1318"/>
        <v>88892.838281911711</v>
      </c>
      <c r="BP393" s="45">
        <f t="shared" si="1318"/>
        <v>88892.838281911711</v>
      </c>
      <c r="BQ393" s="45">
        <f t="shared" si="1318"/>
        <v>91586.380174691934</v>
      </c>
      <c r="BR393" s="45">
        <f t="shared" si="1318"/>
        <v>91586.380174691934</v>
      </c>
      <c r="BS393" s="45">
        <f t="shared" si="1318"/>
        <v>91586.380174691934</v>
      </c>
      <c r="BT393" s="45">
        <f t="shared" si="1318"/>
        <v>94361.539080365284</v>
      </c>
      <c r="BU393" s="45">
        <f t="shared" si="1318"/>
        <v>94361.539080365284</v>
      </c>
      <c r="BV393" s="45">
        <f t="shared" si="1318"/>
        <v>94361.539080365284</v>
      </c>
      <c r="BW393" s="45">
        <f t="shared" si="1318"/>
        <v>97220.788076039418</v>
      </c>
      <c r="BX393" s="45">
        <f t="shared" si="1318"/>
        <v>97220.788076039418</v>
      </c>
      <c r="BY393" s="45">
        <f t="shared" si="1318"/>
        <v>97220.788076039418</v>
      </c>
      <c r="BZ393" s="45">
        <f t="shared" si="1318"/>
        <v>100166.67517553151</v>
      </c>
      <c r="CA393" s="45">
        <f t="shared" si="1318"/>
        <v>100166.67517553151</v>
      </c>
      <c r="CB393" s="45">
        <f t="shared" si="1318"/>
        <v>100166.67517553151</v>
      </c>
      <c r="CC393" s="45">
        <f t="shared" si="1318"/>
        <v>103201.82560002527</v>
      </c>
      <c r="CD393" s="45">
        <f t="shared" si="1318"/>
        <v>103201.82560002527</v>
      </c>
      <c r="CE393" s="45">
        <f t="shared" si="1318"/>
        <v>103201.82560002527</v>
      </c>
      <c r="CF393" s="45">
        <f t="shared" si="1318"/>
        <v>106328.94411753163</v>
      </c>
      <c r="CG393" s="45">
        <f t="shared" si="1318"/>
        <v>106328.94411753163</v>
      </c>
      <c r="CH393" s="45">
        <f t="shared" si="1318"/>
        <v>106328.94411753163</v>
      </c>
      <c r="CI393" s="45">
        <f t="shared" si="1318"/>
        <v>109550.81745323697</v>
      </c>
      <c r="CJ393" s="45">
        <f t="shared" si="1318"/>
        <v>109550.81745323697</v>
      </c>
      <c r="CK393" s="45">
        <f t="shared" si="1318"/>
        <v>109550.81745323697</v>
      </c>
      <c r="CL393" s="45">
        <f t="shared" si="1318"/>
        <v>112870.31677288751</v>
      </c>
      <c r="CM393" s="45">
        <f t="shared" ref="CM393:EX393" si="1319">CM155</f>
        <v>112870.31677288751</v>
      </c>
      <c r="CN393" s="45">
        <f t="shared" si="1319"/>
        <v>112870.31677288751</v>
      </c>
      <c r="CO393" s="45">
        <f t="shared" si="1319"/>
        <v>116290.40024142279</v>
      </c>
      <c r="CP393" s="45">
        <f t="shared" si="1319"/>
        <v>116290.40024142279</v>
      </c>
      <c r="CQ393" s="45">
        <f t="shared" si="1319"/>
        <v>116290.40024142279</v>
      </c>
      <c r="CR393" s="45">
        <f t="shared" si="1319"/>
        <v>119814.11565913814</v>
      </c>
      <c r="CS393" s="45">
        <f t="shared" si="1319"/>
        <v>119814.11565913814</v>
      </c>
      <c r="CT393" s="45">
        <f t="shared" si="1319"/>
        <v>119814.11565913814</v>
      </c>
      <c r="CU393" s="45">
        <f t="shared" si="1319"/>
        <v>123444.60317772569</v>
      </c>
      <c r="CV393" s="45">
        <f t="shared" si="1319"/>
        <v>123444.60317772569</v>
      </c>
      <c r="CW393" s="45">
        <f t="shared" si="1319"/>
        <v>123444.60317772569</v>
      </c>
      <c r="CX393" s="45">
        <f t="shared" si="1319"/>
        <v>127185.09809861395</v>
      </c>
      <c r="CY393" s="45">
        <f t="shared" si="1319"/>
        <v>127185.09809861395</v>
      </c>
      <c r="CZ393" s="45">
        <f t="shared" si="1319"/>
        <v>127185.09809861395</v>
      </c>
      <c r="DA393" s="45">
        <f t="shared" si="1319"/>
        <v>131038.93375610004</v>
      </c>
      <c r="DB393" s="45">
        <f t="shared" si="1319"/>
        <v>131038.93375610004</v>
      </c>
      <c r="DC393" s="45">
        <f t="shared" si="1319"/>
        <v>131038.93375610004</v>
      </c>
      <c r="DD393" s="45">
        <f t="shared" si="1319"/>
        <v>135009.54448784364</v>
      </c>
      <c r="DE393" s="45">
        <f t="shared" si="1319"/>
        <v>135009.54448784364</v>
      </c>
      <c r="DF393" s="45">
        <f t="shared" si="1319"/>
        <v>135009.54448784364</v>
      </c>
      <c r="DG393" s="45">
        <f t="shared" si="1319"/>
        <v>139100.46869536978</v>
      </c>
      <c r="DH393" s="45">
        <f t="shared" si="1319"/>
        <v>139100.46869536978</v>
      </c>
      <c r="DI393" s="45">
        <f t="shared" si="1319"/>
        <v>139100.46869536978</v>
      </c>
      <c r="DJ393" s="45">
        <f t="shared" si="1319"/>
        <v>143315.35199730817</v>
      </c>
      <c r="DK393" s="45">
        <f t="shared" si="1319"/>
        <v>143315.35199730817</v>
      </c>
      <c r="DL393" s="45">
        <f t="shared" si="1319"/>
        <v>143315.35199730817</v>
      </c>
      <c r="DM393" s="45">
        <f t="shared" si="1319"/>
        <v>147657.95047817862</v>
      </c>
      <c r="DN393" s="45">
        <f t="shared" si="1319"/>
        <v>147657.95047817862</v>
      </c>
      <c r="DO393" s="45">
        <f t="shared" si="1319"/>
        <v>147657.95047817862</v>
      </c>
      <c r="DP393" s="45">
        <f t="shared" si="1319"/>
        <v>152132.1340356179</v>
      </c>
      <c r="DQ393" s="45">
        <f t="shared" si="1319"/>
        <v>152132.1340356179</v>
      </c>
      <c r="DR393" s="45">
        <f t="shared" si="1319"/>
        <v>152132.1340356179</v>
      </c>
      <c r="DS393" s="45">
        <f t="shared" si="1319"/>
        <v>156741.88982903116</v>
      </c>
      <c r="DT393" s="45">
        <f t="shared" si="1319"/>
        <v>156741.88982903116</v>
      </c>
      <c r="DU393" s="45">
        <f t="shared" si="1319"/>
        <v>156741.88982903116</v>
      </c>
      <c r="DV393" s="45">
        <f t="shared" si="1319"/>
        <v>161491.32583274064</v>
      </c>
      <c r="DW393" s="45">
        <f t="shared" si="1319"/>
        <v>161491.32583274064</v>
      </c>
      <c r="DX393" s="45">
        <f t="shared" si="1319"/>
        <v>161491.32583274064</v>
      </c>
      <c r="DY393" s="45">
        <f t="shared" si="1319"/>
        <v>166384.67449679849</v>
      </c>
      <c r="DZ393" s="45">
        <f t="shared" si="1319"/>
        <v>166384.67449679849</v>
      </c>
      <c r="EA393" s="45">
        <f t="shared" si="1319"/>
        <v>166384.67449679849</v>
      </c>
      <c r="EB393" s="45">
        <f t="shared" si="1319"/>
        <v>171426.29651872598</v>
      </c>
      <c r="EC393" s="45">
        <f t="shared" si="1319"/>
        <v>171426.29651872598</v>
      </c>
      <c r="ED393" s="45">
        <f t="shared" si="1319"/>
        <v>171426.29651872598</v>
      </c>
      <c r="EE393" s="45">
        <f t="shared" si="1319"/>
        <v>176620.68472953991</v>
      </c>
      <c r="EF393" s="45">
        <f t="shared" si="1319"/>
        <v>176620.68472953991</v>
      </c>
      <c r="EG393" s="45">
        <f t="shared" si="1319"/>
        <v>176620.68472953991</v>
      </c>
      <c r="EH393" s="45">
        <f t="shared" si="1319"/>
        <v>181972.46809752972</v>
      </c>
      <c r="EI393" s="45">
        <f t="shared" si="1319"/>
        <v>181972.46809752972</v>
      </c>
      <c r="EJ393" s="45">
        <f t="shared" si="1319"/>
        <v>181972.46809752972</v>
      </c>
      <c r="EK393" s="45">
        <f t="shared" si="1319"/>
        <v>187486.41585335298</v>
      </c>
      <c r="EL393" s="45">
        <f t="shared" si="1319"/>
        <v>187486.41585335298</v>
      </c>
      <c r="EM393" s="45">
        <f t="shared" si="1319"/>
        <v>187486.41585335298</v>
      </c>
      <c r="EN393" s="45">
        <f t="shared" si="1319"/>
        <v>193167.44174012542</v>
      </c>
      <c r="EO393" s="45">
        <f t="shared" si="1319"/>
        <v>193167.44174012542</v>
      </c>
      <c r="EP393" s="45">
        <f t="shared" si="1319"/>
        <v>193167.44174012542</v>
      </c>
      <c r="EQ393" s="45">
        <f t="shared" si="1319"/>
        <v>199020.60839229292</v>
      </c>
      <c r="ER393" s="45">
        <f t="shared" si="1319"/>
        <v>199020.60839229292</v>
      </c>
      <c r="ES393" s="45">
        <f t="shared" si="1319"/>
        <v>199020.60839229292</v>
      </c>
      <c r="ET393" s="45">
        <f t="shared" si="1319"/>
        <v>205051.13184718782</v>
      </c>
      <c r="EU393" s="45">
        <f t="shared" si="1319"/>
        <v>205051.13184718782</v>
      </c>
      <c r="EV393" s="45">
        <f t="shared" si="1319"/>
        <v>205051.13184718782</v>
      </c>
      <c r="EW393" s="45">
        <f t="shared" si="1319"/>
        <v>211264.38619328945</v>
      </c>
      <c r="EX393" s="45">
        <f t="shared" si="1319"/>
        <v>211264.38619328945</v>
      </c>
      <c r="EY393" s="45">
        <f t="shared" ref="EY393:HJ393" si="1320">EY155</f>
        <v>211264.38619328945</v>
      </c>
      <c r="EZ393" s="45">
        <f t="shared" si="1320"/>
        <v>217665.9083593323</v>
      </c>
      <c r="FA393" s="45">
        <f t="shared" si="1320"/>
        <v>217665.9083593323</v>
      </c>
      <c r="FB393" s="45">
        <f t="shared" si="1320"/>
        <v>217665.9083593323</v>
      </c>
      <c r="FC393" s="45">
        <f t="shared" si="1320"/>
        <v>224261.40304852842</v>
      </c>
      <c r="FD393" s="45">
        <f t="shared" si="1320"/>
        <v>224261.40304852842</v>
      </c>
      <c r="FE393" s="45">
        <f t="shared" si="1320"/>
        <v>224261.40304852842</v>
      </c>
      <c r="FF393" s="45">
        <f t="shared" si="1320"/>
        <v>231056.74782230187</v>
      </c>
      <c r="FG393" s="45">
        <f t="shared" si="1320"/>
        <v>231056.74782230187</v>
      </c>
      <c r="FH393" s="45">
        <f t="shared" si="1320"/>
        <v>231056.74782230187</v>
      </c>
      <c r="FI393" s="45">
        <f t="shared" si="1320"/>
        <v>238057.99833806546</v>
      </c>
      <c r="FJ393" s="45">
        <f t="shared" si="1320"/>
        <v>238057.99833806546</v>
      </c>
      <c r="FK393" s="45">
        <f t="shared" si="1320"/>
        <v>238057.99833806546</v>
      </c>
      <c r="FL393" s="45">
        <f t="shared" si="1320"/>
        <v>245271.39374570717</v>
      </c>
      <c r="FM393" s="45">
        <f t="shared" si="1320"/>
        <v>245271.39374570717</v>
      </c>
      <c r="FN393" s="45">
        <f t="shared" si="1320"/>
        <v>245271.39374570717</v>
      </c>
      <c r="FO393" s="45">
        <f t="shared" si="1320"/>
        <v>252703.36224759585</v>
      </c>
      <c r="FP393" s="45">
        <f t="shared" si="1320"/>
        <v>252703.36224759585</v>
      </c>
      <c r="FQ393" s="45">
        <f t="shared" si="1320"/>
        <v>252703.36224759585</v>
      </c>
      <c r="FR393" s="45">
        <f t="shared" si="1320"/>
        <v>260360.52682706021</v>
      </c>
      <c r="FS393" s="45">
        <f t="shared" si="1320"/>
        <v>260360.52682706021</v>
      </c>
      <c r="FT393" s="45">
        <f t="shared" si="1320"/>
        <v>260360.52682706021</v>
      </c>
      <c r="FU393" s="45">
        <f t="shared" si="1320"/>
        <v>268249.71115044696</v>
      </c>
      <c r="FV393" s="45">
        <f t="shared" si="1320"/>
        <v>268249.71115044696</v>
      </c>
      <c r="FW393" s="45">
        <f t="shared" si="1320"/>
        <v>268249.71115044696</v>
      </c>
      <c r="FX393" s="45">
        <f t="shared" si="1320"/>
        <v>276377.94564801664</v>
      </c>
      <c r="FY393" s="45">
        <f t="shared" si="1320"/>
        <v>276377.94564801664</v>
      </c>
      <c r="FZ393" s="45">
        <f t="shared" si="1320"/>
        <v>276377.94564801664</v>
      </c>
      <c r="GA393" s="45">
        <f t="shared" si="1320"/>
        <v>284752.47377909726</v>
      </c>
      <c r="GB393" s="45">
        <f t="shared" si="1320"/>
        <v>284752.47377909726</v>
      </c>
      <c r="GC393" s="45">
        <f t="shared" si="1320"/>
        <v>284752.47377909726</v>
      </c>
      <c r="GD393" s="45">
        <f t="shared" si="1320"/>
        <v>293380.75848707766</v>
      </c>
      <c r="GE393" s="45">
        <f t="shared" si="1320"/>
        <v>293380.75848707766</v>
      </c>
      <c r="GF393" s="45">
        <f t="shared" si="1320"/>
        <v>293380.75848707766</v>
      </c>
      <c r="GG393" s="45">
        <f t="shared" si="1320"/>
        <v>302270.48884999461</v>
      </c>
      <c r="GH393" s="45">
        <f t="shared" si="1320"/>
        <v>302270.48884999461</v>
      </c>
      <c r="GI393" s="45">
        <f t="shared" si="1320"/>
        <v>302270.48884999461</v>
      </c>
      <c r="GJ393" s="45">
        <f t="shared" si="1320"/>
        <v>311429.58693263831</v>
      </c>
      <c r="GK393" s="45">
        <f t="shared" si="1320"/>
        <v>311429.58693263831</v>
      </c>
      <c r="GL393" s="45">
        <f t="shared" si="1320"/>
        <v>311429.58693263831</v>
      </c>
      <c r="GM393" s="45">
        <f t="shared" si="1320"/>
        <v>320866.21484628419</v>
      </c>
      <c r="GN393" s="45">
        <f t="shared" si="1320"/>
        <v>320866.21484628419</v>
      </c>
      <c r="GO393" s="45">
        <f t="shared" si="1320"/>
        <v>320866.21484628419</v>
      </c>
      <c r="GP393" s="45">
        <f t="shared" si="1320"/>
        <v>330588.78202234145</v>
      </c>
      <c r="GQ393" s="45">
        <f t="shared" si="1320"/>
        <v>330588.78202234145</v>
      </c>
      <c r="GR393" s="45">
        <f t="shared" si="1320"/>
        <v>330588.78202234145</v>
      </c>
      <c r="GS393" s="45">
        <f t="shared" si="1320"/>
        <v>340605.95270640036</v>
      </c>
      <c r="GT393" s="45">
        <f t="shared" si="1320"/>
        <v>340605.95270640036</v>
      </c>
      <c r="GU393" s="45">
        <f t="shared" si="1320"/>
        <v>340605.95270640036</v>
      </c>
      <c r="GV393" s="45">
        <f t="shared" si="1320"/>
        <v>350926.65367935703</v>
      </c>
      <c r="GW393" s="45">
        <f t="shared" si="1320"/>
        <v>350926.65367935703</v>
      </c>
      <c r="GX393" s="45">
        <f t="shared" si="1320"/>
        <v>350926.65367935703</v>
      </c>
      <c r="GY393" s="45">
        <f t="shared" si="1320"/>
        <v>361560.08221249521</v>
      </c>
      <c r="GZ393" s="45">
        <f t="shared" si="1320"/>
        <v>361560.08221249521</v>
      </c>
      <c r="HA393" s="45">
        <f t="shared" si="1320"/>
        <v>361560.08221249521</v>
      </c>
      <c r="HB393" s="45">
        <f t="shared" si="1320"/>
        <v>372515.71426361601</v>
      </c>
      <c r="HC393" s="45">
        <f t="shared" si="1320"/>
        <v>372515.71426361601</v>
      </c>
      <c r="HD393" s="45">
        <f t="shared" si="1320"/>
        <v>372515.71426361601</v>
      </c>
      <c r="HE393" s="45">
        <f t="shared" si="1320"/>
        <v>383803.31292151782</v>
      </c>
      <c r="HF393" s="45">
        <f t="shared" si="1320"/>
        <v>383803.31292151782</v>
      </c>
      <c r="HG393" s="45">
        <f t="shared" si="1320"/>
        <v>383803.31292151782</v>
      </c>
      <c r="HH393" s="45">
        <f t="shared" si="1320"/>
        <v>395432.93710635277</v>
      </c>
      <c r="HI393" s="45">
        <f t="shared" si="1320"/>
        <v>395432.93710635277</v>
      </c>
      <c r="HJ393" s="45">
        <f t="shared" si="1320"/>
        <v>395432.93710635277</v>
      </c>
      <c r="HK393" s="45">
        <f t="shared" ref="HK393:JV393" si="1321">HK155</f>
        <v>407414.95053361234</v>
      </c>
      <c r="HL393" s="45">
        <f t="shared" si="1321"/>
        <v>407414.95053361234</v>
      </c>
      <c r="HM393" s="45">
        <f t="shared" si="1321"/>
        <v>407414.95053361234</v>
      </c>
      <c r="HN393" s="45">
        <f t="shared" si="1321"/>
        <v>419760.03094973136</v>
      </c>
      <c r="HO393" s="45">
        <f t="shared" si="1321"/>
        <v>419760.03094973136</v>
      </c>
      <c r="HP393" s="45">
        <f t="shared" si="1321"/>
        <v>419760.03094973136</v>
      </c>
      <c r="HQ393" s="45">
        <f t="shared" si="1321"/>
        <v>432479.17964753916</v>
      </c>
      <c r="HR393" s="45">
        <f t="shared" si="1321"/>
        <v>432479.17964753916</v>
      </c>
      <c r="HS393" s="45">
        <f t="shared" si="1321"/>
        <v>432479.17964753916</v>
      </c>
      <c r="HT393" s="45">
        <f t="shared" si="1321"/>
        <v>445583.73127003922</v>
      </c>
      <c r="HU393" s="45">
        <f t="shared" si="1321"/>
        <v>445583.73127003922</v>
      </c>
      <c r="HV393" s="45">
        <f t="shared" si="1321"/>
        <v>445583.73127003922</v>
      </c>
      <c r="HW393" s="45">
        <f t="shared" si="1321"/>
        <v>459085.3639112527</v>
      </c>
      <c r="HX393" s="45">
        <f t="shared" si="1321"/>
        <v>459085.3639112527</v>
      </c>
      <c r="HY393" s="45">
        <f t="shared" si="1321"/>
        <v>459085.3639112527</v>
      </c>
      <c r="HZ393" s="45">
        <f t="shared" si="1321"/>
        <v>472996.10952312755</v>
      </c>
      <c r="IA393" s="45">
        <f t="shared" si="1321"/>
        <v>472996.10952312755</v>
      </c>
      <c r="IB393" s="45">
        <f t="shared" si="1321"/>
        <v>472996.10952312755</v>
      </c>
      <c r="IC393" s="45">
        <f t="shared" si="1321"/>
        <v>455077.2856017325</v>
      </c>
      <c r="ID393" s="45">
        <f t="shared" si="1321"/>
        <v>455077.2856017325</v>
      </c>
      <c r="IE393" s="45">
        <f t="shared" si="1321"/>
        <v>455077.2856017325</v>
      </c>
      <c r="IF393" s="45">
        <f t="shared" si="1321"/>
        <v>338644.93181853951</v>
      </c>
      <c r="IG393" s="45">
        <f t="shared" si="1321"/>
        <v>338644.93181853951</v>
      </c>
      <c r="IH393" s="45">
        <f t="shared" si="1321"/>
        <v>338644.93181853951</v>
      </c>
      <c r="II393" s="45">
        <f t="shared" si="1321"/>
        <v>218684.56128336198</v>
      </c>
      <c r="IJ393" s="45">
        <f t="shared" si="1321"/>
        <v>218684.56128336198</v>
      </c>
      <c r="IK393" s="45">
        <f t="shared" si="1321"/>
        <v>218684.56128336198</v>
      </c>
      <c r="IL393" s="45">
        <f t="shared" si="1321"/>
        <v>95089.271560598048</v>
      </c>
      <c r="IM393" s="45">
        <f t="shared" si="1321"/>
        <v>95089.271560598048</v>
      </c>
      <c r="IN393" s="45">
        <f t="shared" si="1321"/>
        <v>95089.271560598048</v>
      </c>
      <c r="IO393" s="45">
        <f t="shared" si="1321"/>
        <v>-32251.079036055366</v>
      </c>
      <c r="IP393" s="45">
        <f t="shared" si="1321"/>
        <v>-32251.079036055366</v>
      </c>
      <c r="IQ393" s="45">
        <f t="shared" si="1321"/>
        <v>-32251.079036055366</v>
      </c>
      <c r="IR393" s="45">
        <f t="shared" si="1321"/>
        <v>-163449.96959613796</v>
      </c>
      <c r="IS393" s="45">
        <f t="shared" si="1321"/>
        <v>-163449.96959613796</v>
      </c>
      <c r="IT393" s="45">
        <f t="shared" si="1321"/>
        <v>-163449.96959613796</v>
      </c>
      <c r="IU393" s="45">
        <f t="shared" si="1321"/>
        <v>-298624.31773908163</v>
      </c>
      <c r="IV393" s="45">
        <f t="shared" si="1321"/>
        <v>-298624.31773908163</v>
      </c>
      <c r="IW393" s="45">
        <f t="shared" si="1321"/>
        <v>-298624.31773908163</v>
      </c>
      <c r="IX393" s="45">
        <f t="shared" si="1321"/>
        <v>-437894.5838051046</v>
      </c>
      <c r="IY393" s="45">
        <f t="shared" si="1321"/>
        <v>-437894.5838051046</v>
      </c>
      <c r="IZ393" s="45">
        <f t="shared" si="1321"/>
        <v>-437894.5838051046</v>
      </c>
      <c r="JA393" s="45">
        <f t="shared" si="1321"/>
        <v>-581384.87820319412</v>
      </c>
      <c r="JB393" s="45">
        <f t="shared" si="1321"/>
        <v>-581384.87820319412</v>
      </c>
      <c r="JC393" s="45">
        <f t="shared" si="1321"/>
        <v>-581384.87820319412</v>
      </c>
      <c r="JD393" s="45">
        <f t="shared" si="1321"/>
        <v>-729223.07201184018</v>
      </c>
      <c r="JE393" s="45">
        <f t="shared" si="1321"/>
        <v>-729223.07201184018</v>
      </c>
      <c r="JF393" s="45">
        <f t="shared" si="1321"/>
        <v>-729223.07201184018</v>
      </c>
      <c r="JG393" s="45">
        <f t="shared" si="1321"/>
        <v>-881540.91093108198</v>
      </c>
      <c r="JH393" s="45">
        <f t="shared" si="1321"/>
        <v>-881540.91093108198</v>
      </c>
      <c r="JI393" s="45">
        <f t="shared" si="1321"/>
        <v>-881540.91093108198</v>
      </c>
      <c r="JJ393" s="45">
        <f t="shared" si="1321"/>
        <v>-1038474.1326874158</v>
      </c>
      <c r="JK393" s="45">
        <f t="shared" si="1321"/>
        <v>-1038474.1326874158</v>
      </c>
      <c r="JL393" s="45">
        <f t="shared" si="1321"/>
        <v>-1038474.1326874158</v>
      </c>
      <c r="JM393" s="45">
        <f t="shared" si="1321"/>
        <v>-1200162.5879961883</v>
      </c>
      <c r="JN393" s="45">
        <f t="shared" si="1321"/>
        <v>-1200162.5879961883</v>
      </c>
      <c r="JO393" s="45">
        <f t="shared" si="1321"/>
        <v>-1200162.5879961883</v>
      </c>
      <c r="JP393" s="45">
        <f t="shared" si="1321"/>
        <v>-1366750.365189272</v>
      </c>
      <c r="JQ393" s="45">
        <f t="shared" si="1321"/>
        <v>-1366750.365189272</v>
      </c>
      <c r="JR393" s="45">
        <f t="shared" si="1321"/>
        <v>-1366750.365189272</v>
      </c>
      <c r="JS393" s="45">
        <f t="shared" si="1321"/>
        <v>-1538385.9186190832</v>
      </c>
      <c r="JT393" s="45">
        <f t="shared" si="1321"/>
        <v>-1538385.9186190832</v>
      </c>
      <c r="JU393" s="45">
        <f t="shared" si="1321"/>
        <v>-1538385.9186190832</v>
      </c>
      <c r="JV393" s="45">
        <f t="shared" si="1321"/>
        <v>-1715222.2009533711</v>
      </c>
      <c r="JW393" s="45">
        <f t="shared" ref="JW393:LT393" si="1322">JW155</f>
        <v>-1715222.2009533711</v>
      </c>
      <c r="JX393" s="45">
        <f t="shared" si="1322"/>
        <v>-1715222.2009533711</v>
      </c>
      <c r="JY393" s="45">
        <f t="shared" si="1322"/>
        <v>-1897416.7994786703</v>
      </c>
      <c r="JZ393" s="45">
        <f t="shared" si="1322"/>
        <v>-1897416.7994786703</v>
      </c>
      <c r="KA393" s="45">
        <f t="shared" si="1322"/>
        <v>-1897416.7994786703</v>
      </c>
      <c r="KB393" s="45">
        <f t="shared" si="1322"/>
        <v>-2085132.0765338847</v>
      </c>
      <c r="KC393" s="45">
        <f t="shared" si="1322"/>
        <v>-2085132.0765338847</v>
      </c>
      <c r="KD393" s="45">
        <f t="shared" si="1322"/>
        <v>-2085132.0765338847</v>
      </c>
      <c r="KE393" s="45">
        <f t="shared" si="1322"/>
        <v>-2278535.3141991491</v>
      </c>
      <c r="KF393" s="45">
        <f t="shared" si="1322"/>
        <v>-2278535.3141991491</v>
      </c>
      <c r="KG393" s="45">
        <f t="shared" si="1322"/>
        <v>-2278535.3141991491</v>
      </c>
      <c r="KH393" s="45">
        <f t="shared" si="1322"/>
        <v>-2477798.8633689089</v>
      </c>
      <c r="KI393" s="45">
        <f t="shared" si="1322"/>
        <v>-2477798.8633689089</v>
      </c>
      <c r="KJ393" s="45">
        <f t="shared" si="1322"/>
        <v>-2477798.8633689089</v>
      </c>
      <c r="KK393" s="45">
        <f t="shared" si="1322"/>
        <v>-2683100.2973420611</v>
      </c>
      <c r="KL393" s="45">
        <f t="shared" si="1322"/>
        <v>-2683100.2973420611</v>
      </c>
      <c r="KM393" s="45">
        <f t="shared" si="1322"/>
        <v>-2683100.2973420611</v>
      </c>
      <c r="KN393" s="45">
        <f t="shared" si="1322"/>
        <v>-2894622.5700660339</v>
      </c>
      <c r="KO393" s="45">
        <f t="shared" si="1322"/>
        <v>-2894622.5700660339</v>
      </c>
      <c r="KP393" s="45">
        <f t="shared" si="1322"/>
        <v>-2894622.5700660339</v>
      </c>
      <c r="KQ393" s="45">
        <f t="shared" si="1322"/>
        <v>-3112554.179175816</v>
      </c>
      <c r="KR393" s="45">
        <f t="shared" si="1322"/>
        <v>-3112554.179175816</v>
      </c>
      <c r="KS393" s="45">
        <f t="shared" si="1322"/>
        <v>-3112554.179175816</v>
      </c>
      <c r="KT393" s="45">
        <f t="shared" si="1322"/>
        <v>0</v>
      </c>
      <c r="KU393" s="45">
        <f t="shared" si="1322"/>
        <v>0</v>
      </c>
      <c r="KV393" s="45">
        <f t="shared" si="1322"/>
        <v>0</v>
      </c>
      <c r="KW393" s="45">
        <f t="shared" si="1322"/>
        <v>0</v>
      </c>
      <c r="KX393" s="45">
        <f t="shared" si="1322"/>
        <v>0</v>
      </c>
      <c r="KY393" s="45">
        <f t="shared" si="1322"/>
        <v>0</v>
      </c>
      <c r="KZ393" s="45">
        <f t="shared" si="1322"/>
        <v>0</v>
      </c>
      <c r="LA393" s="45">
        <f t="shared" si="1322"/>
        <v>0</v>
      </c>
      <c r="LB393" s="45">
        <f t="shared" si="1322"/>
        <v>0</v>
      </c>
      <c r="LC393" s="45">
        <f t="shared" si="1322"/>
        <v>0</v>
      </c>
      <c r="LD393" s="45">
        <f t="shared" si="1322"/>
        <v>0</v>
      </c>
      <c r="LE393" s="45">
        <f t="shared" si="1322"/>
        <v>0</v>
      </c>
      <c r="LF393" s="45">
        <f t="shared" si="1322"/>
        <v>0</v>
      </c>
      <c r="LG393" s="45">
        <f t="shared" si="1322"/>
        <v>0</v>
      </c>
      <c r="LH393" s="45">
        <f t="shared" si="1322"/>
        <v>0</v>
      </c>
      <c r="LI393" s="45">
        <f t="shared" si="1322"/>
        <v>0</v>
      </c>
      <c r="LJ393" s="45">
        <f t="shared" si="1322"/>
        <v>0</v>
      </c>
      <c r="LK393" s="45">
        <f t="shared" si="1322"/>
        <v>0</v>
      </c>
      <c r="LL393" s="45">
        <f t="shared" si="1322"/>
        <v>0</v>
      </c>
      <c r="LM393" s="45">
        <f t="shared" si="1322"/>
        <v>0</v>
      </c>
      <c r="LN393" s="45">
        <f t="shared" si="1322"/>
        <v>0</v>
      </c>
      <c r="LO393" s="45">
        <f t="shared" si="1322"/>
        <v>0</v>
      </c>
      <c r="LP393" s="45">
        <f t="shared" si="1322"/>
        <v>0</v>
      </c>
      <c r="LQ393" s="45">
        <f t="shared" si="1322"/>
        <v>0</v>
      </c>
      <c r="LR393" s="45">
        <f t="shared" si="1322"/>
        <v>0</v>
      </c>
      <c r="LS393" s="45">
        <f t="shared" si="1322"/>
        <v>0</v>
      </c>
      <c r="LT393" s="45">
        <f t="shared" si="1322"/>
        <v>0</v>
      </c>
    </row>
    <row r="394" spans="1:463" ht="15" customHeight="1" outlineLevel="1">
      <c r="C394" s="97" t="s">
        <v>595</v>
      </c>
      <c r="D394" s="37"/>
      <c r="E394" s="43" t="s">
        <v>95</v>
      </c>
      <c r="F394" s="37"/>
      <c r="G394" s="37"/>
      <c r="H394" s="66"/>
      <c r="I394" s="38">
        <f t="shared" ref="I394:BT394" si="1323">I119</f>
        <v>0</v>
      </c>
      <c r="J394" s="38">
        <f t="shared" si="1323"/>
        <v>0</v>
      </c>
      <c r="K394" s="38">
        <f t="shared" si="1323"/>
        <v>0</v>
      </c>
      <c r="L394" s="38">
        <f t="shared" si="1323"/>
        <v>0</v>
      </c>
      <c r="M394" s="38">
        <f t="shared" si="1323"/>
        <v>0</v>
      </c>
      <c r="N394" s="38">
        <f t="shared" si="1323"/>
        <v>365000</v>
      </c>
      <c r="O394" s="38">
        <f t="shared" si="1323"/>
        <v>940000</v>
      </c>
      <c r="P394" s="38">
        <f t="shared" si="1323"/>
        <v>940000</v>
      </c>
      <c r="Q394" s="38">
        <f t="shared" si="1323"/>
        <v>940000</v>
      </c>
      <c r="R394" s="38">
        <f t="shared" si="1323"/>
        <v>1465000</v>
      </c>
      <c r="S394" s="38">
        <f t="shared" si="1323"/>
        <v>1640000</v>
      </c>
      <c r="T394" s="38">
        <f t="shared" si="1323"/>
        <v>1915000</v>
      </c>
      <c r="U394" s="38">
        <f t="shared" si="1323"/>
        <v>2240000</v>
      </c>
      <c r="V394" s="38">
        <f t="shared" si="1323"/>
        <v>2515000</v>
      </c>
      <c r="W394" s="38">
        <f t="shared" si="1323"/>
        <v>2740000</v>
      </c>
      <c r="X394" s="38">
        <f t="shared" si="1323"/>
        <v>29414.386009041016</v>
      </c>
      <c r="Y394" s="38">
        <f t="shared" si="1323"/>
        <v>29414.386009041016</v>
      </c>
      <c r="Z394" s="38">
        <f t="shared" si="1323"/>
        <v>29414.386009041016</v>
      </c>
      <c r="AA394" s="38">
        <f t="shared" si="1323"/>
        <v>94479.866971271971</v>
      </c>
      <c r="AB394" s="38">
        <f t="shared" si="1323"/>
        <v>94479.866971271971</v>
      </c>
      <c r="AC394" s="38">
        <f t="shared" si="1323"/>
        <v>94479.866971271971</v>
      </c>
      <c r="AD394" s="38">
        <f t="shared" si="1323"/>
        <v>160444.10504218854</v>
      </c>
      <c r="AE394" s="38">
        <f t="shared" si="1323"/>
        <v>160444.10504218854</v>
      </c>
      <c r="AF394" s="38">
        <f t="shared" si="1323"/>
        <v>160444.10504218854</v>
      </c>
      <c r="AG394" s="38">
        <f t="shared" si="1323"/>
        <v>227319.51485899114</v>
      </c>
      <c r="AH394" s="38">
        <f t="shared" si="1323"/>
        <v>227319.51485899114</v>
      </c>
      <c r="AI394" s="38">
        <f t="shared" si="1323"/>
        <v>227319.51485899114</v>
      </c>
      <c r="AJ394" s="38">
        <f t="shared" si="1323"/>
        <v>265704.29653467669</v>
      </c>
      <c r="AK394" s="38">
        <f t="shared" si="1323"/>
        <v>265704.29653467669</v>
      </c>
      <c r="AL394" s="38">
        <f t="shared" si="1323"/>
        <v>265704.29653467669</v>
      </c>
      <c r="AM394" s="38">
        <f t="shared" si="1323"/>
        <v>269374.50110071193</v>
      </c>
      <c r="AN394" s="38">
        <f t="shared" si="1323"/>
        <v>269374.50110071193</v>
      </c>
      <c r="AO394" s="38">
        <f t="shared" si="1323"/>
        <v>269374.50110071193</v>
      </c>
      <c r="AP394" s="38">
        <f t="shared" si="1323"/>
        <v>273095.40263225441</v>
      </c>
      <c r="AQ394" s="38">
        <f t="shared" si="1323"/>
        <v>273095.40263225441</v>
      </c>
      <c r="AR394" s="38">
        <f t="shared" si="1323"/>
        <v>273095.40263225441</v>
      </c>
      <c r="AS394" s="38">
        <f t="shared" si="1323"/>
        <v>276867.70141242607</v>
      </c>
      <c r="AT394" s="38">
        <f t="shared" si="1323"/>
        <v>276867.70141242607</v>
      </c>
      <c r="AU394" s="38">
        <f t="shared" si="1323"/>
        <v>276867.70141242607</v>
      </c>
      <c r="AV394" s="38">
        <f t="shared" si="1323"/>
        <v>280692.10739744158</v>
      </c>
      <c r="AW394" s="38">
        <f t="shared" si="1323"/>
        <v>280692.10739744158</v>
      </c>
      <c r="AX394" s="38">
        <f t="shared" si="1323"/>
        <v>280692.10739744158</v>
      </c>
      <c r="AY394" s="38">
        <f t="shared" si="1323"/>
        <v>284569.34035022405</v>
      </c>
      <c r="AZ394" s="38">
        <f t="shared" si="1323"/>
        <v>284569.34035022405</v>
      </c>
      <c r="BA394" s="38">
        <f t="shared" si="1323"/>
        <v>284569.34035022405</v>
      </c>
      <c r="BB394" s="38">
        <f t="shared" si="1323"/>
        <v>288500.12997586618</v>
      </c>
      <c r="BC394" s="38">
        <f t="shared" si="1323"/>
        <v>288500.12997586618</v>
      </c>
      <c r="BD394" s="38">
        <f t="shared" si="1323"/>
        <v>288500.12997586618</v>
      </c>
      <c r="BE394" s="38">
        <f t="shared" si="1323"/>
        <v>292485.21605896228</v>
      </c>
      <c r="BF394" s="38">
        <f t="shared" si="1323"/>
        <v>292485.21605896228</v>
      </c>
      <c r="BG394" s="38">
        <f t="shared" si="1323"/>
        <v>292485.21605896228</v>
      </c>
      <c r="BH394" s="38">
        <f t="shared" si="1323"/>
        <v>296525.34860283823</v>
      </c>
      <c r="BI394" s="38">
        <f t="shared" si="1323"/>
        <v>296525.34860283823</v>
      </c>
      <c r="BJ394" s="38">
        <f t="shared" si="1323"/>
        <v>296525.34860283823</v>
      </c>
      <c r="BK394" s="38">
        <f t="shared" si="1323"/>
        <v>300621.28797070344</v>
      </c>
      <c r="BL394" s="38">
        <f t="shared" si="1323"/>
        <v>300621.28797070344</v>
      </c>
      <c r="BM394" s="38">
        <f t="shared" si="1323"/>
        <v>300621.28797070344</v>
      </c>
      <c r="BN394" s="38">
        <f t="shared" si="1323"/>
        <v>304773.80502875359</v>
      </c>
      <c r="BO394" s="38">
        <f t="shared" si="1323"/>
        <v>304773.80502875359</v>
      </c>
      <c r="BP394" s="38">
        <f t="shared" si="1323"/>
        <v>304773.80502875359</v>
      </c>
      <c r="BQ394" s="38">
        <f t="shared" si="1323"/>
        <v>308983.68129124935</v>
      </c>
      <c r="BR394" s="38">
        <f t="shared" si="1323"/>
        <v>308983.68129124935</v>
      </c>
      <c r="BS394" s="38">
        <f t="shared" si="1323"/>
        <v>308983.68129124935</v>
      </c>
      <c r="BT394" s="38">
        <f t="shared" si="1323"/>
        <v>313251.70906759927</v>
      </c>
      <c r="BU394" s="38">
        <f t="shared" ref="BU394:EF394" si="1324">BU119</f>
        <v>313251.70906759927</v>
      </c>
      <c r="BV394" s="38">
        <f t="shared" si="1324"/>
        <v>313251.70906759927</v>
      </c>
      <c r="BW394" s="38">
        <f t="shared" si="1324"/>
        <v>317578.69161147467</v>
      </c>
      <c r="BX394" s="38">
        <f t="shared" si="1324"/>
        <v>317578.69161147467</v>
      </c>
      <c r="BY394" s="38">
        <f t="shared" si="1324"/>
        <v>317578.69161147467</v>
      </c>
      <c r="BZ394" s="38">
        <f t="shared" si="1324"/>
        <v>321965.44327198388</v>
      </c>
      <c r="CA394" s="38">
        <f t="shared" si="1324"/>
        <v>321965.44327198388</v>
      </c>
      <c r="CB394" s="38">
        <f t="shared" si="1324"/>
        <v>321965.44327198388</v>
      </c>
      <c r="CC394" s="38">
        <f t="shared" si="1324"/>
        <v>326412.78964693495</v>
      </c>
      <c r="CD394" s="38">
        <f t="shared" si="1324"/>
        <v>326412.78964693495</v>
      </c>
      <c r="CE394" s="38">
        <f t="shared" si="1324"/>
        <v>326412.78964693495</v>
      </c>
      <c r="CF394" s="38">
        <f t="shared" si="1324"/>
        <v>330921.5677382148</v>
      </c>
      <c r="CG394" s="38">
        <f t="shared" si="1324"/>
        <v>330921.5677382148</v>
      </c>
      <c r="CH394" s="38">
        <f t="shared" si="1324"/>
        <v>330921.5677382148</v>
      </c>
      <c r="CI394" s="38">
        <f t="shared" si="1324"/>
        <v>335492.62610931578</v>
      </c>
      <c r="CJ394" s="38">
        <f t="shared" si="1324"/>
        <v>335492.62610931578</v>
      </c>
      <c r="CK394" s="38">
        <f t="shared" si="1324"/>
        <v>335492.62610931578</v>
      </c>
      <c r="CL394" s="38">
        <f t="shared" si="1324"/>
        <v>340126.82504503697</v>
      </c>
      <c r="CM394" s="38">
        <f t="shared" si="1324"/>
        <v>340126.82504503697</v>
      </c>
      <c r="CN394" s="38">
        <f t="shared" si="1324"/>
        <v>340126.82504503697</v>
      </c>
      <c r="CO394" s="38">
        <f t="shared" si="1324"/>
        <v>344825.0367133923</v>
      </c>
      <c r="CP394" s="38">
        <f t="shared" si="1324"/>
        <v>344825.0367133923</v>
      </c>
      <c r="CQ394" s="38">
        <f t="shared" si="1324"/>
        <v>344825.0367133923</v>
      </c>
      <c r="CR394" s="38">
        <f t="shared" si="1324"/>
        <v>349588.14532975451</v>
      </c>
      <c r="CS394" s="38">
        <f t="shared" si="1324"/>
        <v>349588.14532975451</v>
      </c>
      <c r="CT394" s="38">
        <f t="shared" si="1324"/>
        <v>349588.14532975451</v>
      </c>
      <c r="CU394" s="38">
        <f t="shared" si="1324"/>
        <v>354417.04732326663</v>
      </c>
      <c r="CV394" s="38">
        <f t="shared" si="1324"/>
        <v>354417.04732326663</v>
      </c>
      <c r="CW394" s="38">
        <f t="shared" si="1324"/>
        <v>354417.04732326663</v>
      </c>
      <c r="CX394" s="38">
        <f t="shared" si="1324"/>
        <v>359312.65150555287</v>
      </c>
      <c r="CY394" s="38">
        <f t="shared" si="1324"/>
        <v>359312.65150555287</v>
      </c>
      <c r="CZ394" s="38">
        <f t="shared" si="1324"/>
        <v>359312.65150555287</v>
      </c>
      <c r="DA394" s="38">
        <f t="shared" si="1324"/>
        <v>364275.87924175849</v>
      </c>
      <c r="DB394" s="38">
        <f t="shared" si="1324"/>
        <v>364275.87924175849</v>
      </c>
      <c r="DC394" s="38">
        <f t="shared" si="1324"/>
        <v>364275.87924175849</v>
      </c>
      <c r="DD394" s="38">
        <f t="shared" si="1324"/>
        <v>369307.66462395352</v>
      </c>
      <c r="DE394" s="38">
        <f t="shared" si="1324"/>
        <v>369307.66462395352</v>
      </c>
      <c r="DF394" s="38">
        <f t="shared" si="1324"/>
        <v>369307.66462395352</v>
      </c>
      <c r="DG394" s="38">
        <f t="shared" si="1324"/>
        <v>374408.95464693115</v>
      </c>
      <c r="DH394" s="38">
        <f t="shared" si="1324"/>
        <v>374408.95464693115</v>
      </c>
      <c r="DI394" s="38">
        <f t="shared" si="1324"/>
        <v>374408.95464693115</v>
      </c>
      <c r="DJ394" s="38">
        <f t="shared" si="1324"/>
        <v>379580.70938643458</v>
      </c>
      <c r="DK394" s="38">
        <f t="shared" si="1324"/>
        <v>379580.70938643458</v>
      </c>
      <c r="DL394" s="38">
        <f t="shared" si="1324"/>
        <v>379580.70938643458</v>
      </c>
      <c r="DM394" s="38">
        <f t="shared" si="1324"/>
        <v>384823.90217984573</v>
      </c>
      <c r="DN394" s="38">
        <f t="shared" si="1324"/>
        <v>384823.90217984573</v>
      </c>
      <c r="DO394" s="38">
        <f t="shared" si="1324"/>
        <v>384823.90217984573</v>
      </c>
      <c r="DP394" s="38">
        <f t="shared" si="1324"/>
        <v>390139.51980936958</v>
      </c>
      <c r="DQ394" s="38">
        <f t="shared" si="1324"/>
        <v>390139.51980936958</v>
      </c>
      <c r="DR394" s="38">
        <f t="shared" si="1324"/>
        <v>390139.51980936958</v>
      </c>
      <c r="DS394" s="38">
        <f t="shared" si="1324"/>
        <v>395528.56268774951</v>
      </c>
      <c r="DT394" s="38">
        <f t="shared" si="1324"/>
        <v>395528.56268774951</v>
      </c>
      <c r="DU394" s="38">
        <f t="shared" si="1324"/>
        <v>395528.56268774951</v>
      </c>
      <c r="DV394" s="38">
        <f t="shared" si="1324"/>
        <v>400992.04504654708</v>
      </c>
      <c r="DW394" s="38">
        <f t="shared" si="1324"/>
        <v>400992.04504654708</v>
      </c>
      <c r="DX394" s="38">
        <f t="shared" si="1324"/>
        <v>400992.04504654708</v>
      </c>
      <c r="DY394" s="38">
        <f t="shared" si="1324"/>
        <v>406530.99512702337</v>
      </c>
      <c r="DZ394" s="38">
        <f t="shared" si="1324"/>
        <v>406530.99512702337</v>
      </c>
      <c r="EA394" s="38">
        <f t="shared" si="1324"/>
        <v>406530.99512702337</v>
      </c>
      <c r="EB394" s="38">
        <f t="shared" si="1324"/>
        <v>412146.45537365635</v>
      </c>
      <c r="EC394" s="38">
        <f t="shared" si="1324"/>
        <v>412146.45537365635</v>
      </c>
      <c r="ED394" s="38">
        <f t="shared" si="1324"/>
        <v>412146.45537365635</v>
      </c>
      <c r="EE394" s="38">
        <f t="shared" si="1324"/>
        <v>417839.48263033153</v>
      </c>
      <c r="EF394" s="38">
        <f t="shared" si="1324"/>
        <v>417839.48263033153</v>
      </c>
      <c r="EG394" s="38">
        <f t="shared" ref="EG394:GR394" si="1325">EG119</f>
        <v>417839.48263033153</v>
      </c>
      <c r="EH394" s="38">
        <f t="shared" si="1325"/>
        <v>423611.14833924302</v>
      </c>
      <c r="EI394" s="38">
        <f t="shared" si="1325"/>
        <v>423611.14833924302</v>
      </c>
      <c r="EJ394" s="38">
        <f t="shared" si="1325"/>
        <v>423611.14833924302</v>
      </c>
      <c r="EK394" s="38">
        <f t="shared" si="1325"/>
        <v>429462.53874254134</v>
      </c>
      <c r="EL394" s="38">
        <f t="shared" si="1325"/>
        <v>429462.53874254134</v>
      </c>
      <c r="EM394" s="38">
        <f t="shared" si="1325"/>
        <v>429462.53874254134</v>
      </c>
      <c r="EN394" s="38">
        <f t="shared" si="1325"/>
        <v>435394.75508676685</v>
      </c>
      <c r="EO394" s="38">
        <f t="shared" si="1325"/>
        <v>435394.75508676685</v>
      </c>
      <c r="EP394" s="38">
        <f t="shared" si="1325"/>
        <v>435394.75508676685</v>
      </c>
      <c r="EQ394" s="38">
        <f t="shared" si="1325"/>
        <v>441408.91383010766</v>
      </c>
      <c r="ER394" s="38">
        <f t="shared" si="1325"/>
        <v>441408.91383010766</v>
      </c>
      <c r="ES394" s="38">
        <f t="shared" si="1325"/>
        <v>441408.91383010766</v>
      </c>
      <c r="ET394" s="38">
        <f t="shared" si="1325"/>
        <v>447506.14685251936</v>
      </c>
      <c r="EU394" s="38">
        <f t="shared" si="1325"/>
        <v>447506.14685251936</v>
      </c>
      <c r="EV394" s="38">
        <f t="shared" si="1325"/>
        <v>447506.14685251936</v>
      </c>
      <c r="EW394" s="38">
        <f t="shared" si="1325"/>
        <v>453687.60166874807</v>
      </c>
      <c r="EX394" s="38">
        <f t="shared" si="1325"/>
        <v>453687.60166874807</v>
      </c>
      <c r="EY394" s="38">
        <f t="shared" si="1325"/>
        <v>453687.60166874807</v>
      </c>
      <c r="EZ394" s="38">
        <f t="shared" si="1325"/>
        <v>459954.44164429553</v>
      </c>
      <c r="FA394" s="38">
        <f t="shared" si="1325"/>
        <v>459954.44164429553</v>
      </c>
      <c r="FB394" s="38">
        <f t="shared" si="1325"/>
        <v>459954.44164429553</v>
      </c>
      <c r="FC394" s="38">
        <f t="shared" si="1325"/>
        <v>466307.84621436719</v>
      </c>
      <c r="FD394" s="38">
        <f t="shared" si="1325"/>
        <v>466307.84621436719</v>
      </c>
      <c r="FE394" s="38">
        <f t="shared" si="1325"/>
        <v>466307.84621436719</v>
      </c>
      <c r="FF394" s="38">
        <f t="shared" si="1325"/>
        <v>472749.01110584516</v>
      </c>
      <c r="FG394" s="38">
        <f t="shared" si="1325"/>
        <v>472749.01110584516</v>
      </c>
      <c r="FH394" s="38">
        <f t="shared" si="1325"/>
        <v>472749.01110584516</v>
      </c>
      <c r="FI394" s="38">
        <f t="shared" si="1325"/>
        <v>479279.14856232726</v>
      </c>
      <c r="FJ394" s="38">
        <f t="shared" si="1325"/>
        <v>479279.14856232726</v>
      </c>
      <c r="FK394" s="38">
        <f t="shared" si="1325"/>
        <v>479279.14856232726</v>
      </c>
      <c r="FL394" s="38">
        <f t="shared" si="1325"/>
        <v>485899.48757227382</v>
      </c>
      <c r="FM394" s="38">
        <f t="shared" si="1325"/>
        <v>485899.48757227382</v>
      </c>
      <c r="FN394" s="38">
        <f t="shared" si="1325"/>
        <v>485899.48757227382</v>
      </c>
      <c r="FO394" s="38">
        <f t="shared" si="1325"/>
        <v>492611.27410030691</v>
      </c>
      <c r="FP394" s="38">
        <f t="shared" si="1325"/>
        <v>492611.27410030691</v>
      </c>
      <c r="FQ394" s="38">
        <f t="shared" si="1325"/>
        <v>492611.27410030691</v>
      </c>
      <c r="FR394" s="38">
        <f t="shared" si="1325"/>
        <v>499415.77132170362</v>
      </c>
      <c r="FS394" s="38">
        <f t="shared" si="1325"/>
        <v>499415.77132170362</v>
      </c>
      <c r="FT394" s="38">
        <f t="shared" si="1325"/>
        <v>499415.77132170362</v>
      </c>
      <c r="FU394" s="38">
        <f t="shared" si="1325"/>
        <v>506314.25986012933</v>
      </c>
      <c r="FV394" s="38">
        <f t="shared" si="1325"/>
        <v>506314.25986012933</v>
      </c>
      <c r="FW394" s="38">
        <f t="shared" si="1325"/>
        <v>506314.25986012933</v>
      </c>
      <c r="FX394" s="38">
        <f t="shared" si="1325"/>
        <v>513308.03802865383</v>
      </c>
      <c r="FY394" s="38">
        <f t="shared" si="1325"/>
        <v>513308.03802865383</v>
      </c>
      <c r="FZ394" s="38">
        <f t="shared" si="1325"/>
        <v>513308.03802865383</v>
      </c>
      <c r="GA394" s="38">
        <f t="shared" si="1325"/>
        <v>520398.42207409767</v>
      </c>
      <c r="GB394" s="38">
        <f t="shared" si="1325"/>
        <v>520398.42207409767</v>
      </c>
      <c r="GC394" s="38">
        <f t="shared" si="1325"/>
        <v>520398.42207409767</v>
      </c>
      <c r="GD394" s="38">
        <f t="shared" si="1325"/>
        <v>527586.74642475275</v>
      </c>
      <c r="GE394" s="38">
        <f t="shared" si="1325"/>
        <v>527586.74642475275</v>
      </c>
      <c r="GF394" s="38">
        <f t="shared" si="1325"/>
        <v>527586.74642475275</v>
      </c>
      <c r="GG394" s="38">
        <f t="shared" si="1325"/>
        <v>534874.36394152511</v>
      </c>
      <c r="GH394" s="38">
        <f t="shared" si="1325"/>
        <v>534874.36394152511</v>
      </c>
      <c r="GI394" s="38">
        <f t="shared" si="1325"/>
        <v>534874.36394152511</v>
      </c>
      <c r="GJ394" s="38">
        <f t="shared" si="1325"/>
        <v>542262.64617254713</v>
      </c>
      <c r="GK394" s="38">
        <f t="shared" si="1325"/>
        <v>542262.64617254713</v>
      </c>
      <c r="GL394" s="38">
        <f t="shared" si="1325"/>
        <v>542262.64617254713</v>
      </c>
      <c r="GM394" s="38">
        <f t="shared" si="1325"/>
        <v>549752.98361130618</v>
      </c>
      <c r="GN394" s="38">
        <f t="shared" si="1325"/>
        <v>549752.98361130618</v>
      </c>
      <c r="GO394" s="38">
        <f t="shared" si="1325"/>
        <v>549752.98361130618</v>
      </c>
      <c r="GP394" s="38">
        <f t="shared" si="1325"/>
        <v>557346.78595833899</v>
      </c>
      <c r="GQ394" s="38">
        <f t="shared" si="1325"/>
        <v>557346.78595833899</v>
      </c>
      <c r="GR394" s="38">
        <f t="shared" si="1325"/>
        <v>557346.78595833899</v>
      </c>
      <c r="GS394" s="38">
        <f t="shared" ref="GS394:JD394" si="1326">GS119</f>
        <v>565045.48238654074</v>
      </c>
      <c r="GT394" s="38">
        <f t="shared" si="1326"/>
        <v>565045.48238654074</v>
      </c>
      <c r="GU394" s="38">
        <f t="shared" si="1326"/>
        <v>565045.48238654074</v>
      </c>
      <c r="GV394" s="38">
        <f t="shared" si="1326"/>
        <v>572850.5218101393</v>
      </c>
      <c r="GW394" s="38">
        <f t="shared" si="1326"/>
        <v>572850.5218101393</v>
      </c>
      <c r="GX394" s="38">
        <f t="shared" si="1326"/>
        <v>572850.5218101393</v>
      </c>
      <c r="GY394" s="38">
        <f t="shared" si="1326"/>
        <v>580763.37315738434</v>
      </c>
      <c r="GZ394" s="38">
        <f t="shared" si="1326"/>
        <v>580763.37315738434</v>
      </c>
      <c r="HA394" s="38">
        <f t="shared" si="1326"/>
        <v>580763.37315738434</v>
      </c>
      <c r="HB394" s="38">
        <f t="shared" si="1326"/>
        <v>588785.5256470039</v>
      </c>
      <c r="HC394" s="38">
        <f t="shared" si="1326"/>
        <v>588785.5256470039</v>
      </c>
      <c r="HD394" s="38">
        <f t="shared" si="1326"/>
        <v>588785.5256470039</v>
      </c>
      <c r="HE394" s="38">
        <f t="shared" si="1326"/>
        <v>596918.48906847811</v>
      </c>
      <c r="HF394" s="38">
        <f t="shared" si="1326"/>
        <v>596918.48906847811</v>
      </c>
      <c r="HG394" s="38">
        <f t="shared" si="1326"/>
        <v>596918.48906847811</v>
      </c>
      <c r="HH394" s="38">
        <f t="shared" si="1326"/>
        <v>605163.79406618665</v>
      </c>
      <c r="HI394" s="38">
        <f t="shared" si="1326"/>
        <v>605163.79406618665</v>
      </c>
      <c r="HJ394" s="38">
        <f t="shared" si="1326"/>
        <v>605163.79406618665</v>
      </c>
      <c r="HK394" s="38">
        <f t="shared" si="1326"/>
        <v>613522.99242747854</v>
      </c>
      <c r="HL394" s="38">
        <f t="shared" si="1326"/>
        <v>613522.99242747854</v>
      </c>
      <c r="HM394" s="38">
        <f t="shared" si="1326"/>
        <v>613522.99242747854</v>
      </c>
      <c r="HN394" s="38">
        <f t="shared" si="1326"/>
        <v>621997.65737472405</v>
      </c>
      <c r="HO394" s="38">
        <f t="shared" si="1326"/>
        <v>621997.65737472405</v>
      </c>
      <c r="HP394" s="38">
        <f t="shared" si="1326"/>
        <v>621997.65737472405</v>
      </c>
      <c r="HQ394" s="38">
        <f t="shared" si="1326"/>
        <v>630589.38386139763</v>
      </c>
      <c r="HR394" s="38">
        <f t="shared" si="1326"/>
        <v>630589.38386139763</v>
      </c>
      <c r="HS394" s="38">
        <f t="shared" si="1326"/>
        <v>630589.38386139763</v>
      </c>
      <c r="HT394" s="38">
        <f t="shared" si="1326"/>
        <v>639299.78887225292</v>
      </c>
      <c r="HU394" s="38">
        <f t="shared" si="1326"/>
        <v>639299.78887225292</v>
      </c>
      <c r="HV394" s="38">
        <f t="shared" si="1326"/>
        <v>639299.78887225292</v>
      </c>
      <c r="HW394" s="38">
        <f t="shared" si="1326"/>
        <v>648130.51172764378</v>
      </c>
      <c r="HX394" s="38">
        <f t="shared" si="1326"/>
        <v>648130.51172764378</v>
      </c>
      <c r="HY394" s="38">
        <f t="shared" si="1326"/>
        <v>648130.51172764378</v>
      </c>
      <c r="HZ394" s="38">
        <f t="shared" si="1326"/>
        <v>617210.09004124929</v>
      </c>
      <c r="IA394" s="38">
        <f t="shared" si="1326"/>
        <v>617210.09004124929</v>
      </c>
      <c r="IB394" s="38">
        <f t="shared" si="1326"/>
        <v>617210.09004124929</v>
      </c>
      <c r="IC394" s="38">
        <f t="shared" si="1326"/>
        <v>456304.01537772734</v>
      </c>
      <c r="ID394" s="38">
        <f t="shared" si="1326"/>
        <v>456304.01537772734</v>
      </c>
      <c r="IE394" s="38">
        <f t="shared" si="1326"/>
        <v>456304.01537772734</v>
      </c>
      <c r="IF394" s="38">
        <f t="shared" si="1326"/>
        <v>293175.32626033702</v>
      </c>
      <c r="IG394" s="38">
        <f t="shared" si="1326"/>
        <v>293175.32626033702</v>
      </c>
      <c r="IH394" s="38">
        <f t="shared" si="1326"/>
        <v>293175.32626033702</v>
      </c>
      <c r="II394" s="38">
        <f t="shared" si="1326"/>
        <v>127793.32145532535</v>
      </c>
      <c r="IJ394" s="38">
        <f t="shared" si="1326"/>
        <v>127793.32145532535</v>
      </c>
      <c r="IK394" s="38">
        <f t="shared" si="1326"/>
        <v>127793.32145532535</v>
      </c>
      <c r="IL394" s="38">
        <f t="shared" si="1326"/>
        <v>0</v>
      </c>
      <c r="IM394" s="38">
        <f t="shared" si="1326"/>
        <v>0</v>
      </c>
      <c r="IN394" s="38">
        <f t="shared" si="1326"/>
        <v>0</v>
      </c>
      <c r="IO394" s="38">
        <f t="shared" si="1326"/>
        <v>0</v>
      </c>
      <c r="IP394" s="38">
        <f t="shared" si="1326"/>
        <v>0</v>
      </c>
      <c r="IQ394" s="38">
        <f t="shared" si="1326"/>
        <v>0</v>
      </c>
      <c r="IR394" s="38">
        <f t="shared" si="1326"/>
        <v>0</v>
      </c>
      <c r="IS394" s="38">
        <f t="shared" si="1326"/>
        <v>0</v>
      </c>
      <c r="IT394" s="38">
        <f t="shared" si="1326"/>
        <v>0</v>
      </c>
      <c r="IU394" s="38">
        <f t="shared" si="1326"/>
        <v>0</v>
      </c>
      <c r="IV394" s="38">
        <f t="shared" si="1326"/>
        <v>0</v>
      </c>
      <c r="IW394" s="38">
        <f t="shared" si="1326"/>
        <v>0</v>
      </c>
      <c r="IX394" s="38">
        <f t="shared" si="1326"/>
        <v>0</v>
      </c>
      <c r="IY394" s="38">
        <f t="shared" si="1326"/>
        <v>0</v>
      </c>
      <c r="IZ394" s="38">
        <f t="shared" si="1326"/>
        <v>0</v>
      </c>
      <c r="JA394" s="38">
        <f t="shared" si="1326"/>
        <v>0</v>
      </c>
      <c r="JB394" s="38">
        <f t="shared" si="1326"/>
        <v>0</v>
      </c>
      <c r="JC394" s="38">
        <f t="shared" si="1326"/>
        <v>0</v>
      </c>
      <c r="JD394" s="38">
        <f t="shared" si="1326"/>
        <v>0</v>
      </c>
      <c r="JE394" s="38">
        <f t="shared" ref="JE394:LP394" si="1327">JE119</f>
        <v>0</v>
      </c>
      <c r="JF394" s="38">
        <f t="shared" si="1327"/>
        <v>0</v>
      </c>
      <c r="JG394" s="38">
        <f t="shared" si="1327"/>
        <v>0</v>
      </c>
      <c r="JH394" s="38">
        <f t="shared" si="1327"/>
        <v>0</v>
      </c>
      <c r="JI394" s="38">
        <f t="shared" si="1327"/>
        <v>0</v>
      </c>
      <c r="JJ394" s="38">
        <f t="shared" si="1327"/>
        <v>0</v>
      </c>
      <c r="JK394" s="38">
        <f t="shared" si="1327"/>
        <v>0</v>
      </c>
      <c r="JL394" s="38">
        <f t="shared" si="1327"/>
        <v>0</v>
      </c>
      <c r="JM394" s="38">
        <f t="shared" si="1327"/>
        <v>0</v>
      </c>
      <c r="JN394" s="38">
        <f t="shared" si="1327"/>
        <v>0</v>
      </c>
      <c r="JO394" s="38">
        <f t="shared" si="1327"/>
        <v>0</v>
      </c>
      <c r="JP394" s="38">
        <f t="shared" si="1327"/>
        <v>0</v>
      </c>
      <c r="JQ394" s="38">
        <f t="shared" si="1327"/>
        <v>0</v>
      </c>
      <c r="JR394" s="38">
        <f t="shared" si="1327"/>
        <v>0</v>
      </c>
      <c r="JS394" s="38">
        <f t="shared" si="1327"/>
        <v>0</v>
      </c>
      <c r="JT394" s="38">
        <f t="shared" si="1327"/>
        <v>0</v>
      </c>
      <c r="JU394" s="38">
        <f t="shared" si="1327"/>
        <v>0</v>
      </c>
      <c r="JV394" s="38">
        <f t="shared" si="1327"/>
        <v>0</v>
      </c>
      <c r="JW394" s="38">
        <f t="shared" si="1327"/>
        <v>0</v>
      </c>
      <c r="JX394" s="38">
        <f t="shared" si="1327"/>
        <v>0</v>
      </c>
      <c r="JY394" s="38">
        <f t="shared" si="1327"/>
        <v>0</v>
      </c>
      <c r="JZ394" s="38">
        <f t="shared" si="1327"/>
        <v>0</v>
      </c>
      <c r="KA394" s="38">
        <f t="shared" si="1327"/>
        <v>0</v>
      </c>
      <c r="KB394" s="38">
        <f t="shared" si="1327"/>
        <v>0</v>
      </c>
      <c r="KC394" s="38">
        <f t="shared" si="1327"/>
        <v>0</v>
      </c>
      <c r="KD394" s="38">
        <f t="shared" si="1327"/>
        <v>0</v>
      </c>
      <c r="KE394" s="38">
        <f t="shared" si="1327"/>
        <v>0</v>
      </c>
      <c r="KF394" s="38">
        <f t="shared" si="1327"/>
        <v>0</v>
      </c>
      <c r="KG394" s="38">
        <f t="shared" si="1327"/>
        <v>0</v>
      </c>
      <c r="KH394" s="38">
        <f t="shared" si="1327"/>
        <v>0</v>
      </c>
      <c r="KI394" s="38">
        <f t="shared" si="1327"/>
        <v>0</v>
      </c>
      <c r="KJ394" s="38">
        <f t="shared" si="1327"/>
        <v>0</v>
      </c>
      <c r="KK394" s="38">
        <f t="shared" si="1327"/>
        <v>0</v>
      </c>
      <c r="KL394" s="38">
        <f t="shared" si="1327"/>
        <v>0</v>
      </c>
      <c r="KM394" s="38">
        <f t="shared" si="1327"/>
        <v>0</v>
      </c>
      <c r="KN394" s="38">
        <f t="shared" si="1327"/>
        <v>0</v>
      </c>
      <c r="KO394" s="38">
        <f t="shared" si="1327"/>
        <v>0</v>
      </c>
      <c r="KP394" s="38">
        <f t="shared" si="1327"/>
        <v>0</v>
      </c>
      <c r="KQ394" s="38">
        <f t="shared" si="1327"/>
        <v>0</v>
      </c>
      <c r="KR394" s="38">
        <f t="shared" si="1327"/>
        <v>0</v>
      </c>
      <c r="KS394" s="38">
        <f t="shared" si="1327"/>
        <v>0</v>
      </c>
      <c r="KT394" s="38">
        <f t="shared" si="1327"/>
        <v>0</v>
      </c>
      <c r="KU394" s="38">
        <f t="shared" si="1327"/>
        <v>0</v>
      </c>
      <c r="KV394" s="38">
        <f t="shared" si="1327"/>
        <v>0</v>
      </c>
      <c r="KW394" s="38">
        <f t="shared" si="1327"/>
        <v>0</v>
      </c>
      <c r="KX394" s="38">
        <f t="shared" si="1327"/>
        <v>0</v>
      </c>
      <c r="KY394" s="38">
        <f t="shared" si="1327"/>
        <v>0</v>
      </c>
      <c r="KZ394" s="38">
        <f t="shared" si="1327"/>
        <v>0</v>
      </c>
      <c r="LA394" s="38">
        <f t="shared" si="1327"/>
        <v>0</v>
      </c>
      <c r="LB394" s="38">
        <f t="shared" si="1327"/>
        <v>0</v>
      </c>
      <c r="LC394" s="38">
        <f t="shared" si="1327"/>
        <v>0</v>
      </c>
      <c r="LD394" s="38">
        <f t="shared" si="1327"/>
        <v>0</v>
      </c>
      <c r="LE394" s="38">
        <f t="shared" si="1327"/>
        <v>0</v>
      </c>
      <c r="LF394" s="38">
        <f t="shared" si="1327"/>
        <v>0</v>
      </c>
      <c r="LG394" s="38">
        <f t="shared" si="1327"/>
        <v>0</v>
      </c>
      <c r="LH394" s="38">
        <f t="shared" si="1327"/>
        <v>0</v>
      </c>
      <c r="LI394" s="38">
        <f t="shared" si="1327"/>
        <v>0</v>
      </c>
      <c r="LJ394" s="38">
        <f t="shared" si="1327"/>
        <v>0</v>
      </c>
      <c r="LK394" s="38">
        <f t="shared" si="1327"/>
        <v>0</v>
      </c>
      <c r="LL394" s="38">
        <f t="shared" si="1327"/>
        <v>0</v>
      </c>
      <c r="LM394" s="38">
        <f t="shared" si="1327"/>
        <v>0</v>
      </c>
      <c r="LN394" s="38">
        <f t="shared" si="1327"/>
        <v>0</v>
      </c>
      <c r="LO394" s="38">
        <f t="shared" si="1327"/>
        <v>0</v>
      </c>
      <c r="LP394" s="38">
        <f t="shared" si="1327"/>
        <v>0</v>
      </c>
      <c r="LQ394" s="38">
        <f t="shared" ref="LQ394:LT394" si="1328">LQ119</f>
        <v>0</v>
      </c>
      <c r="LR394" s="38">
        <f t="shared" si="1328"/>
        <v>0</v>
      </c>
      <c r="LS394" s="38">
        <f t="shared" si="1328"/>
        <v>0</v>
      </c>
      <c r="LT394" s="38">
        <f t="shared" si="1328"/>
        <v>0</v>
      </c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38"/>
      <c r="NM394" s="38"/>
      <c r="NN394" s="38"/>
      <c r="NO394" s="38"/>
      <c r="NP394" s="38"/>
      <c r="NQ394" s="38"/>
      <c r="NR394" s="38"/>
      <c r="NS394" s="38"/>
      <c r="NT394" s="38"/>
      <c r="NU394" s="38"/>
      <c r="NV394" s="38"/>
      <c r="NW394" s="38"/>
      <c r="NX394" s="38"/>
      <c r="NY394" s="38"/>
      <c r="NZ394" s="38"/>
      <c r="OA394" s="38"/>
      <c r="OB394" s="38"/>
      <c r="OC394" s="38"/>
      <c r="OD394" s="38"/>
      <c r="OE394" s="38"/>
      <c r="OF394" s="38"/>
      <c r="OG394" s="38"/>
      <c r="OH394" s="38"/>
      <c r="OI394" s="38"/>
      <c r="OJ394" s="38"/>
      <c r="OK394" s="38"/>
      <c r="OL394" s="38"/>
      <c r="OM394" s="38"/>
      <c r="ON394" s="38"/>
      <c r="OO394" s="38"/>
      <c r="OP394" s="38"/>
      <c r="OQ394" s="38"/>
      <c r="OR394" s="38"/>
      <c r="OS394" s="38"/>
      <c r="OT394" s="38"/>
      <c r="OU394" s="38"/>
      <c r="OV394" s="38"/>
      <c r="OW394" s="38"/>
      <c r="OX394" s="38"/>
      <c r="OY394" s="38"/>
      <c r="OZ394" s="38"/>
      <c r="PA394" s="38"/>
      <c r="PB394" s="38"/>
      <c r="PC394" s="38"/>
      <c r="PD394" s="38"/>
      <c r="PE394" s="38"/>
      <c r="PF394" s="38"/>
      <c r="PG394" s="38"/>
      <c r="PH394" s="38"/>
      <c r="PI394" s="38"/>
      <c r="PJ394" s="38"/>
      <c r="PK394" s="38"/>
      <c r="PL394" s="38"/>
      <c r="PM394" s="38"/>
      <c r="PN394" s="38"/>
      <c r="PO394" s="38"/>
      <c r="PP394" s="38"/>
      <c r="PQ394" s="38"/>
      <c r="PR394" s="38"/>
      <c r="PS394" s="38"/>
      <c r="PT394" s="38"/>
      <c r="PU394" s="38"/>
      <c r="PV394" s="38"/>
      <c r="PW394" s="38"/>
      <c r="PX394" s="38"/>
      <c r="PY394" s="38"/>
      <c r="PZ394" s="38"/>
      <c r="QA394" s="38"/>
      <c r="QB394" s="38"/>
      <c r="QC394" s="38"/>
      <c r="QD394" s="38"/>
      <c r="QE394" s="38"/>
      <c r="QF394" s="38"/>
      <c r="QG394" s="38"/>
      <c r="QH394" s="38"/>
      <c r="QI394" s="38"/>
      <c r="QJ394" s="38"/>
      <c r="QK394" s="38"/>
      <c r="QL394" s="38"/>
      <c r="QM394" s="38"/>
      <c r="QN394" s="38"/>
      <c r="QO394" s="38"/>
      <c r="QP394" s="38"/>
      <c r="QQ394" s="38"/>
      <c r="QR394" s="38"/>
      <c r="QS394" s="38"/>
      <c r="QT394" s="38"/>
      <c r="QU394" s="38"/>
    </row>
    <row r="395" spans="1:463" ht="15" customHeight="1" outlineLevel="1">
      <c r="C395" s="15" t="s">
        <v>596</v>
      </c>
      <c r="E395" s="44" t="s">
        <v>95</v>
      </c>
      <c r="H395" s="99"/>
      <c r="I395" s="54">
        <f t="shared" ref="I395:AV395" si="1329">SUM(I389:I394)</f>
        <v>0</v>
      </c>
      <c r="J395" s="54">
        <f t="shared" si="1329"/>
        <v>0</v>
      </c>
      <c r="K395" s="54">
        <f t="shared" si="1329"/>
        <v>0</v>
      </c>
      <c r="L395" s="54">
        <f t="shared" si="1329"/>
        <v>0</v>
      </c>
      <c r="M395" s="54">
        <f t="shared" si="1329"/>
        <v>0</v>
      </c>
      <c r="N395" s="54">
        <f t="shared" si="1329"/>
        <v>365000</v>
      </c>
      <c r="O395" s="54">
        <f t="shared" si="1329"/>
        <v>940000</v>
      </c>
      <c r="P395" s="54">
        <f t="shared" si="1329"/>
        <v>940000</v>
      </c>
      <c r="Q395" s="54">
        <f t="shared" si="1329"/>
        <v>940000</v>
      </c>
      <c r="R395" s="54">
        <f t="shared" si="1329"/>
        <v>1465000</v>
      </c>
      <c r="S395" s="54">
        <f t="shared" si="1329"/>
        <v>1640000</v>
      </c>
      <c r="T395" s="54">
        <f t="shared" si="1329"/>
        <v>1915000</v>
      </c>
      <c r="U395" s="54">
        <f t="shared" si="1329"/>
        <v>2240000</v>
      </c>
      <c r="V395" s="54">
        <f t="shared" si="1329"/>
        <v>2515000</v>
      </c>
      <c r="W395" s="54">
        <f t="shared" si="1329"/>
        <v>2740000</v>
      </c>
      <c r="X395" s="54">
        <f t="shared" si="1329"/>
        <v>29414.386009041016</v>
      </c>
      <c r="Y395" s="54">
        <f t="shared" si="1329"/>
        <v>29414.386009041016</v>
      </c>
      <c r="Z395" s="54">
        <f t="shared" si="1329"/>
        <v>29414.386009041016</v>
      </c>
      <c r="AA395" s="54">
        <f t="shared" si="1329"/>
        <v>125155.24771916243</v>
      </c>
      <c r="AB395" s="54">
        <f t="shared" si="1329"/>
        <v>125155.24771916243</v>
      </c>
      <c r="AC395" s="54">
        <f t="shared" si="1329"/>
        <v>125155.24771916243</v>
      </c>
      <c r="AD395" s="54">
        <f t="shared" si="1329"/>
        <v>207354.08861633192</v>
      </c>
      <c r="AE395" s="54">
        <f t="shared" si="1329"/>
        <v>207354.08861633192</v>
      </c>
      <c r="AF395" s="54">
        <f t="shared" si="1329"/>
        <v>207354.08861633192</v>
      </c>
      <c r="AG395" s="54">
        <f t="shared" ca="1" si="1329"/>
        <v>364939.46259952395</v>
      </c>
      <c r="AH395" s="54">
        <f t="shared" ca="1" si="1329"/>
        <v>439461.48691303318</v>
      </c>
      <c r="AI395" s="54">
        <f t="shared" ca="1" si="1329"/>
        <v>513232.76839125948</v>
      </c>
      <c r="AJ395" s="54">
        <f t="shared" ca="1" si="1329"/>
        <v>334243.6370963013</v>
      </c>
      <c r="AK395" s="54">
        <f t="shared" ca="1" si="1329"/>
        <v>406649.22214186779</v>
      </c>
      <c r="AL395" s="54">
        <f t="shared" ca="1" si="1329"/>
        <v>479591.28513115365</v>
      </c>
      <c r="AM395" s="54">
        <f t="shared" ca="1" si="1329"/>
        <v>339912.24212260992</v>
      </c>
      <c r="AN395" s="54">
        <f t="shared" ca="1" si="1329"/>
        <v>411862.03892484604</v>
      </c>
      <c r="AO395" s="54">
        <f t="shared" ca="1" si="1329"/>
        <v>484345.37112930184</v>
      </c>
      <c r="AP395" s="54">
        <f t="shared" ca="1" si="1329"/>
        <v>345692.09764677245</v>
      </c>
      <c r="AQ395" s="54">
        <f t="shared" ca="1" si="1329"/>
        <v>417177.21232958767</v>
      </c>
      <c r="AR395" s="54">
        <f t="shared" ca="1" si="1329"/>
        <v>489192.85324725549</v>
      </c>
      <c r="AS395" s="54">
        <f t="shared" ca="1" si="1329"/>
        <v>351618.08511715871</v>
      </c>
      <c r="AT395" s="54">
        <f t="shared" ca="1" si="1329"/>
        <v>422661.76856237941</v>
      </c>
      <c r="AU395" s="54">
        <f t="shared" ca="1" si="1329"/>
        <v>494200.55440901732</v>
      </c>
      <c r="AV395" s="54">
        <f t="shared" ca="1" si="1329"/>
        <v>357660.45858716493</v>
      </c>
      <c r="AW395" s="54">
        <f t="shared" ref="AW395:DH395" ca="1" si="1330">SUM(AW389:AW394)</f>
        <v>428188.71593412914</v>
      </c>
      <c r="AX395" s="54">
        <f t="shared" ca="1" si="1330"/>
        <v>499241.27442602202</v>
      </c>
      <c r="AY395" s="54">
        <f t="shared" ca="1" si="1330"/>
        <v>363789.53919881064</v>
      </c>
      <c r="AZ395" s="54">
        <f t="shared" ca="1" si="1330"/>
        <v>433825.20252691413</v>
      </c>
      <c r="BA395" s="54">
        <f t="shared" ca="1" si="1330"/>
        <v>504381.94751861715</v>
      </c>
      <c r="BB395" s="54">
        <f t="shared" ca="1" si="1330"/>
        <v>370040.40971922723</v>
      </c>
      <c r="BC395" s="54">
        <f t="shared" ca="1" si="1330"/>
        <v>439573.74725596403</v>
      </c>
      <c r="BD395" s="54">
        <f t="shared" ca="1" si="1330"/>
        <v>509624.87322876224</v>
      </c>
      <c r="BE395" s="54">
        <f t="shared" ca="1" si="1330"/>
        <v>376449.03245927108</v>
      </c>
      <c r="BF395" s="54">
        <f t="shared" ca="1" si="1330"/>
        <v>445503.24429041205</v>
      </c>
      <c r="BG395" s="54">
        <f t="shared" ca="1" si="1330"/>
        <v>515038.72068715567</v>
      </c>
      <c r="BH395" s="54">
        <f t="shared" ca="1" si="1330"/>
        <v>382985.13261495525</v>
      </c>
      <c r="BI395" s="54">
        <f t="shared" ca="1" si="1330"/>
        <v>451483.72495056858</v>
      </c>
      <c r="BJ395" s="54">
        <f t="shared" ca="1" si="1330"/>
        <v>520493.29035241331</v>
      </c>
      <c r="BK395" s="54">
        <f t="shared" ca="1" si="1330"/>
        <v>389618.51028887171</v>
      </c>
      <c r="BL395" s="54">
        <f t="shared" ca="1" si="1330"/>
        <v>457584.21947800205</v>
      </c>
      <c r="BM395" s="54">
        <f t="shared" ca="1" si="1330"/>
        <v>526057.37561845151</v>
      </c>
      <c r="BN395" s="54">
        <f t="shared" ca="1" si="1330"/>
        <v>396385.35257108469</v>
      </c>
      <c r="BO395" s="54">
        <f t="shared" ca="1" si="1330"/>
        <v>463807.51904078305</v>
      </c>
      <c r="BP395" s="54">
        <f t="shared" ca="1" si="1330"/>
        <v>531733.52465229377</v>
      </c>
      <c r="BQ395" s="54">
        <f t="shared" ca="1" si="1330"/>
        <v>403322.75459211587</v>
      </c>
      <c r="BR395" s="54">
        <f t="shared" ca="1" si="1330"/>
        <v>470224.45543645247</v>
      </c>
      <c r="BS395" s="54">
        <f t="shared" ca="1" si="1330"/>
        <v>537592.31992471952</v>
      </c>
      <c r="BT395" s="54">
        <f t="shared" ca="1" si="1330"/>
        <v>410399.92513989442</v>
      </c>
      <c r="BU395" s="54">
        <f t="shared" ca="1" si="1330"/>
        <v>476702.03221356106</v>
      </c>
      <c r="BV395" s="54">
        <f t="shared" ca="1" si="1330"/>
        <v>543500.50915445946</v>
      </c>
      <c r="BW395" s="54">
        <f t="shared" ca="1" si="1330"/>
        <v>417586.15667944396</v>
      </c>
      <c r="BX395" s="54">
        <f t="shared" ca="1" si="1330"/>
        <v>483311.23316813109</v>
      </c>
      <c r="BY395" s="54">
        <f t="shared" ca="1" si="1330"/>
        <v>549528.81362213637</v>
      </c>
      <c r="BZ395" s="54">
        <f t="shared" ca="1" si="1330"/>
        <v>424918.79543944524</v>
      </c>
      <c r="CA395" s="54">
        <f t="shared" ca="1" si="1330"/>
        <v>490055.15358660941</v>
      </c>
      <c r="CB395" s="54">
        <f t="shared" ca="1" si="1330"/>
        <v>555680.05922536727</v>
      </c>
      <c r="CC395" s="54">
        <f t="shared" ca="1" si="1330"/>
        <v>432436.12570128922</v>
      </c>
      <c r="CD395" s="54">
        <f t="shared" ca="1" si="1330"/>
        <v>497006.63713460451</v>
      </c>
      <c r="CE395" s="54">
        <f t="shared" ca="1" si="1330"/>
        <v>562026.81317416183</v>
      </c>
      <c r="CF395" s="54">
        <f t="shared" ca="1" si="1330"/>
        <v>440106.85577247455</v>
      </c>
      <c r="CG395" s="54">
        <f t="shared" ca="1" si="1330"/>
        <v>504029.61045544437</v>
      </c>
      <c r="CH395" s="54">
        <f t="shared" ca="1" si="1330"/>
        <v>568432.71839048842</v>
      </c>
      <c r="CI395" s="54">
        <f t="shared" ca="1" si="1330"/>
        <v>447899.78747928084</v>
      </c>
      <c r="CJ395" s="54">
        <f t="shared" ca="1" si="1330"/>
        <v>511197.08708398836</v>
      </c>
      <c r="CK395" s="54">
        <f t="shared" ca="1" si="1330"/>
        <v>574970.49721727497</v>
      </c>
      <c r="CL395" s="54">
        <f t="shared" ca="1" si="1330"/>
        <v>455853.48573465261</v>
      </c>
      <c r="CM395" s="54">
        <f t="shared" ca="1" si="1330"/>
        <v>518512.50218173151</v>
      </c>
      <c r="CN395" s="54">
        <f t="shared" ca="1" si="1330"/>
        <v>581643.28594270675</v>
      </c>
      <c r="CO395" s="54">
        <f t="shared" ca="1" si="1330"/>
        <v>464007.48517050227</v>
      </c>
      <c r="CP395" s="54">
        <f t="shared" ca="1" si="1330"/>
        <v>526050.7905651622</v>
      </c>
      <c r="CQ395" s="54">
        <f t="shared" ca="1" si="1330"/>
        <v>588525.712611606</v>
      </c>
      <c r="CR395" s="54">
        <f t="shared" ca="1" si="1330"/>
        <v>472330.01350353897</v>
      </c>
      <c r="CS395" s="54">
        <f t="shared" ca="1" si="1330"/>
        <v>533672.75489320001</v>
      </c>
      <c r="CT395" s="54">
        <f t="shared" ca="1" si="1330"/>
        <v>595478.26498953463</v>
      </c>
      <c r="CU395" s="54">
        <f t="shared" ca="1" si="1330"/>
        <v>480789.40301563864</v>
      </c>
      <c r="CV395" s="54">
        <f t="shared" ca="1" si="1330"/>
        <v>541453.51990947942</v>
      </c>
      <c r="CW395" s="54">
        <f t="shared" ca="1" si="1330"/>
        <v>602575.74457519571</v>
      </c>
      <c r="CX395" s="54">
        <f t="shared" ca="1" si="1330"/>
        <v>489425.50211881311</v>
      </c>
      <c r="CY395" s="54">
        <f t="shared" ca="1" si="1330"/>
        <v>549396.90078337339</v>
      </c>
      <c r="CZ395" s="54">
        <f t="shared" ca="1" si="1330"/>
        <v>609821.63470483501</v>
      </c>
      <c r="DA395" s="54">
        <f t="shared" ca="1" si="1330"/>
        <v>498279.16241893789</v>
      </c>
      <c r="DB395" s="54">
        <f t="shared" ca="1" si="1330"/>
        <v>557580.0083337212</v>
      </c>
      <c r="DC395" s="54">
        <f t="shared" ca="1" si="1330"/>
        <v>617292.70553240099</v>
      </c>
      <c r="DD395" s="54">
        <f t="shared" ca="1" si="1330"/>
        <v>507318.15543930966</v>
      </c>
      <c r="DE395" s="54">
        <f t="shared" ca="1" si="1330"/>
        <v>565860.47667295125</v>
      </c>
      <c r="DF395" s="54">
        <f t="shared" ca="1" si="1330"/>
        <v>624846.24142295308</v>
      </c>
      <c r="DG395" s="54">
        <f t="shared" ca="1" si="1330"/>
        <v>516510.36966981343</v>
      </c>
      <c r="DH395" s="54">
        <f t="shared" ca="1" si="1330"/>
        <v>574315.62906497857</v>
      </c>
      <c r="DI395" s="54">
        <f t="shared" ref="DI395:FT395" ca="1" si="1331">SUM(DI389:DI394)</f>
        <v>632559.20655247825</v>
      </c>
      <c r="DJ395" s="54">
        <f t="shared" ca="1" si="1331"/>
        <v>525897.00771125522</v>
      </c>
      <c r="DK395" s="54">
        <f t="shared" ca="1" si="1331"/>
        <v>582949.7057420956</v>
      </c>
      <c r="DL395" s="54">
        <f t="shared" ca="1" si="1331"/>
        <v>640435.47245911893</v>
      </c>
      <c r="DM395" s="54">
        <f t="shared" ca="1" si="1331"/>
        <v>535520.31081463071</v>
      </c>
      <c r="DN395" s="54">
        <f t="shared" ca="1" si="1331"/>
        <v>591842.08453465579</v>
      </c>
      <c r="DO395" s="54">
        <f t="shared" ca="1" si="1331"/>
        <v>648554.03839938319</v>
      </c>
      <c r="DP395" s="54">
        <f t="shared" ca="1" si="1331"/>
        <v>545347.62383068772</v>
      </c>
      <c r="DQ395" s="54">
        <f t="shared" ca="1" si="1331"/>
        <v>600847.18948992447</v>
      </c>
      <c r="DR395" s="54">
        <f t="shared" ca="1" si="1331"/>
        <v>656768.93968547904</v>
      </c>
      <c r="DS395" s="54">
        <f t="shared" ca="1" si="1331"/>
        <v>555346.42250248091</v>
      </c>
      <c r="DT395" s="54">
        <f t="shared" ca="1" si="1331"/>
        <v>610044.63616856071</v>
      </c>
      <c r="DU395" s="54">
        <f t="shared" ca="1" si="1331"/>
        <v>665159.3926919956</v>
      </c>
      <c r="DV395" s="54">
        <f t="shared" ca="1" si="1331"/>
        <v>565559.34086498804</v>
      </c>
      <c r="DW395" s="54">
        <f t="shared" ca="1" si="1331"/>
        <v>619439.14045783412</v>
      </c>
      <c r="DX395" s="54">
        <f t="shared" ca="1" si="1331"/>
        <v>673729.7033707893</v>
      </c>
      <c r="DY395" s="54">
        <f t="shared" ca="1" si="1331"/>
        <v>576030.08923434338</v>
      </c>
      <c r="DZ395" s="54">
        <f t="shared" ca="1" si="1331"/>
        <v>629112.44502698968</v>
      </c>
      <c r="EA395" s="54">
        <f t="shared" ca="1" si="1331"/>
        <v>682561.19339922932</v>
      </c>
      <c r="EB395" s="54">
        <f t="shared" ca="1" si="1331"/>
        <v>586725.62112772511</v>
      </c>
      <c r="EC395" s="54">
        <f t="shared" ca="1" si="1331"/>
        <v>638915.72598081268</v>
      </c>
      <c r="ED395" s="54">
        <f t="shared" ca="1" si="1331"/>
        <v>691504.60651759629</v>
      </c>
      <c r="EE395" s="54">
        <f t="shared" ca="1" si="1331"/>
        <v>597613.03659521416</v>
      </c>
      <c r="EF395" s="54">
        <f t="shared" ca="1" si="1331"/>
        <v>648930.99211735139</v>
      </c>
      <c r="EG395" s="54">
        <f t="shared" ca="1" si="1331"/>
        <v>700641.5074613184</v>
      </c>
      <c r="EH395" s="54">
        <f t="shared" ca="1" si="1331"/>
        <v>608736.48567211558</v>
      </c>
      <c r="EI395" s="54">
        <f t="shared" ca="1" si="1331"/>
        <v>659163.49180017086</v>
      </c>
      <c r="EJ395" s="54">
        <f t="shared" ca="1" si="1331"/>
        <v>709976.68849813915</v>
      </c>
      <c r="EK395" s="54">
        <f t="shared" ca="1" si="1331"/>
        <v>620141.23469667882</v>
      </c>
      <c r="EL395" s="54">
        <f t="shared" ca="1" si="1331"/>
        <v>669697.4379239789</v>
      </c>
      <c r="EM395" s="54">
        <f t="shared" ca="1" si="1331"/>
        <v>719593.89404877229</v>
      </c>
      <c r="EN395" s="54">
        <f t="shared" ca="1" si="1331"/>
        <v>631793.8877931186</v>
      </c>
      <c r="EO395" s="54">
        <f t="shared" ca="1" si="1331"/>
        <v>680380.72509388975</v>
      </c>
      <c r="EP395" s="54">
        <f t="shared" ca="1" si="1331"/>
        <v>729340.53751101391</v>
      </c>
      <c r="EQ395" s="54">
        <f t="shared" ca="1" si="1331"/>
        <v>643661.21318862692</v>
      </c>
      <c r="ER395" s="54">
        <f t="shared" ca="1" si="1331"/>
        <v>691297.86423474643</v>
      </c>
      <c r="ES395" s="54">
        <f t="shared" ca="1" si="1331"/>
        <v>739300.63550342433</v>
      </c>
      <c r="ET395" s="54">
        <f t="shared" ca="1" si="1331"/>
        <v>655788.96966593352</v>
      </c>
      <c r="EU395" s="54">
        <f t="shared" ca="1" si="1331"/>
        <v>702454.70001645875</v>
      </c>
      <c r="EV395" s="54">
        <f t="shared" ca="1" si="1331"/>
        <v>749479.52491422778</v>
      </c>
      <c r="EW395" s="54">
        <f t="shared" ca="1" si="1331"/>
        <v>668224.07496534172</v>
      </c>
      <c r="EX395" s="54">
        <f t="shared" ca="1" si="1331"/>
        <v>713938.02933650755</v>
      </c>
      <c r="EY395" s="54">
        <f t="shared" ca="1" si="1331"/>
        <v>759963.4809962532</v>
      </c>
      <c r="EZ395" s="54">
        <f t="shared" ca="1" si="1331"/>
        <v>680932.83324400987</v>
      </c>
      <c r="FA395" s="54">
        <f t="shared" ca="1" si="1331"/>
        <v>725592.43683323194</v>
      </c>
      <c r="FB395" s="54">
        <f t="shared" ca="1" si="1331"/>
        <v>770596.55248120171</v>
      </c>
      <c r="FC395" s="54">
        <f t="shared" ca="1" si="1331"/>
        <v>693881.7325032776</v>
      </c>
      <c r="FD395" s="54">
        <f t="shared" ca="1" si="1331"/>
        <v>737505.05327708623</v>
      </c>
      <c r="FE395" s="54">
        <f t="shared" ca="1" si="1331"/>
        <v>781465.31956008379</v>
      </c>
      <c r="FF395" s="54">
        <f t="shared" ca="1" si="1331"/>
        <v>707118.24216852908</v>
      </c>
      <c r="FG395" s="54">
        <f t="shared" ca="1" si="1331"/>
        <v>749682.39136084169</v>
      </c>
      <c r="FH395" s="54">
        <f t="shared" ca="1" si="1331"/>
        <v>792575.72925044782</v>
      </c>
      <c r="FI395" s="54">
        <f t="shared" ca="1" si="1331"/>
        <v>720691.03618127946</v>
      </c>
      <c r="FJ395" s="54">
        <f t="shared" ca="1" si="1331"/>
        <v>762213.95508629107</v>
      </c>
      <c r="FK395" s="54">
        <f t="shared" ca="1" si="1331"/>
        <v>804016.70434759255</v>
      </c>
      <c r="FL395" s="54">
        <f t="shared" ca="1" si="1331"/>
        <v>734566.1766393726</v>
      </c>
      <c r="FM395" s="54">
        <f t="shared" ca="1" si="1331"/>
        <v>774940.99662079837</v>
      </c>
      <c r="FN395" s="54">
        <f t="shared" ca="1" si="1331"/>
        <v>815628.89983273321</v>
      </c>
      <c r="FO395" s="54">
        <f t="shared" ca="1" si="1331"/>
        <v>748709.93166929437</v>
      </c>
      <c r="FP395" s="54">
        <f t="shared" ca="1" si="1331"/>
        <v>787953.39411746839</v>
      </c>
      <c r="FQ395" s="54">
        <f t="shared" ca="1" si="1331"/>
        <v>827501.58023150731</v>
      </c>
      <c r="FR395" s="54">
        <f t="shared" ca="1" si="1331"/>
        <v>763171.59347015538</v>
      </c>
      <c r="FS395" s="54">
        <f t="shared" ca="1" si="1331"/>
        <v>801258.40888334322</v>
      </c>
      <c r="FT395" s="54">
        <f t="shared" ca="1" si="1331"/>
        <v>839641.37630682997</v>
      </c>
      <c r="FU395" s="54">
        <f t="shared" ref="FU395:IF395" ca="1" si="1332">SUM(FU389:FU394)</f>
        <v>778001.70752348518</v>
      </c>
      <c r="FV395" s="54">
        <f t="shared" ca="1" si="1332"/>
        <v>814948.38549855142</v>
      </c>
      <c r="FW395" s="54">
        <f t="shared" ca="1" si="1332"/>
        <v>852139.98468861391</v>
      </c>
      <c r="FX395" s="54">
        <f t="shared" ca="1" si="1332"/>
        <v>793166.16138109681</v>
      </c>
      <c r="FY395" s="54">
        <f t="shared" ca="1" si="1332"/>
        <v>828861.22810702596</v>
      </c>
      <c r="FZ395" s="54">
        <f t="shared" ca="1" si="1332"/>
        <v>864834.64366054861</v>
      </c>
      <c r="GA395" s="54">
        <f t="shared" ca="1" si="1332"/>
        <v>808631.07355762133</v>
      </c>
      <c r="GB395" s="54">
        <f t="shared" ca="1" si="1332"/>
        <v>843089.70071035973</v>
      </c>
      <c r="GC395" s="54">
        <f t="shared" ca="1" si="1332"/>
        <v>877817.43293507036</v>
      </c>
      <c r="GD395" s="54">
        <f t="shared" ca="1" si="1332"/>
        <v>824447.68261625676</v>
      </c>
      <c r="GE395" s="54">
        <f t="shared" ca="1" si="1332"/>
        <v>857641.90380928281</v>
      </c>
      <c r="GF395" s="54">
        <f t="shared" ca="1" si="1332"/>
        <v>891095.74976056232</v>
      </c>
      <c r="GG395" s="54">
        <f t="shared" ca="1" si="1332"/>
        <v>840668.53271725145</v>
      </c>
      <c r="GH395" s="54">
        <f t="shared" ca="1" si="1332"/>
        <v>872613.16758624208</v>
      </c>
      <c r="GI395" s="54">
        <f t="shared" ca="1" si="1332"/>
        <v>904764.20155379781</v>
      </c>
      <c r="GJ395" s="54">
        <f t="shared" ca="1" si="1332"/>
        <v>857259.41525222245</v>
      </c>
      <c r="GK395" s="54">
        <f t="shared" ca="1" si="1332"/>
        <v>887838.04068070673</v>
      </c>
      <c r="GL395" s="54">
        <f t="shared" ca="1" si="1332"/>
        <v>918656.59410878201</v>
      </c>
      <c r="GM395" s="54">
        <f t="shared" ca="1" si="1332"/>
        <v>874186.38060462731</v>
      </c>
      <c r="GN395" s="54">
        <f t="shared" ca="1" si="1332"/>
        <v>903412.32358506846</v>
      </c>
      <c r="GO395" s="54">
        <f t="shared" ca="1" si="1332"/>
        <v>932867.96440936252</v>
      </c>
      <c r="GP395" s="54">
        <f t="shared" ca="1" si="1332"/>
        <v>891502.75012771739</v>
      </c>
      <c r="GQ395" s="54">
        <f t="shared" ca="1" si="1332"/>
        <v>919345.05781475932</v>
      </c>
      <c r="GR395" s="54">
        <f t="shared" ca="1" si="1332"/>
        <v>947406.56919873401</v>
      </c>
      <c r="GS395" s="54">
        <f t="shared" ca="1" si="1332"/>
        <v>909263.20701681613</v>
      </c>
      <c r="GT395" s="54">
        <f t="shared" ca="1" si="1332"/>
        <v>935734.71705144073</v>
      </c>
      <c r="GU395" s="54">
        <f t="shared" ca="1" si="1332"/>
        <v>962370.07550416491</v>
      </c>
      <c r="GV395" s="54">
        <f t="shared" ca="1" si="1332"/>
        <v>927433.53719020926</v>
      </c>
      <c r="GW395" s="54">
        <f t="shared" ca="1" si="1332"/>
        <v>952412.49628774298</v>
      </c>
      <c r="GX395" s="54">
        <f t="shared" ca="1" si="1332"/>
        <v>977588.84914489195</v>
      </c>
      <c r="GY395" s="54">
        <f t="shared" ca="1" si="1332"/>
        <v>945979.81707059243</v>
      </c>
      <c r="GZ395" s="54">
        <f t="shared" ca="1" si="1332"/>
        <v>969477.39672768558</v>
      </c>
      <c r="HA395" s="54">
        <f t="shared" ca="1" si="1332"/>
        <v>993161.03897676221</v>
      </c>
      <c r="HB395" s="54">
        <f t="shared" ca="1" si="1332"/>
        <v>964957.60161133285</v>
      </c>
      <c r="HC395" s="54">
        <f t="shared" ca="1" si="1332"/>
        <v>986939.51537584222</v>
      </c>
      <c r="HD395" s="54">
        <f t="shared" ca="1" si="1332"/>
        <v>1009095.8658061133</v>
      </c>
      <c r="HE395" s="54">
        <f t="shared" ca="1" si="1332"/>
        <v>984423.86821196775</v>
      </c>
      <c r="HF395" s="54">
        <f t="shared" ca="1" si="1332"/>
        <v>1004900.6416696778</v>
      </c>
      <c r="HG395" s="54">
        <f t="shared" ca="1" si="1332"/>
        <v>1025494.2183267386</v>
      </c>
      <c r="HH395" s="54">
        <f t="shared" ca="1" si="1332"/>
        <v>1004344.5019157701</v>
      </c>
      <c r="HI395" s="54">
        <f t="shared" ca="1" si="1332"/>
        <v>1023188.6295848805</v>
      </c>
      <c r="HJ395" s="54">
        <f t="shared" ca="1" si="1332"/>
        <v>1042183.0245091516</v>
      </c>
      <c r="HK395" s="54">
        <f t="shared" ca="1" si="1332"/>
        <v>1024685.7137043216</v>
      </c>
      <c r="HL395" s="54">
        <f t="shared" ca="1" si="1332"/>
        <v>1041905.8604123185</v>
      </c>
      <c r="HM395" s="54">
        <f t="shared" ca="1" si="1332"/>
        <v>1059263.7136401623</v>
      </c>
      <c r="HN395" s="54">
        <f t="shared" ca="1" si="1332"/>
        <v>1045505.4590676862</v>
      </c>
      <c r="HO395" s="54">
        <f t="shared" ca="1" si="1332"/>
        <v>1061063.6153636773</v>
      </c>
      <c r="HP395" s="54">
        <f t="shared" ca="1" si="1332"/>
        <v>1076746.5881691768</v>
      </c>
      <c r="HQ395" s="54">
        <f t="shared" ca="1" si="1332"/>
        <v>1066863.181386458</v>
      </c>
      <c r="HR395" s="54">
        <f t="shared" ca="1" si="1332"/>
        <v>1080767.1879197536</v>
      </c>
      <c r="HS395" s="54">
        <f t="shared" ca="1" si="1332"/>
        <v>1094735.9352745388</v>
      </c>
      <c r="HT395" s="54">
        <f t="shared" ca="1" si="1332"/>
        <v>1088724.9851541037</v>
      </c>
      <c r="HU395" s="54">
        <f t="shared" ca="1" si="1332"/>
        <v>1100841.1160626805</v>
      </c>
      <c r="HV395" s="54">
        <f t="shared" ca="1" si="1332"/>
        <v>1113055.2582905055</v>
      </c>
      <c r="HW395" s="54">
        <f t="shared" ca="1" si="1332"/>
        <v>1111057.3406507079</v>
      </c>
      <c r="HX395" s="54">
        <f t="shared" ca="1" si="1332"/>
        <v>1121391.3574714095</v>
      </c>
      <c r="HY395" s="54">
        <f t="shared" ca="1" si="1332"/>
        <v>1131809.4510734871</v>
      </c>
      <c r="HZ395" s="54">
        <f t="shared" ca="1" si="1332"/>
        <v>1094047.6645761884</v>
      </c>
      <c r="IA395" s="54">
        <f t="shared" ca="1" si="1332"/>
        <v>1102557.3979663814</v>
      </c>
      <c r="IB395" s="54">
        <f t="shared" ca="1" si="1332"/>
        <v>1111136.9055927547</v>
      </c>
      <c r="IC395" s="54">
        <f t="shared" ca="1" si="1332"/>
        <v>915270.78430391895</v>
      </c>
      <c r="ID395" s="54">
        <f t="shared" ca="1" si="1332"/>
        <v>921960.96887639863</v>
      </c>
      <c r="IE395" s="54">
        <f t="shared" ca="1" si="1332"/>
        <v>928658.22841789143</v>
      </c>
      <c r="IF395" s="54">
        <f t="shared" ca="1" si="1332"/>
        <v>635757.75971598341</v>
      </c>
      <c r="IG395" s="54">
        <f t="shared" ref="IG395:KP395" ca="1" si="1333">SUM(IG389:IG394)</f>
        <v>640487.92927952856</v>
      </c>
      <c r="IH395" s="54">
        <f t="shared" ca="1" si="1333"/>
        <v>645258.12205404695</v>
      </c>
      <c r="II395" s="54">
        <f t="shared" ca="1" si="1333"/>
        <v>350415.38437579415</v>
      </c>
      <c r="IJ395" s="54">
        <f t="shared" ca="1" si="1333"/>
        <v>353187.94937863131</v>
      </c>
      <c r="IK395" s="54">
        <f t="shared" ca="1" si="1333"/>
        <v>355985.06738480105</v>
      </c>
      <c r="IL395" s="54">
        <f t="shared" ca="1" si="1333"/>
        <v>99026.773197704853</v>
      </c>
      <c r="IM395" s="54">
        <f t="shared" ca="1" si="1333"/>
        <v>99977.665913310833</v>
      </c>
      <c r="IN395" s="54">
        <f t="shared" ca="1" si="1333"/>
        <v>100938.06755607289</v>
      </c>
      <c r="IO395" s="54">
        <f t="shared" ca="1" si="1333"/>
        <v>-28264.358628484719</v>
      </c>
      <c r="IP395" s="54">
        <f t="shared" ca="1" si="1333"/>
        <v>-28537.650648381437</v>
      </c>
      <c r="IQ395" s="54">
        <f t="shared" ca="1" si="1333"/>
        <v>-28863.386546645597</v>
      </c>
      <c r="IR395" s="54">
        <f t="shared" ca="1" si="1333"/>
        <v>-159414.03041810347</v>
      </c>
      <c r="IS395" s="54">
        <f t="shared" ca="1" si="1333"/>
        <v>-161048.53011406487</v>
      </c>
      <c r="IT395" s="54">
        <f t="shared" ca="1" si="1333"/>
        <v>-162699.37480698584</v>
      </c>
      <c r="IU395" s="54">
        <f t="shared" ca="1" si="1333"/>
        <v>-294588.37856104714</v>
      </c>
      <c r="IV395" s="54">
        <f t="shared" ca="1" si="1333"/>
        <v>-297574.62173843797</v>
      </c>
      <c r="IW395" s="54">
        <f t="shared" ca="1" si="1333"/>
        <v>-293966.48177525535</v>
      </c>
      <c r="IX395" s="54">
        <f t="shared" ca="1" si="1333"/>
        <v>-415907.48580915906</v>
      </c>
      <c r="IY395" s="54">
        <f t="shared" ca="1" si="1333"/>
        <v>-419987.69681231136</v>
      </c>
      <c r="IZ395" s="54">
        <f t="shared" ca="1" si="1333"/>
        <v>-435737.34535430669</v>
      </c>
      <c r="JA395" s="54">
        <f t="shared" ca="1" si="1333"/>
        <v>-572060.63062470837</v>
      </c>
      <c r="JB395" s="54">
        <f t="shared" ca="1" si="1333"/>
        <v>-571730.01263730729</v>
      </c>
      <c r="JC395" s="54">
        <f t="shared" ca="1" si="1333"/>
        <v>-569343.18499370804</v>
      </c>
      <c r="JD395" s="54">
        <f t="shared" ca="1" si="1333"/>
        <v>-694456.36689242662</v>
      </c>
      <c r="JE395" s="54">
        <f t="shared" ca="1" si="1333"/>
        <v>-696291.26372582465</v>
      </c>
      <c r="JF395" s="54">
        <f t="shared" ca="1" si="1333"/>
        <v>-699439.64210750035</v>
      </c>
      <c r="JG395" s="54">
        <f t="shared" ca="1" si="1333"/>
        <v>-832421.47666906484</v>
      </c>
      <c r="JH395" s="54">
        <f t="shared" ca="1" si="1333"/>
        <v>-839686.91985596332</v>
      </c>
      <c r="JI395" s="54">
        <f t="shared" ca="1" si="1333"/>
        <v>-853944.74644380342</v>
      </c>
      <c r="JJ395" s="54">
        <f t="shared" ca="1" si="1333"/>
        <v>-1004003.7043011615</v>
      </c>
      <c r="JK395" s="54">
        <f t="shared" ca="1" si="1333"/>
        <v>-1024958.8235645049</v>
      </c>
      <c r="JL395" s="54">
        <f t="shared" ca="1" si="1333"/>
        <v>-1046837.3658083631</v>
      </c>
      <c r="JM395" s="54">
        <f t="shared" ca="1" si="1333"/>
        <v>-1189052.5823967704</v>
      </c>
      <c r="JN395" s="54">
        <f t="shared" ca="1" si="1333"/>
        <v>-1194798.7330765689</v>
      </c>
      <c r="JO395" s="54">
        <f t="shared" ca="1" si="1333"/>
        <v>-1198918.9064653213</v>
      </c>
      <c r="JP395" s="54">
        <f t="shared" ca="1" si="1333"/>
        <v>-1330281.8662018366</v>
      </c>
      <c r="JQ395" s="54">
        <f t="shared" ca="1" si="1333"/>
        <v>-1338522.8809335676</v>
      </c>
      <c r="JR395" s="54">
        <f t="shared" ca="1" si="1333"/>
        <v>-1348229.9223468835</v>
      </c>
      <c r="JS395" s="54">
        <f t="shared" ca="1" si="1333"/>
        <v>-1487739.9720498242</v>
      </c>
      <c r="JT395" s="54">
        <f t="shared" ca="1" si="1333"/>
        <v>-1501565.7635271377</v>
      </c>
      <c r="JU395" s="54">
        <f t="shared" ca="1" si="1333"/>
        <v>-1522379.3785065589</v>
      </c>
      <c r="JV395" s="54">
        <f t="shared" ca="1" si="1333"/>
        <v>-1679008.3842138872</v>
      </c>
      <c r="JW395" s="54">
        <f t="shared" ca="1" si="1333"/>
        <v>-1706600.8843614911</v>
      </c>
      <c r="JX395" s="54">
        <f t="shared" ca="1" si="1333"/>
        <v>-1735176.0752089806</v>
      </c>
      <c r="JY395" s="54">
        <f t="shared" ca="1" si="1333"/>
        <v>-1884257.9438348992</v>
      </c>
      <c r="JZ395" s="54">
        <f t="shared" ca="1" si="1333"/>
        <v>-1896960.4636657173</v>
      </c>
      <c r="KA395" s="54">
        <f t="shared" ca="1" si="1333"/>
        <v>-1908176.6862110151</v>
      </c>
      <c r="KB395" s="54">
        <f t="shared" ca="1" si="1333"/>
        <v>-2046688.3575614304</v>
      </c>
      <c r="KC395" s="54">
        <f t="shared" ca="1" si="1333"/>
        <v>-2062140.8407650862</v>
      </c>
      <c r="KD395" s="54">
        <f t="shared" ca="1" si="1333"/>
        <v>-2079220.0687810495</v>
      </c>
      <c r="KE395" s="54">
        <f t="shared" ca="1" si="1333"/>
        <v>-2226079.9380980888</v>
      </c>
      <c r="KF395" s="54">
        <f t="shared" ca="1" si="1333"/>
        <v>-2247296.2283581742</v>
      </c>
      <c r="KG395" s="54">
        <f t="shared" ca="1" si="1333"/>
        <v>-2275504.7821533689</v>
      </c>
      <c r="KH395" s="54">
        <f t="shared" ca="1" si="1333"/>
        <v>-2439551.8882786981</v>
      </c>
      <c r="KI395" s="54">
        <f t="shared" ca="1" si="1333"/>
        <v>-2474638.2861533333</v>
      </c>
      <c r="KJ395" s="54">
        <f t="shared" ca="1" si="1333"/>
        <v>-2510775.2783517549</v>
      </c>
      <c r="KK395" s="54">
        <f t="shared" ca="1" si="1333"/>
        <v>-2667596.5687653646</v>
      </c>
      <c r="KL395" s="54">
        <f t="shared" ca="1" si="1333"/>
        <v>-2688187.3077413663</v>
      </c>
      <c r="KM395" s="54">
        <f t="shared" ca="1" si="1333"/>
        <v>-2707388.9913104828</v>
      </c>
      <c r="KN395" s="54">
        <f t="shared" ca="1" si="1333"/>
        <v>-2853896.2901133038</v>
      </c>
      <c r="KO395" s="54">
        <f t="shared" ca="1" si="1333"/>
        <v>-2877467.801703691</v>
      </c>
      <c r="KP395" s="54">
        <f t="shared" ca="1" si="1333"/>
        <v>-2902835.9801413501</v>
      </c>
      <c r="KQ395" s="54">
        <f t="shared" ref="KQ395:LT395" ca="1" si="1334">SUM(KQ389:KQ394)</f>
        <v>-3057971.5366336913</v>
      </c>
      <c r="KR395" s="54">
        <f t="shared" ca="1" si="1334"/>
        <v>-3087513.7786036022</v>
      </c>
      <c r="KS395" s="54">
        <f t="shared" ca="1" si="1334"/>
        <v>-3124062.7701454605</v>
      </c>
      <c r="KT395" s="54">
        <f t="shared" ca="1" si="1334"/>
        <v>40605.897807704794</v>
      </c>
      <c r="KU395" s="54">
        <f t="shared" ca="1" si="1334"/>
        <v>24825.187482363257</v>
      </c>
      <c r="KV395" s="54">
        <f t="shared" ca="1" si="1334"/>
        <v>9751.0691420986223</v>
      </c>
      <c r="KW395" s="54">
        <f t="shared" ca="1" si="1334"/>
        <v>6800.3641804384024</v>
      </c>
      <c r="KX395" s="54">
        <f t="shared" ca="1" si="1334"/>
        <v>11123.372702131193</v>
      </c>
      <c r="KY395" s="54">
        <f t="shared" ca="1" si="1334"/>
        <v>20196.287864269354</v>
      </c>
      <c r="KZ395" s="54">
        <f t="shared" ca="1" si="1334"/>
        <v>31184.035891904517</v>
      </c>
      <c r="LA395" s="54">
        <f t="shared" ca="1" si="1334"/>
        <v>36198.055817491586</v>
      </c>
      <c r="LB395" s="54">
        <f t="shared" ca="1" si="1334"/>
        <v>39612.395329063205</v>
      </c>
      <c r="LC395" s="54">
        <f t="shared" ca="1" si="1334"/>
        <v>44083.831167224067</v>
      </c>
      <c r="LD395" s="54">
        <f t="shared" ca="1" si="1334"/>
        <v>45336.397362835327</v>
      </c>
      <c r="LE395" s="54">
        <f t="shared" ca="1" si="1334"/>
        <v>39958.250956992029</v>
      </c>
      <c r="LF395" s="54">
        <f t="shared" ca="1" si="1334"/>
        <v>29510.343216850568</v>
      </c>
      <c r="LG395" s="54">
        <f t="shared" ca="1" si="1334"/>
        <v>19115.528221674678</v>
      </c>
      <c r="LH395" s="54">
        <f t="shared" ca="1" si="1334"/>
        <v>9641.4602264364839</v>
      </c>
      <c r="LI395" s="54">
        <f t="shared" ca="1" si="1334"/>
        <v>6550.9707571578001</v>
      </c>
      <c r="LJ395" s="54">
        <f t="shared" ca="1" si="1334"/>
        <v>10612.760888062807</v>
      </c>
      <c r="LK395" s="54">
        <f t="shared" ca="1" si="1334"/>
        <v>19764.262131566593</v>
      </c>
      <c r="LL395" s="54">
        <f t="shared" ca="1" si="1334"/>
        <v>30798.377727938423</v>
      </c>
      <c r="LM395" s="54">
        <f t="shared" ca="1" si="1334"/>
        <v>35762.486626352496</v>
      </c>
      <c r="LN395" s="54">
        <f t="shared" ca="1" si="1334"/>
        <v>39037.401148883757</v>
      </c>
      <c r="LO395" s="54">
        <f t="shared" ca="1" si="1334"/>
        <v>43464.327001258222</v>
      </c>
      <c r="LP395" s="54">
        <f t="shared" ca="1" si="1334"/>
        <v>44703.786791514591</v>
      </c>
      <c r="LQ395" s="54">
        <f t="shared" ca="1" si="1334"/>
        <v>39379.814028299472</v>
      </c>
      <c r="LR395" s="54">
        <f t="shared" ca="1" si="1334"/>
        <v>29035.907830804015</v>
      </c>
      <c r="LS395" s="54">
        <f t="shared" ca="1" si="1334"/>
        <v>18744.565877495119</v>
      </c>
      <c r="LT395" s="54">
        <f t="shared" ca="1" si="1334"/>
        <v>9535.2707190855344</v>
      </c>
      <c r="LU395" s="54"/>
      <c r="LV395" s="54"/>
      <c r="LW395" s="54"/>
      <c r="LX395" s="54"/>
      <c r="LY395" s="54"/>
      <c r="LZ395" s="54"/>
      <c r="MA395" s="54"/>
      <c r="MB395" s="54"/>
      <c r="MC395" s="54"/>
      <c r="MD395" s="54"/>
      <c r="ME395" s="54"/>
      <c r="MF395" s="54"/>
      <c r="MG395" s="54"/>
      <c r="MH395" s="54"/>
      <c r="MI395" s="54"/>
      <c r="MJ395" s="54"/>
      <c r="MK395" s="54"/>
      <c r="ML395" s="54"/>
      <c r="MM395" s="54"/>
      <c r="MN395" s="54"/>
      <c r="MO395" s="54"/>
      <c r="MP395" s="54"/>
      <c r="MQ395" s="54"/>
      <c r="MR395" s="54"/>
      <c r="MS395" s="54"/>
      <c r="MT395" s="54"/>
      <c r="MU395" s="54"/>
      <c r="MV395" s="54"/>
      <c r="MW395" s="54"/>
      <c r="MX395" s="54"/>
      <c r="MY395" s="54"/>
      <c r="MZ395" s="54"/>
      <c r="NA395" s="54"/>
      <c r="NB395" s="54"/>
      <c r="NC395" s="54"/>
      <c r="ND395" s="54"/>
      <c r="NE395" s="54"/>
      <c r="NF395" s="54"/>
      <c r="NG395" s="54"/>
      <c r="NH395" s="54"/>
      <c r="NI395" s="54"/>
      <c r="NJ395" s="54"/>
      <c r="NK395" s="54"/>
      <c r="NL395" s="54"/>
      <c r="NM395" s="54"/>
      <c r="NN395" s="54"/>
      <c r="NO395" s="54"/>
      <c r="NP395" s="54"/>
      <c r="NQ395" s="54"/>
      <c r="NR395" s="54"/>
      <c r="NS395" s="54"/>
      <c r="NT395" s="54"/>
      <c r="NU395" s="54"/>
      <c r="NV395" s="54"/>
      <c r="NW395" s="54"/>
      <c r="NX395" s="54"/>
      <c r="NY395" s="54"/>
      <c r="NZ395" s="54"/>
      <c r="OA395" s="54"/>
      <c r="OB395" s="54"/>
      <c r="OC395" s="54"/>
      <c r="OD395" s="54"/>
      <c r="OE395" s="54"/>
      <c r="OF395" s="54"/>
      <c r="OG395" s="54"/>
      <c r="OH395" s="54"/>
      <c r="OI395" s="54"/>
      <c r="OJ395" s="54"/>
      <c r="OK395" s="54"/>
      <c r="OL395" s="54"/>
      <c r="OM395" s="54"/>
      <c r="ON395" s="54"/>
      <c r="OO395" s="54"/>
      <c r="OP395" s="54"/>
      <c r="OQ395" s="54"/>
      <c r="OR395" s="54"/>
      <c r="OS395" s="54"/>
      <c r="OT395" s="54"/>
      <c r="OU395" s="54"/>
      <c r="OV395" s="54"/>
      <c r="OW395" s="54"/>
      <c r="OX395" s="54"/>
      <c r="OY395" s="54"/>
      <c r="OZ395" s="54"/>
      <c r="PA395" s="54"/>
      <c r="PB395" s="54"/>
      <c r="PC395" s="54"/>
      <c r="PD395" s="54"/>
      <c r="PE395" s="54"/>
      <c r="PF395" s="54"/>
      <c r="PG395" s="54"/>
      <c r="PH395" s="54"/>
      <c r="PI395" s="54"/>
      <c r="PJ395" s="54"/>
      <c r="PK395" s="54"/>
      <c r="PL395" s="54"/>
      <c r="PM395" s="54"/>
      <c r="PN395" s="54"/>
      <c r="PO395" s="54"/>
      <c r="PP395" s="54"/>
      <c r="PQ395" s="54"/>
      <c r="PR395" s="54"/>
      <c r="PS395" s="54"/>
      <c r="PT395" s="54"/>
      <c r="PU395" s="54"/>
      <c r="PV395" s="54"/>
      <c r="PW395" s="54"/>
      <c r="PX395" s="54"/>
      <c r="PY395" s="54"/>
      <c r="PZ395" s="54"/>
      <c r="QA395" s="54"/>
      <c r="QB395" s="54"/>
      <c r="QC395" s="54"/>
      <c r="QD395" s="54"/>
      <c r="QE395" s="54"/>
      <c r="QF395" s="54"/>
      <c r="QG395" s="54"/>
      <c r="QH395" s="54"/>
      <c r="QI395" s="54"/>
      <c r="QJ395" s="54"/>
      <c r="QK395" s="54"/>
      <c r="QL395" s="54"/>
      <c r="QM395" s="54"/>
      <c r="QN395" s="54"/>
      <c r="QO395" s="54"/>
      <c r="QP395" s="54"/>
      <c r="QQ395" s="54"/>
      <c r="QR395" s="54"/>
      <c r="QS395" s="54"/>
      <c r="QT395" s="54"/>
      <c r="QU395" s="54"/>
    </row>
    <row r="396" spans="1:463" ht="15" customHeight="1" outlineLevel="1">
      <c r="H396" s="235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  <c r="AD396" s="206"/>
      <c r="AE396" s="206"/>
      <c r="AF396" s="206"/>
      <c r="AG396" s="206"/>
      <c r="AH396" s="206"/>
      <c r="AI396" s="206"/>
      <c r="AJ396" s="206"/>
      <c r="AK396" s="206"/>
      <c r="AL396" s="206"/>
      <c r="AM396" s="206"/>
      <c r="AN396" s="206"/>
      <c r="AO396" s="206"/>
      <c r="AP396" s="206"/>
      <c r="AQ396" s="206"/>
      <c r="AR396" s="206"/>
      <c r="AS396" s="206"/>
      <c r="AT396" s="206"/>
      <c r="AU396" s="206"/>
      <c r="AV396" s="206"/>
      <c r="AW396" s="206"/>
      <c r="AX396" s="206"/>
      <c r="AY396" s="206"/>
      <c r="AZ396" s="206"/>
      <c r="BA396" s="206"/>
      <c r="BB396" s="206"/>
      <c r="BC396" s="206"/>
      <c r="BD396" s="206"/>
      <c r="BE396" s="206"/>
      <c r="BF396" s="206"/>
      <c r="BG396" s="206"/>
      <c r="BH396" s="206"/>
      <c r="BI396" s="206"/>
      <c r="BJ396" s="206"/>
      <c r="BK396" s="206"/>
      <c r="BL396" s="206"/>
      <c r="BM396" s="206"/>
      <c r="BN396" s="206"/>
      <c r="BO396" s="206"/>
      <c r="BP396" s="206"/>
      <c r="BQ396" s="206"/>
      <c r="BR396" s="206"/>
      <c r="BS396" s="206"/>
      <c r="BT396" s="206"/>
      <c r="BU396" s="206"/>
      <c r="BV396" s="206"/>
      <c r="BW396" s="206"/>
      <c r="BX396" s="206"/>
      <c r="BY396" s="206"/>
      <c r="BZ396" s="206"/>
      <c r="CA396" s="206"/>
      <c r="CB396" s="206"/>
      <c r="CC396" s="206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  <c r="GU396" s="32"/>
      <c r="GV396" s="32"/>
      <c r="GW396" s="32"/>
      <c r="GX396" s="32"/>
      <c r="GY396" s="32"/>
      <c r="GZ396" s="32"/>
      <c r="HA396" s="32"/>
      <c r="HB396" s="32"/>
      <c r="HC396" s="32"/>
      <c r="HD396" s="32"/>
      <c r="HE396" s="32"/>
      <c r="HF396" s="32"/>
      <c r="HG396" s="32"/>
      <c r="HH396" s="32"/>
      <c r="HI396" s="32"/>
      <c r="HJ396" s="32"/>
      <c r="HK396" s="32"/>
      <c r="HL396" s="32"/>
      <c r="HM396" s="32"/>
      <c r="HN396" s="32"/>
      <c r="HO396" s="32"/>
      <c r="HP396" s="32"/>
      <c r="HQ396" s="32"/>
      <c r="HR396" s="32"/>
      <c r="HS396" s="32"/>
      <c r="HT396" s="32"/>
      <c r="HU396" s="32"/>
      <c r="HV396" s="32"/>
      <c r="HW396" s="32"/>
      <c r="HX396" s="32"/>
      <c r="HY396" s="32"/>
      <c r="HZ396" s="32"/>
      <c r="IA396" s="32"/>
      <c r="IB396" s="32"/>
      <c r="IC396" s="32"/>
      <c r="ID396" s="32"/>
      <c r="IE396" s="32"/>
      <c r="IF396" s="32"/>
      <c r="IG396" s="32"/>
      <c r="IH396" s="32"/>
      <c r="II396" s="32"/>
      <c r="IJ396" s="32"/>
      <c r="IK396" s="32"/>
      <c r="IL396" s="32"/>
      <c r="IM396" s="32"/>
      <c r="IN396" s="32"/>
      <c r="IO396" s="32"/>
      <c r="IP396" s="32"/>
      <c r="IQ396" s="32"/>
      <c r="IR396" s="32"/>
      <c r="IS396" s="32"/>
      <c r="IT396" s="32"/>
      <c r="IU396" s="32"/>
      <c r="IV396" s="32"/>
      <c r="IW396" s="32"/>
      <c r="IX396" s="32"/>
      <c r="IY396" s="32"/>
      <c r="IZ396" s="32"/>
      <c r="JA396" s="32"/>
      <c r="JB396" s="32"/>
      <c r="JC396" s="32"/>
      <c r="JD396" s="32"/>
      <c r="JE396" s="32"/>
      <c r="JF396" s="32"/>
      <c r="JG396" s="32"/>
      <c r="JH396" s="32"/>
      <c r="JI396" s="32"/>
      <c r="JJ396" s="32"/>
      <c r="JK396" s="32"/>
      <c r="JL396" s="32"/>
      <c r="JM396" s="32"/>
      <c r="JN396" s="32"/>
      <c r="JO396" s="32"/>
      <c r="JP396" s="32"/>
      <c r="JQ396" s="32"/>
      <c r="JR396" s="32"/>
      <c r="JS396" s="32"/>
      <c r="JT396" s="32"/>
      <c r="JU396" s="32"/>
      <c r="JV396" s="32"/>
      <c r="JW396" s="32"/>
      <c r="JX396" s="32"/>
      <c r="JY396" s="32"/>
      <c r="JZ396" s="32"/>
      <c r="KA396" s="32"/>
      <c r="KB396" s="32"/>
      <c r="KC396" s="32"/>
      <c r="KD396" s="32"/>
      <c r="KE396" s="32"/>
      <c r="KF396" s="32"/>
      <c r="KG396" s="32"/>
      <c r="KH396" s="32"/>
      <c r="KI396" s="32"/>
      <c r="KJ396" s="32"/>
      <c r="KK396" s="32"/>
      <c r="KL396" s="32"/>
      <c r="KM396" s="32"/>
      <c r="KN396" s="32"/>
      <c r="KO396" s="32"/>
      <c r="KP396" s="32"/>
      <c r="KQ396" s="32"/>
      <c r="KR396" s="32"/>
      <c r="KS396" s="32"/>
      <c r="KT396" s="32"/>
      <c r="KU396" s="32"/>
      <c r="KV396" s="32"/>
      <c r="KW396" s="32"/>
      <c r="KX396" s="32"/>
      <c r="KY396" s="32"/>
      <c r="KZ396" s="32"/>
      <c r="LA396" s="32"/>
      <c r="LB396" s="32"/>
      <c r="LC396" s="32"/>
      <c r="LD396" s="32"/>
      <c r="LE396" s="32"/>
      <c r="LF396" s="32"/>
      <c r="LG396" s="32"/>
      <c r="LH396" s="32"/>
      <c r="LI396" s="32"/>
      <c r="LJ396" s="32"/>
      <c r="LK396" s="32"/>
      <c r="LL396" s="32"/>
      <c r="LM396" s="32"/>
      <c r="LN396" s="32"/>
      <c r="LO396" s="32"/>
      <c r="LP396" s="32"/>
      <c r="LQ396" s="32"/>
      <c r="LR396" s="32"/>
      <c r="LS396" s="32"/>
      <c r="LT396" s="32"/>
      <c r="LU396" s="32"/>
      <c r="LV396" s="32"/>
      <c r="LW396" s="32"/>
      <c r="LX396" s="32"/>
      <c r="LY396" s="32"/>
      <c r="LZ396" s="32"/>
      <c r="MA396" s="32"/>
      <c r="MB396" s="32"/>
      <c r="MC396" s="32"/>
      <c r="MD396" s="32"/>
      <c r="ME396" s="32"/>
      <c r="MF396" s="32"/>
      <c r="MG396" s="32"/>
      <c r="MH396" s="32"/>
      <c r="MI396" s="32"/>
      <c r="MJ396" s="32"/>
      <c r="MK396" s="32"/>
      <c r="ML396" s="32"/>
      <c r="MM396" s="32"/>
      <c r="MN396" s="32"/>
      <c r="MO396" s="32"/>
      <c r="MP396" s="32"/>
      <c r="MQ396" s="32"/>
      <c r="MR396" s="32"/>
      <c r="MS396" s="32"/>
      <c r="MT396" s="32"/>
      <c r="MU396" s="32"/>
      <c r="MV396" s="32"/>
      <c r="MW396" s="32"/>
      <c r="MX396" s="32"/>
      <c r="MY396" s="32"/>
      <c r="MZ396" s="32"/>
      <c r="NA396" s="32"/>
      <c r="NB396" s="32"/>
      <c r="NC396" s="32"/>
      <c r="ND396" s="32"/>
      <c r="NE396" s="32"/>
      <c r="NF396" s="32"/>
      <c r="NG396" s="32"/>
      <c r="NH396" s="32"/>
      <c r="NI396" s="32"/>
      <c r="NJ396" s="32"/>
      <c r="NK396" s="32"/>
      <c r="NL396" s="32"/>
      <c r="NM396" s="32"/>
      <c r="NN396" s="32"/>
      <c r="NO396" s="32"/>
      <c r="NP396" s="32"/>
      <c r="NQ396" s="32"/>
      <c r="NR396" s="32"/>
      <c r="NS396" s="32"/>
      <c r="NT396" s="32"/>
      <c r="NU396" s="32"/>
      <c r="NV396" s="32"/>
      <c r="NW396" s="32"/>
      <c r="NX396" s="32"/>
      <c r="NY396" s="32"/>
      <c r="NZ396" s="32"/>
      <c r="OA396" s="32"/>
      <c r="OB396" s="32"/>
      <c r="OC396" s="32"/>
      <c r="OD396" s="32"/>
      <c r="OE396" s="32"/>
      <c r="OF396" s="32"/>
      <c r="OG396" s="32"/>
      <c r="OH396" s="32"/>
      <c r="OI396" s="32"/>
      <c r="OJ396" s="32"/>
      <c r="OK396" s="32"/>
      <c r="OL396" s="32"/>
      <c r="OM396" s="32"/>
      <c r="ON396" s="32"/>
      <c r="OO396" s="32"/>
      <c r="OP396" s="32"/>
      <c r="OQ396" s="32"/>
      <c r="OR396" s="32"/>
      <c r="OS396" s="32"/>
      <c r="OT396" s="32"/>
      <c r="OU396" s="32"/>
      <c r="OV396" s="32"/>
      <c r="OW396" s="32"/>
      <c r="OX396" s="32"/>
      <c r="OY396" s="32"/>
      <c r="OZ396" s="32"/>
      <c r="PA396" s="32"/>
      <c r="PB396" s="32"/>
      <c r="PC396" s="32"/>
      <c r="PD396" s="32"/>
      <c r="PE396" s="32"/>
      <c r="PF396" s="32"/>
      <c r="PG396" s="32"/>
      <c r="PH396" s="32"/>
      <c r="PI396" s="32"/>
      <c r="PJ396" s="32"/>
      <c r="PK396" s="32"/>
      <c r="PL396" s="32"/>
      <c r="PM396" s="32"/>
      <c r="PN396" s="32"/>
      <c r="PO396" s="32"/>
      <c r="PP396" s="32"/>
      <c r="PQ396" s="32"/>
      <c r="PR396" s="32"/>
      <c r="PS396" s="32"/>
      <c r="PT396" s="32"/>
      <c r="PU396" s="32"/>
      <c r="PV396" s="32"/>
      <c r="PW396" s="32"/>
      <c r="PX396" s="32"/>
      <c r="PY396" s="32"/>
      <c r="PZ396" s="32"/>
      <c r="QA396" s="32"/>
      <c r="QB396" s="32"/>
      <c r="QC396" s="32"/>
      <c r="QD396" s="32"/>
      <c r="QE396" s="32"/>
      <c r="QF396" s="32"/>
      <c r="QG396" s="32"/>
      <c r="QH396" s="32"/>
      <c r="QI396" s="32"/>
      <c r="QJ396" s="32"/>
      <c r="QK396" s="32"/>
      <c r="QL396" s="32"/>
      <c r="QM396" s="32"/>
      <c r="QN396" s="32"/>
      <c r="QO396" s="32"/>
      <c r="QP396" s="32"/>
      <c r="QQ396" s="32"/>
      <c r="QR396" s="32"/>
      <c r="QS396" s="32"/>
      <c r="QT396" s="32"/>
      <c r="QU396" s="32"/>
    </row>
    <row r="397" spans="1:463" ht="15" customHeight="1" outlineLevel="1">
      <c r="B397" s="1" t="s">
        <v>103</v>
      </c>
      <c r="H397" s="235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  <c r="AD397" s="206"/>
      <c r="AE397" s="206"/>
      <c r="AF397" s="206"/>
      <c r="AG397" s="206"/>
      <c r="AH397" s="206"/>
      <c r="AI397" s="206"/>
      <c r="AJ397" s="206"/>
      <c r="AK397" s="206"/>
      <c r="AL397" s="206"/>
      <c r="AM397" s="206"/>
      <c r="AN397" s="206"/>
      <c r="AO397" s="206"/>
      <c r="AP397" s="206"/>
      <c r="AQ397" s="206"/>
      <c r="AR397" s="206"/>
      <c r="AS397" s="206"/>
      <c r="AT397" s="206"/>
      <c r="AU397" s="206"/>
      <c r="AV397" s="206"/>
      <c r="AW397" s="206"/>
      <c r="AX397" s="206"/>
      <c r="AY397" s="206"/>
      <c r="AZ397" s="206"/>
      <c r="BA397" s="206"/>
      <c r="BB397" s="206"/>
      <c r="BC397" s="206"/>
      <c r="BD397" s="206"/>
      <c r="BE397" s="206"/>
      <c r="BF397" s="206"/>
      <c r="BG397" s="206"/>
      <c r="BH397" s="206"/>
      <c r="BI397" s="206"/>
      <c r="BJ397" s="206"/>
      <c r="BK397" s="206"/>
      <c r="BL397" s="206"/>
      <c r="BM397" s="206"/>
      <c r="BN397" s="206"/>
      <c r="BO397" s="206"/>
      <c r="BP397" s="206"/>
      <c r="BQ397" s="206"/>
      <c r="BR397" s="206"/>
      <c r="BS397" s="206"/>
      <c r="BT397" s="206"/>
      <c r="BU397" s="206"/>
      <c r="BV397" s="206"/>
      <c r="BW397" s="206"/>
      <c r="BX397" s="206"/>
      <c r="BY397" s="206"/>
      <c r="BZ397" s="206"/>
      <c r="CA397" s="206"/>
      <c r="CB397" s="206"/>
      <c r="CC397" s="206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  <c r="GU397" s="32"/>
      <c r="GV397" s="32"/>
      <c r="GW397" s="32"/>
      <c r="GX397" s="32"/>
      <c r="GY397" s="32"/>
      <c r="GZ397" s="32"/>
      <c r="HA397" s="32"/>
      <c r="HB397" s="32"/>
      <c r="HC397" s="32"/>
      <c r="HD397" s="32"/>
      <c r="HE397" s="32"/>
      <c r="HF397" s="32"/>
      <c r="HG397" s="32"/>
      <c r="HH397" s="32"/>
      <c r="HI397" s="32"/>
      <c r="HJ397" s="32"/>
      <c r="HK397" s="32"/>
      <c r="HL397" s="32"/>
      <c r="HM397" s="32"/>
      <c r="HN397" s="32"/>
      <c r="HO397" s="32"/>
      <c r="HP397" s="32"/>
      <c r="HQ397" s="32"/>
      <c r="HR397" s="32"/>
      <c r="HS397" s="32"/>
      <c r="HT397" s="32"/>
      <c r="HU397" s="32"/>
      <c r="HV397" s="32"/>
      <c r="HW397" s="32"/>
      <c r="HX397" s="32"/>
      <c r="HY397" s="32"/>
      <c r="HZ397" s="32"/>
      <c r="IA397" s="32"/>
      <c r="IB397" s="32"/>
      <c r="IC397" s="32"/>
      <c r="ID397" s="32"/>
      <c r="IE397" s="32"/>
      <c r="IF397" s="32"/>
      <c r="IG397" s="32"/>
      <c r="IH397" s="32"/>
      <c r="II397" s="32"/>
      <c r="IJ397" s="32"/>
      <c r="IK397" s="32"/>
      <c r="IL397" s="32"/>
      <c r="IM397" s="32"/>
      <c r="IN397" s="32"/>
      <c r="IO397" s="32"/>
      <c r="IP397" s="32"/>
      <c r="IQ397" s="32"/>
      <c r="IR397" s="32"/>
      <c r="IS397" s="32"/>
      <c r="IT397" s="32"/>
      <c r="IU397" s="32"/>
      <c r="IV397" s="32"/>
      <c r="IW397" s="32"/>
      <c r="IX397" s="32"/>
      <c r="IY397" s="32"/>
      <c r="IZ397" s="32"/>
      <c r="JA397" s="32"/>
      <c r="JB397" s="32"/>
      <c r="JC397" s="32"/>
      <c r="JD397" s="32"/>
      <c r="JE397" s="32"/>
      <c r="JF397" s="32"/>
      <c r="JG397" s="32"/>
      <c r="JH397" s="32"/>
      <c r="JI397" s="32"/>
      <c r="JJ397" s="32"/>
      <c r="JK397" s="32"/>
      <c r="JL397" s="32"/>
      <c r="JM397" s="32"/>
      <c r="JN397" s="32"/>
      <c r="JO397" s="32"/>
      <c r="JP397" s="32"/>
      <c r="JQ397" s="32"/>
      <c r="JR397" s="32"/>
      <c r="JS397" s="32"/>
      <c r="JT397" s="32"/>
      <c r="JU397" s="32"/>
      <c r="JV397" s="32"/>
      <c r="JW397" s="32"/>
      <c r="JX397" s="32"/>
      <c r="JY397" s="32"/>
      <c r="JZ397" s="32"/>
      <c r="KA397" s="32"/>
      <c r="KB397" s="32"/>
      <c r="KC397" s="32"/>
      <c r="KD397" s="32"/>
      <c r="KE397" s="32"/>
      <c r="KF397" s="32"/>
      <c r="KG397" s="32"/>
      <c r="KH397" s="32"/>
      <c r="KI397" s="32"/>
      <c r="KJ397" s="32"/>
      <c r="KK397" s="32"/>
      <c r="KL397" s="32"/>
      <c r="KM397" s="32"/>
      <c r="KN397" s="32"/>
      <c r="KO397" s="32"/>
      <c r="KP397" s="32"/>
      <c r="KQ397" s="32"/>
      <c r="KR397" s="32"/>
      <c r="KS397" s="32"/>
      <c r="KT397" s="32"/>
      <c r="KU397" s="32"/>
      <c r="KV397" s="32"/>
      <c r="KW397" s="32"/>
      <c r="KX397" s="32"/>
      <c r="KY397" s="32"/>
      <c r="KZ397" s="32"/>
      <c r="LA397" s="32"/>
      <c r="LB397" s="32"/>
      <c r="LC397" s="32"/>
      <c r="LD397" s="32"/>
      <c r="LE397" s="32"/>
      <c r="LF397" s="32"/>
      <c r="LG397" s="32"/>
      <c r="LH397" s="32"/>
      <c r="LI397" s="32"/>
      <c r="LJ397" s="32"/>
      <c r="LK397" s="32"/>
      <c r="LL397" s="32"/>
      <c r="LM397" s="32"/>
      <c r="LN397" s="32"/>
      <c r="LO397" s="32"/>
      <c r="LP397" s="32"/>
      <c r="LQ397" s="32"/>
      <c r="LR397" s="32"/>
      <c r="LS397" s="32"/>
      <c r="LT397" s="32"/>
      <c r="LU397" s="32"/>
      <c r="LV397" s="32"/>
      <c r="LW397" s="32"/>
      <c r="LX397" s="32"/>
      <c r="LY397" s="32"/>
      <c r="LZ397" s="32"/>
      <c r="MA397" s="32"/>
      <c r="MB397" s="32"/>
      <c r="MC397" s="32"/>
      <c r="MD397" s="32"/>
      <c r="ME397" s="32"/>
      <c r="MF397" s="32"/>
      <c r="MG397" s="32"/>
      <c r="MH397" s="32"/>
      <c r="MI397" s="32"/>
      <c r="MJ397" s="32"/>
      <c r="MK397" s="32"/>
      <c r="ML397" s="32"/>
      <c r="MM397" s="32"/>
      <c r="MN397" s="32"/>
      <c r="MO397" s="32"/>
      <c r="MP397" s="32"/>
      <c r="MQ397" s="32"/>
      <c r="MR397" s="32"/>
      <c r="MS397" s="32"/>
      <c r="MT397" s="32"/>
      <c r="MU397" s="32"/>
      <c r="MV397" s="32"/>
      <c r="MW397" s="32"/>
      <c r="MX397" s="32"/>
      <c r="MY397" s="32"/>
      <c r="MZ397" s="32"/>
      <c r="NA397" s="32"/>
      <c r="NB397" s="32"/>
      <c r="NC397" s="32"/>
      <c r="ND397" s="32"/>
      <c r="NE397" s="32"/>
      <c r="NF397" s="32"/>
      <c r="NG397" s="32"/>
      <c r="NH397" s="32"/>
      <c r="NI397" s="32"/>
      <c r="NJ397" s="32"/>
      <c r="NK397" s="32"/>
      <c r="NL397" s="32"/>
      <c r="NM397" s="32"/>
      <c r="NN397" s="32"/>
      <c r="NO397" s="32"/>
      <c r="NP397" s="32"/>
      <c r="NQ397" s="32"/>
      <c r="NR397" s="32"/>
      <c r="NS397" s="32"/>
      <c r="NT397" s="32"/>
      <c r="NU397" s="32"/>
      <c r="NV397" s="32"/>
      <c r="NW397" s="32"/>
      <c r="NX397" s="32"/>
      <c r="NY397" s="32"/>
      <c r="NZ397" s="32"/>
      <c r="OA397" s="32"/>
      <c r="OB397" s="32"/>
      <c r="OC397" s="32"/>
      <c r="OD397" s="32"/>
      <c r="OE397" s="32"/>
      <c r="OF397" s="32"/>
      <c r="OG397" s="32"/>
      <c r="OH397" s="32"/>
      <c r="OI397" s="32"/>
      <c r="OJ397" s="32"/>
      <c r="OK397" s="32"/>
      <c r="OL397" s="32"/>
      <c r="OM397" s="32"/>
      <c r="ON397" s="32"/>
      <c r="OO397" s="32"/>
      <c r="OP397" s="32"/>
      <c r="OQ397" s="32"/>
      <c r="OR397" s="32"/>
      <c r="OS397" s="32"/>
      <c r="OT397" s="32"/>
      <c r="OU397" s="32"/>
      <c r="OV397" s="32"/>
      <c r="OW397" s="32"/>
      <c r="OX397" s="32"/>
      <c r="OY397" s="32"/>
      <c r="OZ397" s="32"/>
      <c r="PA397" s="32"/>
      <c r="PB397" s="32"/>
      <c r="PC397" s="32"/>
      <c r="PD397" s="32"/>
      <c r="PE397" s="32"/>
      <c r="PF397" s="32"/>
      <c r="PG397" s="32"/>
      <c r="PH397" s="32"/>
      <c r="PI397" s="32"/>
      <c r="PJ397" s="32"/>
      <c r="PK397" s="32"/>
      <c r="PL397" s="32"/>
      <c r="PM397" s="32"/>
      <c r="PN397" s="32"/>
      <c r="PO397" s="32"/>
      <c r="PP397" s="32"/>
      <c r="PQ397" s="32"/>
      <c r="PR397" s="32"/>
      <c r="PS397" s="32"/>
      <c r="PT397" s="32"/>
      <c r="PU397" s="32"/>
      <c r="PV397" s="32"/>
      <c r="PW397" s="32"/>
      <c r="PX397" s="32"/>
      <c r="PY397" s="32"/>
      <c r="PZ397" s="32"/>
      <c r="QA397" s="32"/>
      <c r="QB397" s="32"/>
      <c r="QC397" s="32"/>
      <c r="QD397" s="32"/>
      <c r="QE397" s="32"/>
      <c r="QF397" s="32"/>
      <c r="QG397" s="32"/>
      <c r="QH397" s="32"/>
      <c r="QI397" s="32"/>
      <c r="QJ397" s="32"/>
      <c r="QK397" s="32"/>
      <c r="QL397" s="32"/>
      <c r="QM397" s="32"/>
      <c r="QN397" s="32"/>
      <c r="QO397" s="32"/>
      <c r="QP397" s="32"/>
      <c r="QQ397" s="32"/>
      <c r="QR397" s="32"/>
      <c r="QS397" s="32"/>
      <c r="QT397" s="32"/>
      <c r="QU397" s="32"/>
    </row>
    <row r="398" spans="1:463" ht="15" customHeight="1" outlineLevel="1">
      <c r="B398" s="1"/>
      <c r="C398" s="75" t="s">
        <v>28</v>
      </c>
      <c r="E398" s="50" t="s">
        <v>95</v>
      </c>
      <c r="H398" s="66"/>
      <c r="I398" s="45">
        <f t="shared" ref="I398:BT398" si="1335">I156</f>
        <v>1896250</v>
      </c>
      <c r="J398" s="45">
        <f t="shared" si="1335"/>
        <v>1896250</v>
      </c>
      <c r="K398" s="45">
        <f t="shared" si="1335"/>
        <v>1896250</v>
      </c>
      <c r="L398" s="45">
        <f t="shared" si="1335"/>
        <v>1896250</v>
      </c>
      <c r="M398" s="45">
        <f t="shared" si="1335"/>
        <v>1896250</v>
      </c>
      <c r="N398" s="45">
        <f t="shared" si="1335"/>
        <v>1896250</v>
      </c>
      <c r="O398" s="45">
        <f t="shared" si="1335"/>
        <v>1896250</v>
      </c>
      <c r="P398" s="45">
        <f t="shared" si="1335"/>
        <v>1896250</v>
      </c>
      <c r="Q398" s="45">
        <f t="shared" si="1335"/>
        <v>1896250</v>
      </c>
      <c r="R398" s="45">
        <f t="shared" si="1335"/>
        <v>1896250</v>
      </c>
      <c r="S398" s="45">
        <f t="shared" si="1335"/>
        <v>1896250</v>
      </c>
      <c r="T398" s="45">
        <f t="shared" si="1335"/>
        <v>1896250</v>
      </c>
      <c r="U398" s="45">
        <f t="shared" si="1335"/>
        <v>3792500</v>
      </c>
      <c r="V398" s="45">
        <f t="shared" si="1335"/>
        <v>3792500</v>
      </c>
      <c r="W398" s="45">
        <f t="shared" si="1335"/>
        <v>3792500</v>
      </c>
      <c r="X398" s="45">
        <f t="shared" si="1335"/>
        <v>3792500</v>
      </c>
      <c r="Y398" s="45">
        <f t="shared" si="1335"/>
        <v>3792500</v>
      </c>
      <c r="Z398" s="45">
        <f t="shared" si="1335"/>
        <v>3792500</v>
      </c>
      <c r="AA398" s="45">
        <f t="shared" si="1335"/>
        <v>3761824.6192521094</v>
      </c>
      <c r="AB398" s="45">
        <f t="shared" si="1335"/>
        <v>3761824.6192521094</v>
      </c>
      <c r="AC398" s="45">
        <f t="shared" si="1335"/>
        <v>3761824.6192521094</v>
      </c>
      <c r="AD398" s="45">
        <f t="shared" si="1335"/>
        <v>3745590.0164258564</v>
      </c>
      <c r="AE398" s="45">
        <f t="shared" si="1335"/>
        <v>3745590.0164258564</v>
      </c>
      <c r="AF398" s="45">
        <f t="shared" si="1335"/>
        <v>3745590.0164258564</v>
      </c>
      <c r="AG398" s="45">
        <f t="shared" si="1335"/>
        <v>3728863.4888993655</v>
      </c>
      <c r="AH398" s="45">
        <f t="shared" si="1335"/>
        <v>3728863.4888993655</v>
      </c>
      <c r="AI398" s="45">
        <f t="shared" si="1335"/>
        <v>3728863.4888993655</v>
      </c>
      <c r="AJ398" s="45">
        <f t="shared" si="1335"/>
        <v>3711630.1308622938</v>
      </c>
      <c r="AK398" s="45">
        <f t="shared" si="1335"/>
        <v>3711630.1308622938</v>
      </c>
      <c r="AL398" s="45">
        <f t="shared" si="1335"/>
        <v>3711630.1308622938</v>
      </c>
      <c r="AM398" s="45">
        <f t="shared" si="1335"/>
        <v>3693874.5848433413</v>
      </c>
      <c r="AN398" s="45">
        <f t="shared" si="1335"/>
        <v>3693874.5848433413</v>
      </c>
      <c r="AO398" s="45">
        <f t="shared" si="1335"/>
        <v>3693874.5848433413</v>
      </c>
      <c r="AP398" s="45">
        <f t="shared" si="1335"/>
        <v>3675581.0280244681</v>
      </c>
      <c r="AQ398" s="45">
        <f t="shared" si="1335"/>
        <v>3675581.0280244681</v>
      </c>
      <c r="AR398" s="45">
        <f t="shared" si="1335"/>
        <v>3675581.0280244681</v>
      </c>
      <c r="AS398" s="45">
        <f t="shared" si="1335"/>
        <v>3656733.158140426</v>
      </c>
      <c r="AT398" s="45">
        <f t="shared" si="1335"/>
        <v>3656733.158140426</v>
      </c>
      <c r="AU398" s="45">
        <f t="shared" si="1335"/>
        <v>3656733.158140426</v>
      </c>
      <c r="AV398" s="45">
        <f t="shared" si="1335"/>
        <v>3637314.1789510283</v>
      </c>
      <c r="AW398" s="45">
        <f t="shared" si="1335"/>
        <v>3637314.1789510283</v>
      </c>
      <c r="AX398" s="45">
        <f t="shared" si="1335"/>
        <v>3637314.1789510283</v>
      </c>
      <c r="AY398" s="45">
        <f t="shared" si="1335"/>
        <v>3617306.7852732125</v>
      </c>
      <c r="AZ398" s="45">
        <f t="shared" si="1335"/>
        <v>3617306.7852732125</v>
      </c>
      <c r="BA398" s="45">
        <f t="shared" si="1335"/>
        <v>3617306.7852732125</v>
      </c>
      <c r="BB398" s="45">
        <f t="shared" si="1335"/>
        <v>3596693.147559565</v>
      </c>
      <c r="BC398" s="45">
        <f t="shared" si="1335"/>
        <v>3596693.147559565</v>
      </c>
      <c r="BD398" s="45">
        <f t="shared" si="1335"/>
        <v>3596693.147559565</v>
      </c>
      <c r="BE398" s="45">
        <f t="shared" si="1335"/>
        <v>3575454.8960095565</v>
      </c>
      <c r="BF398" s="45">
        <f t="shared" si="1335"/>
        <v>3575454.8960095565</v>
      </c>
      <c r="BG398" s="45">
        <f t="shared" si="1335"/>
        <v>3575454.8960095565</v>
      </c>
      <c r="BH398" s="45">
        <f t="shared" si="1335"/>
        <v>3553573.1041993308</v>
      </c>
      <c r="BI398" s="45">
        <f t="shared" si="1335"/>
        <v>3553573.1041993308</v>
      </c>
      <c r="BJ398" s="45">
        <f t="shared" si="1335"/>
        <v>3553573.1041993308</v>
      </c>
      <c r="BK398" s="45">
        <f t="shared" si="1335"/>
        <v>3531028.2722154637</v>
      </c>
      <c r="BL398" s="45">
        <f t="shared" si="1335"/>
        <v>3531028.2722154637</v>
      </c>
      <c r="BM398" s="45">
        <f t="shared" si="1335"/>
        <v>3531028.2722154637</v>
      </c>
      <c r="BN398" s="45">
        <f t="shared" si="1335"/>
        <v>3507800.3092776532</v>
      </c>
      <c r="BO398" s="45">
        <f t="shared" si="1335"/>
        <v>3507800.3092776532</v>
      </c>
      <c r="BP398" s="45">
        <f t="shared" si="1335"/>
        <v>3507800.3092776532</v>
      </c>
      <c r="BQ398" s="45">
        <f t="shared" si="1335"/>
        <v>3483868.5158348647</v>
      </c>
      <c r="BR398" s="45">
        <f t="shared" si="1335"/>
        <v>3483868.5158348647</v>
      </c>
      <c r="BS398" s="45">
        <f t="shared" si="1335"/>
        <v>3483868.5158348647</v>
      </c>
      <c r="BT398" s="45">
        <f t="shared" si="1335"/>
        <v>3459211.5651189657</v>
      </c>
      <c r="BU398" s="45">
        <f t="shared" ref="BU398:EF398" si="1336">BU156</f>
        <v>3459211.5651189657</v>
      </c>
      <c r="BV398" s="45">
        <f t="shared" si="1336"/>
        <v>3459211.5651189657</v>
      </c>
      <c r="BW398" s="45">
        <f t="shared" si="1336"/>
        <v>3433807.4841394243</v>
      </c>
      <c r="BX398" s="45">
        <f t="shared" si="1336"/>
        <v>3433807.4841394243</v>
      </c>
      <c r="BY398" s="45">
        <f t="shared" si="1336"/>
        <v>3433807.4841394243</v>
      </c>
      <c r="BZ398" s="45">
        <f t="shared" si="1336"/>
        <v>3407633.6341021219</v>
      </c>
      <c r="CA398" s="45">
        <f t="shared" si="1336"/>
        <v>3407633.6341021219</v>
      </c>
      <c r="CB398" s="45">
        <f t="shared" si="1336"/>
        <v>3407633.6341021219</v>
      </c>
      <c r="CC398" s="45">
        <f t="shared" si="1336"/>
        <v>3380666.690234839</v>
      </c>
      <c r="CD398" s="45">
        <f t="shared" si="1336"/>
        <v>3380666.690234839</v>
      </c>
      <c r="CE398" s="45">
        <f t="shared" si="1336"/>
        <v>3380666.690234839</v>
      </c>
      <c r="CF398" s="45">
        <f t="shared" si="1336"/>
        <v>3352882.6210014336</v>
      </c>
      <c r="CG398" s="45">
        <f t="shared" si="1336"/>
        <v>3352882.6210014336</v>
      </c>
      <c r="CH398" s="45">
        <f t="shared" si="1336"/>
        <v>3352882.6210014336</v>
      </c>
      <c r="CI398" s="45">
        <f t="shared" si="1336"/>
        <v>3324256.666686187</v>
      </c>
      <c r="CJ398" s="45">
        <f t="shared" si="1336"/>
        <v>3324256.666686187</v>
      </c>
      <c r="CK398" s="45">
        <f t="shared" si="1336"/>
        <v>3324256.666686187</v>
      </c>
      <c r="CL398" s="45">
        <f t="shared" si="1336"/>
        <v>3294763.317329234</v>
      </c>
      <c r="CM398" s="45">
        <f t="shared" si="1336"/>
        <v>3294763.317329234</v>
      </c>
      <c r="CN398" s="45">
        <f t="shared" si="1336"/>
        <v>3294763.317329234</v>
      </c>
      <c r="CO398" s="45">
        <f t="shared" si="1336"/>
        <v>3264376.2899934161</v>
      </c>
      <c r="CP398" s="45">
        <f t="shared" si="1336"/>
        <v>3264376.2899934161</v>
      </c>
      <c r="CQ398" s="45">
        <f t="shared" si="1336"/>
        <v>3264376.2899934161</v>
      </c>
      <c r="CR398" s="45">
        <f t="shared" si="1336"/>
        <v>3233068.5053422954</v>
      </c>
      <c r="CS398" s="45">
        <f t="shared" si="1336"/>
        <v>3233068.5053422954</v>
      </c>
      <c r="CT398" s="45">
        <f t="shared" si="1336"/>
        <v>3233068.5053422954</v>
      </c>
      <c r="CU398" s="45">
        <f t="shared" si="1336"/>
        <v>3200812.0635084612</v>
      </c>
      <c r="CV398" s="45">
        <f t="shared" si="1336"/>
        <v>3200812.0635084612</v>
      </c>
      <c r="CW398" s="45">
        <f t="shared" si="1336"/>
        <v>3200812.0635084612</v>
      </c>
      <c r="CX398" s="45">
        <f t="shared" si="1336"/>
        <v>3167578.2192306202</v>
      </c>
      <c r="CY398" s="45">
        <f t="shared" si="1336"/>
        <v>3167578.2192306202</v>
      </c>
      <c r="CZ398" s="45">
        <f t="shared" si="1336"/>
        <v>3167578.2192306202</v>
      </c>
      <c r="DA398" s="45">
        <f t="shared" si="1336"/>
        <v>3133337.356237316</v>
      </c>
      <c r="DB398" s="45">
        <f t="shared" si="1336"/>
        <v>3133337.356237316</v>
      </c>
      <c r="DC398" s="45">
        <f t="shared" si="1336"/>
        <v>3133337.356237316</v>
      </c>
      <c r="DD398" s="45">
        <f t="shared" si="1336"/>
        <v>3098058.9608544516</v>
      </c>
      <c r="DE398" s="45">
        <f t="shared" si="1336"/>
        <v>3098058.9608544516</v>
      </c>
      <c r="DF398" s="45">
        <f t="shared" si="1336"/>
        <v>3098058.9608544516</v>
      </c>
      <c r="DG398" s="45">
        <f t="shared" si="1336"/>
        <v>3061711.5948130917</v>
      </c>
      <c r="DH398" s="45">
        <f t="shared" si="1336"/>
        <v>3061711.5948130917</v>
      </c>
      <c r="DI398" s="45">
        <f t="shared" si="1336"/>
        <v>3061711.5948130917</v>
      </c>
      <c r="DJ398" s="45">
        <f t="shared" si="1336"/>
        <v>3024262.8672333122</v>
      </c>
      <c r="DK398" s="45">
        <f t="shared" si="1336"/>
        <v>3024262.8672333122</v>
      </c>
      <c r="DL398" s="45">
        <f t="shared" si="1336"/>
        <v>3024262.8672333122</v>
      </c>
      <c r="DM398" s="45">
        <f t="shared" si="1336"/>
        <v>2985679.4057591376</v>
      </c>
      <c r="DN398" s="45">
        <f t="shared" si="1336"/>
        <v>2985679.4057591376</v>
      </c>
      <c r="DO398" s="45">
        <f t="shared" si="1336"/>
        <v>2985679.4057591376</v>
      </c>
      <c r="DP398" s="45">
        <f t="shared" si="1336"/>
        <v>2945926.8268188341</v>
      </c>
      <c r="DQ398" s="45">
        <f t="shared" si="1336"/>
        <v>2945926.8268188341</v>
      </c>
      <c r="DR398" s="45">
        <f t="shared" si="1336"/>
        <v>2945926.8268188341</v>
      </c>
      <c r="DS398" s="45">
        <f t="shared" si="1336"/>
        <v>2904969.7049840605</v>
      </c>
      <c r="DT398" s="45">
        <f t="shared" si="1336"/>
        <v>2904969.7049840605</v>
      </c>
      <c r="DU398" s="45">
        <f t="shared" si="1336"/>
        <v>2904969.7049840605</v>
      </c>
      <c r="DV398" s="45">
        <f t="shared" si="1336"/>
        <v>2862771.5414005714</v>
      </c>
      <c r="DW398" s="45">
        <f t="shared" si="1336"/>
        <v>2862771.5414005714</v>
      </c>
      <c r="DX398" s="45">
        <f t="shared" si="1336"/>
        <v>2862771.5414005714</v>
      </c>
      <c r="DY398" s="45">
        <f t="shared" si="1336"/>
        <v>2819294.7312623393</v>
      </c>
      <c r="DZ398" s="45">
        <f t="shared" si="1336"/>
        <v>2819294.7312623393</v>
      </c>
      <c r="EA398" s="45">
        <f t="shared" si="1336"/>
        <v>2819294.7312623393</v>
      </c>
      <c r="EB398" s="45">
        <f t="shared" si="1336"/>
        <v>2774500.5303001083</v>
      </c>
      <c r="EC398" s="45">
        <f t="shared" si="1336"/>
        <v>2774500.5303001083</v>
      </c>
      <c r="ED398" s="45">
        <f t="shared" si="1336"/>
        <v>2774500.5303001083</v>
      </c>
      <c r="EE398" s="45">
        <f t="shared" si="1336"/>
        <v>2728349.0202545207</v>
      </c>
      <c r="EF398" s="45">
        <f t="shared" si="1336"/>
        <v>2728349.0202545207</v>
      </c>
      <c r="EG398" s="45">
        <f t="shared" ref="EG398:GR398" si="1337">EG156</f>
        <v>2728349.0202545207</v>
      </c>
      <c r="EH398" s="45">
        <f t="shared" si="1337"/>
        <v>2680799.0733030415</v>
      </c>
      <c r="EI398" s="45">
        <f t="shared" si="1337"/>
        <v>2680799.0733030415</v>
      </c>
      <c r="EJ398" s="45">
        <f t="shared" si="1337"/>
        <v>2680799.0733030415</v>
      </c>
      <c r="EK398" s="45">
        <f t="shared" si="1337"/>
        <v>2631808.3154089861</v>
      </c>
      <c r="EL398" s="45">
        <f t="shared" si="1337"/>
        <v>2631808.3154089861</v>
      </c>
      <c r="EM398" s="45">
        <f t="shared" si="1337"/>
        <v>2631808.3154089861</v>
      </c>
      <c r="EN398" s="45">
        <f t="shared" si="1337"/>
        <v>2581333.0885599824</v>
      </c>
      <c r="EO398" s="45">
        <f t="shared" si="1337"/>
        <v>2581333.0885599824</v>
      </c>
      <c r="EP398" s="45">
        <f t="shared" si="1337"/>
        <v>2581333.0885599824</v>
      </c>
      <c r="EQ398" s="45">
        <f t="shared" si="1337"/>
        <v>2529328.4118622271</v>
      </c>
      <c r="ER398" s="45">
        <f t="shared" si="1337"/>
        <v>2529328.4118622271</v>
      </c>
      <c r="ES398" s="45">
        <f t="shared" si="1337"/>
        <v>2529328.4118622271</v>
      </c>
      <c r="ET398" s="45">
        <f t="shared" si="1337"/>
        <v>2475747.9414558536</v>
      </c>
      <c r="EU398" s="45">
        <f t="shared" si="1337"/>
        <v>2475747.9414558536</v>
      </c>
      <c r="EV398" s="45">
        <f t="shared" si="1337"/>
        <v>2475747.9414558536</v>
      </c>
      <c r="EW398" s="45">
        <f t="shared" si="1337"/>
        <v>2420543.9292156966</v>
      </c>
      <c r="EX398" s="45">
        <f t="shared" si="1337"/>
        <v>2420543.9292156966</v>
      </c>
      <c r="EY398" s="45">
        <f t="shared" si="1337"/>
        <v>2420543.9292156966</v>
      </c>
      <c r="EZ398" s="45">
        <f t="shared" si="1337"/>
        <v>2363667.1802006504</v>
      </c>
      <c r="FA398" s="45">
        <f t="shared" si="1337"/>
        <v>2363667.1802006504</v>
      </c>
      <c r="FB398" s="45">
        <f t="shared" si="1337"/>
        <v>2363667.1802006504</v>
      </c>
      <c r="FC398" s="45">
        <f t="shared" si="1337"/>
        <v>2305067.0088136992</v>
      </c>
      <c r="FD398" s="45">
        <f t="shared" si="1337"/>
        <v>2305067.0088136992</v>
      </c>
      <c r="FE398" s="45">
        <f t="shared" si="1337"/>
        <v>2305067.0088136992</v>
      </c>
      <c r="FF398" s="45">
        <f t="shared" si="1337"/>
        <v>2244691.1936335522</v>
      </c>
      <c r="FG398" s="45">
        <f t="shared" si="1337"/>
        <v>2244691.1936335522</v>
      </c>
      <c r="FH398" s="45">
        <f t="shared" si="1337"/>
        <v>2244691.1936335522</v>
      </c>
      <c r="FI398" s="45">
        <f t="shared" si="1337"/>
        <v>2182485.9308776311</v>
      </c>
      <c r="FJ398" s="45">
        <f t="shared" si="1337"/>
        <v>2182485.9308776311</v>
      </c>
      <c r="FK398" s="45">
        <f t="shared" si="1337"/>
        <v>2182485.9308776311</v>
      </c>
      <c r="FL398" s="45">
        <f t="shared" si="1337"/>
        <v>2118395.786454943</v>
      </c>
      <c r="FM398" s="45">
        <f t="shared" si="1337"/>
        <v>2118395.786454943</v>
      </c>
      <c r="FN398" s="45">
        <f t="shared" si="1337"/>
        <v>2118395.786454943</v>
      </c>
      <c r="FO398" s="45">
        <f t="shared" si="1337"/>
        <v>2052363.6465661034</v>
      </c>
      <c r="FP398" s="45">
        <f t="shared" si="1337"/>
        <v>2052363.6465661034</v>
      </c>
      <c r="FQ398" s="45">
        <f t="shared" si="1337"/>
        <v>2052363.6465661034</v>
      </c>
      <c r="FR398" s="45">
        <f t="shared" si="1337"/>
        <v>1984330.666806492</v>
      </c>
      <c r="FS398" s="45">
        <f t="shared" si="1337"/>
        <v>1984330.666806492</v>
      </c>
      <c r="FT398" s="45">
        <f t="shared" si="1337"/>
        <v>1984330.666806492</v>
      </c>
      <c r="FU398" s="45">
        <f t="shared" si="1337"/>
        <v>1914236.2197271846</v>
      </c>
      <c r="FV398" s="45">
        <f t="shared" si="1337"/>
        <v>1914236.2197271846</v>
      </c>
      <c r="FW398" s="45">
        <f t="shared" si="1337"/>
        <v>1914236.2197271846</v>
      </c>
      <c r="FX398" s="45">
        <f t="shared" si="1337"/>
        <v>1842017.8408069268</v>
      </c>
      <c r="FY398" s="45">
        <f t="shared" si="1337"/>
        <v>1842017.8408069268</v>
      </c>
      <c r="FZ398" s="45">
        <f t="shared" si="1337"/>
        <v>1842017.8408069268</v>
      </c>
      <c r="GA398" s="45">
        <f t="shared" si="1337"/>
        <v>1767611.1727870065</v>
      </c>
      <c r="GB398" s="45">
        <f t="shared" si="1337"/>
        <v>1767611.1727870065</v>
      </c>
      <c r="GC398" s="45">
        <f t="shared" si="1337"/>
        <v>1767611.1727870065</v>
      </c>
      <c r="GD398" s="45">
        <f t="shared" si="1337"/>
        <v>1690949.9083194144</v>
      </c>
      <c r="GE398" s="45">
        <f t="shared" si="1337"/>
        <v>1690949.9083194144</v>
      </c>
      <c r="GF398" s="45">
        <f t="shared" si="1337"/>
        <v>1690949.9083194144</v>
      </c>
      <c r="GG398" s="45">
        <f t="shared" si="1337"/>
        <v>1611965.7308771899</v>
      </c>
      <c r="GH398" s="45">
        <f t="shared" si="1337"/>
        <v>1611965.7308771899</v>
      </c>
      <c r="GI398" s="45">
        <f t="shared" si="1337"/>
        <v>1611965.7308771899</v>
      </c>
      <c r="GJ398" s="45">
        <f t="shared" si="1337"/>
        <v>1530588.2538742884</v>
      </c>
      <c r="GK398" s="45">
        <f t="shared" si="1337"/>
        <v>1530588.2538742884</v>
      </c>
      <c r="GL398" s="45">
        <f t="shared" si="1337"/>
        <v>1530588.2538742884</v>
      </c>
      <c r="GM398" s="45">
        <f t="shared" si="1337"/>
        <v>1446744.9579407221</v>
      </c>
      <c r="GN398" s="45">
        <f t="shared" si="1337"/>
        <v>1446744.9579407221</v>
      </c>
      <c r="GO398" s="45">
        <f t="shared" si="1337"/>
        <v>1446744.9579407221</v>
      </c>
      <c r="GP398" s="45">
        <f t="shared" si="1337"/>
        <v>1360361.1262970727</v>
      </c>
      <c r="GQ398" s="45">
        <f t="shared" si="1337"/>
        <v>1360361.1262970727</v>
      </c>
      <c r="GR398" s="45">
        <f t="shared" si="1337"/>
        <v>1360361.1262970727</v>
      </c>
      <c r="GS398" s="45">
        <f t="shared" ref="GS398:JD398" si="1338">GS156</f>
        <v>1271359.7781707894</v>
      </c>
      <c r="GT398" s="45">
        <f t="shared" si="1338"/>
        <v>1271359.7781707894</v>
      </c>
      <c r="GU398" s="45">
        <f t="shared" si="1338"/>
        <v>1271359.7781707894</v>
      </c>
      <c r="GV398" s="45">
        <f t="shared" si="1338"/>
        <v>1179661.6001949315</v>
      </c>
      <c r="GW398" s="45">
        <f t="shared" si="1338"/>
        <v>1179661.6001949315</v>
      </c>
      <c r="GX398" s="45">
        <f t="shared" si="1338"/>
        <v>1179661.6001949315</v>
      </c>
      <c r="GY398" s="45">
        <f t="shared" si="1338"/>
        <v>1085184.875728227</v>
      </c>
      <c r="GZ398" s="45">
        <f t="shared" si="1338"/>
        <v>1085184.875728227</v>
      </c>
      <c r="HA398" s="45">
        <f t="shared" si="1338"/>
        <v>1085184.875728227</v>
      </c>
      <c r="HB398" s="45">
        <f t="shared" si="1338"/>
        <v>987845.41203345696</v>
      </c>
      <c r="HC398" s="45">
        <f t="shared" si="1338"/>
        <v>987845.41203345696</v>
      </c>
      <c r="HD398" s="45">
        <f t="shared" si="1338"/>
        <v>987845.41203345696</v>
      </c>
      <c r="HE398" s="45">
        <f t="shared" si="1338"/>
        <v>887556.46524927183</v>
      </c>
      <c r="HF398" s="45">
        <f t="shared" si="1338"/>
        <v>887556.46524927183</v>
      </c>
      <c r="HG398" s="45">
        <f t="shared" si="1338"/>
        <v>887556.46524927183</v>
      </c>
      <c r="HH398" s="45">
        <f t="shared" si="1338"/>
        <v>784228.66308857873</v>
      </c>
      <c r="HI398" s="45">
        <f t="shared" si="1338"/>
        <v>784228.66308857873</v>
      </c>
      <c r="HJ398" s="45">
        <f t="shared" si="1338"/>
        <v>784228.66308857873</v>
      </c>
      <c r="HK398" s="45">
        <f t="shared" si="1338"/>
        <v>677769.92519461457</v>
      </c>
      <c r="HL398" s="45">
        <f t="shared" si="1338"/>
        <v>677769.92519461457</v>
      </c>
      <c r="HM398" s="45">
        <f t="shared" si="1338"/>
        <v>677769.92519461457</v>
      </c>
      <c r="HN398" s="45">
        <f t="shared" si="1338"/>
        <v>568085.38108372549</v>
      </c>
      <c r="HO398" s="45">
        <f t="shared" si="1338"/>
        <v>568085.38108372549</v>
      </c>
      <c r="HP398" s="45">
        <f t="shared" si="1338"/>
        <v>568085.38108372549</v>
      </c>
      <c r="HQ398" s="45">
        <f t="shared" si="1338"/>
        <v>455077.28560173244</v>
      </c>
      <c r="HR398" s="45">
        <f t="shared" si="1338"/>
        <v>455077.28560173244</v>
      </c>
      <c r="HS398" s="45">
        <f t="shared" si="1338"/>
        <v>455077.28560173244</v>
      </c>
      <c r="HT398" s="45">
        <f t="shared" si="1338"/>
        <v>338644.93181853951</v>
      </c>
      <c r="HU398" s="45">
        <f t="shared" si="1338"/>
        <v>338644.93181853951</v>
      </c>
      <c r="HV398" s="45">
        <f t="shared" si="1338"/>
        <v>338644.93181853951</v>
      </c>
      <c r="HW398" s="45">
        <f t="shared" si="1338"/>
        <v>218684.56128336198</v>
      </c>
      <c r="HX398" s="45">
        <f t="shared" si="1338"/>
        <v>218684.56128336198</v>
      </c>
      <c r="HY398" s="45">
        <f t="shared" si="1338"/>
        <v>218684.56128336198</v>
      </c>
      <c r="HZ398" s="45">
        <f t="shared" si="1338"/>
        <v>95089.271560598048</v>
      </c>
      <c r="IA398" s="45">
        <f t="shared" si="1338"/>
        <v>95089.271560598048</v>
      </c>
      <c r="IB398" s="45">
        <f t="shared" si="1338"/>
        <v>95089.271560598048</v>
      </c>
      <c r="IC398" s="45">
        <f t="shared" si="1338"/>
        <v>0</v>
      </c>
      <c r="ID398" s="45">
        <f t="shared" si="1338"/>
        <v>0</v>
      </c>
      <c r="IE398" s="45">
        <f t="shared" si="1338"/>
        <v>0</v>
      </c>
      <c r="IF398" s="45">
        <f t="shared" si="1338"/>
        <v>0</v>
      </c>
      <c r="IG398" s="45">
        <f t="shared" si="1338"/>
        <v>0</v>
      </c>
      <c r="IH398" s="45">
        <f t="shared" si="1338"/>
        <v>0</v>
      </c>
      <c r="II398" s="45">
        <f t="shared" si="1338"/>
        <v>0</v>
      </c>
      <c r="IJ398" s="45">
        <f t="shared" si="1338"/>
        <v>0</v>
      </c>
      <c r="IK398" s="45">
        <f t="shared" si="1338"/>
        <v>0</v>
      </c>
      <c r="IL398" s="45">
        <f t="shared" si="1338"/>
        <v>0</v>
      </c>
      <c r="IM398" s="45">
        <f t="shared" si="1338"/>
        <v>0</v>
      </c>
      <c r="IN398" s="45">
        <f t="shared" si="1338"/>
        <v>0</v>
      </c>
      <c r="IO398" s="45">
        <f t="shared" si="1338"/>
        <v>0</v>
      </c>
      <c r="IP398" s="45">
        <f t="shared" si="1338"/>
        <v>0</v>
      </c>
      <c r="IQ398" s="45">
        <f t="shared" si="1338"/>
        <v>0</v>
      </c>
      <c r="IR398" s="45">
        <f t="shared" si="1338"/>
        <v>0</v>
      </c>
      <c r="IS398" s="45">
        <f t="shared" si="1338"/>
        <v>0</v>
      </c>
      <c r="IT398" s="45">
        <f t="shared" si="1338"/>
        <v>0</v>
      </c>
      <c r="IU398" s="45">
        <f t="shared" si="1338"/>
        <v>0</v>
      </c>
      <c r="IV398" s="45">
        <f t="shared" si="1338"/>
        <v>0</v>
      </c>
      <c r="IW398" s="45">
        <f t="shared" si="1338"/>
        <v>0</v>
      </c>
      <c r="IX398" s="45">
        <f t="shared" si="1338"/>
        <v>0</v>
      </c>
      <c r="IY398" s="45">
        <f t="shared" si="1338"/>
        <v>0</v>
      </c>
      <c r="IZ398" s="45">
        <f t="shared" si="1338"/>
        <v>0</v>
      </c>
      <c r="JA398" s="45">
        <f t="shared" si="1338"/>
        <v>0</v>
      </c>
      <c r="JB398" s="45">
        <f t="shared" si="1338"/>
        <v>0</v>
      </c>
      <c r="JC398" s="45">
        <f t="shared" si="1338"/>
        <v>0</v>
      </c>
      <c r="JD398" s="45">
        <f t="shared" si="1338"/>
        <v>0</v>
      </c>
      <c r="JE398" s="45">
        <f t="shared" ref="JE398:LP398" si="1339">JE156</f>
        <v>0</v>
      </c>
      <c r="JF398" s="45">
        <f t="shared" si="1339"/>
        <v>0</v>
      </c>
      <c r="JG398" s="45">
        <f t="shared" si="1339"/>
        <v>0</v>
      </c>
      <c r="JH398" s="45">
        <f t="shared" si="1339"/>
        <v>0</v>
      </c>
      <c r="JI398" s="45">
        <f t="shared" si="1339"/>
        <v>0</v>
      </c>
      <c r="JJ398" s="45">
        <f t="shared" si="1339"/>
        <v>0</v>
      </c>
      <c r="JK398" s="45">
        <f t="shared" si="1339"/>
        <v>0</v>
      </c>
      <c r="JL398" s="45">
        <f t="shared" si="1339"/>
        <v>0</v>
      </c>
      <c r="JM398" s="45">
        <f t="shared" si="1339"/>
        <v>0</v>
      </c>
      <c r="JN398" s="45">
        <f t="shared" si="1339"/>
        <v>0</v>
      </c>
      <c r="JO398" s="45">
        <f t="shared" si="1339"/>
        <v>0</v>
      </c>
      <c r="JP398" s="45">
        <f t="shared" si="1339"/>
        <v>0</v>
      </c>
      <c r="JQ398" s="45">
        <f t="shared" si="1339"/>
        <v>0</v>
      </c>
      <c r="JR398" s="45">
        <f t="shared" si="1339"/>
        <v>0</v>
      </c>
      <c r="JS398" s="45">
        <f t="shared" si="1339"/>
        <v>0</v>
      </c>
      <c r="JT398" s="45">
        <f t="shared" si="1339"/>
        <v>0</v>
      </c>
      <c r="JU398" s="45">
        <f t="shared" si="1339"/>
        <v>0</v>
      </c>
      <c r="JV398" s="45">
        <f t="shared" si="1339"/>
        <v>0</v>
      </c>
      <c r="JW398" s="45">
        <f t="shared" si="1339"/>
        <v>0</v>
      </c>
      <c r="JX398" s="45">
        <f t="shared" si="1339"/>
        <v>0</v>
      </c>
      <c r="JY398" s="45">
        <f t="shared" si="1339"/>
        <v>0</v>
      </c>
      <c r="JZ398" s="45">
        <f t="shared" si="1339"/>
        <v>0</v>
      </c>
      <c r="KA398" s="45">
        <f t="shared" si="1339"/>
        <v>0</v>
      </c>
      <c r="KB398" s="45">
        <f t="shared" si="1339"/>
        <v>0</v>
      </c>
      <c r="KC398" s="45">
        <f t="shared" si="1339"/>
        <v>0</v>
      </c>
      <c r="KD398" s="45">
        <f t="shared" si="1339"/>
        <v>0</v>
      </c>
      <c r="KE398" s="45">
        <f t="shared" si="1339"/>
        <v>0</v>
      </c>
      <c r="KF398" s="45">
        <f t="shared" si="1339"/>
        <v>0</v>
      </c>
      <c r="KG398" s="45">
        <f t="shared" si="1339"/>
        <v>0</v>
      </c>
      <c r="KH398" s="45">
        <f t="shared" si="1339"/>
        <v>0</v>
      </c>
      <c r="KI398" s="45">
        <f t="shared" si="1339"/>
        <v>0</v>
      </c>
      <c r="KJ398" s="45">
        <f t="shared" si="1339"/>
        <v>0</v>
      </c>
      <c r="KK398" s="45">
        <f t="shared" si="1339"/>
        <v>0</v>
      </c>
      <c r="KL398" s="45">
        <f t="shared" si="1339"/>
        <v>0</v>
      </c>
      <c r="KM398" s="45">
        <f t="shared" si="1339"/>
        <v>0</v>
      </c>
      <c r="KN398" s="45">
        <f t="shared" si="1339"/>
        <v>0</v>
      </c>
      <c r="KO398" s="45">
        <f t="shared" si="1339"/>
        <v>0</v>
      </c>
      <c r="KP398" s="45">
        <f t="shared" si="1339"/>
        <v>0</v>
      </c>
      <c r="KQ398" s="45">
        <f t="shared" si="1339"/>
        <v>0</v>
      </c>
      <c r="KR398" s="45">
        <f t="shared" si="1339"/>
        <v>0</v>
      </c>
      <c r="KS398" s="45">
        <f t="shared" si="1339"/>
        <v>0</v>
      </c>
      <c r="KT398" s="45">
        <f t="shared" si="1339"/>
        <v>0</v>
      </c>
      <c r="KU398" s="45">
        <f t="shared" si="1339"/>
        <v>0</v>
      </c>
      <c r="KV398" s="45">
        <f t="shared" si="1339"/>
        <v>0</v>
      </c>
      <c r="KW398" s="45">
        <f t="shared" si="1339"/>
        <v>0</v>
      </c>
      <c r="KX398" s="45">
        <f t="shared" si="1339"/>
        <v>0</v>
      </c>
      <c r="KY398" s="45">
        <f t="shared" si="1339"/>
        <v>0</v>
      </c>
      <c r="KZ398" s="45">
        <f t="shared" si="1339"/>
        <v>0</v>
      </c>
      <c r="LA398" s="45">
        <f t="shared" si="1339"/>
        <v>0</v>
      </c>
      <c r="LB398" s="45">
        <f t="shared" si="1339"/>
        <v>0</v>
      </c>
      <c r="LC398" s="45">
        <f t="shared" si="1339"/>
        <v>0</v>
      </c>
      <c r="LD398" s="45">
        <f t="shared" si="1339"/>
        <v>0</v>
      </c>
      <c r="LE398" s="45">
        <f t="shared" si="1339"/>
        <v>0</v>
      </c>
      <c r="LF398" s="45">
        <f t="shared" si="1339"/>
        <v>0</v>
      </c>
      <c r="LG398" s="45">
        <f t="shared" si="1339"/>
        <v>0</v>
      </c>
      <c r="LH398" s="45">
        <f t="shared" si="1339"/>
        <v>0</v>
      </c>
      <c r="LI398" s="45">
        <f t="shared" si="1339"/>
        <v>0</v>
      </c>
      <c r="LJ398" s="45">
        <f t="shared" si="1339"/>
        <v>0</v>
      </c>
      <c r="LK398" s="45">
        <f t="shared" si="1339"/>
        <v>0</v>
      </c>
      <c r="LL398" s="45">
        <f t="shared" si="1339"/>
        <v>0</v>
      </c>
      <c r="LM398" s="45">
        <f t="shared" si="1339"/>
        <v>0</v>
      </c>
      <c r="LN398" s="45">
        <f t="shared" si="1339"/>
        <v>0</v>
      </c>
      <c r="LO398" s="45">
        <f t="shared" si="1339"/>
        <v>0</v>
      </c>
      <c r="LP398" s="45">
        <f t="shared" si="1339"/>
        <v>0</v>
      </c>
      <c r="LQ398" s="45">
        <f t="shared" ref="LQ398:LT398" si="1340">LQ156</f>
        <v>0</v>
      </c>
      <c r="LR398" s="45">
        <f t="shared" si="1340"/>
        <v>0</v>
      </c>
      <c r="LS398" s="45">
        <f t="shared" si="1340"/>
        <v>0</v>
      </c>
      <c r="LT398" s="45">
        <f t="shared" si="1340"/>
        <v>0</v>
      </c>
      <c r="LU398" s="45"/>
      <c r="LV398" s="45"/>
      <c r="LW398" s="45"/>
      <c r="LX398" s="45"/>
      <c r="LY398" s="45"/>
      <c r="LZ398" s="45"/>
      <c r="MA398" s="45"/>
      <c r="MB398" s="45"/>
      <c r="MC398" s="45"/>
      <c r="MD398" s="45"/>
      <c r="ME398" s="45"/>
      <c r="MF398" s="45"/>
      <c r="MG398" s="45"/>
      <c r="MH398" s="45"/>
      <c r="MI398" s="45"/>
      <c r="MJ398" s="45"/>
      <c r="MK398" s="45"/>
      <c r="ML398" s="45"/>
      <c r="MM398" s="45"/>
      <c r="MN398" s="45"/>
      <c r="MO398" s="45"/>
      <c r="MP398" s="45"/>
      <c r="MQ398" s="45"/>
      <c r="MR398" s="45"/>
      <c r="MS398" s="45"/>
      <c r="MT398" s="45"/>
      <c r="MU398" s="45"/>
      <c r="MV398" s="45"/>
      <c r="MW398" s="45"/>
      <c r="MX398" s="45"/>
      <c r="MY398" s="45"/>
      <c r="MZ398" s="45"/>
      <c r="NA398" s="45"/>
      <c r="NB398" s="45"/>
      <c r="NC398" s="45"/>
      <c r="ND398" s="45"/>
      <c r="NE398" s="45"/>
      <c r="NF398" s="45"/>
      <c r="NG398" s="45"/>
      <c r="NH398" s="45"/>
      <c r="NI398" s="45"/>
      <c r="NJ398" s="45"/>
      <c r="NK398" s="45"/>
      <c r="NL398" s="45"/>
      <c r="NM398" s="45"/>
      <c r="NN398" s="45"/>
      <c r="NO398" s="45"/>
      <c r="NP398" s="45"/>
      <c r="NQ398" s="45"/>
      <c r="NR398" s="45"/>
      <c r="NS398" s="45"/>
      <c r="NT398" s="45"/>
      <c r="NU398" s="45"/>
      <c r="NV398" s="45"/>
      <c r="NW398" s="45"/>
      <c r="NX398" s="45"/>
      <c r="NY398" s="45"/>
      <c r="NZ398" s="45"/>
      <c r="OA398" s="45"/>
      <c r="OB398" s="45"/>
      <c r="OC398" s="45"/>
      <c r="OD398" s="45"/>
      <c r="OE398" s="45"/>
      <c r="OF398" s="45"/>
      <c r="OG398" s="45"/>
      <c r="OH398" s="45"/>
      <c r="OI398" s="45"/>
      <c r="OJ398" s="45"/>
      <c r="OK398" s="45"/>
      <c r="OL398" s="45"/>
      <c r="OM398" s="45"/>
      <c r="ON398" s="45"/>
      <c r="OO398" s="45"/>
      <c r="OP398" s="45"/>
      <c r="OQ398" s="45"/>
      <c r="OR398" s="45"/>
      <c r="OS398" s="45"/>
      <c r="OT398" s="45"/>
      <c r="OU398" s="45"/>
      <c r="OV398" s="45"/>
      <c r="OW398" s="45"/>
      <c r="OX398" s="45"/>
      <c r="OY398" s="45"/>
      <c r="OZ398" s="45"/>
      <c r="PA398" s="45"/>
      <c r="PB398" s="45"/>
      <c r="PC398" s="45"/>
      <c r="PD398" s="45"/>
      <c r="PE398" s="45"/>
      <c r="PF398" s="45"/>
      <c r="PG398" s="45"/>
      <c r="PH398" s="45"/>
      <c r="PI398" s="45"/>
      <c r="PJ398" s="45"/>
      <c r="PK398" s="45"/>
      <c r="PL398" s="45"/>
      <c r="PM398" s="45"/>
      <c r="PN398" s="45"/>
      <c r="PO398" s="45"/>
      <c r="PP398" s="45"/>
      <c r="PQ398" s="45"/>
      <c r="PR398" s="45"/>
      <c r="PS398" s="45"/>
      <c r="PT398" s="45"/>
      <c r="PU398" s="45"/>
      <c r="PV398" s="45"/>
      <c r="PW398" s="45"/>
      <c r="PX398" s="45"/>
      <c r="PY398" s="45"/>
      <c r="PZ398" s="45"/>
      <c r="QA398" s="45"/>
      <c r="QB398" s="45"/>
      <c r="QC398" s="45"/>
      <c r="QD398" s="45"/>
      <c r="QE398" s="45"/>
      <c r="QF398" s="45"/>
      <c r="QG398" s="45"/>
      <c r="QH398" s="45"/>
      <c r="QI398" s="45"/>
      <c r="QJ398" s="45"/>
      <c r="QK398" s="45"/>
      <c r="QL398" s="45"/>
      <c r="QM398" s="45"/>
      <c r="QN398" s="45"/>
      <c r="QO398" s="45"/>
      <c r="QP398" s="45"/>
      <c r="QQ398" s="45"/>
      <c r="QR398" s="45"/>
      <c r="QS398" s="45"/>
      <c r="QT398" s="45"/>
      <c r="QU398" s="45"/>
    </row>
    <row r="399" spans="1:463" ht="15" customHeight="1" outlineLevel="1">
      <c r="B399" s="1"/>
      <c r="C399" s="97" t="s">
        <v>597</v>
      </c>
      <c r="D399" s="37"/>
      <c r="E399" s="43" t="s">
        <v>95</v>
      </c>
      <c r="F399" s="37"/>
      <c r="G399" s="37"/>
      <c r="H399" s="66"/>
      <c r="I399" s="38">
        <f t="shared" ref="I399:BT399" si="1341">I120</f>
        <v>0</v>
      </c>
      <c r="J399" s="38">
        <f t="shared" si="1341"/>
        <v>0</v>
      </c>
      <c r="K399" s="38">
        <f t="shared" si="1341"/>
        <v>0</v>
      </c>
      <c r="L399" s="38">
        <f t="shared" si="1341"/>
        <v>0</v>
      </c>
      <c r="M399" s="38">
        <f t="shared" si="1341"/>
        <v>0</v>
      </c>
      <c r="N399" s="38">
        <f t="shared" si="1341"/>
        <v>0</v>
      </c>
      <c r="O399" s="38">
        <f t="shared" si="1341"/>
        <v>0</v>
      </c>
      <c r="P399" s="38">
        <f t="shared" si="1341"/>
        <v>0</v>
      </c>
      <c r="Q399" s="38">
        <f t="shared" si="1341"/>
        <v>0</v>
      </c>
      <c r="R399" s="38">
        <f t="shared" si="1341"/>
        <v>0</v>
      </c>
      <c r="S399" s="38">
        <f t="shared" si="1341"/>
        <v>0</v>
      </c>
      <c r="T399" s="38">
        <f t="shared" si="1341"/>
        <v>0</v>
      </c>
      <c r="U399" s="38">
        <f t="shared" si="1341"/>
        <v>0</v>
      </c>
      <c r="V399" s="38">
        <f t="shared" si="1341"/>
        <v>0</v>
      </c>
      <c r="W399" s="38">
        <f t="shared" si="1341"/>
        <v>0</v>
      </c>
      <c r="X399" s="38">
        <f t="shared" si="1341"/>
        <v>4110585.6139909588</v>
      </c>
      <c r="Y399" s="38">
        <f t="shared" si="1341"/>
        <v>4110585.6139909588</v>
      </c>
      <c r="Z399" s="38">
        <f t="shared" si="1341"/>
        <v>4535585.6139909588</v>
      </c>
      <c r="AA399" s="38">
        <f t="shared" si="1341"/>
        <v>6120520.133028728</v>
      </c>
      <c r="AB399" s="38">
        <f t="shared" si="1341"/>
        <v>6120520.133028728</v>
      </c>
      <c r="AC399" s="38">
        <f t="shared" si="1341"/>
        <v>6970520.133028728</v>
      </c>
      <c r="AD399" s="38">
        <f t="shared" si="1341"/>
        <v>7154555.8949578116</v>
      </c>
      <c r="AE399" s="38">
        <f t="shared" si="1341"/>
        <v>7154555.8949578116</v>
      </c>
      <c r="AF399" s="38">
        <f t="shared" si="1341"/>
        <v>7424555.8949578116</v>
      </c>
      <c r="AG399" s="38">
        <f t="shared" si="1341"/>
        <v>7357680.4851410091</v>
      </c>
      <c r="AH399" s="38">
        <f t="shared" si="1341"/>
        <v>7357680.4851410091</v>
      </c>
      <c r="AI399" s="38">
        <f t="shared" si="1341"/>
        <v>7357680.4851410091</v>
      </c>
      <c r="AJ399" s="38">
        <f t="shared" si="1341"/>
        <v>7289881.3174562817</v>
      </c>
      <c r="AK399" s="38">
        <f t="shared" si="1341"/>
        <v>7289881.3174562817</v>
      </c>
      <c r="AL399" s="38">
        <f t="shared" si="1341"/>
        <v>7289881.3174562817</v>
      </c>
      <c r="AM399" s="38">
        <f t="shared" si="1341"/>
        <v>7221145.6319280164</v>
      </c>
      <c r="AN399" s="38">
        <f t="shared" si="1341"/>
        <v>7221145.6319280164</v>
      </c>
      <c r="AO399" s="38">
        <f t="shared" si="1341"/>
        <v>7221145.6319280164</v>
      </c>
      <c r="AP399" s="38">
        <f t="shared" si="1341"/>
        <v>7151460.4923255574</v>
      </c>
      <c r="AQ399" s="38">
        <f t="shared" si="1341"/>
        <v>7151460.4923255574</v>
      </c>
      <c r="AR399" s="38">
        <f t="shared" si="1341"/>
        <v>7151460.4923255574</v>
      </c>
      <c r="AS399" s="38">
        <f t="shared" si="1341"/>
        <v>7080812.7837285828</v>
      </c>
      <c r="AT399" s="38">
        <f t="shared" si="1341"/>
        <v>7080812.7837285828</v>
      </c>
      <c r="AU399" s="38">
        <f t="shared" si="1341"/>
        <v>7080812.7837285828</v>
      </c>
      <c r="AV399" s="38">
        <f t="shared" si="1341"/>
        <v>7009189.2100588409</v>
      </c>
      <c r="AW399" s="38">
        <f t="shared" si="1341"/>
        <v>7009189.2100588409</v>
      </c>
      <c r="AX399" s="38">
        <f t="shared" si="1341"/>
        <v>7009189.2100588409</v>
      </c>
      <c r="AY399" s="38">
        <f t="shared" si="1341"/>
        <v>6936576.2915777927</v>
      </c>
      <c r="AZ399" s="38">
        <f t="shared" si="1341"/>
        <v>6936576.2915777927</v>
      </c>
      <c r="BA399" s="38">
        <f t="shared" si="1341"/>
        <v>6936576.2915777927</v>
      </c>
      <c r="BB399" s="38">
        <f t="shared" si="1341"/>
        <v>6862960.3623496909</v>
      </c>
      <c r="BC399" s="38">
        <f t="shared" si="1341"/>
        <v>6862960.3623496909</v>
      </c>
      <c r="BD399" s="38">
        <f t="shared" si="1341"/>
        <v>6862960.3623496909</v>
      </c>
      <c r="BE399" s="38">
        <f t="shared" si="1341"/>
        <v>6788327.5676696207</v>
      </c>
      <c r="BF399" s="38">
        <f t="shared" si="1341"/>
        <v>6788327.5676696207</v>
      </c>
      <c r="BG399" s="38">
        <f t="shared" si="1341"/>
        <v>6788327.5676696207</v>
      </c>
      <c r="BH399" s="38">
        <f t="shared" si="1341"/>
        <v>6712663.861456003</v>
      </c>
      <c r="BI399" s="38">
        <f t="shared" si="1341"/>
        <v>6712663.861456003</v>
      </c>
      <c r="BJ399" s="38">
        <f t="shared" si="1341"/>
        <v>6712663.861456003</v>
      </c>
      <c r="BK399" s="38">
        <f t="shared" si="1341"/>
        <v>6635955.0036070887</v>
      </c>
      <c r="BL399" s="38">
        <f t="shared" si="1341"/>
        <v>6635955.0036070887</v>
      </c>
      <c r="BM399" s="38">
        <f t="shared" si="1341"/>
        <v>6635955.0036070887</v>
      </c>
      <c r="BN399" s="38">
        <f t="shared" si="1341"/>
        <v>6558186.5573209375</v>
      </c>
      <c r="BO399" s="38">
        <f t="shared" si="1341"/>
        <v>6558186.5573209375</v>
      </c>
      <c r="BP399" s="38">
        <f t="shared" si="1341"/>
        <v>6558186.5573209375</v>
      </c>
      <c r="BQ399" s="38">
        <f t="shared" si="1341"/>
        <v>6479343.8863783712</v>
      </c>
      <c r="BR399" s="38">
        <f t="shared" si="1341"/>
        <v>6479343.8863783712</v>
      </c>
      <c r="BS399" s="38">
        <f t="shared" si="1341"/>
        <v>6479343.8863783712</v>
      </c>
      <c r="BT399" s="38">
        <f t="shared" si="1341"/>
        <v>6399412.1523884041</v>
      </c>
      <c r="BU399" s="38">
        <f t="shared" ref="BU399:EF399" si="1342">BU120</f>
        <v>6399412.1523884041</v>
      </c>
      <c r="BV399" s="38">
        <f t="shared" si="1342"/>
        <v>6399412.1523884041</v>
      </c>
      <c r="BW399" s="38">
        <f t="shared" si="1342"/>
        <v>6318376.3119956143</v>
      </c>
      <c r="BX399" s="38">
        <f t="shared" si="1342"/>
        <v>6318376.3119956143</v>
      </c>
      <c r="BY399" s="38">
        <f t="shared" si="1342"/>
        <v>6318376.3119956143</v>
      </c>
      <c r="BZ399" s="38">
        <f t="shared" si="1342"/>
        <v>6236221.1140489541</v>
      </c>
      <c r="CA399" s="38">
        <f t="shared" si="1342"/>
        <v>6236221.1140489541</v>
      </c>
      <c r="CB399" s="38">
        <f t="shared" si="1342"/>
        <v>6236221.1140489541</v>
      </c>
      <c r="CC399" s="38">
        <f t="shared" si="1342"/>
        <v>6152931.0967314364</v>
      </c>
      <c r="CD399" s="38">
        <f t="shared" si="1342"/>
        <v>6152931.0967314364</v>
      </c>
      <c r="CE399" s="38">
        <f t="shared" si="1342"/>
        <v>6152931.0967314364</v>
      </c>
      <c r="CF399" s="38">
        <f t="shared" si="1342"/>
        <v>6068490.5846501887</v>
      </c>
      <c r="CG399" s="38">
        <f t="shared" si="1342"/>
        <v>6068490.5846501887</v>
      </c>
      <c r="CH399" s="38">
        <f t="shared" si="1342"/>
        <v>6068490.5846501887</v>
      </c>
      <c r="CI399" s="38">
        <f t="shared" si="1342"/>
        <v>5982883.6858862974</v>
      </c>
      <c r="CJ399" s="38">
        <f t="shared" si="1342"/>
        <v>5982883.6858862974</v>
      </c>
      <c r="CK399" s="38">
        <f t="shared" si="1342"/>
        <v>5982883.6858862974</v>
      </c>
      <c r="CL399" s="38">
        <f t="shared" si="1342"/>
        <v>5896094.2890039161</v>
      </c>
      <c r="CM399" s="38">
        <f t="shared" si="1342"/>
        <v>5896094.2890039161</v>
      </c>
      <c r="CN399" s="38">
        <f t="shared" si="1342"/>
        <v>5896094.2890039161</v>
      </c>
      <c r="CO399" s="38">
        <f t="shared" si="1342"/>
        <v>5808106.060018044</v>
      </c>
      <c r="CP399" s="38">
        <f t="shared" si="1342"/>
        <v>5808106.060018044</v>
      </c>
      <c r="CQ399" s="38">
        <f t="shared" si="1342"/>
        <v>5808106.060018044</v>
      </c>
      <c r="CR399" s="38">
        <f t="shared" si="1342"/>
        <v>5718902.4393204339</v>
      </c>
      <c r="CS399" s="38">
        <f t="shared" si="1342"/>
        <v>5718902.4393204339</v>
      </c>
      <c r="CT399" s="38">
        <f t="shared" si="1342"/>
        <v>5718902.4393204339</v>
      </c>
      <c r="CU399" s="38">
        <f t="shared" si="1342"/>
        <v>5628466.6385630313</v>
      </c>
      <c r="CV399" s="38">
        <f t="shared" si="1342"/>
        <v>5628466.6385630313</v>
      </c>
      <c r="CW399" s="38">
        <f t="shared" si="1342"/>
        <v>5628466.6385630313</v>
      </c>
      <c r="CX399" s="38">
        <f t="shared" si="1342"/>
        <v>5536781.6374983629</v>
      </c>
      <c r="CY399" s="38">
        <f t="shared" si="1342"/>
        <v>5536781.6374983629</v>
      </c>
      <c r="CZ399" s="38">
        <f t="shared" si="1342"/>
        <v>5536781.6374983629</v>
      </c>
      <c r="DA399" s="38">
        <f t="shared" si="1342"/>
        <v>5443830.180776285</v>
      </c>
      <c r="DB399" s="38">
        <f t="shared" si="1342"/>
        <v>5443830.180776285</v>
      </c>
      <c r="DC399" s="38">
        <f t="shared" si="1342"/>
        <v>5443830.180776285</v>
      </c>
      <c r="DD399" s="38">
        <f t="shared" si="1342"/>
        <v>5349594.7746964805</v>
      </c>
      <c r="DE399" s="38">
        <f t="shared" si="1342"/>
        <v>5349594.7746964805</v>
      </c>
      <c r="DF399" s="38">
        <f t="shared" si="1342"/>
        <v>5349594.7746964805</v>
      </c>
      <c r="DG399" s="38">
        <f t="shared" si="1342"/>
        <v>5254057.6839161003</v>
      </c>
      <c r="DH399" s="38">
        <f t="shared" si="1342"/>
        <v>5254057.6839161003</v>
      </c>
      <c r="DI399" s="38">
        <f t="shared" si="1342"/>
        <v>5254057.6839161003</v>
      </c>
      <c r="DJ399" s="38">
        <f t="shared" si="1342"/>
        <v>5157200.9281119285</v>
      </c>
      <c r="DK399" s="38">
        <f t="shared" si="1342"/>
        <v>5157200.9281119285</v>
      </c>
      <c r="DL399" s="38">
        <f t="shared" si="1342"/>
        <v>5157200.9281119285</v>
      </c>
      <c r="DM399" s="38">
        <f t="shared" si="1342"/>
        <v>5059006.2785964394</v>
      </c>
      <c r="DN399" s="38">
        <f t="shared" si="1342"/>
        <v>5059006.2785964394</v>
      </c>
      <c r="DO399" s="38">
        <f t="shared" si="1342"/>
        <v>5059006.2785964394</v>
      </c>
      <c r="DP399" s="38">
        <f t="shared" si="1342"/>
        <v>4959455.2548871106</v>
      </c>
      <c r="DQ399" s="38">
        <f t="shared" si="1342"/>
        <v>4959455.2548871106</v>
      </c>
      <c r="DR399" s="38">
        <f t="shared" si="1342"/>
        <v>4959455.2548871106</v>
      </c>
      <c r="DS399" s="38">
        <f t="shared" si="1342"/>
        <v>4858529.1212283503</v>
      </c>
      <c r="DT399" s="38">
        <f t="shared" si="1342"/>
        <v>4858529.1212283503</v>
      </c>
      <c r="DU399" s="38">
        <f t="shared" si="1342"/>
        <v>4858529.1212283503</v>
      </c>
      <c r="DV399" s="38">
        <f t="shared" si="1342"/>
        <v>4756208.8830653811</v>
      </c>
      <c r="DW399" s="38">
        <f t="shared" si="1342"/>
        <v>4756208.8830653811</v>
      </c>
      <c r="DX399" s="38">
        <f t="shared" si="1342"/>
        <v>4756208.8830653811</v>
      </c>
      <c r="DY399" s="38">
        <f t="shared" si="1342"/>
        <v>4652475.2834694162</v>
      </c>
      <c r="DZ399" s="38">
        <f t="shared" si="1342"/>
        <v>4652475.2834694162</v>
      </c>
      <c r="EA399" s="38">
        <f t="shared" si="1342"/>
        <v>4652475.2834694162</v>
      </c>
      <c r="EB399" s="38">
        <f t="shared" si="1342"/>
        <v>4547308.7995134545</v>
      </c>
      <c r="EC399" s="38">
        <f t="shared" si="1342"/>
        <v>4547308.7995134545</v>
      </c>
      <c r="ED399" s="38">
        <f t="shared" si="1342"/>
        <v>4547308.7995134545</v>
      </c>
      <c r="EE399" s="38">
        <f t="shared" si="1342"/>
        <v>4440689.6385980193</v>
      </c>
      <c r="EF399" s="38">
        <f t="shared" si="1342"/>
        <v>4440689.6385980193</v>
      </c>
      <c r="EG399" s="38">
        <f t="shared" ref="EG399:GR399" si="1343">EG120</f>
        <v>4440689.6385980193</v>
      </c>
      <c r="EH399" s="38">
        <f t="shared" si="1343"/>
        <v>4332597.7347261384</v>
      </c>
      <c r="EI399" s="38">
        <f t="shared" si="1343"/>
        <v>4332597.7347261384</v>
      </c>
      <c r="EJ399" s="38">
        <f t="shared" si="1343"/>
        <v>4332597.7347261384</v>
      </c>
      <c r="EK399" s="38">
        <f t="shared" si="1343"/>
        <v>4223012.7447268739</v>
      </c>
      <c r="EL399" s="38">
        <f t="shared" si="1343"/>
        <v>4223012.7447268739</v>
      </c>
      <c r="EM399" s="38">
        <f t="shared" si="1343"/>
        <v>4223012.7447268739</v>
      </c>
      <c r="EN399" s="38">
        <f t="shared" si="1343"/>
        <v>4111914.0444266866</v>
      </c>
      <c r="EO399" s="38">
        <f t="shared" si="1343"/>
        <v>4111914.0444266866</v>
      </c>
      <c r="EP399" s="38">
        <f t="shared" si="1343"/>
        <v>4111914.0444266866</v>
      </c>
      <c r="EQ399" s="38">
        <f t="shared" si="1343"/>
        <v>3999280.7247679108</v>
      </c>
      <c r="ER399" s="38">
        <f t="shared" si="1343"/>
        <v>3999280.7247679108</v>
      </c>
      <c r="ES399" s="38">
        <f t="shared" si="1343"/>
        <v>3999280.7247679108</v>
      </c>
      <c r="ET399" s="38">
        <f t="shared" si="1343"/>
        <v>3885091.5878736181</v>
      </c>
      <c r="EU399" s="38">
        <f t="shared" si="1343"/>
        <v>3885091.5878736181</v>
      </c>
      <c r="EV399" s="38">
        <f t="shared" si="1343"/>
        <v>3885091.5878736181</v>
      </c>
      <c r="EW399" s="38">
        <f t="shared" si="1343"/>
        <v>3769325.1430581259</v>
      </c>
      <c r="EX399" s="38">
        <f t="shared" si="1343"/>
        <v>3769325.1430581259</v>
      </c>
      <c r="EY399" s="38">
        <f t="shared" si="1343"/>
        <v>3769325.1430581259</v>
      </c>
      <c r="EZ399" s="38">
        <f t="shared" si="1343"/>
        <v>3651959.602782391</v>
      </c>
      <c r="FA399" s="38">
        <f t="shared" si="1343"/>
        <v>3651959.602782391</v>
      </c>
      <c r="FB399" s="38">
        <f t="shared" si="1343"/>
        <v>3651959.602782391</v>
      </c>
      <c r="FC399" s="38">
        <f t="shared" si="1343"/>
        <v>3532972.8785535432</v>
      </c>
      <c r="FD399" s="38">
        <f t="shared" si="1343"/>
        <v>3532972.8785535432</v>
      </c>
      <c r="FE399" s="38">
        <f t="shared" si="1343"/>
        <v>3532972.8785535432</v>
      </c>
      <c r="FF399" s="38">
        <f t="shared" si="1343"/>
        <v>3412342.5767677729</v>
      </c>
      <c r="FG399" s="38">
        <f t="shared" si="1343"/>
        <v>3412342.5767677729</v>
      </c>
      <c r="FH399" s="38">
        <f t="shared" si="1343"/>
        <v>3412342.5767677729</v>
      </c>
      <c r="FI399" s="38">
        <f t="shared" si="1343"/>
        <v>3290045.9944957988</v>
      </c>
      <c r="FJ399" s="38">
        <f t="shared" si="1343"/>
        <v>3290045.9944957988</v>
      </c>
      <c r="FK399" s="38">
        <f t="shared" si="1343"/>
        <v>3290045.9944957988</v>
      </c>
      <c r="FL399" s="38">
        <f t="shared" si="1343"/>
        <v>3166060.1152101173</v>
      </c>
      <c r="FM399" s="38">
        <f t="shared" si="1343"/>
        <v>3166060.1152101173</v>
      </c>
      <c r="FN399" s="38">
        <f t="shared" si="1343"/>
        <v>3166060.1152101173</v>
      </c>
      <c r="FO399" s="38">
        <f t="shared" si="1343"/>
        <v>3040361.6044532363</v>
      </c>
      <c r="FP399" s="38">
        <f t="shared" si="1343"/>
        <v>3040361.6044532363</v>
      </c>
      <c r="FQ399" s="38">
        <f t="shared" si="1343"/>
        <v>3040361.6044532363</v>
      </c>
      <c r="FR399" s="38">
        <f t="shared" si="1343"/>
        <v>2912926.8054460692</v>
      </c>
      <c r="FS399" s="38">
        <f t="shared" si="1343"/>
        <v>2912926.8054460692</v>
      </c>
      <c r="FT399" s="38">
        <f t="shared" si="1343"/>
        <v>2912926.8054460692</v>
      </c>
      <c r="FU399" s="38">
        <f t="shared" si="1343"/>
        <v>2783731.7346356688</v>
      </c>
      <c r="FV399" s="38">
        <f t="shared" si="1343"/>
        <v>2783731.7346356688</v>
      </c>
      <c r="FW399" s="38">
        <f t="shared" si="1343"/>
        <v>2783731.7346356688</v>
      </c>
      <c r="FX399" s="38">
        <f t="shared" si="1343"/>
        <v>2652752.0771814631</v>
      </c>
      <c r="FY399" s="38">
        <f t="shared" si="1343"/>
        <v>2652752.0771814631</v>
      </c>
      <c r="FZ399" s="38">
        <f t="shared" si="1343"/>
        <v>2652752.0771814631</v>
      </c>
      <c r="GA399" s="38">
        <f t="shared" si="1343"/>
        <v>2519963.1823791382</v>
      </c>
      <c r="GB399" s="38">
        <f t="shared" si="1343"/>
        <v>2519963.1823791382</v>
      </c>
      <c r="GC399" s="38">
        <f t="shared" si="1343"/>
        <v>2519963.1823791382</v>
      </c>
      <c r="GD399" s="38">
        <f t="shared" si="1343"/>
        <v>2385340.059021316</v>
      </c>
      <c r="GE399" s="38">
        <f t="shared" si="1343"/>
        <v>2385340.059021316</v>
      </c>
      <c r="GF399" s="38">
        <f t="shared" si="1343"/>
        <v>2385340.059021316</v>
      </c>
      <c r="GG399" s="38">
        <f t="shared" si="1343"/>
        <v>2248857.3706941437</v>
      </c>
      <c r="GH399" s="38">
        <f t="shared" si="1343"/>
        <v>2248857.3706941437</v>
      </c>
      <c r="GI399" s="38">
        <f t="shared" si="1343"/>
        <v>2248857.3706941437</v>
      </c>
      <c r="GJ399" s="38">
        <f t="shared" si="1343"/>
        <v>2110489.4310089159</v>
      </c>
      <c r="GK399" s="38">
        <f t="shared" si="1343"/>
        <v>2110489.4310089159</v>
      </c>
      <c r="GL399" s="38">
        <f t="shared" si="1343"/>
        <v>2110489.4310089159</v>
      </c>
      <c r="GM399" s="38">
        <f t="shared" si="1343"/>
        <v>1970210.1987678325</v>
      </c>
      <c r="GN399" s="38">
        <f t="shared" si="1343"/>
        <v>1970210.1987678325</v>
      </c>
      <c r="GO399" s="38">
        <f t="shared" si="1343"/>
        <v>1970210.1987678325</v>
      </c>
      <c r="GP399" s="38">
        <f t="shared" si="1343"/>
        <v>1827993.2730629775</v>
      </c>
      <c r="GQ399" s="38">
        <f t="shared" si="1343"/>
        <v>1827993.2730629775</v>
      </c>
      <c r="GR399" s="38">
        <f t="shared" si="1343"/>
        <v>1827993.2730629775</v>
      </c>
      <c r="GS399" s="38">
        <f t="shared" ref="GS399:JD399" si="1344">GS120</f>
        <v>1683811.8883076031</v>
      </c>
      <c r="GT399" s="38">
        <f t="shared" si="1344"/>
        <v>1683811.8883076031</v>
      </c>
      <c r="GU399" s="38">
        <f t="shared" si="1344"/>
        <v>1683811.8883076031</v>
      </c>
      <c r="GV399" s="38">
        <f t="shared" si="1344"/>
        <v>1537638.9091987766</v>
      </c>
      <c r="GW399" s="38">
        <f t="shared" si="1344"/>
        <v>1537638.9091987766</v>
      </c>
      <c r="GX399" s="38">
        <f t="shared" si="1344"/>
        <v>1537638.9091987766</v>
      </c>
      <c r="GY399" s="38">
        <f t="shared" si="1344"/>
        <v>1389446.8256104479</v>
      </c>
      <c r="GZ399" s="38">
        <f t="shared" si="1344"/>
        <v>1389446.8256104479</v>
      </c>
      <c r="HA399" s="38">
        <f t="shared" si="1344"/>
        <v>1389446.8256104479</v>
      </c>
      <c r="HB399" s="38">
        <f t="shared" si="1344"/>
        <v>1239207.7474159736</v>
      </c>
      <c r="HC399" s="38">
        <f t="shared" si="1344"/>
        <v>1239207.7474159736</v>
      </c>
      <c r="HD399" s="38">
        <f t="shared" si="1344"/>
        <v>1239207.7474159736</v>
      </c>
      <c r="HE399" s="38">
        <f t="shared" si="1344"/>
        <v>1086893.3992391252</v>
      </c>
      <c r="HF399" s="38">
        <f t="shared" si="1344"/>
        <v>1086893.3992391252</v>
      </c>
      <c r="HG399" s="38">
        <f t="shared" si="1344"/>
        <v>1086893.3992391252</v>
      </c>
      <c r="HH399" s="38">
        <f t="shared" si="1344"/>
        <v>932475.11513259017</v>
      </c>
      <c r="HI399" s="38">
        <f t="shared" si="1344"/>
        <v>932475.11513259017</v>
      </c>
      <c r="HJ399" s="38">
        <f t="shared" si="1344"/>
        <v>932475.11513259017</v>
      </c>
      <c r="HK399" s="38">
        <f t="shared" si="1344"/>
        <v>775923.83318296936</v>
      </c>
      <c r="HL399" s="38">
        <f t="shared" si="1344"/>
        <v>775923.83318296936</v>
      </c>
      <c r="HM399" s="38">
        <f t="shared" si="1344"/>
        <v>775923.83318296936</v>
      </c>
      <c r="HN399" s="38">
        <f t="shared" si="1344"/>
        <v>617210.09004124952</v>
      </c>
      <c r="HO399" s="38">
        <f t="shared" si="1344"/>
        <v>617210.09004124952</v>
      </c>
      <c r="HP399" s="38">
        <f t="shared" si="1344"/>
        <v>617210.09004124952</v>
      </c>
      <c r="HQ399" s="38">
        <f t="shared" si="1344"/>
        <v>456304.01537772734</v>
      </c>
      <c r="HR399" s="38">
        <f t="shared" si="1344"/>
        <v>456304.01537772734</v>
      </c>
      <c r="HS399" s="38">
        <f t="shared" si="1344"/>
        <v>456304.01537772734</v>
      </c>
      <c r="HT399" s="38">
        <f t="shared" si="1344"/>
        <v>293175.32626033714</v>
      </c>
      <c r="HU399" s="38">
        <f t="shared" si="1344"/>
        <v>293175.32626033714</v>
      </c>
      <c r="HV399" s="38">
        <f t="shared" si="1344"/>
        <v>293175.32626033714</v>
      </c>
      <c r="HW399" s="38">
        <f t="shared" si="1344"/>
        <v>127793.32145532535</v>
      </c>
      <c r="HX399" s="38">
        <f t="shared" si="1344"/>
        <v>127793.32145532535</v>
      </c>
      <c r="HY399" s="38">
        <f t="shared" si="1344"/>
        <v>127793.32145532535</v>
      </c>
      <c r="HZ399" s="38">
        <f t="shared" si="1344"/>
        <v>0</v>
      </c>
      <c r="IA399" s="38">
        <f t="shared" si="1344"/>
        <v>0</v>
      </c>
      <c r="IB399" s="38">
        <f t="shared" si="1344"/>
        <v>0</v>
      </c>
      <c r="IC399" s="38">
        <f t="shared" si="1344"/>
        <v>0</v>
      </c>
      <c r="ID399" s="38">
        <f t="shared" si="1344"/>
        <v>0</v>
      </c>
      <c r="IE399" s="38">
        <f t="shared" si="1344"/>
        <v>0</v>
      </c>
      <c r="IF399" s="38">
        <f t="shared" si="1344"/>
        <v>0</v>
      </c>
      <c r="IG399" s="38">
        <f t="shared" si="1344"/>
        <v>0</v>
      </c>
      <c r="IH399" s="38">
        <f t="shared" si="1344"/>
        <v>0</v>
      </c>
      <c r="II399" s="38">
        <f t="shared" si="1344"/>
        <v>0</v>
      </c>
      <c r="IJ399" s="38">
        <f t="shared" si="1344"/>
        <v>0</v>
      </c>
      <c r="IK399" s="38">
        <f t="shared" si="1344"/>
        <v>0</v>
      </c>
      <c r="IL399" s="38">
        <f t="shared" si="1344"/>
        <v>0</v>
      </c>
      <c r="IM399" s="38">
        <f t="shared" si="1344"/>
        <v>0</v>
      </c>
      <c r="IN399" s="38">
        <f t="shared" si="1344"/>
        <v>0</v>
      </c>
      <c r="IO399" s="38">
        <f t="shared" si="1344"/>
        <v>0</v>
      </c>
      <c r="IP399" s="38">
        <f t="shared" si="1344"/>
        <v>0</v>
      </c>
      <c r="IQ399" s="38">
        <f t="shared" si="1344"/>
        <v>0</v>
      </c>
      <c r="IR399" s="38">
        <f t="shared" si="1344"/>
        <v>0</v>
      </c>
      <c r="IS399" s="38">
        <f t="shared" si="1344"/>
        <v>0</v>
      </c>
      <c r="IT399" s="38">
        <f t="shared" si="1344"/>
        <v>0</v>
      </c>
      <c r="IU399" s="38">
        <f t="shared" si="1344"/>
        <v>0</v>
      </c>
      <c r="IV399" s="38">
        <f t="shared" si="1344"/>
        <v>0</v>
      </c>
      <c r="IW399" s="38">
        <f t="shared" si="1344"/>
        <v>0</v>
      </c>
      <c r="IX399" s="38">
        <f t="shared" si="1344"/>
        <v>0</v>
      </c>
      <c r="IY399" s="38">
        <f t="shared" si="1344"/>
        <v>0</v>
      </c>
      <c r="IZ399" s="38">
        <f t="shared" si="1344"/>
        <v>0</v>
      </c>
      <c r="JA399" s="38">
        <f t="shared" si="1344"/>
        <v>0</v>
      </c>
      <c r="JB399" s="38">
        <f t="shared" si="1344"/>
        <v>0</v>
      </c>
      <c r="JC399" s="38">
        <f t="shared" si="1344"/>
        <v>0</v>
      </c>
      <c r="JD399" s="38">
        <f t="shared" si="1344"/>
        <v>0</v>
      </c>
      <c r="JE399" s="38">
        <f t="shared" ref="JE399:LP399" si="1345">JE120</f>
        <v>0</v>
      </c>
      <c r="JF399" s="38">
        <f t="shared" si="1345"/>
        <v>0</v>
      </c>
      <c r="JG399" s="38">
        <f t="shared" si="1345"/>
        <v>0</v>
      </c>
      <c r="JH399" s="38">
        <f t="shared" si="1345"/>
        <v>0</v>
      </c>
      <c r="JI399" s="38">
        <f t="shared" si="1345"/>
        <v>0</v>
      </c>
      <c r="JJ399" s="38">
        <f t="shared" si="1345"/>
        <v>0</v>
      </c>
      <c r="JK399" s="38">
        <f t="shared" si="1345"/>
        <v>0</v>
      </c>
      <c r="JL399" s="38">
        <f t="shared" si="1345"/>
        <v>0</v>
      </c>
      <c r="JM399" s="38">
        <f t="shared" si="1345"/>
        <v>0</v>
      </c>
      <c r="JN399" s="38">
        <f t="shared" si="1345"/>
        <v>0</v>
      </c>
      <c r="JO399" s="38">
        <f t="shared" si="1345"/>
        <v>0</v>
      </c>
      <c r="JP399" s="38">
        <f t="shared" si="1345"/>
        <v>0</v>
      </c>
      <c r="JQ399" s="38">
        <f t="shared" si="1345"/>
        <v>0</v>
      </c>
      <c r="JR399" s="38">
        <f t="shared" si="1345"/>
        <v>0</v>
      </c>
      <c r="JS399" s="38">
        <f t="shared" si="1345"/>
        <v>0</v>
      </c>
      <c r="JT399" s="38">
        <f t="shared" si="1345"/>
        <v>0</v>
      </c>
      <c r="JU399" s="38">
        <f t="shared" si="1345"/>
        <v>0</v>
      </c>
      <c r="JV399" s="38">
        <f t="shared" si="1345"/>
        <v>0</v>
      </c>
      <c r="JW399" s="38">
        <f t="shared" si="1345"/>
        <v>0</v>
      </c>
      <c r="JX399" s="38">
        <f t="shared" si="1345"/>
        <v>0</v>
      </c>
      <c r="JY399" s="38">
        <f t="shared" si="1345"/>
        <v>0</v>
      </c>
      <c r="JZ399" s="38">
        <f t="shared" si="1345"/>
        <v>0</v>
      </c>
      <c r="KA399" s="38">
        <f t="shared" si="1345"/>
        <v>0</v>
      </c>
      <c r="KB399" s="38">
        <f t="shared" si="1345"/>
        <v>0</v>
      </c>
      <c r="KC399" s="38">
        <f t="shared" si="1345"/>
        <v>0</v>
      </c>
      <c r="KD399" s="38">
        <f t="shared" si="1345"/>
        <v>0</v>
      </c>
      <c r="KE399" s="38">
        <f t="shared" si="1345"/>
        <v>0</v>
      </c>
      <c r="KF399" s="38">
        <f t="shared" si="1345"/>
        <v>0</v>
      </c>
      <c r="KG399" s="38">
        <f t="shared" si="1345"/>
        <v>0</v>
      </c>
      <c r="KH399" s="38">
        <f t="shared" si="1345"/>
        <v>0</v>
      </c>
      <c r="KI399" s="38">
        <f t="shared" si="1345"/>
        <v>0</v>
      </c>
      <c r="KJ399" s="38">
        <f t="shared" si="1345"/>
        <v>0</v>
      </c>
      <c r="KK399" s="38">
        <f t="shared" si="1345"/>
        <v>0</v>
      </c>
      <c r="KL399" s="38">
        <f t="shared" si="1345"/>
        <v>0</v>
      </c>
      <c r="KM399" s="38">
        <f t="shared" si="1345"/>
        <v>0</v>
      </c>
      <c r="KN399" s="38">
        <f t="shared" si="1345"/>
        <v>0</v>
      </c>
      <c r="KO399" s="38">
        <f t="shared" si="1345"/>
        <v>0</v>
      </c>
      <c r="KP399" s="38">
        <f t="shared" si="1345"/>
        <v>0</v>
      </c>
      <c r="KQ399" s="38">
        <f t="shared" si="1345"/>
        <v>0</v>
      </c>
      <c r="KR399" s="38">
        <f t="shared" si="1345"/>
        <v>0</v>
      </c>
      <c r="KS399" s="38">
        <f t="shared" si="1345"/>
        <v>0</v>
      </c>
      <c r="KT399" s="38">
        <f t="shared" si="1345"/>
        <v>0</v>
      </c>
      <c r="KU399" s="38">
        <f t="shared" si="1345"/>
        <v>0</v>
      </c>
      <c r="KV399" s="38">
        <f t="shared" si="1345"/>
        <v>0</v>
      </c>
      <c r="KW399" s="38">
        <f t="shared" si="1345"/>
        <v>0</v>
      </c>
      <c r="KX399" s="38">
        <f t="shared" si="1345"/>
        <v>0</v>
      </c>
      <c r="KY399" s="38">
        <f t="shared" si="1345"/>
        <v>0</v>
      </c>
      <c r="KZ399" s="38">
        <f t="shared" si="1345"/>
        <v>0</v>
      </c>
      <c r="LA399" s="38">
        <f t="shared" si="1345"/>
        <v>0</v>
      </c>
      <c r="LB399" s="38">
        <f t="shared" si="1345"/>
        <v>0</v>
      </c>
      <c r="LC399" s="38">
        <f t="shared" si="1345"/>
        <v>0</v>
      </c>
      <c r="LD399" s="38">
        <f t="shared" si="1345"/>
        <v>0</v>
      </c>
      <c r="LE399" s="38">
        <f t="shared" si="1345"/>
        <v>0</v>
      </c>
      <c r="LF399" s="38">
        <f t="shared" si="1345"/>
        <v>0</v>
      </c>
      <c r="LG399" s="38">
        <f t="shared" si="1345"/>
        <v>0</v>
      </c>
      <c r="LH399" s="38">
        <f t="shared" si="1345"/>
        <v>0</v>
      </c>
      <c r="LI399" s="38">
        <f t="shared" si="1345"/>
        <v>0</v>
      </c>
      <c r="LJ399" s="38">
        <f t="shared" si="1345"/>
        <v>0</v>
      </c>
      <c r="LK399" s="38">
        <f t="shared" si="1345"/>
        <v>0</v>
      </c>
      <c r="LL399" s="38">
        <f t="shared" si="1345"/>
        <v>0</v>
      </c>
      <c r="LM399" s="38">
        <f t="shared" si="1345"/>
        <v>0</v>
      </c>
      <c r="LN399" s="38">
        <f t="shared" si="1345"/>
        <v>0</v>
      </c>
      <c r="LO399" s="38">
        <f t="shared" si="1345"/>
        <v>0</v>
      </c>
      <c r="LP399" s="38">
        <f t="shared" si="1345"/>
        <v>0</v>
      </c>
      <c r="LQ399" s="38">
        <f t="shared" ref="LQ399:LT399" si="1346">LQ120</f>
        <v>0</v>
      </c>
      <c r="LR399" s="38">
        <f t="shared" si="1346"/>
        <v>0</v>
      </c>
      <c r="LS399" s="38">
        <f t="shared" si="1346"/>
        <v>0</v>
      </c>
      <c r="LT399" s="38">
        <f t="shared" si="1346"/>
        <v>0</v>
      </c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/>
      <c r="NK399" s="38"/>
      <c r="NL399" s="38"/>
      <c r="NM399" s="38"/>
      <c r="NN399" s="38"/>
      <c r="NO399" s="38"/>
      <c r="NP399" s="38"/>
      <c r="NQ399" s="38"/>
      <c r="NR399" s="38"/>
      <c r="NS399" s="38"/>
      <c r="NT399" s="38"/>
      <c r="NU399" s="38"/>
      <c r="NV399" s="38"/>
      <c r="NW399" s="38"/>
      <c r="NX399" s="38"/>
      <c r="NY399" s="38"/>
      <c r="NZ399" s="38"/>
      <c r="OA399" s="38"/>
      <c r="OB399" s="38"/>
      <c r="OC399" s="38"/>
      <c r="OD399" s="38"/>
      <c r="OE399" s="38"/>
      <c r="OF399" s="38"/>
      <c r="OG399" s="38"/>
      <c r="OH399" s="38"/>
      <c r="OI399" s="38"/>
      <c r="OJ399" s="38"/>
      <c r="OK399" s="38"/>
      <c r="OL399" s="38"/>
      <c r="OM399" s="38"/>
      <c r="ON399" s="38"/>
      <c r="OO399" s="38"/>
      <c r="OP399" s="38"/>
      <c r="OQ399" s="38"/>
      <c r="OR399" s="38"/>
      <c r="OS399" s="38"/>
      <c r="OT399" s="38"/>
      <c r="OU399" s="38"/>
      <c r="OV399" s="38"/>
      <c r="OW399" s="38"/>
      <c r="OX399" s="38"/>
      <c r="OY399" s="38"/>
      <c r="OZ399" s="38"/>
      <c r="PA399" s="38"/>
      <c r="PB399" s="38"/>
      <c r="PC399" s="38"/>
      <c r="PD399" s="38"/>
      <c r="PE399" s="38"/>
      <c r="PF399" s="38"/>
      <c r="PG399" s="38"/>
      <c r="PH399" s="38"/>
      <c r="PI399" s="38"/>
      <c r="PJ399" s="38"/>
      <c r="PK399" s="38"/>
      <c r="PL399" s="38"/>
      <c r="PM399" s="38"/>
      <c r="PN399" s="38"/>
      <c r="PO399" s="38"/>
      <c r="PP399" s="38"/>
      <c r="PQ399" s="38"/>
      <c r="PR399" s="38"/>
      <c r="PS399" s="38"/>
      <c r="PT399" s="38"/>
      <c r="PU399" s="38"/>
      <c r="PV399" s="38"/>
      <c r="PW399" s="38"/>
      <c r="PX399" s="38"/>
      <c r="PY399" s="38"/>
      <c r="PZ399" s="38"/>
      <c r="QA399" s="38"/>
      <c r="QB399" s="38"/>
      <c r="QC399" s="38"/>
      <c r="QD399" s="38"/>
      <c r="QE399" s="38"/>
      <c r="QF399" s="38"/>
      <c r="QG399" s="38"/>
      <c r="QH399" s="38"/>
      <c r="QI399" s="38"/>
      <c r="QJ399" s="38"/>
      <c r="QK399" s="38"/>
      <c r="QL399" s="38"/>
      <c r="QM399" s="38"/>
      <c r="QN399" s="38"/>
      <c r="QO399" s="38"/>
      <c r="QP399" s="38"/>
      <c r="QQ399" s="38"/>
      <c r="QR399" s="38"/>
      <c r="QS399" s="38"/>
      <c r="QT399" s="38"/>
      <c r="QU399" s="38"/>
    </row>
    <row r="400" spans="1:463" ht="15" customHeight="1" outlineLevel="1">
      <c r="B400" s="1"/>
      <c r="C400" s="15" t="s">
        <v>598</v>
      </c>
      <c r="E400" s="44" t="s">
        <v>95</v>
      </c>
      <c r="H400" s="99"/>
      <c r="I400" s="54">
        <f t="shared" ref="I400:AV400" si="1347">SUM(I398:I399)</f>
        <v>1896250</v>
      </c>
      <c r="J400" s="54">
        <f t="shared" si="1347"/>
        <v>1896250</v>
      </c>
      <c r="K400" s="54">
        <f t="shared" si="1347"/>
        <v>1896250</v>
      </c>
      <c r="L400" s="54">
        <f t="shared" si="1347"/>
        <v>1896250</v>
      </c>
      <c r="M400" s="54">
        <f t="shared" si="1347"/>
        <v>1896250</v>
      </c>
      <c r="N400" s="54">
        <f t="shared" si="1347"/>
        <v>1896250</v>
      </c>
      <c r="O400" s="54">
        <f t="shared" si="1347"/>
        <v>1896250</v>
      </c>
      <c r="P400" s="54">
        <f t="shared" si="1347"/>
        <v>1896250</v>
      </c>
      <c r="Q400" s="54">
        <f t="shared" si="1347"/>
        <v>1896250</v>
      </c>
      <c r="R400" s="54">
        <f t="shared" si="1347"/>
        <v>1896250</v>
      </c>
      <c r="S400" s="54">
        <f t="shared" si="1347"/>
        <v>1896250</v>
      </c>
      <c r="T400" s="54">
        <f t="shared" si="1347"/>
        <v>1896250</v>
      </c>
      <c r="U400" s="54">
        <f t="shared" si="1347"/>
        <v>3792500</v>
      </c>
      <c r="V400" s="54">
        <f t="shared" si="1347"/>
        <v>3792500</v>
      </c>
      <c r="W400" s="54">
        <f t="shared" si="1347"/>
        <v>3792500</v>
      </c>
      <c r="X400" s="54">
        <f t="shared" si="1347"/>
        <v>7903085.6139909588</v>
      </c>
      <c r="Y400" s="54">
        <f t="shared" si="1347"/>
        <v>7903085.6139909588</v>
      </c>
      <c r="Z400" s="54">
        <f t="shared" si="1347"/>
        <v>8328085.6139909588</v>
      </c>
      <c r="AA400" s="54">
        <f t="shared" si="1347"/>
        <v>9882344.7522808369</v>
      </c>
      <c r="AB400" s="54">
        <f t="shared" si="1347"/>
        <v>9882344.7522808369</v>
      </c>
      <c r="AC400" s="54">
        <f t="shared" si="1347"/>
        <v>10732344.752280837</v>
      </c>
      <c r="AD400" s="54">
        <f t="shared" si="1347"/>
        <v>10900145.911383668</v>
      </c>
      <c r="AE400" s="54">
        <f t="shared" si="1347"/>
        <v>10900145.911383668</v>
      </c>
      <c r="AF400" s="54">
        <f t="shared" si="1347"/>
        <v>11170145.911383668</v>
      </c>
      <c r="AG400" s="54">
        <f t="shared" si="1347"/>
        <v>11086543.974040374</v>
      </c>
      <c r="AH400" s="54">
        <f t="shared" si="1347"/>
        <v>11086543.974040374</v>
      </c>
      <c r="AI400" s="54">
        <f t="shared" si="1347"/>
        <v>11086543.974040374</v>
      </c>
      <c r="AJ400" s="54">
        <f t="shared" si="1347"/>
        <v>11001511.448318575</v>
      </c>
      <c r="AK400" s="54">
        <f t="shared" si="1347"/>
        <v>11001511.448318575</v>
      </c>
      <c r="AL400" s="54">
        <f t="shared" si="1347"/>
        <v>11001511.448318575</v>
      </c>
      <c r="AM400" s="54">
        <f t="shared" si="1347"/>
        <v>10915020.216771357</v>
      </c>
      <c r="AN400" s="54">
        <f t="shared" si="1347"/>
        <v>10915020.216771357</v>
      </c>
      <c r="AO400" s="54">
        <f t="shared" si="1347"/>
        <v>10915020.216771357</v>
      </c>
      <c r="AP400" s="54">
        <f t="shared" si="1347"/>
        <v>10827041.520350026</v>
      </c>
      <c r="AQ400" s="54">
        <f t="shared" si="1347"/>
        <v>10827041.520350026</v>
      </c>
      <c r="AR400" s="54">
        <f t="shared" si="1347"/>
        <v>10827041.520350026</v>
      </c>
      <c r="AS400" s="54">
        <f t="shared" si="1347"/>
        <v>10737545.941869009</v>
      </c>
      <c r="AT400" s="54">
        <f t="shared" si="1347"/>
        <v>10737545.941869009</v>
      </c>
      <c r="AU400" s="54">
        <f t="shared" si="1347"/>
        <v>10737545.941869009</v>
      </c>
      <c r="AV400" s="54">
        <f t="shared" si="1347"/>
        <v>10646503.389009869</v>
      </c>
      <c r="AW400" s="54">
        <f t="shared" ref="AW400:DH400" si="1348">SUM(AW398:AW399)</f>
        <v>10646503.389009869</v>
      </c>
      <c r="AX400" s="54">
        <f t="shared" si="1348"/>
        <v>10646503.389009869</v>
      </c>
      <c r="AY400" s="54">
        <f t="shared" si="1348"/>
        <v>10553883.076851005</v>
      </c>
      <c r="AZ400" s="54">
        <f t="shared" si="1348"/>
        <v>10553883.076851005</v>
      </c>
      <c r="BA400" s="54">
        <f t="shared" si="1348"/>
        <v>10553883.076851005</v>
      </c>
      <c r="BB400" s="54">
        <f t="shared" si="1348"/>
        <v>10459653.509909255</v>
      </c>
      <c r="BC400" s="54">
        <f t="shared" si="1348"/>
        <v>10459653.509909255</v>
      </c>
      <c r="BD400" s="54">
        <f t="shared" si="1348"/>
        <v>10459653.509909255</v>
      </c>
      <c r="BE400" s="54">
        <f t="shared" si="1348"/>
        <v>10363782.463679178</v>
      </c>
      <c r="BF400" s="54">
        <f t="shared" si="1348"/>
        <v>10363782.463679178</v>
      </c>
      <c r="BG400" s="54">
        <f t="shared" si="1348"/>
        <v>10363782.463679178</v>
      </c>
      <c r="BH400" s="54">
        <f t="shared" si="1348"/>
        <v>10266236.965655334</v>
      </c>
      <c r="BI400" s="54">
        <f t="shared" si="1348"/>
        <v>10266236.965655334</v>
      </c>
      <c r="BJ400" s="54">
        <f t="shared" si="1348"/>
        <v>10266236.965655334</v>
      </c>
      <c r="BK400" s="54">
        <f t="shared" si="1348"/>
        <v>10166983.275822552</v>
      </c>
      <c r="BL400" s="54">
        <f t="shared" si="1348"/>
        <v>10166983.275822552</v>
      </c>
      <c r="BM400" s="54">
        <f t="shared" si="1348"/>
        <v>10166983.275822552</v>
      </c>
      <c r="BN400" s="54">
        <f t="shared" si="1348"/>
        <v>10065986.866598591</v>
      </c>
      <c r="BO400" s="54">
        <f t="shared" si="1348"/>
        <v>10065986.866598591</v>
      </c>
      <c r="BP400" s="54">
        <f t="shared" si="1348"/>
        <v>10065986.866598591</v>
      </c>
      <c r="BQ400" s="54">
        <f t="shared" si="1348"/>
        <v>9963212.4022132363</v>
      </c>
      <c r="BR400" s="54">
        <f t="shared" si="1348"/>
        <v>9963212.4022132363</v>
      </c>
      <c r="BS400" s="54">
        <f t="shared" si="1348"/>
        <v>9963212.4022132363</v>
      </c>
      <c r="BT400" s="54">
        <f t="shared" si="1348"/>
        <v>9858623.7175073698</v>
      </c>
      <c r="BU400" s="54">
        <f t="shared" si="1348"/>
        <v>9858623.7175073698</v>
      </c>
      <c r="BV400" s="54">
        <f t="shared" si="1348"/>
        <v>9858623.7175073698</v>
      </c>
      <c r="BW400" s="54">
        <f t="shared" si="1348"/>
        <v>9752183.7961350381</v>
      </c>
      <c r="BX400" s="54">
        <f t="shared" si="1348"/>
        <v>9752183.7961350381</v>
      </c>
      <c r="BY400" s="54">
        <f t="shared" si="1348"/>
        <v>9752183.7961350381</v>
      </c>
      <c r="BZ400" s="54">
        <f t="shared" si="1348"/>
        <v>9643854.7481510751</v>
      </c>
      <c r="CA400" s="54">
        <f t="shared" si="1348"/>
        <v>9643854.7481510751</v>
      </c>
      <c r="CB400" s="54">
        <f t="shared" si="1348"/>
        <v>9643854.7481510751</v>
      </c>
      <c r="CC400" s="54">
        <f t="shared" si="1348"/>
        <v>9533597.7869662754</v>
      </c>
      <c r="CD400" s="54">
        <f t="shared" si="1348"/>
        <v>9533597.7869662754</v>
      </c>
      <c r="CE400" s="54">
        <f t="shared" si="1348"/>
        <v>9533597.7869662754</v>
      </c>
      <c r="CF400" s="54">
        <f t="shared" si="1348"/>
        <v>9421373.2056516223</v>
      </c>
      <c r="CG400" s="54">
        <f t="shared" si="1348"/>
        <v>9421373.2056516223</v>
      </c>
      <c r="CH400" s="54">
        <f t="shared" si="1348"/>
        <v>9421373.2056516223</v>
      </c>
      <c r="CI400" s="54">
        <f t="shared" si="1348"/>
        <v>9307140.3525724839</v>
      </c>
      <c r="CJ400" s="54">
        <f t="shared" si="1348"/>
        <v>9307140.3525724839</v>
      </c>
      <c r="CK400" s="54">
        <f t="shared" si="1348"/>
        <v>9307140.3525724839</v>
      </c>
      <c r="CL400" s="54">
        <f t="shared" si="1348"/>
        <v>9190857.6063331496</v>
      </c>
      <c r="CM400" s="54">
        <f t="shared" si="1348"/>
        <v>9190857.6063331496</v>
      </c>
      <c r="CN400" s="54">
        <f t="shared" si="1348"/>
        <v>9190857.6063331496</v>
      </c>
      <c r="CO400" s="54">
        <f t="shared" si="1348"/>
        <v>9072482.3500114605</v>
      </c>
      <c r="CP400" s="54">
        <f t="shared" si="1348"/>
        <v>9072482.3500114605</v>
      </c>
      <c r="CQ400" s="54">
        <f t="shared" si="1348"/>
        <v>9072482.3500114605</v>
      </c>
      <c r="CR400" s="54">
        <f t="shared" si="1348"/>
        <v>8951970.9446627293</v>
      </c>
      <c r="CS400" s="54">
        <f t="shared" si="1348"/>
        <v>8951970.9446627293</v>
      </c>
      <c r="CT400" s="54">
        <f t="shared" si="1348"/>
        <v>8951970.9446627293</v>
      </c>
      <c r="CU400" s="54">
        <f t="shared" si="1348"/>
        <v>8829278.7020714916</v>
      </c>
      <c r="CV400" s="54">
        <f t="shared" si="1348"/>
        <v>8829278.7020714916</v>
      </c>
      <c r="CW400" s="54">
        <f t="shared" si="1348"/>
        <v>8829278.7020714916</v>
      </c>
      <c r="CX400" s="54">
        <f t="shared" si="1348"/>
        <v>8704359.8567289822</v>
      </c>
      <c r="CY400" s="54">
        <f t="shared" si="1348"/>
        <v>8704359.8567289822</v>
      </c>
      <c r="CZ400" s="54">
        <f t="shared" si="1348"/>
        <v>8704359.8567289822</v>
      </c>
      <c r="DA400" s="54">
        <f t="shared" si="1348"/>
        <v>8577167.5370136015</v>
      </c>
      <c r="DB400" s="54">
        <f t="shared" si="1348"/>
        <v>8577167.5370136015</v>
      </c>
      <c r="DC400" s="54">
        <f t="shared" si="1348"/>
        <v>8577167.5370136015</v>
      </c>
      <c r="DD400" s="54">
        <f t="shared" si="1348"/>
        <v>8447653.7355509326</v>
      </c>
      <c r="DE400" s="54">
        <f t="shared" si="1348"/>
        <v>8447653.7355509326</v>
      </c>
      <c r="DF400" s="54">
        <f t="shared" si="1348"/>
        <v>8447653.7355509326</v>
      </c>
      <c r="DG400" s="54">
        <f t="shared" si="1348"/>
        <v>8315769.278729192</v>
      </c>
      <c r="DH400" s="54">
        <f t="shared" si="1348"/>
        <v>8315769.278729192</v>
      </c>
      <c r="DI400" s="54">
        <f t="shared" ref="DI400:FT400" si="1349">SUM(DI398:DI399)</f>
        <v>8315769.278729192</v>
      </c>
      <c r="DJ400" s="54">
        <f t="shared" si="1349"/>
        <v>8181463.7953452412</v>
      </c>
      <c r="DK400" s="54">
        <f t="shared" si="1349"/>
        <v>8181463.7953452412</v>
      </c>
      <c r="DL400" s="54">
        <f t="shared" si="1349"/>
        <v>8181463.7953452412</v>
      </c>
      <c r="DM400" s="54">
        <f t="shared" si="1349"/>
        <v>8044685.6843555775</v>
      </c>
      <c r="DN400" s="54">
        <f t="shared" si="1349"/>
        <v>8044685.6843555775</v>
      </c>
      <c r="DO400" s="54">
        <f t="shared" si="1349"/>
        <v>8044685.6843555775</v>
      </c>
      <c r="DP400" s="54">
        <f t="shared" si="1349"/>
        <v>7905382.0817059446</v>
      </c>
      <c r="DQ400" s="54">
        <f t="shared" si="1349"/>
        <v>7905382.0817059446</v>
      </c>
      <c r="DR400" s="54">
        <f t="shared" si="1349"/>
        <v>7905382.0817059446</v>
      </c>
      <c r="DS400" s="54">
        <f t="shared" si="1349"/>
        <v>7763498.8262124108</v>
      </c>
      <c r="DT400" s="54">
        <f t="shared" si="1349"/>
        <v>7763498.8262124108</v>
      </c>
      <c r="DU400" s="54">
        <f t="shared" si="1349"/>
        <v>7763498.8262124108</v>
      </c>
      <c r="DV400" s="54">
        <f t="shared" si="1349"/>
        <v>7618980.4244659524</v>
      </c>
      <c r="DW400" s="54">
        <f t="shared" si="1349"/>
        <v>7618980.4244659524</v>
      </c>
      <c r="DX400" s="54">
        <f t="shared" si="1349"/>
        <v>7618980.4244659524</v>
      </c>
      <c r="DY400" s="54">
        <f t="shared" si="1349"/>
        <v>7471770.0147317555</v>
      </c>
      <c r="DZ400" s="54">
        <f t="shared" si="1349"/>
        <v>7471770.0147317555</v>
      </c>
      <c r="EA400" s="54">
        <f t="shared" si="1349"/>
        <v>7471770.0147317555</v>
      </c>
      <c r="EB400" s="54">
        <f t="shared" si="1349"/>
        <v>7321809.3298135623</v>
      </c>
      <c r="EC400" s="54">
        <f t="shared" si="1349"/>
        <v>7321809.3298135623</v>
      </c>
      <c r="ED400" s="54">
        <f t="shared" si="1349"/>
        <v>7321809.3298135623</v>
      </c>
      <c r="EE400" s="54">
        <f t="shared" si="1349"/>
        <v>7169038.65885254</v>
      </c>
      <c r="EF400" s="54">
        <f t="shared" si="1349"/>
        <v>7169038.65885254</v>
      </c>
      <c r="EG400" s="54">
        <f t="shared" si="1349"/>
        <v>7169038.65885254</v>
      </c>
      <c r="EH400" s="54">
        <f t="shared" si="1349"/>
        <v>7013396.8080291804</v>
      </c>
      <c r="EI400" s="54">
        <f t="shared" si="1349"/>
        <v>7013396.8080291804</v>
      </c>
      <c r="EJ400" s="54">
        <f t="shared" si="1349"/>
        <v>7013396.8080291804</v>
      </c>
      <c r="EK400" s="54">
        <f t="shared" si="1349"/>
        <v>6854821.06013586</v>
      </c>
      <c r="EL400" s="54">
        <f t="shared" si="1349"/>
        <v>6854821.06013586</v>
      </c>
      <c r="EM400" s="54">
        <f t="shared" si="1349"/>
        <v>6854821.06013586</v>
      </c>
      <c r="EN400" s="54">
        <f t="shared" si="1349"/>
        <v>6693247.1329866685</v>
      </c>
      <c r="EO400" s="54">
        <f t="shared" si="1349"/>
        <v>6693247.1329866685</v>
      </c>
      <c r="EP400" s="54">
        <f t="shared" si="1349"/>
        <v>6693247.1329866685</v>
      </c>
      <c r="EQ400" s="54">
        <f t="shared" si="1349"/>
        <v>6528609.1366301384</v>
      </c>
      <c r="ER400" s="54">
        <f t="shared" si="1349"/>
        <v>6528609.1366301384</v>
      </c>
      <c r="ES400" s="54">
        <f t="shared" si="1349"/>
        <v>6528609.1366301384</v>
      </c>
      <c r="ET400" s="54">
        <f t="shared" si="1349"/>
        <v>6360839.5293294713</v>
      </c>
      <c r="EU400" s="54">
        <f t="shared" si="1349"/>
        <v>6360839.5293294713</v>
      </c>
      <c r="EV400" s="54">
        <f t="shared" si="1349"/>
        <v>6360839.5293294713</v>
      </c>
      <c r="EW400" s="54">
        <f t="shared" si="1349"/>
        <v>6189869.0722738225</v>
      </c>
      <c r="EX400" s="54">
        <f t="shared" si="1349"/>
        <v>6189869.0722738225</v>
      </c>
      <c r="EY400" s="54">
        <f t="shared" si="1349"/>
        <v>6189869.0722738225</v>
      </c>
      <c r="EZ400" s="54">
        <f t="shared" si="1349"/>
        <v>6015626.7829830414</v>
      </c>
      <c r="FA400" s="54">
        <f t="shared" si="1349"/>
        <v>6015626.7829830414</v>
      </c>
      <c r="FB400" s="54">
        <f t="shared" si="1349"/>
        <v>6015626.7829830414</v>
      </c>
      <c r="FC400" s="54">
        <f t="shared" si="1349"/>
        <v>5838039.8873672429</v>
      </c>
      <c r="FD400" s="54">
        <f t="shared" si="1349"/>
        <v>5838039.8873672429</v>
      </c>
      <c r="FE400" s="54">
        <f t="shared" si="1349"/>
        <v>5838039.8873672429</v>
      </c>
      <c r="FF400" s="54">
        <f t="shared" si="1349"/>
        <v>5657033.7704013251</v>
      </c>
      <c r="FG400" s="54">
        <f t="shared" si="1349"/>
        <v>5657033.7704013251</v>
      </c>
      <c r="FH400" s="54">
        <f t="shared" si="1349"/>
        <v>5657033.7704013251</v>
      </c>
      <c r="FI400" s="54">
        <f t="shared" si="1349"/>
        <v>5472531.9253734294</v>
      </c>
      <c r="FJ400" s="54">
        <f t="shared" si="1349"/>
        <v>5472531.9253734294</v>
      </c>
      <c r="FK400" s="54">
        <f t="shared" si="1349"/>
        <v>5472531.9253734294</v>
      </c>
      <c r="FL400" s="54">
        <f t="shared" si="1349"/>
        <v>5284455.9016650598</v>
      </c>
      <c r="FM400" s="54">
        <f t="shared" si="1349"/>
        <v>5284455.9016650598</v>
      </c>
      <c r="FN400" s="54">
        <f t="shared" si="1349"/>
        <v>5284455.9016650598</v>
      </c>
      <c r="FO400" s="54">
        <f t="shared" si="1349"/>
        <v>5092725.25101934</v>
      </c>
      <c r="FP400" s="54">
        <f t="shared" si="1349"/>
        <v>5092725.25101934</v>
      </c>
      <c r="FQ400" s="54">
        <f t="shared" si="1349"/>
        <v>5092725.25101934</v>
      </c>
      <c r="FR400" s="54">
        <f t="shared" si="1349"/>
        <v>4897257.4722525608</v>
      </c>
      <c r="FS400" s="54">
        <f t="shared" si="1349"/>
        <v>4897257.4722525608</v>
      </c>
      <c r="FT400" s="54">
        <f t="shared" si="1349"/>
        <v>4897257.4722525608</v>
      </c>
      <c r="FU400" s="54">
        <f t="shared" ref="FU400:IF400" si="1350">SUM(FU398:FU399)</f>
        <v>4697967.9543628534</v>
      </c>
      <c r="FV400" s="54">
        <f t="shared" si="1350"/>
        <v>4697967.9543628534</v>
      </c>
      <c r="FW400" s="54">
        <f t="shared" si="1350"/>
        <v>4697967.9543628534</v>
      </c>
      <c r="FX400" s="54">
        <f t="shared" si="1350"/>
        <v>4494769.9179883897</v>
      </c>
      <c r="FY400" s="54">
        <f t="shared" si="1350"/>
        <v>4494769.9179883897</v>
      </c>
      <c r="FZ400" s="54">
        <f t="shared" si="1350"/>
        <v>4494769.9179883897</v>
      </c>
      <c r="GA400" s="54">
        <f t="shared" si="1350"/>
        <v>4287574.3551661447</v>
      </c>
      <c r="GB400" s="54">
        <f t="shared" si="1350"/>
        <v>4287574.3551661447</v>
      </c>
      <c r="GC400" s="54">
        <f t="shared" si="1350"/>
        <v>4287574.3551661447</v>
      </c>
      <c r="GD400" s="54">
        <f t="shared" si="1350"/>
        <v>4076289.9673407301</v>
      </c>
      <c r="GE400" s="54">
        <f t="shared" si="1350"/>
        <v>4076289.9673407301</v>
      </c>
      <c r="GF400" s="54">
        <f t="shared" si="1350"/>
        <v>4076289.9673407301</v>
      </c>
      <c r="GG400" s="54">
        <f t="shared" si="1350"/>
        <v>3860823.1015713336</v>
      </c>
      <c r="GH400" s="54">
        <f t="shared" si="1350"/>
        <v>3860823.1015713336</v>
      </c>
      <c r="GI400" s="54">
        <f t="shared" si="1350"/>
        <v>3860823.1015713336</v>
      </c>
      <c r="GJ400" s="54">
        <f t="shared" si="1350"/>
        <v>3641077.6848832043</v>
      </c>
      <c r="GK400" s="54">
        <f t="shared" si="1350"/>
        <v>3641077.6848832043</v>
      </c>
      <c r="GL400" s="54">
        <f t="shared" si="1350"/>
        <v>3641077.6848832043</v>
      </c>
      <c r="GM400" s="54">
        <f t="shared" si="1350"/>
        <v>3416955.1567085544</v>
      </c>
      <c r="GN400" s="54">
        <f t="shared" si="1350"/>
        <v>3416955.1567085544</v>
      </c>
      <c r="GO400" s="54">
        <f t="shared" si="1350"/>
        <v>3416955.1567085544</v>
      </c>
      <c r="GP400" s="54">
        <f t="shared" si="1350"/>
        <v>3188354.3993600504</v>
      </c>
      <c r="GQ400" s="54">
        <f t="shared" si="1350"/>
        <v>3188354.3993600504</v>
      </c>
      <c r="GR400" s="54">
        <f t="shared" si="1350"/>
        <v>3188354.3993600504</v>
      </c>
      <c r="GS400" s="54">
        <f t="shared" si="1350"/>
        <v>2955171.6664783927</v>
      </c>
      <c r="GT400" s="54">
        <f t="shared" si="1350"/>
        <v>2955171.6664783927</v>
      </c>
      <c r="GU400" s="54">
        <f t="shared" si="1350"/>
        <v>2955171.6664783927</v>
      </c>
      <c r="GV400" s="54">
        <f t="shared" si="1350"/>
        <v>2717300.5093937078</v>
      </c>
      <c r="GW400" s="54">
        <f t="shared" si="1350"/>
        <v>2717300.5093937078</v>
      </c>
      <c r="GX400" s="54">
        <f t="shared" si="1350"/>
        <v>2717300.5093937078</v>
      </c>
      <c r="GY400" s="54">
        <f t="shared" si="1350"/>
        <v>2474631.7013386749</v>
      </c>
      <c r="GZ400" s="54">
        <f t="shared" si="1350"/>
        <v>2474631.7013386749</v>
      </c>
      <c r="HA400" s="54">
        <f t="shared" si="1350"/>
        <v>2474631.7013386749</v>
      </c>
      <c r="HB400" s="54">
        <f t="shared" si="1350"/>
        <v>2227053.1594494306</v>
      </c>
      <c r="HC400" s="54">
        <f t="shared" si="1350"/>
        <v>2227053.1594494306</v>
      </c>
      <c r="HD400" s="54">
        <f t="shared" si="1350"/>
        <v>2227053.1594494306</v>
      </c>
      <c r="HE400" s="54">
        <f t="shared" si="1350"/>
        <v>1974449.864488397</v>
      </c>
      <c r="HF400" s="54">
        <f t="shared" si="1350"/>
        <v>1974449.864488397</v>
      </c>
      <c r="HG400" s="54">
        <f t="shared" si="1350"/>
        <v>1974449.864488397</v>
      </c>
      <c r="HH400" s="54">
        <f t="shared" si="1350"/>
        <v>1716703.778221169</v>
      </c>
      <c r="HI400" s="54">
        <f t="shared" si="1350"/>
        <v>1716703.778221169</v>
      </c>
      <c r="HJ400" s="54">
        <f t="shared" si="1350"/>
        <v>1716703.778221169</v>
      </c>
      <c r="HK400" s="54">
        <f t="shared" si="1350"/>
        <v>1453693.7583775839</v>
      </c>
      <c r="HL400" s="54">
        <f t="shared" si="1350"/>
        <v>1453693.7583775839</v>
      </c>
      <c r="HM400" s="54">
        <f t="shared" si="1350"/>
        <v>1453693.7583775839</v>
      </c>
      <c r="HN400" s="54">
        <f t="shared" si="1350"/>
        <v>1185295.471124975</v>
      </c>
      <c r="HO400" s="54">
        <f t="shared" si="1350"/>
        <v>1185295.471124975</v>
      </c>
      <c r="HP400" s="54">
        <f t="shared" si="1350"/>
        <v>1185295.471124975</v>
      </c>
      <c r="HQ400" s="54">
        <f t="shared" si="1350"/>
        <v>911381.30097945977</v>
      </c>
      <c r="HR400" s="54">
        <f t="shared" si="1350"/>
        <v>911381.30097945977</v>
      </c>
      <c r="HS400" s="54">
        <f t="shared" si="1350"/>
        <v>911381.30097945977</v>
      </c>
      <c r="HT400" s="54">
        <f t="shared" si="1350"/>
        <v>631820.25807887665</v>
      </c>
      <c r="HU400" s="54">
        <f t="shared" si="1350"/>
        <v>631820.25807887665</v>
      </c>
      <c r="HV400" s="54">
        <f t="shared" si="1350"/>
        <v>631820.25807887665</v>
      </c>
      <c r="HW400" s="54">
        <f t="shared" si="1350"/>
        <v>346477.88273868733</v>
      </c>
      <c r="HX400" s="54">
        <f t="shared" si="1350"/>
        <v>346477.88273868733</v>
      </c>
      <c r="HY400" s="54">
        <f t="shared" si="1350"/>
        <v>346477.88273868733</v>
      </c>
      <c r="HZ400" s="54">
        <f t="shared" si="1350"/>
        <v>95089.271560598048</v>
      </c>
      <c r="IA400" s="54">
        <f t="shared" si="1350"/>
        <v>95089.271560598048</v>
      </c>
      <c r="IB400" s="54">
        <f t="shared" si="1350"/>
        <v>95089.271560598048</v>
      </c>
      <c r="IC400" s="54">
        <f t="shared" si="1350"/>
        <v>0</v>
      </c>
      <c r="ID400" s="54">
        <f t="shared" si="1350"/>
        <v>0</v>
      </c>
      <c r="IE400" s="54">
        <f t="shared" si="1350"/>
        <v>0</v>
      </c>
      <c r="IF400" s="54">
        <f t="shared" si="1350"/>
        <v>0</v>
      </c>
      <c r="IG400" s="54">
        <f t="shared" ref="IG400:KP400" si="1351">SUM(IG398:IG399)</f>
        <v>0</v>
      </c>
      <c r="IH400" s="54">
        <f t="shared" si="1351"/>
        <v>0</v>
      </c>
      <c r="II400" s="54">
        <f t="shared" si="1351"/>
        <v>0</v>
      </c>
      <c r="IJ400" s="54">
        <f t="shared" si="1351"/>
        <v>0</v>
      </c>
      <c r="IK400" s="54">
        <f t="shared" si="1351"/>
        <v>0</v>
      </c>
      <c r="IL400" s="54">
        <f t="shared" si="1351"/>
        <v>0</v>
      </c>
      <c r="IM400" s="54">
        <f t="shared" si="1351"/>
        <v>0</v>
      </c>
      <c r="IN400" s="54">
        <f t="shared" si="1351"/>
        <v>0</v>
      </c>
      <c r="IO400" s="54">
        <f t="shared" si="1351"/>
        <v>0</v>
      </c>
      <c r="IP400" s="54">
        <f t="shared" si="1351"/>
        <v>0</v>
      </c>
      <c r="IQ400" s="54">
        <f t="shared" si="1351"/>
        <v>0</v>
      </c>
      <c r="IR400" s="54">
        <f t="shared" si="1351"/>
        <v>0</v>
      </c>
      <c r="IS400" s="54">
        <f t="shared" si="1351"/>
        <v>0</v>
      </c>
      <c r="IT400" s="54">
        <f t="shared" si="1351"/>
        <v>0</v>
      </c>
      <c r="IU400" s="54">
        <f t="shared" si="1351"/>
        <v>0</v>
      </c>
      <c r="IV400" s="54">
        <f t="shared" si="1351"/>
        <v>0</v>
      </c>
      <c r="IW400" s="54">
        <f t="shared" si="1351"/>
        <v>0</v>
      </c>
      <c r="IX400" s="54">
        <f t="shared" si="1351"/>
        <v>0</v>
      </c>
      <c r="IY400" s="54">
        <f t="shared" si="1351"/>
        <v>0</v>
      </c>
      <c r="IZ400" s="54">
        <f t="shared" si="1351"/>
        <v>0</v>
      </c>
      <c r="JA400" s="54">
        <f t="shared" si="1351"/>
        <v>0</v>
      </c>
      <c r="JB400" s="54">
        <f t="shared" si="1351"/>
        <v>0</v>
      </c>
      <c r="JC400" s="54">
        <f t="shared" si="1351"/>
        <v>0</v>
      </c>
      <c r="JD400" s="54">
        <f t="shared" si="1351"/>
        <v>0</v>
      </c>
      <c r="JE400" s="54">
        <f t="shared" si="1351"/>
        <v>0</v>
      </c>
      <c r="JF400" s="54">
        <f t="shared" si="1351"/>
        <v>0</v>
      </c>
      <c r="JG400" s="54">
        <f t="shared" si="1351"/>
        <v>0</v>
      </c>
      <c r="JH400" s="54">
        <f t="shared" si="1351"/>
        <v>0</v>
      </c>
      <c r="JI400" s="54">
        <f t="shared" si="1351"/>
        <v>0</v>
      </c>
      <c r="JJ400" s="54">
        <f t="shared" si="1351"/>
        <v>0</v>
      </c>
      <c r="JK400" s="54">
        <f t="shared" si="1351"/>
        <v>0</v>
      </c>
      <c r="JL400" s="54">
        <f t="shared" si="1351"/>
        <v>0</v>
      </c>
      <c r="JM400" s="54">
        <f t="shared" si="1351"/>
        <v>0</v>
      </c>
      <c r="JN400" s="54">
        <f t="shared" si="1351"/>
        <v>0</v>
      </c>
      <c r="JO400" s="54">
        <f t="shared" si="1351"/>
        <v>0</v>
      </c>
      <c r="JP400" s="54">
        <f t="shared" si="1351"/>
        <v>0</v>
      </c>
      <c r="JQ400" s="54">
        <f t="shared" si="1351"/>
        <v>0</v>
      </c>
      <c r="JR400" s="54">
        <f t="shared" si="1351"/>
        <v>0</v>
      </c>
      <c r="JS400" s="54">
        <f t="shared" si="1351"/>
        <v>0</v>
      </c>
      <c r="JT400" s="54">
        <f t="shared" si="1351"/>
        <v>0</v>
      </c>
      <c r="JU400" s="54">
        <f t="shared" si="1351"/>
        <v>0</v>
      </c>
      <c r="JV400" s="54">
        <f t="shared" si="1351"/>
        <v>0</v>
      </c>
      <c r="JW400" s="54">
        <f t="shared" si="1351"/>
        <v>0</v>
      </c>
      <c r="JX400" s="54">
        <f t="shared" si="1351"/>
        <v>0</v>
      </c>
      <c r="JY400" s="54">
        <f t="shared" si="1351"/>
        <v>0</v>
      </c>
      <c r="JZ400" s="54">
        <f t="shared" si="1351"/>
        <v>0</v>
      </c>
      <c r="KA400" s="54">
        <f t="shared" si="1351"/>
        <v>0</v>
      </c>
      <c r="KB400" s="54">
        <f t="shared" si="1351"/>
        <v>0</v>
      </c>
      <c r="KC400" s="54">
        <f t="shared" si="1351"/>
        <v>0</v>
      </c>
      <c r="KD400" s="54">
        <f t="shared" si="1351"/>
        <v>0</v>
      </c>
      <c r="KE400" s="54">
        <f t="shared" si="1351"/>
        <v>0</v>
      </c>
      <c r="KF400" s="54">
        <f t="shared" si="1351"/>
        <v>0</v>
      </c>
      <c r="KG400" s="54">
        <f t="shared" si="1351"/>
        <v>0</v>
      </c>
      <c r="KH400" s="54">
        <f t="shared" si="1351"/>
        <v>0</v>
      </c>
      <c r="KI400" s="54">
        <f t="shared" si="1351"/>
        <v>0</v>
      </c>
      <c r="KJ400" s="54">
        <f t="shared" si="1351"/>
        <v>0</v>
      </c>
      <c r="KK400" s="54">
        <f t="shared" si="1351"/>
        <v>0</v>
      </c>
      <c r="KL400" s="54">
        <f t="shared" si="1351"/>
        <v>0</v>
      </c>
      <c r="KM400" s="54">
        <f t="shared" si="1351"/>
        <v>0</v>
      </c>
      <c r="KN400" s="54">
        <f t="shared" si="1351"/>
        <v>0</v>
      </c>
      <c r="KO400" s="54">
        <f t="shared" si="1351"/>
        <v>0</v>
      </c>
      <c r="KP400" s="54">
        <f t="shared" si="1351"/>
        <v>0</v>
      </c>
      <c r="KQ400" s="54">
        <f t="shared" ref="KQ400:LT400" si="1352">SUM(KQ398:KQ399)</f>
        <v>0</v>
      </c>
      <c r="KR400" s="54">
        <f t="shared" si="1352"/>
        <v>0</v>
      </c>
      <c r="KS400" s="54">
        <f t="shared" si="1352"/>
        <v>0</v>
      </c>
      <c r="KT400" s="54">
        <f t="shared" si="1352"/>
        <v>0</v>
      </c>
      <c r="KU400" s="54">
        <f t="shared" si="1352"/>
        <v>0</v>
      </c>
      <c r="KV400" s="54">
        <f t="shared" si="1352"/>
        <v>0</v>
      </c>
      <c r="KW400" s="54">
        <f t="shared" si="1352"/>
        <v>0</v>
      </c>
      <c r="KX400" s="54">
        <f t="shared" si="1352"/>
        <v>0</v>
      </c>
      <c r="KY400" s="54">
        <f t="shared" si="1352"/>
        <v>0</v>
      </c>
      <c r="KZ400" s="54">
        <f t="shared" si="1352"/>
        <v>0</v>
      </c>
      <c r="LA400" s="54">
        <f t="shared" si="1352"/>
        <v>0</v>
      </c>
      <c r="LB400" s="54">
        <f t="shared" si="1352"/>
        <v>0</v>
      </c>
      <c r="LC400" s="54">
        <f t="shared" si="1352"/>
        <v>0</v>
      </c>
      <c r="LD400" s="54">
        <f t="shared" si="1352"/>
        <v>0</v>
      </c>
      <c r="LE400" s="54">
        <f t="shared" si="1352"/>
        <v>0</v>
      </c>
      <c r="LF400" s="54">
        <f t="shared" si="1352"/>
        <v>0</v>
      </c>
      <c r="LG400" s="54">
        <f t="shared" si="1352"/>
        <v>0</v>
      </c>
      <c r="LH400" s="54">
        <f t="shared" si="1352"/>
        <v>0</v>
      </c>
      <c r="LI400" s="54">
        <f t="shared" si="1352"/>
        <v>0</v>
      </c>
      <c r="LJ400" s="54">
        <f t="shared" si="1352"/>
        <v>0</v>
      </c>
      <c r="LK400" s="54">
        <f t="shared" si="1352"/>
        <v>0</v>
      </c>
      <c r="LL400" s="54">
        <f t="shared" si="1352"/>
        <v>0</v>
      </c>
      <c r="LM400" s="54">
        <f t="shared" si="1352"/>
        <v>0</v>
      </c>
      <c r="LN400" s="54">
        <f t="shared" si="1352"/>
        <v>0</v>
      </c>
      <c r="LO400" s="54">
        <f t="shared" si="1352"/>
        <v>0</v>
      </c>
      <c r="LP400" s="54">
        <f t="shared" si="1352"/>
        <v>0</v>
      </c>
      <c r="LQ400" s="54">
        <f t="shared" si="1352"/>
        <v>0</v>
      </c>
      <c r="LR400" s="54">
        <f t="shared" si="1352"/>
        <v>0</v>
      </c>
      <c r="LS400" s="54">
        <f t="shared" si="1352"/>
        <v>0</v>
      </c>
      <c r="LT400" s="54">
        <f t="shared" si="1352"/>
        <v>0</v>
      </c>
      <c r="LU400" s="54"/>
      <c r="LV400" s="54"/>
      <c r="LW400" s="54"/>
      <c r="LX400" s="54"/>
      <c r="LY400" s="54"/>
      <c r="LZ400" s="54"/>
      <c r="MA400" s="54"/>
      <c r="MB400" s="54"/>
      <c r="MC400" s="54"/>
      <c r="MD400" s="54"/>
      <c r="ME400" s="54"/>
      <c r="MF400" s="54"/>
      <c r="MG400" s="54"/>
      <c r="MH400" s="54"/>
      <c r="MI400" s="54"/>
      <c r="MJ400" s="54"/>
      <c r="MK400" s="54"/>
      <c r="ML400" s="54"/>
      <c r="MM400" s="54"/>
      <c r="MN400" s="54"/>
      <c r="MO400" s="54"/>
      <c r="MP400" s="54"/>
      <c r="MQ400" s="54"/>
      <c r="MR400" s="54"/>
      <c r="MS400" s="54"/>
      <c r="MT400" s="54"/>
      <c r="MU400" s="54"/>
      <c r="MV400" s="54"/>
      <c r="MW400" s="54"/>
      <c r="MX400" s="54"/>
      <c r="MY400" s="54"/>
      <c r="MZ400" s="54"/>
      <c r="NA400" s="54"/>
      <c r="NB400" s="54"/>
      <c r="NC400" s="54"/>
      <c r="ND400" s="54"/>
      <c r="NE400" s="54"/>
      <c r="NF400" s="54"/>
      <c r="NG400" s="54"/>
      <c r="NH400" s="54"/>
      <c r="NI400" s="54"/>
      <c r="NJ400" s="54"/>
      <c r="NK400" s="54"/>
      <c r="NL400" s="54"/>
      <c r="NM400" s="54"/>
      <c r="NN400" s="54"/>
      <c r="NO400" s="54"/>
      <c r="NP400" s="54"/>
      <c r="NQ400" s="54"/>
      <c r="NR400" s="54"/>
      <c r="NS400" s="54"/>
      <c r="NT400" s="54"/>
      <c r="NU400" s="54"/>
      <c r="NV400" s="54"/>
      <c r="NW400" s="54"/>
      <c r="NX400" s="54"/>
      <c r="NY400" s="54"/>
      <c r="NZ400" s="54"/>
      <c r="OA400" s="54"/>
      <c r="OB400" s="54"/>
      <c r="OC400" s="54"/>
      <c r="OD400" s="54"/>
      <c r="OE400" s="54"/>
      <c r="OF400" s="54"/>
      <c r="OG400" s="54"/>
      <c r="OH400" s="54"/>
      <c r="OI400" s="54"/>
      <c r="OJ400" s="54"/>
      <c r="OK400" s="54"/>
      <c r="OL400" s="54"/>
      <c r="OM400" s="54"/>
      <c r="ON400" s="54"/>
      <c r="OO400" s="54"/>
      <c r="OP400" s="54"/>
      <c r="OQ400" s="54"/>
      <c r="OR400" s="54"/>
      <c r="OS400" s="54"/>
      <c r="OT400" s="54"/>
      <c r="OU400" s="54"/>
      <c r="OV400" s="54"/>
      <c r="OW400" s="54"/>
      <c r="OX400" s="54"/>
      <c r="OY400" s="54"/>
      <c r="OZ400" s="54"/>
      <c r="PA400" s="54"/>
      <c r="PB400" s="54"/>
      <c r="PC400" s="54"/>
      <c r="PD400" s="54"/>
      <c r="PE400" s="54"/>
      <c r="PF400" s="54"/>
      <c r="PG400" s="54"/>
      <c r="PH400" s="54"/>
      <c r="PI400" s="54"/>
      <c r="PJ400" s="54"/>
      <c r="PK400" s="54"/>
      <c r="PL400" s="54"/>
      <c r="PM400" s="54"/>
      <c r="PN400" s="54"/>
      <c r="PO400" s="54"/>
      <c r="PP400" s="54"/>
      <c r="PQ400" s="54"/>
      <c r="PR400" s="54"/>
      <c r="PS400" s="54"/>
      <c r="PT400" s="54"/>
      <c r="PU400" s="54"/>
      <c r="PV400" s="54"/>
      <c r="PW400" s="54"/>
      <c r="PX400" s="54"/>
      <c r="PY400" s="54"/>
      <c r="PZ400" s="54"/>
      <c r="QA400" s="54"/>
      <c r="QB400" s="54"/>
      <c r="QC400" s="54"/>
      <c r="QD400" s="54"/>
      <c r="QE400" s="54"/>
      <c r="QF400" s="54"/>
      <c r="QG400" s="54"/>
      <c r="QH400" s="54"/>
      <c r="QI400" s="54"/>
      <c r="QJ400" s="54"/>
      <c r="QK400" s="54"/>
      <c r="QL400" s="54"/>
      <c r="QM400" s="54"/>
      <c r="QN400" s="54"/>
      <c r="QO400" s="54"/>
      <c r="QP400" s="54"/>
      <c r="QQ400" s="54"/>
      <c r="QR400" s="54"/>
      <c r="QS400" s="54"/>
      <c r="QT400" s="54"/>
      <c r="QU400" s="54"/>
    </row>
    <row r="401" spans="1:463" ht="15" customHeight="1" outlineLevel="1">
      <c r="H401" s="235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  <c r="AD401" s="206"/>
      <c r="AE401" s="206"/>
      <c r="AF401" s="206"/>
      <c r="AG401" s="206"/>
      <c r="AH401" s="206"/>
      <c r="AI401" s="206"/>
      <c r="AJ401" s="206"/>
      <c r="AK401" s="206"/>
      <c r="AL401" s="206"/>
      <c r="AM401" s="206"/>
      <c r="AN401" s="206"/>
      <c r="AO401" s="206"/>
      <c r="AP401" s="206"/>
      <c r="AQ401" s="206"/>
      <c r="AR401" s="206"/>
      <c r="AS401" s="206"/>
      <c r="AT401" s="206"/>
      <c r="AU401" s="206"/>
      <c r="AV401" s="206"/>
      <c r="AW401" s="206"/>
      <c r="AX401" s="206"/>
      <c r="AY401" s="206"/>
      <c r="AZ401" s="206"/>
      <c r="BA401" s="206"/>
      <c r="BB401" s="206"/>
      <c r="BC401" s="206"/>
      <c r="BD401" s="206"/>
      <c r="BE401" s="206"/>
      <c r="BF401" s="206"/>
      <c r="BG401" s="206"/>
      <c r="BH401" s="206"/>
      <c r="BI401" s="206"/>
      <c r="BJ401" s="206"/>
      <c r="BK401" s="206"/>
      <c r="BL401" s="206"/>
      <c r="BM401" s="206"/>
      <c r="BN401" s="206"/>
      <c r="BO401" s="206"/>
      <c r="BP401" s="206"/>
      <c r="BQ401" s="206"/>
      <c r="BR401" s="206"/>
      <c r="BS401" s="206"/>
      <c r="BT401" s="206"/>
      <c r="BU401" s="206"/>
      <c r="BV401" s="206"/>
      <c r="BW401" s="206"/>
      <c r="BX401" s="206"/>
      <c r="BY401" s="206"/>
      <c r="BZ401" s="206"/>
      <c r="CA401" s="206"/>
      <c r="CB401" s="206"/>
      <c r="CC401" s="206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32"/>
      <c r="CS401" s="32"/>
      <c r="CT401" s="32"/>
      <c r="CU401" s="32"/>
      <c r="CV401" s="32"/>
      <c r="CW401" s="32"/>
      <c r="CX401" s="32"/>
      <c r="CY401" s="32"/>
      <c r="CZ401" s="32"/>
      <c r="DA401" s="32"/>
      <c r="DB401" s="32"/>
      <c r="DC401" s="32"/>
      <c r="DD401" s="32"/>
      <c r="DE401" s="32"/>
      <c r="DF401" s="32"/>
      <c r="DG401" s="32"/>
      <c r="DH401" s="32"/>
      <c r="DI401" s="32"/>
      <c r="DJ401" s="32"/>
      <c r="DK401" s="32"/>
      <c r="DL401" s="32"/>
      <c r="DM401" s="32"/>
      <c r="DN401" s="32"/>
      <c r="DO401" s="32"/>
      <c r="DP401" s="32"/>
      <c r="DQ401" s="32"/>
      <c r="DR401" s="32"/>
      <c r="DS401" s="32"/>
      <c r="DT401" s="32"/>
      <c r="DU401" s="32"/>
      <c r="DV401" s="32"/>
      <c r="DW401" s="32"/>
      <c r="DX401" s="32"/>
      <c r="DY401" s="32"/>
      <c r="DZ401" s="32"/>
      <c r="EA401" s="32"/>
      <c r="EB401" s="32"/>
      <c r="EC401" s="32"/>
      <c r="ED401" s="32"/>
      <c r="EE401" s="32"/>
      <c r="EF401" s="32"/>
      <c r="EG401" s="32"/>
      <c r="EH401" s="32"/>
      <c r="EI401" s="32"/>
      <c r="EJ401" s="32"/>
      <c r="EK401" s="32"/>
      <c r="EL401" s="32"/>
      <c r="EM401" s="32"/>
      <c r="EN401" s="32"/>
      <c r="EO401" s="32"/>
      <c r="EP401" s="32"/>
      <c r="EQ401" s="32"/>
      <c r="ER401" s="32"/>
      <c r="ES401" s="32"/>
      <c r="ET401" s="32"/>
      <c r="EU401" s="32"/>
      <c r="EV401" s="32"/>
      <c r="EW401" s="32"/>
      <c r="EX401" s="32"/>
      <c r="EY401" s="32"/>
      <c r="EZ401" s="32"/>
      <c r="FA401" s="32"/>
      <c r="FB401" s="32"/>
      <c r="FC401" s="32"/>
      <c r="FD401" s="32"/>
      <c r="FE401" s="32"/>
      <c r="FF401" s="32"/>
      <c r="FG401" s="32"/>
      <c r="FH401" s="32"/>
      <c r="FI401" s="32"/>
      <c r="FJ401" s="32"/>
      <c r="FK401" s="32"/>
      <c r="FL401" s="32"/>
      <c r="FM401" s="32"/>
      <c r="FN401" s="32"/>
      <c r="FO401" s="32"/>
      <c r="FP401" s="32"/>
      <c r="FQ401" s="32"/>
      <c r="FR401" s="32"/>
      <c r="FS401" s="32"/>
      <c r="FT401" s="32"/>
      <c r="FU401" s="32"/>
      <c r="FV401" s="32"/>
      <c r="FW401" s="32"/>
      <c r="FX401" s="32"/>
      <c r="FY401" s="32"/>
      <c r="FZ401" s="32"/>
      <c r="GA401" s="32"/>
      <c r="GB401" s="32"/>
      <c r="GC401" s="32"/>
      <c r="GD401" s="32"/>
      <c r="GE401" s="32"/>
      <c r="GF401" s="32"/>
      <c r="GG401" s="32"/>
      <c r="GH401" s="32"/>
      <c r="GI401" s="32"/>
      <c r="GJ401" s="32"/>
      <c r="GK401" s="32"/>
      <c r="GL401" s="32"/>
      <c r="GM401" s="32"/>
      <c r="GN401" s="32"/>
      <c r="GO401" s="32"/>
      <c r="GP401" s="32"/>
      <c r="GQ401" s="32"/>
      <c r="GR401" s="32"/>
      <c r="GS401" s="32"/>
      <c r="GT401" s="32"/>
      <c r="GU401" s="32"/>
      <c r="GV401" s="32"/>
      <c r="GW401" s="32"/>
      <c r="GX401" s="32"/>
      <c r="GY401" s="32"/>
      <c r="GZ401" s="32"/>
      <c r="HA401" s="32"/>
      <c r="HB401" s="32"/>
      <c r="HC401" s="32"/>
      <c r="HD401" s="32"/>
      <c r="HE401" s="32"/>
      <c r="HF401" s="32"/>
      <c r="HG401" s="32"/>
      <c r="HH401" s="32"/>
      <c r="HI401" s="32"/>
      <c r="HJ401" s="32"/>
      <c r="HK401" s="32"/>
      <c r="HL401" s="32"/>
      <c r="HM401" s="32"/>
      <c r="HN401" s="32"/>
      <c r="HO401" s="32"/>
      <c r="HP401" s="32"/>
      <c r="HQ401" s="32"/>
      <c r="HR401" s="32"/>
      <c r="HS401" s="32"/>
      <c r="HT401" s="32"/>
      <c r="HU401" s="32"/>
      <c r="HV401" s="32"/>
      <c r="HW401" s="32"/>
      <c r="HX401" s="32"/>
      <c r="HY401" s="32"/>
      <c r="HZ401" s="32"/>
      <c r="IA401" s="32"/>
      <c r="IB401" s="32"/>
      <c r="IC401" s="32"/>
      <c r="ID401" s="32"/>
      <c r="IE401" s="32"/>
      <c r="IF401" s="32"/>
      <c r="IG401" s="32"/>
      <c r="IH401" s="32"/>
      <c r="II401" s="32"/>
      <c r="IJ401" s="32"/>
      <c r="IK401" s="32"/>
      <c r="IL401" s="32"/>
      <c r="IM401" s="32"/>
      <c r="IN401" s="32"/>
      <c r="IO401" s="32"/>
      <c r="IP401" s="32"/>
      <c r="IQ401" s="32"/>
      <c r="IR401" s="32"/>
      <c r="IS401" s="32"/>
      <c r="IT401" s="32"/>
      <c r="IU401" s="32"/>
      <c r="IV401" s="32"/>
      <c r="IW401" s="32"/>
      <c r="IX401" s="32"/>
      <c r="IY401" s="32"/>
      <c r="IZ401" s="32"/>
      <c r="JA401" s="32"/>
      <c r="JB401" s="32"/>
      <c r="JC401" s="32"/>
      <c r="JD401" s="32"/>
      <c r="JE401" s="32"/>
      <c r="JF401" s="32"/>
      <c r="JG401" s="32"/>
      <c r="JH401" s="32"/>
      <c r="JI401" s="32"/>
      <c r="JJ401" s="32"/>
      <c r="JK401" s="32"/>
      <c r="JL401" s="32"/>
      <c r="JM401" s="32"/>
      <c r="JN401" s="32"/>
      <c r="JO401" s="32"/>
      <c r="JP401" s="32"/>
      <c r="JQ401" s="32"/>
      <c r="JR401" s="32"/>
      <c r="JS401" s="32"/>
      <c r="JT401" s="32"/>
      <c r="JU401" s="32"/>
      <c r="JV401" s="32"/>
      <c r="JW401" s="32"/>
      <c r="JX401" s="32"/>
      <c r="JY401" s="32"/>
      <c r="JZ401" s="32"/>
      <c r="KA401" s="32"/>
      <c r="KB401" s="32"/>
      <c r="KC401" s="32"/>
      <c r="KD401" s="32"/>
      <c r="KE401" s="32"/>
      <c r="KF401" s="32"/>
      <c r="KG401" s="32"/>
      <c r="KH401" s="32"/>
      <c r="KI401" s="32"/>
      <c r="KJ401" s="32"/>
      <c r="KK401" s="32"/>
      <c r="KL401" s="32"/>
      <c r="KM401" s="32"/>
      <c r="KN401" s="32"/>
      <c r="KO401" s="32"/>
      <c r="KP401" s="32"/>
      <c r="KQ401" s="32"/>
      <c r="KR401" s="32"/>
      <c r="KS401" s="32"/>
      <c r="KT401" s="32"/>
      <c r="KU401" s="32"/>
      <c r="KV401" s="32"/>
      <c r="KW401" s="32"/>
      <c r="KX401" s="32"/>
      <c r="KY401" s="32"/>
      <c r="KZ401" s="32"/>
      <c r="LA401" s="32"/>
      <c r="LB401" s="32"/>
      <c r="LC401" s="32"/>
      <c r="LD401" s="32"/>
      <c r="LE401" s="32"/>
      <c r="LF401" s="32"/>
      <c r="LG401" s="32"/>
      <c r="LH401" s="32"/>
      <c r="LI401" s="32"/>
      <c r="LJ401" s="32"/>
      <c r="LK401" s="32"/>
      <c r="LL401" s="32"/>
      <c r="LM401" s="32"/>
      <c r="LN401" s="32"/>
      <c r="LO401" s="32"/>
      <c r="LP401" s="32"/>
      <c r="LQ401" s="32"/>
      <c r="LR401" s="32"/>
      <c r="LS401" s="32"/>
      <c r="LT401" s="32"/>
      <c r="LU401" s="32"/>
      <c r="LV401" s="32"/>
      <c r="LW401" s="32"/>
      <c r="LX401" s="32"/>
      <c r="LY401" s="32"/>
      <c r="LZ401" s="32"/>
      <c r="MA401" s="32"/>
      <c r="MB401" s="32"/>
      <c r="MC401" s="32"/>
      <c r="MD401" s="32"/>
      <c r="ME401" s="32"/>
      <c r="MF401" s="32"/>
      <c r="MG401" s="32"/>
      <c r="MH401" s="32"/>
      <c r="MI401" s="32"/>
      <c r="MJ401" s="32"/>
      <c r="MK401" s="32"/>
      <c r="ML401" s="32"/>
      <c r="MM401" s="32"/>
      <c r="MN401" s="32"/>
      <c r="MO401" s="32"/>
      <c r="MP401" s="32"/>
      <c r="MQ401" s="32"/>
      <c r="MR401" s="32"/>
      <c r="MS401" s="32"/>
      <c r="MT401" s="32"/>
      <c r="MU401" s="32"/>
      <c r="MV401" s="32"/>
      <c r="MW401" s="32"/>
      <c r="MX401" s="32"/>
      <c r="MY401" s="32"/>
      <c r="MZ401" s="32"/>
      <c r="NA401" s="32"/>
      <c r="NB401" s="32"/>
      <c r="NC401" s="32"/>
      <c r="ND401" s="32"/>
      <c r="NE401" s="32"/>
      <c r="NF401" s="32"/>
      <c r="NG401" s="32"/>
      <c r="NH401" s="32"/>
      <c r="NI401" s="32"/>
      <c r="NJ401" s="32"/>
      <c r="NK401" s="32"/>
      <c r="NL401" s="32"/>
      <c r="NM401" s="32"/>
      <c r="NN401" s="32"/>
      <c r="NO401" s="32"/>
      <c r="NP401" s="32"/>
      <c r="NQ401" s="32"/>
      <c r="NR401" s="32"/>
      <c r="NS401" s="32"/>
      <c r="NT401" s="32"/>
      <c r="NU401" s="32"/>
      <c r="NV401" s="32"/>
      <c r="NW401" s="32"/>
      <c r="NX401" s="32"/>
      <c r="NY401" s="32"/>
      <c r="NZ401" s="32"/>
      <c r="OA401" s="32"/>
      <c r="OB401" s="32"/>
      <c r="OC401" s="32"/>
      <c r="OD401" s="32"/>
      <c r="OE401" s="32"/>
      <c r="OF401" s="32"/>
      <c r="OG401" s="32"/>
      <c r="OH401" s="32"/>
      <c r="OI401" s="32"/>
      <c r="OJ401" s="32"/>
      <c r="OK401" s="32"/>
      <c r="OL401" s="32"/>
      <c r="OM401" s="32"/>
      <c r="ON401" s="32"/>
      <c r="OO401" s="32"/>
      <c r="OP401" s="32"/>
      <c r="OQ401" s="32"/>
      <c r="OR401" s="32"/>
      <c r="OS401" s="32"/>
      <c r="OT401" s="32"/>
      <c r="OU401" s="32"/>
      <c r="OV401" s="32"/>
      <c r="OW401" s="32"/>
      <c r="OX401" s="32"/>
      <c r="OY401" s="32"/>
      <c r="OZ401" s="32"/>
      <c r="PA401" s="32"/>
      <c r="PB401" s="32"/>
      <c r="PC401" s="32"/>
      <c r="PD401" s="32"/>
      <c r="PE401" s="32"/>
      <c r="PF401" s="32"/>
      <c r="PG401" s="32"/>
      <c r="PH401" s="32"/>
      <c r="PI401" s="32"/>
      <c r="PJ401" s="32"/>
      <c r="PK401" s="32"/>
      <c r="PL401" s="32"/>
      <c r="PM401" s="32"/>
      <c r="PN401" s="32"/>
      <c r="PO401" s="32"/>
      <c r="PP401" s="32"/>
      <c r="PQ401" s="32"/>
      <c r="PR401" s="32"/>
      <c r="PS401" s="32"/>
      <c r="PT401" s="32"/>
      <c r="PU401" s="32"/>
      <c r="PV401" s="32"/>
      <c r="PW401" s="32"/>
      <c r="PX401" s="32"/>
      <c r="PY401" s="32"/>
      <c r="PZ401" s="32"/>
      <c r="QA401" s="32"/>
      <c r="QB401" s="32"/>
      <c r="QC401" s="32"/>
      <c r="QD401" s="32"/>
      <c r="QE401" s="32"/>
      <c r="QF401" s="32"/>
      <c r="QG401" s="32"/>
      <c r="QH401" s="32"/>
      <c r="QI401" s="32"/>
      <c r="QJ401" s="32"/>
      <c r="QK401" s="32"/>
      <c r="QL401" s="32"/>
      <c r="QM401" s="32"/>
      <c r="QN401" s="32"/>
      <c r="QO401" s="32"/>
      <c r="QP401" s="32"/>
      <c r="QQ401" s="32"/>
      <c r="QR401" s="32"/>
      <c r="QS401" s="32"/>
      <c r="QT401" s="32"/>
      <c r="QU401" s="32"/>
    </row>
    <row r="402" spans="1:463" ht="15" customHeight="1" outlineLevel="1">
      <c r="B402" s="116" t="s">
        <v>104</v>
      </c>
      <c r="C402" s="9"/>
      <c r="D402" s="9"/>
      <c r="E402" s="113" t="s">
        <v>95</v>
      </c>
      <c r="F402" s="12"/>
      <c r="G402" s="12"/>
      <c r="H402" s="99"/>
      <c r="I402" s="106">
        <f t="shared" ref="I402:AV402" si="1353">I395+I400</f>
        <v>1896250</v>
      </c>
      <c r="J402" s="106">
        <f t="shared" si="1353"/>
        <v>1896250</v>
      </c>
      <c r="K402" s="106">
        <f t="shared" si="1353"/>
        <v>1896250</v>
      </c>
      <c r="L402" s="106">
        <f t="shared" si="1353"/>
        <v>1896250</v>
      </c>
      <c r="M402" s="106">
        <f t="shared" si="1353"/>
        <v>1896250</v>
      </c>
      <c r="N402" s="106">
        <f t="shared" si="1353"/>
        <v>2261250</v>
      </c>
      <c r="O402" s="106">
        <f t="shared" si="1353"/>
        <v>2836250</v>
      </c>
      <c r="P402" s="106">
        <f t="shared" si="1353"/>
        <v>2836250</v>
      </c>
      <c r="Q402" s="106">
        <f t="shared" si="1353"/>
        <v>2836250</v>
      </c>
      <c r="R402" s="106">
        <f t="shared" si="1353"/>
        <v>3361250</v>
      </c>
      <c r="S402" s="106">
        <f t="shared" si="1353"/>
        <v>3536250</v>
      </c>
      <c r="T402" s="106">
        <f t="shared" si="1353"/>
        <v>3811250</v>
      </c>
      <c r="U402" s="106">
        <f t="shared" si="1353"/>
        <v>6032500</v>
      </c>
      <c r="V402" s="106">
        <f t="shared" si="1353"/>
        <v>6307500</v>
      </c>
      <c r="W402" s="106">
        <f t="shared" si="1353"/>
        <v>6532500</v>
      </c>
      <c r="X402" s="106">
        <f t="shared" si="1353"/>
        <v>7932500</v>
      </c>
      <c r="Y402" s="106">
        <f t="shared" si="1353"/>
        <v>7932500</v>
      </c>
      <c r="Z402" s="106">
        <f t="shared" si="1353"/>
        <v>8357500</v>
      </c>
      <c r="AA402" s="106">
        <f t="shared" si="1353"/>
        <v>10007500</v>
      </c>
      <c r="AB402" s="106">
        <f t="shared" si="1353"/>
        <v>10007500</v>
      </c>
      <c r="AC402" s="106">
        <f t="shared" si="1353"/>
        <v>10857500</v>
      </c>
      <c r="AD402" s="106">
        <f t="shared" si="1353"/>
        <v>11107500</v>
      </c>
      <c r="AE402" s="106">
        <f t="shared" si="1353"/>
        <v>11107500</v>
      </c>
      <c r="AF402" s="106">
        <f t="shared" si="1353"/>
        <v>11377500</v>
      </c>
      <c r="AG402" s="106">
        <f t="shared" ca="1" si="1353"/>
        <v>11451483.436639898</v>
      </c>
      <c r="AH402" s="106">
        <f t="shared" ca="1" si="1353"/>
        <v>11526005.460953407</v>
      </c>
      <c r="AI402" s="106">
        <f t="shared" ca="1" si="1353"/>
        <v>11599776.742431633</v>
      </c>
      <c r="AJ402" s="106">
        <f t="shared" ca="1" si="1353"/>
        <v>11335755.085414875</v>
      </c>
      <c r="AK402" s="106">
        <f t="shared" ca="1" si="1353"/>
        <v>11408160.670460442</v>
      </c>
      <c r="AL402" s="106">
        <f t="shared" ca="1" si="1353"/>
        <v>11481102.733449727</v>
      </c>
      <c r="AM402" s="106">
        <f t="shared" ca="1" si="1353"/>
        <v>11254932.458893966</v>
      </c>
      <c r="AN402" s="106">
        <f t="shared" ca="1" si="1353"/>
        <v>11326882.255696204</v>
      </c>
      <c r="AO402" s="106">
        <f t="shared" ca="1" si="1353"/>
        <v>11399365.587900659</v>
      </c>
      <c r="AP402" s="106">
        <f t="shared" ca="1" si="1353"/>
        <v>11172733.617996799</v>
      </c>
      <c r="AQ402" s="106">
        <f t="shared" ca="1" si="1353"/>
        <v>11244218.732679613</v>
      </c>
      <c r="AR402" s="106">
        <f t="shared" ca="1" si="1353"/>
        <v>11316234.373597281</v>
      </c>
      <c r="AS402" s="106">
        <f t="shared" ca="1" si="1353"/>
        <v>11089164.026986169</v>
      </c>
      <c r="AT402" s="106">
        <f t="shared" ca="1" si="1353"/>
        <v>11160207.71043139</v>
      </c>
      <c r="AU402" s="106">
        <f t="shared" ca="1" si="1353"/>
        <v>11231746.496278027</v>
      </c>
      <c r="AV402" s="106">
        <f t="shared" ca="1" si="1353"/>
        <v>11004163.847597033</v>
      </c>
      <c r="AW402" s="106">
        <f t="shared" ref="AW402:DH402" ca="1" si="1354">AW395+AW400</f>
        <v>11074692.104943998</v>
      </c>
      <c r="AX402" s="106">
        <f t="shared" ca="1" si="1354"/>
        <v>11145744.663435891</v>
      </c>
      <c r="AY402" s="106">
        <f t="shared" ca="1" si="1354"/>
        <v>10917672.616049815</v>
      </c>
      <c r="AZ402" s="106">
        <f t="shared" ca="1" si="1354"/>
        <v>10987708.279377919</v>
      </c>
      <c r="BA402" s="106">
        <f t="shared" ca="1" si="1354"/>
        <v>11058265.024369622</v>
      </c>
      <c r="BB402" s="106">
        <f t="shared" ca="1" si="1354"/>
        <v>10829693.919628482</v>
      </c>
      <c r="BC402" s="106">
        <f t="shared" ca="1" si="1354"/>
        <v>10899227.25716522</v>
      </c>
      <c r="BD402" s="106">
        <f t="shared" ca="1" si="1354"/>
        <v>10969278.383138018</v>
      </c>
      <c r="BE402" s="106">
        <f t="shared" ca="1" si="1354"/>
        <v>10740231.496138448</v>
      </c>
      <c r="BF402" s="106">
        <f t="shared" ca="1" si="1354"/>
        <v>10809285.707969589</v>
      </c>
      <c r="BG402" s="106">
        <f t="shared" ca="1" si="1354"/>
        <v>10878821.184366334</v>
      </c>
      <c r="BH402" s="106">
        <f t="shared" ca="1" si="1354"/>
        <v>10649222.09827029</v>
      </c>
      <c r="BI402" s="106">
        <f t="shared" ca="1" si="1354"/>
        <v>10717720.690605903</v>
      </c>
      <c r="BJ402" s="106">
        <f t="shared" ca="1" si="1354"/>
        <v>10786730.256007748</v>
      </c>
      <c r="BK402" s="106">
        <f t="shared" ca="1" si="1354"/>
        <v>10556601.786111424</v>
      </c>
      <c r="BL402" s="106">
        <f t="shared" ca="1" si="1354"/>
        <v>10624567.495300554</v>
      </c>
      <c r="BM402" s="106">
        <f t="shared" ca="1" si="1354"/>
        <v>10693040.651441004</v>
      </c>
      <c r="BN402" s="106">
        <f t="shared" ca="1" si="1354"/>
        <v>10462372.219169676</v>
      </c>
      <c r="BO402" s="106">
        <f t="shared" ca="1" si="1354"/>
        <v>10529794.385639375</v>
      </c>
      <c r="BP402" s="106">
        <f t="shared" ca="1" si="1354"/>
        <v>10597720.391250884</v>
      </c>
      <c r="BQ402" s="106">
        <f t="shared" ca="1" si="1354"/>
        <v>10366535.156805351</v>
      </c>
      <c r="BR402" s="106">
        <f t="shared" ca="1" si="1354"/>
        <v>10433436.85764969</v>
      </c>
      <c r="BS402" s="106">
        <f t="shared" ca="1" si="1354"/>
        <v>10500804.722137956</v>
      </c>
      <c r="BT402" s="106">
        <f t="shared" ca="1" si="1354"/>
        <v>10269023.642647265</v>
      </c>
      <c r="BU402" s="106">
        <f t="shared" ca="1" si="1354"/>
        <v>10335325.749720931</v>
      </c>
      <c r="BV402" s="106">
        <f t="shared" ca="1" si="1354"/>
        <v>10402124.226661829</v>
      </c>
      <c r="BW402" s="106">
        <f t="shared" ca="1" si="1354"/>
        <v>10169769.952814482</v>
      </c>
      <c r="BX402" s="106">
        <f t="shared" ca="1" si="1354"/>
        <v>10235495.029303169</v>
      </c>
      <c r="BY402" s="106">
        <f t="shared" ca="1" si="1354"/>
        <v>10301712.609757174</v>
      </c>
      <c r="BZ402" s="106">
        <f t="shared" ca="1" si="1354"/>
        <v>10068773.54359052</v>
      </c>
      <c r="CA402" s="106">
        <f t="shared" ca="1" si="1354"/>
        <v>10133909.901737684</v>
      </c>
      <c r="CB402" s="106">
        <f t="shared" ca="1" si="1354"/>
        <v>10199534.807376442</v>
      </c>
      <c r="CC402" s="106">
        <f t="shared" ca="1" si="1354"/>
        <v>9966033.912667565</v>
      </c>
      <c r="CD402" s="106">
        <f t="shared" ca="1" si="1354"/>
        <v>10030604.42410088</v>
      </c>
      <c r="CE402" s="106">
        <f t="shared" ca="1" si="1354"/>
        <v>10095624.600140437</v>
      </c>
      <c r="CF402" s="106">
        <f t="shared" ca="1" si="1354"/>
        <v>9861480.061424097</v>
      </c>
      <c r="CG402" s="106">
        <f t="shared" ca="1" si="1354"/>
        <v>9925402.8161070663</v>
      </c>
      <c r="CH402" s="106">
        <f t="shared" ca="1" si="1354"/>
        <v>9989805.9240421113</v>
      </c>
      <c r="CI402" s="106">
        <f t="shared" ca="1" si="1354"/>
        <v>9755040.1400517654</v>
      </c>
      <c r="CJ402" s="106">
        <f t="shared" ca="1" si="1354"/>
        <v>9818337.4396564718</v>
      </c>
      <c r="CK402" s="106">
        <f t="shared" ca="1" si="1354"/>
        <v>9882110.8497897591</v>
      </c>
      <c r="CL402" s="106">
        <f t="shared" ca="1" si="1354"/>
        <v>9646711.0920678023</v>
      </c>
      <c r="CM402" s="106">
        <f t="shared" ca="1" si="1354"/>
        <v>9709370.1085148808</v>
      </c>
      <c r="CN402" s="106">
        <f t="shared" ca="1" si="1354"/>
        <v>9772500.8922758568</v>
      </c>
      <c r="CO402" s="106">
        <f t="shared" ca="1" si="1354"/>
        <v>9536489.8351819627</v>
      </c>
      <c r="CP402" s="106">
        <f t="shared" ca="1" si="1354"/>
        <v>9598533.1405766234</v>
      </c>
      <c r="CQ402" s="106">
        <f t="shared" ca="1" si="1354"/>
        <v>9661008.0626230668</v>
      </c>
      <c r="CR402" s="106">
        <f t="shared" ca="1" si="1354"/>
        <v>9424300.9581662677</v>
      </c>
      <c r="CS402" s="106">
        <f t="shared" ca="1" si="1354"/>
        <v>9485643.6995559298</v>
      </c>
      <c r="CT402" s="106">
        <f t="shared" ca="1" si="1354"/>
        <v>9547449.2096522637</v>
      </c>
      <c r="CU402" s="106">
        <f t="shared" ca="1" si="1354"/>
        <v>9310068.1050871294</v>
      </c>
      <c r="CV402" s="106">
        <f t="shared" ca="1" si="1354"/>
        <v>9370732.2219809704</v>
      </c>
      <c r="CW402" s="106">
        <f t="shared" ca="1" si="1354"/>
        <v>9431854.4466466866</v>
      </c>
      <c r="CX402" s="106">
        <f t="shared" ca="1" si="1354"/>
        <v>9193785.3588477951</v>
      </c>
      <c r="CY402" s="106">
        <f t="shared" ca="1" si="1354"/>
        <v>9253756.7575123552</v>
      </c>
      <c r="CZ402" s="106">
        <f t="shared" ca="1" si="1354"/>
        <v>9314181.4914338179</v>
      </c>
      <c r="DA402" s="106">
        <f t="shared" ca="1" si="1354"/>
        <v>9075446.6994325388</v>
      </c>
      <c r="DB402" s="106">
        <f t="shared" ca="1" si="1354"/>
        <v>9134747.5453473218</v>
      </c>
      <c r="DC402" s="106">
        <f t="shared" ca="1" si="1354"/>
        <v>9194460.2425460033</v>
      </c>
      <c r="DD402" s="106">
        <f t="shared" ca="1" si="1354"/>
        <v>8954971.8909902424</v>
      </c>
      <c r="DE402" s="106">
        <f t="shared" ca="1" si="1354"/>
        <v>9013514.2122238837</v>
      </c>
      <c r="DF402" s="106">
        <f t="shared" ca="1" si="1354"/>
        <v>9072499.9769738857</v>
      </c>
      <c r="DG402" s="106">
        <f t="shared" ca="1" si="1354"/>
        <v>8832279.6483990047</v>
      </c>
      <c r="DH402" s="106">
        <f t="shared" ca="1" si="1354"/>
        <v>8890084.9077941701</v>
      </c>
      <c r="DI402" s="106">
        <f t="shared" ref="DI402:FT402" ca="1" si="1355">DI395+DI400</f>
        <v>8948328.4852816705</v>
      </c>
      <c r="DJ402" s="106">
        <f t="shared" ca="1" si="1355"/>
        <v>8707360.8030564971</v>
      </c>
      <c r="DK402" s="106">
        <f t="shared" ca="1" si="1355"/>
        <v>8764413.5010873377</v>
      </c>
      <c r="DL402" s="106">
        <f t="shared" ca="1" si="1355"/>
        <v>8821899.26780436</v>
      </c>
      <c r="DM402" s="106">
        <f t="shared" ca="1" si="1355"/>
        <v>8580205.9951702077</v>
      </c>
      <c r="DN402" s="106">
        <f t="shared" ca="1" si="1355"/>
        <v>8636527.7688902337</v>
      </c>
      <c r="DO402" s="106">
        <f t="shared" ca="1" si="1355"/>
        <v>8693239.7227549609</v>
      </c>
      <c r="DP402" s="106">
        <f t="shared" ca="1" si="1355"/>
        <v>8450729.7055366319</v>
      </c>
      <c r="DQ402" s="106">
        <f t="shared" ca="1" si="1355"/>
        <v>8506229.2711958699</v>
      </c>
      <c r="DR402" s="106">
        <f t="shared" ca="1" si="1355"/>
        <v>8562151.0213914234</v>
      </c>
      <c r="DS402" s="106">
        <f t="shared" ca="1" si="1355"/>
        <v>8318845.2487148922</v>
      </c>
      <c r="DT402" s="106">
        <f t="shared" ca="1" si="1355"/>
        <v>8373543.4623809718</v>
      </c>
      <c r="DU402" s="106">
        <f t="shared" ca="1" si="1355"/>
        <v>8428658.2189044058</v>
      </c>
      <c r="DV402" s="106">
        <f t="shared" ca="1" si="1355"/>
        <v>8184539.7653309405</v>
      </c>
      <c r="DW402" s="106">
        <f t="shared" ca="1" si="1355"/>
        <v>8238419.5649237866</v>
      </c>
      <c r="DX402" s="106">
        <f t="shared" ca="1" si="1355"/>
        <v>8292710.1278367415</v>
      </c>
      <c r="DY402" s="106">
        <f t="shared" ca="1" si="1355"/>
        <v>8047800.1039660992</v>
      </c>
      <c r="DZ402" s="106">
        <f t="shared" ca="1" si="1355"/>
        <v>8100882.4597587455</v>
      </c>
      <c r="EA402" s="106">
        <f t="shared" ca="1" si="1355"/>
        <v>8154331.2081309846</v>
      </c>
      <c r="EB402" s="106">
        <f t="shared" ca="1" si="1355"/>
        <v>7908534.950941287</v>
      </c>
      <c r="EC402" s="106">
        <f t="shared" ca="1" si="1355"/>
        <v>7960725.055794375</v>
      </c>
      <c r="ED402" s="106">
        <f t="shared" ca="1" si="1355"/>
        <v>8013313.9363311585</v>
      </c>
      <c r="EE402" s="106">
        <f t="shared" ca="1" si="1355"/>
        <v>7766651.6954477541</v>
      </c>
      <c r="EF402" s="106">
        <f t="shared" ca="1" si="1355"/>
        <v>7817969.6509698909</v>
      </c>
      <c r="EG402" s="106">
        <f t="shared" ca="1" si="1355"/>
        <v>7869680.1663138587</v>
      </c>
      <c r="EH402" s="106">
        <f t="shared" ca="1" si="1355"/>
        <v>7622133.2937012957</v>
      </c>
      <c r="EI402" s="106">
        <f t="shared" ca="1" si="1355"/>
        <v>7672560.2998293508</v>
      </c>
      <c r="EJ402" s="106">
        <f t="shared" ca="1" si="1355"/>
        <v>7723373.4965273198</v>
      </c>
      <c r="EK402" s="106">
        <f t="shared" ca="1" si="1355"/>
        <v>7474962.2948325388</v>
      </c>
      <c r="EL402" s="106">
        <f t="shared" ca="1" si="1355"/>
        <v>7524518.498059839</v>
      </c>
      <c r="EM402" s="106">
        <f t="shared" ca="1" si="1355"/>
        <v>7574414.9541846327</v>
      </c>
      <c r="EN402" s="106">
        <f t="shared" ca="1" si="1355"/>
        <v>7325041.0207797866</v>
      </c>
      <c r="EO402" s="106">
        <f t="shared" ca="1" si="1355"/>
        <v>7373627.8580805585</v>
      </c>
      <c r="EP402" s="106">
        <f t="shared" ca="1" si="1355"/>
        <v>7422587.6704976819</v>
      </c>
      <c r="EQ402" s="106">
        <f t="shared" ca="1" si="1355"/>
        <v>7172270.3498187652</v>
      </c>
      <c r="ER402" s="106">
        <f t="shared" ca="1" si="1355"/>
        <v>7219907.0008648848</v>
      </c>
      <c r="ES402" s="106">
        <f t="shared" ca="1" si="1355"/>
        <v>7267909.7721335627</v>
      </c>
      <c r="ET402" s="106">
        <f t="shared" ca="1" si="1355"/>
        <v>7016628.4989954047</v>
      </c>
      <c r="EU402" s="106">
        <f t="shared" ca="1" si="1355"/>
        <v>7063294.2293459298</v>
      </c>
      <c r="EV402" s="106">
        <f t="shared" ca="1" si="1355"/>
        <v>7110319.0542436987</v>
      </c>
      <c r="EW402" s="106">
        <f t="shared" ca="1" si="1355"/>
        <v>6858093.1472391644</v>
      </c>
      <c r="EX402" s="106">
        <f t="shared" ca="1" si="1355"/>
        <v>6903807.1016103299</v>
      </c>
      <c r="EY402" s="106">
        <f t="shared" ca="1" si="1355"/>
        <v>6949832.5532700755</v>
      </c>
      <c r="EZ402" s="106">
        <f t="shared" ca="1" si="1355"/>
        <v>6696559.6162270512</v>
      </c>
      <c r="FA402" s="106">
        <f t="shared" ca="1" si="1355"/>
        <v>6741219.2198162731</v>
      </c>
      <c r="FB402" s="106">
        <f t="shared" ca="1" si="1355"/>
        <v>6786223.3354642428</v>
      </c>
      <c r="FC402" s="106">
        <f t="shared" ca="1" si="1355"/>
        <v>6531921.6198705202</v>
      </c>
      <c r="FD402" s="106">
        <f t="shared" ca="1" si="1355"/>
        <v>6575544.9406443294</v>
      </c>
      <c r="FE402" s="106">
        <f t="shared" ca="1" si="1355"/>
        <v>6619505.2069273265</v>
      </c>
      <c r="FF402" s="106">
        <f t="shared" ca="1" si="1355"/>
        <v>6364152.012569854</v>
      </c>
      <c r="FG402" s="106">
        <f t="shared" ca="1" si="1355"/>
        <v>6406716.1617621668</v>
      </c>
      <c r="FH402" s="106">
        <f t="shared" ca="1" si="1355"/>
        <v>6449609.4996517729</v>
      </c>
      <c r="FI402" s="106">
        <f t="shared" ca="1" si="1355"/>
        <v>6193222.9615547089</v>
      </c>
      <c r="FJ402" s="106">
        <f t="shared" ca="1" si="1355"/>
        <v>6234745.8804597203</v>
      </c>
      <c r="FK402" s="106">
        <f t="shared" ca="1" si="1355"/>
        <v>6276548.6297210222</v>
      </c>
      <c r="FL402" s="106">
        <f t="shared" ca="1" si="1355"/>
        <v>6019022.0783044323</v>
      </c>
      <c r="FM402" s="106">
        <f t="shared" ca="1" si="1355"/>
        <v>6059396.8982858583</v>
      </c>
      <c r="FN402" s="106">
        <f t="shared" ca="1" si="1355"/>
        <v>6100084.8014977928</v>
      </c>
      <c r="FO402" s="106">
        <f t="shared" ca="1" si="1355"/>
        <v>5841435.1826886348</v>
      </c>
      <c r="FP402" s="106">
        <f t="shared" ca="1" si="1355"/>
        <v>5880678.645136808</v>
      </c>
      <c r="FQ402" s="106">
        <f t="shared" ca="1" si="1355"/>
        <v>5920226.8312508473</v>
      </c>
      <c r="FR402" s="106">
        <f t="shared" ca="1" si="1355"/>
        <v>5660429.065722716</v>
      </c>
      <c r="FS402" s="106">
        <f t="shared" ca="1" si="1355"/>
        <v>5698515.8811359042</v>
      </c>
      <c r="FT402" s="106">
        <f t="shared" ca="1" si="1355"/>
        <v>5736898.8485593908</v>
      </c>
      <c r="FU402" s="106">
        <f t="shared" ref="FU402:IF402" ca="1" si="1356">FU395+FU400</f>
        <v>5475969.6618863381</v>
      </c>
      <c r="FV402" s="106">
        <f t="shared" ca="1" si="1356"/>
        <v>5512916.3398614051</v>
      </c>
      <c r="FW402" s="106">
        <f t="shared" ca="1" si="1356"/>
        <v>5550107.939051467</v>
      </c>
      <c r="FX402" s="106">
        <f t="shared" ca="1" si="1356"/>
        <v>5287936.0793694863</v>
      </c>
      <c r="FY402" s="106">
        <f t="shared" ca="1" si="1356"/>
        <v>5323631.1460954156</v>
      </c>
      <c r="FZ402" s="106">
        <f t="shared" ca="1" si="1356"/>
        <v>5359604.5616489388</v>
      </c>
      <c r="GA402" s="106">
        <f t="shared" ca="1" si="1356"/>
        <v>5096205.4287237655</v>
      </c>
      <c r="GB402" s="106">
        <f t="shared" ca="1" si="1356"/>
        <v>5130664.0558765046</v>
      </c>
      <c r="GC402" s="106">
        <f t="shared" ca="1" si="1356"/>
        <v>5165391.7881012149</v>
      </c>
      <c r="GD402" s="106">
        <f t="shared" ca="1" si="1356"/>
        <v>4900737.6499569872</v>
      </c>
      <c r="GE402" s="106">
        <f t="shared" ca="1" si="1356"/>
        <v>4933931.8711500131</v>
      </c>
      <c r="GF402" s="106">
        <f t="shared" ca="1" si="1356"/>
        <v>4967385.7171012927</v>
      </c>
      <c r="GG402" s="106">
        <f t="shared" ca="1" si="1356"/>
        <v>4701491.6342885848</v>
      </c>
      <c r="GH402" s="106">
        <f t="shared" ca="1" si="1356"/>
        <v>4733436.2691575754</v>
      </c>
      <c r="GI402" s="106">
        <f t="shared" ca="1" si="1356"/>
        <v>4765587.3031251319</v>
      </c>
      <c r="GJ402" s="106">
        <f t="shared" ca="1" si="1356"/>
        <v>4498337.100135427</v>
      </c>
      <c r="GK402" s="106">
        <f t="shared" ca="1" si="1356"/>
        <v>4528915.7255639108</v>
      </c>
      <c r="GL402" s="106">
        <f t="shared" ca="1" si="1356"/>
        <v>4559734.2789919861</v>
      </c>
      <c r="GM402" s="106">
        <f t="shared" ca="1" si="1356"/>
        <v>4291141.5373131819</v>
      </c>
      <c r="GN402" s="106">
        <f t="shared" ca="1" si="1356"/>
        <v>4320367.4802936232</v>
      </c>
      <c r="GO402" s="106">
        <f t="shared" ca="1" si="1356"/>
        <v>4349823.1211179169</v>
      </c>
      <c r="GP402" s="106">
        <f t="shared" ca="1" si="1356"/>
        <v>4079857.1494877678</v>
      </c>
      <c r="GQ402" s="106">
        <f t="shared" ca="1" si="1356"/>
        <v>4107699.4571748096</v>
      </c>
      <c r="GR402" s="106">
        <f t="shared" ca="1" si="1356"/>
        <v>4135760.9685587846</v>
      </c>
      <c r="GS402" s="106">
        <f t="shared" ca="1" si="1356"/>
        <v>3864434.873495209</v>
      </c>
      <c r="GT402" s="106">
        <f t="shared" ca="1" si="1356"/>
        <v>3890906.3835298335</v>
      </c>
      <c r="GU402" s="106">
        <f t="shared" ca="1" si="1356"/>
        <v>3917541.7419825578</v>
      </c>
      <c r="GV402" s="106">
        <f t="shared" ca="1" si="1356"/>
        <v>3644734.046583917</v>
      </c>
      <c r="GW402" s="106">
        <f t="shared" ca="1" si="1356"/>
        <v>3669713.0056814509</v>
      </c>
      <c r="GX402" s="106">
        <f t="shared" ca="1" si="1356"/>
        <v>3694889.3585385997</v>
      </c>
      <c r="GY402" s="106">
        <f t="shared" ca="1" si="1356"/>
        <v>3420611.5184092671</v>
      </c>
      <c r="GZ402" s="106">
        <f t="shared" ca="1" si="1356"/>
        <v>3444109.0980663607</v>
      </c>
      <c r="HA402" s="106">
        <f t="shared" ca="1" si="1356"/>
        <v>3467792.7403154373</v>
      </c>
      <c r="HB402" s="106">
        <f t="shared" ca="1" si="1356"/>
        <v>3192010.7610607636</v>
      </c>
      <c r="HC402" s="106">
        <f t="shared" ca="1" si="1356"/>
        <v>3213992.674825273</v>
      </c>
      <c r="HD402" s="106">
        <f t="shared" ca="1" si="1356"/>
        <v>3236149.0252555441</v>
      </c>
      <c r="HE402" s="106">
        <f t="shared" ca="1" si="1356"/>
        <v>2958873.7327003647</v>
      </c>
      <c r="HF402" s="106">
        <f t="shared" ca="1" si="1356"/>
        <v>2979350.5061580748</v>
      </c>
      <c r="HG402" s="106">
        <f t="shared" ca="1" si="1356"/>
        <v>2999944.0828151358</v>
      </c>
      <c r="HH402" s="106">
        <f t="shared" ca="1" si="1356"/>
        <v>2721048.2801369391</v>
      </c>
      <c r="HI402" s="106">
        <f t="shared" ca="1" si="1356"/>
        <v>2739892.4078060496</v>
      </c>
      <c r="HJ402" s="106">
        <f t="shared" ca="1" si="1356"/>
        <v>2758886.8027303205</v>
      </c>
      <c r="HK402" s="106">
        <f t="shared" ca="1" si="1356"/>
        <v>2478379.4720819057</v>
      </c>
      <c r="HL402" s="106">
        <f t="shared" ca="1" si="1356"/>
        <v>2495599.6187899024</v>
      </c>
      <c r="HM402" s="106">
        <f t="shared" ca="1" si="1356"/>
        <v>2512957.4720177464</v>
      </c>
      <c r="HN402" s="106">
        <f t="shared" ca="1" si="1356"/>
        <v>2230800.9301926615</v>
      </c>
      <c r="HO402" s="106">
        <f t="shared" ca="1" si="1356"/>
        <v>2246359.086488652</v>
      </c>
      <c r="HP402" s="106">
        <f t="shared" ca="1" si="1356"/>
        <v>2262042.0592941521</v>
      </c>
      <c r="HQ402" s="106">
        <f t="shared" ca="1" si="1356"/>
        <v>1978244.4823659179</v>
      </c>
      <c r="HR402" s="106">
        <f t="shared" ca="1" si="1356"/>
        <v>1992148.4888992133</v>
      </c>
      <c r="HS402" s="106">
        <f t="shared" ca="1" si="1356"/>
        <v>2006117.2362539987</v>
      </c>
      <c r="HT402" s="106">
        <f t="shared" ca="1" si="1356"/>
        <v>1720545.2432329804</v>
      </c>
      <c r="HU402" s="106">
        <f t="shared" ca="1" si="1356"/>
        <v>1732661.3741415571</v>
      </c>
      <c r="HV402" s="106">
        <f t="shared" ca="1" si="1356"/>
        <v>1744875.5163693822</v>
      </c>
      <c r="HW402" s="106">
        <f t="shared" ca="1" si="1356"/>
        <v>1457535.2233893953</v>
      </c>
      <c r="HX402" s="106">
        <f t="shared" ca="1" si="1356"/>
        <v>1467869.2402100968</v>
      </c>
      <c r="HY402" s="106">
        <f t="shared" ca="1" si="1356"/>
        <v>1478287.3338121744</v>
      </c>
      <c r="HZ402" s="106">
        <f t="shared" ca="1" si="1356"/>
        <v>1189136.9361367864</v>
      </c>
      <c r="IA402" s="106">
        <f t="shared" ca="1" si="1356"/>
        <v>1197646.6695269793</v>
      </c>
      <c r="IB402" s="106">
        <f t="shared" ca="1" si="1356"/>
        <v>1206226.1771533526</v>
      </c>
      <c r="IC402" s="106">
        <f t="shared" ca="1" si="1356"/>
        <v>915270.78430391895</v>
      </c>
      <c r="ID402" s="106">
        <f t="shared" ca="1" si="1356"/>
        <v>921960.96887639863</v>
      </c>
      <c r="IE402" s="106">
        <f t="shared" ca="1" si="1356"/>
        <v>928658.22841789143</v>
      </c>
      <c r="IF402" s="106">
        <f t="shared" ca="1" si="1356"/>
        <v>635757.75971598341</v>
      </c>
      <c r="IG402" s="106">
        <f t="shared" ref="IG402:KP402" ca="1" si="1357">IG395+IG400</f>
        <v>640487.92927952856</v>
      </c>
      <c r="IH402" s="106">
        <f t="shared" ca="1" si="1357"/>
        <v>645258.12205404695</v>
      </c>
      <c r="II402" s="106">
        <f t="shared" ca="1" si="1357"/>
        <v>350415.38437579415</v>
      </c>
      <c r="IJ402" s="106">
        <f t="shared" ca="1" si="1357"/>
        <v>353187.94937863131</v>
      </c>
      <c r="IK402" s="106">
        <f t="shared" ca="1" si="1357"/>
        <v>355985.06738480105</v>
      </c>
      <c r="IL402" s="106">
        <f t="shared" ca="1" si="1357"/>
        <v>99026.773197704853</v>
      </c>
      <c r="IM402" s="106">
        <f t="shared" ca="1" si="1357"/>
        <v>99977.665913310833</v>
      </c>
      <c r="IN402" s="106">
        <f t="shared" ca="1" si="1357"/>
        <v>100938.06755607289</v>
      </c>
      <c r="IO402" s="106">
        <f t="shared" ca="1" si="1357"/>
        <v>-28264.358628484719</v>
      </c>
      <c r="IP402" s="106">
        <f t="shared" ca="1" si="1357"/>
        <v>-28537.650648381437</v>
      </c>
      <c r="IQ402" s="106">
        <f t="shared" ca="1" si="1357"/>
        <v>-28863.386546645597</v>
      </c>
      <c r="IR402" s="106">
        <f t="shared" ca="1" si="1357"/>
        <v>-159414.03041810347</v>
      </c>
      <c r="IS402" s="106">
        <f t="shared" ca="1" si="1357"/>
        <v>-161048.53011406487</v>
      </c>
      <c r="IT402" s="106">
        <f t="shared" ca="1" si="1357"/>
        <v>-162699.37480698584</v>
      </c>
      <c r="IU402" s="106">
        <f t="shared" ca="1" si="1357"/>
        <v>-294588.37856104714</v>
      </c>
      <c r="IV402" s="106">
        <f t="shared" ca="1" si="1357"/>
        <v>-297574.62173843797</v>
      </c>
      <c r="IW402" s="106">
        <f t="shared" ca="1" si="1357"/>
        <v>-293966.48177525535</v>
      </c>
      <c r="IX402" s="106">
        <f t="shared" ca="1" si="1357"/>
        <v>-415907.48580915906</v>
      </c>
      <c r="IY402" s="106">
        <f t="shared" ca="1" si="1357"/>
        <v>-419987.69681231136</v>
      </c>
      <c r="IZ402" s="106">
        <f t="shared" ca="1" si="1357"/>
        <v>-435737.34535430669</v>
      </c>
      <c r="JA402" s="106">
        <f t="shared" ca="1" si="1357"/>
        <v>-572060.63062470837</v>
      </c>
      <c r="JB402" s="106">
        <f t="shared" ca="1" si="1357"/>
        <v>-571730.01263730729</v>
      </c>
      <c r="JC402" s="106">
        <f t="shared" ca="1" si="1357"/>
        <v>-569343.18499370804</v>
      </c>
      <c r="JD402" s="106">
        <f t="shared" ca="1" si="1357"/>
        <v>-694456.36689242662</v>
      </c>
      <c r="JE402" s="106">
        <f t="shared" ca="1" si="1357"/>
        <v>-696291.26372582465</v>
      </c>
      <c r="JF402" s="106">
        <f t="shared" ca="1" si="1357"/>
        <v>-699439.64210750035</v>
      </c>
      <c r="JG402" s="106">
        <f t="shared" ca="1" si="1357"/>
        <v>-832421.47666906484</v>
      </c>
      <c r="JH402" s="106">
        <f t="shared" ca="1" si="1357"/>
        <v>-839686.91985596332</v>
      </c>
      <c r="JI402" s="106">
        <f t="shared" ca="1" si="1357"/>
        <v>-853944.74644380342</v>
      </c>
      <c r="JJ402" s="106">
        <f t="shared" ca="1" si="1357"/>
        <v>-1004003.7043011615</v>
      </c>
      <c r="JK402" s="106">
        <f t="shared" ca="1" si="1357"/>
        <v>-1024958.8235645049</v>
      </c>
      <c r="JL402" s="106">
        <f t="shared" ca="1" si="1357"/>
        <v>-1046837.3658083631</v>
      </c>
      <c r="JM402" s="106">
        <f t="shared" ca="1" si="1357"/>
        <v>-1189052.5823967704</v>
      </c>
      <c r="JN402" s="106">
        <f t="shared" ca="1" si="1357"/>
        <v>-1194798.7330765689</v>
      </c>
      <c r="JO402" s="106">
        <f t="shared" ca="1" si="1357"/>
        <v>-1198918.9064653213</v>
      </c>
      <c r="JP402" s="106">
        <f t="shared" ca="1" si="1357"/>
        <v>-1330281.8662018366</v>
      </c>
      <c r="JQ402" s="106">
        <f t="shared" ca="1" si="1357"/>
        <v>-1338522.8809335676</v>
      </c>
      <c r="JR402" s="106">
        <f t="shared" ca="1" si="1357"/>
        <v>-1348229.9223468835</v>
      </c>
      <c r="JS402" s="106">
        <f t="shared" ca="1" si="1357"/>
        <v>-1487739.9720498242</v>
      </c>
      <c r="JT402" s="106">
        <f t="shared" ca="1" si="1357"/>
        <v>-1501565.7635271377</v>
      </c>
      <c r="JU402" s="106">
        <f t="shared" ca="1" si="1357"/>
        <v>-1522379.3785065589</v>
      </c>
      <c r="JV402" s="106">
        <f t="shared" ca="1" si="1357"/>
        <v>-1679008.3842138872</v>
      </c>
      <c r="JW402" s="106">
        <f t="shared" ca="1" si="1357"/>
        <v>-1706600.8843614911</v>
      </c>
      <c r="JX402" s="106">
        <f t="shared" ca="1" si="1357"/>
        <v>-1735176.0752089806</v>
      </c>
      <c r="JY402" s="106">
        <f t="shared" ca="1" si="1357"/>
        <v>-1884257.9438348992</v>
      </c>
      <c r="JZ402" s="106">
        <f t="shared" ca="1" si="1357"/>
        <v>-1896960.4636657173</v>
      </c>
      <c r="KA402" s="106">
        <f t="shared" ca="1" si="1357"/>
        <v>-1908176.6862110151</v>
      </c>
      <c r="KB402" s="106">
        <f t="shared" ca="1" si="1357"/>
        <v>-2046688.3575614304</v>
      </c>
      <c r="KC402" s="106">
        <f t="shared" ca="1" si="1357"/>
        <v>-2062140.8407650862</v>
      </c>
      <c r="KD402" s="106">
        <f t="shared" ca="1" si="1357"/>
        <v>-2079220.0687810495</v>
      </c>
      <c r="KE402" s="106">
        <f t="shared" ca="1" si="1357"/>
        <v>-2226079.9380980888</v>
      </c>
      <c r="KF402" s="106">
        <f t="shared" ca="1" si="1357"/>
        <v>-2247296.2283581742</v>
      </c>
      <c r="KG402" s="106">
        <f t="shared" ca="1" si="1357"/>
        <v>-2275504.7821533689</v>
      </c>
      <c r="KH402" s="106">
        <f t="shared" ca="1" si="1357"/>
        <v>-2439551.8882786981</v>
      </c>
      <c r="KI402" s="106">
        <f t="shared" ca="1" si="1357"/>
        <v>-2474638.2861533333</v>
      </c>
      <c r="KJ402" s="106">
        <f t="shared" ca="1" si="1357"/>
        <v>-2510775.2783517549</v>
      </c>
      <c r="KK402" s="106">
        <f t="shared" ca="1" si="1357"/>
        <v>-2667596.5687653646</v>
      </c>
      <c r="KL402" s="106">
        <f t="shared" ca="1" si="1357"/>
        <v>-2688187.3077413663</v>
      </c>
      <c r="KM402" s="106">
        <f t="shared" ca="1" si="1357"/>
        <v>-2707388.9913104828</v>
      </c>
      <c r="KN402" s="106">
        <f t="shared" ca="1" si="1357"/>
        <v>-2853896.2901133038</v>
      </c>
      <c r="KO402" s="106">
        <f t="shared" ca="1" si="1357"/>
        <v>-2877467.801703691</v>
      </c>
      <c r="KP402" s="106">
        <f t="shared" ca="1" si="1357"/>
        <v>-2902835.9801413501</v>
      </c>
      <c r="KQ402" s="106">
        <f t="shared" ref="KQ402:LT402" ca="1" si="1358">KQ395+KQ400</f>
        <v>-3057971.5366336913</v>
      </c>
      <c r="KR402" s="106">
        <f t="shared" ca="1" si="1358"/>
        <v>-3087513.7786036022</v>
      </c>
      <c r="KS402" s="106">
        <f t="shared" ca="1" si="1358"/>
        <v>-3124062.7701454605</v>
      </c>
      <c r="KT402" s="106">
        <f t="shared" ca="1" si="1358"/>
        <v>40605.897807704794</v>
      </c>
      <c r="KU402" s="106">
        <f t="shared" ca="1" si="1358"/>
        <v>24825.187482363257</v>
      </c>
      <c r="KV402" s="106">
        <f t="shared" ca="1" si="1358"/>
        <v>9751.0691420986223</v>
      </c>
      <c r="KW402" s="106">
        <f t="shared" ca="1" si="1358"/>
        <v>6800.3641804384024</v>
      </c>
      <c r="KX402" s="106">
        <f t="shared" ca="1" si="1358"/>
        <v>11123.372702131193</v>
      </c>
      <c r="KY402" s="106">
        <f t="shared" ca="1" si="1358"/>
        <v>20196.287864269354</v>
      </c>
      <c r="KZ402" s="106">
        <f t="shared" ca="1" si="1358"/>
        <v>31184.035891904517</v>
      </c>
      <c r="LA402" s="106">
        <f t="shared" ca="1" si="1358"/>
        <v>36198.055817491586</v>
      </c>
      <c r="LB402" s="106">
        <f t="shared" ca="1" si="1358"/>
        <v>39612.395329063205</v>
      </c>
      <c r="LC402" s="106">
        <f t="shared" ca="1" si="1358"/>
        <v>44083.831167224067</v>
      </c>
      <c r="LD402" s="106">
        <f t="shared" ca="1" si="1358"/>
        <v>45336.397362835327</v>
      </c>
      <c r="LE402" s="106">
        <f t="shared" ca="1" si="1358"/>
        <v>39958.250956992029</v>
      </c>
      <c r="LF402" s="106">
        <f t="shared" ca="1" si="1358"/>
        <v>29510.343216850568</v>
      </c>
      <c r="LG402" s="106">
        <f t="shared" ca="1" si="1358"/>
        <v>19115.528221674678</v>
      </c>
      <c r="LH402" s="106">
        <f t="shared" ca="1" si="1358"/>
        <v>9641.4602264364839</v>
      </c>
      <c r="LI402" s="106">
        <f t="shared" ca="1" si="1358"/>
        <v>6550.9707571578001</v>
      </c>
      <c r="LJ402" s="106">
        <f t="shared" ca="1" si="1358"/>
        <v>10612.760888062807</v>
      </c>
      <c r="LK402" s="106">
        <f t="shared" ca="1" si="1358"/>
        <v>19764.262131566593</v>
      </c>
      <c r="LL402" s="106">
        <f t="shared" ca="1" si="1358"/>
        <v>30798.377727938423</v>
      </c>
      <c r="LM402" s="106">
        <f t="shared" ca="1" si="1358"/>
        <v>35762.486626352496</v>
      </c>
      <c r="LN402" s="106">
        <f t="shared" ca="1" si="1358"/>
        <v>39037.401148883757</v>
      </c>
      <c r="LO402" s="106">
        <f t="shared" ca="1" si="1358"/>
        <v>43464.327001258222</v>
      </c>
      <c r="LP402" s="106">
        <f t="shared" ca="1" si="1358"/>
        <v>44703.786791514591</v>
      </c>
      <c r="LQ402" s="106">
        <f t="shared" ca="1" si="1358"/>
        <v>39379.814028299472</v>
      </c>
      <c r="LR402" s="106">
        <f t="shared" ca="1" si="1358"/>
        <v>29035.907830804015</v>
      </c>
      <c r="LS402" s="106">
        <f t="shared" ca="1" si="1358"/>
        <v>18744.565877495119</v>
      </c>
      <c r="LT402" s="106">
        <f t="shared" ca="1" si="1358"/>
        <v>9535.2707190855344</v>
      </c>
      <c r="LU402" s="106"/>
      <c r="LV402" s="106"/>
      <c r="LW402" s="106"/>
      <c r="LX402" s="106"/>
      <c r="LY402" s="106"/>
      <c r="LZ402" s="106"/>
      <c r="MA402" s="106"/>
      <c r="MB402" s="106"/>
      <c r="MC402" s="106"/>
      <c r="MD402" s="106"/>
      <c r="ME402" s="106"/>
      <c r="MF402" s="106"/>
      <c r="MG402" s="106"/>
      <c r="MH402" s="106"/>
      <c r="MI402" s="106"/>
      <c r="MJ402" s="106"/>
      <c r="MK402" s="106"/>
      <c r="ML402" s="106"/>
      <c r="MM402" s="106"/>
      <c r="MN402" s="106"/>
      <c r="MO402" s="106"/>
      <c r="MP402" s="106"/>
      <c r="MQ402" s="106"/>
      <c r="MR402" s="106"/>
      <c r="MS402" s="106"/>
      <c r="MT402" s="106"/>
      <c r="MU402" s="106"/>
      <c r="MV402" s="106"/>
      <c r="MW402" s="106"/>
      <c r="MX402" s="106"/>
      <c r="MY402" s="106"/>
      <c r="MZ402" s="106"/>
      <c r="NA402" s="106"/>
      <c r="NB402" s="106"/>
      <c r="NC402" s="106"/>
      <c r="ND402" s="106"/>
      <c r="NE402" s="106"/>
      <c r="NF402" s="106"/>
      <c r="NG402" s="106"/>
      <c r="NH402" s="106"/>
      <c r="NI402" s="106"/>
      <c r="NJ402" s="106"/>
      <c r="NK402" s="106"/>
      <c r="NL402" s="106"/>
      <c r="NM402" s="106"/>
      <c r="NN402" s="106"/>
      <c r="NO402" s="106"/>
      <c r="NP402" s="106"/>
      <c r="NQ402" s="106"/>
      <c r="NR402" s="106"/>
      <c r="NS402" s="106"/>
      <c r="NT402" s="106"/>
      <c r="NU402" s="106"/>
      <c r="NV402" s="106"/>
      <c r="NW402" s="106"/>
      <c r="NX402" s="106"/>
      <c r="NY402" s="106"/>
      <c r="NZ402" s="106"/>
      <c r="OA402" s="106"/>
      <c r="OB402" s="106"/>
      <c r="OC402" s="106"/>
      <c r="OD402" s="106"/>
      <c r="OE402" s="106"/>
      <c r="OF402" s="106"/>
      <c r="OG402" s="106"/>
      <c r="OH402" s="106"/>
      <c r="OI402" s="106"/>
      <c r="OJ402" s="106"/>
      <c r="OK402" s="106"/>
      <c r="OL402" s="106"/>
      <c r="OM402" s="106"/>
      <c r="ON402" s="106"/>
      <c r="OO402" s="106"/>
      <c r="OP402" s="106"/>
      <c r="OQ402" s="106"/>
      <c r="OR402" s="106"/>
      <c r="OS402" s="106"/>
      <c r="OT402" s="106"/>
      <c r="OU402" s="106"/>
      <c r="OV402" s="106"/>
      <c r="OW402" s="106"/>
      <c r="OX402" s="106"/>
      <c r="OY402" s="106"/>
      <c r="OZ402" s="106"/>
      <c r="PA402" s="106"/>
      <c r="PB402" s="106"/>
      <c r="PC402" s="106"/>
      <c r="PD402" s="106"/>
      <c r="PE402" s="106"/>
      <c r="PF402" s="106"/>
      <c r="PG402" s="106"/>
      <c r="PH402" s="106"/>
      <c r="PI402" s="106"/>
      <c r="PJ402" s="106"/>
      <c r="PK402" s="106"/>
      <c r="PL402" s="106"/>
      <c r="PM402" s="106"/>
      <c r="PN402" s="106"/>
      <c r="PO402" s="106"/>
      <c r="PP402" s="106"/>
      <c r="PQ402" s="106"/>
      <c r="PR402" s="106"/>
      <c r="PS402" s="106"/>
      <c r="PT402" s="106"/>
      <c r="PU402" s="106"/>
      <c r="PV402" s="106"/>
      <c r="PW402" s="106"/>
      <c r="PX402" s="106"/>
      <c r="PY402" s="106"/>
      <c r="PZ402" s="106"/>
      <c r="QA402" s="106"/>
      <c r="QB402" s="106"/>
      <c r="QC402" s="106"/>
      <c r="QD402" s="106"/>
      <c r="QE402" s="106"/>
      <c r="QF402" s="106"/>
      <c r="QG402" s="106"/>
      <c r="QH402" s="106"/>
      <c r="QI402" s="106"/>
      <c r="QJ402" s="106"/>
      <c r="QK402" s="106"/>
      <c r="QL402" s="106"/>
      <c r="QM402" s="106"/>
      <c r="QN402" s="106"/>
      <c r="QO402" s="106"/>
      <c r="QP402" s="106"/>
      <c r="QQ402" s="106"/>
      <c r="QR402" s="106"/>
      <c r="QS402" s="106"/>
      <c r="QT402" s="106"/>
      <c r="QU402" s="106"/>
    </row>
    <row r="403" spans="1:463" ht="15" customHeight="1" outlineLevel="1">
      <c r="H403" s="235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  <c r="AD403" s="206"/>
      <c r="AE403" s="206"/>
      <c r="AF403" s="206"/>
      <c r="AG403" s="206"/>
      <c r="AH403" s="206"/>
      <c r="AI403" s="206"/>
      <c r="AJ403" s="206"/>
      <c r="AK403" s="206"/>
      <c r="AL403" s="206"/>
      <c r="AM403" s="206"/>
      <c r="AN403" s="206"/>
      <c r="AO403" s="206"/>
      <c r="AP403" s="206"/>
      <c r="AQ403" s="206"/>
      <c r="AR403" s="206"/>
      <c r="AS403" s="206"/>
      <c r="AT403" s="206"/>
      <c r="AU403" s="206"/>
      <c r="AV403" s="206"/>
      <c r="AW403" s="206"/>
      <c r="AX403" s="206"/>
      <c r="AY403" s="206"/>
      <c r="AZ403" s="206"/>
      <c r="BA403" s="206"/>
      <c r="BB403" s="206"/>
      <c r="BC403" s="206"/>
      <c r="BD403" s="206"/>
      <c r="BE403" s="206"/>
      <c r="BF403" s="206"/>
      <c r="BG403" s="206"/>
      <c r="BH403" s="206"/>
      <c r="BI403" s="206"/>
      <c r="BJ403" s="206"/>
      <c r="BK403" s="206"/>
      <c r="BL403" s="206"/>
      <c r="BM403" s="206"/>
      <c r="BN403" s="206"/>
      <c r="BO403" s="206"/>
      <c r="BP403" s="206"/>
      <c r="BQ403" s="206"/>
      <c r="BR403" s="206"/>
      <c r="BS403" s="206"/>
      <c r="BT403" s="206"/>
      <c r="BU403" s="206"/>
      <c r="BV403" s="206"/>
      <c r="BW403" s="206"/>
      <c r="BX403" s="206"/>
      <c r="BY403" s="206"/>
      <c r="BZ403" s="206"/>
      <c r="CA403" s="206"/>
      <c r="CB403" s="206"/>
      <c r="CC403" s="206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32"/>
      <c r="CS403" s="32"/>
      <c r="CT403" s="32"/>
      <c r="CU403" s="32"/>
      <c r="CV403" s="32"/>
      <c r="CW403" s="32"/>
      <c r="CX403" s="32"/>
      <c r="CY403" s="32"/>
      <c r="CZ403" s="32"/>
      <c r="DA403" s="32"/>
      <c r="DB403" s="32"/>
      <c r="DC403" s="32"/>
      <c r="DD403" s="32"/>
      <c r="DE403" s="32"/>
      <c r="DF403" s="32"/>
      <c r="DG403" s="32"/>
      <c r="DH403" s="32"/>
      <c r="DI403" s="32"/>
      <c r="DJ403" s="32"/>
      <c r="DK403" s="32"/>
      <c r="DL403" s="32"/>
      <c r="DM403" s="32"/>
      <c r="DN403" s="32"/>
      <c r="DO403" s="32"/>
      <c r="DP403" s="32"/>
      <c r="DQ403" s="32"/>
      <c r="DR403" s="32"/>
      <c r="DS403" s="32"/>
      <c r="DT403" s="32"/>
      <c r="DU403" s="32"/>
      <c r="DV403" s="32"/>
      <c r="DW403" s="32"/>
      <c r="DX403" s="32"/>
      <c r="DY403" s="32"/>
      <c r="DZ403" s="32"/>
      <c r="EA403" s="32"/>
      <c r="EB403" s="32"/>
      <c r="EC403" s="32"/>
      <c r="ED403" s="32"/>
      <c r="EE403" s="32"/>
      <c r="EF403" s="32"/>
      <c r="EG403" s="32"/>
      <c r="EH403" s="32"/>
      <c r="EI403" s="32"/>
      <c r="EJ403" s="32"/>
      <c r="EK403" s="32"/>
      <c r="EL403" s="32"/>
      <c r="EM403" s="32"/>
      <c r="EN403" s="32"/>
      <c r="EO403" s="32"/>
      <c r="EP403" s="32"/>
      <c r="EQ403" s="32"/>
      <c r="ER403" s="32"/>
      <c r="ES403" s="32"/>
      <c r="ET403" s="32"/>
      <c r="EU403" s="32"/>
      <c r="EV403" s="32"/>
      <c r="EW403" s="32"/>
      <c r="EX403" s="32"/>
      <c r="EY403" s="32"/>
      <c r="EZ403" s="32"/>
      <c r="FA403" s="32"/>
      <c r="FB403" s="32"/>
      <c r="FC403" s="32"/>
      <c r="FD403" s="32"/>
      <c r="FE403" s="32"/>
      <c r="FF403" s="32"/>
      <c r="FG403" s="32"/>
      <c r="FH403" s="32"/>
      <c r="FI403" s="32"/>
      <c r="FJ403" s="32"/>
      <c r="FK403" s="32"/>
      <c r="FL403" s="32"/>
      <c r="FM403" s="32"/>
      <c r="FN403" s="32"/>
      <c r="FO403" s="32"/>
      <c r="FP403" s="32"/>
      <c r="FQ403" s="32"/>
      <c r="FR403" s="32"/>
      <c r="FS403" s="32"/>
      <c r="FT403" s="32"/>
      <c r="FU403" s="32"/>
      <c r="FV403" s="32"/>
      <c r="FW403" s="32"/>
      <c r="FX403" s="32"/>
      <c r="FY403" s="32"/>
      <c r="FZ403" s="32"/>
      <c r="GA403" s="32"/>
      <c r="GB403" s="32"/>
      <c r="GC403" s="32"/>
      <c r="GD403" s="32"/>
      <c r="GE403" s="32"/>
      <c r="GF403" s="32"/>
      <c r="GG403" s="32"/>
      <c r="GH403" s="32"/>
      <c r="GI403" s="32"/>
      <c r="GJ403" s="32"/>
      <c r="GK403" s="32"/>
      <c r="GL403" s="32"/>
      <c r="GM403" s="32"/>
      <c r="GN403" s="32"/>
      <c r="GO403" s="32"/>
      <c r="GP403" s="32"/>
      <c r="GQ403" s="32"/>
      <c r="GR403" s="32"/>
      <c r="GS403" s="32"/>
      <c r="GT403" s="32"/>
      <c r="GU403" s="32"/>
      <c r="GV403" s="32"/>
      <c r="GW403" s="32"/>
      <c r="GX403" s="32"/>
      <c r="GY403" s="32"/>
      <c r="GZ403" s="32"/>
      <c r="HA403" s="32"/>
      <c r="HB403" s="32"/>
      <c r="HC403" s="32"/>
      <c r="HD403" s="32"/>
      <c r="HE403" s="32"/>
      <c r="HF403" s="32"/>
      <c r="HG403" s="32"/>
      <c r="HH403" s="32"/>
      <c r="HI403" s="32"/>
      <c r="HJ403" s="32"/>
      <c r="HK403" s="32"/>
      <c r="HL403" s="32"/>
      <c r="HM403" s="32"/>
      <c r="HN403" s="32"/>
      <c r="HO403" s="32"/>
      <c r="HP403" s="32"/>
      <c r="HQ403" s="32"/>
      <c r="HR403" s="32"/>
      <c r="HS403" s="32"/>
      <c r="HT403" s="32"/>
      <c r="HU403" s="32"/>
      <c r="HV403" s="32"/>
      <c r="HW403" s="32"/>
      <c r="HX403" s="32"/>
      <c r="HY403" s="32"/>
      <c r="HZ403" s="32"/>
      <c r="IA403" s="32"/>
      <c r="IB403" s="32"/>
      <c r="IC403" s="32"/>
      <c r="ID403" s="32"/>
      <c r="IE403" s="32"/>
      <c r="IF403" s="32"/>
      <c r="IG403" s="32"/>
      <c r="IH403" s="32"/>
      <c r="II403" s="32"/>
      <c r="IJ403" s="32"/>
      <c r="IK403" s="32"/>
      <c r="IL403" s="32"/>
      <c r="IM403" s="32"/>
      <c r="IN403" s="32"/>
      <c r="IO403" s="32"/>
      <c r="IP403" s="32"/>
      <c r="IQ403" s="32"/>
      <c r="IR403" s="32"/>
      <c r="IS403" s="32"/>
      <c r="IT403" s="32"/>
      <c r="IU403" s="32"/>
      <c r="IV403" s="32"/>
      <c r="IW403" s="32"/>
      <c r="IX403" s="32"/>
      <c r="IY403" s="32"/>
      <c r="IZ403" s="32"/>
      <c r="JA403" s="32"/>
      <c r="JB403" s="32"/>
      <c r="JC403" s="32"/>
      <c r="JD403" s="32"/>
      <c r="JE403" s="32"/>
      <c r="JF403" s="32"/>
      <c r="JG403" s="32"/>
      <c r="JH403" s="32"/>
      <c r="JI403" s="32"/>
      <c r="JJ403" s="32"/>
      <c r="JK403" s="32"/>
      <c r="JL403" s="32"/>
      <c r="JM403" s="32"/>
      <c r="JN403" s="32"/>
      <c r="JO403" s="32"/>
      <c r="JP403" s="32"/>
      <c r="JQ403" s="32"/>
      <c r="JR403" s="32"/>
      <c r="JS403" s="32"/>
      <c r="JT403" s="32"/>
      <c r="JU403" s="32"/>
      <c r="JV403" s="32"/>
      <c r="JW403" s="32"/>
      <c r="JX403" s="32"/>
      <c r="JY403" s="32"/>
      <c r="JZ403" s="32"/>
      <c r="KA403" s="32"/>
      <c r="KB403" s="32"/>
      <c r="KC403" s="32"/>
      <c r="KD403" s="32"/>
      <c r="KE403" s="32"/>
      <c r="KF403" s="32"/>
      <c r="KG403" s="32"/>
      <c r="KH403" s="32"/>
      <c r="KI403" s="32"/>
      <c r="KJ403" s="32"/>
      <c r="KK403" s="32"/>
      <c r="KL403" s="32"/>
      <c r="KM403" s="32"/>
      <c r="KN403" s="32"/>
      <c r="KO403" s="32"/>
      <c r="KP403" s="32"/>
      <c r="KQ403" s="32"/>
      <c r="KR403" s="32"/>
      <c r="KS403" s="32"/>
      <c r="KT403" s="32"/>
      <c r="KU403" s="32"/>
      <c r="KV403" s="32"/>
      <c r="KW403" s="32"/>
      <c r="KX403" s="32"/>
      <c r="KY403" s="32"/>
      <c r="KZ403" s="32"/>
      <c r="LA403" s="32"/>
      <c r="LB403" s="32"/>
      <c r="LC403" s="32"/>
      <c r="LD403" s="32"/>
      <c r="LE403" s="32"/>
      <c r="LF403" s="32"/>
      <c r="LG403" s="32"/>
      <c r="LH403" s="32"/>
      <c r="LI403" s="32"/>
      <c r="LJ403" s="32"/>
      <c r="LK403" s="32"/>
      <c r="LL403" s="32"/>
      <c r="LM403" s="32"/>
      <c r="LN403" s="32"/>
      <c r="LO403" s="32"/>
      <c r="LP403" s="32"/>
      <c r="LQ403" s="32"/>
      <c r="LR403" s="32"/>
      <c r="LS403" s="32"/>
      <c r="LT403" s="32"/>
      <c r="LU403" s="32"/>
      <c r="LV403" s="32"/>
      <c r="LW403" s="32"/>
      <c r="LX403" s="32"/>
      <c r="LY403" s="32"/>
      <c r="LZ403" s="32"/>
      <c r="MA403" s="32"/>
      <c r="MB403" s="32"/>
      <c r="MC403" s="32"/>
      <c r="MD403" s="32"/>
      <c r="ME403" s="32"/>
      <c r="MF403" s="32"/>
      <c r="MG403" s="32"/>
      <c r="MH403" s="32"/>
      <c r="MI403" s="32"/>
      <c r="MJ403" s="32"/>
      <c r="MK403" s="32"/>
      <c r="ML403" s="32"/>
      <c r="MM403" s="32"/>
      <c r="MN403" s="32"/>
      <c r="MO403" s="32"/>
      <c r="MP403" s="32"/>
      <c r="MQ403" s="32"/>
      <c r="MR403" s="32"/>
      <c r="MS403" s="32"/>
      <c r="MT403" s="32"/>
      <c r="MU403" s="32"/>
      <c r="MV403" s="32"/>
      <c r="MW403" s="32"/>
      <c r="MX403" s="32"/>
      <c r="MY403" s="32"/>
      <c r="MZ403" s="32"/>
      <c r="NA403" s="32"/>
      <c r="NB403" s="32"/>
      <c r="NC403" s="32"/>
      <c r="ND403" s="32"/>
      <c r="NE403" s="32"/>
      <c r="NF403" s="32"/>
      <c r="NG403" s="32"/>
      <c r="NH403" s="32"/>
      <c r="NI403" s="32"/>
      <c r="NJ403" s="32"/>
      <c r="NK403" s="32"/>
      <c r="NL403" s="32"/>
      <c r="NM403" s="32"/>
      <c r="NN403" s="32"/>
      <c r="NO403" s="32"/>
      <c r="NP403" s="32"/>
      <c r="NQ403" s="32"/>
      <c r="NR403" s="32"/>
      <c r="NS403" s="32"/>
      <c r="NT403" s="32"/>
      <c r="NU403" s="32"/>
      <c r="NV403" s="32"/>
      <c r="NW403" s="32"/>
      <c r="NX403" s="32"/>
      <c r="NY403" s="32"/>
      <c r="NZ403" s="32"/>
      <c r="OA403" s="32"/>
      <c r="OB403" s="32"/>
      <c r="OC403" s="32"/>
      <c r="OD403" s="32"/>
      <c r="OE403" s="32"/>
      <c r="OF403" s="32"/>
      <c r="OG403" s="32"/>
      <c r="OH403" s="32"/>
      <c r="OI403" s="32"/>
      <c r="OJ403" s="32"/>
      <c r="OK403" s="32"/>
      <c r="OL403" s="32"/>
      <c r="OM403" s="32"/>
      <c r="ON403" s="32"/>
      <c r="OO403" s="32"/>
      <c r="OP403" s="32"/>
      <c r="OQ403" s="32"/>
      <c r="OR403" s="32"/>
      <c r="OS403" s="32"/>
      <c r="OT403" s="32"/>
      <c r="OU403" s="32"/>
      <c r="OV403" s="32"/>
      <c r="OW403" s="32"/>
      <c r="OX403" s="32"/>
      <c r="OY403" s="32"/>
      <c r="OZ403" s="32"/>
      <c r="PA403" s="32"/>
      <c r="PB403" s="32"/>
      <c r="PC403" s="32"/>
      <c r="PD403" s="32"/>
      <c r="PE403" s="32"/>
      <c r="PF403" s="32"/>
      <c r="PG403" s="32"/>
      <c r="PH403" s="32"/>
      <c r="PI403" s="32"/>
      <c r="PJ403" s="32"/>
      <c r="PK403" s="32"/>
      <c r="PL403" s="32"/>
      <c r="PM403" s="32"/>
      <c r="PN403" s="32"/>
      <c r="PO403" s="32"/>
      <c r="PP403" s="32"/>
      <c r="PQ403" s="32"/>
      <c r="PR403" s="32"/>
      <c r="PS403" s="32"/>
      <c r="PT403" s="32"/>
      <c r="PU403" s="32"/>
      <c r="PV403" s="32"/>
      <c r="PW403" s="32"/>
      <c r="PX403" s="32"/>
      <c r="PY403" s="32"/>
      <c r="PZ403" s="32"/>
      <c r="QA403" s="32"/>
      <c r="QB403" s="32"/>
      <c r="QC403" s="32"/>
      <c r="QD403" s="32"/>
      <c r="QE403" s="32"/>
      <c r="QF403" s="32"/>
      <c r="QG403" s="32"/>
      <c r="QH403" s="32"/>
      <c r="QI403" s="32"/>
      <c r="QJ403" s="32"/>
      <c r="QK403" s="32"/>
      <c r="QL403" s="32"/>
      <c r="QM403" s="32"/>
      <c r="QN403" s="32"/>
      <c r="QO403" s="32"/>
      <c r="QP403" s="32"/>
      <c r="QQ403" s="32"/>
      <c r="QR403" s="32"/>
      <c r="QS403" s="32"/>
      <c r="QT403" s="32"/>
      <c r="QU403" s="32"/>
    </row>
    <row r="404" spans="1:463" ht="15" customHeight="1" outlineLevel="1">
      <c r="B404" s="1" t="s">
        <v>105</v>
      </c>
      <c r="H404" s="235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  <c r="AD404" s="206"/>
      <c r="AE404" s="206"/>
      <c r="AF404" s="206"/>
      <c r="AG404" s="206"/>
      <c r="AH404" s="206"/>
      <c r="AI404" s="206"/>
      <c r="AJ404" s="206"/>
      <c r="AK404" s="206"/>
      <c r="AL404" s="206"/>
      <c r="AM404" s="206"/>
      <c r="AN404" s="206"/>
      <c r="AO404" s="206"/>
      <c r="AP404" s="206"/>
      <c r="AQ404" s="206"/>
      <c r="AR404" s="206"/>
      <c r="AS404" s="206"/>
      <c r="AT404" s="206"/>
      <c r="AU404" s="206"/>
      <c r="AV404" s="206"/>
      <c r="AW404" s="206"/>
      <c r="AX404" s="206"/>
      <c r="AY404" s="206"/>
      <c r="AZ404" s="206"/>
      <c r="BA404" s="206"/>
      <c r="BB404" s="206"/>
      <c r="BC404" s="206"/>
      <c r="BD404" s="206"/>
      <c r="BE404" s="206"/>
      <c r="BF404" s="206"/>
      <c r="BG404" s="206"/>
      <c r="BH404" s="206"/>
      <c r="BI404" s="206"/>
      <c r="BJ404" s="206"/>
      <c r="BK404" s="206"/>
      <c r="BL404" s="206"/>
      <c r="BM404" s="206"/>
      <c r="BN404" s="206"/>
      <c r="BO404" s="206"/>
      <c r="BP404" s="206"/>
      <c r="BQ404" s="206"/>
      <c r="BR404" s="206"/>
      <c r="BS404" s="206"/>
      <c r="BT404" s="206"/>
      <c r="BU404" s="206"/>
      <c r="BV404" s="206"/>
      <c r="BW404" s="206"/>
      <c r="BX404" s="206"/>
      <c r="BY404" s="206"/>
      <c r="BZ404" s="206"/>
      <c r="CA404" s="206"/>
      <c r="CB404" s="206"/>
      <c r="CC404" s="206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32"/>
      <c r="CS404" s="32"/>
      <c r="CT404" s="32"/>
      <c r="CU404" s="32"/>
      <c r="CV404" s="32"/>
      <c r="CW404" s="32"/>
      <c r="CX404" s="32"/>
      <c r="CY404" s="32"/>
      <c r="CZ404" s="32"/>
      <c r="DA404" s="32"/>
      <c r="DB404" s="32"/>
      <c r="DC404" s="32"/>
      <c r="DD404" s="32"/>
      <c r="DE404" s="32"/>
      <c r="DF404" s="32"/>
      <c r="DG404" s="32"/>
      <c r="DH404" s="32"/>
      <c r="DI404" s="32"/>
      <c r="DJ404" s="32"/>
      <c r="DK404" s="32"/>
      <c r="DL404" s="32"/>
      <c r="DM404" s="32"/>
      <c r="DN404" s="32"/>
      <c r="DO404" s="32"/>
      <c r="DP404" s="32"/>
      <c r="DQ404" s="32"/>
      <c r="DR404" s="32"/>
      <c r="DS404" s="32"/>
      <c r="DT404" s="32"/>
      <c r="DU404" s="32"/>
      <c r="DV404" s="32"/>
      <c r="DW404" s="32"/>
      <c r="DX404" s="32"/>
      <c r="DY404" s="32"/>
      <c r="DZ404" s="32"/>
      <c r="EA404" s="32"/>
      <c r="EB404" s="32"/>
      <c r="EC404" s="32"/>
      <c r="ED404" s="32"/>
      <c r="EE404" s="32"/>
      <c r="EF404" s="32"/>
      <c r="EG404" s="32"/>
      <c r="EH404" s="32"/>
      <c r="EI404" s="32"/>
      <c r="EJ404" s="32"/>
      <c r="EK404" s="32"/>
      <c r="EL404" s="32"/>
      <c r="EM404" s="32"/>
      <c r="EN404" s="32"/>
      <c r="EO404" s="32"/>
      <c r="EP404" s="32"/>
      <c r="EQ404" s="32"/>
      <c r="ER404" s="32"/>
      <c r="ES404" s="32"/>
      <c r="ET404" s="32"/>
      <c r="EU404" s="32"/>
      <c r="EV404" s="32"/>
      <c r="EW404" s="32"/>
      <c r="EX404" s="32"/>
      <c r="EY404" s="32"/>
      <c r="EZ404" s="32"/>
      <c r="FA404" s="32"/>
      <c r="FB404" s="32"/>
      <c r="FC404" s="32"/>
      <c r="FD404" s="32"/>
      <c r="FE404" s="32"/>
      <c r="FF404" s="32"/>
      <c r="FG404" s="32"/>
      <c r="FH404" s="32"/>
      <c r="FI404" s="32"/>
      <c r="FJ404" s="32"/>
      <c r="FK404" s="32"/>
      <c r="FL404" s="32"/>
      <c r="FM404" s="32"/>
      <c r="FN404" s="32"/>
      <c r="FO404" s="32"/>
      <c r="FP404" s="32"/>
      <c r="FQ404" s="32"/>
      <c r="FR404" s="32"/>
      <c r="FS404" s="32"/>
      <c r="FT404" s="32"/>
      <c r="FU404" s="32"/>
      <c r="FV404" s="32"/>
      <c r="FW404" s="32"/>
      <c r="FX404" s="32"/>
      <c r="FY404" s="32"/>
      <c r="FZ404" s="32"/>
      <c r="GA404" s="32"/>
      <c r="GB404" s="32"/>
      <c r="GC404" s="32"/>
      <c r="GD404" s="32"/>
      <c r="GE404" s="32"/>
      <c r="GF404" s="32"/>
      <c r="GG404" s="32"/>
      <c r="GH404" s="32"/>
      <c r="GI404" s="32"/>
      <c r="GJ404" s="32"/>
      <c r="GK404" s="32"/>
      <c r="GL404" s="32"/>
      <c r="GM404" s="32"/>
      <c r="GN404" s="32"/>
      <c r="GO404" s="32"/>
      <c r="GP404" s="32"/>
      <c r="GQ404" s="32"/>
      <c r="GR404" s="32"/>
      <c r="GS404" s="32"/>
      <c r="GT404" s="32"/>
      <c r="GU404" s="32"/>
      <c r="GV404" s="32"/>
      <c r="GW404" s="32"/>
      <c r="GX404" s="32"/>
      <c r="GY404" s="32"/>
      <c r="GZ404" s="32"/>
      <c r="HA404" s="32"/>
      <c r="HB404" s="32"/>
      <c r="HC404" s="32"/>
      <c r="HD404" s="32"/>
      <c r="HE404" s="32"/>
      <c r="HF404" s="32"/>
      <c r="HG404" s="32"/>
      <c r="HH404" s="32"/>
      <c r="HI404" s="32"/>
      <c r="HJ404" s="32"/>
      <c r="HK404" s="32"/>
      <c r="HL404" s="32"/>
      <c r="HM404" s="32"/>
      <c r="HN404" s="32"/>
      <c r="HO404" s="32"/>
      <c r="HP404" s="32"/>
      <c r="HQ404" s="32"/>
      <c r="HR404" s="32"/>
      <c r="HS404" s="32"/>
      <c r="HT404" s="32"/>
      <c r="HU404" s="32"/>
      <c r="HV404" s="32"/>
      <c r="HW404" s="32"/>
      <c r="HX404" s="32"/>
      <c r="HY404" s="32"/>
      <c r="HZ404" s="32"/>
      <c r="IA404" s="32"/>
      <c r="IB404" s="32"/>
      <c r="IC404" s="32"/>
      <c r="ID404" s="32"/>
      <c r="IE404" s="32"/>
      <c r="IF404" s="32"/>
      <c r="IG404" s="32"/>
      <c r="IH404" s="32"/>
      <c r="II404" s="32"/>
      <c r="IJ404" s="32"/>
      <c r="IK404" s="32"/>
      <c r="IL404" s="32"/>
      <c r="IM404" s="32"/>
      <c r="IN404" s="32"/>
      <c r="IO404" s="32"/>
      <c r="IP404" s="32"/>
      <c r="IQ404" s="32"/>
      <c r="IR404" s="32"/>
      <c r="IS404" s="32"/>
      <c r="IT404" s="32"/>
      <c r="IU404" s="32"/>
      <c r="IV404" s="32"/>
      <c r="IW404" s="32"/>
      <c r="IX404" s="32"/>
      <c r="IY404" s="32"/>
      <c r="IZ404" s="32"/>
      <c r="JA404" s="32"/>
      <c r="JB404" s="32"/>
      <c r="JC404" s="32"/>
      <c r="JD404" s="32"/>
      <c r="JE404" s="32"/>
      <c r="JF404" s="32"/>
      <c r="JG404" s="32"/>
      <c r="JH404" s="32"/>
      <c r="JI404" s="32"/>
      <c r="JJ404" s="32"/>
      <c r="JK404" s="32"/>
      <c r="JL404" s="32"/>
      <c r="JM404" s="32"/>
      <c r="JN404" s="32"/>
      <c r="JO404" s="32"/>
      <c r="JP404" s="32"/>
      <c r="JQ404" s="32"/>
      <c r="JR404" s="32"/>
      <c r="JS404" s="32"/>
      <c r="JT404" s="32"/>
      <c r="JU404" s="32"/>
      <c r="JV404" s="32"/>
      <c r="JW404" s="32"/>
      <c r="JX404" s="32"/>
      <c r="JY404" s="32"/>
      <c r="JZ404" s="32"/>
      <c r="KA404" s="32"/>
      <c r="KB404" s="32"/>
      <c r="KC404" s="32"/>
      <c r="KD404" s="32"/>
      <c r="KE404" s="32"/>
      <c r="KF404" s="32"/>
      <c r="KG404" s="32"/>
      <c r="KH404" s="32"/>
      <c r="KI404" s="32"/>
      <c r="KJ404" s="32"/>
      <c r="KK404" s="32"/>
      <c r="KL404" s="32"/>
      <c r="KM404" s="32"/>
      <c r="KN404" s="32"/>
      <c r="KO404" s="32"/>
      <c r="KP404" s="32"/>
      <c r="KQ404" s="32"/>
      <c r="KR404" s="32"/>
      <c r="KS404" s="32"/>
      <c r="KT404" s="32"/>
      <c r="KU404" s="32"/>
      <c r="KV404" s="32"/>
      <c r="KW404" s="32"/>
      <c r="KX404" s="32"/>
      <c r="KY404" s="32"/>
      <c r="KZ404" s="32"/>
      <c r="LA404" s="32"/>
      <c r="LB404" s="32"/>
      <c r="LC404" s="32"/>
      <c r="LD404" s="32"/>
      <c r="LE404" s="32"/>
      <c r="LF404" s="32"/>
      <c r="LG404" s="32"/>
      <c r="LH404" s="32"/>
      <c r="LI404" s="32"/>
      <c r="LJ404" s="32"/>
      <c r="LK404" s="32"/>
      <c r="LL404" s="32"/>
      <c r="LM404" s="32"/>
      <c r="LN404" s="32"/>
      <c r="LO404" s="32"/>
      <c r="LP404" s="32"/>
      <c r="LQ404" s="32"/>
      <c r="LR404" s="32"/>
      <c r="LS404" s="32"/>
      <c r="LT404" s="32"/>
      <c r="LU404" s="32"/>
      <c r="LV404" s="32"/>
      <c r="LW404" s="32"/>
      <c r="LX404" s="32"/>
      <c r="LY404" s="32"/>
      <c r="LZ404" s="32"/>
      <c r="MA404" s="32"/>
      <c r="MB404" s="32"/>
      <c r="MC404" s="32"/>
      <c r="MD404" s="32"/>
      <c r="ME404" s="32"/>
      <c r="MF404" s="32"/>
      <c r="MG404" s="32"/>
      <c r="MH404" s="32"/>
      <c r="MI404" s="32"/>
      <c r="MJ404" s="32"/>
      <c r="MK404" s="32"/>
      <c r="ML404" s="32"/>
      <c r="MM404" s="32"/>
      <c r="MN404" s="32"/>
      <c r="MO404" s="32"/>
      <c r="MP404" s="32"/>
      <c r="MQ404" s="32"/>
      <c r="MR404" s="32"/>
      <c r="MS404" s="32"/>
      <c r="MT404" s="32"/>
      <c r="MU404" s="32"/>
      <c r="MV404" s="32"/>
      <c r="MW404" s="32"/>
      <c r="MX404" s="32"/>
      <c r="MY404" s="32"/>
      <c r="MZ404" s="32"/>
      <c r="NA404" s="32"/>
      <c r="NB404" s="32"/>
      <c r="NC404" s="32"/>
      <c r="ND404" s="32"/>
      <c r="NE404" s="32"/>
      <c r="NF404" s="32"/>
      <c r="NG404" s="32"/>
      <c r="NH404" s="32"/>
      <c r="NI404" s="32"/>
      <c r="NJ404" s="32"/>
      <c r="NK404" s="32"/>
      <c r="NL404" s="32"/>
      <c r="NM404" s="32"/>
      <c r="NN404" s="32"/>
      <c r="NO404" s="32"/>
      <c r="NP404" s="32"/>
      <c r="NQ404" s="32"/>
      <c r="NR404" s="32"/>
      <c r="NS404" s="32"/>
      <c r="NT404" s="32"/>
      <c r="NU404" s="32"/>
      <c r="NV404" s="32"/>
      <c r="NW404" s="32"/>
      <c r="NX404" s="32"/>
      <c r="NY404" s="32"/>
      <c r="NZ404" s="32"/>
      <c r="OA404" s="32"/>
      <c r="OB404" s="32"/>
      <c r="OC404" s="32"/>
      <c r="OD404" s="32"/>
      <c r="OE404" s="32"/>
      <c r="OF404" s="32"/>
      <c r="OG404" s="32"/>
      <c r="OH404" s="32"/>
      <c r="OI404" s="32"/>
      <c r="OJ404" s="32"/>
      <c r="OK404" s="32"/>
      <c r="OL404" s="32"/>
      <c r="OM404" s="32"/>
      <c r="ON404" s="32"/>
      <c r="OO404" s="32"/>
      <c r="OP404" s="32"/>
      <c r="OQ404" s="32"/>
      <c r="OR404" s="32"/>
      <c r="OS404" s="32"/>
      <c r="OT404" s="32"/>
      <c r="OU404" s="32"/>
      <c r="OV404" s="32"/>
      <c r="OW404" s="32"/>
      <c r="OX404" s="32"/>
      <c r="OY404" s="32"/>
      <c r="OZ404" s="32"/>
      <c r="PA404" s="32"/>
      <c r="PB404" s="32"/>
      <c r="PC404" s="32"/>
      <c r="PD404" s="32"/>
      <c r="PE404" s="32"/>
      <c r="PF404" s="32"/>
      <c r="PG404" s="32"/>
      <c r="PH404" s="32"/>
      <c r="PI404" s="32"/>
      <c r="PJ404" s="32"/>
      <c r="PK404" s="32"/>
      <c r="PL404" s="32"/>
      <c r="PM404" s="32"/>
      <c r="PN404" s="32"/>
      <c r="PO404" s="32"/>
      <c r="PP404" s="32"/>
      <c r="PQ404" s="32"/>
      <c r="PR404" s="32"/>
      <c r="PS404" s="32"/>
      <c r="PT404" s="32"/>
      <c r="PU404" s="32"/>
      <c r="PV404" s="32"/>
      <c r="PW404" s="32"/>
      <c r="PX404" s="32"/>
      <c r="PY404" s="32"/>
      <c r="PZ404" s="32"/>
      <c r="QA404" s="32"/>
      <c r="QB404" s="32"/>
      <c r="QC404" s="32"/>
      <c r="QD404" s="32"/>
      <c r="QE404" s="32"/>
      <c r="QF404" s="32"/>
      <c r="QG404" s="32"/>
      <c r="QH404" s="32"/>
      <c r="QI404" s="32"/>
      <c r="QJ404" s="32"/>
      <c r="QK404" s="32"/>
      <c r="QL404" s="32"/>
      <c r="QM404" s="32"/>
      <c r="QN404" s="32"/>
      <c r="QO404" s="32"/>
      <c r="QP404" s="32"/>
      <c r="QQ404" s="32"/>
      <c r="QR404" s="32"/>
      <c r="QS404" s="32"/>
      <c r="QT404" s="32"/>
      <c r="QU404" s="32"/>
    </row>
    <row r="405" spans="1:463" ht="15" customHeight="1" outlineLevel="1">
      <c r="C405" s="75" t="s">
        <v>599</v>
      </c>
      <c r="E405" s="50" t="s">
        <v>95</v>
      </c>
      <c r="H405" s="66"/>
      <c r="I405" s="45">
        <f>I432+H405</f>
        <v>3792500</v>
      </c>
      <c r="J405" s="45">
        <f t="shared" ref="J405:AF405" si="1359">J432+I405</f>
        <v>3792500</v>
      </c>
      <c r="K405" s="45">
        <f t="shared" si="1359"/>
        <v>3792500</v>
      </c>
      <c r="L405" s="45">
        <f t="shared" si="1359"/>
        <v>3792500</v>
      </c>
      <c r="M405" s="45">
        <f t="shared" si="1359"/>
        <v>3792500</v>
      </c>
      <c r="N405" s="45">
        <f t="shared" si="1359"/>
        <v>3792500</v>
      </c>
      <c r="O405" s="45">
        <f t="shared" si="1359"/>
        <v>3792500</v>
      </c>
      <c r="P405" s="45">
        <f t="shared" si="1359"/>
        <v>3792500</v>
      </c>
      <c r="Q405" s="45">
        <f t="shared" si="1359"/>
        <v>3792500</v>
      </c>
      <c r="R405" s="45">
        <f t="shared" si="1359"/>
        <v>3792500</v>
      </c>
      <c r="S405" s="45">
        <f t="shared" si="1359"/>
        <v>3792500</v>
      </c>
      <c r="T405" s="45">
        <f t="shared" si="1359"/>
        <v>3792500</v>
      </c>
      <c r="U405" s="45">
        <f t="shared" si="1359"/>
        <v>3792500</v>
      </c>
      <c r="V405" s="45">
        <f t="shared" si="1359"/>
        <v>3792500</v>
      </c>
      <c r="W405" s="45">
        <f t="shared" si="1359"/>
        <v>3792500</v>
      </c>
      <c r="X405" s="45">
        <f t="shared" si="1359"/>
        <v>3792500</v>
      </c>
      <c r="Y405" s="45">
        <f t="shared" si="1359"/>
        <v>3792500</v>
      </c>
      <c r="Z405" s="45">
        <f t="shared" si="1359"/>
        <v>3792500</v>
      </c>
      <c r="AA405" s="45">
        <f t="shared" si="1359"/>
        <v>3792500</v>
      </c>
      <c r="AB405" s="45">
        <f t="shared" si="1359"/>
        <v>3792500</v>
      </c>
      <c r="AC405" s="45">
        <f t="shared" si="1359"/>
        <v>3792500</v>
      </c>
      <c r="AD405" s="45">
        <f t="shared" si="1359"/>
        <v>3792500</v>
      </c>
      <c r="AE405" s="45">
        <f t="shared" si="1359"/>
        <v>3792500</v>
      </c>
      <c r="AF405" s="45">
        <f t="shared" si="1359"/>
        <v>3792500</v>
      </c>
      <c r="AG405" s="45">
        <f>AF405+AG432</f>
        <v>3792500</v>
      </c>
      <c r="AH405" s="45">
        <f t="shared" ref="AH405:BO405" si="1360">AG405</f>
        <v>3792500</v>
      </c>
      <c r="AI405" s="45">
        <f t="shared" si="1360"/>
        <v>3792500</v>
      </c>
      <c r="AJ405" s="45">
        <f t="shared" si="1360"/>
        <v>3792500</v>
      </c>
      <c r="AK405" s="45">
        <f t="shared" si="1360"/>
        <v>3792500</v>
      </c>
      <c r="AL405" s="45">
        <f t="shared" si="1360"/>
        <v>3792500</v>
      </c>
      <c r="AM405" s="45">
        <f>AL405</f>
        <v>3792500</v>
      </c>
      <c r="AN405" s="45">
        <f t="shared" si="1360"/>
        <v>3792500</v>
      </c>
      <c r="AO405" s="45">
        <f t="shared" si="1360"/>
        <v>3792500</v>
      </c>
      <c r="AP405" s="45">
        <f t="shared" si="1360"/>
        <v>3792500</v>
      </c>
      <c r="AQ405" s="45">
        <f t="shared" si="1360"/>
        <v>3792500</v>
      </c>
      <c r="AR405" s="45">
        <f t="shared" si="1360"/>
        <v>3792500</v>
      </c>
      <c r="AS405" s="45">
        <f t="shared" si="1360"/>
        <v>3792500</v>
      </c>
      <c r="AT405" s="45">
        <f t="shared" si="1360"/>
        <v>3792500</v>
      </c>
      <c r="AU405" s="45">
        <f t="shared" si="1360"/>
        <v>3792500</v>
      </c>
      <c r="AV405" s="45">
        <f t="shared" si="1360"/>
        <v>3792500</v>
      </c>
      <c r="AW405" s="45">
        <f t="shared" si="1360"/>
        <v>3792500</v>
      </c>
      <c r="AX405" s="45">
        <f t="shared" si="1360"/>
        <v>3792500</v>
      </c>
      <c r="AY405" s="45">
        <f t="shared" si="1360"/>
        <v>3792500</v>
      </c>
      <c r="AZ405" s="45">
        <f t="shared" si="1360"/>
        <v>3792500</v>
      </c>
      <c r="BA405" s="45">
        <f t="shared" si="1360"/>
        <v>3792500</v>
      </c>
      <c r="BB405" s="45">
        <f t="shared" si="1360"/>
        <v>3792500</v>
      </c>
      <c r="BC405" s="45">
        <f t="shared" si="1360"/>
        <v>3792500</v>
      </c>
      <c r="BD405" s="45">
        <f t="shared" si="1360"/>
        <v>3792500</v>
      </c>
      <c r="BE405" s="45">
        <f t="shared" si="1360"/>
        <v>3792500</v>
      </c>
      <c r="BF405" s="45">
        <f t="shared" si="1360"/>
        <v>3792500</v>
      </c>
      <c r="BG405" s="45">
        <f t="shared" si="1360"/>
        <v>3792500</v>
      </c>
      <c r="BH405" s="45">
        <f t="shared" si="1360"/>
        <v>3792500</v>
      </c>
      <c r="BI405" s="45">
        <f t="shared" si="1360"/>
        <v>3792500</v>
      </c>
      <c r="BJ405" s="45">
        <f t="shared" si="1360"/>
        <v>3792500</v>
      </c>
      <c r="BK405" s="45">
        <f t="shared" si="1360"/>
        <v>3792500</v>
      </c>
      <c r="BL405" s="45">
        <f t="shared" si="1360"/>
        <v>3792500</v>
      </c>
      <c r="BM405" s="45">
        <f t="shared" si="1360"/>
        <v>3792500</v>
      </c>
      <c r="BN405" s="45">
        <f t="shared" si="1360"/>
        <v>3792500</v>
      </c>
      <c r="BO405" s="45">
        <f t="shared" si="1360"/>
        <v>3792500</v>
      </c>
      <c r="BP405" s="45">
        <f t="shared" ref="BP405:EA405" si="1361">BO405</f>
        <v>3792500</v>
      </c>
      <c r="BQ405" s="45">
        <f t="shared" si="1361"/>
        <v>3792500</v>
      </c>
      <c r="BR405" s="45">
        <f t="shared" si="1361"/>
        <v>3792500</v>
      </c>
      <c r="BS405" s="45">
        <f t="shared" si="1361"/>
        <v>3792500</v>
      </c>
      <c r="BT405" s="45">
        <f t="shared" si="1361"/>
        <v>3792500</v>
      </c>
      <c r="BU405" s="45">
        <f t="shared" si="1361"/>
        <v>3792500</v>
      </c>
      <c r="BV405" s="45">
        <f t="shared" si="1361"/>
        <v>3792500</v>
      </c>
      <c r="BW405" s="45">
        <f t="shared" si="1361"/>
        <v>3792500</v>
      </c>
      <c r="BX405" s="45">
        <f t="shared" si="1361"/>
        <v>3792500</v>
      </c>
      <c r="BY405" s="45">
        <f t="shared" si="1361"/>
        <v>3792500</v>
      </c>
      <c r="BZ405" s="45">
        <f t="shared" si="1361"/>
        <v>3792500</v>
      </c>
      <c r="CA405" s="45">
        <f t="shared" si="1361"/>
        <v>3792500</v>
      </c>
      <c r="CB405" s="45">
        <f t="shared" si="1361"/>
        <v>3792500</v>
      </c>
      <c r="CC405" s="45">
        <f t="shared" si="1361"/>
        <v>3792500</v>
      </c>
      <c r="CD405" s="45">
        <f t="shared" si="1361"/>
        <v>3792500</v>
      </c>
      <c r="CE405" s="45">
        <f t="shared" si="1361"/>
        <v>3792500</v>
      </c>
      <c r="CF405" s="45">
        <f t="shared" si="1361"/>
        <v>3792500</v>
      </c>
      <c r="CG405" s="45">
        <f t="shared" si="1361"/>
        <v>3792500</v>
      </c>
      <c r="CH405" s="45">
        <f t="shared" si="1361"/>
        <v>3792500</v>
      </c>
      <c r="CI405" s="45">
        <f t="shared" si="1361"/>
        <v>3792500</v>
      </c>
      <c r="CJ405" s="45">
        <f t="shared" si="1361"/>
        <v>3792500</v>
      </c>
      <c r="CK405" s="45">
        <f t="shared" si="1361"/>
        <v>3792500</v>
      </c>
      <c r="CL405" s="45">
        <f t="shared" si="1361"/>
        <v>3792500</v>
      </c>
      <c r="CM405" s="45">
        <f t="shared" si="1361"/>
        <v>3792500</v>
      </c>
      <c r="CN405" s="45">
        <f t="shared" si="1361"/>
        <v>3792500</v>
      </c>
      <c r="CO405" s="45">
        <f t="shared" si="1361"/>
        <v>3792500</v>
      </c>
      <c r="CP405" s="45">
        <f t="shared" si="1361"/>
        <v>3792500</v>
      </c>
      <c r="CQ405" s="45">
        <f t="shared" si="1361"/>
        <v>3792500</v>
      </c>
      <c r="CR405" s="45">
        <f t="shared" si="1361"/>
        <v>3792500</v>
      </c>
      <c r="CS405" s="45">
        <f t="shared" si="1361"/>
        <v>3792500</v>
      </c>
      <c r="CT405" s="45">
        <f t="shared" si="1361"/>
        <v>3792500</v>
      </c>
      <c r="CU405" s="45">
        <f t="shared" si="1361"/>
        <v>3792500</v>
      </c>
      <c r="CV405" s="45">
        <f t="shared" si="1361"/>
        <v>3792500</v>
      </c>
      <c r="CW405" s="45">
        <f t="shared" si="1361"/>
        <v>3792500</v>
      </c>
      <c r="CX405" s="45">
        <f t="shared" si="1361"/>
        <v>3792500</v>
      </c>
      <c r="CY405" s="45">
        <f t="shared" si="1361"/>
        <v>3792500</v>
      </c>
      <c r="CZ405" s="45">
        <f t="shared" si="1361"/>
        <v>3792500</v>
      </c>
      <c r="DA405" s="45">
        <f t="shared" si="1361"/>
        <v>3792500</v>
      </c>
      <c r="DB405" s="45">
        <f t="shared" si="1361"/>
        <v>3792500</v>
      </c>
      <c r="DC405" s="45">
        <f t="shared" si="1361"/>
        <v>3792500</v>
      </c>
      <c r="DD405" s="45">
        <f t="shared" si="1361"/>
        <v>3792500</v>
      </c>
      <c r="DE405" s="45">
        <f t="shared" si="1361"/>
        <v>3792500</v>
      </c>
      <c r="DF405" s="45">
        <f t="shared" si="1361"/>
        <v>3792500</v>
      </c>
      <c r="DG405" s="45">
        <f t="shared" si="1361"/>
        <v>3792500</v>
      </c>
      <c r="DH405" s="45">
        <f t="shared" si="1361"/>
        <v>3792500</v>
      </c>
      <c r="DI405" s="45">
        <f t="shared" si="1361"/>
        <v>3792500</v>
      </c>
      <c r="DJ405" s="45">
        <f t="shared" si="1361"/>
        <v>3792500</v>
      </c>
      <c r="DK405" s="45">
        <f t="shared" si="1361"/>
        <v>3792500</v>
      </c>
      <c r="DL405" s="45">
        <f t="shared" si="1361"/>
        <v>3792500</v>
      </c>
      <c r="DM405" s="45">
        <f t="shared" si="1361"/>
        <v>3792500</v>
      </c>
      <c r="DN405" s="45">
        <f t="shared" si="1361"/>
        <v>3792500</v>
      </c>
      <c r="DO405" s="45">
        <f t="shared" si="1361"/>
        <v>3792500</v>
      </c>
      <c r="DP405" s="45">
        <f t="shared" si="1361"/>
        <v>3792500</v>
      </c>
      <c r="DQ405" s="45">
        <f t="shared" si="1361"/>
        <v>3792500</v>
      </c>
      <c r="DR405" s="45">
        <f t="shared" si="1361"/>
        <v>3792500</v>
      </c>
      <c r="DS405" s="45">
        <f t="shared" si="1361"/>
        <v>3792500</v>
      </c>
      <c r="DT405" s="45">
        <f t="shared" si="1361"/>
        <v>3792500</v>
      </c>
      <c r="DU405" s="45">
        <f t="shared" si="1361"/>
        <v>3792500</v>
      </c>
      <c r="DV405" s="45">
        <f t="shared" si="1361"/>
        <v>3792500</v>
      </c>
      <c r="DW405" s="45">
        <f t="shared" si="1361"/>
        <v>3792500</v>
      </c>
      <c r="DX405" s="45">
        <f t="shared" si="1361"/>
        <v>3792500</v>
      </c>
      <c r="DY405" s="45">
        <f t="shared" si="1361"/>
        <v>3792500</v>
      </c>
      <c r="DZ405" s="45">
        <f t="shared" si="1361"/>
        <v>3792500</v>
      </c>
      <c r="EA405" s="45">
        <f t="shared" si="1361"/>
        <v>3792500</v>
      </c>
      <c r="EB405" s="45">
        <f t="shared" ref="EB405:GM405" si="1362">EA405</f>
        <v>3792500</v>
      </c>
      <c r="EC405" s="45">
        <f t="shared" si="1362"/>
        <v>3792500</v>
      </c>
      <c r="ED405" s="45">
        <f t="shared" si="1362"/>
        <v>3792500</v>
      </c>
      <c r="EE405" s="45">
        <f t="shared" si="1362"/>
        <v>3792500</v>
      </c>
      <c r="EF405" s="45">
        <f t="shared" si="1362"/>
        <v>3792500</v>
      </c>
      <c r="EG405" s="45">
        <f t="shared" si="1362"/>
        <v>3792500</v>
      </c>
      <c r="EH405" s="45">
        <f t="shared" si="1362"/>
        <v>3792500</v>
      </c>
      <c r="EI405" s="45">
        <f t="shared" si="1362"/>
        <v>3792500</v>
      </c>
      <c r="EJ405" s="45">
        <f t="shared" si="1362"/>
        <v>3792500</v>
      </c>
      <c r="EK405" s="45">
        <f t="shared" si="1362"/>
        <v>3792500</v>
      </c>
      <c r="EL405" s="45">
        <f t="shared" si="1362"/>
        <v>3792500</v>
      </c>
      <c r="EM405" s="45">
        <f t="shared" si="1362"/>
        <v>3792500</v>
      </c>
      <c r="EN405" s="45">
        <f t="shared" si="1362"/>
        <v>3792500</v>
      </c>
      <c r="EO405" s="45">
        <f t="shared" si="1362"/>
        <v>3792500</v>
      </c>
      <c r="EP405" s="45">
        <f t="shared" si="1362"/>
        <v>3792500</v>
      </c>
      <c r="EQ405" s="45">
        <f t="shared" si="1362"/>
        <v>3792500</v>
      </c>
      <c r="ER405" s="45">
        <f t="shared" si="1362"/>
        <v>3792500</v>
      </c>
      <c r="ES405" s="45">
        <f t="shared" si="1362"/>
        <v>3792500</v>
      </c>
      <c r="ET405" s="45">
        <f t="shared" si="1362"/>
        <v>3792500</v>
      </c>
      <c r="EU405" s="45">
        <f t="shared" si="1362"/>
        <v>3792500</v>
      </c>
      <c r="EV405" s="45">
        <f t="shared" si="1362"/>
        <v>3792500</v>
      </c>
      <c r="EW405" s="45">
        <f t="shared" si="1362"/>
        <v>3792500</v>
      </c>
      <c r="EX405" s="45">
        <f t="shared" si="1362"/>
        <v>3792500</v>
      </c>
      <c r="EY405" s="45">
        <f t="shared" si="1362"/>
        <v>3792500</v>
      </c>
      <c r="EZ405" s="45">
        <f t="shared" si="1362"/>
        <v>3792500</v>
      </c>
      <c r="FA405" s="45">
        <f t="shared" si="1362"/>
        <v>3792500</v>
      </c>
      <c r="FB405" s="45">
        <f t="shared" si="1362"/>
        <v>3792500</v>
      </c>
      <c r="FC405" s="45">
        <f t="shared" si="1362"/>
        <v>3792500</v>
      </c>
      <c r="FD405" s="45">
        <f t="shared" si="1362"/>
        <v>3792500</v>
      </c>
      <c r="FE405" s="45">
        <f t="shared" si="1362"/>
        <v>3792500</v>
      </c>
      <c r="FF405" s="45">
        <f t="shared" si="1362"/>
        <v>3792500</v>
      </c>
      <c r="FG405" s="45">
        <f t="shared" si="1362"/>
        <v>3792500</v>
      </c>
      <c r="FH405" s="45">
        <f t="shared" si="1362"/>
        <v>3792500</v>
      </c>
      <c r="FI405" s="45">
        <f t="shared" si="1362"/>
        <v>3792500</v>
      </c>
      <c r="FJ405" s="45">
        <f t="shared" si="1362"/>
        <v>3792500</v>
      </c>
      <c r="FK405" s="45">
        <f t="shared" si="1362"/>
        <v>3792500</v>
      </c>
      <c r="FL405" s="45">
        <f t="shared" si="1362"/>
        <v>3792500</v>
      </c>
      <c r="FM405" s="45">
        <f t="shared" si="1362"/>
        <v>3792500</v>
      </c>
      <c r="FN405" s="45">
        <f t="shared" si="1362"/>
        <v>3792500</v>
      </c>
      <c r="FO405" s="45">
        <f t="shared" si="1362"/>
        <v>3792500</v>
      </c>
      <c r="FP405" s="45">
        <f t="shared" si="1362"/>
        <v>3792500</v>
      </c>
      <c r="FQ405" s="45">
        <f t="shared" si="1362"/>
        <v>3792500</v>
      </c>
      <c r="FR405" s="45">
        <f t="shared" si="1362"/>
        <v>3792500</v>
      </c>
      <c r="FS405" s="45">
        <f t="shared" si="1362"/>
        <v>3792500</v>
      </c>
      <c r="FT405" s="45">
        <f t="shared" si="1362"/>
        <v>3792500</v>
      </c>
      <c r="FU405" s="45">
        <f t="shared" si="1362"/>
        <v>3792500</v>
      </c>
      <c r="FV405" s="45">
        <f t="shared" si="1362"/>
        <v>3792500</v>
      </c>
      <c r="FW405" s="45">
        <f t="shared" si="1362"/>
        <v>3792500</v>
      </c>
      <c r="FX405" s="45">
        <f t="shared" si="1362"/>
        <v>3792500</v>
      </c>
      <c r="FY405" s="45">
        <f t="shared" si="1362"/>
        <v>3792500</v>
      </c>
      <c r="FZ405" s="45">
        <f t="shared" si="1362"/>
        <v>3792500</v>
      </c>
      <c r="GA405" s="45">
        <f t="shared" si="1362"/>
        <v>3792500</v>
      </c>
      <c r="GB405" s="45">
        <f t="shared" si="1362"/>
        <v>3792500</v>
      </c>
      <c r="GC405" s="45">
        <f t="shared" si="1362"/>
        <v>3792500</v>
      </c>
      <c r="GD405" s="45">
        <f t="shared" si="1362"/>
        <v>3792500</v>
      </c>
      <c r="GE405" s="45">
        <f t="shared" si="1362"/>
        <v>3792500</v>
      </c>
      <c r="GF405" s="45">
        <f t="shared" si="1362"/>
        <v>3792500</v>
      </c>
      <c r="GG405" s="45">
        <f t="shared" si="1362"/>
        <v>3792500</v>
      </c>
      <c r="GH405" s="45">
        <f t="shared" si="1362"/>
        <v>3792500</v>
      </c>
      <c r="GI405" s="45">
        <f t="shared" si="1362"/>
        <v>3792500</v>
      </c>
      <c r="GJ405" s="45">
        <f t="shared" si="1362"/>
        <v>3792500</v>
      </c>
      <c r="GK405" s="45">
        <f t="shared" si="1362"/>
        <v>3792500</v>
      </c>
      <c r="GL405" s="45">
        <f t="shared" si="1362"/>
        <v>3792500</v>
      </c>
      <c r="GM405" s="45">
        <f t="shared" si="1362"/>
        <v>3792500</v>
      </c>
      <c r="GN405" s="45">
        <f t="shared" ref="GN405:IY405" si="1363">GM405</f>
        <v>3792500</v>
      </c>
      <c r="GO405" s="45">
        <f t="shared" si="1363"/>
        <v>3792500</v>
      </c>
      <c r="GP405" s="45">
        <f t="shared" si="1363"/>
        <v>3792500</v>
      </c>
      <c r="GQ405" s="45">
        <f t="shared" si="1363"/>
        <v>3792500</v>
      </c>
      <c r="GR405" s="45">
        <f t="shared" si="1363"/>
        <v>3792500</v>
      </c>
      <c r="GS405" s="45">
        <f t="shared" si="1363"/>
        <v>3792500</v>
      </c>
      <c r="GT405" s="45">
        <f t="shared" si="1363"/>
        <v>3792500</v>
      </c>
      <c r="GU405" s="45">
        <f t="shared" si="1363"/>
        <v>3792500</v>
      </c>
      <c r="GV405" s="45">
        <f t="shared" si="1363"/>
        <v>3792500</v>
      </c>
      <c r="GW405" s="45">
        <f t="shared" si="1363"/>
        <v>3792500</v>
      </c>
      <c r="GX405" s="45">
        <f t="shared" si="1363"/>
        <v>3792500</v>
      </c>
      <c r="GY405" s="45">
        <f t="shared" si="1363"/>
        <v>3792500</v>
      </c>
      <c r="GZ405" s="45">
        <f t="shared" si="1363"/>
        <v>3792500</v>
      </c>
      <c r="HA405" s="45">
        <f t="shared" si="1363"/>
        <v>3792500</v>
      </c>
      <c r="HB405" s="45">
        <f t="shared" si="1363"/>
        <v>3792500</v>
      </c>
      <c r="HC405" s="45">
        <f t="shared" si="1363"/>
        <v>3792500</v>
      </c>
      <c r="HD405" s="45">
        <f t="shared" si="1363"/>
        <v>3792500</v>
      </c>
      <c r="HE405" s="45">
        <f t="shared" si="1363"/>
        <v>3792500</v>
      </c>
      <c r="HF405" s="45">
        <f t="shared" si="1363"/>
        <v>3792500</v>
      </c>
      <c r="HG405" s="45">
        <f t="shared" si="1363"/>
        <v>3792500</v>
      </c>
      <c r="HH405" s="45">
        <f t="shared" si="1363"/>
        <v>3792500</v>
      </c>
      <c r="HI405" s="45">
        <f t="shared" si="1363"/>
        <v>3792500</v>
      </c>
      <c r="HJ405" s="45">
        <f t="shared" si="1363"/>
        <v>3792500</v>
      </c>
      <c r="HK405" s="45">
        <f t="shared" si="1363"/>
        <v>3792500</v>
      </c>
      <c r="HL405" s="45">
        <f t="shared" si="1363"/>
        <v>3792500</v>
      </c>
      <c r="HM405" s="45">
        <f t="shared" si="1363"/>
        <v>3792500</v>
      </c>
      <c r="HN405" s="45">
        <f t="shared" si="1363"/>
        <v>3792500</v>
      </c>
      <c r="HO405" s="45">
        <f t="shared" si="1363"/>
        <v>3792500</v>
      </c>
      <c r="HP405" s="45">
        <f t="shared" si="1363"/>
        <v>3792500</v>
      </c>
      <c r="HQ405" s="45">
        <f t="shared" si="1363"/>
        <v>3792500</v>
      </c>
      <c r="HR405" s="45">
        <f t="shared" si="1363"/>
        <v>3792500</v>
      </c>
      <c r="HS405" s="45">
        <f t="shared" si="1363"/>
        <v>3792500</v>
      </c>
      <c r="HT405" s="45">
        <f t="shared" si="1363"/>
        <v>3792500</v>
      </c>
      <c r="HU405" s="45">
        <f t="shared" si="1363"/>
        <v>3792500</v>
      </c>
      <c r="HV405" s="45">
        <f t="shared" si="1363"/>
        <v>3792500</v>
      </c>
      <c r="HW405" s="45">
        <f t="shared" si="1363"/>
        <v>3792500</v>
      </c>
      <c r="HX405" s="45">
        <f t="shared" si="1363"/>
        <v>3792500</v>
      </c>
      <c r="HY405" s="45">
        <f t="shared" si="1363"/>
        <v>3792500</v>
      </c>
      <c r="HZ405" s="45">
        <f t="shared" si="1363"/>
        <v>3792500</v>
      </c>
      <c r="IA405" s="45">
        <f t="shared" si="1363"/>
        <v>3792500</v>
      </c>
      <c r="IB405" s="45">
        <f t="shared" si="1363"/>
        <v>3792500</v>
      </c>
      <c r="IC405" s="45">
        <f t="shared" si="1363"/>
        <v>3792500</v>
      </c>
      <c r="ID405" s="45">
        <f t="shared" si="1363"/>
        <v>3792500</v>
      </c>
      <c r="IE405" s="45">
        <f t="shared" si="1363"/>
        <v>3792500</v>
      </c>
      <c r="IF405" s="45">
        <f t="shared" si="1363"/>
        <v>3792500</v>
      </c>
      <c r="IG405" s="45">
        <f t="shared" si="1363"/>
        <v>3792500</v>
      </c>
      <c r="IH405" s="45">
        <f t="shared" si="1363"/>
        <v>3792500</v>
      </c>
      <c r="II405" s="45">
        <f t="shared" si="1363"/>
        <v>3792500</v>
      </c>
      <c r="IJ405" s="45">
        <f t="shared" si="1363"/>
        <v>3792500</v>
      </c>
      <c r="IK405" s="45">
        <f t="shared" si="1363"/>
        <v>3792500</v>
      </c>
      <c r="IL405" s="45">
        <f t="shared" si="1363"/>
        <v>3792500</v>
      </c>
      <c r="IM405" s="45">
        <f t="shared" si="1363"/>
        <v>3792500</v>
      </c>
      <c r="IN405" s="45">
        <f t="shared" si="1363"/>
        <v>3792500</v>
      </c>
      <c r="IO405" s="45">
        <f t="shared" si="1363"/>
        <v>3792500</v>
      </c>
      <c r="IP405" s="45">
        <f t="shared" si="1363"/>
        <v>3792500</v>
      </c>
      <c r="IQ405" s="45">
        <f t="shared" si="1363"/>
        <v>3792500</v>
      </c>
      <c r="IR405" s="45">
        <f t="shared" si="1363"/>
        <v>3792500</v>
      </c>
      <c r="IS405" s="45">
        <f t="shared" si="1363"/>
        <v>3792500</v>
      </c>
      <c r="IT405" s="45">
        <f t="shared" si="1363"/>
        <v>3792500</v>
      </c>
      <c r="IU405" s="45">
        <f t="shared" si="1363"/>
        <v>3792500</v>
      </c>
      <c r="IV405" s="45">
        <f t="shared" si="1363"/>
        <v>3792500</v>
      </c>
      <c r="IW405" s="45">
        <f t="shared" si="1363"/>
        <v>3792500</v>
      </c>
      <c r="IX405" s="45">
        <f t="shared" si="1363"/>
        <v>3792500</v>
      </c>
      <c r="IY405" s="45">
        <f t="shared" si="1363"/>
        <v>3792500</v>
      </c>
      <c r="IZ405" s="45">
        <f t="shared" ref="IZ405:LK405" si="1364">IY405</f>
        <v>3792500</v>
      </c>
      <c r="JA405" s="45">
        <f t="shared" si="1364"/>
        <v>3792500</v>
      </c>
      <c r="JB405" s="45">
        <f t="shared" si="1364"/>
        <v>3792500</v>
      </c>
      <c r="JC405" s="45">
        <f t="shared" si="1364"/>
        <v>3792500</v>
      </c>
      <c r="JD405" s="45">
        <f t="shared" si="1364"/>
        <v>3792500</v>
      </c>
      <c r="JE405" s="45">
        <f t="shared" si="1364"/>
        <v>3792500</v>
      </c>
      <c r="JF405" s="45">
        <f t="shared" si="1364"/>
        <v>3792500</v>
      </c>
      <c r="JG405" s="45">
        <f t="shared" si="1364"/>
        <v>3792500</v>
      </c>
      <c r="JH405" s="45">
        <f t="shared" si="1364"/>
        <v>3792500</v>
      </c>
      <c r="JI405" s="45">
        <f t="shared" si="1364"/>
        <v>3792500</v>
      </c>
      <c r="JJ405" s="45">
        <f t="shared" si="1364"/>
        <v>3792500</v>
      </c>
      <c r="JK405" s="45">
        <f t="shared" si="1364"/>
        <v>3792500</v>
      </c>
      <c r="JL405" s="45">
        <f t="shared" si="1364"/>
        <v>3792500</v>
      </c>
      <c r="JM405" s="45">
        <f t="shared" si="1364"/>
        <v>3792500</v>
      </c>
      <c r="JN405" s="45">
        <f t="shared" si="1364"/>
        <v>3792500</v>
      </c>
      <c r="JO405" s="45">
        <f t="shared" si="1364"/>
        <v>3792500</v>
      </c>
      <c r="JP405" s="45">
        <f t="shared" si="1364"/>
        <v>3792500</v>
      </c>
      <c r="JQ405" s="45">
        <f t="shared" si="1364"/>
        <v>3792500</v>
      </c>
      <c r="JR405" s="45">
        <f t="shared" si="1364"/>
        <v>3792500</v>
      </c>
      <c r="JS405" s="45">
        <f t="shared" si="1364"/>
        <v>3792500</v>
      </c>
      <c r="JT405" s="45">
        <f t="shared" si="1364"/>
        <v>3792500</v>
      </c>
      <c r="JU405" s="45">
        <f t="shared" si="1364"/>
        <v>3792500</v>
      </c>
      <c r="JV405" s="45">
        <f t="shared" si="1364"/>
        <v>3792500</v>
      </c>
      <c r="JW405" s="45">
        <f t="shared" si="1364"/>
        <v>3792500</v>
      </c>
      <c r="JX405" s="45">
        <f t="shared" si="1364"/>
        <v>3792500</v>
      </c>
      <c r="JY405" s="45">
        <f t="shared" si="1364"/>
        <v>3792500</v>
      </c>
      <c r="JZ405" s="45">
        <f t="shared" si="1364"/>
        <v>3792500</v>
      </c>
      <c r="KA405" s="45">
        <f t="shared" si="1364"/>
        <v>3792500</v>
      </c>
      <c r="KB405" s="45">
        <f t="shared" si="1364"/>
        <v>3792500</v>
      </c>
      <c r="KC405" s="45">
        <f t="shared" si="1364"/>
        <v>3792500</v>
      </c>
      <c r="KD405" s="45">
        <f t="shared" si="1364"/>
        <v>3792500</v>
      </c>
      <c r="KE405" s="45">
        <f t="shared" si="1364"/>
        <v>3792500</v>
      </c>
      <c r="KF405" s="45">
        <f t="shared" si="1364"/>
        <v>3792500</v>
      </c>
      <c r="KG405" s="45">
        <f t="shared" si="1364"/>
        <v>3792500</v>
      </c>
      <c r="KH405" s="45">
        <f t="shared" si="1364"/>
        <v>3792500</v>
      </c>
      <c r="KI405" s="45">
        <f t="shared" si="1364"/>
        <v>3792500</v>
      </c>
      <c r="KJ405" s="45">
        <f t="shared" si="1364"/>
        <v>3792500</v>
      </c>
      <c r="KK405" s="45">
        <f t="shared" si="1364"/>
        <v>3792500</v>
      </c>
      <c r="KL405" s="45">
        <f t="shared" si="1364"/>
        <v>3792500</v>
      </c>
      <c r="KM405" s="45">
        <f t="shared" si="1364"/>
        <v>3792500</v>
      </c>
      <c r="KN405" s="45">
        <f t="shared" si="1364"/>
        <v>3792500</v>
      </c>
      <c r="KO405" s="45">
        <f t="shared" si="1364"/>
        <v>3792500</v>
      </c>
      <c r="KP405" s="45">
        <f t="shared" si="1364"/>
        <v>3792500</v>
      </c>
      <c r="KQ405" s="45">
        <f t="shared" si="1364"/>
        <v>3792500</v>
      </c>
      <c r="KR405" s="45">
        <f t="shared" si="1364"/>
        <v>3792500</v>
      </c>
      <c r="KS405" s="45">
        <f t="shared" si="1364"/>
        <v>3792500</v>
      </c>
      <c r="KT405" s="45">
        <f t="shared" si="1364"/>
        <v>3792500</v>
      </c>
      <c r="KU405" s="45">
        <f t="shared" si="1364"/>
        <v>3792500</v>
      </c>
      <c r="KV405" s="45">
        <f t="shared" si="1364"/>
        <v>3792500</v>
      </c>
      <c r="KW405" s="45">
        <f t="shared" si="1364"/>
        <v>3792500</v>
      </c>
      <c r="KX405" s="45">
        <f t="shared" si="1364"/>
        <v>3792500</v>
      </c>
      <c r="KY405" s="45">
        <f t="shared" si="1364"/>
        <v>3792500</v>
      </c>
      <c r="KZ405" s="45">
        <f t="shared" si="1364"/>
        <v>3792500</v>
      </c>
      <c r="LA405" s="45">
        <f t="shared" si="1364"/>
        <v>3792500</v>
      </c>
      <c r="LB405" s="45">
        <f t="shared" si="1364"/>
        <v>3792500</v>
      </c>
      <c r="LC405" s="45">
        <f t="shared" si="1364"/>
        <v>3792500</v>
      </c>
      <c r="LD405" s="45">
        <f t="shared" si="1364"/>
        <v>3792500</v>
      </c>
      <c r="LE405" s="45">
        <f t="shared" si="1364"/>
        <v>3792500</v>
      </c>
      <c r="LF405" s="45">
        <f t="shared" si="1364"/>
        <v>3792500</v>
      </c>
      <c r="LG405" s="45">
        <f t="shared" si="1364"/>
        <v>3792500</v>
      </c>
      <c r="LH405" s="45">
        <f t="shared" si="1364"/>
        <v>3792500</v>
      </c>
      <c r="LI405" s="45">
        <f t="shared" si="1364"/>
        <v>3792500</v>
      </c>
      <c r="LJ405" s="45">
        <f t="shared" si="1364"/>
        <v>3792500</v>
      </c>
      <c r="LK405" s="45">
        <f t="shared" si="1364"/>
        <v>3792500</v>
      </c>
      <c r="LL405" s="45">
        <f t="shared" ref="LL405:LT405" si="1365">LK405</f>
        <v>3792500</v>
      </c>
      <c r="LM405" s="45">
        <f t="shared" si="1365"/>
        <v>3792500</v>
      </c>
      <c r="LN405" s="45">
        <f t="shared" si="1365"/>
        <v>3792500</v>
      </c>
      <c r="LO405" s="45">
        <f t="shared" si="1365"/>
        <v>3792500</v>
      </c>
      <c r="LP405" s="45">
        <f t="shared" si="1365"/>
        <v>3792500</v>
      </c>
      <c r="LQ405" s="45">
        <f t="shared" si="1365"/>
        <v>3792500</v>
      </c>
      <c r="LR405" s="45">
        <f t="shared" si="1365"/>
        <v>3792500</v>
      </c>
      <c r="LS405" s="45">
        <f t="shared" si="1365"/>
        <v>3792500</v>
      </c>
      <c r="LT405" s="45">
        <f t="shared" si="1365"/>
        <v>3792500</v>
      </c>
      <c r="LU405" s="45"/>
      <c r="LV405" s="45"/>
      <c r="LW405" s="45"/>
      <c r="LX405" s="45"/>
      <c r="LY405" s="45"/>
      <c r="LZ405" s="45"/>
      <c r="MA405" s="45"/>
      <c r="MB405" s="45"/>
      <c r="MC405" s="45"/>
      <c r="MD405" s="45"/>
      <c r="ME405" s="45"/>
      <c r="MF405" s="45"/>
      <c r="MG405" s="45"/>
      <c r="MH405" s="45"/>
      <c r="MI405" s="45"/>
      <c r="MJ405" s="45"/>
      <c r="MK405" s="45"/>
      <c r="ML405" s="45"/>
      <c r="MM405" s="45"/>
      <c r="MN405" s="45"/>
      <c r="MO405" s="45"/>
      <c r="MP405" s="45"/>
      <c r="MQ405" s="45"/>
      <c r="MR405" s="45"/>
      <c r="MS405" s="45"/>
      <c r="MT405" s="45"/>
      <c r="MU405" s="45"/>
      <c r="MV405" s="45"/>
      <c r="MW405" s="45"/>
      <c r="MX405" s="45"/>
      <c r="MY405" s="45"/>
      <c r="MZ405" s="45"/>
      <c r="NA405" s="45"/>
      <c r="NB405" s="45"/>
      <c r="NC405" s="45"/>
      <c r="ND405" s="45"/>
      <c r="NE405" s="45"/>
      <c r="NF405" s="45"/>
      <c r="NG405" s="45"/>
      <c r="NH405" s="45"/>
      <c r="NI405" s="45"/>
      <c r="NJ405" s="45"/>
      <c r="NK405" s="45"/>
      <c r="NL405" s="45"/>
      <c r="NM405" s="45"/>
      <c r="NN405" s="45"/>
      <c r="NO405" s="45"/>
      <c r="NP405" s="45"/>
      <c r="NQ405" s="45"/>
      <c r="NR405" s="45"/>
      <c r="NS405" s="45"/>
      <c r="NT405" s="45"/>
      <c r="NU405" s="45"/>
      <c r="NV405" s="45"/>
      <c r="NW405" s="45"/>
      <c r="NX405" s="45"/>
      <c r="NY405" s="45"/>
      <c r="NZ405" s="45"/>
      <c r="OA405" s="45"/>
      <c r="OB405" s="45"/>
      <c r="OC405" s="45"/>
      <c r="OD405" s="45"/>
      <c r="OE405" s="45"/>
      <c r="OF405" s="45"/>
      <c r="OG405" s="45"/>
      <c r="OH405" s="45"/>
      <c r="OI405" s="45"/>
      <c r="OJ405" s="45"/>
      <c r="OK405" s="45"/>
      <c r="OL405" s="45"/>
      <c r="OM405" s="45"/>
      <c r="ON405" s="45"/>
      <c r="OO405" s="45"/>
      <c r="OP405" s="45"/>
      <c r="OQ405" s="45"/>
      <c r="OR405" s="45"/>
      <c r="OS405" s="45"/>
      <c r="OT405" s="45"/>
      <c r="OU405" s="45"/>
      <c r="OV405" s="45"/>
      <c r="OW405" s="45"/>
      <c r="OX405" s="45"/>
      <c r="OY405" s="45"/>
      <c r="OZ405" s="45"/>
      <c r="PA405" s="45"/>
      <c r="PB405" s="45"/>
      <c r="PC405" s="45"/>
      <c r="PD405" s="45"/>
      <c r="PE405" s="45"/>
      <c r="PF405" s="45"/>
      <c r="PG405" s="45"/>
      <c r="PH405" s="45"/>
      <c r="PI405" s="45"/>
      <c r="PJ405" s="45"/>
      <c r="PK405" s="45"/>
      <c r="PL405" s="45"/>
      <c r="PM405" s="45"/>
      <c r="PN405" s="45"/>
      <c r="PO405" s="45"/>
      <c r="PP405" s="45"/>
      <c r="PQ405" s="45"/>
      <c r="PR405" s="45"/>
      <c r="PS405" s="45"/>
      <c r="PT405" s="45"/>
      <c r="PU405" s="45"/>
      <c r="PV405" s="45"/>
      <c r="PW405" s="45"/>
      <c r="PX405" s="45"/>
      <c r="PY405" s="45"/>
      <c r="PZ405" s="45"/>
      <c r="QA405" s="45"/>
      <c r="QB405" s="45"/>
      <c r="QC405" s="45"/>
      <c r="QD405" s="45"/>
      <c r="QE405" s="45"/>
      <c r="QF405" s="45"/>
      <c r="QG405" s="45"/>
      <c r="QH405" s="45"/>
      <c r="QI405" s="45"/>
      <c r="QJ405" s="45"/>
      <c r="QK405" s="45"/>
      <c r="QL405" s="45"/>
      <c r="QM405" s="45"/>
      <c r="QN405" s="45"/>
      <c r="QO405" s="45"/>
      <c r="QP405" s="45"/>
      <c r="QQ405" s="45"/>
      <c r="QR405" s="45"/>
      <c r="QS405" s="45"/>
      <c r="QT405" s="45"/>
      <c r="QU405" s="45"/>
    </row>
    <row r="406" spans="1:463" ht="15" customHeight="1" outlineLevel="1">
      <c r="C406" s="75" t="s">
        <v>79</v>
      </c>
      <c r="E406" s="50" t="s">
        <v>95</v>
      </c>
      <c r="H406" s="66"/>
      <c r="I406" s="45">
        <v>0</v>
      </c>
      <c r="J406" s="45">
        <v>0</v>
      </c>
      <c r="K406" s="45">
        <v>0</v>
      </c>
      <c r="L406" s="45">
        <v>0</v>
      </c>
      <c r="M406" s="45">
        <v>0</v>
      </c>
      <c r="N406" s="45">
        <v>0</v>
      </c>
      <c r="O406" s="45">
        <v>0</v>
      </c>
      <c r="P406" s="45">
        <v>0</v>
      </c>
      <c r="Q406" s="45">
        <v>0</v>
      </c>
      <c r="R406" s="45">
        <v>0</v>
      </c>
      <c r="S406" s="45">
        <v>0</v>
      </c>
      <c r="T406" s="45">
        <v>0</v>
      </c>
      <c r="U406" s="45">
        <v>0</v>
      </c>
      <c r="V406" s="45">
        <v>0</v>
      </c>
      <c r="W406" s="45">
        <v>0</v>
      </c>
      <c r="X406" s="45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f t="shared" ref="AD406:AF406" si="1366">AD485</f>
        <v>0</v>
      </c>
      <c r="AE406" s="45">
        <f t="shared" si="1366"/>
        <v>0</v>
      </c>
      <c r="AF406" s="45">
        <f t="shared" si="1366"/>
        <v>0</v>
      </c>
      <c r="AG406" s="45">
        <f t="shared" ref="AG406:AV406" ca="1" si="1367">AG485</f>
        <v>-74373</v>
      </c>
      <c r="AH406" s="45">
        <f t="shared" ca="1" si="1367"/>
        <v>-147576</v>
      </c>
      <c r="AI406" s="45">
        <f t="shared" ca="1" si="1367"/>
        <v>-180033</v>
      </c>
      <c r="AJ406" s="45">
        <f t="shared" ca="1" si="1367"/>
        <v>-212801</v>
      </c>
      <c r="AK406" s="45">
        <f t="shared" ca="1" si="1367"/>
        <v>-225941</v>
      </c>
      <c r="AL406" s="45">
        <f t="shared" ca="1" si="1367"/>
        <v>-227040</v>
      </c>
      <c r="AM406" s="45">
        <f t="shared" ca="1" si="1367"/>
        <v>-201857</v>
      </c>
      <c r="AN406" s="45">
        <f t="shared" ca="1" si="1367"/>
        <v>-186242</v>
      </c>
      <c r="AO406" s="45">
        <f t="shared" ca="1" si="1367"/>
        <v>-187229</v>
      </c>
      <c r="AP406" s="45">
        <f t="shared" ca="1" si="1367"/>
        <v>-222701</v>
      </c>
      <c r="AQ406" s="45">
        <f t="shared" ca="1" si="1367"/>
        <v>-282720</v>
      </c>
      <c r="AR406" s="45">
        <f t="shared" ca="1" si="1367"/>
        <v>-384825</v>
      </c>
      <c r="AS406" s="45">
        <f t="shared" ca="1" si="1367"/>
        <v>-460614</v>
      </c>
      <c r="AT406" s="45">
        <f t="shared" ca="1" si="1367"/>
        <v>-533355</v>
      </c>
      <c r="AU406" s="45">
        <f t="shared" ca="1" si="1367"/>
        <v>-564889</v>
      </c>
      <c r="AV406" s="45">
        <f t="shared" ca="1" si="1367"/>
        <v>-594009</v>
      </c>
      <c r="AW406" s="45">
        <f t="shared" ref="AW406:DH406" ca="1" si="1368">AW485</f>
        <v>-603649</v>
      </c>
      <c r="AX406" s="45">
        <f t="shared" ca="1" si="1368"/>
        <v>-600966</v>
      </c>
      <c r="AY406" s="45">
        <f t="shared" ca="1" si="1368"/>
        <v>-574637</v>
      </c>
      <c r="AZ406" s="45">
        <f t="shared" ca="1" si="1368"/>
        <v>-557974</v>
      </c>
      <c r="BA406" s="45">
        <f t="shared" ca="1" si="1368"/>
        <v>-559779</v>
      </c>
      <c r="BB406" s="45">
        <f t="shared" ca="1" si="1368"/>
        <v>-595970</v>
      </c>
      <c r="BC406" s="45">
        <f t="shared" ca="1" si="1368"/>
        <v>-656624</v>
      </c>
      <c r="BD406" s="45">
        <f t="shared" ca="1" si="1368"/>
        <v>-759327</v>
      </c>
      <c r="BE406" s="45">
        <f t="shared" ca="1" si="1368"/>
        <v>-834276</v>
      </c>
      <c r="BF406" s="45">
        <f t="shared" ca="1" si="1368"/>
        <v>-906180</v>
      </c>
      <c r="BG406" s="45">
        <f t="shared" ca="1" si="1368"/>
        <v>-937064</v>
      </c>
      <c r="BH406" s="45">
        <f t="shared" ca="1" si="1368"/>
        <v>-963933</v>
      </c>
      <c r="BI406" s="45">
        <f t="shared" ca="1" si="1368"/>
        <v>-971149</v>
      </c>
      <c r="BJ406" s="45">
        <f t="shared" ca="1" si="1368"/>
        <v>-965883</v>
      </c>
      <c r="BK406" s="45">
        <f t="shared" ca="1" si="1368"/>
        <v>-938675</v>
      </c>
      <c r="BL406" s="45">
        <f t="shared" ca="1" si="1368"/>
        <v>-919293</v>
      </c>
      <c r="BM406" s="45">
        <f t="shared" ca="1" si="1368"/>
        <v>-920589</v>
      </c>
      <c r="BN406" s="45">
        <f t="shared" ca="1" si="1368"/>
        <v>-956012</v>
      </c>
      <c r="BO406" s="45">
        <f t="shared" ca="1" si="1368"/>
        <v>-1015936</v>
      </c>
      <c r="BP406" s="45">
        <f t="shared" ca="1" si="1368"/>
        <v>-1117667</v>
      </c>
      <c r="BQ406" s="45">
        <f t="shared" ca="1" si="1368"/>
        <v>-1191635</v>
      </c>
      <c r="BR406" s="45">
        <f t="shared" ca="1" si="1368"/>
        <v>-1262559</v>
      </c>
      <c r="BS406" s="45">
        <f t="shared" ca="1" si="1368"/>
        <v>-1292740</v>
      </c>
      <c r="BT406" s="45">
        <f t="shared" ca="1" si="1368"/>
        <v>-1317210</v>
      </c>
      <c r="BU406" s="45">
        <f t="shared" ca="1" si="1368"/>
        <v>-1321851</v>
      </c>
      <c r="BV406" s="45">
        <f t="shared" ca="1" si="1368"/>
        <v>-1313848</v>
      </c>
      <c r="BW406" s="45">
        <f t="shared" ca="1" si="1368"/>
        <v>-1286339</v>
      </c>
      <c r="BX406" s="45">
        <f t="shared" ca="1" si="1368"/>
        <v>-1264226</v>
      </c>
      <c r="BY406" s="45">
        <f t="shared" ca="1" si="1368"/>
        <v>-1264961</v>
      </c>
      <c r="BZ406" s="45">
        <f t="shared" ca="1" si="1368"/>
        <v>-1299565</v>
      </c>
      <c r="CA406" s="45">
        <f t="shared" ca="1" si="1368"/>
        <v>-1358892</v>
      </c>
      <c r="CB406" s="45">
        <f t="shared" ca="1" si="1368"/>
        <v>-1459605</v>
      </c>
      <c r="CC406" s="45">
        <f t="shared" ca="1" si="1368"/>
        <v>-1532543</v>
      </c>
      <c r="CD406" s="45">
        <f t="shared" ca="1" si="1368"/>
        <v>-1602656</v>
      </c>
      <c r="CE406" s="45">
        <f t="shared" ca="1" si="1368"/>
        <v>-1632079</v>
      </c>
      <c r="CF406" s="45">
        <f t="shared" ca="1" si="1368"/>
        <v>-1654093</v>
      </c>
      <c r="CG406" s="45">
        <f t="shared" ca="1" si="1368"/>
        <v>-1656099</v>
      </c>
      <c r="CH406" s="45">
        <f t="shared" ca="1" si="1368"/>
        <v>-1645296</v>
      </c>
      <c r="CI406" s="45">
        <f t="shared" ca="1" si="1368"/>
        <v>-1617211</v>
      </c>
      <c r="CJ406" s="45">
        <f t="shared" ca="1" si="1368"/>
        <v>-1594486</v>
      </c>
      <c r="CK406" s="45">
        <f t="shared" ca="1" si="1368"/>
        <v>-1594386</v>
      </c>
      <c r="CL406" s="45">
        <f t="shared" ca="1" si="1368"/>
        <v>-1627900</v>
      </c>
      <c r="CM406" s="45">
        <f t="shared" ca="1" si="1368"/>
        <v>-1686360</v>
      </c>
      <c r="CN406" s="45">
        <f t="shared" ca="1" si="1368"/>
        <v>-1785787</v>
      </c>
      <c r="CO406" s="45">
        <f t="shared" ca="1" si="1368"/>
        <v>-1854749</v>
      </c>
      <c r="CP406" s="45">
        <f t="shared" ca="1" si="1368"/>
        <v>-1920664</v>
      </c>
      <c r="CQ406" s="45">
        <f t="shared" ca="1" si="1368"/>
        <v>-1946375</v>
      </c>
      <c r="CR406" s="45">
        <f t="shared" ca="1" si="1368"/>
        <v>-1962977</v>
      </c>
      <c r="CS406" s="45">
        <f t="shared" ca="1" si="1368"/>
        <v>-1959562</v>
      </c>
      <c r="CT406" s="45">
        <f t="shared" ca="1" si="1368"/>
        <v>-1942998</v>
      </c>
      <c r="CU406" s="45">
        <f t="shared" ca="1" si="1368"/>
        <v>-1911476</v>
      </c>
      <c r="CV406" s="45">
        <f t="shared" ca="1" si="1368"/>
        <v>-1885278</v>
      </c>
      <c r="CW406" s="45">
        <f t="shared" ca="1" si="1368"/>
        <v>-1881482</v>
      </c>
      <c r="CX406" s="45">
        <f t="shared" ca="1" si="1368"/>
        <v>-1911414</v>
      </c>
      <c r="CY406" s="45">
        <f t="shared" ca="1" si="1368"/>
        <v>-1966150</v>
      </c>
      <c r="CZ406" s="45">
        <f t="shared" ca="1" si="1368"/>
        <v>-2061437</v>
      </c>
      <c r="DA406" s="45">
        <f t="shared" ca="1" si="1368"/>
        <v>-2128914</v>
      </c>
      <c r="DB406" s="45">
        <f t="shared" ca="1" si="1368"/>
        <v>-2193341</v>
      </c>
      <c r="DC406" s="45">
        <f t="shared" ca="1" si="1368"/>
        <v>-2217825</v>
      </c>
      <c r="DD406" s="45">
        <f t="shared" ca="1" si="1368"/>
        <v>-2231498</v>
      </c>
      <c r="DE406" s="45">
        <f t="shared" ca="1" si="1368"/>
        <v>-2227018</v>
      </c>
      <c r="DF406" s="45">
        <f t="shared" ca="1" si="1368"/>
        <v>-2209278</v>
      </c>
      <c r="DG406" s="45">
        <f t="shared" ca="1" si="1368"/>
        <v>-2176793</v>
      </c>
      <c r="DH406" s="45">
        <f t="shared" ca="1" si="1368"/>
        <v>-2149595</v>
      </c>
      <c r="DI406" s="45">
        <f t="shared" ref="DI406:FT406" ca="1" si="1369">DI485</f>
        <v>-2144577</v>
      </c>
      <c r="DJ406" s="45">
        <f t="shared" ca="1" si="1369"/>
        <v>-2173541</v>
      </c>
      <c r="DK406" s="45">
        <f t="shared" ca="1" si="1369"/>
        <v>-2227029</v>
      </c>
      <c r="DL406" s="45">
        <f t="shared" ca="1" si="1369"/>
        <v>-2320654</v>
      </c>
      <c r="DM406" s="45">
        <f t="shared" ca="1" si="1369"/>
        <v>-2351539</v>
      </c>
      <c r="DN406" s="45">
        <f t="shared" ca="1" si="1369"/>
        <v>-2379370</v>
      </c>
      <c r="DO406" s="45">
        <f t="shared" ca="1" si="1369"/>
        <v>-2367513</v>
      </c>
      <c r="DP406" s="45">
        <f t="shared" ca="1" si="1369"/>
        <v>-2343141</v>
      </c>
      <c r="DQ406" s="45">
        <f t="shared" ca="1" si="1369"/>
        <v>-2302475</v>
      </c>
      <c r="DR406" s="45">
        <f t="shared" ca="1" si="1369"/>
        <v>-2248607</v>
      </c>
      <c r="DS406" s="45">
        <f t="shared" ca="1" si="1369"/>
        <v>-2180033</v>
      </c>
      <c r="DT406" s="45">
        <f t="shared" ca="1" si="1369"/>
        <v>-2116707</v>
      </c>
      <c r="DU406" s="45">
        <f t="shared" ca="1" si="1369"/>
        <v>-2075340</v>
      </c>
      <c r="DV406" s="45">
        <f t="shared" ca="1" si="1369"/>
        <v>-2068211</v>
      </c>
      <c r="DW406" s="45">
        <f t="shared" ca="1" si="1369"/>
        <v>-2085327</v>
      </c>
      <c r="DX406" s="45">
        <f t="shared" ca="1" si="1369"/>
        <v>-2142168</v>
      </c>
      <c r="DY406" s="45">
        <f t="shared" ca="1" si="1369"/>
        <v>-2171147</v>
      </c>
      <c r="DZ406" s="45">
        <f t="shared" ca="1" si="1369"/>
        <v>-2197287</v>
      </c>
      <c r="EA406" s="45">
        <f t="shared" ca="1" si="1369"/>
        <v>-2183766</v>
      </c>
      <c r="EB406" s="45">
        <f t="shared" ca="1" si="1369"/>
        <v>-2156024</v>
      </c>
      <c r="EC406" s="45">
        <f t="shared" ca="1" si="1369"/>
        <v>-2113844</v>
      </c>
      <c r="ED406" s="45">
        <f t="shared" ca="1" si="1369"/>
        <v>-2058516</v>
      </c>
      <c r="EE406" s="45">
        <f t="shared" ca="1" si="1369"/>
        <v>-1988518</v>
      </c>
      <c r="EF406" s="45">
        <f t="shared" ca="1" si="1369"/>
        <v>-1923728</v>
      </c>
      <c r="EG406" s="45">
        <f t="shared" ca="1" si="1369"/>
        <v>-1880677</v>
      </c>
      <c r="EH406" s="45">
        <f t="shared" ca="1" si="1369"/>
        <v>-1872121</v>
      </c>
      <c r="EI406" s="45">
        <f t="shared" ca="1" si="1369"/>
        <v>-1887531</v>
      </c>
      <c r="EJ406" s="45">
        <f t="shared" ca="1" si="1369"/>
        <v>-1942257</v>
      </c>
      <c r="EK406" s="45">
        <f t="shared" ca="1" si="1369"/>
        <v>-1969088</v>
      </c>
      <c r="EL406" s="45">
        <f t="shared" ca="1" si="1369"/>
        <v>-1992849</v>
      </c>
      <c r="EM406" s="45">
        <f t="shared" ca="1" si="1369"/>
        <v>-1977415</v>
      </c>
      <c r="EN406" s="45">
        <f t="shared" ca="1" si="1369"/>
        <v>-1946050</v>
      </c>
      <c r="EO406" s="45">
        <f t="shared" ca="1" si="1369"/>
        <v>-1902099</v>
      </c>
      <c r="EP406" s="45">
        <f t="shared" ca="1" si="1369"/>
        <v>-1845052</v>
      </c>
      <c r="EQ406" s="45">
        <f t="shared" ca="1" si="1369"/>
        <v>-1773329</v>
      </c>
      <c r="ER406" s="45">
        <f t="shared" ca="1" si="1369"/>
        <v>-1706774</v>
      </c>
      <c r="ES406" s="45">
        <f t="shared" ca="1" si="1369"/>
        <v>-1662073</v>
      </c>
      <c r="ET406" s="45">
        <f t="shared" ca="1" si="1369"/>
        <v>-1651790</v>
      </c>
      <c r="EU406" s="45">
        <f t="shared" ca="1" si="1369"/>
        <v>-1665195</v>
      </c>
      <c r="EV406" s="45">
        <f t="shared" ca="1" si="1369"/>
        <v>-1717509</v>
      </c>
      <c r="EW406" s="45">
        <f t="shared" ca="1" si="1369"/>
        <v>-1743375</v>
      </c>
      <c r="EX406" s="45">
        <f t="shared" ca="1" si="1369"/>
        <v>-1766161</v>
      </c>
      <c r="EY406" s="45">
        <f t="shared" ca="1" si="1369"/>
        <v>-1749989</v>
      </c>
      <c r="EZ406" s="45">
        <f t="shared" ca="1" si="1369"/>
        <v>-1716173</v>
      </c>
      <c r="FA406" s="45">
        <f t="shared" ca="1" si="1369"/>
        <v>-1671619</v>
      </c>
      <c r="FB406" s="45">
        <f t="shared" ca="1" si="1369"/>
        <v>-1614017</v>
      </c>
      <c r="FC406" s="45">
        <f t="shared" ca="1" si="1369"/>
        <v>-1541804</v>
      </c>
      <c r="FD406" s="45">
        <f t="shared" ca="1" si="1369"/>
        <v>-1474716</v>
      </c>
      <c r="FE406" s="45">
        <f t="shared" ca="1" si="1369"/>
        <v>-1429881</v>
      </c>
      <c r="FF406" s="45">
        <f t="shared" ca="1" si="1369"/>
        <v>-1419103</v>
      </c>
      <c r="FG406" s="45">
        <f t="shared" ca="1" si="1369"/>
        <v>-1431736</v>
      </c>
      <c r="FH406" s="45">
        <f t="shared" ca="1" si="1369"/>
        <v>-1482872</v>
      </c>
      <c r="FI406" s="45">
        <f t="shared" ca="1" si="1369"/>
        <v>-1506031</v>
      </c>
      <c r="FJ406" s="45">
        <f t="shared" ca="1" si="1369"/>
        <v>-1526097</v>
      </c>
      <c r="FK406" s="45">
        <f t="shared" ca="1" si="1369"/>
        <v>-1507436</v>
      </c>
      <c r="FL406" s="45">
        <f t="shared" ca="1" si="1369"/>
        <v>-1470297</v>
      </c>
      <c r="FM406" s="45">
        <f t="shared" ca="1" si="1369"/>
        <v>-1423382</v>
      </c>
      <c r="FN406" s="45">
        <f t="shared" ca="1" si="1369"/>
        <v>-1363462</v>
      </c>
      <c r="FO406" s="45">
        <f t="shared" ca="1" si="1369"/>
        <v>-1288956</v>
      </c>
      <c r="FP406" s="45">
        <f t="shared" ca="1" si="1369"/>
        <v>-1219530</v>
      </c>
      <c r="FQ406" s="45">
        <f t="shared" ca="1" si="1369"/>
        <v>-1172757</v>
      </c>
      <c r="FR406" s="45">
        <f t="shared" ca="1" si="1369"/>
        <v>-1159681</v>
      </c>
      <c r="FS406" s="45">
        <f t="shared" ca="1" si="1369"/>
        <v>-1169738</v>
      </c>
      <c r="FT406" s="45">
        <f t="shared" ca="1" si="1369"/>
        <v>-1217892</v>
      </c>
      <c r="FU406" s="45">
        <f t="shared" ref="FU406:IF406" ca="1" si="1370">FU485</f>
        <v>-1238022</v>
      </c>
      <c r="FV406" s="45">
        <f t="shared" ca="1" si="1370"/>
        <v>-1255268</v>
      </c>
      <c r="FW406" s="45">
        <f t="shared" ca="1" si="1370"/>
        <v>-1233785</v>
      </c>
      <c r="FX406" s="45">
        <f t="shared" ca="1" si="1370"/>
        <v>-1193963</v>
      </c>
      <c r="FY406" s="45">
        <f t="shared" ca="1" si="1370"/>
        <v>-1144346</v>
      </c>
      <c r="FZ406" s="45">
        <f t="shared" ca="1" si="1370"/>
        <v>-1081765</v>
      </c>
      <c r="GA406" s="45">
        <f t="shared" ca="1" si="1370"/>
        <v>-994722</v>
      </c>
      <c r="GB406" s="45">
        <f t="shared" ca="1" si="1370"/>
        <v>-912713</v>
      </c>
      <c r="GC406" s="45">
        <f t="shared" ca="1" si="1370"/>
        <v>-853755</v>
      </c>
      <c r="GD406" s="45">
        <f t="shared" ca="1" si="1370"/>
        <v>-828134</v>
      </c>
      <c r="GE406" s="45">
        <f t="shared" ca="1" si="1370"/>
        <v>-825368</v>
      </c>
      <c r="GF406" s="45">
        <f t="shared" ca="1" si="1370"/>
        <v>-860296</v>
      </c>
      <c r="GG406" s="45">
        <f t="shared" ca="1" si="1370"/>
        <v>-867145</v>
      </c>
      <c r="GH406" s="45">
        <f t="shared" ca="1" si="1370"/>
        <v>-870866</v>
      </c>
      <c r="GI406" s="45">
        <f t="shared" ca="1" si="1370"/>
        <v>-836301</v>
      </c>
      <c r="GJ406" s="45">
        <f t="shared" ca="1" si="1370"/>
        <v>-783530</v>
      </c>
      <c r="GK406" s="45">
        <f t="shared" ca="1" si="1370"/>
        <v>-720942</v>
      </c>
      <c r="GL406" s="45">
        <f t="shared" ca="1" si="1370"/>
        <v>-645425</v>
      </c>
      <c r="GM406" s="45">
        <f t="shared" ca="1" si="1370"/>
        <v>-555655</v>
      </c>
      <c r="GN406" s="45">
        <f t="shared" ca="1" si="1370"/>
        <v>-470571</v>
      </c>
      <c r="GO406" s="45">
        <f t="shared" ca="1" si="1370"/>
        <v>-408936</v>
      </c>
      <c r="GP406" s="45">
        <f t="shared" ca="1" si="1370"/>
        <v>-380279</v>
      </c>
      <c r="GQ406" s="45">
        <f t="shared" ca="1" si="1370"/>
        <v>-374198</v>
      </c>
      <c r="GR406" s="45">
        <f t="shared" ca="1" si="1370"/>
        <v>-405407</v>
      </c>
      <c r="GS406" s="45">
        <f t="shared" ca="1" si="1370"/>
        <v>-408478</v>
      </c>
      <c r="GT406" s="45">
        <f t="shared" ca="1" si="1370"/>
        <v>-408398</v>
      </c>
      <c r="GU406" s="45">
        <f t="shared" ca="1" si="1370"/>
        <v>-370242</v>
      </c>
      <c r="GV406" s="45">
        <f t="shared" ca="1" si="1370"/>
        <v>-314009</v>
      </c>
      <c r="GW406" s="45">
        <f t="shared" ca="1" si="1370"/>
        <v>-247931</v>
      </c>
      <c r="GX406" s="45">
        <f t="shared" ca="1" si="1370"/>
        <v>-168956</v>
      </c>
      <c r="GY406" s="45">
        <f t="shared" ca="1" si="1370"/>
        <v>-76451</v>
      </c>
      <c r="GZ406" s="45">
        <f t="shared" ca="1" si="1370"/>
        <v>12133</v>
      </c>
      <c r="HA406" s="45">
        <f t="shared" ca="1" si="1370"/>
        <v>76871</v>
      </c>
      <c r="HB406" s="45">
        <f t="shared" ca="1" si="1370"/>
        <v>108991</v>
      </c>
      <c r="HC406" s="45">
        <f t="shared" ca="1" si="1370"/>
        <v>118816</v>
      </c>
      <c r="HD406" s="45">
        <f t="shared" ca="1" si="1370"/>
        <v>91754</v>
      </c>
      <c r="HE406" s="45">
        <f t="shared" ca="1" si="1370"/>
        <v>92896</v>
      </c>
      <c r="HF406" s="45">
        <f t="shared" ca="1" si="1370"/>
        <v>97215</v>
      </c>
      <c r="HG406" s="45">
        <f t="shared" ca="1" si="1370"/>
        <v>139407</v>
      </c>
      <c r="HH406" s="45">
        <f t="shared" ca="1" si="1370"/>
        <v>199554</v>
      </c>
      <c r="HI406" s="45">
        <f t="shared" ca="1" si="1370"/>
        <v>269577</v>
      </c>
      <c r="HJ406" s="45">
        <f t="shared" ca="1" si="1370"/>
        <v>352472</v>
      </c>
      <c r="HK406" s="45">
        <f t="shared" ca="1" si="1370"/>
        <v>448178</v>
      </c>
      <c r="HL406" s="45">
        <f t="shared" ca="1" si="1370"/>
        <v>540517</v>
      </c>
      <c r="HM406" s="45">
        <f t="shared" ca="1" si="1370"/>
        <v>608830</v>
      </c>
      <c r="HN406" s="45">
        <f t="shared" ca="1" si="1370"/>
        <v>644886</v>
      </c>
      <c r="HO406" s="45">
        <f t="shared" ca="1" si="1370"/>
        <v>658928</v>
      </c>
      <c r="HP406" s="45">
        <f t="shared" ca="1" si="1370"/>
        <v>636487</v>
      </c>
      <c r="HQ406" s="45">
        <f t="shared" ca="1" si="1370"/>
        <v>642322</v>
      </c>
      <c r="HR406" s="45">
        <f t="shared" ca="1" si="1370"/>
        <v>651137</v>
      </c>
      <c r="HS406" s="45">
        <f t="shared" ca="1" si="1370"/>
        <v>697859</v>
      </c>
      <c r="HT406" s="45">
        <f t="shared" ca="1" si="1370"/>
        <v>762418</v>
      </c>
      <c r="HU406" s="45">
        <f t="shared" ca="1" si="1370"/>
        <v>836891</v>
      </c>
      <c r="HV406" s="45">
        <f t="shared" ca="1" si="1370"/>
        <v>924215</v>
      </c>
      <c r="HW406" s="45">
        <f t="shared" ca="1" si="1370"/>
        <v>1023638</v>
      </c>
      <c r="HX406" s="45">
        <f t="shared" ca="1" si="1370"/>
        <v>1119788</v>
      </c>
      <c r="HY406" s="45">
        <f t="shared" ca="1" si="1370"/>
        <v>1192197</v>
      </c>
      <c r="HZ406" s="45">
        <f t="shared" ca="1" si="1370"/>
        <v>1232711</v>
      </c>
      <c r="IA406" s="45">
        <f t="shared" ca="1" si="1370"/>
        <v>1251495</v>
      </c>
      <c r="IB406" s="45">
        <f t="shared" ca="1" si="1370"/>
        <v>1234201</v>
      </c>
      <c r="IC406" s="45">
        <f t="shared" ca="1" si="1370"/>
        <v>1245263</v>
      </c>
      <c r="ID406" s="45">
        <f t="shared" ca="1" si="1370"/>
        <v>1259567</v>
      </c>
      <c r="IE406" s="45">
        <f t="shared" ca="1" si="1370"/>
        <v>1311365</v>
      </c>
      <c r="IF406" s="45">
        <f t="shared" ca="1" si="1370"/>
        <v>1380890</v>
      </c>
      <c r="IG406" s="45">
        <f t="shared" ref="IG406:KP406" ca="1" si="1371">IG485</f>
        <v>1460370</v>
      </c>
      <c r="IH406" s="45">
        <f t="shared" ca="1" si="1371"/>
        <v>1552636</v>
      </c>
      <c r="II406" s="45">
        <f t="shared" ca="1" si="1371"/>
        <v>1656330</v>
      </c>
      <c r="IJ406" s="45">
        <f t="shared" ca="1" si="1371"/>
        <v>1756860</v>
      </c>
      <c r="IK406" s="45">
        <f t="shared" ca="1" si="1371"/>
        <v>1833938</v>
      </c>
      <c r="IL406" s="45">
        <f t="shared" ca="1" si="1371"/>
        <v>1879484</v>
      </c>
      <c r="IM406" s="45">
        <f t="shared" ca="1" si="1371"/>
        <v>1903435</v>
      </c>
      <c r="IN406" s="45">
        <f t="shared" ca="1" si="1371"/>
        <v>1891713</v>
      </c>
      <c r="IO406" s="45">
        <f t="shared" ca="1" si="1371"/>
        <v>1908156</v>
      </c>
      <c r="IP406" s="45">
        <f t="shared" ca="1" si="1371"/>
        <v>1930863</v>
      </c>
      <c r="IQ406" s="45">
        <f t="shared" ca="1" si="1371"/>
        <v>1990864</v>
      </c>
      <c r="IR406" s="45">
        <f t="shared" ca="1" si="1371"/>
        <v>2068504</v>
      </c>
      <c r="IS406" s="45">
        <f t="shared" ca="1" si="1371"/>
        <v>2155498</v>
      </c>
      <c r="IT406" s="45">
        <f t="shared" ca="1" si="1371"/>
        <v>2254627</v>
      </c>
      <c r="IU406" s="45">
        <f t="shared" ca="1" si="1371"/>
        <v>2365129</v>
      </c>
      <c r="IV406" s="45">
        <f t="shared" ca="1" si="1371"/>
        <v>2471907</v>
      </c>
      <c r="IW406" s="45">
        <f t="shared" ca="1" si="1371"/>
        <v>2555515</v>
      </c>
      <c r="IX406" s="45">
        <f t="shared" ca="1" si="1371"/>
        <v>2607947</v>
      </c>
      <c r="IY406" s="45">
        <f t="shared" ca="1" si="1371"/>
        <v>2638569</v>
      </c>
      <c r="IZ406" s="45">
        <f t="shared" ca="1" si="1371"/>
        <v>2633914</v>
      </c>
      <c r="JA406" s="45">
        <f t="shared" ca="1" si="1371"/>
        <v>2657182</v>
      </c>
      <c r="JB406" s="45">
        <f t="shared" ca="1" si="1371"/>
        <v>2683698</v>
      </c>
      <c r="JC406" s="45">
        <f t="shared" ca="1" si="1371"/>
        <v>2746875</v>
      </c>
      <c r="JD406" s="45">
        <f t="shared" ca="1" si="1371"/>
        <v>2828062</v>
      </c>
      <c r="JE406" s="45">
        <f t="shared" ca="1" si="1371"/>
        <v>2918266</v>
      </c>
      <c r="JF406" s="45">
        <f t="shared" ca="1" si="1371"/>
        <v>3020336</v>
      </c>
      <c r="JG406" s="45">
        <f t="shared" ca="1" si="1371"/>
        <v>3133710</v>
      </c>
      <c r="JH406" s="45">
        <f t="shared" ca="1" si="1371"/>
        <v>3243456</v>
      </c>
      <c r="JI406" s="45">
        <f t="shared" ca="1" si="1371"/>
        <v>3330314</v>
      </c>
      <c r="JJ406" s="45">
        <f t="shared" ca="1" si="1371"/>
        <v>3386353</v>
      </c>
      <c r="JK406" s="45">
        <f t="shared" ca="1" si="1371"/>
        <v>3420862</v>
      </c>
      <c r="JL406" s="45">
        <f t="shared" ca="1" si="1371"/>
        <v>3420493</v>
      </c>
      <c r="JM406" s="45">
        <f t="shared" ca="1" si="1371"/>
        <v>3447813</v>
      </c>
      <c r="JN406" s="45">
        <f t="shared" ca="1" si="1371"/>
        <v>3478168</v>
      </c>
      <c r="JO406" s="45">
        <f t="shared" ca="1" si="1371"/>
        <v>3545114</v>
      </c>
      <c r="JP406" s="45">
        <f t="shared" ca="1" si="1371"/>
        <v>3630448</v>
      </c>
      <c r="JQ406" s="45">
        <f t="shared" ca="1" si="1371"/>
        <v>3724268</v>
      </c>
      <c r="JR406" s="45">
        <f t="shared" ca="1" si="1371"/>
        <v>3829892</v>
      </c>
      <c r="JS406" s="45">
        <f t="shared" ca="1" si="1371"/>
        <v>3946759</v>
      </c>
      <c r="JT406" s="45">
        <f t="shared" ca="1" si="1371"/>
        <v>4060099</v>
      </c>
      <c r="JU406" s="45">
        <f t="shared" ca="1" si="1371"/>
        <v>4150838</v>
      </c>
      <c r="JV406" s="45">
        <f t="shared" ca="1" si="1371"/>
        <v>4211117</v>
      </c>
      <c r="JW406" s="45">
        <f t="shared" ca="1" si="1371"/>
        <v>4250152</v>
      </c>
      <c r="JX406" s="45">
        <f t="shared" ca="1" si="1371"/>
        <v>4254710</v>
      </c>
      <c r="JY406" s="45">
        <f t="shared" ca="1" si="1371"/>
        <v>4286731</v>
      </c>
      <c r="JZ406" s="45">
        <f t="shared" ca="1" si="1371"/>
        <v>4322086</v>
      </c>
      <c r="KA406" s="45">
        <f t="shared" ca="1" si="1371"/>
        <v>4393467</v>
      </c>
      <c r="KB406" s="45">
        <f t="shared" ca="1" si="1371"/>
        <v>4483623</v>
      </c>
      <c r="KC406" s="45">
        <f t="shared" ca="1" si="1371"/>
        <v>4581741</v>
      </c>
      <c r="KD406" s="45">
        <f t="shared" ca="1" si="1371"/>
        <v>4691610</v>
      </c>
      <c r="KE406" s="45">
        <f t="shared" ca="1" si="1371"/>
        <v>4812669</v>
      </c>
      <c r="KF406" s="45">
        <f t="shared" ca="1" si="1371"/>
        <v>4930309</v>
      </c>
      <c r="KG406" s="45">
        <f t="shared" ca="1" si="1371"/>
        <v>5025638</v>
      </c>
      <c r="KH406" s="45">
        <f t="shared" ca="1" si="1371"/>
        <v>5090871</v>
      </c>
      <c r="KI406" s="45">
        <f t="shared" ca="1" si="1371"/>
        <v>5135149</v>
      </c>
      <c r="KJ406" s="45">
        <f t="shared" ca="1" si="1371"/>
        <v>5145355</v>
      </c>
      <c r="KK406" s="45">
        <f t="shared" ca="1" si="1371"/>
        <v>5182809</v>
      </c>
      <c r="KL406" s="45">
        <f t="shared" ca="1" si="1371"/>
        <v>5223650</v>
      </c>
      <c r="KM406" s="45">
        <f t="shared" ca="1" si="1371"/>
        <v>5300216</v>
      </c>
      <c r="KN406" s="45">
        <f t="shared" ca="1" si="1371"/>
        <v>5395953</v>
      </c>
      <c r="KO406" s="45">
        <f t="shared" ca="1" si="1371"/>
        <v>5499137</v>
      </c>
      <c r="KP406" s="45">
        <f t="shared" ca="1" si="1371"/>
        <v>5614027</v>
      </c>
      <c r="KQ406" s="45">
        <f t="shared" ref="KQ406:LT406" ca="1" si="1372">KQ485</f>
        <v>5740062</v>
      </c>
      <c r="KR406" s="45">
        <f t="shared" ca="1" si="1372"/>
        <v>5862793</v>
      </c>
      <c r="KS406" s="45">
        <f t="shared" ca="1" si="1372"/>
        <v>5963510</v>
      </c>
      <c r="KT406" s="45">
        <f t="shared" ca="1" si="1372"/>
        <v>6034499</v>
      </c>
      <c r="KU406" s="45">
        <f t="shared" ca="1" si="1372"/>
        <v>6057064</v>
      </c>
      <c r="KV406" s="45">
        <f t="shared" ca="1" si="1372"/>
        <v>6045689</v>
      </c>
      <c r="KW406" s="45">
        <f t="shared" ca="1" si="1372"/>
        <v>6061077</v>
      </c>
      <c r="KX406" s="45">
        <f t="shared" ca="1" si="1372"/>
        <v>6078547</v>
      </c>
      <c r="KY406" s="45">
        <f t="shared" ca="1" si="1372"/>
        <v>6131156</v>
      </c>
      <c r="KZ406" s="45">
        <f t="shared" ca="1" si="1372"/>
        <v>6203041</v>
      </c>
      <c r="LA406" s="45">
        <f t="shared" ca="1" si="1372"/>
        <v>6280481</v>
      </c>
      <c r="LB406" s="45">
        <f t="shared" ca="1" si="1372"/>
        <v>6369276</v>
      </c>
      <c r="LC406" s="45">
        <f t="shared" ca="1" si="1372"/>
        <v>6468860</v>
      </c>
      <c r="LD406" s="45">
        <f t="shared" ca="1" si="1372"/>
        <v>6563858</v>
      </c>
      <c r="LE406" s="45">
        <f t="shared" ca="1" si="1372"/>
        <v>6636808</v>
      </c>
      <c r="LF406" s="45">
        <f t="shared" ca="1" si="1372"/>
        <v>6680064</v>
      </c>
      <c r="LG406" s="45">
        <f t="shared" ca="1" si="1372"/>
        <v>6701535</v>
      </c>
      <c r="LH406" s="45">
        <f t="shared" ca="1" si="1372"/>
        <v>6689400</v>
      </c>
      <c r="LI406" s="45">
        <f t="shared" ca="1" si="1372"/>
        <v>6703754</v>
      </c>
      <c r="LJ406" s="45">
        <f t="shared" ca="1" si="1372"/>
        <v>6719923</v>
      </c>
      <c r="LK406" s="45">
        <f t="shared" ca="1" si="1372"/>
        <v>6771127</v>
      </c>
      <c r="LL406" s="45">
        <f t="shared" ca="1" si="1372"/>
        <v>6841942</v>
      </c>
      <c r="LM406" s="45">
        <f t="shared" ca="1" si="1372"/>
        <v>6917731</v>
      </c>
      <c r="LN406" s="45">
        <f t="shared" ca="1" si="1372"/>
        <v>7004764</v>
      </c>
      <c r="LO406" s="45">
        <f t="shared" ca="1" si="1372"/>
        <v>7102476</v>
      </c>
      <c r="LP406" s="45">
        <f t="shared" ca="1" si="1372"/>
        <v>7195647</v>
      </c>
      <c r="LQ406" s="45">
        <f t="shared" ca="1" si="1372"/>
        <v>7266993</v>
      </c>
      <c r="LR406" s="45">
        <f t="shared" ca="1" si="1372"/>
        <v>7308937</v>
      </c>
      <c r="LS406" s="45">
        <f t="shared" ca="1" si="1372"/>
        <v>7329316</v>
      </c>
      <c r="LT406" s="45">
        <f t="shared" ca="1" si="1372"/>
        <v>6423990</v>
      </c>
      <c r="LU406" s="45"/>
      <c r="LV406" s="45"/>
      <c r="LW406" s="45"/>
      <c r="LX406" s="45"/>
      <c r="LY406" s="45"/>
      <c r="LZ406" s="45"/>
      <c r="MA406" s="45"/>
      <c r="MB406" s="45"/>
      <c r="MC406" s="45"/>
      <c r="MD406" s="45"/>
      <c r="ME406" s="45"/>
      <c r="MF406" s="45"/>
      <c r="MG406" s="45"/>
      <c r="MH406" s="45"/>
      <c r="MI406" s="45"/>
      <c r="MJ406" s="45"/>
      <c r="MK406" s="45"/>
      <c r="ML406" s="45"/>
      <c r="MM406" s="45"/>
      <c r="MN406" s="45"/>
      <c r="MO406" s="45"/>
      <c r="MP406" s="45"/>
      <c r="MQ406" s="45"/>
      <c r="MR406" s="45"/>
      <c r="MS406" s="45"/>
      <c r="MT406" s="45"/>
      <c r="MU406" s="45"/>
      <c r="MV406" s="45"/>
      <c r="MW406" s="45"/>
      <c r="MX406" s="45"/>
      <c r="MY406" s="45"/>
      <c r="MZ406" s="45"/>
      <c r="NA406" s="45"/>
      <c r="NB406" s="45"/>
      <c r="NC406" s="45"/>
      <c r="ND406" s="45"/>
      <c r="NE406" s="45"/>
      <c r="NF406" s="45"/>
      <c r="NG406" s="45"/>
      <c r="NH406" s="45"/>
      <c r="NI406" s="45"/>
      <c r="NJ406" s="45"/>
      <c r="NK406" s="45"/>
      <c r="NL406" s="45"/>
      <c r="NM406" s="45"/>
      <c r="NN406" s="45"/>
      <c r="NO406" s="45"/>
      <c r="NP406" s="45"/>
      <c r="NQ406" s="45"/>
      <c r="NR406" s="45"/>
      <c r="NS406" s="45"/>
      <c r="NT406" s="45"/>
      <c r="NU406" s="45"/>
      <c r="NV406" s="45"/>
      <c r="NW406" s="45"/>
      <c r="NX406" s="45"/>
      <c r="NY406" s="45"/>
      <c r="NZ406" s="45"/>
      <c r="OA406" s="45"/>
      <c r="OB406" s="45"/>
      <c r="OC406" s="45"/>
      <c r="OD406" s="45"/>
      <c r="OE406" s="45"/>
      <c r="OF406" s="45"/>
      <c r="OG406" s="45"/>
      <c r="OH406" s="45"/>
      <c r="OI406" s="45"/>
      <c r="OJ406" s="45"/>
      <c r="OK406" s="45"/>
      <c r="OL406" s="45"/>
      <c r="OM406" s="45"/>
      <c r="ON406" s="45"/>
      <c r="OO406" s="45"/>
      <c r="OP406" s="45"/>
      <c r="OQ406" s="45"/>
      <c r="OR406" s="45"/>
      <c r="OS406" s="45"/>
      <c r="OT406" s="45"/>
      <c r="OU406" s="45"/>
      <c r="OV406" s="45"/>
      <c r="OW406" s="45"/>
      <c r="OX406" s="45"/>
      <c r="OY406" s="45"/>
      <c r="OZ406" s="45"/>
      <c r="PA406" s="45"/>
      <c r="PB406" s="45"/>
      <c r="PC406" s="45"/>
      <c r="PD406" s="45"/>
      <c r="PE406" s="45"/>
      <c r="PF406" s="45"/>
      <c r="PG406" s="45"/>
      <c r="PH406" s="45"/>
      <c r="PI406" s="45"/>
      <c r="PJ406" s="45"/>
      <c r="PK406" s="45"/>
      <c r="PL406" s="45"/>
      <c r="PM406" s="45"/>
      <c r="PN406" s="45"/>
      <c r="PO406" s="45"/>
      <c r="PP406" s="45"/>
      <c r="PQ406" s="45"/>
      <c r="PR406" s="45"/>
      <c r="PS406" s="45"/>
      <c r="PT406" s="45"/>
      <c r="PU406" s="45"/>
      <c r="PV406" s="45"/>
      <c r="PW406" s="45"/>
      <c r="PX406" s="45"/>
      <c r="PY406" s="45"/>
      <c r="PZ406" s="45"/>
      <c r="QA406" s="45"/>
      <c r="QB406" s="45"/>
      <c r="QC406" s="45"/>
      <c r="QD406" s="45"/>
      <c r="QE406" s="45"/>
      <c r="QF406" s="45"/>
      <c r="QG406" s="45"/>
      <c r="QH406" s="45"/>
      <c r="QI406" s="45"/>
      <c r="QJ406" s="45"/>
      <c r="QK406" s="45"/>
      <c r="QL406" s="45"/>
      <c r="QM406" s="45"/>
      <c r="QN406" s="45"/>
      <c r="QO406" s="45"/>
      <c r="QP406" s="45"/>
      <c r="QQ406" s="45"/>
      <c r="QR406" s="45"/>
      <c r="QS406" s="45"/>
      <c r="QT406" s="45"/>
      <c r="QU406" s="45"/>
    </row>
    <row r="407" spans="1:463" s="37" customFormat="1" ht="15" customHeight="1" outlineLevel="1">
      <c r="A407" s="219"/>
      <c r="C407" s="97" t="s">
        <v>600</v>
      </c>
      <c r="E407" s="43"/>
      <c r="H407" s="66">
        <f ca="1">SUM(I407:QJ407)</f>
        <v>14885460.843445508</v>
      </c>
      <c r="I407" s="38">
        <f t="shared" ref="I407:AV407" ca="1" si="1373">(I386-I402-I405-I406)</f>
        <v>0</v>
      </c>
      <c r="J407" s="38">
        <f t="shared" ca="1" si="1373"/>
        <v>0</v>
      </c>
      <c r="K407" s="38">
        <f t="shared" ca="1" si="1373"/>
        <v>0</v>
      </c>
      <c r="L407" s="38">
        <f t="shared" ca="1" si="1373"/>
        <v>0</v>
      </c>
      <c r="M407" s="38">
        <f t="shared" ca="1" si="1373"/>
        <v>0</v>
      </c>
      <c r="N407" s="38">
        <f t="shared" ca="1" si="1373"/>
        <v>0</v>
      </c>
      <c r="O407" s="38">
        <f t="shared" ca="1" si="1373"/>
        <v>0</v>
      </c>
      <c r="P407" s="38">
        <f t="shared" ca="1" si="1373"/>
        <v>0</v>
      </c>
      <c r="Q407" s="38">
        <f t="shared" ca="1" si="1373"/>
        <v>0</v>
      </c>
      <c r="R407" s="38">
        <f t="shared" ca="1" si="1373"/>
        <v>0</v>
      </c>
      <c r="S407" s="38">
        <f t="shared" ca="1" si="1373"/>
        <v>0</v>
      </c>
      <c r="T407" s="38">
        <f t="shared" ca="1" si="1373"/>
        <v>-9.3132257461547852E-10</v>
      </c>
      <c r="U407" s="38">
        <f t="shared" ca="1" si="1373"/>
        <v>-1.862645149230957E-9</v>
      </c>
      <c r="V407" s="38">
        <f t="shared" ca="1" si="1373"/>
        <v>-1.862645149230957E-9</v>
      </c>
      <c r="W407" s="38">
        <f t="shared" ca="1" si="1373"/>
        <v>0</v>
      </c>
      <c r="X407" s="38">
        <f t="shared" ca="1" si="1373"/>
        <v>0</v>
      </c>
      <c r="Y407" s="38">
        <f t="shared" ca="1" si="1373"/>
        <v>0</v>
      </c>
      <c r="Z407" s="38">
        <f t="shared" ca="1" si="1373"/>
        <v>-1.862645149230957E-9</v>
      </c>
      <c r="AA407" s="38">
        <f t="shared" ca="1" si="1373"/>
        <v>-1.862645149230957E-9</v>
      </c>
      <c r="AB407" s="38">
        <f t="shared" ca="1" si="1373"/>
        <v>-1.862645149230957E-9</v>
      </c>
      <c r="AC407" s="38">
        <f t="shared" ca="1" si="1373"/>
        <v>-1.862645149230957E-9</v>
      </c>
      <c r="AD407" s="38">
        <f t="shared" ca="1" si="1373"/>
        <v>-1.862645149230957E-9</v>
      </c>
      <c r="AE407" s="38">
        <f t="shared" ca="1" si="1373"/>
        <v>-1.862645149230957E-9</v>
      </c>
      <c r="AF407" s="38">
        <f t="shared" ca="1" si="1373"/>
        <v>0</v>
      </c>
      <c r="AG407" s="38">
        <f t="shared" ca="1" si="1373"/>
        <v>0.43364479579031467</v>
      </c>
      <c r="AH407" s="38">
        <f t="shared" ca="1" si="1373"/>
        <v>0.67269018851220608</v>
      </c>
      <c r="AI407" s="38">
        <f t="shared" ca="1" si="1373"/>
        <v>1.1552769709378481</v>
      </c>
      <c r="AJ407" s="38">
        <f t="shared" ca="1" si="1373"/>
        <v>1.2151331808418036</v>
      </c>
      <c r="AK407" s="38">
        <f t="shared" ca="1" si="1373"/>
        <v>1.5046654641628265</v>
      </c>
      <c r="AL407" s="38">
        <f t="shared" ca="1" si="1373"/>
        <v>1.5274137239903212</v>
      </c>
      <c r="AM407" s="38">
        <f t="shared" ca="1" si="1373"/>
        <v>1.5063897427171469</v>
      </c>
      <c r="AN407" s="38">
        <f t="shared" ca="1" si="1373"/>
        <v>1.8036851156502962</v>
      </c>
      <c r="AO407" s="38">
        <f t="shared" ca="1" si="1373"/>
        <v>1.4469637367874384</v>
      </c>
      <c r="AP407" s="38">
        <f t="shared" ca="1" si="1373"/>
        <v>1.5212600845843554</v>
      </c>
      <c r="AQ407" s="38">
        <f t="shared" ca="1" si="1373"/>
        <v>1.1721900254487991</v>
      </c>
      <c r="AR407" s="38">
        <f t="shared" ca="1" si="1373"/>
        <v>1.564848655834794</v>
      </c>
      <c r="AS407" s="38">
        <f t="shared" ca="1" si="1373"/>
        <v>1.9793409872800112</v>
      </c>
      <c r="AT407" s="38">
        <f t="shared" ca="1" si="1373"/>
        <v>1.600435508415103</v>
      </c>
      <c r="AU407" s="38">
        <f t="shared" ca="1" si="1373"/>
        <v>2.0700590126216412</v>
      </c>
      <c r="AV407" s="38">
        <f t="shared" ca="1" si="1373"/>
        <v>2.0660505965352058</v>
      </c>
      <c r="AW407" s="38">
        <f t="shared" ref="AW407:DH407" ca="1" si="1374">(AW386-AW402-AW405-AW406)</f>
        <v>1.8479956313967705</v>
      </c>
      <c r="AX407" s="38">
        <f t="shared" ca="1" si="1374"/>
        <v>1.7208251543343067</v>
      </c>
      <c r="AY407" s="38">
        <f t="shared" ca="1" si="1374"/>
        <v>1.4417288452386856</v>
      </c>
      <c r="AZ407" s="38">
        <f t="shared" ca="1" si="1374"/>
        <v>1.9176554344594479</v>
      </c>
      <c r="BA407" s="38">
        <f t="shared" ca="1" si="1374"/>
        <v>2.3785489350557327</v>
      </c>
      <c r="BB407" s="38">
        <f t="shared" ca="1" si="1374"/>
        <v>2.4151069521903992</v>
      </c>
      <c r="BC407" s="38">
        <f t="shared" ca="1" si="1374"/>
        <v>2.8586582988500595</v>
      </c>
      <c r="BD407" s="38">
        <f t="shared" ca="1" si="1374"/>
        <v>2.7066384945064783</v>
      </c>
      <c r="BE407" s="38">
        <f t="shared" ca="1" si="1374"/>
        <v>2.8043192084878683</v>
      </c>
      <c r="BF407" s="38">
        <f t="shared" ca="1" si="1374"/>
        <v>3.119940847158432</v>
      </c>
      <c r="BG407" s="38">
        <f t="shared" ca="1" si="1374"/>
        <v>3.3515651356428862</v>
      </c>
      <c r="BH407" s="38">
        <f t="shared" ca="1" si="1374"/>
        <v>3.1542948428541422</v>
      </c>
      <c r="BI407" s="38">
        <f t="shared" ca="1" si="1374"/>
        <v>2.7628718409687281</v>
      </c>
      <c r="BJ407" s="38">
        <f t="shared" ca="1" si="1374"/>
        <v>3.2202605400234461</v>
      </c>
      <c r="BK407" s="38">
        <f t="shared" ca="1" si="1374"/>
        <v>3.2963324133306742</v>
      </c>
      <c r="BL407" s="38">
        <f t="shared" ca="1" si="1374"/>
        <v>2.8002460021525621</v>
      </c>
      <c r="BM407" s="38">
        <f t="shared" ca="1" si="1374"/>
        <v>3.0220109187066555</v>
      </c>
      <c r="BN407" s="38">
        <f t="shared" ca="1" si="1374"/>
        <v>3.4254012871533632</v>
      </c>
      <c r="BO407" s="38">
        <f t="shared" ca="1" si="1374"/>
        <v>3.6011336967349052</v>
      </c>
      <c r="BP407" s="38">
        <f t="shared" ca="1" si="1374"/>
        <v>3.7680575810372829</v>
      </c>
      <c r="BQ407" s="38">
        <f t="shared" ca="1" si="1374"/>
        <v>3.3139693532139063</v>
      </c>
      <c r="BR407" s="38">
        <f t="shared" ca="1" si="1374"/>
        <v>3.2015938721597195</v>
      </c>
      <c r="BS407" s="38">
        <f t="shared" ca="1" si="1374"/>
        <v>2.7208289764821529</v>
      </c>
      <c r="BT407" s="38">
        <f t="shared" ca="1" si="1374"/>
        <v>2.5489424355328083</v>
      </c>
      <c r="BU407" s="38">
        <f t="shared" ca="1" si="1374"/>
        <v>2.0931767169386148</v>
      </c>
      <c r="BV407" s="38">
        <f t="shared" ca="1" si="1374"/>
        <v>2.5621758718043566</v>
      </c>
      <c r="BW407" s="38">
        <f t="shared" ca="1" si="1374"/>
        <v>3.0260224528610706</v>
      </c>
      <c r="BX407" s="38">
        <f t="shared" ca="1" si="1374"/>
        <v>2.8691992443054914</v>
      </c>
      <c r="BY407" s="38">
        <f t="shared" ca="1" si="1374"/>
        <v>3.2205528151243925</v>
      </c>
      <c r="BZ407" s="38">
        <f t="shared" ca="1" si="1374"/>
        <v>3.1186501327902079</v>
      </c>
      <c r="CA407" s="38">
        <f t="shared" ca="1" si="1374"/>
        <v>2.7868152596056461</v>
      </c>
      <c r="CB407" s="38">
        <f t="shared" ca="1" si="1374"/>
        <v>2.9957022629678249</v>
      </c>
      <c r="CC407" s="38">
        <f t="shared" ca="1" si="1374"/>
        <v>2.5069996044039726</v>
      </c>
      <c r="CD407" s="38">
        <f t="shared" ca="1" si="1374"/>
        <v>2.3253406286239624</v>
      </c>
      <c r="CE407" s="38">
        <f t="shared" ca="1" si="1374"/>
        <v>2.2181452363729477</v>
      </c>
      <c r="CF407" s="38">
        <f t="shared" ca="1" si="1374"/>
        <v>2.5156125333160162</v>
      </c>
      <c r="CG407" s="38">
        <f t="shared" ca="1" si="1374"/>
        <v>2.4600715599954128</v>
      </c>
      <c r="CH407" s="38">
        <f t="shared" ca="1" si="1374"/>
        <v>2.8531931582838297</v>
      </c>
      <c r="CI407" s="38">
        <f t="shared" ca="1" si="1374"/>
        <v>3.240613117814064</v>
      </c>
      <c r="CJ407" s="38">
        <f t="shared" ca="1" si="1374"/>
        <v>3.0183885078877211</v>
      </c>
      <c r="CK407" s="38">
        <f t="shared" ca="1" si="1374"/>
        <v>3.4952230341732502</v>
      </c>
      <c r="CL407" s="38">
        <f t="shared" ca="1" si="1374"/>
        <v>3.7870169226080179</v>
      </c>
      <c r="CM407" s="38">
        <f t="shared" ca="1" si="1374"/>
        <v>3.5326853562146425</v>
      </c>
      <c r="CN407" s="38">
        <f t="shared" ca="1" si="1374"/>
        <v>3.5374781042337418</v>
      </c>
      <c r="CO407" s="38">
        <f t="shared" ca="1" si="1374"/>
        <v>3.6830196306109428</v>
      </c>
      <c r="CP407" s="38">
        <f t="shared" ca="1" si="1374"/>
        <v>3.2066456228494644</v>
      </c>
      <c r="CQ407" s="38">
        <f t="shared" ca="1" si="1374"/>
        <v>2.9297537971287966</v>
      </c>
      <c r="CR407" s="38">
        <f t="shared" ca="1" si="1374"/>
        <v>2.8052342757582664</v>
      </c>
      <c r="CS407" s="38">
        <f t="shared" ca="1" si="1374"/>
        <v>2.456275874748826</v>
      </c>
      <c r="CT407" s="38">
        <f t="shared" ca="1" si="1374"/>
        <v>2.6380252093076706</v>
      </c>
      <c r="CU407" s="38">
        <f t="shared" ca="1" si="1374"/>
        <v>2.3333584498614073</v>
      </c>
      <c r="CV407" s="38">
        <f t="shared" ca="1" si="1374"/>
        <v>2.0909171551465988</v>
      </c>
      <c r="CW407" s="38">
        <f t="shared" ca="1" si="1374"/>
        <v>1.8240603730082512</v>
      </c>
      <c r="CX407" s="38">
        <f t="shared" ca="1" si="1374"/>
        <v>1.7718365304172039</v>
      </c>
      <c r="CY407" s="38">
        <f t="shared" ca="1" si="1374"/>
        <v>1.5838268976658583</v>
      </c>
      <c r="CZ407" s="38">
        <f t="shared" ca="1" si="1374"/>
        <v>1.7186345905065536</v>
      </c>
      <c r="DA407" s="38">
        <f t="shared" ca="1" si="1374"/>
        <v>1.8828806895762682</v>
      </c>
      <c r="DB407" s="38">
        <f t="shared" ca="1" si="1374"/>
        <v>1.5976466052234173</v>
      </c>
      <c r="DC407" s="38">
        <f t="shared" ca="1" si="1374"/>
        <v>1.5721744354814291</v>
      </c>
      <c r="DD407" s="38">
        <f t="shared" ca="1" si="1374"/>
        <v>1.407505514100194</v>
      </c>
      <c r="DE407" s="38">
        <f t="shared" ca="1" si="1374"/>
        <v>1.8404266983270645</v>
      </c>
      <c r="DF407" s="38">
        <f t="shared" ca="1" si="1374"/>
        <v>1.9074803199619055</v>
      </c>
      <c r="DG407" s="38">
        <f t="shared" ca="1" si="1374"/>
        <v>1.7980715092271566</v>
      </c>
      <c r="DH407" s="38">
        <f t="shared" ca="1" si="1374"/>
        <v>2.232206828892231</v>
      </c>
      <c r="DI407" s="38">
        <f t="shared" ref="DI407:FT407" ca="1" si="1375">(DI386-DI402-DI405-DI406)</f>
        <v>2.172617020085454</v>
      </c>
      <c r="DJ407" s="38">
        <f t="shared" ca="1" si="1375"/>
        <v>2.1424681562930346</v>
      </c>
      <c r="DK407" s="38">
        <f t="shared" ca="1" si="1375"/>
        <v>2.1295859217643738</v>
      </c>
      <c r="DL407" s="38">
        <f t="shared" ca="1" si="1375"/>
        <v>2.0405630171298981</v>
      </c>
      <c r="DM407" s="38">
        <f t="shared" ca="1" si="1375"/>
        <v>2.0105312298983335</v>
      </c>
      <c r="DN407" s="38">
        <f t="shared" ca="1" si="1375"/>
        <v>2.3389280792325735</v>
      </c>
      <c r="DO407" s="38">
        <f t="shared" ca="1" si="1375"/>
        <v>2.6706201322376728</v>
      </c>
      <c r="DP407" s="38">
        <f t="shared" ca="1" si="1375"/>
        <v>2.8577816057950258</v>
      </c>
      <c r="DQ407" s="38">
        <f t="shared" ca="1" si="1375"/>
        <v>3.150695413351059</v>
      </c>
      <c r="DR407" s="38">
        <f t="shared" ca="1" si="1375"/>
        <v>3.3306279294192791</v>
      </c>
      <c r="DS407" s="38">
        <f t="shared" ca="1" si="1375"/>
        <v>3.5953105799853802</v>
      </c>
      <c r="DT407" s="38">
        <f t="shared" ca="1" si="1375"/>
        <v>3.8601710628718138</v>
      </c>
      <c r="DU407" s="38">
        <f t="shared" ca="1" si="1375"/>
        <v>3.6019571237266064</v>
      </c>
      <c r="DV407" s="38">
        <f t="shared" ca="1" si="1375"/>
        <v>3.6214492805302143</v>
      </c>
      <c r="DW407" s="38">
        <f t="shared" ca="1" si="1375"/>
        <v>3.8704278161749244</v>
      </c>
      <c r="DX407" s="38">
        <f t="shared" ca="1" si="1375"/>
        <v>3.3913263268768787</v>
      </c>
      <c r="DY407" s="38">
        <f t="shared" ca="1" si="1375"/>
        <v>3.4959188336506486</v>
      </c>
      <c r="DZ407" s="38">
        <f t="shared" ca="1" si="1375"/>
        <v>3.2249230537563562</v>
      </c>
      <c r="EA407" s="38">
        <f t="shared" ca="1" si="1375"/>
        <v>2.8808003356680274</v>
      </c>
      <c r="EB407" s="38">
        <f t="shared" ca="1" si="1375"/>
        <v>3.0173429232090712</v>
      </c>
      <c r="EC407" s="38">
        <f t="shared" ca="1" si="1375"/>
        <v>3.4450795091688633</v>
      </c>
      <c r="ED407" s="38">
        <f t="shared" ca="1" si="1375"/>
        <v>3.1252244152128696</v>
      </c>
      <c r="EE407" s="38">
        <f t="shared" ca="1" si="1375"/>
        <v>3.4875091463327408</v>
      </c>
      <c r="EF407" s="38">
        <f t="shared" ca="1" si="1375"/>
        <v>3.4671775065362453</v>
      </c>
      <c r="EG407" s="38">
        <f t="shared" ca="1" si="1375"/>
        <v>3.5396021623164415</v>
      </c>
      <c r="EH407" s="38">
        <f t="shared" ca="1" si="1375"/>
        <v>3.731003331951797</v>
      </c>
      <c r="EI407" s="38">
        <f t="shared" ca="1" si="1375"/>
        <v>3.637789661064744</v>
      </c>
      <c r="EJ407" s="38">
        <f t="shared" ca="1" si="1375"/>
        <v>3.1410732064396143</v>
      </c>
      <c r="EK407" s="38">
        <f t="shared" ca="1" si="1375"/>
        <v>3.2547736763954163</v>
      </c>
      <c r="EL407" s="38">
        <f t="shared" ca="1" si="1375"/>
        <v>2.9575310535728931</v>
      </c>
      <c r="EM407" s="38">
        <f t="shared" ca="1" si="1375"/>
        <v>2.8114415965974331</v>
      </c>
      <c r="EN407" s="38">
        <f t="shared" ca="1" si="1375"/>
        <v>2.7671364974230528</v>
      </c>
      <c r="EO407" s="38">
        <f t="shared" ca="1" si="1375"/>
        <v>2.8893176801502705</v>
      </c>
      <c r="EP407" s="38">
        <f t="shared" ca="1" si="1375"/>
        <v>2.935564337298274</v>
      </c>
      <c r="EQ407" s="38">
        <f t="shared" ca="1" si="1375"/>
        <v>2.4617368718609214</v>
      </c>
      <c r="ER407" s="38">
        <f t="shared" ca="1" si="1375"/>
        <v>2.5901127299293876</v>
      </c>
      <c r="ES407" s="38">
        <f t="shared" ca="1" si="1375"/>
        <v>2.8252389039844275</v>
      </c>
      <c r="ET407" s="38">
        <f t="shared" ca="1" si="1375"/>
        <v>3.2692001294344664</v>
      </c>
      <c r="EU407" s="38">
        <f t="shared" ca="1" si="1375"/>
        <v>3.424870609305799</v>
      </c>
      <c r="EV407" s="38">
        <f t="shared" ca="1" si="1375"/>
        <v>3.7299520038068295</v>
      </c>
      <c r="EW407" s="38">
        <f t="shared" ca="1" si="1375"/>
        <v>3.6497806301340461</v>
      </c>
      <c r="EX407" s="38">
        <f t="shared" ca="1" si="1375"/>
        <v>3.9896860001608729</v>
      </c>
      <c r="EY407" s="38">
        <f t="shared" ca="1" si="1375"/>
        <v>4.2462140992283821</v>
      </c>
      <c r="EZ407" s="38">
        <f t="shared" ca="1" si="1375"/>
        <v>4.6106673404574394</v>
      </c>
      <c r="FA407" s="38">
        <f t="shared" ca="1" si="1375"/>
        <v>4.7433424480259418</v>
      </c>
      <c r="FB407" s="38">
        <f t="shared" ca="1" si="1375"/>
        <v>4.9959759209305048</v>
      </c>
      <c r="FC407" s="38">
        <f t="shared" ca="1" si="1375"/>
        <v>4.9487295178696513</v>
      </c>
      <c r="FD407" s="38">
        <f t="shared" ca="1" si="1375"/>
        <v>5.0876400135457516</v>
      </c>
      <c r="FE407" s="38">
        <f t="shared" ca="1" si="1375"/>
        <v>4.6805471917614341</v>
      </c>
      <c r="FF407" s="38">
        <f t="shared" ca="1" si="1375"/>
        <v>4.3434774242341518</v>
      </c>
      <c r="FG407" s="38">
        <f t="shared" ca="1" si="1375"/>
        <v>4.4866235852241516</v>
      </c>
      <c r="FH407" s="38">
        <f t="shared" ca="1" si="1375"/>
        <v>4.837377754971385</v>
      </c>
      <c r="FI407" s="38">
        <f t="shared" ca="1" si="1375"/>
        <v>4.4242578493431211</v>
      </c>
      <c r="FJ407" s="38">
        <f t="shared" ca="1" si="1375"/>
        <v>4.7197044398635626</v>
      </c>
      <c r="FK407" s="38">
        <f t="shared" ca="1" si="1375"/>
        <v>5.1082305284217</v>
      </c>
      <c r="FL407" s="38">
        <f t="shared" ca="1" si="1375"/>
        <v>5.3330955915153027</v>
      </c>
      <c r="FM407" s="38">
        <f t="shared" ca="1" si="1375"/>
        <v>5.796382000669837</v>
      </c>
      <c r="FN407" s="38">
        <f t="shared" ca="1" si="1375"/>
        <v>5.3448983486741781</v>
      </c>
      <c r="FO407" s="38">
        <f t="shared" ca="1" si="1375"/>
        <v>5.4856085618957877</v>
      </c>
      <c r="FP407" s="38">
        <f t="shared" ca="1" si="1375"/>
        <v>5.2545919483527541</v>
      </c>
      <c r="FQ407" s="38">
        <f t="shared" ca="1" si="1375"/>
        <v>5.2329319110140204</v>
      </c>
      <c r="FR407" s="38">
        <f t="shared" ca="1" si="1375"/>
        <v>5.3521961374208331</v>
      </c>
      <c r="FS407" s="38">
        <f t="shared" ca="1" si="1375"/>
        <v>5.782257535494864</v>
      </c>
      <c r="FT407" s="38">
        <f t="shared" ca="1" si="1375"/>
        <v>5.288637300953269</v>
      </c>
      <c r="FU407" s="38">
        <f t="shared" ref="FU407:IF407" ca="1" si="1376">(FU386-FU402-FU405-FU406)</f>
        <v>5.1393460854887962</v>
      </c>
      <c r="FV407" s="38">
        <f t="shared" ca="1" si="1376"/>
        <v>5.51385747641325</v>
      </c>
      <c r="FW407" s="38">
        <f t="shared" ca="1" si="1376"/>
        <v>5.0196606060490012</v>
      </c>
      <c r="FX407" s="38">
        <f t="shared" ca="1" si="1376"/>
        <v>4.8491785731166601</v>
      </c>
      <c r="FY407" s="38">
        <f t="shared" ca="1" si="1376"/>
        <v>4.7585324924439192</v>
      </c>
      <c r="FZ407" s="38">
        <f t="shared" ca="1" si="1376"/>
        <v>4.7634272016584873</v>
      </c>
      <c r="GA407" s="38">
        <f t="shared" ca="1" si="1376"/>
        <v>5.0333474557846785</v>
      </c>
      <c r="GB407" s="38">
        <f t="shared" ca="1" si="1376"/>
        <v>5.5217678137123585</v>
      </c>
      <c r="GC407" s="38">
        <f t="shared" ca="1" si="1376"/>
        <v>5.6316064521670341</v>
      </c>
      <c r="GD407" s="38">
        <f t="shared" ca="1" si="1376"/>
        <v>5.4899758799001575</v>
      </c>
      <c r="GE407" s="38">
        <f t="shared" ca="1" si="1376"/>
        <v>5.8733398616313934</v>
      </c>
      <c r="GF407" s="38">
        <f t="shared" ca="1" si="1376"/>
        <v>6.3493095571175218</v>
      </c>
      <c r="GG407" s="38">
        <f t="shared" ca="1" si="1376"/>
        <v>5.8663707477971911</v>
      </c>
      <c r="GH407" s="38">
        <f t="shared" ca="1" si="1376"/>
        <v>6.1582095194607973</v>
      </c>
      <c r="GI407" s="38">
        <f t="shared" ca="1" si="1376"/>
        <v>6.1587798185646534</v>
      </c>
      <c r="GJ407" s="38">
        <f t="shared" ca="1" si="1376"/>
        <v>5.8113620709627867</v>
      </c>
      <c r="GK407" s="38">
        <f t="shared" ca="1" si="1376"/>
        <v>6.281473028473556</v>
      </c>
      <c r="GL407" s="38">
        <f t="shared" ca="1" si="1376"/>
        <v>6.2124153561890125</v>
      </c>
      <c r="GM407" s="38">
        <f t="shared" ca="1" si="1376"/>
        <v>6.0803774017840624</v>
      </c>
      <c r="GN407" s="38">
        <f t="shared" ca="1" si="1376"/>
        <v>5.8407056070864201</v>
      </c>
      <c r="GO407" s="38">
        <f t="shared" ca="1" si="1376"/>
        <v>5.5747530711814761</v>
      </c>
      <c r="GP407" s="38">
        <f t="shared" ca="1" si="1376"/>
        <v>5.5638104691170156</v>
      </c>
      <c r="GQ407" s="38">
        <f t="shared" ca="1" si="1376"/>
        <v>6.032822398468852</v>
      </c>
      <c r="GR407" s="38">
        <f t="shared" ca="1" si="1376"/>
        <v>6.1311975922435522</v>
      </c>
      <c r="GS407" s="38">
        <f t="shared" ca="1" si="1376"/>
        <v>5.8946886556223035</v>
      </c>
      <c r="GT407" s="38">
        <f t="shared" ca="1" si="1376"/>
        <v>5.8552962550893426</v>
      </c>
      <c r="GU407" s="38">
        <f t="shared" ca="1" si="1376"/>
        <v>5.5667424025014043</v>
      </c>
      <c r="GV407" s="38">
        <f t="shared" ca="1" si="1376"/>
        <v>5.4314251774922013</v>
      </c>
      <c r="GW407" s="38">
        <f t="shared" ca="1" si="1376"/>
        <v>5.0985495117492974</v>
      </c>
      <c r="GX407" s="38">
        <f t="shared" ca="1" si="1376"/>
        <v>5.295230096206069</v>
      </c>
      <c r="GY407" s="38">
        <f t="shared" ca="1" si="1376"/>
        <v>4.8583961008116603</v>
      </c>
      <c r="GZ407" s="38">
        <f t="shared" ca="1" si="1376"/>
        <v>4.516474193893373</v>
      </c>
      <c r="HA407" s="38">
        <f t="shared" ca="1" si="1376"/>
        <v>4.7636562399566174</v>
      </c>
      <c r="HB407" s="38">
        <f t="shared" ca="1" si="1376"/>
        <v>5.0729510127566755</v>
      </c>
      <c r="HC407" s="38">
        <f t="shared" ca="1" si="1376"/>
        <v>4.9551255484111607</v>
      </c>
      <c r="HD407" s="38">
        <f t="shared" ca="1" si="1376"/>
        <v>4.9371105115860701</v>
      </c>
      <c r="HE407" s="38">
        <f t="shared" ca="1" si="1376"/>
        <v>4.5155080333352089</v>
      </c>
      <c r="HF407" s="38">
        <f t="shared" ca="1" si="1376"/>
        <v>4.4687196868471801</v>
      </c>
      <c r="HG407" s="38">
        <f t="shared" ca="1" si="1376"/>
        <v>4.8404219588264823</v>
      </c>
      <c r="HH407" s="38">
        <f t="shared" ca="1" si="1376"/>
        <v>4.4140188060700893</v>
      </c>
      <c r="HI407" s="38">
        <f t="shared" ca="1" si="1376"/>
        <v>4.4159504869021475</v>
      </c>
      <c r="HJ407" s="38">
        <f t="shared" ca="1" si="1376"/>
        <v>4.111332246568054</v>
      </c>
      <c r="HK407" s="38">
        <f t="shared" ca="1" si="1376"/>
        <v>3.9611854292452335</v>
      </c>
      <c r="HL407" s="38">
        <f t="shared" ca="1" si="1376"/>
        <v>4.2845779526978731</v>
      </c>
      <c r="HM407" s="38">
        <f t="shared" ca="1" si="1376"/>
        <v>4.504210265353322</v>
      </c>
      <c r="HN407" s="38">
        <f t="shared" ca="1" si="1376"/>
        <v>4.3399781277403235</v>
      </c>
      <c r="HO407" s="38">
        <f t="shared" ca="1" si="1376"/>
        <v>4.4217851078137755</v>
      </c>
      <c r="HP407" s="38">
        <f t="shared" ca="1" si="1376"/>
        <v>4.4661457138136029</v>
      </c>
      <c r="HQ407" s="38">
        <f t="shared" ca="1" si="1376"/>
        <v>4.7719121519476175</v>
      </c>
      <c r="HR407" s="38">
        <f t="shared" ca="1" si="1376"/>
        <v>4.8722917074337602</v>
      </c>
      <c r="HS407" s="38">
        <f t="shared" ca="1" si="1376"/>
        <v>5.0366607271134853</v>
      </c>
      <c r="HT407" s="38">
        <f t="shared" ca="1" si="1376"/>
        <v>5.4212796688079834</v>
      </c>
      <c r="HU407" s="38">
        <f t="shared" ca="1" si="1376"/>
        <v>4.9429984856396914</v>
      </c>
      <c r="HV407" s="38">
        <f t="shared" ca="1" si="1376"/>
        <v>4.8576096687465906</v>
      </c>
      <c r="HW407" s="38">
        <f t="shared" ca="1" si="1376"/>
        <v>4.4489169325679541</v>
      </c>
      <c r="HX407" s="38">
        <f t="shared" ca="1" si="1376"/>
        <v>4.2103432342410088</v>
      </c>
      <c r="HY407" s="38">
        <f t="shared" ca="1" si="1376"/>
        <v>4.6699513774365187</v>
      </c>
      <c r="HZ407" s="38">
        <f t="shared" ca="1" si="1376"/>
        <v>4.5430643279105425</v>
      </c>
      <c r="IA407" s="38">
        <f t="shared" ca="1" si="1376"/>
        <v>4.4085841178894043</v>
      </c>
      <c r="IB407" s="38">
        <f t="shared" ca="1" si="1376"/>
        <v>4.0013865269720554</v>
      </c>
      <c r="IC407" s="38">
        <f t="shared" ca="1" si="1376"/>
        <v>3.732870452105999</v>
      </c>
      <c r="ID407" s="38">
        <f t="shared" ca="1" si="1376"/>
        <v>4.2288894560188055</v>
      </c>
      <c r="IE407" s="38">
        <f t="shared" ca="1" si="1376"/>
        <v>4.0491056451573968</v>
      </c>
      <c r="IF407" s="38">
        <f t="shared" ca="1" si="1376"/>
        <v>3.5535672307014465</v>
      </c>
      <c r="IG407" s="38">
        <f t="shared" ref="IG407:KP407" ca="1" si="1377">(IG386-IG402-IG405-IG406)</f>
        <v>3.4827683568000793</v>
      </c>
      <c r="IH407" s="38">
        <f t="shared" ca="1" si="1377"/>
        <v>3.5363900745287538</v>
      </c>
      <c r="II407" s="38">
        <f t="shared" ca="1" si="1377"/>
        <v>165385.77106182091</v>
      </c>
      <c r="IJ407" s="38">
        <f t="shared" ca="1" si="1377"/>
        <v>165386.12293713167</v>
      </c>
      <c r="IK407" s="38">
        <f t="shared" ca="1" si="1377"/>
        <v>165386.47798079532</v>
      </c>
      <c r="IL407" s="38">
        <f t="shared" ca="1" si="1377"/>
        <v>165386.84008766338</v>
      </c>
      <c r="IM407" s="38">
        <f t="shared" ca="1" si="1377"/>
        <v>165386.51469073165</v>
      </c>
      <c r="IN407" s="38">
        <f t="shared" ca="1" si="1377"/>
        <v>165386.4535826873</v>
      </c>
      <c r="IO407" s="38">
        <f t="shared" ca="1" si="1377"/>
        <v>165386.36254565883</v>
      </c>
      <c r="IP407" s="38">
        <f t="shared" ca="1" si="1377"/>
        <v>165386.64961233735</v>
      </c>
      <c r="IQ407" s="38">
        <f t="shared" ca="1" si="1377"/>
        <v>165386.73510688636</v>
      </c>
      <c r="IR407" s="38">
        <f t="shared" ca="1" si="1377"/>
        <v>165386.34906558692</v>
      </c>
      <c r="IS407" s="38">
        <f t="shared" ca="1" si="1377"/>
        <v>165386.01018285099</v>
      </c>
      <c r="IT407" s="38">
        <f t="shared" ca="1" si="1377"/>
        <v>165386.1335829515</v>
      </c>
      <c r="IU407" s="38">
        <f t="shared" ca="1" si="1377"/>
        <v>165386.55451444257</v>
      </c>
      <c r="IV407" s="38">
        <f t="shared" ca="1" si="1377"/>
        <v>165386.37533884123</v>
      </c>
      <c r="IW407" s="38">
        <f t="shared" ca="1" si="1377"/>
        <v>165385.87727854308</v>
      </c>
      <c r="IX407" s="38">
        <f t="shared" ca="1" si="1377"/>
        <v>165385.61443426833</v>
      </c>
      <c r="IY407" s="38">
        <f t="shared" ca="1" si="1377"/>
        <v>165385.39848594181</v>
      </c>
      <c r="IZ407" s="38">
        <f t="shared" ca="1" si="1377"/>
        <v>165385.64963357523</v>
      </c>
      <c r="JA407" s="38">
        <f t="shared" ca="1" si="1377"/>
        <v>165385.36792302132</v>
      </c>
      <c r="JB407" s="38">
        <f t="shared" ca="1" si="1377"/>
        <v>165385.81200974248</v>
      </c>
      <c r="JC407" s="38">
        <f t="shared" ca="1" si="1377"/>
        <v>165386.03136431612</v>
      </c>
      <c r="JD407" s="38">
        <f t="shared" ca="1" si="1377"/>
        <v>165385.67970039416</v>
      </c>
      <c r="JE407" s="38">
        <f t="shared" ca="1" si="1377"/>
        <v>165385.69544634409</v>
      </c>
      <c r="JF407" s="38">
        <f t="shared" ca="1" si="1377"/>
        <v>165385.41821799334</v>
      </c>
      <c r="JG407" s="38">
        <f t="shared" ca="1" si="1377"/>
        <v>165385.74555750843</v>
      </c>
      <c r="JH407" s="38">
        <f t="shared" ca="1" si="1377"/>
        <v>165385.49004015233</v>
      </c>
      <c r="JI407" s="38">
        <f t="shared" ca="1" si="1377"/>
        <v>165385.46536569856</v>
      </c>
      <c r="JJ407" s="38">
        <f t="shared" ca="1" si="1377"/>
        <v>165385.08248087298</v>
      </c>
      <c r="JK407" s="38">
        <f t="shared" ca="1" si="1377"/>
        <v>165385.51945438143</v>
      </c>
      <c r="JL407" s="38">
        <f t="shared" ca="1" si="1377"/>
        <v>165385.74778925162</v>
      </c>
      <c r="JM407" s="38">
        <f t="shared" ca="1" si="1377"/>
        <v>165385.3090957813</v>
      </c>
      <c r="JN407" s="38">
        <f t="shared" ca="1" si="1377"/>
        <v>165384.94370980654</v>
      </c>
      <c r="JO407" s="38">
        <f t="shared" ca="1" si="1377"/>
        <v>165384.82644495554</v>
      </c>
      <c r="JP407" s="38">
        <f t="shared" ca="1" si="1377"/>
        <v>165384.56303687859</v>
      </c>
      <c r="JQ407" s="38">
        <f t="shared" ca="1" si="1377"/>
        <v>165384.48613854125</v>
      </c>
      <c r="JR407" s="38">
        <f t="shared" ca="1" si="1377"/>
        <v>165384.80733093992</v>
      </c>
      <c r="JS407" s="38">
        <f t="shared" ca="1" si="1377"/>
        <v>165385.2268232163</v>
      </c>
      <c r="JT407" s="38">
        <f t="shared" ca="1" si="1377"/>
        <v>165385.69285957888</v>
      </c>
      <c r="JU407" s="38">
        <f t="shared" ca="1" si="1377"/>
        <v>165385.76049745921</v>
      </c>
      <c r="JV407" s="38">
        <f t="shared" ca="1" si="1377"/>
        <v>165386.02867298573</v>
      </c>
      <c r="JW407" s="38">
        <f t="shared" ca="1" si="1377"/>
        <v>165385.86172232777</v>
      </c>
      <c r="JX407" s="38">
        <f t="shared" ca="1" si="1377"/>
        <v>165385.67998083122</v>
      </c>
      <c r="JY407" s="38">
        <f t="shared" ca="1" si="1377"/>
        <v>165385.75514846109</v>
      </c>
      <c r="JZ407" s="38">
        <f t="shared" ca="1" si="1377"/>
        <v>165385.67211525887</v>
      </c>
      <c r="KA407" s="38">
        <f t="shared" ca="1" si="1377"/>
        <v>165385.72163819429</v>
      </c>
      <c r="KB407" s="38">
        <f t="shared" ca="1" si="1377"/>
        <v>165385.34887493961</v>
      </c>
      <c r="KC407" s="38">
        <f t="shared" ca="1" si="1377"/>
        <v>165385.49870335311</v>
      </c>
      <c r="KD407" s="38">
        <f t="shared" ca="1" si="1377"/>
        <v>165385.60306062177</v>
      </c>
      <c r="KE407" s="38">
        <f t="shared" ca="1" si="1377"/>
        <v>165385.2393380329</v>
      </c>
      <c r="KF407" s="38">
        <f t="shared" ca="1" si="1377"/>
        <v>165384.9408247415</v>
      </c>
      <c r="KG407" s="38">
        <f t="shared" ca="1" si="1377"/>
        <v>165385.23897522688</v>
      </c>
      <c r="KH407" s="38">
        <f t="shared" ca="1" si="1377"/>
        <v>165385.26692950167</v>
      </c>
      <c r="KI407" s="38">
        <f t="shared" ca="1" si="1377"/>
        <v>165385.39550577849</v>
      </c>
      <c r="KJ407" s="38">
        <f t="shared" ca="1" si="1377"/>
        <v>165385.41095752269</v>
      </c>
      <c r="KK407" s="38">
        <f t="shared" ca="1" si="1377"/>
        <v>165385.44627774879</v>
      </c>
      <c r="KL407" s="38">
        <f t="shared" ca="1" si="1377"/>
        <v>165385.57178418152</v>
      </c>
      <c r="KM407" s="38">
        <f t="shared" ca="1" si="1377"/>
        <v>165385.67668250203</v>
      </c>
      <c r="KN407" s="38">
        <f t="shared" ca="1" si="1377"/>
        <v>165385.25105731376</v>
      </c>
      <c r="KO407" s="38">
        <f t="shared" ca="1" si="1377"/>
        <v>165384.98773984611</v>
      </c>
      <c r="KP407" s="38">
        <f t="shared" ca="1" si="1377"/>
        <v>165384.94259469584</v>
      </c>
      <c r="KQ407" s="38">
        <f t="shared" ref="KQ407:LT407" ca="1" si="1378">(KQ386-KQ402-KQ405-KQ406)</f>
        <v>165384.653169984</v>
      </c>
      <c r="KR407" s="38">
        <f t="shared" ca="1" si="1378"/>
        <v>165384.71190445684</v>
      </c>
      <c r="KS407" s="38">
        <f t="shared" ca="1" si="1378"/>
        <v>165384.8886441756</v>
      </c>
      <c r="KT407" s="38">
        <f t="shared" ca="1" si="1378"/>
        <v>165385.21293556131</v>
      </c>
      <c r="KU407" s="38">
        <f t="shared" ca="1" si="1378"/>
        <v>165385.30044501647</v>
      </c>
      <c r="KV407" s="38">
        <f t="shared" ca="1" si="1378"/>
        <v>165385.17830626108</v>
      </c>
      <c r="KW407" s="38">
        <f t="shared" ca="1" si="1378"/>
        <v>165385.13978881761</v>
      </c>
      <c r="KX407" s="38">
        <f t="shared" ca="1" si="1378"/>
        <v>165385.09173119813</v>
      </c>
      <c r="KY407" s="38">
        <f t="shared" ca="1" si="1378"/>
        <v>165384.91555741802</v>
      </c>
      <c r="KZ407" s="38">
        <f t="shared" ca="1" si="1378"/>
        <v>165385.38154141977</v>
      </c>
      <c r="LA407" s="38">
        <f t="shared" ca="1" si="1378"/>
        <v>165385.54214197583</v>
      </c>
      <c r="LB407" s="38">
        <f t="shared" ca="1" si="1378"/>
        <v>165385.11808804795</v>
      </c>
      <c r="LC407" s="38">
        <f t="shared" ca="1" si="1378"/>
        <v>165385.53236330673</v>
      </c>
      <c r="LD407" s="38">
        <f t="shared" ca="1" si="1378"/>
        <v>165385.2932781186</v>
      </c>
      <c r="LE407" s="38">
        <f t="shared" ca="1" si="1378"/>
        <v>165385.07773396373</v>
      </c>
      <c r="LF407" s="38">
        <f t="shared" ca="1" si="1378"/>
        <v>165384.81936426461</v>
      </c>
      <c r="LG407" s="38">
        <f t="shared" ca="1" si="1378"/>
        <v>165384.52003447711</v>
      </c>
      <c r="LH407" s="38">
        <f t="shared" ca="1" si="1378"/>
        <v>165384.70228610374</v>
      </c>
      <c r="LI407" s="38">
        <f t="shared" ca="1" si="1378"/>
        <v>165384.81188440137</v>
      </c>
      <c r="LJ407" s="38">
        <f t="shared" ca="1" si="1378"/>
        <v>165385.21632216871</v>
      </c>
      <c r="LK407" s="38">
        <f t="shared" ca="1" si="1378"/>
        <v>165385.68086699024</v>
      </c>
      <c r="LL407" s="38">
        <f t="shared" ca="1" si="1378"/>
        <v>165385.22921059839</v>
      </c>
      <c r="LM407" s="38">
        <f t="shared" ca="1" si="1378"/>
        <v>165384.85210946947</v>
      </c>
      <c r="LN407" s="38">
        <f t="shared" ca="1" si="1378"/>
        <v>165385.02475514077</v>
      </c>
      <c r="LO407" s="38">
        <f t="shared" ca="1" si="1378"/>
        <v>165385.4709229134</v>
      </c>
      <c r="LP407" s="38">
        <f t="shared" ca="1" si="1378"/>
        <v>165385.9206250906</v>
      </c>
      <c r="LQ407" s="38">
        <f t="shared" ca="1" si="1378"/>
        <v>165386.02548932284</v>
      </c>
      <c r="LR407" s="38">
        <f t="shared" ca="1" si="1378"/>
        <v>165386.51116580702</v>
      </c>
      <c r="LS407" s="38">
        <f t="shared" ca="1" si="1378"/>
        <v>165386.97016603313</v>
      </c>
      <c r="LT407" s="38">
        <f t="shared" ca="1" si="1378"/>
        <v>165386.81667024083</v>
      </c>
      <c r="LU407" s="38"/>
      <c r="LV407" s="38"/>
      <c r="LW407" s="38"/>
      <c r="LX407" s="38"/>
      <c r="LY407" s="38"/>
      <c r="LZ407" s="38"/>
      <c r="MA407" s="38"/>
      <c r="MB407" s="38"/>
      <c r="MC407" s="38"/>
      <c r="MD407" s="38"/>
      <c r="ME407" s="38"/>
      <c r="MF407" s="38"/>
      <c r="MG407" s="38"/>
      <c r="MH407" s="38"/>
      <c r="MI407" s="38"/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38"/>
      <c r="NM407" s="38"/>
      <c r="NN407" s="38"/>
      <c r="NO407" s="38"/>
      <c r="NP407" s="38"/>
      <c r="NQ407" s="38"/>
      <c r="NR407" s="38"/>
      <c r="NS407" s="38"/>
      <c r="NT407" s="38"/>
      <c r="NU407" s="38"/>
      <c r="NV407" s="38"/>
      <c r="NW407" s="38"/>
      <c r="NX407" s="38"/>
      <c r="NY407" s="38"/>
      <c r="NZ407" s="38"/>
      <c r="OA407" s="38"/>
      <c r="OB407" s="38"/>
      <c r="OC407" s="38"/>
      <c r="OD407" s="38"/>
      <c r="OE407" s="38"/>
      <c r="OF407" s="38"/>
      <c r="OG407" s="38"/>
      <c r="OH407" s="38"/>
      <c r="OI407" s="38"/>
      <c r="OJ407" s="38"/>
      <c r="OK407" s="38"/>
      <c r="OL407" s="38"/>
      <c r="OM407" s="38"/>
      <c r="ON407" s="38"/>
      <c r="OO407" s="38"/>
      <c r="OP407" s="38"/>
      <c r="OQ407" s="38"/>
      <c r="OR407" s="38"/>
      <c r="OS407" s="38"/>
      <c r="OT407" s="38"/>
      <c r="OU407" s="38"/>
      <c r="OV407" s="38"/>
      <c r="OW407" s="38"/>
      <c r="OX407" s="38"/>
      <c r="OY407" s="38"/>
      <c r="OZ407" s="38"/>
      <c r="PA407" s="38"/>
      <c r="PB407" s="38"/>
      <c r="PC407" s="38"/>
      <c r="PD407" s="38"/>
      <c r="PE407" s="38"/>
      <c r="PF407" s="38"/>
      <c r="PG407" s="38"/>
      <c r="PH407" s="38"/>
      <c r="PI407" s="38"/>
      <c r="PJ407" s="38"/>
      <c r="PK407" s="38"/>
      <c r="PL407" s="38"/>
      <c r="PM407" s="38"/>
      <c r="PN407" s="38"/>
      <c r="PO407" s="38"/>
      <c r="PP407" s="38"/>
      <c r="PQ407" s="38"/>
      <c r="PR407" s="38"/>
      <c r="PS407" s="38"/>
      <c r="PT407" s="38"/>
      <c r="PU407" s="38"/>
      <c r="PV407" s="38"/>
      <c r="PW407" s="38"/>
      <c r="PX407" s="38"/>
      <c r="PY407" s="38"/>
      <c r="PZ407" s="38"/>
      <c r="QA407" s="38"/>
      <c r="QB407" s="38"/>
      <c r="QC407" s="38"/>
      <c r="QD407" s="38"/>
      <c r="QE407" s="38"/>
      <c r="QF407" s="38"/>
      <c r="QG407" s="38"/>
      <c r="QH407" s="38"/>
      <c r="QI407" s="38"/>
      <c r="QJ407" s="38"/>
      <c r="QK407" s="38"/>
      <c r="QL407" s="38"/>
      <c r="QM407" s="38"/>
      <c r="QN407" s="38"/>
      <c r="QO407" s="38"/>
      <c r="QP407" s="38"/>
      <c r="QQ407" s="38"/>
      <c r="QR407" s="38"/>
      <c r="QS407" s="38"/>
      <c r="QT407" s="38"/>
      <c r="QU407" s="38"/>
    </row>
    <row r="408" spans="1:463" ht="15" customHeight="1" outlineLevel="1">
      <c r="C408" s="15" t="s">
        <v>601</v>
      </c>
      <c r="E408" s="44" t="s">
        <v>95</v>
      </c>
      <c r="H408" s="99"/>
      <c r="I408" s="54">
        <f t="shared" ref="I408:AV408" ca="1" si="1379">I405+I406+I407</f>
        <v>3792500</v>
      </c>
      <c r="J408" s="54">
        <f t="shared" ca="1" si="1379"/>
        <v>3792500</v>
      </c>
      <c r="K408" s="54">
        <f t="shared" ca="1" si="1379"/>
        <v>3792500</v>
      </c>
      <c r="L408" s="54">
        <f t="shared" ca="1" si="1379"/>
        <v>3792500</v>
      </c>
      <c r="M408" s="54">
        <f t="shared" ca="1" si="1379"/>
        <v>3792500</v>
      </c>
      <c r="N408" s="54">
        <f t="shared" ca="1" si="1379"/>
        <v>3792500</v>
      </c>
      <c r="O408" s="54">
        <f t="shared" ca="1" si="1379"/>
        <v>3792500</v>
      </c>
      <c r="P408" s="54">
        <f t="shared" ca="1" si="1379"/>
        <v>3792500</v>
      </c>
      <c r="Q408" s="54">
        <f t="shared" ca="1" si="1379"/>
        <v>3792500</v>
      </c>
      <c r="R408" s="54">
        <f t="shared" ca="1" si="1379"/>
        <v>3792500</v>
      </c>
      <c r="S408" s="54">
        <f t="shared" ca="1" si="1379"/>
        <v>3792500</v>
      </c>
      <c r="T408" s="54">
        <f t="shared" ca="1" si="1379"/>
        <v>3792499.9999999991</v>
      </c>
      <c r="U408" s="54">
        <f t="shared" ca="1" si="1379"/>
        <v>3792499.9999999981</v>
      </c>
      <c r="V408" s="54">
        <f t="shared" ca="1" si="1379"/>
        <v>3792499.9999999981</v>
      </c>
      <c r="W408" s="54">
        <f t="shared" ca="1" si="1379"/>
        <v>3792500</v>
      </c>
      <c r="X408" s="54">
        <f t="shared" ca="1" si="1379"/>
        <v>3792500</v>
      </c>
      <c r="Y408" s="54">
        <f t="shared" ca="1" si="1379"/>
        <v>3792500</v>
      </c>
      <c r="Z408" s="54">
        <f t="shared" ca="1" si="1379"/>
        <v>3792499.9999999981</v>
      </c>
      <c r="AA408" s="54">
        <f t="shared" ca="1" si="1379"/>
        <v>3792499.9999999981</v>
      </c>
      <c r="AB408" s="54">
        <f t="shared" ca="1" si="1379"/>
        <v>3792499.9999999981</v>
      </c>
      <c r="AC408" s="54">
        <f t="shared" ca="1" si="1379"/>
        <v>3792499.9999999981</v>
      </c>
      <c r="AD408" s="54">
        <f t="shared" ca="1" si="1379"/>
        <v>3792499.9999999981</v>
      </c>
      <c r="AE408" s="54">
        <f t="shared" ca="1" si="1379"/>
        <v>3792499.9999999981</v>
      </c>
      <c r="AF408" s="54">
        <f t="shared" ca="1" si="1379"/>
        <v>3792500</v>
      </c>
      <c r="AG408" s="54">
        <f t="shared" ca="1" si="1379"/>
        <v>3718127.4336447958</v>
      </c>
      <c r="AH408" s="54">
        <f t="shared" ca="1" si="1379"/>
        <v>3644924.6726901885</v>
      </c>
      <c r="AI408" s="54">
        <f t="shared" ca="1" si="1379"/>
        <v>3612468.1552769709</v>
      </c>
      <c r="AJ408" s="54">
        <f t="shared" ca="1" si="1379"/>
        <v>3579700.2151331808</v>
      </c>
      <c r="AK408" s="54">
        <f t="shared" ca="1" si="1379"/>
        <v>3566560.5046654642</v>
      </c>
      <c r="AL408" s="54">
        <f t="shared" ca="1" si="1379"/>
        <v>3565461.527413724</v>
      </c>
      <c r="AM408" s="54">
        <f t="shared" ca="1" si="1379"/>
        <v>3590644.5063897427</v>
      </c>
      <c r="AN408" s="54">
        <f t="shared" ca="1" si="1379"/>
        <v>3606259.8036851157</v>
      </c>
      <c r="AO408" s="54">
        <f t="shared" ca="1" si="1379"/>
        <v>3605272.4469637368</v>
      </c>
      <c r="AP408" s="54">
        <f t="shared" ca="1" si="1379"/>
        <v>3569800.5212600846</v>
      </c>
      <c r="AQ408" s="54">
        <f t="shared" ca="1" si="1379"/>
        <v>3509781.1721900254</v>
      </c>
      <c r="AR408" s="54">
        <f t="shared" ca="1" si="1379"/>
        <v>3407676.5648486558</v>
      </c>
      <c r="AS408" s="54">
        <f t="shared" ca="1" si="1379"/>
        <v>3331887.9793409873</v>
      </c>
      <c r="AT408" s="54">
        <f t="shared" ca="1" si="1379"/>
        <v>3259146.6004355084</v>
      </c>
      <c r="AU408" s="54">
        <f t="shared" ca="1" si="1379"/>
        <v>3227613.0700590126</v>
      </c>
      <c r="AV408" s="54">
        <f t="shared" ca="1" si="1379"/>
        <v>3198493.0660505965</v>
      </c>
      <c r="AW408" s="54">
        <f t="shared" ref="AW408:DH408" ca="1" si="1380">AW405+AW406+AW407</f>
        <v>3188852.8479956314</v>
      </c>
      <c r="AX408" s="54">
        <f t="shared" ca="1" si="1380"/>
        <v>3191535.7208251543</v>
      </c>
      <c r="AY408" s="54">
        <f t="shared" ca="1" si="1380"/>
        <v>3217864.4417288452</v>
      </c>
      <c r="AZ408" s="54">
        <f t="shared" ca="1" si="1380"/>
        <v>3234527.9176554345</v>
      </c>
      <c r="BA408" s="54">
        <f t="shared" ca="1" si="1380"/>
        <v>3232723.3785489351</v>
      </c>
      <c r="BB408" s="54">
        <f t="shared" ca="1" si="1380"/>
        <v>3196532.4151069522</v>
      </c>
      <c r="BC408" s="54">
        <f t="shared" ca="1" si="1380"/>
        <v>3135878.8586582989</v>
      </c>
      <c r="BD408" s="54">
        <f t="shared" ca="1" si="1380"/>
        <v>3033175.7066384945</v>
      </c>
      <c r="BE408" s="54">
        <f t="shared" ca="1" si="1380"/>
        <v>2958226.8043192085</v>
      </c>
      <c r="BF408" s="54">
        <f t="shared" ca="1" si="1380"/>
        <v>2886323.1199408472</v>
      </c>
      <c r="BG408" s="54">
        <f t="shared" ca="1" si="1380"/>
        <v>2855439.3515651356</v>
      </c>
      <c r="BH408" s="54">
        <f t="shared" ca="1" si="1380"/>
        <v>2828570.1542948429</v>
      </c>
      <c r="BI408" s="54">
        <f t="shared" ca="1" si="1380"/>
        <v>2821353.762871841</v>
      </c>
      <c r="BJ408" s="54">
        <f t="shared" ca="1" si="1380"/>
        <v>2826620.22026054</v>
      </c>
      <c r="BK408" s="54">
        <f t="shared" ca="1" si="1380"/>
        <v>2853828.2963324133</v>
      </c>
      <c r="BL408" s="54">
        <f t="shared" ca="1" si="1380"/>
        <v>2873209.8002460022</v>
      </c>
      <c r="BM408" s="54">
        <f t="shared" ca="1" si="1380"/>
        <v>2871914.0220109187</v>
      </c>
      <c r="BN408" s="54">
        <f t="shared" ca="1" si="1380"/>
        <v>2836491.4254012872</v>
      </c>
      <c r="BO408" s="54">
        <f t="shared" ca="1" si="1380"/>
        <v>2776567.6011336967</v>
      </c>
      <c r="BP408" s="54">
        <f t="shared" ca="1" si="1380"/>
        <v>2674836.768057581</v>
      </c>
      <c r="BQ408" s="54">
        <f t="shared" ca="1" si="1380"/>
        <v>2600868.3139693532</v>
      </c>
      <c r="BR408" s="54">
        <f t="shared" ca="1" si="1380"/>
        <v>2529944.2015938722</v>
      </c>
      <c r="BS408" s="54">
        <f t="shared" ca="1" si="1380"/>
        <v>2499762.7208289765</v>
      </c>
      <c r="BT408" s="54">
        <f t="shared" ca="1" si="1380"/>
        <v>2475292.5489424355</v>
      </c>
      <c r="BU408" s="54">
        <f t="shared" ca="1" si="1380"/>
        <v>2470651.0931767169</v>
      </c>
      <c r="BV408" s="54">
        <f t="shared" ca="1" si="1380"/>
        <v>2478654.5621758718</v>
      </c>
      <c r="BW408" s="54">
        <f t="shared" ca="1" si="1380"/>
        <v>2506164.0260224529</v>
      </c>
      <c r="BX408" s="54">
        <f t="shared" ca="1" si="1380"/>
        <v>2528276.8691992443</v>
      </c>
      <c r="BY408" s="54">
        <f t="shared" ca="1" si="1380"/>
        <v>2527542.2205528151</v>
      </c>
      <c r="BZ408" s="54">
        <f t="shared" ca="1" si="1380"/>
        <v>2492938.1186501328</v>
      </c>
      <c r="CA408" s="54">
        <f t="shared" ca="1" si="1380"/>
        <v>2433610.7868152596</v>
      </c>
      <c r="CB408" s="54">
        <f t="shared" ca="1" si="1380"/>
        <v>2332897.995702263</v>
      </c>
      <c r="CC408" s="54">
        <f t="shared" ca="1" si="1380"/>
        <v>2259959.5069996044</v>
      </c>
      <c r="CD408" s="54">
        <f t="shared" ca="1" si="1380"/>
        <v>2189846.3253406286</v>
      </c>
      <c r="CE408" s="54">
        <f t="shared" ca="1" si="1380"/>
        <v>2160423.2181452364</v>
      </c>
      <c r="CF408" s="54">
        <f t="shared" ca="1" si="1380"/>
        <v>2138409.5156125333</v>
      </c>
      <c r="CG408" s="54">
        <f t="shared" ca="1" si="1380"/>
        <v>2136403.46007156</v>
      </c>
      <c r="CH408" s="54">
        <f t="shared" ca="1" si="1380"/>
        <v>2147206.8531931583</v>
      </c>
      <c r="CI408" s="54">
        <f t="shared" ca="1" si="1380"/>
        <v>2175292.2406131178</v>
      </c>
      <c r="CJ408" s="54">
        <f t="shared" ca="1" si="1380"/>
        <v>2198017.0183885079</v>
      </c>
      <c r="CK408" s="54">
        <f t="shared" ca="1" si="1380"/>
        <v>2198117.4952230342</v>
      </c>
      <c r="CL408" s="54">
        <f t="shared" ca="1" si="1380"/>
        <v>2164603.7870169226</v>
      </c>
      <c r="CM408" s="54">
        <f t="shared" ca="1" si="1380"/>
        <v>2106143.5326853562</v>
      </c>
      <c r="CN408" s="54">
        <f t="shared" ca="1" si="1380"/>
        <v>2006716.5374781042</v>
      </c>
      <c r="CO408" s="54">
        <f t="shared" ca="1" si="1380"/>
        <v>1937754.6830196306</v>
      </c>
      <c r="CP408" s="54">
        <f t="shared" ca="1" si="1380"/>
        <v>1871839.2066456228</v>
      </c>
      <c r="CQ408" s="54">
        <f t="shared" ca="1" si="1380"/>
        <v>1846127.9297537971</v>
      </c>
      <c r="CR408" s="54">
        <f t="shared" ca="1" si="1380"/>
        <v>1829525.8052342758</v>
      </c>
      <c r="CS408" s="54">
        <f t="shared" ca="1" si="1380"/>
        <v>1832940.4562758747</v>
      </c>
      <c r="CT408" s="54">
        <f t="shared" ca="1" si="1380"/>
        <v>1849504.6380252093</v>
      </c>
      <c r="CU408" s="54">
        <f t="shared" ca="1" si="1380"/>
        <v>1881026.3333584499</v>
      </c>
      <c r="CV408" s="54">
        <f t="shared" ca="1" si="1380"/>
        <v>1907224.0909171551</v>
      </c>
      <c r="CW408" s="54">
        <f t="shared" ca="1" si="1380"/>
        <v>1911019.824060373</v>
      </c>
      <c r="CX408" s="54">
        <f t="shared" ca="1" si="1380"/>
        <v>1881087.7718365304</v>
      </c>
      <c r="CY408" s="54">
        <f t="shared" ca="1" si="1380"/>
        <v>1826351.5838268977</v>
      </c>
      <c r="CZ408" s="54">
        <f t="shared" ca="1" si="1380"/>
        <v>1731064.7186345905</v>
      </c>
      <c r="DA408" s="54">
        <f t="shared" ca="1" si="1380"/>
        <v>1663587.8828806896</v>
      </c>
      <c r="DB408" s="54">
        <f t="shared" ca="1" si="1380"/>
        <v>1599160.5976466052</v>
      </c>
      <c r="DC408" s="54">
        <f t="shared" ca="1" si="1380"/>
        <v>1574676.5721744355</v>
      </c>
      <c r="DD408" s="54">
        <f t="shared" ca="1" si="1380"/>
        <v>1561003.4075055141</v>
      </c>
      <c r="DE408" s="54">
        <f t="shared" ca="1" si="1380"/>
        <v>1565483.8404266983</v>
      </c>
      <c r="DF408" s="54">
        <f t="shared" ca="1" si="1380"/>
        <v>1583223.90748032</v>
      </c>
      <c r="DG408" s="54">
        <f t="shared" ca="1" si="1380"/>
        <v>1615708.7980715092</v>
      </c>
      <c r="DH408" s="54">
        <f t="shared" ca="1" si="1380"/>
        <v>1642907.2322068289</v>
      </c>
      <c r="DI408" s="54">
        <f t="shared" ref="DI408:FT408" ca="1" si="1381">DI405+DI406+DI407</f>
        <v>1647925.1726170201</v>
      </c>
      <c r="DJ408" s="54">
        <f t="shared" ca="1" si="1381"/>
        <v>1618961.1424681563</v>
      </c>
      <c r="DK408" s="54">
        <f t="shared" ca="1" si="1381"/>
        <v>1565473.1295859218</v>
      </c>
      <c r="DL408" s="54">
        <f t="shared" ca="1" si="1381"/>
        <v>1471848.0405630171</v>
      </c>
      <c r="DM408" s="54">
        <f t="shared" ca="1" si="1381"/>
        <v>1440963.0105312299</v>
      </c>
      <c r="DN408" s="54">
        <f t="shared" ca="1" si="1381"/>
        <v>1413132.3389280792</v>
      </c>
      <c r="DO408" s="54">
        <f t="shared" ca="1" si="1381"/>
        <v>1424989.6706201322</v>
      </c>
      <c r="DP408" s="54">
        <f t="shared" ca="1" si="1381"/>
        <v>1449361.8577816058</v>
      </c>
      <c r="DQ408" s="54">
        <f t="shared" ca="1" si="1381"/>
        <v>1490028.1506954134</v>
      </c>
      <c r="DR408" s="54">
        <f t="shared" ca="1" si="1381"/>
        <v>1543896.3306279294</v>
      </c>
      <c r="DS408" s="54">
        <f t="shared" ca="1" si="1381"/>
        <v>1612470.59531058</v>
      </c>
      <c r="DT408" s="54">
        <f t="shared" ca="1" si="1381"/>
        <v>1675796.8601710629</v>
      </c>
      <c r="DU408" s="54">
        <f t="shared" ca="1" si="1381"/>
        <v>1717163.6019571237</v>
      </c>
      <c r="DV408" s="54">
        <f t="shared" ca="1" si="1381"/>
        <v>1724292.6214492805</v>
      </c>
      <c r="DW408" s="54">
        <f t="shared" ca="1" si="1381"/>
        <v>1707176.8704278162</v>
      </c>
      <c r="DX408" s="54">
        <f t="shared" ca="1" si="1381"/>
        <v>1650335.3913263269</v>
      </c>
      <c r="DY408" s="54">
        <f t="shared" ca="1" si="1381"/>
        <v>1621356.4959188337</v>
      </c>
      <c r="DZ408" s="54">
        <f t="shared" ca="1" si="1381"/>
        <v>1595216.2249230538</v>
      </c>
      <c r="EA408" s="54">
        <f t="shared" ca="1" si="1381"/>
        <v>1608736.8808003357</v>
      </c>
      <c r="EB408" s="54">
        <f t="shared" ca="1" si="1381"/>
        <v>1636479.0173429232</v>
      </c>
      <c r="EC408" s="54">
        <f t="shared" ca="1" si="1381"/>
        <v>1678659.4450795092</v>
      </c>
      <c r="ED408" s="54">
        <f t="shared" ca="1" si="1381"/>
        <v>1733987.1252244152</v>
      </c>
      <c r="EE408" s="54">
        <f t="shared" ca="1" si="1381"/>
        <v>1803985.4875091463</v>
      </c>
      <c r="EF408" s="54">
        <f t="shared" ca="1" si="1381"/>
        <v>1868775.4671775065</v>
      </c>
      <c r="EG408" s="54">
        <f t="shared" ca="1" si="1381"/>
        <v>1911826.5396021623</v>
      </c>
      <c r="EH408" s="54">
        <f t="shared" ca="1" si="1381"/>
        <v>1920382.731003332</v>
      </c>
      <c r="EI408" s="54">
        <f t="shared" ca="1" si="1381"/>
        <v>1904972.6377896611</v>
      </c>
      <c r="EJ408" s="54">
        <f t="shared" ca="1" si="1381"/>
        <v>1850246.1410732064</v>
      </c>
      <c r="EK408" s="54">
        <f t="shared" ca="1" si="1381"/>
        <v>1823415.2547736764</v>
      </c>
      <c r="EL408" s="54">
        <f t="shared" ca="1" si="1381"/>
        <v>1799653.9575310536</v>
      </c>
      <c r="EM408" s="54">
        <f t="shared" ca="1" si="1381"/>
        <v>1815087.8114415966</v>
      </c>
      <c r="EN408" s="54">
        <f t="shared" ca="1" si="1381"/>
        <v>1846452.7671364974</v>
      </c>
      <c r="EO408" s="54">
        <f t="shared" ca="1" si="1381"/>
        <v>1890403.8893176802</v>
      </c>
      <c r="EP408" s="54">
        <f t="shared" ca="1" si="1381"/>
        <v>1947450.9355643373</v>
      </c>
      <c r="EQ408" s="54">
        <f t="shared" ca="1" si="1381"/>
        <v>2019173.4617368719</v>
      </c>
      <c r="ER408" s="54">
        <f t="shared" ca="1" si="1381"/>
        <v>2085728.5901127299</v>
      </c>
      <c r="ES408" s="54">
        <f t="shared" ca="1" si="1381"/>
        <v>2130429.825238904</v>
      </c>
      <c r="ET408" s="54">
        <f t="shared" ca="1" si="1381"/>
        <v>2140713.2692001294</v>
      </c>
      <c r="EU408" s="54">
        <f t="shared" ca="1" si="1381"/>
        <v>2127308.4248706093</v>
      </c>
      <c r="EV408" s="54">
        <f t="shared" ca="1" si="1381"/>
        <v>2074994.7299520038</v>
      </c>
      <c r="EW408" s="54">
        <f t="shared" ca="1" si="1381"/>
        <v>2049128.6497806301</v>
      </c>
      <c r="EX408" s="54">
        <f t="shared" ca="1" si="1381"/>
        <v>2026342.9896860002</v>
      </c>
      <c r="EY408" s="54">
        <f t="shared" ca="1" si="1381"/>
        <v>2042515.2462140992</v>
      </c>
      <c r="EZ408" s="54">
        <f t="shared" ca="1" si="1381"/>
        <v>2076331.6106673405</v>
      </c>
      <c r="FA408" s="54">
        <f t="shared" ca="1" si="1381"/>
        <v>2120885.743342448</v>
      </c>
      <c r="FB408" s="54">
        <f t="shared" ca="1" si="1381"/>
        <v>2178487.9959759209</v>
      </c>
      <c r="FC408" s="54">
        <f t="shared" ca="1" si="1381"/>
        <v>2250700.9487295179</v>
      </c>
      <c r="FD408" s="54">
        <f t="shared" ca="1" si="1381"/>
        <v>2317789.0876400135</v>
      </c>
      <c r="FE408" s="54">
        <f t="shared" ca="1" si="1381"/>
        <v>2362623.6805471918</v>
      </c>
      <c r="FF408" s="54">
        <f t="shared" ca="1" si="1381"/>
        <v>2373401.3434774242</v>
      </c>
      <c r="FG408" s="54">
        <f t="shared" ca="1" si="1381"/>
        <v>2360768.4866235852</v>
      </c>
      <c r="FH408" s="54">
        <f t="shared" ca="1" si="1381"/>
        <v>2309632.837377755</v>
      </c>
      <c r="FI408" s="54">
        <f t="shared" ca="1" si="1381"/>
        <v>2286473.4242578493</v>
      </c>
      <c r="FJ408" s="54">
        <f t="shared" ca="1" si="1381"/>
        <v>2266407.7197044399</v>
      </c>
      <c r="FK408" s="54">
        <f t="shared" ca="1" si="1381"/>
        <v>2285069.1082305284</v>
      </c>
      <c r="FL408" s="54">
        <f t="shared" ca="1" si="1381"/>
        <v>2322208.3330955915</v>
      </c>
      <c r="FM408" s="54">
        <f t="shared" ca="1" si="1381"/>
        <v>2369123.7963820007</v>
      </c>
      <c r="FN408" s="54">
        <f t="shared" ca="1" si="1381"/>
        <v>2429043.3448983487</v>
      </c>
      <c r="FO408" s="54">
        <f t="shared" ca="1" si="1381"/>
        <v>2503549.4856085619</v>
      </c>
      <c r="FP408" s="54">
        <f t="shared" ca="1" si="1381"/>
        <v>2572975.2545919484</v>
      </c>
      <c r="FQ408" s="54">
        <f t="shared" ca="1" si="1381"/>
        <v>2619748.232931911</v>
      </c>
      <c r="FR408" s="54">
        <f t="shared" ca="1" si="1381"/>
        <v>2632824.3521961374</v>
      </c>
      <c r="FS408" s="54">
        <f t="shared" ca="1" si="1381"/>
        <v>2622767.7822575355</v>
      </c>
      <c r="FT408" s="54">
        <f t="shared" ca="1" si="1381"/>
        <v>2574613.288637301</v>
      </c>
      <c r="FU408" s="54">
        <f t="shared" ref="FU408:IF408" ca="1" si="1382">FU405+FU406+FU407</f>
        <v>2554483.1393460855</v>
      </c>
      <c r="FV408" s="54">
        <f t="shared" ca="1" si="1382"/>
        <v>2537237.5138574764</v>
      </c>
      <c r="FW408" s="54">
        <f t="shared" ca="1" si="1382"/>
        <v>2558720.019660606</v>
      </c>
      <c r="FX408" s="54">
        <f t="shared" ca="1" si="1382"/>
        <v>2598541.8491785731</v>
      </c>
      <c r="FY408" s="54">
        <f t="shared" ca="1" si="1382"/>
        <v>2648158.7585324924</v>
      </c>
      <c r="FZ408" s="54">
        <f t="shared" ca="1" si="1382"/>
        <v>2710739.7634272017</v>
      </c>
      <c r="GA408" s="54">
        <f t="shared" ca="1" si="1382"/>
        <v>2797783.0333474558</v>
      </c>
      <c r="GB408" s="54">
        <f t="shared" ca="1" si="1382"/>
        <v>2879792.5217678137</v>
      </c>
      <c r="GC408" s="54">
        <f t="shared" ca="1" si="1382"/>
        <v>2938750.6316064522</v>
      </c>
      <c r="GD408" s="54">
        <f t="shared" ca="1" si="1382"/>
        <v>2964371.4899758799</v>
      </c>
      <c r="GE408" s="54">
        <f t="shared" ca="1" si="1382"/>
        <v>2967137.8733398616</v>
      </c>
      <c r="GF408" s="54">
        <f t="shared" ca="1" si="1382"/>
        <v>2932210.3493095571</v>
      </c>
      <c r="GG408" s="54">
        <f t="shared" ca="1" si="1382"/>
        <v>2925360.8663707478</v>
      </c>
      <c r="GH408" s="54">
        <f t="shared" ca="1" si="1382"/>
        <v>2921640.1582095195</v>
      </c>
      <c r="GI408" s="54">
        <f t="shared" ca="1" si="1382"/>
        <v>2956205.1587798186</v>
      </c>
      <c r="GJ408" s="54">
        <f t="shared" ca="1" si="1382"/>
        <v>3008975.811362071</v>
      </c>
      <c r="GK408" s="54">
        <f t="shared" ca="1" si="1382"/>
        <v>3071564.2814730285</v>
      </c>
      <c r="GL408" s="54">
        <f t="shared" ca="1" si="1382"/>
        <v>3147081.2124153562</v>
      </c>
      <c r="GM408" s="54">
        <f t="shared" ca="1" si="1382"/>
        <v>3236851.0803774018</v>
      </c>
      <c r="GN408" s="54">
        <f t="shared" ca="1" si="1382"/>
        <v>3321934.8407056071</v>
      </c>
      <c r="GO408" s="54">
        <f t="shared" ca="1" si="1382"/>
        <v>3383569.5747530712</v>
      </c>
      <c r="GP408" s="54">
        <f t="shared" ca="1" si="1382"/>
        <v>3412226.5638104691</v>
      </c>
      <c r="GQ408" s="54">
        <f t="shared" ca="1" si="1382"/>
        <v>3418308.0328223985</v>
      </c>
      <c r="GR408" s="54">
        <f t="shared" ca="1" si="1382"/>
        <v>3387099.1311975922</v>
      </c>
      <c r="GS408" s="54">
        <f t="shared" ca="1" si="1382"/>
        <v>3384027.8946886556</v>
      </c>
      <c r="GT408" s="54">
        <f t="shared" ca="1" si="1382"/>
        <v>3384107.8552962551</v>
      </c>
      <c r="GU408" s="54">
        <f t="shared" ca="1" si="1382"/>
        <v>3422263.5667424025</v>
      </c>
      <c r="GV408" s="54">
        <f t="shared" ca="1" si="1382"/>
        <v>3478496.4314251775</v>
      </c>
      <c r="GW408" s="54">
        <f t="shared" ca="1" si="1382"/>
        <v>3544574.0985495117</v>
      </c>
      <c r="GX408" s="54">
        <f t="shared" ca="1" si="1382"/>
        <v>3623549.2952300962</v>
      </c>
      <c r="GY408" s="54">
        <f t="shared" ca="1" si="1382"/>
        <v>3716053.8583961008</v>
      </c>
      <c r="GZ408" s="54">
        <f t="shared" ca="1" si="1382"/>
        <v>3804637.5164741939</v>
      </c>
      <c r="HA408" s="54">
        <f t="shared" ca="1" si="1382"/>
        <v>3869375.76365624</v>
      </c>
      <c r="HB408" s="54">
        <f t="shared" ca="1" si="1382"/>
        <v>3901496.0729510128</v>
      </c>
      <c r="HC408" s="54">
        <f t="shared" ca="1" si="1382"/>
        <v>3911320.9551255484</v>
      </c>
      <c r="HD408" s="54">
        <f t="shared" ca="1" si="1382"/>
        <v>3884258.9371105116</v>
      </c>
      <c r="HE408" s="54">
        <f t="shared" ca="1" si="1382"/>
        <v>3885400.5155080333</v>
      </c>
      <c r="HF408" s="54">
        <f t="shared" ca="1" si="1382"/>
        <v>3889719.4687196868</v>
      </c>
      <c r="HG408" s="54">
        <f t="shared" ca="1" si="1382"/>
        <v>3931911.8404219588</v>
      </c>
      <c r="HH408" s="54">
        <f t="shared" ca="1" si="1382"/>
        <v>3992058.4140188061</v>
      </c>
      <c r="HI408" s="54">
        <f t="shared" ca="1" si="1382"/>
        <v>4062081.4159504869</v>
      </c>
      <c r="HJ408" s="54">
        <f t="shared" ca="1" si="1382"/>
        <v>4144976.1113322466</v>
      </c>
      <c r="HK408" s="54">
        <f t="shared" ca="1" si="1382"/>
        <v>4240681.9611854292</v>
      </c>
      <c r="HL408" s="54">
        <f t="shared" ca="1" si="1382"/>
        <v>4333021.2845779527</v>
      </c>
      <c r="HM408" s="54">
        <f t="shared" ca="1" si="1382"/>
        <v>4401334.5042102654</v>
      </c>
      <c r="HN408" s="54">
        <f t="shared" ca="1" si="1382"/>
        <v>4437390.3399781277</v>
      </c>
      <c r="HO408" s="54">
        <f t="shared" ca="1" si="1382"/>
        <v>4451432.4217851078</v>
      </c>
      <c r="HP408" s="54">
        <f t="shared" ca="1" si="1382"/>
        <v>4428991.4661457138</v>
      </c>
      <c r="HQ408" s="54">
        <f t="shared" ca="1" si="1382"/>
        <v>4434826.7719121519</v>
      </c>
      <c r="HR408" s="54">
        <f t="shared" ca="1" si="1382"/>
        <v>4443641.8722917074</v>
      </c>
      <c r="HS408" s="54">
        <f t="shared" ca="1" si="1382"/>
        <v>4490364.0366607271</v>
      </c>
      <c r="HT408" s="54">
        <f t="shared" ca="1" si="1382"/>
        <v>4554923.4212796688</v>
      </c>
      <c r="HU408" s="54">
        <f t="shared" ca="1" si="1382"/>
        <v>4629395.9429984856</v>
      </c>
      <c r="HV408" s="54">
        <f t="shared" ca="1" si="1382"/>
        <v>4716719.8576096687</v>
      </c>
      <c r="HW408" s="54">
        <f t="shared" ca="1" si="1382"/>
        <v>4816142.4489169326</v>
      </c>
      <c r="HX408" s="54">
        <f t="shared" ca="1" si="1382"/>
        <v>4912292.2103432342</v>
      </c>
      <c r="HY408" s="54">
        <f t="shared" ca="1" si="1382"/>
        <v>4984701.6699513774</v>
      </c>
      <c r="HZ408" s="54">
        <f t="shared" ca="1" si="1382"/>
        <v>5025215.5430643279</v>
      </c>
      <c r="IA408" s="54">
        <f t="shared" ca="1" si="1382"/>
        <v>5043999.4085841179</v>
      </c>
      <c r="IB408" s="54">
        <f t="shared" ca="1" si="1382"/>
        <v>5026705.001386527</v>
      </c>
      <c r="IC408" s="54">
        <f t="shared" ca="1" si="1382"/>
        <v>5037766.7328704521</v>
      </c>
      <c r="ID408" s="54">
        <f t="shared" ca="1" si="1382"/>
        <v>5052071.228889456</v>
      </c>
      <c r="IE408" s="54">
        <f t="shared" ca="1" si="1382"/>
        <v>5103869.0491056452</v>
      </c>
      <c r="IF408" s="54">
        <f t="shared" ca="1" si="1382"/>
        <v>5173393.5535672307</v>
      </c>
      <c r="IG408" s="54">
        <f t="shared" ref="IG408:KP408" ca="1" si="1383">IG405+IG406+IG407</f>
        <v>5252873.4827683568</v>
      </c>
      <c r="IH408" s="54">
        <f t="shared" ca="1" si="1383"/>
        <v>5345139.5363900745</v>
      </c>
      <c r="II408" s="54">
        <f t="shared" ca="1" si="1383"/>
        <v>5614215.7710618209</v>
      </c>
      <c r="IJ408" s="54">
        <f t="shared" ca="1" si="1383"/>
        <v>5714746.1229371317</v>
      </c>
      <c r="IK408" s="54">
        <f t="shared" ca="1" si="1383"/>
        <v>5791824.4779807953</v>
      </c>
      <c r="IL408" s="54">
        <f t="shared" ca="1" si="1383"/>
        <v>5837370.8400876634</v>
      </c>
      <c r="IM408" s="54">
        <f t="shared" ca="1" si="1383"/>
        <v>5861321.5146907317</v>
      </c>
      <c r="IN408" s="54">
        <f t="shared" ca="1" si="1383"/>
        <v>5849599.4535826873</v>
      </c>
      <c r="IO408" s="54">
        <f t="shared" ca="1" si="1383"/>
        <v>5866042.3625456588</v>
      </c>
      <c r="IP408" s="54">
        <f t="shared" ca="1" si="1383"/>
        <v>5888749.6496123374</v>
      </c>
      <c r="IQ408" s="54">
        <f t="shared" ca="1" si="1383"/>
        <v>5948750.7351068864</v>
      </c>
      <c r="IR408" s="54">
        <f t="shared" ca="1" si="1383"/>
        <v>6026390.3490655869</v>
      </c>
      <c r="IS408" s="54">
        <f t="shared" ca="1" si="1383"/>
        <v>6113384.010182851</v>
      </c>
      <c r="IT408" s="54">
        <f t="shared" ca="1" si="1383"/>
        <v>6212513.1335829515</v>
      </c>
      <c r="IU408" s="54">
        <f t="shared" ca="1" si="1383"/>
        <v>6323015.5545144426</v>
      </c>
      <c r="IV408" s="54">
        <f t="shared" ca="1" si="1383"/>
        <v>6429793.3753388412</v>
      </c>
      <c r="IW408" s="54">
        <f t="shared" ca="1" si="1383"/>
        <v>6513400.8772785431</v>
      </c>
      <c r="IX408" s="54">
        <f t="shared" ca="1" si="1383"/>
        <v>6565832.6144342683</v>
      </c>
      <c r="IY408" s="54">
        <f t="shared" ca="1" si="1383"/>
        <v>6596454.3984859418</v>
      </c>
      <c r="IZ408" s="54">
        <f t="shared" ca="1" si="1383"/>
        <v>6591799.6496335752</v>
      </c>
      <c r="JA408" s="54">
        <f t="shared" ca="1" si="1383"/>
        <v>6615067.3679230213</v>
      </c>
      <c r="JB408" s="54">
        <f t="shared" ca="1" si="1383"/>
        <v>6641583.8120097425</v>
      </c>
      <c r="JC408" s="54">
        <f t="shared" ca="1" si="1383"/>
        <v>6704761.0313643161</v>
      </c>
      <c r="JD408" s="54">
        <f t="shared" ca="1" si="1383"/>
        <v>6785947.6797003942</v>
      </c>
      <c r="JE408" s="54">
        <f t="shared" ca="1" si="1383"/>
        <v>6876151.6954463441</v>
      </c>
      <c r="JF408" s="54">
        <f t="shared" ca="1" si="1383"/>
        <v>6978221.4182179933</v>
      </c>
      <c r="JG408" s="54">
        <f t="shared" ca="1" si="1383"/>
        <v>7091595.7455575084</v>
      </c>
      <c r="JH408" s="54">
        <f t="shared" ca="1" si="1383"/>
        <v>7201341.4900401523</v>
      </c>
      <c r="JI408" s="54">
        <f t="shared" ca="1" si="1383"/>
        <v>7288199.4653656986</v>
      </c>
      <c r="JJ408" s="54">
        <f t="shared" ca="1" si="1383"/>
        <v>7344238.082480873</v>
      </c>
      <c r="JK408" s="54">
        <f t="shared" ca="1" si="1383"/>
        <v>7378747.5194543814</v>
      </c>
      <c r="JL408" s="54">
        <f t="shared" ca="1" si="1383"/>
        <v>7378378.7477892516</v>
      </c>
      <c r="JM408" s="54">
        <f t="shared" ca="1" si="1383"/>
        <v>7405698.3090957813</v>
      </c>
      <c r="JN408" s="54">
        <f t="shared" ca="1" si="1383"/>
        <v>7436052.9437098065</v>
      </c>
      <c r="JO408" s="54">
        <f t="shared" ca="1" si="1383"/>
        <v>7502998.8264449555</v>
      </c>
      <c r="JP408" s="54">
        <f t="shared" ca="1" si="1383"/>
        <v>7588332.5630368786</v>
      </c>
      <c r="JQ408" s="54">
        <f t="shared" ca="1" si="1383"/>
        <v>7682152.4861385413</v>
      </c>
      <c r="JR408" s="54">
        <f t="shared" ca="1" si="1383"/>
        <v>7787776.8073309399</v>
      </c>
      <c r="JS408" s="54">
        <f t="shared" ca="1" si="1383"/>
        <v>7904644.2268232163</v>
      </c>
      <c r="JT408" s="54">
        <f t="shared" ca="1" si="1383"/>
        <v>8017984.6928595789</v>
      </c>
      <c r="JU408" s="54">
        <f t="shared" ca="1" si="1383"/>
        <v>8108723.7604974592</v>
      </c>
      <c r="JV408" s="54">
        <f t="shared" ca="1" si="1383"/>
        <v>8169003.0286729857</v>
      </c>
      <c r="JW408" s="54">
        <f t="shared" ca="1" si="1383"/>
        <v>8208037.8617223278</v>
      </c>
      <c r="JX408" s="54">
        <f t="shared" ca="1" si="1383"/>
        <v>8212595.6799808312</v>
      </c>
      <c r="JY408" s="54">
        <f t="shared" ca="1" si="1383"/>
        <v>8244616.7551484611</v>
      </c>
      <c r="JZ408" s="54">
        <f t="shared" ca="1" si="1383"/>
        <v>8279971.6721152589</v>
      </c>
      <c r="KA408" s="54">
        <f t="shared" ca="1" si="1383"/>
        <v>8351352.7216381943</v>
      </c>
      <c r="KB408" s="54">
        <f t="shared" ca="1" si="1383"/>
        <v>8441508.3488749396</v>
      </c>
      <c r="KC408" s="54">
        <f t="shared" ca="1" si="1383"/>
        <v>8539626.4987033531</v>
      </c>
      <c r="KD408" s="54">
        <f t="shared" ca="1" si="1383"/>
        <v>8649495.6030606218</v>
      </c>
      <c r="KE408" s="54">
        <f t="shared" ca="1" si="1383"/>
        <v>8770554.2393380329</v>
      </c>
      <c r="KF408" s="54">
        <f t="shared" ca="1" si="1383"/>
        <v>8888193.9408247415</v>
      </c>
      <c r="KG408" s="54">
        <f t="shared" ca="1" si="1383"/>
        <v>8983523.2389752269</v>
      </c>
      <c r="KH408" s="54">
        <f t="shared" ca="1" si="1383"/>
        <v>9048756.2669295017</v>
      </c>
      <c r="KI408" s="54">
        <f t="shared" ca="1" si="1383"/>
        <v>9093034.3955057785</v>
      </c>
      <c r="KJ408" s="54">
        <f t="shared" ca="1" si="1383"/>
        <v>9103240.4109575227</v>
      </c>
      <c r="KK408" s="54">
        <f t="shared" ca="1" si="1383"/>
        <v>9140694.4462777488</v>
      </c>
      <c r="KL408" s="54">
        <f t="shared" ca="1" si="1383"/>
        <v>9181535.5717841815</v>
      </c>
      <c r="KM408" s="54">
        <f t="shared" ca="1" si="1383"/>
        <v>9258101.676682502</v>
      </c>
      <c r="KN408" s="54">
        <f t="shared" ca="1" si="1383"/>
        <v>9353838.2510573138</v>
      </c>
      <c r="KO408" s="54">
        <f t="shared" ca="1" si="1383"/>
        <v>9457021.9877398461</v>
      </c>
      <c r="KP408" s="54">
        <f t="shared" ca="1" si="1383"/>
        <v>9571911.9425946958</v>
      </c>
      <c r="KQ408" s="54">
        <f t="shared" ref="KQ408:LT408" ca="1" si="1384">KQ405+KQ406+KQ407</f>
        <v>9697946.653169984</v>
      </c>
      <c r="KR408" s="54">
        <f t="shared" ca="1" si="1384"/>
        <v>9820677.7119044568</v>
      </c>
      <c r="KS408" s="54">
        <f t="shared" ca="1" si="1384"/>
        <v>9921394.8886441756</v>
      </c>
      <c r="KT408" s="54">
        <f t="shared" ca="1" si="1384"/>
        <v>9992384.2129355613</v>
      </c>
      <c r="KU408" s="54">
        <f t="shared" ca="1" si="1384"/>
        <v>10014949.300445016</v>
      </c>
      <c r="KV408" s="54">
        <f t="shared" ca="1" si="1384"/>
        <v>10003574.178306261</v>
      </c>
      <c r="KW408" s="54">
        <f t="shared" ca="1" si="1384"/>
        <v>10018962.139788818</v>
      </c>
      <c r="KX408" s="54">
        <f t="shared" ca="1" si="1384"/>
        <v>10036432.091731198</v>
      </c>
      <c r="KY408" s="54">
        <f t="shared" ca="1" si="1384"/>
        <v>10089040.915557418</v>
      </c>
      <c r="KZ408" s="54">
        <f t="shared" ca="1" si="1384"/>
        <v>10160926.38154142</v>
      </c>
      <c r="LA408" s="54">
        <f t="shared" ca="1" si="1384"/>
        <v>10238366.542141976</v>
      </c>
      <c r="LB408" s="54">
        <f t="shared" ca="1" si="1384"/>
        <v>10327161.118088048</v>
      </c>
      <c r="LC408" s="54">
        <f t="shared" ca="1" si="1384"/>
        <v>10426745.532363307</v>
      </c>
      <c r="LD408" s="54">
        <f t="shared" ca="1" si="1384"/>
        <v>10521743.293278119</v>
      </c>
      <c r="LE408" s="54">
        <f t="shared" ca="1" si="1384"/>
        <v>10594693.077733964</v>
      </c>
      <c r="LF408" s="54">
        <f t="shared" ca="1" si="1384"/>
        <v>10637948.819364265</v>
      </c>
      <c r="LG408" s="54">
        <f t="shared" ca="1" si="1384"/>
        <v>10659419.520034477</v>
      </c>
      <c r="LH408" s="54">
        <f t="shared" ca="1" si="1384"/>
        <v>10647284.702286104</v>
      </c>
      <c r="LI408" s="54">
        <f t="shared" ca="1" si="1384"/>
        <v>10661638.811884401</v>
      </c>
      <c r="LJ408" s="54">
        <f t="shared" ca="1" si="1384"/>
        <v>10677808.216322169</v>
      </c>
      <c r="LK408" s="54">
        <f t="shared" ca="1" si="1384"/>
        <v>10729012.68086699</v>
      </c>
      <c r="LL408" s="54">
        <f t="shared" ca="1" si="1384"/>
        <v>10799827.229210598</v>
      </c>
      <c r="LM408" s="54">
        <f t="shared" ca="1" si="1384"/>
        <v>10875615.852109469</v>
      </c>
      <c r="LN408" s="54">
        <f t="shared" ca="1" si="1384"/>
        <v>10962649.024755141</v>
      </c>
      <c r="LO408" s="54">
        <f t="shared" ca="1" si="1384"/>
        <v>11060361.470922913</v>
      </c>
      <c r="LP408" s="54">
        <f t="shared" ca="1" si="1384"/>
        <v>11153532.920625091</v>
      </c>
      <c r="LQ408" s="54">
        <f t="shared" ca="1" si="1384"/>
        <v>11224879.025489323</v>
      </c>
      <c r="LR408" s="54">
        <f t="shared" ca="1" si="1384"/>
        <v>11266823.511165807</v>
      </c>
      <c r="LS408" s="54">
        <f t="shared" ca="1" si="1384"/>
        <v>11287202.970166033</v>
      </c>
      <c r="LT408" s="54">
        <f t="shared" ca="1" si="1384"/>
        <v>10381876.816670241</v>
      </c>
      <c r="LU408" s="54"/>
      <c r="LV408" s="54"/>
      <c r="LW408" s="54"/>
      <c r="LX408" s="54"/>
      <c r="LY408" s="54"/>
      <c r="LZ408" s="54"/>
      <c r="MA408" s="54"/>
      <c r="MB408" s="54"/>
      <c r="MC408" s="54"/>
      <c r="MD408" s="54"/>
      <c r="ME408" s="54"/>
      <c r="MF408" s="54"/>
      <c r="MG408" s="54"/>
      <c r="MH408" s="54"/>
      <c r="MI408" s="54"/>
      <c r="MJ408" s="54"/>
      <c r="MK408" s="54"/>
      <c r="ML408" s="54"/>
      <c r="MM408" s="54"/>
      <c r="MN408" s="54"/>
      <c r="MO408" s="54"/>
      <c r="MP408" s="54"/>
      <c r="MQ408" s="54"/>
      <c r="MR408" s="54"/>
      <c r="MS408" s="54"/>
      <c r="MT408" s="54"/>
      <c r="MU408" s="54"/>
      <c r="MV408" s="54"/>
      <c r="MW408" s="54"/>
      <c r="MX408" s="54"/>
      <c r="MY408" s="54"/>
      <c r="MZ408" s="54"/>
      <c r="NA408" s="54"/>
      <c r="NB408" s="54"/>
      <c r="NC408" s="54"/>
      <c r="ND408" s="54"/>
      <c r="NE408" s="54"/>
      <c r="NF408" s="54"/>
      <c r="NG408" s="54"/>
      <c r="NH408" s="54"/>
      <c r="NI408" s="54"/>
      <c r="NJ408" s="54"/>
      <c r="NK408" s="54"/>
      <c r="NL408" s="54"/>
      <c r="NM408" s="54"/>
      <c r="NN408" s="54"/>
      <c r="NO408" s="54"/>
      <c r="NP408" s="54"/>
      <c r="NQ408" s="54"/>
      <c r="NR408" s="54"/>
      <c r="NS408" s="54"/>
      <c r="NT408" s="54"/>
      <c r="NU408" s="54"/>
      <c r="NV408" s="54"/>
      <c r="NW408" s="54"/>
      <c r="NX408" s="54"/>
      <c r="NY408" s="54"/>
      <c r="NZ408" s="54"/>
      <c r="OA408" s="54"/>
      <c r="OB408" s="54"/>
      <c r="OC408" s="54"/>
      <c r="OD408" s="54"/>
      <c r="OE408" s="54"/>
      <c r="OF408" s="54"/>
      <c r="OG408" s="54"/>
      <c r="OH408" s="54"/>
      <c r="OI408" s="54"/>
      <c r="OJ408" s="54"/>
      <c r="OK408" s="54"/>
      <c r="OL408" s="54"/>
      <c r="OM408" s="54"/>
      <c r="ON408" s="54"/>
      <c r="OO408" s="54"/>
      <c r="OP408" s="54"/>
      <c r="OQ408" s="54"/>
      <c r="OR408" s="54"/>
      <c r="OS408" s="54"/>
      <c r="OT408" s="54"/>
      <c r="OU408" s="54"/>
      <c r="OV408" s="54"/>
      <c r="OW408" s="54"/>
      <c r="OX408" s="54"/>
      <c r="OY408" s="54"/>
      <c r="OZ408" s="54"/>
      <c r="PA408" s="54"/>
      <c r="PB408" s="54"/>
      <c r="PC408" s="54"/>
      <c r="PD408" s="54"/>
      <c r="PE408" s="54"/>
      <c r="PF408" s="54"/>
      <c r="PG408" s="54"/>
      <c r="PH408" s="54"/>
      <c r="PI408" s="54"/>
      <c r="PJ408" s="54"/>
      <c r="PK408" s="54"/>
      <c r="PL408" s="54"/>
      <c r="PM408" s="54"/>
      <c r="PN408" s="54"/>
      <c r="PO408" s="54"/>
      <c r="PP408" s="54"/>
      <c r="PQ408" s="54"/>
      <c r="PR408" s="54"/>
      <c r="PS408" s="54"/>
      <c r="PT408" s="54"/>
      <c r="PU408" s="54"/>
      <c r="PV408" s="54"/>
      <c r="PW408" s="54"/>
      <c r="PX408" s="54"/>
      <c r="PY408" s="54"/>
      <c r="PZ408" s="54"/>
      <c r="QA408" s="54"/>
      <c r="QB408" s="54"/>
      <c r="QC408" s="54"/>
      <c r="QD408" s="54"/>
      <c r="QE408" s="54"/>
      <c r="QF408" s="54"/>
      <c r="QG408" s="54"/>
      <c r="QH408" s="54"/>
      <c r="QI408" s="54"/>
      <c r="QJ408" s="54"/>
      <c r="QK408" s="54"/>
      <c r="QL408" s="54"/>
      <c r="QM408" s="54"/>
      <c r="QN408" s="54"/>
      <c r="QO408" s="54"/>
      <c r="QP408" s="54"/>
      <c r="QQ408" s="54"/>
      <c r="QR408" s="54"/>
      <c r="QS408" s="54"/>
      <c r="QT408" s="54"/>
      <c r="QU408" s="54"/>
    </row>
    <row r="409" spans="1:463" ht="15" customHeight="1" outlineLevel="1">
      <c r="C409" s="5"/>
      <c r="D409" s="5"/>
      <c r="E409" s="5"/>
      <c r="F409" s="5"/>
      <c r="G409" s="5"/>
      <c r="H409" s="102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  <c r="AD409" s="206"/>
      <c r="AE409" s="206"/>
      <c r="AF409" s="206"/>
      <c r="AG409" s="206"/>
      <c r="AH409" s="206"/>
      <c r="AI409" s="206"/>
      <c r="AJ409" s="206"/>
      <c r="AK409" s="206"/>
      <c r="AL409" s="206"/>
      <c r="AM409" s="206"/>
      <c r="AN409" s="206"/>
      <c r="AO409" s="206"/>
      <c r="AP409" s="206"/>
      <c r="AQ409" s="206"/>
      <c r="AR409" s="206"/>
      <c r="AS409" s="206"/>
      <c r="AT409" s="206"/>
      <c r="AU409" s="206"/>
      <c r="AV409" s="206"/>
      <c r="AW409" s="206"/>
      <c r="AX409" s="206"/>
      <c r="AY409" s="206"/>
      <c r="AZ409" s="206"/>
      <c r="BA409" s="206"/>
      <c r="BB409" s="206"/>
      <c r="BC409" s="206"/>
      <c r="BD409" s="206"/>
      <c r="BE409" s="206"/>
      <c r="BF409" s="206"/>
      <c r="BG409" s="206"/>
      <c r="BH409" s="206"/>
      <c r="BI409" s="206"/>
      <c r="BJ409" s="206"/>
      <c r="BK409" s="206"/>
      <c r="BL409" s="206"/>
      <c r="BM409" s="206"/>
      <c r="BN409" s="206"/>
      <c r="BO409" s="206"/>
      <c r="BP409" s="206"/>
      <c r="BQ409" s="206"/>
      <c r="BR409" s="206"/>
      <c r="BS409" s="206"/>
      <c r="BT409" s="206"/>
      <c r="BU409" s="206"/>
      <c r="BV409" s="206"/>
      <c r="BW409" s="206"/>
      <c r="BX409" s="206"/>
      <c r="BY409" s="206"/>
      <c r="BZ409" s="206"/>
      <c r="CA409" s="206"/>
      <c r="CB409" s="206"/>
      <c r="CC409" s="206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32"/>
      <c r="CS409" s="32"/>
      <c r="CT409" s="32"/>
      <c r="CU409" s="32"/>
      <c r="CV409" s="32"/>
      <c r="CW409" s="32"/>
      <c r="CX409" s="32"/>
      <c r="CY409" s="32"/>
      <c r="CZ409" s="32"/>
      <c r="DA409" s="32"/>
      <c r="DB409" s="32"/>
      <c r="DC409" s="32"/>
      <c r="DD409" s="32"/>
      <c r="DE409" s="32"/>
      <c r="DF409" s="32"/>
      <c r="DG409" s="32"/>
      <c r="DH409" s="32"/>
      <c r="DI409" s="32"/>
      <c r="DJ409" s="32"/>
      <c r="DK409" s="32"/>
      <c r="DL409" s="32"/>
      <c r="DM409" s="32"/>
      <c r="DN409" s="32"/>
      <c r="DO409" s="32"/>
      <c r="DP409" s="32"/>
      <c r="DQ409" s="32"/>
      <c r="DR409" s="32"/>
      <c r="DS409" s="32"/>
      <c r="DT409" s="32"/>
      <c r="DU409" s="32"/>
      <c r="DV409" s="32"/>
      <c r="DW409" s="32"/>
      <c r="DX409" s="32"/>
      <c r="DY409" s="32"/>
      <c r="DZ409" s="32"/>
      <c r="EA409" s="32"/>
      <c r="EB409" s="32"/>
      <c r="EC409" s="32"/>
      <c r="ED409" s="32"/>
      <c r="EE409" s="32"/>
      <c r="EF409" s="32"/>
      <c r="EG409" s="32"/>
      <c r="EH409" s="32"/>
      <c r="EI409" s="32"/>
      <c r="EJ409" s="32"/>
      <c r="EK409" s="32"/>
      <c r="EL409" s="32"/>
      <c r="EM409" s="32"/>
      <c r="EN409" s="32"/>
      <c r="EO409" s="32"/>
      <c r="EP409" s="32"/>
      <c r="EQ409" s="32"/>
      <c r="ER409" s="32"/>
      <c r="ES409" s="32"/>
      <c r="ET409" s="32"/>
      <c r="EU409" s="32"/>
      <c r="EV409" s="32"/>
      <c r="EW409" s="32"/>
      <c r="EX409" s="32"/>
      <c r="EY409" s="32"/>
      <c r="EZ409" s="32"/>
      <c r="FA409" s="32"/>
      <c r="FB409" s="32"/>
      <c r="FC409" s="32"/>
      <c r="FD409" s="32"/>
      <c r="FE409" s="32"/>
      <c r="FF409" s="32"/>
      <c r="FG409" s="32"/>
      <c r="FH409" s="32"/>
      <c r="FI409" s="32"/>
      <c r="FJ409" s="32"/>
      <c r="FK409" s="32"/>
      <c r="FL409" s="32"/>
      <c r="FM409" s="32"/>
      <c r="FN409" s="32"/>
      <c r="FO409" s="32"/>
      <c r="FP409" s="32"/>
      <c r="FQ409" s="32"/>
      <c r="FR409" s="32"/>
      <c r="FS409" s="32"/>
      <c r="FT409" s="32"/>
      <c r="FU409" s="32"/>
      <c r="FV409" s="32"/>
      <c r="FW409" s="32"/>
      <c r="FX409" s="32"/>
      <c r="FY409" s="32"/>
      <c r="FZ409" s="32"/>
      <c r="GA409" s="32"/>
      <c r="GB409" s="32"/>
      <c r="GC409" s="32"/>
      <c r="GD409" s="32"/>
      <c r="GE409" s="32"/>
      <c r="GF409" s="32"/>
      <c r="GG409" s="32"/>
      <c r="GH409" s="32"/>
      <c r="GI409" s="32"/>
      <c r="GJ409" s="32"/>
      <c r="GK409" s="32"/>
      <c r="GL409" s="32"/>
      <c r="GM409" s="32"/>
      <c r="GN409" s="32"/>
      <c r="GO409" s="32"/>
      <c r="GP409" s="32"/>
      <c r="GQ409" s="32"/>
      <c r="GR409" s="32"/>
      <c r="GS409" s="32"/>
      <c r="GT409" s="32"/>
      <c r="GU409" s="32"/>
      <c r="GV409" s="32"/>
      <c r="GW409" s="32"/>
      <c r="GX409" s="32"/>
      <c r="GY409" s="32"/>
      <c r="GZ409" s="32"/>
      <c r="HA409" s="32"/>
      <c r="HB409" s="32"/>
      <c r="HC409" s="32"/>
      <c r="HD409" s="32"/>
      <c r="HE409" s="32"/>
      <c r="HF409" s="32"/>
      <c r="HG409" s="32"/>
      <c r="HH409" s="32"/>
      <c r="HI409" s="32"/>
      <c r="HJ409" s="32"/>
      <c r="HK409" s="32"/>
      <c r="HL409" s="32"/>
      <c r="HM409" s="32"/>
      <c r="HN409" s="32"/>
      <c r="HO409" s="32"/>
      <c r="HP409" s="32"/>
      <c r="HQ409" s="32"/>
      <c r="HR409" s="32"/>
      <c r="HS409" s="32"/>
      <c r="HT409" s="32"/>
      <c r="HU409" s="32"/>
      <c r="HV409" s="32"/>
      <c r="HW409" s="32"/>
      <c r="HX409" s="32"/>
      <c r="HY409" s="32"/>
      <c r="HZ409" s="32"/>
      <c r="IA409" s="32"/>
      <c r="IB409" s="32"/>
      <c r="IC409" s="32"/>
      <c r="ID409" s="32"/>
      <c r="IE409" s="32"/>
      <c r="IF409" s="32"/>
      <c r="IG409" s="32"/>
      <c r="IH409" s="32"/>
      <c r="II409" s="32"/>
      <c r="IJ409" s="32"/>
      <c r="IK409" s="32"/>
      <c r="IL409" s="32"/>
      <c r="IM409" s="32"/>
      <c r="IN409" s="32"/>
      <c r="IO409" s="32"/>
      <c r="IP409" s="32"/>
      <c r="IQ409" s="32"/>
      <c r="IR409" s="32"/>
      <c r="IS409" s="32"/>
      <c r="IT409" s="32"/>
      <c r="IU409" s="32"/>
      <c r="IV409" s="32"/>
      <c r="IW409" s="32"/>
      <c r="IX409" s="32"/>
      <c r="IY409" s="32"/>
      <c r="IZ409" s="32"/>
      <c r="JA409" s="32"/>
      <c r="JB409" s="32"/>
      <c r="JC409" s="32"/>
      <c r="JD409" s="32"/>
      <c r="JE409" s="32"/>
      <c r="JF409" s="32"/>
      <c r="JG409" s="32"/>
      <c r="JH409" s="32"/>
      <c r="JI409" s="32"/>
      <c r="JJ409" s="32"/>
      <c r="JK409" s="32"/>
      <c r="JL409" s="32"/>
      <c r="JM409" s="32"/>
      <c r="JN409" s="32"/>
      <c r="JO409" s="32"/>
      <c r="JP409" s="32"/>
      <c r="JQ409" s="32"/>
      <c r="JR409" s="32"/>
      <c r="JS409" s="32"/>
      <c r="JT409" s="32"/>
      <c r="JU409" s="32"/>
      <c r="JV409" s="32"/>
      <c r="JW409" s="32"/>
      <c r="JX409" s="32"/>
      <c r="JY409" s="32"/>
      <c r="JZ409" s="32"/>
      <c r="KA409" s="32"/>
      <c r="KB409" s="32"/>
      <c r="KC409" s="32"/>
      <c r="KD409" s="32"/>
      <c r="KE409" s="32"/>
      <c r="KF409" s="32"/>
      <c r="KG409" s="32"/>
      <c r="KH409" s="32"/>
      <c r="KI409" s="32"/>
      <c r="KJ409" s="32"/>
      <c r="KK409" s="32"/>
      <c r="KL409" s="32"/>
      <c r="KM409" s="32"/>
      <c r="KN409" s="32"/>
      <c r="KO409" s="32"/>
      <c r="KP409" s="32"/>
      <c r="KQ409" s="32"/>
      <c r="KR409" s="32"/>
      <c r="KS409" s="32"/>
      <c r="KT409" s="32"/>
      <c r="KU409" s="32"/>
      <c r="KV409" s="32"/>
      <c r="KW409" s="32"/>
      <c r="KX409" s="32"/>
      <c r="KY409" s="32"/>
      <c r="KZ409" s="32"/>
      <c r="LA409" s="32"/>
      <c r="LB409" s="32"/>
      <c r="LC409" s="32"/>
      <c r="LD409" s="32"/>
      <c r="LE409" s="32"/>
      <c r="LF409" s="32"/>
      <c r="LG409" s="32"/>
      <c r="LH409" s="32"/>
      <c r="LI409" s="32"/>
      <c r="LJ409" s="32"/>
      <c r="LK409" s="32"/>
      <c r="LL409" s="32"/>
      <c r="LM409" s="32"/>
      <c r="LN409" s="32"/>
      <c r="LO409" s="32"/>
      <c r="LP409" s="32"/>
      <c r="LQ409" s="32"/>
      <c r="LR409" s="32"/>
      <c r="LS409" s="32"/>
      <c r="LT409" s="32"/>
      <c r="LU409" s="32"/>
      <c r="LV409" s="32"/>
      <c r="LW409" s="32"/>
      <c r="LX409" s="32"/>
      <c r="LY409" s="32"/>
      <c r="LZ409" s="32"/>
      <c r="MA409" s="32"/>
      <c r="MB409" s="32"/>
      <c r="MC409" s="32"/>
      <c r="MD409" s="32"/>
      <c r="ME409" s="32"/>
      <c r="MF409" s="32"/>
      <c r="MG409" s="32"/>
      <c r="MH409" s="32"/>
      <c r="MI409" s="32"/>
      <c r="MJ409" s="32"/>
      <c r="MK409" s="32"/>
      <c r="ML409" s="32"/>
      <c r="MM409" s="32"/>
      <c r="MN409" s="32"/>
      <c r="MO409" s="32"/>
      <c r="MP409" s="32"/>
      <c r="MQ409" s="32"/>
      <c r="MR409" s="32"/>
      <c r="MS409" s="32"/>
      <c r="MT409" s="32"/>
      <c r="MU409" s="32"/>
      <c r="MV409" s="32"/>
      <c r="MW409" s="32"/>
      <c r="MX409" s="32"/>
      <c r="MY409" s="32"/>
      <c r="MZ409" s="32"/>
      <c r="NA409" s="32"/>
      <c r="NB409" s="32"/>
      <c r="NC409" s="32"/>
      <c r="ND409" s="32"/>
      <c r="NE409" s="32"/>
      <c r="NF409" s="32"/>
      <c r="NG409" s="32"/>
      <c r="NH409" s="32"/>
      <c r="NI409" s="32"/>
      <c r="NJ409" s="32"/>
      <c r="NK409" s="32"/>
      <c r="NL409" s="32"/>
      <c r="NM409" s="32"/>
      <c r="NN409" s="32"/>
      <c r="NO409" s="32"/>
      <c r="NP409" s="32"/>
      <c r="NQ409" s="32"/>
      <c r="NR409" s="32"/>
      <c r="NS409" s="32"/>
      <c r="NT409" s="32"/>
      <c r="NU409" s="32"/>
      <c r="NV409" s="32"/>
      <c r="NW409" s="32"/>
      <c r="NX409" s="32"/>
      <c r="NY409" s="32"/>
      <c r="NZ409" s="32"/>
      <c r="OA409" s="32"/>
      <c r="OB409" s="32"/>
      <c r="OC409" s="32"/>
      <c r="OD409" s="32"/>
      <c r="OE409" s="32"/>
      <c r="OF409" s="32"/>
      <c r="OG409" s="32"/>
      <c r="OH409" s="32"/>
      <c r="OI409" s="32"/>
      <c r="OJ409" s="32"/>
      <c r="OK409" s="32"/>
      <c r="OL409" s="32"/>
      <c r="OM409" s="32"/>
      <c r="ON409" s="32"/>
      <c r="OO409" s="32"/>
      <c r="OP409" s="32"/>
      <c r="OQ409" s="32"/>
      <c r="OR409" s="32"/>
      <c r="OS409" s="32"/>
      <c r="OT409" s="32"/>
      <c r="OU409" s="32"/>
      <c r="OV409" s="32"/>
      <c r="OW409" s="32"/>
      <c r="OX409" s="32"/>
      <c r="OY409" s="32"/>
      <c r="OZ409" s="32"/>
      <c r="PA409" s="32"/>
      <c r="PB409" s="32"/>
      <c r="PC409" s="32"/>
      <c r="PD409" s="32"/>
      <c r="PE409" s="32"/>
      <c r="PF409" s="32"/>
      <c r="PG409" s="32"/>
      <c r="PH409" s="32"/>
      <c r="PI409" s="32"/>
      <c r="PJ409" s="32"/>
      <c r="PK409" s="32"/>
      <c r="PL409" s="32"/>
      <c r="PM409" s="32"/>
      <c r="PN409" s="32"/>
      <c r="PO409" s="32"/>
      <c r="PP409" s="32"/>
      <c r="PQ409" s="32"/>
      <c r="PR409" s="32"/>
      <c r="PS409" s="32"/>
      <c r="PT409" s="32"/>
      <c r="PU409" s="32"/>
      <c r="PV409" s="32"/>
      <c r="PW409" s="32"/>
      <c r="PX409" s="32"/>
      <c r="PY409" s="32"/>
      <c r="PZ409" s="32"/>
      <c r="QA409" s="32"/>
      <c r="QB409" s="32"/>
      <c r="QC409" s="32"/>
      <c r="QD409" s="32"/>
      <c r="QE409" s="32"/>
      <c r="QF409" s="32"/>
      <c r="QG409" s="32"/>
      <c r="QH409" s="32"/>
      <c r="QI409" s="32"/>
      <c r="QJ409" s="32"/>
      <c r="QK409" s="32"/>
      <c r="QL409" s="32"/>
      <c r="QM409" s="32"/>
      <c r="QN409" s="32"/>
      <c r="QO409" s="32"/>
      <c r="QP409" s="32"/>
      <c r="QQ409" s="32"/>
      <c r="QR409" s="32"/>
      <c r="QS409" s="32"/>
      <c r="QT409" s="32"/>
      <c r="QU409" s="32"/>
    </row>
    <row r="410" spans="1:463" ht="15" customHeight="1" outlineLevel="1">
      <c r="B410" s="116" t="s">
        <v>106</v>
      </c>
      <c r="C410" s="115"/>
      <c r="D410" s="5"/>
      <c r="E410" s="100" t="s">
        <v>95</v>
      </c>
      <c r="F410" s="5"/>
      <c r="G410" s="5"/>
      <c r="H410" s="99"/>
      <c r="I410" s="106">
        <f t="shared" ref="I410:AV410" ca="1" si="1385">I402+I408</f>
        <v>5688750</v>
      </c>
      <c r="J410" s="106">
        <f t="shared" ca="1" si="1385"/>
        <v>5688750</v>
      </c>
      <c r="K410" s="106">
        <f t="shared" ca="1" si="1385"/>
        <v>5688750</v>
      </c>
      <c r="L410" s="106">
        <f t="shared" ca="1" si="1385"/>
        <v>5688750</v>
      </c>
      <c r="M410" s="106">
        <f t="shared" ca="1" si="1385"/>
        <v>5688750</v>
      </c>
      <c r="N410" s="106">
        <f t="shared" ca="1" si="1385"/>
        <v>6053750</v>
      </c>
      <c r="O410" s="106">
        <f t="shared" ca="1" si="1385"/>
        <v>6628750</v>
      </c>
      <c r="P410" s="106">
        <f t="shared" ca="1" si="1385"/>
        <v>6628750</v>
      </c>
      <c r="Q410" s="106">
        <f t="shared" ca="1" si="1385"/>
        <v>6628750</v>
      </c>
      <c r="R410" s="106">
        <f t="shared" ca="1" si="1385"/>
        <v>7153750</v>
      </c>
      <c r="S410" s="106">
        <f t="shared" ca="1" si="1385"/>
        <v>7328750</v>
      </c>
      <c r="T410" s="106">
        <f t="shared" ca="1" si="1385"/>
        <v>7603749.9999999991</v>
      </c>
      <c r="U410" s="106">
        <f t="shared" ca="1" si="1385"/>
        <v>9824999.9999999981</v>
      </c>
      <c r="V410" s="106">
        <f t="shared" ca="1" si="1385"/>
        <v>10099999.999999998</v>
      </c>
      <c r="W410" s="106">
        <f t="shared" ca="1" si="1385"/>
        <v>10325000</v>
      </c>
      <c r="X410" s="106">
        <f t="shared" ca="1" si="1385"/>
        <v>11725000</v>
      </c>
      <c r="Y410" s="106">
        <f t="shared" ca="1" si="1385"/>
        <v>11725000</v>
      </c>
      <c r="Z410" s="106">
        <f t="shared" ca="1" si="1385"/>
        <v>12149999.999999998</v>
      </c>
      <c r="AA410" s="106">
        <f t="shared" ca="1" si="1385"/>
        <v>13799999.999999998</v>
      </c>
      <c r="AB410" s="106">
        <f t="shared" ca="1" si="1385"/>
        <v>13799999.999999998</v>
      </c>
      <c r="AC410" s="106">
        <f t="shared" ca="1" si="1385"/>
        <v>14649999.999999998</v>
      </c>
      <c r="AD410" s="106">
        <f t="shared" ca="1" si="1385"/>
        <v>14899999.999999998</v>
      </c>
      <c r="AE410" s="106">
        <f t="shared" ca="1" si="1385"/>
        <v>14899999.999999998</v>
      </c>
      <c r="AF410" s="106">
        <f t="shared" ca="1" si="1385"/>
        <v>15170000</v>
      </c>
      <c r="AG410" s="106">
        <f t="shared" ca="1" si="1385"/>
        <v>15169610.870284693</v>
      </c>
      <c r="AH410" s="106">
        <f t="shared" ca="1" si="1385"/>
        <v>15170930.133643596</v>
      </c>
      <c r="AI410" s="106">
        <f t="shared" ca="1" si="1385"/>
        <v>15212244.897708604</v>
      </c>
      <c r="AJ410" s="106">
        <f t="shared" ca="1" si="1385"/>
        <v>14915455.300548056</v>
      </c>
      <c r="AK410" s="106">
        <f t="shared" ca="1" si="1385"/>
        <v>14974721.175125906</v>
      </c>
      <c r="AL410" s="106">
        <f t="shared" ca="1" si="1385"/>
        <v>15046564.260863451</v>
      </c>
      <c r="AM410" s="106">
        <f t="shared" ca="1" si="1385"/>
        <v>14845576.965283709</v>
      </c>
      <c r="AN410" s="106">
        <f t="shared" ca="1" si="1385"/>
        <v>14933142.059381319</v>
      </c>
      <c r="AO410" s="106">
        <f t="shared" ca="1" si="1385"/>
        <v>15004638.034864396</v>
      </c>
      <c r="AP410" s="106">
        <f t="shared" ca="1" si="1385"/>
        <v>14742534.139256883</v>
      </c>
      <c r="AQ410" s="106">
        <f t="shared" ca="1" si="1385"/>
        <v>14753999.904869638</v>
      </c>
      <c r="AR410" s="106">
        <f t="shared" ca="1" si="1385"/>
        <v>14723910.938445937</v>
      </c>
      <c r="AS410" s="106">
        <f t="shared" ca="1" si="1385"/>
        <v>14421052.006327156</v>
      </c>
      <c r="AT410" s="106">
        <f t="shared" ca="1" si="1385"/>
        <v>14419354.310866898</v>
      </c>
      <c r="AU410" s="106">
        <f t="shared" ca="1" si="1385"/>
        <v>14459359.56633704</v>
      </c>
      <c r="AV410" s="106">
        <f t="shared" ca="1" si="1385"/>
        <v>14202656.913647629</v>
      </c>
      <c r="AW410" s="106">
        <f t="shared" ref="AW410:DH410" ca="1" si="1386">AW402+AW408</f>
        <v>14263544.95293963</v>
      </c>
      <c r="AX410" s="106">
        <f t="shared" ca="1" si="1386"/>
        <v>14337280.384261046</v>
      </c>
      <c r="AY410" s="106">
        <f t="shared" ca="1" si="1386"/>
        <v>14135537.05777866</v>
      </c>
      <c r="AZ410" s="106">
        <f t="shared" ca="1" si="1386"/>
        <v>14222236.197033353</v>
      </c>
      <c r="BA410" s="106">
        <f t="shared" ca="1" si="1386"/>
        <v>14290988.402918557</v>
      </c>
      <c r="BB410" s="106">
        <f t="shared" ca="1" si="1386"/>
        <v>14026226.334735435</v>
      </c>
      <c r="BC410" s="106">
        <f t="shared" ca="1" si="1386"/>
        <v>14035106.115823518</v>
      </c>
      <c r="BD410" s="106">
        <f t="shared" ca="1" si="1386"/>
        <v>14002454.089776512</v>
      </c>
      <c r="BE410" s="106">
        <f t="shared" ca="1" si="1386"/>
        <v>13698458.300457656</v>
      </c>
      <c r="BF410" s="106">
        <f t="shared" ca="1" si="1386"/>
        <v>13695608.827910436</v>
      </c>
      <c r="BG410" s="106">
        <f t="shared" ca="1" si="1386"/>
        <v>13734260.53593147</v>
      </c>
      <c r="BH410" s="106">
        <f t="shared" ca="1" si="1386"/>
        <v>13477792.252565132</v>
      </c>
      <c r="BI410" s="106">
        <f t="shared" ca="1" si="1386"/>
        <v>13539074.453477744</v>
      </c>
      <c r="BJ410" s="106">
        <f t="shared" ca="1" si="1386"/>
        <v>13613350.476268288</v>
      </c>
      <c r="BK410" s="106">
        <f t="shared" ca="1" si="1386"/>
        <v>13410430.082443837</v>
      </c>
      <c r="BL410" s="106">
        <f t="shared" ca="1" si="1386"/>
        <v>13497777.295546556</v>
      </c>
      <c r="BM410" s="106">
        <f t="shared" ca="1" si="1386"/>
        <v>13564954.673451923</v>
      </c>
      <c r="BN410" s="106">
        <f t="shared" ca="1" si="1386"/>
        <v>13298863.644570963</v>
      </c>
      <c r="BO410" s="106">
        <f t="shared" ca="1" si="1386"/>
        <v>13306361.986773072</v>
      </c>
      <c r="BP410" s="106">
        <f t="shared" ca="1" si="1386"/>
        <v>13272557.159308465</v>
      </c>
      <c r="BQ410" s="106">
        <f t="shared" ca="1" si="1386"/>
        <v>12967403.470774705</v>
      </c>
      <c r="BR410" s="106">
        <f t="shared" ca="1" si="1386"/>
        <v>12963381.059243562</v>
      </c>
      <c r="BS410" s="106">
        <f t="shared" ca="1" si="1386"/>
        <v>13000567.442966932</v>
      </c>
      <c r="BT410" s="106">
        <f t="shared" ca="1" si="1386"/>
        <v>12744316.1915897</v>
      </c>
      <c r="BU410" s="106">
        <f t="shared" ca="1" si="1386"/>
        <v>12805976.842897648</v>
      </c>
      <c r="BV410" s="106">
        <f t="shared" ca="1" si="1386"/>
        <v>12880778.788837701</v>
      </c>
      <c r="BW410" s="106">
        <f t="shared" ca="1" si="1386"/>
        <v>12675933.978836935</v>
      </c>
      <c r="BX410" s="106">
        <f t="shared" ca="1" si="1386"/>
        <v>12763771.898502413</v>
      </c>
      <c r="BY410" s="106">
        <f t="shared" ca="1" si="1386"/>
        <v>12829254.830309989</v>
      </c>
      <c r="BZ410" s="106">
        <f t="shared" ca="1" si="1386"/>
        <v>12561711.662240652</v>
      </c>
      <c r="CA410" s="106">
        <f t="shared" ca="1" si="1386"/>
        <v>12567520.688552944</v>
      </c>
      <c r="CB410" s="106">
        <f t="shared" ca="1" si="1386"/>
        <v>12532432.803078705</v>
      </c>
      <c r="CC410" s="106">
        <f t="shared" ca="1" si="1386"/>
        <v>12225993.419667169</v>
      </c>
      <c r="CD410" s="106">
        <f t="shared" ca="1" si="1386"/>
        <v>12220450.749441508</v>
      </c>
      <c r="CE410" s="106">
        <f t="shared" ca="1" si="1386"/>
        <v>12256047.818285674</v>
      </c>
      <c r="CF410" s="106">
        <f t="shared" ca="1" si="1386"/>
        <v>11999889.57703663</v>
      </c>
      <c r="CG410" s="106">
        <f t="shared" ca="1" si="1386"/>
        <v>12061806.276178626</v>
      </c>
      <c r="CH410" s="106">
        <f t="shared" ca="1" si="1386"/>
        <v>12137012.77723527</v>
      </c>
      <c r="CI410" s="106">
        <f t="shared" ca="1" si="1386"/>
        <v>11930332.380664883</v>
      </c>
      <c r="CJ410" s="106">
        <f t="shared" ca="1" si="1386"/>
        <v>12016354.45804498</v>
      </c>
      <c r="CK410" s="106">
        <f t="shared" ca="1" si="1386"/>
        <v>12080228.345012793</v>
      </c>
      <c r="CL410" s="106">
        <f t="shared" ca="1" si="1386"/>
        <v>11811314.879084725</v>
      </c>
      <c r="CM410" s="106">
        <f t="shared" ca="1" si="1386"/>
        <v>11815513.641200237</v>
      </c>
      <c r="CN410" s="106">
        <f t="shared" ca="1" si="1386"/>
        <v>11779217.429753961</v>
      </c>
      <c r="CO410" s="106">
        <f t="shared" ca="1" si="1386"/>
        <v>11474244.518201593</v>
      </c>
      <c r="CP410" s="106">
        <f t="shared" ca="1" si="1386"/>
        <v>11470372.347222246</v>
      </c>
      <c r="CQ410" s="106">
        <f t="shared" ca="1" si="1386"/>
        <v>11507135.992376864</v>
      </c>
      <c r="CR410" s="106">
        <f t="shared" ca="1" si="1386"/>
        <v>11253826.763400543</v>
      </c>
      <c r="CS410" s="106">
        <f t="shared" ca="1" si="1386"/>
        <v>11318584.155831804</v>
      </c>
      <c r="CT410" s="106">
        <f t="shared" ca="1" si="1386"/>
        <v>11396953.847677473</v>
      </c>
      <c r="CU410" s="106">
        <f t="shared" ca="1" si="1386"/>
        <v>11191094.438445579</v>
      </c>
      <c r="CV410" s="106">
        <f t="shared" ca="1" si="1386"/>
        <v>11277956.312898125</v>
      </c>
      <c r="CW410" s="106">
        <f t="shared" ca="1" si="1386"/>
        <v>11342874.27070706</v>
      </c>
      <c r="CX410" s="106">
        <f t="shared" ca="1" si="1386"/>
        <v>11074873.130684325</v>
      </c>
      <c r="CY410" s="106">
        <f t="shared" ca="1" si="1386"/>
        <v>11080108.341339253</v>
      </c>
      <c r="CZ410" s="106">
        <f t="shared" ca="1" si="1386"/>
        <v>11045246.210068408</v>
      </c>
      <c r="DA410" s="106">
        <f t="shared" ca="1" si="1386"/>
        <v>10739034.582313228</v>
      </c>
      <c r="DB410" s="106">
        <f t="shared" ca="1" si="1386"/>
        <v>10733908.142993927</v>
      </c>
      <c r="DC410" s="106">
        <f t="shared" ca="1" si="1386"/>
        <v>10769136.814720439</v>
      </c>
      <c r="DD410" s="106">
        <f t="shared" ca="1" si="1386"/>
        <v>10515975.298495756</v>
      </c>
      <c r="DE410" s="106">
        <f t="shared" ca="1" si="1386"/>
        <v>10578998.052650582</v>
      </c>
      <c r="DF410" s="106">
        <f t="shared" ca="1" si="1386"/>
        <v>10655723.884454206</v>
      </c>
      <c r="DG410" s="106">
        <f t="shared" ca="1" si="1386"/>
        <v>10447988.446470514</v>
      </c>
      <c r="DH410" s="106">
        <f t="shared" ca="1" si="1386"/>
        <v>10532992.140000999</v>
      </c>
      <c r="DI410" s="106">
        <f t="shared" ref="DI410:FT410" ca="1" si="1387">DI402+DI408</f>
        <v>10596253.657898691</v>
      </c>
      <c r="DJ410" s="106">
        <f t="shared" ca="1" si="1387"/>
        <v>10326321.945524653</v>
      </c>
      <c r="DK410" s="106">
        <f t="shared" ca="1" si="1387"/>
        <v>10329886.630673259</v>
      </c>
      <c r="DL410" s="106">
        <f t="shared" ca="1" si="1387"/>
        <v>10293747.308367377</v>
      </c>
      <c r="DM410" s="106">
        <f t="shared" ca="1" si="1387"/>
        <v>10021169.005701438</v>
      </c>
      <c r="DN410" s="106">
        <f t="shared" ca="1" si="1387"/>
        <v>10049660.107818313</v>
      </c>
      <c r="DO410" s="106">
        <f t="shared" ca="1" si="1387"/>
        <v>10118229.393375093</v>
      </c>
      <c r="DP410" s="106">
        <f t="shared" ca="1" si="1387"/>
        <v>9900091.5633182377</v>
      </c>
      <c r="DQ410" s="106">
        <f t="shared" ca="1" si="1387"/>
        <v>9996257.4218912832</v>
      </c>
      <c r="DR410" s="106">
        <f t="shared" ca="1" si="1387"/>
        <v>10106047.352019353</v>
      </c>
      <c r="DS410" s="106">
        <f t="shared" ca="1" si="1387"/>
        <v>9931315.8440254722</v>
      </c>
      <c r="DT410" s="106">
        <f t="shared" ca="1" si="1387"/>
        <v>10049340.322552035</v>
      </c>
      <c r="DU410" s="106">
        <f t="shared" ca="1" si="1387"/>
        <v>10145821.82086153</v>
      </c>
      <c r="DV410" s="106">
        <f t="shared" ca="1" si="1387"/>
        <v>9908832.386780221</v>
      </c>
      <c r="DW410" s="106">
        <f t="shared" ca="1" si="1387"/>
        <v>9945596.4353516027</v>
      </c>
      <c r="DX410" s="106">
        <f t="shared" ca="1" si="1387"/>
        <v>9943045.5191630684</v>
      </c>
      <c r="DY410" s="106">
        <f t="shared" ca="1" si="1387"/>
        <v>9669156.5998849329</v>
      </c>
      <c r="DZ410" s="106">
        <f t="shared" ca="1" si="1387"/>
        <v>9696098.6846817993</v>
      </c>
      <c r="EA410" s="106">
        <f t="shared" ca="1" si="1387"/>
        <v>9763068.0889313202</v>
      </c>
      <c r="EB410" s="106">
        <f t="shared" ca="1" si="1387"/>
        <v>9545013.9682842102</v>
      </c>
      <c r="EC410" s="106">
        <f t="shared" ca="1" si="1387"/>
        <v>9639384.5008738842</v>
      </c>
      <c r="ED410" s="106">
        <f t="shared" ca="1" si="1387"/>
        <v>9747301.0615555737</v>
      </c>
      <c r="EE410" s="106">
        <f t="shared" ca="1" si="1387"/>
        <v>9570637.1829569004</v>
      </c>
      <c r="EF410" s="106">
        <f t="shared" ca="1" si="1387"/>
        <v>9686745.1181473974</v>
      </c>
      <c r="EG410" s="106">
        <f t="shared" ca="1" si="1387"/>
        <v>9781506.705916021</v>
      </c>
      <c r="EH410" s="106">
        <f t="shared" ca="1" si="1387"/>
        <v>9542516.0247046277</v>
      </c>
      <c r="EI410" s="106">
        <f t="shared" ca="1" si="1387"/>
        <v>9577532.9376190118</v>
      </c>
      <c r="EJ410" s="106">
        <f t="shared" ca="1" si="1387"/>
        <v>9573619.6376005262</v>
      </c>
      <c r="EK410" s="106">
        <f t="shared" ca="1" si="1387"/>
        <v>9298377.5496062152</v>
      </c>
      <c r="EL410" s="106">
        <f t="shared" ca="1" si="1387"/>
        <v>9324172.4555908926</v>
      </c>
      <c r="EM410" s="106">
        <f t="shared" ca="1" si="1387"/>
        <v>9389502.7656262293</v>
      </c>
      <c r="EN410" s="106">
        <f t="shared" ca="1" si="1387"/>
        <v>9171493.7879162841</v>
      </c>
      <c r="EO410" s="106">
        <f t="shared" ca="1" si="1387"/>
        <v>9264031.7473982386</v>
      </c>
      <c r="EP410" s="106">
        <f t="shared" ca="1" si="1387"/>
        <v>9370038.6060620192</v>
      </c>
      <c r="EQ410" s="106">
        <f t="shared" ca="1" si="1387"/>
        <v>9191443.811555637</v>
      </c>
      <c r="ER410" s="106">
        <f t="shared" ca="1" si="1387"/>
        <v>9305635.5909776147</v>
      </c>
      <c r="ES410" s="106">
        <f t="shared" ca="1" si="1387"/>
        <v>9398339.5973724667</v>
      </c>
      <c r="ET410" s="106">
        <f t="shared" ca="1" si="1387"/>
        <v>9157341.7681955341</v>
      </c>
      <c r="EU410" s="106">
        <f t="shared" ca="1" si="1387"/>
        <v>9190602.6542165391</v>
      </c>
      <c r="EV410" s="106">
        <f t="shared" ca="1" si="1387"/>
        <v>9185313.7841957025</v>
      </c>
      <c r="EW410" s="106">
        <f t="shared" ca="1" si="1387"/>
        <v>8907221.7970197946</v>
      </c>
      <c r="EX410" s="106">
        <f t="shared" ca="1" si="1387"/>
        <v>8930150.0912963301</v>
      </c>
      <c r="EY410" s="106">
        <f t="shared" ca="1" si="1387"/>
        <v>8992347.7994841747</v>
      </c>
      <c r="EZ410" s="106">
        <f t="shared" ca="1" si="1387"/>
        <v>8772891.2268943917</v>
      </c>
      <c r="FA410" s="106">
        <f t="shared" ca="1" si="1387"/>
        <v>8862104.9631587211</v>
      </c>
      <c r="FB410" s="106">
        <f t="shared" ca="1" si="1387"/>
        <v>8964711.3314401638</v>
      </c>
      <c r="FC410" s="106">
        <f t="shared" ca="1" si="1387"/>
        <v>8782622.5686000381</v>
      </c>
      <c r="FD410" s="106">
        <f t="shared" ca="1" si="1387"/>
        <v>8893334.028284343</v>
      </c>
      <c r="FE410" s="106">
        <f t="shared" ca="1" si="1387"/>
        <v>8982128.8874745183</v>
      </c>
      <c r="FF410" s="106">
        <f t="shared" ca="1" si="1387"/>
        <v>8737553.3560472783</v>
      </c>
      <c r="FG410" s="106">
        <f t="shared" ca="1" si="1387"/>
        <v>8767484.648385752</v>
      </c>
      <c r="FH410" s="106">
        <f t="shared" ca="1" si="1387"/>
        <v>8759242.3370295279</v>
      </c>
      <c r="FI410" s="106">
        <f t="shared" ca="1" si="1387"/>
        <v>8479696.3858125582</v>
      </c>
      <c r="FJ410" s="106">
        <f t="shared" ca="1" si="1387"/>
        <v>8501153.6001641601</v>
      </c>
      <c r="FK410" s="106">
        <f t="shared" ca="1" si="1387"/>
        <v>8561617.7379515506</v>
      </c>
      <c r="FL410" s="106">
        <f t="shared" ca="1" si="1387"/>
        <v>8341230.4114000238</v>
      </c>
      <c r="FM410" s="106">
        <f t="shared" ca="1" si="1387"/>
        <v>8428520.694667859</v>
      </c>
      <c r="FN410" s="106">
        <f t="shared" ca="1" si="1387"/>
        <v>8529128.1463961415</v>
      </c>
      <c r="FO410" s="106">
        <f t="shared" ca="1" si="1387"/>
        <v>8344984.6682971967</v>
      </c>
      <c r="FP410" s="106">
        <f t="shared" ca="1" si="1387"/>
        <v>8453653.8997287564</v>
      </c>
      <c r="FQ410" s="106">
        <f t="shared" ca="1" si="1387"/>
        <v>8539975.0641827583</v>
      </c>
      <c r="FR410" s="106">
        <f t="shared" ca="1" si="1387"/>
        <v>8293253.4179188535</v>
      </c>
      <c r="FS410" s="106">
        <f t="shared" ca="1" si="1387"/>
        <v>8321283.6633934397</v>
      </c>
      <c r="FT410" s="106">
        <f t="shared" ca="1" si="1387"/>
        <v>8311512.1371966917</v>
      </c>
      <c r="FU410" s="106">
        <f t="shared" ref="FU410:IF410" ca="1" si="1388">FU402+FU408</f>
        <v>8030452.8012324236</v>
      </c>
      <c r="FV410" s="106">
        <f t="shared" ca="1" si="1388"/>
        <v>8050153.8537188815</v>
      </c>
      <c r="FW410" s="106">
        <f t="shared" ca="1" si="1388"/>
        <v>8108827.958712073</v>
      </c>
      <c r="FX410" s="106">
        <f t="shared" ca="1" si="1388"/>
        <v>7886477.9285480594</v>
      </c>
      <c r="FY410" s="106">
        <f t="shared" ca="1" si="1388"/>
        <v>7971789.904627908</v>
      </c>
      <c r="FZ410" s="106">
        <f t="shared" ca="1" si="1388"/>
        <v>8070344.3250761405</v>
      </c>
      <c r="GA410" s="106">
        <f t="shared" ca="1" si="1388"/>
        <v>7893988.4620712213</v>
      </c>
      <c r="GB410" s="106">
        <f t="shared" ca="1" si="1388"/>
        <v>8010456.5776443183</v>
      </c>
      <c r="GC410" s="106">
        <f t="shared" ca="1" si="1388"/>
        <v>8104142.4197076671</v>
      </c>
      <c r="GD410" s="106">
        <f t="shared" ca="1" si="1388"/>
        <v>7865109.1399328671</v>
      </c>
      <c r="GE410" s="106">
        <f t="shared" ca="1" si="1388"/>
        <v>7901069.7444898747</v>
      </c>
      <c r="GF410" s="106">
        <f t="shared" ca="1" si="1388"/>
        <v>7899596.0664108498</v>
      </c>
      <c r="GG410" s="106">
        <f t="shared" ca="1" si="1388"/>
        <v>7626852.5006593326</v>
      </c>
      <c r="GH410" s="106">
        <f t="shared" ca="1" si="1388"/>
        <v>7655076.4273670949</v>
      </c>
      <c r="GI410" s="106">
        <f t="shared" ca="1" si="1388"/>
        <v>7721792.4619049504</v>
      </c>
      <c r="GJ410" s="106">
        <f t="shared" ca="1" si="1388"/>
        <v>7507312.9114974979</v>
      </c>
      <c r="GK410" s="106">
        <f t="shared" ca="1" si="1388"/>
        <v>7600480.0070369393</v>
      </c>
      <c r="GL410" s="106">
        <f t="shared" ca="1" si="1388"/>
        <v>7706815.4914073423</v>
      </c>
      <c r="GM410" s="106">
        <f t="shared" ca="1" si="1388"/>
        <v>7527992.6176905837</v>
      </c>
      <c r="GN410" s="106">
        <f t="shared" ca="1" si="1388"/>
        <v>7642302.3209992303</v>
      </c>
      <c r="GO410" s="106">
        <f t="shared" ca="1" si="1388"/>
        <v>7733392.6958709881</v>
      </c>
      <c r="GP410" s="106">
        <f t="shared" ca="1" si="1388"/>
        <v>7492083.713298237</v>
      </c>
      <c r="GQ410" s="106">
        <f t="shared" ca="1" si="1388"/>
        <v>7526007.4899972081</v>
      </c>
      <c r="GR410" s="106">
        <f t="shared" ca="1" si="1388"/>
        <v>7522860.0997563768</v>
      </c>
      <c r="GS410" s="106">
        <f t="shared" ca="1" si="1388"/>
        <v>7248462.7681838647</v>
      </c>
      <c r="GT410" s="106">
        <f t="shared" ca="1" si="1388"/>
        <v>7275014.2388260886</v>
      </c>
      <c r="GU410" s="106">
        <f t="shared" ca="1" si="1388"/>
        <v>7339805.3087249603</v>
      </c>
      <c r="GV410" s="106">
        <f t="shared" ca="1" si="1388"/>
        <v>7123230.4780090945</v>
      </c>
      <c r="GW410" s="106">
        <f t="shared" ca="1" si="1388"/>
        <v>7214287.1042309627</v>
      </c>
      <c r="GX410" s="106">
        <f t="shared" ca="1" si="1388"/>
        <v>7318438.6537686959</v>
      </c>
      <c r="GY410" s="106">
        <f t="shared" ca="1" si="1388"/>
        <v>7136665.3768053679</v>
      </c>
      <c r="GZ410" s="106">
        <f t="shared" ca="1" si="1388"/>
        <v>7248746.6145405546</v>
      </c>
      <c r="HA410" s="106">
        <f t="shared" ca="1" si="1388"/>
        <v>7337168.5039716773</v>
      </c>
      <c r="HB410" s="106">
        <f t="shared" ca="1" si="1388"/>
        <v>7093506.8340117764</v>
      </c>
      <c r="HC410" s="106">
        <f t="shared" ca="1" si="1388"/>
        <v>7125313.6299508214</v>
      </c>
      <c r="HD410" s="106">
        <f t="shared" ca="1" si="1388"/>
        <v>7120407.9623660557</v>
      </c>
      <c r="HE410" s="106">
        <f t="shared" ca="1" si="1388"/>
        <v>6844274.248208398</v>
      </c>
      <c r="HF410" s="106">
        <f t="shared" ca="1" si="1388"/>
        <v>6869069.9748777617</v>
      </c>
      <c r="HG410" s="106">
        <f t="shared" ca="1" si="1388"/>
        <v>6931855.9232370947</v>
      </c>
      <c r="HH410" s="106">
        <f t="shared" ca="1" si="1388"/>
        <v>6713106.6941557452</v>
      </c>
      <c r="HI410" s="106">
        <f t="shared" ca="1" si="1388"/>
        <v>6801973.8237565365</v>
      </c>
      <c r="HJ410" s="106">
        <f t="shared" ca="1" si="1388"/>
        <v>6903862.9140625671</v>
      </c>
      <c r="HK410" s="106">
        <f t="shared" ca="1" si="1388"/>
        <v>6719061.4332673345</v>
      </c>
      <c r="HL410" s="106">
        <f t="shared" ca="1" si="1388"/>
        <v>6828620.9033678547</v>
      </c>
      <c r="HM410" s="106">
        <f t="shared" ca="1" si="1388"/>
        <v>6914291.9762280118</v>
      </c>
      <c r="HN410" s="106">
        <f t="shared" ca="1" si="1388"/>
        <v>6668191.2701707892</v>
      </c>
      <c r="HO410" s="106">
        <f t="shared" ca="1" si="1388"/>
        <v>6697791.5082737599</v>
      </c>
      <c r="HP410" s="106">
        <f t="shared" ca="1" si="1388"/>
        <v>6691033.5254398659</v>
      </c>
      <c r="HQ410" s="106">
        <f t="shared" ca="1" si="1388"/>
        <v>6413071.2542780694</v>
      </c>
      <c r="HR410" s="106">
        <f t="shared" ca="1" si="1388"/>
        <v>6435790.3611909207</v>
      </c>
      <c r="HS410" s="106">
        <f t="shared" ca="1" si="1388"/>
        <v>6496481.2729147263</v>
      </c>
      <c r="HT410" s="106">
        <f t="shared" ca="1" si="1388"/>
        <v>6275468.6645126492</v>
      </c>
      <c r="HU410" s="106">
        <f t="shared" ca="1" si="1388"/>
        <v>6362057.3171400428</v>
      </c>
      <c r="HV410" s="106">
        <f t="shared" ca="1" si="1388"/>
        <v>6461595.3739790507</v>
      </c>
      <c r="HW410" s="106">
        <f t="shared" ca="1" si="1388"/>
        <v>6273677.6723063281</v>
      </c>
      <c r="HX410" s="106">
        <f t="shared" ca="1" si="1388"/>
        <v>6380161.4505533315</v>
      </c>
      <c r="HY410" s="106">
        <f t="shared" ca="1" si="1388"/>
        <v>6462989.0037635518</v>
      </c>
      <c r="HZ410" s="106">
        <f t="shared" ca="1" si="1388"/>
        <v>6214352.4792011138</v>
      </c>
      <c r="IA410" s="106">
        <f t="shared" ca="1" si="1388"/>
        <v>6241646.0781110972</v>
      </c>
      <c r="IB410" s="106">
        <f t="shared" ca="1" si="1388"/>
        <v>6232931.1785398796</v>
      </c>
      <c r="IC410" s="106">
        <f t="shared" ca="1" si="1388"/>
        <v>5953037.5171743706</v>
      </c>
      <c r="ID410" s="106">
        <f t="shared" ca="1" si="1388"/>
        <v>5974032.1977658551</v>
      </c>
      <c r="IE410" s="106">
        <f t="shared" ca="1" si="1388"/>
        <v>6032527.2775235362</v>
      </c>
      <c r="IF410" s="106">
        <f t="shared" ca="1" si="1388"/>
        <v>5809151.3132832143</v>
      </c>
      <c r="IG410" s="106">
        <f t="shared" ref="IG410:KP410" ca="1" si="1389">IG402+IG408</f>
        <v>5893361.4120478854</v>
      </c>
      <c r="IH410" s="106">
        <f t="shared" ca="1" si="1389"/>
        <v>5990397.6584441215</v>
      </c>
      <c r="II410" s="106">
        <f t="shared" ca="1" si="1389"/>
        <v>5964631.1554376148</v>
      </c>
      <c r="IJ410" s="106">
        <f t="shared" ca="1" si="1389"/>
        <v>6067934.0723157628</v>
      </c>
      <c r="IK410" s="106">
        <f t="shared" ca="1" si="1389"/>
        <v>6147809.5453655962</v>
      </c>
      <c r="IL410" s="106">
        <f t="shared" ca="1" si="1389"/>
        <v>5936397.6132853683</v>
      </c>
      <c r="IM410" s="106">
        <f t="shared" ca="1" si="1389"/>
        <v>5961299.1806040425</v>
      </c>
      <c r="IN410" s="106">
        <f t="shared" ca="1" si="1389"/>
        <v>5950537.5211387603</v>
      </c>
      <c r="IO410" s="106">
        <f t="shared" ca="1" si="1389"/>
        <v>5837778.0039171744</v>
      </c>
      <c r="IP410" s="106">
        <f t="shared" ca="1" si="1389"/>
        <v>5860211.9989639558</v>
      </c>
      <c r="IQ410" s="106">
        <f t="shared" ca="1" si="1389"/>
        <v>5919887.3485602411</v>
      </c>
      <c r="IR410" s="106">
        <f t="shared" ca="1" si="1389"/>
        <v>5866976.3186474834</v>
      </c>
      <c r="IS410" s="106">
        <f t="shared" ca="1" si="1389"/>
        <v>5952335.4800687861</v>
      </c>
      <c r="IT410" s="106">
        <f t="shared" ca="1" si="1389"/>
        <v>6049813.7587759653</v>
      </c>
      <c r="IU410" s="106">
        <f t="shared" ca="1" si="1389"/>
        <v>6028427.1759533957</v>
      </c>
      <c r="IV410" s="106">
        <f t="shared" ca="1" si="1389"/>
        <v>6132218.7536004037</v>
      </c>
      <c r="IW410" s="106">
        <f t="shared" ca="1" si="1389"/>
        <v>6219434.3955032881</v>
      </c>
      <c r="IX410" s="106">
        <f t="shared" ca="1" si="1389"/>
        <v>6149925.1286251089</v>
      </c>
      <c r="IY410" s="106">
        <f t="shared" ca="1" si="1389"/>
        <v>6176466.7016736306</v>
      </c>
      <c r="IZ410" s="106">
        <f t="shared" ca="1" si="1389"/>
        <v>6156062.3042792687</v>
      </c>
      <c r="JA410" s="106">
        <f t="shared" ca="1" si="1389"/>
        <v>6043006.7372983126</v>
      </c>
      <c r="JB410" s="106">
        <f t="shared" ca="1" si="1389"/>
        <v>6069853.7993724355</v>
      </c>
      <c r="JC410" s="106">
        <f t="shared" ca="1" si="1389"/>
        <v>6135417.8463706076</v>
      </c>
      <c r="JD410" s="106">
        <f t="shared" ca="1" si="1389"/>
        <v>6091491.3128079679</v>
      </c>
      <c r="JE410" s="106">
        <f t="shared" ca="1" si="1389"/>
        <v>6179860.4317205194</v>
      </c>
      <c r="JF410" s="106">
        <f t="shared" ca="1" si="1389"/>
        <v>6278781.7761104926</v>
      </c>
      <c r="JG410" s="106">
        <f t="shared" ca="1" si="1389"/>
        <v>6259174.2688884437</v>
      </c>
      <c r="JH410" s="106">
        <f t="shared" ca="1" si="1389"/>
        <v>6361654.5701841889</v>
      </c>
      <c r="JI410" s="106">
        <f t="shared" ca="1" si="1389"/>
        <v>6434254.7189218951</v>
      </c>
      <c r="JJ410" s="106">
        <f t="shared" ca="1" si="1389"/>
        <v>6340234.3781797113</v>
      </c>
      <c r="JK410" s="106">
        <f t="shared" ca="1" si="1389"/>
        <v>6353788.6958898762</v>
      </c>
      <c r="JL410" s="106">
        <f t="shared" ca="1" si="1389"/>
        <v>6331541.3819808885</v>
      </c>
      <c r="JM410" s="106">
        <f t="shared" ca="1" si="1389"/>
        <v>6216645.7266990114</v>
      </c>
      <c r="JN410" s="106">
        <f t="shared" ca="1" si="1389"/>
        <v>6241254.2106332378</v>
      </c>
      <c r="JO410" s="106">
        <f t="shared" ca="1" si="1389"/>
        <v>6304079.9199796338</v>
      </c>
      <c r="JP410" s="106">
        <f t="shared" ca="1" si="1389"/>
        <v>6258050.696835042</v>
      </c>
      <c r="JQ410" s="106">
        <f t="shared" ca="1" si="1389"/>
        <v>6343629.6052049734</v>
      </c>
      <c r="JR410" s="106">
        <f t="shared" ca="1" si="1389"/>
        <v>6439546.8849840565</v>
      </c>
      <c r="JS410" s="106">
        <f t="shared" ca="1" si="1389"/>
        <v>6416904.2547733923</v>
      </c>
      <c r="JT410" s="106">
        <f t="shared" ca="1" si="1389"/>
        <v>6516418.9293324407</v>
      </c>
      <c r="JU410" s="106">
        <f t="shared" ca="1" si="1389"/>
        <v>6586344.3819909003</v>
      </c>
      <c r="JV410" s="106">
        <f t="shared" ca="1" si="1389"/>
        <v>6489994.6444590986</v>
      </c>
      <c r="JW410" s="106">
        <f t="shared" ca="1" si="1389"/>
        <v>6501436.9773608372</v>
      </c>
      <c r="JX410" s="106">
        <f t="shared" ca="1" si="1389"/>
        <v>6477419.6047718506</v>
      </c>
      <c r="JY410" s="106">
        <f t="shared" ca="1" si="1389"/>
        <v>6360358.8113135621</v>
      </c>
      <c r="JZ410" s="106">
        <f t="shared" ca="1" si="1389"/>
        <v>6383011.2084495416</v>
      </c>
      <c r="KA410" s="106">
        <f t="shared" ca="1" si="1389"/>
        <v>6443176.0354271792</v>
      </c>
      <c r="KB410" s="106">
        <f t="shared" ca="1" si="1389"/>
        <v>6394819.9913135096</v>
      </c>
      <c r="KC410" s="106">
        <f t="shared" ca="1" si="1389"/>
        <v>6477485.6579382671</v>
      </c>
      <c r="KD410" s="106">
        <f t="shared" ca="1" si="1389"/>
        <v>6570275.5342795718</v>
      </c>
      <c r="KE410" s="106">
        <f t="shared" ca="1" si="1389"/>
        <v>6544474.3012399441</v>
      </c>
      <c r="KF410" s="106">
        <f t="shared" ca="1" si="1389"/>
        <v>6640897.7124665678</v>
      </c>
      <c r="KG410" s="106">
        <f t="shared" ca="1" si="1389"/>
        <v>6708018.456821858</v>
      </c>
      <c r="KH410" s="106">
        <f t="shared" ca="1" si="1389"/>
        <v>6609204.3786508031</v>
      </c>
      <c r="KI410" s="106">
        <f t="shared" ca="1" si="1389"/>
        <v>6618396.1093524452</v>
      </c>
      <c r="KJ410" s="106">
        <f t="shared" ca="1" si="1389"/>
        <v>6592465.1326057678</v>
      </c>
      <c r="KK410" s="106">
        <f t="shared" ca="1" si="1389"/>
        <v>6473097.8775123842</v>
      </c>
      <c r="KL410" s="106">
        <f t="shared" ca="1" si="1389"/>
        <v>6493348.2640428152</v>
      </c>
      <c r="KM410" s="106">
        <f t="shared" ca="1" si="1389"/>
        <v>6550712.6853720192</v>
      </c>
      <c r="KN410" s="106">
        <f t="shared" ca="1" si="1389"/>
        <v>6499941.9609440099</v>
      </c>
      <c r="KO410" s="106">
        <f t="shared" ca="1" si="1389"/>
        <v>6579554.1860361546</v>
      </c>
      <c r="KP410" s="106">
        <f t="shared" ca="1" si="1389"/>
        <v>6669075.9624533458</v>
      </c>
      <c r="KQ410" s="106">
        <f t="shared" ref="KQ410:LT410" ca="1" si="1390">KQ402+KQ408</f>
        <v>6639975.1165362932</v>
      </c>
      <c r="KR410" s="106">
        <f t="shared" ca="1" si="1390"/>
        <v>6733163.9333008546</v>
      </c>
      <c r="KS410" s="106">
        <f t="shared" ca="1" si="1390"/>
        <v>6797332.1184987146</v>
      </c>
      <c r="KT410" s="106">
        <f t="shared" ca="1" si="1390"/>
        <v>10032990.110743266</v>
      </c>
      <c r="KU410" s="106">
        <f t="shared" ca="1" si="1390"/>
        <v>10039774.487927379</v>
      </c>
      <c r="KV410" s="106">
        <f t="shared" ca="1" si="1390"/>
        <v>10013325.247448361</v>
      </c>
      <c r="KW410" s="106">
        <f t="shared" ca="1" si="1390"/>
        <v>10025762.503969256</v>
      </c>
      <c r="KX410" s="106">
        <f t="shared" ca="1" si="1390"/>
        <v>10047555.464433329</v>
      </c>
      <c r="KY410" s="106">
        <f t="shared" ca="1" si="1390"/>
        <v>10109237.203421688</v>
      </c>
      <c r="KZ410" s="106">
        <f t="shared" ca="1" si="1390"/>
        <v>10192110.417433325</v>
      </c>
      <c r="LA410" s="106">
        <f t="shared" ca="1" si="1390"/>
        <v>10274564.597959468</v>
      </c>
      <c r="LB410" s="106">
        <f t="shared" ca="1" si="1390"/>
        <v>10366773.513417112</v>
      </c>
      <c r="LC410" s="106">
        <f t="shared" ca="1" si="1390"/>
        <v>10470829.363530532</v>
      </c>
      <c r="LD410" s="106">
        <f t="shared" ca="1" si="1390"/>
        <v>10567079.690640954</v>
      </c>
      <c r="LE410" s="106">
        <f t="shared" ca="1" si="1390"/>
        <v>10634651.328690955</v>
      </c>
      <c r="LF410" s="106">
        <f t="shared" ca="1" si="1390"/>
        <v>10667459.162581116</v>
      </c>
      <c r="LG410" s="106">
        <f t="shared" ca="1" si="1390"/>
        <v>10678535.048256151</v>
      </c>
      <c r="LH410" s="106">
        <f t="shared" ca="1" si="1390"/>
        <v>10656926.162512541</v>
      </c>
      <c r="LI410" s="106">
        <f t="shared" ca="1" si="1390"/>
        <v>10668189.78264156</v>
      </c>
      <c r="LJ410" s="106">
        <f t="shared" ca="1" si="1390"/>
        <v>10688420.977210231</v>
      </c>
      <c r="LK410" s="106">
        <f t="shared" ca="1" si="1390"/>
        <v>10748776.942998556</v>
      </c>
      <c r="LL410" s="106">
        <f t="shared" ca="1" si="1390"/>
        <v>10830625.606938537</v>
      </c>
      <c r="LM410" s="106">
        <f t="shared" ca="1" si="1390"/>
        <v>10911378.338735823</v>
      </c>
      <c r="LN410" s="106">
        <f t="shared" ca="1" si="1390"/>
        <v>11001686.425904024</v>
      </c>
      <c r="LO410" s="106">
        <f t="shared" ca="1" si="1390"/>
        <v>11103825.797924172</v>
      </c>
      <c r="LP410" s="106">
        <f t="shared" ca="1" si="1390"/>
        <v>11198236.707416605</v>
      </c>
      <c r="LQ410" s="106">
        <f t="shared" ca="1" si="1390"/>
        <v>11264258.839517623</v>
      </c>
      <c r="LR410" s="106">
        <f t="shared" ca="1" si="1390"/>
        <v>11295859.418996612</v>
      </c>
      <c r="LS410" s="106">
        <f t="shared" ca="1" si="1390"/>
        <v>11305947.536043528</v>
      </c>
      <c r="LT410" s="106">
        <f t="shared" ca="1" si="1390"/>
        <v>10391412.087389326</v>
      </c>
      <c r="LU410" s="106"/>
      <c r="LV410" s="106"/>
      <c r="LW410" s="106"/>
      <c r="LX410" s="106"/>
      <c r="LY410" s="106"/>
      <c r="LZ410" s="106"/>
      <c r="MA410" s="106"/>
      <c r="MB410" s="106"/>
      <c r="MC410" s="106"/>
      <c r="MD410" s="106"/>
      <c r="ME410" s="106"/>
      <c r="MF410" s="106"/>
      <c r="MG410" s="106"/>
      <c r="MH410" s="106"/>
      <c r="MI410" s="106"/>
      <c r="MJ410" s="106"/>
      <c r="MK410" s="106"/>
      <c r="ML410" s="106"/>
      <c r="MM410" s="106"/>
      <c r="MN410" s="106"/>
      <c r="MO410" s="106"/>
      <c r="MP410" s="106"/>
      <c r="MQ410" s="106"/>
      <c r="MR410" s="106"/>
      <c r="MS410" s="106"/>
      <c r="MT410" s="106"/>
      <c r="MU410" s="106"/>
      <c r="MV410" s="106"/>
      <c r="MW410" s="106"/>
      <c r="MX410" s="106"/>
      <c r="MY410" s="106"/>
      <c r="MZ410" s="106"/>
      <c r="NA410" s="106"/>
      <c r="NB410" s="106"/>
      <c r="NC410" s="106"/>
      <c r="ND410" s="106"/>
      <c r="NE410" s="106"/>
      <c r="NF410" s="106"/>
      <c r="NG410" s="106"/>
      <c r="NH410" s="106"/>
      <c r="NI410" s="106"/>
      <c r="NJ410" s="106"/>
      <c r="NK410" s="106"/>
      <c r="NL410" s="106"/>
      <c r="NM410" s="106"/>
      <c r="NN410" s="106"/>
      <c r="NO410" s="106"/>
      <c r="NP410" s="106"/>
      <c r="NQ410" s="106"/>
      <c r="NR410" s="106"/>
      <c r="NS410" s="106"/>
      <c r="NT410" s="106"/>
      <c r="NU410" s="106"/>
      <c r="NV410" s="106"/>
      <c r="NW410" s="106"/>
      <c r="NX410" s="106"/>
      <c r="NY410" s="106"/>
      <c r="NZ410" s="106"/>
      <c r="OA410" s="106"/>
      <c r="OB410" s="106"/>
      <c r="OC410" s="106"/>
      <c r="OD410" s="106"/>
      <c r="OE410" s="106"/>
      <c r="OF410" s="106"/>
      <c r="OG410" s="106"/>
      <c r="OH410" s="106"/>
      <c r="OI410" s="106"/>
      <c r="OJ410" s="106"/>
      <c r="OK410" s="106"/>
      <c r="OL410" s="106"/>
      <c r="OM410" s="106"/>
      <c r="ON410" s="106"/>
      <c r="OO410" s="106"/>
      <c r="OP410" s="106"/>
      <c r="OQ410" s="106"/>
      <c r="OR410" s="106"/>
      <c r="OS410" s="106"/>
      <c r="OT410" s="106"/>
      <c r="OU410" s="106"/>
      <c r="OV410" s="106"/>
      <c r="OW410" s="106"/>
      <c r="OX410" s="106"/>
      <c r="OY410" s="106"/>
      <c r="OZ410" s="106"/>
      <c r="PA410" s="106"/>
      <c r="PB410" s="106"/>
      <c r="PC410" s="106"/>
      <c r="PD410" s="106"/>
      <c r="PE410" s="106"/>
      <c r="PF410" s="106"/>
      <c r="PG410" s="106"/>
      <c r="PH410" s="106"/>
      <c r="PI410" s="106"/>
      <c r="PJ410" s="106"/>
      <c r="PK410" s="106"/>
      <c r="PL410" s="106"/>
      <c r="PM410" s="106"/>
      <c r="PN410" s="106"/>
      <c r="PO410" s="106"/>
      <c r="PP410" s="106"/>
      <c r="PQ410" s="106"/>
      <c r="PR410" s="106"/>
      <c r="PS410" s="106"/>
      <c r="PT410" s="106"/>
      <c r="PU410" s="106"/>
      <c r="PV410" s="106"/>
      <c r="PW410" s="106"/>
      <c r="PX410" s="106"/>
      <c r="PY410" s="106"/>
      <c r="PZ410" s="106"/>
      <c r="QA410" s="106"/>
      <c r="QB410" s="106"/>
      <c r="QC410" s="106"/>
      <c r="QD410" s="106"/>
      <c r="QE410" s="106"/>
      <c r="QF410" s="106"/>
      <c r="QG410" s="106"/>
      <c r="QH410" s="106"/>
      <c r="QI410" s="106"/>
      <c r="QJ410" s="106"/>
      <c r="QK410" s="106"/>
      <c r="QL410" s="106"/>
      <c r="QM410" s="106"/>
      <c r="QN410" s="106"/>
      <c r="QO410" s="106"/>
      <c r="QP410" s="106"/>
      <c r="QQ410" s="106"/>
      <c r="QR410" s="106"/>
      <c r="QS410" s="106"/>
      <c r="QT410" s="106"/>
      <c r="QU410" s="106"/>
    </row>
    <row r="411" spans="1:463" ht="15" customHeight="1" outlineLevel="1">
      <c r="B411" s="1"/>
      <c r="C411" s="6"/>
      <c r="E411" s="44"/>
      <c r="H411" s="4"/>
      <c r="I411" s="310">
        <f t="shared" ref="I411:P411" ca="1" si="1391">I386-I410</f>
        <v>0</v>
      </c>
      <c r="J411" s="310">
        <f t="shared" ca="1" si="1391"/>
        <v>0</v>
      </c>
      <c r="K411" s="310">
        <f t="shared" ca="1" si="1391"/>
        <v>0</v>
      </c>
      <c r="L411" s="310">
        <f t="shared" ca="1" si="1391"/>
        <v>0</v>
      </c>
      <c r="M411" s="310">
        <f t="shared" ca="1" si="1391"/>
        <v>0</v>
      </c>
      <c r="N411" s="310">
        <f t="shared" ca="1" si="1391"/>
        <v>0</v>
      </c>
      <c r="O411" s="310">
        <f t="shared" ca="1" si="1391"/>
        <v>0</v>
      </c>
      <c r="P411" s="310">
        <f t="shared" ca="1" si="1391"/>
        <v>0</v>
      </c>
      <c r="Q411" s="310">
        <f t="shared" ref="Q411:AS411" ca="1" si="1392">Q386-Q410</f>
        <v>0</v>
      </c>
      <c r="R411" s="310">
        <f t="shared" ca="1" si="1392"/>
        <v>0</v>
      </c>
      <c r="S411" s="310">
        <f t="shared" ca="1" si="1392"/>
        <v>0</v>
      </c>
      <c r="T411" s="310">
        <f t="shared" ca="1" si="1392"/>
        <v>0</v>
      </c>
      <c r="U411" s="310">
        <f t="shared" ca="1" si="1392"/>
        <v>0</v>
      </c>
      <c r="V411" s="310">
        <f t="shared" ca="1" si="1392"/>
        <v>0</v>
      </c>
      <c r="W411" s="310">
        <f t="shared" ca="1" si="1392"/>
        <v>0</v>
      </c>
      <c r="X411" s="310">
        <f t="shared" ca="1" si="1392"/>
        <v>0</v>
      </c>
      <c r="Y411" s="310">
        <f t="shared" ca="1" si="1392"/>
        <v>0</v>
      </c>
      <c r="Z411" s="310">
        <f t="shared" ca="1" si="1392"/>
        <v>0</v>
      </c>
      <c r="AA411" s="310">
        <f t="shared" ca="1" si="1392"/>
        <v>0</v>
      </c>
      <c r="AB411" s="310">
        <f t="shared" ca="1" si="1392"/>
        <v>0</v>
      </c>
      <c r="AC411" s="310">
        <f t="shared" ca="1" si="1392"/>
        <v>0</v>
      </c>
      <c r="AD411" s="310">
        <f t="shared" ca="1" si="1392"/>
        <v>0</v>
      </c>
      <c r="AE411" s="310">
        <f t="shared" ca="1" si="1392"/>
        <v>0</v>
      </c>
      <c r="AF411" s="310">
        <f t="shared" ca="1" si="1392"/>
        <v>0</v>
      </c>
      <c r="AG411" s="310">
        <f t="shared" ca="1" si="1392"/>
        <v>0</v>
      </c>
      <c r="AH411" s="310">
        <f t="shared" ca="1" si="1392"/>
        <v>0</v>
      </c>
      <c r="AI411" s="310">
        <f t="shared" ca="1" si="1392"/>
        <v>0</v>
      </c>
      <c r="AJ411" s="310">
        <f t="shared" ca="1" si="1392"/>
        <v>0</v>
      </c>
      <c r="AK411" s="310">
        <f t="shared" ca="1" si="1392"/>
        <v>0</v>
      </c>
      <c r="AL411" s="310">
        <f t="shared" ca="1" si="1392"/>
        <v>0</v>
      </c>
      <c r="AM411" s="310">
        <f t="shared" ca="1" si="1392"/>
        <v>0</v>
      </c>
      <c r="AN411" s="310">
        <f t="shared" ca="1" si="1392"/>
        <v>0</v>
      </c>
      <c r="AO411" s="310">
        <f t="shared" ca="1" si="1392"/>
        <v>0</v>
      </c>
      <c r="AP411" s="310">
        <f t="shared" ca="1" si="1392"/>
        <v>0</v>
      </c>
      <c r="AQ411" s="310">
        <f t="shared" ca="1" si="1392"/>
        <v>0</v>
      </c>
      <c r="AR411" s="310">
        <f t="shared" ca="1" si="1392"/>
        <v>0</v>
      </c>
      <c r="AS411" s="310">
        <f t="shared" ca="1" si="1392"/>
        <v>0</v>
      </c>
      <c r="AT411" s="310"/>
      <c r="AU411" s="310"/>
      <c r="AV411" s="310"/>
      <c r="AW411" s="310"/>
      <c r="AX411" s="310"/>
      <c r="AY411" s="310"/>
      <c r="AZ411" s="310"/>
      <c r="BA411" s="310"/>
      <c r="BB411" s="310"/>
      <c r="BC411" s="310"/>
      <c r="BD411" s="310"/>
      <c r="BE411" s="310"/>
      <c r="BF411" s="310"/>
      <c r="BG411" s="310"/>
      <c r="BH411" s="310"/>
      <c r="BI411" s="310"/>
      <c r="BJ411" s="310"/>
      <c r="BK411" s="310"/>
      <c r="BL411" s="310"/>
      <c r="BM411" s="310"/>
      <c r="BN411" s="310"/>
      <c r="BO411" s="310"/>
      <c r="BP411" s="310"/>
      <c r="BQ411" s="310"/>
      <c r="BR411" s="310"/>
      <c r="BS411" s="310"/>
      <c r="BT411" s="310"/>
      <c r="BU411" s="310"/>
      <c r="BV411" s="310"/>
      <c r="BW411" s="310"/>
      <c r="BX411" s="310"/>
      <c r="BY411" s="310"/>
      <c r="BZ411" s="310"/>
      <c r="CA411" s="310"/>
      <c r="CB411" s="310"/>
      <c r="CC411" s="310"/>
      <c r="CD411" s="54"/>
      <c r="CE411" s="54"/>
      <c r="CF411" s="54"/>
      <c r="CG411" s="54"/>
      <c r="CH411" s="54"/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  <c r="EK411" s="54"/>
      <c r="EL411" s="54"/>
      <c r="EM411" s="54"/>
      <c r="EN411" s="54"/>
      <c r="EO411" s="54"/>
      <c r="EP411" s="54"/>
      <c r="EQ411" s="54"/>
      <c r="ER411" s="54"/>
      <c r="ES411" s="54"/>
      <c r="ET411" s="54"/>
      <c r="EU411" s="54"/>
      <c r="EV411" s="54"/>
      <c r="EW411" s="54"/>
      <c r="EX411" s="54"/>
      <c r="EY411" s="54"/>
      <c r="EZ411" s="54"/>
      <c r="FA411" s="54"/>
      <c r="FB411" s="54"/>
      <c r="FC411" s="54"/>
      <c r="FD411" s="54"/>
      <c r="FE411" s="54"/>
      <c r="FF411" s="54"/>
      <c r="FG411" s="54"/>
      <c r="FH411" s="54"/>
      <c r="FI411" s="54"/>
      <c r="FJ411" s="54"/>
      <c r="FK411" s="54"/>
      <c r="FL411" s="54"/>
      <c r="FM411" s="54"/>
      <c r="FN411" s="54"/>
      <c r="FO411" s="54"/>
      <c r="FP411" s="54"/>
      <c r="FQ411" s="54"/>
      <c r="FR411" s="54"/>
      <c r="FS411" s="54"/>
      <c r="FT411" s="54"/>
      <c r="FU411" s="54"/>
      <c r="FV411" s="54"/>
      <c r="FW411" s="54"/>
      <c r="FX411" s="54"/>
      <c r="FY411" s="54"/>
      <c r="FZ411" s="54"/>
      <c r="GA411" s="54"/>
      <c r="GB411" s="54"/>
      <c r="GC411" s="54"/>
      <c r="GD411" s="54"/>
      <c r="GE411" s="54"/>
      <c r="GF411" s="54"/>
      <c r="GG411" s="54"/>
      <c r="GH411" s="54"/>
      <c r="GI411" s="54"/>
      <c r="GJ411" s="54"/>
      <c r="GK411" s="54"/>
      <c r="GL411" s="54"/>
      <c r="GM411" s="54"/>
      <c r="GN411" s="54"/>
      <c r="GO411" s="54"/>
      <c r="GP411" s="54"/>
      <c r="GQ411" s="54"/>
      <c r="GR411" s="54"/>
      <c r="GS411" s="54"/>
      <c r="GT411" s="54"/>
      <c r="GU411" s="54"/>
      <c r="GV411" s="54"/>
      <c r="GW411" s="54"/>
      <c r="GX411" s="54"/>
      <c r="GY411" s="54"/>
      <c r="GZ411" s="54"/>
      <c r="HA411" s="54"/>
      <c r="HB411" s="54"/>
      <c r="HC411" s="54"/>
      <c r="HD411" s="54"/>
      <c r="HE411" s="54"/>
      <c r="HF411" s="54"/>
      <c r="HG411" s="54"/>
      <c r="HH411" s="54"/>
      <c r="HI411" s="54"/>
      <c r="HJ411" s="54"/>
      <c r="HK411" s="54"/>
      <c r="HL411" s="54"/>
      <c r="HM411" s="54"/>
      <c r="HN411" s="54"/>
      <c r="HO411" s="54"/>
      <c r="HP411" s="54"/>
      <c r="HQ411" s="54"/>
      <c r="HR411" s="54"/>
      <c r="HS411" s="54"/>
      <c r="HT411" s="54"/>
      <c r="HU411" s="54"/>
      <c r="HV411" s="54"/>
      <c r="HW411" s="54"/>
      <c r="HX411" s="54"/>
      <c r="HY411" s="54"/>
      <c r="HZ411" s="54"/>
      <c r="IA411" s="54"/>
      <c r="IB411" s="54"/>
      <c r="IC411" s="54"/>
      <c r="ID411" s="54"/>
      <c r="IE411" s="54"/>
      <c r="IF411" s="54"/>
      <c r="IG411" s="54"/>
      <c r="IH411" s="54"/>
      <c r="II411" s="54"/>
      <c r="IJ411" s="54"/>
      <c r="IK411" s="54"/>
      <c r="IL411" s="54"/>
      <c r="IM411" s="54"/>
      <c r="IN411" s="54"/>
      <c r="IO411" s="54"/>
      <c r="IP411" s="54"/>
      <c r="IQ411" s="54"/>
      <c r="IR411" s="54"/>
      <c r="IS411" s="54"/>
      <c r="IT411" s="54"/>
      <c r="IU411" s="54"/>
      <c r="IV411" s="54"/>
      <c r="IW411" s="54"/>
      <c r="IX411" s="54"/>
      <c r="IY411" s="54"/>
      <c r="IZ411" s="54"/>
      <c r="JA411" s="54"/>
      <c r="JB411" s="54"/>
      <c r="JC411" s="54"/>
      <c r="JD411" s="54"/>
      <c r="JE411" s="54"/>
      <c r="JF411" s="54"/>
      <c r="JG411" s="54"/>
      <c r="JH411" s="54"/>
      <c r="JI411" s="54"/>
      <c r="JJ411" s="54"/>
      <c r="JK411" s="54"/>
      <c r="JL411" s="54"/>
      <c r="JM411" s="54"/>
      <c r="JN411" s="54"/>
      <c r="JO411" s="54"/>
      <c r="JP411" s="54"/>
      <c r="JQ411" s="54"/>
      <c r="JR411" s="54"/>
      <c r="JS411" s="54"/>
      <c r="JT411" s="54"/>
      <c r="JU411" s="54"/>
      <c r="JV411" s="54"/>
      <c r="JW411" s="54"/>
      <c r="JX411" s="54"/>
      <c r="JY411" s="54"/>
      <c r="JZ411" s="54"/>
      <c r="KA411" s="54"/>
      <c r="KB411" s="54"/>
      <c r="KC411" s="54"/>
      <c r="KD411" s="54"/>
      <c r="KE411" s="54"/>
      <c r="KF411" s="54"/>
      <c r="KG411" s="54"/>
      <c r="KH411" s="54"/>
      <c r="KI411" s="54"/>
      <c r="KJ411" s="54"/>
      <c r="KK411" s="54"/>
      <c r="KL411" s="54"/>
      <c r="KM411" s="54"/>
      <c r="KN411" s="54"/>
      <c r="KO411" s="54"/>
      <c r="KP411" s="54"/>
      <c r="KQ411" s="54"/>
      <c r="KR411" s="54"/>
      <c r="KS411" s="54"/>
      <c r="KT411" s="54"/>
      <c r="KU411" s="54"/>
      <c r="KV411" s="54"/>
      <c r="KW411" s="54"/>
      <c r="KX411" s="54"/>
      <c r="KY411" s="54"/>
      <c r="KZ411" s="54"/>
      <c r="LA411" s="54"/>
      <c r="LB411" s="54"/>
      <c r="LC411" s="54"/>
      <c r="LD411" s="54"/>
      <c r="LE411" s="54"/>
      <c r="LF411" s="54"/>
      <c r="LG411" s="54"/>
      <c r="LH411" s="54"/>
      <c r="LI411" s="54"/>
      <c r="LJ411" s="54"/>
      <c r="LK411" s="54"/>
      <c r="LL411" s="54"/>
      <c r="LM411" s="54"/>
      <c r="LN411" s="54"/>
      <c r="LO411" s="54"/>
      <c r="LP411" s="54"/>
      <c r="LQ411" s="54"/>
      <c r="LR411" s="54"/>
      <c r="LS411" s="54"/>
      <c r="LT411" s="54"/>
      <c r="LU411" s="54"/>
      <c r="LV411" s="54"/>
      <c r="LW411" s="54"/>
      <c r="LX411" s="54"/>
      <c r="LY411" s="54"/>
      <c r="LZ411" s="54"/>
      <c r="MA411" s="54"/>
      <c r="MB411" s="54"/>
      <c r="MC411" s="54"/>
      <c r="MD411" s="54"/>
      <c r="ME411" s="54"/>
      <c r="MF411" s="54"/>
      <c r="MG411" s="54"/>
      <c r="MH411" s="54"/>
      <c r="MI411" s="54"/>
      <c r="MJ411" s="54"/>
      <c r="MK411" s="54"/>
      <c r="ML411" s="54"/>
      <c r="MM411" s="54"/>
      <c r="MN411" s="54"/>
      <c r="MO411" s="54"/>
      <c r="MP411" s="54"/>
      <c r="MQ411" s="54"/>
      <c r="MR411" s="54"/>
      <c r="MS411" s="54"/>
      <c r="MT411" s="54"/>
      <c r="MU411" s="54"/>
      <c r="MV411" s="54"/>
      <c r="MW411" s="54"/>
      <c r="MX411" s="54"/>
      <c r="MY411" s="54"/>
      <c r="MZ411" s="54"/>
      <c r="NA411" s="54"/>
      <c r="NB411" s="54"/>
      <c r="NC411" s="54"/>
      <c r="ND411" s="54"/>
      <c r="NE411" s="54"/>
      <c r="NF411" s="54"/>
      <c r="NG411" s="54"/>
      <c r="NH411" s="54"/>
      <c r="NI411" s="54"/>
      <c r="NJ411" s="54"/>
      <c r="NK411" s="54"/>
      <c r="NL411" s="54"/>
      <c r="NM411" s="54"/>
      <c r="NN411" s="54"/>
      <c r="NO411" s="54"/>
      <c r="NP411" s="54"/>
      <c r="NQ411" s="54"/>
      <c r="NR411" s="54"/>
      <c r="NS411" s="54"/>
      <c r="NT411" s="54"/>
      <c r="NU411" s="54"/>
      <c r="NV411" s="54"/>
      <c r="NW411" s="54"/>
      <c r="NX411" s="54"/>
      <c r="NY411" s="54"/>
      <c r="NZ411" s="54"/>
      <c r="OA411" s="54"/>
      <c r="OB411" s="54"/>
      <c r="OC411" s="54"/>
      <c r="OD411" s="54"/>
      <c r="OE411" s="54"/>
      <c r="OF411" s="54"/>
      <c r="OG411" s="54"/>
      <c r="OH411" s="54"/>
      <c r="OI411" s="54"/>
      <c r="OJ411" s="54"/>
      <c r="OK411" s="54"/>
      <c r="OL411" s="54"/>
      <c r="OM411" s="54"/>
      <c r="ON411" s="54"/>
      <c r="OO411" s="54"/>
      <c r="OP411" s="54"/>
      <c r="OQ411" s="54"/>
      <c r="OR411" s="54"/>
      <c r="OS411" s="54"/>
      <c r="OT411" s="54"/>
      <c r="OU411" s="54"/>
      <c r="OV411" s="54"/>
      <c r="OW411" s="54"/>
      <c r="OX411" s="54"/>
      <c r="OY411" s="54"/>
      <c r="OZ411" s="54"/>
      <c r="PA411" s="54"/>
      <c r="PB411" s="54"/>
      <c r="PC411" s="54"/>
      <c r="PD411" s="54"/>
      <c r="PE411" s="54"/>
      <c r="PF411" s="54"/>
      <c r="PG411" s="54"/>
      <c r="PH411" s="54"/>
      <c r="PI411" s="54"/>
      <c r="PJ411" s="54"/>
      <c r="PK411" s="54"/>
      <c r="PL411" s="54"/>
      <c r="PM411" s="54"/>
      <c r="PN411" s="54"/>
      <c r="PO411" s="54"/>
      <c r="PP411" s="54"/>
      <c r="PQ411" s="54"/>
      <c r="PR411" s="54"/>
      <c r="PS411" s="54"/>
      <c r="PT411" s="54"/>
      <c r="PU411" s="54"/>
      <c r="PV411" s="54"/>
      <c r="PW411" s="54"/>
      <c r="PX411" s="54"/>
      <c r="PY411" s="54"/>
      <c r="PZ411" s="54"/>
      <c r="QA411" s="54"/>
      <c r="QB411" s="54"/>
      <c r="QC411" s="54"/>
      <c r="QD411" s="54"/>
      <c r="QE411" s="54"/>
      <c r="QF411" s="54"/>
      <c r="QG411" s="54"/>
      <c r="QH411" s="54"/>
      <c r="QI411" s="54"/>
      <c r="QJ411" s="54"/>
      <c r="QK411" s="54"/>
      <c r="QL411" s="54"/>
      <c r="QM411" s="54"/>
      <c r="QN411" s="54"/>
      <c r="QO411" s="54"/>
      <c r="QP411" s="54"/>
      <c r="QQ411" s="54"/>
      <c r="QR411" s="54"/>
      <c r="QS411" s="54"/>
      <c r="QT411" s="54"/>
      <c r="QU411" s="54"/>
    </row>
    <row r="412" spans="1:463" ht="15" customHeight="1" outlineLevel="1">
      <c r="B412" s="1"/>
      <c r="C412" s="119" t="s">
        <v>107</v>
      </c>
      <c r="E412" s="50" t="s">
        <v>108</v>
      </c>
      <c r="F412" s="56"/>
      <c r="H412" s="56" t="str">
        <f ca="1">IF(COUNTIF(I412:KX412, "NO")&gt;0, "NO", "OK")</f>
        <v>OK</v>
      </c>
      <c r="I412" s="311" t="str">
        <f t="shared" ref="I412:R412" ca="1" si="1393">IF(ROUND(I386,0)-ROUND(I410, 0)=0, "OK", I386-I410)</f>
        <v>OK</v>
      </c>
      <c r="J412" s="311" t="str">
        <f t="shared" ca="1" si="1393"/>
        <v>OK</v>
      </c>
      <c r="K412" s="311" t="str">
        <f t="shared" ca="1" si="1393"/>
        <v>OK</v>
      </c>
      <c r="L412" s="311" t="str">
        <f t="shared" ca="1" si="1393"/>
        <v>OK</v>
      </c>
      <c r="M412" s="311" t="str">
        <f t="shared" ca="1" si="1393"/>
        <v>OK</v>
      </c>
      <c r="N412" s="311" t="str">
        <f t="shared" ca="1" si="1393"/>
        <v>OK</v>
      </c>
      <c r="O412" s="311" t="str">
        <f t="shared" ca="1" si="1393"/>
        <v>OK</v>
      </c>
      <c r="P412" s="311" t="str">
        <f t="shared" ca="1" si="1393"/>
        <v>OK</v>
      </c>
      <c r="Q412" s="311" t="str">
        <f t="shared" ca="1" si="1393"/>
        <v>OK</v>
      </c>
      <c r="R412" s="311" t="str">
        <f t="shared" ca="1" si="1393"/>
        <v>OK</v>
      </c>
      <c r="S412" s="311" t="str">
        <f t="shared" ref="S412:CD412" ca="1" si="1394">IF(ROUND(S386-S410,0)&lt;=1, "OK", S386-S410)</f>
        <v>OK</v>
      </c>
      <c r="T412" s="311" t="str">
        <f t="shared" ca="1" si="1394"/>
        <v>OK</v>
      </c>
      <c r="U412" s="311" t="str">
        <f t="shared" ca="1" si="1394"/>
        <v>OK</v>
      </c>
      <c r="V412" s="311" t="str">
        <f t="shared" ca="1" si="1394"/>
        <v>OK</v>
      </c>
      <c r="W412" s="311" t="str">
        <f t="shared" ca="1" si="1394"/>
        <v>OK</v>
      </c>
      <c r="X412" s="311" t="str">
        <f t="shared" ca="1" si="1394"/>
        <v>OK</v>
      </c>
      <c r="Y412" s="311" t="str">
        <f t="shared" ca="1" si="1394"/>
        <v>OK</v>
      </c>
      <c r="Z412" s="311" t="str">
        <f t="shared" ca="1" si="1394"/>
        <v>OK</v>
      </c>
      <c r="AA412" s="311" t="str">
        <f t="shared" ca="1" si="1394"/>
        <v>OK</v>
      </c>
      <c r="AB412" s="311" t="str">
        <f t="shared" ca="1" si="1394"/>
        <v>OK</v>
      </c>
      <c r="AC412" s="311" t="str">
        <f t="shared" ca="1" si="1394"/>
        <v>OK</v>
      </c>
      <c r="AD412" s="311" t="str">
        <f t="shared" ca="1" si="1394"/>
        <v>OK</v>
      </c>
      <c r="AE412" s="311" t="str">
        <f t="shared" ca="1" si="1394"/>
        <v>OK</v>
      </c>
      <c r="AF412" s="311" t="str">
        <f t="shared" ca="1" si="1394"/>
        <v>OK</v>
      </c>
      <c r="AG412" s="311" t="str">
        <f t="shared" ca="1" si="1394"/>
        <v>OK</v>
      </c>
      <c r="AH412" s="311" t="str">
        <f t="shared" ca="1" si="1394"/>
        <v>OK</v>
      </c>
      <c r="AI412" s="311" t="str">
        <f t="shared" ca="1" si="1394"/>
        <v>OK</v>
      </c>
      <c r="AJ412" s="311" t="str">
        <f t="shared" ca="1" si="1394"/>
        <v>OK</v>
      </c>
      <c r="AK412" s="311" t="str">
        <f t="shared" ca="1" si="1394"/>
        <v>OK</v>
      </c>
      <c r="AL412" s="311" t="str">
        <f t="shared" ca="1" si="1394"/>
        <v>OK</v>
      </c>
      <c r="AM412" s="311" t="str">
        <f t="shared" ca="1" si="1394"/>
        <v>OK</v>
      </c>
      <c r="AN412" s="311" t="str">
        <f t="shared" ca="1" si="1394"/>
        <v>OK</v>
      </c>
      <c r="AO412" s="311" t="str">
        <f t="shared" ca="1" si="1394"/>
        <v>OK</v>
      </c>
      <c r="AP412" s="311" t="str">
        <f t="shared" ca="1" si="1394"/>
        <v>OK</v>
      </c>
      <c r="AQ412" s="311" t="str">
        <f t="shared" ca="1" si="1394"/>
        <v>OK</v>
      </c>
      <c r="AR412" s="311" t="str">
        <f t="shared" ca="1" si="1394"/>
        <v>OK</v>
      </c>
      <c r="AS412" s="311" t="str">
        <f t="shared" ca="1" si="1394"/>
        <v>OK</v>
      </c>
      <c r="AT412" s="311" t="str">
        <f t="shared" ca="1" si="1394"/>
        <v>OK</v>
      </c>
      <c r="AU412" s="311" t="str">
        <f t="shared" ca="1" si="1394"/>
        <v>OK</v>
      </c>
      <c r="AV412" s="311" t="str">
        <f t="shared" ca="1" si="1394"/>
        <v>OK</v>
      </c>
      <c r="AW412" s="311" t="str">
        <f t="shared" ca="1" si="1394"/>
        <v>OK</v>
      </c>
      <c r="AX412" s="311" t="str">
        <f t="shared" ca="1" si="1394"/>
        <v>OK</v>
      </c>
      <c r="AY412" s="311" t="str">
        <f t="shared" ca="1" si="1394"/>
        <v>OK</v>
      </c>
      <c r="AZ412" s="311" t="str">
        <f t="shared" ca="1" si="1394"/>
        <v>OK</v>
      </c>
      <c r="BA412" s="311" t="str">
        <f t="shared" ca="1" si="1394"/>
        <v>OK</v>
      </c>
      <c r="BB412" s="311" t="str">
        <f t="shared" ca="1" si="1394"/>
        <v>OK</v>
      </c>
      <c r="BC412" s="311" t="str">
        <f t="shared" ca="1" si="1394"/>
        <v>OK</v>
      </c>
      <c r="BD412" s="311" t="str">
        <f t="shared" ca="1" si="1394"/>
        <v>OK</v>
      </c>
      <c r="BE412" s="311" t="str">
        <f t="shared" ca="1" si="1394"/>
        <v>OK</v>
      </c>
      <c r="BF412" s="311" t="str">
        <f t="shared" ca="1" si="1394"/>
        <v>OK</v>
      </c>
      <c r="BG412" s="311" t="str">
        <f t="shared" ca="1" si="1394"/>
        <v>OK</v>
      </c>
      <c r="BH412" s="311" t="str">
        <f t="shared" ca="1" si="1394"/>
        <v>OK</v>
      </c>
      <c r="BI412" s="311" t="str">
        <f t="shared" ca="1" si="1394"/>
        <v>OK</v>
      </c>
      <c r="BJ412" s="311" t="str">
        <f t="shared" ca="1" si="1394"/>
        <v>OK</v>
      </c>
      <c r="BK412" s="311" t="str">
        <f t="shared" ca="1" si="1394"/>
        <v>OK</v>
      </c>
      <c r="BL412" s="311" t="str">
        <f t="shared" ca="1" si="1394"/>
        <v>OK</v>
      </c>
      <c r="BM412" s="311" t="str">
        <f t="shared" ca="1" si="1394"/>
        <v>OK</v>
      </c>
      <c r="BN412" s="311" t="str">
        <f t="shared" ca="1" si="1394"/>
        <v>OK</v>
      </c>
      <c r="BO412" s="311" t="str">
        <f t="shared" ca="1" si="1394"/>
        <v>OK</v>
      </c>
      <c r="BP412" s="311" t="str">
        <f t="shared" ca="1" si="1394"/>
        <v>OK</v>
      </c>
      <c r="BQ412" s="311" t="str">
        <f t="shared" ca="1" si="1394"/>
        <v>OK</v>
      </c>
      <c r="BR412" s="311" t="str">
        <f t="shared" ca="1" si="1394"/>
        <v>OK</v>
      </c>
      <c r="BS412" s="311" t="str">
        <f t="shared" ca="1" si="1394"/>
        <v>OK</v>
      </c>
      <c r="BT412" s="311" t="str">
        <f t="shared" ca="1" si="1394"/>
        <v>OK</v>
      </c>
      <c r="BU412" s="311" t="str">
        <f t="shared" ca="1" si="1394"/>
        <v>OK</v>
      </c>
      <c r="BV412" s="311" t="str">
        <f t="shared" ca="1" si="1394"/>
        <v>OK</v>
      </c>
      <c r="BW412" s="311" t="str">
        <f t="shared" ca="1" si="1394"/>
        <v>OK</v>
      </c>
      <c r="BX412" s="311" t="str">
        <f t="shared" ca="1" si="1394"/>
        <v>OK</v>
      </c>
      <c r="BY412" s="311" t="str">
        <f t="shared" ca="1" si="1394"/>
        <v>OK</v>
      </c>
      <c r="BZ412" s="311" t="str">
        <f t="shared" ca="1" si="1394"/>
        <v>OK</v>
      </c>
      <c r="CA412" s="311" t="str">
        <f t="shared" ca="1" si="1394"/>
        <v>OK</v>
      </c>
      <c r="CB412" s="311" t="str">
        <f t="shared" ca="1" si="1394"/>
        <v>OK</v>
      </c>
      <c r="CC412" s="311" t="str">
        <f t="shared" ca="1" si="1394"/>
        <v>OK</v>
      </c>
      <c r="CD412" s="311" t="str">
        <f t="shared" ca="1" si="1394"/>
        <v>OK</v>
      </c>
      <c r="CE412" s="311" t="str">
        <f t="shared" ref="CE412:EP412" ca="1" si="1395">IF(ROUND(CE386-CE410,0)&lt;=1, "OK", CE386-CE410)</f>
        <v>OK</v>
      </c>
      <c r="CF412" s="311" t="str">
        <f t="shared" ca="1" si="1395"/>
        <v>OK</v>
      </c>
      <c r="CG412" s="311" t="str">
        <f t="shared" ca="1" si="1395"/>
        <v>OK</v>
      </c>
      <c r="CH412" s="311" t="str">
        <f t="shared" ca="1" si="1395"/>
        <v>OK</v>
      </c>
      <c r="CI412" s="311" t="str">
        <f t="shared" ca="1" si="1395"/>
        <v>OK</v>
      </c>
      <c r="CJ412" s="311" t="str">
        <f t="shared" ca="1" si="1395"/>
        <v>OK</v>
      </c>
      <c r="CK412" s="311" t="str">
        <f t="shared" ca="1" si="1395"/>
        <v>OK</v>
      </c>
      <c r="CL412" s="311" t="str">
        <f t="shared" ca="1" si="1395"/>
        <v>OK</v>
      </c>
      <c r="CM412" s="311" t="str">
        <f t="shared" ca="1" si="1395"/>
        <v>OK</v>
      </c>
      <c r="CN412" s="311" t="str">
        <f t="shared" ca="1" si="1395"/>
        <v>OK</v>
      </c>
      <c r="CO412" s="311" t="str">
        <f t="shared" ca="1" si="1395"/>
        <v>OK</v>
      </c>
      <c r="CP412" s="311" t="str">
        <f t="shared" ca="1" si="1395"/>
        <v>OK</v>
      </c>
      <c r="CQ412" s="311" t="str">
        <f t="shared" ca="1" si="1395"/>
        <v>OK</v>
      </c>
      <c r="CR412" s="311" t="str">
        <f t="shared" ca="1" si="1395"/>
        <v>OK</v>
      </c>
      <c r="CS412" s="311" t="str">
        <f t="shared" ca="1" si="1395"/>
        <v>OK</v>
      </c>
      <c r="CT412" s="311" t="str">
        <f t="shared" ca="1" si="1395"/>
        <v>OK</v>
      </c>
      <c r="CU412" s="311" t="str">
        <f t="shared" ca="1" si="1395"/>
        <v>OK</v>
      </c>
      <c r="CV412" s="311" t="str">
        <f t="shared" ca="1" si="1395"/>
        <v>OK</v>
      </c>
      <c r="CW412" s="311" t="str">
        <f t="shared" ca="1" si="1395"/>
        <v>OK</v>
      </c>
      <c r="CX412" s="311" t="str">
        <f t="shared" ca="1" si="1395"/>
        <v>OK</v>
      </c>
      <c r="CY412" s="311" t="str">
        <f t="shared" ca="1" si="1395"/>
        <v>OK</v>
      </c>
      <c r="CZ412" s="311" t="str">
        <f t="shared" ca="1" si="1395"/>
        <v>OK</v>
      </c>
      <c r="DA412" s="311" t="str">
        <f t="shared" ca="1" si="1395"/>
        <v>OK</v>
      </c>
      <c r="DB412" s="311" t="str">
        <f t="shared" ca="1" si="1395"/>
        <v>OK</v>
      </c>
      <c r="DC412" s="311" t="str">
        <f t="shared" ca="1" si="1395"/>
        <v>OK</v>
      </c>
      <c r="DD412" s="311" t="str">
        <f t="shared" ca="1" si="1395"/>
        <v>OK</v>
      </c>
      <c r="DE412" s="311" t="str">
        <f t="shared" ca="1" si="1395"/>
        <v>OK</v>
      </c>
      <c r="DF412" s="311" t="str">
        <f t="shared" ca="1" si="1395"/>
        <v>OK</v>
      </c>
      <c r="DG412" s="311" t="str">
        <f t="shared" ca="1" si="1395"/>
        <v>OK</v>
      </c>
      <c r="DH412" s="311" t="str">
        <f t="shared" ca="1" si="1395"/>
        <v>OK</v>
      </c>
      <c r="DI412" s="311" t="str">
        <f t="shared" ca="1" si="1395"/>
        <v>OK</v>
      </c>
      <c r="DJ412" s="311" t="str">
        <f t="shared" ca="1" si="1395"/>
        <v>OK</v>
      </c>
      <c r="DK412" s="311" t="str">
        <f t="shared" ca="1" si="1395"/>
        <v>OK</v>
      </c>
      <c r="DL412" s="311" t="str">
        <f t="shared" ca="1" si="1395"/>
        <v>OK</v>
      </c>
      <c r="DM412" s="311" t="str">
        <f t="shared" ca="1" si="1395"/>
        <v>OK</v>
      </c>
      <c r="DN412" s="311" t="str">
        <f t="shared" ca="1" si="1395"/>
        <v>OK</v>
      </c>
      <c r="DO412" s="311" t="str">
        <f t="shared" ca="1" si="1395"/>
        <v>OK</v>
      </c>
      <c r="DP412" s="311" t="str">
        <f t="shared" ca="1" si="1395"/>
        <v>OK</v>
      </c>
      <c r="DQ412" s="311" t="str">
        <f t="shared" ca="1" si="1395"/>
        <v>OK</v>
      </c>
      <c r="DR412" s="311" t="str">
        <f t="shared" ca="1" si="1395"/>
        <v>OK</v>
      </c>
      <c r="DS412" s="311" t="str">
        <f t="shared" ca="1" si="1395"/>
        <v>OK</v>
      </c>
      <c r="DT412" s="311" t="str">
        <f t="shared" ca="1" si="1395"/>
        <v>OK</v>
      </c>
      <c r="DU412" s="311" t="str">
        <f t="shared" ca="1" si="1395"/>
        <v>OK</v>
      </c>
      <c r="DV412" s="311" t="str">
        <f t="shared" ca="1" si="1395"/>
        <v>OK</v>
      </c>
      <c r="DW412" s="311" t="str">
        <f t="shared" ca="1" si="1395"/>
        <v>OK</v>
      </c>
      <c r="DX412" s="311" t="str">
        <f t="shared" ca="1" si="1395"/>
        <v>OK</v>
      </c>
      <c r="DY412" s="311" t="str">
        <f t="shared" ca="1" si="1395"/>
        <v>OK</v>
      </c>
      <c r="DZ412" s="311" t="str">
        <f t="shared" ca="1" si="1395"/>
        <v>OK</v>
      </c>
      <c r="EA412" s="311" t="str">
        <f t="shared" ca="1" si="1395"/>
        <v>OK</v>
      </c>
      <c r="EB412" s="311" t="str">
        <f t="shared" ca="1" si="1395"/>
        <v>OK</v>
      </c>
      <c r="EC412" s="311" t="str">
        <f t="shared" ca="1" si="1395"/>
        <v>OK</v>
      </c>
      <c r="ED412" s="311" t="str">
        <f t="shared" ca="1" si="1395"/>
        <v>OK</v>
      </c>
      <c r="EE412" s="311" t="str">
        <f t="shared" ca="1" si="1395"/>
        <v>OK</v>
      </c>
      <c r="EF412" s="311" t="str">
        <f t="shared" ca="1" si="1395"/>
        <v>OK</v>
      </c>
      <c r="EG412" s="311" t="str">
        <f t="shared" ca="1" si="1395"/>
        <v>OK</v>
      </c>
      <c r="EH412" s="311" t="str">
        <f t="shared" ca="1" si="1395"/>
        <v>OK</v>
      </c>
      <c r="EI412" s="311" t="str">
        <f t="shared" ca="1" si="1395"/>
        <v>OK</v>
      </c>
      <c r="EJ412" s="311" t="str">
        <f t="shared" ca="1" si="1395"/>
        <v>OK</v>
      </c>
      <c r="EK412" s="311" t="str">
        <f t="shared" ca="1" si="1395"/>
        <v>OK</v>
      </c>
      <c r="EL412" s="311" t="str">
        <f t="shared" ca="1" si="1395"/>
        <v>OK</v>
      </c>
      <c r="EM412" s="311" t="str">
        <f t="shared" ca="1" si="1395"/>
        <v>OK</v>
      </c>
      <c r="EN412" s="311" t="str">
        <f t="shared" ca="1" si="1395"/>
        <v>OK</v>
      </c>
      <c r="EO412" s="311" t="str">
        <f t="shared" ca="1" si="1395"/>
        <v>OK</v>
      </c>
      <c r="EP412" s="311" t="str">
        <f t="shared" ca="1" si="1395"/>
        <v>OK</v>
      </c>
      <c r="EQ412" s="311" t="str">
        <f t="shared" ref="EQ412:HB412" ca="1" si="1396">IF(ROUND(EQ386-EQ410,0)&lt;=1, "OK", EQ386-EQ410)</f>
        <v>OK</v>
      </c>
      <c r="ER412" s="311" t="str">
        <f t="shared" ca="1" si="1396"/>
        <v>OK</v>
      </c>
      <c r="ES412" s="311" t="str">
        <f t="shared" ca="1" si="1396"/>
        <v>OK</v>
      </c>
      <c r="ET412" s="311" t="str">
        <f t="shared" ca="1" si="1396"/>
        <v>OK</v>
      </c>
      <c r="EU412" s="311" t="str">
        <f t="shared" ca="1" si="1396"/>
        <v>OK</v>
      </c>
      <c r="EV412" s="311" t="str">
        <f t="shared" ca="1" si="1396"/>
        <v>OK</v>
      </c>
      <c r="EW412" s="311" t="str">
        <f t="shared" ca="1" si="1396"/>
        <v>OK</v>
      </c>
      <c r="EX412" s="311" t="str">
        <f t="shared" ca="1" si="1396"/>
        <v>OK</v>
      </c>
      <c r="EY412" s="311" t="str">
        <f t="shared" ca="1" si="1396"/>
        <v>OK</v>
      </c>
      <c r="EZ412" s="311" t="str">
        <f t="shared" ca="1" si="1396"/>
        <v>OK</v>
      </c>
      <c r="FA412" s="311" t="str">
        <f t="shared" ca="1" si="1396"/>
        <v>OK</v>
      </c>
      <c r="FB412" s="311" t="str">
        <f t="shared" ca="1" si="1396"/>
        <v>OK</v>
      </c>
      <c r="FC412" s="311" t="str">
        <f t="shared" ca="1" si="1396"/>
        <v>OK</v>
      </c>
      <c r="FD412" s="311" t="str">
        <f t="shared" ca="1" si="1396"/>
        <v>OK</v>
      </c>
      <c r="FE412" s="311" t="str">
        <f t="shared" ca="1" si="1396"/>
        <v>OK</v>
      </c>
      <c r="FF412" s="311" t="str">
        <f t="shared" ca="1" si="1396"/>
        <v>OK</v>
      </c>
      <c r="FG412" s="311" t="str">
        <f t="shared" ca="1" si="1396"/>
        <v>OK</v>
      </c>
      <c r="FH412" s="311" t="str">
        <f t="shared" ca="1" si="1396"/>
        <v>OK</v>
      </c>
      <c r="FI412" s="311" t="str">
        <f t="shared" ca="1" si="1396"/>
        <v>OK</v>
      </c>
      <c r="FJ412" s="311" t="str">
        <f t="shared" ca="1" si="1396"/>
        <v>OK</v>
      </c>
      <c r="FK412" s="311" t="str">
        <f t="shared" ca="1" si="1396"/>
        <v>OK</v>
      </c>
      <c r="FL412" s="311" t="str">
        <f t="shared" ca="1" si="1396"/>
        <v>OK</v>
      </c>
      <c r="FM412" s="311" t="str">
        <f t="shared" ca="1" si="1396"/>
        <v>OK</v>
      </c>
      <c r="FN412" s="311" t="str">
        <f t="shared" ca="1" si="1396"/>
        <v>OK</v>
      </c>
      <c r="FO412" s="311" t="str">
        <f t="shared" ca="1" si="1396"/>
        <v>OK</v>
      </c>
      <c r="FP412" s="311" t="str">
        <f t="shared" ca="1" si="1396"/>
        <v>OK</v>
      </c>
      <c r="FQ412" s="311" t="str">
        <f t="shared" ca="1" si="1396"/>
        <v>OK</v>
      </c>
      <c r="FR412" s="311" t="str">
        <f t="shared" ca="1" si="1396"/>
        <v>OK</v>
      </c>
      <c r="FS412" s="311" t="str">
        <f t="shared" ca="1" si="1396"/>
        <v>OK</v>
      </c>
      <c r="FT412" s="311" t="str">
        <f t="shared" ca="1" si="1396"/>
        <v>OK</v>
      </c>
      <c r="FU412" s="311" t="str">
        <f t="shared" ca="1" si="1396"/>
        <v>OK</v>
      </c>
      <c r="FV412" s="311" t="str">
        <f t="shared" ca="1" si="1396"/>
        <v>OK</v>
      </c>
      <c r="FW412" s="311" t="str">
        <f t="shared" ca="1" si="1396"/>
        <v>OK</v>
      </c>
      <c r="FX412" s="311" t="str">
        <f t="shared" ca="1" si="1396"/>
        <v>OK</v>
      </c>
      <c r="FY412" s="311" t="str">
        <f t="shared" ca="1" si="1396"/>
        <v>OK</v>
      </c>
      <c r="FZ412" s="311" t="str">
        <f t="shared" ca="1" si="1396"/>
        <v>OK</v>
      </c>
      <c r="GA412" s="311" t="str">
        <f t="shared" ca="1" si="1396"/>
        <v>OK</v>
      </c>
      <c r="GB412" s="311" t="str">
        <f t="shared" ca="1" si="1396"/>
        <v>OK</v>
      </c>
      <c r="GC412" s="311" t="str">
        <f t="shared" ca="1" si="1396"/>
        <v>OK</v>
      </c>
      <c r="GD412" s="311" t="str">
        <f t="shared" ca="1" si="1396"/>
        <v>OK</v>
      </c>
      <c r="GE412" s="311" t="str">
        <f t="shared" ca="1" si="1396"/>
        <v>OK</v>
      </c>
      <c r="GF412" s="311" t="str">
        <f t="shared" ca="1" si="1396"/>
        <v>OK</v>
      </c>
      <c r="GG412" s="311" t="str">
        <f t="shared" ca="1" si="1396"/>
        <v>OK</v>
      </c>
      <c r="GH412" s="311" t="str">
        <f t="shared" ca="1" si="1396"/>
        <v>OK</v>
      </c>
      <c r="GI412" s="311" t="str">
        <f t="shared" ca="1" si="1396"/>
        <v>OK</v>
      </c>
      <c r="GJ412" s="311" t="str">
        <f t="shared" ca="1" si="1396"/>
        <v>OK</v>
      </c>
      <c r="GK412" s="311" t="str">
        <f t="shared" ca="1" si="1396"/>
        <v>OK</v>
      </c>
      <c r="GL412" s="311" t="str">
        <f t="shared" ca="1" si="1396"/>
        <v>OK</v>
      </c>
      <c r="GM412" s="311" t="str">
        <f t="shared" ca="1" si="1396"/>
        <v>OK</v>
      </c>
      <c r="GN412" s="311" t="str">
        <f t="shared" ca="1" si="1396"/>
        <v>OK</v>
      </c>
      <c r="GO412" s="311" t="str">
        <f t="shared" ca="1" si="1396"/>
        <v>OK</v>
      </c>
      <c r="GP412" s="311" t="str">
        <f t="shared" ca="1" si="1396"/>
        <v>OK</v>
      </c>
      <c r="GQ412" s="311" t="str">
        <f t="shared" ca="1" si="1396"/>
        <v>OK</v>
      </c>
      <c r="GR412" s="311" t="str">
        <f t="shared" ca="1" si="1396"/>
        <v>OK</v>
      </c>
      <c r="GS412" s="311" t="str">
        <f t="shared" ca="1" si="1396"/>
        <v>OK</v>
      </c>
      <c r="GT412" s="311" t="str">
        <f t="shared" ca="1" si="1396"/>
        <v>OK</v>
      </c>
      <c r="GU412" s="311" t="str">
        <f t="shared" ca="1" si="1396"/>
        <v>OK</v>
      </c>
      <c r="GV412" s="311" t="str">
        <f t="shared" ca="1" si="1396"/>
        <v>OK</v>
      </c>
      <c r="GW412" s="311" t="str">
        <f t="shared" ca="1" si="1396"/>
        <v>OK</v>
      </c>
      <c r="GX412" s="311" t="str">
        <f t="shared" ca="1" si="1396"/>
        <v>OK</v>
      </c>
      <c r="GY412" s="311" t="str">
        <f t="shared" ca="1" si="1396"/>
        <v>OK</v>
      </c>
      <c r="GZ412" s="311" t="str">
        <f t="shared" ca="1" si="1396"/>
        <v>OK</v>
      </c>
      <c r="HA412" s="311" t="str">
        <f t="shared" ca="1" si="1396"/>
        <v>OK</v>
      </c>
      <c r="HB412" s="311" t="str">
        <f t="shared" ca="1" si="1396"/>
        <v>OK</v>
      </c>
      <c r="HC412" s="311" t="str">
        <f t="shared" ref="HC412:JN412" ca="1" si="1397">IF(ROUND(HC386-HC410,0)&lt;=1, "OK", HC386-HC410)</f>
        <v>OK</v>
      </c>
      <c r="HD412" s="311" t="str">
        <f t="shared" ca="1" si="1397"/>
        <v>OK</v>
      </c>
      <c r="HE412" s="311" t="str">
        <f t="shared" ca="1" si="1397"/>
        <v>OK</v>
      </c>
      <c r="HF412" s="311" t="str">
        <f t="shared" ca="1" si="1397"/>
        <v>OK</v>
      </c>
      <c r="HG412" s="311" t="str">
        <f t="shared" ca="1" si="1397"/>
        <v>OK</v>
      </c>
      <c r="HH412" s="311" t="str">
        <f t="shared" ca="1" si="1397"/>
        <v>OK</v>
      </c>
      <c r="HI412" s="311" t="str">
        <f t="shared" ca="1" si="1397"/>
        <v>OK</v>
      </c>
      <c r="HJ412" s="311" t="str">
        <f t="shared" ca="1" si="1397"/>
        <v>OK</v>
      </c>
      <c r="HK412" s="311" t="str">
        <f t="shared" ca="1" si="1397"/>
        <v>OK</v>
      </c>
      <c r="HL412" s="311" t="str">
        <f t="shared" ca="1" si="1397"/>
        <v>OK</v>
      </c>
      <c r="HM412" s="311" t="str">
        <f t="shared" ca="1" si="1397"/>
        <v>OK</v>
      </c>
      <c r="HN412" s="311" t="str">
        <f t="shared" ca="1" si="1397"/>
        <v>OK</v>
      </c>
      <c r="HO412" s="311" t="str">
        <f t="shared" ca="1" si="1397"/>
        <v>OK</v>
      </c>
      <c r="HP412" s="311" t="str">
        <f t="shared" ca="1" si="1397"/>
        <v>OK</v>
      </c>
      <c r="HQ412" s="311" t="str">
        <f t="shared" ca="1" si="1397"/>
        <v>OK</v>
      </c>
      <c r="HR412" s="311" t="str">
        <f t="shared" ca="1" si="1397"/>
        <v>OK</v>
      </c>
      <c r="HS412" s="311" t="str">
        <f t="shared" ca="1" si="1397"/>
        <v>OK</v>
      </c>
      <c r="HT412" s="311" t="str">
        <f t="shared" ca="1" si="1397"/>
        <v>OK</v>
      </c>
      <c r="HU412" s="311" t="str">
        <f t="shared" ca="1" si="1397"/>
        <v>OK</v>
      </c>
      <c r="HV412" s="311" t="str">
        <f t="shared" ca="1" si="1397"/>
        <v>OK</v>
      </c>
      <c r="HW412" s="311" t="str">
        <f t="shared" ca="1" si="1397"/>
        <v>OK</v>
      </c>
      <c r="HX412" s="311" t="str">
        <f t="shared" ca="1" si="1397"/>
        <v>OK</v>
      </c>
      <c r="HY412" s="311" t="str">
        <f t="shared" ca="1" si="1397"/>
        <v>OK</v>
      </c>
      <c r="HZ412" s="311" t="str">
        <f t="shared" ca="1" si="1397"/>
        <v>OK</v>
      </c>
      <c r="IA412" s="311" t="str">
        <f t="shared" ca="1" si="1397"/>
        <v>OK</v>
      </c>
      <c r="IB412" s="311" t="str">
        <f t="shared" ca="1" si="1397"/>
        <v>OK</v>
      </c>
      <c r="IC412" s="311" t="str">
        <f t="shared" ca="1" si="1397"/>
        <v>OK</v>
      </c>
      <c r="ID412" s="311" t="str">
        <f t="shared" ca="1" si="1397"/>
        <v>OK</v>
      </c>
      <c r="IE412" s="311" t="str">
        <f t="shared" ca="1" si="1397"/>
        <v>OK</v>
      </c>
      <c r="IF412" s="311" t="str">
        <f t="shared" ca="1" si="1397"/>
        <v>OK</v>
      </c>
      <c r="IG412" s="311" t="str">
        <f t="shared" ca="1" si="1397"/>
        <v>OK</v>
      </c>
      <c r="IH412" s="311" t="str">
        <f t="shared" ca="1" si="1397"/>
        <v>OK</v>
      </c>
      <c r="II412" s="311" t="str">
        <f t="shared" ca="1" si="1397"/>
        <v>OK</v>
      </c>
      <c r="IJ412" s="311" t="str">
        <f t="shared" ca="1" si="1397"/>
        <v>OK</v>
      </c>
      <c r="IK412" s="311" t="str">
        <f t="shared" ca="1" si="1397"/>
        <v>OK</v>
      </c>
      <c r="IL412" s="311" t="str">
        <f t="shared" ca="1" si="1397"/>
        <v>OK</v>
      </c>
      <c r="IM412" s="311" t="str">
        <f t="shared" ca="1" si="1397"/>
        <v>OK</v>
      </c>
      <c r="IN412" s="311" t="str">
        <f t="shared" ca="1" si="1397"/>
        <v>OK</v>
      </c>
      <c r="IO412" s="311" t="str">
        <f t="shared" ca="1" si="1397"/>
        <v>OK</v>
      </c>
      <c r="IP412" s="311" t="str">
        <f t="shared" ca="1" si="1397"/>
        <v>OK</v>
      </c>
      <c r="IQ412" s="311" t="str">
        <f t="shared" ca="1" si="1397"/>
        <v>OK</v>
      </c>
      <c r="IR412" s="311" t="str">
        <f t="shared" ca="1" si="1397"/>
        <v>OK</v>
      </c>
      <c r="IS412" s="311" t="str">
        <f t="shared" ca="1" si="1397"/>
        <v>OK</v>
      </c>
      <c r="IT412" s="311" t="str">
        <f t="shared" ca="1" si="1397"/>
        <v>OK</v>
      </c>
      <c r="IU412" s="311" t="str">
        <f t="shared" ca="1" si="1397"/>
        <v>OK</v>
      </c>
      <c r="IV412" s="311" t="str">
        <f t="shared" ca="1" si="1397"/>
        <v>OK</v>
      </c>
      <c r="IW412" s="311" t="str">
        <f t="shared" ca="1" si="1397"/>
        <v>OK</v>
      </c>
      <c r="IX412" s="311" t="str">
        <f t="shared" ca="1" si="1397"/>
        <v>OK</v>
      </c>
      <c r="IY412" s="311" t="str">
        <f t="shared" ca="1" si="1397"/>
        <v>OK</v>
      </c>
      <c r="IZ412" s="311" t="str">
        <f t="shared" ca="1" si="1397"/>
        <v>OK</v>
      </c>
      <c r="JA412" s="311" t="str">
        <f t="shared" ca="1" si="1397"/>
        <v>OK</v>
      </c>
      <c r="JB412" s="311" t="str">
        <f t="shared" ca="1" si="1397"/>
        <v>OK</v>
      </c>
      <c r="JC412" s="311" t="str">
        <f t="shared" ca="1" si="1397"/>
        <v>OK</v>
      </c>
      <c r="JD412" s="311" t="str">
        <f t="shared" ca="1" si="1397"/>
        <v>OK</v>
      </c>
      <c r="JE412" s="311" t="str">
        <f t="shared" ca="1" si="1397"/>
        <v>OK</v>
      </c>
      <c r="JF412" s="311" t="str">
        <f t="shared" ca="1" si="1397"/>
        <v>OK</v>
      </c>
      <c r="JG412" s="311" t="str">
        <f t="shared" ca="1" si="1397"/>
        <v>OK</v>
      </c>
      <c r="JH412" s="311" t="str">
        <f t="shared" ca="1" si="1397"/>
        <v>OK</v>
      </c>
      <c r="JI412" s="311" t="str">
        <f t="shared" ca="1" si="1397"/>
        <v>OK</v>
      </c>
      <c r="JJ412" s="311" t="str">
        <f t="shared" ca="1" si="1397"/>
        <v>OK</v>
      </c>
      <c r="JK412" s="311" t="str">
        <f t="shared" ca="1" si="1397"/>
        <v>OK</v>
      </c>
      <c r="JL412" s="311" t="str">
        <f t="shared" ca="1" si="1397"/>
        <v>OK</v>
      </c>
      <c r="JM412" s="311" t="str">
        <f t="shared" ca="1" si="1397"/>
        <v>OK</v>
      </c>
      <c r="JN412" s="311" t="str">
        <f t="shared" ca="1" si="1397"/>
        <v>OK</v>
      </c>
      <c r="JO412" s="311" t="str">
        <f t="shared" ref="JO412:KP412" ca="1" si="1398">IF(ROUND(JO386-JO410,0)&lt;=1, "OK", JO386-JO410)</f>
        <v>OK</v>
      </c>
      <c r="JP412" s="311" t="str">
        <f t="shared" ca="1" si="1398"/>
        <v>OK</v>
      </c>
      <c r="JQ412" s="311" t="str">
        <f t="shared" ca="1" si="1398"/>
        <v>OK</v>
      </c>
      <c r="JR412" s="311" t="str">
        <f t="shared" ca="1" si="1398"/>
        <v>OK</v>
      </c>
      <c r="JS412" s="311" t="str">
        <f t="shared" ca="1" si="1398"/>
        <v>OK</v>
      </c>
      <c r="JT412" s="311" t="str">
        <f t="shared" ca="1" si="1398"/>
        <v>OK</v>
      </c>
      <c r="JU412" s="311" t="str">
        <f t="shared" ca="1" si="1398"/>
        <v>OK</v>
      </c>
      <c r="JV412" s="311" t="str">
        <f t="shared" ca="1" si="1398"/>
        <v>OK</v>
      </c>
      <c r="JW412" s="311" t="str">
        <f t="shared" ca="1" si="1398"/>
        <v>OK</v>
      </c>
      <c r="JX412" s="311" t="str">
        <f t="shared" ca="1" si="1398"/>
        <v>OK</v>
      </c>
      <c r="JY412" s="311" t="str">
        <f t="shared" ca="1" si="1398"/>
        <v>OK</v>
      </c>
      <c r="JZ412" s="311" t="str">
        <f t="shared" ca="1" si="1398"/>
        <v>OK</v>
      </c>
      <c r="KA412" s="311" t="str">
        <f t="shared" ca="1" si="1398"/>
        <v>OK</v>
      </c>
      <c r="KB412" s="311" t="str">
        <f t="shared" ca="1" si="1398"/>
        <v>OK</v>
      </c>
      <c r="KC412" s="311" t="str">
        <f t="shared" ca="1" si="1398"/>
        <v>OK</v>
      </c>
      <c r="KD412" s="311" t="str">
        <f t="shared" ca="1" si="1398"/>
        <v>OK</v>
      </c>
      <c r="KE412" s="311" t="str">
        <f t="shared" ca="1" si="1398"/>
        <v>OK</v>
      </c>
      <c r="KF412" s="311" t="str">
        <f t="shared" ca="1" si="1398"/>
        <v>OK</v>
      </c>
      <c r="KG412" s="311" t="str">
        <f t="shared" ca="1" si="1398"/>
        <v>OK</v>
      </c>
      <c r="KH412" s="311" t="str">
        <f t="shared" ca="1" si="1398"/>
        <v>OK</v>
      </c>
      <c r="KI412" s="311" t="str">
        <f t="shared" ca="1" si="1398"/>
        <v>OK</v>
      </c>
      <c r="KJ412" s="311" t="str">
        <f t="shared" ca="1" si="1398"/>
        <v>OK</v>
      </c>
      <c r="KK412" s="311" t="str">
        <f t="shared" ca="1" si="1398"/>
        <v>OK</v>
      </c>
      <c r="KL412" s="311" t="str">
        <f t="shared" ca="1" si="1398"/>
        <v>OK</v>
      </c>
      <c r="KM412" s="311" t="str">
        <f t="shared" ca="1" si="1398"/>
        <v>OK</v>
      </c>
      <c r="KN412" s="311" t="str">
        <f t="shared" ca="1" si="1398"/>
        <v>OK</v>
      </c>
      <c r="KO412" s="311" t="str">
        <f t="shared" ca="1" si="1398"/>
        <v>OK</v>
      </c>
      <c r="KP412" s="311" t="str">
        <f t="shared" ca="1" si="1398"/>
        <v>OK</v>
      </c>
      <c r="KQ412" s="311" t="str">
        <f t="shared" ref="KQ412:LT412" ca="1" si="1399">IF(ROUND(KQ386-KQ410,0)&lt;=1, "OK", KQ386-KQ410)</f>
        <v>OK</v>
      </c>
      <c r="KR412" s="311" t="str">
        <f t="shared" ca="1" si="1399"/>
        <v>OK</v>
      </c>
      <c r="KS412" s="311" t="str">
        <f t="shared" ca="1" si="1399"/>
        <v>OK</v>
      </c>
      <c r="KT412" s="311" t="str">
        <f t="shared" ca="1" si="1399"/>
        <v>OK</v>
      </c>
      <c r="KU412" s="311" t="str">
        <f t="shared" ca="1" si="1399"/>
        <v>OK</v>
      </c>
      <c r="KV412" s="311" t="str">
        <f t="shared" ca="1" si="1399"/>
        <v>OK</v>
      </c>
      <c r="KW412" s="311" t="str">
        <f t="shared" ca="1" si="1399"/>
        <v>OK</v>
      </c>
      <c r="KX412" s="311" t="str">
        <f t="shared" ca="1" si="1399"/>
        <v>OK</v>
      </c>
      <c r="KY412" s="311" t="str">
        <f t="shared" ca="1" si="1399"/>
        <v>OK</v>
      </c>
      <c r="KZ412" s="311" t="str">
        <f t="shared" ca="1" si="1399"/>
        <v>OK</v>
      </c>
      <c r="LA412" s="311" t="str">
        <f t="shared" ca="1" si="1399"/>
        <v>OK</v>
      </c>
      <c r="LB412" s="311" t="str">
        <f t="shared" ca="1" si="1399"/>
        <v>OK</v>
      </c>
      <c r="LC412" s="311" t="str">
        <f t="shared" ca="1" si="1399"/>
        <v>OK</v>
      </c>
      <c r="LD412" s="311" t="str">
        <f t="shared" ca="1" si="1399"/>
        <v>OK</v>
      </c>
      <c r="LE412" s="311" t="str">
        <f t="shared" ca="1" si="1399"/>
        <v>OK</v>
      </c>
      <c r="LF412" s="311" t="str">
        <f t="shared" ca="1" si="1399"/>
        <v>OK</v>
      </c>
      <c r="LG412" s="311" t="str">
        <f t="shared" ca="1" si="1399"/>
        <v>OK</v>
      </c>
      <c r="LH412" s="311" t="str">
        <f t="shared" ca="1" si="1399"/>
        <v>OK</v>
      </c>
      <c r="LI412" s="311" t="str">
        <f t="shared" ca="1" si="1399"/>
        <v>OK</v>
      </c>
      <c r="LJ412" s="311" t="str">
        <f t="shared" ca="1" si="1399"/>
        <v>OK</v>
      </c>
      <c r="LK412" s="311" t="str">
        <f t="shared" ca="1" si="1399"/>
        <v>OK</v>
      </c>
      <c r="LL412" s="311" t="str">
        <f t="shared" ca="1" si="1399"/>
        <v>OK</v>
      </c>
      <c r="LM412" s="311" t="str">
        <f t="shared" ca="1" si="1399"/>
        <v>OK</v>
      </c>
      <c r="LN412" s="311" t="str">
        <f t="shared" ca="1" si="1399"/>
        <v>OK</v>
      </c>
      <c r="LO412" s="311" t="str">
        <f t="shared" ca="1" si="1399"/>
        <v>OK</v>
      </c>
      <c r="LP412" s="311" t="str">
        <f t="shared" ca="1" si="1399"/>
        <v>OK</v>
      </c>
      <c r="LQ412" s="311" t="str">
        <f t="shared" ca="1" si="1399"/>
        <v>OK</v>
      </c>
      <c r="LR412" s="311" t="str">
        <f t="shared" ca="1" si="1399"/>
        <v>OK</v>
      </c>
      <c r="LS412" s="311" t="str">
        <f t="shared" ca="1" si="1399"/>
        <v>OK</v>
      </c>
      <c r="LT412" s="311" t="str">
        <f t="shared" ca="1" si="1399"/>
        <v>OK</v>
      </c>
      <c r="LU412" s="311"/>
      <c r="LV412" s="311"/>
      <c r="LW412" s="311"/>
      <c r="LX412" s="311"/>
      <c r="LY412" s="311"/>
      <c r="LZ412" s="311"/>
      <c r="MA412" s="311"/>
      <c r="MB412" s="311"/>
      <c r="MC412" s="311"/>
      <c r="MD412" s="311"/>
      <c r="ME412" s="311"/>
      <c r="MF412" s="311"/>
      <c r="MG412" s="311"/>
      <c r="MH412" s="311"/>
      <c r="MI412" s="311"/>
      <c r="MJ412" s="311"/>
      <c r="MK412" s="311"/>
      <c r="ML412" s="311"/>
      <c r="MM412" s="311"/>
      <c r="MN412" s="311"/>
      <c r="MO412" s="311"/>
      <c r="MP412" s="311"/>
      <c r="MQ412" s="311"/>
      <c r="MR412" s="311"/>
      <c r="MS412" s="311"/>
      <c r="MT412" s="311"/>
      <c r="MU412" s="311"/>
      <c r="MV412" s="311"/>
      <c r="MW412" s="311"/>
      <c r="MX412" s="311"/>
      <c r="MY412" s="311"/>
      <c r="MZ412" s="311"/>
      <c r="NA412" s="311"/>
      <c r="NB412" s="311"/>
      <c r="NC412" s="311"/>
      <c r="ND412" s="311"/>
      <c r="NE412" s="311"/>
      <c r="NF412" s="311"/>
      <c r="NG412" s="311"/>
      <c r="NH412" s="311"/>
      <c r="NI412" s="311"/>
      <c r="NJ412" s="311"/>
      <c r="NK412" s="311"/>
      <c r="NL412" s="311"/>
      <c r="NM412" s="311"/>
      <c r="NN412" s="311"/>
      <c r="NO412" s="311"/>
      <c r="NP412" s="311"/>
      <c r="NQ412" s="311"/>
      <c r="NR412" s="311"/>
      <c r="NS412" s="311"/>
      <c r="NT412" s="311"/>
      <c r="NU412" s="311"/>
      <c r="NV412" s="311"/>
      <c r="NW412" s="311"/>
      <c r="NX412" s="311"/>
      <c r="NY412" s="311"/>
      <c r="NZ412" s="311"/>
      <c r="OA412" s="311"/>
      <c r="OB412" s="311"/>
      <c r="OC412" s="311"/>
      <c r="OD412" s="311"/>
      <c r="OE412" s="311"/>
      <c r="OF412" s="311"/>
      <c r="OG412" s="311"/>
      <c r="OH412" s="311"/>
      <c r="OI412" s="311"/>
      <c r="OJ412" s="311"/>
      <c r="OK412" s="311"/>
      <c r="OL412" s="311"/>
      <c r="OM412" s="311"/>
      <c r="ON412" s="311"/>
      <c r="OO412" s="311"/>
      <c r="OP412" s="311"/>
      <c r="OQ412" s="311"/>
      <c r="OR412" s="311"/>
      <c r="OS412" s="311"/>
      <c r="OT412" s="311"/>
      <c r="OU412" s="311"/>
      <c r="OV412" s="311"/>
      <c r="OW412" s="311"/>
      <c r="OX412" s="311"/>
      <c r="OY412" s="311"/>
      <c r="OZ412" s="311"/>
      <c r="PA412" s="311"/>
      <c r="PB412" s="311"/>
      <c r="PC412" s="311"/>
      <c r="PD412" s="311"/>
      <c r="PE412" s="311"/>
      <c r="PF412" s="311"/>
      <c r="PG412" s="311"/>
      <c r="PH412" s="311"/>
      <c r="PI412" s="311"/>
      <c r="PJ412" s="311"/>
      <c r="PK412" s="311"/>
      <c r="PL412" s="311"/>
      <c r="PM412" s="311"/>
      <c r="PN412" s="311"/>
      <c r="PO412" s="311"/>
      <c r="PP412" s="311"/>
      <c r="PQ412" s="311"/>
      <c r="PR412" s="311"/>
      <c r="PS412" s="311"/>
      <c r="PT412" s="311"/>
      <c r="PU412" s="311"/>
      <c r="PV412" s="311"/>
      <c r="PW412" s="311"/>
      <c r="PX412" s="311"/>
      <c r="PY412" s="311"/>
      <c r="PZ412" s="311"/>
      <c r="QA412" s="311"/>
      <c r="QB412" s="311"/>
      <c r="QC412" s="311"/>
      <c r="QD412" s="311"/>
      <c r="QE412" s="311"/>
      <c r="QF412" s="311"/>
      <c r="QG412" s="311"/>
      <c r="QH412" s="311"/>
      <c r="QI412" s="311"/>
      <c r="QJ412" s="311"/>
      <c r="QK412" s="311"/>
      <c r="QL412" s="311"/>
      <c r="QM412" s="311"/>
      <c r="QN412" s="311"/>
      <c r="QO412" s="311"/>
      <c r="QP412" s="311"/>
      <c r="QQ412" s="311"/>
      <c r="QR412" s="311"/>
      <c r="QS412" s="311"/>
      <c r="QT412" s="311"/>
      <c r="QU412" s="311"/>
    </row>
    <row r="413" spans="1:463" ht="15" customHeight="1">
      <c r="H413" s="4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32"/>
      <c r="CS413" s="32"/>
      <c r="CT413" s="32"/>
      <c r="CU413" s="32"/>
      <c r="CV413" s="32"/>
      <c r="CW413" s="32"/>
      <c r="CX413" s="32"/>
      <c r="CY413" s="32"/>
      <c r="CZ413" s="32"/>
      <c r="DA413" s="32"/>
      <c r="DB413" s="32"/>
      <c r="DC413" s="32"/>
      <c r="DD413" s="32"/>
      <c r="DE413" s="32"/>
      <c r="DF413" s="32"/>
      <c r="DG413" s="32"/>
      <c r="DH413" s="32"/>
      <c r="DI413" s="32"/>
      <c r="DJ413" s="32"/>
      <c r="DK413" s="32"/>
      <c r="DL413" s="32"/>
      <c r="DM413" s="32"/>
      <c r="DN413" s="32"/>
      <c r="DO413" s="32"/>
      <c r="DP413" s="32"/>
      <c r="DQ413" s="32"/>
      <c r="DR413" s="32"/>
      <c r="DS413" s="32"/>
      <c r="DT413" s="32"/>
      <c r="DU413" s="32"/>
      <c r="DV413" s="32"/>
      <c r="DW413" s="32"/>
      <c r="DX413" s="32"/>
      <c r="DY413" s="32"/>
      <c r="DZ413" s="32"/>
      <c r="EA413" s="32"/>
      <c r="EB413" s="32"/>
      <c r="EC413" s="32"/>
      <c r="ED413" s="32"/>
      <c r="EE413" s="32"/>
      <c r="EF413" s="32"/>
      <c r="EG413" s="32"/>
      <c r="EH413" s="32"/>
      <c r="EI413" s="32"/>
      <c r="EJ413" s="32"/>
      <c r="EK413" s="32"/>
      <c r="EL413" s="32"/>
    </row>
    <row r="414" spans="1:463">
      <c r="A414" s="128" t="s">
        <v>87</v>
      </c>
      <c r="B414" s="103" t="s">
        <v>58</v>
      </c>
      <c r="C414" s="101"/>
      <c r="D414" s="101"/>
      <c r="E414" s="104" t="s">
        <v>88</v>
      </c>
      <c r="F414" s="101"/>
      <c r="G414" s="101"/>
      <c r="H414" s="105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  <c r="AA414" s="101"/>
      <c r="AB414" s="101"/>
      <c r="AC414" s="101"/>
      <c r="AD414" s="101"/>
      <c r="AE414" s="101"/>
      <c r="AF414" s="101"/>
      <c r="AG414" s="101"/>
      <c r="AH414" s="101"/>
      <c r="AI414" s="101"/>
      <c r="AJ414" s="101"/>
      <c r="AK414" s="101"/>
      <c r="AL414" s="101"/>
      <c r="AM414" s="101"/>
      <c r="AN414" s="101"/>
      <c r="AO414" s="101"/>
      <c r="AP414" s="101"/>
      <c r="AQ414" s="101"/>
      <c r="AR414" s="101"/>
      <c r="AS414" s="101"/>
      <c r="AT414" s="101"/>
      <c r="AU414" s="101"/>
      <c r="AV414" s="101"/>
      <c r="AW414" s="101"/>
      <c r="AX414" s="101"/>
      <c r="AY414" s="101"/>
      <c r="AZ414" s="101"/>
      <c r="BA414" s="101"/>
      <c r="BB414" s="101"/>
      <c r="BC414" s="101"/>
      <c r="BD414" s="101"/>
      <c r="BE414" s="101"/>
      <c r="BF414" s="101"/>
      <c r="BG414" s="101"/>
      <c r="BH414" s="101"/>
      <c r="BI414" s="101"/>
      <c r="BJ414" s="101"/>
      <c r="BK414" s="101"/>
      <c r="BL414" s="101"/>
      <c r="BM414" s="101"/>
      <c r="BN414" s="101"/>
      <c r="BO414" s="101"/>
      <c r="BP414" s="101"/>
      <c r="BQ414" s="101"/>
      <c r="BR414" s="101"/>
      <c r="BS414" s="101"/>
      <c r="BT414" s="101"/>
      <c r="BU414" s="101"/>
      <c r="BV414" s="101"/>
      <c r="BW414" s="101"/>
      <c r="BX414" s="101"/>
      <c r="BY414" s="101"/>
      <c r="BZ414" s="101"/>
      <c r="CA414" s="101"/>
      <c r="CB414" s="101"/>
      <c r="CC414" s="101"/>
      <c r="CD414" s="101"/>
      <c r="CE414" s="101"/>
      <c r="CF414" s="101"/>
      <c r="CG414" s="101"/>
      <c r="CH414" s="101"/>
      <c r="CI414" s="101"/>
      <c r="CJ414" s="101"/>
      <c r="CK414" s="101"/>
      <c r="CL414" s="101"/>
      <c r="CM414" s="101"/>
      <c r="CN414" s="101"/>
      <c r="CO414" s="101"/>
      <c r="CP414" s="101"/>
      <c r="CQ414" s="101"/>
      <c r="CR414" s="101"/>
      <c r="CS414" s="101"/>
      <c r="CT414" s="101"/>
      <c r="CU414" s="101"/>
      <c r="CV414" s="101"/>
      <c r="CW414" s="101"/>
      <c r="CX414" s="101"/>
      <c r="CY414" s="101"/>
      <c r="CZ414" s="101"/>
      <c r="DA414" s="101"/>
      <c r="DB414" s="101"/>
      <c r="DC414" s="101"/>
      <c r="DD414" s="101"/>
      <c r="DE414" s="101"/>
      <c r="DF414" s="101"/>
      <c r="DG414" s="101"/>
      <c r="DH414" s="101"/>
      <c r="DI414" s="101"/>
      <c r="DJ414" s="101"/>
      <c r="DK414" s="101"/>
      <c r="DL414" s="101"/>
      <c r="DM414" s="101"/>
      <c r="DN414" s="101"/>
      <c r="DO414" s="101"/>
      <c r="DP414" s="101"/>
      <c r="DQ414" s="101"/>
      <c r="DR414" s="101"/>
      <c r="DS414" s="101"/>
      <c r="DT414" s="101"/>
      <c r="DU414" s="101"/>
      <c r="DV414" s="101"/>
      <c r="DW414" s="101"/>
      <c r="DX414" s="101"/>
      <c r="DY414" s="101"/>
      <c r="DZ414" s="101"/>
      <c r="EA414" s="101"/>
      <c r="EB414" s="101"/>
      <c r="EC414" s="101"/>
      <c r="ED414" s="101"/>
      <c r="EE414" s="101"/>
      <c r="EF414" s="101"/>
      <c r="EG414" s="101"/>
      <c r="EH414" s="101"/>
      <c r="EI414" s="101"/>
      <c r="EJ414" s="101"/>
      <c r="EK414" s="101"/>
      <c r="EL414" s="101"/>
      <c r="EM414" s="101"/>
      <c r="EN414" s="101"/>
      <c r="EO414" s="101"/>
      <c r="EP414" s="101"/>
      <c r="EQ414" s="101"/>
      <c r="ER414" s="101"/>
      <c r="ES414" s="101"/>
      <c r="ET414" s="101"/>
      <c r="EU414" s="101"/>
      <c r="EV414" s="101"/>
      <c r="EW414" s="101"/>
      <c r="EX414" s="101"/>
      <c r="EY414" s="101"/>
      <c r="EZ414" s="101"/>
      <c r="FA414" s="101"/>
      <c r="FB414" s="101"/>
      <c r="FC414" s="101"/>
      <c r="FD414" s="101"/>
      <c r="FE414" s="101"/>
      <c r="FF414" s="101"/>
      <c r="FG414" s="101"/>
      <c r="FH414" s="101"/>
      <c r="FI414" s="101"/>
      <c r="FJ414" s="101"/>
      <c r="FK414" s="101"/>
      <c r="FL414" s="101"/>
      <c r="FM414" s="101"/>
      <c r="FN414" s="101"/>
      <c r="FO414" s="101"/>
      <c r="FP414" s="101"/>
      <c r="FQ414" s="101"/>
      <c r="FR414" s="101"/>
      <c r="FS414" s="101"/>
      <c r="FT414" s="101"/>
      <c r="FU414" s="101"/>
      <c r="FV414" s="101"/>
      <c r="FW414" s="101"/>
      <c r="FX414" s="101"/>
      <c r="FY414" s="101"/>
      <c r="FZ414" s="101"/>
      <c r="GA414" s="101"/>
      <c r="GB414" s="101"/>
      <c r="GC414" s="101"/>
      <c r="GD414" s="101"/>
      <c r="GE414" s="101"/>
      <c r="GF414" s="101"/>
      <c r="GG414" s="101"/>
      <c r="GH414" s="101"/>
      <c r="GI414" s="101"/>
      <c r="GJ414" s="101"/>
      <c r="GK414" s="101"/>
      <c r="GL414" s="101"/>
      <c r="GM414" s="101"/>
      <c r="GN414" s="101"/>
      <c r="GO414" s="101"/>
      <c r="GP414" s="101"/>
      <c r="GQ414" s="101"/>
      <c r="GR414" s="101"/>
      <c r="GS414" s="101"/>
      <c r="GT414" s="101"/>
      <c r="GU414" s="101"/>
      <c r="GV414" s="101"/>
      <c r="GW414" s="101"/>
      <c r="GX414" s="101"/>
      <c r="GY414" s="101"/>
      <c r="GZ414" s="101"/>
      <c r="HA414" s="101"/>
      <c r="HB414" s="101"/>
      <c r="HC414" s="101"/>
      <c r="HD414" s="101"/>
      <c r="HE414" s="101"/>
      <c r="HF414" s="101"/>
      <c r="HG414" s="101"/>
      <c r="HH414" s="101"/>
      <c r="HI414" s="101"/>
      <c r="HJ414" s="101"/>
      <c r="HK414" s="101"/>
      <c r="HL414" s="101"/>
      <c r="HM414" s="101"/>
      <c r="HN414" s="101"/>
      <c r="HO414" s="101"/>
      <c r="HP414" s="101"/>
      <c r="HQ414" s="101"/>
      <c r="HR414" s="101"/>
      <c r="HS414" s="101"/>
      <c r="HT414" s="101"/>
      <c r="HU414" s="101"/>
      <c r="HV414" s="101"/>
      <c r="HW414" s="101"/>
      <c r="HX414" s="101"/>
      <c r="HY414" s="101"/>
      <c r="HZ414" s="101"/>
      <c r="IA414" s="101"/>
      <c r="IB414" s="101"/>
      <c r="IC414" s="101"/>
      <c r="ID414" s="101"/>
      <c r="IE414" s="101"/>
      <c r="IF414" s="101"/>
      <c r="IG414" s="101"/>
      <c r="IH414" s="101"/>
      <c r="II414" s="101"/>
      <c r="IJ414" s="101"/>
      <c r="IK414" s="101"/>
      <c r="IL414" s="101"/>
      <c r="IM414" s="101"/>
      <c r="IN414" s="101"/>
      <c r="IO414" s="101"/>
      <c r="IP414" s="101"/>
      <c r="IQ414" s="101"/>
      <c r="IR414" s="101"/>
      <c r="IS414" s="101"/>
      <c r="IT414" s="101"/>
      <c r="IU414" s="101"/>
      <c r="IV414" s="101"/>
      <c r="IW414" s="101"/>
      <c r="IX414" s="101"/>
      <c r="IY414" s="101"/>
      <c r="IZ414" s="101"/>
      <c r="JA414" s="101"/>
      <c r="JB414" s="101"/>
      <c r="JC414" s="101"/>
      <c r="JD414" s="101"/>
      <c r="JE414" s="101"/>
      <c r="JF414" s="101"/>
      <c r="JG414" s="101"/>
      <c r="JH414" s="101"/>
      <c r="JI414" s="101"/>
      <c r="JJ414" s="101"/>
      <c r="JK414" s="101"/>
      <c r="JL414" s="101"/>
      <c r="JM414" s="101"/>
      <c r="JN414" s="101"/>
      <c r="JO414" s="101"/>
      <c r="JP414" s="101"/>
      <c r="JQ414" s="101"/>
      <c r="JR414" s="101"/>
      <c r="JS414" s="101"/>
      <c r="JT414" s="101"/>
      <c r="JU414" s="101"/>
      <c r="JV414" s="101"/>
      <c r="JW414" s="101"/>
      <c r="JX414" s="101"/>
      <c r="JY414" s="101"/>
      <c r="JZ414" s="101"/>
      <c r="KA414" s="101"/>
      <c r="KB414" s="101"/>
      <c r="KC414" s="101"/>
      <c r="KD414" s="101"/>
      <c r="KE414" s="101"/>
      <c r="KF414" s="101"/>
      <c r="KG414" s="101"/>
      <c r="KH414" s="101"/>
      <c r="KI414" s="101"/>
      <c r="KJ414" s="101"/>
      <c r="KK414" s="101"/>
      <c r="KL414" s="101"/>
      <c r="KM414" s="101"/>
      <c r="KN414" s="101"/>
      <c r="KO414" s="101"/>
      <c r="KP414" s="101"/>
      <c r="KQ414" s="101"/>
      <c r="KR414" s="101"/>
      <c r="KS414" s="101"/>
      <c r="KT414" s="101"/>
      <c r="KU414" s="101"/>
      <c r="KV414" s="101"/>
      <c r="KW414" s="101"/>
      <c r="KX414" s="101"/>
      <c r="KY414" s="101"/>
      <c r="KZ414" s="101"/>
      <c r="LA414" s="101"/>
      <c r="LB414" s="101"/>
      <c r="LC414" s="101"/>
      <c r="LD414" s="101"/>
      <c r="LE414" s="101"/>
      <c r="LF414" s="101"/>
      <c r="LG414" s="101"/>
      <c r="LH414" s="101"/>
      <c r="LI414" s="101"/>
      <c r="LJ414" s="101"/>
      <c r="LK414" s="101"/>
      <c r="LL414" s="101"/>
      <c r="LM414" s="101"/>
      <c r="LN414" s="101"/>
      <c r="LO414" s="101"/>
      <c r="LP414" s="101"/>
      <c r="LQ414" s="101"/>
      <c r="LR414" s="101"/>
      <c r="LS414" s="101"/>
      <c r="LT414" s="101"/>
      <c r="LU414" s="101"/>
      <c r="LV414" s="101"/>
      <c r="LW414" s="101"/>
      <c r="LX414" s="101"/>
      <c r="LY414" s="101"/>
      <c r="LZ414" s="101"/>
      <c r="MA414" s="101"/>
      <c r="MB414" s="101"/>
      <c r="MC414" s="101"/>
      <c r="MD414" s="101"/>
      <c r="ME414" s="101"/>
      <c r="MF414" s="101"/>
      <c r="MG414" s="101"/>
      <c r="MH414" s="101"/>
      <c r="MI414" s="101"/>
      <c r="MJ414" s="101"/>
      <c r="MK414" s="101"/>
      <c r="ML414" s="101"/>
      <c r="MM414" s="101"/>
      <c r="MN414" s="101"/>
      <c r="MO414" s="101"/>
      <c r="MP414" s="101"/>
      <c r="MQ414" s="101"/>
      <c r="MR414" s="101"/>
      <c r="MS414" s="101"/>
      <c r="MT414" s="101"/>
      <c r="MU414" s="101"/>
      <c r="MV414" s="101"/>
      <c r="MW414" s="101"/>
      <c r="MX414" s="101"/>
      <c r="MY414" s="101"/>
      <c r="MZ414" s="101"/>
      <c r="NA414" s="101"/>
      <c r="NB414" s="101"/>
      <c r="NC414" s="101"/>
      <c r="ND414" s="101"/>
      <c r="NE414" s="101"/>
      <c r="NF414" s="101"/>
      <c r="NG414" s="101"/>
      <c r="NH414" s="101"/>
      <c r="NI414" s="101"/>
      <c r="NJ414" s="101"/>
      <c r="NK414" s="101"/>
      <c r="NL414" s="101"/>
      <c r="NM414" s="101"/>
      <c r="NN414" s="101"/>
      <c r="NO414" s="101"/>
      <c r="NP414" s="101"/>
      <c r="NQ414" s="101"/>
      <c r="NR414" s="101"/>
      <c r="NS414" s="101"/>
      <c r="NT414" s="101"/>
      <c r="NU414" s="101"/>
      <c r="NV414" s="101"/>
      <c r="NW414" s="101"/>
      <c r="NX414" s="101"/>
      <c r="NY414" s="101"/>
      <c r="NZ414" s="101"/>
      <c r="OA414" s="101"/>
      <c r="OB414" s="101"/>
      <c r="OC414" s="101"/>
      <c r="OD414" s="101"/>
      <c r="OE414" s="101"/>
      <c r="OF414" s="101"/>
      <c r="OG414" s="101"/>
      <c r="OH414" s="101"/>
      <c r="OI414" s="101"/>
      <c r="OJ414" s="101"/>
      <c r="OK414" s="101"/>
      <c r="OL414" s="101"/>
      <c r="OM414" s="101"/>
      <c r="ON414" s="101"/>
      <c r="OO414" s="101"/>
      <c r="OP414" s="101"/>
      <c r="OQ414" s="101"/>
      <c r="OR414" s="101"/>
      <c r="OS414" s="101"/>
      <c r="OT414" s="101"/>
      <c r="OU414" s="101"/>
      <c r="OV414" s="101"/>
      <c r="OW414" s="101"/>
      <c r="OX414" s="101"/>
      <c r="OY414" s="101"/>
      <c r="OZ414" s="101"/>
      <c r="PA414" s="101"/>
      <c r="PB414" s="101"/>
      <c r="PC414" s="101"/>
      <c r="PD414" s="101"/>
      <c r="PE414" s="101"/>
      <c r="PF414" s="101"/>
      <c r="PG414" s="101"/>
      <c r="PH414" s="101"/>
      <c r="PI414" s="101"/>
      <c r="PJ414" s="101"/>
      <c r="PK414" s="101"/>
      <c r="PL414" s="101"/>
      <c r="PM414" s="101"/>
      <c r="PN414" s="101"/>
      <c r="PO414" s="101"/>
      <c r="PP414" s="101"/>
      <c r="PQ414" s="101"/>
      <c r="PR414" s="101"/>
      <c r="PS414" s="101"/>
      <c r="PT414" s="101"/>
      <c r="PU414" s="101"/>
      <c r="PV414" s="101"/>
      <c r="PW414" s="101"/>
      <c r="PX414" s="101"/>
      <c r="PY414" s="101"/>
      <c r="PZ414" s="101"/>
      <c r="QA414" s="101"/>
      <c r="QB414" s="101"/>
      <c r="QC414" s="101"/>
      <c r="QD414" s="101"/>
      <c r="QE414" s="101"/>
      <c r="QF414" s="101"/>
      <c r="QG414" s="101"/>
      <c r="QH414" s="101"/>
      <c r="QI414" s="101"/>
      <c r="QJ414" s="101"/>
      <c r="QK414" s="101"/>
      <c r="QL414" s="101"/>
      <c r="QM414" s="101"/>
      <c r="QN414" s="101"/>
      <c r="QO414" s="101"/>
      <c r="QP414" s="101"/>
      <c r="QQ414" s="101"/>
      <c r="QR414" s="101"/>
      <c r="QS414" s="101"/>
      <c r="QT414" s="101"/>
      <c r="QU414" s="101"/>
    </row>
    <row r="415" spans="1:463" ht="15" customHeight="1" outlineLevel="1">
      <c r="H415" s="4"/>
    </row>
    <row r="416" spans="1:463" ht="15" customHeight="1" outlineLevel="1">
      <c r="B416" s="1" t="s">
        <v>109</v>
      </c>
      <c r="H416" s="102"/>
    </row>
    <row r="417" spans="2:463" ht="15" customHeight="1" outlineLevel="1">
      <c r="C417" s="75" t="s">
        <v>355</v>
      </c>
      <c r="E417" s="50" t="s">
        <v>95</v>
      </c>
      <c r="H417" s="66">
        <f t="shared" ref="H417:H424" ca="1" si="1400">SUM(I417:QJ417)</f>
        <v>6423994.811865232</v>
      </c>
      <c r="I417" s="45">
        <f t="shared" ref="I417:AV417" si="1401">I369</f>
        <v>0</v>
      </c>
      <c r="J417" s="45">
        <f t="shared" si="1401"/>
        <v>0</v>
      </c>
      <c r="K417" s="45">
        <f t="shared" si="1401"/>
        <v>0</v>
      </c>
      <c r="L417" s="45">
        <f t="shared" si="1401"/>
        <v>0</v>
      </c>
      <c r="M417" s="45">
        <f t="shared" si="1401"/>
        <v>0</v>
      </c>
      <c r="N417" s="45">
        <f t="shared" si="1401"/>
        <v>0</v>
      </c>
      <c r="O417" s="45">
        <f t="shared" si="1401"/>
        <v>0</v>
      </c>
      <c r="P417" s="45">
        <f t="shared" si="1401"/>
        <v>0</v>
      </c>
      <c r="Q417" s="45">
        <f t="shared" si="1401"/>
        <v>0</v>
      </c>
      <c r="R417" s="45">
        <f t="shared" si="1401"/>
        <v>0</v>
      </c>
      <c r="S417" s="45">
        <f t="shared" si="1401"/>
        <v>0</v>
      </c>
      <c r="T417" s="45">
        <f t="shared" si="1401"/>
        <v>0</v>
      </c>
      <c r="U417" s="45">
        <f t="shared" si="1401"/>
        <v>0</v>
      </c>
      <c r="V417" s="45">
        <f t="shared" si="1401"/>
        <v>0</v>
      </c>
      <c r="W417" s="45">
        <f t="shared" si="1401"/>
        <v>0</v>
      </c>
      <c r="X417" s="45">
        <f t="shared" si="1401"/>
        <v>0</v>
      </c>
      <c r="Y417" s="45">
        <f t="shared" si="1401"/>
        <v>0</v>
      </c>
      <c r="Z417" s="45">
        <f t="shared" si="1401"/>
        <v>0</v>
      </c>
      <c r="AA417" s="45">
        <f t="shared" si="1401"/>
        <v>0</v>
      </c>
      <c r="AB417" s="45">
        <f t="shared" si="1401"/>
        <v>0</v>
      </c>
      <c r="AC417" s="45">
        <f t="shared" si="1401"/>
        <v>0</v>
      </c>
      <c r="AD417" s="45">
        <f t="shared" si="1401"/>
        <v>0</v>
      </c>
      <c r="AE417" s="45">
        <f t="shared" si="1401"/>
        <v>0</v>
      </c>
      <c r="AF417" s="45">
        <f t="shared" si="1401"/>
        <v>0</v>
      </c>
      <c r="AG417" s="45">
        <f t="shared" ca="1" si="1401"/>
        <v>-74372.566355204966</v>
      </c>
      <c r="AH417" s="45">
        <f t="shared" ca="1" si="1401"/>
        <v>-73202.760954607918</v>
      </c>
      <c r="AI417" s="45">
        <f t="shared" ca="1" si="1401"/>
        <v>-32456.517413216447</v>
      </c>
      <c r="AJ417" s="45">
        <f t="shared" ca="1" si="1401"/>
        <v>-32767.940143790533</v>
      </c>
      <c r="AK417" s="45">
        <f t="shared" ca="1" si="1401"/>
        <v>-13139.710467716301</v>
      </c>
      <c r="AL417" s="45">
        <f t="shared" ca="1" si="1401"/>
        <v>-1098.9772517419478</v>
      </c>
      <c r="AM417" s="45">
        <f t="shared" ca="1" si="1401"/>
        <v>25182.978976019949</v>
      </c>
      <c r="AN417" s="45">
        <f t="shared" ca="1" si="1401"/>
        <v>15615.297295372686</v>
      </c>
      <c r="AO417" s="45">
        <f t="shared" ca="1" si="1401"/>
        <v>-987.35672137924121</v>
      </c>
      <c r="AP417" s="45">
        <f t="shared" ca="1" si="1401"/>
        <v>-35471.925703649133</v>
      </c>
      <c r="AQ417" s="45">
        <f t="shared" ca="1" si="1401"/>
        <v>-60019.349070060227</v>
      </c>
      <c r="AR417" s="45">
        <f t="shared" ca="1" si="1401"/>
        <v>-102104.60734136938</v>
      </c>
      <c r="AS417" s="45">
        <f t="shared" ca="1" si="1401"/>
        <v>-75788.585507669064</v>
      </c>
      <c r="AT417" s="45">
        <f t="shared" ca="1" si="1401"/>
        <v>-72741.378905476871</v>
      </c>
      <c r="AU417" s="45">
        <f t="shared" ca="1" si="1401"/>
        <v>-31533.530376497161</v>
      </c>
      <c r="AV417" s="45">
        <f t="shared" ca="1" si="1401"/>
        <v>-29120.004008418604</v>
      </c>
      <c r="AW417" s="45">
        <f t="shared" ref="AW417:DH417" ca="1" si="1402">AW369</f>
        <v>-9640.2180549651093</v>
      </c>
      <c r="AX417" s="45">
        <f t="shared" ca="1" si="1402"/>
        <v>2682.8728295235051</v>
      </c>
      <c r="AY417" s="45">
        <f t="shared" ca="1" si="1402"/>
        <v>26328.720903692069</v>
      </c>
      <c r="AZ417" s="45">
        <f t="shared" ca="1" si="1402"/>
        <v>16663.4759265912</v>
      </c>
      <c r="BA417" s="45">
        <f t="shared" ca="1" si="1402"/>
        <v>-1804.5391065026633</v>
      </c>
      <c r="BB417" s="45">
        <f t="shared" ca="1" si="1402"/>
        <v>-36190.963441983302</v>
      </c>
      <c r="BC417" s="45">
        <f t="shared" ca="1" si="1402"/>
        <v>-60653.556448652918</v>
      </c>
      <c r="BD417" s="45">
        <f t="shared" ca="1" si="1402"/>
        <v>-102703.15201980493</v>
      </c>
      <c r="BE417" s="45">
        <f t="shared" ca="1" si="1402"/>
        <v>-74948.902319285262</v>
      </c>
      <c r="BF417" s="45">
        <f t="shared" ca="1" si="1402"/>
        <v>-71903.684378359889</v>
      </c>
      <c r="BG417" s="45">
        <f t="shared" ca="1" si="1402"/>
        <v>-30883.768375710992</v>
      </c>
      <c r="BH417" s="45">
        <f t="shared" ca="1" si="1402"/>
        <v>-26869.197270292992</v>
      </c>
      <c r="BI417" s="45">
        <f t="shared" ca="1" si="1402"/>
        <v>-7216.3914230004302</v>
      </c>
      <c r="BJ417" s="45">
        <f t="shared" ca="1" si="1402"/>
        <v>5266.4573886990256</v>
      </c>
      <c r="BK417" s="45">
        <f t="shared" ca="1" si="1402"/>
        <v>27208.076071871357</v>
      </c>
      <c r="BL417" s="45">
        <f t="shared" ca="1" si="1402"/>
        <v>19381.503913590044</v>
      </c>
      <c r="BM417" s="45">
        <f t="shared" ca="1" si="1402"/>
        <v>-1295.7782350854541</v>
      </c>
      <c r="BN417" s="45">
        <f t="shared" ca="1" si="1402"/>
        <v>-35422.596609628192</v>
      </c>
      <c r="BO417" s="45">
        <f t="shared" ca="1" si="1402"/>
        <v>-59923.824267588949</v>
      </c>
      <c r="BP417" s="45">
        <f t="shared" ca="1" si="1402"/>
        <v>-101730.83307611827</v>
      </c>
      <c r="BQ417" s="45">
        <f t="shared" ca="1" si="1402"/>
        <v>-73968.45408822532</v>
      </c>
      <c r="BR417" s="45">
        <f t="shared" ca="1" si="1402"/>
        <v>-70924.112375481433</v>
      </c>
      <c r="BS417" s="45">
        <f t="shared" ca="1" si="1402"/>
        <v>-30181.480764895969</v>
      </c>
      <c r="BT417" s="45">
        <f t="shared" ca="1" si="1402"/>
        <v>-24470.171886540484</v>
      </c>
      <c r="BU417" s="45">
        <f t="shared" ca="1" si="1402"/>
        <v>-4641.4557657197583</v>
      </c>
      <c r="BV417" s="45">
        <f t="shared" ca="1" si="1402"/>
        <v>8003.4689991560299</v>
      </c>
      <c r="BW417" s="45">
        <f t="shared" ca="1" si="1402"/>
        <v>27509.463846579107</v>
      </c>
      <c r="BX417" s="45">
        <f t="shared" ca="1" si="1402"/>
        <v>22112.843176792958</v>
      </c>
      <c r="BY417" s="45">
        <f t="shared" ca="1" si="1402"/>
        <v>-734.64864642909379</v>
      </c>
      <c r="BZ417" s="45">
        <f t="shared" ca="1" si="1402"/>
        <v>-34604.101902683527</v>
      </c>
      <c r="CA417" s="45">
        <f t="shared" ca="1" si="1402"/>
        <v>-59327.331834872923</v>
      </c>
      <c r="CB417" s="45">
        <f t="shared" ca="1" si="1402"/>
        <v>-100712.79111299633</v>
      </c>
      <c r="CC417" s="45">
        <f t="shared" ca="1" si="1402"/>
        <v>-72938.488702657414</v>
      </c>
      <c r="CD417" s="45">
        <f t="shared" ca="1" si="1402"/>
        <v>-70113.181658978036</v>
      </c>
      <c r="CE417" s="45">
        <f t="shared" ca="1" si="1402"/>
        <v>-29423.107195390679</v>
      </c>
      <c r="CF417" s="45">
        <f t="shared" ca="1" si="1402"/>
        <v>-22013.702532702933</v>
      </c>
      <c r="CG417" s="45">
        <f t="shared" ca="1" si="1402"/>
        <v>-2006.0555409747612</v>
      </c>
      <c r="CH417" s="45">
        <f t="shared" ca="1" si="1402"/>
        <v>10803.39312159839</v>
      </c>
      <c r="CI417" s="45">
        <f t="shared" ca="1" si="1402"/>
        <v>28085.387419956729</v>
      </c>
      <c r="CJ417" s="45">
        <f t="shared" ca="1" si="1402"/>
        <v>22724.777775390292</v>
      </c>
      <c r="CK417" s="45">
        <f t="shared" ca="1" si="1402"/>
        <v>100.47683452705678</v>
      </c>
      <c r="CL417" s="45">
        <f t="shared" ca="1" si="1402"/>
        <v>-33513.708206111107</v>
      </c>
      <c r="CM417" s="45">
        <f t="shared" ca="1" si="1402"/>
        <v>-58460.254331568955</v>
      </c>
      <c r="CN417" s="45">
        <f t="shared" ca="1" si="1402"/>
        <v>-99426.995207252112</v>
      </c>
      <c r="CO417" s="45">
        <f t="shared" ca="1" si="1402"/>
        <v>-68961.854458471324</v>
      </c>
      <c r="CP417" s="45">
        <f t="shared" ca="1" si="1402"/>
        <v>-65915.476374009406</v>
      </c>
      <c r="CQ417" s="45">
        <f t="shared" ca="1" si="1402"/>
        <v>-25711.276891826237</v>
      </c>
      <c r="CR417" s="45">
        <f t="shared" ca="1" si="1402"/>
        <v>-16602.124519522622</v>
      </c>
      <c r="CS417" s="45">
        <f t="shared" ca="1" si="1402"/>
        <v>3414.6510416002202</v>
      </c>
      <c r="CT417" s="45">
        <f t="shared" ca="1" si="1402"/>
        <v>16564.181749333162</v>
      </c>
      <c r="CU417" s="45">
        <f t="shared" ca="1" si="1402"/>
        <v>31521.695333239433</v>
      </c>
      <c r="CV417" s="45">
        <f t="shared" ca="1" si="1402"/>
        <v>26197.757558706639</v>
      </c>
      <c r="CW417" s="45">
        <f t="shared" ca="1" si="1402"/>
        <v>3795.7331432151841</v>
      </c>
      <c r="CX417" s="45">
        <f t="shared" ca="1" si="1402"/>
        <v>-29932.052223842242</v>
      </c>
      <c r="CY417" s="45">
        <f t="shared" ca="1" si="1402"/>
        <v>-54736.188009633275</v>
      </c>
      <c r="CZ417" s="45">
        <f t="shared" ca="1" si="1402"/>
        <v>-95286.865192305617</v>
      </c>
      <c r="DA417" s="45">
        <f t="shared" ca="1" si="1402"/>
        <v>-67476.835753902211</v>
      </c>
      <c r="DB417" s="45">
        <f t="shared" ca="1" si="1402"/>
        <v>-64427.285234083916</v>
      </c>
      <c r="DC417" s="45">
        <f t="shared" ca="1" si="1402"/>
        <v>-24484.025472168716</v>
      </c>
      <c r="DD417" s="45">
        <f t="shared" ca="1" si="1402"/>
        <v>-13673.164668921483</v>
      </c>
      <c r="DE417" s="45">
        <f t="shared" ca="1" si="1402"/>
        <v>4480.4329211846125</v>
      </c>
      <c r="DF417" s="45">
        <f t="shared" ca="1" si="1402"/>
        <v>17740.067053621249</v>
      </c>
      <c r="DG417" s="45">
        <f t="shared" ca="1" si="1402"/>
        <v>32484.890591185766</v>
      </c>
      <c r="DH417" s="45">
        <f t="shared" ca="1" si="1402"/>
        <v>27198.434135322015</v>
      </c>
      <c r="DI417" s="45">
        <f t="shared" ref="DI417:FT417" ca="1" si="1403">DI369</f>
        <v>5017.9404101913024</v>
      </c>
      <c r="DJ417" s="45">
        <f t="shared" ca="1" si="1403"/>
        <v>-28964.030148864818</v>
      </c>
      <c r="DK417" s="45">
        <f t="shared" ca="1" si="1403"/>
        <v>-53488.012882234092</v>
      </c>
      <c r="DL417" s="45">
        <f t="shared" ca="1" si="1403"/>
        <v>-93625.089022906643</v>
      </c>
      <c r="DM417" s="45">
        <f t="shared" ca="1" si="1403"/>
        <v>-30885.030031785194</v>
      </c>
      <c r="DN417" s="45">
        <f t="shared" ca="1" si="1403"/>
        <v>-27830.671603150346</v>
      </c>
      <c r="DO417" s="45">
        <f t="shared" ca="1" si="1403"/>
        <v>11857.331692053267</v>
      </c>
      <c r="DP417" s="45">
        <f t="shared" ca="1" si="1403"/>
        <v>24372.187161472248</v>
      </c>
      <c r="DQ417" s="45">
        <f t="shared" ca="1" si="1403"/>
        <v>40666.29291380979</v>
      </c>
      <c r="DR417" s="45">
        <f t="shared" ca="1" si="1403"/>
        <v>53868.179932515195</v>
      </c>
      <c r="DS417" s="45">
        <f t="shared" ca="1" si="1403"/>
        <v>68574.264682651614</v>
      </c>
      <c r="DT417" s="45">
        <f t="shared" ca="1" si="1403"/>
        <v>63326.264860483469</v>
      </c>
      <c r="DU417" s="45">
        <f t="shared" ca="1" si="1403"/>
        <v>41366.741786059567</v>
      </c>
      <c r="DV417" s="45">
        <f t="shared" ca="1" si="1403"/>
        <v>7129.0194921587172</v>
      </c>
      <c r="DW417" s="45">
        <f t="shared" ca="1" si="1403"/>
        <v>-17115.751021466065</v>
      </c>
      <c r="DX417" s="45">
        <f t="shared" ca="1" si="1403"/>
        <v>-56841.479101488338</v>
      </c>
      <c r="DY417" s="45">
        <f t="shared" ca="1" si="1403"/>
        <v>-28978.895407490258</v>
      </c>
      <c r="DZ417" s="45">
        <f t="shared" ca="1" si="1403"/>
        <v>-26140.270995779654</v>
      </c>
      <c r="EA417" s="45">
        <f t="shared" ca="1" si="1403"/>
        <v>13520.655877280726</v>
      </c>
      <c r="EB417" s="45">
        <f t="shared" ca="1" si="1403"/>
        <v>27742.136542588312</v>
      </c>
      <c r="EC417" s="45">
        <f t="shared" ca="1" si="1403"/>
        <v>42180.427736586222</v>
      </c>
      <c r="ED417" s="45">
        <f t="shared" ca="1" si="1403"/>
        <v>55327.680144906655</v>
      </c>
      <c r="EE417" s="45">
        <f t="shared" ca="1" si="1403"/>
        <v>69998.362284731367</v>
      </c>
      <c r="EF417" s="45">
        <f t="shared" ca="1" si="1403"/>
        <v>64789.979668360596</v>
      </c>
      <c r="EG417" s="45">
        <f t="shared" ca="1" si="1403"/>
        <v>43051.072424655722</v>
      </c>
      <c r="EH417" s="45">
        <f t="shared" ca="1" si="1403"/>
        <v>8556.1914011702247</v>
      </c>
      <c r="EI417" s="45">
        <f t="shared" ca="1" si="1403"/>
        <v>-15410.093213670734</v>
      </c>
      <c r="EJ417" s="45">
        <f t="shared" ca="1" si="1403"/>
        <v>-54726.496716453199</v>
      </c>
      <c r="EK417" s="45">
        <f t="shared" ca="1" si="1403"/>
        <v>-26830.886299530677</v>
      </c>
      <c r="EL417" s="45">
        <f t="shared" ca="1" si="1403"/>
        <v>-23761.297242622204</v>
      </c>
      <c r="EM417" s="45">
        <f t="shared" ca="1" si="1403"/>
        <v>15433.853910543119</v>
      </c>
      <c r="EN417" s="45">
        <f t="shared" ca="1" si="1403"/>
        <v>31364.955694898672</v>
      </c>
      <c r="EO417" s="45">
        <f t="shared" ca="1" si="1403"/>
        <v>43951.12218118571</v>
      </c>
      <c r="EP417" s="45">
        <f t="shared" ca="1" si="1403"/>
        <v>57047.046246655635</v>
      </c>
      <c r="EQ417" s="45">
        <f t="shared" ca="1" si="1403"/>
        <v>71722.526172534475</v>
      </c>
      <c r="ER417" s="45">
        <f t="shared" ca="1" si="1403"/>
        <v>66555.128375858272</v>
      </c>
      <c r="ES417" s="45">
        <f t="shared" ca="1" si="1403"/>
        <v>44701.235126173735</v>
      </c>
      <c r="ET417" s="45">
        <f t="shared" ca="1" si="1403"/>
        <v>10283.443961222663</v>
      </c>
      <c r="EU417" s="45">
        <f t="shared" ca="1" si="1403"/>
        <v>-13404.844329521518</v>
      </c>
      <c r="EV417" s="45">
        <f t="shared" ca="1" si="1403"/>
        <v>-52313.694918606081</v>
      </c>
      <c r="EW417" s="45">
        <f t="shared" ca="1" si="1403"/>
        <v>-25866.080171371796</v>
      </c>
      <c r="EX417" s="45">
        <f t="shared" ca="1" si="1403"/>
        <v>-22785.660094631079</v>
      </c>
      <c r="EY417" s="45">
        <f t="shared" ca="1" si="1403"/>
        <v>16172.256528097183</v>
      </c>
      <c r="EZ417" s="45">
        <f t="shared" ca="1" si="1403"/>
        <v>33816.364453241564</v>
      </c>
      <c r="FA417" s="45">
        <f t="shared" ca="1" si="1403"/>
        <v>44554.132675106914</v>
      </c>
      <c r="FB417" s="45">
        <f t="shared" ca="1" si="1403"/>
        <v>57602.252633472846</v>
      </c>
      <c r="FC417" s="45">
        <f t="shared" ca="1" si="1403"/>
        <v>72212.952753596081</v>
      </c>
      <c r="FD417" s="45">
        <f t="shared" ca="1" si="1403"/>
        <v>67088.138910496476</v>
      </c>
      <c r="FE417" s="45">
        <f t="shared" ca="1" si="1403"/>
        <v>44834.592907175756</v>
      </c>
      <c r="FF417" s="45">
        <f t="shared" ca="1" si="1403"/>
        <v>10777.662930232145</v>
      </c>
      <c r="FG417" s="45">
        <f t="shared" ca="1" si="1403"/>
        <v>-12632.856853837467</v>
      </c>
      <c r="FH417" s="45">
        <f t="shared" ca="1" si="1403"/>
        <v>-51135.649245833178</v>
      </c>
      <c r="FI417" s="45">
        <f t="shared" ca="1" si="1403"/>
        <v>-23159.413119906036</v>
      </c>
      <c r="FJ417" s="45">
        <f t="shared" ca="1" si="1403"/>
        <v>-20065.704553409145</v>
      </c>
      <c r="FK417" s="45">
        <f t="shared" ca="1" si="1403"/>
        <v>18661.388526088544</v>
      </c>
      <c r="FL417" s="45">
        <f t="shared" ca="1" si="1403"/>
        <v>37139.224865062672</v>
      </c>
      <c r="FM417" s="45">
        <f t="shared" ca="1" si="1403"/>
        <v>46915.463286408572</v>
      </c>
      <c r="FN417" s="45">
        <f t="shared" ca="1" si="1403"/>
        <v>59919.548516347189</v>
      </c>
      <c r="FO417" s="45">
        <f t="shared" ca="1" si="1403"/>
        <v>74506.140710213556</v>
      </c>
      <c r="FP417" s="45">
        <f t="shared" ca="1" si="1403"/>
        <v>69425.768983386544</v>
      </c>
      <c r="FQ417" s="45">
        <f t="shared" ca="1" si="1403"/>
        <v>46772.978339961977</v>
      </c>
      <c r="FR417" s="45">
        <f t="shared" ca="1" si="1403"/>
        <v>13076.119264224319</v>
      </c>
      <c r="FS417" s="45">
        <f t="shared" ca="1" si="1403"/>
        <v>-10056.569938602042</v>
      </c>
      <c r="FT417" s="45">
        <f t="shared" ca="1" si="1403"/>
        <v>-48154.493620235058</v>
      </c>
      <c r="FU417" s="45">
        <f t="shared" ref="FU417:IF417" ca="1" si="1404">FU369</f>
        <v>-20130.149291215857</v>
      </c>
      <c r="FV417" s="45">
        <f t="shared" ca="1" si="1404"/>
        <v>-17245.625488609017</v>
      </c>
      <c r="FW417" s="45">
        <f t="shared" ca="1" si="1404"/>
        <v>21482.505803128377</v>
      </c>
      <c r="FX417" s="45">
        <f t="shared" ca="1" si="1404"/>
        <v>39821.82951796602</v>
      </c>
      <c r="FY417" s="45">
        <f t="shared" ca="1" si="1404"/>
        <v>49616.909353918963</v>
      </c>
      <c r="FZ417" s="45">
        <f t="shared" ca="1" si="1404"/>
        <v>62581.004894709884</v>
      </c>
      <c r="GA417" s="45">
        <f t="shared" ca="1" si="1404"/>
        <v>87043.269920252176</v>
      </c>
      <c r="GB417" s="45">
        <f t="shared" ca="1" si="1404"/>
        <v>82009.48842035784</v>
      </c>
      <c r="GC417" s="45">
        <f t="shared" ca="1" si="1404"/>
        <v>58958.109838638731</v>
      </c>
      <c r="GD417" s="45">
        <f t="shared" ca="1" si="1404"/>
        <v>25620.85836942555</v>
      </c>
      <c r="GE417" s="45">
        <f t="shared" ca="1" si="1404"/>
        <v>2766.3833639821678</v>
      </c>
      <c r="GF417" s="45">
        <f t="shared" ca="1" si="1404"/>
        <v>-34927.524030306085</v>
      </c>
      <c r="GG417" s="45">
        <f t="shared" ca="1" si="1404"/>
        <v>-6849.4829388094404</v>
      </c>
      <c r="GH417" s="45">
        <f t="shared" ca="1" si="1404"/>
        <v>-3720.7081612296242</v>
      </c>
      <c r="GI417" s="45">
        <f t="shared" ca="1" si="1404"/>
        <v>34565.000570299104</v>
      </c>
      <c r="GJ417" s="45">
        <f t="shared" ca="1" si="1404"/>
        <v>52770.652582252456</v>
      </c>
      <c r="GK417" s="45">
        <f t="shared" ca="1" si="1404"/>
        <v>62588.470110955299</v>
      </c>
      <c r="GL417" s="45">
        <f t="shared" ca="1" si="1404"/>
        <v>75516.930942327977</v>
      </c>
      <c r="GM417" s="45">
        <f t="shared" ca="1" si="1404"/>
        <v>89769.867962044824</v>
      </c>
      <c r="GN417" s="45">
        <f t="shared" ca="1" si="1404"/>
        <v>85083.760328205273</v>
      </c>
      <c r="GO417" s="45">
        <f t="shared" ca="1" si="1404"/>
        <v>61634.73404746248</v>
      </c>
      <c r="GP417" s="45">
        <f t="shared" ca="1" si="1404"/>
        <v>28656.989057397586</v>
      </c>
      <c r="GQ417" s="45">
        <f t="shared" ca="1" si="1404"/>
        <v>6081.4690119286097</v>
      </c>
      <c r="GR417" s="45">
        <f t="shared" ca="1" si="1404"/>
        <v>-31208.901624806513</v>
      </c>
      <c r="GS417" s="45">
        <f t="shared" ca="1" si="1404"/>
        <v>-3071.2365089379637</v>
      </c>
      <c r="GT417" s="45">
        <f t="shared" ca="1" si="1404"/>
        <v>79.960607599823561</v>
      </c>
      <c r="GU417" s="45">
        <f t="shared" ca="1" si="1404"/>
        <v>38155.711446145877</v>
      </c>
      <c r="GV417" s="45">
        <f t="shared" ca="1" si="1404"/>
        <v>56232.864682773448</v>
      </c>
      <c r="GW417" s="45">
        <f t="shared" ca="1" si="1404"/>
        <v>66077.667124333166</v>
      </c>
      <c r="GX417" s="45">
        <f t="shared" ca="1" si="1404"/>
        <v>78975.196680583991</v>
      </c>
      <c r="GY417" s="45">
        <f t="shared" ca="1" si="1404"/>
        <v>92504.563166003907</v>
      </c>
      <c r="GZ417" s="45">
        <f t="shared" ca="1" si="1404"/>
        <v>88583.658078092849</v>
      </c>
      <c r="HA417" s="45">
        <f t="shared" ca="1" si="1404"/>
        <v>64738.247182046209</v>
      </c>
      <c r="HB417" s="45">
        <f t="shared" ca="1" si="1404"/>
        <v>32120.3092947724</v>
      </c>
      <c r="HC417" s="45">
        <f t="shared" ca="1" si="1404"/>
        <v>9824.8821745349815</v>
      </c>
      <c r="HD417" s="45">
        <f t="shared" ca="1" si="1404"/>
        <v>-27062.018015038153</v>
      </c>
      <c r="HE417" s="45">
        <f t="shared" ca="1" si="1404"/>
        <v>1141.5783975206905</v>
      </c>
      <c r="HF417" s="45">
        <f t="shared" ca="1" si="1404"/>
        <v>4318.9532116542505</v>
      </c>
      <c r="HG417" s="45">
        <f t="shared" ca="1" si="1404"/>
        <v>42192.37170227075</v>
      </c>
      <c r="HH417" s="45">
        <f t="shared" ca="1" si="1404"/>
        <v>60146.573596846836</v>
      </c>
      <c r="HI417" s="45">
        <f t="shared" ca="1" si="1404"/>
        <v>70023.001931680235</v>
      </c>
      <c r="HJ417" s="45">
        <f t="shared" ca="1" si="1404"/>
        <v>82894.695381758502</v>
      </c>
      <c r="HK417" s="45">
        <f t="shared" ca="1" si="1404"/>
        <v>95705.849853182415</v>
      </c>
      <c r="HL417" s="45">
        <f t="shared" ca="1" si="1404"/>
        <v>92339.323392522885</v>
      </c>
      <c r="HM417" s="45">
        <f t="shared" ca="1" si="1404"/>
        <v>68313.219632311579</v>
      </c>
      <c r="HN417" s="45">
        <f t="shared" ca="1" si="1404"/>
        <v>36055.835767860968</v>
      </c>
      <c r="HO417" s="45">
        <f t="shared" ca="1" si="1404"/>
        <v>14042.081806979619</v>
      </c>
      <c r="HP417" s="45">
        <f t="shared" ca="1" si="1404"/>
        <v>-22440.955639394393</v>
      </c>
      <c r="HQ417" s="45">
        <f t="shared" ca="1" si="1404"/>
        <v>5835.3057664366534</v>
      </c>
      <c r="HR417" s="45">
        <f t="shared" ca="1" si="1404"/>
        <v>8815.1003795553006</v>
      </c>
      <c r="HS417" s="45">
        <f t="shared" ca="1" si="1404"/>
        <v>46722.164369019425</v>
      </c>
      <c r="HT417" s="45">
        <f t="shared" ca="1" si="1404"/>
        <v>64559.384618941665</v>
      </c>
      <c r="HU417" s="45">
        <f t="shared" ca="1" si="1404"/>
        <v>74472.521718815799</v>
      </c>
      <c r="HV417" s="45">
        <f t="shared" ca="1" si="1404"/>
        <v>87323.914611181433</v>
      </c>
      <c r="HW417" s="45">
        <f t="shared" ca="1" si="1404"/>
        <v>99422.591307264171</v>
      </c>
      <c r="HX417" s="45">
        <f t="shared" ca="1" si="1404"/>
        <v>96149.761426299854</v>
      </c>
      <c r="HY417" s="45">
        <f t="shared" ca="1" si="1404"/>
        <v>72409.45960814337</v>
      </c>
      <c r="HZ417" s="45">
        <f t="shared" ca="1" si="1404"/>
        <v>40513.873112948721</v>
      </c>
      <c r="IA417" s="45">
        <f t="shared" ca="1" si="1404"/>
        <v>18783.865519790445</v>
      </c>
      <c r="IB417" s="45">
        <f t="shared" ca="1" si="1404"/>
        <v>-17294.407197591812</v>
      </c>
      <c r="IC417" s="45">
        <f t="shared" ca="1" si="1404"/>
        <v>11061.731483923788</v>
      </c>
      <c r="ID417" s="45">
        <f t="shared" ca="1" si="1404"/>
        <v>14304.49601900428</v>
      </c>
      <c r="IE417" s="45">
        <f t="shared" ca="1" si="1404"/>
        <v>51797.820216187829</v>
      </c>
      <c r="IF417" s="45">
        <f t="shared" ca="1" si="1404"/>
        <v>69524.504461585282</v>
      </c>
      <c r="IG417" s="45">
        <f t="shared" ref="IG417:KP417" ca="1" si="1405">IG369</f>
        <v>79479.929201124673</v>
      </c>
      <c r="IH417" s="45">
        <f t="shared" ca="1" si="1405"/>
        <v>92266.053621717918</v>
      </c>
      <c r="II417" s="45">
        <f t="shared" ca="1" si="1405"/>
        <v>103694.22986673599</v>
      </c>
      <c r="IJ417" s="45">
        <f t="shared" ca="1" si="1405"/>
        <v>100530.35187531098</v>
      </c>
      <c r="IK417" s="45">
        <f t="shared" ca="1" si="1405"/>
        <v>77078.355043664124</v>
      </c>
      <c r="IL417" s="45">
        <f t="shared" ca="1" si="1405"/>
        <v>45546.362106869914</v>
      </c>
      <c r="IM417" s="45">
        <f t="shared" ca="1" si="1405"/>
        <v>23950.674603068124</v>
      </c>
      <c r="IN417" s="45">
        <f t="shared" ca="1" si="1405"/>
        <v>-11722.061108043967</v>
      </c>
      <c r="IO417" s="45">
        <f t="shared" ca="1" si="1405"/>
        <v>16442.908962971564</v>
      </c>
      <c r="IP417" s="45">
        <f t="shared" ca="1" si="1405"/>
        <v>22707.287066679004</v>
      </c>
      <c r="IQ417" s="45">
        <f t="shared" ca="1" si="1405"/>
        <v>60001.085494550105</v>
      </c>
      <c r="IR417" s="45">
        <f t="shared" ca="1" si="1405"/>
        <v>77639.613958700123</v>
      </c>
      <c r="IS417" s="45">
        <f t="shared" ca="1" si="1405"/>
        <v>86993.661117264943</v>
      </c>
      <c r="IT417" s="45">
        <f t="shared" ca="1" si="1405"/>
        <v>99129.123400101831</v>
      </c>
      <c r="IU417" s="45">
        <f t="shared" ca="1" si="1405"/>
        <v>110502.42093149162</v>
      </c>
      <c r="IV417" s="45">
        <f t="shared" ca="1" si="1405"/>
        <v>106777.82082440026</v>
      </c>
      <c r="IW417" s="45">
        <f t="shared" ca="1" si="1405"/>
        <v>83607.501939702459</v>
      </c>
      <c r="IX417" s="45">
        <f t="shared" ca="1" si="1405"/>
        <v>52431.737155724841</v>
      </c>
      <c r="IY417" s="45">
        <f t="shared" ca="1" si="1405"/>
        <v>30621.784051675277</v>
      </c>
      <c r="IZ417" s="45">
        <f t="shared" ca="1" si="1405"/>
        <v>-4654.7488523669372</v>
      </c>
      <c r="JA417" s="45">
        <f t="shared" ca="1" si="1405"/>
        <v>23267.718289446479</v>
      </c>
      <c r="JB417" s="45">
        <f t="shared" ca="1" si="1405"/>
        <v>26516.44408672296</v>
      </c>
      <c r="JC417" s="45">
        <f t="shared" ca="1" si="1405"/>
        <v>63177.219354573172</v>
      </c>
      <c r="JD417" s="45">
        <f t="shared" ca="1" si="1405"/>
        <v>81186.648336079947</v>
      </c>
      <c r="JE417" s="45">
        <f t="shared" ca="1" si="1405"/>
        <v>90204.015745950164</v>
      </c>
      <c r="JF417" s="45">
        <f t="shared" ca="1" si="1405"/>
        <v>102069.72277164976</v>
      </c>
      <c r="JG417" s="45">
        <f t="shared" ca="1" si="1405"/>
        <v>113374.32733951639</v>
      </c>
      <c r="JH417" s="45">
        <f t="shared" ca="1" si="1405"/>
        <v>109745.74448264414</v>
      </c>
      <c r="JI417" s="45">
        <f t="shared" ca="1" si="1405"/>
        <v>86857.975325546824</v>
      </c>
      <c r="JJ417" s="45">
        <f t="shared" ca="1" si="1405"/>
        <v>56038.617115175111</v>
      </c>
      <c r="JK417" s="45">
        <f t="shared" ca="1" si="1405"/>
        <v>34509.436973508535</v>
      </c>
      <c r="JL417" s="45">
        <f t="shared" ca="1" si="1405"/>
        <v>-368.77166512898737</v>
      </c>
      <c r="JM417" s="45">
        <f t="shared" ca="1" si="1405"/>
        <v>27319.561306531359</v>
      </c>
      <c r="JN417" s="45">
        <f t="shared" ca="1" si="1405"/>
        <v>30354.634614025341</v>
      </c>
      <c r="JO417" s="45">
        <f t="shared" ca="1" si="1405"/>
        <v>66945.882735148698</v>
      </c>
      <c r="JP417" s="45">
        <f t="shared" ca="1" si="1405"/>
        <v>85333.736591924433</v>
      </c>
      <c r="JQ417" s="45">
        <f t="shared" ca="1" si="1405"/>
        <v>93819.923101663371</v>
      </c>
      <c r="JR417" s="45">
        <f t="shared" ca="1" si="1405"/>
        <v>105624.32119239942</v>
      </c>
      <c r="JS417" s="45">
        <f t="shared" ca="1" si="1405"/>
        <v>116867.41949227671</v>
      </c>
      <c r="JT417" s="45">
        <f t="shared" ca="1" si="1405"/>
        <v>113340.46603636333</v>
      </c>
      <c r="JU417" s="45">
        <f t="shared" ca="1" si="1405"/>
        <v>90739.067637880391</v>
      </c>
      <c r="JV417" s="45">
        <f t="shared" ca="1" si="1405"/>
        <v>60279.268175528268</v>
      </c>
      <c r="JW417" s="45">
        <f t="shared" ca="1" si="1405"/>
        <v>39034.833049342691</v>
      </c>
      <c r="JX417" s="45">
        <f t="shared" ca="1" si="1405"/>
        <v>4557.8182585042305</v>
      </c>
      <c r="JY417" s="45">
        <f t="shared" ca="1" si="1405"/>
        <v>32021.07516763105</v>
      </c>
      <c r="JZ417" s="45">
        <f t="shared" ca="1" si="1405"/>
        <v>35354.916966797427</v>
      </c>
      <c r="KA417" s="45">
        <f t="shared" ca="1" si="1405"/>
        <v>71381.049522936344</v>
      </c>
      <c r="KB417" s="45">
        <f t="shared" ca="1" si="1405"/>
        <v>90155.627236745146</v>
      </c>
      <c r="KC417" s="45">
        <f t="shared" ca="1" si="1405"/>
        <v>98118.149828413865</v>
      </c>
      <c r="KD417" s="45">
        <f t="shared" ca="1" si="1405"/>
        <v>109869.10435726994</v>
      </c>
      <c r="KE417" s="45">
        <f t="shared" ca="1" si="1405"/>
        <v>121058.63627741166</v>
      </c>
      <c r="KF417" s="45">
        <f t="shared" ca="1" si="1405"/>
        <v>117639.7014867101</v>
      </c>
      <c r="KG417" s="45">
        <f t="shared" ca="1" si="1405"/>
        <v>95329.298150485469</v>
      </c>
      <c r="KH417" s="45">
        <f t="shared" ca="1" si="1405"/>
        <v>65233.027954274992</v>
      </c>
      <c r="KI417" s="45">
        <f t="shared" ca="1" si="1405"/>
        <v>44278.128576277275</v>
      </c>
      <c r="KJ417" s="45">
        <f t="shared" ca="1" si="1405"/>
        <v>10206.015451744106</v>
      </c>
      <c r="KK417" s="45">
        <f t="shared" ca="1" si="1405"/>
        <v>37454.035320228359</v>
      </c>
      <c r="KL417" s="45">
        <f t="shared" ca="1" si="1405"/>
        <v>40841.12550643352</v>
      </c>
      <c r="KM417" s="45">
        <f t="shared" ca="1" si="1405"/>
        <v>76566.104898322446</v>
      </c>
      <c r="KN417" s="45">
        <f t="shared" ca="1" si="1405"/>
        <v>95736.57437481216</v>
      </c>
      <c r="KO417" s="45">
        <f t="shared" ca="1" si="1405"/>
        <v>103183.73668253292</v>
      </c>
      <c r="KP417" s="45">
        <f t="shared" ca="1" si="1405"/>
        <v>114889.95485485072</v>
      </c>
      <c r="KQ417" s="45">
        <f t="shared" ref="KQ417:LT417" ca="1" si="1406">KQ369</f>
        <v>126034.71057528799</v>
      </c>
      <c r="KR417" s="45">
        <f t="shared" ca="1" si="1406"/>
        <v>122731.05873447303</v>
      </c>
      <c r="KS417" s="45">
        <f t="shared" ca="1" si="1406"/>
        <v>100717.17673971926</v>
      </c>
      <c r="KT417" s="45">
        <f t="shared" ca="1" si="1406"/>
        <v>70989.324291386365</v>
      </c>
      <c r="KU417" s="45">
        <f t="shared" ca="1" si="1406"/>
        <v>22565.087509456389</v>
      </c>
      <c r="KV417" s="45">
        <f t="shared" ca="1" si="1406"/>
        <v>-11375.122138753526</v>
      </c>
      <c r="KW417" s="45">
        <f t="shared" ca="1" si="1406"/>
        <v>15387.961482556964</v>
      </c>
      <c r="KX417" s="45">
        <f t="shared" ca="1" si="1406"/>
        <v>17469.951942380983</v>
      </c>
      <c r="KY417" s="45">
        <f t="shared" ca="1" si="1406"/>
        <v>52608.823826221393</v>
      </c>
      <c r="KZ417" s="45">
        <f t="shared" ca="1" si="1406"/>
        <v>71885.465984002702</v>
      </c>
      <c r="LA417" s="45">
        <f t="shared" ca="1" si="1406"/>
        <v>77440.160600557327</v>
      </c>
      <c r="LB417" s="45">
        <f t="shared" ca="1" si="1406"/>
        <v>88794.57594607168</v>
      </c>
      <c r="LC417" s="45">
        <f t="shared" ca="1" si="1406"/>
        <v>99584.414275258707</v>
      </c>
      <c r="LD417" s="45">
        <f t="shared" ca="1" si="1406"/>
        <v>94997.760914813145</v>
      </c>
      <c r="LE417" s="45">
        <f t="shared" ca="1" si="1406"/>
        <v>72949.784455844288</v>
      </c>
      <c r="LF417" s="45">
        <f t="shared" ca="1" si="1406"/>
        <v>43255.741630303033</v>
      </c>
      <c r="LG417" s="45">
        <f t="shared" ca="1" si="1406"/>
        <v>21470.700670211321</v>
      </c>
      <c r="LH417" s="45">
        <f t="shared" ca="1" si="1406"/>
        <v>-12134.817748370617</v>
      </c>
      <c r="LI417" s="45">
        <f t="shared" ca="1" si="1406"/>
        <v>14354.109598297489</v>
      </c>
      <c r="LJ417" s="45">
        <f t="shared" ca="1" si="1406"/>
        <v>16169.404437768115</v>
      </c>
      <c r="LK417" s="45">
        <f t="shared" ca="1" si="1406"/>
        <v>51204.4645448222</v>
      </c>
      <c r="LL417" s="45">
        <f t="shared" ca="1" si="1406"/>
        <v>70814.548343609567</v>
      </c>
      <c r="LM417" s="45">
        <f t="shared" ca="1" si="1406"/>
        <v>75788.622898872854</v>
      </c>
      <c r="LN417" s="45">
        <f t="shared" ca="1" si="1406"/>
        <v>87033.172645669139</v>
      </c>
      <c r="LO417" s="45">
        <f t="shared" ca="1" si="1406"/>
        <v>97712.44616777495</v>
      </c>
      <c r="LP417" s="45">
        <f t="shared" ca="1" si="1406"/>
        <v>93171.44970217692</v>
      </c>
      <c r="LQ417" s="45">
        <f t="shared" ca="1" si="1406"/>
        <v>71346.104864233435</v>
      </c>
      <c r="LR417" s="45">
        <f t="shared" ca="1" si="1406"/>
        <v>41944.485676485172</v>
      </c>
      <c r="LS417" s="45">
        <f t="shared" ca="1" si="1406"/>
        <v>20379.459000227514</v>
      </c>
      <c r="LT417" s="45">
        <f t="shared" ca="1" si="1406"/>
        <v>-905326.15349579346</v>
      </c>
      <c r="LU417" s="45"/>
      <c r="LV417" s="45"/>
      <c r="LW417" s="45"/>
      <c r="LX417" s="45"/>
      <c r="LY417" s="45"/>
      <c r="LZ417" s="45"/>
      <c r="MA417" s="45"/>
      <c r="MB417" s="45"/>
      <c r="MC417" s="45"/>
      <c r="MD417" s="45"/>
      <c r="ME417" s="45"/>
      <c r="MF417" s="45"/>
      <c r="MG417" s="45"/>
      <c r="MH417" s="45"/>
      <c r="MI417" s="45"/>
      <c r="MJ417" s="45"/>
      <c r="MK417" s="45"/>
      <c r="ML417" s="45"/>
      <c r="MM417" s="45"/>
      <c r="MN417" s="45"/>
      <c r="MO417" s="45"/>
      <c r="MP417" s="45"/>
      <c r="MQ417" s="45"/>
      <c r="MR417" s="45"/>
      <c r="MS417" s="45"/>
      <c r="MT417" s="45"/>
      <c r="MU417" s="45"/>
      <c r="MV417" s="45"/>
      <c r="MW417" s="45"/>
      <c r="MX417" s="45"/>
      <c r="MY417" s="45"/>
      <c r="MZ417" s="45"/>
      <c r="NA417" s="45"/>
      <c r="NB417" s="45"/>
      <c r="NC417" s="45"/>
      <c r="ND417" s="45"/>
      <c r="NE417" s="45"/>
      <c r="NF417" s="45"/>
      <c r="NG417" s="45"/>
      <c r="NH417" s="45"/>
      <c r="NI417" s="45"/>
      <c r="NJ417" s="45"/>
      <c r="NK417" s="45"/>
      <c r="NL417" s="45"/>
      <c r="NM417" s="45"/>
      <c r="NN417" s="45"/>
      <c r="NO417" s="45"/>
      <c r="NP417" s="45"/>
      <c r="NQ417" s="45"/>
      <c r="NR417" s="45"/>
      <c r="NS417" s="45"/>
      <c r="NT417" s="45"/>
      <c r="NU417" s="45"/>
      <c r="NV417" s="45"/>
      <c r="NW417" s="45"/>
      <c r="NX417" s="45"/>
      <c r="NY417" s="45"/>
      <c r="NZ417" s="45"/>
      <c r="OA417" s="45"/>
      <c r="OB417" s="45"/>
      <c r="OC417" s="45"/>
      <c r="OD417" s="45"/>
      <c r="OE417" s="45"/>
      <c r="OF417" s="45"/>
      <c r="OG417" s="45"/>
      <c r="OH417" s="45"/>
      <c r="OI417" s="45"/>
      <c r="OJ417" s="45"/>
      <c r="OK417" s="45"/>
      <c r="OL417" s="45"/>
      <c r="OM417" s="45"/>
      <c r="ON417" s="45"/>
      <c r="OO417" s="45"/>
      <c r="OP417" s="45"/>
      <c r="OQ417" s="45"/>
      <c r="OR417" s="45"/>
      <c r="OS417" s="45"/>
      <c r="OT417" s="45"/>
      <c r="OU417" s="45"/>
      <c r="OV417" s="45"/>
      <c r="OW417" s="45"/>
      <c r="OX417" s="45"/>
      <c r="OY417" s="45"/>
      <c r="OZ417" s="45"/>
      <c r="PA417" s="45"/>
      <c r="PB417" s="45"/>
      <c r="PC417" s="45"/>
      <c r="PD417" s="45"/>
      <c r="PE417" s="45"/>
      <c r="PF417" s="45"/>
      <c r="PG417" s="45"/>
      <c r="PH417" s="45"/>
      <c r="PI417" s="45"/>
      <c r="PJ417" s="45"/>
      <c r="PK417" s="45"/>
      <c r="PL417" s="45"/>
      <c r="PM417" s="45"/>
      <c r="PN417" s="45"/>
      <c r="PO417" s="45"/>
      <c r="PP417" s="45"/>
      <c r="PQ417" s="45"/>
      <c r="PR417" s="45"/>
      <c r="PS417" s="45"/>
      <c r="PT417" s="45"/>
      <c r="PU417" s="45"/>
      <c r="PV417" s="45"/>
      <c r="PW417" s="45"/>
      <c r="PX417" s="45"/>
      <c r="PY417" s="45"/>
      <c r="PZ417" s="45"/>
      <c r="QA417" s="45"/>
      <c r="QB417" s="45"/>
      <c r="QC417" s="45"/>
      <c r="QD417" s="45"/>
      <c r="QE417" s="45"/>
      <c r="QF417" s="45"/>
      <c r="QG417" s="45"/>
      <c r="QH417" s="45"/>
      <c r="QI417" s="45"/>
      <c r="QJ417" s="45"/>
      <c r="QK417" s="45"/>
      <c r="QL417" s="45"/>
      <c r="QM417" s="45"/>
      <c r="QN417" s="45"/>
      <c r="QO417" s="45"/>
      <c r="QP417" s="45"/>
      <c r="QQ417" s="45"/>
      <c r="QR417" s="45"/>
      <c r="QS417" s="45"/>
      <c r="QT417" s="45"/>
      <c r="QU417" s="45"/>
    </row>
    <row r="418" spans="2:463" ht="15" customHeight="1" outlineLevel="1">
      <c r="C418" s="75" t="s">
        <v>602</v>
      </c>
      <c r="E418" s="50" t="s">
        <v>95</v>
      </c>
      <c r="H418" s="66">
        <f t="shared" ca="1" si="1400"/>
        <v>-147984.99286429555</v>
      </c>
      <c r="I418" s="45">
        <f ca="1">I291-I79</f>
        <v>-100696.02419097599</v>
      </c>
      <c r="J418" s="45">
        <f t="shared" ref="J418:AV418" ca="1" si="1407">J291</f>
        <v>0</v>
      </c>
      <c r="K418" s="45">
        <f t="shared" ca="1" si="1407"/>
        <v>0</v>
      </c>
      <c r="L418" s="45">
        <f t="shared" ca="1" si="1407"/>
        <v>0</v>
      </c>
      <c r="M418" s="45">
        <f t="shared" ca="1" si="1407"/>
        <v>100696.02419097599</v>
      </c>
      <c r="N418" s="45">
        <f t="shared" ca="1" si="1407"/>
        <v>-606950.4292720001</v>
      </c>
      <c r="O418" s="45">
        <f t="shared" ca="1" si="1407"/>
        <v>-67721.142450926942</v>
      </c>
      <c r="P418" s="45">
        <f t="shared" ca="1" si="1407"/>
        <v>579139.28682107315</v>
      </c>
      <c r="Q418" s="45">
        <f t="shared" ca="1" si="1407"/>
        <v>-27811.142450926942</v>
      </c>
      <c r="R418" s="45">
        <f t="shared" ca="1" si="1407"/>
        <v>-67721.142450926942</v>
      </c>
      <c r="S418" s="45">
        <f t="shared" ca="1" si="1407"/>
        <v>95532.284901853884</v>
      </c>
      <c r="T418" s="45">
        <f t="shared" ca="1" si="1407"/>
        <v>-27811.142450926942</v>
      </c>
      <c r="U418" s="45">
        <f t="shared" ca="1" si="1407"/>
        <v>-289374.16738959367</v>
      </c>
      <c r="V418" s="45">
        <f t="shared" ca="1" si="1407"/>
        <v>82275.618235187198</v>
      </c>
      <c r="W418" s="45">
        <f t="shared" ca="1" si="1407"/>
        <v>-14507.809117593628</v>
      </c>
      <c r="X418" s="45">
        <f t="shared" ca="1" si="1407"/>
        <v>-180752.12911759363</v>
      </c>
      <c r="Y418" s="45">
        <f t="shared" ca="1" si="1407"/>
        <v>330441.97650718736</v>
      </c>
      <c r="Z418" s="45">
        <f t="shared" ca="1" si="1407"/>
        <v>-14507.809117593599</v>
      </c>
      <c r="AA418" s="45">
        <f t="shared" ca="1" si="1407"/>
        <v>-224825.82397789441</v>
      </c>
      <c r="AB418" s="45">
        <f t="shared" ca="1" si="1407"/>
        <v>197073.4143748864</v>
      </c>
      <c r="AC418" s="45">
        <f t="shared" ca="1" si="1407"/>
        <v>-108808.56838195203</v>
      </c>
      <c r="AD418" s="45">
        <f t="shared" ca="1" si="1407"/>
        <v>0</v>
      </c>
      <c r="AE418" s="45">
        <f t="shared" ca="1" si="1407"/>
        <v>346328.72533774085</v>
      </c>
      <c r="AF418" s="45">
        <f t="shared" ca="1" si="1407"/>
        <v>0</v>
      </c>
      <c r="AG418" s="45">
        <f t="shared" ca="1" si="1407"/>
        <v>-110862.92765732552</v>
      </c>
      <c r="AH418" s="45">
        <f t="shared" ca="1" si="1407"/>
        <v>-112399.82784109894</v>
      </c>
      <c r="AI418" s="45">
        <f t="shared" ca="1" si="1407"/>
        <v>-52511.800675210252</v>
      </c>
      <c r="AJ418" s="45">
        <f t="shared" ca="1" si="1407"/>
        <v>-54193.418424696894</v>
      </c>
      <c r="AK418" s="45">
        <f t="shared" ca="1" si="1407"/>
        <v>-25562.877150617132</v>
      </c>
      <c r="AL418" s="45">
        <f t="shared" ca="1" si="1407"/>
        <v>-37588.534991921682</v>
      </c>
      <c r="AM418" s="45">
        <f t="shared" ca="1" si="1407"/>
        <v>-44739.849401686923</v>
      </c>
      <c r="AN418" s="45">
        <f t="shared" ca="1" si="1407"/>
        <v>-16196.830175328534</v>
      </c>
      <c r="AO418" s="45">
        <f t="shared" ca="1" si="1407"/>
        <v>33340.474470859161</v>
      </c>
      <c r="AP418" s="45">
        <f t="shared" ca="1" si="1407"/>
        <v>61562.610641229199</v>
      </c>
      <c r="AQ418" s="45">
        <f t="shared" ca="1" si="1407"/>
        <v>73418.501430884528</v>
      </c>
      <c r="AR418" s="45">
        <f t="shared" ca="1" si="1407"/>
        <v>82748.028012497816</v>
      </c>
      <c r="AS418" s="45">
        <f t="shared" ca="1" si="1407"/>
        <v>16032.933062266995</v>
      </c>
      <c r="AT418" s="45">
        <f t="shared" ca="1" si="1407"/>
        <v>-36313.037483885739</v>
      </c>
      <c r="AU418" s="45">
        <f t="shared" ca="1" si="1407"/>
        <v>-53244.214578510844</v>
      </c>
      <c r="AV418" s="45">
        <f t="shared" ca="1" si="1407"/>
        <v>-55027.870896398847</v>
      </c>
      <c r="AW418" s="45">
        <f t="shared" ref="AW418:DH418" ca="1" si="1408">AW291</f>
        <v>-25819.947765163379</v>
      </c>
      <c r="AX418" s="45">
        <f t="shared" ca="1" si="1408"/>
        <v>-37965.814511038538</v>
      </c>
      <c r="AY418" s="45">
        <f t="shared" ca="1" si="1408"/>
        <v>-45188.687336673436</v>
      </c>
      <c r="AZ418" s="45">
        <f t="shared" ca="1" si="1408"/>
        <v>-16332.586865182209</v>
      </c>
      <c r="BA418" s="45">
        <f t="shared" ca="1" si="1408"/>
        <v>35773.227952738642</v>
      </c>
      <c r="BB418" s="45">
        <f t="shared" ca="1" si="1408"/>
        <v>63755.528497990512</v>
      </c>
      <c r="BC418" s="45">
        <f t="shared" ca="1" si="1408"/>
        <v>73219.79535994184</v>
      </c>
      <c r="BD418" s="45">
        <f t="shared" ca="1" si="1408"/>
        <v>82626.147112795123</v>
      </c>
      <c r="BE418" s="45">
        <f t="shared" ca="1" si="1408"/>
        <v>16118.979445249221</v>
      </c>
      <c r="BF418" s="45">
        <f t="shared" ca="1" si="1408"/>
        <v>-36180.616134572745</v>
      </c>
      <c r="BG418" s="45">
        <f t="shared" ca="1" si="1408"/>
        <v>-52984.795128214493</v>
      </c>
      <c r="BH418" s="45">
        <f t="shared" ca="1" si="1408"/>
        <v>-56734.294400519109</v>
      </c>
      <c r="BI418" s="45">
        <f t="shared" ca="1" si="1408"/>
        <v>-27968.859661806026</v>
      </c>
      <c r="BJ418" s="45">
        <f t="shared" ca="1" si="1408"/>
        <v>-38346.852947376785</v>
      </c>
      <c r="BK418" s="45">
        <f t="shared" ca="1" si="1408"/>
        <v>-43267.163466399419</v>
      </c>
      <c r="BL418" s="45">
        <f t="shared" ca="1" si="1408"/>
        <v>-16469.964017749997</v>
      </c>
      <c r="BM418" s="45">
        <f t="shared" ca="1" si="1408"/>
        <v>36255.464869535761</v>
      </c>
      <c r="BN418" s="45">
        <f t="shared" ca="1" si="1408"/>
        <v>66174.626584892045</v>
      </c>
      <c r="BO418" s="45">
        <f t="shared" ca="1" si="1408"/>
        <v>72976.929747066868</v>
      </c>
      <c r="BP418" s="45">
        <f t="shared" ca="1" si="1408"/>
        <v>82404.369645347237</v>
      </c>
      <c r="BQ418" s="45">
        <f t="shared" ca="1" si="1408"/>
        <v>15836.84703373973</v>
      </c>
      <c r="BR418" s="45">
        <f t="shared" ca="1" si="1408"/>
        <v>-36163.934226065147</v>
      </c>
      <c r="BS418" s="45">
        <f t="shared" ca="1" si="1408"/>
        <v>-52614.628540150326</v>
      </c>
      <c r="BT418" s="45">
        <f t="shared" ca="1" si="1408"/>
        <v>-58445.947708702879</v>
      </c>
      <c r="BU418" s="45">
        <f t="shared" ca="1" si="1408"/>
        <v>-30236.110221532406</v>
      </c>
      <c r="BV418" s="45">
        <f t="shared" ca="1" si="1408"/>
        <v>-38731.688028254081</v>
      </c>
      <c r="BW418" s="45">
        <f t="shared" ca="1" si="1408"/>
        <v>-40576.399838204728</v>
      </c>
      <c r="BX418" s="45">
        <f t="shared" ca="1" si="1408"/>
        <v>-16560.41099268687</v>
      </c>
      <c r="BY418" s="45">
        <f t="shared" ca="1" si="1408"/>
        <v>35967.28329320316</v>
      </c>
      <c r="BZ418" s="45">
        <f t="shared" ca="1" si="1408"/>
        <v>68551.252308989991</v>
      </c>
      <c r="CA418" s="45">
        <f t="shared" ca="1" si="1408"/>
        <v>72964.408540688339</v>
      </c>
      <c r="CB418" s="45">
        <f t="shared" ca="1" si="1408"/>
        <v>82190.722324215458</v>
      </c>
      <c r="CC418" s="45">
        <f t="shared" ca="1" si="1408"/>
        <v>15333.242892105802</v>
      </c>
      <c r="CD418" s="45">
        <f t="shared" ca="1" si="1408"/>
        <v>-36105.344868195622</v>
      </c>
      <c r="CE418" s="45">
        <f t="shared" ca="1" si="1408"/>
        <v>-52249.719295303395</v>
      </c>
      <c r="CF418" s="45">
        <f t="shared" ca="1" si="1408"/>
        <v>-60208.365917067451</v>
      </c>
      <c r="CG418" s="45">
        <f t="shared" ca="1" si="1408"/>
        <v>-32505.883395966317</v>
      </c>
      <c r="CH418" s="45">
        <f t="shared" ca="1" si="1408"/>
        <v>-39120.35785688617</v>
      </c>
      <c r="CI418" s="45">
        <f t="shared" ca="1" si="1408"/>
        <v>-37890.185281098355</v>
      </c>
      <c r="CJ418" s="45">
        <f t="shared" ca="1" si="1408"/>
        <v>-13716.326320339344</v>
      </c>
      <c r="CK418" s="45">
        <f t="shared" ca="1" si="1408"/>
        <v>35682.71127628407</v>
      </c>
      <c r="CL418" s="45">
        <f t="shared" ca="1" si="1408"/>
        <v>67998.031533585163</v>
      </c>
      <c r="CM418" s="45">
        <f t="shared" ca="1" si="1408"/>
        <v>72959.069261455967</v>
      </c>
      <c r="CN418" s="45">
        <f t="shared" ca="1" si="1408"/>
        <v>81985.183444617869</v>
      </c>
      <c r="CO418" s="45">
        <f t="shared" ca="1" si="1408"/>
        <v>14831.278079979907</v>
      </c>
      <c r="CP418" s="45">
        <f t="shared" ca="1" si="1408"/>
        <v>-36140.941107861901</v>
      </c>
      <c r="CQ418" s="45">
        <f t="shared" ca="1" si="1408"/>
        <v>-51890.030786497373</v>
      </c>
      <c r="CR418" s="45">
        <f t="shared" ca="1" si="1408"/>
        <v>-61885.624671396916</v>
      </c>
      <c r="CS418" s="45">
        <f t="shared" ca="1" si="1408"/>
        <v>-34566.269656327728</v>
      </c>
      <c r="CT418" s="45">
        <f t="shared" ca="1" si="1408"/>
        <v>-39512.900916159153</v>
      </c>
      <c r="CU418" s="45">
        <f t="shared" ca="1" si="1408"/>
        <v>-35420.387489345972</v>
      </c>
      <c r="CV418" s="45">
        <f t="shared" ca="1" si="1408"/>
        <v>-10874.127220490016</v>
      </c>
      <c r="CW418" s="45">
        <f t="shared" ca="1" si="1408"/>
        <v>35401.720297316846</v>
      </c>
      <c r="CX418" s="45">
        <f t="shared" ca="1" si="1408"/>
        <v>67901.630446477735</v>
      </c>
      <c r="CY418" s="45">
        <f t="shared" ca="1" si="1408"/>
        <v>72960.910991231329</v>
      </c>
      <c r="CZ418" s="45">
        <f t="shared" ca="1" si="1408"/>
        <v>81337.710929149878</v>
      </c>
      <c r="DA418" s="45">
        <f t="shared" ca="1" si="1408"/>
        <v>14330.902987509733</v>
      </c>
      <c r="DB418" s="45">
        <f t="shared" ca="1" si="1408"/>
        <v>-36134.626357135712</v>
      </c>
      <c r="DC418" s="45">
        <f t="shared" ca="1" si="1408"/>
        <v>-51535.526928214647</v>
      </c>
      <c r="DD418" s="45">
        <f t="shared" ca="1" si="1408"/>
        <v>-63613.990130843711</v>
      </c>
      <c r="DE418" s="45">
        <f t="shared" ca="1" si="1408"/>
        <v>-34329.260192358692</v>
      </c>
      <c r="DF418" s="45">
        <f t="shared" ca="1" si="1408"/>
        <v>-37323.554997638741</v>
      </c>
      <c r="DG418" s="45">
        <f t="shared" ca="1" si="1408"/>
        <v>-35254.974140714912</v>
      </c>
      <c r="DH418" s="45">
        <f t="shared" ca="1" si="1408"/>
        <v>-10619.331745580595</v>
      </c>
      <c r="DI418" s="45">
        <f t="shared" ref="DI418:FT418" ca="1" si="1409">DI291</f>
        <v>35124.282192843268</v>
      </c>
      <c r="DJ418" s="45">
        <f t="shared" ca="1" si="1409"/>
        <v>67982.227514529426</v>
      </c>
      <c r="DK418" s="45">
        <f t="shared" ca="1" si="1409"/>
        <v>72969.933526743902</v>
      </c>
      <c r="DL418" s="45">
        <f t="shared" ca="1" si="1409"/>
        <v>80528.051462171075</v>
      </c>
      <c r="DM418" s="45">
        <f t="shared" ca="1" si="1409"/>
        <v>13832.068176895613</v>
      </c>
      <c r="DN418" s="45">
        <f t="shared" ca="1" si="1409"/>
        <v>-36131.764339558373</v>
      </c>
      <c r="DO418" s="45">
        <f t="shared" ca="1" si="1409"/>
        <v>-51186.172152975341</v>
      </c>
      <c r="DP418" s="45">
        <f t="shared" ca="1" si="1409"/>
        <v>-65348.269038193626</v>
      </c>
      <c r="DQ418" s="45">
        <f t="shared" ca="1" si="1409"/>
        <v>-34095.680723591999</v>
      </c>
      <c r="DR418" s="45">
        <f t="shared" ca="1" si="1409"/>
        <v>-34928.940067369607</v>
      </c>
      <c r="DS418" s="45">
        <f t="shared" ca="1" si="1409"/>
        <v>-35093.079081074509</v>
      </c>
      <c r="DT418" s="45">
        <f t="shared" ca="1" si="1409"/>
        <v>-10575.076335662045</v>
      </c>
      <c r="DU418" s="45">
        <f t="shared" ca="1" si="1409"/>
        <v>34850.369154584478</v>
      </c>
      <c r="DV418" s="45">
        <f t="shared" ca="1" si="1409"/>
        <v>68069.502827664255</v>
      </c>
      <c r="DW418" s="45">
        <f t="shared" ca="1" si="1409"/>
        <v>72986.137379532505</v>
      </c>
      <c r="DX418" s="45">
        <f t="shared" ca="1" si="1409"/>
        <v>79726.451583358372</v>
      </c>
      <c r="DY418" s="45">
        <f t="shared" ca="1" si="1409"/>
        <v>13334.724377738719</v>
      </c>
      <c r="DZ418" s="45">
        <f t="shared" ca="1" si="1409"/>
        <v>-36083.347990782204</v>
      </c>
      <c r="EA418" s="45">
        <f t="shared" ca="1" si="1409"/>
        <v>-50841.931407769385</v>
      </c>
      <c r="EB418" s="45">
        <f t="shared" ca="1" si="1409"/>
        <v>-67137.639835866401</v>
      </c>
      <c r="EC418" s="45">
        <f t="shared" ca="1" si="1409"/>
        <v>-33865.507814181503</v>
      </c>
      <c r="ED418" s="45">
        <f t="shared" ca="1" si="1409"/>
        <v>-32538.284321879386</v>
      </c>
      <c r="EE418" s="45">
        <f t="shared" ca="1" si="1409"/>
        <v>-34934.686005501717</v>
      </c>
      <c r="EF418" s="45">
        <f t="shared" ca="1" si="1409"/>
        <v>-10531.889738113328</v>
      </c>
      <c r="EG418" s="45">
        <f t="shared" ca="1" si="1409"/>
        <v>34579.953726653941</v>
      </c>
      <c r="EH418" s="45">
        <f t="shared" ca="1" si="1409"/>
        <v>68163.464713988593</v>
      </c>
      <c r="EI418" s="45">
        <f t="shared" ca="1" si="1409"/>
        <v>73009.523775958107</v>
      </c>
      <c r="EJ418" s="45">
        <f t="shared" ca="1" si="1409"/>
        <v>78932.831065203849</v>
      </c>
      <c r="EK418" s="45">
        <f t="shared" ca="1" si="1409"/>
        <v>12838.822482412244</v>
      </c>
      <c r="EL418" s="45">
        <f t="shared" ca="1" si="1409"/>
        <v>-36136.395080665417</v>
      </c>
      <c r="EM418" s="45">
        <f t="shared" ca="1" si="1409"/>
        <v>-50502.770150539378</v>
      </c>
      <c r="EN418" s="45">
        <f t="shared" ca="1" si="1409"/>
        <v>-68835.257060545817</v>
      </c>
      <c r="EO418" s="45">
        <f t="shared" ca="1" si="1409"/>
        <v>-33638.718368641799</v>
      </c>
      <c r="EP418" s="45">
        <f t="shared" ca="1" si="1409"/>
        <v>-30151.349575123342</v>
      </c>
      <c r="EQ418" s="45">
        <f t="shared" ca="1" si="1409"/>
        <v>-34779.778958549723</v>
      </c>
      <c r="ER418" s="45">
        <f t="shared" ca="1" si="1409"/>
        <v>-10489.767596472462</v>
      </c>
      <c r="ES418" s="45">
        <f t="shared" ca="1" si="1409"/>
        <v>34724.451699400495</v>
      </c>
      <c r="ET418" s="45">
        <f t="shared" ca="1" si="1409"/>
        <v>68264.122166761896</v>
      </c>
      <c r="EU418" s="45">
        <f t="shared" ca="1" si="1409"/>
        <v>72628.651760692592</v>
      </c>
      <c r="EV418" s="45">
        <f t="shared" ca="1" si="1409"/>
        <v>78147.110478807619</v>
      </c>
      <c r="EW418" s="45">
        <f t="shared" ca="1" si="1409"/>
        <v>12344.313541457348</v>
      </c>
      <c r="EX418" s="45">
        <f t="shared" ca="1" si="1409"/>
        <v>-36143.886957266775</v>
      </c>
      <c r="EY418" s="45">
        <f t="shared" ca="1" si="1409"/>
        <v>-50168.654346714902</v>
      </c>
      <c r="EZ418" s="45">
        <f t="shared" ca="1" si="1409"/>
        <v>-70588.312615994859</v>
      </c>
      <c r="FA418" s="45">
        <f t="shared" ca="1" si="1409"/>
        <v>-33415.289629530802</v>
      </c>
      <c r="FB418" s="45">
        <f t="shared" ca="1" si="1409"/>
        <v>-27767.898024278809</v>
      </c>
      <c r="FC418" s="45">
        <f t="shared" ca="1" si="1409"/>
        <v>-34628.342332639615</v>
      </c>
      <c r="FD418" s="45">
        <f t="shared" ca="1" si="1409"/>
        <v>-10448.705660470703</v>
      </c>
      <c r="FE418" s="45">
        <f t="shared" ca="1" si="1409"/>
        <v>35221.675476661709</v>
      </c>
      <c r="FF418" s="45">
        <f t="shared" ca="1" si="1409"/>
        <v>68371.484845255385</v>
      </c>
      <c r="FG418" s="45">
        <f t="shared" ca="1" si="1409"/>
        <v>71905.684826902492</v>
      </c>
      <c r="FH418" s="45">
        <f t="shared" ca="1" si="1409"/>
        <v>77369.21118592823</v>
      </c>
      <c r="FI418" s="45">
        <f t="shared" ca="1" si="1409"/>
        <v>11851.14875900175</v>
      </c>
      <c r="FJ418" s="45">
        <f t="shared" ca="1" si="1409"/>
        <v>-36154.829802135209</v>
      </c>
      <c r="FK418" s="45">
        <f t="shared" ca="1" si="1409"/>
        <v>-49839.550465796783</v>
      </c>
      <c r="FL418" s="45">
        <f t="shared" ca="1" si="1409"/>
        <v>-71264.921058014123</v>
      </c>
      <c r="FM418" s="45">
        <f t="shared" ca="1" si="1409"/>
        <v>-33195.199175166315</v>
      </c>
      <c r="FN418" s="45">
        <f t="shared" ca="1" si="1409"/>
        <v>-26470.745702700748</v>
      </c>
      <c r="FO418" s="45">
        <f t="shared" ca="1" si="1409"/>
        <v>-34480.360866488831</v>
      </c>
      <c r="FP418" s="45">
        <f t="shared" ca="1" si="1409"/>
        <v>-10408.699785604607</v>
      </c>
      <c r="FQ418" s="45">
        <f t="shared" ca="1" si="1409"/>
        <v>35722.310471218894</v>
      </c>
      <c r="FR418" s="45">
        <f t="shared" ca="1" si="1409"/>
        <v>68485.563075678539</v>
      </c>
      <c r="FS418" s="45">
        <f t="shared" ca="1" si="1409"/>
        <v>71189.914518337901</v>
      </c>
      <c r="FT418" s="45">
        <f t="shared" ca="1" si="1409"/>
        <v>76599.055331112788</v>
      </c>
      <c r="FU418" s="45">
        <f t="shared" ref="FU418:IF418" ca="1" si="1410">FU291</f>
        <v>11359.279488201428</v>
      </c>
      <c r="FV418" s="45">
        <f t="shared" ca="1" si="1410"/>
        <v>-36116.719574842486</v>
      </c>
      <c r="FW418" s="45">
        <f t="shared" ca="1" si="1410"/>
        <v>-49515.425477992743</v>
      </c>
      <c r="FX418" s="45">
        <f t="shared" ca="1" si="1410"/>
        <v>-70803.199983954197</v>
      </c>
      <c r="FY418" s="45">
        <f t="shared" ca="1" si="1410"/>
        <v>-32978.424917375669</v>
      </c>
      <c r="FZ418" s="45">
        <f t="shared" ca="1" si="1410"/>
        <v>-26374.217139202636</v>
      </c>
      <c r="GA418" s="45">
        <f t="shared" ca="1" si="1410"/>
        <v>-34335.819643573486</v>
      </c>
      <c r="GB418" s="45">
        <f t="shared" ca="1" si="1410"/>
        <v>-10369.745932716993</v>
      </c>
      <c r="GC418" s="45">
        <f t="shared" ca="1" si="1410"/>
        <v>36226.40633410163</v>
      </c>
      <c r="GD418" s="45">
        <f t="shared" ca="1" si="1410"/>
        <v>68606.367852170544</v>
      </c>
      <c r="GE418" s="45">
        <f t="shared" ca="1" si="1410"/>
        <v>70481.269197677204</v>
      </c>
      <c r="GF418" s="45">
        <f t="shared" ca="1" si="1410"/>
        <v>75836.565833904082</v>
      </c>
      <c r="GG418" s="45">
        <f t="shared" ca="1" si="1410"/>
        <v>10868.657226705342</v>
      </c>
      <c r="GH418" s="45">
        <f t="shared" ca="1" si="1410"/>
        <v>-36187.070274904079</v>
      </c>
      <c r="GI418" s="45">
        <f t="shared" ca="1" si="1410"/>
        <v>-49196.24685090236</v>
      </c>
      <c r="GJ418" s="45">
        <f t="shared" ca="1" si="1410"/>
        <v>-70243.56798277577</v>
      </c>
      <c r="GK418" s="45">
        <f t="shared" ca="1" si="1410"/>
        <v>-32764.945099279692</v>
      </c>
      <c r="GL418" s="45">
        <f t="shared" ca="1" si="1410"/>
        <v>-26280.319139528321</v>
      </c>
      <c r="GM418" s="45">
        <f t="shared" ca="1" si="1410"/>
        <v>-33828.472213362809</v>
      </c>
      <c r="GN418" s="45">
        <f t="shared" ca="1" si="1410"/>
        <v>-10331.840167589602</v>
      </c>
      <c r="GO418" s="45">
        <f t="shared" ca="1" si="1410"/>
        <v>36367.781180909951</v>
      </c>
      <c r="GP418" s="45">
        <f t="shared" ca="1" si="1410"/>
        <v>68733.910837858624</v>
      </c>
      <c r="GQ418" s="45">
        <f t="shared" ca="1" si="1410"/>
        <v>69779.677940698079</v>
      </c>
      <c r="GR418" s="45">
        <f t="shared" ca="1" si="1410"/>
        <v>75081.666381126677</v>
      </c>
      <c r="GS418" s="45">
        <f t="shared" ca="1" si="1410"/>
        <v>10379.23361214195</v>
      </c>
      <c r="GT418" s="45">
        <f t="shared" ca="1" si="1410"/>
        <v>-36208.369668206782</v>
      </c>
      <c r="GU418" s="45">
        <f t="shared" ca="1" si="1410"/>
        <v>-48881.982546251878</v>
      </c>
      <c r="GV418" s="45">
        <f t="shared" ca="1" si="1410"/>
        <v>-69743.487473372341</v>
      </c>
      <c r="GW418" s="45">
        <f t="shared" ca="1" si="1410"/>
        <v>-32554.738293108414</v>
      </c>
      <c r="GX418" s="45">
        <f t="shared" ca="1" si="1410"/>
        <v>-26189.042215174413</v>
      </c>
      <c r="GY418" s="45">
        <f t="shared" ca="1" si="1410"/>
        <v>-32815.936237956863</v>
      </c>
      <c r="GZ418" s="45">
        <f t="shared" ca="1" si="1410"/>
        <v>-10294.978660545428</v>
      </c>
      <c r="HA418" s="45">
        <f t="shared" ca="1" si="1410"/>
        <v>36004.117244878027</v>
      </c>
      <c r="HB418" s="45">
        <f t="shared" ca="1" si="1410"/>
        <v>68868.204365983314</v>
      </c>
      <c r="HC418" s="45">
        <f t="shared" ca="1" si="1410"/>
        <v>69085.070529178571</v>
      </c>
      <c r="HD418" s="45">
        <f t="shared" ca="1" si="1410"/>
        <v>74334.281419248669</v>
      </c>
      <c r="HE418" s="45">
        <f t="shared" ca="1" si="1410"/>
        <v>9890.9604176291614</v>
      </c>
      <c r="HF418" s="45">
        <f t="shared" ca="1" si="1410"/>
        <v>-36233.123560067295</v>
      </c>
      <c r="HG418" s="45">
        <f t="shared" ca="1" si="1410"/>
        <v>-48572.60101667844</v>
      </c>
      <c r="HH418" s="45">
        <f t="shared" ca="1" si="1410"/>
        <v>-69250.403869540198</v>
      </c>
      <c r="HI418" s="45">
        <f t="shared" ca="1" si="1410"/>
        <v>-32347.783398050815</v>
      </c>
      <c r="HJ418" s="45">
        <f t="shared" ca="1" si="1410"/>
        <v>-26100.377139057848</v>
      </c>
      <c r="HK418" s="45">
        <f t="shared" ca="1" si="1410"/>
        <v>-31806.805935272365</v>
      </c>
      <c r="HL418" s="45">
        <f t="shared" ca="1" si="1410"/>
        <v>-9996.6213702219538</v>
      </c>
      <c r="HM418" s="45">
        <f t="shared" ca="1" si="1410"/>
        <v>35644.073326489073</v>
      </c>
      <c r="HN418" s="45">
        <f t="shared" ca="1" si="1410"/>
        <v>68746.725125249708</v>
      </c>
      <c r="HO418" s="45">
        <f t="shared" ca="1" si="1410"/>
        <v>68397.377443869424</v>
      </c>
      <c r="HP418" s="45">
        <f t="shared" ca="1" si="1410"/>
        <v>73594.336146820395</v>
      </c>
      <c r="HQ418" s="45">
        <f t="shared" ca="1" si="1410"/>
        <v>9403.7895473051467</v>
      </c>
      <c r="HR418" s="45">
        <f t="shared" ca="1" si="1410"/>
        <v>-36205.468155687762</v>
      </c>
      <c r="HS418" s="45">
        <f t="shared" ca="1" si="1410"/>
        <v>-48268.071202563442</v>
      </c>
      <c r="HT418" s="45">
        <f t="shared" ca="1" si="1410"/>
        <v>-68820.133214272209</v>
      </c>
      <c r="HU418" s="45">
        <f t="shared" ca="1" si="1410"/>
        <v>-32144.059638136532</v>
      </c>
      <c r="HV418" s="45">
        <f t="shared" ca="1" si="1410"/>
        <v>-26014.314944582991</v>
      </c>
      <c r="HW418" s="45">
        <f t="shared" ca="1" si="1410"/>
        <v>-30800.980670165038</v>
      </c>
      <c r="HX418" s="45">
        <f t="shared" ca="1" si="1410"/>
        <v>-9129.6779115868267</v>
      </c>
      <c r="HY418" s="45">
        <f t="shared" ca="1" si="1410"/>
        <v>35287.613391024119</v>
      </c>
      <c r="HZ418" s="45">
        <f t="shared" ca="1" si="1410"/>
        <v>68062.400029477838</v>
      </c>
      <c r="IA418" s="45">
        <f t="shared" ca="1" si="1410"/>
        <v>67716.529857536603</v>
      </c>
      <c r="IB418" s="45">
        <f t="shared" ca="1" si="1410"/>
        <v>72861.756506987644</v>
      </c>
      <c r="IC418" s="45">
        <f t="shared" ca="1" si="1410"/>
        <v>8917.6730318814807</v>
      </c>
      <c r="ID418" s="45">
        <f t="shared" ca="1" si="1410"/>
        <v>-36293.002000656648</v>
      </c>
      <c r="IE418" s="45">
        <f t="shared" ca="1" si="1410"/>
        <v>-47968.362528914382</v>
      </c>
      <c r="IF418" s="45">
        <f t="shared" ca="1" si="1410"/>
        <v>-68285.030234099831</v>
      </c>
      <c r="IG418" s="45">
        <f t="shared" ref="IG418:KR418" ca="1" si="1411">IG291</f>
        <v>-31943.546560150688</v>
      </c>
      <c r="IH418" s="45">
        <f t="shared" ca="1" si="1411"/>
        <v>-25868.2996743244</v>
      </c>
      <c r="II418" s="45">
        <f t="shared" ca="1" si="1411"/>
        <v>-29798.360141901008</v>
      </c>
      <c r="IJ418" s="45">
        <f t="shared" ca="1" si="1411"/>
        <v>-8326.3354937800905</v>
      </c>
      <c r="IK418" s="45">
        <f t="shared" ca="1" si="1411"/>
        <v>34934.701762464596</v>
      </c>
      <c r="IL418" s="45">
        <f t="shared" ca="1" si="1411"/>
        <v>67384.88690672518</v>
      </c>
      <c r="IM418" s="45">
        <f t="shared" ca="1" si="1411"/>
        <v>67042.459628072305</v>
      </c>
      <c r="IN418" s="45">
        <f t="shared" ca="1" si="1411"/>
        <v>72136.469180080021</v>
      </c>
      <c r="IO418" s="45">
        <f t="shared" ca="1" si="1411"/>
        <v>8773.6335928946501</v>
      </c>
      <c r="IP418" s="45">
        <f t="shared" ca="1" si="1411"/>
        <v>-36328.13095404522</v>
      </c>
      <c r="IQ418" s="45">
        <f t="shared" ca="1" si="1411"/>
        <v>-47991.111187414092</v>
      </c>
      <c r="IR418" s="45">
        <f t="shared" ca="1" si="1411"/>
        <v>-67812.643360934744</v>
      </c>
      <c r="IS418" s="45">
        <f t="shared" ca="1" si="1411"/>
        <v>-31769.628315137874</v>
      </c>
      <c r="IT418" s="45">
        <f t="shared" ca="1" si="1411"/>
        <v>-25007.026401737647</v>
      </c>
      <c r="IU418" s="45">
        <f t="shared" ca="1" si="1411"/>
        <v>-28798.844374155218</v>
      </c>
      <c r="IV418" s="45">
        <f t="shared" ca="1" si="1411"/>
        <v>-8241.804345098557</v>
      </c>
      <c r="IW418" s="45">
        <f t="shared" ca="1" si="1411"/>
        <v>41209.548692268319</v>
      </c>
      <c r="IX418" s="45">
        <f t="shared" ca="1" si="1411"/>
        <v>78041.031194174895</v>
      </c>
      <c r="IY418" s="45">
        <f t="shared" ca="1" si="1411"/>
        <v>66673.834126574337</v>
      </c>
      <c r="IZ418" s="45">
        <f t="shared" ca="1" si="1411"/>
        <v>60091.488330708758</v>
      </c>
      <c r="JA418" s="45">
        <f t="shared" ca="1" si="1411"/>
        <v>7004.5457871299586</v>
      </c>
      <c r="JB418" s="45">
        <f t="shared" ca="1" si="1411"/>
        <v>-30241.231358367688</v>
      </c>
      <c r="JC418" s="45">
        <f t="shared" ca="1" si="1411"/>
        <v>-39254.578656145924</v>
      </c>
      <c r="JD418" s="45">
        <f t="shared" ca="1" si="1411"/>
        <v>-56339.358169386687</v>
      </c>
      <c r="JE418" s="45">
        <f t="shared" ca="1" si="1411"/>
        <v>-26240.509815148253</v>
      </c>
      <c r="JF418" s="45">
        <f t="shared" ca="1" si="1411"/>
        <v>-19931.595962973428</v>
      </c>
      <c r="JG418" s="45">
        <f t="shared" ca="1" si="1411"/>
        <v>-23589.092008465901</v>
      </c>
      <c r="JH418" s="45">
        <f t="shared" ca="1" si="1411"/>
        <v>-6608.1487218891853</v>
      </c>
      <c r="JI418" s="45">
        <f t="shared" ca="1" si="1411"/>
        <v>28885.119106662693</v>
      </c>
      <c r="JJ418" s="45">
        <f t="shared" ca="1" si="1411"/>
        <v>55205.317611001024</v>
      </c>
      <c r="JK418" s="45">
        <f t="shared" ca="1" si="1411"/>
        <v>55144.004119630496</v>
      </c>
      <c r="JL418" s="45">
        <f t="shared" ca="1" si="1411"/>
        <v>59317.528324605431</v>
      </c>
      <c r="JM418" s="45">
        <f t="shared" ca="1" si="1411"/>
        <v>7154.777495014685</v>
      </c>
      <c r="JN418" s="45">
        <f t="shared" ca="1" si="1411"/>
        <v>-29686.474584494426</v>
      </c>
      <c r="JO418" s="45">
        <f t="shared" ca="1" si="1411"/>
        <v>-39038.962543265632</v>
      </c>
      <c r="JP418" s="45">
        <f t="shared" ca="1" si="1411"/>
        <v>-56305.225598437537</v>
      </c>
      <c r="JQ418" s="45">
        <f t="shared" ca="1" si="1411"/>
        <v>-25955.825134476239</v>
      </c>
      <c r="JR418" s="45">
        <f t="shared" ca="1" si="1411"/>
        <v>-19195.109405830968</v>
      </c>
      <c r="JS418" s="45">
        <f t="shared" ca="1" si="1411"/>
        <v>-23332.506117287325</v>
      </c>
      <c r="JT418" s="45">
        <f t="shared" ca="1" si="1411"/>
        <v>-6517.1903064920916</v>
      </c>
      <c r="JU418" s="45">
        <f t="shared" ca="1" si="1411"/>
        <v>28620.988062429184</v>
      </c>
      <c r="JV418" s="45">
        <f t="shared" ca="1" si="1411"/>
        <v>54678.264323697076</v>
      </c>
      <c r="JW418" s="45">
        <f t="shared" ca="1" si="1411"/>
        <v>54619.963655898056</v>
      </c>
      <c r="JX418" s="45">
        <f t="shared" ca="1" si="1411"/>
        <v>58752.192166507186</v>
      </c>
      <c r="JY418" s="45">
        <f t="shared" ca="1" si="1411"/>
        <v>7108.1231838738022</v>
      </c>
      <c r="JZ418" s="45">
        <f t="shared" ca="1" si="1411"/>
        <v>-29403.108425630111</v>
      </c>
      <c r="KA418" s="45">
        <f t="shared" ca="1" si="1411"/>
        <v>-38624.489892943646</v>
      </c>
      <c r="KB418" s="45">
        <f t="shared" ca="1" si="1411"/>
        <v>-56203.144544855109</v>
      </c>
      <c r="KC418" s="45">
        <f t="shared" ca="1" si="1411"/>
        <v>-25671.087720517302</v>
      </c>
      <c r="KD418" s="45">
        <f t="shared" ca="1" si="1411"/>
        <v>-18457.963304239733</v>
      </c>
      <c r="KE418" s="45">
        <f t="shared" ca="1" si="1411"/>
        <v>-23075.529769196233</v>
      </c>
      <c r="KF418" s="45">
        <f t="shared" ca="1" si="1411"/>
        <v>-6424.1632837541983</v>
      </c>
      <c r="KG418" s="45">
        <f t="shared" ca="1" si="1411"/>
        <v>28362.490030664369</v>
      </c>
      <c r="KH418" s="45">
        <f t="shared" ca="1" si="1411"/>
        <v>54159.491291845508</v>
      </c>
      <c r="KI418" s="45">
        <f t="shared" ca="1" si="1411"/>
        <v>54104.203795208974</v>
      </c>
      <c r="KJ418" s="45">
        <f t="shared" ca="1" si="1411"/>
        <v>58195.578322427784</v>
      </c>
      <c r="KK418" s="45">
        <f t="shared" ca="1" si="1411"/>
        <v>7065.0678877544415</v>
      </c>
      <c r="KL418" s="45">
        <f t="shared" ca="1" si="1411"/>
        <v>-29084.32066399316</v>
      </c>
      <c r="KM418" s="45">
        <f t="shared" ca="1" si="1411"/>
        <v>-38210.954458006425</v>
      </c>
      <c r="KN418" s="45">
        <f t="shared" ca="1" si="1411"/>
        <v>-56139.061701535073</v>
      </c>
      <c r="KO418" s="45">
        <f t="shared" ca="1" si="1411"/>
        <v>-25385.932009092183</v>
      </c>
      <c r="KP418" s="45">
        <f t="shared" ca="1" si="1411"/>
        <v>-17719.743720365455</v>
      </c>
      <c r="KQ418" s="45">
        <f t="shared" ca="1" si="1411"/>
        <v>-22817.793403422518</v>
      </c>
      <c r="KR418" s="45">
        <f t="shared" ca="1" si="1411"/>
        <v>-6328.7110632327385</v>
      </c>
      <c r="KS418" s="45">
        <f t="shared" ref="KS418:LT418" ca="1" si="1412">KS291</f>
        <v>28109.94989249442</v>
      </c>
      <c r="KT418" s="45">
        <f t="shared" ca="1" si="1412"/>
        <v>53649.300854676228</v>
      </c>
      <c r="KU418" s="45">
        <f t="shared" ca="1" si="1412"/>
        <v>47990.720639891748</v>
      </c>
      <c r="KV418" s="45">
        <f t="shared" ca="1" si="1412"/>
        <v>53542.783395048842</v>
      </c>
      <c r="KW418" s="45">
        <f t="shared" ca="1" si="1412"/>
        <v>5356.1214800515736</v>
      </c>
      <c r="KX418" s="45">
        <f t="shared" ca="1" si="1412"/>
        <v>-30654.889925765776</v>
      </c>
      <c r="KY418" s="45">
        <f t="shared" ca="1" si="1412"/>
        <v>-36576.690341767418</v>
      </c>
      <c r="KZ418" s="45">
        <f t="shared" ca="1" si="1412"/>
        <v>-56197.663879769854</v>
      </c>
      <c r="LA418" s="45">
        <f t="shared" ca="1" si="1412"/>
        <v>-25440.425686579198</v>
      </c>
      <c r="LB418" s="45">
        <f t="shared" ca="1" si="1412"/>
        <v>-17323.874237041222</v>
      </c>
      <c r="LC418" s="45">
        <f t="shared" ca="1" si="1412"/>
        <v>-22687.431011698558</v>
      </c>
      <c r="LD418" s="45">
        <f t="shared" ca="1" si="1412"/>
        <v>-6579.0378496466437</v>
      </c>
      <c r="LE418" s="45">
        <f t="shared" ca="1" si="1412"/>
        <v>27511.646477072733</v>
      </c>
      <c r="LF418" s="45">
        <f t="shared" ca="1" si="1412"/>
        <v>53011.20146868669</v>
      </c>
      <c r="LG418" s="45">
        <f t="shared" ca="1" si="1412"/>
        <v>52741.816413812747</v>
      </c>
      <c r="LH418" s="45">
        <f t="shared" ca="1" si="1412"/>
        <v>58459.800944461633</v>
      </c>
      <c r="LI418" s="45">
        <f t="shared" ca="1" si="1412"/>
        <v>5135.2967413324513</v>
      </c>
      <c r="LJ418" s="45">
        <f t="shared" ca="1" si="1412"/>
        <v>-30483.271064847388</v>
      </c>
      <c r="LK418" s="45">
        <f t="shared" ca="1" si="1412"/>
        <v>-36043.694677960011</v>
      </c>
      <c r="LL418" s="45">
        <f t="shared" ca="1" si="1412"/>
        <v>-56209.231650784553</v>
      </c>
      <c r="LM418" s="45">
        <f t="shared" ca="1" si="1412"/>
        <v>-25187.184216345893</v>
      </c>
      <c r="LN418" s="45">
        <f t="shared" ca="1" si="1412"/>
        <v>-16616.451625010406</v>
      </c>
      <c r="LO418" s="45">
        <f t="shared" ca="1" si="1412"/>
        <v>-22461.593659132195</v>
      </c>
      <c r="LP418" s="45">
        <f t="shared" ca="1" si="1412"/>
        <v>-6512.5378084825352</v>
      </c>
      <c r="LQ418" s="45">
        <f t="shared" ca="1" si="1412"/>
        <v>27236.77710082219</v>
      </c>
      <c r="LR418" s="45">
        <f t="shared" ca="1" si="1412"/>
        <v>52483.512397593528</v>
      </c>
      <c r="LS418" s="45">
        <f t="shared" ca="1" si="1412"/>
        <v>52216.808880685829</v>
      </c>
      <c r="LT418" s="45">
        <f t="shared" ca="1" si="1412"/>
        <v>60796.482507748471</v>
      </c>
      <c r="LU418" s="45"/>
      <c r="LV418" s="45"/>
      <c r="LW418" s="45"/>
      <c r="LX418" s="45"/>
      <c r="LY418" s="45"/>
      <c r="LZ418" s="45"/>
      <c r="MA418" s="45"/>
      <c r="MB418" s="45"/>
      <c r="MC418" s="45"/>
      <c r="MD418" s="45"/>
      <c r="ME418" s="45"/>
      <c r="MF418" s="45"/>
      <c r="MG418" s="45"/>
      <c r="MH418" s="45"/>
      <c r="MI418" s="45"/>
      <c r="MJ418" s="45"/>
      <c r="MK418" s="45"/>
      <c r="ML418" s="45"/>
      <c r="MM418" s="45"/>
      <c r="MN418" s="45"/>
      <c r="MO418" s="45"/>
      <c r="MP418" s="45"/>
      <c r="MQ418" s="45"/>
      <c r="MR418" s="45"/>
      <c r="MS418" s="45"/>
      <c r="MT418" s="45"/>
      <c r="MU418" s="45"/>
      <c r="MV418" s="45"/>
      <c r="MW418" s="45"/>
      <c r="MX418" s="45"/>
      <c r="MY418" s="45"/>
      <c r="MZ418" s="45"/>
      <c r="NA418" s="45"/>
      <c r="NB418" s="45"/>
      <c r="NC418" s="45"/>
      <c r="ND418" s="45"/>
      <c r="NE418" s="45"/>
      <c r="NF418" s="45"/>
      <c r="NG418" s="45"/>
      <c r="NH418" s="45"/>
      <c r="NI418" s="45"/>
      <c r="NJ418" s="45"/>
      <c r="NK418" s="45"/>
      <c r="NL418" s="45"/>
      <c r="NM418" s="45"/>
      <c r="NN418" s="45"/>
      <c r="NO418" s="45"/>
      <c r="NP418" s="45"/>
      <c r="NQ418" s="45"/>
      <c r="NR418" s="45"/>
      <c r="NS418" s="45"/>
      <c r="NT418" s="45"/>
      <c r="NU418" s="45"/>
      <c r="NV418" s="45"/>
      <c r="NW418" s="45"/>
      <c r="NX418" s="45"/>
      <c r="NY418" s="45"/>
      <c r="NZ418" s="45"/>
      <c r="OA418" s="45"/>
      <c r="OB418" s="45"/>
      <c r="OC418" s="45"/>
      <c r="OD418" s="45"/>
      <c r="OE418" s="45"/>
      <c r="OF418" s="45"/>
      <c r="OG418" s="45"/>
      <c r="OH418" s="45"/>
      <c r="OI418" s="45"/>
      <c r="OJ418" s="45"/>
      <c r="OK418" s="45"/>
      <c r="OL418" s="45"/>
      <c r="OM418" s="45"/>
      <c r="ON418" s="45"/>
      <c r="OO418" s="45"/>
      <c r="OP418" s="45"/>
      <c r="OQ418" s="45"/>
      <c r="OR418" s="45"/>
      <c r="OS418" s="45"/>
      <c r="OT418" s="45"/>
      <c r="OU418" s="45"/>
      <c r="OV418" s="45"/>
      <c r="OW418" s="45"/>
      <c r="OX418" s="45"/>
      <c r="OY418" s="45"/>
      <c r="OZ418" s="45"/>
      <c r="PA418" s="45"/>
      <c r="PB418" s="45"/>
      <c r="PC418" s="45"/>
      <c r="PD418" s="45"/>
      <c r="PE418" s="45"/>
      <c r="PF418" s="45"/>
      <c r="PG418" s="45"/>
      <c r="PH418" s="45"/>
      <c r="PI418" s="45"/>
      <c r="PJ418" s="45"/>
      <c r="PK418" s="45"/>
      <c r="PL418" s="45"/>
      <c r="PM418" s="45"/>
      <c r="PN418" s="45"/>
      <c r="PO418" s="45"/>
      <c r="PP418" s="45"/>
      <c r="PQ418" s="45"/>
      <c r="PR418" s="45"/>
      <c r="PS418" s="45"/>
      <c r="PT418" s="45"/>
      <c r="PU418" s="45"/>
      <c r="PV418" s="45"/>
      <c r="PW418" s="45"/>
      <c r="PX418" s="45"/>
      <c r="PY418" s="45"/>
      <c r="PZ418" s="45"/>
      <c r="QA418" s="45"/>
      <c r="QB418" s="45"/>
      <c r="QC418" s="45"/>
      <c r="QD418" s="45"/>
      <c r="QE418" s="45"/>
      <c r="QF418" s="45"/>
      <c r="QG418" s="45"/>
      <c r="QH418" s="45"/>
      <c r="QI418" s="45"/>
      <c r="QJ418" s="45"/>
      <c r="QK418" s="45"/>
      <c r="QL418" s="45"/>
      <c r="QM418" s="45"/>
      <c r="QN418" s="45"/>
      <c r="QO418" s="45"/>
      <c r="QP418" s="45"/>
      <c r="QQ418" s="45"/>
      <c r="QR418" s="45"/>
      <c r="QS418" s="45"/>
      <c r="QT418" s="45"/>
      <c r="QU418" s="45"/>
    </row>
    <row r="419" spans="2:463" ht="15" customHeight="1" outlineLevel="1">
      <c r="C419" s="75" t="s">
        <v>603</v>
      </c>
      <c r="E419" s="50" t="s">
        <v>95</v>
      </c>
      <c r="H419" s="66">
        <f t="shared" ca="1" si="1400"/>
        <v>-182066.50698214673</v>
      </c>
      <c r="I419" s="45">
        <v>0</v>
      </c>
      <c r="J419" s="45">
        <f t="shared" ref="J419:AI419" si="1413">I347-J347</f>
        <v>0</v>
      </c>
      <c r="K419" s="45">
        <f t="shared" si="1413"/>
        <v>0</v>
      </c>
      <c r="L419" s="45">
        <f t="shared" si="1413"/>
        <v>0</v>
      </c>
      <c r="M419" s="45">
        <f t="shared" si="1413"/>
        <v>0</v>
      </c>
      <c r="N419" s="45">
        <f t="shared" si="1413"/>
        <v>0</v>
      </c>
      <c r="O419" s="45">
        <f t="shared" si="1413"/>
        <v>0</v>
      </c>
      <c r="P419" s="45">
        <f t="shared" si="1413"/>
        <v>0</v>
      </c>
      <c r="Q419" s="45">
        <f t="shared" si="1413"/>
        <v>0</v>
      </c>
      <c r="R419" s="45">
        <f t="shared" si="1413"/>
        <v>0</v>
      </c>
      <c r="S419" s="45">
        <f t="shared" si="1413"/>
        <v>0</v>
      </c>
      <c r="T419" s="45">
        <f t="shared" si="1413"/>
        <v>0</v>
      </c>
      <c r="U419" s="45">
        <f t="shared" si="1413"/>
        <v>0</v>
      </c>
      <c r="V419" s="45">
        <f t="shared" si="1413"/>
        <v>0</v>
      </c>
      <c r="W419" s="45">
        <f t="shared" si="1413"/>
        <v>0</v>
      </c>
      <c r="X419" s="45">
        <f t="shared" si="1413"/>
        <v>0</v>
      </c>
      <c r="Y419" s="45">
        <f t="shared" si="1413"/>
        <v>0</v>
      </c>
      <c r="Z419" s="45">
        <f t="shared" si="1413"/>
        <v>0</v>
      </c>
      <c r="AA419" s="45">
        <f t="shared" si="1413"/>
        <v>0</v>
      </c>
      <c r="AB419" s="45">
        <f t="shared" si="1413"/>
        <v>0</v>
      </c>
      <c r="AC419" s="45">
        <f t="shared" si="1413"/>
        <v>0</v>
      </c>
      <c r="AD419" s="45">
        <f t="shared" si="1413"/>
        <v>0</v>
      </c>
      <c r="AE419" s="45">
        <f t="shared" si="1413"/>
        <v>0</v>
      </c>
      <c r="AF419" s="45">
        <f t="shared" si="1413"/>
        <v>0</v>
      </c>
      <c r="AG419" s="45">
        <f t="shared" ca="1" si="1413"/>
        <v>-21286.768818145552</v>
      </c>
      <c r="AH419" s="45">
        <f t="shared" ca="1" si="1413"/>
        <v>-21050.558112255763</v>
      </c>
      <c r="AI419" s="45">
        <f t="shared" ca="1" si="1413"/>
        <v>-12822.951243320953</v>
      </c>
      <c r="AJ419" s="45">
        <f ca="1">AI347-AJ347</f>
        <v>-12885.83467930225</v>
      </c>
      <c r="AK419" s="45">
        <f t="shared" ref="AK419:CV419" ca="1" si="1414">AJ347-AK347</f>
        <v>-8922.4421485564962</v>
      </c>
      <c r="AL419" s="45">
        <f t="shared" ca="1" si="1414"/>
        <v>-6491.1402491770568</v>
      </c>
      <c r="AM419" s="45">
        <f t="shared" ca="1" si="1414"/>
        <v>-1184.2067801097583</v>
      </c>
      <c r="AN419" s="45">
        <f t="shared" ca="1" si="1414"/>
        <v>-3116.1425040866015</v>
      </c>
      <c r="AO419" s="45">
        <f t="shared" ca="1" si="1414"/>
        <v>-6468.6014882384334</v>
      </c>
      <c r="AP419" s="45">
        <f t="shared" ca="1" si="1414"/>
        <v>-13431.831763504451</v>
      </c>
      <c r="AQ419" s="45">
        <f t="shared" ca="1" si="1414"/>
        <v>-18388.523020183653</v>
      </c>
      <c r="AR419" s="45">
        <f t="shared" ca="1" si="1414"/>
        <v>-26886.507863428735</v>
      </c>
      <c r="AS419" s="45">
        <f t="shared" ca="1" si="1414"/>
        <v>-21572.695762393123</v>
      </c>
      <c r="AT419" s="45">
        <f t="shared" ca="1" si="1414"/>
        <v>-20957.394429258129</v>
      </c>
      <c r="AU419" s="45">
        <f t="shared" ca="1" si="1414"/>
        <v>-12636.578860906477</v>
      </c>
      <c r="AV419" s="45">
        <f t="shared" ca="1" si="1414"/>
        <v>-12149.232190429058</v>
      </c>
      <c r="AW419" s="45">
        <f t="shared" ca="1" si="1414"/>
        <v>-8215.8138729047787</v>
      </c>
      <c r="AX419" s="45">
        <f t="shared" ca="1" si="1414"/>
        <v>-5727.497444306151</v>
      </c>
      <c r="AY419" s="45">
        <f t="shared" ca="1" si="1414"/>
        <v>-952.855044714408</v>
      </c>
      <c r="AZ419" s="45">
        <f t="shared" ca="1" si="1414"/>
        <v>-2904.4910497059172</v>
      </c>
      <c r="BA419" s="45">
        <f t="shared" ca="1" si="1414"/>
        <v>-6633.6094698498782</v>
      </c>
      <c r="BB419" s="45">
        <f t="shared" ca="1" si="1414"/>
        <v>-13577.022076052701</v>
      </c>
      <c r="BC419" s="45">
        <f t="shared" ca="1" si="1414"/>
        <v>-18516.584125476453</v>
      </c>
      <c r="BD419" s="45">
        <f t="shared" ca="1" si="1414"/>
        <v>-27007.367846574401</v>
      </c>
      <c r="BE419" s="45">
        <f t="shared" ca="1" si="1414"/>
        <v>-21403.144349354028</v>
      </c>
      <c r="BF419" s="45">
        <f t="shared" ca="1" si="1414"/>
        <v>-20788.244572821073</v>
      </c>
      <c r="BG419" s="45">
        <f t="shared" ca="1" si="1414"/>
        <v>-12505.376918440103</v>
      </c>
      <c r="BH419" s="45">
        <f t="shared" ca="1" si="1414"/>
        <v>-11694.742368307547</v>
      </c>
      <c r="BI419" s="45">
        <f t="shared" ca="1" si="1414"/>
        <v>-7726.3873414504342</v>
      </c>
      <c r="BJ419" s="45">
        <f t="shared" ca="1" si="1414"/>
        <v>-5205.8121006264701</v>
      </c>
      <c r="BK419" s="45">
        <f t="shared" ca="1" si="1414"/>
        <v>-775.29294344742084</v>
      </c>
      <c r="BL419" s="45">
        <f t="shared" ca="1" si="1414"/>
        <v>-2355.6584754080977</v>
      </c>
      <c r="BM419" s="45">
        <f t="shared" ca="1" si="1414"/>
        <v>-6530.8789092752268</v>
      </c>
      <c r="BN419" s="45">
        <f t="shared" ca="1" si="1414"/>
        <v>-13421.871081057936</v>
      </c>
      <c r="BO419" s="45">
        <f t="shared" ca="1" si="1414"/>
        <v>-18369.234358146205</v>
      </c>
      <c r="BP419" s="45">
        <f t="shared" ca="1" si="1414"/>
        <v>-26811.034213714593</v>
      </c>
      <c r="BQ419" s="45">
        <f t="shared" ca="1" si="1414"/>
        <v>-21205.169225774705</v>
      </c>
      <c r="BR419" s="45">
        <f t="shared" ca="1" si="1414"/>
        <v>-20590.446379932109</v>
      </c>
      <c r="BS419" s="45">
        <f t="shared" ca="1" si="1414"/>
        <v>-12363.568843179266</v>
      </c>
      <c r="BT419" s="45">
        <f t="shared" ca="1" si="1414"/>
        <v>-11210.323781203653</v>
      </c>
      <c r="BU419" s="45">
        <f t="shared" ca="1" si="1414"/>
        <v>-7206.4484106533346</v>
      </c>
      <c r="BV419" s="45">
        <f t="shared" ca="1" si="1414"/>
        <v>-4653.1462946688407</v>
      </c>
      <c r="BW419" s="45">
        <f t="shared" ca="1" si="1414"/>
        <v>-714.43579663138371</v>
      </c>
      <c r="BX419" s="45">
        <f t="shared" ca="1" si="1414"/>
        <v>-1804.1380472613964</v>
      </c>
      <c r="BY419" s="45">
        <f t="shared" ca="1" si="1414"/>
        <v>-6417.5738961811876</v>
      </c>
      <c r="BZ419" s="45">
        <f t="shared" ca="1" si="1414"/>
        <v>-13256.598111386527</v>
      </c>
      <c r="CA419" s="45">
        <f t="shared" ca="1" si="1414"/>
        <v>-18248.78877077077</v>
      </c>
      <c r="CB419" s="45">
        <f t="shared" ca="1" si="1414"/>
        <v>-26605.468048084178</v>
      </c>
      <c r="CC419" s="45">
        <f t="shared" ca="1" si="1414"/>
        <v>-20997.195445996593</v>
      </c>
      <c r="CD419" s="45">
        <f t="shared" ca="1" si="1414"/>
        <v>-20426.700754484278</v>
      </c>
      <c r="CE419" s="45">
        <f t="shared" ca="1" si="1414"/>
        <v>-12210.435718567693</v>
      </c>
      <c r="CF419" s="45">
        <f t="shared" ca="1" si="1414"/>
        <v>-10714.305930909468</v>
      </c>
      <c r="CG419" s="45">
        <f t="shared" ca="1" si="1414"/>
        <v>-6674.3002883491572</v>
      </c>
      <c r="CH419" s="45">
        <f t="shared" ca="1" si="1414"/>
        <v>-4087.7770007140934</v>
      </c>
      <c r="CI419" s="45">
        <f t="shared" ca="1" si="1414"/>
        <v>-598.1435366225196</v>
      </c>
      <c r="CJ419" s="45">
        <f t="shared" ca="1" si="1414"/>
        <v>-1680.5743302368792</v>
      </c>
      <c r="CK419" s="45">
        <f t="shared" ca="1" si="1414"/>
        <v>-6248.9427894497057</v>
      </c>
      <c r="CL419" s="45">
        <f t="shared" ca="1" si="1414"/>
        <v>-13036.422461117036</v>
      </c>
      <c r="CM419" s="45">
        <f t="shared" ca="1" si="1414"/>
        <v>-18073.705813372857</v>
      </c>
      <c r="CN419" s="45">
        <f t="shared" ca="1" si="1414"/>
        <v>-26345.836182501167</v>
      </c>
      <c r="CO419" s="45">
        <f t="shared" ca="1" si="1414"/>
        <v>-20734.365454382147</v>
      </c>
      <c r="CP419" s="45">
        <f t="shared" ca="1" si="1414"/>
        <v>-20119.231418096344</v>
      </c>
      <c r="CQ419" s="45">
        <f t="shared" ca="1" si="1414"/>
        <v>-12001.075753424899</v>
      </c>
      <c r="CR419" s="45">
        <f t="shared" ca="1" si="1414"/>
        <v>-10161.72767824831</v>
      </c>
      <c r="CS419" s="45">
        <f t="shared" ca="1" si="1414"/>
        <v>-6119.8787668674486</v>
      </c>
      <c r="CT419" s="45">
        <f t="shared" ca="1" si="1414"/>
        <v>-3464.6850662677316</v>
      </c>
      <c r="CU419" s="45">
        <f t="shared" ca="1" si="1414"/>
        <v>-444.41790028661489</v>
      </c>
      <c r="CV419" s="45">
        <f t="shared" ca="1" si="1414"/>
        <v>-1519.443797067157</v>
      </c>
      <c r="CW419" s="45">
        <f t="shared" ref="CW419:FH419" ca="1" si="1415">CV347-CW347</f>
        <v>-6042.9294963491848</v>
      </c>
      <c r="CX419" s="45">
        <f t="shared" ca="1" si="1415"/>
        <v>-12853.347695466597</v>
      </c>
      <c r="CY419" s="45">
        <f t="shared" ca="1" si="1415"/>
        <v>-17861.87511375139</v>
      </c>
      <c r="CZ419" s="45">
        <f t="shared" ca="1" si="1415"/>
        <v>-26049.992621790851</v>
      </c>
      <c r="DA419" s="45">
        <f t="shared" ca="1" si="1415"/>
        <v>-20434.50590826699</v>
      </c>
      <c r="DB419" s="45">
        <f t="shared" ca="1" si="1415"/>
        <v>-19818.731284073088</v>
      </c>
      <c r="DC419" s="45">
        <f t="shared" ca="1" si="1415"/>
        <v>-11753.265370609472</v>
      </c>
      <c r="DD419" s="45">
        <f t="shared" ca="1" si="1415"/>
        <v>-9570.3030930305831</v>
      </c>
      <c r="DE419" s="45">
        <f t="shared" ca="1" si="1415"/>
        <v>-5904.6728104130598</v>
      </c>
      <c r="DF419" s="45">
        <f t="shared" ca="1" si="1415"/>
        <v>-3227.2466875171522</v>
      </c>
      <c r="DG419" s="45">
        <f t="shared" ca="1" si="1415"/>
        <v>-249.92655012442265</v>
      </c>
      <c r="DH419" s="45">
        <f t="shared" ca="1" si="1415"/>
        <v>-1317.3841037122766</v>
      </c>
      <c r="DI419" s="45">
        <f t="shared" ca="1" si="1415"/>
        <v>-5796.1376443636836</v>
      </c>
      <c r="DJ419" s="45">
        <f t="shared" ca="1" si="1415"/>
        <v>-12657.881699557649</v>
      </c>
      <c r="DK419" s="45">
        <f t="shared" ca="1" si="1415"/>
        <v>-17609.839751487947</v>
      </c>
      <c r="DL419" s="45">
        <f t="shared" ca="1" si="1415"/>
        <v>-25714.441664508311</v>
      </c>
      <c r="DM419" s="45">
        <f t="shared" ca="1" si="1415"/>
        <v>-20094.090443277615</v>
      </c>
      <c r="DN419" s="45">
        <f t="shared" ca="1" si="1415"/>
        <v>-19477.344991341699</v>
      </c>
      <c r="DO419" s="45">
        <f t="shared" ca="1" si="1415"/>
        <v>-11463.421249040868</v>
      </c>
      <c r="DP419" s="45">
        <f t="shared" ca="1" si="1415"/>
        <v>-8936.3831254083198</v>
      </c>
      <c r="DQ419" s="45">
        <f t="shared" ca="1" si="1415"/>
        <v>-5646.2271561864763</v>
      </c>
      <c r="DR419" s="45">
        <f t="shared" ca="1" si="1415"/>
        <v>-2980.4615081786178</v>
      </c>
      <c r="DS419" s="45">
        <f t="shared" ca="1" si="1415"/>
        <v>-10.963625939562917</v>
      </c>
      <c r="DT419" s="45">
        <f t="shared" ca="1" si="1415"/>
        <v>-1070.655897723278</v>
      </c>
      <c r="DU419" s="45">
        <f t="shared" ca="1" si="1415"/>
        <v>-5504.7903646742925</v>
      </c>
      <c r="DV419" s="45">
        <f t="shared" ca="1" si="1415"/>
        <v>-12418.176597096724</v>
      </c>
      <c r="DW419" s="45">
        <f t="shared" ca="1" si="1415"/>
        <v>-17313.75525850174</v>
      </c>
      <c r="DX419" s="45">
        <f t="shared" ca="1" si="1415"/>
        <v>-25335.296505429083</v>
      </c>
      <c r="DY419" s="45">
        <f t="shared" ca="1" si="1415"/>
        <v>-19709.197874910664</v>
      </c>
      <c r="DZ419" s="45">
        <f t="shared" ca="1" si="1415"/>
        <v>-19136.01409946871</v>
      </c>
      <c r="EA419" s="45">
        <f t="shared" ca="1" si="1415"/>
        <v>-11127.557711639442</v>
      </c>
      <c r="EB419" s="45">
        <f t="shared" ca="1" si="1415"/>
        <v>-8255.912577298237</v>
      </c>
      <c r="EC419" s="45">
        <f t="shared" ca="1" si="1415"/>
        <v>-5340.4883938950952</v>
      </c>
      <c r="ED419" s="45">
        <f t="shared" ca="1" si="1415"/>
        <v>-2685.7547345226631</v>
      </c>
      <c r="EE419" s="45">
        <f t="shared" ca="1" si="1415"/>
        <v>276.59454371128231</v>
      </c>
      <c r="EF419" s="45">
        <f t="shared" ca="1" si="1415"/>
        <v>-775.09809997910634</v>
      </c>
      <c r="EG419" s="45">
        <f t="shared" ca="1" si="1415"/>
        <v>-5164.6851395731792</v>
      </c>
      <c r="EH419" s="45">
        <f t="shared" ca="1" si="1415"/>
        <v>-12129.997653930681</v>
      </c>
      <c r="EI419" s="45">
        <f t="shared" ca="1" si="1415"/>
        <v>-16969.34358577407</v>
      </c>
      <c r="EJ419" s="45">
        <f t="shared" ca="1" si="1415"/>
        <v>-24908.232754604891</v>
      </c>
      <c r="EK419" s="45">
        <f t="shared" ca="1" si="1415"/>
        <v>-19275.465266572312</v>
      </c>
      <c r="EL419" s="45">
        <f t="shared" ca="1" si="1415"/>
        <v>-18655.644399312092</v>
      </c>
      <c r="EM419" s="45">
        <f t="shared" ca="1" si="1415"/>
        <v>-10741.238877999596</v>
      </c>
      <c r="EN419" s="45">
        <f t="shared" ca="1" si="1415"/>
        <v>-7524.3817869280465</v>
      </c>
      <c r="EO419" s="45">
        <f t="shared" ca="1" si="1415"/>
        <v>-4982.9443233509082</v>
      </c>
      <c r="EP419" s="45">
        <f t="shared" ca="1" si="1415"/>
        <v>-2338.5750409001485</v>
      </c>
      <c r="EQ419" s="45">
        <f t="shared" ca="1" si="1415"/>
        <v>617.33917490229942</v>
      </c>
      <c r="ER419" s="45">
        <f t="shared" ca="1" si="1415"/>
        <v>-426.07768788840622</v>
      </c>
      <c r="ES419" s="45">
        <f t="shared" ca="1" si="1415"/>
        <v>-4838.8830556129105</v>
      </c>
      <c r="ET419" s="45">
        <f t="shared" ca="1" si="1415"/>
        <v>-11788.629348535789</v>
      </c>
      <c r="EU419" s="45">
        <f t="shared" ca="1" si="1415"/>
        <v>-16571.841407243628</v>
      </c>
      <c r="EV419" s="45">
        <f t="shared" ca="1" si="1415"/>
        <v>-24428.436237731716</v>
      </c>
      <c r="EW419" s="45">
        <f t="shared" ca="1" si="1415"/>
        <v>1551.4743703287095</v>
      </c>
      <c r="EX419" s="45">
        <f t="shared" ca="1" si="1415"/>
        <v>2173.4822704398539</v>
      </c>
      <c r="EY419" s="45">
        <f t="shared" ca="1" si="1415"/>
        <v>10039.984665413853</v>
      </c>
      <c r="EZ419" s="45">
        <f t="shared" ca="1" si="1415"/>
        <v>13602.737227221951</v>
      </c>
      <c r="FA419" s="45">
        <f t="shared" ca="1" si="1415"/>
        <v>15770.94042586768</v>
      </c>
      <c r="FB419" s="45">
        <f t="shared" ca="1" si="1415"/>
        <v>18405.656955922488</v>
      </c>
      <c r="FC419" s="45">
        <f t="shared" ca="1" si="1415"/>
        <v>21355.8944801779</v>
      </c>
      <c r="FD419" s="45">
        <f t="shared" ca="1" si="1415"/>
        <v>20321.07630032138</v>
      </c>
      <c r="FE419" s="45">
        <f t="shared" ca="1" si="1415"/>
        <v>15827.571818881668</v>
      </c>
      <c r="FF419" s="45">
        <f t="shared" ca="1" si="1415"/>
        <v>8950.6917273835279</v>
      </c>
      <c r="FG419" s="45">
        <f t="shared" ca="1" si="1415"/>
        <v>4223.5675402155612</v>
      </c>
      <c r="FH419" s="45">
        <f t="shared" ca="1" si="1415"/>
        <v>-3551.0347697066609</v>
      </c>
      <c r="FI419" s="45">
        <f t="shared" ref="FI419:HT419" ca="1" si="1416">FH347-FI347</f>
        <v>2098.0129095669836</v>
      </c>
      <c r="FJ419" s="45">
        <f t="shared" ca="1" si="1416"/>
        <v>2722.7040624173824</v>
      </c>
      <c r="FK419" s="45">
        <f t="shared" ca="1" si="1416"/>
        <v>10542.597857315792</v>
      </c>
      <c r="FL419" s="45">
        <f t="shared" ca="1" si="1416"/>
        <v>14273.699425762752</v>
      </c>
      <c r="FM419" s="45">
        <f t="shared" ca="1" si="1416"/>
        <v>16247.747568534454</v>
      </c>
      <c r="FN419" s="45">
        <f t="shared" ca="1" si="1416"/>
        <v>18873.57247073343</v>
      </c>
      <c r="FO419" s="45">
        <f t="shared" ca="1" si="1416"/>
        <v>21818.942048341269</v>
      </c>
      <c r="FP419" s="45">
        <f t="shared" ca="1" si="1416"/>
        <v>20793.097757347394</v>
      </c>
      <c r="FQ419" s="45">
        <f t="shared" ca="1" si="1416"/>
        <v>16218.976569732418</v>
      </c>
      <c r="FR419" s="45">
        <f t="shared" ca="1" si="1416"/>
        <v>9414.8031025165692</v>
      </c>
      <c r="FS419" s="45">
        <f t="shared" ca="1" si="1416"/>
        <v>4743.7793211764656</v>
      </c>
      <c r="FT419" s="45">
        <f t="shared" ca="1" si="1416"/>
        <v>-2949.0706529992167</v>
      </c>
      <c r="FU419" s="45">
        <f t="shared" ca="1" si="1416"/>
        <v>2709.6911826678552</v>
      </c>
      <c r="FV419" s="45">
        <f t="shared" ca="1" si="1416"/>
        <v>3292.1431043483317</v>
      </c>
      <c r="FW419" s="45">
        <f t="shared" ca="1" si="1416"/>
        <v>11112.246538256761</v>
      </c>
      <c r="FX419" s="45">
        <f t="shared" ca="1" si="1416"/>
        <v>14815.379211445106</v>
      </c>
      <c r="FY419" s="45">
        <f t="shared" ca="1" si="1416"/>
        <v>16793.231870627729</v>
      </c>
      <c r="FZ419" s="45">
        <f t="shared" ca="1" si="1416"/>
        <v>19410.981931749266</v>
      </c>
      <c r="GA419" s="45">
        <f t="shared" ca="1" si="1416"/>
        <v>22352.34890806058</v>
      </c>
      <c r="GB419" s="45">
        <f t="shared" ca="1" si="1416"/>
        <v>21335.912259043427</v>
      </c>
      <c r="GC419" s="45">
        <f t="shared" ca="1" si="1416"/>
        <v>16681.306968503864</v>
      </c>
      <c r="GD419" s="45">
        <f t="shared" ca="1" si="1416"/>
        <v>9949.7465756820748</v>
      </c>
      <c r="GE419" s="45">
        <f t="shared" ca="1" si="1416"/>
        <v>5334.9006611214718</v>
      </c>
      <c r="GF419" s="45">
        <f t="shared" ca="1" si="1416"/>
        <v>-2276.369101186865</v>
      </c>
      <c r="GG419" s="45">
        <f t="shared" ca="1" si="1416"/>
        <v>3393.235349980765</v>
      </c>
      <c r="GH419" s="45">
        <f t="shared" ca="1" si="1416"/>
        <v>4025.0071800689911</v>
      </c>
      <c r="GI419" s="45">
        <f t="shared" ca="1" si="1416"/>
        <v>11755.775289320154</v>
      </c>
      <c r="GJ419" s="45">
        <f t="shared" ca="1" si="1416"/>
        <v>15431.916560964542</v>
      </c>
      <c r="GK419" s="45">
        <f t="shared" ca="1" si="1416"/>
        <v>17414.360485029523</v>
      </c>
      <c r="GL419" s="45">
        <f t="shared" ca="1" si="1416"/>
        <v>20024.915075979545</v>
      </c>
      <c r="GM419" s="45">
        <f t="shared" ca="1" si="1416"/>
        <v>22902.911974191782</v>
      </c>
      <c r="GN419" s="45">
        <f t="shared" ca="1" si="1416"/>
        <v>21956.678701974102</v>
      </c>
      <c r="GO419" s="45">
        <f t="shared" ca="1" si="1416"/>
        <v>17221.779164516367</v>
      </c>
      <c r="GP419" s="45">
        <f t="shared" ca="1" si="1416"/>
        <v>10562.811426138156</v>
      </c>
      <c r="GQ419" s="45">
        <f t="shared" ca="1" si="1416"/>
        <v>6004.2929554183502</v>
      </c>
      <c r="GR419" s="45">
        <f t="shared" ca="1" si="1416"/>
        <v>-1525.493423153297</v>
      </c>
      <c r="GS419" s="45">
        <f t="shared" ca="1" si="1416"/>
        <v>4156.1504944742192</v>
      </c>
      <c r="GT419" s="45">
        <f t="shared" ca="1" si="1416"/>
        <v>4792.4499122365378</v>
      </c>
      <c r="GU419" s="45">
        <f t="shared" ca="1" si="1416"/>
        <v>12480.822677712073</v>
      </c>
      <c r="GV419" s="45">
        <f t="shared" ca="1" si="1416"/>
        <v>16131.017081262078</v>
      </c>
      <c r="GW419" s="45">
        <f t="shared" ca="1" si="1416"/>
        <v>18118.909881961416</v>
      </c>
      <c r="GX419" s="45">
        <f t="shared" ca="1" si="1416"/>
        <v>20723.218734666007</v>
      </c>
      <c r="GY419" s="45">
        <f t="shared" ca="1" si="1416"/>
        <v>23455.110044222092</v>
      </c>
      <c r="GZ419" s="45">
        <f t="shared" ca="1" si="1416"/>
        <v>22663.388824547525</v>
      </c>
      <c r="HA419" s="45">
        <f t="shared" ca="1" si="1416"/>
        <v>17848.450085922726</v>
      </c>
      <c r="HB419" s="45">
        <f t="shared" ca="1" si="1416"/>
        <v>11262.135704838554</v>
      </c>
      <c r="HC419" s="45">
        <f t="shared" ca="1" si="1416"/>
        <v>6760.1744594061747</v>
      </c>
      <c r="HD419" s="45">
        <f t="shared" ca="1" si="1416"/>
        <v>-688.14192502689548</v>
      </c>
      <c r="HE419" s="45">
        <f t="shared" ca="1" si="1416"/>
        <v>5006.8150428935187</v>
      </c>
      <c r="HF419" s="45">
        <f t="shared" ca="1" si="1416"/>
        <v>5648.4003419013461</v>
      </c>
      <c r="HG419" s="45">
        <f t="shared" ca="1" si="1416"/>
        <v>13295.917537122034</v>
      </c>
      <c r="HH419" s="45">
        <f t="shared" ca="1" si="1416"/>
        <v>16921.285227372893</v>
      </c>
      <c r="HI419" s="45">
        <f t="shared" ca="1" si="1416"/>
        <v>18915.564025752712</v>
      </c>
      <c r="HJ419" s="45">
        <f t="shared" ca="1" si="1416"/>
        <v>21514.655972403241</v>
      </c>
      <c r="HK419" s="45">
        <f t="shared" ca="1" si="1416"/>
        <v>24101.523702209932</v>
      </c>
      <c r="HL419" s="45">
        <f t="shared" ca="1" si="1416"/>
        <v>23421.744320730562</v>
      </c>
      <c r="HM419" s="45">
        <f t="shared" ca="1" si="1416"/>
        <v>18570.319522995618</v>
      </c>
      <c r="HN419" s="45">
        <f t="shared" ca="1" si="1416"/>
        <v>12056.809319596912</v>
      </c>
      <c r="HO419" s="45">
        <f t="shared" ca="1" si="1416"/>
        <v>7611.724385188194</v>
      </c>
      <c r="HP419" s="45">
        <f t="shared" ca="1" si="1416"/>
        <v>244.95720851642545</v>
      </c>
      <c r="HQ419" s="45">
        <f t="shared" ca="1" si="1416"/>
        <v>5954.5869154631509</v>
      </c>
      <c r="HR419" s="45">
        <f t="shared" ca="1" si="1416"/>
        <v>6556.2762123428984</v>
      </c>
      <c r="HS419" s="45">
        <f t="shared" ca="1" si="1416"/>
        <v>14210.587210215512</v>
      </c>
      <c r="HT419" s="45">
        <f t="shared" ca="1" si="1416"/>
        <v>17812.333606834349</v>
      </c>
      <c r="HU419" s="45">
        <f t="shared" ref="HU419:KF419" ca="1" si="1417">HT347-HU347</f>
        <v>19814.024752001278</v>
      </c>
      <c r="HV419" s="45">
        <f t="shared" ca="1" si="1417"/>
        <v>22409.017547575117</v>
      </c>
      <c r="HW419" s="45">
        <f t="shared" ca="1" si="1417"/>
        <v>24852.019572745718</v>
      </c>
      <c r="HX419" s="45">
        <f t="shared" ca="1" si="1417"/>
        <v>24191.159692935471</v>
      </c>
      <c r="HY419" s="45">
        <f t="shared" ca="1" si="1417"/>
        <v>19397.444902730931</v>
      </c>
      <c r="HZ419" s="45">
        <f t="shared" ca="1" si="1417"/>
        <v>12956.989937354985</v>
      </c>
      <c r="IA419" s="45">
        <f t="shared" ca="1" si="1417"/>
        <v>8569.1999425826943</v>
      </c>
      <c r="IB419" s="45">
        <f t="shared" ca="1" si="1417"/>
        <v>1284.1641054189531</v>
      </c>
      <c r="IC419" s="45">
        <f t="shared" ca="1" si="1417"/>
        <v>7009.9228776480886</v>
      </c>
      <c r="ID419" s="45">
        <f t="shared" ca="1" si="1417"/>
        <v>7664.711870308558</v>
      </c>
      <c r="IE419" s="45">
        <f t="shared" ca="1" si="1417"/>
        <v>15235.479256278311</v>
      </c>
      <c r="IF419" s="45">
        <f t="shared" ca="1" si="1417"/>
        <v>18814.905882752792</v>
      </c>
      <c r="IG419" s="45">
        <f t="shared" ca="1" si="1417"/>
        <v>20825.135878236732</v>
      </c>
      <c r="IH419" s="45">
        <f t="shared" ca="1" si="1417"/>
        <v>23406.949463164201</v>
      </c>
      <c r="II419" s="45">
        <f t="shared" ca="1" si="1417"/>
        <v>25717.628458551073</v>
      </c>
      <c r="IJ419" s="45">
        <f t="shared" ca="1" si="1417"/>
        <v>25065.680566353985</v>
      </c>
      <c r="IK419" s="45">
        <f t="shared" ca="1" si="1417"/>
        <v>20330.181206117646</v>
      </c>
      <c r="IL419" s="45">
        <f t="shared" ca="1" si="1417"/>
        <v>13963.144170803367</v>
      </c>
      <c r="IM419" s="45">
        <f t="shared" ca="1" si="1417"/>
        <v>9602.4765017665341</v>
      </c>
      <c r="IN419" s="45">
        <f t="shared" ca="1" si="1417"/>
        <v>2399.3279447150126</v>
      </c>
      <c r="IO419" s="45">
        <f t="shared" ca="1" si="1417"/>
        <v>8086.485362900843</v>
      </c>
      <c r="IP419" s="45">
        <f t="shared" ca="1" si="1417"/>
        <v>5324.8608237371955</v>
      </c>
      <c r="IQ419" s="45">
        <f t="shared" ca="1" si="1417"/>
        <v>12855.339352441923</v>
      </c>
      <c r="IR419" s="45">
        <f t="shared" ca="1" si="1417"/>
        <v>16416.96529231836</v>
      </c>
      <c r="IS419" s="45">
        <f t="shared" ca="1" si="1417"/>
        <v>18305.763276259357</v>
      </c>
      <c r="IT419" s="45">
        <f t="shared" ca="1" si="1417"/>
        <v>20756.193160293726</v>
      </c>
      <c r="IU419" s="45">
        <f t="shared" ca="1" si="1417"/>
        <v>23052.724392593576</v>
      </c>
      <c r="IV419" s="45">
        <f t="shared" ca="1" si="1417"/>
        <v>22300.641678661683</v>
      </c>
      <c r="IW419" s="45">
        <f t="shared" ca="1" si="1417"/>
        <v>10997.774023827305</v>
      </c>
      <c r="IX419" s="45">
        <f t="shared" ca="1" si="1417"/>
        <v>0</v>
      </c>
      <c r="IY419" s="45">
        <f t="shared" ca="1" si="1417"/>
        <v>0</v>
      </c>
      <c r="IZ419" s="45">
        <f t="shared" ca="1" si="1417"/>
        <v>-200.1656599163197</v>
      </c>
      <c r="JA419" s="45">
        <f t="shared" ca="1" si="1417"/>
        <v>200.1656599163197</v>
      </c>
      <c r="JB419" s="45">
        <f t="shared" ca="1" si="1417"/>
        <v>0</v>
      </c>
      <c r="JC419" s="45">
        <f t="shared" ca="1" si="1417"/>
        <v>0</v>
      </c>
      <c r="JD419" s="45">
        <f t="shared" ca="1" si="1417"/>
        <v>0</v>
      </c>
      <c r="JE419" s="45">
        <f t="shared" ca="1" si="1417"/>
        <v>0</v>
      </c>
      <c r="JF419" s="45">
        <f t="shared" ca="1" si="1417"/>
        <v>0</v>
      </c>
      <c r="JG419" s="45">
        <f t="shared" ca="1" si="1417"/>
        <v>0</v>
      </c>
      <c r="JH419" s="45">
        <f t="shared" ca="1" si="1417"/>
        <v>0</v>
      </c>
      <c r="JI419" s="45">
        <f t="shared" ca="1" si="1417"/>
        <v>0</v>
      </c>
      <c r="JJ419" s="45">
        <f t="shared" ca="1" si="1417"/>
        <v>0</v>
      </c>
      <c r="JK419" s="45">
        <f t="shared" ca="1" si="1417"/>
        <v>0</v>
      </c>
      <c r="JL419" s="45">
        <f t="shared" ca="1" si="1417"/>
        <v>0</v>
      </c>
      <c r="JM419" s="45">
        <f t="shared" ca="1" si="1417"/>
        <v>0</v>
      </c>
      <c r="JN419" s="45">
        <f t="shared" ca="1" si="1417"/>
        <v>0</v>
      </c>
      <c r="JO419" s="45">
        <f t="shared" ca="1" si="1417"/>
        <v>0</v>
      </c>
      <c r="JP419" s="45">
        <f t="shared" ca="1" si="1417"/>
        <v>0</v>
      </c>
      <c r="JQ419" s="45">
        <f t="shared" ca="1" si="1417"/>
        <v>0</v>
      </c>
      <c r="JR419" s="45">
        <f t="shared" ca="1" si="1417"/>
        <v>0</v>
      </c>
      <c r="JS419" s="45">
        <f t="shared" ca="1" si="1417"/>
        <v>0</v>
      </c>
      <c r="JT419" s="45">
        <f t="shared" ca="1" si="1417"/>
        <v>0</v>
      </c>
      <c r="JU419" s="45">
        <f t="shared" ca="1" si="1417"/>
        <v>0</v>
      </c>
      <c r="JV419" s="45">
        <f t="shared" ca="1" si="1417"/>
        <v>0</v>
      </c>
      <c r="JW419" s="45">
        <f t="shared" ca="1" si="1417"/>
        <v>0</v>
      </c>
      <c r="JX419" s="45">
        <f t="shared" ca="1" si="1417"/>
        <v>0</v>
      </c>
      <c r="JY419" s="45">
        <f t="shared" ca="1" si="1417"/>
        <v>0</v>
      </c>
      <c r="JZ419" s="45">
        <f t="shared" ca="1" si="1417"/>
        <v>0</v>
      </c>
      <c r="KA419" s="45">
        <f t="shared" ca="1" si="1417"/>
        <v>0</v>
      </c>
      <c r="KB419" s="45">
        <f t="shared" ca="1" si="1417"/>
        <v>0</v>
      </c>
      <c r="KC419" s="45">
        <f t="shared" ca="1" si="1417"/>
        <v>0</v>
      </c>
      <c r="KD419" s="45">
        <f t="shared" ca="1" si="1417"/>
        <v>0</v>
      </c>
      <c r="KE419" s="45">
        <f t="shared" ca="1" si="1417"/>
        <v>0</v>
      </c>
      <c r="KF419" s="45">
        <f t="shared" ca="1" si="1417"/>
        <v>0</v>
      </c>
      <c r="KG419" s="45">
        <f t="shared" ref="KG419:LT419" ca="1" si="1418">KF347-KG347</f>
        <v>0</v>
      </c>
      <c r="KH419" s="45">
        <f t="shared" ca="1" si="1418"/>
        <v>0</v>
      </c>
      <c r="KI419" s="45">
        <f t="shared" ca="1" si="1418"/>
        <v>0</v>
      </c>
      <c r="KJ419" s="45">
        <f t="shared" ca="1" si="1418"/>
        <v>0</v>
      </c>
      <c r="KK419" s="45">
        <f t="shared" ca="1" si="1418"/>
        <v>0</v>
      </c>
      <c r="KL419" s="45">
        <f t="shared" ca="1" si="1418"/>
        <v>0</v>
      </c>
      <c r="KM419" s="45">
        <f t="shared" ca="1" si="1418"/>
        <v>0</v>
      </c>
      <c r="KN419" s="45">
        <f t="shared" ca="1" si="1418"/>
        <v>0</v>
      </c>
      <c r="KO419" s="45">
        <f t="shared" ca="1" si="1418"/>
        <v>0</v>
      </c>
      <c r="KP419" s="45">
        <f t="shared" ca="1" si="1418"/>
        <v>0</v>
      </c>
      <c r="KQ419" s="45">
        <f t="shared" ca="1" si="1418"/>
        <v>0</v>
      </c>
      <c r="KR419" s="45">
        <f t="shared" ca="1" si="1418"/>
        <v>0</v>
      </c>
      <c r="KS419" s="45">
        <f t="shared" ca="1" si="1418"/>
        <v>0</v>
      </c>
      <c r="KT419" s="45">
        <f t="shared" ca="1" si="1418"/>
        <v>0</v>
      </c>
      <c r="KU419" s="45">
        <f t="shared" ca="1" si="1418"/>
        <v>0</v>
      </c>
      <c r="KV419" s="45">
        <f t="shared" ca="1" si="1418"/>
        <v>-1557.1641119751505</v>
      </c>
      <c r="KW419" s="45">
        <f t="shared" ca="1" si="1418"/>
        <v>1557.1641119751505</v>
      </c>
      <c r="KX419" s="45">
        <f t="shared" ca="1" si="1418"/>
        <v>0</v>
      </c>
      <c r="KY419" s="45">
        <f t="shared" ca="1" si="1418"/>
        <v>0</v>
      </c>
      <c r="KZ419" s="45">
        <f t="shared" ca="1" si="1418"/>
        <v>0</v>
      </c>
      <c r="LA419" s="45">
        <f t="shared" ca="1" si="1418"/>
        <v>0</v>
      </c>
      <c r="LB419" s="45">
        <f t="shared" ca="1" si="1418"/>
        <v>0</v>
      </c>
      <c r="LC419" s="45">
        <f t="shared" ca="1" si="1418"/>
        <v>0</v>
      </c>
      <c r="LD419" s="45">
        <f t="shared" ca="1" si="1418"/>
        <v>0</v>
      </c>
      <c r="LE419" s="45">
        <f t="shared" ca="1" si="1418"/>
        <v>0</v>
      </c>
      <c r="LF419" s="45">
        <f t="shared" ca="1" si="1418"/>
        <v>0</v>
      </c>
      <c r="LG419" s="45">
        <f t="shared" ca="1" si="1418"/>
        <v>0</v>
      </c>
      <c r="LH419" s="45">
        <f t="shared" ca="1" si="1418"/>
        <v>-1710.5641869939861</v>
      </c>
      <c r="LI419" s="45">
        <f t="shared" ca="1" si="1418"/>
        <v>1710.5641869939861</v>
      </c>
      <c r="LJ419" s="45">
        <f t="shared" ca="1" si="1418"/>
        <v>0</v>
      </c>
      <c r="LK419" s="45">
        <f t="shared" ca="1" si="1418"/>
        <v>0</v>
      </c>
      <c r="LL419" s="45">
        <f t="shared" ca="1" si="1418"/>
        <v>0</v>
      </c>
      <c r="LM419" s="45">
        <f t="shared" ca="1" si="1418"/>
        <v>0</v>
      </c>
      <c r="LN419" s="45">
        <f t="shared" ca="1" si="1418"/>
        <v>0</v>
      </c>
      <c r="LO419" s="45">
        <f t="shared" ca="1" si="1418"/>
        <v>0</v>
      </c>
      <c r="LP419" s="45">
        <f t="shared" ca="1" si="1418"/>
        <v>0</v>
      </c>
      <c r="LQ419" s="45">
        <f t="shared" ca="1" si="1418"/>
        <v>0</v>
      </c>
      <c r="LR419" s="45">
        <f t="shared" ca="1" si="1418"/>
        <v>0</v>
      </c>
      <c r="LS419" s="45">
        <f t="shared" ca="1" si="1418"/>
        <v>0</v>
      </c>
      <c r="LT419" s="45">
        <f t="shared" ca="1" si="1418"/>
        <v>-182066.50698214673</v>
      </c>
      <c r="LU419" s="45"/>
      <c r="LV419" s="45"/>
      <c r="LW419" s="45"/>
      <c r="LX419" s="45"/>
      <c r="LY419" s="45"/>
      <c r="LZ419" s="45"/>
      <c r="MA419" s="45"/>
      <c r="MB419" s="45"/>
      <c r="MC419" s="45"/>
      <c r="MD419" s="45"/>
      <c r="ME419" s="45"/>
      <c r="MF419" s="45"/>
      <c r="MG419" s="45"/>
      <c r="MH419" s="45"/>
      <c r="MI419" s="45"/>
      <c r="MJ419" s="45"/>
      <c r="MK419" s="45"/>
      <c r="ML419" s="45"/>
      <c r="MM419" s="45"/>
      <c r="MN419" s="45"/>
      <c r="MO419" s="45"/>
      <c r="MP419" s="45"/>
      <c r="MQ419" s="45"/>
      <c r="MR419" s="45"/>
      <c r="MS419" s="45"/>
      <c r="MT419" s="45"/>
      <c r="MU419" s="45"/>
      <c r="MV419" s="45"/>
      <c r="MW419" s="45"/>
      <c r="MX419" s="45"/>
      <c r="MY419" s="45"/>
      <c r="MZ419" s="45"/>
      <c r="NA419" s="45"/>
      <c r="NB419" s="45"/>
      <c r="NC419" s="45"/>
      <c r="ND419" s="45"/>
      <c r="NE419" s="45"/>
      <c r="NF419" s="45"/>
      <c r="NG419" s="45"/>
      <c r="NH419" s="45"/>
      <c r="NI419" s="45"/>
      <c r="NJ419" s="45"/>
      <c r="NK419" s="45"/>
      <c r="NL419" s="45"/>
      <c r="NM419" s="45"/>
      <c r="NN419" s="45"/>
      <c r="NO419" s="45"/>
      <c r="NP419" s="45"/>
      <c r="NQ419" s="45"/>
      <c r="NR419" s="45"/>
      <c r="NS419" s="45"/>
      <c r="NT419" s="45"/>
      <c r="NU419" s="45"/>
      <c r="NV419" s="45"/>
      <c r="NW419" s="45"/>
      <c r="NX419" s="45"/>
      <c r="NY419" s="45"/>
      <c r="NZ419" s="45"/>
      <c r="OA419" s="45"/>
      <c r="OB419" s="45"/>
      <c r="OC419" s="45"/>
      <c r="OD419" s="45"/>
      <c r="OE419" s="45"/>
      <c r="OF419" s="45"/>
      <c r="OG419" s="45"/>
      <c r="OH419" s="45"/>
      <c r="OI419" s="45"/>
      <c r="OJ419" s="45"/>
      <c r="OK419" s="45"/>
      <c r="OL419" s="45"/>
      <c r="OM419" s="45"/>
      <c r="ON419" s="45"/>
      <c r="OO419" s="45"/>
      <c r="OP419" s="45"/>
      <c r="OQ419" s="45"/>
      <c r="OR419" s="45"/>
      <c r="OS419" s="45"/>
      <c r="OT419" s="45"/>
      <c r="OU419" s="45"/>
      <c r="OV419" s="45"/>
      <c r="OW419" s="45"/>
      <c r="OX419" s="45"/>
      <c r="OY419" s="45"/>
      <c r="OZ419" s="45"/>
      <c r="PA419" s="45"/>
      <c r="PB419" s="45"/>
      <c r="PC419" s="45"/>
      <c r="PD419" s="45"/>
      <c r="PE419" s="45"/>
      <c r="PF419" s="45"/>
      <c r="PG419" s="45"/>
      <c r="PH419" s="45"/>
      <c r="PI419" s="45"/>
      <c r="PJ419" s="45"/>
      <c r="PK419" s="45"/>
      <c r="PL419" s="45"/>
      <c r="PM419" s="45"/>
      <c r="PN419" s="45"/>
      <c r="PO419" s="45"/>
      <c r="PP419" s="45"/>
      <c r="PQ419" s="45"/>
      <c r="PR419" s="45"/>
      <c r="PS419" s="45"/>
      <c r="PT419" s="45"/>
      <c r="PU419" s="45"/>
      <c r="PV419" s="45"/>
      <c r="PW419" s="45"/>
      <c r="PX419" s="45"/>
      <c r="PY419" s="45"/>
      <c r="PZ419" s="45"/>
      <c r="QA419" s="45"/>
      <c r="QB419" s="45"/>
      <c r="QC419" s="45"/>
      <c r="QD419" s="45"/>
      <c r="QE419" s="45"/>
      <c r="QF419" s="45"/>
      <c r="QG419" s="45"/>
      <c r="QH419" s="45"/>
      <c r="QI419" s="45"/>
      <c r="QJ419" s="45"/>
      <c r="QK419" s="45"/>
      <c r="QL419" s="45"/>
      <c r="QM419" s="45"/>
      <c r="QN419" s="45"/>
      <c r="QO419" s="45"/>
      <c r="QP419" s="45"/>
      <c r="QQ419" s="45"/>
      <c r="QR419" s="45"/>
      <c r="QS419" s="45"/>
      <c r="QT419" s="45"/>
      <c r="QU419" s="45"/>
    </row>
    <row r="420" spans="2:463" ht="15" customHeight="1" outlineLevel="1">
      <c r="C420" s="75" t="s">
        <v>604</v>
      </c>
      <c r="E420" s="50" t="s">
        <v>95</v>
      </c>
      <c r="H420" s="66">
        <f t="shared" ca="1" si="1400"/>
        <v>13941138.199352765</v>
      </c>
      <c r="I420" s="45">
        <f t="shared" ref="I420:AW420" si="1419">I359*-1</f>
        <v>0</v>
      </c>
      <c r="J420" s="45">
        <f t="shared" si="1419"/>
        <v>0</v>
      </c>
      <c r="K420" s="45">
        <f t="shared" si="1419"/>
        <v>0</v>
      </c>
      <c r="L420" s="45">
        <f t="shared" si="1419"/>
        <v>0</v>
      </c>
      <c r="M420" s="45">
        <f t="shared" si="1419"/>
        <v>0</v>
      </c>
      <c r="N420" s="45">
        <f t="shared" si="1419"/>
        <v>0</v>
      </c>
      <c r="O420" s="45">
        <f t="shared" si="1419"/>
        <v>0</v>
      </c>
      <c r="P420" s="45">
        <f t="shared" si="1419"/>
        <v>0</v>
      </c>
      <c r="Q420" s="45">
        <f t="shared" si="1419"/>
        <v>0</v>
      </c>
      <c r="R420" s="45">
        <f t="shared" si="1419"/>
        <v>0</v>
      </c>
      <c r="S420" s="45">
        <f t="shared" si="1419"/>
        <v>0</v>
      </c>
      <c r="T420" s="45">
        <f t="shared" si="1419"/>
        <v>0</v>
      </c>
      <c r="U420" s="45">
        <f t="shared" si="1419"/>
        <v>0</v>
      </c>
      <c r="V420" s="45">
        <f t="shared" si="1419"/>
        <v>0</v>
      </c>
      <c r="W420" s="45">
        <f t="shared" si="1419"/>
        <v>0</v>
      </c>
      <c r="X420" s="45">
        <f t="shared" si="1419"/>
        <v>0</v>
      </c>
      <c r="Y420" s="45">
        <f t="shared" si="1419"/>
        <v>0</v>
      </c>
      <c r="Z420" s="45">
        <f t="shared" si="1419"/>
        <v>0</v>
      </c>
      <c r="AA420" s="45">
        <f t="shared" si="1419"/>
        <v>0</v>
      </c>
      <c r="AB420" s="45">
        <f t="shared" si="1419"/>
        <v>0</v>
      </c>
      <c r="AC420" s="45">
        <f t="shared" si="1419"/>
        <v>0</v>
      </c>
      <c r="AD420" s="45">
        <f t="shared" si="1419"/>
        <v>0</v>
      </c>
      <c r="AE420" s="45">
        <f t="shared" si="1419"/>
        <v>0</v>
      </c>
      <c r="AF420" s="45">
        <f t="shared" si="1419"/>
        <v>0</v>
      </c>
      <c r="AG420" s="45">
        <f t="shared" ca="1" si="1419"/>
        <v>90020.887403702654</v>
      </c>
      <c r="AH420" s="45">
        <f t="shared" ca="1" si="1419"/>
        <v>90020.887403702654</v>
      </c>
      <c r="AI420" s="45">
        <f t="shared" ca="1" si="1419"/>
        <v>90020.887403702654</v>
      </c>
      <c r="AJ420" s="45">
        <f t="shared" ca="1" si="1419"/>
        <v>90020.887403702654</v>
      </c>
      <c r="AK420" s="45">
        <f t="shared" ca="1" si="1419"/>
        <v>90020.887403702654</v>
      </c>
      <c r="AL420" s="45">
        <f t="shared" ca="1" si="1419"/>
        <v>90020.887403702654</v>
      </c>
      <c r="AM420" s="45">
        <f t="shared" ca="1" si="1419"/>
        <v>90020.887403702654</v>
      </c>
      <c r="AN420" s="45">
        <f t="shared" ca="1" si="1419"/>
        <v>90020.887403702654</v>
      </c>
      <c r="AO420" s="45">
        <f t="shared" ca="1" si="1419"/>
        <v>90020.887403702654</v>
      </c>
      <c r="AP420" s="45">
        <f t="shared" ca="1" si="1419"/>
        <v>90020.887403702654</v>
      </c>
      <c r="AQ420" s="45">
        <f t="shared" ca="1" si="1419"/>
        <v>90020.887403702654</v>
      </c>
      <c r="AR420" s="45">
        <f t="shared" ca="1" si="1419"/>
        <v>90020.887403702654</v>
      </c>
      <c r="AS420" s="45">
        <f t="shared" ca="1" si="1419"/>
        <v>90020.887403702654</v>
      </c>
      <c r="AT420" s="45">
        <f t="shared" ca="1" si="1419"/>
        <v>90020.887403702654</v>
      </c>
      <c r="AU420" s="45">
        <f t="shared" ca="1" si="1419"/>
        <v>90020.887403702654</v>
      </c>
      <c r="AV420" s="45">
        <f t="shared" ca="1" si="1419"/>
        <v>90020.887403702654</v>
      </c>
      <c r="AW420" s="45">
        <f t="shared" ca="1" si="1419"/>
        <v>90020.887403702654</v>
      </c>
      <c r="AX420" s="45">
        <f t="shared" ref="AX420:DI420" ca="1" si="1420">AX359*-1</f>
        <v>90020.887403702654</v>
      </c>
      <c r="AY420" s="45">
        <f t="shared" ca="1" si="1420"/>
        <v>90020.887403702654</v>
      </c>
      <c r="AZ420" s="45">
        <f t="shared" ca="1" si="1420"/>
        <v>90020.887403702654</v>
      </c>
      <c r="BA420" s="45">
        <f t="shared" ca="1" si="1420"/>
        <v>90020.887403702654</v>
      </c>
      <c r="BB420" s="45">
        <f t="shared" ca="1" si="1420"/>
        <v>90020.887403702654</v>
      </c>
      <c r="BC420" s="45">
        <f t="shared" ca="1" si="1420"/>
        <v>90020.887403702654</v>
      </c>
      <c r="BD420" s="45">
        <f t="shared" ca="1" si="1420"/>
        <v>90020.887403702654</v>
      </c>
      <c r="BE420" s="45">
        <f t="shared" ca="1" si="1420"/>
        <v>90020.887403702654</v>
      </c>
      <c r="BF420" s="45">
        <f t="shared" ca="1" si="1420"/>
        <v>90020.887403702654</v>
      </c>
      <c r="BG420" s="45">
        <f t="shared" ca="1" si="1420"/>
        <v>90020.887403702654</v>
      </c>
      <c r="BH420" s="45">
        <f t="shared" ca="1" si="1420"/>
        <v>90020.887403702654</v>
      </c>
      <c r="BI420" s="45">
        <f t="shared" ca="1" si="1420"/>
        <v>90020.887403702654</v>
      </c>
      <c r="BJ420" s="45">
        <f t="shared" ca="1" si="1420"/>
        <v>90020.887403702654</v>
      </c>
      <c r="BK420" s="45">
        <f t="shared" ca="1" si="1420"/>
        <v>90020.887403702654</v>
      </c>
      <c r="BL420" s="45">
        <f t="shared" ca="1" si="1420"/>
        <v>90020.887403702654</v>
      </c>
      <c r="BM420" s="45">
        <f t="shared" ca="1" si="1420"/>
        <v>90020.887403702654</v>
      </c>
      <c r="BN420" s="45">
        <f t="shared" ca="1" si="1420"/>
        <v>90020.887403702654</v>
      </c>
      <c r="BO420" s="45">
        <f t="shared" ca="1" si="1420"/>
        <v>90020.887403702654</v>
      </c>
      <c r="BP420" s="45">
        <f t="shared" ca="1" si="1420"/>
        <v>90020.887403702654</v>
      </c>
      <c r="BQ420" s="45">
        <f t="shared" ca="1" si="1420"/>
        <v>90020.887403702654</v>
      </c>
      <c r="BR420" s="45">
        <f t="shared" ca="1" si="1420"/>
        <v>90020.887403702654</v>
      </c>
      <c r="BS420" s="45">
        <f t="shared" ca="1" si="1420"/>
        <v>90020.887403702654</v>
      </c>
      <c r="BT420" s="45">
        <f t="shared" ca="1" si="1420"/>
        <v>90020.887403702654</v>
      </c>
      <c r="BU420" s="45">
        <f t="shared" ca="1" si="1420"/>
        <v>90020.887403702654</v>
      </c>
      <c r="BV420" s="45">
        <f t="shared" ca="1" si="1420"/>
        <v>90020.887403702654</v>
      </c>
      <c r="BW420" s="45">
        <f t="shared" ca="1" si="1420"/>
        <v>90020.887403702654</v>
      </c>
      <c r="BX420" s="45">
        <f t="shared" ca="1" si="1420"/>
        <v>90020.887403702654</v>
      </c>
      <c r="BY420" s="45">
        <f t="shared" ca="1" si="1420"/>
        <v>90020.887403702654</v>
      </c>
      <c r="BZ420" s="45">
        <f t="shared" ca="1" si="1420"/>
        <v>90020.887403702654</v>
      </c>
      <c r="CA420" s="45">
        <f t="shared" ca="1" si="1420"/>
        <v>90020.887403702654</v>
      </c>
      <c r="CB420" s="45">
        <f t="shared" ca="1" si="1420"/>
        <v>90020.887403702654</v>
      </c>
      <c r="CC420" s="45">
        <f t="shared" ca="1" si="1420"/>
        <v>90020.887403702654</v>
      </c>
      <c r="CD420" s="45">
        <f t="shared" ca="1" si="1420"/>
        <v>90020.887403702654</v>
      </c>
      <c r="CE420" s="45">
        <f t="shared" ca="1" si="1420"/>
        <v>90020.887403702654</v>
      </c>
      <c r="CF420" s="45">
        <f t="shared" ca="1" si="1420"/>
        <v>90020.887403702654</v>
      </c>
      <c r="CG420" s="45">
        <f t="shared" ca="1" si="1420"/>
        <v>90020.887403702654</v>
      </c>
      <c r="CH420" s="45">
        <f t="shared" ca="1" si="1420"/>
        <v>90020.887403702654</v>
      </c>
      <c r="CI420" s="45">
        <f t="shared" ca="1" si="1420"/>
        <v>90020.887403702654</v>
      </c>
      <c r="CJ420" s="45">
        <f t="shared" ca="1" si="1420"/>
        <v>90020.887403702654</v>
      </c>
      <c r="CK420" s="45">
        <f t="shared" ca="1" si="1420"/>
        <v>90020.887403702654</v>
      </c>
      <c r="CL420" s="45">
        <f t="shared" ca="1" si="1420"/>
        <v>90020.887403702654</v>
      </c>
      <c r="CM420" s="45">
        <f t="shared" ca="1" si="1420"/>
        <v>90020.887403702654</v>
      </c>
      <c r="CN420" s="45">
        <f t="shared" ca="1" si="1420"/>
        <v>90020.887403702654</v>
      </c>
      <c r="CO420" s="45">
        <f t="shared" ca="1" si="1420"/>
        <v>87345.887403702654</v>
      </c>
      <c r="CP420" s="45">
        <f t="shared" ca="1" si="1420"/>
        <v>87345.887403702654</v>
      </c>
      <c r="CQ420" s="45">
        <f t="shared" ca="1" si="1420"/>
        <v>87345.887403702654</v>
      </c>
      <c r="CR420" s="45">
        <f t="shared" ca="1" si="1420"/>
        <v>87345.887403702654</v>
      </c>
      <c r="CS420" s="45">
        <f t="shared" ca="1" si="1420"/>
        <v>87345.887403702654</v>
      </c>
      <c r="CT420" s="45">
        <f t="shared" ca="1" si="1420"/>
        <v>87345.887403702654</v>
      </c>
      <c r="CU420" s="45">
        <f t="shared" ca="1" si="1420"/>
        <v>87345.887403702654</v>
      </c>
      <c r="CV420" s="45">
        <f t="shared" ca="1" si="1420"/>
        <v>87345.887403702654</v>
      </c>
      <c r="CW420" s="45">
        <f t="shared" ca="1" si="1420"/>
        <v>87345.887403702654</v>
      </c>
      <c r="CX420" s="45">
        <f t="shared" ca="1" si="1420"/>
        <v>87345.887403702654</v>
      </c>
      <c r="CY420" s="45">
        <f t="shared" ca="1" si="1420"/>
        <v>87345.887403702654</v>
      </c>
      <c r="CZ420" s="45">
        <f t="shared" ca="1" si="1420"/>
        <v>87345.887403702654</v>
      </c>
      <c r="DA420" s="45">
        <f t="shared" ca="1" si="1420"/>
        <v>87345.887403702654</v>
      </c>
      <c r="DB420" s="45">
        <f t="shared" ca="1" si="1420"/>
        <v>87345.887403702654</v>
      </c>
      <c r="DC420" s="45">
        <f t="shared" ca="1" si="1420"/>
        <v>87345.887403702654</v>
      </c>
      <c r="DD420" s="45">
        <f t="shared" ca="1" si="1420"/>
        <v>87345.887403702654</v>
      </c>
      <c r="DE420" s="45">
        <f t="shared" ca="1" si="1420"/>
        <v>87345.887403702654</v>
      </c>
      <c r="DF420" s="45">
        <f t="shared" ca="1" si="1420"/>
        <v>87345.887403702654</v>
      </c>
      <c r="DG420" s="45">
        <f t="shared" ca="1" si="1420"/>
        <v>87345.887403702654</v>
      </c>
      <c r="DH420" s="45">
        <f t="shared" ca="1" si="1420"/>
        <v>87345.887403702654</v>
      </c>
      <c r="DI420" s="45">
        <f t="shared" ca="1" si="1420"/>
        <v>87345.887403702654</v>
      </c>
      <c r="DJ420" s="45">
        <f t="shared" ref="DJ420:FU420" ca="1" si="1421">DJ359*-1</f>
        <v>87345.887403702654</v>
      </c>
      <c r="DK420" s="45">
        <f t="shared" ca="1" si="1421"/>
        <v>87345.887403702654</v>
      </c>
      <c r="DL420" s="45">
        <f t="shared" ca="1" si="1421"/>
        <v>87345.887403702654</v>
      </c>
      <c r="DM420" s="45">
        <f t="shared" ca="1" si="1421"/>
        <v>52439.948746295246</v>
      </c>
      <c r="DN420" s="45">
        <f t="shared" ca="1" si="1421"/>
        <v>52439.948746295246</v>
      </c>
      <c r="DO420" s="45">
        <f t="shared" ca="1" si="1421"/>
        <v>52439.948746295246</v>
      </c>
      <c r="DP420" s="45">
        <f t="shared" ca="1" si="1421"/>
        <v>52439.948746295246</v>
      </c>
      <c r="DQ420" s="45">
        <f t="shared" ca="1" si="1421"/>
        <v>52439.948746295246</v>
      </c>
      <c r="DR420" s="45">
        <f t="shared" ca="1" si="1421"/>
        <v>52439.948746295246</v>
      </c>
      <c r="DS420" s="45">
        <f t="shared" ca="1" si="1421"/>
        <v>52439.948746295246</v>
      </c>
      <c r="DT420" s="45">
        <f t="shared" ca="1" si="1421"/>
        <v>52439.948746295246</v>
      </c>
      <c r="DU420" s="45">
        <f t="shared" ca="1" si="1421"/>
        <v>52439.948746295246</v>
      </c>
      <c r="DV420" s="45">
        <f t="shared" ca="1" si="1421"/>
        <v>52439.948746295246</v>
      </c>
      <c r="DW420" s="45">
        <f t="shared" ca="1" si="1421"/>
        <v>52439.948746295246</v>
      </c>
      <c r="DX420" s="45">
        <f t="shared" ca="1" si="1421"/>
        <v>52439.948746295246</v>
      </c>
      <c r="DY420" s="45">
        <f t="shared" ca="1" si="1421"/>
        <v>52439.948746295246</v>
      </c>
      <c r="DZ420" s="45">
        <f t="shared" ca="1" si="1421"/>
        <v>52439.948746295246</v>
      </c>
      <c r="EA420" s="45">
        <f t="shared" ca="1" si="1421"/>
        <v>52439.948746295246</v>
      </c>
      <c r="EB420" s="45">
        <f t="shared" ca="1" si="1421"/>
        <v>52439.948746295246</v>
      </c>
      <c r="EC420" s="45">
        <f t="shared" ca="1" si="1421"/>
        <v>52439.948746295246</v>
      </c>
      <c r="ED420" s="45">
        <f t="shared" ca="1" si="1421"/>
        <v>52439.948746295246</v>
      </c>
      <c r="EE420" s="45">
        <f t="shared" ca="1" si="1421"/>
        <v>52439.948746295246</v>
      </c>
      <c r="EF420" s="45">
        <f t="shared" ca="1" si="1421"/>
        <v>52439.948746295246</v>
      </c>
      <c r="EG420" s="45">
        <f t="shared" ca="1" si="1421"/>
        <v>52439.948746295246</v>
      </c>
      <c r="EH420" s="45">
        <f t="shared" ca="1" si="1421"/>
        <v>52439.948746295246</v>
      </c>
      <c r="EI420" s="45">
        <f t="shared" ca="1" si="1421"/>
        <v>52439.948746295246</v>
      </c>
      <c r="EJ420" s="45">
        <f t="shared" ca="1" si="1421"/>
        <v>52439.948746295246</v>
      </c>
      <c r="EK420" s="45">
        <f t="shared" ca="1" si="1421"/>
        <v>52439.948746295246</v>
      </c>
      <c r="EL420" s="45">
        <f t="shared" ca="1" si="1421"/>
        <v>52439.948746295246</v>
      </c>
      <c r="EM420" s="45">
        <f t="shared" ca="1" si="1421"/>
        <v>52439.948746295246</v>
      </c>
      <c r="EN420" s="45">
        <f t="shared" ca="1" si="1421"/>
        <v>52439.948746295246</v>
      </c>
      <c r="EO420" s="45">
        <f t="shared" ca="1" si="1421"/>
        <v>52439.948746295246</v>
      </c>
      <c r="EP420" s="45">
        <f t="shared" ca="1" si="1421"/>
        <v>52439.948746295246</v>
      </c>
      <c r="EQ420" s="45">
        <f t="shared" ca="1" si="1421"/>
        <v>52403.282079628581</v>
      </c>
      <c r="ER420" s="45">
        <f t="shared" ca="1" si="1421"/>
        <v>52403.282079628581</v>
      </c>
      <c r="ES420" s="45">
        <f t="shared" ca="1" si="1421"/>
        <v>52403.282079628581</v>
      </c>
      <c r="ET420" s="45">
        <f t="shared" ca="1" si="1421"/>
        <v>52403.282079628581</v>
      </c>
      <c r="EU420" s="45">
        <f t="shared" ca="1" si="1421"/>
        <v>52403.282079628581</v>
      </c>
      <c r="EV420" s="45">
        <f t="shared" ca="1" si="1421"/>
        <v>52403.282079628581</v>
      </c>
      <c r="EW420" s="45">
        <f t="shared" ca="1" si="1421"/>
        <v>33549.572291095239</v>
      </c>
      <c r="EX420" s="45">
        <f t="shared" ca="1" si="1421"/>
        <v>33549.572291095239</v>
      </c>
      <c r="EY420" s="45">
        <f t="shared" ca="1" si="1421"/>
        <v>33549.572291095239</v>
      </c>
      <c r="EZ420" s="45">
        <f t="shared" ca="1" si="1421"/>
        <v>33549.572291095239</v>
      </c>
      <c r="FA420" s="45">
        <f t="shared" ca="1" si="1421"/>
        <v>33549.572291095239</v>
      </c>
      <c r="FB420" s="45">
        <f t="shared" ca="1" si="1421"/>
        <v>33549.572291095239</v>
      </c>
      <c r="FC420" s="45">
        <f t="shared" ca="1" si="1421"/>
        <v>33549.572291095239</v>
      </c>
      <c r="FD420" s="45">
        <f t="shared" ca="1" si="1421"/>
        <v>33549.572291095239</v>
      </c>
      <c r="FE420" s="45">
        <f t="shared" ca="1" si="1421"/>
        <v>33549.572291095239</v>
      </c>
      <c r="FF420" s="45">
        <f t="shared" ca="1" si="1421"/>
        <v>33549.572291095239</v>
      </c>
      <c r="FG420" s="45">
        <f t="shared" ca="1" si="1421"/>
        <v>33549.572291095239</v>
      </c>
      <c r="FH420" s="45">
        <f t="shared" ca="1" si="1421"/>
        <v>33549.572291095239</v>
      </c>
      <c r="FI420" s="45">
        <f t="shared" ca="1" si="1421"/>
        <v>33549.572291095239</v>
      </c>
      <c r="FJ420" s="45">
        <f t="shared" ca="1" si="1421"/>
        <v>33549.572291095239</v>
      </c>
      <c r="FK420" s="45">
        <f t="shared" ca="1" si="1421"/>
        <v>33549.572291095239</v>
      </c>
      <c r="FL420" s="45">
        <f t="shared" ca="1" si="1421"/>
        <v>33549.572291095239</v>
      </c>
      <c r="FM420" s="45">
        <f t="shared" ca="1" si="1421"/>
        <v>33549.572291095239</v>
      </c>
      <c r="FN420" s="45">
        <f t="shared" ca="1" si="1421"/>
        <v>33549.572291095239</v>
      </c>
      <c r="FO420" s="45">
        <f t="shared" ca="1" si="1421"/>
        <v>33549.572291095239</v>
      </c>
      <c r="FP420" s="45">
        <f t="shared" ca="1" si="1421"/>
        <v>33549.572291095239</v>
      </c>
      <c r="FQ420" s="45">
        <f t="shared" ca="1" si="1421"/>
        <v>33549.572291095239</v>
      </c>
      <c r="FR420" s="45">
        <f t="shared" ca="1" si="1421"/>
        <v>33549.572291095239</v>
      </c>
      <c r="FS420" s="45">
        <f t="shared" ca="1" si="1421"/>
        <v>33549.572291095239</v>
      </c>
      <c r="FT420" s="45">
        <f t="shared" ca="1" si="1421"/>
        <v>33549.572291095239</v>
      </c>
      <c r="FU420" s="45">
        <f t="shared" ca="1" si="1421"/>
        <v>33549.572291095239</v>
      </c>
      <c r="FV420" s="45">
        <f t="shared" ref="FV420:IG420" ca="1" si="1422">FV359*-1</f>
        <v>33549.572291095239</v>
      </c>
      <c r="FW420" s="45">
        <f t="shared" ca="1" si="1422"/>
        <v>33549.572291095239</v>
      </c>
      <c r="FX420" s="45">
        <f t="shared" ca="1" si="1422"/>
        <v>33549.572291095239</v>
      </c>
      <c r="FY420" s="45">
        <f t="shared" ca="1" si="1422"/>
        <v>33549.572291095239</v>
      </c>
      <c r="FZ420" s="45">
        <f t="shared" ca="1" si="1422"/>
        <v>33549.572291095239</v>
      </c>
      <c r="GA420" s="45">
        <f t="shared" ca="1" si="1422"/>
        <v>23654.077053000005</v>
      </c>
      <c r="GB420" s="45">
        <f t="shared" ca="1" si="1422"/>
        <v>23654.077053000005</v>
      </c>
      <c r="GC420" s="45">
        <f t="shared" ca="1" si="1422"/>
        <v>23654.077053000005</v>
      </c>
      <c r="GD420" s="45">
        <f t="shared" ca="1" si="1422"/>
        <v>23654.077053000005</v>
      </c>
      <c r="GE420" s="45">
        <f t="shared" ca="1" si="1422"/>
        <v>23654.077053000005</v>
      </c>
      <c r="GF420" s="45">
        <f t="shared" ca="1" si="1422"/>
        <v>23654.077053000005</v>
      </c>
      <c r="GG420" s="45">
        <f t="shared" ca="1" si="1422"/>
        <v>23654.077053000005</v>
      </c>
      <c r="GH420" s="45">
        <f t="shared" ca="1" si="1422"/>
        <v>23654.077053000005</v>
      </c>
      <c r="GI420" s="45">
        <f t="shared" ca="1" si="1422"/>
        <v>23654.077053000005</v>
      </c>
      <c r="GJ420" s="45">
        <f t="shared" ca="1" si="1422"/>
        <v>23654.077053000005</v>
      </c>
      <c r="GK420" s="45">
        <f t="shared" ca="1" si="1422"/>
        <v>23654.077053000005</v>
      </c>
      <c r="GL420" s="45">
        <f t="shared" ca="1" si="1422"/>
        <v>23654.077053000005</v>
      </c>
      <c r="GM420" s="45">
        <f t="shared" ca="1" si="1422"/>
        <v>23654.077053000005</v>
      </c>
      <c r="GN420" s="45">
        <f t="shared" ca="1" si="1422"/>
        <v>23654.077053000005</v>
      </c>
      <c r="GO420" s="45">
        <f t="shared" ca="1" si="1422"/>
        <v>23654.077053000005</v>
      </c>
      <c r="GP420" s="45">
        <f t="shared" ca="1" si="1422"/>
        <v>23654.077053000005</v>
      </c>
      <c r="GQ420" s="45">
        <f t="shared" ca="1" si="1422"/>
        <v>23654.077053000005</v>
      </c>
      <c r="GR420" s="45">
        <f t="shared" ca="1" si="1422"/>
        <v>23654.077053000005</v>
      </c>
      <c r="GS420" s="45">
        <f t="shared" ca="1" si="1422"/>
        <v>23654.077053000005</v>
      </c>
      <c r="GT420" s="45">
        <f t="shared" ca="1" si="1422"/>
        <v>23654.077053000005</v>
      </c>
      <c r="GU420" s="45">
        <f t="shared" ca="1" si="1422"/>
        <v>23654.077053000005</v>
      </c>
      <c r="GV420" s="45">
        <f t="shared" ca="1" si="1422"/>
        <v>23654.077053000005</v>
      </c>
      <c r="GW420" s="45">
        <f t="shared" ca="1" si="1422"/>
        <v>23654.077053000005</v>
      </c>
      <c r="GX420" s="45">
        <f t="shared" ca="1" si="1422"/>
        <v>23654.077053000005</v>
      </c>
      <c r="GY420" s="45">
        <f t="shared" ca="1" si="1422"/>
        <v>23654.077053000005</v>
      </c>
      <c r="GZ420" s="45">
        <f t="shared" ca="1" si="1422"/>
        <v>23654.077053000005</v>
      </c>
      <c r="HA420" s="45">
        <f t="shared" ca="1" si="1422"/>
        <v>23654.077053000005</v>
      </c>
      <c r="HB420" s="45">
        <f t="shared" ca="1" si="1422"/>
        <v>23654.077053000005</v>
      </c>
      <c r="HC420" s="45">
        <f t="shared" ca="1" si="1422"/>
        <v>23654.077053000005</v>
      </c>
      <c r="HD420" s="45">
        <f t="shared" ca="1" si="1422"/>
        <v>23654.077053000005</v>
      </c>
      <c r="HE420" s="45">
        <f t="shared" ca="1" si="1422"/>
        <v>23654.077053000005</v>
      </c>
      <c r="HF420" s="45">
        <f t="shared" ca="1" si="1422"/>
        <v>23654.077053000005</v>
      </c>
      <c r="HG420" s="45">
        <f t="shared" ca="1" si="1422"/>
        <v>23654.077053000005</v>
      </c>
      <c r="HH420" s="45">
        <f t="shared" ca="1" si="1422"/>
        <v>23654.077053000005</v>
      </c>
      <c r="HI420" s="45">
        <f t="shared" ca="1" si="1422"/>
        <v>23654.077053000005</v>
      </c>
      <c r="HJ420" s="45">
        <f t="shared" ca="1" si="1422"/>
        <v>23654.077053000005</v>
      </c>
      <c r="HK420" s="45">
        <f t="shared" ca="1" si="1422"/>
        <v>23654.077053000005</v>
      </c>
      <c r="HL420" s="45">
        <f t="shared" ca="1" si="1422"/>
        <v>23654.077053000005</v>
      </c>
      <c r="HM420" s="45">
        <f t="shared" ca="1" si="1422"/>
        <v>23654.077053000005</v>
      </c>
      <c r="HN420" s="45">
        <f t="shared" ca="1" si="1422"/>
        <v>23654.077053000005</v>
      </c>
      <c r="HO420" s="45">
        <f t="shared" ca="1" si="1422"/>
        <v>23654.077053000005</v>
      </c>
      <c r="HP420" s="45">
        <f t="shared" ca="1" si="1422"/>
        <v>23654.077053000005</v>
      </c>
      <c r="HQ420" s="45">
        <f t="shared" ca="1" si="1422"/>
        <v>23654.077053000005</v>
      </c>
      <c r="HR420" s="45">
        <f t="shared" ca="1" si="1422"/>
        <v>23654.077053000005</v>
      </c>
      <c r="HS420" s="45">
        <f t="shared" ca="1" si="1422"/>
        <v>23654.077053000005</v>
      </c>
      <c r="HT420" s="45">
        <f t="shared" ca="1" si="1422"/>
        <v>23654.077053000005</v>
      </c>
      <c r="HU420" s="45">
        <f t="shared" ca="1" si="1422"/>
        <v>23654.077053000005</v>
      </c>
      <c r="HV420" s="45">
        <f t="shared" ca="1" si="1422"/>
        <v>23654.077053000005</v>
      </c>
      <c r="HW420" s="45">
        <f t="shared" ca="1" si="1422"/>
        <v>23654.077053000005</v>
      </c>
      <c r="HX420" s="45">
        <f t="shared" ca="1" si="1422"/>
        <v>23654.077053000005</v>
      </c>
      <c r="HY420" s="45">
        <f t="shared" ca="1" si="1422"/>
        <v>23654.077053000005</v>
      </c>
      <c r="HZ420" s="45">
        <f t="shared" ca="1" si="1422"/>
        <v>23654.077053000005</v>
      </c>
      <c r="IA420" s="45">
        <f t="shared" ca="1" si="1422"/>
        <v>23654.077053000005</v>
      </c>
      <c r="IB420" s="45">
        <f t="shared" ca="1" si="1422"/>
        <v>23654.077053000005</v>
      </c>
      <c r="IC420" s="45">
        <f t="shared" ca="1" si="1422"/>
        <v>23654.077053000005</v>
      </c>
      <c r="ID420" s="45">
        <f t="shared" ca="1" si="1422"/>
        <v>23654.077053000005</v>
      </c>
      <c r="IE420" s="45">
        <f t="shared" ca="1" si="1422"/>
        <v>23654.077053000005</v>
      </c>
      <c r="IF420" s="45">
        <f t="shared" ca="1" si="1422"/>
        <v>23654.077053000005</v>
      </c>
      <c r="IG420" s="45">
        <f t="shared" ca="1" si="1422"/>
        <v>23654.077053000005</v>
      </c>
      <c r="IH420" s="45">
        <f t="shared" ref="IH420:KP420" ca="1" si="1423">IH359*-1</f>
        <v>23654.077053000005</v>
      </c>
      <c r="II420" s="45">
        <f t="shared" ca="1" si="1423"/>
        <v>23669.263451802792</v>
      </c>
      <c r="IJ420" s="45">
        <f t="shared" ca="1" si="1423"/>
        <v>23669.263451802792</v>
      </c>
      <c r="IK420" s="45">
        <f t="shared" ca="1" si="1423"/>
        <v>23669.263451802792</v>
      </c>
      <c r="IL420" s="45">
        <f t="shared" ca="1" si="1423"/>
        <v>23669.263451802792</v>
      </c>
      <c r="IM420" s="45">
        <f t="shared" ca="1" si="1423"/>
        <v>23669.263451802792</v>
      </c>
      <c r="IN420" s="45">
        <f t="shared" ca="1" si="1423"/>
        <v>23669.263451802792</v>
      </c>
      <c r="IO420" s="45">
        <f t="shared" ca="1" si="1423"/>
        <v>23669.263451802792</v>
      </c>
      <c r="IP420" s="45">
        <f t="shared" ca="1" si="1423"/>
        <v>23669.263451802792</v>
      </c>
      <c r="IQ420" s="45">
        <f t="shared" ca="1" si="1423"/>
        <v>23669.263451802792</v>
      </c>
      <c r="IR420" s="45">
        <f t="shared" ca="1" si="1423"/>
        <v>23669.263451802792</v>
      </c>
      <c r="IS420" s="45">
        <f t="shared" ca="1" si="1423"/>
        <v>23669.263451802792</v>
      </c>
      <c r="IT420" s="45">
        <f t="shared" ca="1" si="1423"/>
        <v>23669.263451802792</v>
      </c>
      <c r="IU420" s="45">
        <f t="shared" ca="1" si="1423"/>
        <v>23669.263451802792</v>
      </c>
      <c r="IV420" s="45">
        <f t="shared" ca="1" si="1423"/>
        <v>23669.263451802792</v>
      </c>
      <c r="IW420" s="45">
        <f t="shared" ca="1" si="1423"/>
        <v>23669.263451802792</v>
      </c>
      <c r="IX420" s="45">
        <f t="shared" ca="1" si="1423"/>
        <v>23669.263451802792</v>
      </c>
      <c r="IY420" s="45">
        <f t="shared" ca="1" si="1423"/>
        <v>23669.263451802792</v>
      </c>
      <c r="IZ420" s="45">
        <f t="shared" ca="1" si="1423"/>
        <v>23669.263451802792</v>
      </c>
      <c r="JA420" s="45">
        <f t="shared" ca="1" si="1423"/>
        <v>23669.263451802792</v>
      </c>
      <c r="JB420" s="45">
        <f t="shared" ca="1" si="1423"/>
        <v>23669.263451802792</v>
      </c>
      <c r="JC420" s="45">
        <f t="shared" ca="1" si="1423"/>
        <v>23669.263451802792</v>
      </c>
      <c r="JD420" s="45">
        <f t="shared" ca="1" si="1423"/>
        <v>23669.263451802792</v>
      </c>
      <c r="JE420" s="45">
        <f t="shared" ca="1" si="1423"/>
        <v>23669.263451802792</v>
      </c>
      <c r="JF420" s="45">
        <f t="shared" ca="1" si="1423"/>
        <v>23669.263451802792</v>
      </c>
      <c r="JG420" s="45">
        <f t="shared" ca="1" si="1423"/>
        <v>23669.263451802792</v>
      </c>
      <c r="JH420" s="45">
        <f t="shared" ca="1" si="1423"/>
        <v>23669.263451802792</v>
      </c>
      <c r="JI420" s="45">
        <f t="shared" ca="1" si="1423"/>
        <v>23669.263451802792</v>
      </c>
      <c r="JJ420" s="45">
        <f t="shared" ca="1" si="1423"/>
        <v>23669.263451802792</v>
      </c>
      <c r="JK420" s="45">
        <f t="shared" ca="1" si="1423"/>
        <v>23669.263451802792</v>
      </c>
      <c r="JL420" s="45">
        <f t="shared" ca="1" si="1423"/>
        <v>23669.263451802792</v>
      </c>
      <c r="JM420" s="45">
        <f t="shared" ca="1" si="1423"/>
        <v>23669.263451802792</v>
      </c>
      <c r="JN420" s="45">
        <f t="shared" ca="1" si="1423"/>
        <v>23669.263451802792</v>
      </c>
      <c r="JO420" s="45">
        <f t="shared" ca="1" si="1423"/>
        <v>23669.263451802792</v>
      </c>
      <c r="JP420" s="45">
        <f t="shared" ca="1" si="1423"/>
        <v>23669.263451802792</v>
      </c>
      <c r="JQ420" s="45">
        <f t="shared" ca="1" si="1423"/>
        <v>23669.263451802792</v>
      </c>
      <c r="JR420" s="45">
        <f t="shared" ca="1" si="1423"/>
        <v>23669.263451802792</v>
      </c>
      <c r="JS420" s="45">
        <f t="shared" ca="1" si="1423"/>
        <v>23669.263451802792</v>
      </c>
      <c r="JT420" s="45">
        <f t="shared" ca="1" si="1423"/>
        <v>23669.263451802792</v>
      </c>
      <c r="JU420" s="45">
        <f t="shared" ca="1" si="1423"/>
        <v>23669.263451802792</v>
      </c>
      <c r="JV420" s="45">
        <f t="shared" ca="1" si="1423"/>
        <v>23669.263451802792</v>
      </c>
      <c r="JW420" s="45">
        <f t="shared" ca="1" si="1423"/>
        <v>23669.263451802792</v>
      </c>
      <c r="JX420" s="45">
        <f t="shared" ca="1" si="1423"/>
        <v>23669.263451802792</v>
      </c>
      <c r="JY420" s="45">
        <f t="shared" ca="1" si="1423"/>
        <v>23669.263451802792</v>
      </c>
      <c r="JZ420" s="45">
        <f t="shared" ca="1" si="1423"/>
        <v>23669.263451802792</v>
      </c>
      <c r="KA420" s="45">
        <f t="shared" ca="1" si="1423"/>
        <v>23669.263451802792</v>
      </c>
      <c r="KB420" s="45">
        <f t="shared" ca="1" si="1423"/>
        <v>23669.263451802792</v>
      </c>
      <c r="KC420" s="45">
        <f t="shared" ca="1" si="1423"/>
        <v>23669.263451802792</v>
      </c>
      <c r="KD420" s="45">
        <f t="shared" ca="1" si="1423"/>
        <v>23669.263451802792</v>
      </c>
      <c r="KE420" s="45">
        <f t="shared" ca="1" si="1423"/>
        <v>23669.263451802792</v>
      </c>
      <c r="KF420" s="45">
        <f t="shared" ca="1" si="1423"/>
        <v>23669.263451802792</v>
      </c>
      <c r="KG420" s="45">
        <f t="shared" ca="1" si="1423"/>
        <v>23669.263451802792</v>
      </c>
      <c r="KH420" s="45">
        <f t="shared" ca="1" si="1423"/>
        <v>23669.263451802792</v>
      </c>
      <c r="KI420" s="45">
        <f t="shared" ca="1" si="1423"/>
        <v>23669.263451802792</v>
      </c>
      <c r="KJ420" s="45">
        <f t="shared" ca="1" si="1423"/>
        <v>23669.263451802792</v>
      </c>
      <c r="KK420" s="45">
        <f t="shared" ca="1" si="1423"/>
        <v>23669.263451802792</v>
      </c>
      <c r="KL420" s="45">
        <f t="shared" ca="1" si="1423"/>
        <v>23669.263451802792</v>
      </c>
      <c r="KM420" s="45">
        <f t="shared" ca="1" si="1423"/>
        <v>23669.263451802792</v>
      </c>
      <c r="KN420" s="45">
        <f t="shared" ca="1" si="1423"/>
        <v>23669.263451802792</v>
      </c>
      <c r="KO420" s="45">
        <f t="shared" ca="1" si="1423"/>
        <v>23669.263451802792</v>
      </c>
      <c r="KP420" s="45">
        <f t="shared" ca="1" si="1423"/>
        <v>23669.263451802792</v>
      </c>
      <c r="KQ420" s="45">
        <f t="shared" ref="KQ420:LT420" ca="1" si="1424">KQ359*-1</f>
        <v>23669.263451802792</v>
      </c>
      <c r="KR420" s="45">
        <f t="shared" ca="1" si="1424"/>
        <v>23669.263451802792</v>
      </c>
      <c r="KS420" s="45">
        <f t="shared" ca="1" si="1424"/>
        <v>23669.263451802792</v>
      </c>
      <c r="KT420" s="45">
        <f t="shared" ca="1" si="1424"/>
        <v>23669.263451802792</v>
      </c>
      <c r="KU420" s="45">
        <f t="shared" ca="1" si="1424"/>
        <v>23669.263451802792</v>
      </c>
      <c r="KV420" s="45">
        <f t="shared" ca="1" si="1424"/>
        <v>23669.263451802792</v>
      </c>
      <c r="KW420" s="45">
        <f t="shared" ca="1" si="1424"/>
        <v>23669.263451802792</v>
      </c>
      <c r="KX420" s="45">
        <f t="shared" ca="1" si="1424"/>
        <v>23669.263451802792</v>
      </c>
      <c r="KY420" s="45">
        <f t="shared" ca="1" si="1424"/>
        <v>23669.263451802792</v>
      </c>
      <c r="KZ420" s="45">
        <f t="shared" ca="1" si="1424"/>
        <v>23669.263451802792</v>
      </c>
      <c r="LA420" s="45">
        <f t="shared" ca="1" si="1424"/>
        <v>23669.263451802792</v>
      </c>
      <c r="LB420" s="45">
        <f t="shared" ca="1" si="1424"/>
        <v>23669.263451802792</v>
      </c>
      <c r="LC420" s="45">
        <f t="shared" ca="1" si="1424"/>
        <v>23669.263451802792</v>
      </c>
      <c r="LD420" s="45">
        <f t="shared" ca="1" si="1424"/>
        <v>23669.263451802792</v>
      </c>
      <c r="LE420" s="45">
        <f t="shared" ca="1" si="1424"/>
        <v>23669.263451802792</v>
      </c>
      <c r="LF420" s="45">
        <f t="shared" ca="1" si="1424"/>
        <v>23669.263451802792</v>
      </c>
      <c r="LG420" s="45">
        <f t="shared" ca="1" si="1424"/>
        <v>23669.263451802792</v>
      </c>
      <c r="LH420" s="45">
        <f t="shared" ca="1" si="1424"/>
        <v>23669.263451802792</v>
      </c>
      <c r="LI420" s="45">
        <f t="shared" ca="1" si="1424"/>
        <v>23669.263451802792</v>
      </c>
      <c r="LJ420" s="45">
        <f t="shared" ca="1" si="1424"/>
        <v>23669.263451802792</v>
      </c>
      <c r="LK420" s="45">
        <f t="shared" ca="1" si="1424"/>
        <v>23669.263451802792</v>
      </c>
      <c r="LL420" s="45">
        <f t="shared" ca="1" si="1424"/>
        <v>23669.263451802792</v>
      </c>
      <c r="LM420" s="45">
        <f t="shared" ca="1" si="1424"/>
        <v>23669.263451802792</v>
      </c>
      <c r="LN420" s="45">
        <f t="shared" ca="1" si="1424"/>
        <v>23669.263451802792</v>
      </c>
      <c r="LO420" s="45">
        <f t="shared" ca="1" si="1424"/>
        <v>23669.263451802792</v>
      </c>
      <c r="LP420" s="45">
        <f t="shared" ca="1" si="1424"/>
        <v>23669.263451802792</v>
      </c>
      <c r="LQ420" s="45">
        <f t="shared" ca="1" si="1424"/>
        <v>23669.263451802792</v>
      </c>
      <c r="LR420" s="45">
        <f t="shared" ca="1" si="1424"/>
        <v>23669.263451802792</v>
      </c>
      <c r="LS420" s="45">
        <f t="shared" ca="1" si="1424"/>
        <v>23669.263451802792</v>
      </c>
      <c r="LT420" s="45">
        <f t="shared" ca="1" si="1424"/>
        <v>23669.263451802792</v>
      </c>
      <c r="LU420" s="45"/>
      <c r="LV420" s="45"/>
      <c r="LW420" s="45"/>
      <c r="LX420" s="45"/>
      <c r="LY420" s="45"/>
      <c r="LZ420" s="45"/>
      <c r="MA420" s="45"/>
      <c r="MB420" s="45"/>
      <c r="MC420" s="45"/>
      <c r="MD420" s="45"/>
      <c r="ME420" s="45"/>
      <c r="MF420" s="45"/>
      <c r="MG420" s="45"/>
      <c r="MH420" s="45"/>
      <c r="MI420" s="45"/>
      <c r="MJ420" s="45"/>
      <c r="MK420" s="45"/>
      <c r="ML420" s="45"/>
      <c r="MM420" s="45"/>
      <c r="MN420" s="45"/>
      <c r="MO420" s="45"/>
      <c r="MP420" s="45"/>
      <c r="MQ420" s="45"/>
      <c r="MR420" s="45"/>
      <c r="MS420" s="45"/>
      <c r="MT420" s="45"/>
      <c r="MU420" s="45"/>
      <c r="MV420" s="45"/>
      <c r="MW420" s="45"/>
      <c r="MX420" s="45"/>
      <c r="MY420" s="45"/>
      <c r="MZ420" s="45"/>
      <c r="NA420" s="45"/>
      <c r="NB420" s="45"/>
      <c r="NC420" s="45"/>
      <c r="ND420" s="45"/>
      <c r="NE420" s="45"/>
      <c r="NF420" s="45"/>
      <c r="NG420" s="45"/>
      <c r="NH420" s="45"/>
      <c r="NI420" s="45"/>
      <c r="NJ420" s="45"/>
      <c r="NK420" s="45"/>
      <c r="NL420" s="45"/>
      <c r="NM420" s="45"/>
      <c r="NN420" s="45"/>
      <c r="NO420" s="45"/>
      <c r="NP420" s="45"/>
      <c r="NQ420" s="45"/>
      <c r="NR420" s="45"/>
      <c r="NS420" s="45"/>
      <c r="NT420" s="45"/>
      <c r="NU420" s="45"/>
      <c r="NV420" s="45"/>
      <c r="NW420" s="45"/>
      <c r="NX420" s="45"/>
      <c r="NY420" s="45"/>
      <c r="NZ420" s="45"/>
      <c r="OA420" s="45"/>
      <c r="OB420" s="45"/>
      <c r="OC420" s="45"/>
      <c r="OD420" s="45"/>
      <c r="OE420" s="45"/>
      <c r="OF420" s="45"/>
      <c r="OG420" s="45"/>
      <c r="OH420" s="45"/>
      <c r="OI420" s="45"/>
      <c r="OJ420" s="45"/>
      <c r="OK420" s="45"/>
      <c r="OL420" s="45"/>
      <c r="OM420" s="45"/>
      <c r="ON420" s="45"/>
      <c r="OO420" s="45"/>
      <c r="OP420" s="45"/>
      <c r="OQ420" s="45"/>
      <c r="OR420" s="45"/>
      <c r="OS420" s="45"/>
      <c r="OT420" s="45"/>
      <c r="OU420" s="45"/>
      <c r="OV420" s="45"/>
      <c r="OW420" s="45"/>
      <c r="OX420" s="45"/>
      <c r="OY420" s="45"/>
      <c r="OZ420" s="45"/>
      <c r="PA420" s="45"/>
      <c r="PB420" s="45"/>
      <c r="PC420" s="45"/>
      <c r="PD420" s="45"/>
      <c r="PE420" s="45"/>
      <c r="PF420" s="45"/>
      <c r="PG420" s="45"/>
      <c r="PH420" s="45"/>
      <c r="PI420" s="45"/>
      <c r="PJ420" s="45"/>
      <c r="PK420" s="45"/>
      <c r="PL420" s="45"/>
      <c r="PM420" s="45"/>
      <c r="PN420" s="45"/>
      <c r="PO420" s="45"/>
      <c r="PP420" s="45"/>
      <c r="PQ420" s="45"/>
      <c r="PR420" s="45"/>
      <c r="PS420" s="45"/>
      <c r="PT420" s="45"/>
      <c r="PU420" s="45"/>
      <c r="PV420" s="45"/>
      <c r="PW420" s="45"/>
      <c r="PX420" s="45"/>
      <c r="PY420" s="45"/>
      <c r="PZ420" s="45"/>
      <c r="QA420" s="45"/>
      <c r="QB420" s="45"/>
      <c r="QC420" s="45"/>
      <c r="QD420" s="45"/>
      <c r="QE420" s="45"/>
      <c r="QF420" s="45"/>
      <c r="QG420" s="45"/>
      <c r="QH420" s="45"/>
      <c r="QI420" s="45"/>
      <c r="QJ420" s="45"/>
      <c r="QK420" s="45"/>
      <c r="QL420" s="45"/>
      <c r="QM420" s="45"/>
      <c r="QN420" s="45"/>
      <c r="QO420" s="45"/>
      <c r="QP420" s="45"/>
      <c r="QQ420" s="45"/>
      <c r="QR420" s="45"/>
      <c r="QS420" s="45"/>
      <c r="QT420" s="45"/>
      <c r="QU420" s="45"/>
    </row>
    <row r="421" spans="2:463" ht="15" customHeight="1" outlineLevel="1">
      <c r="C421" s="75" t="s">
        <v>605</v>
      </c>
      <c r="E421" s="50" t="s">
        <v>95</v>
      </c>
      <c r="H421" s="66">
        <f t="shared" si="1400"/>
        <v>4404775.440105631</v>
      </c>
      <c r="I421" s="45">
        <f t="shared" ref="I421:J421" si="1425">I362*-1</f>
        <v>0</v>
      </c>
      <c r="J421" s="45">
        <f t="shared" si="1425"/>
        <v>0</v>
      </c>
      <c r="K421" s="45">
        <f>K439*-1</f>
        <v>0</v>
      </c>
      <c r="L421" s="45">
        <f>L439*-1</f>
        <v>0</v>
      </c>
      <c r="M421" s="45">
        <f>M439*-1</f>
        <v>0</v>
      </c>
      <c r="N421" s="45">
        <f>N439*-1</f>
        <v>0</v>
      </c>
      <c r="O421" s="45">
        <f t="shared" ref="O421:BZ421" si="1426">O362*-1</f>
        <v>0</v>
      </c>
      <c r="P421" s="45">
        <f t="shared" si="1426"/>
        <v>0</v>
      </c>
      <c r="Q421" s="45">
        <f t="shared" si="1426"/>
        <v>0</v>
      </c>
      <c r="R421" s="45">
        <f t="shared" si="1426"/>
        <v>0</v>
      </c>
      <c r="S421" s="45">
        <f t="shared" si="1426"/>
        <v>0</v>
      </c>
      <c r="T421" s="45">
        <f t="shared" si="1426"/>
        <v>0</v>
      </c>
      <c r="U421" s="45">
        <f t="shared" si="1426"/>
        <v>0</v>
      </c>
      <c r="V421" s="45">
        <f t="shared" si="1426"/>
        <v>0</v>
      </c>
      <c r="W421" s="45">
        <f t="shared" si="1426"/>
        <v>0</v>
      </c>
      <c r="X421" s="45">
        <f t="shared" si="1426"/>
        <v>0</v>
      </c>
      <c r="Y421" s="45">
        <f t="shared" si="1426"/>
        <v>0</v>
      </c>
      <c r="Z421" s="45">
        <f t="shared" si="1426"/>
        <v>0</v>
      </c>
      <c r="AA421" s="45">
        <f t="shared" si="1426"/>
        <v>0</v>
      </c>
      <c r="AB421" s="45">
        <f t="shared" si="1426"/>
        <v>0</v>
      </c>
      <c r="AC421" s="45">
        <f t="shared" si="1426"/>
        <v>0</v>
      </c>
      <c r="AD421" s="45">
        <f t="shared" si="1426"/>
        <v>0</v>
      </c>
      <c r="AE421" s="45">
        <f t="shared" si="1426"/>
        <v>0</v>
      </c>
      <c r="AF421" s="45">
        <f t="shared" si="1426"/>
        <v>0</v>
      </c>
      <c r="AG421" s="45">
        <f t="shared" si="1426"/>
        <v>34764.583333333336</v>
      </c>
      <c r="AH421" s="45">
        <f t="shared" si="1426"/>
        <v>34923.921006944445</v>
      </c>
      <c r="AI421" s="45">
        <f t="shared" si="1426"/>
        <v>35083.988978226276</v>
      </c>
      <c r="AJ421" s="45">
        <f t="shared" si="1426"/>
        <v>35244.790594376478</v>
      </c>
      <c r="AK421" s="45">
        <f t="shared" si="1426"/>
        <v>34629.767397458563</v>
      </c>
      <c r="AL421" s="45">
        <f t="shared" si="1426"/>
        <v>34788.487164696911</v>
      </c>
      <c r="AM421" s="45">
        <f t="shared" si="1426"/>
        <v>34947.934397535108</v>
      </c>
      <c r="AN421" s="45">
        <f t="shared" si="1426"/>
        <v>34331.550609715006</v>
      </c>
      <c r="AO421" s="45">
        <f t="shared" si="1426"/>
        <v>34488.903550009534</v>
      </c>
      <c r="AP421" s="45">
        <f t="shared" si="1426"/>
        <v>34646.977691280408</v>
      </c>
      <c r="AQ421" s="45">
        <f t="shared" si="1426"/>
        <v>34029.214518556633</v>
      </c>
      <c r="AR421" s="45">
        <f t="shared" si="1426"/>
        <v>34185.181751766686</v>
      </c>
      <c r="AS421" s="45">
        <f t="shared" si="1426"/>
        <v>34341.863834795622</v>
      </c>
      <c r="AT421" s="45">
        <f t="shared" si="1426"/>
        <v>33722.702223562956</v>
      </c>
      <c r="AU421" s="45">
        <f t="shared" si="1426"/>
        <v>33877.264608754289</v>
      </c>
      <c r="AV421" s="45">
        <f t="shared" si="1426"/>
        <v>34032.535404877744</v>
      </c>
      <c r="AW421" s="45">
        <f t="shared" si="1426"/>
        <v>33411.956038341297</v>
      </c>
      <c r="AX421" s="45">
        <f t="shared" si="1426"/>
        <v>33565.094170183693</v>
      </c>
      <c r="AY421" s="45">
        <f t="shared" si="1426"/>
        <v>33718.934185130369</v>
      </c>
      <c r="AZ421" s="45">
        <f t="shared" si="1426"/>
        <v>33096.917479670075</v>
      </c>
      <c r="BA421" s="45">
        <f t="shared" si="1426"/>
        <v>33248.611684785232</v>
      </c>
      <c r="BB421" s="45">
        <f t="shared" si="1426"/>
        <v>33401.001155007158</v>
      </c>
      <c r="BC421" s="45">
        <f t="shared" si="1426"/>
        <v>32777.52725649214</v>
      </c>
      <c r="BD421" s="45">
        <f t="shared" si="1426"/>
        <v>32927.757589751061</v>
      </c>
      <c r="BE421" s="45">
        <f t="shared" si="1426"/>
        <v>33078.676478704088</v>
      </c>
      <c r="BF421" s="45">
        <f t="shared" si="1426"/>
        <v>32453.725258756003</v>
      </c>
      <c r="BG421" s="45">
        <f t="shared" si="1426"/>
        <v>32602.471499525305</v>
      </c>
      <c r="BH421" s="45">
        <f t="shared" si="1426"/>
        <v>32751.899493898127</v>
      </c>
      <c r="BI421" s="45">
        <f t="shared" si="1426"/>
        <v>32125.45054610302</v>
      </c>
      <c r="BJ421" s="45">
        <f t="shared" si="1426"/>
        <v>32272.692194439325</v>
      </c>
      <c r="BK421" s="45">
        <f t="shared" si="1426"/>
        <v>32420.608700330504</v>
      </c>
      <c r="BL421" s="45">
        <f t="shared" si="1426"/>
        <v>31792.641336398214</v>
      </c>
      <c r="BM421" s="45">
        <f t="shared" si="1426"/>
        <v>31938.357609190036</v>
      </c>
      <c r="BN421" s="45">
        <f t="shared" si="1426"/>
        <v>32084.741748232158</v>
      </c>
      <c r="BO421" s="45">
        <f t="shared" si="1426"/>
        <v>31455.23499410275</v>
      </c>
      <c r="BP421" s="45">
        <f t="shared" si="1426"/>
        <v>31599.404821159056</v>
      </c>
      <c r="BQ421" s="45">
        <f t="shared" si="1426"/>
        <v>31744.235426589366</v>
      </c>
      <c r="BR421" s="45">
        <f t="shared" si="1426"/>
        <v>31113.168018485761</v>
      </c>
      <c r="BS421" s="45">
        <f t="shared" si="1426"/>
        <v>31255.770038570488</v>
      </c>
      <c r="BT421" s="45">
        <f t="shared" si="1426"/>
        <v>31399.02565124727</v>
      </c>
      <c r="BU421" s="45">
        <f t="shared" si="1426"/>
        <v>30766.376031673346</v>
      </c>
      <c r="BV421" s="45">
        <f t="shared" si="1426"/>
        <v>30907.388588485184</v>
      </c>
      <c r="BW421" s="45">
        <f t="shared" si="1426"/>
        <v>31049.047452849074</v>
      </c>
      <c r="BX421" s="45">
        <f t="shared" si="1426"/>
        <v>30414.79376653249</v>
      </c>
      <c r="BY421" s="45">
        <f t="shared" si="1426"/>
        <v>30554.194904629094</v>
      </c>
      <c r="BZ421" s="45">
        <f t="shared" si="1426"/>
        <v>30694.234964608644</v>
      </c>
      <c r="CA421" s="45">
        <f t="shared" ref="CA421:EL421" si="1427">CA362*-1</f>
        <v>30058.35505438763</v>
      </c>
      <c r="CB421" s="45">
        <f t="shared" si="1427"/>
        <v>30196.122515053576</v>
      </c>
      <c r="CC421" s="45">
        <f t="shared" si="1427"/>
        <v>30334.521409914236</v>
      </c>
      <c r="CD421" s="45">
        <f t="shared" si="1427"/>
        <v>29696.992812567536</v>
      </c>
      <c r="CE421" s="45">
        <f t="shared" si="1427"/>
        <v>29833.104029625134</v>
      </c>
      <c r="CF421" s="45">
        <f t="shared" si="1427"/>
        <v>29969.839089760921</v>
      </c>
      <c r="CG421" s="45">
        <f t="shared" si="1427"/>
        <v>29330.639031780182</v>
      </c>
      <c r="CH421" s="45">
        <f t="shared" si="1427"/>
        <v>29465.071127342508</v>
      </c>
      <c r="CI421" s="45">
        <f t="shared" si="1427"/>
        <v>29600.119370009495</v>
      </c>
      <c r="CJ421" s="45">
        <f t="shared" si="1427"/>
        <v>28959.224763313228</v>
      </c>
      <c r="CK421" s="45">
        <f t="shared" si="1427"/>
        <v>29091.954543478416</v>
      </c>
      <c r="CL421" s="45">
        <f t="shared" si="1427"/>
        <v>29225.292668469359</v>
      </c>
      <c r="CM421" s="45">
        <f t="shared" si="1427"/>
        <v>28582.680106057702</v>
      </c>
      <c r="CN421" s="45">
        <f t="shared" si="1427"/>
        <v>28713.6840565438</v>
      </c>
      <c r="CO421" s="45">
        <f t="shared" si="1427"/>
        <v>28845.288441802961</v>
      </c>
      <c r="CP421" s="45">
        <f t="shared" si="1427"/>
        <v>28200.934193352416</v>
      </c>
      <c r="CQ421" s="45">
        <f t="shared" si="1427"/>
        <v>28330.188475071947</v>
      </c>
      <c r="CR421" s="45">
        <f t="shared" si="1427"/>
        <v>28460.035172249365</v>
      </c>
      <c r="CS421" s="45">
        <f t="shared" si="1427"/>
        <v>27813.915179646698</v>
      </c>
      <c r="CT421" s="45">
        <f t="shared" si="1427"/>
        <v>27941.39562422008</v>
      </c>
      <c r="CU421" s="45">
        <f t="shared" si="1427"/>
        <v>28069.460354164421</v>
      </c>
      <c r="CV421" s="45">
        <f t="shared" si="1427"/>
        <v>27421.550226978867</v>
      </c>
      <c r="CW421" s="45">
        <f t="shared" si="1427"/>
        <v>27547.232332185853</v>
      </c>
      <c r="CX421" s="45">
        <f t="shared" si="1427"/>
        <v>27673.49048037504</v>
      </c>
      <c r="CY421" s="45">
        <f t="shared" si="1427"/>
        <v>27023.76549126795</v>
      </c>
      <c r="CZ421" s="45">
        <f t="shared" si="1427"/>
        <v>27147.624416436258</v>
      </c>
      <c r="DA421" s="45">
        <f t="shared" si="1427"/>
        <v>27272.051028344929</v>
      </c>
      <c r="DB421" s="45">
        <f t="shared" si="1427"/>
        <v>26620.486108416037</v>
      </c>
      <c r="DC421" s="45">
        <f t="shared" si="1427"/>
        <v>26742.496669746273</v>
      </c>
      <c r="DD421" s="45">
        <f t="shared" si="1427"/>
        <v>26865.066446149282</v>
      </c>
      <c r="DE421" s="45">
        <f t="shared" si="1427"/>
        <v>26211.636180218655</v>
      </c>
      <c r="DF421" s="45">
        <f t="shared" si="1427"/>
        <v>26331.772846044656</v>
      </c>
      <c r="DG421" s="45">
        <f t="shared" si="1427"/>
        <v>26452.460138255694</v>
      </c>
      <c r="DH421" s="45">
        <f t="shared" si="1427"/>
        <v>25797.138760080561</v>
      </c>
      <c r="DI421" s="45">
        <f t="shared" si="1427"/>
        <v>25915.375646064262</v>
      </c>
      <c r="DJ421" s="45">
        <f t="shared" si="1427"/>
        <v>26034.154451108723</v>
      </c>
      <c r="DK421" s="45">
        <f t="shared" si="1427"/>
        <v>25376.915838534165</v>
      </c>
      <c r="DL421" s="45">
        <f t="shared" si="1427"/>
        <v>25493.226702794112</v>
      </c>
      <c r="DM421" s="45">
        <f t="shared" si="1427"/>
        <v>25610.070658515251</v>
      </c>
      <c r="DN421" s="45">
        <f t="shared" si="1427"/>
        <v>24950.888328557972</v>
      </c>
      <c r="DO421" s="45">
        <f t="shared" si="1427"/>
        <v>25065.24656673053</v>
      </c>
      <c r="DP421" s="45">
        <f t="shared" si="1427"/>
        <v>25180.128946828045</v>
      </c>
      <c r="DQ421" s="45">
        <f t="shared" si="1427"/>
        <v>24518.976050692203</v>
      </c>
      <c r="DR421" s="45">
        <f t="shared" si="1427"/>
        <v>24631.354690924545</v>
      </c>
      <c r="DS421" s="45">
        <f t="shared" si="1427"/>
        <v>24744.248399924614</v>
      </c>
      <c r="DT421" s="45">
        <f t="shared" si="1427"/>
        <v>24081.097717948793</v>
      </c>
      <c r="DU421" s="45">
        <f t="shared" si="1427"/>
        <v>24191.469415822728</v>
      </c>
      <c r="DV421" s="45">
        <f t="shared" si="1427"/>
        <v>24302.346983978579</v>
      </c>
      <c r="DW421" s="45">
        <f t="shared" si="1427"/>
        <v>23637.170920513006</v>
      </c>
      <c r="DX421" s="45">
        <f t="shared" si="1427"/>
        <v>23745.50795389869</v>
      </c>
      <c r="DY421" s="45">
        <f t="shared" si="1427"/>
        <v>23854.341532020724</v>
      </c>
      <c r="DZ421" s="45">
        <f t="shared" si="1427"/>
        <v>23187.11211023368</v>
      </c>
      <c r="EA421" s="45">
        <f t="shared" si="1427"/>
        <v>23293.386374072252</v>
      </c>
      <c r="EB421" s="45">
        <f t="shared" si="1427"/>
        <v>23400.147728286749</v>
      </c>
      <c r="EC421" s="45">
        <f t="shared" si="1427"/>
        <v>22730.836584899258</v>
      </c>
      <c r="ED421" s="45">
        <f t="shared" si="1427"/>
        <v>22835.019585913378</v>
      </c>
      <c r="EE421" s="45">
        <f t="shared" si="1427"/>
        <v>22939.680092348815</v>
      </c>
      <c r="EF421" s="45">
        <f t="shared" si="1427"/>
        <v>22268.258472296606</v>
      </c>
      <c r="EG421" s="45">
        <f t="shared" si="1427"/>
        <v>22370.321323627963</v>
      </c>
      <c r="EH421" s="45">
        <f t="shared" si="1427"/>
        <v>22472.85196302793</v>
      </c>
      <c r="EI421" s="45">
        <f t="shared" si="1427"/>
        <v>21799.290714049665</v>
      </c>
      <c r="EJ421" s="45">
        <f t="shared" si="1427"/>
        <v>21899.204129822392</v>
      </c>
      <c r="EK421" s="45">
        <f t="shared" si="1427"/>
        <v>21999.575482084078</v>
      </c>
      <c r="EL421" s="45">
        <f t="shared" si="1427"/>
        <v>21323.84504923482</v>
      </c>
      <c r="EM421" s="45">
        <f t="shared" ref="EM421:GX421" si="1428">EM362*-1</f>
        <v>21421.579339043816</v>
      </c>
      <c r="EN421" s="45">
        <f t="shared" si="1428"/>
        <v>21519.761577681096</v>
      </c>
      <c r="EO421" s="45">
        <f t="shared" si="1428"/>
        <v>20841.831997769998</v>
      </c>
      <c r="EP421" s="45">
        <f t="shared" si="1428"/>
        <v>20937.357061093109</v>
      </c>
      <c r="EQ421" s="45">
        <f t="shared" si="1428"/>
        <v>21033.31994762312</v>
      </c>
      <c r="ER421" s="45">
        <f t="shared" si="1428"/>
        <v>20353.160843574249</v>
      </c>
      <c r="ES421" s="45">
        <f t="shared" si="1428"/>
        <v>20446.446164107299</v>
      </c>
      <c r="ET421" s="45">
        <f t="shared" si="1428"/>
        <v>20540.159042359457</v>
      </c>
      <c r="EU421" s="45">
        <f t="shared" si="1428"/>
        <v>19857.739617494797</v>
      </c>
      <c r="EV421" s="45">
        <f t="shared" si="1428"/>
        <v>19948.754257408316</v>
      </c>
      <c r="EW421" s="45">
        <f t="shared" si="1428"/>
        <v>20040.186047754767</v>
      </c>
      <c r="EX421" s="45">
        <f t="shared" si="1428"/>
        <v>19355.475079998174</v>
      </c>
      <c r="EY421" s="45">
        <f t="shared" si="1428"/>
        <v>19444.18767411483</v>
      </c>
      <c r="EZ421" s="45">
        <f t="shared" si="1428"/>
        <v>19533.306867621188</v>
      </c>
      <c r="FA421" s="45">
        <f t="shared" si="1428"/>
        <v>18846.272703622315</v>
      </c>
      <c r="FB421" s="45">
        <f t="shared" si="1428"/>
        <v>18932.651453513918</v>
      </c>
      <c r="FC421" s="45">
        <f t="shared" si="1428"/>
        <v>19019.426106009189</v>
      </c>
      <c r="FD421" s="45">
        <f t="shared" si="1428"/>
        <v>18330.036655186257</v>
      </c>
      <c r="FE421" s="45">
        <f t="shared" si="1428"/>
        <v>18414.049323189192</v>
      </c>
      <c r="FF421" s="45">
        <f t="shared" si="1428"/>
        <v>18498.447049253809</v>
      </c>
      <c r="FG421" s="45">
        <f t="shared" si="1428"/>
        <v>17806.669777754083</v>
      </c>
      <c r="FH421" s="45">
        <f t="shared" si="1428"/>
        <v>17888.283680902125</v>
      </c>
      <c r="FI421" s="45">
        <f t="shared" si="1428"/>
        <v>17970.271647772923</v>
      </c>
      <c r="FJ421" s="45">
        <f t="shared" si="1428"/>
        <v>17276.073572349742</v>
      </c>
      <c r="FK421" s="45">
        <f t="shared" si="1428"/>
        <v>17355.255576223015</v>
      </c>
      <c r="FL421" s="45">
        <f t="shared" si="1428"/>
        <v>17434.800497614036</v>
      </c>
      <c r="FM421" s="45">
        <f t="shared" si="1428"/>
        <v>16738.148179419291</v>
      </c>
      <c r="FN421" s="45">
        <f t="shared" si="1428"/>
        <v>16814.864691908297</v>
      </c>
      <c r="FO421" s="45">
        <f t="shared" si="1428"/>
        <v>16891.93282174621</v>
      </c>
      <c r="FP421" s="45">
        <f t="shared" si="1428"/>
        <v>16192.792360037074</v>
      </c>
      <c r="FQ421" s="45">
        <f t="shared" si="1428"/>
        <v>16267.009325020577</v>
      </c>
      <c r="FR421" s="45">
        <f t="shared" si="1428"/>
        <v>16341.566451093588</v>
      </c>
      <c r="FS421" s="45">
        <f t="shared" si="1428"/>
        <v>15639.903476852292</v>
      </c>
      <c r="FT421" s="45">
        <f t="shared" si="1428"/>
        <v>15711.586367787866</v>
      </c>
      <c r="FU421" s="45">
        <f t="shared" si="1428"/>
        <v>15783.597805306894</v>
      </c>
      <c r="FV421" s="45">
        <f t="shared" si="1428"/>
        <v>15079.377474772409</v>
      </c>
      <c r="FW421" s="45">
        <f t="shared" si="1428"/>
        <v>15148.491288198449</v>
      </c>
      <c r="FX421" s="45">
        <f t="shared" si="1428"/>
        <v>15217.921873269359</v>
      </c>
      <c r="FY421" s="45">
        <f t="shared" si="1428"/>
        <v>14511.108861379702</v>
      </c>
      <c r="FZ421" s="45">
        <f t="shared" si="1428"/>
        <v>14577.618110327692</v>
      </c>
      <c r="GA421" s="45">
        <f t="shared" si="1428"/>
        <v>14644.432193333361</v>
      </c>
      <c r="GB421" s="45">
        <f t="shared" si="1428"/>
        <v>13934.99068707733</v>
      </c>
      <c r="GC421" s="45">
        <f t="shared" si="1428"/>
        <v>13998.859394393103</v>
      </c>
      <c r="GD421" s="45">
        <f t="shared" si="1428"/>
        <v>14063.02083328407</v>
      </c>
      <c r="GE421" s="45">
        <f t="shared" si="1428"/>
        <v>13350.914524961148</v>
      </c>
      <c r="GF421" s="45">
        <f t="shared" si="1428"/>
        <v>13412.106216533888</v>
      </c>
      <c r="GG421" s="45">
        <f t="shared" si="1428"/>
        <v>13473.578370026333</v>
      </c>
      <c r="GH421" s="45">
        <f t="shared" si="1428"/>
        <v>12758.770450413482</v>
      </c>
      <c r="GI421" s="45">
        <f t="shared" si="1428"/>
        <v>12817.248148311211</v>
      </c>
      <c r="GJ421" s="45">
        <f t="shared" si="1428"/>
        <v>12875.99386899097</v>
      </c>
      <c r="GK421" s="45">
        <f t="shared" si="1428"/>
        <v>12158.44702041504</v>
      </c>
      <c r="GL421" s="45">
        <f t="shared" si="1428"/>
        <v>12214.173235925276</v>
      </c>
      <c r="GM421" s="45">
        <f t="shared" si="1428"/>
        <v>12270.154863256599</v>
      </c>
      <c r="GN421" s="45">
        <f t="shared" si="1428"/>
        <v>11549.831252571052</v>
      </c>
      <c r="GO421" s="45">
        <f t="shared" si="1428"/>
        <v>11602.767979145337</v>
      </c>
      <c r="GP421" s="45">
        <f t="shared" si="1428"/>
        <v>11655.947332383084</v>
      </c>
      <c r="GQ421" s="45">
        <f t="shared" si="1428"/>
        <v>10932.808603847701</v>
      </c>
      <c r="GR421" s="45">
        <f t="shared" si="1428"/>
        <v>10982.917309948671</v>
      </c>
      <c r="GS421" s="45">
        <f t="shared" si="1428"/>
        <v>11033.255680952601</v>
      </c>
      <c r="GT421" s="45">
        <f t="shared" si="1428"/>
        <v>10307.262949014825</v>
      </c>
      <c r="GU421" s="45">
        <f t="shared" si="1428"/>
        <v>10354.504570864478</v>
      </c>
      <c r="GV421" s="45">
        <f t="shared" si="1428"/>
        <v>10401.962716814271</v>
      </c>
      <c r="GW421" s="45">
        <f t="shared" si="1428"/>
        <v>9673.0765587908645</v>
      </c>
      <c r="GX421" s="45">
        <f t="shared" si="1428"/>
        <v>9717.4114930186552</v>
      </c>
      <c r="GY421" s="45">
        <f t="shared" ref="GY421:JJ421" si="1429">GY362*-1</f>
        <v>9761.9496290283241</v>
      </c>
      <c r="GZ421" s="45">
        <f t="shared" si="1429"/>
        <v>9030.130077685897</v>
      </c>
      <c r="HA421" s="45">
        <f t="shared" si="1429"/>
        <v>9071.5181738752908</v>
      </c>
      <c r="HB421" s="45">
        <f t="shared" si="1429"/>
        <v>9113.095965505554</v>
      </c>
      <c r="HC421" s="45">
        <f t="shared" si="1429"/>
        <v>8378.3025015386465</v>
      </c>
      <c r="HD421" s="45">
        <f t="shared" si="1429"/>
        <v>8416.7030546706992</v>
      </c>
      <c r="HE421" s="45">
        <f t="shared" si="1429"/>
        <v>8455.2796103379387</v>
      </c>
      <c r="HF421" s="45">
        <f t="shared" si="1429"/>
        <v>7717.4711547431816</v>
      </c>
      <c r="HG421" s="45">
        <f t="shared" si="1429"/>
        <v>7752.8428975357547</v>
      </c>
      <c r="HH421" s="45">
        <f t="shared" si="1429"/>
        <v>7788.376760816127</v>
      </c>
      <c r="HI421" s="45">
        <f t="shared" si="1429"/>
        <v>7047.5116671610604</v>
      </c>
      <c r="HJ421" s="45">
        <f t="shared" si="1429"/>
        <v>7079.8127623022156</v>
      </c>
      <c r="HK421" s="45">
        <f t="shared" si="1429"/>
        <v>7112.2619041294338</v>
      </c>
      <c r="HL421" s="45">
        <f t="shared" si="1429"/>
        <v>6368.2979507145528</v>
      </c>
      <c r="HM421" s="45">
        <f t="shared" si="1429"/>
        <v>6397.4859829886618</v>
      </c>
      <c r="HN421" s="45">
        <f t="shared" si="1429"/>
        <v>6426.8077937440266</v>
      </c>
      <c r="HO421" s="45">
        <f t="shared" si="1429"/>
        <v>5679.7021756565455</v>
      </c>
      <c r="HP421" s="45">
        <f t="shared" si="1429"/>
        <v>5705.7341439616384</v>
      </c>
      <c r="HQ421" s="45">
        <f t="shared" si="1429"/>
        <v>5731.8854254547959</v>
      </c>
      <c r="HR421" s="45">
        <f t="shared" si="1429"/>
        <v>4981.5947465126565</v>
      </c>
      <c r="HS421" s="45">
        <f t="shared" si="1429"/>
        <v>5004.4270557675054</v>
      </c>
      <c r="HT421" s="45">
        <f t="shared" si="1429"/>
        <v>5027.3640131064403</v>
      </c>
      <c r="HU421" s="45">
        <f t="shared" si="1429"/>
        <v>4273.8442776910379</v>
      </c>
      <c r="HV421" s="45">
        <f t="shared" si="1429"/>
        <v>4293.4327306304549</v>
      </c>
      <c r="HW421" s="45">
        <f t="shared" si="1429"/>
        <v>4313.1109639791775</v>
      </c>
      <c r="HX421" s="45">
        <f t="shared" si="1429"/>
        <v>3556.3175687552753</v>
      </c>
      <c r="HY421" s="45">
        <f t="shared" si="1429"/>
        <v>3572.61735761207</v>
      </c>
      <c r="HZ421" s="45">
        <f t="shared" si="1429"/>
        <v>3588.9918538344591</v>
      </c>
      <c r="IA421" s="45">
        <f t="shared" si="1429"/>
        <v>2828.8795793557265</v>
      </c>
      <c r="IB421" s="45">
        <f t="shared" si="1429"/>
        <v>2841.8452774277735</v>
      </c>
      <c r="IC421" s="45">
        <f t="shared" si="1429"/>
        <v>2854.8704016159841</v>
      </c>
      <c r="ID421" s="45">
        <f t="shared" si="1429"/>
        <v>2091.3934038145835</v>
      </c>
      <c r="IE421" s="45">
        <f t="shared" si="1429"/>
        <v>2100.9789569154004</v>
      </c>
      <c r="IF421" s="45">
        <f t="shared" si="1429"/>
        <v>2110.6084438012626</v>
      </c>
      <c r="IG421" s="45">
        <f t="shared" si="1429"/>
        <v>1343.7202453598779</v>
      </c>
      <c r="IH421" s="45">
        <f t="shared" si="1429"/>
        <v>1349.8789631511108</v>
      </c>
      <c r="II421" s="45">
        <f t="shared" si="1429"/>
        <v>1356.0659083988869</v>
      </c>
      <c r="IJ421" s="45">
        <f t="shared" si="1429"/>
        <v>585.71939000357452</v>
      </c>
      <c r="IK421" s="45">
        <f t="shared" si="1429"/>
        <v>588.40393720775762</v>
      </c>
      <c r="IL421" s="45">
        <f t="shared" si="1429"/>
        <v>591.10078858662644</v>
      </c>
      <c r="IM421" s="45">
        <f t="shared" si="1429"/>
        <v>0</v>
      </c>
      <c r="IN421" s="45">
        <f t="shared" si="1429"/>
        <v>0</v>
      </c>
      <c r="IO421" s="45">
        <f t="shared" si="1429"/>
        <v>0</v>
      </c>
      <c r="IP421" s="45">
        <f t="shared" si="1429"/>
        <v>0</v>
      </c>
      <c r="IQ421" s="45">
        <f t="shared" si="1429"/>
        <v>0</v>
      </c>
      <c r="IR421" s="45">
        <f t="shared" si="1429"/>
        <v>0</v>
      </c>
      <c r="IS421" s="45">
        <f t="shared" si="1429"/>
        <v>0</v>
      </c>
      <c r="IT421" s="45">
        <f t="shared" si="1429"/>
        <v>0</v>
      </c>
      <c r="IU421" s="45">
        <f t="shared" si="1429"/>
        <v>0</v>
      </c>
      <c r="IV421" s="45">
        <f t="shared" si="1429"/>
        <v>0</v>
      </c>
      <c r="IW421" s="45">
        <f t="shared" si="1429"/>
        <v>0</v>
      </c>
      <c r="IX421" s="45">
        <f t="shared" si="1429"/>
        <v>0</v>
      </c>
      <c r="IY421" s="45">
        <f t="shared" si="1429"/>
        <v>0</v>
      </c>
      <c r="IZ421" s="45">
        <f t="shared" si="1429"/>
        <v>0</v>
      </c>
      <c r="JA421" s="45">
        <f t="shared" si="1429"/>
        <v>0</v>
      </c>
      <c r="JB421" s="45">
        <f t="shared" si="1429"/>
        <v>0</v>
      </c>
      <c r="JC421" s="45">
        <f t="shared" si="1429"/>
        <v>0</v>
      </c>
      <c r="JD421" s="45">
        <f t="shared" si="1429"/>
        <v>0</v>
      </c>
      <c r="JE421" s="45">
        <f t="shared" si="1429"/>
        <v>0</v>
      </c>
      <c r="JF421" s="45">
        <f t="shared" si="1429"/>
        <v>0</v>
      </c>
      <c r="JG421" s="45">
        <f t="shared" si="1429"/>
        <v>0</v>
      </c>
      <c r="JH421" s="45">
        <f t="shared" si="1429"/>
        <v>0</v>
      </c>
      <c r="JI421" s="45">
        <f t="shared" si="1429"/>
        <v>0</v>
      </c>
      <c r="JJ421" s="45">
        <f t="shared" si="1429"/>
        <v>0</v>
      </c>
      <c r="JK421" s="45">
        <f t="shared" ref="JK421:KP421" si="1430">JK362*-1</f>
        <v>0</v>
      </c>
      <c r="JL421" s="45">
        <f t="shared" si="1430"/>
        <v>0</v>
      </c>
      <c r="JM421" s="45">
        <f t="shared" si="1430"/>
        <v>0</v>
      </c>
      <c r="JN421" s="45">
        <f t="shared" si="1430"/>
        <v>0</v>
      </c>
      <c r="JO421" s="45">
        <f t="shared" si="1430"/>
        <v>0</v>
      </c>
      <c r="JP421" s="45">
        <f t="shared" si="1430"/>
        <v>0</v>
      </c>
      <c r="JQ421" s="45">
        <f t="shared" si="1430"/>
        <v>0</v>
      </c>
      <c r="JR421" s="45">
        <f t="shared" si="1430"/>
        <v>0</v>
      </c>
      <c r="JS421" s="45">
        <f t="shared" si="1430"/>
        <v>0</v>
      </c>
      <c r="JT421" s="45">
        <f t="shared" si="1430"/>
        <v>0</v>
      </c>
      <c r="JU421" s="45">
        <f t="shared" si="1430"/>
        <v>0</v>
      </c>
      <c r="JV421" s="45">
        <f t="shared" si="1430"/>
        <v>0</v>
      </c>
      <c r="JW421" s="45">
        <f t="shared" si="1430"/>
        <v>0</v>
      </c>
      <c r="JX421" s="45">
        <f t="shared" si="1430"/>
        <v>0</v>
      </c>
      <c r="JY421" s="45">
        <f t="shared" si="1430"/>
        <v>0</v>
      </c>
      <c r="JZ421" s="45">
        <f t="shared" si="1430"/>
        <v>0</v>
      </c>
      <c r="KA421" s="45">
        <f t="shared" si="1430"/>
        <v>0</v>
      </c>
      <c r="KB421" s="45">
        <f t="shared" si="1430"/>
        <v>0</v>
      </c>
      <c r="KC421" s="45">
        <f t="shared" si="1430"/>
        <v>0</v>
      </c>
      <c r="KD421" s="45">
        <f t="shared" si="1430"/>
        <v>0</v>
      </c>
      <c r="KE421" s="45">
        <f t="shared" si="1430"/>
        <v>0</v>
      </c>
      <c r="KF421" s="45">
        <f t="shared" si="1430"/>
        <v>0</v>
      </c>
      <c r="KG421" s="45">
        <f t="shared" si="1430"/>
        <v>0</v>
      </c>
      <c r="KH421" s="45">
        <f t="shared" si="1430"/>
        <v>0</v>
      </c>
      <c r="KI421" s="45">
        <f t="shared" si="1430"/>
        <v>0</v>
      </c>
      <c r="KJ421" s="45">
        <f t="shared" si="1430"/>
        <v>0</v>
      </c>
      <c r="KK421" s="45">
        <f t="shared" si="1430"/>
        <v>0</v>
      </c>
      <c r="KL421" s="45">
        <f t="shared" si="1430"/>
        <v>0</v>
      </c>
      <c r="KM421" s="45">
        <f t="shared" si="1430"/>
        <v>0</v>
      </c>
      <c r="KN421" s="45">
        <f t="shared" si="1430"/>
        <v>0</v>
      </c>
      <c r="KO421" s="45">
        <f t="shared" si="1430"/>
        <v>0</v>
      </c>
      <c r="KP421" s="45">
        <f t="shared" si="1430"/>
        <v>0</v>
      </c>
      <c r="KQ421" s="45">
        <f t="shared" ref="KQ421:LT421" si="1431">KQ362*-1</f>
        <v>0</v>
      </c>
      <c r="KR421" s="45">
        <f t="shared" si="1431"/>
        <v>0</v>
      </c>
      <c r="KS421" s="45">
        <f t="shared" si="1431"/>
        <v>0</v>
      </c>
      <c r="KT421" s="45">
        <f t="shared" si="1431"/>
        <v>0</v>
      </c>
      <c r="KU421" s="45">
        <f t="shared" si="1431"/>
        <v>0</v>
      </c>
      <c r="KV421" s="45">
        <f t="shared" si="1431"/>
        <v>0</v>
      </c>
      <c r="KW421" s="45">
        <f t="shared" si="1431"/>
        <v>0</v>
      </c>
      <c r="KX421" s="45">
        <f t="shared" si="1431"/>
        <v>0</v>
      </c>
      <c r="KY421" s="45">
        <f t="shared" si="1431"/>
        <v>0</v>
      </c>
      <c r="KZ421" s="45">
        <f t="shared" si="1431"/>
        <v>0</v>
      </c>
      <c r="LA421" s="45">
        <f t="shared" si="1431"/>
        <v>0</v>
      </c>
      <c r="LB421" s="45">
        <f t="shared" si="1431"/>
        <v>0</v>
      </c>
      <c r="LC421" s="45">
        <f t="shared" si="1431"/>
        <v>0</v>
      </c>
      <c r="LD421" s="45">
        <f t="shared" si="1431"/>
        <v>0</v>
      </c>
      <c r="LE421" s="45">
        <f t="shared" si="1431"/>
        <v>0</v>
      </c>
      <c r="LF421" s="45">
        <f t="shared" si="1431"/>
        <v>0</v>
      </c>
      <c r="LG421" s="45">
        <f t="shared" si="1431"/>
        <v>0</v>
      </c>
      <c r="LH421" s="45">
        <f t="shared" si="1431"/>
        <v>0</v>
      </c>
      <c r="LI421" s="45">
        <f t="shared" si="1431"/>
        <v>0</v>
      </c>
      <c r="LJ421" s="45">
        <f t="shared" si="1431"/>
        <v>0</v>
      </c>
      <c r="LK421" s="45">
        <f t="shared" si="1431"/>
        <v>0</v>
      </c>
      <c r="LL421" s="45">
        <f t="shared" si="1431"/>
        <v>0</v>
      </c>
      <c r="LM421" s="45">
        <f t="shared" si="1431"/>
        <v>0</v>
      </c>
      <c r="LN421" s="45">
        <f t="shared" si="1431"/>
        <v>0</v>
      </c>
      <c r="LO421" s="45">
        <f t="shared" si="1431"/>
        <v>0</v>
      </c>
      <c r="LP421" s="45">
        <f t="shared" si="1431"/>
        <v>0</v>
      </c>
      <c r="LQ421" s="45">
        <f t="shared" si="1431"/>
        <v>0</v>
      </c>
      <c r="LR421" s="45">
        <f t="shared" si="1431"/>
        <v>0</v>
      </c>
      <c r="LS421" s="45">
        <f t="shared" si="1431"/>
        <v>0</v>
      </c>
      <c r="LT421" s="45">
        <f t="shared" si="1431"/>
        <v>0</v>
      </c>
      <c r="LU421" s="45"/>
      <c r="LV421" s="45"/>
      <c r="LW421" s="45"/>
      <c r="LX421" s="45"/>
      <c r="LY421" s="45"/>
      <c r="LZ421" s="45"/>
      <c r="MA421" s="45"/>
      <c r="MB421" s="45"/>
      <c r="MC421" s="45"/>
      <c r="MD421" s="45"/>
      <c r="ME421" s="45"/>
      <c r="MF421" s="45"/>
      <c r="MG421" s="45"/>
      <c r="MH421" s="45"/>
      <c r="MI421" s="45"/>
      <c r="MJ421" s="45"/>
      <c r="MK421" s="45"/>
      <c r="ML421" s="45"/>
      <c r="MM421" s="45"/>
      <c r="MN421" s="45"/>
      <c r="MO421" s="45"/>
      <c r="MP421" s="45"/>
      <c r="MQ421" s="45"/>
      <c r="MR421" s="45"/>
      <c r="MS421" s="45"/>
      <c r="MT421" s="45"/>
      <c r="MU421" s="45"/>
      <c r="MV421" s="45"/>
      <c r="MW421" s="45"/>
      <c r="MX421" s="45"/>
      <c r="MY421" s="45"/>
      <c r="MZ421" s="45"/>
      <c r="NA421" s="45"/>
      <c r="NB421" s="45"/>
      <c r="NC421" s="45"/>
      <c r="ND421" s="45"/>
      <c r="NE421" s="45"/>
      <c r="NF421" s="45"/>
      <c r="NG421" s="45"/>
      <c r="NH421" s="45"/>
      <c r="NI421" s="45"/>
      <c r="NJ421" s="45"/>
      <c r="NK421" s="45"/>
      <c r="NL421" s="45"/>
      <c r="NM421" s="45"/>
      <c r="NN421" s="45"/>
      <c r="NO421" s="45"/>
      <c r="NP421" s="45"/>
      <c r="NQ421" s="45"/>
      <c r="NR421" s="45"/>
      <c r="NS421" s="45"/>
      <c r="NT421" s="45"/>
      <c r="NU421" s="45"/>
      <c r="NV421" s="45"/>
      <c r="NW421" s="45"/>
      <c r="NX421" s="45"/>
      <c r="NY421" s="45"/>
      <c r="NZ421" s="45"/>
      <c r="OA421" s="45"/>
      <c r="OB421" s="45"/>
      <c r="OC421" s="45"/>
      <c r="OD421" s="45"/>
      <c r="OE421" s="45"/>
      <c r="OF421" s="45"/>
      <c r="OG421" s="45"/>
      <c r="OH421" s="45"/>
      <c r="OI421" s="45"/>
      <c r="OJ421" s="45"/>
      <c r="OK421" s="45"/>
      <c r="OL421" s="45"/>
      <c r="OM421" s="45"/>
      <c r="ON421" s="45"/>
      <c r="OO421" s="45"/>
      <c r="OP421" s="45"/>
      <c r="OQ421" s="45"/>
      <c r="OR421" s="45"/>
      <c r="OS421" s="45"/>
      <c r="OT421" s="45"/>
      <c r="OU421" s="45"/>
      <c r="OV421" s="45"/>
      <c r="OW421" s="45"/>
      <c r="OX421" s="45"/>
      <c r="OY421" s="45"/>
      <c r="OZ421" s="45"/>
      <c r="PA421" s="45"/>
      <c r="PB421" s="45"/>
      <c r="PC421" s="45"/>
      <c r="PD421" s="45"/>
      <c r="PE421" s="45"/>
      <c r="PF421" s="45"/>
      <c r="PG421" s="45"/>
      <c r="PH421" s="45"/>
      <c r="PI421" s="45"/>
      <c r="PJ421" s="45"/>
      <c r="PK421" s="45"/>
      <c r="PL421" s="45"/>
      <c r="PM421" s="45"/>
      <c r="PN421" s="45"/>
      <c r="PO421" s="45"/>
      <c r="PP421" s="45"/>
      <c r="PQ421" s="45"/>
      <c r="PR421" s="45"/>
      <c r="PS421" s="45"/>
      <c r="PT421" s="45"/>
      <c r="PU421" s="45"/>
      <c r="PV421" s="45"/>
      <c r="PW421" s="45"/>
      <c r="PX421" s="45"/>
      <c r="PY421" s="45"/>
      <c r="PZ421" s="45"/>
      <c r="QA421" s="45"/>
      <c r="QB421" s="45"/>
      <c r="QC421" s="45"/>
      <c r="QD421" s="45"/>
      <c r="QE421" s="45"/>
      <c r="QF421" s="45"/>
      <c r="QG421" s="45"/>
      <c r="QH421" s="45"/>
      <c r="QI421" s="45"/>
      <c r="QJ421" s="45"/>
      <c r="QK421" s="45"/>
      <c r="QL421" s="45"/>
      <c r="QM421" s="45"/>
      <c r="QN421" s="45"/>
      <c r="QO421" s="45"/>
      <c r="QP421" s="45"/>
      <c r="QQ421" s="45"/>
      <c r="QR421" s="45"/>
      <c r="QS421" s="45"/>
      <c r="QT421" s="45"/>
      <c r="QU421" s="45"/>
    </row>
    <row r="422" spans="2:463" ht="15" customHeight="1" outlineLevel="1">
      <c r="C422" s="75" t="s">
        <v>606</v>
      </c>
      <c r="E422" s="50" t="s">
        <v>95</v>
      </c>
      <c r="H422" s="66">
        <f t="shared" si="1400"/>
        <v>4759268.164419977</v>
      </c>
      <c r="I422" s="45">
        <f>I163</f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5">
        <v>0</v>
      </c>
      <c r="V422" s="45">
        <v>0</v>
      </c>
      <c r="W422" s="45">
        <v>0</v>
      </c>
      <c r="X422" s="45">
        <v>0</v>
      </c>
      <c r="Y422" s="45">
        <v>0</v>
      </c>
      <c r="Z422" s="45">
        <v>0</v>
      </c>
      <c r="AA422" s="45">
        <f t="shared" ref="AA422:CL422" si="1432">AA163</f>
        <v>0</v>
      </c>
      <c r="AB422" s="45">
        <f t="shared" si="1432"/>
        <v>0</v>
      </c>
      <c r="AC422" s="45">
        <f t="shared" si="1432"/>
        <v>0</v>
      </c>
      <c r="AD422" s="45">
        <f t="shared" si="1432"/>
        <v>0</v>
      </c>
      <c r="AE422" s="45">
        <f t="shared" si="1432"/>
        <v>0</v>
      </c>
      <c r="AF422" s="45">
        <f t="shared" si="1432"/>
        <v>0</v>
      </c>
      <c r="AG422" s="45">
        <f t="shared" si="1432"/>
        <v>37925</v>
      </c>
      <c r="AH422" s="45">
        <f t="shared" si="1432"/>
        <v>38304.25</v>
      </c>
      <c r="AI422" s="45">
        <f t="shared" si="1432"/>
        <v>38687.292500000003</v>
      </c>
      <c r="AJ422" s="45">
        <f t="shared" si="1432"/>
        <v>39074.165424999999</v>
      </c>
      <c r="AK422" s="45">
        <f t="shared" si="1432"/>
        <v>37775.817648107892</v>
      </c>
      <c r="AL422" s="45">
        <f t="shared" si="1432"/>
        <v>38153.575824588974</v>
      </c>
      <c r="AM422" s="45">
        <f t="shared" si="1432"/>
        <v>38535.111582834856</v>
      </c>
      <c r="AN422" s="45">
        <f t="shared" si="1432"/>
        <v>37618.246192521096</v>
      </c>
      <c r="AO422" s="45">
        <f t="shared" si="1432"/>
        <v>37994.428654446303</v>
      </c>
      <c r="AP422" s="45">
        <f t="shared" si="1432"/>
        <v>38374.372940990768</v>
      </c>
      <c r="AQ422" s="45">
        <f t="shared" si="1432"/>
        <v>37455.900164258564</v>
      </c>
      <c r="AR422" s="45">
        <f t="shared" si="1432"/>
        <v>37830.459165901149</v>
      </c>
      <c r="AS422" s="45">
        <f t="shared" si="1432"/>
        <v>38208.763757560162</v>
      </c>
      <c r="AT422" s="45">
        <f t="shared" si="1432"/>
        <v>37288.634888993649</v>
      </c>
      <c r="AU422" s="45">
        <f t="shared" si="1432"/>
        <v>37661.521237883586</v>
      </c>
      <c r="AV422" s="45">
        <f t="shared" si="1432"/>
        <v>38038.136450262427</v>
      </c>
      <c r="AW422" s="45">
        <f t="shared" si="1432"/>
        <v>37116.30130862294</v>
      </c>
      <c r="AX422" s="45">
        <f t="shared" si="1432"/>
        <v>37487.464321709173</v>
      </c>
      <c r="AY422" s="45">
        <f t="shared" si="1432"/>
        <v>37862.338964926261</v>
      </c>
      <c r="AZ422" s="45">
        <f t="shared" si="1432"/>
        <v>36938.745848433413</v>
      </c>
      <c r="BA422" s="45">
        <f t="shared" si="1432"/>
        <v>37308.133306917749</v>
      </c>
      <c r="BB422" s="45">
        <f t="shared" si="1432"/>
        <v>37681.214639986923</v>
      </c>
      <c r="BC422" s="45">
        <f t="shared" si="1432"/>
        <v>36755.810280244681</v>
      </c>
      <c r="BD422" s="45">
        <f t="shared" si="1432"/>
        <v>37123.368383047127</v>
      </c>
      <c r="BE422" s="45">
        <f t="shared" si="1432"/>
        <v>37494.602066877604</v>
      </c>
      <c r="BF422" s="45">
        <f t="shared" si="1432"/>
        <v>36567.331581404265</v>
      </c>
      <c r="BG422" s="45">
        <f t="shared" si="1432"/>
        <v>36933.004897218307</v>
      </c>
      <c r="BH422" s="45">
        <f t="shared" si="1432"/>
        <v>37302.334946190495</v>
      </c>
      <c r="BI422" s="45">
        <f t="shared" si="1432"/>
        <v>36373.141789510286</v>
      </c>
      <c r="BJ422" s="45">
        <f t="shared" si="1432"/>
        <v>36736.873207405384</v>
      </c>
      <c r="BK422" s="45">
        <f t="shared" si="1432"/>
        <v>37104.241939479441</v>
      </c>
      <c r="BL422" s="45">
        <f t="shared" si="1432"/>
        <v>36173.067852732129</v>
      </c>
      <c r="BM422" s="45">
        <f t="shared" si="1432"/>
        <v>36534.798531259446</v>
      </c>
      <c r="BN422" s="45">
        <f t="shared" si="1432"/>
        <v>36900.146516572044</v>
      </c>
      <c r="BO422" s="45">
        <f t="shared" si="1432"/>
        <v>35966.931475595651</v>
      </c>
      <c r="BP422" s="45">
        <f t="shared" si="1432"/>
        <v>36326.600790351607</v>
      </c>
      <c r="BQ422" s="45">
        <f t="shared" si="1432"/>
        <v>36689.86679825512</v>
      </c>
      <c r="BR422" s="45">
        <f t="shared" si="1432"/>
        <v>35754.548960095563</v>
      </c>
      <c r="BS422" s="45">
        <f t="shared" si="1432"/>
        <v>36112.094449696524</v>
      </c>
      <c r="BT422" s="45">
        <f t="shared" si="1432"/>
        <v>36473.215394193481</v>
      </c>
      <c r="BU422" s="45">
        <f t="shared" si="1432"/>
        <v>35535.731041993306</v>
      </c>
      <c r="BV422" s="45">
        <f t="shared" si="1432"/>
        <v>35891.088352413244</v>
      </c>
      <c r="BW422" s="45">
        <f t="shared" si="1432"/>
        <v>36249.999235937372</v>
      </c>
      <c r="BX422" s="45">
        <f t="shared" si="1432"/>
        <v>35310.282722154639</v>
      </c>
      <c r="BY422" s="45">
        <f t="shared" si="1432"/>
        <v>35663.385549376188</v>
      </c>
      <c r="BZ422" s="45">
        <f t="shared" si="1432"/>
        <v>36020.019404869949</v>
      </c>
      <c r="CA422" s="45">
        <f t="shared" si="1432"/>
        <v>35078.003092776533</v>
      </c>
      <c r="CB422" s="45">
        <f t="shared" si="1432"/>
        <v>35428.783123704299</v>
      </c>
      <c r="CC422" s="45">
        <f t="shared" si="1432"/>
        <v>35783.070954941337</v>
      </c>
      <c r="CD422" s="45">
        <f t="shared" si="1432"/>
        <v>34838.685158348642</v>
      </c>
      <c r="CE422" s="45">
        <f t="shared" si="1432"/>
        <v>35187.072009932126</v>
      </c>
      <c r="CF422" s="45">
        <f t="shared" si="1432"/>
        <v>35538.942730031449</v>
      </c>
      <c r="CG422" s="45">
        <f t="shared" si="1432"/>
        <v>34592.115651189655</v>
      </c>
      <c r="CH422" s="45">
        <f t="shared" si="1432"/>
        <v>34938.036807701552</v>
      </c>
      <c r="CI422" s="45">
        <f t="shared" si="1432"/>
        <v>35287.417175778566</v>
      </c>
      <c r="CJ422" s="45">
        <f t="shared" si="1432"/>
        <v>34338.074841394242</v>
      </c>
      <c r="CK422" s="45">
        <f t="shared" si="1432"/>
        <v>34681.455589808182</v>
      </c>
      <c r="CL422" s="45">
        <f t="shared" si="1432"/>
        <v>35028.270145706265</v>
      </c>
      <c r="CM422" s="45">
        <f t="shared" ref="CM422:EX422" si="1433">CM163</f>
        <v>34076.336341021219</v>
      </c>
      <c r="CN422" s="45">
        <f t="shared" si="1433"/>
        <v>34417.099704431428</v>
      </c>
      <c r="CO422" s="45">
        <f t="shared" si="1433"/>
        <v>34761.27070147574</v>
      </c>
      <c r="CP422" s="45">
        <f t="shared" si="1433"/>
        <v>33806.666902348392</v>
      </c>
      <c r="CQ422" s="45">
        <f t="shared" si="1433"/>
        <v>34144.733571371871</v>
      </c>
      <c r="CR422" s="45">
        <f t="shared" si="1433"/>
        <v>34486.180907085596</v>
      </c>
      <c r="CS422" s="45">
        <f t="shared" si="1433"/>
        <v>33528.826210014333</v>
      </c>
      <c r="CT422" s="45">
        <f t="shared" si="1433"/>
        <v>33864.114472114481</v>
      </c>
      <c r="CU422" s="45">
        <f t="shared" si="1433"/>
        <v>34202.755616835624</v>
      </c>
      <c r="CV422" s="45">
        <f t="shared" si="1433"/>
        <v>33242.566666861872</v>
      </c>
      <c r="CW422" s="45">
        <f t="shared" si="1433"/>
        <v>33574.992333530492</v>
      </c>
      <c r="CX422" s="45">
        <f t="shared" si="1433"/>
        <v>33910.742256865793</v>
      </c>
      <c r="CY422" s="45">
        <f t="shared" si="1433"/>
        <v>32947.633173292343</v>
      </c>
      <c r="CZ422" s="45">
        <f t="shared" si="1433"/>
        <v>33277.109505025262</v>
      </c>
      <c r="DA422" s="45">
        <f t="shared" si="1433"/>
        <v>33609.880600075514</v>
      </c>
      <c r="DB422" s="45">
        <f t="shared" si="1433"/>
        <v>32643.762899934161</v>
      </c>
      <c r="DC422" s="45">
        <f t="shared" si="1433"/>
        <v>32970.200528933507</v>
      </c>
      <c r="DD422" s="45">
        <f t="shared" si="1433"/>
        <v>33299.902534222834</v>
      </c>
      <c r="DE422" s="45">
        <f t="shared" si="1433"/>
        <v>32330.685053422956</v>
      </c>
      <c r="DF422" s="45">
        <f t="shared" si="1433"/>
        <v>32653.991903957187</v>
      </c>
      <c r="DG422" s="45">
        <f t="shared" si="1433"/>
        <v>32980.531822996752</v>
      </c>
      <c r="DH422" s="45">
        <f t="shared" si="1433"/>
        <v>32008.120635084611</v>
      </c>
      <c r="DI422" s="45">
        <f t="shared" si="1433"/>
        <v>32328.201841435461</v>
      </c>
      <c r="DJ422" s="45">
        <f t="shared" si="1433"/>
        <v>32651.483859849814</v>
      </c>
      <c r="DK422" s="45">
        <f t="shared" si="1433"/>
        <v>31675.782192306204</v>
      </c>
      <c r="DL422" s="45">
        <f t="shared" si="1433"/>
        <v>31992.540014229264</v>
      </c>
      <c r="DM422" s="45">
        <f t="shared" si="1433"/>
        <v>32312.465414371556</v>
      </c>
      <c r="DN422" s="45">
        <f t="shared" si="1433"/>
        <v>31333.373562373163</v>
      </c>
      <c r="DO422" s="45">
        <f t="shared" si="1433"/>
        <v>31646.707297996894</v>
      </c>
      <c r="DP422" s="45">
        <f t="shared" si="1433"/>
        <v>31963.17437097686</v>
      </c>
      <c r="DQ422" s="45">
        <f t="shared" si="1433"/>
        <v>30980.58960854452</v>
      </c>
      <c r="DR422" s="45">
        <f t="shared" si="1433"/>
        <v>31290.395504629967</v>
      </c>
      <c r="DS422" s="45">
        <f t="shared" si="1433"/>
        <v>31603.299459676269</v>
      </c>
      <c r="DT422" s="45">
        <f t="shared" si="1433"/>
        <v>30617.115948130919</v>
      </c>
      <c r="DU422" s="45">
        <f t="shared" si="1433"/>
        <v>30923.287107612225</v>
      </c>
      <c r="DV422" s="45">
        <f t="shared" si="1433"/>
        <v>31232.51997868835</v>
      </c>
      <c r="DW422" s="45">
        <f t="shared" si="1433"/>
        <v>30242.628672333121</v>
      </c>
      <c r="DX422" s="45">
        <f t="shared" si="1433"/>
        <v>30545.054959056451</v>
      </c>
      <c r="DY422" s="45">
        <f t="shared" si="1433"/>
        <v>30850.505508647017</v>
      </c>
      <c r="DZ422" s="45">
        <f t="shared" si="1433"/>
        <v>29856.794057591378</v>
      </c>
      <c r="EA422" s="45">
        <f t="shared" si="1433"/>
        <v>30155.361998167289</v>
      </c>
      <c r="EB422" s="45">
        <f t="shared" si="1433"/>
        <v>30456.915618148963</v>
      </c>
      <c r="EC422" s="45">
        <f t="shared" si="1433"/>
        <v>29459.268268188342</v>
      </c>
      <c r="ED422" s="45">
        <f t="shared" si="1433"/>
        <v>29753.860950870225</v>
      </c>
      <c r="EE422" s="45">
        <f t="shared" si="1433"/>
        <v>30051.399560378926</v>
      </c>
      <c r="EF422" s="45">
        <f t="shared" si="1433"/>
        <v>29049.697049840604</v>
      </c>
      <c r="EG422" s="45">
        <f t="shared" si="1433"/>
        <v>29340.194020339015</v>
      </c>
      <c r="EH422" s="45">
        <f t="shared" si="1433"/>
        <v>29633.595960542403</v>
      </c>
      <c r="EI422" s="45">
        <f t="shared" si="1433"/>
        <v>28627.715414005714</v>
      </c>
      <c r="EJ422" s="45">
        <f t="shared" si="1433"/>
        <v>28913.992568145772</v>
      </c>
      <c r="EK422" s="45">
        <f t="shared" si="1433"/>
        <v>29203.132493827226</v>
      </c>
      <c r="EL422" s="45">
        <f t="shared" si="1433"/>
        <v>28192.94731262339</v>
      </c>
      <c r="EM422" s="45">
        <f t="shared" si="1433"/>
        <v>28474.87678574962</v>
      </c>
      <c r="EN422" s="45">
        <f t="shared" si="1433"/>
        <v>28759.625553607118</v>
      </c>
      <c r="EO422" s="45">
        <f t="shared" si="1433"/>
        <v>27745.005303001079</v>
      </c>
      <c r="EP422" s="45">
        <f t="shared" si="1433"/>
        <v>28022.455356031089</v>
      </c>
      <c r="EQ422" s="45">
        <f t="shared" si="1433"/>
        <v>28302.679909591399</v>
      </c>
      <c r="ER422" s="45">
        <f t="shared" si="1433"/>
        <v>27283.490202545203</v>
      </c>
      <c r="ES422" s="45">
        <f t="shared" si="1433"/>
        <v>27556.325104570657</v>
      </c>
      <c r="ET422" s="45">
        <f t="shared" si="1433"/>
        <v>27831.88835561636</v>
      </c>
      <c r="EU422" s="45">
        <f t="shared" si="1433"/>
        <v>26807.990733030416</v>
      </c>
      <c r="EV422" s="45">
        <f t="shared" si="1433"/>
        <v>27076.070640360718</v>
      </c>
      <c r="EW422" s="45">
        <f t="shared" si="1433"/>
        <v>27346.831346764327</v>
      </c>
      <c r="EX422" s="45">
        <f t="shared" si="1433"/>
        <v>26318.083154089862</v>
      </c>
      <c r="EY422" s="45">
        <f t="shared" ref="EY422:HJ422" si="1434">EY163</f>
        <v>26581.263985630758</v>
      </c>
      <c r="EZ422" s="45">
        <f t="shared" si="1434"/>
        <v>26847.076625487069</v>
      </c>
      <c r="FA422" s="45">
        <f t="shared" si="1434"/>
        <v>25813.330885599829</v>
      </c>
      <c r="FB422" s="45">
        <f t="shared" si="1434"/>
        <v>26071.464194455828</v>
      </c>
      <c r="FC422" s="45">
        <f t="shared" si="1434"/>
        <v>26332.178836400384</v>
      </c>
      <c r="FD422" s="45">
        <f t="shared" si="1434"/>
        <v>25293.284118622276</v>
      </c>
      <c r="FE422" s="45">
        <f t="shared" si="1434"/>
        <v>25546.216959808498</v>
      </c>
      <c r="FF422" s="45">
        <f t="shared" si="1434"/>
        <v>25801.679129406581</v>
      </c>
      <c r="FG422" s="45">
        <f t="shared" si="1434"/>
        <v>24757.47941455854</v>
      </c>
      <c r="FH422" s="45">
        <f t="shared" si="1434"/>
        <v>25005.054208704125</v>
      </c>
      <c r="FI422" s="45">
        <f t="shared" si="1434"/>
        <v>25255.104750791168</v>
      </c>
      <c r="FJ422" s="45">
        <f t="shared" si="1434"/>
        <v>24205.439292156967</v>
      </c>
      <c r="FK422" s="45">
        <f t="shared" si="1434"/>
        <v>24447.493685078538</v>
      </c>
      <c r="FL422" s="45">
        <f t="shared" si="1434"/>
        <v>24691.968621929322</v>
      </c>
      <c r="FM422" s="45">
        <f t="shared" si="1434"/>
        <v>23636.671802006505</v>
      </c>
      <c r="FN422" s="45">
        <f t="shared" si="1434"/>
        <v>23873.03852002657</v>
      </c>
      <c r="FO422" s="45">
        <f t="shared" si="1434"/>
        <v>24111.768905226836</v>
      </c>
      <c r="FP422" s="45">
        <f t="shared" si="1434"/>
        <v>23050.670088136994</v>
      </c>
      <c r="FQ422" s="45">
        <f t="shared" si="1434"/>
        <v>23281.176789018362</v>
      </c>
      <c r="FR422" s="45">
        <f t="shared" si="1434"/>
        <v>23513.988556908545</v>
      </c>
      <c r="FS422" s="45">
        <f t="shared" si="1434"/>
        <v>22446.911936335524</v>
      </c>
      <c r="FT422" s="45">
        <f t="shared" si="1434"/>
        <v>22671.381055698879</v>
      </c>
      <c r="FU422" s="45">
        <f t="shared" si="1434"/>
        <v>22898.094866255866</v>
      </c>
      <c r="FV422" s="45">
        <f t="shared" si="1434"/>
        <v>21824.859308776315</v>
      </c>
      <c r="FW422" s="45">
        <f t="shared" si="1434"/>
        <v>22043.107901864081</v>
      </c>
      <c r="FX422" s="45">
        <f t="shared" si="1434"/>
        <v>22263.538980882717</v>
      </c>
      <c r="FY422" s="45">
        <f t="shared" si="1434"/>
        <v>21183.957864549437</v>
      </c>
      <c r="FZ422" s="45">
        <f t="shared" si="1434"/>
        <v>21395.79744319493</v>
      </c>
      <c r="GA422" s="45">
        <f t="shared" si="1434"/>
        <v>21609.755417626879</v>
      </c>
      <c r="GB422" s="45">
        <f t="shared" si="1434"/>
        <v>20523.636465661039</v>
      </c>
      <c r="GC422" s="45">
        <f t="shared" si="1434"/>
        <v>20728.872830317647</v>
      </c>
      <c r="GD422" s="45">
        <f t="shared" si="1434"/>
        <v>20936.161558620825</v>
      </c>
      <c r="GE422" s="45">
        <f t="shared" si="1434"/>
        <v>19843.306668064921</v>
      </c>
      <c r="GF422" s="45">
        <f t="shared" si="1434"/>
        <v>20041.73973474557</v>
      </c>
      <c r="GG422" s="45">
        <f t="shared" si="1434"/>
        <v>20242.157132093027</v>
      </c>
      <c r="GH422" s="45">
        <f t="shared" si="1434"/>
        <v>19142.362197271843</v>
      </c>
      <c r="GI422" s="45">
        <f t="shared" si="1434"/>
        <v>19333.785819244564</v>
      </c>
      <c r="GJ422" s="45">
        <f t="shared" si="1434"/>
        <v>19527.123677437008</v>
      </c>
      <c r="GK422" s="45">
        <f t="shared" si="1434"/>
        <v>18420.178408069267</v>
      </c>
      <c r="GL422" s="45">
        <f t="shared" si="1434"/>
        <v>18604.380192149958</v>
      </c>
      <c r="GM422" s="45">
        <f t="shared" si="1434"/>
        <v>18790.423994071458</v>
      </c>
      <c r="GN422" s="45">
        <f t="shared" si="1434"/>
        <v>17676.111727870062</v>
      </c>
      <c r="GO422" s="45">
        <f t="shared" si="1434"/>
        <v>17852.872845148762</v>
      </c>
      <c r="GP422" s="45">
        <f t="shared" si="1434"/>
        <v>18031.401573600251</v>
      </c>
      <c r="GQ422" s="45">
        <f t="shared" si="1434"/>
        <v>16909.499083194143</v>
      </c>
      <c r="GR422" s="45">
        <f t="shared" si="1434"/>
        <v>17078.594074026085</v>
      </c>
      <c r="GS422" s="45">
        <f t="shared" si="1434"/>
        <v>17249.380014766342</v>
      </c>
      <c r="GT422" s="45">
        <f t="shared" si="1434"/>
        <v>16119.657308771897</v>
      </c>
      <c r="GU422" s="45">
        <f t="shared" si="1434"/>
        <v>16280.853881859617</v>
      </c>
      <c r="GV422" s="45">
        <f t="shared" si="1434"/>
        <v>16443.662420678211</v>
      </c>
      <c r="GW422" s="45">
        <f t="shared" si="1434"/>
        <v>15305.882538742884</v>
      </c>
      <c r="GX422" s="45">
        <f t="shared" si="1434"/>
        <v>15458.941364130313</v>
      </c>
      <c r="GY422" s="45">
        <f t="shared" si="1434"/>
        <v>15613.530777771615</v>
      </c>
      <c r="GZ422" s="45">
        <f t="shared" si="1434"/>
        <v>14467.449579407221</v>
      </c>
      <c r="HA422" s="45">
        <f t="shared" si="1434"/>
        <v>14612.124075201295</v>
      </c>
      <c r="HB422" s="45">
        <f t="shared" si="1434"/>
        <v>14758.245315953307</v>
      </c>
      <c r="HC422" s="45">
        <f t="shared" si="1434"/>
        <v>13603.61126297073</v>
      </c>
      <c r="HD422" s="45">
        <f t="shared" si="1434"/>
        <v>13739.647375600438</v>
      </c>
      <c r="HE422" s="45">
        <f t="shared" si="1434"/>
        <v>13877.043849356443</v>
      </c>
      <c r="HF422" s="45">
        <f t="shared" si="1434"/>
        <v>12713.597781707897</v>
      </c>
      <c r="HG422" s="45">
        <f t="shared" si="1434"/>
        <v>12840.733759524976</v>
      </c>
      <c r="HH422" s="45">
        <f t="shared" si="1434"/>
        <v>12969.141097120224</v>
      </c>
      <c r="HI422" s="45">
        <f t="shared" si="1434"/>
        <v>11796.616001949315</v>
      </c>
      <c r="HJ422" s="45">
        <f t="shared" si="1434"/>
        <v>11914.582161968809</v>
      </c>
      <c r="HK422" s="45">
        <f t="shared" ref="HK422:JV422" si="1435">HK163</f>
        <v>12033.727983588496</v>
      </c>
      <c r="HL422" s="45">
        <f t="shared" si="1435"/>
        <v>10851.848757282271</v>
      </c>
      <c r="HM422" s="45">
        <f t="shared" si="1435"/>
        <v>10960.367244855093</v>
      </c>
      <c r="HN422" s="45">
        <f t="shared" si="1435"/>
        <v>11069.970917303644</v>
      </c>
      <c r="HO422" s="45">
        <f t="shared" si="1435"/>
        <v>9878.4541203345689</v>
      </c>
      <c r="HP422" s="45">
        <f t="shared" si="1435"/>
        <v>9977.2386615379146</v>
      </c>
      <c r="HQ422" s="45">
        <f t="shared" si="1435"/>
        <v>10077.011048153294</v>
      </c>
      <c r="HR422" s="45">
        <f t="shared" si="1435"/>
        <v>8875.564652492716</v>
      </c>
      <c r="HS422" s="45">
        <f t="shared" si="1435"/>
        <v>8964.3202990176433</v>
      </c>
      <c r="HT422" s="45">
        <f t="shared" si="1435"/>
        <v>9053.9635020078204</v>
      </c>
      <c r="HU422" s="45">
        <f t="shared" si="1435"/>
        <v>7842.2866308857874</v>
      </c>
      <c r="HV422" s="45">
        <f t="shared" si="1435"/>
        <v>7920.7094971946453</v>
      </c>
      <c r="HW422" s="45">
        <f t="shared" si="1435"/>
        <v>7999.9165921665917</v>
      </c>
      <c r="HX422" s="45">
        <f t="shared" si="1435"/>
        <v>6777.6992519461473</v>
      </c>
      <c r="HY422" s="45">
        <f t="shared" si="1435"/>
        <v>6845.4762444656089</v>
      </c>
      <c r="HZ422" s="45">
        <f t="shared" si="1435"/>
        <v>6913.9310069102648</v>
      </c>
      <c r="IA422" s="45">
        <f t="shared" si="1435"/>
        <v>5680.8538108372559</v>
      </c>
      <c r="IB422" s="45">
        <f t="shared" si="1435"/>
        <v>5737.6623489456288</v>
      </c>
      <c r="IC422" s="45">
        <f t="shared" si="1435"/>
        <v>5795.0389724350853</v>
      </c>
      <c r="ID422" s="45">
        <f t="shared" si="1435"/>
        <v>4550.7728560173255</v>
      </c>
      <c r="IE422" s="45">
        <f t="shared" si="1435"/>
        <v>4596.2805845774983</v>
      </c>
      <c r="IF422" s="45">
        <f t="shared" si="1435"/>
        <v>4642.243390423273</v>
      </c>
      <c r="IG422" s="45">
        <f t="shared" si="1435"/>
        <v>3386.449318185395</v>
      </c>
      <c r="IH422" s="45">
        <f t="shared" si="1435"/>
        <v>3420.3138113672489</v>
      </c>
      <c r="II422" s="45">
        <f t="shared" si="1435"/>
        <v>3454.5169494809215</v>
      </c>
      <c r="IJ422" s="45">
        <f t="shared" si="1435"/>
        <v>2186.8456128336197</v>
      </c>
      <c r="IK422" s="45">
        <f t="shared" si="1435"/>
        <v>2208.7140689619559</v>
      </c>
      <c r="IL422" s="45">
        <f t="shared" si="1435"/>
        <v>2230.8012096515754</v>
      </c>
      <c r="IM422" s="45">
        <f t="shared" si="1435"/>
        <v>950.89271560598047</v>
      </c>
      <c r="IN422" s="45">
        <f t="shared" si="1435"/>
        <v>960.4016427620403</v>
      </c>
      <c r="IO422" s="45">
        <f t="shared" si="1435"/>
        <v>970.00565918966072</v>
      </c>
      <c r="IP422" s="45">
        <f t="shared" si="1435"/>
        <v>-322.51079036055364</v>
      </c>
      <c r="IQ422" s="45">
        <f t="shared" si="1435"/>
        <v>-325.73589826415918</v>
      </c>
      <c r="IR422" s="45">
        <f t="shared" si="1435"/>
        <v>-328.99325724680079</v>
      </c>
      <c r="IS422" s="45">
        <f t="shared" si="1435"/>
        <v>-1634.4996959613798</v>
      </c>
      <c r="IT422" s="45">
        <f t="shared" si="1435"/>
        <v>-1650.8446929209936</v>
      </c>
      <c r="IU422" s="45">
        <f t="shared" si="1435"/>
        <v>-1667.3531398502034</v>
      </c>
      <c r="IV422" s="45">
        <f t="shared" si="1435"/>
        <v>-2986.2431773908165</v>
      </c>
      <c r="IW422" s="45">
        <f t="shared" si="1435"/>
        <v>-3016.1056091647247</v>
      </c>
      <c r="IX422" s="45">
        <f t="shared" si="1435"/>
        <v>-3046.2666652563717</v>
      </c>
      <c r="IY422" s="45">
        <f t="shared" si="1435"/>
        <v>-4378.9458380510459</v>
      </c>
      <c r="IZ422" s="45">
        <f t="shared" si="1435"/>
        <v>-4422.7352964315569</v>
      </c>
      <c r="JA422" s="45">
        <f t="shared" si="1435"/>
        <v>-4466.9626493958722</v>
      </c>
      <c r="JB422" s="45">
        <f t="shared" si="1435"/>
        <v>-5813.8487820319415</v>
      </c>
      <c r="JC422" s="45">
        <f t="shared" si="1435"/>
        <v>-5871.9872698522604</v>
      </c>
      <c r="JD422" s="45">
        <f t="shared" si="1435"/>
        <v>-5930.7071425507838</v>
      </c>
      <c r="JE422" s="45">
        <f t="shared" si="1435"/>
        <v>-7292.2307201184021</v>
      </c>
      <c r="JF422" s="45">
        <f t="shared" si="1435"/>
        <v>-7365.1530273195858</v>
      </c>
      <c r="JG422" s="45">
        <f t="shared" si="1435"/>
        <v>-7438.8045575927817</v>
      </c>
      <c r="JH422" s="45">
        <f t="shared" si="1435"/>
        <v>-8815.40910931082</v>
      </c>
      <c r="JI422" s="45">
        <f t="shared" si="1435"/>
        <v>-8903.5632004039289</v>
      </c>
      <c r="JJ422" s="45">
        <f t="shared" si="1435"/>
        <v>-8992.5988324079681</v>
      </c>
      <c r="JK422" s="45">
        <f t="shared" si="1435"/>
        <v>-10384.741326874158</v>
      </c>
      <c r="JL422" s="45">
        <f t="shared" si="1435"/>
        <v>-10488.588740142901</v>
      </c>
      <c r="JM422" s="45">
        <f t="shared" si="1435"/>
        <v>-10593.474627544329</v>
      </c>
      <c r="JN422" s="45">
        <f t="shared" si="1435"/>
        <v>-12001.625879961883</v>
      </c>
      <c r="JO422" s="45">
        <f t="shared" si="1435"/>
        <v>-12121.642138761503</v>
      </c>
      <c r="JP422" s="45">
        <f t="shared" si="1435"/>
        <v>-12242.858560149118</v>
      </c>
      <c r="JQ422" s="45">
        <f t="shared" si="1435"/>
        <v>-13667.503651892721</v>
      </c>
      <c r="JR422" s="45">
        <f t="shared" si="1435"/>
        <v>-13804.178688411648</v>
      </c>
      <c r="JS422" s="45">
        <f t="shared" si="1435"/>
        <v>-13942.220475295764</v>
      </c>
      <c r="JT422" s="45">
        <f t="shared" si="1435"/>
        <v>-15383.859186190833</v>
      </c>
      <c r="JU422" s="45">
        <f t="shared" si="1435"/>
        <v>-15537.697778052741</v>
      </c>
      <c r="JV422" s="45">
        <f t="shared" si="1435"/>
        <v>-15693.074755833268</v>
      </c>
      <c r="JW422" s="45">
        <f t="shared" ref="JW422:LT422" si="1436">JW163</f>
        <v>-17152.222009533711</v>
      </c>
      <c r="JX422" s="45">
        <f t="shared" si="1436"/>
        <v>-17323.74422962905</v>
      </c>
      <c r="JY422" s="45">
        <f t="shared" si="1436"/>
        <v>-17496.981671925339</v>
      </c>
      <c r="JZ422" s="45">
        <f t="shared" si="1436"/>
        <v>-18974.167994786705</v>
      </c>
      <c r="KA422" s="45">
        <f t="shared" si="1436"/>
        <v>-19163.909674734572</v>
      </c>
      <c r="KB422" s="45">
        <f t="shared" si="1436"/>
        <v>-19355.548771481917</v>
      </c>
      <c r="KC422" s="45">
        <f t="shared" si="1436"/>
        <v>-20851.320765338849</v>
      </c>
      <c r="KD422" s="45">
        <f t="shared" si="1436"/>
        <v>-21059.833972992237</v>
      </c>
      <c r="KE422" s="45">
        <f t="shared" si="1436"/>
        <v>-21270.432312722161</v>
      </c>
      <c r="KF422" s="45">
        <f t="shared" si="1436"/>
        <v>-22785.353141991491</v>
      </c>
      <c r="KG422" s="45">
        <f t="shared" si="1436"/>
        <v>-23013.206673411405</v>
      </c>
      <c r="KH422" s="45">
        <f t="shared" si="1436"/>
        <v>-23243.338740145522</v>
      </c>
      <c r="KI422" s="45">
        <f t="shared" si="1436"/>
        <v>-24777.988633689089</v>
      </c>
      <c r="KJ422" s="45">
        <f t="shared" si="1436"/>
        <v>-25025.76852002598</v>
      </c>
      <c r="KK422" s="45">
        <f t="shared" si="1436"/>
        <v>-25276.026205226241</v>
      </c>
      <c r="KL422" s="45">
        <f t="shared" si="1436"/>
        <v>-26831.002973420611</v>
      </c>
      <c r="KM422" s="45">
        <f t="shared" si="1436"/>
        <v>-27099.313003154817</v>
      </c>
      <c r="KN422" s="45">
        <f t="shared" si="1436"/>
        <v>-27370.306133186365</v>
      </c>
      <c r="KO422" s="45">
        <f t="shared" si="1436"/>
        <v>-28946.225700660339</v>
      </c>
      <c r="KP422" s="45">
        <f t="shared" si="1436"/>
        <v>-29235.687957666942</v>
      </c>
      <c r="KQ422" s="45">
        <f t="shared" si="1436"/>
        <v>-29528.044837243615</v>
      </c>
      <c r="KR422" s="45">
        <f t="shared" si="1436"/>
        <v>-31125.541791758162</v>
      </c>
      <c r="KS422" s="45">
        <f t="shared" si="1436"/>
        <v>-31436.79720967574</v>
      </c>
      <c r="KT422" s="45">
        <f t="shared" si="1436"/>
        <v>-31751.1651817725</v>
      </c>
      <c r="KU422" s="45">
        <f t="shared" si="1436"/>
        <v>0</v>
      </c>
      <c r="KV422" s="45">
        <f t="shared" si="1436"/>
        <v>0</v>
      </c>
      <c r="KW422" s="45">
        <f t="shared" si="1436"/>
        <v>0</v>
      </c>
      <c r="KX422" s="45">
        <f t="shared" si="1436"/>
        <v>0</v>
      </c>
      <c r="KY422" s="45">
        <f t="shared" si="1436"/>
        <v>0</v>
      </c>
      <c r="KZ422" s="45">
        <f t="shared" si="1436"/>
        <v>0</v>
      </c>
      <c r="LA422" s="45">
        <f t="shared" si="1436"/>
        <v>0</v>
      </c>
      <c r="LB422" s="45">
        <f t="shared" si="1436"/>
        <v>0</v>
      </c>
      <c r="LC422" s="45">
        <f t="shared" si="1436"/>
        <v>0</v>
      </c>
      <c r="LD422" s="45">
        <f t="shared" si="1436"/>
        <v>0</v>
      </c>
      <c r="LE422" s="45">
        <f t="shared" si="1436"/>
        <v>0</v>
      </c>
      <c r="LF422" s="45">
        <f t="shared" si="1436"/>
        <v>0</v>
      </c>
      <c r="LG422" s="45">
        <f t="shared" si="1436"/>
        <v>0</v>
      </c>
      <c r="LH422" s="45">
        <f t="shared" si="1436"/>
        <v>0</v>
      </c>
      <c r="LI422" s="45">
        <f t="shared" si="1436"/>
        <v>0</v>
      </c>
      <c r="LJ422" s="45">
        <f t="shared" si="1436"/>
        <v>0</v>
      </c>
      <c r="LK422" s="45">
        <f t="shared" si="1436"/>
        <v>0</v>
      </c>
      <c r="LL422" s="45">
        <f t="shared" si="1436"/>
        <v>0</v>
      </c>
      <c r="LM422" s="45">
        <f t="shared" si="1436"/>
        <v>0</v>
      </c>
      <c r="LN422" s="45">
        <f t="shared" si="1436"/>
        <v>0</v>
      </c>
      <c r="LO422" s="45">
        <f t="shared" si="1436"/>
        <v>0</v>
      </c>
      <c r="LP422" s="45">
        <f t="shared" si="1436"/>
        <v>0</v>
      </c>
      <c r="LQ422" s="45">
        <f t="shared" si="1436"/>
        <v>0</v>
      </c>
      <c r="LR422" s="45">
        <f t="shared" si="1436"/>
        <v>0</v>
      </c>
      <c r="LS422" s="45">
        <f t="shared" si="1436"/>
        <v>0</v>
      </c>
      <c r="LT422" s="45">
        <f t="shared" si="1436"/>
        <v>0</v>
      </c>
      <c r="LU422" s="45"/>
      <c r="LV422" s="45"/>
      <c r="LW422" s="45"/>
      <c r="LX422" s="45"/>
      <c r="LY422" s="45"/>
      <c r="LZ422" s="45"/>
      <c r="MA422" s="45"/>
      <c r="MB422" s="45"/>
      <c r="MC422" s="45"/>
      <c r="MD422" s="45"/>
      <c r="ME422" s="45"/>
      <c r="MF422" s="45"/>
      <c r="MG422" s="45"/>
      <c r="MH422" s="45"/>
      <c r="MI422" s="45"/>
      <c r="MJ422" s="45"/>
      <c r="MK422" s="45"/>
      <c r="ML422" s="45"/>
      <c r="MM422" s="45"/>
      <c r="MN422" s="45"/>
      <c r="MO422" s="45"/>
      <c r="MP422" s="45"/>
      <c r="MQ422" s="45"/>
      <c r="MR422" s="45"/>
      <c r="MS422" s="45"/>
      <c r="MT422" s="45"/>
      <c r="MU422" s="45"/>
      <c r="MV422" s="45"/>
      <c r="MW422" s="45"/>
      <c r="MX422" s="45"/>
      <c r="MY422" s="45"/>
      <c r="MZ422" s="45"/>
      <c r="NA422" s="45"/>
      <c r="NB422" s="45"/>
      <c r="NC422" s="45"/>
      <c r="ND422" s="45"/>
      <c r="NE422" s="45"/>
      <c r="NF422" s="45"/>
      <c r="NG422" s="45"/>
      <c r="NH422" s="45"/>
      <c r="NI422" s="45"/>
      <c r="NJ422" s="45"/>
      <c r="NK422" s="45"/>
      <c r="NL422" s="45"/>
      <c r="NM422" s="45"/>
      <c r="NN422" s="45"/>
      <c r="NO422" s="45"/>
      <c r="NP422" s="45"/>
      <c r="NQ422" s="45"/>
      <c r="NR422" s="45"/>
      <c r="NS422" s="45"/>
      <c r="NT422" s="45"/>
      <c r="NU422" s="45"/>
      <c r="NV422" s="45"/>
      <c r="NW422" s="45"/>
      <c r="NX422" s="45"/>
      <c r="NY422" s="45"/>
      <c r="NZ422" s="45"/>
      <c r="OA422" s="45"/>
      <c r="OB422" s="45"/>
      <c r="OC422" s="45"/>
      <c r="OD422" s="45"/>
      <c r="OE422" s="45"/>
      <c r="OF422" s="45"/>
      <c r="OG422" s="45"/>
      <c r="OH422" s="45"/>
      <c r="OI422" s="45"/>
      <c r="OJ422" s="45"/>
      <c r="OK422" s="45"/>
      <c r="OL422" s="45"/>
      <c r="OM422" s="45"/>
      <c r="ON422" s="45"/>
      <c r="OO422" s="45"/>
      <c r="OP422" s="45"/>
      <c r="OQ422" s="45"/>
      <c r="OR422" s="45"/>
      <c r="OS422" s="45"/>
      <c r="OT422" s="45"/>
      <c r="OU422" s="45"/>
      <c r="OV422" s="45"/>
      <c r="OW422" s="45"/>
      <c r="OX422" s="45"/>
      <c r="OY422" s="45"/>
      <c r="OZ422" s="45"/>
      <c r="PA422" s="45"/>
      <c r="PB422" s="45"/>
      <c r="PC422" s="45"/>
      <c r="PD422" s="45"/>
      <c r="PE422" s="45"/>
      <c r="PF422" s="45"/>
      <c r="PG422" s="45"/>
      <c r="PH422" s="45"/>
      <c r="PI422" s="45"/>
      <c r="PJ422" s="45"/>
      <c r="PK422" s="45"/>
      <c r="PL422" s="45"/>
      <c r="PM422" s="45"/>
      <c r="PN422" s="45"/>
      <c r="PO422" s="45"/>
      <c r="PP422" s="45"/>
      <c r="PQ422" s="45"/>
      <c r="PR422" s="45"/>
      <c r="PS422" s="45"/>
      <c r="PT422" s="45"/>
      <c r="PU422" s="45"/>
      <c r="PV422" s="45"/>
      <c r="PW422" s="45"/>
      <c r="PX422" s="45"/>
      <c r="PY422" s="45"/>
      <c r="PZ422" s="45"/>
      <c r="QA422" s="45"/>
      <c r="QB422" s="45"/>
      <c r="QC422" s="45"/>
      <c r="QD422" s="45"/>
      <c r="QE422" s="45"/>
      <c r="QF422" s="45"/>
      <c r="QG422" s="45"/>
      <c r="QH422" s="45"/>
      <c r="QI422" s="45"/>
      <c r="QJ422" s="45"/>
      <c r="QK422" s="45"/>
      <c r="QL422" s="45"/>
      <c r="QM422" s="45"/>
      <c r="QN422" s="45"/>
      <c r="QO422" s="45"/>
      <c r="QP422" s="45"/>
      <c r="QQ422" s="45"/>
      <c r="QR422" s="45"/>
      <c r="QS422" s="45"/>
      <c r="QT422" s="45"/>
      <c r="QU422" s="45"/>
    </row>
    <row r="423" spans="2:463" ht="15" customHeight="1" outlineLevel="1">
      <c r="C423" s="97" t="s">
        <v>607</v>
      </c>
      <c r="D423" s="37"/>
      <c r="E423" s="43" t="s">
        <v>95</v>
      </c>
      <c r="F423" s="37"/>
      <c r="G423" s="63"/>
      <c r="H423" s="66">
        <f t="shared" si="1400"/>
        <v>0</v>
      </c>
      <c r="I423" s="38">
        <f t="shared" ref="I423:BT423" si="1437">I202*-1</f>
        <v>0</v>
      </c>
      <c r="J423" s="38">
        <f t="shared" si="1437"/>
        <v>0</v>
      </c>
      <c r="K423" s="38">
        <f t="shared" si="1437"/>
        <v>0</v>
      </c>
      <c r="L423" s="38">
        <f t="shared" si="1437"/>
        <v>0</v>
      </c>
      <c r="M423" s="38">
        <f t="shared" si="1437"/>
        <v>0</v>
      </c>
      <c r="N423" s="38">
        <f t="shared" si="1437"/>
        <v>0</v>
      </c>
      <c r="O423" s="38">
        <f t="shared" si="1437"/>
        <v>0</v>
      </c>
      <c r="P423" s="38">
        <f t="shared" si="1437"/>
        <v>0</v>
      </c>
      <c r="Q423" s="38">
        <f t="shared" si="1437"/>
        <v>0</v>
      </c>
      <c r="R423" s="38">
        <f t="shared" si="1437"/>
        <v>0</v>
      </c>
      <c r="S423" s="38">
        <f t="shared" si="1437"/>
        <v>0</v>
      </c>
      <c r="T423" s="38">
        <f t="shared" si="1437"/>
        <v>0</v>
      </c>
      <c r="U423" s="38">
        <f t="shared" si="1437"/>
        <v>0</v>
      </c>
      <c r="V423" s="38">
        <f t="shared" si="1437"/>
        <v>0</v>
      </c>
      <c r="W423" s="38">
        <f t="shared" si="1437"/>
        <v>0</v>
      </c>
      <c r="X423" s="38">
        <f t="shared" si="1437"/>
        <v>0</v>
      </c>
      <c r="Y423" s="38">
        <f t="shared" si="1437"/>
        <v>0</v>
      </c>
      <c r="Z423" s="38">
        <f t="shared" si="1437"/>
        <v>0</v>
      </c>
      <c r="AA423" s="38">
        <f t="shared" si="1437"/>
        <v>0</v>
      </c>
      <c r="AB423" s="38">
        <f t="shared" si="1437"/>
        <v>0</v>
      </c>
      <c r="AC423" s="38">
        <f t="shared" si="1437"/>
        <v>0</v>
      </c>
      <c r="AD423" s="38">
        <f t="shared" si="1437"/>
        <v>0</v>
      </c>
      <c r="AE423" s="38">
        <f t="shared" si="1437"/>
        <v>0</v>
      </c>
      <c r="AF423" s="38">
        <f t="shared" si="1437"/>
        <v>0</v>
      </c>
      <c r="AG423" s="38">
        <f t="shared" si="1437"/>
        <v>0</v>
      </c>
      <c r="AH423" s="38">
        <f t="shared" si="1437"/>
        <v>0</v>
      </c>
      <c r="AI423" s="38">
        <f t="shared" si="1437"/>
        <v>0</v>
      </c>
      <c r="AJ423" s="38">
        <f t="shared" si="1437"/>
        <v>0</v>
      </c>
      <c r="AK423" s="38">
        <f t="shared" si="1437"/>
        <v>0</v>
      </c>
      <c r="AL423" s="38">
        <f t="shared" si="1437"/>
        <v>0</v>
      </c>
      <c r="AM423" s="38">
        <f t="shared" si="1437"/>
        <v>0</v>
      </c>
      <c r="AN423" s="38">
        <f t="shared" si="1437"/>
        <v>0</v>
      </c>
      <c r="AO423" s="38">
        <f t="shared" si="1437"/>
        <v>0</v>
      </c>
      <c r="AP423" s="38">
        <f t="shared" si="1437"/>
        <v>0</v>
      </c>
      <c r="AQ423" s="38">
        <f t="shared" si="1437"/>
        <v>0</v>
      </c>
      <c r="AR423" s="38">
        <f t="shared" si="1437"/>
        <v>0</v>
      </c>
      <c r="AS423" s="38">
        <f t="shared" si="1437"/>
        <v>0</v>
      </c>
      <c r="AT423" s="38">
        <f t="shared" si="1437"/>
        <v>0</v>
      </c>
      <c r="AU423" s="38">
        <f t="shared" si="1437"/>
        <v>0</v>
      </c>
      <c r="AV423" s="38">
        <f t="shared" si="1437"/>
        <v>0</v>
      </c>
      <c r="AW423" s="38">
        <f t="shared" si="1437"/>
        <v>0</v>
      </c>
      <c r="AX423" s="38">
        <f t="shared" si="1437"/>
        <v>0</v>
      </c>
      <c r="AY423" s="38">
        <f t="shared" si="1437"/>
        <v>0</v>
      </c>
      <c r="AZ423" s="38">
        <f t="shared" si="1437"/>
        <v>0</v>
      </c>
      <c r="BA423" s="38">
        <f t="shared" si="1437"/>
        <v>0</v>
      </c>
      <c r="BB423" s="38">
        <f t="shared" si="1437"/>
        <v>0</v>
      </c>
      <c r="BC423" s="38">
        <f t="shared" si="1437"/>
        <v>0</v>
      </c>
      <c r="BD423" s="38">
        <f t="shared" si="1437"/>
        <v>0</v>
      </c>
      <c r="BE423" s="38">
        <f t="shared" si="1437"/>
        <v>0</v>
      </c>
      <c r="BF423" s="38">
        <f t="shared" si="1437"/>
        <v>0</v>
      </c>
      <c r="BG423" s="38">
        <f t="shared" si="1437"/>
        <v>0</v>
      </c>
      <c r="BH423" s="38">
        <f t="shared" si="1437"/>
        <v>0</v>
      </c>
      <c r="BI423" s="38">
        <f t="shared" si="1437"/>
        <v>0</v>
      </c>
      <c r="BJ423" s="38">
        <f t="shared" si="1437"/>
        <v>0</v>
      </c>
      <c r="BK423" s="38">
        <f t="shared" si="1437"/>
        <v>0</v>
      </c>
      <c r="BL423" s="38">
        <f t="shared" si="1437"/>
        <v>0</v>
      </c>
      <c r="BM423" s="38">
        <f t="shared" si="1437"/>
        <v>0</v>
      </c>
      <c r="BN423" s="38">
        <f t="shared" si="1437"/>
        <v>0</v>
      </c>
      <c r="BO423" s="38">
        <f t="shared" si="1437"/>
        <v>0</v>
      </c>
      <c r="BP423" s="38">
        <f t="shared" si="1437"/>
        <v>0</v>
      </c>
      <c r="BQ423" s="38">
        <f t="shared" si="1437"/>
        <v>0</v>
      </c>
      <c r="BR423" s="38">
        <f t="shared" si="1437"/>
        <v>0</v>
      </c>
      <c r="BS423" s="38">
        <f t="shared" si="1437"/>
        <v>0</v>
      </c>
      <c r="BT423" s="38">
        <f t="shared" si="1437"/>
        <v>0</v>
      </c>
      <c r="BU423" s="38">
        <f t="shared" ref="BU423:EF423" si="1438">BU202*-1</f>
        <v>0</v>
      </c>
      <c r="BV423" s="38">
        <f t="shared" si="1438"/>
        <v>0</v>
      </c>
      <c r="BW423" s="38">
        <f t="shared" si="1438"/>
        <v>0</v>
      </c>
      <c r="BX423" s="38">
        <f t="shared" si="1438"/>
        <v>0</v>
      </c>
      <c r="BY423" s="38">
        <f t="shared" si="1438"/>
        <v>0</v>
      </c>
      <c r="BZ423" s="38">
        <f t="shared" si="1438"/>
        <v>0</v>
      </c>
      <c r="CA423" s="38">
        <f t="shared" si="1438"/>
        <v>0</v>
      </c>
      <c r="CB423" s="38">
        <f t="shared" si="1438"/>
        <v>0</v>
      </c>
      <c r="CC423" s="38">
        <f t="shared" si="1438"/>
        <v>0</v>
      </c>
      <c r="CD423" s="38">
        <f t="shared" si="1438"/>
        <v>0</v>
      </c>
      <c r="CE423" s="38">
        <f t="shared" si="1438"/>
        <v>0</v>
      </c>
      <c r="CF423" s="38">
        <f t="shared" si="1438"/>
        <v>0</v>
      </c>
      <c r="CG423" s="38">
        <f t="shared" si="1438"/>
        <v>0</v>
      </c>
      <c r="CH423" s="38">
        <f t="shared" si="1438"/>
        <v>0</v>
      </c>
      <c r="CI423" s="38">
        <f t="shared" si="1438"/>
        <v>0</v>
      </c>
      <c r="CJ423" s="38">
        <f t="shared" si="1438"/>
        <v>0</v>
      </c>
      <c r="CK423" s="38">
        <f t="shared" si="1438"/>
        <v>0</v>
      </c>
      <c r="CL423" s="38">
        <f t="shared" si="1438"/>
        <v>0</v>
      </c>
      <c r="CM423" s="38">
        <f t="shared" si="1438"/>
        <v>0</v>
      </c>
      <c r="CN423" s="38">
        <f t="shared" si="1438"/>
        <v>0</v>
      </c>
      <c r="CO423" s="38">
        <f t="shared" si="1438"/>
        <v>0</v>
      </c>
      <c r="CP423" s="38">
        <f t="shared" si="1438"/>
        <v>0</v>
      </c>
      <c r="CQ423" s="38">
        <f t="shared" si="1438"/>
        <v>0</v>
      </c>
      <c r="CR423" s="38">
        <f t="shared" si="1438"/>
        <v>0</v>
      </c>
      <c r="CS423" s="38">
        <f t="shared" si="1438"/>
        <v>0</v>
      </c>
      <c r="CT423" s="38">
        <f t="shared" si="1438"/>
        <v>0</v>
      </c>
      <c r="CU423" s="38">
        <f t="shared" si="1438"/>
        <v>0</v>
      </c>
      <c r="CV423" s="38">
        <f t="shared" si="1438"/>
        <v>0</v>
      </c>
      <c r="CW423" s="38">
        <f t="shared" si="1438"/>
        <v>0</v>
      </c>
      <c r="CX423" s="38">
        <f t="shared" si="1438"/>
        <v>0</v>
      </c>
      <c r="CY423" s="38">
        <f t="shared" si="1438"/>
        <v>0</v>
      </c>
      <c r="CZ423" s="38">
        <f t="shared" si="1438"/>
        <v>0</v>
      </c>
      <c r="DA423" s="38">
        <f t="shared" si="1438"/>
        <v>0</v>
      </c>
      <c r="DB423" s="38">
        <f t="shared" si="1438"/>
        <v>0</v>
      </c>
      <c r="DC423" s="38">
        <f t="shared" si="1438"/>
        <v>0</v>
      </c>
      <c r="DD423" s="38">
        <f t="shared" si="1438"/>
        <v>0</v>
      </c>
      <c r="DE423" s="38">
        <f t="shared" si="1438"/>
        <v>0</v>
      </c>
      <c r="DF423" s="38">
        <f t="shared" si="1438"/>
        <v>0</v>
      </c>
      <c r="DG423" s="38">
        <f t="shared" si="1438"/>
        <v>0</v>
      </c>
      <c r="DH423" s="38">
        <f t="shared" si="1438"/>
        <v>0</v>
      </c>
      <c r="DI423" s="38">
        <f t="shared" si="1438"/>
        <v>0</v>
      </c>
      <c r="DJ423" s="38">
        <f t="shared" si="1438"/>
        <v>0</v>
      </c>
      <c r="DK423" s="38">
        <f t="shared" si="1438"/>
        <v>0</v>
      </c>
      <c r="DL423" s="38">
        <f t="shared" si="1438"/>
        <v>0</v>
      </c>
      <c r="DM423" s="38">
        <f t="shared" si="1438"/>
        <v>0</v>
      </c>
      <c r="DN423" s="38">
        <f t="shared" si="1438"/>
        <v>0</v>
      </c>
      <c r="DO423" s="38">
        <f t="shared" si="1438"/>
        <v>0</v>
      </c>
      <c r="DP423" s="38">
        <f t="shared" si="1438"/>
        <v>0</v>
      </c>
      <c r="DQ423" s="38">
        <f t="shared" si="1438"/>
        <v>0</v>
      </c>
      <c r="DR423" s="38">
        <f t="shared" si="1438"/>
        <v>0</v>
      </c>
      <c r="DS423" s="38">
        <f t="shared" si="1438"/>
        <v>0</v>
      </c>
      <c r="DT423" s="38">
        <f t="shared" si="1438"/>
        <v>0</v>
      </c>
      <c r="DU423" s="38">
        <f t="shared" si="1438"/>
        <v>0</v>
      </c>
      <c r="DV423" s="38">
        <f t="shared" si="1438"/>
        <v>0</v>
      </c>
      <c r="DW423" s="38">
        <f t="shared" si="1438"/>
        <v>0</v>
      </c>
      <c r="DX423" s="38">
        <f t="shared" si="1438"/>
        <v>0</v>
      </c>
      <c r="DY423" s="38">
        <f t="shared" si="1438"/>
        <v>0</v>
      </c>
      <c r="DZ423" s="38">
        <f t="shared" si="1438"/>
        <v>0</v>
      </c>
      <c r="EA423" s="38">
        <f t="shared" si="1438"/>
        <v>0</v>
      </c>
      <c r="EB423" s="38">
        <f t="shared" si="1438"/>
        <v>0</v>
      </c>
      <c r="EC423" s="38">
        <f t="shared" si="1438"/>
        <v>0</v>
      </c>
      <c r="ED423" s="38">
        <f t="shared" si="1438"/>
        <v>0</v>
      </c>
      <c r="EE423" s="38">
        <f t="shared" si="1438"/>
        <v>0</v>
      </c>
      <c r="EF423" s="38">
        <f t="shared" si="1438"/>
        <v>0</v>
      </c>
      <c r="EG423" s="38">
        <f t="shared" ref="EG423:GR423" si="1439">EG202*-1</f>
        <v>0</v>
      </c>
      <c r="EH423" s="38">
        <f t="shared" si="1439"/>
        <v>0</v>
      </c>
      <c r="EI423" s="38">
        <f t="shared" si="1439"/>
        <v>0</v>
      </c>
      <c r="EJ423" s="38">
        <f t="shared" si="1439"/>
        <v>0</v>
      </c>
      <c r="EK423" s="38">
        <f t="shared" si="1439"/>
        <v>0</v>
      </c>
      <c r="EL423" s="38">
        <f t="shared" si="1439"/>
        <v>0</v>
      </c>
      <c r="EM423" s="38">
        <f t="shared" si="1439"/>
        <v>0</v>
      </c>
      <c r="EN423" s="38">
        <f t="shared" si="1439"/>
        <v>0</v>
      </c>
      <c r="EO423" s="38">
        <f t="shared" si="1439"/>
        <v>0</v>
      </c>
      <c r="EP423" s="38">
        <f t="shared" si="1439"/>
        <v>0</v>
      </c>
      <c r="EQ423" s="38">
        <f t="shared" si="1439"/>
        <v>0</v>
      </c>
      <c r="ER423" s="38">
        <f t="shared" si="1439"/>
        <v>0</v>
      </c>
      <c r="ES423" s="38">
        <f t="shared" si="1439"/>
        <v>0</v>
      </c>
      <c r="ET423" s="38">
        <f t="shared" si="1439"/>
        <v>0</v>
      </c>
      <c r="EU423" s="38">
        <f t="shared" si="1439"/>
        <v>0</v>
      </c>
      <c r="EV423" s="38">
        <f t="shared" si="1439"/>
        <v>0</v>
      </c>
      <c r="EW423" s="38">
        <f t="shared" si="1439"/>
        <v>0</v>
      </c>
      <c r="EX423" s="38">
        <f t="shared" si="1439"/>
        <v>0</v>
      </c>
      <c r="EY423" s="38">
        <f t="shared" si="1439"/>
        <v>0</v>
      </c>
      <c r="EZ423" s="38">
        <f t="shared" si="1439"/>
        <v>0</v>
      </c>
      <c r="FA423" s="38">
        <f t="shared" si="1439"/>
        <v>0</v>
      </c>
      <c r="FB423" s="38">
        <f t="shared" si="1439"/>
        <v>0</v>
      </c>
      <c r="FC423" s="38">
        <f t="shared" si="1439"/>
        <v>0</v>
      </c>
      <c r="FD423" s="38">
        <f t="shared" si="1439"/>
        <v>0</v>
      </c>
      <c r="FE423" s="38">
        <f t="shared" si="1439"/>
        <v>0</v>
      </c>
      <c r="FF423" s="38">
        <f t="shared" si="1439"/>
        <v>0</v>
      </c>
      <c r="FG423" s="38">
        <f t="shared" si="1439"/>
        <v>0</v>
      </c>
      <c r="FH423" s="38">
        <f t="shared" si="1439"/>
        <v>0</v>
      </c>
      <c r="FI423" s="38">
        <f t="shared" si="1439"/>
        <v>0</v>
      </c>
      <c r="FJ423" s="38">
        <f t="shared" si="1439"/>
        <v>0</v>
      </c>
      <c r="FK423" s="38">
        <f t="shared" si="1439"/>
        <v>0</v>
      </c>
      <c r="FL423" s="38">
        <f t="shared" si="1439"/>
        <v>0</v>
      </c>
      <c r="FM423" s="38">
        <f t="shared" si="1439"/>
        <v>0</v>
      </c>
      <c r="FN423" s="38">
        <f t="shared" si="1439"/>
        <v>0</v>
      </c>
      <c r="FO423" s="38">
        <f t="shared" si="1439"/>
        <v>0</v>
      </c>
      <c r="FP423" s="38">
        <f t="shared" si="1439"/>
        <v>0</v>
      </c>
      <c r="FQ423" s="38">
        <f t="shared" si="1439"/>
        <v>0</v>
      </c>
      <c r="FR423" s="38">
        <f t="shared" si="1439"/>
        <v>0</v>
      </c>
      <c r="FS423" s="38">
        <f t="shared" si="1439"/>
        <v>0</v>
      </c>
      <c r="FT423" s="38">
        <f t="shared" si="1439"/>
        <v>0</v>
      </c>
      <c r="FU423" s="38">
        <f t="shared" si="1439"/>
        <v>0</v>
      </c>
      <c r="FV423" s="38">
        <f t="shared" si="1439"/>
        <v>0</v>
      </c>
      <c r="FW423" s="38">
        <f t="shared" si="1439"/>
        <v>0</v>
      </c>
      <c r="FX423" s="38">
        <f t="shared" si="1439"/>
        <v>0</v>
      </c>
      <c r="FY423" s="38">
        <f t="shared" si="1439"/>
        <v>0</v>
      </c>
      <c r="FZ423" s="38">
        <f t="shared" si="1439"/>
        <v>0</v>
      </c>
      <c r="GA423" s="38">
        <f t="shared" si="1439"/>
        <v>0</v>
      </c>
      <c r="GB423" s="38">
        <f t="shared" si="1439"/>
        <v>0</v>
      </c>
      <c r="GC423" s="38">
        <f t="shared" si="1439"/>
        <v>0</v>
      </c>
      <c r="GD423" s="38">
        <f t="shared" si="1439"/>
        <v>0</v>
      </c>
      <c r="GE423" s="38">
        <f t="shared" si="1439"/>
        <v>0</v>
      </c>
      <c r="GF423" s="38">
        <f t="shared" si="1439"/>
        <v>0</v>
      </c>
      <c r="GG423" s="38">
        <f t="shared" si="1439"/>
        <v>0</v>
      </c>
      <c r="GH423" s="38">
        <f t="shared" si="1439"/>
        <v>0</v>
      </c>
      <c r="GI423" s="38">
        <f t="shared" si="1439"/>
        <v>0</v>
      </c>
      <c r="GJ423" s="38">
        <f t="shared" si="1439"/>
        <v>0</v>
      </c>
      <c r="GK423" s="38">
        <f t="shared" si="1439"/>
        <v>0</v>
      </c>
      <c r="GL423" s="38">
        <f t="shared" si="1439"/>
        <v>0</v>
      </c>
      <c r="GM423" s="38">
        <f t="shared" si="1439"/>
        <v>0</v>
      </c>
      <c r="GN423" s="38">
        <f t="shared" si="1439"/>
        <v>0</v>
      </c>
      <c r="GO423" s="38">
        <f t="shared" si="1439"/>
        <v>0</v>
      </c>
      <c r="GP423" s="38">
        <f t="shared" si="1439"/>
        <v>0</v>
      </c>
      <c r="GQ423" s="38">
        <f t="shared" si="1439"/>
        <v>0</v>
      </c>
      <c r="GR423" s="38">
        <f t="shared" si="1439"/>
        <v>0</v>
      </c>
      <c r="GS423" s="38">
        <f t="shared" ref="GS423:JD423" si="1440">GS202*-1</f>
        <v>0</v>
      </c>
      <c r="GT423" s="38">
        <f t="shared" si="1440"/>
        <v>0</v>
      </c>
      <c r="GU423" s="38">
        <f t="shared" si="1440"/>
        <v>0</v>
      </c>
      <c r="GV423" s="38">
        <f t="shared" si="1440"/>
        <v>0</v>
      </c>
      <c r="GW423" s="38">
        <f t="shared" si="1440"/>
        <v>0</v>
      </c>
      <c r="GX423" s="38">
        <f t="shared" si="1440"/>
        <v>0</v>
      </c>
      <c r="GY423" s="38">
        <f t="shared" si="1440"/>
        <v>0</v>
      </c>
      <c r="GZ423" s="38">
        <f t="shared" si="1440"/>
        <v>0</v>
      </c>
      <c r="HA423" s="38">
        <f t="shared" si="1440"/>
        <v>0</v>
      </c>
      <c r="HB423" s="38">
        <f t="shared" si="1440"/>
        <v>0</v>
      </c>
      <c r="HC423" s="38">
        <f t="shared" si="1440"/>
        <v>0</v>
      </c>
      <c r="HD423" s="38">
        <f t="shared" si="1440"/>
        <v>0</v>
      </c>
      <c r="HE423" s="38">
        <f t="shared" si="1440"/>
        <v>0</v>
      </c>
      <c r="HF423" s="38">
        <f t="shared" si="1440"/>
        <v>0</v>
      </c>
      <c r="HG423" s="38">
        <f t="shared" si="1440"/>
        <v>0</v>
      </c>
      <c r="HH423" s="38">
        <f t="shared" si="1440"/>
        <v>0</v>
      </c>
      <c r="HI423" s="38">
        <f t="shared" si="1440"/>
        <v>0</v>
      </c>
      <c r="HJ423" s="38">
        <f t="shared" si="1440"/>
        <v>0</v>
      </c>
      <c r="HK423" s="38">
        <f t="shared" si="1440"/>
        <v>0</v>
      </c>
      <c r="HL423" s="38">
        <f t="shared" si="1440"/>
        <v>0</v>
      </c>
      <c r="HM423" s="38">
        <f t="shared" si="1440"/>
        <v>0</v>
      </c>
      <c r="HN423" s="38">
        <f t="shared" si="1440"/>
        <v>0</v>
      </c>
      <c r="HO423" s="38">
        <f t="shared" si="1440"/>
        <v>0</v>
      </c>
      <c r="HP423" s="38">
        <f t="shared" si="1440"/>
        <v>0</v>
      </c>
      <c r="HQ423" s="38">
        <f t="shared" si="1440"/>
        <v>0</v>
      </c>
      <c r="HR423" s="38">
        <f t="shared" si="1440"/>
        <v>0</v>
      </c>
      <c r="HS423" s="38">
        <f t="shared" si="1440"/>
        <v>0</v>
      </c>
      <c r="HT423" s="38">
        <f t="shared" si="1440"/>
        <v>0</v>
      </c>
      <c r="HU423" s="38">
        <f t="shared" si="1440"/>
        <v>0</v>
      </c>
      <c r="HV423" s="38">
        <f t="shared" si="1440"/>
        <v>0</v>
      </c>
      <c r="HW423" s="38">
        <f t="shared" si="1440"/>
        <v>0</v>
      </c>
      <c r="HX423" s="38">
        <f t="shared" si="1440"/>
        <v>0</v>
      </c>
      <c r="HY423" s="38">
        <f t="shared" si="1440"/>
        <v>0</v>
      </c>
      <c r="HZ423" s="38">
        <f t="shared" si="1440"/>
        <v>0</v>
      </c>
      <c r="IA423" s="38">
        <f t="shared" si="1440"/>
        <v>0</v>
      </c>
      <c r="IB423" s="38">
        <f t="shared" si="1440"/>
        <v>0</v>
      </c>
      <c r="IC423" s="38">
        <f t="shared" si="1440"/>
        <v>0</v>
      </c>
      <c r="ID423" s="38">
        <f t="shared" si="1440"/>
        <v>0</v>
      </c>
      <c r="IE423" s="38">
        <f t="shared" si="1440"/>
        <v>0</v>
      </c>
      <c r="IF423" s="38">
        <f t="shared" si="1440"/>
        <v>0</v>
      </c>
      <c r="IG423" s="38">
        <f t="shared" si="1440"/>
        <v>0</v>
      </c>
      <c r="IH423" s="38">
        <f t="shared" si="1440"/>
        <v>0</v>
      </c>
      <c r="II423" s="38">
        <f t="shared" si="1440"/>
        <v>0</v>
      </c>
      <c r="IJ423" s="38">
        <f t="shared" si="1440"/>
        <v>0</v>
      </c>
      <c r="IK423" s="38">
        <f t="shared" si="1440"/>
        <v>0</v>
      </c>
      <c r="IL423" s="38">
        <f t="shared" si="1440"/>
        <v>0</v>
      </c>
      <c r="IM423" s="38">
        <f t="shared" si="1440"/>
        <v>0</v>
      </c>
      <c r="IN423" s="38">
        <f t="shared" si="1440"/>
        <v>0</v>
      </c>
      <c r="IO423" s="38">
        <f t="shared" si="1440"/>
        <v>0</v>
      </c>
      <c r="IP423" s="38">
        <f t="shared" si="1440"/>
        <v>0</v>
      </c>
      <c r="IQ423" s="38">
        <f t="shared" si="1440"/>
        <v>0</v>
      </c>
      <c r="IR423" s="38">
        <f t="shared" si="1440"/>
        <v>0</v>
      </c>
      <c r="IS423" s="38">
        <f t="shared" si="1440"/>
        <v>0</v>
      </c>
      <c r="IT423" s="38">
        <f t="shared" si="1440"/>
        <v>0</v>
      </c>
      <c r="IU423" s="38">
        <f t="shared" si="1440"/>
        <v>0</v>
      </c>
      <c r="IV423" s="38">
        <f t="shared" si="1440"/>
        <v>0</v>
      </c>
      <c r="IW423" s="38">
        <f t="shared" si="1440"/>
        <v>0</v>
      </c>
      <c r="IX423" s="38">
        <f t="shared" si="1440"/>
        <v>0</v>
      </c>
      <c r="IY423" s="38">
        <f t="shared" si="1440"/>
        <v>0</v>
      </c>
      <c r="IZ423" s="38">
        <f t="shared" si="1440"/>
        <v>0</v>
      </c>
      <c r="JA423" s="38">
        <f t="shared" si="1440"/>
        <v>0</v>
      </c>
      <c r="JB423" s="38">
        <f t="shared" si="1440"/>
        <v>0</v>
      </c>
      <c r="JC423" s="38">
        <f t="shared" si="1440"/>
        <v>0</v>
      </c>
      <c r="JD423" s="38">
        <f t="shared" si="1440"/>
        <v>0</v>
      </c>
      <c r="JE423" s="38">
        <f t="shared" ref="JE423:LP423" si="1441">JE202*-1</f>
        <v>0</v>
      </c>
      <c r="JF423" s="38">
        <f t="shared" si="1441"/>
        <v>0</v>
      </c>
      <c r="JG423" s="38">
        <f t="shared" si="1441"/>
        <v>0</v>
      </c>
      <c r="JH423" s="38">
        <f t="shared" si="1441"/>
        <v>0</v>
      </c>
      <c r="JI423" s="38">
        <f t="shared" si="1441"/>
        <v>0</v>
      </c>
      <c r="JJ423" s="38">
        <f t="shared" si="1441"/>
        <v>0</v>
      </c>
      <c r="JK423" s="38">
        <f t="shared" si="1441"/>
        <v>0</v>
      </c>
      <c r="JL423" s="38">
        <f t="shared" si="1441"/>
        <v>0</v>
      </c>
      <c r="JM423" s="38">
        <f t="shared" si="1441"/>
        <v>0</v>
      </c>
      <c r="JN423" s="38">
        <f t="shared" si="1441"/>
        <v>0</v>
      </c>
      <c r="JO423" s="38">
        <f t="shared" si="1441"/>
        <v>0</v>
      </c>
      <c r="JP423" s="38">
        <f t="shared" si="1441"/>
        <v>0</v>
      </c>
      <c r="JQ423" s="38">
        <f t="shared" si="1441"/>
        <v>0</v>
      </c>
      <c r="JR423" s="38">
        <f t="shared" si="1441"/>
        <v>0</v>
      </c>
      <c r="JS423" s="38">
        <f t="shared" si="1441"/>
        <v>0</v>
      </c>
      <c r="JT423" s="38">
        <f t="shared" si="1441"/>
        <v>0</v>
      </c>
      <c r="JU423" s="38">
        <f t="shared" si="1441"/>
        <v>0</v>
      </c>
      <c r="JV423" s="38">
        <f t="shared" si="1441"/>
        <v>0</v>
      </c>
      <c r="JW423" s="38">
        <f t="shared" si="1441"/>
        <v>0</v>
      </c>
      <c r="JX423" s="38">
        <f t="shared" si="1441"/>
        <v>0</v>
      </c>
      <c r="JY423" s="38">
        <f t="shared" si="1441"/>
        <v>0</v>
      </c>
      <c r="JZ423" s="38">
        <f t="shared" si="1441"/>
        <v>0</v>
      </c>
      <c r="KA423" s="38">
        <f t="shared" si="1441"/>
        <v>0</v>
      </c>
      <c r="KB423" s="38">
        <f t="shared" si="1441"/>
        <v>0</v>
      </c>
      <c r="KC423" s="38">
        <f t="shared" si="1441"/>
        <v>0</v>
      </c>
      <c r="KD423" s="38">
        <f t="shared" si="1441"/>
        <v>0</v>
      </c>
      <c r="KE423" s="38">
        <f t="shared" si="1441"/>
        <v>0</v>
      </c>
      <c r="KF423" s="38">
        <f t="shared" si="1441"/>
        <v>0</v>
      </c>
      <c r="KG423" s="38">
        <f t="shared" si="1441"/>
        <v>0</v>
      </c>
      <c r="KH423" s="38">
        <f t="shared" si="1441"/>
        <v>0</v>
      </c>
      <c r="KI423" s="38">
        <f t="shared" si="1441"/>
        <v>0</v>
      </c>
      <c r="KJ423" s="38">
        <f t="shared" si="1441"/>
        <v>0</v>
      </c>
      <c r="KK423" s="38">
        <f t="shared" si="1441"/>
        <v>0</v>
      </c>
      <c r="KL423" s="38">
        <f t="shared" si="1441"/>
        <v>0</v>
      </c>
      <c r="KM423" s="38">
        <f t="shared" si="1441"/>
        <v>0</v>
      </c>
      <c r="KN423" s="38">
        <f t="shared" si="1441"/>
        <v>0</v>
      </c>
      <c r="KO423" s="38">
        <f t="shared" si="1441"/>
        <v>0</v>
      </c>
      <c r="KP423" s="38">
        <f t="shared" si="1441"/>
        <v>0</v>
      </c>
      <c r="KQ423" s="38">
        <f t="shared" si="1441"/>
        <v>0</v>
      </c>
      <c r="KR423" s="38">
        <f t="shared" si="1441"/>
        <v>0</v>
      </c>
      <c r="KS423" s="38">
        <f t="shared" si="1441"/>
        <v>0</v>
      </c>
      <c r="KT423" s="38">
        <f t="shared" si="1441"/>
        <v>0</v>
      </c>
      <c r="KU423" s="38">
        <f t="shared" si="1441"/>
        <v>0</v>
      </c>
      <c r="KV423" s="38">
        <f t="shared" si="1441"/>
        <v>0</v>
      </c>
      <c r="KW423" s="38">
        <f t="shared" si="1441"/>
        <v>0</v>
      </c>
      <c r="KX423" s="38">
        <f t="shared" si="1441"/>
        <v>0</v>
      </c>
      <c r="KY423" s="38">
        <f t="shared" si="1441"/>
        <v>0</v>
      </c>
      <c r="KZ423" s="38">
        <f t="shared" si="1441"/>
        <v>0</v>
      </c>
      <c r="LA423" s="38">
        <f t="shared" si="1441"/>
        <v>0</v>
      </c>
      <c r="LB423" s="38">
        <f t="shared" si="1441"/>
        <v>0</v>
      </c>
      <c r="LC423" s="38">
        <f t="shared" si="1441"/>
        <v>0</v>
      </c>
      <c r="LD423" s="38">
        <f t="shared" si="1441"/>
        <v>0</v>
      </c>
      <c r="LE423" s="38">
        <f t="shared" si="1441"/>
        <v>0</v>
      </c>
      <c r="LF423" s="38">
        <f t="shared" si="1441"/>
        <v>0</v>
      </c>
      <c r="LG423" s="38">
        <f t="shared" si="1441"/>
        <v>0</v>
      </c>
      <c r="LH423" s="38">
        <f t="shared" si="1441"/>
        <v>0</v>
      </c>
      <c r="LI423" s="38">
        <f t="shared" si="1441"/>
        <v>0</v>
      </c>
      <c r="LJ423" s="38">
        <f t="shared" si="1441"/>
        <v>0</v>
      </c>
      <c r="LK423" s="38">
        <f t="shared" si="1441"/>
        <v>0</v>
      </c>
      <c r="LL423" s="38">
        <f t="shared" si="1441"/>
        <v>0</v>
      </c>
      <c r="LM423" s="38">
        <f t="shared" si="1441"/>
        <v>0</v>
      </c>
      <c r="LN423" s="38">
        <f t="shared" si="1441"/>
        <v>0</v>
      </c>
      <c r="LO423" s="38">
        <f t="shared" si="1441"/>
        <v>0</v>
      </c>
      <c r="LP423" s="38">
        <f t="shared" si="1441"/>
        <v>0</v>
      </c>
      <c r="LQ423" s="38">
        <f t="shared" ref="LQ423:LT423" si="1442">LQ202*-1</f>
        <v>0</v>
      </c>
      <c r="LR423" s="38">
        <f t="shared" si="1442"/>
        <v>0</v>
      </c>
      <c r="LS423" s="38">
        <f t="shared" si="1442"/>
        <v>0</v>
      </c>
      <c r="LT423" s="38">
        <f t="shared" si="1442"/>
        <v>0</v>
      </c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38"/>
      <c r="NM423" s="38"/>
      <c r="NN423" s="38"/>
      <c r="NO423" s="38"/>
      <c r="NP423" s="38"/>
      <c r="NQ423" s="38"/>
      <c r="NR423" s="38"/>
      <c r="NS423" s="38"/>
      <c r="NT423" s="38"/>
      <c r="NU423" s="38"/>
      <c r="NV423" s="38"/>
      <c r="NW423" s="38"/>
      <c r="NX423" s="38"/>
      <c r="NY423" s="38"/>
      <c r="NZ423" s="38"/>
      <c r="OA423" s="38"/>
      <c r="OB423" s="38"/>
      <c r="OC423" s="38"/>
      <c r="OD423" s="38"/>
      <c r="OE423" s="38"/>
      <c r="OF423" s="38"/>
      <c r="OG423" s="38"/>
      <c r="OH423" s="38"/>
      <c r="OI423" s="38"/>
      <c r="OJ423" s="38"/>
      <c r="OK423" s="38"/>
      <c r="OL423" s="38"/>
      <c r="OM423" s="38"/>
      <c r="ON423" s="38"/>
      <c r="OO423" s="38"/>
      <c r="OP423" s="38"/>
      <c r="OQ423" s="38"/>
      <c r="OR423" s="38"/>
      <c r="OS423" s="38"/>
      <c r="OT423" s="38"/>
      <c r="OU423" s="38"/>
      <c r="OV423" s="38"/>
      <c r="OW423" s="38"/>
      <c r="OX423" s="38"/>
      <c r="OY423" s="38"/>
      <c r="OZ423" s="38"/>
      <c r="PA423" s="38"/>
      <c r="PB423" s="38"/>
      <c r="PC423" s="38"/>
      <c r="PD423" s="38"/>
      <c r="PE423" s="38"/>
      <c r="PF423" s="38"/>
      <c r="PG423" s="38"/>
      <c r="PH423" s="38"/>
      <c r="PI423" s="38"/>
      <c r="PJ423" s="38"/>
      <c r="PK423" s="38"/>
      <c r="PL423" s="38"/>
      <c r="PM423" s="38"/>
      <c r="PN423" s="38"/>
      <c r="PO423" s="38"/>
      <c r="PP423" s="38"/>
      <c r="PQ423" s="38"/>
      <c r="PR423" s="38"/>
      <c r="PS423" s="38"/>
      <c r="PT423" s="38"/>
      <c r="PU423" s="38"/>
      <c r="PV423" s="38"/>
      <c r="PW423" s="38"/>
      <c r="PX423" s="38"/>
      <c r="PY423" s="38"/>
      <c r="PZ423" s="38"/>
      <c r="QA423" s="38"/>
      <c r="QB423" s="38"/>
      <c r="QC423" s="38"/>
      <c r="QD423" s="38"/>
      <c r="QE423" s="38"/>
      <c r="QF423" s="38"/>
      <c r="QG423" s="38"/>
      <c r="QH423" s="38"/>
      <c r="QI423" s="38"/>
      <c r="QJ423" s="38"/>
      <c r="QK423" s="38"/>
      <c r="QL423" s="38"/>
      <c r="QM423" s="38"/>
      <c r="QN423" s="38"/>
      <c r="QO423" s="38"/>
      <c r="QP423" s="38"/>
      <c r="QQ423" s="38"/>
      <c r="QR423" s="38"/>
      <c r="QS423" s="38"/>
      <c r="QT423" s="38"/>
      <c r="QU423" s="38"/>
    </row>
    <row r="424" spans="2:463" ht="15" customHeight="1" outlineLevel="1">
      <c r="C424" s="15" t="s">
        <v>608</v>
      </c>
      <c r="E424" s="44" t="s">
        <v>95</v>
      </c>
      <c r="H424" s="99">
        <f t="shared" ca="1" si="1400"/>
        <v>29199125.115897171</v>
      </c>
      <c r="I424" s="54">
        <f t="shared" ref="I424:AV424" ca="1" si="1443">SUM(I417:I423)</f>
        <v>-100696.02419097599</v>
      </c>
      <c r="J424" s="54">
        <f t="shared" ca="1" si="1443"/>
        <v>0</v>
      </c>
      <c r="K424" s="54">
        <f t="shared" ca="1" si="1443"/>
        <v>0</v>
      </c>
      <c r="L424" s="54">
        <f t="shared" ca="1" si="1443"/>
        <v>0</v>
      </c>
      <c r="M424" s="54">
        <f t="shared" ca="1" si="1443"/>
        <v>100696.02419097599</v>
      </c>
      <c r="N424" s="54">
        <f t="shared" ca="1" si="1443"/>
        <v>-606950.4292720001</v>
      </c>
      <c r="O424" s="54">
        <f t="shared" ca="1" si="1443"/>
        <v>-67721.142450926942</v>
      </c>
      <c r="P424" s="54">
        <f t="shared" ca="1" si="1443"/>
        <v>579139.28682107315</v>
      </c>
      <c r="Q424" s="54">
        <f t="shared" ca="1" si="1443"/>
        <v>-27811.142450926942</v>
      </c>
      <c r="R424" s="54">
        <f t="shared" ca="1" si="1443"/>
        <v>-67721.142450926942</v>
      </c>
      <c r="S424" s="54">
        <f t="shared" ca="1" si="1443"/>
        <v>95532.284901853884</v>
      </c>
      <c r="T424" s="54">
        <f t="shared" ca="1" si="1443"/>
        <v>-27811.142450926942</v>
      </c>
      <c r="U424" s="54">
        <f t="shared" ca="1" si="1443"/>
        <v>-289374.16738959367</v>
      </c>
      <c r="V424" s="54">
        <f t="shared" ca="1" si="1443"/>
        <v>82275.618235187198</v>
      </c>
      <c r="W424" s="54">
        <f t="shared" ca="1" si="1443"/>
        <v>-14507.809117593628</v>
      </c>
      <c r="X424" s="54">
        <f t="shared" ca="1" si="1443"/>
        <v>-180752.12911759363</v>
      </c>
      <c r="Y424" s="54">
        <f t="shared" ca="1" si="1443"/>
        <v>330441.97650718736</v>
      </c>
      <c r="Z424" s="54">
        <f t="shared" ca="1" si="1443"/>
        <v>-14507.809117593599</v>
      </c>
      <c r="AA424" s="54">
        <f t="shared" ca="1" si="1443"/>
        <v>-224825.82397789441</v>
      </c>
      <c r="AB424" s="54">
        <f t="shared" ca="1" si="1443"/>
        <v>197073.4143748864</v>
      </c>
      <c r="AC424" s="54">
        <f t="shared" ca="1" si="1443"/>
        <v>-108808.56838195203</v>
      </c>
      <c r="AD424" s="54">
        <f t="shared" ca="1" si="1443"/>
        <v>0</v>
      </c>
      <c r="AE424" s="54">
        <f t="shared" ca="1" si="1443"/>
        <v>346328.72533774085</v>
      </c>
      <c r="AF424" s="54">
        <f t="shared" ca="1" si="1443"/>
        <v>0</v>
      </c>
      <c r="AG424" s="54">
        <f t="shared" ca="1" si="1443"/>
        <v>-43811.792093640048</v>
      </c>
      <c r="AH424" s="54">
        <f t="shared" ca="1" si="1443"/>
        <v>-43404.088497315533</v>
      </c>
      <c r="AI424" s="54">
        <f t="shared" ca="1" si="1443"/>
        <v>66000.89955018129</v>
      </c>
      <c r="AJ424" s="54">
        <f t="shared" ca="1" si="1443"/>
        <v>64492.650175289455</v>
      </c>
      <c r="AK424" s="54">
        <f t="shared" ca="1" si="1443"/>
        <v>114801.44268237919</v>
      </c>
      <c r="AL424" s="54">
        <f t="shared" ca="1" si="1443"/>
        <v>117784.29790014785</v>
      </c>
      <c r="AM424" s="54">
        <f t="shared" ca="1" si="1443"/>
        <v>142762.85617829589</v>
      </c>
      <c r="AN424" s="54">
        <f t="shared" ca="1" si="1443"/>
        <v>158273.00882189631</v>
      </c>
      <c r="AO424" s="54">
        <f t="shared" ca="1" si="1443"/>
        <v>188388.73586939997</v>
      </c>
      <c r="AP424" s="54">
        <f t="shared" ca="1" si="1443"/>
        <v>175701.09121004946</v>
      </c>
      <c r="AQ424" s="54">
        <f t="shared" ca="1" si="1443"/>
        <v>156516.63142715849</v>
      </c>
      <c r="AR424" s="54">
        <f t="shared" ca="1" si="1443"/>
        <v>115793.44112907018</v>
      </c>
      <c r="AS424" s="54">
        <f t="shared" ca="1" si="1443"/>
        <v>81243.166788263246</v>
      </c>
      <c r="AT424" s="54">
        <f t="shared" ca="1" si="1443"/>
        <v>31020.41369763852</v>
      </c>
      <c r="AU424" s="54">
        <f t="shared" ca="1" si="1443"/>
        <v>64145.349434426047</v>
      </c>
      <c r="AV424" s="54">
        <f t="shared" ca="1" si="1443"/>
        <v>65794.452163596317</v>
      </c>
      <c r="AW424" s="54">
        <f t="shared" ref="AW424:DH424" ca="1" si="1444">SUM(AW417:AW423)</f>
        <v>116873.16505763363</v>
      </c>
      <c r="AX424" s="54">
        <f t="shared" ca="1" si="1444"/>
        <v>120063.00676977434</v>
      </c>
      <c r="AY424" s="54">
        <f t="shared" ca="1" si="1444"/>
        <v>141789.33907606351</v>
      </c>
      <c r="AZ424" s="54">
        <f t="shared" ca="1" si="1444"/>
        <v>157482.94874350922</v>
      </c>
      <c r="BA424" s="54">
        <f t="shared" ca="1" si="1444"/>
        <v>187912.71177179174</v>
      </c>
      <c r="BB424" s="54">
        <f t="shared" ca="1" si="1444"/>
        <v>175090.64617865125</v>
      </c>
      <c r="BC424" s="54">
        <f t="shared" ca="1" si="1444"/>
        <v>153603.87972625194</v>
      </c>
      <c r="BD424" s="54">
        <f t="shared" ca="1" si="1444"/>
        <v>112987.64062291665</v>
      </c>
      <c r="BE424" s="54">
        <f t="shared" ca="1" si="1444"/>
        <v>80361.098725894277</v>
      </c>
      <c r="BF424" s="54">
        <f t="shared" ca="1" si="1444"/>
        <v>30169.399158109216</v>
      </c>
      <c r="BG424" s="54">
        <f t="shared" ca="1" si="1444"/>
        <v>63182.423378080683</v>
      </c>
      <c r="BH424" s="54">
        <f t="shared" ca="1" si="1444"/>
        <v>64776.887804671627</v>
      </c>
      <c r="BI424" s="54">
        <f t="shared" ca="1" si="1444"/>
        <v>115607.84131305906</v>
      </c>
      <c r="BJ424" s="54">
        <f t="shared" ca="1" si="1444"/>
        <v>120744.24514624313</v>
      </c>
      <c r="BK424" s="54">
        <f t="shared" ca="1" si="1444"/>
        <v>142711.35770553711</v>
      </c>
      <c r="BL424" s="54">
        <f t="shared" ca="1" si="1444"/>
        <v>158542.47801326495</v>
      </c>
      <c r="BM424" s="54">
        <f t="shared" ca="1" si="1444"/>
        <v>186922.85126932722</v>
      </c>
      <c r="BN424" s="54">
        <f t="shared" ca="1" si="1444"/>
        <v>176335.93456271276</v>
      </c>
      <c r="BO424" s="54">
        <f t="shared" ca="1" si="1444"/>
        <v>152126.92499473278</v>
      </c>
      <c r="BP424" s="54">
        <f t="shared" ca="1" si="1444"/>
        <v>111809.3953707277</v>
      </c>
      <c r="BQ424" s="54">
        <f t="shared" ca="1" si="1444"/>
        <v>79118.213348286838</v>
      </c>
      <c r="BR424" s="54">
        <f t="shared" ca="1" si="1444"/>
        <v>29210.11140080529</v>
      </c>
      <c r="BS424" s="54">
        <f t="shared" ca="1" si="1444"/>
        <v>62229.073743744106</v>
      </c>
      <c r="BT424" s="54">
        <f t="shared" ca="1" si="1444"/>
        <v>63766.685072696389</v>
      </c>
      <c r="BU424" s="54">
        <f t="shared" ca="1" si="1444"/>
        <v>114238.9800794638</v>
      </c>
      <c r="BV424" s="54">
        <f t="shared" ca="1" si="1444"/>
        <v>121437.99902083419</v>
      </c>
      <c r="BW424" s="54">
        <f t="shared" ca="1" si="1444"/>
        <v>143538.56230423209</v>
      </c>
      <c r="BX424" s="54">
        <f t="shared" ca="1" si="1444"/>
        <v>159494.25802923448</v>
      </c>
      <c r="BY424" s="54">
        <f t="shared" ca="1" si="1444"/>
        <v>185053.52860830081</v>
      </c>
      <c r="BZ424" s="54">
        <f t="shared" ca="1" si="1444"/>
        <v>177425.69406810118</v>
      </c>
      <c r="CA424" s="54">
        <f t="shared" ca="1" si="1444"/>
        <v>150545.53348591147</v>
      </c>
      <c r="CB424" s="54">
        <f t="shared" ca="1" si="1444"/>
        <v>110518.25620559548</v>
      </c>
      <c r="CC424" s="54">
        <f t="shared" ca="1" si="1444"/>
        <v>77536.038512010011</v>
      </c>
      <c r="CD424" s="54">
        <f t="shared" ca="1" si="1444"/>
        <v>27911.338092960897</v>
      </c>
      <c r="CE424" s="54">
        <f t="shared" ca="1" si="1444"/>
        <v>61157.801233998151</v>
      </c>
      <c r="CF424" s="54">
        <f t="shared" ca="1" si="1444"/>
        <v>62593.294842815165</v>
      </c>
      <c r="CG424" s="54">
        <f t="shared" ca="1" si="1444"/>
        <v>112757.40286138226</v>
      </c>
      <c r="CH424" s="54">
        <f t="shared" ca="1" si="1444"/>
        <v>122019.25360274484</v>
      </c>
      <c r="CI424" s="54">
        <f t="shared" ca="1" si="1444"/>
        <v>144505.48255172657</v>
      </c>
      <c r="CJ424" s="54">
        <f t="shared" ca="1" si="1444"/>
        <v>160646.06413322419</v>
      </c>
      <c r="CK424" s="54">
        <f t="shared" ca="1" si="1444"/>
        <v>183328.54285835067</v>
      </c>
      <c r="CL424" s="54">
        <f t="shared" ca="1" si="1444"/>
        <v>175722.3510842353</v>
      </c>
      <c r="CM424" s="54">
        <f t="shared" ca="1" si="1444"/>
        <v>149105.01296729571</v>
      </c>
      <c r="CN424" s="54">
        <f t="shared" ca="1" si="1444"/>
        <v>109364.02321954248</v>
      </c>
      <c r="CO424" s="54">
        <f t="shared" ca="1" si="1444"/>
        <v>76087.504714107781</v>
      </c>
      <c r="CP424" s="54">
        <f t="shared" ca="1" si="1444"/>
        <v>27177.839599435811</v>
      </c>
      <c r="CQ424" s="54">
        <f t="shared" ca="1" si="1444"/>
        <v>60218.426018397957</v>
      </c>
      <c r="CR424" s="54">
        <f t="shared" ca="1" si="1444"/>
        <v>61642.626613869768</v>
      </c>
      <c r="CS424" s="54">
        <f t="shared" ca="1" si="1444"/>
        <v>111417.13141176873</v>
      </c>
      <c r="CT424" s="54">
        <f t="shared" ca="1" si="1444"/>
        <v>122737.99326694349</v>
      </c>
      <c r="CU424" s="54">
        <f t="shared" ca="1" si="1444"/>
        <v>145274.99331830954</v>
      </c>
      <c r="CV424" s="54">
        <f t="shared" ca="1" si="1444"/>
        <v>161814.19083869286</v>
      </c>
      <c r="CW424" s="54">
        <f t="shared" ca="1" si="1444"/>
        <v>181622.63601360185</v>
      </c>
      <c r="CX424" s="54">
        <f t="shared" ca="1" si="1444"/>
        <v>174046.3506681124</v>
      </c>
      <c r="CY424" s="54">
        <f t="shared" ca="1" si="1444"/>
        <v>147680.1339361096</v>
      </c>
      <c r="CZ424" s="54">
        <f t="shared" ca="1" si="1444"/>
        <v>107771.47444021759</v>
      </c>
      <c r="DA424" s="54">
        <f t="shared" ca="1" si="1444"/>
        <v>74647.380357463626</v>
      </c>
      <c r="DB424" s="54">
        <f t="shared" ca="1" si="1444"/>
        <v>26229.493536760136</v>
      </c>
      <c r="DC424" s="54">
        <f t="shared" ca="1" si="1444"/>
        <v>59285.766831389592</v>
      </c>
      <c r="DD424" s="54">
        <f t="shared" ca="1" si="1444"/>
        <v>60653.398491278989</v>
      </c>
      <c r="DE424" s="54">
        <f t="shared" ca="1" si="1444"/>
        <v>110134.70855575713</v>
      </c>
      <c r="DF424" s="54">
        <f t="shared" ca="1" si="1444"/>
        <v>123520.91752216985</v>
      </c>
      <c r="DG424" s="54">
        <f t="shared" ca="1" si="1444"/>
        <v>143758.86926530156</v>
      </c>
      <c r="DH424" s="54">
        <f t="shared" ca="1" si="1444"/>
        <v>160412.86508489697</v>
      </c>
      <c r="DI424" s="54">
        <f t="shared" ref="DI424:FT424" ca="1" si="1445">SUM(DI417:DI423)</f>
        <v>179935.54984987326</v>
      </c>
      <c r="DJ424" s="54">
        <f t="shared" ca="1" si="1445"/>
        <v>172391.84138076814</v>
      </c>
      <c r="DK424" s="54">
        <f t="shared" ca="1" si="1445"/>
        <v>146270.66632756489</v>
      </c>
      <c r="DL424" s="54">
        <f t="shared" ca="1" si="1445"/>
        <v>106020.17489548215</v>
      </c>
      <c r="DM424" s="54">
        <f t="shared" ca="1" si="1445"/>
        <v>73215.432521014853</v>
      </c>
      <c r="DN424" s="54">
        <f t="shared" ca="1" si="1445"/>
        <v>25284.429703175963</v>
      </c>
      <c r="DO424" s="54">
        <f t="shared" ca="1" si="1445"/>
        <v>58359.640901059727</v>
      </c>
      <c r="DP424" s="54">
        <f t="shared" ca="1" si="1445"/>
        <v>59670.787061970448</v>
      </c>
      <c r="DQ424" s="54">
        <f t="shared" ca="1" si="1445"/>
        <v>108863.89943956328</v>
      </c>
      <c r="DR424" s="54">
        <f t="shared" ca="1" si="1445"/>
        <v>124320.47729881672</v>
      </c>
      <c r="DS424" s="54">
        <f t="shared" ca="1" si="1445"/>
        <v>142257.71858153367</v>
      </c>
      <c r="DT424" s="54">
        <f t="shared" ca="1" si="1445"/>
        <v>158818.6950394731</v>
      </c>
      <c r="DU424" s="54">
        <f t="shared" ca="1" si="1445"/>
        <v>178267.02584569994</v>
      </c>
      <c r="DV424" s="54">
        <f t="shared" ca="1" si="1445"/>
        <v>170755.16143168844</v>
      </c>
      <c r="DW424" s="54">
        <f t="shared" ca="1" si="1445"/>
        <v>144876.37943870606</v>
      </c>
      <c r="DX424" s="54">
        <f t="shared" ca="1" si="1445"/>
        <v>104280.18763569133</v>
      </c>
      <c r="DY424" s="54">
        <f t="shared" ca="1" si="1445"/>
        <v>71791.426882300788</v>
      </c>
      <c r="DZ424" s="54">
        <f t="shared" ca="1" si="1445"/>
        <v>24124.221828089729</v>
      </c>
      <c r="EA424" s="54">
        <f t="shared" ca="1" si="1445"/>
        <v>57439.863876406685</v>
      </c>
      <c r="EB424" s="54">
        <f t="shared" ca="1" si="1445"/>
        <v>58645.596222154636</v>
      </c>
      <c r="EC424" s="54">
        <f t="shared" ca="1" si="1445"/>
        <v>107604.48512789248</v>
      </c>
      <c r="ED424" s="54">
        <f t="shared" ca="1" si="1445"/>
        <v>125132.47037158345</v>
      </c>
      <c r="EE424" s="54">
        <f t="shared" ca="1" si="1445"/>
        <v>140771.29922196394</v>
      </c>
      <c r="EF424" s="54">
        <f t="shared" ca="1" si="1445"/>
        <v>157240.89609870064</v>
      </c>
      <c r="EG424" s="54">
        <f t="shared" ca="1" si="1445"/>
        <v>176616.8051019987</v>
      </c>
      <c r="EH424" s="54">
        <f t="shared" ca="1" si="1445"/>
        <v>169136.05513109372</v>
      </c>
      <c r="EI424" s="54">
        <f t="shared" ca="1" si="1445"/>
        <v>143497.04185086393</v>
      </c>
      <c r="EJ424" s="54">
        <f t="shared" ca="1" si="1445"/>
        <v>102551.24703840917</v>
      </c>
      <c r="EK424" s="54">
        <f t="shared" ca="1" si="1445"/>
        <v>70375.127638515813</v>
      </c>
      <c r="EL424" s="54">
        <f t="shared" ca="1" si="1445"/>
        <v>23403.404385553735</v>
      </c>
      <c r="EM424" s="54">
        <f t="shared" ca="1" si="1445"/>
        <v>56526.249753092823</v>
      </c>
      <c r="EN424" s="54">
        <f t="shared" ca="1" si="1445"/>
        <v>57724.652725008273</v>
      </c>
      <c r="EO424" s="54">
        <f t="shared" ca="1" si="1445"/>
        <v>106356.24553625932</v>
      </c>
      <c r="EP424" s="54">
        <f t="shared" ca="1" si="1445"/>
        <v>125956.88279405158</v>
      </c>
      <c r="EQ424" s="54">
        <f t="shared" ca="1" si="1445"/>
        <v>139299.36832573015</v>
      </c>
      <c r="ER424" s="54">
        <f t="shared" ca="1" si="1445"/>
        <v>155679.21621724544</v>
      </c>
      <c r="ES424" s="54">
        <f t="shared" ca="1" si="1445"/>
        <v>174992.85711826786</v>
      </c>
      <c r="ET424" s="54">
        <f t="shared" ca="1" si="1445"/>
        <v>167534.26625705315</v>
      </c>
      <c r="EU424" s="54">
        <f t="shared" ca="1" si="1445"/>
        <v>141720.97845408123</v>
      </c>
      <c r="EV424" s="54">
        <f t="shared" ca="1" si="1445"/>
        <v>100833.08629986744</v>
      </c>
      <c r="EW424" s="54">
        <f t="shared" ca="1" si="1445"/>
        <v>68966.297426028599</v>
      </c>
      <c r="EX424" s="54">
        <f t="shared" ca="1" si="1445"/>
        <v>22467.065743725274</v>
      </c>
      <c r="EY424" s="54">
        <f t="shared" ca="1" si="1445"/>
        <v>55618.61079763696</v>
      </c>
      <c r="EZ424" s="54">
        <f t="shared" ca="1" si="1445"/>
        <v>56760.744848672155</v>
      </c>
      <c r="FA424" s="54">
        <f t="shared" ca="1" si="1445"/>
        <v>105118.95935176118</v>
      </c>
      <c r="FB424" s="54">
        <f t="shared" ca="1" si="1445"/>
        <v>126793.69950418151</v>
      </c>
      <c r="FC424" s="54">
        <f t="shared" ca="1" si="1445"/>
        <v>137841.68213463918</v>
      </c>
      <c r="FD424" s="54">
        <f t="shared" ca="1" si="1445"/>
        <v>154133.4026152509</v>
      </c>
      <c r="FE424" s="54">
        <f t="shared" ca="1" si="1445"/>
        <v>173393.67877681204</v>
      </c>
      <c r="FF424" s="54">
        <f t="shared" ca="1" si="1445"/>
        <v>165949.53797262668</v>
      </c>
      <c r="FG424" s="54">
        <f t="shared" ca="1" si="1445"/>
        <v>139610.11699668845</v>
      </c>
      <c r="FH424" s="54">
        <f t="shared" ca="1" si="1445"/>
        <v>99125.437351089873</v>
      </c>
      <c r="FI424" s="54">
        <f t="shared" ca="1" si="1445"/>
        <v>67564.697238322027</v>
      </c>
      <c r="FJ424" s="54">
        <f t="shared" ca="1" si="1445"/>
        <v>21533.254862474976</v>
      </c>
      <c r="FK424" s="54">
        <f t="shared" ca="1" si="1445"/>
        <v>54716.757470004348</v>
      </c>
      <c r="FL424" s="54">
        <f t="shared" ca="1" si="1445"/>
        <v>55824.344643449898</v>
      </c>
      <c r="FM424" s="54">
        <f t="shared" ca="1" si="1445"/>
        <v>103892.40395229774</v>
      </c>
      <c r="FN424" s="54">
        <f t="shared" ca="1" si="1445"/>
        <v>126559.85078740999</v>
      </c>
      <c r="FO424" s="54">
        <f t="shared" ca="1" si="1445"/>
        <v>136397.99591013428</v>
      </c>
      <c r="FP424" s="54">
        <f t="shared" ca="1" si="1445"/>
        <v>152603.20169439865</v>
      </c>
      <c r="FQ424" s="54">
        <f t="shared" ca="1" si="1445"/>
        <v>171812.02378604744</v>
      </c>
      <c r="FR424" s="54">
        <f t="shared" ca="1" si="1445"/>
        <v>164381.61274151679</v>
      </c>
      <c r="FS424" s="54">
        <f t="shared" ca="1" si="1445"/>
        <v>137513.51160519538</v>
      </c>
      <c r="FT424" s="54">
        <f t="shared" ca="1" si="1445"/>
        <v>97428.030772460494</v>
      </c>
      <c r="FU424" s="54">
        <f t="shared" ref="FU424:IF424" ca="1" si="1446">SUM(FU417:FU423)</f>
        <v>66170.086342311421</v>
      </c>
      <c r="FV424" s="54">
        <f t="shared" ca="1" si="1446"/>
        <v>20383.607115540792</v>
      </c>
      <c r="FW424" s="54">
        <f t="shared" ca="1" si="1446"/>
        <v>53820.498344550164</v>
      </c>
      <c r="FX424" s="54">
        <f t="shared" ca="1" si="1446"/>
        <v>54865.041890704248</v>
      </c>
      <c r="FY424" s="54">
        <f t="shared" ca="1" si="1446"/>
        <v>102676.35532419539</v>
      </c>
      <c r="FZ424" s="54">
        <f t="shared" ca="1" si="1446"/>
        <v>125140.75753187438</v>
      </c>
      <c r="GA424" s="54">
        <f t="shared" ca="1" si="1446"/>
        <v>134968.0638486995</v>
      </c>
      <c r="GB424" s="54">
        <f t="shared" ca="1" si="1446"/>
        <v>151088.35895242263</v>
      </c>
      <c r="GC424" s="54">
        <f t="shared" ca="1" si="1446"/>
        <v>170247.63241895498</v>
      </c>
      <c r="GD424" s="54">
        <f t="shared" ca="1" si="1446"/>
        <v>162830.23224218309</v>
      </c>
      <c r="GE424" s="54">
        <f t="shared" ca="1" si="1446"/>
        <v>135430.85146880691</v>
      </c>
      <c r="GF424" s="54">
        <f t="shared" ca="1" si="1446"/>
        <v>95740.595706690583</v>
      </c>
      <c r="GG424" s="54">
        <f t="shared" ca="1" si="1446"/>
        <v>64782.222192996036</v>
      </c>
      <c r="GH424" s="54">
        <f t="shared" ca="1" si="1446"/>
        <v>19672.438444620617</v>
      </c>
      <c r="GI424" s="54">
        <f t="shared" ca="1" si="1446"/>
        <v>52929.640029272676</v>
      </c>
      <c r="GJ424" s="54">
        <f t="shared" ca="1" si="1446"/>
        <v>54016.19575986921</v>
      </c>
      <c r="GK424" s="54">
        <f t="shared" ca="1" si="1446"/>
        <v>101470.58797818943</v>
      </c>
      <c r="GL424" s="54">
        <f t="shared" ca="1" si="1446"/>
        <v>123734.15735985443</v>
      </c>
      <c r="GM424" s="54">
        <f t="shared" ca="1" si="1446"/>
        <v>133558.96363320184</v>
      </c>
      <c r="GN424" s="54">
        <f t="shared" ca="1" si="1446"/>
        <v>149588.61889603091</v>
      </c>
      <c r="GO424" s="54">
        <f t="shared" ca="1" si="1446"/>
        <v>168334.0122701829</v>
      </c>
      <c r="GP424" s="54">
        <f t="shared" ca="1" si="1446"/>
        <v>161295.1372803777</v>
      </c>
      <c r="GQ424" s="54">
        <f t="shared" ca="1" si="1446"/>
        <v>133361.82464808688</v>
      </c>
      <c r="GR424" s="54">
        <f t="shared" ca="1" si="1446"/>
        <v>94062.859770141615</v>
      </c>
      <c r="GS424" s="54">
        <f t="shared" ca="1" si="1446"/>
        <v>63400.860346397152</v>
      </c>
      <c r="GT424" s="54">
        <f t="shared" ca="1" si="1446"/>
        <v>18745.038162416306</v>
      </c>
      <c r="GU424" s="54">
        <f t="shared" ca="1" si="1446"/>
        <v>52043.987083330168</v>
      </c>
      <c r="GV424" s="54">
        <f t="shared" ca="1" si="1446"/>
        <v>53120.096481155677</v>
      </c>
      <c r="GW424" s="54">
        <f t="shared" ca="1" si="1446"/>
        <v>100274.87486371992</v>
      </c>
      <c r="GX424" s="54">
        <f t="shared" ca="1" si="1446"/>
        <v>122339.80311022456</v>
      </c>
      <c r="GY424" s="54">
        <f t="shared" ca="1" si="1446"/>
        <v>132173.29443206909</v>
      </c>
      <c r="GZ424" s="54">
        <f t="shared" ca="1" si="1446"/>
        <v>148103.72495218806</v>
      </c>
      <c r="HA424" s="54">
        <f t="shared" ca="1" si="1446"/>
        <v>165928.53381492355</v>
      </c>
      <c r="HB424" s="54">
        <f t="shared" ca="1" si="1446"/>
        <v>159776.06770005313</v>
      </c>
      <c r="HC424" s="54">
        <f t="shared" ca="1" si="1446"/>
        <v>131306.11798062912</v>
      </c>
      <c r="HD424" s="54">
        <f t="shared" ca="1" si="1446"/>
        <v>92394.548962454763</v>
      </c>
      <c r="HE424" s="54">
        <f t="shared" ca="1" si="1446"/>
        <v>62025.754370737755</v>
      </c>
      <c r="HF424" s="54">
        <f t="shared" ca="1" si="1446"/>
        <v>17819.375982939382</v>
      </c>
      <c r="HG424" s="54">
        <f t="shared" ca="1" si="1446"/>
        <v>51163.341932775082</v>
      </c>
      <c r="HH424" s="54">
        <f t="shared" ca="1" si="1446"/>
        <v>52229.049865615889</v>
      </c>
      <c r="HI424" s="54">
        <f t="shared" ca="1" si="1446"/>
        <v>99088.987281492504</v>
      </c>
      <c r="HJ424" s="54">
        <f t="shared" ca="1" si="1446"/>
        <v>120957.44619237492</v>
      </c>
      <c r="HK424" s="54">
        <f t="shared" ca="1" si="1446"/>
        <v>130800.63456083792</v>
      </c>
      <c r="HL424" s="54">
        <f t="shared" ca="1" si="1446"/>
        <v>146638.67010402834</v>
      </c>
      <c r="HM424" s="54">
        <f t="shared" ca="1" si="1446"/>
        <v>163539.54276264005</v>
      </c>
      <c r="HN424" s="54">
        <f t="shared" ca="1" si="1446"/>
        <v>158010.22597675526</v>
      </c>
      <c r="HO424" s="54">
        <f t="shared" ca="1" si="1446"/>
        <v>129263.41698502837</v>
      </c>
      <c r="HP424" s="54">
        <f t="shared" ca="1" si="1446"/>
        <v>90735.387574441993</v>
      </c>
      <c r="HQ424" s="54">
        <f t="shared" ca="1" si="1446"/>
        <v>60656.655755813044</v>
      </c>
      <c r="HR424" s="54">
        <f t="shared" ca="1" si="1446"/>
        <v>16677.144888215815</v>
      </c>
      <c r="HS424" s="54">
        <f t="shared" ca="1" si="1446"/>
        <v>50287.504784456651</v>
      </c>
      <c r="HT424" s="54">
        <f t="shared" ca="1" si="1446"/>
        <v>51286.989579618064</v>
      </c>
      <c r="HU424" s="54">
        <f t="shared" ca="1" si="1446"/>
        <v>97912.694794257375</v>
      </c>
      <c r="HV424" s="54">
        <f t="shared" ca="1" si="1446"/>
        <v>119586.83649499866</v>
      </c>
      <c r="HW424" s="54">
        <f t="shared" ca="1" si="1446"/>
        <v>129440.73481899063</v>
      </c>
      <c r="HX424" s="54">
        <f t="shared" ca="1" si="1446"/>
        <v>145199.33708134992</v>
      </c>
      <c r="HY424" s="54">
        <f t="shared" ca="1" si="1446"/>
        <v>161166.68855697612</v>
      </c>
      <c r="HZ424" s="54">
        <f t="shared" ca="1" si="1446"/>
        <v>155690.2629935263</v>
      </c>
      <c r="IA424" s="54">
        <f t="shared" ca="1" si="1446"/>
        <v>127233.40576310272</v>
      </c>
      <c r="IB424" s="54">
        <f t="shared" ca="1" si="1446"/>
        <v>89085.098094188186</v>
      </c>
      <c r="IC424" s="54">
        <f t="shared" ca="1" si="1446"/>
        <v>59293.313820504431</v>
      </c>
      <c r="ID424" s="54">
        <f t="shared" ca="1" si="1446"/>
        <v>15972.449201488103</v>
      </c>
      <c r="IE424" s="54">
        <f t="shared" ca="1" si="1446"/>
        <v>49416.273538044661</v>
      </c>
      <c r="IF424" s="54">
        <f t="shared" ca="1" si="1446"/>
        <v>50461.30899746278</v>
      </c>
      <c r="IG424" s="54">
        <f t="shared" ref="IG424:KP424" ca="1" si="1447">SUM(IG417:IG423)</f>
        <v>96745.765135755981</v>
      </c>
      <c r="IH424" s="54">
        <f t="shared" ca="1" si="1447"/>
        <v>118228.97323807608</v>
      </c>
      <c r="II424" s="54">
        <f t="shared" ca="1" si="1447"/>
        <v>128093.34449306865</v>
      </c>
      <c r="IJ424" s="54">
        <f t="shared" ca="1" si="1447"/>
        <v>143711.52540252486</v>
      </c>
      <c r="IK424" s="54">
        <f t="shared" ca="1" si="1447"/>
        <v>158809.6194702189</v>
      </c>
      <c r="IL424" s="54">
        <f t="shared" ca="1" si="1447"/>
        <v>153385.55863443945</v>
      </c>
      <c r="IM424" s="54">
        <f t="shared" ca="1" si="1447"/>
        <v>125215.76690031574</v>
      </c>
      <c r="IN424" s="54">
        <f t="shared" ca="1" si="1447"/>
        <v>87443.401111315892</v>
      </c>
      <c r="IO424" s="54">
        <f t="shared" ca="1" si="1447"/>
        <v>57942.297029759502</v>
      </c>
      <c r="IP424" s="54">
        <f t="shared" ca="1" si="1447"/>
        <v>15050.769597813218</v>
      </c>
      <c r="IQ424" s="54">
        <f t="shared" ca="1" si="1447"/>
        <v>48208.841213116568</v>
      </c>
      <c r="IR424" s="54">
        <f t="shared" ca="1" si="1447"/>
        <v>49584.206084639729</v>
      </c>
      <c r="IS424" s="54">
        <f t="shared" ca="1" si="1447"/>
        <v>95564.559834227839</v>
      </c>
      <c r="IT424" s="54">
        <f t="shared" ca="1" si="1447"/>
        <v>116896.70891753971</v>
      </c>
      <c r="IU424" s="54">
        <f t="shared" ca="1" si="1447"/>
        <v>126758.21126188256</v>
      </c>
      <c r="IV424" s="54">
        <f t="shared" ca="1" si="1447"/>
        <v>141519.6784323754</v>
      </c>
      <c r="IW424" s="54">
        <f t="shared" ca="1" si="1447"/>
        <v>156467.98249843615</v>
      </c>
      <c r="IX424" s="54">
        <f t="shared" ca="1" si="1447"/>
        <v>151095.76513644613</v>
      </c>
      <c r="IY424" s="54">
        <f t="shared" ca="1" si="1447"/>
        <v>116585.93579200136</v>
      </c>
      <c r="IZ424" s="54">
        <f t="shared" ca="1" si="1447"/>
        <v>74483.101973796744</v>
      </c>
      <c r="JA424" s="54">
        <f t="shared" ca="1" si="1447"/>
        <v>49674.730538899676</v>
      </c>
      <c r="JB424" s="54">
        <f t="shared" ca="1" si="1447"/>
        <v>14130.627398126122</v>
      </c>
      <c r="JC424" s="54">
        <f t="shared" ca="1" si="1447"/>
        <v>41719.916880377779</v>
      </c>
      <c r="JD424" s="54">
        <f t="shared" ca="1" si="1447"/>
        <v>42585.846475945269</v>
      </c>
      <c r="JE424" s="54">
        <f t="shared" ca="1" si="1447"/>
        <v>80340.538662486302</v>
      </c>
      <c r="JF424" s="54">
        <f t="shared" ca="1" si="1447"/>
        <v>98442.23723315954</v>
      </c>
      <c r="JG424" s="54">
        <f t="shared" ca="1" si="1447"/>
        <v>106015.69422526049</v>
      </c>
      <c r="JH424" s="54">
        <f t="shared" ca="1" si="1447"/>
        <v>117991.45010324693</v>
      </c>
      <c r="JI424" s="54">
        <f t="shared" ca="1" si="1447"/>
        <v>130508.79468360837</v>
      </c>
      <c r="JJ424" s="54">
        <f t="shared" ca="1" si="1447"/>
        <v>125920.59934557095</v>
      </c>
      <c r="JK424" s="54">
        <f t="shared" ca="1" si="1447"/>
        <v>102937.96321806766</v>
      </c>
      <c r="JL424" s="54">
        <f t="shared" ca="1" si="1447"/>
        <v>72129.431371136336</v>
      </c>
      <c r="JM424" s="54">
        <f t="shared" ca="1" si="1447"/>
        <v>47550.127625804511</v>
      </c>
      <c r="JN424" s="54">
        <f t="shared" ca="1" si="1447"/>
        <v>12335.797601371823</v>
      </c>
      <c r="JO424" s="54">
        <f t="shared" ca="1" si="1447"/>
        <v>39454.541504924353</v>
      </c>
      <c r="JP424" s="54">
        <f t="shared" ca="1" si="1447"/>
        <v>40454.915885140566</v>
      </c>
      <c r="JQ424" s="54">
        <f t="shared" ca="1" si="1447"/>
        <v>77865.857767097201</v>
      </c>
      <c r="JR424" s="54">
        <f t="shared" ca="1" si="1447"/>
        <v>96294.296549959603</v>
      </c>
      <c r="JS424" s="54">
        <f t="shared" ca="1" si="1447"/>
        <v>103261.95635149641</v>
      </c>
      <c r="JT424" s="54">
        <f t="shared" ca="1" si="1447"/>
        <v>115108.67999548319</v>
      </c>
      <c r="JU424" s="54">
        <f t="shared" ca="1" si="1447"/>
        <v>127491.62137405961</v>
      </c>
      <c r="JV424" s="54">
        <f t="shared" ca="1" si="1447"/>
        <v>122933.72119519486</v>
      </c>
      <c r="JW424" s="54">
        <f t="shared" ca="1" si="1447"/>
        <v>100171.83814750983</v>
      </c>
      <c r="JX424" s="54">
        <f t="shared" ca="1" si="1447"/>
        <v>69655.529647185147</v>
      </c>
      <c r="JY424" s="54">
        <f t="shared" ca="1" si="1447"/>
        <v>45301.480131382297</v>
      </c>
      <c r="JZ424" s="54">
        <f t="shared" ca="1" si="1447"/>
        <v>10646.903998183403</v>
      </c>
      <c r="KA424" s="54">
        <f t="shared" ca="1" si="1447"/>
        <v>37261.913407060914</v>
      </c>
      <c r="KB424" s="54">
        <f t="shared" ca="1" si="1447"/>
        <v>38266.197372210911</v>
      </c>
      <c r="KC424" s="54">
        <f t="shared" ca="1" si="1447"/>
        <v>75265.004794360502</v>
      </c>
      <c r="KD424" s="54">
        <f t="shared" ca="1" si="1447"/>
        <v>94020.570531840756</v>
      </c>
      <c r="KE424" s="54">
        <f t="shared" ca="1" si="1447"/>
        <v>100381.93764729606</v>
      </c>
      <c r="KF424" s="54">
        <f t="shared" ca="1" si="1447"/>
        <v>112099.44851276719</v>
      </c>
      <c r="KG424" s="54">
        <f t="shared" ca="1" si="1447"/>
        <v>124347.84495954124</v>
      </c>
      <c r="KH424" s="54">
        <f t="shared" ca="1" si="1447"/>
        <v>119818.44395777778</v>
      </c>
      <c r="KI424" s="54">
        <f t="shared" ca="1" si="1447"/>
        <v>97273.607189599948</v>
      </c>
      <c r="KJ424" s="54">
        <f t="shared" ca="1" si="1447"/>
        <v>67045.088705948699</v>
      </c>
      <c r="KK424" s="54">
        <f t="shared" ca="1" si="1447"/>
        <v>42912.340454559351</v>
      </c>
      <c r="KL424" s="54">
        <f t="shared" ca="1" si="1447"/>
        <v>8595.0653208225413</v>
      </c>
      <c r="KM424" s="54">
        <f t="shared" ca="1" si="1447"/>
        <v>34925.100888963992</v>
      </c>
      <c r="KN424" s="54">
        <f t="shared" ca="1" si="1447"/>
        <v>35896.469991893515</v>
      </c>
      <c r="KO424" s="54">
        <f t="shared" ca="1" si="1447"/>
        <v>72520.842424583185</v>
      </c>
      <c r="KP424" s="54">
        <f t="shared" ca="1" si="1447"/>
        <v>91603.786628621107</v>
      </c>
      <c r="KQ424" s="54">
        <f t="shared" ref="KQ424:LT424" ca="1" si="1448">SUM(KQ417:KQ423)</f>
        <v>97358.135786424653</v>
      </c>
      <c r="KR424" s="54">
        <f t="shared" ca="1" si="1448"/>
        <v>108946.06933128492</v>
      </c>
      <c r="KS424" s="54">
        <f t="shared" ca="1" si="1448"/>
        <v>121059.59287434074</v>
      </c>
      <c r="KT424" s="54">
        <f t="shared" ca="1" si="1448"/>
        <v>116556.72341609289</v>
      </c>
      <c r="KU424" s="54">
        <f t="shared" ca="1" si="1448"/>
        <v>94225.071601150921</v>
      </c>
      <c r="KV424" s="54">
        <f t="shared" ca="1" si="1448"/>
        <v>64279.760596122956</v>
      </c>
      <c r="KW424" s="54">
        <f t="shared" ca="1" si="1448"/>
        <v>45970.510526386483</v>
      </c>
      <c r="KX424" s="54">
        <f t="shared" ca="1" si="1448"/>
        <v>10484.325468417999</v>
      </c>
      <c r="KY424" s="54">
        <f t="shared" ca="1" si="1448"/>
        <v>39701.396936256766</v>
      </c>
      <c r="KZ424" s="54">
        <f t="shared" ca="1" si="1448"/>
        <v>39357.065556035639</v>
      </c>
      <c r="LA424" s="54">
        <f t="shared" ca="1" si="1448"/>
        <v>75668.998365780921</v>
      </c>
      <c r="LB424" s="54">
        <f t="shared" ca="1" si="1448"/>
        <v>95139.96516083325</v>
      </c>
      <c r="LC424" s="54">
        <f t="shared" ca="1" si="1448"/>
        <v>100566.24671536294</v>
      </c>
      <c r="LD424" s="54">
        <f t="shared" ca="1" si="1448"/>
        <v>112087.98651696929</v>
      </c>
      <c r="LE424" s="54">
        <f t="shared" ca="1" si="1448"/>
        <v>124130.69438471981</v>
      </c>
      <c r="LF424" s="54">
        <f t="shared" ca="1" si="1448"/>
        <v>119936.20655079251</v>
      </c>
      <c r="LG424" s="54">
        <f t="shared" ca="1" si="1448"/>
        <v>97881.780535826852</v>
      </c>
      <c r="LH424" s="54">
        <f t="shared" ca="1" si="1448"/>
        <v>68283.682460899814</v>
      </c>
      <c r="LI424" s="54">
        <f t="shared" ca="1" si="1448"/>
        <v>44869.233978426717</v>
      </c>
      <c r="LJ424" s="54">
        <f t="shared" ca="1" si="1448"/>
        <v>9355.3968247235189</v>
      </c>
      <c r="LK424" s="54">
        <f t="shared" ca="1" si="1448"/>
        <v>38830.03331866498</v>
      </c>
      <c r="LL424" s="54">
        <f t="shared" ca="1" si="1448"/>
        <v>38274.580144627806</v>
      </c>
      <c r="LM424" s="54">
        <f t="shared" ca="1" si="1448"/>
        <v>74270.702134329753</v>
      </c>
      <c r="LN424" s="54">
        <f t="shared" ca="1" si="1448"/>
        <v>94085.984472461525</v>
      </c>
      <c r="LO424" s="54">
        <f t="shared" ca="1" si="1448"/>
        <v>98920.115960445546</v>
      </c>
      <c r="LP424" s="54">
        <f t="shared" ca="1" si="1448"/>
        <v>110328.17534549718</v>
      </c>
      <c r="LQ424" s="54">
        <f t="shared" ca="1" si="1448"/>
        <v>122252.14541685842</v>
      </c>
      <c r="LR424" s="54">
        <f t="shared" ca="1" si="1448"/>
        <v>118097.26152588149</v>
      </c>
      <c r="LS424" s="54">
        <f t="shared" ca="1" si="1448"/>
        <v>96265.531332716128</v>
      </c>
      <c r="LT424" s="54">
        <f t="shared" ca="1" si="1448"/>
        <v>-1002926.9145183889</v>
      </c>
      <c r="LU424" s="54"/>
      <c r="LV424" s="54"/>
      <c r="LW424" s="54"/>
      <c r="LX424" s="54"/>
      <c r="LY424" s="54"/>
      <c r="LZ424" s="54"/>
      <c r="MA424" s="54"/>
      <c r="MB424" s="54"/>
      <c r="MC424" s="54"/>
      <c r="MD424" s="54"/>
      <c r="ME424" s="54"/>
      <c r="MF424" s="54"/>
      <c r="MG424" s="54"/>
      <c r="MH424" s="54"/>
      <c r="MI424" s="54"/>
      <c r="MJ424" s="54"/>
      <c r="MK424" s="54"/>
      <c r="ML424" s="54"/>
      <c r="MM424" s="54"/>
      <c r="MN424" s="54"/>
      <c r="MO424" s="54"/>
      <c r="MP424" s="54"/>
      <c r="MQ424" s="54"/>
      <c r="MR424" s="54"/>
      <c r="MS424" s="54"/>
      <c r="MT424" s="54"/>
      <c r="MU424" s="54"/>
      <c r="MV424" s="54"/>
      <c r="MW424" s="54"/>
      <c r="MX424" s="54"/>
      <c r="MY424" s="54"/>
      <c r="MZ424" s="54"/>
      <c r="NA424" s="54"/>
      <c r="NB424" s="54"/>
      <c r="NC424" s="54"/>
      <c r="ND424" s="54"/>
      <c r="NE424" s="54"/>
      <c r="NF424" s="54"/>
      <c r="NG424" s="54"/>
      <c r="NH424" s="54"/>
      <c r="NI424" s="54"/>
      <c r="NJ424" s="54"/>
      <c r="NK424" s="54"/>
      <c r="NL424" s="54"/>
      <c r="NM424" s="54"/>
      <c r="NN424" s="54"/>
      <c r="NO424" s="54"/>
      <c r="NP424" s="54"/>
      <c r="NQ424" s="54"/>
      <c r="NR424" s="54"/>
      <c r="NS424" s="54"/>
      <c r="NT424" s="54"/>
      <c r="NU424" s="54"/>
      <c r="NV424" s="54"/>
      <c r="NW424" s="54"/>
      <c r="NX424" s="54"/>
      <c r="NY424" s="54"/>
      <c r="NZ424" s="54"/>
      <c r="OA424" s="54"/>
      <c r="OB424" s="54"/>
      <c r="OC424" s="54"/>
      <c r="OD424" s="54"/>
      <c r="OE424" s="54"/>
      <c r="OF424" s="54"/>
      <c r="OG424" s="54"/>
      <c r="OH424" s="54"/>
      <c r="OI424" s="54"/>
      <c r="OJ424" s="54"/>
      <c r="OK424" s="54"/>
      <c r="OL424" s="54"/>
      <c r="OM424" s="54"/>
      <c r="ON424" s="54"/>
      <c r="OO424" s="54"/>
      <c r="OP424" s="54"/>
      <c r="OQ424" s="54"/>
      <c r="OR424" s="54"/>
      <c r="OS424" s="54"/>
      <c r="OT424" s="54"/>
      <c r="OU424" s="54"/>
      <c r="OV424" s="54"/>
      <c r="OW424" s="54"/>
      <c r="OX424" s="54"/>
      <c r="OY424" s="54"/>
      <c r="OZ424" s="54"/>
      <c r="PA424" s="54"/>
      <c r="PB424" s="54"/>
      <c r="PC424" s="54"/>
      <c r="PD424" s="54"/>
      <c r="PE424" s="54"/>
      <c r="PF424" s="54"/>
      <c r="PG424" s="54"/>
      <c r="PH424" s="54"/>
      <c r="PI424" s="54"/>
      <c r="PJ424" s="54"/>
      <c r="PK424" s="54"/>
      <c r="PL424" s="54"/>
      <c r="PM424" s="54"/>
      <c r="PN424" s="54"/>
      <c r="PO424" s="54"/>
      <c r="PP424" s="54"/>
      <c r="PQ424" s="54"/>
      <c r="PR424" s="54"/>
      <c r="PS424" s="54"/>
      <c r="PT424" s="54"/>
      <c r="PU424" s="54"/>
      <c r="PV424" s="54"/>
      <c r="PW424" s="54"/>
      <c r="PX424" s="54"/>
      <c r="PY424" s="54"/>
      <c r="PZ424" s="54"/>
      <c r="QA424" s="54"/>
      <c r="QB424" s="54"/>
      <c r="QC424" s="54"/>
      <c r="QD424" s="54"/>
      <c r="QE424" s="54"/>
      <c r="QF424" s="54"/>
      <c r="QG424" s="54"/>
      <c r="QH424" s="54"/>
      <c r="QI424" s="54"/>
      <c r="QJ424" s="54"/>
      <c r="QK424" s="54"/>
      <c r="QL424" s="54"/>
      <c r="QM424" s="54"/>
      <c r="QN424" s="54"/>
      <c r="QO424" s="54"/>
      <c r="QP424" s="54"/>
      <c r="QQ424" s="54"/>
      <c r="QR424" s="54"/>
      <c r="QS424" s="54"/>
      <c r="QT424" s="54"/>
      <c r="QU424" s="54"/>
    </row>
    <row r="425" spans="2:463" ht="15" customHeight="1" outlineLevel="1">
      <c r="B425" s="1"/>
      <c r="C425" s="75"/>
      <c r="H425" s="4"/>
    </row>
    <row r="426" spans="2:463" ht="15" customHeight="1" outlineLevel="1">
      <c r="B426" s="1" t="s">
        <v>110</v>
      </c>
      <c r="C426" s="75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32"/>
      <c r="CS426" s="32"/>
      <c r="CT426" s="32"/>
      <c r="CU426" s="32"/>
      <c r="CV426" s="32"/>
      <c r="CW426" s="32"/>
      <c r="CX426" s="32"/>
      <c r="CY426" s="32"/>
      <c r="CZ426" s="32"/>
      <c r="DA426" s="32"/>
      <c r="DB426" s="32"/>
      <c r="DC426" s="32"/>
      <c r="DD426" s="32"/>
      <c r="DE426" s="32"/>
      <c r="DF426" s="32"/>
      <c r="DG426" s="32"/>
      <c r="DH426" s="32"/>
      <c r="DI426" s="32"/>
      <c r="DJ426" s="32"/>
      <c r="DK426" s="32"/>
      <c r="DL426" s="32"/>
      <c r="DM426" s="32"/>
      <c r="DN426" s="32"/>
      <c r="DO426" s="32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32"/>
      <c r="EB426" s="32"/>
      <c r="EC426" s="32"/>
      <c r="ED426" s="32"/>
      <c r="EE426" s="32"/>
      <c r="EF426" s="32"/>
      <c r="EG426" s="32"/>
      <c r="EH426" s="32"/>
      <c r="EI426" s="32"/>
      <c r="EJ426" s="32"/>
      <c r="EK426" s="32"/>
      <c r="EL426" s="32"/>
      <c r="EM426" s="32"/>
      <c r="EN426" s="32"/>
      <c r="EO426" s="32"/>
      <c r="EP426" s="32"/>
      <c r="EQ426" s="32"/>
      <c r="ER426" s="32"/>
      <c r="ES426" s="32"/>
      <c r="ET426" s="32"/>
      <c r="EU426" s="32"/>
      <c r="EV426" s="32"/>
      <c r="EW426" s="32"/>
      <c r="EX426" s="32"/>
      <c r="EY426" s="32"/>
      <c r="EZ426" s="32"/>
      <c r="FA426" s="32"/>
      <c r="FB426" s="32"/>
      <c r="FC426" s="32"/>
      <c r="FD426" s="32"/>
      <c r="FE426" s="32"/>
      <c r="FF426" s="32"/>
      <c r="FG426" s="32"/>
      <c r="FH426" s="32"/>
      <c r="FI426" s="32"/>
      <c r="FJ426" s="32"/>
      <c r="FK426" s="32"/>
      <c r="FL426" s="32"/>
      <c r="FM426" s="32"/>
      <c r="FN426" s="32"/>
      <c r="FO426" s="32"/>
      <c r="FP426" s="32"/>
      <c r="FQ426" s="32"/>
      <c r="FR426" s="32"/>
      <c r="FS426" s="32"/>
      <c r="FT426" s="32"/>
      <c r="FU426" s="32"/>
      <c r="FV426" s="32"/>
      <c r="FW426" s="32"/>
      <c r="FX426" s="32"/>
      <c r="FY426" s="32"/>
      <c r="FZ426" s="32"/>
      <c r="GA426" s="32"/>
      <c r="GB426" s="32"/>
      <c r="GC426" s="32"/>
      <c r="GD426" s="32"/>
      <c r="GE426" s="32"/>
      <c r="GF426" s="32"/>
      <c r="GG426" s="32"/>
      <c r="GH426" s="32"/>
      <c r="GI426" s="32"/>
      <c r="GJ426" s="32"/>
      <c r="GK426" s="32"/>
      <c r="GL426" s="32"/>
      <c r="GM426" s="32"/>
      <c r="GN426" s="32"/>
      <c r="GO426" s="32"/>
      <c r="GP426" s="32"/>
      <c r="GQ426" s="32"/>
      <c r="GR426" s="32"/>
      <c r="GS426" s="32"/>
      <c r="GT426" s="32"/>
      <c r="GU426" s="32"/>
      <c r="GV426" s="32"/>
      <c r="GW426" s="32"/>
      <c r="GX426" s="32"/>
      <c r="GY426" s="32"/>
      <c r="GZ426" s="32"/>
      <c r="HA426" s="32"/>
      <c r="HB426" s="32"/>
      <c r="HC426" s="32"/>
      <c r="HD426" s="32"/>
      <c r="HE426" s="32"/>
      <c r="HF426" s="32"/>
      <c r="HG426" s="32"/>
      <c r="HH426" s="32"/>
      <c r="HI426" s="32"/>
      <c r="HJ426" s="32"/>
      <c r="HK426" s="32"/>
      <c r="HL426" s="32"/>
      <c r="HM426" s="32"/>
      <c r="HN426" s="32"/>
      <c r="HO426" s="32"/>
      <c r="HP426" s="32"/>
      <c r="HQ426" s="32"/>
      <c r="HR426" s="32"/>
      <c r="HS426" s="32"/>
      <c r="HT426" s="32"/>
      <c r="HU426" s="32"/>
      <c r="HV426" s="32"/>
      <c r="HW426" s="32"/>
      <c r="HX426" s="32"/>
      <c r="HY426" s="32"/>
      <c r="HZ426" s="32"/>
      <c r="IA426" s="32"/>
      <c r="IB426" s="32"/>
      <c r="IC426" s="32"/>
      <c r="ID426" s="32"/>
      <c r="IE426" s="32"/>
      <c r="IF426" s="32"/>
      <c r="IG426" s="32"/>
      <c r="IH426" s="32"/>
      <c r="II426" s="32"/>
      <c r="IJ426" s="32"/>
      <c r="IK426" s="32"/>
      <c r="IL426" s="32"/>
      <c r="IM426" s="32"/>
      <c r="IN426" s="32"/>
      <c r="IO426" s="32"/>
      <c r="IP426" s="32"/>
      <c r="IQ426" s="32"/>
      <c r="IR426" s="32"/>
      <c r="IS426" s="32"/>
      <c r="IT426" s="32"/>
      <c r="IU426" s="32"/>
      <c r="IV426" s="32"/>
      <c r="IW426" s="32"/>
      <c r="IX426" s="32"/>
      <c r="IY426" s="32"/>
      <c r="IZ426" s="32"/>
      <c r="JA426" s="32"/>
      <c r="JB426" s="32"/>
      <c r="JC426" s="32"/>
      <c r="JD426" s="32"/>
      <c r="JE426" s="32"/>
      <c r="JF426" s="32"/>
      <c r="JG426" s="32"/>
      <c r="JH426" s="32"/>
      <c r="JI426" s="32"/>
      <c r="JJ426" s="32"/>
      <c r="JK426" s="32"/>
      <c r="JL426" s="32"/>
      <c r="JM426" s="32"/>
      <c r="JN426" s="32"/>
      <c r="JO426" s="32"/>
      <c r="JP426" s="32"/>
      <c r="JQ426" s="32"/>
      <c r="JR426" s="32"/>
      <c r="JS426" s="32"/>
      <c r="JT426" s="32"/>
      <c r="JU426" s="32"/>
      <c r="JV426" s="32"/>
      <c r="JW426" s="32"/>
      <c r="JX426" s="32"/>
      <c r="JY426" s="32"/>
      <c r="JZ426" s="32"/>
      <c r="KA426" s="32"/>
      <c r="KB426" s="32"/>
      <c r="KC426" s="32"/>
      <c r="KD426" s="32"/>
      <c r="KE426" s="32"/>
      <c r="KF426" s="32"/>
      <c r="KG426" s="32"/>
      <c r="KH426" s="32"/>
      <c r="KI426" s="32"/>
      <c r="KJ426" s="32"/>
      <c r="KK426" s="32"/>
      <c r="KL426" s="32"/>
      <c r="KM426" s="32"/>
      <c r="KN426" s="32"/>
      <c r="KO426" s="32"/>
      <c r="KP426" s="32"/>
      <c r="KQ426" s="32"/>
      <c r="KR426" s="32"/>
      <c r="KS426" s="32"/>
      <c r="KT426" s="32"/>
      <c r="KU426" s="32"/>
      <c r="KV426" s="32"/>
      <c r="KW426" s="32"/>
      <c r="KX426" s="32"/>
      <c r="KY426" s="32"/>
      <c r="KZ426" s="32"/>
      <c r="LA426" s="32"/>
      <c r="LB426" s="32"/>
      <c r="LC426" s="32"/>
      <c r="LD426" s="32"/>
      <c r="LE426" s="32"/>
      <c r="LF426" s="32"/>
      <c r="LG426" s="32"/>
      <c r="LH426" s="32"/>
      <c r="LI426" s="32"/>
      <c r="LJ426" s="32"/>
      <c r="LK426" s="32"/>
      <c r="LL426" s="32"/>
      <c r="LM426" s="32"/>
      <c r="LN426" s="32"/>
      <c r="LO426" s="32"/>
      <c r="LP426" s="32"/>
      <c r="LQ426" s="32"/>
      <c r="LR426" s="32"/>
      <c r="LS426" s="32"/>
      <c r="LT426" s="32"/>
      <c r="LU426" s="32"/>
      <c r="LV426" s="32"/>
      <c r="LW426" s="32"/>
      <c r="LX426" s="32"/>
      <c r="LY426" s="32"/>
      <c r="LZ426" s="32"/>
      <c r="MA426" s="32"/>
      <c r="MB426" s="32"/>
      <c r="MC426" s="32"/>
      <c r="MD426" s="32"/>
      <c r="ME426" s="32"/>
      <c r="MF426" s="32"/>
      <c r="MG426" s="32"/>
      <c r="MH426" s="32"/>
      <c r="MI426" s="32"/>
      <c r="MJ426" s="32"/>
      <c r="MK426" s="32"/>
      <c r="ML426" s="32"/>
      <c r="MM426" s="32"/>
      <c r="MN426" s="32"/>
      <c r="MO426" s="32"/>
      <c r="MP426" s="32"/>
      <c r="MQ426" s="32"/>
      <c r="MR426" s="32"/>
      <c r="MS426" s="32"/>
      <c r="MT426" s="32"/>
      <c r="MU426" s="32"/>
      <c r="MV426" s="32"/>
      <c r="MW426" s="32"/>
      <c r="MX426" s="32"/>
      <c r="MY426" s="32"/>
      <c r="MZ426" s="32"/>
      <c r="NA426" s="32"/>
      <c r="NB426" s="32"/>
      <c r="NC426" s="32"/>
      <c r="ND426" s="32"/>
      <c r="NE426" s="32"/>
      <c r="NF426" s="32"/>
      <c r="NG426" s="32"/>
      <c r="NH426" s="32"/>
      <c r="NI426" s="32"/>
      <c r="NJ426" s="32"/>
      <c r="NK426" s="32"/>
      <c r="NL426" s="32"/>
      <c r="NM426" s="32"/>
      <c r="NN426" s="32"/>
      <c r="NO426" s="32"/>
      <c r="NP426" s="32"/>
      <c r="NQ426" s="32"/>
      <c r="NR426" s="32"/>
      <c r="NS426" s="32"/>
      <c r="NT426" s="32"/>
      <c r="NU426" s="32"/>
      <c r="NV426" s="32"/>
      <c r="NW426" s="32"/>
      <c r="NX426" s="32"/>
      <c r="NY426" s="32"/>
      <c r="NZ426" s="32"/>
      <c r="OA426" s="32"/>
      <c r="OB426" s="32"/>
      <c r="OC426" s="32"/>
      <c r="OD426" s="32"/>
      <c r="OE426" s="32"/>
      <c r="OF426" s="32"/>
      <c r="OG426" s="32"/>
      <c r="OH426" s="32"/>
      <c r="OI426" s="32"/>
      <c r="OJ426" s="32"/>
      <c r="OK426" s="32"/>
      <c r="OL426" s="32"/>
      <c r="OM426" s="32"/>
      <c r="ON426" s="32"/>
      <c r="OO426" s="32"/>
      <c r="OP426" s="32"/>
      <c r="OQ426" s="32"/>
      <c r="OR426" s="32"/>
      <c r="OS426" s="32"/>
      <c r="OT426" s="32"/>
      <c r="OU426" s="32"/>
      <c r="OV426" s="32"/>
      <c r="OW426" s="32"/>
      <c r="OX426" s="32"/>
      <c r="OY426" s="32"/>
      <c r="OZ426" s="32"/>
      <c r="PA426" s="32"/>
      <c r="PB426" s="32"/>
      <c r="PC426" s="32"/>
      <c r="PD426" s="32"/>
      <c r="PE426" s="32"/>
      <c r="PF426" s="32"/>
      <c r="PG426" s="32"/>
      <c r="PH426" s="32"/>
      <c r="PI426" s="32"/>
      <c r="PJ426" s="32"/>
      <c r="PK426" s="32"/>
      <c r="PL426" s="32"/>
      <c r="PM426" s="32"/>
      <c r="PN426" s="32"/>
      <c r="PO426" s="32"/>
      <c r="PP426" s="32"/>
      <c r="PQ426" s="32"/>
      <c r="PR426" s="32"/>
      <c r="PS426" s="32"/>
      <c r="PT426" s="32"/>
      <c r="PU426" s="32"/>
      <c r="PV426" s="32"/>
      <c r="PW426" s="32"/>
      <c r="PX426" s="32"/>
      <c r="PY426" s="32"/>
      <c r="PZ426" s="32"/>
      <c r="QA426" s="32"/>
      <c r="QB426" s="32"/>
      <c r="QC426" s="32"/>
      <c r="QD426" s="32"/>
      <c r="QE426" s="32"/>
      <c r="QF426" s="32"/>
      <c r="QG426" s="32"/>
      <c r="QH426" s="32"/>
      <c r="QI426" s="32"/>
      <c r="QJ426" s="32"/>
      <c r="QK426" s="32"/>
      <c r="QL426" s="32"/>
      <c r="QM426" s="32"/>
      <c r="QN426" s="32"/>
      <c r="QO426" s="32"/>
      <c r="QP426" s="32"/>
      <c r="QQ426" s="32"/>
      <c r="QR426" s="32"/>
      <c r="QS426" s="32"/>
      <c r="QT426" s="32"/>
      <c r="QU426" s="32"/>
    </row>
    <row r="427" spans="2:463" ht="15" customHeight="1" outlineLevel="1">
      <c r="C427" s="75" t="s">
        <v>203</v>
      </c>
      <c r="E427" s="50" t="s">
        <v>95</v>
      </c>
      <c r="F427" s="32"/>
      <c r="G427" s="32"/>
      <c r="H427" s="251">
        <f ca="1">SUM(I427:QJ427)</f>
        <v>-16928918.481857367</v>
      </c>
      <c r="I427" s="45">
        <f t="shared" ref="I427:BT427" ca="1" si="1449">I75*-1</f>
        <v>-1169435.1511936001</v>
      </c>
      <c r="J427" s="45">
        <f t="shared" ca="1" si="1449"/>
        <v>-77953.25</v>
      </c>
      <c r="K427" s="45">
        <f t="shared" ca="1" si="1449"/>
        <v>-77953.25</v>
      </c>
      <c r="L427" s="45">
        <f t="shared" ca="1" si="1449"/>
        <v>-77953.25</v>
      </c>
      <c r="M427" s="45">
        <f t="shared" ca="1" si="1449"/>
        <v>-77953.25</v>
      </c>
      <c r="N427" s="45">
        <f t="shared" ca="1" si="1449"/>
        <v>-3871393.4329500003</v>
      </c>
      <c r="O427" s="45">
        <f t="shared" ca="1" si="1449"/>
        <v>-503064.79309607111</v>
      </c>
      <c r="P427" s="45">
        <f t="shared" ca="1" si="1449"/>
        <v>-256548.61254051558</v>
      </c>
      <c r="Q427" s="45">
        <f t="shared" ca="1" si="1449"/>
        <v>-256394.55698496001</v>
      </c>
      <c r="R427" s="45">
        <f t="shared" ca="1" si="1449"/>
        <v>-508886.11254051561</v>
      </c>
      <c r="S427" s="45">
        <f t="shared" ca="1" si="1449"/>
        <v>-261875.80698496001</v>
      </c>
      <c r="T427" s="45">
        <f t="shared" ca="1" si="1449"/>
        <v>-263005.00142940448</v>
      </c>
      <c r="U427" s="45">
        <f t="shared" ca="1" si="1449"/>
        <v>-1899171.0600738493</v>
      </c>
      <c r="V427" s="45">
        <f t="shared" ca="1" si="1449"/>
        <v>-366768.66809607111</v>
      </c>
      <c r="W427" s="45">
        <f t="shared" ca="1" si="1449"/>
        <v>-203267.15420718223</v>
      </c>
      <c r="X427" s="45">
        <f t="shared" ca="1" si="1449"/>
        <v>-1242988.2236516268</v>
      </c>
      <c r="Y427" s="45">
        <f t="shared" ca="1" si="1449"/>
        <v>-211523.05698496001</v>
      </c>
      <c r="Z427" s="45">
        <f t="shared" ca="1" si="1449"/>
        <v>-561990.80698495999</v>
      </c>
      <c r="AA427" s="45">
        <f t="shared" ca="1" si="1449"/>
        <v>-1475736.3165285068</v>
      </c>
      <c r="AB427" s="45">
        <f t="shared" ca="1" si="1449"/>
        <v>-157476.99777850669</v>
      </c>
      <c r="AC427" s="45">
        <f t="shared" ca="1" si="1449"/>
        <v>-758190.96905386669</v>
      </c>
      <c r="AD427" s="45">
        <f t="shared" ca="1" si="1449"/>
        <v>-82133.25</v>
      </c>
      <c r="AE427" s="45">
        <f t="shared" ca="1" si="1449"/>
        <v>-83279.083333333343</v>
      </c>
      <c r="AF427" s="45">
        <f t="shared" ca="1" si="1449"/>
        <v>-83279.083333333343</v>
      </c>
      <c r="AG427" s="45">
        <f t="shared" si="1449"/>
        <v>0</v>
      </c>
      <c r="AH427" s="45">
        <f t="shared" si="1449"/>
        <v>0</v>
      </c>
      <c r="AI427" s="45">
        <f t="shared" si="1449"/>
        <v>0</v>
      </c>
      <c r="AJ427" s="45">
        <f t="shared" si="1449"/>
        <v>0</v>
      </c>
      <c r="AK427" s="45">
        <f t="shared" si="1449"/>
        <v>0</v>
      </c>
      <c r="AL427" s="45">
        <f t="shared" si="1449"/>
        <v>0</v>
      </c>
      <c r="AM427" s="45">
        <f t="shared" si="1449"/>
        <v>0</v>
      </c>
      <c r="AN427" s="45">
        <f t="shared" si="1449"/>
        <v>0</v>
      </c>
      <c r="AO427" s="45">
        <f t="shared" si="1449"/>
        <v>0</v>
      </c>
      <c r="AP427" s="45">
        <f t="shared" si="1449"/>
        <v>0</v>
      </c>
      <c r="AQ427" s="45">
        <f t="shared" si="1449"/>
        <v>0</v>
      </c>
      <c r="AR427" s="45">
        <f t="shared" si="1449"/>
        <v>0</v>
      </c>
      <c r="AS427" s="45">
        <f t="shared" si="1449"/>
        <v>0</v>
      </c>
      <c r="AT427" s="45">
        <f t="shared" si="1449"/>
        <v>0</v>
      </c>
      <c r="AU427" s="45">
        <f t="shared" si="1449"/>
        <v>0</v>
      </c>
      <c r="AV427" s="45">
        <f t="shared" si="1449"/>
        <v>0</v>
      </c>
      <c r="AW427" s="45">
        <f t="shared" si="1449"/>
        <v>0</v>
      </c>
      <c r="AX427" s="45">
        <f t="shared" si="1449"/>
        <v>0</v>
      </c>
      <c r="AY427" s="45">
        <f t="shared" si="1449"/>
        <v>0</v>
      </c>
      <c r="AZ427" s="45">
        <f t="shared" si="1449"/>
        <v>0</v>
      </c>
      <c r="BA427" s="45">
        <f t="shared" si="1449"/>
        <v>0</v>
      </c>
      <c r="BB427" s="45">
        <f t="shared" si="1449"/>
        <v>0</v>
      </c>
      <c r="BC427" s="45">
        <f t="shared" si="1449"/>
        <v>0</v>
      </c>
      <c r="BD427" s="45">
        <f t="shared" si="1449"/>
        <v>0</v>
      </c>
      <c r="BE427" s="45">
        <f t="shared" si="1449"/>
        <v>0</v>
      </c>
      <c r="BF427" s="45">
        <f t="shared" si="1449"/>
        <v>0</v>
      </c>
      <c r="BG427" s="45">
        <f t="shared" si="1449"/>
        <v>0</v>
      </c>
      <c r="BH427" s="45">
        <f t="shared" si="1449"/>
        <v>0</v>
      </c>
      <c r="BI427" s="45">
        <f t="shared" si="1449"/>
        <v>0</v>
      </c>
      <c r="BJ427" s="45">
        <f t="shared" si="1449"/>
        <v>0</v>
      </c>
      <c r="BK427" s="45">
        <f t="shared" si="1449"/>
        <v>0</v>
      </c>
      <c r="BL427" s="45">
        <f t="shared" si="1449"/>
        <v>0</v>
      </c>
      <c r="BM427" s="45">
        <f t="shared" si="1449"/>
        <v>0</v>
      </c>
      <c r="BN427" s="45">
        <f t="shared" si="1449"/>
        <v>0</v>
      </c>
      <c r="BO427" s="45">
        <f t="shared" si="1449"/>
        <v>0</v>
      </c>
      <c r="BP427" s="45">
        <f t="shared" si="1449"/>
        <v>0</v>
      </c>
      <c r="BQ427" s="45">
        <f t="shared" si="1449"/>
        <v>0</v>
      </c>
      <c r="BR427" s="45">
        <f t="shared" si="1449"/>
        <v>0</v>
      </c>
      <c r="BS427" s="45">
        <f t="shared" si="1449"/>
        <v>0</v>
      </c>
      <c r="BT427" s="45">
        <f t="shared" si="1449"/>
        <v>0</v>
      </c>
      <c r="BU427" s="45">
        <f t="shared" ref="BU427:EF427" si="1450">BU75*-1</f>
        <v>0</v>
      </c>
      <c r="BV427" s="45">
        <f t="shared" si="1450"/>
        <v>0</v>
      </c>
      <c r="BW427" s="45">
        <f t="shared" si="1450"/>
        <v>0</v>
      </c>
      <c r="BX427" s="45">
        <f t="shared" si="1450"/>
        <v>0</v>
      </c>
      <c r="BY427" s="45">
        <f t="shared" si="1450"/>
        <v>0</v>
      </c>
      <c r="BZ427" s="45">
        <f t="shared" si="1450"/>
        <v>0</v>
      </c>
      <c r="CA427" s="45">
        <f t="shared" si="1450"/>
        <v>0</v>
      </c>
      <c r="CB427" s="45">
        <f t="shared" si="1450"/>
        <v>0</v>
      </c>
      <c r="CC427" s="45">
        <f t="shared" si="1450"/>
        <v>0</v>
      </c>
      <c r="CD427" s="45">
        <f t="shared" si="1450"/>
        <v>0</v>
      </c>
      <c r="CE427" s="45">
        <f t="shared" si="1450"/>
        <v>0</v>
      </c>
      <c r="CF427" s="45">
        <f t="shared" si="1450"/>
        <v>0</v>
      </c>
      <c r="CG427" s="45">
        <f t="shared" si="1450"/>
        <v>0</v>
      </c>
      <c r="CH427" s="45">
        <f t="shared" si="1450"/>
        <v>0</v>
      </c>
      <c r="CI427" s="45">
        <f t="shared" si="1450"/>
        <v>0</v>
      </c>
      <c r="CJ427" s="45">
        <f t="shared" si="1450"/>
        <v>0</v>
      </c>
      <c r="CK427" s="45">
        <f t="shared" si="1450"/>
        <v>0</v>
      </c>
      <c r="CL427" s="45">
        <f t="shared" si="1450"/>
        <v>0</v>
      </c>
      <c r="CM427" s="45">
        <f t="shared" si="1450"/>
        <v>0</v>
      </c>
      <c r="CN427" s="45">
        <f t="shared" si="1450"/>
        <v>0</v>
      </c>
      <c r="CO427" s="45">
        <f t="shared" si="1450"/>
        <v>0</v>
      </c>
      <c r="CP427" s="45">
        <f t="shared" si="1450"/>
        <v>0</v>
      </c>
      <c r="CQ427" s="45">
        <f t="shared" si="1450"/>
        <v>0</v>
      </c>
      <c r="CR427" s="45">
        <f t="shared" si="1450"/>
        <v>0</v>
      </c>
      <c r="CS427" s="45">
        <f t="shared" si="1450"/>
        <v>0</v>
      </c>
      <c r="CT427" s="45">
        <f t="shared" si="1450"/>
        <v>0</v>
      </c>
      <c r="CU427" s="45">
        <f t="shared" si="1450"/>
        <v>0</v>
      </c>
      <c r="CV427" s="45">
        <f t="shared" si="1450"/>
        <v>0</v>
      </c>
      <c r="CW427" s="45">
        <f t="shared" si="1450"/>
        <v>0</v>
      </c>
      <c r="CX427" s="45">
        <f t="shared" si="1450"/>
        <v>0</v>
      </c>
      <c r="CY427" s="45">
        <f t="shared" si="1450"/>
        <v>0</v>
      </c>
      <c r="CZ427" s="45">
        <f t="shared" si="1450"/>
        <v>0</v>
      </c>
      <c r="DA427" s="45">
        <f t="shared" si="1450"/>
        <v>0</v>
      </c>
      <c r="DB427" s="45">
        <f t="shared" si="1450"/>
        <v>0</v>
      </c>
      <c r="DC427" s="45">
        <f t="shared" si="1450"/>
        <v>0</v>
      </c>
      <c r="DD427" s="45">
        <f t="shared" si="1450"/>
        <v>0</v>
      </c>
      <c r="DE427" s="45">
        <f t="shared" si="1450"/>
        <v>0</v>
      </c>
      <c r="DF427" s="45">
        <f t="shared" si="1450"/>
        <v>0</v>
      </c>
      <c r="DG427" s="45">
        <f t="shared" si="1450"/>
        <v>0</v>
      </c>
      <c r="DH427" s="45">
        <f t="shared" si="1450"/>
        <v>0</v>
      </c>
      <c r="DI427" s="45">
        <f t="shared" si="1450"/>
        <v>0</v>
      </c>
      <c r="DJ427" s="45">
        <f t="shared" si="1450"/>
        <v>0</v>
      </c>
      <c r="DK427" s="45">
        <f t="shared" si="1450"/>
        <v>0</v>
      </c>
      <c r="DL427" s="45">
        <f t="shared" si="1450"/>
        <v>0</v>
      </c>
      <c r="DM427" s="45">
        <f t="shared" si="1450"/>
        <v>0</v>
      </c>
      <c r="DN427" s="45">
        <f t="shared" si="1450"/>
        <v>0</v>
      </c>
      <c r="DO427" s="45">
        <f t="shared" si="1450"/>
        <v>0</v>
      </c>
      <c r="DP427" s="45">
        <f t="shared" si="1450"/>
        <v>0</v>
      </c>
      <c r="DQ427" s="45">
        <f t="shared" si="1450"/>
        <v>0</v>
      </c>
      <c r="DR427" s="45">
        <f t="shared" si="1450"/>
        <v>0</v>
      </c>
      <c r="DS427" s="45">
        <f t="shared" si="1450"/>
        <v>0</v>
      </c>
      <c r="DT427" s="45">
        <f t="shared" si="1450"/>
        <v>0</v>
      </c>
      <c r="DU427" s="45">
        <f t="shared" si="1450"/>
        <v>0</v>
      </c>
      <c r="DV427" s="45">
        <f t="shared" si="1450"/>
        <v>0</v>
      </c>
      <c r="DW427" s="45">
        <f t="shared" si="1450"/>
        <v>0</v>
      </c>
      <c r="DX427" s="45">
        <f t="shared" si="1450"/>
        <v>0</v>
      </c>
      <c r="DY427" s="45">
        <f t="shared" si="1450"/>
        <v>0</v>
      </c>
      <c r="DZ427" s="45">
        <f t="shared" si="1450"/>
        <v>0</v>
      </c>
      <c r="EA427" s="45">
        <f t="shared" si="1450"/>
        <v>0</v>
      </c>
      <c r="EB427" s="45">
        <f t="shared" si="1450"/>
        <v>0</v>
      </c>
      <c r="EC427" s="45">
        <f t="shared" si="1450"/>
        <v>0</v>
      </c>
      <c r="ED427" s="45">
        <f t="shared" si="1450"/>
        <v>0</v>
      </c>
      <c r="EE427" s="45">
        <f t="shared" si="1450"/>
        <v>0</v>
      </c>
      <c r="EF427" s="45">
        <f t="shared" si="1450"/>
        <v>0</v>
      </c>
      <c r="EG427" s="45">
        <f t="shared" ref="EG427:GR427" si="1451">EG75*-1</f>
        <v>0</v>
      </c>
      <c r="EH427" s="45">
        <f t="shared" si="1451"/>
        <v>0</v>
      </c>
      <c r="EI427" s="45">
        <f t="shared" si="1451"/>
        <v>0</v>
      </c>
      <c r="EJ427" s="45">
        <f t="shared" si="1451"/>
        <v>0</v>
      </c>
      <c r="EK427" s="45">
        <f t="shared" si="1451"/>
        <v>0</v>
      </c>
      <c r="EL427" s="45">
        <f t="shared" si="1451"/>
        <v>0</v>
      </c>
      <c r="EM427" s="45">
        <f t="shared" si="1451"/>
        <v>0</v>
      </c>
      <c r="EN427" s="45">
        <f t="shared" si="1451"/>
        <v>0</v>
      </c>
      <c r="EO427" s="45">
        <f t="shared" si="1451"/>
        <v>0</v>
      </c>
      <c r="EP427" s="45">
        <f t="shared" si="1451"/>
        <v>0</v>
      </c>
      <c r="EQ427" s="45">
        <f t="shared" si="1451"/>
        <v>0</v>
      </c>
      <c r="ER427" s="45">
        <f t="shared" si="1451"/>
        <v>0</v>
      </c>
      <c r="ES427" s="45">
        <f t="shared" si="1451"/>
        <v>0</v>
      </c>
      <c r="ET427" s="45">
        <f t="shared" si="1451"/>
        <v>0</v>
      </c>
      <c r="EU427" s="45">
        <f t="shared" si="1451"/>
        <v>0</v>
      </c>
      <c r="EV427" s="45">
        <f t="shared" si="1451"/>
        <v>0</v>
      </c>
      <c r="EW427" s="45">
        <f t="shared" si="1451"/>
        <v>0</v>
      </c>
      <c r="EX427" s="45">
        <f t="shared" si="1451"/>
        <v>0</v>
      </c>
      <c r="EY427" s="45">
        <f t="shared" si="1451"/>
        <v>0</v>
      </c>
      <c r="EZ427" s="45">
        <f t="shared" si="1451"/>
        <v>0</v>
      </c>
      <c r="FA427" s="45">
        <f t="shared" si="1451"/>
        <v>0</v>
      </c>
      <c r="FB427" s="45">
        <f t="shared" si="1451"/>
        <v>0</v>
      </c>
      <c r="FC427" s="45">
        <f t="shared" si="1451"/>
        <v>0</v>
      </c>
      <c r="FD427" s="45">
        <f t="shared" si="1451"/>
        <v>0</v>
      </c>
      <c r="FE427" s="45">
        <f t="shared" si="1451"/>
        <v>0</v>
      </c>
      <c r="FF427" s="45">
        <f t="shared" si="1451"/>
        <v>0</v>
      </c>
      <c r="FG427" s="45">
        <f t="shared" si="1451"/>
        <v>0</v>
      </c>
      <c r="FH427" s="45">
        <f t="shared" si="1451"/>
        <v>0</v>
      </c>
      <c r="FI427" s="45">
        <f t="shared" si="1451"/>
        <v>0</v>
      </c>
      <c r="FJ427" s="45">
        <f t="shared" si="1451"/>
        <v>0</v>
      </c>
      <c r="FK427" s="45">
        <f t="shared" si="1451"/>
        <v>0</v>
      </c>
      <c r="FL427" s="45">
        <f t="shared" si="1451"/>
        <v>0</v>
      </c>
      <c r="FM427" s="45">
        <f t="shared" si="1451"/>
        <v>0</v>
      </c>
      <c r="FN427" s="45">
        <f t="shared" si="1451"/>
        <v>0</v>
      </c>
      <c r="FO427" s="45">
        <f t="shared" si="1451"/>
        <v>0</v>
      </c>
      <c r="FP427" s="45">
        <f t="shared" si="1451"/>
        <v>0</v>
      </c>
      <c r="FQ427" s="45">
        <f t="shared" si="1451"/>
        <v>0</v>
      </c>
      <c r="FR427" s="45">
        <f t="shared" si="1451"/>
        <v>0</v>
      </c>
      <c r="FS427" s="45">
        <f t="shared" si="1451"/>
        <v>0</v>
      </c>
      <c r="FT427" s="45">
        <f t="shared" si="1451"/>
        <v>0</v>
      </c>
      <c r="FU427" s="45">
        <f t="shared" si="1451"/>
        <v>0</v>
      </c>
      <c r="FV427" s="45">
        <f t="shared" si="1451"/>
        <v>0</v>
      </c>
      <c r="FW427" s="45">
        <f t="shared" si="1451"/>
        <v>0</v>
      </c>
      <c r="FX427" s="45">
        <f t="shared" si="1451"/>
        <v>0</v>
      </c>
      <c r="FY427" s="45">
        <f t="shared" si="1451"/>
        <v>0</v>
      </c>
      <c r="FZ427" s="45">
        <f t="shared" si="1451"/>
        <v>0</v>
      </c>
      <c r="GA427" s="45">
        <f t="shared" si="1451"/>
        <v>0</v>
      </c>
      <c r="GB427" s="45">
        <f t="shared" si="1451"/>
        <v>0</v>
      </c>
      <c r="GC427" s="45">
        <f t="shared" si="1451"/>
        <v>0</v>
      </c>
      <c r="GD427" s="45">
        <f t="shared" si="1451"/>
        <v>0</v>
      </c>
      <c r="GE427" s="45">
        <f t="shared" si="1451"/>
        <v>0</v>
      </c>
      <c r="GF427" s="45">
        <f t="shared" si="1451"/>
        <v>0</v>
      </c>
      <c r="GG427" s="45">
        <f t="shared" si="1451"/>
        <v>0</v>
      </c>
      <c r="GH427" s="45">
        <f t="shared" si="1451"/>
        <v>0</v>
      </c>
      <c r="GI427" s="45">
        <f t="shared" si="1451"/>
        <v>0</v>
      </c>
      <c r="GJ427" s="45">
        <f t="shared" si="1451"/>
        <v>0</v>
      </c>
      <c r="GK427" s="45">
        <f t="shared" si="1451"/>
        <v>0</v>
      </c>
      <c r="GL427" s="45">
        <f t="shared" si="1451"/>
        <v>0</v>
      </c>
      <c r="GM427" s="45">
        <f t="shared" si="1451"/>
        <v>0</v>
      </c>
      <c r="GN427" s="45">
        <f t="shared" si="1451"/>
        <v>0</v>
      </c>
      <c r="GO427" s="45">
        <f t="shared" si="1451"/>
        <v>0</v>
      </c>
      <c r="GP427" s="45">
        <f t="shared" si="1451"/>
        <v>0</v>
      </c>
      <c r="GQ427" s="45">
        <f t="shared" si="1451"/>
        <v>0</v>
      </c>
      <c r="GR427" s="45">
        <f t="shared" si="1451"/>
        <v>0</v>
      </c>
      <c r="GS427" s="45">
        <f t="shared" ref="GS427:JD427" si="1452">GS75*-1</f>
        <v>0</v>
      </c>
      <c r="GT427" s="45">
        <f t="shared" si="1452"/>
        <v>0</v>
      </c>
      <c r="GU427" s="45">
        <f t="shared" si="1452"/>
        <v>0</v>
      </c>
      <c r="GV427" s="45">
        <f t="shared" si="1452"/>
        <v>0</v>
      </c>
      <c r="GW427" s="45">
        <f t="shared" si="1452"/>
        <v>0</v>
      </c>
      <c r="GX427" s="45">
        <f t="shared" si="1452"/>
        <v>0</v>
      </c>
      <c r="GY427" s="45">
        <f t="shared" si="1452"/>
        <v>0</v>
      </c>
      <c r="GZ427" s="45">
        <f t="shared" si="1452"/>
        <v>0</v>
      </c>
      <c r="HA427" s="45">
        <f t="shared" si="1452"/>
        <v>0</v>
      </c>
      <c r="HB427" s="45">
        <f t="shared" si="1452"/>
        <v>0</v>
      </c>
      <c r="HC427" s="45">
        <f t="shared" si="1452"/>
        <v>0</v>
      </c>
      <c r="HD427" s="45">
        <f t="shared" si="1452"/>
        <v>0</v>
      </c>
      <c r="HE427" s="45">
        <f t="shared" si="1452"/>
        <v>0</v>
      </c>
      <c r="HF427" s="45">
        <f t="shared" si="1452"/>
        <v>0</v>
      </c>
      <c r="HG427" s="45">
        <f t="shared" si="1452"/>
        <v>0</v>
      </c>
      <c r="HH427" s="45">
        <f t="shared" si="1452"/>
        <v>0</v>
      </c>
      <c r="HI427" s="45">
        <f t="shared" si="1452"/>
        <v>0</v>
      </c>
      <c r="HJ427" s="45">
        <f t="shared" si="1452"/>
        <v>0</v>
      </c>
      <c r="HK427" s="45">
        <f t="shared" si="1452"/>
        <v>0</v>
      </c>
      <c r="HL427" s="45">
        <f t="shared" si="1452"/>
        <v>0</v>
      </c>
      <c r="HM427" s="45">
        <f t="shared" si="1452"/>
        <v>0</v>
      </c>
      <c r="HN427" s="45">
        <f t="shared" si="1452"/>
        <v>0</v>
      </c>
      <c r="HO427" s="45">
        <f t="shared" si="1452"/>
        <v>0</v>
      </c>
      <c r="HP427" s="45">
        <f t="shared" si="1452"/>
        <v>0</v>
      </c>
      <c r="HQ427" s="45">
        <f t="shared" si="1452"/>
        <v>0</v>
      </c>
      <c r="HR427" s="45">
        <f t="shared" si="1452"/>
        <v>0</v>
      </c>
      <c r="HS427" s="45">
        <f t="shared" si="1452"/>
        <v>0</v>
      </c>
      <c r="HT427" s="45">
        <f t="shared" si="1452"/>
        <v>0</v>
      </c>
      <c r="HU427" s="45">
        <f t="shared" si="1452"/>
        <v>0</v>
      </c>
      <c r="HV427" s="45">
        <f t="shared" si="1452"/>
        <v>0</v>
      </c>
      <c r="HW427" s="45">
        <f t="shared" si="1452"/>
        <v>0</v>
      </c>
      <c r="HX427" s="45">
        <f t="shared" si="1452"/>
        <v>0</v>
      </c>
      <c r="HY427" s="45">
        <f t="shared" si="1452"/>
        <v>0</v>
      </c>
      <c r="HZ427" s="45">
        <f t="shared" si="1452"/>
        <v>0</v>
      </c>
      <c r="IA427" s="45">
        <f t="shared" si="1452"/>
        <v>0</v>
      </c>
      <c r="IB427" s="45">
        <f t="shared" si="1452"/>
        <v>0</v>
      </c>
      <c r="IC427" s="45">
        <f t="shared" si="1452"/>
        <v>0</v>
      </c>
      <c r="ID427" s="45">
        <f t="shared" si="1452"/>
        <v>0</v>
      </c>
      <c r="IE427" s="45">
        <f t="shared" si="1452"/>
        <v>0</v>
      </c>
      <c r="IF427" s="45">
        <f t="shared" si="1452"/>
        <v>0</v>
      </c>
      <c r="IG427" s="45">
        <f t="shared" si="1452"/>
        <v>0</v>
      </c>
      <c r="IH427" s="45">
        <f t="shared" si="1452"/>
        <v>0</v>
      </c>
      <c r="II427" s="45">
        <f t="shared" si="1452"/>
        <v>-7777.9598204181602</v>
      </c>
      <c r="IJ427" s="45">
        <f t="shared" si="1452"/>
        <v>0</v>
      </c>
      <c r="IK427" s="45">
        <f t="shared" si="1452"/>
        <v>0</v>
      </c>
      <c r="IL427" s="45">
        <f t="shared" si="1452"/>
        <v>0</v>
      </c>
      <c r="IM427" s="45">
        <f t="shared" si="1452"/>
        <v>0</v>
      </c>
      <c r="IN427" s="45">
        <f t="shared" si="1452"/>
        <v>0</v>
      </c>
      <c r="IO427" s="45">
        <f t="shared" si="1452"/>
        <v>-2392919.3842907259</v>
      </c>
      <c r="IP427" s="45">
        <f t="shared" si="1452"/>
        <v>0</v>
      </c>
      <c r="IQ427" s="45">
        <f t="shared" si="1452"/>
        <v>0</v>
      </c>
      <c r="IR427" s="45">
        <f t="shared" si="1452"/>
        <v>0</v>
      </c>
      <c r="IS427" s="45">
        <f t="shared" si="1452"/>
        <v>0</v>
      </c>
      <c r="IT427" s="45">
        <f t="shared" si="1452"/>
        <v>0</v>
      </c>
      <c r="IU427" s="45">
        <f t="shared" si="1452"/>
        <v>0</v>
      </c>
      <c r="IV427" s="45">
        <f t="shared" si="1452"/>
        <v>0</v>
      </c>
      <c r="IW427" s="45">
        <f t="shared" si="1452"/>
        <v>0</v>
      </c>
      <c r="IX427" s="45">
        <f t="shared" si="1452"/>
        <v>0</v>
      </c>
      <c r="IY427" s="45">
        <f t="shared" si="1452"/>
        <v>0</v>
      </c>
      <c r="IZ427" s="45">
        <f t="shared" si="1452"/>
        <v>0</v>
      </c>
      <c r="JA427" s="45">
        <f t="shared" si="1452"/>
        <v>0</v>
      </c>
      <c r="JB427" s="45">
        <f t="shared" si="1452"/>
        <v>0</v>
      </c>
      <c r="JC427" s="45">
        <f t="shared" si="1452"/>
        <v>0</v>
      </c>
      <c r="JD427" s="45">
        <f t="shared" si="1452"/>
        <v>0</v>
      </c>
      <c r="JE427" s="45">
        <f t="shared" ref="JE427:LP427" si="1453">JE75*-1</f>
        <v>0</v>
      </c>
      <c r="JF427" s="45">
        <f t="shared" si="1453"/>
        <v>0</v>
      </c>
      <c r="JG427" s="45">
        <f t="shared" si="1453"/>
        <v>0</v>
      </c>
      <c r="JH427" s="45">
        <f t="shared" si="1453"/>
        <v>0</v>
      </c>
      <c r="JI427" s="45">
        <f t="shared" si="1453"/>
        <v>0</v>
      </c>
      <c r="JJ427" s="45">
        <f t="shared" si="1453"/>
        <v>0</v>
      </c>
      <c r="JK427" s="45">
        <f t="shared" si="1453"/>
        <v>0</v>
      </c>
      <c r="JL427" s="45">
        <f t="shared" si="1453"/>
        <v>0</v>
      </c>
      <c r="JM427" s="45">
        <f t="shared" si="1453"/>
        <v>0</v>
      </c>
      <c r="JN427" s="45">
        <f t="shared" si="1453"/>
        <v>0</v>
      </c>
      <c r="JO427" s="45">
        <f t="shared" si="1453"/>
        <v>0</v>
      </c>
      <c r="JP427" s="45">
        <f t="shared" si="1453"/>
        <v>0</v>
      </c>
      <c r="JQ427" s="45">
        <f t="shared" si="1453"/>
        <v>0</v>
      </c>
      <c r="JR427" s="45">
        <f t="shared" si="1453"/>
        <v>0</v>
      </c>
      <c r="JS427" s="45">
        <f t="shared" si="1453"/>
        <v>0</v>
      </c>
      <c r="JT427" s="45">
        <f t="shared" si="1453"/>
        <v>0</v>
      </c>
      <c r="JU427" s="45">
        <f t="shared" si="1453"/>
        <v>0</v>
      </c>
      <c r="JV427" s="45">
        <f t="shared" si="1453"/>
        <v>0</v>
      </c>
      <c r="JW427" s="45">
        <f t="shared" si="1453"/>
        <v>0</v>
      </c>
      <c r="JX427" s="45">
        <f t="shared" si="1453"/>
        <v>0</v>
      </c>
      <c r="JY427" s="45">
        <f t="shared" si="1453"/>
        <v>0</v>
      </c>
      <c r="JZ427" s="45">
        <f t="shared" si="1453"/>
        <v>0</v>
      </c>
      <c r="KA427" s="45">
        <f t="shared" si="1453"/>
        <v>0</v>
      </c>
      <c r="KB427" s="45">
        <f t="shared" si="1453"/>
        <v>0</v>
      </c>
      <c r="KC427" s="45">
        <f t="shared" si="1453"/>
        <v>0</v>
      </c>
      <c r="KD427" s="45">
        <f t="shared" si="1453"/>
        <v>0</v>
      </c>
      <c r="KE427" s="45">
        <f t="shared" si="1453"/>
        <v>0</v>
      </c>
      <c r="KF427" s="45">
        <f t="shared" si="1453"/>
        <v>0</v>
      </c>
      <c r="KG427" s="45">
        <f t="shared" si="1453"/>
        <v>0</v>
      </c>
      <c r="KH427" s="45">
        <f t="shared" si="1453"/>
        <v>0</v>
      </c>
      <c r="KI427" s="45">
        <f t="shared" si="1453"/>
        <v>0</v>
      </c>
      <c r="KJ427" s="45">
        <f t="shared" si="1453"/>
        <v>0</v>
      </c>
      <c r="KK427" s="45">
        <f t="shared" si="1453"/>
        <v>0</v>
      </c>
      <c r="KL427" s="45">
        <f t="shared" si="1453"/>
        <v>0</v>
      </c>
      <c r="KM427" s="45">
        <f t="shared" si="1453"/>
        <v>0</v>
      </c>
      <c r="KN427" s="45">
        <f t="shared" si="1453"/>
        <v>0</v>
      </c>
      <c r="KO427" s="45">
        <f t="shared" si="1453"/>
        <v>0</v>
      </c>
      <c r="KP427" s="45">
        <f t="shared" si="1453"/>
        <v>0</v>
      </c>
      <c r="KQ427" s="45">
        <f t="shared" si="1453"/>
        <v>0</v>
      </c>
      <c r="KR427" s="45">
        <f t="shared" si="1453"/>
        <v>0</v>
      </c>
      <c r="KS427" s="45">
        <f t="shared" si="1453"/>
        <v>0</v>
      </c>
      <c r="KT427" s="45">
        <f t="shared" si="1453"/>
        <v>0</v>
      </c>
      <c r="KU427" s="45">
        <f t="shared" si="1453"/>
        <v>0</v>
      </c>
      <c r="KV427" s="45">
        <f t="shared" si="1453"/>
        <v>0</v>
      </c>
      <c r="KW427" s="45">
        <f t="shared" si="1453"/>
        <v>0</v>
      </c>
      <c r="KX427" s="45">
        <f t="shared" si="1453"/>
        <v>0</v>
      </c>
      <c r="KY427" s="45">
        <f t="shared" si="1453"/>
        <v>0</v>
      </c>
      <c r="KZ427" s="45">
        <f t="shared" si="1453"/>
        <v>0</v>
      </c>
      <c r="LA427" s="45">
        <f t="shared" si="1453"/>
        <v>0</v>
      </c>
      <c r="LB427" s="45">
        <f t="shared" si="1453"/>
        <v>0</v>
      </c>
      <c r="LC427" s="45">
        <f t="shared" si="1453"/>
        <v>0</v>
      </c>
      <c r="LD427" s="45">
        <f t="shared" si="1453"/>
        <v>0</v>
      </c>
      <c r="LE427" s="45">
        <f t="shared" si="1453"/>
        <v>0</v>
      </c>
      <c r="LF427" s="45">
        <f t="shared" si="1453"/>
        <v>0</v>
      </c>
      <c r="LG427" s="45">
        <f t="shared" si="1453"/>
        <v>0</v>
      </c>
      <c r="LH427" s="45">
        <f t="shared" si="1453"/>
        <v>0</v>
      </c>
      <c r="LI427" s="45">
        <f t="shared" si="1453"/>
        <v>0</v>
      </c>
      <c r="LJ427" s="45">
        <f t="shared" si="1453"/>
        <v>0</v>
      </c>
      <c r="LK427" s="45">
        <f t="shared" si="1453"/>
        <v>0</v>
      </c>
      <c r="LL427" s="45">
        <f t="shared" si="1453"/>
        <v>0</v>
      </c>
      <c r="LM427" s="45">
        <f t="shared" si="1453"/>
        <v>0</v>
      </c>
      <c r="LN427" s="45">
        <f t="shared" si="1453"/>
        <v>0</v>
      </c>
      <c r="LO427" s="45">
        <f t="shared" si="1453"/>
        <v>0</v>
      </c>
      <c r="LP427" s="45">
        <f t="shared" si="1453"/>
        <v>0</v>
      </c>
      <c r="LQ427" s="45">
        <f t="shared" ref="LQ427:LT427" si="1454">LQ75*-1</f>
        <v>0</v>
      </c>
      <c r="LR427" s="45">
        <f t="shared" si="1454"/>
        <v>0</v>
      </c>
      <c r="LS427" s="45">
        <f t="shared" si="1454"/>
        <v>0</v>
      </c>
      <c r="LT427" s="45">
        <f t="shared" si="1454"/>
        <v>0</v>
      </c>
      <c r="LU427" s="45"/>
      <c r="LV427" s="45"/>
      <c r="LW427" s="45"/>
      <c r="LX427" s="45"/>
      <c r="LY427" s="45"/>
      <c r="LZ427" s="45"/>
      <c r="MA427" s="45"/>
      <c r="MB427" s="45"/>
      <c r="MC427" s="45"/>
      <c r="MD427" s="45"/>
      <c r="ME427" s="45"/>
      <c r="MF427" s="45"/>
      <c r="MG427" s="45"/>
      <c r="MH427" s="45"/>
      <c r="MI427" s="45"/>
      <c r="MJ427" s="45"/>
      <c r="MK427" s="45"/>
      <c r="ML427" s="45"/>
      <c r="MM427" s="45"/>
      <c r="MN427" s="45"/>
      <c r="MO427" s="45"/>
      <c r="MP427" s="45"/>
      <c r="MQ427" s="45"/>
      <c r="MR427" s="45"/>
      <c r="MS427" s="45"/>
      <c r="MT427" s="45"/>
      <c r="MU427" s="45"/>
      <c r="MV427" s="45"/>
      <c r="MW427" s="45"/>
      <c r="MX427" s="45"/>
      <c r="MY427" s="45"/>
      <c r="MZ427" s="45"/>
      <c r="NA427" s="45"/>
      <c r="NB427" s="45"/>
      <c r="NC427" s="45"/>
      <c r="ND427" s="45"/>
      <c r="NE427" s="45"/>
      <c r="NF427" s="45"/>
      <c r="NG427" s="45"/>
      <c r="NH427" s="45"/>
      <c r="NI427" s="45"/>
      <c r="NJ427" s="45"/>
      <c r="NK427" s="45"/>
      <c r="NL427" s="45"/>
      <c r="NM427" s="45"/>
      <c r="NN427" s="45"/>
      <c r="NO427" s="45"/>
      <c r="NP427" s="45"/>
      <c r="NQ427" s="45"/>
      <c r="NR427" s="45"/>
      <c r="NS427" s="45"/>
      <c r="NT427" s="45"/>
      <c r="NU427" s="45"/>
      <c r="NV427" s="45"/>
      <c r="NW427" s="45"/>
      <c r="NX427" s="45"/>
      <c r="NY427" s="45"/>
      <c r="NZ427" s="45"/>
      <c r="OA427" s="45"/>
      <c r="OB427" s="45"/>
      <c r="OC427" s="45"/>
      <c r="OD427" s="45"/>
      <c r="OE427" s="45"/>
      <c r="OF427" s="45"/>
      <c r="OG427" s="45"/>
      <c r="OH427" s="45"/>
      <c r="OI427" s="45"/>
      <c r="OJ427" s="45"/>
      <c r="OK427" s="45"/>
      <c r="OL427" s="45"/>
      <c r="OM427" s="45"/>
      <c r="ON427" s="45"/>
      <c r="OO427" s="45"/>
      <c r="OP427" s="45"/>
      <c r="OQ427" s="45"/>
      <c r="OR427" s="45"/>
      <c r="OS427" s="45"/>
      <c r="OT427" s="45"/>
      <c r="OU427" s="45"/>
      <c r="OV427" s="45"/>
      <c r="OW427" s="45"/>
      <c r="OX427" s="45"/>
      <c r="OY427" s="45"/>
      <c r="OZ427" s="45"/>
      <c r="PA427" s="45"/>
      <c r="PB427" s="45"/>
      <c r="PC427" s="45"/>
      <c r="PD427" s="45"/>
      <c r="PE427" s="45"/>
      <c r="PF427" s="45"/>
      <c r="PG427" s="45"/>
      <c r="PH427" s="45"/>
      <c r="PI427" s="45"/>
      <c r="PJ427" s="45"/>
      <c r="PK427" s="45"/>
      <c r="PL427" s="45"/>
      <c r="PM427" s="45"/>
      <c r="PN427" s="45"/>
      <c r="PO427" s="45"/>
      <c r="PP427" s="45"/>
      <c r="PQ427" s="45"/>
      <c r="PR427" s="45"/>
      <c r="PS427" s="45"/>
      <c r="PT427" s="45"/>
      <c r="PU427" s="45"/>
      <c r="PV427" s="45"/>
      <c r="PW427" s="45"/>
      <c r="PX427" s="45"/>
      <c r="PY427" s="45"/>
      <c r="PZ427" s="45"/>
      <c r="QA427" s="45"/>
      <c r="QB427" s="45"/>
      <c r="QC427" s="45"/>
      <c r="QD427" s="45"/>
      <c r="QE427" s="45"/>
      <c r="QF427" s="45"/>
      <c r="QG427" s="45"/>
      <c r="QH427" s="45"/>
      <c r="QI427" s="45"/>
      <c r="QJ427" s="45"/>
      <c r="QK427" s="45"/>
      <c r="QL427" s="45"/>
      <c r="QM427" s="45"/>
      <c r="QN427" s="45"/>
      <c r="QO427" s="45"/>
      <c r="QP427" s="45"/>
      <c r="QQ427" s="45"/>
      <c r="QR427" s="45"/>
      <c r="QS427" s="45"/>
      <c r="QT427" s="45"/>
      <c r="QU427" s="45"/>
    </row>
    <row r="428" spans="2:463" ht="15" customHeight="1" outlineLevel="1">
      <c r="C428" s="75" t="s">
        <v>324</v>
      </c>
      <c r="E428" s="50" t="s">
        <v>95</v>
      </c>
      <c r="F428" s="32"/>
      <c r="G428" s="32"/>
      <c r="H428" s="251">
        <f>SUM(I428:QJ428)</f>
        <v>0</v>
      </c>
      <c r="I428" s="45"/>
      <c r="J428" s="45"/>
      <c r="K428" s="45">
        <v>0</v>
      </c>
      <c r="L428" s="45">
        <v>0</v>
      </c>
      <c r="M428" s="45">
        <v>0</v>
      </c>
      <c r="N428" s="45">
        <v>0</v>
      </c>
      <c r="O428" s="45">
        <v>0</v>
      </c>
      <c r="P428" s="45">
        <v>0</v>
      </c>
      <c r="Q428" s="45">
        <v>0</v>
      </c>
      <c r="R428" s="45">
        <v>0</v>
      </c>
      <c r="S428" s="45">
        <v>0</v>
      </c>
      <c r="T428" s="45">
        <v>0</v>
      </c>
      <c r="U428" s="45">
        <v>0</v>
      </c>
      <c r="V428" s="45">
        <v>0</v>
      </c>
      <c r="W428" s="45">
        <v>0</v>
      </c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  <c r="BA428" s="45"/>
      <c r="BB428" s="45"/>
      <c r="BC428" s="45"/>
      <c r="BD428" s="45"/>
      <c r="BE428" s="45"/>
      <c r="BF428" s="45"/>
      <c r="BG428" s="45"/>
      <c r="BH428" s="45"/>
      <c r="BI428" s="45"/>
      <c r="BJ428" s="45"/>
      <c r="BK428" s="45"/>
      <c r="BL428" s="45"/>
      <c r="BM428" s="45"/>
      <c r="BN428" s="45"/>
      <c r="BO428" s="45"/>
      <c r="BP428" s="45"/>
      <c r="BQ428" s="45"/>
      <c r="BR428" s="45"/>
      <c r="BS428" s="45"/>
      <c r="BT428" s="45"/>
      <c r="BU428" s="45"/>
      <c r="BV428" s="45"/>
      <c r="BW428" s="45"/>
      <c r="BX428" s="45"/>
      <c r="BY428" s="45"/>
      <c r="BZ428" s="45"/>
      <c r="CA428" s="45"/>
      <c r="CB428" s="45"/>
      <c r="CC428" s="45"/>
      <c r="CD428" s="45"/>
      <c r="CE428" s="45"/>
      <c r="CF428" s="45"/>
      <c r="CG428" s="45"/>
      <c r="CH428" s="45"/>
      <c r="CI428" s="45"/>
      <c r="CJ428" s="45"/>
      <c r="CK428" s="45"/>
      <c r="CL428" s="45"/>
      <c r="CM428" s="45"/>
      <c r="CN428" s="45"/>
      <c r="CO428" s="45"/>
      <c r="CP428" s="45"/>
      <c r="CQ428" s="45"/>
      <c r="CR428" s="45"/>
      <c r="CS428" s="45"/>
      <c r="CT428" s="45"/>
      <c r="CU428" s="45"/>
      <c r="CV428" s="45"/>
      <c r="CW428" s="45"/>
      <c r="CX428" s="45"/>
      <c r="CY428" s="45"/>
      <c r="CZ428" s="45"/>
      <c r="DA428" s="45"/>
      <c r="DB428" s="45"/>
      <c r="DC428" s="45"/>
      <c r="DD428" s="45"/>
      <c r="DE428" s="45"/>
      <c r="DF428" s="45"/>
      <c r="DG428" s="45"/>
      <c r="DH428" s="45"/>
      <c r="DI428" s="45"/>
      <c r="DJ428" s="45"/>
      <c r="DK428" s="45"/>
      <c r="DL428" s="45"/>
      <c r="DM428" s="45"/>
      <c r="DN428" s="45"/>
      <c r="DO428" s="45"/>
      <c r="DP428" s="45"/>
      <c r="DQ428" s="45"/>
      <c r="DR428" s="45"/>
      <c r="DS428" s="45"/>
      <c r="DT428" s="45"/>
      <c r="DU428" s="45"/>
      <c r="DV428" s="45"/>
      <c r="DW428" s="45"/>
      <c r="DX428" s="45"/>
      <c r="DY428" s="45"/>
      <c r="DZ428" s="45"/>
      <c r="EA428" s="45"/>
      <c r="EB428" s="45"/>
      <c r="EC428" s="45"/>
      <c r="ED428" s="45"/>
      <c r="EE428" s="45"/>
      <c r="EF428" s="45"/>
      <c r="EG428" s="45"/>
      <c r="EH428" s="45"/>
      <c r="EI428" s="45"/>
      <c r="EJ428" s="45"/>
      <c r="EK428" s="45"/>
      <c r="EL428" s="45"/>
      <c r="EM428" s="45"/>
      <c r="EN428" s="45"/>
      <c r="EO428" s="45"/>
      <c r="EP428" s="45"/>
      <c r="EQ428" s="45"/>
      <c r="ER428" s="45"/>
      <c r="ES428" s="45"/>
      <c r="ET428" s="45"/>
      <c r="EU428" s="45"/>
      <c r="EV428" s="45"/>
      <c r="EW428" s="45"/>
      <c r="EX428" s="45"/>
      <c r="EY428" s="45"/>
      <c r="EZ428" s="45"/>
      <c r="FA428" s="45"/>
      <c r="FB428" s="45"/>
      <c r="FC428" s="45"/>
      <c r="FD428" s="45"/>
      <c r="FE428" s="45"/>
      <c r="FF428" s="45"/>
      <c r="FG428" s="45"/>
      <c r="FH428" s="45"/>
      <c r="FI428" s="45"/>
      <c r="FJ428" s="45"/>
      <c r="FK428" s="45"/>
      <c r="FL428" s="45"/>
      <c r="FM428" s="45"/>
      <c r="FN428" s="45"/>
      <c r="FO428" s="45"/>
      <c r="FP428" s="45"/>
      <c r="FQ428" s="45"/>
      <c r="FR428" s="45"/>
      <c r="FS428" s="45"/>
      <c r="FT428" s="45"/>
      <c r="FU428" s="45"/>
      <c r="FV428" s="45"/>
      <c r="FW428" s="45"/>
      <c r="FX428" s="45"/>
      <c r="FY428" s="45"/>
      <c r="FZ428" s="45"/>
      <c r="GA428" s="45"/>
      <c r="GB428" s="45"/>
      <c r="GC428" s="45"/>
      <c r="GD428" s="45"/>
      <c r="GE428" s="45"/>
      <c r="GF428" s="45"/>
      <c r="GG428" s="45"/>
      <c r="GH428" s="45"/>
      <c r="GI428" s="45"/>
      <c r="GJ428" s="45"/>
      <c r="GK428" s="45"/>
      <c r="GL428" s="45"/>
      <c r="GM428" s="45"/>
      <c r="GN428" s="45"/>
      <c r="GO428" s="45"/>
      <c r="GP428" s="45"/>
      <c r="GQ428" s="45"/>
      <c r="GR428" s="45"/>
      <c r="GS428" s="45"/>
      <c r="GT428" s="45"/>
      <c r="GU428" s="45"/>
      <c r="GV428" s="45"/>
      <c r="GW428" s="45"/>
      <c r="GX428" s="45"/>
      <c r="GY428" s="45"/>
      <c r="GZ428" s="45"/>
      <c r="HA428" s="45"/>
      <c r="HB428" s="45"/>
      <c r="HC428" s="45"/>
      <c r="HD428" s="45"/>
      <c r="HE428" s="45"/>
      <c r="HF428" s="45"/>
      <c r="HG428" s="45"/>
      <c r="HH428" s="45"/>
      <c r="HI428" s="45"/>
      <c r="HJ428" s="45"/>
      <c r="HK428" s="45"/>
      <c r="HL428" s="45"/>
      <c r="HM428" s="45"/>
      <c r="HN428" s="45"/>
      <c r="HO428" s="45"/>
      <c r="HP428" s="45"/>
      <c r="HQ428" s="45"/>
      <c r="HR428" s="45"/>
      <c r="HS428" s="45"/>
      <c r="HT428" s="45"/>
      <c r="HU428" s="45"/>
      <c r="HV428" s="45"/>
      <c r="HW428" s="45"/>
      <c r="HX428" s="45"/>
      <c r="HY428" s="45"/>
      <c r="HZ428" s="45"/>
      <c r="IA428" s="45"/>
      <c r="IB428" s="45"/>
      <c r="IC428" s="45"/>
      <c r="ID428" s="45"/>
      <c r="IE428" s="45"/>
      <c r="IF428" s="45"/>
      <c r="IG428" s="45"/>
      <c r="IH428" s="45"/>
      <c r="II428" s="45"/>
      <c r="IJ428" s="45"/>
      <c r="IK428" s="45"/>
      <c r="IL428" s="45"/>
      <c r="IM428" s="45"/>
      <c r="IN428" s="45"/>
      <c r="IO428" s="45"/>
      <c r="IP428" s="45"/>
      <c r="IQ428" s="45"/>
      <c r="IR428" s="45"/>
      <c r="IS428" s="45"/>
      <c r="IT428" s="45"/>
      <c r="IU428" s="45"/>
      <c r="IV428" s="45"/>
      <c r="IW428" s="45"/>
      <c r="IX428" s="45"/>
      <c r="IY428" s="45"/>
      <c r="IZ428" s="45"/>
      <c r="JA428" s="45"/>
      <c r="JB428" s="45"/>
      <c r="JC428" s="45"/>
      <c r="JD428" s="45"/>
      <c r="JE428" s="45"/>
      <c r="JF428" s="45"/>
      <c r="JG428" s="45"/>
      <c r="JH428" s="45"/>
      <c r="JI428" s="45"/>
      <c r="JJ428" s="45"/>
      <c r="JK428" s="45"/>
      <c r="JL428" s="45"/>
      <c r="JM428" s="45"/>
      <c r="JN428" s="45"/>
      <c r="JO428" s="45"/>
      <c r="JP428" s="45"/>
      <c r="JQ428" s="45"/>
      <c r="JR428" s="45"/>
      <c r="JS428" s="45"/>
      <c r="JT428" s="45"/>
      <c r="JU428" s="45"/>
      <c r="JV428" s="45"/>
      <c r="JW428" s="45"/>
      <c r="JX428" s="45"/>
      <c r="JY428" s="45"/>
      <c r="JZ428" s="45"/>
      <c r="KA428" s="45"/>
      <c r="KB428" s="45"/>
      <c r="KC428" s="45"/>
      <c r="KD428" s="45"/>
      <c r="KE428" s="45"/>
      <c r="KF428" s="45"/>
      <c r="KG428" s="45"/>
      <c r="KH428" s="45"/>
      <c r="KI428" s="45"/>
      <c r="KJ428" s="45"/>
      <c r="KK428" s="45"/>
      <c r="KL428" s="45"/>
      <c r="KM428" s="45"/>
      <c r="KN428" s="45"/>
      <c r="KO428" s="45"/>
      <c r="KP428" s="45"/>
      <c r="KQ428" s="45"/>
      <c r="KR428" s="45"/>
      <c r="KS428" s="45"/>
      <c r="KT428" s="45"/>
      <c r="KU428" s="45"/>
      <c r="KV428" s="45"/>
      <c r="KW428" s="45"/>
      <c r="KX428" s="45"/>
      <c r="KY428" s="45"/>
      <c r="KZ428" s="45"/>
      <c r="LA428" s="45"/>
      <c r="LB428" s="45"/>
      <c r="LC428" s="45"/>
      <c r="LD428" s="45"/>
      <c r="LE428" s="45"/>
      <c r="LF428" s="45"/>
      <c r="LG428" s="45"/>
      <c r="LH428" s="45"/>
      <c r="LI428" s="45"/>
      <c r="LJ428" s="45"/>
      <c r="LK428" s="45"/>
      <c r="LL428" s="45"/>
      <c r="LM428" s="45"/>
      <c r="LN428" s="45"/>
      <c r="LO428" s="45"/>
      <c r="LP428" s="45"/>
      <c r="LQ428" s="45"/>
      <c r="LR428" s="45"/>
      <c r="LS428" s="45"/>
      <c r="LT428" s="45"/>
      <c r="LU428" s="45"/>
      <c r="LV428" s="45"/>
      <c r="LW428" s="45"/>
      <c r="LX428" s="45"/>
      <c r="LY428" s="45"/>
      <c r="LZ428" s="45"/>
      <c r="MA428" s="45"/>
      <c r="MB428" s="45"/>
      <c r="MC428" s="45"/>
      <c r="MD428" s="45"/>
      <c r="ME428" s="45"/>
      <c r="MF428" s="45"/>
      <c r="MG428" s="45"/>
      <c r="MH428" s="45"/>
      <c r="MI428" s="45"/>
      <c r="MJ428" s="45"/>
      <c r="MK428" s="45"/>
      <c r="ML428" s="45"/>
      <c r="MM428" s="45"/>
      <c r="MN428" s="45"/>
      <c r="MO428" s="45"/>
      <c r="MP428" s="45"/>
      <c r="MQ428" s="45"/>
      <c r="MR428" s="45"/>
      <c r="MS428" s="45"/>
      <c r="MT428" s="45"/>
      <c r="MU428" s="45"/>
      <c r="MV428" s="45"/>
      <c r="MW428" s="45"/>
      <c r="MX428" s="45"/>
      <c r="MY428" s="45"/>
      <c r="MZ428" s="45"/>
      <c r="NA428" s="45"/>
      <c r="NB428" s="45"/>
      <c r="NC428" s="45"/>
      <c r="ND428" s="45"/>
      <c r="NE428" s="45"/>
      <c r="NF428" s="45"/>
      <c r="NG428" s="45"/>
      <c r="NH428" s="45"/>
      <c r="NI428" s="45"/>
      <c r="NJ428" s="45"/>
      <c r="NK428" s="45"/>
      <c r="NL428" s="45"/>
      <c r="NM428" s="45"/>
      <c r="NN428" s="45"/>
      <c r="NO428" s="45"/>
      <c r="NP428" s="45"/>
      <c r="NQ428" s="45"/>
      <c r="NR428" s="45"/>
      <c r="NS428" s="45"/>
      <c r="NT428" s="45"/>
      <c r="NU428" s="45"/>
      <c r="NV428" s="45"/>
      <c r="NW428" s="45"/>
      <c r="NX428" s="45"/>
      <c r="NY428" s="45"/>
      <c r="NZ428" s="45"/>
      <c r="OA428" s="45"/>
      <c r="OB428" s="45"/>
      <c r="OC428" s="45"/>
      <c r="OD428" s="45"/>
      <c r="OE428" s="45"/>
      <c r="OF428" s="45"/>
      <c r="OG428" s="45"/>
      <c r="OH428" s="45"/>
      <c r="OI428" s="45"/>
      <c r="OJ428" s="45"/>
      <c r="OK428" s="45"/>
      <c r="OL428" s="45"/>
      <c r="OM428" s="45"/>
      <c r="ON428" s="45"/>
      <c r="OO428" s="45"/>
      <c r="OP428" s="45"/>
      <c r="OQ428" s="45"/>
      <c r="OR428" s="45"/>
      <c r="OS428" s="45"/>
      <c r="OT428" s="45"/>
      <c r="OU428" s="45"/>
      <c r="OV428" s="45"/>
      <c r="OW428" s="45"/>
      <c r="OX428" s="45"/>
      <c r="OY428" s="45"/>
      <c r="OZ428" s="45"/>
      <c r="PA428" s="45"/>
      <c r="PB428" s="45"/>
      <c r="PC428" s="45"/>
      <c r="PD428" s="45"/>
      <c r="PE428" s="45"/>
      <c r="PF428" s="45"/>
      <c r="PG428" s="45"/>
      <c r="PH428" s="45"/>
      <c r="PI428" s="45"/>
      <c r="PJ428" s="45"/>
      <c r="PK428" s="45"/>
      <c r="PL428" s="45"/>
      <c r="PM428" s="45"/>
      <c r="PN428" s="45"/>
      <c r="PO428" s="45"/>
      <c r="PP428" s="45"/>
      <c r="PQ428" s="45"/>
      <c r="PR428" s="45"/>
      <c r="PS428" s="45"/>
      <c r="PT428" s="45"/>
      <c r="PU428" s="45"/>
      <c r="PV428" s="45"/>
      <c r="PW428" s="45"/>
      <c r="PX428" s="45"/>
      <c r="PY428" s="45"/>
      <c r="PZ428" s="45"/>
      <c r="QA428" s="45"/>
      <c r="QB428" s="45"/>
      <c r="QC428" s="45"/>
      <c r="QD428" s="45"/>
      <c r="QE428" s="45"/>
      <c r="QF428" s="45"/>
      <c r="QG428" s="45"/>
      <c r="QH428" s="45"/>
      <c r="QI428" s="45"/>
      <c r="QJ428" s="45"/>
      <c r="QK428" s="45"/>
      <c r="QL428" s="45"/>
      <c r="QM428" s="45"/>
      <c r="QN428" s="45"/>
      <c r="QO428" s="45"/>
      <c r="QP428" s="45"/>
      <c r="QQ428" s="45"/>
      <c r="QR428" s="45"/>
      <c r="QS428" s="45"/>
      <c r="QT428" s="45"/>
      <c r="QU428" s="45"/>
    </row>
    <row r="429" spans="2:463" ht="15" customHeight="1" outlineLevel="1">
      <c r="C429" s="15" t="s">
        <v>609</v>
      </c>
      <c r="E429" s="44" t="s">
        <v>95</v>
      </c>
      <c r="G429" s="32"/>
      <c r="H429" s="93">
        <f ca="1">SUM(I429:QJ429)</f>
        <v>-16928918.481857367</v>
      </c>
      <c r="I429" s="54">
        <f t="shared" ref="I429:BT429" ca="1" si="1455">SUM(I427:I428)</f>
        <v>-1169435.1511936001</v>
      </c>
      <c r="J429" s="54">
        <f t="shared" ca="1" si="1455"/>
        <v>-77953.25</v>
      </c>
      <c r="K429" s="54">
        <f t="shared" ca="1" si="1455"/>
        <v>-77953.25</v>
      </c>
      <c r="L429" s="54">
        <f t="shared" ca="1" si="1455"/>
        <v>-77953.25</v>
      </c>
      <c r="M429" s="54">
        <f t="shared" ca="1" si="1455"/>
        <v>-77953.25</v>
      </c>
      <c r="N429" s="54">
        <f t="shared" ca="1" si="1455"/>
        <v>-3871393.4329500003</v>
      </c>
      <c r="O429" s="54">
        <f t="shared" ca="1" si="1455"/>
        <v>-503064.79309607111</v>
      </c>
      <c r="P429" s="54">
        <f t="shared" ca="1" si="1455"/>
        <v>-256548.61254051558</v>
      </c>
      <c r="Q429" s="54">
        <f t="shared" ca="1" si="1455"/>
        <v>-256394.55698496001</v>
      </c>
      <c r="R429" s="54">
        <f t="shared" ca="1" si="1455"/>
        <v>-508886.11254051561</v>
      </c>
      <c r="S429" s="54">
        <f t="shared" ca="1" si="1455"/>
        <v>-261875.80698496001</v>
      </c>
      <c r="T429" s="54">
        <f t="shared" ca="1" si="1455"/>
        <v>-263005.00142940448</v>
      </c>
      <c r="U429" s="54">
        <f t="shared" ca="1" si="1455"/>
        <v>-1899171.0600738493</v>
      </c>
      <c r="V429" s="54">
        <f t="shared" ca="1" si="1455"/>
        <v>-366768.66809607111</v>
      </c>
      <c r="W429" s="54">
        <f t="shared" ca="1" si="1455"/>
        <v>-203267.15420718223</v>
      </c>
      <c r="X429" s="54">
        <f t="shared" ca="1" si="1455"/>
        <v>-1242988.2236516268</v>
      </c>
      <c r="Y429" s="54">
        <f t="shared" ca="1" si="1455"/>
        <v>-211523.05698496001</v>
      </c>
      <c r="Z429" s="54">
        <f t="shared" ca="1" si="1455"/>
        <v>-561990.80698495999</v>
      </c>
      <c r="AA429" s="54">
        <f t="shared" ca="1" si="1455"/>
        <v>-1475736.3165285068</v>
      </c>
      <c r="AB429" s="54">
        <f t="shared" ca="1" si="1455"/>
        <v>-157476.99777850669</v>
      </c>
      <c r="AC429" s="54">
        <f t="shared" ca="1" si="1455"/>
        <v>-758190.96905386669</v>
      </c>
      <c r="AD429" s="54">
        <f t="shared" ca="1" si="1455"/>
        <v>-82133.25</v>
      </c>
      <c r="AE429" s="54">
        <f t="shared" ca="1" si="1455"/>
        <v>-83279.083333333343</v>
      </c>
      <c r="AF429" s="54">
        <f t="shared" ca="1" si="1455"/>
        <v>-83279.083333333343</v>
      </c>
      <c r="AG429" s="54">
        <f t="shared" si="1455"/>
        <v>0</v>
      </c>
      <c r="AH429" s="54">
        <f t="shared" si="1455"/>
        <v>0</v>
      </c>
      <c r="AI429" s="54">
        <f t="shared" si="1455"/>
        <v>0</v>
      </c>
      <c r="AJ429" s="54">
        <f t="shared" si="1455"/>
        <v>0</v>
      </c>
      <c r="AK429" s="54">
        <f t="shared" si="1455"/>
        <v>0</v>
      </c>
      <c r="AL429" s="54">
        <f t="shared" si="1455"/>
        <v>0</v>
      </c>
      <c r="AM429" s="54">
        <f t="shared" si="1455"/>
        <v>0</v>
      </c>
      <c r="AN429" s="54">
        <f t="shared" si="1455"/>
        <v>0</v>
      </c>
      <c r="AO429" s="54">
        <f t="shared" si="1455"/>
        <v>0</v>
      </c>
      <c r="AP429" s="54">
        <f t="shared" si="1455"/>
        <v>0</v>
      </c>
      <c r="AQ429" s="54">
        <f t="shared" si="1455"/>
        <v>0</v>
      </c>
      <c r="AR429" s="54">
        <f t="shared" si="1455"/>
        <v>0</v>
      </c>
      <c r="AS429" s="54">
        <f t="shared" si="1455"/>
        <v>0</v>
      </c>
      <c r="AT429" s="54">
        <f t="shared" si="1455"/>
        <v>0</v>
      </c>
      <c r="AU429" s="54">
        <f t="shared" si="1455"/>
        <v>0</v>
      </c>
      <c r="AV429" s="54">
        <f t="shared" si="1455"/>
        <v>0</v>
      </c>
      <c r="AW429" s="54">
        <f t="shared" si="1455"/>
        <v>0</v>
      </c>
      <c r="AX429" s="54">
        <f t="shared" si="1455"/>
        <v>0</v>
      </c>
      <c r="AY429" s="54">
        <f t="shared" si="1455"/>
        <v>0</v>
      </c>
      <c r="AZ429" s="54">
        <f t="shared" si="1455"/>
        <v>0</v>
      </c>
      <c r="BA429" s="54">
        <f t="shared" si="1455"/>
        <v>0</v>
      </c>
      <c r="BB429" s="54">
        <f t="shared" si="1455"/>
        <v>0</v>
      </c>
      <c r="BC429" s="54">
        <f t="shared" si="1455"/>
        <v>0</v>
      </c>
      <c r="BD429" s="54">
        <f t="shared" si="1455"/>
        <v>0</v>
      </c>
      <c r="BE429" s="54">
        <f t="shared" si="1455"/>
        <v>0</v>
      </c>
      <c r="BF429" s="54">
        <f t="shared" si="1455"/>
        <v>0</v>
      </c>
      <c r="BG429" s="54">
        <f t="shared" si="1455"/>
        <v>0</v>
      </c>
      <c r="BH429" s="54">
        <f t="shared" si="1455"/>
        <v>0</v>
      </c>
      <c r="BI429" s="54">
        <f t="shared" si="1455"/>
        <v>0</v>
      </c>
      <c r="BJ429" s="54">
        <f t="shared" si="1455"/>
        <v>0</v>
      </c>
      <c r="BK429" s="54">
        <f t="shared" si="1455"/>
        <v>0</v>
      </c>
      <c r="BL429" s="54">
        <f t="shared" si="1455"/>
        <v>0</v>
      </c>
      <c r="BM429" s="54">
        <f t="shared" si="1455"/>
        <v>0</v>
      </c>
      <c r="BN429" s="54">
        <f t="shared" si="1455"/>
        <v>0</v>
      </c>
      <c r="BO429" s="54">
        <f t="shared" si="1455"/>
        <v>0</v>
      </c>
      <c r="BP429" s="54">
        <f t="shared" si="1455"/>
        <v>0</v>
      </c>
      <c r="BQ429" s="54">
        <f t="shared" si="1455"/>
        <v>0</v>
      </c>
      <c r="BR429" s="54">
        <f t="shared" si="1455"/>
        <v>0</v>
      </c>
      <c r="BS429" s="54">
        <f t="shared" si="1455"/>
        <v>0</v>
      </c>
      <c r="BT429" s="54">
        <f t="shared" si="1455"/>
        <v>0</v>
      </c>
      <c r="BU429" s="54">
        <f t="shared" ref="BU429:EF429" si="1456">SUM(BU427:BU428)</f>
        <v>0</v>
      </c>
      <c r="BV429" s="54">
        <f t="shared" si="1456"/>
        <v>0</v>
      </c>
      <c r="BW429" s="54">
        <f t="shared" si="1456"/>
        <v>0</v>
      </c>
      <c r="BX429" s="54">
        <f t="shared" si="1456"/>
        <v>0</v>
      </c>
      <c r="BY429" s="54">
        <f t="shared" si="1456"/>
        <v>0</v>
      </c>
      <c r="BZ429" s="54">
        <f t="shared" si="1456"/>
        <v>0</v>
      </c>
      <c r="CA429" s="54">
        <f t="shared" si="1456"/>
        <v>0</v>
      </c>
      <c r="CB429" s="54">
        <f t="shared" si="1456"/>
        <v>0</v>
      </c>
      <c r="CC429" s="54">
        <f t="shared" si="1456"/>
        <v>0</v>
      </c>
      <c r="CD429" s="54">
        <f t="shared" si="1456"/>
        <v>0</v>
      </c>
      <c r="CE429" s="54">
        <f t="shared" si="1456"/>
        <v>0</v>
      </c>
      <c r="CF429" s="54">
        <f t="shared" si="1456"/>
        <v>0</v>
      </c>
      <c r="CG429" s="54">
        <f t="shared" si="1456"/>
        <v>0</v>
      </c>
      <c r="CH429" s="54">
        <f t="shared" si="1456"/>
        <v>0</v>
      </c>
      <c r="CI429" s="54">
        <f t="shared" si="1456"/>
        <v>0</v>
      </c>
      <c r="CJ429" s="54">
        <f t="shared" si="1456"/>
        <v>0</v>
      </c>
      <c r="CK429" s="54">
        <f t="shared" si="1456"/>
        <v>0</v>
      </c>
      <c r="CL429" s="54">
        <f t="shared" si="1456"/>
        <v>0</v>
      </c>
      <c r="CM429" s="54">
        <f t="shared" si="1456"/>
        <v>0</v>
      </c>
      <c r="CN429" s="54">
        <f t="shared" si="1456"/>
        <v>0</v>
      </c>
      <c r="CO429" s="54">
        <f t="shared" si="1456"/>
        <v>0</v>
      </c>
      <c r="CP429" s="54">
        <f t="shared" si="1456"/>
        <v>0</v>
      </c>
      <c r="CQ429" s="54">
        <f t="shared" si="1456"/>
        <v>0</v>
      </c>
      <c r="CR429" s="54">
        <f t="shared" si="1456"/>
        <v>0</v>
      </c>
      <c r="CS429" s="54">
        <f t="shared" si="1456"/>
        <v>0</v>
      </c>
      <c r="CT429" s="54">
        <f t="shared" si="1456"/>
        <v>0</v>
      </c>
      <c r="CU429" s="54">
        <f t="shared" si="1456"/>
        <v>0</v>
      </c>
      <c r="CV429" s="54">
        <f t="shared" si="1456"/>
        <v>0</v>
      </c>
      <c r="CW429" s="54">
        <f t="shared" si="1456"/>
        <v>0</v>
      </c>
      <c r="CX429" s="54">
        <f t="shared" si="1456"/>
        <v>0</v>
      </c>
      <c r="CY429" s="54">
        <f t="shared" si="1456"/>
        <v>0</v>
      </c>
      <c r="CZ429" s="54">
        <f t="shared" si="1456"/>
        <v>0</v>
      </c>
      <c r="DA429" s="54">
        <f t="shared" si="1456"/>
        <v>0</v>
      </c>
      <c r="DB429" s="54">
        <f t="shared" si="1456"/>
        <v>0</v>
      </c>
      <c r="DC429" s="54">
        <f t="shared" si="1456"/>
        <v>0</v>
      </c>
      <c r="DD429" s="54">
        <f t="shared" si="1456"/>
        <v>0</v>
      </c>
      <c r="DE429" s="54">
        <f t="shared" si="1456"/>
        <v>0</v>
      </c>
      <c r="DF429" s="54">
        <f t="shared" si="1456"/>
        <v>0</v>
      </c>
      <c r="DG429" s="54">
        <f t="shared" si="1456"/>
        <v>0</v>
      </c>
      <c r="DH429" s="54">
        <f t="shared" si="1456"/>
        <v>0</v>
      </c>
      <c r="DI429" s="54">
        <f t="shared" si="1456"/>
        <v>0</v>
      </c>
      <c r="DJ429" s="54">
        <f t="shared" si="1456"/>
        <v>0</v>
      </c>
      <c r="DK429" s="54">
        <f t="shared" si="1456"/>
        <v>0</v>
      </c>
      <c r="DL429" s="54">
        <f t="shared" si="1456"/>
        <v>0</v>
      </c>
      <c r="DM429" s="54">
        <f t="shared" si="1456"/>
        <v>0</v>
      </c>
      <c r="DN429" s="54">
        <f t="shared" si="1456"/>
        <v>0</v>
      </c>
      <c r="DO429" s="54">
        <f t="shared" si="1456"/>
        <v>0</v>
      </c>
      <c r="DP429" s="54">
        <f t="shared" si="1456"/>
        <v>0</v>
      </c>
      <c r="DQ429" s="54">
        <f t="shared" si="1456"/>
        <v>0</v>
      </c>
      <c r="DR429" s="54">
        <f t="shared" si="1456"/>
        <v>0</v>
      </c>
      <c r="DS429" s="54">
        <f t="shared" si="1456"/>
        <v>0</v>
      </c>
      <c r="DT429" s="54">
        <f t="shared" si="1456"/>
        <v>0</v>
      </c>
      <c r="DU429" s="54">
        <f t="shared" si="1456"/>
        <v>0</v>
      </c>
      <c r="DV429" s="54">
        <f t="shared" si="1456"/>
        <v>0</v>
      </c>
      <c r="DW429" s="54">
        <f t="shared" si="1456"/>
        <v>0</v>
      </c>
      <c r="DX429" s="54">
        <f t="shared" si="1456"/>
        <v>0</v>
      </c>
      <c r="DY429" s="54">
        <f t="shared" si="1456"/>
        <v>0</v>
      </c>
      <c r="DZ429" s="54">
        <f t="shared" si="1456"/>
        <v>0</v>
      </c>
      <c r="EA429" s="54">
        <f t="shared" si="1456"/>
        <v>0</v>
      </c>
      <c r="EB429" s="54">
        <f t="shared" si="1456"/>
        <v>0</v>
      </c>
      <c r="EC429" s="54">
        <f t="shared" si="1456"/>
        <v>0</v>
      </c>
      <c r="ED429" s="54">
        <f t="shared" si="1456"/>
        <v>0</v>
      </c>
      <c r="EE429" s="54">
        <f t="shared" si="1456"/>
        <v>0</v>
      </c>
      <c r="EF429" s="54">
        <f t="shared" si="1456"/>
        <v>0</v>
      </c>
      <c r="EG429" s="54">
        <f t="shared" ref="EG429:GR429" si="1457">SUM(EG427:EG428)</f>
        <v>0</v>
      </c>
      <c r="EH429" s="54">
        <f t="shared" si="1457"/>
        <v>0</v>
      </c>
      <c r="EI429" s="54">
        <f t="shared" si="1457"/>
        <v>0</v>
      </c>
      <c r="EJ429" s="54">
        <f t="shared" si="1457"/>
        <v>0</v>
      </c>
      <c r="EK429" s="54">
        <f t="shared" si="1457"/>
        <v>0</v>
      </c>
      <c r="EL429" s="54">
        <f t="shared" si="1457"/>
        <v>0</v>
      </c>
      <c r="EM429" s="54">
        <f t="shared" si="1457"/>
        <v>0</v>
      </c>
      <c r="EN429" s="54">
        <f t="shared" si="1457"/>
        <v>0</v>
      </c>
      <c r="EO429" s="54">
        <f t="shared" si="1457"/>
        <v>0</v>
      </c>
      <c r="EP429" s="54">
        <f t="shared" si="1457"/>
        <v>0</v>
      </c>
      <c r="EQ429" s="54">
        <f t="shared" si="1457"/>
        <v>0</v>
      </c>
      <c r="ER429" s="54">
        <f t="shared" si="1457"/>
        <v>0</v>
      </c>
      <c r="ES429" s="54">
        <f t="shared" si="1457"/>
        <v>0</v>
      </c>
      <c r="ET429" s="54">
        <f t="shared" si="1457"/>
        <v>0</v>
      </c>
      <c r="EU429" s="54">
        <f t="shared" si="1457"/>
        <v>0</v>
      </c>
      <c r="EV429" s="54">
        <f t="shared" si="1457"/>
        <v>0</v>
      </c>
      <c r="EW429" s="54">
        <f t="shared" si="1457"/>
        <v>0</v>
      </c>
      <c r="EX429" s="54">
        <f t="shared" si="1457"/>
        <v>0</v>
      </c>
      <c r="EY429" s="54">
        <f t="shared" si="1457"/>
        <v>0</v>
      </c>
      <c r="EZ429" s="54">
        <f t="shared" si="1457"/>
        <v>0</v>
      </c>
      <c r="FA429" s="54">
        <f t="shared" si="1457"/>
        <v>0</v>
      </c>
      <c r="FB429" s="54">
        <f t="shared" si="1457"/>
        <v>0</v>
      </c>
      <c r="FC429" s="54">
        <f t="shared" si="1457"/>
        <v>0</v>
      </c>
      <c r="FD429" s="54">
        <f t="shared" si="1457"/>
        <v>0</v>
      </c>
      <c r="FE429" s="54">
        <f t="shared" si="1457"/>
        <v>0</v>
      </c>
      <c r="FF429" s="54">
        <f t="shared" si="1457"/>
        <v>0</v>
      </c>
      <c r="FG429" s="54">
        <f t="shared" si="1457"/>
        <v>0</v>
      </c>
      <c r="FH429" s="54">
        <f t="shared" si="1457"/>
        <v>0</v>
      </c>
      <c r="FI429" s="54">
        <f t="shared" si="1457"/>
        <v>0</v>
      </c>
      <c r="FJ429" s="54">
        <f t="shared" si="1457"/>
        <v>0</v>
      </c>
      <c r="FK429" s="54">
        <f t="shared" si="1457"/>
        <v>0</v>
      </c>
      <c r="FL429" s="54">
        <f t="shared" si="1457"/>
        <v>0</v>
      </c>
      <c r="FM429" s="54">
        <f t="shared" si="1457"/>
        <v>0</v>
      </c>
      <c r="FN429" s="54">
        <f t="shared" si="1457"/>
        <v>0</v>
      </c>
      <c r="FO429" s="54">
        <f t="shared" si="1457"/>
        <v>0</v>
      </c>
      <c r="FP429" s="54">
        <f t="shared" si="1457"/>
        <v>0</v>
      </c>
      <c r="FQ429" s="54">
        <f t="shared" si="1457"/>
        <v>0</v>
      </c>
      <c r="FR429" s="54">
        <f t="shared" si="1457"/>
        <v>0</v>
      </c>
      <c r="FS429" s="54">
        <f t="shared" si="1457"/>
        <v>0</v>
      </c>
      <c r="FT429" s="54">
        <f t="shared" si="1457"/>
        <v>0</v>
      </c>
      <c r="FU429" s="54">
        <f t="shared" si="1457"/>
        <v>0</v>
      </c>
      <c r="FV429" s="54">
        <f t="shared" si="1457"/>
        <v>0</v>
      </c>
      <c r="FW429" s="54">
        <f t="shared" si="1457"/>
        <v>0</v>
      </c>
      <c r="FX429" s="54">
        <f t="shared" si="1457"/>
        <v>0</v>
      </c>
      <c r="FY429" s="54">
        <f t="shared" si="1457"/>
        <v>0</v>
      </c>
      <c r="FZ429" s="54">
        <f t="shared" si="1457"/>
        <v>0</v>
      </c>
      <c r="GA429" s="54">
        <f t="shared" si="1457"/>
        <v>0</v>
      </c>
      <c r="GB429" s="54">
        <f t="shared" si="1457"/>
        <v>0</v>
      </c>
      <c r="GC429" s="54">
        <f t="shared" si="1457"/>
        <v>0</v>
      </c>
      <c r="GD429" s="54">
        <f t="shared" si="1457"/>
        <v>0</v>
      </c>
      <c r="GE429" s="54">
        <f t="shared" si="1457"/>
        <v>0</v>
      </c>
      <c r="GF429" s="54">
        <f t="shared" si="1457"/>
        <v>0</v>
      </c>
      <c r="GG429" s="54">
        <f t="shared" si="1457"/>
        <v>0</v>
      </c>
      <c r="GH429" s="54">
        <f t="shared" si="1457"/>
        <v>0</v>
      </c>
      <c r="GI429" s="54">
        <f t="shared" si="1457"/>
        <v>0</v>
      </c>
      <c r="GJ429" s="54">
        <f t="shared" si="1457"/>
        <v>0</v>
      </c>
      <c r="GK429" s="54">
        <f t="shared" si="1457"/>
        <v>0</v>
      </c>
      <c r="GL429" s="54">
        <f t="shared" si="1457"/>
        <v>0</v>
      </c>
      <c r="GM429" s="54">
        <f t="shared" si="1457"/>
        <v>0</v>
      </c>
      <c r="GN429" s="54">
        <f t="shared" si="1457"/>
        <v>0</v>
      </c>
      <c r="GO429" s="54">
        <f t="shared" si="1457"/>
        <v>0</v>
      </c>
      <c r="GP429" s="54">
        <f t="shared" si="1457"/>
        <v>0</v>
      </c>
      <c r="GQ429" s="54">
        <f t="shared" si="1457"/>
        <v>0</v>
      </c>
      <c r="GR429" s="54">
        <f t="shared" si="1457"/>
        <v>0</v>
      </c>
      <c r="GS429" s="54">
        <f t="shared" ref="GS429:JD429" si="1458">SUM(GS427:GS428)</f>
        <v>0</v>
      </c>
      <c r="GT429" s="54">
        <f t="shared" si="1458"/>
        <v>0</v>
      </c>
      <c r="GU429" s="54">
        <f t="shared" si="1458"/>
        <v>0</v>
      </c>
      <c r="GV429" s="54">
        <f t="shared" si="1458"/>
        <v>0</v>
      </c>
      <c r="GW429" s="54">
        <f t="shared" si="1458"/>
        <v>0</v>
      </c>
      <c r="GX429" s="54">
        <f t="shared" si="1458"/>
        <v>0</v>
      </c>
      <c r="GY429" s="54">
        <f t="shared" si="1458"/>
        <v>0</v>
      </c>
      <c r="GZ429" s="54">
        <f t="shared" si="1458"/>
        <v>0</v>
      </c>
      <c r="HA429" s="54">
        <f t="shared" si="1458"/>
        <v>0</v>
      </c>
      <c r="HB429" s="54">
        <f t="shared" si="1458"/>
        <v>0</v>
      </c>
      <c r="HC429" s="54">
        <f t="shared" si="1458"/>
        <v>0</v>
      </c>
      <c r="HD429" s="54">
        <f t="shared" si="1458"/>
        <v>0</v>
      </c>
      <c r="HE429" s="54">
        <f t="shared" si="1458"/>
        <v>0</v>
      </c>
      <c r="HF429" s="54">
        <f t="shared" si="1458"/>
        <v>0</v>
      </c>
      <c r="HG429" s="54">
        <f t="shared" si="1458"/>
        <v>0</v>
      </c>
      <c r="HH429" s="54">
        <f t="shared" si="1458"/>
        <v>0</v>
      </c>
      <c r="HI429" s="54">
        <f t="shared" si="1458"/>
        <v>0</v>
      </c>
      <c r="HJ429" s="54">
        <f t="shared" si="1458"/>
        <v>0</v>
      </c>
      <c r="HK429" s="54">
        <f t="shared" si="1458"/>
        <v>0</v>
      </c>
      <c r="HL429" s="54">
        <f t="shared" si="1458"/>
        <v>0</v>
      </c>
      <c r="HM429" s="54">
        <f t="shared" si="1458"/>
        <v>0</v>
      </c>
      <c r="HN429" s="54">
        <f t="shared" si="1458"/>
        <v>0</v>
      </c>
      <c r="HO429" s="54">
        <f t="shared" si="1458"/>
        <v>0</v>
      </c>
      <c r="HP429" s="54">
        <f t="shared" si="1458"/>
        <v>0</v>
      </c>
      <c r="HQ429" s="54">
        <f t="shared" si="1458"/>
        <v>0</v>
      </c>
      <c r="HR429" s="54">
        <f t="shared" si="1458"/>
        <v>0</v>
      </c>
      <c r="HS429" s="54">
        <f t="shared" si="1458"/>
        <v>0</v>
      </c>
      <c r="HT429" s="54">
        <f t="shared" si="1458"/>
        <v>0</v>
      </c>
      <c r="HU429" s="54">
        <f t="shared" si="1458"/>
        <v>0</v>
      </c>
      <c r="HV429" s="54">
        <f t="shared" si="1458"/>
        <v>0</v>
      </c>
      <c r="HW429" s="54">
        <f t="shared" si="1458"/>
        <v>0</v>
      </c>
      <c r="HX429" s="54">
        <f t="shared" si="1458"/>
        <v>0</v>
      </c>
      <c r="HY429" s="54">
        <f t="shared" si="1458"/>
        <v>0</v>
      </c>
      <c r="HZ429" s="54">
        <f t="shared" si="1458"/>
        <v>0</v>
      </c>
      <c r="IA429" s="54">
        <f t="shared" si="1458"/>
        <v>0</v>
      </c>
      <c r="IB429" s="54">
        <f t="shared" si="1458"/>
        <v>0</v>
      </c>
      <c r="IC429" s="54">
        <f t="shared" si="1458"/>
        <v>0</v>
      </c>
      <c r="ID429" s="54">
        <f t="shared" si="1458"/>
        <v>0</v>
      </c>
      <c r="IE429" s="54">
        <f t="shared" si="1458"/>
        <v>0</v>
      </c>
      <c r="IF429" s="54">
        <f t="shared" si="1458"/>
        <v>0</v>
      </c>
      <c r="IG429" s="54">
        <f t="shared" si="1458"/>
        <v>0</v>
      </c>
      <c r="IH429" s="54">
        <f t="shared" si="1458"/>
        <v>0</v>
      </c>
      <c r="II429" s="54">
        <f t="shared" si="1458"/>
        <v>-7777.9598204181602</v>
      </c>
      <c r="IJ429" s="54">
        <f t="shared" si="1458"/>
        <v>0</v>
      </c>
      <c r="IK429" s="54">
        <f t="shared" si="1458"/>
        <v>0</v>
      </c>
      <c r="IL429" s="54">
        <f t="shared" si="1458"/>
        <v>0</v>
      </c>
      <c r="IM429" s="54">
        <f t="shared" si="1458"/>
        <v>0</v>
      </c>
      <c r="IN429" s="54">
        <f t="shared" si="1458"/>
        <v>0</v>
      </c>
      <c r="IO429" s="54">
        <f t="shared" si="1458"/>
        <v>-2392919.3842907259</v>
      </c>
      <c r="IP429" s="54">
        <f t="shared" si="1458"/>
        <v>0</v>
      </c>
      <c r="IQ429" s="54">
        <f t="shared" si="1458"/>
        <v>0</v>
      </c>
      <c r="IR429" s="54">
        <f t="shared" si="1458"/>
        <v>0</v>
      </c>
      <c r="IS429" s="54">
        <f t="shared" si="1458"/>
        <v>0</v>
      </c>
      <c r="IT429" s="54">
        <f t="shared" si="1458"/>
        <v>0</v>
      </c>
      <c r="IU429" s="54">
        <f t="shared" si="1458"/>
        <v>0</v>
      </c>
      <c r="IV429" s="54">
        <f t="shared" si="1458"/>
        <v>0</v>
      </c>
      <c r="IW429" s="54">
        <f t="shared" si="1458"/>
        <v>0</v>
      </c>
      <c r="IX429" s="54">
        <f t="shared" si="1458"/>
        <v>0</v>
      </c>
      <c r="IY429" s="54">
        <f t="shared" si="1458"/>
        <v>0</v>
      </c>
      <c r="IZ429" s="54">
        <f t="shared" si="1458"/>
        <v>0</v>
      </c>
      <c r="JA429" s="54">
        <f t="shared" si="1458"/>
        <v>0</v>
      </c>
      <c r="JB429" s="54">
        <f t="shared" si="1458"/>
        <v>0</v>
      </c>
      <c r="JC429" s="54">
        <f t="shared" si="1458"/>
        <v>0</v>
      </c>
      <c r="JD429" s="54">
        <f t="shared" si="1458"/>
        <v>0</v>
      </c>
      <c r="JE429" s="54">
        <f t="shared" ref="JE429:LP429" si="1459">SUM(JE427:JE428)</f>
        <v>0</v>
      </c>
      <c r="JF429" s="54">
        <f t="shared" si="1459"/>
        <v>0</v>
      </c>
      <c r="JG429" s="54">
        <f t="shared" si="1459"/>
        <v>0</v>
      </c>
      <c r="JH429" s="54">
        <f t="shared" si="1459"/>
        <v>0</v>
      </c>
      <c r="JI429" s="54">
        <f t="shared" si="1459"/>
        <v>0</v>
      </c>
      <c r="JJ429" s="54">
        <f t="shared" si="1459"/>
        <v>0</v>
      </c>
      <c r="JK429" s="54">
        <f t="shared" si="1459"/>
        <v>0</v>
      </c>
      <c r="JL429" s="54">
        <f t="shared" si="1459"/>
        <v>0</v>
      </c>
      <c r="JM429" s="54">
        <f t="shared" si="1459"/>
        <v>0</v>
      </c>
      <c r="JN429" s="54">
        <f t="shared" si="1459"/>
        <v>0</v>
      </c>
      <c r="JO429" s="54">
        <f t="shared" si="1459"/>
        <v>0</v>
      </c>
      <c r="JP429" s="54">
        <f t="shared" si="1459"/>
        <v>0</v>
      </c>
      <c r="JQ429" s="54">
        <f t="shared" si="1459"/>
        <v>0</v>
      </c>
      <c r="JR429" s="54">
        <f t="shared" si="1459"/>
        <v>0</v>
      </c>
      <c r="JS429" s="54">
        <f t="shared" si="1459"/>
        <v>0</v>
      </c>
      <c r="JT429" s="54">
        <f t="shared" si="1459"/>
        <v>0</v>
      </c>
      <c r="JU429" s="54">
        <f t="shared" si="1459"/>
        <v>0</v>
      </c>
      <c r="JV429" s="54">
        <f t="shared" si="1459"/>
        <v>0</v>
      </c>
      <c r="JW429" s="54">
        <f t="shared" si="1459"/>
        <v>0</v>
      </c>
      <c r="JX429" s="54">
        <f t="shared" si="1459"/>
        <v>0</v>
      </c>
      <c r="JY429" s="54">
        <f t="shared" si="1459"/>
        <v>0</v>
      </c>
      <c r="JZ429" s="54">
        <f t="shared" si="1459"/>
        <v>0</v>
      </c>
      <c r="KA429" s="54">
        <f t="shared" si="1459"/>
        <v>0</v>
      </c>
      <c r="KB429" s="54">
        <f t="shared" si="1459"/>
        <v>0</v>
      </c>
      <c r="KC429" s="54">
        <f t="shared" si="1459"/>
        <v>0</v>
      </c>
      <c r="KD429" s="54">
        <f t="shared" si="1459"/>
        <v>0</v>
      </c>
      <c r="KE429" s="54">
        <f t="shared" si="1459"/>
        <v>0</v>
      </c>
      <c r="KF429" s="54">
        <f t="shared" si="1459"/>
        <v>0</v>
      </c>
      <c r="KG429" s="54">
        <f t="shared" si="1459"/>
        <v>0</v>
      </c>
      <c r="KH429" s="54">
        <f t="shared" si="1459"/>
        <v>0</v>
      </c>
      <c r="KI429" s="54">
        <f t="shared" si="1459"/>
        <v>0</v>
      </c>
      <c r="KJ429" s="54">
        <f t="shared" si="1459"/>
        <v>0</v>
      </c>
      <c r="KK429" s="54">
        <f t="shared" si="1459"/>
        <v>0</v>
      </c>
      <c r="KL429" s="54">
        <f t="shared" si="1459"/>
        <v>0</v>
      </c>
      <c r="KM429" s="54">
        <f t="shared" si="1459"/>
        <v>0</v>
      </c>
      <c r="KN429" s="54">
        <f t="shared" si="1459"/>
        <v>0</v>
      </c>
      <c r="KO429" s="54">
        <f t="shared" si="1459"/>
        <v>0</v>
      </c>
      <c r="KP429" s="54">
        <f t="shared" si="1459"/>
        <v>0</v>
      </c>
      <c r="KQ429" s="54">
        <f t="shared" si="1459"/>
        <v>0</v>
      </c>
      <c r="KR429" s="54">
        <f t="shared" si="1459"/>
        <v>0</v>
      </c>
      <c r="KS429" s="54">
        <f t="shared" si="1459"/>
        <v>0</v>
      </c>
      <c r="KT429" s="54">
        <f t="shared" si="1459"/>
        <v>0</v>
      </c>
      <c r="KU429" s="54">
        <f t="shared" si="1459"/>
        <v>0</v>
      </c>
      <c r="KV429" s="54">
        <f t="shared" si="1459"/>
        <v>0</v>
      </c>
      <c r="KW429" s="54">
        <f t="shared" si="1459"/>
        <v>0</v>
      </c>
      <c r="KX429" s="54">
        <f t="shared" si="1459"/>
        <v>0</v>
      </c>
      <c r="KY429" s="54">
        <f t="shared" si="1459"/>
        <v>0</v>
      </c>
      <c r="KZ429" s="54">
        <f t="shared" si="1459"/>
        <v>0</v>
      </c>
      <c r="LA429" s="54">
        <f t="shared" si="1459"/>
        <v>0</v>
      </c>
      <c r="LB429" s="54">
        <f t="shared" si="1459"/>
        <v>0</v>
      </c>
      <c r="LC429" s="54">
        <f t="shared" si="1459"/>
        <v>0</v>
      </c>
      <c r="LD429" s="54">
        <f t="shared" si="1459"/>
        <v>0</v>
      </c>
      <c r="LE429" s="54">
        <f t="shared" si="1459"/>
        <v>0</v>
      </c>
      <c r="LF429" s="54">
        <f t="shared" si="1459"/>
        <v>0</v>
      </c>
      <c r="LG429" s="54">
        <f t="shared" si="1459"/>
        <v>0</v>
      </c>
      <c r="LH429" s="54">
        <f t="shared" si="1459"/>
        <v>0</v>
      </c>
      <c r="LI429" s="54">
        <f t="shared" si="1459"/>
        <v>0</v>
      </c>
      <c r="LJ429" s="54">
        <f t="shared" si="1459"/>
        <v>0</v>
      </c>
      <c r="LK429" s="54">
        <f t="shared" si="1459"/>
        <v>0</v>
      </c>
      <c r="LL429" s="54">
        <f t="shared" si="1459"/>
        <v>0</v>
      </c>
      <c r="LM429" s="54">
        <f t="shared" si="1459"/>
        <v>0</v>
      </c>
      <c r="LN429" s="54">
        <f t="shared" si="1459"/>
        <v>0</v>
      </c>
      <c r="LO429" s="54">
        <f t="shared" si="1459"/>
        <v>0</v>
      </c>
      <c r="LP429" s="54">
        <f t="shared" si="1459"/>
        <v>0</v>
      </c>
      <c r="LQ429" s="54">
        <f t="shared" ref="LQ429:LT429" si="1460">SUM(LQ427:LQ428)</f>
        <v>0</v>
      </c>
      <c r="LR429" s="54">
        <f t="shared" si="1460"/>
        <v>0</v>
      </c>
      <c r="LS429" s="54">
        <f t="shared" si="1460"/>
        <v>0</v>
      </c>
      <c r="LT429" s="54">
        <f t="shared" si="1460"/>
        <v>0</v>
      </c>
      <c r="LU429" s="54"/>
      <c r="LV429" s="54"/>
      <c r="LW429" s="54"/>
      <c r="LX429" s="54"/>
      <c r="LY429" s="54"/>
      <c r="LZ429" s="54"/>
      <c r="MA429" s="54"/>
      <c r="MB429" s="54"/>
      <c r="MC429" s="54"/>
      <c r="MD429" s="54"/>
      <c r="ME429" s="54"/>
      <c r="MF429" s="54"/>
      <c r="MG429" s="54"/>
      <c r="MH429" s="54"/>
      <c r="MI429" s="54"/>
      <c r="MJ429" s="54"/>
      <c r="MK429" s="54"/>
      <c r="ML429" s="54"/>
      <c r="MM429" s="54"/>
      <c r="MN429" s="54"/>
      <c r="MO429" s="54"/>
      <c r="MP429" s="54"/>
      <c r="MQ429" s="54"/>
      <c r="MR429" s="54"/>
      <c r="MS429" s="54"/>
      <c r="MT429" s="54"/>
      <c r="MU429" s="54"/>
      <c r="MV429" s="54"/>
      <c r="MW429" s="54"/>
      <c r="MX429" s="54"/>
      <c r="MY429" s="54"/>
      <c r="MZ429" s="54"/>
      <c r="NA429" s="54"/>
      <c r="NB429" s="54"/>
      <c r="NC429" s="54"/>
      <c r="ND429" s="54"/>
      <c r="NE429" s="54"/>
      <c r="NF429" s="54"/>
      <c r="NG429" s="54"/>
      <c r="NH429" s="54"/>
      <c r="NI429" s="54"/>
      <c r="NJ429" s="54"/>
      <c r="NK429" s="54"/>
      <c r="NL429" s="54"/>
      <c r="NM429" s="54"/>
      <c r="NN429" s="54"/>
      <c r="NO429" s="54"/>
      <c r="NP429" s="54"/>
      <c r="NQ429" s="54"/>
      <c r="NR429" s="54"/>
      <c r="NS429" s="54"/>
      <c r="NT429" s="54"/>
      <c r="NU429" s="54"/>
      <c r="NV429" s="54"/>
      <c r="NW429" s="54"/>
      <c r="NX429" s="54"/>
      <c r="NY429" s="54"/>
      <c r="NZ429" s="54"/>
      <c r="OA429" s="54"/>
      <c r="OB429" s="54"/>
      <c r="OC429" s="54"/>
      <c r="OD429" s="54"/>
      <c r="OE429" s="54"/>
      <c r="OF429" s="54"/>
      <c r="OG429" s="54"/>
      <c r="OH429" s="54"/>
      <c r="OI429" s="54"/>
      <c r="OJ429" s="54"/>
      <c r="OK429" s="54"/>
      <c r="OL429" s="54"/>
      <c r="OM429" s="54"/>
      <c r="ON429" s="54"/>
      <c r="OO429" s="54"/>
      <c r="OP429" s="54"/>
      <c r="OQ429" s="54"/>
      <c r="OR429" s="54"/>
      <c r="OS429" s="54"/>
      <c r="OT429" s="54"/>
      <c r="OU429" s="54"/>
      <c r="OV429" s="54"/>
      <c r="OW429" s="54"/>
      <c r="OX429" s="54"/>
      <c r="OY429" s="54"/>
      <c r="OZ429" s="54"/>
      <c r="PA429" s="54"/>
      <c r="PB429" s="54"/>
      <c r="PC429" s="54"/>
      <c r="PD429" s="54"/>
      <c r="PE429" s="54"/>
      <c r="PF429" s="54"/>
      <c r="PG429" s="54"/>
      <c r="PH429" s="54"/>
      <c r="PI429" s="54"/>
      <c r="PJ429" s="54"/>
      <c r="PK429" s="54"/>
      <c r="PL429" s="54"/>
      <c r="PM429" s="54"/>
      <c r="PN429" s="54"/>
      <c r="PO429" s="54"/>
      <c r="PP429" s="54"/>
      <c r="PQ429" s="54"/>
      <c r="PR429" s="54"/>
      <c r="PS429" s="54"/>
      <c r="PT429" s="54"/>
      <c r="PU429" s="54"/>
      <c r="PV429" s="54"/>
      <c r="PW429" s="54"/>
      <c r="PX429" s="54"/>
      <c r="PY429" s="54"/>
      <c r="PZ429" s="54"/>
      <c r="QA429" s="54"/>
      <c r="QB429" s="54"/>
      <c r="QC429" s="54"/>
      <c r="QD429" s="54"/>
      <c r="QE429" s="54"/>
      <c r="QF429" s="54"/>
      <c r="QG429" s="54"/>
      <c r="QH429" s="54"/>
      <c r="QI429" s="54"/>
      <c r="QJ429" s="54"/>
      <c r="QK429" s="54"/>
      <c r="QL429" s="54"/>
      <c r="QM429" s="54"/>
      <c r="QN429" s="54"/>
      <c r="QO429" s="54"/>
      <c r="QP429" s="54"/>
      <c r="QQ429" s="54"/>
      <c r="QR429" s="54"/>
      <c r="QS429" s="54"/>
      <c r="QT429" s="54"/>
      <c r="QU429" s="54"/>
    </row>
    <row r="430" spans="2:463" ht="15" customHeight="1" outlineLevel="1">
      <c r="C430" s="75"/>
      <c r="H430" s="4"/>
      <c r="K430" s="32"/>
    </row>
    <row r="431" spans="2:463" ht="15" customHeight="1" outlineLevel="1">
      <c r="B431" s="1" t="s">
        <v>111</v>
      </c>
      <c r="C431" s="75"/>
      <c r="H431" s="4"/>
    </row>
    <row r="432" spans="2:463" ht="15" customHeight="1" outlineLevel="1">
      <c r="C432" s="75" t="s">
        <v>610</v>
      </c>
      <c r="E432" s="50" t="s">
        <v>95</v>
      </c>
      <c r="G432" s="32"/>
      <c r="H432" s="66">
        <f t="shared" ref="H432:H446" si="1461">SUM(I432:QJ432)</f>
        <v>3792500</v>
      </c>
      <c r="I432" s="45">
        <f>I92</f>
        <v>3792500</v>
      </c>
      <c r="J432" s="45">
        <f>J105</f>
        <v>0</v>
      </c>
      <c r="K432" s="45">
        <f>K105</f>
        <v>0</v>
      </c>
      <c r="L432" s="45">
        <v>0</v>
      </c>
      <c r="M432" s="45">
        <f>M105</f>
        <v>0</v>
      </c>
      <c r="N432" s="45">
        <v>0</v>
      </c>
      <c r="O432" s="45">
        <f>O105</f>
        <v>0</v>
      </c>
      <c r="P432" s="45">
        <f>P105</f>
        <v>0</v>
      </c>
      <c r="Q432" s="45">
        <f>Q105</f>
        <v>0</v>
      </c>
      <c r="R432" s="45">
        <f>R105</f>
        <v>0</v>
      </c>
      <c r="S432" s="45">
        <f>S105</f>
        <v>0</v>
      </c>
      <c r="T432" s="45">
        <v>0</v>
      </c>
      <c r="U432" s="45">
        <v>0</v>
      </c>
      <c r="V432" s="45">
        <f>V105</f>
        <v>0</v>
      </c>
      <c r="W432" s="45">
        <f>W105</f>
        <v>0</v>
      </c>
      <c r="X432" s="45">
        <f>X105</f>
        <v>0</v>
      </c>
      <c r="Y432" s="45">
        <f>Y105</f>
        <v>0</v>
      </c>
      <c r="Z432" s="45">
        <f>Z105</f>
        <v>0</v>
      </c>
      <c r="AA432" s="45">
        <v>0</v>
      </c>
      <c r="AB432" s="45">
        <f>AB105</f>
        <v>0</v>
      </c>
      <c r="AC432" s="45">
        <f>AC105</f>
        <v>0</v>
      </c>
      <c r="AD432" s="45">
        <f>AD105</f>
        <v>0</v>
      </c>
      <c r="AE432" s="45">
        <f>AE105</f>
        <v>0</v>
      </c>
      <c r="AF432" s="45">
        <v>0</v>
      </c>
      <c r="AG432" s="45">
        <v>0</v>
      </c>
      <c r="AH432" s="45">
        <f>AH105</f>
        <v>0</v>
      </c>
      <c r="AI432" s="45">
        <f>AI105</f>
        <v>0</v>
      </c>
      <c r="AJ432" s="45">
        <f>AJ105</f>
        <v>0</v>
      </c>
      <c r="AK432" s="45">
        <f>AK105</f>
        <v>0</v>
      </c>
      <c r="AL432" s="45">
        <f>AL105</f>
        <v>0</v>
      </c>
      <c r="AM432" s="45">
        <v>0</v>
      </c>
      <c r="AN432" s="45">
        <f t="shared" ref="AN432:CY432" si="1462">AN105</f>
        <v>0</v>
      </c>
      <c r="AO432" s="45">
        <f t="shared" si="1462"/>
        <v>0</v>
      </c>
      <c r="AP432" s="45">
        <f t="shared" si="1462"/>
        <v>0</v>
      </c>
      <c r="AQ432" s="45">
        <f t="shared" si="1462"/>
        <v>0</v>
      </c>
      <c r="AR432" s="45">
        <f t="shared" si="1462"/>
        <v>0</v>
      </c>
      <c r="AS432" s="45">
        <f t="shared" si="1462"/>
        <v>0</v>
      </c>
      <c r="AT432" s="45">
        <f t="shared" si="1462"/>
        <v>0</v>
      </c>
      <c r="AU432" s="45">
        <f t="shared" si="1462"/>
        <v>0</v>
      </c>
      <c r="AV432" s="45">
        <f t="shared" si="1462"/>
        <v>0</v>
      </c>
      <c r="AW432" s="45">
        <f t="shared" si="1462"/>
        <v>0</v>
      </c>
      <c r="AX432" s="45">
        <f t="shared" si="1462"/>
        <v>0</v>
      </c>
      <c r="AY432" s="45">
        <f t="shared" si="1462"/>
        <v>0</v>
      </c>
      <c r="AZ432" s="45">
        <f t="shared" si="1462"/>
        <v>0</v>
      </c>
      <c r="BA432" s="45">
        <f t="shared" si="1462"/>
        <v>0</v>
      </c>
      <c r="BB432" s="45">
        <f t="shared" si="1462"/>
        <v>0</v>
      </c>
      <c r="BC432" s="45">
        <f t="shared" si="1462"/>
        <v>0</v>
      </c>
      <c r="BD432" s="45">
        <f t="shared" si="1462"/>
        <v>0</v>
      </c>
      <c r="BE432" s="45">
        <f t="shared" si="1462"/>
        <v>0</v>
      </c>
      <c r="BF432" s="45">
        <f t="shared" si="1462"/>
        <v>0</v>
      </c>
      <c r="BG432" s="45">
        <f t="shared" si="1462"/>
        <v>0</v>
      </c>
      <c r="BH432" s="45">
        <f t="shared" si="1462"/>
        <v>0</v>
      </c>
      <c r="BI432" s="45">
        <f t="shared" si="1462"/>
        <v>0</v>
      </c>
      <c r="BJ432" s="45">
        <f t="shared" si="1462"/>
        <v>0</v>
      </c>
      <c r="BK432" s="45">
        <f t="shared" si="1462"/>
        <v>0</v>
      </c>
      <c r="BL432" s="45">
        <f t="shared" si="1462"/>
        <v>0</v>
      </c>
      <c r="BM432" s="45">
        <f t="shared" si="1462"/>
        <v>0</v>
      </c>
      <c r="BN432" s="45">
        <f t="shared" si="1462"/>
        <v>0</v>
      </c>
      <c r="BO432" s="45">
        <f t="shared" si="1462"/>
        <v>0</v>
      </c>
      <c r="BP432" s="45">
        <f t="shared" si="1462"/>
        <v>0</v>
      </c>
      <c r="BQ432" s="45">
        <f t="shared" si="1462"/>
        <v>0</v>
      </c>
      <c r="BR432" s="45">
        <f t="shared" si="1462"/>
        <v>0</v>
      </c>
      <c r="BS432" s="45">
        <f t="shared" si="1462"/>
        <v>0</v>
      </c>
      <c r="BT432" s="45">
        <f t="shared" si="1462"/>
        <v>0</v>
      </c>
      <c r="BU432" s="45">
        <f t="shared" si="1462"/>
        <v>0</v>
      </c>
      <c r="BV432" s="45">
        <f t="shared" si="1462"/>
        <v>0</v>
      </c>
      <c r="BW432" s="45">
        <f t="shared" si="1462"/>
        <v>0</v>
      </c>
      <c r="BX432" s="45">
        <f t="shared" si="1462"/>
        <v>0</v>
      </c>
      <c r="BY432" s="45">
        <f t="shared" si="1462"/>
        <v>0</v>
      </c>
      <c r="BZ432" s="45">
        <f t="shared" si="1462"/>
        <v>0</v>
      </c>
      <c r="CA432" s="45">
        <f t="shared" si="1462"/>
        <v>0</v>
      </c>
      <c r="CB432" s="45">
        <f t="shared" si="1462"/>
        <v>0</v>
      </c>
      <c r="CC432" s="45">
        <f t="shared" si="1462"/>
        <v>0</v>
      </c>
      <c r="CD432" s="45">
        <f t="shared" si="1462"/>
        <v>0</v>
      </c>
      <c r="CE432" s="45">
        <f t="shared" si="1462"/>
        <v>0</v>
      </c>
      <c r="CF432" s="45">
        <f t="shared" si="1462"/>
        <v>0</v>
      </c>
      <c r="CG432" s="45">
        <f t="shared" si="1462"/>
        <v>0</v>
      </c>
      <c r="CH432" s="45">
        <f t="shared" si="1462"/>
        <v>0</v>
      </c>
      <c r="CI432" s="45">
        <f t="shared" si="1462"/>
        <v>0</v>
      </c>
      <c r="CJ432" s="45">
        <f t="shared" si="1462"/>
        <v>0</v>
      </c>
      <c r="CK432" s="45">
        <f t="shared" si="1462"/>
        <v>0</v>
      </c>
      <c r="CL432" s="45">
        <f t="shared" si="1462"/>
        <v>0</v>
      </c>
      <c r="CM432" s="45">
        <f t="shared" si="1462"/>
        <v>0</v>
      </c>
      <c r="CN432" s="45">
        <f t="shared" si="1462"/>
        <v>0</v>
      </c>
      <c r="CO432" s="45">
        <f t="shared" si="1462"/>
        <v>0</v>
      </c>
      <c r="CP432" s="45">
        <f t="shared" si="1462"/>
        <v>0</v>
      </c>
      <c r="CQ432" s="45">
        <f t="shared" si="1462"/>
        <v>0</v>
      </c>
      <c r="CR432" s="45">
        <f t="shared" si="1462"/>
        <v>0</v>
      </c>
      <c r="CS432" s="45">
        <f t="shared" si="1462"/>
        <v>0</v>
      </c>
      <c r="CT432" s="45">
        <f t="shared" si="1462"/>
        <v>0</v>
      </c>
      <c r="CU432" s="45">
        <f t="shared" si="1462"/>
        <v>0</v>
      </c>
      <c r="CV432" s="45">
        <f t="shared" si="1462"/>
        <v>0</v>
      </c>
      <c r="CW432" s="45">
        <f t="shared" si="1462"/>
        <v>0</v>
      </c>
      <c r="CX432" s="45">
        <f t="shared" si="1462"/>
        <v>0</v>
      </c>
      <c r="CY432" s="45">
        <f t="shared" si="1462"/>
        <v>0</v>
      </c>
      <c r="CZ432" s="45">
        <f t="shared" ref="CZ432:FK432" si="1463">CZ105</f>
        <v>0</v>
      </c>
      <c r="DA432" s="45">
        <f t="shared" si="1463"/>
        <v>0</v>
      </c>
      <c r="DB432" s="45">
        <f t="shared" si="1463"/>
        <v>0</v>
      </c>
      <c r="DC432" s="45">
        <f t="shared" si="1463"/>
        <v>0</v>
      </c>
      <c r="DD432" s="45">
        <f t="shared" si="1463"/>
        <v>0</v>
      </c>
      <c r="DE432" s="45">
        <f t="shared" si="1463"/>
        <v>0</v>
      </c>
      <c r="DF432" s="45">
        <f t="shared" si="1463"/>
        <v>0</v>
      </c>
      <c r="DG432" s="45">
        <f t="shared" si="1463"/>
        <v>0</v>
      </c>
      <c r="DH432" s="45">
        <f t="shared" si="1463"/>
        <v>0</v>
      </c>
      <c r="DI432" s="45">
        <f t="shared" si="1463"/>
        <v>0</v>
      </c>
      <c r="DJ432" s="45">
        <f t="shared" si="1463"/>
        <v>0</v>
      </c>
      <c r="DK432" s="45">
        <f t="shared" si="1463"/>
        <v>0</v>
      </c>
      <c r="DL432" s="45">
        <f t="shared" si="1463"/>
        <v>0</v>
      </c>
      <c r="DM432" s="45">
        <f t="shared" si="1463"/>
        <v>0</v>
      </c>
      <c r="DN432" s="45">
        <f t="shared" si="1463"/>
        <v>0</v>
      </c>
      <c r="DO432" s="45">
        <f t="shared" si="1463"/>
        <v>0</v>
      </c>
      <c r="DP432" s="45">
        <f t="shared" si="1463"/>
        <v>0</v>
      </c>
      <c r="DQ432" s="45">
        <f t="shared" si="1463"/>
        <v>0</v>
      </c>
      <c r="DR432" s="45">
        <f t="shared" si="1463"/>
        <v>0</v>
      </c>
      <c r="DS432" s="45">
        <f t="shared" si="1463"/>
        <v>0</v>
      </c>
      <c r="DT432" s="45">
        <f t="shared" si="1463"/>
        <v>0</v>
      </c>
      <c r="DU432" s="45">
        <f t="shared" si="1463"/>
        <v>0</v>
      </c>
      <c r="DV432" s="45">
        <f t="shared" si="1463"/>
        <v>0</v>
      </c>
      <c r="DW432" s="45">
        <f t="shared" si="1463"/>
        <v>0</v>
      </c>
      <c r="DX432" s="45">
        <f t="shared" si="1463"/>
        <v>0</v>
      </c>
      <c r="DY432" s="45">
        <f t="shared" si="1463"/>
        <v>0</v>
      </c>
      <c r="DZ432" s="45">
        <f t="shared" si="1463"/>
        <v>0</v>
      </c>
      <c r="EA432" s="45">
        <f t="shared" si="1463"/>
        <v>0</v>
      </c>
      <c r="EB432" s="45">
        <f t="shared" si="1463"/>
        <v>0</v>
      </c>
      <c r="EC432" s="45">
        <f t="shared" si="1463"/>
        <v>0</v>
      </c>
      <c r="ED432" s="45">
        <f t="shared" si="1463"/>
        <v>0</v>
      </c>
      <c r="EE432" s="45">
        <f t="shared" si="1463"/>
        <v>0</v>
      </c>
      <c r="EF432" s="45">
        <f t="shared" si="1463"/>
        <v>0</v>
      </c>
      <c r="EG432" s="45">
        <f t="shared" si="1463"/>
        <v>0</v>
      </c>
      <c r="EH432" s="45">
        <f t="shared" si="1463"/>
        <v>0</v>
      </c>
      <c r="EI432" s="45">
        <f t="shared" si="1463"/>
        <v>0</v>
      </c>
      <c r="EJ432" s="45">
        <f t="shared" si="1463"/>
        <v>0</v>
      </c>
      <c r="EK432" s="45">
        <f t="shared" si="1463"/>
        <v>0</v>
      </c>
      <c r="EL432" s="45">
        <f t="shared" si="1463"/>
        <v>0</v>
      </c>
      <c r="EM432" s="45">
        <f t="shared" si="1463"/>
        <v>0</v>
      </c>
      <c r="EN432" s="45">
        <f t="shared" si="1463"/>
        <v>0</v>
      </c>
      <c r="EO432" s="45">
        <f t="shared" si="1463"/>
        <v>0</v>
      </c>
      <c r="EP432" s="45">
        <f t="shared" si="1463"/>
        <v>0</v>
      </c>
      <c r="EQ432" s="45">
        <f t="shared" si="1463"/>
        <v>0</v>
      </c>
      <c r="ER432" s="45">
        <f t="shared" si="1463"/>
        <v>0</v>
      </c>
      <c r="ES432" s="45">
        <f t="shared" si="1463"/>
        <v>0</v>
      </c>
      <c r="ET432" s="45">
        <f t="shared" si="1463"/>
        <v>0</v>
      </c>
      <c r="EU432" s="45">
        <f t="shared" si="1463"/>
        <v>0</v>
      </c>
      <c r="EV432" s="45">
        <f t="shared" si="1463"/>
        <v>0</v>
      </c>
      <c r="EW432" s="45">
        <f t="shared" si="1463"/>
        <v>0</v>
      </c>
      <c r="EX432" s="45">
        <f t="shared" si="1463"/>
        <v>0</v>
      </c>
      <c r="EY432" s="45">
        <f t="shared" si="1463"/>
        <v>0</v>
      </c>
      <c r="EZ432" s="45">
        <f t="shared" si="1463"/>
        <v>0</v>
      </c>
      <c r="FA432" s="45">
        <f t="shared" si="1463"/>
        <v>0</v>
      </c>
      <c r="FB432" s="45">
        <f t="shared" si="1463"/>
        <v>0</v>
      </c>
      <c r="FC432" s="45">
        <f t="shared" si="1463"/>
        <v>0</v>
      </c>
      <c r="FD432" s="45">
        <f t="shared" si="1463"/>
        <v>0</v>
      </c>
      <c r="FE432" s="45">
        <f t="shared" si="1463"/>
        <v>0</v>
      </c>
      <c r="FF432" s="45">
        <f t="shared" si="1463"/>
        <v>0</v>
      </c>
      <c r="FG432" s="45">
        <f t="shared" si="1463"/>
        <v>0</v>
      </c>
      <c r="FH432" s="45">
        <f t="shared" si="1463"/>
        <v>0</v>
      </c>
      <c r="FI432" s="45">
        <f t="shared" si="1463"/>
        <v>0</v>
      </c>
      <c r="FJ432" s="45">
        <f t="shared" si="1463"/>
        <v>0</v>
      </c>
      <c r="FK432" s="45">
        <f t="shared" si="1463"/>
        <v>0</v>
      </c>
      <c r="FL432" s="45">
        <f t="shared" ref="FL432:HW432" si="1464">FL105</f>
        <v>0</v>
      </c>
      <c r="FM432" s="45">
        <f t="shared" si="1464"/>
        <v>0</v>
      </c>
      <c r="FN432" s="45">
        <f t="shared" si="1464"/>
        <v>0</v>
      </c>
      <c r="FO432" s="45">
        <f t="shared" si="1464"/>
        <v>0</v>
      </c>
      <c r="FP432" s="45">
        <f t="shared" si="1464"/>
        <v>0</v>
      </c>
      <c r="FQ432" s="45">
        <f t="shared" si="1464"/>
        <v>0</v>
      </c>
      <c r="FR432" s="45">
        <f t="shared" si="1464"/>
        <v>0</v>
      </c>
      <c r="FS432" s="45">
        <f t="shared" si="1464"/>
        <v>0</v>
      </c>
      <c r="FT432" s="45">
        <f t="shared" si="1464"/>
        <v>0</v>
      </c>
      <c r="FU432" s="45">
        <f t="shared" si="1464"/>
        <v>0</v>
      </c>
      <c r="FV432" s="45">
        <f t="shared" si="1464"/>
        <v>0</v>
      </c>
      <c r="FW432" s="45">
        <f t="shared" si="1464"/>
        <v>0</v>
      </c>
      <c r="FX432" s="45">
        <f t="shared" si="1464"/>
        <v>0</v>
      </c>
      <c r="FY432" s="45">
        <f t="shared" si="1464"/>
        <v>0</v>
      </c>
      <c r="FZ432" s="45">
        <f t="shared" si="1464"/>
        <v>0</v>
      </c>
      <c r="GA432" s="45">
        <f t="shared" si="1464"/>
        <v>0</v>
      </c>
      <c r="GB432" s="45">
        <f t="shared" si="1464"/>
        <v>0</v>
      </c>
      <c r="GC432" s="45">
        <f t="shared" si="1464"/>
        <v>0</v>
      </c>
      <c r="GD432" s="45">
        <f t="shared" si="1464"/>
        <v>0</v>
      </c>
      <c r="GE432" s="45">
        <f t="shared" si="1464"/>
        <v>0</v>
      </c>
      <c r="GF432" s="45">
        <f t="shared" si="1464"/>
        <v>0</v>
      </c>
      <c r="GG432" s="45">
        <f t="shared" si="1464"/>
        <v>0</v>
      </c>
      <c r="GH432" s="45">
        <f t="shared" si="1464"/>
        <v>0</v>
      </c>
      <c r="GI432" s="45">
        <f t="shared" si="1464"/>
        <v>0</v>
      </c>
      <c r="GJ432" s="45">
        <f t="shared" si="1464"/>
        <v>0</v>
      </c>
      <c r="GK432" s="45">
        <f t="shared" si="1464"/>
        <v>0</v>
      </c>
      <c r="GL432" s="45">
        <f t="shared" si="1464"/>
        <v>0</v>
      </c>
      <c r="GM432" s="45">
        <f t="shared" si="1464"/>
        <v>0</v>
      </c>
      <c r="GN432" s="45">
        <f t="shared" si="1464"/>
        <v>0</v>
      </c>
      <c r="GO432" s="45">
        <f t="shared" si="1464"/>
        <v>0</v>
      </c>
      <c r="GP432" s="45">
        <f t="shared" si="1464"/>
        <v>0</v>
      </c>
      <c r="GQ432" s="45">
        <f t="shared" si="1464"/>
        <v>0</v>
      </c>
      <c r="GR432" s="45">
        <f t="shared" si="1464"/>
        <v>0</v>
      </c>
      <c r="GS432" s="45">
        <f t="shared" si="1464"/>
        <v>0</v>
      </c>
      <c r="GT432" s="45">
        <f t="shared" si="1464"/>
        <v>0</v>
      </c>
      <c r="GU432" s="45">
        <f t="shared" si="1464"/>
        <v>0</v>
      </c>
      <c r="GV432" s="45">
        <f t="shared" si="1464"/>
        <v>0</v>
      </c>
      <c r="GW432" s="45">
        <f t="shared" si="1464"/>
        <v>0</v>
      </c>
      <c r="GX432" s="45">
        <f t="shared" si="1464"/>
        <v>0</v>
      </c>
      <c r="GY432" s="45">
        <f t="shared" si="1464"/>
        <v>0</v>
      </c>
      <c r="GZ432" s="45">
        <f t="shared" si="1464"/>
        <v>0</v>
      </c>
      <c r="HA432" s="45">
        <f t="shared" si="1464"/>
        <v>0</v>
      </c>
      <c r="HB432" s="45">
        <f t="shared" si="1464"/>
        <v>0</v>
      </c>
      <c r="HC432" s="45">
        <f t="shared" si="1464"/>
        <v>0</v>
      </c>
      <c r="HD432" s="45">
        <f t="shared" si="1464"/>
        <v>0</v>
      </c>
      <c r="HE432" s="45">
        <f t="shared" si="1464"/>
        <v>0</v>
      </c>
      <c r="HF432" s="45">
        <f t="shared" si="1464"/>
        <v>0</v>
      </c>
      <c r="HG432" s="45">
        <f t="shared" si="1464"/>
        <v>0</v>
      </c>
      <c r="HH432" s="45">
        <f t="shared" si="1464"/>
        <v>0</v>
      </c>
      <c r="HI432" s="45">
        <f t="shared" si="1464"/>
        <v>0</v>
      </c>
      <c r="HJ432" s="45">
        <f t="shared" si="1464"/>
        <v>0</v>
      </c>
      <c r="HK432" s="45">
        <f t="shared" si="1464"/>
        <v>0</v>
      </c>
      <c r="HL432" s="45">
        <f t="shared" si="1464"/>
        <v>0</v>
      </c>
      <c r="HM432" s="45">
        <f t="shared" si="1464"/>
        <v>0</v>
      </c>
      <c r="HN432" s="45">
        <f t="shared" si="1464"/>
        <v>0</v>
      </c>
      <c r="HO432" s="45">
        <f t="shared" si="1464"/>
        <v>0</v>
      </c>
      <c r="HP432" s="45">
        <f t="shared" si="1464"/>
        <v>0</v>
      </c>
      <c r="HQ432" s="45">
        <f t="shared" si="1464"/>
        <v>0</v>
      </c>
      <c r="HR432" s="45">
        <f t="shared" si="1464"/>
        <v>0</v>
      </c>
      <c r="HS432" s="45">
        <f t="shared" si="1464"/>
        <v>0</v>
      </c>
      <c r="HT432" s="45">
        <f t="shared" si="1464"/>
        <v>0</v>
      </c>
      <c r="HU432" s="45">
        <f t="shared" si="1464"/>
        <v>0</v>
      </c>
      <c r="HV432" s="45">
        <f t="shared" si="1464"/>
        <v>0</v>
      </c>
      <c r="HW432" s="45">
        <f t="shared" si="1464"/>
        <v>0</v>
      </c>
      <c r="HX432" s="45">
        <f t="shared" ref="HX432:KI432" si="1465">HX105</f>
        <v>0</v>
      </c>
      <c r="HY432" s="45">
        <f t="shared" si="1465"/>
        <v>0</v>
      </c>
      <c r="HZ432" s="45">
        <f t="shared" si="1465"/>
        <v>0</v>
      </c>
      <c r="IA432" s="45">
        <f t="shared" si="1465"/>
        <v>0</v>
      </c>
      <c r="IB432" s="45">
        <f t="shared" si="1465"/>
        <v>0</v>
      </c>
      <c r="IC432" s="45">
        <f t="shared" si="1465"/>
        <v>0</v>
      </c>
      <c r="ID432" s="45">
        <f t="shared" si="1465"/>
        <v>0</v>
      </c>
      <c r="IE432" s="45">
        <f t="shared" si="1465"/>
        <v>0</v>
      </c>
      <c r="IF432" s="45">
        <f t="shared" si="1465"/>
        <v>0</v>
      </c>
      <c r="IG432" s="45">
        <f t="shared" si="1465"/>
        <v>0</v>
      </c>
      <c r="IH432" s="45">
        <f t="shared" si="1465"/>
        <v>0</v>
      </c>
      <c r="II432" s="45">
        <f t="shared" si="1465"/>
        <v>0</v>
      </c>
      <c r="IJ432" s="45">
        <f t="shared" si="1465"/>
        <v>0</v>
      </c>
      <c r="IK432" s="45">
        <f t="shared" si="1465"/>
        <v>0</v>
      </c>
      <c r="IL432" s="45">
        <f t="shared" si="1465"/>
        <v>0</v>
      </c>
      <c r="IM432" s="45">
        <f t="shared" si="1465"/>
        <v>0</v>
      </c>
      <c r="IN432" s="45">
        <f t="shared" si="1465"/>
        <v>0</v>
      </c>
      <c r="IO432" s="45">
        <f t="shared" si="1465"/>
        <v>0</v>
      </c>
      <c r="IP432" s="45">
        <f t="shared" si="1465"/>
        <v>0</v>
      </c>
      <c r="IQ432" s="45">
        <f t="shared" si="1465"/>
        <v>0</v>
      </c>
      <c r="IR432" s="45">
        <f t="shared" si="1465"/>
        <v>0</v>
      </c>
      <c r="IS432" s="45">
        <f t="shared" si="1465"/>
        <v>0</v>
      </c>
      <c r="IT432" s="45">
        <f t="shared" si="1465"/>
        <v>0</v>
      </c>
      <c r="IU432" s="45">
        <f t="shared" si="1465"/>
        <v>0</v>
      </c>
      <c r="IV432" s="45">
        <f t="shared" si="1465"/>
        <v>0</v>
      </c>
      <c r="IW432" s="45">
        <f t="shared" si="1465"/>
        <v>0</v>
      </c>
      <c r="IX432" s="45">
        <f t="shared" si="1465"/>
        <v>0</v>
      </c>
      <c r="IY432" s="45">
        <f t="shared" si="1465"/>
        <v>0</v>
      </c>
      <c r="IZ432" s="45">
        <f t="shared" si="1465"/>
        <v>0</v>
      </c>
      <c r="JA432" s="45">
        <f t="shared" si="1465"/>
        <v>0</v>
      </c>
      <c r="JB432" s="45">
        <f t="shared" si="1465"/>
        <v>0</v>
      </c>
      <c r="JC432" s="45">
        <f t="shared" si="1465"/>
        <v>0</v>
      </c>
      <c r="JD432" s="45">
        <f t="shared" si="1465"/>
        <v>0</v>
      </c>
      <c r="JE432" s="45">
        <f t="shared" si="1465"/>
        <v>0</v>
      </c>
      <c r="JF432" s="45">
        <f t="shared" si="1465"/>
        <v>0</v>
      </c>
      <c r="JG432" s="45">
        <f t="shared" si="1465"/>
        <v>0</v>
      </c>
      <c r="JH432" s="45">
        <f t="shared" si="1465"/>
        <v>0</v>
      </c>
      <c r="JI432" s="45">
        <f t="shared" si="1465"/>
        <v>0</v>
      </c>
      <c r="JJ432" s="45">
        <f t="shared" si="1465"/>
        <v>0</v>
      </c>
      <c r="JK432" s="45">
        <f t="shared" si="1465"/>
        <v>0</v>
      </c>
      <c r="JL432" s="45">
        <f t="shared" si="1465"/>
        <v>0</v>
      </c>
      <c r="JM432" s="45">
        <f t="shared" si="1465"/>
        <v>0</v>
      </c>
      <c r="JN432" s="45">
        <f t="shared" si="1465"/>
        <v>0</v>
      </c>
      <c r="JO432" s="45">
        <f t="shared" si="1465"/>
        <v>0</v>
      </c>
      <c r="JP432" s="45">
        <f t="shared" si="1465"/>
        <v>0</v>
      </c>
      <c r="JQ432" s="45">
        <f t="shared" si="1465"/>
        <v>0</v>
      </c>
      <c r="JR432" s="45">
        <f t="shared" si="1465"/>
        <v>0</v>
      </c>
      <c r="JS432" s="45">
        <f t="shared" si="1465"/>
        <v>0</v>
      </c>
      <c r="JT432" s="45">
        <f t="shared" si="1465"/>
        <v>0</v>
      </c>
      <c r="JU432" s="45">
        <f t="shared" si="1465"/>
        <v>0</v>
      </c>
      <c r="JV432" s="45">
        <f t="shared" si="1465"/>
        <v>0</v>
      </c>
      <c r="JW432" s="45">
        <f t="shared" si="1465"/>
        <v>0</v>
      </c>
      <c r="JX432" s="45">
        <f t="shared" si="1465"/>
        <v>0</v>
      </c>
      <c r="JY432" s="45">
        <f t="shared" si="1465"/>
        <v>0</v>
      </c>
      <c r="JZ432" s="45">
        <f t="shared" si="1465"/>
        <v>0</v>
      </c>
      <c r="KA432" s="45">
        <f t="shared" si="1465"/>
        <v>0</v>
      </c>
      <c r="KB432" s="45">
        <f t="shared" si="1465"/>
        <v>0</v>
      </c>
      <c r="KC432" s="45">
        <f t="shared" si="1465"/>
        <v>0</v>
      </c>
      <c r="KD432" s="45">
        <f t="shared" si="1465"/>
        <v>0</v>
      </c>
      <c r="KE432" s="45">
        <f t="shared" si="1465"/>
        <v>0</v>
      </c>
      <c r="KF432" s="45">
        <f t="shared" si="1465"/>
        <v>0</v>
      </c>
      <c r="KG432" s="45">
        <f t="shared" si="1465"/>
        <v>0</v>
      </c>
      <c r="KH432" s="45">
        <f t="shared" si="1465"/>
        <v>0</v>
      </c>
      <c r="KI432" s="45">
        <f t="shared" si="1465"/>
        <v>0</v>
      </c>
      <c r="KJ432" s="45">
        <f t="shared" ref="KJ432:LT432" si="1466">KJ105</f>
        <v>0</v>
      </c>
      <c r="KK432" s="45">
        <f t="shared" si="1466"/>
        <v>0</v>
      </c>
      <c r="KL432" s="45">
        <f t="shared" si="1466"/>
        <v>0</v>
      </c>
      <c r="KM432" s="45">
        <f t="shared" si="1466"/>
        <v>0</v>
      </c>
      <c r="KN432" s="45">
        <f t="shared" si="1466"/>
        <v>0</v>
      </c>
      <c r="KO432" s="45">
        <f t="shared" si="1466"/>
        <v>0</v>
      </c>
      <c r="KP432" s="45">
        <f t="shared" si="1466"/>
        <v>0</v>
      </c>
      <c r="KQ432" s="45">
        <f t="shared" si="1466"/>
        <v>0</v>
      </c>
      <c r="KR432" s="45">
        <f t="shared" si="1466"/>
        <v>0</v>
      </c>
      <c r="KS432" s="45">
        <f t="shared" si="1466"/>
        <v>0</v>
      </c>
      <c r="KT432" s="45">
        <f t="shared" si="1466"/>
        <v>0</v>
      </c>
      <c r="KU432" s="45">
        <f t="shared" si="1466"/>
        <v>0</v>
      </c>
      <c r="KV432" s="45">
        <f t="shared" si="1466"/>
        <v>0</v>
      </c>
      <c r="KW432" s="45">
        <f t="shared" si="1466"/>
        <v>0</v>
      </c>
      <c r="KX432" s="45">
        <f t="shared" si="1466"/>
        <v>0</v>
      </c>
      <c r="KY432" s="45">
        <f t="shared" si="1466"/>
        <v>0</v>
      </c>
      <c r="KZ432" s="45">
        <f t="shared" si="1466"/>
        <v>0</v>
      </c>
      <c r="LA432" s="45">
        <f t="shared" si="1466"/>
        <v>0</v>
      </c>
      <c r="LB432" s="45">
        <f t="shared" si="1466"/>
        <v>0</v>
      </c>
      <c r="LC432" s="45">
        <f t="shared" si="1466"/>
        <v>0</v>
      </c>
      <c r="LD432" s="45">
        <f t="shared" si="1466"/>
        <v>0</v>
      </c>
      <c r="LE432" s="45">
        <f t="shared" si="1466"/>
        <v>0</v>
      </c>
      <c r="LF432" s="45">
        <f t="shared" si="1466"/>
        <v>0</v>
      </c>
      <c r="LG432" s="45">
        <f t="shared" si="1466"/>
        <v>0</v>
      </c>
      <c r="LH432" s="45">
        <f t="shared" si="1466"/>
        <v>0</v>
      </c>
      <c r="LI432" s="45">
        <f t="shared" si="1466"/>
        <v>0</v>
      </c>
      <c r="LJ432" s="45">
        <f t="shared" si="1466"/>
        <v>0</v>
      </c>
      <c r="LK432" s="45">
        <f t="shared" si="1466"/>
        <v>0</v>
      </c>
      <c r="LL432" s="45">
        <f t="shared" si="1466"/>
        <v>0</v>
      </c>
      <c r="LM432" s="45">
        <f t="shared" si="1466"/>
        <v>0</v>
      </c>
      <c r="LN432" s="45">
        <f t="shared" si="1466"/>
        <v>0</v>
      </c>
      <c r="LO432" s="45">
        <f t="shared" si="1466"/>
        <v>0</v>
      </c>
      <c r="LP432" s="45">
        <f t="shared" si="1466"/>
        <v>0</v>
      </c>
      <c r="LQ432" s="45">
        <f t="shared" si="1466"/>
        <v>0</v>
      </c>
      <c r="LR432" s="45">
        <f t="shared" si="1466"/>
        <v>0</v>
      </c>
      <c r="LS432" s="45">
        <f t="shared" si="1466"/>
        <v>0</v>
      </c>
      <c r="LT432" s="45">
        <f t="shared" si="1466"/>
        <v>0</v>
      </c>
      <c r="LU432" s="45"/>
      <c r="LV432" s="45"/>
      <c r="LW432" s="45"/>
      <c r="LX432" s="45"/>
      <c r="LY432" s="45"/>
      <c r="LZ432" s="45"/>
      <c r="MA432" s="45"/>
      <c r="MB432" s="45"/>
      <c r="MC432" s="45"/>
      <c r="MD432" s="45"/>
      <c r="ME432" s="45"/>
      <c r="MF432" s="45"/>
      <c r="MG432" s="45"/>
      <c r="MH432" s="45"/>
      <c r="MI432" s="45"/>
      <c r="MJ432" s="45"/>
      <c r="MK432" s="45"/>
      <c r="ML432" s="45"/>
      <c r="MM432" s="45"/>
      <c r="MN432" s="45"/>
      <c r="MO432" s="45"/>
      <c r="MP432" s="45"/>
      <c r="MQ432" s="45"/>
      <c r="MR432" s="45"/>
      <c r="MS432" s="45"/>
      <c r="MT432" s="45"/>
      <c r="MU432" s="45"/>
      <c r="MV432" s="45"/>
      <c r="MW432" s="45"/>
      <c r="MX432" s="45"/>
      <c r="MY432" s="45"/>
      <c r="MZ432" s="45"/>
      <c r="NA432" s="45"/>
      <c r="NB432" s="45"/>
      <c r="NC432" s="45"/>
      <c r="ND432" s="45"/>
      <c r="NE432" s="45"/>
      <c r="NF432" s="45"/>
      <c r="NG432" s="45"/>
      <c r="NH432" s="45"/>
      <c r="NI432" s="45"/>
      <c r="NJ432" s="45"/>
      <c r="NK432" s="45"/>
      <c r="NL432" s="45"/>
      <c r="NM432" s="45"/>
      <c r="NN432" s="45"/>
      <c r="NO432" s="45"/>
      <c r="NP432" s="45"/>
      <c r="NQ432" s="45"/>
      <c r="NR432" s="45"/>
      <c r="NS432" s="45"/>
      <c r="NT432" s="45"/>
      <c r="NU432" s="45"/>
      <c r="NV432" s="45"/>
      <c r="NW432" s="45"/>
      <c r="NX432" s="45"/>
      <c r="NY432" s="45"/>
      <c r="NZ432" s="45"/>
      <c r="OA432" s="45"/>
      <c r="OB432" s="45"/>
      <c r="OC432" s="45"/>
      <c r="OD432" s="45"/>
      <c r="OE432" s="45"/>
      <c r="OF432" s="45"/>
      <c r="OG432" s="45"/>
      <c r="OH432" s="45"/>
      <c r="OI432" s="45"/>
      <c r="OJ432" s="45"/>
      <c r="OK432" s="45"/>
      <c r="OL432" s="45"/>
      <c r="OM432" s="45"/>
      <c r="ON432" s="45"/>
      <c r="OO432" s="45"/>
      <c r="OP432" s="45"/>
      <c r="OQ432" s="45"/>
      <c r="OR432" s="45"/>
      <c r="OS432" s="45"/>
      <c r="OT432" s="45"/>
      <c r="OU432" s="45"/>
      <c r="OV432" s="45"/>
      <c r="OW432" s="45"/>
      <c r="OX432" s="45"/>
      <c r="OY432" s="45"/>
      <c r="OZ432" s="45"/>
      <c r="PA432" s="45"/>
      <c r="PB432" s="45"/>
      <c r="PC432" s="45"/>
      <c r="PD432" s="45"/>
      <c r="PE432" s="45"/>
      <c r="PF432" s="45"/>
      <c r="PG432" s="45"/>
      <c r="PH432" s="45"/>
      <c r="PI432" s="45"/>
      <c r="PJ432" s="45"/>
      <c r="PK432" s="45"/>
      <c r="PL432" s="45"/>
      <c r="PM432" s="45"/>
      <c r="PN432" s="45"/>
      <c r="PO432" s="45"/>
      <c r="PP432" s="45"/>
      <c r="PQ432" s="45"/>
      <c r="PR432" s="45"/>
      <c r="PS432" s="45"/>
      <c r="PT432" s="45"/>
      <c r="PU432" s="45"/>
      <c r="PV432" s="45"/>
      <c r="PW432" s="45"/>
      <c r="PX432" s="45"/>
      <c r="PY432" s="45"/>
      <c r="PZ432" s="45"/>
      <c r="QA432" s="45"/>
      <c r="QB432" s="45"/>
      <c r="QC432" s="45"/>
      <c r="QD432" s="45"/>
      <c r="QE432" s="45"/>
      <c r="QF432" s="45"/>
      <c r="QG432" s="45"/>
      <c r="QH432" s="45"/>
      <c r="QI432" s="45"/>
      <c r="QJ432" s="45"/>
      <c r="QK432" s="45"/>
      <c r="QL432" s="45"/>
      <c r="QM432" s="45"/>
      <c r="QN432" s="45"/>
      <c r="QO432" s="45"/>
      <c r="QP432" s="45"/>
      <c r="QQ432" s="45"/>
      <c r="QR432" s="45"/>
      <c r="QS432" s="45"/>
      <c r="QT432" s="45"/>
      <c r="QU432" s="45"/>
    </row>
    <row r="433" spans="1:463" ht="15" customHeight="1" outlineLevel="1">
      <c r="C433" s="75" t="s">
        <v>611</v>
      </c>
      <c r="E433" s="50" t="s">
        <v>95</v>
      </c>
      <c r="G433" s="32"/>
      <c r="H433" s="66">
        <f t="shared" si="1461"/>
        <v>3792500</v>
      </c>
      <c r="I433" s="45">
        <f t="shared" ref="I433:BT433" si="1467">I150</f>
        <v>1896250</v>
      </c>
      <c r="J433" s="45">
        <f t="shared" si="1467"/>
        <v>0</v>
      </c>
      <c r="K433" s="45">
        <f t="shared" si="1467"/>
        <v>0</v>
      </c>
      <c r="L433" s="45">
        <f t="shared" si="1467"/>
        <v>0</v>
      </c>
      <c r="M433" s="45">
        <f t="shared" si="1467"/>
        <v>0</v>
      </c>
      <c r="N433" s="45">
        <f t="shared" si="1467"/>
        <v>0</v>
      </c>
      <c r="O433" s="45">
        <f t="shared" si="1467"/>
        <v>0</v>
      </c>
      <c r="P433" s="45">
        <f t="shared" si="1467"/>
        <v>0</v>
      </c>
      <c r="Q433" s="45">
        <f t="shared" si="1467"/>
        <v>0</v>
      </c>
      <c r="R433" s="45">
        <f t="shared" si="1467"/>
        <v>0</v>
      </c>
      <c r="S433" s="45">
        <f t="shared" si="1467"/>
        <v>0</v>
      </c>
      <c r="T433" s="45">
        <f t="shared" si="1467"/>
        <v>0</v>
      </c>
      <c r="U433" s="45">
        <f t="shared" si="1467"/>
        <v>1896250</v>
      </c>
      <c r="V433" s="45">
        <f t="shared" si="1467"/>
        <v>0</v>
      </c>
      <c r="W433" s="45">
        <f t="shared" si="1467"/>
        <v>0</v>
      </c>
      <c r="X433" s="45">
        <f t="shared" si="1467"/>
        <v>0</v>
      </c>
      <c r="Y433" s="45">
        <f t="shared" si="1467"/>
        <v>0</v>
      </c>
      <c r="Z433" s="45">
        <f t="shared" si="1467"/>
        <v>0</v>
      </c>
      <c r="AA433" s="45">
        <f t="shared" si="1467"/>
        <v>0</v>
      </c>
      <c r="AB433" s="45">
        <f t="shared" si="1467"/>
        <v>0</v>
      </c>
      <c r="AC433" s="45">
        <f t="shared" si="1467"/>
        <v>0</v>
      </c>
      <c r="AD433" s="45">
        <f t="shared" si="1467"/>
        <v>0</v>
      </c>
      <c r="AE433" s="45">
        <f t="shared" si="1467"/>
        <v>0</v>
      </c>
      <c r="AF433" s="45">
        <f t="shared" si="1467"/>
        <v>0</v>
      </c>
      <c r="AG433" s="45">
        <f t="shared" si="1467"/>
        <v>0</v>
      </c>
      <c r="AH433" s="45">
        <f t="shared" si="1467"/>
        <v>0</v>
      </c>
      <c r="AI433" s="45">
        <f t="shared" si="1467"/>
        <v>0</v>
      </c>
      <c r="AJ433" s="45">
        <f t="shared" si="1467"/>
        <v>0</v>
      </c>
      <c r="AK433" s="45">
        <f t="shared" si="1467"/>
        <v>0</v>
      </c>
      <c r="AL433" s="45">
        <f t="shared" si="1467"/>
        <v>0</v>
      </c>
      <c r="AM433" s="45">
        <f t="shared" si="1467"/>
        <v>0</v>
      </c>
      <c r="AN433" s="45">
        <f t="shared" si="1467"/>
        <v>0</v>
      </c>
      <c r="AO433" s="45">
        <f t="shared" si="1467"/>
        <v>0</v>
      </c>
      <c r="AP433" s="45">
        <f t="shared" si="1467"/>
        <v>0</v>
      </c>
      <c r="AQ433" s="45">
        <f t="shared" si="1467"/>
        <v>0</v>
      </c>
      <c r="AR433" s="45">
        <f t="shared" si="1467"/>
        <v>0</v>
      </c>
      <c r="AS433" s="45">
        <f t="shared" si="1467"/>
        <v>0</v>
      </c>
      <c r="AT433" s="45">
        <f t="shared" si="1467"/>
        <v>0</v>
      </c>
      <c r="AU433" s="45">
        <f t="shared" si="1467"/>
        <v>0</v>
      </c>
      <c r="AV433" s="45">
        <f t="shared" si="1467"/>
        <v>0</v>
      </c>
      <c r="AW433" s="45">
        <f t="shared" si="1467"/>
        <v>0</v>
      </c>
      <c r="AX433" s="45">
        <f t="shared" si="1467"/>
        <v>0</v>
      </c>
      <c r="AY433" s="45">
        <f t="shared" si="1467"/>
        <v>0</v>
      </c>
      <c r="AZ433" s="45">
        <f t="shared" si="1467"/>
        <v>0</v>
      </c>
      <c r="BA433" s="45">
        <f t="shared" si="1467"/>
        <v>0</v>
      </c>
      <c r="BB433" s="45">
        <f t="shared" si="1467"/>
        <v>0</v>
      </c>
      <c r="BC433" s="45">
        <f t="shared" si="1467"/>
        <v>0</v>
      </c>
      <c r="BD433" s="45">
        <f t="shared" si="1467"/>
        <v>0</v>
      </c>
      <c r="BE433" s="45">
        <f t="shared" si="1467"/>
        <v>0</v>
      </c>
      <c r="BF433" s="45">
        <f t="shared" si="1467"/>
        <v>0</v>
      </c>
      <c r="BG433" s="45">
        <f t="shared" si="1467"/>
        <v>0</v>
      </c>
      <c r="BH433" s="45">
        <f t="shared" si="1467"/>
        <v>0</v>
      </c>
      <c r="BI433" s="45">
        <f t="shared" si="1467"/>
        <v>0</v>
      </c>
      <c r="BJ433" s="45">
        <f t="shared" si="1467"/>
        <v>0</v>
      </c>
      <c r="BK433" s="45">
        <f t="shared" si="1467"/>
        <v>0</v>
      </c>
      <c r="BL433" s="45">
        <f t="shared" si="1467"/>
        <v>0</v>
      </c>
      <c r="BM433" s="45">
        <f t="shared" si="1467"/>
        <v>0</v>
      </c>
      <c r="BN433" s="45">
        <f t="shared" si="1467"/>
        <v>0</v>
      </c>
      <c r="BO433" s="45">
        <f t="shared" si="1467"/>
        <v>0</v>
      </c>
      <c r="BP433" s="45">
        <f t="shared" si="1467"/>
        <v>0</v>
      </c>
      <c r="BQ433" s="45">
        <f t="shared" si="1467"/>
        <v>0</v>
      </c>
      <c r="BR433" s="45">
        <f t="shared" si="1467"/>
        <v>0</v>
      </c>
      <c r="BS433" s="45">
        <f t="shared" si="1467"/>
        <v>0</v>
      </c>
      <c r="BT433" s="45">
        <f t="shared" si="1467"/>
        <v>0</v>
      </c>
      <c r="BU433" s="45">
        <f t="shared" ref="BU433:EF433" si="1468">BU150</f>
        <v>0</v>
      </c>
      <c r="BV433" s="45">
        <f t="shared" si="1468"/>
        <v>0</v>
      </c>
      <c r="BW433" s="45">
        <f t="shared" si="1468"/>
        <v>0</v>
      </c>
      <c r="BX433" s="45">
        <f t="shared" si="1468"/>
        <v>0</v>
      </c>
      <c r="BY433" s="45">
        <f t="shared" si="1468"/>
        <v>0</v>
      </c>
      <c r="BZ433" s="45">
        <f t="shared" si="1468"/>
        <v>0</v>
      </c>
      <c r="CA433" s="45">
        <f t="shared" si="1468"/>
        <v>0</v>
      </c>
      <c r="CB433" s="45">
        <f t="shared" si="1468"/>
        <v>0</v>
      </c>
      <c r="CC433" s="45">
        <f t="shared" si="1468"/>
        <v>0</v>
      </c>
      <c r="CD433" s="45">
        <f t="shared" si="1468"/>
        <v>0</v>
      </c>
      <c r="CE433" s="45">
        <f t="shared" si="1468"/>
        <v>0</v>
      </c>
      <c r="CF433" s="45">
        <f t="shared" si="1468"/>
        <v>0</v>
      </c>
      <c r="CG433" s="45">
        <f t="shared" si="1468"/>
        <v>0</v>
      </c>
      <c r="CH433" s="45">
        <f t="shared" si="1468"/>
        <v>0</v>
      </c>
      <c r="CI433" s="45">
        <f t="shared" si="1468"/>
        <v>0</v>
      </c>
      <c r="CJ433" s="45">
        <f t="shared" si="1468"/>
        <v>0</v>
      </c>
      <c r="CK433" s="45">
        <f t="shared" si="1468"/>
        <v>0</v>
      </c>
      <c r="CL433" s="45">
        <f t="shared" si="1468"/>
        <v>0</v>
      </c>
      <c r="CM433" s="45">
        <f t="shared" si="1468"/>
        <v>0</v>
      </c>
      <c r="CN433" s="45">
        <f t="shared" si="1468"/>
        <v>0</v>
      </c>
      <c r="CO433" s="45">
        <f t="shared" si="1468"/>
        <v>0</v>
      </c>
      <c r="CP433" s="45">
        <f t="shared" si="1468"/>
        <v>0</v>
      </c>
      <c r="CQ433" s="45">
        <f t="shared" si="1468"/>
        <v>0</v>
      </c>
      <c r="CR433" s="45">
        <f t="shared" si="1468"/>
        <v>0</v>
      </c>
      <c r="CS433" s="45">
        <f t="shared" si="1468"/>
        <v>0</v>
      </c>
      <c r="CT433" s="45">
        <f t="shared" si="1468"/>
        <v>0</v>
      </c>
      <c r="CU433" s="45">
        <f t="shared" si="1468"/>
        <v>0</v>
      </c>
      <c r="CV433" s="45">
        <f t="shared" si="1468"/>
        <v>0</v>
      </c>
      <c r="CW433" s="45">
        <f t="shared" si="1468"/>
        <v>0</v>
      </c>
      <c r="CX433" s="45">
        <f t="shared" si="1468"/>
        <v>0</v>
      </c>
      <c r="CY433" s="45">
        <f t="shared" si="1468"/>
        <v>0</v>
      </c>
      <c r="CZ433" s="45">
        <f t="shared" si="1468"/>
        <v>0</v>
      </c>
      <c r="DA433" s="45">
        <f t="shared" si="1468"/>
        <v>0</v>
      </c>
      <c r="DB433" s="45">
        <f t="shared" si="1468"/>
        <v>0</v>
      </c>
      <c r="DC433" s="45">
        <f t="shared" si="1468"/>
        <v>0</v>
      </c>
      <c r="DD433" s="45">
        <f t="shared" si="1468"/>
        <v>0</v>
      </c>
      <c r="DE433" s="45">
        <f t="shared" si="1468"/>
        <v>0</v>
      </c>
      <c r="DF433" s="45">
        <f t="shared" si="1468"/>
        <v>0</v>
      </c>
      <c r="DG433" s="45">
        <f t="shared" si="1468"/>
        <v>0</v>
      </c>
      <c r="DH433" s="45">
        <f t="shared" si="1468"/>
        <v>0</v>
      </c>
      <c r="DI433" s="45">
        <f t="shared" si="1468"/>
        <v>0</v>
      </c>
      <c r="DJ433" s="45">
        <f t="shared" si="1468"/>
        <v>0</v>
      </c>
      <c r="DK433" s="45">
        <f t="shared" si="1468"/>
        <v>0</v>
      </c>
      <c r="DL433" s="45">
        <f t="shared" si="1468"/>
        <v>0</v>
      </c>
      <c r="DM433" s="45">
        <f t="shared" si="1468"/>
        <v>0</v>
      </c>
      <c r="DN433" s="45">
        <f t="shared" si="1468"/>
        <v>0</v>
      </c>
      <c r="DO433" s="45">
        <f t="shared" si="1468"/>
        <v>0</v>
      </c>
      <c r="DP433" s="45">
        <f t="shared" si="1468"/>
        <v>0</v>
      </c>
      <c r="DQ433" s="45">
        <f t="shared" si="1468"/>
        <v>0</v>
      </c>
      <c r="DR433" s="45">
        <f t="shared" si="1468"/>
        <v>0</v>
      </c>
      <c r="DS433" s="45">
        <f t="shared" si="1468"/>
        <v>0</v>
      </c>
      <c r="DT433" s="45">
        <f t="shared" si="1468"/>
        <v>0</v>
      </c>
      <c r="DU433" s="45">
        <f t="shared" si="1468"/>
        <v>0</v>
      </c>
      <c r="DV433" s="45">
        <f t="shared" si="1468"/>
        <v>0</v>
      </c>
      <c r="DW433" s="45">
        <f t="shared" si="1468"/>
        <v>0</v>
      </c>
      <c r="DX433" s="45">
        <f t="shared" si="1468"/>
        <v>0</v>
      </c>
      <c r="DY433" s="45">
        <f t="shared" si="1468"/>
        <v>0</v>
      </c>
      <c r="DZ433" s="45">
        <f t="shared" si="1468"/>
        <v>0</v>
      </c>
      <c r="EA433" s="45">
        <f t="shared" si="1468"/>
        <v>0</v>
      </c>
      <c r="EB433" s="45">
        <f t="shared" si="1468"/>
        <v>0</v>
      </c>
      <c r="EC433" s="45">
        <f t="shared" si="1468"/>
        <v>0</v>
      </c>
      <c r="ED433" s="45">
        <f t="shared" si="1468"/>
        <v>0</v>
      </c>
      <c r="EE433" s="45">
        <f t="shared" si="1468"/>
        <v>0</v>
      </c>
      <c r="EF433" s="45">
        <f t="shared" si="1468"/>
        <v>0</v>
      </c>
      <c r="EG433" s="45">
        <f t="shared" ref="EG433:GR433" si="1469">EG150</f>
        <v>0</v>
      </c>
      <c r="EH433" s="45">
        <f t="shared" si="1469"/>
        <v>0</v>
      </c>
      <c r="EI433" s="45">
        <f t="shared" si="1469"/>
        <v>0</v>
      </c>
      <c r="EJ433" s="45">
        <f t="shared" si="1469"/>
        <v>0</v>
      </c>
      <c r="EK433" s="45">
        <f t="shared" si="1469"/>
        <v>0</v>
      </c>
      <c r="EL433" s="45">
        <f t="shared" si="1469"/>
        <v>0</v>
      </c>
      <c r="EM433" s="45">
        <f t="shared" si="1469"/>
        <v>0</v>
      </c>
      <c r="EN433" s="45">
        <f t="shared" si="1469"/>
        <v>0</v>
      </c>
      <c r="EO433" s="45">
        <f t="shared" si="1469"/>
        <v>0</v>
      </c>
      <c r="EP433" s="45">
        <f t="shared" si="1469"/>
        <v>0</v>
      </c>
      <c r="EQ433" s="45">
        <f t="shared" si="1469"/>
        <v>0</v>
      </c>
      <c r="ER433" s="45">
        <f t="shared" si="1469"/>
        <v>0</v>
      </c>
      <c r="ES433" s="45">
        <f t="shared" si="1469"/>
        <v>0</v>
      </c>
      <c r="ET433" s="45">
        <f t="shared" si="1469"/>
        <v>0</v>
      </c>
      <c r="EU433" s="45">
        <f t="shared" si="1469"/>
        <v>0</v>
      </c>
      <c r="EV433" s="45">
        <f t="shared" si="1469"/>
        <v>0</v>
      </c>
      <c r="EW433" s="45">
        <f t="shared" si="1469"/>
        <v>0</v>
      </c>
      <c r="EX433" s="45">
        <f t="shared" si="1469"/>
        <v>0</v>
      </c>
      <c r="EY433" s="45">
        <f t="shared" si="1469"/>
        <v>0</v>
      </c>
      <c r="EZ433" s="45">
        <f t="shared" si="1469"/>
        <v>0</v>
      </c>
      <c r="FA433" s="45">
        <f t="shared" si="1469"/>
        <v>0</v>
      </c>
      <c r="FB433" s="45">
        <f t="shared" si="1469"/>
        <v>0</v>
      </c>
      <c r="FC433" s="45">
        <f t="shared" si="1469"/>
        <v>0</v>
      </c>
      <c r="FD433" s="45">
        <f t="shared" si="1469"/>
        <v>0</v>
      </c>
      <c r="FE433" s="45">
        <f t="shared" si="1469"/>
        <v>0</v>
      </c>
      <c r="FF433" s="45">
        <f t="shared" si="1469"/>
        <v>0</v>
      </c>
      <c r="FG433" s="45">
        <f t="shared" si="1469"/>
        <v>0</v>
      </c>
      <c r="FH433" s="45">
        <f t="shared" si="1469"/>
        <v>0</v>
      </c>
      <c r="FI433" s="45">
        <f t="shared" si="1469"/>
        <v>0</v>
      </c>
      <c r="FJ433" s="45">
        <f t="shared" si="1469"/>
        <v>0</v>
      </c>
      <c r="FK433" s="45">
        <f t="shared" si="1469"/>
        <v>0</v>
      </c>
      <c r="FL433" s="45">
        <f t="shared" si="1469"/>
        <v>0</v>
      </c>
      <c r="FM433" s="45">
        <f t="shared" si="1469"/>
        <v>0</v>
      </c>
      <c r="FN433" s="45">
        <f t="shared" si="1469"/>
        <v>0</v>
      </c>
      <c r="FO433" s="45">
        <f t="shared" si="1469"/>
        <v>0</v>
      </c>
      <c r="FP433" s="45">
        <f t="shared" si="1469"/>
        <v>0</v>
      </c>
      <c r="FQ433" s="45">
        <f t="shared" si="1469"/>
        <v>0</v>
      </c>
      <c r="FR433" s="45">
        <f t="shared" si="1469"/>
        <v>0</v>
      </c>
      <c r="FS433" s="45">
        <f t="shared" si="1469"/>
        <v>0</v>
      </c>
      <c r="FT433" s="45">
        <f t="shared" si="1469"/>
        <v>0</v>
      </c>
      <c r="FU433" s="45">
        <f t="shared" si="1469"/>
        <v>0</v>
      </c>
      <c r="FV433" s="45">
        <f t="shared" si="1469"/>
        <v>0</v>
      </c>
      <c r="FW433" s="45">
        <f t="shared" si="1469"/>
        <v>0</v>
      </c>
      <c r="FX433" s="45">
        <f t="shared" si="1469"/>
        <v>0</v>
      </c>
      <c r="FY433" s="45">
        <f t="shared" si="1469"/>
        <v>0</v>
      </c>
      <c r="FZ433" s="45">
        <f t="shared" si="1469"/>
        <v>0</v>
      </c>
      <c r="GA433" s="45">
        <f t="shared" si="1469"/>
        <v>0</v>
      </c>
      <c r="GB433" s="45">
        <f t="shared" si="1469"/>
        <v>0</v>
      </c>
      <c r="GC433" s="45">
        <f t="shared" si="1469"/>
        <v>0</v>
      </c>
      <c r="GD433" s="45">
        <f t="shared" si="1469"/>
        <v>0</v>
      </c>
      <c r="GE433" s="45">
        <f t="shared" si="1469"/>
        <v>0</v>
      </c>
      <c r="GF433" s="45">
        <f t="shared" si="1469"/>
        <v>0</v>
      </c>
      <c r="GG433" s="45">
        <f t="shared" si="1469"/>
        <v>0</v>
      </c>
      <c r="GH433" s="45">
        <f t="shared" si="1469"/>
        <v>0</v>
      </c>
      <c r="GI433" s="45">
        <f t="shared" si="1469"/>
        <v>0</v>
      </c>
      <c r="GJ433" s="45">
        <f t="shared" si="1469"/>
        <v>0</v>
      </c>
      <c r="GK433" s="45">
        <f t="shared" si="1469"/>
        <v>0</v>
      </c>
      <c r="GL433" s="45">
        <f t="shared" si="1469"/>
        <v>0</v>
      </c>
      <c r="GM433" s="45">
        <f t="shared" si="1469"/>
        <v>0</v>
      </c>
      <c r="GN433" s="45">
        <f t="shared" si="1469"/>
        <v>0</v>
      </c>
      <c r="GO433" s="45">
        <f t="shared" si="1469"/>
        <v>0</v>
      </c>
      <c r="GP433" s="45">
        <f t="shared" si="1469"/>
        <v>0</v>
      </c>
      <c r="GQ433" s="45">
        <f t="shared" si="1469"/>
        <v>0</v>
      </c>
      <c r="GR433" s="45">
        <f t="shared" si="1469"/>
        <v>0</v>
      </c>
      <c r="GS433" s="45">
        <f t="shared" ref="GS433:JD433" si="1470">GS150</f>
        <v>0</v>
      </c>
      <c r="GT433" s="45">
        <f t="shared" si="1470"/>
        <v>0</v>
      </c>
      <c r="GU433" s="45">
        <f t="shared" si="1470"/>
        <v>0</v>
      </c>
      <c r="GV433" s="45">
        <f t="shared" si="1470"/>
        <v>0</v>
      </c>
      <c r="GW433" s="45">
        <f t="shared" si="1470"/>
        <v>0</v>
      </c>
      <c r="GX433" s="45">
        <f t="shared" si="1470"/>
        <v>0</v>
      </c>
      <c r="GY433" s="45">
        <f t="shared" si="1470"/>
        <v>0</v>
      </c>
      <c r="GZ433" s="45">
        <f t="shared" si="1470"/>
        <v>0</v>
      </c>
      <c r="HA433" s="45">
        <f t="shared" si="1470"/>
        <v>0</v>
      </c>
      <c r="HB433" s="45">
        <f t="shared" si="1470"/>
        <v>0</v>
      </c>
      <c r="HC433" s="45">
        <f t="shared" si="1470"/>
        <v>0</v>
      </c>
      <c r="HD433" s="45">
        <f t="shared" si="1470"/>
        <v>0</v>
      </c>
      <c r="HE433" s="45">
        <f t="shared" si="1470"/>
        <v>0</v>
      </c>
      <c r="HF433" s="45">
        <f t="shared" si="1470"/>
        <v>0</v>
      </c>
      <c r="HG433" s="45">
        <f t="shared" si="1470"/>
        <v>0</v>
      </c>
      <c r="HH433" s="45">
        <f t="shared" si="1470"/>
        <v>0</v>
      </c>
      <c r="HI433" s="45">
        <f t="shared" si="1470"/>
        <v>0</v>
      </c>
      <c r="HJ433" s="45">
        <f t="shared" si="1470"/>
        <v>0</v>
      </c>
      <c r="HK433" s="45">
        <f t="shared" si="1470"/>
        <v>0</v>
      </c>
      <c r="HL433" s="45">
        <f t="shared" si="1470"/>
        <v>0</v>
      </c>
      <c r="HM433" s="45">
        <f t="shared" si="1470"/>
        <v>0</v>
      </c>
      <c r="HN433" s="45">
        <f t="shared" si="1470"/>
        <v>0</v>
      </c>
      <c r="HO433" s="45">
        <f t="shared" si="1470"/>
        <v>0</v>
      </c>
      <c r="HP433" s="45">
        <f t="shared" si="1470"/>
        <v>0</v>
      </c>
      <c r="HQ433" s="45">
        <f t="shared" si="1470"/>
        <v>0</v>
      </c>
      <c r="HR433" s="45">
        <f t="shared" si="1470"/>
        <v>0</v>
      </c>
      <c r="HS433" s="45">
        <f t="shared" si="1470"/>
        <v>0</v>
      </c>
      <c r="HT433" s="45">
        <f t="shared" si="1470"/>
        <v>0</v>
      </c>
      <c r="HU433" s="45">
        <f t="shared" si="1470"/>
        <v>0</v>
      </c>
      <c r="HV433" s="45">
        <f t="shared" si="1470"/>
        <v>0</v>
      </c>
      <c r="HW433" s="45">
        <f t="shared" si="1470"/>
        <v>0</v>
      </c>
      <c r="HX433" s="45">
        <f t="shared" si="1470"/>
        <v>0</v>
      </c>
      <c r="HY433" s="45">
        <f t="shared" si="1470"/>
        <v>0</v>
      </c>
      <c r="HZ433" s="45">
        <f t="shared" si="1470"/>
        <v>0</v>
      </c>
      <c r="IA433" s="45">
        <f t="shared" si="1470"/>
        <v>0</v>
      </c>
      <c r="IB433" s="45">
        <f t="shared" si="1470"/>
        <v>0</v>
      </c>
      <c r="IC433" s="45">
        <f t="shared" si="1470"/>
        <v>0</v>
      </c>
      <c r="ID433" s="45">
        <f t="shared" si="1470"/>
        <v>0</v>
      </c>
      <c r="IE433" s="45">
        <f t="shared" si="1470"/>
        <v>0</v>
      </c>
      <c r="IF433" s="45">
        <f t="shared" si="1470"/>
        <v>0</v>
      </c>
      <c r="IG433" s="45">
        <f t="shared" si="1470"/>
        <v>0</v>
      </c>
      <c r="IH433" s="45">
        <f t="shared" si="1470"/>
        <v>0</v>
      </c>
      <c r="II433" s="45">
        <f t="shared" si="1470"/>
        <v>0</v>
      </c>
      <c r="IJ433" s="45">
        <f t="shared" si="1470"/>
        <v>0</v>
      </c>
      <c r="IK433" s="45">
        <f t="shared" si="1470"/>
        <v>0</v>
      </c>
      <c r="IL433" s="45">
        <f t="shared" si="1470"/>
        <v>0</v>
      </c>
      <c r="IM433" s="45">
        <f t="shared" si="1470"/>
        <v>0</v>
      </c>
      <c r="IN433" s="45">
        <f t="shared" si="1470"/>
        <v>0</v>
      </c>
      <c r="IO433" s="45">
        <f t="shared" si="1470"/>
        <v>0</v>
      </c>
      <c r="IP433" s="45">
        <f t="shared" si="1470"/>
        <v>0</v>
      </c>
      <c r="IQ433" s="45">
        <f t="shared" si="1470"/>
        <v>0</v>
      </c>
      <c r="IR433" s="45">
        <f t="shared" si="1470"/>
        <v>0</v>
      </c>
      <c r="IS433" s="45">
        <f t="shared" si="1470"/>
        <v>0</v>
      </c>
      <c r="IT433" s="45">
        <f t="shared" si="1470"/>
        <v>0</v>
      </c>
      <c r="IU433" s="45">
        <f t="shared" si="1470"/>
        <v>0</v>
      </c>
      <c r="IV433" s="45">
        <f t="shared" si="1470"/>
        <v>0</v>
      </c>
      <c r="IW433" s="45">
        <f t="shared" si="1470"/>
        <v>0</v>
      </c>
      <c r="IX433" s="45">
        <f t="shared" si="1470"/>
        <v>0</v>
      </c>
      <c r="IY433" s="45">
        <f t="shared" si="1470"/>
        <v>0</v>
      </c>
      <c r="IZ433" s="45">
        <f t="shared" si="1470"/>
        <v>0</v>
      </c>
      <c r="JA433" s="45">
        <f t="shared" si="1470"/>
        <v>0</v>
      </c>
      <c r="JB433" s="45">
        <f t="shared" si="1470"/>
        <v>0</v>
      </c>
      <c r="JC433" s="45">
        <f t="shared" si="1470"/>
        <v>0</v>
      </c>
      <c r="JD433" s="45">
        <f t="shared" si="1470"/>
        <v>0</v>
      </c>
      <c r="JE433" s="45">
        <f t="shared" ref="JE433:LP433" si="1471">JE150</f>
        <v>0</v>
      </c>
      <c r="JF433" s="45">
        <f t="shared" si="1471"/>
        <v>0</v>
      </c>
      <c r="JG433" s="45">
        <f t="shared" si="1471"/>
        <v>0</v>
      </c>
      <c r="JH433" s="45">
        <f t="shared" si="1471"/>
        <v>0</v>
      </c>
      <c r="JI433" s="45">
        <f t="shared" si="1471"/>
        <v>0</v>
      </c>
      <c r="JJ433" s="45">
        <f t="shared" si="1471"/>
        <v>0</v>
      </c>
      <c r="JK433" s="45">
        <f t="shared" si="1471"/>
        <v>0</v>
      </c>
      <c r="JL433" s="45">
        <f t="shared" si="1471"/>
        <v>0</v>
      </c>
      <c r="JM433" s="45">
        <f t="shared" si="1471"/>
        <v>0</v>
      </c>
      <c r="JN433" s="45">
        <f t="shared" si="1471"/>
        <v>0</v>
      </c>
      <c r="JO433" s="45">
        <f t="shared" si="1471"/>
        <v>0</v>
      </c>
      <c r="JP433" s="45">
        <f t="shared" si="1471"/>
        <v>0</v>
      </c>
      <c r="JQ433" s="45">
        <f t="shared" si="1471"/>
        <v>0</v>
      </c>
      <c r="JR433" s="45">
        <f t="shared" si="1471"/>
        <v>0</v>
      </c>
      <c r="JS433" s="45">
        <f t="shared" si="1471"/>
        <v>0</v>
      </c>
      <c r="JT433" s="45">
        <f t="shared" si="1471"/>
        <v>0</v>
      </c>
      <c r="JU433" s="45">
        <f t="shared" si="1471"/>
        <v>0</v>
      </c>
      <c r="JV433" s="45">
        <f t="shared" si="1471"/>
        <v>0</v>
      </c>
      <c r="JW433" s="45">
        <f t="shared" si="1471"/>
        <v>0</v>
      </c>
      <c r="JX433" s="45">
        <f t="shared" si="1471"/>
        <v>0</v>
      </c>
      <c r="JY433" s="45">
        <f t="shared" si="1471"/>
        <v>0</v>
      </c>
      <c r="JZ433" s="45">
        <f t="shared" si="1471"/>
        <v>0</v>
      </c>
      <c r="KA433" s="45">
        <f t="shared" si="1471"/>
        <v>0</v>
      </c>
      <c r="KB433" s="45">
        <f t="shared" si="1471"/>
        <v>0</v>
      </c>
      <c r="KC433" s="45">
        <f t="shared" si="1471"/>
        <v>0</v>
      </c>
      <c r="KD433" s="45">
        <f t="shared" si="1471"/>
        <v>0</v>
      </c>
      <c r="KE433" s="45">
        <f t="shared" si="1471"/>
        <v>0</v>
      </c>
      <c r="KF433" s="45">
        <f t="shared" si="1471"/>
        <v>0</v>
      </c>
      <c r="KG433" s="45">
        <f t="shared" si="1471"/>
        <v>0</v>
      </c>
      <c r="KH433" s="45">
        <f t="shared" si="1471"/>
        <v>0</v>
      </c>
      <c r="KI433" s="45">
        <f t="shared" si="1471"/>
        <v>0</v>
      </c>
      <c r="KJ433" s="45">
        <f t="shared" si="1471"/>
        <v>0</v>
      </c>
      <c r="KK433" s="45">
        <f t="shared" si="1471"/>
        <v>0</v>
      </c>
      <c r="KL433" s="45">
        <f t="shared" si="1471"/>
        <v>0</v>
      </c>
      <c r="KM433" s="45">
        <f t="shared" si="1471"/>
        <v>0</v>
      </c>
      <c r="KN433" s="45">
        <f t="shared" si="1471"/>
        <v>0</v>
      </c>
      <c r="KO433" s="45">
        <f t="shared" si="1471"/>
        <v>0</v>
      </c>
      <c r="KP433" s="45">
        <f t="shared" si="1471"/>
        <v>0</v>
      </c>
      <c r="KQ433" s="45">
        <f t="shared" si="1471"/>
        <v>0</v>
      </c>
      <c r="KR433" s="45">
        <f t="shared" si="1471"/>
        <v>0</v>
      </c>
      <c r="KS433" s="45">
        <f t="shared" si="1471"/>
        <v>0</v>
      </c>
      <c r="KT433" s="45">
        <f t="shared" si="1471"/>
        <v>0</v>
      </c>
      <c r="KU433" s="45">
        <f t="shared" si="1471"/>
        <v>0</v>
      </c>
      <c r="KV433" s="45">
        <f t="shared" si="1471"/>
        <v>0</v>
      </c>
      <c r="KW433" s="45">
        <f t="shared" si="1471"/>
        <v>0</v>
      </c>
      <c r="KX433" s="45">
        <f t="shared" si="1471"/>
        <v>0</v>
      </c>
      <c r="KY433" s="45">
        <f t="shared" si="1471"/>
        <v>0</v>
      </c>
      <c r="KZ433" s="45">
        <f t="shared" si="1471"/>
        <v>0</v>
      </c>
      <c r="LA433" s="45">
        <f t="shared" si="1471"/>
        <v>0</v>
      </c>
      <c r="LB433" s="45">
        <f t="shared" si="1471"/>
        <v>0</v>
      </c>
      <c r="LC433" s="45">
        <f t="shared" si="1471"/>
        <v>0</v>
      </c>
      <c r="LD433" s="45">
        <f t="shared" si="1471"/>
        <v>0</v>
      </c>
      <c r="LE433" s="45">
        <f t="shared" si="1471"/>
        <v>0</v>
      </c>
      <c r="LF433" s="45">
        <f t="shared" si="1471"/>
        <v>0</v>
      </c>
      <c r="LG433" s="45">
        <f t="shared" si="1471"/>
        <v>0</v>
      </c>
      <c r="LH433" s="45">
        <f t="shared" si="1471"/>
        <v>0</v>
      </c>
      <c r="LI433" s="45">
        <f t="shared" si="1471"/>
        <v>0</v>
      </c>
      <c r="LJ433" s="45">
        <f t="shared" si="1471"/>
        <v>0</v>
      </c>
      <c r="LK433" s="45">
        <f t="shared" si="1471"/>
        <v>0</v>
      </c>
      <c r="LL433" s="45">
        <f t="shared" si="1471"/>
        <v>0</v>
      </c>
      <c r="LM433" s="45">
        <f t="shared" si="1471"/>
        <v>0</v>
      </c>
      <c r="LN433" s="45">
        <f t="shared" si="1471"/>
        <v>0</v>
      </c>
      <c r="LO433" s="45">
        <f t="shared" si="1471"/>
        <v>0</v>
      </c>
      <c r="LP433" s="45">
        <f t="shared" si="1471"/>
        <v>0</v>
      </c>
      <c r="LQ433" s="45">
        <f t="shared" ref="LQ433:LT433" si="1472">LQ150</f>
        <v>0</v>
      </c>
      <c r="LR433" s="45">
        <f t="shared" si="1472"/>
        <v>0</v>
      </c>
      <c r="LS433" s="45">
        <f t="shared" si="1472"/>
        <v>0</v>
      </c>
      <c r="LT433" s="45">
        <f t="shared" si="1472"/>
        <v>0</v>
      </c>
      <c r="LU433" s="45"/>
      <c r="LV433" s="45"/>
      <c r="LW433" s="45"/>
      <c r="LX433" s="45"/>
      <c r="LY433" s="45"/>
      <c r="LZ433" s="45"/>
      <c r="MA433" s="45"/>
      <c r="MB433" s="45"/>
      <c r="MC433" s="45"/>
      <c r="MD433" s="45"/>
      <c r="ME433" s="45"/>
      <c r="MF433" s="45"/>
      <c r="MG433" s="45"/>
      <c r="MH433" s="45"/>
      <c r="MI433" s="45"/>
      <c r="MJ433" s="45"/>
      <c r="MK433" s="45"/>
      <c r="ML433" s="45"/>
      <c r="MM433" s="45"/>
      <c r="MN433" s="45"/>
      <c r="MO433" s="45"/>
      <c r="MP433" s="45"/>
      <c r="MQ433" s="45"/>
      <c r="MR433" s="45"/>
      <c r="MS433" s="45"/>
      <c r="MT433" s="45"/>
      <c r="MU433" s="45"/>
      <c r="MV433" s="45"/>
      <c r="MW433" s="45"/>
      <c r="MX433" s="45"/>
      <c r="MY433" s="45"/>
      <c r="MZ433" s="45"/>
      <c r="NA433" s="45"/>
      <c r="NB433" s="45"/>
      <c r="NC433" s="45"/>
      <c r="ND433" s="45"/>
      <c r="NE433" s="45"/>
      <c r="NF433" s="45"/>
      <c r="NG433" s="45"/>
      <c r="NH433" s="45"/>
      <c r="NI433" s="45"/>
      <c r="NJ433" s="45"/>
      <c r="NK433" s="45"/>
      <c r="NL433" s="45"/>
      <c r="NM433" s="45"/>
      <c r="NN433" s="45"/>
      <c r="NO433" s="45"/>
      <c r="NP433" s="45"/>
      <c r="NQ433" s="45"/>
      <c r="NR433" s="45"/>
      <c r="NS433" s="45"/>
      <c r="NT433" s="45"/>
      <c r="NU433" s="45"/>
      <c r="NV433" s="45"/>
      <c r="NW433" s="45"/>
      <c r="NX433" s="45"/>
      <c r="NY433" s="45"/>
      <c r="NZ433" s="45"/>
      <c r="OA433" s="45"/>
      <c r="OB433" s="45"/>
      <c r="OC433" s="45"/>
      <c r="OD433" s="45"/>
      <c r="OE433" s="45"/>
      <c r="OF433" s="45"/>
      <c r="OG433" s="45"/>
      <c r="OH433" s="45"/>
      <c r="OI433" s="45"/>
      <c r="OJ433" s="45"/>
      <c r="OK433" s="45"/>
      <c r="OL433" s="45"/>
      <c r="OM433" s="45"/>
      <c r="ON433" s="45"/>
      <c r="OO433" s="45"/>
      <c r="OP433" s="45"/>
      <c r="OQ433" s="45"/>
      <c r="OR433" s="45"/>
      <c r="OS433" s="45"/>
      <c r="OT433" s="45"/>
      <c r="OU433" s="45"/>
      <c r="OV433" s="45"/>
      <c r="OW433" s="45"/>
      <c r="OX433" s="45"/>
      <c r="OY433" s="45"/>
      <c r="OZ433" s="45"/>
      <c r="PA433" s="45"/>
      <c r="PB433" s="45"/>
      <c r="PC433" s="45"/>
      <c r="PD433" s="45"/>
      <c r="PE433" s="45"/>
      <c r="PF433" s="45"/>
      <c r="PG433" s="45"/>
      <c r="PH433" s="45"/>
      <c r="PI433" s="45"/>
      <c r="PJ433" s="45"/>
      <c r="PK433" s="45"/>
      <c r="PL433" s="45"/>
      <c r="PM433" s="45"/>
      <c r="PN433" s="45"/>
      <c r="PO433" s="45"/>
      <c r="PP433" s="45"/>
      <c r="PQ433" s="45"/>
      <c r="PR433" s="45"/>
      <c r="PS433" s="45"/>
      <c r="PT433" s="45"/>
      <c r="PU433" s="45"/>
      <c r="PV433" s="45"/>
      <c r="PW433" s="45"/>
      <c r="PX433" s="45"/>
      <c r="PY433" s="45"/>
      <c r="PZ433" s="45"/>
      <c r="QA433" s="45"/>
      <c r="QB433" s="45"/>
      <c r="QC433" s="45"/>
      <c r="QD433" s="45"/>
      <c r="QE433" s="45"/>
      <c r="QF433" s="45"/>
      <c r="QG433" s="45"/>
      <c r="QH433" s="45"/>
      <c r="QI433" s="45"/>
      <c r="QJ433" s="45"/>
      <c r="QK433" s="45"/>
      <c r="QL433" s="45"/>
      <c r="QM433" s="45"/>
      <c r="QN433" s="45"/>
      <c r="QO433" s="45"/>
      <c r="QP433" s="45"/>
      <c r="QQ433" s="45"/>
      <c r="QR433" s="45"/>
      <c r="QS433" s="45"/>
      <c r="QT433" s="45"/>
      <c r="QU433" s="45"/>
    </row>
    <row r="434" spans="1:463" ht="15" customHeight="1" outlineLevel="1">
      <c r="C434" s="75" t="s">
        <v>612</v>
      </c>
      <c r="E434" s="50" t="s">
        <v>95</v>
      </c>
      <c r="G434" s="32"/>
      <c r="H434" s="66">
        <f t="shared" si="1461"/>
        <v>7585000</v>
      </c>
      <c r="I434" s="45">
        <f t="shared" ref="I434:AN434" si="1473">I114</f>
        <v>0</v>
      </c>
      <c r="J434" s="45">
        <f t="shared" si="1473"/>
        <v>0</v>
      </c>
      <c r="K434" s="45">
        <f t="shared" si="1473"/>
        <v>0</v>
      </c>
      <c r="L434" s="45">
        <f t="shared" si="1473"/>
        <v>0</v>
      </c>
      <c r="M434" s="45">
        <f t="shared" si="1473"/>
        <v>0</v>
      </c>
      <c r="N434" s="45">
        <f t="shared" si="1473"/>
        <v>365000</v>
      </c>
      <c r="O434" s="45">
        <f t="shared" si="1473"/>
        <v>575000</v>
      </c>
      <c r="P434" s="45">
        <f t="shared" si="1473"/>
        <v>0</v>
      </c>
      <c r="Q434" s="45">
        <f t="shared" si="1473"/>
        <v>0</v>
      </c>
      <c r="R434" s="45">
        <f t="shared" si="1473"/>
        <v>525000</v>
      </c>
      <c r="S434" s="45">
        <f t="shared" si="1473"/>
        <v>175000</v>
      </c>
      <c r="T434" s="45">
        <f t="shared" si="1473"/>
        <v>275000</v>
      </c>
      <c r="U434" s="45">
        <f t="shared" si="1473"/>
        <v>325000</v>
      </c>
      <c r="V434" s="45">
        <f t="shared" si="1473"/>
        <v>275000</v>
      </c>
      <c r="W434" s="45">
        <f t="shared" si="1473"/>
        <v>225000</v>
      </c>
      <c r="X434" s="45">
        <f t="shared" si="1473"/>
        <v>1400000</v>
      </c>
      <c r="Y434" s="45">
        <f t="shared" si="1473"/>
        <v>0</v>
      </c>
      <c r="Z434" s="45">
        <f t="shared" si="1473"/>
        <v>425000</v>
      </c>
      <c r="AA434" s="45">
        <f t="shared" si="1473"/>
        <v>1650000</v>
      </c>
      <c r="AB434" s="45">
        <f t="shared" si="1473"/>
        <v>0</v>
      </c>
      <c r="AC434" s="45">
        <f t="shared" si="1473"/>
        <v>850000</v>
      </c>
      <c r="AD434" s="45">
        <f t="shared" si="1473"/>
        <v>250000</v>
      </c>
      <c r="AE434" s="45">
        <f t="shared" si="1473"/>
        <v>0</v>
      </c>
      <c r="AF434" s="45">
        <f t="shared" si="1473"/>
        <v>270000</v>
      </c>
      <c r="AG434" s="45">
        <f t="shared" si="1473"/>
        <v>0</v>
      </c>
      <c r="AH434" s="45">
        <f t="shared" si="1473"/>
        <v>0</v>
      </c>
      <c r="AI434" s="45">
        <f t="shared" si="1473"/>
        <v>0</v>
      </c>
      <c r="AJ434" s="45">
        <f t="shared" si="1473"/>
        <v>0</v>
      </c>
      <c r="AK434" s="45">
        <f t="shared" si="1473"/>
        <v>0</v>
      </c>
      <c r="AL434" s="45">
        <f t="shared" si="1473"/>
        <v>0</v>
      </c>
      <c r="AM434" s="45">
        <f t="shared" si="1473"/>
        <v>0</v>
      </c>
      <c r="AN434" s="45">
        <f t="shared" si="1473"/>
        <v>0</v>
      </c>
      <c r="AO434" s="45">
        <f t="shared" ref="AO434:BT434" si="1474">AO114</f>
        <v>0</v>
      </c>
      <c r="AP434" s="45">
        <f t="shared" si="1474"/>
        <v>0</v>
      </c>
      <c r="AQ434" s="45">
        <f t="shared" si="1474"/>
        <v>0</v>
      </c>
      <c r="AR434" s="45">
        <f t="shared" si="1474"/>
        <v>0</v>
      </c>
      <c r="AS434" s="45">
        <f t="shared" si="1474"/>
        <v>0</v>
      </c>
      <c r="AT434" s="45">
        <f t="shared" si="1474"/>
        <v>0</v>
      </c>
      <c r="AU434" s="45">
        <f t="shared" si="1474"/>
        <v>0</v>
      </c>
      <c r="AV434" s="45">
        <f t="shared" si="1474"/>
        <v>0</v>
      </c>
      <c r="AW434" s="45">
        <f t="shared" si="1474"/>
        <v>0</v>
      </c>
      <c r="AX434" s="45">
        <f t="shared" si="1474"/>
        <v>0</v>
      </c>
      <c r="AY434" s="45">
        <f t="shared" si="1474"/>
        <v>0</v>
      </c>
      <c r="AZ434" s="45">
        <f t="shared" si="1474"/>
        <v>0</v>
      </c>
      <c r="BA434" s="45">
        <f t="shared" si="1474"/>
        <v>0</v>
      </c>
      <c r="BB434" s="45">
        <f t="shared" si="1474"/>
        <v>0</v>
      </c>
      <c r="BC434" s="45">
        <f t="shared" si="1474"/>
        <v>0</v>
      </c>
      <c r="BD434" s="45">
        <f t="shared" si="1474"/>
        <v>0</v>
      </c>
      <c r="BE434" s="45">
        <f t="shared" si="1474"/>
        <v>0</v>
      </c>
      <c r="BF434" s="45">
        <f t="shared" si="1474"/>
        <v>0</v>
      </c>
      <c r="BG434" s="45">
        <f t="shared" si="1474"/>
        <v>0</v>
      </c>
      <c r="BH434" s="45">
        <f t="shared" si="1474"/>
        <v>0</v>
      </c>
      <c r="BI434" s="45">
        <f t="shared" si="1474"/>
        <v>0</v>
      </c>
      <c r="BJ434" s="45">
        <f t="shared" si="1474"/>
        <v>0</v>
      </c>
      <c r="BK434" s="45">
        <f t="shared" si="1474"/>
        <v>0</v>
      </c>
      <c r="BL434" s="45">
        <f t="shared" si="1474"/>
        <v>0</v>
      </c>
      <c r="BM434" s="45">
        <f t="shared" si="1474"/>
        <v>0</v>
      </c>
      <c r="BN434" s="45">
        <f t="shared" si="1474"/>
        <v>0</v>
      </c>
      <c r="BO434" s="45">
        <f t="shared" si="1474"/>
        <v>0</v>
      </c>
      <c r="BP434" s="45">
        <f t="shared" si="1474"/>
        <v>0</v>
      </c>
      <c r="BQ434" s="45">
        <f t="shared" si="1474"/>
        <v>0</v>
      </c>
      <c r="BR434" s="45">
        <f t="shared" si="1474"/>
        <v>0</v>
      </c>
      <c r="BS434" s="45">
        <f t="shared" si="1474"/>
        <v>0</v>
      </c>
      <c r="BT434" s="45">
        <f t="shared" si="1474"/>
        <v>0</v>
      </c>
      <c r="BU434" s="45">
        <f t="shared" ref="BU434:CZ434" si="1475">BU114</f>
        <v>0</v>
      </c>
      <c r="BV434" s="45">
        <f t="shared" si="1475"/>
        <v>0</v>
      </c>
      <c r="BW434" s="45">
        <f t="shared" si="1475"/>
        <v>0</v>
      </c>
      <c r="BX434" s="45">
        <f t="shared" si="1475"/>
        <v>0</v>
      </c>
      <c r="BY434" s="45">
        <f t="shared" si="1475"/>
        <v>0</v>
      </c>
      <c r="BZ434" s="45">
        <f t="shared" si="1475"/>
        <v>0</v>
      </c>
      <c r="CA434" s="45">
        <f t="shared" si="1475"/>
        <v>0</v>
      </c>
      <c r="CB434" s="45">
        <f t="shared" si="1475"/>
        <v>0</v>
      </c>
      <c r="CC434" s="45">
        <f t="shared" si="1475"/>
        <v>0</v>
      </c>
      <c r="CD434" s="45">
        <f t="shared" si="1475"/>
        <v>0</v>
      </c>
      <c r="CE434" s="45">
        <f t="shared" si="1475"/>
        <v>0</v>
      </c>
      <c r="CF434" s="45">
        <f t="shared" si="1475"/>
        <v>0</v>
      </c>
      <c r="CG434" s="45">
        <f t="shared" si="1475"/>
        <v>0</v>
      </c>
      <c r="CH434" s="45">
        <f t="shared" si="1475"/>
        <v>0</v>
      </c>
      <c r="CI434" s="45">
        <f t="shared" si="1475"/>
        <v>0</v>
      </c>
      <c r="CJ434" s="45">
        <f t="shared" si="1475"/>
        <v>0</v>
      </c>
      <c r="CK434" s="45">
        <f t="shared" si="1475"/>
        <v>0</v>
      </c>
      <c r="CL434" s="45">
        <f t="shared" si="1475"/>
        <v>0</v>
      </c>
      <c r="CM434" s="45">
        <f t="shared" si="1475"/>
        <v>0</v>
      </c>
      <c r="CN434" s="45">
        <f t="shared" si="1475"/>
        <v>0</v>
      </c>
      <c r="CO434" s="45">
        <f t="shared" si="1475"/>
        <v>0</v>
      </c>
      <c r="CP434" s="45">
        <f t="shared" si="1475"/>
        <v>0</v>
      </c>
      <c r="CQ434" s="45">
        <f t="shared" si="1475"/>
        <v>0</v>
      </c>
      <c r="CR434" s="45">
        <f t="shared" si="1475"/>
        <v>0</v>
      </c>
      <c r="CS434" s="45">
        <f t="shared" si="1475"/>
        <v>0</v>
      </c>
      <c r="CT434" s="45">
        <f t="shared" si="1475"/>
        <v>0</v>
      </c>
      <c r="CU434" s="45">
        <f t="shared" si="1475"/>
        <v>0</v>
      </c>
      <c r="CV434" s="45">
        <f t="shared" si="1475"/>
        <v>0</v>
      </c>
      <c r="CW434" s="45">
        <f t="shared" si="1475"/>
        <v>0</v>
      </c>
      <c r="CX434" s="45">
        <f t="shared" si="1475"/>
        <v>0</v>
      </c>
      <c r="CY434" s="45">
        <f t="shared" si="1475"/>
        <v>0</v>
      </c>
      <c r="CZ434" s="45">
        <f t="shared" si="1475"/>
        <v>0</v>
      </c>
      <c r="DA434" s="45">
        <f t="shared" ref="DA434:EF434" si="1476">DA114</f>
        <v>0</v>
      </c>
      <c r="DB434" s="45">
        <f t="shared" si="1476"/>
        <v>0</v>
      </c>
      <c r="DC434" s="45">
        <f t="shared" si="1476"/>
        <v>0</v>
      </c>
      <c r="DD434" s="45">
        <f t="shared" si="1476"/>
        <v>0</v>
      </c>
      <c r="DE434" s="45">
        <f t="shared" si="1476"/>
        <v>0</v>
      </c>
      <c r="DF434" s="45">
        <f t="shared" si="1476"/>
        <v>0</v>
      </c>
      <c r="DG434" s="45">
        <f t="shared" si="1476"/>
        <v>0</v>
      </c>
      <c r="DH434" s="45">
        <f t="shared" si="1476"/>
        <v>0</v>
      </c>
      <c r="DI434" s="45">
        <f t="shared" si="1476"/>
        <v>0</v>
      </c>
      <c r="DJ434" s="45">
        <f t="shared" si="1476"/>
        <v>0</v>
      </c>
      <c r="DK434" s="45">
        <f t="shared" si="1476"/>
        <v>0</v>
      </c>
      <c r="DL434" s="45">
        <f t="shared" si="1476"/>
        <v>0</v>
      </c>
      <c r="DM434" s="45">
        <f t="shared" si="1476"/>
        <v>0</v>
      </c>
      <c r="DN434" s="45">
        <f t="shared" si="1476"/>
        <v>0</v>
      </c>
      <c r="DO434" s="45">
        <f t="shared" si="1476"/>
        <v>0</v>
      </c>
      <c r="DP434" s="45">
        <f t="shared" si="1476"/>
        <v>0</v>
      </c>
      <c r="DQ434" s="45">
        <f t="shared" si="1476"/>
        <v>0</v>
      </c>
      <c r="DR434" s="45">
        <f t="shared" si="1476"/>
        <v>0</v>
      </c>
      <c r="DS434" s="45">
        <f t="shared" si="1476"/>
        <v>0</v>
      </c>
      <c r="DT434" s="45">
        <f t="shared" si="1476"/>
        <v>0</v>
      </c>
      <c r="DU434" s="45">
        <f t="shared" si="1476"/>
        <v>0</v>
      </c>
      <c r="DV434" s="45">
        <f t="shared" si="1476"/>
        <v>0</v>
      </c>
      <c r="DW434" s="45">
        <f t="shared" si="1476"/>
        <v>0</v>
      </c>
      <c r="DX434" s="45">
        <f t="shared" si="1476"/>
        <v>0</v>
      </c>
      <c r="DY434" s="45">
        <f t="shared" si="1476"/>
        <v>0</v>
      </c>
      <c r="DZ434" s="45">
        <f t="shared" si="1476"/>
        <v>0</v>
      </c>
      <c r="EA434" s="45">
        <f t="shared" si="1476"/>
        <v>0</v>
      </c>
      <c r="EB434" s="45">
        <f t="shared" si="1476"/>
        <v>0</v>
      </c>
      <c r="EC434" s="45">
        <f t="shared" si="1476"/>
        <v>0</v>
      </c>
      <c r="ED434" s="45">
        <f t="shared" si="1476"/>
        <v>0</v>
      </c>
      <c r="EE434" s="45">
        <f t="shared" si="1476"/>
        <v>0</v>
      </c>
      <c r="EF434" s="45">
        <f t="shared" si="1476"/>
        <v>0</v>
      </c>
      <c r="EG434" s="45">
        <f t="shared" ref="EG434:EQ434" si="1477">EG114</f>
        <v>0</v>
      </c>
      <c r="EH434" s="45">
        <f t="shared" si="1477"/>
        <v>0</v>
      </c>
      <c r="EI434" s="45">
        <f t="shared" si="1477"/>
        <v>0</v>
      </c>
      <c r="EJ434" s="45">
        <f t="shared" si="1477"/>
        <v>0</v>
      </c>
      <c r="EK434" s="45">
        <f t="shared" si="1477"/>
        <v>0</v>
      </c>
      <c r="EL434" s="45">
        <f t="shared" si="1477"/>
        <v>0</v>
      </c>
      <c r="EM434" s="45">
        <f t="shared" si="1477"/>
        <v>0</v>
      </c>
      <c r="EN434" s="45">
        <f t="shared" si="1477"/>
        <v>0</v>
      </c>
      <c r="EO434" s="45">
        <f t="shared" si="1477"/>
        <v>0</v>
      </c>
      <c r="EP434" s="45">
        <f t="shared" si="1477"/>
        <v>0</v>
      </c>
      <c r="EQ434" s="45">
        <f t="shared" si="1477"/>
        <v>0</v>
      </c>
      <c r="ER434" s="45">
        <v>0</v>
      </c>
      <c r="ES434" s="45">
        <f t="shared" ref="ES434:FP434" si="1478">ES114</f>
        <v>0</v>
      </c>
      <c r="ET434" s="45">
        <f t="shared" si="1478"/>
        <v>0</v>
      </c>
      <c r="EU434" s="45">
        <f t="shared" si="1478"/>
        <v>0</v>
      </c>
      <c r="EV434" s="45">
        <f t="shared" si="1478"/>
        <v>0</v>
      </c>
      <c r="EW434" s="45">
        <f t="shared" si="1478"/>
        <v>0</v>
      </c>
      <c r="EX434" s="45">
        <f t="shared" si="1478"/>
        <v>0</v>
      </c>
      <c r="EY434" s="45">
        <f t="shared" si="1478"/>
        <v>0</v>
      </c>
      <c r="EZ434" s="45">
        <f t="shared" si="1478"/>
        <v>0</v>
      </c>
      <c r="FA434" s="45">
        <f t="shared" si="1478"/>
        <v>0</v>
      </c>
      <c r="FB434" s="45">
        <f t="shared" si="1478"/>
        <v>0</v>
      </c>
      <c r="FC434" s="45">
        <f t="shared" si="1478"/>
        <v>0</v>
      </c>
      <c r="FD434" s="45">
        <f t="shared" si="1478"/>
        <v>0</v>
      </c>
      <c r="FE434" s="45">
        <f t="shared" si="1478"/>
        <v>0</v>
      </c>
      <c r="FF434" s="45">
        <f t="shared" si="1478"/>
        <v>0</v>
      </c>
      <c r="FG434" s="45">
        <f t="shared" si="1478"/>
        <v>0</v>
      </c>
      <c r="FH434" s="45">
        <f t="shared" si="1478"/>
        <v>0</v>
      </c>
      <c r="FI434" s="45">
        <f t="shared" si="1478"/>
        <v>0</v>
      </c>
      <c r="FJ434" s="45">
        <f t="shared" si="1478"/>
        <v>0</v>
      </c>
      <c r="FK434" s="45">
        <f t="shared" si="1478"/>
        <v>0</v>
      </c>
      <c r="FL434" s="45">
        <f t="shared" si="1478"/>
        <v>0</v>
      </c>
      <c r="FM434" s="45">
        <f t="shared" si="1478"/>
        <v>0</v>
      </c>
      <c r="FN434" s="45">
        <f t="shared" si="1478"/>
        <v>0</v>
      </c>
      <c r="FO434" s="45">
        <f t="shared" si="1478"/>
        <v>0</v>
      </c>
      <c r="FP434" s="45">
        <f t="shared" si="1478"/>
        <v>0</v>
      </c>
      <c r="FQ434" s="45">
        <v>0</v>
      </c>
      <c r="FR434" s="45">
        <f t="shared" ref="FR434:HI434" si="1479">FR114</f>
        <v>0</v>
      </c>
      <c r="FS434" s="45">
        <f t="shared" si="1479"/>
        <v>0</v>
      </c>
      <c r="FT434" s="45">
        <f t="shared" si="1479"/>
        <v>0</v>
      </c>
      <c r="FU434" s="45">
        <f t="shared" si="1479"/>
        <v>0</v>
      </c>
      <c r="FV434" s="45">
        <f t="shared" si="1479"/>
        <v>0</v>
      </c>
      <c r="FW434" s="45">
        <f t="shared" si="1479"/>
        <v>0</v>
      </c>
      <c r="FX434" s="45">
        <f t="shared" si="1479"/>
        <v>0</v>
      </c>
      <c r="FY434" s="45">
        <f t="shared" si="1479"/>
        <v>0</v>
      </c>
      <c r="FZ434" s="45">
        <f t="shared" si="1479"/>
        <v>0</v>
      </c>
      <c r="GA434" s="45">
        <f t="shared" si="1479"/>
        <v>0</v>
      </c>
      <c r="GB434" s="45">
        <f t="shared" si="1479"/>
        <v>0</v>
      </c>
      <c r="GC434" s="45">
        <f t="shared" si="1479"/>
        <v>0</v>
      </c>
      <c r="GD434" s="45">
        <f t="shared" si="1479"/>
        <v>0</v>
      </c>
      <c r="GE434" s="45">
        <f t="shared" si="1479"/>
        <v>0</v>
      </c>
      <c r="GF434" s="45">
        <f t="shared" si="1479"/>
        <v>0</v>
      </c>
      <c r="GG434" s="45">
        <f t="shared" si="1479"/>
        <v>0</v>
      </c>
      <c r="GH434" s="45">
        <f t="shared" si="1479"/>
        <v>0</v>
      </c>
      <c r="GI434" s="45">
        <f t="shared" si="1479"/>
        <v>0</v>
      </c>
      <c r="GJ434" s="45">
        <f t="shared" si="1479"/>
        <v>0</v>
      </c>
      <c r="GK434" s="45">
        <f t="shared" si="1479"/>
        <v>0</v>
      </c>
      <c r="GL434" s="45">
        <f t="shared" si="1479"/>
        <v>0</v>
      </c>
      <c r="GM434" s="45">
        <f t="shared" si="1479"/>
        <v>0</v>
      </c>
      <c r="GN434" s="45">
        <f t="shared" si="1479"/>
        <v>0</v>
      </c>
      <c r="GO434" s="45">
        <f t="shared" si="1479"/>
        <v>0</v>
      </c>
      <c r="GP434" s="45">
        <f t="shared" si="1479"/>
        <v>0</v>
      </c>
      <c r="GQ434" s="45">
        <f t="shared" si="1479"/>
        <v>0</v>
      </c>
      <c r="GR434" s="45">
        <f t="shared" si="1479"/>
        <v>0</v>
      </c>
      <c r="GS434" s="45">
        <f t="shared" si="1479"/>
        <v>0</v>
      </c>
      <c r="GT434" s="45">
        <f t="shared" si="1479"/>
        <v>0</v>
      </c>
      <c r="GU434" s="45">
        <f t="shared" si="1479"/>
        <v>0</v>
      </c>
      <c r="GV434" s="45">
        <f t="shared" si="1479"/>
        <v>0</v>
      </c>
      <c r="GW434" s="45">
        <f t="shared" si="1479"/>
        <v>0</v>
      </c>
      <c r="GX434" s="45">
        <f t="shared" si="1479"/>
        <v>0</v>
      </c>
      <c r="GY434" s="45">
        <f t="shared" si="1479"/>
        <v>0</v>
      </c>
      <c r="GZ434" s="45">
        <f t="shared" si="1479"/>
        <v>0</v>
      </c>
      <c r="HA434" s="45">
        <f t="shared" si="1479"/>
        <v>0</v>
      </c>
      <c r="HB434" s="45">
        <f t="shared" si="1479"/>
        <v>0</v>
      </c>
      <c r="HC434" s="45">
        <f t="shared" si="1479"/>
        <v>0</v>
      </c>
      <c r="HD434" s="45">
        <f t="shared" si="1479"/>
        <v>0</v>
      </c>
      <c r="HE434" s="45">
        <f t="shared" si="1479"/>
        <v>0</v>
      </c>
      <c r="HF434" s="45">
        <f t="shared" si="1479"/>
        <v>0</v>
      </c>
      <c r="HG434" s="45">
        <f t="shared" si="1479"/>
        <v>0</v>
      </c>
      <c r="HH434" s="45">
        <f t="shared" si="1479"/>
        <v>0</v>
      </c>
      <c r="HI434" s="45">
        <f t="shared" si="1479"/>
        <v>0</v>
      </c>
      <c r="HJ434" s="45">
        <v>0</v>
      </c>
      <c r="HK434" s="45">
        <f>HK114</f>
        <v>0</v>
      </c>
      <c r="HL434" s="45">
        <f>HL114</f>
        <v>0</v>
      </c>
      <c r="HM434" s="45">
        <v>0</v>
      </c>
      <c r="HN434" s="45">
        <f t="shared" ref="HN434:IH434" si="1480">HN114</f>
        <v>0</v>
      </c>
      <c r="HO434" s="45">
        <f t="shared" si="1480"/>
        <v>0</v>
      </c>
      <c r="HP434" s="45">
        <f t="shared" si="1480"/>
        <v>0</v>
      </c>
      <c r="HQ434" s="45">
        <f t="shared" si="1480"/>
        <v>0</v>
      </c>
      <c r="HR434" s="45">
        <f t="shared" si="1480"/>
        <v>0</v>
      </c>
      <c r="HS434" s="45">
        <f t="shared" si="1480"/>
        <v>0</v>
      </c>
      <c r="HT434" s="45">
        <f t="shared" si="1480"/>
        <v>0</v>
      </c>
      <c r="HU434" s="45">
        <f t="shared" si="1480"/>
        <v>0</v>
      </c>
      <c r="HV434" s="45">
        <f t="shared" si="1480"/>
        <v>0</v>
      </c>
      <c r="HW434" s="45">
        <f t="shared" si="1480"/>
        <v>0</v>
      </c>
      <c r="HX434" s="45">
        <f t="shared" si="1480"/>
        <v>0</v>
      </c>
      <c r="HY434" s="45">
        <f t="shared" si="1480"/>
        <v>0</v>
      </c>
      <c r="HZ434" s="45">
        <f t="shared" si="1480"/>
        <v>0</v>
      </c>
      <c r="IA434" s="45">
        <f t="shared" si="1480"/>
        <v>0</v>
      </c>
      <c r="IB434" s="45">
        <f t="shared" si="1480"/>
        <v>0</v>
      </c>
      <c r="IC434" s="45">
        <f t="shared" si="1480"/>
        <v>0</v>
      </c>
      <c r="ID434" s="45">
        <f t="shared" si="1480"/>
        <v>0</v>
      </c>
      <c r="IE434" s="45">
        <f t="shared" si="1480"/>
        <v>0</v>
      </c>
      <c r="IF434" s="45">
        <f t="shared" si="1480"/>
        <v>0</v>
      </c>
      <c r="IG434" s="45">
        <f t="shared" si="1480"/>
        <v>0</v>
      </c>
      <c r="IH434" s="45">
        <f t="shared" si="1480"/>
        <v>0</v>
      </c>
      <c r="II434" s="45">
        <v>0</v>
      </c>
      <c r="IJ434" s="45">
        <f t="shared" ref="IJ434:JT434" si="1481">IJ114</f>
        <v>0</v>
      </c>
      <c r="IK434" s="45">
        <f t="shared" si="1481"/>
        <v>0</v>
      </c>
      <c r="IL434" s="45">
        <f t="shared" si="1481"/>
        <v>0</v>
      </c>
      <c r="IM434" s="45">
        <f t="shared" si="1481"/>
        <v>0</v>
      </c>
      <c r="IN434" s="45">
        <f t="shared" si="1481"/>
        <v>0</v>
      </c>
      <c r="IO434" s="45">
        <f t="shared" si="1481"/>
        <v>0</v>
      </c>
      <c r="IP434" s="45">
        <f t="shared" si="1481"/>
        <v>0</v>
      </c>
      <c r="IQ434" s="45">
        <f t="shared" si="1481"/>
        <v>0</v>
      </c>
      <c r="IR434" s="45">
        <f t="shared" si="1481"/>
        <v>0</v>
      </c>
      <c r="IS434" s="45">
        <f t="shared" si="1481"/>
        <v>0</v>
      </c>
      <c r="IT434" s="45">
        <f t="shared" si="1481"/>
        <v>0</v>
      </c>
      <c r="IU434" s="45">
        <f t="shared" si="1481"/>
        <v>0</v>
      </c>
      <c r="IV434" s="45">
        <f t="shared" si="1481"/>
        <v>0</v>
      </c>
      <c r="IW434" s="45">
        <f t="shared" si="1481"/>
        <v>0</v>
      </c>
      <c r="IX434" s="45">
        <f t="shared" si="1481"/>
        <v>0</v>
      </c>
      <c r="IY434" s="45">
        <f t="shared" si="1481"/>
        <v>0</v>
      </c>
      <c r="IZ434" s="45">
        <f t="shared" si="1481"/>
        <v>0</v>
      </c>
      <c r="JA434" s="45">
        <f t="shared" si="1481"/>
        <v>0</v>
      </c>
      <c r="JB434" s="45">
        <f t="shared" si="1481"/>
        <v>0</v>
      </c>
      <c r="JC434" s="45">
        <f t="shared" si="1481"/>
        <v>0</v>
      </c>
      <c r="JD434" s="45">
        <f t="shared" si="1481"/>
        <v>0</v>
      </c>
      <c r="JE434" s="45">
        <f t="shared" si="1481"/>
        <v>0</v>
      </c>
      <c r="JF434" s="45">
        <f t="shared" si="1481"/>
        <v>0</v>
      </c>
      <c r="JG434" s="45">
        <f t="shared" si="1481"/>
        <v>0</v>
      </c>
      <c r="JH434" s="45">
        <f t="shared" si="1481"/>
        <v>0</v>
      </c>
      <c r="JI434" s="45">
        <f t="shared" si="1481"/>
        <v>0</v>
      </c>
      <c r="JJ434" s="45">
        <f t="shared" si="1481"/>
        <v>0</v>
      </c>
      <c r="JK434" s="45">
        <f t="shared" si="1481"/>
        <v>0</v>
      </c>
      <c r="JL434" s="45">
        <f t="shared" si="1481"/>
        <v>0</v>
      </c>
      <c r="JM434" s="45">
        <f t="shared" si="1481"/>
        <v>0</v>
      </c>
      <c r="JN434" s="45">
        <f t="shared" si="1481"/>
        <v>0</v>
      </c>
      <c r="JO434" s="45">
        <f t="shared" si="1481"/>
        <v>0</v>
      </c>
      <c r="JP434" s="45">
        <f t="shared" si="1481"/>
        <v>0</v>
      </c>
      <c r="JQ434" s="45">
        <f t="shared" si="1481"/>
        <v>0</v>
      </c>
      <c r="JR434" s="45">
        <f t="shared" si="1481"/>
        <v>0</v>
      </c>
      <c r="JS434" s="45">
        <f t="shared" si="1481"/>
        <v>0</v>
      </c>
      <c r="JT434" s="45">
        <f t="shared" si="1481"/>
        <v>0</v>
      </c>
      <c r="JU434" s="45">
        <v>0</v>
      </c>
      <c r="JV434" s="45">
        <f t="shared" ref="JV434:KA434" si="1482">JV114</f>
        <v>0</v>
      </c>
      <c r="JW434" s="45">
        <f t="shared" si="1482"/>
        <v>0</v>
      </c>
      <c r="JX434" s="45">
        <f t="shared" si="1482"/>
        <v>0</v>
      </c>
      <c r="JY434" s="45">
        <f t="shared" si="1482"/>
        <v>0</v>
      </c>
      <c r="JZ434" s="45">
        <f t="shared" si="1482"/>
        <v>0</v>
      </c>
      <c r="KA434" s="45">
        <f t="shared" si="1482"/>
        <v>0</v>
      </c>
      <c r="KB434" s="45">
        <v>0</v>
      </c>
      <c r="KC434" s="45">
        <f t="shared" ref="KC434:KY434" si="1483">KC114</f>
        <v>0</v>
      </c>
      <c r="KD434" s="45">
        <f t="shared" si="1483"/>
        <v>0</v>
      </c>
      <c r="KE434" s="45">
        <f t="shared" si="1483"/>
        <v>0</v>
      </c>
      <c r="KF434" s="45">
        <f t="shared" si="1483"/>
        <v>0</v>
      </c>
      <c r="KG434" s="45">
        <f t="shared" si="1483"/>
        <v>0</v>
      </c>
      <c r="KH434" s="45">
        <f t="shared" si="1483"/>
        <v>0</v>
      </c>
      <c r="KI434" s="45">
        <f t="shared" si="1483"/>
        <v>0</v>
      </c>
      <c r="KJ434" s="45">
        <f t="shared" si="1483"/>
        <v>0</v>
      </c>
      <c r="KK434" s="45">
        <f t="shared" si="1483"/>
        <v>0</v>
      </c>
      <c r="KL434" s="45">
        <f t="shared" si="1483"/>
        <v>0</v>
      </c>
      <c r="KM434" s="45">
        <f t="shared" si="1483"/>
        <v>0</v>
      </c>
      <c r="KN434" s="45">
        <f t="shared" si="1483"/>
        <v>0</v>
      </c>
      <c r="KO434" s="45">
        <f t="shared" si="1483"/>
        <v>0</v>
      </c>
      <c r="KP434" s="45">
        <f t="shared" si="1483"/>
        <v>0</v>
      </c>
      <c r="KQ434" s="45">
        <f t="shared" si="1483"/>
        <v>0</v>
      </c>
      <c r="KR434" s="45">
        <f t="shared" si="1483"/>
        <v>0</v>
      </c>
      <c r="KS434" s="45">
        <f t="shared" si="1483"/>
        <v>0</v>
      </c>
      <c r="KT434" s="45">
        <f t="shared" si="1483"/>
        <v>0</v>
      </c>
      <c r="KU434" s="45">
        <f t="shared" si="1483"/>
        <v>0</v>
      </c>
      <c r="KV434" s="45">
        <f t="shared" si="1483"/>
        <v>0</v>
      </c>
      <c r="KW434" s="45">
        <f t="shared" si="1483"/>
        <v>0</v>
      </c>
      <c r="KX434" s="45">
        <f t="shared" si="1483"/>
        <v>0</v>
      </c>
      <c r="KY434" s="45">
        <f t="shared" si="1483"/>
        <v>0</v>
      </c>
      <c r="KZ434" s="45">
        <v>0</v>
      </c>
      <c r="LA434" s="45">
        <f t="shared" ref="LA434:LT434" si="1484">LA114</f>
        <v>0</v>
      </c>
      <c r="LB434" s="45">
        <f t="shared" si="1484"/>
        <v>0</v>
      </c>
      <c r="LC434" s="45">
        <f t="shared" si="1484"/>
        <v>0</v>
      </c>
      <c r="LD434" s="45">
        <f t="shared" si="1484"/>
        <v>0</v>
      </c>
      <c r="LE434" s="45">
        <f t="shared" si="1484"/>
        <v>0</v>
      </c>
      <c r="LF434" s="45">
        <f t="shared" si="1484"/>
        <v>0</v>
      </c>
      <c r="LG434" s="45">
        <f t="shared" si="1484"/>
        <v>0</v>
      </c>
      <c r="LH434" s="45">
        <f t="shared" si="1484"/>
        <v>0</v>
      </c>
      <c r="LI434" s="45">
        <f t="shared" si="1484"/>
        <v>0</v>
      </c>
      <c r="LJ434" s="45">
        <f t="shared" si="1484"/>
        <v>0</v>
      </c>
      <c r="LK434" s="45">
        <f t="shared" si="1484"/>
        <v>0</v>
      </c>
      <c r="LL434" s="45">
        <f t="shared" si="1484"/>
        <v>0</v>
      </c>
      <c r="LM434" s="45">
        <f t="shared" si="1484"/>
        <v>0</v>
      </c>
      <c r="LN434" s="45">
        <f t="shared" si="1484"/>
        <v>0</v>
      </c>
      <c r="LO434" s="45">
        <f t="shared" si="1484"/>
        <v>0</v>
      </c>
      <c r="LP434" s="45">
        <f t="shared" si="1484"/>
        <v>0</v>
      </c>
      <c r="LQ434" s="45">
        <f t="shared" si="1484"/>
        <v>0</v>
      </c>
      <c r="LR434" s="45">
        <f t="shared" si="1484"/>
        <v>0</v>
      </c>
      <c r="LS434" s="45">
        <f t="shared" si="1484"/>
        <v>0</v>
      </c>
      <c r="LT434" s="45">
        <f t="shared" si="1484"/>
        <v>0</v>
      </c>
      <c r="LU434" s="45"/>
      <c r="LV434" s="45"/>
      <c r="LW434" s="45"/>
      <c r="LX434" s="45"/>
      <c r="LY434" s="45"/>
      <c r="LZ434" s="45"/>
      <c r="MA434" s="45"/>
      <c r="MB434" s="45"/>
      <c r="MC434" s="45"/>
      <c r="MD434" s="45"/>
      <c r="ME434" s="45"/>
      <c r="MF434" s="45"/>
      <c r="MG434" s="45"/>
      <c r="MH434" s="45"/>
      <c r="MI434" s="45"/>
      <c r="MJ434" s="45"/>
      <c r="MK434" s="45"/>
      <c r="ML434" s="45"/>
      <c r="MM434" s="45"/>
      <c r="MN434" s="45"/>
      <c r="MO434" s="45"/>
      <c r="MP434" s="45"/>
      <c r="MQ434" s="45"/>
      <c r="MR434" s="45"/>
      <c r="MS434" s="45"/>
      <c r="MT434" s="45"/>
      <c r="MU434" s="45"/>
      <c r="MV434" s="45"/>
      <c r="MW434" s="45"/>
      <c r="MX434" s="45"/>
      <c r="MY434" s="45"/>
      <c r="MZ434" s="45"/>
      <c r="NA434" s="45"/>
      <c r="NB434" s="45"/>
      <c r="NC434" s="45"/>
      <c r="ND434" s="45"/>
      <c r="NE434" s="45"/>
      <c r="NF434" s="45"/>
      <c r="NG434" s="45"/>
      <c r="NH434" s="45"/>
      <c r="NI434" s="45"/>
      <c r="NJ434" s="45"/>
      <c r="NK434" s="45"/>
      <c r="NL434" s="45"/>
      <c r="NM434" s="45"/>
      <c r="NN434" s="45"/>
      <c r="NO434" s="45"/>
      <c r="NP434" s="45"/>
      <c r="NQ434" s="45"/>
      <c r="NR434" s="45"/>
      <c r="NS434" s="45"/>
      <c r="NT434" s="45"/>
      <c r="NU434" s="45"/>
      <c r="NV434" s="45"/>
      <c r="NW434" s="45"/>
      <c r="NX434" s="45"/>
      <c r="NY434" s="45"/>
      <c r="NZ434" s="45"/>
      <c r="OA434" s="45"/>
      <c r="OB434" s="45"/>
      <c r="OC434" s="45"/>
      <c r="OD434" s="45"/>
      <c r="OE434" s="45"/>
      <c r="OF434" s="45"/>
      <c r="OG434" s="45"/>
      <c r="OH434" s="45"/>
      <c r="OI434" s="45"/>
      <c r="OJ434" s="45"/>
      <c r="OK434" s="45"/>
      <c r="OL434" s="45"/>
      <c r="OM434" s="45"/>
      <c r="ON434" s="45"/>
      <c r="OO434" s="45"/>
      <c r="OP434" s="45"/>
      <c r="OQ434" s="45"/>
      <c r="OR434" s="45"/>
      <c r="OS434" s="45"/>
      <c r="OT434" s="45"/>
      <c r="OU434" s="45"/>
      <c r="OV434" s="45"/>
      <c r="OW434" s="45"/>
      <c r="OX434" s="45"/>
      <c r="OY434" s="45"/>
      <c r="OZ434" s="45"/>
      <c r="PA434" s="45"/>
      <c r="PB434" s="45"/>
      <c r="PC434" s="45"/>
      <c r="PD434" s="45"/>
      <c r="PE434" s="45"/>
      <c r="PF434" s="45"/>
      <c r="PG434" s="45"/>
      <c r="PH434" s="45"/>
      <c r="PI434" s="45"/>
      <c r="PJ434" s="45"/>
      <c r="PK434" s="45"/>
      <c r="PL434" s="45"/>
      <c r="PM434" s="45"/>
      <c r="PN434" s="45"/>
      <c r="PO434" s="45"/>
      <c r="PP434" s="45"/>
      <c r="PQ434" s="45"/>
      <c r="PR434" s="45"/>
      <c r="PS434" s="45"/>
      <c r="PT434" s="45"/>
      <c r="PU434" s="45"/>
      <c r="PV434" s="45"/>
      <c r="PW434" s="45"/>
      <c r="PX434" s="45"/>
      <c r="PY434" s="45"/>
      <c r="PZ434" s="45"/>
      <c r="QA434" s="45"/>
      <c r="QB434" s="45"/>
      <c r="QC434" s="45"/>
      <c r="QD434" s="45"/>
      <c r="QE434" s="45"/>
      <c r="QF434" s="45"/>
      <c r="QG434" s="45"/>
      <c r="QH434" s="45"/>
      <c r="QI434" s="45"/>
      <c r="QJ434" s="45"/>
      <c r="QK434" s="45"/>
      <c r="QL434" s="45"/>
      <c r="QM434" s="45"/>
      <c r="QN434" s="45"/>
      <c r="QO434" s="45"/>
      <c r="QP434" s="45"/>
      <c r="QQ434" s="45"/>
      <c r="QR434" s="45"/>
      <c r="QS434" s="45"/>
      <c r="QT434" s="45"/>
      <c r="QU434" s="45"/>
    </row>
    <row r="435" spans="1:463" ht="15" customHeight="1" outlineLevel="1">
      <c r="C435" s="75" t="s">
        <v>613</v>
      </c>
      <c r="E435" s="50"/>
      <c r="G435" s="32"/>
      <c r="H435" s="66">
        <f t="shared" si="1461"/>
        <v>0</v>
      </c>
      <c r="I435" s="45">
        <v>0</v>
      </c>
      <c r="J435" s="45">
        <v>0</v>
      </c>
      <c r="K435" s="45">
        <v>0</v>
      </c>
      <c r="L435" s="45">
        <v>0</v>
      </c>
      <c r="M435" s="45">
        <v>0</v>
      </c>
      <c r="N435" s="45">
        <v>0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5">
        <v>0</v>
      </c>
      <c r="V435" s="45">
        <v>0</v>
      </c>
      <c r="W435" s="45">
        <v>0</v>
      </c>
      <c r="X435" s="45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0</v>
      </c>
      <c r="AG435" s="45">
        <v>0</v>
      </c>
      <c r="AH435" s="45">
        <v>0</v>
      </c>
      <c r="AI435" s="45">
        <f t="shared" ref="AI435:CR435" si="1485">AI114</f>
        <v>0</v>
      </c>
      <c r="AJ435" s="45">
        <f t="shared" si="1485"/>
        <v>0</v>
      </c>
      <c r="AK435" s="45">
        <f t="shared" si="1485"/>
        <v>0</v>
      </c>
      <c r="AL435" s="45">
        <f t="shared" si="1485"/>
        <v>0</v>
      </c>
      <c r="AM435" s="45">
        <f t="shared" si="1485"/>
        <v>0</v>
      </c>
      <c r="AN435" s="45">
        <f t="shared" si="1485"/>
        <v>0</v>
      </c>
      <c r="AO435" s="45">
        <f t="shared" si="1485"/>
        <v>0</v>
      </c>
      <c r="AP435" s="45">
        <f t="shared" si="1485"/>
        <v>0</v>
      </c>
      <c r="AQ435" s="45">
        <f t="shared" si="1485"/>
        <v>0</v>
      </c>
      <c r="AR435" s="45">
        <f t="shared" si="1485"/>
        <v>0</v>
      </c>
      <c r="AS435" s="45">
        <f t="shared" si="1485"/>
        <v>0</v>
      </c>
      <c r="AT435" s="45">
        <f t="shared" si="1485"/>
        <v>0</v>
      </c>
      <c r="AU435" s="45">
        <f t="shared" si="1485"/>
        <v>0</v>
      </c>
      <c r="AV435" s="45">
        <f t="shared" si="1485"/>
        <v>0</v>
      </c>
      <c r="AW435" s="45">
        <f t="shared" si="1485"/>
        <v>0</v>
      </c>
      <c r="AX435" s="45">
        <f t="shared" si="1485"/>
        <v>0</v>
      </c>
      <c r="AY435" s="45">
        <f t="shared" si="1485"/>
        <v>0</v>
      </c>
      <c r="AZ435" s="45">
        <f t="shared" si="1485"/>
        <v>0</v>
      </c>
      <c r="BA435" s="45">
        <f t="shared" si="1485"/>
        <v>0</v>
      </c>
      <c r="BB435" s="45">
        <f t="shared" si="1485"/>
        <v>0</v>
      </c>
      <c r="BC435" s="45">
        <f t="shared" si="1485"/>
        <v>0</v>
      </c>
      <c r="BD435" s="45">
        <f t="shared" si="1485"/>
        <v>0</v>
      </c>
      <c r="BE435" s="45">
        <f t="shared" si="1485"/>
        <v>0</v>
      </c>
      <c r="BF435" s="45">
        <f t="shared" si="1485"/>
        <v>0</v>
      </c>
      <c r="BG435" s="45">
        <f t="shared" si="1485"/>
        <v>0</v>
      </c>
      <c r="BH435" s="45">
        <f t="shared" si="1485"/>
        <v>0</v>
      </c>
      <c r="BI435" s="45">
        <f t="shared" si="1485"/>
        <v>0</v>
      </c>
      <c r="BJ435" s="45">
        <f t="shared" si="1485"/>
        <v>0</v>
      </c>
      <c r="BK435" s="45">
        <f t="shared" si="1485"/>
        <v>0</v>
      </c>
      <c r="BL435" s="45">
        <f t="shared" si="1485"/>
        <v>0</v>
      </c>
      <c r="BM435" s="45">
        <f t="shared" si="1485"/>
        <v>0</v>
      </c>
      <c r="BN435" s="45">
        <f t="shared" si="1485"/>
        <v>0</v>
      </c>
      <c r="BO435" s="45">
        <f t="shared" si="1485"/>
        <v>0</v>
      </c>
      <c r="BP435" s="45">
        <f t="shared" si="1485"/>
        <v>0</v>
      </c>
      <c r="BQ435" s="45">
        <f t="shared" si="1485"/>
        <v>0</v>
      </c>
      <c r="BR435" s="45">
        <f t="shared" si="1485"/>
        <v>0</v>
      </c>
      <c r="BS435" s="45">
        <f t="shared" si="1485"/>
        <v>0</v>
      </c>
      <c r="BT435" s="45">
        <f t="shared" si="1485"/>
        <v>0</v>
      </c>
      <c r="BU435" s="45">
        <f t="shared" si="1485"/>
        <v>0</v>
      </c>
      <c r="BV435" s="45">
        <f t="shared" si="1485"/>
        <v>0</v>
      </c>
      <c r="BW435" s="45">
        <f t="shared" si="1485"/>
        <v>0</v>
      </c>
      <c r="BX435" s="45">
        <f t="shared" si="1485"/>
        <v>0</v>
      </c>
      <c r="BY435" s="45">
        <f t="shared" si="1485"/>
        <v>0</v>
      </c>
      <c r="BZ435" s="45">
        <f t="shared" si="1485"/>
        <v>0</v>
      </c>
      <c r="CA435" s="45">
        <f t="shared" si="1485"/>
        <v>0</v>
      </c>
      <c r="CB435" s="45">
        <f t="shared" si="1485"/>
        <v>0</v>
      </c>
      <c r="CC435" s="45">
        <f t="shared" si="1485"/>
        <v>0</v>
      </c>
      <c r="CD435" s="45">
        <f t="shared" si="1485"/>
        <v>0</v>
      </c>
      <c r="CE435" s="45">
        <f t="shared" si="1485"/>
        <v>0</v>
      </c>
      <c r="CF435" s="45">
        <f t="shared" si="1485"/>
        <v>0</v>
      </c>
      <c r="CG435" s="45">
        <f t="shared" si="1485"/>
        <v>0</v>
      </c>
      <c r="CH435" s="45">
        <f t="shared" si="1485"/>
        <v>0</v>
      </c>
      <c r="CI435" s="45">
        <f t="shared" si="1485"/>
        <v>0</v>
      </c>
      <c r="CJ435" s="45">
        <f t="shared" si="1485"/>
        <v>0</v>
      </c>
      <c r="CK435" s="45">
        <f t="shared" si="1485"/>
        <v>0</v>
      </c>
      <c r="CL435" s="45">
        <f t="shared" si="1485"/>
        <v>0</v>
      </c>
      <c r="CM435" s="45">
        <f t="shared" si="1485"/>
        <v>0</v>
      </c>
      <c r="CN435" s="45">
        <f t="shared" si="1485"/>
        <v>0</v>
      </c>
      <c r="CO435" s="45">
        <f t="shared" si="1485"/>
        <v>0</v>
      </c>
      <c r="CP435" s="45">
        <f t="shared" si="1485"/>
        <v>0</v>
      </c>
      <c r="CQ435" s="45">
        <f t="shared" si="1485"/>
        <v>0</v>
      </c>
      <c r="CR435" s="45">
        <f t="shared" si="1485"/>
        <v>0</v>
      </c>
      <c r="CS435" s="45">
        <f t="shared" ref="CS435:FD435" si="1486">CS114</f>
        <v>0</v>
      </c>
      <c r="CT435" s="45">
        <f t="shared" si="1486"/>
        <v>0</v>
      </c>
      <c r="CU435" s="45">
        <f t="shared" si="1486"/>
        <v>0</v>
      </c>
      <c r="CV435" s="45">
        <f t="shared" si="1486"/>
        <v>0</v>
      </c>
      <c r="CW435" s="45">
        <f t="shared" si="1486"/>
        <v>0</v>
      </c>
      <c r="CX435" s="45">
        <f t="shared" si="1486"/>
        <v>0</v>
      </c>
      <c r="CY435" s="45">
        <f t="shared" si="1486"/>
        <v>0</v>
      </c>
      <c r="CZ435" s="45">
        <f t="shared" si="1486"/>
        <v>0</v>
      </c>
      <c r="DA435" s="45">
        <f t="shared" si="1486"/>
        <v>0</v>
      </c>
      <c r="DB435" s="45">
        <f t="shared" si="1486"/>
        <v>0</v>
      </c>
      <c r="DC435" s="45">
        <f t="shared" si="1486"/>
        <v>0</v>
      </c>
      <c r="DD435" s="45">
        <f t="shared" si="1486"/>
        <v>0</v>
      </c>
      <c r="DE435" s="45">
        <f t="shared" si="1486"/>
        <v>0</v>
      </c>
      <c r="DF435" s="45">
        <f t="shared" si="1486"/>
        <v>0</v>
      </c>
      <c r="DG435" s="45">
        <f t="shared" si="1486"/>
        <v>0</v>
      </c>
      <c r="DH435" s="45">
        <f t="shared" si="1486"/>
        <v>0</v>
      </c>
      <c r="DI435" s="45">
        <f t="shared" si="1486"/>
        <v>0</v>
      </c>
      <c r="DJ435" s="45">
        <f t="shared" si="1486"/>
        <v>0</v>
      </c>
      <c r="DK435" s="45">
        <f t="shared" si="1486"/>
        <v>0</v>
      </c>
      <c r="DL435" s="45">
        <f t="shared" si="1486"/>
        <v>0</v>
      </c>
      <c r="DM435" s="45">
        <f t="shared" si="1486"/>
        <v>0</v>
      </c>
      <c r="DN435" s="45">
        <f t="shared" si="1486"/>
        <v>0</v>
      </c>
      <c r="DO435" s="45">
        <f t="shared" si="1486"/>
        <v>0</v>
      </c>
      <c r="DP435" s="45">
        <f t="shared" si="1486"/>
        <v>0</v>
      </c>
      <c r="DQ435" s="45">
        <f t="shared" si="1486"/>
        <v>0</v>
      </c>
      <c r="DR435" s="45">
        <f t="shared" si="1486"/>
        <v>0</v>
      </c>
      <c r="DS435" s="45">
        <f t="shared" si="1486"/>
        <v>0</v>
      </c>
      <c r="DT435" s="45">
        <f t="shared" si="1486"/>
        <v>0</v>
      </c>
      <c r="DU435" s="45">
        <f t="shared" si="1486"/>
        <v>0</v>
      </c>
      <c r="DV435" s="45">
        <f t="shared" si="1486"/>
        <v>0</v>
      </c>
      <c r="DW435" s="45">
        <f t="shared" si="1486"/>
        <v>0</v>
      </c>
      <c r="DX435" s="45">
        <f t="shared" si="1486"/>
        <v>0</v>
      </c>
      <c r="DY435" s="45">
        <f t="shared" si="1486"/>
        <v>0</v>
      </c>
      <c r="DZ435" s="45">
        <f t="shared" si="1486"/>
        <v>0</v>
      </c>
      <c r="EA435" s="45">
        <f t="shared" si="1486"/>
        <v>0</v>
      </c>
      <c r="EB435" s="45">
        <f t="shared" si="1486"/>
        <v>0</v>
      </c>
      <c r="EC435" s="45">
        <f t="shared" si="1486"/>
        <v>0</v>
      </c>
      <c r="ED435" s="45">
        <f t="shared" si="1486"/>
        <v>0</v>
      </c>
      <c r="EE435" s="45">
        <f t="shared" si="1486"/>
        <v>0</v>
      </c>
      <c r="EF435" s="45">
        <f t="shared" si="1486"/>
        <v>0</v>
      </c>
      <c r="EG435" s="45">
        <f t="shared" si="1486"/>
        <v>0</v>
      </c>
      <c r="EH435" s="45">
        <f t="shared" si="1486"/>
        <v>0</v>
      </c>
      <c r="EI435" s="45">
        <f t="shared" si="1486"/>
        <v>0</v>
      </c>
      <c r="EJ435" s="45">
        <f t="shared" si="1486"/>
        <v>0</v>
      </c>
      <c r="EK435" s="45">
        <f t="shared" si="1486"/>
        <v>0</v>
      </c>
      <c r="EL435" s="45">
        <f t="shared" si="1486"/>
        <v>0</v>
      </c>
      <c r="EM435" s="45">
        <f t="shared" si="1486"/>
        <v>0</v>
      </c>
      <c r="EN435" s="45">
        <f t="shared" si="1486"/>
        <v>0</v>
      </c>
      <c r="EO435" s="45">
        <f t="shared" si="1486"/>
        <v>0</v>
      </c>
      <c r="EP435" s="45">
        <f t="shared" si="1486"/>
        <v>0</v>
      </c>
      <c r="EQ435" s="45">
        <f t="shared" si="1486"/>
        <v>0</v>
      </c>
      <c r="ER435" s="45">
        <f t="shared" si="1486"/>
        <v>0</v>
      </c>
      <c r="ES435" s="45">
        <f t="shared" si="1486"/>
        <v>0</v>
      </c>
      <c r="ET435" s="45">
        <f t="shared" si="1486"/>
        <v>0</v>
      </c>
      <c r="EU435" s="45">
        <f t="shared" si="1486"/>
        <v>0</v>
      </c>
      <c r="EV435" s="45">
        <f t="shared" si="1486"/>
        <v>0</v>
      </c>
      <c r="EW435" s="45">
        <f t="shared" si="1486"/>
        <v>0</v>
      </c>
      <c r="EX435" s="45">
        <f t="shared" si="1486"/>
        <v>0</v>
      </c>
      <c r="EY435" s="45">
        <f t="shared" si="1486"/>
        <v>0</v>
      </c>
      <c r="EZ435" s="45">
        <f t="shared" si="1486"/>
        <v>0</v>
      </c>
      <c r="FA435" s="45">
        <f t="shared" si="1486"/>
        <v>0</v>
      </c>
      <c r="FB435" s="45">
        <f t="shared" si="1486"/>
        <v>0</v>
      </c>
      <c r="FC435" s="45">
        <f t="shared" si="1486"/>
        <v>0</v>
      </c>
      <c r="FD435" s="45">
        <f t="shared" si="1486"/>
        <v>0</v>
      </c>
      <c r="FE435" s="45">
        <f t="shared" ref="FE435:HP435" si="1487">FE114</f>
        <v>0</v>
      </c>
      <c r="FF435" s="45">
        <f t="shared" si="1487"/>
        <v>0</v>
      </c>
      <c r="FG435" s="45">
        <f t="shared" si="1487"/>
        <v>0</v>
      </c>
      <c r="FH435" s="45">
        <f t="shared" si="1487"/>
        <v>0</v>
      </c>
      <c r="FI435" s="45">
        <f t="shared" si="1487"/>
        <v>0</v>
      </c>
      <c r="FJ435" s="45">
        <f t="shared" si="1487"/>
        <v>0</v>
      </c>
      <c r="FK435" s="45">
        <f t="shared" si="1487"/>
        <v>0</v>
      </c>
      <c r="FL435" s="45">
        <f t="shared" si="1487"/>
        <v>0</v>
      </c>
      <c r="FM435" s="45">
        <f t="shared" si="1487"/>
        <v>0</v>
      </c>
      <c r="FN435" s="45">
        <f t="shared" si="1487"/>
        <v>0</v>
      </c>
      <c r="FO435" s="45">
        <f t="shared" si="1487"/>
        <v>0</v>
      </c>
      <c r="FP435" s="45">
        <f t="shared" si="1487"/>
        <v>0</v>
      </c>
      <c r="FQ435" s="45">
        <f t="shared" si="1487"/>
        <v>0</v>
      </c>
      <c r="FR435" s="45">
        <f t="shared" si="1487"/>
        <v>0</v>
      </c>
      <c r="FS435" s="45">
        <f t="shared" si="1487"/>
        <v>0</v>
      </c>
      <c r="FT435" s="45">
        <f t="shared" si="1487"/>
        <v>0</v>
      </c>
      <c r="FU435" s="45">
        <f t="shared" si="1487"/>
        <v>0</v>
      </c>
      <c r="FV435" s="45">
        <f t="shared" si="1487"/>
        <v>0</v>
      </c>
      <c r="FW435" s="45">
        <f t="shared" si="1487"/>
        <v>0</v>
      </c>
      <c r="FX435" s="45">
        <f t="shared" si="1487"/>
        <v>0</v>
      </c>
      <c r="FY435" s="45">
        <f t="shared" si="1487"/>
        <v>0</v>
      </c>
      <c r="FZ435" s="45">
        <f t="shared" si="1487"/>
        <v>0</v>
      </c>
      <c r="GA435" s="45">
        <f t="shared" si="1487"/>
        <v>0</v>
      </c>
      <c r="GB435" s="45">
        <f t="shared" si="1487"/>
        <v>0</v>
      </c>
      <c r="GC435" s="45">
        <f t="shared" si="1487"/>
        <v>0</v>
      </c>
      <c r="GD435" s="45">
        <f t="shared" si="1487"/>
        <v>0</v>
      </c>
      <c r="GE435" s="45">
        <f t="shared" si="1487"/>
        <v>0</v>
      </c>
      <c r="GF435" s="45">
        <f t="shared" si="1487"/>
        <v>0</v>
      </c>
      <c r="GG435" s="45">
        <f t="shared" si="1487"/>
        <v>0</v>
      </c>
      <c r="GH435" s="45">
        <f t="shared" si="1487"/>
        <v>0</v>
      </c>
      <c r="GI435" s="45">
        <f t="shared" si="1487"/>
        <v>0</v>
      </c>
      <c r="GJ435" s="45">
        <f t="shared" si="1487"/>
        <v>0</v>
      </c>
      <c r="GK435" s="45">
        <f t="shared" si="1487"/>
        <v>0</v>
      </c>
      <c r="GL435" s="45">
        <f t="shared" si="1487"/>
        <v>0</v>
      </c>
      <c r="GM435" s="45">
        <f t="shared" si="1487"/>
        <v>0</v>
      </c>
      <c r="GN435" s="45">
        <f t="shared" si="1487"/>
        <v>0</v>
      </c>
      <c r="GO435" s="45">
        <f t="shared" si="1487"/>
        <v>0</v>
      </c>
      <c r="GP435" s="45">
        <f t="shared" si="1487"/>
        <v>0</v>
      </c>
      <c r="GQ435" s="45">
        <f t="shared" si="1487"/>
        <v>0</v>
      </c>
      <c r="GR435" s="45">
        <f t="shared" si="1487"/>
        <v>0</v>
      </c>
      <c r="GS435" s="45">
        <f t="shared" si="1487"/>
        <v>0</v>
      </c>
      <c r="GT435" s="45">
        <f t="shared" si="1487"/>
        <v>0</v>
      </c>
      <c r="GU435" s="45">
        <f t="shared" si="1487"/>
        <v>0</v>
      </c>
      <c r="GV435" s="45">
        <f t="shared" si="1487"/>
        <v>0</v>
      </c>
      <c r="GW435" s="45">
        <f t="shared" si="1487"/>
        <v>0</v>
      </c>
      <c r="GX435" s="45">
        <f t="shared" si="1487"/>
        <v>0</v>
      </c>
      <c r="GY435" s="45">
        <f t="shared" si="1487"/>
        <v>0</v>
      </c>
      <c r="GZ435" s="45">
        <f t="shared" si="1487"/>
        <v>0</v>
      </c>
      <c r="HA435" s="45">
        <f t="shared" si="1487"/>
        <v>0</v>
      </c>
      <c r="HB435" s="45">
        <f t="shared" si="1487"/>
        <v>0</v>
      </c>
      <c r="HC435" s="45">
        <f t="shared" si="1487"/>
        <v>0</v>
      </c>
      <c r="HD435" s="45">
        <f t="shared" si="1487"/>
        <v>0</v>
      </c>
      <c r="HE435" s="45">
        <f t="shared" si="1487"/>
        <v>0</v>
      </c>
      <c r="HF435" s="45">
        <f t="shared" si="1487"/>
        <v>0</v>
      </c>
      <c r="HG435" s="45">
        <f t="shared" si="1487"/>
        <v>0</v>
      </c>
      <c r="HH435" s="45">
        <f t="shared" si="1487"/>
        <v>0</v>
      </c>
      <c r="HI435" s="45">
        <f t="shared" si="1487"/>
        <v>0</v>
      </c>
      <c r="HJ435" s="45">
        <f t="shared" si="1487"/>
        <v>0</v>
      </c>
      <c r="HK435" s="45">
        <f t="shared" si="1487"/>
        <v>0</v>
      </c>
      <c r="HL435" s="45">
        <f t="shared" si="1487"/>
        <v>0</v>
      </c>
      <c r="HM435" s="45">
        <f t="shared" si="1487"/>
        <v>0</v>
      </c>
      <c r="HN435" s="45">
        <f t="shared" si="1487"/>
        <v>0</v>
      </c>
      <c r="HO435" s="45">
        <f t="shared" si="1487"/>
        <v>0</v>
      </c>
      <c r="HP435" s="45">
        <f t="shared" si="1487"/>
        <v>0</v>
      </c>
      <c r="HQ435" s="45">
        <f t="shared" ref="HQ435:KB435" si="1488">HQ114</f>
        <v>0</v>
      </c>
      <c r="HR435" s="45">
        <f t="shared" si="1488"/>
        <v>0</v>
      </c>
      <c r="HS435" s="45">
        <f t="shared" si="1488"/>
        <v>0</v>
      </c>
      <c r="HT435" s="45">
        <f t="shared" si="1488"/>
        <v>0</v>
      </c>
      <c r="HU435" s="45">
        <f t="shared" si="1488"/>
        <v>0</v>
      </c>
      <c r="HV435" s="45">
        <f t="shared" si="1488"/>
        <v>0</v>
      </c>
      <c r="HW435" s="45">
        <f t="shared" si="1488"/>
        <v>0</v>
      </c>
      <c r="HX435" s="45">
        <f t="shared" si="1488"/>
        <v>0</v>
      </c>
      <c r="HY435" s="45">
        <f t="shared" si="1488"/>
        <v>0</v>
      </c>
      <c r="HZ435" s="45">
        <f t="shared" si="1488"/>
        <v>0</v>
      </c>
      <c r="IA435" s="45">
        <f t="shared" si="1488"/>
        <v>0</v>
      </c>
      <c r="IB435" s="45">
        <f t="shared" si="1488"/>
        <v>0</v>
      </c>
      <c r="IC435" s="45">
        <f t="shared" si="1488"/>
        <v>0</v>
      </c>
      <c r="ID435" s="45">
        <f t="shared" si="1488"/>
        <v>0</v>
      </c>
      <c r="IE435" s="45">
        <f t="shared" si="1488"/>
        <v>0</v>
      </c>
      <c r="IF435" s="45">
        <f t="shared" si="1488"/>
        <v>0</v>
      </c>
      <c r="IG435" s="45">
        <f t="shared" si="1488"/>
        <v>0</v>
      </c>
      <c r="IH435" s="45">
        <f t="shared" si="1488"/>
        <v>0</v>
      </c>
      <c r="II435" s="45">
        <f t="shared" si="1488"/>
        <v>0</v>
      </c>
      <c r="IJ435" s="45">
        <f t="shared" si="1488"/>
        <v>0</v>
      </c>
      <c r="IK435" s="45">
        <f t="shared" si="1488"/>
        <v>0</v>
      </c>
      <c r="IL435" s="45">
        <f t="shared" si="1488"/>
        <v>0</v>
      </c>
      <c r="IM435" s="45">
        <f t="shared" si="1488"/>
        <v>0</v>
      </c>
      <c r="IN435" s="45">
        <f t="shared" si="1488"/>
        <v>0</v>
      </c>
      <c r="IO435" s="45">
        <f t="shared" si="1488"/>
        <v>0</v>
      </c>
      <c r="IP435" s="45">
        <f t="shared" si="1488"/>
        <v>0</v>
      </c>
      <c r="IQ435" s="45">
        <f t="shared" si="1488"/>
        <v>0</v>
      </c>
      <c r="IR435" s="45">
        <f t="shared" si="1488"/>
        <v>0</v>
      </c>
      <c r="IS435" s="45">
        <f t="shared" si="1488"/>
        <v>0</v>
      </c>
      <c r="IT435" s="45">
        <f t="shared" si="1488"/>
        <v>0</v>
      </c>
      <c r="IU435" s="45">
        <f t="shared" si="1488"/>
        <v>0</v>
      </c>
      <c r="IV435" s="45">
        <f t="shared" si="1488"/>
        <v>0</v>
      </c>
      <c r="IW435" s="45">
        <f t="shared" si="1488"/>
        <v>0</v>
      </c>
      <c r="IX435" s="45">
        <f t="shared" si="1488"/>
        <v>0</v>
      </c>
      <c r="IY435" s="45">
        <f t="shared" si="1488"/>
        <v>0</v>
      </c>
      <c r="IZ435" s="45">
        <f t="shared" si="1488"/>
        <v>0</v>
      </c>
      <c r="JA435" s="45">
        <f t="shared" si="1488"/>
        <v>0</v>
      </c>
      <c r="JB435" s="45">
        <f t="shared" si="1488"/>
        <v>0</v>
      </c>
      <c r="JC435" s="45">
        <f t="shared" si="1488"/>
        <v>0</v>
      </c>
      <c r="JD435" s="45">
        <f t="shared" si="1488"/>
        <v>0</v>
      </c>
      <c r="JE435" s="45">
        <f t="shared" si="1488"/>
        <v>0</v>
      </c>
      <c r="JF435" s="45">
        <f t="shared" si="1488"/>
        <v>0</v>
      </c>
      <c r="JG435" s="45">
        <f t="shared" si="1488"/>
        <v>0</v>
      </c>
      <c r="JH435" s="45">
        <f t="shared" si="1488"/>
        <v>0</v>
      </c>
      <c r="JI435" s="45">
        <f t="shared" si="1488"/>
        <v>0</v>
      </c>
      <c r="JJ435" s="45">
        <f t="shared" si="1488"/>
        <v>0</v>
      </c>
      <c r="JK435" s="45">
        <f t="shared" si="1488"/>
        <v>0</v>
      </c>
      <c r="JL435" s="45">
        <f t="shared" si="1488"/>
        <v>0</v>
      </c>
      <c r="JM435" s="45">
        <f t="shared" si="1488"/>
        <v>0</v>
      </c>
      <c r="JN435" s="45">
        <f t="shared" si="1488"/>
        <v>0</v>
      </c>
      <c r="JO435" s="45">
        <f t="shared" si="1488"/>
        <v>0</v>
      </c>
      <c r="JP435" s="45">
        <f t="shared" si="1488"/>
        <v>0</v>
      </c>
      <c r="JQ435" s="45">
        <f t="shared" si="1488"/>
        <v>0</v>
      </c>
      <c r="JR435" s="45">
        <f t="shared" si="1488"/>
        <v>0</v>
      </c>
      <c r="JS435" s="45">
        <f t="shared" si="1488"/>
        <v>0</v>
      </c>
      <c r="JT435" s="45">
        <f t="shared" si="1488"/>
        <v>0</v>
      </c>
      <c r="JU435" s="45">
        <f t="shared" si="1488"/>
        <v>0</v>
      </c>
      <c r="JV435" s="45">
        <f t="shared" si="1488"/>
        <v>0</v>
      </c>
      <c r="JW435" s="45">
        <f t="shared" si="1488"/>
        <v>0</v>
      </c>
      <c r="JX435" s="45">
        <f t="shared" si="1488"/>
        <v>0</v>
      </c>
      <c r="JY435" s="45">
        <f t="shared" si="1488"/>
        <v>0</v>
      </c>
      <c r="JZ435" s="45">
        <f t="shared" si="1488"/>
        <v>0</v>
      </c>
      <c r="KA435" s="45">
        <f t="shared" si="1488"/>
        <v>0</v>
      </c>
      <c r="KB435" s="45">
        <f t="shared" si="1488"/>
        <v>0</v>
      </c>
      <c r="KC435" s="45">
        <f t="shared" ref="KC435:LT435" si="1489">KC114</f>
        <v>0</v>
      </c>
      <c r="KD435" s="45">
        <f t="shared" si="1489"/>
        <v>0</v>
      </c>
      <c r="KE435" s="45">
        <f t="shared" si="1489"/>
        <v>0</v>
      </c>
      <c r="KF435" s="45">
        <f t="shared" si="1489"/>
        <v>0</v>
      </c>
      <c r="KG435" s="45">
        <f t="shared" si="1489"/>
        <v>0</v>
      </c>
      <c r="KH435" s="45">
        <f t="shared" si="1489"/>
        <v>0</v>
      </c>
      <c r="KI435" s="45">
        <f t="shared" si="1489"/>
        <v>0</v>
      </c>
      <c r="KJ435" s="45">
        <f t="shared" si="1489"/>
        <v>0</v>
      </c>
      <c r="KK435" s="45">
        <f t="shared" si="1489"/>
        <v>0</v>
      </c>
      <c r="KL435" s="45">
        <f t="shared" si="1489"/>
        <v>0</v>
      </c>
      <c r="KM435" s="45">
        <f t="shared" si="1489"/>
        <v>0</v>
      </c>
      <c r="KN435" s="45">
        <f t="shared" si="1489"/>
        <v>0</v>
      </c>
      <c r="KO435" s="45">
        <f t="shared" si="1489"/>
        <v>0</v>
      </c>
      <c r="KP435" s="45">
        <f t="shared" si="1489"/>
        <v>0</v>
      </c>
      <c r="KQ435" s="45">
        <f t="shared" si="1489"/>
        <v>0</v>
      </c>
      <c r="KR435" s="45">
        <f t="shared" si="1489"/>
        <v>0</v>
      </c>
      <c r="KS435" s="45">
        <f t="shared" si="1489"/>
        <v>0</v>
      </c>
      <c r="KT435" s="45">
        <f t="shared" si="1489"/>
        <v>0</v>
      </c>
      <c r="KU435" s="45">
        <f t="shared" si="1489"/>
        <v>0</v>
      </c>
      <c r="KV435" s="45">
        <f t="shared" si="1489"/>
        <v>0</v>
      </c>
      <c r="KW435" s="45">
        <f t="shared" si="1489"/>
        <v>0</v>
      </c>
      <c r="KX435" s="45">
        <f t="shared" si="1489"/>
        <v>0</v>
      </c>
      <c r="KY435" s="45">
        <f t="shared" si="1489"/>
        <v>0</v>
      </c>
      <c r="KZ435" s="45">
        <f t="shared" si="1489"/>
        <v>0</v>
      </c>
      <c r="LA435" s="45">
        <f t="shared" si="1489"/>
        <v>0</v>
      </c>
      <c r="LB435" s="45">
        <f t="shared" si="1489"/>
        <v>0</v>
      </c>
      <c r="LC435" s="45">
        <f t="shared" si="1489"/>
        <v>0</v>
      </c>
      <c r="LD435" s="45">
        <f t="shared" si="1489"/>
        <v>0</v>
      </c>
      <c r="LE435" s="45">
        <f t="shared" si="1489"/>
        <v>0</v>
      </c>
      <c r="LF435" s="45">
        <f t="shared" si="1489"/>
        <v>0</v>
      </c>
      <c r="LG435" s="45">
        <f t="shared" si="1489"/>
        <v>0</v>
      </c>
      <c r="LH435" s="45">
        <f t="shared" si="1489"/>
        <v>0</v>
      </c>
      <c r="LI435" s="45">
        <f t="shared" si="1489"/>
        <v>0</v>
      </c>
      <c r="LJ435" s="45">
        <f t="shared" si="1489"/>
        <v>0</v>
      </c>
      <c r="LK435" s="45">
        <f t="shared" si="1489"/>
        <v>0</v>
      </c>
      <c r="LL435" s="45">
        <f t="shared" si="1489"/>
        <v>0</v>
      </c>
      <c r="LM435" s="45">
        <f t="shared" si="1489"/>
        <v>0</v>
      </c>
      <c r="LN435" s="45">
        <f t="shared" si="1489"/>
        <v>0</v>
      </c>
      <c r="LO435" s="45">
        <f t="shared" si="1489"/>
        <v>0</v>
      </c>
      <c r="LP435" s="45">
        <f t="shared" si="1489"/>
        <v>0</v>
      </c>
      <c r="LQ435" s="45">
        <f t="shared" si="1489"/>
        <v>0</v>
      </c>
      <c r="LR435" s="45">
        <f t="shared" si="1489"/>
        <v>0</v>
      </c>
      <c r="LS435" s="45">
        <f t="shared" si="1489"/>
        <v>0</v>
      </c>
      <c r="LT435" s="45">
        <f t="shared" si="1489"/>
        <v>0</v>
      </c>
      <c r="LU435" s="45"/>
      <c r="LV435" s="45"/>
      <c r="LW435" s="45"/>
      <c r="LX435" s="45"/>
      <c r="LY435" s="45"/>
      <c r="LZ435" s="45"/>
      <c r="MA435" s="45"/>
      <c r="MB435" s="45"/>
      <c r="MC435" s="45"/>
      <c r="MD435" s="45"/>
      <c r="ME435" s="45"/>
      <c r="MF435" s="45"/>
      <c r="MG435" s="45"/>
      <c r="MH435" s="45"/>
      <c r="MI435" s="45"/>
      <c r="MJ435" s="45"/>
      <c r="MK435" s="45"/>
      <c r="ML435" s="45"/>
      <c r="MM435" s="45"/>
      <c r="MN435" s="45"/>
      <c r="MO435" s="45"/>
      <c r="MP435" s="45"/>
      <c r="MQ435" s="45"/>
      <c r="MR435" s="45"/>
      <c r="MS435" s="45"/>
      <c r="MT435" s="45"/>
      <c r="MU435" s="45"/>
      <c r="MV435" s="45"/>
      <c r="MW435" s="45"/>
      <c r="MX435" s="45"/>
      <c r="MY435" s="45"/>
      <c r="MZ435" s="45"/>
      <c r="NA435" s="45"/>
      <c r="NB435" s="45"/>
      <c r="NC435" s="45"/>
      <c r="ND435" s="45"/>
      <c r="NE435" s="45"/>
      <c r="NF435" s="45"/>
      <c r="NG435" s="45"/>
      <c r="NH435" s="45"/>
      <c r="NI435" s="45"/>
      <c r="NJ435" s="45"/>
      <c r="NK435" s="45"/>
      <c r="NL435" s="45"/>
      <c r="NM435" s="45"/>
      <c r="NN435" s="45"/>
      <c r="NO435" s="45"/>
      <c r="NP435" s="45"/>
      <c r="NQ435" s="45"/>
      <c r="NR435" s="45"/>
      <c r="NS435" s="45"/>
      <c r="NT435" s="45"/>
      <c r="NU435" s="45"/>
      <c r="NV435" s="45"/>
      <c r="NW435" s="45"/>
      <c r="NX435" s="45"/>
      <c r="NY435" s="45"/>
      <c r="NZ435" s="45"/>
      <c r="OA435" s="45"/>
      <c r="OB435" s="45"/>
      <c r="OC435" s="45"/>
      <c r="OD435" s="45"/>
      <c r="OE435" s="45"/>
      <c r="OF435" s="45"/>
      <c r="OG435" s="45"/>
      <c r="OH435" s="45"/>
      <c r="OI435" s="45"/>
      <c r="OJ435" s="45"/>
      <c r="OK435" s="45"/>
      <c r="OL435" s="45"/>
      <c r="OM435" s="45"/>
      <c r="ON435" s="45"/>
      <c r="OO435" s="45"/>
      <c r="OP435" s="45"/>
      <c r="OQ435" s="45"/>
      <c r="OR435" s="45"/>
      <c r="OS435" s="45"/>
      <c r="OT435" s="45"/>
      <c r="OU435" s="45"/>
      <c r="OV435" s="45"/>
      <c r="OW435" s="45"/>
      <c r="OX435" s="45"/>
      <c r="OY435" s="45"/>
      <c r="OZ435" s="45"/>
      <c r="PA435" s="45"/>
      <c r="PB435" s="45"/>
      <c r="PC435" s="45"/>
      <c r="PD435" s="45"/>
      <c r="PE435" s="45"/>
      <c r="PF435" s="45"/>
      <c r="PG435" s="45"/>
      <c r="PH435" s="45"/>
      <c r="PI435" s="45"/>
      <c r="PJ435" s="45"/>
      <c r="PK435" s="45"/>
      <c r="PL435" s="45"/>
      <c r="PM435" s="45"/>
      <c r="PN435" s="45"/>
      <c r="PO435" s="45"/>
      <c r="PP435" s="45"/>
      <c r="PQ435" s="45"/>
      <c r="PR435" s="45"/>
      <c r="PS435" s="45"/>
      <c r="PT435" s="45"/>
      <c r="PU435" s="45"/>
      <c r="PV435" s="45"/>
      <c r="PW435" s="45"/>
      <c r="PX435" s="45"/>
      <c r="PY435" s="45"/>
      <c r="PZ435" s="45"/>
      <c r="QA435" s="45"/>
      <c r="QB435" s="45"/>
      <c r="QC435" s="45"/>
      <c r="QD435" s="45"/>
      <c r="QE435" s="45"/>
      <c r="QF435" s="45"/>
      <c r="QG435" s="45"/>
      <c r="QH435" s="45"/>
      <c r="QI435" s="45"/>
      <c r="QJ435" s="45"/>
      <c r="QK435" s="45"/>
      <c r="QL435" s="45"/>
      <c r="QM435" s="45"/>
      <c r="QN435" s="45"/>
      <c r="QO435" s="45"/>
      <c r="QP435" s="45"/>
      <c r="QQ435" s="45"/>
      <c r="QR435" s="45"/>
      <c r="QS435" s="45"/>
      <c r="QT435" s="45"/>
      <c r="QU435" s="45"/>
    </row>
    <row r="436" spans="1:463" ht="15" customHeight="1" outlineLevel="1">
      <c r="C436" s="75" t="s">
        <v>614</v>
      </c>
      <c r="E436" s="50" t="s">
        <v>95</v>
      </c>
      <c r="G436" s="32"/>
      <c r="H436" s="66">
        <f t="shared" si="1461"/>
        <v>-3792499.9999999977</v>
      </c>
      <c r="I436" s="45">
        <f t="shared" ref="I436:BT436" si="1490">I151</f>
        <v>0</v>
      </c>
      <c r="J436" s="45">
        <f t="shared" si="1490"/>
        <v>0</v>
      </c>
      <c r="K436" s="45">
        <f t="shared" si="1490"/>
        <v>0</v>
      </c>
      <c r="L436" s="45">
        <f t="shared" si="1490"/>
        <v>0</v>
      </c>
      <c r="M436" s="45">
        <f t="shared" si="1490"/>
        <v>0</v>
      </c>
      <c r="N436" s="45">
        <f t="shared" si="1490"/>
        <v>0</v>
      </c>
      <c r="O436" s="45">
        <f t="shared" si="1490"/>
        <v>0</v>
      </c>
      <c r="P436" s="45">
        <f t="shared" si="1490"/>
        <v>0</v>
      </c>
      <c r="Q436" s="45">
        <f t="shared" si="1490"/>
        <v>0</v>
      </c>
      <c r="R436" s="45">
        <f t="shared" si="1490"/>
        <v>0</v>
      </c>
      <c r="S436" s="45">
        <f t="shared" si="1490"/>
        <v>0</v>
      </c>
      <c r="T436" s="45">
        <f t="shared" si="1490"/>
        <v>0</v>
      </c>
      <c r="U436" s="45">
        <f t="shared" si="1490"/>
        <v>0</v>
      </c>
      <c r="V436" s="45">
        <f t="shared" si="1490"/>
        <v>0</v>
      </c>
      <c r="W436" s="45">
        <f t="shared" si="1490"/>
        <v>0</v>
      </c>
      <c r="X436" s="45">
        <f t="shared" si="1490"/>
        <v>0</v>
      </c>
      <c r="Y436" s="45">
        <f t="shared" si="1490"/>
        <v>0</v>
      </c>
      <c r="Z436" s="45">
        <f t="shared" si="1490"/>
        <v>0</v>
      </c>
      <c r="AA436" s="45">
        <f t="shared" si="1490"/>
        <v>0</v>
      </c>
      <c r="AB436" s="45">
        <f t="shared" si="1490"/>
        <v>0</v>
      </c>
      <c r="AC436" s="45">
        <f t="shared" si="1490"/>
        <v>0</v>
      </c>
      <c r="AD436" s="45">
        <f t="shared" si="1490"/>
        <v>0</v>
      </c>
      <c r="AE436" s="45">
        <f t="shared" si="1490"/>
        <v>0</v>
      </c>
      <c r="AF436" s="45">
        <f t="shared" si="1490"/>
        <v>0</v>
      </c>
      <c r="AG436" s="45">
        <f t="shared" si="1490"/>
        <v>0</v>
      </c>
      <c r="AH436" s="45">
        <f t="shared" si="1490"/>
        <v>0</v>
      </c>
      <c r="AI436" s="45">
        <f t="shared" si="1490"/>
        <v>0</v>
      </c>
      <c r="AJ436" s="45">
        <f t="shared" si="1490"/>
        <v>-14918.235189211089</v>
      </c>
      <c r="AK436" s="45">
        <f t="shared" si="1490"/>
        <v>0</v>
      </c>
      <c r="AL436" s="45">
        <f t="shared" si="1490"/>
        <v>0</v>
      </c>
      <c r="AM436" s="45">
        <f t="shared" si="1490"/>
        <v>-15757.145558679375</v>
      </c>
      <c r="AN436" s="45">
        <f t="shared" si="1490"/>
        <v>0</v>
      </c>
      <c r="AO436" s="45">
        <f t="shared" si="1490"/>
        <v>0</v>
      </c>
      <c r="AP436" s="45">
        <f t="shared" si="1490"/>
        <v>-16234.602826252929</v>
      </c>
      <c r="AQ436" s="45">
        <f t="shared" si="1490"/>
        <v>0</v>
      </c>
      <c r="AR436" s="45">
        <f t="shared" si="1490"/>
        <v>0</v>
      </c>
      <c r="AS436" s="45">
        <f t="shared" si="1490"/>
        <v>-16726.52752649122</v>
      </c>
      <c r="AT436" s="45">
        <f t="shared" si="1490"/>
        <v>0</v>
      </c>
      <c r="AU436" s="45">
        <f t="shared" si="1490"/>
        <v>0</v>
      </c>
      <c r="AV436" s="45">
        <f t="shared" si="1490"/>
        <v>-17233.358037071434</v>
      </c>
      <c r="AW436" s="45">
        <f t="shared" si="1490"/>
        <v>0</v>
      </c>
      <c r="AX436" s="45">
        <f t="shared" si="1490"/>
        <v>0</v>
      </c>
      <c r="AY436" s="45">
        <f t="shared" si="1490"/>
        <v>-17755.546018952722</v>
      </c>
      <c r="AZ436" s="45">
        <f t="shared" si="1490"/>
        <v>0</v>
      </c>
      <c r="BA436" s="45">
        <f t="shared" si="1490"/>
        <v>0</v>
      </c>
      <c r="BB436" s="45">
        <f t="shared" si="1490"/>
        <v>-18293.556818872996</v>
      </c>
      <c r="BC436" s="45">
        <f t="shared" si="1490"/>
        <v>0</v>
      </c>
      <c r="BD436" s="45">
        <f t="shared" si="1490"/>
        <v>0</v>
      </c>
      <c r="BE436" s="45">
        <f t="shared" si="1490"/>
        <v>-18847.869884041676</v>
      </c>
      <c r="BF436" s="45">
        <f t="shared" si="1490"/>
        <v>0</v>
      </c>
      <c r="BG436" s="45">
        <f t="shared" si="1490"/>
        <v>0</v>
      </c>
      <c r="BH436" s="45">
        <f t="shared" si="1490"/>
        <v>-19418.979189398015</v>
      </c>
      <c r="BI436" s="45">
        <f t="shared" si="1490"/>
        <v>0</v>
      </c>
      <c r="BJ436" s="45">
        <f t="shared" si="1490"/>
        <v>0</v>
      </c>
      <c r="BK436" s="45">
        <f t="shared" si="1490"/>
        <v>-20007.39367781597</v>
      </c>
      <c r="BL436" s="45">
        <f t="shared" si="1490"/>
        <v>0</v>
      </c>
      <c r="BM436" s="45">
        <f t="shared" si="1490"/>
        <v>0</v>
      </c>
      <c r="BN436" s="45">
        <f t="shared" si="1490"/>
        <v>-20613.637713647462</v>
      </c>
      <c r="BO436" s="45">
        <f t="shared" si="1490"/>
        <v>0</v>
      </c>
      <c r="BP436" s="45">
        <f t="shared" si="1490"/>
        <v>0</v>
      </c>
      <c r="BQ436" s="45">
        <f t="shared" si="1490"/>
        <v>-21238.251550008703</v>
      </c>
      <c r="BR436" s="45">
        <f t="shared" si="1490"/>
        <v>0</v>
      </c>
      <c r="BS436" s="45">
        <f t="shared" si="1490"/>
        <v>0</v>
      </c>
      <c r="BT436" s="45">
        <f t="shared" si="1490"/>
        <v>-21881.791810225521</v>
      </c>
      <c r="BU436" s="45">
        <f t="shared" ref="BU436:EF436" si="1491">BU151</f>
        <v>0</v>
      </c>
      <c r="BV436" s="45">
        <f t="shared" si="1491"/>
        <v>0</v>
      </c>
      <c r="BW436" s="45">
        <f t="shared" si="1491"/>
        <v>-22544.831983867174</v>
      </c>
      <c r="BX436" s="45">
        <f t="shared" si="1491"/>
        <v>0</v>
      </c>
      <c r="BY436" s="45">
        <f t="shared" si="1491"/>
        <v>0</v>
      </c>
      <c r="BZ436" s="45">
        <f t="shared" si="1491"/>
        <v>-23227.962937810313</v>
      </c>
      <c r="CA436" s="45">
        <f t="shared" si="1491"/>
        <v>0</v>
      </c>
      <c r="CB436" s="45">
        <f t="shared" si="1491"/>
        <v>0</v>
      </c>
      <c r="CC436" s="45">
        <f t="shared" si="1491"/>
        <v>-23931.793442788927</v>
      </c>
      <c r="CD436" s="45">
        <f t="shared" si="1491"/>
        <v>0</v>
      </c>
      <c r="CE436" s="45">
        <f t="shared" si="1491"/>
        <v>0</v>
      </c>
      <c r="CF436" s="45">
        <f t="shared" si="1491"/>
        <v>-24656.950715898871</v>
      </c>
      <c r="CG436" s="45">
        <f t="shared" si="1491"/>
        <v>0</v>
      </c>
      <c r="CH436" s="45">
        <f t="shared" si="1491"/>
        <v>0</v>
      </c>
      <c r="CI436" s="45">
        <f t="shared" si="1491"/>
        <v>-25404.080979541308</v>
      </c>
      <c r="CJ436" s="45">
        <f t="shared" si="1491"/>
        <v>0</v>
      </c>
      <c r="CK436" s="45">
        <f t="shared" si="1491"/>
        <v>0</v>
      </c>
      <c r="CL436" s="45">
        <f t="shared" si="1491"/>
        <v>-26173.8500373024</v>
      </c>
      <c r="CM436" s="45">
        <f t="shared" si="1491"/>
        <v>0</v>
      </c>
      <c r="CN436" s="45">
        <f t="shared" si="1491"/>
        <v>0</v>
      </c>
      <c r="CO436" s="45">
        <f t="shared" si="1491"/>
        <v>-26966.943867282695</v>
      </c>
      <c r="CP436" s="45">
        <f t="shared" si="1491"/>
        <v>0</v>
      </c>
      <c r="CQ436" s="45">
        <f t="shared" si="1491"/>
        <v>0</v>
      </c>
      <c r="CR436" s="45">
        <f t="shared" si="1491"/>
        <v>-27784.069233405229</v>
      </c>
      <c r="CS436" s="45">
        <f t="shared" si="1491"/>
        <v>0</v>
      </c>
      <c r="CT436" s="45">
        <f t="shared" si="1491"/>
        <v>0</v>
      </c>
      <c r="CU436" s="45">
        <f t="shared" si="1491"/>
        <v>-28625.95431524665</v>
      </c>
      <c r="CV436" s="45">
        <f t="shared" si="1491"/>
        <v>0</v>
      </c>
      <c r="CW436" s="45">
        <f t="shared" si="1491"/>
        <v>0</v>
      </c>
      <c r="CX436" s="45">
        <f t="shared" si="1491"/>
        <v>-29493.349356952938</v>
      </c>
      <c r="CY436" s="45">
        <f t="shared" si="1491"/>
        <v>0</v>
      </c>
      <c r="CZ436" s="45">
        <f t="shared" si="1491"/>
        <v>0</v>
      </c>
      <c r="DA436" s="45">
        <f t="shared" si="1491"/>
        <v>-30387.027335817969</v>
      </c>
      <c r="DB436" s="45">
        <f t="shared" si="1491"/>
        <v>0</v>
      </c>
      <c r="DC436" s="45">
        <f t="shared" si="1491"/>
        <v>0</v>
      </c>
      <c r="DD436" s="45">
        <f t="shared" si="1491"/>
        <v>-31307.784651120586</v>
      </c>
      <c r="DE436" s="45">
        <f t="shared" si="1491"/>
        <v>0</v>
      </c>
      <c r="DF436" s="45">
        <f t="shared" si="1491"/>
        <v>0</v>
      </c>
      <c r="DG436" s="45">
        <f t="shared" si="1491"/>
        <v>-32256.441833834193</v>
      </c>
      <c r="DH436" s="45">
        <f t="shared" si="1491"/>
        <v>0</v>
      </c>
      <c r="DI436" s="45">
        <f t="shared" si="1491"/>
        <v>0</v>
      </c>
      <c r="DJ436" s="45">
        <f t="shared" si="1491"/>
        <v>-33233.844277841199</v>
      </c>
      <c r="DK436" s="45">
        <f t="shared" si="1491"/>
        <v>0</v>
      </c>
      <c r="DL436" s="45">
        <f t="shared" si="1491"/>
        <v>0</v>
      </c>
      <c r="DM436" s="45">
        <f t="shared" si="1491"/>
        <v>-34240.862993304065</v>
      </c>
      <c r="DN436" s="45">
        <f t="shared" si="1491"/>
        <v>0</v>
      </c>
      <c r="DO436" s="45">
        <f t="shared" si="1491"/>
        <v>0</v>
      </c>
      <c r="DP436" s="45">
        <f t="shared" si="1491"/>
        <v>-35278.395382864168</v>
      </c>
      <c r="DQ436" s="45">
        <f t="shared" si="1491"/>
        <v>0</v>
      </c>
      <c r="DR436" s="45">
        <f t="shared" si="1491"/>
        <v>0</v>
      </c>
      <c r="DS436" s="45">
        <f t="shared" si="1491"/>
        <v>-36347.366041360336</v>
      </c>
      <c r="DT436" s="45">
        <f t="shared" si="1491"/>
        <v>0</v>
      </c>
      <c r="DU436" s="45">
        <f t="shared" si="1491"/>
        <v>0</v>
      </c>
      <c r="DV436" s="45">
        <f t="shared" si="1491"/>
        <v>-37448.727579779603</v>
      </c>
      <c r="DW436" s="45">
        <f t="shared" si="1491"/>
        <v>0</v>
      </c>
      <c r="DX436" s="45">
        <f t="shared" si="1491"/>
        <v>0</v>
      </c>
      <c r="DY436" s="45">
        <f t="shared" si="1491"/>
        <v>-38583.461474174503</v>
      </c>
      <c r="DZ436" s="45">
        <f t="shared" si="1491"/>
        <v>0</v>
      </c>
      <c r="EA436" s="45">
        <f t="shared" si="1491"/>
        <v>0</v>
      </c>
      <c r="EB436" s="45">
        <f t="shared" si="1491"/>
        <v>-39752.578940303458</v>
      </c>
      <c r="EC436" s="45">
        <f t="shared" si="1491"/>
        <v>0</v>
      </c>
      <c r="ED436" s="45">
        <f t="shared" si="1491"/>
        <v>0</v>
      </c>
      <c r="EE436" s="45">
        <f t="shared" si="1491"/>
        <v>-40957.121834773599</v>
      </c>
      <c r="EF436" s="45">
        <f t="shared" si="1491"/>
        <v>0</v>
      </c>
      <c r="EG436" s="45">
        <f t="shared" ref="EG436:GR436" si="1492">EG151</f>
        <v>0</v>
      </c>
      <c r="EH436" s="45">
        <f t="shared" si="1492"/>
        <v>-42198.163583489062</v>
      </c>
      <c r="EI436" s="45">
        <f t="shared" si="1492"/>
        <v>0</v>
      </c>
      <c r="EJ436" s="45">
        <f t="shared" si="1492"/>
        <v>0</v>
      </c>
      <c r="EK436" s="45">
        <f t="shared" si="1492"/>
        <v>-43476.81013823238</v>
      </c>
      <c r="EL436" s="45">
        <f t="shared" si="1492"/>
        <v>0</v>
      </c>
      <c r="EM436" s="45">
        <f t="shared" si="1492"/>
        <v>0</v>
      </c>
      <c r="EN436" s="45">
        <f t="shared" si="1492"/>
        <v>-44794.200962230956</v>
      </c>
      <c r="EO436" s="45">
        <f t="shared" si="1492"/>
        <v>0</v>
      </c>
      <c r="EP436" s="45">
        <f t="shared" si="1492"/>
        <v>0</v>
      </c>
      <c r="EQ436" s="45">
        <f t="shared" si="1492"/>
        <v>-46151.510045587522</v>
      </c>
      <c r="ER436" s="45">
        <f t="shared" si="1492"/>
        <v>0</v>
      </c>
      <c r="ES436" s="45">
        <f t="shared" si="1492"/>
        <v>0</v>
      </c>
      <c r="ET436" s="45">
        <f t="shared" si="1492"/>
        <v>-47549.946951478865</v>
      </c>
      <c r="EU436" s="45">
        <f t="shared" si="1492"/>
        <v>0</v>
      </c>
      <c r="EV436" s="45">
        <f t="shared" si="1492"/>
        <v>0</v>
      </c>
      <c r="EW436" s="45">
        <f t="shared" si="1492"/>
        <v>-48990.757894055627</v>
      </c>
      <c r="EX436" s="45">
        <f t="shared" si="1492"/>
        <v>0</v>
      </c>
      <c r="EY436" s="45">
        <f t="shared" si="1492"/>
        <v>0</v>
      </c>
      <c r="EZ436" s="45">
        <f t="shared" si="1492"/>
        <v>-50475.226849003404</v>
      </c>
      <c r="FA436" s="45">
        <f t="shared" si="1492"/>
        <v>0</v>
      </c>
      <c r="FB436" s="45">
        <f t="shared" si="1492"/>
        <v>0</v>
      </c>
      <c r="FC436" s="45">
        <f t="shared" si="1492"/>
        <v>-52004.676697755043</v>
      </c>
      <c r="FD436" s="45">
        <f t="shared" si="1492"/>
        <v>0</v>
      </c>
      <c r="FE436" s="45">
        <f t="shared" si="1492"/>
        <v>0</v>
      </c>
      <c r="FF436" s="45">
        <f t="shared" si="1492"/>
        <v>-53580.47040637373</v>
      </c>
      <c r="FG436" s="45">
        <f t="shared" si="1492"/>
        <v>0</v>
      </c>
      <c r="FH436" s="45">
        <f t="shared" si="1492"/>
        <v>0</v>
      </c>
      <c r="FI436" s="45">
        <f t="shared" si="1492"/>
        <v>-55204.012240157259</v>
      </c>
      <c r="FJ436" s="45">
        <f t="shared" si="1492"/>
        <v>0</v>
      </c>
      <c r="FK436" s="45">
        <f t="shared" si="1492"/>
        <v>0</v>
      </c>
      <c r="FL436" s="45">
        <f t="shared" si="1492"/>
        <v>-56876.749015046269</v>
      </c>
      <c r="FM436" s="45">
        <f t="shared" si="1492"/>
        <v>0</v>
      </c>
      <c r="FN436" s="45">
        <f t="shared" si="1492"/>
        <v>0</v>
      </c>
      <c r="FO436" s="45">
        <f t="shared" si="1492"/>
        <v>-58600.171386951173</v>
      </c>
      <c r="FP436" s="45">
        <f t="shared" si="1492"/>
        <v>0</v>
      </c>
      <c r="FQ436" s="45">
        <f t="shared" si="1492"/>
        <v>0</v>
      </c>
      <c r="FR436" s="45">
        <f t="shared" si="1492"/>
        <v>-60375.815180147183</v>
      </c>
      <c r="FS436" s="45">
        <f t="shared" si="1492"/>
        <v>0</v>
      </c>
      <c r="FT436" s="45">
        <f t="shared" si="1492"/>
        <v>0</v>
      </c>
      <c r="FU436" s="45">
        <f t="shared" si="1492"/>
        <v>-62205.262755920819</v>
      </c>
      <c r="FV436" s="45">
        <f t="shared" si="1492"/>
        <v>0</v>
      </c>
      <c r="FW436" s="45">
        <f t="shared" si="1492"/>
        <v>0</v>
      </c>
      <c r="FX436" s="45">
        <f t="shared" si="1492"/>
        <v>-64090.144422687983</v>
      </c>
      <c r="FY436" s="45">
        <f t="shared" si="1492"/>
        <v>0</v>
      </c>
      <c r="FZ436" s="45">
        <f t="shared" si="1492"/>
        <v>0</v>
      </c>
      <c r="GA436" s="45">
        <f t="shared" si="1492"/>
        <v>-66032.13988883984</v>
      </c>
      <c r="GB436" s="45">
        <f t="shared" si="1492"/>
        <v>0</v>
      </c>
      <c r="GC436" s="45">
        <f t="shared" si="1492"/>
        <v>0</v>
      </c>
      <c r="GD436" s="45">
        <f t="shared" si="1492"/>
        <v>-68032.979759611582</v>
      </c>
      <c r="GE436" s="45">
        <f t="shared" si="1492"/>
        <v>0</v>
      </c>
      <c r="GF436" s="45">
        <f t="shared" si="1492"/>
        <v>0</v>
      </c>
      <c r="GG436" s="45">
        <f t="shared" si="1492"/>
        <v>-70094.447079307574</v>
      </c>
      <c r="GH436" s="45">
        <f t="shared" si="1492"/>
        <v>0</v>
      </c>
      <c r="GI436" s="45">
        <f t="shared" si="1492"/>
        <v>0</v>
      </c>
      <c r="GJ436" s="45">
        <f t="shared" si="1492"/>
        <v>-72218.378920257674</v>
      </c>
      <c r="GK436" s="45">
        <f t="shared" si="1492"/>
        <v>0</v>
      </c>
      <c r="GL436" s="45">
        <f t="shared" si="1492"/>
        <v>0</v>
      </c>
      <c r="GM436" s="45">
        <f t="shared" si="1492"/>
        <v>-74406.668019920398</v>
      </c>
      <c r="GN436" s="45">
        <f t="shared" si="1492"/>
        <v>0</v>
      </c>
      <c r="GO436" s="45">
        <f t="shared" si="1492"/>
        <v>0</v>
      </c>
      <c r="GP436" s="45">
        <f t="shared" si="1492"/>
        <v>-76661.264467592016</v>
      </c>
      <c r="GQ436" s="45">
        <f t="shared" si="1492"/>
        <v>0</v>
      </c>
      <c r="GR436" s="45">
        <f t="shared" si="1492"/>
        <v>0</v>
      </c>
      <c r="GS436" s="45">
        <f t="shared" ref="GS436:JD436" si="1493">GS151</f>
        <v>-78984.177442224522</v>
      </c>
      <c r="GT436" s="45">
        <f t="shared" si="1493"/>
        <v>0</v>
      </c>
      <c r="GU436" s="45">
        <f t="shared" si="1493"/>
        <v>0</v>
      </c>
      <c r="GV436" s="45">
        <f t="shared" si="1493"/>
        <v>-81377.47700290136</v>
      </c>
      <c r="GW436" s="45">
        <f t="shared" si="1493"/>
        <v>0</v>
      </c>
      <c r="GX436" s="45">
        <f t="shared" si="1493"/>
        <v>0</v>
      </c>
      <c r="GY436" s="45">
        <f t="shared" si="1493"/>
        <v>-83843.295933566274</v>
      </c>
      <c r="GZ436" s="45">
        <f t="shared" si="1493"/>
        <v>0</v>
      </c>
      <c r="HA436" s="45">
        <f t="shared" si="1493"/>
        <v>0</v>
      </c>
      <c r="HB436" s="45">
        <f t="shared" si="1493"/>
        <v>-86383.831643649261</v>
      </c>
      <c r="HC436" s="45">
        <f t="shared" si="1493"/>
        <v>0</v>
      </c>
      <c r="HD436" s="45">
        <f t="shared" si="1493"/>
        <v>0</v>
      </c>
      <c r="HE436" s="45">
        <f t="shared" si="1493"/>
        <v>-89001.348126283468</v>
      </c>
      <c r="HF436" s="45">
        <f t="shared" si="1493"/>
        <v>0</v>
      </c>
      <c r="HG436" s="45">
        <f t="shared" si="1493"/>
        <v>0</v>
      </c>
      <c r="HH436" s="45">
        <f t="shared" si="1493"/>
        <v>-91698.177975857994</v>
      </c>
      <c r="HI436" s="45">
        <f t="shared" si="1493"/>
        <v>0</v>
      </c>
      <c r="HJ436" s="45">
        <f t="shared" si="1493"/>
        <v>0</v>
      </c>
      <c r="HK436" s="45">
        <f t="shared" si="1493"/>
        <v>-94476.724466704472</v>
      </c>
      <c r="HL436" s="45">
        <f t="shared" si="1493"/>
        <v>0</v>
      </c>
      <c r="HM436" s="45">
        <f t="shared" si="1493"/>
        <v>0</v>
      </c>
      <c r="HN436" s="45">
        <f t="shared" si="1493"/>
        <v>-97339.463694770078</v>
      </c>
      <c r="HO436" s="45">
        <f t="shared" si="1493"/>
        <v>0</v>
      </c>
      <c r="HP436" s="45">
        <f t="shared" si="1493"/>
        <v>0</v>
      </c>
      <c r="HQ436" s="45">
        <f t="shared" si="1493"/>
        <v>-100288.9467841853</v>
      </c>
      <c r="HR436" s="45">
        <f t="shared" si="1493"/>
        <v>0</v>
      </c>
      <c r="HS436" s="45">
        <f t="shared" si="1493"/>
        <v>0</v>
      </c>
      <c r="HT436" s="45">
        <f t="shared" si="1493"/>
        <v>-103327.80216069291</v>
      </c>
      <c r="HU436" s="45">
        <f t="shared" si="1493"/>
        <v>0</v>
      </c>
      <c r="HV436" s="45">
        <f t="shared" si="1493"/>
        <v>0</v>
      </c>
      <c r="HW436" s="45">
        <f t="shared" si="1493"/>
        <v>-106458.73789396406</v>
      </c>
      <c r="HX436" s="45">
        <f t="shared" si="1493"/>
        <v>0</v>
      </c>
      <c r="HY436" s="45">
        <f t="shared" si="1493"/>
        <v>0</v>
      </c>
      <c r="HZ436" s="45">
        <f t="shared" si="1493"/>
        <v>-109684.54411088907</v>
      </c>
      <c r="IA436" s="45">
        <f t="shared" si="1493"/>
        <v>0</v>
      </c>
      <c r="IB436" s="45">
        <f t="shared" si="1493"/>
        <v>0</v>
      </c>
      <c r="IC436" s="45">
        <f t="shared" si="1493"/>
        <v>-113008.09548199312</v>
      </c>
      <c r="ID436" s="45">
        <f t="shared" si="1493"/>
        <v>0</v>
      </c>
      <c r="IE436" s="45">
        <f t="shared" si="1493"/>
        <v>0</v>
      </c>
      <c r="IF436" s="45">
        <f t="shared" si="1493"/>
        <v>-116432.35378319299</v>
      </c>
      <c r="IG436" s="45">
        <f t="shared" si="1493"/>
        <v>0</v>
      </c>
      <c r="IH436" s="45">
        <f t="shared" si="1493"/>
        <v>0</v>
      </c>
      <c r="II436" s="45">
        <f t="shared" si="1493"/>
        <v>-119960.37053517753</v>
      </c>
      <c r="IJ436" s="45">
        <f t="shared" si="1493"/>
        <v>0</v>
      </c>
      <c r="IK436" s="45">
        <f t="shared" si="1493"/>
        <v>0</v>
      </c>
      <c r="IL436" s="45">
        <f t="shared" si="1493"/>
        <v>-123595.28972276393</v>
      </c>
      <c r="IM436" s="45">
        <f t="shared" si="1493"/>
        <v>0</v>
      </c>
      <c r="IN436" s="45">
        <f t="shared" si="1493"/>
        <v>0</v>
      </c>
      <c r="IO436" s="45">
        <f t="shared" si="1493"/>
        <v>-127340.35059665341</v>
      </c>
      <c r="IP436" s="45">
        <f t="shared" si="1493"/>
        <v>0</v>
      </c>
      <c r="IQ436" s="45">
        <f t="shared" si="1493"/>
        <v>0</v>
      </c>
      <c r="IR436" s="45">
        <f t="shared" si="1493"/>
        <v>-131198.8905600826</v>
      </c>
      <c r="IS436" s="45">
        <f t="shared" si="1493"/>
        <v>0</v>
      </c>
      <c r="IT436" s="45">
        <f t="shared" si="1493"/>
        <v>0</v>
      </c>
      <c r="IU436" s="45">
        <f t="shared" si="1493"/>
        <v>-135174.34814294367</v>
      </c>
      <c r="IV436" s="45">
        <f t="shared" si="1493"/>
        <v>0</v>
      </c>
      <c r="IW436" s="45">
        <f t="shared" si="1493"/>
        <v>0</v>
      </c>
      <c r="IX436" s="45">
        <f t="shared" si="1493"/>
        <v>-139270.266066023</v>
      </c>
      <c r="IY436" s="45">
        <f t="shared" si="1493"/>
        <v>0</v>
      </c>
      <c r="IZ436" s="45">
        <f t="shared" si="1493"/>
        <v>0</v>
      </c>
      <c r="JA436" s="45">
        <f t="shared" si="1493"/>
        <v>-143490.29439808955</v>
      </c>
      <c r="JB436" s="45">
        <f t="shared" si="1493"/>
        <v>0</v>
      </c>
      <c r="JC436" s="45">
        <f t="shared" si="1493"/>
        <v>0</v>
      </c>
      <c r="JD436" s="45">
        <f t="shared" si="1493"/>
        <v>-147838.19380864606</v>
      </c>
      <c r="JE436" s="45">
        <f t="shared" ref="JE436:LP436" si="1494">JE151</f>
        <v>0</v>
      </c>
      <c r="JF436" s="45">
        <f t="shared" si="1494"/>
        <v>0</v>
      </c>
      <c r="JG436" s="45">
        <f t="shared" si="1494"/>
        <v>-152317.83891924185</v>
      </c>
      <c r="JH436" s="45">
        <f t="shared" si="1494"/>
        <v>0</v>
      </c>
      <c r="JI436" s="45">
        <f t="shared" si="1494"/>
        <v>0</v>
      </c>
      <c r="JJ436" s="45">
        <f t="shared" si="1494"/>
        <v>-156933.22175633381</v>
      </c>
      <c r="JK436" s="45">
        <f t="shared" si="1494"/>
        <v>0</v>
      </c>
      <c r="JL436" s="45">
        <f t="shared" si="1494"/>
        <v>0</v>
      </c>
      <c r="JM436" s="45">
        <f t="shared" si="1494"/>
        <v>-161688.45530877248</v>
      </c>
      <c r="JN436" s="45">
        <f t="shared" si="1494"/>
        <v>0</v>
      </c>
      <c r="JO436" s="45">
        <f t="shared" si="1494"/>
        <v>0</v>
      </c>
      <c r="JP436" s="45">
        <f t="shared" si="1494"/>
        <v>-166587.7771930836</v>
      </c>
      <c r="JQ436" s="45">
        <f t="shared" si="1494"/>
        <v>0</v>
      </c>
      <c r="JR436" s="45">
        <f t="shared" si="1494"/>
        <v>0</v>
      </c>
      <c r="JS436" s="45">
        <f t="shared" si="1494"/>
        <v>-171635.5534298112</v>
      </c>
      <c r="JT436" s="45">
        <f t="shared" si="1494"/>
        <v>0</v>
      </c>
      <c r="JU436" s="45">
        <f t="shared" si="1494"/>
        <v>0</v>
      </c>
      <c r="JV436" s="45">
        <f t="shared" si="1494"/>
        <v>-176836.28233428794</v>
      </c>
      <c r="JW436" s="45">
        <f t="shared" si="1494"/>
        <v>0</v>
      </c>
      <c r="JX436" s="45">
        <f t="shared" si="1494"/>
        <v>0</v>
      </c>
      <c r="JY436" s="45">
        <f t="shared" si="1494"/>
        <v>-182194.5985252992</v>
      </c>
      <c r="JZ436" s="45">
        <f t="shared" si="1494"/>
        <v>0</v>
      </c>
      <c r="KA436" s="45">
        <f t="shared" si="1494"/>
        <v>0</v>
      </c>
      <c r="KB436" s="45">
        <f t="shared" si="1494"/>
        <v>-187715.27705521428</v>
      </c>
      <c r="KC436" s="45">
        <f t="shared" si="1494"/>
        <v>0</v>
      </c>
      <c r="KD436" s="45">
        <f t="shared" si="1494"/>
        <v>0</v>
      </c>
      <c r="KE436" s="45">
        <f t="shared" si="1494"/>
        <v>-193403.23766526434</v>
      </c>
      <c r="KF436" s="45">
        <f t="shared" si="1494"/>
        <v>0</v>
      </c>
      <c r="KG436" s="45">
        <f t="shared" si="1494"/>
        <v>0</v>
      </c>
      <c r="KH436" s="45">
        <f t="shared" si="1494"/>
        <v>-199263.5491697595</v>
      </c>
      <c r="KI436" s="45">
        <f t="shared" si="1494"/>
        <v>0</v>
      </c>
      <c r="KJ436" s="45">
        <f t="shared" si="1494"/>
        <v>0</v>
      </c>
      <c r="KK436" s="45">
        <f t="shared" si="1494"/>
        <v>-205301.43397315239</v>
      </c>
      <c r="KL436" s="45">
        <f t="shared" si="1494"/>
        <v>0</v>
      </c>
      <c r="KM436" s="45">
        <f t="shared" si="1494"/>
        <v>0</v>
      </c>
      <c r="KN436" s="45">
        <f t="shared" si="1494"/>
        <v>-211522.27272397286</v>
      </c>
      <c r="KO436" s="45">
        <f t="shared" si="1494"/>
        <v>0</v>
      </c>
      <c r="KP436" s="45">
        <f t="shared" si="1494"/>
        <v>0</v>
      </c>
      <c r="KQ436" s="45">
        <f t="shared" si="1494"/>
        <v>-217931.60910978197</v>
      </c>
      <c r="KR436" s="45">
        <f t="shared" si="1494"/>
        <v>0</v>
      </c>
      <c r="KS436" s="45">
        <f t="shared" si="1494"/>
        <v>0</v>
      </c>
      <c r="KT436" s="45">
        <f t="shared" si="1494"/>
        <v>3112554.179175816</v>
      </c>
      <c r="KU436" s="45">
        <f t="shared" si="1494"/>
        <v>0</v>
      </c>
      <c r="KV436" s="45">
        <f t="shared" si="1494"/>
        <v>0</v>
      </c>
      <c r="KW436" s="45">
        <f t="shared" si="1494"/>
        <v>0</v>
      </c>
      <c r="KX436" s="45">
        <f t="shared" si="1494"/>
        <v>0</v>
      </c>
      <c r="KY436" s="45">
        <f t="shared" si="1494"/>
        <v>0</v>
      </c>
      <c r="KZ436" s="45">
        <f t="shared" si="1494"/>
        <v>0</v>
      </c>
      <c r="LA436" s="45">
        <f t="shared" si="1494"/>
        <v>0</v>
      </c>
      <c r="LB436" s="45">
        <f t="shared" si="1494"/>
        <v>0</v>
      </c>
      <c r="LC436" s="45">
        <f t="shared" si="1494"/>
        <v>0</v>
      </c>
      <c r="LD436" s="45">
        <f t="shared" si="1494"/>
        <v>0</v>
      </c>
      <c r="LE436" s="45">
        <f t="shared" si="1494"/>
        <v>0</v>
      </c>
      <c r="LF436" s="45">
        <f t="shared" si="1494"/>
        <v>0</v>
      </c>
      <c r="LG436" s="45">
        <f t="shared" si="1494"/>
        <v>0</v>
      </c>
      <c r="LH436" s="45">
        <f t="shared" si="1494"/>
        <v>0</v>
      </c>
      <c r="LI436" s="45">
        <f t="shared" si="1494"/>
        <v>0</v>
      </c>
      <c r="LJ436" s="45">
        <f t="shared" si="1494"/>
        <v>0</v>
      </c>
      <c r="LK436" s="45">
        <f t="shared" si="1494"/>
        <v>0</v>
      </c>
      <c r="LL436" s="45">
        <f t="shared" si="1494"/>
        <v>0</v>
      </c>
      <c r="LM436" s="45">
        <f t="shared" si="1494"/>
        <v>0</v>
      </c>
      <c r="LN436" s="45">
        <f t="shared" si="1494"/>
        <v>0</v>
      </c>
      <c r="LO436" s="45">
        <f t="shared" si="1494"/>
        <v>0</v>
      </c>
      <c r="LP436" s="45">
        <f t="shared" si="1494"/>
        <v>0</v>
      </c>
      <c r="LQ436" s="45">
        <f t="shared" ref="LQ436:LT436" si="1495">LQ151</f>
        <v>0</v>
      </c>
      <c r="LR436" s="45">
        <f t="shared" si="1495"/>
        <v>0</v>
      </c>
      <c r="LS436" s="45">
        <f t="shared" si="1495"/>
        <v>0</v>
      </c>
      <c r="LT436" s="45">
        <f t="shared" si="1495"/>
        <v>0</v>
      </c>
      <c r="LU436" s="45"/>
      <c r="LV436" s="45"/>
      <c r="LW436" s="45"/>
      <c r="LX436" s="45"/>
      <c r="LY436" s="45"/>
      <c r="LZ436" s="45"/>
      <c r="MA436" s="45"/>
      <c r="MB436" s="45"/>
      <c r="MC436" s="45"/>
      <c r="MD436" s="45"/>
      <c r="ME436" s="45"/>
      <c r="MF436" s="45"/>
      <c r="MG436" s="45"/>
      <c r="MH436" s="45"/>
      <c r="MI436" s="45"/>
      <c r="MJ436" s="45"/>
      <c r="MK436" s="45"/>
      <c r="ML436" s="45"/>
      <c r="MM436" s="45"/>
      <c r="MN436" s="45"/>
      <c r="MO436" s="45"/>
      <c r="MP436" s="45"/>
      <c r="MQ436" s="45"/>
      <c r="MR436" s="45"/>
      <c r="MS436" s="45"/>
      <c r="MT436" s="45"/>
      <c r="MU436" s="45"/>
      <c r="MV436" s="45"/>
      <c r="MW436" s="45"/>
      <c r="MX436" s="45"/>
      <c r="MY436" s="45"/>
      <c r="MZ436" s="45"/>
      <c r="NA436" s="45"/>
      <c r="NB436" s="45"/>
      <c r="NC436" s="45"/>
      <c r="ND436" s="45"/>
      <c r="NE436" s="45"/>
      <c r="NF436" s="45"/>
      <c r="NG436" s="45"/>
      <c r="NH436" s="45"/>
      <c r="NI436" s="45"/>
      <c r="NJ436" s="45"/>
      <c r="NK436" s="45"/>
      <c r="NL436" s="45"/>
      <c r="NM436" s="45"/>
      <c r="NN436" s="45"/>
      <c r="NO436" s="45"/>
      <c r="NP436" s="45"/>
      <c r="NQ436" s="45"/>
      <c r="NR436" s="45"/>
      <c r="NS436" s="45"/>
      <c r="NT436" s="45"/>
      <c r="NU436" s="45"/>
      <c r="NV436" s="45"/>
      <c r="NW436" s="45"/>
      <c r="NX436" s="45"/>
      <c r="NY436" s="45"/>
      <c r="NZ436" s="45"/>
      <c r="OA436" s="45"/>
      <c r="OB436" s="45"/>
      <c r="OC436" s="45"/>
      <c r="OD436" s="45"/>
      <c r="OE436" s="45"/>
      <c r="OF436" s="45"/>
      <c r="OG436" s="45"/>
      <c r="OH436" s="45"/>
      <c r="OI436" s="45"/>
      <c r="OJ436" s="45"/>
      <c r="OK436" s="45"/>
      <c r="OL436" s="45"/>
      <c r="OM436" s="45"/>
      <c r="ON436" s="45"/>
      <c r="OO436" s="45"/>
      <c r="OP436" s="45"/>
      <c r="OQ436" s="45"/>
      <c r="OR436" s="45"/>
      <c r="OS436" s="45"/>
      <c r="OT436" s="45"/>
      <c r="OU436" s="45"/>
      <c r="OV436" s="45"/>
      <c r="OW436" s="45"/>
      <c r="OX436" s="45"/>
      <c r="OY436" s="45"/>
      <c r="OZ436" s="45"/>
      <c r="PA436" s="45"/>
      <c r="PB436" s="45"/>
      <c r="PC436" s="45"/>
      <c r="PD436" s="45"/>
      <c r="PE436" s="45"/>
      <c r="PF436" s="45"/>
      <c r="PG436" s="45"/>
      <c r="PH436" s="45"/>
      <c r="PI436" s="45"/>
      <c r="PJ436" s="45"/>
      <c r="PK436" s="45"/>
      <c r="PL436" s="45"/>
      <c r="PM436" s="45"/>
      <c r="PN436" s="45"/>
      <c r="PO436" s="45"/>
      <c r="PP436" s="45"/>
      <c r="PQ436" s="45"/>
      <c r="PR436" s="45"/>
      <c r="PS436" s="45"/>
      <c r="PT436" s="45"/>
      <c r="PU436" s="45"/>
      <c r="PV436" s="45"/>
      <c r="PW436" s="45"/>
      <c r="PX436" s="45"/>
      <c r="PY436" s="45"/>
      <c r="PZ436" s="45"/>
      <c r="QA436" s="45"/>
      <c r="QB436" s="45"/>
      <c r="QC436" s="45"/>
      <c r="QD436" s="45"/>
      <c r="QE436" s="45"/>
      <c r="QF436" s="45"/>
      <c r="QG436" s="45"/>
      <c r="QH436" s="45"/>
      <c r="QI436" s="45"/>
      <c r="QJ436" s="45"/>
      <c r="QK436" s="45"/>
      <c r="QL436" s="45"/>
      <c r="QM436" s="45"/>
      <c r="QN436" s="45"/>
      <c r="QO436" s="45"/>
      <c r="QP436" s="45"/>
      <c r="QQ436" s="45"/>
      <c r="QR436" s="45"/>
      <c r="QS436" s="45"/>
      <c r="QT436" s="45"/>
      <c r="QU436" s="45"/>
    </row>
    <row r="437" spans="1:463" ht="15" customHeight="1" outlineLevel="1">
      <c r="C437" s="75" t="s">
        <v>615</v>
      </c>
      <c r="E437" s="50" t="s">
        <v>95</v>
      </c>
      <c r="G437" s="32"/>
      <c r="H437" s="66">
        <f t="shared" si="1461"/>
        <v>0</v>
      </c>
      <c r="I437" s="45">
        <f t="shared" ref="I437:W437" si="1496">I135*-1</f>
        <v>0</v>
      </c>
      <c r="J437" s="45">
        <f t="shared" si="1496"/>
        <v>0</v>
      </c>
      <c r="K437" s="45">
        <f t="shared" si="1496"/>
        <v>0</v>
      </c>
      <c r="L437" s="45">
        <f t="shared" si="1496"/>
        <v>0</v>
      </c>
      <c r="M437" s="45">
        <f t="shared" si="1496"/>
        <v>0</v>
      </c>
      <c r="N437" s="45">
        <f t="shared" si="1496"/>
        <v>0</v>
      </c>
      <c r="O437" s="45">
        <f t="shared" si="1496"/>
        <v>0</v>
      </c>
      <c r="P437" s="45">
        <f t="shared" si="1496"/>
        <v>0</v>
      </c>
      <c r="Q437" s="45">
        <f t="shared" si="1496"/>
        <v>0</v>
      </c>
      <c r="R437" s="45">
        <f t="shared" si="1496"/>
        <v>0</v>
      </c>
      <c r="S437" s="45">
        <f t="shared" si="1496"/>
        <v>0</v>
      </c>
      <c r="T437" s="45">
        <f t="shared" si="1496"/>
        <v>0</v>
      </c>
      <c r="U437" s="45">
        <f t="shared" si="1496"/>
        <v>0</v>
      </c>
      <c r="V437" s="45">
        <f t="shared" si="1496"/>
        <v>0</v>
      </c>
      <c r="W437" s="45">
        <f t="shared" si="1496"/>
        <v>0</v>
      </c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  <c r="BA437" s="45"/>
      <c r="BB437" s="45"/>
      <c r="BC437" s="45"/>
      <c r="BD437" s="45"/>
      <c r="BE437" s="45"/>
      <c r="BF437" s="45"/>
      <c r="BG437" s="45"/>
      <c r="BH437" s="45"/>
      <c r="BI437" s="45"/>
      <c r="BJ437" s="45"/>
      <c r="BK437" s="45"/>
      <c r="BL437" s="45"/>
      <c r="BM437" s="45"/>
      <c r="BN437" s="45"/>
      <c r="BO437" s="45"/>
      <c r="BP437" s="45"/>
      <c r="BQ437" s="45"/>
      <c r="BR437" s="45"/>
      <c r="BS437" s="45"/>
      <c r="BT437" s="45"/>
      <c r="BU437" s="45"/>
      <c r="BV437" s="45"/>
      <c r="BW437" s="45"/>
      <c r="BX437" s="45"/>
      <c r="BY437" s="45"/>
      <c r="BZ437" s="45"/>
      <c r="CA437" s="45"/>
      <c r="CB437" s="45"/>
      <c r="CC437" s="45"/>
      <c r="CD437" s="45"/>
      <c r="CE437" s="45"/>
      <c r="CF437" s="45"/>
      <c r="CG437" s="45"/>
      <c r="CH437" s="45"/>
      <c r="CI437" s="45"/>
      <c r="CJ437" s="45"/>
      <c r="CK437" s="45"/>
      <c r="CL437" s="45"/>
      <c r="CM437" s="45"/>
      <c r="CN437" s="45"/>
      <c r="CO437" s="45"/>
      <c r="CP437" s="45"/>
      <c r="CQ437" s="45"/>
      <c r="CR437" s="45"/>
      <c r="CS437" s="45"/>
      <c r="CT437" s="45"/>
      <c r="CU437" s="45"/>
      <c r="CV437" s="45"/>
      <c r="CW437" s="45"/>
      <c r="CX437" s="45"/>
      <c r="CY437" s="45"/>
      <c r="CZ437" s="45"/>
      <c r="DA437" s="45"/>
      <c r="DB437" s="45"/>
      <c r="DC437" s="45"/>
      <c r="DD437" s="45"/>
      <c r="DE437" s="45"/>
      <c r="DF437" s="45"/>
      <c r="DG437" s="45"/>
      <c r="DH437" s="45"/>
      <c r="DI437" s="45"/>
      <c r="DJ437" s="45"/>
      <c r="DK437" s="45"/>
      <c r="DL437" s="45"/>
      <c r="DM437" s="45"/>
      <c r="DN437" s="45"/>
      <c r="DO437" s="45"/>
      <c r="DP437" s="45"/>
      <c r="DQ437" s="45"/>
      <c r="DR437" s="45"/>
      <c r="DS437" s="45"/>
      <c r="DT437" s="45"/>
      <c r="DU437" s="45"/>
      <c r="DV437" s="45"/>
      <c r="DW437" s="45"/>
      <c r="DX437" s="45"/>
      <c r="DY437" s="45"/>
      <c r="DZ437" s="45"/>
      <c r="EA437" s="45"/>
      <c r="EB437" s="45"/>
      <c r="EC437" s="45"/>
      <c r="ED437" s="45"/>
      <c r="EE437" s="45"/>
      <c r="EF437" s="45"/>
      <c r="EG437" s="45"/>
      <c r="EH437" s="45"/>
      <c r="EI437" s="45"/>
      <c r="EJ437" s="45"/>
      <c r="EK437" s="45"/>
      <c r="EL437" s="45"/>
      <c r="EM437" s="45"/>
      <c r="EN437" s="45"/>
      <c r="EO437" s="45"/>
      <c r="EP437" s="45"/>
      <c r="EQ437" s="45"/>
      <c r="ER437" s="45"/>
      <c r="ES437" s="45"/>
      <c r="ET437" s="45"/>
      <c r="EU437" s="45"/>
      <c r="EV437" s="45"/>
      <c r="EW437" s="45"/>
      <c r="EX437" s="45"/>
      <c r="EY437" s="45"/>
      <c r="EZ437" s="45"/>
      <c r="FA437" s="45"/>
      <c r="FB437" s="45"/>
      <c r="FC437" s="45"/>
      <c r="FD437" s="45"/>
      <c r="FE437" s="45"/>
      <c r="FF437" s="45"/>
      <c r="FG437" s="45"/>
      <c r="FH437" s="45"/>
      <c r="FI437" s="45"/>
      <c r="FJ437" s="45"/>
      <c r="FK437" s="45"/>
      <c r="FL437" s="45"/>
      <c r="FM437" s="45"/>
      <c r="FN437" s="45"/>
      <c r="FO437" s="45"/>
      <c r="FP437" s="45"/>
      <c r="FQ437" s="45"/>
      <c r="FR437" s="45"/>
      <c r="FS437" s="45"/>
      <c r="FT437" s="45"/>
      <c r="FU437" s="45"/>
      <c r="FV437" s="45"/>
      <c r="FW437" s="45"/>
      <c r="FX437" s="45"/>
      <c r="FY437" s="45"/>
      <c r="FZ437" s="45"/>
      <c r="GA437" s="45"/>
      <c r="GB437" s="45"/>
      <c r="GC437" s="45"/>
      <c r="GD437" s="45"/>
      <c r="GE437" s="45"/>
      <c r="GF437" s="45"/>
      <c r="GG437" s="45"/>
      <c r="GH437" s="45"/>
      <c r="GI437" s="45"/>
      <c r="GJ437" s="45"/>
      <c r="GK437" s="45"/>
      <c r="GL437" s="45"/>
      <c r="GM437" s="45"/>
      <c r="GN437" s="45"/>
      <c r="GO437" s="45"/>
      <c r="GP437" s="45"/>
      <c r="GQ437" s="45"/>
      <c r="GR437" s="45"/>
      <c r="GS437" s="45"/>
      <c r="GT437" s="45"/>
      <c r="GU437" s="45"/>
      <c r="GV437" s="45"/>
      <c r="GW437" s="45"/>
      <c r="GX437" s="45"/>
      <c r="GY437" s="45"/>
      <c r="GZ437" s="45"/>
      <c r="HA437" s="45"/>
      <c r="HB437" s="45"/>
      <c r="HC437" s="45"/>
      <c r="HD437" s="45"/>
      <c r="HE437" s="45"/>
      <c r="HF437" s="45"/>
      <c r="HG437" s="45"/>
      <c r="HH437" s="45"/>
      <c r="HI437" s="45"/>
      <c r="HJ437" s="45"/>
      <c r="HK437" s="45"/>
      <c r="HL437" s="45"/>
      <c r="HM437" s="45"/>
      <c r="HN437" s="45"/>
      <c r="HO437" s="45"/>
      <c r="HP437" s="45"/>
      <c r="HQ437" s="45"/>
      <c r="HR437" s="45"/>
      <c r="HS437" s="45"/>
      <c r="HT437" s="45"/>
      <c r="HU437" s="45"/>
      <c r="HV437" s="45"/>
      <c r="HW437" s="45"/>
      <c r="HX437" s="45"/>
      <c r="HY437" s="45"/>
      <c r="HZ437" s="45"/>
      <c r="IA437" s="45"/>
      <c r="IB437" s="45"/>
      <c r="IC437" s="45"/>
      <c r="ID437" s="45"/>
      <c r="IE437" s="45"/>
      <c r="IF437" s="45"/>
      <c r="IG437" s="45"/>
      <c r="IH437" s="45"/>
      <c r="II437" s="45"/>
      <c r="IJ437" s="45"/>
      <c r="IK437" s="45"/>
      <c r="IL437" s="45"/>
      <c r="IM437" s="45"/>
      <c r="IN437" s="45"/>
      <c r="IO437" s="45"/>
      <c r="IP437" s="45"/>
      <c r="IQ437" s="45"/>
      <c r="IR437" s="45"/>
      <c r="IS437" s="45"/>
      <c r="IT437" s="45"/>
      <c r="IU437" s="45"/>
      <c r="IV437" s="45"/>
      <c r="IW437" s="45"/>
      <c r="IX437" s="45"/>
      <c r="IY437" s="45"/>
      <c r="IZ437" s="45"/>
      <c r="JA437" s="45"/>
      <c r="JB437" s="45"/>
      <c r="JC437" s="45"/>
      <c r="JD437" s="45"/>
      <c r="JE437" s="45"/>
      <c r="JF437" s="45"/>
      <c r="JG437" s="45"/>
      <c r="JH437" s="45"/>
      <c r="JI437" s="45"/>
      <c r="JJ437" s="45"/>
      <c r="JK437" s="45"/>
      <c r="JL437" s="45"/>
      <c r="JM437" s="45"/>
      <c r="JN437" s="45"/>
      <c r="JO437" s="45"/>
      <c r="JP437" s="45"/>
      <c r="JQ437" s="45"/>
      <c r="JR437" s="45"/>
      <c r="JS437" s="45"/>
      <c r="JT437" s="45"/>
      <c r="JU437" s="45"/>
      <c r="JV437" s="45"/>
      <c r="JW437" s="45"/>
      <c r="JX437" s="45"/>
      <c r="JY437" s="45"/>
      <c r="JZ437" s="45"/>
      <c r="KA437" s="45"/>
      <c r="KB437" s="45"/>
      <c r="KC437" s="45"/>
      <c r="KD437" s="45"/>
      <c r="KE437" s="45"/>
      <c r="KF437" s="45"/>
      <c r="KG437" s="45"/>
      <c r="KH437" s="45"/>
      <c r="KI437" s="45"/>
      <c r="KJ437" s="45"/>
      <c r="KK437" s="45"/>
      <c r="KL437" s="45"/>
      <c r="KM437" s="45"/>
      <c r="KN437" s="45"/>
      <c r="KO437" s="45"/>
      <c r="KP437" s="45"/>
      <c r="KQ437" s="45"/>
      <c r="KR437" s="45"/>
      <c r="KS437" s="45"/>
      <c r="KT437" s="45"/>
      <c r="KU437" s="45"/>
      <c r="KV437" s="45"/>
      <c r="KW437" s="45"/>
      <c r="KX437" s="45"/>
      <c r="KY437" s="45"/>
      <c r="KZ437" s="45"/>
      <c r="LA437" s="45"/>
      <c r="LB437" s="45"/>
      <c r="LC437" s="45"/>
      <c r="LD437" s="45"/>
      <c r="LE437" s="45"/>
      <c r="LF437" s="45"/>
      <c r="LG437" s="45"/>
      <c r="LH437" s="45"/>
      <c r="LI437" s="45"/>
      <c r="LJ437" s="45"/>
      <c r="LK437" s="45"/>
      <c r="LL437" s="45"/>
      <c r="LM437" s="45"/>
      <c r="LN437" s="45"/>
      <c r="LO437" s="45"/>
      <c r="LP437" s="45"/>
      <c r="LQ437" s="45"/>
      <c r="LR437" s="45"/>
      <c r="LS437" s="45"/>
      <c r="LT437" s="45"/>
      <c r="LU437" s="45"/>
      <c r="LV437" s="45"/>
      <c r="LW437" s="45"/>
      <c r="LX437" s="45"/>
      <c r="LY437" s="45"/>
      <c r="LZ437" s="45"/>
      <c r="MA437" s="45"/>
      <c r="MB437" s="45"/>
      <c r="MC437" s="45"/>
      <c r="MD437" s="45"/>
      <c r="ME437" s="45"/>
      <c r="MF437" s="45"/>
      <c r="MG437" s="45"/>
      <c r="MH437" s="45"/>
      <c r="MI437" s="45"/>
      <c r="MJ437" s="45"/>
      <c r="MK437" s="45"/>
      <c r="ML437" s="45"/>
      <c r="MM437" s="45"/>
      <c r="MN437" s="45"/>
      <c r="MO437" s="45"/>
      <c r="MP437" s="45"/>
      <c r="MQ437" s="45"/>
      <c r="MR437" s="45"/>
      <c r="MS437" s="45"/>
      <c r="MT437" s="45"/>
      <c r="MU437" s="45"/>
      <c r="MV437" s="45"/>
      <c r="MW437" s="45"/>
      <c r="MX437" s="45"/>
      <c r="MY437" s="45"/>
      <c r="MZ437" s="45"/>
      <c r="NA437" s="45"/>
      <c r="NB437" s="45"/>
      <c r="NC437" s="45"/>
      <c r="ND437" s="45"/>
      <c r="NE437" s="45"/>
      <c r="NF437" s="45"/>
      <c r="NG437" s="45"/>
      <c r="NH437" s="45"/>
      <c r="NI437" s="45"/>
      <c r="NJ437" s="45"/>
      <c r="NK437" s="45"/>
      <c r="NL437" s="45"/>
      <c r="NM437" s="45"/>
      <c r="NN437" s="45"/>
      <c r="NO437" s="45"/>
      <c r="NP437" s="45"/>
      <c r="NQ437" s="45"/>
      <c r="NR437" s="45"/>
      <c r="NS437" s="45"/>
      <c r="NT437" s="45"/>
      <c r="NU437" s="45"/>
      <c r="NV437" s="45"/>
      <c r="NW437" s="45"/>
      <c r="NX437" s="45"/>
      <c r="NY437" s="45"/>
      <c r="NZ437" s="45"/>
      <c r="OA437" s="45"/>
      <c r="OB437" s="45"/>
      <c r="OC437" s="45"/>
      <c r="OD437" s="45"/>
      <c r="OE437" s="45"/>
      <c r="OF437" s="45"/>
      <c r="OG437" s="45"/>
      <c r="OH437" s="45"/>
      <c r="OI437" s="45"/>
      <c r="OJ437" s="45"/>
      <c r="OK437" s="45"/>
      <c r="OL437" s="45"/>
      <c r="OM437" s="45"/>
      <c r="ON437" s="45"/>
      <c r="OO437" s="45"/>
      <c r="OP437" s="45"/>
      <c r="OQ437" s="45"/>
      <c r="OR437" s="45"/>
      <c r="OS437" s="45"/>
      <c r="OT437" s="45"/>
      <c r="OU437" s="45"/>
      <c r="OV437" s="45"/>
      <c r="OW437" s="45"/>
      <c r="OX437" s="45"/>
      <c r="OY437" s="45"/>
      <c r="OZ437" s="45"/>
      <c r="PA437" s="45"/>
      <c r="PB437" s="45"/>
      <c r="PC437" s="45"/>
      <c r="PD437" s="45"/>
      <c r="PE437" s="45"/>
      <c r="PF437" s="45"/>
      <c r="PG437" s="45"/>
      <c r="PH437" s="45"/>
      <c r="PI437" s="45"/>
      <c r="PJ437" s="45"/>
      <c r="PK437" s="45"/>
      <c r="PL437" s="45"/>
      <c r="PM437" s="45"/>
      <c r="PN437" s="45"/>
      <c r="PO437" s="45"/>
      <c r="PP437" s="45"/>
      <c r="PQ437" s="45"/>
      <c r="PR437" s="45"/>
      <c r="PS437" s="45"/>
      <c r="PT437" s="45"/>
      <c r="PU437" s="45"/>
      <c r="PV437" s="45"/>
      <c r="PW437" s="45"/>
      <c r="PX437" s="45"/>
      <c r="PY437" s="45"/>
      <c r="PZ437" s="45"/>
      <c r="QA437" s="45"/>
      <c r="QB437" s="45"/>
      <c r="QC437" s="45"/>
      <c r="QD437" s="45"/>
      <c r="QE437" s="45"/>
      <c r="QF437" s="45"/>
      <c r="QG437" s="45"/>
      <c r="QH437" s="45"/>
      <c r="QI437" s="45"/>
      <c r="QJ437" s="45"/>
      <c r="QK437" s="45"/>
      <c r="QL437" s="45"/>
      <c r="QM437" s="45"/>
      <c r="QN437" s="45"/>
      <c r="QO437" s="45"/>
      <c r="QP437" s="45"/>
      <c r="QQ437" s="45"/>
      <c r="QR437" s="45"/>
      <c r="QS437" s="45"/>
      <c r="QT437" s="45"/>
      <c r="QU437" s="45"/>
    </row>
    <row r="438" spans="1:463" ht="15" customHeight="1" outlineLevel="1">
      <c r="C438" s="75" t="s">
        <v>616</v>
      </c>
      <c r="E438" s="50" t="s">
        <v>95</v>
      </c>
      <c r="G438" s="32"/>
      <c r="H438" s="66">
        <f t="shared" si="1461"/>
        <v>-7419617.9951949846</v>
      </c>
      <c r="I438" s="45"/>
      <c r="J438" s="45">
        <f t="shared" ref="J438:BU438" si="1497">J135*-1</f>
        <v>0</v>
      </c>
      <c r="K438" s="45">
        <f t="shared" si="1497"/>
        <v>0</v>
      </c>
      <c r="L438" s="45">
        <f t="shared" si="1497"/>
        <v>0</v>
      </c>
      <c r="M438" s="45">
        <f t="shared" si="1497"/>
        <v>0</v>
      </c>
      <c r="N438" s="45">
        <f t="shared" si="1497"/>
        <v>0</v>
      </c>
      <c r="O438" s="45">
        <f t="shared" si="1497"/>
        <v>0</v>
      </c>
      <c r="P438" s="45">
        <f t="shared" si="1497"/>
        <v>0</v>
      </c>
      <c r="Q438" s="45">
        <f t="shared" si="1497"/>
        <v>0</v>
      </c>
      <c r="R438" s="45">
        <f t="shared" si="1497"/>
        <v>0</v>
      </c>
      <c r="S438" s="45">
        <f t="shared" si="1497"/>
        <v>0</v>
      </c>
      <c r="T438" s="45">
        <f t="shared" si="1497"/>
        <v>0</v>
      </c>
      <c r="U438" s="45">
        <f t="shared" si="1497"/>
        <v>0</v>
      </c>
      <c r="V438" s="45">
        <f t="shared" si="1497"/>
        <v>0</v>
      </c>
      <c r="W438" s="45">
        <f t="shared" si="1497"/>
        <v>0</v>
      </c>
      <c r="X438" s="45">
        <f t="shared" si="1497"/>
        <v>0</v>
      </c>
      <c r="Y438" s="45">
        <f t="shared" si="1497"/>
        <v>0</v>
      </c>
      <c r="Z438" s="45">
        <f t="shared" si="1497"/>
        <v>0</v>
      </c>
      <c r="AA438" s="45">
        <f t="shared" si="1497"/>
        <v>0</v>
      </c>
      <c r="AB438" s="45">
        <f t="shared" si="1497"/>
        <v>0</v>
      </c>
      <c r="AC438" s="45">
        <f t="shared" si="1497"/>
        <v>0</v>
      </c>
      <c r="AD438" s="45">
        <f t="shared" si="1497"/>
        <v>0</v>
      </c>
      <c r="AE438" s="45">
        <f t="shared" si="1497"/>
        <v>0</v>
      </c>
      <c r="AF438" s="45">
        <f t="shared" si="1497"/>
        <v>0</v>
      </c>
      <c r="AG438" s="45">
        <f t="shared" si="1497"/>
        <v>0</v>
      </c>
      <c r="AH438" s="45">
        <f t="shared" si="1497"/>
        <v>0</v>
      </c>
      <c r="AI438" s="45">
        <f t="shared" si="1497"/>
        <v>0</v>
      </c>
      <c r="AJ438" s="45">
        <f t="shared" si="1497"/>
        <v>-29414.386009041016</v>
      </c>
      <c r="AK438" s="45">
        <f t="shared" si="1497"/>
        <v>0</v>
      </c>
      <c r="AL438" s="45">
        <f t="shared" si="1497"/>
        <v>0</v>
      </c>
      <c r="AM438" s="45">
        <f t="shared" si="1497"/>
        <v>-65065.480962230955</v>
      </c>
      <c r="AN438" s="45">
        <f t="shared" si="1497"/>
        <v>0</v>
      </c>
      <c r="AO438" s="45">
        <f t="shared" si="1497"/>
        <v>0</v>
      </c>
      <c r="AP438" s="45">
        <f t="shared" si="1497"/>
        <v>-65964.238070916588</v>
      </c>
      <c r="AQ438" s="45">
        <f t="shared" si="1497"/>
        <v>0</v>
      </c>
      <c r="AR438" s="45">
        <f t="shared" si="1497"/>
        <v>0</v>
      </c>
      <c r="AS438" s="45">
        <f t="shared" si="1497"/>
        <v>-66875.409816802596</v>
      </c>
      <c r="AT438" s="45">
        <f t="shared" si="1497"/>
        <v>0</v>
      </c>
      <c r="AU438" s="45">
        <f t="shared" si="1497"/>
        <v>0</v>
      </c>
      <c r="AV438" s="45">
        <f t="shared" si="1497"/>
        <v>-67799.167684726563</v>
      </c>
      <c r="AW438" s="45">
        <f t="shared" si="1497"/>
        <v>0</v>
      </c>
      <c r="AX438" s="45">
        <f t="shared" si="1497"/>
        <v>0</v>
      </c>
      <c r="AY438" s="45">
        <f t="shared" si="1497"/>
        <v>-68735.685528266185</v>
      </c>
      <c r="AZ438" s="45">
        <f t="shared" si="1497"/>
        <v>0</v>
      </c>
      <c r="BA438" s="45">
        <f t="shared" si="1497"/>
        <v>0</v>
      </c>
      <c r="BB438" s="45">
        <f t="shared" si="1497"/>
        <v>-69685.139602459065</v>
      </c>
      <c r="BC438" s="45">
        <f t="shared" si="1497"/>
        <v>0</v>
      </c>
      <c r="BD438" s="45">
        <f t="shared" si="1497"/>
        <v>0</v>
      </c>
      <c r="BE438" s="45">
        <f t="shared" si="1497"/>
        <v>-70647.708596974247</v>
      </c>
      <c r="BF438" s="45">
        <f t="shared" si="1497"/>
        <v>0</v>
      </c>
      <c r="BG438" s="45">
        <f t="shared" si="1497"/>
        <v>0</v>
      </c>
      <c r="BH438" s="45">
        <f t="shared" si="1497"/>
        <v>-71623.573669742094</v>
      </c>
      <c r="BI438" s="45">
        <f t="shared" si="1497"/>
        <v>0</v>
      </c>
      <c r="BJ438" s="45">
        <f t="shared" si="1497"/>
        <v>0</v>
      </c>
      <c r="BK438" s="45">
        <f t="shared" si="1497"/>
        <v>-72612.918481048691</v>
      </c>
      <c r="BL438" s="45">
        <f t="shared" si="1497"/>
        <v>0</v>
      </c>
      <c r="BM438" s="45">
        <f t="shared" si="1497"/>
        <v>0</v>
      </c>
      <c r="BN438" s="45">
        <f t="shared" si="1497"/>
        <v>-73615.929228101129</v>
      </c>
      <c r="BO438" s="45">
        <f t="shared" si="1497"/>
        <v>0</v>
      </c>
      <c r="BP438" s="45">
        <f t="shared" si="1497"/>
        <v>0</v>
      </c>
      <c r="BQ438" s="45">
        <f t="shared" si="1497"/>
        <v>-74632.794680070365</v>
      </c>
      <c r="BR438" s="45">
        <f t="shared" si="1497"/>
        <v>0</v>
      </c>
      <c r="BS438" s="45">
        <f t="shared" si="1497"/>
        <v>0</v>
      </c>
      <c r="BT438" s="45">
        <f t="shared" si="1497"/>
        <v>-75663.706213618018</v>
      </c>
      <c r="BU438" s="45">
        <f t="shared" si="1497"/>
        <v>0</v>
      </c>
      <c r="BV438" s="45">
        <f t="shared" ref="BV438:EG438" si="1498">BV135*-1</f>
        <v>0</v>
      </c>
      <c r="BW438" s="45">
        <f t="shared" si="1498"/>
        <v>-76708.857848913933</v>
      </c>
      <c r="BX438" s="45">
        <f t="shared" si="1498"/>
        <v>0</v>
      </c>
      <c r="BY438" s="45">
        <f t="shared" si="1498"/>
        <v>0</v>
      </c>
      <c r="BZ438" s="45">
        <f t="shared" si="1498"/>
        <v>-77768.446286151302</v>
      </c>
      <c r="CA438" s="45">
        <f t="shared" si="1498"/>
        <v>0</v>
      </c>
      <c r="CB438" s="45">
        <f t="shared" si="1498"/>
        <v>0</v>
      </c>
      <c r="CC438" s="45">
        <f t="shared" si="1498"/>
        <v>-78842.670942566096</v>
      </c>
      <c r="CD438" s="45">
        <f t="shared" si="1498"/>
        <v>0</v>
      </c>
      <c r="CE438" s="45">
        <f t="shared" si="1498"/>
        <v>0</v>
      </c>
      <c r="CF438" s="45">
        <f t="shared" si="1498"/>
        <v>-79931.73398996795</v>
      </c>
      <c r="CG438" s="45">
        <f t="shared" si="1498"/>
        <v>0</v>
      </c>
      <c r="CH438" s="45">
        <f t="shared" si="1498"/>
        <v>0</v>
      </c>
      <c r="CI438" s="45">
        <f t="shared" si="1498"/>
        <v>-81035.840392789352</v>
      </c>
      <c r="CJ438" s="45">
        <f t="shared" si="1498"/>
        <v>0</v>
      </c>
      <c r="CK438" s="45">
        <f t="shared" si="1498"/>
        <v>0</v>
      </c>
      <c r="CL438" s="45">
        <f t="shared" si="1498"/>
        <v>-82155.197946660541</v>
      </c>
      <c r="CM438" s="45">
        <f t="shared" si="1498"/>
        <v>0</v>
      </c>
      <c r="CN438" s="45">
        <f t="shared" si="1498"/>
        <v>0</v>
      </c>
      <c r="CO438" s="45">
        <f t="shared" si="1498"/>
        <v>-83290.017317517078</v>
      </c>
      <c r="CP438" s="45">
        <f t="shared" si="1498"/>
        <v>0</v>
      </c>
      <c r="CQ438" s="45">
        <f t="shared" si="1498"/>
        <v>0</v>
      </c>
      <c r="CR438" s="45">
        <f t="shared" si="1498"/>
        <v>-84440.512081247813</v>
      </c>
      <c r="CS438" s="45">
        <f t="shared" si="1498"/>
        <v>0</v>
      </c>
      <c r="CT438" s="45">
        <f t="shared" si="1498"/>
        <v>0</v>
      </c>
      <c r="CU438" s="45">
        <f t="shared" si="1498"/>
        <v>-85606.898763890335</v>
      </c>
      <c r="CV438" s="45">
        <f t="shared" si="1498"/>
        <v>0</v>
      </c>
      <c r="CW438" s="45">
        <f t="shared" si="1498"/>
        <v>0</v>
      </c>
      <c r="CX438" s="45">
        <f t="shared" si="1498"/>
        <v>-86789.396882381785</v>
      </c>
      <c r="CY438" s="45">
        <f t="shared" si="1498"/>
        <v>0</v>
      </c>
      <c r="CZ438" s="45">
        <f t="shared" si="1498"/>
        <v>0</v>
      </c>
      <c r="DA438" s="45">
        <f t="shared" si="1498"/>
        <v>-87988.228985872396</v>
      </c>
      <c r="DB438" s="45">
        <f t="shared" si="1498"/>
        <v>0</v>
      </c>
      <c r="DC438" s="45">
        <f t="shared" si="1498"/>
        <v>0</v>
      </c>
      <c r="DD438" s="45">
        <f t="shared" si="1498"/>
        <v>-89203.620697609949</v>
      </c>
      <c r="DE438" s="45">
        <f t="shared" si="1498"/>
        <v>0</v>
      </c>
      <c r="DF438" s="45">
        <f t="shared" si="1498"/>
        <v>0</v>
      </c>
      <c r="DG438" s="45">
        <f t="shared" si="1498"/>
        <v>-90435.800757402525</v>
      </c>
      <c r="DH438" s="45">
        <f t="shared" si="1498"/>
        <v>0</v>
      </c>
      <c r="DI438" s="45">
        <f t="shared" si="1498"/>
        <v>0</v>
      </c>
      <c r="DJ438" s="45">
        <f t="shared" si="1498"/>
        <v>-91685.001064667988</v>
      </c>
      <c r="DK438" s="45">
        <f t="shared" si="1498"/>
        <v>0</v>
      </c>
      <c r="DL438" s="45">
        <f t="shared" si="1498"/>
        <v>0</v>
      </c>
      <c r="DM438" s="45">
        <f t="shared" si="1498"/>
        <v>-92951.456722078001</v>
      </c>
      <c r="DN438" s="45">
        <f t="shared" si="1498"/>
        <v>0</v>
      </c>
      <c r="DO438" s="45">
        <f t="shared" si="1498"/>
        <v>0</v>
      </c>
      <c r="DP438" s="45">
        <f t="shared" si="1498"/>
        <v>-94235.40607980499</v>
      </c>
      <c r="DQ438" s="45">
        <f t="shared" si="1498"/>
        <v>0</v>
      </c>
      <c r="DR438" s="45">
        <f t="shared" si="1498"/>
        <v>0</v>
      </c>
      <c r="DS438" s="45">
        <f t="shared" si="1498"/>
        <v>-95537.090780380167</v>
      </c>
      <c r="DT438" s="45">
        <f t="shared" si="1498"/>
        <v>0</v>
      </c>
      <c r="DU438" s="45">
        <f t="shared" si="1498"/>
        <v>0</v>
      </c>
      <c r="DV438" s="45">
        <f t="shared" si="1498"/>
        <v>-96856.755804171436</v>
      </c>
      <c r="DW438" s="45">
        <f t="shared" si="1498"/>
        <v>0</v>
      </c>
      <c r="DX438" s="45">
        <f t="shared" si="1498"/>
        <v>0</v>
      </c>
      <c r="DY438" s="45">
        <f t="shared" si="1498"/>
        <v>-98194.649515489116</v>
      </c>
      <c r="DZ438" s="45">
        <f t="shared" si="1498"/>
        <v>0</v>
      </c>
      <c r="EA438" s="45">
        <f t="shared" si="1498"/>
        <v>0</v>
      </c>
      <c r="EB438" s="45">
        <f t="shared" si="1498"/>
        <v>-99551.023709328845</v>
      </c>
      <c r="EC438" s="45">
        <f t="shared" si="1498"/>
        <v>0</v>
      </c>
      <c r="ED438" s="45">
        <f t="shared" si="1498"/>
        <v>0</v>
      </c>
      <c r="EE438" s="45">
        <f t="shared" si="1498"/>
        <v>-100926.13365876008</v>
      </c>
      <c r="EF438" s="45">
        <f t="shared" si="1498"/>
        <v>0</v>
      </c>
      <c r="EG438" s="45">
        <f t="shared" si="1498"/>
        <v>0</v>
      </c>
      <c r="EH438" s="45">
        <f t="shared" ref="EH438:GS438" si="1499">EH135*-1</f>
        <v>-102320.23816296904</v>
      </c>
      <c r="EI438" s="45">
        <f t="shared" si="1499"/>
        <v>0</v>
      </c>
      <c r="EJ438" s="45">
        <f t="shared" si="1499"/>
        <v>0</v>
      </c>
      <c r="EK438" s="45">
        <f t="shared" si="1499"/>
        <v>-103733.5995959654</v>
      </c>
      <c r="EL438" s="45">
        <f t="shared" si="1499"/>
        <v>0</v>
      </c>
      <c r="EM438" s="45">
        <f t="shared" si="1499"/>
        <v>0</v>
      </c>
      <c r="EN438" s="45">
        <f t="shared" si="1499"/>
        <v>-105166.4839559618</v>
      </c>
      <c r="EO438" s="45">
        <f t="shared" si="1499"/>
        <v>0</v>
      </c>
      <c r="EP438" s="45">
        <f t="shared" si="1499"/>
        <v>0</v>
      </c>
      <c r="EQ438" s="45">
        <f t="shared" si="1499"/>
        <v>-106619.16091543531</v>
      </c>
      <c r="ER438" s="45">
        <f t="shared" si="1499"/>
        <v>0</v>
      </c>
      <c r="ES438" s="45">
        <f t="shared" si="1499"/>
        <v>0</v>
      </c>
      <c r="ET438" s="45">
        <f t="shared" si="1499"/>
        <v>-108091.90387188052</v>
      </c>
      <c r="EU438" s="45">
        <f t="shared" si="1499"/>
        <v>0</v>
      </c>
      <c r="EV438" s="45">
        <f t="shared" si="1499"/>
        <v>0</v>
      </c>
      <c r="EW438" s="45">
        <f t="shared" si="1499"/>
        <v>-109584.98999926366</v>
      </c>
      <c r="EX438" s="45">
        <f t="shared" si="1499"/>
        <v>0</v>
      </c>
      <c r="EY438" s="45">
        <f t="shared" si="1499"/>
        <v>0</v>
      </c>
      <c r="EZ438" s="45">
        <f t="shared" si="1499"/>
        <v>-111098.70030018735</v>
      </c>
      <c r="FA438" s="45">
        <f t="shared" si="1499"/>
        <v>0</v>
      </c>
      <c r="FB438" s="45">
        <f t="shared" si="1499"/>
        <v>0</v>
      </c>
      <c r="FC438" s="45">
        <f t="shared" si="1499"/>
        <v>-112633.3196587761</v>
      </c>
      <c r="FD438" s="45">
        <f t="shared" si="1499"/>
        <v>0</v>
      </c>
      <c r="FE438" s="45">
        <f t="shared" si="1499"/>
        <v>0</v>
      </c>
      <c r="FF438" s="45">
        <f t="shared" si="1499"/>
        <v>-114189.13689429229</v>
      </c>
      <c r="FG438" s="45">
        <f t="shared" si="1499"/>
        <v>0</v>
      </c>
      <c r="FH438" s="45">
        <f t="shared" si="1499"/>
        <v>0</v>
      </c>
      <c r="FI438" s="45">
        <f t="shared" si="1499"/>
        <v>-115766.4448154924</v>
      </c>
      <c r="FJ438" s="45">
        <f t="shared" si="1499"/>
        <v>0</v>
      </c>
      <c r="FK438" s="45">
        <f t="shared" si="1499"/>
        <v>0</v>
      </c>
      <c r="FL438" s="45">
        <f t="shared" si="1499"/>
        <v>-117365.54027573475</v>
      </c>
      <c r="FM438" s="45">
        <f t="shared" si="1499"/>
        <v>0</v>
      </c>
      <c r="FN438" s="45">
        <f t="shared" si="1499"/>
        <v>0</v>
      </c>
      <c r="FO438" s="45">
        <f t="shared" si="1499"/>
        <v>-118986.72422884774</v>
      </c>
      <c r="FP438" s="45">
        <f t="shared" si="1499"/>
        <v>0</v>
      </c>
      <c r="FQ438" s="45">
        <f t="shared" si="1499"/>
        <v>0</v>
      </c>
      <c r="FR438" s="45">
        <f t="shared" si="1499"/>
        <v>-120630.30178577029</v>
      </c>
      <c r="FS438" s="45">
        <f t="shared" si="1499"/>
        <v>0</v>
      </c>
      <c r="FT438" s="45">
        <f t="shared" si="1499"/>
        <v>0</v>
      </c>
      <c r="FU438" s="45">
        <f t="shared" si="1499"/>
        <v>-122296.58227197449</v>
      </c>
      <c r="FV438" s="45">
        <f t="shared" si="1499"/>
        <v>0</v>
      </c>
      <c r="FW438" s="45">
        <f t="shared" si="1499"/>
        <v>0</v>
      </c>
      <c r="FX438" s="45">
        <f t="shared" si="1499"/>
        <v>-123985.87928568132</v>
      </c>
      <c r="FY438" s="45">
        <f t="shared" si="1499"/>
        <v>0</v>
      </c>
      <c r="FZ438" s="45">
        <f t="shared" si="1499"/>
        <v>0</v>
      </c>
      <c r="GA438" s="45">
        <f t="shared" si="1499"/>
        <v>-125698.51075688077</v>
      </c>
      <c r="GB438" s="45">
        <f t="shared" si="1499"/>
        <v>0</v>
      </c>
      <c r="GC438" s="45">
        <f t="shared" si="1499"/>
        <v>0</v>
      </c>
      <c r="GD438" s="45">
        <f t="shared" si="1499"/>
        <v>-127434.79900716704</v>
      </c>
      <c r="GE438" s="45">
        <f t="shared" si="1499"/>
        <v>0</v>
      </c>
      <c r="GF438" s="45">
        <f t="shared" si="1499"/>
        <v>0</v>
      </c>
      <c r="GG438" s="45">
        <f t="shared" si="1499"/>
        <v>-129195.07081040017</v>
      </c>
      <c r="GH438" s="45">
        <f t="shared" si="1499"/>
        <v>0</v>
      </c>
      <c r="GI438" s="45">
        <f t="shared" si="1499"/>
        <v>0</v>
      </c>
      <c r="GJ438" s="45">
        <f t="shared" si="1499"/>
        <v>-130979.65745420588</v>
      </c>
      <c r="GK438" s="45">
        <f t="shared" si="1499"/>
        <v>0</v>
      </c>
      <c r="GL438" s="45">
        <f t="shared" si="1499"/>
        <v>0</v>
      </c>
      <c r="GM438" s="45">
        <f t="shared" si="1499"/>
        <v>-132788.89480232462</v>
      </c>
      <c r="GN438" s="45">
        <f t="shared" si="1499"/>
        <v>0</v>
      </c>
      <c r="GO438" s="45">
        <f t="shared" si="1499"/>
        <v>0</v>
      </c>
      <c r="GP438" s="45">
        <f t="shared" si="1499"/>
        <v>-134623.12335782207</v>
      </c>
      <c r="GQ438" s="45">
        <f t="shared" si="1499"/>
        <v>0</v>
      </c>
      <c r="GR438" s="45">
        <f t="shared" si="1499"/>
        <v>0</v>
      </c>
      <c r="GS438" s="45">
        <f t="shared" si="1499"/>
        <v>-136482.68832717257</v>
      </c>
      <c r="GT438" s="45">
        <f t="shared" ref="GT438:IH438" si="1500">GT135*-1</f>
        <v>0</v>
      </c>
      <c r="GU438" s="45">
        <f t="shared" si="1500"/>
        <v>0</v>
      </c>
      <c r="GV438" s="45">
        <f t="shared" si="1500"/>
        <v>-138367.93968522796</v>
      </c>
      <c r="GW438" s="45">
        <f t="shared" si="1500"/>
        <v>0</v>
      </c>
      <c r="GX438" s="45">
        <f t="shared" si="1500"/>
        <v>0</v>
      </c>
      <c r="GY438" s="45">
        <f t="shared" si="1500"/>
        <v>-140279.23224108369</v>
      </c>
      <c r="GZ438" s="45">
        <f t="shared" si="1500"/>
        <v>0</v>
      </c>
      <c r="HA438" s="45">
        <f t="shared" si="1500"/>
        <v>0</v>
      </c>
      <c r="HB438" s="45">
        <f t="shared" si="1500"/>
        <v>-142216.9257048548</v>
      </c>
      <c r="HC438" s="45">
        <f t="shared" si="1500"/>
        <v>0</v>
      </c>
      <c r="HD438" s="45">
        <f t="shared" si="1500"/>
        <v>0</v>
      </c>
      <c r="HE438" s="45">
        <f t="shared" si="1500"/>
        <v>-144181.38475537425</v>
      </c>
      <c r="HF438" s="45">
        <f t="shared" si="1500"/>
        <v>0</v>
      </c>
      <c r="HG438" s="45">
        <f t="shared" si="1500"/>
        <v>0</v>
      </c>
      <c r="HH438" s="45">
        <f t="shared" si="1500"/>
        <v>-146172.97910882649</v>
      </c>
      <c r="HI438" s="45">
        <f t="shared" si="1500"/>
        <v>0</v>
      </c>
      <c r="HJ438" s="45">
        <f t="shared" si="1500"/>
        <v>0</v>
      </c>
      <c r="HK438" s="45">
        <f t="shared" si="1500"/>
        <v>-148192.08358832882</v>
      </c>
      <c r="HL438" s="45">
        <f t="shared" si="1500"/>
        <v>0</v>
      </c>
      <c r="HM438" s="45">
        <f t="shared" si="1500"/>
        <v>0</v>
      </c>
      <c r="HN438" s="45">
        <f t="shared" si="1500"/>
        <v>-150239.07819447431</v>
      </c>
      <c r="HO438" s="45">
        <f t="shared" si="1500"/>
        <v>0</v>
      </c>
      <c r="HP438" s="45">
        <f t="shared" si="1500"/>
        <v>0</v>
      </c>
      <c r="HQ438" s="45">
        <f t="shared" si="1500"/>
        <v>-152314.34817684855</v>
      </c>
      <c r="HR438" s="45">
        <f t="shared" si="1500"/>
        <v>0</v>
      </c>
      <c r="HS438" s="45">
        <f t="shared" si="1500"/>
        <v>0</v>
      </c>
      <c r="HT438" s="45">
        <f t="shared" si="1500"/>
        <v>-154418.28410653493</v>
      </c>
      <c r="HU438" s="45">
        <f t="shared" si="1500"/>
        <v>0</v>
      </c>
      <c r="HV438" s="45">
        <f t="shared" si="1500"/>
        <v>0</v>
      </c>
      <c r="HW438" s="45">
        <f t="shared" si="1500"/>
        <v>-156551.28194962087</v>
      </c>
      <c r="HX438" s="45">
        <f t="shared" si="1500"/>
        <v>0</v>
      </c>
      <c r="HY438" s="45">
        <f t="shared" si="1500"/>
        <v>0</v>
      </c>
      <c r="HZ438" s="45">
        <f t="shared" si="1500"/>
        <v>-158713.74314171972</v>
      </c>
      <c r="IA438" s="45">
        <f t="shared" si="1500"/>
        <v>0</v>
      </c>
      <c r="IB438" s="45">
        <f t="shared" si="1500"/>
        <v>0</v>
      </c>
      <c r="IC438" s="45">
        <f t="shared" si="1500"/>
        <v>-160906.07466352204</v>
      </c>
      <c r="ID438" s="45">
        <f t="shared" si="1500"/>
        <v>0</v>
      </c>
      <c r="IE438" s="45">
        <f t="shared" si="1500"/>
        <v>0</v>
      </c>
      <c r="IF438" s="45">
        <f t="shared" si="1500"/>
        <v>-163128.68911739028</v>
      </c>
      <c r="IG438" s="45">
        <f t="shared" si="1500"/>
        <v>0</v>
      </c>
      <c r="IH438" s="45">
        <f t="shared" si="1500"/>
        <v>0</v>
      </c>
      <c r="II438" s="45">
        <v>0</v>
      </c>
      <c r="IJ438" s="45">
        <f t="shared" ref="IJ438:KU438" si="1501">IJ135*-1</f>
        <v>0</v>
      </c>
      <c r="IK438" s="45">
        <f t="shared" si="1501"/>
        <v>0</v>
      </c>
      <c r="IL438" s="45">
        <f t="shared" si="1501"/>
        <v>-127793.32145532535</v>
      </c>
      <c r="IM438" s="45">
        <f t="shared" si="1501"/>
        <v>0</v>
      </c>
      <c r="IN438" s="45">
        <f t="shared" si="1501"/>
        <v>0</v>
      </c>
      <c r="IO438" s="45">
        <f t="shared" si="1501"/>
        <v>0</v>
      </c>
      <c r="IP438" s="45">
        <f t="shared" si="1501"/>
        <v>0</v>
      </c>
      <c r="IQ438" s="45">
        <f t="shared" si="1501"/>
        <v>0</v>
      </c>
      <c r="IR438" s="45">
        <f t="shared" si="1501"/>
        <v>0</v>
      </c>
      <c r="IS438" s="45">
        <f t="shared" si="1501"/>
        <v>0</v>
      </c>
      <c r="IT438" s="45">
        <f t="shared" si="1501"/>
        <v>0</v>
      </c>
      <c r="IU438" s="45">
        <f t="shared" si="1501"/>
        <v>0</v>
      </c>
      <c r="IV438" s="45">
        <f t="shared" si="1501"/>
        <v>0</v>
      </c>
      <c r="IW438" s="45">
        <f t="shared" si="1501"/>
        <v>0</v>
      </c>
      <c r="IX438" s="45">
        <f t="shared" si="1501"/>
        <v>0</v>
      </c>
      <c r="IY438" s="45">
        <f t="shared" si="1501"/>
        <v>0</v>
      </c>
      <c r="IZ438" s="45">
        <f t="shared" si="1501"/>
        <v>0</v>
      </c>
      <c r="JA438" s="45">
        <f t="shared" si="1501"/>
        <v>0</v>
      </c>
      <c r="JB438" s="45">
        <f t="shared" si="1501"/>
        <v>0</v>
      </c>
      <c r="JC438" s="45">
        <f t="shared" si="1501"/>
        <v>0</v>
      </c>
      <c r="JD438" s="45">
        <f t="shared" si="1501"/>
        <v>0</v>
      </c>
      <c r="JE438" s="45">
        <f t="shared" si="1501"/>
        <v>0</v>
      </c>
      <c r="JF438" s="45">
        <f t="shared" si="1501"/>
        <v>0</v>
      </c>
      <c r="JG438" s="45">
        <f t="shared" si="1501"/>
        <v>0</v>
      </c>
      <c r="JH438" s="45">
        <f t="shared" si="1501"/>
        <v>0</v>
      </c>
      <c r="JI438" s="45">
        <f t="shared" si="1501"/>
        <v>0</v>
      </c>
      <c r="JJ438" s="45">
        <f t="shared" si="1501"/>
        <v>0</v>
      </c>
      <c r="JK438" s="45">
        <f t="shared" si="1501"/>
        <v>0</v>
      </c>
      <c r="JL438" s="45">
        <f t="shared" si="1501"/>
        <v>0</v>
      </c>
      <c r="JM438" s="45">
        <f t="shared" si="1501"/>
        <v>0</v>
      </c>
      <c r="JN438" s="45">
        <f t="shared" si="1501"/>
        <v>0</v>
      </c>
      <c r="JO438" s="45">
        <f t="shared" si="1501"/>
        <v>0</v>
      </c>
      <c r="JP438" s="45">
        <f t="shared" si="1501"/>
        <v>0</v>
      </c>
      <c r="JQ438" s="45">
        <f t="shared" si="1501"/>
        <v>0</v>
      </c>
      <c r="JR438" s="45">
        <f t="shared" si="1501"/>
        <v>0</v>
      </c>
      <c r="JS438" s="45">
        <f t="shared" si="1501"/>
        <v>0</v>
      </c>
      <c r="JT438" s="45">
        <f t="shared" si="1501"/>
        <v>0</v>
      </c>
      <c r="JU438" s="45">
        <f t="shared" si="1501"/>
        <v>0</v>
      </c>
      <c r="JV438" s="45">
        <f t="shared" si="1501"/>
        <v>0</v>
      </c>
      <c r="JW438" s="45">
        <f t="shared" si="1501"/>
        <v>0</v>
      </c>
      <c r="JX438" s="45">
        <f t="shared" si="1501"/>
        <v>0</v>
      </c>
      <c r="JY438" s="45">
        <f t="shared" si="1501"/>
        <v>0</v>
      </c>
      <c r="JZ438" s="45">
        <f t="shared" si="1501"/>
        <v>0</v>
      </c>
      <c r="KA438" s="45">
        <f t="shared" si="1501"/>
        <v>0</v>
      </c>
      <c r="KB438" s="45">
        <f t="shared" si="1501"/>
        <v>0</v>
      </c>
      <c r="KC438" s="45">
        <f t="shared" si="1501"/>
        <v>0</v>
      </c>
      <c r="KD438" s="45">
        <f t="shared" si="1501"/>
        <v>0</v>
      </c>
      <c r="KE438" s="45">
        <f t="shared" si="1501"/>
        <v>0</v>
      </c>
      <c r="KF438" s="45">
        <f t="shared" si="1501"/>
        <v>0</v>
      </c>
      <c r="KG438" s="45">
        <f t="shared" si="1501"/>
        <v>0</v>
      </c>
      <c r="KH438" s="45">
        <f t="shared" si="1501"/>
        <v>0</v>
      </c>
      <c r="KI438" s="45">
        <f t="shared" si="1501"/>
        <v>0</v>
      </c>
      <c r="KJ438" s="45">
        <f t="shared" si="1501"/>
        <v>0</v>
      </c>
      <c r="KK438" s="45">
        <f t="shared" si="1501"/>
        <v>0</v>
      </c>
      <c r="KL438" s="45">
        <f t="shared" si="1501"/>
        <v>0</v>
      </c>
      <c r="KM438" s="45">
        <f t="shared" si="1501"/>
        <v>0</v>
      </c>
      <c r="KN438" s="45">
        <f t="shared" si="1501"/>
        <v>0</v>
      </c>
      <c r="KO438" s="45">
        <f t="shared" si="1501"/>
        <v>0</v>
      </c>
      <c r="KP438" s="45">
        <f t="shared" si="1501"/>
        <v>0</v>
      </c>
      <c r="KQ438" s="45">
        <f t="shared" si="1501"/>
        <v>0</v>
      </c>
      <c r="KR438" s="45">
        <f t="shared" si="1501"/>
        <v>0</v>
      </c>
      <c r="KS438" s="45">
        <f t="shared" si="1501"/>
        <v>0</v>
      </c>
      <c r="KT438" s="45">
        <f t="shared" si="1501"/>
        <v>0</v>
      </c>
      <c r="KU438" s="45">
        <f t="shared" si="1501"/>
        <v>0</v>
      </c>
      <c r="KV438" s="45">
        <f t="shared" ref="KV438:LT438" si="1502">KV135*-1</f>
        <v>0</v>
      </c>
      <c r="KW438" s="45">
        <f t="shared" si="1502"/>
        <v>0</v>
      </c>
      <c r="KX438" s="45">
        <f t="shared" si="1502"/>
        <v>0</v>
      </c>
      <c r="KY438" s="45">
        <f t="shared" si="1502"/>
        <v>0</v>
      </c>
      <c r="KZ438" s="45">
        <f t="shared" si="1502"/>
        <v>0</v>
      </c>
      <c r="LA438" s="45">
        <f t="shared" si="1502"/>
        <v>0</v>
      </c>
      <c r="LB438" s="45">
        <f t="shared" si="1502"/>
        <v>0</v>
      </c>
      <c r="LC438" s="45">
        <f t="shared" si="1502"/>
        <v>0</v>
      </c>
      <c r="LD438" s="45">
        <f t="shared" si="1502"/>
        <v>0</v>
      </c>
      <c r="LE438" s="45">
        <f t="shared" si="1502"/>
        <v>0</v>
      </c>
      <c r="LF438" s="45">
        <f t="shared" si="1502"/>
        <v>0</v>
      </c>
      <c r="LG438" s="45">
        <f t="shared" si="1502"/>
        <v>0</v>
      </c>
      <c r="LH438" s="45">
        <f t="shared" si="1502"/>
        <v>0</v>
      </c>
      <c r="LI438" s="45">
        <f t="shared" si="1502"/>
        <v>0</v>
      </c>
      <c r="LJ438" s="45">
        <f t="shared" si="1502"/>
        <v>0</v>
      </c>
      <c r="LK438" s="45">
        <f t="shared" si="1502"/>
        <v>0</v>
      </c>
      <c r="LL438" s="45">
        <f t="shared" si="1502"/>
        <v>0</v>
      </c>
      <c r="LM438" s="45">
        <f t="shared" si="1502"/>
        <v>0</v>
      </c>
      <c r="LN438" s="45">
        <f t="shared" si="1502"/>
        <v>0</v>
      </c>
      <c r="LO438" s="45">
        <f t="shared" si="1502"/>
        <v>0</v>
      </c>
      <c r="LP438" s="45">
        <f t="shared" si="1502"/>
        <v>0</v>
      </c>
      <c r="LQ438" s="45">
        <f t="shared" si="1502"/>
        <v>0</v>
      </c>
      <c r="LR438" s="45">
        <f t="shared" si="1502"/>
        <v>0</v>
      </c>
      <c r="LS438" s="45">
        <f t="shared" si="1502"/>
        <v>0</v>
      </c>
      <c r="LT438" s="45">
        <f t="shared" si="1502"/>
        <v>0</v>
      </c>
      <c r="LU438" s="45"/>
      <c r="LV438" s="45"/>
      <c r="LW438" s="45"/>
      <c r="LX438" s="45"/>
      <c r="LY438" s="45"/>
      <c r="LZ438" s="45"/>
      <c r="MA438" s="45"/>
      <c r="MB438" s="45"/>
      <c r="MC438" s="45"/>
      <c r="MD438" s="45"/>
      <c r="ME438" s="45"/>
      <c r="MF438" s="45"/>
      <c r="MG438" s="45"/>
      <c r="MH438" s="45"/>
      <c r="MI438" s="45"/>
      <c r="MJ438" s="45"/>
      <c r="MK438" s="45"/>
      <c r="ML438" s="45"/>
      <c r="MM438" s="45"/>
      <c r="MN438" s="45"/>
      <c r="MO438" s="45"/>
      <c r="MP438" s="45"/>
      <c r="MQ438" s="45"/>
      <c r="MR438" s="45"/>
      <c r="MS438" s="45"/>
      <c r="MT438" s="45"/>
      <c r="MU438" s="45"/>
      <c r="MV438" s="45"/>
      <c r="MW438" s="45"/>
      <c r="MX438" s="45"/>
      <c r="MY438" s="45"/>
      <c r="MZ438" s="45"/>
      <c r="NA438" s="45"/>
      <c r="NB438" s="45"/>
      <c r="NC438" s="45"/>
      <c r="ND438" s="45"/>
      <c r="NE438" s="45"/>
      <c r="NF438" s="45"/>
      <c r="NG438" s="45"/>
      <c r="NH438" s="45"/>
      <c r="NI438" s="45"/>
      <c r="NJ438" s="45"/>
      <c r="NK438" s="45"/>
      <c r="NL438" s="45"/>
      <c r="NM438" s="45"/>
      <c r="NN438" s="45"/>
      <c r="NO438" s="45"/>
      <c r="NP438" s="45"/>
      <c r="NQ438" s="45"/>
      <c r="NR438" s="45"/>
      <c r="NS438" s="45"/>
      <c r="NT438" s="45"/>
      <c r="NU438" s="45"/>
      <c r="NV438" s="45"/>
      <c r="NW438" s="45"/>
      <c r="NX438" s="45"/>
      <c r="NY438" s="45"/>
      <c r="NZ438" s="45"/>
      <c r="OA438" s="45"/>
      <c r="OB438" s="45"/>
      <c r="OC438" s="45"/>
      <c r="OD438" s="45"/>
      <c r="OE438" s="45"/>
      <c r="OF438" s="45"/>
      <c r="OG438" s="45"/>
      <c r="OH438" s="45"/>
      <c r="OI438" s="45"/>
      <c r="OJ438" s="45"/>
      <c r="OK438" s="45"/>
      <c r="OL438" s="45"/>
      <c r="OM438" s="45"/>
      <c r="ON438" s="45"/>
      <c r="OO438" s="45"/>
      <c r="OP438" s="45"/>
      <c r="OQ438" s="45"/>
      <c r="OR438" s="45"/>
      <c r="OS438" s="45"/>
      <c r="OT438" s="45"/>
      <c r="OU438" s="45"/>
      <c r="OV438" s="45"/>
      <c r="OW438" s="45"/>
      <c r="OX438" s="45"/>
      <c r="OY438" s="45"/>
      <c r="OZ438" s="45"/>
      <c r="PA438" s="45"/>
      <c r="PB438" s="45"/>
      <c r="PC438" s="45"/>
      <c r="PD438" s="45"/>
      <c r="PE438" s="45"/>
      <c r="PF438" s="45"/>
      <c r="PG438" s="45"/>
      <c r="PH438" s="45"/>
      <c r="PI438" s="45"/>
      <c r="PJ438" s="45"/>
      <c r="PK438" s="45"/>
      <c r="PL438" s="45"/>
      <c r="PM438" s="45"/>
      <c r="PN438" s="45"/>
      <c r="PO438" s="45"/>
      <c r="PP438" s="45"/>
      <c r="PQ438" s="45"/>
      <c r="PR438" s="45"/>
      <c r="PS438" s="45"/>
      <c r="PT438" s="45"/>
      <c r="PU438" s="45"/>
      <c r="PV438" s="45"/>
      <c r="PW438" s="45"/>
      <c r="PX438" s="45"/>
      <c r="PY438" s="45"/>
      <c r="PZ438" s="45"/>
      <c r="QA438" s="45"/>
      <c r="QB438" s="45"/>
      <c r="QC438" s="45"/>
      <c r="QD438" s="45"/>
      <c r="QE438" s="45"/>
      <c r="QF438" s="45"/>
      <c r="QG438" s="45"/>
      <c r="QH438" s="45"/>
      <c r="QI438" s="45"/>
      <c r="QJ438" s="45"/>
      <c r="QK438" s="45"/>
      <c r="QL438" s="45"/>
      <c r="QM438" s="45"/>
      <c r="QN438" s="45"/>
      <c r="QO438" s="45"/>
      <c r="QP438" s="45"/>
      <c r="QQ438" s="45"/>
      <c r="QR438" s="45"/>
      <c r="QS438" s="45"/>
      <c r="QT438" s="45"/>
      <c r="QU438" s="45"/>
    </row>
    <row r="439" spans="1:463" ht="15" customHeight="1" outlineLevel="1">
      <c r="C439" s="75" t="s">
        <v>617</v>
      </c>
      <c r="E439" s="50" t="s">
        <v>95</v>
      </c>
      <c r="G439" s="32"/>
      <c r="H439" s="66">
        <f t="shared" si="1461"/>
        <v>-4404775.4401056347</v>
      </c>
      <c r="I439" s="45">
        <f t="shared" ref="I439:BT439" si="1503">I134*-1</f>
        <v>0</v>
      </c>
      <c r="J439" s="45">
        <f t="shared" si="1503"/>
        <v>0</v>
      </c>
      <c r="K439" s="45">
        <f t="shared" si="1503"/>
        <v>0</v>
      </c>
      <c r="L439" s="45">
        <f t="shared" si="1503"/>
        <v>0</v>
      </c>
      <c r="M439" s="45">
        <f t="shared" si="1503"/>
        <v>0</v>
      </c>
      <c r="N439" s="45">
        <f t="shared" si="1503"/>
        <v>0</v>
      </c>
      <c r="O439" s="45">
        <f t="shared" si="1503"/>
        <v>0</v>
      </c>
      <c r="P439" s="45">
        <f t="shared" si="1503"/>
        <v>0</v>
      </c>
      <c r="Q439" s="45">
        <f t="shared" si="1503"/>
        <v>0</v>
      </c>
      <c r="R439" s="45">
        <f t="shared" si="1503"/>
        <v>0</v>
      </c>
      <c r="S439" s="45">
        <f t="shared" si="1503"/>
        <v>0</v>
      </c>
      <c r="T439" s="45">
        <f t="shared" si="1503"/>
        <v>0</v>
      </c>
      <c r="U439" s="45">
        <f t="shared" si="1503"/>
        <v>0</v>
      </c>
      <c r="V439" s="45">
        <f t="shared" si="1503"/>
        <v>0</v>
      </c>
      <c r="W439" s="45">
        <f t="shared" si="1503"/>
        <v>0</v>
      </c>
      <c r="X439" s="45">
        <f t="shared" si="1503"/>
        <v>0</v>
      </c>
      <c r="Y439" s="45">
        <f t="shared" si="1503"/>
        <v>0</v>
      </c>
      <c r="Z439" s="45">
        <f t="shared" si="1503"/>
        <v>0</v>
      </c>
      <c r="AA439" s="45">
        <f t="shared" si="1503"/>
        <v>0</v>
      </c>
      <c r="AB439" s="45">
        <f t="shared" si="1503"/>
        <v>0</v>
      </c>
      <c r="AC439" s="45">
        <f t="shared" si="1503"/>
        <v>0</v>
      </c>
      <c r="AD439" s="45">
        <f t="shared" si="1503"/>
        <v>0</v>
      </c>
      <c r="AE439" s="45">
        <f t="shared" si="1503"/>
        <v>0</v>
      </c>
      <c r="AF439" s="45">
        <f t="shared" si="1503"/>
        <v>0</v>
      </c>
      <c r="AG439" s="45">
        <f t="shared" si="1503"/>
        <v>0</v>
      </c>
      <c r="AH439" s="45">
        <f t="shared" si="1503"/>
        <v>0</v>
      </c>
      <c r="AI439" s="45">
        <f t="shared" si="1503"/>
        <v>0</v>
      </c>
      <c r="AJ439" s="45">
        <f t="shared" si="1503"/>
        <v>-140017.28391288052</v>
      </c>
      <c r="AK439" s="45">
        <f t="shared" si="1503"/>
        <v>0</v>
      </c>
      <c r="AL439" s="45">
        <f t="shared" si="1503"/>
        <v>0</v>
      </c>
      <c r="AM439" s="45">
        <f t="shared" si="1503"/>
        <v>-104366.18895969058</v>
      </c>
      <c r="AN439" s="45">
        <f t="shared" si="1503"/>
        <v>0</v>
      </c>
      <c r="AO439" s="45">
        <f t="shared" si="1503"/>
        <v>0</v>
      </c>
      <c r="AP439" s="45">
        <f t="shared" si="1503"/>
        <v>-103467.43185100495</v>
      </c>
      <c r="AQ439" s="45">
        <f t="shared" si="1503"/>
        <v>0</v>
      </c>
      <c r="AR439" s="45">
        <f t="shared" si="1503"/>
        <v>0</v>
      </c>
      <c r="AS439" s="45">
        <f t="shared" si="1503"/>
        <v>-102556.26010511894</v>
      </c>
      <c r="AT439" s="45">
        <f t="shared" si="1503"/>
        <v>0</v>
      </c>
      <c r="AU439" s="45">
        <f t="shared" si="1503"/>
        <v>0</v>
      </c>
      <c r="AV439" s="45">
        <f t="shared" si="1503"/>
        <v>-101632.50223719497</v>
      </c>
      <c r="AW439" s="45">
        <f t="shared" si="1503"/>
        <v>0</v>
      </c>
      <c r="AX439" s="45">
        <f t="shared" si="1503"/>
        <v>0</v>
      </c>
      <c r="AY439" s="45">
        <f t="shared" si="1503"/>
        <v>-100695.98439365535</v>
      </c>
      <c r="AZ439" s="45">
        <f t="shared" si="1503"/>
        <v>0</v>
      </c>
      <c r="BA439" s="45">
        <f t="shared" si="1503"/>
        <v>0</v>
      </c>
      <c r="BB439" s="45">
        <f t="shared" si="1503"/>
        <v>-99746.530319462472</v>
      </c>
      <c r="BC439" s="45">
        <f t="shared" si="1503"/>
        <v>0</v>
      </c>
      <c r="BD439" s="45">
        <f t="shared" si="1503"/>
        <v>0</v>
      </c>
      <c r="BE439" s="45">
        <f t="shared" si="1503"/>
        <v>-98783.96132494729</v>
      </c>
      <c r="BF439" s="45">
        <f t="shared" si="1503"/>
        <v>0</v>
      </c>
      <c r="BG439" s="45">
        <f t="shared" si="1503"/>
        <v>0</v>
      </c>
      <c r="BH439" s="45">
        <f t="shared" si="1503"/>
        <v>-97808.096252179443</v>
      </c>
      <c r="BI439" s="45">
        <f t="shared" si="1503"/>
        <v>0</v>
      </c>
      <c r="BJ439" s="45">
        <f t="shared" si="1503"/>
        <v>0</v>
      </c>
      <c r="BK439" s="45">
        <f t="shared" si="1503"/>
        <v>-96818.751440872846</v>
      </c>
      <c r="BL439" s="45">
        <f t="shared" si="1503"/>
        <v>0</v>
      </c>
      <c r="BM439" s="45">
        <f t="shared" si="1503"/>
        <v>0</v>
      </c>
      <c r="BN439" s="45">
        <f t="shared" si="1503"/>
        <v>-95815.740693820408</v>
      </c>
      <c r="BO439" s="45">
        <f t="shared" si="1503"/>
        <v>0</v>
      </c>
      <c r="BP439" s="45">
        <f t="shared" si="1503"/>
        <v>0</v>
      </c>
      <c r="BQ439" s="45">
        <f t="shared" si="1503"/>
        <v>-94798.875241851172</v>
      </c>
      <c r="BR439" s="45">
        <f t="shared" si="1503"/>
        <v>0</v>
      </c>
      <c r="BS439" s="45">
        <f t="shared" si="1503"/>
        <v>0</v>
      </c>
      <c r="BT439" s="45">
        <f t="shared" si="1503"/>
        <v>-93767.96370830352</v>
      </c>
      <c r="BU439" s="45">
        <f t="shared" ref="BU439:EF439" si="1504">BU134*-1</f>
        <v>0</v>
      </c>
      <c r="BV439" s="45">
        <f t="shared" si="1504"/>
        <v>0</v>
      </c>
      <c r="BW439" s="45">
        <f t="shared" si="1504"/>
        <v>-92722.812073007604</v>
      </c>
      <c r="BX439" s="45">
        <f t="shared" si="1504"/>
        <v>0</v>
      </c>
      <c r="BY439" s="45">
        <f t="shared" si="1504"/>
        <v>0</v>
      </c>
      <c r="BZ439" s="45">
        <f t="shared" si="1504"/>
        <v>-91663.223635770235</v>
      </c>
      <c r="CA439" s="45">
        <f t="shared" si="1504"/>
        <v>0</v>
      </c>
      <c r="CB439" s="45">
        <f t="shared" si="1504"/>
        <v>0</v>
      </c>
      <c r="CC439" s="45">
        <f t="shared" si="1504"/>
        <v>-90588.998979355441</v>
      </c>
      <c r="CD439" s="45">
        <f t="shared" si="1504"/>
        <v>0</v>
      </c>
      <c r="CE439" s="45">
        <f t="shared" si="1504"/>
        <v>0</v>
      </c>
      <c r="CF439" s="45">
        <f t="shared" si="1504"/>
        <v>-89499.935931953587</v>
      </c>
      <c r="CG439" s="45">
        <f t="shared" si="1504"/>
        <v>0</v>
      </c>
      <c r="CH439" s="45">
        <f t="shared" si="1504"/>
        <v>0</v>
      </c>
      <c r="CI439" s="45">
        <f t="shared" si="1504"/>
        <v>-88395.829529132185</v>
      </c>
      <c r="CJ439" s="45">
        <f t="shared" si="1504"/>
        <v>0</v>
      </c>
      <c r="CK439" s="45">
        <f t="shared" si="1504"/>
        <v>0</v>
      </c>
      <c r="CL439" s="45">
        <f t="shared" si="1504"/>
        <v>-87276.471975260996</v>
      </c>
      <c r="CM439" s="45">
        <f t="shared" si="1504"/>
        <v>0</v>
      </c>
      <c r="CN439" s="45">
        <f t="shared" si="1504"/>
        <v>0</v>
      </c>
      <c r="CO439" s="45">
        <f t="shared" si="1504"/>
        <v>-86141.652604404459</v>
      </c>
      <c r="CP439" s="45">
        <f t="shared" si="1504"/>
        <v>0</v>
      </c>
      <c r="CQ439" s="45">
        <f t="shared" si="1504"/>
        <v>0</v>
      </c>
      <c r="CR439" s="45">
        <f t="shared" si="1504"/>
        <v>-84991.157840673724</v>
      </c>
      <c r="CS439" s="45">
        <f t="shared" si="1504"/>
        <v>0</v>
      </c>
      <c r="CT439" s="45">
        <f t="shared" si="1504"/>
        <v>0</v>
      </c>
      <c r="CU439" s="45">
        <f t="shared" si="1504"/>
        <v>-83824.771158031203</v>
      </c>
      <c r="CV439" s="45">
        <f t="shared" si="1504"/>
        <v>0</v>
      </c>
      <c r="CW439" s="45">
        <f t="shared" si="1504"/>
        <v>0</v>
      </c>
      <c r="CX439" s="45">
        <f t="shared" si="1504"/>
        <v>-82642.273039539752</v>
      </c>
      <c r="CY439" s="45">
        <f t="shared" si="1504"/>
        <v>0</v>
      </c>
      <c r="CZ439" s="45">
        <f t="shared" si="1504"/>
        <v>0</v>
      </c>
      <c r="DA439" s="45">
        <f t="shared" si="1504"/>
        <v>-81443.440936049141</v>
      </c>
      <c r="DB439" s="45">
        <f t="shared" si="1504"/>
        <v>0</v>
      </c>
      <c r="DC439" s="45">
        <f t="shared" si="1504"/>
        <v>0</v>
      </c>
      <c r="DD439" s="45">
        <f t="shared" si="1504"/>
        <v>-80228.049224311588</v>
      </c>
      <c r="DE439" s="45">
        <f t="shared" si="1504"/>
        <v>0</v>
      </c>
      <c r="DF439" s="45">
        <f t="shared" si="1504"/>
        <v>0</v>
      </c>
      <c r="DG439" s="45">
        <f t="shared" si="1504"/>
        <v>-78995.869164519012</v>
      </c>
      <c r="DH439" s="45">
        <f t="shared" si="1504"/>
        <v>0</v>
      </c>
      <c r="DI439" s="45">
        <f t="shared" si="1504"/>
        <v>0</v>
      </c>
      <c r="DJ439" s="45">
        <f t="shared" si="1504"/>
        <v>-77746.66885725355</v>
      </c>
      <c r="DK439" s="45">
        <f t="shared" si="1504"/>
        <v>0</v>
      </c>
      <c r="DL439" s="45">
        <f t="shared" si="1504"/>
        <v>0</v>
      </c>
      <c r="DM439" s="45">
        <f t="shared" si="1504"/>
        <v>-76480.213199843536</v>
      </c>
      <c r="DN439" s="45">
        <f t="shared" si="1504"/>
        <v>0</v>
      </c>
      <c r="DO439" s="45">
        <f t="shared" si="1504"/>
        <v>0</v>
      </c>
      <c r="DP439" s="45">
        <f t="shared" si="1504"/>
        <v>-75196.263842116547</v>
      </c>
      <c r="DQ439" s="45">
        <f t="shared" si="1504"/>
        <v>0</v>
      </c>
      <c r="DR439" s="45">
        <f t="shared" si="1504"/>
        <v>0</v>
      </c>
      <c r="DS439" s="45">
        <f t="shared" si="1504"/>
        <v>-73894.57914154137</v>
      </c>
      <c r="DT439" s="45">
        <f t="shared" si="1504"/>
        <v>0</v>
      </c>
      <c r="DU439" s="45">
        <f t="shared" si="1504"/>
        <v>0</v>
      </c>
      <c r="DV439" s="45">
        <f t="shared" si="1504"/>
        <v>-72574.914117750101</v>
      </c>
      <c r="DW439" s="45">
        <f t="shared" si="1504"/>
        <v>0</v>
      </c>
      <c r="DX439" s="45">
        <f t="shared" si="1504"/>
        <v>0</v>
      </c>
      <c r="DY439" s="45">
        <f t="shared" si="1504"/>
        <v>-71237.020406432421</v>
      </c>
      <c r="DZ439" s="45">
        <f t="shared" si="1504"/>
        <v>0</v>
      </c>
      <c r="EA439" s="45">
        <f t="shared" si="1504"/>
        <v>0</v>
      </c>
      <c r="EB439" s="45">
        <f t="shared" si="1504"/>
        <v>-69880.646212592692</v>
      </c>
      <c r="EC439" s="45">
        <f t="shared" si="1504"/>
        <v>0</v>
      </c>
      <c r="ED439" s="45">
        <f t="shared" si="1504"/>
        <v>0</v>
      </c>
      <c r="EE439" s="45">
        <f t="shared" si="1504"/>
        <v>-68505.536263161455</v>
      </c>
      <c r="EF439" s="45">
        <f t="shared" si="1504"/>
        <v>0</v>
      </c>
      <c r="EG439" s="45">
        <f t="shared" ref="EG439:GR439" si="1505">EG134*-1</f>
        <v>0</v>
      </c>
      <c r="EH439" s="45">
        <f t="shared" si="1505"/>
        <v>-67111.431758952502</v>
      </c>
      <c r="EI439" s="45">
        <f t="shared" si="1505"/>
        <v>0</v>
      </c>
      <c r="EJ439" s="45">
        <f t="shared" si="1505"/>
        <v>0</v>
      </c>
      <c r="EK439" s="45">
        <f t="shared" si="1505"/>
        <v>-65698.070325956141</v>
      </c>
      <c r="EL439" s="45">
        <f t="shared" si="1505"/>
        <v>0</v>
      </c>
      <c r="EM439" s="45">
        <f t="shared" si="1505"/>
        <v>0</v>
      </c>
      <c r="EN439" s="45">
        <f t="shared" si="1505"/>
        <v>-64265.185965959739</v>
      </c>
      <c r="EO439" s="45">
        <f t="shared" si="1505"/>
        <v>0</v>
      </c>
      <c r="EP439" s="45">
        <f t="shared" si="1505"/>
        <v>0</v>
      </c>
      <c r="EQ439" s="45">
        <f t="shared" si="1505"/>
        <v>-62812.509006486231</v>
      </c>
      <c r="ER439" s="45">
        <f t="shared" si="1505"/>
        <v>0</v>
      </c>
      <c r="ES439" s="45">
        <f t="shared" si="1505"/>
        <v>0</v>
      </c>
      <c r="ET439" s="45">
        <f t="shared" si="1505"/>
        <v>-61339.766050041013</v>
      </c>
      <c r="EU439" s="45">
        <f t="shared" si="1505"/>
        <v>0</v>
      </c>
      <c r="EV439" s="45">
        <f t="shared" si="1505"/>
        <v>0</v>
      </c>
      <c r="EW439" s="45">
        <f t="shared" si="1505"/>
        <v>-59846.679922657881</v>
      </c>
      <c r="EX439" s="45">
        <f t="shared" si="1505"/>
        <v>0</v>
      </c>
      <c r="EY439" s="45">
        <f t="shared" si="1505"/>
        <v>0</v>
      </c>
      <c r="EZ439" s="45">
        <f t="shared" si="1505"/>
        <v>-58332.969621734184</v>
      </c>
      <c r="FA439" s="45">
        <f t="shared" si="1505"/>
        <v>0</v>
      </c>
      <c r="FB439" s="45">
        <f t="shared" si="1505"/>
        <v>0</v>
      </c>
      <c r="FC439" s="45">
        <f t="shared" si="1505"/>
        <v>-56798.350263145425</v>
      </c>
      <c r="FD439" s="45">
        <f t="shared" si="1505"/>
        <v>0</v>
      </c>
      <c r="FE439" s="45">
        <f t="shared" si="1505"/>
        <v>0</v>
      </c>
      <c r="FF439" s="45">
        <f t="shared" si="1505"/>
        <v>-55242.533027629259</v>
      </c>
      <c r="FG439" s="45">
        <f t="shared" si="1505"/>
        <v>0</v>
      </c>
      <c r="FH439" s="45">
        <f t="shared" si="1505"/>
        <v>0</v>
      </c>
      <c r="FI439" s="45">
        <f t="shared" si="1505"/>
        <v>-53665.225106429134</v>
      </c>
      <c r="FJ439" s="45">
        <f t="shared" si="1505"/>
        <v>0</v>
      </c>
      <c r="FK439" s="45">
        <f t="shared" si="1505"/>
        <v>0</v>
      </c>
      <c r="FL439" s="45">
        <f t="shared" si="1505"/>
        <v>-52066.12964618679</v>
      </c>
      <c r="FM439" s="45">
        <f t="shared" si="1505"/>
        <v>0</v>
      </c>
      <c r="FN439" s="45">
        <f t="shared" si="1505"/>
        <v>0</v>
      </c>
      <c r="FO439" s="45">
        <f t="shared" si="1505"/>
        <v>-50444.945693073802</v>
      </c>
      <c r="FP439" s="45">
        <f t="shared" si="1505"/>
        <v>0</v>
      </c>
      <c r="FQ439" s="45">
        <f t="shared" si="1505"/>
        <v>0</v>
      </c>
      <c r="FR439" s="45">
        <f t="shared" si="1505"/>
        <v>-48801.368136151243</v>
      </c>
      <c r="FS439" s="45">
        <f t="shared" si="1505"/>
        <v>0</v>
      </c>
      <c r="FT439" s="45">
        <f t="shared" si="1505"/>
        <v>0</v>
      </c>
      <c r="FU439" s="45">
        <f t="shared" si="1505"/>
        <v>-47135.087649947047</v>
      </c>
      <c r="FV439" s="45">
        <f t="shared" si="1505"/>
        <v>0</v>
      </c>
      <c r="FW439" s="45">
        <f t="shared" si="1505"/>
        <v>0</v>
      </c>
      <c r="FX439" s="45">
        <f t="shared" si="1505"/>
        <v>-45445.790636240214</v>
      </c>
      <c r="FY439" s="45">
        <f t="shared" si="1505"/>
        <v>0</v>
      </c>
      <c r="FZ439" s="45">
        <f t="shared" si="1505"/>
        <v>0</v>
      </c>
      <c r="GA439" s="45">
        <f t="shared" si="1505"/>
        <v>-43733.159165040757</v>
      </c>
      <c r="GB439" s="45">
        <f t="shared" si="1505"/>
        <v>0</v>
      </c>
      <c r="GC439" s="45">
        <f t="shared" si="1505"/>
        <v>0</v>
      </c>
      <c r="GD439" s="45">
        <f t="shared" si="1505"/>
        <v>-41996.870914754501</v>
      </c>
      <c r="GE439" s="45">
        <f t="shared" si="1505"/>
        <v>0</v>
      </c>
      <c r="GF439" s="45">
        <f t="shared" si="1505"/>
        <v>0</v>
      </c>
      <c r="GG439" s="45">
        <f t="shared" si="1505"/>
        <v>-40236.599111521369</v>
      </c>
      <c r="GH439" s="45">
        <f t="shared" si="1505"/>
        <v>0</v>
      </c>
      <c r="GI439" s="45">
        <f t="shared" si="1505"/>
        <v>0</v>
      </c>
      <c r="GJ439" s="45">
        <f t="shared" si="1505"/>
        <v>-38452.012467715664</v>
      </c>
      <c r="GK439" s="45">
        <f t="shared" si="1505"/>
        <v>0</v>
      </c>
      <c r="GL439" s="45">
        <f t="shared" si="1505"/>
        <v>0</v>
      </c>
      <c r="GM439" s="45">
        <f t="shared" si="1505"/>
        <v>-36642.775119596918</v>
      </c>
      <c r="GN439" s="45">
        <f t="shared" si="1505"/>
        <v>0</v>
      </c>
      <c r="GO439" s="45">
        <f t="shared" si="1505"/>
        <v>0</v>
      </c>
      <c r="GP439" s="45">
        <f t="shared" si="1505"/>
        <v>-34808.546564099473</v>
      </c>
      <c r="GQ439" s="45">
        <f t="shared" si="1505"/>
        <v>0</v>
      </c>
      <c r="GR439" s="45">
        <f t="shared" si="1505"/>
        <v>0</v>
      </c>
      <c r="GS439" s="45">
        <f t="shared" ref="GS439:JD439" si="1506">GS134*-1</f>
        <v>-32948.98159474897</v>
      </c>
      <c r="GT439" s="45">
        <f t="shared" si="1506"/>
        <v>0</v>
      </c>
      <c r="GU439" s="45">
        <f t="shared" si="1506"/>
        <v>0</v>
      </c>
      <c r="GV439" s="45">
        <f t="shared" si="1506"/>
        <v>-31063.730236693569</v>
      </c>
      <c r="GW439" s="45">
        <f t="shared" si="1506"/>
        <v>0</v>
      </c>
      <c r="GX439" s="45">
        <f t="shared" si="1506"/>
        <v>0</v>
      </c>
      <c r="GY439" s="45">
        <f t="shared" si="1506"/>
        <v>-29152.437680837844</v>
      </c>
      <c r="GZ439" s="45">
        <f t="shared" si="1506"/>
        <v>0</v>
      </c>
      <c r="HA439" s="45">
        <f t="shared" si="1506"/>
        <v>0</v>
      </c>
      <c r="HB439" s="45">
        <f t="shared" si="1506"/>
        <v>-27214.744217066742</v>
      </c>
      <c r="HC439" s="45">
        <f t="shared" si="1506"/>
        <v>0</v>
      </c>
      <c r="HD439" s="45">
        <f t="shared" si="1506"/>
        <v>0</v>
      </c>
      <c r="HE439" s="45">
        <f t="shared" si="1506"/>
        <v>-25250.285166547284</v>
      </c>
      <c r="HF439" s="45">
        <f t="shared" si="1506"/>
        <v>0</v>
      </c>
      <c r="HG439" s="45">
        <f t="shared" si="1506"/>
        <v>0</v>
      </c>
      <c r="HH439" s="45">
        <f t="shared" si="1506"/>
        <v>-23258.690813095061</v>
      </c>
      <c r="HI439" s="45">
        <f t="shared" si="1506"/>
        <v>0</v>
      </c>
      <c r="HJ439" s="45">
        <f t="shared" si="1506"/>
        <v>0</v>
      </c>
      <c r="HK439" s="45">
        <f t="shared" si="1506"/>
        <v>-21239.58633359271</v>
      </c>
      <c r="HL439" s="45">
        <f t="shared" si="1506"/>
        <v>0</v>
      </c>
      <c r="HM439" s="45">
        <f t="shared" si="1506"/>
        <v>0</v>
      </c>
      <c r="HN439" s="45">
        <f t="shared" si="1506"/>
        <v>-19192.591727447241</v>
      </c>
      <c r="HO439" s="45">
        <f t="shared" si="1506"/>
        <v>0</v>
      </c>
      <c r="HP439" s="45">
        <f t="shared" si="1506"/>
        <v>0</v>
      </c>
      <c r="HQ439" s="45">
        <f t="shared" si="1506"/>
        <v>-17117.321745072979</v>
      </c>
      <c r="HR439" s="45">
        <f t="shared" si="1506"/>
        <v>0</v>
      </c>
      <c r="HS439" s="45">
        <f t="shared" si="1506"/>
        <v>0</v>
      </c>
      <c r="HT439" s="45">
        <f t="shared" si="1506"/>
        <v>-15013.385815386602</v>
      </c>
      <c r="HU439" s="45">
        <f t="shared" si="1506"/>
        <v>0</v>
      </c>
      <c r="HV439" s="45">
        <f t="shared" si="1506"/>
        <v>0</v>
      </c>
      <c r="HW439" s="45">
        <f t="shared" si="1506"/>
        <v>-12880.38797230067</v>
      </c>
      <c r="HX439" s="45">
        <f t="shared" si="1506"/>
        <v>0</v>
      </c>
      <c r="HY439" s="45">
        <f t="shared" si="1506"/>
        <v>0</v>
      </c>
      <c r="HZ439" s="45">
        <f t="shared" si="1506"/>
        <v>-10717.926780201804</v>
      </c>
      <c r="IA439" s="45">
        <f t="shared" si="1506"/>
        <v>0</v>
      </c>
      <c r="IB439" s="45">
        <f t="shared" si="1506"/>
        <v>0</v>
      </c>
      <c r="IC439" s="45">
        <f t="shared" si="1506"/>
        <v>-8525.595258399484</v>
      </c>
      <c r="ID439" s="45">
        <f t="shared" si="1506"/>
        <v>0</v>
      </c>
      <c r="IE439" s="45">
        <f t="shared" si="1506"/>
        <v>0</v>
      </c>
      <c r="IF439" s="45">
        <f t="shared" si="1506"/>
        <v>-6302.9808045312457</v>
      </c>
      <c r="IG439" s="45">
        <f t="shared" si="1506"/>
        <v>0</v>
      </c>
      <c r="IH439" s="45">
        <f t="shared" si="1506"/>
        <v>0</v>
      </c>
      <c r="II439" s="45">
        <f t="shared" si="1506"/>
        <v>-4049.6651169098759</v>
      </c>
      <c r="IJ439" s="45">
        <f t="shared" si="1506"/>
        <v>0</v>
      </c>
      <c r="IK439" s="45">
        <f t="shared" si="1506"/>
        <v>0</v>
      </c>
      <c r="IL439" s="45">
        <f t="shared" si="1506"/>
        <v>-1765.2241157979588</v>
      </c>
      <c r="IM439" s="45">
        <f t="shared" si="1506"/>
        <v>0</v>
      </c>
      <c r="IN439" s="45">
        <f t="shared" si="1506"/>
        <v>0</v>
      </c>
      <c r="IO439" s="45">
        <f t="shared" si="1506"/>
        <v>0</v>
      </c>
      <c r="IP439" s="45">
        <f t="shared" si="1506"/>
        <v>0</v>
      </c>
      <c r="IQ439" s="45">
        <f t="shared" si="1506"/>
        <v>0</v>
      </c>
      <c r="IR439" s="45">
        <f t="shared" si="1506"/>
        <v>0</v>
      </c>
      <c r="IS439" s="45">
        <f t="shared" si="1506"/>
        <v>0</v>
      </c>
      <c r="IT439" s="45">
        <f t="shared" si="1506"/>
        <v>0</v>
      </c>
      <c r="IU439" s="45">
        <f t="shared" si="1506"/>
        <v>0</v>
      </c>
      <c r="IV439" s="45">
        <f t="shared" si="1506"/>
        <v>0</v>
      </c>
      <c r="IW439" s="45">
        <f t="shared" si="1506"/>
        <v>0</v>
      </c>
      <c r="IX439" s="45">
        <f t="shared" si="1506"/>
        <v>0</v>
      </c>
      <c r="IY439" s="45">
        <f t="shared" si="1506"/>
        <v>0</v>
      </c>
      <c r="IZ439" s="45">
        <f t="shared" si="1506"/>
        <v>0</v>
      </c>
      <c r="JA439" s="45">
        <f t="shared" si="1506"/>
        <v>0</v>
      </c>
      <c r="JB439" s="45">
        <f t="shared" si="1506"/>
        <v>0</v>
      </c>
      <c r="JC439" s="45">
        <f t="shared" si="1506"/>
        <v>0</v>
      </c>
      <c r="JD439" s="45">
        <f t="shared" si="1506"/>
        <v>0</v>
      </c>
      <c r="JE439" s="45">
        <f t="shared" ref="JE439:LP439" si="1507">JE134*-1</f>
        <v>0</v>
      </c>
      <c r="JF439" s="45">
        <f t="shared" si="1507"/>
        <v>0</v>
      </c>
      <c r="JG439" s="45">
        <f t="shared" si="1507"/>
        <v>0</v>
      </c>
      <c r="JH439" s="45">
        <f t="shared" si="1507"/>
        <v>0</v>
      </c>
      <c r="JI439" s="45">
        <f t="shared" si="1507"/>
        <v>0</v>
      </c>
      <c r="JJ439" s="45">
        <f t="shared" si="1507"/>
        <v>0</v>
      </c>
      <c r="JK439" s="45">
        <f t="shared" si="1507"/>
        <v>0</v>
      </c>
      <c r="JL439" s="45">
        <f t="shared" si="1507"/>
        <v>0</v>
      </c>
      <c r="JM439" s="45">
        <f t="shared" si="1507"/>
        <v>0</v>
      </c>
      <c r="JN439" s="45">
        <f t="shared" si="1507"/>
        <v>0</v>
      </c>
      <c r="JO439" s="45">
        <f t="shared" si="1507"/>
        <v>0</v>
      </c>
      <c r="JP439" s="45">
        <f t="shared" si="1507"/>
        <v>0</v>
      </c>
      <c r="JQ439" s="45">
        <f t="shared" si="1507"/>
        <v>0</v>
      </c>
      <c r="JR439" s="45">
        <f t="shared" si="1507"/>
        <v>0</v>
      </c>
      <c r="JS439" s="45">
        <f t="shared" si="1507"/>
        <v>0</v>
      </c>
      <c r="JT439" s="45">
        <f t="shared" si="1507"/>
        <v>0</v>
      </c>
      <c r="JU439" s="45">
        <f t="shared" si="1507"/>
        <v>0</v>
      </c>
      <c r="JV439" s="45">
        <f t="shared" si="1507"/>
        <v>0</v>
      </c>
      <c r="JW439" s="45">
        <f t="shared" si="1507"/>
        <v>0</v>
      </c>
      <c r="JX439" s="45">
        <f t="shared" si="1507"/>
        <v>0</v>
      </c>
      <c r="JY439" s="45">
        <f t="shared" si="1507"/>
        <v>0</v>
      </c>
      <c r="JZ439" s="45">
        <f t="shared" si="1507"/>
        <v>0</v>
      </c>
      <c r="KA439" s="45">
        <f t="shared" si="1507"/>
        <v>0</v>
      </c>
      <c r="KB439" s="45">
        <f t="shared" si="1507"/>
        <v>0</v>
      </c>
      <c r="KC439" s="45">
        <f t="shared" si="1507"/>
        <v>0</v>
      </c>
      <c r="KD439" s="45">
        <f t="shared" si="1507"/>
        <v>0</v>
      </c>
      <c r="KE439" s="45">
        <f t="shared" si="1507"/>
        <v>0</v>
      </c>
      <c r="KF439" s="45">
        <f t="shared" si="1507"/>
        <v>0</v>
      </c>
      <c r="KG439" s="45">
        <f t="shared" si="1507"/>
        <v>0</v>
      </c>
      <c r="KH439" s="45">
        <f t="shared" si="1507"/>
        <v>0</v>
      </c>
      <c r="KI439" s="45">
        <f t="shared" si="1507"/>
        <v>0</v>
      </c>
      <c r="KJ439" s="45">
        <f t="shared" si="1507"/>
        <v>0</v>
      </c>
      <c r="KK439" s="45">
        <f t="shared" si="1507"/>
        <v>0</v>
      </c>
      <c r="KL439" s="45">
        <f t="shared" si="1507"/>
        <v>0</v>
      </c>
      <c r="KM439" s="45">
        <f t="shared" si="1507"/>
        <v>0</v>
      </c>
      <c r="KN439" s="45">
        <f t="shared" si="1507"/>
        <v>0</v>
      </c>
      <c r="KO439" s="45">
        <f t="shared" si="1507"/>
        <v>0</v>
      </c>
      <c r="KP439" s="45">
        <f t="shared" si="1507"/>
        <v>0</v>
      </c>
      <c r="KQ439" s="45">
        <f t="shared" si="1507"/>
        <v>0</v>
      </c>
      <c r="KR439" s="45">
        <f t="shared" si="1507"/>
        <v>0</v>
      </c>
      <c r="KS439" s="45">
        <f t="shared" si="1507"/>
        <v>0</v>
      </c>
      <c r="KT439" s="45">
        <f t="shared" si="1507"/>
        <v>0</v>
      </c>
      <c r="KU439" s="45">
        <f t="shared" si="1507"/>
        <v>0</v>
      </c>
      <c r="KV439" s="45">
        <f t="shared" si="1507"/>
        <v>0</v>
      </c>
      <c r="KW439" s="45">
        <f t="shared" si="1507"/>
        <v>0</v>
      </c>
      <c r="KX439" s="45">
        <f t="shared" si="1507"/>
        <v>0</v>
      </c>
      <c r="KY439" s="45">
        <f t="shared" si="1507"/>
        <v>0</v>
      </c>
      <c r="KZ439" s="45">
        <f t="shared" si="1507"/>
        <v>0</v>
      </c>
      <c r="LA439" s="45">
        <f t="shared" si="1507"/>
        <v>0</v>
      </c>
      <c r="LB439" s="45">
        <f t="shared" si="1507"/>
        <v>0</v>
      </c>
      <c r="LC439" s="45">
        <f t="shared" si="1507"/>
        <v>0</v>
      </c>
      <c r="LD439" s="45">
        <f t="shared" si="1507"/>
        <v>0</v>
      </c>
      <c r="LE439" s="45">
        <f t="shared" si="1507"/>
        <v>0</v>
      </c>
      <c r="LF439" s="45">
        <f t="shared" si="1507"/>
        <v>0</v>
      </c>
      <c r="LG439" s="45">
        <f t="shared" si="1507"/>
        <v>0</v>
      </c>
      <c r="LH439" s="45">
        <f t="shared" si="1507"/>
        <v>0</v>
      </c>
      <c r="LI439" s="45">
        <f t="shared" si="1507"/>
        <v>0</v>
      </c>
      <c r="LJ439" s="45">
        <f t="shared" si="1507"/>
        <v>0</v>
      </c>
      <c r="LK439" s="45">
        <f t="shared" si="1507"/>
        <v>0</v>
      </c>
      <c r="LL439" s="45">
        <f t="shared" si="1507"/>
        <v>0</v>
      </c>
      <c r="LM439" s="45">
        <f t="shared" si="1507"/>
        <v>0</v>
      </c>
      <c r="LN439" s="45">
        <f t="shared" si="1507"/>
        <v>0</v>
      </c>
      <c r="LO439" s="45">
        <f t="shared" si="1507"/>
        <v>0</v>
      </c>
      <c r="LP439" s="45">
        <f t="shared" si="1507"/>
        <v>0</v>
      </c>
      <c r="LQ439" s="45">
        <f t="shared" ref="LQ439:LT439" si="1508">LQ134*-1</f>
        <v>0</v>
      </c>
      <c r="LR439" s="45">
        <f t="shared" si="1508"/>
        <v>0</v>
      </c>
      <c r="LS439" s="45">
        <f t="shared" si="1508"/>
        <v>0</v>
      </c>
      <c r="LT439" s="45">
        <f t="shared" si="1508"/>
        <v>0</v>
      </c>
      <c r="LU439" s="45"/>
      <c r="LV439" s="45"/>
      <c r="LW439" s="45"/>
      <c r="LX439" s="45"/>
      <c r="LY439" s="45"/>
      <c r="LZ439" s="45"/>
      <c r="MA439" s="45"/>
      <c r="MB439" s="45"/>
      <c r="MC439" s="45"/>
      <c r="MD439" s="45"/>
      <c r="ME439" s="45"/>
      <c r="MF439" s="45"/>
      <c r="MG439" s="45"/>
      <c r="MH439" s="45"/>
      <c r="MI439" s="45"/>
      <c r="MJ439" s="45"/>
      <c r="MK439" s="45"/>
      <c r="ML439" s="45"/>
      <c r="MM439" s="45"/>
      <c r="MN439" s="45"/>
      <c r="MO439" s="45"/>
      <c r="MP439" s="45"/>
      <c r="MQ439" s="45"/>
      <c r="MR439" s="45"/>
      <c r="MS439" s="45"/>
      <c r="MT439" s="45"/>
      <c r="MU439" s="45"/>
      <c r="MV439" s="45"/>
      <c r="MW439" s="45"/>
      <c r="MX439" s="45"/>
      <c r="MY439" s="45"/>
      <c r="MZ439" s="45"/>
      <c r="NA439" s="45"/>
      <c r="NB439" s="45"/>
      <c r="NC439" s="45"/>
      <c r="ND439" s="45"/>
      <c r="NE439" s="45"/>
      <c r="NF439" s="45"/>
      <c r="NG439" s="45"/>
      <c r="NH439" s="45"/>
      <c r="NI439" s="45"/>
      <c r="NJ439" s="45"/>
      <c r="NK439" s="45"/>
      <c r="NL439" s="45"/>
      <c r="NM439" s="45"/>
      <c r="NN439" s="45"/>
      <c r="NO439" s="45"/>
      <c r="NP439" s="45"/>
      <c r="NQ439" s="45"/>
      <c r="NR439" s="45"/>
      <c r="NS439" s="45"/>
      <c r="NT439" s="45"/>
      <c r="NU439" s="45"/>
      <c r="NV439" s="45"/>
      <c r="NW439" s="45"/>
      <c r="NX439" s="45"/>
      <c r="NY439" s="45"/>
      <c r="NZ439" s="45"/>
      <c r="OA439" s="45"/>
      <c r="OB439" s="45"/>
      <c r="OC439" s="45"/>
      <c r="OD439" s="45"/>
      <c r="OE439" s="45"/>
      <c r="OF439" s="45"/>
      <c r="OG439" s="45"/>
      <c r="OH439" s="45"/>
      <c r="OI439" s="45"/>
      <c r="OJ439" s="45"/>
      <c r="OK439" s="45"/>
      <c r="OL439" s="45"/>
      <c r="OM439" s="45"/>
      <c r="ON439" s="45"/>
      <c r="OO439" s="45"/>
      <c r="OP439" s="45"/>
      <c r="OQ439" s="45"/>
      <c r="OR439" s="45"/>
      <c r="OS439" s="45"/>
      <c r="OT439" s="45"/>
      <c r="OU439" s="45"/>
      <c r="OV439" s="45"/>
      <c r="OW439" s="45"/>
      <c r="OX439" s="45"/>
      <c r="OY439" s="45"/>
      <c r="OZ439" s="45"/>
      <c r="PA439" s="45"/>
      <c r="PB439" s="45"/>
      <c r="PC439" s="45"/>
      <c r="PD439" s="45"/>
      <c r="PE439" s="45"/>
      <c r="PF439" s="45"/>
      <c r="PG439" s="45"/>
      <c r="PH439" s="45"/>
      <c r="PI439" s="45"/>
      <c r="PJ439" s="45"/>
      <c r="PK439" s="45"/>
      <c r="PL439" s="45"/>
      <c r="PM439" s="45"/>
      <c r="PN439" s="45"/>
      <c r="PO439" s="45"/>
      <c r="PP439" s="45"/>
      <c r="PQ439" s="45"/>
      <c r="PR439" s="45"/>
      <c r="PS439" s="45"/>
      <c r="PT439" s="45"/>
      <c r="PU439" s="45"/>
      <c r="PV439" s="45"/>
      <c r="PW439" s="45"/>
      <c r="PX439" s="45"/>
      <c r="PY439" s="45"/>
      <c r="PZ439" s="45"/>
      <c r="QA439" s="45"/>
      <c r="QB439" s="45"/>
      <c r="QC439" s="45"/>
      <c r="QD439" s="45"/>
      <c r="QE439" s="45"/>
      <c r="QF439" s="45"/>
      <c r="QG439" s="45"/>
      <c r="QH439" s="45"/>
      <c r="QI439" s="45"/>
      <c r="QJ439" s="45"/>
      <c r="QK439" s="45"/>
      <c r="QL439" s="45"/>
      <c r="QM439" s="45"/>
      <c r="QN439" s="45"/>
      <c r="QO439" s="45"/>
      <c r="QP439" s="45"/>
      <c r="QQ439" s="45"/>
      <c r="QR439" s="45"/>
      <c r="QS439" s="45"/>
      <c r="QT439" s="45"/>
      <c r="QU439" s="45"/>
    </row>
    <row r="440" spans="1:463" ht="15" customHeight="1" outlineLevel="1">
      <c r="C440" s="75" t="s">
        <v>618</v>
      </c>
      <c r="E440" s="50" t="s">
        <v>95</v>
      </c>
      <c r="G440" s="32"/>
      <c r="H440" s="66">
        <f t="shared" si="1461"/>
        <v>-4759268.164419977</v>
      </c>
      <c r="I440" s="45">
        <f>I164</f>
        <v>0</v>
      </c>
      <c r="J440" s="45">
        <v>0</v>
      </c>
      <c r="K440" s="45">
        <v>0</v>
      </c>
      <c r="L440" s="45">
        <v>0</v>
      </c>
      <c r="M440" s="45">
        <v>0</v>
      </c>
      <c r="N440" s="45">
        <v>0</v>
      </c>
      <c r="O440" s="45">
        <v>0</v>
      </c>
      <c r="P440" s="45">
        <v>0</v>
      </c>
      <c r="Q440" s="45">
        <v>0</v>
      </c>
      <c r="R440" s="45">
        <v>0</v>
      </c>
      <c r="S440" s="45">
        <v>0</v>
      </c>
      <c r="T440" s="45">
        <v>0</v>
      </c>
      <c r="U440" s="45">
        <v>0</v>
      </c>
      <c r="V440" s="45">
        <v>0</v>
      </c>
      <c r="W440" s="45">
        <v>0</v>
      </c>
      <c r="X440" s="45">
        <v>0</v>
      </c>
      <c r="Y440" s="45">
        <v>0</v>
      </c>
      <c r="Z440" s="45">
        <v>0</v>
      </c>
      <c r="AA440" s="45">
        <f t="shared" ref="AA440:CL440" si="1509">AA164</f>
        <v>0</v>
      </c>
      <c r="AB440" s="45">
        <f t="shared" si="1509"/>
        <v>0</v>
      </c>
      <c r="AC440" s="45">
        <f t="shared" si="1509"/>
        <v>0</v>
      </c>
      <c r="AD440" s="45">
        <f t="shared" si="1509"/>
        <v>0</v>
      </c>
      <c r="AE440" s="45">
        <f t="shared" si="1509"/>
        <v>0</v>
      </c>
      <c r="AF440" s="45">
        <f t="shared" si="1509"/>
        <v>0</v>
      </c>
      <c r="AG440" s="45">
        <f t="shared" si="1509"/>
        <v>0</v>
      </c>
      <c r="AH440" s="45">
        <f t="shared" si="1509"/>
        <v>0</v>
      </c>
      <c r="AI440" s="45">
        <f t="shared" si="1509"/>
        <v>0</v>
      </c>
      <c r="AJ440" s="45">
        <f t="shared" si="1509"/>
        <v>-153990.707925</v>
      </c>
      <c r="AK440" s="45">
        <f t="shared" si="1509"/>
        <v>0</v>
      </c>
      <c r="AL440" s="45">
        <f t="shared" si="1509"/>
        <v>0</v>
      </c>
      <c r="AM440" s="45">
        <f t="shared" si="1509"/>
        <v>-114464.50505553171</v>
      </c>
      <c r="AN440" s="45">
        <f t="shared" si="1509"/>
        <v>0</v>
      </c>
      <c r="AO440" s="45">
        <f t="shared" si="1509"/>
        <v>0</v>
      </c>
      <c r="AP440" s="45">
        <f t="shared" si="1509"/>
        <v>-113987.04778795816</v>
      </c>
      <c r="AQ440" s="45">
        <f t="shared" si="1509"/>
        <v>0</v>
      </c>
      <c r="AR440" s="45">
        <f t="shared" si="1509"/>
        <v>0</v>
      </c>
      <c r="AS440" s="45">
        <f t="shared" si="1509"/>
        <v>-113495.12308771987</v>
      </c>
      <c r="AT440" s="45">
        <f t="shared" si="1509"/>
        <v>0</v>
      </c>
      <c r="AU440" s="45">
        <f t="shared" si="1509"/>
        <v>0</v>
      </c>
      <c r="AV440" s="45">
        <f t="shared" si="1509"/>
        <v>-112988.29257713965</v>
      </c>
      <c r="AW440" s="45">
        <f t="shared" si="1509"/>
        <v>0</v>
      </c>
      <c r="AX440" s="45">
        <f t="shared" si="1509"/>
        <v>0</v>
      </c>
      <c r="AY440" s="45">
        <f t="shared" si="1509"/>
        <v>-112466.10459525837</v>
      </c>
      <c r="AZ440" s="45">
        <f t="shared" si="1509"/>
        <v>0</v>
      </c>
      <c r="BA440" s="45">
        <f t="shared" si="1509"/>
        <v>0</v>
      </c>
      <c r="BB440" s="45">
        <f t="shared" si="1509"/>
        <v>-111928.09379533809</v>
      </c>
      <c r="BC440" s="45">
        <f t="shared" si="1509"/>
        <v>0</v>
      </c>
      <c r="BD440" s="45">
        <f t="shared" si="1509"/>
        <v>0</v>
      </c>
      <c r="BE440" s="45">
        <f t="shared" si="1509"/>
        <v>-111373.78073016941</v>
      </c>
      <c r="BF440" s="45">
        <f t="shared" si="1509"/>
        <v>0</v>
      </c>
      <c r="BG440" s="45">
        <f t="shared" si="1509"/>
        <v>0</v>
      </c>
      <c r="BH440" s="45">
        <f t="shared" si="1509"/>
        <v>-110802.67142481307</v>
      </c>
      <c r="BI440" s="45">
        <f t="shared" si="1509"/>
        <v>0</v>
      </c>
      <c r="BJ440" s="45">
        <f t="shared" si="1509"/>
        <v>0</v>
      </c>
      <c r="BK440" s="45">
        <f t="shared" si="1509"/>
        <v>-110214.25693639512</v>
      </c>
      <c r="BL440" s="45">
        <f t="shared" si="1509"/>
        <v>0</v>
      </c>
      <c r="BM440" s="45">
        <f t="shared" si="1509"/>
        <v>0</v>
      </c>
      <c r="BN440" s="45">
        <f t="shared" si="1509"/>
        <v>-109608.01290056363</v>
      </c>
      <c r="BO440" s="45">
        <f t="shared" si="1509"/>
        <v>0</v>
      </c>
      <c r="BP440" s="45">
        <f t="shared" si="1509"/>
        <v>0</v>
      </c>
      <c r="BQ440" s="45">
        <f t="shared" si="1509"/>
        <v>-108983.39906420239</v>
      </c>
      <c r="BR440" s="45">
        <f t="shared" si="1509"/>
        <v>0</v>
      </c>
      <c r="BS440" s="45">
        <f t="shared" si="1509"/>
        <v>0</v>
      </c>
      <c r="BT440" s="45">
        <f t="shared" si="1509"/>
        <v>-108339.85880398557</v>
      </c>
      <c r="BU440" s="45">
        <f t="shared" si="1509"/>
        <v>0</v>
      </c>
      <c r="BV440" s="45">
        <f t="shared" si="1509"/>
        <v>0</v>
      </c>
      <c r="BW440" s="45">
        <f t="shared" si="1509"/>
        <v>-107676.81863034391</v>
      </c>
      <c r="BX440" s="45">
        <f t="shared" si="1509"/>
        <v>0</v>
      </c>
      <c r="BY440" s="45">
        <f t="shared" si="1509"/>
        <v>0</v>
      </c>
      <c r="BZ440" s="45">
        <f t="shared" si="1509"/>
        <v>-106993.68767640078</v>
      </c>
      <c r="CA440" s="45">
        <f t="shared" si="1509"/>
        <v>0</v>
      </c>
      <c r="CB440" s="45">
        <f t="shared" si="1509"/>
        <v>0</v>
      </c>
      <c r="CC440" s="45">
        <f t="shared" si="1509"/>
        <v>-106289.85717142216</v>
      </c>
      <c r="CD440" s="45">
        <f t="shared" si="1509"/>
        <v>0</v>
      </c>
      <c r="CE440" s="45">
        <f t="shared" si="1509"/>
        <v>0</v>
      </c>
      <c r="CF440" s="45">
        <f t="shared" si="1509"/>
        <v>-105564.69989831222</v>
      </c>
      <c r="CG440" s="45">
        <f t="shared" si="1509"/>
        <v>0</v>
      </c>
      <c r="CH440" s="45">
        <f t="shared" si="1509"/>
        <v>0</v>
      </c>
      <c r="CI440" s="45">
        <f t="shared" si="1509"/>
        <v>-104817.56963466978</v>
      </c>
      <c r="CJ440" s="45">
        <f t="shared" si="1509"/>
        <v>0</v>
      </c>
      <c r="CK440" s="45">
        <f t="shared" si="1509"/>
        <v>0</v>
      </c>
      <c r="CL440" s="45">
        <f t="shared" si="1509"/>
        <v>-104047.80057690869</v>
      </c>
      <c r="CM440" s="45">
        <f t="shared" ref="CM440:EX440" si="1510">CM164</f>
        <v>0</v>
      </c>
      <c r="CN440" s="45">
        <f t="shared" si="1510"/>
        <v>0</v>
      </c>
      <c r="CO440" s="45">
        <f t="shared" si="1510"/>
        <v>-103254.70674692839</v>
      </c>
      <c r="CP440" s="45">
        <f t="shared" si="1510"/>
        <v>0</v>
      </c>
      <c r="CQ440" s="45">
        <f t="shared" si="1510"/>
        <v>0</v>
      </c>
      <c r="CR440" s="45">
        <f t="shared" si="1510"/>
        <v>-102437.58138080586</v>
      </c>
      <c r="CS440" s="45">
        <f t="shared" si="1510"/>
        <v>0</v>
      </c>
      <c r="CT440" s="45">
        <f t="shared" si="1510"/>
        <v>0</v>
      </c>
      <c r="CU440" s="45">
        <f t="shared" si="1510"/>
        <v>-101595.69629896444</v>
      </c>
      <c r="CV440" s="45">
        <f t="shared" si="1510"/>
        <v>0</v>
      </c>
      <c r="CW440" s="45">
        <f t="shared" si="1510"/>
        <v>0</v>
      </c>
      <c r="CX440" s="45">
        <f t="shared" si="1510"/>
        <v>-100728.30125725815</v>
      </c>
      <c r="CY440" s="45">
        <f t="shared" si="1510"/>
        <v>0</v>
      </c>
      <c r="CZ440" s="45">
        <f t="shared" si="1510"/>
        <v>0</v>
      </c>
      <c r="DA440" s="45">
        <f t="shared" si="1510"/>
        <v>-99834.623278393119</v>
      </c>
      <c r="DB440" s="45">
        <f t="shared" si="1510"/>
        <v>0</v>
      </c>
      <c r="DC440" s="45">
        <f t="shared" si="1510"/>
        <v>0</v>
      </c>
      <c r="DD440" s="45">
        <f t="shared" si="1510"/>
        <v>-98913.865963090502</v>
      </c>
      <c r="DE440" s="45">
        <f t="shared" si="1510"/>
        <v>0</v>
      </c>
      <c r="DF440" s="45">
        <f t="shared" si="1510"/>
        <v>0</v>
      </c>
      <c r="DG440" s="45">
        <f t="shared" si="1510"/>
        <v>-97965.208780376895</v>
      </c>
      <c r="DH440" s="45">
        <f t="shared" si="1510"/>
        <v>0</v>
      </c>
      <c r="DI440" s="45">
        <f t="shared" si="1510"/>
        <v>0</v>
      </c>
      <c r="DJ440" s="45">
        <f t="shared" si="1510"/>
        <v>-96987.806336369889</v>
      </c>
      <c r="DK440" s="45">
        <f t="shared" si="1510"/>
        <v>0</v>
      </c>
      <c r="DL440" s="45">
        <f t="shared" si="1510"/>
        <v>0</v>
      </c>
      <c r="DM440" s="45">
        <f t="shared" si="1510"/>
        <v>-95980.787620907024</v>
      </c>
      <c r="DN440" s="45">
        <f t="shared" si="1510"/>
        <v>0</v>
      </c>
      <c r="DO440" s="45">
        <f t="shared" si="1510"/>
        <v>0</v>
      </c>
      <c r="DP440" s="45">
        <f t="shared" si="1510"/>
        <v>-94943.25523134692</v>
      </c>
      <c r="DQ440" s="45">
        <f t="shared" si="1510"/>
        <v>0</v>
      </c>
      <c r="DR440" s="45">
        <f t="shared" si="1510"/>
        <v>0</v>
      </c>
      <c r="DS440" s="45">
        <f t="shared" si="1510"/>
        <v>-93874.284572850753</v>
      </c>
      <c r="DT440" s="45">
        <f t="shared" si="1510"/>
        <v>0</v>
      </c>
      <c r="DU440" s="45">
        <f t="shared" si="1510"/>
        <v>0</v>
      </c>
      <c r="DV440" s="45">
        <f t="shared" si="1510"/>
        <v>-92772.923034431486</v>
      </c>
      <c r="DW440" s="45">
        <f t="shared" si="1510"/>
        <v>0</v>
      </c>
      <c r="DX440" s="45">
        <f t="shared" si="1510"/>
        <v>0</v>
      </c>
      <c r="DY440" s="45">
        <f t="shared" si="1510"/>
        <v>-91638.189140036586</v>
      </c>
      <c r="DZ440" s="45">
        <f t="shared" si="1510"/>
        <v>0</v>
      </c>
      <c r="EA440" s="45">
        <f t="shared" si="1510"/>
        <v>0</v>
      </c>
      <c r="EB440" s="45">
        <f t="shared" si="1510"/>
        <v>-90469.071673907631</v>
      </c>
      <c r="EC440" s="45">
        <f t="shared" si="1510"/>
        <v>0</v>
      </c>
      <c r="ED440" s="45">
        <f t="shared" si="1510"/>
        <v>0</v>
      </c>
      <c r="EE440" s="45">
        <f t="shared" si="1510"/>
        <v>-89264.528779437489</v>
      </c>
      <c r="EF440" s="45">
        <f t="shared" si="1510"/>
        <v>0</v>
      </c>
      <c r="EG440" s="45">
        <f t="shared" si="1510"/>
        <v>0</v>
      </c>
      <c r="EH440" s="45">
        <f t="shared" si="1510"/>
        <v>-88023.487030722026</v>
      </c>
      <c r="EI440" s="45">
        <f t="shared" si="1510"/>
        <v>0</v>
      </c>
      <c r="EJ440" s="45">
        <f t="shared" si="1510"/>
        <v>0</v>
      </c>
      <c r="EK440" s="45">
        <f t="shared" si="1510"/>
        <v>-86744.840475978708</v>
      </c>
      <c r="EL440" s="45">
        <f t="shared" si="1510"/>
        <v>0</v>
      </c>
      <c r="EM440" s="45">
        <f t="shared" si="1510"/>
        <v>0</v>
      </c>
      <c r="EN440" s="45">
        <f t="shared" si="1510"/>
        <v>-85427.449651980132</v>
      </c>
      <c r="EO440" s="45">
        <f t="shared" si="1510"/>
        <v>0</v>
      </c>
      <c r="EP440" s="45">
        <f t="shared" si="1510"/>
        <v>0</v>
      </c>
      <c r="EQ440" s="45">
        <f t="shared" si="1510"/>
        <v>-84070.140568623567</v>
      </c>
      <c r="ER440" s="45">
        <f t="shared" si="1510"/>
        <v>0</v>
      </c>
      <c r="ES440" s="45">
        <f t="shared" si="1510"/>
        <v>0</v>
      </c>
      <c r="ET440" s="45">
        <f t="shared" si="1510"/>
        <v>-82671.703662732223</v>
      </c>
      <c r="EU440" s="45">
        <f t="shared" si="1510"/>
        <v>0</v>
      </c>
      <c r="EV440" s="45">
        <f t="shared" si="1510"/>
        <v>0</v>
      </c>
      <c r="EW440" s="45">
        <f t="shared" si="1510"/>
        <v>-81230.892720155462</v>
      </c>
      <c r="EX440" s="45">
        <f t="shared" si="1510"/>
        <v>0</v>
      </c>
      <c r="EY440" s="45">
        <f t="shared" ref="EY440:HJ440" si="1511">EY164</f>
        <v>0</v>
      </c>
      <c r="EZ440" s="45">
        <f t="shared" si="1511"/>
        <v>-79746.423765207684</v>
      </c>
      <c r="FA440" s="45">
        <f t="shared" si="1511"/>
        <v>0</v>
      </c>
      <c r="FB440" s="45">
        <f t="shared" si="1511"/>
        <v>0</v>
      </c>
      <c r="FC440" s="45">
        <f t="shared" si="1511"/>
        <v>-78216.973916456045</v>
      </c>
      <c r="FD440" s="45">
        <f t="shared" si="1511"/>
        <v>0</v>
      </c>
      <c r="FE440" s="45">
        <f t="shared" si="1511"/>
        <v>0</v>
      </c>
      <c r="FF440" s="45">
        <f t="shared" si="1511"/>
        <v>-76641.180207837358</v>
      </c>
      <c r="FG440" s="45">
        <f t="shared" si="1511"/>
        <v>0</v>
      </c>
      <c r="FH440" s="45">
        <f t="shared" si="1511"/>
        <v>0</v>
      </c>
      <c r="FI440" s="45">
        <f t="shared" si="1511"/>
        <v>-75017.638374053829</v>
      </c>
      <c r="FJ440" s="45">
        <f t="shared" si="1511"/>
        <v>0</v>
      </c>
      <c r="FK440" s="45">
        <f t="shared" si="1511"/>
        <v>0</v>
      </c>
      <c r="FL440" s="45">
        <f t="shared" si="1511"/>
        <v>-73344.901599164819</v>
      </c>
      <c r="FM440" s="45">
        <f t="shared" si="1511"/>
        <v>0</v>
      </c>
      <c r="FN440" s="45">
        <f t="shared" si="1511"/>
        <v>0</v>
      </c>
      <c r="FO440" s="45">
        <f t="shared" si="1511"/>
        <v>-71621.479227259915</v>
      </c>
      <c r="FP440" s="45">
        <f t="shared" si="1511"/>
        <v>0</v>
      </c>
      <c r="FQ440" s="45">
        <f t="shared" si="1511"/>
        <v>0</v>
      </c>
      <c r="FR440" s="45">
        <f t="shared" si="1511"/>
        <v>-69845.835434063905</v>
      </c>
      <c r="FS440" s="45">
        <f t="shared" si="1511"/>
        <v>0</v>
      </c>
      <c r="FT440" s="45">
        <f t="shared" si="1511"/>
        <v>0</v>
      </c>
      <c r="FU440" s="45">
        <f t="shared" si="1511"/>
        <v>-68016.387858290269</v>
      </c>
      <c r="FV440" s="45">
        <f t="shared" si="1511"/>
        <v>0</v>
      </c>
      <c r="FW440" s="45">
        <f t="shared" si="1511"/>
        <v>0</v>
      </c>
      <c r="FX440" s="45">
        <f t="shared" si="1511"/>
        <v>-66131.506191523105</v>
      </c>
      <c r="FY440" s="45">
        <f t="shared" si="1511"/>
        <v>0</v>
      </c>
      <c r="FZ440" s="45">
        <f t="shared" si="1511"/>
        <v>0</v>
      </c>
      <c r="GA440" s="45">
        <f t="shared" si="1511"/>
        <v>-64189.510725371249</v>
      </c>
      <c r="GB440" s="45">
        <f t="shared" si="1511"/>
        <v>0</v>
      </c>
      <c r="GC440" s="45">
        <f t="shared" si="1511"/>
        <v>0</v>
      </c>
      <c r="GD440" s="45">
        <f t="shared" si="1511"/>
        <v>-62188.670854599506</v>
      </c>
      <c r="GE440" s="45">
        <f t="shared" si="1511"/>
        <v>0</v>
      </c>
      <c r="GF440" s="45">
        <f t="shared" si="1511"/>
        <v>0</v>
      </c>
      <c r="GG440" s="45">
        <f t="shared" si="1511"/>
        <v>-60127.203534903514</v>
      </c>
      <c r="GH440" s="45">
        <f t="shared" si="1511"/>
        <v>0</v>
      </c>
      <c r="GI440" s="45">
        <f t="shared" si="1511"/>
        <v>0</v>
      </c>
      <c r="GJ440" s="45">
        <f t="shared" si="1511"/>
        <v>-58003.271693953415</v>
      </c>
      <c r="GK440" s="45">
        <f t="shared" si="1511"/>
        <v>0</v>
      </c>
      <c r="GL440" s="45">
        <f t="shared" si="1511"/>
        <v>0</v>
      </c>
      <c r="GM440" s="45">
        <f t="shared" si="1511"/>
        <v>-55814.98259429069</v>
      </c>
      <c r="GN440" s="45">
        <f t="shared" si="1511"/>
        <v>0</v>
      </c>
      <c r="GO440" s="45">
        <f t="shared" si="1511"/>
        <v>0</v>
      </c>
      <c r="GP440" s="45">
        <f t="shared" si="1511"/>
        <v>-53560.386146619072</v>
      </c>
      <c r="GQ440" s="45">
        <f t="shared" si="1511"/>
        <v>0</v>
      </c>
      <c r="GR440" s="45">
        <f t="shared" si="1511"/>
        <v>0</v>
      </c>
      <c r="GS440" s="45">
        <f t="shared" si="1511"/>
        <v>-51237.473171986567</v>
      </c>
      <c r="GT440" s="45">
        <f t="shared" si="1511"/>
        <v>0</v>
      </c>
      <c r="GU440" s="45">
        <f t="shared" si="1511"/>
        <v>0</v>
      </c>
      <c r="GV440" s="45">
        <f t="shared" si="1511"/>
        <v>-48844.173611309729</v>
      </c>
      <c r="GW440" s="45">
        <f t="shared" si="1511"/>
        <v>0</v>
      </c>
      <c r="GX440" s="45">
        <f t="shared" si="1511"/>
        <v>0</v>
      </c>
      <c r="GY440" s="45">
        <f t="shared" si="1511"/>
        <v>-46378.354680644814</v>
      </c>
      <c r="GZ440" s="45">
        <f t="shared" si="1511"/>
        <v>0</v>
      </c>
      <c r="HA440" s="45">
        <f t="shared" si="1511"/>
        <v>0</v>
      </c>
      <c r="HB440" s="45">
        <f t="shared" si="1511"/>
        <v>-43837.818970561828</v>
      </c>
      <c r="HC440" s="45">
        <f t="shared" si="1511"/>
        <v>0</v>
      </c>
      <c r="HD440" s="45">
        <f t="shared" si="1511"/>
        <v>0</v>
      </c>
      <c r="HE440" s="45">
        <f t="shared" si="1511"/>
        <v>-41220.302487927613</v>
      </c>
      <c r="HF440" s="45">
        <f t="shared" si="1511"/>
        <v>0</v>
      </c>
      <c r="HG440" s="45">
        <f t="shared" si="1511"/>
        <v>0</v>
      </c>
      <c r="HH440" s="45">
        <f t="shared" si="1511"/>
        <v>-38523.472638353094</v>
      </c>
      <c r="HI440" s="45">
        <f t="shared" si="1511"/>
        <v>0</v>
      </c>
      <c r="HJ440" s="45">
        <f t="shared" si="1511"/>
        <v>0</v>
      </c>
      <c r="HK440" s="45">
        <f t="shared" ref="HK440:JV440" si="1512">HK164</f>
        <v>-35744.926147506623</v>
      </c>
      <c r="HL440" s="45">
        <f t="shared" si="1512"/>
        <v>0</v>
      </c>
      <c r="HM440" s="45">
        <f t="shared" si="1512"/>
        <v>0</v>
      </c>
      <c r="HN440" s="45">
        <f t="shared" si="1512"/>
        <v>-32882.18691944101</v>
      </c>
      <c r="HO440" s="45">
        <f t="shared" si="1512"/>
        <v>0</v>
      </c>
      <c r="HP440" s="45">
        <f t="shared" si="1512"/>
        <v>0</v>
      </c>
      <c r="HQ440" s="45">
        <f t="shared" si="1512"/>
        <v>-29932.703830025777</v>
      </c>
      <c r="HR440" s="45">
        <f t="shared" si="1512"/>
        <v>0</v>
      </c>
      <c r="HS440" s="45">
        <f t="shared" si="1512"/>
        <v>0</v>
      </c>
      <c r="HT440" s="45">
        <f t="shared" si="1512"/>
        <v>-26893.848453518178</v>
      </c>
      <c r="HU440" s="45">
        <f t="shared" si="1512"/>
        <v>0</v>
      </c>
      <c r="HV440" s="45">
        <f t="shared" si="1512"/>
        <v>0</v>
      </c>
      <c r="HW440" s="45">
        <f t="shared" si="1512"/>
        <v>-23762.912720247026</v>
      </c>
      <c r="HX440" s="45">
        <f t="shared" si="1512"/>
        <v>0</v>
      </c>
      <c r="HY440" s="45">
        <f t="shared" si="1512"/>
        <v>0</v>
      </c>
      <c r="HZ440" s="45">
        <f t="shared" si="1512"/>
        <v>-20537.106503322022</v>
      </c>
      <c r="IA440" s="45">
        <f t="shared" si="1512"/>
        <v>0</v>
      </c>
      <c r="IB440" s="45">
        <f t="shared" si="1512"/>
        <v>0</v>
      </c>
      <c r="IC440" s="45">
        <f t="shared" si="1512"/>
        <v>-17213.555132217971</v>
      </c>
      <c r="ID440" s="45">
        <f t="shared" si="1512"/>
        <v>0</v>
      </c>
      <c r="IE440" s="45">
        <f t="shared" si="1512"/>
        <v>0</v>
      </c>
      <c r="IF440" s="45">
        <f t="shared" si="1512"/>
        <v>-13789.296831018097</v>
      </c>
      <c r="IG440" s="45">
        <f t="shared" si="1512"/>
        <v>0</v>
      </c>
      <c r="IH440" s="45">
        <f t="shared" si="1512"/>
        <v>0</v>
      </c>
      <c r="II440" s="45">
        <f t="shared" si="1512"/>
        <v>-10261.280079033566</v>
      </c>
      <c r="IJ440" s="45">
        <f t="shared" si="1512"/>
        <v>0</v>
      </c>
      <c r="IK440" s="45">
        <f t="shared" si="1512"/>
        <v>0</v>
      </c>
      <c r="IL440" s="45">
        <f t="shared" si="1512"/>
        <v>-6626.3608914471515</v>
      </c>
      <c r="IM440" s="45">
        <f t="shared" si="1512"/>
        <v>0</v>
      </c>
      <c r="IN440" s="45">
        <f t="shared" si="1512"/>
        <v>0</v>
      </c>
      <c r="IO440" s="45">
        <f t="shared" si="1512"/>
        <v>-2881.3000175576817</v>
      </c>
      <c r="IP440" s="45">
        <f t="shared" si="1512"/>
        <v>0</v>
      </c>
      <c r="IQ440" s="45">
        <f t="shared" si="1512"/>
        <v>0</v>
      </c>
      <c r="IR440" s="45">
        <f t="shared" si="1512"/>
        <v>977.23994587151356</v>
      </c>
      <c r="IS440" s="45">
        <f t="shared" si="1512"/>
        <v>0</v>
      </c>
      <c r="IT440" s="45">
        <f t="shared" si="1512"/>
        <v>0</v>
      </c>
      <c r="IU440" s="45">
        <f t="shared" si="1512"/>
        <v>4952.6975287325768</v>
      </c>
      <c r="IV440" s="45">
        <f t="shared" si="1512"/>
        <v>0</v>
      </c>
      <c r="IW440" s="45">
        <f t="shared" si="1512"/>
        <v>0</v>
      </c>
      <c r="IX440" s="45">
        <f t="shared" si="1512"/>
        <v>9048.6154518119129</v>
      </c>
      <c r="IY440" s="45">
        <f t="shared" si="1512"/>
        <v>0</v>
      </c>
      <c r="IZ440" s="45">
        <f t="shared" si="1512"/>
        <v>0</v>
      </c>
      <c r="JA440" s="45">
        <f t="shared" si="1512"/>
        <v>13268.643783878473</v>
      </c>
      <c r="JB440" s="45">
        <f t="shared" si="1512"/>
        <v>0</v>
      </c>
      <c r="JC440" s="45">
        <f t="shared" si="1512"/>
        <v>0</v>
      </c>
      <c r="JD440" s="45">
        <f t="shared" si="1512"/>
        <v>17616.543194434984</v>
      </c>
      <c r="JE440" s="45">
        <f t="shared" si="1512"/>
        <v>0</v>
      </c>
      <c r="JF440" s="45">
        <f t="shared" si="1512"/>
        <v>0</v>
      </c>
      <c r="JG440" s="45">
        <f t="shared" si="1512"/>
        <v>22096.18830503077</v>
      </c>
      <c r="JH440" s="45">
        <f t="shared" si="1512"/>
        <v>0</v>
      </c>
      <c r="JI440" s="45">
        <f t="shared" si="1512"/>
        <v>0</v>
      </c>
      <c r="JJ440" s="45">
        <f t="shared" si="1512"/>
        <v>26711.571142122717</v>
      </c>
      <c r="JK440" s="45">
        <f t="shared" si="1512"/>
        <v>0</v>
      </c>
      <c r="JL440" s="45">
        <f t="shared" si="1512"/>
        <v>0</v>
      </c>
      <c r="JM440" s="45">
        <f t="shared" si="1512"/>
        <v>31466.804694561386</v>
      </c>
      <c r="JN440" s="45">
        <f t="shared" si="1512"/>
        <v>0</v>
      </c>
      <c r="JO440" s="45">
        <f t="shared" si="1512"/>
        <v>0</v>
      </c>
      <c r="JP440" s="45">
        <f t="shared" si="1512"/>
        <v>36366.1265788725</v>
      </c>
      <c r="JQ440" s="45">
        <f t="shared" si="1512"/>
        <v>0</v>
      </c>
      <c r="JR440" s="45">
        <f t="shared" si="1512"/>
        <v>0</v>
      </c>
      <c r="JS440" s="45">
        <f t="shared" si="1512"/>
        <v>41413.90281560013</v>
      </c>
      <c r="JT440" s="45">
        <f t="shared" si="1512"/>
        <v>0</v>
      </c>
      <c r="JU440" s="45">
        <f t="shared" si="1512"/>
        <v>0</v>
      </c>
      <c r="JV440" s="45">
        <f t="shared" si="1512"/>
        <v>46614.631720076839</v>
      </c>
      <c r="JW440" s="45">
        <f t="shared" ref="JW440:LT440" si="1513">JW164</f>
        <v>0</v>
      </c>
      <c r="JX440" s="45">
        <f t="shared" si="1513"/>
        <v>0</v>
      </c>
      <c r="JY440" s="45">
        <f t="shared" si="1513"/>
        <v>51972.947911088108</v>
      </c>
      <c r="JZ440" s="45">
        <f t="shared" si="1513"/>
        <v>0</v>
      </c>
      <c r="KA440" s="45">
        <f t="shared" si="1513"/>
        <v>0</v>
      </c>
      <c r="KB440" s="45">
        <f t="shared" si="1513"/>
        <v>57493.626441003194</v>
      </c>
      <c r="KC440" s="45">
        <f t="shared" si="1513"/>
        <v>0</v>
      </c>
      <c r="KD440" s="45">
        <f t="shared" si="1513"/>
        <v>0</v>
      </c>
      <c r="KE440" s="45">
        <f t="shared" si="1513"/>
        <v>63181.58705105324</v>
      </c>
      <c r="KF440" s="45">
        <f t="shared" si="1513"/>
        <v>0</v>
      </c>
      <c r="KG440" s="45">
        <f t="shared" si="1513"/>
        <v>0</v>
      </c>
      <c r="KH440" s="45">
        <f t="shared" si="1513"/>
        <v>69041.898555548425</v>
      </c>
      <c r="KI440" s="45">
        <f t="shared" si="1513"/>
        <v>0</v>
      </c>
      <c r="KJ440" s="45">
        <f t="shared" si="1513"/>
        <v>0</v>
      </c>
      <c r="KK440" s="45">
        <f t="shared" si="1513"/>
        <v>75079.783358941306</v>
      </c>
      <c r="KL440" s="45">
        <f t="shared" si="1513"/>
        <v>0</v>
      </c>
      <c r="KM440" s="45">
        <f t="shared" si="1513"/>
        <v>0</v>
      </c>
      <c r="KN440" s="45">
        <f t="shared" si="1513"/>
        <v>81300.622109761782</v>
      </c>
      <c r="KO440" s="45">
        <f t="shared" si="1513"/>
        <v>0</v>
      </c>
      <c r="KP440" s="45">
        <f t="shared" si="1513"/>
        <v>0</v>
      </c>
      <c r="KQ440" s="45">
        <f t="shared" si="1513"/>
        <v>87709.9584955709</v>
      </c>
      <c r="KR440" s="45">
        <f t="shared" si="1513"/>
        <v>0</v>
      </c>
      <c r="KS440" s="45">
        <f t="shared" si="1513"/>
        <v>0</v>
      </c>
      <c r="KT440" s="45">
        <f t="shared" si="1513"/>
        <v>94313.504183206402</v>
      </c>
      <c r="KU440" s="45">
        <f t="shared" si="1513"/>
        <v>0</v>
      </c>
      <c r="KV440" s="45">
        <f t="shared" si="1513"/>
        <v>0</v>
      </c>
      <c r="KW440" s="45">
        <f t="shared" si="1513"/>
        <v>0</v>
      </c>
      <c r="KX440" s="45">
        <f t="shared" si="1513"/>
        <v>0</v>
      </c>
      <c r="KY440" s="45">
        <f t="shared" si="1513"/>
        <v>0</v>
      </c>
      <c r="KZ440" s="45">
        <f t="shared" si="1513"/>
        <v>0</v>
      </c>
      <c r="LA440" s="45">
        <f t="shared" si="1513"/>
        <v>0</v>
      </c>
      <c r="LB440" s="45">
        <f t="shared" si="1513"/>
        <v>0</v>
      </c>
      <c r="LC440" s="45">
        <f t="shared" si="1513"/>
        <v>0</v>
      </c>
      <c r="LD440" s="45">
        <f t="shared" si="1513"/>
        <v>0</v>
      </c>
      <c r="LE440" s="45">
        <f t="shared" si="1513"/>
        <v>0</v>
      </c>
      <c r="LF440" s="45">
        <f t="shared" si="1513"/>
        <v>0</v>
      </c>
      <c r="LG440" s="45">
        <f t="shared" si="1513"/>
        <v>0</v>
      </c>
      <c r="LH440" s="45">
        <f t="shared" si="1513"/>
        <v>0</v>
      </c>
      <c r="LI440" s="45">
        <f t="shared" si="1513"/>
        <v>0</v>
      </c>
      <c r="LJ440" s="45">
        <f t="shared" si="1513"/>
        <v>0</v>
      </c>
      <c r="LK440" s="45">
        <f t="shared" si="1513"/>
        <v>0</v>
      </c>
      <c r="LL440" s="45">
        <f t="shared" si="1513"/>
        <v>0</v>
      </c>
      <c r="LM440" s="45">
        <f t="shared" si="1513"/>
        <v>0</v>
      </c>
      <c r="LN440" s="45">
        <f t="shared" si="1513"/>
        <v>0</v>
      </c>
      <c r="LO440" s="45">
        <f t="shared" si="1513"/>
        <v>0</v>
      </c>
      <c r="LP440" s="45">
        <f t="shared" si="1513"/>
        <v>0</v>
      </c>
      <c r="LQ440" s="45">
        <f t="shared" si="1513"/>
        <v>0</v>
      </c>
      <c r="LR440" s="45">
        <f t="shared" si="1513"/>
        <v>0</v>
      </c>
      <c r="LS440" s="45">
        <f t="shared" si="1513"/>
        <v>0</v>
      </c>
      <c r="LT440" s="45">
        <f t="shared" si="1513"/>
        <v>0</v>
      </c>
      <c r="LU440" s="45"/>
      <c r="LV440" s="45"/>
      <c r="LW440" s="45"/>
      <c r="LX440" s="45"/>
      <c r="LY440" s="45"/>
      <c r="LZ440" s="45"/>
      <c r="MA440" s="45"/>
      <c r="MB440" s="45"/>
      <c r="MC440" s="45"/>
      <c r="MD440" s="45"/>
      <c r="ME440" s="45"/>
      <c r="MF440" s="45"/>
      <c r="MG440" s="45"/>
      <c r="MH440" s="45"/>
      <c r="MI440" s="45"/>
      <c r="MJ440" s="45"/>
      <c r="MK440" s="45"/>
      <c r="ML440" s="45"/>
      <c r="MM440" s="45"/>
      <c r="MN440" s="45"/>
      <c r="MO440" s="45"/>
      <c r="MP440" s="45"/>
      <c r="MQ440" s="45"/>
      <c r="MR440" s="45"/>
      <c r="MS440" s="45"/>
      <c r="MT440" s="45"/>
      <c r="MU440" s="45"/>
      <c r="MV440" s="45"/>
      <c r="MW440" s="45"/>
      <c r="MX440" s="45"/>
      <c r="MY440" s="45"/>
      <c r="MZ440" s="45"/>
      <c r="NA440" s="45"/>
      <c r="NB440" s="45"/>
      <c r="NC440" s="45"/>
      <c r="ND440" s="45"/>
      <c r="NE440" s="45"/>
      <c r="NF440" s="45"/>
      <c r="NG440" s="45"/>
      <c r="NH440" s="45"/>
      <c r="NI440" s="45"/>
      <c r="NJ440" s="45"/>
      <c r="NK440" s="45"/>
      <c r="NL440" s="45"/>
      <c r="NM440" s="45"/>
      <c r="NN440" s="45"/>
      <c r="NO440" s="45"/>
      <c r="NP440" s="45"/>
      <c r="NQ440" s="45"/>
      <c r="NR440" s="45"/>
      <c r="NS440" s="45"/>
      <c r="NT440" s="45"/>
      <c r="NU440" s="45"/>
      <c r="NV440" s="45"/>
      <c r="NW440" s="45"/>
      <c r="NX440" s="45"/>
      <c r="NY440" s="45"/>
      <c r="NZ440" s="45"/>
      <c r="OA440" s="45"/>
      <c r="OB440" s="45"/>
      <c r="OC440" s="45"/>
      <c r="OD440" s="45"/>
      <c r="OE440" s="45"/>
      <c r="OF440" s="45"/>
      <c r="OG440" s="45"/>
      <c r="OH440" s="45"/>
      <c r="OI440" s="45"/>
      <c r="OJ440" s="45"/>
      <c r="OK440" s="45"/>
      <c r="OL440" s="45"/>
      <c r="OM440" s="45"/>
      <c r="ON440" s="45"/>
      <c r="OO440" s="45"/>
      <c r="OP440" s="45"/>
      <c r="OQ440" s="45"/>
      <c r="OR440" s="45"/>
      <c r="OS440" s="45"/>
      <c r="OT440" s="45"/>
      <c r="OU440" s="45"/>
      <c r="OV440" s="45"/>
      <c r="OW440" s="45"/>
      <c r="OX440" s="45"/>
      <c r="OY440" s="45"/>
      <c r="OZ440" s="45"/>
      <c r="PA440" s="45"/>
      <c r="PB440" s="45"/>
      <c r="PC440" s="45"/>
      <c r="PD440" s="45"/>
      <c r="PE440" s="45"/>
      <c r="PF440" s="45"/>
      <c r="PG440" s="45"/>
      <c r="PH440" s="45"/>
      <c r="PI440" s="45"/>
      <c r="PJ440" s="45"/>
      <c r="PK440" s="45"/>
      <c r="PL440" s="45"/>
      <c r="PM440" s="45"/>
      <c r="PN440" s="45"/>
      <c r="PO440" s="45"/>
      <c r="PP440" s="45"/>
      <c r="PQ440" s="45"/>
      <c r="PR440" s="45"/>
      <c r="PS440" s="45"/>
      <c r="PT440" s="45"/>
      <c r="PU440" s="45"/>
      <c r="PV440" s="45"/>
      <c r="PW440" s="45"/>
      <c r="PX440" s="45"/>
      <c r="PY440" s="45"/>
      <c r="PZ440" s="45"/>
      <c r="QA440" s="45"/>
      <c r="QB440" s="45"/>
      <c r="QC440" s="45"/>
      <c r="QD440" s="45"/>
      <c r="QE440" s="45"/>
      <c r="QF440" s="45"/>
      <c r="QG440" s="45"/>
      <c r="QH440" s="45"/>
      <c r="QI440" s="45"/>
      <c r="QJ440" s="45"/>
      <c r="QK440" s="45"/>
      <c r="QL440" s="45"/>
      <c r="QM440" s="45"/>
      <c r="QN440" s="45"/>
      <c r="QO440" s="45"/>
      <c r="QP440" s="45"/>
      <c r="QQ440" s="45"/>
      <c r="QR440" s="45"/>
      <c r="QS440" s="45"/>
      <c r="QT440" s="45"/>
      <c r="QU440" s="45"/>
    </row>
    <row r="441" spans="1:463" ht="15" customHeight="1" outlineLevel="1">
      <c r="C441" s="75" t="s">
        <v>619</v>
      </c>
      <c r="E441" s="50" t="s">
        <v>95</v>
      </c>
      <c r="G441" s="32"/>
      <c r="H441" s="66">
        <f t="shared" si="1461"/>
        <v>0</v>
      </c>
      <c r="I441" s="45">
        <f t="shared" ref="I441:AV441" si="1514">I504*-1</f>
        <v>0</v>
      </c>
      <c r="J441" s="45">
        <f t="shared" si="1514"/>
        <v>0</v>
      </c>
      <c r="K441" s="45">
        <f t="shared" si="1514"/>
        <v>0</v>
      </c>
      <c r="L441" s="45">
        <f t="shared" si="1514"/>
        <v>0</v>
      </c>
      <c r="M441" s="45">
        <f t="shared" si="1514"/>
        <v>0</v>
      </c>
      <c r="N441" s="45">
        <f t="shared" si="1514"/>
        <v>0</v>
      </c>
      <c r="O441" s="45">
        <f t="shared" si="1514"/>
        <v>0</v>
      </c>
      <c r="P441" s="45">
        <f t="shared" si="1514"/>
        <v>0</v>
      </c>
      <c r="Q441" s="45">
        <f t="shared" si="1514"/>
        <v>0</v>
      </c>
      <c r="R441" s="45">
        <f t="shared" si="1514"/>
        <v>0</v>
      </c>
      <c r="S441" s="45">
        <f t="shared" si="1514"/>
        <v>0</v>
      </c>
      <c r="T441" s="45">
        <f t="shared" si="1514"/>
        <v>0</v>
      </c>
      <c r="U441" s="45">
        <f t="shared" si="1514"/>
        <v>0</v>
      </c>
      <c r="V441" s="45">
        <f t="shared" si="1514"/>
        <v>0</v>
      </c>
      <c r="W441" s="45">
        <f t="shared" si="1514"/>
        <v>0</v>
      </c>
      <c r="X441" s="45">
        <f t="shared" si="1514"/>
        <v>0</v>
      </c>
      <c r="Y441" s="45">
        <f t="shared" si="1514"/>
        <v>0</v>
      </c>
      <c r="Z441" s="45">
        <f t="shared" si="1514"/>
        <v>0</v>
      </c>
      <c r="AA441" s="45">
        <f t="shared" si="1514"/>
        <v>0</v>
      </c>
      <c r="AB441" s="45">
        <f t="shared" si="1514"/>
        <v>0</v>
      </c>
      <c r="AC441" s="45">
        <f t="shared" si="1514"/>
        <v>0</v>
      </c>
      <c r="AD441" s="45">
        <f t="shared" si="1514"/>
        <v>0</v>
      </c>
      <c r="AE441" s="45">
        <f t="shared" si="1514"/>
        <v>0</v>
      </c>
      <c r="AF441" s="45">
        <f t="shared" si="1514"/>
        <v>0</v>
      </c>
      <c r="AG441" s="45">
        <f t="shared" si="1514"/>
        <v>0</v>
      </c>
      <c r="AH441" s="45">
        <f t="shared" si="1514"/>
        <v>0</v>
      </c>
      <c r="AI441" s="45">
        <f t="shared" si="1514"/>
        <v>0</v>
      </c>
      <c r="AJ441" s="45">
        <f t="shared" si="1514"/>
        <v>0</v>
      </c>
      <c r="AK441" s="45">
        <f t="shared" si="1514"/>
        <v>0</v>
      </c>
      <c r="AL441" s="45">
        <f t="shared" si="1514"/>
        <v>0</v>
      </c>
      <c r="AM441" s="45">
        <f t="shared" si="1514"/>
        <v>0</v>
      </c>
      <c r="AN441" s="45">
        <f t="shared" si="1514"/>
        <v>0</v>
      </c>
      <c r="AO441" s="45">
        <f t="shared" si="1514"/>
        <v>0</v>
      </c>
      <c r="AP441" s="45">
        <f t="shared" si="1514"/>
        <v>0</v>
      </c>
      <c r="AQ441" s="45">
        <f t="shared" si="1514"/>
        <v>0</v>
      </c>
      <c r="AR441" s="45">
        <f t="shared" si="1514"/>
        <v>0</v>
      </c>
      <c r="AS441" s="45">
        <f t="shared" si="1514"/>
        <v>0</v>
      </c>
      <c r="AT441" s="45">
        <f t="shared" si="1514"/>
        <v>0</v>
      </c>
      <c r="AU441" s="45">
        <f t="shared" si="1514"/>
        <v>0</v>
      </c>
      <c r="AV441" s="45">
        <f t="shared" si="1514"/>
        <v>0</v>
      </c>
      <c r="AW441" s="45">
        <f t="shared" ref="AW441:DH441" si="1515">AW504*-1</f>
        <v>0</v>
      </c>
      <c r="AX441" s="45">
        <f t="shared" si="1515"/>
        <v>0</v>
      </c>
      <c r="AY441" s="45">
        <f t="shared" si="1515"/>
        <v>0</v>
      </c>
      <c r="AZ441" s="45">
        <f t="shared" si="1515"/>
        <v>0</v>
      </c>
      <c r="BA441" s="45">
        <f t="shared" si="1515"/>
        <v>0</v>
      </c>
      <c r="BB441" s="45">
        <f t="shared" si="1515"/>
        <v>0</v>
      </c>
      <c r="BC441" s="45">
        <f t="shared" si="1515"/>
        <v>0</v>
      </c>
      <c r="BD441" s="45">
        <f t="shared" si="1515"/>
        <v>0</v>
      </c>
      <c r="BE441" s="45">
        <f t="shared" si="1515"/>
        <v>0</v>
      </c>
      <c r="BF441" s="45">
        <f t="shared" si="1515"/>
        <v>0</v>
      </c>
      <c r="BG441" s="45">
        <f t="shared" si="1515"/>
        <v>0</v>
      </c>
      <c r="BH441" s="45">
        <f t="shared" si="1515"/>
        <v>0</v>
      </c>
      <c r="BI441" s="45">
        <f t="shared" si="1515"/>
        <v>0</v>
      </c>
      <c r="BJ441" s="45">
        <f t="shared" si="1515"/>
        <v>0</v>
      </c>
      <c r="BK441" s="45">
        <f t="shared" si="1515"/>
        <v>0</v>
      </c>
      <c r="BL441" s="45">
        <f t="shared" si="1515"/>
        <v>0</v>
      </c>
      <c r="BM441" s="45">
        <f t="shared" si="1515"/>
        <v>0</v>
      </c>
      <c r="BN441" s="45">
        <f t="shared" si="1515"/>
        <v>0</v>
      </c>
      <c r="BO441" s="45">
        <f t="shared" si="1515"/>
        <v>0</v>
      </c>
      <c r="BP441" s="45">
        <f t="shared" si="1515"/>
        <v>0</v>
      </c>
      <c r="BQ441" s="45">
        <f t="shared" si="1515"/>
        <v>0</v>
      </c>
      <c r="BR441" s="45">
        <f t="shared" si="1515"/>
        <v>0</v>
      </c>
      <c r="BS441" s="45">
        <f t="shared" si="1515"/>
        <v>0</v>
      </c>
      <c r="BT441" s="45">
        <f t="shared" si="1515"/>
        <v>0</v>
      </c>
      <c r="BU441" s="45">
        <f t="shared" si="1515"/>
        <v>0</v>
      </c>
      <c r="BV441" s="45">
        <f t="shared" si="1515"/>
        <v>0</v>
      </c>
      <c r="BW441" s="45">
        <f t="shared" si="1515"/>
        <v>0</v>
      </c>
      <c r="BX441" s="45">
        <f t="shared" si="1515"/>
        <v>0</v>
      </c>
      <c r="BY441" s="45">
        <f t="shared" si="1515"/>
        <v>0</v>
      </c>
      <c r="BZ441" s="45">
        <f t="shared" si="1515"/>
        <v>0</v>
      </c>
      <c r="CA441" s="45">
        <f t="shared" si="1515"/>
        <v>0</v>
      </c>
      <c r="CB441" s="45">
        <f t="shared" si="1515"/>
        <v>0</v>
      </c>
      <c r="CC441" s="45">
        <f t="shared" si="1515"/>
        <v>0</v>
      </c>
      <c r="CD441" s="45">
        <f t="shared" si="1515"/>
        <v>0</v>
      </c>
      <c r="CE441" s="45">
        <f t="shared" si="1515"/>
        <v>0</v>
      </c>
      <c r="CF441" s="45">
        <f t="shared" si="1515"/>
        <v>0</v>
      </c>
      <c r="CG441" s="45">
        <f t="shared" si="1515"/>
        <v>0</v>
      </c>
      <c r="CH441" s="45">
        <f t="shared" si="1515"/>
        <v>0</v>
      </c>
      <c r="CI441" s="45">
        <f t="shared" si="1515"/>
        <v>0</v>
      </c>
      <c r="CJ441" s="45">
        <f t="shared" si="1515"/>
        <v>0</v>
      </c>
      <c r="CK441" s="45">
        <f t="shared" si="1515"/>
        <v>0</v>
      </c>
      <c r="CL441" s="45">
        <f t="shared" si="1515"/>
        <v>0</v>
      </c>
      <c r="CM441" s="45">
        <f t="shared" si="1515"/>
        <v>0</v>
      </c>
      <c r="CN441" s="45">
        <f t="shared" si="1515"/>
        <v>0</v>
      </c>
      <c r="CO441" s="45">
        <f t="shared" si="1515"/>
        <v>0</v>
      </c>
      <c r="CP441" s="45">
        <f t="shared" si="1515"/>
        <v>0</v>
      </c>
      <c r="CQ441" s="45">
        <f t="shared" si="1515"/>
        <v>0</v>
      </c>
      <c r="CR441" s="45">
        <f t="shared" si="1515"/>
        <v>0</v>
      </c>
      <c r="CS441" s="45">
        <f t="shared" si="1515"/>
        <v>0</v>
      </c>
      <c r="CT441" s="45">
        <f t="shared" si="1515"/>
        <v>0</v>
      </c>
      <c r="CU441" s="45">
        <f t="shared" si="1515"/>
        <v>0</v>
      </c>
      <c r="CV441" s="45">
        <f t="shared" si="1515"/>
        <v>0</v>
      </c>
      <c r="CW441" s="45">
        <f t="shared" si="1515"/>
        <v>0</v>
      </c>
      <c r="CX441" s="45">
        <f t="shared" si="1515"/>
        <v>0</v>
      </c>
      <c r="CY441" s="45">
        <f t="shared" si="1515"/>
        <v>0</v>
      </c>
      <c r="CZ441" s="45">
        <f t="shared" si="1515"/>
        <v>0</v>
      </c>
      <c r="DA441" s="45">
        <f t="shared" si="1515"/>
        <v>0</v>
      </c>
      <c r="DB441" s="45">
        <f t="shared" si="1515"/>
        <v>0</v>
      </c>
      <c r="DC441" s="45">
        <f t="shared" si="1515"/>
        <v>0</v>
      </c>
      <c r="DD441" s="45">
        <f t="shared" si="1515"/>
        <v>0</v>
      </c>
      <c r="DE441" s="45">
        <f t="shared" si="1515"/>
        <v>0</v>
      </c>
      <c r="DF441" s="45">
        <f t="shared" si="1515"/>
        <v>0</v>
      </c>
      <c r="DG441" s="45">
        <f t="shared" si="1515"/>
        <v>0</v>
      </c>
      <c r="DH441" s="45">
        <f t="shared" si="1515"/>
        <v>0</v>
      </c>
      <c r="DI441" s="45">
        <f t="shared" ref="DI441:FT441" si="1516">DI504*-1</f>
        <v>0</v>
      </c>
      <c r="DJ441" s="45">
        <f t="shared" si="1516"/>
        <v>0</v>
      </c>
      <c r="DK441" s="45">
        <f t="shared" si="1516"/>
        <v>0</v>
      </c>
      <c r="DL441" s="45">
        <f t="shared" si="1516"/>
        <v>0</v>
      </c>
      <c r="DM441" s="45">
        <f t="shared" si="1516"/>
        <v>0</v>
      </c>
      <c r="DN441" s="45">
        <f t="shared" si="1516"/>
        <v>0</v>
      </c>
      <c r="DO441" s="45">
        <f t="shared" si="1516"/>
        <v>0</v>
      </c>
      <c r="DP441" s="45">
        <f t="shared" si="1516"/>
        <v>0</v>
      </c>
      <c r="DQ441" s="45">
        <f t="shared" si="1516"/>
        <v>0</v>
      </c>
      <c r="DR441" s="45">
        <f t="shared" si="1516"/>
        <v>0</v>
      </c>
      <c r="DS441" s="45">
        <f t="shared" si="1516"/>
        <v>0</v>
      </c>
      <c r="DT441" s="45">
        <f t="shared" si="1516"/>
        <v>0</v>
      </c>
      <c r="DU441" s="45">
        <f t="shared" si="1516"/>
        <v>0</v>
      </c>
      <c r="DV441" s="45">
        <f t="shared" si="1516"/>
        <v>0</v>
      </c>
      <c r="DW441" s="45">
        <f t="shared" si="1516"/>
        <v>0</v>
      </c>
      <c r="DX441" s="45">
        <f t="shared" si="1516"/>
        <v>0</v>
      </c>
      <c r="DY441" s="45">
        <f t="shared" si="1516"/>
        <v>0</v>
      </c>
      <c r="DZ441" s="45">
        <f t="shared" si="1516"/>
        <v>0</v>
      </c>
      <c r="EA441" s="45">
        <f t="shared" si="1516"/>
        <v>0</v>
      </c>
      <c r="EB441" s="45">
        <f t="shared" si="1516"/>
        <v>0</v>
      </c>
      <c r="EC441" s="45">
        <f t="shared" si="1516"/>
        <v>0</v>
      </c>
      <c r="ED441" s="45">
        <f t="shared" si="1516"/>
        <v>0</v>
      </c>
      <c r="EE441" s="45">
        <f t="shared" si="1516"/>
        <v>0</v>
      </c>
      <c r="EF441" s="45">
        <f t="shared" si="1516"/>
        <v>0</v>
      </c>
      <c r="EG441" s="45">
        <f t="shared" si="1516"/>
        <v>0</v>
      </c>
      <c r="EH441" s="45">
        <f t="shared" si="1516"/>
        <v>0</v>
      </c>
      <c r="EI441" s="45">
        <f t="shared" si="1516"/>
        <v>0</v>
      </c>
      <c r="EJ441" s="45">
        <f t="shared" si="1516"/>
        <v>0</v>
      </c>
      <c r="EK441" s="45">
        <f t="shared" si="1516"/>
        <v>0</v>
      </c>
      <c r="EL441" s="45">
        <f t="shared" si="1516"/>
        <v>0</v>
      </c>
      <c r="EM441" s="45">
        <f t="shared" si="1516"/>
        <v>0</v>
      </c>
      <c r="EN441" s="45">
        <f t="shared" si="1516"/>
        <v>0</v>
      </c>
      <c r="EO441" s="45">
        <f t="shared" si="1516"/>
        <v>0</v>
      </c>
      <c r="EP441" s="45">
        <f t="shared" si="1516"/>
        <v>0</v>
      </c>
      <c r="EQ441" s="45">
        <f t="shared" si="1516"/>
        <v>0</v>
      </c>
      <c r="ER441" s="45">
        <f t="shared" si="1516"/>
        <v>0</v>
      </c>
      <c r="ES441" s="45">
        <f t="shared" si="1516"/>
        <v>0</v>
      </c>
      <c r="ET441" s="45">
        <f t="shared" si="1516"/>
        <v>0</v>
      </c>
      <c r="EU441" s="45">
        <f t="shared" si="1516"/>
        <v>0</v>
      </c>
      <c r="EV441" s="45">
        <f t="shared" si="1516"/>
        <v>0</v>
      </c>
      <c r="EW441" s="45">
        <f t="shared" si="1516"/>
        <v>0</v>
      </c>
      <c r="EX441" s="45">
        <f t="shared" si="1516"/>
        <v>0</v>
      </c>
      <c r="EY441" s="45">
        <f t="shared" si="1516"/>
        <v>0</v>
      </c>
      <c r="EZ441" s="45">
        <f t="shared" si="1516"/>
        <v>0</v>
      </c>
      <c r="FA441" s="45">
        <f t="shared" si="1516"/>
        <v>0</v>
      </c>
      <c r="FB441" s="45">
        <f t="shared" si="1516"/>
        <v>0</v>
      </c>
      <c r="FC441" s="45">
        <f t="shared" si="1516"/>
        <v>0</v>
      </c>
      <c r="FD441" s="45">
        <f t="shared" si="1516"/>
        <v>0</v>
      </c>
      <c r="FE441" s="45">
        <f t="shared" si="1516"/>
        <v>0</v>
      </c>
      <c r="FF441" s="45">
        <f t="shared" si="1516"/>
        <v>0</v>
      </c>
      <c r="FG441" s="45">
        <f t="shared" si="1516"/>
        <v>0</v>
      </c>
      <c r="FH441" s="45">
        <f t="shared" si="1516"/>
        <v>0</v>
      </c>
      <c r="FI441" s="45">
        <f t="shared" si="1516"/>
        <v>0</v>
      </c>
      <c r="FJ441" s="45">
        <f t="shared" si="1516"/>
        <v>0</v>
      </c>
      <c r="FK441" s="45">
        <f t="shared" si="1516"/>
        <v>0</v>
      </c>
      <c r="FL441" s="45">
        <f t="shared" si="1516"/>
        <v>0</v>
      </c>
      <c r="FM441" s="45">
        <f t="shared" si="1516"/>
        <v>0</v>
      </c>
      <c r="FN441" s="45">
        <f t="shared" si="1516"/>
        <v>0</v>
      </c>
      <c r="FO441" s="45">
        <f t="shared" si="1516"/>
        <v>0</v>
      </c>
      <c r="FP441" s="45">
        <f t="shared" si="1516"/>
        <v>0</v>
      </c>
      <c r="FQ441" s="45">
        <f t="shared" si="1516"/>
        <v>0</v>
      </c>
      <c r="FR441" s="45">
        <f t="shared" si="1516"/>
        <v>0</v>
      </c>
      <c r="FS441" s="45">
        <f t="shared" si="1516"/>
        <v>0</v>
      </c>
      <c r="FT441" s="45">
        <f t="shared" si="1516"/>
        <v>0</v>
      </c>
      <c r="FU441" s="45">
        <f t="shared" ref="FU441:IF441" si="1517">FU504*-1</f>
        <v>0</v>
      </c>
      <c r="FV441" s="45">
        <f t="shared" si="1517"/>
        <v>0</v>
      </c>
      <c r="FW441" s="45">
        <f t="shared" si="1517"/>
        <v>0</v>
      </c>
      <c r="FX441" s="45">
        <f t="shared" si="1517"/>
        <v>0</v>
      </c>
      <c r="FY441" s="45">
        <f t="shared" si="1517"/>
        <v>0</v>
      </c>
      <c r="FZ441" s="45">
        <f t="shared" si="1517"/>
        <v>0</v>
      </c>
      <c r="GA441" s="45">
        <f t="shared" si="1517"/>
        <v>0</v>
      </c>
      <c r="GB441" s="45">
        <f t="shared" si="1517"/>
        <v>0</v>
      </c>
      <c r="GC441" s="45">
        <f t="shared" si="1517"/>
        <v>0</v>
      </c>
      <c r="GD441" s="45">
        <f t="shared" si="1517"/>
        <v>0</v>
      </c>
      <c r="GE441" s="45">
        <f t="shared" si="1517"/>
        <v>0</v>
      </c>
      <c r="GF441" s="45">
        <f t="shared" si="1517"/>
        <v>0</v>
      </c>
      <c r="GG441" s="45">
        <f t="shared" si="1517"/>
        <v>0</v>
      </c>
      <c r="GH441" s="45">
        <f t="shared" si="1517"/>
        <v>0</v>
      </c>
      <c r="GI441" s="45">
        <f t="shared" si="1517"/>
        <v>0</v>
      </c>
      <c r="GJ441" s="45">
        <f t="shared" si="1517"/>
        <v>0</v>
      </c>
      <c r="GK441" s="45">
        <f t="shared" si="1517"/>
        <v>0</v>
      </c>
      <c r="GL441" s="45">
        <f t="shared" si="1517"/>
        <v>0</v>
      </c>
      <c r="GM441" s="45">
        <f t="shared" si="1517"/>
        <v>0</v>
      </c>
      <c r="GN441" s="45">
        <f t="shared" si="1517"/>
        <v>0</v>
      </c>
      <c r="GO441" s="45">
        <f t="shared" si="1517"/>
        <v>0</v>
      </c>
      <c r="GP441" s="45">
        <f t="shared" si="1517"/>
        <v>0</v>
      </c>
      <c r="GQ441" s="45">
        <f t="shared" si="1517"/>
        <v>0</v>
      </c>
      <c r="GR441" s="45">
        <f t="shared" si="1517"/>
        <v>0</v>
      </c>
      <c r="GS441" s="45">
        <f t="shared" si="1517"/>
        <v>0</v>
      </c>
      <c r="GT441" s="45">
        <f t="shared" si="1517"/>
        <v>0</v>
      </c>
      <c r="GU441" s="45">
        <f t="shared" si="1517"/>
        <v>0</v>
      </c>
      <c r="GV441" s="45">
        <f t="shared" si="1517"/>
        <v>0</v>
      </c>
      <c r="GW441" s="45">
        <f t="shared" si="1517"/>
        <v>0</v>
      </c>
      <c r="GX441" s="45">
        <f t="shared" si="1517"/>
        <v>0</v>
      </c>
      <c r="GY441" s="45">
        <f t="shared" si="1517"/>
        <v>0</v>
      </c>
      <c r="GZ441" s="45">
        <f t="shared" si="1517"/>
        <v>0</v>
      </c>
      <c r="HA441" s="45">
        <f t="shared" si="1517"/>
        <v>0</v>
      </c>
      <c r="HB441" s="45">
        <f t="shared" si="1517"/>
        <v>0</v>
      </c>
      <c r="HC441" s="45">
        <f t="shared" si="1517"/>
        <v>0</v>
      </c>
      <c r="HD441" s="45">
        <f t="shared" si="1517"/>
        <v>0</v>
      </c>
      <c r="HE441" s="45">
        <f t="shared" si="1517"/>
        <v>0</v>
      </c>
      <c r="HF441" s="45">
        <f t="shared" si="1517"/>
        <v>0</v>
      </c>
      <c r="HG441" s="45">
        <f t="shared" si="1517"/>
        <v>0</v>
      </c>
      <c r="HH441" s="45">
        <f t="shared" si="1517"/>
        <v>0</v>
      </c>
      <c r="HI441" s="45">
        <f t="shared" si="1517"/>
        <v>0</v>
      </c>
      <c r="HJ441" s="45">
        <f t="shared" si="1517"/>
        <v>0</v>
      </c>
      <c r="HK441" s="45">
        <f t="shared" si="1517"/>
        <v>0</v>
      </c>
      <c r="HL441" s="45">
        <f t="shared" si="1517"/>
        <v>0</v>
      </c>
      <c r="HM441" s="45">
        <f t="shared" si="1517"/>
        <v>0</v>
      </c>
      <c r="HN441" s="45">
        <f t="shared" si="1517"/>
        <v>0</v>
      </c>
      <c r="HO441" s="45">
        <f t="shared" si="1517"/>
        <v>0</v>
      </c>
      <c r="HP441" s="45">
        <f t="shared" si="1517"/>
        <v>0</v>
      </c>
      <c r="HQ441" s="45">
        <f t="shared" si="1517"/>
        <v>0</v>
      </c>
      <c r="HR441" s="45">
        <f t="shared" si="1517"/>
        <v>0</v>
      </c>
      <c r="HS441" s="45">
        <f t="shared" si="1517"/>
        <v>0</v>
      </c>
      <c r="HT441" s="45">
        <f t="shared" si="1517"/>
        <v>0</v>
      </c>
      <c r="HU441" s="45">
        <f t="shared" si="1517"/>
        <v>0</v>
      </c>
      <c r="HV441" s="45">
        <f t="shared" si="1517"/>
        <v>0</v>
      </c>
      <c r="HW441" s="45">
        <f t="shared" si="1517"/>
        <v>0</v>
      </c>
      <c r="HX441" s="45">
        <f t="shared" si="1517"/>
        <v>0</v>
      </c>
      <c r="HY441" s="45">
        <f t="shared" si="1517"/>
        <v>0</v>
      </c>
      <c r="HZ441" s="45">
        <f t="shared" si="1517"/>
        <v>0</v>
      </c>
      <c r="IA441" s="45">
        <f t="shared" si="1517"/>
        <v>0</v>
      </c>
      <c r="IB441" s="45">
        <f t="shared" si="1517"/>
        <v>0</v>
      </c>
      <c r="IC441" s="45">
        <f t="shared" si="1517"/>
        <v>0</v>
      </c>
      <c r="ID441" s="45">
        <f t="shared" si="1517"/>
        <v>0</v>
      </c>
      <c r="IE441" s="45">
        <f t="shared" si="1517"/>
        <v>0</v>
      </c>
      <c r="IF441" s="45">
        <f t="shared" si="1517"/>
        <v>0</v>
      </c>
      <c r="IG441" s="45">
        <f t="shared" ref="IG441:KP441" si="1518">IG504*-1</f>
        <v>0</v>
      </c>
      <c r="IH441" s="45">
        <f t="shared" si="1518"/>
        <v>0</v>
      </c>
      <c r="II441" s="45">
        <f t="shared" si="1518"/>
        <v>0</v>
      </c>
      <c r="IJ441" s="45">
        <f t="shared" si="1518"/>
        <v>0</v>
      </c>
      <c r="IK441" s="45">
        <f t="shared" si="1518"/>
        <v>0</v>
      </c>
      <c r="IL441" s="45">
        <f t="shared" si="1518"/>
        <v>0</v>
      </c>
      <c r="IM441" s="45">
        <f t="shared" si="1518"/>
        <v>0</v>
      </c>
      <c r="IN441" s="45">
        <f t="shared" si="1518"/>
        <v>0</v>
      </c>
      <c r="IO441" s="45">
        <f t="shared" si="1518"/>
        <v>0</v>
      </c>
      <c r="IP441" s="45">
        <f t="shared" si="1518"/>
        <v>0</v>
      </c>
      <c r="IQ441" s="45">
        <f t="shared" si="1518"/>
        <v>0</v>
      </c>
      <c r="IR441" s="45">
        <f t="shared" si="1518"/>
        <v>0</v>
      </c>
      <c r="IS441" s="45">
        <f t="shared" si="1518"/>
        <v>0</v>
      </c>
      <c r="IT441" s="45">
        <f t="shared" si="1518"/>
        <v>0</v>
      </c>
      <c r="IU441" s="45">
        <f t="shared" si="1518"/>
        <v>0</v>
      </c>
      <c r="IV441" s="45">
        <f t="shared" si="1518"/>
        <v>0</v>
      </c>
      <c r="IW441" s="45">
        <f t="shared" si="1518"/>
        <v>0</v>
      </c>
      <c r="IX441" s="45">
        <f t="shared" si="1518"/>
        <v>0</v>
      </c>
      <c r="IY441" s="45">
        <f t="shared" si="1518"/>
        <v>0</v>
      </c>
      <c r="IZ441" s="45">
        <f t="shared" si="1518"/>
        <v>0</v>
      </c>
      <c r="JA441" s="45">
        <f t="shared" si="1518"/>
        <v>0</v>
      </c>
      <c r="JB441" s="45">
        <f t="shared" si="1518"/>
        <v>0</v>
      </c>
      <c r="JC441" s="45">
        <f t="shared" si="1518"/>
        <v>0</v>
      </c>
      <c r="JD441" s="45">
        <f t="shared" si="1518"/>
        <v>0</v>
      </c>
      <c r="JE441" s="45">
        <f t="shared" si="1518"/>
        <v>0</v>
      </c>
      <c r="JF441" s="45">
        <f t="shared" si="1518"/>
        <v>0</v>
      </c>
      <c r="JG441" s="45">
        <f t="shared" si="1518"/>
        <v>0</v>
      </c>
      <c r="JH441" s="45">
        <f t="shared" si="1518"/>
        <v>0</v>
      </c>
      <c r="JI441" s="45">
        <f t="shared" si="1518"/>
        <v>0</v>
      </c>
      <c r="JJ441" s="45">
        <f t="shared" si="1518"/>
        <v>0</v>
      </c>
      <c r="JK441" s="45">
        <f t="shared" si="1518"/>
        <v>0</v>
      </c>
      <c r="JL441" s="45">
        <f t="shared" si="1518"/>
        <v>0</v>
      </c>
      <c r="JM441" s="45">
        <f t="shared" si="1518"/>
        <v>0</v>
      </c>
      <c r="JN441" s="45">
        <f t="shared" si="1518"/>
        <v>0</v>
      </c>
      <c r="JO441" s="45">
        <f t="shared" si="1518"/>
        <v>0</v>
      </c>
      <c r="JP441" s="45">
        <f t="shared" si="1518"/>
        <v>0</v>
      </c>
      <c r="JQ441" s="45">
        <f t="shared" si="1518"/>
        <v>0</v>
      </c>
      <c r="JR441" s="45">
        <f t="shared" si="1518"/>
        <v>0</v>
      </c>
      <c r="JS441" s="45">
        <f t="shared" si="1518"/>
        <v>0</v>
      </c>
      <c r="JT441" s="45">
        <f t="shared" si="1518"/>
        <v>0</v>
      </c>
      <c r="JU441" s="45">
        <f t="shared" si="1518"/>
        <v>0</v>
      </c>
      <c r="JV441" s="45">
        <f t="shared" si="1518"/>
        <v>0</v>
      </c>
      <c r="JW441" s="45">
        <f t="shared" si="1518"/>
        <v>0</v>
      </c>
      <c r="JX441" s="45">
        <f t="shared" si="1518"/>
        <v>0</v>
      </c>
      <c r="JY441" s="45">
        <f t="shared" si="1518"/>
        <v>0</v>
      </c>
      <c r="JZ441" s="45">
        <f t="shared" si="1518"/>
        <v>0</v>
      </c>
      <c r="KA441" s="45">
        <f t="shared" si="1518"/>
        <v>0</v>
      </c>
      <c r="KB441" s="45">
        <f t="shared" si="1518"/>
        <v>0</v>
      </c>
      <c r="KC441" s="45">
        <f t="shared" si="1518"/>
        <v>0</v>
      </c>
      <c r="KD441" s="45">
        <f t="shared" si="1518"/>
        <v>0</v>
      </c>
      <c r="KE441" s="45">
        <f t="shared" si="1518"/>
        <v>0</v>
      </c>
      <c r="KF441" s="45">
        <f t="shared" si="1518"/>
        <v>0</v>
      </c>
      <c r="KG441" s="45">
        <f t="shared" si="1518"/>
        <v>0</v>
      </c>
      <c r="KH441" s="45">
        <f t="shared" si="1518"/>
        <v>0</v>
      </c>
      <c r="KI441" s="45">
        <f t="shared" si="1518"/>
        <v>0</v>
      </c>
      <c r="KJ441" s="45">
        <f t="shared" si="1518"/>
        <v>0</v>
      </c>
      <c r="KK441" s="45">
        <f t="shared" si="1518"/>
        <v>0</v>
      </c>
      <c r="KL441" s="45">
        <f t="shared" si="1518"/>
        <v>0</v>
      </c>
      <c r="KM441" s="45">
        <f t="shared" si="1518"/>
        <v>0</v>
      </c>
      <c r="KN441" s="45">
        <f t="shared" si="1518"/>
        <v>0</v>
      </c>
      <c r="KO441" s="45">
        <f t="shared" si="1518"/>
        <v>0</v>
      </c>
      <c r="KP441" s="45">
        <f t="shared" si="1518"/>
        <v>0</v>
      </c>
      <c r="KQ441" s="45">
        <f t="shared" ref="KQ441:LT441" si="1519">KQ504*-1</f>
        <v>0</v>
      </c>
      <c r="KR441" s="45">
        <f t="shared" si="1519"/>
        <v>0</v>
      </c>
      <c r="KS441" s="45">
        <f t="shared" si="1519"/>
        <v>0</v>
      </c>
      <c r="KT441" s="45">
        <f t="shared" si="1519"/>
        <v>0</v>
      </c>
      <c r="KU441" s="45">
        <f t="shared" si="1519"/>
        <v>0</v>
      </c>
      <c r="KV441" s="45">
        <f t="shared" si="1519"/>
        <v>0</v>
      </c>
      <c r="KW441" s="45">
        <f t="shared" si="1519"/>
        <v>0</v>
      </c>
      <c r="KX441" s="45">
        <f t="shared" si="1519"/>
        <v>0</v>
      </c>
      <c r="KY441" s="45">
        <f t="shared" si="1519"/>
        <v>0</v>
      </c>
      <c r="KZ441" s="45">
        <f t="shared" si="1519"/>
        <v>0</v>
      </c>
      <c r="LA441" s="45">
        <f t="shared" si="1519"/>
        <v>0</v>
      </c>
      <c r="LB441" s="45">
        <f t="shared" si="1519"/>
        <v>0</v>
      </c>
      <c r="LC441" s="45">
        <f t="shared" si="1519"/>
        <v>0</v>
      </c>
      <c r="LD441" s="45">
        <f t="shared" si="1519"/>
        <v>0</v>
      </c>
      <c r="LE441" s="45">
        <f t="shared" si="1519"/>
        <v>0</v>
      </c>
      <c r="LF441" s="45">
        <f t="shared" si="1519"/>
        <v>0</v>
      </c>
      <c r="LG441" s="45">
        <f t="shared" si="1519"/>
        <v>0</v>
      </c>
      <c r="LH441" s="45">
        <f t="shared" si="1519"/>
        <v>0</v>
      </c>
      <c r="LI441" s="45">
        <f t="shared" si="1519"/>
        <v>0</v>
      </c>
      <c r="LJ441" s="45">
        <f t="shared" si="1519"/>
        <v>0</v>
      </c>
      <c r="LK441" s="45">
        <f t="shared" si="1519"/>
        <v>0</v>
      </c>
      <c r="LL441" s="45">
        <f t="shared" si="1519"/>
        <v>0</v>
      </c>
      <c r="LM441" s="45">
        <f t="shared" si="1519"/>
        <v>0</v>
      </c>
      <c r="LN441" s="45">
        <f t="shared" si="1519"/>
        <v>0</v>
      </c>
      <c r="LO441" s="45">
        <f t="shared" si="1519"/>
        <v>0</v>
      </c>
      <c r="LP441" s="45">
        <f t="shared" si="1519"/>
        <v>0</v>
      </c>
      <c r="LQ441" s="45">
        <f t="shared" si="1519"/>
        <v>0</v>
      </c>
      <c r="LR441" s="45">
        <f t="shared" si="1519"/>
        <v>0</v>
      </c>
      <c r="LS441" s="45">
        <f t="shared" si="1519"/>
        <v>0</v>
      </c>
      <c r="LT441" s="45">
        <f t="shared" si="1519"/>
        <v>0</v>
      </c>
      <c r="LU441" s="45"/>
      <c r="LV441" s="45"/>
      <c r="LW441" s="45"/>
      <c r="LX441" s="45"/>
      <c r="LY441" s="45"/>
      <c r="LZ441" s="45"/>
      <c r="MA441" s="45"/>
      <c r="MB441" s="45"/>
      <c r="MC441" s="45"/>
      <c r="MD441" s="45"/>
      <c r="ME441" s="45"/>
      <c r="MF441" s="45"/>
      <c r="MG441" s="45"/>
      <c r="MH441" s="45"/>
      <c r="MI441" s="45"/>
      <c r="MJ441" s="45"/>
      <c r="MK441" s="45"/>
      <c r="ML441" s="45"/>
      <c r="MM441" s="45"/>
      <c r="MN441" s="45"/>
      <c r="MO441" s="45"/>
      <c r="MP441" s="45"/>
      <c r="MQ441" s="45"/>
      <c r="MR441" s="45"/>
      <c r="MS441" s="45"/>
      <c r="MT441" s="45"/>
      <c r="MU441" s="45"/>
      <c r="MV441" s="45"/>
      <c r="MW441" s="45"/>
      <c r="MX441" s="45"/>
      <c r="MY441" s="45"/>
      <c r="MZ441" s="45"/>
      <c r="NA441" s="45"/>
      <c r="NB441" s="45"/>
      <c r="NC441" s="45"/>
      <c r="ND441" s="45"/>
      <c r="NE441" s="45"/>
      <c r="NF441" s="45"/>
      <c r="NG441" s="45"/>
      <c r="NH441" s="45"/>
      <c r="NI441" s="45"/>
      <c r="NJ441" s="45"/>
      <c r="NK441" s="45"/>
      <c r="NL441" s="45"/>
      <c r="NM441" s="45"/>
      <c r="NN441" s="45"/>
      <c r="NO441" s="45"/>
      <c r="NP441" s="45"/>
      <c r="NQ441" s="45"/>
      <c r="NR441" s="45"/>
      <c r="NS441" s="45"/>
      <c r="NT441" s="45"/>
      <c r="NU441" s="45"/>
      <c r="NV441" s="45"/>
      <c r="NW441" s="45"/>
      <c r="NX441" s="45"/>
      <c r="NY441" s="45"/>
      <c r="NZ441" s="45"/>
      <c r="OA441" s="45"/>
      <c r="OB441" s="45"/>
      <c r="OC441" s="45"/>
      <c r="OD441" s="45"/>
      <c r="OE441" s="45"/>
      <c r="OF441" s="45"/>
      <c r="OG441" s="45"/>
      <c r="OH441" s="45"/>
      <c r="OI441" s="45"/>
      <c r="OJ441" s="45"/>
      <c r="OK441" s="45"/>
      <c r="OL441" s="45"/>
      <c r="OM441" s="45"/>
      <c r="ON441" s="45"/>
      <c r="OO441" s="45"/>
      <c r="OP441" s="45"/>
      <c r="OQ441" s="45"/>
      <c r="OR441" s="45"/>
      <c r="OS441" s="45"/>
      <c r="OT441" s="45"/>
      <c r="OU441" s="45"/>
      <c r="OV441" s="45"/>
      <c r="OW441" s="45"/>
      <c r="OX441" s="45"/>
      <c r="OY441" s="45"/>
      <c r="OZ441" s="45"/>
      <c r="PA441" s="45"/>
      <c r="PB441" s="45"/>
      <c r="PC441" s="45"/>
      <c r="PD441" s="45"/>
      <c r="PE441" s="45"/>
      <c r="PF441" s="45"/>
      <c r="PG441" s="45"/>
      <c r="PH441" s="45"/>
      <c r="PI441" s="45"/>
      <c r="PJ441" s="45"/>
      <c r="PK441" s="45"/>
      <c r="PL441" s="45"/>
      <c r="PM441" s="45"/>
      <c r="PN441" s="45"/>
      <c r="PO441" s="45"/>
      <c r="PP441" s="45"/>
      <c r="PQ441" s="45"/>
      <c r="PR441" s="45"/>
      <c r="PS441" s="45"/>
      <c r="PT441" s="45"/>
      <c r="PU441" s="45"/>
      <c r="PV441" s="45"/>
      <c r="PW441" s="45"/>
      <c r="PX441" s="45"/>
      <c r="PY441" s="45"/>
      <c r="PZ441" s="45"/>
      <c r="QA441" s="45"/>
      <c r="QB441" s="45"/>
      <c r="QC441" s="45"/>
      <c r="QD441" s="45"/>
      <c r="QE441" s="45"/>
      <c r="QF441" s="45"/>
      <c r="QG441" s="45"/>
      <c r="QH441" s="45"/>
      <c r="QI441" s="45"/>
      <c r="QJ441" s="45"/>
      <c r="QK441" s="45"/>
      <c r="QL441" s="45"/>
      <c r="QM441" s="45"/>
      <c r="QN441" s="45"/>
      <c r="QO441" s="45"/>
      <c r="QP441" s="45"/>
      <c r="QQ441" s="45"/>
      <c r="QR441" s="45"/>
      <c r="QS441" s="45"/>
      <c r="QT441" s="45"/>
      <c r="QU441" s="45"/>
    </row>
    <row r="442" spans="1:463" ht="15" customHeight="1" outlineLevel="1">
      <c r="A442" t="s">
        <v>89</v>
      </c>
      <c r="C442" s="75" t="s">
        <v>620</v>
      </c>
      <c r="E442" s="50" t="s">
        <v>95</v>
      </c>
      <c r="G442" s="32"/>
      <c r="H442" s="66">
        <f t="shared" si="1461"/>
        <v>0</v>
      </c>
      <c r="I442" s="45">
        <v>0</v>
      </c>
      <c r="J442" s="45">
        <f>J185*-1</f>
        <v>0</v>
      </c>
      <c r="K442" s="45">
        <v>0</v>
      </c>
      <c r="L442" s="45">
        <f>L375*-1</f>
        <v>0</v>
      </c>
      <c r="M442" s="45">
        <f t="shared" ref="M442:W442" si="1520">M185*-1</f>
        <v>0</v>
      </c>
      <c r="N442" s="45">
        <f t="shared" si="1520"/>
        <v>0</v>
      </c>
      <c r="O442" s="45">
        <f t="shared" si="1520"/>
        <v>0</v>
      </c>
      <c r="P442" s="45">
        <f t="shared" si="1520"/>
        <v>0</v>
      </c>
      <c r="Q442" s="45">
        <f t="shared" si="1520"/>
        <v>0</v>
      </c>
      <c r="R442" s="45">
        <f t="shared" si="1520"/>
        <v>0</v>
      </c>
      <c r="S442" s="45">
        <f t="shared" si="1520"/>
        <v>0</v>
      </c>
      <c r="T442" s="45">
        <f t="shared" si="1520"/>
        <v>0</v>
      </c>
      <c r="U442" s="45">
        <f t="shared" si="1520"/>
        <v>0</v>
      </c>
      <c r="V442" s="45">
        <f t="shared" si="1520"/>
        <v>0</v>
      </c>
      <c r="W442" s="45">
        <f t="shared" si="1520"/>
        <v>0</v>
      </c>
      <c r="X442" s="45">
        <f>-X375</f>
        <v>0</v>
      </c>
      <c r="Y442" s="45">
        <f t="shared" ref="Y442:CJ442" si="1521">Y185*-1</f>
        <v>0</v>
      </c>
      <c r="Z442" s="45">
        <f t="shared" si="1521"/>
        <v>0</v>
      </c>
      <c r="AA442" s="45">
        <f t="shared" si="1521"/>
        <v>0</v>
      </c>
      <c r="AB442" s="45">
        <f t="shared" si="1521"/>
        <v>0</v>
      </c>
      <c r="AC442" s="45">
        <f t="shared" si="1521"/>
        <v>0</v>
      </c>
      <c r="AD442" s="45">
        <f t="shared" si="1521"/>
        <v>-169431.66992192154</v>
      </c>
      <c r="AE442" s="45">
        <f t="shared" si="1521"/>
        <v>0</v>
      </c>
      <c r="AF442" s="45">
        <f t="shared" si="1521"/>
        <v>0</v>
      </c>
      <c r="AG442" s="45">
        <f t="shared" si="1521"/>
        <v>-169431.66992192154</v>
      </c>
      <c r="AH442" s="45">
        <f t="shared" si="1521"/>
        <v>0</v>
      </c>
      <c r="AI442" s="45">
        <f t="shared" si="1521"/>
        <v>0</v>
      </c>
      <c r="AJ442" s="45">
        <f t="shared" si="1521"/>
        <v>0</v>
      </c>
      <c r="AK442" s="45">
        <f t="shared" si="1521"/>
        <v>0</v>
      </c>
      <c r="AL442" s="45">
        <f t="shared" si="1521"/>
        <v>0</v>
      </c>
      <c r="AM442" s="45">
        <f t="shared" si="1521"/>
        <v>0</v>
      </c>
      <c r="AN442" s="45">
        <f t="shared" si="1521"/>
        <v>0</v>
      </c>
      <c r="AO442" s="45">
        <f t="shared" si="1521"/>
        <v>0</v>
      </c>
      <c r="AP442" s="45">
        <f t="shared" si="1521"/>
        <v>0</v>
      </c>
      <c r="AQ442" s="45">
        <f t="shared" si="1521"/>
        <v>0</v>
      </c>
      <c r="AR442" s="45">
        <f t="shared" si="1521"/>
        <v>0</v>
      </c>
      <c r="AS442" s="45">
        <f t="shared" si="1521"/>
        <v>0</v>
      </c>
      <c r="AT442" s="45">
        <f t="shared" si="1521"/>
        <v>0</v>
      </c>
      <c r="AU442" s="45">
        <f t="shared" si="1521"/>
        <v>0</v>
      </c>
      <c r="AV442" s="45">
        <f t="shared" si="1521"/>
        <v>0</v>
      </c>
      <c r="AW442" s="45">
        <f t="shared" si="1521"/>
        <v>0</v>
      </c>
      <c r="AX442" s="45">
        <f t="shared" si="1521"/>
        <v>0</v>
      </c>
      <c r="AY442" s="45">
        <f t="shared" si="1521"/>
        <v>0</v>
      </c>
      <c r="AZ442" s="45">
        <f t="shared" si="1521"/>
        <v>0</v>
      </c>
      <c r="BA442" s="45">
        <f t="shared" si="1521"/>
        <v>0</v>
      </c>
      <c r="BB442" s="45">
        <f t="shared" si="1521"/>
        <v>0</v>
      </c>
      <c r="BC442" s="45">
        <f t="shared" si="1521"/>
        <v>0</v>
      </c>
      <c r="BD442" s="45">
        <f t="shared" si="1521"/>
        <v>0</v>
      </c>
      <c r="BE442" s="45">
        <f t="shared" si="1521"/>
        <v>0</v>
      </c>
      <c r="BF442" s="45">
        <f t="shared" si="1521"/>
        <v>0</v>
      </c>
      <c r="BG442" s="45">
        <f t="shared" si="1521"/>
        <v>0</v>
      </c>
      <c r="BH442" s="45">
        <f t="shared" si="1521"/>
        <v>0</v>
      </c>
      <c r="BI442" s="45">
        <f t="shared" si="1521"/>
        <v>0</v>
      </c>
      <c r="BJ442" s="45">
        <f t="shared" si="1521"/>
        <v>0</v>
      </c>
      <c r="BK442" s="45">
        <f t="shared" si="1521"/>
        <v>0</v>
      </c>
      <c r="BL442" s="45">
        <f t="shared" si="1521"/>
        <v>0</v>
      </c>
      <c r="BM442" s="45">
        <f t="shared" si="1521"/>
        <v>0</v>
      </c>
      <c r="BN442" s="45">
        <f t="shared" si="1521"/>
        <v>0</v>
      </c>
      <c r="BO442" s="45">
        <f t="shared" si="1521"/>
        <v>0</v>
      </c>
      <c r="BP442" s="45">
        <f t="shared" si="1521"/>
        <v>0</v>
      </c>
      <c r="BQ442" s="45">
        <f t="shared" si="1521"/>
        <v>0</v>
      </c>
      <c r="BR442" s="45">
        <f t="shared" si="1521"/>
        <v>0</v>
      </c>
      <c r="BS442" s="45">
        <f t="shared" si="1521"/>
        <v>0</v>
      </c>
      <c r="BT442" s="45">
        <f t="shared" si="1521"/>
        <v>0</v>
      </c>
      <c r="BU442" s="45">
        <f t="shared" si="1521"/>
        <v>0</v>
      </c>
      <c r="BV442" s="45">
        <f t="shared" si="1521"/>
        <v>0</v>
      </c>
      <c r="BW442" s="45">
        <f t="shared" si="1521"/>
        <v>0</v>
      </c>
      <c r="BX442" s="45">
        <f t="shared" si="1521"/>
        <v>0</v>
      </c>
      <c r="BY442" s="45">
        <f t="shared" si="1521"/>
        <v>0</v>
      </c>
      <c r="BZ442" s="45">
        <f t="shared" si="1521"/>
        <v>0</v>
      </c>
      <c r="CA442" s="45">
        <f t="shared" si="1521"/>
        <v>0</v>
      </c>
      <c r="CB442" s="45">
        <f t="shared" si="1521"/>
        <v>0</v>
      </c>
      <c r="CC442" s="45">
        <f t="shared" si="1521"/>
        <v>0</v>
      </c>
      <c r="CD442" s="45">
        <f t="shared" si="1521"/>
        <v>0</v>
      </c>
      <c r="CE442" s="45">
        <f t="shared" si="1521"/>
        <v>0</v>
      </c>
      <c r="CF442" s="45">
        <f t="shared" si="1521"/>
        <v>0</v>
      </c>
      <c r="CG442" s="45">
        <f t="shared" si="1521"/>
        <v>0</v>
      </c>
      <c r="CH442" s="45">
        <f t="shared" si="1521"/>
        <v>0</v>
      </c>
      <c r="CI442" s="45">
        <f t="shared" si="1521"/>
        <v>0</v>
      </c>
      <c r="CJ442" s="45">
        <f t="shared" si="1521"/>
        <v>0</v>
      </c>
      <c r="CK442" s="45">
        <f t="shared" ref="CK442:EV442" si="1522">CK185*-1</f>
        <v>0</v>
      </c>
      <c r="CL442" s="45">
        <f t="shared" si="1522"/>
        <v>0</v>
      </c>
      <c r="CM442" s="45">
        <f t="shared" si="1522"/>
        <v>0</v>
      </c>
      <c r="CN442" s="45">
        <f t="shared" si="1522"/>
        <v>0</v>
      </c>
      <c r="CO442" s="45">
        <f t="shared" si="1522"/>
        <v>0</v>
      </c>
      <c r="CP442" s="45">
        <f t="shared" si="1522"/>
        <v>0</v>
      </c>
      <c r="CQ442" s="45">
        <f t="shared" si="1522"/>
        <v>0</v>
      </c>
      <c r="CR442" s="45">
        <f t="shared" si="1522"/>
        <v>0</v>
      </c>
      <c r="CS442" s="45">
        <f t="shared" si="1522"/>
        <v>0</v>
      </c>
      <c r="CT442" s="45">
        <f t="shared" si="1522"/>
        <v>0</v>
      </c>
      <c r="CU442" s="45">
        <f t="shared" si="1522"/>
        <v>0</v>
      </c>
      <c r="CV442" s="45">
        <f t="shared" si="1522"/>
        <v>0</v>
      </c>
      <c r="CW442" s="45">
        <f t="shared" si="1522"/>
        <v>0</v>
      </c>
      <c r="CX442" s="45">
        <f t="shared" si="1522"/>
        <v>0</v>
      </c>
      <c r="CY442" s="45">
        <f t="shared" si="1522"/>
        <v>0</v>
      </c>
      <c r="CZ442" s="45">
        <f t="shared" si="1522"/>
        <v>0</v>
      </c>
      <c r="DA442" s="45">
        <f t="shared" si="1522"/>
        <v>0</v>
      </c>
      <c r="DB442" s="45">
        <f t="shared" si="1522"/>
        <v>0</v>
      </c>
      <c r="DC442" s="45">
        <f t="shared" si="1522"/>
        <v>0</v>
      </c>
      <c r="DD442" s="45">
        <f t="shared" si="1522"/>
        <v>0</v>
      </c>
      <c r="DE442" s="45">
        <f t="shared" si="1522"/>
        <v>0</v>
      </c>
      <c r="DF442" s="45">
        <f t="shared" si="1522"/>
        <v>0</v>
      </c>
      <c r="DG442" s="45">
        <f t="shared" si="1522"/>
        <v>0</v>
      </c>
      <c r="DH442" s="45">
        <f t="shared" si="1522"/>
        <v>0</v>
      </c>
      <c r="DI442" s="45">
        <f t="shared" si="1522"/>
        <v>0</v>
      </c>
      <c r="DJ442" s="45">
        <f t="shared" si="1522"/>
        <v>0</v>
      </c>
      <c r="DK442" s="45">
        <f t="shared" si="1522"/>
        <v>0</v>
      </c>
      <c r="DL442" s="45">
        <f t="shared" si="1522"/>
        <v>0</v>
      </c>
      <c r="DM442" s="45">
        <f t="shared" si="1522"/>
        <v>0</v>
      </c>
      <c r="DN442" s="45">
        <f t="shared" si="1522"/>
        <v>0</v>
      </c>
      <c r="DO442" s="45">
        <f t="shared" si="1522"/>
        <v>0</v>
      </c>
      <c r="DP442" s="45">
        <f t="shared" si="1522"/>
        <v>0</v>
      </c>
      <c r="DQ442" s="45">
        <f t="shared" si="1522"/>
        <v>0</v>
      </c>
      <c r="DR442" s="45">
        <f t="shared" si="1522"/>
        <v>0</v>
      </c>
      <c r="DS442" s="45">
        <f t="shared" si="1522"/>
        <v>0</v>
      </c>
      <c r="DT442" s="45">
        <f t="shared" si="1522"/>
        <v>0</v>
      </c>
      <c r="DU442" s="45">
        <f t="shared" si="1522"/>
        <v>0</v>
      </c>
      <c r="DV442" s="45">
        <f t="shared" si="1522"/>
        <v>0</v>
      </c>
      <c r="DW442" s="45">
        <f t="shared" si="1522"/>
        <v>0</v>
      </c>
      <c r="DX442" s="45">
        <f t="shared" si="1522"/>
        <v>0</v>
      </c>
      <c r="DY442" s="45">
        <f t="shared" si="1522"/>
        <v>0</v>
      </c>
      <c r="DZ442" s="45">
        <f t="shared" si="1522"/>
        <v>0</v>
      </c>
      <c r="EA442" s="45">
        <f t="shared" si="1522"/>
        <v>0</v>
      </c>
      <c r="EB442" s="45">
        <f t="shared" si="1522"/>
        <v>0</v>
      </c>
      <c r="EC442" s="45">
        <f t="shared" si="1522"/>
        <v>0</v>
      </c>
      <c r="ED442" s="45">
        <f t="shared" si="1522"/>
        <v>0</v>
      </c>
      <c r="EE442" s="45">
        <f t="shared" si="1522"/>
        <v>0</v>
      </c>
      <c r="EF442" s="45">
        <f t="shared" si="1522"/>
        <v>0</v>
      </c>
      <c r="EG442" s="45">
        <f t="shared" si="1522"/>
        <v>0</v>
      </c>
      <c r="EH442" s="45">
        <f t="shared" si="1522"/>
        <v>0</v>
      </c>
      <c r="EI442" s="45">
        <f t="shared" si="1522"/>
        <v>0</v>
      </c>
      <c r="EJ442" s="45">
        <f t="shared" si="1522"/>
        <v>0</v>
      </c>
      <c r="EK442" s="45">
        <f t="shared" si="1522"/>
        <v>0</v>
      </c>
      <c r="EL442" s="45">
        <f t="shared" si="1522"/>
        <v>0</v>
      </c>
      <c r="EM442" s="45">
        <f t="shared" si="1522"/>
        <v>0</v>
      </c>
      <c r="EN442" s="45">
        <f t="shared" si="1522"/>
        <v>0</v>
      </c>
      <c r="EO442" s="45">
        <f t="shared" si="1522"/>
        <v>0</v>
      </c>
      <c r="EP442" s="45">
        <f t="shared" si="1522"/>
        <v>0</v>
      </c>
      <c r="EQ442" s="45">
        <f t="shared" si="1522"/>
        <v>0</v>
      </c>
      <c r="ER442" s="45">
        <f t="shared" si="1522"/>
        <v>0</v>
      </c>
      <c r="ES442" s="45">
        <f t="shared" si="1522"/>
        <v>0</v>
      </c>
      <c r="ET442" s="45">
        <f t="shared" si="1522"/>
        <v>0</v>
      </c>
      <c r="EU442" s="45">
        <f t="shared" si="1522"/>
        <v>0</v>
      </c>
      <c r="EV442" s="45">
        <f t="shared" si="1522"/>
        <v>0</v>
      </c>
      <c r="EW442" s="45">
        <f t="shared" ref="EW442:HH442" si="1523">EW185*-1</f>
        <v>0</v>
      </c>
      <c r="EX442" s="45">
        <f t="shared" si="1523"/>
        <v>0</v>
      </c>
      <c r="EY442" s="45">
        <f t="shared" si="1523"/>
        <v>0</v>
      </c>
      <c r="EZ442" s="45">
        <f t="shared" si="1523"/>
        <v>0</v>
      </c>
      <c r="FA442" s="45">
        <f t="shared" si="1523"/>
        <v>0</v>
      </c>
      <c r="FB442" s="45">
        <f t="shared" si="1523"/>
        <v>0</v>
      </c>
      <c r="FC442" s="45">
        <f t="shared" si="1523"/>
        <v>0</v>
      </c>
      <c r="FD442" s="45">
        <f t="shared" si="1523"/>
        <v>0</v>
      </c>
      <c r="FE442" s="45">
        <f t="shared" si="1523"/>
        <v>0</v>
      </c>
      <c r="FF442" s="45">
        <f t="shared" si="1523"/>
        <v>0</v>
      </c>
      <c r="FG442" s="45">
        <f t="shared" si="1523"/>
        <v>0</v>
      </c>
      <c r="FH442" s="45">
        <f t="shared" si="1523"/>
        <v>0</v>
      </c>
      <c r="FI442" s="45">
        <f t="shared" si="1523"/>
        <v>0</v>
      </c>
      <c r="FJ442" s="45">
        <f t="shared" si="1523"/>
        <v>0</v>
      </c>
      <c r="FK442" s="45">
        <f t="shared" si="1523"/>
        <v>0</v>
      </c>
      <c r="FL442" s="45">
        <f t="shared" si="1523"/>
        <v>0</v>
      </c>
      <c r="FM442" s="45">
        <f t="shared" si="1523"/>
        <v>0</v>
      </c>
      <c r="FN442" s="45">
        <f t="shared" si="1523"/>
        <v>0</v>
      </c>
      <c r="FO442" s="45">
        <f t="shared" si="1523"/>
        <v>0</v>
      </c>
      <c r="FP442" s="45">
        <f t="shared" si="1523"/>
        <v>0</v>
      </c>
      <c r="FQ442" s="45">
        <f t="shared" si="1523"/>
        <v>0</v>
      </c>
      <c r="FR442" s="45">
        <f t="shared" si="1523"/>
        <v>0</v>
      </c>
      <c r="FS442" s="45">
        <f t="shared" si="1523"/>
        <v>0</v>
      </c>
      <c r="FT442" s="45">
        <f t="shared" si="1523"/>
        <v>0</v>
      </c>
      <c r="FU442" s="45">
        <f t="shared" si="1523"/>
        <v>0</v>
      </c>
      <c r="FV442" s="45">
        <f t="shared" si="1523"/>
        <v>0</v>
      </c>
      <c r="FW442" s="45">
        <f t="shared" si="1523"/>
        <v>0</v>
      </c>
      <c r="FX442" s="45">
        <f t="shared" si="1523"/>
        <v>0</v>
      </c>
      <c r="FY442" s="45">
        <f t="shared" si="1523"/>
        <v>0</v>
      </c>
      <c r="FZ442" s="45">
        <f t="shared" si="1523"/>
        <v>0</v>
      </c>
      <c r="GA442" s="45">
        <f t="shared" si="1523"/>
        <v>0</v>
      </c>
      <c r="GB442" s="45">
        <f t="shared" si="1523"/>
        <v>0</v>
      </c>
      <c r="GC442" s="45">
        <f t="shared" si="1523"/>
        <v>0</v>
      </c>
      <c r="GD442" s="45">
        <f t="shared" si="1523"/>
        <v>0</v>
      </c>
      <c r="GE442" s="45">
        <f t="shared" si="1523"/>
        <v>0</v>
      </c>
      <c r="GF442" s="45">
        <f t="shared" si="1523"/>
        <v>0</v>
      </c>
      <c r="GG442" s="45">
        <f t="shared" si="1523"/>
        <v>0</v>
      </c>
      <c r="GH442" s="45">
        <f t="shared" si="1523"/>
        <v>0</v>
      </c>
      <c r="GI442" s="45">
        <f t="shared" si="1523"/>
        <v>0</v>
      </c>
      <c r="GJ442" s="45">
        <f t="shared" si="1523"/>
        <v>0</v>
      </c>
      <c r="GK442" s="45">
        <f t="shared" si="1523"/>
        <v>0</v>
      </c>
      <c r="GL442" s="45">
        <f t="shared" si="1523"/>
        <v>0</v>
      </c>
      <c r="GM442" s="45">
        <f t="shared" si="1523"/>
        <v>0</v>
      </c>
      <c r="GN442" s="45">
        <f t="shared" si="1523"/>
        <v>0</v>
      </c>
      <c r="GO442" s="45">
        <f t="shared" si="1523"/>
        <v>0</v>
      </c>
      <c r="GP442" s="45">
        <f t="shared" si="1523"/>
        <v>0</v>
      </c>
      <c r="GQ442" s="45">
        <f t="shared" si="1523"/>
        <v>0</v>
      </c>
      <c r="GR442" s="45">
        <f t="shared" si="1523"/>
        <v>0</v>
      </c>
      <c r="GS442" s="45">
        <f t="shared" si="1523"/>
        <v>0</v>
      </c>
      <c r="GT442" s="45">
        <f t="shared" si="1523"/>
        <v>0</v>
      </c>
      <c r="GU442" s="45">
        <f t="shared" si="1523"/>
        <v>0</v>
      </c>
      <c r="GV442" s="45">
        <f t="shared" si="1523"/>
        <v>0</v>
      </c>
      <c r="GW442" s="45">
        <f t="shared" si="1523"/>
        <v>0</v>
      </c>
      <c r="GX442" s="45">
        <f t="shared" si="1523"/>
        <v>0</v>
      </c>
      <c r="GY442" s="45">
        <f t="shared" si="1523"/>
        <v>0</v>
      </c>
      <c r="GZ442" s="45">
        <f t="shared" si="1523"/>
        <v>0</v>
      </c>
      <c r="HA442" s="45">
        <f t="shared" si="1523"/>
        <v>0</v>
      </c>
      <c r="HB442" s="45">
        <f t="shared" si="1523"/>
        <v>0</v>
      </c>
      <c r="HC442" s="45">
        <f t="shared" si="1523"/>
        <v>0</v>
      </c>
      <c r="HD442" s="45">
        <f t="shared" si="1523"/>
        <v>0</v>
      </c>
      <c r="HE442" s="45">
        <f t="shared" si="1523"/>
        <v>0</v>
      </c>
      <c r="HF442" s="45">
        <f t="shared" si="1523"/>
        <v>0</v>
      </c>
      <c r="HG442" s="45">
        <f t="shared" si="1523"/>
        <v>0</v>
      </c>
      <c r="HH442" s="45">
        <f t="shared" si="1523"/>
        <v>0</v>
      </c>
      <c r="HI442" s="45">
        <f t="shared" ref="HI442:JT442" si="1524">HI185*-1</f>
        <v>0</v>
      </c>
      <c r="HJ442" s="45">
        <f t="shared" si="1524"/>
        <v>0</v>
      </c>
      <c r="HK442" s="45">
        <f t="shared" si="1524"/>
        <v>0</v>
      </c>
      <c r="HL442" s="45">
        <f t="shared" si="1524"/>
        <v>0</v>
      </c>
      <c r="HM442" s="45">
        <f t="shared" si="1524"/>
        <v>0</v>
      </c>
      <c r="HN442" s="45">
        <f t="shared" si="1524"/>
        <v>0</v>
      </c>
      <c r="HO442" s="45">
        <f t="shared" si="1524"/>
        <v>0</v>
      </c>
      <c r="HP442" s="45">
        <f t="shared" si="1524"/>
        <v>0</v>
      </c>
      <c r="HQ442" s="45">
        <f t="shared" si="1524"/>
        <v>0</v>
      </c>
      <c r="HR442" s="45">
        <f t="shared" si="1524"/>
        <v>0</v>
      </c>
      <c r="HS442" s="45">
        <f t="shared" si="1524"/>
        <v>0</v>
      </c>
      <c r="HT442" s="45">
        <f t="shared" si="1524"/>
        <v>0</v>
      </c>
      <c r="HU442" s="45">
        <f t="shared" si="1524"/>
        <v>0</v>
      </c>
      <c r="HV442" s="45">
        <f t="shared" si="1524"/>
        <v>0</v>
      </c>
      <c r="HW442" s="45">
        <f t="shared" si="1524"/>
        <v>0</v>
      </c>
      <c r="HX442" s="45">
        <f t="shared" si="1524"/>
        <v>0</v>
      </c>
      <c r="HY442" s="45">
        <f t="shared" si="1524"/>
        <v>0</v>
      </c>
      <c r="HZ442" s="45">
        <f t="shared" si="1524"/>
        <v>0</v>
      </c>
      <c r="IA442" s="45">
        <f t="shared" si="1524"/>
        <v>0</v>
      </c>
      <c r="IB442" s="45">
        <f t="shared" si="1524"/>
        <v>0</v>
      </c>
      <c r="IC442" s="45">
        <f t="shared" si="1524"/>
        <v>0</v>
      </c>
      <c r="ID442" s="45">
        <f t="shared" si="1524"/>
        <v>0</v>
      </c>
      <c r="IE442" s="45">
        <f t="shared" si="1524"/>
        <v>0</v>
      </c>
      <c r="IF442" s="45">
        <f t="shared" si="1524"/>
        <v>39873.124350798258</v>
      </c>
      <c r="IG442" s="45">
        <f t="shared" si="1524"/>
        <v>0</v>
      </c>
      <c r="IH442" s="45">
        <f t="shared" si="1524"/>
        <v>0</v>
      </c>
      <c r="II442" s="45">
        <f t="shared" si="1524"/>
        <v>169431.66992192151</v>
      </c>
      <c r="IJ442" s="45">
        <f t="shared" si="1524"/>
        <v>0</v>
      </c>
      <c r="IK442" s="45">
        <f t="shared" si="1524"/>
        <v>0</v>
      </c>
      <c r="IL442" s="45">
        <f t="shared" si="1524"/>
        <v>129558.54557112331</v>
      </c>
      <c r="IM442" s="45">
        <f t="shared" si="1524"/>
        <v>0</v>
      </c>
      <c r="IN442" s="45">
        <f t="shared" si="1524"/>
        <v>0</v>
      </c>
      <c r="IO442" s="45">
        <f t="shared" si="1524"/>
        <v>0</v>
      </c>
      <c r="IP442" s="45">
        <f t="shared" si="1524"/>
        <v>0</v>
      </c>
      <c r="IQ442" s="45">
        <f t="shared" si="1524"/>
        <v>0</v>
      </c>
      <c r="IR442" s="45">
        <f t="shared" si="1524"/>
        <v>0</v>
      </c>
      <c r="IS442" s="45">
        <f t="shared" si="1524"/>
        <v>0</v>
      </c>
      <c r="IT442" s="45">
        <f t="shared" si="1524"/>
        <v>0</v>
      </c>
      <c r="IU442" s="45">
        <f t="shared" si="1524"/>
        <v>0</v>
      </c>
      <c r="IV442" s="45">
        <f t="shared" si="1524"/>
        <v>0</v>
      </c>
      <c r="IW442" s="45">
        <f t="shared" si="1524"/>
        <v>0</v>
      </c>
      <c r="IX442" s="45">
        <f t="shared" si="1524"/>
        <v>0</v>
      </c>
      <c r="IY442" s="45">
        <f t="shared" si="1524"/>
        <v>0</v>
      </c>
      <c r="IZ442" s="45">
        <f t="shared" si="1524"/>
        <v>0</v>
      </c>
      <c r="JA442" s="45">
        <f t="shared" si="1524"/>
        <v>0</v>
      </c>
      <c r="JB442" s="45">
        <f t="shared" si="1524"/>
        <v>0</v>
      </c>
      <c r="JC442" s="45">
        <f t="shared" si="1524"/>
        <v>0</v>
      </c>
      <c r="JD442" s="45">
        <f t="shared" si="1524"/>
        <v>0</v>
      </c>
      <c r="JE442" s="45">
        <f t="shared" si="1524"/>
        <v>0</v>
      </c>
      <c r="JF442" s="45">
        <f t="shared" si="1524"/>
        <v>0</v>
      </c>
      <c r="JG442" s="45">
        <f t="shared" si="1524"/>
        <v>0</v>
      </c>
      <c r="JH442" s="45">
        <f t="shared" si="1524"/>
        <v>0</v>
      </c>
      <c r="JI442" s="45">
        <f t="shared" si="1524"/>
        <v>0</v>
      </c>
      <c r="JJ442" s="45">
        <f t="shared" si="1524"/>
        <v>0</v>
      </c>
      <c r="JK442" s="45">
        <f t="shared" si="1524"/>
        <v>0</v>
      </c>
      <c r="JL442" s="45">
        <f t="shared" si="1524"/>
        <v>0</v>
      </c>
      <c r="JM442" s="45">
        <f t="shared" si="1524"/>
        <v>0</v>
      </c>
      <c r="JN442" s="45">
        <f t="shared" si="1524"/>
        <v>0</v>
      </c>
      <c r="JO442" s="45">
        <f t="shared" si="1524"/>
        <v>0</v>
      </c>
      <c r="JP442" s="45">
        <f t="shared" si="1524"/>
        <v>0</v>
      </c>
      <c r="JQ442" s="45">
        <f t="shared" si="1524"/>
        <v>0</v>
      </c>
      <c r="JR442" s="45">
        <f t="shared" si="1524"/>
        <v>0</v>
      </c>
      <c r="JS442" s="45">
        <f t="shared" si="1524"/>
        <v>0</v>
      </c>
      <c r="JT442" s="45">
        <f t="shared" si="1524"/>
        <v>0</v>
      </c>
      <c r="JU442" s="45">
        <f t="shared" ref="JU442:LT442" si="1525">JU185*-1</f>
        <v>0</v>
      </c>
      <c r="JV442" s="45">
        <f t="shared" si="1525"/>
        <v>0</v>
      </c>
      <c r="JW442" s="45">
        <f t="shared" si="1525"/>
        <v>0</v>
      </c>
      <c r="JX442" s="45">
        <f t="shared" si="1525"/>
        <v>0</v>
      </c>
      <c r="JY442" s="45">
        <f t="shared" si="1525"/>
        <v>0</v>
      </c>
      <c r="JZ442" s="45">
        <f t="shared" si="1525"/>
        <v>0</v>
      </c>
      <c r="KA442" s="45">
        <f t="shared" si="1525"/>
        <v>0</v>
      </c>
      <c r="KB442" s="45">
        <f t="shared" si="1525"/>
        <v>0</v>
      </c>
      <c r="KC442" s="45">
        <f t="shared" si="1525"/>
        <v>0</v>
      </c>
      <c r="KD442" s="45">
        <f t="shared" si="1525"/>
        <v>0</v>
      </c>
      <c r="KE442" s="45">
        <f t="shared" si="1525"/>
        <v>0</v>
      </c>
      <c r="KF442" s="45">
        <f t="shared" si="1525"/>
        <v>0</v>
      </c>
      <c r="KG442" s="45">
        <f t="shared" si="1525"/>
        <v>0</v>
      </c>
      <c r="KH442" s="45">
        <f t="shared" si="1525"/>
        <v>0</v>
      </c>
      <c r="KI442" s="45">
        <f t="shared" si="1525"/>
        <v>0</v>
      </c>
      <c r="KJ442" s="45">
        <f t="shared" si="1525"/>
        <v>0</v>
      </c>
      <c r="KK442" s="45">
        <f t="shared" si="1525"/>
        <v>0</v>
      </c>
      <c r="KL442" s="45">
        <f t="shared" si="1525"/>
        <v>0</v>
      </c>
      <c r="KM442" s="45">
        <f t="shared" si="1525"/>
        <v>0</v>
      </c>
      <c r="KN442" s="45">
        <f t="shared" si="1525"/>
        <v>0</v>
      </c>
      <c r="KO442" s="45">
        <f t="shared" si="1525"/>
        <v>0</v>
      </c>
      <c r="KP442" s="45">
        <f t="shared" si="1525"/>
        <v>0</v>
      </c>
      <c r="KQ442" s="45">
        <f t="shared" si="1525"/>
        <v>0</v>
      </c>
      <c r="KR442" s="45">
        <f t="shared" si="1525"/>
        <v>0</v>
      </c>
      <c r="KS442" s="45">
        <f t="shared" si="1525"/>
        <v>0</v>
      </c>
      <c r="KT442" s="45">
        <f t="shared" si="1525"/>
        <v>0</v>
      </c>
      <c r="KU442" s="45">
        <f t="shared" si="1525"/>
        <v>0</v>
      </c>
      <c r="KV442" s="45">
        <f t="shared" si="1525"/>
        <v>0</v>
      </c>
      <c r="KW442" s="45">
        <f t="shared" si="1525"/>
        <v>0</v>
      </c>
      <c r="KX442" s="45">
        <f t="shared" si="1525"/>
        <v>0</v>
      </c>
      <c r="KY442" s="45">
        <f t="shared" si="1525"/>
        <v>0</v>
      </c>
      <c r="KZ442" s="45">
        <f t="shared" si="1525"/>
        <v>0</v>
      </c>
      <c r="LA442" s="45">
        <f t="shared" si="1525"/>
        <v>0</v>
      </c>
      <c r="LB442" s="45">
        <f t="shared" si="1525"/>
        <v>0</v>
      </c>
      <c r="LC442" s="45">
        <f t="shared" si="1525"/>
        <v>0</v>
      </c>
      <c r="LD442" s="45">
        <f t="shared" si="1525"/>
        <v>0</v>
      </c>
      <c r="LE442" s="45">
        <f t="shared" si="1525"/>
        <v>0</v>
      </c>
      <c r="LF442" s="45">
        <f t="shared" si="1525"/>
        <v>0</v>
      </c>
      <c r="LG442" s="45">
        <f t="shared" si="1525"/>
        <v>0</v>
      </c>
      <c r="LH442" s="45">
        <f t="shared" si="1525"/>
        <v>0</v>
      </c>
      <c r="LI442" s="45">
        <f t="shared" si="1525"/>
        <v>0</v>
      </c>
      <c r="LJ442" s="45">
        <f t="shared" si="1525"/>
        <v>0</v>
      </c>
      <c r="LK442" s="45">
        <f t="shared" si="1525"/>
        <v>0</v>
      </c>
      <c r="LL442" s="45">
        <f t="shared" si="1525"/>
        <v>0</v>
      </c>
      <c r="LM442" s="45">
        <f t="shared" si="1525"/>
        <v>0</v>
      </c>
      <c r="LN442" s="45">
        <f t="shared" si="1525"/>
        <v>0</v>
      </c>
      <c r="LO442" s="45">
        <f t="shared" si="1525"/>
        <v>0</v>
      </c>
      <c r="LP442" s="45">
        <f t="shared" si="1525"/>
        <v>0</v>
      </c>
      <c r="LQ442" s="45">
        <f t="shared" si="1525"/>
        <v>0</v>
      </c>
      <c r="LR442" s="45">
        <f t="shared" si="1525"/>
        <v>0</v>
      </c>
      <c r="LS442" s="45">
        <f t="shared" si="1525"/>
        <v>0</v>
      </c>
      <c r="LT442" s="45">
        <f t="shared" si="1525"/>
        <v>0</v>
      </c>
      <c r="LU442" s="45"/>
      <c r="LV442" s="45"/>
      <c r="LW442" s="45"/>
      <c r="LX442" s="45"/>
      <c r="LY442" s="45"/>
      <c r="LZ442" s="45"/>
      <c r="MA442" s="45"/>
      <c r="MB442" s="45"/>
      <c r="MC442" s="45"/>
      <c r="MD442" s="45"/>
      <c r="ME442" s="45"/>
      <c r="MF442" s="45"/>
      <c r="MG442" s="45"/>
      <c r="MH442" s="45"/>
      <c r="MI442" s="45"/>
      <c r="MJ442" s="45"/>
      <c r="MK442" s="45"/>
      <c r="ML442" s="45"/>
      <c r="MM442" s="45"/>
      <c r="MN442" s="45"/>
      <c r="MO442" s="45"/>
      <c r="MP442" s="45"/>
      <c r="MQ442" s="45"/>
      <c r="MR442" s="45"/>
      <c r="MS442" s="45"/>
      <c r="MT442" s="45"/>
      <c r="MU442" s="45"/>
      <c r="MV442" s="45"/>
      <c r="MW442" s="45"/>
      <c r="MX442" s="45"/>
      <c r="MY442" s="45"/>
      <c r="MZ442" s="45"/>
      <c r="NA442" s="45"/>
      <c r="NB442" s="45"/>
      <c r="NC442" s="45"/>
      <c r="ND442" s="45"/>
      <c r="NE442" s="45"/>
      <c r="NF442" s="45"/>
      <c r="NG442" s="45"/>
      <c r="NH442" s="45"/>
      <c r="NI442" s="45"/>
      <c r="NJ442" s="45"/>
      <c r="NK442" s="45"/>
      <c r="NL442" s="45"/>
      <c r="NM442" s="45"/>
      <c r="NN442" s="45"/>
      <c r="NO442" s="45"/>
      <c r="NP442" s="45"/>
      <c r="NQ442" s="45"/>
      <c r="NR442" s="45"/>
      <c r="NS442" s="45"/>
      <c r="NT442" s="45"/>
      <c r="NU442" s="45"/>
      <c r="NV442" s="45"/>
      <c r="NW442" s="45"/>
      <c r="NX442" s="45"/>
      <c r="NY442" s="45"/>
      <c r="NZ442" s="45"/>
      <c r="OA442" s="45"/>
      <c r="OB442" s="45"/>
      <c r="OC442" s="45"/>
      <c r="OD442" s="45"/>
      <c r="OE442" s="45"/>
      <c r="OF442" s="45"/>
      <c r="OG442" s="45"/>
      <c r="OH442" s="45"/>
      <c r="OI442" s="45"/>
      <c r="OJ442" s="45"/>
      <c r="OK442" s="45"/>
      <c r="OL442" s="45"/>
      <c r="OM442" s="45"/>
      <c r="ON442" s="45"/>
      <c r="OO442" s="45"/>
      <c r="OP442" s="45"/>
      <c r="OQ442" s="45"/>
      <c r="OR442" s="45"/>
      <c r="OS442" s="45"/>
      <c r="OT442" s="45"/>
      <c r="OU442" s="45"/>
      <c r="OV442" s="45"/>
      <c r="OW442" s="45"/>
      <c r="OX442" s="45"/>
      <c r="OY442" s="45"/>
      <c r="OZ442" s="45"/>
      <c r="PA442" s="45"/>
      <c r="PB442" s="45"/>
      <c r="PC442" s="45"/>
      <c r="PD442" s="45"/>
      <c r="PE442" s="45"/>
      <c r="PF442" s="45"/>
      <c r="PG442" s="45"/>
      <c r="PH442" s="45"/>
      <c r="PI442" s="45"/>
      <c r="PJ442" s="45"/>
      <c r="PK442" s="45"/>
      <c r="PL442" s="45"/>
      <c r="PM442" s="45"/>
      <c r="PN442" s="45"/>
      <c r="PO442" s="45"/>
      <c r="PP442" s="45"/>
      <c r="PQ442" s="45"/>
      <c r="PR442" s="45"/>
      <c r="PS442" s="45"/>
      <c r="PT442" s="45"/>
      <c r="PU442" s="45"/>
      <c r="PV442" s="45"/>
      <c r="PW442" s="45"/>
      <c r="PX442" s="45"/>
      <c r="PY442" s="45"/>
      <c r="PZ442" s="45"/>
      <c r="QA442" s="45"/>
      <c r="QB442" s="45"/>
      <c r="QC442" s="45"/>
      <c r="QD442" s="45"/>
      <c r="QE442" s="45"/>
      <c r="QF442" s="45"/>
      <c r="QG442" s="45"/>
      <c r="QH442" s="45"/>
      <c r="QI442" s="45"/>
      <c r="QJ442" s="45"/>
      <c r="QK442" s="45"/>
      <c r="QL442" s="45"/>
      <c r="QM442" s="45"/>
      <c r="QN442" s="45"/>
      <c r="QO442" s="45"/>
      <c r="QP442" s="45"/>
      <c r="QQ442" s="45"/>
      <c r="QR442" s="45"/>
      <c r="QS442" s="45"/>
      <c r="QT442" s="45"/>
      <c r="QU442" s="45"/>
    </row>
    <row r="443" spans="1:463" ht="15" customHeight="1" outlineLevel="1">
      <c r="C443" s="75" t="s">
        <v>621</v>
      </c>
      <c r="E443" s="50" t="s">
        <v>95</v>
      </c>
      <c r="G443" s="32"/>
      <c r="H443" s="66">
        <f t="shared" si="1461"/>
        <v>0</v>
      </c>
      <c r="I443" s="51">
        <f t="shared" ref="I443:BT443" si="1526">I194*-1</f>
        <v>0</v>
      </c>
      <c r="J443" s="51">
        <f t="shared" si="1526"/>
        <v>0</v>
      </c>
      <c r="K443" s="51">
        <f t="shared" si="1526"/>
        <v>0</v>
      </c>
      <c r="L443" s="51">
        <f t="shared" si="1526"/>
        <v>0</v>
      </c>
      <c r="M443" s="51">
        <f t="shared" si="1526"/>
        <v>0</v>
      </c>
      <c r="N443" s="51">
        <f t="shared" si="1526"/>
        <v>0</v>
      </c>
      <c r="O443" s="51">
        <f t="shared" si="1526"/>
        <v>0</v>
      </c>
      <c r="P443" s="51">
        <f t="shared" si="1526"/>
        <v>0</v>
      </c>
      <c r="Q443" s="51">
        <f t="shared" si="1526"/>
        <v>0</v>
      </c>
      <c r="R443" s="51">
        <f t="shared" si="1526"/>
        <v>0</v>
      </c>
      <c r="S443" s="51">
        <f t="shared" si="1526"/>
        <v>0</v>
      </c>
      <c r="T443" s="51">
        <f t="shared" si="1526"/>
        <v>0</v>
      </c>
      <c r="U443" s="51">
        <f t="shared" si="1526"/>
        <v>0</v>
      </c>
      <c r="V443" s="51">
        <f t="shared" si="1526"/>
        <v>0</v>
      </c>
      <c r="W443" s="51">
        <f t="shared" si="1526"/>
        <v>0</v>
      </c>
      <c r="X443" s="51">
        <f t="shared" si="1526"/>
        <v>0</v>
      </c>
      <c r="Y443" s="51">
        <f t="shared" si="1526"/>
        <v>0</v>
      </c>
      <c r="Z443" s="51">
        <f t="shared" si="1526"/>
        <v>0</v>
      </c>
      <c r="AA443" s="51">
        <f t="shared" si="1526"/>
        <v>0</v>
      </c>
      <c r="AB443" s="51">
        <f t="shared" si="1526"/>
        <v>0</v>
      </c>
      <c r="AC443" s="51">
        <f t="shared" si="1526"/>
        <v>0</v>
      </c>
      <c r="AD443" s="51">
        <f t="shared" si="1526"/>
        <v>0</v>
      </c>
      <c r="AE443" s="51">
        <f t="shared" si="1526"/>
        <v>0</v>
      </c>
      <c r="AF443" s="51">
        <f t="shared" si="1526"/>
        <v>0</v>
      </c>
      <c r="AG443" s="51">
        <f t="shared" si="1526"/>
        <v>0</v>
      </c>
      <c r="AH443" s="51">
        <f t="shared" si="1526"/>
        <v>0</v>
      </c>
      <c r="AI443" s="51">
        <f t="shared" si="1526"/>
        <v>0</v>
      </c>
      <c r="AJ443" s="51">
        <f t="shared" si="1526"/>
        <v>0</v>
      </c>
      <c r="AK443" s="51">
        <f t="shared" si="1526"/>
        <v>0</v>
      </c>
      <c r="AL443" s="51">
        <f t="shared" si="1526"/>
        <v>0</v>
      </c>
      <c r="AM443" s="51">
        <f t="shared" si="1526"/>
        <v>0</v>
      </c>
      <c r="AN443" s="51">
        <f t="shared" si="1526"/>
        <v>0</v>
      </c>
      <c r="AO443" s="51">
        <f t="shared" si="1526"/>
        <v>0</v>
      </c>
      <c r="AP443" s="51">
        <f t="shared" si="1526"/>
        <v>0</v>
      </c>
      <c r="AQ443" s="51">
        <f t="shared" si="1526"/>
        <v>0</v>
      </c>
      <c r="AR443" s="51">
        <f t="shared" si="1526"/>
        <v>0</v>
      </c>
      <c r="AS443" s="51">
        <f t="shared" si="1526"/>
        <v>0</v>
      </c>
      <c r="AT443" s="51">
        <f t="shared" si="1526"/>
        <v>0</v>
      </c>
      <c r="AU443" s="51">
        <f t="shared" si="1526"/>
        <v>0</v>
      </c>
      <c r="AV443" s="51">
        <f t="shared" si="1526"/>
        <v>0</v>
      </c>
      <c r="AW443" s="51">
        <f t="shared" si="1526"/>
        <v>0</v>
      </c>
      <c r="AX443" s="51">
        <f t="shared" si="1526"/>
        <v>0</v>
      </c>
      <c r="AY443" s="51">
        <f t="shared" si="1526"/>
        <v>0</v>
      </c>
      <c r="AZ443" s="51">
        <f t="shared" si="1526"/>
        <v>0</v>
      </c>
      <c r="BA443" s="51">
        <f t="shared" si="1526"/>
        <v>0</v>
      </c>
      <c r="BB443" s="51">
        <f t="shared" si="1526"/>
        <v>0</v>
      </c>
      <c r="BC443" s="51">
        <f t="shared" si="1526"/>
        <v>0</v>
      </c>
      <c r="BD443" s="51">
        <f t="shared" si="1526"/>
        <v>0</v>
      </c>
      <c r="BE443" s="51">
        <f t="shared" si="1526"/>
        <v>0</v>
      </c>
      <c r="BF443" s="51">
        <f t="shared" si="1526"/>
        <v>0</v>
      </c>
      <c r="BG443" s="51">
        <f t="shared" si="1526"/>
        <v>0</v>
      </c>
      <c r="BH443" s="51">
        <f t="shared" si="1526"/>
        <v>0</v>
      </c>
      <c r="BI443" s="51">
        <f t="shared" si="1526"/>
        <v>0</v>
      </c>
      <c r="BJ443" s="51">
        <f t="shared" si="1526"/>
        <v>0</v>
      </c>
      <c r="BK443" s="51">
        <f t="shared" si="1526"/>
        <v>0</v>
      </c>
      <c r="BL443" s="51">
        <f t="shared" si="1526"/>
        <v>0</v>
      </c>
      <c r="BM443" s="51">
        <f t="shared" si="1526"/>
        <v>0</v>
      </c>
      <c r="BN443" s="51">
        <f t="shared" si="1526"/>
        <v>0</v>
      </c>
      <c r="BO443" s="51">
        <f t="shared" si="1526"/>
        <v>0</v>
      </c>
      <c r="BP443" s="51">
        <f t="shared" si="1526"/>
        <v>0</v>
      </c>
      <c r="BQ443" s="51">
        <f t="shared" si="1526"/>
        <v>0</v>
      </c>
      <c r="BR443" s="51">
        <f t="shared" si="1526"/>
        <v>0</v>
      </c>
      <c r="BS443" s="51">
        <f t="shared" si="1526"/>
        <v>0</v>
      </c>
      <c r="BT443" s="51">
        <f t="shared" si="1526"/>
        <v>0</v>
      </c>
      <c r="BU443" s="51">
        <f t="shared" ref="BU443:EF443" si="1527">BU194*-1</f>
        <v>0</v>
      </c>
      <c r="BV443" s="51">
        <f t="shared" si="1527"/>
        <v>0</v>
      </c>
      <c r="BW443" s="51">
        <f t="shared" si="1527"/>
        <v>0</v>
      </c>
      <c r="BX443" s="51">
        <f t="shared" si="1527"/>
        <v>0</v>
      </c>
      <c r="BY443" s="51">
        <f t="shared" si="1527"/>
        <v>0</v>
      </c>
      <c r="BZ443" s="51">
        <f t="shared" si="1527"/>
        <v>0</v>
      </c>
      <c r="CA443" s="51">
        <f t="shared" si="1527"/>
        <v>0</v>
      </c>
      <c r="CB443" s="51">
        <f t="shared" si="1527"/>
        <v>0</v>
      </c>
      <c r="CC443" s="51">
        <f t="shared" si="1527"/>
        <v>0</v>
      </c>
      <c r="CD443" s="51">
        <f t="shared" si="1527"/>
        <v>0</v>
      </c>
      <c r="CE443" s="51">
        <f t="shared" si="1527"/>
        <v>0</v>
      </c>
      <c r="CF443" s="51">
        <f t="shared" si="1527"/>
        <v>0</v>
      </c>
      <c r="CG443" s="51">
        <f t="shared" si="1527"/>
        <v>0</v>
      </c>
      <c r="CH443" s="51">
        <f t="shared" si="1527"/>
        <v>0</v>
      </c>
      <c r="CI443" s="51">
        <f t="shared" si="1527"/>
        <v>0</v>
      </c>
      <c r="CJ443" s="51">
        <f t="shared" si="1527"/>
        <v>0</v>
      </c>
      <c r="CK443" s="51">
        <f t="shared" si="1527"/>
        <v>0</v>
      </c>
      <c r="CL443" s="51">
        <f t="shared" si="1527"/>
        <v>0</v>
      </c>
      <c r="CM443" s="51">
        <f t="shared" si="1527"/>
        <v>0</v>
      </c>
      <c r="CN443" s="51">
        <f t="shared" si="1527"/>
        <v>0</v>
      </c>
      <c r="CO443" s="51">
        <f t="shared" si="1527"/>
        <v>0</v>
      </c>
      <c r="CP443" s="51">
        <f t="shared" si="1527"/>
        <v>0</v>
      </c>
      <c r="CQ443" s="51">
        <f t="shared" si="1527"/>
        <v>0</v>
      </c>
      <c r="CR443" s="51">
        <f t="shared" si="1527"/>
        <v>0</v>
      </c>
      <c r="CS443" s="51">
        <f t="shared" si="1527"/>
        <v>0</v>
      </c>
      <c r="CT443" s="51">
        <f t="shared" si="1527"/>
        <v>0</v>
      </c>
      <c r="CU443" s="51">
        <f t="shared" si="1527"/>
        <v>0</v>
      </c>
      <c r="CV443" s="51">
        <f t="shared" si="1527"/>
        <v>0</v>
      </c>
      <c r="CW443" s="51">
        <f t="shared" si="1527"/>
        <v>0</v>
      </c>
      <c r="CX443" s="51">
        <f t="shared" si="1527"/>
        <v>0</v>
      </c>
      <c r="CY443" s="51">
        <f t="shared" si="1527"/>
        <v>0</v>
      </c>
      <c r="CZ443" s="51">
        <f t="shared" si="1527"/>
        <v>0</v>
      </c>
      <c r="DA443" s="51">
        <f t="shared" si="1527"/>
        <v>0</v>
      </c>
      <c r="DB443" s="51">
        <f t="shared" si="1527"/>
        <v>0</v>
      </c>
      <c r="DC443" s="51">
        <f t="shared" si="1527"/>
        <v>0</v>
      </c>
      <c r="DD443" s="51">
        <f t="shared" si="1527"/>
        <v>0</v>
      </c>
      <c r="DE443" s="51">
        <f t="shared" si="1527"/>
        <v>0</v>
      </c>
      <c r="DF443" s="51">
        <f t="shared" si="1527"/>
        <v>0</v>
      </c>
      <c r="DG443" s="51">
        <f t="shared" si="1527"/>
        <v>0</v>
      </c>
      <c r="DH443" s="51">
        <f t="shared" si="1527"/>
        <v>0</v>
      </c>
      <c r="DI443" s="51">
        <f t="shared" si="1527"/>
        <v>0</v>
      </c>
      <c r="DJ443" s="51">
        <f t="shared" si="1527"/>
        <v>0</v>
      </c>
      <c r="DK443" s="51">
        <f t="shared" si="1527"/>
        <v>0</v>
      </c>
      <c r="DL443" s="51">
        <f t="shared" si="1527"/>
        <v>0</v>
      </c>
      <c r="DM443" s="51">
        <f t="shared" si="1527"/>
        <v>0</v>
      </c>
      <c r="DN443" s="51">
        <f t="shared" si="1527"/>
        <v>0</v>
      </c>
      <c r="DO443" s="51">
        <f t="shared" si="1527"/>
        <v>0</v>
      </c>
      <c r="DP443" s="51">
        <f t="shared" si="1527"/>
        <v>0</v>
      </c>
      <c r="DQ443" s="51">
        <f t="shared" si="1527"/>
        <v>0</v>
      </c>
      <c r="DR443" s="51">
        <f t="shared" si="1527"/>
        <v>0</v>
      </c>
      <c r="DS443" s="51">
        <f t="shared" si="1527"/>
        <v>0</v>
      </c>
      <c r="DT443" s="51">
        <f t="shared" si="1527"/>
        <v>0</v>
      </c>
      <c r="DU443" s="51">
        <f t="shared" si="1527"/>
        <v>0</v>
      </c>
      <c r="DV443" s="51">
        <f t="shared" si="1527"/>
        <v>0</v>
      </c>
      <c r="DW443" s="51">
        <f t="shared" si="1527"/>
        <v>0</v>
      </c>
      <c r="DX443" s="51">
        <f t="shared" si="1527"/>
        <v>0</v>
      </c>
      <c r="DY443" s="51">
        <f t="shared" si="1527"/>
        <v>0</v>
      </c>
      <c r="DZ443" s="51">
        <f t="shared" si="1527"/>
        <v>0</v>
      </c>
      <c r="EA443" s="51">
        <f t="shared" si="1527"/>
        <v>0</v>
      </c>
      <c r="EB443" s="51">
        <f t="shared" si="1527"/>
        <v>0</v>
      </c>
      <c r="EC443" s="51">
        <f t="shared" si="1527"/>
        <v>0</v>
      </c>
      <c r="ED443" s="51">
        <f t="shared" si="1527"/>
        <v>0</v>
      </c>
      <c r="EE443" s="51">
        <f t="shared" si="1527"/>
        <v>0</v>
      </c>
      <c r="EF443" s="51">
        <f t="shared" si="1527"/>
        <v>0</v>
      </c>
      <c r="EG443" s="51">
        <f t="shared" ref="EG443:GR443" si="1528">EG194*-1</f>
        <v>0</v>
      </c>
      <c r="EH443" s="51">
        <f t="shared" si="1528"/>
        <v>0</v>
      </c>
      <c r="EI443" s="51">
        <f t="shared" si="1528"/>
        <v>0</v>
      </c>
      <c r="EJ443" s="51">
        <f t="shared" si="1528"/>
        <v>0</v>
      </c>
      <c r="EK443" s="51">
        <f t="shared" si="1528"/>
        <v>0</v>
      </c>
      <c r="EL443" s="51">
        <f t="shared" si="1528"/>
        <v>0</v>
      </c>
      <c r="EM443" s="51">
        <f t="shared" si="1528"/>
        <v>0</v>
      </c>
      <c r="EN443" s="51">
        <f t="shared" si="1528"/>
        <v>0</v>
      </c>
      <c r="EO443" s="51">
        <f t="shared" si="1528"/>
        <v>0</v>
      </c>
      <c r="EP443" s="51">
        <f t="shared" si="1528"/>
        <v>0</v>
      </c>
      <c r="EQ443" s="51">
        <f t="shared" si="1528"/>
        <v>0</v>
      </c>
      <c r="ER443" s="51">
        <f t="shared" si="1528"/>
        <v>0</v>
      </c>
      <c r="ES443" s="51">
        <f t="shared" si="1528"/>
        <v>0</v>
      </c>
      <c r="ET443" s="51">
        <f t="shared" si="1528"/>
        <v>0</v>
      </c>
      <c r="EU443" s="51">
        <f t="shared" si="1528"/>
        <v>0</v>
      </c>
      <c r="EV443" s="51">
        <f t="shared" si="1528"/>
        <v>0</v>
      </c>
      <c r="EW443" s="51">
        <f t="shared" si="1528"/>
        <v>0</v>
      </c>
      <c r="EX443" s="51">
        <f t="shared" si="1528"/>
        <v>0</v>
      </c>
      <c r="EY443" s="51">
        <f t="shared" si="1528"/>
        <v>0</v>
      </c>
      <c r="EZ443" s="51">
        <f t="shared" si="1528"/>
        <v>0</v>
      </c>
      <c r="FA443" s="51">
        <f t="shared" si="1528"/>
        <v>0</v>
      </c>
      <c r="FB443" s="51">
        <f t="shared" si="1528"/>
        <v>0</v>
      </c>
      <c r="FC443" s="51">
        <f t="shared" si="1528"/>
        <v>0</v>
      </c>
      <c r="FD443" s="51">
        <f t="shared" si="1528"/>
        <v>0</v>
      </c>
      <c r="FE443" s="51">
        <f t="shared" si="1528"/>
        <v>0</v>
      </c>
      <c r="FF443" s="51">
        <f t="shared" si="1528"/>
        <v>0</v>
      </c>
      <c r="FG443" s="51">
        <f t="shared" si="1528"/>
        <v>0</v>
      </c>
      <c r="FH443" s="51">
        <f t="shared" si="1528"/>
        <v>0</v>
      </c>
      <c r="FI443" s="51">
        <f t="shared" si="1528"/>
        <v>0</v>
      </c>
      <c r="FJ443" s="51">
        <f t="shared" si="1528"/>
        <v>0</v>
      </c>
      <c r="FK443" s="51">
        <f t="shared" si="1528"/>
        <v>0</v>
      </c>
      <c r="FL443" s="51">
        <f t="shared" si="1528"/>
        <v>0</v>
      </c>
      <c r="FM443" s="51">
        <f t="shared" si="1528"/>
        <v>0</v>
      </c>
      <c r="FN443" s="51">
        <f t="shared" si="1528"/>
        <v>0</v>
      </c>
      <c r="FO443" s="51">
        <f t="shared" si="1528"/>
        <v>0</v>
      </c>
      <c r="FP443" s="51">
        <f t="shared" si="1528"/>
        <v>0</v>
      </c>
      <c r="FQ443" s="51">
        <f t="shared" si="1528"/>
        <v>0</v>
      </c>
      <c r="FR443" s="51">
        <f t="shared" si="1528"/>
        <v>0</v>
      </c>
      <c r="FS443" s="51">
        <f t="shared" si="1528"/>
        <v>0</v>
      </c>
      <c r="FT443" s="51">
        <f t="shared" si="1528"/>
        <v>0</v>
      </c>
      <c r="FU443" s="51">
        <f t="shared" si="1528"/>
        <v>0</v>
      </c>
      <c r="FV443" s="51">
        <f t="shared" si="1528"/>
        <v>0</v>
      </c>
      <c r="FW443" s="51">
        <f t="shared" si="1528"/>
        <v>0</v>
      </c>
      <c r="FX443" s="51">
        <f t="shared" si="1528"/>
        <v>0</v>
      </c>
      <c r="FY443" s="51">
        <f t="shared" si="1528"/>
        <v>0</v>
      </c>
      <c r="FZ443" s="51">
        <f t="shared" si="1528"/>
        <v>0</v>
      </c>
      <c r="GA443" s="51">
        <f t="shared" si="1528"/>
        <v>0</v>
      </c>
      <c r="GB443" s="51">
        <f t="shared" si="1528"/>
        <v>0</v>
      </c>
      <c r="GC443" s="51">
        <f t="shared" si="1528"/>
        <v>0</v>
      </c>
      <c r="GD443" s="51">
        <f t="shared" si="1528"/>
        <v>0</v>
      </c>
      <c r="GE443" s="51">
        <f t="shared" si="1528"/>
        <v>0</v>
      </c>
      <c r="GF443" s="51">
        <f t="shared" si="1528"/>
        <v>0</v>
      </c>
      <c r="GG443" s="51">
        <f t="shared" si="1528"/>
        <v>0</v>
      </c>
      <c r="GH443" s="51">
        <f t="shared" si="1528"/>
        <v>0</v>
      </c>
      <c r="GI443" s="51">
        <f t="shared" si="1528"/>
        <v>0</v>
      </c>
      <c r="GJ443" s="51">
        <f t="shared" si="1528"/>
        <v>0</v>
      </c>
      <c r="GK443" s="51">
        <f t="shared" si="1528"/>
        <v>0</v>
      </c>
      <c r="GL443" s="51">
        <f t="shared" si="1528"/>
        <v>0</v>
      </c>
      <c r="GM443" s="51">
        <f t="shared" si="1528"/>
        <v>0</v>
      </c>
      <c r="GN443" s="51">
        <f t="shared" si="1528"/>
        <v>0</v>
      </c>
      <c r="GO443" s="51">
        <f t="shared" si="1528"/>
        <v>0</v>
      </c>
      <c r="GP443" s="51">
        <f t="shared" si="1528"/>
        <v>0</v>
      </c>
      <c r="GQ443" s="51">
        <f t="shared" si="1528"/>
        <v>0</v>
      </c>
      <c r="GR443" s="51">
        <f t="shared" si="1528"/>
        <v>0</v>
      </c>
      <c r="GS443" s="51">
        <f t="shared" ref="GS443:JD443" si="1529">GS194*-1</f>
        <v>0</v>
      </c>
      <c r="GT443" s="51">
        <f t="shared" si="1529"/>
        <v>0</v>
      </c>
      <c r="GU443" s="51">
        <f t="shared" si="1529"/>
        <v>0</v>
      </c>
      <c r="GV443" s="51">
        <f t="shared" si="1529"/>
        <v>0</v>
      </c>
      <c r="GW443" s="51">
        <f t="shared" si="1529"/>
        <v>0</v>
      </c>
      <c r="GX443" s="51">
        <f t="shared" si="1529"/>
        <v>0</v>
      </c>
      <c r="GY443" s="51">
        <f t="shared" si="1529"/>
        <v>0</v>
      </c>
      <c r="GZ443" s="51">
        <f t="shared" si="1529"/>
        <v>0</v>
      </c>
      <c r="HA443" s="51">
        <f t="shared" si="1529"/>
        <v>0</v>
      </c>
      <c r="HB443" s="51">
        <f t="shared" si="1529"/>
        <v>0</v>
      </c>
      <c r="HC443" s="51">
        <f t="shared" si="1529"/>
        <v>0</v>
      </c>
      <c r="HD443" s="51">
        <f t="shared" si="1529"/>
        <v>0</v>
      </c>
      <c r="HE443" s="51">
        <f t="shared" si="1529"/>
        <v>0</v>
      </c>
      <c r="HF443" s="51">
        <f t="shared" si="1529"/>
        <v>0</v>
      </c>
      <c r="HG443" s="51">
        <f t="shared" si="1529"/>
        <v>0</v>
      </c>
      <c r="HH443" s="51">
        <f t="shared" si="1529"/>
        <v>0</v>
      </c>
      <c r="HI443" s="51">
        <f t="shared" si="1529"/>
        <v>0</v>
      </c>
      <c r="HJ443" s="51">
        <f t="shared" si="1529"/>
        <v>0</v>
      </c>
      <c r="HK443" s="51">
        <f t="shared" si="1529"/>
        <v>0</v>
      </c>
      <c r="HL443" s="51">
        <f t="shared" si="1529"/>
        <v>0</v>
      </c>
      <c r="HM443" s="51">
        <f t="shared" si="1529"/>
        <v>0</v>
      </c>
      <c r="HN443" s="51">
        <f t="shared" si="1529"/>
        <v>0</v>
      </c>
      <c r="HO443" s="51">
        <f t="shared" si="1529"/>
        <v>0</v>
      </c>
      <c r="HP443" s="51">
        <f t="shared" si="1529"/>
        <v>0</v>
      </c>
      <c r="HQ443" s="51">
        <f t="shared" si="1529"/>
        <v>0</v>
      </c>
      <c r="HR443" s="51">
        <f t="shared" si="1529"/>
        <v>0</v>
      </c>
      <c r="HS443" s="51">
        <f t="shared" si="1529"/>
        <v>0</v>
      </c>
      <c r="HT443" s="51">
        <f t="shared" si="1529"/>
        <v>0</v>
      </c>
      <c r="HU443" s="51">
        <f t="shared" si="1529"/>
        <v>0</v>
      </c>
      <c r="HV443" s="51">
        <f t="shared" si="1529"/>
        <v>0</v>
      </c>
      <c r="HW443" s="51">
        <f t="shared" si="1529"/>
        <v>0</v>
      </c>
      <c r="HX443" s="51">
        <f t="shared" si="1529"/>
        <v>0</v>
      </c>
      <c r="HY443" s="51">
        <f t="shared" si="1529"/>
        <v>0</v>
      </c>
      <c r="HZ443" s="51">
        <f t="shared" si="1529"/>
        <v>0</v>
      </c>
      <c r="IA443" s="51">
        <f t="shared" si="1529"/>
        <v>0</v>
      </c>
      <c r="IB443" s="51">
        <f t="shared" si="1529"/>
        <v>0</v>
      </c>
      <c r="IC443" s="51">
        <f t="shared" si="1529"/>
        <v>0</v>
      </c>
      <c r="ID443" s="51">
        <f t="shared" si="1529"/>
        <v>0</v>
      </c>
      <c r="IE443" s="51">
        <f t="shared" si="1529"/>
        <v>0</v>
      </c>
      <c r="IF443" s="51">
        <f t="shared" si="1529"/>
        <v>0</v>
      </c>
      <c r="IG443" s="51">
        <f t="shared" si="1529"/>
        <v>0</v>
      </c>
      <c r="IH443" s="51">
        <f t="shared" si="1529"/>
        <v>0</v>
      </c>
      <c r="II443" s="51">
        <f t="shared" si="1529"/>
        <v>0</v>
      </c>
      <c r="IJ443" s="51">
        <f t="shared" si="1529"/>
        <v>0</v>
      </c>
      <c r="IK443" s="51">
        <f t="shared" si="1529"/>
        <v>0</v>
      </c>
      <c r="IL443" s="51">
        <f t="shared" si="1529"/>
        <v>0</v>
      </c>
      <c r="IM443" s="51">
        <f t="shared" si="1529"/>
        <v>0</v>
      </c>
      <c r="IN443" s="51">
        <f t="shared" si="1529"/>
        <v>0</v>
      </c>
      <c r="IO443" s="51">
        <f t="shared" si="1529"/>
        <v>0</v>
      </c>
      <c r="IP443" s="51">
        <f t="shared" si="1529"/>
        <v>0</v>
      </c>
      <c r="IQ443" s="51">
        <f t="shared" si="1529"/>
        <v>0</v>
      </c>
      <c r="IR443" s="51">
        <f t="shared" si="1529"/>
        <v>0</v>
      </c>
      <c r="IS443" s="51">
        <f t="shared" si="1529"/>
        <v>0</v>
      </c>
      <c r="IT443" s="51">
        <f t="shared" si="1529"/>
        <v>0</v>
      </c>
      <c r="IU443" s="51">
        <f t="shared" si="1529"/>
        <v>0</v>
      </c>
      <c r="IV443" s="51">
        <f t="shared" si="1529"/>
        <v>0</v>
      </c>
      <c r="IW443" s="51">
        <f t="shared" si="1529"/>
        <v>0</v>
      </c>
      <c r="IX443" s="51">
        <f t="shared" si="1529"/>
        <v>0</v>
      </c>
      <c r="IY443" s="51">
        <f t="shared" si="1529"/>
        <v>0</v>
      </c>
      <c r="IZ443" s="51">
        <f t="shared" si="1529"/>
        <v>0</v>
      </c>
      <c r="JA443" s="51">
        <f t="shared" si="1529"/>
        <v>0</v>
      </c>
      <c r="JB443" s="51">
        <f t="shared" si="1529"/>
        <v>0</v>
      </c>
      <c r="JC443" s="51">
        <f t="shared" si="1529"/>
        <v>0</v>
      </c>
      <c r="JD443" s="51">
        <f t="shared" si="1529"/>
        <v>0</v>
      </c>
      <c r="JE443" s="51">
        <f t="shared" ref="JE443:LP443" si="1530">JE194*-1</f>
        <v>0</v>
      </c>
      <c r="JF443" s="51">
        <f t="shared" si="1530"/>
        <v>0</v>
      </c>
      <c r="JG443" s="51">
        <f t="shared" si="1530"/>
        <v>0</v>
      </c>
      <c r="JH443" s="51">
        <f t="shared" si="1530"/>
        <v>0</v>
      </c>
      <c r="JI443" s="51">
        <f t="shared" si="1530"/>
        <v>0</v>
      </c>
      <c r="JJ443" s="51">
        <f t="shared" si="1530"/>
        <v>0</v>
      </c>
      <c r="JK443" s="51">
        <f t="shared" si="1530"/>
        <v>0</v>
      </c>
      <c r="JL443" s="51">
        <f t="shared" si="1530"/>
        <v>0</v>
      </c>
      <c r="JM443" s="51">
        <f t="shared" si="1530"/>
        <v>0</v>
      </c>
      <c r="JN443" s="51">
        <f t="shared" si="1530"/>
        <v>0</v>
      </c>
      <c r="JO443" s="51">
        <f t="shared" si="1530"/>
        <v>0</v>
      </c>
      <c r="JP443" s="51">
        <f t="shared" si="1530"/>
        <v>0</v>
      </c>
      <c r="JQ443" s="51">
        <f t="shared" si="1530"/>
        <v>0</v>
      </c>
      <c r="JR443" s="51">
        <f t="shared" si="1530"/>
        <v>0</v>
      </c>
      <c r="JS443" s="51">
        <f t="shared" si="1530"/>
        <v>0</v>
      </c>
      <c r="JT443" s="51">
        <f t="shared" si="1530"/>
        <v>0</v>
      </c>
      <c r="JU443" s="51">
        <f t="shared" si="1530"/>
        <v>0</v>
      </c>
      <c r="JV443" s="51">
        <f t="shared" si="1530"/>
        <v>0</v>
      </c>
      <c r="JW443" s="51">
        <f t="shared" si="1530"/>
        <v>0</v>
      </c>
      <c r="JX443" s="51">
        <f t="shared" si="1530"/>
        <v>0</v>
      </c>
      <c r="JY443" s="51">
        <f t="shared" si="1530"/>
        <v>0</v>
      </c>
      <c r="JZ443" s="51">
        <f t="shared" si="1530"/>
        <v>0</v>
      </c>
      <c r="KA443" s="51">
        <f t="shared" si="1530"/>
        <v>0</v>
      </c>
      <c r="KB443" s="51">
        <f t="shared" si="1530"/>
        <v>0</v>
      </c>
      <c r="KC443" s="51">
        <f t="shared" si="1530"/>
        <v>0</v>
      </c>
      <c r="KD443" s="51">
        <f t="shared" si="1530"/>
        <v>0</v>
      </c>
      <c r="KE443" s="51">
        <f t="shared" si="1530"/>
        <v>0</v>
      </c>
      <c r="KF443" s="51">
        <f t="shared" si="1530"/>
        <v>0</v>
      </c>
      <c r="KG443" s="51">
        <f t="shared" si="1530"/>
        <v>0</v>
      </c>
      <c r="KH443" s="51">
        <f t="shared" si="1530"/>
        <v>0</v>
      </c>
      <c r="KI443" s="51">
        <f t="shared" si="1530"/>
        <v>0</v>
      </c>
      <c r="KJ443" s="51">
        <f t="shared" si="1530"/>
        <v>0</v>
      </c>
      <c r="KK443" s="51">
        <f t="shared" si="1530"/>
        <v>0</v>
      </c>
      <c r="KL443" s="51">
        <f t="shared" si="1530"/>
        <v>0</v>
      </c>
      <c r="KM443" s="51">
        <f t="shared" si="1530"/>
        <v>0</v>
      </c>
      <c r="KN443" s="51">
        <f t="shared" si="1530"/>
        <v>0</v>
      </c>
      <c r="KO443" s="51">
        <f t="shared" si="1530"/>
        <v>0</v>
      </c>
      <c r="KP443" s="51">
        <f t="shared" si="1530"/>
        <v>0</v>
      </c>
      <c r="KQ443" s="51">
        <f t="shared" si="1530"/>
        <v>0</v>
      </c>
      <c r="KR443" s="51">
        <f t="shared" si="1530"/>
        <v>0</v>
      </c>
      <c r="KS443" s="51">
        <f t="shared" si="1530"/>
        <v>0</v>
      </c>
      <c r="KT443" s="51">
        <f t="shared" si="1530"/>
        <v>0</v>
      </c>
      <c r="KU443" s="51">
        <f t="shared" si="1530"/>
        <v>0</v>
      </c>
      <c r="KV443" s="51">
        <f t="shared" si="1530"/>
        <v>0</v>
      </c>
      <c r="KW443" s="51">
        <f t="shared" si="1530"/>
        <v>0</v>
      </c>
      <c r="KX443" s="51">
        <f t="shared" si="1530"/>
        <v>0</v>
      </c>
      <c r="KY443" s="51">
        <f t="shared" si="1530"/>
        <v>0</v>
      </c>
      <c r="KZ443" s="51">
        <f t="shared" si="1530"/>
        <v>0</v>
      </c>
      <c r="LA443" s="51">
        <f t="shared" si="1530"/>
        <v>0</v>
      </c>
      <c r="LB443" s="51">
        <f t="shared" si="1530"/>
        <v>0</v>
      </c>
      <c r="LC443" s="51">
        <f t="shared" si="1530"/>
        <v>0</v>
      </c>
      <c r="LD443" s="51">
        <f t="shared" si="1530"/>
        <v>0</v>
      </c>
      <c r="LE443" s="51">
        <f t="shared" si="1530"/>
        <v>0</v>
      </c>
      <c r="LF443" s="51">
        <f t="shared" si="1530"/>
        <v>0</v>
      </c>
      <c r="LG443" s="51">
        <f t="shared" si="1530"/>
        <v>0</v>
      </c>
      <c r="LH443" s="51">
        <f t="shared" si="1530"/>
        <v>0</v>
      </c>
      <c r="LI443" s="51">
        <f t="shared" si="1530"/>
        <v>0</v>
      </c>
      <c r="LJ443" s="51">
        <f t="shared" si="1530"/>
        <v>0</v>
      </c>
      <c r="LK443" s="51">
        <f t="shared" si="1530"/>
        <v>0</v>
      </c>
      <c r="LL443" s="51">
        <f t="shared" si="1530"/>
        <v>0</v>
      </c>
      <c r="LM443" s="51">
        <f t="shared" si="1530"/>
        <v>0</v>
      </c>
      <c r="LN443" s="51">
        <f t="shared" si="1530"/>
        <v>0</v>
      </c>
      <c r="LO443" s="51">
        <f t="shared" si="1530"/>
        <v>0</v>
      </c>
      <c r="LP443" s="51">
        <f t="shared" si="1530"/>
        <v>0</v>
      </c>
      <c r="LQ443" s="51">
        <f t="shared" ref="LQ443:LT443" si="1531">LQ194*-1</f>
        <v>0</v>
      </c>
      <c r="LR443" s="51">
        <f t="shared" si="1531"/>
        <v>0</v>
      </c>
      <c r="LS443" s="51">
        <f t="shared" si="1531"/>
        <v>0</v>
      </c>
      <c r="LT443" s="51">
        <f t="shared" si="1531"/>
        <v>0</v>
      </c>
      <c r="LU443" s="51"/>
      <c r="LV443" s="51"/>
      <c r="LW443" s="51"/>
      <c r="LX443" s="51"/>
      <c r="LY443" s="51"/>
      <c r="LZ443" s="51"/>
      <c r="MA443" s="51"/>
      <c r="MB443" s="51"/>
      <c r="MC443" s="51"/>
      <c r="MD443" s="51"/>
      <c r="ME443" s="51"/>
      <c r="MF443" s="51"/>
      <c r="MG443" s="51"/>
      <c r="MH443" s="51"/>
      <c r="MI443" s="51"/>
      <c r="MJ443" s="51"/>
      <c r="MK443" s="51"/>
      <c r="ML443" s="51"/>
      <c r="MM443" s="51"/>
      <c r="MN443" s="51"/>
      <c r="MO443" s="51"/>
      <c r="MP443" s="51"/>
      <c r="MQ443" s="51"/>
      <c r="MR443" s="51"/>
      <c r="MS443" s="51"/>
      <c r="MT443" s="51"/>
      <c r="MU443" s="51"/>
      <c r="MV443" s="51"/>
      <c r="MW443" s="51"/>
      <c r="MX443" s="51"/>
      <c r="MY443" s="51"/>
      <c r="MZ443" s="51"/>
      <c r="NA443" s="51"/>
      <c r="NB443" s="51"/>
      <c r="NC443" s="51"/>
      <c r="ND443" s="51"/>
      <c r="NE443" s="51"/>
      <c r="NF443" s="51"/>
      <c r="NG443" s="51"/>
      <c r="NH443" s="51"/>
      <c r="NI443" s="51"/>
      <c r="NJ443" s="51"/>
      <c r="NK443" s="51"/>
      <c r="NL443" s="51"/>
      <c r="NM443" s="51"/>
      <c r="NN443" s="51"/>
      <c r="NO443" s="51"/>
      <c r="NP443" s="51"/>
      <c r="NQ443" s="51"/>
      <c r="NR443" s="51"/>
      <c r="NS443" s="51"/>
      <c r="NT443" s="51"/>
      <c r="NU443" s="51"/>
      <c r="NV443" s="51"/>
      <c r="NW443" s="51"/>
      <c r="NX443" s="51"/>
      <c r="NY443" s="51"/>
      <c r="NZ443" s="51"/>
      <c r="OA443" s="51"/>
      <c r="OB443" s="51"/>
      <c r="OC443" s="51"/>
      <c r="OD443" s="51"/>
      <c r="OE443" s="51"/>
      <c r="OF443" s="51"/>
      <c r="OG443" s="51"/>
      <c r="OH443" s="51"/>
      <c r="OI443" s="51"/>
      <c r="OJ443" s="51"/>
      <c r="OK443" s="51"/>
      <c r="OL443" s="51"/>
      <c r="OM443" s="51"/>
      <c r="ON443" s="51"/>
      <c r="OO443" s="51"/>
      <c r="OP443" s="51"/>
      <c r="OQ443" s="51"/>
      <c r="OR443" s="51"/>
      <c r="OS443" s="51"/>
      <c r="OT443" s="51"/>
      <c r="OU443" s="51"/>
      <c r="OV443" s="51"/>
      <c r="OW443" s="51"/>
      <c r="OX443" s="51"/>
      <c r="OY443" s="51"/>
      <c r="OZ443" s="51"/>
      <c r="PA443" s="51"/>
      <c r="PB443" s="51"/>
      <c r="PC443" s="51"/>
      <c r="PD443" s="51"/>
      <c r="PE443" s="51"/>
      <c r="PF443" s="51"/>
      <c r="PG443" s="51"/>
      <c r="PH443" s="51"/>
      <c r="PI443" s="51"/>
      <c r="PJ443" s="51"/>
      <c r="PK443" s="51"/>
      <c r="PL443" s="51"/>
      <c r="PM443" s="51"/>
      <c r="PN443" s="51"/>
      <c r="PO443" s="51"/>
      <c r="PP443" s="51"/>
      <c r="PQ443" s="51"/>
      <c r="PR443" s="51"/>
      <c r="PS443" s="51"/>
      <c r="PT443" s="51"/>
      <c r="PU443" s="51"/>
      <c r="PV443" s="51"/>
      <c r="PW443" s="51"/>
      <c r="PX443" s="51"/>
      <c r="PY443" s="51"/>
      <c r="PZ443" s="51"/>
      <c r="QA443" s="51"/>
      <c r="QB443" s="51"/>
      <c r="QC443" s="51"/>
      <c r="QD443" s="51"/>
      <c r="QE443" s="51"/>
      <c r="QF443" s="51"/>
      <c r="QG443" s="51"/>
      <c r="QH443" s="51"/>
      <c r="QI443" s="51"/>
      <c r="QJ443" s="51"/>
      <c r="QK443" s="51"/>
      <c r="QL443" s="51"/>
      <c r="QM443" s="51"/>
      <c r="QN443" s="51"/>
      <c r="QO443" s="51"/>
      <c r="QP443" s="51"/>
      <c r="QQ443" s="51"/>
      <c r="QR443" s="51"/>
      <c r="QS443" s="51"/>
      <c r="QT443" s="51"/>
      <c r="QU443" s="51"/>
    </row>
    <row r="444" spans="1:463" ht="15" customHeight="1" outlineLevel="1">
      <c r="C444" s="75" t="s">
        <v>539</v>
      </c>
      <c r="E444" s="50" t="s">
        <v>95</v>
      </c>
      <c r="G444" s="32"/>
      <c r="H444" s="66">
        <f t="shared" si="1461"/>
        <v>0</v>
      </c>
      <c r="I444" s="45">
        <v>0</v>
      </c>
      <c r="J444" s="45">
        <f t="shared" ref="J444:BU444" si="1532">J79*-1</f>
        <v>0</v>
      </c>
      <c r="K444" s="45">
        <f t="shared" si="1532"/>
        <v>0</v>
      </c>
      <c r="L444" s="45">
        <f t="shared" si="1532"/>
        <v>0</v>
      </c>
      <c r="M444" s="45">
        <f t="shared" si="1532"/>
        <v>0</v>
      </c>
      <c r="N444" s="45">
        <f t="shared" si="1532"/>
        <v>0</v>
      </c>
      <c r="O444" s="45">
        <f t="shared" si="1532"/>
        <v>0</v>
      </c>
      <c r="P444" s="45">
        <f t="shared" si="1532"/>
        <v>0</v>
      </c>
      <c r="Q444" s="45">
        <f t="shared" si="1532"/>
        <v>0</v>
      </c>
      <c r="R444" s="45">
        <f t="shared" si="1532"/>
        <v>0</v>
      </c>
      <c r="S444" s="45">
        <f t="shared" si="1532"/>
        <v>0</v>
      </c>
      <c r="T444" s="45">
        <f t="shared" si="1532"/>
        <v>0</v>
      </c>
      <c r="U444" s="45">
        <f t="shared" si="1532"/>
        <v>0</v>
      </c>
      <c r="V444" s="45">
        <f t="shared" si="1532"/>
        <v>0</v>
      </c>
      <c r="W444" s="45">
        <f t="shared" si="1532"/>
        <v>0</v>
      </c>
      <c r="X444" s="45">
        <f t="shared" si="1532"/>
        <v>0</v>
      </c>
      <c r="Y444" s="45">
        <f t="shared" si="1532"/>
        <v>0</v>
      </c>
      <c r="Z444" s="45">
        <f t="shared" si="1532"/>
        <v>0</v>
      </c>
      <c r="AA444" s="45">
        <f t="shared" si="1532"/>
        <v>0</v>
      </c>
      <c r="AB444" s="45">
        <f t="shared" si="1532"/>
        <v>0</v>
      </c>
      <c r="AC444" s="45">
        <f t="shared" si="1532"/>
        <v>0</v>
      </c>
      <c r="AD444" s="45">
        <f t="shared" si="1532"/>
        <v>0</v>
      </c>
      <c r="AE444" s="45">
        <f t="shared" si="1532"/>
        <v>0</v>
      </c>
      <c r="AF444" s="45">
        <f t="shared" si="1532"/>
        <v>0</v>
      </c>
      <c r="AG444" s="45">
        <f t="shared" si="1532"/>
        <v>0</v>
      </c>
      <c r="AH444" s="45">
        <f t="shared" si="1532"/>
        <v>0</v>
      </c>
      <c r="AI444" s="45">
        <f t="shared" si="1532"/>
        <v>0</v>
      </c>
      <c r="AJ444" s="45">
        <f t="shared" si="1532"/>
        <v>0</v>
      </c>
      <c r="AK444" s="45">
        <f t="shared" si="1532"/>
        <v>0</v>
      </c>
      <c r="AL444" s="45">
        <f t="shared" si="1532"/>
        <v>0</v>
      </c>
      <c r="AM444" s="45">
        <f t="shared" si="1532"/>
        <v>0</v>
      </c>
      <c r="AN444" s="45">
        <f t="shared" si="1532"/>
        <v>0</v>
      </c>
      <c r="AO444" s="45">
        <f t="shared" si="1532"/>
        <v>0</v>
      </c>
      <c r="AP444" s="45">
        <f t="shared" si="1532"/>
        <v>0</v>
      </c>
      <c r="AQ444" s="45">
        <f t="shared" si="1532"/>
        <v>0</v>
      </c>
      <c r="AR444" s="45">
        <f t="shared" si="1532"/>
        <v>0</v>
      </c>
      <c r="AS444" s="45">
        <f t="shared" si="1532"/>
        <v>0</v>
      </c>
      <c r="AT444" s="45">
        <f t="shared" si="1532"/>
        <v>0</v>
      </c>
      <c r="AU444" s="45">
        <f t="shared" si="1532"/>
        <v>0</v>
      </c>
      <c r="AV444" s="45">
        <f t="shared" si="1532"/>
        <v>0</v>
      </c>
      <c r="AW444" s="45">
        <f t="shared" si="1532"/>
        <v>0</v>
      </c>
      <c r="AX444" s="45">
        <f t="shared" si="1532"/>
        <v>0</v>
      </c>
      <c r="AY444" s="45">
        <f t="shared" si="1532"/>
        <v>0</v>
      </c>
      <c r="AZ444" s="45">
        <f t="shared" si="1532"/>
        <v>0</v>
      </c>
      <c r="BA444" s="45">
        <f t="shared" si="1532"/>
        <v>0</v>
      </c>
      <c r="BB444" s="45">
        <f t="shared" si="1532"/>
        <v>0</v>
      </c>
      <c r="BC444" s="45">
        <f t="shared" si="1532"/>
        <v>0</v>
      </c>
      <c r="BD444" s="45">
        <f t="shared" si="1532"/>
        <v>0</v>
      </c>
      <c r="BE444" s="45">
        <f t="shared" si="1532"/>
        <v>0</v>
      </c>
      <c r="BF444" s="45">
        <f t="shared" si="1532"/>
        <v>0</v>
      </c>
      <c r="BG444" s="45">
        <f t="shared" si="1532"/>
        <v>0</v>
      </c>
      <c r="BH444" s="45">
        <f t="shared" si="1532"/>
        <v>0</v>
      </c>
      <c r="BI444" s="45">
        <f t="shared" si="1532"/>
        <v>0</v>
      </c>
      <c r="BJ444" s="45">
        <f t="shared" si="1532"/>
        <v>0</v>
      </c>
      <c r="BK444" s="45">
        <f t="shared" si="1532"/>
        <v>0</v>
      </c>
      <c r="BL444" s="45">
        <f t="shared" si="1532"/>
        <v>0</v>
      </c>
      <c r="BM444" s="45">
        <f t="shared" si="1532"/>
        <v>0</v>
      </c>
      <c r="BN444" s="45">
        <f t="shared" si="1532"/>
        <v>0</v>
      </c>
      <c r="BO444" s="45">
        <f t="shared" si="1532"/>
        <v>0</v>
      </c>
      <c r="BP444" s="45">
        <f t="shared" si="1532"/>
        <v>0</v>
      </c>
      <c r="BQ444" s="45">
        <f t="shared" si="1532"/>
        <v>0</v>
      </c>
      <c r="BR444" s="45">
        <f t="shared" si="1532"/>
        <v>0</v>
      </c>
      <c r="BS444" s="45">
        <f t="shared" si="1532"/>
        <v>0</v>
      </c>
      <c r="BT444" s="45">
        <f t="shared" si="1532"/>
        <v>0</v>
      </c>
      <c r="BU444" s="45">
        <f t="shared" si="1532"/>
        <v>0</v>
      </c>
      <c r="BV444" s="45">
        <f t="shared" ref="BV444:EG444" si="1533">BV79*-1</f>
        <v>0</v>
      </c>
      <c r="BW444" s="45">
        <f t="shared" si="1533"/>
        <v>0</v>
      </c>
      <c r="BX444" s="45">
        <f t="shared" si="1533"/>
        <v>0</v>
      </c>
      <c r="BY444" s="45">
        <f t="shared" si="1533"/>
        <v>0</v>
      </c>
      <c r="BZ444" s="45">
        <f t="shared" si="1533"/>
        <v>0</v>
      </c>
      <c r="CA444" s="45">
        <f t="shared" si="1533"/>
        <v>0</v>
      </c>
      <c r="CB444" s="45">
        <f t="shared" si="1533"/>
        <v>0</v>
      </c>
      <c r="CC444" s="45">
        <f t="shared" si="1533"/>
        <v>0</v>
      </c>
      <c r="CD444" s="45">
        <f t="shared" si="1533"/>
        <v>0</v>
      </c>
      <c r="CE444" s="45">
        <f t="shared" si="1533"/>
        <v>0</v>
      </c>
      <c r="CF444" s="45">
        <f t="shared" si="1533"/>
        <v>0</v>
      </c>
      <c r="CG444" s="45">
        <f t="shared" si="1533"/>
        <v>0</v>
      </c>
      <c r="CH444" s="45">
        <f t="shared" si="1533"/>
        <v>0</v>
      </c>
      <c r="CI444" s="45">
        <f t="shared" si="1533"/>
        <v>0</v>
      </c>
      <c r="CJ444" s="45">
        <f t="shared" si="1533"/>
        <v>0</v>
      </c>
      <c r="CK444" s="45">
        <f t="shared" si="1533"/>
        <v>0</v>
      </c>
      <c r="CL444" s="45">
        <f t="shared" si="1533"/>
        <v>0</v>
      </c>
      <c r="CM444" s="45">
        <f t="shared" si="1533"/>
        <v>0</v>
      </c>
      <c r="CN444" s="45">
        <f t="shared" si="1533"/>
        <v>0</v>
      </c>
      <c r="CO444" s="45">
        <f t="shared" si="1533"/>
        <v>0</v>
      </c>
      <c r="CP444" s="45">
        <f t="shared" si="1533"/>
        <v>0</v>
      </c>
      <c r="CQ444" s="45">
        <f t="shared" si="1533"/>
        <v>0</v>
      </c>
      <c r="CR444" s="45">
        <f t="shared" si="1533"/>
        <v>0</v>
      </c>
      <c r="CS444" s="45">
        <f t="shared" si="1533"/>
        <v>0</v>
      </c>
      <c r="CT444" s="45">
        <f t="shared" si="1533"/>
        <v>0</v>
      </c>
      <c r="CU444" s="45">
        <f t="shared" si="1533"/>
        <v>0</v>
      </c>
      <c r="CV444" s="45">
        <f t="shared" si="1533"/>
        <v>0</v>
      </c>
      <c r="CW444" s="45">
        <f t="shared" si="1533"/>
        <v>0</v>
      </c>
      <c r="CX444" s="45">
        <f t="shared" si="1533"/>
        <v>0</v>
      </c>
      <c r="CY444" s="45">
        <f t="shared" si="1533"/>
        <v>0</v>
      </c>
      <c r="CZ444" s="45">
        <f t="shared" si="1533"/>
        <v>0</v>
      </c>
      <c r="DA444" s="45">
        <f t="shared" si="1533"/>
        <v>0</v>
      </c>
      <c r="DB444" s="45">
        <f t="shared" si="1533"/>
        <v>0</v>
      </c>
      <c r="DC444" s="45">
        <f t="shared" si="1533"/>
        <v>0</v>
      </c>
      <c r="DD444" s="45">
        <f t="shared" si="1533"/>
        <v>0</v>
      </c>
      <c r="DE444" s="45">
        <f t="shared" si="1533"/>
        <v>0</v>
      </c>
      <c r="DF444" s="45">
        <f t="shared" si="1533"/>
        <v>0</v>
      </c>
      <c r="DG444" s="45">
        <f t="shared" si="1533"/>
        <v>0</v>
      </c>
      <c r="DH444" s="45">
        <f t="shared" si="1533"/>
        <v>0</v>
      </c>
      <c r="DI444" s="45">
        <f t="shared" si="1533"/>
        <v>0</v>
      </c>
      <c r="DJ444" s="45">
        <f t="shared" si="1533"/>
        <v>0</v>
      </c>
      <c r="DK444" s="45">
        <f t="shared" si="1533"/>
        <v>0</v>
      </c>
      <c r="DL444" s="45">
        <f t="shared" si="1533"/>
        <v>0</v>
      </c>
      <c r="DM444" s="45">
        <f t="shared" si="1533"/>
        <v>0</v>
      </c>
      <c r="DN444" s="45">
        <f t="shared" si="1533"/>
        <v>0</v>
      </c>
      <c r="DO444" s="45">
        <f t="shared" si="1533"/>
        <v>0</v>
      </c>
      <c r="DP444" s="45">
        <f t="shared" si="1533"/>
        <v>0</v>
      </c>
      <c r="DQ444" s="45">
        <f t="shared" si="1533"/>
        <v>0</v>
      </c>
      <c r="DR444" s="45">
        <f t="shared" si="1533"/>
        <v>0</v>
      </c>
      <c r="DS444" s="45">
        <f t="shared" si="1533"/>
        <v>0</v>
      </c>
      <c r="DT444" s="45">
        <f t="shared" si="1533"/>
        <v>0</v>
      </c>
      <c r="DU444" s="45">
        <f t="shared" si="1533"/>
        <v>0</v>
      </c>
      <c r="DV444" s="45">
        <f t="shared" si="1533"/>
        <v>0</v>
      </c>
      <c r="DW444" s="45">
        <f t="shared" si="1533"/>
        <v>0</v>
      </c>
      <c r="DX444" s="45">
        <f t="shared" si="1533"/>
        <v>0</v>
      </c>
      <c r="DY444" s="45">
        <f t="shared" si="1533"/>
        <v>0</v>
      </c>
      <c r="DZ444" s="45">
        <f t="shared" si="1533"/>
        <v>0</v>
      </c>
      <c r="EA444" s="45">
        <f t="shared" si="1533"/>
        <v>0</v>
      </c>
      <c r="EB444" s="45">
        <f t="shared" si="1533"/>
        <v>0</v>
      </c>
      <c r="EC444" s="45">
        <f t="shared" si="1533"/>
        <v>0</v>
      </c>
      <c r="ED444" s="45">
        <f t="shared" si="1533"/>
        <v>0</v>
      </c>
      <c r="EE444" s="45">
        <f t="shared" si="1533"/>
        <v>0</v>
      </c>
      <c r="EF444" s="45">
        <f t="shared" si="1533"/>
        <v>0</v>
      </c>
      <c r="EG444" s="45">
        <f t="shared" si="1533"/>
        <v>0</v>
      </c>
      <c r="EH444" s="45">
        <f t="shared" ref="EH444:GS444" si="1534">EH79*-1</f>
        <v>0</v>
      </c>
      <c r="EI444" s="45">
        <f t="shared" si="1534"/>
        <v>0</v>
      </c>
      <c r="EJ444" s="45">
        <f t="shared" si="1534"/>
        <v>0</v>
      </c>
      <c r="EK444" s="45">
        <f t="shared" si="1534"/>
        <v>0</v>
      </c>
      <c r="EL444" s="45">
        <f t="shared" si="1534"/>
        <v>0</v>
      </c>
      <c r="EM444" s="45">
        <f t="shared" si="1534"/>
        <v>0</v>
      </c>
      <c r="EN444" s="45">
        <f t="shared" si="1534"/>
        <v>0</v>
      </c>
      <c r="EO444" s="45">
        <f t="shared" si="1534"/>
        <v>0</v>
      </c>
      <c r="EP444" s="45">
        <f t="shared" si="1534"/>
        <v>0</v>
      </c>
      <c r="EQ444" s="45">
        <f t="shared" si="1534"/>
        <v>0</v>
      </c>
      <c r="ER444" s="45">
        <f t="shared" si="1534"/>
        <v>0</v>
      </c>
      <c r="ES444" s="45">
        <f t="shared" si="1534"/>
        <v>0</v>
      </c>
      <c r="ET444" s="45">
        <f t="shared" si="1534"/>
        <v>0</v>
      </c>
      <c r="EU444" s="45">
        <f t="shared" si="1534"/>
        <v>0</v>
      </c>
      <c r="EV444" s="45">
        <f t="shared" si="1534"/>
        <v>0</v>
      </c>
      <c r="EW444" s="45">
        <f t="shared" si="1534"/>
        <v>0</v>
      </c>
      <c r="EX444" s="45">
        <f t="shared" si="1534"/>
        <v>0</v>
      </c>
      <c r="EY444" s="45">
        <f t="shared" si="1534"/>
        <v>0</v>
      </c>
      <c r="EZ444" s="45">
        <f t="shared" si="1534"/>
        <v>0</v>
      </c>
      <c r="FA444" s="45">
        <f t="shared" si="1534"/>
        <v>0</v>
      </c>
      <c r="FB444" s="45">
        <f t="shared" si="1534"/>
        <v>0</v>
      </c>
      <c r="FC444" s="45">
        <f t="shared" si="1534"/>
        <v>0</v>
      </c>
      <c r="FD444" s="45">
        <f t="shared" si="1534"/>
        <v>0</v>
      </c>
      <c r="FE444" s="45">
        <f t="shared" si="1534"/>
        <v>0</v>
      </c>
      <c r="FF444" s="45">
        <f t="shared" si="1534"/>
        <v>0</v>
      </c>
      <c r="FG444" s="45">
        <f t="shared" si="1534"/>
        <v>0</v>
      </c>
      <c r="FH444" s="45">
        <f t="shared" si="1534"/>
        <v>0</v>
      </c>
      <c r="FI444" s="45">
        <f t="shared" si="1534"/>
        <v>0</v>
      </c>
      <c r="FJ444" s="45">
        <f t="shared" si="1534"/>
        <v>0</v>
      </c>
      <c r="FK444" s="45">
        <f t="shared" si="1534"/>
        <v>0</v>
      </c>
      <c r="FL444" s="45">
        <f t="shared" si="1534"/>
        <v>0</v>
      </c>
      <c r="FM444" s="45">
        <f t="shared" si="1534"/>
        <v>0</v>
      </c>
      <c r="FN444" s="45">
        <f t="shared" si="1534"/>
        <v>0</v>
      </c>
      <c r="FO444" s="45">
        <f t="shared" si="1534"/>
        <v>0</v>
      </c>
      <c r="FP444" s="45">
        <f t="shared" si="1534"/>
        <v>0</v>
      </c>
      <c r="FQ444" s="45">
        <f t="shared" si="1534"/>
        <v>0</v>
      </c>
      <c r="FR444" s="45">
        <f t="shared" si="1534"/>
        <v>0</v>
      </c>
      <c r="FS444" s="45">
        <f t="shared" si="1534"/>
        <v>0</v>
      </c>
      <c r="FT444" s="45">
        <f t="shared" si="1534"/>
        <v>0</v>
      </c>
      <c r="FU444" s="45">
        <f t="shared" si="1534"/>
        <v>0</v>
      </c>
      <c r="FV444" s="45">
        <f t="shared" si="1534"/>
        <v>0</v>
      </c>
      <c r="FW444" s="45">
        <f t="shared" si="1534"/>
        <v>0</v>
      </c>
      <c r="FX444" s="45">
        <f t="shared" si="1534"/>
        <v>0</v>
      </c>
      <c r="FY444" s="45">
        <f t="shared" si="1534"/>
        <v>0</v>
      </c>
      <c r="FZ444" s="45">
        <f t="shared" si="1534"/>
        <v>0</v>
      </c>
      <c r="GA444" s="45">
        <f t="shared" si="1534"/>
        <v>0</v>
      </c>
      <c r="GB444" s="45">
        <f t="shared" si="1534"/>
        <v>0</v>
      </c>
      <c r="GC444" s="45">
        <f t="shared" si="1534"/>
        <v>0</v>
      </c>
      <c r="GD444" s="45">
        <f t="shared" si="1534"/>
        <v>0</v>
      </c>
      <c r="GE444" s="45">
        <f t="shared" si="1534"/>
        <v>0</v>
      </c>
      <c r="GF444" s="45">
        <f t="shared" si="1534"/>
        <v>0</v>
      </c>
      <c r="GG444" s="45">
        <f t="shared" si="1534"/>
        <v>0</v>
      </c>
      <c r="GH444" s="45">
        <f t="shared" si="1534"/>
        <v>0</v>
      </c>
      <c r="GI444" s="45">
        <f t="shared" si="1534"/>
        <v>0</v>
      </c>
      <c r="GJ444" s="45">
        <f t="shared" si="1534"/>
        <v>0</v>
      </c>
      <c r="GK444" s="45">
        <f t="shared" si="1534"/>
        <v>0</v>
      </c>
      <c r="GL444" s="45">
        <f t="shared" si="1534"/>
        <v>0</v>
      </c>
      <c r="GM444" s="45">
        <f t="shared" si="1534"/>
        <v>0</v>
      </c>
      <c r="GN444" s="45">
        <f t="shared" si="1534"/>
        <v>0</v>
      </c>
      <c r="GO444" s="45">
        <f t="shared" si="1534"/>
        <v>0</v>
      </c>
      <c r="GP444" s="45">
        <f t="shared" si="1534"/>
        <v>0</v>
      </c>
      <c r="GQ444" s="45">
        <f t="shared" si="1534"/>
        <v>0</v>
      </c>
      <c r="GR444" s="45">
        <f t="shared" si="1534"/>
        <v>0</v>
      </c>
      <c r="GS444" s="45">
        <f t="shared" si="1534"/>
        <v>0</v>
      </c>
      <c r="GT444" s="45">
        <f t="shared" ref="GT444:JE444" si="1535">GT79*-1</f>
        <v>0</v>
      </c>
      <c r="GU444" s="45">
        <f t="shared" si="1535"/>
        <v>0</v>
      </c>
      <c r="GV444" s="45">
        <f t="shared" si="1535"/>
        <v>0</v>
      </c>
      <c r="GW444" s="45">
        <f t="shared" si="1535"/>
        <v>0</v>
      </c>
      <c r="GX444" s="45">
        <f t="shared" si="1535"/>
        <v>0</v>
      </c>
      <c r="GY444" s="45">
        <f t="shared" si="1535"/>
        <v>0</v>
      </c>
      <c r="GZ444" s="45">
        <f t="shared" si="1535"/>
        <v>0</v>
      </c>
      <c r="HA444" s="45">
        <f t="shared" si="1535"/>
        <v>0</v>
      </c>
      <c r="HB444" s="45">
        <f t="shared" si="1535"/>
        <v>0</v>
      </c>
      <c r="HC444" s="45">
        <f t="shared" si="1535"/>
        <v>0</v>
      </c>
      <c r="HD444" s="45">
        <f t="shared" si="1535"/>
        <v>0</v>
      </c>
      <c r="HE444" s="45">
        <f t="shared" si="1535"/>
        <v>0</v>
      </c>
      <c r="HF444" s="45">
        <f t="shared" si="1535"/>
        <v>0</v>
      </c>
      <c r="HG444" s="45">
        <f t="shared" si="1535"/>
        <v>0</v>
      </c>
      <c r="HH444" s="45">
        <f t="shared" si="1535"/>
        <v>0</v>
      </c>
      <c r="HI444" s="45">
        <f t="shared" si="1535"/>
        <v>0</v>
      </c>
      <c r="HJ444" s="45">
        <f t="shared" si="1535"/>
        <v>0</v>
      </c>
      <c r="HK444" s="45">
        <f t="shared" si="1535"/>
        <v>0</v>
      </c>
      <c r="HL444" s="45">
        <f t="shared" si="1535"/>
        <v>0</v>
      </c>
      <c r="HM444" s="45">
        <f t="shared" si="1535"/>
        <v>0</v>
      </c>
      <c r="HN444" s="45">
        <f t="shared" si="1535"/>
        <v>0</v>
      </c>
      <c r="HO444" s="45">
        <f t="shared" si="1535"/>
        <v>0</v>
      </c>
      <c r="HP444" s="45">
        <f t="shared" si="1535"/>
        <v>0</v>
      </c>
      <c r="HQ444" s="45">
        <f t="shared" si="1535"/>
        <v>0</v>
      </c>
      <c r="HR444" s="45">
        <f t="shared" si="1535"/>
        <v>0</v>
      </c>
      <c r="HS444" s="45">
        <f t="shared" si="1535"/>
        <v>0</v>
      </c>
      <c r="HT444" s="45">
        <f t="shared" si="1535"/>
        <v>0</v>
      </c>
      <c r="HU444" s="45">
        <f t="shared" si="1535"/>
        <v>0</v>
      </c>
      <c r="HV444" s="45">
        <f t="shared" si="1535"/>
        <v>0</v>
      </c>
      <c r="HW444" s="45">
        <f t="shared" si="1535"/>
        <v>0</v>
      </c>
      <c r="HX444" s="45">
        <f t="shared" si="1535"/>
        <v>0</v>
      </c>
      <c r="HY444" s="45">
        <f t="shared" si="1535"/>
        <v>0</v>
      </c>
      <c r="HZ444" s="45">
        <f t="shared" si="1535"/>
        <v>0</v>
      </c>
      <c r="IA444" s="45">
        <f t="shared" si="1535"/>
        <v>0</v>
      </c>
      <c r="IB444" s="45">
        <f t="shared" si="1535"/>
        <v>0</v>
      </c>
      <c r="IC444" s="45">
        <f t="shared" si="1535"/>
        <v>0</v>
      </c>
      <c r="ID444" s="45">
        <f t="shared" si="1535"/>
        <v>0</v>
      </c>
      <c r="IE444" s="45">
        <f t="shared" si="1535"/>
        <v>0</v>
      </c>
      <c r="IF444" s="45">
        <f t="shared" si="1535"/>
        <v>0</v>
      </c>
      <c r="IG444" s="45">
        <f t="shared" si="1535"/>
        <v>0</v>
      </c>
      <c r="IH444" s="45">
        <f t="shared" si="1535"/>
        <v>0</v>
      </c>
      <c r="II444" s="45">
        <f t="shared" si="1535"/>
        <v>0</v>
      </c>
      <c r="IJ444" s="45">
        <f t="shared" si="1535"/>
        <v>0</v>
      </c>
      <c r="IK444" s="45">
        <f t="shared" si="1535"/>
        <v>0</v>
      </c>
      <c r="IL444" s="45">
        <f t="shared" si="1535"/>
        <v>0</v>
      </c>
      <c r="IM444" s="45">
        <f t="shared" si="1535"/>
        <v>0</v>
      </c>
      <c r="IN444" s="45">
        <f t="shared" si="1535"/>
        <v>0</v>
      </c>
      <c r="IO444" s="45">
        <f t="shared" si="1535"/>
        <v>0</v>
      </c>
      <c r="IP444" s="45">
        <f t="shared" si="1535"/>
        <v>0</v>
      </c>
      <c r="IQ444" s="45">
        <f t="shared" si="1535"/>
        <v>0</v>
      </c>
      <c r="IR444" s="45">
        <f t="shared" si="1535"/>
        <v>0</v>
      </c>
      <c r="IS444" s="45">
        <f t="shared" si="1535"/>
        <v>0</v>
      </c>
      <c r="IT444" s="45">
        <f t="shared" si="1535"/>
        <v>0</v>
      </c>
      <c r="IU444" s="45">
        <f t="shared" si="1535"/>
        <v>0</v>
      </c>
      <c r="IV444" s="45">
        <f t="shared" si="1535"/>
        <v>0</v>
      </c>
      <c r="IW444" s="45">
        <f t="shared" si="1535"/>
        <v>0</v>
      </c>
      <c r="IX444" s="45">
        <f t="shared" si="1535"/>
        <v>0</v>
      </c>
      <c r="IY444" s="45">
        <f t="shared" si="1535"/>
        <v>0</v>
      </c>
      <c r="IZ444" s="45">
        <f t="shared" si="1535"/>
        <v>0</v>
      </c>
      <c r="JA444" s="45">
        <f t="shared" si="1535"/>
        <v>0</v>
      </c>
      <c r="JB444" s="45">
        <f t="shared" si="1535"/>
        <v>0</v>
      </c>
      <c r="JC444" s="45">
        <f t="shared" si="1535"/>
        <v>0</v>
      </c>
      <c r="JD444" s="45">
        <f t="shared" si="1535"/>
        <v>0</v>
      </c>
      <c r="JE444" s="45">
        <f t="shared" si="1535"/>
        <v>0</v>
      </c>
      <c r="JF444" s="45">
        <f t="shared" ref="JF444:LQ444" si="1536">JF79*-1</f>
        <v>0</v>
      </c>
      <c r="JG444" s="45">
        <f t="shared" si="1536"/>
        <v>0</v>
      </c>
      <c r="JH444" s="45">
        <f t="shared" si="1536"/>
        <v>0</v>
      </c>
      <c r="JI444" s="45">
        <f t="shared" si="1536"/>
        <v>0</v>
      </c>
      <c r="JJ444" s="45">
        <f t="shared" si="1536"/>
        <v>0</v>
      </c>
      <c r="JK444" s="45">
        <f t="shared" si="1536"/>
        <v>0</v>
      </c>
      <c r="JL444" s="45">
        <f t="shared" si="1536"/>
        <v>0</v>
      </c>
      <c r="JM444" s="45">
        <f t="shared" si="1536"/>
        <v>0</v>
      </c>
      <c r="JN444" s="45">
        <f t="shared" si="1536"/>
        <v>0</v>
      </c>
      <c r="JO444" s="45">
        <f t="shared" si="1536"/>
        <v>0</v>
      </c>
      <c r="JP444" s="45">
        <f t="shared" si="1536"/>
        <v>0</v>
      </c>
      <c r="JQ444" s="45">
        <f t="shared" si="1536"/>
        <v>0</v>
      </c>
      <c r="JR444" s="45">
        <f t="shared" si="1536"/>
        <v>0</v>
      </c>
      <c r="JS444" s="45">
        <f t="shared" si="1536"/>
        <v>0</v>
      </c>
      <c r="JT444" s="45">
        <f t="shared" si="1536"/>
        <v>0</v>
      </c>
      <c r="JU444" s="45">
        <f t="shared" si="1536"/>
        <v>0</v>
      </c>
      <c r="JV444" s="45">
        <f t="shared" si="1536"/>
        <v>0</v>
      </c>
      <c r="JW444" s="45">
        <f t="shared" si="1536"/>
        <v>0</v>
      </c>
      <c r="JX444" s="45">
        <f t="shared" si="1536"/>
        <v>0</v>
      </c>
      <c r="JY444" s="45">
        <f t="shared" si="1536"/>
        <v>0</v>
      </c>
      <c r="JZ444" s="45">
        <f t="shared" si="1536"/>
        <v>0</v>
      </c>
      <c r="KA444" s="45">
        <f t="shared" si="1536"/>
        <v>0</v>
      </c>
      <c r="KB444" s="45">
        <f t="shared" si="1536"/>
        <v>0</v>
      </c>
      <c r="KC444" s="45">
        <f t="shared" si="1536"/>
        <v>0</v>
      </c>
      <c r="KD444" s="45">
        <f t="shared" si="1536"/>
        <v>0</v>
      </c>
      <c r="KE444" s="45">
        <f t="shared" si="1536"/>
        <v>0</v>
      </c>
      <c r="KF444" s="45">
        <f t="shared" si="1536"/>
        <v>0</v>
      </c>
      <c r="KG444" s="45">
        <f t="shared" si="1536"/>
        <v>0</v>
      </c>
      <c r="KH444" s="45">
        <f t="shared" si="1536"/>
        <v>0</v>
      </c>
      <c r="KI444" s="45">
        <f t="shared" si="1536"/>
        <v>0</v>
      </c>
      <c r="KJ444" s="45">
        <f t="shared" si="1536"/>
        <v>0</v>
      </c>
      <c r="KK444" s="45">
        <f t="shared" si="1536"/>
        <v>0</v>
      </c>
      <c r="KL444" s="45">
        <f t="shared" si="1536"/>
        <v>0</v>
      </c>
      <c r="KM444" s="45">
        <f t="shared" si="1536"/>
        <v>0</v>
      </c>
      <c r="KN444" s="45">
        <f t="shared" si="1536"/>
        <v>0</v>
      </c>
      <c r="KO444" s="45">
        <f t="shared" si="1536"/>
        <v>0</v>
      </c>
      <c r="KP444" s="45">
        <f t="shared" si="1536"/>
        <v>0</v>
      </c>
      <c r="KQ444" s="45">
        <f t="shared" si="1536"/>
        <v>0</v>
      </c>
      <c r="KR444" s="45">
        <f t="shared" si="1536"/>
        <v>0</v>
      </c>
      <c r="KS444" s="45">
        <f t="shared" si="1536"/>
        <v>0</v>
      </c>
      <c r="KT444" s="45">
        <f t="shared" si="1536"/>
        <v>0</v>
      </c>
      <c r="KU444" s="45">
        <f t="shared" si="1536"/>
        <v>0</v>
      </c>
      <c r="KV444" s="45">
        <f t="shared" si="1536"/>
        <v>0</v>
      </c>
      <c r="KW444" s="45">
        <f t="shared" si="1536"/>
        <v>0</v>
      </c>
      <c r="KX444" s="45">
        <f t="shared" si="1536"/>
        <v>0</v>
      </c>
      <c r="KY444" s="45">
        <f t="shared" si="1536"/>
        <v>0</v>
      </c>
      <c r="KZ444" s="45">
        <f t="shared" si="1536"/>
        <v>0</v>
      </c>
      <c r="LA444" s="45">
        <f t="shared" si="1536"/>
        <v>0</v>
      </c>
      <c r="LB444" s="45">
        <f t="shared" si="1536"/>
        <v>0</v>
      </c>
      <c r="LC444" s="45">
        <f t="shared" si="1536"/>
        <v>0</v>
      </c>
      <c r="LD444" s="45">
        <f t="shared" si="1536"/>
        <v>0</v>
      </c>
      <c r="LE444" s="45">
        <f t="shared" si="1536"/>
        <v>0</v>
      </c>
      <c r="LF444" s="45">
        <f t="shared" si="1536"/>
        <v>0</v>
      </c>
      <c r="LG444" s="45">
        <f t="shared" si="1536"/>
        <v>0</v>
      </c>
      <c r="LH444" s="45">
        <f t="shared" si="1536"/>
        <v>0</v>
      </c>
      <c r="LI444" s="45">
        <f t="shared" si="1536"/>
        <v>0</v>
      </c>
      <c r="LJ444" s="45">
        <f t="shared" si="1536"/>
        <v>0</v>
      </c>
      <c r="LK444" s="45">
        <f t="shared" si="1536"/>
        <v>0</v>
      </c>
      <c r="LL444" s="45">
        <f t="shared" si="1536"/>
        <v>0</v>
      </c>
      <c r="LM444" s="45">
        <f t="shared" si="1536"/>
        <v>0</v>
      </c>
      <c r="LN444" s="45">
        <f t="shared" si="1536"/>
        <v>0</v>
      </c>
      <c r="LO444" s="45">
        <f t="shared" si="1536"/>
        <v>0</v>
      </c>
      <c r="LP444" s="45">
        <f t="shared" si="1536"/>
        <v>0</v>
      </c>
      <c r="LQ444" s="45">
        <f t="shared" si="1536"/>
        <v>0</v>
      </c>
      <c r="LR444" s="45">
        <f t="shared" ref="LR444:LT444" si="1537">LR79*-1</f>
        <v>0</v>
      </c>
      <c r="LS444" s="45">
        <f t="shared" si="1537"/>
        <v>0</v>
      </c>
      <c r="LT444" s="45">
        <f t="shared" si="1537"/>
        <v>0</v>
      </c>
      <c r="LU444" s="45"/>
      <c r="LV444" s="45"/>
      <c r="LW444" s="45"/>
      <c r="LX444" s="45"/>
      <c r="LY444" s="45"/>
      <c r="LZ444" s="45"/>
      <c r="MA444" s="45"/>
      <c r="MB444" s="45"/>
      <c r="MC444" s="45"/>
      <c r="MD444" s="45"/>
      <c r="ME444" s="45"/>
      <c r="MF444" s="45"/>
      <c r="MG444" s="45"/>
      <c r="MH444" s="45"/>
      <c r="MI444" s="45"/>
      <c r="MJ444" s="45"/>
      <c r="MK444" s="45"/>
      <c r="ML444" s="45"/>
      <c r="MM444" s="45"/>
      <c r="MN444" s="45"/>
      <c r="MO444" s="45"/>
      <c r="MP444" s="45"/>
      <c r="MQ444" s="45"/>
      <c r="MR444" s="45"/>
      <c r="MS444" s="45"/>
      <c r="MT444" s="45"/>
      <c r="MU444" s="45"/>
      <c r="MV444" s="45"/>
      <c r="MW444" s="45"/>
      <c r="MX444" s="45"/>
      <c r="MY444" s="45"/>
      <c r="MZ444" s="45"/>
      <c r="NA444" s="45"/>
      <c r="NB444" s="45"/>
      <c r="NC444" s="45"/>
      <c r="ND444" s="45"/>
      <c r="NE444" s="45"/>
      <c r="NF444" s="45"/>
      <c r="NG444" s="45"/>
      <c r="NH444" s="45"/>
      <c r="NI444" s="45"/>
      <c r="NJ444" s="45"/>
      <c r="NK444" s="45"/>
      <c r="NL444" s="45"/>
      <c r="NM444" s="45"/>
      <c r="NN444" s="45"/>
      <c r="NO444" s="45"/>
      <c r="NP444" s="45"/>
      <c r="NQ444" s="45"/>
      <c r="NR444" s="45"/>
      <c r="NS444" s="45"/>
      <c r="NT444" s="45"/>
      <c r="NU444" s="45"/>
      <c r="NV444" s="45"/>
      <c r="NW444" s="45"/>
      <c r="NX444" s="45"/>
      <c r="NY444" s="45"/>
      <c r="NZ444" s="45"/>
      <c r="OA444" s="45"/>
      <c r="OB444" s="45"/>
      <c r="OC444" s="45"/>
      <c r="OD444" s="45"/>
      <c r="OE444" s="45"/>
      <c r="OF444" s="45"/>
      <c r="OG444" s="45"/>
      <c r="OH444" s="45"/>
      <c r="OI444" s="45"/>
      <c r="OJ444" s="45"/>
      <c r="OK444" s="45"/>
      <c r="OL444" s="45"/>
      <c r="OM444" s="45"/>
      <c r="ON444" s="45"/>
      <c r="OO444" s="45"/>
      <c r="OP444" s="45"/>
      <c r="OQ444" s="45"/>
      <c r="OR444" s="45"/>
      <c r="OS444" s="45"/>
      <c r="OT444" s="45"/>
      <c r="OU444" s="45"/>
      <c r="OV444" s="45"/>
      <c r="OW444" s="45"/>
      <c r="OX444" s="45"/>
      <c r="OY444" s="45"/>
      <c r="OZ444" s="45"/>
      <c r="PA444" s="45"/>
      <c r="PB444" s="45"/>
      <c r="PC444" s="45"/>
      <c r="PD444" s="45"/>
      <c r="PE444" s="45"/>
      <c r="PF444" s="45"/>
      <c r="PG444" s="45"/>
      <c r="PH444" s="45"/>
      <c r="PI444" s="45"/>
      <c r="PJ444" s="45"/>
      <c r="PK444" s="45"/>
      <c r="PL444" s="45"/>
      <c r="PM444" s="45"/>
      <c r="PN444" s="45"/>
      <c r="PO444" s="45"/>
      <c r="PP444" s="45"/>
      <c r="PQ444" s="45"/>
      <c r="PR444" s="45"/>
      <c r="PS444" s="45"/>
      <c r="PT444" s="45"/>
      <c r="PU444" s="45"/>
      <c r="PV444" s="45"/>
      <c r="PW444" s="45"/>
      <c r="PX444" s="45"/>
      <c r="PY444" s="45"/>
      <c r="PZ444" s="45"/>
      <c r="QA444" s="45"/>
      <c r="QB444" s="45"/>
      <c r="QC444" s="45"/>
      <c r="QD444" s="45"/>
      <c r="QE444" s="45"/>
      <c r="QF444" s="45"/>
      <c r="QG444" s="45"/>
      <c r="QH444" s="45"/>
      <c r="QI444" s="45"/>
      <c r="QJ444" s="45"/>
      <c r="QK444" s="45"/>
      <c r="QL444" s="45"/>
      <c r="QM444" s="45"/>
      <c r="QN444" s="45"/>
      <c r="QO444" s="45"/>
      <c r="QP444" s="45"/>
      <c r="QQ444" s="45"/>
      <c r="QR444" s="45"/>
      <c r="QS444" s="45"/>
      <c r="QT444" s="45"/>
      <c r="QU444" s="45"/>
    </row>
    <row r="445" spans="1:463" ht="15" customHeight="1" outlineLevel="1">
      <c r="C445" s="97" t="s">
        <v>622</v>
      </c>
      <c r="D445" s="37"/>
      <c r="E445" s="43" t="s">
        <v>95</v>
      </c>
      <c r="F445" s="37"/>
      <c r="G445" s="32"/>
      <c r="H445" s="73">
        <f t="shared" si="1461"/>
        <v>0</v>
      </c>
      <c r="I445" s="62">
        <f t="shared" ref="I445:BT445" si="1538">I202</f>
        <v>0</v>
      </c>
      <c r="J445" s="62">
        <f t="shared" si="1538"/>
        <v>0</v>
      </c>
      <c r="K445" s="62">
        <f t="shared" si="1538"/>
        <v>0</v>
      </c>
      <c r="L445" s="62">
        <f t="shared" si="1538"/>
        <v>0</v>
      </c>
      <c r="M445" s="62">
        <f t="shared" si="1538"/>
        <v>0</v>
      </c>
      <c r="N445" s="62">
        <f t="shared" si="1538"/>
        <v>0</v>
      </c>
      <c r="O445" s="62">
        <f t="shared" si="1538"/>
        <v>0</v>
      </c>
      <c r="P445" s="62">
        <f t="shared" si="1538"/>
        <v>0</v>
      </c>
      <c r="Q445" s="62">
        <f t="shared" si="1538"/>
        <v>0</v>
      </c>
      <c r="R445" s="62">
        <f t="shared" si="1538"/>
        <v>0</v>
      </c>
      <c r="S445" s="62">
        <f t="shared" si="1538"/>
        <v>0</v>
      </c>
      <c r="T445" s="62">
        <f t="shared" si="1538"/>
        <v>0</v>
      </c>
      <c r="U445" s="62">
        <f t="shared" si="1538"/>
        <v>0</v>
      </c>
      <c r="V445" s="62">
        <f t="shared" si="1538"/>
        <v>0</v>
      </c>
      <c r="W445" s="62">
        <f t="shared" si="1538"/>
        <v>0</v>
      </c>
      <c r="X445" s="62">
        <f t="shared" si="1538"/>
        <v>0</v>
      </c>
      <c r="Y445" s="62">
        <f t="shared" si="1538"/>
        <v>0</v>
      </c>
      <c r="Z445" s="62">
        <f t="shared" si="1538"/>
        <v>0</v>
      </c>
      <c r="AA445" s="62">
        <f t="shared" si="1538"/>
        <v>0</v>
      </c>
      <c r="AB445" s="62">
        <f t="shared" si="1538"/>
        <v>0</v>
      </c>
      <c r="AC445" s="62">
        <f t="shared" si="1538"/>
        <v>0</v>
      </c>
      <c r="AD445" s="62">
        <f t="shared" si="1538"/>
        <v>0</v>
      </c>
      <c r="AE445" s="62">
        <f t="shared" si="1538"/>
        <v>0</v>
      </c>
      <c r="AF445" s="62">
        <f t="shared" si="1538"/>
        <v>0</v>
      </c>
      <c r="AG445" s="62">
        <f t="shared" si="1538"/>
        <v>0</v>
      </c>
      <c r="AH445" s="62">
        <f t="shared" si="1538"/>
        <v>0</v>
      </c>
      <c r="AI445" s="62">
        <f t="shared" si="1538"/>
        <v>0</v>
      </c>
      <c r="AJ445" s="62">
        <f t="shared" si="1538"/>
        <v>0</v>
      </c>
      <c r="AK445" s="62">
        <f t="shared" si="1538"/>
        <v>0</v>
      </c>
      <c r="AL445" s="62">
        <f t="shared" si="1538"/>
        <v>0</v>
      </c>
      <c r="AM445" s="62">
        <f t="shared" si="1538"/>
        <v>0</v>
      </c>
      <c r="AN445" s="62">
        <f t="shared" si="1538"/>
        <v>0</v>
      </c>
      <c r="AO445" s="62">
        <f t="shared" si="1538"/>
        <v>0</v>
      </c>
      <c r="AP445" s="62">
        <f t="shared" si="1538"/>
        <v>0</v>
      </c>
      <c r="AQ445" s="62">
        <f t="shared" si="1538"/>
        <v>0</v>
      </c>
      <c r="AR445" s="62">
        <f t="shared" si="1538"/>
        <v>0</v>
      </c>
      <c r="AS445" s="62">
        <f t="shared" si="1538"/>
        <v>0</v>
      </c>
      <c r="AT445" s="62">
        <f t="shared" si="1538"/>
        <v>0</v>
      </c>
      <c r="AU445" s="62">
        <f t="shared" si="1538"/>
        <v>0</v>
      </c>
      <c r="AV445" s="62">
        <f t="shared" si="1538"/>
        <v>0</v>
      </c>
      <c r="AW445" s="62">
        <f t="shared" si="1538"/>
        <v>0</v>
      </c>
      <c r="AX445" s="62">
        <f t="shared" si="1538"/>
        <v>0</v>
      </c>
      <c r="AY445" s="62">
        <f t="shared" si="1538"/>
        <v>0</v>
      </c>
      <c r="AZ445" s="62">
        <f t="shared" si="1538"/>
        <v>0</v>
      </c>
      <c r="BA445" s="62">
        <f t="shared" si="1538"/>
        <v>0</v>
      </c>
      <c r="BB445" s="62">
        <f t="shared" si="1538"/>
        <v>0</v>
      </c>
      <c r="BC445" s="62">
        <f t="shared" si="1538"/>
        <v>0</v>
      </c>
      <c r="BD445" s="62">
        <f t="shared" si="1538"/>
        <v>0</v>
      </c>
      <c r="BE445" s="62">
        <f t="shared" si="1538"/>
        <v>0</v>
      </c>
      <c r="BF445" s="62">
        <f t="shared" si="1538"/>
        <v>0</v>
      </c>
      <c r="BG445" s="62">
        <f t="shared" si="1538"/>
        <v>0</v>
      </c>
      <c r="BH445" s="62">
        <f t="shared" si="1538"/>
        <v>0</v>
      </c>
      <c r="BI445" s="62">
        <f t="shared" si="1538"/>
        <v>0</v>
      </c>
      <c r="BJ445" s="62">
        <f t="shared" si="1538"/>
        <v>0</v>
      </c>
      <c r="BK445" s="62">
        <f t="shared" si="1538"/>
        <v>0</v>
      </c>
      <c r="BL445" s="62">
        <f t="shared" si="1538"/>
        <v>0</v>
      </c>
      <c r="BM445" s="62">
        <f t="shared" si="1538"/>
        <v>0</v>
      </c>
      <c r="BN445" s="62">
        <f t="shared" si="1538"/>
        <v>0</v>
      </c>
      <c r="BO445" s="62">
        <f t="shared" si="1538"/>
        <v>0</v>
      </c>
      <c r="BP445" s="62">
        <f t="shared" si="1538"/>
        <v>0</v>
      </c>
      <c r="BQ445" s="62">
        <f t="shared" si="1538"/>
        <v>0</v>
      </c>
      <c r="BR445" s="62">
        <f t="shared" si="1538"/>
        <v>0</v>
      </c>
      <c r="BS445" s="62">
        <f t="shared" si="1538"/>
        <v>0</v>
      </c>
      <c r="BT445" s="62">
        <f t="shared" si="1538"/>
        <v>0</v>
      </c>
      <c r="BU445" s="62">
        <f t="shared" ref="BU445:EF445" si="1539">BU202</f>
        <v>0</v>
      </c>
      <c r="BV445" s="62">
        <f t="shared" si="1539"/>
        <v>0</v>
      </c>
      <c r="BW445" s="62">
        <f t="shared" si="1539"/>
        <v>0</v>
      </c>
      <c r="BX445" s="62">
        <f t="shared" si="1539"/>
        <v>0</v>
      </c>
      <c r="BY445" s="62">
        <f t="shared" si="1539"/>
        <v>0</v>
      </c>
      <c r="BZ445" s="62">
        <f t="shared" si="1539"/>
        <v>0</v>
      </c>
      <c r="CA445" s="62">
        <f t="shared" si="1539"/>
        <v>0</v>
      </c>
      <c r="CB445" s="62">
        <f t="shared" si="1539"/>
        <v>0</v>
      </c>
      <c r="CC445" s="62">
        <f t="shared" si="1539"/>
        <v>0</v>
      </c>
      <c r="CD445" s="62">
        <f t="shared" si="1539"/>
        <v>0</v>
      </c>
      <c r="CE445" s="62">
        <f t="shared" si="1539"/>
        <v>0</v>
      </c>
      <c r="CF445" s="62">
        <f t="shared" si="1539"/>
        <v>0</v>
      </c>
      <c r="CG445" s="62">
        <f t="shared" si="1539"/>
        <v>0</v>
      </c>
      <c r="CH445" s="62">
        <f t="shared" si="1539"/>
        <v>0</v>
      </c>
      <c r="CI445" s="62">
        <f t="shared" si="1539"/>
        <v>0</v>
      </c>
      <c r="CJ445" s="62">
        <f t="shared" si="1539"/>
        <v>0</v>
      </c>
      <c r="CK445" s="62">
        <f t="shared" si="1539"/>
        <v>0</v>
      </c>
      <c r="CL445" s="62">
        <f t="shared" si="1539"/>
        <v>0</v>
      </c>
      <c r="CM445" s="62">
        <f t="shared" si="1539"/>
        <v>0</v>
      </c>
      <c r="CN445" s="62">
        <f t="shared" si="1539"/>
        <v>0</v>
      </c>
      <c r="CO445" s="62">
        <f t="shared" si="1539"/>
        <v>0</v>
      </c>
      <c r="CP445" s="62">
        <f t="shared" si="1539"/>
        <v>0</v>
      </c>
      <c r="CQ445" s="62">
        <f t="shared" si="1539"/>
        <v>0</v>
      </c>
      <c r="CR445" s="62">
        <f t="shared" si="1539"/>
        <v>0</v>
      </c>
      <c r="CS445" s="62">
        <f t="shared" si="1539"/>
        <v>0</v>
      </c>
      <c r="CT445" s="62">
        <f t="shared" si="1539"/>
        <v>0</v>
      </c>
      <c r="CU445" s="62">
        <f t="shared" si="1539"/>
        <v>0</v>
      </c>
      <c r="CV445" s="62">
        <f t="shared" si="1539"/>
        <v>0</v>
      </c>
      <c r="CW445" s="62">
        <f t="shared" si="1539"/>
        <v>0</v>
      </c>
      <c r="CX445" s="62">
        <f t="shared" si="1539"/>
        <v>0</v>
      </c>
      <c r="CY445" s="62">
        <f t="shared" si="1539"/>
        <v>0</v>
      </c>
      <c r="CZ445" s="62">
        <f t="shared" si="1539"/>
        <v>0</v>
      </c>
      <c r="DA445" s="62">
        <f t="shared" si="1539"/>
        <v>0</v>
      </c>
      <c r="DB445" s="62">
        <f t="shared" si="1539"/>
        <v>0</v>
      </c>
      <c r="DC445" s="62">
        <f t="shared" si="1539"/>
        <v>0</v>
      </c>
      <c r="DD445" s="62">
        <f t="shared" si="1539"/>
        <v>0</v>
      </c>
      <c r="DE445" s="62">
        <f t="shared" si="1539"/>
        <v>0</v>
      </c>
      <c r="DF445" s="62">
        <f t="shared" si="1539"/>
        <v>0</v>
      </c>
      <c r="DG445" s="62">
        <f t="shared" si="1539"/>
        <v>0</v>
      </c>
      <c r="DH445" s="62">
        <f t="shared" si="1539"/>
        <v>0</v>
      </c>
      <c r="DI445" s="62">
        <f t="shared" si="1539"/>
        <v>0</v>
      </c>
      <c r="DJ445" s="62">
        <f t="shared" si="1539"/>
        <v>0</v>
      </c>
      <c r="DK445" s="62">
        <f t="shared" si="1539"/>
        <v>0</v>
      </c>
      <c r="DL445" s="62">
        <f t="shared" si="1539"/>
        <v>0</v>
      </c>
      <c r="DM445" s="62">
        <f t="shared" si="1539"/>
        <v>0</v>
      </c>
      <c r="DN445" s="62">
        <f t="shared" si="1539"/>
        <v>0</v>
      </c>
      <c r="DO445" s="62">
        <f t="shared" si="1539"/>
        <v>0</v>
      </c>
      <c r="DP445" s="62">
        <f t="shared" si="1539"/>
        <v>0</v>
      </c>
      <c r="DQ445" s="62">
        <f t="shared" si="1539"/>
        <v>0</v>
      </c>
      <c r="DR445" s="62">
        <f t="shared" si="1539"/>
        <v>0</v>
      </c>
      <c r="DS445" s="62">
        <f t="shared" si="1539"/>
        <v>0</v>
      </c>
      <c r="DT445" s="62">
        <f t="shared" si="1539"/>
        <v>0</v>
      </c>
      <c r="DU445" s="62">
        <f t="shared" si="1539"/>
        <v>0</v>
      </c>
      <c r="DV445" s="62">
        <f t="shared" si="1539"/>
        <v>0</v>
      </c>
      <c r="DW445" s="62">
        <f t="shared" si="1539"/>
        <v>0</v>
      </c>
      <c r="DX445" s="62">
        <f t="shared" si="1539"/>
        <v>0</v>
      </c>
      <c r="DY445" s="62">
        <f t="shared" si="1539"/>
        <v>0</v>
      </c>
      <c r="DZ445" s="62">
        <f t="shared" si="1539"/>
        <v>0</v>
      </c>
      <c r="EA445" s="62">
        <f t="shared" si="1539"/>
        <v>0</v>
      </c>
      <c r="EB445" s="62">
        <f t="shared" si="1539"/>
        <v>0</v>
      </c>
      <c r="EC445" s="62">
        <f t="shared" si="1539"/>
        <v>0</v>
      </c>
      <c r="ED445" s="62">
        <f t="shared" si="1539"/>
        <v>0</v>
      </c>
      <c r="EE445" s="62">
        <f t="shared" si="1539"/>
        <v>0</v>
      </c>
      <c r="EF445" s="62">
        <f t="shared" si="1539"/>
        <v>0</v>
      </c>
      <c r="EG445" s="62">
        <f t="shared" ref="EG445:GR445" si="1540">EG202</f>
        <v>0</v>
      </c>
      <c r="EH445" s="62">
        <f t="shared" si="1540"/>
        <v>0</v>
      </c>
      <c r="EI445" s="62">
        <f t="shared" si="1540"/>
        <v>0</v>
      </c>
      <c r="EJ445" s="62">
        <f t="shared" si="1540"/>
        <v>0</v>
      </c>
      <c r="EK445" s="62">
        <f t="shared" si="1540"/>
        <v>0</v>
      </c>
      <c r="EL445" s="62">
        <f t="shared" si="1540"/>
        <v>0</v>
      </c>
      <c r="EM445" s="62">
        <f t="shared" si="1540"/>
        <v>0</v>
      </c>
      <c r="EN445" s="62">
        <f t="shared" si="1540"/>
        <v>0</v>
      </c>
      <c r="EO445" s="62">
        <f t="shared" si="1540"/>
        <v>0</v>
      </c>
      <c r="EP445" s="62">
        <f t="shared" si="1540"/>
        <v>0</v>
      </c>
      <c r="EQ445" s="62">
        <f t="shared" si="1540"/>
        <v>0</v>
      </c>
      <c r="ER445" s="62">
        <f t="shared" si="1540"/>
        <v>0</v>
      </c>
      <c r="ES445" s="62">
        <f t="shared" si="1540"/>
        <v>0</v>
      </c>
      <c r="ET445" s="62">
        <f t="shared" si="1540"/>
        <v>0</v>
      </c>
      <c r="EU445" s="62">
        <f t="shared" si="1540"/>
        <v>0</v>
      </c>
      <c r="EV445" s="62">
        <f t="shared" si="1540"/>
        <v>0</v>
      </c>
      <c r="EW445" s="62">
        <f t="shared" si="1540"/>
        <v>0</v>
      </c>
      <c r="EX445" s="62">
        <f t="shared" si="1540"/>
        <v>0</v>
      </c>
      <c r="EY445" s="62">
        <f t="shared" si="1540"/>
        <v>0</v>
      </c>
      <c r="EZ445" s="62">
        <f t="shared" si="1540"/>
        <v>0</v>
      </c>
      <c r="FA445" s="62">
        <f t="shared" si="1540"/>
        <v>0</v>
      </c>
      <c r="FB445" s="62">
        <f t="shared" si="1540"/>
        <v>0</v>
      </c>
      <c r="FC445" s="62">
        <f t="shared" si="1540"/>
        <v>0</v>
      </c>
      <c r="FD445" s="62">
        <f t="shared" si="1540"/>
        <v>0</v>
      </c>
      <c r="FE445" s="62">
        <f t="shared" si="1540"/>
        <v>0</v>
      </c>
      <c r="FF445" s="62">
        <f t="shared" si="1540"/>
        <v>0</v>
      </c>
      <c r="FG445" s="62">
        <f t="shared" si="1540"/>
        <v>0</v>
      </c>
      <c r="FH445" s="62">
        <f t="shared" si="1540"/>
        <v>0</v>
      </c>
      <c r="FI445" s="62">
        <f t="shared" si="1540"/>
        <v>0</v>
      </c>
      <c r="FJ445" s="62">
        <f t="shared" si="1540"/>
        <v>0</v>
      </c>
      <c r="FK445" s="62">
        <f t="shared" si="1540"/>
        <v>0</v>
      </c>
      <c r="FL445" s="62">
        <f t="shared" si="1540"/>
        <v>0</v>
      </c>
      <c r="FM445" s="62">
        <f t="shared" si="1540"/>
        <v>0</v>
      </c>
      <c r="FN445" s="62">
        <f t="shared" si="1540"/>
        <v>0</v>
      </c>
      <c r="FO445" s="62">
        <f t="shared" si="1540"/>
        <v>0</v>
      </c>
      <c r="FP445" s="62">
        <f t="shared" si="1540"/>
        <v>0</v>
      </c>
      <c r="FQ445" s="62">
        <f t="shared" si="1540"/>
        <v>0</v>
      </c>
      <c r="FR445" s="62">
        <f t="shared" si="1540"/>
        <v>0</v>
      </c>
      <c r="FS445" s="62">
        <f t="shared" si="1540"/>
        <v>0</v>
      </c>
      <c r="FT445" s="62">
        <f t="shared" si="1540"/>
        <v>0</v>
      </c>
      <c r="FU445" s="62">
        <f t="shared" si="1540"/>
        <v>0</v>
      </c>
      <c r="FV445" s="62">
        <f t="shared" si="1540"/>
        <v>0</v>
      </c>
      <c r="FW445" s="62">
        <f t="shared" si="1540"/>
        <v>0</v>
      </c>
      <c r="FX445" s="62">
        <f t="shared" si="1540"/>
        <v>0</v>
      </c>
      <c r="FY445" s="62">
        <f t="shared" si="1540"/>
        <v>0</v>
      </c>
      <c r="FZ445" s="62">
        <f t="shared" si="1540"/>
        <v>0</v>
      </c>
      <c r="GA445" s="62">
        <f t="shared" si="1540"/>
        <v>0</v>
      </c>
      <c r="GB445" s="62">
        <f t="shared" si="1540"/>
        <v>0</v>
      </c>
      <c r="GC445" s="62">
        <f t="shared" si="1540"/>
        <v>0</v>
      </c>
      <c r="GD445" s="62">
        <f t="shared" si="1540"/>
        <v>0</v>
      </c>
      <c r="GE445" s="62">
        <f t="shared" si="1540"/>
        <v>0</v>
      </c>
      <c r="GF445" s="62">
        <f t="shared" si="1540"/>
        <v>0</v>
      </c>
      <c r="GG445" s="62">
        <f t="shared" si="1540"/>
        <v>0</v>
      </c>
      <c r="GH445" s="62">
        <f t="shared" si="1540"/>
        <v>0</v>
      </c>
      <c r="GI445" s="62">
        <f t="shared" si="1540"/>
        <v>0</v>
      </c>
      <c r="GJ445" s="62">
        <f t="shared" si="1540"/>
        <v>0</v>
      </c>
      <c r="GK445" s="62">
        <f t="shared" si="1540"/>
        <v>0</v>
      </c>
      <c r="GL445" s="62">
        <f t="shared" si="1540"/>
        <v>0</v>
      </c>
      <c r="GM445" s="62">
        <f t="shared" si="1540"/>
        <v>0</v>
      </c>
      <c r="GN445" s="62">
        <f t="shared" si="1540"/>
        <v>0</v>
      </c>
      <c r="GO445" s="62">
        <f t="shared" si="1540"/>
        <v>0</v>
      </c>
      <c r="GP445" s="62">
        <f t="shared" si="1540"/>
        <v>0</v>
      </c>
      <c r="GQ445" s="62">
        <f t="shared" si="1540"/>
        <v>0</v>
      </c>
      <c r="GR445" s="62">
        <f t="shared" si="1540"/>
        <v>0</v>
      </c>
      <c r="GS445" s="62">
        <f t="shared" ref="GS445:JD445" si="1541">GS202</f>
        <v>0</v>
      </c>
      <c r="GT445" s="62">
        <f t="shared" si="1541"/>
        <v>0</v>
      </c>
      <c r="GU445" s="62">
        <f t="shared" si="1541"/>
        <v>0</v>
      </c>
      <c r="GV445" s="62">
        <f t="shared" si="1541"/>
        <v>0</v>
      </c>
      <c r="GW445" s="62">
        <f t="shared" si="1541"/>
        <v>0</v>
      </c>
      <c r="GX445" s="62">
        <f t="shared" si="1541"/>
        <v>0</v>
      </c>
      <c r="GY445" s="62">
        <f t="shared" si="1541"/>
        <v>0</v>
      </c>
      <c r="GZ445" s="62">
        <f t="shared" si="1541"/>
        <v>0</v>
      </c>
      <c r="HA445" s="62">
        <f t="shared" si="1541"/>
        <v>0</v>
      </c>
      <c r="HB445" s="62">
        <f t="shared" si="1541"/>
        <v>0</v>
      </c>
      <c r="HC445" s="62">
        <f t="shared" si="1541"/>
        <v>0</v>
      </c>
      <c r="HD445" s="62">
        <f t="shared" si="1541"/>
        <v>0</v>
      </c>
      <c r="HE445" s="62">
        <f t="shared" si="1541"/>
        <v>0</v>
      </c>
      <c r="HF445" s="62">
        <f t="shared" si="1541"/>
        <v>0</v>
      </c>
      <c r="HG445" s="62">
        <f t="shared" si="1541"/>
        <v>0</v>
      </c>
      <c r="HH445" s="62">
        <f t="shared" si="1541"/>
        <v>0</v>
      </c>
      <c r="HI445" s="62">
        <f t="shared" si="1541"/>
        <v>0</v>
      </c>
      <c r="HJ445" s="62">
        <f t="shared" si="1541"/>
        <v>0</v>
      </c>
      <c r="HK445" s="62">
        <f t="shared" si="1541"/>
        <v>0</v>
      </c>
      <c r="HL445" s="62">
        <f t="shared" si="1541"/>
        <v>0</v>
      </c>
      <c r="HM445" s="62">
        <f t="shared" si="1541"/>
        <v>0</v>
      </c>
      <c r="HN445" s="62">
        <f t="shared" si="1541"/>
        <v>0</v>
      </c>
      <c r="HO445" s="62">
        <f t="shared" si="1541"/>
        <v>0</v>
      </c>
      <c r="HP445" s="62">
        <f t="shared" si="1541"/>
        <v>0</v>
      </c>
      <c r="HQ445" s="62">
        <f t="shared" si="1541"/>
        <v>0</v>
      </c>
      <c r="HR445" s="62">
        <f t="shared" si="1541"/>
        <v>0</v>
      </c>
      <c r="HS445" s="62">
        <f t="shared" si="1541"/>
        <v>0</v>
      </c>
      <c r="HT445" s="62">
        <f t="shared" si="1541"/>
        <v>0</v>
      </c>
      <c r="HU445" s="62">
        <f t="shared" si="1541"/>
        <v>0</v>
      </c>
      <c r="HV445" s="62">
        <f t="shared" si="1541"/>
        <v>0</v>
      </c>
      <c r="HW445" s="62">
        <f t="shared" si="1541"/>
        <v>0</v>
      </c>
      <c r="HX445" s="62">
        <f t="shared" si="1541"/>
        <v>0</v>
      </c>
      <c r="HY445" s="62">
        <f t="shared" si="1541"/>
        <v>0</v>
      </c>
      <c r="HZ445" s="62">
        <f t="shared" si="1541"/>
        <v>0</v>
      </c>
      <c r="IA445" s="62">
        <f t="shared" si="1541"/>
        <v>0</v>
      </c>
      <c r="IB445" s="62">
        <f t="shared" si="1541"/>
        <v>0</v>
      </c>
      <c r="IC445" s="62">
        <f t="shared" si="1541"/>
        <v>0</v>
      </c>
      <c r="ID445" s="62">
        <f t="shared" si="1541"/>
        <v>0</v>
      </c>
      <c r="IE445" s="62">
        <f t="shared" si="1541"/>
        <v>0</v>
      </c>
      <c r="IF445" s="62">
        <f t="shared" si="1541"/>
        <v>0</v>
      </c>
      <c r="IG445" s="62">
        <f t="shared" si="1541"/>
        <v>0</v>
      </c>
      <c r="IH445" s="62">
        <f t="shared" si="1541"/>
        <v>0</v>
      </c>
      <c r="II445" s="62">
        <f t="shared" si="1541"/>
        <v>0</v>
      </c>
      <c r="IJ445" s="62">
        <f t="shared" si="1541"/>
        <v>0</v>
      </c>
      <c r="IK445" s="62">
        <f t="shared" si="1541"/>
        <v>0</v>
      </c>
      <c r="IL445" s="62">
        <f t="shared" si="1541"/>
        <v>0</v>
      </c>
      <c r="IM445" s="62">
        <f t="shared" si="1541"/>
        <v>0</v>
      </c>
      <c r="IN445" s="62">
        <f t="shared" si="1541"/>
        <v>0</v>
      </c>
      <c r="IO445" s="62">
        <f t="shared" si="1541"/>
        <v>0</v>
      </c>
      <c r="IP445" s="62">
        <f t="shared" si="1541"/>
        <v>0</v>
      </c>
      <c r="IQ445" s="62">
        <f t="shared" si="1541"/>
        <v>0</v>
      </c>
      <c r="IR445" s="62">
        <f t="shared" si="1541"/>
        <v>0</v>
      </c>
      <c r="IS445" s="62">
        <f t="shared" si="1541"/>
        <v>0</v>
      </c>
      <c r="IT445" s="62">
        <f t="shared" si="1541"/>
        <v>0</v>
      </c>
      <c r="IU445" s="62">
        <f t="shared" si="1541"/>
        <v>0</v>
      </c>
      <c r="IV445" s="62">
        <f t="shared" si="1541"/>
        <v>0</v>
      </c>
      <c r="IW445" s="62">
        <f t="shared" si="1541"/>
        <v>0</v>
      </c>
      <c r="IX445" s="62">
        <f t="shared" si="1541"/>
        <v>0</v>
      </c>
      <c r="IY445" s="62">
        <f t="shared" si="1541"/>
        <v>0</v>
      </c>
      <c r="IZ445" s="62">
        <f t="shared" si="1541"/>
        <v>0</v>
      </c>
      <c r="JA445" s="62">
        <f t="shared" si="1541"/>
        <v>0</v>
      </c>
      <c r="JB445" s="62">
        <f t="shared" si="1541"/>
        <v>0</v>
      </c>
      <c r="JC445" s="62">
        <f t="shared" si="1541"/>
        <v>0</v>
      </c>
      <c r="JD445" s="62">
        <f t="shared" si="1541"/>
        <v>0</v>
      </c>
      <c r="JE445" s="62">
        <f t="shared" ref="JE445:LP445" si="1542">JE202</f>
        <v>0</v>
      </c>
      <c r="JF445" s="62">
        <f t="shared" si="1542"/>
        <v>0</v>
      </c>
      <c r="JG445" s="62">
        <f t="shared" si="1542"/>
        <v>0</v>
      </c>
      <c r="JH445" s="62">
        <f t="shared" si="1542"/>
        <v>0</v>
      </c>
      <c r="JI445" s="62">
        <f t="shared" si="1542"/>
        <v>0</v>
      </c>
      <c r="JJ445" s="62">
        <f t="shared" si="1542"/>
        <v>0</v>
      </c>
      <c r="JK445" s="62">
        <f t="shared" si="1542"/>
        <v>0</v>
      </c>
      <c r="JL445" s="62">
        <f t="shared" si="1542"/>
        <v>0</v>
      </c>
      <c r="JM445" s="62">
        <f t="shared" si="1542"/>
        <v>0</v>
      </c>
      <c r="JN445" s="62">
        <f t="shared" si="1542"/>
        <v>0</v>
      </c>
      <c r="JO445" s="62">
        <f t="shared" si="1542"/>
        <v>0</v>
      </c>
      <c r="JP445" s="62">
        <f t="shared" si="1542"/>
        <v>0</v>
      </c>
      <c r="JQ445" s="62">
        <f t="shared" si="1542"/>
        <v>0</v>
      </c>
      <c r="JR445" s="62">
        <f t="shared" si="1542"/>
        <v>0</v>
      </c>
      <c r="JS445" s="62">
        <f t="shared" si="1542"/>
        <v>0</v>
      </c>
      <c r="JT445" s="62">
        <f t="shared" si="1542"/>
        <v>0</v>
      </c>
      <c r="JU445" s="62">
        <f t="shared" si="1542"/>
        <v>0</v>
      </c>
      <c r="JV445" s="62">
        <f t="shared" si="1542"/>
        <v>0</v>
      </c>
      <c r="JW445" s="62">
        <f t="shared" si="1542"/>
        <v>0</v>
      </c>
      <c r="JX445" s="62">
        <f t="shared" si="1542"/>
        <v>0</v>
      </c>
      <c r="JY445" s="62">
        <f t="shared" si="1542"/>
        <v>0</v>
      </c>
      <c r="JZ445" s="62">
        <f t="shared" si="1542"/>
        <v>0</v>
      </c>
      <c r="KA445" s="62">
        <f t="shared" si="1542"/>
        <v>0</v>
      </c>
      <c r="KB445" s="62">
        <f t="shared" si="1542"/>
        <v>0</v>
      </c>
      <c r="KC445" s="62">
        <f t="shared" si="1542"/>
        <v>0</v>
      </c>
      <c r="KD445" s="62">
        <f t="shared" si="1542"/>
        <v>0</v>
      </c>
      <c r="KE445" s="62">
        <f t="shared" si="1542"/>
        <v>0</v>
      </c>
      <c r="KF445" s="62">
        <f t="shared" si="1542"/>
        <v>0</v>
      </c>
      <c r="KG445" s="62">
        <f t="shared" si="1542"/>
        <v>0</v>
      </c>
      <c r="KH445" s="62">
        <f t="shared" si="1542"/>
        <v>0</v>
      </c>
      <c r="KI445" s="62">
        <f t="shared" si="1542"/>
        <v>0</v>
      </c>
      <c r="KJ445" s="62">
        <f t="shared" si="1542"/>
        <v>0</v>
      </c>
      <c r="KK445" s="62">
        <f t="shared" si="1542"/>
        <v>0</v>
      </c>
      <c r="KL445" s="62">
        <f t="shared" si="1542"/>
        <v>0</v>
      </c>
      <c r="KM445" s="62">
        <f t="shared" si="1542"/>
        <v>0</v>
      </c>
      <c r="KN445" s="62">
        <f t="shared" si="1542"/>
        <v>0</v>
      </c>
      <c r="KO445" s="62">
        <f t="shared" si="1542"/>
        <v>0</v>
      </c>
      <c r="KP445" s="62">
        <f t="shared" si="1542"/>
        <v>0</v>
      </c>
      <c r="KQ445" s="62">
        <f t="shared" si="1542"/>
        <v>0</v>
      </c>
      <c r="KR445" s="62">
        <f t="shared" si="1542"/>
        <v>0</v>
      </c>
      <c r="KS445" s="62">
        <f t="shared" si="1542"/>
        <v>0</v>
      </c>
      <c r="KT445" s="62">
        <f t="shared" si="1542"/>
        <v>0</v>
      </c>
      <c r="KU445" s="62">
        <f t="shared" si="1542"/>
        <v>0</v>
      </c>
      <c r="KV445" s="62">
        <f t="shared" si="1542"/>
        <v>0</v>
      </c>
      <c r="KW445" s="62">
        <f t="shared" si="1542"/>
        <v>0</v>
      </c>
      <c r="KX445" s="62">
        <f t="shared" si="1542"/>
        <v>0</v>
      </c>
      <c r="KY445" s="62">
        <f t="shared" si="1542"/>
        <v>0</v>
      </c>
      <c r="KZ445" s="62">
        <f t="shared" si="1542"/>
        <v>0</v>
      </c>
      <c r="LA445" s="62">
        <f t="shared" si="1542"/>
        <v>0</v>
      </c>
      <c r="LB445" s="62">
        <f t="shared" si="1542"/>
        <v>0</v>
      </c>
      <c r="LC445" s="62">
        <f t="shared" si="1542"/>
        <v>0</v>
      </c>
      <c r="LD445" s="62">
        <f t="shared" si="1542"/>
        <v>0</v>
      </c>
      <c r="LE445" s="62">
        <f t="shared" si="1542"/>
        <v>0</v>
      </c>
      <c r="LF445" s="62">
        <f t="shared" si="1542"/>
        <v>0</v>
      </c>
      <c r="LG445" s="62">
        <f t="shared" si="1542"/>
        <v>0</v>
      </c>
      <c r="LH445" s="62">
        <f t="shared" si="1542"/>
        <v>0</v>
      </c>
      <c r="LI445" s="62">
        <f t="shared" si="1542"/>
        <v>0</v>
      </c>
      <c r="LJ445" s="62">
        <f t="shared" si="1542"/>
        <v>0</v>
      </c>
      <c r="LK445" s="62">
        <f t="shared" si="1542"/>
        <v>0</v>
      </c>
      <c r="LL445" s="62">
        <f t="shared" si="1542"/>
        <v>0</v>
      </c>
      <c r="LM445" s="62">
        <f t="shared" si="1542"/>
        <v>0</v>
      </c>
      <c r="LN445" s="62">
        <f t="shared" si="1542"/>
        <v>0</v>
      </c>
      <c r="LO445" s="62">
        <f t="shared" si="1542"/>
        <v>0</v>
      </c>
      <c r="LP445" s="62">
        <f t="shared" si="1542"/>
        <v>0</v>
      </c>
      <c r="LQ445" s="62">
        <f t="shared" ref="LQ445:LT445" si="1543">LQ202</f>
        <v>0</v>
      </c>
      <c r="LR445" s="62">
        <f t="shared" si="1543"/>
        <v>0</v>
      </c>
      <c r="LS445" s="62">
        <f t="shared" si="1543"/>
        <v>0</v>
      </c>
      <c r="LT445" s="62">
        <f t="shared" si="1543"/>
        <v>0</v>
      </c>
      <c r="LU445" s="62"/>
      <c r="LV445" s="62"/>
      <c r="LW445" s="62"/>
      <c r="LX445" s="62"/>
      <c r="LY445" s="62"/>
      <c r="LZ445" s="62"/>
      <c r="MA445" s="62"/>
      <c r="MB445" s="62"/>
      <c r="MC445" s="62"/>
      <c r="MD445" s="62"/>
      <c r="ME445" s="62"/>
      <c r="MF445" s="62"/>
      <c r="MG445" s="62"/>
      <c r="MH445" s="62"/>
      <c r="MI445" s="62"/>
      <c r="MJ445" s="62"/>
      <c r="MK445" s="62"/>
      <c r="ML445" s="62"/>
      <c r="MM445" s="62"/>
      <c r="MN445" s="62"/>
      <c r="MO445" s="62"/>
      <c r="MP445" s="62"/>
      <c r="MQ445" s="62"/>
      <c r="MR445" s="62"/>
      <c r="MS445" s="62"/>
      <c r="MT445" s="62"/>
      <c r="MU445" s="62"/>
      <c r="MV445" s="62"/>
      <c r="MW445" s="62"/>
      <c r="MX445" s="62"/>
      <c r="MY445" s="62"/>
      <c r="MZ445" s="62"/>
      <c r="NA445" s="62"/>
      <c r="NB445" s="62"/>
      <c r="NC445" s="62"/>
      <c r="ND445" s="62"/>
      <c r="NE445" s="62"/>
      <c r="NF445" s="62"/>
      <c r="NG445" s="62"/>
      <c r="NH445" s="62"/>
      <c r="NI445" s="62"/>
      <c r="NJ445" s="62"/>
      <c r="NK445" s="62"/>
      <c r="NL445" s="62"/>
      <c r="NM445" s="62"/>
      <c r="NN445" s="62"/>
      <c r="NO445" s="62"/>
      <c r="NP445" s="62"/>
      <c r="NQ445" s="62"/>
      <c r="NR445" s="62"/>
      <c r="NS445" s="62"/>
      <c r="NT445" s="62"/>
      <c r="NU445" s="62"/>
      <c r="NV445" s="62"/>
      <c r="NW445" s="62"/>
      <c r="NX445" s="62"/>
      <c r="NY445" s="62"/>
      <c r="NZ445" s="62"/>
      <c r="OA445" s="62"/>
      <c r="OB445" s="62"/>
      <c r="OC445" s="62"/>
      <c r="OD445" s="62"/>
      <c r="OE445" s="62"/>
      <c r="OF445" s="62"/>
      <c r="OG445" s="62"/>
      <c r="OH445" s="62"/>
      <c r="OI445" s="62"/>
      <c r="OJ445" s="62"/>
      <c r="OK445" s="62"/>
      <c r="OL445" s="62"/>
      <c r="OM445" s="62"/>
      <c r="ON445" s="62"/>
      <c r="OO445" s="62"/>
      <c r="OP445" s="62"/>
      <c r="OQ445" s="62"/>
      <c r="OR445" s="62"/>
      <c r="OS445" s="62"/>
      <c r="OT445" s="62"/>
      <c r="OU445" s="62"/>
      <c r="OV445" s="62"/>
      <c r="OW445" s="62"/>
      <c r="OX445" s="62"/>
      <c r="OY445" s="62"/>
      <c r="OZ445" s="62"/>
      <c r="PA445" s="62"/>
      <c r="PB445" s="62"/>
      <c r="PC445" s="62"/>
      <c r="PD445" s="62"/>
      <c r="PE445" s="62"/>
      <c r="PF445" s="62"/>
      <c r="PG445" s="62"/>
      <c r="PH445" s="62"/>
      <c r="PI445" s="62"/>
      <c r="PJ445" s="62"/>
      <c r="PK445" s="62"/>
      <c r="PL445" s="62"/>
      <c r="PM445" s="62"/>
      <c r="PN445" s="62"/>
      <c r="PO445" s="62"/>
      <c r="PP445" s="62"/>
      <c r="PQ445" s="62"/>
      <c r="PR445" s="62"/>
      <c r="PS445" s="62"/>
      <c r="PT445" s="62"/>
      <c r="PU445" s="62"/>
      <c r="PV445" s="62"/>
      <c r="PW445" s="62"/>
      <c r="PX445" s="62"/>
      <c r="PY445" s="62"/>
      <c r="PZ445" s="62"/>
      <c r="QA445" s="62"/>
      <c r="QB445" s="62"/>
      <c r="QC445" s="62"/>
      <c r="QD445" s="62"/>
      <c r="QE445" s="62"/>
      <c r="QF445" s="62"/>
      <c r="QG445" s="62"/>
      <c r="QH445" s="62"/>
      <c r="QI445" s="62"/>
      <c r="QJ445" s="62"/>
      <c r="QK445" s="62"/>
      <c r="QL445" s="62"/>
      <c r="QM445" s="62"/>
      <c r="QN445" s="62"/>
      <c r="QO445" s="62"/>
      <c r="QP445" s="62"/>
      <c r="QQ445" s="62"/>
      <c r="QR445" s="62"/>
      <c r="QS445" s="62"/>
      <c r="QT445" s="62"/>
      <c r="QU445" s="62"/>
    </row>
    <row r="446" spans="1:463" ht="15" customHeight="1" outlineLevel="1">
      <c r="C446" s="15" t="s">
        <v>623</v>
      </c>
      <c r="E446" s="44" t="s">
        <v>95</v>
      </c>
      <c r="G446" s="32"/>
      <c r="H446" s="93">
        <f t="shared" si="1461"/>
        <v>-5206161.5997206112</v>
      </c>
      <c r="I446" s="54">
        <f>SUM(I432:I445)</f>
        <v>5688750</v>
      </c>
      <c r="J446" s="54">
        <f t="shared" ref="J446:AV446" si="1544">SUM(J432:J445)</f>
        <v>0</v>
      </c>
      <c r="K446" s="54">
        <f t="shared" si="1544"/>
        <v>0</v>
      </c>
      <c r="L446" s="54">
        <f t="shared" si="1544"/>
        <v>0</v>
      </c>
      <c r="M446" s="54">
        <f t="shared" si="1544"/>
        <v>0</v>
      </c>
      <c r="N446" s="54">
        <f t="shared" si="1544"/>
        <v>365000</v>
      </c>
      <c r="O446" s="54">
        <f t="shared" si="1544"/>
        <v>575000</v>
      </c>
      <c r="P446" s="54">
        <f t="shared" si="1544"/>
        <v>0</v>
      </c>
      <c r="Q446" s="54">
        <f t="shared" si="1544"/>
        <v>0</v>
      </c>
      <c r="R446" s="54">
        <f t="shared" si="1544"/>
        <v>525000</v>
      </c>
      <c r="S446" s="54">
        <f t="shared" si="1544"/>
        <v>175000</v>
      </c>
      <c r="T446" s="54">
        <f t="shared" si="1544"/>
        <v>275000</v>
      </c>
      <c r="U446" s="54">
        <f t="shared" si="1544"/>
        <v>2221250</v>
      </c>
      <c r="V446" s="54">
        <f t="shared" si="1544"/>
        <v>275000</v>
      </c>
      <c r="W446" s="54">
        <f t="shared" si="1544"/>
        <v>225000</v>
      </c>
      <c r="X446" s="54">
        <f t="shared" si="1544"/>
        <v>1400000</v>
      </c>
      <c r="Y446" s="54">
        <f t="shared" si="1544"/>
        <v>0</v>
      </c>
      <c r="Z446" s="54">
        <f t="shared" si="1544"/>
        <v>425000</v>
      </c>
      <c r="AA446" s="54">
        <f t="shared" si="1544"/>
        <v>1650000</v>
      </c>
      <c r="AB446" s="54">
        <f t="shared" si="1544"/>
        <v>0</v>
      </c>
      <c r="AC446" s="54">
        <f t="shared" si="1544"/>
        <v>850000</v>
      </c>
      <c r="AD446" s="54">
        <f t="shared" si="1544"/>
        <v>80568.330078078463</v>
      </c>
      <c r="AE446" s="54">
        <f t="shared" si="1544"/>
        <v>0</v>
      </c>
      <c r="AF446" s="54">
        <f t="shared" si="1544"/>
        <v>270000</v>
      </c>
      <c r="AG446" s="54">
        <f t="shared" si="1544"/>
        <v>-169431.66992192154</v>
      </c>
      <c r="AH446" s="54">
        <f t="shared" si="1544"/>
        <v>0</v>
      </c>
      <c r="AI446" s="54">
        <f t="shared" si="1544"/>
        <v>0</v>
      </c>
      <c r="AJ446" s="54">
        <f t="shared" si="1544"/>
        <v>-338340.61303613265</v>
      </c>
      <c r="AK446" s="54">
        <f t="shared" si="1544"/>
        <v>0</v>
      </c>
      <c r="AL446" s="54">
        <f t="shared" si="1544"/>
        <v>0</v>
      </c>
      <c r="AM446" s="54">
        <f t="shared" si="1544"/>
        <v>-299653.32053613267</v>
      </c>
      <c r="AN446" s="54">
        <f t="shared" si="1544"/>
        <v>0</v>
      </c>
      <c r="AO446" s="54">
        <f t="shared" si="1544"/>
        <v>0</v>
      </c>
      <c r="AP446" s="54">
        <f t="shared" si="1544"/>
        <v>-299653.32053613261</v>
      </c>
      <c r="AQ446" s="54">
        <f t="shared" si="1544"/>
        <v>0</v>
      </c>
      <c r="AR446" s="54">
        <f t="shared" si="1544"/>
        <v>0</v>
      </c>
      <c r="AS446" s="54">
        <f t="shared" si="1544"/>
        <v>-299653.32053613267</v>
      </c>
      <c r="AT446" s="54">
        <f t="shared" si="1544"/>
        <v>0</v>
      </c>
      <c r="AU446" s="54">
        <f t="shared" si="1544"/>
        <v>0</v>
      </c>
      <c r="AV446" s="54">
        <f t="shared" si="1544"/>
        <v>-299653.32053613267</v>
      </c>
      <c r="AW446" s="54">
        <f t="shared" ref="AW446:DH446" si="1545">SUM(AW432:AW445)</f>
        <v>0</v>
      </c>
      <c r="AX446" s="54">
        <f t="shared" si="1545"/>
        <v>0</v>
      </c>
      <c r="AY446" s="54">
        <f t="shared" si="1545"/>
        <v>-299653.32053613261</v>
      </c>
      <c r="AZ446" s="54">
        <f t="shared" si="1545"/>
        <v>0</v>
      </c>
      <c r="BA446" s="54">
        <f t="shared" si="1545"/>
        <v>0</v>
      </c>
      <c r="BB446" s="54">
        <f t="shared" si="1545"/>
        <v>-299653.32053613267</v>
      </c>
      <c r="BC446" s="54">
        <f t="shared" si="1545"/>
        <v>0</v>
      </c>
      <c r="BD446" s="54">
        <f t="shared" si="1545"/>
        <v>0</v>
      </c>
      <c r="BE446" s="54">
        <f t="shared" si="1545"/>
        <v>-299653.32053613267</v>
      </c>
      <c r="BF446" s="54">
        <f t="shared" si="1545"/>
        <v>0</v>
      </c>
      <c r="BG446" s="54">
        <f t="shared" si="1545"/>
        <v>0</v>
      </c>
      <c r="BH446" s="54">
        <f t="shared" si="1545"/>
        <v>-299653.32053613267</v>
      </c>
      <c r="BI446" s="54">
        <f t="shared" si="1545"/>
        <v>0</v>
      </c>
      <c r="BJ446" s="54">
        <f t="shared" si="1545"/>
        <v>0</v>
      </c>
      <c r="BK446" s="54">
        <f t="shared" si="1545"/>
        <v>-299653.32053613261</v>
      </c>
      <c r="BL446" s="54">
        <f t="shared" si="1545"/>
        <v>0</v>
      </c>
      <c r="BM446" s="54">
        <f t="shared" si="1545"/>
        <v>0</v>
      </c>
      <c r="BN446" s="54">
        <f t="shared" si="1545"/>
        <v>-299653.32053613267</v>
      </c>
      <c r="BO446" s="54">
        <f t="shared" si="1545"/>
        <v>0</v>
      </c>
      <c r="BP446" s="54">
        <f t="shared" si="1545"/>
        <v>0</v>
      </c>
      <c r="BQ446" s="54">
        <f t="shared" si="1545"/>
        <v>-299653.32053613261</v>
      </c>
      <c r="BR446" s="54">
        <f t="shared" si="1545"/>
        <v>0</v>
      </c>
      <c r="BS446" s="54">
        <f t="shared" si="1545"/>
        <v>0</v>
      </c>
      <c r="BT446" s="54">
        <f t="shared" si="1545"/>
        <v>-299653.32053613261</v>
      </c>
      <c r="BU446" s="54">
        <f t="shared" si="1545"/>
        <v>0</v>
      </c>
      <c r="BV446" s="54">
        <f t="shared" si="1545"/>
        <v>0</v>
      </c>
      <c r="BW446" s="54">
        <f t="shared" si="1545"/>
        <v>-299653.32053613267</v>
      </c>
      <c r="BX446" s="54">
        <f t="shared" si="1545"/>
        <v>0</v>
      </c>
      <c r="BY446" s="54">
        <f t="shared" si="1545"/>
        <v>0</v>
      </c>
      <c r="BZ446" s="54">
        <f t="shared" si="1545"/>
        <v>-299653.32053613261</v>
      </c>
      <c r="CA446" s="54">
        <f t="shared" si="1545"/>
        <v>0</v>
      </c>
      <c r="CB446" s="54">
        <f t="shared" si="1545"/>
        <v>0</v>
      </c>
      <c r="CC446" s="54">
        <f t="shared" si="1545"/>
        <v>-299653.32053613261</v>
      </c>
      <c r="CD446" s="54">
        <f t="shared" si="1545"/>
        <v>0</v>
      </c>
      <c r="CE446" s="54">
        <f t="shared" si="1545"/>
        <v>0</v>
      </c>
      <c r="CF446" s="54">
        <f t="shared" si="1545"/>
        <v>-299653.32053613261</v>
      </c>
      <c r="CG446" s="54">
        <f t="shared" si="1545"/>
        <v>0</v>
      </c>
      <c r="CH446" s="54">
        <f t="shared" si="1545"/>
        <v>0</v>
      </c>
      <c r="CI446" s="54">
        <f t="shared" si="1545"/>
        <v>-299653.32053613267</v>
      </c>
      <c r="CJ446" s="54">
        <f t="shared" si="1545"/>
        <v>0</v>
      </c>
      <c r="CK446" s="54">
        <f t="shared" si="1545"/>
        <v>0</v>
      </c>
      <c r="CL446" s="54">
        <f t="shared" si="1545"/>
        <v>-299653.32053613261</v>
      </c>
      <c r="CM446" s="54">
        <f t="shared" si="1545"/>
        <v>0</v>
      </c>
      <c r="CN446" s="54">
        <f t="shared" si="1545"/>
        <v>0</v>
      </c>
      <c r="CO446" s="54">
        <f t="shared" si="1545"/>
        <v>-299653.32053613261</v>
      </c>
      <c r="CP446" s="54">
        <f t="shared" si="1545"/>
        <v>0</v>
      </c>
      <c r="CQ446" s="54">
        <f t="shared" si="1545"/>
        <v>0</v>
      </c>
      <c r="CR446" s="54">
        <f t="shared" si="1545"/>
        <v>-299653.32053613261</v>
      </c>
      <c r="CS446" s="54">
        <f t="shared" si="1545"/>
        <v>0</v>
      </c>
      <c r="CT446" s="54">
        <f t="shared" si="1545"/>
        <v>0</v>
      </c>
      <c r="CU446" s="54">
        <f t="shared" si="1545"/>
        <v>-299653.32053613261</v>
      </c>
      <c r="CV446" s="54">
        <f t="shared" si="1545"/>
        <v>0</v>
      </c>
      <c r="CW446" s="54">
        <f t="shared" si="1545"/>
        <v>0</v>
      </c>
      <c r="CX446" s="54">
        <f t="shared" si="1545"/>
        <v>-299653.32053613261</v>
      </c>
      <c r="CY446" s="54">
        <f t="shared" si="1545"/>
        <v>0</v>
      </c>
      <c r="CZ446" s="54">
        <f t="shared" si="1545"/>
        <v>0</v>
      </c>
      <c r="DA446" s="54">
        <f t="shared" si="1545"/>
        <v>-299653.32053613261</v>
      </c>
      <c r="DB446" s="54">
        <f t="shared" si="1545"/>
        <v>0</v>
      </c>
      <c r="DC446" s="54">
        <f t="shared" si="1545"/>
        <v>0</v>
      </c>
      <c r="DD446" s="54">
        <f t="shared" si="1545"/>
        <v>-299653.32053613261</v>
      </c>
      <c r="DE446" s="54">
        <f t="shared" si="1545"/>
        <v>0</v>
      </c>
      <c r="DF446" s="54">
        <f t="shared" si="1545"/>
        <v>0</v>
      </c>
      <c r="DG446" s="54">
        <f t="shared" si="1545"/>
        <v>-299653.32053613261</v>
      </c>
      <c r="DH446" s="54">
        <f t="shared" si="1545"/>
        <v>0</v>
      </c>
      <c r="DI446" s="54">
        <f t="shared" ref="DI446:FT446" si="1546">SUM(DI432:DI445)</f>
        <v>0</v>
      </c>
      <c r="DJ446" s="54">
        <f t="shared" si="1546"/>
        <v>-299653.32053613261</v>
      </c>
      <c r="DK446" s="54">
        <f t="shared" si="1546"/>
        <v>0</v>
      </c>
      <c r="DL446" s="54">
        <f t="shared" si="1546"/>
        <v>0</v>
      </c>
      <c r="DM446" s="54">
        <f t="shared" si="1546"/>
        <v>-299653.32053613261</v>
      </c>
      <c r="DN446" s="54">
        <f t="shared" si="1546"/>
        <v>0</v>
      </c>
      <c r="DO446" s="54">
        <f t="shared" si="1546"/>
        <v>0</v>
      </c>
      <c r="DP446" s="54">
        <f t="shared" si="1546"/>
        <v>-299653.32053613261</v>
      </c>
      <c r="DQ446" s="54">
        <f t="shared" si="1546"/>
        <v>0</v>
      </c>
      <c r="DR446" s="54">
        <f t="shared" si="1546"/>
        <v>0</v>
      </c>
      <c r="DS446" s="54">
        <f t="shared" si="1546"/>
        <v>-299653.32053613261</v>
      </c>
      <c r="DT446" s="54">
        <f t="shared" si="1546"/>
        <v>0</v>
      </c>
      <c r="DU446" s="54">
        <f t="shared" si="1546"/>
        <v>0</v>
      </c>
      <c r="DV446" s="54">
        <f t="shared" si="1546"/>
        <v>-299653.32053613261</v>
      </c>
      <c r="DW446" s="54">
        <f t="shared" si="1546"/>
        <v>0</v>
      </c>
      <c r="DX446" s="54">
        <f t="shared" si="1546"/>
        <v>0</v>
      </c>
      <c r="DY446" s="54">
        <f t="shared" si="1546"/>
        <v>-299653.32053613267</v>
      </c>
      <c r="DZ446" s="54">
        <f t="shared" si="1546"/>
        <v>0</v>
      </c>
      <c r="EA446" s="54">
        <f t="shared" si="1546"/>
        <v>0</v>
      </c>
      <c r="EB446" s="54">
        <f t="shared" si="1546"/>
        <v>-299653.32053613267</v>
      </c>
      <c r="EC446" s="54">
        <f t="shared" si="1546"/>
        <v>0</v>
      </c>
      <c r="ED446" s="54">
        <f t="shared" si="1546"/>
        <v>0</v>
      </c>
      <c r="EE446" s="54">
        <f t="shared" si="1546"/>
        <v>-299653.32053613261</v>
      </c>
      <c r="EF446" s="54">
        <f t="shared" si="1546"/>
        <v>0</v>
      </c>
      <c r="EG446" s="54">
        <f t="shared" si="1546"/>
        <v>0</v>
      </c>
      <c r="EH446" s="54">
        <f t="shared" si="1546"/>
        <v>-299653.32053613261</v>
      </c>
      <c r="EI446" s="54">
        <f t="shared" si="1546"/>
        <v>0</v>
      </c>
      <c r="EJ446" s="54">
        <f t="shared" si="1546"/>
        <v>0</v>
      </c>
      <c r="EK446" s="54">
        <f t="shared" si="1546"/>
        <v>-299653.32053613267</v>
      </c>
      <c r="EL446" s="54">
        <f t="shared" si="1546"/>
        <v>0</v>
      </c>
      <c r="EM446" s="54">
        <f t="shared" si="1546"/>
        <v>0</v>
      </c>
      <c r="EN446" s="54">
        <f t="shared" si="1546"/>
        <v>-299653.32053613261</v>
      </c>
      <c r="EO446" s="54">
        <f t="shared" si="1546"/>
        <v>0</v>
      </c>
      <c r="EP446" s="54">
        <f t="shared" si="1546"/>
        <v>0</v>
      </c>
      <c r="EQ446" s="54">
        <f t="shared" si="1546"/>
        <v>-299653.32053613261</v>
      </c>
      <c r="ER446" s="54">
        <f t="shared" si="1546"/>
        <v>0</v>
      </c>
      <c r="ES446" s="54">
        <f t="shared" si="1546"/>
        <v>0</v>
      </c>
      <c r="ET446" s="54">
        <f t="shared" si="1546"/>
        <v>-299653.32053613261</v>
      </c>
      <c r="EU446" s="54">
        <f t="shared" si="1546"/>
        <v>0</v>
      </c>
      <c r="EV446" s="54">
        <f t="shared" si="1546"/>
        <v>0</v>
      </c>
      <c r="EW446" s="54">
        <f t="shared" si="1546"/>
        <v>-299653.32053613261</v>
      </c>
      <c r="EX446" s="54">
        <f t="shared" si="1546"/>
        <v>0</v>
      </c>
      <c r="EY446" s="54">
        <f t="shared" si="1546"/>
        <v>0</v>
      </c>
      <c r="EZ446" s="54">
        <f t="shared" si="1546"/>
        <v>-299653.32053613261</v>
      </c>
      <c r="FA446" s="54">
        <f t="shared" si="1546"/>
        <v>0</v>
      </c>
      <c r="FB446" s="54">
        <f t="shared" si="1546"/>
        <v>0</v>
      </c>
      <c r="FC446" s="54">
        <f t="shared" si="1546"/>
        <v>-299653.32053613267</v>
      </c>
      <c r="FD446" s="54">
        <f t="shared" si="1546"/>
        <v>0</v>
      </c>
      <c r="FE446" s="54">
        <f t="shared" si="1546"/>
        <v>0</v>
      </c>
      <c r="FF446" s="54">
        <f t="shared" si="1546"/>
        <v>-299653.32053613261</v>
      </c>
      <c r="FG446" s="54">
        <f t="shared" si="1546"/>
        <v>0</v>
      </c>
      <c r="FH446" s="54">
        <f t="shared" si="1546"/>
        <v>0</v>
      </c>
      <c r="FI446" s="54">
        <f t="shared" si="1546"/>
        <v>-299653.32053613261</v>
      </c>
      <c r="FJ446" s="54">
        <f t="shared" si="1546"/>
        <v>0</v>
      </c>
      <c r="FK446" s="54">
        <f t="shared" si="1546"/>
        <v>0</v>
      </c>
      <c r="FL446" s="54">
        <f t="shared" si="1546"/>
        <v>-299653.32053613261</v>
      </c>
      <c r="FM446" s="54">
        <f t="shared" si="1546"/>
        <v>0</v>
      </c>
      <c r="FN446" s="54">
        <f t="shared" si="1546"/>
        <v>0</v>
      </c>
      <c r="FO446" s="54">
        <f t="shared" si="1546"/>
        <v>-299653.32053613261</v>
      </c>
      <c r="FP446" s="54">
        <f t="shared" si="1546"/>
        <v>0</v>
      </c>
      <c r="FQ446" s="54">
        <f t="shared" si="1546"/>
        <v>0</v>
      </c>
      <c r="FR446" s="54">
        <f t="shared" si="1546"/>
        <v>-299653.32053613261</v>
      </c>
      <c r="FS446" s="54">
        <f t="shared" si="1546"/>
        <v>0</v>
      </c>
      <c r="FT446" s="54">
        <f t="shared" si="1546"/>
        <v>0</v>
      </c>
      <c r="FU446" s="54">
        <f t="shared" ref="FU446:IF446" si="1547">SUM(FU432:FU445)</f>
        <v>-299653.32053613261</v>
      </c>
      <c r="FV446" s="54">
        <f t="shared" si="1547"/>
        <v>0</v>
      </c>
      <c r="FW446" s="54">
        <f t="shared" si="1547"/>
        <v>0</v>
      </c>
      <c r="FX446" s="54">
        <f t="shared" si="1547"/>
        <v>-299653.32053613261</v>
      </c>
      <c r="FY446" s="54">
        <f t="shared" si="1547"/>
        <v>0</v>
      </c>
      <c r="FZ446" s="54">
        <f t="shared" si="1547"/>
        <v>0</v>
      </c>
      <c r="GA446" s="54">
        <f t="shared" si="1547"/>
        <v>-299653.32053613261</v>
      </c>
      <c r="GB446" s="54">
        <f t="shared" si="1547"/>
        <v>0</v>
      </c>
      <c r="GC446" s="54">
        <f t="shared" si="1547"/>
        <v>0</v>
      </c>
      <c r="GD446" s="54">
        <f t="shared" si="1547"/>
        <v>-299653.32053613261</v>
      </c>
      <c r="GE446" s="54">
        <f t="shared" si="1547"/>
        <v>0</v>
      </c>
      <c r="GF446" s="54">
        <f t="shared" si="1547"/>
        <v>0</v>
      </c>
      <c r="GG446" s="54">
        <f t="shared" si="1547"/>
        <v>-299653.32053613267</v>
      </c>
      <c r="GH446" s="54">
        <f t="shared" si="1547"/>
        <v>0</v>
      </c>
      <c r="GI446" s="54">
        <f t="shared" si="1547"/>
        <v>0</v>
      </c>
      <c r="GJ446" s="54">
        <f t="shared" si="1547"/>
        <v>-299653.32053613261</v>
      </c>
      <c r="GK446" s="54">
        <f t="shared" si="1547"/>
        <v>0</v>
      </c>
      <c r="GL446" s="54">
        <f t="shared" si="1547"/>
        <v>0</v>
      </c>
      <c r="GM446" s="54">
        <f t="shared" si="1547"/>
        <v>-299653.32053613261</v>
      </c>
      <c r="GN446" s="54">
        <f t="shared" si="1547"/>
        <v>0</v>
      </c>
      <c r="GO446" s="54">
        <f t="shared" si="1547"/>
        <v>0</v>
      </c>
      <c r="GP446" s="54">
        <f t="shared" si="1547"/>
        <v>-299653.32053613261</v>
      </c>
      <c r="GQ446" s="54">
        <f t="shared" si="1547"/>
        <v>0</v>
      </c>
      <c r="GR446" s="54">
        <f t="shared" si="1547"/>
        <v>0</v>
      </c>
      <c r="GS446" s="54">
        <f t="shared" si="1547"/>
        <v>-299653.32053613261</v>
      </c>
      <c r="GT446" s="54">
        <f t="shared" si="1547"/>
        <v>0</v>
      </c>
      <c r="GU446" s="54">
        <f t="shared" si="1547"/>
        <v>0</v>
      </c>
      <c r="GV446" s="54">
        <f t="shared" si="1547"/>
        <v>-299653.32053613261</v>
      </c>
      <c r="GW446" s="54">
        <f t="shared" si="1547"/>
        <v>0</v>
      </c>
      <c r="GX446" s="54">
        <f t="shared" si="1547"/>
        <v>0</v>
      </c>
      <c r="GY446" s="54">
        <f t="shared" si="1547"/>
        <v>-299653.32053613267</v>
      </c>
      <c r="GZ446" s="54">
        <f t="shared" si="1547"/>
        <v>0</v>
      </c>
      <c r="HA446" s="54">
        <f t="shared" si="1547"/>
        <v>0</v>
      </c>
      <c r="HB446" s="54">
        <f t="shared" si="1547"/>
        <v>-299653.32053613261</v>
      </c>
      <c r="HC446" s="54">
        <f t="shared" si="1547"/>
        <v>0</v>
      </c>
      <c r="HD446" s="54">
        <f t="shared" si="1547"/>
        <v>0</v>
      </c>
      <c r="HE446" s="54">
        <f t="shared" si="1547"/>
        <v>-299653.32053613261</v>
      </c>
      <c r="HF446" s="54">
        <f t="shared" si="1547"/>
        <v>0</v>
      </c>
      <c r="HG446" s="54">
        <f t="shared" si="1547"/>
        <v>0</v>
      </c>
      <c r="HH446" s="54">
        <f t="shared" si="1547"/>
        <v>-299653.32053613267</v>
      </c>
      <c r="HI446" s="54">
        <f t="shared" si="1547"/>
        <v>0</v>
      </c>
      <c r="HJ446" s="54">
        <f t="shared" si="1547"/>
        <v>0</v>
      </c>
      <c r="HK446" s="54">
        <f t="shared" si="1547"/>
        <v>-299653.32053613261</v>
      </c>
      <c r="HL446" s="54">
        <f t="shared" si="1547"/>
        <v>0</v>
      </c>
      <c r="HM446" s="54">
        <f t="shared" si="1547"/>
        <v>0</v>
      </c>
      <c r="HN446" s="54">
        <f t="shared" si="1547"/>
        <v>-299653.32053613267</v>
      </c>
      <c r="HO446" s="54">
        <f t="shared" si="1547"/>
        <v>0</v>
      </c>
      <c r="HP446" s="54">
        <f t="shared" si="1547"/>
        <v>0</v>
      </c>
      <c r="HQ446" s="54">
        <f t="shared" si="1547"/>
        <v>-299653.32053613261</v>
      </c>
      <c r="HR446" s="54">
        <f t="shared" si="1547"/>
        <v>0</v>
      </c>
      <c r="HS446" s="54">
        <f t="shared" si="1547"/>
        <v>0</v>
      </c>
      <c r="HT446" s="54">
        <f t="shared" si="1547"/>
        <v>-299653.32053613261</v>
      </c>
      <c r="HU446" s="54">
        <f t="shared" si="1547"/>
        <v>0</v>
      </c>
      <c r="HV446" s="54">
        <f t="shared" si="1547"/>
        <v>0</v>
      </c>
      <c r="HW446" s="54">
        <f t="shared" si="1547"/>
        <v>-299653.32053613267</v>
      </c>
      <c r="HX446" s="54">
        <f t="shared" si="1547"/>
        <v>0</v>
      </c>
      <c r="HY446" s="54">
        <f t="shared" si="1547"/>
        <v>0</v>
      </c>
      <c r="HZ446" s="54">
        <f t="shared" si="1547"/>
        <v>-299653.32053613261</v>
      </c>
      <c r="IA446" s="54">
        <f t="shared" si="1547"/>
        <v>0</v>
      </c>
      <c r="IB446" s="54">
        <f t="shared" si="1547"/>
        <v>0</v>
      </c>
      <c r="IC446" s="54">
        <f t="shared" si="1547"/>
        <v>-299653.32053613267</v>
      </c>
      <c r="ID446" s="54">
        <f t="shared" si="1547"/>
        <v>0</v>
      </c>
      <c r="IE446" s="54">
        <f t="shared" si="1547"/>
        <v>0</v>
      </c>
      <c r="IF446" s="54">
        <f t="shared" si="1547"/>
        <v>-259780.19618533435</v>
      </c>
      <c r="IG446" s="54">
        <f t="shared" ref="IG446:KP446" si="1548">SUM(IG432:IG445)</f>
        <v>0</v>
      </c>
      <c r="IH446" s="54">
        <f t="shared" si="1548"/>
        <v>0</v>
      </c>
      <c r="II446" s="54">
        <f t="shared" si="1548"/>
        <v>35160.354190800543</v>
      </c>
      <c r="IJ446" s="54">
        <f t="shared" si="1548"/>
        <v>0</v>
      </c>
      <c r="IK446" s="54">
        <f t="shared" si="1548"/>
        <v>0</v>
      </c>
      <c r="IL446" s="54">
        <f t="shared" si="1548"/>
        <v>-130221.65061421107</v>
      </c>
      <c r="IM446" s="54">
        <f t="shared" si="1548"/>
        <v>0</v>
      </c>
      <c r="IN446" s="54">
        <f t="shared" si="1548"/>
        <v>0</v>
      </c>
      <c r="IO446" s="54">
        <f t="shared" si="1548"/>
        <v>-130221.6506142111</v>
      </c>
      <c r="IP446" s="54">
        <f t="shared" si="1548"/>
        <v>0</v>
      </c>
      <c r="IQ446" s="54">
        <f t="shared" si="1548"/>
        <v>0</v>
      </c>
      <c r="IR446" s="54">
        <f t="shared" si="1548"/>
        <v>-130221.65061421109</v>
      </c>
      <c r="IS446" s="54">
        <f t="shared" si="1548"/>
        <v>0</v>
      </c>
      <c r="IT446" s="54">
        <f t="shared" si="1548"/>
        <v>0</v>
      </c>
      <c r="IU446" s="54">
        <f t="shared" si="1548"/>
        <v>-130221.65061421109</v>
      </c>
      <c r="IV446" s="54">
        <f t="shared" si="1548"/>
        <v>0</v>
      </c>
      <c r="IW446" s="54">
        <f t="shared" si="1548"/>
        <v>0</v>
      </c>
      <c r="IX446" s="54">
        <f t="shared" si="1548"/>
        <v>-130221.65061421109</v>
      </c>
      <c r="IY446" s="54">
        <f t="shared" si="1548"/>
        <v>0</v>
      </c>
      <c r="IZ446" s="54">
        <f t="shared" si="1548"/>
        <v>0</v>
      </c>
      <c r="JA446" s="54">
        <f t="shared" si="1548"/>
        <v>-130221.65061421107</v>
      </c>
      <c r="JB446" s="54">
        <f t="shared" si="1548"/>
        <v>0</v>
      </c>
      <c r="JC446" s="54">
        <f t="shared" si="1548"/>
        <v>0</v>
      </c>
      <c r="JD446" s="54">
        <f t="shared" si="1548"/>
        <v>-130221.65061421107</v>
      </c>
      <c r="JE446" s="54">
        <f t="shared" si="1548"/>
        <v>0</v>
      </c>
      <c r="JF446" s="54">
        <f t="shared" si="1548"/>
        <v>0</v>
      </c>
      <c r="JG446" s="54">
        <f t="shared" si="1548"/>
        <v>-130221.65061421109</v>
      </c>
      <c r="JH446" s="54">
        <f t="shared" si="1548"/>
        <v>0</v>
      </c>
      <c r="JI446" s="54">
        <f t="shared" si="1548"/>
        <v>0</v>
      </c>
      <c r="JJ446" s="54">
        <f t="shared" si="1548"/>
        <v>-130221.65061421109</v>
      </c>
      <c r="JK446" s="54">
        <f t="shared" si="1548"/>
        <v>0</v>
      </c>
      <c r="JL446" s="54">
        <f t="shared" si="1548"/>
        <v>0</v>
      </c>
      <c r="JM446" s="54">
        <f t="shared" si="1548"/>
        <v>-130221.65061421109</v>
      </c>
      <c r="JN446" s="54">
        <f t="shared" si="1548"/>
        <v>0</v>
      </c>
      <c r="JO446" s="54">
        <f t="shared" si="1548"/>
        <v>0</v>
      </c>
      <c r="JP446" s="54">
        <f t="shared" si="1548"/>
        <v>-130221.6506142111</v>
      </c>
      <c r="JQ446" s="54">
        <f t="shared" si="1548"/>
        <v>0</v>
      </c>
      <c r="JR446" s="54">
        <f t="shared" si="1548"/>
        <v>0</v>
      </c>
      <c r="JS446" s="54">
        <f t="shared" si="1548"/>
        <v>-130221.65061421107</v>
      </c>
      <c r="JT446" s="54">
        <f t="shared" si="1548"/>
        <v>0</v>
      </c>
      <c r="JU446" s="54">
        <f t="shared" si="1548"/>
        <v>0</v>
      </c>
      <c r="JV446" s="54">
        <f t="shared" si="1548"/>
        <v>-130221.6506142111</v>
      </c>
      <c r="JW446" s="54">
        <f t="shared" si="1548"/>
        <v>0</v>
      </c>
      <c r="JX446" s="54">
        <f t="shared" si="1548"/>
        <v>0</v>
      </c>
      <c r="JY446" s="54">
        <f t="shared" si="1548"/>
        <v>-130221.65061421109</v>
      </c>
      <c r="JZ446" s="54">
        <f t="shared" si="1548"/>
        <v>0</v>
      </c>
      <c r="KA446" s="54">
        <f t="shared" si="1548"/>
        <v>0</v>
      </c>
      <c r="KB446" s="54">
        <f t="shared" si="1548"/>
        <v>-130221.65061421107</v>
      </c>
      <c r="KC446" s="54">
        <f t="shared" si="1548"/>
        <v>0</v>
      </c>
      <c r="KD446" s="54">
        <f t="shared" si="1548"/>
        <v>0</v>
      </c>
      <c r="KE446" s="54">
        <f t="shared" si="1548"/>
        <v>-130221.6506142111</v>
      </c>
      <c r="KF446" s="54">
        <f t="shared" si="1548"/>
        <v>0</v>
      </c>
      <c r="KG446" s="54">
        <f t="shared" si="1548"/>
        <v>0</v>
      </c>
      <c r="KH446" s="54">
        <f t="shared" si="1548"/>
        <v>-130221.65061421107</v>
      </c>
      <c r="KI446" s="54">
        <f t="shared" si="1548"/>
        <v>0</v>
      </c>
      <c r="KJ446" s="54">
        <f t="shared" si="1548"/>
        <v>0</v>
      </c>
      <c r="KK446" s="54">
        <f t="shared" si="1548"/>
        <v>-130221.65061421109</v>
      </c>
      <c r="KL446" s="54">
        <f t="shared" si="1548"/>
        <v>0</v>
      </c>
      <c r="KM446" s="54">
        <f t="shared" si="1548"/>
        <v>0</v>
      </c>
      <c r="KN446" s="54">
        <f t="shared" si="1548"/>
        <v>-130221.65061421107</v>
      </c>
      <c r="KO446" s="54">
        <f t="shared" si="1548"/>
        <v>0</v>
      </c>
      <c r="KP446" s="54">
        <f t="shared" si="1548"/>
        <v>0</v>
      </c>
      <c r="KQ446" s="54">
        <f t="shared" ref="KQ446:LT446" si="1549">SUM(KQ432:KQ445)</f>
        <v>-130221.65061421107</v>
      </c>
      <c r="KR446" s="54">
        <f t="shared" si="1549"/>
        <v>0</v>
      </c>
      <c r="KS446" s="54">
        <f t="shared" si="1549"/>
        <v>0</v>
      </c>
      <c r="KT446" s="54">
        <f t="shared" si="1549"/>
        <v>3206867.6833590223</v>
      </c>
      <c r="KU446" s="54">
        <f t="shared" si="1549"/>
        <v>0</v>
      </c>
      <c r="KV446" s="54">
        <f t="shared" si="1549"/>
        <v>0</v>
      </c>
      <c r="KW446" s="54">
        <f t="shared" si="1549"/>
        <v>0</v>
      </c>
      <c r="KX446" s="54">
        <f t="shared" si="1549"/>
        <v>0</v>
      </c>
      <c r="KY446" s="54">
        <f t="shared" si="1549"/>
        <v>0</v>
      </c>
      <c r="KZ446" s="54">
        <f t="shared" si="1549"/>
        <v>0</v>
      </c>
      <c r="LA446" s="54">
        <f t="shared" si="1549"/>
        <v>0</v>
      </c>
      <c r="LB446" s="54">
        <f t="shared" si="1549"/>
        <v>0</v>
      </c>
      <c r="LC446" s="54">
        <f t="shared" si="1549"/>
        <v>0</v>
      </c>
      <c r="LD446" s="54">
        <f t="shared" si="1549"/>
        <v>0</v>
      </c>
      <c r="LE446" s="54">
        <f t="shared" si="1549"/>
        <v>0</v>
      </c>
      <c r="LF446" s="54">
        <f t="shared" si="1549"/>
        <v>0</v>
      </c>
      <c r="LG446" s="54">
        <f t="shared" si="1549"/>
        <v>0</v>
      </c>
      <c r="LH446" s="54">
        <f t="shared" si="1549"/>
        <v>0</v>
      </c>
      <c r="LI446" s="54">
        <f t="shared" si="1549"/>
        <v>0</v>
      </c>
      <c r="LJ446" s="54">
        <f t="shared" si="1549"/>
        <v>0</v>
      </c>
      <c r="LK446" s="54">
        <f t="shared" si="1549"/>
        <v>0</v>
      </c>
      <c r="LL446" s="54">
        <f t="shared" si="1549"/>
        <v>0</v>
      </c>
      <c r="LM446" s="54">
        <f t="shared" si="1549"/>
        <v>0</v>
      </c>
      <c r="LN446" s="54">
        <f t="shared" si="1549"/>
        <v>0</v>
      </c>
      <c r="LO446" s="54">
        <f t="shared" si="1549"/>
        <v>0</v>
      </c>
      <c r="LP446" s="54">
        <f t="shared" si="1549"/>
        <v>0</v>
      </c>
      <c r="LQ446" s="54">
        <f t="shared" si="1549"/>
        <v>0</v>
      </c>
      <c r="LR446" s="54">
        <f t="shared" si="1549"/>
        <v>0</v>
      </c>
      <c r="LS446" s="54">
        <f t="shared" si="1549"/>
        <v>0</v>
      </c>
      <c r="LT446" s="54">
        <f t="shared" si="1549"/>
        <v>0</v>
      </c>
      <c r="LU446" s="54"/>
      <c r="LV446" s="54"/>
      <c r="LW446" s="54"/>
      <c r="LX446" s="54"/>
      <c r="LY446" s="54"/>
      <c r="LZ446" s="54"/>
      <c r="MA446" s="54"/>
      <c r="MB446" s="54"/>
      <c r="MC446" s="54"/>
      <c r="MD446" s="54"/>
      <c r="ME446" s="54"/>
      <c r="MF446" s="54"/>
      <c r="MG446" s="54"/>
      <c r="MH446" s="54"/>
      <c r="MI446" s="54"/>
      <c r="MJ446" s="54"/>
      <c r="MK446" s="54"/>
      <c r="ML446" s="54"/>
      <c r="MM446" s="54"/>
      <c r="MN446" s="54"/>
      <c r="MO446" s="54"/>
      <c r="MP446" s="54"/>
      <c r="MQ446" s="54"/>
      <c r="MR446" s="54"/>
      <c r="MS446" s="54"/>
      <c r="MT446" s="54"/>
      <c r="MU446" s="54"/>
      <c r="MV446" s="54"/>
      <c r="MW446" s="54"/>
      <c r="MX446" s="54"/>
      <c r="MY446" s="54"/>
      <c r="MZ446" s="54"/>
      <c r="NA446" s="54"/>
      <c r="NB446" s="54"/>
      <c r="NC446" s="54"/>
      <c r="ND446" s="54"/>
      <c r="NE446" s="54"/>
      <c r="NF446" s="54"/>
      <c r="NG446" s="54"/>
      <c r="NH446" s="54"/>
      <c r="NI446" s="54"/>
      <c r="NJ446" s="54"/>
      <c r="NK446" s="54"/>
      <c r="NL446" s="54"/>
      <c r="NM446" s="54"/>
      <c r="NN446" s="54"/>
      <c r="NO446" s="54"/>
      <c r="NP446" s="54"/>
      <c r="NQ446" s="54"/>
      <c r="NR446" s="54"/>
      <c r="NS446" s="54"/>
      <c r="NT446" s="54"/>
      <c r="NU446" s="54"/>
      <c r="NV446" s="54"/>
      <c r="NW446" s="54"/>
      <c r="NX446" s="54"/>
      <c r="NY446" s="54"/>
      <c r="NZ446" s="54"/>
      <c r="OA446" s="54"/>
      <c r="OB446" s="54"/>
      <c r="OC446" s="54"/>
      <c r="OD446" s="54"/>
      <c r="OE446" s="54"/>
      <c r="OF446" s="54"/>
      <c r="OG446" s="54"/>
      <c r="OH446" s="54"/>
      <c r="OI446" s="54"/>
      <c r="OJ446" s="54"/>
      <c r="OK446" s="54"/>
      <c r="OL446" s="54"/>
      <c r="OM446" s="54"/>
      <c r="ON446" s="54"/>
      <c r="OO446" s="54"/>
      <c r="OP446" s="54"/>
      <c r="OQ446" s="54"/>
      <c r="OR446" s="54"/>
      <c r="OS446" s="54"/>
      <c r="OT446" s="54"/>
      <c r="OU446" s="54"/>
      <c r="OV446" s="54"/>
      <c r="OW446" s="54"/>
      <c r="OX446" s="54"/>
      <c r="OY446" s="54"/>
      <c r="OZ446" s="54"/>
      <c r="PA446" s="54"/>
      <c r="PB446" s="54"/>
      <c r="PC446" s="54"/>
      <c r="PD446" s="54"/>
      <c r="PE446" s="54"/>
      <c r="PF446" s="54"/>
      <c r="PG446" s="54"/>
      <c r="PH446" s="54"/>
      <c r="PI446" s="54"/>
      <c r="PJ446" s="54"/>
      <c r="PK446" s="54"/>
      <c r="PL446" s="54"/>
      <c r="PM446" s="54"/>
      <c r="PN446" s="54"/>
      <c r="PO446" s="54"/>
      <c r="PP446" s="54"/>
      <c r="PQ446" s="54"/>
      <c r="PR446" s="54"/>
      <c r="PS446" s="54"/>
      <c r="PT446" s="54"/>
      <c r="PU446" s="54"/>
      <c r="PV446" s="54"/>
      <c r="PW446" s="54"/>
      <c r="PX446" s="54"/>
      <c r="PY446" s="54"/>
      <c r="PZ446" s="54"/>
      <c r="QA446" s="54"/>
      <c r="QB446" s="54"/>
      <c r="QC446" s="54"/>
      <c r="QD446" s="54"/>
      <c r="QE446" s="54"/>
      <c r="QF446" s="54"/>
      <c r="QG446" s="54"/>
      <c r="QH446" s="54"/>
      <c r="QI446" s="54"/>
      <c r="QJ446" s="54"/>
      <c r="QK446" s="54"/>
      <c r="QL446" s="54"/>
      <c r="QM446" s="54"/>
      <c r="QN446" s="54"/>
      <c r="QO446" s="54"/>
      <c r="QP446" s="54"/>
      <c r="QQ446" s="54"/>
      <c r="QR446" s="54"/>
      <c r="QS446" s="54"/>
      <c r="QT446" s="54"/>
      <c r="QU446" s="54"/>
    </row>
    <row r="447" spans="1:463" ht="15" customHeight="1" outlineLevel="1">
      <c r="C447" s="75"/>
      <c r="H447" s="4"/>
      <c r="BB447">
        <v>0</v>
      </c>
    </row>
    <row r="448" spans="1:463" ht="15" customHeight="1" outlineLevel="1">
      <c r="B448" s="116" t="s">
        <v>112</v>
      </c>
      <c r="C448" s="120"/>
      <c r="D448" s="12"/>
      <c r="E448" s="113" t="s">
        <v>95</v>
      </c>
      <c r="F448" s="12"/>
      <c r="G448" s="12"/>
      <c r="H448" s="99">
        <f ca="1">SUM(I448:QJ448)</f>
        <v>7064045.0343191968</v>
      </c>
      <c r="I448" s="121">
        <f t="shared" ref="I448:BT448" ca="1" si="1550">I424+I429+I446</f>
        <v>4418618.8246154236</v>
      </c>
      <c r="J448" s="121">
        <f t="shared" ca="1" si="1550"/>
        <v>-77953.25</v>
      </c>
      <c r="K448" s="121">
        <f t="shared" ca="1" si="1550"/>
        <v>-77953.25</v>
      </c>
      <c r="L448" s="121">
        <f t="shared" ca="1" si="1550"/>
        <v>-77953.25</v>
      </c>
      <c r="M448" s="121">
        <f t="shared" ca="1" si="1550"/>
        <v>22742.774190975993</v>
      </c>
      <c r="N448" s="121">
        <f t="shared" ca="1" si="1550"/>
        <v>-4113343.862222</v>
      </c>
      <c r="O448" s="121">
        <f t="shared" ca="1" si="1550"/>
        <v>4214.064453001949</v>
      </c>
      <c r="P448" s="121">
        <f t="shared" ca="1" si="1550"/>
        <v>322590.67428055755</v>
      </c>
      <c r="Q448" s="121">
        <f t="shared" ca="1" si="1550"/>
        <v>-284205.69943588693</v>
      </c>
      <c r="R448" s="121">
        <f t="shared" ca="1" si="1550"/>
        <v>-51607.254991442547</v>
      </c>
      <c r="S448" s="121">
        <f t="shared" ca="1" si="1550"/>
        <v>8656.4779168938694</v>
      </c>
      <c r="T448" s="121">
        <f t="shared" ca="1" si="1550"/>
        <v>-15816.143880331423</v>
      </c>
      <c r="U448" s="121">
        <f t="shared" ca="1" si="1550"/>
        <v>32704.772536557168</v>
      </c>
      <c r="V448" s="121">
        <f t="shared" ca="1" si="1550"/>
        <v>-9493.0498608839116</v>
      </c>
      <c r="W448" s="121">
        <f t="shared" ca="1" si="1550"/>
        <v>7225.0366752241389</v>
      </c>
      <c r="X448" s="121">
        <f t="shared" ca="1" si="1550"/>
        <v>-23740.352769220481</v>
      </c>
      <c r="Y448" s="121">
        <f t="shared" ca="1" si="1550"/>
        <v>118918.91952222734</v>
      </c>
      <c r="Z448" s="121">
        <f t="shared" ca="1" si="1550"/>
        <v>-151498.61610255355</v>
      </c>
      <c r="AA448" s="121">
        <f t="shared" ca="1" si="1550"/>
        <v>-50562.140506401192</v>
      </c>
      <c r="AB448" s="121">
        <f t="shared" ca="1" si="1550"/>
        <v>39596.416596379713</v>
      </c>
      <c r="AC448" s="121">
        <f t="shared" ca="1" si="1550"/>
        <v>-16999.537435818696</v>
      </c>
      <c r="AD448" s="121">
        <f t="shared" ca="1" si="1550"/>
        <v>-1564.919921921537</v>
      </c>
      <c r="AE448" s="121">
        <f t="shared" ca="1" si="1550"/>
        <v>263049.64200440748</v>
      </c>
      <c r="AF448" s="121">
        <f t="shared" ca="1" si="1550"/>
        <v>186720.91666666666</v>
      </c>
      <c r="AG448" s="121">
        <f t="shared" ca="1" si="1550"/>
        <v>-213243.46201556158</v>
      </c>
      <c r="AH448" s="121">
        <f t="shared" ca="1" si="1550"/>
        <v>-43404.088497315533</v>
      </c>
      <c r="AI448" s="121">
        <f t="shared" ca="1" si="1550"/>
        <v>66000.89955018129</v>
      </c>
      <c r="AJ448" s="121">
        <f t="shared" ca="1" si="1550"/>
        <v>-273847.96286084317</v>
      </c>
      <c r="AK448" s="121">
        <f t="shared" ca="1" si="1550"/>
        <v>114801.44268237919</v>
      </c>
      <c r="AL448" s="121">
        <f t="shared" ca="1" si="1550"/>
        <v>117784.29790014785</v>
      </c>
      <c r="AM448" s="121">
        <f t="shared" ca="1" si="1550"/>
        <v>-156890.46435783678</v>
      </c>
      <c r="AN448" s="121">
        <f t="shared" ca="1" si="1550"/>
        <v>158273.00882189631</v>
      </c>
      <c r="AO448" s="121">
        <f t="shared" ca="1" si="1550"/>
        <v>188388.73586939997</v>
      </c>
      <c r="AP448" s="121">
        <f t="shared" ca="1" si="1550"/>
        <v>-123952.22932608315</v>
      </c>
      <c r="AQ448" s="121">
        <f t="shared" ca="1" si="1550"/>
        <v>156516.63142715849</v>
      </c>
      <c r="AR448" s="121">
        <f t="shared" ca="1" si="1550"/>
        <v>115793.44112907018</v>
      </c>
      <c r="AS448" s="121">
        <f t="shared" ca="1" si="1550"/>
        <v>-218410.15374786942</v>
      </c>
      <c r="AT448" s="121">
        <f t="shared" ca="1" si="1550"/>
        <v>31020.41369763852</v>
      </c>
      <c r="AU448" s="121">
        <f t="shared" ca="1" si="1550"/>
        <v>64145.349434426047</v>
      </c>
      <c r="AV448" s="121">
        <f t="shared" ca="1" si="1550"/>
        <v>-233858.86837253635</v>
      </c>
      <c r="AW448" s="121">
        <f t="shared" ca="1" si="1550"/>
        <v>116873.16505763363</v>
      </c>
      <c r="AX448" s="121">
        <f t="shared" ca="1" si="1550"/>
        <v>120063.00676977434</v>
      </c>
      <c r="AY448" s="121">
        <f t="shared" ca="1" si="1550"/>
        <v>-157863.9814600691</v>
      </c>
      <c r="AZ448" s="121">
        <f t="shared" ca="1" si="1550"/>
        <v>157482.94874350922</v>
      </c>
      <c r="BA448" s="121">
        <f t="shared" ca="1" si="1550"/>
        <v>187912.71177179174</v>
      </c>
      <c r="BB448" s="121">
        <f t="shared" ca="1" si="1550"/>
        <v>-124562.67435748142</v>
      </c>
      <c r="BC448" s="121">
        <f t="shared" ca="1" si="1550"/>
        <v>153603.87972625194</v>
      </c>
      <c r="BD448" s="121">
        <f t="shared" ca="1" si="1550"/>
        <v>112987.64062291665</v>
      </c>
      <c r="BE448" s="121">
        <f t="shared" ca="1" si="1550"/>
        <v>-219292.22181023838</v>
      </c>
      <c r="BF448" s="121">
        <f t="shared" ca="1" si="1550"/>
        <v>30169.399158109216</v>
      </c>
      <c r="BG448" s="121">
        <f t="shared" ca="1" si="1550"/>
        <v>63182.423378080683</v>
      </c>
      <c r="BH448" s="121">
        <f t="shared" ca="1" si="1550"/>
        <v>-234876.43273146104</v>
      </c>
      <c r="BI448" s="121">
        <f t="shared" ca="1" si="1550"/>
        <v>115607.84131305906</v>
      </c>
      <c r="BJ448" s="121">
        <f t="shared" ca="1" si="1550"/>
        <v>120744.24514624313</v>
      </c>
      <c r="BK448" s="121">
        <f t="shared" ca="1" si="1550"/>
        <v>-156941.9628305955</v>
      </c>
      <c r="BL448" s="121">
        <f t="shared" ca="1" si="1550"/>
        <v>158542.47801326495</v>
      </c>
      <c r="BM448" s="121">
        <f t="shared" ca="1" si="1550"/>
        <v>186922.85126932722</v>
      </c>
      <c r="BN448" s="121">
        <f t="shared" ca="1" si="1550"/>
        <v>-123317.38597341991</v>
      </c>
      <c r="BO448" s="121">
        <f t="shared" ca="1" si="1550"/>
        <v>152126.92499473278</v>
      </c>
      <c r="BP448" s="121">
        <f t="shared" ca="1" si="1550"/>
        <v>111809.3953707277</v>
      </c>
      <c r="BQ448" s="121">
        <f t="shared" ca="1" si="1550"/>
        <v>-220535.10718784577</v>
      </c>
      <c r="BR448" s="121">
        <f t="shared" ca="1" si="1550"/>
        <v>29210.11140080529</v>
      </c>
      <c r="BS448" s="121">
        <f t="shared" ca="1" si="1550"/>
        <v>62229.073743744106</v>
      </c>
      <c r="BT448" s="121">
        <f t="shared" ca="1" si="1550"/>
        <v>-235886.63546343622</v>
      </c>
      <c r="BU448" s="121">
        <f t="shared" ref="BU448:EF448" ca="1" si="1551">BU424+BU429+BU446</f>
        <v>114238.9800794638</v>
      </c>
      <c r="BV448" s="121">
        <f t="shared" ca="1" si="1551"/>
        <v>121437.99902083419</v>
      </c>
      <c r="BW448" s="121">
        <f t="shared" ca="1" si="1551"/>
        <v>-156114.75823190057</v>
      </c>
      <c r="BX448" s="121">
        <f t="shared" ca="1" si="1551"/>
        <v>159494.25802923448</v>
      </c>
      <c r="BY448" s="121">
        <f t="shared" ca="1" si="1551"/>
        <v>185053.52860830081</v>
      </c>
      <c r="BZ448" s="121">
        <f t="shared" ca="1" si="1551"/>
        <v>-122227.62646803143</v>
      </c>
      <c r="CA448" s="121">
        <f t="shared" ca="1" si="1551"/>
        <v>150545.53348591147</v>
      </c>
      <c r="CB448" s="121">
        <f t="shared" ca="1" si="1551"/>
        <v>110518.25620559548</v>
      </c>
      <c r="CC448" s="121">
        <f t="shared" ca="1" si="1551"/>
        <v>-222117.2820241226</v>
      </c>
      <c r="CD448" s="121">
        <f t="shared" ca="1" si="1551"/>
        <v>27911.338092960897</v>
      </c>
      <c r="CE448" s="121">
        <f t="shared" ca="1" si="1551"/>
        <v>61157.801233998151</v>
      </c>
      <c r="CF448" s="121">
        <f t="shared" ca="1" si="1551"/>
        <v>-237060.02569331744</v>
      </c>
      <c r="CG448" s="121">
        <f t="shared" ca="1" si="1551"/>
        <v>112757.40286138226</v>
      </c>
      <c r="CH448" s="121">
        <f t="shared" ca="1" si="1551"/>
        <v>122019.25360274484</v>
      </c>
      <c r="CI448" s="121">
        <f t="shared" ca="1" si="1551"/>
        <v>-155147.8379844061</v>
      </c>
      <c r="CJ448" s="121">
        <f t="shared" ca="1" si="1551"/>
        <v>160646.06413322419</v>
      </c>
      <c r="CK448" s="121">
        <f t="shared" ca="1" si="1551"/>
        <v>183328.54285835067</v>
      </c>
      <c r="CL448" s="121">
        <f t="shared" ca="1" si="1551"/>
        <v>-123930.96945189731</v>
      </c>
      <c r="CM448" s="121">
        <f t="shared" ca="1" si="1551"/>
        <v>149105.01296729571</v>
      </c>
      <c r="CN448" s="121">
        <f t="shared" ca="1" si="1551"/>
        <v>109364.02321954248</v>
      </c>
      <c r="CO448" s="121">
        <f t="shared" ca="1" si="1551"/>
        <v>-223565.81582202483</v>
      </c>
      <c r="CP448" s="121">
        <f t="shared" ca="1" si="1551"/>
        <v>27177.839599435811</v>
      </c>
      <c r="CQ448" s="121">
        <f t="shared" ca="1" si="1551"/>
        <v>60218.426018397957</v>
      </c>
      <c r="CR448" s="121">
        <f t="shared" ca="1" si="1551"/>
        <v>-238010.69392226284</v>
      </c>
      <c r="CS448" s="121">
        <f t="shared" ca="1" si="1551"/>
        <v>111417.13141176873</v>
      </c>
      <c r="CT448" s="121">
        <f t="shared" ca="1" si="1551"/>
        <v>122737.99326694349</v>
      </c>
      <c r="CU448" s="121">
        <f t="shared" ca="1" si="1551"/>
        <v>-154378.32721782307</v>
      </c>
      <c r="CV448" s="121">
        <f t="shared" ca="1" si="1551"/>
        <v>161814.19083869286</v>
      </c>
      <c r="CW448" s="121">
        <f t="shared" ca="1" si="1551"/>
        <v>181622.63601360185</v>
      </c>
      <c r="CX448" s="121">
        <f t="shared" ca="1" si="1551"/>
        <v>-125606.96986802021</v>
      </c>
      <c r="CY448" s="121">
        <f t="shared" ca="1" si="1551"/>
        <v>147680.1339361096</v>
      </c>
      <c r="CZ448" s="121">
        <f t="shared" ca="1" si="1551"/>
        <v>107771.47444021759</v>
      </c>
      <c r="DA448" s="121">
        <f t="shared" ca="1" si="1551"/>
        <v>-225005.940178669</v>
      </c>
      <c r="DB448" s="121">
        <f t="shared" ca="1" si="1551"/>
        <v>26229.493536760136</v>
      </c>
      <c r="DC448" s="121">
        <f t="shared" ca="1" si="1551"/>
        <v>59285.766831389592</v>
      </c>
      <c r="DD448" s="121">
        <f t="shared" ca="1" si="1551"/>
        <v>-238999.92204485362</v>
      </c>
      <c r="DE448" s="121">
        <f t="shared" ca="1" si="1551"/>
        <v>110134.70855575713</v>
      </c>
      <c r="DF448" s="121">
        <f t="shared" ca="1" si="1551"/>
        <v>123520.91752216985</v>
      </c>
      <c r="DG448" s="121">
        <f t="shared" ca="1" si="1551"/>
        <v>-155894.45127083105</v>
      </c>
      <c r="DH448" s="121">
        <f t="shared" ca="1" si="1551"/>
        <v>160412.86508489697</v>
      </c>
      <c r="DI448" s="121">
        <f t="shared" ca="1" si="1551"/>
        <v>179935.54984987326</v>
      </c>
      <c r="DJ448" s="121">
        <f t="shared" ca="1" si="1551"/>
        <v>-127261.47915536448</v>
      </c>
      <c r="DK448" s="121">
        <f t="shared" ca="1" si="1551"/>
        <v>146270.66632756489</v>
      </c>
      <c r="DL448" s="121">
        <f t="shared" ca="1" si="1551"/>
        <v>106020.17489548215</v>
      </c>
      <c r="DM448" s="121">
        <f t="shared" ca="1" si="1551"/>
        <v>-226437.88801511776</v>
      </c>
      <c r="DN448" s="121">
        <f t="shared" ca="1" si="1551"/>
        <v>25284.429703175963</v>
      </c>
      <c r="DO448" s="121">
        <f t="shared" ca="1" si="1551"/>
        <v>58359.640901059727</v>
      </c>
      <c r="DP448" s="121">
        <f t="shared" ca="1" si="1551"/>
        <v>-239982.53347416216</v>
      </c>
      <c r="DQ448" s="121">
        <f t="shared" ca="1" si="1551"/>
        <v>108863.89943956328</v>
      </c>
      <c r="DR448" s="121">
        <f t="shared" ca="1" si="1551"/>
        <v>124320.47729881672</v>
      </c>
      <c r="DS448" s="121">
        <f t="shared" ca="1" si="1551"/>
        <v>-157395.60195459894</v>
      </c>
      <c r="DT448" s="121">
        <f t="shared" ca="1" si="1551"/>
        <v>158818.6950394731</v>
      </c>
      <c r="DU448" s="121">
        <f t="shared" ca="1" si="1551"/>
        <v>178267.02584569994</v>
      </c>
      <c r="DV448" s="121">
        <f t="shared" ca="1" si="1551"/>
        <v>-128898.15910444417</v>
      </c>
      <c r="DW448" s="121">
        <f t="shared" ca="1" si="1551"/>
        <v>144876.37943870606</v>
      </c>
      <c r="DX448" s="121">
        <f t="shared" ca="1" si="1551"/>
        <v>104280.18763569133</v>
      </c>
      <c r="DY448" s="121">
        <f t="shared" ca="1" si="1551"/>
        <v>-227861.89365383188</v>
      </c>
      <c r="DZ448" s="121">
        <f t="shared" ca="1" si="1551"/>
        <v>24124.221828089729</v>
      </c>
      <c r="EA448" s="121">
        <f t="shared" ca="1" si="1551"/>
        <v>57439.863876406685</v>
      </c>
      <c r="EB448" s="121">
        <f t="shared" ca="1" si="1551"/>
        <v>-241007.72431397805</v>
      </c>
      <c r="EC448" s="121">
        <f t="shared" ca="1" si="1551"/>
        <v>107604.48512789248</v>
      </c>
      <c r="ED448" s="121">
        <f t="shared" ca="1" si="1551"/>
        <v>125132.47037158345</v>
      </c>
      <c r="EE448" s="121">
        <f t="shared" ca="1" si="1551"/>
        <v>-158882.02131416867</v>
      </c>
      <c r="EF448" s="121">
        <f t="shared" ca="1" si="1551"/>
        <v>157240.89609870064</v>
      </c>
      <c r="EG448" s="121">
        <f t="shared" ref="EG448:GR448" ca="1" si="1552">EG424+EG429+EG446</f>
        <v>176616.8051019987</v>
      </c>
      <c r="EH448" s="121">
        <f t="shared" ca="1" si="1552"/>
        <v>-130517.2654050389</v>
      </c>
      <c r="EI448" s="121">
        <f t="shared" ca="1" si="1552"/>
        <v>143497.04185086393</v>
      </c>
      <c r="EJ448" s="121">
        <f t="shared" ca="1" si="1552"/>
        <v>102551.24703840917</v>
      </c>
      <c r="EK448" s="121">
        <f t="shared" ca="1" si="1552"/>
        <v>-229278.19289761686</v>
      </c>
      <c r="EL448" s="121">
        <f t="shared" ca="1" si="1552"/>
        <v>23403.404385553735</v>
      </c>
      <c r="EM448" s="121">
        <f t="shared" ca="1" si="1552"/>
        <v>56526.249753092823</v>
      </c>
      <c r="EN448" s="121">
        <f t="shared" ca="1" si="1552"/>
        <v>-241928.66781112435</v>
      </c>
      <c r="EO448" s="121">
        <f t="shared" ca="1" si="1552"/>
        <v>106356.24553625932</v>
      </c>
      <c r="EP448" s="121">
        <f t="shared" ca="1" si="1552"/>
        <v>125956.88279405158</v>
      </c>
      <c r="EQ448" s="121">
        <f t="shared" ca="1" si="1552"/>
        <v>-160353.95221040247</v>
      </c>
      <c r="ER448" s="121">
        <f t="shared" ca="1" si="1552"/>
        <v>155679.21621724544</v>
      </c>
      <c r="ES448" s="121">
        <f t="shared" ca="1" si="1552"/>
        <v>174992.85711826786</v>
      </c>
      <c r="ET448" s="121">
        <f t="shared" ca="1" si="1552"/>
        <v>-132119.05427907946</v>
      </c>
      <c r="EU448" s="121">
        <f t="shared" ca="1" si="1552"/>
        <v>141720.97845408123</v>
      </c>
      <c r="EV448" s="121">
        <f t="shared" ca="1" si="1552"/>
        <v>100833.08629986744</v>
      </c>
      <c r="EW448" s="121">
        <f t="shared" ca="1" si="1552"/>
        <v>-230687.02311010403</v>
      </c>
      <c r="EX448" s="121">
        <f t="shared" ca="1" si="1552"/>
        <v>22467.065743725274</v>
      </c>
      <c r="EY448" s="121">
        <f t="shared" ca="1" si="1552"/>
        <v>55618.61079763696</v>
      </c>
      <c r="EZ448" s="121">
        <f t="shared" ca="1" si="1552"/>
        <v>-242892.57568746046</v>
      </c>
      <c r="FA448" s="121">
        <f t="shared" ca="1" si="1552"/>
        <v>105118.95935176118</v>
      </c>
      <c r="FB448" s="121">
        <f t="shared" ca="1" si="1552"/>
        <v>126793.69950418151</v>
      </c>
      <c r="FC448" s="121">
        <f t="shared" ca="1" si="1552"/>
        <v>-161811.63840149349</v>
      </c>
      <c r="FD448" s="121">
        <f t="shared" ca="1" si="1552"/>
        <v>154133.4026152509</v>
      </c>
      <c r="FE448" s="121">
        <f t="shared" ca="1" si="1552"/>
        <v>173393.67877681204</v>
      </c>
      <c r="FF448" s="121">
        <f t="shared" ca="1" si="1552"/>
        <v>-133703.78256350593</v>
      </c>
      <c r="FG448" s="121">
        <f t="shared" ca="1" si="1552"/>
        <v>139610.11699668845</v>
      </c>
      <c r="FH448" s="121">
        <f t="shared" ca="1" si="1552"/>
        <v>99125.437351089873</v>
      </c>
      <c r="FI448" s="121">
        <f t="shared" ca="1" si="1552"/>
        <v>-232088.62329781058</v>
      </c>
      <c r="FJ448" s="121">
        <f t="shared" ca="1" si="1552"/>
        <v>21533.254862474976</v>
      </c>
      <c r="FK448" s="121">
        <f t="shared" ca="1" si="1552"/>
        <v>54716.757470004348</v>
      </c>
      <c r="FL448" s="121">
        <f t="shared" ca="1" si="1552"/>
        <v>-243828.97589268271</v>
      </c>
      <c r="FM448" s="121">
        <f t="shared" ca="1" si="1552"/>
        <v>103892.40395229774</v>
      </c>
      <c r="FN448" s="121">
        <f t="shared" ca="1" si="1552"/>
        <v>126559.85078740999</v>
      </c>
      <c r="FO448" s="121">
        <f t="shared" ca="1" si="1552"/>
        <v>-163255.32462599833</v>
      </c>
      <c r="FP448" s="121">
        <f t="shared" ca="1" si="1552"/>
        <v>152603.20169439865</v>
      </c>
      <c r="FQ448" s="121">
        <f t="shared" ca="1" si="1552"/>
        <v>171812.02378604744</v>
      </c>
      <c r="FR448" s="121">
        <f t="shared" ca="1" si="1552"/>
        <v>-135271.70779461582</v>
      </c>
      <c r="FS448" s="121">
        <f t="shared" ca="1" si="1552"/>
        <v>137513.51160519538</v>
      </c>
      <c r="FT448" s="121">
        <f t="shared" ca="1" si="1552"/>
        <v>97428.030772460494</v>
      </c>
      <c r="FU448" s="121">
        <f t="shared" ca="1" si="1552"/>
        <v>-233483.2341938212</v>
      </c>
      <c r="FV448" s="121">
        <f t="shared" ca="1" si="1552"/>
        <v>20383.607115540792</v>
      </c>
      <c r="FW448" s="121">
        <f t="shared" ca="1" si="1552"/>
        <v>53820.498344550164</v>
      </c>
      <c r="FX448" s="121">
        <f t="shared" ca="1" si="1552"/>
        <v>-244788.27864542836</v>
      </c>
      <c r="FY448" s="121">
        <f t="shared" ca="1" si="1552"/>
        <v>102676.35532419539</v>
      </c>
      <c r="FZ448" s="121">
        <f t="shared" ca="1" si="1552"/>
        <v>125140.75753187438</v>
      </c>
      <c r="GA448" s="121">
        <f t="shared" ca="1" si="1552"/>
        <v>-164685.25668743311</v>
      </c>
      <c r="GB448" s="121">
        <f t="shared" ca="1" si="1552"/>
        <v>151088.35895242263</v>
      </c>
      <c r="GC448" s="121">
        <f t="shared" ca="1" si="1552"/>
        <v>170247.63241895498</v>
      </c>
      <c r="GD448" s="121">
        <f t="shared" ca="1" si="1552"/>
        <v>-136823.08829394952</v>
      </c>
      <c r="GE448" s="121">
        <f t="shared" ca="1" si="1552"/>
        <v>135430.85146880691</v>
      </c>
      <c r="GF448" s="121">
        <f t="shared" ca="1" si="1552"/>
        <v>95740.595706690583</v>
      </c>
      <c r="GG448" s="121">
        <f t="shared" ca="1" si="1552"/>
        <v>-234871.09834313663</v>
      </c>
      <c r="GH448" s="121">
        <f t="shared" ca="1" si="1552"/>
        <v>19672.438444620617</v>
      </c>
      <c r="GI448" s="121">
        <f t="shared" ca="1" si="1552"/>
        <v>52929.640029272676</v>
      </c>
      <c r="GJ448" s="121">
        <f t="shared" ca="1" si="1552"/>
        <v>-245637.1247762634</v>
      </c>
      <c r="GK448" s="121">
        <f t="shared" ca="1" si="1552"/>
        <v>101470.58797818943</v>
      </c>
      <c r="GL448" s="121">
        <f t="shared" ca="1" si="1552"/>
        <v>123734.15735985443</v>
      </c>
      <c r="GM448" s="121">
        <f t="shared" ca="1" si="1552"/>
        <v>-166094.35690293077</v>
      </c>
      <c r="GN448" s="121">
        <f t="shared" ca="1" si="1552"/>
        <v>149588.61889603091</v>
      </c>
      <c r="GO448" s="121">
        <f t="shared" ca="1" si="1552"/>
        <v>168334.0122701829</v>
      </c>
      <c r="GP448" s="121">
        <f t="shared" ca="1" si="1552"/>
        <v>-138358.18325575491</v>
      </c>
      <c r="GQ448" s="121">
        <f t="shared" ca="1" si="1552"/>
        <v>133361.82464808688</v>
      </c>
      <c r="GR448" s="121">
        <f t="shared" ca="1" si="1552"/>
        <v>94062.859770141615</v>
      </c>
      <c r="GS448" s="121">
        <f t="shared" ref="GS448:JD448" ca="1" si="1553">GS424+GS429+GS446</f>
        <v>-236252.46018973546</v>
      </c>
      <c r="GT448" s="121">
        <f t="shared" ca="1" si="1553"/>
        <v>18745.038162416306</v>
      </c>
      <c r="GU448" s="121">
        <f t="shared" ca="1" si="1553"/>
        <v>52043.987083330168</v>
      </c>
      <c r="GV448" s="121">
        <f t="shared" ca="1" si="1553"/>
        <v>-246533.22405497695</v>
      </c>
      <c r="GW448" s="121">
        <f t="shared" ca="1" si="1553"/>
        <v>100274.87486371992</v>
      </c>
      <c r="GX448" s="121">
        <f t="shared" ca="1" si="1553"/>
        <v>122339.80311022456</v>
      </c>
      <c r="GY448" s="121">
        <f t="shared" ca="1" si="1553"/>
        <v>-167480.02610406358</v>
      </c>
      <c r="GZ448" s="121">
        <f t="shared" ca="1" si="1553"/>
        <v>148103.72495218806</v>
      </c>
      <c r="HA448" s="121">
        <f t="shared" ca="1" si="1553"/>
        <v>165928.53381492355</v>
      </c>
      <c r="HB448" s="121">
        <f t="shared" ca="1" si="1553"/>
        <v>-139877.25283607948</v>
      </c>
      <c r="HC448" s="121">
        <f t="shared" ca="1" si="1553"/>
        <v>131306.11798062912</v>
      </c>
      <c r="HD448" s="121">
        <f t="shared" ca="1" si="1553"/>
        <v>92394.548962454763</v>
      </c>
      <c r="HE448" s="121">
        <f t="shared" ca="1" si="1553"/>
        <v>-237627.56616539485</v>
      </c>
      <c r="HF448" s="121">
        <f t="shared" ca="1" si="1553"/>
        <v>17819.375982939382</v>
      </c>
      <c r="HG448" s="121">
        <f t="shared" ca="1" si="1553"/>
        <v>51163.341932775082</v>
      </c>
      <c r="HH448" s="121">
        <f t="shared" ca="1" si="1553"/>
        <v>-247424.27067051677</v>
      </c>
      <c r="HI448" s="121">
        <f t="shared" ca="1" si="1553"/>
        <v>99088.987281492504</v>
      </c>
      <c r="HJ448" s="121">
        <f t="shared" ca="1" si="1553"/>
        <v>120957.44619237492</v>
      </c>
      <c r="HK448" s="121">
        <f t="shared" ca="1" si="1553"/>
        <v>-168852.68597529468</v>
      </c>
      <c r="HL448" s="121">
        <f t="shared" ca="1" si="1553"/>
        <v>146638.67010402834</v>
      </c>
      <c r="HM448" s="121">
        <f t="shared" ca="1" si="1553"/>
        <v>163539.54276264005</v>
      </c>
      <c r="HN448" s="121">
        <f t="shared" ca="1" si="1553"/>
        <v>-141643.09455937741</v>
      </c>
      <c r="HO448" s="121">
        <f t="shared" ca="1" si="1553"/>
        <v>129263.41698502837</v>
      </c>
      <c r="HP448" s="121">
        <f t="shared" ca="1" si="1553"/>
        <v>90735.387574441993</v>
      </c>
      <c r="HQ448" s="121">
        <f t="shared" ca="1" si="1553"/>
        <v>-238996.66478031955</v>
      </c>
      <c r="HR448" s="121">
        <f t="shared" ca="1" si="1553"/>
        <v>16677.144888215815</v>
      </c>
      <c r="HS448" s="121">
        <f t="shared" ca="1" si="1553"/>
        <v>50287.504784456651</v>
      </c>
      <c r="HT448" s="121">
        <f t="shared" ca="1" si="1553"/>
        <v>-248366.33095651455</v>
      </c>
      <c r="HU448" s="121">
        <f t="shared" ca="1" si="1553"/>
        <v>97912.694794257375</v>
      </c>
      <c r="HV448" s="121">
        <f t="shared" ca="1" si="1553"/>
        <v>119586.83649499866</v>
      </c>
      <c r="HW448" s="121">
        <f t="shared" ca="1" si="1553"/>
        <v>-170212.58571714204</v>
      </c>
      <c r="HX448" s="121">
        <f t="shared" ca="1" si="1553"/>
        <v>145199.33708134992</v>
      </c>
      <c r="HY448" s="121">
        <f t="shared" ca="1" si="1553"/>
        <v>161166.68855697612</v>
      </c>
      <c r="HZ448" s="121">
        <f t="shared" ca="1" si="1553"/>
        <v>-143963.05754260632</v>
      </c>
      <c r="IA448" s="121">
        <f t="shared" ca="1" si="1553"/>
        <v>127233.40576310272</v>
      </c>
      <c r="IB448" s="121">
        <f t="shared" ca="1" si="1553"/>
        <v>89085.098094188186</v>
      </c>
      <c r="IC448" s="121">
        <f t="shared" ca="1" si="1553"/>
        <v>-240360.00671562823</v>
      </c>
      <c r="ID448" s="121">
        <f t="shared" ca="1" si="1553"/>
        <v>15972.449201488103</v>
      </c>
      <c r="IE448" s="121">
        <f t="shared" ca="1" si="1553"/>
        <v>49416.273538044661</v>
      </c>
      <c r="IF448" s="121">
        <f t="shared" ca="1" si="1553"/>
        <v>-209318.88718787156</v>
      </c>
      <c r="IG448" s="121">
        <f t="shared" ca="1" si="1553"/>
        <v>96745.765135755981</v>
      </c>
      <c r="IH448" s="121">
        <f t="shared" ca="1" si="1553"/>
        <v>118228.97323807608</v>
      </c>
      <c r="II448" s="121">
        <f t="shared" ca="1" si="1553"/>
        <v>155475.73886345103</v>
      </c>
      <c r="IJ448" s="121">
        <f t="shared" ca="1" si="1553"/>
        <v>143711.52540252486</v>
      </c>
      <c r="IK448" s="121">
        <f t="shared" ca="1" si="1553"/>
        <v>158809.6194702189</v>
      </c>
      <c r="IL448" s="121">
        <f t="shared" ca="1" si="1553"/>
        <v>23163.90802022838</v>
      </c>
      <c r="IM448" s="121">
        <f t="shared" ca="1" si="1553"/>
        <v>125215.76690031574</v>
      </c>
      <c r="IN448" s="121">
        <f t="shared" ca="1" si="1553"/>
        <v>87443.401111315892</v>
      </c>
      <c r="IO448" s="121">
        <f t="shared" ca="1" si="1553"/>
        <v>-2465198.7378751775</v>
      </c>
      <c r="IP448" s="121">
        <f t="shared" ca="1" si="1553"/>
        <v>15050.769597813218</v>
      </c>
      <c r="IQ448" s="121">
        <f t="shared" ca="1" si="1553"/>
        <v>48208.841213116568</v>
      </c>
      <c r="IR448" s="121">
        <f t="shared" ca="1" si="1553"/>
        <v>-80637.444529571367</v>
      </c>
      <c r="IS448" s="121">
        <f t="shared" ca="1" si="1553"/>
        <v>95564.559834227839</v>
      </c>
      <c r="IT448" s="121">
        <f t="shared" ca="1" si="1553"/>
        <v>116896.70891753971</v>
      </c>
      <c r="IU448" s="121">
        <f t="shared" ca="1" si="1553"/>
        <v>-3463.4393523285253</v>
      </c>
      <c r="IV448" s="121">
        <f t="shared" ca="1" si="1553"/>
        <v>141519.6784323754</v>
      </c>
      <c r="IW448" s="121">
        <f t="shared" ca="1" si="1553"/>
        <v>156467.98249843615</v>
      </c>
      <c r="IX448" s="121">
        <f t="shared" ca="1" si="1553"/>
        <v>20874.114522235046</v>
      </c>
      <c r="IY448" s="121">
        <f t="shared" ca="1" si="1553"/>
        <v>116585.93579200136</v>
      </c>
      <c r="IZ448" s="121">
        <f t="shared" ca="1" si="1553"/>
        <v>74483.101973796744</v>
      </c>
      <c r="JA448" s="121">
        <f t="shared" ca="1" si="1553"/>
        <v>-80546.920075311398</v>
      </c>
      <c r="JB448" s="121">
        <f t="shared" ca="1" si="1553"/>
        <v>14130.627398126122</v>
      </c>
      <c r="JC448" s="121">
        <f t="shared" ca="1" si="1553"/>
        <v>41719.916880377779</v>
      </c>
      <c r="JD448" s="121">
        <f t="shared" ca="1" si="1553"/>
        <v>-87635.804138265812</v>
      </c>
      <c r="JE448" s="121">
        <f t="shared" ref="JE448:LP448" ca="1" si="1554">JE424+JE429+JE446</f>
        <v>80340.538662486302</v>
      </c>
      <c r="JF448" s="121">
        <f t="shared" ca="1" si="1554"/>
        <v>98442.23723315954</v>
      </c>
      <c r="JG448" s="121">
        <f t="shared" ca="1" si="1554"/>
        <v>-24205.956388950595</v>
      </c>
      <c r="JH448" s="121">
        <f t="shared" ca="1" si="1554"/>
        <v>117991.45010324693</v>
      </c>
      <c r="JI448" s="121">
        <f t="shared" ca="1" si="1554"/>
        <v>130508.79468360837</v>
      </c>
      <c r="JJ448" s="121">
        <f t="shared" ca="1" si="1554"/>
        <v>-4301.0512686401344</v>
      </c>
      <c r="JK448" s="121">
        <f t="shared" ca="1" si="1554"/>
        <v>102937.96321806766</v>
      </c>
      <c r="JL448" s="121">
        <f t="shared" ca="1" si="1554"/>
        <v>72129.431371136336</v>
      </c>
      <c r="JM448" s="121">
        <f t="shared" ca="1" si="1554"/>
        <v>-82671.522988406577</v>
      </c>
      <c r="JN448" s="121">
        <f t="shared" ca="1" si="1554"/>
        <v>12335.797601371823</v>
      </c>
      <c r="JO448" s="121">
        <f t="shared" ca="1" si="1554"/>
        <v>39454.541504924353</v>
      </c>
      <c r="JP448" s="121">
        <f t="shared" ca="1" si="1554"/>
        <v>-89766.734729070537</v>
      </c>
      <c r="JQ448" s="121">
        <f t="shared" ca="1" si="1554"/>
        <v>77865.857767097201</v>
      </c>
      <c r="JR448" s="121">
        <f t="shared" ca="1" si="1554"/>
        <v>96294.296549959603</v>
      </c>
      <c r="JS448" s="121">
        <f t="shared" ca="1" si="1554"/>
        <v>-26959.694262714664</v>
      </c>
      <c r="JT448" s="121">
        <f t="shared" ca="1" si="1554"/>
        <v>115108.67999548319</v>
      </c>
      <c r="JU448" s="121">
        <f t="shared" ca="1" si="1554"/>
        <v>127491.62137405961</v>
      </c>
      <c r="JV448" s="121">
        <f t="shared" ca="1" si="1554"/>
        <v>-7287.9294190162473</v>
      </c>
      <c r="JW448" s="121">
        <f t="shared" ca="1" si="1554"/>
        <v>100171.83814750983</v>
      </c>
      <c r="JX448" s="121">
        <f t="shared" ca="1" si="1554"/>
        <v>69655.529647185147</v>
      </c>
      <c r="JY448" s="121">
        <f t="shared" ca="1" si="1554"/>
        <v>-84920.170482828791</v>
      </c>
      <c r="JZ448" s="121">
        <f t="shared" ca="1" si="1554"/>
        <v>10646.903998183403</v>
      </c>
      <c r="KA448" s="121">
        <f t="shared" ca="1" si="1554"/>
        <v>37261.913407060914</v>
      </c>
      <c r="KB448" s="121">
        <f t="shared" ca="1" si="1554"/>
        <v>-91955.453242000163</v>
      </c>
      <c r="KC448" s="121">
        <f t="shared" ca="1" si="1554"/>
        <v>75265.004794360502</v>
      </c>
      <c r="KD448" s="121">
        <f t="shared" ca="1" si="1554"/>
        <v>94020.570531840756</v>
      </c>
      <c r="KE448" s="121">
        <f t="shared" ca="1" si="1554"/>
        <v>-29839.712966915045</v>
      </c>
      <c r="KF448" s="121">
        <f t="shared" ca="1" si="1554"/>
        <v>112099.44851276719</v>
      </c>
      <c r="KG448" s="121">
        <f t="shared" ca="1" si="1554"/>
        <v>124347.84495954124</v>
      </c>
      <c r="KH448" s="121">
        <f t="shared" ca="1" si="1554"/>
        <v>-10403.206656433293</v>
      </c>
      <c r="KI448" s="121">
        <f t="shared" ca="1" si="1554"/>
        <v>97273.607189599948</v>
      </c>
      <c r="KJ448" s="121">
        <f t="shared" ca="1" si="1554"/>
        <v>67045.088705948699</v>
      </c>
      <c r="KK448" s="121">
        <f t="shared" ca="1" si="1554"/>
        <v>-87309.310159651737</v>
      </c>
      <c r="KL448" s="121">
        <f t="shared" ca="1" si="1554"/>
        <v>8595.0653208225413</v>
      </c>
      <c r="KM448" s="121">
        <f t="shared" ca="1" si="1554"/>
        <v>34925.100888963992</v>
      </c>
      <c r="KN448" s="121">
        <f t="shared" ca="1" si="1554"/>
        <v>-94325.180622317566</v>
      </c>
      <c r="KO448" s="121">
        <f t="shared" ca="1" si="1554"/>
        <v>72520.842424583185</v>
      </c>
      <c r="KP448" s="121">
        <f t="shared" ca="1" si="1554"/>
        <v>91603.786628621107</v>
      </c>
      <c r="KQ448" s="121">
        <f t="shared" ca="1" si="1554"/>
        <v>-32863.514827786421</v>
      </c>
      <c r="KR448" s="121">
        <f t="shared" ca="1" si="1554"/>
        <v>108946.06933128492</v>
      </c>
      <c r="KS448" s="121">
        <f t="shared" ca="1" si="1554"/>
        <v>121059.59287434074</v>
      </c>
      <c r="KT448" s="121">
        <f t="shared" ca="1" si="1554"/>
        <v>3323424.4067751151</v>
      </c>
      <c r="KU448" s="121">
        <f t="shared" ca="1" si="1554"/>
        <v>94225.071601150921</v>
      </c>
      <c r="KV448" s="121">
        <f t="shared" ca="1" si="1554"/>
        <v>64279.760596122956</v>
      </c>
      <c r="KW448" s="121">
        <f t="shared" ca="1" si="1554"/>
        <v>45970.510526386483</v>
      </c>
      <c r="KX448" s="121">
        <f t="shared" ca="1" si="1554"/>
        <v>10484.325468417999</v>
      </c>
      <c r="KY448" s="121">
        <f t="shared" ca="1" si="1554"/>
        <v>39701.396936256766</v>
      </c>
      <c r="KZ448" s="121">
        <f t="shared" ca="1" si="1554"/>
        <v>39357.065556035639</v>
      </c>
      <c r="LA448" s="121">
        <f t="shared" ca="1" si="1554"/>
        <v>75668.998365780921</v>
      </c>
      <c r="LB448" s="121">
        <f t="shared" ca="1" si="1554"/>
        <v>95139.96516083325</v>
      </c>
      <c r="LC448" s="121">
        <f t="shared" ca="1" si="1554"/>
        <v>100566.24671536294</v>
      </c>
      <c r="LD448" s="121">
        <f t="shared" ca="1" si="1554"/>
        <v>112087.98651696929</v>
      </c>
      <c r="LE448" s="121">
        <f t="shared" ca="1" si="1554"/>
        <v>124130.69438471981</v>
      </c>
      <c r="LF448" s="121">
        <f t="shared" ca="1" si="1554"/>
        <v>119936.20655079251</v>
      </c>
      <c r="LG448" s="121">
        <f t="shared" ca="1" si="1554"/>
        <v>97881.780535826852</v>
      </c>
      <c r="LH448" s="121">
        <f t="shared" ca="1" si="1554"/>
        <v>68283.682460899814</v>
      </c>
      <c r="LI448" s="121">
        <f t="shared" ca="1" si="1554"/>
        <v>44869.233978426717</v>
      </c>
      <c r="LJ448" s="121">
        <f t="shared" ca="1" si="1554"/>
        <v>9355.3968247235189</v>
      </c>
      <c r="LK448" s="121">
        <f t="shared" ca="1" si="1554"/>
        <v>38830.03331866498</v>
      </c>
      <c r="LL448" s="121">
        <f t="shared" ca="1" si="1554"/>
        <v>38274.580144627806</v>
      </c>
      <c r="LM448" s="121">
        <f t="shared" ca="1" si="1554"/>
        <v>74270.702134329753</v>
      </c>
      <c r="LN448" s="121">
        <f t="shared" ca="1" si="1554"/>
        <v>94085.984472461525</v>
      </c>
      <c r="LO448" s="121">
        <f t="shared" ca="1" si="1554"/>
        <v>98920.115960445546</v>
      </c>
      <c r="LP448" s="121">
        <f t="shared" ca="1" si="1554"/>
        <v>110328.17534549718</v>
      </c>
      <c r="LQ448" s="121">
        <f t="shared" ref="LQ448:LT448" ca="1" si="1555">LQ424+LQ429+LQ446</f>
        <v>122252.14541685842</v>
      </c>
      <c r="LR448" s="121">
        <f t="shared" ca="1" si="1555"/>
        <v>118097.26152588149</v>
      </c>
      <c r="LS448" s="121">
        <f t="shared" ca="1" si="1555"/>
        <v>96265.531332716128</v>
      </c>
      <c r="LT448" s="121">
        <f t="shared" ca="1" si="1555"/>
        <v>-1002926.9145183889</v>
      </c>
      <c r="LU448" s="121"/>
      <c r="LV448" s="121"/>
      <c r="LW448" s="121"/>
      <c r="LX448" s="121"/>
      <c r="LY448" s="121"/>
      <c r="LZ448" s="121"/>
      <c r="MA448" s="121"/>
      <c r="MB448" s="121"/>
      <c r="MC448" s="121"/>
      <c r="MD448" s="121"/>
      <c r="ME448" s="121"/>
      <c r="MF448" s="121"/>
      <c r="MG448" s="121"/>
      <c r="MH448" s="121"/>
      <c r="MI448" s="121"/>
      <c r="MJ448" s="121"/>
      <c r="MK448" s="121"/>
      <c r="ML448" s="121"/>
      <c r="MM448" s="121"/>
      <c r="MN448" s="121"/>
      <c r="MO448" s="121"/>
      <c r="MP448" s="121"/>
      <c r="MQ448" s="121"/>
      <c r="MR448" s="121"/>
      <c r="MS448" s="121"/>
      <c r="MT448" s="121"/>
      <c r="MU448" s="121"/>
      <c r="MV448" s="121"/>
      <c r="MW448" s="121"/>
      <c r="MX448" s="121"/>
      <c r="MY448" s="121"/>
      <c r="MZ448" s="121"/>
      <c r="NA448" s="121"/>
      <c r="NB448" s="121"/>
      <c r="NC448" s="121"/>
      <c r="ND448" s="121"/>
      <c r="NE448" s="121"/>
      <c r="NF448" s="121"/>
      <c r="NG448" s="121"/>
      <c r="NH448" s="121"/>
      <c r="NI448" s="121"/>
      <c r="NJ448" s="121"/>
      <c r="NK448" s="121"/>
      <c r="NL448" s="121"/>
      <c r="NM448" s="121"/>
      <c r="NN448" s="121"/>
      <c r="NO448" s="121"/>
      <c r="NP448" s="121"/>
      <c r="NQ448" s="121"/>
      <c r="NR448" s="121"/>
      <c r="NS448" s="121"/>
      <c r="NT448" s="121"/>
      <c r="NU448" s="121"/>
      <c r="NV448" s="121"/>
      <c r="NW448" s="121"/>
      <c r="NX448" s="121"/>
      <c r="NY448" s="121"/>
      <c r="NZ448" s="121"/>
      <c r="OA448" s="121"/>
      <c r="OB448" s="121"/>
      <c r="OC448" s="121"/>
      <c r="OD448" s="121"/>
      <c r="OE448" s="121"/>
      <c r="OF448" s="121"/>
      <c r="OG448" s="121"/>
      <c r="OH448" s="121"/>
      <c r="OI448" s="121"/>
      <c r="OJ448" s="121"/>
      <c r="OK448" s="121"/>
      <c r="OL448" s="121"/>
      <c r="OM448" s="121"/>
      <c r="ON448" s="121"/>
      <c r="OO448" s="121"/>
      <c r="OP448" s="121"/>
      <c r="OQ448" s="121"/>
      <c r="OR448" s="121"/>
      <c r="OS448" s="121"/>
      <c r="OT448" s="121"/>
      <c r="OU448" s="121"/>
      <c r="OV448" s="121"/>
      <c r="OW448" s="121"/>
      <c r="OX448" s="121"/>
      <c r="OY448" s="121"/>
      <c r="OZ448" s="121"/>
      <c r="PA448" s="121"/>
      <c r="PB448" s="121"/>
      <c r="PC448" s="121"/>
      <c r="PD448" s="121"/>
      <c r="PE448" s="121"/>
      <c r="PF448" s="121"/>
      <c r="PG448" s="121"/>
      <c r="PH448" s="121"/>
      <c r="PI448" s="121"/>
      <c r="PJ448" s="121"/>
      <c r="PK448" s="121"/>
      <c r="PL448" s="121"/>
      <c r="PM448" s="121"/>
      <c r="PN448" s="121"/>
      <c r="PO448" s="121"/>
      <c r="PP448" s="121"/>
      <c r="PQ448" s="121"/>
      <c r="PR448" s="121"/>
      <c r="PS448" s="121"/>
      <c r="PT448" s="121"/>
      <c r="PU448" s="121"/>
      <c r="PV448" s="121"/>
      <c r="PW448" s="121"/>
      <c r="PX448" s="121"/>
      <c r="PY448" s="121"/>
      <c r="PZ448" s="121"/>
      <c r="QA448" s="121"/>
      <c r="QB448" s="121"/>
      <c r="QC448" s="121"/>
      <c r="QD448" s="121"/>
      <c r="QE448" s="121"/>
      <c r="QF448" s="121"/>
      <c r="QG448" s="121"/>
      <c r="QH448" s="121"/>
      <c r="QI448" s="121"/>
      <c r="QJ448" s="121"/>
      <c r="QK448" s="121"/>
      <c r="QL448" s="121"/>
      <c r="QM448" s="121"/>
      <c r="QN448" s="121"/>
      <c r="QO448" s="121"/>
      <c r="QP448" s="121"/>
      <c r="QQ448" s="121"/>
      <c r="QR448" s="121"/>
      <c r="QS448" s="121"/>
      <c r="QT448" s="121"/>
      <c r="QU448" s="121"/>
    </row>
    <row r="449" spans="1:463" ht="15" customHeight="1" outlineLevel="1">
      <c r="C449" s="75"/>
      <c r="H449" s="99"/>
      <c r="N449" s="32"/>
    </row>
    <row r="450" spans="1:463" ht="15" customHeight="1" outlineLevel="1">
      <c r="B450" s="1" t="s">
        <v>113</v>
      </c>
      <c r="C450" s="75"/>
      <c r="H450" s="4"/>
    </row>
    <row r="451" spans="1:463" ht="15" customHeight="1" outlineLevel="1">
      <c r="C451" s="97" t="s">
        <v>624</v>
      </c>
      <c r="D451" s="37"/>
      <c r="E451" s="43" t="s">
        <v>95</v>
      </c>
      <c r="F451" s="37"/>
      <c r="G451" s="37"/>
      <c r="H451" s="361"/>
      <c r="I451" s="38">
        <v>0</v>
      </c>
      <c r="J451" s="38">
        <f t="shared" ref="J451:AV451" ca="1" si="1556">I452</f>
        <v>4418618.8246154236</v>
      </c>
      <c r="K451" s="38">
        <f t="shared" ca="1" si="1556"/>
        <v>4340665.5746154236</v>
      </c>
      <c r="L451" s="38">
        <f t="shared" ca="1" si="1556"/>
        <v>4262712.3246154236</v>
      </c>
      <c r="M451" s="38">
        <f t="shared" ca="1" si="1556"/>
        <v>4184759.0746154236</v>
      </c>
      <c r="N451" s="38">
        <f t="shared" ca="1" si="1556"/>
        <v>4207501.8488063999</v>
      </c>
      <c r="O451" s="38">
        <f t="shared" ca="1" si="1556"/>
        <v>94157.986584399827</v>
      </c>
      <c r="P451" s="38">
        <f t="shared" ca="1" si="1556"/>
        <v>98372.051037401776</v>
      </c>
      <c r="Q451" s="38">
        <f t="shared" ca="1" si="1556"/>
        <v>420962.72531795932</v>
      </c>
      <c r="R451" s="38">
        <f t="shared" ca="1" si="1556"/>
        <v>136757.0258820724</v>
      </c>
      <c r="S451" s="38">
        <f t="shared" ca="1" si="1556"/>
        <v>85149.77089062985</v>
      </c>
      <c r="T451" s="38">
        <f t="shared" ca="1" si="1556"/>
        <v>93806.24880752372</v>
      </c>
      <c r="U451" s="38">
        <f t="shared" ca="1" si="1556"/>
        <v>77990.104927192297</v>
      </c>
      <c r="V451" s="38">
        <f t="shared" ca="1" si="1556"/>
        <v>110694.87746374946</v>
      </c>
      <c r="W451" s="38">
        <f t="shared" ca="1" si="1556"/>
        <v>101201.82760286555</v>
      </c>
      <c r="X451" s="38">
        <f t="shared" ca="1" si="1556"/>
        <v>108426.86427808969</v>
      </c>
      <c r="Y451" s="38">
        <f t="shared" ca="1" si="1556"/>
        <v>84686.511508869211</v>
      </c>
      <c r="Z451" s="38">
        <f t="shared" ca="1" si="1556"/>
        <v>203605.43103109655</v>
      </c>
      <c r="AA451" s="38">
        <f t="shared" ca="1" si="1556"/>
        <v>52106.814928542997</v>
      </c>
      <c r="AB451" s="38">
        <f t="shared" ca="1" si="1556"/>
        <v>1544.6744221418048</v>
      </c>
      <c r="AC451" s="38">
        <f t="shared" ca="1" si="1556"/>
        <v>41141.091018521518</v>
      </c>
      <c r="AD451" s="38">
        <f t="shared" ca="1" si="1556"/>
        <v>24141.553582702822</v>
      </c>
      <c r="AE451" s="38">
        <f t="shared" ca="1" si="1556"/>
        <v>22576.633660781285</v>
      </c>
      <c r="AF451" s="38">
        <f t="shared" ca="1" si="1556"/>
        <v>285626.27566518879</v>
      </c>
      <c r="AG451" s="38">
        <f t="shared" ca="1" si="1556"/>
        <v>472347.19233185542</v>
      </c>
      <c r="AH451" s="38">
        <f t="shared" ca="1" si="1556"/>
        <v>259103.73031629383</v>
      </c>
      <c r="AI451" s="38">
        <f t="shared" ca="1" si="1556"/>
        <v>215699.6418189783</v>
      </c>
      <c r="AJ451" s="38">
        <f t="shared" ca="1" si="1556"/>
        <v>281700.54136915959</v>
      </c>
      <c r="AK451" s="38">
        <f t="shared" ca="1" si="1556"/>
        <v>7852.5785083164228</v>
      </c>
      <c r="AL451" s="38">
        <f t="shared" ca="1" si="1556"/>
        <v>122654.02119069561</v>
      </c>
      <c r="AM451" s="38">
        <f t="shared" ca="1" si="1556"/>
        <v>240438.31909084346</v>
      </c>
      <c r="AN451" s="38">
        <f t="shared" ca="1" si="1556"/>
        <v>83547.854733006679</v>
      </c>
      <c r="AO451" s="38">
        <f t="shared" ca="1" si="1556"/>
        <v>241820.86355490299</v>
      </c>
      <c r="AP451" s="38">
        <f t="shared" ca="1" si="1556"/>
        <v>430209.59942430293</v>
      </c>
      <c r="AQ451" s="38">
        <f t="shared" ca="1" si="1556"/>
        <v>306257.37009821978</v>
      </c>
      <c r="AR451" s="38">
        <f t="shared" ca="1" si="1556"/>
        <v>462774.00152537826</v>
      </c>
      <c r="AS451" s="38">
        <f t="shared" ca="1" si="1556"/>
        <v>578567.44265444844</v>
      </c>
      <c r="AT451" s="38">
        <f t="shared" ca="1" si="1556"/>
        <v>360157.28890657902</v>
      </c>
      <c r="AU451" s="38">
        <f t="shared" ca="1" si="1556"/>
        <v>391177.70260421757</v>
      </c>
      <c r="AV451" s="38">
        <f t="shared" ca="1" si="1556"/>
        <v>455323.05203864363</v>
      </c>
      <c r="AW451" s="38">
        <f t="shared" ref="AW451:DH451" ca="1" si="1557">AV452</f>
        <v>221464.18366610727</v>
      </c>
      <c r="AX451" s="38">
        <f t="shared" ca="1" si="1557"/>
        <v>338337.3487237409</v>
      </c>
      <c r="AY451" s="38">
        <f t="shared" ca="1" si="1557"/>
        <v>458400.35549351526</v>
      </c>
      <c r="AZ451" s="38">
        <f t="shared" ca="1" si="1557"/>
        <v>300536.37403344619</v>
      </c>
      <c r="BA451" s="38">
        <f t="shared" ca="1" si="1557"/>
        <v>458019.32277695544</v>
      </c>
      <c r="BB451" s="38">
        <f t="shared" ca="1" si="1557"/>
        <v>645932.03454874712</v>
      </c>
      <c r="BC451" s="38">
        <f t="shared" ca="1" si="1557"/>
        <v>521369.3601912657</v>
      </c>
      <c r="BD451" s="38">
        <f t="shared" ca="1" si="1557"/>
        <v>674973.23991751764</v>
      </c>
      <c r="BE451" s="38">
        <f t="shared" ca="1" si="1557"/>
        <v>787960.88054043427</v>
      </c>
      <c r="BF451" s="38">
        <f t="shared" ca="1" si="1557"/>
        <v>568668.65873019584</v>
      </c>
      <c r="BG451" s="38">
        <f t="shared" ca="1" si="1557"/>
        <v>598838.05788830505</v>
      </c>
      <c r="BH451" s="38">
        <f t="shared" ca="1" si="1557"/>
        <v>662020.48126638576</v>
      </c>
      <c r="BI451" s="38">
        <f t="shared" ca="1" si="1557"/>
        <v>427144.04853492475</v>
      </c>
      <c r="BJ451" s="38">
        <f t="shared" ca="1" si="1557"/>
        <v>542751.88984798384</v>
      </c>
      <c r="BK451" s="38">
        <f t="shared" ca="1" si="1557"/>
        <v>663496.13499422697</v>
      </c>
      <c r="BL451" s="38">
        <f t="shared" ca="1" si="1557"/>
        <v>506554.17216363148</v>
      </c>
      <c r="BM451" s="38">
        <f t="shared" ca="1" si="1557"/>
        <v>665096.65017689648</v>
      </c>
      <c r="BN451" s="38">
        <f t="shared" ca="1" si="1557"/>
        <v>852019.5014462237</v>
      </c>
      <c r="BO451" s="38">
        <f t="shared" ca="1" si="1557"/>
        <v>728702.11547280382</v>
      </c>
      <c r="BP451" s="38">
        <f t="shared" ca="1" si="1557"/>
        <v>880829.04046753654</v>
      </c>
      <c r="BQ451" s="38">
        <f t="shared" ca="1" si="1557"/>
        <v>992638.43583826418</v>
      </c>
      <c r="BR451" s="38">
        <f t="shared" ca="1" si="1557"/>
        <v>772103.32865041844</v>
      </c>
      <c r="BS451" s="38">
        <f t="shared" ca="1" si="1557"/>
        <v>801313.44005122373</v>
      </c>
      <c r="BT451" s="38">
        <f t="shared" ca="1" si="1557"/>
        <v>863542.51379496779</v>
      </c>
      <c r="BU451" s="38">
        <f t="shared" ca="1" si="1557"/>
        <v>627655.87833153154</v>
      </c>
      <c r="BV451" s="38">
        <f t="shared" ca="1" si="1557"/>
        <v>741894.85841099534</v>
      </c>
      <c r="BW451" s="38">
        <f t="shared" ca="1" si="1557"/>
        <v>863332.85743182956</v>
      </c>
      <c r="BX451" s="38">
        <f t="shared" ca="1" si="1557"/>
        <v>707218.09919992904</v>
      </c>
      <c r="BY451" s="38">
        <f t="shared" ca="1" si="1557"/>
        <v>866712.35722916352</v>
      </c>
      <c r="BZ451" s="38">
        <f t="shared" ca="1" si="1557"/>
        <v>1051765.8858374644</v>
      </c>
      <c r="CA451" s="38">
        <f t="shared" ca="1" si="1557"/>
        <v>929538.25936943293</v>
      </c>
      <c r="CB451" s="38">
        <f t="shared" ca="1" si="1557"/>
        <v>1080083.7928553445</v>
      </c>
      <c r="CC451" s="38">
        <f t="shared" ca="1" si="1557"/>
        <v>1190602.04906094</v>
      </c>
      <c r="CD451" s="38">
        <f t="shared" ca="1" si="1557"/>
        <v>968484.7670368175</v>
      </c>
      <c r="CE451" s="38">
        <f t="shared" ca="1" si="1557"/>
        <v>996396.10512977839</v>
      </c>
      <c r="CF451" s="38">
        <f t="shared" ca="1" si="1557"/>
        <v>1057553.9063637764</v>
      </c>
      <c r="CG451" s="38">
        <f t="shared" ca="1" si="1557"/>
        <v>820493.88067045901</v>
      </c>
      <c r="CH451" s="38">
        <f t="shared" ca="1" si="1557"/>
        <v>933251.28353184124</v>
      </c>
      <c r="CI451" s="38">
        <f t="shared" ca="1" si="1557"/>
        <v>1055270.5371345861</v>
      </c>
      <c r="CJ451" s="38">
        <f t="shared" ca="1" si="1557"/>
        <v>900122.69915017998</v>
      </c>
      <c r="CK451" s="38">
        <f t="shared" ca="1" si="1557"/>
        <v>1060768.7632834041</v>
      </c>
      <c r="CL451" s="38">
        <f t="shared" ca="1" si="1557"/>
        <v>1244097.3061417546</v>
      </c>
      <c r="CM451" s="38">
        <f t="shared" ca="1" si="1557"/>
        <v>1120166.3366898573</v>
      </c>
      <c r="CN451" s="38">
        <f t="shared" ca="1" si="1557"/>
        <v>1269271.349657153</v>
      </c>
      <c r="CO451" s="38">
        <f t="shared" ca="1" si="1557"/>
        <v>1378635.3728766956</v>
      </c>
      <c r="CP451" s="38">
        <f t="shared" ca="1" si="1557"/>
        <v>1155069.5570546708</v>
      </c>
      <c r="CQ451" s="38">
        <f t="shared" ca="1" si="1557"/>
        <v>1182247.3966541067</v>
      </c>
      <c r="CR451" s="38">
        <f t="shared" ca="1" si="1557"/>
        <v>1242465.8226725047</v>
      </c>
      <c r="CS451" s="38">
        <f t="shared" ca="1" si="1557"/>
        <v>1004455.1287502418</v>
      </c>
      <c r="CT451" s="38">
        <f t="shared" ca="1" si="1557"/>
        <v>1115872.2601620106</v>
      </c>
      <c r="CU451" s="38">
        <f t="shared" ca="1" si="1557"/>
        <v>1238610.2534289542</v>
      </c>
      <c r="CV451" s="38">
        <f t="shared" ca="1" si="1557"/>
        <v>1084231.926211131</v>
      </c>
      <c r="CW451" s="38">
        <f t="shared" ca="1" si="1557"/>
        <v>1246046.117049824</v>
      </c>
      <c r="CX451" s="38">
        <f t="shared" ca="1" si="1557"/>
        <v>1427668.7530634259</v>
      </c>
      <c r="CY451" s="38">
        <f t="shared" ca="1" si="1557"/>
        <v>1302061.7831954057</v>
      </c>
      <c r="CZ451" s="38">
        <f t="shared" ca="1" si="1557"/>
        <v>1449741.9171315152</v>
      </c>
      <c r="DA451" s="38">
        <f t="shared" ca="1" si="1557"/>
        <v>1557513.3915717327</v>
      </c>
      <c r="DB451" s="38">
        <f t="shared" ca="1" si="1557"/>
        <v>1332507.4513930636</v>
      </c>
      <c r="DC451" s="38">
        <f t="shared" ca="1" si="1557"/>
        <v>1358736.9449298237</v>
      </c>
      <c r="DD451" s="38">
        <f t="shared" ca="1" si="1557"/>
        <v>1418022.7117612134</v>
      </c>
      <c r="DE451" s="38">
        <f t="shared" ca="1" si="1557"/>
        <v>1179022.7897163597</v>
      </c>
      <c r="DF451" s="38">
        <f t="shared" ca="1" si="1557"/>
        <v>1289157.4982721168</v>
      </c>
      <c r="DG451" s="38">
        <f t="shared" ca="1" si="1557"/>
        <v>1412678.4157942866</v>
      </c>
      <c r="DH451" s="38">
        <f t="shared" ca="1" si="1557"/>
        <v>1256783.9645234556</v>
      </c>
      <c r="DI451" s="38">
        <f t="shared" ref="DI451:FT451" ca="1" si="1558">DH452</f>
        <v>1417196.8296083526</v>
      </c>
      <c r="DJ451" s="38">
        <f t="shared" ca="1" si="1558"/>
        <v>1597132.3794582258</v>
      </c>
      <c r="DK451" s="38">
        <f t="shared" ca="1" si="1558"/>
        <v>1469870.9003028614</v>
      </c>
      <c r="DL451" s="38">
        <f t="shared" ca="1" si="1558"/>
        <v>1616141.5666304263</v>
      </c>
      <c r="DM451" s="38">
        <f t="shared" ca="1" si="1558"/>
        <v>1722161.7415259085</v>
      </c>
      <c r="DN451" s="38">
        <f t="shared" ca="1" si="1558"/>
        <v>1495723.8535107907</v>
      </c>
      <c r="DO451" s="38">
        <f t="shared" ca="1" si="1558"/>
        <v>1521008.2832139668</v>
      </c>
      <c r="DP451" s="38">
        <f t="shared" ca="1" si="1558"/>
        <v>1579367.9241150264</v>
      </c>
      <c r="DQ451" s="38">
        <f t="shared" ca="1" si="1558"/>
        <v>1339385.3906408641</v>
      </c>
      <c r="DR451" s="38">
        <f t="shared" ca="1" si="1558"/>
        <v>1448249.2900804274</v>
      </c>
      <c r="DS451" s="38">
        <f t="shared" ca="1" si="1558"/>
        <v>1572569.7673792441</v>
      </c>
      <c r="DT451" s="38">
        <f t="shared" ca="1" si="1558"/>
        <v>1415174.1654246452</v>
      </c>
      <c r="DU451" s="38">
        <f t="shared" ca="1" si="1558"/>
        <v>1573992.8604641182</v>
      </c>
      <c r="DV451" s="38">
        <f t="shared" ca="1" si="1558"/>
        <v>1752259.8863098181</v>
      </c>
      <c r="DW451" s="38">
        <f t="shared" ca="1" si="1558"/>
        <v>1623361.727205374</v>
      </c>
      <c r="DX451" s="38">
        <f t="shared" ca="1" si="1558"/>
        <v>1768238.10664408</v>
      </c>
      <c r="DY451" s="38">
        <f t="shared" ca="1" si="1558"/>
        <v>1872518.2942797714</v>
      </c>
      <c r="DZ451" s="38">
        <f t="shared" ca="1" si="1558"/>
        <v>1644656.4006259395</v>
      </c>
      <c r="EA451" s="38">
        <f t="shared" ca="1" si="1558"/>
        <v>1668780.6224540293</v>
      </c>
      <c r="EB451" s="38">
        <f t="shared" ca="1" si="1558"/>
        <v>1726220.4863304361</v>
      </c>
      <c r="EC451" s="38">
        <f t="shared" ca="1" si="1558"/>
        <v>1485212.762016458</v>
      </c>
      <c r="ED451" s="38">
        <f t="shared" ca="1" si="1558"/>
        <v>1592817.2471443505</v>
      </c>
      <c r="EE451" s="38">
        <f t="shared" ca="1" si="1558"/>
        <v>1717949.717515934</v>
      </c>
      <c r="EF451" s="38">
        <f t="shared" ca="1" si="1558"/>
        <v>1559067.6962017654</v>
      </c>
      <c r="EG451" s="38">
        <f t="shared" ca="1" si="1558"/>
        <v>1716308.592300466</v>
      </c>
      <c r="EH451" s="38">
        <f t="shared" ca="1" si="1558"/>
        <v>1892925.3974024646</v>
      </c>
      <c r="EI451" s="38">
        <f t="shared" ca="1" si="1558"/>
        <v>1762408.1319974258</v>
      </c>
      <c r="EJ451" s="38">
        <f t="shared" ca="1" si="1558"/>
        <v>1905905.1738482898</v>
      </c>
      <c r="EK451" s="38">
        <f t="shared" ca="1" si="1558"/>
        <v>2008456.4208866989</v>
      </c>
      <c r="EL451" s="38">
        <f t="shared" ca="1" si="1558"/>
        <v>1779178.227989082</v>
      </c>
      <c r="EM451" s="38">
        <f t="shared" ca="1" si="1558"/>
        <v>1802581.6323746357</v>
      </c>
      <c r="EN451" s="38">
        <f t="shared" ca="1" si="1558"/>
        <v>1859107.8821277285</v>
      </c>
      <c r="EO451" s="38">
        <f t="shared" ca="1" si="1558"/>
        <v>1617179.2143166042</v>
      </c>
      <c r="EP451" s="38">
        <f t="shared" ca="1" si="1558"/>
        <v>1723535.4598528636</v>
      </c>
      <c r="EQ451" s="38">
        <f t="shared" ca="1" si="1558"/>
        <v>1849492.3426469152</v>
      </c>
      <c r="ER451" s="38">
        <f t="shared" ca="1" si="1558"/>
        <v>1689138.3904365129</v>
      </c>
      <c r="ES451" s="38">
        <f t="shared" ca="1" si="1558"/>
        <v>1844817.6066537583</v>
      </c>
      <c r="ET451" s="38">
        <f t="shared" ca="1" si="1558"/>
        <v>2019810.4637720261</v>
      </c>
      <c r="EU451" s="38">
        <f t="shared" ca="1" si="1558"/>
        <v>1887691.4094929467</v>
      </c>
      <c r="EV451" s="38">
        <f t="shared" ca="1" si="1558"/>
        <v>2029412.387947028</v>
      </c>
      <c r="EW451" s="38">
        <f t="shared" ca="1" si="1558"/>
        <v>2130245.4742468954</v>
      </c>
      <c r="EX451" s="38">
        <f t="shared" ca="1" si="1558"/>
        <v>1899558.4511367914</v>
      </c>
      <c r="EY451" s="38">
        <f t="shared" ca="1" si="1558"/>
        <v>1922025.5168805167</v>
      </c>
      <c r="EZ451" s="38">
        <f t="shared" ca="1" si="1558"/>
        <v>1977644.1276781536</v>
      </c>
      <c r="FA451" s="38">
        <f t="shared" ca="1" si="1558"/>
        <v>1734751.5519906932</v>
      </c>
      <c r="FB451" s="38">
        <f t="shared" ca="1" si="1558"/>
        <v>1839870.5113424545</v>
      </c>
      <c r="FC451" s="38">
        <f t="shared" ca="1" si="1558"/>
        <v>1966664.210846636</v>
      </c>
      <c r="FD451" s="38">
        <f t="shared" ca="1" si="1558"/>
        <v>1804852.5724451425</v>
      </c>
      <c r="FE451" s="38">
        <f t="shared" ca="1" si="1558"/>
        <v>1958985.9750603936</v>
      </c>
      <c r="FF451" s="38">
        <f t="shared" ca="1" si="1558"/>
        <v>2132379.6538372058</v>
      </c>
      <c r="FG451" s="38">
        <f t="shared" ca="1" si="1558"/>
        <v>1998675.8712736999</v>
      </c>
      <c r="FH451" s="38">
        <f t="shared" ca="1" si="1558"/>
        <v>2138285.9882703885</v>
      </c>
      <c r="FI451" s="38">
        <f t="shared" ca="1" si="1558"/>
        <v>2237411.4256214784</v>
      </c>
      <c r="FJ451" s="38">
        <f t="shared" ca="1" si="1558"/>
        <v>2005322.8023236678</v>
      </c>
      <c r="FK451" s="38">
        <f t="shared" ca="1" si="1558"/>
        <v>2026856.0571861428</v>
      </c>
      <c r="FL451" s="38">
        <f t="shared" ca="1" si="1558"/>
        <v>2081572.814656147</v>
      </c>
      <c r="FM451" s="38">
        <f t="shared" ca="1" si="1558"/>
        <v>1837743.8387634642</v>
      </c>
      <c r="FN451" s="38">
        <f t="shared" ca="1" si="1558"/>
        <v>1941636.242715762</v>
      </c>
      <c r="FO451" s="38">
        <f t="shared" ca="1" si="1558"/>
        <v>2068196.093503172</v>
      </c>
      <c r="FP451" s="38">
        <f t="shared" ca="1" si="1558"/>
        <v>1904940.7688771738</v>
      </c>
      <c r="FQ451" s="38">
        <f t="shared" ca="1" si="1558"/>
        <v>2057543.9705715724</v>
      </c>
      <c r="FR451" s="38">
        <f t="shared" ca="1" si="1558"/>
        <v>2229355.9943576199</v>
      </c>
      <c r="FS451" s="38">
        <f t="shared" ca="1" si="1558"/>
        <v>2094084.2865630041</v>
      </c>
      <c r="FT451" s="38">
        <f t="shared" ca="1" si="1558"/>
        <v>2231597.7981681996</v>
      </c>
      <c r="FU451" s="38">
        <f t="shared" ref="FU451:IF451" ca="1" si="1559">FT452</f>
        <v>2329025.8289406602</v>
      </c>
      <c r="FV451" s="38">
        <f t="shared" ca="1" si="1559"/>
        <v>2095542.594746839</v>
      </c>
      <c r="FW451" s="38">
        <f t="shared" ca="1" si="1559"/>
        <v>2115926.2018623799</v>
      </c>
      <c r="FX451" s="38">
        <f t="shared" ca="1" si="1559"/>
        <v>2169746.7002069303</v>
      </c>
      <c r="FY451" s="38">
        <f t="shared" ca="1" si="1559"/>
        <v>1924958.4215615019</v>
      </c>
      <c r="FZ451" s="38">
        <f t="shared" ca="1" si="1559"/>
        <v>2027634.7768856974</v>
      </c>
      <c r="GA451" s="38">
        <f t="shared" ca="1" si="1559"/>
        <v>2152775.534417572</v>
      </c>
      <c r="GB451" s="38">
        <f t="shared" ca="1" si="1559"/>
        <v>1988090.277730139</v>
      </c>
      <c r="GC451" s="38">
        <f t="shared" ca="1" si="1559"/>
        <v>2139178.6366825616</v>
      </c>
      <c r="GD451" s="38">
        <f t="shared" ca="1" si="1559"/>
        <v>2309426.2691015163</v>
      </c>
      <c r="GE451" s="38">
        <f t="shared" ca="1" si="1559"/>
        <v>2172603.1808075667</v>
      </c>
      <c r="GF451" s="38">
        <f t="shared" ca="1" si="1559"/>
        <v>2308034.0322763738</v>
      </c>
      <c r="GG451" s="38">
        <f t="shared" ca="1" si="1559"/>
        <v>2403774.6279830644</v>
      </c>
      <c r="GH451" s="38">
        <f t="shared" ca="1" si="1559"/>
        <v>2168903.5296399277</v>
      </c>
      <c r="GI451" s="38">
        <f t="shared" ca="1" si="1559"/>
        <v>2188575.9680845481</v>
      </c>
      <c r="GJ451" s="38">
        <f t="shared" ca="1" si="1559"/>
        <v>2241505.6081138207</v>
      </c>
      <c r="GK451" s="38">
        <f t="shared" ca="1" si="1559"/>
        <v>1995868.4833375572</v>
      </c>
      <c r="GL451" s="38">
        <f t="shared" ca="1" si="1559"/>
        <v>2097339.0713157468</v>
      </c>
      <c r="GM451" s="38">
        <f t="shared" ca="1" si="1559"/>
        <v>2221073.2286756011</v>
      </c>
      <c r="GN451" s="38">
        <f t="shared" ca="1" si="1559"/>
        <v>2054978.8717726702</v>
      </c>
      <c r="GO451" s="38">
        <f t="shared" ca="1" si="1559"/>
        <v>2204567.490668701</v>
      </c>
      <c r="GP451" s="38">
        <f t="shared" ca="1" si="1559"/>
        <v>2372901.5029388838</v>
      </c>
      <c r="GQ451" s="38">
        <f t="shared" ca="1" si="1559"/>
        <v>2234543.319683129</v>
      </c>
      <c r="GR451" s="38">
        <f t="shared" ca="1" si="1559"/>
        <v>2367905.1443312159</v>
      </c>
      <c r="GS451" s="38">
        <f t="shared" ca="1" si="1559"/>
        <v>2461968.0041013574</v>
      </c>
      <c r="GT451" s="38">
        <f t="shared" ca="1" si="1559"/>
        <v>2225715.5439116219</v>
      </c>
      <c r="GU451" s="38">
        <f t="shared" ca="1" si="1559"/>
        <v>2244460.5820740382</v>
      </c>
      <c r="GV451" s="38">
        <f t="shared" ca="1" si="1559"/>
        <v>2296504.5691573685</v>
      </c>
      <c r="GW451" s="38">
        <f t="shared" ca="1" si="1559"/>
        <v>2049971.3451023917</v>
      </c>
      <c r="GX451" s="38">
        <f t="shared" ca="1" si="1559"/>
        <v>2150246.2199661117</v>
      </c>
      <c r="GY451" s="38">
        <f t="shared" ca="1" si="1559"/>
        <v>2272586.0230763364</v>
      </c>
      <c r="GZ451" s="38">
        <f t="shared" ca="1" si="1559"/>
        <v>2105105.9969722726</v>
      </c>
      <c r="HA451" s="38">
        <f t="shared" ca="1" si="1559"/>
        <v>2253209.7219244605</v>
      </c>
      <c r="HB451" s="38">
        <f t="shared" ca="1" si="1559"/>
        <v>2419138.2557393839</v>
      </c>
      <c r="HC451" s="38">
        <f t="shared" ca="1" si="1559"/>
        <v>2279261.0029033045</v>
      </c>
      <c r="HD451" s="38">
        <f t="shared" ca="1" si="1559"/>
        <v>2410567.1208839337</v>
      </c>
      <c r="HE451" s="38">
        <f t="shared" ca="1" si="1559"/>
        <v>2502961.6698463885</v>
      </c>
      <c r="HF451" s="38">
        <f t="shared" ca="1" si="1559"/>
        <v>2265334.1036809934</v>
      </c>
      <c r="HG451" s="38">
        <f t="shared" ca="1" si="1559"/>
        <v>2283153.4796639327</v>
      </c>
      <c r="HH451" s="38">
        <f t="shared" ca="1" si="1559"/>
        <v>2334316.8215967077</v>
      </c>
      <c r="HI451" s="38">
        <f t="shared" ca="1" si="1559"/>
        <v>2086892.5509261908</v>
      </c>
      <c r="HJ451" s="38">
        <f t="shared" ca="1" si="1559"/>
        <v>2185981.5382076832</v>
      </c>
      <c r="HK451" s="38">
        <f t="shared" ca="1" si="1559"/>
        <v>2306938.9844000582</v>
      </c>
      <c r="HL451" s="38">
        <f t="shared" ca="1" si="1559"/>
        <v>2138086.2984247636</v>
      </c>
      <c r="HM451" s="38">
        <f t="shared" ca="1" si="1559"/>
        <v>2284724.9685287918</v>
      </c>
      <c r="HN451" s="38">
        <f t="shared" ca="1" si="1559"/>
        <v>2448264.5112914317</v>
      </c>
      <c r="HO451" s="38">
        <f t="shared" ca="1" si="1559"/>
        <v>2306621.4167320542</v>
      </c>
      <c r="HP451" s="38">
        <f t="shared" ca="1" si="1559"/>
        <v>2435884.8337170826</v>
      </c>
      <c r="HQ451" s="38">
        <f t="shared" ca="1" si="1559"/>
        <v>2526620.2212915248</v>
      </c>
      <c r="HR451" s="38">
        <f t="shared" ca="1" si="1559"/>
        <v>2287623.5565112052</v>
      </c>
      <c r="HS451" s="38">
        <f t="shared" ca="1" si="1559"/>
        <v>2304300.7013994209</v>
      </c>
      <c r="HT451" s="38">
        <f t="shared" ca="1" si="1559"/>
        <v>2354588.2061838773</v>
      </c>
      <c r="HU451" s="38">
        <f t="shared" ca="1" si="1559"/>
        <v>2106221.8752273628</v>
      </c>
      <c r="HV451" s="38">
        <f t="shared" ca="1" si="1559"/>
        <v>2204134.57002162</v>
      </c>
      <c r="HW451" s="38">
        <f t="shared" ca="1" si="1559"/>
        <v>2323721.4065166186</v>
      </c>
      <c r="HX451" s="38">
        <f t="shared" ca="1" si="1559"/>
        <v>2153508.8207994765</v>
      </c>
      <c r="HY451" s="38">
        <f t="shared" ca="1" si="1559"/>
        <v>2298708.1578808264</v>
      </c>
      <c r="HZ451" s="38">
        <f t="shared" ca="1" si="1559"/>
        <v>2459874.8464378025</v>
      </c>
      <c r="IA451" s="38">
        <f t="shared" ca="1" si="1559"/>
        <v>2315911.7888951963</v>
      </c>
      <c r="IB451" s="38">
        <f t="shared" ca="1" si="1559"/>
        <v>2443145.194658299</v>
      </c>
      <c r="IC451" s="38">
        <f t="shared" ca="1" si="1559"/>
        <v>2532230.2927524871</v>
      </c>
      <c r="ID451" s="38">
        <f t="shared" ca="1" si="1559"/>
        <v>2291870.2860368588</v>
      </c>
      <c r="IE451" s="38">
        <f t="shared" ca="1" si="1559"/>
        <v>2307842.7352383467</v>
      </c>
      <c r="IF451" s="38">
        <f t="shared" ca="1" si="1559"/>
        <v>2357259.0087763914</v>
      </c>
      <c r="IG451" s="38">
        <f t="shared" ref="IG451:KP451" ca="1" si="1560">IF452</f>
        <v>2147940.1215885198</v>
      </c>
      <c r="IH451" s="38">
        <f t="shared" ca="1" si="1560"/>
        <v>2244685.8867242755</v>
      </c>
      <c r="II451" s="38">
        <f t="shared" ca="1" si="1560"/>
        <v>2362914.8599623516</v>
      </c>
      <c r="IJ451" s="38">
        <f t="shared" ca="1" si="1560"/>
        <v>2518390.5988258026</v>
      </c>
      <c r="IK451" s="38">
        <f t="shared" ca="1" si="1560"/>
        <v>2662102.1242283275</v>
      </c>
      <c r="IL451" s="38">
        <f t="shared" ca="1" si="1560"/>
        <v>2820911.7436985467</v>
      </c>
      <c r="IM451" s="38">
        <f t="shared" ca="1" si="1560"/>
        <v>2844075.6517187748</v>
      </c>
      <c r="IN451" s="38">
        <f t="shared" ca="1" si="1560"/>
        <v>2969291.4186190907</v>
      </c>
      <c r="IO451" s="38">
        <f t="shared" ca="1" si="1560"/>
        <v>3056734.8197304066</v>
      </c>
      <c r="IP451" s="38">
        <f t="shared" ca="1" si="1560"/>
        <v>591536.0818552291</v>
      </c>
      <c r="IQ451" s="38">
        <f t="shared" ca="1" si="1560"/>
        <v>606586.85145304236</v>
      </c>
      <c r="IR451" s="38">
        <f t="shared" ca="1" si="1560"/>
        <v>654795.6926661589</v>
      </c>
      <c r="IS451" s="38">
        <f t="shared" ca="1" si="1560"/>
        <v>574158.24813658756</v>
      </c>
      <c r="IT451" s="38">
        <f t="shared" ca="1" si="1560"/>
        <v>669722.80797081534</v>
      </c>
      <c r="IU451" s="38">
        <f t="shared" ca="1" si="1560"/>
        <v>786619.51688835502</v>
      </c>
      <c r="IV451" s="38">
        <f t="shared" ca="1" si="1560"/>
        <v>783156.07753602648</v>
      </c>
      <c r="IW451" s="38">
        <f t="shared" ca="1" si="1560"/>
        <v>924675.75596840191</v>
      </c>
      <c r="IX451" s="38">
        <f t="shared" ca="1" si="1560"/>
        <v>1081143.7384668381</v>
      </c>
      <c r="IY451" s="38">
        <f t="shared" ca="1" si="1560"/>
        <v>1102017.8529890731</v>
      </c>
      <c r="IZ451" s="38">
        <f t="shared" ca="1" si="1560"/>
        <v>1218603.7887810746</v>
      </c>
      <c r="JA451" s="38">
        <f t="shared" ca="1" si="1560"/>
        <v>1293086.8907548713</v>
      </c>
      <c r="JB451" s="38">
        <f t="shared" ca="1" si="1560"/>
        <v>1212539.97067956</v>
      </c>
      <c r="JC451" s="38">
        <f t="shared" ca="1" si="1560"/>
        <v>1226670.598077686</v>
      </c>
      <c r="JD451" s="38">
        <f t="shared" ca="1" si="1560"/>
        <v>1268390.5149580638</v>
      </c>
      <c r="JE451" s="38">
        <f t="shared" ca="1" si="1560"/>
        <v>1180754.7108197981</v>
      </c>
      <c r="JF451" s="38">
        <f t="shared" ca="1" si="1560"/>
        <v>1261095.2494822843</v>
      </c>
      <c r="JG451" s="38">
        <f t="shared" ca="1" si="1560"/>
        <v>1359537.4867154439</v>
      </c>
      <c r="JH451" s="38">
        <f t="shared" ca="1" si="1560"/>
        <v>1335331.5303264933</v>
      </c>
      <c r="JI451" s="38">
        <f t="shared" ca="1" si="1560"/>
        <v>1453322.9804297402</v>
      </c>
      <c r="JJ451" s="38">
        <f t="shared" ca="1" si="1560"/>
        <v>1583831.7751133486</v>
      </c>
      <c r="JK451" s="38">
        <f t="shared" ca="1" si="1560"/>
        <v>1579530.7238447084</v>
      </c>
      <c r="JL451" s="38">
        <f t="shared" ca="1" si="1560"/>
        <v>1682468.6870627762</v>
      </c>
      <c r="JM451" s="38">
        <f t="shared" ca="1" si="1560"/>
        <v>1754598.1184339125</v>
      </c>
      <c r="JN451" s="38">
        <f t="shared" ca="1" si="1560"/>
        <v>1671926.595445506</v>
      </c>
      <c r="JO451" s="38">
        <f t="shared" ca="1" si="1560"/>
        <v>1684262.3930468778</v>
      </c>
      <c r="JP451" s="38">
        <f t="shared" ca="1" si="1560"/>
        <v>1723716.9345518022</v>
      </c>
      <c r="JQ451" s="38">
        <f t="shared" ca="1" si="1560"/>
        <v>1633950.1998227318</v>
      </c>
      <c r="JR451" s="38">
        <f t="shared" ca="1" si="1560"/>
        <v>1711816.057589829</v>
      </c>
      <c r="JS451" s="38">
        <f t="shared" ca="1" si="1560"/>
        <v>1808110.3541397885</v>
      </c>
      <c r="JT451" s="38">
        <f t="shared" ca="1" si="1560"/>
        <v>1781150.659877074</v>
      </c>
      <c r="JU451" s="38">
        <f t="shared" ca="1" si="1560"/>
        <v>1896259.3398725572</v>
      </c>
      <c r="JV451" s="38">
        <f t="shared" ca="1" si="1560"/>
        <v>2023750.9612466169</v>
      </c>
      <c r="JW451" s="38">
        <f t="shared" ca="1" si="1560"/>
        <v>2016463.0318276007</v>
      </c>
      <c r="JX451" s="38">
        <f t="shared" ca="1" si="1560"/>
        <v>2116634.8699751105</v>
      </c>
      <c r="JY451" s="38">
        <f t="shared" ca="1" si="1560"/>
        <v>2186290.3996222955</v>
      </c>
      <c r="JZ451" s="38">
        <f t="shared" ca="1" si="1560"/>
        <v>2101370.2291394668</v>
      </c>
      <c r="KA451" s="38">
        <f t="shared" ca="1" si="1560"/>
        <v>2112017.1331376503</v>
      </c>
      <c r="KB451" s="38">
        <f t="shared" ca="1" si="1560"/>
        <v>2149279.0465447111</v>
      </c>
      <c r="KC451" s="38">
        <f t="shared" ca="1" si="1560"/>
        <v>2057323.5933027109</v>
      </c>
      <c r="KD451" s="38">
        <f t="shared" ca="1" si="1560"/>
        <v>2132588.5980970715</v>
      </c>
      <c r="KE451" s="38">
        <f t="shared" ca="1" si="1560"/>
        <v>2226609.1686289124</v>
      </c>
      <c r="KF451" s="38">
        <f t="shared" ca="1" si="1560"/>
        <v>2196769.4556619972</v>
      </c>
      <c r="KG451" s="38">
        <f t="shared" ca="1" si="1560"/>
        <v>2308868.9041747642</v>
      </c>
      <c r="KH451" s="38">
        <f t="shared" ca="1" si="1560"/>
        <v>2433216.7491343054</v>
      </c>
      <c r="KI451" s="38">
        <f t="shared" ca="1" si="1560"/>
        <v>2422813.5424778722</v>
      </c>
      <c r="KJ451" s="38">
        <f t="shared" ca="1" si="1560"/>
        <v>2520087.1496674721</v>
      </c>
      <c r="KK451" s="38">
        <f t="shared" ca="1" si="1560"/>
        <v>2587132.2383734207</v>
      </c>
      <c r="KL451" s="38">
        <f t="shared" ca="1" si="1560"/>
        <v>2499822.9282137691</v>
      </c>
      <c r="KM451" s="38">
        <f t="shared" ca="1" si="1560"/>
        <v>2508417.9935345915</v>
      </c>
      <c r="KN451" s="38">
        <f t="shared" ca="1" si="1560"/>
        <v>2543343.0944235553</v>
      </c>
      <c r="KO451" s="38">
        <f t="shared" ca="1" si="1560"/>
        <v>2449017.9138012379</v>
      </c>
      <c r="KP451" s="38">
        <f t="shared" ca="1" si="1560"/>
        <v>2521538.7562258211</v>
      </c>
      <c r="KQ451" s="38">
        <f t="shared" ref="KQ451:LT451" ca="1" si="1561">KP452</f>
        <v>2613142.5428544423</v>
      </c>
      <c r="KR451" s="38">
        <f t="shared" ca="1" si="1561"/>
        <v>2580279.0280266558</v>
      </c>
      <c r="KS451" s="38">
        <f t="shared" ca="1" si="1561"/>
        <v>2689225.0973579409</v>
      </c>
      <c r="KT451" s="38">
        <f t="shared" ca="1" si="1561"/>
        <v>2810284.6902322816</v>
      </c>
      <c r="KU451" s="38">
        <f t="shared" ca="1" si="1561"/>
        <v>6133709.0970073966</v>
      </c>
      <c r="KV451" s="38">
        <f t="shared" ca="1" si="1561"/>
        <v>6227934.1686085472</v>
      </c>
      <c r="KW451" s="38">
        <f t="shared" ca="1" si="1561"/>
        <v>6292213.9292046698</v>
      </c>
      <c r="KX451" s="38">
        <f t="shared" ca="1" si="1561"/>
        <v>6338184.4397310559</v>
      </c>
      <c r="KY451" s="38">
        <f t="shared" ca="1" si="1561"/>
        <v>6348668.7651994741</v>
      </c>
      <c r="KZ451" s="38">
        <f t="shared" ca="1" si="1561"/>
        <v>6388370.1621357305</v>
      </c>
      <c r="LA451" s="38">
        <f t="shared" ca="1" si="1561"/>
        <v>6427727.2276917659</v>
      </c>
      <c r="LB451" s="38">
        <f t="shared" ca="1" si="1561"/>
        <v>6503396.2260575471</v>
      </c>
      <c r="LC451" s="38">
        <f t="shared" ca="1" si="1561"/>
        <v>6598536.1912183808</v>
      </c>
      <c r="LD451" s="38">
        <f t="shared" ca="1" si="1561"/>
        <v>6699102.4379337439</v>
      </c>
      <c r="LE451" s="38">
        <f t="shared" ca="1" si="1561"/>
        <v>6811190.4244507132</v>
      </c>
      <c r="LF451" s="38">
        <f t="shared" ca="1" si="1561"/>
        <v>6935321.1188354334</v>
      </c>
      <c r="LG451" s="38">
        <f t="shared" ca="1" si="1561"/>
        <v>7055257.3253862262</v>
      </c>
      <c r="LH451" s="38">
        <f t="shared" ca="1" si="1561"/>
        <v>7153139.1059220526</v>
      </c>
      <c r="LI451" s="38">
        <f t="shared" ca="1" si="1561"/>
        <v>7221422.7883829521</v>
      </c>
      <c r="LJ451" s="38">
        <f t="shared" ca="1" si="1561"/>
        <v>7266292.0223613791</v>
      </c>
      <c r="LK451" s="38">
        <f t="shared" ca="1" si="1561"/>
        <v>7275647.4191861022</v>
      </c>
      <c r="LL451" s="38">
        <f t="shared" ca="1" si="1561"/>
        <v>7314477.4525047671</v>
      </c>
      <c r="LM451" s="38">
        <f t="shared" ca="1" si="1561"/>
        <v>7352752.0326493951</v>
      </c>
      <c r="LN451" s="38">
        <f t="shared" ca="1" si="1561"/>
        <v>7427022.7347837249</v>
      </c>
      <c r="LO451" s="38">
        <f t="shared" ca="1" si="1561"/>
        <v>7521108.7192561869</v>
      </c>
      <c r="LP451" s="38">
        <f t="shared" ca="1" si="1561"/>
        <v>7620028.8352166321</v>
      </c>
      <c r="LQ451" s="38">
        <f t="shared" ca="1" si="1561"/>
        <v>7730357.0105621293</v>
      </c>
      <c r="LR451" s="38">
        <f t="shared" ca="1" si="1561"/>
        <v>7852609.1559789879</v>
      </c>
      <c r="LS451" s="38">
        <f t="shared" ca="1" si="1561"/>
        <v>7970706.4175048694</v>
      </c>
      <c r="LT451" s="38">
        <f t="shared" ca="1" si="1561"/>
        <v>8066971.9488375857</v>
      </c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38"/>
      <c r="NM451" s="38"/>
      <c r="NN451" s="38"/>
      <c r="NO451" s="38"/>
      <c r="NP451" s="38"/>
      <c r="NQ451" s="38"/>
      <c r="NR451" s="38"/>
      <c r="NS451" s="38"/>
      <c r="NT451" s="38"/>
      <c r="NU451" s="38"/>
      <c r="NV451" s="38"/>
      <c r="NW451" s="38"/>
      <c r="NX451" s="38"/>
      <c r="NY451" s="38"/>
      <c r="NZ451" s="38"/>
      <c r="OA451" s="38"/>
      <c r="OB451" s="38"/>
      <c r="OC451" s="38"/>
      <c r="OD451" s="38"/>
      <c r="OE451" s="38"/>
      <c r="OF451" s="38"/>
      <c r="OG451" s="38"/>
      <c r="OH451" s="38"/>
      <c r="OI451" s="38"/>
      <c r="OJ451" s="38"/>
      <c r="OK451" s="38"/>
      <c r="OL451" s="38"/>
      <c r="OM451" s="38"/>
      <c r="ON451" s="38"/>
      <c r="OO451" s="38"/>
      <c r="OP451" s="38"/>
      <c r="OQ451" s="38"/>
      <c r="OR451" s="38"/>
      <c r="OS451" s="38"/>
      <c r="OT451" s="38"/>
      <c r="OU451" s="38"/>
      <c r="OV451" s="38"/>
      <c r="OW451" s="38"/>
      <c r="OX451" s="38"/>
      <c r="OY451" s="38"/>
      <c r="OZ451" s="38"/>
      <c r="PA451" s="38"/>
      <c r="PB451" s="38"/>
      <c r="PC451" s="38"/>
      <c r="PD451" s="38"/>
      <c r="PE451" s="38"/>
      <c r="PF451" s="38"/>
      <c r="PG451" s="38"/>
      <c r="PH451" s="38"/>
      <c r="PI451" s="38"/>
      <c r="PJ451" s="38"/>
      <c r="PK451" s="38"/>
      <c r="PL451" s="38"/>
      <c r="PM451" s="38"/>
      <c r="PN451" s="38"/>
      <c r="PO451" s="38"/>
      <c r="PP451" s="38"/>
      <c r="PQ451" s="38"/>
      <c r="PR451" s="38"/>
      <c r="PS451" s="38"/>
      <c r="PT451" s="38"/>
      <c r="PU451" s="38"/>
      <c r="PV451" s="38"/>
      <c r="PW451" s="38"/>
      <c r="PX451" s="38"/>
      <c r="PY451" s="38"/>
      <c r="PZ451" s="38"/>
      <c r="QA451" s="38"/>
      <c r="QB451" s="38"/>
      <c r="QC451" s="38"/>
      <c r="QD451" s="38"/>
      <c r="QE451" s="38"/>
      <c r="QF451" s="38"/>
      <c r="QG451" s="38"/>
      <c r="QH451" s="38"/>
      <c r="QI451" s="38"/>
      <c r="QJ451" s="38"/>
      <c r="QK451" s="38"/>
      <c r="QL451" s="38"/>
      <c r="QM451" s="38"/>
      <c r="QN451" s="38"/>
      <c r="QO451" s="38"/>
      <c r="QP451" s="38"/>
      <c r="QQ451" s="38"/>
      <c r="QR451" s="38"/>
      <c r="QS451" s="38"/>
      <c r="QT451" s="38"/>
      <c r="QU451" s="38"/>
    </row>
    <row r="452" spans="1:463" ht="15" customHeight="1" outlineLevel="1">
      <c r="C452" s="75" t="s">
        <v>625</v>
      </c>
      <c r="E452" s="50" t="s">
        <v>95</v>
      </c>
      <c r="F452" s="56" t="str">
        <f ca="1">IF(ROUND(MIN($I$452:$PR$452),0)&gt;=0, "OK", "NO")</f>
        <v>OK</v>
      </c>
      <c r="G452" s="56"/>
      <c r="H452" s="84">
        <v>0</v>
      </c>
      <c r="I452" s="45">
        <f t="shared" ref="I452:AV452" ca="1" si="1562">I448+I451</f>
        <v>4418618.8246154236</v>
      </c>
      <c r="J452" s="45">
        <f t="shared" ca="1" si="1562"/>
        <v>4340665.5746154236</v>
      </c>
      <c r="K452" s="45">
        <f t="shared" ca="1" si="1562"/>
        <v>4262712.3246154236</v>
      </c>
      <c r="L452" s="45">
        <f t="shared" ca="1" si="1562"/>
        <v>4184759.0746154236</v>
      </c>
      <c r="M452" s="45">
        <f t="shared" ca="1" si="1562"/>
        <v>4207501.8488063999</v>
      </c>
      <c r="N452" s="45">
        <f t="shared" ca="1" si="1562"/>
        <v>94157.986584399827</v>
      </c>
      <c r="O452" s="45">
        <f t="shared" ca="1" si="1562"/>
        <v>98372.051037401776</v>
      </c>
      <c r="P452" s="45">
        <f t="shared" ca="1" si="1562"/>
        <v>420962.72531795932</v>
      </c>
      <c r="Q452" s="45">
        <f t="shared" ca="1" si="1562"/>
        <v>136757.0258820724</v>
      </c>
      <c r="R452" s="45">
        <f t="shared" ca="1" si="1562"/>
        <v>85149.77089062985</v>
      </c>
      <c r="S452" s="45">
        <f t="shared" ca="1" si="1562"/>
        <v>93806.24880752372</v>
      </c>
      <c r="T452" s="45">
        <f t="shared" ca="1" si="1562"/>
        <v>77990.104927192297</v>
      </c>
      <c r="U452" s="45">
        <f t="shared" ca="1" si="1562"/>
        <v>110694.87746374946</v>
      </c>
      <c r="V452" s="45">
        <f t="shared" ca="1" si="1562"/>
        <v>101201.82760286555</v>
      </c>
      <c r="W452" s="45">
        <f t="shared" ca="1" si="1562"/>
        <v>108426.86427808969</v>
      </c>
      <c r="X452" s="45">
        <f t="shared" ca="1" si="1562"/>
        <v>84686.511508869211</v>
      </c>
      <c r="Y452" s="45">
        <f t="shared" ca="1" si="1562"/>
        <v>203605.43103109655</v>
      </c>
      <c r="Z452" s="45">
        <f t="shared" ca="1" si="1562"/>
        <v>52106.814928542997</v>
      </c>
      <c r="AA452" s="45">
        <f t="shared" ca="1" si="1562"/>
        <v>1544.6744221418048</v>
      </c>
      <c r="AB452" s="45">
        <f t="shared" ca="1" si="1562"/>
        <v>41141.091018521518</v>
      </c>
      <c r="AC452" s="45">
        <f t="shared" ca="1" si="1562"/>
        <v>24141.553582702822</v>
      </c>
      <c r="AD452" s="45">
        <f t="shared" ca="1" si="1562"/>
        <v>22576.633660781285</v>
      </c>
      <c r="AE452" s="45">
        <f t="shared" ca="1" si="1562"/>
        <v>285626.27566518879</v>
      </c>
      <c r="AF452" s="45">
        <f t="shared" ca="1" si="1562"/>
        <v>472347.19233185542</v>
      </c>
      <c r="AG452" s="45">
        <f t="shared" ca="1" si="1562"/>
        <v>259103.73031629383</v>
      </c>
      <c r="AH452" s="45">
        <f t="shared" ca="1" si="1562"/>
        <v>215699.6418189783</v>
      </c>
      <c r="AI452" s="45">
        <f t="shared" ca="1" si="1562"/>
        <v>281700.54136915959</v>
      </c>
      <c r="AJ452" s="45">
        <f t="shared" ca="1" si="1562"/>
        <v>7852.5785083164228</v>
      </c>
      <c r="AK452" s="45">
        <f t="shared" ca="1" si="1562"/>
        <v>122654.02119069561</v>
      </c>
      <c r="AL452" s="45">
        <f t="shared" ca="1" si="1562"/>
        <v>240438.31909084346</v>
      </c>
      <c r="AM452" s="45">
        <f t="shared" ca="1" si="1562"/>
        <v>83547.854733006679</v>
      </c>
      <c r="AN452" s="45">
        <f t="shared" ca="1" si="1562"/>
        <v>241820.86355490299</v>
      </c>
      <c r="AO452" s="45">
        <f t="shared" ca="1" si="1562"/>
        <v>430209.59942430293</v>
      </c>
      <c r="AP452" s="45">
        <f t="shared" ca="1" si="1562"/>
        <v>306257.37009821978</v>
      </c>
      <c r="AQ452" s="45">
        <f t="shared" ca="1" si="1562"/>
        <v>462774.00152537826</v>
      </c>
      <c r="AR452" s="45">
        <f t="shared" ca="1" si="1562"/>
        <v>578567.44265444844</v>
      </c>
      <c r="AS452" s="45">
        <f t="shared" ca="1" si="1562"/>
        <v>360157.28890657902</v>
      </c>
      <c r="AT452" s="45">
        <f t="shared" ca="1" si="1562"/>
        <v>391177.70260421757</v>
      </c>
      <c r="AU452" s="45">
        <f t="shared" ca="1" si="1562"/>
        <v>455323.05203864363</v>
      </c>
      <c r="AV452" s="45">
        <f t="shared" ca="1" si="1562"/>
        <v>221464.18366610727</v>
      </c>
      <c r="AW452" s="45">
        <f t="shared" ref="AW452:DH452" ca="1" si="1563">AW448+AW451</f>
        <v>338337.3487237409</v>
      </c>
      <c r="AX452" s="45">
        <f t="shared" ca="1" si="1563"/>
        <v>458400.35549351526</v>
      </c>
      <c r="AY452" s="45">
        <f t="shared" ca="1" si="1563"/>
        <v>300536.37403344619</v>
      </c>
      <c r="AZ452" s="45">
        <f t="shared" ca="1" si="1563"/>
        <v>458019.32277695544</v>
      </c>
      <c r="BA452" s="45">
        <f t="shared" ca="1" si="1563"/>
        <v>645932.03454874712</v>
      </c>
      <c r="BB452" s="45">
        <f t="shared" ca="1" si="1563"/>
        <v>521369.3601912657</v>
      </c>
      <c r="BC452" s="45">
        <f t="shared" ca="1" si="1563"/>
        <v>674973.23991751764</v>
      </c>
      <c r="BD452" s="45">
        <f t="shared" ca="1" si="1563"/>
        <v>787960.88054043427</v>
      </c>
      <c r="BE452" s="45">
        <f t="shared" ca="1" si="1563"/>
        <v>568668.65873019584</v>
      </c>
      <c r="BF452" s="45">
        <f t="shared" ca="1" si="1563"/>
        <v>598838.05788830505</v>
      </c>
      <c r="BG452" s="45">
        <f t="shared" ca="1" si="1563"/>
        <v>662020.48126638576</v>
      </c>
      <c r="BH452" s="45">
        <f t="shared" ca="1" si="1563"/>
        <v>427144.04853492475</v>
      </c>
      <c r="BI452" s="45">
        <f t="shared" ca="1" si="1563"/>
        <v>542751.88984798384</v>
      </c>
      <c r="BJ452" s="45">
        <f t="shared" ca="1" si="1563"/>
        <v>663496.13499422697</v>
      </c>
      <c r="BK452" s="45">
        <f t="shared" ca="1" si="1563"/>
        <v>506554.17216363148</v>
      </c>
      <c r="BL452" s="45">
        <f t="shared" ca="1" si="1563"/>
        <v>665096.65017689648</v>
      </c>
      <c r="BM452" s="45">
        <f t="shared" ca="1" si="1563"/>
        <v>852019.5014462237</v>
      </c>
      <c r="BN452" s="45">
        <f t="shared" ca="1" si="1563"/>
        <v>728702.11547280382</v>
      </c>
      <c r="BO452" s="45">
        <f t="shared" ca="1" si="1563"/>
        <v>880829.04046753654</v>
      </c>
      <c r="BP452" s="45">
        <f t="shared" ca="1" si="1563"/>
        <v>992638.43583826418</v>
      </c>
      <c r="BQ452" s="45">
        <f t="shared" ca="1" si="1563"/>
        <v>772103.32865041844</v>
      </c>
      <c r="BR452" s="45">
        <f t="shared" ca="1" si="1563"/>
        <v>801313.44005122373</v>
      </c>
      <c r="BS452" s="45">
        <f t="shared" ca="1" si="1563"/>
        <v>863542.51379496779</v>
      </c>
      <c r="BT452" s="45">
        <f t="shared" ca="1" si="1563"/>
        <v>627655.87833153154</v>
      </c>
      <c r="BU452" s="45">
        <f t="shared" ca="1" si="1563"/>
        <v>741894.85841099534</v>
      </c>
      <c r="BV452" s="45">
        <f t="shared" ca="1" si="1563"/>
        <v>863332.85743182956</v>
      </c>
      <c r="BW452" s="45">
        <f t="shared" ca="1" si="1563"/>
        <v>707218.09919992904</v>
      </c>
      <c r="BX452" s="45">
        <f t="shared" ca="1" si="1563"/>
        <v>866712.35722916352</v>
      </c>
      <c r="BY452" s="45">
        <f t="shared" ca="1" si="1563"/>
        <v>1051765.8858374644</v>
      </c>
      <c r="BZ452" s="45">
        <f t="shared" ca="1" si="1563"/>
        <v>929538.25936943293</v>
      </c>
      <c r="CA452" s="45">
        <f t="shared" ca="1" si="1563"/>
        <v>1080083.7928553445</v>
      </c>
      <c r="CB452" s="45">
        <f t="shared" ca="1" si="1563"/>
        <v>1190602.04906094</v>
      </c>
      <c r="CC452" s="45">
        <f t="shared" ca="1" si="1563"/>
        <v>968484.7670368175</v>
      </c>
      <c r="CD452" s="45">
        <f t="shared" ca="1" si="1563"/>
        <v>996396.10512977839</v>
      </c>
      <c r="CE452" s="45">
        <f t="shared" ca="1" si="1563"/>
        <v>1057553.9063637764</v>
      </c>
      <c r="CF452" s="45">
        <f t="shared" ca="1" si="1563"/>
        <v>820493.88067045901</v>
      </c>
      <c r="CG452" s="45">
        <f t="shared" ca="1" si="1563"/>
        <v>933251.28353184124</v>
      </c>
      <c r="CH452" s="45">
        <f t="shared" ca="1" si="1563"/>
        <v>1055270.5371345861</v>
      </c>
      <c r="CI452" s="45">
        <f t="shared" ca="1" si="1563"/>
        <v>900122.69915017998</v>
      </c>
      <c r="CJ452" s="45">
        <f t="shared" ca="1" si="1563"/>
        <v>1060768.7632834041</v>
      </c>
      <c r="CK452" s="45">
        <f t="shared" ca="1" si="1563"/>
        <v>1244097.3061417546</v>
      </c>
      <c r="CL452" s="45">
        <f t="shared" ca="1" si="1563"/>
        <v>1120166.3366898573</v>
      </c>
      <c r="CM452" s="45">
        <f t="shared" ca="1" si="1563"/>
        <v>1269271.349657153</v>
      </c>
      <c r="CN452" s="45">
        <f t="shared" ca="1" si="1563"/>
        <v>1378635.3728766956</v>
      </c>
      <c r="CO452" s="45">
        <f t="shared" ca="1" si="1563"/>
        <v>1155069.5570546708</v>
      </c>
      <c r="CP452" s="45">
        <f t="shared" ca="1" si="1563"/>
        <v>1182247.3966541067</v>
      </c>
      <c r="CQ452" s="45">
        <f t="shared" ca="1" si="1563"/>
        <v>1242465.8226725047</v>
      </c>
      <c r="CR452" s="45">
        <f t="shared" ca="1" si="1563"/>
        <v>1004455.1287502418</v>
      </c>
      <c r="CS452" s="45">
        <f t="shared" ca="1" si="1563"/>
        <v>1115872.2601620106</v>
      </c>
      <c r="CT452" s="45">
        <f t="shared" ca="1" si="1563"/>
        <v>1238610.2534289542</v>
      </c>
      <c r="CU452" s="45">
        <f t="shared" ca="1" si="1563"/>
        <v>1084231.926211131</v>
      </c>
      <c r="CV452" s="45">
        <f t="shared" ca="1" si="1563"/>
        <v>1246046.117049824</v>
      </c>
      <c r="CW452" s="45">
        <f t="shared" ca="1" si="1563"/>
        <v>1427668.7530634259</v>
      </c>
      <c r="CX452" s="45">
        <f t="shared" ca="1" si="1563"/>
        <v>1302061.7831954057</v>
      </c>
      <c r="CY452" s="45">
        <f t="shared" ca="1" si="1563"/>
        <v>1449741.9171315152</v>
      </c>
      <c r="CZ452" s="45">
        <f t="shared" ca="1" si="1563"/>
        <v>1557513.3915717327</v>
      </c>
      <c r="DA452" s="45">
        <f t="shared" ca="1" si="1563"/>
        <v>1332507.4513930636</v>
      </c>
      <c r="DB452" s="45">
        <f t="shared" ca="1" si="1563"/>
        <v>1358736.9449298237</v>
      </c>
      <c r="DC452" s="45">
        <f t="shared" ca="1" si="1563"/>
        <v>1418022.7117612134</v>
      </c>
      <c r="DD452" s="45">
        <f t="shared" ca="1" si="1563"/>
        <v>1179022.7897163597</v>
      </c>
      <c r="DE452" s="45">
        <f t="shared" ca="1" si="1563"/>
        <v>1289157.4982721168</v>
      </c>
      <c r="DF452" s="45">
        <f t="shared" ca="1" si="1563"/>
        <v>1412678.4157942866</v>
      </c>
      <c r="DG452" s="45">
        <f t="shared" ca="1" si="1563"/>
        <v>1256783.9645234556</v>
      </c>
      <c r="DH452" s="45">
        <f t="shared" ca="1" si="1563"/>
        <v>1417196.8296083526</v>
      </c>
      <c r="DI452" s="45">
        <f t="shared" ref="DI452:FT452" ca="1" si="1564">DI448+DI451</f>
        <v>1597132.3794582258</v>
      </c>
      <c r="DJ452" s="45">
        <f t="shared" ca="1" si="1564"/>
        <v>1469870.9003028614</v>
      </c>
      <c r="DK452" s="45">
        <f t="shared" ca="1" si="1564"/>
        <v>1616141.5666304263</v>
      </c>
      <c r="DL452" s="45">
        <f t="shared" ca="1" si="1564"/>
        <v>1722161.7415259085</v>
      </c>
      <c r="DM452" s="45">
        <f t="shared" ca="1" si="1564"/>
        <v>1495723.8535107907</v>
      </c>
      <c r="DN452" s="45">
        <f t="shared" ca="1" si="1564"/>
        <v>1521008.2832139668</v>
      </c>
      <c r="DO452" s="45">
        <f t="shared" ca="1" si="1564"/>
        <v>1579367.9241150264</v>
      </c>
      <c r="DP452" s="45">
        <f t="shared" ca="1" si="1564"/>
        <v>1339385.3906408641</v>
      </c>
      <c r="DQ452" s="45">
        <f t="shared" ca="1" si="1564"/>
        <v>1448249.2900804274</v>
      </c>
      <c r="DR452" s="45">
        <f t="shared" ca="1" si="1564"/>
        <v>1572569.7673792441</v>
      </c>
      <c r="DS452" s="45">
        <f t="shared" ca="1" si="1564"/>
        <v>1415174.1654246452</v>
      </c>
      <c r="DT452" s="45">
        <f t="shared" ca="1" si="1564"/>
        <v>1573992.8604641182</v>
      </c>
      <c r="DU452" s="45">
        <f t="shared" ca="1" si="1564"/>
        <v>1752259.8863098181</v>
      </c>
      <c r="DV452" s="45">
        <f t="shared" ca="1" si="1564"/>
        <v>1623361.727205374</v>
      </c>
      <c r="DW452" s="45">
        <f t="shared" ca="1" si="1564"/>
        <v>1768238.10664408</v>
      </c>
      <c r="DX452" s="45">
        <f t="shared" ca="1" si="1564"/>
        <v>1872518.2942797714</v>
      </c>
      <c r="DY452" s="45">
        <f t="shared" ca="1" si="1564"/>
        <v>1644656.4006259395</v>
      </c>
      <c r="DZ452" s="45">
        <f t="shared" ca="1" si="1564"/>
        <v>1668780.6224540293</v>
      </c>
      <c r="EA452" s="45">
        <f t="shared" ca="1" si="1564"/>
        <v>1726220.4863304361</v>
      </c>
      <c r="EB452" s="45">
        <f t="shared" ca="1" si="1564"/>
        <v>1485212.762016458</v>
      </c>
      <c r="EC452" s="45">
        <f t="shared" ca="1" si="1564"/>
        <v>1592817.2471443505</v>
      </c>
      <c r="ED452" s="45">
        <f t="shared" ca="1" si="1564"/>
        <v>1717949.717515934</v>
      </c>
      <c r="EE452" s="45">
        <f t="shared" ca="1" si="1564"/>
        <v>1559067.6962017654</v>
      </c>
      <c r="EF452" s="45">
        <f t="shared" ca="1" si="1564"/>
        <v>1716308.592300466</v>
      </c>
      <c r="EG452" s="45">
        <f t="shared" ca="1" si="1564"/>
        <v>1892925.3974024646</v>
      </c>
      <c r="EH452" s="45">
        <f t="shared" ca="1" si="1564"/>
        <v>1762408.1319974258</v>
      </c>
      <c r="EI452" s="45">
        <f t="shared" ca="1" si="1564"/>
        <v>1905905.1738482898</v>
      </c>
      <c r="EJ452" s="45">
        <f t="shared" ca="1" si="1564"/>
        <v>2008456.4208866989</v>
      </c>
      <c r="EK452" s="45">
        <f t="shared" ca="1" si="1564"/>
        <v>1779178.227989082</v>
      </c>
      <c r="EL452" s="45">
        <f t="shared" ca="1" si="1564"/>
        <v>1802581.6323746357</v>
      </c>
      <c r="EM452" s="45">
        <f t="shared" ca="1" si="1564"/>
        <v>1859107.8821277285</v>
      </c>
      <c r="EN452" s="45">
        <f t="shared" ca="1" si="1564"/>
        <v>1617179.2143166042</v>
      </c>
      <c r="EO452" s="45">
        <f t="shared" ca="1" si="1564"/>
        <v>1723535.4598528636</v>
      </c>
      <c r="EP452" s="45">
        <f t="shared" ca="1" si="1564"/>
        <v>1849492.3426469152</v>
      </c>
      <c r="EQ452" s="45">
        <f t="shared" ca="1" si="1564"/>
        <v>1689138.3904365129</v>
      </c>
      <c r="ER452" s="45">
        <f t="shared" ca="1" si="1564"/>
        <v>1844817.6066537583</v>
      </c>
      <c r="ES452" s="45">
        <f t="shared" ca="1" si="1564"/>
        <v>2019810.4637720261</v>
      </c>
      <c r="ET452" s="45">
        <f t="shared" ca="1" si="1564"/>
        <v>1887691.4094929467</v>
      </c>
      <c r="EU452" s="45">
        <f t="shared" ca="1" si="1564"/>
        <v>2029412.387947028</v>
      </c>
      <c r="EV452" s="45">
        <f t="shared" ca="1" si="1564"/>
        <v>2130245.4742468954</v>
      </c>
      <c r="EW452" s="45">
        <f t="shared" ca="1" si="1564"/>
        <v>1899558.4511367914</v>
      </c>
      <c r="EX452" s="45">
        <f t="shared" ca="1" si="1564"/>
        <v>1922025.5168805167</v>
      </c>
      <c r="EY452" s="45">
        <f t="shared" ca="1" si="1564"/>
        <v>1977644.1276781536</v>
      </c>
      <c r="EZ452" s="45">
        <f t="shared" ca="1" si="1564"/>
        <v>1734751.5519906932</v>
      </c>
      <c r="FA452" s="45">
        <f t="shared" ca="1" si="1564"/>
        <v>1839870.5113424545</v>
      </c>
      <c r="FB452" s="45">
        <f t="shared" ca="1" si="1564"/>
        <v>1966664.210846636</v>
      </c>
      <c r="FC452" s="45">
        <f t="shared" ca="1" si="1564"/>
        <v>1804852.5724451425</v>
      </c>
      <c r="FD452" s="45">
        <f t="shared" ca="1" si="1564"/>
        <v>1958985.9750603936</v>
      </c>
      <c r="FE452" s="45">
        <f t="shared" ca="1" si="1564"/>
        <v>2132379.6538372058</v>
      </c>
      <c r="FF452" s="45">
        <f t="shared" ca="1" si="1564"/>
        <v>1998675.8712736999</v>
      </c>
      <c r="FG452" s="45">
        <f t="shared" ca="1" si="1564"/>
        <v>2138285.9882703885</v>
      </c>
      <c r="FH452" s="45">
        <f t="shared" ca="1" si="1564"/>
        <v>2237411.4256214784</v>
      </c>
      <c r="FI452" s="45">
        <f t="shared" ca="1" si="1564"/>
        <v>2005322.8023236678</v>
      </c>
      <c r="FJ452" s="45">
        <f t="shared" ca="1" si="1564"/>
        <v>2026856.0571861428</v>
      </c>
      <c r="FK452" s="45">
        <f t="shared" ca="1" si="1564"/>
        <v>2081572.814656147</v>
      </c>
      <c r="FL452" s="45">
        <f t="shared" ca="1" si="1564"/>
        <v>1837743.8387634642</v>
      </c>
      <c r="FM452" s="45">
        <f t="shared" ca="1" si="1564"/>
        <v>1941636.242715762</v>
      </c>
      <c r="FN452" s="45">
        <f t="shared" ca="1" si="1564"/>
        <v>2068196.093503172</v>
      </c>
      <c r="FO452" s="45">
        <f t="shared" ca="1" si="1564"/>
        <v>1904940.7688771738</v>
      </c>
      <c r="FP452" s="45">
        <f t="shared" ca="1" si="1564"/>
        <v>2057543.9705715724</v>
      </c>
      <c r="FQ452" s="45">
        <f t="shared" ca="1" si="1564"/>
        <v>2229355.9943576199</v>
      </c>
      <c r="FR452" s="45">
        <f t="shared" ca="1" si="1564"/>
        <v>2094084.2865630041</v>
      </c>
      <c r="FS452" s="45">
        <f t="shared" ca="1" si="1564"/>
        <v>2231597.7981681996</v>
      </c>
      <c r="FT452" s="45">
        <f t="shared" ca="1" si="1564"/>
        <v>2329025.8289406602</v>
      </c>
      <c r="FU452" s="45">
        <f t="shared" ref="FU452:IF452" ca="1" si="1565">FU448+FU451</f>
        <v>2095542.594746839</v>
      </c>
      <c r="FV452" s="45">
        <f t="shared" ca="1" si="1565"/>
        <v>2115926.2018623799</v>
      </c>
      <c r="FW452" s="45">
        <f t="shared" ca="1" si="1565"/>
        <v>2169746.7002069303</v>
      </c>
      <c r="FX452" s="45">
        <f t="shared" ca="1" si="1565"/>
        <v>1924958.4215615019</v>
      </c>
      <c r="FY452" s="45">
        <f t="shared" ca="1" si="1565"/>
        <v>2027634.7768856974</v>
      </c>
      <c r="FZ452" s="45">
        <f t="shared" ca="1" si="1565"/>
        <v>2152775.534417572</v>
      </c>
      <c r="GA452" s="45">
        <f t="shared" ca="1" si="1565"/>
        <v>1988090.277730139</v>
      </c>
      <c r="GB452" s="45">
        <f t="shared" ca="1" si="1565"/>
        <v>2139178.6366825616</v>
      </c>
      <c r="GC452" s="45">
        <f t="shared" ca="1" si="1565"/>
        <v>2309426.2691015163</v>
      </c>
      <c r="GD452" s="45">
        <f t="shared" ca="1" si="1565"/>
        <v>2172603.1808075667</v>
      </c>
      <c r="GE452" s="45">
        <f t="shared" ca="1" si="1565"/>
        <v>2308034.0322763738</v>
      </c>
      <c r="GF452" s="45">
        <f t="shared" ca="1" si="1565"/>
        <v>2403774.6279830644</v>
      </c>
      <c r="GG452" s="45">
        <f t="shared" ca="1" si="1565"/>
        <v>2168903.5296399277</v>
      </c>
      <c r="GH452" s="45">
        <f t="shared" ca="1" si="1565"/>
        <v>2188575.9680845481</v>
      </c>
      <c r="GI452" s="45">
        <f t="shared" ca="1" si="1565"/>
        <v>2241505.6081138207</v>
      </c>
      <c r="GJ452" s="45">
        <f t="shared" ca="1" si="1565"/>
        <v>1995868.4833375572</v>
      </c>
      <c r="GK452" s="45">
        <f t="shared" ca="1" si="1565"/>
        <v>2097339.0713157468</v>
      </c>
      <c r="GL452" s="45">
        <f t="shared" ca="1" si="1565"/>
        <v>2221073.2286756011</v>
      </c>
      <c r="GM452" s="45">
        <f t="shared" ca="1" si="1565"/>
        <v>2054978.8717726702</v>
      </c>
      <c r="GN452" s="45">
        <f t="shared" ca="1" si="1565"/>
        <v>2204567.490668701</v>
      </c>
      <c r="GO452" s="45">
        <f t="shared" ca="1" si="1565"/>
        <v>2372901.5029388838</v>
      </c>
      <c r="GP452" s="45">
        <f t="shared" ca="1" si="1565"/>
        <v>2234543.319683129</v>
      </c>
      <c r="GQ452" s="45">
        <f t="shared" ca="1" si="1565"/>
        <v>2367905.1443312159</v>
      </c>
      <c r="GR452" s="45">
        <f t="shared" ca="1" si="1565"/>
        <v>2461968.0041013574</v>
      </c>
      <c r="GS452" s="45">
        <f t="shared" ca="1" si="1565"/>
        <v>2225715.5439116219</v>
      </c>
      <c r="GT452" s="45">
        <f t="shared" ca="1" si="1565"/>
        <v>2244460.5820740382</v>
      </c>
      <c r="GU452" s="45">
        <f t="shared" ca="1" si="1565"/>
        <v>2296504.5691573685</v>
      </c>
      <c r="GV452" s="45">
        <f t="shared" ca="1" si="1565"/>
        <v>2049971.3451023917</v>
      </c>
      <c r="GW452" s="45">
        <f t="shared" ca="1" si="1565"/>
        <v>2150246.2199661117</v>
      </c>
      <c r="GX452" s="45">
        <f t="shared" ca="1" si="1565"/>
        <v>2272586.0230763364</v>
      </c>
      <c r="GY452" s="45">
        <f t="shared" ca="1" si="1565"/>
        <v>2105105.9969722726</v>
      </c>
      <c r="GZ452" s="45">
        <f t="shared" ca="1" si="1565"/>
        <v>2253209.7219244605</v>
      </c>
      <c r="HA452" s="45">
        <f t="shared" ca="1" si="1565"/>
        <v>2419138.2557393839</v>
      </c>
      <c r="HB452" s="45">
        <f t="shared" ca="1" si="1565"/>
        <v>2279261.0029033045</v>
      </c>
      <c r="HC452" s="45">
        <f t="shared" ca="1" si="1565"/>
        <v>2410567.1208839337</v>
      </c>
      <c r="HD452" s="45">
        <f t="shared" ca="1" si="1565"/>
        <v>2502961.6698463885</v>
      </c>
      <c r="HE452" s="45">
        <f t="shared" ca="1" si="1565"/>
        <v>2265334.1036809934</v>
      </c>
      <c r="HF452" s="45">
        <f t="shared" ca="1" si="1565"/>
        <v>2283153.4796639327</v>
      </c>
      <c r="HG452" s="45">
        <f t="shared" ca="1" si="1565"/>
        <v>2334316.8215967077</v>
      </c>
      <c r="HH452" s="45">
        <f t="shared" ca="1" si="1565"/>
        <v>2086892.5509261908</v>
      </c>
      <c r="HI452" s="45">
        <f t="shared" ca="1" si="1565"/>
        <v>2185981.5382076832</v>
      </c>
      <c r="HJ452" s="45">
        <f t="shared" ca="1" si="1565"/>
        <v>2306938.9844000582</v>
      </c>
      <c r="HK452" s="45">
        <f t="shared" ca="1" si="1565"/>
        <v>2138086.2984247636</v>
      </c>
      <c r="HL452" s="45">
        <f t="shared" ca="1" si="1565"/>
        <v>2284724.9685287918</v>
      </c>
      <c r="HM452" s="45">
        <f t="shared" ca="1" si="1565"/>
        <v>2448264.5112914317</v>
      </c>
      <c r="HN452" s="45">
        <f t="shared" ca="1" si="1565"/>
        <v>2306621.4167320542</v>
      </c>
      <c r="HO452" s="45">
        <f t="shared" ca="1" si="1565"/>
        <v>2435884.8337170826</v>
      </c>
      <c r="HP452" s="45">
        <f t="shared" ca="1" si="1565"/>
        <v>2526620.2212915248</v>
      </c>
      <c r="HQ452" s="45">
        <f t="shared" ca="1" si="1565"/>
        <v>2287623.5565112052</v>
      </c>
      <c r="HR452" s="45">
        <f t="shared" ca="1" si="1565"/>
        <v>2304300.7013994209</v>
      </c>
      <c r="HS452" s="45">
        <f t="shared" ca="1" si="1565"/>
        <v>2354588.2061838773</v>
      </c>
      <c r="HT452" s="45">
        <f t="shared" ca="1" si="1565"/>
        <v>2106221.8752273628</v>
      </c>
      <c r="HU452" s="45">
        <f t="shared" ca="1" si="1565"/>
        <v>2204134.57002162</v>
      </c>
      <c r="HV452" s="45">
        <f t="shared" ca="1" si="1565"/>
        <v>2323721.4065166186</v>
      </c>
      <c r="HW452" s="45">
        <f t="shared" ca="1" si="1565"/>
        <v>2153508.8207994765</v>
      </c>
      <c r="HX452" s="45">
        <f t="shared" ca="1" si="1565"/>
        <v>2298708.1578808264</v>
      </c>
      <c r="HY452" s="45">
        <f t="shared" ca="1" si="1565"/>
        <v>2459874.8464378025</v>
      </c>
      <c r="HZ452" s="45">
        <f t="shared" ca="1" si="1565"/>
        <v>2315911.7888951963</v>
      </c>
      <c r="IA452" s="45">
        <f t="shared" ca="1" si="1565"/>
        <v>2443145.194658299</v>
      </c>
      <c r="IB452" s="45">
        <f t="shared" ca="1" si="1565"/>
        <v>2532230.2927524871</v>
      </c>
      <c r="IC452" s="45">
        <f t="shared" ca="1" si="1565"/>
        <v>2291870.2860368588</v>
      </c>
      <c r="ID452" s="45">
        <f t="shared" ca="1" si="1565"/>
        <v>2307842.7352383467</v>
      </c>
      <c r="IE452" s="45">
        <f t="shared" ca="1" si="1565"/>
        <v>2357259.0087763914</v>
      </c>
      <c r="IF452" s="45">
        <f t="shared" ca="1" si="1565"/>
        <v>2147940.1215885198</v>
      </c>
      <c r="IG452" s="45">
        <f t="shared" ref="IG452:KP452" ca="1" si="1566">IG448+IG451</f>
        <v>2244685.8867242755</v>
      </c>
      <c r="IH452" s="45">
        <f t="shared" ca="1" si="1566"/>
        <v>2362914.8599623516</v>
      </c>
      <c r="II452" s="45">
        <f t="shared" ca="1" si="1566"/>
        <v>2518390.5988258026</v>
      </c>
      <c r="IJ452" s="45">
        <f t="shared" ca="1" si="1566"/>
        <v>2662102.1242283275</v>
      </c>
      <c r="IK452" s="45">
        <f t="shared" ca="1" si="1566"/>
        <v>2820911.7436985467</v>
      </c>
      <c r="IL452" s="45">
        <f t="shared" ca="1" si="1566"/>
        <v>2844075.6517187748</v>
      </c>
      <c r="IM452" s="45">
        <f t="shared" ca="1" si="1566"/>
        <v>2969291.4186190907</v>
      </c>
      <c r="IN452" s="45">
        <f t="shared" ca="1" si="1566"/>
        <v>3056734.8197304066</v>
      </c>
      <c r="IO452" s="45">
        <f t="shared" ca="1" si="1566"/>
        <v>591536.0818552291</v>
      </c>
      <c r="IP452" s="45">
        <f t="shared" ca="1" si="1566"/>
        <v>606586.85145304236</v>
      </c>
      <c r="IQ452" s="45">
        <f t="shared" ca="1" si="1566"/>
        <v>654795.6926661589</v>
      </c>
      <c r="IR452" s="45">
        <f t="shared" ca="1" si="1566"/>
        <v>574158.24813658756</v>
      </c>
      <c r="IS452" s="45">
        <f t="shared" ca="1" si="1566"/>
        <v>669722.80797081534</v>
      </c>
      <c r="IT452" s="45">
        <f t="shared" ca="1" si="1566"/>
        <v>786619.51688835502</v>
      </c>
      <c r="IU452" s="45">
        <f t="shared" ca="1" si="1566"/>
        <v>783156.07753602648</v>
      </c>
      <c r="IV452" s="45">
        <f t="shared" ca="1" si="1566"/>
        <v>924675.75596840191</v>
      </c>
      <c r="IW452" s="45">
        <f t="shared" ca="1" si="1566"/>
        <v>1081143.7384668381</v>
      </c>
      <c r="IX452" s="45">
        <f t="shared" ca="1" si="1566"/>
        <v>1102017.8529890731</v>
      </c>
      <c r="IY452" s="45">
        <f t="shared" ca="1" si="1566"/>
        <v>1218603.7887810746</v>
      </c>
      <c r="IZ452" s="45">
        <f t="shared" ca="1" si="1566"/>
        <v>1293086.8907548713</v>
      </c>
      <c r="JA452" s="45">
        <f t="shared" ca="1" si="1566"/>
        <v>1212539.97067956</v>
      </c>
      <c r="JB452" s="45">
        <f t="shared" ca="1" si="1566"/>
        <v>1226670.598077686</v>
      </c>
      <c r="JC452" s="45">
        <f t="shared" ca="1" si="1566"/>
        <v>1268390.5149580638</v>
      </c>
      <c r="JD452" s="45">
        <f t="shared" ca="1" si="1566"/>
        <v>1180754.7108197981</v>
      </c>
      <c r="JE452" s="45">
        <f t="shared" ca="1" si="1566"/>
        <v>1261095.2494822843</v>
      </c>
      <c r="JF452" s="45">
        <f t="shared" ca="1" si="1566"/>
        <v>1359537.4867154439</v>
      </c>
      <c r="JG452" s="45">
        <f t="shared" ca="1" si="1566"/>
        <v>1335331.5303264933</v>
      </c>
      <c r="JH452" s="45">
        <f t="shared" ca="1" si="1566"/>
        <v>1453322.9804297402</v>
      </c>
      <c r="JI452" s="45">
        <f t="shared" ca="1" si="1566"/>
        <v>1583831.7751133486</v>
      </c>
      <c r="JJ452" s="45">
        <f t="shared" ca="1" si="1566"/>
        <v>1579530.7238447084</v>
      </c>
      <c r="JK452" s="45">
        <f t="shared" ca="1" si="1566"/>
        <v>1682468.6870627762</v>
      </c>
      <c r="JL452" s="45">
        <f t="shared" ca="1" si="1566"/>
        <v>1754598.1184339125</v>
      </c>
      <c r="JM452" s="45">
        <f t="shared" ca="1" si="1566"/>
        <v>1671926.595445506</v>
      </c>
      <c r="JN452" s="45">
        <f t="shared" ca="1" si="1566"/>
        <v>1684262.3930468778</v>
      </c>
      <c r="JO452" s="45">
        <f t="shared" ca="1" si="1566"/>
        <v>1723716.9345518022</v>
      </c>
      <c r="JP452" s="45">
        <f t="shared" ca="1" si="1566"/>
        <v>1633950.1998227318</v>
      </c>
      <c r="JQ452" s="45">
        <f t="shared" ca="1" si="1566"/>
        <v>1711816.057589829</v>
      </c>
      <c r="JR452" s="45">
        <f t="shared" ca="1" si="1566"/>
        <v>1808110.3541397885</v>
      </c>
      <c r="JS452" s="45">
        <f t="shared" ca="1" si="1566"/>
        <v>1781150.659877074</v>
      </c>
      <c r="JT452" s="45">
        <f t="shared" ca="1" si="1566"/>
        <v>1896259.3398725572</v>
      </c>
      <c r="JU452" s="45">
        <f t="shared" ca="1" si="1566"/>
        <v>2023750.9612466169</v>
      </c>
      <c r="JV452" s="45">
        <f t="shared" ca="1" si="1566"/>
        <v>2016463.0318276007</v>
      </c>
      <c r="JW452" s="45">
        <f t="shared" ca="1" si="1566"/>
        <v>2116634.8699751105</v>
      </c>
      <c r="JX452" s="45">
        <f t="shared" ca="1" si="1566"/>
        <v>2186290.3996222955</v>
      </c>
      <c r="JY452" s="45">
        <f t="shared" ca="1" si="1566"/>
        <v>2101370.2291394668</v>
      </c>
      <c r="JZ452" s="45">
        <f t="shared" ca="1" si="1566"/>
        <v>2112017.1331376503</v>
      </c>
      <c r="KA452" s="45">
        <f t="shared" ca="1" si="1566"/>
        <v>2149279.0465447111</v>
      </c>
      <c r="KB452" s="45">
        <f t="shared" ca="1" si="1566"/>
        <v>2057323.5933027109</v>
      </c>
      <c r="KC452" s="45">
        <f t="shared" ca="1" si="1566"/>
        <v>2132588.5980970715</v>
      </c>
      <c r="KD452" s="45">
        <f t="shared" ca="1" si="1566"/>
        <v>2226609.1686289124</v>
      </c>
      <c r="KE452" s="45">
        <f t="shared" ca="1" si="1566"/>
        <v>2196769.4556619972</v>
      </c>
      <c r="KF452" s="45">
        <f t="shared" ca="1" si="1566"/>
        <v>2308868.9041747642</v>
      </c>
      <c r="KG452" s="45">
        <f t="shared" ca="1" si="1566"/>
        <v>2433216.7491343054</v>
      </c>
      <c r="KH452" s="45">
        <f t="shared" ca="1" si="1566"/>
        <v>2422813.5424778722</v>
      </c>
      <c r="KI452" s="45">
        <f t="shared" ca="1" si="1566"/>
        <v>2520087.1496674721</v>
      </c>
      <c r="KJ452" s="45">
        <f t="shared" ca="1" si="1566"/>
        <v>2587132.2383734207</v>
      </c>
      <c r="KK452" s="45">
        <f t="shared" ca="1" si="1566"/>
        <v>2499822.9282137691</v>
      </c>
      <c r="KL452" s="45">
        <f t="shared" ca="1" si="1566"/>
        <v>2508417.9935345915</v>
      </c>
      <c r="KM452" s="45">
        <f t="shared" ca="1" si="1566"/>
        <v>2543343.0944235553</v>
      </c>
      <c r="KN452" s="45">
        <f t="shared" ca="1" si="1566"/>
        <v>2449017.9138012379</v>
      </c>
      <c r="KO452" s="45">
        <f t="shared" ca="1" si="1566"/>
        <v>2521538.7562258211</v>
      </c>
      <c r="KP452" s="45">
        <f t="shared" ca="1" si="1566"/>
        <v>2613142.5428544423</v>
      </c>
      <c r="KQ452" s="45">
        <f t="shared" ref="KQ452:LT452" ca="1" si="1567">KQ448+KQ451</f>
        <v>2580279.0280266558</v>
      </c>
      <c r="KR452" s="45">
        <f t="shared" ca="1" si="1567"/>
        <v>2689225.0973579409</v>
      </c>
      <c r="KS452" s="45">
        <f t="shared" ca="1" si="1567"/>
        <v>2810284.6902322816</v>
      </c>
      <c r="KT452" s="45">
        <f t="shared" ca="1" si="1567"/>
        <v>6133709.0970073966</v>
      </c>
      <c r="KU452" s="45">
        <f t="shared" ca="1" si="1567"/>
        <v>6227934.1686085472</v>
      </c>
      <c r="KV452" s="45">
        <f t="shared" ca="1" si="1567"/>
        <v>6292213.9292046698</v>
      </c>
      <c r="KW452" s="45">
        <f t="shared" ca="1" si="1567"/>
        <v>6338184.4397310559</v>
      </c>
      <c r="KX452" s="45">
        <f t="shared" ca="1" si="1567"/>
        <v>6348668.7651994741</v>
      </c>
      <c r="KY452" s="45">
        <f t="shared" ca="1" si="1567"/>
        <v>6388370.1621357305</v>
      </c>
      <c r="KZ452" s="45">
        <f t="shared" ca="1" si="1567"/>
        <v>6427727.2276917659</v>
      </c>
      <c r="LA452" s="45">
        <f t="shared" ca="1" si="1567"/>
        <v>6503396.2260575471</v>
      </c>
      <c r="LB452" s="45">
        <f t="shared" ca="1" si="1567"/>
        <v>6598536.1912183808</v>
      </c>
      <c r="LC452" s="45">
        <f t="shared" ca="1" si="1567"/>
        <v>6699102.4379337439</v>
      </c>
      <c r="LD452" s="45">
        <f t="shared" ca="1" si="1567"/>
        <v>6811190.4244507132</v>
      </c>
      <c r="LE452" s="45">
        <f t="shared" ca="1" si="1567"/>
        <v>6935321.1188354334</v>
      </c>
      <c r="LF452" s="45">
        <f t="shared" ca="1" si="1567"/>
        <v>7055257.3253862262</v>
      </c>
      <c r="LG452" s="45">
        <f t="shared" ca="1" si="1567"/>
        <v>7153139.1059220526</v>
      </c>
      <c r="LH452" s="45">
        <f t="shared" ca="1" si="1567"/>
        <v>7221422.7883829521</v>
      </c>
      <c r="LI452" s="45">
        <f t="shared" ca="1" si="1567"/>
        <v>7266292.0223613791</v>
      </c>
      <c r="LJ452" s="45">
        <f t="shared" ca="1" si="1567"/>
        <v>7275647.4191861022</v>
      </c>
      <c r="LK452" s="45">
        <f t="shared" ca="1" si="1567"/>
        <v>7314477.4525047671</v>
      </c>
      <c r="LL452" s="45">
        <f t="shared" ca="1" si="1567"/>
        <v>7352752.0326493951</v>
      </c>
      <c r="LM452" s="45">
        <f t="shared" ca="1" si="1567"/>
        <v>7427022.7347837249</v>
      </c>
      <c r="LN452" s="45">
        <f t="shared" ca="1" si="1567"/>
        <v>7521108.7192561869</v>
      </c>
      <c r="LO452" s="45">
        <f t="shared" ca="1" si="1567"/>
        <v>7620028.8352166321</v>
      </c>
      <c r="LP452" s="45">
        <f t="shared" ca="1" si="1567"/>
        <v>7730357.0105621293</v>
      </c>
      <c r="LQ452" s="45">
        <f t="shared" ca="1" si="1567"/>
        <v>7852609.1559789879</v>
      </c>
      <c r="LR452" s="45">
        <f t="shared" ca="1" si="1567"/>
        <v>7970706.4175048694</v>
      </c>
      <c r="LS452" s="45">
        <f t="shared" ca="1" si="1567"/>
        <v>8066971.9488375857</v>
      </c>
      <c r="LT452" s="45">
        <f t="shared" ca="1" si="1567"/>
        <v>7064045.0343191968</v>
      </c>
      <c r="LU452" s="45"/>
      <c r="LV452" s="45"/>
      <c r="LW452" s="45"/>
      <c r="LX452" s="45"/>
      <c r="LY452" s="45"/>
      <c r="LZ452" s="45"/>
      <c r="MA452" s="45"/>
      <c r="MB452" s="45"/>
      <c r="MC452" s="45"/>
      <c r="MD452" s="45"/>
      <c r="ME452" s="45"/>
      <c r="MF452" s="45"/>
      <c r="MG452" s="45"/>
      <c r="MH452" s="45"/>
      <c r="MI452" s="45"/>
      <c r="MJ452" s="45"/>
      <c r="MK452" s="45"/>
      <c r="ML452" s="45"/>
      <c r="MM452" s="45"/>
      <c r="MN452" s="45"/>
      <c r="MO452" s="45"/>
      <c r="MP452" s="45"/>
      <c r="MQ452" s="45"/>
      <c r="MR452" s="45"/>
      <c r="MS452" s="45"/>
      <c r="MT452" s="45"/>
      <c r="MU452" s="45"/>
      <c r="MV452" s="45"/>
      <c r="MW452" s="45"/>
      <c r="MX452" s="45"/>
      <c r="MY452" s="45"/>
      <c r="MZ452" s="45"/>
      <c r="NA452" s="45"/>
      <c r="NB452" s="45"/>
      <c r="NC452" s="45"/>
      <c r="ND452" s="45"/>
      <c r="NE452" s="45"/>
      <c r="NF452" s="45"/>
      <c r="NG452" s="45"/>
      <c r="NH452" s="45"/>
      <c r="NI452" s="45"/>
      <c r="NJ452" s="45"/>
      <c r="NK452" s="45"/>
      <c r="NL452" s="45"/>
      <c r="NM452" s="45"/>
      <c r="NN452" s="45"/>
      <c r="NO452" s="45"/>
      <c r="NP452" s="45"/>
      <c r="NQ452" s="45"/>
      <c r="NR452" s="45"/>
      <c r="NS452" s="45"/>
      <c r="NT452" s="45"/>
      <c r="NU452" s="45"/>
      <c r="NV452" s="45"/>
      <c r="NW452" s="45"/>
      <c r="NX452" s="45"/>
      <c r="NY452" s="45"/>
      <c r="NZ452" s="45"/>
      <c r="OA452" s="45"/>
      <c r="OB452" s="45"/>
      <c r="OC452" s="45"/>
      <c r="OD452" s="45"/>
      <c r="OE452" s="45"/>
      <c r="OF452" s="45"/>
      <c r="OG452" s="45"/>
      <c r="OH452" s="45"/>
      <c r="OI452" s="45"/>
      <c r="OJ452" s="45"/>
      <c r="OK452" s="45"/>
      <c r="OL452" s="45"/>
      <c r="OM452" s="45"/>
      <c r="ON452" s="45"/>
      <c r="OO452" s="45"/>
      <c r="OP452" s="45"/>
      <c r="OQ452" s="45"/>
      <c r="OR452" s="45"/>
      <c r="OS452" s="45"/>
      <c r="OT452" s="45"/>
      <c r="OU452" s="45"/>
      <c r="OV452" s="45"/>
      <c r="OW452" s="45"/>
      <c r="OX452" s="45"/>
      <c r="OY452" s="45"/>
      <c r="OZ452" s="45"/>
      <c r="PA452" s="45"/>
      <c r="PB452" s="45"/>
      <c r="PC452" s="45"/>
      <c r="PD452" s="45"/>
      <c r="PE452" s="45"/>
      <c r="PF452" s="45"/>
      <c r="PG452" s="45"/>
      <c r="PH452" s="45"/>
      <c r="PI452" s="45"/>
      <c r="PJ452" s="45"/>
      <c r="PK452" s="45"/>
      <c r="PL452" s="45"/>
      <c r="PM452" s="45"/>
      <c r="PN452" s="45"/>
      <c r="PO452" s="45"/>
      <c r="PP452" s="45"/>
      <c r="PQ452" s="45"/>
      <c r="PR452" s="45"/>
      <c r="PS452" s="45"/>
      <c r="PT452" s="45"/>
      <c r="PU452" s="45"/>
      <c r="PV452" s="45"/>
      <c r="PW452" s="45"/>
      <c r="PX452" s="45"/>
      <c r="PY452" s="45"/>
      <c r="PZ452" s="45"/>
      <c r="QA452" s="45"/>
      <c r="QB452" s="45"/>
      <c r="QC452" s="45"/>
      <c r="QD452" s="45"/>
      <c r="QE452" s="45"/>
      <c r="QF452" s="45"/>
      <c r="QG452" s="45"/>
      <c r="QH452" s="45"/>
      <c r="QI452" s="45"/>
      <c r="QJ452" s="45"/>
      <c r="QK452" s="45"/>
      <c r="QL452" s="45"/>
      <c r="QM452" s="45"/>
      <c r="QN452" s="45"/>
      <c r="QO452" s="45"/>
      <c r="QP452" s="45"/>
      <c r="QQ452" s="45"/>
      <c r="QR452" s="45"/>
      <c r="QS452" s="45"/>
      <c r="QT452" s="45"/>
      <c r="QU452" s="45"/>
    </row>
    <row r="453" spans="1:463" ht="15" customHeight="1" outlineLevel="1">
      <c r="C453" s="75"/>
      <c r="E453" s="50"/>
      <c r="H453" s="4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  <c r="BA453" s="45"/>
      <c r="BB453" s="45"/>
      <c r="BC453" s="45"/>
      <c r="BD453" s="45"/>
      <c r="BE453" s="45"/>
      <c r="BF453" s="45"/>
      <c r="BG453" s="45"/>
      <c r="BH453" s="45"/>
      <c r="BI453" s="45"/>
      <c r="BJ453" s="45"/>
      <c r="BK453" s="45"/>
      <c r="BL453" s="45"/>
      <c r="BM453" s="45"/>
      <c r="BN453" s="45"/>
      <c r="BO453" s="45"/>
      <c r="BP453" s="45"/>
      <c r="BQ453" s="45"/>
      <c r="BR453" s="45"/>
      <c r="BS453" s="45"/>
      <c r="BT453" s="45"/>
      <c r="BU453" s="45"/>
      <c r="BV453" s="45"/>
      <c r="BW453" s="45"/>
      <c r="BX453" s="45"/>
      <c r="BY453" s="45"/>
      <c r="BZ453" s="45"/>
      <c r="CA453" s="45"/>
      <c r="CB453" s="45"/>
      <c r="CC453" s="45"/>
      <c r="CD453" s="45"/>
      <c r="CE453" s="45"/>
      <c r="CF453" s="45"/>
      <c r="CG453" s="45"/>
      <c r="CH453" s="45"/>
      <c r="CI453" s="45"/>
      <c r="CJ453" s="45"/>
      <c r="CK453" s="45"/>
      <c r="CL453" s="45"/>
      <c r="CM453" s="45"/>
      <c r="CN453" s="45"/>
      <c r="CO453" s="45"/>
      <c r="CP453" s="45"/>
      <c r="CQ453" s="45"/>
      <c r="CR453" s="45"/>
      <c r="CS453" s="45"/>
      <c r="CT453" s="45"/>
      <c r="CU453" s="45"/>
      <c r="CV453" s="45"/>
      <c r="CW453" s="45"/>
      <c r="CX453" s="45"/>
      <c r="CY453" s="45"/>
      <c r="CZ453" s="45"/>
      <c r="DA453" s="45"/>
      <c r="DB453" s="45"/>
      <c r="DC453" s="45"/>
      <c r="DD453" s="45"/>
      <c r="DE453" s="45"/>
      <c r="DF453" s="45"/>
      <c r="DG453" s="45"/>
      <c r="DH453" s="45"/>
      <c r="DI453" s="45"/>
      <c r="DJ453" s="45"/>
      <c r="DK453" s="45"/>
      <c r="DL453" s="45"/>
      <c r="DM453" s="45"/>
      <c r="DN453" s="45"/>
      <c r="DO453" s="45"/>
      <c r="DP453" s="45"/>
      <c r="DQ453" s="45"/>
      <c r="DR453" s="45"/>
      <c r="DS453" s="45"/>
      <c r="DT453" s="45"/>
      <c r="DU453" s="45"/>
      <c r="DV453" s="45"/>
      <c r="DW453" s="45"/>
      <c r="DX453" s="45"/>
      <c r="DY453" s="45"/>
      <c r="DZ453" s="45"/>
      <c r="EA453" s="45"/>
      <c r="EB453" s="45"/>
      <c r="EC453" s="45"/>
      <c r="ED453" s="45"/>
      <c r="EE453" s="45"/>
      <c r="EF453" s="45"/>
      <c r="EG453" s="45"/>
      <c r="EH453" s="45"/>
      <c r="EI453" s="45"/>
      <c r="EJ453" s="45"/>
      <c r="EK453" s="45"/>
      <c r="EL453" s="45"/>
      <c r="EM453" s="45"/>
      <c r="EN453" s="45"/>
      <c r="EO453" s="45"/>
      <c r="EP453" s="45"/>
      <c r="EQ453" s="45"/>
      <c r="ER453" s="45"/>
      <c r="ES453" s="45"/>
      <c r="ET453" s="45"/>
      <c r="EU453" s="45"/>
      <c r="EV453" s="45"/>
      <c r="EW453" s="45"/>
      <c r="EX453" s="45"/>
      <c r="EY453" s="45"/>
      <c r="EZ453" s="45"/>
      <c r="FA453" s="45"/>
      <c r="FB453" s="45"/>
      <c r="FC453" s="45"/>
      <c r="FD453" s="45"/>
      <c r="FE453" s="45"/>
      <c r="FF453" s="45"/>
      <c r="FG453" s="45"/>
      <c r="FH453" s="45"/>
      <c r="FI453" s="45"/>
      <c r="FJ453" s="45"/>
      <c r="FK453" s="45"/>
      <c r="FL453" s="45"/>
      <c r="FM453" s="45"/>
      <c r="FN453" s="45"/>
      <c r="FO453" s="45"/>
      <c r="FP453" s="45"/>
      <c r="FQ453" s="45"/>
      <c r="FR453" s="45"/>
      <c r="FS453" s="45"/>
      <c r="FT453" s="45"/>
      <c r="FU453" s="45"/>
      <c r="FV453" s="45"/>
      <c r="FW453" s="45"/>
      <c r="FX453" s="45"/>
      <c r="FY453" s="45"/>
      <c r="FZ453" s="45"/>
      <c r="GA453" s="45"/>
      <c r="GB453" s="45"/>
      <c r="GC453" s="45"/>
      <c r="GD453" s="45"/>
      <c r="GE453" s="45"/>
      <c r="GF453" s="45"/>
      <c r="GG453" s="45"/>
      <c r="GH453" s="45"/>
      <c r="GI453" s="45"/>
      <c r="GJ453" s="45"/>
      <c r="GK453" s="45"/>
      <c r="GL453" s="45"/>
      <c r="GM453" s="45"/>
      <c r="GN453" s="45"/>
      <c r="GO453" s="45"/>
      <c r="GP453" s="45"/>
      <c r="GQ453" s="45"/>
      <c r="GR453" s="45"/>
      <c r="GS453" s="45"/>
      <c r="GT453" s="45"/>
      <c r="GU453" s="45"/>
      <c r="GV453" s="45"/>
      <c r="GW453" s="45"/>
      <c r="GX453" s="45"/>
      <c r="GY453" s="45"/>
      <c r="GZ453" s="45"/>
      <c r="HA453" s="45"/>
      <c r="HB453" s="45"/>
      <c r="HC453" s="45"/>
      <c r="HD453" s="45"/>
      <c r="HE453" s="45"/>
      <c r="HF453" s="45"/>
      <c r="HG453" s="45"/>
      <c r="HH453" s="45"/>
      <c r="HI453" s="45"/>
      <c r="HJ453" s="45"/>
      <c r="HK453" s="45"/>
      <c r="HL453" s="45"/>
      <c r="HM453" s="45"/>
      <c r="HN453" s="45"/>
      <c r="HO453" s="45"/>
      <c r="HP453" s="45"/>
      <c r="HQ453" s="45"/>
      <c r="HR453" s="45"/>
      <c r="HS453" s="45"/>
      <c r="HT453" s="45"/>
      <c r="HU453" s="45"/>
      <c r="HV453" s="45"/>
      <c r="HW453" s="45"/>
      <c r="HX453" s="45"/>
      <c r="HY453" s="45"/>
      <c r="HZ453" s="45"/>
      <c r="IA453" s="45"/>
      <c r="IB453" s="45"/>
      <c r="IC453" s="45"/>
      <c r="ID453" s="45"/>
      <c r="IE453" s="146"/>
      <c r="IF453" s="45"/>
      <c r="IG453" s="45"/>
      <c r="IH453" s="45"/>
      <c r="II453" s="45"/>
      <c r="IJ453" s="45"/>
      <c r="IK453" s="45"/>
      <c r="IL453" s="45"/>
      <c r="IM453" s="45"/>
      <c r="IN453" s="45"/>
      <c r="IO453" s="45"/>
      <c r="IP453" s="45"/>
      <c r="IQ453" s="45"/>
      <c r="IR453" s="45"/>
      <c r="IS453" s="45"/>
      <c r="IT453" s="45"/>
      <c r="IU453" s="45"/>
      <c r="IV453" s="45"/>
      <c r="IW453" s="45"/>
      <c r="IX453" s="45"/>
      <c r="IY453" s="45"/>
      <c r="IZ453" s="45"/>
      <c r="JA453" s="45"/>
      <c r="JB453" s="45"/>
      <c r="JC453" s="45"/>
      <c r="JD453" s="45"/>
      <c r="JE453" s="45"/>
      <c r="JF453" s="45"/>
      <c r="JG453" s="45"/>
      <c r="JH453" s="45"/>
      <c r="JI453" s="45"/>
      <c r="JJ453" s="45"/>
      <c r="JK453" s="45"/>
      <c r="JL453" s="45"/>
      <c r="JM453" s="45"/>
      <c r="JN453" s="45"/>
      <c r="JO453" s="45"/>
      <c r="JP453" s="45"/>
      <c r="JQ453" s="45"/>
      <c r="JR453" s="45"/>
      <c r="JS453" s="45"/>
      <c r="JT453" s="45"/>
      <c r="JU453" s="45"/>
      <c r="JV453" s="45"/>
      <c r="JW453" s="45"/>
      <c r="JX453" s="45"/>
      <c r="JY453" s="45"/>
      <c r="JZ453" s="45"/>
      <c r="KA453" s="45"/>
      <c r="KB453" s="45"/>
      <c r="KC453" s="45"/>
      <c r="KD453" s="45"/>
      <c r="KE453" s="45"/>
      <c r="KF453" s="45"/>
      <c r="KG453" s="45"/>
      <c r="KH453" s="45"/>
      <c r="KI453" s="45"/>
      <c r="KJ453" s="45"/>
      <c r="KK453" s="45"/>
      <c r="KL453" s="45"/>
      <c r="KM453" s="45"/>
      <c r="KN453" s="45"/>
      <c r="KO453" s="45"/>
      <c r="KP453" s="45"/>
      <c r="KQ453" s="45"/>
      <c r="KR453" s="45"/>
      <c r="KS453" s="45"/>
      <c r="KT453" s="45"/>
      <c r="KU453" s="45"/>
      <c r="KV453" s="45"/>
      <c r="KW453" s="45"/>
      <c r="KX453" s="45"/>
      <c r="KY453" s="45"/>
      <c r="KZ453" s="45"/>
      <c r="LA453" s="45"/>
      <c r="LB453" s="45"/>
      <c r="LC453" s="45"/>
      <c r="LD453" s="45"/>
      <c r="LE453" s="45"/>
      <c r="LF453" s="45"/>
      <c r="LG453" s="45"/>
      <c r="LH453" s="45"/>
      <c r="LI453" s="45"/>
      <c r="LJ453" s="45"/>
      <c r="LK453" s="45"/>
      <c r="LL453" s="45"/>
      <c r="LM453" s="45"/>
      <c r="LN453" s="45"/>
      <c r="LO453" s="45"/>
      <c r="LP453" s="45"/>
      <c r="LQ453" s="45"/>
      <c r="LR453" s="45"/>
      <c r="LS453" s="45"/>
      <c r="LT453" s="45"/>
      <c r="LU453" s="45"/>
      <c r="LV453" s="45"/>
      <c r="LW453" s="45"/>
      <c r="LX453" s="45"/>
      <c r="LY453" s="45"/>
      <c r="LZ453" s="45"/>
      <c r="MA453" s="45"/>
      <c r="MB453" s="45"/>
      <c r="MC453" s="45"/>
      <c r="MD453" s="45"/>
      <c r="ME453" s="45"/>
      <c r="MF453" s="45"/>
      <c r="MG453" s="45"/>
      <c r="MH453" s="45"/>
      <c r="MI453" s="45"/>
      <c r="MJ453" s="45"/>
      <c r="MK453" s="45"/>
      <c r="ML453" s="45"/>
      <c r="MM453" s="45"/>
      <c r="MN453" s="45"/>
      <c r="MO453" s="45"/>
      <c r="MP453" s="45"/>
      <c r="MQ453" s="45"/>
      <c r="MR453" s="45"/>
      <c r="MS453" s="45"/>
      <c r="MT453" s="45"/>
      <c r="MU453" s="45"/>
      <c r="MV453" s="45"/>
      <c r="MW453" s="45"/>
      <c r="MX453" s="45"/>
      <c r="MY453" s="45"/>
      <c r="MZ453" s="45"/>
      <c r="NA453" s="45"/>
      <c r="NB453" s="45"/>
      <c r="NC453" s="45"/>
      <c r="ND453" s="45"/>
      <c r="NE453" s="45"/>
      <c r="NF453" s="45"/>
      <c r="NG453" s="45"/>
      <c r="NH453" s="45"/>
      <c r="NI453" s="45"/>
      <c r="NJ453" s="45"/>
      <c r="NK453" s="45"/>
      <c r="NL453" s="45"/>
      <c r="NM453" s="45"/>
      <c r="NN453" s="45"/>
      <c r="NO453" s="45"/>
      <c r="NP453" s="45"/>
      <c r="NQ453" s="45"/>
      <c r="NR453" s="45"/>
      <c r="NS453" s="45"/>
      <c r="NT453" s="45"/>
      <c r="NU453" s="45"/>
      <c r="NV453" s="45"/>
      <c r="NW453" s="45"/>
      <c r="NX453" s="45"/>
      <c r="NY453" s="45"/>
      <c r="NZ453" s="45"/>
      <c r="OA453" s="45"/>
      <c r="OB453" s="45"/>
      <c r="OC453" s="45"/>
      <c r="OD453" s="45"/>
      <c r="OE453" s="45"/>
      <c r="OF453" s="45"/>
      <c r="OG453" s="45"/>
      <c r="OH453" s="45"/>
      <c r="OI453" s="45"/>
      <c r="OJ453" s="45"/>
      <c r="OK453" s="45"/>
      <c r="OL453" s="45"/>
      <c r="OM453" s="45"/>
      <c r="ON453" s="45"/>
      <c r="OO453" s="45"/>
      <c r="OP453" s="45"/>
      <c r="OQ453" s="45"/>
      <c r="OR453" s="45"/>
      <c r="OS453" s="45"/>
      <c r="OT453" s="45"/>
      <c r="OU453" s="45"/>
      <c r="OV453" s="45"/>
      <c r="OW453" s="45"/>
      <c r="OX453" s="45"/>
      <c r="OY453" s="45"/>
      <c r="OZ453" s="45"/>
      <c r="PA453" s="45"/>
      <c r="PB453" s="45"/>
      <c r="PC453" s="45"/>
      <c r="PD453" s="45"/>
      <c r="PE453" s="45"/>
      <c r="PF453" s="45"/>
      <c r="PG453" s="45"/>
      <c r="PH453" s="45"/>
      <c r="PI453" s="45"/>
      <c r="PJ453" s="45"/>
      <c r="PK453" s="45"/>
      <c r="PL453" s="45"/>
      <c r="PM453" s="45"/>
      <c r="PN453" s="45"/>
      <c r="PO453" s="45"/>
      <c r="PP453" s="45"/>
      <c r="PQ453" s="45"/>
      <c r="PR453" s="45"/>
      <c r="PS453" s="45"/>
      <c r="PT453" s="45"/>
      <c r="PU453" s="45"/>
      <c r="PV453" s="45"/>
      <c r="PW453" s="45"/>
      <c r="PX453" s="45"/>
      <c r="PY453" s="45"/>
      <c r="PZ453" s="45"/>
      <c r="QA453" s="45"/>
      <c r="QB453" s="45"/>
      <c r="QC453" s="45"/>
      <c r="QD453" s="45"/>
      <c r="QE453" s="45"/>
      <c r="QF453" s="45"/>
      <c r="QG453" s="45"/>
      <c r="QH453" s="45"/>
      <c r="QI453" s="45"/>
      <c r="QJ453" s="45"/>
      <c r="QK453" s="45"/>
      <c r="QL453" s="45"/>
      <c r="QM453" s="45"/>
      <c r="QN453" s="45"/>
      <c r="QO453" s="45"/>
      <c r="QP453" s="45"/>
      <c r="QQ453" s="45"/>
      <c r="QR453" s="45"/>
      <c r="QS453" s="45"/>
      <c r="QT453" s="45"/>
      <c r="QU453" s="45"/>
    </row>
    <row r="454" spans="1:463" ht="15" customHeight="1" outlineLevel="1">
      <c r="B454" s="1"/>
      <c r="C454" s="119" t="s">
        <v>626</v>
      </c>
      <c r="E454" s="50" t="s">
        <v>108</v>
      </c>
      <c r="F454" s="56" t="str">
        <f ca="1">IF(COUNTIF(I454:R454, "NO")&gt;0, "NO", "OK")</f>
        <v>OK</v>
      </c>
      <c r="G454" s="56"/>
      <c r="H454" s="68">
        <f>Inputs!$E$149</f>
        <v>0</v>
      </c>
      <c r="I454" s="56" t="str">
        <f t="shared" ref="I454:BT454" ca="1" si="1568">IF(OR(ROUND(I452, 2)&gt;=$H$454, I$18=0, I24*I17=0), "OK", "NO")</f>
        <v>OK</v>
      </c>
      <c r="J454" s="56" t="str">
        <f t="shared" ca="1" si="1568"/>
        <v>OK</v>
      </c>
      <c r="K454" s="56" t="str">
        <f t="shared" ca="1" si="1568"/>
        <v>OK</v>
      </c>
      <c r="L454" s="56" t="str">
        <f t="shared" ca="1" si="1568"/>
        <v>OK</v>
      </c>
      <c r="M454" s="56" t="str">
        <f t="shared" ca="1" si="1568"/>
        <v>OK</v>
      </c>
      <c r="N454" s="56" t="str">
        <f t="shared" ca="1" si="1568"/>
        <v>OK</v>
      </c>
      <c r="O454" s="56" t="str">
        <f t="shared" ca="1" si="1568"/>
        <v>OK</v>
      </c>
      <c r="P454" s="56" t="str">
        <f t="shared" ca="1" si="1568"/>
        <v>OK</v>
      </c>
      <c r="Q454" s="56" t="str">
        <f t="shared" ca="1" si="1568"/>
        <v>OK</v>
      </c>
      <c r="R454" s="56" t="str">
        <f t="shared" ca="1" si="1568"/>
        <v>OK</v>
      </c>
      <c r="S454" s="56" t="str">
        <f t="shared" ca="1" si="1568"/>
        <v>OK</v>
      </c>
      <c r="T454" s="56" t="str">
        <f t="shared" ca="1" si="1568"/>
        <v>OK</v>
      </c>
      <c r="U454" s="56" t="str">
        <f t="shared" ca="1" si="1568"/>
        <v>OK</v>
      </c>
      <c r="V454" s="56" t="str">
        <f t="shared" ca="1" si="1568"/>
        <v>OK</v>
      </c>
      <c r="W454" s="56" t="str">
        <f t="shared" ca="1" si="1568"/>
        <v>OK</v>
      </c>
      <c r="X454" s="56" t="str">
        <f t="shared" ca="1" si="1568"/>
        <v>OK</v>
      </c>
      <c r="Y454" s="56" t="str">
        <f t="shared" ca="1" si="1568"/>
        <v>OK</v>
      </c>
      <c r="Z454" s="56" t="str">
        <f t="shared" ca="1" si="1568"/>
        <v>OK</v>
      </c>
      <c r="AA454" s="56" t="str">
        <f t="shared" ca="1" si="1568"/>
        <v>OK</v>
      </c>
      <c r="AB454" s="56" t="str">
        <f t="shared" ca="1" si="1568"/>
        <v>OK</v>
      </c>
      <c r="AC454" s="56" t="str">
        <f t="shared" ca="1" si="1568"/>
        <v>OK</v>
      </c>
      <c r="AD454" s="56" t="str">
        <f t="shared" ca="1" si="1568"/>
        <v>OK</v>
      </c>
      <c r="AE454" s="56" t="str">
        <f t="shared" ca="1" si="1568"/>
        <v>OK</v>
      </c>
      <c r="AF454" s="56" t="str">
        <f t="shared" ca="1" si="1568"/>
        <v>OK</v>
      </c>
      <c r="AG454" s="56" t="str">
        <f t="shared" ca="1" si="1568"/>
        <v>OK</v>
      </c>
      <c r="AH454" s="56" t="str">
        <f t="shared" ca="1" si="1568"/>
        <v>OK</v>
      </c>
      <c r="AI454" s="56" t="str">
        <f t="shared" ca="1" si="1568"/>
        <v>OK</v>
      </c>
      <c r="AJ454" s="56" t="str">
        <f t="shared" ca="1" si="1568"/>
        <v>OK</v>
      </c>
      <c r="AK454" s="56" t="str">
        <f t="shared" ca="1" si="1568"/>
        <v>OK</v>
      </c>
      <c r="AL454" s="56" t="str">
        <f t="shared" ca="1" si="1568"/>
        <v>OK</v>
      </c>
      <c r="AM454" s="56" t="str">
        <f t="shared" ca="1" si="1568"/>
        <v>OK</v>
      </c>
      <c r="AN454" s="56" t="str">
        <f t="shared" ca="1" si="1568"/>
        <v>OK</v>
      </c>
      <c r="AO454" s="56" t="str">
        <f t="shared" ca="1" si="1568"/>
        <v>OK</v>
      </c>
      <c r="AP454" s="56" t="str">
        <f t="shared" ca="1" si="1568"/>
        <v>OK</v>
      </c>
      <c r="AQ454" s="56" t="str">
        <f t="shared" ca="1" si="1568"/>
        <v>OK</v>
      </c>
      <c r="AR454" s="56" t="str">
        <f t="shared" ca="1" si="1568"/>
        <v>OK</v>
      </c>
      <c r="AS454" s="56" t="str">
        <f t="shared" ca="1" si="1568"/>
        <v>OK</v>
      </c>
      <c r="AT454" s="56" t="str">
        <f t="shared" ca="1" si="1568"/>
        <v>OK</v>
      </c>
      <c r="AU454" s="56" t="str">
        <f t="shared" ca="1" si="1568"/>
        <v>OK</v>
      </c>
      <c r="AV454" s="56" t="str">
        <f t="shared" ca="1" si="1568"/>
        <v>OK</v>
      </c>
      <c r="AW454" s="56" t="str">
        <f t="shared" ca="1" si="1568"/>
        <v>OK</v>
      </c>
      <c r="AX454" s="56" t="str">
        <f t="shared" ca="1" si="1568"/>
        <v>OK</v>
      </c>
      <c r="AY454" s="56" t="str">
        <f t="shared" ca="1" si="1568"/>
        <v>OK</v>
      </c>
      <c r="AZ454" s="56" t="str">
        <f t="shared" ca="1" si="1568"/>
        <v>OK</v>
      </c>
      <c r="BA454" s="56" t="str">
        <f t="shared" ca="1" si="1568"/>
        <v>OK</v>
      </c>
      <c r="BB454" s="56" t="str">
        <f t="shared" ca="1" si="1568"/>
        <v>OK</v>
      </c>
      <c r="BC454" s="56" t="str">
        <f t="shared" ca="1" si="1568"/>
        <v>OK</v>
      </c>
      <c r="BD454" s="56" t="str">
        <f t="shared" ca="1" si="1568"/>
        <v>OK</v>
      </c>
      <c r="BE454" s="56" t="str">
        <f t="shared" ca="1" si="1568"/>
        <v>OK</v>
      </c>
      <c r="BF454" s="56" t="str">
        <f t="shared" ca="1" si="1568"/>
        <v>OK</v>
      </c>
      <c r="BG454" s="56" t="str">
        <f t="shared" ca="1" si="1568"/>
        <v>OK</v>
      </c>
      <c r="BH454" s="56" t="str">
        <f t="shared" ca="1" si="1568"/>
        <v>OK</v>
      </c>
      <c r="BI454" s="56" t="str">
        <f t="shared" ca="1" si="1568"/>
        <v>OK</v>
      </c>
      <c r="BJ454" s="56" t="str">
        <f t="shared" ca="1" si="1568"/>
        <v>OK</v>
      </c>
      <c r="BK454" s="56" t="str">
        <f t="shared" ca="1" si="1568"/>
        <v>OK</v>
      </c>
      <c r="BL454" s="56" t="str">
        <f t="shared" ca="1" si="1568"/>
        <v>OK</v>
      </c>
      <c r="BM454" s="56" t="str">
        <f t="shared" ca="1" si="1568"/>
        <v>OK</v>
      </c>
      <c r="BN454" s="56" t="str">
        <f t="shared" ca="1" si="1568"/>
        <v>OK</v>
      </c>
      <c r="BO454" s="56" t="str">
        <f t="shared" ca="1" si="1568"/>
        <v>OK</v>
      </c>
      <c r="BP454" s="56" t="str">
        <f t="shared" ca="1" si="1568"/>
        <v>OK</v>
      </c>
      <c r="BQ454" s="56" t="str">
        <f t="shared" ca="1" si="1568"/>
        <v>OK</v>
      </c>
      <c r="BR454" s="56" t="str">
        <f t="shared" ca="1" si="1568"/>
        <v>OK</v>
      </c>
      <c r="BS454" s="56" t="str">
        <f t="shared" ca="1" si="1568"/>
        <v>OK</v>
      </c>
      <c r="BT454" s="56" t="str">
        <f t="shared" ca="1" si="1568"/>
        <v>OK</v>
      </c>
      <c r="BU454" s="56" t="str">
        <f t="shared" ref="BU454:EF454" ca="1" si="1569">IF(OR(ROUND(BU452, 2)&gt;=$H$454, BU$18=0, BU24*BU17=0), "OK", "NO")</f>
        <v>OK</v>
      </c>
      <c r="BV454" s="56" t="str">
        <f t="shared" ca="1" si="1569"/>
        <v>OK</v>
      </c>
      <c r="BW454" s="56" t="str">
        <f t="shared" ca="1" si="1569"/>
        <v>OK</v>
      </c>
      <c r="BX454" s="56" t="str">
        <f t="shared" ca="1" si="1569"/>
        <v>OK</v>
      </c>
      <c r="BY454" s="56" t="str">
        <f t="shared" ca="1" si="1569"/>
        <v>OK</v>
      </c>
      <c r="BZ454" s="56" t="str">
        <f t="shared" ca="1" si="1569"/>
        <v>OK</v>
      </c>
      <c r="CA454" s="56" t="str">
        <f t="shared" ca="1" si="1569"/>
        <v>OK</v>
      </c>
      <c r="CB454" s="56" t="str">
        <f t="shared" ca="1" si="1569"/>
        <v>OK</v>
      </c>
      <c r="CC454" s="56" t="str">
        <f t="shared" ca="1" si="1569"/>
        <v>OK</v>
      </c>
      <c r="CD454" s="56" t="str">
        <f t="shared" ca="1" si="1569"/>
        <v>OK</v>
      </c>
      <c r="CE454" s="56" t="str">
        <f t="shared" ca="1" si="1569"/>
        <v>OK</v>
      </c>
      <c r="CF454" s="56" t="str">
        <f t="shared" ca="1" si="1569"/>
        <v>OK</v>
      </c>
      <c r="CG454" s="56" t="str">
        <f t="shared" ca="1" si="1569"/>
        <v>OK</v>
      </c>
      <c r="CH454" s="56" t="str">
        <f t="shared" ca="1" si="1569"/>
        <v>OK</v>
      </c>
      <c r="CI454" s="56" t="str">
        <f t="shared" ca="1" si="1569"/>
        <v>OK</v>
      </c>
      <c r="CJ454" s="56" t="str">
        <f t="shared" ca="1" si="1569"/>
        <v>OK</v>
      </c>
      <c r="CK454" s="56" t="str">
        <f t="shared" ca="1" si="1569"/>
        <v>OK</v>
      </c>
      <c r="CL454" s="56" t="str">
        <f t="shared" ca="1" si="1569"/>
        <v>OK</v>
      </c>
      <c r="CM454" s="56" t="str">
        <f t="shared" ca="1" si="1569"/>
        <v>OK</v>
      </c>
      <c r="CN454" s="56" t="str">
        <f t="shared" ca="1" si="1569"/>
        <v>OK</v>
      </c>
      <c r="CO454" s="56" t="str">
        <f t="shared" ca="1" si="1569"/>
        <v>OK</v>
      </c>
      <c r="CP454" s="56" t="str">
        <f t="shared" ca="1" si="1569"/>
        <v>OK</v>
      </c>
      <c r="CQ454" s="56" t="str">
        <f t="shared" ca="1" si="1569"/>
        <v>OK</v>
      </c>
      <c r="CR454" s="56" t="str">
        <f t="shared" ca="1" si="1569"/>
        <v>OK</v>
      </c>
      <c r="CS454" s="56" t="str">
        <f t="shared" ca="1" si="1569"/>
        <v>OK</v>
      </c>
      <c r="CT454" s="56" t="str">
        <f t="shared" ca="1" si="1569"/>
        <v>OK</v>
      </c>
      <c r="CU454" s="56" t="str">
        <f t="shared" ca="1" si="1569"/>
        <v>OK</v>
      </c>
      <c r="CV454" s="56" t="str">
        <f t="shared" ca="1" si="1569"/>
        <v>OK</v>
      </c>
      <c r="CW454" s="56" t="str">
        <f t="shared" ca="1" si="1569"/>
        <v>OK</v>
      </c>
      <c r="CX454" s="56" t="str">
        <f t="shared" ca="1" si="1569"/>
        <v>OK</v>
      </c>
      <c r="CY454" s="56" t="str">
        <f t="shared" ca="1" si="1569"/>
        <v>OK</v>
      </c>
      <c r="CZ454" s="56" t="str">
        <f t="shared" ca="1" si="1569"/>
        <v>OK</v>
      </c>
      <c r="DA454" s="56" t="str">
        <f t="shared" ca="1" si="1569"/>
        <v>OK</v>
      </c>
      <c r="DB454" s="56" t="str">
        <f t="shared" ca="1" si="1569"/>
        <v>OK</v>
      </c>
      <c r="DC454" s="56" t="str">
        <f t="shared" ca="1" si="1569"/>
        <v>OK</v>
      </c>
      <c r="DD454" s="56" t="str">
        <f t="shared" ca="1" si="1569"/>
        <v>OK</v>
      </c>
      <c r="DE454" s="56" t="str">
        <f t="shared" ca="1" si="1569"/>
        <v>OK</v>
      </c>
      <c r="DF454" s="56" t="str">
        <f t="shared" ca="1" si="1569"/>
        <v>OK</v>
      </c>
      <c r="DG454" s="56" t="str">
        <f t="shared" ca="1" si="1569"/>
        <v>OK</v>
      </c>
      <c r="DH454" s="56" t="str">
        <f t="shared" ca="1" si="1569"/>
        <v>OK</v>
      </c>
      <c r="DI454" s="56" t="str">
        <f t="shared" ca="1" si="1569"/>
        <v>OK</v>
      </c>
      <c r="DJ454" s="56" t="str">
        <f t="shared" ca="1" si="1569"/>
        <v>OK</v>
      </c>
      <c r="DK454" s="56" t="str">
        <f t="shared" ca="1" si="1569"/>
        <v>OK</v>
      </c>
      <c r="DL454" s="56" t="str">
        <f t="shared" ca="1" si="1569"/>
        <v>OK</v>
      </c>
      <c r="DM454" s="56" t="str">
        <f t="shared" ca="1" si="1569"/>
        <v>OK</v>
      </c>
      <c r="DN454" s="56" t="str">
        <f t="shared" ca="1" si="1569"/>
        <v>OK</v>
      </c>
      <c r="DO454" s="56" t="str">
        <f t="shared" ca="1" si="1569"/>
        <v>OK</v>
      </c>
      <c r="DP454" s="56" t="str">
        <f t="shared" ca="1" si="1569"/>
        <v>OK</v>
      </c>
      <c r="DQ454" s="56" t="str">
        <f t="shared" ca="1" si="1569"/>
        <v>OK</v>
      </c>
      <c r="DR454" s="56" t="str">
        <f t="shared" ca="1" si="1569"/>
        <v>OK</v>
      </c>
      <c r="DS454" s="56" t="str">
        <f t="shared" ca="1" si="1569"/>
        <v>OK</v>
      </c>
      <c r="DT454" s="56" t="str">
        <f t="shared" ca="1" si="1569"/>
        <v>OK</v>
      </c>
      <c r="DU454" s="56" t="str">
        <f t="shared" ca="1" si="1569"/>
        <v>OK</v>
      </c>
      <c r="DV454" s="56" t="str">
        <f t="shared" ca="1" si="1569"/>
        <v>OK</v>
      </c>
      <c r="DW454" s="56" t="str">
        <f t="shared" ca="1" si="1569"/>
        <v>OK</v>
      </c>
      <c r="DX454" s="56" t="str">
        <f t="shared" ca="1" si="1569"/>
        <v>OK</v>
      </c>
      <c r="DY454" s="56" t="str">
        <f t="shared" ca="1" si="1569"/>
        <v>OK</v>
      </c>
      <c r="DZ454" s="56" t="str">
        <f t="shared" ca="1" si="1569"/>
        <v>OK</v>
      </c>
      <c r="EA454" s="56" t="str">
        <f t="shared" ca="1" si="1569"/>
        <v>OK</v>
      </c>
      <c r="EB454" s="56" t="str">
        <f t="shared" ca="1" si="1569"/>
        <v>OK</v>
      </c>
      <c r="EC454" s="56" t="str">
        <f t="shared" ca="1" si="1569"/>
        <v>OK</v>
      </c>
      <c r="ED454" s="56" t="str">
        <f t="shared" ca="1" si="1569"/>
        <v>OK</v>
      </c>
      <c r="EE454" s="56" t="str">
        <f t="shared" ca="1" si="1569"/>
        <v>OK</v>
      </c>
      <c r="EF454" s="56" t="str">
        <f t="shared" ca="1" si="1569"/>
        <v>OK</v>
      </c>
      <c r="EG454" s="56" t="str">
        <f t="shared" ref="EG454:GR454" ca="1" si="1570">IF(OR(ROUND(EG452, 2)&gt;=$H$454, EG$18=0, EG24*EG17=0), "OK", "NO")</f>
        <v>OK</v>
      </c>
      <c r="EH454" s="56" t="str">
        <f t="shared" ca="1" si="1570"/>
        <v>OK</v>
      </c>
      <c r="EI454" s="56" t="str">
        <f t="shared" ca="1" si="1570"/>
        <v>OK</v>
      </c>
      <c r="EJ454" s="56" t="str">
        <f t="shared" ca="1" si="1570"/>
        <v>OK</v>
      </c>
      <c r="EK454" s="56" t="str">
        <f t="shared" ca="1" si="1570"/>
        <v>OK</v>
      </c>
      <c r="EL454" s="56" t="str">
        <f t="shared" ca="1" si="1570"/>
        <v>OK</v>
      </c>
      <c r="EM454" s="56" t="str">
        <f t="shared" ca="1" si="1570"/>
        <v>OK</v>
      </c>
      <c r="EN454" s="56" t="str">
        <f t="shared" ca="1" si="1570"/>
        <v>OK</v>
      </c>
      <c r="EO454" s="56" t="str">
        <f t="shared" ca="1" si="1570"/>
        <v>OK</v>
      </c>
      <c r="EP454" s="56" t="str">
        <f t="shared" ca="1" si="1570"/>
        <v>OK</v>
      </c>
      <c r="EQ454" s="56" t="str">
        <f t="shared" ca="1" si="1570"/>
        <v>OK</v>
      </c>
      <c r="ER454" s="56" t="str">
        <f t="shared" ca="1" si="1570"/>
        <v>OK</v>
      </c>
      <c r="ES454" s="56" t="str">
        <f t="shared" ca="1" si="1570"/>
        <v>OK</v>
      </c>
      <c r="ET454" s="56" t="str">
        <f t="shared" ca="1" si="1570"/>
        <v>OK</v>
      </c>
      <c r="EU454" s="56" t="str">
        <f t="shared" ca="1" si="1570"/>
        <v>OK</v>
      </c>
      <c r="EV454" s="56" t="str">
        <f t="shared" ca="1" si="1570"/>
        <v>OK</v>
      </c>
      <c r="EW454" s="56" t="str">
        <f t="shared" ca="1" si="1570"/>
        <v>OK</v>
      </c>
      <c r="EX454" s="56" t="str">
        <f t="shared" ca="1" si="1570"/>
        <v>OK</v>
      </c>
      <c r="EY454" s="56" t="str">
        <f t="shared" ca="1" si="1570"/>
        <v>OK</v>
      </c>
      <c r="EZ454" s="56" t="str">
        <f t="shared" ca="1" si="1570"/>
        <v>OK</v>
      </c>
      <c r="FA454" s="56" t="str">
        <f t="shared" ca="1" si="1570"/>
        <v>OK</v>
      </c>
      <c r="FB454" s="56" t="str">
        <f t="shared" ca="1" si="1570"/>
        <v>OK</v>
      </c>
      <c r="FC454" s="56" t="str">
        <f t="shared" ca="1" si="1570"/>
        <v>OK</v>
      </c>
      <c r="FD454" s="56" t="str">
        <f t="shared" ca="1" si="1570"/>
        <v>OK</v>
      </c>
      <c r="FE454" s="56" t="str">
        <f t="shared" ca="1" si="1570"/>
        <v>OK</v>
      </c>
      <c r="FF454" s="56" t="str">
        <f t="shared" ca="1" si="1570"/>
        <v>OK</v>
      </c>
      <c r="FG454" s="56" t="str">
        <f t="shared" ca="1" si="1570"/>
        <v>OK</v>
      </c>
      <c r="FH454" s="56" t="str">
        <f t="shared" ca="1" si="1570"/>
        <v>OK</v>
      </c>
      <c r="FI454" s="56" t="str">
        <f t="shared" ca="1" si="1570"/>
        <v>OK</v>
      </c>
      <c r="FJ454" s="56" t="str">
        <f t="shared" ca="1" si="1570"/>
        <v>OK</v>
      </c>
      <c r="FK454" s="56" t="str">
        <f t="shared" ca="1" si="1570"/>
        <v>OK</v>
      </c>
      <c r="FL454" s="56" t="str">
        <f t="shared" ca="1" si="1570"/>
        <v>OK</v>
      </c>
      <c r="FM454" s="56" t="str">
        <f t="shared" ca="1" si="1570"/>
        <v>OK</v>
      </c>
      <c r="FN454" s="56" t="str">
        <f t="shared" ca="1" si="1570"/>
        <v>OK</v>
      </c>
      <c r="FO454" s="56" t="str">
        <f t="shared" ca="1" si="1570"/>
        <v>OK</v>
      </c>
      <c r="FP454" s="56" t="str">
        <f t="shared" ca="1" si="1570"/>
        <v>OK</v>
      </c>
      <c r="FQ454" s="56" t="str">
        <f t="shared" ca="1" si="1570"/>
        <v>OK</v>
      </c>
      <c r="FR454" s="56" t="str">
        <f t="shared" ca="1" si="1570"/>
        <v>OK</v>
      </c>
      <c r="FS454" s="56" t="str">
        <f t="shared" ca="1" si="1570"/>
        <v>OK</v>
      </c>
      <c r="FT454" s="56" t="str">
        <f t="shared" ca="1" si="1570"/>
        <v>OK</v>
      </c>
      <c r="FU454" s="56" t="str">
        <f t="shared" ca="1" si="1570"/>
        <v>OK</v>
      </c>
      <c r="FV454" s="56" t="str">
        <f t="shared" ca="1" si="1570"/>
        <v>OK</v>
      </c>
      <c r="FW454" s="56" t="str">
        <f t="shared" ca="1" si="1570"/>
        <v>OK</v>
      </c>
      <c r="FX454" s="56" t="str">
        <f t="shared" ca="1" si="1570"/>
        <v>OK</v>
      </c>
      <c r="FY454" s="56" t="str">
        <f t="shared" ca="1" si="1570"/>
        <v>OK</v>
      </c>
      <c r="FZ454" s="56" t="str">
        <f t="shared" ca="1" si="1570"/>
        <v>OK</v>
      </c>
      <c r="GA454" s="56" t="str">
        <f t="shared" ca="1" si="1570"/>
        <v>OK</v>
      </c>
      <c r="GB454" s="56" t="str">
        <f t="shared" ca="1" si="1570"/>
        <v>OK</v>
      </c>
      <c r="GC454" s="56" t="str">
        <f t="shared" ca="1" si="1570"/>
        <v>OK</v>
      </c>
      <c r="GD454" s="56" t="str">
        <f t="shared" ca="1" si="1570"/>
        <v>OK</v>
      </c>
      <c r="GE454" s="56" t="str">
        <f t="shared" ca="1" si="1570"/>
        <v>OK</v>
      </c>
      <c r="GF454" s="56" t="str">
        <f t="shared" ca="1" si="1570"/>
        <v>OK</v>
      </c>
      <c r="GG454" s="56" t="str">
        <f t="shared" ca="1" si="1570"/>
        <v>OK</v>
      </c>
      <c r="GH454" s="56" t="str">
        <f t="shared" ca="1" si="1570"/>
        <v>OK</v>
      </c>
      <c r="GI454" s="56" t="str">
        <f t="shared" ca="1" si="1570"/>
        <v>OK</v>
      </c>
      <c r="GJ454" s="56" t="str">
        <f t="shared" ca="1" si="1570"/>
        <v>OK</v>
      </c>
      <c r="GK454" s="56" t="str">
        <f t="shared" ca="1" si="1570"/>
        <v>OK</v>
      </c>
      <c r="GL454" s="56" t="str">
        <f t="shared" ca="1" si="1570"/>
        <v>OK</v>
      </c>
      <c r="GM454" s="56" t="str">
        <f t="shared" ca="1" si="1570"/>
        <v>OK</v>
      </c>
      <c r="GN454" s="56" t="str">
        <f t="shared" ca="1" si="1570"/>
        <v>OK</v>
      </c>
      <c r="GO454" s="56" t="str">
        <f t="shared" ca="1" si="1570"/>
        <v>OK</v>
      </c>
      <c r="GP454" s="56" t="str">
        <f t="shared" ca="1" si="1570"/>
        <v>OK</v>
      </c>
      <c r="GQ454" s="56" t="str">
        <f t="shared" ca="1" si="1570"/>
        <v>OK</v>
      </c>
      <c r="GR454" s="56" t="str">
        <f t="shared" ca="1" si="1570"/>
        <v>OK</v>
      </c>
      <c r="GS454" s="56" t="str">
        <f t="shared" ref="GS454:JD454" ca="1" si="1571">IF(OR(ROUND(GS452, 2)&gt;=$H$454, GS$18=0, GS24*GS17=0), "OK", "NO")</f>
        <v>OK</v>
      </c>
      <c r="GT454" s="56" t="str">
        <f t="shared" ca="1" si="1571"/>
        <v>OK</v>
      </c>
      <c r="GU454" s="56" t="str">
        <f t="shared" ca="1" si="1571"/>
        <v>OK</v>
      </c>
      <c r="GV454" s="56" t="str">
        <f t="shared" ca="1" si="1571"/>
        <v>OK</v>
      </c>
      <c r="GW454" s="56" t="str">
        <f t="shared" ca="1" si="1571"/>
        <v>OK</v>
      </c>
      <c r="GX454" s="56" t="str">
        <f t="shared" ca="1" si="1571"/>
        <v>OK</v>
      </c>
      <c r="GY454" s="56" t="str">
        <f t="shared" ca="1" si="1571"/>
        <v>OK</v>
      </c>
      <c r="GZ454" s="56" t="str">
        <f t="shared" ca="1" si="1571"/>
        <v>OK</v>
      </c>
      <c r="HA454" s="56" t="str">
        <f t="shared" ca="1" si="1571"/>
        <v>OK</v>
      </c>
      <c r="HB454" s="56" t="str">
        <f t="shared" ca="1" si="1571"/>
        <v>OK</v>
      </c>
      <c r="HC454" s="56" t="str">
        <f t="shared" ca="1" si="1571"/>
        <v>OK</v>
      </c>
      <c r="HD454" s="56" t="str">
        <f t="shared" ca="1" si="1571"/>
        <v>OK</v>
      </c>
      <c r="HE454" s="56" t="str">
        <f t="shared" ca="1" si="1571"/>
        <v>OK</v>
      </c>
      <c r="HF454" s="56" t="str">
        <f t="shared" ca="1" si="1571"/>
        <v>OK</v>
      </c>
      <c r="HG454" s="56" t="str">
        <f t="shared" ca="1" si="1571"/>
        <v>OK</v>
      </c>
      <c r="HH454" s="56" t="str">
        <f t="shared" ca="1" si="1571"/>
        <v>OK</v>
      </c>
      <c r="HI454" s="56" t="str">
        <f t="shared" ca="1" si="1571"/>
        <v>OK</v>
      </c>
      <c r="HJ454" s="56" t="str">
        <f t="shared" ca="1" si="1571"/>
        <v>OK</v>
      </c>
      <c r="HK454" s="56" t="str">
        <f t="shared" ca="1" si="1571"/>
        <v>OK</v>
      </c>
      <c r="HL454" s="56" t="str">
        <f t="shared" ca="1" si="1571"/>
        <v>OK</v>
      </c>
      <c r="HM454" s="56" t="str">
        <f t="shared" ca="1" si="1571"/>
        <v>OK</v>
      </c>
      <c r="HN454" s="56" t="str">
        <f t="shared" ca="1" si="1571"/>
        <v>OK</v>
      </c>
      <c r="HO454" s="56" t="str">
        <f t="shared" ca="1" si="1571"/>
        <v>OK</v>
      </c>
      <c r="HP454" s="56" t="str">
        <f t="shared" ca="1" si="1571"/>
        <v>OK</v>
      </c>
      <c r="HQ454" s="56" t="str">
        <f t="shared" ca="1" si="1571"/>
        <v>OK</v>
      </c>
      <c r="HR454" s="56" t="str">
        <f t="shared" ca="1" si="1571"/>
        <v>OK</v>
      </c>
      <c r="HS454" s="56" t="str">
        <f t="shared" ca="1" si="1571"/>
        <v>OK</v>
      </c>
      <c r="HT454" s="56" t="str">
        <f t="shared" ca="1" si="1571"/>
        <v>OK</v>
      </c>
      <c r="HU454" s="56" t="str">
        <f t="shared" ca="1" si="1571"/>
        <v>OK</v>
      </c>
      <c r="HV454" s="56" t="str">
        <f t="shared" ca="1" si="1571"/>
        <v>OK</v>
      </c>
      <c r="HW454" s="56" t="str">
        <f t="shared" ca="1" si="1571"/>
        <v>OK</v>
      </c>
      <c r="HX454" s="56" t="str">
        <f t="shared" ca="1" si="1571"/>
        <v>OK</v>
      </c>
      <c r="HY454" s="56" t="str">
        <f t="shared" ca="1" si="1571"/>
        <v>OK</v>
      </c>
      <c r="HZ454" s="56" t="str">
        <f t="shared" ca="1" si="1571"/>
        <v>OK</v>
      </c>
      <c r="IA454" s="56" t="str">
        <f t="shared" ca="1" si="1571"/>
        <v>OK</v>
      </c>
      <c r="IB454" s="56" t="str">
        <f t="shared" ca="1" si="1571"/>
        <v>OK</v>
      </c>
      <c r="IC454" s="56" t="str">
        <f t="shared" ca="1" si="1571"/>
        <v>OK</v>
      </c>
      <c r="ID454" s="56" t="str">
        <f t="shared" ca="1" si="1571"/>
        <v>OK</v>
      </c>
      <c r="IE454" s="56" t="str">
        <f t="shared" ca="1" si="1571"/>
        <v>OK</v>
      </c>
      <c r="IF454" s="56" t="str">
        <f t="shared" ca="1" si="1571"/>
        <v>OK</v>
      </c>
      <c r="IG454" s="56" t="str">
        <f t="shared" ca="1" si="1571"/>
        <v>OK</v>
      </c>
      <c r="IH454" s="56" t="str">
        <f t="shared" ca="1" si="1571"/>
        <v>OK</v>
      </c>
      <c r="II454" s="56" t="str">
        <f t="shared" ca="1" si="1571"/>
        <v>OK</v>
      </c>
      <c r="IJ454" s="56" t="str">
        <f t="shared" ca="1" si="1571"/>
        <v>OK</v>
      </c>
      <c r="IK454" s="56" t="str">
        <f t="shared" ca="1" si="1571"/>
        <v>OK</v>
      </c>
      <c r="IL454" s="56" t="str">
        <f t="shared" ca="1" si="1571"/>
        <v>OK</v>
      </c>
      <c r="IM454" s="56" t="str">
        <f t="shared" ca="1" si="1571"/>
        <v>OK</v>
      </c>
      <c r="IN454" s="56" t="str">
        <f t="shared" ca="1" si="1571"/>
        <v>OK</v>
      </c>
      <c r="IO454" s="56" t="str">
        <f t="shared" ca="1" si="1571"/>
        <v>OK</v>
      </c>
      <c r="IP454" s="56" t="str">
        <f t="shared" ca="1" si="1571"/>
        <v>OK</v>
      </c>
      <c r="IQ454" s="56" t="str">
        <f t="shared" ca="1" si="1571"/>
        <v>OK</v>
      </c>
      <c r="IR454" s="56" t="str">
        <f t="shared" ca="1" si="1571"/>
        <v>OK</v>
      </c>
      <c r="IS454" s="56" t="str">
        <f t="shared" ca="1" si="1571"/>
        <v>OK</v>
      </c>
      <c r="IT454" s="56" t="str">
        <f t="shared" ca="1" si="1571"/>
        <v>OK</v>
      </c>
      <c r="IU454" s="56" t="str">
        <f t="shared" ca="1" si="1571"/>
        <v>OK</v>
      </c>
      <c r="IV454" s="56" t="str">
        <f t="shared" ca="1" si="1571"/>
        <v>OK</v>
      </c>
      <c r="IW454" s="56" t="str">
        <f t="shared" ca="1" si="1571"/>
        <v>OK</v>
      </c>
      <c r="IX454" s="56" t="str">
        <f t="shared" ca="1" si="1571"/>
        <v>OK</v>
      </c>
      <c r="IY454" s="56" t="str">
        <f t="shared" ca="1" si="1571"/>
        <v>OK</v>
      </c>
      <c r="IZ454" s="56" t="str">
        <f t="shared" ca="1" si="1571"/>
        <v>OK</v>
      </c>
      <c r="JA454" s="56" t="str">
        <f t="shared" ca="1" si="1571"/>
        <v>OK</v>
      </c>
      <c r="JB454" s="56" t="str">
        <f t="shared" ca="1" si="1571"/>
        <v>OK</v>
      </c>
      <c r="JC454" s="56" t="str">
        <f t="shared" ca="1" si="1571"/>
        <v>OK</v>
      </c>
      <c r="JD454" s="56" t="str">
        <f t="shared" ca="1" si="1571"/>
        <v>OK</v>
      </c>
      <c r="JE454" s="56" t="str">
        <f t="shared" ref="JE454:LT454" ca="1" si="1572">IF(OR(ROUND(JE452, 2)&gt;=$H$454, JE$18=0, JE24*JE17=0), "OK", "NO")</f>
        <v>OK</v>
      </c>
      <c r="JF454" s="56" t="str">
        <f t="shared" ca="1" si="1572"/>
        <v>OK</v>
      </c>
      <c r="JG454" s="56" t="str">
        <f t="shared" ca="1" si="1572"/>
        <v>OK</v>
      </c>
      <c r="JH454" s="56" t="str">
        <f t="shared" ca="1" si="1572"/>
        <v>OK</v>
      </c>
      <c r="JI454" s="56" t="str">
        <f t="shared" ca="1" si="1572"/>
        <v>OK</v>
      </c>
      <c r="JJ454" s="56" t="str">
        <f t="shared" ca="1" si="1572"/>
        <v>OK</v>
      </c>
      <c r="JK454" s="56" t="str">
        <f t="shared" ca="1" si="1572"/>
        <v>OK</v>
      </c>
      <c r="JL454" s="56" t="str">
        <f t="shared" ca="1" si="1572"/>
        <v>OK</v>
      </c>
      <c r="JM454" s="56" t="str">
        <f t="shared" ca="1" si="1572"/>
        <v>OK</v>
      </c>
      <c r="JN454" s="56" t="str">
        <f t="shared" ca="1" si="1572"/>
        <v>OK</v>
      </c>
      <c r="JO454" s="56" t="str">
        <f t="shared" ca="1" si="1572"/>
        <v>OK</v>
      </c>
      <c r="JP454" s="56" t="str">
        <f t="shared" ca="1" si="1572"/>
        <v>OK</v>
      </c>
      <c r="JQ454" s="56" t="str">
        <f t="shared" ca="1" si="1572"/>
        <v>OK</v>
      </c>
      <c r="JR454" s="56" t="str">
        <f t="shared" ca="1" si="1572"/>
        <v>OK</v>
      </c>
      <c r="JS454" s="56" t="str">
        <f t="shared" ca="1" si="1572"/>
        <v>OK</v>
      </c>
      <c r="JT454" s="56" t="str">
        <f t="shared" ca="1" si="1572"/>
        <v>OK</v>
      </c>
      <c r="JU454" s="56" t="str">
        <f t="shared" ca="1" si="1572"/>
        <v>OK</v>
      </c>
      <c r="JV454" s="56" t="str">
        <f t="shared" ca="1" si="1572"/>
        <v>OK</v>
      </c>
      <c r="JW454" s="56" t="str">
        <f t="shared" ca="1" si="1572"/>
        <v>OK</v>
      </c>
      <c r="JX454" s="56" t="str">
        <f t="shared" ca="1" si="1572"/>
        <v>OK</v>
      </c>
      <c r="JY454" s="56" t="str">
        <f t="shared" ca="1" si="1572"/>
        <v>OK</v>
      </c>
      <c r="JZ454" s="56" t="str">
        <f t="shared" ca="1" si="1572"/>
        <v>OK</v>
      </c>
      <c r="KA454" s="56" t="str">
        <f t="shared" ca="1" si="1572"/>
        <v>OK</v>
      </c>
      <c r="KB454" s="56" t="str">
        <f t="shared" ca="1" si="1572"/>
        <v>OK</v>
      </c>
      <c r="KC454" s="56" t="str">
        <f t="shared" ca="1" si="1572"/>
        <v>OK</v>
      </c>
      <c r="KD454" s="56" t="str">
        <f t="shared" ca="1" si="1572"/>
        <v>OK</v>
      </c>
      <c r="KE454" s="56" t="str">
        <f t="shared" ca="1" si="1572"/>
        <v>OK</v>
      </c>
      <c r="KF454" s="56" t="str">
        <f t="shared" ca="1" si="1572"/>
        <v>OK</v>
      </c>
      <c r="KG454" s="56" t="str">
        <f t="shared" ca="1" si="1572"/>
        <v>OK</v>
      </c>
      <c r="KH454" s="56" t="str">
        <f t="shared" ca="1" si="1572"/>
        <v>OK</v>
      </c>
      <c r="KI454" s="56" t="str">
        <f t="shared" ca="1" si="1572"/>
        <v>OK</v>
      </c>
      <c r="KJ454" s="56" t="str">
        <f t="shared" ca="1" si="1572"/>
        <v>OK</v>
      </c>
      <c r="KK454" s="56" t="str">
        <f t="shared" ca="1" si="1572"/>
        <v>OK</v>
      </c>
      <c r="KL454" s="56" t="str">
        <f t="shared" ca="1" si="1572"/>
        <v>OK</v>
      </c>
      <c r="KM454" s="56" t="str">
        <f t="shared" ca="1" si="1572"/>
        <v>OK</v>
      </c>
      <c r="KN454" s="56" t="str">
        <f t="shared" ca="1" si="1572"/>
        <v>OK</v>
      </c>
      <c r="KO454" s="56" t="str">
        <f t="shared" ca="1" si="1572"/>
        <v>OK</v>
      </c>
      <c r="KP454" s="56" t="str">
        <f t="shared" ca="1" si="1572"/>
        <v>OK</v>
      </c>
      <c r="KQ454" s="56" t="str">
        <f t="shared" ca="1" si="1572"/>
        <v>OK</v>
      </c>
      <c r="KR454" s="56" t="str">
        <f t="shared" ca="1" si="1572"/>
        <v>OK</v>
      </c>
      <c r="KS454" s="56" t="str">
        <f t="shared" ca="1" si="1572"/>
        <v>OK</v>
      </c>
      <c r="KT454" s="56" t="str">
        <f t="shared" ca="1" si="1572"/>
        <v>OK</v>
      </c>
      <c r="KU454" s="56" t="str">
        <f t="shared" ca="1" si="1572"/>
        <v>OK</v>
      </c>
      <c r="KV454" s="56" t="str">
        <f t="shared" ca="1" si="1572"/>
        <v>OK</v>
      </c>
      <c r="KW454" s="56" t="str">
        <f t="shared" ca="1" si="1572"/>
        <v>OK</v>
      </c>
      <c r="KX454" s="56" t="str">
        <f t="shared" ca="1" si="1572"/>
        <v>OK</v>
      </c>
      <c r="KY454" s="56" t="str">
        <f t="shared" ca="1" si="1572"/>
        <v>OK</v>
      </c>
      <c r="KZ454" s="56" t="str">
        <f t="shared" ca="1" si="1572"/>
        <v>OK</v>
      </c>
      <c r="LA454" s="56" t="str">
        <f t="shared" ca="1" si="1572"/>
        <v>OK</v>
      </c>
      <c r="LB454" s="56" t="str">
        <f t="shared" ca="1" si="1572"/>
        <v>OK</v>
      </c>
      <c r="LC454" s="56" t="str">
        <f t="shared" ca="1" si="1572"/>
        <v>OK</v>
      </c>
      <c r="LD454" s="56" t="str">
        <f t="shared" ca="1" si="1572"/>
        <v>OK</v>
      </c>
      <c r="LE454" s="56" t="str">
        <f t="shared" ca="1" si="1572"/>
        <v>OK</v>
      </c>
      <c r="LF454" s="56" t="str">
        <f t="shared" ca="1" si="1572"/>
        <v>OK</v>
      </c>
      <c r="LG454" s="56" t="str">
        <f t="shared" ca="1" si="1572"/>
        <v>OK</v>
      </c>
      <c r="LH454" s="56" t="str">
        <f t="shared" ca="1" si="1572"/>
        <v>OK</v>
      </c>
      <c r="LI454" s="56" t="str">
        <f t="shared" ca="1" si="1572"/>
        <v>OK</v>
      </c>
      <c r="LJ454" s="56" t="str">
        <f t="shared" ca="1" si="1572"/>
        <v>OK</v>
      </c>
      <c r="LK454" s="56" t="str">
        <f t="shared" ca="1" si="1572"/>
        <v>OK</v>
      </c>
      <c r="LL454" s="56" t="str">
        <f t="shared" ca="1" si="1572"/>
        <v>OK</v>
      </c>
      <c r="LM454" s="56" t="str">
        <f t="shared" ca="1" si="1572"/>
        <v>OK</v>
      </c>
      <c r="LN454" s="56" t="str">
        <f t="shared" ca="1" si="1572"/>
        <v>OK</v>
      </c>
      <c r="LO454" s="56" t="str">
        <f t="shared" ca="1" si="1572"/>
        <v>OK</v>
      </c>
      <c r="LP454" s="56" t="str">
        <f t="shared" ca="1" si="1572"/>
        <v>OK</v>
      </c>
      <c r="LQ454" s="56" t="str">
        <f t="shared" ca="1" si="1572"/>
        <v>OK</v>
      </c>
      <c r="LR454" s="56" t="str">
        <f t="shared" ca="1" si="1572"/>
        <v>OK</v>
      </c>
      <c r="LS454" s="56" t="str">
        <f t="shared" ca="1" si="1572"/>
        <v>OK</v>
      </c>
      <c r="LT454" s="56" t="str">
        <f t="shared" ca="1" si="1572"/>
        <v>OK</v>
      </c>
      <c r="LU454" s="56"/>
      <c r="LV454" s="56"/>
      <c r="LW454" s="56"/>
      <c r="LX454" s="56"/>
      <c r="LY454" s="56"/>
      <c r="LZ454" s="56"/>
      <c r="MA454" s="56"/>
      <c r="MB454" s="56"/>
      <c r="MC454" s="56"/>
      <c r="MD454" s="56"/>
      <c r="ME454" s="56"/>
      <c r="MF454" s="56"/>
      <c r="MG454" s="56"/>
      <c r="MH454" s="56"/>
      <c r="MI454" s="56"/>
      <c r="MJ454" s="56"/>
      <c r="MK454" s="56"/>
      <c r="ML454" s="56"/>
      <c r="MM454" s="56"/>
      <c r="MN454" s="56"/>
      <c r="MO454" s="56"/>
      <c r="MP454" s="56"/>
      <c r="MQ454" s="56"/>
      <c r="MR454" s="56"/>
      <c r="MS454" s="56"/>
      <c r="MT454" s="56"/>
      <c r="MU454" s="56"/>
      <c r="MV454" s="56"/>
      <c r="MW454" s="56"/>
      <c r="MX454" s="56"/>
      <c r="MY454" s="56"/>
      <c r="MZ454" s="56"/>
      <c r="NA454" s="56"/>
      <c r="NB454" s="56"/>
      <c r="NC454" s="56"/>
      <c r="ND454" s="56"/>
      <c r="NE454" s="56"/>
      <c r="NF454" s="56"/>
      <c r="NG454" s="56"/>
      <c r="NH454" s="56"/>
      <c r="NI454" s="56"/>
      <c r="NJ454" s="56"/>
      <c r="NK454" s="56"/>
      <c r="NL454" s="56"/>
      <c r="NM454" s="56"/>
      <c r="NN454" s="56"/>
      <c r="NO454" s="56"/>
      <c r="NP454" s="56"/>
      <c r="NQ454" s="56"/>
      <c r="NR454" s="56"/>
      <c r="NS454" s="56"/>
      <c r="NT454" s="56"/>
      <c r="NU454" s="56"/>
      <c r="NV454" s="56"/>
      <c r="NW454" s="56"/>
      <c r="NX454" s="56"/>
      <c r="NY454" s="56"/>
      <c r="NZ454" s="56"/>
      <c r="OA454" s="56"/>
      <c r="OB454" s="56"/>
      <c r="OC454" s="56"/>
      <c r="OD454" s="56"/>
      <c r="OE454" s="56"/>
      <c r="OF454" s="56"/>
      <c r="OG454" s="56"/>
      <c r="OH454" s="56"/>
      <c r="OI454" s="56"/>
      <c r="OJ454" s="56"/>
      <c r="OK454" s="56"/>
      <c r="OL454" s="56"/>
      <c r="OM454" s="56"/>
      <c r="ON454" s="56"/>
      <c r="OO454" s="56"/>
      <c r="OP454" s="56"/>
      <c r="OQ454" s="56"/>
      <c r="OR454" s="56"/>
      <c r="OS454" s="56"/>
      <c r="OT454" s="56"/>
      <c r="OU454" s="56"/>
      <c r="OV454" s="56"/>
      <c r="OW454" s="56"/>
      <c r="OX454" s="56"/>
      <c r="OY454" s="56"/>
      <c r="OZ454" s="56"/>
      <c r="PA454" s="56"/>
      <c r="PB454" s="56"/>
      <c r="PC454" s="56"/>
      <c r="PD454" s="56"/>
      <c r="PE454" s="56"/>
      <c r="PF454" s="56"/>
      <c r="PG454" s="56"/>
      <c r="PH454" s="56"/>
      <c r="PI454" s="56"/>
      <c r="PJ454" s="56"/>
      <c r="PK454" s="56"/>
      <c r="PL454" s="56"/>
      <c r="PM454" s="56"/>
      <c r="PN454" s="56"/>
      <c r="PO454" s="56"/>
      <c r="PP454" s="56"/>
      <c r="PQ454" s="56"/>
      <c r="PR454" s="56"/>
      <c r="PS454" s="56"/>
      <c r="PT454" s="56"/>
      <c r="PU454" s="56"/>
      <c r="PV454" s="56"/>
      <c r="PW454" s="56"/>
      <c r="PX454" s="56"/>
      <c r="PY454" s="56"/>
      <c r="PZ454" s="56"/>
      <c r="QA454" s="56"/>
      <c r="QB454" s="56"/>
      <c r="QC454" s="56"/>
      <c r="QD454" s="56"/>
      <c r="QE454" s="56"/>
      <c r="QF454" s="56"/>
      <c r="QG454" s="56"/>
      <c r="QH454" s="56"/>
      <c r="QI454" s="56"/>
      <c r="QJ454" s="56"/>
      <c r="QK454" s="56"/>
      <c r="QL454" s="56"/>
      <c r="QM454" s="56"/>
      <c r="QN454" s="56"/>
      <c r="QO454" s="56"/>
      <c r="QP454" s="56"/>
      <c r="QQ454" s="56"/>
      <c r="QR454" s="56"/>
      <c r="QS454" s="56"/>
      <c r="QT454" s="56"/>
      <c r="QU454" s="56"/>
    </row>
    <row r="455" spans="1:463" ht="15" customHeight="1">
      <c r="H455" s="4"/>
    </row>
    <row r="456" spans="1:463">
      <c r="A456" s="128" t="s">
        <v>87</v>
      </c>
      <c r="B456" s="103" t="s">
        <v>59</v>
      </c>
      <c r="C456" s="101"/>
      <c r="D456" s="101"/>
      <c r="E456" s="104" t="s">
        <v>88</v>
      </c>
      <c r="F456" s="101"/>
      <c r="G456" s="101"/>
      <c r="H456" s="105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  <c r="AA456" s="101"/>
      <c r="AB456" s="101"/>
      <c r="AC456" s="101"/>
      <c r="AD456" s="101"/>
      <c r="AE456" s="101"/>
      <c r="AF456" s="101"/>
      <c r="AG456" s="101"/>
      <c r="AH456" s="101"/>
      <c r="AI456" s="101"/>
      <c r="AJ456" s="101"/>
      <c r="AK456" s="101"/>
      <c r="AL456" s="101"/>
      <c r="AM456" s="101"/>
      <c r="AN456" s="101"/>
      <c r="AO456" s="101"/>
      <c r="AP456" s="101"/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  <c r="BA456" s="101"/>
      <c r="BB456" s="101"/>
      <c r="BC456" s="101"/>
      <c r="BD456" s="101"/>
      <c r="BE456" s="101"/>
      <c r="BF456" s="101"/>
      <c r="BG456" s="101"/>
      <c r="BH456" s="101"/>
      <c r="BI456" s="101"/>
      <c r="BJ456" s="101"/>
      <c r="BK456" s="101"/>
      <c r="BL456" s="101"/>
      <c r="BM456" s="101"/>
      <c r="BN456" s="101"/>
      <c r="BO456" s="101"/>
      <c r="BP456" s="101"/>
      <c r="BQ456" s="101"/>
      <c r="BR456" s="101"/>
      <c r="BS456" s="101"/>
      <c r="BT456" s="101"/>
      <c r="BU456" s="101"/>
      <c r="BV456" s="101"/>
      <c r="BW456" s="101"/>
      <c r="BX456" s="101"/>
      <c r="BY456" s="101"/>
      <c r="BZ456" s="101"/>
      <c r="CA456" s="101"/>
      <c r="CB456" s="101"/>
      <c r="CC456" s="101"/>
      <c r="CD456" s="101"/>
      <c r="CE456" s="101"/>
      <c r="CF456" s="101"/>
      <c r="CG456" s="101"/>
      <c r="CH456" s="101"/>
      <c r="CI456" s="101"/>
      <c r="CJ456" s="101"/>
      <c r="CK456" s="101"/>
      <c r="CL456" s="101"/>
      <c r="CM456" s="101"/>
      <c r="CN456" s="101"/>
      <c r="CO456" s="101"/>
      <c r="CP456" s="101"/>
      <c r="CQ456" s="101"/>
      <c r="CR456" s="101"/>
      <c r="CS456" s="101"/>
      <c r="CT456" s="101"/>
      <c r="CU456" s="101"/>
      <c r="CV456" s="101"/>
      <c r="CW456" s="101"/>
      <c r="CX456" s="101"/>
      <c r="CY456" s="101"/>
      <c r="CZ456" s="101"/>
      <c r="DA456" s="101"/>
      <c r="DB456" s="101"/>
      <c r="DC456" s="101"/>
      <c r="DD456" s="101"/>
      <c r="DE456" s="101"/>
      <c r="DF456" s="101"/>
      <c r="DG456" s="101"/>
      <c r="DH456" s="101"/>
      <c r="DI456" s="101"/>
      <c r="DJ456" s="101"/>
      <c r="DK456" s="101"/>
      <c r="DL456" s="101"/>
      <c r="DM456" s="101"/>
      <c r="DN456" s="101"/>
      <c r="DO456" s="101"/>
      <c r="DP456" s="101"/>
      <c r="DQ456" s="101"/>
      <c r="DR456" s="101"/>
      <c r="DS456" s="101"/>
      <c r="DT456" s="101"/>
      <c r="DU456" s="101"/>
      <c r="DV456" s="101"/>
      <c r="DW456" s="101"/>
      <c r="DX456" s="101"/>
      <c r="DY456" s="101"/>
      <c r="DZ456" s="101"/>
      <c r="EA456" s="101"/>
      <c r="EB456" s="101"/>
      <c r="EC456" s="101"/>
      <c r="ED456" s="101"/>
      <c r="EE456" s="101"/>
      <c r="EF456" s="101"/>
      <c r="EG456" s="101"/>
      <c r="EH456" s="101"/>
      <c r="EI456" s="101"/>
      <c r="EJ456" s="101"/>
      <c r="EK456" s="101"/>
      <c r="EL456" s="101"/>
      <c r="EM456" s="101"/>
      <c r="EN456" s="101"/>
      <c r="EO456" s="101"/>
      <c r="EP456" s="101"/>
      <c r="EQ456" s="101"/>
      <c r="ER456" s="101"/>
      <c r="ES456" s="101"/>
      <c r="ET456" s="101"/>
      <c r="EU456" s="101"/>
      <c r="EV456" s="101"/>
      <c r="EW456" s="101"/>
      <c r="EX456" s="101"/>
      <c r="EY456" s="101"/>
      <c r="EZ456" s="101"/>
      <c r="FA456" s="101"/>
      <c r="FB456" s="101"/>
      <c r="FC456" s="101"/>
      <c r="FD456" s="101"/>
      <c r="FE456" s="101"/>
      <c r="FF456" s="101"/>
      <c r="FG456" s="101"/>
      <c r="FH456" s="101"/>
      <c r="FI456" s="101"/>
      <c r="FJ456" s="101"/>
      <c r="FK456" s="101"/>
      <c r="FL456" s="101"/>
      <c r="FM456" s="101"/>
      <c r="FN456" s="101"/>
      <c r="FO456" s="101"/>
      <c r="FP456" s="101"/>
      <c r="FQ456" s="101"/>
      <c r="FR456" s="101"/>
      <c r="FS456" s="101"/>
      <c r="FT456" s="101"/>
      <c r="FU456" s="101"/>
      <c r="FV456" s="101"/>
      <c r="FW456" s="101"/>
      <c r="FX456" s="101"/>
      <c r="FY456" s="101"/>
      <c r="FZ456" s="101"/>
      <c r="GA456" s="101"/>
      <c r="GB456" s="101"/>
      <c r="GC456" s="101"/>
      <c r="GD456" s="101"/>
      <c r="GE456" s="101"/>
      <c r="GF456" s="101"/>
      <c r="GG456" s="101"/>
      <c r="GH456" s="101"/>
      <c r="GI456" s="101"/>
      <c r="GJ456" s="101"/>
      <c r="GK456" s="101"/>
      <c r="GL456" s="101"/>
      <c r="GM456" s="101"/>
      <c r="GN456" s="101"/>
      <c r="GO456" s="101"/>
      <c r="GP456" s="101"/>
      <c r="GQ456" s="101"/>
      <c r="GR456" s="101"/>
      <c r="GS456" s="101"/>
      <c r="GT456" s="101"/>
      <c r="GU456" s="101"/>
      <c r="GV456" s="101"/>
      <c r="GW456" s="101"/>
      <c r="GX456" s="101"/>
      <c r="GY456" s="101"/>
      <c r="GZ456" s="101"/>
      <c r="HA456" s="101"/>
      <c r="HB456" s="101"/>
      <c r="HC456" s="101"/>
      <c r="HD456" s="101"/>
      <c r="HE456" s="101"/>
      <c r="HF456" s="101"/>
      <c r="HG456" s="101"/>
      <c r="HH456" s="101"/>
      <c r="HI456" s="101"/>
      <c r="HJ456" s="101"/>
      <c r="HK456" s="101"/>
      <c r="HL456" s="101"/>
      <c r="HM456" s="101"/>
      <c r="HN456" s="101"/>
      <c r="HO456" s="101"/>
      <c r="HP456" s="101"/>
      <c r="HQ456" s="101"/>
      <c r="HR456" s="101"/>
      <c r="HS456" s="101"/>
      <c r="HT456" s="101"/>
      <c r="HU456" s="101"/>
      <c r="HV456" s="101"/>
      <c r="HW456" s="101"/>
      <c r="HX456" s="101"/>
      <c r="HY456" s="101"/>
      <c r="HZ456" s="101"/>
      <c r="IA456" s="101"/>
      <c r="IB456" s="101"/>
      <c r="IC456" s="101"/>
      <c r="ID456" s="101"/>
      <c r="IE456" s="101"/>
      <c r="IF456" s="101"/>
      <c r="IG456" s="101"/>
      <c r="IH456" s="101"/>
      <c r="II456" s="101"/>
      <c r="IJ456" s="101"/>
      <c r="IK456" s="101"/>
      <c r="IL456" s="101"/>
      <c r="IM456" s="101"/>
      <c r="IN456" s="101"/>
      <c r="IO456" s="101"/>
      <c r="IP456" s="101"/>
      <c r="IQ456" s="101"/>
      <c r="IR456" s="101"/>
      <c r="IS456" s="101"/>
      <c r="IT456" s="101"/>
      <c r="IU456" s="101"/>
      <c r="IV456" s="101"/>
      <c r="IW456" s="101"/>
      <c r="IX456" s="101"/>
      <c r="IY456" s="101"/>
      <c r="IZ456" s="101"/>
      <c r="JA456" s="101"/>
      <c r="JB456" s="101"/>
      <c r="JC456" s="101"/>
      <c r="JD456" s="101"/>
      <c r="JE456" s="101"/>
      <c r="JF456" s="101"/>
      <c r="JG456" s="101"/>
      <c r="JH456" s="101"/>
      <c r="JI456" s="101"/>
      <c r="JJ456" s="101"/>
      <c r="JK456" s="101"/>
      <c r="JL456" s="101"/>
      <c r="JM456" s="101"/>
      <c r="JN456" s="101"/>
      <c r="JO456" s="101"/>
      <c r="JP456" s="101"/>
      <c r="JQ456" s="101"/>
      <c r="JR456" s="101"/>
      <c r="JS456" s="101"/>
      <c r="JT456" s="101"/>
      <c r="JU456" s="101"/>
      <c r="JV456" s="101"/>
      <c r="JW456" s="101"/>
      <c r="JX456" s="101"/>
      <c r="JY456" s="101"/>
      <c r="JZ456" s="101"/>
      <c r="KA456" s="101"/>
      <c r="KB456" s="101"/>
      <c r="KC456" s="101"/>
      <c r="KD456" s="101"/>
      <c r="KE456" s="101"/>
      <c r="KF456" s="101"/>
      <c r="KG456" s="101"/>
      <c r="KH456" s="101"/>
      <c r="KI456" s="101"/>
      <c r="KJ456" s="101"/>
      <c r="KK456" s="101"/>
      <c r="KL456" s="101"/>
      <c r="KM456" s="101"/>
      <c r="KN456" s="101"/>
      <c r="KO456" s="101"/>
      <c r="KP456" s="101"/>
      <c r="KQ456" s="101"/>
      <c r="KR456" s="101"/>
      <c r="KS456" s="101"/>
      <c r="KT456" s="101"/>
      <c r="KU456" s="101"/>
      <c r="KV456" s="101"/>
      <c r="KW456" s="101"/>
      <c r="KX456" s="101"/>
      <c r="KY456" s="101"/>
      <c r="KZ456" s="101"/>
      <c r="LA456" s="101"/>
      <c r="LB456" s="101"/>
      <c r="LC456" s="101"/>
      <c r="LD456" s="101"/>
      <c r="LE456" s="101"/>
      <c r="LF456" s="101"/>
      <c r="LG456" s="101"/>
      <c r="LH456" s="101"/>
      <c r="LI456" s="101"/>
      <c r="LJ456" s="101"/>
      <c r="LK456" s="101"/>
      <c r="LL456" s="101"/>
      <c r="LM456" s="101"/>
      <c r="LN456" s="101"/>
      <c r="LO456" s="101"/>
      <c r="LP456" s="101"/>
      <c r="LQ456" s="101"/>
      <c r="LR456" s="101"/>
      <c r="LS456" s="101"/>
      <c r="LT456" s="101"/>
      <c r="LU456" s="101"/>
      <c r="LV456" s="101"/>
      <c r="LW456" s="101"/>
      <c r="LX456" s="101"/>
      <c r="LY456" s="101"/>
      <c r="LZ456" s="101"/>
      <c r="MA456" s="101"/>
      <c r="MB456" s="101"/>
      <c r="MC456" s="101"/>
      <c r="MD456" s="101"/>
      <c r="ME456" s="101"/>
      <c r="MF456" s="101"/>
      <c r="MG456" s="101"/>
      <c r="MH456" s="101"/>
      <c r="MI456" s="101"/>
      <c r="MJ456" s="101"/>
      <c r="MK456" s="101"/>
      <c r="ML456" s="101"/>
      <c r="MM456" s="101"/>
      <c r="MN456" s="101"/>
      <c r="MO456" s="101"/>
      <c r="MP456" s="101"/>
      <c r="MQ456" s="101"/>
      <c r="MR456" s="101"/>
      <c r="MS456" s="101"/>
      <c r="MT456" s="101"/>
      <c r="MU456" s="101"/>
      <c r="MV456" s="101"/>
      <c r="MW456" s="101"/>
      <c r="MX456" s="101"/>
      <c r="MY456" s="101"/>
      <c r="MZ456" s="101"/>
      <c r="NA456" s="101"/>
      <c r="NB456" s="101"/>
      <c r="NC456" s="101"/>
      <c r="ND456" s="101"/>
      <c r="NE456" s="101"/>
      <c r="NF456" s="101"/>
      <c r="NG456" s="101"/>
      <c r="NH456" s="101"/>
      <c r="NI456" s="101"/>
      <c r="NJ456" s="101"/>
      <c r="NK456" s="101"/>
      <c r="NL456" s="101"/>
      <c r="NM456" s="101"/>
      <c r="NN456" s="101"/>
      <c r="NO456" s="101"/>
      <c r="NP456" s="101"/>
      <c r="NQ456" s="101"/>
      <c r="NR456" s="101"/>
      <c r="NS456" s="101"/>
      <c r="NT456" s="101"/>
      <c r="NU456" s="101"/>
      <c r="NV456" s="101"/>
      <c r="NW456" s="101"/>
      <c r="NX456" s="101"/>
      <c r="NY456" s="101"/>
      <c r="NZ456" s="101"/>
      <c r="OA456" s="101"/>
      <c r="OB456" s="101"/>
      <c r="OC456" s="101"/>
      <c r="OD456" s="101"/>
      <c r="OE456" s="101"/>
      <c r="OF456" s="101"/>
      <c r="OG456" s="101"/>
      <c r="OH456" s="101"/>
      <c r="OI456" s="101"/>
      <c r="OJ456" s="101"/>
      <c r="OK456" s="101"/>
      <c r="OL456" s="101"/>
      <c r="OM456" s="101"/>
      <c r="ON456" s="101"/>
      <c r="OO456" s="101"/>
      <c r="OP456" s="101"/>
      <c r="OQ456" s="101"/>
      <c r="OR456" s="101"/>
      <c r="OS456" s="101"/>
      <c r="OT456" s="101"/>
      <c r="OU456" s="101"/>
      <c r="OV456" s="101"/>
      <c r="OW456" s="101"/>
      <c r="OX456" s="101"/>
      <c r="OY456" s="101"/>
      <c r="OZ456" s="101"/>
      <c r="PA456" s="101"/>
      <c r="PB456" s="101"/>
      <c r="PC456" s="101"/>
      <c r="PD456" s="101"/>
      <c r="PE456" s="101"/>
      <c r="PF456" s="101"/>
      <c r="PG456" s="101"/>
      <c r="PH456" s="101"/>
      <c r="PI456" s="101"/>
      <c r="PJ456" s="101"/>
      <c r="PK456" s="101"/>
      <c r="PL456" s="101"/>
      <c r="PM456" s="101"/>
      <c r="PN456" s="101"/>
      <c r="PO456" s="101"/>
      <c r="PP456" s="101"/>
      <c r="PQ456" s="101"/>
      <c r="PR456" s="101"/>
      <c r="PS456" s="101"/>
      <c r="PT456" s="101"/>
      <c r="PU456" s="101"/>
      <c r="PV456" s="101"/>
      <c r="PW456" s="101"/>
      <c r="PX456" s="101"/>
      <c r="PY456" s="101"/>
      <c r="PZ456" s="101"/>
      <c r="QA456" s="101"/>
      <c r="QB456" s="101"/>
      <c r="QC456" s="101"/>
      <c r="QD456" s="101"/>
      <c r="QE456" s="101"/>
      <c r="QF456" s="101"/>
      <c r="QG456" s="101"/>
      <c r="QH456" s="101"/>
      <c r="QI456" s="101"/>
      <c r="QJ456" s="101"/>
      <c r="QK456" s="101"/>
      <c r="QL456" s="101"/>
      <c r="QM456" s="101"/>
      <c r="QN456" s="101"/>
      <c r="QO456" s="101"/>
      <c r="QP456" s="101"/>
      <c r="QQ456" s="101"/>
      <c r="QR456" s="101"/>
      <c r="QS456" s="101"/>
      <c r="QT456" s="101"/>
      <c r="QU456" s="101"/>
    </row>
    <row r="457" spans="1:463" ht="15" customHeight="1" outlineLevel="1">
      <c r="H457" s="4"/>
    </row>
    <row r="458" spans="1:463" ht="15" customHeight="1" outlineLevel="1">
      <c r="C458" s="3" t="s">
        <v>627</v>
      </c>
      <c r="E458" s="50" t="s">
        <v>95</v>
      </c>
      <c r="H458" s="99">
        <f t="shared" ref="H458:H475" ca="1" si="1573">SUM(I458:QJ458)</f>
        <v>29199125.115897171</v>
      </c>
      <c r="I458" s="45">
        <f t="shared" ref="I458:BT458" ca="1" si="1574">I424+I444</f>
        <v>-100696.02419097599</v>
      </c>
      <c r="J458" s="45">
        <f t="shared" ca="1" si="1574"/>
        <v>0</v>
      </c>
      <c r="K458" s="45">
        <f t="shared" ca="1" si="1574"/>
        <v>0</v>
      </c>
      <c r="L458" s="45">
        <f t="shared" ca="1" si="1574"/>
        <v>0</v>
      </c>
      <c r="M458" s="45">
        <f t="shared" ca="1" si="1574"/>
        <v>100696.02419097599</v>
      </c>
      <c r="N458" s="45">
        <f t="shared" ca="1" si="1574"/>
        <v>-606950.4292720001</v>
      </c>
      <c r="O458" s="45">
        <f t="shared" ca="1" si="1574"/>
        <v>-67721.142450926942</v>
      </c>
      <c r="P458" s="45">
        <f t="shared" ca="1" si="1574"/>
        <v>579139.28682107315</v>
      </c>
      <c r="Q458" s="45">
        <f t="shared" ca="1" si="1574"/>
        <v>-27811.142450926942</v>
      </c>
      <c r="R458" s="45">
        <f t="shared" ca="1" si="1574"/>
        <v>-67721.142450926942</v>
      </c>
      <c r="S458" s="45">
        <f t="shared" ca="1" si="1574"/>
        <v>95532.284901853884</v>
      </c>
      <c r="T458" s="45">
        <f t="shared" ca="1" si="1574"/>
        <v>-27811.142450926942</v>
      </c>
      <c r="U458" s="45">
        <f t="shared" ca="1" si="1574"/>
        <v>-289374.16738959367</v>
      </c>
      <c r="V458" s="45">
        <f t="shared" ca="1" si="1574"/>
        <v>82275.618235187198</v>
      </c>
      <c r="W458" s="45">
        <f t="shared" ca="1" si="1574"/>
        <v>-14507.809117593628</v>
      </c>
      <c r="X458" s="45">
        <f t="shared" ca="1" si="1574"/>
        <v>-180752.12911759363</v>
      </c>
      <c r="Y458" s="45">
        <f t="shared" ca="1" si="1574"/>
        <v>330441.97650718736</v>
      </c>
      <c r="Z458" s="45">
        <f t="shared" ca="1" si="1574"/>
        <v>-14507.809117593599</v>
      </c>
      <c r="AA458" s="45">
        <f t="shared" ca="1" si="1574"/>
        <v>-224825.82397789441</v>
      </c>
      <c r="AB458" s="45">
        <f t="shared" ca="1" si="1574"/>
        <v>197073.4143748864</v>
      </c>
      <c r="AC458" s="45">
        <f t="shared" ca="1" si="1574"/>
        <v>-108808.56838195203</v>
      </c>
      <c r="AD458" s="45">
        <f t="shared" ca="1" si="1574"/>
        <v>0</v>
      </c>
      <c r="AE458" s="45">
        <f t="shared" ca="1" si="1574"/>
        <v>346328.72533774085</v>
      </c>
      <c r="AF458" s="45">
        <f t="shared" ca="1" si="1574"/>
        <v>0</v>
      </c>
      <c r="AG458" s="45">
        <f t="shared" ca="1" si="1574"/>
        <v>-43811.792093640048</v>
      </c>
      <c r="AH458" s="45">
        <f t="shared" ca="1" si="1574"/>
        <v>-43404.088497315533</v>
      </c>
      <c r="AI458" s="45">
        <f t="shared" ca="1" si="1574"/>
        <v>66000.89955018129</v>
      </c>
      <c r="AJ458" s="45">
        <f t="shared" ca="1" si="1574"/>
        <v>64492.650175289455</v>
      </c>
      <c r="AK458" s="45">
        <f t="shared" ca="1" si="1574"/>
        <v>114801.44268237919</v>
      </c>
      <c r="AL458" s="45">
        <f t="shared" ca="1" si="1574"/>
        <v>117784.29790014785</v>
      </c>
      <c r="AM458" s="45">
        <f t="shared" ca="1" si="1574"/>
        <v>142762.85617829589</v>
      </c>
      <c r="AN458" s="45">
        <f t="shared" ca="1" si="1574"/>
        <v>158273.00882189631</v>
      </c>
      <c r="AO458" s="45">
        <f t="shared" ca="1" si="1574"/>
        <v>188388.73586939997</v>
      </c>
      <c r="AP458" s="45">
        <f t="shared" ca="1" si="1574"/>
        <v>175701.09121004946</v>
      </c>
      <c r="AQ458" s="45">
        <f t="shared" ca="1" si="1574"/>
        <v>156516.63142715849</v>
      </c>
      <c r="AR458" s="45">
        <f t="shared" ca="1" si="1574"/>
        <v>115793.44112907018</v>
      </c>
      <c r="AS458" s="45">
        <f t="shared" ca="1" si="1574"/>
        <v>81243.166788263246</v>
      </c>
      <c r="AT458" s="45">
        <f t="shared" ca="1" si="1574"/>
        <v>31020.41369763852</v>
      </c>
      <c r="AU458" s="45">
        <f t="shared" ca="1" si="1574"/>
        <v>64145.349434426047</v>
      </c>
      <c r="AV458" s="45">
        <f t="shared" ca="1" si="1574"/>
        <v>65794.452163596317</v>
      </c>
      <c r="AW458" s="45">
        <f t="shared" ca="1" si="1574"/>
        <v>116873.16505763363</v>
      </c>
      <c r="AX458" s="45">
        <f t="shared" ca="1" si="1574"/>
        <v>120063.00676977434</v>
      </c>
      <c r="AY458" s="45">
        <f t="shared" ca="1" si="1574"/>
        <v>141789.33907606351</v>
      </c>
      <c r="AZ458" s="45">
        <f t="shared" ca="1" si="1574"/>
        <v>157482.94874350922</v>
      </c>
      <c r="BA458" s="45">
        <f t="shared" ca="1" si="1574"/>
        <v>187912.71177179174</v>
      </c>
      <c r="BB458" s="45">
        <f t="shared" ca="1" si="1574"/>
        <v>175090.64617865125</v>
      </c>
      <c r="BC458" s="45">
        <f t="shared" ca="1" si="1574"/>
        <v>153603.87972625194</v>
      </c>
      <c r="BD458" s="45">
        <f t="shared" ca="1" si="1574"/>
        <v>112987.64062291665</v>
      </c>
      <c r="BE458" s="45">
        <f t="shared" ca="1" si="1574"/>
        <v>80361.098725894277</v>
      </c>
      <c r="BF458" s="45">
        <f t="shared" ca="1" si="1574"/>
        <v>30169.399158109216</v>
      </c>
      <c r="BG458" s="45">
        <f t="shared" ca="1" si="1574"/>
        <v>63182.423378080683</v>
      </c>
      <c r="BH458" s="45">
        <f t="shared" ca="1" si="1574"/>
        <v>64776.887804671627</v>
      </c>
      <c r="BI458" s="45">
        <f t="shared" ca="1" si="1574"/>
        <v>115607.84131305906</v>
      </c>
      <c r="BJ458" s="45">
        <f t="shared" ca="1" si="1574"/>
        <v>120744.24514624313</v>
      </c>
      <c r="BK458" s="45">
        <f t="shared" ca="1" si="1574"/>
        <v>142711.35770553711</v>
      </c>
      <c r="BL458" s="45">
        <f t="shared" ca="1" si="1574"/>
        <v>158542.47801326495</v>
      </c>
      <c r="BM458" s="45">
        <f t="shared" ca="1" si="1574"/>
        <v>186922.85126932722</v>
      </c>
      <c r="BN458" s="45">
        <f t="shared" ca="1" si="1574"/>
        <v>176335.93456271276</v>
      </c>
      <c r="BO458" s="45">
        <f t="shared" ca="1" si="1574"/>
        <v>152126.92499473278</v>
      </c>
      <c r="BP458" s="45">
        <f t="shared" ca="1" si="1574"/>
        <v>111809.3953707277</v>
      </c>
      <c r="BQ458" s="45">
        <f t="shared" ca="1" si="1574"/>
        <v>79118.213348286838</v>
      </c>
      <c r="BR458" s="45">
        <f t="shared" ca="1" si="1574"/>
        <v>29210.11140080529</v>
      </c>
      <c r="BS458" s="45">
        <f t="shared" ca="1" si="1574"/>
        <v>62229.073743744106</v>
      </c>
      <c r="BT458" s="45">
        <f t="shared" ca="1" si="1574"/>
        <v>63766.685072696389</v>
      </c>
      <c r="BU458" s="45">
        <f t="shared" ref="BU458:EF458" ca="1" si="1575">BU424+BU444</f>
        <v>114238.9800794638</v>
      </c>
      <c r="BV458" s="45">
        <f t="shared" ca="1" si="1575"/>
        <v>121437.99902083419</v>
      </c>
      <c r="BW458" s="45">
        <f t="shared" ca="1" si="1575"/>
        <v>143538.56230423209</v>
      </c>
      <c r="BX458" s="45">
        <f t="shared" ca="1" si="1575"/>
        <v>159494.25802923448</v>
      </c>
      <c r="BY458" s="45">
        <f t="shared" ca="1" si="1575"/>
        <v>185053.52860830081</v>
      </c>
      <c r="BZ458" s="45">
        <f t="shared" ca="1" si="1575"/>
        <v>177425.69406810118</v>
      </c>
      <c r="CA458" s="45">
        <f t="shared" ca="1" si="1575"/>
        <v>150545.53348591147</v>
      </c>
      <c r="CB458" s="45">
        <f t="shared" ca="1" si="1575"/>
        <v>110518.25620559548</v>
      </c>
      <c r="CC458" s="45">
        <f t="shared" ca="1" si="1575"/>
        <v>77536.038512010011</v>
      </c>
      <c r="CD458" s="45">
        <f t="shared" ca="1" si="1575"/>
        <v>27911.338092960897</v>
      </c>
      <c r="CE458" s="45">
        <f t="shared" ca="1" si="1575"/>
        <v>61157.801233998151</v>
      </c>
      <c r="CF458" s="45">
        <f t="shared" ca="1" si="1575"/>
        <v>62593.294842815165</v>
      </c>
      <c r="CG458" s="45">
        <f t="shared" ca="1" si="1575"/>
        <v>112757.40286138226</v>
      </c>
      <c r="CH458" s="45">
        <f t="shared" ca="1" si="1575"/>
        <v>122019.25360274484</v>
      </c>
      <c r="CI458" s="45">
        <f t="shared" ca="1" si="1575"/>
        <v>144505.48255172657</v>
      </c>
      <c r="CJ458" s="45">
        <f t="shared" ca="1" si="1575"/>
        <v>160646.06413322419</v>
      </c>
      <c r="CK458" s="45">
        <f t="shared" ca="1" si="1575"/>
        <v>183328.54285835067</v>
      </c>
      <c r="CL458" s="45">
        <f t="shared" ca="1" si="1575"/>
        <v>175722.3510842353</v>
      </c>
      <c r="CM458" s="45">
        <f t="shared" ca="1" si="1575"/>
        <v>149105.01296729571</v>
      </c>
      <c r="CN458" s="45">
        <f t="shared" ca="1" si="1575"/>
        <v>109364.02321954248</v>
      </c>
      <c r="CO458" s="45">
        <f t="shared" ca="1" si="1575"/>
        <v>76087.504714107781</v>
      </c>
      <c r="CP458" s="45">
        <f t="shared" ca="1" si="1575"/>
        <v>27177.839599435811</v>
      </c>
      <c r="CQ458" s="45">
        <f t="shared" ca="1" si="1575"/>
        <v>60218.426018397957</v>
      </c>
      <c r="CR458" s="45">
        <f t="shared" ca="1" si="1575"/>
        <v>61642.626613869768</v>
      </c>
      <c r="CS458" s="45">
        <f t="shared" ca="1" si="1575"/>
        <v>111417.13141176873</v>
      </c>
      <c r="CT458" s="45">
        <f t="shared" ca="1" si="1575"/>
        <v>122737.99326694349</v>
      </c>
      <c r="CU458" s="45">
        <f t="shared" ca="1" si="1575"/>
        <v>145274.99331830954</v>
      </c>
      <c r="CV458" s="45">
        <f t="shared" ca="1" si="1575"/>
        <v>161814.19083869286</v>
      </c>
      <c r="CW458" s="45">
        <f t="shared" ca="1" si="1575"/>
        <v>181622.63601360185</v>
      </c>
      <c r="CX458" s="45">
        <f t="shared" ca="1" si="1575"/>
        <v>174046.3506681124</v>
      </c>
      <c r="CY458" s="45">
        <f t="shared" ca="1" si="1575"/>
        <v>147680.1339361096</v>
      </c>
      <c r="CZ458" s="45">
        <f t="shared" ca="1" si="1575"/>
        <v>107771.47444021759</v>
      </c>
      <c r="DA458" s="45">
        <f t="shared" ca="1" si="1575"/>
        <v>74647.380357463626</v>
      </c>
      <c r="DB458" s="45">
        <f t="shared" ca="1" si="1575"/>
        <v>26229.493536760136</v>
      </c>
      <c r="DC458" s="45">
        <f t="shared" ca="1" si="1575"/>
        <v>59285.766831389592</v>
      </c>
      <c r="DD458" s="45">
        <f t="shared" ca="1" si="1575"/>
        <v>60653.398491278989</v>
      </c>
      <c r="DE458" s="45">
        <f t="shared" ca="1" si="1575"/>
        <v>110134.70855575713</v>
      </c>
      <c r="DF458" s="45">
        <f t="shared" ca="1" si="1575"/>
        <v>123520.91752216985</v>
      </c>
      <c r="DG458" s="45">
        <f t="shared" ca="1" si="1575"/>
        <v>143758.86926530156</v>
      </c>
      <c r="DH458" s="45">
        <f t="shared" ca="1" si="1575"/>
        <v>160412.86508489697</v>
      </c>
      <c r="DI458" s="45">
        <f t="shared" ca="1" si="1575"/>
        <v>179935.54984987326</v>
      </c>
      <c r="DJ458" s="45">
        <f t="shared" ca="1" si="1575"/>
        <v>172391.84138076814</v>
      </c>
      <c r="DK458" s="45">
        <f t="shared" ca="1" si="1575"/>
        <v>146270.66632756489</v>
      </c>
      <c r="DL458" s="45">
        <f t="shared" ca="1" si="1575"/>
        <v>106020.17489548215</v>
      </c>
      <c r="DM458" s="45">
        <f t="shared" ca="1" si="1575"/>
        <v>73215.432521014853</v>
      </c>
      <c r="DN458" s="45">
        <f t="shared" ca="1" si="1575"/>
        <v>25284.429703175963</v>
      </c>
      <c r="DO458" s="45">
        <f t="shared" ca="1" si="1575"/>
        <v>58359.640901059727</v>
      </c>
      <c r="DP458" s="45">
        <f t="shared" ca="1" si="1575"/>
        <v>59670.787061970448</v>
      </c>
      <c r="DQ458" s="45">
        <f t="shared" ca="1" si="1575"/>
        <v>108863.89943956328</v>
      </c>
      <c r="DR458" s="45">
        <f t="shared" ca="1" si="1575"/>
        <v>124320.47729881672</v>
      </c>
      <c r="DS458" s="45">
        <f t="shared" ca="1" si="1575"/>
        <v>142257.71858153367</v>
      </c>
      <c r="DT458" s="45">
        <f t="shared" ca="1" si="1575"/>
        <v>158818.6950394731</v>
      </c>
      <c r="DU458" s="45">
        <f t="shared" ca="1" si="1575"/>
        <v>178267.02584569994</v>
      </c>
      <c r="DV458" s="45">
        <f t="shared" ca="1" si="1575"/>
        <v>170755.16143168844</v>
      </c>
      <c r="DW458" s="45">
        <f t="shared" ca="1" si="1575"/>
        <v>144876.37943870606</v>
      </c>
      <c r="DX458" s="45">
        <f t="shared" ca="1" si="1575"/>
        <v>104280.18763569133</v>
      </c>
      <c r="DY458" s="45">
        <f t="shared" ca="1" si="1575"/>
        <v>71791.426882300788</v>
      </c>
      <c r="DZ458" s="45">
        <f t="shared" ca="1" si="1575"/>
        <v>24124.221828089729</v>
      </c>
      <c r="EA458" s="45">
        <f t="shared" ca="1" si="1575"/>
        <v>57439.863876406685</v>
      </c>
      <c r="EB458" s="45">
        <f t="shared" ca="1" si="1575"/>
        <v>58645.596222154636</v>
      </c>
      <c r="EC458" s="45">
        <f t="shared" ca="1" si="1575"/>
        <v>107604.48512789248</v>
      </c>
      <c r="ED458" s="45">
        <f t="shared" ca="1" si="1575"/>
        <v>125132.47037158345</v>
      </c>
      <c r="EE458" s="45">
        <f t="shared" ca="1" si="1575"/>
        <v>140771.29922196394</v>
      </c>
      <c r="EF458" s="45">
        <f t="shared" ca="1" si="1575"/>
        <v>157240.89609870064</v>
      </c>
      <c r="EG458" s="45">
        <f t="shared" ref="EG458:GR458" ca="1" si="1576">EG424+EG444</f>
        <v>176616.8051019987</v>
      </c>
      <c r="EH458" s="45">
        <f t="shared" ca="1" si="1576"/>
        <v>169136.05513109372</v>
      </c>
      <c r="EI458" s="45">
        <f t="shared" ca="1" si="1576"/>
        <v>143497.04185086393</v>
      </c>
      <c r="EJ458" s="45">
        <f t="shared" ca="1" si="1576"/>
        <v>102551.24703840917</v>
      </c>
      <c r="EK458" s="45">
        <f t="shared" ca="1" si="1576"/>
        <v>70375.127638515813</v>
      </c>
      <c r="EL458" s="45">
        <f t="shared" ca="1" si="1576"/>
        <v>23403.404385553735</v>
      </c>
      <c r="EM458" s="45">
        <f t="shared" ca="1" si="1576"/>
        <v>56526.249753092823</v>
      </c>
      <c r="EN458" s="45">
        <f t="shared" ca="1" si="1576"/>
        <v>57724.652725008273</v>
      </c>
      <c r="EO458" s="45">
        <f t="shared" ca="1" si="1576"/>
        <v>106356.24553625932</v>
      </c>
      <c r="EP458" s="45">
        <f t="shared" ca="1" si="1576"/>
        <v>125956.88279405158</v>
      </c>
      <c r="EQ458" s="45">
        <f t="shared" ca="1" si="1576"/>
        <v>139299.36832573015</v>
      </c>
      <c r="ER458" s="45">
        <f t="shared" ca="1" si="1576"/>
        <v>155679.21621724544</v>
      </c>
      <c r="ES458" s="45">
        <f t="shared" ca="1" si="1576"/>
        <v>174992.85711826786</v>
      </c>
      <c r="ET458" s="45">
        <f t="shared" ca="1" si="1576"/>
        <v>167534.26625705315</v>
      </c>
      <c r="EU458" s="45">
        <f t="shared" ca="1" si="1576"/>
        <v>141720.97845408123</v>
      </c>
      <c r="EV458" s="45">
        <f t="shared" ca="1" si="1576"/>
        <v>100833.08629986744</v>
      </c>
      <c r="EW458" s="45">
        <f t="shared" ca="1" si="1576"/>
        <v>68966.297426028599</v>
      </c>
      <c r="EX458" s="45">
        <f t="shared" ca="1" si="1576"/>
        <v>22467.065743725274</v>
      </c>
      <c r="EY458" s="45">
        <f t="shared" ca="1" si="1576"/>
        <v>55618.61079763696</v>
      </c>
      <c r="EZ458" s="45">
        <f t="shared" ca="1" si="1576"/>
        <v>56760.744848672155</v>
      </c>
      <c r="FA458" s="45">
        <f t="shared" ca="1" si="1576"/>
        <v>105118.95935176118</v>
      </c>
      <c r="FB458" s="45">
        <f t="shared" ca="1" si="1576"/>
        <v>126793.69950418151</v>
      </c>
      <c r="FC458" s="45">
        <f t="shared" ca="1" si="1576"/>
        <v>137841.68213463918</v>
      </c>
      <c r="FD458" s="45">
        <f t="shared" ca="1" si="1576"/>
        <v>154133.4026152509</v>
      </c>
      <c r="FE458" s="45">
        <f t="shared" ca="1" si="1576"/>
        <v>173393.67877681204</v>
      </c>
      <c r="FF458" s="45">
        <f t="shared" ca="1" si="1576"/>
        <v>165949.53797262668</v>
      </c>
      <c r="FG458" s="45">
        <f t="shared" ca="1" si="1576"/>
        <v>139610.11699668845</v>
      </c>
      <c r="FH458" s="45">
        <f t="shared" ca="1" si="1576"/>
        <v>99125.437351089873</v>
      </c>
      <c r="FI458" s="45">
        <f t="shared" ca="1" si="1576"/>
        <v>67564.697238322027</v>
      </c>
      <c r="FJ458" s="45">
        <f t="shared" ca="1" si="1576"/>
        <v>21533.254862474976</v>
      </c>
      <c r="FK458" s="45">
        <f t="shared" ca="1" si="1576"/>
        <v>54716.757470004348</v>
      </c>
      <c r="FL458" s="45">
        <f t="shared" ca="1" si="1576"/>
        <v>55824.344643449898</v>
      </c>
      <c r="FM458" s="45">
        <f t="shared" ca="1" si="1576"/>
        <v>103892.40395229774</v>
      </c>
      <c r="FN458" s="45">
        <f t="shared" ca="1" si="1576"/>
        <v>126559.85078740999</v>
      </c>
      <c r="FO458" s="45">
        <f t="shared" ca="1" si="1576"/>
        <v>136397.99591013428</v>
      </c>
      <c r="FP458" s="45">
        <f t="shared" ca="1" si="1576"/>
        <v>152603.20169439865</v>
      </c>
      <c r="FQ458" s="45">
        <f t="shared" ca="1" si="1576"/>
        <v>171812.02378604744</v>
      </c>
      <c r="FR458" s="45">
        <f t="shared" ca="1" si="1576"/>
        <v>164381.61274151679</v>
      </c>
      <c r="FS458" s="45">
        <f t="shared" ca="1" si="1576"/>
        <v>137513.51160519538</v>
      </c>
      <c r="FT458" s="45">
        <f t="shared" ca="1" si="1576"/>
        <v>97428.030772460494</v>
      </c>
      <c r="FU458" s="45">
        <f t="shared" ca="1" si="1576"/>
        <v>66170.086342311421</v>
      </c>
      <c r="FV458" s="45">
        <f t="shared" ca="1" si="1576"/>
        <v>20383.607115540792</v>
      </c>
      <c r="FW458" s="45">
        <f t="shared" ca="1" si="1576"/>
        <v>53820.498344550164</v>
      </c>
      <c r="FX458" s="45">
        <f t="shared" ca="1" si="1576"/>
        <v>54865.041890704248</v>
      </c>
      <c r="FY458" s="45">
        <f t="shared" ca="1" si="1576"/>
        <v>102676.35532419539</v>
      </c>
      <c r="FZ458" s="45">
        <f t="shared" ca="1" si="1576"/>
        <v>125140.75753187438</v>
      </c>
      <c r="GA458" s="45">
        <f t="shared" ca="1" si="1576"/>
        <v>134968.0638486995</v>
      </c>
      <c r="GB458" s="45">
        <f t="shared" ca="1" si="1576"/>
        <v>151088.35895242263</v>
      </c>
      <c r="GC458" s="45">
        <f t="shared" ca="1" si="1576"/>
        <v>170247.63241895498</v>
      </c>
      <c r="GD458" s="45">
        <f t="shared" ca="1" si="1576"/>
        <v>162830.23224218309</v>
      </c>
      <c r="GE458" s="45">
        <f t="shared" ca="1" si="1576"/>
        <v>135430.85146880691</v>
      </c>
      <c r="GF458" s="45">
        <f t="shared" ca="1" si="1576"/>
        <v>95740.595706690583</v>
      </c>
      <c r="GG458" s="45">
        <f t="shared" ca="1" si="1576"/>
        <v>64782.222192996036</v>
      </c>
      <c r="GH458" s="45">
        <f t="shared" ca="1" si="1576"/>
        <v>19672.438444620617</v>
      </c>
      <c r="GI458" s="45">
        <f t="shared" ca="1" si="1576"/>
        <v>52929.640029272676</v>
      </c>
      <c r="GJ458" s="45">
        <f t="shared" ca="1" si="1576"/>
        <v>54016.19575986921</v>
      </c>
      <c r="GK458" s="45">
        <f t="shared" ca="1" si="1576"/>
        <v>101470.58797818943</v>
      </c>
      <c r="GL458" s="45">
        <f t="shared" ca="1" si="1576"/>
        <v>123734.15735985443</v>
      </c>
      <c r="GM458" s="45">
        <f t="shared" ca="1" si="1576"/>
        <v>133558.96363320184</v>
      </c>
      <c r="GN458" s="45">
        <f t="shared" ca="1" si="1576"/>
        <v>149588.61889603091</v>
      </c>
      <c r="GO458" s="45">
        <f t="shared" ca="1" si="1576"/>
        <v>168334.0122701829</v>
      </c>
      <c r="GP458" s="45">
        <f t="shared" ca="1" si="1576"/>
        <v>161295.1372803777</v>
      </c>
      <c r="GQ458" s="45">
        <f t="shared" ca="1" si="1576"/>
        <v>133361.82464808688</v>
      </c>
      <c r="GR458" s="45">
        <f t="shared" ca="1" si="1576"/>
        <v>94062.859770141615</v>
      </c>
      <c r="GS458" s="45">
        <f t="shared" ref="GS458:JD458" ca="1" si="1577">GS424+GS444</f>
        <v>63400.860346397152</v>
      </c>
      <c r="GT458" s="45">
        <f t="shared" ca="1" si="1577"/>
        <v>18745.038162416306</v>
      </c>
      <c r="GU458" s="45">
        <f t="shared" ca="1" si="1577"/>
        <v>52043.987083330168</v>
      </c>
      <c r="GV458" s="45">
        <f t="shared" ca="1" si="1577"/>
        <v>53120.096481155677</v>
      </c>
      <c r="GW458" s="45">
        <f t="shared" ca="1" si="1577"/>
        <v>100274.87486371992</v>
      </c>
      <c r="GX458" s="45">
        <f t="shared" ca="1" si="1577"/>
        <v>122339.80311022456</v>
      </c>
      <c r="GY458" s="45">
        <f t="shared" ca="1" si="1577"/>
        <v>132173.29443206909</v>
      </c>
      <c r="GZ458" s="45">
        <f t="shared" ca="1" si="1577"/>
        <v>148103.72495218806</v>
      </c>
      <c r="HA458" s="45">
        <f t="shared" ca="1" si="1577"/>
        <v>165928.53381492355</v>
      </c>
      <c r="HB458" s="45">
        <f t="shared" ca="1" si="1577"/>
        <v>159776.06770005313</v>
      </c>
      <c r="HC458" s="45">
        <f t="shared" ca="1" si="1577"/>
        <v>131306.11798062912</v>
      </c>
      <c r="HD458" s="45">
        <f t="shared" ca="1" si="1577"/>
        <v>92394.548962454763</v>
      </c>
      <c r="HE458" s="45">
        <f t="shared" ca="1" si="1577"/>
        <v>62025.754370737755</v>
      </c>
      <c r="HF458" s="45">
        <f t="shared" ca="1" si="1577"/>
        <v>17819.375982939382</v>
      </c>
      <c r="HG458" s="45">
        <f t="shared" ca="1" si="1577"/>
        <v>51163.341932775082</v>
      </c>
      <c r="HH458" s="45">
        <f t="shared" ca="1" si="1577"/>
        <v>52229.049865615889</v>
      </c>
      <c r="HI458" s="45">
        <f t="shared" ca="1" si="1577"/>
        <v>99088.987281492504</v>
      </c>
      <c r="HJ458" s="45">
        <f t="shared" ca="1" si="1577"/>
        <v>120957.44619237492</v>
      </c>
      <c r="HK458" s="45">
        <f t="shared" ca="1" si="1577"/>
        <v>130800.63456083792</v>
      </c>
      <c r="HL458" s="45">
        <f t="shared" ca="1" si="1577"/>
        <v>146638.67010402834</v>
      </c>
      <c r="HM458" s="45">
        <f t="shared" ca="1" si="1577"/>
        <v>163539.54276264005</v>
      </c>
      <c r="HN458" s="45">
        <f t="shared" ca="1" si="1577"/>
        <v>158010.22597675526</v>
      </c>
      <c r="HO458" s="45">
        <f t="shared" ca="1" si="1577"/>
        <v>129263.41698502837</v>
      </c>
      <c r="HP458" s="45">
        <f t="shared" ca="1" si="1577"/>
        <v>90735.387574441993</v>
      </c>
      <c r="HQ458" s="45">
        <f t="shared" ca="1" si="1577"/>
        <v>60656.655755813044</v>
      </c>
      <c r="HR458" s="45">
        <f t="shared" ca="1" si="1577"/>
        <v>16677.144888215815</v>
      </c>
      <c r="HS458" s="45">
        <f t="shared" ca="1" si="1577"/>
        <v>50287.504784456651</v>
      </c>
      <c r="HT458" s="45">
        <f t="shared" ca="1" si="1577"/>
        <v>51286.989579618064</v>
      </c>
      <c r="HU458" s="45">
        <f t="shared" ca="1" si="1577"/>
        <v>97912.694794257375</v>
      </c>
      <c r="HV458" s="45">
        <f t="shared" ca="1" si="1577"/>
        <v>119586.83649499866</v>
      </c>
      <c r="HW458" s="45">
        <f t="shared" ca="1" si="1577"/>
        <v>129440.73481899063</v>
      </c>
      <c r="HX458" s="45">
        <f t="shared" ca="1" si="1577"/>
        <v>145199.33708134992</v>
      </c>
      <c r="HY458" s="45">
        <f t="shared" ca="1" si="1577"/>
        <v>161166.68855697612</v>
      </c>
      <c r="HZ458" s="45">
        <f t="shared" ca="1" si="1577"/>
        <v>155690.2629935263</v>
      </c>
      <c r="IA458" s="45">
        <f t="shared" ca="1" si="1577"/>
        <v>127233.40576310272</v>
      </c>
      <c r="IB458" s="45">
        <f t="shared" ca="1" si="1577"/>
        <v>89085.098094188186</v>
      </c>
      <c r="IC458" s="45">
        <f t="shared" ca="1" si="1577"/>
        <v>59293.313820504431</v>
      </c>
      <c r="ID458" s="45">
        <f t="shared" ca="1" si="1577"/>
        <v>15972.449201488103</v>
      </c>
      <c r="IE458" s="45">
        <f t="shared" ca="1" si="1577"/>
        <v>49416.273538044661</v>
      </c>
      <c r="IF458" s="45">
        <f t="shared" ca="1" si="1577"/>
        <v>50461.30899746278</v>
      </c>
      <c r="IG458" s="45">
        <f t="shared" ca="1" si="1577"/>
        <v>96745.765135755981</v>
      </c>
      <c r="IH458" s="45">
        <f t="shared" ca="1" si="1577"/>
        <v>118228.97323807608</v>
      </c>
      <c r="II458" s="45">
        <f t="shared" ca="1" si="1577"/>
        <v>128093.34449306865</v>
      </c>
      <c r="IJ458" s="45">
        <f t="shared" ca="1" si="1577"/>
        <v>143711.52540252486</v>
      </c>
      <c r="IK458" s="45">
        <f t="shared" ca="1" si="1577"/>
        <v>158809.6194702189</v>
      </c>
      <c r="IL458" s="45">
        <f t="shared" ca="1" si="1577"/>
        <v>153385.55863443945</v>
      </c>
      <c r="IM458" s="45">
        <f t="shared" ca="1" si="1577"/>
        <v>125215.76690031574</v>
      </c>
      <c r="IN458" s="45">
        <f t="shared" ca="1" si="1577"/>
        <v>87443.401111315892</v>
      </c>
      <c r="IO458" s="45">
        <f t="shared" ca="1" si="1577"/>
        <v>57942.297029759502</v>
      </c>
      <c r="IP458" s="45">
        <f t="shared" ca="1" si="1577"/>
        <v>15050.769597813218</v>
      </c>
      <c r="IQ458" s="45">
        <f t="shared" ca="1" si="1577"/>
        <v>48208.841213116568</v>
      </c>
      <c r="IR458" s="45">
        <f t="shared" ca="1" si="1577"/>
        <v>49584.206084639729</v>
      </c>
      <c r="IS458" s="45">
        <f t="shared" ca="1" si="1577"/>
        <v>95564.559834227839</v>
      </c>
      <c r="IT458" s="45">
        <f t="shared" ca="1" si="1577"/>
        <v>116896.70891753971</v>
      </c>
      <c r="IU458" s="45">
        <f t="shared" ca="1" si="1577"/>
        <v>126758.21126188256</v>
      </c>
      <c r="IV458" s="45">
        <f t="shared" ca="1" si="1577"/>
        <v>141519.6784323754</v>
      </c>
      <c r="IW458" s="45">
        <f t="shared" ca="1" si="1577"/>
        <v>156467.98249843615</v>
      </c>
      <c r="IX458" s="45">
        <f t="shared" ca="1" si="1577"/>
        <v>151095.76513644613</v>
      </c>
      <c r="IY458" s="45">
        <f t="shared" ca="1" si="1577"/>
        <v>116585.93579200136</v>
      </c>
      <c r="IZ458" s="45">
        <f t="shared" ca="1" si="1577"/>
        <v>74483.101973796744</v>
      </c>
      <c r="JA458" s="45">
        <f t="shared" ca="1" si="1577"/>
        <v>49674.730538899676</v>
      </c>
      <c r="JB458" s="45">
        <f t="shared" ca="1" si="1577"/>
        <v>14130.627398126122</v>
      </c>
      <c r="JC458" s="45">
        <f t="shared" ca="1" si="1577"/>
        <v>41719.916880377779</v>
      </c>
      <c r="JD458" s="45">
        <f t="shared" ca="1" si="1577"/>
        <v>42585.846475945269</v>
      </c>
      <c r="JE458" s="45">
        <f t="shared" ref="JE458:LP458" ca="1" si="1578">JE424+JE444</f>
        <v>80340.538662486302</v>
      </c>
      <c r="JF458" s="45">
        <f t="shared" ca="1" si="1578"/>
        <v>98442.23723315954</v>
      </c>
      <c r="JG458" s="45">
        <f t="shared" ca="1" si="1578"/>
        <v>106015.69422526049</v>
      </c>
      <c r="JH458" s="45">
        <f t="shared" ca="1" si="1578"/>
        <v>117991.45010324693</v>
      </c>
      <c r="JI458" s="45">
        <f t="shared" ca="1" si="1578"/>
        <v>130508.79468360837</v>
      </c>
      <c r="JJ458" s="45">
        <f t="shared" ca="1" si="1578"/>
        <v>125920.59934557095</v>
      </c>
      <c r="JK458" s="45">
        <f t="shared" ca="1" si="1578"/>
        <v>102937.96321806766</v>
      </c>
      <c r="JL458" s="45">
        <f t="shared" ca="1" si="1578"/>
        <v>72129.431371136336</v>
      </c>
      <c r="JM458" s="45">
        <f t="shared" ca="1" si="1578"/>
        <v>47550.127625804511</v>
      </c>
      <c r="JN458" s="45">
        <f t="shared" ca="1" si="1578"/>
        <v>12335.797601371823</v>
      </c>
      <c r="JO458" s="45">
        <f t="shared" ca="1" si="1578"/>
        <v>39454.541504924353</v>
      </c>
      <c r="JP458" s="45">
        <f t="shared" ca="1" si="1578"/>
        <v>40454.915885140566</v>
      </c>
      <c r="JQ458" s="45">
        <f t="shared" ca="1" si="1578"/>
        <v>77865.857767097201</v>
      </c>
      <c r="JR458" s="45">
        <f t="shared" ca="1" si="1578"/>
        <v>96294.296549959603</v>
      </c>
      <c r="JS458" s="45">
        <f t="shared" ca="1" si="1578"/>
        <v>103261.95635149641</v>
      </c>
      <c r="JT458" s="45">
        <f t="shared" ca="1" si="1578"/>
        <v>115108.67999548319</v>
      </c>
      <c r="JU458" s="45">
        <f t="shared" ca="1" si="1578"/>
        <v>127491.62137405961</v>
      </c>
      <c r="JV458" s="45">
        <f t="shared" ca="1" si="1578"/>
        <v>122933.72119519486</v>
      </c>
      <c r="JW458" s="45">
        <f t="shared" ca="1" si="1578"/>
        <v>100171.83814750983</v>
      </c>
      <c r="JX458" s="45">
        <f t="shared" ca="1" si="1578"/>
        <v>69655.529647185147</v>
      </c>
      <c r="JY458" s="45">
        <f t="shared" ca="1" si="1578"/>
        <v>45301.480131382297</v>
      </c>
      <c r="JZ458" s="45">
        <f t="shared" ca="1" si="1578"/>
        <v>10646.903998183403</v>
      </c>
      <c r="KA458" s="45">
        <f t="shared" ca="1" si="1578"/>
        <v>37261.913407060914</v>
      </c>
      <c r="KB458" s="45">
        <f t="shared" ca="1" si="1578"/>
        <v>38266.197372210911</v>
      </c>
      <c r="KC458" s="45">
        <f t="shared" ca="1" si="1578"/>
        <v>75265.004794360502</v>
      </c>
      <c r="KD458" s="45">
        <f t="shared" ca="1" si="1578"/>
        <v>94020.570531840756</v>
      </c>
      <c r="KE458" s="45">
        <f t="shared" ca="1" si="1578"/>
        <v>100381.93764729606</v>
      </c>
      <c r="KF458" s="45">
        <f t="shared" ca="1" si="1578"/>
        <v>112099.44851276719</v>
      </c>
      <c r="KG458" s="45">
        <f t="shared" ca="1" si="1578"/>
        <v>124347.84495954124</v>
      </c>
      <c r="KH458" s="45">
        <f t="shared" ca="1" si="1578"/>
        <v>119818.44395777778</v>
      </c>
      <c r="KI458" s="45">
        <f t="shared" ca="1" si="1578"/>
        <v>97273.607189599948</v>
      </c>
      <c r="KJ458" s="45">
        <f t="shared" ca="1" si="1578"/>
        <v>67045.088705948699</v>
      </c>
      <c r="KK458" s="45">
        <f t="shared" ca="1" si="1578"/>
        <v>42912.340454559351</v>
      </c>
      <c r="KL458" s="45">
        <f t="shared" ca="1" si="1578"/>
        <v>8595.0653208225413</v>
      </c>
      <c r="KM458" s="45">
        <f t="shared" ca="1" si="1578"/>
        <v>34925.100888963992</v>
      </c>
      <c r="KN458" s="45">
        <f t="shared" ca="1" si="1578"/>
        <v>35896.469991893515</v>
      </c>
      <c r="KO458" s="45">
        <f t="shared" ca="1" si="1578"/>
        <v>72520.842424583185</v>
      </c>
      <c r="KP458" s="45">
        <f t="shared" ca="1" si="1578"/>
        <v>91603.786628621107</v>
      </c>
      <c r="KQ458" s="45">
        <f t="shared" ca="1" si="1578"/>
        <v>97358.135786424653</v>
      </c>
      <c r="KR458" s="45">
        <f t="shared" ca="1" si="1578"/>
        <v>108946.06933128492</v>
      </c>
      <c r="KS458" s="45">
        <f t="shared" ca="1" si="1578"/>
        <v>121059.59287434074</v>
      </c>
      <c r="KT458" s="45">
        <f t="shared" ca="1" si="1578"/>
        <v>116556.72341609289</v>
      </c>
      <c r="KU458" s="45">
        <f t="shared" ca="1" si="1578"/>
        <v>94225.071601150921</v>
      </c>
      <c r="KV458" s="45">
        <f t="shared" ca="1" si="1578"/>
        <v>64279.760596122956</v>
      </c>
      <c r="KW458" s="45">
        <f t="shared" ca="1" si="1578"/>
        <v>45970.510526386483</v>
      </c>
      <c r="KX458" s="45">
        <f t="shared" ca="1" si="1578"/>
        <v>10484.325468417999</v>
      </c>
      <c r="KY458" s="45">
        <f t="shared" ca="1" si="1578"/>
        <v>39701.396936256766</v>
      </c>
      <c r="KZ458" s="45">
        <f t="shared" ca="1" si="1578"/>
        <v>39357.065556035639</v>
      </c>
      <c r="LA458" s="45">
        <f t="shared" ca="1" si="1578"/>
        <v>75668.998365780921</v>
      </c>
      <c r="LB458" s="45">
        <f t="shared" ca="1" si="1578"/>
        <v>95139.96516083325</v>
      </c>
      <c r="LC458" s="45">
        <f t="shared" ca="1" si="1578"/>
        <v>100566.24671536294</v>
      </c>
      <c r="LD458" s="45">
        <f t="shared" ca="1" si="1578"/>
        <v>112087.98651696929</v>
      </c>
      <c r="LE458" s="45">
        <f t="shared" ca="1" si="1578"/>
        <v>124130.69438471981</v>
      </c>
      <c r="LF458" s="45">
        <f t="shared" ca="1" si="1578"/>
        <v>119936.20655079251</v>
      </c>
      <c r="LG458" s="45">
        <f t="shared" ca="1" si="1578"/>
        <v>97881.780535826852</v>
      </c>
      <c r="LH458" s="45">
        <f t="shared" ca="1" si="1578"/>
        <v>68283.682460899814</v>
      </c>
      <c r="LI458" s="45">
        <f t="shared" ca="1" si="1578"/>
        <v>44869.233978426717</v>
      </c>
      <c r="LJ458" s="45">
        <f t="shared" ca="1" si="1578"/>
        <v>9355.3968247235189</v>
      </c>
      <c r="LK458" s="45">
        <f t="shared" ca="1" si="1578"/>
        <v>38830.03331866498</v>
      </c>
      <c r="LL458" s="45">
        <f t="shared" ca="1" si="1578"/>
        <v>38274.580144627806</v>
      </c>
      <c r="LM458" s="45">
        <f t="shared" ca="1" si="1578"/>
        <v>74270.702134329753</v>
      </c>
      <c r="LN458" s="45">
        <f t="shared" ca="1" si="1578"/>
        <v>94085.984472461525</v>
      </c>
      <c r="LO458" s="45">
        <f t="shared" ca="1" si="1578"/>
        <v>98920.115960445546</v>
      </c>
      <c r="LP458" s="45">
        <f t="shared" ca="1" si="1578"/>
        <v>110328.17534549718</v>
      </c>
      <c r="LQ458" s="45">
        <f t="shared" ref="LQ458:LT458" ca="1" si="1579">LQ424+LQ444</f>
        <v>122252.14541685842</v>
      </c>
      <c r="LR458" s="45">
        <f t="shared" ca="1" si="1579"/>
        <v>118097.26152588149</v>
      </c>
      <c r="LS458" s="45">
        <f t="shared" ca="1" si="1579"/>
        <v>96265.531332716128</v>
      </c>
      <c r="LT458" s="45">
        <f t="shared" ca="1" si="1579"/>
        <v>-1002926.9145183889</v>
      </c>
      <c r="LU458" s="45"/>
      <c r="LV458" s="45"/>
      <c r="LW458" s="45"/>
      <c r="LX458" s="45"/>
      <c r="LY458" s="45"/>
      <c r="LZ458" s="45"/>
      <c r="MA458" s="45"/>
      <c r="MB458" s="45"/>
      <c r="MC458" s="45"/>
      <c r="MD458" s="45"/>
      <c r="ME458" s="45"/>
      <c r="MF458" s="45"/>
      <c r="MG458" s="45"/>
      <c r="MH458" s="45"/>
      <c r="MI458" s="45"/>
      <c r="MJ458" s="45"/>
      <c r="MK458" s="45"/>
      <c r="ML458" s="45"/>
      <c r="MM458" s="45"/>
      <c r="MN458" s="45"/>
      <c r="MO458" s="45"/>
      <c r="MP458" s="45"/>
      <c r="MQ458" s="45"/>
      <c r="MR458" s="45"/>
      <c r="MS458" s="45"/>
      <c r="MT458" s="45"/>
      <c r="MU458" s="45"/>
      <c r="MV458" s="45"/>
      <c r="MW458" s="45"/>
      <c r="MX458" s="45"/>
      <c r="MY458" s="45"/>
      <c r="MZ458" s="45"/>
      <c r="NA458" s="45"/>
      <c r="NB458" s="45"/>
      <c r="NC458" s="45"/>
      <c r="ND458" s="45"/>
      <c r="NE458" s="45"/>
      <c r="NF458" s="45"/>
      <c r="NG458" s="45"/>
      <c r="NH458" s="45"/>
      <c r="NI458" s="45"/>
      <c r="NJ458" s="45"/>
      <c r="NK458" s="45"/>
      <c r="NL458" s="45"/>
      <c r="NM458" s="45"/>
      <c r="NN458" s="45"/>
      <c r="NO458" s="45"/>
      <c r="NP458" s="45"/>
      <c r="NQ458" s="45"/>
      <c r="NR458" s="45"/>
      <c r="NS458" s="45"/>
      <c r="NT458" s="45"/>
      <c r="NU458" s="45"/>
      <c r="NV458" s="45"/>
      <c r="NW458" s="45"/>
      <c r="NX458" s="45"/>
      <c r="NY458" s="45"/>
      <c r="NZ458" s="45"/>
      <c r="OA458" s="45"/>
      <c r="OB458" s="45"/>
      <c r="OC458" s="45"/>
      <c r="OD458" s="45"/>
      <c r="OE458" s="45"/>
      <c r="OF458" s="45"/>
      <c r="OG458" s="45"/>
      <c r="OH458" s="45"/>
      <c r="OI458" s="45"/>
      <c r="OJ458" s="45"/>
      <c r="OK458" s="45"/>
      <c r="OL458" s="45"/>
      <c r="OM458" s="45"/>
      <c r="ON458" s="45"/>
      <c r="OO458" s="45"/>
      <c r="OP458" s="45"/>
      <c r="OQ458" s="45"/>
      <c r="OR458" s="45"/>
      <c r="OS458" s="45"/>
      <c r="OT458" s="45"/>
      <c r="OU458" s="45"/>
      <c r="OV458" s="45"/>
      <c r="OW458" s="45"/>
      <c r="OX458" s="45"/>
      <c r="OY458" s="45"/>
      <c r="OZ458" s="45"/>
      <c r="PA458" s="45"/>
      <c r="PB458" s="45"/>
      <c r="PC458" s="45"/>
      <c r="PD458" s="45"/>
      <c r="PE458" s="45"/>
      <c r="PF458" s="45"/>
      <c r="PG458" s="45"/>
      <c r="PH458" s="45"/>
      <c r="PI458" s="45"/>
      <c r="PJ458" s="45"/>
      <c r="PK458" s="45"/>
      <c r="PL458" s="45"/>
      <c r="PM458" s="45"/>
      <c r="PN458" s="45"/>
      <c r="PO458" s="45"/>
      <c r="PP458" s="45"/>
      <c r="PQ458" s="45"/>
      <c r="PR458" s="45"/>
      <c r="PS458" s="45"/>
      <c r="PT458" s="45"/>
      <c r="PU458" s="45"/>
      <c r="PV458" s="45"/>
      <c r="PW458" s="45"/>
      <c r="PX458" s="45"/>
      <c r="PY458" s="45"/>
      <c r="PZ458" s="45"/>
      <c r="QA458" s="45"/>
      <c r="QB458" s="45"/>
      <c r="QC458" s="45"/>
      <c r="QD458" s="45"/>
      <c r="QE458" s="45"/>
      <c r="QF458" s="45"/>
      <c r="QG458" s="45"/>
      <c r="QH458" s="45"/>
      <c r="QI458" s="45"/>
      <c r="QJ458" s="45"/>
      <c r="QK458" s="45"/>
      <c r="QL458" s="45"/>
      <c r="QM458" s="45"/>
      <c r="QN458" s="45"/>
      <c r="QO458" s="45"/>
      <c r="QP458" s="45"/>
      <c r="QQ458" s="45"/>
      <c r="QR458" s="45"/>
      <c r="QS458" s="45"/>
      <c r="QT458" s="45"/>
      <c r="QU458" s="45"/>
    </row>
    <row r="459" spans="1:463" ht="15" customHeight="1" outlineLevel="1">
      <c r="C459" s="3" t="s">
        <v>610</v>
      </c>
      <c r="E459" s="50" t="s">
        <v>95</v>
      </c>
      <c r="H459" s="99">
        <f t="shared" si="1573"/>
        <v>3792500</v>
      </c>
      <c r="I459" s="45">
        <f t="shared" ref="I459:AF459" si="1580">I432</f>
        <v>3792500</v>
      </c>
      <c r="J459" s="45">
        <f t="shared" si="1580"/>
        <v>0</v>
      </c>
      <c r="K459" s="45">
        <f t="shared" si="1580"/>
        <v>0</v>
      </c>
      <c r="L459" s="45">
        <f t="shared" si="1580"/>
        <v>0</v>
      </c>
      <c r="M459" s="45">
        <f t="shared" si="1580"/>
        <v>0</v>
      </c>
      <c r="N459" s="45">
        <f t="shared" si="1580"/>
        <v>0</v>
      </c>
      <c r="O459" s="45">
        <f t="shared" si="1580"/>
        <v>0</v>
      </c>
      <c r="P459" s="45">
        <f t="shared" si="1580"/>
        <v>0</v>
      </c>
      <c r="Q459" s="45">
        <f t="shared" si="1580"/>
        <v>0</v>
      </c>
      <c r="R459" s="45">
        <f t="shared" si="1580"/>
        <v>0</v>
      </c>
      <c r="S459" s="45">
        <f t="shared" si="1580"/>
        <v>0</v>
      </c>
      <c r="T459" s="45">
        <f t="shared" si="1580"/>
        <v>0</v>
      </c>
      <c r="U459" s="45">
        <f t="shared" si="1580"/>
        <v>0</v>
      </c>
      <c r="V459" s="45">
        <f t="shared" si="1580"/>
        <v>0</v>
      </c>
      <c r="W459" s="45">
        <f t="shared" si="1580"/>
        <v>0</v>
      </c>
      <c r="X459" s="45">
        <f t="shared" si="1580"/>
        <v>0</v>
      </c>
      <c r="Y459" s="45">
        <f t="shared" si="1580"/>
        <v>0</v>
      </c>
      <c r="Z459" s="45">
        <f t="shared" si="1580"/>
        <v>0</v>
      </c>
      <c r="AA459" s="45">
        <f t="shared" si="1580"/>
        <v>0</v>
      </c>
      <c r="AB459" s="45">
        <f t="shared" si="1580"/>
        <v>0</v>
      </c>
      <c r="AC459" s="45">
        <f t="shared" si="1580"/>
        <v>0</v>
      </c>
      <c r="AD459" s="45">
        <f t="shared" si="1580"/>
        <v>0</v>
      </c>
      <c r="AE459" s="45">
        <f t="shared" si="1580"/>
        <v>0</v>
      </c>
      <c r="AF459" s="45">
        <f t="shared" si="1580"/>
        <v>0</v>
      </c>
      <c r="AG459" s="45"/>
      <c r="AH459" s="45"/>
      <c r="AI459" s="45"/>
      <c r="AJ459" s="45"/>
      <c r="AK459" s="45"/>
      <c r="AL459" s="45"/>
      <c r="AM459" s="45">
        <f>AM432</f>
        <v>0</v>
      </c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  <c r="BA459" s="45"/>
      <c r="BB459" s="45"/>
      <c r="BC459" s="45"/>
      <c r="BD459" s="45"/>
      <c r="BE459" s="45"/>
      <c r="BF459" s="45"/>
      <c r="BG459" s="45"/>
      <c r="BH459" s="45"/>
      <c r="BI459" s="45"/>
      <c r="BJ459" s="45"/>
      <c r="BK459" s="45"/>
      <c r="BL459" s="45"/>
      <c r="BM459" s="45"/>
      <c r="BN459" s="45"/>
      <c r="BO459" s="45"/>
      <c r="BP459" s="45"/>
      <c r="BQ459" s="45"/>
      <c r="BR459" s="45"/>
      <c r="BS459" s="45"/>
      <c r="BT459" s="45"/>
      <c r="BU459" s="45"/>
      <c r="BV459" s="45"/>
      <c r="BW459" s="45"/>
      <c r="BX459" s="45"/>
      <c r="BY459" s="45"/>
      <c r="BZ459" s="45"/>
      <c r="CA459" s="45"/>
      <c r="CB459" s="45"/>
      <c r="CC459" s="45"/>
      <c r="CD459" s="45"/>
      <c r="CE459" s="45"/>
      <c r="CF459" s="45"/>
      <c r="CG459" s="45"/>
      <c r="CH459" s="45"/>
      <c r="CI459" s="45"/>
      <c r="CJ459" s="45"/>
      <c r="CK459" s="45"/>
      <c r="CL459" s="45"/>
      <c r="CM459" s="45"/>
      <c r="CN459" s="45"/>
      <c r="CO459" s="45"/>
      <c r="CP459" s="45"/>
      <c r="CQ459" s="45"/>
      <c r="CR459" s="45"/>
      <c r="CS459" s="45"/>
      <c r="CT459" s="45"/>
      <c r="CU459" s="45"/>
      <c r="CV459" s="45"/>
      <c r="CW459" s="45"/>
      <c r="CX459" s="45"/>
      <c r="CY459" s="45"/>
      <c r="CZ459" s="45"/>
      <c r="DA459" s="45"/>
      <c r="DB459" s="45"/>
      <c r="DC459" s="45"/>
      <c r="DD459" s="45"/>
      <c r="DE459" s="45"/>
      <c r="DF459" s="45"/>
      <c r="DG459" s="45"/>
      <c r="DH459" s="45"/>
      <c r="DI459" s="45"/>
      <c r="DJ459" s="45"/>
      <c r="DK459" s="45"/>
      <c r="DL459" s="45"/>
      <c r="DM459" s="45"/>
      <c r="DN459" s="45"/>
      <c r="DO459" s="45"/>
      <c r="DP459" s="45"/>
      <c r="DQ459" s="45"/>
      <c r="DR459" s="45"/>
      <c r="DS459" s="45"/>
      <c r="DT459" s="45"/>
      <c r="DU459" s="45"/>
      <c r="DV459" s="45"/>
      <c r="DW459" s="45"/>
      <c r="DX459" s="45"/>
      <c r="DY459" s="45"/>
      <c r="DZ459" s="45"/>
      <c r="EA459" s="45"/>
      <c r="EB459" s="45"/>
      <c r="EC459" s="45"/>
      <c r="ED459" s="45"/>
      <c r="EE459" s="45"/>
      <c r="EF459" s="45"/>
      <c r="EG459" s="45"/>
      <c r="EH459" s="45"/>
      <c r="EI459" s="45"/>
      <c r="EJ459" s="45"/>
      <c r="EK459" s="45"/>
      <c r="EL459" s="45"/>
      <c r="EM459" s="45"/>
      <c r="EN459" s="45"/>
      <c r="EO459" s="45"/>
      <c r="EP459" s="45"/>
      <c r="EQ459" s="45"/>
      <c r="ER459" s="45"/>
      <c r="ES459" s="45"/>
      <c r="ET459" s="45"/>
      <c r="EU459" s="45"/>
      <c r="EV459" s="45"/>
      <c r="EW459" s="45"/>
      <c r="EX459" s="45"/>
      <c r="EY459" s="45"/>
      <c r="EZ459" s="45"/>
      <c r="FA459" s="45"/>
      <c r="FB459" s="45"/>
      <c r="FC459" s="45"/>
      <c r="FD459" s="45"/>
      <c r="FE459" s="45"/>
      <c r="FF459" s="45"/>
      <c r="FG459" s="45"/>
      <c r="FH459" s="45"/>
      <c r="FI459" s="45"/>
      <c r="FJ459" s="45"/>
      <c r="FK459" s="45"/>
      <c r="FL459" s="45"/>
      <c r="FM459" s="45"/>
      <c r="FN459" s="45"/>
      <c r="FO459" s="45"/>
      <c r="FP459" s="45"/>
      <c r="FQ459" s="45"/>
      <c r="FR459" s="45"/>
      <c r="FS459" s="45"/>
      <c r="FT459" s="45"/>
      <c r="FU459" s="45"/>
      <c r="FV459" s="45"/>
      <c r="FW459" s="45"/>
      <c r="FX459" s="45"/>
      <c r="FY459" s="45"/>
      <c r="FZ459" s="45"/>
      <c r="GA459" s="45"/>
      <c r="GB459" s="45"/>
      <c r="GC459" s="45"/>
      <c r="GD459" s="45"/>
      <c r="GE459" s="45"/>
      <c r="GF459" s="45"/>
      <c r="GG459" s="45"/>
      <c r="GH459" s="45"/>
      <c r="GI459" s="45"/>
      <c r="GJ459" s="45"/>
      <c r="GK459" s="45"/>
      <c r="GL459" s="45"/>
      <c r="GM459" s="45"/>
      <c r="GN459" s="45"/>
      <c r="GO459" s="45"/>
      <c r="GP459" s="45"/>
      <c r="GQ459" s="45"/>
      <c r="GR459" s="45"/>
      <c r="GS459" s="45"/>
      <c r="GT459" s="45"/>
      <c r="GU459" s="45"/>
      <c r="GV459" s="45"/>
      <c r="GW459" s="45"/>
      <c r="GX459" s="45"/>
      <c r="GY459" s="45"/>
      <c r="GZ459" s="45"/>
      <c r="HA459" s="45"/>
      <c r="HB459" s="45"/>
      <c r="HC459" s="45"/>
      <c r="HD459" s="45"/>
      <c r="HE459" s="45"/>
      <c r="HF459" s="45"/>
      <c r="HG459" s="45"/>
      <c r="HH459" s="45"/>
      <c r="HI459" s="45"/>
      <c r="HJ459" s="45"/>
      <c r="HK459" s="45"/>
      <c r="HL459" s="45"/>
      <c r="HM459" s="45"/>
      <c r="HN459" s="45"/>
      <c r="HO459" s="45"/>
      <c r="HP459" s="45"/>
      <c r="HQ459" s="45"/>
      <c r="HR459" s="45"/>
      <c r="HS459" s="45"/>
      <c r="HT459" s="45"/>
      <c r="HU459" s="45"/>
      <c r="HV459" s="45"/>
      <c r="HW459" s="45"/>
      <c r="HX459" s="45"/>
      <c r="HY459" s="45"/>
      <c r="HZ459" s="45"/>
      <c r="IA459" s="45"/>
      <c r="IB459" s="45"/>
      <c r="IC459" s="45"/>
      <c r="ID459" s="45"/>
      <c r="IE459" s="45"/>
      <c r="IF459" s="45"/>
      <c r="IG459" s="45"/>
      <c r="IH459" s="45"/>
      <c r="II459" s="45"/>
      <c r="IJ459" s="45"/>
      <c r="IK459" s="45"/>
      <c r="IL459" s="45"/>
      <c r="IM459" s="45"/>
      <c r="IN459" s="45"/>
      <c r="IO459" s="45"/>
      <c r="IP459" s="45"/>
      <c r="IQ459" s="45"/>
      <c r="IR459" s="45"/>
      <c r="IS459" s="45"/>
      <c r="IT459" s="45"/>
      <c r="IU459" s="45"/>
      <c r="IV459" s="45"/>
      <c r="IW459" s="45"/>
      <c r="IX459" s="45"/>
      <c r="IY459" s="45"/>
      <c r="IZ459" s="45"/>
      <c r="JA459" s="45"/>
      <c r="JB459" s="45"/>
      <c r="JC459" s="45"/>
      <c r="JD459" s="45"/>
      <c r="JE459" s="45"/>
      <c r="JF459" s="45"/>
      <c r="JG459" s="45"/>
      <c r="JH459" s="45"/>
      <c r="JI459" s="45"/>
      <c r="JJ459" s="45"/>
      <c r="JK459" s="45"/>
      <c r="JL459" s="45"/>
      <c r="JM459" s="45"/>
      <c r="JN459" s="45"/>
      <c r="JO459" s="45"/>
      <c r="JP459" s="45"/>
      <c r="JQ459" s="45"/>
      <c r="JR459" s="45"/>
      <c r="JS459" s="45"/>
      <c r="JT459" s="45"/>
      <c r="JU459" s="45"/>
      <c r="JV459" s="45"/>
      <c r="JW459" s="45"/>
      <c r="JX459" s="45"/>
      <c r="JY459" s="45"/>
      <c r="JZ459" s="45"/>
      <c r="KA459" s="45"/>
      <c r="KB459" s="45"/>
      <c r="KC459" s="45"/>
      <c r="KD459" s="45"/>
      <c r="KE459" s="45"/>
      <c r="KF459" s="45"/>
      <c r="KG459" s="45"/>
      <c r="KH459" s="45"/>
      <c r="KI459" s="45"/>
      <c r="KJ459" s="45"/>
      <c r="KK459" s="45"/>
      <c r="KL459" s="45"/>
      <c r="KM459" s="45"/>
      <c r="KN459" s="45"/>
      <c r="KO459" s="45"/>
      <c r="KP459" s="45"/>
      <c r="KQ459" s="45"/>
      <c r="KR459" s="45"/>
      <c r="KS459" s="45"/>
      <c r="KT459" s="45"/>
      <c r="KU459" s="45"/>
      <c r="KV459" s="45"/>
      <c r="KW459" s="45"/>
      <c r="KX459" s="45"/>
      <c r="KY459" s="45"/>
      <c r="KZ459" s="45"/>
      <c r="LA459" s="45"/>
      <c r="LB459" s="45"/>
      <c r="LC459" s="45"/>
      <c r="LD459" s="45"/>
      <c r="LE459" s="45"/>
      <c r="LF459" s="45"/>
      <c r="LG459" s="45"/>
      <c r="LH459" s="45"/>
      <c r="LI459" s="45"/>
      <c r="LJ459" s="45"/>
      <c r="LK459" s="45"/>
      <c r="LL459" s="45"/>
      <c r="LM459" s="45"/>
      <c r="LN459" s="45"/>
      <c r="LO459" s="45"/>
      <c r="LP459" s="45"/>
      <c r="LQ459" s="45"/>
      <c r="LR459" s="45"/>
      <c r="LS459" s="45"/>
      <c r="LT459" s="45"/>
      <c r="LU459" s="45"/>
      <c r="LV459" s="45"/>
      <c r="LW459" s="45"/>
      <c r="LX459" s="45"/>
      <c r="LY459" s="45"/>
      <c r="LZ459" s="45"/>
      <c r="MA459" s="45"/>
      <c r="MB459" s="45"/>
      <c r="MC459" s="45"/>
      <c r="MD459" s="45"/>
      <c r="ME459" s="45"/>
      <c r="MF459" s="45"/>
      <c r="MG459" s="45"/>
      <c r="MH459" s="45"/>
      <c r="MI459" s="45"/>
      <c r="MJ459" s="45"/>
      <c r="MK459" s="45"/>
      <c r="ML459" s="45"/>
      <c r="MM459" s="45"/>
      <c r="MN459" s="45"/>
      <c r="MO459" s="45"/>
      <c r="MP459" s="45"/>
      <c r="MQ459" s="45"/>
      <c r="MR459" s="45"/>
      <c r="MS459" s="45"/>
      <c r="MT459" s="45"/>
      <c r="MU459" s="45"/>
      <c r="MV459" s="45"/>
      <c r="MW459" s="45"/>
      <c r="MX459" s="45"/>
      <c r="MY459" s="45"/>
      <c r="MZ459" s="45"/>
      <c r="NA459" s="45"/>
      <c r="NB459" s="45"/>
      <c r="NC459" s="45"/>
      <c r="ND459" s="45"/>
      <c r="NE459" s="45"/>
      <c r="NF459" s="45"/>
      <c r="NG459" s="45"/>
      <c r="NH459" s="45"/>
      <c r="NI459" s="45"/>
      <c r="NJ459" s="45"/>
      <c r="NK459" s="45"/>
      <c r="NL459" s="45"/>
      <c r="NM459" s="45"/>
      <c r="NN459" s="45"/>
      <c r="NO459" s="45"/>
      <c r="NP459" s="45"/>
      <c r="NQ459" s="45"/>
      <c r="NR459" s="45"/>
      <c r="NS459" s="45"/>
      <c r="NT459" s="45"/>
      <c r="NU459" s="45"/>
      <c r="NV459" s="45"/>
      <c r="NW459" s="45"/>
      <c r="NX459" s="45"/>
      <c r="NY459" s="45"/>
      <c r="NZ459" s="45"/>
      <c r="OA459" s="45"/>
      <c r="OB459" s="45"/>
      <c r="OC459" s="45"/>
      <c r="OD459" s="45"/>
      <c r="OE459" s="45"/>
      <c r="OF459" s="45"/>
      <c r="OG459" s="45"/>
      <c r="OH459" s="45"/>
      <c r="OI459" s="45"/>
      <c r="OJ459" s="45"/>
      <c r="OK459" s="45"/>
      <c r="OL459" s="45"/>
      <c r="OM459" s="45"/>
      <c r="ON459" s="45"/>
      <c r="OO459" s="45"/>
      <c r="OP459" s="45"/>
      <c r="OQ459" s="45"/>
      <c r="OR459" s="45"/>
      <c r="OS459" s="45"/>
      <c r="OT459" s="45"/>
      <c r="OU459" s="45"/>
      <c r="OV459" s="45"/>
      <c r="OW459" s="45"/>
      <c r="OX459" s="45"/>
      <c r="OY459" s="45"/>
      <c r="OZ459" s="45"/>
      <c r="PA459" s="45"/>
      <c r="PB459" s="45"/>
      <c r="PC459" s="45"/>
      <c r="PD459" s="45"/>
      <c r="PE459" s="45"/>
      <c r="PF459" s="45"/>
      <c r="PG459" s="45"/>
      <c r="PH459" s="45"/>
      <c r="PI459" s="45"/>
      <c r="PJ459" s="45"/>
      <c r="PK459" s="45"/>
      <c r="PL459" s="45"/>
      <c r="PM459" s="45"/>
      <c r="PN459" s="45"/>
      <c r="PO459" s="45"/>
      <c r="PP459" s="45"/>
      <c r="PQ459" s="45"/>
      <c r="PR459" s="45"/>
      <c r="PS459" s="45"/>
      <c r="PT459" s="45"/>
      <c r="PU459" s="45"/>
      <c r="PV459" s="45"/>
      <c r="PW459" s="45"/>
      <c r="PX459" s="45"/>
      <c r="PY459" s="45"/>
      <c r="PZ459" s="45"/>
      <c r="QA459" s="45"/>
      <c r="QB459" s="45"/>
      <c r="QC459" s="45"/>
      <c r="QD459" s="45"/>
      <c r="QE459" s="45"/>
      <c r="QF459" s="45"/>
      <c r="QG459" s="45"/>
      <c r="QH459" s="45"/>
      <c r="QI459" s="45"/>
      <c r="QJ459" s="45"/>
      <c r="QK459" s="45"/>
      <c r="QL459" s="45"/>
      <c r="QM459" s="45"/>
      <c r="QN459" s="45"/>
      <c r="QO459" s="45"/>
      <c r="QP459" s="45"/>
      <c r="QQ459" s="45"/>
      <c r="QR459" s="45"/>
      <c r="QS459" s="45"/>
      <c r="QT459" s="45"/>
      <c r="QU459" s="45"/>
    </row>
    <row r="460" spans="1:463" ht="15" customHeight="1" outlineLevel="1">
      <c r="C460" s="3" t="s">
        <v>493</v>
      </c>
      <c r="E460" s="50" t="s">
        <v>95</v>
      </c>
      <c r="H460" s="99">
        <f t="shared" si="1573"/>
        <v>0</v>
      </c>
      <c r="I460" s="45">
        <f t="shared" ref="I460:AV460" si="1581">I445</f>
        <v>0</v>
      </c>
      <c r="J460" s="45">
        <f t="shared" si="1581"/>
        <v>0</v>
      </c>
      <c r="K460" s="45">
        <f t="shared" si="1581"/>
        <v>0</v>
      </c>
      <c r="L460" s="45">
        <f t="shared" si="1581"/>
        <v>0</v>
      </c>
      <c r="M460" s="45">
        <f t="shared" si="1581"/>
        <v>0</v>
      </c>
      <c r="N460" s="45">
        <f t="shared" si="1581"/>
        <v>0</v>
      </c>
      <c r="O460" s="45">
        <f t="shared" si="1581"/>
        <v>0</v>
      </c>
      <c r="P460" s="45">
        <f t="shared" si="1581"/>
        <v>0</v>
      </c>
      <c r="Q460" s="45">
        <f t="shared" si="1581"/>
        <v>0</v>
      </c>
      <c r="R460" s="45">
        <f t="shared" si="1581"/>
        <v>0</v>
      </c>
      <c r="S460" s="45">
        <f t="shared" si="1581"/>
        <v>0</v>
      </c>
      <c r="T460" s="45">
        <f t="shared" si="1581"/>
        <v>0</v>
      </c>
      <c r="U460" s="45">
        <f t="shared" si="1581"/>
        <v>0</v>
      </c>
      <c r="V460" s="45">
        <f t="shared" si="1581"/>
        <v>0</v>
      </c>
      <c r="W460" s="45">
        <f t="shared" si="1581"/>
        <v>0</v>
      </c>
      <c r="X460" s="45">
        <f t="shared" si="1581"/>
        <v>0</v>
      </c>
      <c r="Y460" s="45">
        <f t="shared" si="1581"/>
        <v>0</v>
      </c>
      <c r="Z460" s="45">
        <f t="shared" si="1581"/>
        <v>0</v>
      </c>
      <c r="AA460" s="45">
        <f t="shared" si="1581"/>
        <v>0</v>
      </c>
      <c r="AB460" s="45">
        <f t="shared" si="1581"/>
        <v>0</v>
      </c>
      <c r="AC460" s="45">
        <f t="shared" si="1581"/>
        <v>0</v>
      </c>
      <c r="AD460" s="45">
        <f t="shared" si="1581"/>
        <v>0</v>
      </c>
      <c r="AE460" s="45">
        <f t="shared" si="1581"/>
        <v>0</v>
      </c>
      <c r="AF460" s="45">
        <f t="shared" si="1581"/>
        <v>0</v>
      </c>
      <c r="AG460" s="45">
        <f t="shared" si="1581"/>
        <v>0</v>
      </c>
      <c r="AH460" s="45">
        <f t="shared" si="1581"/>
        <v>0</v>
      </c>
      <c r="AI460" s="45">
        <f t="shared" si="1581"/>
        <v>0</v>
      </c>
      <c r="AJ460" s="45">
        <f t="shared" si="1581"/>
        <v>0</v>
      </c>
      <c r="AK460" s="45">
        <f t="shared" si="1581"/>
        <v>0</v>
      </c>
      <c r="AL460" s="45">
        <f t="shared" si="1581"/>
        <v>0</v>
      </c>
      <c r="AM460" s="45">
        <f t="shared" si="1581"/>
        <v>0</v>
      </c>
      <c r="AN460" s="45">
        <f t="shared" si="1581"/>
        <v>0</v>
      </c>
      <c r="AO460" s="45">
        <f t="shared" si="1581"/>
        <v>0</v>
      </c>
      <c r="AP460" s="45">
        <f t="shared" si="1581"/>
        <v>0</v>
      </c>
      <c r="AQ460" s="45">
        <f t="shared" si="1581"/>
        <v>0</v>
      </c>
      <c r="AR460" s="45">
        <f t="shared" si="1581"/>
        <v>0</v>
      </c>
      <c r="AS460" s="45">
        <f t="shared" si="1581"/>
        <v>0</v>
      </c>
      <c r="AT460" s="45">
        <f t="shared" si="1581"/>
        <v>0</v>
      </c>
      <c r="AU460" s="45">
        <f t="shared" si="1581"/>
        <v>0</v>
      </c>
      <c r="AV460" s="45">
        <f t="shared" si="1581"/>
        <v>0</v>
      </c>
      <c r="AW460" s="45">
        <f t="shared" ref="AW460:DH460" si="1582">AW445</f>
        <v>0</v>
      </c>
      <c r="AX460" s="45">
        <f t="shared" si="1582"/>
        <v>0</v>
      </c>
      <c r="AY460" s="45">
        <f t="shared" si="1582"/>
        <v>0</v>
      </c>
      <c r="AZ460" s="45">
        <f t="shared" si="1582"/>
        <v>0</v>
      </c>
      <c r="BA460" s="45">
        <f t="shared" si="1582"/>
        <v>0</v>
      </c>
      <c r="BB460" s="45">
        <f t="shared" si="1582"/>
        <v>0</v>
      </c>
      <c r="BC460" s="45">
        <f t="shared" si="1582"/>
        <v>0</v>
      </c>
      <c r="BD460" s="45">
        <f t="shared" si="1582"/>
        <v>0</v>
      </c>
      <c r="BE460" s="45">
        <f t="shared" si="1582"/>
        <v>0</v>
      </c>
      <c r="BF460" s="45">
        <f t="shared" si="1582"/>
        <v>0</v>
      </c>
      <c r="BG460" s="45">
        <f t="shared" si="1582"/>
        <v>0</v>
      </c>
      <c r="BH460" s="45">
        <f t="shared" si="1582"/>
        <v>0</v>
      </c>
      <c r="BI460" s="45">
        <f t="shared" si="1582"/>
        <v>0</v>
      </c>
      <c r="BJ460" s="45">
        <f t="shared" si="1582"/>
        <v>0</v>
      </c>
      <c r="BK460" s="45">
        <f t="shared" si="1582"/>
        <v>0</v>
      </c>
      <c r="BL460" s="45">
        <f t="shared" si="1582"/>
        <v>0</v>
      </c>
      <c r="BM460" s="45">
        <f t="shared" si="1582"/>
        <v>0</v>
      </c>
      <c r="BN460" s="45">
        <f t="shared" si="1582"/>
        <v>0</v>
      </c>
      <c r="BO460" s="45">
        <f t="shared" si="1582"/>
        <v>0</v>
      </c>
      <c r="BP460" s="45">
        <f t="shared" si="1582"/>
        <v>0</v>
      </c>
      <c r="BQ460" s="45">
        <f t="shared" si="1582"/>
        <v>0</v>
      </c>
      <c r="BR460" s="45">
        <f t="shared" si="1582"/>
        <v>0</v>
      </c>
      <c r="BS460" s="45">
        <f t="shared" si="1582"/>
        <v>0</v>
      </c>
      <c r="BT460" s="45">
        <f t="shared" si="1582"/>
        <v>0</v>
      </c>
      <c r="BU460" s="45">
        <f t="shared" si="1582"/>
        <v>0</v>
      </c>
      <c r="BV460" s="45">
        <f t="shared" si="1582"/>
        <v>0</v>
      </c>
      <c r="BW460" s="45">
        <f t="shared" si="1582"/>
        <v>0</v>
      </c>
      <c r="BX460" s="45">
        <f t="shared" si="1582"/>
        <v>0</v>
      </c>
      <c r="BY460" s="45">
        <f t="shared" si="1582"/>
        <v>0</v>
      </c>
      <c r="BZ460" s="45">
        <f t="shared" si="1582"/>
        <v>0</v>
      </c>
      <c r="CA460" s="45">
        <f t="shared" si="1582"/>
        <v>0</v>
      </c>
      <c r="CB460" s="45">
        <f t="shared" si="1582"/>
        <v>0</v>
      </c>
      <c r="CC460" s="45">
        <f t="shared" si="1582"/>
        <v>0</v>
      </c>
      <c r="CD460" s="45">
        <f t="shared" si="1582"/>
        <v>0</v>
      </c>
      <c r="CE460" s="45">
        <f t="shared" si="1582"/>
        <v>0</v>
      </c>
      <c r="CF460" s="45">
        <f t="shared" si="1582"/>
        <v>0</v>
      </c>
      <c r="CG460" s="45">
        <f t="shared" si="1582"/>
        <v>0</v>
      </c>
      <c r="CH460" s="45">
        <f t="shared" si="1582"/>
        <v>0</v>
      </c>
      <c r="CI460" s="45">
        <f t="shared" si="1582"/>
        <v>0</v>
      </c>
      <c r="CJ460" s="45">
        <f t="shared" si="1582"/>
        <v>0</v>
      </c>
      <c r="CK460" s="45">
        <f t="shared" si="1582"/>
        <v>0</v>
      </c>
      <c r="CL460" s="45">
        <f t="shared" si="1582"/>
        <v>0</v>
      </c>
      <c r="CM460" s="45">
        <f t="shared" si="1582"/>
        <v>0</v>
      </c>
      <c r="CN460" s="45">
        <f t="shared" si="1582"/>
        <v>0</v>
      </c>
      <c r="CO460" s="45">
        <f t="shared" si="1582"/>
        <v>0</v>
      </c>
      <c r="CP460" s="45">
        <f t="shared" si="1582"/>
        <v>0</v>
      </c>
      <c r="CQ460" s="45">
        <f t="shared" si="1582"/>
        <v>0</v>
      </c>
      <c r="CR460" s="45">
        <f t="shared" si="1582"/>
        <v>0</v>
      </c>
      <c r="CS460" s="45">
        <f t="shared" si="1582"/>
        <v>0</v>
      </c>
      <c r="CT460" s="45">
        <f t="shared" si="1582"/>
        <v>0</v>
      </c>
      <c r="CU460" s="45">
        <f t="shared" si="1582"/>
        <v>0</v>
      </c>
      <c r="CV460" s="45">
        <f t="shared" si="1582"/>
        <v>0</v>
      </c>
      <c r="CW460" s="45">
        <f t="shared" si="1582"/>
        <v>0</v>
      </c>
      <c r="CX460" s="45">
        <f t="shared" si="1582"/>
        <v>0</v>
      </c>
      <c r="CY460" s="45">
        <f t="shared" si="1582"/>
        <v>0</v>
      </c>
      <c r="CZ460" s="45">
        <f t="shared" si="1582"/>
        <v>0</v>
      </c>
      <c r="DA460" s="45">
        <f t="shared" si="1582"/>
        <v>0</v>
      </c>
      <c r="DB460" s="45">
        <f t="shared" si="1582"/>
        <v>0</v>
      </c>
      <c r="DC460" s="45">
        <f t="shared" si="1582"/>
        <v>0</v>
      </c>
      <c r="DD460" s="45">
        <f t="shared" si="1582"/>
        <v>0</v>
      </c>
      <c r="DE460" s="45">
        <f t="shared" si="1582"/>
        <v>0</v>
      </c>
      <c r="DF460" s="45">
        <f t="shared" si="1582"/>
        <v>0</v>
      </c>
      <c r="DG460" s="45">
        <f t="shared" si="1582"/>
        <v>0</v>
      </c>
      <c r="DH460" s="45">
        <f t="shared" si="1582"/>
        <v>0</v>
      </c>
      <c r="DI460" s="45">
        <f t="shared" ref="DI460:FT460" si="1583">DI445</f>
        <v>0</v>
      </c>
      <c r="DJ460" s="45">
        <f t="shared" si="1583"/>
        <v>0</v>
      </c>
      <c r="DK460" s="45">
        <f t="shared" si="1583"/>
        <v>0</v>
      </c>
      <c r="DL460" s="45">
        <f t="shared" si="1583"/>
        <v>0</v>
      </c>
      <c r="DM460" s="45">
        <f t="shared" si="1583"/>
        <v>0</v>
      </c>
      <c r="DN460" s="45">
        <f t="shared" si="1583"/>
        <v>0</v>
      </c>
      <c r="DO460" s="45">
        <f t="shared" si="1583"/>
        <v>0</v>
      </c>
      <c r="DP460" s="45">
        <f t="shared" si="1583"/>
        <v>0</v>
      </c>
      <c r="DQ460" s="45">
        <f t="shared" si="1583"/>
        <v>0</v>
      </c>
      <c r="DR460" s="45">
        <f t="shared" si="1583"/>
        <v>0</v>
      </c>
      <c r="DS460" s="45">
        <f t="shared" si="1583"/>
        <v>0</v>
      </c>
      <c r="DT460" s="45">
        <f t="shared" si="1583"/>
        <v>0</v>
      </c>
      <c r="DU460" s="45">
        <f t="shared" si="1583"/>
        <v>0</v>
      </c>
      <c r="DV460" s="45">
        <f t="shared" si="1583"/>
        <v>0</v>
      </c>
      <c r="DW460" s="45">
        <f t="shared" si="1583"/>
        <v>0</v>
      </c>
      <c r="DX460" s="45">
        <f t="shared" si="1583"/>
        <v>0</v>
      </c>
      <c r="DY460" s="45">
        <f t="shared" si="1583"/>
        <v>0</v>
      </c>
      <c r="DZ460" s="45">
        <f t="shared" si="1583"/>
        <v>0</v>
      </c>
      <c r="EA460" s="45">
        <f t="shared" si="1583"/>
        <v>0</v>
      </c>
      <c r="EB460" s="45">
        <f t="shared" si="1583"/>
        <v>0</v>
      </c>
      <c r="EC460" s="45">
        <f t="shared" si="1583"/>
        <v>0</v>
      </c>
      <c r="ED460" s="45">
        <f t="shared" si="1583"/>
        <v>0</v>
      </c>
      <c r="EE460" s="45">
        <f t="shared" si="1583"/>
        <v>0</v>
      </c>
      <c r="EF460" s="45">
        <f t="shared" si="1583"/>
        <v>0</v>
      </c>
      <c r="EG460" s="45">
        <f t="shared" si="1583"/>
        <v>0</v>
      </c>
      <c r="EH460" s="45">
        <f t="shared" si="1583"/>
        <v>0</v>
      </c>
      <c r="EI460" s="45">
        <f t="shared" si="1583"/>
        <v>0</v>
      </c>
      <c r="EJ460" s="45">
        <f t="shared" si="1583"/>
        <v>0</v>
      </c>
      <c r="EK460" s="45">
        <f t="shared" si="1583"/>
        <v>0</v>
      </c>
      <c r="EL460" s="45">
        <f t="shared" si="1583"/>
        <v>0</v>
      </c>
      <c r="EM460" s="45">
        <f t="shared" si="1583"/>
        <v>0</v>
      </c>
      <c r="EN460" s="45">
        <f t="shared" si="1583"/>
        <v>0</v>
      </c>
      <c r="EO460" s="45">
        <f t="shared" si="1583"/>
        <v>0</v>
      </c>
      <c r="EP460" s="45">
        <f t="shared" si="1583"/>
        <v>0</v>
      </c>
      <c r="EQ460" s="45">
        <f t="shared" si="1583"/>
        <v>0</v>
      </c>
      <c r="ER460" s="45">
        <f t="shared" si="1583"/>
        <v>0</v>
      </c>
      <c r="ES460" s="45">
        <f t="shared" si="1583"/>
        <v>0</v>
      </c>
      <c r="ET460" s="45">
        <f t="shared" si="1583"/>
        <v>0</v>
      </c>
      <c r="EU460" s="45">
        <f t="shared" si="1583"/>
        <v>0</v>
      </c>
      <c r="EV460" s="45">
        <f t="shared" si="1583"/>
        <v>0</v>
      </c>
      <c r="EW460" s="45">
        <f t="shared" si="1583"/>
        <v>0</v>
      </c>
      <c r="EX460" s="45">
        <f t="shared" si="1583"/>
        <v>0</v>
      </c>
      <c r="EY460" s="45">
        <f t="shared" si="1583"/>
        <v>0</v>
      </c>
      <c r="EZ460" s="45">
        <f t="shared" si="1583"/>
        <v>0</v>
      </c>
      <c r="FA460" s="45">
        <f t="shared" si="1583"/>
        <v>0</v>
      </c>
      <c r="FB460" s="45">
        <f t="shared" si="1583"/>
        <v>0</v>
      </c>
      <c r="FC460" s="45">
        <f t="shared" si="1583"/>
        <v>0</v>
      </c>
      <c r="FD460" s="45">
        <f t="shared" si="1583"/>
        <v>0</v>
      </c>
      <c r="FE460" s="45">
        <f t="shared" si="1583"/>
        <v>0</v>
      </c>
      <c r="FF460" s="45">
        <f t="shared" si="1583"/>
        <v>0</v>
      </c>
      <c r="FG460" s="45">
        <f t="shared" si="1583"/>
        <v>0</v>
      </c>
      <c r="FH460" s="45">
        <f t="shared" si="1583"/>
        <v>0</v>
      </c>
      <c r="FI460" s="45">
        <f t="shared" si="1583"/>
        <v>0</v>
      </c>
      <c r="FJ460" s="45">
        <f t="shared" si="1583"/>
        <v>0</v>
      </c>
      <c r="FK460" s="45">
        <f t="shared" si="1583"/>
        <v>0</v>
      </c>
      <c r="FL460" s="45">
        <f t="shared" si="1583"/>
        <v>0</v>
      </c>
      <c r="FM460" s="45">
        <f t="shared" si="1583"/>
        <v>0</v>
      </c>
      <c r="FN460" s="45">
        <f t="shared" si="1583"/>
        <v>0</v>
      </c>
      <c r="FO460" s="45">
        <f t="shared" si="1583"/>
        <v>0</v>
      </c>
      <c r="FP460" s="45">
        <f t="shared" si="1583"/>
        <v>0</v>
      </c>
      <c r="FQ460" s="45">
        <f t="shared" si="1583"/>
        <v>0</v>
      </c>
      <c r="FR460" s="45">
        <f t="shared" si="1583"/>
        <v>0</v>
      </c>
      <c r="FS460" s="45">
        <f t="shared" si="1583"/>
        <v>0</v>
      </c>
      <c r="FT460" s="45">
        <f t="shared" si="1583"/>
        <v>0</v>
      </c>
      <c r="FU460" s="45">
        <f t="shared" ref="FU460:IF460" si="1584">FU445</f>
        <v>0</v>
      </c>
      <c r="FV460" s="45">
        <f t="shared" si="1584"/>
        <v>0</v>
      </c>
      <c r="FW460" s="45">
        <f t="shared" si="1584"/>
        <v>0</v>
      </c>
      <c r="FX460" s="45">
        <f t="shared" si="1584"/>
        <v>0</v>
      </c>
      <c r="FY460" s="45">
        <f t="shared" si="1584"/>
        <v>0</v>
      </c>
      <c r="FZ460" s="45">
        <f t="shared" si="1584"/>
        <v>0</v>
      </c>
      <c r="GA460" s="45">
        <f t="shared" si="1584"/>
        <v>0</v>
      </c>
      <c r="GB460" s="45">
        <f t="shared" si="1584"/>
        <v>0</v>
      </c>
      <c r="GC460" s="45">
        <f t="shared" si="1584"/>
        <v>0</v>
      </c>
      <c r="GD460" s="45">
        <f t="shared" si="1584"/>
        <v>0</v>
      </c>
      <c r="GE460" s="45">
        <f t="shared" si="1584"/>
        <v>0</v>
      </c>
      <c r="GF460" s="45">
        <f t="shared" si="1584"/>
        <v>0</v>
      </c>
      <c r="GG460" s="45">
        <f t="shared" si="1584"/>
        <v>0</v>
      </c>
      <c r="GH460" s="45">
        <f t="shared" si="1584"/>
        <v>0</v>
      </c>
      <c r="GI460" s="45">
        <f t="shared" si="1584"/>
        <v>0</v>
      </c>
      <c r="GJ460" s="45">
        <f t="shared" si="1584"/>
        <v>0</v>
      </c>
      <c r="GK460" s="45">
        <f t="shared" si="1584"/>
        <v>0</v>
      </c>
      <c r="GL460" s="45">
        <f t="shared" si="1584"/>
        <v>0</v>
      </c>
      <c r="GM460" s="45">
        <f t="shared" si="1584"/>
        <v>0</v>
      </c>
      <c r="GN460" s="45">
        <f t="shared" si="1584"/>
        <v>0</v>
      </c>
      <c r="GO460" s="45">
        <f t="shared" si="1584"/>
        <v>0</v>
      </c>
      <c r="GP460" s="45">
        <f t="shared" si="1584"/>
        <v>0</v>
      </c>
      <c r="GQ460" s="45">
        <f t="shared" si="1584"/>
        <v>0</v>
      </c>
      <c r="GR460" s="45">
        <f t="shared" si="1584"/>
        <v>0</v>
      </c>
      <c r="GS460" s="45">
        <f t="shared" si="1584"/>
        <v>0</v>
      </c>
      <c r="GT460" s="45">
        <f t="shared" si="1584"/>
        <v>0</v>
      </c>
      <c r="GU460" s="45">
        <f t="shared" si="1584"/>
        <v>0</v>
      </c>
      <c r="GV460" s="45">
        <f t="shared" si="1584"/>
        <v>0</v>
      </c>
      <c r="GW460" s="45">
        <f t="shared" si="1584"/>
        <v>0</v>
      </c>
      <c r="GX460" s="45">
        <f t="shared" si="1584"/>
        <v>0</v>
      </c>
      <c r="GY460" s="45">
        <f t="shared" si="1584"/>
        <v>0</v>
      </c>
      <c r="GZ460" s="45">
        <f t="shared" si="1584"/>
        <v>0</v>
      </c>
      <c r="HA460" s="45">
        <f t="shared" si="1584"/>
        <v>0</v>
      </c>
      <c r="HB460" s="45">
        <f t="shared" si="1584"/>
        <v>0</v>
      </c>
      <c r="HC460" s="45">
        <f t="shared" si="1584"/>
        <v>0</v>
      </c>
      <c r="HD460" s="45">
        <f t="shared" si="1584"/>
        <v>0</v>
      </c>
      <c r="HE460" s="45">
        <f t="shared" si="1584"/>
        <v>0</v>
      </c>
      <c r="HF460" s="45">
        <f t="shared" si="1584"/>
        <v>0</v>
      </c>
      <c r="HG460" s="45">
        <f t="shared" si="1584"/>
        <v>0</v>
      </c>
      <c r="HH460" s="45">
        <f t="shared" si="1584"/>
        <v>0</v>
      </c>
      <c r="HI460" s="45">
        <f t="shared" si="1584"/>
        <v>0</v>
      </c>
      <c r="HJ460" s="45">
        <f t="shared" si="1584"/>
        <v>0</v>
      </c>
      <c r="HK460" s="45">
        <f t="shared" si="1584"/>
        <v>0</v>
      </c>
      <c r="HL460" s="45">
        <f t="shared" si="1584"/>
        <v>0</v>
      </c>
      <c r="HM460" s="45">
        <f t="shared" si="1584"/>
        <v>0</v>
      </c>
      <c r="HN460" s="45">
        <f t="shared" si="1584"/>
        <v>0</v>
      </c>
      <c r="HO460" s="45">
        <f t="shared" si="1584"/>
        <v>0</v>
      </c>
      <c r="HP460" s="45">
        <f t="shared" si="1584"/>
        <v>0</v>
      </c>
      <c r="HQ460" s="45">
        <f t="shared" si="1584"/>
        <v>0</v>
      </c>
      <c r="HR460" s="45">
        <f t="shared" si="1584"/>
        <v>0</v>
      </c>
      <c r="HS460" s="45">
        <f t="shared" si="1584"/>
        <v>0</v>
      </c>
      <c r="HT460" s="45">
        <f t="shared" si="1584"/>
        <v>0</v>
      </c>
      <c r="HU460" s="45">
        <f t="shared" si="1584"/>
        <v>0</v>
      </c>
      <c r="HV460" s="45">
        <f t="shared" si="1584"/>
        <v>0</v>
      </c>
      <c r="HW460" s="45">
        <f t="shared" si="1584"/>
        <v>0</v>
      </c>
      <c r="HX460" s="45">
        <f t="shared" si="1584"/>
        <v>0</v>
      </c>
      <c r="HY460" s="45">
        <f t="shared" si="1584"/>
        <v>0</v>
      </c>
      <c r="HZ460" s="45">
        <f t="shared" si="1584"/>
        <v>0</v>
      </c>
      <c r="IA460" s="45">
        <f t="shared" si="1584"/>
        <v>0</v>
      </c>
      <c r="IB460" s="45">
        <f t="shared" si="1584"/>
        <v>0</v>
      </c>
      <c r="IC460" s="45">
        <f t="shared" si="1584"/>
        <v>0</v>
      </c>
      <c r="ID460" s="45">
        <f t="shared" si="1584"/>
        <v>0</v>
      </c>
      <c r="IE460" s="45">
        <f t="shared" si="1584"/>
        <v>0</v>
      </c>
      <c r="IF460" s="45">
        <f t="shared" si="1584"/>
        <v>0</v>
      </c>
      <c r="IG460" s="45">
        <f t="shared" ref="IG460:KP460" si="1585">IG445</f>
        <v>0</v>
      </c>
      <c r="IH460" s="45">
        <f t="shared" si="1585"/>
        <v>0</v>
      </c>
      <c r="II460" s="45">
        <f t="shared" si="1585"/>
        <v>0</v>
      </c>
      <c r="IJ460" s="45">
        <f t="shared" si="1585"/>
        <v>0</v>
      </c>
      <c r="IK460" s="45">
        <f t="shared" si="1585"/>
        <v>0</v>
      </c>
      <c r="IL460" s="45">
        <f t="shared" si="1585"/>
        <v>0</v>
      </c>
      <c r="IM460" s="45">
        <f t="shared" si="1585"/>
        <v>0</v>
      </c>
      <c r="IN460" s="45">
        <f t="shared" si="1585"/>
        <v>0</v>
      </c>
      <c r="IO460" s="45">
        <f t="shared" si="1585"/>
        <v>0</v>
      </c>
      <c r="IP460" s="45">
        <f t="shared" si="1585"/>
        <v>0</v>
      </c>
      <c r="IQ460" s="45">
        <f t="shared" si="1585"/>
        <v>0</v>
      </c>
      <c r="IR460" s="45">
        <f t="shared" si="1585"/>
        <v>0</v>
      </c>
      <c r="IS460" s="45">
        <f t="shared" si="1585"/>
        <v>0</v>
      </c>
      <c r="IT460" s="45">
        <f t="shared" si="1585"/>
        <v>0</v>
      </c>
      <c r="IU460" s="45">
        <f t="shared" si="1585"/>
        <v>0</v>
      </c>
      <c r="IV460" s="45">
        <f t="shared" si="1585"/>
        <v>0</v>
      </c>
      <c r="IW460" s="45">
        <f t="shared" si="1585"/>
        <v>0</v>
      </c>
      <c r="IX460" s="45">
        <f t="shared" si="1585"/>
        <v>0</v>
      </c>
      <c r="IY460" s="45">
        <f t="shared" si="1585"/>
        <v>0</v>
      </c>
      <c r="IZ460" s="45">
        <f t="shared" si="1585"/>
        <v>0</v>
      </c>
      <c r="JA460" s="45">
        <f t="shared" si="1585"/>
        <v>0</v>
      </c>
      <c r="JB460" s="45">
        <f t="shared" si="1585"/>
        <v>0</v>
      </c>
      <c r="JC460" s="45">
        <f t="shared" si="1585"/>
        <v>0</v>
      </c>
      <c r="JD460" s="45">
        <f t="shared" si="1585"/>
        <v>0</v>
      </c>
      <c r="JE460" s="45">
        <f t="shared" si="1585"/>
        <v>0</v>
      </c>
      <c r="JF460" s="45">
        <f t="shared" si="1585"/>
        <v>0</v>
      </c>
      <c r="JG460" s="45">
        <f t="shared" si="1585"/>
        <v>0</v>
      </c>
      <c r="JH460" s="45">
        <f t="shared" si="1585"/>
        <v>0</v>
      </c>
      <c r="JI460" s="45">
        <f t="shared" si="1585"/>
        <v>0</v>
      </c>
      <c r="JJ460" s="45">
        <f t="shared" si="1585"/>
        <v>0</v>
      </c>
      <c r="JK460" s="45">
        <f t="shared" si="1585"/>
        <v>0</v>
      </c>
      <c r="JL460" s="45">
        <f t="shared" si="1585"/>
        <v>0</v>
      </c>
      <c r="JM460" s="45">
        <f t="shared" si="1585"/>
        <v>0</v>
      </c>
      <c r="JN460" s="45">
        <f t="shared" si="1585"/>
        <v>0</v>
      </c>
      <c r="JO460" s="45">
        <f t="shared" si="1585"/>
        <v>0</v>
      </c>
      <c r="JP460" s="45">
        <f t="shared" si="1585"/>
        <v>0</v>
      </c>
      <c r="JQ460" s="45">
        <f t="shared" si="1585"/>
        <v>0</v>
      </c>
      <c r="JR460" s="45">
        <f t="shared" si="1585"/>
        <v>0</v>
      </c>
      <c r="JS460" s="45">
        <f t="shared" si="1585"/>
        <v>0</v>
      </c>
      <c r="JT460" s="45">
        <f t="shared" si="1585"/>
        <v>0</v>
      </c>
      <c r="JU460" s="45">
        <f t="shared" si="1585"/>
        <v>0</v>
      </c>
      <c r="JV460" s="45">
        <f t="shared" si="1585"/>
        <v>0</v>
      </c>
      <c r="JW460" s="45">
        <f t="shared" si="1585"/>
        <v>0</v>
      </c>
      <c r="JX460" s="45">
        <f t="shared" si="1585"/>
        <v>0</v>
      </c>
      <c r="JY460" s="45">
        <f t="shared" si="1585"/>
        <v>0</v>
      </c>
      <c r="JZ460" s="45">
        <f t="shared" si="1585"/>
        <v>0</v>
      </c>
      <c r="KA460" s="45">
        <f t="shared" si="1585"/>
        <v>0</v>
      </c>
      <c r="KB460" s="45">
        <f t="shared" si="1585"/>
        <v>0</v>
      </c>
      <c r="KC460" s="45">
        <f t="shared" si="1585"/>
        <v>0</v>
      </c>
      <c r="KD460" s="45">
        <f t="shared" si="1585"/>
        <v>0</v>
      </c>
      <c r="KE460" s="45">
        <f t="shared" si="1585"/>
        <v>0</v>
      </c>
      <c r="KF460" s="45">
        <f t="shared" si="1585"/>
        <v>0</v>
      </c>
      <c r="KG460" s="45">
        <f t="shared" si="1585"/>
        <v>0</v>
      </c>
      <c r="KH460" s="45">
        <f t="shared" si="1585"/>
        <v>0</v>
      </c>
      <c r="KI460" s="45">
        <f t="shared" si="1585"/>
        <v>0</v>
      </c>
      <c r="KJ460" s="45">
        <f t="shared" si="1585"/>
        <v>0</v>
      </c>
      <c r="KK460" s="45">
        <f t="shared" si="1585"/>
        <v>0</v>
      </c>
      <c r="KL460" s="45">
        <f t="shared" si="1585"/>
        <v>0</v>
      </c>
      <c r="KM460" s="45">
        <f t="shared" si="1585"/>
        <v>0</v>
      </c>
      <c r="KN460" s="45">
        <f t="shared" si="1585"/>
        <v>0</v>
      </c>
      <c r="KO460" s="45">
        <f t="shared" si="1585"/>
        <v>0</v>
      </c>
      <c r="KP460" s="45">
        <f t="shared" si="1585"/>
        <v>0</v>
      </c>
      <c r="KQ460" s="45">
        <f t="shared" ref="KQ460:LT460" si="1586">KQ445</f>
        <v>0</v>
      </c>
      <c r="KR460" s="45">
        <f t="shared" si="1586"/>
        <v>0</v>
      </c>
      <c r="KS460" s="45">
        <f t="shared" si="1586"/>
        <v>0</v>
      </c>
      <c r="KT460" s="45">
        <f t="shared" si="1586"/>
        <v>0</v>
      </c>
      <c r="KU460" s="45">
        <f t="shared" si="1586"/>
        <v>0</v>
      </c>
      <c r="KV460" s="45">
        <f t="shared" si="1586"/>
        <v>0</v>
      </c>
      <c r="KW460" s="45">
        <f t="shared" si="1586"/>
        <v>0</v>
      </c>
      <c r="KX460" s="45">
        <f t="shared" si="1586"/>
        <v>0</v>
      </c>
      <c r="KY460" s="45">
        <f t="shared" si="1586"/>
        <v>0</v>
      </c>
      <c r="KZ460" s="45">
        <f t="shared" si="1586"/>
        <v>0</v>
      </c>
      <c r="LA460" s="45">
        <f t="shared" si="1586"/>
        <v>0</v>
      </c>
      <c r="LB460" s="45">
        <f t="shared" si="1586"/>
        <v>0</v>
      </c>
      <c r="LC460" s="45">
        <f t="shared" si="1586"/>
        <v>0</v>
      </c>
      <c r="LD460" s="45">
        <f t="shared" si="1586"/>
        <v>0</v>
      </c>
      <c r="LE460" s="45">
        <f t="shared" si="1586"/>
        <v>0</v>
      </c>
      <c r="LF460" s="45">
        <f t="shared" si="1586"/>
        <v>0</v>
      </c>
      <c r="LG460" s="45">
        <f t="shared" si="1586"/>
        <v>0</v>
      </c>
      <c r="LH460" s="45">
        <f t="shared" si="1586"/>
        <v>0</v>
      </c>
      <c r="LI460" s="45">
        <f t="shared" si="1586"/>
        <v>0</v>
      </c>
      <c r="LJ460" s="45">
        <f t="shared" si="1586"/>
        <v>0</v>
      </c>
      <c r="LK460" s="45">
        <f t="shared" si="1586"/>
        <v>0</v>
      </c>
      <c r="LL460" s="45">
        <f t="shared" si="1586"/>
        <v>0</v>
      </c>
      <c r="LM460" s="45">
        <f t="shared" si="1586"/>
        <v>0</v>
      </c>
      <c r="LN460" s="45">
        <f t="shared" si="1586"/>
        <v>0</v>
      </c>
      <c r="LO460" s="45">
        <f t="shared" si="1586"/>
        <v>0</v>
      </c>
      <c r="LP460" s="45">
        <f t="shared" si="1586"/>
        <v>0</v>
      </c>
      <c r="LQ460" s="45">
        <f t="shared" si="1586"/>
        <v>0</v>
      </c>
      <c r="LR460" s="45">
        <f t="shared" si="1586"/>
        <v>0</v>
      </c>
      <c r="LS460" s="45">
        <f t="shared" si="1586"/>
        <v>0</v>
      </c>
      <c r="LT460" s="45">
        <f t="shared" si="1586"/>
        <v>0</v>
      </c>
      <c r="LU460" s="45"/>
      <c r="LV460" s="45"/>
      <c r="LW460" s="45"/>
      <c r="LX460" s="45"/>
      <c r="LY460" s="45"/>
      <c r="LZ460" s="45"/>
      <c r="MA460" s="45"/>
      <c r="MB460" s="45"/>
      <c r="MC460" s="45"/>
      <c r="MD460" s="45"/>
      <c r="ME460" s="45"/>
      <c r="MF460" s="45"/>
      <c r="MG460" s="45"/>
      <c r="MH460" s="45"/>
      <c r="MI460" s="45"/>
      <c r="MJ460" s="45"/>
      <c r="MK460" s="45"/>
      <c r="ML460" s="45"/>
      <c r="MM460" s="45"/>
      <c r="MN460" s="45"/>
      <c r="MO460" s="45"/>
      <c r="MP460" s="45"/>
      <c r="MQ460" s="45"/>
      <c r="MR460" s="45"/>
      <c r="MS460" s="45"/>
      <c r="MT460" s="45"/>
      <c r="MU460" s="45"/>
      <c r="MV460" s="45"/>
      <c r="MW460" s="45"/>
      <c r="MX460" s="45"/>
      <c r="MY460" s="45"/>
      <c r="MZ460" s="45"/>
      <c r="NA460" s="45"/>
      <c r="NB460" s="45"/>
      <c r="NC460" s="45"/>
      <c r="ND460" s="45"/>
      <c r="NE460" s="45"/>
      <c r="NF460" s="45"/>
      <c r="NG460" s="45"/>
      <c r="NH460" s="45"/>
      <c r="NI460" s="45"/>
      <c r="NJ460" s="45"/>
      <c r="NK460" s="45"/>
      <c r="NL460" s="45"/>
      <c r="NM460" s="45"/>
      <c r="NN460" s="45"/>
      <c r="NO460" s="45"/>
      <c r="NP460" s="45"/>
      <c r="NQ460" s="45"/>
      <c r="NR460" s="45"/>
      <c r="NS460" s="45"/>
      <c r="NT460" s="45"/>
      <c r="NU460" s="45"/>
      <c r="NV460" s="45"/>
      <c r="NW460" s="45"/>
      <c r="NX460" s="45"/>
      <c r="NY460" s="45"/>
      <c r="NZ460" s="45"/>
      <c r="OA460" s="45"/>
      <c r="OB460" s="45"/>
      <c r="OC460" s="45"/>
      <c r="OD460" s="45"/>
      <c r="OE460" s="45"/>
      <c r="OF460" s="45"/>
      <c r="OG460" s="45"/>
      <c r="OH460" s="45"/>
      <c r="OI460" s="45"/>
      <c r="OJ460" s="45"/>
      <c r="OK460" s="45"/>
      <c r="OL460" s="45"/>
      <c r="OM460" s="45"/>
      <c r="ON460" s="45"/>
      <c r="OO460" s="45"/>
      <c r="OP460" s="45"/>
      <c r="OQ460" s="45"/>
      <c r="OR460" s="45"/>
      <c r="OS460" s="45"/>
      <c r="OT460" s="45"/>
      <c r="OU460" s="45"/>
      <c r="OV460" s="45"/>
      <c r="OW460" s="45"/>
      <c r="OX460" s="45"/>
      <c r="OY460" s="45"/>
      <c r="OZ460" s="45"/>
      <c r="PA460" s="45"/>
      <c r="PB460" s="45"/>
      <c r="PC460" s="45"/>
      <c r="PD460" s="45"/>
      <c r="PE460" s="45"/>
      <c r="PF460" s="45"/>
      <c r="PG460" s="45"/>
      <c r="PH460" s="45"/>
      <c r="PI460" s="45"/>
      <c r="PJ460" s="45"/>
      <c r="PK460" s="45"/>
      <c r="PL460" s="45"/>
      <c r="PM460" s="45"/>
      <c r="PN460" s="45"/>
      <c r="PO460" s="45"/>
      <c r="PP460" s="45"/>
      <c r="PQ460" s="45"/>
      <c r="PR460" s="45"/>
      <c r="PS460" s="45"/>
      <c r="PT460" s="45"/>
      <c r="PU460" s="45"/>
      <c r="PV460" s="45"/>
      <c r="PW460" s="45"/>
      <c r="PX460" s="45"/>
      <c r="PY460" s="45"/>
      <c r="PZ460" s="45"/>
      <c r="QA460" s="45"/>
      <c r="QB460" s="45"/>
      <c r="QC460" s="45"/>
      <c r="QD460" s="45"/>
      <c r="QE460" s="45"/>
      <c r="QF460" s="45"/>
      <c r="QG460" s="45"/>
      <c r="QH460" s="45"/>
      <c r="QI460" s="45"/>
      <c r="QJ460" s="45"/>
      <c r="QK460" s="45"/>
      <c r="QL460" s="45"/>
      <c r="QM460" s="45"/>
      <c r="QN460" s="45"/>
      <c r="QO460" s="45"/>
      <c r="QP460" s="45"/>
      <c r="QQ460" s="45"/>
      <c r="QR460" s="45"/>
      <c r="QS460" s="45"/>
      <c r="QT460" s="45"/>
      <c r="QU460" s="45"/>
    </row>
    <row r="461" spans="1:463" ht="15" customHeight="1" outlineLevel="1">
      <c r="C461" s="9" t="s">
        <v>628</v>
      </c>
      <c r="D461" s="12"/>
      <c r="E461" s="113" t="s">
        <v>95</v>
      </c>
      <c r="F461" s="12"/>
      <c r="G461" s="12"/>
      <c r="H461" s="99">
        <f t="shared" ca="1" si="1573"/>
        <v>32991625.115897153</v>
      </c>
      <c r="I461" s="106">
        <f t="shared" ref="I461:AV461" ca="1" si="1587">SUM(I458:I460)</f>
        <v>3691803.9758090242</v>
      </c>
      <c r="J461" s="106">
        <f t="shared" ca="1" si="1587"/>
        <v>0</v>
      </c>
      <c r="K461" s="106">
        <f t="shared" ca="1" si="1587"/>
        <v>0</v>
      </c>
      <c r="L461" s="106">
        <f t="shared" ca="1" si="1587"/>
        <v>0</v>
      </c>
      <c r="M461" s="106">
        <f t="shared" ca="1" si="1587"/>
        <v>100696.02419097599</v>
      </c>
      <c r="N461" s="106">
        <f t="shared" ca="1" si="1587"/>
        <v>-606950.4292720001</v>
      </c>
      <c r="O461" s="106">
        <f t="shared" ca="1" si="1587"/>
        <v>-67721.142450926942</v>
      </c>
      <c r="P461" s="106">
        <f t="shared" ca="1" si="1587"/>
        <v>579139.28682107315</v>
      </c>
      <c r="Q461" s="106">
        <f t="shared" ca="1" si="1587"/>
        <v>-27811.142450926942</v>
      </c>
      <c r="R461" s="106">
        <f t="shared" ca="1" si="1587"/>
        <v>-67721.142450926942</v>
      </c>
      <c r="S461" s="106">
        <f t="shared" ca="1" si="1587"/>
        <v>95532.284901853884</v>
      </c>
      <c r="T461" s="106">
        <f t="shared" ca="1" si="1587"/>
        <v>-27811.142450926942</v>
      </c>
      <c r="U461" s="106">
        <f t="shared" ca="1" si="1587"/>
        <v>-289374.16738959367</v>
      </c>
      <c r="V461" s="106">
        <f t="shared" ca="1" si="1587"/>
        <v>82275.618235187198</v>
      </c>
      <c r="W461" s="106">
        <f t="shared" ca="1" si="1587"/>
        <v>-14507.809117593628</v>
      </c>
      <c r="X461" s="106">
        <f t="shared" ca="1" si="1587"/>
        <v>-180752.12911759363</v>
      </c>
      <c r="Y461" s="106">
        <f t="shared" ca="1" si="1587"/>
        <v>330441.97650718736</v>
      </c>
      <c r="Z461" s="106">
        <f t="shared" ca="1" si="1587"/>
        <v>-14507.809117593599</v>
      </c>
      <c r="AA461" s="106">
        <f t="shared" ca="1" si="1587"/>
        <v>-224825.82397789441</v>
      </c>
      <c r="AB461" s="106">
        <f t="shared" ca="1" si="1587"/>
        <v>197073.4143748864</v>
      </c>
      <c r="AC461" s="106">
        <f t="shared" ca="1" si="1587"/>
        <v>-108808.56838195203</v>
      </c>
      <c r="AD461" s="106">
        <f t="shared" ca="1" si="1587"/>
        <v>0</v>
      </c>
      <c r="AE461" s="106">
        <f t="shared" ca="1" si="1587"/>
        <v>346328.72533774085</v>
      </c>
      <c r="AF461" s="106">
        <f t="shared" ca="1" si="1587"/>
        <v>0</v>
      </c>
      <c r="AG461" s="106">
        <f t="shared" ca="1" si="1587"/>
        <v>-43811.792093640048</v>
      </c>
      <c r="AH461" s="106">
        <f t="shared" ca="1" si="1587"/>
        <v>-43404.088497315533</v>
      </c>
      <c r="AI461" s="106">
        <f t="shared" ca="1" si="1587"/>
        <v>66000.89955018129</v>
      </c>
      <c r="AJ461" s="106">
        <f t="shared" ca="1" si="1587"/>
        <v>64492.650175289455</v>
      </c>
      <c r="AK461" s="106">
        <f t="shared" ca="1" si="1587"/>
        <v>114801.44268237919</v>
      </c>
      <c r="AL461" s="106">
        <f t="shared" ca="1" si="1587"/>
        <v>117784.29790014785</v>
      </c>
      <c r="AM461" s="106">
        <f t="shared" ca="1" si="1587"/>
        <v>142762.85617829589</v>
      </c>
      <c r="AN461" s="106">
        <f t="shared" ca="1" si="1587"/>
        <v>158273.00882189631</v>
      </c>
      <c r="AO461" s="106">
        <f t="shared" ca="1" si="1587"/>
        <v>188388.73586939997</v>
      </c>
      <c r="AP461" s="106">
        <f t="shared" ca="1" si="1587"/>
        <v>175701.09121004946</v>
      </c>
      <c r="AQ461" s="106">
        <f t="shared" ca="1" si="1587"/>
        <v>156516.63142715849</v>
      </c>
      <c r="AR461" s="106">
        <f t="shared" ca="1" si="1587"/>
        <v>115793.44112907018</v>
      </c>
      <c r="AS461" s="106">
        <f t="shared" ca="1" si="1587"/>
        <v>81243.166788263246</v>
      </c>
      <c r="AT461" s="106">
        <f t="shared" ca="1" si="1587"/>
        <v>31020.41369763852</v>
      </c>
      <c r="AU461" s="106">
        <f t="shared" ca="1" si="1587"/>
        <v>64145.349434426047</v>
      </c>
      <c r="AV461" s="106">
        <f t="shared" ca="1" si="1587"/>
        <v>65794.452163596317</v>
      </c>
      <c r="AW461" s="106">
        <f t="shared" ref="AW461:DH461" ca="1" si="1588">SUM(AW458:AW460)</f>
        <v>116873.16505763363</v>
      </c>
      <c r="AX461" s="106">
        <f t="shared" ca="1" si="1588"/>
        <v>120063.00676977434</v>
      </c>
      <c r="AY461" s="106">
        <f t="shared" ca="1" si="1588"/>
        <v>141789.33907606351</v>
      </c>
      <c r="AZ461" s="106">
        <f t="shared" ca="1" si="1588"/>
        <v>157482.94874350922</v>
      </c>
      <c r="BA461" s="106">
        <f t="shared" ca="1" si="1588"/>
        <v>187912.71177179174</v>
      </c>
      <c r="BB461" s="106">
        <f t="shared" ca="1" si="1588"/>
        <v>175090.64617865125</v>
      </c>
      <c r="BC461" s="106">
        <f t="shared" ca="1" si="1588"/>
        <v>153603.87972625194</v>
      </c>
      <c r="BD461" s="106">
        <f t="shared" ca="1" si="1588"/>
        <v>112987.64062291665</v>
      </c>
      <c r="BE461" s="106">
        <f t="shared" ca="1" si="1588"/>
        <v>80361.098725894277</v>
      </c>
      <c r="BF461" s="106">
        <f t="shared" ca="1" si="1588"/>
        <v>30169.399158109216</v>
      </c>
      <c r="BG461" s="106">
        <f t="shared" ca="1" si="1588"/>
        <v>63182.423378080683</v>
      </c>
      <c r="BH461" s="106">
        <f t="shared" ca="1" si="1588"/>
        <v>64776.887804671627</v>
      </c>
      <c r="BI461" s="106">
        <f t="shared" ca="1" si="1588"/>
        <v>115607.84131305906</v>
      </c>
      <c r="BJ461" s="106">
        <f t="shared" ca="1" si="1588"/>
        <v>120744.24514624313</v>
      </c>
      <c r="BK461" s="106">
        <f t="shared" ca="1" si="1588"/>
        <v>142711.35770553711</v>
      </c>
      <c r="BL461" s="106">
        <f t="shared" ca="1" si="1588"/>
        <v>158542.47801326495</v>
      </c>
      <c r="BM461" s="106">
        <f t="shared" ca="1" si="1588"/>
        <v>186922.85126932722</v>
      </c>
      <c r="BN461" s="106">
        <f t="shared" ca="1" si="1588"/>
        <v>176335.93456271276</v>
      </c>
      <c r="BO461" s="106">
        <f t="shared" ca="1" si="1588"/>
        <v>152126.92499473278</v>
      </c>
      <c r="BP461" s="106">
        <f t="shared" ca="1" si="1588"/>
        <v>111809.3953707277</v>
      </c>
      <c r="BQ461" s="106">
        <f t="shared" ca="1" si="1588"/>
        <v>79118.213348286838</v>
      </c>
      <c r="BR461" s="106">
        <f t="shared" ca="1" si="1588"/>
        <v>29210.11140080529</v>
      </c>
      <c r="BS461" s="106">
        <f t="shared" ca="1" si="1588"/>
        <v>62229.073743744106</v>
      </c>
      <c r="BT461" s="106">
        <f t="shared" ca="1" si="1588"/>
        <v>63766.685072696389</v>
      </c>
      <c r="BU461" s="106">
        <f t="shared" ca="1" si="1588"/>
        <v>114238.9800794638</v>
      </c>
      <c r="BV461" s="106">
        <f t="shared" ca="1" si="1588"/>
        <v>121437.99902083419</v>
      </c>
      <c r="BW461" s="106">
        <f t="shared" ca="1" si="1588"/>
        <v>143538.56230423209</v>
      </c>
      <c r="BX461" s="106">
        <f t="shared" ca="1" si="1588"/>
        <v>159494.25802923448</v>
      </c>
      <c r="BY461" s="106">
        <f t="shared" ca="1" si="1588"/>
        <v>185053.52860830081</v>
      </c>
      <c r="BZ461" s="106">
        <f t="shared" ca="1" si="1588"/>
        <v>177425.69406810118</v>
      </c>
      <c r="CA461" s="106">
        <f t="shared" ca="1" si="1588"/>
        <v>150545.53348591147</v>
      </c>
      <c r="CB461" s="106">
        <f t="shared" ca="1" si="1588"/>
        <v>110518.25620559548</v>
      </c>
      <c r="CC461" s="106">
        <f t="shared" ca="1" si="1588"/>
        <v>77536.038512010011</v>
      </c>
      <c r="CD461" s="106">
        <f t="shared" ca="1" si="1588"/>
        <v>27911.338092960897</v>
      </c>
      <c r="CE461" s="106">
        <f t="shared" ca="1" si="1588"/>
        <v>61157.801233998151</v>
      </c>
      <c r="CF461" s="106">
        <f t="shared" ca="1" si="1588"/>
        <v>62593.294842815165</v>
      </c>
      <c r="CG461" s="106">
        <f t="shared" ca="1" si="1588"/>
        <v>112757.40286138226</v>
      </c>
      <c r="CH461" s="106">
        <f t="shared" ca="1" si="1588"/>
        <v>122019.25360274484</v>
      </c>
      <c r="CI461" s="106">
        <f t="shared" ca="1" si="1588"/>
        <v>144505.48255172657</v>
      </c>
      <c r="CJ461" s="106">
        <f t="shared" ca="1" si="1588"/>
        <v>160646.06413322419</v>
      </c>
      <c r="CK461" s="106">
        <f t="shared" ca="1" si="1588"/>
        <v>183328.54285835067</v>
      </c>
      <c r="CL461" s="106">
        <f t="shared" ca="1" si="1588"/>
        <v>175722.3510842353</v>
      </c>
      <c r="CM461" s="106">
        <f t="shared" ca="1" si="1588"/>
        <v>149105.01296729571</v>
      </c>
      <c r="CN461" s="106">
        <f t="shared" ca="1" si="1588"/>
        <v>109364.02321954248</v>
      </c>
      <c r="CO461" s="106">
        <f t="shared" ca="1" si="1588"/>
        <v>76087.504714107781</v>
      </c>
      <c r="CP461" s="106">
        <f t="shared" ca="1" si="1588"/>
        <v>27177.839599435811</v>
      </c>
      <c r="CQ461" s="106">
        <f t="shared" ca="1" si="1588"/>
        <v>60218.426018397957</v>
      </c>
      <c r="CR461" s="106">
        <f t="shared" ca="1" si="1588"/>
        <v>61642.626613869768</v>
      </c>
      <c r="CS461" s="106">
        <f t="shared" ca="1" si="1588"/>
        <v>111417.13141176873</v>
      </c>
      <c r="CT461" s="106">
        <f t="shared" ca="1" si="1588"/>
        <v>122737.99326694349</v>
      </c>
      <c r="CU461" s="106">
        <f t="shared" ca="1" si="1588"/>
        <v>145274.99331830954</v>
      </c>
      <c r="CV461" s="106">
        <f t="shared" ca="1" si="1588"/>
        <v>161814.19083869286</v>
      </c>
      <c r="CW461" s="106">
        <f t="shared" ca="1" si="1588"/>
        <v>181622.63601360185</v>
      </c>
      <c r="CX461" s="106">
        <f t="shared" ca="1" si="1588"/>
        <v>174046.3506681124</v>
      </c>
      <c r="CY461" s="106">
        <f t="shared" ca="1" si="1588"/>
        <v>147680.1339361096</v>
      </c>
      <c r="CZ461" s="106">
        <f t="shared" ca="1" si="1588"/>
        <v>107771.47444021759</v>
      </c>
      <c r="DA461" s="106">
        <f t="shared" ca="1" si="1588"/>
        <v>74647.380357463626</v>
      </c>
      <c r="DB461" s="106">
        <f t="shared" ca="1" si="1588"/>
        <v>26229.493536760136</v>
      </c>
      <c r="DC461" s="106">
        <f t="shared" ca="1" si="1588"/>
        <v>59285.766831389592</v>
      </c>
      <c r="DD461" s="106">
        <f t="shared" ca="1" si="1588"/>
        <v>60653.398491278989</v>
      </c>
      <c r="DE461" s="106">
        <f t="shared" ca="1" si="1588"/>
        <v>110134.70855575713</v>
      </c>
      <c r="DF461" s="106">
        <f t="shared" ca="1" si="1588"/>
        <v>123520.91752216985</v>
      </c>
      <c r="DG461" s="106">
        <f t="shared" ca="1" si="1588"/>
        <v>143758.86926530156</v>
      </c>
      <c r="DH461" s="106">
        <f t="shared" ca="1" si="1588"/>
        <v>160412.86508489697</v>
      </c>
      <c r="DI461" s="106">
        <f t="shared" ref="DI461:FT461" ca="1" si="1589">SUM(DI458:DI460)</f>
        <v>179935.54984987326</v>
      </c>
      <c r="DJ461" s="106">
        <f t="shared" ca="1" si="1589"/>
        <v>172391.84138076814</v>
      </c>
      <c r="DK461" s="106">
        <f t="shared" ca="1" si="1589"/>
        <v>146270.66632756489</v>
      </c>
      <c r="DL461" s="106">
        <f t="shared" ca="1" si="1589"/>
        <v>106020.17489548215</v>
      </c>
      <c r="DM461" s="106">
        <f t="shared" ca="1" si="1589"/>
        <v>73215.432521014853</v>
      </c>
      <c r="DN461" s="106">
        <f t="shared" ca="1" si="1589"/>
        <v>25284.429703175963</v>
      </c>
      <c r="DO461" s="106">
        <f t="shared" ca="1" si="1589"/>
        <v>58359.640901059727</v>
      </c>
      <c r="DP461" s="106">
        <f t="shared" ca="1" si="1589"/>
        <v>59670.787061970448</v>
      </c>
      <c r="DQ461" s="106">
        <f t="shared" ca="1" si="1589"/>
        <v>108863.89943956328</v>
      </c>
      <c r="DR461" s="106">
        <f t="shared" ca="1" si="1589"/>
        <v>124320.47729881672</v>
      </c>
      <c r="DS461" s="106">
        <f t="shared" ca="1" si="1589"/>
        <v>142257.71858153367</v>
      </c>
      <c r="DT461" s="106">
        <f t="shared" ca="1" si="1589"/>
        <v>158818.6950394731</v>
      </c>
      <c r="DU461" s="106">
        <f t="shared" ca="1" si="1589"/>
        <v>178267.02584569994</v>
      </c>
      <c r="DV461" s="106">
        <f t="shared" ca="1" si="1589"/>
        <v>170755.16143168844</v>
      </c>
      <c r="DW461" s="106">
        <f t="shared" ca="1" si="1589"/>
        <v>144876.37943870606</v>
      </c>
      <c r="DX461" s="106">
        <f t="shared" ca="1" si="1589"/>
        <v>104280.18763569133</v>
      </c>
      <c r="DY461" s="106">
        <f t="shared" ca="1" si="1589"/>
        <v>71791.426882300788</v>
      </c>
      <c r="DZ461" s="106">
        <f t="shared" ca="1" si="1589"/>
        <v>24124.221828089729</v>
      </c>
      <c r="EA461" s="106">
        <f t="shared" ca="1" si="1589"/>
        <v>57439.863876406685</v>
      </c>
      <c r="EB461" s="106">
        <f t="shared" ca="1" si="1589"/>
        <v>58645.596222154636</v>
      </c>
      <c r="EC461" s="106">
        <f t="shared" ca="1" si="1589"/>
        <v>107604.48512789248</v>
      </c>
      <c r="ED461" s="106">
        <f t="shared" ca="1" si="1589"/>
        <v>125132.47037158345</v>
      </c>
      <c r="EE461" s="106">
        <f t="shared" ca="1" si="1589"/>
        <v>140771.29922196394</v>
      </c>
      <c r="EF461" s="106">
        <f t="shared" ca="1" si="1589"/>
        <v>157240.89609870064</v>
      </c>
      <c r="EG461" s="106">
        <f t="shared" ca="1" si="1589"/>
        <v>176616.8051019987</v>
      </c>
      <c r="EH461" s="106">
        <f t="shared" ca="1" si="1589"/>
        <v>169136.05513109372</v>
      </c>
      <c r="EI461" s="106">
        <f t="shared" ca="1" si="1589"/>
        <v>143497.04185086393</v>
      </c>
      <c r="EJ461" s="106">
        <f t="shared" ca="1" si="1589"/>
        <v>102551.24703840917</v>
      </c>
      <c r="EK461" s="106">
        <f t="shared" ca="1" si="1589"/>
        <v>70375.127638515813</v>
      </c>
      <c r="EL461" s="106">
        <f t="shared" ca="1" si="1589"/>
        <v>23403.404385553735</v>
      </c>
      <c r="EM461" s="106">
        <f t="shared" ca="1" si="1589"/>
        <v>56526.249753092823</v>
      </c>
      <c r="EN461" s="106">
        <f t="shared" ca="1" si="1589"/>
        <v>57724.652725008273</v>
      </c>
      <c r="EO461" s="106">
        <f t="shared" ca="1" si="1589"/>
        <v>106356.24553625932</v>
      </c>
      <c r="EP461" s="106">
        <f t="shared" ca="1" si="1589"/>
        <v>125956.88279405158</v>
      </c>
      <c r="EQ461" s="106">
        <f t="shared" ca="1" si="1589"/>
        <v>139299.36832573015</v>
      </c>
      <c r="ER461" s="106">
        <f t="shared" ca="1" si="1589"/>
        <v>155679.21621724544</v>
      </c>
      <c r="ES461" s="106">
        <f t="shared" ca="1" si="1589"/>
        <v>174992.85711826786</v>
      </c>
      <c r="ET461" s="106">
        <f t="shared" ca="1" si="1589"/>
        <v>167534.26625705315</v>
      </c>
      <c r="EU461" s="106">
        <f t="shared" ca="1" si="1589"/>
        <v>141720.97845408123</v>
      </c>
      <c r="EV461" s="106">
        <f t="shared" ca="1" si="1589"/>
        <v>100833.08629986744</v>
      </c>
      <c r="EW461" s="106">
        <f t="shared" ca="1" si="1589"/>
        <v>68966.297426028599</v>
      </c>
      <c r="EX461" s="106">
        <f t="shared" ca="1" si="1589"/>
        <v>22467.065743725274</v>
      </c>
      <c r="EY461" s="106">
        <f t="shared" ca="1" si="1589"/>
        <v>55618.61079763696</v>
      </c>
      <c r="EZ461" s="106">
        <f t="shared" ca="1" si="1589"/>
        <v>56760.744848672155</v>
      </c>
      <c r="FA461" s="106">
        <f t="shared" ca="1" si="1589"/>
        <v>105118.95935176118</v>
      </c>
      <c r="FB461" s="106">
        <f t="shared" ca="1" si="1589"/>
        <v>126793.69950418151</v>
      </c>
      <c r="FC461" s="106">
        <f t="shared" ca="1" si="1589"/>
        <v>137841.68213463918</v>
      </c>
      <c r="FD461" s="106">
        <f t="shared" ca="1" si="1589"/>
        <v>154133.4026152509</v>
      </c>
      <c r="FE461" s="106">
        <f t="shared" ca="1" si="1589"/>
        <v>173393.67877681204</v>
      </c>
      <c r="FF461" s="106">
        <f t="shared" ca="1" si="1589"/>
        <v>165949.53797262668</v>
      </c>
      <c r="FG461" s="106">
        <f t="shared" ca="1" si="1589"/>
        <v>139610.11699668845</v>
      </c>
      <c r="FH461" s="106">
        <f t="shared" ca="1" si="1589"/>
        <v>99125.437351089873</v>
      </c>
      <c r="FI461" s="106">
        <f t="shared" ca="1" si="1589"/>
        <v>67564.697238322027</v>
      </c>
      <c r="FJ461" s="106">
        <f t="shared" ca="1" si="1589"/>
        <v>21533.254862474976</v>
      </c>
      <c r="FK461" s="106">
        <f t="shared" ca="1" si="1589"/>
        <v>54716.757470004348</v>
      </c>
      <c r="FL461" s="106">
        <f t="shared" ca="1" si="1589"/>
        <v>55824.344643449898</v>
      </c>
      <c r="FM461" s="106">
        <f t="shared" ca="1" si="1589"/>
        <v>103892.40395229774</v>
      </c>
      <c r="FN461" s="106">
        <f t="shared" ca="1" si="1589"/>
        <v>126559.85078740999</v>
      </c>
      <c r="FO461" s="106">
        <f t="shared" ca="1" si="1589"/>
        <v>136397.99591013428</v>
      </c>
      <c r="FP461" s="106">
        <f t="shared" ca="1" si="1589"/>
        <v>152603.20169439865</v>
      </c>
      <c r="FQ461" s="106">
        <f t="shared" ca="1" si="1589"/>
        <v>171812.02378604744</v>
      </c>
      <c r="FR461" s="106">
        <f t="shared" ca="1" si="1589"/>
        <v>164381.61274151679</v>
      </c>
      <c r="FS461" s="106">
        <f t="shared" ca="1" si="1589"/>
        <v>137513.51160519538</v>
      </c>
      <c r="FT461" s="106">
        <f t="shared" ca="1" si="1589"/>
        <v>97428.030772460494</v>
      </c>
      <c r="FU461" s="106">
        <f t="shared" ref="FU461:IF461" ca="1" si="1590">SUM(FU458:FU460)</f>
        <v>66170.086342311421</v>
      </c>
      <c r="FV461" s="106">
        <f t="shared" ca="1" si="1590"/>
        <v>20383.607115540792</v>
      </c>
      <c r="FW461" s="106">
        <f t="shared" ca="1" si="1590"/>
        <v>53820.498344550164</v>
      </c>
      <c r="FX461" s="106">
        <f t="shared" ca="1" si="1590"/>
        <v>54865.041890704248</v>
      </c>
      <c r="FY461" s="106">
        <f t="shared" ca="1" si="1590"/>
        <v>102676.35532419539</v>
      </c>
      <c r="FZ461" s="106">
        <f t="shared" ca="1" si="1590"/>
        <v>125140.75753187438</v>
      </c>
      <c r="GA461" s="106">
        <f t="shared" ca="1" si="1590"/>
        <v>134968.0638486995</v>
      </c>
      <c r="GB461" s="106">
        <f t="shared" ca="1" si="1590"/>
        <v>151088.35895242263</v>
      </c>
      <c r="GC461" s="106">
        <f t="shared" ca="1" si="1590"/>
        <v>170247.63241895498</v>
      </c>
      <c r="GD461" s="106">
        <f t="shared" ca="1" si="1590"/>
        <v>162830.23224218309</v>
      </c>
      <c r="GE461" s="106">
        <f t="shared" ca="1" si="1590"/>
        <v>135430.85146880691</v>
      </c>
      <c r="GF461" s="106">
        <f t="shared" ca="1" si="1590"/>
        <v>95740.595706690583</v>
      </c>
      <c r="GG461" s="106">
        <f t="shared" ca="1" si="1590"/>
        <v>64782.222192996036</v>
      </c>
      <c r="GH461" s="106">
        <f t="shared" ca="1" si="1590"/>
        <v>19672.438444620617</v>
      </c>
      <c r="GI461" s="106">
        <f t="shared" ca="1" si="1590"/>
        <v>52929.640029272676</v>
      </c>
      <c r="GJ461" s="106">
        <f t="shared" ca="1" si="1590"/>
        <v>54016.19575986921</v>
      </c>
      <c r="GK461" s="106">
        <f t="shared" ca="1" si="1590"/>
        <v>101470.58797818943</v>
      </c>
      <c r="GL461" s="106">
        <f t="shared" ca="1" si="1590"/>
        <v>123734.15735985443</v>
      </c>
      <c r="GM461" s="106">
        <f t="shared" ca="1" si="1590"/>
        <v>133558.96363320184</v>
      </c>
      <c r="GN461" s="106">
        <f t="shared" ca="1" si="1590"/>
        <v>149588.61889603091</v>
      </c>
      <c r="GO461" s="106">
        <f t="shared" ca="1" si="1590"/>
        <v>168334.0122701829</v>
      </c>
      <c r="GP461" s="106">
        <f t="shared" ca="1" si="1590"/>
        <v>161295.1372803777</v>
      </c>
      <c r="GQ461" s="106">
        <f t="shared" ca="1" si="1590"/>
        <v>133361.82464808688</v>
      </c>
      <c r="GR461" s="106">
        <f t="shared" ca="1" si="1590"/>
        <v>94062.859770141615</v>
      </c>
      <c r="GS461" s="106">
        <f t="shared" ca="1" si="1590"/>
        <v>63400.860346397152</v>
      </c>
      <c r="GT461" s="106">
        <f t="shared" ca="1" si="1590"/>
        <v>18745.038162416306</v>
      </c>
      <c r="GU461" s="106">
        <f t="shared" ca="1" si="1590"/>
        <v>52043.987083330168</v>
      </c>
      <c r="GV461" s="106">
        <f t="shared" ca="1" si="1590"/>
        <v>53120.096481155677</v>
      </c>
      <c r="GW461" s="106">
        <f t="shared" ca="1" si="1590"/>
        <v>100274.87486371992</v>
      </c>
      <c r="GX461" s="106">
        <f t="shared" ca="1" si="1590"/>
        <v>122339.80311022456</v>
      </c>
      <c r="GY461" s="106">
        <f t="shared" ca="1" si="1590"/>
        <v>132173.29443206909</v>
      </c>
      <c r="GZ461" s="106">
        <f t="shared" ca="1" si="1590"/>
        <v>148103.72495218806</v>
      </c>
      <c r="HA461" s="106">
        <f t="shared" ca="1" si="1590"/>
        <v>165928.53381492355</v>
      </c>
      <c r="HB461" s="106">
        <f t="shared" ca="1" si="1590"/>
        <v>159776.06770005313</v>
      </c>
      <c r="HC461" s="106">
        <f t="shared" ca="1" si="1590"/>
        <v>131306.11798062912</v>
      </c>
      <c r="HD461" s="106">
        <f t="shared" ca="1" si="1590"/>
        <v>92394.548962454763</v>
      </c>
      <c r="HE461" s="106">
        <f t="shared" ca="1" si="1590"/>
        <v>62025.754370737755</v>
      </c>
      <c r="HF461" s="106">
        <f t="shared" ca="1" si="1590"/>
        <v>17819.375982939382</v>
      </c>
      <c r="HG461" s="106">
        <f t="shared" ca="1" si="1590"/>
        <v>51163.341932775082</v>
      </c>
      <c r="HH461" s="106">
        <f t="shared" ca="1" si="1590"/>
        <v>52229.049865615889</v>
      </c>
      <c r="HI461" s="106">
        <f t="shared" ca="1" si="1590"/>
        <v>99088.987281492504</v>
      </c>
      <c r="HJ461" s="106">
        <f t="shared" ca="1" si="1590"/>
        <v>120957.44619237492</v>
      </c>
      <c r="HK461" s="106">
        <f t="shared" ca="1" si="1590"/>
        <v>130800.63456083792</v>
      </c>
      <c r="HL461" s="106">
        <f t="shared" ca="1" si="1590"/>
        <v>146638.67010402834</v>
      </c>
      <c r="HM461" s="106">
        <f t="shared" ca="1" si="1590"/>
        <v>163539.54276264005</v>
      </c>
      <c r="HN461" s="106">
        <f t="shared" ca="1" si="1590"/>
        <v>158010.22597675526</v>
      </c>
      <c r="HO461" s="106">
        <f t="shared" ca="1" si="1590"/>
        <v>129263.41698502837</v>
      </c>
      <c r="HP461" s="106">
        <f t="shared" ca="1" si="1590"/>
        <v>90735.387574441993</v>
      </c>
      <c r="HQ461" s="106">
        <f t="shared" ca="1" si="1590"/>
        <v>60656.655755813044</v>
      </c>
      <c r="HR461" s="106">
        <f t="shared" ca="1" si="1590"/>
        <v>16677.144888215815</v>
      </c>
      <c r="HS461" s="106">
        <f t="shared" ca="1" si="1590"/>
        <v>50287.504784456651</v>
      </c>
      <c r="HT461" s="106">
        <f t="shared" ca="1" si="1590"/>
        <v>51286.989579618064</v>
      </c>
      <c r="HU461" s="106">
        <f t="shared" ca="1" si="1590"/>
        <v>97912.694794257375</v>
      </c>
      <c r="HV461" s="106">
        <f t="shared" ca="1" si="1590"/>
        <v>119586.83649499866</v>
      </c>
      <c r="HW461" s="106">
        <f t="shared" ca="1" si="1590"/>
        <v>129440.73481899063</v>
      </c>
      <c r="HX461" s="106">
        <f t="shared" ca="1" si="1590"/>
        <v>145199.33708134992</v>
      </c>
      <c r="HY461" s="106">
        <f t="shared" ca="1" si="1590"/>
        <v>161166.68855697612</v>
      </c>
      <c r="HZ461" s="106">
        <f t="shared" ca="1" si="1590"/>
        <v>155690.2629935263</v>
      </c>
      <c r="IA461" s="106">
        <f t="shared" ca="1" si="1590"/>
        <v>127233.40576310272</v>
      </c>
      <c r="IB461" s="106">
        <f t="shared" ca="1" si="1590"/>
        <v>89085.098094188186</v>
      </c>
      <c r="IC461" s="106">
        <f t="shared" ca="1" si="1590"/>
        <v>59293.313820504431</v>
      </c>
      <c r="ID461" s="106">
        <f t="shared" ca="1" si="1590"/>
        <v>15972.449201488103</v>
      </c>
      <c r="IE461" s="106">
        <f t="shared" ca="1" si="1590"/>
        <v>49416.273538044661</v>
      </c>
      <c r="IF461" s="106">
        <f t="shared" ca="1" si="1590"/>
        <v>50461.30899746278</v>
      </c>
      <c r="IG461" s="106">
        <f t="shared" ref="IG461:KP461" ca="1" si="1591">SUM(IG458:IG460)</f>
        <v>96745.765135755981</v>
      </c>
      <c r="IH461" s="106">
        <f t="shared" ca="1" si="1591"/>
        <v>118228.97323807608</v>
      </c>
      <c r="II461" s="106">
        <f t="shared" ca="1" si="1591"/>
        <v>128093.34449306865</v>
      </c>
      <c r="IJ461" s="106">
        <f t="shared" ca="1" si="1591"/>
        <v>143711.52540252486</v>
      </c>
      <c r="IK461" s="106">
        <f t="shared" ca="1" si="1591"/>
        <v>158809.6194702189</v>
      </c>
      <c r="IL461" s="106">
        <f t="shared" ca="1" si="1591"/>
        <v>153385.55863443945</v>
      </c>
      <c r="IM461" s="106">
        <f t="shared" ca="1" si="1591"/>
        <v>125215.76690031574</v>
      </c>
      <c r="IN461" s="106">
        <f t="shared" ca="1" si="1591"/>
        <v>87443.401111315892</v>
      </c>
      <c r="IO461" s="106">
        <f t="shared" ca="1" si="1591"/>
        <v>57942.297029759502</v>
      </c>
      <c r="IP461" s="106">
        <f t="shared" ca="1" si="1591"/>
        <v>15050.769597813218</v>
      </c>
      <c r="IQ461" s="106">
        <f t="shared" ca="1" si="1591"/>
        <v>48208.841213116568</v>
      </c>
      <c r="IR461" s="106">
        <f t="shared" ca="1" si="1591"/>
        <v>49584.206084639729</v>
      </c>
      <c r="IS461" s="106">
        <f t="shared" ca="1" si="1591"/>
        <v>95564.559834227839</v>
      </c>
      <c r="IT461" s="106">
        <f t="shared" ca="1" si="1591"/>
        <v>116896.70891753971</v>
      </c>
      <c r="IU461" s="106">
        <f t="shared" ca="1" si="1591"/>
        <v>126758.21126188256</v>
      </c>
      <c r="IV461" s="106">
        <f t="shared" ca="1" si="1591"/>
        <v>141519.6784323754</v>
      </c>
      <c r="IW461" s="106">
        <f t="shared" ca="1" si="1591"/>
        <v>156467.98249843615</v>
      </c>
      <c r="IX461" s="106">
        <f t="shared" ca="1" si="1591"/>
        <v>151095.76513644613</v>
      </c>
      <c r="IY461" s="106">
        <f t="shared" ca="1" si="1591"/>
        <v>116585.93579200136</v>
      </c>
      <c r="IZ461" s="106">
        <f t="shared" ca="1" si="1591"/>
        <v>74483.101973796744</v>
      </c>
      <c r="JA461" s="106">
        <f t="shared" ca="1" si="1591"/>
        <v>49674.730538899676</v>
      </c>
      <c r="JB461" s="106">
        <f t="shared" ca="1" si="1591"/>
        <v>14130.627398126122</v>
      </c>
      <c r="JC461" s="106">
        <f t="shared" ca="1" si="1591"/>
        <v>41719.916880377779</v>
      </c>
      <c r="JD461" s="106">
        <f t="shared" ca="1" si="1591"/>
        <v>42585.846475945269</v>
      </c>
      <c r="JE461" s="106">
        <f t="shared" ca="1" si="1591"/>
        <v>80340.538662486302</v>
      </c>
      <c r="JF461" s="106">
        <f t="shared" ca="1" si="1591"/>
        <v>98442.23723315954</v>
      </c>
      <c r="JG461" s="106">
        <f t="shared" ca="1" si="1591"/>
        <v>106015.69422526049</v>
      </c>
      <c r="JH461" s="106">
        <f t="shared" ca="1" si="1591"/>
        <v>117991.45010324693</v>
      </c>
      <c r="JI461" s="106">
        <f t="shared" ca="1" si="1591"/>
        <v>130508.79468360837</v>
      </c>
      <c r="JJ461" s="106">
        <f t="shared" ca="1" si="1591"/>
        <v>125920.59934557095</v>
      </c>
      <c r="JK461" s="106">
        <f t="shared" ca="1" si="1591"/>
        <v>102937.96321806766</v>
      </c>
      <c r="JL461" s="106">
        <f t="shared" ca="1" si="1591"/>
        <v>72129.431371136336</v>
      </c>
      <c r="JM461" s="106">
        <f t="shared" ca="1" si="1591"/>
        <v>47550.127625804511</v>
      </c>
      <c r="JN461" s="106">
        <f t="shared" ca="1" si="1591"/>
        <v>12335.797601371823</v>
      </c>
      <c r="JO461" s="106">
        <f t="shared" ca="1" si="1591"/>
        <v>39454.541504924353</v>
      </c>
      <c r="JP461" s="106">
        <f t="shared" ca="1" si="1591"/>
        <v>40454.915885140566</v>
      </c>
      <c r="JQ461" s="106">
        <f t="shared" ca="1" si="1591"/>
        <v>77865.857767097201</v>
      </c>
      <c r="JR461" s="106">
        <f t="shared" ca="1" si="1591"/>
        <v>96294.296549959603</v>
      </c>
      <c r="JS461" s="106">
        <f t="shared" ca="1" si="1591"/>
        <v>103261.95635149641</v>
      </c>
      <c r="JT461" s="106">
        <f t="shared" ca="1" si="1591"/>
        <v>115108.67999548319</v>
      </c>
      <c r="JU461" s="106">
        <f t="shared" ca="1" si="1591"/>
        <v>127491.62137405961</v>
      </c>
      <c r="JV461" s="106">
        <f t="shared" ca="1" si="1591"/>
        <v>122933.72119519486</v>
      </c>
      <c r="JW461" s="106">
        <f t="shared" ca="1" si="1591"/>
        <v>100171.83814750983</v>
      </c>
      <c r="JX461" s="106">
        <f t="shared" ca="1" si="1591"/>
        <v>69655.529647185147</v>
      </c>
      <c r="JY461" s="106">
        <f t="shared" ca="1" si="1591"/>
        <v>45301.480131382297</v>
      </c>
      <c r="JZ461" s="106">
        <f t="shared" ca="1" si="1591"/>
        <v>10646.903998183403</v>
      </c>
      <c r="KA461" s="106">
        <f t="shared" ca="1" si="1591"/>
        <v>37261.913407060914</v>
      </c>
      <c r="KB461" s="106">
        <f t="shared" ca="1" si="1591"/>
        <v>38266.197372210911</v>
      </c>
      <c r="KC461" s="106">
        <f t="shared" ca="1" si="1591"/>
        <v>75265.004794360502</v>
      </c>
      <c r="KD461" s="106">
        <f t="shared" ca="1" si="1591"/>
        <v>94020.570531840756</v>
      </c>
      <c r="KE461" s="106">
        <f t="shared" ca="1" si="1591"/>
        <v>100381.93764729606</v>
      </c>
      <c r="KF461" s="106">
        <f t="shared" ca="1" si="1591"/>
        <v>112099.44851276719</v>
      </c>
      <c r="KG461" s="106">
        <f t="shared" ca="1" si="1591"/>
        <v>124347.84495954124</v>
      </c>
      <c r="KH461" s="106">
        <f t="shared" ca="1" si="1591"/>
        <v>119818.44395777778</v>
      </c>
      <c r="KI461" s="106">
        <f t="shared" ca="1" si="1591"/>
        <v>97273.607189599948</v>
      </c>
      <c r="KJ461" s="106">
        <f t="shared" ca="1" si="1591"/>
        <v>67045.088705948699</v>
      </c>
      <c r="KK461" s="106">
        <f t="shared" ca="1" si="1591"/>
        <v>42912.340454559351</v>
      </c>
      <c r="KL461" s="106">
        <f t="shared" ca="1" si="1591"/>
        <v>8595.0653208225413</v>
      </c>
      <c r="KM461" s="106">
        <f t="shared" ca="1" si="1591"/>
        <v>34925.100888963992</v>
      </c>
      <c r="KN461" s="106">
        <f t="shared" ca="1" si="1591"/>
        <v>35896.469991893515</v>
      </c>
      <c r="KO461" s="106">
        <f t="shared" ca="1" si="1591"/>
        <v>72520.842424583185</v>
      </c>
      <c r="KP461" s="106">
        <f t="shared" ca="1" si="1591"/>
        <v>91603.786628621107</v>
      </c>
      <c r="KQ461" s="106">
        <f t="shared" ref="KQ461:LT461" ca="1" si="1592">SUM(KQ458:KQ460)</f>
        <v>97358.135786424653</v>
      </c>
      <c r="KR461" s="106">
        <f t="shared" ca="1" si="1592"/>
        <v>108946.06933128492</v>
      </c>
      <c r="KS461" s="106">
        <f t="shared" ca="1" si="1592"/>
        <v>121059.59287434074</v>
      </c>
      <c r="KT461" s="106">
        <f t="shared" ca="1" si="1592"/>
        <v>116556.72341609289</v>
      </c>
      <c r="KU461" s="106">
        <f t="shared" ca="1" si="1592"/>
        <v>94225.071601150921</v>
      </c>
      <c r="KV461" s="106">
        <f t="shared" ca="1" si="1592"/>
        <v>64279.760596122956</v>
      </c>
      <c r="KW461" s="106">
        <f t="shared" ca="1" si="1592"/>
        <v>45970.510526386483</v>
      </c>
      <c r="KX461" s="106">
        <f t="shared" ca="1" si="1592"/>
        <v>10484.325468417999</v>
      </c>
      <c r="KY461" s="106">
        <f t="shared" ca="1" si="1592"/>
        <v>39701.396936256766</v>
      </c>
      <c r="KZ461" s="106">
        <f t="shared" ca="1" si="1592"/>
        <v>39357.065556035639</v>
      </c>
      <c r="LA461" s="106">
        <f t="shared" ca="1" si="1592"/>
        <v>75668.998365780921</v>
      </c>
      <c r="LB461" s="106">
        <f t="shared" ca="1" si="1592"/>
        <v>95139.96516083325</v>
      </c>
      <c r="LC461" s="106">
        <f t="shared" ca="1" si="1592"/>
        <v>100566.24671536294</v>
      </c>
      <c r="LD461" s="106">
        <f t="shared" ca="1" si="1592"/>
        <v>112087.98651696929</v>
      </c>
      <c r="LE461" s="106">
        <f t="shared" ca="1" si="1592"/>
        <v>124130.69438471981</v>
      </c>
      <c r="LF461" s="106">
        <f t="shared" ca="1" si="1592"/>
        <v>119936.20655079251</v>
      </c>
      <c r="LG461" s="106">
        <f t="shared" ca="1" si="1592"/>
        <v>97881.780535826852</v>
      </c>
      <c r="LH461" s="106">
        <f t="shared" ca="1" si="1592"/>
        <v>68283.682460899814</v>
      </c>
      <c r="LI461" s="106">
        <f t="shared" ca="1" si="1592"/>
        <v>44869.233978426717</v>
      </c>
      <c r="LJ461" s="106">
        <f t="shared" ca="1" si="1592"/>
        <v>9355.3968247235189</v>
      </c>
      <c r="LK461" s="106">
        <f t="shared" ca="1" si="1592"/>
        <v>38830.03331866498</v>
      </c>
      <c r="LL461" s="106">
        <f t="shared" ca="1" si="1592"/>
        <v>38274.580144627806</v>
      </c>
      <c r="LM461" s="106">
        <f t="shared" ca="1" si="1592"/>
        <v>74270.702134329753</v>
      </c>
      <c r="LN461" s="106">
        <f t="shared" ca="1" si="1592"/>
        <v>94085.984472461525</v>
      </c>
      <c r="LO461" s="106">
        <f t="shared" ca="1" si="1592"/>
        <v>98920.115960445546</v>
      </c>
      <c r="LP461" s="106">
        <f t="shared" ca="1" si="1592"/>
        <v>110328.17534549718</v>
      </c>
      <c r="LQ461" s="106">
        <f t="shared" ca="1" si="1592"/>
        <v>122252.14541685842</v>
      </c>
      <c r="LR461" s="106">
        <f t="shared" ca="1" si="1592"/>
        <v>118097.26152588149</v>
      </c>
      <c r="LS461" s="106">
        <f t="shared" ca="1" si="1592"/>
        <v>96265.531332716128</v>
      </c>
      <c r="LT461" s="106">
        <f t="shared" ca="1" si="1592"/>
        <v>-1002926.9145183889</v>
      </c>
      <c r="LU461" s="106"/>
      <c r="LV461" s="106"/>
      <c r="LW461" s="106"/>
      <c r="LX461" s="106"/>
      <c r="LY461" s="106"/>
      <c r="LZ461" s="106"/>
      <c r="MA461" s="106"/>
      <c r="MB461" s="106"/>
      <c r="MC461" s="106"/>
      <c r="MD461" s="106"/>
      <c r="ME461" s="106"/>
      <c r="MF461" s="106"/>
      <c r="MG461" s="106"/>
      <c r="MH461" s="106"/>
      <c r="MI461" s="106"/>
      <c r="MJ461" s="106"/>
      <c r="MK461" s="106"/>
      <c r="ML461" s="106"/>
      <c r="MM461" s="106"/>
      <c r="MN461" s="106"/>
      <c r="MO461" s="106"/>
      <c r="MP461" s="106"/>
      <c r="MQ461" s="106"/>
      <c r="MR461" s="106"/>
      <c r="MS461" s="106"/>
      <c r="MT461" s="106"/>
      <c r="MU461" s="106"/>
      <c r="MV461" s="106"/>
      <c r="MW461" s="106"/>
      <c r="MX461" s="106"/>
      <c r="MY461" s="106"/>
      <c r="MZ461" s="106"/>
      <c r="NA461" s="106"/>
      <c r="NB461" s="106"/>
      <c r="NC461" s="106"/>
      <c r="ND461" s="106"/>
      <c r="NE461" s="106"/>
      <c r="NF461" s="106"/>
      <c r="NG461" s="106"/>
      <c r="NH461" s="106"/>
      <c r="NI461" s="106"/>
      <c r="NJ461" s="106"/>
      <c r="NK461" s="106"/>
      <c r="NL461" s="106"/>
      <c r="NM461" s="106"/>
      <c r="NN461" s="106"/>
      <c r="NO461" s="106"/>
      <c r="NP461" s="106"/>
      <c r="NQ461" s="106"/>
      <c r="NR461" s="106"/>
      <c r="NS461" s="106"/>
      <c r="NT461" s="106"/>
      <c r="NU461" s="106"/>
      <c r="NV461" s="106"/>
      <c r="NW461" s="106"/>
      <c r="NX461" s="106"/>
      <c r="NY461" s="106"/>
      <c r="NZ461" s="106"/>
      <c r="OA461" s="106"/>
      <c r="OB461" s="106"/>
      <c r="OC461" s="106"/>
      <c r="OD461" s="106"/>
      <c r="OE461" s="106"/>
      <c r="OF461" s="106"/>
      <c r="OG461" s="106"/>
      <c r="OH461" s="106"/>
      <c r="OI461" s="106"/>
      <c r="OJ461" s="106"/>
      <c r="OK461" s="106"/>
      <c r="OL461" s="106"/>
      <c r="OM461" s="106"/>
      <c r="ON461" s="106"/>
      <c r="OO461" s="106"/>
      <c r="OP461" s="106"/>
      <c r="OQ461" s="106"/>
      <c r="OR461" s="106"/>
      <c r="OS461" s="106"/>
      <c r="OT461" s="106"/>
      <c r="OU461" s="106"/>
      <c r="OV461" s="106"/>
      <c r="OW461" s="106"/>
      <c r="OX461" s="106"/>
      <c r="OY461" s="106"/>
      <c r="OZ461" s="106"/>
      <c r="PA461" s="106"/>
      <c r="PB461" s="106"/>
      <c r="PC461" s="106"/>
      <c r="PD461" s="106"/>
      <c r="PE461" s="106"/>
      <c r="PF461" s="106"/>
      <c r="PG461" s="106"/>
      <c r="PH461" s="106"/>
      <c r="PI461" s="106"/>
      <c r="PJ461" s="106"/>
      <c r="PK461" s="106"/>
      <c r="PL461" s="106"/>
      <c r="PM461" s="106"/>
      <c r="PN461" s="106"/>
      <c r="PO461" s="106"/>
      <c r="PP461" s="106"/>
      <c r="PQ461" s="106"/>
      <c r="PR461" s="106"/>
      <c r="PS461" s="106"/>
      <c r="PT461" s="106"/>
      <c r="PU461" s="106"/>
      <c r="PV461" s="106"/>
      <c r="PW461" s="106"/>
      <c r="PX461" s="106"/>
      <c r="PY461" s="106"/>
      <c r="PZ461" s="106"/>
      <c r="QA461" s="106"/>
      <c r="QB461" s="106"/>
      <c r="QC461" s="106"/>
      <c r="QD461" s="106"/>
      <c r="QE461" s="106"/>
      <c r="QF461" s="106"/>
      <c r="QG461" s="106"/>
      <c r="QH461" s="106"/>
      <c r="QI461" s="106"/>
      <c r="QJ461" s="106"/>
      <c r="QK461" s="106"/>
      <c r="QL461" s="106"/>
      <c r="QM461" s="106"/>
      <c r="QN461" s="106"/>
      <c r="QO461" s="106"/>
      <c r="QP461" s="106"/>
      <c r="QQ461" s="106"/>
      <c r="QR461" s="106"/>
      <c r="QS461" s="106"/>
      <c r="QT461" s="106"/>
      <c r="QU461" s="106"/>
    </row>
    <row r="462" spans="1:463" ht="15" customHeight="1" outlineLevel="1">
      <c r="C462" s="3" t="s">
        <v>580</v>
      </c>
      <c r="E462" s="50" t="s">
        <v>95</v>
      </c>
      <c r="H462" s="99">
        <f t="shared" si="1573"/>
        <v>-4404775.4401056347</v>
      </c>
      <c r="I462" s="45">
        <f t="shared" ref="I462:AV462" si="1593">I439</f>
        <v>0</v>
      </c>
      <c r="J462" s="45">
        <f t="shared" si="1593"/>
        <v>0</v>
      </c>
      <c r="K462" s="45">
        <f t="shared" si="1593"/>
        <v>0</v>
      </c>
      <c r="L462" s="45">
        <f t="shared" si="1593"/>
        <v>0</v>
      </c>
      <c r="M462" s="45">
        <f t="shared" si="1593"/>
        <v>0</v>
      </c>
      <c r="N462" s="45">
        <f t="shared" si="1593"/>
        <v>0</v>
      </c>
      <c r="O462" s="45">
        <f t="shared" si="1593"/>
        <v>0</v>
      </c>
      <c r="P462" s="45">
        <f t="shared" si="1593"/>
        <v>0</v>
      </c>
      <c r="Q462" s="45">
        <f t="shared" si="1593"/>
        <v>0</v>
      </c>
      <c r="R462" s="45">
        <f t="shared" si="1593"/>
        <v>0</v>
      </c>
      <c r="S462" s="45">
        <f t="shared" si="1593"/>
        <v>0</v>
      </c>
      <c r="T462" s="45">
        <f t="shared" si="1593"/>
        <v>0</v>
      </c>
      <c r="U462" s="45">
        <f t="shared" si="1593"/>
        <v>0</v>
      </c>
      <c r="V462" s="45">
        <f t="shared" si="1593"/>
        <v>0</v>
      </c>
      <c r="W462" s="45">
        <f t="shared" si="1593"/>
        <v>0</v>
      </c>
      <c r="X462" s="45">
        <f t="shared" si="1593"/>
        <v>0</v>
      </c>
      <c r="Y462" s="45">
        <f t="shared" si="1593"/>
        <v>0</v>
      </c>
      <c r="Z462" s="45">
        <f t="shared" si="1593"/>
        <v>0</v>
      </c>
      <c r="AA462" s="45">
        <f t="shared" si="1593"/>
        <v>0</v>
      </c>
      <c r="AB462" s="45">
        <f t="shared" si="1593"/>
        <v>0</v>
      </c>
      <c r="AC462" s="45">
        <f t="shared" si="1593"/>
        <v>0</v>
      </c>
      <c r="AD462" s="45">
        <f t="shared" si="1593"/>
        <v>0</v>
      </c>
      <c r="AE462" s="45">
        <f t="shared" si="1593"/>
        <v>0</v>
      </c>
      <c r="AF462" s="45">
        <f t="shared" si="1593"/>
        <v>0</v>
      </c>
      <c r="AG462" s="45">
        <f t="shared" si="1593"/>
        <v>0</v>
      </c>
      <c r="AH462" s="45">
        <f t="shared" si="1593"/>
        <v>0</v>
      </c>
      <c r="AI462" s="45">
        <f t="shared" si="1593"/>
        <v>0</v>
      </c>
      <c r="AJ462" s="45">
        <f t="shared" si="1593"/>
        <v>-140017.28391288052</v>
      </c>
      <c r="AK462" s="45">
        <f t="shared" si="1593"/>
        <v>0</v>
      </c>
      <c r="AL462" s="45">
        <f t="shared" si="1593"/>
        <v>0</v>
      </c>
      <c r="AM462" s="45">
        <f t="shared" si="1593"/>
        <v>-104366.18895969058</v>
      </c>
      <c r="AN462" s="45">
        <f t="shared" si="1593"/>
        <v>0</v>
      </c>
      <c r="AO462" s="45">
        <f t="shared" si="1593"/>
        <v>0</v>
      </c>
      <c r="AP462" s="45">
        <f t="shared" si="1593"/>
        <v>-103467.43185100495</v>
      </c>
      <c r="AQ462" s="45">
        <f t="shared" si="1593"/>
        <v>0</v>
      </c>
      <c r="AR462" s="45">
        <f t="shared" si="1593"/>
        <v>0</v>
      </c>
      <c r="AS462" s="45">
        <f t="shared" si="1593"/>
        <v>-102556.26010511894</v>
      </c>
      <c r="AT462" s="45">
        <f t="shared" si="1593"/>
        <v>0</v>
      </c>
      <c r="AU462" s="45">
        <f t="shared" si="1593"/>
        <v>0</v>
      </c>
      <c r="AV462" s="45">
        <f t="shared" si="1593"/>
        <v>-101632.50223719497</v>
      </c>
      <c r="AW462" s="45">
        <f t="shared" ref="AW462:DH462" si="1594">AW439</f>
        <v>0</v>
      </c>
      <c r="AX462" s="45">
        <f t="shared" si="1594"/>
        <v>0</v>
      </c>
      <c r="AY462" s="45">
        <f t="shared" si="1594"/>
        <v>-100695.98439365535</v>
      </c>
      <c r="AZ462" s="45">
        <f t="shared" si="1594"/>
        <v>0</v>
      </c>
      <c r="BA462" s="45">
        <f t="shared" si="1594"/>
        <v>0</v>
      </c>
      <c r="BB462" s="45">
        <f t="shared" si="1594"/>
        <v>-99746.530319462472</v>
      </c>
      <c r="BC462" s="45">
        <f t="shared" si="1594"/>
        <v>0</v>
      </c>
      <c r="BD462" s="45">
        <f t="shared" si="1594"/>
        <v>0</v>
      </c>
      <c r="BE462" s="45">
        <f t="shared" si="1594"/>
        <v>-98783.96132494729</v>
      </c>
      <c r="BF462" s="45">
        <f t="shared" si="1594"/>
        <v>0</v>
      </c>
      <c r="BG462" s="45">
        <f t="shared" si="1594"/>
        <v>0</v>
      </c>
      <c r="BH462" s="45">
        <f t="shared" si="1594"/>
        <v>-97808.096252179443</v>
      </c>
      <c r="BI462" s="45">
        <f t="shared" si="1594"/>
        <v>0</v>
      </c>
      <c r="BJ462" s="45">
        <f t="shared" si="1594"/>
        <v>0</v>
      </c>
      <c r="BK462" s="45">
        <f t="shared" si="1594"/>
        <v>-96818.751440872846</v>
      </c>
      <c r="BL462" s="45">
        <f t="shared" si="1594"/>
        <v>0</v>
      </c>
      <c r="BM462" s="45">
        <f t="shared" si="1594"/>
        <v>0</v>
      </c>
      <c r="BN462" s="45">
        <f t="shared" si="1594"/>
        <v>-95815.740693820408</v>
      </c>
      <c r="BO462" s="45">
        <f t="shared" si="1594"/>
        <v>0</v>
      </c>
      <c r="BP462" s="45">
        <f t="shared" si="1594"/>
        <v>0</v>
      </c>
      <c r="BQ462" s="45">
        <f t="shared" si="1594"/>
        <v>-94798.875241851172</v>
      </c>
      <c r="BR462" s="45">
        <f t="shared" si="1594"/>
        <v>0</v>
      </c>
      <c r="BS462" s="45">
        <f t="shared" si="1594"/>
        <v>0</v>
      </c>
      <c r="BT462" s="45">
        <f t="shared" si="1594"/>
        <v>-93767.96370830352</v>
      </c>
      <c r="BU462" s="45">
        <f t="shared" si="1594"/>
        <v>0</v>
      </c>
      <c r="BV462" s="45">
        <f t="shared" si="1594"/>
        <v>0</v>
      </c>
      <c r="BW462" s="45">
        <f t="shared" si="1594"/>
        <v>-92722.812073007604</v>
      </c>
      <c r="BX462" s="45">
        <f t="shared" si="1594"/>
        <v>0</v>
      </c>
      <c r="BY462" s="45">
        <f t="shared" si="1594"/>
        <v>0</v>
      </c>
      <c r="BZ462" s="45">
        <f t="shared" si="1594"/>
        <v>-91663.223635770235</v>
      </c>
      <c r="CA462" s="45">
        <f t="shared" si="1594"/>
        <v>0</v>
      </c>
      <c r="CB462" s="45">
        <f t="shared" si="1594"/>
        <v>0</v>
      </c>
      <c r="CC462" s="45">
        <f t="shared" si="1594"/>
        <v>-90588.998979355441</v>
      </c>
      <c r="CD462" s="45">
        <f t="shared" si="1594"/>
        <v>0</v>
      </c>
      <c r="CE462" s="45">
        <f t="shared" si="1594"/>
        <v>0</v>
      </c>
      <c r="CF462" s="45">
        <f t="shared" si="1594"/>
        <v>-89499.935931953587</v>
      </c>
      <c r="CG462" s="45">
        <f t="shared" si="1594"/>
        <v>0</v>
      </c>
      <c r="CH462" s="45">
        <f t="shared" si="1594"/>
        <v>0</v>
      </c>
      <c r="CI462" s="45">
        <f t="shared" si="1594"/>
        <v>-88395.829529132185</v>
      </c>
      <c r="CJ462" s="45">
        <f t="shared" si="1594"/>
        <v>0</v>
      </c>
      <c r="CK462" s="45">
        <f t="shared" si="1594"/>
        <v>0</v>
      </c>
      <c r="CL462" s="45">
        <f t="shared" si="1594"/>
        <v>-87276.471975260996</v>
      </c>
      <c r="CM462" s="45">
        <f t="shared" si="1594"/>
        <v>0</v>
      </c>
      <c r="CN462" s="45">
        <f t="shared" si="1594"/>
        <v>0</v>
      </c>
      <c r="CO462" s="45">
        <f t="shared" si="1594"/>
        <v>-86141.652604404459</v>
      </c>
      <c r="CP462" s="45">
        <f t="shared" si="1594"/>
        <v>0</v>
      </c>
      <c r="CQ462" s="45">
        <f t="shared" si="1594"/>
        <v>0</v>
      </c>
      <c r="CR462" s="45">
        <f t="shared" si="1594"/>
        <v>-84991.157840673724</v>
      </c>
      <c r="CS462" s="45">
        <f t="shared" si="1594"/>
        <v>0</v>
      </c>
      <c r="CT462" s="45">
        <f t="shared" si="1594"/>
        <v>0</v>
      </c>
      <c r="CU462" s="45">
        <f t="shared" si="1594"/>
        <v>-83824.771158031203</v>
      </c>
      <c r="CV462" s="45">
        <f t="shared" si="1594"/>
        <v>0</v>
      </c>
      <c r="CW462" s="45">
        <f t="shared" si="1594"/>
        <v>0</v>
      </c>
      <c r="CX462" s="45">
        <f t="shared" si="1594"/>
        <v>-82642.273039539752</v>
      </c>
      <c r="CY462" s="45">
        <f t="shared" si="1594"/>
        <v>0</v>
      </c>
      <c r="CZ462" s="45">
        <f t="shared" si="1594"/>
        <v>0</v>
      </c>
      <c r="DA462" s="45">
        <f t="shared" si="1594"/>
        <v>-81443.440936049141</v>
      </c>
      <c r="DB462" s="45">
        <f t="shared" si="1594"/>
        <v>0</v>
      </c>
      <c r="DC462" s="45">
        <f t="shared" si="1594"/>
        <v>0</v>
      </c>
      <c r="DD462" s="45">
        <f t="shared" si="1594"/>
        <v>-80228.049224311588</v>
      </c>
      <c r="DE462" s="45">
        <f t="shared" si="1594"/>
        <v>0</v>
      </c>
      <c r="DF462" s="45">
        <f t="shared" si="1594"/>
        <v>0</v>
      </c>
      <c r="DG462" s="45">
        <f t="shared" si="1594"/>
        <v>-78995.869164519012</v>
      </c>
      <c r="DH462" s="45">
        <f t="shared" si="1594"/>
        <v>0</v>
      </c>
      <c r="DI462" s="45">
        <f t="shared" ref="DI462:FT462" si="1595">DI439</f>
        <v>0</v>
      </c>
      <c r="DJ462" s="45">
        <f t="shared" si="1595"/>
        <v>-77746.66885725355</v>
      </c>
      <c r="DK462" s="45">
        <f t="shared" si="1595"/>
        <v>0</v>
      </c>
      <c r="DL462" s="45">
        <f t="shared" si="1595"/>
        <v>0</v>
      </c>
      <c r="DM462" s="45">
        <f t="shared" si="1595"/>
        <v>-76480.213199843536</v>
      </c>
      <c r="DN462" s="45">
        <f t="shared" si="1595"/>
        <v>0</v>
      </c>
      <c r="DO462" s="45">
        <f t="shared" si="1595"/>
        <v>0</v>
      </c>
      <c r="DP462" s="45">
        <f t="shared" si="1595"/>
        <v>-75196.263842116547</v>
      </c>
      <c r="DQ462" s="45">
        <f t="shared" si="1595"/>
        <v>0</v>
      </c>
      <c r="DR462" s="45">
        <f t="shared" si="1595"/>
        <v>0</v>
      </c>
      <c r="DS462" s="45">
        <f t="shared" si="1595"/>
        <v>-73894.57914154137</v>
      </c>
      <c r="DT462" s="45">
        <f t="shared" si="1595"/>
        <v>0</v>
      </c>
      <c r="DU462" s="45">
        <f t="shared" si="1595"/>
        <v>0</v>
      </c>
      <c r="DV462" s="45">
        <f t="shared" si="1595"/>
        <v>-72574.914117750101</v>
      </c>
      <c r="DW462" s="45">
        <f t="shared" si="1595"/>
        <v>0</v>
      </c>
      <c r="DX462" s="45">
        <f t="shared" si="1595"/>
        <v>0</v>
      </c>
      <c r="DY462" s="45">
        <f t="shared" si="1595"/>
        <v>-71237.020406432421</v>
      </c>
      <c r="DZ462" s="45">
        <f t="shared" si="1595"/>
        <v>0</v>
      </c>
      <c r="EA462" s="45">
        <f t="shared" si="1595"/>
        <v>0</v>
      </c>
      <c r="EB462" s="45">
        <f t="shared" si="1595"/>
        <v>-69880.646212592692</v>
      </c>
      <c r="EC462" s="45">
        <f t="shared" si="1595"/>
        <v>0</v>
      </c>
      <c r="ED462" s="45">
        <f t="shared" si="1595"/>
        <v>0</v>
      </c>
      <c r="EE462" s="45">
        <f t="shared" si="1595"/>
        <v>-68505.536263161455</v>
      </c>
      <c r="EF462" s="45">
        <f t="shared" si="1595"/>
        <v>0</v>
      </c>
      <c r="EG462" s="45">
        <f t="shared" si="1595"/>
        <v>0</v>
      </c>
      <c r="EH462" s="45">
        <f t="shared" si="1595"/>
        <v>-67111.431758952502</v>
      </c>
      <c r="EI462" s="45">
        <f t="shared" si="1595"/>
        <v>0</v>
      </c>
      <c r="EJ462" s="45">
        <f t="shared" si="1595"/>
        <v>0</v>
      </c>
      <c r="EK462" s="45">
        <f t="shared" si="1595"/>
        <v>-65698.070325956141</v>
      </c>
      <c r="EL462" s="45">
        <f t="shared" si="1595"/>
        <v>0</v>
      </c>
      <c r="EM462" s="45">
        <f t="shared" si="1595"/>
        <v>0</v>
      </c>
      <c r="EN462" s="45">
        <f t="shared" si="1595"/>
        <v>-64265.185965959739</v>
      </c>
      <c r="EO462" s="45">
        <f t="shared" si="1595"/>
        <v>0</v>
      </c>
      <c r="EP462" s="45">
        <f t="shared" si="1595"/>
        <v>0</v>
      </c>
      <c r="EQ462" s="45">
        <f t="shared" si="1595"/>
        <v>-62812.509006486231</v>
      </c>
      <c r="ER462" s="45">
        <f t="shared" si="1595"/>
        <v>0</v>
      </c>
      <c r="ES462" s="45">
        <f t="shared" si="1595"/>
        <v>0</v>
      </c>
      <c r="ET462" s="45">
        <f t="shared" si="1595"/>
        <v>-61339.766050041013</v>
      </c>
      <c r="EU462" s="45">
        <f t="shared" si="1595"/>
        <v>0</v>
      </c>
      <c r="EV462" s="45">
        <f t="shared" si="1595"/>
        <v>0</v>
      </c>
      <c r="EW462" s="45">
        <f t="shared" si="1595"/>
        <v>-59846.679922657881</v>
      </c>
      <c r="EX462" s="45">
        <f t="shared" si="1595"/>
        <v>0</v>
      </c>
      <c r="EY462" s="45">
        <f t="shared" si="1595"/>
        <v>0</v>
      </c>
      <c r="EZ462" s="45">
        <f t="shared" si="1595"/>
        <v>-58332.969621734184</v>
      </c>
      <c r="FA462" s="45">
        <f t="shared" si="1595"/>
        <v>0</v>
      </c>
      <c r="FB462" s="45">
        <f t="shared" si="1595"/>
        <v>0</v>
      </c>
      <c r="FC462" s="45">
        <f t="shared" si="1595"/>
        <v>-56798.350263145425</v>
      </c>
      <c r="FD462" s="45">
        <f t="shared" si="1595"/>
        <v>0</v>
      </c>
      <c r="FE462" s="45">
        <f t="shared" si="1595"/>
        <v>0</v>
      </c>
      <c r="FF462" s="45">
        <f t="shared" si="1595"/>
        <v>-55242.533027629259</v>
      </c>
      <c r="FG462" s="45">
        <f t="shared" si="1595"/>
        <v>0</v>
      </c>
      <c r="FH462" s="45">
        <f t="shared" si="1595"/>
        <v>0</v>
      </c>
      <c r="FI462" s="45">
        <f t="shared" si="1595"/>
        <v>-53665.225106429134</v>
      </c>
      <c r="FJ462" s="45">
        <f t="shared" si="1595"/>
        <v>0</v>
      </c>
      <c r="FK462" s="45">
        <f t="shared" si="1595"/>
        <v>0</v>
      </c>
      <c r="FL462" s="45">
        <f t="shared" si="1595"/>
        <v>-52066.12964618679</v>
      </c>
      <c r="FM462" s="45">
        <f t="shared" si="1595"/>
        <v>0</v>
      </c>
      <c r="FN462" s="45">
        <f t="shared" si="1595"/>
        <v>0</v>
      </c>
      <c r="FO462" s="45">
        <f t="shared" si="1595"/>
        <v>-50444.945693073802</v>
      </c>
      <c r="FP462" s="45">
        <f t="shared" si="1595"/>
        <v>0</v>
      </c>
      <c r="FQ462" s="45">
        <f t="shared" si="1595"/>
        <v>0</v>
      </c>
      <c r="FR462" s="45">
        <f t="shared" si="1595"/>
        <v>-48801.368136151243</v>
      </c>
      <c r="FS462" s="45">
        <f t="shared" si="1595"/>
        <v>0</v>
      </c>
      <c r="FT462" s="45">
        <f t="shared" si="1595"/>
        <v>0</v>
      </c>
      <c r="FU462" s="45">
        <f t="shared" ref="FU462:IF462" si="1596">FU439</f>
        <v>-47135.087649947047</v>
      </c>
      <c r="FV462" s="45">
        <f t="shared" si="1596"/>
        <v>0</v>
      </c>
      <c r="FW462" s="45">
        <f t="shared" si="1596"/>
        <v>0</v>
      </c>
      <c r="FX462" s="45">
        <f t="shared" si="1596"/>
        <v>-45445.790636240214</v>
      </c>
      <c r="FY462" s="45">
        <f t="shared" si="1596"/>
        <v>0</v>
      </c>
      <c r="FZ462" s="45">
        <f t="shared" si="1596"/>
        <v>0</v>
      </c>
      <c r="GA462" s="45">
        <f t="shared" si="1596"/>
        <v>-43733.159165040757</v>
      </c>
      <c r="GB462" s="45">
        <f t="shared" si="1596"/>
        <v>0</v>
      </c>
      <c r="GC462" s="45">
        <f t="shared" si="1596"/>
        <v>0</v>
      </c>
      <c r="GD462" s="45">
        <f t="shared" si="1596"/>
        <v>-41996.870914754501</v>
      </c>
      <c r="GE462" s="45">
        <f t="shared" si="1596"/>
        <v>0</v>
      </c>
      <c r="GF462" s="45">
        <f t="shared" si="1596"/>
        <v>0</v>
      </c>
      <c r="GG462" s="45">
        <f t="shared" si="1596"/>
        <v>-40236.599111521369</v>
      </c>
      <c r="GH462" s="45">
        <f t="shared" si="1596"/>
        <v>0</v>
      </c>
      <c r="GI462" s="45">
        <f t="shared" si="1596"/>
        <v>0</v>
      </c>
      <c r="GJ462" s="45">
        <f t="shared" si="1596"/>
        <v>-38452.012467715664</v>
      </c>
      <c r="GK462" s="45">
        <f t="shared" si="1596"/>
        <v>0</v>
      </c>
      <c r="GL462" s="45">
        <f t="shared" si="1596"/>
        <v>0</v>
      </c>
      <c r="GM462" s="45">
        <f t="shared" si="1596"/>
        <v>-36642.775119596918</v>
      </c>
      <c r="GN462" s="45">
        <f t="shared" si="1596"/>
        <v>0</v>
      </c>
      <c r="GO462" s="45">
        <f t="shared" si="1596"/>
        <v>0</v>
      </c>
      <c r="GP462" s="45">
        <f t="shared" si="1596"/>
        <v>-34808.546564099473</v>
      </c>
      <c r="GQ462" s="45">
        <f t="shared" si="1596"/>
        <v>0</v>
      </c>
      <c r="GR462" s="45">
        <f t="shared" si="1596"/>
        <v>0</v>
      </c>
      <c r="GS462" s="45">
        <f t="shared" si="1596"/>
        <v>-32948.98159474897</v>
      </c>
      <c r="GT462" s="45">
        <f t="shared" si="1596"/>
        <v>0</v>
      </c>
      <c r="GU462" s="45">
        <f t="shared" si="1596"/>
        <v>0</v>
      </c>
      <c r="GV462" s="45">
        <f t="shared" si="1596"/>
        <v>-31063.730236693569</v>
      </c>
      <c r="GW462" s="45">
        <f t="shared" si="1596"/>
        <v>0</v>
      </c>
      <c r="GX462" s="45">
        <f t="shared" si="1596"/>
        <v>0</v>
      </c>
      <c r="GY462" s="45">
        <f t="shared" si="1596"/>
        <v>-29152.437680837844</v>
      </c>
      <c r="GZ462" s="45">
        <f t="shared" si="1596"/>
        <v>0</v>
      </c>
      <c r="HA462" s="45">
        <f t="shared" si="1596"/>
        <v>0</v>
      </c>
      <c r="HB462" s="45">
        <f t="shared" si="1596"/>
        <v>-27214.744217066742</v>
      </c>
      <c r="HC462" s="45">
        <f t="shared" si="1596"/>
        <v>0</v>
      </c>
      <c r="HD462" s="45">
        <f t="shared" si="1596"/>
        <v>0</v>
      </c>
      <c r="HE462" s="45">
        <f t="shared" si="1596"/>
        <v>-25250.285166547284</v>
      </c>
      <c r="HF462" s="45">
        <f t="shared" si="1596"/>
        <v>0</v>
      </c>
      <c r="HG462" s="45">
        <f t="shared" si="1596"/>
        <v>0</v>
      </c>
      <c r="HH462" s="45">
        <f t="shared" si="1596"/>
        <v>-23258.690813095061</v>
      </c>
      <c r="HI462" s="45">
        <f t="shared" si="1596"/>
        <v>0</v>
      </c>
      <c r="HJ462" s="45">
        <f t="shared" si="1596"/>
        <v>0</v>
      </c>
      <c r="HK462" s="45">
        <f t="shared" si="1596"/>
        <v>-21239.58633359271</v>
      </c>
      <c r="HL462" s="45">
        <f t="shared" si="1596"/>
        <v>0</v>
      </c>
      <c r="HM462" s="45">
        <f t="shared" si="1596"/>
        <v>0</v>
      </c>
      <c r="HN462" s="45">
        <f t="shared" si="1596"/>
        <v>-19192.591727447241</v>
      </c>
      <c r="HO462" s="45">
        <f t="shared" si="1596"/>
        <v>0</v>
      </c>
      <c r="HP462" s="45">
        <f t="shared" si="1596"/>
        <v>0</v>
      </c>
      <c r="HQ462" s="45">
        <f t="shared" si="1596"/>
        <v>-17117.321745072979</v>
      </c>
      <c r="HR462" s="45">
        <f t="shared" si="1596"/>
        <v>0</v>
      </c>
      <c r="HS462" s="45">
        <f t="shared" si="1596"/>
        <v>0</v>
      </c>
      <c r="HT462" s="45">
        <f t="shared" si="1596"/>
        <v>-15013.385815386602</v>
      </c>
      <c r="HU462" s="45">
        <f t="shared" si="1596"/>
        <v>0</v>
      </c>
      <c r="HV462" s="45">
        <f t="shared" si="1596"/>
        <v>0</v>
      </c>
      <c r="HW462" s="45">
        <f t="shared" si="1596"/>
        <v>-12880.38797230067</v>
      </c>
      <c r="HX462" s="45">
        <f t="shared" si="1596"/>
        <v>0</v>
      </c>
      <c r="HY462" s="45">
        <f t="shared" si="1596"/>
        <v>0</v>
      </c>
      <c r="HZ462" s="45">
        <f t="shared" si="1596"/>
        <v>-10717.926780201804</v>
      </c>
      <c r="IA462" s="45">
        <f t="shared" si="1596"/>
        <v>0</v>
      </c>
      <c r="IB462" s="45">
        <f t="shared" si="1596"/>
        <v>0</v>
      </c>
      <c r="IC462" s="45">
        <f t="shared" si="1596"/>
        <v>-8525.595258399484</v>
      </c>
      <c r="ID462" s="45">
        <f t="shared" si="1596"/>
        <v>0</v>
      </c>
      <c r="IE462" s="45">
        <f t="shared" si="1596"/>
        <v>0</v>
      </c>
      <c r="IF462" s="45">
        <f t="shared" si="1596"/>
        <v>-6302.9808045312457</v>
      </c>
      <c r="IG462" s="45">
        <f t="shared" ref="IG462:KP462" si="1597">IG439</f>
        <v>0</v>
      </c>
      <c r="IH462" s="45">
        <f t="shared" si="1597"/>
        <v>0</v>
      </c>
      <c r="II462" s="45">
        <f t="shared" si="1597"/>
        <v>-4049.6651169098759</v>
      </c>
      <c r="IJ462" s="45">
        <f t="shared" si="1597"/>
        <v>0</v>
      </c>
      <c r="IK462" s="45">
        <f t="shared" si="1597"/>
        <v>0</v>
      </c>
      <c r="IL462" s="45">
        <f t="shared" si="1597"/>
        <v>-1765.2241157979588</v>
      </c>
      <c r="IM462" s="45">
        <f t="shared" si="1597"/>
        <v>0</v>
      </c>
      <c r="IN462" s="45">
        <f t="shared" si="1597"/>
        <v>0</v>
      </c>
      <c r="IO462" s="45">
        <f t="shared" si="1597"/>
        <v>0</v>
      </c>
      <c r="IP462" s="45">
        <f t="shared" si="1597"/>
        <v>0</v>
      </c>
      <c r="IQ462" s="45">
        <f t="shared" si="1597"/>
        <v>0</v>
      </c>
      <c r="IR462" s="45">
        <f t="shared" si="1597"/>
        <v>0</v>
      </c>
      <c r="IS462" s="45">
        <f t="shared" si="1597"/>
        <v>0</v>
      </c>
      <c r="IT462" s="45">
        <f t="shared" si="1597"/>
        <v>0</v>
      </c>
      <c r="IU462" s="45">
        <f t="shared" si="1597"/>
        <v>0</v>
      </c>
      <c r="IV462" s="45">
        <f t="shared" si="1597"/>
        <v>0</v>
      </c>
      <c r="IW462" s="45">
        <f t="shared" si="1597"/>
        <v>0</v>
      </c>
      <c r="IX462" s="45">
        <f t="shared" si="1597"/>
        <v>0</v>
      </c>
      <c r="IY462" s="45">
        <f t="shared" si="1597"/>
        <v>0</v>
      </c>
      <c r="IZ462" s="45">
        <f t="shared" si="1597"/>
        <v>0</v>
      </c>
      <c r="JA462" s="45">
        <f t="shared" si="1597"/>
        <v>0</v>
      </c>
      <c r="JB462" s="45">
        <f t="shared" si="1597"/>
        <v>0</v>
      </c>
      <c r="JC462" s="45">
        <f t="shared" si="1597"/>
        <v>0</v>
      </c>
      <c r="JD462" s="45">
        <f t="shared" si="1597"/>
        <v>0</v>
      </c>
      <c r="JE462" s="45">
        <f t="shared" si="1597"/>
        <v>0</v>
      </c>
      <c r="JF462" s="45">
        <f t="shared" si="1597"/>
        <v>0</v>
      </c>
      <c r="JG462" s="45">
        <f t="shared" si="1597"/>
        <v>0</v>
      </c>
      <c r="JH462" s="45">
        <f t="shared" si="1597"/>
        <v>0</v>
      </c>
      <c r="JI462" s="45">
        <f t="shared" si="1597"/>
        <v>0</v>
      </c>
      <c r="JJ462" s="45">
        <f t="shared" si="1597"/>
        <v>0</v>
      </c>
      <c r="JK462" s="45">
        <f t="shared" si="1597"/>
        <v>0</v>
      </c>
      <c r="JL462" s="45">
        <f t="shared" si="1597"/>
        <v>0</v>
      </c>
      <c r="JM462" s="45">
        <f t="shared" si="1597"/>
        <v>0</v>
      </c>
      <c r="JN462" s="45">
        <f t="shared" si="1597"/>
        <v>0</v>
      </c>
      <c r="JO462" s="45">
        <f t="shared" si="1597"/>
        <v>0</v>
      </c>
      <c r="JP462" s="45">
        <f t="shared" si="1597"/>
        <v>0</v>
      </c>
      <c r="JQ462" s="45">
        <f t="shared" si="1597"/>
        <v>0</v>
      </c>
      <c r="JR462" s="45">
        <f t="shared" si="1597"/>
        <v>0</v>
      </c>
      <c r="JS462" s="45">
        <f t="shared" si="1597"/>
        <v>0</v>
      </c>
      <c r="JT462" s="45">
        <f t="shared" si="1597"/>
        <v>0</v>
      </c>
      <c r="JU462" s="45">
        <f t="shared" si="1597"/>
        <v>0</v>
      </c>
      <c r="JV462" s="45">
        <f t="shared" si="1597"/>
        <v>0</v>
      </c>
      <c r="JW462" s="45">
        <f t="shared" si="1597"/>
        <v>0</v>
      </c>
      <c r="JX462" s="45">
        <f t="shared" si="1597"/>
        <v>0</v>
      </c>
      <c r="JY462" s="45">
        <f t="shared" si="1597"/>
        <v>0</v>
      </c>
      <c r="JZ462" s="45">
        <f t="shared" si="1597"/>
        <v>0</v>
      </c>
      <c r="KA462" s="45">
        <f t="shared" si="1597"/>
        <v>0</v>
      </c>
      <c r="KB462" s="45">
        <f t="shared" si="1597"/>
        <v>0</v>
      </c>
      <c r="KC462" s="45">
        <f t="shared" si="1597"/>
        <v>0</v>
      </c>
      <c r="KD462" s="45">
        <f t="shared" si="1597"/>
        <v>0</v>
      </c>
      <c r="KE462" s="45">
        <f t="shared" si="1597"/>
        <v>0</v>
      </c>
      <c r="KF462" s="45">
        <f t="shared" si="1597"/>
        <v>0</v>
      </c>
      <c r="KG462" s="45">
        <f t="shared" si="1597"/>
        <v>0</v>
      </c>
      <c r="KH462" s="45">
        <f t="shared" si="1597"/>
        <v>0</v>
      </c>
      <c r="KI462" s="45">
        <f t="shared" si="1597"/>
        <v>0</v>
      </c>
      <c r="KJ462" s="45">
        <f t="shared" si="1597"/>
        <v>0</v>
      </c>
      <c r="KK462" s="45">
        <f t="shared" si="1597"/>
        <v>0</v>
      </c>
      <c r="KL462" s="45">
        <f t="shared" si="1597"/>
        <v>0</v>
      </c>
      <c r="KM462" s="45">
        <f t="shared" si="1597"/>
        <v>0</v>
      </c>
      <c r="KN462" s="45">
        <f t="shared" si="1597"/>
        <v>0</v>
      </c>
      <c r="KO462" s="45">
        <f t="shared" si="1597"/>
        <v>0</v>
      </c>
      <c r="KP462" s="45">
        <f t="shared" si="1597"/>
        <v>0</v>
      </c>
      <c r="KQ462" s="45">
        <f t="shared" ref="KQ462:LT462" si="1598">KQ439</f>
        <v>0</v>
      </c>
      <c r="KR462" s="45">
        <f t="shared" si="1598"/>
        <v>0</v>
      </c>
      <c r="KS462" s="45">
        <f t="shared" si="1598"/>
        <v>0</v>
      </c>
      <c r="KT462" s="45">
        <f t="shared" si="1598"/>
        <v>0</v>
      </c>
      <c r="KU462" s="45">
        <f t="shared" si="1598"/>
        <v>0</v>
      </c>
      <c r="KV462" s="45">
        <f t="shared" si="1598"/>
        <v>0</v>
      </c>
      <c r="KW462" s="45">
        <f t="shared" si="1598"/>
        <v>0</v>
      </c>
      <c r="KX462" s="45">
        <f t="shared" si="1598"/>
        <v>0</v>
      </c>
      <c r="KY462" s="45">
        <f t="shared" si="1598"/>
        <v>0</v>
      </c>
      <c r="KZ462" s="45">
        <f t="shared" si="1598"/>
        <v>0</v>
      </c>
      <c r="LA462" s="45">
        <f t="shared" si="1598"/>
        <v>0</v>
      </c>
      <c r="LB462" s="45">
        <f t="shared" si="1598"/>
        <v>0</v>
      </c>
      <c r="LC462" s="45">
        <f t="shared" si="1598"/>
        <v>0</v>
      </c>
      <c r="LD462" s="45">
        <f t="shared" si="1598"/>
        <v>0</v>
      </c>
      <c r="LE462" s="45">
        <f t="shared" si="1598"/>
        <v>0</v>
      </c>
      <c r="LF462" s="45">
        <f t="shared" si="1598"/>
        <v>0</v>
      </c>
      <c r="LG462" s="45">
        <f t="shared" si="1598"/>
        <v>0</v>
      </c>
      <c r="LH462" s="45">
        <f t="shared" si="1598"/>
        <v>0</v>
      </c>
      <c r="LI462" s="45">
        <f t="shared" si="1598"/>
        <v>0</v>
      </c>
      <c r="LJ462" s="45">
        <f t="shared" si="1598"/>
        <v>0</v>
      </c>
      <c r="LK462" s="45">
        <f t="shared" si="1598"/>
        <v>0</v>
      </c>
      <c r="LL462" s="45">
        <f t="shared" si="1598"/>
        <v>0</v>
      </c>
      <c r="LM462" s="45">
        <f t="shared" si="1598"/>
        <v>0</v>
      </c>
      <c r="LN462" s="45">
        <f t="shared" si="1598"/>
        <v>0</v>
      </c>
      <c r="LO462" s="45">
        <f t="shared" si="1598"/>
        <v>0</v>
      </c>
      <c r="LP462" s="45">
        <f t="shared" si="1598"/>
        <v>0</v>
      </c>
      <c r="LQ462" s="45">
        <f t="shared" si="1598"/>
        <v>0</v>
      </c>
      <c r="LR462" s="45">
        <f t="shared" si="1598"/>
        <v>0</v>
      </c>
      <c r="LS462" s="45">
        <f t="shared" si="1598"/>
        <v>0</v>
      </c>
      <c r="LT462" s="45">
        <f t="shared" si="1598"/>
        <v>0</v>
      </c>
      <c r="LU462" s="45"/>
      <c r="LV462" s="45"/>
      <c r="LW462" s="45"/>
      <c r="LX462" s="45"/>
      <c r="LY462" s="45"/>
      <c r="LZ462" s="45"/>
      <c r="MA462" s="45"/>
      <c r="MB462" s="45"/>
      <c r="MC462" s="45"/>
      <c r="MD462" s="45"/>
      <c r="ME462" s="45"/>
      <c r="MF462" s="45"/>
      <c r="MG462" s="45"/>
      <c r="MH462" s="45"/>
      <c r="MI462" s="45"/>
      <c r="MJ462" s="45"/>
      <c r="MK462" s="45"/>
      <c r="ML462" s="45"/>
      <c r="MM462" s="45"/>
      <c r="MN462" s="45"/>
      <c r="MO462" s="45"/>
      <c r="MP462" s="45"/>
      <c r="MQ462" s="45"/>
      <c r="MR462" s="45"/>
      <c r="MS462" s="45"/>
      <c r="MT462" s="45"/>
      <c r="MU462" s="45"/>
      <c r="MV462" s="45"/>
      <c r="MW462" s="45"/>
      <c r="MX462" s="45"/>
      <c r="MY462" s="45"/>
      <c r="MZ462" s="45"/>
      <c r="NA462" s="45"/>
      <c r="NB462" s="45"/>
      <c r="NC462" s="45"/>
      <c r="ND462" s="45"/>
      <c r="NE462" s="45"/>
      <c r="NF462" s="45"/>
      <c r="NG462" s="45"/>
      <c r="NH462" s="45"/>
      <c r="NI462" s="45"/>
      <c r="NJ462" s="45"/>
      <c r="NK462" s="45"/>
      <c r="NL462" s="45"/>
      <c r="NM462" s="45"/>
      <c r="NN462" s="45"/>
      <c r="NO462" s="45"/>
      <c r="NP462" s="45"/>
      <c r="NQ462" s="45"/>
      <c r="NR462" s="45"/>
      <c r="NS462" s="45"/>
      <c r="NT462" s="45"/>
      <c r="NU462" s="45"/>
      <c r="NV462" s="45"/>
      <c r="NW462" s="45"/>
      <c r="NX462" s="45"/>
      <c r="NY462" s="45"/>
      <c r="NZ462" s="45"/>
      <c r="OA462" s="45"/>
      <c r="OB462" s="45"/>
      <c r="OC462" s="45"/>
      <c r="OD462" s="45"/>
      <c r="OE462" s="45"/>
      <c r="OF462" s="45"/>
      <c r="OG462" s="45"/>
      <c r="OH462" s="45"/>
      <c r="OI462" s="45"/>
      <c r="OJ462" s="45"/>
      <c r="OK462" s="45"/>
      <c r="OL462" s="45"/>
      <c r="OM462" s="45"/>
      <c r="ON462" s="45"/>
      <c r="OO462" s="45"/>
      <c r="OP462" s="45"/>
      <c r="OQ462" s="45"/>
      <c r="OR462" s="45"/>
      <c r="OS462" s="45"/>
      <c r="OT462" s="45"/>
      <c r="OU462" s="45"/>
      <c r="OV462" s="45"/>
      <c r="OW462" s="45"/>
      <c r="OX462" s="45"/>
      <c r="OY462" s="45"/>
      <c r="OZ462" s="45"/>
      <c r="PA462" s="45"/>
      <c r="PB462" s="45"/>
      <c r="PC462" s="45"/>
      <c r="PD462" s="45"/>
      <c r="PE462" s="45"/>
      <c r="PF462" s="45"/>
      <c r="PG462" s="45"/>
      <c r="PH462" s="45"/>
      <c r="PI462" s="45"/>
      <c r="PJ462" s="45"/>
      <c r="PK462" s="45"/>
      <c r="PL462" s="45"/>
      <c r="PM462" s="45"/>
      <c r="PN462" s="45"/>
      <c r="PO462" s="45"/>
      <c r="PP462" s="45"/>
      <c r="PQ462" s="45"/>
      <c r="PR462" s="45"/>
      <c r="PS462" s="45"/>
      <c r="PT462" s="45"/>
      <c r="PU462" s="45"/>
      <c r="PV462" s="45"/>
      <c r="PW462" s="45"/>
      <c r="PX462" s="45"/>
      <c r="PY462" s="45"/>
      <c r="PZ462" s="45"/>
      <c r="QA462" s="45"/>
      <c r="QB462" s="45"/>
      <c r="QC462" s="45"/>
      <c r="QD462" s="45"/>
      <c r="QE462" s="45"/>
      <c r="QF462" s="45"/>
      <c r="QG462" s="45"/>
      <c r="QH462" s="45"/>
      <c r="QI462" s="45"/>
      <c r="QJ462" s="45"/>
      <c r="QK462" s="45"/>
      <c r="QL462" s="45"/>
      <c r="QM462" s="45"/>
      <c r="QN462" s="45"/>
      <c r="QO462" s="45"/>
      <c r="QP462" s="45"/>
      <c r="QQ462" s="45"/>
      <c r="QR462" s="45"/>
      <c r="QS462" s="45"/>
      <c r="QT462" s="45"/>
      <c r="QU462" s="45"/>
    </row>
    <row r="463" spans="1:463" ht="15" customHeight="1" outlineLevel="1">
      <c r="C463" s="3" t="s">
        <v>629</v>
      </c>
      <c r="E463" s="50" t="s">
        <v>95</v>
      </c>
      <c r="H463" s="99">
        <f t="shared" si="1573"/>
        <v>7585000</v>
      </c>
      <c r="I463" s="45">
        <f t="shared" ref="I463:BT463" si="1599">I114</f>
        <v>0</v>
      </c>
      <c r="J463" s="45">
        <f t="shared" si="1599"/>
        <v>0</v>
      </c>
      <c r="K463" s="45">
        <f t="shared" si="1599"/>
        <v>0</v>
      </c>
      <c r="L463" s="45">
        <f t="shared" si="1599"/>
        <v>0</v>
      </c>
      <c r="M463" s="45">
        <f t="shared" si="1599"/>
        <v>0</v>
      </c>
      <c r="N463" s="45">
        <f t="shared" si="1599"/>
        <v>365000</v>
      </c>
      <c r="O463" s="45">
        <f t="shared" si="1599"/>
        <v>575000</v>
      </c>
      <c r="P463" s="45">
        <f t="shared" si="1599"/>
        <v>0</v>
      </c>
      <c r="Q463" s="45">
        <f t="shared" si="1599"/>
        <v>0</v>
      </c>
      <c r="R463" s="45">
        <f t="shared" si="1599"/>
        <v>525000</v>
      </c>
      <c r="S463" s="45">
        <f t="shared" si="1599"/>
        <v>175000</v>
      </c>
      <c r="T463" s="45">
        <f t="shared" si="1599"/>
        <v>275000</v>
      </c>
      <c r="U463" s="45">
        <f t="shared" si="1599"/>
        <v>325000</v>
      </c>
      <c r="V463" s="45">
        <f t="shared" si="1599"/>
        <v>275000</v>
      </c>
      <c r="W463" s="45">
        <f t="shared" si="1599"/>
        <v>225000</v>
      </c>
      <c r="X463" s="45">
        <f t="shared" si="1599"/>
        <v>1400000</v>
      </c>
      <c r="Y463" s="45">
        <f t="shared" si="1599"/>
        <v>0</v>
      </c>
      <c r="Z463" s="45">
        <f t="shared" si="1599"/>
        <v>425000</v>
      </c>
      <c r="AA463" s="45">
        <f t="shared" si="1599"/>
        <v>1650000</v>
      </c>
      <c r="AB463" s="45">
        <f t="shared" si="1599"/>
        <v>0</v>
      </c>
      <c r="AC463" s="45">
        <f t="shared" si="1599"/>
        <v>850000</v>
      </c>
      <c r="AD463" s="45">
        <f t="shared" si="1599"/>
        <v>250000</v>
      </c>
      <c r="AE463" s="45">
        <f t="shared" si="1599"/>
        <v>0</v>
      </c>
      <c r="AF463" s="45">
        <f t="shared" si="1599"/>
        <v>270000</v>
      </c>
      <c r="AG463" s="45">
        <f t="shared" si="1599"/>
        <v>0</v>
      </c>
      <c r="AH463" s="45">
        <f t="shared" si="1599"/>
        <v>0</v>
      </c>
      <c r="AI463" s="45">
        <f t="shared" si="1599"/>
        <v>0</v>
      </c>
      <c r="AJ463" s="45">
        <f t="shared" si="1599"/>
        <v>0</v>
      </c>
      <c r="AK463" s="45">
        <f t="shared" si="1599"/>
        <v>0</v>
      </c>
      <c r="AL463" s="45">
        <f t="shared" si="1599"/>
        <v>0</v>
      </c>
      <c r="AM463" s="45">
        <f t="shared" si="1599"/>
        <v>0</v>
      </c>
      <c r="AN463" s="45">
        <f t="shared" si="1599"/>
        <v>0</v>
      </c>
      <c r="AO463" s="45">
        <f t="shared" si="1599"/>
        <v>0</v>
      </c>
      <c r="AP463" s="45">
        <f t="shared" si="1599"/>
        <v>0</v>
      </c>
      <c r="AQ463" s="45">
        <f t="shared" si="1599"/>
        <v>0</v>
      </c>
      <c r="AR463" s="45">
        <f t="shared" si="1599"/>
        <v>0</v>
      </c>
      <c r="AS463" s="45">
        <f t="shared" si="1599"/>
        <v>0</v>
      </c>
      <c r="AT463" s="45">
        <f t="shared" si="1599"/>
        <v>0</v>
      </c>
      <c r="AU463" s="45">
        <f t="shared" si="1599"/>
        <v>0</v>
      </c>
      <c r="AV463" s="45">
        <f t="shared" si="1599"/>
        <v>0</v>
      </c>
      <c r="AW463" s="45">
        <f t="shared" si="1599"/>
        <v>0</v>
      </c>
      <c r="AX463" s="45">
        <f t="shared" si="1599"/>
        <v>0</v>
      </c>
      <c r="AY463" s="45">
        <f t="shared" si="1599"/>
        <v>0</v>
      </c>
      <c r="AZ463" s="45">
        <f t="shared" si="1599"/>
        <v>0</v>
      </c>
      <c r="BA463" s="45">
        <f t="shared" si="1599"/>
        <v>0</v>
      </c>
      <c r="BB463" s="45">
        <f t="shared" si="1599"/>
        <v>0</v>
      </c>
      <c r="BC463" s="45">
        <f t="shared" si="1599"/>
        <v>0</v>
      </c>
      <c r="BD463" s="45">
        <f t="shared" si="1599"/>
        <v>0</v>
      </c>
      <c r="BE463" s="45">
        <f t="shared" si="1599"/>
        <v>0</v>
      </c>
      <c r="BF463" s="45">
        <f t="shared" si="1599"/>
        <v>0</v>
      </c>
      <c r="BG463" s="45">
        <f t="shared" si="1599"/>
        <v>0</v>
      </c>
      <c r="BH463" s="45">
        <f t="shared" si="1599"/>
        <v>0</v>
      </c>
      <c r="BI463" s="45">
        <f t="shared" si="1599"/>
        <v>0</v>
      </c>
      <c r="BJ463" s="45">
        <f t="shared" si="1599"/>
        <v>0</v>
      </c>
      <c r="BK463" s="45">
        <f t="shared" si="1599"/>
        <v>0</v>
      </c>
      <c r="BL463" s="45">
        <f t="shared" si="1599"/>
        <v>0</v>
      </c>
      <c r="BM463" s="45">
        <f t="shared" si="1599"/>
        <v>0</v>
      </c>
      <c r="BN463" s="45">
        <f t="shared" si="1599"/>
        <v>0</v>
      </c>
      <c r="BO463" s="45">
        <f t="shared" si="1599"/>
        <v>0</v>
      </c>
      <c r="BP463" s="45">
        <f t="shared" si="1599"/>
        <v>0</v>
      </c>
      <c r="BQ463" s="45">
        <f t="shared" si="1599"/>
        <v>0</v>
      </c>
      <c r="BR463" s="45">
        <f t="shared" si="1599"/>
        <v>0</v>
      </c>
      <c r="BS463" s="45">
        <f t="shared" si="1599"/>
        <v>0</v>
      </c>
      <c r="BT463" s="45">
        <f t="shared" si="1599"/>
        <v>0</v>
      </c>
      <c r="BU463" s="45">
        <f t="shared" ref="BU463:EF463" si="1600">BU114</f>
        <v>0</v>
      </c>
      <c r="BV463" s="45">
        <f t="shared" si="1600"/>
        <v>0</v>
      </c>
      <c r="BW463" s="45">
        <f t="shared" si="1600"/>
        <v>0</v>
      </c>
      <c r="BX463" s="45">
        <f t="shared" si="1600"/>
        <v>0</v>
      </c>
      <c r="BY463" s="45">
        <f t="shared" si="1600"/>
        <v>0</v>
      </c>
      <c r="BZ463" s="45">
        <f t="shared" si="1600"/>
        <v>0</v>
      </c>
      <c r="CA463" s="45">
        <f t="shared" si="1600"/>
        <v>0</v>
      </c>
      <c r="CB463" s="45">
        <f t="shared" si="1600"/>
        <v>0</v>
      </c>
      <c r="CC463" s="45">
        <f t="shared" si="1600"/>
        <v>0</v>
      </c>
      <c r="CD463" s="45">
        <f t="shared" si="1600"/>
        <v>0</v>
      </c>
      <c r="CE463" s="45">
        <f t="shared" si="1600"/>
        <v>0</v>
      </c>
      <c r="CF463" s="45">
        <f t="shared" si="1600"/>
        <v>0</v>
      </c>
      <c r="CG463" s="45">
        <f t="shared" si="1600"/>
        <v>0</v>
      </c>
      <c r="CH463" s="45">
        <f t="shared" si="1600"/>
        <v>0</v>
      </c>
      <c r="CI463" s="45">
        <f t="shared" si="1600"/>
        <v>0</v>
      </c>
      <c r="CJ463" s="45">
        <f t="shared" si="1600"/>
        <v>0</v>
      </c>
      <c r="CK463" s="45">
        <f t="shared" si="1600"/>
        <v>0</v>
      </c>
      <c r="CL463" s="45">
        <f t="shared" si="1600"/>
        <v>0</v>
      </c>
      <c r="CM463" s="45">
        <f t="shared" si="1600"/>
        <v>0</v>
      </c>
      <c r="CN463" s="45">
        <f t="shared" si="1600"/>
        <v>0</v>
      </c>
      <c r="CO463" s="45">
        <f t="shared" si="1600"/>
        <v>0</v>
      </c>
      <c r="CP463" s="45">
        <f t="shared" si="1600"/>
        <v>0</v>
      </c>
      <c r="CQ463" s="45">
        <f t="shared" si="1600"/>
        <v>0</v>
      </c>
      <c r="CR463" s="45">
        <f t="shared" si="1600"/>
        <v>0</v>
      </c>
      <c r="CS463" s="45">
        <f t="shared" si="1600"/>
        <v>0</v>
      </c>
      <c r="CT463" s="45">
        <f t="shared" si="1600"/>
        <v>0</v>
      </c>
      <c r="CU463" s="45">
        <f t="shared" si="1600"/>
        <v>0</v>
      </c>
      <c r="CV463" s="45">
        <f t="shared" si="1600"/>
        <v>0</v>
      </c>
      <c r="CW463" s="45">
        <f t="shared" si="1600"/>
        <v>0</v>
      </c>
      <c r="CX463" s="45">
        <f t="shared" si="1600"/>
        <v>0</v>
      </c>
      <c r="CY463" s="45">
        <f t="shared" si="1600"/>
        <v>0</v>
      </c>
      <c r="CZ463" s="45">
        <f t="shared" si="1600"/>
        <v>0</v>
      </c>
      <c r="DA463" s="45">
        <f t="shared" si="1600"/>
        <v>0</v>
      </c>
      <c r="DB463" s="45">
        <f t="shared" si="1600"/>
        <v>0</v>
      </c>
      <c r="DC463" s="45">
        <f t="shared" si="1600"/>
        <v>0</v>
      </c>
      <c r="DD463" s="45">
        <f t="shared" si="1600"/>
        <v>0</v>
      </c>
      <c r="DE463" s="45">
        <f t="shared" si="1600"/>
        <v>0</v>
      </c>
      <c r="DF463" s="45">
        <f t="shared" si="1600"/>
        <v>0</v>
      </c>
      <c r="DG463" s="45">
        <f t="shared" si="1600"/>
        <v>0</v>
      </c>
      <c r="DH463" s="45">
        <f t="shared" si="1600"/>
        <v>0</v>
      </c>
      <c r="DI463" s="45">
        <f t="shared" si="1600"/>
        <v>0</v>
      </c>
      <c r="DJ463" s="45">
        <f t="shared" si="1600"/>
        <v>0</v>
      </c>
      <c r="DK463" s="45">
        <f t="shared" si="1600"/>
        <v>0</v>
      </c>
      <c r="DL463" s="45">
        <f t="shared" si="1600"/>
        <v>0</v>
      </c>
      <c r="DM463" s="45">
        <f t="shared" si="1600"/>
        <v>0</v>
      </c>
      <c r="DN463" s="45">
        <f t="shared" si="1600"/>
        <v>0</v>
      </c>
      <c r="DO463" s="45">
        <f t="shared" si="1600"/>
        <v>0</v>
      </c>
      <c r="DP463" s="45">
        <f t="shared" si="1600"/>
        <v>0</v>
      </c>
      <c r="DQ463" s="45">
        <f t="shared" si="1600"/>
        <v>0</v>
      </c>
      <c r="DR463" s="45">
        <f t="shared" si="1600"/>
        <v>0</v>
      </c>
      <c r="DS463" s="45">
        <f t="shared" si="1600"/>
        <v>0</v>
      </c>
      <c r="DT463" s="45">
        <f t="shared" si="1600"/>
        <v>0</v>
      </c>
      <c r="DU463" s="45">
        <f t="shared" si="1600"/>
        <v>0</v>
      </c>
      <c r="DV463" s="45">
        <f t="shared" si="1600"/>
        <v>0</v>
      </c>
      <c r="DW463" s="45">
        <f t="shared" si="1600"/>
        <v>0</v>
      </c>
      <c r="DX463" s="45">
        <f t="shared" si="1600"/>
        <v>0</v>
      </c>
      <c r="DY463" s="45">
        <f t="shared" si="1600"/>
        <v>0</v>
      </c>
      <c r="DZ463" s="45">
        <f t="shared" si="1600"/>
        <v>0</v>
      </c>
      <c r="EA463" s="45">
        <f t="shared" si="1600"/>
        <v>0</v>
      </c>
      <c r="EB463" s="45">
        <f t="shared" si="1600"/>
        <v>0</v>
      </c>
      <c r="EC463" s="45">
        <f t="shared" si="1600"/>
        <v>0</v>
      </c>
      <c r="ED463" s="45">
        <f t="shared" si="1600"/>
        <v>0</v>
      </c>
      <c r="EE463" s="45">
        <f t="shared" si="1600"/>
        <v>0</v>
      </c>
      <c r="EF463" s="45">
        <f t="shared" si="1600"/>
        <v>0</v>
      </c>
      <c r="EG463" s="45">
        <f t="shared" ref="EG463:GR463" si="1601">EG114</f>
        <v>0</v>
      </c>
      <c r="EH463" s="45">
        <f t="shared" si="1601"/>
        <v>0</v>
      </c>
      <c r="EI463" s="45">
        <f t="shared" si="1601"/>
        <v>0</v>
      </c>
      <c r="EJ463" s="45">
        <f t="shared" si="1601"/>
        <v>0</v>
      </c>
      <c r="EK463" s="45">
        <f t="shared" si="1601"/>
        <v>0</v>
      </c>
      <c r="EL463" s="45">
        <f t="shared" si="1601"/>
        <v>0</v>
      </c>
      <c r="EM463" s="45">
        <f t="shared" si="1601"/>
        <v>0</v>
      </c>
      <c r="EN463" s="45">
        <f t="shared" si="1601"/>
        <v>0</v>
      </c>
      <c r="EO463" s="45">
        <f t="shared" si="1601"/>
        <v>0</v>
      </c>
      <c r="EP463" s="45">
        <f t="shared" si="1601"/>
        <v>0</v>
      </c>
      <c r="EQ463" s="45">
        <f t="shared" si="1601"/>
        <v>0</v>
      </c>
      <c r="ER463" s="45">
        <f t="shared" si="1601"/>
        <v>0</v>
      </c>
      <c r="ES463" s="45">
        <f t="shared" si="1601"/>
        <v>0</v>
      </c>
      <c r="ET463" s="45">
        <f t="shared" si="1601"/>
        <v>0</v>
      </c>
      <c r="EU463" s="45">
        <f t="shared" si="1601"/>
        <v>0</v>
      </c>
      <c r="EV463" s="45">
        <f t="shared" si="1601"/>
        <v>0</v>
      </c>
      <c r="EW463" s="45">
        <f t="shared" si="1601"/>
        <v>0</v>
      </c>
      <c r="EX463" s="45">
        <f t="shared" si="1601"/>
        <v>0</v>
      </c>
      <c r="EY463" s="45">
        <f t="shared" si="1601"/>
        <v>0</v>
      </c>
      <c r="EZ463" s="45">
        <f t="shared" si="1601"/>
        <v>0</v>
      </c>
      <c r="FA463" s="45">
        <f t="shared" si="1601"/>
        <v>0</v>
      </c>
      <c r="FB463" s="45">
        <f t="shared" si="1601"/>
        <v>0</v>
      </c>
      <c r="FC463" s="45">
        <f t="shared" si="1601"/>
        <v>0</v>
      </c>
      <c r="FD463" s="45">
        <f t="shared" si="1601"/>
        <v>0</v>
      </c>
      <c r="FE463" s="45">
        <f t="shared" si="1601"/>
        <v>0</v>
      </c>
      <c r="FF463" s="45">
        <f t="shared" si="1601"/>
        <v>0</v>
      </c>
      <c r="FG463" s="45">
        <f t="shared" si="1601"/>
        <v>0</v>
      </c>
      <c r="FH463" s="45">
        <f t="shared" si="1601"/>
        <v>0</v>
      </c>
      <c r="FI463" s="45">
        <f t="shared" si="1601"/>
        <v>0</v>
      </c>
      <c r="FJ463" s="45">
        <f t="shared" si="1601"/>
        <v>0</v>
      </c>
      <c r="FK463" s="45">
        <f t="shared" si="1601"/>
        <v>0</v>
      </c>
      <c r="FL463" s="45">
        <f t="shared" si="1601"/>
        <v>0</v>
      </c>
      <c r="FM463" s="45">
        <f t="shared" si="1601"/>
        <v>0</v>
      </c>
      <c r="FN463" s="45">
        <f t="shared" si="1601"/>
        <v>0</v>
      </c>
      <c r="FO463" s="45">
        <f t="shared" si="1601"/>
        <v>0</v>
      </c>
      <c r="FP463" s="45">
        <f t="shared" si="1601"/>
        <v>0</v>
      </c>
      <c r="FQ463" s="45">
        <f t="shared" si="1601"/>
        <v>0</v>
      </c>
      <c r="FR463" s="45">
        <f t="shared" si="1601"/>
        <v>0</v>
      </c>
      <c r="FS463" s="45">
        <f t="shared" si="1601"/>
        <v>0</v>
      </c>
      <c r="FT463" s="45">
        <f t="shared" si="1601"/>
        <v>0</v>
      </c>
      <c r="FU463" s="45">
        <f t="shared" si="1601"/>
        <v>0</v>
      </c>
      <c r="FV463" s="45">
        <f t="shared" si="1601"/>
        <v>0</v>
      </c>
      <c r="FW463" s="45">
        <f t="shared" si="1601"/>
        <v>0</v>
      </c>
      <c r="FX463" s="45">
        <f t="shared" si="1601"/>
        <v>0</v>
      </c>
      <c r="FY463" s="45">
        <f t="shared" si="1601"/>
        <v>0</v>
      </c>
      <c r="FZ463" s="45">
        <f t="shared" si="1601"/>
        <v>0</v>
      </c>
      <c r="GA463" s="45">
        <f t="shared" si="1601"/>
        <v>0</v>
      </c>
      <c r="GB463" s="45">
        <f t="shared" si="1601"/>
        <v>0</v>
      </c>
      <c r="GC463" s="45">
        <f t="shared" si="1601"/>
        <v>0</v>
      </c>
      <c r="GD463" s="45">
        <f t="shared" si="1601"/>
        <v>0</v>
      </c>
      <c r="GE463" s="45">
        <f t="shared" si="1601"/>
        <v>0</v>
      </c>
      <c r="GF463" s="45">
        <f t="shared" si="1601"/>
        <v>0</v>
      </c>
      <c r="GG463" s="45">
        <f t="shared" si="1601"/>
        <v>0</v>
      </c>
      <c r="GH463" s="45">
        <f t="shared" si="1601"/>
        <v>0</v>
      </c>
      <c r="GI463" s="45">
        <f t="shared" si="1601"/>
        <v>0</v>
      </c>
      <c r="GJ463" s="45">
        <f t="shared" si="1601"/>
        <v>0</v>
      </c>
      <c r="GK463" s="45">
        <f t="shared" si="1601"/>
        <v>0</v>
      </c>
      <c r="GL463" s="45">
        <f t="shared" si="1601"/>
        <v>0</v>
      </c>
      <c r="GM463" s="45">
        <f t="shared" si="1601"/>
        <v>0</v>
      </c>
      <c r="GN463" s="45">
        <f t="shared" si="1601"/>
        <v>0</v>
      </c>
      <c r="GO463" s="45">
        <f t="shared" si="1601"/>
        <v>0</v>
      </c>
      <c r="GP463" s="45">
        <f t="shared" si="1601"/>
        <v>0</v>
      </c>
      <c r="GQ463" s="45">
        <f t="shared" si="1601"/>
        <v>0</v>
      </c>
      <c r="GR463" s="45">
        <f t="shared" si="1601"/>
        <v>0</v>
      </c>
      <c r="GS463" s="45">
        <f t="shared" ref="GS463:JD463" si="1602">GS114</f>
        <v>0</v>
      </c>
      <c r="GT463" s="45">
        <f t="shared" si="1602"/>
        <v>0</v>
      </c>
      <c r="GU463" s="45">
        <f t="shared" si="1602"/>
        <v>0</v>
      </c>
      <c r="GV463" s="45">
        <f t="shared" si="1602"/>
        <v>0</v>
      </c>
      <c r="GW463" s="45">
        <f t="shared" si="1602"/>
        <v>0</v>
      </c>
      <c r="GX463" s="45">
        <f t="shared" si="1602"/>
        <v>0</v>
      </c>
      <c r="GY463" s="45">
        <f t="shared" si="1602"/>
        <v>0</v>
      </c>
      <c r="GZ463" s="45">
        <f t="shared" si="1602"/>
        <v>0</v>
      </c>
      <c r="HA463" s="45">
        <f t="shared" si="1602"/>
        <v>0</v>
      </c>
      <c r="HB463" s="45">
        <f t="shared" si="1602"/>
        <v>0</v>
      </c>
      <c r="HC463" s="45">
        <f t="shared" si="1602"/>
        <v>0</v>
      </c>
      <c r="HD463" s="45">
        <f t="shared" si="1602"/>
        <v>0</v>
      </c>
      <c r="HE463" s="45">
        <f t="shared" si="1602"/>
        <v>0</v>
      </c>
      <c r="HF463" s="45">
        <f t="shared" si="1602"/>
        <v>0</v>
      </c>
      <c r="HG463" s="45">
        <f t="shared" si="1602"/>
        <v>0</v>
      </c>
      <c r="HH463" s="45">
        <f t="shared" si="1602"/>
        <v>0</v>
      </c>
      <c r="HI463" s="45">
        <f t="shared" si="1602"/>
        <v>0</v>
      </c>
      <c r="HJ463" s="45">
        <f t="shared" si="1602"/>
        <v>0</v>
      </c>
      <c r="HK463" s="45">
        <f t="shared" si="1602"/>
        <v>0</v>
      </c>
      <c r="HL463" s="45">
        <f t="shared" si="1602"/>
        <v>0</v>
      </c>
      <c r="HM463" s="45">
        <f t="shared" si="1602"/>
        <v>0</v>
      </c>
      <c r="HN463" s="45">
        <f t="shared" si="1602"/>
        <v>0</v>
      </c>
      <c r="HO463" s="45">
        <f t="shared" si="1602"/>
        <v>0</v>
      </c>
      <c r="HP463" s="45">
        <f t="shared" si="1602"/>
        <v>0</v>
      </c>
      <c r="HQ463" s="45">
        <f t="shared" si="1602"/>
        <v>0</v>
      </c>
      <c r="HR463" s="45">
        <f t="shared" si="1602"/>
        <v>0</v>
      </c>
      <c r="HS463" s="45">
        <f t="shared" si="1602"/>
        <v>0</v>
      </c>
      <c r="HT463" s="45">
        <f t="shared" si="1602"/>
        <v>0</v>
      </c>
      <c r="HU463" s="45">
        <f t="shared" si="1602"/>
        <v>0</v>
      </c>
      <c r="HV463" s="45">
        <f t="shared" si="1602"/>
        <v>0</v>
      </c>
      <c r="HW463" s="45">
        <f t="shared" si="1602"/>
        <v>0</v>
      </c>
      <c r="HX463" s="45">
        <f t="shared" si="1602"/>
        <v>0</v>
      </c>
      <c r="HY463" s="45">
        <f t="shared" si="1602"/>
        <v>0</v>
      </c>
      <c r="HZ463" s="45">
        <f t="shared" si="1602"/>
        <v>0</v>
      </c>
      <c r="IA463" s="45">
        <f t="shared" si="1602"/>
        <v>0</v>
      </c>
      <c r="IB463" s="45">
        <f t="shared" si="1602"/>
        <v>0</v>
      </c>
      <c r="IC463" s="45">
        <f t="shared" si="1602"/>
        <v>0</v>
      </c>
      <c r="ID463" s="45">
        <f t="shared" si="1602"/>
        <v>0</v>
      </c>
      <c r="IE463" s="45">
        <f t="shared" si="1602"/>
        <v>0</v>
      </c>
      <c r="IF463" s="45">
        <f t="shared" si="1602"/>
        <v>0</v>
      </c>
      <c r="IG463" s="45">
        <f t="shared" si="1602"/>
        <v>0</v>
      </c>
      <c r="IH463" s="45">
        <f t="shared" si="1602"/>
        <v>0</v>
      </c>
      <c r="II463" s="45">
        <f t="shared" si="1602"/>
        <v>0</v>
      </c>
      <c r="IJ463" s="45">
        <f t="shared" si="1602"/>
        <v>0</v>
      </c>
      <c r="IK463" s="45">
        <f t="shared" si="1602"/>
        <v>0</v>
      </c>
      <c r="IL463" s="45">
        <f t="shared" si="1602"/>
        <v>0</v>
      </c>
      <c r="IM463" s="45">
        <f t="shared" si="1602"/>
        <v>0</v>
      </c>
      <c r="IN463" s="45">
        <f t="shared" si="1602"/>
        <v>0</v>
      </c>
      <c r="IO463" s="45">
        <f t="shared" si="1602"/>
        <v>0</v>
      </c>
      <c r="IP463" s="45">
        <f t="shared" si="1602"/>
        <v>0</v>
      </c>
      <c r="IQ463" s="45">
        <f t="shared" si="1602"/>
        <v>0</v>
      </c>
      <c r="IR463" s="45">
        <f t="shared" si="1602"/>
        <v>0</v>
      </c>
      <c r="IS463" s="45">
        <f t="shared" si="1602"/>
        <v>0</v>
      </c>
      <c r="IT463" s="45">
        <f t="shared" si="1602"/>
        <v>0</v>
      </c>
      <c r="IU463" s="45">
        <f t="shared" si="1602"/>
        <v>0</v>
      </c>
      <c r="IV463" s="45">
        <f t="shared" si="1602"/>
        <v>0</v>
      </c>
      <c r="IW463" s="45">
        <f t="shared" si="1602"/>
        <v>0</v>
      </c>
      <c r="IX463" s="45">
        <f t="shared" si="1602"/>
        <v>0</v>
      </c>
      <c r="IY463" s="45">
        <f t="shared" si="1602"/>
        <v>0</v>
      </c>
      <c r="IZ463" s="45">
        <f t="shared" si="1602"/>
        <v>0</v>
      </c>
      <c r="JA463" s="45">
        <f t="shared" si="1602"/>
        <v>0</v>
      </c>
      <c r="JB463" s="45">
        <f t="shared" si="1602"/>
        <v>0</v>
      </c>
      <c r="JC463" s="45">
        <f t="shared" si="1602"/>
        <v>0</v>
      </c>
      <c r="JD463" s="45">
        <f t="shared" si="1602"/>
        <v>0</v>
      </c>
      <c r="JE463" s="45">
        <f t="shared" ref="JE463:LP463" si="1603">JE114</f>
        <v>0</v>
      </c>
      <c r="JF463" s="45">
        <f t="shared" si="1603"/>
        <v>0</v>
      </c>
      <c r="JG463" s="45">
        <f t="shared" si="1603"/>
        <v>0</v>
      </c>
      <c r="JH463" s="45">
        <f t="shared" si="1603"/>
        <v>0</v>
      </c>
      <c r="JI463" s="45">
        <f t="shared" si="1603"/>
        <v>0</v>
      </c>
      <c r="JJ463" s="45">
        <f t="shared" si="1603"/>
        <v>0</v>
      </c>
      <c r="JK463" s="45">
        <f t="shared" si="1603"/>
        <v>0</v>
      </c>
      <c r="JL463" s="45">
        <f t="shared" si="1603"/>
        <v>0</v>
      </c>
      <c r="JM463" s="45">
        <f t="shared" si="1603"/>
        <v>0</v>
      </c>
      <c r="JN463" s="45">
        <f t="shared" si="1603"/>
        <v>0</v>
      </c>
      <c r="JO463" s="45">
        <f t="shared" si="1603"/>
        <v>0</v>
      </c>
      <c r="JP463" s="45">
        <f t="shared" si="1603"/>
        <v>0</v>
      </c>
      <c r="JQ463" s="45">
        <f t="shared" si="1603"/>
        <v>0</v>
      </c>
      <c r="JR463" s="45">
        <f t="shared" si="1603"/>
        <v>0</v>
      </c>
      <c r="JS463" s="45">
        <f t="shared" si="1603"/>
        <v>0</v>
      </c>
      <c r="JT463" s="45">
        <f t="shared" si="1603"/>
        <v>0</v>
      </c>
      <c r="JU463" s="45">
        <f t="shared" si="1603"/>
        <v>0</v>
      </c>
      <c r="JV463" s="45">
        <f t="shared" si="1603"/>
        <v>0</v>
      </c>
      <c r="JW463" s="45">
        <f t="shared" si="1603"/>
        <v>0</v>
      </c>
      <c r="JX463" s="45">
        <f t="shared" si="1603"/>
        <v>0</v>
      </c>
      <c r="JY463" s="45">
        <f t="shared" si="1603"/>
        <v>0</v>
      </c>
      <c r="JZ463" s="45">
        <f t="shared" si="1603"/>
        <v>0</v>
      </c>
      <c r="KA463" s="45">
        <f t="shared" si="1603"/>
        <v>0</v>
      </c>
      <c r="KB463" s="45">
        <f t="shared" si="1603"/>
        <v>0</v>
      </c>
      <c r="KC463" s="45">
        <f t="shared" si="1603"/>
        <v>0</v>
      </c>
      <c r="KD463" s="45">
        <f t="shared" si="1603"/>
        <v>0</v>
      </c>
      <c r="KE463" s="45">
        <f t="shared" si="1603"/>
        <v>0</v>
      </c>
      <c r="KF463" s="45">
        <f t="shared" si="1603"/>
        <v>0</v>
      </c>
      <c r="KG463" s="45">
        <f t="shared" si="1603"/>
        <v>0</v>
      </c>
      <c r="KH463" s="45">
        <f t="shared" si="1603"/>
        <v>0</v>
      </c>
      <c r="KI463" s="45">
        <f t="shared" si="1603"/>
        <v>0</v>
      </c>
      <c r="KJ463" s="45">
        <f t="shared" si="1603"/>
        <v>0</v>
      </c>
      <c r="KK463" s="45">
        <f t="shared" si="1603"/>
        <v>0</v>
      </c>
      <c r="KL463" s="45">
        <f t="shared" si="1603"/>
        <v>0</v>
      </c>
      <c r="KM463" s="45">
        <f t="shared" si="1603"/>
        <v>0</v>
      </c>
      <c r="KN463" s="45">
        <f t="shared" si="1603"/>
        <v>0</v>
      </c>
      <c r="KO463" s="45">
        <f t="shared" si="1603"/>
        <v>0</v>
      </c>
      <c r="KP463" s="45">
        <f t="shared" si="1603"/>
        <v>0</v>
      </c>
      <c r="KQ463" s="45">
        <f t="shared" si="1603"/>
        <v>0</v>
      </c>
      <c r="KR463" s="45">
        <f t="shared" si="1603"/>
        <v>0</v>
      </c>
      <c r="KS463" s="45">
        <f t="shared" si="1603"/>
        <v>0</v>
      </c>
      <c r="KT463" s="45">
        <f t="shared" si="1603"/>
        <v>0</v>
      </c>
      <c r="KU463" s="45">
        <f t="shared" si="1603"/>
        <v>0</v>
      </c>
      <c r="KV463" s="45">
        <f t="shared" si="1603"/>
        <v>0</v>
      </c>
      <c r="KW463" s="45">
        <f t="shared" si="1603"/>
        <v>0</v>
      </c>
      <c r="KX463" s="45">
        <f t="shared" si="1603"/>
        <v>0</v>
      </c>
      <c r="KY463" s="45">
        <f t="shared" si="1603"/>
        <v>0</v>
      </c>
      <c r="KZ463" s="45">
        <f t="shared" si="1603"/>
        <v>0</v>
      </c>
      <c r="LA463" s="45">
        <f t="shared" si="1603"/>
        <v>0</v>
      </c>
      <c r="LB463" s="45">
        <f t="shared" si="1603"/>
        <v>0</v>
      </c>
      <c r="LC463" s="45">
        <f t="shared" si="1603"/>
        <v>0</v>
      </c>
      <c r="LD463" s="45">
        <f t="shared" si="1603"/>
        <v>0</v>
      </c>
      <c r="LE463" s="45">
        <f t="shared" si="1603"/>
        <v>0</v>
      </c>
      <c r="LF463" s="45">
        <f t="shared" si="1603"/>
        <v>0</v>
      </c>
      <c r="LG463" s="45">
        <f t="shared" si="1603"/>
        <v>0</v>
      </c>
      <c r="LH463" s="45">
        <f t="shared" si="1603"/>
        <v>0</v>
      </c>
      <c r="LI463" s="45">
        <f t="shared" si="1603"/>
        <v>0</v>
      </c>
      <c r="LJ463" s="45">
        <f t="shared" si="1603"/>
        <v>0</v>
      </c>
      <c r="LK463" s="45">
        <f t="shared" si="1603"/>
        <v>0</v>
      </c>
      <c r="LL463" s="45">
        <f t="shared" si="1603"/>
        <v>0</v>
      </c>
      <c r="LM463" s="45">
        <f t="shared" si="1603"/>
        <v>0</v>
      </c>
      <c r="LN463" s="45">
        <f t="shared" si="1603"/>
        <v>0</v>
      </c>
      <c r="LO463" s="45">
        <f t="shared" si="1603"/>
        <v>0</v>
      </c>
      <c r="LP463" s="45">
        <f t="shared" si="1603"/>
        <v>0</v>
      </c>
      <c r="LQ463" s="45">
        <f t="shared" ref="LQ463:LT463" si="1604">LQ114</f>
        <v>0</v>
      </c>
      <c r="LR463" s="45">
        <f t="shared" si="1604"/>
        <v>0</v>
      </c>
      <c r="LS463" s="45">
        <f t="shared" si="1604"/>
        <v>0</v>
      </c>
      <c r="LT463" s="45">
        <f t="shared" si="1604"/>
        <v>0</v>
      </c>
      <c r="LU463" s="45"/>
      <c r="LV463" s="45"/>
      <c r="LW463" s="45"/>
      <c r="LX463" s="45"/>
      <c r="LY463" s="45"/>
      <c r="LZ463" s="45"/>
      <c r="MA463" s="45"/>
      <c r="MB463" s="45"/>
      <c r="MC463" s="45"/>
      <c r="MD463" s="45"/>
      <c r="ME463" s="45"/>
      <c r="MF463" s="45"/>
      <c r="MG463" s="45"/>
      <c r="MH463" s="45"/>
      <c r="MI463" s="45"/>
      <c r="MJ463" s="45"/>
      <c r="MK463" s="45"/>
      <c r="ML463" s="45"/>
      <c r="MM463" s="45"/>
      <c r="MN463" s="45"/>
      <c r="MO463" s="45"/>
      <c r="MP463" s="45"/>
      <c r="MQ463" s="45"/>
      <c r="MR463" s="45"/>
      <c r="MS463" s="45"/>
      <c r="MT463" s="45"/>
      <c r="MU463" s="45"/>
      <c r="MV463" s="45"/>
      <c r="MW463" s="45"/>
      <c r="MX463" s="45"/>
      <c r="MY463" s="45"/>
      <c r="MZ463" s="45"/>
      <c r="NA463" s="45"/>
      <c r="NB463" s="45"/>
      <c r="NC463" s="45"/>
      <c r="ND463" s="45"/>
      <c r="NE463" s="45"/>
      <c r="NF463" s="45"/>
      <c r="NG463" s="45"/>
      <c r="NH463" s="45"/>
      <c r="NI463" s="45"/>
      <c r="NJ463" s="45"/>
      <c r="NK463" s="45"/>
      <c r="NL463" s="45"/>
      <c r="NM463" s="45"/>
      <c r="NN463" s="45"/>
      <c r="NO463" s="45"/>
      <c r="NP463" s="45"/>
      <c r="NQ463" s="45"/>
      <c r="NR463" s="45"/>
      <c r="NS463" s="45"/>
      <c r="NT463" s="45"/>
      <c r="NU463" s="45"/>
      <c r="NV463" s="45"/>
      <c r="NW463" s="45"/>
      <c r="NX463" s="45"/>
      <c r="NY463" s="45"/>
      <c r="NZ463" s="45"/>
      <c r="OA463" s="45"/>
      <c r="OB463" s="45"/>
      <c r="OC463" s="45"/>
      <c r="OD463" s="45"/>
      <c r="OE463" s="45"/>
      <c r="OF463" s="45"/>
      <c r="OG463" s="45"/>
      <c r="OH463" s="45"/>
      <c r="OI463" s="45"/>
      <c r="OJ463" s="45"/>
      <c r="OK463" s="45"/>
      <c r="OL463" s="45"/>
      <c r="OM463" s="45"/>
      <c r="ON463" s="45"/>
      <c r="OO463" s="45"/>
      <c r="OP463" s="45"/>
      <c r="OQ463" s="45"/>
      <c r="OR463" s="45"/>
      <c r="OS463" s="45"/>
      <c r="OT463" s="45"/>
      <c r="OU463" s="45"/>
      <c r="OV463" s="45"/>
      <c r="OW463" s="45"/>
      <c r="OX463" s="45"/>
      <c r="OY463" s="45"/>
      <c r="OZ463" s="45"/>
      <c r="PA463" s="45"/>
      <c r="PB463" s="45"/>
      <c r="PC463" s="45"/>
      <c r="PD463" s="45"/>
      <c r="PE463" s="45"/>
      <c r="PF463" s="45"/>
      <c r="PG463" s="45"/>
      <c r="PH463" s="45"/>
      <c r="PI463" s="45"/>
      <c r="PJ463" s="45"/>
      <c r="PK463" s="45"/>
      <c r="PL463" s="45"/>
      <c r="PM463" s="45"/>
      <c r="PN463" s="45"/>
      <c r="PO463" s="45"/>
      <c r="PP463" s="45"/>
      <c r="PQ463" s="45"/>
      <c r="PR463" s="45"/>
      <c r="PS463" s="45"/>
      <c r="PT463" s="45"/>
      <c r="PU463" s="45"/>
      <c r="PV463" s="45"/>
      <c r="PW463" s="45"/>
      <c r="PX463" s="45"/>
      <c r="PY463" s="45"/>
      <c r="PZ463" s="45"/>
      <c r="QA463" s="45"/>
      <c r="QB463" s="45"/>
      <c r="QC463" s="45"/>
      <c r="QD463" s="45"/>
      <c r="QE463" s="45"/>
      <c r="QF463" s="45"/>
      <c r="QG463" s="45"/>
      <c r="QH463" s="45"/>
      <c r="QI463" s="45"/>
      <c r="QJ463" s="45"/>
      <c r="QK463" s="45"/>
      <c r="QL463" s="45"/>
      <c r="QM463" s="45"/>
      <c r="QN463" s="45"/>
      <c r="QO463" s="45"/>
      <c r="QP463" s="45"/>
      <c r="QQ463" s="45"/>
      <c r="QR463" s="45"/>
      <c r="QS463" s="45"/>
      <c r="QT463" s="45"/>
      <c r="QU463" s="45"/>
    </row>
    <row r="464" spans="1:463" ht="15" customHeight="1" outlineLevel="1">
      <c r="C464" s="3" t="s">
        <v>630</v>
      </c>
      <c r="E464" s="50" t="s">
        <v>95</v>
      </c>
      <c r="H464" s="99">
        <f t="shared" si="1573"/>
        <v>-7419617.9951949846</v>
      </c>
      <c r="I464" s="45">
        <v>0</v>
      </c>
      <c r="J464" s="45">
        <f>J438</f>
        <v>0</v>
      </c>
      <c r="K464" s="45">
        <f t="shared" ref="K464:BV464" si="1605">K438</f>
        <v>0</v>
      </c>
      <c r="L464" s="45">
        <f>L438+L437</f>
        <v>0</v>
      </c>
      <c r="M464" s="45">
        <f t="shared" si="1605"/>
        <v>0</v>
      </c>
      <c r="N464" s="45">
        <f t="shared" si="1605"/>
        <v>0</v>
      </c>
      <c r="O464" s="45">
        <f t="shared" si="1605"/>
        <v>0</v>
      </c>
      <c r="P464" s="45">
        <f t="shared" si="1605"/>
        <v>0</v>
      </c>
      <c r="Q464" s="45">
        <f t="shared" si="1605"/>
        <v>0</v>
      </c>
      <c r="R464" s="45">
        <f t="shared" si="1605"/>
        <v>0</v>
      </c>
      <c r="S464" s="45">
        <f t="shared" si="1605"/>
        <v>0</v>
      </c>
      <c r="T464" s="45">
        <f t="shared" si="1605"/>
        <v>0</v>
      </c>
      <c r="U464" s="45">
        <f t="shared" si="1605"/>
        <v>0</v>
      </c>
      <c r="V464" s="45">
        <f t="shared" si="1605"/>
        <v>0</v>
      </c>
      <c r="W464" s="45">
        <f t="shared" si="1605"/>
        <v>0</v>
      </c>
      <c r="X464" s="45">
        <f t="shared" si="1605"/>
        <v>0</v>
      </c>
      <c r="Y464" s="45">
        <f t="shared" si="1605"/>
        <v>0</v>
      </c>
      <c r="Z464" s="45">
        <f t="shared" si="1605"/>
        <v>0</v>
      </c>
      <c r="AA464" s="45">
        <f t="shared" si="1605"/>
        <v>0</v>
      </c>
      <c r="AB464" s="45">
        <f t="shared" si="1605"/>
        <v>0</v>
      </c>
      <c r="AC464" s="45">
        <f t="shared" si="1605"/>
        <v>0</v>
      </c>
      <c r="AD464" s="45">
        <f t="shared" si="1605"/>
        <v>0</v>
      </c>
      <c r="AE464" s="45">
        <f t="shared" si="1605"/>
        <v>0</v>
      </c>
      <c r="AF464" s="45">
        <f t="shared" si="1605"/>
        <v>0</v>
      </c>
      <c r="AG464" s="45">
        <f t="shared" si="1605"/>
        <v>0</v>
      </c>
      <c r="AH464" s="45">
        <f t="shared" si="1605"/>
        <v>0</v>
      </c>
      <c r="AI464" s="45">
        <f t="shared" si="1605"/>
        <v>0</v>
      </c>
      <c r="AJ464" s="45">
        <f t="shared" si="1605"/>
        <v>-29414.386009041016</v>
      </c>
      <c r="AK464" s="45">
        <f t="shared" si="1605"/>
        <v>0</v>
      </c>
      <c r="AL464" s="45">
        <f t="shared" si="1605"/>
        <v>0</v>
      </c>
      <c r="AM464" s="45">
        <f t="shared" si="1605"/>
        <v>-65065.480962230955</v>
      </c>
      <c r="AN464" s="45">
        <f t="shared" si="1605"/>
        <v>0</v>
      </c>
      <c r="AO464" s="45">
        <f t="shared" si="1605"/>
        <v>0</v>
      </c>
      <c r="AP464" s="45">
        <f t="shared" si="1605"/>
        <v>-65964.238070916588</v>
      </c>
      <c r="AQ464" s="45">
        <f t="shared" si="1605"/>
        <v>0</v>
      </c>
      <c r="AR464" s="45">
        <f t="shared" si="1605"/>
        <v>0</v>
      </c>
      <c r="AS464" s="45">
        <f t="shared" si="1605"/>
        <v>-66875.409816802596</v>
      </c>
      <c r="AT464" s="45">
        <f t="shared" si="1605"/>
        <v>0</v>
      </c>
      <c r="AU464" s="45">
        <f t="shared" si="1605"/>
        <v>0</v>
      </c>
      <c r="AV464" s="45">
        <f t="shared" si="1605"/>
        <v>-67799.167684726563</v>
      </c>
      <c r="AW464" s="45">
        <f t="shared" si="1605"/>
        <v>0</v>
      </c>
      <c r="AX464" s="45">
        <f t="shared" si="1605"/>
        <v>0</v>
      </c>
      <c r="AY464" s="45">
        <f t="shared" si="1605"/>
        <v>-68735.685528266185</v>
      </c>
      <c r="AZ464" s="45">
        <f t="shared" si="1605"/>
        <v>0</v>
      </c>
      <c r="BA464" s="45">
        <f t="shared" si="1605"/>
        <v>0</v>
      </c>
      <c r="BB464" s="45">
        <f t="shared" si="1605"/>
        <v>-69685.139602459065</v>
      </c>
      <c r="BC464" s="45">
        <f t="shared" si="1605"/>
        <v>0</v>
      </c>
      <c r="BD464" s="45">
        <f t="shared" si="1605"/>
        <v>0</v>
      </c>
      <c r="BE464" s="45">
        <f t="shared" si="1605"/>
        <v>-70647.708596974247</v>
      </c>
      <c r="BF464" s="45">
        <f t="shared" si="1605"/>
        <v>0</v>
      </c>
      <c r="BG464" s="45">
        <f t="shared" si="1605"/>
        <v>0</v>
      </c>
      <c r="BH464" s="45">
        <f t="shared" si="1605"/>
        <v>-71623.573669742094</v>
      </c>
      <c r="BI464" s="45">
        <f t="shared" si="1605"/>
        <v>0</v>
      </c>
      <c r="BJ464" s="45">
        <f t="shared" si="1605"/>
        <v>0</v>
      </c>
      <c r="BK464" s="45">
        <f t="shared" si="1605"/>
        <v>-72612.918481048691</v>
      </c>
      <c r="BL464" s="45">
        <f t="shared" si="1605"/>
        <v>0</v>
      </c>
      <c r="BM464" s="45">
        <f t="shared" si="1605"/>
        <v>0</v>
      </c>
      <c r="BN464" s="45">
        <f t="shared" si="1605"/>
        <v>-73615.929228101129</v>
      </c>
      <c r="BO464" s="45">
        <f t="shared" si="1605"/>
        <v>0</v>
      </c>
      <c r="BP464" s="45">
        <f t="shared" si="1605"/>
        <v>0</v>
      </c>
      <c r="BQ464" s="45">
        <f t="shared" si="1605"/>
        <v>-74632.794680070365</v>
      </c>
      <c r="BR464" s="45">
        <f t="shared" si="1605"/>
        <v>0</v>
      </c>
      <c r="BS464" s="45">
        <f t="shared" si="1605"/>
        <v>0</v>
      </c>
      <c r="BT464" s="45">
        <f t="shared" si="1605"/>
        <v>-75663.706213618018</v>
      </c>
      <c r="BU464" s="45">
        <f t="shared" si="1605"/>
        <v>0</v>
      </c>
      <c r="BV464" s="45">
        <f t="shared" si="1605"/>
        <v>0</v>
      </c>
      <c r="BW464" s="45">
        <f t="shared" ref="BW464:EH464" si="1606">BW438</f>
        <v>-76708.857848913933</v>
      </c>
      <c r="BX464" s="45">
        <f t="shared" si="1606"/>
        <v>0</v>
      </c>
      <c r="BY464" s="45">
        <f t="shared" si="1606"/>
        <v>0</v>
      </c>
      <c r="BZ464" s="45">
        <f t="shared" si="1606"/>
        <v>-77768.446286151302</v>
      </c>
      <c r="CA464" s="45">
        <f t="shared" si="1606"/>
        <v>0</v>
      </c>
      <c r="CB464" s="45">
        <f t="shared" si="1606"/>
        <v>0</v>
      </c>
      <c r="CC464" s="45">
        <f t="shared" si="1606"/>
        <v>-78842.670942566096</v>
      </c>
      <c r="CD464" s="45">
        <f t="shared" si="1606"/>
        <v>0</v>
      </c>
      <c r="CE464" s="45">
        <f t="shared" si="1606"/>
        <v>0</v>
      </c>
      <c r="CF464" s="45">
        <f t="shared" si="1606"/>
        <v>-79931.73398996795</v>
      </c>
      <c r="CG464" s="45">
        <f t="shared" si="1606"/>
        <v>0</v>
      </c>
      <c r="CH464" s="45">
        <f t="shared" si="1606"/>
        <v>0</v>
      </c>
      <c r="CI464" s="45">
        <f t="shared" si="1606"/>
        <v>-81035.840392789352</v>
      </c>
      <c r="CJ464" s="45">
        <f t="shared" si="1606"/>
        <v>0</v>
      </c>
      <c r="CK464" s="45">
        <f t="shared" si="1606"/>
        <v>0</v>
      </c>
      <c r="CL464" s="45">
        <f t="shared" si="1606"/>
        <v>-82155.197946660541</v>
      </c>
      <c r="CM464" s="45">
        <f t="shared" si="1606"/>
        <v>0</v>
      </c>
      <c r="CN464" s="45">
        <f t="shared" si="1606"/>
        <v>0</v>
      </c>
      <c r="CO464" s="45">
        <f t="shared" si="1606"/>
        <v>-83290.017317517078</v>
      </c>
      <c r="CP464" s="45">
        <f t="shared" si="1606"/>
        <v>0</v>
      </c>
      <c r="CQ464" s="45">
        <f t="shared" si="1606"/>
        <v>0</v>
      </c>
      <c r="CR464" s="45">
        <f t="shared" si="1606"/>
        <v>-84440.512081247813</v>
      </c>
      <c r="CS464" s="45">
        <f t="shared" si="1606"/>
        <v>0</v>
      </c>
      <c r="CT464" s="45">
        <f t="shared" si="1606"/>
        <v>0</v>
      </c>
      <c r="CU464" s="45">
        <f t="shared" si="1606"/>
        <v>-85606.898763890335</v>
      </c>
      <c r="CV464" s="45">
        <f t="shared" si="1606"/>
        <v>0</v>
      </c>
      <c r="CW464" s="45">
        <f t="shared" si="1606"/>
        <v>0</v>
      </c>
      <c r="CX464" s="45">
        <f t="shared" si="1606"/>
        <v>-86789.396882381785</v>
      </c>
      <c r="CY464" s="45">
        <f t="shared" si="1606"/>
        <v>0</v>
      </c>
      <c r="CZ464" s="45">
        <f t="shared" si="1606"/>
        <v>0</v>
      </c>
      <c r="DA464" s="45">
        <f t="shared" si="1606"/>
        <v>-87988.228985872396</v>
      </c>
      <c r="DB464" s="45">
        <f t="shared" si="1606"/>
        <v>0</v>
      </c>
      <c r="DC464" s="45">
        <f t="shared" si="1606"/>
        <v>0</v>
      </c>
      <c r="DD464" s="45">
        <f t="shared" si="1606"/>
        <v>-89203.620697609949</v>
      </c>
      <c r="DE464" s="45">
        <f t="shared" si="1606"/>
        <v>0</v>
      </c>
      <c r="DF464" s="45">
        <f t="shared" si="1606"/>
        <v>0</v>
      </c>
      <c r="DG464" s="45">
        <f t="shared" si="1606"/>
        <v>-90435.800757402525</v>
      </c>
      <c r="DH464" s="45">
        <f t="shared" si="1606"/>
        <v>0</v>
      </c>
      <c r="DI464" s="45">
        <f t="shared" si="1606"/>
        <v>0</v>
      </c>
      <c r="DJ464" s="45">
        <f t="shared" si="1606"/>
        <v>-91685.001064667988</v>
      </c>
      <c r="DK464" s="45">
        <f t="shared" si="1606"/>
        <v>0</v>
      </c>
      <c r="DL464" s="45">
        <f t="shared" si="1606"/>
        <v>0</v>
      </c>
      <c r="DM464" s="45">
        <f t="shared" si="1606"/>
        <v>-92951.456722078001</v>
      </c>
      <c r="DN464" s="45">
        <f t="shared" si="1606"/>
        <v>0</v>
      </c>
      <c r="DO464" s="45">
        <f t="shared" si="1606"/>
        <v>0</v>
      </c>
      <c r="DP464" s="45">
        <f t="shared" si="1606"/>
        <v>-94235.40607980499</v>
      </c>
      <c r="DQ464" s="45">
        <f t="shared" si="1606"/>
        <v>0</v>
      </c>
      <c r="DR464" s="45">
        <f t="shared" si="1606"/>
        <v>0</v>
      </c>
      <c r="DS464" s="45">
        <f t="shared" si="1606"/>
        <v>-95537.090780380167</v>
      </c>
      <c r="DT464" s="45">
        <f t="shared" si="1606"/>
        <v>0</v>
      </c>
      <c r="DU464" s="45">
        <f t="shared" si="1606"/>
        <v>0</v>
      </c>
      <c r="DV464" s="45">
        <f t="shared" si="1606"/>
        <v>-96856.755804171436</v>
      </c>
      <c r="DW464" s="45">
        <f t="shared" si="1606"/>
        <v>0</v>
      </c>
      <c r="DX464" s="45">
        <f t="shared" si="1606"/>
        <v>0</v>
      </c>
      <c r="DY464" s="45">
        <f t="shared" si="1606"/>
        <v>-98194.649515489116</v>
      </c>
      <c r="DZ464" s="45">
        <f t="shared" si="1606"/>
        <v>0</v>
      </c>
      <c r="EA464" s="45">
        <f t="shared" si="1606"/>
        <v>0</v>
      </c>
      <c r="EB464" s="45">
        <f t="shared" si="1606"/>
        <v>-99551.023709328845</v>
      </c>
      <c r="EC464" s="45">
        <f t="shared" si="1606"/>
        <v>0</v>
      </c>
      <c r="ED464" s="45">
        <f t="shared" si="1606"/>
        <v>0</v>
      </c>
      <c r="EE464" s="45">
        <f t="shared" si="1606"/>
        <v>-100926.13365876008</v>
      </c>
      <c r="EF464" s="45">
        <f t="shared" si="1606"/>
        <v>0</v>
      </c>
      <c r="EG464" s="45">
        <f t="shared" si="1606"/>
        <v>0</v>
      </c>
      <c r="EH464" s="45">
        <f t="shared" si="1606"/>
        <v>-102320.23816296904</v>
      </c>
      <c r="EI464" s="45">
        <f t="shared" ref="EI464:GT464" si="1607">EI438</f>
        <v>0</v>
      </c>
      <c r="EJ464" s="45">
        <f t="shared" si="1607"/>
        <v>0</v>
      </c>
      <c r="EK464" s="45">
        <f t="shared" si="1607"/>
        <v>-103733.5995959654</v>
      </c>
      <c r="EL464" s="45">
        <f t="shared" si="1607"/>
        <v>0</v>
      </c>
      <c r="EM464" s="45">
        <f t="shared" si="1607"/>
        <v>0</v>
      </c>
      <c r="EN464" s="45">
        <f t="shared" si="1607"/>
        <v>-105166.4839559618</v>
      </c>
      <c r="EO464" s="45">
        <f t="shared" si="1607"/>
        <v>0</v>
      </c>
      <c r="EP464" s="45">
        <f t="shared" si="1607"/>
        <v>0</v>
      </c>
      <c r="EQ464" s="45">
        <f t="shared" si="1607"/>
        <v>-106619.16091543531</v>
      </c>
      <c r="ER464" s="45">
        <f t="shared" si="1607"/>
        <v>0</v>
      </c>
      <c r="ES464" s="45">
        <f t="shared" si="1607"/>
        <v>0</v>
      </c>
      <c r="ET464" s="45">
        <f t="shared" si="1607"/>
        <v>-108091.90387188052</v>
      </c>
      <c r="EU464" s="45">
        <f t="shared" si="1607"/>
        <v>0</v>
      </c>
      <c r="EV464" s="45">
        <f t="shared" si="1607"/>
        <v>0</v>
      </c>
      <c r="EW464" s="45">
        <f t="shared" si="1607"/>
        <v>-109584.98999926366</v>
      </c>
      <c r="EX464" s="45">
        <f t="shared" si="1607"/>
        <v>0</v>
      </c>
      <c r="EY464" s="45">
        <f t="shared" si="1607"/>
        <v>0</v>
      </c>
      <c r="EZ464" s="45">
        <f t="shared" si="1607"/>
        <v>-111098.70030018735</v>
      </c>
      <c r="FA464" s="45">
        <f t="shared" si="1607"/>
        <v>0</v>
      </c>
      <c r="FB464" s="45">
        <f t="shared" si="1607"/>
        <v>0</v>
      </c>
      <c r="FC464" s="45">
        <f t="shared" si="1607"/>
        <v>-112633.3196587761</v>
      </c>
      <c r="FD464" s="45">
        <f t="shared" si="1607"/>
        <v>0</v>
      </c>
      <c r="FE464" s="45">
        <f t="shared" si="1607"/>
        <v>0</v>
      </c>
      <c r="FF464" s="45">
        <f t="shared" si="1607"/>
        <v>-114189.13689429229</v>
      </c>
      <c r="FG464" s="45">
        <f t="shared" si="1607"/>
        <v>0</v>
      </c>
      <c r="FH464" s="45">
        <f t="shared" si="1607"/>
        <v>0</v>
      </c>
      <c r="FI464" s="45">
        <f t="shared" si="1607"/>
        <v>-115766.4448154924</v>
      </c>
      <c r="FJ464" s="45">
        <f t="shared" si="1607"/>
        <v>0</v>
      </c>
      <c r="FK464" s="45">
        <f t="shared" si="1607"/>
        <v>0</v>
      </c>
      <c r="FL464" s="45">
        <f t="shared" si="1607"/>
        <v>-117365.54027573475</v>
      </c>
      <c r="FM464" s="45">
        <f t="shared" si="1607"/>
        <v>0</v>
      </c>
      <c r="FN464" s="45">
        <f t="shared" si="1607"/>
        <v>0</v>
      </c>
      <c r="FO464" s="45">
        <f t="shared" si="1607"/>
        <v>-118986.72422884774</v>
      </c>
      <c r="FP464" s="45">
        <f t="shared" si="1607"/>
        <v>0</v>
      </c>
      <c r="FQ464" s="45">
        <f t="shared" si="1607"/>
        <v>0</v>
      </c>
      <c r="FR464" s="45">
        <f t="shared" si="1607"/>
        <v>-120630.30178577029</v>
      </c>
      <c r="FS464" s="45">
        <f t="shared" si="1607"/>
        <v>0</v>
      </c>
      <c r="FT464" s="45">
        <f t="shared" si="1607"/>
        <v>0</v>
      </c>
      <c r="FU464" s="45">
        <f t="shared" si="1607"/>
        <v>-122296.58227197449</v>
      </c>
      <c r="FV464" s="45">
        <f t="shared" si="1607"/>
        <v>0</v>
      </c>
      <c r="FW464" s="45">
        <f t="shared" si="1607"/>
        <v>0</v>
      </c>
      <c r="FX464" s="45">
        <f t="shared" si="1607"/>
        <v>-123985.87928568132</v>
      </c>
      <c r="FY464" s="45">
        <f t="shared" si="1607"/>
        <v>0</v>
      </c>
      <c r="FZ464" s="45">
        <f t="shared" si="1607"/>
        <v>0</v>
      </c>
      <c r="GA464" s="45">
        <f t="shared" si="1607"/>
        <v>-125698.51075688077</v>
      </c>
      <c r="GB464" s="45">
        <f t="shared" si="1607"/>
        <v>0</v>
      </c>
      <c r="GC464" s="45">
        <f t="shared" si="1607"/>
        <v>0</v>
      </c>
      <c r="GD464" s="45">
        <f t="shared" si="1607"/>
        <v>-127434.79900716704</v>
      </c>
      <c r="GE464" s="45">
        <f t="shared" si="1607"/>
        <v>0</v>
      </c>
      <c r="GF464" s="45">
        <f t="shared" si="1607"/>
        <v>0</v>
      </c>
      <c r="GG464" s="45">
        <f t="shared" si="1607"/>
        <v>-129195.07081040017</v>
      </c>
      <c r="GH464" s="45">
        <f t="shared" si="1607"/>
        <v>0</v>
      </c>
      <c r="GI464" s="45">
        <f t="shared" si="1607"/>
        <v>0</v>
      </c>
      <c r="GJ464" s="45">
        <f t="shared" si="1607"/>
        <v>-130979.65745420588</v>
      </c>
      <c r="GK464" s="45">
        <f t="shared" si="1607"/>
        <v>0</v>
      </c>
      <c r="GL464" s="45">
        <f t="shared" si="1607"/>
        <v>0</v>
      </c>
      <c r="GM464" s="45">
        <f t="shared" si="1607"/>
        <v>-132788.89480232462</v>
      </c>
      <c r="GN464" s="45">
        <f t="shared" si="1607"/>
        <v>0</v>
      </c>
      <c r="GO464" s="45">
        <f t="shared" si="1607"/>
        <v>0</v>
      </c>
      <c r="GP464" s="45">
        <f t="shared" si="1607"/>
        <v>-134623.12335782207</v>
      </c>
      <c r="GQ464" s="45">
        <f t="shared" si="1607"/>
        <v>0</v>
      </c>
      <c r="GR464" s="45">
        <f t="shared" si="1607"/>
        <v>0</v>
      </c>
      <c r="GS464" s="45">
        <f t="shared" si="1607"/>
        <v>-136482.68832717257</v>
      </c>
      <c r="GT464" s="45">
        <f t="shared" si="1607"/>
        <v>0</v>
      </c>
      <c r="GU464" s="45">
        <f t="shared" ref="GU464:JF464" si="1608">GU438</f>
        <v>0</v>
      </c>
      <c r="GV464" s="45">
        <f t="shared" si="1608"/>
        <v>-138367.93968522796</v>
      </c>
      <c r="GW464" s="45">
        <f t="shared" si="1608"/>
        <v>0</v>
      </c>
      <c r="GX464" s="45">
        <f t="shared" si="1608"/>
        <v>0</v>
      </c>
      <c r="GY464" s="45">
        <f t="shared" si="1608"/>
        <v>-140279.23224108369</v>
      </c>
      <c r="GZ464" s="45">
        <f t="shared" si="1608"/>
        <v>0</v>
      </c>
      <c r="HA464" s="45">
        <f t="shared" si="1608"/>
        <v>0</v>
      </c>
      <c r="HB464" s="45">
        <f t="shared" si="1608"/>
        <v>-142216.9257048548</v>
      </c>
      <c r="HC464" s="45">
        <f t="shared" si="1608"/>
        <v>0</v>
      </c>
      <c r="HD464" s="45">
        <f t="shared" si="1608"/>
        <v>0</v>
      </c>
      <c r="HE464" s="45">
        <f t="shared" si="1608"/>
        <v>-144181.38475537425</v>
      </c>
      <c r="HF464" s="45">
        <f t="shared" si="1608"/>
        <v>0</v>
      </c>
      <c r="HG464" s="45">
        <f t="shared" si="1608"/>
        <v>0</v>
      </c>
      <c r="HH464" s="45">
        <f t="shared" si="1608"/>
        <v>-146172.97910882649</v>
      </c>
      <c r="HI464" s="45">
        <f t="shared" si="1608"/>
        <v>0</v>
      </c>
      <c r="HJ464" s="45">
        <f t="shared" si="1608"/>
        <v>0</v>
      </c>
      <c r="HK464" s="45">
        <f t="shared" si="1608"/>
        <v>-148192.08358832882</v>
      </c>
      <c r="HL464" s="45">
        <f t="shared" si="1608"/>
        <v>0</v>
      </c>
      <c r="HM464" s="45">
        <f t="shared" si="1608"/>
        <v>0</v>
      </c>
      <c r="HN464" s="45">
        <f t="shared" si="1608"/>
        <v>-150239.07819447431</v>
      </c>
      <c r="HO464" s="45">
        <f t="shared" si="1608"/>
        <v>0</v>
      </c>
      <c r="HP464" s="45">
        <f t="shared" si="1608"/>
        <v>0</v>
      </c>
      <c r="HQ464" s="45">
        <f t="shared" si="1608"/>
        <v>-152314.34817684855</v>
      </c>
      <c r="HR464" s="45">
        <f t="shared" si="1608"/>
        <v>0</v>
      </c>
      <c r="HS464" s="45">
        <f t="shared" si="1608"/>
        <v>0</v>
      </c>
      <c r="HT464" s="45">
        <f t="shared" si="1608"/>
        <v>-154418.28410653493</v>
      </c>
      <c r="HU464" s="45">
        <f t="shared" si="1608"/>
        <v>0</v>
      </c>
      <c r="HV464" s="45">
        <f t="shared" si="1608"/>
        <v>0</v>
      </c>
      <c r="HW464" s="45">
        <f t="shared" si="1608"/>
        <v>-156551.28194962087</v>
      </c>
      <c r="HX464" s="45">
        <f t="shared" si="1608"/>
        <v>0</v>
      </c>
      <c r="HY464" s="45">
        <f t="shared" si="1608"/>
        <v>0</v>
      </c>
      <c r="HZ464" s="45">
        <f t="shared" si="1608"/>
        <v>-158713.74314171972</v>
      </c>
      <c r="IA464" s="45">
        <f t="shared" si="1608"/>
        <v>0</v>
      </c>
      <c r="IB464" s="45">
        <f t="shared" si="1608"/>
        <v>0</v>
      </c>
      <c r="IC464" s="45">
        <f t="shared" si="1608"/>
        <v>-160906.07466352204</v>
      </c>
      <c r="ID464" s="45">
        <f t="shared" si="1608"/>
        <v>0</v>
      </c>
      <c r="IE464" s="45">
        <f t="shared" si="1608"/>
        <v>0</v>
      </c>
      <c r="IF464" s="45">
        <f t="shared" si="1608"/>
        <v>-163128.68911739028</v>
      </c>
      <c r="IG464" s="45">
        <f t="shared" si="1608"/>
        <v>0</v>
      </c>
      <c r="IH464" s="45">
        <f t="shared" si="1608"/>
        <v>0</v>
      </c>
      <c r="II464" s="45">
        <f t="shared" si="1608"/>
        <v>0</v>
      </c>
      <c r="IJ464" s="45">
        <f t="shared" si="1608"/>
        <v>0</v>
      </c>
      <c r="IK464" s="45">
        <f t="shared" si="1608"/>
        <v>0</v>
      </c>
      <c r="IL464" s="45">
        <f t="shared" si="1608"/>
        <v>-127793.32145532535</v>
      </c>
      <c r="IM464" s="45">
        <f t="shared" si="1608"/>
        <v>0</v>
      </c>
      <c r="IN464" s="45">
        <f t="shared" si="1608"/>
        <v>0</v>
      </c>
      <c r="IO464" s="45">
        <f t="shared" si="1608"/>
        <v>0</v>
      </c>
      <c r="IP464" s="45">
        <f t="shared" si="1608"/>
        <v>0</v>
      </c>
      <c r="IQ464" s="45">
        <f t="shared" si="1608"/>
        <v>0</v>
      </c>
      <c r="IR464" s="45">
        <f t="shared" si="1608"/>
        <v>0</v>
      </c>
      <c r="IS464" s="45">
        <f t="shared" si="1608"/>
        <v>0</v>
      </c>
      <c r="IT464" s="45">
        <f t="shared" si="1608"/>
        <v>0</v>
      </c>
      <c r="IU464" s="45">
        <f t="shared" si="1608"/>
        <v>0</v>
      </c>
      <c r="IV464" s="45">
        <f t="shared" si="1608"/>
        <v>0</v>
      </c>
      <c r="IW464" s="45">
        <f t="shared" si="1608"/>
        <v>0</v>
      </c>
      <c r="IX464" s="45">
        <f t="shared" si="1608"/>
        <v>0</v>
      </c>
      <c r="IY464" s="45">
        <f t="shared" si="1608"/>
        <v>0</v>
      </c>
      <c r="IZ464" s="45">
        <f t="shared" si="1608"/>
        <v>0</v>
      </c>
      <c r="JA464" s="45">
        <f t="shared" si="1608"/>
        <v>0</v>
      </c>
      <c r="JB464" s="45">
        <f t="shared" si="1608"/>
        <v>0</v>
      </c>
      <c r="JC464" s="45">
        <f t="shared" si="1608"/>
        <v>0</v>
      </c>
      <c r="JD464" s="45">
        <f t="shared" si="1608"/>
        <v>0</v>
      </c>
      <c r="JE464" s="45">
        <f t="shared" si="1608"/>
        <v>0</v>
      </c>
      <c r="JF464" s="45">
        <f t="shared" si="1608"/>
        <v>0</v>
      </c>
      <c r="JG464" s="45">
        <f t="shared" ref="JG464:LR464" si="1609">JG438</f>
        <v>0</v>
      </c>
      <c r="JH464" s="45">
        <f t="shared" si="1609"/>
        <v>0</v>
      </c>
      <c r="JI464" s="45">
        <f t="shared" si="1609"/>
        <v>0</v>
      </c>
      <c r="JJ464" s="45">
        <f t="shared" si="1609"/>
        <v>0</v>
      </c>
      <c r="JK464" s="45">
        <f t="shared" si="1609"/>
        <v>0</v>
      </c>
      <c r="JL464" s="45">
        <f t="shared" si="1609"/>
        <v>0</v>
      </c>
      <c r="JM464" s="45">
        <f t="shared" si="1609"/>
        <v>0</v>
      </c>
      <c r="JN464" s="45">
        <f t="shared" si="1609"/>
        <v>0</v>
      </c>
      <c r="JO464" s="45">
        <f t="shared" si="1609"/>
        <v>0</v>
      </c>
      <c r="JP464" s="45">
        <f t="shared" si="1609"/>
        <v>0</v>
      </c>
      <c r="JQ464" s="45">
        <f t="shared" si="1609"/>
        <v>0</v>
      </c>
      <c r="JR464" s="45">
        <f t="shared" si="1609"/>
        <v>0</v>
      </c>
      <c r="JS464" s="45">
        <f t="shared" si="1609"/>
        <v>0</v>
      </c>
      <c r="JT464" s="45">
        <f t="shared" si="1609"/>
        <v>0</v>
      </c>
      <c r="JU464" s="45">
        <f t="shared" si="1609"/>
        <v>0</v>
      </c>
      <c r="JV464" s="45">
        <f t="shared" si="1609"/>
        <v>0</v>
      </c>
      <c r="JW464" s="45">
        <f t="shared" si="1609"/>
        <v>0</v>
      </c>
      <c r="JX464" s="45">
        <f t="shared" si="1609"/>
        <v>0</v>
      </c>
      <c r="JY464" s="45">
        <f t="shared" si="1609"/>
        <v>0</v>
      </c>
      <c r="JZ464" s="45">
        <f t="shared" si="1609"/>
        <v>0</v>
      </c>
      <c r="KA464" s="45">
        <f t="shared" si="1609"/>
        <v>0</v>
      </c>
      <c r="KB464" s="45">
        <f t="shared" si="1609"/>
        <v>0</v>
      </c>
      <c r="KC464" s="45">
        <f t="shared" si="1609"/>
        <v>0</v>
      </c>
      <c r="KD464" s="45">
        <f t="shared" si="1609"/>
        <v>0</v>
      </c>
      <c r="KE464" s="45">
        <f t="shared" si="1609"/>
        <v>0</v>
      </c>
      <c r="KF464" s="45">
        <f t="shared" si="1609"/>
        <v>0</v>
      </c>
      <c r="KG464" s="45">
        <f t="shared" si="1609"/>
        <v>0</v>
      </c>
      <c r="KH464" s="45">
        <f t="shared" si="1609"/>
        <v>0</v>
      </c>
      <c r="KI464" s="45">
        <f t="shared" si="1609"/>
        <v>0</v>
      </c>
      <c r="KJ464" s="45">
        <f t="shared" si="1609"/>
        <v>0</v>
      </c>
      <c r="KK464" s="45">
        <f t="shared" si="1609"/>
        <v>0</v>
      </c>
      <c r="KL464" s="45">
        <f t="shared" si="1609"/>
        <v>0</v>
      </c>
      <c r="KM464" s="45">
        <f t="shared" si="1609"/>
        <v>0</v>
      </c>
      <c r="KN464" s="45">
        <f t="shared" si="1609"/>
        <v>0</v>
      </c>
      <c r="KO464" s="45">
        <f t="shared" si="1609"/>
        <v>0</v>
      </c>
      <c r="KP464" s="45">
        <f t="shared" si="1609"/>
        <v>0</v>
      </c>
      <c r="KQ464" s="45">
        <f t="shared" si="1609"/>
        <v>0</v>
      </c>
      <c r="KR464" s="45">
        <f t="shared" si="1609"/>
        <v>0</v>
      </c>
      <c r="KS464" s="45">
        <f t="shared" si="1609"/>
        <v>0</v>
      </c>
      <c r="KT464" s="45">
        <f t="shared" si="1609"/>
        <v>0</v>
      </c>
      <c r="KU464" s="45">
        <f t="shared" si="1609"/>
        <v>0</v>
      </c>
      <c r="KV464" s="45">
        <f t="shared" si="1609"/>
        <v>0</v>
      </c>
      <c r="KW464" s="45">
        <f t="shared" si="1609"/>
        <v>0</v>
      </c>
      <c r="KX464" s="45">
        <f t="shared" si="1609"/>
        <v>0</v>
      </c>
      <c r="KY464" s="45">
        <f t="shared" si="1609"/>
        <v>0</v>
      </c>
      <c r="KZ464" s="45">
        <f t="shared" si="1609"/>
        <v>0</v>
      </c>
      <c r="LA464" s="45">
        <f t="shared" si="1609"/>
        <v>0</v>
      </c>
      <c r="LB464" s="45">
        <f t="shared" si="1609"/>
        <v>0</v>
      </c>
      <c r="LC464" s="45">
        <f t="shared" si="1609"/>
        <v>0</v>
      </c>
      <c r="LD464" s="45">
        <f t="shared" si="1609"/>
        <v>0</v>
      </c>
      <c r="LE464" s="45">
        <f t="shared" si="1609"/>
        <v>0</v>
      </c>
      <c r="LF464" s="45">
        <f t="shared" si="1609"/>
        <v>0</v>
      </c>
      <c r="LG464" s="45">
        <f t="shared" si="1609"/>
        <v>0</v>
      </c>
      <c r="LH464" s="45">
        <f t="shared" si="1609"/>
        <v>0</v>
      </c>
      <c r="LI464" s="45">
        <f t="shared" si="1609"/>
        <v>0</v>
      </c>
      <c r="LJ464" s="45">
        <f t="shared" si="1609"/>
        <v>0</v>
      </c>
      <c r="LK464" s="45">
        <f t="shared" si="1609"/>
        <v>0</v>
      </c>
      <c r="LL464" s="45">
        <f t="shared" si="1609"/>
        <v>0</v>
      </c>
      <c r="LM464" s="45">
        <f t="shared" si="1609"/>
        <v>0</v>
      </c>
      <c r="LN464" s="45">
        <f t="shared" si="1609"/>
        <v>0</v>
      </c>
      <c r="LO464" s="45">
        <f t="shared" si="1609"/>
        <v>0</v>
      </c>
      <c r="LP464" s="45">
        <f t="shared" si="1609"/>
        <v>0</v>
      </c>
      <c r="LQ464" s="45">
        <f t="shared" si="1609"/>
        <v>0</v>
      </c>
      <c r="LR464" s="45">
        <f t="shared" si="1609"/>
        <v>0</v>
      </c>
      <c r="LS464" s="45">
        <f t="shared" ref="LS464:LT464" si="1610">LS438</f>
        <v>0</v>
      </c>
      <c r="LT464" s="45">
        <f t="shared" si="1610"/>
        <v>0</v>
      </c>
      <c r="LU464" s="45"/>
      <c r="LV464" s="45"/>
      <c r="LW464" s="45"/>
      <c r="LX464" s="45"/>
      <c r="LY464" s="45"/>
      <c r="LZ464" s="45"/>
      <c r="MA464" s="45"/>
      <c r="MB464" s="45"/>
      <c r="MC464" s="45"/>
      <c r="MD464" s="45"/>
      <c r="ME464" s="45"/>
      <c r="MF464" s="45"/>
      <c r="MG464" s="45"/>
      <c r="MH464" s="45"/>
      <c r="MI464" s="45"/>
      <c r="MJ464" s="45"/>
      <c r="MK464" s="45"/>
      <c r="ML464" s="45"/>
      <c r="MM464" s="45"/>
      <c r="MN464" s="45"/>
      <c r="MO464" s="45"/>
      <c r="MP464" s="45"/>
      <c r="MQ464" s="45"/>
      <c r="MR464" s="45"/>
      <c r="MS464" s="45"/>
      <c r="MT464" s="45"/>
      <c r="MU464" s="45"/>
      <c r="MV464" s="45"/>
      <c r="MW464" s="45"/>
      <c r="MX464" s="45"/>
      <c r="MY464" s="45"/>
      <c r="MZ464" s="45"/>
      <c r="NA464" s="45"/>
      <c r="NB464" s="45"/>
      <c r="NC464" s="45"/>
      <c r="ND464" s="45"/>
      <c r="NE464" s="45"/>
      <c r="NF464" s="45"/>
      <c r="NG464" s="45"/>
      <c r="NH464" s="45"/>
      <c r="NI464" s="45"/>
      <c r="NJ464" s="45"/>
      <c r="NK464" s="45"/>
      <c r="NL464" s="45"/>
      <c r="NM464" s="45"/>
      <c r="NN464" s="45"/>
      <c r="NO464" s="45"/>
      <c r="NP464" s="45"/>
      <c r="NQ464" s="45"/>
      <c r="NR464" s="45"/>
      <c r="NS464" s="45"/>
      <c r="NT464" s="45"/>
      <c r="NU464" s="45"/>
      <c r="NV464" s="45"/>
      <c r="NW464" s="45"/>
      <c r="NX464" s="45"/>
      <c r="NY464" s="45"/>
      <c r="NZ464" s="45"/>
      <c r="OA464" s="45"/>
      <c r="OB464" s="45"/>
      <c r="OC464" s="45"/>
      <c r="OD464" s="45"/>
      <c r="OE464" s="45"/>
      <c r="OF464" s="45"/>
      <c r="OG464" s="45"/>
      <c r="OH464" s="45"/>
      <c r="OI464" s="45"/>
      <c r="OJ464" s="45"/>
      <c r="OK464" s="45"/>
      <c r="OL464" s="45"/>
      <c r="OM464" s="45"/>
      <c r="ON464" s="45"/>
      <c r="OO464" s="45"/>
      <c r="OP464" s="45"/>
      <c r="OQ464" s="45"/>
      <c r="OR464" s="45"/>
      <c r="OS464" s="45"/>
      <c r="OT464" s="45"/>
      <c r="OU464" s="45"/>
      <c r="OV464" s="45"/>
      <c r="OW464" s="45"/>
      <c r="OX464" s="45"/>
      <c r="OY464" s="45"/>
      <c r="OZ464" s="45"/>
      <c r="PA464" s="45"/>
      <c r="PB464" s="45"/>
      <c r="PC464" s="45"/>
      <c r="PD464" s="45"/>
      <c r="PE464" s="45"/>
      <c r="PF464" s="45"/>
      <c r="PG464" s="45"/>
      <c r="PH464" s="45"/>
      <c r="PI464" s="45"/>
      <c r="PJ464" s="45"/>
      <c r="PK464" s="45"/>
      <c r="PL464" s="45"/>
      <c r="PM464" s="45"/>
      <c r="PN464" s="45"/>
      <c r="PO464" s="45"/>
      <c r="PP464" s="45"/>
      <c r="PQ464" s="45"/>
      <c r="PR464" s="45"/>
      <c r="PS464" s="45"/>
      <c r="PT464" s="45"/>
      <c r="PU464" s="45"/>
      <c r="PV464" s="45"/>
      <c r="PW464" s="45"/>
      <c r="PX464" s="45"/>
      <c r="PY464" s="45"/>
      <c r="PZ464" s="45"/>
      <c r="QA464" s="45"/>
      <c r="QB464" s="45"/>
      <c r="QC464" s="45"/>
      <c r="QD464" s="45"/>
      <c r="QE464" s="45"/>
      <c r="QF464" s="45"/>
      <c r="QG464" s="45"/>
      <c r="QH464" s="45"/>
      <c r="QI464" s="45"/>
      <c r="QJ464" s="45"/>
      <c r="QK464" s="45"/>
      <c r="QL464" s="45"/>
      <c r="QM464" s="45"/>
      <c r="QN464" s="45"/>
      <c r="QO464" s="45"/>
      <c r="QP464" s="45"/>
      <c r="QQ464" s="45"/>
      <c r="QR464" s="45"/>
      <c r="QS464" s="45"/>
      <c r="QT464" s="45"/>
      <c r="QU464" s="45"/>
    </row>
    <row r="465" spans="1:463" ht="15" customHeight="1" outlineLevel="1">
      <c r="C465" s="9" t="s">
        <v>631</v>
      </c>
      <c r="D465" s="12"/>
      <c r="E465" s="113" t="s">
        <v>95</v>
      </c>
      <c r="F465" s="12"/>
      <c r="G465" s="12"/>
      <c r="H465" s="99">
        <f t="shared" ca="1" si="1573"/>
        <v>28752231.680596523</v>
      </c>
      <c r="I465" s="106">
        <f t="shared" ref="I465:AV465" ca="1" si="1611">SUM(I461:I464)</f>
        <v>3691803.9758090242</v>
      </c>
      <c r="J465" s="106">
        <f t="shared" ca="1" si="1611"/>
        <v>0</v>
      </c>
      <c r="K465" s="106">
        <f t="shared" ca="1" si="1611"/>
        <v>0</v>
      </c>
      <c r="L465" s="106">
        <f t="shared" ca="1" si="1611"/>
        <v>0</v>
      </c>
      <c r="M465" s="106">
        <f t="shared" ca="1" si="1611"/>
        <v>100696.02419097599</v>
      </c>
      <c r="N465" s="106">
        <f t="shared" ca="1" si="1611"/>
        <v>-241950.4292720001</v>
      </c>
      <c r="O465" s="106">
        <f t="shared" ca="1" si="1611"/>
        <v>507278.85754907306</v>
      </c>
      <c r="P465" s="106">
        <f t="shared" ca="1" si="1611"/>
        <v>579139.28682107315</v>
      </c>
      <c r="Q465" s="106">
        <f t="shared" ca="1" si="1611"/>
        <v>-27811.142450926942</v>
      </c>
      <c r="R465" s="106">
        <f t="shared" ca="1" si="1611"/>
        <v>457278.85754907306</v>
      </c>
      <c r="S465" s="106">
        <f t="shared" ca="1" si="1611"/>
        <v>270532.28490185388</v>
      </c>
      <c r="T465" s="106">
        <f t="shared" ca="1" si="1611"/>
        <v>247188.85754907306</v>
      </c>
      <c r="U465" s="106">
        <f t="shared" ca="1" si="1611"/>
        <v>35625.832610406331</v>
      </c>
      <c r="V465" s="106">
        <f t="shared" ca="1" si="1611"/>
        <v>357275.6182351872</v>
      </c>
      <c r="W465" s="106">
        <f t="shared" ca="1" si="1611"/>
        <v>210492.19088240637</v>
      </c>
      <c r="X465" s="106">
        <f t="shared" ca="1" si="1611"/>
        <v>1219247.8708824064</v>
      </c>
      <c r="Y465" s="106">
        <f t="shared" ca="1" si="1611"/>
        <v>330441.97650718736</v>
      </c>
      <c r="Z465" s="106">
        <f t="shared" ca="1" si="1611"/>
        <v>410492.19088240643</v>
      </c>
      <c r="AA465" s="106">
        <f t="shared" ca="1" si="1611"/>
        <v>1425174.1760221056</v>
      </c>
      <c r="AB465" s="106">
        <f t="shared" ca="1" si="1611"/>
        <v>197073.4143748864</v>
      </c>
      <c r="AC465" s="106">
        <f t="shared" ca="1" si="1611"/>
        <v>741191.43161804799</v>
      </c>
      <c r="AD465" s="106">
        <f t="shared" ca="1" si="1611"/>
        <v>250000</v>
      </c>
      <c r="AE465" s="106">
        <f t="shared" ca="1" si="1611"/>
        <v>346328.72533774085</v>
      </c>
      <c r="AF465" s="106">
        <f t="shared" ca="1" si="1611"/>
        <v>270000</v>
      </c>
      <c r="AG465" s="106">
        <f t="shared" ca="1" si="1611"/>
        <v>-43811.792093640048</v>
      </c>
      <c r="AH465" s="106">
        <f t="shared" ca="1" si="1611"/>
        <v>-43404.088497315533</v>
      </c>
      <c r="AI465" s="106">
        <f t="shared" ca="1" si="1611"/>
        <v>66000.89955018129</v>
      </c>
      <c r="AJ465" s="106">
        <f t="shared" ca="1" si="1611"/>
        <v>-104939.01974663208</v>
      </c>
      <c r="AK465" s="106">
        <f t="shared" ca="1" si="1611"/>
        <v>114801.44268237919</v>
      </c>
      <c r="AL465" s="106">
        <f t="shared" ca="1" si="1611"/>
        <v>117784.29790014785</v>
      </c>
      <c r="AM465" s="106">
        <f t="shared" ca="1" si="1611"/>
        <v>-26668.813743625651</v>
      </c>
      <c r="AN465" s="106">
        <f t="shared" ca="1" si="1611"/>
        <v>158273.00882189631</v>
      </c>
      <c r="AO465" s="106">
        <f t="shared" ca="1" si="1611"/>
        <v>188388.73586939997</v>
      </c>
      <c r="AP465" s="106">
        <f t="shared" ca="1" si="1611"/>
        <v>6269.4212881279236</v>
      </c>
      <c r="AQ465" s="106">
        <f t="shared" ca="1" si="1611"/>
        <v>156516.63142715849</v>
      </c>
      <c r="AR465" s="106">
        <f t="shared" ca="1" si="1611"/>
        <v>115793.44112907018</v>
      </c>
      <c r="AS465" s="106">
        <f t="shared" ca="1" si="1611"/>
        <v>-88188.503133658291</v>
      </c>
      <c r="AT465" s="106">
        <f t="shared" ca="1" si="1611"/>
        <v>31020.41369763852</v>
      </c>
      <c r="AU465" s="106">
        <f t="shared" ca="1" si="1611"/>
        <v>64145.349434426047</v>
      </c>
      <c r="AV465" s="106">
        <f t="shared" ca="1" si="1611"/>
        <v>-103637.21775832522</v>
      </c>
      <c r="AW465" s="106">
        <f t="shared" ref="AW465:DH465" ca="1" si="1612">SUM(AW461:AW464)</f>
        <v>116873.16505763363</v>
      </c>
      <c r="AX465" s="106">
        <f t="shared" ca="1" si="1612"/>
        <v>120063.00676977434</v>
      </c>
      <c r="AY465" s="106">
        <f t="shared" ca="1" si="1612"/>
        <v>-27642.330845858029</v>
      </c>
      <c r="AZ465" s="106">
        <f t="shared" ca="1" si="1612"/>
        <v>157482.94874350922</v>
      </c>
      <c r="BA465" s="106">
        <f t="shared" ca="1" si="1612"/>
        <v>187912.71177179174</v>
      </c>
      <c r="BB465" s="106">
        <f t="shared" ca="1" si="1612"/>
        <v>5658.9762567297148</v>
      </c>
      <c r="BC465" s="106">
        <f t="shared" ca="1" si="1612"/>
        <v>153603.87972625194</v>
      </c>
      <c r="BD465" s="106">
        <f t="shared" ca="1" si="1612"/>
        <v>112987.64062291665</v>
      </c>
      <c r="BE465" s="106">
        <f t="shared" ca="1" si="1612"/>
        <v>-89070.57119602726</v>
      </c>
      <c r="BF465" s="106">
        <f t="shared" ca="1" si="1612"/>
        <v>30169.399158109216</v>
      </c>
      <c r="BG465" s="106">
        <f t="shared" ca="1" si="1612"/>
        <v>63182.423378080683</v>
      </c>
      <c r="BH465" s="106">
        <f t="shared" ca="1" si="1612"/>
        <v>-104654.78211724991</v>
      </c>
      <c r="BI465" s="106">
        <f t="shared" ca="1" si="1612"/>
        <v>115607.84131305906</v>
      </c>
      <c r="BJ465" s="106">
        <f t="shared" ca="1" si="1612"/>
        <v>120744.24514624313</v>
      </c>
      <c r="BK465" s="106">
        <f t="shared" ca="1" si="1612"/>
        <v>-26720.312216384424</v>
      </c>
      <c r="BL465" s="106">
        <f t="shared" ca="1" si="1612"/>
        <v>158542.47801326495</v>
      </c>
      <c r="BM465" s="106">
        <f t="shared" ca="1" si="1612"/>
        <v>186922.85126932722</v>
      </c>
      <c r="BN465" s="106">
        <f t="shared" ca="1" si="1612"/>
        <v>6904.2646407912252</v>
      </c>
      <c r="BO465" s="106">
        <f t="shared" ca="1" si="1612"/>
        <v>152126.92499473278</v>
      </c>
      <c r="BP465" s="106">
        <f t="shared" ca="1" si="1612"/>
        <v>111809.3953707277</v>
      </c>
      <c r="BQ465" s="106">
        <f t="shared" ca="1" si="1612"/>
        <v>-90313.456573634699</v>
      </c>
      <c r="BR465" s="106">
        <f t="shared" ca="1" si="1612"/>
        <v>29210.11140080529</v>
      </c>
      <c r="BS465" s="106">
        <f t="shared" ca="1" si="1612"/>
        <v>62229.073743744106</v>
      </c>
      <c r="BT465" s="106">
        <f t="shared" ca="1" si="1612"/>
        <v>-105664.98484922515</v>
      </c>
      <c r="BU465" s="106">
        <f t="shared" ca="1" si="1612"/>
        <v>114238.9800794638</v>
      </c>
      <c r="BV465" s="106">
        <f t="shared" ca="1" si="1612"/>
        <v>121437.99902083419</v>
      </c>
      <c r="BW465" s="106">
        <f t="shared" ca="1" si="1612"/>
        <v>-25893.107617689442</v>
      </c>
      <c r="BX465" s="106">
        <f t="shared" ca="1" si="1612"/>
        <v>159494.25802923448</v>
      </c>
      <c r="BY465" s="106">
        <f t="shared" ca="1" si="1612"/>
        <v>185053.52860830081</v>
      </c>
      <c r="BZ465" s="106">
        <f t="shared" ca="1" si="1612"/>
        <v>7994.0241461796395</v>
      </c>
      <c r="CA465" s="106">
        <f t="shared" ca="1" si="1612"/>
        <v>150545.53348591147</v>
      </c>
      <c r="CB465" s="106">
        <f t="shared" ca="1" si="1612"/>
        <v>110518.25620559548</v>
      </c>
      <c r="CC465" s="106">
        <f t="shared" ca="1" si="1612"/>
        <v>-91895.631409911526</v>
      </c>
      <c r="CD465" s="106">
        <f t="shared" ca="1" si="1612"/>
        <v>27911.338092960897</v>
      </c>
      <c r="CE465" s="106">
        <f t="shared" ca="1" si="1612"/>
        <v>61157.801233998151</v>
      </c>
      <c r="CF465" s="106">
        <f t="shared" ca="1" si="1612"/>
        <v>-106838.37507910636</v>
      </c>
      <c r="CG465" s="106">
        <f t="shared" ca="1" si="1612"/>
        <v>112757.40286138226</v>
      </c>
      <c r="CH465" s="106">
        <f t="shared" ca="1" si="1612"/>
        <v>122019.25360274484</v>
      </c>
      <c r="CI465" s="106">
        <f t="shared" ca="1" si="1612"/>
        <v>-24926.187370194966</v>
      </c>
      <c r="CJ465" s="106">
        <f t="shared" ca="1" si="1612"/>
        <v>160646.06413322419</v>
      </c>
      <c r="CK465" s="106">
        <f t="shared" ca="1" si="1612"/>
        <v>183328.54285835067</v>
      </c>
      <c r="CL465" s="106">
        <f t="shared" ca="1" si="1612"/>
        <v>6290.6811623137619</v>
      </c>
      <c r="CM465" s="106">
        <f t="shared" ca="1" si="1612"/>
        <v>149105.01296729571</v>
      </c>
      <c r="CN465" s="106">
        <f t="shared" ca="1" si="1612"/>
        <v>109364.02321954248</v>
      </c>
      <c r="CO465" s="106">
        <f t="shared" ca="1" si="1612"/>
        <v>-93344.165207813756</v>
      </c>
      <c r="CP465" s="106">
        <f t="shared" ca="1" si="1612"/>
        <v>27177.839599435811</v>
      </c>
      <c r="CQ465" s="106">
        <f t="shared" ca="1" si="1612"/>
        <v>60218.426018397957</v>
      </c>
      <c r="CR465" s="106">
        <f t="shared" ca="1" si="1612"/>
        <v>-107789.04330805177</v>
      </c>
      <c r="CS465" s="106">
        <f t="shared" ca="1" si="1612"/>
        <v>111417.13141176873</v>
      </c>
      <c r="CT465" s="106">
        <f t="shared" ca="1" si="1612"/>
        <v>122737.99326694349</v>
      </c>
      <c r="CU465" s="106">
        <f t="shared" ca="1" si="1612"/>
        <v>-24156.676603611995</v>
      </c>
      <c r="CV465" s="106">
        <f t="shared" ca="1" si="1612"/>
        <v>161814.19083869286</v>
      </c>
      <c r="CW465" s="106">
        <f t="shared" ca="1" si="1612"/>
        <v>181622.63601360185</v>
      </c>
      <c r="CX465" s="106">
        <f t="shared" ca="1" si="1612"/>
        <v>4614.6807461908611</v>
      </c>
      <c r="CY465" s="106">
        <f t="shared" ca="1" si="1612"/>
        <v>147680.1339361096</v>
      </c>
      <c r="CZ465" s="106">
        <f t="shared" ca="1" si="1612"/>
        <v>107771.47444021759</v>
      </c>
      <c r="DA465" s="106">
        <f t="shared" ca="1" si="1612"/>
        <v>-94784.289564457911</v>
      </c>
      <c r="DB465" s="106">
        <f t="shared" ca="1" si="1612"/>
        <v>26229.493536760136</v>
      </c>
      <c r="DC465" s="106">
        <f t="shared" ca="1" si="1612"/>
        <v>59285.766831389592</v>
      </c>
      <c r="DD465" s="106">
        <f t="shared" ca="1" si="1612"/>
        <v>-108778.27143064255</v>
      </c>
      <c r="DE465" s="106">
        <f t="shared" ca="1" si="1612"/>
        <v>110134.70855575713</v>
      </c>
      <c r="DF465" s="106">
        <f t="shared" ca="1" si="1612"/>
        <v>123520.91752216985</v>
      </c>
      <c r="DG465" s="106">
        <f t="shared" ca="1" si="1612"/>
        <v>-25672.800656619977</v>
      </c>
      <c r="DH465" s="106">
        <f t="shared" ca="1" si="1612"/>
        <v>160412.86508489697</v>
      </c>
      <c r="DI465" s="106">
        <f t="shared" ref="DI465:FT465" ca="1" si="1613">SUM(DI461:DI464)</f>
        <v>179935.54984987326</v>
      </c>
      <c r="DJ465" s="106">
        <f t="shared" ca="1" si="1613"/>
        <v>2960.1714588465984</v>
      </c>
      <c r="DK465" s="106">
        <f t="shared" ca="1" si="1613"/>
        <v>146270.66632756489</v>
      </c>
      <c r="DL465" s="106">
        <f t="shared" ca="1" si="1613"/>
        <v>106020.17489548215</v>
      </c>
      <c r="DM465" s="106">
        <f t="shared" ca="1" si="1613"/>
        <v>-96216.237400906684</v>
      </c>
      <c r="DN465" s="106">
        <f t="shared" ca="1" si="1613"/>
        <v>25284.429703175963</v>
      </c>
      <c r="DO465" s="106">
        <f t="shared" ca="1" si="1613"/>
        <v>58359.640901059727</v>
      </c>
      <c r="DP465" s="106">
        <f t="shared" ca="1" si="1613"/>
        <v>-109760.88285995109</v>
      </c>
      <c r="DQ465" s="106">
        <f t="shared" ca="1" si="1613"/>
        <v>108863.89943956328</v>
      </c>
      <c r="DR465" s="106">
        <f t="shared" ca="1" si="1613"/>
        <v>124320.47729881672</v>
      </c>
      <c r="DS465" s="106">
        <f t="shared" ca="1" si="1613"/>
        <v>-27173.951340387866</v>
      </c>
      <c r="DT465" s="106">
        <f t="shared" ca="1" si="1613"/>
        <v>158818.6950394731</v>
      </c>
      <c r="DU465" s="106">
        <f t="shared" ca="1" si="1613"/>
        <v>178267.02584569994</v>
      </c>
      <c r="DV465" s="106">
        <f t="shared" ca="1" si="1613"/>
        <v>1323.4915097669</v>
      </c>
      <c r="DW465" s="106">
        <f t="shared" ca="1" si="1613"/>
        <v>144876.37943870606</v>
      </c>
      <c r="DX465" s="106">
        <f t="shared" ca="1" si="1613"/>
        <v>104280.18763569133</v>
      </c>
      <c r="DY465" s="106">
        <f t="shared" ca="1" si="1613"/>
        <v>-97640.243039620749</v>
      </c>
      <c r="DZ465" s="106">
        <f t="shared" ca="1" si="1613"/>
        <v>24124.221828089729</v>
      </c>
      <c r="EA465" s="106">
        <f t="shared" ca="1" si="1613"/>
        <v>57439.863876406685</v>
      </c>
      <c r="EB465" s="106">
        <f t="shared" ca="1" si="1613"/>
        <v>-110786.0736997669</v>
      </c>
      <c r="EC465" s="106">
        <f t="shared" ca="1" si="1613"/>
        <v>107604.48512789248</v>
      </c>
      <c r="ED465" s="106">
        <f t="shared" ca="1" si="1613"/>
        <v>125132.47037158345</v>
      </c>
      <c r="EE465" s="106">
        <f t="shared" ca="1" si="1613"/>
        <v>-28660.370699957595</v>
      </c>
      <c r="EF465" s="106">
        <f t="shared" ca="1" si="1613"/>
        <v>157240.89609870064</v>
      </c>
      <c r="EG465" s="106">
        <f t="shared" ca="1" si="1613"/>
        <v>176616.8051019987</v>
      </c>
      <c r="EH465" s="106">
        <f t="shared" ca="1" si="1613"/>
        <v>-295.61479082782171</v>
      </c>
      <c r="EI465" s="106">
        <f t="shared" ca="1" si="1613"/>
        <v>143497.04185086393</v>
      </c>
      <c r="EJ465" s="106">
        <f t="shared" ca="1" si="1613"/>
        <v>102551.24703840917</v>
      </c>
      <c r="EK465" s="106">
        <f t="shared" ca="1" si="1613"/>
        <v>-99056.542283405724</v>
      </c>
      <c r="EL465" s="106">
        <f t="shared" ca="1" si="1613"/>
        <v>23403.404385553735</v>
      </c>
      <c r="EM465" s="106">
        <f t="shared" ca="1" si="1613"/>
        <v>56526.249753092823</v>
      </c>
      <c r="EN465" s="106">
        <f t="shared" ca="1" si="1613"/>
        <v>-111707.01719691326</v>
      </c>
      <c r="EO465" s="106">
        <f t="shared" ca="1" si="1613"/>
        <v>106356.24553625932</v>
      </c>
      <c r="EP465" s="106">
        <f t="shared" ca="1" si="1613"/>
        <v>125956.88279405158</v>
      </c>
      <c r="EQ465" s="106">
        <f t="shared" ca="1" si="1613"/>
        <v>-30132.301596191392</v>
      </c>
      <c r="ER465" s="106">
        <f t="shared" ca="1" si="1613"/>
        <v>155679.21621724544</v>
      </c>
      <c r="ES465" s="106">
        <f t="shared" ca="1" si="1613"/>
        <v>174992.85711826786</v>
      </c>
      <c r="ET465" s="106">
        <f t="shared" ca="1" si="1613"/>
        <v>-1897.4036648683832</v>
      </c>
      <c r="EU465" s="106">
        <f t="shared" ca="1" si="1613"/>
        <v>141720.97845408123</v>
      </c>
      <c r="EV465" s="106">
        <f t="shared" ca="1" si="1613"/>
        <v>100833.08629986744</v>
      </c>
      <c r="EW465" s="106">
        <f t="shared" ca="1" si="1613"/>
        <v>-100465.37249589295</v>
      </c>
      <c r="EX465" s="106">
        <f t="shared" ca="1" si="1613"/>
        <v>22467.065743725274</v>
      </c>
      <c r="EY465" s="106">
        <f t="shared" ca="1" si="1613"/>
        <v>55618.61079763696</v>
      </c>
      <c r="EZ465" s="106">
        <f t="shared" ca="1" si="1613"/>
        <v>-112670.92507324938</v>
      </c>
      <c r="FA465" s="106">
        <f t="shared" ca="1" si="1613"/>
        <v>105118.95935176118</v>
      </c>
      <c r="FB465" s="106">
        <f t="shared" ca="1" si="1613"/>
        <v>126793.69950418151</v>
      </c>
      <c r="FC465" s="106">
        <f t="shared" ca="1" si="1613"/>
        <v>-31589.987787282356</v>
      </c>
      <c r="FD465" s="106">
        <f t="shared" ca="1" si="1613"/>
        <v>154133.4026152509</v>
      </c>
      <c r="FE465" s="106">
        <f t="shared" ca="1" si="1613"/>
        <v>173393.67877681204</v>
      </c>
      <c r="FF465" s="106">
        <f t="shared" ca="1" si="1613"/>
        <v>-3482.1319492948533</v>
      </c>
      <c r="FG465" s="106">
        <f t="shared" ca="1" si="1613"/>
        <v>139610.11699668845</v>
      </c>
      <c r="FH465" s="106">
        <f t="shared" ca="1" si="1613"/>
        <v>99125.437351089873</v>
      </c>
      <c r="FI465" s="106">
        <f t="shared" ca="1" si="1613"/>
        <v>-101866.97268359951</v>
      </c>
      <c r="FJ465" s="106">
        <f t="shared" ca="1" si="1613"/>
        <v>21533.254862474976</v>
      </c>
      <c r="FK465" s="106">
        <f t="shared" ca="1" si="1613"/>
        <v>54716.757470004348</v>
      </c>
      <c r="FL465" s="106">
        <f t="shared" ca="1" si="1613"/>
        <v>-113607.32527847163</v>
      </c>
      <c r="FM465" s="106">
        <f t="shared" ca="1" si="1613"/>
        <v>103892.40395229774</v>
      </c>
      <c r="FN465" s="106">
        <f t="shared" ca="1" si="1613"/>
        <v>126559.85078740999</v>
      </c>
      <c r="FO465" s="106">
        <f t="shared" ca="1" si="1613"/>
        <v>-33033.674011787254</v>
      </c>
      <c r="FP465" s="106">
        <f t="shared" ca="1" si="1613"/>
        <v>152603.20169439865</v>
      </c>
      <c r="FQ465" s="106">
        <f t="shared" ca="1" si="1613"/>
        <v>171812.02378604744</v>
      </c>
      <c r="FR465" s="106">
        <f t="shared" ca="1" si="1613"/>
        <v>-5050.0571804047504</v>
      </c>
      <c r="FS465" s="106">
        <f t="shared" ca="1" si="1613"/>
        <v>137513.51160519538</v>
      </c>
      <c r="FT465" s="106">
        <f t="shared" ca="1" si="1613"/>
        <v>97428.030772460494</v>
      </c>
      <c r="FU465" s="106">
        <f t="shared" ref="FU465:IF465" ca="1" si="1614">SUM(FU461:FU464)</f>
        <v>-103261.58357961012</v>
      </c>
      <c r="FV465" s="106">
        <f t="shared" ca="1" si="1614"/>
        <v>20383.607115540792</v>
      </c>
      <c r="FW465" s="106">
        <f t="shared" ca="1" si="1614"/>
        <v>53820.498344550164</v>
      </c>
      <c r="FX465" s="106">
        <f t="shared" ca="1" si="1614"/>
        <v>-114566.62803121729</v>
      </c>
      <c r="FY465" s="106">
        <f t="shared" ca="1" si="1614"/>
        <v>102676.35532419539</v>
      </c>
      <c r="FZ465" s="106">
        <f t="shared" ca="1" si="1614"/>
        <v>125140.75753187438</v>
      </c>
      <c r="GA465" s="106">
        <f t="shared" ca="1" si="1614"/>
        <v>-34463.606073222036</v>
      </c>
      <c r="GB465" s="106">
        <f t="shared" ca="1" si="1614"/>
        <v>151088.35895242263</v>
      </c>
      <c r="GC465" s="106">
        <f t="shared" ca="1" si="1614"/>
        <v>170247.63241895498</v>
      </c>
      <c r="GD465" s="106">
        <f t="shared" ca="1" si="1614"/>
        <v>-6601.4376797384466</v>
      </c>
      <c r="GE465" s="106">
        <f t="shared" ca="1" si="1614"/>
        <v>135430.85146880691</v>
      </c>
      <c r="GF465" s="106">
        <f t="shared" ca="1" si="1614"/>
        <v>95740.595706690583</v>
      </c>
      <c r="GG465" s="106">
        <f t="shared" ca="1" si="1614"/>
        <v>-104649.4477289255</v>
      </c>
      <c r="GH465" s="106">
        <f t="shared" ca="1" si="1614"/>
        <v>19672.438444620617</v>
      </c>
      <c r="GI465" s="106">
        <f t="shared" ca="1" si="1614"/>
        <v>52929.640029272676</v>
      </c>
      <c r="GJ465" s="106">
        <f t="shared" ca="1" si="1614"/>
        <v>-115415.47416205233</v>
      </c>
      <c r="GK465" s="106">
        <f t="shared" ca="1" si="1614"/>
        <v>101470.58797818943</v>
      </c>
      <c r="GL465" s="106">
        <f t="shared" ca="1" si="1614"/>
        <v>123734.15735985443</v>
      </c>
      <c r="GM465" s="106">
        <f t="shared" ca="1" si="1614"/>
        <v>-35872.706288719695</v>
      </c>
      <c r="GN465" s="106">
        <f t="shared" ca="1" si="1614"/>
        <v>149588.61889603091</v>
      </c>
      <c r="GO465" s="106">
        <f t="shared" ca="1" si="1614"/>
        <v>168334.0122701829</v>
      </c>
      <c r="GP465" s="106">
        <f t="shared" ca="1" si="1614"/>
        <v>-8136.5326415438321</v>
      </c>
      <c r="GQ465" s="106">
        <f t="shared" ca="1" si="1614"/>
        <v>133361.82464808688</v>
      </c>
      <c r="GR465" s="106">
        <f t="shared" ca="1" si="1614"/>
        <v>94062.859770141615</v>
      </c>
      <c r="GS465" s="106">
        <f t="shared" ca="1" si="1614"/>
        <v>-106030.80957552438</v>
      </c>
      <c r="GT465" s="106">
        <f t="shared" ca="1" si="1614"/>
        <v>18745.038162416306</v>
      </c>
      <c r="GU465" s="106">
        <f t="shared" ca="1" si="1614"/>
        <v>52043.987083330168</v>
      </c>
      <c r="GV465" s="106">
        <f t="shared" ca="1" si="1614"/>
        <v>-116311.57344076585</v>
      </c>
      <c r="GW465" s="106">
        <f t="shared" ca="1" si="1614"/>
        <v>100274.87486371992</v>
      </c>
      <c r="GX465" s="106">
        <f t="shared" ca="1" si="1614"/>
        <v>122339.80311022456</v>
      </c>
      <c r="GY465" s="106">
        <f t="shared" ca="1" si="1614"/>
        <v>-37258.375489852449</v>
      </c>
      <c r="GZ465" s="106">
        <f t="shared" ca="1" si="1614"/>
        <v>148103.72495218806</v>
      </c>
      <c r="HA465" s="106">
        <f t="shared" ca="1" si="1614"/>
        <v>165928.53381492355</v>
      </c>
      <c r="HB465" s="106">
        <f t="shared" ca="1" si="1614"/>
        <v>-9655.6022218684084</v>
      </c>
      <c r="HC465" s="106">
        <f t="shared" ca="1" si="1614"/>
        <v>131306.11798062912</v>
      </c>
      <c r="HD465" s="106">
        <f t="shared" ca="1" si="1614"/>
        <v>92394.548962454763</v>
      </c>
      <c r="HE465" s="106">
        <f t="shared" ca="1" si="1614"/>
        <v>-107405.91555118377</v>
      </c>
      <c r="HF465" s="106">
        <f t="shared" ca="1" si="1614"/>
        <v>17819.375982939382</v>
      </c>
      <c r="HG465" s="106">
        <f t="shared" ca="1" si="1614"/>
        <v>51163.341932775082</v>
      </c>
      <c r="HH465" s="106">
        <f t="shared" ca="1" si="1614"/>
        <v>-117202.62005630566</v>
      </c>
      <c r="HI465" s="106">
        <f t="shared" ca="1" si="1614"/>
        <v>99088.987281492504</v>
      </c>
      <c r="HJ465" s="106">
        <f t="shared" ca="1" si="1614"/>
        <v>120957.44619237492</v>
      </c>
      <c r="HK465" s="106">
        <f t="shared" ca="1" si="1614"/>
        <v>-38631.035361083617</v>
      </c>
      <c r="HL465" s="106">
        <f t="shared" ca="1" si="1614"/>
        <v>146638.67010402834</v>
      </c>
      <c r="HM465" s="106">
        <f t="shared" ca="1" si="1614"/>
        <v>163539.54276264005</v>
      </c>
      <c r="HN465" s="106">
        <f t="shared" ca="1" si="1614"/>
        <v>-11421.443945166277</v>
      </c>
      <c r="HO465" s="106">
        <f t="shared" ca="1" si="1614"/>
        <v>129263.41698502837</v>
      </c>
      <c r="HP465" s="106">
        <f t="shared" ca="1" si="1614"/>
        <v>90735.387574441993</v>
      </c>
      <c r="HQ465" s="106">
        <f t="shared" ca="1" si="1614"/>
        <v>-108775.01416610848</v>
      </c>
      <c r="HR465" s="106">
        <f t="shared" ca="1" si="1614"/>
        <v>16677.144888215815</v>
      </c>
      <c r="HS465" s="106">
        <f t="shared" ca="1" si="1614"/>
        <v>50287.504784456651</v>
      </c>
      <c r="HT465" s="106">
        <f t="shared" ca="1" si="1614"/>
        <v>-118144.68034230347</v>
      </c>
      <c r="HU465" s="106">
        <f t="shared" ca="1" si="1614"/>
        <v>97912.694794257375</v>
      </c>
      <c r="HV465" s="106">
        <f t="shared" ca="1" si="1614"/>
        <v>119586.83649499866</v>
      </c>
      <c r="HW465" s="106">
        <f t="shared" ca="1" si="1614"/>
        <v>-39990.935102930904</v>
      </c>
      <c r="HX465" s="106">
        <f t="shared" ca="1" si="1614"/>
        <v>145199.33708134992</v>
      </c>
      <c r="HY465" s="106">
        <f t="shared" ca="1" si="1614"/>
        <v>161166.68855697612</v>
      </c>
      <c r="HZ465" s="106">
        <f t="shared" ca="1" si="1614"/>
        <v>-13741.406928395241</v>
      </c>
      <c r="IA465" s="106">
        <f t="shared" ca="1" si="1614"/>
        <v>127233.40576310272</v>
      </c>
      <c r="IB465" s="106">
        <f t="shared" ca="1" si="1614"/>
        <v>89085.098094188186</v>
      </c>
      <c r="IC465" s="106">
        <f t="shared" ca="1" si="1614"/>
        <v>-110138.3561014171</v>
      </c>
      <c r="ID465" s="106">
        <f t="shared" ca="1" si="1614"/>
        <v>15972.449201488103</v>
      </c>
      <c r="IE465" s="106">
        <f t="shared" ca="1" si="1614"/>
        <v>49416.273538044661</v>
      </c>
      <c r="IF465" s="106">
        <f t="shared" ca="1" si="1614"/>
        <v>-118970.36092445874</v>
      </c>
      <c r="IG465" s="106">
        <f t="shared" ref="IG465:KP465" ca="1" si="1615">SUM(IG461:IG464)</f>
        <v>96745.765135755981</v>
      </c>
      <c r="IH465" s="106">
        <f t="shared" ca="1" si="1615"/>
        <v>118228.97323807608</v>
      </c>
      <c r="II465" s="106">
        <f t="shared" ca="1" si="1615"/>
        <v>124043.67937615878</v>
      </c>
      <c r="IJ465" s="106">
        <f t="shared" ca="1" si="1615"/>
        <v>143711.52540252486</v>
      </c>
      <c r="IK465" s="106">
        <f t="shared" ca="1" si="1615"/>
        <v>158809.6194702189</v>
      </c>
      <c r="IL465" s="106">
        <f t="shared" ca="1" si="1615"/>
        <v>23827.013063316146</v>
      </c>
      <c r="IM465" s="106">
        <f t="shared" ca="1" si="1615"/>
        <v>125215.76690031574</v>
      </c>
      <c r="IN465" s="106">
        <f t="shared" ca="1" si="1615"/>
        <v>87443.401111315892</v>
      </c>
      <c r="IO465" s="106">
        <f t="shared" ca="1" si="1615"/>
        <v>57942.297029759502</v>
      </c>
      <c r="IP465" s="106">
        <f t="shared" ca="1" si="1615"/>
        <v>15050.769597813218</v>
      </c>
      <c r="IQ465" s="106">
        <f t="shared" ca="1" si="1615"/>
        <v>48208.841213116568</v>
      </c>
      <c r="IR465" s="106">
        <f t="shared" ca="1" si="1615"/>
        <v>49584.206084639729</v>
      </c>
      <c r="IS465" s="106">
        <f t="shared" ca="1" si="1615"/>
        <v>95564.559834227839</v>
      </c>
      <c r="IT465" s="106">
        <f t="shared" ca="1" si="1615"/>
        <v>116896.70891753971</v>
      </c>
      <c r="IU465" s="106">
        <f t="shared" ca="1" si="1615"/>
        <v>126758.21126188256</v>
      </c>
      <c r="IV465" s="106">
        <f t="shared" ca="1" si="1615"/>
        <v>141519.6784323754</v>
      </c>
      <c r="IW465" s="106">
        <f t="shared" ca="1" si="1615"/>
        <v>156467.98249843615</v>
      </c>
      <c r="IX465" s="106">
        <f t="shared" ca="1" si="1615"/>
        <v>151095.76513644613</v>
      </c>
      <c r="IY465" s="106">
        <f t="shared" ca="1" si="1615"/>
        <v>116585.93579200136</v>
      </c>
      <c r="IZ465" s="106">
        <f t="shared" ca="1" si="1615"/>
        <v>74483.101973796744</v>
      </c>
      <c r="JA465" s="106">
        <f t="shared" ca="1" si="1615"/>
        <v>49674.730538899676</v>
      </c>
      <c r="JB465" s="106">
        <f t="shared" ca="1" si="1615"/>
        <v>14130.627398126122</v>
      </c>
      <c r="JC465" s="106">
        <f t="shared" ca="1" si="1615"/>
        <v>41719.916880377779</v>
      </c>
      <c r="JD465" s="106">
        <f t="shared" ca="1" si="1615"/>
        <v>42585.846475945269</v>
      </c>
      <c r="JE465" s="106">
        <f t="shared" ca="1" si="1615"/>
        <v>80340.538662486302</v>
      </c>
      <c r="JF465" s="106">
        <f t="shared" ca="1" si="1615"/>
        <v>98442.23723315954</v>
      </c>
      <c r="JG465" s="106">
        <f t="shared" ca="1" si="1615"/>
        <v>106015.69422526049</v>
      </c>
      <c r="JH465" s="106">
        <f t="shared" ca="1" si="1615"/>
        <v>117991.45010324693</v>
      </c>
      <c r="JI465" s="106">
        <f t="shared" ca="1" si="1615"/>
        <v>130508.79468360837</v>
      </c>
      <c r="JJ465" s="106">
        <f t="shared" ca="1" si="1615"/>
        <v>125920.59934557095</v>
      </c>
      <c r="JK465" s="106">
        <f t="shared" ca="1" si="1615"/>
        <v>102937.96321806766</v>
      </c>
      <c r="JL465" s="106">
        <f t="shared" ca="1" si="1615"/>
        <v>72129.431371136336</v>
      </c>
      <c r="JM465" s="106">
        <f t="shared" ca="1" si="1615"/>
        <v>47550.127625804511</v>
      </c>
      <c r="JN465" s="106">
        <f t="shared" ca="1" si="1615"/>
        <v>12335.797601371823</v>
      </c>
      <c r="JO465" s="106">
        <f t="shared" ca="1" si="1615"/>
        <v>39454.541504924353</v>
      </c>
      <c r="JP465" s="106">
        <f t="shared" ca="1" si="1615"/>
        <v>40454.915885140566</v>
      </c>
      <c r="JQ465" s="106">
        <f t="shared" ca="1" si="1615"/>
        <v>77865.857767097201</v>
      </c>
      <c r="JR465" s="106">
        <f t="shared" ca="1" si="1615"/>
        <v>96294.296549959603</v>
      </c>
      <c r="JS465" s="106">
        <f t="shared" ca="1" si="1615"/>
        <v>103261.95635149641</v>
      </c>
      <c r="JT465" s="106">
        <f t="shared" ca="1" si="1615"/>
        <v>115108.67999548319</v>
      </c>
      <c r="JU465" s="106">
        <f t="shared" ca="1" si="1615"/>
        <v>127491.62137405961</v>
      </c>
      <c r="JV465" s="106">
        <f t="shared" ca="1" si="1615"/>
        <v>122933.72119519486</v>
      </c>
      <c r="JW465" s="106">
        <f t="shared" ca="1" si="1615"/>
        <v>100171.83814750983</v>
      </c>
      <c r="JX465" s="106">
        <f t="shared" ca="1" si="1615"/>
        <v>69655.529647185147</v>
      </c>
      <c r="JY465" s="106">
        <f t="shared" ca="1" si="1615"/>
        <v>45301.480131382297</v>
      </c>
      <c r="JZ465" s="106">
        <f t="shared" ca="1" si="1615"/>
        <v>10646.903998183403</v>
      </c>
      <c r="KA465" s="106">
        <f t="shared" ca="1" si="1615"/>
        <v>37261.913407060914</v>
      </c>
      <c r="KB465" s="106">
        <f t="shared" ca="1" si="1615"/>
        <v>38266.197372210911</v>
      </c>
      <c r="KC465" s="106">
        <f t="shared" ca="1" si="1615"/>
        <v>75265.004794360502</v>
      </c>
      <c r="KD465" s="106">
        <f t="shared" ca="1" si="1615"/>
        <v>94020.570531840756</v>
      </c>
      <c r="KE465" s="106">
        <f t="shared" ca="1" si="1615"/>
        <v>100381.93764729606</v>
      </c>
      <c r="KF465" s="106">
        <f t="shared" ca="1" si="1615"/>
        <v>112099.44851276719</v>
      </c>
      <c r="KG465" s="106">
        <f t="shared" ca="1" si="1615"/>
        <v>124347.84495954124</v>
      </c>
      <c r="KH465" s="106">
        <f t="shared" ca="1" si="1615"/>
        <v>119818.44395777778</v>
      </c>
      <c r="KI465" s="106">
        <f t="shared" ca="1" si="1615"/>
        <v>97273.607189599948</v>
      </c>
      <c r="KJ465" s="106">
        <f t="shared" ca="1" si="1615"/>
        <v>67045.088705948699</v>
      </c>
      <c r="KK465" s="106">
        <f t="shared" ca="1" si="1615"/>
        <v>42912.340454559351</v>
      </c>
      <c r="KL465" s="106">
        <f t="shared" ca="1" si="1615"/>
        <v>8595.0653208225413</v>
      </c>
      <c r="KM465" s="106">
        <f t="shared" ca="1" si="1615"/>
        <v>34925.100888963992</v>
      </c>
      <c r="KN465" s="106">
        <f t="shared" ca="1" si="1615"/>
        <v>35896.469991893515</v>
      </c>
      <c r="KO465" s="106">
        <f t="shared" ca="1" si="1615"/>
        <v>72520.842424583185</v>
      </c>
      <c r="KP465" s="106">
        <f t="shared" ca="1" si="1615"/>
        <v>91603.786628621107</v>
      </c>
      <c r="KQ465" s="106">
        <f t="shared" ref="KQ465:LT465" ca="1" si="1616">SUM(KQ461:KQ464)</f>
        <v>97358.135786424653</v>
      </c>
      <c r="KR465" s="106">
        <f t="shared" ca="1" si="1616"/>
        <v>108946.06933128492</v>
      </c>
      <c r="KS465" s="106">
        <f t="shared" ca="1" si="1616"/>
        <v>121059.59287434074</v>
      </c>
      <c r="KT465" s="106">
        <f t="shared" ca="1" si="1616"/>
        <v>116556.72341609289</v>
      </c>
      <c r="KU465" s="106">
        <f t="shared" ca="1" si="1616"/>
        <v>94225.071601150921</v>
      </c>
      <c r="KV465" s="106">
        <f t="shared" ca="1" si="1616"/>
        <v>64279.760596122956</v>
      </c>
      <c r="KW465" s="106">
        <f t="shared" ca="1" si="1616"/>
        <v>45970.510526386483</v>
      </c>
      <c r="KX465" s="106">
        <f t="shared" ca="1" si="1616"/>
        <v>10484.325468417999</v>
      </c>
      <c r="KY465" s="106">
        <f t="shared" ca="1" si="1616"/>
        <v>39701.396936256766</v>
      </c>
      <c r="KZ465" s="106">
        <f t="shared" ca="1" si="1616"/>
        <v>39357.065556035639</v>
      </c>
      <c r="LA465" s="106">
        <f t="shared" ca="1" si="1616"/>
        <v>75668.998365780921</v>
      </c>
      <c r="LB465" s="106">
        <f t="shared" ca="1" si="1616"/>
        <v>95139.96516083325</v>
      </c>
      <c r="LC465" s="106">
        <f t="shared" ca="1" si="1616"/>
        <v>100566.24671536294</v>
      </c>
      <c r="LD465" s="106">
        <f t="shared" ca="1" si="1616"/>
        <v>112087.98651696929</v>
      </c>
      <c r="LE465" s="106">
        <f t="shared" ca="1" si="1616"/>
        <v>124130.69438471981</v>
      </c>
      <c r="LF465" s="106">
        <f t="shared" ca="1" si="1616"/>
        <v>119936.20655079251</v>
      </c>
      <c r="LG465" s="106">
        <f t="shared" ca="1" si="1616"/>
        <v>97881.780535826852</v>
      </c>
      <c r="LH465" s="106">
        <f t="shared" ca="1" si="1616"/>
        <v>68283.682460899814</v>
      </c>
      <c r="LI465" s="106">
        <f t="shared" ca="1" si="1616"/>
        <v>44869.233978426717</v>
      </c>
      <c r="LJ465" s="106">
        <f t="shared" ca="1" si="1616"/>
        <v>9355.3968247235189</v>
      </c>
      <c r="LK465" s="106">
        <f t="shared" ca="1" si="1616"/>
        <v>38830.03331866498</v>
      </c>
      <c r="LL465" s="106">
        <f t="shared" ca="1" si="1616"/>
        <v>38274.580144627806</v>
      </c>
      <c r="LM465" s="106">
        <f t="shared" ca="1" si="1616"/>
        <v>74270.702134329753</v>
      </c>
      <c r="LN465" s="106">
        <f t="shared" ca="1" si="1616"/>
        <v>94085.984472461525</v>
      </c>
      <c r="LO465" s="106">
        <f t="shared" ca="1" si="1616"/>
        <v>98920.115960445546</v>
      </c>
      <c r="LP465" s="106">
        <f t="shared" ca="1" si="1616"/>
        <v>110328.17534549718</v>
      </c>
      <c r="LQ465" s="106">
        <f t="shared" ca="1" si="1616"/>
        <v>122252.14541685842</v>
      </c>
      <c r="LR465" s="106">
        <f t="shared" ca="1" si="1616"/>
        <v>118097.26152588149</v>
      </c>
      <c r="LS465" s="106">
        <f t="shared" ca="1" si="1616"/>
        <v>96265.531332716128</v>
      </c>
      <c r="LT465" s="106">
        <f t="shared" ca="1" si="1616"/>
        <v>-1002926.9145183889</v>
      </c>
      <c r="LU465" s="106"/>
      <c r="LV465" s="106"/>
      <c r="LW465" s="106"/>
      <c r="LX465" s="106"/>
      <c r="LY465" s="106"/>
      <c r="LZ465" s="106"/>
      <c r="MA465" s="106"/>
      <c r="MB465" s="106"/>
      <c r="MC465" s="106"/>
      <c r="MD465" s="106"/>
      <c r="ME465" s="106"/>
      <c r="MF465" s="106"/>
      <c r="MG465" s="106"/>
      <c r="MH465" s="106"/>
      <c r="MI465" s="106"/>
      <c r="MJ465" s="106"/>
      <c r="MK465" s="106"/>
      <c r="ML465" s="106"/>
      <c r="MM465" s="106"/>
      <c r="MN465" s="106"/>
      <c r="MO465" s="106"/>
      <c r="MP465" s="106"/>
      <c r="MQ465" s="106"/>
      <c r="MR465" s="106"/>
      <c r="MS465" s="106"/>
      <c r="MT465" s="106"/>
      <c r="MU465" s="106"/>
      <c r="MV465" s="106"/>
      <c r="MW465" s="106"/>
      <c r="MX465" s="106"/>
      <c r="MY465" s="106"/>
      <c r="MZ465" s="106"/>
      <c r="NA465" s="106"/>
      <c r="NB465" s="106"/>
      <c r="NC465" s="106"/>
      <c r="ND465" s="106"/>
      <c r="NE465" s="106"/>
      <c r="NF465" s="106"/>
      <c r="NG465" s="106"/>
      <c r="NH465" s="106"/>
      <c r="NI465" s="106"/>
      <c r="NJ465" s="106"/>
      <c r="NK465" s="106"/>
      <c r="NL465" s="106"/>
      <c r="NM465" s="106"/>
      <c r="NN465" s="106"/>
      <c r="NO465" s="106"/>
      <c r="NP465" s="106"/>
      <c r="NQ465" s="106"/>
      <c r="NR465" s="106"/>
      <c r="NS465" s="106"/>
      <c r="NT465" s="106"/>
      <c r="NU465" s="106"/>
      <c r="NV465" s="106"/>
      <c r="NW465" s="106"/>
      <c r="NX465" s="106"/>
      <c r="NY465" s="106"/>
      <c r="NZ465" s="106"/>
      <c r="OA465" s="106"/>
      <c r="OB465" s="106"/>
      <c r="OC465" s="106"/>
      <c r="OD465" s="106"/>
      <c r="OE465" s="106"/>
      <c r="OF465" s="106"/>
      <c r="OG465" s="106"/>
      <c r="OH465" s="106"/>
      <c r="OI465" s="106"/>
      <c r="OJ465" s="106"/>
      <c r="OK465" s="106"/>
      <c r="OL465" s="106"/>
      <c r="OM465" s="106"/>
      <c r="ON465" s="106"/>
      <c r="OO465" s="106"/>
      <c r="OP465" s="106"/>
      <c r="OQ465" s="106"/>
      <c r="OR465" s="106"/>
      <c r="OS465" s="106"/>
      <c r="OT465" s="106"/>
      <c r="OU465" s="106"/>
      <c r="OV465" s="106"/>
      <c r="OW465" s="106"/>
      <c r="OX465" s="106"/>
      <c r="OY465" s="106"/>
      <c r="OZ465" s="106"/>
      <c r="PA465" s="106"/>
      <c r="PB465" s="106"/>
      <c r="PC465" s="106"/>
      <c r="PD465" s="106"/>
      <c r="PE465" s="106"/>
      <c r="PF465" s="106"/>
      <c r="PG465" s="106"/>
      <c r="PH465" s="106"/>
      <c r="PI465" s="106"/>
      <c r="PJ465" s="106"/>
      <c r="PK465" s="106"/>
      <c r="PL465" s="106"/>
      <c r="PM465" s="106"/>
      <c r="PN465" s="106"/>
      <c r="PO465" s="106"/>
      <c r="PP465" s="106"/>
      <c r="PQ465" s="106"/>
      <c r="PR465" s="106"/>
      <c r="PS465" s="106"/>
      <c r="PT465" s="106"/>
      <c r="PU465" s="106"/>
      <c r="PV465" s="106"/>
      <c r="PW465" s="106"/>
      <c r="PX465" s="106"/>
      <c r="PY465" s="106"/>
      <c r="PZ465" s="106"/>
      <c r="QA465" s="106"/>
      <c r="QB465" s="106"/>
      <c r="QC465" s="106"/>
      <c r="QD465" s="106"/>
      <c r="QE465" s="106"/>
      <c r="QF465" s="106"/>
      <c r="QG465" s="106"/>
      <c r="QH465" s="106"/>
      <c r="QI465" s="106"/>
      <c r="QJ465" s="106"/>
      <c r="QK465" s="106"/>
      <c r="QL465" s="106"/>
      <c r="QM465" s="106"/>
      <c r="QN465" s="106"/>
      <c r="QO465" s="106"/>
      <c r="QP465" s="106"/>
      <c r="QQ465" s="106"/>
      <c r="QR465" s="106"/>
      <c r="QS465" s="106"/>
      <c r="QT465" s="106"/>
      <c r="QU465" s="106"/>
    </row>
    <row r="466" spans="1:463" ht="15" customHeight="1" outlineLevel="1">
      <c r="C466" s="3" t="s">
        <v>632</v>
      </c>
      <c r="E466" s="50" t="s">
        <v>95</v>
      </c>
      <c r="F466" s="125"/>
      <c r="G466" s="125"/>
      <c r="H466" s="99">
        <f t="shared" si="1573"/>
        <v>0</v>
      </c>
      <c r="I466" s="45">
        <f>I442</f>
        <v>0</v>
      </c>
      <c r="J466" s="45">
        <f>J185*-1</f>
        <v>0</v>
      </c>
      <c r="K466" s="45">
        <f>K185*-1</f>
        <v>0</v>
      </c>
      <c r="L466" s="45">
        <f>L442</f>
        <v>0</v>
      </c>
      <c r="M466" s="45">
        <f t="shared" ref="M466:W466" si="1617">M185*-1</f>
        <v>0</v>
      </c>
      <c r="N466" s="45">
        <f t="shared" si="1617"/>
        <v>0</v>
      </c>
      <c r="O466" s="45">
        <f t="shared" si="1617"/>
        <v>0</v>
      </c>
      <c r="P466" s="45">
        <f t="shared" si="1617"/>
        <v>0</v>
      </c>
      <c r="Q466" s="45">
        <f t="shared" si="1617"/>
        <v>0</v>
      </c>
      <c r="R466" s="45">
        <f t="shared" si="1617"/>
        <v>0</v>
      </c>
      <c r="S466" s="45">
        <f t="shared" si="1617"/>
        <v>0</v>
      </c>
      <c r="T466" s="45">
        <f t="shared" si="1617"/>
        <v>0</v>
      </c>
      <c r="U466" s="45">
        <f t="shared" si="1617"/>
        <v>0</v>
      </c>
      <c r="V466" s="45">
        <f t="shared" si="1617"/>
        <v>0</v>
      </c>
      <c r="W466" s="45">
        <f t="shared" si="1617"/>
        <v>0</v>
      </c>
      <c r="X466" s="45">
        <f>X442</f>
        <v>0</v>
      </c>
      <c r="Y466" s="45">
        <f t="shared" ref="Y466:CJ466" si="1618">Y185*-1</f>
        <v>0</v>
      </c>
      <c r="Z466" s="45">
        <f t="shared" si="1618"/>
        <v>0</v>
      </c>
      <c r="AA466" s="45">
        <f t="shared" si="1618"/>
        <v>0</v>
      </c>
      <c r="AB466" s="45">
        <f t="shared" si="1618"/>
        <v>0</v>
      </c>
      <c r="AC466" s="45">
        <f t="shared" si="1618"/>
        <v>0</v>
      </c>
      <c r="AD466" s="45">
        <f t="shared" si="1618"/>
        <v>-169431.66992192154</v>
      </c>
      <c r="AE466" s="45">
        <f t="shared" si="1618"/>
        <v>0</v>
      </c>
      <c r="AF466" s="45">
        <f t="shared" si="1618"/>
        <v>0</v>
      </c>
      <c r="AG466" s="45">
        <f t="shared" si="1618"/>
        <v>-169431.66992192154</v>
      </c>
      <c r="AH466" s="45">
        <f t="shared" si="1618"/>
        <v>0</v>
      </c>
      <c r="AI466" s="45">
        <f t="shared" si="1618"/>
        <v>0</v>
      </c>
      <c r="AJ466" s="45">
        <f t="shared" si="1618"/>
        <v>0</v>
      </c>
      <c r="AK466" s="45">
        <f t="shared" si="1618"/>
        <v>0</v>
      </c>
      <c r="AL466" s="45">
        <f t="shared" si="1618"/>
        <v>0</v>
      </c>
      <c r="AM466" s="45">
        <f t="shared" si="1618"/>
        <v>0</v>
      </c>
      <c r="AN466" s="45">
        <f t="shared" si="1618"/>
        <v>0</v>
      </c>
      <c r="AO466" s="45">
        <f t="shared" si="1618"/>
        <v>0</v>
      </c>
      <c r="AP466" s="45">
        <f t="shared" si="1618"/>
        <v>0</v>
      </c>
      <c r="AQ466" s="45">
        <f t="shared" si="1618"/>
        <v>0</v>
      </c>
      <c r="AR466" s="45">
        <f t="shared" si="1618"/>
        <v>0</v>
      </c>
      <c r="AS466" s="45">
        <f t="shared" si="1618"/>
        <v>0</v>
      </c>
      <c r="AT466" s="45">
        <f t="shared" si="1618"/>
        <v>0</v>
      </c>
      <c r="AU466" s="45">
        <f t="shared" si="1618"/>
        <v>0</v>
      </c>
      <c r="AV466" s="45">
        <f t="shared" si="1618"/>
        <v>0</v>
      </c>
      <c r="AW466" s="45">
        <f t="shared" si="1618"/>
        <v>0</v>
      </c>
      <c r="AX466" s="45">
        <f t="shared" si="1618"/>
        <v>0</v>
      </c>
      <c r="AY466" s="45">
        <f t="shared" si="1618"/>
        <v>0</v>
      </c>
      <c r="AZ466" s="45">
        <f t="shared" si="1618"/>
        <v>0</v>
      </c>
      <c r="BA466" s="45">
        <f t="shared" si="1618"/>
        <v>0</v>
      </c>
      <c r="BB466" s="45">
        <f t="shared" si="1618"/>
        <v>0</v>
      </c>
      <c r="BC466" s="45">
        <f t="shared" si="1618"/>
        <v>0</v>
      </c>
      <c r="BD466" s="45">
        <f t="shared" si="1618"/>
        <v>0</v>
      </c>
      <c r="BE466" s="45">
        <f t="shared" si="1618"/>
        <v>0</v>
      </c>
      <c r="BF466" s="45">
        <f t="shared" si="1618"/>
        <v>0</v>
      </c>
      <c r="BG466" s="45">
        <f t="shared" si="1618"/>
        <v>0</v>
      </c>
      <c r="BH466" s="45">
        <f t="shared" si="1618"/>
        <v>0</v>
      </c>
      <c r="BI466" s="45">
        <f t="shared" si="1618"/>
        <v>0</v>
      </c>
      <c r="BJ466" s="45">
        <f t="shared" si="1618"/>
        <v>0</v>
      </c>
      <c r="BK466" s="45">
        <f t="shared" si="1618"/>
        <v>0</v>
      </c>
      <c r="BL466" s="45">
        <f t="shared" si="1618"/>
        <v>0</v>
      </c>
      <c r="BM466" s="45">
        <f t="shared" si="1618"/>
        <v>0</v>
      </c>
      <c r="BN466" s="45">
        <f t="shared" si="1618"/>
        <v>0</v>
      </c>
      <c r="BO466" s="45">
        <f t="shared" si="1618"/>
        <v>0</v>
      </c>
      <c r="BP466" s="45">
        <f t="shared" si="1618"/>
        <v>0</v>
      </c>
      <c r="BQ466" s="45">
        <f t="shared" si="1618"/>
        <v>0</v>
      </c>
      <c r="BR466" s="45">
        <f t="shared" si="1618"/>
        <v>0</v>
      </c>
      <c r="BS466" s="45">
        <f t="shared" si="1618"/>
        <v>0</v>
      </c>
      <c r="BT466" s="45">
        <f t="shared" si="1618"/>
        <v>0</v>
      </c>
      <c r="BU466" s="45">
        <f t="shared" si="1618"/>
        <v>0</v>
      </c>
      <c r="BV466" s="45">
        <f t="shared" si="1618"/>
        <v>0</v>
      </c>
      <c r="BW466" s="45">
        <f t="shared" si="1618"/>
        <v>0</v>
      </c>
      <c r="BX466" s="45">
        <f t="shared" si="1618"/>
        <v>0</v>
      </c>
      <c r="BY466" s="45">
        <f t="shared" si="1618"/>
        <v>0</v>
      </c>
      <c r="BZ466" s="45">
        <f t="shared" si="1618"/>
        <v>0</v>
      </c>
      <c r="CA466" s="45">
        <f t="shared" si="1618"/>
        <v>0</v>
      </c>
      <c r="CB466" s="45">
        <f t="shared" si="1618"/>
        <v>0</v>
      </c>
      <c r="CC466" s="45">
        <f t="shared" si="1618"/>
        <v>0</v>
      </c>
      <c r="CD466" s="45">
        <f t="shared" si="1618"/>
        <v>0</v>
      </c>
      <c r="CE466" s="45">
        <f t="shared" si="1618"/>
        <v>0</v>
      </c>
      <c r="CF466" s="45">
        <f t="shared" si="1618"/>
        <v>0</v>
      </c>
      <c r="CG466" s="45">
        <f t="shared" si="1618"/>
        <v>0</v>
      </c>
      <c r="CH466" s="45">
        <f t="shared" si="1618"/>
        <v>0</v>
      </c>
      <c r="CI466" s="45">
        <f t="shared" si="1618"/>
        <v>0</v>
      </c>
      <c r="CJ466" s="45">
        <f t="shared" si="1618"/>
        <v>0</v>
      </c>
      <c r="CK466" s="45">
        <f t="shared" ref="CK466:EV466" si="1619">CK185*-1</f>
        <v>0</v>
      </c>
      <c r="CL466" s="45">
        <f t="shared" si="1619"/>
        <v>0</v>
      </c>
      <c r="CM466" s="45">
        <f t="shared" si="1619"/>
        <v>0</v>
      </c>
      <c r="CN466" s="45">
        <f t="shared" si="1619"/>
        <v>0</v>
      </c>
      <c r="CO466" s="45">
        <f t="shared" si="1619"/>
        <v>0</v>
      </c>
      <c r="CP466" s="45">
        <f t="shared" si="1619"/>
        <v>0</v>
      </c>
      <c r="CQ466" s="45">
        <f t="shared" si="1619"/>
        <v>0</v>
      </c>
      <c r="CR466" s="45">
        <f t="shared" si="1619"/>
        <v>0</v>
      </c>
      <c r="CS466" s="45">
        <f t="shared" si="1619"/>
        <v>0</v>
      </c>
      <c r="CT466" s="45">
        <f t="shared" si="1619"/>
        <v>0</v>
      </c>
      <c r="CU466" s="45">
        <f t="shared" si="1619"/>
        <v>0</v>
      </c>
      <c r="CV466" s="45">
        <f t="shared" si="1619"/>
        <v>0</v>
      </c>
      <c r="CW466" s="45">
        <f t="shared" si="1619"/>
        <v>0</v>
      </c>
      <c r="CX466" s="45">
        <f t="shared" si="1619"/>
        <v>0</v>
      </c>
      <c r="CY466" s="45">
        <f t="shared" si="1619"/>
        <v>0</v>
      </c>
      <c r="CZ466" s="45">
        <f t="shared" si="1619"/>
        <v>0</v>
      </c>
      <c r="DA466" s="45">
        <f t="shared" si="1619"/>
        <v>0</v>
      </c>
      <c r="DB466" s="45">
        <f t="shared" si="1619"/>
        <v>0</v>
      </c>
      <c r="DC466" s="45">
        <f t="shared" si="1619"/>
        <v>0</v>
      </c>
      <c r="DD466" s="45">
        <f t="shared" si="1619"/>
        <v>0</v>
      </c>
      <c r="DE466" s="45">
        <f t="shared" si="1619"/>
        <v>0</v>
      </c>
      <c r="DF466" s="45">
        <f t="shared" si="1619"/>
        <v>0</v>
      </c>
      <c r="DG466" s="45">
        <f t="shared" si="1619"/>
        <v>0</v>
      </c>
      <c r="DH466" s="45">
        <f t="shared" si="1619"/>
        <v>0</v>
      </c>
      <c r="DI466" s="45">
        <f t="shared" si="1619"/>
        <v>0</v>
      </c>
      <c r="DJ466" s="45">
        <f t="shared" si="1619"/>
        <v>0</v>
      </c>
      <c r="DK466" s="45">
        <f t="shared" si="1619"/>
        <v>0</v>
      </c>
      <c r="DL466" s="45">
        <f t="shared" si="1619"/>
        <v>0</v>
      </c>
      <c r="DM466" s="45">
        <f t="shared" si="1619"/>
        <v>0</v>
      </c>
      <c r="DN466" s="45">
        <f t="shared" si="1619"/>
        <v>0</v>
      </c>
      <c r="DO466" s="45">
        <f t="shared" si="1619"/>
        <v>0</v>
      </c>
      <c r="DP466" s="45">
        <f t="shared" si="1619"/>
        <v>0</v>
      </c>
      <c r="DQ466" s="45">
        <f t="shared" si="1619"/>
        <v>0</v>
      </c>
      <c r="DR466" s="45">
        <f t="shared" si="1619"/>
        <v>0</v>
      </c>
      <c r="DS466" s="45">
        <f t="shared" si="1619"/>
        <v>0</v>
      </c>
      <c r="DT466" s="45">
        <f t="shared" si="1619"/>
        <v>0</v>
      </c>
      <c r="DU466" s="45">
        <f t="shared" si="1619"/>
        <v>0</v>
      </c>
      <c r="DV466" s="45">
        <f t="shared" si="1619"/>
        <v>0</v>
      </c>
      <c r="DW466" s="45">
        <f t="shared" si="1619"/>
        <v>0</v>
      </c>
      <c r="DX466" s="45">
        <f t="shared" si="1619"/>
        <v>0</v>
      </c>
      <c r="DY466" s="45">
        <f t="shared" si="1619"/>
        <v>0</v>
      </c>
      <c r="DZ466" s="45">
        <f t="shared" si="1619"/>
        <v>0</v>
      </c>
      <c r="EA466" s="45">
        <f t="shared" si="1619"/>
        <v>0</v>
      </c>
      <c r="EB466" s="45">
        <f t="shared" si="1619"/>
        <v>0</v>
      </c>
      <c r="EC466" s="45">
        <f t="shared" si="1619"/>
        <v>0</v>
      </c>
      <c r="ED466" s="45">
        <f t="shared" si="1619"/>
        <v>0</v>
      </c>
      <c r="EE466" s="45">
        <f t="shared" si="1619"/>
        <v>0</v>
      </c>
      <c r="EF466" s="45">
        <f t="shared" si="1619"/>
        <v>0</v>
      </c>
      <c r="EG466" s="45">
        <f t="shared" si="1619"/>
        <v>0</v>
      </c>
      <c r="EH466" s="45">
        <f t="shared" si="1619"/>
        <v>0</v>
      </c>
      <c r="EI466" s="45">
        <f t="shared" si="1619"/>
        <v>0</v>
      </c>
      <c r="EJ466" s="45">
        <f t="shared" si="1619"/>
        <v>0</v>
      </c>
      <c r="EK466" s="45">
        <f t="shared" si="1619"/>
        <v>0</v>
      </c>
      <c r="EL466" s="45">
        <f t="shared" si="1619"/>
        <v>0</v>
      </c>
      <c r="EM466" s="45">
        <f t="shared" si="1619"/>
        <v>0</v>
      </c>
      <c r="EN466" s="45">
        <f t="shared" si="1619"/>
        <v>0</v>
      </c>
      <c r="EO466" s="45">
        <f t="shared" si="1619"/>
        <v>0</v>
      </c>
      <c r="EP466" s="45">
        <f t="shared" si="1619"/>
        <v>0</v>
      </c>
      <c r="EQ466" s="45">
        <f t="shared" si="1619"/>
        <v>0</v>
      </c>
      <c r="ER466" s="45">
        <f t="shared" si="1619"/>
        <v>0</v>
      </c>
      <c r="ES466" s="45">
        <f t="shared" si="1619"/>
        <v>0</v>
      </c>
      <c r="ET466" s="45">
        <f t="shared" si="1619"/>
        <v>0</v>
      </c>
      <c r="EU466" s="45">
        <f t="shared" si="1619"/>
        <v>0</v>
      </c>
      <c r="EV466" s="45">
        <f t="shared" si="1619"/>
        <v>0</v>
      </c>
      <c r="EW466" s="45">
        <f t="shared" ref="EW466:HH466" si="1620">EW185*-1</f>
        <v>0</v>
      </c>
      <c r="EX466" s="45">
        <f t="shared" si="1620"/>
        <v>0</v>
      </c>
      <c r="EY466" s="45">
        <f t="shared" si="1620"/>
        <v>0</v>
      </c>
      <c r="EZ466" s="45">
        <f t="shared" si="1620"/>
        <v>0</v>
      </c>
      <c r="FA466" s="45">
        <f t="shared" si="1620"/>
        <v>0</v>
      </c>
      <c r="FB466" s="45">
        <f t="shared" si="1620"/>
        <v>0</v>
      </c>
      <c r="FC466" s="45">
        <f t="shared" si="1620"/>
        <v>0</v>
      </c>
      <c r="FD466" s="45">
        <f t="shared" si="1620"/>
        <v>0</v>
      </c>
      <c r="FE466" s="45">
        <f t="shared" si="1620"/>
        <v>0</v>
      </c>
      <c r="FF466" s="45">
        <f t="shared" si="1620"/>
        <v>0</v>
      </c>
      <c r="FG466" s="45">
        <f t="shared" si="1620"/>
        <v>0</v>
      </c>
      <c r="FH466" s="45">
        <f t="shared" si="1620"/>
        <v>0</v>
      </c>
      <c r="FI466" s="45">
        <f t="shared" si="1620"/>
        <v>0</v>
      </c>
      <c r="FJ466" s="45">
        <f t="shared" si="1620"/>
        <v>0</v>
      </c>
      <c r="FK466" s="45">
        <f t="shared" si="1620"/>
        <v>0</v>
      </c>
      <c r="FL466" s="45">
        <f t="shared" si="1620"/>
        <v>0</v>
      </c>
      <c r="FM466" s="45">
        <f t="shared" si="1620"/>
        <v>0</v>
      </c>
      <c r="FN466" s="45">
        <f t="shared" si="1620"/>
        <v>0</v>
      </c>
      <c r="FO466" s="45">
        <f t="shared" si="1620"/>
        <v>0</v>
      </c>
      <c r="FP466" s="45">
        <f t="shared" si="1620"/>
        <v>0</v>
      </c>
      <c r="FQ466" s="45">
        <f t="shared" si="1620"/>
        <v>0</v>
      </c>
      <c r="FR466" s="45">
        <f t="shared" si="1620"/>
        <v>0</v>
      </c>
      <c r="FS466" s="45">
        <f t="shared" si="1620"/>
        <v>0</v>
      </c>
      <c r="FT466" s="45">
        <f t="shared" si="1620"/>
        <v>0</v>
      </c>
      <c r="FU466" s="45">
        <f t="shared" si="1620"/>
        <v>0</v>
      </c>
      <c r="FV466" s="45">
        <f t="shared" si="1620"/>
        <v>0</v>
      </c>
      <c r="FW466" s="45">
        <f t="shared" si="1620"/>
        <v>0</v>
      </c>
      <c r="FX466" s="45">
        <f t="shared" si="1620"/>
        <v>0</v>
      </c>
      <c r="FY466" s="45">
        <f t="shared" si="1620"/>
        <v>0</v>
      </c>
      <c r="FZ466" s="45">
        <f t="shared" si="1620"/>
        <v>0</v>
      </c>
      <c r="GA466" s="45">
        <f t="shared" si="1620"/>
        <v>0</v>
      </c>
      <c r="GB466" s="45">
        <f t="shared" si="1620"/>
        <v>0</v>
      </c>
      <c r="GC466" s="45">
        <f t="shared" si="1620"/>
        <v>0</v>
      </c>
      <c r="GD466" s="45">
        <f t="shared" si="1620"/>
        <v>0</v>
      </c>
      <c r="GE466" s="45">
        <f t="shared" si="1620"/>
        <v>0</v>
      </c>
      <c r="GF466" s="45">
        <f t="shared" si="1620"/>
        <v>0</v>
      </c>
      <c r="GG466" s="45">
        <f t="shared" si="1620"/>
        <v>0</v>
      </c>
      <c r="GH466" s="45">
        <f t="shared" si="1620"/>
        <v>0</v>
      </c>
      <c r="GI466" s="45">
        <f t="shared" si="1620"/>
        <v>0</v>
      </c>
      <c r="GJ466" s="45">
        <f t="shared" si="1620"/>
        <v>0</v>
      </c>
      <c r="GK466" s="45">
        <f t="shared" si="1620"/>
        <v>0</v>
      </c>
      <c r="GL466" s="45">
        <f t="shared" si="1620"/>
        <v>0</v>
      </c>
      <c r="GM466" s="45">
        <f t="shared" si="1620"/>
        <v>0</v>
      </c>
      <c r="GN466" s="45">
        <f t="shared" si="1620"/>
        <v>0</v>
      </c>
      <c r="GO466" s="45">
        <f t="shared" si="1620"/>
        <v>0</v>
      </c>
      <c r="GP466" s="45">
        <f t="shared" si="1620"/>
        <v>0</v>
      </c>
      <c r="GQ466" s="45">
        <f t="shared" si="1620"/>
        <v>0</v>
      </c>
      <c r="GR466" s="45">
        <f t="shared" si="1620"/>
        <v>0</v>
      </c>
      <c r="GS466" s="45">
        <f t="shared" si="1620"/>
        <v>0</v>
      </c>
      <c r="GT466" s="45">
        <f t="shared" si="1620"/>
        <v>0</v>
      </c>
      <c r="GU466" s="45">
        <f t="shared" si="1620"/>
        <v>0</v>
      </c>
      <c r="GV466" s="45">
        <f t="shared" si="1620"/>
        <v>0</v>
      </c>
      <c r="GW466" s="45">
        <f t="shared" si="1620"/>
        <v>0</v>
      </c>
      <c r="GX466" s="45">
        <f t="shared" si="1620"/>
        <v>0</v>
      </c>
      <c r="GY466" s="45">
        <f t="shared" si="1620"/>
        <v>0</v>
      </c>
      <c r="GZ466" s="45">
        <f t="shared" si="1620"/>
        <v>0</v>
      </c>
      <c r="HA466" s="45">
        <f t="shared" si="1620"/>
        <v>0</v>
      </c>
      <c r="HB466" s="45">
        <f t="shared" si="1620"/>
        <v>0</v>
      </c>
      <c r="HC466" s="45">
        <f t="shared" si="1620"/>
        <v>0</v>
      </c>
      <c r="HD466" s="45">
        <f t="shared" si="1620"/>
        <v>0</v>
      </c>
      <c r="HE466" s="45">
        <f t="shared" si="1620"/>
        <v>0</v>
      </c>
      <c r="HF466" s="45">
        <f t="shared" si="1620"/>
        <v>0</v>
      </c>
      <c r="HG466" s="45">
        <f t="shared" si="1620"/>
        <v>0</v>
      </c>
      <c r="HH466" s="45">
        <f t="shared" si="1620"/>
        <v>0</v>
      </c>
      <c r="HI466" s="45">
        <f t="shared" ref="HI466:JT466" si="1621">HI185*-1</f>
        <v>0</v>
      </c>
      <c r="HJ466" s="45">
        <f t="shared" si="1621"/>
        <v>0</v>
      </c>
      <c r="HK466" s="45">
        <f t="shared" si="1621"/>
        <v>0</v>
      </c>
      <c r="HL466" s="45">
        <f t="shared" si="1621"/>
        <v>0</v>
      </c>
      <c r="HM466" s="45">
        <f t="shared" si="1621"/>
        <v>0</v>
      </c>
      <c r="HN466" s="45">
        <f t="shared" si="1621"/>
        <v>0</v>
      </c>
      <c r="HO466" s="45">
        <f t="shared" si="1621"/>
        <v>0</v>
      </c>
      <c r="HP466" s="45">
        <f t="shared" si="1621"/>
        <v>0</v>
      </c>
      <c r="HQ466" s="45">
        <f t="shared" si="1621"/>
        <v>0</v>
      </c>
      <c r="HR466" s="45">
        <f t="shared" si="1621"/>
        <v>0</v>
      </c>
      <c r="HS466" s="45">
        <f t="shared" si="1621"/>
        <v>0</v>
      </c>
      <c r="HT466" s="45">
        <f t="shared" si="1621"/>
        <v>0</v>
      </c>
      <c r="HU466" s="45">
        <f t="shared" si="1621"/>
        <v>0</v>
      </c>
      <c r="HV466" s="45">
        <f t="shared" si="1621"/>
        <v>0</v>
      </c>
      <c r="HW466" s="45">
        <f t="shared" si="1621"/>
        <v>0</v>
      </c>
      <c r="HX466" s="45">
        <f t="shared" si="1621"/>
        <v>0</v>
      </c>
      <c r="HY466" s="45">
        <f t="shared" si="1621"/>
        <v>0</v>
      </c>
      <c r="HZ466" s="45">
        <f t="shared" si="1621"/>
        <v>0</v>
      </c>
      <c r="IA466" s="45">
        <f t="shared" si="1621"/>
        <v>0</v>
      </c>
      <c r="IB466" s="45">
        <f t="shared" si="1621"/>
        <v>0</v>
      </c>
      <c r="IC466" s="45">
        <f t="shared" si="1621"/>
        <v>0</v>
      </c>
      <c r="ID466" s="45">
        <f t="shared" si="1621"/>
        <v>0</v>
      </c>
      <c r="IE466" s="45">
        <f t="shared" si="1621"/>
        <v>0</v>
      </c>
      <c r="IF466" s="45">
        <f t="shared" si="1621"/>
        <v>39873.124350798258</v>
      </c>
      <c r="IG466" s="45">
        <f t="shared" si="1621"/>
        <v>0</v>
      </c>
      <c r="IH466" s="45">
        <f t="shared" si="1621"/>
        <v>0</v>
      </c>
      <c r="II466" s="45">
        <f t="shared" si="1621"/>
        <v>169431.66992192151</v>
      </c>
      <c r="IJ466" s="45">
        <f t="shared" si="1621"/>
        <v>0</v>
      </c>
      <c r="IK466" s="45">
        <f t="shared" si="1621"/>
        <v>0</v>
      </c>
      <c r="IL466" s="45">
        <f t="shared" si="1621"/>
        <v>129558.54557112331</v>
      </c>
      <c r="IM466" s="45">
        <f t="shared" si="1621"/>
        <v>0</v>
      </c>
      <c r="IN466" s="45">
        <f t="shared" si="1621"/>
        <v>0</v>
      </c>
      <c r="IO466" s="45">
        <f t="shared" si="1621"/>
        <v>0</v>
      </c>
      <c r="IP466" s="45">
        <f t="shared" si="1621"/>
        <v>0</v>
      </c>
      <c r="IQ466" s="45">
        <f t="shared" si="1621"/>
        <v>0</v>
      </c>
      <c r="IR466" s="45">
        <f t="shared" si="1621"/>
        <v>0</v>
      </c>
      <c r="IS466" s="45">
        <f t="shared" si="1621"/>
        <v>0</v>
      </c>
      <c r="IT466" s="45">
        <f t="shared" si="1621"/>
        <v>0</v>
      </c>
      <c r="IU466" s="45">
        <f t="shared" si="1621"/>
        <v>0</v>
      </c>
      <c r="IV466" s="45">
        <f t="shared" si="1621"/>
        <v>0</v>
      </c>
      <c r="IW466" s="45">
        <f t="shared" si="1621"/>
        <v>0</v>
      </c>
      <c r="IX466" s="45">
        <f t="shared" si="1621"/>
        <v>0</v>
      </c>
      <c r="IY466" s="45">
        <f t="shared" si="1621"/>
        <v>0</v>
      </c>
      <c r="IZ466" s="45">
        <f t="shared" si="1621"/>
        <v>0</v>
      </c>
      <c r="JA466" s="45">
        <f t="shared" si="1621"/>
        <v>0</v>
      </c>
      <c r="JB466" s="45">
        <f t="shared" si="1621"/>
        <v>0</v>
      </c>
      <c r="JC466" s="45">
        <f t="shared" si="1621"/>
        <v>0</v>
      </c>
      <c r="JD466" s="45">
        <f t="shared" si="1621"/>
        <v>0</v>
      </c>
      <c r="JE466" s="45">
        <f t="shared" si="1621"/>
        <v>0</v>
      </c>
      <c r="JF466" s="45">
        <f t="shared" si="1621"/>
        <v>0</v>
      </c>
      <c r="JG466" s="45">
        <f t="shared" si="1621"/>
        <v>0</v>
      </c>
      <c r="JH466" s="45">
        <f t="shared" si="1621"/>
        <v>0</v>
      </c>
      <c r="JI466" s="45">
        <f t="shared" si="1621"/>
        <v>0</v>
      </c>
      <c r="JJ466" s="45">
        <f t="shared" si="1621"/>
        <v>0</v>
      </c>
      <c r="JK466" s="45">
        <f t="shared" si="1621"/>
        <v>0</v>
      </c>
      <c r="JL466" s="45">
        <f t="shared" si="1621"/>
        <v>0</v>
      </c>
      <c r="JM466" s="45">
        <f t="shared" si="1621"/>
        <v>0</v>
      </c>
      <c r="JN466" s="45">
        <f t="shared" si="1621"/>
        <v>0</v>
      </c>
      <c r="JO466" s="45">
        <f t="shared" si="1621"/>
        <v>0</v>
      </c>
      <c r="JP466" s="45">
        <f t="shared" si="1621"/>
        <v>0</v>
      </c>
      <c r="JQ466" s="45">
        <f t="shared" si="1621"/>
        <v>0</v>
      </c>
      <c r="JR466" s="45">
        <f t="shared" si="1621"/>
        <v>0</v>
      </c>
      <c r="JS466" s="45">
        <f t="shared" si="1621"/>
        <v>0</v>
      </c>
      <c r="JT466" s="45">
        <f t="shared" si="1621"/>
        <v>0</v>
      </c>
      <c r="JU466" s="45">
        <f t="shared" ref="JU466:LT466" si="1622">JU185*-1</f>
        <v>0</v>
      </c>
      <c r="JV466" s="45">
        <f t="shared" si="1622"/>
        <v>0</v>
      </c>
      <c r="JW466" s="45">
        <f t="shared" si="1622"/>
        <v>0</v>
      </c>
      <c r="JX466" s="45">
        <f t="shared" si="1622"/>
        <v>0</v>
      </c>
      <c r="JY466" s="45">
        <f t="shared" si="1622"/>
        <v>0</v>
      </c>
      <c r="JZ466" s="45">
        <f t="shared" si="1622"/>
        <v>0</v>
      </c>
      <c r="KA466" s="45">
        <f t="shared" si="1622"/>
        <v>0</v>
      </c>
      <c r="KB466" s="45">
        <f t="shared" si="1622"/>
        <v>0</v>
      </c>
      <c r="KC466" s="45">
        <f t="shared" si="1622"/>
        <v>0</v>
      </c>
      <c r="KD466" s="45">
        <f t="shared" si="1622"/>
        <v>0</v>
      </c>
      <c r="KE466" s="45">
        <f t="shared" si="1622"/>
        <v>0</v>
      </c>
      <c r="KF466" s="45">
        <f t="shared" si="1622"/>
        <v>0</v>
      </c>
      <c r="KG466" s="45">
        <f t="shared" si="1622"/>
        <v>0</v>
      </c>
      <c r="KH466" s="45">
        <f t="shared" si="1622"/>
        <v>0</v>
      </c>
      <c r="KI466" s="45">
        <f t="shared" si="1622"/>
        <v>0</v>
      </c>
      <c r="KJ466" s="45">
        <f t="shared" si="1622"/>
        <v>0</v>
      </c>
      <c r="KK466" s="45">
        <f t="shared" si="1622"/>
        <v>0</v>
      </c>
      <c r="KL466" s="45">
        <f t="shared" si="1622"/>
        <v>0</v>
      </c>
      <c r="KM466" s="45">
        <f t="shared" si="1622"/>
        <v>0</v>
      </c>
      <c r="KN466" s="45">
        <f t="shared" si="1622"/>
        <v>0</v>
      </c>
      <c r="KO466" s="45">
        <f t="shared" si="1622"/>
        <v>0</v>
      </c>
      <c r="KP466" s="45">
        <f t="shared" si="1622"/>
        <v>0</v>
      </c>
      <c r="KQ466" s="45">
        <f t="shared" si="1622"/>
        <v>0</v>
      </c>
      <c r="KR466" s="45">
        <f t="shared" si="1622"/>
        <v>0</v>
      </c>
      <c r="KS466" s="45">
        <f t="shared" si="1622"/>
        <v>0</v>
      </c>
      <c r="KT466" s="45">
        <f t="shared" si="1622"/>
        <v>0</v>
      </c>
      <c r="KU466" s="45">
        <f t="shared" si="1622"/>
        <v>0</v>
      </c>
      <c r="KV466" s="45">
        <f t="shared" si="1622"/>
        <v>0</v>
      </c>
      <c r="KW466" s="45">
        <f t="shared" si="1622"/>
        <v>0</v>
      </c>
      <c r="KX466" s="45">
        <f t="shared" si="1622"/>
        <v>0</v>
      </c>
      <c r="KY466" s="45">
        <f t="shared" si="1622"/>
        <v>0</v>
      </c>
      <c r="KZ466" s="45">
        <f t="shared" si="1622"/>
        <v>0</v>
      </c>
      <c r="LA466" s="45">
        <f t="shared" si="1622"/>
        <v>0</v>
      </c>
      <c r="LB466" s="45">
        <f t="shared" si="1622"/>
        <v>0</v>
      </c>
      <c r="LC466" s="45">
        <f t="shared" si="1622"/>
        <v>0</v>
      </c>
      <c r="LD466" s="45">
        <f t="shared" si="1622"/>
        <v>0</v>
      </c>
      <c r="LE466" s="45">
        <f t="shared" si="1622"/>
        <v>0</v>
      </c>
      <c r="LF466" s="45">
        <f t="shared" si="1622"/>
        <v>0</v>
      </c>
      <c r="LG466" s="45">
        <f t="shared" si="1622"/>
        <v>0</v>
      </c>
      <c r="LH466" s="45">
        <f t="shared" si="1622"/>
        <v>0</v>
      </c>
      <c r="LI466" s="45">
        <f t="shared" si="1622"/>
        <v>0</v>
      </c>
      <c r="LJ466" s="45">
        <f t="shared" si="1622"/>
        <v>0</v>
      </c>
      <c r="LK466" s="45">
        <f t="shared" si="1622"/>
        <v>0</v>
      </c>
      <c r="LL466" s="45">
        <f t="shared" si="1622"/>
        <v>0</v>
      </c>
      <c r="LM466" s="45">
        <f t="shared" si="1622"/>
        <v>0</v>
      </c>
      <c r="LN466" s="45">
        <f t="shared" si="1622"/>
        <v>0</v>
      </c>
      <c r="LO466" s="45">
        <f t="shared" si="1622"/>
        <v>0</v>
      </c>
      <c r="LP466" s="45">
        <f t="shared" si="1622"/>
        <v>0</v>
      </c>
      <c r="LQ466" s="45">
        <f t="shared" si="1622"/>
        <v>0</v>
      </c>
      <c r="LR466" s="45">
        <f t="shared" si="1622"/>
        <v>0</v>
      </c>
      <c r="LS466" s="45">
        <f t="shared" si="1622"/>
        <v>0</v>
      </c>
      <c r="LT466" s="45">
        <f t="shared" si="1622"/>
        <v>0</v>
      </c>
      <c r="LU466" s="45"/>
      <c r="LV466" s="45"/>
      <c r="LW466" s="45"/>
      <c r="LX466" s="45"/>
      <c r="LY466" s="45"/>
      <c r="LZ466" s="45"/>
      <c r="MA466" s="45"/>
      <c r="MB466" s="45"/>
      <c r="MC466" s="45"/>
      <c r="MD466" s="45"/>
      <c r="ME466" s="45"/>
      <c r="MF466" s="45"/>
      <c r="MG466" s="45"/>
      <c r="MH466" s="45"/>
      <c r="MI466" s="45"/>
      <c r="MJ466" s="45"/>
      <c r="MK466" s="45"/>
      <c r="ML466" s="45"/>
      <c r="MM466" s="45"/>
      <c r="MN466" s="45"/>
      <c r="MO466" s="45"/>
      <c r="MP466" s="45"/>
      <c r="MQ466" s="45"/>
      <c r="MR466" s="45"/>
      <c r="MS466" s="45"/>
      <c r="MT466" s="45"/>
      <c r="MU466" s="45"/>
      <c r="MV466" s="45"/>
      <c r="MW466" s="45"/>
      <c r="MX466" s="45"/>
      <c r="MY466" s="45"/>
      <c r="MZ466" s="45"/>
      <c r="NA466" s="45"/>
      <c r="NB466" s="45"/>
      <c r="NC466" s="45"/>
      <c r="ND466" s="45"/>
      <c r="NE466" s="45"/>
      <c r="NF466" s="45"/>
      <c r="NG466" s="45"/>
      <c r="NH466" s="45"/>
      <c r="NI466" s="45"/>
      <c r="NJ466" s="45"/>
      <c r="NK466" s="45"/>
      <c r="NL466" s="45"/>
      <c r="NM466" s="45"/>
      <c r="NN466" s="45"/>
      <c r="NO466" s="45"/>
      <c r="NP466" s="45"/>
      <c r="NQ466" s="45"/>
      <c r="NR466" s="45"/>
      <c r="NS466" s="45"/>
      <c r="NT466" s="45"/>
      <c r="NU466" s="45"/>
      <c r="NV466" s="45"/>
      <c r="NW466" s="45"/>
      <c r="NX466" s="45"/>
      <c r="NY466" s="45"/>
      <c r="NZ466" s="45"/>
      <c r="OA466" s="45"/>
      <c r="OB466" s="45"/>
      <c r="OC466" s="45"/>
      <c r="OD466" s="45"/>
      <c r="OE466" s="45"/>
      <c r="OF466" s="45"/>
      <c r="OG466" s="45"/>
      <c r="OH466" s="45"/>
      <c r="OI466" s="45"/>
      <c r="OJ466" s="45"/>
      <c r="OK466" s="45"/>
      <c r="OL466" s="45"/>
      <c r="OM466" s="45"/>
      <c r="ON466" s="45"/>
      <c r="OO466" s="45"/>
      <c r="OP466" s="45"/>
      <c r="OQ466" s="45"/>
      <c r="OR466" s="45"/>
      <c r="OS466" s="45"/>
      <c r="OT466" s="45"/>
      <c r="OU466" s="45"/>
      <c r="OV466" s="45"/>
      <c r="OW466" s="45"/>
      <c r="OX466" s="45"/>
      <c r="OY466" s="45"/>
      <c r="OZ466" s="45"/>
      <c r="PA466" s="45"/>
      <c r="PB466" s="45"/>
      <c r="PC466" s="45"/>
      <c r="PD466" s="45"/>
      <c r="PE466" s="45"/>
      <c r="PF466" s="45"/>
      <c r="PG466" s="45"/>
      <c r="PH466" s="45"/>
      <c r="PI466" s="45"/>
      <c r="PJ466" s="45"/>
      <c r="PK466" s="45"/>
      <c r="PL466" s="45"/>
      <c r="PM466" s="45"/>
      <c r="PN466" s="45"/>
      <c r="PO466" s="45"/>
      <c r="PP466" s="45"/>
      <c r="PQ466" s="45"/>
      <c r="PR466" s="45"/>
      <c r="PS466" s="45"/>
      <c r="PT466" s="45"/>
      <c r="PU466" s="45"/>
      <c r="PV466" s="45"/>
      <c r="PW466" s="45"/>
      <c r="PX466" s="45"/>
      <c r="PY466" s="45"/>
      <c r="PZ466" s="45"/>
      <c r="QA466" s="45"/>
      <c r="QB466" s="45"/>
      <c r="QC466" s="45"/>
      <c r="QD466" s="45"/>
      <c r="QE466" s="45"/>
      <c r="QF466" s="45"/>
      <c r="QG466" s="45"/>
      <c r="QH466" s="45"/>
      <c r="QI466" s="45"/>
      <c r="QJ466" s="45"/>
      <c r="QK466" s="45"/>
      <c r="QL466" s="45"/>
      <c r="QM466" s="45"/>
      <c r="QN466" s="45"/>
      <c r="QO466" s="45"/>
      <c r="QP466" s="45"/>
      <c r="QQ466" s="45"/>
      <c r="QR466" s="45"/>
      <c r="QS466" s="45"/>
      <c r="QT466" s="45"/>
      <c r="QU466" s="45"/>
    </row>
    <row r="467" spans="1:463" ht="15" customHeight="1" outlineLevel="1">
      <c r="C467" s="3" t="s">
        <v>633</v>
      </c>
      <c r="E467" s="50" t="s">
        <v>95</v>
      </c>
      <c r="H467" s="99">
        <f t="shared" si="1573"/>
        <v>0</v>
      </c>
      <c r="I467" s="45">
        <f t="shared" ref="I467:BT467" si="1623">I194*-1</f>
        <v>0</v>
      </c>
      <c r="J467" s="45">
        <f t="shared" si="1623"/>
        <v>0</v>
      </c>
      <c r="K467" s="45">
        <f t="shared" si="1623"/>
        <v>0</v>
      </c>
      <c r="L467" s="45">
        <f t="shared" si="1623"/>
        <v>0</v>
      </c>
      <c r="M467" s="45">
        <f t="shared" si="1623"/>
        <v>0</v>
      </c>
      <c r="N467" s="45">
        <f t="shared" si="1623"/>
        <v>0</v>
      </c>
      <c r="O467" s="45">
        <f t="shared" si="1623"/>
        <v>0</v>
      </c>
      <c r="P467" s="45">
        <f t="shared" si="1623"/>
        <v>0</v>
      </c>
      <c r="Q467" s="45">
        <f t="shared" si="1623"/>
        <v>0</v>
      </c>
      <c r="R467" s="45">
        <f t="shared" si="1623"/>
        <v>0</v>
      </c>
      <c r="S467" s="45">
        <f t="shared" si="1623"/>
        <v>0</v>
      </c>
      <c r="T467" s="45">
        <f t="shared" si="1623"/>
        <v>0</v>
      </c>
      <c r="U467" s="45">
        <f t="shared" si="1623"/>
        <v>0</v>
      </c>
      <c r="V467" s="45">
        <f t="shared" si="1623"/>
        <v>0</v>
      </c>
      <c r="W467" s="45">
        <f t="shared" si="1623"/>
        <v>0</v>
      </c>
      <c r="X467" s="45">
        <f t="shared" si="1623"/>
        <v>0</v>
      </c>
      <c r="Y467" s="45">
        <f t="shared" si="1623"/>
        <v>0</v>
      </c>
      <c r="Z467" s="45">
        <f t="shared" si="1623"/>
        <v>0</v>
      </c>
      <c r="AA467" s="45">
        <f t="shared" si="1623"/>
        <v>0</v>
      </c>
      <c r="AB467" s="45">
        <f t="shared" si="1623"/>
        <v>0</v>
      </c>
      <c r="AC467" s="45">
        <f t="shared" si="1623"/>
        <v>0</v>
      </c>
      <c r="AD467" s="45">
        <f t="shared" si="1623"/>
        <v>0</v>
      </c>
      <c r="AE467" s="45">
        <f t="shared" si="1623"/>
        <v>0</v>
      </c>
      <c r="AF467" s="45">
        <f t="shared" si="1623"/>
        <v>0</v>
      </c>
      <c r="AG467" s="45">
        <f t="shared" si="1623"/>
        <v>0</v>
      </c>
      <c r="AH467" s="45">
        <f t="shared" si="1623"/>
        <v>0</v>
      </c>
      <c r="AI467" s="45">
        <f t="shared" si="1623"/>
        <v>0</v>
      </c>
      <c r="AJ467" s="45">
        <f t="shared" si="1623"/>
        <v>0</v>
      </c>
      <c r="AK467" s="45">
        <f t="shared" si="1623"/>
        <v>0</v>
      </c>
      <c r="AL467" s="45">
        <f t="shared" si="1623"/>
        <v>0</v>
      </c>
      <c r="AM467" s="45">
        <f t="shared" si="1623"/>
        <v>0</v>
      </c>
      <c r="AN467" s="45">
        <f t="shared" si="1623"/>
        <v>0</v>
      </c>
      <c r="AO467" s="45">
        <f t="shared" si="1623"/>
        <v>0</v>
      </c>
      <c r="AP467" s="45">
        <f t="shared" si="1623"/>
        <v>0</v>
      </c>
      <c r="AQ467" s="45">
        <f t="shared" si="1623"/>
        <v>0</v>
      </c>
      <c r="AR467" s="45">
        <f t="shared" si="1623"/>
        <v>0</v>
      </c>
      <c r="AS467" s="45">
        <f t="shared" si="1623"/>
        <v>0</v>
      </c>
      <c r="AT467" s="45">
        <f t="shared" si="1623"/>
        <v>0</v>
      </c>
      <c r="AU467" s="45">
        <f t="shared" si="1623"/>
        <v>0</v>
      </c>
      <c r="AV467" s="45">
        <f t="shared" si="1623"/>
        <v>0</v>
      </c>
      <c r="AW467" s="45">
        <f t="shared" si="1623"/>
        <v>0</v>
      </c>
      <c r="AX467" s="45">
        <f t="shared" si="1623"/>
        <v>0</v>
      </c>
      <c r="AY467" s="45">
        <f t="shared" si="1623"/>
        <v>0</v>
      </c>
      <c r="AZ467" s="45">
        <f t="shared" si="1623"/>
        <v>0</v>
      </c>
      <c r="BA467" s="45">
        <f t="shared" si="1623"/>
        <v>0</v>
      </c>
      <c r="BB467" s="45">
        <f t="shared" si="1623"/>
        <v>0</v>
      </c>
      <c r="BC467" s="45">
        <f t="shared" si="1623"/>
        <v>0</v>
      </c>
      <c r="BD467" s="45">
        <f t="shared" si="1623"/>
        <v>0</v>
      </c>
      <c r="BE467" s="45">
        <f t="shared" si="1623"/>
        <v>0</v>
      </c>
      <c r="BF467" s="45">
        <f t="shared" si="1623"/>
        <v>0</v>
      </c>
      <c r="BG467" s="45">
        <f t="shared" si="1623"/>
        <v>0</v>
      </c>
      <c r="BH467" s="45">
        <f t="shared" si="1623"/>
        <v>0</v>
      </c>
      <c r="BI467" s="45">
        <f t="shared" si="1623"/>
        <v>0</v>
      </c>
      <c r="BJ467" s="45">
        <f t="shared" si="1623"/>
        <v>0</v>
      </c>
      <c r="BK467" s="45">
        <f t="shared" si="1623"/>
        <v>0</v>
      </c>
      <c r="BL467" s="45">
        <f t="shared" si="1623"/>
        <v>0</v>
      </c>
      <c r="BM467" s="45">
        <f t="shared" si="1623"/>
        <v>0</v>
      </c>
      <c r="BN467" s="45">
        <f t="shared" si="1623"/>
        <v>0</v>
      </c>
      <c r="BO467" s="45">
        <f t="shared" si="1623"/>
        <v>0</v>
      </c>
      <c r="BP467" s="45">
        <f t="shared" si="1623"/>
        <v>0</v>
      </c>
      <c r="BQ467" s="45">
        <f t="shared" si="1623"/>
        <v>0</v>
      </c>
      <c r="BR467" s="45">
        <f t="shared" si="1623"/>
        <v>0</v>
      </c>
      <c r="BS467" s="45">
        <f t="shared" si="1623"/>
        <v>0</v>
      </c>
      <c r="BT467" s="45">
        <f t="shared" si="1623"/>
        <v>0</v>
      </c>
      <c r="BU467" s="45">
        <f t="shared" ref="BU467:EF467" si="1624">BU194*-1</f>
        <v>0</v>
      </c>
      <c r="BV467" s="45">
        <f t="shared" si="1624"/>
        <v>0</v>
      </c>
      <c r="BW467" s="45">
        <f t="shared" si="1624"/>
        <v>0</v>
      </c>
      <c r="BX467" s="45">
        <f t="shared" si="1624"/>
        <v>0</v>
      </c>
      <c r="BY467" s="45">
        <f t="shared" si="1624"/>
        <v>0</v>
      </c>
      <c r="BZ467" s="45">
        <f t="shared" si="1624"/>
        <v>0</v>
      </c>
      <c r="CA467" s="45">
        <f t="shared" si="1624"/>
        <v>0</v>
      </c>
      <c r="CB467" s="45">
        <f t="shared" si="1624"/>
        <v>0</v>
      </c>
      <c r="CC467" s="45">
        <f t="shared" si="1624"/>
        <v>0</v>
      </c>
      <c r="CD467" s="45">
        <f t="shared" si="1624"/>
        <v>0</v>
      </c>
      <c r="CE467" s="45">
        <f t="shared" si="1624"/>
        <v>0</v>
      </c>
      <c r="CF467" s="45">
        <f t="shared" si="1624"/>
        <v>0</v>
      </c>
      <c r="CG467" s="45">
        <f t="shared" si="1624"/>
        <v>0</v>
      </c>
      <c r="CH467" s="45">
        <f t="shared" si="1624"/>
        <v>0</v>
      </c>
      <c r="CI467" s="45">
        <f t="shared" si="1624"/>
        <v>0</v>
      </c>
      <c r="CJ467" s="45">
        <f t="shared" si="1624"/>
        <v>0</v>
      </c>
      <c r="CK467" s="45">
        <f t="shared" si="1624"/>
        <v>0</v>
      </c>
      <c r="CL467" s="45">
        <f t="shared" si="1624"/>
        <v>0</v>
      </c>
      <c r="CM467" s="45">
        <f t="shared" si="1624"/>
        <v>0</v>
      </c>
      <c r="CN467" s="45">
        <f t="shared" si="1624"/>
        <v>0</v>
      </c>
      <c r="CO467" s="45">
        <f t="shared" si="1624"/>
        <v>0</v>
      </c>
      <c r="CP467" s="45">
        <f t="shared" si="1624"/>
        <v>0</v>
      </c>
      <c r="CQ467" s="45">
        <f t="shared" si="1624"/>
        <v>0</v>
      </c>
      <c r="CR467" s="45">
        <f t="shared" si="1624"/>
        <v>0</v>
      </c>
      <c r="CS467" s="45">
        <f t="shared" si="1624"/>
        <v>0</v>
      </c>
      <c r="CT467" s="45">
        <f t="shared" si="1624"/>
        <v>0</v>
      </c>
      <c r="CU467" s="45">
        <f t="shared" si="1624"/>
        <v>0</v>
      </c>
      <c r="CV467" s="45">
        <f t="shared" si="1624"/>
        <v>0</v>
      </c>
      <c r="CW467" s="45">
        <f t="shared" si="1624"/>
        <v>0</v>
      </c>
      <c r="CX467" s="45">
        <f t="shared" si="1624"/>
        <v>0</v>
      </c>
      <c r="CY467" s="45">
        <f t="shared" si="1624"/>
        <v>0</v>
      </c>
      <c r="CZ467" s="45">
        <f t="shared" si="1624"/>
        <v>0</v>
      </c>
      <c r="DA467" s="45">
        <f t="shared" si="1624"/>
        <v>0</v>
      </c>
      <c r="DB467" s="45">
        <f t="shared" si="1624"/>
        <v>0</v>
      </c>
      <c r="DC467" s="45">
        <f t="shared" si="1624"/>
        <v>0</v>
      </c>
      <c r="DD467" s="45">
        <f t="shared" si="1624"/>
        <v>0</v>
      </c>
      <c r="DE467" s="45">
        <f t="shared" si="1624"/>
        <v>0</v>
      </c>
      <c r="DF467" s="45">
        <f t="shared" si="1624"/>
        <v>0</v>
      </c>
      <c r="DG467" s="45">
        <f t="shared" si="1624"/>
        <v>0</v>
      </c>
      <c r="DH467" s="45">
        <f t="shared" si="1624"/>
        <v>0</v>
      </c>
      <c r="DI467" s="45">
        <f t="shared" si="1624"/>
        <v>0</v>
      </c>
      <c r="DJ467" s="45">
        <f t="shared" si="1624"/>
        <v>0</v>
      </c>
      <c r="DK467" s="45">
        <f t="shared" si="1624"/>
        <v>0</v>
      </c>
      <c r="DL467" s="45">
        <f t="shared" si="1624"/>
        <v>0</v>
      </c>
      <c r="DM467" s="45">
        <f t="shared" si="1624"/>
        <v>0</v>
      </c>
      <c r="DN467" s="45">
        <f t="shared" si="1624"/>
        <v>0</v>
      </c>
      <c r="DO467" s="45">
        <f t="shared" si="1624"/>
        <v>0</v>
      </c>
      <c r="DP467" s="45">
        <f t="shared" si="1624"/>
        <v>0</v>
      </c>
      <c r="DQ467" s="45">
        <f t="shared" si="1624"/>
        <v>0</v>
      </c>
      <c r="DR467" s="45">
        <f t="shared" si="1624"/>
        <v>0</v>
      </c>
      <c r="DS467" s="45">
        <f t="shared" si="1624"/>
        <v>0</v>
      </c>
      <c r="DT467" s="45">
        <f t="shared" si="1624"/>
        <v>0</v>
      </c>
      <c r="DU467" s="45">
        <f t="shared" si="1624"/>
        <v>0</v>
      </c>
      <c r="DV467" s="45">
        <f t="shared" si="1624"/>
        <v>0</v>
      </c>
      <c r="DW467" s="45">
        <f t="shared" si="1624"/>
        <v>0</v>
      </c>
      <c r="DX467" s="45">
        <f t="shared" si="1624"/>
        <v>0</v>
      </c>
      <c r="DY467" s="45">
        <f t="shared" si="1624"/>
        <v>0</v>
      </c>
      <c r="DZ467" s="45">
        <f t="shared" si="1624"/>
        <v>0</v>
      </c>
      <c r="EA467" s="45">
        <f t="shared" si="1624"/>
        <v>0</v>
      </c>
      <c r="EB467" s="45">
        <f t="shared" si="1624"/>
        <v>0</v>
      </c>
      <c r="EC467" s="45">
        <f t="shared" si="1624"/>
        <v>0</v>
      </c>
      <c r="ED467" s="45">
        <f t="shared" si="1624"/>
        <v>0</v>
      </c>
      <c r="EE467" s="45">
        <f t="shared" si="1624"/>
        <v>0</v>
      </c>
      <c r="EF467" s="45">
        <f t="shared" si="1624"/>
        <v>0</v>
      </c>
      <c r="EG467" s="45">
        <f t="shared" ref="EG467:GR467" si="1625">EG194*-1</f>
        <v>0</v>
      </c>
      <c r="EH467" s="45">
        <f t="shared" si="1625"/>
        <v>0</v>
      </c>
      <c r="EI467" s="45">
        <f t="shared" si="1625"/>
        <v>0</v>
      </c>
      <c r="EJ467" s="45">
        <f t="shared" si="1625"/>
        <v>0</v>
      </c>
      <c r="EK467" s="45">
        <f t="shared" si="1625"/>
        <v>0</v>
      </c>
      <c r="EL467" s="45">
        <f t="shared" si="1625"/>
        <v>0</v>
      </c>
      <c r="EM467" s="45">
        <f t="shared" si="1625"/>
        <v>0</v>
      </c>
      <c r="EN467" s="45">
        <f t="shared" si="1625"/>
        <v>0</v>
      </c>
      <c r="EO467" s="45">
        <f t="shared" si="1625"/>
        <v>0</v>
      </c>
      <c r="EP467" s="45">
        <f t="shared" si="1625"/>
        <v>0</v>
      </c>
      <c r="EQ467" s="45">
        <f t="shared" si="1625"/>
        <v>0</v>
      </c>
      <c r="ER467" s="45">
        <f t="shared" si="1625"/>
        <v>0</v>
      </c>
      <c r="ES467" s="45">
        <f t="shared" si="1625"/>
        <v>0</v>
      </c>
      <c r="ET467" s="45">
        <f t="shared" si="1625"/>
        <v>0</v>
      </c>
      <c r="EU467" s="45">
        <f t="shared" si="1625"/>
        <v>0</v>
      </c>
      <c r="EV467" s="45">
        <f t="shared" si="1625"/>
        <v>0</v>
      </c>
      <c r="EW467" s="45">
        <f t="shared" si="1625"/>
        <v>0</v>
      </c>
      <c r="EX467" s="45">
        <f t="shared" si="1625"/>
        <v>0</v>
      </c>
      <c r="EY467" s="45">
        <f t="shared" si="1625"/>
        <v>0</v>
      </c>
      <c r="EZ467" s="45">
        <f t="shared" si="1625"/>
        <v>0</v>
      </c>
      <c r="FA467" s="45">
        <f t="shared" si="1625"/>
        <v>0</v>
      </c>
      <c r="FB467" s="45">
        <f t="shared" si="1625"/>
        <v>0</v>
      </c>
      <c r="FC467" s="45">
        <f t="shared" si="1625"/>
        <v>0</v>
      </c>
      <c r="FD467" s="45">
        <f t="shared" si="1625"/>
        <v>0</v>
      </c>
      <c r="FE467" s="45">
        <f t="shared" si="1625"/>
        <v>0</v>
      </c>
      <c r="FF467" s="45">
        <f t="shared" si="1625"/>
        <v>0</v>
      </c>
      <c r="FG467" s="45">
        <f t="shared" si="1625"/>
        <v>0</v>
      </c>
      <c r="FH467" s="45">
        <f t="shared" si="1625"/>
        <v>0</v>
      </c>
      <c r="FI467" s="45">
        <f t="shared" si="1625"/>
        <v>0</v>
      </c>
      <c r="FJ467" s="45">
        <f t="shared" si="1625"/>
        <v>0</v>
      </c>
      <c r="FK467" s="45">
        <f t="shared" si="1625"/>
        <v>0</v>
      </c>
      <c r="FL467" s="45">
        <f t="shared" si="1625"/>
        <v>0</v>
      </c>
      <c r="FM467" s="45">
        <f t="shared" si="1625"/>
        <v>0</v>
      </c>
      <c r="FN467" s="45">
        <f t="shared" si="1625"/>
        <v>0</v>
      </c>
      <c r="FO467" s="45">
        <f t="shared" si="1625"/>
        <v>0</v>
      </c>
      <c r="FP467" s="45">
        <f t="shared" si="1625"/>
        <v>0</v>
      </c>
      <c r="FQ467" s="45">
        <f t="shared" si="1625"/>
        <v>0</v>
      </c>
      <c r="FR467" s="45">
        <f t="shared" si="1625"/>
        <v>0</v>
      </c>
      <c r="FS467" s="45">
        <f t="shared" si="1625"/>
        <v>0</v>
      </c>
      <c r="FT467" s="45">
        <f t="shared" si="1625"/>
        <v>0</v>
      </c>
      <c r="FU467" s="45">
        <f t="shared" si="1625"/>
        <v>0</v>
      </c>
      <c r="FV467" s="45">
        <f t="shared" si="1625"/>
        <v>0</v>
      </c>
      <c r="FW467" s="45">
        <f t="shared" si="1625"/>
        <v>0</v>
      </c>
      <c r="FX467" s="45">
        <f t="shared" si="1625"/>
        <v>0</v>
      </c>
      <c r="FY467" s="45">
        <f t="shared" si="1625"/>
        <v>0</v>
      </c>
      <c r="FZ467" s="45">
        <f t="shared" si="1625"/>
        <v>0</v>
      </c>
      <c r="GA467" s="45">
        <f t="shared" si="1625"/>
        <v>0</v>
      </c>
      <c r="GB467" s="45">
        <f t="shared" si="1625"/>
        <v>0</v>
      </c>
      <c r="GC467" s="45">
        <f t="shared" si="1625"/>
        <v>0</v>
      </c>
      <c r="GD467" s="45">
        <f t="shared" si="1625"/>
        <v>0</v>
      </c>
      <c r="GE467" s="45">
        <f t="shared" si="1625"/>
        <v>0</v>
      </c>
      <c r="GF467" s="45">
        <f t="shared" si="1625"/>
        <v>0</v>
      </c>
      <c r="GG467" s="45">
        <f t="shared" si="1625"/>
        <v>0</v>
      </c>
      <c r="GH467" s="45">
        <f t="shared" si="1625"/>
        <v>0</v>
      </c>
      <c r="GI467" s="45">
        <f t="shared" si="1625"/>
        <v>0</v>
      </c>
      <c r="GJ467" s="45">
        <f t="shared" si="1625"/>
        <v>0</v>
      </c>
      <c r="GK467" s="45">
        <f t="shared" si="1625"/>
        <v>0</v>
      </c>
      <c r="GL467" s="45">
        <f t="shared" si="1625"/>
        <v>0</v>
      </c>
      <c r="GM467" s="45">
        <f t="shared" si="1625"/>
        <v>0</v>
      </c>
      <c r="GN467" s="45">
        <f t="shared" si="1625"/>
        <v>0</v>
      </c>
      <c r="GO467" s="45">
        <f t="shared" si="1625"/>
        <v>0</v>
      </c>
      <c r="GP467" s="45">
        <f t="shared" si="1625"/>
        <v>0</v>
      </c>
      <c r="GQ467" s="45">
        <f t="shared" si="1625"/>
        <v>0</v>
      </c>
      <c r="GR467" s="45">
        <f t="shared" si="1625"/>
        <v>0</v>
      </c>
      <c r="GS467" s="45">
        <f t="shared" ref="GS467:JD467" si="1626">GS194*-1</f>
        <v>0</v>
      </c>
      <c r="GT467" s="45">
        <f t="shared" si="1626"/>
        <v>0</v>
      </c>
      <c r="GU467" s="45">
        <f t="shared" si="1626"/>
        <v>0</v>
      </c>
      <c r="GV467" s="45">
        <f t="shared" si="1626"/>
        <v>0</v>
      </c>
      <c r="GW467" s="45">
        <f t="shared" si="1626"/>
        <v>0</v>
      </c>
      <c r="GX467" s="45">
        <f t="shared" si="1626"/>
        <v>0</v>
      </c>
      <c r="GY467" s="45">
        <f t="shared" si="1626"/>
        <v>0</v>
      </c>
      <c r="GZ467" s="45">
        <f t="shared" si="1626"/>
        <v>0</v>
      </c>
      <c r="HA467" s="45">
        <f t="shared" si="1626"/>
        <v>0</v>
      </c>
      <c r="HB467" s="45">
        <f t="shared" si="1626"/>
        <v>0</v>
      </c>
      <c r="HC467" s="45">
        <f t="shared" si="1626"/>
        <v>0</v>
      </c>
      <c r="HD467" s="45">
        <f t="shared" si="1626"/>
        <v>0</v>
      </c>
      <c r="HE467" s="45">
        <f t="shared" si="1626"/>
        <v>0</v>
      </c>
      <c r="HF467" s="45">
        <f t="shared" si="1626"/>
        <v>0</v>
      </c>
      <c r="HG467" s="45">
        <f t="shared" si="1626"/>
        <v>0</v>
      </c>
      <c r="HH467" s="45">
        <f t="shared" si="1626"/>
        <v>0</v>
      </c>
      <c r="HI467" s="45">
        <f t="shared" si="1626"/>
        <v>0</v>
      </c>
      <c r="HJ467" s="45">
        <f t="shared" si="1626"/>
        <v>0</v>
      </c>
      <c r="HK467" s="45">
        <f t="shared" si="1626"/>
        <v>0</v>
      </c>
      <c r="HL467" s="45">
        <f t="shared" si="1626"/>
        <v>0</v>
      </c>
      <c r="HM467" s="45">
        <f t="shared" si="1626"/>
        <v>0</v>
      </c>
      <c r="HN467" s="45">
        <f t="shared" si="1626"/>
        <v>0</v>
      </c>
      <c r="HO467" s="45">
        <f t="shared" si="1626"/>
        <v>0</v>
      </c>
      <c r="HP467" s="45">
        <f t="shared" si="1626"/>
        <v>0</v>
      </c>
      <c r="HQ467" s="45">
        <f t="shared" si="1626"/>
        <v>0</v>
      </c>
      <c r="HR467" s="45">
        <f t="shared" si="1626"/>
        <v>0</v>
      </c>
      <c r="HS467" s="45">
        <f t="shared" si="1626"/>
        <v>0</v>
      </c>
      <c r="HT467" s="45">
        <f t="shared" si="1626"/>
        <v>0</v>
      </c>
      <c r="HU467" s="45">
        <f t="shared" si="1626"/>
        <v>0</v>
      </c>
      <c r="HV467" s="45">
        <f t="shared" si="1626"/>
        <v>0</v>
      </c>
      <c r="HW467" s="45">
        <f t="shared" si="1626"/>
        <v>0</v>
      </c>
      <c r="HX467" s="45">
        <f t="shared" si="1626"/>
        <v>0</v>
      </c>
      <c r="HY467" s="45">
        <f t="shared" si="1626"/>
        <v>0</v>
      </c>
      <c r="HZ467" s="45">
        <f t="shared" si="1626"/>
        <v>0</v>
      </c>
      <c r="IA467" s="45">
        <f t="shared" si="1626"/>
        <v>0</v>
      </c>
      <c r="IB467" s="45">
        <f t="shared" si="1626"/>
        <v>0</v>
      </c>
      <c r="IC467" s="45">
        <f t="shared" si="1626"/>
        <v>0</v>
      </c>
      <c r="ID467" s="45">
        <f t="shared" si="1626"/>
        <v>0</v>
      </c>
      <c r="IE467" s="45">
        <f t="shared" si="1626"/>
        <v>0</v>
      </c>
      <c r="IF467" s="45">
        <f t="shared" si="1626"/>
        <v>0</v>
      </c>
      <c r="IG467" s="45">
        <f t="shared" si="1626"/>
        <v>0</v>
      </c>
      <c r="IH467" s="45">
        <f t="shared" si="1626"/>
        <v>0</v>
      </c>
      <c r="II467" s="45">
        <f t="shared" si="1626"/>
        <v>0</v>
      </c>
      <c r="IJ467" s="45">
        <f t="shared" si="1626"/>
        <v>0</v>
      </c>
      <c r="IK467" s="45">
        <f t="shared" si="1626"/>
        <v>0</v>
      </c>
      <c r="IL467" s="45">
        <f t="shared" si="1626"/>
        <v>0</v>
      </c>
      <c r="IM467" s="45">
        <f t="shared" si="1626"/>
        <v>0</v>
      </c>
      <c r="IN467" s="45">
        <f t="shared" si="1626"/>
        <v>0</v>
      </c>
      <c r="IO467" s="45">
        <f t="shared" si="1626"/>
        <v>0</v>
      </c>
      <c r="IP467" s="45">
        <f t="shared" si="1626"/>
        <v>0</v>
      </c>
      <c r="IQ467" s="45">
        <f t="shared" si="1626"/>
        <v>0</v>
      </c>
      <c r="IR467" s="45">
        <f t="shared" si="1626"/>
        <v>0</v>
      </c>
      <c r="IS467" s="45">
        <f t="shared" si="1626"/>
        <v>0</v>
      </c>
      <c r="IT467" s="45">
        <f t="shared" si="1626"/>
        <v>0</v>
      </c>
      <c r="IU467" s="45">
        <f t="shared" si="1626"/>
        <v>0</v>
      </c>
      <c r="IV467" s="45">
        <f t="shared" si="1626"/>
        <v>0</v>
      </c>
      <c r="IW467" s="45">
        <f t="shared" si="1626"/>
        <v>0</v>
      </c>
      <c r="IX467" s="45">
        <f t="shared" si="1626"/>
        <v>0</v>
      </c>
      <c r="IY467" s="45">
        <f t="shared" si="1626"/>
        <v>0</v>
      </c>
      <c r="IZ467" s="45">
        <f t="shared" si="1626"/>
        <v>0</v>
      </c>
      <c r="JA467" s="45">
        <f t="shared" si="1626"/>
        <v>0</v>
      </c>
      <c r="JB467" s="45">
        <f t="shared" si="1626"/>
        <v>0</v>
      </c>
      <c r="JC467" s="45">
        <f t="shared" si="1626"/>
        <v>0</v>
      </c>
      <c r="JD467" s="45">
        <f t="shared" si="1626"/>
        <v>0</v>
      </c>
      <c r="JE467" s="45">
        <f t="shared" ref="JE467:LP467" si="1627">JE194*-1</f>
        <v>0</v>
      </c>
      <c r="JF467" s="45">
        <f t="shared" si="1627"/>
        <v>0</v>
      </c>
      <c r="JG467" s="45">
        <f t="shared" si="1627"/>
        <v>0</v>
      </c>
      <c r="JH467" s="45">
        <f t="shared" si="1627"/>
        <v>0</v>
      </c>
      <c r="JI467" s="45">
        <f t="shared" si="1627"/>
        <v>0</v>
      </c>
      <c r="JJ467" s="45">
        <f t="shared" si="1627"/>
        <v>0</v>
      </c>
      <c r="JK467" s="45">
        <f t="shared" si="1627"/>
        <v>0</v>
      </c>
      <c r="JL467" s="45">
        <f t="shared" si="1627"/>
        <v>0</v>
      </c>
      <c r="JM467" s="45">
        <f t="shared" si="1627"/>
        <v>0</v>
      </c>
      <c r="JN467" s="45">
        <f t="shared" si="1627"/>
        <v>0</v>
      </c>
      <c r="JO467" s="45">
        <f t="shared" si="1627"/>
        <v>0</v>
      </c>
      <c r="JP467" s="45">
        <f t="shared" si="1627"/>
        <v>0</v>
      </c>
      <c r="JQ467" s="45">
        <f t="shared" si="1627"/>
        <v>0</v>
      </c>
      <c r="JR467" s="45">
        <f t="shared" si="1627"/>
        <v>0</v>
      </c>
      <c r="JS467" s="45">
        <f t="shared" si="1627"/>
        <v>0</v>
      </c>
      <c r="JT467" s="45">
        <f t="shared" si="1627"/>
        <v>0</v>
      </c>
      <c r="JU467" s="45">
        <f t="shared" si="1627"/>
        <v>0</v>
      </c>
      <c r="JV467" s="45">
        <f t="shared" si="1627"/>
        <v>0</v>
      </c>
      <c r="JW467" s="45">
        <f t="shared" si="1627"/>
        <v>0</v>
      </c>
      <c r="JX467" s="45">
        <f t="shared" si="1627"/>
        <v>0</v>
      </c>
      <c r="JY467" s="45">
        <f t="shared" si="1627"/>
        <v>0</v>
      </c>
      <c r="JZ467" s="45">
        <f t="shared" si="1627"/>
        <v>0</v>
      </c>
      <c r="KA467" s="45">
        <f t="shared" si="1627"/>
        <v>0</v>
      </c>
      <c r="KB467" s="45">
        <f t="shared" si="1627"/>
        <v>0</v>
      </c>
      <c r="KC467" s="45">
        <f t="shared" si="1627"/>
        <v>0</v>
      </c>
      <c r="KD467" s="45">
        <f t="shared" si="1627"/>
        <v>0</v>
      </c>
      <c r="KE467" s="45">
        <f t="shared" si="1627"/>
        <v>0</v>
      </c>
      <c r="KF467" s="45">
        <f t="shared" si="1627"/>
        <v>0</v>
      </c>
      <c r="KG467" s="45">
        <f t="shared" si="1627"/>
        <v>0</v>
      </c>
      <c r="KH467" s="45">
        <f t="shared" si="1627"/>
        <v>0</v>
      </c>
      <c r="KI467" s="45">
        <f t="shared" si="1627"/>
        <v>0</v>
      </c>
      <c r="KJ467" s="45">
        <f t="shared" si="1627"/>
        <v>0</v>
      </c>
      <c r="KK467" s="45">
        <f t="shared" si="1627"/>
        <v>0</v>
      </c>
      <c r="KL467" s="45">
        <f t="shared" si="1627"/>
        <v>0</v>
      </c>
      <c r="KM467" s="45">
        <f t="shared" si="1627"/>
        <v>0</v>
      </c>
      <c r="KN467" s="45">
        <f t="shared" si="1627"/>
        <v>0</v>
      </c>
      <c r="KO467" s="45">
        <f t="shared" si="1627"/>
        <v>0</v>
      </c>
      <c r="KP467" s="45">
        <f t="shared" si="1627"/>
        <v>0</v>
      </c>
      <c r="KQ467" s="45">
        <f t="shared" si="1627"/>
        <v>0</v>
      </c>
      <c r="KR467" s="45">
        <f t="shared" si="1627"/>
        <v>0</v>
      </c>
      <c r="KS467" s="45">
        <f t="shared" si="1627"/>
        <v>0</v>
      </c>
      <c r="KT467" s="45">
        <f t="shared" si="1627"/>
        <v>0</v>
      </c>
      <c r="KU467" s="45">
        <f t="shared" si="1627"/>
        <v>0</v>
      </c>
      <c r="KV467" s="45">
        <f t="shared" si="1627"/>
        <v>0</v>
      </c>
      <c r="KW467" s="45">
        <f t="shared" si="1627"/>
        <v>0</v>
      </c>
      <c r="KX467" s="45">
        <f t="shared" si="1627"/>
        <v>0</v>
      </c>
      <c r="KY467" s="45">
        <f t="shared" si="1627"/>
        <v>0</v>
      </c>
      <c r="KZ467" s="45">
        <f t="shared" si="1627"/>
        <v>0</v>
      </c>
      <c r="LA467" s="45">
        <f t="shared" si="1627"/>
        <v>0</v>
      </c>
      <c r="LB467" s="45">
        <f t="shared" si="1627"/>
        <v>0</v>
      </c>
      <c r="LC467" s="45">
        <f t="shared" si="1627"/>
        <v>0</v>
      </c>
      <c r="LD467" s="45">
        <f t="shared" si="1627"/>
        <v>0</v>
      </c>
      <c r="LE467" s="45">
        <f t="shared" si="1627"/>
        <v>0</v>
      </c>
      <c r="LF467" s="45">
        <f t="shared" si="1627"/>
        <v>0</v>
      </c>
      <c r="LG467" s="45">
        <f t="shared" si="1627"/>
        <v>0</v>
      </c>
      <c r="LH467" s="45">
        <f t="shared" si="1627"/>
        <v>0</v>
      </c>
      <c r="LI467" s="45">
        <f t="shared" si="1627"/>
        <v>0</v>
      </c>
      <c r="LJ467" s="45">
        <f t="shared" si="1627"/>
        <v>0</v>
      </c>
      <c r="LK467" s="45">
        <f t="shared" si="1627"/>
        <v>0</v>
      </c>
      <c r="LL467" s="45">
        <f t="shared" si="1627"/>
        <v>0</v>
      </c>
      <c r="LM467" s="45">
        <f t="shared" si="1627"/>
        <v>0</v>
      </c>
      <c r="LN467" s="45">
        <f t="shared" si="1627"/>
        <v>0</v>
      </c>
      <c r="LO467" s="45">
        <f t="shared" si="1627"/>
        <v>0</v>
      </c>
      <c r="LP467" s="45">
        <f t="shared" si="1627"/>
        <v>0</v>
      </c>
      <c r="LQ467" s="45">
        <f t="shared" ref="LQ467:LT467" si="1628">LQ194*-1</f>
        <v>0</v>
      </c>
      <c r="LR467" s="45">
        <f t="shared" si="1628"/>
        <v>0</v>
      </c>
      <c r="LS467" s="45">
        <f t="shared" si="1628"/>
        <v>0</v>
      </c>
      <c r="LT467" s="45">
        <f t="shared" si="1628"/>
        <v>0</v>
      </c>
      <c r="LU467" s="45"/>
      <c r="LV467" s="45"/>
      <c r="LW467" s="45"/>
      <c r="LX467" s="45"/>
      <c r="LY467" s="45"/>
      <c r="LZ467" s="45"/>
      <c r="MA467" s="45"/>
      <c r="MB467" s="45"/>
      <c r="MC467" s="45"/>
      <c r="MD467" s="45"/>
      <c r="ME467" s="45"/>
      <c r="MF467" s="45"/>
      <c r="MG467" s="45"/>
      <c r="MH467" s="45"/>
      <c r="MI467" s="45"/>
      <c r="MJ467" s="45"/>
      <c r="MK467" s="45"/>
      <c r="ML467" s="45"/>
      <c r="MM467" s="45"/>
      <c r="MN467" s="45"/>
      <c r="MO467" s="45"/>
      <c r="MP467" s="45"/>
      <c r="MQ467" s="45"/>
      <c r="MR467" s="45"/>
      <c r="MS467" s="45"/>
      <c r="MT467" s="45"/>
      <c r="MU467" s="45"/>
      <c r="MV467" s="45"/>
      <c r="MW467" s="45"/>
      <c r="MX467" s="45"/>
      <c r="MY467" s="45"/>
      <c r="MZ467" s="45"/>
      <c r="NA467" s="45"/>
      <c r="NB467" s="45"/>
      <c r="NC467" s="45"/>
      <c r="ND467" s="45"/>
      <c r="NE467" s="45"/>
      <c r="NF467" s="45"/>
      <c r="NG467" s="45"/>
      <c r="NH467" s="45"/>
      <c r="NI467" s="45"/>
      <c r="NJ467" s="45"/>
      <c r="NK467" s="45"/>
      <c r="NL467" s="45"/>
      <c r="NM467" s="45"/>
      <c r="NN467" s="45"/>
      <c r="NO467" s="45"/>
      <c r="NP467" s="45"/>
      <c r="NQ467" s="45"/>
      <c r="NR467" s="45"/>
      <c r="NS467" s="45"/>
      <c r="NT467" s="45"/>
      <c r="NU467" s="45"/>
      <c r="NV467" s="45"/>
      <c r="NW467" s="45"/>
      <c r="NX467" s="45"/>
      <c r="NY467" s="45"/>
      <c r="NZ467" s="45"/>
      <c r="OA467" s="45"/>
      <c r="OB467" s="45"/>
      <c r="OC467" s="45"/>
      <c r="OD467" s="45"/>
      <c r="OE467" s="45"/>
      <c r="OF467" s="45"/>
      <c r="OG467" s="45"/>
      <c r="OH467" s="45"/>
      <c r="OI467" s="45"/>
      <c r="OJ467" s="45"/>
      <c r="OK467" s="45"/>
      <c r="OL467" s="45"/>
      <c r="OM467" s="45"/>
      <c r="ON467" s="45"/>
      <c r="OO467" s="45"/>
      <c r="OP467" s="45"/>
      <c r="OQ467" s="45"/>
      <c r="OR467" s="45"/>
      <c r="OS467" s="45"/>
      <c r="OT467" s="45"/>
      <c r="OU467" s="45"/>
      <c r="OV467" s="45"/>
      <c r="OW467" s="45"/>
      <c r="OX467" s="45"/>
      <c r="OY467" s="45"/>
      <c r="OZ467" s="45"/>
      <c r="PA467" s="45"/>
      <c r="PB467" s="45"/>
      <c r="PC467" s="45"/>
      <c r="PD467" s="45"/>
      <c r="PE467" s="45"/>
      <c r="PF467" s="45"/>
      <c r="PG467" s="45"/>
      <c r="PH467" s="45"/>
      <c r="PI467" s="45"/>
      <c r="PJ467" s="45"/>
      <c r="PK467" s="45"/>
      <c r="PL467" s="45"/>
      <c r="PM467" s="45"/>
      <c r="PN467" s="45"/>
      <c r="PO467" s="45"/>
      <c r="PP467" s="45"/>
      <c r="PQ467" s="45"/>
      <c r="PR467" s="45"/>
      <c r="PS467" s="45"/>
      <c r="PT467" s="45"/>
      <c r="PU467" s="45"/>
      <c r="PV467" s="45"/>
      <c r="PW467" s="45"/>
      <c r="PX467" s="45"/>
      <c r="PY467" s="45"/>
      <c r="PZ467" s="45"/>
      <c r="QA467" s="45"/>
      <c r="QB467" s="45"/>
      <c r="QC467" s="45"/>
      <c r="QD467" s="45"/>
      <c r="QE467" s="45"/>
      <c r="QF467" s="45"/>
      <c r="QG467" s="45"/>
      <c r="QH467" s="45"/>
      <c r="QI467" s="45"/>
      <c r="QJ467" s="45"/>
      <c r="QK467" s="45"/>
      <c r="QL467" s="45"/>
      <c r="QM467" s="45"/>
      <c r="QN467" s="45"/>
      <c r="QO467" s="45"/>
      <c r="QP467" s="45"/>
      <c r="QQ467" s="45"/>
      <c r="QR467" s="45"/>
      <c r="QS467" s="45"/>
      <c r="QT467" s="45"/>
      <c r="QU467" s="45"/>
    </row>
    <row r="468" spans="1:463" ht="15" customHeight="1" outlineLevel="1">
      <c r="C468" s="9" t="s">
        <v>634</v>
      </c>
      <c r="D468" s="12"/>
      <c r="E468" s="113" t="s">
        <v>95</v>
      </c>
      <c r="F468" s="12"/>
      <c r="G468" s="12"/>
      <c r="H468" s="99">
        <f t="shared" ca="1" si="1573"/>
        <v>28752231.680596527</v>
      </c>
      <c r="I468" s="106">
        <f t="shared" ref="I468:AV468" ca="1" si="1629">SUM(I465:I467)</f>
        <v>3691803.9758090242</v>
      </c>
      <c r="J468" s="106">
        <f t="shared" ca="1" si="1629"/>
        <v>0</v>
      </c>
      <c r="K468" s="106">
        <f t="shared" ca="1" si="1629"/>
        <v>0</v>
      </c>
      <c r="L468" s="106">
        <f t="shared" ca="1" si="1629"/>
        <v>0</v>
      </c>
      <c r="M468" s="106">
        <f t="shared" ca="1" si="1629"/>
        <v>100696.02419097599</v>
      </c>
      <c r="N468" s="106">
        <f t="shared" ca="1" si="1629"/>
        <v>-241950.4292720001</v>
      </c>
      <c r="O468" s="106">
        <f t="shared" ca="1" si="1629"/>
        <v>507278.85754907306</v>
      </c>
      <c r="P468" s="106">
        <f t="shared" ca="1" si="1629"/>
        <v>579139.28682107315</v>
      </c>
      <c r="Q468" s="106">
        <f t="shared" ca="1" si="1629"/>
        <v>-27811.142450926942</v>
      </c>
      <c r="R468" s="106">
        <f t="shared" ca="1" si="1629"/>
        <v>457278.85754907306</v>
      </c>
      <c r="S468" s="106">
        <f t="shared" ca="1" si="1629"/>
        <v>270532.28490185388</v>
      </c>
      <c r="T468" s="106">
        <f t="shared" ca="1" si="1629"/>
        <v>247188.85754907306</v>
      </c>
      <c r="U468" s="106">
        <f t="shared" ca="1" si="1629"/>
        <v>35625.832610406331</v>
      </c>
      <c r="V468" s="106">
        <f t="shared" ca="1" si="1629"/>
        <v>357275.6182351872</v>
      </c>
      <c r="W468" s="106">
        <f t="shared" ca="1" si="1629"/>
        <v>210492.19088240637</v>
      </c>
      <c r="X468" s="106">
        <f t="shared" ca="1" si="1629"/>
        <v>1219247.8708824064</v>
      </c>
      <c r="Y468" s="106">
        <f t="shared" ca="1" si="1629"/>
        <v>330441.97650718736</v>
      </c>
      <c r="Z468" s="106">
        <f t="shared" ca="1" si="1629"/>
        <v>410492.19088240643</v>
      </c>
      <c r="AA468" s="106">
        <f t="shared" ca="1" si="1629"/>
        <v>1425174.1760221056</v>
      </c>
      <c r="AB468" s="106">
        <f t="shared" ca="1" si="1629"/>
        <v>197073.4143748864</v>
      </c>
      <c r="AC468" s="106">
        <f t="shared" ca="1" si="1629"/>
        <v>741191.43161804799</v>
      </c>
      <c r="AD468" s="106">
        <f t="shared" ca="1" si="1629"/>
        <v>80568.330078078463</v>
      </c>
      <c r="AE468" s="106">
        <f t="shared" ca="1" si="1629"/>
        <v>346328.72533774085</v>
      </c>
      <c r="AF468" s="106">
        <f t="shared" ca="1" si="1629"/>
        <v>270000</v>
      </c>
      <c r="AG468" s="106">
        <f t="shared" ca="1" si="1629"/>
        <v>-213243.46201556158</v>
      </c>
      <c r="AH468" s="106">
        <f t="shared" ca="1" si="1629"/>
        <v>-43404.088497315533</v>
      </c>
      <c r="AI468" s="106">
        <f t="shared" ca="1" si="1629"/>
        <v>66000.89955018129</v>
      </c>
      <c r="AJ468" s="106">
        <f t="shared" ca="1" si="1629"/>
        <v>-104939.01974663208</v>
      </c>
      <c r="AK468" s="106">
        <f t="shared" ca="1" si="1629"/>
        <v>114801.44268237919</v>
      </c>
      <c r="AL468" s="106">
        <f t="shared" ca="1" si="1629"/>
        <v>117784.29790014785</v>
      </c>
      <c r="AM468" s="106">
        <f t="shared" ca="1" si="1629"/>
        <v>-26668.813743625651</v>
      </c>
      <c r="AN468" s="106">
        <f t="shared" ca="1" si="1629"/>
        <v>158273.00882189631</v>
      </c>
      <c r="AO468" s="106">
        <f t="shared" ca="1" si="1629"/>
        <v>188388.73586939997</v>
      </c>
      <c r="AP468" s="106">
        <f t="shared" ca="1" si="1629"/>
        <v>6269.4212881279236</v>
      </c>
      <c r="AQ468" s="106">
        <f t="shared" ca="1" si="1629"/>
        <v>156516.63142715849</v>
      </c>
      <c r="AR468" s="106">
        <f t="shared" ca="1" si="1629"/>
        <v>115793.44112907018</v>
      </c>
      <c r="AS468" s="106">
        <f t="shared" ca="1" si="1629"/>
        <v>-88188.503133658291</v>
      </c>
      <c r="AT468" s="106">
        <f t="shared" ca="1" si="1629"/>
        <v>31020.41369763852</v>
      </c>
      <c r="AU468" s="106">
        <f t="shared" ca="1" si="1629"/>
        <v>64145.349434426047</v>
      </c>
      <c r="AV468" s="106">
        <f t="shared" ca="1" si="1629"/>
        <v>-103637.21775832522</v>
      </c>
      <c r="AW468" s="106">
        <f t="shared" ref="AW468:DH468" ca="1" si="1630">SUM(AW465:AW467)</f>
        <v>116873.16505763363</v>
      </c>
      <c r="AX468" s="106">
        <f t="shared" ca="1" si="1630"/>
        <v>120063.00676977434</v>
      </c>
      <c r="AY468" s="106">
        <f t="shared" ca="1" si="1630"/>
        <v>-27642.330845858029</v>
      </c>
      <c r="AZ468" s="106">
        <f t="shared" ca="1" si="1630"/>
        <v>157482.94874350922</v>
      </c>
      <c r="BA468" s="106">
        <f t="shared" ca="1" si="1630"/>
        <v>187912.71177179174</v>
      </c>
      <c r="BB468" s="106">
        <f t="shared" ca="1" si="1630"/>
        <v>5658.9762567297148</v>
      </c>
      <c r="BC468" s="106">
        <f t="shared" ca="1" si="1630"/>
        <v>153603.87972625194</v>
      </c>
      <c r="BD468" s="106">
        <f t="shared" ca="1" si="1630"/>
        <v>112987.64062291665</v>
      </c>
      <c r="BE468" s="106">
        <f t="shared" ca="1" si="1630"/>
        <v>-89070.57119602726</v>
      </c>
      <c r="BF468" s="106">
        <f t="shared" ca="1" si="1630"/>
        <v>30169.399158109216</v>
      </c>
      <c r="BG468" s="106">
        <f t="shared" ca="1" si="1630"/>
        <v>63182.423378080683</v>
      </c>
      <c r="BH468" s="106">
        <f t="shared" ca="1" si="1630"/>
        <v>-104654.78211724991</v>
      </c>
      <c r="BI468" s="106">
        <f t="shared" ca="1" si="1630"/>
        <v>115607.84131305906</v>
      </c>
      <c r="BJ468" s="106">
        <f t="shared" ca="1" si="1630"/>
        <v>120744.24514624313</v>
      </c>
      <c r="BK468" s="106">
        <f t="shared" ca="1" si="1630"/>
        <v>-26720.312216384424</v>
      </c>
      <c r="BL468" s="106">
        <f t="shared" ca="1" si="1630"/>
        <v>158542.47801326495</v>
      </c>
      <c r="BM468" s="106">
        <f t="shared" ca="1" si="1630"/>
        <v>186922.85126932722</v>
      </c>
      <c r="BN468" s="106">
        <f t="shared" ca="1" si="1630"/>
        <v>6904.2646407912252</v>
      </c>
      <c r="BO468" s="106">
        <f t="shared" ca="1" si="1630"/>
        <v>152126.92499473278</v>
      </c>
      <c r="BP468" s="106">
        <f t="shared" ca="1" si="1630"/>
        <v>111809.3953707277</v>
      </c>
      <c r="BQ468" s="106">
        <f t="shared" ca="1" si="1630"/>
        <v>-90313.456573634699</v>
      </c>
      <c r="BR468" s="106">
        <f t="shared" ca="1" si="1630"/>
        <v>29210.11140080529</v>
      </c>
      <c r="BS468" s="106">
        <f t="shared" ca="1" si="1630"/>
        <v>62229.073743744106</v>
      </c>
      <c r="BT468" s="106">
        <f t="shared" ca="1" si="1630"/>
        <v>-105664.98484922515</v>
      </c>
      <c r="BU468" s="106">
        <f t="shared" ca="1" si="1630"/>
        <v>114238.9800794638</v>
      </c>
      <c r="BV468" s="106">
        <f t="shared" ca="1" si="1630"/>
        <v>121437.99902083419</v>
      </c>
      <c r="BW468" s="106">
        <f t="shared" ca="1" si="1630"/>
        <v>-25893.107617689442</v>
      </c>
      <c r="BX468" s="106">
        <f t="shared" ca="1" si="1630"/>
        <v>159494.25802923448</v>
      </c>
      <c r="BY468" s="106">
        <f t="shared" ca="1" si="1630"/>
        <v>185053.52860830081</v>
      </c>
      <c r="BZ468" s="106">
        <f t="shared" ca="1" si="1630"/>
        <v>7994.0241461796395</v>
      </c>
      <c r="CA468" s="106">
        <f t="shared" ca="1" si="1630"/>
        <v>150545.53348591147</v>
      </c>
      <c r="CB468" s="106">
        <f t="shared" ca="1" si="1630"/>
        <v>110518.25620559548</v>
      </c>
      <c r="CC468" s="106">
        <f t="shared" ca="1" si="1630"/>
        <v>-91895.631409911526</v>
      </c>
      <c r="CD468" s="106">
        <f t="shared" ca="1" si="1630"/>
        <v>27911.338092960897</v>
      </c>
      <c r="CE468" s="106">
        <f t="shared" ca="1" si="1630"/>
        <v>61157.801233998151</v>
      </c>
      <c r="CF468" s="106">
        <f t="shared" ca="1" si="1630"/>
        <v>-106838.37507910636</v>
      </c>
      <c r="CG468" s="106">
        <f t="shared" ca="1" si="1630"/>
        <v>112757.40286138226</v>
      </c>
      <c r="CH468" s="106">
        <f t="shared" ca="1" si="1630"/>
        <v>122019.25360274484</v>
      </c>
      <c r="CI468" s="106">
        <f t="shared" ca="1" si="1630"/>
        <v>-24926.187370194966</v>
      </c>
      <c r="CJ468" s="106">
        <f t="shared" ca="1" si="1630"/>
        <v>160646.06413322419</v>
      </c>
      <c r="CK468" s="106">
        <f t="shared" ca="1" si="1630"/>
        <v>183328.54285835067</v>
      </c>
      <c r="CL468" s="106">
        <f t="shared" ca="1" si="1630"/>
        <v>6290.6811623137619</v>
      </c>
      <c r="CM468" s="106">
        <f t="shared" ca="1" si="1630"/>
        <v>149105.01296729571</v>
      </c>
      <c r="CN468" s="106">
        <f t="shared" ca="1" si="1630"/>
        <v>109364.02321954248</v>
      </c>
      <c r="CO468" s="106">
        <f t="shared" ca="1" si="1630"/>
        <v>-93344.165207813756</v>
      </c>
      <c r="CP468" s="106">
        <f t="shared" ca="1" si="1630"/>
        <v>27177.839599435811</v>
      </c>
      <c r="CQ468" s="106">
        <f t="shared" ca="1" si="1630"/>
        <v>60218.426018397957</v>
      </c>
      <c r="CR468" s="106">
        <f t="shared" ca="1" si="1630"/>
        <v>-107789.04330805177</v>
      </c>
      <c r="CS468" s="106">
        <f t="shared" ca="1" si="1630"/>
        <v>111417.13141176873</v>
      </c>
      <c r="CT468" s="106">
        <f t="shared" ca="1" si="1630"/>
        <v>122737.99326694349</v>
      </c>
      <c r="CU468" s="106">
        <f t="shared" ca="1" si="1630"/>
        <v>-24156.676603611995</v>
      </c>
      <c r="CV468" s="106">
        <f t="shared" ca="1" si="1630"/>
        <v>161814.19083869286</v>
      </c>
      <c r="CW468" s="106">
        <f t="shared" ca="1" si="1630"/>
        <v>181622.63601360185</v>
      </c>
      <c r="CX468" s="106">
        <f t="shared" ca="1" si="1630"/>
        <v>4614.6807461908611</v>
      </c>
      <c r="CY468" s="106">
        <f t="shared" ca="1" si="1630"/>
        <v>147680.1339361096</v>
      </c>
      <c r="CZ468" s="106">
        <f t="shared" ca="1" si="1630"/>
        <v>107771.47444021759</v>
      </c>
      <c r="DA468" s="106">
        <f t="shared" ca="1" si="1630"/>
        <v>-94784.289564457911</v>
      </c>
      <c r="DB468" s="106">
        <f t="shared" ca="1" si="1630"/>
        <v>26229.493536760136</v>
      </c>
      <c r="DC468" s="106">
        <f t="shared" ca="1" si="1630"/>
        <v>59285.766831389592</v>
      </c>
      <c r="DD468" s="106">
        <f t="shared" ca="1" si="1630"/>
        <v>-108778.27143064255</v>
      </c>
      <c r="DE468" s="106">
        <f t="shared" ca="1" si="1630"/>
        <v>110134.70855575713</v>
      </c>
      <c r="DF468" s="106">
        <f t="shared" ca="1" si="1630"/>
        <v>123520.91752216985</v>
      </c>
      <c r="DG468" s="106">
        <f t="shared" ca="1" si="1630"/>
        <v>-25672.800656619977</v>
      </c>
      <c r="DH468" s="106">
        <f t="shared" ca="1" si="1630"/>
        <v>160412.86508489697</v>
      </c>
      <c r="DI468" s="106">
        <f t="shared" ref="DI468:FT468" ca="1" si="1631">SUM(DI465:DI467)</f>
        <v>179935.54984987326</v>
      </c>
      <c r="DJ468" s="106">
        <f t="shared" ca="1" si="1631"/>
        <v>2960.1714588465984</v>
      </c>
      <c r="DK468" s="106">
        <f t="shared" ca="1" si="1631"/>
        <v>146270.66632756489</v>
      </c>
      <c r="DL468" s="106">
        <f t="shared" ca="1" si="1631"/>
        <v>106020.17489548215</v>
      </c>
      <c r="DM468" s="106">
        <f t="shared" ca="1" si="1631"/>
        <v>-96216.237400906684</v>
      </c>
      <c r="DN468" s="106">
        <f t="shared" ca="1" si="1631"/>
        <v>25284.429703175963</v>
      </c>
      <c r="DO468" s="106">
        <f t="shared" ca="1" si="1631"/>
        <v>58359.640901059727</v>
      </c>
      <c r="DP468" s="106">
        <f t="shared" ca="1" si="1631"/>
        <v>-109760.88285995109</v>
      </c>
      <c r="DQ468" s="106">
        <f t="shared" ca="1" si="1631"/>
        <v>108863.89943956328</v>
      </c>
      <c r="DR468" s="106">
        <f t="shared" ca="1" si="1631"/>
        <v>124320.47729881672</v>
      </c>
      <c r="DS468" s="106">
        <f t="shared" ca="1" si="1631"/>
        <v>-27173.951340387866</v>
      </c>
      <c r="DT468" s="106">
        <f t="shared" ca="1" si="1631"/>
        <v>158818.6950394731</v>
      </c>
      <c r="DU468" s="106">
        <f t="shared" ca="1" si="1631"/>
        <v>178267.02584569994</v>
      </c>
      <c r="DV468" s="106">
        <f t="shared" ca="1" si="1631"/>
        <v>1323.4915097669</v>
      </c>
      <c r="DW468" s="106">
        <f t="shared" ca="1" si="1631"/>
        <v>144876.37943870606</v>
      </c>
      <c r="DX468" s="106">
        <f t="shared" ca="1" si="1631"/>
        <v>104280.18763569133</v>
      </c>
      <c r="DY468" s="106">
        <f t="shared" ca="1" si="1631"/>
        <v>-97640.243039620749</v>
      </c>
      <c r="DZ468" s="106">
        <f t="shared" ca="1" si="1631"/>
        <v>24124.221828089729</v>
      </c>
      <c r="EA468" s="106">
        <f t="shared" ca="1" si="1631"/>
        <v>57439.863876406685</v>
      </c>
      <c r="EB468" s="106">
        <f t="shared" ca="1" si="1631"/>
        <v>-110786.0736997669</v>
      </c>
      <c r="EC468" s="106">
        <f t="shared" ca="1" si="1631"/>
        <v>107604.48512789248</v>
      </c>
      <c r="ED468" s="106">
        <f t="shared" ca="1" si="1631"/>
        <v>125132.47037158345</v>
      </c>
      <c r="EE468" s="106">
        <f t="shared" ca="1" si="1631"/>
        <v>-28660.370699957595</v>
      </c>
      <c r="EF468" s="106">
        <f t="shared" ca="1" si="1631"/>
        <v>157240.89609870064</v>
      </c>
      <c r="EG468" s="106">
        <f t="shared" ca="1" si="1631"/>
        <v>176616.8051019987</v>
      </c>
      <c r="EH468" s="106">
        <f t="shared" ca="1" si="1631"/>
        <v>-295.61479082782171</v>
      </c>
      <c r="EI468" s="106">
        <f t="shared" ca="1" si="1631"/>
        <v>143497.04185086393</v>
      </c>
      <c r="EJ468" s="106">
        <f t="shared" ca="1" si="1631"/>
        <v>102551.24703840917</v>
      </c>
      <c r="EK468" s="106">
        <f t="shared" ca="1" si="1631"/>
        <v>-99056.542283405724</v>
      </c>
      <c r="EL468" s="106">
        <f t="shared" ca="1" si="1631"/>
        <v>23403.404385553735</v>
      </c>
      <c r="EM468" s="106">
        <f t="shared" ca="1" si="1631"/>
        <v>56526.249753092823</v>
      </c>
      <c r="EN468" s="106">
        <f t="shared" ca="1" si="1631"/>
        <v>-111707.01719691326</v>
      </c>
      <c r="EO468" s="106">
        <f t="shared" ca="1" si="1631"/>
        <v>106356.24553625932</v>
      </c>
      <c r="EP468" s="106">
        <f t="shared" ca="1" si="1631"/>
        <v>125956.88279405158</v>
      </c>
      <c r="EQ468" s="106">
        <f t="shared" ca="1" si="1631"/>
        <v>-30132.301596191392</v>
      </c>
      <c r="ER468" s="106">
        <f t="shared" ca="1" si="1631"/>
        <v>155679.21621724544</v>
      </c>
      <c r="ES468" s="106">
        <f t="shared" ca="1" si="1631"/>
        <v>174992.85711826786</v>
      </c>
      <c r="ET468" s="106">
        <f t="shared" ca="1" si="1631"/>
        <v>-1897.4036648683832</v>
      </c>
      <c r="EU468" s="106">
        <f t="shared" ca="1" si="1631"/>
        <v>141720.97845408123</v>
      </c>
      <c r="EV468" s="106">
        <f t="shared" ca="1" si="1631"/>
        <v>100833.08629986744</v>
      </c>
      <c r="EW468" s="106">
        <f t="shared" ca="1" si="1631"/>
        <v>-100465.37249589295</v>
      </c>
      <c r="EX468" s="106">
        <f t="shared" ca="1" si="1631"/>
        <v>22467.065743725274</v>
      </c>
      <c r="EY468" s="106">
        <f t="shared" ca="1" si="1631"/>
        <v>55618.61079763696</v>
      </c>
      <c r="EZ468" s="106">
        <f t="shared" ca="1" si="1631"/>
        <v>-112670.92507324938</v>
      </c>
      <c r="FA468" s="106">
        <f t="shared" ca="1" si="1631"/>
        <v>105118.95935176118</v>
      </c>
      <c r="FB468" s="106">
        <f t="shared" ca="1" si="1631"/>
        <v>126793.69950418151</v>
      </c>
      <c r="FC468" s="106">
        <f t="shared" ca="1" si="1631"/>
        <v>-31589.987787282356</v>
      </c>
      <c r="FD468" s="106">
        <f t="shared" ca="1" si="1631"/>
        <v>154133.4026152509</v>
      </c>
      <c r="FE468" s="106">
        <f t="shared" ca="1" si="1631"/>
        <v>173393.67877681204</v>
      </c>
      <c r="FF468" s="106">
        <f t="shared" ca="1" si="1631"/>
        <v>-3482.1319492948533</v>
      </c>
      <c r="FG468" s="106">
        <f t="shared" ca="1" si="1631"/>
        <v>139610.11699668845</v>
      </c>
      <c r="FH468" s="106">
        <f t="shared" ca="1" si="1631"/>
        <v>99125.437351089873</v>
      </c>
      <c r="FI468" s="106">
        <f t="shared" ca="1" si="1631"/>
        <v>-101866.97268359951</v>
      </c>
      <c r="FJ468" s="106">
        <f t="shared" ca="1" si="1631"/>
        <v>21533.254862474976</v>
      </c>
      <c r="FK468" s="106">
        <f t="shared" ca="1" si="1631"/>
        <v>54716.757470004348</v>
      </c>
      <c r="FL468" s="106">
        <f t="shared" ca="1" si="1631"/>
        <v>-113607.32527847163</v>
      </c>
      <c r="FM468" s="106">
        <f t="shared" ca="1" si="1631"/>
        <v>103892.40395229774</v>
      </c>
      <c r="FN468" s="106">
        <f t="shared" ca="1" si="1631"/>
        <v>126559.85078740999</v>
      </c>
      <c r="FO468" s="106">
        <f t="shared" ca="1" si="1631"/>
        <v>-33033.674011787254</v>
      </c>
      <c r="FP468" s="106">
        <f t="shared" ca="1" si="1631"/>
        <v>152603.20169439865</v>
      </c>
      <c r="FQ468" s="106">
        <f t="shared" ca="1" si="1631"/>
        <v>171812.02378604744</v>
      </c>
      <c r="FR468" s="106">
        <f t="shared" ca="1" si="1631"/>
        <v>-5050.0571804047504</v>
      </c>
      <c r="FS468" s="106">
        <f t="shared" ca="1" si="1631"/>
        <v>137513.51160519538</v>
      </c>
      <c r="FT468" s="106">
        <f t="shared" ca="1" si="1631"/>
        <v>97428.030772460494</v>
      </c>
      <c r="FU468" s="106">
        <f t="shared" ref="FU468:IF468" ca="1" si="1632">SUM(FU465:FU467)</f>
        <v>-103261.58357961012</v>
      </c>
      <c r="FV468" s="106">
        <f t="shared" ca="1" si="1632"/>
        <v>20383.607115540792</v>
      </c>
      <c r="FW468" s="106">
        <f t="shared" ca="1" si="1632"/>
        <v>53820.498344550164</v>
      </c>
      <c r="FX468" s="106">
        <f t="shared" ca="1" si="1632"/>
        <v>-114566.62803121729</v>
      </c>
      <c r="FY468" s="106">
        <f t="shared" ca="1" si="1632"/>
        <v>102676.35532419539</v>
      </c>
      <c r="FZ468" s="106">
        <f t="shared" ca="1" si="1632"/>
        <v>125140.75753187438</v>
      </c>
      <c r="GA468" s="106">
        <f t="shared" ca="1" si="1632"/>
        <v>-34463.606073222036</v>
      </c>
      <c r="GB468" s="106">
        <f t="shared" ca="1" si="1632"/>
        <v>151088.35895242263</v>
      </c>
      <c r="GC468" s="106">
        <f t="shared" ca="1" si="1632"/>
        <v>170247.63241895498</v>
      </c>
      <c r="GD468" s="106">
        <f t="shared" ca="1" si="1632"/>
        <v>-6601.4376797384466</v>
      </c>
      <c r="GE468" s="106">
        <f t="shared" ca="1" si="1632"/>
        <v>135430.85146880691</v>
      </c>
      <c r="GF468" s="106">
        <f t="shared" ca="1" si="1632"/>
        <v>95740.595706690583</v>
      </c>
      <c r="GG468" s="106">
        <f t="shared" ca="1" si="1632"/>
        <v>-104649.4477289255</v>
      </c>
      <c r="GH468" s="106">
        <f t="shared" ca="1" si="1632"/>
        <v>19672.438444620617</v>
      </c>
      <c r="GI468" s="106">
        <f t="shared" ca="1" si="1632"/>
        <v>52929.640029272676</v>
      </c>
      <c r="GJ468" s="106">
        <f t="shared" ca="1" si="1632"/>
        <v>-115415.47416205233</v>
      </c>
      <c r="GK468" s="106">
        <f t="shared" ca="1" si="1632"/>
        <v>101470.58797818943</v>
      </c>
      <c r="GL468" s="106">
        <f t="shared" ca="1" si="1632"/>
        <v>123734.15735985443</v>
      </c>
      <c r="GM468" s="106">
        <f t="shared" ca="1" si="1632"/>
        <v>-35872.706288719695</v>
      </c>
      <c r="GN468" s="106">
        <f t="shared" ca="1" si="1632"/>
        <v>149588.61889603091</v>
      </c>
      <c r="GO468" s="106">
        <f t="shared" ca="1" si="1632"/>
        <v>168334.0122701829</v>
      </c>
      <c r="GP468" s="106">
        <f t="shared" ca="1" si="1632"/>
        <v>-8136.5326415438321</v>
      </c>
      <c r="GQ468" s="106">
        <f t="shared" ca="1" si="1632"/>
        <v>133361.82464808688</v>
      </c>
      <c r="GR468" s="106">
        <f t="shared" ca="1" si="1632"/>
        <v>94062.859770141615</v>
      </c>
      <c r="GS468" s="106">
        <f t="shared" ca="1" si="1632"/>
        <v>-106030.80957552438</v>
      </c>
      <c r="GT468" s="106">
        <f t="shared" ca="1" si="1632"/>
        <v>18745.038162416306</v>
      </c>
      <c r="GU468" s="106">
        <f t="shared" ca="1" si="1632"/>
        <v>52043.987083330168</v>
      </c>
      <c r="GV468" s="106">
        <f t="shared" ca="1" si="1632"/>
        <v>-116311.57344076585</v>
      </c>
      <c r="GW468" s="106">
        <f t="shared" ca="1" si="1632"/>
        <v>100274.87486371992</v>
      </c>
      <c r="GX468" s="106">
        <f t="shared" ca="1" si="1632"/>
        <v>122339.80311022456</v>
      </c>
      <c r="GY468" s="106">
        <f t="shared" ca="1" si="1632"/>
        <v>-37258.375489852449</v>
      </c>
      <c r="GZ468" s="106">
        <f t="shared" ca="1" si="1632"/>
        <v>148103.72495218806</v>
      </c>
      <c r="HA468" s="106">
        <f t="shared" ca="1" si="1632"/>
        <v>165928.53381492355</v>
      </c>
      <c r="HB468" s="106">
        <f t="shared" ca="1" si="1632"/>
        <v>-9655.6022218684084</v>
      </c>
      <c r="HC468" s="106">
        <f t="shared" ca="1" si="1632"/>
        <v>131306.11798062912</v>
      </c>
      <c r="HD468" s="106">
        <f t="shared" ca="1" si="1632"/>
        <v>92394.548962454763</v>
      </c>
      <c r="HE468" s="106">
        <f t="shared" ca="1" si="1632"/>
        <v>-107405.91555118377</v>
      </c>
      <c r="HF468" s="106">
        <f t="shared" ca="1" si="1632"/>
        <v>17819.375982939382</v>
      </c>
      <c r="HG468" s="106">
        <f t="shared" ca="1" si="1632"/>
        <v>51163.341932775082</v>
      </c>
      <c r="HH468" s="106">
        <f t="shared" ca="1" si="1632"/>
        <v>-117202.62005630566</v>
      </c>
      <c r="HI468" s="106">
        <f t="shared" ca="1" si="1632"/>
        <v>99088.987281492504</v>
      </c>
      <c r="HJ468" s="106">
        <f t="shared" ca="1" si="1632"/>
        <v>120957.44619237492</v>
      </c>
      <c r="HK468" s="106">
        <f t="shared" ca="1" si="1632"/>
        <v>-38631.035361083617</v>
      </c>
      <c r="HL468" s="106">
        <f t="shared" ca="1" si="1632"/>
        <v>146638.67010402834</v>
      </c>
      <c r="HM468" s="106">
        <f t="shared" ca="1" si="1632"/>
        <v>163539.54276264005</v>
      </c>
      <c r="HN468" s="106">
        <f t="shared" ca="1" si="1632"/>
        <v>-11421.443945166277</v>
      </c>
      <c r="HO468" s="106">
        <f t="shared" ca="1" si="1632"/>
        <v>129263.41698502837</v>
      </c>
      <c r="HP468" s="106">
        <f t="shared" ca="1" si="1632"/>
        <v>90735.387574441993</v>
      </c>
      <c r="HQ468" s="106">
        <f t="shared" ca="1" si="1632"/>
        <v>-108775.01416610848</v>
      </c>
      <c r="HR468" s="106">
        <f t="shared" ca="1" si="1632"/>
        <v>16677.144888215815</v>
      </c>
      <c r="HS468" s="106">
        <f t="shared" ca="1" si="1632"/>
        <v>50287.504784456651</v>
      </c>
      <c r="HT468" s="106">
        <f t="shared" ca="1" si="1632"/>
        <v>-118144.68034230347</v>
      </c>
      <c r="HU468" s="106">
        <f t="shared" ca="1" si="1632"/>
        <v>97912.694794257375</v>
      </c>
      <c r="HV468" s="106">
        <f t="shared" ca="1" si="1632"/>
        <v>119586.83649499866</v>
      </c>
      <c r="HW468" s="106">
        <f t="shared" ca="1" si="1632"/>
        <v>-39990.935102930904</v>
      </c>
      <c r="HX468" s="106">
        <f t="shared" ca="1" si="1632"/>
        <v>145199.33708134992</v>
      </c>
      <c r="HY468" s="106">
        <f t="shared" ca="1" si="1632"/>
        <v>161166.68855697612</v>
      </c>
      <c r="HZ468" s="106">
        <f t="shared" ca="1" si="1632"/>
        <v>-13741.406928395241</v>
      </c>
      <c r="IA468" s="106">
        <f t="shared" ca="1" si="1632"/>
        <v>127233.40576310272</v>
      </c>
      <c r="IB468" s="106">
        <f t="shared" ca="1" si="1632"/>
        <v>89085.098094188186</v>
      </c>
      <c r="IC468" s="106">
        <f t="shared" ca="1" si="1632"/>
        <v>-110138.3561014171</v>
      </c>
      <c r="ID468" s="106">
        <f t="shared" ca="1" si="1632"/>
        <v>15972.449201488103</v>
      </c>
      <c r="IE468" s="106">
        <f t="shared" ca="1" si="1632"/>
        <v>49416.273538044661</v>
      </c>
      <c r="IF468" s="106">
        <f t="shared" ca="1" si="1632"/>
        <v>-79097.236573660484</v>
      </c>
      <c r="IG468" s="106">
        <f t="shared" ref="IG468:KP468" ca="1" si="1633">SUM(IG465:IG467)</f>
        <v>96745.765135755981</v>
      </c>
      <c r="IH468" s="106">
        <f t="shared" ca="1" si="1633"/>
        <v>118228.97323807608</v>
      </c>
      <c r="II468" s="106">
        <f t="shared" ca="1" si="1633"/>
        <v>293475.34929808031</v>
      </c>
      <c r="IJ468" s="106">
        <f t="shared" ca="1" si="1633"/>
        <v>143711.52540252486</v>
      </c>
      <c r="IK468" s="106">
        <f t="shared" ca="1" si="1633"/>
        <v>158809.6194702189</v>
      </c>
      <c r="IL468" s="106">
        <f t="shared" ca="1" si="1633"/>
        <v>153385.55863443945</v>
      </c>
      <c r="IM468" s="106">
        <f t="shared" ca="1" si="1633"/>
        <v>125215.76690031574</v>
      </c>
      <c r="IN468" s="106">
        <f t="shared" ca="1" si="1633"/>
        <v>87443.401111315892</v>
      </c>
      <c r="IO468" s="106">
        <f t="shared" ca="1" si="1633"/>
        <v>57942.297029759502</v>
      </c>
      <c r="IP468" s="106">
        <f t="shared" ca="1" si="1633"/>
        <v>15050.769597813218</v>
      </c>
      <c r="IQ468" s="106">
        <f t="shared" ca="1" si="1633"/>
        <v>48208.841213116568</v>
      </c>
      <c r="IR468" s="106">
        <f t="shared" ca="1" si="1633"/>
        <v>49584.206084639729</v>
      </c>
      <c r="IS468" s="106">
        <f t="shared" ca="1" si="1633"/>
        <v>95564.559834227839</v>
      </c>
      <c r="IT468" s="106">
        <f t="shared" ca="1" si="1633"/>
        <v>116896.70891753971</v>
      </c>
      <c r="IU468" s="106">
        <f t="shared" ca="1" si="1633"/>
        <v>126758.21126188256</v>
      </c>
      <c r="IV468" s="106">
        <f t="shared" ca="1" si="1633"/>
        <v>141519.6784323754</v>
      </c>
      <c r="IW468" s="106">
        <f t="shared" ca="1" si="1633"/>
        <v>156467.98249843615</v>
      </c>
      <c r="IX468" s="106">
        <f t="shared" ca="1" si="1633"/>
        <v>151095.76513644613</v>
      </c>
      <c r="IY468" s="106">
        <f t="shared" ca="1" si="1633"/>
        <v>116585.93579200136</v>
      </c>
      <c r="IZ468" s="106">
        <f t="shared" ca="1" si="1633"/>
        <v>74483.101973796744</v>
      </c>
      <c r="JA468" s="106">
        <f t="shared" ca="1" si="1633"/>
        <v>49674.730538899676</v>
      </c>
      <c r="JB468" s="106">
        <f t="shared" ca="1" si="1633"/>
        <v>14130.627398126122</v>
      </c>
      <c r="JC468" s="106">
        <f t="shared" ca="1" si="1633"/>
        <v>41719.916880377779</v>
      </c>
      <c r="JD468" s="106">
        <f t="shared" ca="1" si="1633"/>
        <v>42585.846475945269</v>
      </c>
      <c r="JE468" s="106">
        <f t="shared" ca="1" si="1633"/>
        <v>80340.538662486302</v>
      </c>
      <c r="JF468" s="106">
        <f t="shared" ca="1" si="1633"/>
        <v>98442.23723315954</v>
      </c>
      <c r="JG468" s="106">
        <f t="shared" ca="1" si="1633"/>
        <v>106015.69422526049</v>
      </c>
      <c r="JH468" s="106">
        <f t="shared" ca="1" si="1633"/>
        <v>117991.45010324693</v>
      </c>
      <c r="JI468" s="106">
        <f t="shared" ca="1" si="1633"/>
        <v>130508.79468360837</v>
      </c>
      <c r="JJ468" s="106">
        <f t="shared" ca="1" si="1633"/>
        <v>125920.59934557095</v>
      </c>
      <c r="JK468" s="106">
        <f t="shared" ca="1" si="1633"/>
        <v>102937.96321806766</v>
      </c>
      <c r="JL468" s="106">
        <f t="shared" ca="1" si="1633"/>
        <v>72129.431371136336</v>
      </c>
      <c r="JM468" s="106">
        <f t="shared" ca="1" si="1633"/>
        <v>47550.127625804511</v>
      </c>
      <c r="JN468" s="106">
        <f t="shared" ca="1" si="1633"/>
        <v>12335.797601371823</v>
      </c>
      <c r="JO468" s="106">
        <f t="shared" ca="1" si="1633"/>
        <v>39454.541504924353</v>
      </c>
      <c r="JP468" s="106">
        <f t="shared" ca="1" si="1633"/>
        <v>40454.915885140566</v>
      </c>
      <c r="JQ468" s="106">
        <f t="shared" ca="1" si="1633"/>
        <v>77865.857767097201</v>
      </c>
      <c r="JR468" s="106">
        <f t="shared" ca="1" si="1633"/>
        <v>96294.296549959603</v>
      </c>
      <c r="JS468" s="106">
        <f t="shared" ca="1" si="1633"/>
        <v>103261.95635149641</v>
      </c>
      <c r="JT468" s="106">
        <f t="shared" ca="1" si="1633"/>
        <v>115108.67999548319</v>
      </c>
      <c r="JU468" s="106">
        <f t="shared" ca="1" si="1633"/>
        <v>127491.62137405961</v>
      </c>
      <c r="JV468" s="106">
        <f t="shared" ca="1" si="1633"/>
        <v>122933.72119519486</v>
      </c>
      <c r="JW468" s="106">
        <f t="shared" ca="1" si="1633"/>
        <v>100171.83814750983</v>
      </c>
      <c r="JX468" s="106">
        <f t="shared" ca="1" si="1633"/>
        <v>69655.529647185147</v>
      </c>
      <c r="JY468" s="106">
        <f t="shared" ca="1" si="1633"/>
        <v>45301.480131382297</v>
      </c>
      <c r="JZ468" s="106">
        <f t="shared" ca="1" si="1633"/>
        <v>10646.903998183403</v>
      </c>
      <c r="KA468" s="106">
        <f t="shared" ca="1" si="1633"/>
        <v>37261.913407060914</v>
      </c>
      <c r="KB468" s="106">
        <f t="shared" ca="1" si="1633"/>
        <v>38266.197372210911</v>
      </c>
      <c r="KC468" s="106">
        <f t="shared" ca="1" si="1633"/>
        <v>75265.004794360502</v>
      </c>
      <c r="KD468" s="106">
        <f t="shared" ca="1" si="1633"/>
        <v>94020.570531840756</v>
      </c>
      <c r="KE468" s="106">
        <f t="shared" ca="1" si="1633"/>
        <v>100381.93764729606</v>
      </c>
      <c r="KF468" s="106">
        <f t="shared" ca="1" si="1633"/>
        <v>112099.44851276719</v>
      </c>
      <c r="KG468" s="106">
        <f t="shared" ca="1" si="1633"/>
        <v>124347.84495954124</v>
      </c>
      <c r="KH468" s="106">
        <f t="shared" ca="1" si="1633"/>
        <v>119818.44395777778</v>
      </c>
      <c r="KI468" s="106">
        <f t="shared" ca="1" si="1633"/>
        <v>97273.607189599948</v>
      </c>
      <c r="KJ468" s="106">
        <f t="shared" ca="1" si="1633"/>
        <v>67045.088705948699</v>
      </c>
      <c r="KK468" s="106">
        <f t="shared" ca="1" si="1633"/>
        <v>42912.340454559351</v>
      </c>
      <c r="KL468" s="106">
        <f t="shared" ca="1" si="1633"/>
        <v>8595.0653208225413</v>
      </c>
      <c r="KM468" s="106">
        <f t="shared" ca="1" si="1633"/>
        <v>34925.100888963992</v>
      </c>
      <c r="KN468" s="106">
        <f t="shared" ca="1" si="1633"/>
        <v>35896.469991893515</v>
      </c>
      <c r="KO468" s="106">
        <f t="shared" ca="1" si="1633"/>
        <v>72520.842424583185</v>
      </c>
      <c r="KP468" s="106">
        <f t="shared" ca="1" si="1633"/>
        <v>91603.786628621107</v>
      </c>
      <c r="KQ468" s="106">
        <f t="shared" ref="KQ468:LT468" ca="1" si="1634">SUM(KQ465:KQ467)</f>
        <v>97358.135786424653</v>
      </c>
      <c r="KR468" s="106">
        <f t="shared" ca="1" si="1634"/>
        <v>108946.06933128492</v>
      </c>
      <c r="KS468" s="106">
        <f t="shared" ca="1" si="1634"/>
        <v>121059.59287434074</v>
      </c>
      <c r="KT468" s="106">
        <f t="shared" ca="1" si="1634"/>
        <v>116556.72341609289</v>
      </c>
      <c r="KU468" s="106">
        <f t="shared" ca="1" si="1634"/>
        <v>94225.071601150921</v>
      </c>
      <c r="KV468" s="106">
        <f t="shared" ca="1" si="1634"/>
        <v>64279.760596122956</v>
      </c>
      <c r="KW468" s="106">
        <f t="shared" ca="1" si="1634"/>
        <v>45970.510526386483</v>
      </c>
      <c r="KX468" s="106">
        <f t="shared" ca="1" si="1634"/>
        <v>10484.325468417999</v>
      </c>
      <c r="KY468" s="106">
        <f t="shared" ca="1" si="1634"/>
        <v>39701.396936256766</v>
      </c>
      <c r="KZ468" s="106">
        <f t="shared" ca="1" si="1634"/>
        <v>39357.065556035639</v>
      </c>
      <c r="LA468" s="106">
        <f t="shared" ca="1" si="1634"/>
        <v>75668.998365780921</v>
      </c>
      <c r="LB468" s="106">
        <f t="shared" ca="1" si="1634"/>
        <v>95139.96516083325</v>
      </c>
      <c r="LC468" s="106">
        <f t="shared" ca="1" si="1634"/>
        <v>100566.24671536294</v>
      </c>
      <c r="LD468" s="106">
        <f t="shared" ca="1" si="1634"/>
        <v>112087.98651696929</v>
      </c>
      <c r="LE468" s="106">
        <f t="shared" ca="1" si="1634"/>
        <v>124130.69438471981</v>
      </c>
      <c r="LF468" s="106">
        <f t="shared" ca="1" si="1634"/>
        <v>119936.20655079251</v>
      </c>
      <c r="LG468" s="106">
        <f t="shared" ca="1" si="1634"/>
        <v>97881.780535826852</v>
      </c>
      <c r="LH468" s="106">
        <f t="shared" ca="1" si="1634"/>
        <v>68283.682460899814</v>
      </c>
      <c r="LI468" s="106">
        <f t="shared" ca="1" si="1634"/>
        <v>44869.233978426717</v>
      </c>
      <c r="LJ468" s="106">
        <f t="shared" ca="1" si="1634"/>
        <v>9355.3968247235189</v>
      </c>
      <c r="LK468" s="106">
        <f t="shared" ca="1" si="1634"/>
        <v>38830.03331866498</v>
      </c>
      <c r="LL468" s="106">
        <f t="shared" ca="1" si="1634"/>
        <v>38274.580144627806</v>
      </c>
      <c r="LM468" s="106">
        <f t="shared" ca="1" si="1634"/>
        <v>74270.702134329753</v>
      </c>
      <c r="LN468" s="106">
        <f t="shared" ca="1" si="1634"/>
        <v>94085.984472461525</v>
      </c>
      <c r="LO468" s="106">
        <f t="shared" ca="1" si="1634"/>
        <v>98920.115960445546</v>
      </c>
      <c r="LP468" s="106">
        <f t="shared" ca="1" si="1634"/>
        <v>110328.17534549718</v>
      </c>
      <c r="LQ468" s="106">
        <f t="shared" ca="1" si="1634"/>
        <v>122252.14541685842</v>
      </c>
      <c r="LR468" s="106">
        <f t="shared" ca="1" si="1634"/>
        <v>118097.26152588149</v>
      </c>
      <c r="LS468" s="106">
        <f t="shared" ca="1" si="1634"/>
        <v>96265.531332716128</v>
      </c>
      <c r="LT468" s="106">
        <f t="shared" ca="1" si="1634"/>
        <v>-1002926.9145183889</v>
      </c>
      <c r="LU468" s="106"/>
      <c r="LV468" s="106"/>
      <c r="LW468" s="106"/>
      <c r="LX468" s="106"/>
      <c r="LY468" s="106"/>
      <c r="LZ468" s="106"/>
      <c r="MA468" s="106"/>
      <c r="MB468" s="106"/>
      <c r="MC468" s="106"/>
      <c r="MD468" s="106"/>
      <c r="ME468" s="106"/>
      <c r="MF468" s="106"/>
      <c r="MG468" s="106"/>
      <c r="MH468" s="106"/>
      <c r="MI468" s="106"/>
      <c r="MJ468" s="106"/>
      <c r="MK468" s="106"/>
      <c r="ML468" s="106"/>
      <c r="MM468" s="106"/>
      <c r="MN468" s="106"/>
      <c r="MO468" s="106"/>
      <c r="MP468" s="106"/>
      <c r="MQ468" s="106"/>
      <c r="MR468" s="106"/>
      <c r="MS468" s="106"/>
      <c r="MT468" s="106"/>
      <c r="MU468" s="106"/>
      <c r="MV468" s="106"/>
      <c r="MW468" s="106"/>
      <c r="MX468" s="106"/>
      <c r="MY468" s="106"/>
      <c r="MZ468" s="106"/>
      <c r="NA468" s="106"/>
      <c r="NB468" s="106"/>
      <c r="NC468" s="106"/>
      <c r="ND468" s="106"/>
      <c r="NE468" s="106"/>
      <c r="NF468" s="106"/>
      <c r="NG468" s="106"/>
      <c r="NH468" s="106"/>
      <c r="NI468" s="106"/>
      <c r="NJ468" s="106"/>
      <c r="NK468" s="106"/>
      <c r="NL468" s="106"/>
      <c r="NM468" s="106"/>
      <c r="NN468" s="106"/>
      <c r="NO468" s="106"/>
      <c r="NP468" s="106"/>
      <c r="NQ468" s="106"/>
      <c r="NR468" s="106"/>
      <c r="NS468" s="106"/>
      <c r="NT468" s="106"/>
      <c r="NU468" s="106"/>
      <c r="NV468" s="106"/>
      <c r="NW468" s="106"/>
      <c r="NX468" s="106"/>
      <c r="NY468" s="106"/>
      <c r="NZ468" s="106"/>
      <c r="OA468" s="106"/>
      <c r="OB468" s="106"/>
      <c r="OC468" s="106"/>
      <c r="OD468" s="106"/>
      <c r="OE468" s="106"/>
      <c r="OF468" s="106"/>
      <c r="OG468" s="106"/>
      <c r="OH468" s="106"/>
      <c r="OI468" s="106"/>
      <c r="OJ468" s="106"/>
      <c r="OK468" s="106"/>
      <c r="OL468" s="106"/>
      <c r="OM468" s="106"/>
      <c r="ON468" s="106"/>
      <c r="OO468" s="106"/>
      <c r="OP468" s="106"/>
      <c r="OQ468" s="106"/>
      <c r="OR468" s="106"/>
      <c r="OS468" s="106"/>
      <c r="OT468" s="106"/>
      <c r="OU468" s="106"/>
      <c r="OV468" s="106"/>
      <c r="OW468" s="106"/>
      <c r="OX468" s="106"/>
      <c r="OY468" s="106"/>
      <c r="OZ468" s="106"/>
      <c r="PA468" s="106"/>
      <c r="PB468" s="106"/>
      <c r="PC468" s="106"/>
      <c r="PD468" s="106"/>
      <c r="PE468" s="106"/>
      <c r="PF468" s="106"/>
      <c r="PG468" s="106"/>
      <c r="PH468" s="106"/>
      <c r="PI468" s="106"/>
      <c r="PJ468" s="106"/>
      <c r="PK468" s="106"/>
      <c r="PL468" s="106"/>
      <c r="PM468" s="106"/>
      <c r="PN468" s="106"/>
      <c r="PO468" s="106"/>
      <c r="PP468" s="106"/>
      <c r="PQ468" s="106"/>
      <c r="PR468" s="106"/>
      <c r="PS468" s="106"/>
      <c r="PT468" s="106"/>
      <c r="PU468" s="106"/>
      <c r="PV468" s="106"/>
      <c r="PW468" s="106"/>
      <c r="PX468" s="106"/>
      <c r="PY468" s="106"/>
      <c r="PZ468" s="106"/>
      <c r="QA468" s="106"/>
      <c r="QB468" s="106"/>
      <c r="QC468" s="106"/>
      <c r="QD468" s="106"/>
      <c r="QE468" s="106"/>
      <c r="QF468" s="106"/>
      <c r="QG468" s="106"/>
      <c r="QH468" s="106"/>
      <c r="QI468" s="106"/>
      <c r="QJ468" s="106"/>
      <c r="QK468" s="106"/>
      <c r="QL468" s="106"/>
      <c r="QM468" s="106"/>
      <c r="QN468" s="106"/>
      <c r="QO468" s="106"/>
      <c r="QP468" s="106"/>
      <c r="QQ468" s="106"/>
      <c r="QR468" s="106"/>
      <c r="QS468" s="106"/>
      <c r="QT468" s="106"/>
      <c r="QU468" s="106"/>
    </row>
    <row r="469" spans="1:463" ht="15" customHeight="1" outlineLevel="1">
      <c r="C469" s="3" t="s">
        <v>581</v>
      </c>
      <c r="E469" s="50" t="s">
        <v>95</v>
      </c>
      <c r="H469" s="99">
        <f t="shared" si="1573"/>
        <v>-4759268.164419977</v>
      </c>
      <c r="I469" s="54">
        <f t="shared" ref="I469:AV469" si="1635">I440</f>
        <v>0</v>
      </c>
      <c r="J469" s="54">
        <f t="shared" si="1635"/>
        <v>0</v>
      </c>
      <c r="K469" s="54">
        <f t="shared" si="1635"/>
        <v>0</v>
      </c>
      <c r="L469" s="54">
        <f t="shared" si="1635"/>
        <v>0</v>
      </c>
      <c r="M469" s="54">
        <f t="shared" si="1635"/>
        <v>0</v>
      </c>
      <c r="N469" s="54">
        <f t="shared" si="1635"/>
        <v>0</v>
      </c>
      <c r="O469" s="54">
        <f t="shared" si="1635"/>
        <v>0</v>
      </c>
      <c r="P469" s="54">
        <f t="shared" si="1635"/>
        <v>0</v>
      </c>
      <c r="Q469" s="54">
        <f t="shared" si="1635"/>
        <v>0</v>
      </c>
      <c r="R469" s="54">
        <f t="shared" si="1635"/>
        <v>0</v>
      </c>
      <c r="S469" s="54">
        <f t="shared" si="1635"/>
        <v>0</v>
      </c>
      <c r="T469" s="54">
        <f t="shared" si="1635"/>
        <v>0</v>
      </c>
      <c r="U469" s="54">
        <f t="shared" si="1635"/>
        <v>0</v>
      </c>
      <c r="V469" s="54">
        <f t="shared" si="1635"/>
        <v>0</v>
      </c>
      <c r="W469" s="54">
        <f t="shared" si="1635"/>
        <v>0</v>
      </c>
      <c r="X469" s="54">
        <f t="shared" si="1635"/>
        <v>0</v>
      </c>
      <c r="Y469" s="54">
        <f t="shared" si="1635"/>
        <v>0</v>
      </c>
      <c r="Z469" s="54">
        <f t="shared" si="1635"/>
        <v>0</v>
      </c>
      <c r="AA469" s="54">
        <f t="shared" si="1635"/>
        <v>0</v>
      </c>
      <c r="AB469" s="54">
        <f t="shared" si="1635"/>
        <v>0</v>
      </c>
      <c r="AC469" s="54">
        <f t="shared" si="1635"/>
        <v>0</v>
      </c>
      <c r="AD469" s="54">
        <f t="shared" si="1635"/>
        <v>0</v>
      </c>
      <c r="AE469" s="54">
        <f t="shared" si="1635"/>
        <v>0</v>
      </c>
      <c r="AF469" s="54">
        <f t="shared" si="1635"/>
        <v>0</v>
      </c>
      <c r="AG469" s="54">
        <f t="shared" si="1635"/>
        <v>0</v>
      </c>
      <c r="AH469" s="54">
        <f t="shared" si="1635"/>
        <v>0</v>
      </c>
      <c r="AI469" s="54">
        <f t="shared" si="1635"/>
        <v>0</v>
      </c>
      <c r="AJ469" s="54">
        <f t="shared" si="1635"/>
        <v>-153990.707925</v>
      </c>
      <c r="AK469" s="54">
        <f t="shared" si="1635"/>
        <v>0</v>
      </c>
      <c r="AL469" s="54">
        <f t="shared" si="1635"/>
        <v>0</v>
      </c>
      <c r="AM469" s="54">
        <f t="shared" si="1635"/>
        <v>-114464.50505553171</v>
      </c>
      <c r="AN469" s="54">
        <f t="shared" si="1635"/>
        <v>0</v>
      </c>
      <c r="AO469" s="54">
        <f t="shared" si="1635"/>
        <v>0</v>
      </c>
      <c r="AP469" s="54">
        <f t="shared" si="1635"/>
        <v>-113987.04778795816</v>
      </c>
      <c r="AQ469" s="54">
        <f t="shared" si="1635"/>
        <v>0</v>
      </c>
      <c r="AR469" s="54">
        <f t="shared" si="1635"/>
        <v>0</v>
      </c>
      <c r="AS469" s="54">
        <f t="shared" si="1635"/>
        <v>-113495.12308771987</v>
      </c>
      <c r="AT469" s="54">
        <f t="shared" si="1635"/>
        <v>0</v>
      </c>
      <c r="AU469" s="54">
        <f t="shared" si="1635"/>
        <v>0</v>
      </c>
      <c r="AV469" s="54">
        <f t="shared" si="1635"/>
        <v>-112988.29257713965</v>
      </c>
      <c r="AW469" s="54">
        <f t="shared" ref="AW469:DH469" si="1636">AW440</f>
        <v>0</v>
      </c>
      <c r="AX469" s="54">
        <f t="shared" si="1636"/>
        <v>0</v>
      </c>
      <c r="AY469" s="54">
        <f t="shared" si="1636"/>
        <v>-112466.10459525837</v>
      </c>
      <c r="AZ469" s="54">
        <f t="shared" si="1636"/>
        <v>0</v>
      </c>
      <c r="BA469" s="54">
        <f t="shared" si="1636"/>
        <v>0</v>
      </c>
      <c r="BB469" s="54">
        <f t="shared" si="1636"/>
        <v>-111928.09379533809</v>
      </c>
      <c r="BC469" s="54">
        <f t="shared" si="1636"/>
        <v>0</v>
      </c>
      <c r="BD469" s="54">
        <f t="shared" si="1636"/>
        <v>0</v>
      </c>
      <c r="BE469" s="54">
        <f t="shared" si="1636"/>
        <v>-111373.78073016941</v>
      </c>
      <c r="BF469" s="54">
        <f t="shared" si="1636"/>
        <v>0</v>
      </c>
      <c r="BG469" s="54">
        <f t="shared" si="1636"/>
        <v>0</v>
      </c>
      <c r="BH469" s="54">
        <f t="shared" si="1636"/>
        <v>-110802.67142481307</v>
      </c>
      <c r="BI469" s="54">
        <f t="shared" si="1636"/>
        <v>0</v>
      </c>
      <c r="BJ469" s="54">
        <f t="shared" si="1636"/>
        <v>0</v>
      </c>
      <c r="BK469" s="54">
        <f t="shared" si="1636"/>
        <v>-110214.25693639512</v>
      </c>
      <c r="BL469" s="54">
        <f t="shared" si="1636"/>
        <v>0</v>
      </c>
      <c r="BM469" s="54">
        <f t="shared" si="1636"/>
        <v>0</v>
      </c>
      <c r="BN469" s="54">
        <f t="shared" si="1636"/>
        <v>-109608.01290056363</v>
      </c>
      <c r="BO469" s="54">
        <f t="shared" si="1636"/>
        <v>0</v>
      </c>
      <c r="BP469" s="54">
        <f t="shared" si="1636"/>
        <v>0</v>
      </c>
      <c r="BQ469" s="54">
        <f t="shared" si="1636"/>
        <v>-108983.39906420239</v>
      </c>
      <c r="BR469" s="54">
        <f t="shared" si="1636"/>
        <v>0</v>
      </c>
      <c r="BS469" s="54">
        <f t="shared" si="1636"/>
        <v>0</v>
      </c>
      <c r="BT469" s="54">
        <f t="shared" si="1636"/>
        <v>-108339.85880398557</v>
      </c>
      <c r="BU469" s="54">
        <f t="shared" si="1636"/>
        <v>0</v>
      </c>
      <c r="BV469" s="54">
        <f t="shared" si="1636"/>
        <v>0</v>
      </c>
      <c r="BW469" s="54">
        <f t="shared" si="1636"/>
        <v>-107676.81863034391</v>
      </c>
      <c r="BX469" s="54">
        <f t="shared" si="1636"/>
        <v>0</v>
      </c>
      <c r="BY469" s="54">
        <f t="shared" si="1636"/>
        <v>0</v>
      </c>
      <c r="BZ469" s="54">
        <f t="shared" si="1636"/>
        <v>-106993.68767640078</v>
      </c>
      <c r="CA469" s="54">
        <f t="shared" si="1636"/>
        <v>0</v>
      </c>
      <c r="CB469" s="54">
        <f t="shared" si="1636"/>
        <v>0</v>
      </c>
      <c r="CC469" s="54">
        <f t="shared" si="1636"/>
        <v>-106289.85717142216</v>
      </c>
      <c r="CD469" s="54">
        <f t="shared" si="1636"/>
        <v>0</v>
      </c>
      <c r="CE469" s="54">
        <f t="shared" si="1636"/>
        <v>0</v>
      </c>
      <c r="CF469" s="54">
        <f t="shared" si="1636"/>
        <v>-105564.69989831222</v>
      </c>
      <c r="CG469" s="54">
        <f t="shared" si="1636"/>
        <v>0</v>
      </c>
      <c r="CH469" s="54">
        <f t="shared" si="1636"/>
        <v>0</v>
      </c>
      <c r="CI469" s="54">
        <f t="shared" si="1636"/>
        <v>-104817.56963466978</v>
      </c>
      <c r="CJ469" s="54">
        <f t="shared" si="1636"/>
        <v>0</v>
      </c>
      <c r="CK469" s="54">
        <f t="shared" si="1636"/>
        <v>0</v>
      </c>
      <c r="CL469" s="54">
        <f t="shared" si="1636"/>
        <v>-104047.80057690869</v>
      </c>
      <c r="CM469" s="54">
        <f t="shared" si="1636"/>
        <v>0</v>
      </c>
      <c r="CN469" s="54">
        <f t="shared" si="1636"/>
        <v>0</v>
      </c>
      <c r="CO469" s="54">
        <f t="shared" si="1636"/>
        <v>-103254.70674692839</v>
      </c>
      <c r="CP469" s="54">
        <f t="shared" si="1636"/>
        <v>0</v>
      </c>
      <c r="CQ469" s="54">
        <f t="shared" si="1636"/>
        <v>0</v>
      </c>
      <c r="CR469" s="54">
        <f t="shared" si="1636"/>
        <v>-102437.58138080586</v>
      </c>
      <c r="CS469" s="54">
        <f t="shared" si="1636"/>
        <v>0</v>
      </c>
      <c r="CT469" s="54">
        <f t="shared" si="1636"/>
        <v>0</v>
      </c>
      <c r="CU469" s="54">
        <f t="shared" si="1636"/>
        <v>-101595.69629896444</v>
      </c>
      <c r="CV469" s="54">
        <f t="shared" si="1636"/>
        <v>0</v>
      </c>
      <c r="CW469" s="54">
        <f t="shared" si="1636"/>
        <v>0</v>
      </c>
      <c r="CX469" s="54">
        <f t="shared" si="1636"/>
        <v>-100728.30125725815</v>
      </c>
      <c r="CY469" s="54">
        <f t="shared" si="1636"/>
        <v>0</v>
      </c>
      <c r="CZ469" s="54">
        <f t="shared" si="1636"/>
        <v>0</v>
      </c>
      <c r="DA469" s="54">
        <f t="shared" si="1636"/>
        <v>-99834.623278393119</v>
      </c>
      <c r="DB469" s="54">
        <f t="shared" si="1636"/>
        <v>0</v>
      </c>
      <c r="DC469" s="54">
        <f t="shared" si="1636"/>
        <v>0</v>
      </c>
      <c r="DD469" s="54">
        <f t="shared" si="1636"/>
        <v>-98913.865963090502</v>
      </c>
      <c r="DE469" s="54">
        <f t="shared" si="1636"/>
        <v>0</v>
      </c>
      <c r="DF469" s="54">
        <f t="shared" si="1636"/>
        <v>0</v>
      </c>
      <c r="DG469" s="54">
        <f t="shared" si="1636"/>
        <v>-97965.208780376895</v>
      </c>
      <c r="DH469" s="54">
        <f t="shared" si="1636"/>
        <v>0</v>
      </c>
      <c r="DI469" s="54">
        <f t="shared" ref="DI469:FT469" si="1637">DI440</f>
        <v>0</v>
      </c>
      <c r="DJ469" s="54">
        <f t="shared" si="1637"/>
        <v>-96987.806336369889</v>
      </c>
      <c r="DK469" s="54">
        <f t="shared" si="1637"/>
        <v>0</v>
      </c>
      <c r="DL469" s="54">
        <f t="shared" si="1637"/>
        <v>0</v>
      </c>
      <c r="DM469" s="54">
        <f t="shared" si="1637"/>
        <v>-95980.787620907024</v>
      </c>
      <c r="DN469" s="54">
        <f t="shared" si="1637"/>
        <v>0</v>
      </c>
      <c r="DO469" s="54">
        <f t="shared" si="1637"/>
        <v>0</v>
      </c>
      <c r="DP469" s="54">
        <f t="shared" si="1637"/>
        <v>-94943.25523134692</v>
      </c>
      <c r="DQ469" s="54">
        <f t="shared" si="1637"/>
        <v>0</v>
      </c>
      <c r="DR469" s="54">
        <f t="shared" si="1637"/>
        <v>0</v>
      </c>
      <c r="DS469" s="54">
        <f t="shared" si="1637"/>
        <v>-93874.284572850753</v>
      </c>
      <c r="DT469" s="54">
        <f t="shared" si="1637"/>
        <v>0</v>
      </c>
      <c r="DU469" s="54">
        <f t="shared" si="1637"/>
        <v>0</v>
      </c>
      <c r="DV469" s="54">
        <f t="shared" si="1637"/>
        <v>-92772.923034431486</v>
      </c>
      <c r="DW469" s="54">
        <f t="shared" si="1637"/>
        <v>0</v>
      </c>
      <c r="DX469" s="54">
        <f t="shared" si="1637"/>
        <v>0</v>
      </c>
      <c r="DY469" s="54">
        <f t="shared" si="1637"/>
        <v>-91638.189140036586</v>
      </c>
      <c r="DZ469" s="54">
        <f t="shared" si="1637"/>
        <v>0</v>
      </c>
      <c r="EA469" s="54">
        <f t="shared" si="1637"/>
        <v>0</v>
      </c>
      <c r="EB469" s="54">
        <f t="shared" si="1637"/>
        <v>-90469.071673907631</v>
      </c>
      <c r="EC469" s="54">
        <f t="shared" si="1637"/>
        <v>0</v>
      </c>
      <c r="ED469" s="54">
        <f t="shared" si="1637"/>
        <v>0</v>
      </c>
      <c r="EE469" s="54">
        <f t="shared" si="1637"/>
        <v>-89264.528779437489</v>
      </c>
      <c r="EF469" s="54">
        <f t="shared" si="1637"/>
        <v>0</v>
      </c>
      <c r="EG469" s="54">
        <f t="shared" si="1637"/>
        <v>0</v>
      </c>
      <c r="EH469" s="54">
        <f t="shared" si="1637"/>
        <v>-88023.487030722026</v>
      </c>
      <c r="EI469" s="54">
        <f t="shared" si="1637"/>
        <v>0</v>
      </c>
      <c r="EJ469" s="54">
        <f t="shared" si="1637"/>
        <v>0</v>
      </c>
      <c r="EK469" s="54">
        <f t="shared" si="1637"/>
        <v>-86744.840475978708</v>
      </c>
      <c r="EL469" s="54">
        <f t="shared" si="1637"/>
        <v>0</v>
      </c>
      <c r="EM469" s="54">
        <f t="shared" si="1637"/>
        <v>0</v>
      </c>
      <c r="EN469" s="54">
        <f t="shared" si="1637"/>
        <v>-85427.449651980132</v>
      </c>
      <c r="EO469" s="54">
        <f t="shared" si="1637"/>
        <v>0</v>
      </c>
      <c r="EP469" s="54">
        <f t="shared" si="1637"/>
        <v>0</v>
      </c>
      <c r="EQ469" s="54">
        <f t="shared" si="1637"/>
        <v>-84070.140568623567</v>
      </c>
      <c r="ER469" s="54">
        <f t="shared" si="1637"/>
        <v>0</v>
      </c>
      <c r="ES469" s="54">
        <f t="shared" si="1637"/>
        <v>0</v>
      </c>
      <c r="ET469" s="54">
        <f t="shared" si="1637"/>
        <v>-82671.703662732223</v>
      </c>
      <c r="EU469" s="54">
        <f t="shared" si="1637"/>
        <v>0</v>
      </c>
      <c r="EV469" s="54">
        <f t="shared" si="1637"/>
        <v>0</v>
      </c>
      <c r="EW469" s="54">
        <f t="shared" si="1637"/>
        <v>-81230.892720155462</v>
      </c>
      <c r="EX469" s="54">
        <f t="shared" si="1637"/>
        <v>0</v>
      </c>
      <c r="EY469" s="54">
        <f t="shared" si="1637"/>
        <v>0</v>
      </c>
      <c r="EZ469" s="54">
        <f t="shared" si="1637"/>
        <v>-79746.423765207684</v>
      </c>
      <c r="FA469" s="54">
        <f t="shared" si="1637"/>
        <v>0</v>
      </c>
      <c r="FB469" s="54">
        <f t="shared" si="1637"/>
        <v>0</v>
      </c>
      <c r="FC469" s="54">
        <f t="shared" si="1637"/>
        <v>-78216.973916456045</v>
      </c>
      <c r="FD469" s="54">
        <f t="shared" si="1637"/>
        <v>0</v>
      </c>
      <c r="FE469" s="54">
        <f t="shared" si="1637"/>
        <v>0</v>
      </c>
      <c r="FF469" s="54">
        <f t="shared" si="1637"/>
        <v>-76641.180207837358</v>
      </c>
      <c r="FG469" s="54">
        <f t="shared" si="1637"/>
        <v>0</v>
      </c>
      <c r="FH469" s="54">
        <f t="shared" si="1637"/>
        <v>0</v>
      </c>
      <c r="FI469" s="54">
        <f t="shared" si="1637"/>
        <v>-75017.638374053829</v>
      </c>
      <c r="FJ469" s="54">
        <f t="shared" si="1637"/>
        <v>0</v>
      </c>
      <c r="FK469" s="54">
        <f t="shared" si="1637"/>
        <v>0</v>
      </c>
      <c r="FL469" s="54">
        <f t="shared" si="1637"/>
        <v>-73344.901599164819</v>
      </c>
      <c r="FM469" s="54">
        <f t="shared" si="1637"/>
        <v>0</v>
      </c>
      <c r="FN469" s="54">
        <f t="shared" si="1637"/>
        <v>0</v>
      </c>
      <c r="FO469" s="54">
        <f t="shared" si="1637"/>
        <v>-71621.479227259915</v>
      </c>
      <c r="FP469" s="54">
        <f t="shared" si="1637"/>
        <v>0</v>
      </c>
      <c r="FQ469" s="54">
        <f t="shared" si="1637"/>
        <v>0</v>
      </c>
      <c r="FR469" s="54">
        <f t="shared" si="1637"/>
        <v>-69845.835434063905</v>
      </c>
      <c r="FS469" s="54">
        <f t="shared" si="1637"/>
        <v>0</v>
      </c>
      <c r="FT469" s="54">
        <f t="shared" si="1637"/>
        <v>0</v>
      </c>
      <c r="FU469" s="54">
        <f t="shared" ref="FU469:IF469" si="1638">FU440</f>
        <v>-68016.387858290269</v>
      </c>
      <c r="FV469" s="54">
        <f t="shared" si="1638"/>
        <v>0</v>
      </c>
      <c r="FW469" s="54">
        <f t="shared" si="1638"/>
        <v>0</v>
      </c>
      <c r="FX469" s="54">
        <f t="shared" si="1638"/>
        <v>-66131.506191523105</v>
      </c>
      <c r="FY469" s="54">
        <f t="shared" si="1638"/>
        <v>0</v>
      </c>
      <c r="FZ469" s="54">
        <f t="shared" si="1638"/>
        <v>0</v>
      </c>
      <c r="GA469" s="54">
        <f t="shared" si="1638"/>
        <v>-64189.510725371249</v>
      </c>
      <c r="GB469" s="54">
        <f t="shared" si="1638"/>
        <v>0</v>
      </c>
      <c r="GC469" s="54">
        <f t="shared" si="1638"/>
        <v>0</v>
      </c>
      <c r="GD469" s="54">
        <f t="shared" si="1638"/>
        <v>-62188.670854599506</v>
      </c>
      <c r="GE469" s="54">
        <f t="shared" si="1638"/>
        <v>0</v>
      </c>
      <c r="GF469" s="54">
        <f t="shared" si="1638"/>
        <v>0</v>
      </c>
      <c r="GG469" s="54">
        <f t="shared" si="1638"/>
        <v>-60127.203534903514</v>
      </c>
      <c r="GH469" s="54">
        <f t="shared" si="1638"/>
        <v>0</v>
      </c>
      <c r="GI469" s="54">
        <f t="shared" si="1638"/>
        <v>0</v>
      </c>
      <c r="GJ469" s="54">
        <f t="shared" si="1638"/>
        <v>-58003.271693953415</v>
      </c>
      <c r="GK469" s="54">
        <f t="shared" si="1638"/>
        <v>0</v>
      </c>
      <c r="GL469" s="54">
        <f t="shared" si="1638"/>
        <v>0</v>
      </c>
      <c r="GM469" s="54">
        <f t="shared" si="1638"/>
        <v>-55814.98259429069</v>
      </c>
      <c r="GN469" s="54">
        <f t="shared" si="1638"/>
        <v>0</v>
      </c>
      <c r="GO469" s="54">
        <f t="shared" si="1638"/>
        <v>0</v>
      </c>
      <c r="GP469" s="54">
        <f t="shared" si="1638"/>
        <v>-53560.386146619072</v>
      </c>
      <c r="GQ469" s="54">
        <f t="shared" si="1638"/>
        <v>0</v>
      </c>
      <c r="GR469" s="54">
        <f t="shared" si="1638"/>
        <v>0</v>
      </c>
      <c r="GS469" s="54">
        <f t="shared" si="1638"/>
        <v>-51237.473171986567</v>
      </c>
      <c r="GT469" s="54">
        <f t="shared" si="1638"/>
        <v>0</v>
      </c>
      <c r="GU469" s="54">
        <f t="shared" si="1638"/>
        <v>0</v>
      </c>
      <c r="GV469" s="54">
        <f t="shared" si="1638"/>
        <v>-48844.173611309729</v>
      </c>
      <c r="GW469" s="54">
        <f t="shared" si="1638"/>
        <v>0</v>
      </c>
      <c r="GX469" s="54">
        <f t="shared" si="1638"/>
        <v>0</v>
      </c>
      <c r="GY469" s="54">
        <f t="shared" si="1638"/>
        <v>-46378.354680644814</v>
      </c>
      <c r="GZ469" s="54">
        <f t="shared" si="1638"/>
        <v>0</v>
      </c>
      <c r="HA469" s="54">
        <f t="shared" si="1638"/>
        <v>0</v>
      </c>
      <c r="HB469" s="54">
        <f t="shared" si="1638"/>
        <v>-43837.818970561828</v>
      </c>
      <c r="HC469" s="54">
        <f t="shared" si="1638"/>
        <v>0</v>
      </c>
      <c r="HD469" s="54">
        <f t="shared" si="1638"/>
        <v>0</v>
      </c>
      <c r="HE469" s="54">
        <f t="shared" si="1638"/>
        <v>-41220.302487927613</v>
      </c>
      <c r="HF469" s="54">
        <f t="shared" si="1638"/>
        <v>0</v>
      </c>
      <c r="HG469" s="54">
        <f t="shared" si="1638"/>
        <v>0</v>
      </c>
      <c r="HH469" s="54">
        <f t="shared" si="1638"/>
        <v>-38523.472638353094</v>
      </c>
      <c r="HI469" s="54">
        <f t="shared" si="1638"/>
        <v>0</v>
      </c>
      <c r="HJ469" s="54">
        <f t="shared" si="1638"/>
        <v>0</v>
      </c>
      <c r="HK469" s="54">
        <f t="shared" si="1638"/>
        <v>-35744.926147506623</v>
      </c>
      <c r="HL469" s="54">
        <f t="shared" si="1638"/>
        <v>0</v>
      </c>
      <c r="HM469" s="54">
        <f t="shared" si="1638"/>
        <v>0</v>
      </c>
      <c r="HN469" s="54">
        <f t="shared" si="1638"/>
        <v>-32882.18691944101</v>
      </c>
      <c r="HO469" s="54">
        <f t="shared" si="1638"/>
        <v>0</v>
      </c>
      <c r="HP469" s="54">
        <f t="shared" si="1638"/>
        <v>0</v>
      </c>
      <c r="HQ469" s="54">
        <f t="shared" si="1638"/>
        <v>-29932.703830025777</v>
      </c>
      <c r="HR469" s="54">
        <f t="shared" si="1638"/>
        <v>0</v>
      </c>
      <c r="HS469" s="54">
        <f t="shared" si="1638"/>
        <v>0</v>
      </c>
      <c r="HT469" s="54">
        <f t="shared" si="1638"/>
        <v>-26893.848453518178</v>
      </c>
      <c r="HU469" s="54">
        <f t="shared" si="1638"/>
        <v>0</v>
      </c>
      <c r="HV469" s="54">
        <f t="shared" si="1638"/>
        <v>0</v>
      </c>
      <c r="HW469" s="54">
        <f t="shared" si="1638"/>
        <v>-23762.912720247026</v>
      </c>
      <c r="HX469" s="54">
        <f t="shared" si="1638"/>
        <v>0</v>
      </c>
      <c r="HY469" s="54">
        <f t="shared" si="1638"/>
        <v>0</v>
      </c>
      <c r="HZ469" s="54">
        <f t="shared" si="1638"/>
        <v>-20537.106503322022</v>
      </c>
      <c r="IA469" s="54">
        <f t="shared" si="1638"/>
        <v>0</v>
      </c>
      <c r="IB469" s="54">
        <f t="shared" si="1638"/>
        <v>0</v>
      </c>
      <c r="IC469" s="54">
        <f t="shared" si="1638"/>
        <v>-17213.555132217971</v>
      </c>
      <c r="ID469" s="54">
        <f t="shared" si="1638"/>
        <v>0</v>
      </c>
      <c r="IE469" s="54">
        <f t="shared" si="1638"/>
        <v>0</v>
      </c>
      <c r="IF469" s="54">
        <f t="shared" si="1638"/>
        <v>-13789.296831018097</v>
      </c>
      <c r="IG469" s="54">
        <f t="shared" ref="IG469:KP469" si="1639">IG440</f>
        <v>0</v>
      </c>
      <c r="IH469" s="54">
        <f t="shared" si="1639"/>
        <v>0</v>
      </c>
      <c r="II469" s="54">
        <f t="shared" si="1639"/>
        <v>-10261.280079033566</v>
      </c>
      <c r="IJ469" s="54">
        <f t="shared" si="1639"/>
        <v>0</v>
      </c>
      <c r="IK469" s="54">
        <f t="shared" si="1639"/>
        <v>0</v>
      </c>
      <c r="IL469" s="54">
        <f t="shared" si="1639"/>
        <v>-6626.3608914471515</v>
      </c>
      <c r="IM469" s="54">
        <f t="shared" si="1639"/>
        <v>0</v>
      </c>
      <c r="IN469" s="54">
        <f t="shared" si="1639"/>
        <v>0</v>
      </c>
      <c r="IO469" s="54">
        <f t="shared" si="1639"/>
        <v>-2881.3000175576817</v>
      </c>
      <c r="IP469" s="54">
        <f t="shared" si="1639"/>
        <v>0</v>
      </c>
      <c r="IQ469" s="54">
        <f t="shared" si="1639"/>
        <v>0</v>
      </c>
      <c r="IR469" s="54">
        <f t="shared" si="1639"/>
        <v>977.23994587151356</v>
      </c>
      <c r="IS469" s="54">
        <f t="shared" si="1639"/>
        <v>0</v>
      </c>
      <c r="IT469" s="54">
        <f t="shared" si="1639"/>
        <v>0</v>
      </c>
      <c r="IU469" s="54">
        <f t="shared" si="1639"/>
        <v>4952.6975287325768</v>
      </c>
      <c r="IV469" s="54">
        <f t="shared" si="1639"/>
        <v>0</v>
      </c>
      <c r="IW469" s="54">
        <f t="shared" si="1639"/>
        <v>0</v>
      </c>
      <c r="IX469" s="54">
        <f t="shared" si="1639"/>
        <v>9048.6154518119129</v>
      </c>
      <c r="IY469" s="54">
        <f t="shared" si="1639"/>
        <v>0</v>
      </c>
      <c r="IZ469" s="54">
        <f t="shared" si="1639"/>
        <v>0</v>
      </c>
      <c r="JA469" s="54">
        <f t="shared" si="1639"/>
        <v>13268.643783878473</v>
      </c>
      <c r="JB469" s="54">
        <f t="shared" si="1639"/>
        <v>0</v>
      </c>
      <c r="JC469" s="54">
        <f t="shared" si="1639"/>
        <v>0</v>
      </c>
      <c r="JD469" s="54">
        <f t="shared" si="1639"/>
        <v>17616.543194434984</v>
      </c>
      <c r="JE469" s="54">
        <f t="shared" si="1639"/>
        <v>0</v>
      </c>
      <c r="JF469" s="54">
        <f t="shared" si="1639"/>
        <v>0</v>
      </c>
      <c r="JG469" s="54">
        <f t="shared" si="1639"/>
        <v>22096.18830503077</v>
      </c>
      <c r="JH469" s="54">
        <f t="shared" si="1639"/>
        <v>0</v>
      </c>
      <c r="JI469" s="54">
        <f t="shared" si="1639"/>
        <v>0</v>
      </c>
      <c r="JJ469" s="54">
        <f t="shared" si="1639"/>
        <v>26711.571142122717</v>
      </c>
      <c r="JK469" s="54">
        <f t="shared" si="1639"/>
        <v>0</v>
      </c>
      <c r="JL469" s="54">
        <f t="shared" si="1639"/>
        <v>0</v>
      </c>
      <c r="JM469" s="54">
        <f t="shared" si="1639"/>
        <v>31466.804694561386</v>
      </c>
      <c r="JN469" s="54">
        <f t="shared" si="1639"/>
        <v>0</v>
      </c>
      <c r="JO469" s="54">
        <f t="shared" si="1639"/>
        <v>0</v>
      </c>
      <c r="JP469" s="54">
        <f t="shared" si="1639"/>
        <v>36366.1265788725</v>
      </c>
      <c r="JQ469" s="54">
        <f t="shared" si="1639"/>
        <v>0</v>
      </c>
      <c r="JR469" s="54">
        <f t="shared" si="1639"/>
        <v>0</v>
      </c>
      <c r="JS469" s="54">
        <f t="shared" si="1639"/>
        <v>41413.90281560013</v>
      </c>
      <c r="JT469" s="54">
        <f t="shared" si="1639"/>
        <v>0</v>
      </c>
      <c r="JU469" s="54">
        <f t="shared" si="1639"/>
        <v>0</v>
      </c>
      <c r="JV469" s="54">
        <f t="shared" si="1639"/>
        <v>46614.631720076839</v>
      </c>
      <c r="JW469" s="54">
        <f t="shared" si="1639"/>
        <v>0</v>
      </c>
      <c r="JX469" s="54">
        <f t="shared" si="1639"/>
        <v>0</v>
      </c>
      <c r="JY469" s="54">
        <f t="shared" si="1639"/>
        <v>51972.947911088108</v>
      </c>
      <c r="JZ469" s="54">
        <f t="shared" si="1639"/>
        <v>0</v>
      </c>
      <c r="KA469" s="54">
        <f t="shared" si="1639"/>
        <v>0</v>
      </c>
      <c r="KB469" s="54">
        <f t="shared" si="1639"/>
        <v>57493.626441003194</v>
      </c>
      <c r="KC469" s="54">
        <f t="shared" si="1639"/>
        <v>0</v>
      </c>
      <c r="KD469" s="54">
        <f t="shared" si="1639"/>
        <v>0</v>
      </c>
      <c r="KE469" s="54">
        <f t="shared" si="1639"/>
        <v>63181.58705105324</v>
      </c>
      <c r="KF469" s="54">
        <f t="shared" si="1639"/>
        <v>0</v>
      </c>
      <c r="KG469" s="54">
        <f t="shared" si="1639"/>
        <v>0</v>
      </c>
      <c r="KH469" s="54">
        <f t="shared" si="1639"/>
        <v>69041.898555548425</v>
      </c>
      <c r="KI469" s="54">
        <f t="shared" si="1639"/>
        <v>0</v>
      </c>
      <c r="KJ469" s="54">
        <f t="shared" si="1639"/>
        <v>0</v>
      </c>
      <c r="KK469" s="54">
        <f t="shared" si="1639"/>
        <v>75079.783358941306</v>
      </c>
      <c r="KL469" s="54">
        <f t="shared" si="1639"/>
        <v>0</v>
      </c>
      <c r="KM469" s="54">
        <f t="shared" si="1639"/>
        <v>0</v>
      </c>
      <c r="KN469" s="54">
        <f t="shared" si="1639"/>
        <v>81300.622109761782</v>
      </c>
      <c r="KO469" s="54">
        <f t="shared" si="1639"/>
        <v>0</v>
      </c>
      <c r="KP469" s="54">
        <f t="shared" si="1639"/>
        <v>0</v>
      </c>
      <c r="KQ469" s="54">
        <f t="shared" ref="KQ469:LT469" si="1640">KQ440</f>
        <v>87709.9584955709</v>
      </c>
      <c r="KR469" s="54">
        <f t="shared" si="1640"/>
        <v>0</v>
      </c>
      <c r="KS469" s="54">
        <f t="shared" si="1640"/>
        <v>0</v>
      </c>
      <c r="KT469" s="54">
        <f t="shared" si="1640"/>
        <v>94313.504183206402</v>
      </c>
      <c r="KU469" s="54">
        <f t="shared" si="1640"/>
        <v>0</v>
      </c>
      <c r="KV469" s="54">
        <f t="shared" si="1640"/>
        <v>0</v>
      </c>
      <c r="KW469" s="54">
        <f t="shared" si="1640"/>
        <v>0</v>
      </c>
      <c r="KX469" s="54">
        <f t="shared" si="1640"/>
        <v>0</v>
      </c>
      <c r="KY469" s="54">
        <f t="shared" si="1640"/>
        <v>0</v>
      </c>
      <c r="KZ469" s="54">
        <f t="shared" si="1640"/>
        <v>0</v>
      </c>
      <c r="LA469" s="54">
        <f t="shared" si="1640"/>
        <v>0</v>
      </c>
      <c r="LB469" s="54">
        <f t="shared" si="1640"/>
        <v>0</v>
      </c>
      <c r="LC469" s="54">
        <f t="shared" si="1640"/>
        <v>0</v>
      </c>
      <c r="LD469" s="54">
        <f t="shared" si="1640"/>
        <v>0</v>
      </c>
      <c r="LE469" s="54">
        <f t="shared" si="1640"/>
        <v>0</v>
      </c>
      <c r="LF469" s="54">
        <f t="shared" si="1640"/>
        <v>0</v>
      </c>
      <c r="LG469" s="54">
        <f t="shared" si="1640"/>
        <v>0</v>
      </c>
      <c r="LH469" s="54">
        <f t="shared" si="1640"/>
        <v>0</v>
      </c>
      <c r="LI469" s="54">
        <f t="shared" si="1640"/>
        <v>0</v>
      </c>
      <c r="LJ469" s="54">
        <f t="shared" si="1640"/>
        <v>0</v>
      </c>
      <c r="LK469" s="54">
        <f t="shared" si="1640"/>
        <v>0</v>
      </c>
      <c r="LL469" s="54">
        <f t="shared" si="1640"/>
        <v>0</v>
      </c>
      <c r="LM469" s="54">
        <f t="shared" si="1640"/>
        <v>0</v>
      </c>
      <c r="LN469" s="54">
        <f t="shared" si="1640"/>
        <v>0</v>
      </c>
      <c r="LO469" s="54">
        <f t="shared" si="1640"/>
        <v>0</v>
      </c>
      <c r="LP469" s="54">
        <f t="shared" si="1640"/>
        <v>0</v>
      </c>
      <c r="LQ469" s="54">
        <f t="shared" si="1640"/>
        <v>0</v>
      </c>
      <c r="LR469" s="54">
        <f t="shared" si="1640"/>
        <v>0</v>
      </c>
      <c r="LS469" s="54">
        <f t="shared" si="1640"/>
        <v>0</v>
      </c>
      <c r="LT469" s="54">
        <f t="shared" si="1640"/>
        <v>0</v>
      </c>
      <c r="LU469" s="54"/>
      <c r="LV469" s="54"/>
      <c r="LW469" s="54"/>
      <c r="LX469" s="54"/>
      <c r="LY469" s="54"/>
      <c r="LZ469" s="54"/>
      <c r="MA469" s="54"/>
      <c r="MB469" s="54"/>
      <c r="MC469" s="54"/>
      <c r="MD469" s="54"/>
      <c r="ME469" s="54"/>
      <c r="MF469" s="54"/>
      <c r="MG469" s="54"/>
      <c r="MH469" s="54"/>
      <c r="MI469" s="54"/>
      <c r="MJ469" s="54"/>
      <c r="MK469" s="54"/>
      <c r="ML469" s="54"/>
      <c r="MM469" s="54"/>
      <c r="MN469" s="54"/>
      <c r="MO469" s="54"/>
      <c r="MP469" s="54"/>
      <c r="MQ469" s="54"/>
      <c r="MR469" s="54"/>
      <c r="MS469" s="54"/>
      <c r="MT469" s="54"/>
      <c r="MU469" s="54"/>
      <c r="MV469" s="54"/>
      <c r="MW469" s="54"/>
      <c r="MX469" s="54"/>
      <c r="MY469" s="54"/>
      <c r="MZ469" s="54"/>
      <c r="NA469" s="54"/>
      <c r="NB469" s="54"/>
      <c r="NC469" s="54"/>
      <c r="ND469" s="54"/>
      <c r="NE469" s="54"/>
      <c r="NF469" s="54"/>
      <c r="NG469" s="54"/>
      <c r="NH469" s="54"/>
      <c r="NI469" s="54"/>
      <c r="NJ469" s="54"/>
      <c r="NK469" s="54"/>
      <c r="NL469" s="54"/>
      <c r="NM469" s="54"/>
      <c r="NN469" s="54"/>
      <c r="NO469" s="54"/>
      <c r="NP469" s="54"/>
      <c r="NQ469" s="54"/>
      <c r="NR469" s="54"/>
      <c r="NS469" s="54"/>
      <c r="NT469" s="54"/>
      <c r="NU469" s="54"/>
      <c r="NV469" s="54"/>
      <c r="NW469" s="54"/>
      <c r="NX469" s="54"/>
      <c r="NY469" s="54"/>
      <c r="NZ469" s="54"/>
      <c r="OA469" s="54"/>
      <c r="OB469" s="54"/>
      <c r="OC469" s="54"/>
      <c r="OD469" s="54"/>
      <c r="OE469" s="54"/>
      <c r="OF469" s="54"/>
      <c r="OG469" s="54"/>
      <c r="OH469" s="54"/>
      <c r="OI469" s="54"/>
      <c r="OJ469" s="54"/>
      <c r="OK469" s="54"/>
      <c r="OL469" s="54"/>
      <c r="OM469" s="54"/>
      <c r="ON469" s="54"/>
      <c r="OO469" s="54"/>
      <c r="OP469" s="54"/>
      <c r="OQ469" s="54"/>
      <c r="OR469" s="54"/>
      <c r="OS469" s="54"/>
      <c r="OT469" s="54"/>
      <c r="OU469" s="54"/>
      <c r="OV469" s="54"/>
      <c r="OW469" s="54"/>
      <c r="OX469" s="54"/>
      <c r="OY469" s="54"/>
      <c r="OZ469" s="54"/>
      <c r="PA469" s="54"/>
      <c r="PB469" s="54"/>
      <c r="PC469" s="54"/>
      <c r="PD469" s="54"/>
      <c r="PE469" s="54"/>
      <c r="PF469" s="54"/>
      <c r="PG469" s="54"/>
      <c r="PH469" s="54"/>
      <c r="PI469" s="54"/>
      <c r="PJ469" s="54"/>
      <c r="PK469" s="54"/>
      <c r="PL469" s="54"/>
      <c r="PM469" s="54"/>
      <c r="PN469" s="54"/>
      <c r="PO469" s="54"/>
      <c r="PP469" s="54"/>
      <c r="PQ469" s="54"/>
      <c r="PR469" s="54"/>
      <c r="PS469" s="54"/>
      <c r="PT469" s="54"/>
      <c r="PU469" s="54"/>
      <c r="PV469" s="54"/>
      <c r="PW469" s="54"/>
      <c r="PX469" s="54"/>
      <c r="PY469" s="54"/>
      <c r="PZ469" s="54"/>
      <c r="QA469" s="54"/>
      <c r="QB469" s="54"/>
      <c r="QC469" s="54"/>
      <c r="QD469" s="54"/>
      <c r="QE469" s="54"/>
      <c r="QF469" s="54"/>
      <c r="QG469" s="54"/>
      <c r="QH469" s="54"/>
      <c r="QI469" s="54"/>
      <c r="QJ469" s="54"/>
      <c r="QK469" s="54"/>
      <c r="QL469" s="54"/>
      <c r="QM469" s="54"/>
      <c r="QN469" s="54"/>
      <c r="QO469" s="54"/>
      <c r="QP469" s="54"/>
      <c r="QQ469" s="54"/>
      <c r="QR469" s="54"/>
      <c r="QS469" s="54"/>
      <c r="QT469" s="54"/>
      <c r="QU469" s="54"/>
    </row>
    <row r="470" spans="1:463" ht="15" customHeight="1" outlineLevel="1">
      <c r="C470" s="3" t="s">
        <v>635</v>
      </c>
      <c r="E470" s="50" t="s">
        <v>95</v>
      </c>
      <c r="H470" s="99">
        <f t="shared" si="1573"/>
        <v>3792500</v>
      </c>
      <c r="I470" s="54">
        <f t="shared" ref="I470:P470" si="1641">I433</f>
        <v>1896250</v>
      </c>
      <c r="J470" s="54">
        <f t="shared" si="1641"/>
        <v>0</v>
      </c>
      <c r="K470" s="54">
        <f t="shared" si="1641"/>
        <v>0</v>
      </c>
      <c r="L470" s="54">
        <f t="shared" si="1641"/>
        <v>0</v>
      </c>
      <c r="M470" s="54">
        <f t="shared" si="1641"/>
        <v>0</v>
      </c>
      <c r="N470" s="54">
        <f t="shared" si="1641"/>
        <v>0</v>
      </c>
      <c r="O470" s="54">
        <f t="shared" si="1641"/>
        <v>0</v>
      </c>
      <c r="P470" s="54">
        <f t="shared" si="1641"/>
        <v>0</v>
      </c>
      <c r="Q470" s="54">
        <f t="shared" ref="Q470:AV470" si="1642">Q433</f>
        <v>0</v>
      </c>
      <c r="R470" s="54">
        <f t="shared" si="1642"/>
        <v>0</v>
      </c>
      <c r="S470" s="54">
        <f t="shared" si="1642"/>
        <v>0</v>
      </c>
      <c r="T470" s="54">
        <f t="shared" si="1642"/>
        <v>0</v>
      </c>
      <c r="U470" s="54">
        <f t="shared" si="1642"/>
        <v>1896250</v>
      </c>
      <c r="V470" s="54">
        <f t="shared" si="1642"/>
        <v>0</v>
      </c>
      <c r="W470" s="54">
        <f t="shared" si="1642"/>
        <v>0</v>
      </c>
      <c r="X470" s="54">
        <f t="shared" si="1642"/>
        <v>0</v>
      </c>
      <c r="Y470" s="54">
        <f t="shared" si="1642"/>
        <v>0</v>
      </c>
      <c r="Z470" s="54">
        <f t="shared" si="1642"/>
        <v>0</v>
      </c>
      <c r="AA470" s="54">
        <f t="shared" si="1642"/>
        <v>0</v>
      </c>
      <c r="AB470" s="54">
        <f t="shared" si="1642"/>
        <v>0</v>
      </c>
      <c r="AC470" s="54">
        <f t="shared" si="1642"/>
        <v>0</v>
      </c>
      <c r="AD470" s="54">
        <f t="shared" si="1642"/>
        <v>0</v>
      </c>
      <c r="AE470" s="54">
        <f t="shared" si="1642"/>
        <v>0</v>
      </c>
      <c r="AF470" s="54">
        <f t="shared" si="1642"/>
        <v>0</v>
      </c>
      <c r="AG470" s="54">
        <f t="shared" si="1642"/>
        <v>0</v>
      </c>
      <c r="AH470" s="54">
        <f t="shared" si="1642"/>
        <v>0</v>
      </c>
      <c r="AI470" s="54">
        <f t="shared" si="1642"/>
        <v>0</v>
      </c>
      <c r="AJ470" s="54">
        <f t="shared" si="1642"/>
        <v>0</v>
      </c>
      <c r="AK470" s="54">
        <f t="shared" si="1642"/>
        <v>0</v>
      </c>
      <c r="AL470" s="54">
        <f t="shared" si="1642"/>
        <v>0</v>
      </c>
      <c r="AM470" s="54">
        <f t="shared" si="1642"/>
        <v>0</v>
      </c>
      <c r="AN470" s="54">
        <f t="shared" si="1642"/>
        <v>0</v>
      </c>
      <c r="AO470" s="54">
        <f t="shared" si="1642"/>
        <v>0</v>
      </c>
      <c r="AP470" s="54">
        <f t="shared" si="1642"/>
        <v>0</v>
      </c>
      <c r="AQ470" s="54">
        <f t="shared" si="1642"/>
        <v>0</v>
      </c>
      <c r="AR470" s="54">
        <f t="shared" si="1642"/>
        <v>0</v>
      </c>
      <c r="AS470" s="54">
        <f t="shared" si="1642"/>
        <v>0</v>
      </c>
      <c r="AT470" s="54">
        <f t="shared" si="1642"/>
        <v>0</v>
      </c>
      <c r="AU470" s="54">
        <f t="shared" si="1642"/>
        <v>0</v>
      </c>
      <c r="AV470" s="54">
        <f t="shared" si="1642"/>
        <v>0</v>
      </c>
      <c r="AW470" s="54">
        <f t="shared" ref="AW470:CB470" si="1643">AW433</f>
        <v>0</v>
      </c>
      <c r="AX470" s="54">
        <f t="shared" si="1643"/>
        <v>0</v>
      </c>
      <c r="AY470" s="54">
        <f t="shared" si="1643"/>
        <v>0</v>
      </c>
      <c r="AZ470" s="54">
        <f t="shared" si="1643"/>
        <v>0</v>
      </c>
      <c r="BA470" s="54">
        <f t="shared" si="1643"/>
        <v>0</v>
      </c>
      <c r="BB470" s="54">
        <f t="shared" si="1643"/>
        <v>0</v>
      </c>
      <c r="BC470" s="54">
        <f t="shared" si="1643"/>
        <v>0</v>
      </c>
      <c r="BD470" s="54">
        <f t="shared" si="1643"/>
        <v>0</v>
      </c>
      <c r="BE470" s="54">
        <f t="shared" si="1643"/>
        <v>0</v>
      </c>
      <c r="BF470" s="54">
        <f t="shared" si="1643"/>
        <v>0</v>
      </c>
      <c r="BG470" s="54">
        <f t="shared" si="1643"/>
        <v>0</v>
      </c>
      <c r="BH470" s="54">
        <f t="shared" si="1643"/>
        <v>0</v>
      </c>
      <c r="BI470" s="54">
        <f t="shared" si="1643"/>
        <v>0</v>
      </c>
      <c r="BJ470" s="54">
        <f t="shared" si="1643"/>
        <v>0</v>
      </c>
      <c r="BK470" s="54">
        <f t="shared" si="1643"/>
        <v>0</v>
      </c>
      <c r="BL470" s="54">
        <f t="shared" si="1643"/>
        <v>0</v>
      </c>
      <c r="BM470" s="54">
        <f t="shared" si="1643"/>
        <v>0</v>
      </c>
      <c r="BN470" s="54">
        <f t="shared" si="1643"/>
        <v>0</v>
      </c>
      <c r="BO470" s="54">
        <f t="shared" si="1643"/>
        <v>0</v>
      </c>
      <c r="BP470" s="54">
        <f t="shared" si="1643"/>
        <v>0</v>
      </c>
      <c r="BQ470" s="54">
        <f t="shared" si="1643"/>
        <v>0</v>
      </c>
      <c r="BR470" s="54">
        <f t="shared" si="1643"/>
        <v>0</v>
      </c>
      <c r="BS470" s="54">
        <f t="shared" si="1643"/>
        <v>0</v>
      </c>
      <c r="BT470" s="54">
        <f t="shared" si="1643"/>
        <v>0</v>
      </c>
      <c r="BU470" s="54">
        <f t="shared" si="1643"/>
        <v>0</v>
      </c>
      <c r="BV470" s="54">
        <f t="shared" si="1643"/>
        <v>0</v>
      </c>
      <c r="BW470" s="54">
        <f t="shared" si="1643"/>
        <v>0</v>
      </c>
      <c r="BX470" s="54">
        <f t="shared" si="1643"/>
        <v>0</v>
      </c>
      <c r="BY470" s="54">
        <f t="shared" si="1643"/>
        <v>0</v>
      </c>
      <c r="BZ470" s="54">
        <f t="shared" si="1643"/>
        <v>0</v>
      </c>
      <c r="CA470" s="54">
        <f t="shared" si="1643"/>
        <v>0</v>
      </c>
      <c r="CB470" s="54">
        <f t="shared" si="1643"/>
        <v>0</v>
      </c>
      <c r="CC470" s="54">
        <f t="shared" ref="CC470:DH470" si="1644">CC433</f>
        <v>0</v>
      </c>
      <c r="CD470" s="54">
        <f t="shared" si="1644"/>
        <v>0</v>
      </c>
      <c r="CE470" s="54">
        <f t="shared" si="1644"/>
        <v>0</v>
      </c>
      <c r="CF470" s="54">
        <f t="shared" si="1644"/>
        <v>0</v>
      </c>
      <c r="CG470" s="54">
        <f t="shared" si="1644"/>
        <v>0</v>
      </c>
      <c r="CH470" s="54">
        <f t="shared" si="1644"/>
        <v>0</v>
      </c>
      <c r="CI470" s="54">
        <f t="shared" si="1644"/>
        <v>0</v>
      </c>
      <c r="CJ470" s="54">
        <f t="shared" si="1644"/>
        <v>0</v>
      </c>
      <c r="CK470" s="54">
        <f t="shared" si="1644"/>
        <v>0</v>
      </c>
      <c r="CL470" s="54">
        <f t="shared" si="1644"/>
        <v>0</v>
      </c>
      <c r="CM470" s="54">
        <f t="shared" si="1644"/>
        <v>0</v>
      </c>
      <c r="CN470" s="54">
        <f t="shared" si="1644"/>
        <v>0</v>
      </c>
      <c r="CO470" s="54">
        <f t="shared" si="1644"/>
        <v>0</v>
      </c>
      <c r="CP470" s="54">
        <f t="shared" si="1644"/>
        <v>0</v>
      </c>
      <c r="CQ470" s="54">
        <f t="shared" si="1644"/>
        <v>0</v>
      </c>
      <c r="CR470" s="54">
        <f t="shared" si="1644"/>
        <v>0</v>
      </c>
      <c r="CS470" s="54">
        <f t="shared" si="1644"/>
        <v>0</v>
      </c>
      <c r="CT470" s="54">
        <f t="shared" si="1644"/>
        <v>0</v>
      </c>
      <c r="CU470" s="54">
        <f t="shared" si="1644"/>
        <v>0</v>
      </c>
      <c r="CV470" s="54">
        <f t="shared" si="1644"/>
        <v>0</v>
      </c>
      <c r="CW470" s="54">
        <f t="shared" si="1644"/>
        <v>0</v>
      </c>
      <c r="CX470" s="54">
        <f t="shared" si="1644"/>
        <v>0</v>
      </c>
      <c r="CY470" s="54">
        <f t="shared" si="1644"/>
        <v>0</v>
      </c>
      <c r="CZ470" s="54">
        <f t="shared" si="1644"/>
        <v>0</v>
      </c>
      <c r="DA470" s="54">
        <f t="shared" si="1644"/>
        <v>0</v>
      </c>
      <c r="DB470" s="54">
        <f t="shared" si="1644"/>
        <v>0</v>
      </c>
      <c r="DC470" s="54">
        <f t="shared" si="1644"/>
        <v>0</v>
      </c>
      <c r="DD470" s="54">
        <f t="shared" si="1644"/>
        <v>0</v>
      </c>
      <c r="DE470" s="54">
        <f t="shared" si="1644"/>
        <v>0</v>
      </c>
      <c r="DF470" s="54">
        <f t="shared" si="1644"/>
        <v>0</v>
      </c>
      <c r="DG470" s="54">
        <f t="shared" si="1644"/>
        <v>0</v>
      </c>
      <c r="DH470" s="54">
        <f t="shared" si="1644"/>
        <v>0</v>
      </c>
      <c r="DI470" s="54">
        <f t="shared" ref="DI470:DV470" si="1645">DI433</f>
        <v>0</v>
      </c>
      <c r="DJ470" s="54">
        <f t="shared" si="1645"/>
        <v>0</v>
      </c>
      <c r="DK470" s="54">
        <f t="shared" si="1645"/>
        <v>0</v>
      </c>
      <c r="DL470" s="54">
        <f t="shared" si="1645"/>
        <v>0</v>
      </c>
      <c r="DM470" s="54">
        <f t="shared" si="1645"/>
        <v>0</v>
      </c>
      <c r="DN470" s="54">
        <f t="shared" si="1645"/>
        <v>0</v>
      </c>
      <c r="DO470" s="54">
        <f t="shared" si="1645"/>
        <v>0</v>
      </c>
      <c r="DP470" s="54">
        <f t="shared" si="1645"/>
        <v>0</v>
      </c>
      <c r="DQ470" s="54">
        <f t="shared" si="1645"/>
        <v>0</v>
      </c>
      <c r="DR470" s="54">
        <f t="shared" si="1645"/>
        <v>0</v>
      </c>
      <c r="DS470" s="54">
        <f t="shared" si="1645"/>
        <v>0</v>
      </c>
      <c r="DT470" s="54">
        <f t="shared" si="1645"/>
        <v>0</v>
      </c>
      <c r="DU470" s="54">
        <f t="shared" si="1645"/>
        <v>0</v>
      </c>
      <c r="DV470" s="54">
        <f t="shared" si="1645"/>
        <v>0</v>
      </c>
      <c r="DW470" s="54"/>
      <c r="DX470" s="54"/>
      <c r="DY470" s="54"/>
      <c r="DZ470" s="54"/>
      <c r="EA470" s="54"/>
      <c r="EB470" s="54"/>
      <c r="EC470" s="54"/>
      <c r="ED470" s="54"/>
      <c r="EE470" s="54"/>
      <c r="EF470" s="54"/>
      <c r="EG470" s="54"/>
      <c r="EH470" s="54"/>
      <c r="EI470" s="54"/>
      <c r="EJ470" s="54"/>
      <c r="EK470" s="54"/>
      <c r="EL470" s="54"/>
      <c r="EM470" s="54"/>
      <c r="EN470" s="54"/>
      <c r="EO470" s="54"/>
      <c r="EP470" s="54"/>
      <c r="EQ470" s="54"/>
      <c r="ER470" s="54"/>
      <c r="ES470" s="54"/>
      <c r="ET470" s="54"/>
      <c r="EU470" s="54"/>
      <c r="EV470" s="54"/>
      <c r="EW470" s="54"/>
      <c r="EX470" s="54"/>
      <c r="EY470" s="54"/>
      <c r="EZ470" s="54"/>
      <c r="FA470" s="54"/>
      <c r="FB470" s="54"/>
      <c r="FC470" s="54"/>
      <c r="FD470" s="54"/>
      <c r="FE470" s="54"/>
      <c r="FF470" s="54"/>
      <c r="FG470" s="54"/>
      <c r="FH470" s="54"/>
      <c r="FI470" s="54"/>
      <c r="FJ470" s="54"/>
      <c r="FK470" s="54"/>
      <c r="FL470" s="54"/>
      <c r="FM470" s="54"/>
      <c r="FN470" s="54"/>
      <c r="FO470" s="54"/>
      <c r="FP470" s="54"/>
      <c r="FQ470" s="54"/>
      <c r="FR470" s="54"/>
      <c r="FS470" s="54"/>
      <c r="FT470" s="54"/>
      <c r="FU470" s="54"/>
      <c r="FV470" s="54"/>
      <c r="FW470" s="54"/>
      <c r="FX470" s="54"/>
      <c r="FY470" s="54"/>
      <c r="FZ470" s="54"/>
      <c r="GA470" s="54"/>
      <c r="GB470" s="54"/>
      <c r="GC470" s="54"/>
      <c r="GD470" s="54"/>
      <c r="GE470" s="54"/>
      <c r="GF470" s="54"/>
      <c r="GG470" s="54"/>
      <c r="GH470" s="54"/>
      <c r="GI470" s="54"/>
      <c r="GJ470" s="54"/>
      <c r="GK470" s="54"/>
      <c r="GL470" s="54"/>
      <c r="GM470" s="54"/>
      <c r="GN470" s="54"/>
      <c r="GO470" s="54"/>
      <c r="GP470" s="54"/>
      <c r="GQ470" s="54"/>
      <c r="GR470" s="54"/>
      <c r="GS470" s="54"/>
      <c r="GT470" s="54"/>
      <c r="GU470" s="54"/>
      <c r="GV470" s="54"/>
      <c r="GW470" s="54"/>
      <c r="GX470" s="54"/>
      <c r="GY470" s="54"/>
      <c r="GZ470" s="54"/>
      <c r="HA470" s="54"/>
      <c r="HB470" s="54"/>
      <c r="HC470" s="54"/>
      <c r="HD470" s="54"/>
      <c r="HE470" s="54"/>
      <c r="HF470" s="54"/>
      <c r="HG470" s="54"/>
      <c r="HH470" s="54"/>
      <c r="HI470" s="54"/>
      <c r="HJ470" s="54"/>
      <c r="HK470" s="54"/>
      <c r="HL470" s="54"/>
      <c r="HM470" s="54"/>
      <c r="HN470" s="54"/>
      <c r="HO470" s="54"/>
      <c r="HP470" s="54"/>
      <c r="HQ470" s="54"/>
      <c r="HR470" s="54"/>
      <c r="HS470" s="54"/>
      <c r="HT470" s="54"/>
      <c r="HU470" s="54"/>
      <c r="HV470" s="54"/>
      <c r="HW470" s="54"/>
      <c r="HX470" s="54"/>
      <c r="HY470" s="54"/>
      <c r="HZ470" s="54"/>
      <c r="IA470" s="54"/>
      <c r="IB470" s="54"/>
      <c r="IC470" s="54"/>
      <c r="ID470" s="54"/>
      <c r="IE470" s="54"/>
      <c r="IF470" s="54"/>
      <c r="IG470" s="54"/>
      <c r="IH470" s="54"/>
      <c r="II470" s="54"/>
      <c r="IJ470" s="54"/>
      <c r="IK470" s="54"/>
      <c r="IL470" s="54"/>
      <c r="IM470" s="54"/>
      <c r="IN470" s="54"/>
      <c r="IO470" s="54"/>
      <c r="IP470" s="54"/>
      <c r="IQ470" s="54"/>
      <c r="IR470" s="54"/>
      <c r="IS470" s="54"/>
      <c r="IT470" s="54"/>
      <c r="IU470" s="54"/>
      <c r="IV470" s="54"/>
      <c r="IW470" s="54"/>
      <c r="IX470" s="54"/>
      <c r="IY470" s="54"/>
      <c r="IZ470" s="54"/>
      <c r="JA470" s="54"/>
      <c r="JB470" s="54"/>
      <c r="JC470" s="54"/>
      <c r="JD470" s="54"/>
      <c r="JE470" s="54"/>
      <c r="JF470" s="54"/>
      <c r="JG470" s="54"/>
      <c r="JH470" s="54"/>
      <c r="JI470" s="54"/>
      <c r="JJ470" s="54"/>
      <c r="JK470" s="54"/>
      <c r="JL470" s="54"/>
      <c r="JM470" s="54"/>
      <c r="JN470" s="54"/>
      <c r="JO470" s="54"/>
      <c r="JP470" s="54"/>
      <c r="JQ470" s="54"/>
      <c r="JR470" s="54"/>
      <c r="JS470" s="54"/>
      <c r="JT470" s="54"/>
      <c r="JU470" s="54"/>
      <c r="JV470" s="54"/>
      <c r="JW470" s="54"/>
      <c r="JX470" s="54"/>
      <c r="JY470" s="54"/>
      <c r="JZ470" s="54"/>
      <c r="KA470" s="54"/>
      <c r="KB470" s="54"/>
      <c r="KC470" s="54"/>
      <c r="KD470" s="54"/>
      <c r="KE470" s="54"/>
      <c r="KF470" s="54"/>
      <c r="KG470" s="54"/>
      <c r="KH470" s="54"/>
      <c r="KI470" s="54"/>
      <c r="KJ470" s="54"/>
      <c r="KK470" s="54"/>
      <c r="KL470" s="54"/>
      <c r="KM470" s="54"/>
      <c r="KN470" s="54"/>
      <c r="KO470" s="54"/>
      <c r="KP470" s="54"/>
      <c r="KQ470" s="54"/>
      <c r="KR470" s="54"/>
      <c r="KS470" s="54"/>
      <c r="KT470" s="54"/>
      <c r="KU470" s="54"/>
      <c r="KV470" s="54"/>
      <c r="KW470" s="54"/>
      <c r="KX470" s="54"/>
      <c r="KY470" s="54"/>
      <c r="KZ470" s="54"/>
      <c r="LA470" s="54"/>
      <c r="LB470" s="54"/>
      <c r="LC470" s="54"/>
      <c r="LD470" s="54"/>
      <c r="LE470" s="54"/>
      <c r="LF470" s="54"/>
      <c r="LG470" s="54"/>
      <c r="LH470" s="54"/>
      <c r="LI470" s="54"/>
      <c r="LJ470" s="54"/>
      <c r="LK470" s="54"/>
      <c r="LL470" s="54"/>
      <c r="LM470" s="54"/>
      <c r="LN470" s="54"/>
      <c r="LO470" s="54"/>
      <c r="LP470" s="54"/>
      <c r="LQ470" s="54"/>
      <c r="LR470" s="54"/>
      <c r="LS470" s="54"/>
      <c r="LT470" s="54"/>
      <c r="LU470" s="54"/>
      <c r="LV470" s="54"/>
      <c r="LW470" s="54"/>
      <c r="LX470" s="54"/>
      <c r="LY470" s="54"/>
      <c r="LZ470" s="54"/>
      <c r="MA470" s="54"/>
      <c r="MB470" s="54"/>
      <c r="MC470" s="54"/>
      <c r="MD470" s="54"/>
      <c r="ME470" s="54"/>
      <c r="MF470" s="54"/>
      <c r="MG470" s="54"/>
      <c r="MH470" s="54"/>
      <c r="MI470" s="54"/>
      <c r="MJ470" s="54"/>
      <c r="MK470" s="54"/>
      <c r="ML470" s="54"/>
      <c r="MM470" s="54"/>
      <c r="MN470" s="54"/>
      <c r="MO470" s="54"/>
      <c r="MP470" s="54"/>
      <c r="MQ470" s="54"/>
      <c r="MR470" s="54"/>
      <c r="MS470" s="54"/>
      <c r="MT470" s="54"/>
      <c r="MU470" s="54"/>
      <c r="MV470" s="54"/>
      <c r="MW470" s="54"/>
      <c r="MX470" s="54"/>
      <c r="MY470" s="54"/>
      <c r="MZ470" s="54"/>
      <c r="NA470" s="54"/>
      <c r="NB470" s="54"/>
      <c r="NC470" s="54"/>
      <c r="ND470" s="54"/>
      <c r="NE470" s="54"/>
      <c r="NF470" s="54"/>
      <c r="NG470" s="54"/>
      <c r="NH470" s="54"/>
      <c r="NI470" s="54"/>
      <c r="NJ470" s="54"/>
      <c r="NK470" s="54"/>
      <c r="NL470" s="54"/>
      <c r="NM470" s="54"/>
      <c r="NN470" s="54"/>
      <c r="NO470" s="54"/>
      <c r="NP470" s="54"/>
      <c r="NQ470" s="54"/>
      <c r="NR470" s="54"/>
      <c r="NS470" s="54"/>
      <c r="NT470" s="54"/>
      <c r="NU470" s="54"/>
      <c r="NV470" s="54"/>
      <c r="NW470" s="54"/>
      <c r="NX470" s="54"/>
      <c r="NY470" s="54"/>
      <c r="NZ470" s="54"/>
      <c r="OA470" s="54"/>
      <c r="OB470" s="54"/>
      <c r="OC470" s="54"/>
      <c r="OD470" s="54"/>
      <c r="OE470" s="54"/>
      <c r="OF470" s="54"/>
      <c r="OG470" s="54"/>
      <c r="OH470" s="54"/>
      <c r="OI470" s="54"/>
      <c r="OJ470" s="54"/>
      <c r="OK470" s="54"/>
      <c r="OL470" s="54"/>
      <c r="OM470" s="54"/>
      <c r="ON470" s="54"/>
      <c r="OO470" s="54"/>
      <c r="OP470" s="54"/>
      <c r="OQ470" s="54"/>
      <c r="OR470" s="54"/>
      <c r="OS470" s="54"/>
      <c r="OT470" s="54"/>
      <c r="OU470" s="54"/>
      <c r="OV470" s="54"/>
      <c r="OW470" s="54"/>
      <c r="OX470" s="54"/>
      <c r="OY470" s="54"/>
      <c r="OZ470" s="54"/>
      <c r="PA470" s="54"/>
      <c r="PB470" s="54"/>
      <c r="PC470" s="54"/>
      <c r="PD470" s="54"/>
      <c r="PE470" s="54"/>
      <c r="PF470" s="54"/>
      <c r="PG470" s="54"/>
      <c r="PH470" s="54"/>
      <c r="PI470" s="54"/>
      <c r="PJ470" s="54"/>
      <c r="PK470" s="54"/>
      <c r="PL470" s="54"/>
      <c r="PM470" s="54"/>
      <c r="PN470" s="54"/>
      <c r="PO470" s="54"/>
      <c r="PP470" s="54"/>
      <c r="PQ470" s="54"/>
      <c r="PR470" s="54"/>
      <c r="PS470" s="54"/>
      <c r="PT470" s="54"/>
      <c r="PU470" s="54"/>
      <c r="PV470" s="54"/>
      <c r="PW470" s="54"/>
      <c r="PX470" s="54"/>
      <c r="PY470" s="54"/>
      <c r="PZ470" s="54"/>
      <c r="QA470" s="54"/>
      <c r="QB470" s="54"/>
      <c r="QC470" s="54"/>
      <c r="QD470" s="54"/>
      <c r="QE470" s="54"/>
      <c r="QF470" s="54"/>
      <c r="QG470" s="54"/>
      <c r="QH470" s="54"/>
      <c r="QI470" s="54"/>
      <c r="QJ470" s="54"/>
      <c r="QK470" s="54"/>
      <c r="QL470" s="54"/>
      <c r="QM470" s="54"/>
      <c r="QN470" s="54"/>
      <c r="QO470" s="54"/>
      <c r="QP470" s="54"/>
      <c r="QQ470" s="54"/>
      <c r="QR470" s="54"/>
      <c r="QS470" s="54"/>
      <c r="QT470" s="54"/>
      <c r="QU470" s="54"/>
    </row>
    <row r="471" spans="1:463" ht="15" customHeight="1" outlineLevel="1">
      <c r="C471" s="3" t="s">
        <v>636</v>
      </c>
      <c r="E471" s="50" t="s">
        <v>95</v>
      </c>
      <c r="H471" s="99">
        <f t="shared" si="1573"/>
        <v>-3792499.9999999977</v>
      </c>
      <c r="I471" s="45">
        <f t="shared" ref="I471:AV471" si="1646">I436</f>
        <v>0</v>
      </c>
      <c r="J471" s="45">
        <f t="shared" si="1646"/>
        <v>0</v>
      </c>
      <c r="K471" s="45">
        <f t="shared" si="1646"/>
        <v>0</v>
      </c>
      <c r="L471" s="45">
        <f t="shared" si="1646"/>
        <v>0</v>
      </c>
      <c r="M471" s="45">
        <f t="shared" si="1646"/>
        <v>0</v>
      </c>
      <c r="N471" s="45">
        <f t="shared" si="1646"/>
        <v>0</v>
      </c>
      <c r="O471" s="45">
        <f t="shared" si="1646"/>
        <v>0</v>
      </c>
      <c r="P471" s="45">
        <f t="shared" si="1646"/>
        <v>0</v>
      </c>
      <c r="Q471" s="45">
        <f t="shared" si="1646"/>
        <v>0</v>
      </c>
      <c r="R471" s="45">
        <f t="shared" si="1646"/>
        <v>0</v>
      </c>
      <c r="S471" s="45">
        <f t="shared" si="1646"/>
        <v>0</v>
      </c>
      <c r="T471" s="45">
        <f t="shared" si="1646"/>
        <v>0</v>
      </c>
      <c r="U471" s="45">
        <f t="shared" si="1646"/>
        <v>0</v>
      </c>
      <c r="V471" s="45">
        <f t="shared" si="1646"/>
        <v>0</v>
      </c>
      <c r="W471" s="45">
        <f t="shared" si="1646"/>
        <v>0</v>
      </c>
      <c r="X471" s="45">
        <f t="shared" si="1646"/>
        <v>0</v>
      </c>
      <c r="Y471" s="45">
        <f t="shared" si="1646"/>
        <v>0</v>
      </c>
      <c r="Z471" s="45">
        <f t="shared" si="1646"/>
        <v>0</v>
      </c>
      <c r="AA471" s="45">
        <f t="shared" si="1646"/>
        <v>0</v>
      </c>
      <c r="AB471" s="45">
        <f t="shared" si="1646"/>
        <v>0</v>
      </c>
      <c r="AC471" s="45">
        <f t="shared" si="1646"/>
        <v>0</v>
      </c>
      <c r="AD471" s="45">
        <f t="shared" si="1646"/>
        <v>0</v>
      </c>
      <c r="AE471" s="45">
        <f t="shared" si="1646"/>
        <v>0</v>
      </c>
      <c r="AF471" s="45">
        <f t="shared" si="1646"/>
        <v>0</v>
      </c>
      <c r="AG471" s="45">
        <f t="shared" si="1646"/>
        <v>0</v>
      </c>
      <c r="AH471" s="45">
        <f t="shared" si="1646"/>
        <v>0</v>
      </c>
      <c r="AI471" s="45">
        <f t="shared" si="1646"/>
        <v>0</v>
      </c>
      <c r="AJ471" s="45">
        <f t="shared" si="1646"/>
        <v>-14918.235189211089</v>
      </c>
      <c r="AK471" s="45">
        <f t="shared" si="1646"/>
        <v>0</v>
      </c>
      <c r="AL471" s="45">
        <f t="shared" si="1646"/>
        <v>0</v>
      </c>
      <c r="AM471" s="45">
        <f t="shared" si="1646"/>
        <v>-15757.145558679375</v>
      </c>
      <c r="AN471" s="45">
        <f t="shared" si="1646"/>
        <v>0</v>
      </c>
      <c r="AO471" s="45">
        <f t="shared" si="1646"/>
        <v>0</v>
      </c>
      <c r="AP471" s="45">
        <f t="shared" si="1646"/>
        <v>-16234.602826252929</v>
      </c>
      <c r="AQ471" s="45">
        <f t="shared" si="1646"/>
        <v>0</v>
      </c>
      <c r="AR471" s="45">
        <f t="shared" si="1646"/>
        <v>0</v>
      </c>
      <c r="AS471" s="45">
        <f t="shared" si="1646"/>
        <v>-16726.52752649122</v>
      </c>
      <c r="AT471" s="45">
        <f t="shared" si="1646"/>
        <v>0</v>
      </c>
      <c r="AU471" s="45">
        <f t="shared" si="1646"/>
        <v>0</v>
      </c>
      <c r="AV471" s="45">
        <f t="shared" si="1646"/>
        <v>-17233.358037071434</v>
      </c>
      <c r="AW471" s="45">
        <f t="shared" ref="AW471:DH471" si="1647">AW436</f>
        <v>0</v>
      </c>
      <c r="AX471" s="45">
        <f t="shared" si="1647"/>
        <v>0</v>
      </c>
      <c r="AY471" s="45">
        <f t="shared" si="1647"/>
        <v>-17755.546018952722</v>
      </c>
      <c r="AZ471" s="45">
        <f t="shared" si="1647"/>
        <v>0</v>
      </c>
      <c r="BA471" s="45">
        <f t="shared" si="1647"/>
        <v>0</v>
      </c>
      <c r="BB471" s="45">
        <f t="shared" si="1647"/>
        <v>-18293.556818872996</v>
      </c>
      <c r="BC471" s="45">
        <f t="shared" si="1647"/>
        <v>0</v>
      </c>
      <c r="BD471" s="45">
        <f t="shared" si="1647"/>
        <v>0</v>
      </c>
      <c r="BE471" s="45">
        <f t="shared" si="1647"/>
        <v>-18847.869884041676</v>
      </c>
      <c r="BF471" s="45">
        <f t="shared" si="1647"/>
        <v>0</v>
      </c>
      <c r="BG471" s="45">
        <f t="shared" si="1647"/>
        <v>0</v>
      </c>
      <c r="BH471" s="45">
        <f t="shared" si="1647"/>
        <v>-19418.979189398015</v>
      </c>
      <c r="BI471" s="45">
        <f t="shared" si="1647"/>
        <v>0</v>
      </c>
      <c r="BJ471" s="45">
        <f t="shared" si="1647"/>
        <v>0</v>
      </c>
      <c r="BK471" s="45">
        <f t="shared" si="1647"/>
        <v>-20007.39367781597</v>
      </c>
      <c r="BL471" s="45">
        <f t="shared" si="1647"/>
        <v>0</v>
      </c>
      <c r="BM471" s="45">
        <f t="shared" si="1647"/>
        <v>0</v>
      </c>
      <c r="BN471" s="45">
        <f t="shared" si="1647"/>
        <v>-20613.637713647462</v>
      </c>
      <c r="BO471" s="45">
        <f t="shared" si="1647"/>
        <v>0</v>
      </c>
      <c r="BP471" s="45">
        <f t="shared" si="1647"/>
        <v>0</v>
      </c>
      <c r="BQ471" s="45">
        <f t="shared" si="1647"/>
        <v>-21238.251550008703</v>
      </c>
      <c r="BR471" s="45">
        <f t="shared" si="1647"/>
        <v>0</v>
      </c>
      <c r="BS471" s="45">
        <f t="shared" si="1647"/>
        <v>0</v>
      </c>
      <c r="BT471" s="45">
        <f t="shared" si="1647"/>
        <v>-21881.791810225521</v>
      </c>
      <c r="BU471" s="45">
        <f t="shared" si="1647"/>
        <v>0</v>
      </c>
      <c r="BV471" s="45">
        <f t="shared" si="1647"/>
        <v>0</v>
      </c>
      <c r="BW471" s="45">
        <f t="shared" si="1647"/>
        <v>-22544.831983867174</v>
      </c>
      <c r="BX471" s="45">
        <f t="shared" si="1647"/>
        <v>0</v>
      </c>
      <c r="BY471" s="45">
        <f t="shared" si="1647"/>
        <v>0</v>
      </c>
      <c r="BZ471" s="45">
        <f t="shared" si="1647"/>
        <v>-23227.962937810313</v>
      </c>
      <c r="CA471" s="45">
        <f t="shared" si="1647"/>
        <v>0</v>
      </c>
      <c r="CB471" s="45">
        <f t="shared" si="1647"/>
        <v>0</v>
      </c>
      <c r="CC471" s="45">
        <f t="shared" si="1647"/>
        <v>-23931.793442788927</v>
      </c>
      <c r="CD471" s="45">
        <f t="shared" si="1647"/>
        <v>0</v>
      </c>
      <c r="CE471" s="45">
        <f t="shared" si="1647"/>
        <v>0</v>
      </c>
      <c r="CF471" s="45">
        <f t="shared" si="1647"/>
        <v>-24656.950715898871</v>
      </c>
      <c r="CG471" s="45">
        <f t="shared" si="1647"/>
        <v>0</v>
      </c>
      <c r="CH471" s="45">
        <f t="shared" si="1647"/>
        <v>0</v>
      </c>
      <c r="CI471" s="45">
        <f t="shared" si="1647"/>
        <v>-25404.080979541308</v>
      </c>
      <c r="CJ471" s="45">
        <f t="shared" si="1647"/>
        <v>0</v>
      </c>
      <c r="CK471" s="45">
        <f t="shared" si="1647"/>
        <v>0</v>
      </c>
      <c r="CL471" s="45">
        <f t="shared" si="1647"/>
        <v>-26173.8500373024</v>
      </c>
      <c r="CM471" s="45">
        <f t="shared" si="1647"/>
        <v>0</v>
      </c>
      <c r="CN471" s="45">
        <f t="shared" si="1647"/>
        <v>0</v>
      </c>
      <c r="CO471" s="45">
        <f t="shared" si="1647"/>
        <v>-26966.943867282695</v>
      </c>
      <c r="CP471" s="45">
        <f t="shared" si="1647"/>
        <v>0</v>
      </c>
      <c r="CQ471" s="45">
        <f t="shared" si="1647"/>
        <v>0</v>
      </c>
      <c r="CR471" s="45">
        <f t="shared" si="1647"/>
        <v>-27784.069233405229</v>
      </c>
      <c r="CS471" s="45">
        <f t="shared" si="1647"/>
        <v>0</v>
      </c>
      <c r="CT471" s="45">
        <f t="shared" si="1647"/>
        <v>0</v>
      </c>
      <c r="CU471" s="45">
        <f t="shared" si="1647"/>
        <v>-28625.95431524665</v>
      </c>
      <c r="CV471" s="45">
        <f t="shared" si="1647"/>
        <v>0</v>
      </c>
      <c r="CW471" s="45">
        <f t="shared" si="1647"/>
        <v>0</v>
      </c>
      <c r="CX471" s="45">
        <f t="shared" si="1647"/>
        <v>-29493.349356952938</v>
      </c>
      <c r="CY471" s="45">
        <f t="shared" si="1647"/>
        <v>0</v>
      </c>
      <c r="CZ471" s="45">
        <f t="shared" si="1647"/>
        <v>0</v>
      </c>
      <c r="DA471" s="45">
        <f t="shared" si="1647"/>
        <v>-30387.027335817969</v>
      </c>
      <c r="DB471" s="45">
        <f t="shared" si="1647"/>
        <v>0</v>
      </c>
      <c r="DC471" s="45">
        <f t="shared" si="1647"/>
        <v>0</v>
      </c>
      <c r="DD471" s="45">
        <f t="shared" si="1647"/>
        <v>-31307.784651120586</v>
      </c>
      <c r="DE471" s="45">
        <f t="shared" si="1647"/>
        <v>0</v>
      </c>
      <c r="DF471" s="45">
        <f t="shared" si="1647"/>
        <v>0</v>
      </c>
      <c r="DG471" s="45">
        <f t="shared" si="1647"/>
        <v>-32256.441833834193</v>
      </c>
      <c r="DH471" s="45">
        <f t="shared" si="1647"/>
        <v>0</v>
      </c>
      <c r="DI471" s="45">
        <f t="shared" ref="DI471:FT471" si="1648">DI436</f>
        <v>0</v>
      </c>
      <c r="DJ471" s="45">
        <f t="shared" si="1648"/>
        <v>-33233.844277841199</v>
      </c>
      <c r="DK471" s="45">
        <f t="shared" si="1648"/>
        <v>0</v>
      </c>
      <c r="DL471" s="45">
        <f t="shared" si="1648"/>
        <v>0</v>
      </c>
      <c r="DM471" s="45">
        <f t="shared" si="1648"/>
        <v>-34240.862993304065</v>
      </c>
      <c r="DN471" s="45">
        <f t="shared" si="1648"/>
        <v>0</v>
      </c>
      <c r="DO471" s="45">
        <f t="shared" si="1648"/>
        <v>0</v>
      </c>
      <c r="DP471" s="45">
        <f t="shared" si="1648"/>
        <v>-35278.395382864168</v>
      </c>
      <c r="DQ471" s="45">
        <f t="shared" si="1648"/>
        <v>0</v>
      </c>
      <c r="DR471" s="45">
        <f t="shared" si="1648"/>
        <v>0</v>
      </c>
      <c r="DS471" s="45">
        <f t="shared" si="1648"/>
        <v>-36347.366041360336</v>
      </c>
      <c r="DT471" s="45">
        <f t="shared" si="1648"/>
        <v>0</v>
      </c>
      <c r="DU471" s="45">
        <f t="shared" si="1648"/>
        <v>0</v>
      </c>
      <c r="DV471" s="45">
        <f t="shared" si="1648"/>
        <v>-37448.727579779603</v>
      </c>
      <c r="DW471" s="45">
        <f t="shared" si="1648"/>
        <v>0</v>
      </c>
      <c r="DX471" s="45">
        <f t="shared" si="1648"/>
        <v>0</v>
      </c>
      <c r="DY471" s="45">
        <f t="shared" si="1648"/>
        <v>-38583.461474174503</v>
      </c>
      <c r="DZ471" s="45">
        <f t="shared" si="1648"/>
        <v>0</v>
      </c>
      <c r="EA471" s="45">
        <f t="shared" si="1648"/>
        <v>0</v>
      </c>
      <c r="EB471" s="45">
        <f t="shared" si="1648"/>
        <v>-39752.578940303458</v>
      </c>
      <c r="EC471" s="45">
        <f t="shared" si="1648"/>
        <v>0</v>
      </c>
      <c r="ED471" s="45">
        <f t="shared" si="1648"/>
        <v>0</v>
      </c>
      <c r="EE471" s="45">
        <f t="shared" si="1648"/>
        <v>-40957.121834773599</v>
      </c>
      <c r="EF471" s="45">
        <f t="shared" si="1648"/>
        <v>0</v>
      </c>
      <c r="EG471" s="45">
        <f t="shared" si="1648"/>
        <v>0</v>
      </c>
      <c r="EH471" s="45">
        <f t="shared" si="1648"/>
        <v>-42198.163583489062</v>
      </c>
      <c r="EI471" s="45">
        <f t="shared" si="1648"/>
        <v>0</v>
      </c>
      <c r="EJ471" s="45">
        <f t="shared" si="1648"/>
        <v>0</v>
      </c>
      <c r="EK471" s="45">
        <f t="shared" si="1648"/>
        <v>-43476.81013823238</v>
      </c>
      <c r="EL471" s="45">
        <f t="shared" si="1648"/>
        <v>0</v>
      </c>
      <c r="EM471" s="45">
        <f t="shared" si="1648"/>
        <v>0</v>
      </c>
      <c r="EN471" s="45">
        <f t="shared" si="1648"/>
        <v>-44794.200962230956</v>
      </c>
      <c r="EO471" s="45">
        <f t="shared" si="1648"/>
        <v>0</v>
      </c>
      <c r="EP471" s="45">
        <f t="shared" si="1648"/>
        <v>0</v>
      </c>
      <c r="EQ471" s="45">
        <f t="shared" si="1648"/>
        <v>-46151.510045587522</v>
      </c>
      <c r="ER471" s="45">
        <f t="shared" si="1648"/>
        <v>0</v>
      </c>
      <c r="ES471" s="45">
        <f t="shared" si="1648"/>
        <v>0</v>
      </c>
      <c r="ET471" s="45">
        <f t="shared" si="1648"/>
        <v>-47549.946951478865</v>
      </c>
      <c r="EU471" s="45">
        <f t="shared" si="1648"/>
        <v>0</v>
      </c>
      <c r="EV471" s="45">
        <f t="shared" si="1648"/>
        <v>0</v>
      </c>
      <c r="EW471" s="45">
        <f t="shared" si="1648"/>
        <v>-48990.757894055627</v>
      </c>
      <c r="EX471" s="45">
        <f t="shared" si="1648"/>
        <v>0</v>
      </c>
      <c r="EY471" s="45">
        <f t="shared" si="1648"/>
        <v>0</v>
      </c>
      <c r="EZ471" s="45">
        <f t="shared" si="1648"/>
        <v>-50475.226849003404</v>
      </c>
      <c r="FA471" s="45">
        <f t="shared" si="1648"/>
        <v>0</v>
      </c>
      <c r="FB471" s="45">
        <f t="shared" si="1648"/>
        <v>0</v>
      </c>
      <c r="FC471" s="45">
        <f t="shared" si="1648"/>
        <v>-52004.676697755043</v>
      </c>
      <c r="FD471" s="45">
        <f t="shared" si="1648"/>
        <v>0</v>
      </c>
      <c r="FE471" s="45">
        <f t="shared" si="1648"/>
        <v>0</v>
      </c>
      <c r="FF471" s="45">
        <f t="shared" si="1648"/>
        <v>-53580.47040637373</v>
      </c>
      <c r="FG471" s="45">
        <f t="shared" si="1648"/>
        <v>0</v>
      </c>
      <c r="FH471" s="45">
        <f t="shared" si="1648"/>
        <v>0</v>
      </c>
      <c r="FI471" s="45">
        <f t="shared" si="1648"/>
        <v>-55204.012240157259</v>
      </c>
      <c r="FJ471" s="45">
        <f t="shared" si="1648"/>
        <v>0</v>
      </c>
      <c r="FK471" s="45">
        <f t="shared" si="1648"/>
        <v>0</v>
      </c>
      <c r="FL471" s="45">
        <f t="shared" si="1648"/>
        <v>-56876.749015046269</v>
      </c>
      <c r="FM471" s="45">
        <f t="shared" si="1648"/>
        <v>0</v>
      </c>
      <c r="FN471" s="45">
        <f t="shared" si="1648"/>
        <v>0</v>
      </c>
      <c r="FO471" s="45">
        <f t="shared" si="1648"/>
        <v>-58600.171386951173</v>
      </c>
      <c r="FP471" s="45">
        <f t="shared" si="1648"/>
        <v>0</v>
      </c>
      <c r="FQ471" s="45">
        <f t="shared" si="1648"/>
        <v>0</v>
      </c>
      <c r="FR471" s="45">
        <f t="shared" si="1648"/>
        <v>-60375.815180147183</v>
      </c>
      <c r="FS471" s="45">
        <f t="shared" si="1648"/>
        <v>0</v>
      </c>
      <c r="FT471" s="45">
        <f t="shared" si="1648"/>
        <v>0</v>
      </c>
      <c r="FU471" s="45">
        <f t="shared" ref="FU471:IF471" si="1649">FU436</f>
        <v>-62205.262755920819</v>
      </c>
      <c r="FV471" s="45">
        <f t="shared" si="1649"/>
        <v>0</v>
      </c>
      <c r="FW471" s="45">
        <f t="shared" si="1649"/>
        <v>0</v>
      </c>
      <c r="FX471" s="45">
        <f t="shared" si="1649"/>
        <v>-64090.144422687983</v>
      </c>
      <c r="FY471" s="45">
        <f t="shared" si="1649"/>
        <v>0</v>
      </c>
      <c r="FZ471" s="45">
        <f t="shared" si="1649"/>
        <v>0</v>
      </c>
      <c r="GA471" s="45">
        <f t="shared" si="1649"/>
        <v>-66032.13988883984</v>
      </c>
      <c r="GB471" s="45">
        <f t="shared" si="1649"/>
        <v>0</v>
      </c>
      <c r="GC471" s="45">
        <f t="shared" si="1649"/>
        <v>0</v>
      </c>
      <c r="GD471" s="45">
        <f t="shared" si="1649"/>
        <v>-68032.979759611582</v>
      </c>
      <c r="GE471" s="45">
        <f t="shared" si="1649"/>
        <v>0</v>
      </c>
      <c r="GF471" s="45">
        <f t="shared" si="1649"/>
        <v>0</v>
      </c>
      <c r="GG471" s="45">
        <f t="shared" si="1649"/>
        <v>-70094.447079307574</v>
      </c>
      <c r="GH471" s="45">
        <f t="shared" si="1649"/>
        <v>0</v>
      </c>
      <c r="GI471" s="45">
        <f t="shared" si="1649"/>
        <v>0</v>
      </c>
      <c r="GJ471" s="45">
        <f t="shared" si="1649"/>
        <v>-72218.378920257674</v>
      </c>
      <c r="GK471" s="45">
        <f t="shared" si="1649"/>
        <v>0</v>
      </c>
      <c r="GL471" s="45">
        <f t="shared" si="1649"/>
        <v>0</v>
      </c>
      <c r="GM471" s="45">
        <f t="shared" si="1649"/>
        <v>-74406.668019920398</v>
      </c>
      <c r="GN471" s="45">
        <f t="shared" si="1649"/>
        <v>0</v>
      </c>
      <c r="GO471" s="45">
        <f t="shared" si="1649"/>
        <v>0</v>
      </c>
      <c r="GP471" s="45">
        <f t="shared" si="1649"/>
        <v>-76661.264467592016</v>
      </c>
      <c r="GQ471" s="45">
        <f t="shared" si="1649"/>
        <v>0</v>
      </c>
      <c r="GR471" s="45">
        <f t="shared" si="1649"/>
        <v>0</v>
      </c>
      <c r="GS471" s="45">
        <f t="shared" si="1649"/>
        <v>-78984.177442224522</v>
      </c>
      <c r="GT471" s="45">
        <f t="shared" si="1649"/>
        <v>0</v>
      </c>
      <c r="GU471" s="45">
        <f t="shared" si="1649"/>
        <v>0</v>
      </c>
      <c r="GV471" s="45">
        <f t="shared" si="1649"/>
        <v>-81377.47700290136</v>
      </c>
      <c r="GW471" s="45">
        <f t="shared" si="1649"/>
        <v>0</v>
      </c>
      <c r="GX471" s="45">
        <f t="shared" si="1649"/>
        <v>0</v>
      </c>
      <c r="GY471" s="45">
        <f t="shared" si="1649"/>
        <v>-83843.295933566274</v>
      </c>
      <c r="GZ471" s="45">
        <f t="shared" si="1649"/>
        <v>0</v>
      </c>
      <c r="HA471" s="45">
        <f t="shared" si="1649"/>
        <v>0</v>
      </c>
      <c r="HB471" s="45">
        <f t="shared" si="1649"/>
        <v>-86383.831643649261</v>
      </c>
      <c r="HC471" s="45">
        <f t="shared" si="1649"/>
        <v>0</v>
      </c>
      <c r="HD471" s="45">
        <f t="shared" si="1649"/>
        <v>0</v>
      </c>
      <c r="HE471" s="45">
        <f t="shared" si="1649"/>
        <v>-89001.348126283468</v>
      </c>
      <c r="HF471" s="45">
        <f t="shared" si="1649"/>
        <v>0</v>
      </c>
      <c r="HG471" s="45">
        <f t="shared" si="1649"/>
        <v>0</v>
      </c>
      <c r="HH471" s="45">
        <f t="shared" si="1649"/>
        <v>-91698.177975857994</v>
      </c>
      <c r="HI471" s="45">
        <f t="shared" si="1649"/>
        <v>0</v>
      </c>
      <c r="HJ471" s="45">
        <f t="shared" si="1649"/>
        <v>0</v>
      </c>
      <c r="HK471" s="45">
        <f t="shared" si="1649"/>
        <v>-94476.724466704472</v>
      </c>
      <c r="HL471" s="45">
        <f t="shared" si="1649"/>
        <v>0</v>
      </c>
      <c r="HM471" s="45">
        <f t="shared" si="1649"/>
        <v>0</v>
      </c>
      <c r="HN471" s="45">
        <f t="shared" si="1649"/>
        <v>-97339.463694770078</v>
      </c>
      <c r="HO471" s="45">
        <f t="shared" si="1649"/>
        <v>0</v>
      </c>
      <c r="HP471" s="45">
        <f t="shared" si="1649"/>
        <v>0</v>
      </c>
      <c r="HQ471" s="45">
        <f t="shared" si="1649"/>
        <v>-100288.9467841853</v>
      </c>
      <c r="HR471" s="45">
        <f t="shared" si="1649"/>
        <v>0</v>
      </c>
      <c r="HS471" s="45">
        <f t="shared" si="1649"/>
        <v>0</v>
      </c>
      <c r="HT471" s="45">
        <f t="shared" si="1649"/>
        <v>-103327.80216069291</v>
      </c>
      <c r="HU471" s="45">
        <f t="shared" si="1649"/>
        <v>0</v>
      </c>
      <c r="HV471" s="45">
        <f t="shared" si="1649"/>
        <v>0</v>
      </c>
      <c r="HW471" s="45">
        <f t="shared" si="1649"/>
        <v>-106458.73789396406</v>
      </c>
      <c r="HX471" s="45">
        <f t="shared" si="1649"/>
        <v>0</v>
      </c>
      <c r="HY471" s="45">
        <f t="shared" si="1649"/>
        <v>0</v>
      </c>
      <c r="HZ471" s="45">
        <f t="shared" si="1649"/>
        <v>-109684.54411088907</v>
      </c>
      <c r="IA471" s="45">
        <f t="shared" si="1649"/>
        <v>0</v>
      </c>
      <c r="IB471" s="45">
        <f t="shared" si="1649"/>
        <v>0</v>
      </c>
      <c r="IC471" s="45">
        <f t="shared" si="1649"/>
        <v>-113008.09548199312</v>
      </c>
      <c r="ID471" s="45">
        <f t="shared" si="1649"/>
        <v>0</v>
      </c>
      <c r="IE471" s="45">
        <f t="shared" si="1649"/>
        <v>0</v>
      </c>
      <c r="IF471" s="45">
        <f t="shared" si="1649"/>
        <v>-116432.35378319299</v>
      </c>
      <c r="IG471" s="45">
        <f t="shared" ref="IG471:KP471" si="1650">IG436</f>
        <v>0</v>
      </c>
      <c r="IH471" s="45">
        <f t="shared" si="1650"/>
        <v>0</v>
      </c>
      <c r="II471" s="45">
        <f t="shared" si="1650"/>
        <v>-119960.37053517753</v>
      </c>
      <c r="IJ471" s="45">
        <f t="shared" si="1650"/>
        <v>0</v>
      </c>
      <c r="IK471" s="45">
        <f t="shared" si="1650"/>
        <v>0</v>
      </c>
      <c r="IL471" s="45">
        <f t="shared" si="1650"/>
        <v>-123595.28972276393</v>
      </c>
      <c r="IM471" s="45">
        <f t="shared" si="1650"/>
        <v>0</v>
      </c>
      <c r="IN471" s="45">
        <f t="shared" si="1650"/>
        <v>0</v>
      </c>
      <c r="IO471" s="45">
        <f t="shared" si="1650"/>
        <v>-127340.35059665341</v>
      </c>
      <c r="IP471" s="45">
        <f t="shared" si="1650"/>
        <v>0</v>
      </c>
      <c r="IQ471" s="45">
        <f t="shared" si="1650"/>
        <v>0</v>
      </c>
      <c r="IR471" s="45">
        <f t="shared" si="1650"/>
        <v>-131198.8905600826</v>
      </c>
      <c r="IS471" s="45">
        <f t="shared" si="1650"/>
        <v>0</v>
      </c>
      <c r="IT471" s="45">
        <f t="shared" si="1650"/>
        <v>0</v>
      </c>
      <c r="IU471" s="45">
        <f t="shared" si="1650"/>
        <v>-135174.34814294367</v>
      </c>
      <c r="IV471" s="45">
        <f t="shared" si="1650"/>
        <v>0</v>
      </c>
      <c r="IW471" s="45">
        <f t="shared" si="1650"/>
        <v>0</v>
      </c>
      <c r="IX471" s="45">
        <f t="shared" si="1650"/>
        <v>-139270.266066023</v>
      </c>
      <c r="IY471" s="45">
        <f t="shared" si="1650"/>
        <v>0</v>
      </c>
      <c r="IZ471" s="45">
        <f t="shared" si="1650"/>
        <v>0</v>
      </c>
      <c r="JA471" s="45">
        <f t="shared" si="1650"/>
        <v>-143490.29439808955</v>
      </c>
      <c r="JB471" s="45">
        <f t="shared" si="1650"/>
        <v>0</v>
      </c>
      <c r="JC471" s="45">
        <f t="shared" si="1650"/>
        <v>0</v>
      </c>
      <c r="JD471" s="45">
        <f t="shared" si="1650"/>
        <v>-147838.19380864606</v>
      </c>
      <c r="JE471" s="45">
        <f t="shared" si="1650"/>
        <v>0</v>
      </c>
      <c r="JF471" s="45">
        <f t="shared" si="1650"/>
        <v>0</v>
      </c>
      <c r="JG471" s="45">
        <f t="shared" si="1650"/>
        <v>-152317.83891924185</v>
      </c>
      <c r="JH471" s="45">
        <f t="shared" si="1650"/>
        <v>0</v>
      </c>
      <c r="JI471" s="45">
        <f t="shared" si="1650"/>
        <v>0</v>
      </c>
      <c r="JJ471" s="45">
        <f t="shared" si="1650"/>
        <v>-156933.22175633381</v>
      </c>
      <c r="JK471" s="45">
        <f t="shared" si="1650"/>
        <v>0</v>
      </c>
      <c r="JL471" s="45">
        <f t="shared" si="1650"/>
        <v>0</v>
      </c>
      <c r="JM471" s="45">
        <f t="shared" si="1650"/>
        <v>-161688.45530877248</v>
      </c>
      <c r="JN471" s="45">
        <f t="shared" si="1650"/>
        <v>0</v>
      </c>
      <c r="JO471" s="45">
        <f t="shared" si="1650"/>
        <v>0</v>
      </c>
      <c r="JP471" s="45">
        <f t="shared" si="1650"/>
        <v>-166587.7771930836</v>
      </c>
      <c r="JQ471" s="45">
        <f t="shared" si="1650"/>
        <v>0</v>
      </c>
      <c r="JR471" s="45">
        <f t="shared" si="1650"/>
        <v>0</v>
      </c>
      <c r="JS471" s="45">
        <f t="shared" si="1650"/>
        <v>-171635.5534298112</v>
      </c>
      <c r="JT471" s="45">
        <f t="shared" si="1650"/>
        <v>0</v>
      </c>
      <c r="JU471" s="45">
        <f t="shared" si="1650"/>
        <v>0</v>
      </c>
      <c r="JV471" s="45">
        <f t="shared" si="1650"/>
        <v>-176836.28233428794</v>
      </c>
      <c r="JW471" s="45">
        <f t="shared" si="1650"/>
        <v>0</v>
      </c>
      <c r="JX471" s="45">
        <f t="shared" si="1650"/>
        <v>0</v>
      </c>
      <c r="JY471" s="45">
        <f t="shared" si="1650"/>
        <v>-182194.5985252992</v>
      </c>
      <c r="JZ471" s="45">
        <f t="shared" si="1650"/>
        <v>0</v>
      </c>
      <c r="KA471" s="45">
        <f t="shared" si="1650"/>
        <v>0</v>
      </c>
      <c r="KB471" s="45">
        <f t="shared" si="1650"/>
        <v>-187715.27705521428</v>
      </c>
      <c r="KC471" s="45">
        <f t="shared" si="1650"/>
        <v>0</v>
      </c>
      <c r="KD471" s="45">
        <f t="shared" si="1650"/>
        <v>0</v>
      </c>
      <c r="KE471" s="45">
        <f t="shared" si="1650"/>
        <v>-193403.23766526434</v>
      </c>
      <c r="KF471" s="45">
        <f t="shared" si="1650"/>
        <v>0</v>
      </c>
      <c r="KG471" s="45">
        <f t="shared" si="1650"/>
        <v>0</v>
      </c>
      <c r="KH471" s="45">
        <f t="shared" si="1650"/>
        <v>-199263.5491697595</v>
      </c>
      <c r="KI471" s="45">
        <f t="shared" si="1650"/>
        <v>0</v>
      </c>
      <c r="KJ471" s="45">
        <f t="shared" si="1650"/>
        <v>0</v>
      </c>
      <c r="KK471" s="45">
        <f t="shared" si="1650"/>
        <v>-205301.43397315239</v>
      </c>
      <c r="KL471" s="45">
        <f t="shared" si="1650"/>
        <v>0</v>
      </c>
      <c r="KM471" s="45">
        <f t="shared" si="1650"/>
        <v>0</v>
      </c>
      <c r="KN471" s="45">
        <f t="shared" si="1650"/>
        <v>-211522.27272397286</v>
      </c>
      <c r="KO471" s="45">
        <f t="shared" si="1650"/>
        <v>0</v>
      </c>
      <c r="KP471" s="45">
        <f t="shared" si="1650"/>
        <v>0</v>
      </c>
      <c r="KQ471" s="45">
        <f t="shared" ref="KQ471:LT471" si="1651">KQ436</f>
        <v>-217931.60910978197</v>
      </c>
      <c r="KR471" s="45">
        <f t="shared" si="1651"/>
        <v>0</v>
      </c>
      <c r="KS471" s="45">
        <f t="shared" si="1651"/>
        <v>0</v>
      </c>
      <c r="KT471" s="45">
        <f t="shared" si="1651"/>
        <v>3112554.179175816</v>
      </c>
      <c r="KU471" s="45">
        <f t="shared" si="1651"/>
        <v>0</v>
      </c>
      <c r="KV471" s="45">
        <f t="shared" si="1651"/>
        <v>0</v>
      </c>
      <c r="KW471" s="45">
        <f t="shared" si="1651"/>
        <v>0</v>
      </c>
      <c r="KX471" s="45">
        <f t="shared" si="1651"/>
        <v>0</v>
      </c>
      <c r="KY471" s="45">
        <f t="shared" si="1651"/>
        <v>0</v>
      </c>
      <c r="KZ471" s="45">
        <f t="shared" si="1651"/>
        <v>0</v>
      </c>
      <c r="LA471" s="45">
        <f t="shared" si="1651"/>
        <v>0</v>
      </c>
      <c r="LB471" s="45">
        <f t="shared" si="1651"/>
        <v>0</v>
      </c>
      <c r="LC471" s="45">
        <f t="shared" si="1651"/>
        <v>0</v>
      </c>
      <c r="LD471" s="45">
        <f t="shared" si="1651"/>
        <v>0</v>
      </c>
      <c r="LE471" s="45">
        <f t="shared" si="1651"/>
        <v>0</v>
      </c>
      <c r="LF471" s="45">
        <f t="shared" si="1651"/>
        <v>0</v>
      </c>
      <c r="LG471" s="45">
        <f t="shared" si="1651"/>
        <v>0</v>
      </c>
      <c r="LH471" s="45">
        <f t="shared" si="1651"/>
        <v>0</v>
      </c>
      <c r="LI471" s="45">
        <f t="shared" si="1651"/>
        <v>0</v>
      </c>
      <c r="LJ471" s="45">
        <f t="shared" si="1651"/>
        <v>0</v>
      </c>
      <c r="LK471" s="45">
        <f t="shared" si="1651"/>
        <v>0</v>
      </c>
      <c r="LL471" s="45">
        <f t="shared" si="1651"/>
        <v>0</v>
      </c>
      <c r="LM471" s="45">
        <f t="shared" si="1651"/>
        <v>0</v>
      </c>
      <c r="LN471" s="45">
        <f t="shared" si="1651"/>
        <v>0</v>
      </c>
      <c r="LO471" s="45">
        <f t="shared" si="1651"/>
        <v>0</v>
      </c>
      <c r="LP471" s="45">
        <f t="shared" si="1651"/>
        <v>0</v>
      </c>
      <c r="LQ471" s="45">
        <f t="shared" si="1651"/>
        <v>0</v>
      </c>
      <c r="LR471" s="45">
        <f t="shared" si="1651"/>
        <v>0</v>
      </c>
      <c r="LS471" s="45">
        <f t="shared" si="1651"/>
        <v>0</v>
      </c>
      <c r="LT471" s="45">
        <f t="shared" si="1651"/>
        <v>0</v>
      </c>
      <c r="LU471" s="45"/>
      <c r="LV471" s="45"/>
      <c r="LW471" s="45"/>
      <c r="LX471" s="45"/>
      <c r="LY471" s="45"/>
      <c r="LZ471" s="45"/>
      <c r="MA471" s="45"/>
      <c r="MB471" s="45"/>
      <c r="MC471" s="45"/>
      <c r="MD471" s="45"/>
      <c r="ME471" s="45"/>
      <c r="MF471" s="45"/>
      <c r="MG471" s="45"/>
      <c r="MH471" s="45"/>
      <c r="MI471" s="45"/>
      <c r="MJ471" s="45"/>
      <c r="MK471" s="45"/>
      <c r="ML471" s="45"/>
      <c r="MM471" s="45"/>
      <c r="MN471" s="45"/>
      <c r="MO471" s="45"/>
      <c r="MP471" s="45"/>
      <c r="MQ471" s="45"/>
      <c r="MR471" s="45"/>
      <c r="MS471" s="45"/>
      <c r="MT471" s="45"/>
      <c r="MU471" s="45"/>
      <c r="MV471" s="45"/>
      <c r="MW471" s="45"/>
      <c r="MX471" s="45"/>
      <c r="MY471" s="45"/>
      <c r="MZ471" s="45"/>
      <c r="NA471" s="45"/>
      <c r="NB471" s="45"/>
      <c r="NC471" s="45"/>
      <c r="ND471" s="45"/>
      <c r="NE471" s="45"/>
      <c r="NF471" s="45"/>
      <c r="NG471" s="45"/>
      <c r="NH471" s="45"/>
      <c r="NI471" s="45"/>
      <c r="NJ471" s="45"/>
      <c r="NK471" s="45"/>
      <c r="NL471" s="45"/>
      <c r="NM471" s="45"/>
      <c r="NN471" s="45"/>
      <c r="NO471" s="45"/>
      <c r="NP471" s="45"/>
      <c r="NQ471" s="45"/>
      <c r="NR471" s="45"/>
      <c r="NS471" s="45"/>
      <c r="NT471" s="45"/>
      <c r="NU471" s="45"/>
      <c r="NV471" s="45"/>
      <c r="NW471" s="45"/>
      <c r="NX471" s="45"/>
      <c r="NY471" s="45"/>
      <c r="NZ471" s="45"/>
      <c r="OA471" s="45"/>
      <c r="OB471" s="45"/>
      <c r="OC471" s="45"/>
      <c r="OD471" s="45"/>
      <c r="OE471" s="45"/>
      <c r="OF471" s="45"/>
      <c r="OG471" s="45"/>
      <c r="OH471" s="45"/>
      <c r="OI471" s="45"/>
      <c r="OJ471" s="45"/>
      <c r="OK471" s="45"/>
      <c r="OL471" s="45"/>
      <c r="OM471" s="45"/>
      <c r="ON471" s="45"/>
      <c r="OO471" s="45"/>
      <c r="OP471" s="45"/>
      <c r="OQ471" s="45"/>
      <c r="OR471" s="45"/>
      <c r="OS471" s="45"/>
      <c r="OT471" s="45"/>
      <c r="OU471" s="45"/>
      <c r="OV471" s="45"/>
      <c r="OW471" s="45"/>
      <c r="OX471" s="45"/>
      <c r="OY471" s="45"/>
      <c r="OZ471" s="45"/>
      <c r="PA471" s="45"/>
      <c r="PB471" s="45"/>
      <c r="PC471" s="45"/>
      <c r="PD471" s="45"/>
      <c r="PE471" s="45"/>
      <c r="PF471" s="45"/>
      <c r="PG471" s="45"/>
      <c r="PH471" s="45"/>
      <c r="PI471" s="45"/>
      <c r="PJ471" s="45"/>
      <c r="PK471" s="45"/>
      <c r="PL471" s="45"/>
      <c r="PM471" s="45"/>
      <c r="PN471" s="45"/>
      <c r="PO471" s="45"/>
      <c r="PP471" s="45"/>
      <c r="PQ471" s="45"/>
      <c r="PR471" s="45"/>
      <c r="PS471" s="45"/>
      <c r="PT471" s="45"/>
      <c r="PU471" s="45"/>
      <c r="PV471" s="45"/>
      <c r="PW471" s="45"/>
      <c r="PX471" s="45"/>
      <c r="PY471" s="45"/>
      <c r="PZ471" s="45"/>
      <c r="QA471" s="45"/>
      <c r="QB471" s="45"/>
      <c r="QC471" s="45"/>
      <c r="QD471" s="45"/>
      <c r="QE471" s="45"/>
      <c r="QF471" s="45"/>
      <c r="QG471" s="45"/>
      <c r="QH471" s="45"/>
      <c r="QI471" s="45"/>
      <c r="QJ471" s="45"/>
      <c r="QK471" s="45"/>
      <c r="QL471" s="45"/>
      <c r="QM471" s="45"/>
      <c r="QN471" s="45"/>
      <c r="QO471" s="45"/>
      <c r="QP471" s="45"/>
      <c r="QQ471" s="45"/>
      <c r="QR471" s="45"/>
      <c r="QS471" s="45"/>
      <c r="QT471" s="45"/>
      <c r="QU471" s="45"/>
    </row>
    <row r="472" spans="1:463" ht="15" customHeight="1" outlineLevel="1">
      <c r="C472" s="3" t="s">
        <v>637</v>
      </c>
      <c r="E472" s="50" t="s">
        <v>95</v>
      </c>
      <c r="H472" s="99">
        <f t="shared" ca="1" si="1573"/>
        <v>-16928918.481857367</v>
      </c>
      <c r="I472" s="45">
        <f t="shared" ref="I472:AV472" ca="1" si="1652">I429</f>
        <v>-1169435.1511936001</v>
      </c>
      <c r="J472" s="45">
        <f t="shared" ca="1" si="1652"/>
        <v>-77953.25</v>
      </c>
      <c r="K472" s="45">
        <f t="shared" ca="1" si="1652"/>
        <v>-77953.25</v>
      </c>
      <c r="L472" s="45">
        <f t="shared" ca="1" si="1652"/>
        <v>-77953.25</v>
      </c>
      <c r="M472" s="45">
        <f t="shared" ca="1" si="1652"/>
        <v>-77953.25</v>
      </c>
      <c r="N472" s="45">
        <f t="shared" ca="1" si="1652"/>
        <v>-3871393.4329500003</v>
      </c>
      <c r="O472" s="45">
        <f t="shared" ca="1" si="1652"/>
        <v>-503064.79309607111</v>
      </c>
      <c r="P472" s="45">
        <f t="shared" ca="1" si="1652"/>
        <v>-256548.61254051558</v>
      </c>
      <c r="Q472" s="45">
        <f t="shared" ca="1" si="1652"/>
        <v>-256394.55698496001</v>
      </c>
      <c r="R472" s="45">
        <f t="shared" ca="1" si="1652"/>
        <v>-508886.11254051561</v>
      </c>
      <c r="S472" s="45">
        <f t="shared" ca="1" si="1652"/>
        <v>-261875.80698496001</v>
      </c>
      <c r="T472" s="45">
        <f t="shared" ca="1" si="1652"/>
        <v>-263005.00142940448</v>
      </c>
      <c r="U472" s="45">
        <f t="shared" ca="1" si="1652"/>
        <v>-1899171.0600738493</v>
      </c>
      <c r="V472" s="45">
        <f t="shared" ca="1" si="1652"/>
        <v>-366768.66809607111</v>
      </c>
      <c r="W472" s="45">
        <f t="shared" ca="1" si="1652"/>
        <v>-203267.15420718223</v>
      </c>
      <c r="X472" s="45">
        <f t="shared" ca="1" si="1652"/>
        <v>-1242988.2236516268</v>
      </c>
      <c r="Y472" s="45">
        <f t="shared" ca="1" si="1652"/>
        <v>-211523.05698496001</v>
      </c>
      <c r="Z472" s="45">
        <f t="shared" ca="1" si="1652"/>
        <v>-561990.80698495999</v>
      </c>
      <c r="AA472" s="45">
        <f t="shared" ca="1" si="1652"/>
        <v>-1475736.3165285068</v>
      </c>
      <c r="AB472" s="45">
        <f t="shared" ca="1" si="1652"/>
        <v>-157476.99777850669</v>
      </c>
      <c r="AC472" s="45">
        <f t="shared" ca="1" si="1652"/>
        <v>-758190.96905386669</v>
      </c>
      <c r="AD472" s="45">
        <f t="shared" ca="1" si="1652"/>
        <v>-82133.25</v>
      </c>
      <c r="AE472" s="45">
        <f t="shared" ca="1" si="1652"/>
        <v>-83279.083333333343</v>
      </c>
      <c r="AF472" s="45">
        <f t="shared" ca="1" si="1652"/>
        <v>-83279.083333333343</v>
      </c>
      <c r="AG472" s="45">
        <f t="shared" si="1652"/>
        <v>0</v>
      </c>
      <c r="AH472" s="45">
        <f t="shared" si="1652"/>
        <v>0</v>
      </c>
      <c r="AI472" s="45">
        <f t="shared" si="1652"/>
        <v>0</v>
      </c>
      <c r="AJ472" s="45">
        <f t="shared" si="1652"/>
        <v>0</v>
      </c>
      <c r="AK472" s="45">
        <f t="shared" si="1652"/>
        <v>0</v>
      </c>
      <c r="AL472" s="45">
        <f t="shared" si="1652"/>
        <v>0</v>
      </c>
      <c r="AM472" s="45">
        <f t="shared" si="1652"/>
        <v>0</v>
      </c>
      <c r="AN472" s="45">
        <f t="shared" si="1652"/>
        <v>0</v>
      </c>
      <c r="AO472" s="45">
        <f t="shared" si="1652"/>
        <v>0</v>
      </c>
      <c r="AP472" s="45">
        <f t="shared" si="1652"/>
        <v>0</v>
      </c>
      <c r="AQ472" s="45">
        <f t="shared" si="1652"/>
        <v>0</v>
      </c>
      <c r="AR472" s="45">
        <f t="shared" si="1652"/>
        <v>0</v>
      </c>
      <c r="AS472" s="45">
        <f t="shared" si="1652"/>
        <v>0</v>
      </c>
      <c r="AT472" s="45">
        <f t="shared" si="1652"/>
        <v>0</v>
      </c>
      <c r="AU472" s="45">
        <f t="shared" si="1652"/>
        <v>0</v>
      </c>
      <c r="AV472" s="45">
        <f t="shared" si="1652"/>
        <v>0</v>
      </c>
      <c r="AW472" s="45">
        <f t="shared" ref="AW472:DH472" si="1653">AW429</f>
        <v>0</v>
      </c>
      <c r="AX472" s="45">
        <f t="shared" si="1653"/>
        <v>0</v>
      </c>
      <c r="AY472" s="45">
        <f t="shared" si="1653"/>
        <v>0</v>
      </c>
      <c r="AZ472" s="45">
        <f t="shared" si="1653"/>
        <v>0</v>
      </c>
      <c r="BA472" s="45">
        <f t="shared" si="1653"/>
        <v>0</v>
      </c>
      <c r="BB472" s="45">
        <f t="shared" si="1653"/>
        <v>0</v>
      </c>
      <c r="BC472" s="45">
        <f t="shared" si="1653"/>
        <v>0</v>
      </c>
      <c r="BD472" s="45">
        <f t="shared" si="1653"/>
        <v>0</v>
      </c>
      <c r="BE472" s="45">
        <f t="shared" si="1653"/>
        <v>0</v>
      </c>
      <c r="BF472" s="45">
        <f t="shared" si="1653"/>
        <v>0</v>
      </c>
      <c r="BG472" s="45">
        <f t="shared" si="1653"/>
        <v>0</v>
      </c>
      <c r="BH472" s="45">
        <f t="shared" si="1653"/>
        <v>0</v>
      </c>
      <c r="BI472" s="45">
        <f t="shared" si="1653"/>
        <v>0</v>
      </c>
      <c r="BJ472" s="45">
        <f t="shared" si="1653"/>
        <v>0</v>
      </c>
      <c r="BK472" s="45">
        <f t="shared" si="1653"/>
        <v>0</v>
      </c>
      <c r="BL472" s="45">
        <f t="shared" si="1653"/>
        <v>0</v>
      </c>
      <c r="BM472" s="45">
        <f t="shared" si="1653"/>
        <v>0</v>
      </c>
      <c r="BN472" s="45">
        <f t="shared" si="1653"/>
        <v>0</v>
      </c>
      <c r="BO472" s="45">
        <f t="shared" si="1653"/>
        <v>0</v>
      </c>
      <c r="BP472" s="45">
        <f t="shared" si="1653"/>
        <v>0</v>
      </c>
      <c r="BQ472" s="45">
        <f t="shared" si="1653"/>
        <v>0</v>
      </c>
      <c r="BR472" s="45">
        <f t="shared" si="1653"/>
        <v>0</v>
      </c>
      <c r="BS472" s="45">
        <f t="shared" si="1653"/>
        <v>0</v>
      </c>
      <c r="BT472" s="45">
        <f t="shared" si="1653"/>
        <v>0</v>
      </c>
      <c r="BU472" s="45">
        <f t="shared" si="1653"/>
        <v>0</v>
      </c>
      <c r="BV472" s="45">
        <f t="shared" si="1653"/>
        <v>0</v>
      </c>
      <c r="BW472" s="45">
        <f t="shared" si="1653"/>
        <v>0</v>
      </c>
      <c r="BX472" s="45">
        <f t="shared" si="1653"/>
        <v>0</v>
      </c>
      <c r="BY472" s="45">
        <f t="shared" si="1653"/>
        <v>0</v>
      </c>
      <c r="BZ472" s="45">
        <f t="shared" si="1653"/>
        <v>0</v>
      </c>
      <c r="CA472" s="45">
        <f t="shared" si="1653"/>
        <v>0</v>
      </c>
      <c r="CB472" s="45">
        <f t="shared" si="1653"/>
        <v>0</v>
      </c>
      <c r="CC472" s="45">
        <f t="shared" si="1653"/>
        <v>0</v>
      </c>
      <c r="CD472" s="45">
        <f t="shared" si="1653"/>
        <v>0</v>
      </c>
      <c r="CE472" s="45">
        <f t="shared" si="1653"/>
        <v>0</v>
      </c>
      <c r="CF472" s="45">
        <f t="shared" si="1653"/>
        <v>0</v>
      </c>
      <c r="CG472" s="45">
        <f t="shared" si="1653"/>
        <v>0</v>
      </c>
      <c r="CH472" s="45">
        <f t="shared" si="1653"/>
        <v>0</v>
      </c>
      <c r="CI472" s="45">
        <f t="shared" si="1653"/>
        <v>0</v>
      </c>
      <c r="CJ472" s="45">
        <f t="shared" si="1653"/>
        <v>0</v>
      </c>
      <c r="CK472" s="45">
        <f t="shared" si="1653"/>
        <v>0</v>
      </c>
      <c r="CL472" s="45">
        <f t="shared" si="1653"/>
        <v>0</v>
      </c>
      <c r="CM472" s="45">
        <f t="shared" si="1653"/>
        <v>0</v>
      </c>
      <c r="CN472" s="45">
        <f t="shared" si="1653"/>
        <v>0</v>
      </c>
      <c r="CO472" s="45">
        <f t="shared" si="1653"/>
        <v>0</v>
      </c>
      <c r="CP472" s="45">
        <f t="shared" si="1653"/>
        <v>0</v>
      </c>
      <c r="CQ472" s="45">
        <f t="shared" si="1653"/>
        <v>0</v>
      </c>
      <c r="CR472" s="45">
        <f t="shared" si="1653"/>
        <v>0</v>
      </c>
      <c r="CS472" s="45">
        <f t="shared" si="1653"/>
        <v>0</v>
      </c>
      <c r="CT472" s="45">
        <f t="shared" si="1653"/>
        <v>0</v>
      </c>
      <c r="CU472" s="45">
        <f t="shared" si="1653"/>
        <v>0</v>
      </c>
      <c r="CV472" s="45">
        <f t="shared" si="1653"/>
        <v>0</v>
      </c>
      <c r="CW472" s="45">
        <f t="shared" si="1653"/>
        <v>0</v>
      </c>
      <c r="CX472" s="45">
        <f t="shared" si="1653"/>
        <v>0</v>
      </c>
      <c r="CY472" s="45">
        <f t="shared" si="1653"/>
        <v>0</v>
      </c>
      <c r="CZ472" s="45">
        <f t="shared" si="1653"/>
        <v>0</v>
      </c>
      <c r="DA472" s="45">
        <f t="shared" si="1653"/>
        <v>0</v>
      </c>
      <c r="DB472" s="45">
        <f t="shared" si="1653"/>
        <v>0</v>
      </c>
      <c r="DC472" s="45">
        <f t="shared" si="1653"/>
        <v>0</v>
      </c>
      <c r="DD472" s="45">
        <f t="shared" si="1653"/>
        <v>0</v>
      </c>
      <c r="DE472" s="45">
        <f t="shared" si="1653"/>
        <v>0</v>
      </c>
      <c r="DF472" s="45">
        <f t="shared" si="1653"/>
        <v>0</v>
      </c>
      <c r="DG472" s="45">
        <f t="shared" si="1653"/>
        <v>0</v>
      </c>
      <c r="DH472" s="45">
        <f t="shared" si="1653"/>
        <v>0</v>
      </c>
      <c r="DI472" s="45">
        <f t="shared" ref="DI472:FT472" si="1654">DI429</f>
        <v>0</v>
      </c>
      <c r="DJ472" s="45">
        <f t="shared" si="1654"/>
        <v>0</v>
      </c>
      <c r="DK472" s="45">
        <f t="shared" si="1654"/>
        <v>0</v>
      </c>
      <c r="DL472" s="45">
        <f t="shared" si="1654"/>
        <v>0</v>
      </c>
      <c r="DM472" s="45">
        <f t="shared" si="1654"/>
        <v>0</v>
      </c>
      <c r="DN472" s="45">
        <f t="shared" si="1654"/>
        <v>0</v>
      </c>
      <c r="DO472" s="45">
        <f t="shared" si="1654"/>
        <v>0</v>
      </c>
      <c r="DP472" s="45">
        <f t="shared" si="1654"/>
        <v>0</v>
      </c>
      <c r="DQ472" s="45">
        <f t="shared" si="1654"/>
        <v>0</v>
      </c>
      <c r="DR472" s="45">
        <f t="shared" si="1654"/>
        <v>0</v>
      </c>
      <c r="DS472" s="45">
        <f t="shared" si="1654"/>
        <v>0</v>
      </c>
      <c r="DT472" s="45">
        <f t="shared" si="1654"/>
        <v>0</v>
      </c>
      <c r="DU472" s="45">
        <f t="shared" si="1654"/>
        <v>0</v>
      </c>
      <c r="DV472" s="45">
        <f t="shared" si="1654"/>
        <v>0</v>
      </c>
      <c r="DW472" s="45">
        <f t="shared" si="1654"/>
        <v>0</v>
      </c>
      <c r="DX472" s="45">
        <f t="shared" si="1654"/>
        <v>0</v>
      </c>
      <c r="DY472" s="45">
        <f t="shared" si="1654"/>
        <v>0</v>
      </c>
      <c r="DZ472" s="45">
        <f t="shared" si="1654"/>
        <v>0</v>
      </c>
      <c r="EA472" s="45">
        <f t="shared" si="1654"/>
        <v>0</v>
      </c>
      <c r="EB472" s="45">
        <f t="shared" si="1654"/>
        <v>0</v>
      </c>
      <c r="EC472" s="45">
        <f t="shared" si="1654"/>
        <v>0</v>
      </c>
      <c r="ED472" s="45">
        <f t="shared" si="1654"/>
        <v>0</v>
      </c>
      <c r="EE472" s="45">
        <f t="shared" si="1654"/>
        <v>0</v>
      </c>
      <c r="EF472" s="45">
        <f t="shared" si="1654"/>
        <v>0</v>
      </c>
      <c r="EG472" s="45">
        <f t="shared" si="1654"/>
        <v>0</v>
      </c>
      <c r="EH472" s="45">
        <f t="shared" si="1654"/>
        <v>0</v>
      </c>
      <c r="EI472" s="45">
        <f t="shared" si="1654"/>
        <v>0</v>
      </c>
      <c r="EJ472" s="45">
        <f t="shared" si="1654"/>
        <v>0</v>
      </c>
      <c r="EK472" s="45">
        <f t="shared" si="1654"/>
        <v>0</v>
      </c>
      <c r="EL472" s="45">
        <f t="shared" si="1654"/>
        <v>0</v>
      </c>
      <c r="EM472" s="45">
        <f t="shared" si="1654"/>
        <v>0</v>
      </c>
      <c r="EN472" s="45">
        <f t="shared" si="1654"/>
        <v>0</v>
      </c>
      <c r="EO472" s="45">
        <f t="shared" si="1654"/>
        <v>0</v>
      </c>
      <c r="EP472" s="45">
        <f t="shared" si="1654"/>
        <v>0</v>
      </c>
      <c r="EQ472" s="45">
        <f t="shared" si="1654"/>
        <v>0</v>
      </c>
      <c r="ER472" s="45">
        <f t="shared" si="1654"/>
        <v>0</v>
      </c>
      <c r="ES472" s="45">
        <f t="shared" si="1654"/>
        <v>0</v>
      </c>
      <c r="ET472" s="45">
        <f t="shared" si="1654"/>
        <v>0</v>
      </c>
      <c r="EU472" s="45">
        <f t="shared" si="1654"/>
        <v>0</v>
      </c>
      <c r="EV472" s="45">
        <f t="shared" si="1654"/>
        <v>0</v>
      </c>
      <c r="EW472" s="45">
        <f t="shared" si="1654"/>
        <v>0</v>
      </c>
      <c r="EX472" s="45">
        <f t="shared" si="1654"/>
        <v>0</v>
      </c>
      <c r="EY472" s="45">
        <f t="shared" si="1654"/>
        <v>0</v>
      </c>
      <c r="EZ472" s="45">
        <f t="shared" si="1654"/>
        <v>0</v>
      </c>
      <c r="FA472" s="45">
        <f t="shared" si="1654"/>
        <v>0</v>
      </c>
      <c r="FB472" s="45">
        <f t="shared" si="1654"/>
        <v>0</v>
      </c>
      <c r="FC472" s="45">
        <f t="shared" si="1654"/>
        <v>0</v>
      </c>
      <c r="FD472" s="45">
        <f t="shared" si="1654"/>
        <v>0</v>
      </c>
      <c r="FE472" s="45">
        <f t="shared" si="1654"/>
        <v>0</v>
      </c>
      <c r="FF472" s="45">
        <f t="shared" si="1654"/>
        <v>0</v>
      </c>
      <c r="FG472" s="45">
        <f t="shared" si="1654"/>
        <v>0</v>
      </c>
      <c r="FH472" s="45">
        <f t="shared" si="1654"/>
        <v>0</v>
      </c>
      <c r="FI472" s="45">
        <f t="shared" si="1654"/>
        <v>0</v>
      </c>
      <c r="FJ472" s="45">
        <f t="shared" si="1654"/>
        <v>0</v>
      </c>
      <c r="FK472" s="45">
        <f t="shared" si="1654"/>
        <v>0</v>
      </c>
      <c r="FL472" s="45">
        <f t="shared" si="1654"/>
        <v>0</v>
      </c>
      <c r="FM472" s="45">
        <f t="shared" si="1654"/>
        <v>0</v>
      </c>
      <c r="FN472" s="45">
        <f t="shared" si="1654"/>
        <v>0</v>
      </c>
      <c r="FO472" s="45">
        <f t="shared" si="1654"/>
        <v>0</v>
      </c>
      <c r="FP472" s="45">
        <f t="shared" si="1654"/>
        <v>0</v>
      </c>
      <c r="FQ472" s="45">
        <f t="shared" si="1654"/>
        <v>0</v>
      </c>
      <c r="FR472" s="45">
        <f t="shared" si="1654"/>
        <v>0</v>
      </c>
      <c r="FS472" s="45">
        <f t="shared" si="1654"/>
        <v>0</v>
      </c>
      <c r="FT472" s="45">
        <f t="shared" si="1654"/>
        <v>0</v>
      </c>
      <c r="FU472" s="45">
        <f t="shared" ref="FU472:IF472" si="1655">FU429</f>
        <v>0</v>
      </c>
      <c r="FV472" s="45">
        <f t="shared" si="1655"/>
        <v>0</v>
      </c>
      <c r="FW472" s="45">
        <f t="shared" si="1655"/>
        <v>0</v>
      </c>
      <c r="FX472" s="45">
        <f t="shared" si="1655"/>
        <v>0</v>
      </c>
      <c r="FY472" s="45">
        <f t="shared" si="1655"/>
        <v>0</v>
      </c>
      <c r="FZ472" s="45">
        <f t="shared" si="1655"/>
        <v>0</v>
      </c>
      <c r="GA472" s="45">
        <f t="shared" si="1655"/>
        <v>0</v>
      </c>
      <c r="GB472" s="45">
        <f t="shared" si="1655"/>
        <v>0</v>
      </c>
      <c r="GC472" s="45">
        <f t="shared" si="1655"/>
        <v>0</v>
      </c>
      <c r="GD472" s="45">
        <f t="shared" si="1655"/>
        <v>0</v>
      </c>
      <c r="GE472" s="45">
        <f t="shared" si="1655"/>
        <v>0</v>
      </c>
      <c r="GF472" s="45">
        <f t="shared" si="1655"/>
        <v>0</v>
      </c>
      <c r="GG472" s="45">
        <f t="shared" si="1655"/>
        <v>0</v>
      </c>
      <c r="GH472" s="45">
        <f t="shared" si="1655"/>
        <v>0</v>
      </c>
      <c r="GI472" s="45">
        <f t="shared" si="1655"/>
        <v>0</v>
      </c>
      <c r="GJ472" s="45">
        <f t="shared" si="1655"/>
        <v>0</v>
      </c>
      <c r="GK472" s="45">
        <f t="shared" si="1655"/>
        <v>0</v>
      </c>
      <c r="GL472" s="45">
        <f t="shared" si="1655"/>
        <v>0</v>
      </c>
      <c r="GM472" s="45">
        <f t="shared" si="1655"/>
        <v>0</v>
      </c>
      <c r="GN472" s="45">
        <f t="shared" si="1655"/>
        <v>0</v>
      </c>
      <c r="GO472" s="45">
        <f t="shared" si="1655"/>
        <v>0</v>
      </c>
      <c r="GP472" s="45">
        <f t="shared" si="1655"/>
        <v>0</v>
      </c>
      <c r="GQ472" s="45">
        <f t="shared" si="1655"/>
        <v>0</v>
      </c>
      <c r="GR472" s="45">
        <f t="shared" si="1655"/>
        <v>0</v>
      </c>
      <c r="GS472" s="45">
        <f t="shared" si="1655"/>
        <v>0</v>
      </c>
      <c r="GT472" s="45">
        <f t="shared" si="1655"/>
        <v>0</v>
      </c>
      <c r="GU472" s="45">
        <f t="shared" si="1655"/>
        <v>0</v>
      </c>
      <c r="GV472" s="45">
        <f t="shared" si="1655"/>
        <v>0</v>
      </c>
      <c r="GW472" s="45">
        <f t="shared" si="1655"/>
        <v>0</v>
      </c>
      <c r="GX472" s="45">
        <f t="shared" si="1655"/>
        <v>0</v>
      </c>
      <c r="GY472" s="45">
        <f t="shared" si="1655"/>
        <v>0</v>
      </c>
      <c r="GZ472" s="45">
        <f t="shared" si="1655"/>
        <v>0</v>
      </c>
      <c r="HA472" s="45">
        <f t="shared" si="1655"/>
        <v>0</v>
      </c>
      <c r="HB472" s="45">
        <f t="shared" si="1655"/>
        <v>0</v>
      </c>
      <c r="HC472" s="45">
        <f t="shared" si="1655"/>
        <v>0</v>
      </c>
      <c r="HD472" s="45">
        <f t="shared" si="1655"/>
        <v>0</v>
      </c>
      <c r="HE472" s="45">
        <f t="shared" si="1655"/>
        <v>0</v>
      </c>
      <c r="HF472" s="45">
        <f t="shared" si="1655"/>
        <v>0</v>
      </c>
      <c r="HG472" s="45">
        <f t="shared" si="1655"/>
        <v>0</v>
      </c>
      <c r="HH472" s="45">
        <f t="shared" si="1655"/>
        <v>0</v>
      </c>
      <c r="HI472" s="45">
        <f t="shared" si="1655"/>
        <v>0</v>
      </c>
      <c r="HJ472" s="45">
        <f t="shared" si="1655"/>
        <v>0</v>
      </c>
      <c r="HK472" s="45">
        <f t="shared" si="1655"/>
        <v>0</v>
      </c>
      <c r="HL472" s="45">
        <f t="shared" si="1655"/>
        <v>0</v>
      </c>
      <c r="HM472" s="45">
        <f t="shared" si="1655"/>
        <v>0</v>
      </c>
      <c r="HN472" s="45">
        <f t="shared" si="1655"/>
        <v>0</v>
      </c>
      <c r="HO472" s="45">
        <f t="shared" si="1655"/>
        <v>0</v>
      </c>
      <c r="HP472" s="45">
        <f t="shared" si="1655"/>
        <v>0</v>
      </c>
      <c r="HQ472" s="45">
        <f t="shared" si="1655"/>
        <v>0</v>
      </c>
      <c r="HR472" s="45">
        <f t="shared" si="1655"/>
        <v>0</v>
      </c>
      <c r="HS472" s="45">
        <f t="shared" si="1655"/>
        <v>0</v>
      </c>
      <c r="HT472" s="45">
        <f t="shared" si="1655"/>
        <v>0</v>
      </c>
      <c r="HU472" s="45">
        <f t="shared" si="1655"/>
        <v>0</v>
      </c>
      <c r="HV472" s="45">
        <f t="shared" si="1655"/>
        <v>0</v>
      </c>
      <c r="HW472" s="45">
        <f t="shared" si="1655"/>
        <v>0</v>
      </c>
      <c r="HX472" s="45">
        <f t="shared" si="1655"/>
        <v>0</v>
      </c>
      <c r="HY472" s="45">
        <f t="shared" si="1655"/>
        <v>0</v>
      </c>
      <c r="HZ472" s="45">
        <f t="shared" si="1655"/>
        <v>0</v>
      </c>
      <c r="IA472" s="45">
        <f t="shared" si="1655"/>
        <v>0</v>
      </c>
      <c r="IB472" s="45">
        <f t="shared" si="1655"/>
        <v>0</v>
      </c>
      <c r="IC472" s="45">
        <f t="shared" si="1655"/>
        <v>0</v>
      </c>
      <c r="ID472" s="45">
        <f t="shared" si="1655"/>
        <v>0</v>
      </c>
      <c r="IE472" s="45">
        <f t="shared" si="1655"/>
        <v>0</v>
      </c>
      <c r="IF472" s="45">
        <f t="shared" si="1655"/>
        <v>0</v>
      </c>
      <c r="IG472" s="45">
        <f t="shared" ref="IG472:KR472" si="1656">IG429</f>
        <v>0</v>
      </c>
      <c r="IH472" s="45">
        <f t="shared" si="1656"/>
        <v>0</v>
      </c>
      <c r="II472" s="45">
        <f t="shared" si="1656"/>
        <v>-7777.9598204181602</v>
      </c>
      <c r="IJ472" s="45">
        <f t="shared" si="1656"/>
        <v>0</v>
      </c>
      <c r="IK472" s="45">
        <f t="shared" si="1656"/>
        <v>0</v>
      </c>
      <c r="IL472" s="45">
        <f t="shared" si="1656"/>
        <v>0</v>
      </c>
      <c r="IM472" s="45">
        <f t="shared" si="1656"/>
        <v>0</v>
      </c>
      <c r="IN472" s="45">
        <f t="shared" si="1656"/>
        <v>0</v>
      </c>
      <c r="IO472" s="45">
        <f t="shared" si="1656"/>
        <v>-2392919.3842907259</v>
      </c>
      <c r="IP472" s="45">
        <f t="shared" si="1656"/>
        <v>0</v>
      </c>
      <c r="IQ472" s="45">
        <f t="shared" si="1656"/>
        <v>0</v>
      </c>
      <c r="IR472" s="45">
        <f t="shared" si="1656"/>
        <v>0</v>
      </c>
      <c r="IS472" s="45">
        <f t="shared" si="1656"/>
        <v>0</v>
      </c>
      <c r="IT472" s="45">
        <f t="shared" si="1656"/>
        <v>0</v>
      </c>
      <c r="IU472" s="45">
        <f t="shared" si="1656"/>
        <v>0</v>
      </c>
      <c r="IV472" s="45">
        <f t="shared" si="1656"/>
        <v>0</v>
      </c>
      <c r="IW472" s="45">
        <f t="shared" si="1656"/>
        <v>0</v>
      </c>
      <c r="IX472" s="45">
        <f t="shared" si="1656"/>
        <v>0</v>
      </c>
      <c r="IY472" s="45">
        <f t="shared" si="1656"/>
        <v>0</v>
      </c>
      <c r="IZ472" s="45">
        <f t="shared" si="1656"/>
        <v>0</v>
      </c>
      <c r="JA472" s="45">
        <f t="shared" si="1656"/>
        <v>0</v>
      </c>
      <c r="JB472" s="45">
        <f t="shared" si="1656"/>
        <v>0</v>
      </c>
      <c r="JC472" s="45">
        <f t="shared" si="1656"/>
        <v>0</v>
      </c>
      <c r="JD472" s="45">
        <f t="shared" si="1656"/>
        <v>0</v>
      </c>
      <c r="JE472" s="45">
        <f t="shared" si="1656"/>
        <v>0</v>
      </c>
      <c r="JF472" s="45">
        <f t="shared" si="1656"/>
        <v>0</v>
      </c>
      <c r="JG472" s="45">
        <f t="shared" si="1656"/>
        <v>0</v>
      </c>
      <c r="JH472" s="45">
        <f t="shared" si="1656"/>
        <v>0</v>
      </c>
      <c r="JI472" s="45">
        <f t="shared" si="1656"/>
        <v>0</v>
      </c>
      <c r="JJ472" s="45">
        <f t="shared" si="1656"/>
        <v>0</v>
      </c>
      <c r="JK472" s="45">
        <f t="shared" si="1656"/>
        <v>0</v>
      </c>
      <c r="JL472" s="45">
        <f t="shared" si="1656"/>
        <v>0</v>
      </c>
      <c r="JM472" s="45">
        <f t="shared" si="1656"/>
        <v>0</v>
      </c>
      <c r="JN472" s="45">
        <f t="shared" si="1656"/>
        <v>0</v>
      </c>
      <c r="JO472" s="45">
        <f t="shared" si="1656"/>
        <v>0</v>
      </c>
      <c r="JP472" s="45">
        <f t="shared" si="1656"/>
        <v>0</v>
      </c>
      <c r="JQ472" s="45">
        <f t="shared" si="1656"/>
        <v>0</v>
      </c>
      <c r="JR472" s="45">
        <f t="shared" si="1656"/>
        <v>0</v>
      </c>
      <c r="JS472" s="45">
        <f t="shared" si="1656"/>
        <v>0</v>
      </c>
      <c r="JT472" s="45">
        <f t="shared" si="1656"/>
        <v>0</v>
      </c>
      <c r="JU472" s="45">
        <f t="shared" si="1656"/>
        <v>0</v>
      </c>
      <c r="JV472" s="45">
        <f t="shared" si="1656"/>
        <v>0</v>
      </c>
      <c r="JW472" s="45">
        <f t="shared" si="1656"/>
        <v>0</v>
      </c>
      <c r="JX472" s="45">
        <f t="shared" si="1656"/>
        <v>0</v>
      </c>
      <c r="JY472" s="45">
        <f t="shared" si="1656"/>
        <v>0</v>
      </c>
      <c r="JZ472" s="45">
        <f t="shared" si="1656"/>
        <v>0</v>
      </c>
      <c r="KA472" s="45">
        <f t="shared" si="1656"/>
        <v>0</v>
      </c>
      <c r="KB472" s="45">
        <f t="shared" si="1656"/>
        <v>0</v>
      </c>
      <c r="KC472" s="45">
        <f t="shared" si="1656"/>
        <v>0</v>
      </c>
      <c r="KD472" s="45">
        <f t="shared" si="1656"/>
        <v>0</v>
      </c>
      <c r="KE472" s="45">
        <f t="shared" si="1656"/>
        <v>0</v>
      </c>
      <c r="KF472" s="45">
        <f t="shared" si="1656"/>
        <v>0</v>
      </c>
      <c r="KG472" s="45">
        <f t="shared" si="1656"/>
        <v>0</v>
      </c>
      <c r="KH472" s="45">
        <f t="shared" si="1656"/>
        <v>0</v>
      </c>
      <c r="KI472" s="45">
        <f t="shared" si="1656"/>
        <v>0</v>
      </c>
      <c r="KJ472" s="45">
        <f t="shared" si="1656"/>
        <v>0</v>
      </c>
      <c r="KK472" s="45">
        <f t="shared" si="1656"/>
        <v>0</v>
      </c>
      <c r="KL472" s="45">
        <f t="shared" si="1656"/>
        <v>0</v>
      </c>
      <c r="KM472" s="45">
        <f t="shared" si="1656"/>
        <v>0</v>
      </c>
      <c r="KN472" s="45">
        <f t="shared" si="1656"/>
        <v>0</v>
      </c>
      <c r="KO472" s="45">
        <f t="shared" si="1656"/>
        <v>0</v>
      </c>
      <c r="KP472" s="45">
        <f t="shared" si="1656"/>
        <v>0</v>
      </c>
      <c r="KQ472" s="45">
        <f t="shared" si="1656"/>
        <v>0</v>
      </c>
      <c r="KR472" s="45">
        <f t="shared" si="1656"/>
        <v>0</v>
      </c>
      <c r="KS472" s="45">
        <f t="shared" ref="KS472:LT472" si="1657">KS429</f>
        <v>0</v>
      </c>
      <c r="KT472" s="45">
        <f t="shared" si="1657"/>
        <v>0</v>
      </c>
      <c r="KU472" s="45">
        <f t="shared" si="1657"/>
        <v>0</v>
      </c>
      <c r="KV472" s="45">
        <f t="shared" si="1657"/>
        <v>0</v>
      </c>
      <c r="KW472" s="45">
        <f t="shared" si="1657"/>
        <v>0</v>
      </c>
      <c r="KX472" s="45">
        <f t="shared" si="1657"/>
        <v>0</v>
      </c>
      <c r="KY472" s="45">
        <f t="shared" si="1657"/>
        <v>0</v>
      </c>
      <c r="KZ472" s="45">
        <f t="shared" si="1657"/>
        <v>0</v>
      </c>
      <c r="LA472" s="45">
        <f t="shared" si="1657"/>
        <v>0</v>
      </c>
      <c r="LB472" s="45">
        <f t="shared" si="1657"/>
        <v>0</v>
      </c>
      <c r="LC472" s="45">
        <f t="shared" si="1657"/>
        <v>0</v>
      </c>
      <c r="LD472" s="45">
        <f t="shared" si="1657"/>
        <v>0</v>
      </c>
      <c r="LE472" s="45">
        <f t="shared" si="1657"/>
        <v>0</v>
      </c>
      <c r="LF472" s="45">
        <f t="shared" si="1657"/>
        <v>0</v>
      </c>
      <c r="LG472" s="45">
        <f t="shared" si="1657"/>
        <v>0</v>
      </c>
      <c r="LH472" s="45">
        <f t="shared" si="1657"/>
        <v>0</v>
      </c>
      <c r="LI472" s="45">
        <f t="shared" si="1657"/>
        <v>0</v>
      </c>
      <c r="LJ472" s="45">
        <f t="shared" si="1657"/>
        <v>0</v>
      </c>
      <c r="LK472" s="45">
        <f t="shared" si="1657"/>
        <v>0</v>
      </c>
      <c r="LL472" s="45">
        <f t="shared" si="1657"/>
        <v>0</v>
      </c>
      <c r="LM472" s="45">
        <f t="shared" si="1657"/>
        <v>0</v>
      </c>
      <c r="LN472" s="45">
        <f t="shared" si="1657"/>
        <v>0</v>
      </c>
      <c r="LO472" s="45">
        <f t="shared" si="1657"/>
        <v>0</v>
      </c>
      <c r="LP472" s="45">
        <f t="shared" si="1657"/>
        <v>0</v>
      </c>
      <c r="LQ472" s="45">
        <f t="shared" si="1657"/>
        <v>0</v>
      </c>
      <c r="LR472" s="45">
        <f t="shared" si="1657"/>
        <v>0</v>
      </c>
      <c r="LS472" s="45">
        <f t="shared" si="1657"/>
        <v>0</v>
      </c>
      <c r="LT472" s="45">
        <f t="shared" si="1657"/>
        <v>0</v>
      </c>
      <c r="LU472" s="45"/>
      <c r="LV472" s="45"/>
      <c r="LW472" s="45"/>
      <c r="LX472" s="45"/>
      <c r="LY472" s="45"/>
      <c r="LZ472" s="45"/>
      <c r="MA472" s="45"/>
      <c r="MB472" s="45"/>
      <c r="MC472" s="45"/>
      <c r="MD472" s="45"/>
      <c r="ME472" s="45"/>
      <c r="MF472" s="45"/>
      <c r="MG472" s="45"/>
      <c r="MH472" s="45"/>
      <c r="MI472" s="45"/>
      <c r="MJ472" s="45"/>
      <c r="MK472" s="45"/>
      <c r="ML472" s="45"/>
      <c r="MM472" s="45"/>
      <c r="MN472" s="45"/>
      <c r="MO472" s="45"/>
      <c r="MP472" s="45"/>
      <c r="MQ472" s="45"/>
      <c r="MR472" s="45"/>
      <c r="MS472" s="45"/>
      <c r="MT472" s="45"/>
      <c r="MU472" s="45"/>
      <c r="MV472" s="45"/>
      <c r="MW472" s="45"/>
      <c r="MX472" s="45"/>
      <c r="MY472" s="45"/>
      <c r="MZ472" s="45"/>
      <c r="NA472" s="45"/>
      <c r="NB472" s="45"/>
      <c r="NC472" s="45"/>
      <c r="ND472" s="45"/>
      <c r="NE472" s="45"/>
      <c r="NF472" s="45"/>
      <c r="NG472" s="45"/>
      <c r="NH472" s="45"/>
      <c r="NI472" s="45"/>
      <c r="NJ472" s="45"/>
      <c r="NK472" s="45"/>
      <c r="NL472" s="45"/>
      <c r="NM472" s="45"/>
      <c r="NN472" s="45"/>
      <c r="NO472" s="45"/>
      <c r="NP472" s="45"/>
      <c r="NQ472" s="45"/>
      <c r="NR472" s="45"/>
      <c r="NS472" s="45"/>
      <c r="NT472" s="45"/>
      <c r="NU472" s="45"/>
      <c r="NV472" s="45"/>
      <c r="NW472" s="45"/>
      <c r="NX472" s="45"/>
      <c r="NY472" s="45"/>
      <c r="NZ472" s="45"/>
      <c r="OA472" s="45"/>
      <c r="OB472" s="45"/>
      <c r="OC472" s="45"/>
      <c r="OD472" s="45"/>
      <c r="OE472" s="45"/>
      <c r="OF472" s="45"/>
      <c r="OG472" s="45"/>
      <c r="OH472" s="45"/>
      <c r="OI472" s="45"/>
      <c r="OJ472" s="45"/>
      <c r="OK472" s="45"/>
      <c r="OL472" s="45"/>
      <c r="OM472" s="45"/>
      <c r="ON472" s="45"/>
      <c r="OO472" s="45"/>
      <c r="OP472" s="45"/>
      <c r="OQ472" s="45"/>
      <c r="OR472" s="45"/>
      <c r="OS472" s="45"/>
      <c r="OT472" s="45"/>
      <c r="OU472" s="45"/>
      <c r="OV472" s="45"/>
      <c r="OW472" s="45"/>
      <c r="OX472" s="45"/>
      <c r="OY472" s="45"/>
      <c r="OZ472" s="45"/>
      <c r="PA472" s="45"/>
      <c r="PB472" s="45"/>
      <c r="PC472" s="45"/>
      <c r="PD472" s="45"/>
      <c r="PE472" s="45"/>
      <c r="PF472" s="45"/>
      <c r="PG472" s="45"/>
      <c r="PH472" s="45"/>
      <c r="PI472" s="45"/>
      <c r="PJ472" s="45"/>
      <c r="PK472" s="45"/>
      <c r="PL472" s="45"/>
      <c r="PM472" s="45"/>
      <c r="PN472" s="45"/>
      <c r="PO472" s="45"/>
      <c r="PP472" s="45"/>
      <c r="PQ472" s="45"/>
      <c r="PR472" s="45"/>
      <c r="PS472" s="45"/>
      <c r="PT472" s="45"/>
      <c r="PU472" s="45"/>
      <c r="PV472" s="45"/>
      <c r="PW472" s="45"/>
      <c r="PX472" s="45"/>
      <c r="PY472" s="45"/>
      <c r="PZ472" s="45"/>
      <c r="QA472" s="45"/>
      <c r="QB472" s="45"/>
      <c r="QC472" s="45"/>
      <c r="QD472" s="45"/>
      <c r="QE472" s="45"/>
      <c r="QF472" s="45"/>
      <c r="QG472" s="45"/>
      <c r="QH472" s="45"/>
      <c r="QI472" s="45"/>
      <c r="QJ472" s="45"/>
      <c r="QK472" s="45"/>
      <c r="QL472" s="45"/>
      <c r="QM472" s="45"/>
      <c r="QN472" s="45"/>
      <c r="QO472" s="45"/>
      <c r="QP472" s="45"/>
      <c r="QQ472" s="45"/>
      <c r="QR472" s="45"/>
      <c r="QS472" s="45"/>
      <c r="QT472" s="45"/>
      <c r="QU472" s="45"/>
    </row>
    <row r="473" spans="1:463" ht="15" customHeight="1" outlineLevel="1">
      <c r="C473" s="9" t="s">
        <v>638</v>
      </c>
      <c r="D473" s="12"/>
      <c r="E473" s="113" t="s">
        <v>95</v>
      </c>
      <c r="F473" s="12"/>
      <c r="G473" s="12"/>
      <c r="H473" s="99">
        <f t="shared" ca="1" si="1573"/>
        <v>7064045.0343191968</v>
      </c>
      <c r="I473" s="106">
        <f t="shared" ref="I473:AV473" ca="1" si="1658">SUM(I468:I472)</f>
        <v>4418618.8246154245</v>
      </c>
      <c r="J473" s="106">
        <f t="shared" ca="1" si="1658"/>
        <v>-77953.25</v>
      </c>
      <c r="K473" s="106">
        <f t="shared" ca="1" si="1658"/>
        <v>-77953.25</v>
      </c>
      <c r="L473" s="106">
        <f t="shared" ca="1" si="1658"/>
        <v>-77953.25</v>
      </c>
      <c r="M473" s="106">
        <f t="shared" ca="1" si="1658"/>
        <v>22742.774190975993</v>
      </c>
      <c r="N473" s="106">
        <f t="shared" ca="1" si="1658"/>
        <v>-4113343.8622220005</v>
      </c>
      <c r="O473" s="106">
        <f t="shared" ca="1" si="1658"/>
        <v>4214.064453001949</v>
      </c>
      <c r="P473" s="106">
        <f t="shared" ca="1" si="1658"/>
        <v>322590.67428055755</v>
      </c>
      <c r="Q473" s="106">
        <f t="shared" ca="1" si="1658"/>
        <v>-284205.69943588693</v>
      </c>
      <c r="R473" s="106">
        <f t="shared" ca="1" si="1658"/>
        <v>-51607.254991442547</v>
      </c>
      <c r="S473" s="106">
        <f t="shared" ca="1" si="1658"/>
        <v>8656.4779168938694</v>
      </c>
      <c r="T473" s="106">
        <f t="shared" ca="1" si="1658"/>
        <v>-15816.143880331423</v>
      </c>
      <c r="U473" s="106">
        <f t="shared" ca="1" si="1658"/>
        <v>32704.772536557168</v>
      </c>
      <c r="V473" s="106">
        <f t="shared" ca="1" si="1658"/>
        <v>-9493.0498608839116</v>
      </c>
      <c r="W473" s="106">
        <f t="shared" ca="1" si="1658"/>
        <v>7225.0366752241389</v>
      </c>
      <c r="X473" s="106">
        <f t="shared" ca="1" si="1658"/>
        <v>-23740.352769220481</v>
      </c>
      <c r="Y473" s="106">
        <f t="shared" ca="1" si="1658"/>
        <v>118918.91952222734</v>
      </c>
      <c r="Z473" s="106">
        <f t="shared" ca="1" si="1658"/>
        <v>-151498.61610255355</v>
      </c>
      <c r="AA473" s="106">
        <f t="shared" ca="1" si="1658"/>
        <v>-50562.140506401192</v>
      </c>
      <c r="AB473" s="106">
        <f t="shared" ca="1" si="1658"/>
        <v>39596.416596379713</v>
      </c>
      <c r="AC473" s="106">
        <f t="shared" ca="1" si="1658"/>
        <v>-16999.537435818696</v>
      </c>
      <c r="AD473" s="106">
        <f t="shared" ca="1" si="1658"/>
        <v>-1564.919921921537</v>
      </c>
      <c r="AE473" s="106">
        <f t="shared" ca="1" si="1658"/>
        <v>263049.64200440748</v>
      </c>
      <c r="AF473" s="106">
        <f t="shared" ca="1" si="1658"/>
        <v>186720.91666666666</v>
      </c>
      <c r="AG473" s="106">
        <f t="shared" ca="1" si="1658"/>
        <v>-213243.46201556158</v>
      </c>
      <c r="AH473" s="106">
        <f t="shared" ca="1" si="1658"/>
        <v>-43404.088497315533</v>
      </c>
      <c r="AI473" s="106">
        <f t="shared" ca="1" si="1658"/>
        <v>66000.89955018129</v>
      </c>
      <c r="AJ473" s="106">
        <f t="shared" ca="1" si="1658"/>
        <v>-273847.96286084317</v>
      </c>
      <c r="AK473" s="106">
        <f t="shared" ca="1" si="1658"/>
        <v>114801.44268237919</v>
      </c>
      <c r="AL473" s="106">
        <f t="shared" ca="1" si="1658"/>
        <v>117784.29790014785</v>
      </c>
      <c r="AM473" s="106">
        <f t="shared" ca="1" si="1658"/>
        <v>-156890.46435783675</v>
      </c>
      <c r="AN473" s="106">
        <f t="shared" ca="1" si="1658"/>
        <v>158273.00882189631</v>
      </c>
      <c r="AO473" s="106">
        <f t="shared" ca="1" si="1658"/>
        <v>188388.73586939997</v>
      </c>
      <c r="AP473" s="106">
        <f t="shared" ca="1" si="1658"/>
        <v>-123952.22932608316</v>
      </c>
      <c r="AQ473" s="106">
        <f t="shared" ca="1" si="1658"/>
        <v>156516.63142715849</v>
      </c>
      <c r="AR473" s="106">
        <f t="shared" ca="1" si="1658"/>
        <v>115793.44112907018</v>
      </c>
      <c r="AS473" s="106">
        <f t="shared" ca="1" si="1658"/>
        <v>-218410.15374786936</v>
      </c>
      <c r="AT473" s="106">
        <f t="shared" ca="1" si="1658"/>
        <v>31020.41369763852</v>
      </c>
      <c r="AU473" s="106">
        <f t="shared" ca="1" si="1658"/>
        <v>64145.349434426047</v>
      </c>
      <c r="AV473" s="106">
        <f t="shared" ca="1" si="1658"/>
        <v>-233858.86837253632</v>
      </c>
      <c r="AW473" s="106">
        <f t="shared" ref="AW473:DH473" ca="1" si="1659">SUM(AW468:AW472)</f>
        <v>116873.16505763363</v>
      </c>
      <c r="AX473" s="106">
        <f t="shared" ca="1" si="1659"/>
        <v>120063.00676977434</v>
      </c>
      <c r="AY473" s="106">
        <f t="shared" ca="1" si="1659"/>
        <v>-157863.98146006913</v>
      </c>
      <c r="AZ473" s="106">
        <f t="shared" ca="1" si="1659"/>
        <v>157482.94874350922</v>
      </c>
      <c r="BA473" s="106">
        <f t="shared" ca="1" si="1659"/>
        <v>187912.71177179174</v>
      </c>
      <c r="BB473" s="106">
        <f t="shared" ca="1" si="1659"/>
        <v>-124562.67435748137</v>
      </c>
      <c r="BC473" s="106">
        <f t="shared" ca="1" si="1659"/>
        <v>153603.87972625194</v>
      </c>
      <c r="BD473" s="106">
        <f t="shared" ca="1" si="1659"/>
        <v>112987.64062291665</v>
      </c>
      <c r="BE473" s="106">
        <f t="shared" ca="1" si="1659"/>
        <v>-219292.22181023832</v>
      </c>
      <c r="BF473" s="106">
        <f t="shared" ca="1" si="1659"/>
        <v>30169.399158109216</v>
      </c>
      <c r="BG473" s="106">
        <f t="shared" ca="1" si="1659"/>
        <v>63182.423378080683</v>
      </c>
      <c r="BH473" s="106">
        <f t="shared" ca="1" si="1659"/>
        <v>-234876.43273146101</v>
      </c>
      <c r="BI473" s="106">
        <f t="shared" ca="1" si="1659"/>
        <v>115607.84131305906</v>
      </c>
      <c r="BJ473" s="106">
        <f t="shared" ca="1" si="1659"/>
        <v>120744.24514624313</v>
      </c>
      <c r="BK473" s="106">
        <f t="shared" ca="1" si="1659"/>
        <v>-156941.9628305955</v>
      </c>
      <c r="BL473" s="106">
        <f t="shared" ca="1" si="1659"/>
        <v>158542.47801326495</v>
      </c>
      <c r="BM473" s="106">
        <f t="shared" ca="1" si="1659"/>
        <v>186922.85126932722</v>
      </c>
      <c r="BN473" s="106">
        <f t="shared" ca="1" si="1659"/>
        <v>-123317.38597341986</v>
      </c>
      <c r="BO473" s="106">
        <f t="shared" ca="1" si="1659"/>
        <v>152126.92499473278</v>
      </c>
      <c r="BP473" s="106">
        <f t="shared" ca="1" si="1659"/>
        <v>111809.3953707277</v>
      </c>
      <c r="BQ473" s="106">
        <f t="shared" ca="1" si="1659"/>
        <v>-220535.1071878458</v>
      </c>
      <c r="BR473" s="106">
        <f t="shared" ca="1" si="1659"/>
        <v>29210.11140080529</v>
      </c>
      <c r="BS473" s="106">
        <f t="shared" ca="1" si="1659"/>
        <v>62229.073743744106</v>
      </c>
      <c r="BT473" s="106">
        <f t="shared" ca="1" si="1659"/>
        <v>-235886.63546343625</v>
      </c>
      <c r="BU473" s="106">
        <f t="shared" ca="1" si="1659"/>
        <v>114238.9800794638</v>
      </c>
      <c r="BV473" s="106">
        <f t="shared" ca="1" si="1659"/>
        <v>121437.99902083419</v>
      </c>
      <c r="BW473" s="106">
        <f t="shared" ca="1" si="1659"/>
        <v>-156114.75823190052</v>
      </c>
      <c r="BX473" s="106">
        <f t="shared" ca="1" si="1659"/>
        <v>159494.25802923448</v>
      </c>
      <c r="BY473" s="106">
        <f t="shared" ca="1" si="1659"/>
        <v>185053.52860830081</v>
      </c>
      <c r="BZ473" s="106">
        <f t="shared" ca="1" si="1659"/>
        <v>-122227.62646803145</v>
      </c>
      <c r="CA473" s="106">
        <f t="shared" ca="1" si="1659"/>
        <v>150545.53348591147</v>
      </c>
      <c r="CB473" s="106">
        <f t="shared" ca="1" si="1659"/>
        <v>110518.25620559548</v>
      </c>
      <c r="CC473" s="106">
        <f t="shared" ca="1" si="1659"/>
        <v>-222117.2820241226</v>
      </c>
      <c r="CD473" s="106">
        <f t="shared" ca="1" si="1659"/>
        <v>27911.338092960897</v>
      </c>
      <c r="CE473" s="106">
        <f t="shared" ca="1" si="1659"/>
        <v>61157.801233998151</v>
      </c>
      <c r="CF473" s="106">
        <f t="shared" ca="1" si="1659"/>
        <v>-237060.02569331747</v>
      </c>
      <c r="CG473" s="106">
        <f t="shared" ca="1" si="1659"/>
        <v>112757.40286138226</v>
      </c>
      <c r="CH473" s="106">
        <f t="shared" ca="1" si="1659"/>
        <v>122019.25360274484</v>
      </c>
      <c r="CI473" s="106">
        <f t="shared" ca="1" si="1659"/>
        <v>-155147.83798440604</v>
      </c>
      <c r="CJ473" s="106">
        <f t="shared" ca="1" si="1659"/>
        <v>160646.06413322419</v>
      </c>
      <c r="CK473" s="106">
        <f t="shared" ca="1" si="1659"/>
        <v>183328.54285835067</v>
      </c>
      <c r="CL473" s="106">
        <f t="shared" ca="1" si="1659"/>
        <v>-123930.96945189733</v>
      </c>
      <c r="CM473" s="106">
        <f t="shared" ca="1" si="1659"/>
        <v>149105.01296729571</v>
      </c>
      <c r="CN473" s="106">
        <f t="shared" ca="1" si="1659"/>
        <v>109364.02321954248</v>
      </c>
      <c r="CO473" s="106">
        <f t="shared" ca="1" si="1659"/>
        <v>-223565.81582202483</v>
      </c>
      <c r="CP473" s="106">
        <f t="shared" ca="1" si="1659"/>
        <v>27177.839599435811</v>
      </c>
      <c r="CQ473" s="106">
        <f t="shared" ca="1" si="1659"/>
        <v>60218.426018397957</v>
      </c>
      <c r="CR473" s="106">
        <f t="shared" ca="1" si="1659"/>
        <v>-238010.69392226287</v>
      </c>
      <c r="CS473" s="106">
        <f t="shared" ca="1" si="1659"/>
        <v>111417.13141176873</v>
      </c>
      <c r="CT473" s="106">
        <f t="shared" ca="1" si="1659"/>
        <v>122737.99326694349</v>
      </c>
      <c r="CU473" s="106">
        <f t="shared" ca="1" si="1659"/>
        <v>-154378.32721782307</v>
      </c>
      <c r="CV473" s="106">
        <f t="shared" ca="1" si="1659"/>
        <v>161814.19083869286</v>
      </c>
      <c r="CW473" s="106">
        <f t="shared" ca="1" si="1659"/>
        <v>181622.63601360185</v>
      </c>
      <c r="CX473" s="106">
        <f t="shared" ca="1" si="1659"/>
        <v>-125606.96986802023</v>
      </c>
      <c r="CY473" s="106">
        <f t="shared" ca="1" si="1659"/>
        <v>147680.1339361096</v>
      </c>
      <c r="CZ473" s="106">
        <f t="shared" ca="1" si="1659"/>
        <v>107771.47444021759</v>
      </c>
      <c r="DA473" s="106">
        <f t="shared" ca="1" si="1659"/>
        <v>-225005.940178669</v>
      </c>
      <c r="DB473" s="106">
        <f t="shared" ca="1" si="1659"/>
        <v>26229.493536760136</v>
      </c>
      <c r="DC473" s="106">
        <f t="shared" ca="1" si="1659"/>
        <v>59285.766831389592</v>
      </c>
      <c r="DD473" s="106">
        <f t="shared" ca="1" si="1659"/>
        <v>-238999.92204485362</v>
      </c>
      <c r="DE473" s="106">
        <f t="shared" ca="1" si="1659"/>
        <v>110134.70855575713</v>
      </c>
      <c r="DF473" s="106">
        <f t="shared" ca="1" si="1659"/>
        <v>123520.91752216985</v>
      </c>
      <c r="DG473" s="106">
        <f t="shared" ca="1" si="1659"/>
        <v>-155894.45127083105</v>
      </c>
      <c r="DH473" s="106">
        <f t="shared" ca="1" si="1659"/>
        <v>160412.86508489697</v>
      </c>
      <c r="DI473" s="106">
        <f t="shared" ref="DI473:FT473" ca="1" si="1660">SUM(DI468:DI472)</f>
        <v>179935.54984987326</v>
      </c>
      <c r="DJ473" s="106">
        <f t="shared" ca="1" si="1660"/>
        <v>-127261.47915536449</v>
      </c>
      <c r="DK473" s="106">
        <f t="shared" ca="1" si="1660"/>
        <v>146270.66632756489</v>
      </c>
      <c r="DL473" s="106">
        <f t="shared" ca="1" si="1660"/>
        <v>106020.17489548215</v>
      </c>
      <c r="DM473" s="106">
        <f t="shared" ca="1" si="1660"/>
        <v>-226437.88801511776</v>
      </c>
      <c r="DN473" s="106">
        <f t="shared" ca="1" si="1660"/>
        <v>25284.429703175963</v>
      </c>
      <c r="DO473" s="106">
        <f t="shared" ca="1" si="1660"/>
        <v>58359.640901059727</v>
      </c>
      <c r="DP473" s="106">
        <f t="shared" ca="1" si="1660"/>
        <v>-239982.53347416216</v>
      </c>
      <c r="DQ473" s="106">
        <f t="shared" ca="1" si="1660"/>
        <v>108863.89943956328</v>
      </c>
      <c r="DR473" s="106">
        <f t="shared" ca="1" si="1660"/>
        <v>124320.47729881672</v>
      </c>
      <c r="DS473" s="106">
        <f t="shared" ca="1" si="1660"/>
        <v>-157395.60195459897</v>
      </c>
      <c r="DT473" s="106">
        <f t="shared" ca="1" si="1660"/>
        <v>158818.6950394731</v>
      </c>
      <c r="DU473" s="106">
        <f t="shared" ca="1" si="1660"/>
        <v>178267.02584569994</v>
      </c>
      <c r="DV473" s="106">
        <f t="shared" ca="1" si="1660"/>
        <v>-128898.15910444419</v>
      </c>
      <c r="DW473" s="106">
        <f t="shared" ca="1" si="1660"/>
        <v>144876.37943870606</v>
      </c>
      <c r="DX473" s="106">
        <f t="shared" ca="1" si="1660"/>
        <v>104280.18763569133</v>
      </c>
      <c r="DY473" s="106">
        <f t="shared" ca="1" si="1660"/>
        <v>-227861.89365383185</v>
      </c>
      <c r="DZ473" s="106">
        <f t="shared" ca="1" si="1660"/>
        <v>24124.221828089729</v>
      </c>
      <c r="EA473" s="106">
        <f t="shared" ca="1" si="1660"/>
        <v>57439.863876406685</v>
      </c>
      <c r="EB473" s="106">
        <f t="shared" ca="1" si="1660"/>
        <v>-241007.72431397799</v>
      </c>
      <c r="EC473" s="106">
        <f t="shared" ca="1" si="1660"/>
        <v>107604.48512789248</v>
      </c>
      <c r="ED473" s="106">
        <f t="shared" ca="1" si="1660"/>
        <v>125132.47037158345</v>
      </c>
      <c r="EE473" s="106">
        <f t="shared" ca="1" si="1660"/>
        <v>-158882.0213141687</v>
      </c>
      <c r="EF473" s="106">
        <f t="shared" ca="1" si="1660"/>
        <v>157240.89609870064</v>
      </c>
      <c r="EG473" s="106">
        <f t="shared" ca="1" si="1660"/>
        <v>176616.8051019987</v>
      </c>
      <c r="EH473" s="106">
        <f t="shared" ca="1" si="1660"/>
        <v>-130517.26540503891</v>
      </c>
      <c r="EI473" s="106">
        <f t="shared" ca="1" si="1660"/>
        <v>143497.04185086393</v>
      </c>
      <c r="EJ473" s="106">
        <f t="shared" ca="1" si="1660"/>
        <v>102551.24703840917</v>
      </c>
      <c r="EK473" s="106">
        <f t="shared" ca="1" si="1660"/>
        <v>-229278.19289761683</v>
      </c>
      <c r="EL473" s="106">
        <f t="shared" ca="1" si="1660"/>
        <v>23403.404385553735</v>
      </c>
      <c r="EM473" s="106">
        <f t="shared" ca="1" si="1660"/>
        <v>56526.249753092823</v>
      </c>
      <c r="EN473" s="106">
        <f t="shared" ca="1" si="1660"/>
        <v>-241928.66781112435</v>
      </c>
      <c r="EO473" s="106">
        <f t="shared" ca="1" si="1660"/>
        <v>106356.24553625932</v>
      </c>
      <c r="EP473" s="106">
        <f t="shared" ca="1" si="1660"/>
        <v>125956.88279405158</v>
      </c>
      <c r="EQ473" s="106">
        <f t="shared" ca="1" si="1660"/>
        <v>-160353.95221040247</v>
      </c>
      <c r="ER473" s="106">
        <f t="shared" ca="1" si="1660"/>
        <v>155679.21621724544</v>
      </c>
      <c r="ES473" s="106">
        <f t="shared" ca="1" si="1660"/>
        <v>174992.85711826786</v>
      </c>
      <c r="ET473" s="106">
        <f t="shared" ca="1" si="1660"/>
        <v>-132119.05427907949</v>
      </c>
      <c r="EU473" s="106">
        <f t="shared" ca="1" si="1660"/>
        <v>141720.97845408123</v>
      </c>
      <c r="EV473" s="106">
        <f t="shared" ca="1" si="1660"/>
        <v>100833.08629986744</v>
      </c>
      <c r="EW473" s="106">
        <f t="shared" ca="1" si="1660"/>
        <v>-230687.02311010403</v>
      </c>
      <c r="EX473" s="106">
        <f t="shared" ca="1" si="1660"/>
        <v>22467.065743725274</v>
      </c>
      <c r="EY473" s="106">
        <f t="shared" ca="1" si="1660"/>
        <v>55618.61079763696</v>
      </c>
      <c r="EZ473" s="106">
        <f t="shared" ca="1" si="1660"/>
        <v>-242892.57568746048</v>
      </c>
      <c r="FA473" s="106">
        <f t="shared" ca="1" si="1660"/>
        <v>105118.95935176118</v>
      </c>
      <c r="FB473" s="106">
        <f t="shared" ca="1" si="1660"/>
        <v>126793.69950418151</v>
      </c>
      <c r="FC473" s="106">
        <f t="shared" ca="1" si="1660"/>
        <v>-161811.63840149343</v>
      </c>
      <c r="FD473" s="106">
        <f t="shared" ca="1" si="1660"/>
        <v>154133.4026152509</v>
      </c>
      <c r="FE473" s="106">
        <f t="shared" ca="1" si="1660"/>
        <v>173393.67877681204</v>
      </c>
      <c r="FF473" s="106">
        <f t="shared" ca="1" si="1660"/>
        <v>-133703.78256350593</v>
      </c>
      <c r="FG473" s="106">
        <f t="shared" ca="1" si="1660"/>
        <v>139610.11699668845</v>
      </c>
      <c r="FH473" s="106">
        <f t="shared" ca="1" si="1660"/>
        <v>99125.437351089873</v>
      </c>
      <c r="FI473" s="106">
        <f t="shared" ca="1" si="1660"/>
        <v>-232088.62329781058</v>
      </c>
      <c r="FJ473" s="106">
        <f t="shared" ca="1" si="1660"/>
        <v>21533.254862474976</v>
      </c>
      <c r="FK473" s="106">
        <f t="shared" ca="1" si="1660"/>
        <v>54716.757470004348</v>
      </c>
      <c r="FL473" s="106">
        <f t="shared" ca="1" si="1660"/>
        <v>-243828.97589268273</v>
      </c>
      <c r="FM473" s="106">
        <f t="shared" ca="1" si="1660"/>
        <v>103892.40395229774</v>
      </c>
      <c r="FN473" s="106">
        <f t="shared" ca="1" si="1660"/>
        <v>126559.85078740999</v>
      </c>
      <c r="FO473" s="106">
        <f t="shared" ca="1" si="1660"/>
        <v>-163255.32462599833</v>
      </c>
      <c r="FP473" s="106">
        <f t="shared" ca="1" si="1660"/>
        <v>152603.20169439865</v>
      </c>
      <c r="FQ473" s="106">
        <f t="shared" ca="1" si="1660"/>
        <v>171812.02378604744</v>
      </c>
      <c r="FR473" s="106">
        <f t="shared" ca="1" si="1660"/>
        <v>-135271.70779461582</v>
      </c>
      <c r="FS473" s="106">
        <f t="shared" ca="1" si="1660"/>
        <v>137513.51160519538</v>
      </c>
      <c r="FT473" s="106">
        <f t="shared" ca="1" si="1660"/>
        <v>97428.030772460494</v>
      </c>
      <c r="FU473" s="106">
        <f t="shared" ref="FU473:IF473" ca="1" si="1661">SUM(FU468:FU472)</f>
        <v>-233483.2341938212</v>
      </c>
      <c r="FV473" s="106">
        <f t="shared" ca="1" si="1661"/>
        <v>20383.607115540792</v>
      </c>
      <c r="FW473" s="106">
        <f t="shared" ca="1" si="1661"/>
        <v>53820.498344550164</v>
      </c>
      <c r="FX473" s="106">
        <f t="shared" ca="1" si="1661"/>
        <v>-244788.27864542836</v>
      </c>
      <c r="FY473" s="106">
        <f t="shared" ca="1" si="1661"/>
        <v>102676.35532419539</v>
      </c>
      <c r="FZ473" s="106">
        <f t="shared" ca="1" si="1661"/>
        <v>125140.75753187438</v>
      </c>
      <c r="GA473" s="106">
        <f t="shared" ca="1" si="1661"/>
        <v>-164685.25668743311</v>
      </c>
      <c r="GB473" s="106">
        <f t="shared" ca="1" si="1661"/>
        <v>151088.35895242263</v>
      </c>
      <c r="GC473" s="106">
        <f t="shared" ca="1" si="1661"/>
        <v>170247.63241895498</v>
      </c>
      <c r="GD473" s="106">
        <f t="shared" ca="1" si="1661"/>
        <v>-136823.08829394955</v>
      </c>
      <c r="GE473" s="106">
        <f t="shared" ca="1" si="1661"/>
        <v>135430.85146880691</v>
      </c>
      <c r="GF473" s="106">
        <f t="shared" ca="1" si="1661"/>
        <v>95740.595706690583</v>
      </c>
      <c r="GG473" s="106">
        <f t="shared" ca="1" si="1661"/>
        <v>-234871.0983431366</v>
      </c>
      <c r="GH473" s="106">
        <f t="shared" ca="1" si="1661"/>
        <v>19672.438444620617</v>
      </c>
      <c r="GI473" s="106">
        <f t="shared" ca="1" si="1661"/>
        <v>52929.640029272676</v>
      </c>
      <c r="GJ473" s="106">
        <f t="shared" ca="1" si="1661"/>
        <v>-245637.12477626343</v>
      </c>
      <c r="GK473" s="106">
        <f t="shared" ca="1" si="1661"/>
        <v>101470.58797818943</v>
      </c>
      <c r="GL473" s="106">
        <f t="shared" ca="1" si="1661"/>
        <v>123734.15735985443</v>
      </c>
      <c r="GM473" s="106">
        <f t="shared" ca="1" si="1661"/>
        <v>-166094.35690293077</v>
      </c>
      <c r="GN473" s="106">
        <f t="shared" ca="1" si="1661"/>
        <v>149588.61889603091</v>
      </c>
      <c r="GO473" s="106">
        <f t="shared" ca="1" si="1661"/>
        <v>168334.0122701829</v>
      </c>
      <c r="GP473" s="106">
        <f t="shared" ca="1" si="1661"/>
        <v>-138358.18325575494</v>
      </c>
      <c r="GQ473" s="106">
        <f t="shared" ca="1" si="1661"/>
        <v>133361.82464808688</v>
      </c>
      <c r="GR473" s="106">
        <f t="shared" ca="1" si="1661"/>
        <v>94062.859770141615</v>
      </c>
      <c r="GS473" s="106">
        <f t="shared" ca="1" si="1661"/>
        <v>-236252.46018973546</v>
      </c>
      <c r="GT473" s="106">
        <f t="shared" ca="1" si="1661"/>
        <v>18745.038162416306</v>
      </c>
      <c r="GU473" s="106">
        <f t="shared" ca="1" si="1661"/>
        <v>52043.987083330168</v>
      </c>
      <c r="GV473" s="106">
        <f t="shared" ca="1" si="1661"/>
        <v>-246533.22405497695</v>
      </c>
      <c r="GW473" s="106">
        <f t="shared" ca="1" si="1661"/>
        <v>100274.87486371992</v>
      </c>
      <c r="GX473" s="106">
        <f t="shared" ca="1" si="1661"/>
        <v>122339.80311022456</v>
      </c>
      <c r="GY473" s="106">
        <f t="shared" ca="1" si="1661"/>
        <v>-167480.02610406355</v>
      </c>
      <c r="GZ473" s="106">
        <f t="shared" ca="1" si="1661"/>
        <v>148103.72495218806</v>
      </c>
      <c r="HA473" s="106">
        <f t="shared" ca="1" si="1661"/>
        <v>165928.53381492355</v>
      </c>
      <c r="HB473" s="106">
        <f t="shared" ca="1" si="1661"/>
        <v>-139877.25283607951</v>
      </c>
      <c r="HC473" s="106">
        <f t="shared" ca="1" si="1661"/>
        <v>131306.11798062912</v>
      </c>
      <c r="HD473" s="106">
        <f t="shared" ca="1" si="1661"/>
        <v>92394.548962454763</v>
      </c>
      <c r="HE473" s="106">
        <f t="shared" ca="1" si="1661"/>
        <v>-237627.56616539485</v>
      </c>
      <c r="HF473" s="106">
        <f t="shared" ca="1" si="1661"/>
        <v>17819.375982939382</v>
      </c>
      <c r="HG473" s="106">
        <f t="shared" ca="1" si="1661"/>
        <v>51163.341932775082</v>
      </c>
      <c r="HH473" s="106">
        <f t="shared" ca="1" si="1661"/>
        <v>-247424.27067051677</v>
      </c>
      <c r="HI473" s="106">
        <f t="shared" ca="1" si="1661"/>
        <v>99088.987281492504</v>
      </c>
      <c r="HJ473" s="106">
        <f t="shared" ca="1" si="1661"/>
        <v>120957.44619237492</v>
      </c>
      <c r="HK473" s="106">
        <f t="shared" ca="1" si="1661"/>
        <v>-168852.68597529471</v>
      </c>
      <c r="HL473" s="106">
        <f t="shared" ca="1" si="1661"/>
        <v>146638.67010402834</v>
      </c>
      <c r="HM473" s="106">
        <f t="shared" ca="1" si="1661"/>
        <v>163539.54276264005</v>
      </c>
      <c r="HN473" s="106">
        <f t="shared" ca="1" si="1661"/>
        <v>-141643.09455937735</v>
      </c>
      <c r="HO473" s="106">
        <f t="shared" ca="1" si="1661"/>
        <v>129263.41698502837</v>
      </c>
      <c r="HP473" s="106">
        <f t="shared" ca="1" si="1661"/>
        <v>90735.387574441993</v>
      </c>
      <c r="HQ473" s="106">
        <f t="shared" ca="1" si="1661"/>
        <v>-238996.66478031955</v>
      </c>
      <c r="HR473" s="106">
        <f t="shared" ca="1" si="1661"/>
        <v>16677.144888215815</v>
      </c>
      <c r="HS473" s="106">
        <f t="shared" ca="1" si="1661"/>
        <v>50287.504784456651</v>
      </c>
      <c r="HT473" s="106">
        <f t="shared" ca="1" si="1661"/>
        <v>-248366.33095651458</v>
      </c>
      <c r="HU473" s="106">
        <f t="shared" ca="1" si="1661"/>
        <v>97912.694794257375</v>
      </c>
      <c r="HV473" s="106">
        <f t="shared" ca="1" si="1661"/>
        <v>119586.83649499866</v>
      </c>
      <c r="HW473" s="106">
        <f t="shared" ca="1" si="1661"/>
        <v>-170212.58571714198</v>
      </c>
      <c r="HX473" s="106">
        <f t="shared" ca="1" si="1661"/>
        <v>145199.33708134992</v>
      </c>
      <c r="HY473" s="106">
        <f t="shared" ca="1" si="1661"/>
        <v>161166.68855697612</v>
      </c>
      <c r="HZ473" s="106">
        <f t="shared" ca="1" si="1661"/>
        <v>-143963.05754260632</v>
      </c>
      <c r="IA473" s="106">
        <f t="shared" ca="1" si="1661"/>
        <v>127233.40576310272</v>
      </c>
      <c r="IB473" s="106">
        <f t="shared" ca="1" si="1661"/>
        <v>89085.098094188186</v>
      </c>
      <c r="IC473" s="106">
        <f t="shared" ca="1" si="1661"/>
        <v>-240360.0067156282</v>
      </c>
      <c r="ID473" s="106">
        <f t="shared" ca="1" si="1661"/>
        <v>15972.449201488103</v>
      </c>
      <c r="IE473" s="106">
        <f t="shared" ca="1" si="1661"/>
        <v>49416.273538044661</v>
      </c>
      <c r="IF473" s="106">
        <f t="shared" ca="1" si="1661"/>
        <v>-209318.88718787156</v>
      </c>
      <c r="IG473" s="106">
        <f t="shared" ref="IG473:KP473" ca="1" si="1662">SUM(IG468:IG472)</f>
        <v>96745.765135755981</v>
      </c>
      <c r="IH473" s="106">
        <f t="shared" ca="1" si="1662"/>
        <v>118228.97323807608</v>
      </c>
      <c r="II473" s="106">
        <f t="shared" ca="1" si="1662"/>
        <v>155475.73886345106</v>
      </c>
      <c r="IJ473" s="106">
        <f t="shared" ca="1" si="1662"/>
        <v>143711.52540252486</v>
      </c>
      <c r="IK473" s="106">
        <f t="shared" ca="1" si="1662"/>
        <v>158809.6194702189</v>
      </c>
      <c r="IL473" s="106">
        <f t="shared" ca="1" si="1662"/>
        <v>23163.90802022838</v>
      </c>
      <c r="IM473" s="106">
        <f t="shared" ca="1" si="1662"/>
        <v>125215.76690031574</v>
      </c>
      <c r="IN473" s="106">
        <f t="shared" ca="1" si="1662"/>
        <v>87443.401111315892</v>
      </c>
      <c r="IO473" s="106">
        <f t="shared" ca="1" si="1662"/>
        <v>-2465198.7378751775</v>
      </c>
      <c r="IP473" s="106">
        <f t="shared" ca="1" si="1662"/>
        <v>15050.769597813218</v>
      </c>
      <c r="IQ473" s="106">
        <f t="shared" ca="1" si="1662"/>
        <v>48208.841213116568</v>
      </c>
      <c r="IR473" s="106">
        <f t="shared" ca="1" si="1662"/>
        <v>-80637.444529571352</v>
      </c>
      <c r="IS473" s="106">
        <f t="shared" ca="1" si="1662"/>
        <v>95564.559834227839</v>
      </c>
      <c r="IT473" s="106">
        <f t="shared" ca="1" si="1662"/>
        <v>116896.70891753971</v>
      </c>
      <c r="IU473" s="106">
        <f t="shared" ca="1" si="1662"/>
        <v>-3463.4393523285107</v>
      </c>
      <c r="IV473" s="106">
        <f t="shared" ca="1" si="1662"/>
        <v>141519.6784323754</v>
      </c>
      <c r="IW473" s="106">
        <f t="shared" ca="1" si="1662"/>
        <v>156467.98249843615</v>
      </c>
      <c r="IX473" s="106">
        <f t="shared" ca="1" si="1662"/>
        <v>20874.114522235031</v>
      </c>
      <c r="IY473" s="106">
        <f t="shared" ca="1" si="1662"/>
        <v>116585.93579200136</v>
      </c>
      <c r="IZ473" s="106">
        <f t="shared" ca="1" si="1662"/>
        <v>74483.101973796744</v>
      </c>
      <c r="JA473" s="106">
        <f t="shared" ca="1" si="1662"/>
        <v>-80546.920075311398</v>
      </c>
      <c r="JB473" s="106">
        <f t="shared" ca="1" si="1662"/>
        <v>14130.627398126122</v>
      </c>
      <c r="JC473" s="106">
        <f t="shared" ca="1" si="1662"/>
        <v>41719.916880377779</v>
      </c>
      <c r="JD473" s="106">
        <f t="shared" ca="1" si="1662"/>
        <v>-87635.804138265812</v>
      </c>
      <c r="JE473" s="106">
        <f t="shared" ca="1" si="1662"/>
        <v>80340.538662486302</v>
      </c>
      <c r="JF473" s="106">
        <f t="shared" ca="1" si="1662"/>
        <v>98442.23723315954</v>
      </c>
      <c r="JG473" s="106">
        <f t="shared" ca="1" si="1662"/>
        <v>-24205.956388950595</v>
      </c>
      <c r="JH473" s="106">
        <f t="shared" ca="1" si="1662"/>
        <v>117991.45010324693</v>
      </c>
      <c r="JI473" s="106">
        <f t="shared" ca="1" si="1662"/>
        <v>130508.79468360837</v>
      </c>
      <c r="JJ473" s="106">
        <f t="shared" ca="1" si="1662"/>
        <v>-4301.0512686401198</v>
      </c>
      <c r="JK473" s="106">
        <f t="shared" ca="1" si="1662"/>
        <v>102937.96321806766</v>
      </c>
      <c r="JL473" s="106">
        <f t="shared" ca="1" si="1662"/>
        <v>72129.431371136336</v>
      </c>
      <c r="JM473" s="106">
        <f t="shared" ca="1" si="1662"/>
        <v>-82671.522988406577</v>
      </c>
      <c r="JN473" s="106">
        <f t="shared" ca="1" si="1662"/>
        <v>12335.797601371823</v>
      </c>
      <c r="JO473" s="106">
        <f t="shared" ca="1" si="1662"/>
        <v>39454.541504924353</v>
      </c>
      <c r="JP473" s="106">
        <f t="shared" ca="1" si="1662"/>
        <v>-89766.734729070537</v>
      </c>
      <c r="JQ473" s="106">
        <f t="shared" ca="1" si="1662"/>
        <v>77865.857767097201</v>
      </c>
      <c r="JR473" s="106">
        <f t="shared" ca="1" si="1662"/>
        <v>96294.296549959603</v>
      </c>
      <c r="JS473" s="106">
        <f t="shared" ca="1" si="1662"/>
        <v>-26959.694262714649</v>
      </c>
      <c r="JT473" s="106">
        <f t="shared" ca="1" si="1662"/>
        <v>115108.67999548319</v>
      </c>
      <c r="JU473" s="106">
        <f t="shared" ca="1" si="1662"/>
        <v>127491.62137405961</v>
      </c>
      <c r="JV473" s="106">
        <f t="shared" ca="1" si="1662"/>
        <v>-7287.9294190162327</v>
      </c>
      <c r="JW473" s="106">
        <f t="shared" ca="1" si="1662"/>
        <v>100171.83814750983</v>
      </c>
      <c r="JX473" s="106">
        <f t="shared" ca="1" si="1662"/>
        <v>69655.529647185147</v>
      </c>
      <c r="JY473" s="106">
        <f t="shared" ca="1" si="1662"/>
        <v>-84920.170482828791</v>
      </c>
      <c r="JZ473" s="106">
        <f t="shared" ca="1" si="1662"/>
        <v>10646.903998183403</v>
      </c>
      <c r="KA473" s="106">
        <f t="shared" ca="1" si="1662"/>
        <v>37261.913407060914</v>
      </c>
      <c r="KB473" s="106">
        <f t="shared" ca="1" si="1662"/>
        <v>-91955.453242000163</v>
      </c>
      <c r="KC473" s="106">
        <f t="shared" ca="1" si="1662"/>
        <v>75265.004794360502</v>
      </c>
      <c r="KD473" s="106">
        <f t="shared" ca="1" si="1662"/>
        <v>94020.570531840756</v>
      </c>
      <c r="KE473" s="106">
        <f t="shared" ca="1" si="1662"/>
        <v>-29839.712966915045</v>
      </c>
      <c r="KF473" s="106">
        <f t="shared" ca="1" si="1662"/>
        <v>112099.44851276719</v>
      </c>
      <c r="KG473" s="106">
        <f t="shared" ca="1" si="1662"/>
        <v>124347.84495954124</v>
      </c>
      <c r="KH473" s="106">
        <f t="shared" ca="1" si="1662"/>
        <v>-10403.206656433293</v>
      </c>
      <c r="KI473" s="106">
        <f t="shared" ca="1" si="1662"/>
        <v>97273.607189599948</v>
      </c>
      <c r="KJ473" s="106">
        <f t="shared" ca="1" si="1662"/>
        <v>67045.088705948699</v>
      </c>
      <c r="KK473" s="106">
        <f t="shared" ca="1" si="1662"/>
        <v>-87309.310159651737</v>
      </c>
      <c r="KL473" s="106">
        <f t="shared" ca="1" si="1662"/>
        <v>8595.0653208225413</v>
      </c>
      <c r="KM473" s="106">
        <f t="shared" ca="1" si="1662"/>
        <v>34925.100888963992</v>
      </c>
      <c r="KN473" s="106">
        <f t="shared" ca="1" si="1662"/>
        <v>-94325.180622317566</v>
      </c>
      <c r="KO473" s="106">
        <f t="shared" ca="1" si="1662"/>
        <v>72520.842424583185</v>
      </c>
      <c r="KP473" s="106">
        <f t="shared" ca="1" si="1662"/>
        <v>91603.786628621107</v>
      </c>
      <c r="KQ473" s="106">
        <f t="shared" ref="KQ473:LT473" ca="1" si="1663">SUM(KQ468:KQ472)</f>
        <v>-32863.514827786421</v>
      </c>
      <c r="KR473" s="106">
        <f t="shared" ca="1" si="1663"/>
        <v>108946.06933128492</v>
      </c>
      <c r="KS473" s="106">
        <f t="shared" ca="1" si="1663"/>
        <v>121059.59287434074</v>
      </c>
      <c r="KT473" s="106">
        <f t="shared" ca="1" si="1663"/>
        <v>3323424.4067751151</v>
      </c>
      <c r="KU473" s="106">
        <f t="shared" ca="1" si="1663"/>
        <v>94225.071601150921</v>
      </c>
      <c r="KV473" s="106">
        <f t="shared" ca="1" si="1663"/>
        <v>64279.760596122956</v>
      </c>
      <c r="KW473" s="106">
        <f t="shared" ca="1" si="1663"/>
        <v>45970.510526386483</v>
      </c>
      <c r="KX473" s="106">
        <f t="shared" ca="1" si="1663"/>
        <v>10484.325468417999</v>
      </c>
      <c r="KY473" s="106">
        <f t="shared" ca="1" si="1663"/>
        <v>39701.396936256766</v>
      </c>
      <c r="KZ473" s="106">
        <f t="shared" ca="1" si="1663"/>
        <v>39357.065556035639</v>
      </c>
      <c r="LA473" s="106">
        <f t="shared" ca="1" si="1663"/>
        <v>75668.998365780921</v>
      </c>
      <c r="LB473" s="106">
        <f t="shared" ca="1" si="1663"/>
        <v>95139.96516083325</v>
      </c>
      <c r="LC473" s="106">
        <f t="shared" ca="1" si="1663"/>
        <v>100566.24671536294</v>
      </c>
      <c r="LD473" s="106">
        <f t="shared" ca="1" si="1663"/>
        <v>112087.98651696929</v>
      </c>
      <c r="LE473" s="106">
        <f t="shared" ca="1" si="1663"/>
        <v>124130.69438471981</v>
      </c>
      <c r="LF473" s="106">
        <f t="shared" ca="1" si="1663"/>
        <v>119936.20655079251</v>
      </c>
      <c r="LG473" s="106">
        <f t="shared" ca="1" si="1663"/>
        <v>97881.780535826852</v>
      </c>
      <c r="LH473" s="106">
        <f t="shared" ca="1" si="1663"/>
        <v>68283.682460899814</v>
      </c>
      <c r="LI473" s="106">
        <f t="shared" ca="1" si="1663"/>
        <v>44869.233978426717</v>
      </c>
      <c r="LJ473" s="106">
        <f t="shared" ca="1" si="1663"/>
        <v>9355.3968247235189</v>
      </c>
      <c r="LK473" s="106">
        <f t="shared" ca="1" si="1663"/>
        <v>38830.03331866498</v>
      </c>
      <c r="LL473" s="106">
        <f t="shared" ca="1" si="1663"/>
        <v>38274.580144627806</v>
      </c>
      <c r="LM473" s="106">
        <f t="shared" ca="1" si="1663"/>
        <v>74270.702134329753</v>
      </c>
      <c r="LN473" s="106">
        <f t="shared" ca="1" si="1663"/>
        <v>94085.984472461525</v>
      </c>
      <c r="LO473" s="106">
        <f t="shared" ca="1" si="1663"/>
        <v>98920.115960445546</v>
      </c>
      <c r="LP473" s="106">
        <f t="shared" ca="1" si="1663"/>
        <v>110328.17534549718</v>
      </c>
      <c r="LQ473" s="106">
        <f t="shared" ca="1" si="1663"/>
        <v>122252.14541685842</v>
      </c>
      <c r="LR473" s="106">
        <f t="shared" ca="1" si="1663"/>
        <v>118097.26152588149</v>
      </c>
      <c r="LS473" s="106">
        <f t="shared" ca="1" si="1663"/>
        <v>96265.531332716128</v>
      </c>
      <c r="LT473" s="106">
        <f t="shared" ca="1" si="1663"/>
        <v>-1002926.9145183889</v>
      </c>
      <c r="LU473" s="106"/>
      <c r="LV473" s="106"/>
      <c r="LW473" s="106"/>
      <c r="LX473" s="106"/>
      <c r="LY473" s="106"/>
      <c r="LZ473" s="106"/>
      <c r="MA473" s="106"/>
      <c r="MB473" s="106"/>
      <c r="MC473" s="106"/>
      <c r="MD473" s="106"/>
      <c r="ME473" s="106"/>
      <c r="MF473" s="106"/>
      <c r="MG473" s="106"/>
      <c r="MH473" s="106"/>
      <c r="MI473" s="106"/>
      <c r="MJ473" s="106"/>
      <c r="MK473" s="106"/>
      <c r="ML473" s="106"/>
      <c r="MM473" s="106"/>
      <c r="MN473" s="106"/>
      <c r="MO473" s="106"/>
      <c r="MP473" s="106"/>
      <c r="MQ473" s="106"/>
      <c r="MR473" s="106"/>
      <c r="MS473" s="106"/>
      <c r="MT473" s="106"/>
      <c r="MU473" s="106"/>
      <c r="MV473" s="106"/>
      <c r="MW473" s="106"/>
      <c r="MX473" s="106"/>
      <c r="MY473" s="106"/>
      <c r="MZ473" s="106"/>
      <c r="NA473" s="106"/>
      <c r="NB473" s="106"/>
      <c r="NC473" s="106"/>
      <c r="ND473" s="106"/>
      <c r="NE473" s="106"/>
      <c r="NF473" s="106"/>
      <c r="NG473" s="106"/>
      <c r="NH473" s="106"/>
      <c r="NI473" s="106"/>
      <c r="NJ473" s="106"/>
      <c r="NK473" s="106"/>
      <c r="NL473" s="106"/>
      <c r="NM473" s="106"/>
      <c r="NN473" s="106"/>
      <c r="NO473" s="106"/>
      <c r="NP473" s="106"/>
      <c r="NQ473" s="106"/>
      <c r="NR473" s="106"/>
      <c r="NS473" s="106"/>
      <c r="NT473" s="106"/>
      <c r="NU473" s="106"/>
      <c r="NV473" s="106"/>
      <c r="NW473" s="106"/>
      <c r="NX473" s="106"/>
      <c r="NY473" s="106"/>
      <c r="NZ473" s="106"/>
      <c r="OA473" s="106"/>
      <c r="OB473" s="106"/>
      <c r="OC473" s="106"/>
      <c r="OD473" s="106"/>
      <c r="OE473" s="106"/>
      <c r="OF473" s="106"/>
      <c r="OG473" s="106"/>
      <c r="OH473" s="106"/>
      <c r="OI473" s="106"/>
      <c r="OJ473" s="106"/>
      <c r="OK473" s="106"/>
      <c r="OL473" s="106"/>
      <c r="OM473" s="106"/>
      <c r="ON473" s="106"/>
      <c r="OO473" s="106"/>
      <c r="OP473" s="106"/>
      <c r="OQ473" s="106"/>
      <c r="OR473" s="106"/>
      <c r="OS473" s="106"/>
      <c r="OT473" s="106"/>
      <c r="OU473" s="106"/>
      <c r="OV473" s="106"/>
      <c r="OW473" s="106"/>
      <c r="OX473" s="106"/>
      <c r="OY473" s="106"/>
      <c r="OZ473" s="106"/>
      <c r="PA473" s="106"/>
      <c r="PB473" s="106"/>
      <c r="PC473" s="106"/>
      <c r="PD473" s="106"/>
      <c r="PE473" s="106"/>
      <c r="PF473" s="106"/>
      <c r="PG473" s="106"/>
      <c r="PH473" s="106"/>
      <c r="PI473" s="106"/>
      <c r="PJ473" s="106"/>
      <c r="PK473" s="106"/>
      <c r="PL473" s="106"/>
      <c r="PM473" s="106"/>
      <c r="PN473" s="106"/>
      <c r="PO473" s="106"/>
      <c r="PP473" s="106"/>
      <c r="PQ473" s="106"/>
      <c r="PR473" s="106"/>
      <c r="PS473" s="106"/>
      <c r="PT473" s="106"/>
      <c r="PU473" s="106"/>
      <c r="PV473" s="106"/>
      <c r="PW473" s="106"/>
      <c r="PX473" s="106"/>
      <c r="PY473" s="106"/>
      <c r="PZ473" s="106"/>
      <c r="QA473" s="106"/>
      <c r="QB473" s="106"/>
      <c r="QC473" s="106"/>
      <c r="QD473" s="106"/>
      <c r="QE473" s="106"/>
      <c r="QF473" s="106"/>
      <c r="QG473" s="106"/>
      <c r="QH473" s="106"/>
      <c r="QI473" s="106"/>
      <c r="QJ473" s="106"/>
      <c r="QK473" s="106"/>
      <c r="QL473" s="106"/>
      <c r="QM473" s="106"/>
      <c r="QN473" s="106"/>
      <c r="QO473" s="106"/>
      <c r="QP473" s="106"/>
      <c r="QQ473" s="106"/>
      <c r="QR473" s="106"/>
      <c r="QS473" s="106"/>
      <c r="QT473" s="106"/>
      <c r="QU473" s="106"/>
    </row>
    <row r="474" spans="1:463" ht="15" customHeight="1" outlineLevel="1">
      <c r="C474" s="3" t="s">
        <v>639</v>
      </c>
      <c r="E474" s="50" t="s">
        <v>95</v>
      </c>
      <c r="H474" s="99">
        <f t="shared" si="1573"/>
        <v>0</v>
      </c>
      <c r="I474" s="45">
        <f t="shared" ref="I474:AV474" si="1664">I504*-1</f>
        <v>0</v>
      </c>
      <c r="J474" s="45">
        <f t="shared" si="1664"/>
        <v>0</v>
      </c>
      <c r="K474" s="45">
        <f t="shared" si="1664"/>
        <v>0</v>
      </c>
      <c r="L474" s="45">
        <f t="shared" si="1664"/>
        <v>0</v>
      </c>
      <c r="M474" s="45">
        <f t="shared" si="1664"/>
        <v>0</v>
      </c>
      <c r="N474" s="45">
        <f t="shared" si="1664"/>
        <v>0</v>
      </c>
      <c r="O474" s="45">
        <f t="shared" si="1664"/>
        <v>0</v>
      </c>
      <c r="P474" s="45">
        <f t="shared" si="1664"/>
        <v>0</v>
      </c>
      <c r="Q474" s="45">
        <f t="shared" si="1664"/>
        <v>0</v>
      </c>
      <c r="R474" s="45">
        <f t="shared" si="1664"/>
        <v>0</v>
      </c>
      <c r="S474" s="45">
        <f t="shared" si="1664"/>
        <v>0</v>
      </c>
      <c r="T474" s="45">
        <f t="shared" si="1664"/>
        <v>0</v>
      </c>
      <c r="U474" s="45">
        <f t="shared" si="1664"/>
        <v>0</v>
      </c>
      <c r="V474" s="45">
        <f t="shared" si="1664"/>
        <v>0</v>
      </c>
      <c r="W474" s="45">
        <f t="shared" si="1664"/>
        <v>0</v>
      </c>
      <c r="X474" s="45">
        <f t="shared" si="1664"/>
        <v>0</v>
      </c>
      <c r="Y474" s="45">
        <f t="shared" si="1664"/>
        <v>0</v>
      </c>
      <c r="Z474" s="45">
        <f t="shared" si="1664"/>
        <v>0</v>
      </c>
      <c r="AA474" s="45">
        <f t="shared" si="1664"/>
        <v>0</v>
      </c>
      <c r="AB474" s="45">
        <f t="shared" si="1664"/>
        <v>0</v>
      </c>
      <c r="AC474" s="45">
        <f t="shared" si="1664"/>
        <v>0</v>
      </c>
      <c r="AD474" s="45">
        <f t="shared" si="1664"/>
        <v>0</v>
      </c>
      <c r="AE474" s="45">
        <f t="shared" si="1664"/>
        <v>0</v>
      </c>
      <c r="AF474" s="45">
        <f t="shared" si="1664"/>
        <v>0</v>
      </c>
      <c r="AG474" s="45">
        <f t="shared" si="1664"/>
        <v>0</v>
      </c>
      <c r="AH474" s="45">
        <f t="shared" si="1664"/>
        <v>0</v>
      </c>
      <c r="AI474" s="45">
        <f t="shared" si="1664"/>
        <v>0</v>
      </c>
      <c r="AJ474" s="45">
        <f t="shared" si="1664"/>
        <v>0</v>
      </c>
      <c r="AK474" s="45">
        <f t="shared" si="1664"/>
        <v>0</v>
      </c>
      <c r="AL474" s="45">
        <f t="shared" si="1664"/>
        <v>0</v>
      </c>
      <c r="AM474" s="45">
        <f t="shared" si="1664"/>
        <v>0</v>
      </c>
      <c r="AN474" s="45">
        <f t="shared" si="1664"/>
        <v>0</v>
      </c>
      <c r="AO474" s="45">
        <f t="shared" si="1664"/>
        <v>0</v>
      </c>
      <c r="AP474" s="45">
        <f t="shared" si="1664"/>
        <v>0</v>
      </c>
      <c r="AQ474" s="45">
        <f t="shared" si="1664"/>
        <v>0</v>
      </c>
      <c r="AR474" s="45">
        <f t="shared" si="1664"/>
        <v>0</v>
      </c>
      <c r="AS474" s="45">
        <f t="shared" si="1664"/>
        <v>0</v>
      </c>
      <c r="AT474" s="45">
        <f t="shared" si="1664"/>
        <v>0</v>
      </c>
      <c r="AU474" s="45">
        <f t="shared" si="1664"/>
        <v>0</v>
      </c>
      <c r="AV474" s="45">
        <f t="shared" si="1664"/>
        <v>0</v>
      </c>
      <c r="AW474" s="45">
        <f t="shared" ref="AW474:DH474" si="1665">AW504*-1</f>
        <v>0</v>
      </c>
      <c r="AX474" s="45">
        <f t="shared" si="1665"/>
        <v>0</v>
      </c>
      <c r="AY474" s="45">
        <f t="shared" si="1665"/>
        <v>0</v>
      </c>
      <c r="AZ474" s="45">
        <f t="shared" si="1665"/>
        <v>0</v>
      </c>
      <c r="BA474" s="45">
        <f t="shared" si="1665"/>
        <v>0</v>
      </c>
      <c r="BB474" s="45">
        <f t="shared" si="1665"/>
        <v>0</v>
      </c>
      <c r="BC474" s="45">
        <f t="shared" si="1665"/>
        <v>0</v>
      </c>
      <c r="BD474" s="45">
        <f t="shared" si="1665"/>
        <v>0</v>
      </c>
      <c r="BE474" s="45">
        <f t="shared" si="1665"/>
        <v>0</v>
      </c>
      <c r="BF474" s="45">
        <f t="shared" si="1665"/>
        <v>0</v>
      </c>
      <c r="BG474" s="45">
        <f t="shared" si="1665"/>
        <v>0</v>
      </c>
      <c r="BH474" s="45">
        <f t="shared" si="1665"/>
        <v>0</v>
      </c>
      <c r="BI474" s="45">
        <f t="shared" si="1665"/>
        <v>0</v>
      </c>
      <c r="BJ474" s="45">
        <f t="shared" si="1665"/>
        <v>0</v>
      </c>
      <c r="BK474" s="45">
        <f t="shared" si="1665"/>
        <v>0</v>
      </c>
      <c r="BL474" s="45">
        <f t="shared" si="1665"/>
        <v>0</v>
      </c>
      <c r="BM474" s="45">
        <f t="shared" si="1665"/>
        <v>0</v>
      </c>
      <c r="BN474" s="45">
        <f t="shared" si="1665"/>
        <v>0</v>
      </c>
      <c r="BO474" s="45">
        <f t="shared" si="1665"/>
        <v>0</v>
      </c>
      <c r="BP474" s="45">
        <f t="shared" si="1665"/>
        <v>0</v>
      </c>
      <c r="BQ474" s="45">
        <f t="shared" si="1665"/>
        <v>0</v>
      </c>
      <c r="BR474" s="45">
        <f t="shared" si="1665"/>
        <v>0</v>
      </c>
      <c r="BS474" s="45">
        <f t="shared" si="1665"/>
        <v>0</v>
      </c>
      <c r="BT474" s="45">
        <f t="shared" si="1665"/>
        <v>0</v>
      </c>
      <c r="BU474" s="45">
        <f t="shared" si="1665"/>
        <v>0</v>
      </c>
      <c r="BV474" s="45">
        <f t="shared" si="1665"/>
        <v>0</v>
      </c>
      <c r="BW474" s="45">
        <f t="shared" si="1665"/>
        <v>0</v>
      </c>
      <c r="BX474" s="45">
        <f t="shared" si="1665"/>
        <v>0</v>
      </c>
      <c r="BY474" s="45">
        <f t="shared" si="1665"/>
        <v>0</v>
      </c>
      <c r="BZ474" s="45">
        <f t="shared" si="1665"/>
        <v>0</v>
      </c>
      <c r="CA474" s="45">
        <f t="shared" si="1665"/>
        <v>0</v>
      </c>
      <c r="CB474" s="45">
        <f t="shared" si="1665"/>
        <v>0</v>
      </c>
      <c r="CC474" s="45">
        <f t="shared" si="1665"/>
        <v>0</v>
      </c>
      <c r="CD474" s="45">
        <f t="shared" si="1665"/>
        <v>0</v>
      </c>
      <c r="CE474" s="45">
        <f t="shared" si="1665"/>
        <v>0</v>
      </c>
      <c r="CF474" s="45">
        <f t="shared" si="1665"/>
        <v>0</v>
      </c>
      <c r="CG474" s="45">
        <f t="shared" si="1665"/>
        <v>0</v>
      </c>
      <c r="CH474" s="45">
        <f t="shared" si="1665"/>
        <v>0</v>
      </c>
      <c r="CI474" s="45">
        <f t="shared" si="1665"/>
        <v>0</v>
      </c>
      <c r="CJ474" s="45">
        <f t="shared" si="1665"/>
        <v>0</v>
      </c>
      <c r="CK474" s="45">
        <f t="shared" si="1665"/>
        <v>0</v>
      </c>
      <c r="CL474" s="45">
        <f t="shared" si="1665"/>
        <v>0</v>
      </c>
      <c r="CM474" s="45">
        <f t="shared" si="1665"/>
        <v>0</v>
      </c>
      <c r="CN474" s="45">
        <f t="shared" si="1665"/>
        <v>0</v>
      </c>
      <c r="CO474" s="45">
        <f t="shared" si="1665"/>
        <v>0</v>
      </c>
      <c r="CP474" s="45">
        <f t="shared" si="1665"/>
        <v>0</v>
      </c>
      <c r="CQ474" s="45">
        <f t="shared" si="1665"/>
        <v>0</v>
      </c>
      <c r="CR474" s="45">
        <f t="shared" si="1665"/>
        <v>0</v>
      </c>
      <c r="CS474" s="45">
        <f t="shared" si="1665"/>
        <v>0</v>
      </c>
      <c r="CT474" s="45">
        <f t="shared" si="1665"/>
        <v>0</v>
      </c>
      <c r="CU474" s="45">
        <f t="shared" si="1665"/>
        <v>0</v>
      </c>
      <c r="CV474" s="45">
        <f t="shared" si="1665"/>
        <v>0</v>
      </c>
      <c r="CW474" s="45">
        <f t="shared" si="1665"/>
        <v>0</v>
      </c>
      <c r="CX474" s="45">
        <f t="shared" si="1665"/>
        <v>0</v>
      </c>
      <c r="CY474" s="45">
        <f t="shared" si="1665"/>
        <v>0</v>
      </c>
      <c r="CZ474" s="45">
        <f t="shared" si="1665"/>
        <v>0</v>
      </c>
      <c r="DA474" s="45">
        <f t="shared" si="1665"/>
        <v>0</v>
      </c>
      <c r="DB474" s="45">
        <f t="shared" si="1665"/>
        <v>0</v>
      </c>
      <c r="DC474" s="45">
        <f t="shared" si="1665"/>
        <v>0</v>
      </c>
      <c r="DD474" s="45">
        <f t="shared" si="1665"/>
        <v>0</v>
      </c>
      <c r="DE474" s="45">
        <f t="shared" si="1665"/>
        <v>0</v>
      </c>
      <c r="DF474" s="45">
        <f t="shared" si="1665"/>
        <v>0</v>
      </c>
      <c r="DG474" s="45">
        <f t="shared" si="1665"/>
        <v>0</v>
      </c>
      <c r="DH474" s="45">
        <f t="shared" si="1665"/>
        <v>0</v>
      </c>
      <c r="DI474" s="45">
        <f t="shared" ref="DI474:FT474" si="1666">DI504*-1</f>
        <v>0</v>
      </c>
      <c r="DJ474" s="45">
        <f t="shared" si="1666"/>
        <v>0</v>
      </c>
      <c r="DK474" s="45">
        <f t="shared" si="1666"/>
        <v>0</v>
      </c>
      <c r="DL474" s="45">
        <f t="shared" si="1666"/>
        <v>0</v>
      </c>
      <c r="DM474" s="45">
        <f t="shared" si="1666"/>
        <v>0</v>
      </c>
      <c r="DN474" s="45">
        <f t="shared" si="1666"/>
        <v>0</v>
      </c>
      <c r="DO474" s="45">
        <f t="shared" si="1666"/>
        <v>0</v>
      </c>
      <c r="DP474" s="45">
        <f t="shared" si="1666"/>
        <v>0</v>
      </c>
      <c r="DQ474" s="45">
        <f t="shared" si="1666"/>
        <v>0</v>
      </c>
      <c r="DR474" s="45">
        <f t="shared" si="1666"/>
        <v>0</v>
      </c>
      <c r="DS474" s="45">
        <f t="shared" si="1666"/>
        <v>0</v>
      </c>
      <c r="DT474" s="45">
        <f t="shared" si="1666"/>
        <v>0</v>
      </c>
      <c r="DU474" s="45">
        <f t="shared" si="1666"/>
        <v>0</v>
      </c>
      <c r="DV474" s="45">
        <f t="shared" si="1666"/>
        <v>0</v>
      </c>
      <c r="DW474" s="45">
        <f t="shared" si="1666"/>
        <v>0</v>
      </c>
      <c r="DX474" s="45">
        <f t="shared" si="1666"/>
        <v>0</v>
      </c>
      <c r="DY474" s="45">
        <f t="shared" si="1666"/>
        <v>0</v>
      </c>
      <c r="DZ474" s="45">
        <f t="shared" si="1666"/>
        <v>0</v>
      </c>
      <c r="EA474" s="45">
        <f t="shared" si="1666"/>
        <v>0</v>
      </c>
      <c r="EB474" s="45">
        <f t="shared" si="1666"/>
        <v>0</v>
      </c>
      <c r="EC474" s="45">
        <f t="shared" si="1666"/>
        <v>0</v>
      </c>
      <c r="ED474" s="45">
        <f t="shared" si="1666"/>
        <v>0</v>
      </c>
      <c r="EE474" s="45">
        <f t="shared" si="1666"/>
        <v>0</v>
      </c>
      <c r="EF474" s="45">
        <f t="shared" si="1666"/>
        <v>0</v>
      </c>
      <c r="EG474" s="45">
        <f t="shared" si="1666"/>
        <v>0</v>
      </c>
      <c r="EH474" s="45">
        <f t="shared" si="1666"/>
        <v>0</v>
      </c>
      <c r="EI474" s="45">
        <f t="shared" si="1666"/>
        <v>0</v>
      </c>
      <c r="EJ474" s="45">
        <f t="shared" si="1666"/>
        <v>0</v>
      </c>
      <c r="EK474" s="45">
        <f t="shared" si="1666"/>
        <v>0</v>
      </c>
      <c r="EL474" s="45">
        <f t="shared" si="1666"/>
        <v>0</v>
      </c>
      <c r="EM474" s="45">
        <f t="shared" si="1666"/>
        <v>0</v>
      </c>
      <c r="EN474" s="45">
        <f t="shared" si="1666"/>
        <v>0</v>
      </c>
      <c r="EO474" s="45">
        <f t="shared" si="1666"/>
        <v>0</v>
      </c>
      <c r="EP474" s="45">
        <f t="shared" si="1666"/>
        <v>0</v>
      </c>
      <c r="EQ474" s="45">
        <f t="shared" si="1666"/>
        <v>0</v>
      </c>
      <c r="ER474" s="45">
        <f t="shared" si="1666"/>
        <v>0</v>
      </c>
      <c r="ES474" s="45">
        <f t="shared" si="1666"/>
        <v>0</v>
      </c>
      <c r="ET474" s="45">
        <f t="shared" si="1666"/>
        <v>0</v>
      </c>
      <c r="EU474" s="45">
        <f t="shared" si="1666"/>
        <v>0</v>
      </c>
      <c r="EV474" s="45">
        <f t="shared" si="1666"/>
        <v>0</v>
      </c>
      <c r="EW474" s="45">
        <f t="shared" si="1666"/>
        <v>0</v>
      </c>
      <c r="EX474" s="45">
        <f t="shared" si="1666"/>
        <v>0</v>
      </c>
      <c r="EY474" s="45">
        <f t="shared" si="1666"/>
        <v>0</v>
      </c>
      <c r="EZ474" s="45">
        <f t="shared" si="1666"/>
        <v>0</v>
      </c>
      <c r="FA474" s="45">
        <f t="shared" si="1666"/>
        <v>0</v>
      </c>
      <c r="FB474" s="45">
        <f t="shared" si="1666"/>
        <v>0</v>
      </c>
      <c r="FC474" s="45">
        <f t="shared" si="1666"/>
        <v>0</v>
      </c>
      <c r="FD474" s="45">
        <f t="shared" si="1666"/>
        <v>0</v>
      </c>
      <c r="FE474" s="45">
        <f t="shared" si="1666"/>
        <v>0</v>
      </c>
      <c r="FF474" s="45">
        <f t="shared" si="1666"/>
        <v>0</v>
      </c>
      <c r="FG474" s="45">
        <f t="shared" si="1666"/>
        <v>0</v>
      </c>
      <c r="FH474" s="45">
        <f t="shared" si="1666"/>
        <v>0</v>
      </c>
      <c r="FI474" s="45">
        <f t="shared" si="1666"/>
        <v>0</v>
      </c>
      <c r="FJ474" s="45">
        <f t="shared" si="1666"/>
        <v>0</v>
      </c>
      <c r="FK474" s="45">
        <f t="shared" si="1666"/>
        <v>0</v>
      </c>
      <c r="FL474" s="45">
        <f t="shared" si="1666"/>
        <v>0</v>
      </c>
      <c r="FM474" s="45">
        <f t="shared" si="1666"/>
        <v>0</v>
      </c>
      <c r="FN474" s="45">
        <f t="shared" si="1666"/>
        <v>0</v>
      </c>
      <c r="FO474" s="45">
        <f t="shared" si="1666"/>
        <v>0</v>
      </c>
      <c r="FP474" s="45">
        <f t="shared" si="1666"/>
        <v>0</v>
      </c>
      <c r="FQ474" s="45">
        <f t="shared" si="1666"/>
        <v>0</v>
      </c>
      <c r="FR474" s="45">
        <f t="shared" si="1666"/>
        <v>0</v>
      </c>
      <c r="FS474" s="45">
        <f t="shared" si="1666"/>
        <v>0</v>
      </c>
      <c r="FT474" s="45">
        <f t="shared" si="1666"/>
        <v>0</v>
      </c>
      <c r="FU474" s="45">
        <f t="shared" ref="FU474:IF474" si="1667">FU504*-1</f>
        <v>0</v>
      </c>
      <c r="FV474" s="45">
        <f t="shared" si="1667"/>
        <v>0</v>
      </c>
      <c r="FW474" s="45">
        <f t="shared" si="1667"/>
        <v>0</v>
      </c>
      <c r="FX474" s="45">
        <f t="shared" si="1667"/>
        <v>0</v>
      </c>
      <c r="FY474" s="45">
        <f t="shared" si="1667"/>
        <v>0</v>
      </c>
      <c r="FZ474" s="45">
        <f t="shared" si="1667"/>
        <v>0</v>
      </c>
      <c r="GA474" s="45">
        <f t="shared" si="1667"/>
        <v>0</v>
      </c>
      <c r="GB474" s="45">
        <f t="shared" si="1667"/>
        <v>0</v>
      </c>
      <c r="GC474" s="45">
        <f t="shared" si="1667"/>
        <v>0</v>
      </c>
      <c r="GD474" s="45">
        <f t="shared" si="1667"/>
        <v>0</v>
      </c>
      <c r="GE474" s="45">
        <f t="shared" si="1667"/>
        <v>0</v>
      </c>
      <c r="GF474" s="45">
        <f t="shared" si="1667"/>
        <v>0</v>
      </c>
      <c r="GG474" s="45">
        <f t="shared" si="1667"/>
        <v>0</v>
      </c>
      <c r="GH474" s="45">
        <f t="shared" si="1667"/>
        <v>0</v>
      </c>
      <c r="GI474" s="45">
        <f t="shared" si="1667"/>
        <v>0</v>
      </c>
      <c r="GJ474" s="45">
        <f t="shared" si="1667"/>
        <v>0</v>
      </c>
      <c r="GK474" s="45">
        <f t="shared" si="1667"/>
        <v>0</v>
      </c>
      <c r="GL474" s="45">
        <f t="shared" si="1667"/>
        <v>0</v>
      </c>
      <c r="GM474" s="45">
        <f t="shared" si="1667"/>
        <v>0</v>
      </c>
      <c r="GN474" s="45">
        <f t="shared" si="1667"/>
        <v>0</v>
      </c>
      <c r="GO474" s="45">
        <f t="shared" si="1667"/>
        <v>0</v>
      </c>
      <c r="GP474" s="45">
        <f t="shared" si="1667"/>
        <v>0</v>
      </c>
      <c r="GQ474" s="45">
        <f t="shared" si="1667"/>
        <v>0</v>
      </c>
      <c r="GR474" s="45">
        <f t="shared" si="1667"/>
        <v>0</v>
      </c>
      <c r="GS474" s="45">
        <f t="shared" si="1667"/>
        <v>0</v>
      </c>
      <c r="GT474" s="45">
        <f t="shared" si="1667"/>
        <v>0</v>
      </c>
      <c r="GU474" s="45">
        <f t="shared" si="1667"/>
        <v>0</v>
      </c>
      <c r="GV474" s="45">
        <f t="shared" si="1667"/>
        <v>0</v>
      </c>
      <c r="GW474" s="45">
        <f t="shared" si="1667"/>
        <v>0</v>
      </c>
      <c r="GX474" s="45">
        <f t="shared" si="1667"/>
        <v>0</v>
      </c>
      <c r="GY474" s="45">
        <f t="shared" si="1667"/>
        <v>0</v>
      </c>
      <c r="GZ474" s="45">
        <f t="shared" si="1667"/>
        <v>0</v>
      </c>
      <c r="HA474" s="45">
        <f t="shared" si="1667"/>
        <v>0</v>
      </c>
      <c r="HB474" s="45">
        <f t="shared" si="1667"/>
        <v>0</v>
      </c>
      <c r="HC474" s="45">
        <f t="shared" si="1667"/>
        <v>0</v>
      </c>
      <c r="HD474" s="45">
        <f t="shared" si="1667"/>
        <v>0</v>
      </c>
      <c r="HE474" s="45">
        <f t="shared" si="1667"/>
        <v>0</v>
      </c>
      <c r="HF474" s="45">
        <f t="shared" si="1667"/>
        <v>0</v>
      </c>
      <c r="HG474" s="45">
        <f t="shared" si="1667"/>
        <v>0</v>
      </c>
      <c r="HH474" s="45">
        <f t="shared" si="1667"/>
        <v>0</v>
      </c>
      <c r="HI474" s="45">
        <f t="shared" si="1667"/>
        <v>0</v>
      </c>
      <c r="HJ474" s="45">
        <f t="shared" si="1667"/>
        <v>0</v>
      </c>
      <c r="HK474" s="45">
        <f t="shared" si="1667"/>
        <v>0</v>
      </c>
      <c r="HL474" s="45">
        <f t="shared" si="1667"/>
        <v>0</v>
      </c>
      <c r="HM474" s="45">
        <f t="shared" si="1667"/>
        <v>0</v>
      </c>
      <c r="HN474" s="45">
        <f t="shared" si="1667"/>
        <v>0</v>
      </c>
      <c r="HO474" s="45">
        <f t="shared" si="1667"/>
        <v>0</v>
      </c>
      <c r="HP474" s="45">
        <f t="shared" si="1667"/>
        <v>0</v>
      </c>
      <c r="HQ474" s="45">
        <f t="shared" si="1667"/>
        <v>0</v>
      </c>
      <c r="HR474" s="45">
        <f t="shared" si="1667"/>
        <v>0</v>
      </c>
      <c r="HS474" s="45">
        <f t="shared" si="1667"/>
        <v>0</v>
      </c>
      <c r="HT474" s="45">
        <f t="shared" si="1667"/>
        <v>0</v>
      </c>
      <c r="HU474" s="45">
        <f t="shared" si="1667"/>
        <v>0</v>
      </c>
      <c r="HV474" s="45">
        <f t="shared" si="1667"/>
        <v>0</v>
      </c>
      <c r="HW474" s="45">
        <f t="shared" si="1667"/>
        <v>0</v>
      </c>
      <c r="HX474" s="45">
        <f t="shared" si="1667"/>
        <v>0</v>
      </c>
      <c r="HY474" s="45">
        <f t="shared" si="1667"/>
        <v>0</v>
      </c>
      <c r="HZ474" s="45">
        <f t="shared" si="1667"/>
        <v>0</v>
      </c>
      <c r="IA474" s="45">
        <f t="shared" si="1667"/>
        <v>0</v>
      </c>
      <c r="IB474" s="45">
        <f t="shared" si="1667"/>
        <v>0</v>
      </c>
      <c r="IC474" s="45">
        <f t="shared" si="1667"/>
        <v>0</v>
      </c>
      <c r="ID474" s="45">
        <f t="shared" si="1667"/>
        <v>0</v>
      </c>
      <c r="IE474" s="45">
        <f t="shared" si="1667"/>
        <v>0</v>
      </c>
      <c r="IF474" s="45">
        <f t="shared" si="1667"/>
        <v>0</v>
      </c>
      <c r="IG474" s="45">
        <f t="shared" ref="IG474:KP474" si="1668">IG504*-1</f>
        <v>0</v>
      </c>
      <c r="IH474" s="45">
        <f t="shared" si="1668"/>
        <v>0</v>
      </c>
      <c r="II474" s="45">
        <f t="shared" si="1668"/>
        <v>0</v>
      </c>
      <c r="IJ474" s="45">
        <f t="shared" si="1668"/>
        <v>0</v>
      </c>
      <c r="IK474" s="45">
        <f t="shared" si="1668"/>
        <v>0</v>
      </c>
      <c r="IL474" s="45">
        <f t="shared" si="1668"/>
        <v>0</v>
      </c>
      <c r="IM474" s="45">
        <f t="shared" si="1668"/>
        <v>0</v>
      </c>
      <c r="IN474" s="45">
        <f t="shared" si="1668"/>
        <v>0</v>
      </c>
      <c r="IO474" s="45">
        <f t="shared" si="1668"/>
        <v>0</v>
      </c>
      <c r="IP474" s="45">
        <f t="shared" si="1668"/>
        <v>0</v>
      </c>
      <c r="IQ474" s="45">
        <f t="shared" si="1668"/>
        <v>0</v>
      </c>
      <c r="IR474" s="45">
        <f t="shared" si="1668"/>
        <v>0</v>
      </c>
      <c r="IS474" s="45">
        <f t="shared" si="1668"/>
        <v>0</v>
      </c>
      <c r="IT474" s="45">
        <f t="shared" si="1668"/>
        <v>0</v>
      </c>
      <c r="IU474" s="45">
        <f t="shared" si="1668"/>
        <v>0</v>
      </c>
      <c r="IV474" s="45">
        <f t="shared" si="1668"/>
        <v>0</v>
      </c>
      <c r="IW474" s="45">
        <f t="shared" si="1668"/>
        <v>0</v>
      </c>
      <c r="IX474" s="45">
        <f t="shared" si="1668"/>
        <v>0</v>
      </c>
      <c r="IY474" s="45">
        <f t="shared" si="1668"/>
        <v>0</v>
      </c>
      <c r="IZ474" s="45">
        <f t="shared" si="1668"/>
        <v>0</v>
      </c>
      <c r="JA474" s="45">
        <f t="shared" si="1668"/>
        <v>0</v>
      </c>
      <c r="JB474" s="45">
        <f t="shared" si="1668"/>
        <v>0</v>
      </c>
      <c r="JC474" s="45">
        <f t="shared" si="1668"/>
        <v>0</v>
      </c>
      <c r="JD474" s="45">
        <f t="shared" si="1668"/>
        <v>0</v>
      </c>
      <c r="JE474" s="45">
        <f t="shared" si="1668"/>
        <v>0</v>
      </c>
      <c r="JF474" s="45">
        <f t="shared" si="1668"/>
        <v>0</v>
      </c>
      <c r="JG474" s="45">
        <f t="shared" si="1668"/>
        <v>0</v>
      </c>
      <c r="JH474" s="45">
        <f t="shared" si="1668"/>
        <v>0</v>
      </c>
      <c r="JI474" s="45">
        <f t="shared" si="1668"/>
        <v>0</v>
      </c>
      <c r="JJ474" s="45">
        <f t="shared" si="1668"/>
        <v>0</v>
      </c>
      <c r="JK474" s="45">
        <f t="shared" si="1668"/>
        <v>0</v>
      </c>
      <c r="JL474" s="45">
        <f t="shared" si="1668"/>
        <v>0</v>
      </c>
      <c r="JM474" s="45">
        <f t="shared" si="1668"/>
        <v>0</v>
      </c>
      <c r="JN474" s="45">
        <f t="shared" si="1668"/>
        <v>0</v>
      </c>
      <c r="JO474" s="45">
        <f t="shared" si="1668"/>
        <v>0</v>
      </c>
      <c r="JP474" s="45">
        <f t="shared" si="1668"/>
        <v>0</v>
      </c>
      <c r="JQ474" s="45">
        <f t="shared" si="1668"/>
        <v>0</v>
      </c>
      <c r="JR474" s="45">
        <f t="shared" si="1668"/>
        <v>0</v>
      </c>
      <c r="JS474" s="45">
        <f t="shared" si="1668"/>
        <v>0</v>
      </c>
      <c r="JT474" s="45">
        <f t="shared" si="1668"/>
        <v>0</v>
      </c>
      <c r="JU474" s="45">
        <f t="shared" si="1668"/>
        <v>0</v>
      </c>
      <c r="JV474" s="45">
        <f t="shared" si="1668"/>
        <v>0</v>
      </c>
      <c r="JW474" s="45">
        <f t="shared" si="1668"/>
        <v>0</v>
      </c>
      <c r="JX474" s="45">
        <f t="shared" si="1668"/>
        <v>0</v>
      </c>
      <c r="JY474" s="45">
        <f t="shared" si="1668"/>
        <v>0</v>
      </c>
      <c r="JZ474" s="45">
        <f t="shared" si="1668"/>
        <v>0</v>
      </c>
      <c r="KA474" s="45">
        <f t="shared" si="1668"/>
        <v>0</v>
      </c>
      <c r="KB474" s="45">
        <f t="shared" si="1668"/>
        <v>0</v>
      </c>
      <c r="KC474" s="45">
        <f t="shared" si="1668"/>
        <v>0</v>
      </c>
      <c r="KD474" s="45">
        <f t="shared" si="1668"/>
        <v>0</v>
      </c>
      <c r="KE474" s="45">
        <f t="shared" si="1668"/>
        <v>0</v>
      </c>
      <c r="KF474" s="45">
        <f t="shared" si="1668"/>
        <v>0</v>
      </c>
      <c r="KG474" s="45">
        <f t="shared" si="1668"/>
        <v>0</v>
      </c>
      <c r="KH474" s="45">
        <f t="shared" si="1668"/>
        <v>0</v>
      </c>
      <c r="KI474" s="45">
        <f t="shared" si="1668"/>
        <v>0</v>
      </c>
      <c r="KJ474" s="45">
        <f t="shared" si="1668"/>
        <v>0</v>
      </c>
      <c r="KK474" s="45">
        <f t="shared" si="1668"/>
        <v>0</v>
      </c>
      <c r="KL474" s="45">
        <f t="shared" si="1668"/>
        <v>0</v>
      </c>
      <c r="KM474" s="45">
        <f t="shared" si="1668"/>
        <v>0</v>
      </c>
      <c r="KN474" s="45">
        <f t="shared" si="1668"/>
        <v>0</v>
      </c>
      <c r="KO474" s="45">
        <f t="shared" si="1668"/>
        <v>0</v>
      </c>
      <c r="KP474" s="45">
        <f t="shared" si="1668"/>
        <v>0</v>
      </c>
      <c r="KQ474" s="45">
        <f t="shared" ref="KQ474:LT474" si="1669">KQ504*-1</f>
        <v>0</v>
      </c>
      <c r="KR474" s="45">
        <f t="shared" si="1669"/>
        <v>0</v>
      </c>
      <c r="KS474" s="45">
        <f t="shared" si="1669"/>
        <v>0</v>
      </c>
      <c r="KT474" s="45">
        <f t="shared" si="1669"/>
        <v>0</v>
      </c>
      <c r="KU474" s="45">
        <f t="shared" si="1669"/>
        <v>0</v>
      </c>
      <c r="KV474" s="45">
        <f t="shared" si="1669"/>
        <v>0</v>
      </c>
      <c r="KW474" s="45">
        <f t="shared" si="1669"/>
        <v>0</v>
      </c>
      <c r="KX474" s="45">
        <f t="shared" si="1669"/>
        <v>0</v>
      </c>
      <c r="KY474" s="45">
        <f t="shared" si="1669"/>
        <v>0</v>
      </c>
      <c r="KZ474" s="45">
        <f t="shared" si="1669"/>
        <v>0</v>
      </c>
      <c r="LA474" s="45">
        <f t="shared" si="1669"/>
        <v>0</v>
      </c>
      <c r="LB474" s="45">
        <f t="shared" si="1669"/>
        <v>0</v>
      </c>
      <c r="LC474" s="45">
        <f t="shared" si="1669"/>
        <v>0</v>
      </c>
      <c r="LD474" s="45">
        <f t="shared" si="1669"/>
        <v>0</v>
      </c>
      <c r="LE474" s="45">
        <f t="shared" si="1669"/>
        <v>0</v>
      </c>
      <c r="LF474" s="45">
        <f t="shared" si="1669"/>
        <v>0</v>
      </c>
      <c r="LG474" s="45">
        <f t="shared" si="1669"/>
        <v>0</v>
      </c>
      <c r="LH474" s="45">
        <f t="shared" si="1669"/>
        <v>0</v>
      </c>
      <c r="LI474" s="45">
        <f t="shared" si="1669"/>
        <v>0</v>
      </c>
      <c r="LJ474" s="45">
        <f t="shared" si="1669"/>
        <v>0</v>
      </c>
      <c r="LK474" s="45">
        <f t="shared" si="1669"/>
        <v>0</v>
      </c>
      <c r="LL474" s="45">
        <f t="shared" si="1669"/>
        <v>0</v>
      </c>
      <c r="LM474" s="45">
        <f t="shared" si="1669"/>
        <v>0</v>
      </c>
      <c r="LN474" s="45">
        <f t="shared" si="1669"/>
        <v>0</v>
      </c>
      <c r="LO474" s="45">
        <f t="shared" si="1669"/>
        <v>0</v>
      </c>
      <c r="LP474" s="45">
        <f t="shared" si="1669"/>
        <v>0</v>
      </c>
      <c r="LQ474" s="45">
        <f t="shared" si="1669"/>
        <v>0</v>
      </c>
      <c r="LR474" s="45">
        <f t="shared" si="1669"/>
        <v>0</v>
      </c>
      <c r="LS474" s="45">
        <f t="shared" si="1669"/>
        <v>0</v>
      </c>
      <c r="LT474" s="45">
        <f t="shared" si="1669"/>
        <v>0</v>
      </c>
      <c r="LU474" s="45"/>
      <c r="LV474" s="45"/>
      <c r="LW474" s="45"/>
      <c r="LX474" s="45"/>
      <c r="LY474" s="45"/>
      <c r="LZ474" s="45"/>
      <c r="MA474" s="45"/>
      <c r="MB474" s="45"/>
      <c r="MC474" s="45"/>
      <c r="MD474" s="45"/>
      <c r="ME474" s="45"/>
      <c r="MF474" s="45"/>
      <c r="MG474" s="45"/>
      <c r="MH474" s="45"/>
      <c r="MI474" s="45"/>
      <c r="MJ474" s="45"/>
      <c r="MK474" s="45"/>
      <c r="ML474" s="45"/>
      <c r="MM474" s="45"/>
      <c r="MN474" s="45"/>
      <c r="MO474" s="45"/>
      <c r="MP474" s="45"/>
      <c r="MQ474" s="45"/>
      <c r="MR474" s="45"/>
      <c r="MS474" s="45"/>
      <c r="MT474" s="45"/>
      <c r="MU474" s="45"/>
      <c r="MV474" s="45"/>
      <c r="MW474" s="45"/>
      <c r="MX474" s="45"/>
      <c r="MY474" s="45"/>
      <c r="MZ474" s="45"/>
      <c r="NA474" s="45"/>
      <c r="NB474" s="45"/>
      <c r="NC474" s="45"/>
      <c r="ND474" s="45"/>
      <c r="NE474" s="45"/>
      <c r="NF474" s="45"/>
      <c r="NG474" s="45"/>
      <c r="NH474" s="45"/>
      <c r="NI474" s="45"/>
      <c r="NJ474" s="45"/>
      <c r="NK474" s="45"/>
      <c r="NL474" s="45"/>
      <c r="NM474" s="45"/>
      <c r="NN474" s="45"/>
      <c r="NO474" s="45"/>
      <c r="NP474" s="45"/>
      <c r="NQ474" s="45"/>
      <c r="NR474" s="45"/>
      <c r="NS474" s="45"/>
      <c r="NT474" s="45"/>
      <c r="NU474" s="45"/>
      <c r="NV474" s="45"/>
      <c r="NW474" s="45"/>
      <c r="NX474" s="45"/>
      <c r="NY474" s="45"/>
      <c r="NZ474" s="45"/>
      <c r="OA474" s="45"/>
      <c r="OB474" s="45"/>
      <c r="OC474" s="45"/>
      <c r="OD474" s="45"/>
      <c r="OE474" s="45"/>
      <c r="OF474" s="45"/>
      <c r="OG474" s="45"/>
      <c r="OH474" s="45"/>
      <c r="OI474" s="45"/>
      <c r="OJ474" s="45"/>
      <c r="OK474" s="45"/>
      <c r="OL474" s="45"/>
      <c r="OM474" s="45"/>
      <c r="ON474" s="45"/>
      <c r="OO474" s="45"/>
      <c r="OP474" s="45"/>
      <c r="OQ474" s="45"/>
      <c r="OR474" s="45"/>
      <c r="OS474" s="45"/>
      <c r="OT474" s="45"/>
      <c r="OU474" s="45"/>
      <c r="OV474" s="45"/>
      <c r="OW474" s="45"/>
      <c r="OX474" s="45"/>
      <c r="OY474" s="45"/>
      <c r="OZ474" s="45"/>
      <c r="PA474" s="45"/>
      <c r="PB474" s="45"/>
      <c r="PC474" s="45"/>
      <c r="PD474" s="45"/>
      <c r="PE474" s="45"/>
      <c r="PF474" s="45"/>
      <c r="PG474" s="45"/>
      <c r="PH474" s="45"/>
      <c r="PI474" s="45"/>
      <c r="PJ474" s="45"/>
      <c r="PK474" s="45"/>
      <c r="PL474" s="45"/>
      <c r="PM474" s="45"/>
      <c r="PN474" s="45"/>
      <c r="PO474" s="45"/>
      <c r="PP474" s="45"/>
      <c r="PQ474" s="45"/>
      <c r="PR474" s="45"/>
      <c r="PS474" s="45"/>
      <c r="PT474" s="45"/>
      <c r="PU474" s="45"/>
      <c r="PV474" s="45"/>
      <c r="PW474" s="45"/>
      <c r="PX474" s="45"/>
      <c r="PY474" s="45"/>
      <c r="PZ474" s="45"/>
      <c r="QA474" s="45"/>
      <c r="QB474" s="45"/>
      <c r="QC474" s="45"/>
      <c r="QD474" s="45"/>
      <c r="QE474" s="45"/>
      <c r="QF474" s="45"/>
      <c r="QG474" s="45"/>
      <c r="QH474" s="45"/>
      <c r="QI474" s="45"/>
      <c r="QJ474" s="45"/>
      <c r="QK474" s="45"/>
      <c r="QL474" s="45"/>
      <c r="QM474" s="45"/>
      <c r="QN474" s="45"/>
      <c r="QO474" s="45"/>
      <c r="QP474" s="45"/>
      <c r="QQ474" s="45"/>
      <c r="QR474" s="45"/>
      <c r="QS474" s="45"/>
      <c r="QT474" s="45"/>
      <c r="QU474" s="45"/>
    </row>
    <row r="475" spans="1:463" ht="15" customHeight="1" outlineLevel="1">
      <c r="C475" s="9" t="s">
        <v>375</v>
      </c>
      <c r="D475" s="12"/>
      <c r="E475" s="113" t="s">
        <v>95</v>
      </c>
      <c r="F475" s="56" t="str">
        <f ca="1">IF(ROUND(H448-H475, 0)=0, "OK", "NO")</f>
        <v>OK</v>
      </c>
      <c r="G475" s="56"/>
      <c r="H475" s="99">
        <f t="shared" ca="1" si="1573"/>
        <v>7064045.0343191968</v>
      </c>
      <c r="I475" s="106">
        <f t="shared" ref="I475:AV475" ca="1" si="1670">SUM(I473:I474)</f>
        <v>4418618.8246154245</v>
      </c>
      <c r="J475" s="106">
        <f t="shared" ca="1" si="1670"/>
        <v>-77953.25</v>
      </c>
      <c r="K475" s="106">
        <f t="shared" ca="1" si="1670"/>
        <v>-77953.25</v>
      </c>
      <c r="L475" s="106">
        <f t="shared" ca="1" si="1670"/>
        <v>-77953.25</v>
      </c>
      <c r="M475" s="106">
        <f t="shared" ca="1" si="1670"/>
        <v>22742.774190975993</v>
      </c>
      <c r="N475" s="106">
        <f t="shared" ca="1" si="1670"/>
        <v>-4113343.8622220005</v>
      </c>
      <c r="O475" s="106">
        <f t="shared" ca="1" si="1670"/>
        <v>4214.064453001949</v>
      </c>
      <c r="P475" s="106">
        <f t="shared" ca="1" si="1670"/>
        <v>322590.67428055755</v>
      </c>
      <c r="Q475" s="106">
        <f t="shared" ca="1" si="1670"/>
        <v>-284205.69943588693</v>
      </c>
      <c r="R475" s="106">
        <f t="shared" ca="1" si="1670"/>
        <v>-51607.254991442547</v>
      </c>
      <c r="S475" s="106">
        <f t="shared" ca="1" si="1670"/>
        <v>8656.4779168938694</v>
      </c>
      <c r="T475" s="106">
        <f t="shared" ca="1" si="1670"/>
        <v>-15816.143880331423</v>
      </c>
      <c r="U475" s="106">
        <f t="shared" ca="1" si="1670"/>
        <v>32704.772536557168</v>
      </c>
      <c r="V475" s="106">
        <f t="shared" ca="1" si="1670"/>
        <v>-9493.0498608839116</v>
      </c>
      <c r="W475" s="106">
        <f t="shared" ca="1" si="1670"/>
        <v>7225.0366752241389</v>
      </c>
      <c r="X475" s="106">
        <f t="shared" ca="1" si="1670"/>
        <v>-23740.352769220481</v>
      </c>
      <c r="Y475" s="106">
        <f t="shared" ca="1" si="1670"/>
        <v>118918.91952222734</v>
      </c>
      <c r="Z475" s="106">
        <f t="shared" ca="1" si="1670"/>
        <v>-151498.61610255355</v>
      </c>
      <c r="AA475" s="106">
        <f t="shared" ca="1" si="1670"/>
        <v>-50562.140506401192</v>
      </c>
      <c r="AB475" s="106">
        <f t="shared" ca="1" si="1670"/>
        <v>39596.416596379713</v>
      </c>
      <c r="AC475" s="106">
        <f t="shared" ca="1" si="1670"/>
        <v>-16999.537435818696</v>
      </c>
      <c r="AD475" s="106">
        <f t="shared" ca="1" si="1670"/>
        <v>-1564.919921921537</v>
      </c>
      <c r="AE475" s="106">
        <f t="shared" ca="1" si="1670"/>
        <v>263049.64200440748</v>
      </c>
      <c r="AF475" s="106">
        <f t="shared" ca="1" si="1670"/>
        <v>186720.91666666666</v>
      </c>
      <c r="AG475" s="106">
        <f t="shared" ca="1" si="1670"/>
        <v>-213243.46201556158</v>
      </c>
      <c r="AH475" s="106">
        <f t="shared" ca="1" si="1670"/>
        <v>-43404.088497315533</v>
      </c>
      <c r="AI475" s="106">
        <f t="shared" ca="1" si="1670"/>
        <v>66000.89955018129</v>
      </c>
      <c r="AJ475" s="106">
        <f t="shared" ca="1" si="1670"/>
        <v>-273847.96286084317</v>
      </c>
      <c r="AK475" s="106">
        <f t="shared" ca="1" si="1670"/>
        <v>114801.44268237919</v>
      </c>
      <c r="AL475" s="106">
        <f t="shared" ca="1" si="1670"/>
        <v>117784.29790014785</v>
      </c>
      <c r="AM475" s="106">
        <f t="shared" ca="1" si="1670"/>
        <v>-156890.46435783675</v>
      </c>
      <c r="AN475" s="106">
        <f t="shared" ca="1" si="1670"/>
        <v>158273.00882189631</v>
      </c>
      <c r="AO475" s="106">
        <f t="shared" ca="1" si="1670"/>
        <v>188388.73586939997</v>
      </c>
      <c r="AP475" s="106">
        <f t="shared" ca="1" si="1670"/>
        <v>-123952.22932608316</v>
      </c>
      <c r="AQ475" s="106">
        <f t="shared" ca="1" si="1670"/>
        <v>156516.63142715849</v>
      </c>
      <c r="AR475" s="106">
        <f t="shared" ca="1" si="1670"/>
        <v>115793.44112907018</v>
      </c>
      <c r="AS475" s="106">
        <f t="shared" ca="1" si="1670"/>
        <v>-218410.15374786936</v>
      </c>
      <c r="AT475" s="106">
        <f t="shared" ca="1" si="1670"/>
        <v>31020.41369763852</v>
      </c>
      <c r="AU475" s="106">
        <f t="shared" ca="1" si="1670"/>
        <v>64145.349434426047</v>
      </c>
      <c r="AV475" s="106">
        <f t="shared" ca="1" si="1670"/>
        <v>-233858.86837253632</v>
      </c>
      <c r="AW475" s="106">
        <f t="shared" ref="AW475:DH475" ca="1" si="1671">SUM(AW473:AW474)</f>
        <v>116873.16505763363</v>
      </c>
      <c r="AX475" s="106">
        <f t="shared" ca="1" si="1671"/>
        <v>120063.00676977434</v>
      </c>
      <c r="AY475" s="106">
        <f t="shared" ca="1" si="1671"/>
        <v>-157863.98146006913</v>
      </c>
      <c r="AZ475" s="106">
        <f t="shared" ca="1" si="1671"/>
        <v>157482.94874350922</v>
      </c>
      <c r="BA475" s="106">
        <f t="shared" ca="1" si="1671"/>
        <v>187912.71177179174</v>
      </c>
      <c r="BB475" s="106">
        <f t="shared" ca="1" si="1671"/>
        <v>-124562.67435748137</v>
      </c>
      <c r="BC475" s="106">
        <f t="shared" ca="1" si="1671"/>
        <v>153603.87972625194</v>
      </c>
      <c r="BD475" s="106">
        <f t="shared" ca="1" si="1671"/>
        <v>112987.64062291665</v>
      </c>
      <c r="BE475" s="106">
        <f t="shared" ca="1" si="1671"/>
        <v>-219292.22181023832</v>
      </c>
      <c r="BF475" s="106">
        <f t="shared" ca="1" si="1671"/>
        <v>30169.399158109216</v>
      </c>
      <c r="BG475" s="106">
        <f t="shared" ca="1" si="1671"/>
        <v>63182.423378080683</v>
      </c>
      <c r="BH475" s="106">
        <f t="shared" ca="1" si="1671"/>
        <v>-234876.43273146101</v>
      </c>
      <c r="BI475" s="106">
        <f t="shared" ca="1" si="1671"/>
        <v>115607.84131305906</v>
      </c>
      <c r="BJ475" s="106">
        <f t="shared" ca="1" si="1671"/>
        <v>120744.24514624313</v>
      </c>
      <c r="BK475" s="106">
        <f t="shared" ca="1" si="1671"/>
        <v>-156941.9628305955</v>
      </c>
      <c r="BL475" s="106">
        <f t="shared" ca="1" si="1671"/>
        <v>158542.47801326495</v>
      </c>
      <c r="BM475" s="106">
        <f t="shared" ca="1" si="1671"/>
        <v>186922.85126932722</v>
      </c>
      <c r="BN475" s="106">
        <f t="shared" ca="1" si="1671"/>
        <v>-123317.38597341986</v>
      </c>
      <c r="BO475" s="106">
        <f t="shared" ca="1" si="1671"/>
        <v>152126.92499473278</v>
      </c>
      <c r="BP475" s="106">
        <f t="shared" ca="1" si="1671"/>
        <v>111809.3953707277</v>
      </c>
      <c r="BQ475" s="106">
        <f t="shared" ca="1" si="1671"/>
        <v>-220535.1071878458</v>
      </c>
      <c r="BR475" s="106">
        <f t="shared" ca="1" si="1671"/>
        <v>29210.11140080529</v>
      </c>
      <c r="BS475" s="106">
        <f t="shared" ca="1" si="1671"/>
        <v>62229.073743744106</v>
      </c>
      <c r="BT475" s="106">
        <f t="shared" ca="1" si="1671"/>
        <v>-235886.63546343625</v>
      </c>
      <c r="BU475" s="106">
        <f t="shared" ca="1" si="1671"/>
        <v>114238.9800794638</v>
      </c>
      <c r="BV475" s="106">
        <f t="shared" ca="1" si="1671"/>
        <v>121437.99902083419</v>
      </c>
      <c r="BW475" s="106">
        <f t="shared" ca="1" si="1671"/>
        <v>-156114.75823190052</v>
      </c>
      <c r="BX475" s="106">
        <f t="shared" ca="1" si="1671"/>
        <v>159494.25802923448</v>
      </c>
      <c r="BY475" s="106">
        <f t="shared" ca="1" si="1671"/>
        <v>185053.52860830081</v>
      </c>
      <c r="BZ475" s="106">
        <f t="shared" ca="1" si="1671"/>
        <v>-122227.62646803145</v>
      </c>
      <c r="CA475" s="106">
        <f t="shared" ca="1" si="1671"/>
        <v>150545.53348591147</v>
      </c>
      <c r="CB475" s="106">
        <f t="shared" ca="1" si="1671"/>
        <v>110518.25620559548</v>
      </c>
      <c r="CC475" s="106">
        <f t="shared" ca="1" si="1671"/>
        <v>-222117.2820241226</v>
      </c>
      <c r="CD475" s="106">
        <f t="shared" ca="1" si="1671"/>
        <v>27911.338092960897</v>
      </c>
      <c r="CE475" s="106">
        <f t="shared" ca="1" si="1671"/>
        <v>61157.801233998151</v>
      </c>
      <c r="CF475" s="106">
        <f t="shared" ca="1" si="1671"/>
        <v>-237060.02569331747</v>
      </c>
      <c r="CG475" s="106">
        <f t="shared" ca="1" si="1671"/>
        <v>112757.40286138226</v>
      </c>
      <c r="CH475" s="106">
        <f t="shared" ca="1" si="1671"/>
        <v>122019.25360274484</v>
      </c>
      <c r="CI475" s="106">
        <f t="shared" ca="1" si="1671"/>
        <v>-155147.83798440604</v>
      </c>
      <c r="CJ475" s="106">
        <f t="shared" ca="1" si="1671"/>
        <v>160646.06413322419</v>
      </c>
      <c r="CK475" s="106">
        <f t="shared" ca="1" si="1671"/>
        <v>183328.54285835067</v>
      </c>
      <c r="CL475" s="106">
        <f t="shared" ca="1" si="1671"/>
        <v>-123930.96945189733</v>
      </c>
      <c r="CM475" s="106">
        <f t="shared" ca="1" si="1671"/>
        <v>149105.01296729571</v>
      </c>
      <c r="CN475" s="106">
        <f t="shared" ca="1" si="1671"/>
        <v>109364.02321954248</v>
      </c>
      <c r="CO475" s="106">
        <f t="shared" ca="1" si="1671"/>
        <v>-223565.81582202483</v>
      </c>
      <c r="CP475" s="106">
        <f t="shared" ca="1" si="1671"/>
        <v>27177.839599435811</v>
      </c>
      <c r="CQ475" s="106">
        <f t="shared" ca="1" si="1671"/>
        <v>60218.426018397957</v>
      </c>
      <c r="CR475" s="106">
        <f t="shared" ca="1" si="1671"/>
        <v>-238010.69392226287</v>
      </c>
      <c r="CS475" s="106">
        <f t="shared" ca="1" si="1671"/>
        <v>111417.13141176873</v>
      </c>
      <c r="CT475" s="106">
        <f t="shared" ca="1" si="1671"/>
        <v>122737.99326694349</v>
      </c>
      <c r="CU475" s="106">
        <f t="shared" ca="1" si="1671"/>
        <v>-154378.32721782307</v>
      </c>
      <c r="CV475" s="106">
        <f t="shared" ca="1" si="1671"/>
        <v>161814.19083869286</v>
      </c>
      <c r="CW475" s="106">
        <f t="shared" ca="1" si="1671"/>
        <v>181622.63601360185</v>
      </c>
      <c r="CX475" s="106">
        <f t="shared" ca="1" si="1671"/>
        <v>-125606.96986802023</v>
      </c>
      <c r="CY475" s="106">
        <f t="shared" ca="1" si="1671"/>
        <v>147680.1339361096</v>
      </c>
      <c r="CZ475" s="106">
        <f t="shared" ca="1" si="1671"/>
        <v>107771.47444021759</v>
      </c>
      <c r="DA475" s="106">
        <f t="shared" ca="1" si="1671"/>
        <v>-225005.940178669</v>
      </c>
      <c r="DB475" s="106">
        <f t="shared" ca="1" si="1671"/>
        <v>26229.493536760136</v>
      </c>
      <c r="DC475" s="106">
        <f t="shared" ca="1" si="1671"/>
        <v>59285.766831389592</v>
      </c>
      <c r="DD475" s="106">
        <f t="shared" ca="1" si="1671"/>
        <v>-238999.92204485362</v>
      </c>
      <c r="DE475" s="106">
        <f t="shared" ca="1" si="1671"/>
        <v>110134.70855575713</v>
      </c>
      <c r="DF475" s="106">
        <f t="shared" ca="1" si="1671"/>
        <v>123520.91752216985</v>
      </c>
      <c r="DG475" s="106">
        <f t="shared" ca="1" si="1671"/>
        <v>-155894.45127083105</v>
      </c>
      <c r="DH475" s="106">
        <f t="shared" ca="1" si="1671"/>
        <v>160412.86508489697</v>
      </c>
      <c r="DI475" s="106">
        <f t="shared" ref="DI475:FT475" ca="1" si="1672">SUM(DI473:DI474)</f>
        <v>179935.54984987326</v>
      </c>
      <c r="DJ475" s="106">
        <f t="shared" ca="1" si="1672"/>
        <v>-127261.47915536449</v>
      </c>
      <c r="DK475" s="106">
        <f t="shared" ca="1" si="1672"/>
        <v>146270.66632756489</v>
      </c>
      <c r="DL475" s="106">
        <f t="shared" ca="1" si="1672"/>
        <v>106020.17489548215</v>
      </c>
      <c r="DM475" s="106">
        <f t="shared" ca="1" si="1672"/>
        <v>-226437.88801511776</v>
      </c>
      <c r="DN475" s="106">
        <f t="shared" ca="1" si="1672"/>
        <v>25284.429703175963</v>
      </c>
      <c r="DO475" s="106">
        <f t="shared" ca="1" si="1672"/>
        <v>58359.640901059727</v>
      </c>
      <c r="DP475" s="106">
        <f t="shared" ca="1" si="1672"/>
        <v>-239982.53347416216</v>
      </c>
      <c r="DQ475" s="106">
        <f t="shared" ca="1" si="1672"/>
        <v>108863.89943956328</v>
      </c>
      <c r="DR475" s="106">
        <f t="shared" ca="1" si="1672"/>
        <v>124320.47729881672</v>
      </c>
      <c r="DS475" s="106">
        <f t="shared" ca="1" si="1672"/>
        <v>-157395.60195459897</v>
      </c>
      <c r="DT475" s="106">
        <f t="shared" ca="1" si="1672"/>
        <v>158818.6950394731</v>
      </c>
      <c r="DU475" s="106">
        <f t="shared" ca="1" si="1672"/>
        <v>178267.02584569994</v>
      </c>
      <c r="DV475" s="106">
        <f t="shared" ca="1" si="1672"/>
        <v>-128898.15910444419</v>
      </c>
      <c r="DW475" s="106">
        <f t="shared" ca="1" si="1672"/>
        <v>144876.37943870606</v>
      </c>
      <c r="DX475" s="106">
        <f t="shared" ca="1" si="1672"/>
        <v>104280.18763569133</v>
      </c>
      <c r="DY475" s="106">
        <f t="shared" ca="1" si="1672"/>
        <v>-227861.89365383185</v>
      </c>
      <c r="DZ475" s="106">
        <f t="shared" ca="1" si="1672"/>
        <v>24124.221828089729</v>
      </c>
      <c r="EA475" s="106">
        <f t="shared" ca="1" si="1672"/>
        <v>57439.863876406685</v>
      </c>
      <c r="EB475" s="106">
        <f t="shared" ca="1" si="1672"/>
        <v>-241007.72431397799</v>
      </c>
      <c r="EC475" s="106">
        <f t="shared" ca="1" si="1672"/>
        <v>107604.48512789248</v>
      </c>
      <c r="ED475" s="106">
        <f t="shared" ca="1" si="1672"/>
        <v>125132.47037158345</v>
      </c>
      <c r="EE475" s="106">
        <f t="shared" ca="1" si="1672"/>
        <v>-158882.0213141687</v>
      </c>
      <c r="EF475" s="106">
        <f t="shared" ca="1" si="1672"/>
        <v>157240.89609870064</v>
      </c>
      <c r="EG475" s="106">
        <f t="shared" ca="1" si="1672"/>
        <v>176616.8051019987</v>
      </c>
      <c r="EH475" s="106">
        <f t="shared" ca="1" si="1672"/>
        <v>-130517.26540503891</v>
      </c>
      <c r="EI475" s="106">
        <f t="shared" ca="1" si="1672"/>
        <v>143497.04185086393</v>
      </c>
      <c r="EJ475" s="106">
        <f t="shared" ca="1" si="1672"/>
        <v>102551.24703840917</v>
      </c>
      <c r="EK475" s="106">
        <f t="shared" ca="1" si="1672"/>
        <v>-229278.19289761683</v>
      </c>
      <c r="EL475" s="106">
        <f t="shared" ca="1" si="1672"/>
        <v>23403.404385553735</v>
      </c>
      <c r="EM475" s="106">
        <f t="shared" ca="1" si="1672"/>
        <v>56526.249753092823</v>
      </c>
      <c r="EN475" s="106">
        <f t="shared" ca="1" si="1672"/>
        <v>-241928.66781112435</v>
      </c>
      <c r="EO475" s="106">
        <f t="shared" ca="1" si="1672"/>
        <v>106356.24553625932</v>
      </c>
      <c r="EP475" s="106">
        <f t="shared" ca="1" si="1672"/>
        <v>125956.88279405158</v>
      </c>
      <c r="EQ475" s="106">
        <f t="shared" ca="1" si="1672"/>
        <v>-160353.95221040247</v>
      </c>
      <c r="ER475" s="106">
        <f t="shared" ca="1" si="1672"/>
        <v>155679.21621724544</v>
      </c>
      <c r="ES475" s="106">
        <f t="shared" ca="1" si="1672"/>
        <v>174992.85711826786</v>
      </c>
      <c r="ET475" s="106">
        <f t="shared" ca="1" si="1672"/>
        <v>-132119.05427907949</v>
      </c>
      <c r="EU475" s="106">
        <f t="shared" ca="1" si="1672"/>
        <v>141720.97845408123</v>
      </c>
      <c r="EV475" s="106">
        <f t="shared" ca="1" si="1672"/>
        <v>100833.08629986744</v>
      </c>
      <c r="EW475" s="106">
        <f t="shared" ca="1" si="1672"/>
        <v>-230687.02311010403</v>
      </c>
      <c r="EX475" s="106">
        <f t="shared" ca="1" si="1672"/>
        <v>22467.065743725274</v>
      </c>
      <c r="EY475" s="106">
        <f t="shared" ca="1" si="1672"/>
        <v>55618.61079763696</v>
      </c>
      <c r="EZ475" s="106">
        <f t="shared" ca="1" si="1672"/>
        <v>-242892.57568746048</v>
      </c>
      <c r="FA475" s="106">
        <f t="shared" ca="1" si="1672"/>
        <v>105118.95935176118</v>
      </c>
      <c r="FB475" s="106">
        <f t="shared" ca="1" si="1672"/>
        <v>126793.69950418151</v>
      </c>
      <c r="FC475" s="106">
        <f t="shared" ca="1" si="1672"/>
        <v>-161811.63840149343</v>
      </c>
      <c r="FD475" s="106">
        <f t="shared" ca="1" si="1672"/>
        <v>154133.4026152509</v>
      </c>
      <c r="FE475" s="106">
        <f t="shared" ca="1" si="1672"/>
        <v>173393.67877681204</v>
      </c>
      <c r="FF475" s="106">
        <f t="shared" ca="1" si="1672"/>
        <v>-133703.78256350593</v>
      </c>
      <c r="FG475" s="106">
        <f t="shared" ca="1" si="1672"/>
        <v>139610.11699668845</v>
      </c>
      <c r="FH475" s="106">
        <f t="shared" ca="1" si="1672"/>
        <v>99125.437351089873</v>
      </c>
      <c r="FI475" s="106">
        <f t="shared" ca="1" si="1672"/>
        <v>-232088.62329781058</v>
      </c>
      <c r="FJ475" s="106">
        <f t="shared" ca="1" si="1672"/>
        <v>21533.254862474976</v>
      </c>
      <c r="FK475" s="106">
        <f t="shared" ca="1" si="1672"/>
        <v>54716.757470004348</v>
      </c>
      <c r="FL475" s="106">
        <f t="shared" ca="1" si="1672"/>
        <v>-243828.97589268273</v>
      </c>
      <c r="FM475" s="106">
        <f t="shared" ca="1" si="1672"/>
        <v>103892.40395229774</v>
      </c>
      <c r="FN475" s="106">
        <f t="shared" ca="1" si="1672"/>
        <v>126559.85078740999</v>
      </c>
      <c r="FO475" s="106">
        <f t="shared" ca="1" si="1672"/>
        <v>-163255.32462599833</v>
      </c>
      <c r="FP475" s="106">
        <f t="shared" ca="1" si="1672"/>
        <v>152603.20169439865</v>
      </c>
      <c r="FQ475" s="106">
        <f t="shared" ca="1" si="1672"/>
        <v>171812.02378604744</v>
      </c>
      <c r="FR475" s="106">
        <f t="shared" ca="1" si="1672"/>
        <v>-135271.70779461582</v>
      </c>
      <c r="FS475" s="106">
        <f t="shared" ca="1" si="1672"/>
        <v>137513.51160519538</v>
      </c>
      <c r="FT475" s="106">
        <f t="shared" ca="1" si="1672"/>
        <v>97428.030772460494</v>
      </c>
      <c r="FU475" s="106">
        <f t="shared" ref="FU475:IF475" ca="1" si="1673">SUM(FU473:FU474)</f>
        <v>-233483.2341938212</v>
      </c>
      <c r="FV475" s="106">
        <f t="shared" ca="1" si="1673"/>
        <v>20383.607115540792</v>
      </c>
      <c r="FW475" s="106">
        <f t="shared" ca="1" si="1673"/>
        <v>53820.498344550164</v>
      </c>
      <c r="FX475" s="106">
        <f t="shared" ca="1" si="1673"/>
        <v>-244788.27864542836</v>
      </c>
      <c r="FY475" s="106">
        <f t="shared" ca="1" si="1673"/>
        <v>102676.35532419539</v>
      </c>
      <c r="FZ475" s="106">
        <f t="shared" ca="1" si="1673"/>
        <v>125140.75753187438</v>
      </c>
      <c r="GA475" s="106">
        <f t="shared" ca="1" si="1673"/>
        <v>-164685.25668743311</v>
      </c>
      <c r="GB475" s="106">
        <f t="shared" ca="1" si="1673"/>
        <v>151088.35895242263</v>
      </c>
      <c r="GC475" s="106">
        <f t="shared" ca="1" si="1673"/>
        <v>170247.63241895498</v>
      </c>
      <c r="GD475" s="106">
        <f t="shared" ca="1" si="1673"/>
        <v>-136823.08829394955</v>
      </c>
      <c r="GE475" s="106">
        <f t="shared" ca="1" si="1673"/>
        <v>135430.85146880691</v>
      </c>
      <c r="GF475" s="106">
        <f t="shared" ca="1" si="1673"/>
        <v>95740.595706690583</v>
      </c>
      <c r="GG475" s="106">
        <f t="shared" ca="1" si="1673"/>
        <v>-234871.0983431366</v>
      </c>
      <c r="GH475" s="106">
        <f t="shared" ca="1" si="1673"/>
        <v>19672.438444620617</v>
      </c>
      <c r="GI475" s="106">
        <f t="shared" ca="1" si="1673"/>
        <v>52929.640029272676</v>
      </c>
      <c r="GJ475" s="106">
        <f t="shared" ca="1" si="1673"/>
        <v>-245637.12477626343</v>
      </c>
      <c r="GK475" s="106">
        <f t="shared" ca="1" si="1673"/>
        <v>101470.58797818943</v>
      </c>
      <c r="GL475" s="106">
        <f t="shared" ca="1" si="1673"/>
        <v>123734.15735985443</v>
      </c>
      <c r="GM475" s="106">
        <f t="shared" ca="1" si="1673"/>
        <v>-166094.35690293077</v>
      </c>
      <c r="GN475" s="106">
        <f t="shared" ca="1" si="1673"/>
        <v>149588.61889603091</v>
      </c>
      <c r="GO475" s="106">
        <f t="shared" ca="1" si="1673"/>
        <v>168334.0122701829</v>
      </c>
      <c r="GP475" s="106">
        <f t="shared" ca="1" si="1673"/>
        <v>-138358.18325575494</v>
      </c>
      <c r="GQ475" s="106">
        <f t="shared" ca="1" si="1673"/>
        <v>133361.82464808688</v>
      </c>
      <c r="GR475" s="106">
        <f t="shared" ca="1" si="1673"/>
        <v>94062.859770141615</v>
      </c>
      <c r="GS475" s="106">
        <f t="shared" ca="1" si="1673"/>
        <v>-236252.46018973546</v>
      </c>
      <c r="GT475" s="106">
        <f t="shared" ca="1" si="1673"/>
        <v>18745.038162416306</v>
      </c>
      <c r="GU475" s="106">
        <f t="shared" ca="1" si="1673"/>
        <v>52043.987083330168</v>
      </c>
      <c r="GV475" s="106">
        <f t="shared" ca="1" si="1673"/>
        <v>-246533.22405497695</v>
      </c>
      <c r="GW475" s="106">
        <f t="shared" ca="1" si="1673"/>
        <v>100274.87486371992</v>
      </c>
      <c r="GX475" s="106">
        <f t="shared" ca="1" si="1673"/>
        <v>122339.80311022456</v>
      </c>
      <c r="GY475" s="106">
        <f t="shared" ca="1" si="1673"/>
        <v>-167480.02610406355</v>
      </c>
      <c r="GZ475" s="106">
        <f t="shared" ca="1" si="1673"/>
        <v>148103.72495218806</v>
      </c>
      <c r="HA475" s="106">
        <f t="shared" ca="1" si="1673"/>
        <v>165928.53381492355</v>
      </c>
      <c r="HB475" s="106">
        <f t="shared" ca="1" si="1673"/>
        <v>-139877.25283607951</v>
      </c>
      <c r="HC475" s="106">
        <f t="shared" ca="1" si="1673"/>
        <v>131306.11798062912</v>
      </c>
      <c r="HD475" s="106">
        <f t="shared" ca="1" si="1673"/>
        <v>92394.548962454763</v>
      </c>
      <c r="HE475" s="106">
        <f t="shared" ca="1" si="1673"/>
        <v>-237627.56616539485</v>
      </c>
      <c r="HF475" s="106">
        <f t="shared" ca="1" si="1673"/>
        <v>17819.375982939382</v>
      </c>
      <c r="HG475" s="106">
        <f t="shared" ca="1" si="1673"/>
        <v>51163.341932775082</v>
      </c>
      <c r="HH475" s="106">
        <f t="shared" ca="1" si="1673"/>
        <v>-247424.27067051677</v>
      </c>
      <c r="HI475" s="106">
        <f t="shared" ca="1" si="1673"/>
        <v>99088.987281492504</v>
      </c>
      <c r="HJ475" s="106">
        <f t="shared" ca="1" si="1673"/>
        <v>120957.44619237492</v>
      </c>
      <c r="HK475" s="106">
        <f t="shared" ca="1" si="1673"/>
        <v>-168852.68597529471</v>
      </c>
      <c r="HL475" s="106">
        <f t="shared" ca="1" si="1673"/>
        <v>146638.67010402834</v>
      </c>
      <c r="HM475" s="106">
        <f t="shared" ca="1" si="1673"/>
        <v>163539.54276264005</v>
      </c>
      <c r="HN475" s="106">
        <f t="shared" ca="1" si="1673"/>
        <v>-141643.09455937735</v>
      </c>
      <c r="HO475" s="106">
        <f t="shared" ca="1" si="1673"/>
        <v>129263.41698502837</v>
      </c>
      <c r="HP475" s="106">
        <f t="shared" ca="1" si="1673"/>
        <v>90735.387574441993</v>
      </c>
      <c r="HQ475" s="106">
        <f t="shared" ca="1" si="1673"/>
        <v>-238996.66478031955</v>
      </c>
      <c r="HR475" s="106">
        <f t="shared" ca="1" si="1673"/>
        <v>16677.144888215815</v>
      </c>
      <c r="HS475" s="106">
        <f t="shared" ca="1" si="1673"/>
        <v>50287.504784456651</v>
      </c>
      <c r="HT475" s="106">
        <f t="shared" ca="1" si="1673"/>
        <v>-248366.33095651458</v>
      </c>
      <c r="HU475" s="106">
        <f t="shared" ca="1" si="1673"/>
        <v>97912.694794257375</v>
      </c>
      <c r="HV475" s="106">
        <f t="shared" ca="1" si="1673"/>
        <v>119586.83649499866</v>
      </c>
      <c r="HW475" s="106">
        <f t="shared" ca="1" si="1673"/>
        <v>-170212.58571714198</v>
      </c>
      <c r="HX475" s="106">
        <f t="shared" ca="1" si="1673"/>
        <v>145199.33708134992</v>
      </c>
      <c r="HY475" s="106">
        <f t="shared" ca="1" si="1673"/>
        <v>161166.68855697612</v>
      </c>
      <c r="HZ475" s="106">
        <f t="shared" ca="1" si="1673"/>
        <v>-143963.05754260632</v>
      </c>
      <c r="IA475" s="106">
        <f t="shared" ca="1" si="1673"/>
        <v>127233.40576310272</v>
      </c>
      <c r="IB475" s="106">
        <f t="shared" ca="1" si="1673"/>
        <v>89085.098094188186</v>
      </c>
      <c r="IC475" s="106">
        <f t="shared" ca="1" si="1673"/>
        <v>-240360.0067156282</v>
      </c>
      <c r="ID475" s="106">
        <f t="shared" ca="1" si="1673"/>
        <v>15972.449201488103</v>
      </c>
      <c r="IE475" s="106">
        <f t="shared" ca="1" si="1673"/>
        <v>49416.273538044661</v>
      </c>
      <c r="IF475" s="106">
        <f t="shared" ca="1" si="1673"/>
        <v>-209318.88718787156</v>
      </c>
      <c r="IG475" s="106">
        <f t="shared" ref="IG475:KP475" ca="1" si="1674">SUM(IG473:IG474)</f>
        <v>96745.765135755981</v>
      </c>
      <c r="IH475" s="106">
        <f t="shared" ca="1" si="1674"/>
        <v>118228.97323807608</v>
      </c>
      <c r="II475" s="106">
        <f t="shared" ca="1" si="1674"/>
        <v>155475.73886345106</v>
      </c>
      <c r="IJ475" s="106">
        <f t="shared" ca="1" si="1674"/>
        <v>143711.52540252486</v>
      </c>
      <c r="IK475" s="106">
        <f t="shared" ca="1" si="1674"/>
        <v>158809.6194702189</v>
      </c>
      <c r="IL475" s="106">
        <f t="shared" ca="1" si="1674"/>
        <v>23163.90802022838</v>
      </c>
      <c r="IM475" s="106">
        <f t="shared" ca="1" si="1674"/>
        <v>125215.76690031574</v>
      </c>
      <c r="IN475" s="106">
        <f t="shared" ca="1" si="1674"/>
        <v>87443.401111315892</v>
      </c>
      <c r="IO475" s="106">
        <f t="shared" ca="1" si="1674"/>
        <v>-2465198.7378751775</v>
      </c>
      <c r="IP475" s="106">
        <f t="shared" ca="1" si="1674"/>
        <v>15050.769597813218</v>
      </c>
      <c r="IQ475" s="106">
        <f t="shared" ca="1" si="1674"/>
        <v>48208.841213116568</v>
      </c>
      <c r="IR475" s="106">
        <f t="shared" ca="1" si="1674"/>
        <v>-80637.444529571352</v>
      </c>
      <c r="IS475" s="106">
        <f t="shared" ca="1" si="1674"/>
        <v>95564.559834227839</v>
      </c>
      <c r="IT475" s="106">
        <f t="shared" ca="1" si="1674"/>
        <v>116896.70891753971</v>
      </c>
      <c r="IU475" s="106">
        <f t="shared" ca="1" si="1674"/>
        <v>-3463.4393523285107</v>
      </c>
      <c r="IV475" s="106">
        <f t="shared" ca="1" si="1674"/>
        <v>141519.6784323754</v>
      </c>
      <c r="IW475" s="106">
        <f t="shared" ca="1" si="1674"/>
        <v>156467.98249843615</v>
      </c>
      <c r="IX475" s="106">
        <f t="shared" ca="1" si="1674"/>
        <v>20874.114522235031</v>
      </c>
      <c r="IY475" s="106">
        <f t="shared" ca="1" si="1674"/>
        <v>116585.93579200136</v>
      </c>
      <c r="IZ475" s="106">
        <f t="shared" ca="1" si="1674"/>
        <v>74483.101973796744</v>
      </c>
      <c r="JA475" s="106">
        <f t="shared" ca="1" si="1674"/>
        <v>-80546.920075311398</v>
      </c>
      <c r="JB475" s="106">
        <f t="shared" ca="1" si="1674"/>
        <v>14130.627398126122</v>
      </c>
      <c r="JC475" s="106">
        <f t="shared" ca="1" si="1674"/>
        <v>41719.916880377779</v>
      </c>
      <c r="JD475" s="106">
        <f t="shared" ca="1" si="1674"/>
        <v>-87635.804138265812</v>
      </c>
      <c r="JE475" s="106">
        <f t="shared" ca="1" si="1674"/>
        <v>80340.538662486302</v>
      </c>
      <c r="JF475" s="106">
        <f t="shared" ca="1" si="1674"/>
        <v>98442.23723315954</v>
      </c>
      <c r="JG475" s="106">
        <f t="shared" ca="1" si="1674"/>
        <v>-24205.956388950595</v>
      </c>
      <c r="JH475" s="106">
        <f t="shared" ca="1" si="1674"/>
        <v>117991.45010324693</v>
      </c>
      <c r="JI475" s="106">
        <f t="shared" ca="1" si="1674"/>
        <v>130508.79468360837</v>
      </c>
      <c r="JJ475" s="106">
        <f t="shared" ca="1" si="1674"/>
        <v>-4301.0512686401198</v>
      </c>
      <c r="JK475" s="106">
        <f t="shared" ca="1" si="1674"/>
        <v>102937.96321806766</v>
      </c>
      <c r="JL475" s="106">
        <f t="shared" ca="1" si="1674"/>
        <v>72129.431371136336</v>
      </c>
      <c r="JM475" s="106">
        <f t="shared" ca="1" si="1674"/>
        <v>-82671.522988406577</v>
      </c>
      <c r="JN475" s="106">
        <f t="shared" ca="1" si="1674"/>
        <v>12335.797601371823</v>
      </c>
      <c r="JO475" s="106">
        <f t="shared" ca="1" si="1674"/>
        <v>39454.541504924353</v>
      </c>
      <c r="JP475" s="106">
        <f t="shared" ca="1" si="1674"/>
        <v>-89766.734729070537</v>
      </c>
      <c r="JQ475" s="106">
        <f t="shared" ca="1" si="1674"/>
        <v>77865.857767097201</v>
      </c>
      <c r="JR475" s="106">
        <f t="shared" ca="1" si="1674"/>
        <v>96294.296549959603</v>
      </c>
      <c r="JS475" s="106">
        <f t="shared" ca="1" si="1674"/>
        <v>-26959.694262714649</v>
      </c>
      <c r="JT475" s="106">
        <f t="shared" ca="1" si="1674"/>
        <v>115108.67999548319</v>
      </c>
      <c r="JU475" s="106">
        <f t="shared" ca="1" si="1674"/>
        <v>127491.62137405961</v>
      </c>
      <c r="JV475" s="106">
        <f t="shared" ca="1" si="1674"/>
        <v>-7287.9294190162327</v>
      </c>
      <c r="JW475" s="106">
        <f t="shared" ca="1" si="1674"/>
        <v>100171.83814750983</v>
      </c>
      <c r="JX475" s="106">
        <f t="shared" ca="1" si="1674"/>
        <v>69655.529647185147</v>
      </c>
      <c r="JY475" s="106">
        <f t="shared" ca="1" si="1674"/>
        <v>-84920.170482828791</v>
      </c>
      <c r="JZ475" s="106">
        <f t="shared" ca="1" si="1674"/>
        <v>10646.903998183403</v>
      </c>
      <c r="KA475" s="106">
        <f t="shared" ca="1" si="1674"/>
        <v>37261.913407060914</v>
      </c>
      <c r="KB475" s="106">
        <f t="shared" ca="1" si="1674"/>
        <v>-91955.453242000163</v>
      </c>
      <c r="KC475" s="106">
        <f t="shared" ca="1" si="1674"/>
        <v>75265.004794360502</v>
      </c>
      <c r="KD475" s="106">
        <f t="shared" ca="1" si="1674"/>
        <v>94020.570531840756</v>
      </c>
      <c r="KE475" s="106">
        <f t="shared" ca="1" si="1674"/>
        <v>-29839.712966915045</v>
      </c>
      <c r="KF475" s="106">
        <f t="shared" ca="1" si="1674"/>
        <v>112099.44851276719</v>
      </c>
      <c r="KG475" s="106">
        <f t="shared" ca="1" si="1674"/>
        <v>124347.84495954124</v>
      </c>
      <c r="KH475" s="106">
        <f t="shared" ca="1" si="1674"/>
        <v>-10403.206656433293</v>
      </c>
      <c r="KI475" s="106">
        <f t="shared" ca="1" si="1674"/>
        <v>97273.607189599948</v>
      </c>
      <c r="KJ475" s="106">
        <f t="shared" ca="1" si="1674"/>
        <v>67045.088705948699</v>
      </c>
      <c r="KK475" s="106">
        <f t="shared" ca="1" si="1674"/>
        <v>-87309.310159651737</v>
      </c>
      <c r="KL475" s="106">
        <f t="shared" ca="1" si="1674"/>
        <v>8595.0653208225413</v>
      </c>
      <c r="KM475" s="106">
        <f t="shared" ca="1" si="1674"/>
        <v>34925.100888963992</v>
      </c>
      <c r="KN475" s="106">
        <f t="shared" ca="1" si="1674"/>
        <v>-94325.180622317566</v>
      </c>
      <c r="KO475" s="106">
        <f t="shared" ca="1" si="1674"/>
        <v>72520.842424583185</v>
      </c>
      <c r="KP475" s="106">
        <f t="shared" ca="1" si="1674"/>
        <v>91603.786628621107</v>
      </c>
      <c r="KQ475" s="106">
        <f t="shared" ref="KQ475:LT475" ca="1" si="1675">SUM(KQ473:KQ474)</f>
        <v>-32863.514827786421</v>
      </c>
      <c r="KR475" s="106">
        <f t="shared" ca="1" si="1675"/>
        <v>108946.06933128492</v>
      </c>
      <c r="KS475" s="106">
        <f t="shared" ca="1" si="1675"/>
        <v>121059.59287434074</v>
      </c>
      <c r="KT475" s="106">
        <f t="shared" ca="1" si="1675"/>
        <v>3323424.4067751151</v>
      </c>
      <c r="KU475" s="106">
        <f t="shared" ca="1" si="1675"/>
        <v>94225.071601150921</v>
      </c>
      <c r="KV475" s="106">
        <f t="shared" ca="1" si="1675"/>
        <v>64279.760596122956</v>
      </c>
      <c r="KW475" s="106">
        <f t="shared" ca="1" si="1675"/>
        <v>45970.510526386483</v>
      </c>
      <c r="KX475" s="106">
        <f t="shared" ca="1" si="1675"/>
        <v>10484.325468417999</v>
      </c>
      <c r="KY475" s="106">
        <f t="shared" ca="1" si="1675"/>
        <v>39701.396936256766</v>
      </c>
      <c r="KZ475" s="106">
        <f t="shared" ca="1" si="1675"/>
        <v>39357.065556035639</v>
      </c>
      <c r="LA475" s="106">
        <f t="shared" ca="1" si="1675"/>
        <v>75668.998365780921</v>
      </c>
      <c r="LB475" s="106">
        <f t="shared" ca="1" si="1675"/>
        <v>95139.96516083325</v>
      </c>
      <c r="LC475" s="106">
        <f t="shared" ca="1" si="1675"/>
        <v>100566.24671536294</v>
      </c>
      <c r="LD475" s="106">
        <f t="shared" ca="1" si="1675"/>
        <v>112087.98651696929</v>
      </c>
      <c r="LE475" s="106">
        <f t="shared" ca="1" si="1675"/>
        <v>124130.69438471981</v>
      </c>
      <c r="LF475" s="106">
        <f t="shared" ca="1" si="1675"/>
        <v>119936.20655079251</v>
      </c>
      <c r="LG475" s="106">
        <f t="shared" ca="1" si="1675"/>
        <v>97881.780535826852</v>
      </c>
      <c r="LH475" s="106">
        <f t="shared" ca="1" si="1675"/>
        <v>68283.682460899814</v>
      </c>
      <c r="LI475" s="106">
        <f t="shared" ca="1" si="1675"/>
        <v>44869.233978426717</v>
      </c>
      <c r="LJ475" s="106">
        <f t="shared" ca="1" si="1675"/>
        <v>9355.3968247235189</v>
      </c>
      <c r="LK475" s="106">
        <f t="shared" ca="1" si="1675"/>
        <v>38830.03331866498</v>
      </c>
      <c r="LL475" s="106">
        <f t="shared" ca="1" si="1675"/>
        <v>38274.580144627806</v>
      </c>
      <c r="LM475" s="106">
        <f t="shared" ca="1" si="1675"/>
        <v>74270.702134329753</v>
      </c>
      <c r="LN475" s="106">
        <f t="shared" ca="1" si="1675"/>
        <v>94085.984472461525</v>
      </c>
      <c r="LO475" s="106">
        <f t="shared" ca="1" si="1675"/>
        <v>98920.115960445546</v>
      </c>
      <c r="LP475" s="106">
        <f t="shared" ca="1" si="1675"/>
        <v>110328.17534549718</v>
      </c>
      <c r="LQ475" s="106">
        <f t="shared" ca="1" si="1675"/>
        <v>122252.14541685842</v>
      </c>
      <c r="LR475" s="106">
        <f t="shared" ca="1" si="1675"/>
        <v>118097.26152588149</v>
      </c>
      <c r="LS475" s="106">
        <f t="shared" ca="1" si="1675"/>
        <v>96265.531332716128</v>
      </c>
      <c r="LT475" s="106">
        <f t="shared" ca="1" si="1675"/>
        <v>-1002926.9145183889</v>
      </c>
      <c r="LU475" s="106"/>
      <c r="LV475" s="106"/>
      <c r="LW475" s="106"/>
      <c r="LX475" s="106"/>
      <c r="LY475" s="106"/>
      <c r="LZ475" s="106"/>
      <c r="MA475" s="106"/>
      <c r="MB475" s="106"/>
      <c r="MC475" s="106"/>
      <c r="MD475" s="106"/>
      <c r="ME475" s="106"/>
      <c r="MF475" s="106"/>
      <c r="MG475" s="106"/>
      <c r="MH475" s="106"/>
      <c r="MI475" s="106"/>
      <c r="MJ475" s="106"/>
      <c r="MK475" s="106"/>
      <c r="ML475" s="106"/>
      <c r="MM475" s="106"/>
      <c r="MN475" s="106"/>
      <c r="MO475" s="106"/>
      <c r="MP475" s="106"/>
      <c r="MQ475" s="106"/>
      <c r="MR475" s="106"/>
      <c r="MS475" s="106"/>
      <c r="MT475" s="106"/>
      <c r="MU475" s="106"/>
      <c r="MV475" s="106"/>
      <c r="MW475" s="106"/>
      <c r="MX475" s="106"/>
      <c r="MY475" s="106"/>
      <c r="MZ475" s="106"/>
      <c r="NA475" s="106"/>
      <c r="NB475" s="106"/>
      <c r="NC475" s="106"/>
      <c r="ND475" s="106"/>
      <c r="NE475" s="106"/>
      <c r="NF475" s="106"/>
      <c r="NG475" s="106"/>
      <c r="NH475" s="106"/>
      <c r="NI475" s="106"/>
      <c r="NJ475" s="106"/>
      <c r="NK475" s="106"/>
      <c r="NL475" s="106"/>
      <c r="NM475" s="106"/>
      <c r="NN475" s="106"/>
      <c r="NO475" s="106"/>
      <c r="NP475" s="106"/>
      <c r="NQ475" s="106"/>
      <c r="NR475" s="106"/>
      <c r="NS475" s="106"/>
      <c r="NT475" s="106"/>
      <c r="NU475" s="106"/>
      <c r="NV475" s="106"/>
      <c r="NW475" s="106"/>
      <c r="NX475" s="106"/>
      <c r="NY475" s="106"/>
      <c r="NZ475" s="106"/>
      <c r="OA475" s="106"/>
      <c r="OB475" s="106"/>
      <c r="OC475" s="106"/>
      <c r="OD475" s="106"/>
      <c r="OE475" s="106"/>
      <c r="OF475" s="106"/>
      <c r="OG475" s="106"/>
      <c r="OH475" s="106"/>
      <c r="OI475" s="106"/>
      <c r="OJ475" s="106"/>
      <c r="OK475" s="106"/>
      <c r="OL475" s="106"/>
      <c r="OM475" s="106"/>
      <c r="ON475" s="106"/>
      <c r="OO475" s="106"/>
      <c r="OP475" s="106"/>
      <c r="OQ475" s="106"/>
      <c r="OR475" s="106"/>
      <c r="OS475" s="106"/>
      <c r="OT475" s="106"/>
      <c r="OU475" s="106"/>
      <c r="OV475" s="106"/>
      <c r="OW475" s="106"/>
      <c r="OX475" s="106"/>
      <c r="OY475" s="106"/>
      <c r="OZ475" s="106"/>
      <c r="PA475" s="106"/>
      <c r="PB475" s="106"/>
      <c r="PC475" s="106"/>
      <c r="PD475" s="106"/>
      <c r="PE475" s="106"/>
      <c r="PF475" s="106"/>
      <c r="PG475" s="106"/>
      <c r="PH475" s="106"/>
      <c r="PI475" s="106"/>
      <c r="PJ475" s="106"/>
      <c r="PK475" s="106"/>
      <c r="PL475" s="106"/>
      <c r="PM475" s="106"/>
      <c r="PN475" s="106"/>
      <c r="PO475" s="106"/>
      <c r="PP475" s="106"/>
      <c r="PQ475" s="106"/>
      <c r="PR475" s="106"/>
      <c r="PS475" s="106"/>
      <c r="PT475" s="106"/>
      <c r="PU475" s="106"/>
      <c r="PV475" s="106"/>
      <c r="PW475" s="106"/>
      <c r="PX475" s="106"/>
      <c r="PY475" s="106"/>
      <c r="PZ475" s="106"/>
      <c r="QA475" s="106"/>
      <c r="QB475" s="106"/>
      <c r="QC475" s="106"/>
      <c r="QD475" s="106"/>
      <c r="QE475" s="106"/>
      <c r="QF475" s="106"/>
      <c r="QG475" s="106"/>
      <c r="QH475" s="106"/>
      <c r="QI475" s="106"/>
      <c r="QJ475" s="106"/>
      <c r="QK475" s="106"/>
      <c r="QL475" s="106"/>
      <c r="QM475" s="106"/>
      <c r="QN475" s="106"/>
      <c r="QO475" s="106"/>
      <c r="QP475" s="106"/>
      <c r="QQ475" s="106"/>
      <c r="QR475" s="106"/>
      <c r="QS475" s="106"/>
      <c r="QT475" s="106"/>
      <c r="QU475" s="106"/>
    </row>
    <row r="476" spans="1:463" ht="15" customHeight="1" outlineLevel="1">
      <c r="C476" s="3"/>
      <c r="H476" s="32">
        <f t="shared" ref="H476:AU476" ca="1" si="1676">H475-H448</f>
        <v>0</v>
      </c>
      <c r="I476" s="32">
        <f t="shared" ca="1" si="1676"/>
        <v>0</v>
      </c>
      <c r="J476" s="32">
        <f t="shared" ca="1" si="1676"/>
        <v>0</v>
      </c>
      <c r="K476" s="32">
        <f t="shared" ca="1" si="1676"/>
        <v>0</v>
      </c>
      <c r="L476" s="32">
        <f t="shared" ca="1" si="1676"/>
        <v>0</v>
      </c>
      <c r="M476" s="32">
        <f t="shared" ca="1" si="1676"/>
        <v>0</v>
      </c>
      <c r="N476" s="32">
        <f t="shared" ca="1" si="1676"/>
        <v>0</v>
      </c>
      <c r="O476" s="32">
        <f t="shared" ca="1" si="1676"/>
        <v>0</v>
      </c>
      <c r="P476" s="32">
        <f t="shared" ca="1" si="1676"/>
        <v>0</v>
      </c>
      <c r="Q476" s="32">
        <f t="shared" ca="1" si="1676"/>
        <v>0</v>
      </c>
      <c r="R476" s="32">
        <f t="shared" ca="1" si="1676"/>
        <v>0</v>
      </c>
      <c r="S476" s="32">
        <f t="shared" ca="1" si="1676"/>
        <v>0</v>
      </c>
      <c r="T476" s="32">
        <f t="shared" ca="1" si="1676"/>
        <v>0</v>
      </c>
      <c r="U476" s="32">
        <f t="shared" ca="1" si="1676"/>
        <v>0</v>
      </c>
      <c r="V476" s="32">
        <f t="shared" ca="1" si="1676"/>
        <v>0</v>
      </c>
      <c r="W476" s="32">
        <f t="shared" ca="1" si="1676"/>
        <v>0</v>
      </c>
      <c r="X476" s="32">
        <f t="shared" ca="1" si="1676"/>
        <v>0</v>
      </c>
      <c r="Y476" s="32">
        <f t="shared" ca="1" si="1676"/>
        <v>0</v>
      </c>
      <c r="Z476" s="32">
        <f t="shared" ca="1" si="1676"/>
        <v>0</v>
      </c>
      <c r="AA476" s="32">
        <f t="shared" ca="1" si="1676"/>
        <v>0</v>
      </c>
      <c r="AB476" s="32">
        <f t="shared" ca="1" si="1676"/>
        <v>0</v>
      </c>
      <c r="AC476" s="32">
        <f t="shared" ca="1" si="1676"/>
        <v>0</v>
      </c>
      <c r="AD476" s="32">
        <f t="shared" ca="1" si="1676"/>
        <v>0</v>
      </c>
      <c r="AE476" s="32">
        <f t="shared" ca="1" si="1676"/>
        <v>0</v>
      </c>
      <c r="AF476" s="32">
        <f t="shared" ca="1" si="1676"/>
        <v>0</v>
      </c>
      <c r="AG476" s="32">
        <f t="shared" ca="1" si="1676"/>
        <v>0</v>
      </c>
      <c r="AH476" s="32">
        <f t="shared" ca="1" si="1676"/>
        <v>0</v>
      </c>
      <c r="AI476" s="32">
        <f t="shared" ca="1" si="1676"/>
        <v>0</v>
      </c>
      <c r="AJ476" s="32">
        <f t="shared" ca="1" si="1676"/>
        <v>0</v>
      </c>
      <c r="AK476" s="32">
        <f t="shared" ca="1" si="1676"/>
        <v>0</v>
      </c>
      <c r="AL476" s="32">
        <f t="shared" ca="1" si="1676"/>
        <v>0</v>
      </c>
      <c r="AM476" s="32">
        <f t="shared" ca="1" si="1676"/>
        <v>0</v>
      </c>
      <c r="AN476" s="32">
        <f t="shared" ca="1" si="1676"/>
        <v>0</v>
      </c>
      <c r="AO476" s="32">
        <f t="shared" ca="1" si="1676"/>
        <v>0</v>
      </c>
      <c r="AP476" s="32">
        <f t="shared" ca="1" si="1676"/>
        <v>0</v>
      </c>
      <c r="AQ476" s="32">
        <f t="shared" ca="1" si="1676"/>
        <v>0</v>
      </c>
      <c r="AR476" s="32">
        <f t="shared" ca="1" si="1676"/>
        <v>0</v>
      </c>
      <c r="AS476" s="32">
        <f t="shared" ca="1" si="1676"/>
        <v>0</v>
      </c>
      <c r="AT476" s="32">
        <f t="shared" ca="1" si="1676"/>
        <v>0</v>
      </c>
      <c r="AU476" s="32">
        <f t="shared" ca="1" si="1676"/>
        <v>0</v>
      </c>
      <c r="AV476" s="32">
        <f t="shared" ref="AV476:DG476" ca="1" si="1677">AV475-AV448</f>
        <v>0</v>
      </c>
      <c r="AW476" s="32">
        <f t="shared" ca="1" si="1677"/>
        <v>0</v>
      </c>
      <c r="AX476" s="32">
        <f t="shared" ca="1" si="1677"/>
        <v>0</v>
      </c>
      <c r="AY476" s="32">
        <f t="shared" ca="1" si="1677"/>
        <v>0</v>
      </c>
      <c r="AZ476" s="32">
        <f t="shared" ca="1" si="1677"/>
        <v>0</v>
      </c>
      <c r="BA476" s="32">
        <f t="shared" ca="1" si="1677"/>
        <v>0</v>
      </c>
      <c r="BB476" s="32">
        <f t="shared" ca="1" si="1677"/>
        <v>0</v>
      </c>
      <c r="BC476" s="32">
        <f t="shared" ca="1" si="1677"/>
        <v>0</v>
      </c>
      <c r="BD476" s="32">
        <f t="shared" ca="1" si="1677"/>
        <v>0</v>
      </c>
      <c r="BE476" s="32">
        <f t="shared" ca="1" si="1677"/>
        <v>0</v>
      </c>
      <c r="BF476" s="32">
        <f t="shared" ca="1" si="1677"/>
        <v>0</v>
      </c>
      <c r="BG476" s="32">
        <f t="shared" ca="1" si="1677"/>
        <v>0</v>
      </c>
      <c r="BH476" s="32">
        <f t="shared" ca="1" si="1677"/>
        <v>0</v>
      </c>
      <c r="BI476" s="32">
        <f t="shared" ca="1" si="1677"/>
        <v>0</v>
      </c>
      <c r="BJ476" s="32">
        <f t="shared" ca="1" si="1677"/>
        <v>0</v>
      </c>
      <c r="BK476" s="32">
        <f t="shared" ca="1" si="1677"/>
        <v>0</v>
      </c>
      <c r="BL476" s="32">
        <f t="shared" ca="1" si="1677"/>
        <v>0</v>
      </c>
      <c r="BM476" s="32">
        <f t="shared" ca="1" si="1677"/>
        <v>0</v>
      </c>
      <c r="BN476" s="32">
        <f t="shared" ca="1" si="1677"/>
        <v>0</v>
      </c>
      <c r="BO476" s="32">
        <f t="shared" ca="1" si="1677"/>
        <v>0</v>
      </c>
      <c r="BP476" s="32">
        <f t="shared" ca="1" si="1677"/>
        <v>0</v>
      </c>
      <c r="BQ476" s="32">
        <f t="shared" ca="1" si="1677"/>
        <v>0</v>
      </c>
      <c r="BR476" s="32">
        <f t="shared" ca="1" si="1677"/>
        <v>0</v>
      </c>
      <c r="BS476" s="32">
        <f t="shared" ca="1" si="1677"/>
        <v>0</v>
      </c>
      <c r="BT476" s="32">
        <f t="shared" ca="1" si="1677"/>
        <v>0</v>
      </c>
      <c r="BU476" s="32">
        <f t="shared" ca="1" si="1677"/>
        <v>0</v>
      </c>
      <c r="BV476" s="32">
        <f t="shared" ca="1" si="1677"/>
        <v>0</v>
      </c>
      <c r="BW476" s="32">
        <f t="shared" ca="1" si="1677"/>
        <v>0</v>
      </c>
      <c r="BX476" s="32">
        <f t="shared" ca="1" si="1677"/>
        <v>0</v>
      </c>
      <c r="BY476" s="32">
        <f t="shared" ca="1" si="1677"/>
        <v>0</v>
      </c>
      <c r="BZ476" s="32">
        <f t="shared" ca="1" si="1677"/>
        <v>0</v>
      </c>
      <c r="CA476" s="32">
        <f t="shared" ca="1" si="1677"/>
        <v>0</v>
      </c>
      <c r="CB476" s="32">
        <f t="shared" ca="1" si="1677"/>
        <v>0</v>
      </c>
      <c r="CC476" s="32">
        <f t="shared" ca="1" si="1677"/>
        <v>0</v>
      </c>
      <c r="CD476" s="32">
        <f t="shared" ca="1" si="1677"/>
        <v>0</v>
      </c>
      <c r="CE476" s="32">
        <f t="shared" ca="1" si="1677"/>
        <v>0</v>
      </c>
      <c r="CF476" s="32">
        <f t="shared" ca="1" si="1677"/>
        <v>0</v>
      </c>
      <c r="CG476" s="32">
        <f t="shared" ca="1" si="1677"/>
        <v>0</v>
      </c>
      <c r="CH476" s="32">
        <f t="shared" ca="1" si="1677"/>
        <v>0</v>
      </c>
      <c r="CI476" s="32">
        <f t="shared" ca="1" si="1677"/>
        <v>0</v>
      </c>
      <c r="CJ476" s="32">
        <f t="shared" ca="1" si="1677"/>
        <v>0</v>
      </c>
      <c r="CK476" s="32">
        <f t="shared" ca="1" si="1677"/>
        <v>0</v>
      </c>
      <c r="CL476" s="32">
        <f t="shared" ca="1" si="1677"/>
        <v>0</v>
      </c>
      <c r="CM476" s="32">
        <f t="shared" ca="1" si="1677"/>
        <v>0</v>
      </c>
      <c r="CN476" s="32">
        <f t="shared" ca="1" si="1677"/>
        <v>0</v>
      </c>
      <c r="CO476" s="32">
        <f t="shared" ca="1" si="1677"/>
        <v>0</v>
      </c>
      <c r="CP476" s="32">
        <f t="shared" ca="1" si="1677"/>
        <v>0</v>
      </c>
      <c r="CQ476" s="32">
        <f t="shared" ca="1" si="1677"/>
        <v>0</v>
      </c>
      <c r="CR476" s="32">
        <f t="shared" ca="1" si="1677"/>
        <v>0</v>
      </c>
      <c r="CS476" s="32">
        <f t="shared" ca="1" si="1677"/>
        <v>0</v>
      </c>
      <c r="CT476" s="32">
        <f t="shared" ca="1" si="1677"/>
        <v>0</v>
      </c>
      <c r="CU476" s="32">
        <f t="shared" ca="1" si="1677"/>
        <v>0</v>
      </c>
      <c r="CV476" s="32">
        <f t="shared" ca="1" si="1677"/>
        <v>0</v>
      </c>
      <c r="CW476" s="32">
        <f t="shared" ca="1" si="1677"/>
        <v>0</v>
      </c>
      <c r="CX476" s="32">
        <f t="shared" ca="1" si="1677"/>
        <v>0</v>
      </c>
      <c r="CY476" s="32">
        <f t="shared" ca="1" si="1677"/>
        <v>0</v>
      </c>
      <c r="CZ476" s="32">
        <f t="shared" ca="1" si="1677"/>
        <v>0</v>
      </c>
      <c r="DA476" s="32">
        <f t="shared" ca="1" si="1677"/>
        <v>0</v>
      </c>
      <c r="DB476" s="32">
        <f t="shared" ca="1" si="1677"/>
        <v>0</v>
      </c>
      <c r="DC476" s="32">
        <f t="shared" ca="1" si="1677"/>
        <v>0</v>
      </c>
      <c r="DD476" s="32">
        <f t="shared" ca="1" si="1677"/>
        <v>0</v>
      </c>
      <c r="DE476" s="32">
        <f t="shared" ca="1" si="1677"/>
        <v>0</v>
      </c>
      <c r="DF476" s="32">
        <f t="shared" ca="1" si="1677"/>
        <v>0</v>
      </c>
      <c r="DG476" s="32">
        <f t="shared" ca="1" si="1677"/>
        <v>0</v>
      </c>
      <c r="DH476" s="32">
        <f t="shared" ref="DH476:FS476" ca="1" si="1678">DH475-DH448</f>
        <v>0</v>
      </c>
      <c r="DI476" s="32">
        <f t="shared" ca="1" si="1678"/>
        <v>0</v>
      </c>
      <c r="DJ476" s="32">
        <f t="shared" ca="1" si="1678"/>
        <v>0</v>
      </c>
      <c r="DK476" s="32">
        <f t="shared" ca="1" si="1678"/>
        <v>0</v>
      </c>
      <c r="DL476" s="32">
        <f t="shared" ca="1" si="1678"/>
        <v>0</v>
      </c>
      <c r="DM476" s="32">
        <f t="shared" ca="1" si="1678"/>
        <v>0</v>
      </c>
      <c r="DN476" s="32">
        <f t="shared" ca="1" si="1678"/>
        <v>0</v>
      </c>
      <c r="DO476" s="32">
        <f t="shared" ca="1" si="1678"/>
        <v>0</v>
      </c>
      <c r="DP476" s="32">
        <f t="shared" ca="1" si="1678"/>
        <v>0</v>
      </c>
      <c r="DQ476" s="32">
        <f t="shared" ca="1" si="1678"/>
        <v>0</v>
      </c>
      <c r="DR476" s="32">
        <f t="shared" ca="1" si="1678"/>
        <v>0</v>
      </c>
      <c r="DS476" s="32">
        <f t="shared" ca="1" si="1678"/>
        <v>0</v>
      </c>
      <c r="DT476" s="32">
        <f t="shared" ca="1" si="1678"/>
        <v>0</v>
      </c>
      <c r="DU476" s="32">
        <f t="shared" ca="1" si="1678"/>
        <v>0</v>
      </c>
      <c r="DV476" s="32">
        <f t="shared" ca="1" si="1678"/>
        <v>0</v>
      </c>
      <c r="DW476" s="32">
        <f t="shared" ca="1" si="1678"/>
        <v>0</v>
      </c>
      <c r="DX476" s="32">
        <f t="shared" ca="1" si="1678"/>
        <v>0</v>
      </c>
      <c r="DY476" s="32">
        <f t="shared" ca="1" si="1678"/>
        <v>0</v>
      </c>
      <c r="DZ476" s="32">
        <f t="shared" ca="1" si="1678"/>
        <v>0</v>
      </c>
      <c r="EA476" s="32">
        <f t="shared" ca="1" si="1678"/>
        <v>0</v>
      </c>
      <c r="EB476" s="32">
        <f t="shared" ca="1" si="1678"/>
        <v>0</v>
      </c>
      <c r="EC476" s="32">
        <f t="shared" ca="1" si="1678"/>
        <v>0</v>
      </c>
      <c r="ED476" s="32">
        <f t="shared" ca="1" si="1678"/>
        <v>0</v>
      </c>
      <c r="EE476" s="32">
        <f t="shared" ca="1" si="1678"/>
        <v>0</v>
      </c>
      <c r="EF476" s="32">
        <f t="shared" ca="1" si="1678"/>
        <v>0</v>
      </c>
      <c r="EG476" s="32">
        <f t="shared" ca="1" si="1678"/>
        <v>0</v>
      </c>
      <c r="EH476" s="32">
        <f t="shared" ca="1" si="1678"/>
        <v>0</v>
      </c>
      <c r="EI476" s="32">
        <f t="shared" ca="1" si="1678"/>
        <v>0</v>
      </c>
      <c r="EJ476" s="32">
        <f t="shared" ca="1" si="1678"/>
        <v>0</v>
      </c>
      <c r="EK476" s="32">
        <f t="shared" ca="1" si="1678"/>
        <v>0</v>
      </c>
      <c r="EL476" s="32">
        <f t="shared" ca="1" si="1678"/>
        <v>0</v>
      </c>
      <c r="EM476" s="32">
        <f t="shared" ca="1" si="1678"/>
        <v>0</v>
      </c>
      <c r="EN476" s="32">
        <f t="shared" ca="1" si="1678"/>
        <v>0</v>
      </c>
      <c r="EO476" s="32">
        <f t="shared" ca="1" si="1678"/>
        <v>0</v>
      </c>
      <c r="EP476" s="32">
        <f t="shared" ca="1" si="1678"/>
        <v>0</v>
      </c>
      <c r="EQ476" s="32">
        <f t="shared" ca="1" si="1678"/>
        <v>0</v>
      </c>
      <c r="ER476" s="32">
        <f t="shared" ca="1" si="1678"/>
        <v>0</v>
      </c>
      <c r="ES476" s="32">
        <f t="shared" ca="1" si="1678"/>
        <v>0</v>
      </c>
      <c r="ET476" s="32">
        <f t="shared" ca="1" si="1678"/>
        <v>0</v>
      </c>
      <c r="EU476" s="32">
        <f t="shared" ca="1" si="1678"/>
        <v>0</v>
      </c>
      <c r="EV476" s="32">
        <f t="shared" ca="1" si="1678"/>
        <v>0</v>
      </c>
      <c r="EW476" s="32">
        <f t="shared" ca="1" si="1678"/>
        <v>0</v>
      </c>
      <c r="EX476" s="32">
        <f t="shared" ca="1" si="1678"/>
        <v>0</v>
      </c>
      <c r="EY476" s="32">
        <f t="shared" ca="1" si="1678"/>
        <v>0</v>
      </c>
      <c r="EZ476" s="32">
        <f t="shared" ca="1" si="1678"/>
        <v>0</v>
      </c>
      <c r="FA476" s="32">
        <f t="shared" ca="1" si="1678"/>
        <v>0</v>
      </c>
      <c r="FB476" s="32">
        <f t="shared" ca="1" si="1678"/>
        <v>0</v>
      </c>
      <c r="FC476" s="32">
        <f t="shared" ca="1" si="1678"/>
        <v>0</v>
      </c>
      <c r="FD476" s="32">
        <f t="shared" ca="1" si="1678"/>
        <v>0</v>
      </c>
      <c r="FE476" s="32">
        <f t="shared" ca="1" si="1678"/>
        <v>0</v>
      </c>
      <c r="FF476" s="32">
        <f t="shared" ca="1" si="1678"/>
        <v>0</v>
      </c>
      <c r="FG476" s="32">
        <f t="shared" ca="1" si="1678"/>
        <v>0</v>
      </c>
      <c r="FH476" s="32">
        <f t="shared" ca="1" si="1678"/>
        <v>0</v>
      </c>
      <c r="FI476" s="32">
        <f t="shared" ca="1" si="1678"/>
        <v>0</v>
      </c>
      <c r="FJ476" s="32">
        <f t="shared" ca="1" si="1678"/>
        <v>0</v>
      </c>
      <c r="FK476" s="32">
        <f t="shared" ca="1" si="1678"/>
        <v>0</v>
      </c>
      <c r="FL476" s="32">
        <f t="shared" ca="1" si="1678"/>
        <v>0</v>
      </c>
      <c r="FM476" s="32">
        <f t="shared" ca="1" si="1678"/>
        <v>0</v>
      </c>
      <c r="FN476" s="32">
        <f t="shared" ca="1" si="1678"/>
        <v>0</v>
      </c>
      <c r="FO476" s="32">
        <f t="shared" ca="1" si="1678"/>
        <v>0</v>
      </c>
      <c r="FP476" s="32">
        <f t="shared" ca="1" si="1678"/>
        <v>0</v>
      </c>
      <c r="FQ476" s="32">
        <f t="shared" ca="1" si="1678"/>
        <v>0</v>
      </c>
      <c r="FR476" s="32">
        <f t="shared" ca="1" si="1678"/>
        <v>0</v>
      </c>
      <c r="FS476" s="32">
        <f t="shared" ca="1" si="1678"/>
        <v>0</v>
      </c>
      <c r="FT476" s="32">
        <f t="shared" ref="FT476:IE476" ca="1" si="1679">FT475-FT448</f>
        <v>0</v>
      </c>
      <c r="FU476" s="32">
        <f t="shared" ca="1" si="1679"/>
        <v>0</v>
      </c>
      <c r="FV476" s="32">
        <f t="shared" ca="1" si="1679"/>
        <v>0</v>
      </c>
      <c r="FW476" s="32">
        <f t="shared" ca="1" si="1679"/>
        <v>0</v>
      </c>
      <c r="FX476" s="32">
        <f t="shared" ca="1" si="1679"/>
        <v>0</v>
      </c>
      <c r="FY476" s="32">
        <f t="shared" ca="1" si="1679"/>
        <v>0</v>
      </c>
      <c r="FZ476" s="32">
        <f t="shared" ca="1" si="1679"/>
        <v>0</v>
      </c>
      <c r="GA476" s="32">
        <f t="shared" ca="1" si="1679"/>
        <v>0</v>
      </c>
      <c r="GB476" s="32">
        <f t="shared" ca="1" si="1679"/>
        <v>0</v>
      </c>
      <c r="GC476" s="32">
        <f t="shared" ca="1" si="1679"/>
        <v>0</v>
      </c>
      <c r="GD476" s="32">
        <f t="shared" ca="1" si="1679"/>
        <v>0</v>
      </c>
      <c r="GE476" s="32">
        <f t="shared" ca="1" si="1679"/>
        <v>0</v>
      </c>
      <c r="GF476" s="32">
        <f t="shared" ca="1" si="1679"/>
        <v>0</v>
      </c>
      <c r="GG476" s="32">
        <f t="shared" ca="1" si="1679"/>
        <v>0</v>
      </c>
      <c r="GH476" s="32">
        <f t="shared" ca="1" si="1679"/>
        <v>0</v>
      </c>
      <c r="GI476" s="32">
        <f t="shared" ca="1" si="1679"/>
        <v>0</v>
      </c>
      <c r="GJ476" s="32">
        <f t="shared" ca="1" si="1679"/>
        <v>0</v>
      </c>
      <c r="GK476" s="32">
        <f t="shared" ca="1" si="1679"/>
        <v>0</v>
      </c>
      <c r="GL476" s="32">
        <f t="shared" ca="1" si="1679"/>
        <v>0</v>
      </c>
      <c r="GM476" s="32">
        <f t="shared" ca="1" si="1679"/>
        <v>0</v>
      </c>
      <c r="GN476" s="32">
        <f t="shared" ca="1" si="1679"/>
        <v>0</v>
      </c>
      <c r="GO476" s="32">
        <f t="shared" ca="1" si="1679"/>
        <v>0</v>
      </c>
      <c r="GP476" s="32">
        <f t="shared" ca="1" si="1679"/>
        <v>0</v>
      </c>
      <c r="GQ476" s="32">
        <f t="shared" ca="1" si="1679"/>
        <v>0</v>
      </c>
      <c r="GR476" s="32">
        <f t="shared" ca="1" si="1679"/>
        <v>0</v>
      </c>
      <c r="GS476" s="32">
        <f t="shared" ca="1" si="1679"/>
        <v>0</v>
      </c>
      <c r="GT476" s="32">
        <f t="shared" ca="1" si="1679"/>
        <v>0</v>
      </c>
      <c r="GU476" s="32">
        <f t="shared" ca="1" si="1679"/>
        <v>0</v>
      </c>
      <c r="GV476" s="32">
        <f t="shared" ca="1" si="1679"/>
        <v>0</v>
      </c>
      <c r="GW476" s="32">
        <f t="shared" ca="1" si="1679"/>
        <v>0</v>
      </c>
      <c r="GX476" s="32">
        <f t="shared" ca="1" si="1679"/>
        <v>0</v>
      </c>
      <c r="GY476" s="32">
        <f t="shared" ca="1" si="1679"/>
        <v>0</v>
      </c>
      <c r="GZ476" s="32">
        <f t="shared" ca="1" si="1679"/>
        <v>0</v>
      </c>
      <c r="HA476" s="32">
        <f t="shared" ca="1" si="1679"/>
        <v>0</v>
      </c>
      <c r="HB476" s="32">
        <f t="shared" ca="1" si="1679"/>
        <v>0</v>
      </c>
      <c r="HC476" s="32">
        <f t="shared" ca="1" si="1679"/>
        <v>0</v>
      </c>
      <c r="HD476" s="32">
        <f t="shared" ca="1" si="1679"/>
        <v>0</v>
      </c>
      <c r="HE476" s="32">
        <f t="shared" ca="1" si="1679"/>
        <v>0</v>
      </c>
      <c r="HF476" s="32">
        <f t="shared" ca="1" si="1679"/>
        <v>0</v>
      </c>
      <c r="HG476" s="32">
        <f t="shared" ca="1" si="1679"/>
        <v>0</v>
      </c>
      <c r="HH476" s="32">
        <f t="shared" ca="1" si="1679"/>
        <v>0</v>
      </c>
      <c r="HI476" s="32">
        <f t="shared" ca="1" si="1679"/>
        <v>0</v>
      </c>
      <c r="HJ476" s="32">
        <f t="shared" ca="1" si="1679"/>
        <v>0</v>
      </c>
      <c r="HK476" s="32">
        <f t="shared" ca="1" si="1679"/>
        <v>0</v>
      </c>
      <c r="HL476" s="32">
        <f t="shared" ca="1" si="1679"/>
        <v>0</v>
      </c>
      <c r="HM476" s="32">
        <f t="shared" ca="1" si="1679"/>
        <v>0</v>
      </c>
      <c r="HN476" s="32">
        <f t="shared" ca="1" si="1679"/>
        <v>0</v>
      </c>
      <c r="HO476" s="32">
        <f t="shared" ca="1" si="1679"/>
        <v>0</v>
      </c>
      <c r="HP476" s="32">
        <f t="shared" ca="1" si="1679"/>
        <v>0</v>
      </c>
      <c r="HQ476" s="32">
        <f t="shared" ca="1" si="1679"/>
        <v>0</v>
      </c>
      <c r="HR476" s="32">
        <f t="shared" ca="1" si="1679"/>
        <v>0</v>
      </c>
      <c r="HS476" s="32">
        <f t="shared" ca="1" si="1679"/>
        <v>0</v>
      </c>
      <c r="HT476" s="32">
        <f t="shared" ca="1" si="1679"/>
        <v>0</v>
      </c>
      <c r="HU476" s="32">
        <f t="shared" ca="1" si="1679"/>
        <v>0</v>
      </c>
      <c r="HV476" s="32">
        <f t="shared" ca="1" si="1679"/>
        <v>0</v>
      </c>
      <c r="HW476" s="32">
        <f t="shared" ca="1" si="1679"/>
        <v>0</v>
      </c>
      <c r="HX476" s="32">
        <f t="shared" ca="1" si="1679"/>
        <v>0</v>
      </c>
      <c r="HY476" s="32">
        <f t="shared" ca="1" si="1679"/>
        <v>0</v>
      </c>
      <c r="HZ476" s="32">
        <f t="shared" ca="1" si="1679"/>
        <v>0</v>
      </c>
      <c r="IA476" s="32">
        <f t="shared" ca="1" si="1679"/>
        <v>0</v>
      </c>
      <c r="IB476" s="32">
        <f t="shared" ca="1" si="1679"/>
        <v>0</v>
      </c>
      <c r="IC476" s="32">
        <f t="shared" ca="1" si="1679"/>
        <v>0</v>
      </c>
      <c r="ID476" s="32">
        <f t="shared" ca="1" si="1679"/>
        <v>0</v>
      </c>
      <c r="IE476" s="32">
        <f t="shared" ca="1" si="1679"/>
        <v>0</v>
      </c>
      <c r="IF476" s="32">
        <f t="shared" ref="IF476:KQ476" ca="1" si="1680">IF475-IF448</f>
        <v>0</v>
      </c>
      <c r="IG476" s="32">
        <f t="shared" ca="1" si="1680"/>
        <v>0</v>
      </c>
      <c r="IH476" s="32">
        <f t="shared" ca="1" si="1680"/>
        <v>0</v>
      </c>
      <c r="II476" s="32">
        <f t="shared" ca="1" si="1680"/>
        <v>0</v>
      </c>
      <c r="IJ476" s="32">
        <f t="shared" ca="1" si="1680"/>
        <v>0</v>
      </c>
      <c r="IK476" s="32">
        <f t="shared" ca="1" si="1680"/>
        <v>0</v>
      </c>
      <c r="IL476" s="32">
        <f t="shared" ca="1" si="1680"/>
        <v>0</v>
      </c>
      <c r="IM476" s="32">
        <f t="shared" ca="1" si="1680"/>
        <v>0</v>
      </c>
      <c r="IN476" s="32">
        <f t="shared" ca="1" si="1680"/>
        <v>0</v>
      </c>
      <c r="IO476" s="32">
        <f t="shared" ca="1" si="1680"/>
        <v>0</v>
      </c>
      <c r="IP476" s="32">
        <f t="shared" ca="1" si="1680"/>
        <v>0</v>
      </c>
      <c r="IQ476" s="32">
        <f t="shared" ca="1" si="1680"/>
        <v>0</v>
      </c>
      <c r="IR476" s="32">
        <f t="shared" ca="1" si="1680"/>
        <v>0</v>
      </c>
      <c r="IS476" s="32">
        <f t="shared" ca="1" si="1680"/>
        <v>0</v>
      </c>
      <c r="IT476" s="32">
        <f t="shared" ca="1" si="1680"/>
        <v>0</v>
      </c>
      <c r="IU476" s="32">
        <f t="shared" ca="1" si="1680"/>
        <v>1.4551915228366852E-11</v>
      </c>
      <c r="IV476" s="32">
        <f t="shared" ca="1" si="1680"/>
        <v>0</v>
      </c>
      <c r="IW476" s="32">
        <f t="shared" ca="1" si="1680"/>
        <v>0</v>
      </c>
      <c r="IX476" s="32">
        <f t="shared" ca="1" si="1680"/>
        <v>0</v>
      </c>
      <c r="IY476" s="32">
        <f t="shared" ca="1" si="1680"/>
        <v>0</v>
      </c>
      <c r="IZ476" s="32">
        <f t="shared" ca="1" si="1680"/>
        <v>0</v>
      </c>
      <c r="JA476" s="32">
        <f t="shared" ca="1" si="1680"/>
        <v>0</v>
      </c>
      <c r="JB476" s="32">
        <f t="shared" ca="1" si="1680"/>
        <v>0</v>
      </c>
      <c r="JC476" s="32">
        <f t="shared" ca="1" si="1680"/>
        <v>0</v>
      </c>
      <c r="JD476" s="32">
        <f t="shared" ca="1" si="1680"/>
        <v>0</v>
      </c>
      <c r="JE476" s="32">
        <f t="shared" ca="1" si="1680"/>
        <v>0</v>
      </c>
      <c r="JF476" s="32">
        <f t="shared" ca="1" si="1680"/>
        <v>0</v>
      </c>
      <c r="JG476" s="32">
        <f t="shared" ca="1" si="1680"/>
        <v>0</v>
      </c>
      <c r="JH476" s="32">
        <f t="shared" ca="1" si="1680"/>
        <v>0</v>
      </c>
      <c r="JI476" s="32">
        <f t="shared" ca="1" si="1680"/>
        <v>0</v>
      </c>
      <c r="JJ476" s="32">
        <f t="shared" ca="1" si="1680"/>
        <v>1.4551915228366852E-11</v>
      </c>
      <c r="JK476" s="32">
        <f t="shared" ca="1" si="1680"/>
        <v>0</v>
      </c>
      <c r="JL476" s="32">
        <f t="shared" ca="1" si="1680"/>
        <v>0</v>
      </c>
      <c r="JM476" s="32">
        <f t="shared" ca="1" si="1680"/>
        <v>0</v>
      </c>
      <c r="JN476" s="32">
        <f t="shared" ca="1" si="1680"/>
        <v>0</v>
      </c>
      <c r="JO476" s="32">
        <f t="shared" ca="1" si="1680"/>
        <v>0</v>
      </c>
      <c r="JP476" s="32">
        <f t="shared" ca="1" si="1680"/>
        <v>0</v>
      </c>
      <c r="JQ476" s="32">
        <f t="shared" ca="1" si="1680"/>
        <v>0</v>
      </c>
      <c r="JR476" s="32">
        <f t="shared" ca="1" si="1680"/>
        <v>0</v>
      </c>
      <c r="JS476" s="32">
        <f t="shared" ca="1" si="1680"/>
        <v>0</v>
      </c>
      <c r="JT476" s="32">
        <f t="shared" ca="1" si="1680"/>
        <v>0</v>
      </c>
      <c r="JU476" s="32">
        <f t="shared" ca="1" si="1680"/>
        <v>0</v>
      </c>
      <c r="JV476" s="32">
        <f t="shared" ca="1" si="1680"/>
        <v>1.4551915228366852E-11</v>
      </c>
      <c r="JW476" s="32">
        <f t="shared" ca="1" si="1680"/>
        <v>0</v>
      </c>
      <c r="JX476" s="32">
        <f t="shared" ca="1" si="1680"/>
        <v>0</v>
      </c>
      <c r="JY476" s="32">
        <f t="shared" ca="1" si="1680"/>
        <v>0</v>
      </c>
      <c r="JZ476" s="32">
        <f t="shared" ca="1" si="1680"/>
        <v>0</v>
      </c>
      <c r="KA476" s="32">
        <f t="shared" ca="1" si="1680"/>
        <v>0</v>
      </c>
      <c r="KB476" s="32">
        <f t="shared" ca="1" si="1680"/>
        <v>0</v>
      </c>
      <c r="KC476" s="32">
        <f t="shared" ca="1" si="1680"/>
        <v>0</v>
      </c>
      <c r="KD476" s="32">
        <f t="shared" ca="1" si="1680"/>
        <v>0</v>
      </c>
      <c r="KE476" s="32">
        <f t="shared" ca="1" si="1680"/>
        <v>0</v>
      </c>
      <c r="KF476" s="32">
        <f t="shared" ca="1" si="1680"/>
        <v>0</v>
      </c>
      <c r="KG476" s="32">
        <f t="shared" ca="1" si="1680"/>
        <v>0</v>
      </c>
      <c r="KH476" s="32">
        <f t="shared" ca="1" si="1680"/>
        <v>0</v>
      </c>
      <c r="KI476" s="32">
        <f t="shared" ca="1" si="1680"/>
        <v>0</v>
      </c>
      <c r="KJ476" s="32">
        <f t="shared" ca="1" si="1680"/>
        <v>0</v>
      </c>
      <c r="KK476" s="32">
        <f t="shared" ca="1" si="1680"/>
        <v>0</v>
      </c>
      <c r="KL476" s="32">
        <f t="shared" ca="1" si="1680"/>
        <v>0</v>
      </c>
      <c r="KM476" s="32">
        <f t="shared" ca="1" si="1680"/>
        <v>0</v>
      </c>
      <c r="KN476" s="32">
        <f t="shared" ca="1" si="1680"/>
        <v>0</v>
      </c>
      <c r="KO476" s="32">
        <f t="shared" ca="1" si="1680"/>
        <v>0</v>
      </c>
      <c r="KP476" s="32">
        <f t="shared" ca="1" si="1680"/>
        <v>0</v>
      </c>
      <c r="KQ476" s="32">
        <f t="shared" ca="1" si="1680"/>
        <v>0</v>
      </c>
      <c r="KR476" s="32">
        <f t="shared" ref="KR476:LT476" ca="1" si="1681">KR475-KR448</f>
        <v>0</v>
      </c>
      <c r="KS476" s="32">
        <f t="shared" ca="1" si="1681"/>
        <v>0</v>
      </c>
      <c r="KT476" s="32">
        <f t="shared" ca="1" si="1681"/>
        <v>0</v>
      </c>
      <c r="KU476" s="32">
        <f t="shared" ca="1" si="1681"/>
        <v>0</v>
      </c>
      <c r="KV476" s="32">
        <f t="shared" ca="1" si="1681"/>
        <v>0</v>
      </c>
      <c r="KW476" s="32">
        <f t="shared" ca="1" si="1681"/>
        <v>0</v>
      </c>
      <c r="KX476" s="32">
        <f t="shared" ca="1" si="1681"/>
        <v>0</v>
      </c>
      <c r="KY476" s="32">
        <f t="shared" ca="1" si="1681"/>
        <v>0</v>
      </c>
      <c r="KZ476" s="32">
        <f t="shared" ca="1" si="1681"/>
        <v>0</v>
      </c>
      <c r="LA476" s="32">
        <f t="shared" ca="1" si="1681"/>
        <v>0</v>
      </c>
      <c r="LB476" s="32">
        <f t="shared" ca="1" si="1681"/>
        <v>0</v>
      </c>
      <c r="LC476" s="32">
        <f t="shared" ca="1" si="1681"/>
        <v>0</v>
      </c>
      <c r="LD476" s="32">
        <f t="shared" ca="1" si="1681"/>
        <v>0</v>
      </c>
      <c r="LE476" s="32">
        <f t="shared" ca="1" si="1681"/>
        <v>0</v>
      </c>
      <c r="LF476" s="32">
        <f t="shared" ca="1" si="1681"/>
        <v>0</v>
      </c>
      <c r="LG476" s="32">
        <f t="shared" ca="1" si="1681"/>
        <v>0</v>
      </c>
      <c r="LH476" s="32">
        <f t="shared" ca="1" si="1681"/>
        <v>0</v>
      </c>
      <c r="LI476" s="32">
        <f t="shared" ca="1" si="1681"/>
        <v>0</v>
      </c>
      <c r="LJ476" s="32">
        <f t="shared" ca="1" si="1681"/>
        <v>0</v>
      </c>
      <c r="LK476" s="32">
        <f t="shared" ca="1" si="1681"/>
        <v>0</v>
      </c>
      <c r="LL476" s="32">
        <f t="shared" ca="1" si="1681"/>
        <v>0</v>
      </c>
      <c r="LM476" s="32">
        <f t="shared" ca="1" si="1681"/>
        <v>0</v>
      </c>
      <c r="LN476" s="32">
        <f t="shared" ca="1" si="1681"/>
        <v>0</v>
      </c>
      <c r="LO476" s="32">
        <f t="shared" ca="1" si="1681"/>
        <v>0</v>
      </c>
      <c r="LP476" s="32">
        <f t="shared" ca="1" si="1681"/>
        <v>0</v>
      </c>
      <c r="LQ476" s="32">
        <f t="shared" ca="1" si="1681"/>
        <v>0</v>
      </c>
      <c r="LR476" s="32">
        <f t="shared" ca="1" si="1681"/>
        <v>0</v>
      </c>
      <c r="LS476" s="32">
        <f t="shared" ca="1" si="1681"/>
        <v>0</v>
      </c>
      <c r="LT476" s="32">
        <f t="shared" ca="1" si="1681"/>
        <v>0</v>
      </c>
      <c r="LU476" s="32"/>
      <c r="LV476" s="32"/>
      <c r="LW476" s="32"/>
      <c r="LX476" s="32"/>
      <c r="LY476" s="32"/>
      <c r="LZ476" s="32"/>
      <c r="MA476" s="32"/>
      <c r="MB476" s="32"/>
      <c r="MC476" s="32"/>
      <c r="MD476" s="32"/>
      <c r="ME476" s="32"/>
      <c r="MF476" s="32"/>
      <c r="MG476" s="32"/>
      <c r="MH476" s="32"/>
      <c r="MI476" s="32"/>
      <c r="MJ476" s="32"/>
      <c r="MK476" s="32"/>
      <c r="ML476" s="32"/>
      <c r="MM476" s="32"/>
      <c r="MN476" s="32"/>
      <c r="MO476" s="32"/>
      <c r="MP476" s="32"/>
      <c r="MQ476" s="32"/>
      <c r="MR476" s="32"/>
      <c r="MS476" s="32"/>
      <c r="MT476" s="32"/>
      <c r="MU476" s="32"/>
      <c r="MV476" s="32"/>
      <c r="MW476" s="32"/>
      <c r="MX476" s="32"/>
      <c r="MY476" s="32"/>
      <c r="MZ476" s="32"/>
      <c r="NA476" s="32"/>
      <c r="NB476" s="32"/>
      <c r="NC476" s="32"/>
      <c r="ND476" s="32"/>
      <c r="NE476" s="32"/>
      <c r="NF476" s="32"/>
      <c r="NG476" s="32"/>
      <c r="NH476" s="32"/>
      <c r="NI476" s="32"/>
      <c r="NJ476" s="32"/>
      <c r="NK476" s="32"/>
      <c r="NL476" s="32"/>
      <c r="NM476" s="32"/>
      <c r="NN476" s="32"/>
      <c r="NO476" s="32"/>
      <c r="NP476" s="32"/>
      <c r="NQ476" s="32"/>
      <c r="NR476" s="32"/>
      <c r="NS476" s="32"/>
      <c r="NT476" s="32"/>
      <c r="NU476" s="32"/>
      <c r="NV476" s="32"/>
      <c r="NW476" s="32"/>
      <c r="NX476" s="32"/>
      <c r="NY476" s="32"/>
      <c r="NZ476" s="32"/>
      <c r="OA476" s="32"/>
      <c r="OB476" s="32"/>
      <c r="OC476" s="32"/>
      <c r="OD476" s="32"/>
      <c r="OE476" s="32"/>
      <c r="OF476" s="32"/>
      <c r="OG476" s="32"/>
      <c r="OH476" s="32"/>
      <c r="OI476" s="32"/>
      <c r="OJ476" s="32"/>
      <c r="OK476" s="32"/>
      <c r="OL476" s="32"/>
      <c r="OM476" s="32"/>
      <c r="ON476" s="32"/>
      <c r="OO476" s="32"/>
      <c r="OP476" s="32"/>
      <c r="OQ476" s="32"/>
      <c r="OR476" s="32"/>
      <c r="OS476" s="32"/>
      <c r="OT476" s="32"/>
      <c r="OU476" s="32"/>
      <c r="OV476" s="32"/>
      <c r="OW476" s="32"/>
      <c r="OX476" s="32"/>
      <c r="OY476" s="32"/>
      <c r="OZ476" s="32"/>
      <c r="PA476" s="32"/>
      <c r="PB476" s="32"/>
      <c r="PC476" s="32"/>
      <c r="PD476" s="32"/>
      <c r="PE476" s="32"/>
      <c r="PF476" s="32"/>
      <c r="PG476" s="32"/>
      <c r="PH476" s="32"/>
      <c r="PI476" s="32"/>
      <c r="PJ476" s="32"/>
      <c r="PK476" s="32"/>
      <c r="PL476" s="32"/>
      <c r="PM476" s="32"/>
      <c r="PN476" s="32"/>
      <c r="PO476" s="32"/>
      <c r="PP476" s="32"/>
      <c r="PQ476" s="32"/>
      <c r="PR476" s="32"/>
      <c r="PS476" s="32"/>
      <c r="PT476" s="32"/>
      <c r="PU476" s="32"/>
      <c r="PV476" s="32"/>
      <c r="PW476" s="32"/>
      <c r="PX476" s="32"/>
      <c r="PY476" s="32"/>
      <c r="PZ476" s="32"/>
      <c r="QA476" s="32"/>
      <c r="QB476" s="32"/>
      <c r="QC476" s="32"/>
      <c r="QD476" s="32"/>
      <c r="QE476" s="32"/>
      <c r="QF476" s="32"/>
      <c r="QG476" s="32"/>
      <c r="QH476" s="32"/>
      <c r="QI476" s="32"/>
      <c r="QJ476" s="32"/>
      <c r="QK476" s="32"/>
      <c r="QL476" s="32"/>
      <c r="QM476" s="32"/>
      <c r="QN476" s="32"/>
      <c r="QO476" s="32"/>
      <c r="QP476" s="32"/>
      <c r="QQ476" s="32"/>
      <c r="QR476" s="32"/>
      <c r="QS476" s="32"/>
      <c r="QT476" s="32"/>
      <c r="QU476" s="32"/>
    </row>
    <row r="477" spans="1:463" ht="15" customHeight="1" outlineLevel="1">
      <c r="C477" s="147" t="s">
        <v>640</v>
      </c>
      <c r="D477" s="37"/>
      <c r="E477" s="148" t="s">
        <v>95</v>
      </c>
      <c r="F477" s="37"/>
      <c r="G477" s="37"/>
      <c r="H477" s="63"/>
      <c r="I477" s="149">
        <v>0</v>
      </c>
      <c r="J477" s="149">
        <f t="shared" ref="J477:AV477" ca="1" si="1682">I478</f>
        <v>4418618.8246154245</v>
      </c>
      <c r="K477" s="149">
        <f t="shared" ca="1" si="1682"/>
        <v>4340665.5746154245</v>
      </c>
      <c r="L477" s="149">
        <f t="shared" ca="1" si="1682"/>
        <v>4262712.3246154245</v>
      </c>
      <c r="M477" s="149">
        <f t="shared" ca="1" si="1682"/>
        <v>4184759.0746154245</v>
      </c>
      <c r="N477" s="149">
        <f t="shared" ca="1" si="1682"/>
        <v>4207501.8488064008</v>
      </c>
      <c r="O477" s="149">
        <f t="shared" ca="1" si="1682"/>
        <v>94157.986584400292</v>
      </c>
      <c r="P477" s="149">
        <f t="shared" ca="1" si="1682"/>
        <v>98372.051037402241</v>
      </c>
      <c r="Q477" s="149">
        <f t="shared" ca="1" si="1682"/>
        <v>420962.72531795979</v>
      </c>
      <c r="R477" s="149">
        <f t="shared" ca="1" si="1682"/>
        <v>136757.02588207286</v>
      </c>
      <c r="S477" s="149">
        <f t="shared" ca="1" si="1682"/>
        <v>85149.770890630316</v>
      </c>
      <c r="T477" s="149">
        <f t="shared" ca="1" si="1682"/>
        <v>93806.248807524185</v>
      </c>
      <c r="U477" s="149">
        <f t="shared" ca="1" si="1682"/>
        <v>77990.104927192762</v>
      </c>
      <c r="V477" s="149">
        <f t="shared" ca="1" si="1682"/>
        <v>110694.87746374993</v>
      </c>
      <c r="W477" s="149">
        <f t="shared" ca="1" si="1682"/>
        <v>101201.82760286602</v>
      </c>
      <c r="X477" s="149">
        <f t="shared" ca="1" si="1682"/>
        <v>108426.86427809016</v>
      </c>
      <c r="Y477" s="149">
        <f t="shared" ca="1" si="1682"/>
        <v>84686.511508869677</v>
      </c>
      <c r="Z477" s="149">
        <f t="shared" ca="1" si="1682"/>
        <v>203605.43103109702</v>
      </c>
      <c r="AA477" s="149">
        <f t="shared" ca="1" si="1682"/>
        <v>52106.814928543463</v>
      </c>
      <c r="AB477" s="149">
        <f t="shared" ca="1" si="1682"/>
        <v>1544.6744221422705</v>
      </c>
      <c r="AC477" s="149">
        <f t="shared" ca="1" si="1682"/>
        <v>41141.091018521984</v>
      </c>
      <c r="AD477" s="149">
        <f t="shared" ca="1" si="1682"/>
        <v>24141.553582703287</v>
      </c>
      <c r="AE477" s="149">
        <f t="shared" ca="1" si="1682"/>
        <v>22576.63366078175</v>
      </c>
      <c r="AF477" s="149">
        <f t="shared" ca="1" si="1682"/>
        <v>285626.27566518926</v>
      </c>
      <c r="AG477" s="149">
        <f t="shared" ca="1" si="1682"/>
        <v>472347.19233185588</v>
      </c>
      <c r="AH477" s="149">
        <f t="shared" ca="1" si="1682"/>
        <v>259103.7303162943</v>
      </c>
      <c r="AI477" s="149">
        <f t="shared" ca="1" si="1682"/>
        <v>215699.64181897877</v>
      </c>
      <c r="AJ477" s="149">
        <f t="shared" ca="1" si="1682"/>
        <v>281700.54136916006</v>
      </c>
      <c r="AK477" s="149">
        <f t="shared" ca="1" si="1682"/>
        <v>7852.5785083168885</v>
      </c>
      <c r="AL477" s="149">
        <f t="shared" ca="1" si="1682"/>
        <v>122654.02119069608</v>
      </c>
      <c r="AM477" s="149">
        <f t="shared" ca="1" si="1682"/>
        <v>240438.31909084393</v>
      </c>
      <c r="AN477" s="149">
        <f t="shared" ca="1" si="1682"/>
        <v>83547.854733007174</v>
      </c>
      <c r="AO477" s="149">
        <f t="shared" ca="1" si="1682"/>
        <v>241820.86355490348</v>
      </c>
      <c r="AP477" s="149">
        <f t="shared" ca="1" si="1682"/>
        <v>430209.59942430345</v>
      </c>
      <c r="AQ477" s="149">
        <f t="shared" ca="1" si="1682"/>
        <v>306257.3700982203</v>
      </c>
      <c r="AR477" s="149">
        <f t="shared" ca="1" si="1682"/>
        <v>462774.00152537879</v>
      </c>
      <c r="AS477" s="149">
        <f t="shared" ca="1" si="1682"/>
        <v>578567.44265444903</v>
      </c>
      <c r="AT477" s="149">
        <f t="shared" ca="1" si="1682"/>
        <v>360157.28890657966</v>
      </c>
      <c r="AU477" s="149">
        <f t="shared" ca="1" si="1682"/>
        <v>391177.70260421815</v>
      </c>
      <c r="AV477" s="149">
        <f t="shared" ca="1" si="1682"/>
        <v>455323.05203864421</v>
      </c>
      <c r="AW477" s="149">
        <f t="shared" ref="AW477:DH477" ca="1" si="1683">AV478</f>
        <v>221464.18366610789</v>
      </c>
      <c r="AX477" s="149">
        <f t="shared" ca="1" si="1683"/>
        <v>338337.34872374148</v>
      </c>
      <c r="AY477" s="149">
        <f t="shared" ca="1" si="1683"/>
        <v>458400.35549351585</v>
      </c>
      <c r="AZ477" s="149">
        <f t="shared" ca="1" si="1683"/>
        <v>300536.37403344671</v>
      </c>
      <c r="BA477" s="149">
        <f t="shared" ca="1" si="1683"/>
        <v>458019.3227769559</v>
      </c>
      <c r="BB477" s="149">
        <f t="shared" ca="1" si="1683"/>
        <v>645932.03454874759</v>
      </c>
      <c r="BC477" s="149">
        <f t="shared" ca="1" si="1683"/>
        <v>521369.36019126623</v>
      </c>
      <c r="BD477" s="149">
        <f t="shared" ca="1" si="1683"/>
        <v>674973.23991751811</v>
      </c>
      <c r="BE477" s="149">
        <f t="shared" ca="1" si="1683"/>
        <v>787960.88054043474</v>
      </c>
      <c r="BF477" s="149">
        <f t="shared" ca="1" si="1683"/>
        <v>568668.65873019642</v>
      </c>
      <c r="BG477" s="149">
        <f t="shared" ca="1" si="1683"/>
        <v>598838.05788830563</v>
      </c>
      <c r="BH477" s="149">
        <f t="shared" ca="1" si="1683"/>
        <v>662020.48126638634</v>
      </c>
      <c r="BI477" s="149">
        <f t="shared" ca="1" si="1683"/>
        <v>427144.04853492533</v>
      </c>
      <c r="BJ477" s="149">
        <f t="shared" ca="1" si="1683"/>
        <v>542751.88984798442</v>
      </c>
      <c r="BK477" s="149">
        <f t="shared" ca="1" si="1683"/>
        <v>663496.13499422756</v>
      </c>
      <c r="BL477" s="149">
        <f t="shared" ca="1" si="1683"/>
        <v>506554.17216363206</v>
      </c>
      <c r="BM477" s="149">
        <f t="shared" ca="1" si="1683"/>
        <v>665096.65017689695</v>
      </c>
      <c r="BN477" s="149">
        <f t="shared" ca="1" si="1683"/>
        <v>852019.50144622417</v>
      </c>
      <c r="BO477" s="149">
        <f t="shared" ca="1" si="1683"/>
        <v>728702.11547280429</v>
      </c>
      <c r="BP477" s="149">
        <f t="shared" ca="1" si="1683"/>
        <v>880829.04046753701</v>
      </c>
      <c r="BQ477" s="149">
        <f t="shared" ca="1" si="1683"/>
        <v>992638.43583826465</v>
      </c>
      <c r="BR477" s="149">
        <f t="shared" ca="1" si="1683"/>
        <v>772103.3286504189</v>
      </c>
      <c r="BS477" s="149">
        <f t="shared" ca="1" si="1683"/>
        <v>801313.4400512242</v>
      </c>
      <c r="BT477" s="149">
        <f t="shared" ca="1" si="1683"/>
        <v>863542.51379496825</v>
      </c>
      <c r="BU477" s="149">
        <f t="shared" ca="1" si="1683"/>
        <v>627655.878331532</v>
      </c>
      <c r="BV477" s="149">
        <f t="shared" ca="1" si="1683"/>
        <v>741894.8584109958</v>
      </c>
      <c r="BW477" s="149">
        <f t="shared" ca="1" si="1683"/>
        <v>863332.85743183002</v>
      </c>
      <c r="BX477" s="149">
        <f t="shared" ca="1" si="1683"/>
        <v>707218.09919992951</v>
      </c>
      <c r="BY477" s="149">
        <f t="shared" ca="1" si="1683"/>
        <v>866712.35722916399</v>
      </c>
      <c r="BZ477" s="149">
        <f t="shared" ca="1" si="1683"/>
        <v>1051765.8858374648</v>
      </c>
      <c r="CA477" s="149">
        <f t="shared" ca="1" si="1683"/>
        <v>929538.25936943339</v>
      </c>
      <c r="CB477" s="149">
        <f t="shared" ca="1" si="1683"/>
        <v>1080083.7928553449</v>
      </c>
      <c r="CC477" s="149">
        <f t="shared" ca="1" si="1683"/>
        <v>1190602.0490609405</v>
      </c>
      <c r="CD477" s="149">
        <f t="shared" ca="1" si="1683"/>
        <v>968484.76703681797</v>
      </c>
      <c r="CE477" s="149">
        <f t="shared" ca="1" si="1683"/>
        <v>996396.10512977885</v>
      </c>
      <c r="CF477" s="149">
        <f t="shared" ca="1" si="1683"/>
        <v>1057553.9063637769</v>
      </c>
      <c r="CG477" s="149">
        <f t="shared" ca="1" si="1683"/>
        <v>820493.88067045948</v>
      </c>
      <c r="CH477" s="149">
        <f t="shared" ca="1" si="1683"/>
        <v>933251.28353184171</v>
      </c>
      <c r="CI477" s="149">
        <f t="shared" ca="1" si="1683"/>
        <v>1055270.5371345866</v>
      </c>
      <c r="CJ477" s="149">
        <f t="shared" ca="1" si="1683"/>
        <v>900122.69915018056</v>
      </c>
      <c r="CK477" s="149">
        <f t="shared" ca="1" si="1683"/>
        <v>1060768.7632834048</v>
      </c>
      <c r="CL477" s="149">
        <f t="shared" ca="1" si="1683"/>
        <v>1244097.3061417555</v>
      </c>
      <c r="CM477" s="149">
        <f t="shared" ca="1" si="1683"/>
        <v>1120166.3366898582</v>
      </c>
      <c r="CN477" s="149">
        <f t="shared" ca="1" si="1683"/>
        <v>1269271.3496571539</v>
      </c>
      <c r="CO477" s="149">
        <f t="shared" ca="1" si="1683"/>
        <v>1378635.3728766965</v>
      </c>
      <c r="CP477" s="149">
        <f t="shared" ca="1" si="1683"/>
        <v>1155069.5570546717</v>
      </c>
      <c r="CQ477" s="149">
        <f t="shared" ca="1" si="1683"/>
        <v>1182247.3966541076</v>
      </c>
      <c r="CR477" s="149">
        <f t="shared" ca="1" si="1683"/>
        <v>1242465.8226725056</v>
      </c>
      <c r="CS477" s="149">
        <f t="shared" ca="1" si="1683"/>
        <v>1004455.1287502428</v>
      </c>
      <c r="CT477" s="149">
        <f t="shared" ca="1" si="1683"/>
        <v>1115872.2601620115</v>
      </c>
      <c r="CU477" s="149">
        <f t="shared" ca="1" si="1683"/>
        <v>1238610.2534289551</v>
      </c>
      <c r="CV477" s="149">
        <f t="shared" ca="1" si="1683"/>
        <v>1084231.926211132</v>
      </c>
      <c r="CW477" s="149">
        <f t="shared" ca="1" si="1683"/>
        <v>1246046.1170498249</v>
      </c>
      <c r="CX477" s="149">
        <f t="shared" ca="1" si="1683"/>
        <v>1427668.7530634268</v>
      </c>
      <c r="CY477" s="149">
        <f t="shared" ca="1" si="1683"/>
        <v>1302061.7831954067</v>
      </c>
      <c r="CZ477" s="149">
        <f t="shared" ca="1" si="1683"/>
        <v>1449741.9171315162</v>
      </c>
      <c r="DA477" s="149">
        <f t="shared" ca="1" si="1683"/>
        <v>1557513.3915717336</v>
      </c>
      <c r="DB477" s="149">
        <f t="shared" ca="1" si="1683"/>
        <v>1332507.4513930646</v>
      </c>
      <c r="DC477" s="149">
        <f t="shared" ca="1" si="1683"/>
        <v>1358736.9449298247</v>
      </c>
      <c r="DD477" s="149">
        <f t="shared" ca="1" si="1683"/>
        <v>1418022.7117612143</v>
      </c>
      <c r="DE477" s="149">
        <f t="shared" ca="1" si="1683"/>
        <v>1179022.7897163606</v>
      </c>
      <c r="DF477" s="149">
        <f t="shared" ca="1" si="1683"/>
        <v>1289157.4982721177</v>
      </c>
      <c r="DG477" s="149">
        <f t="shared" ca="1" si="1683"/>
        <v>1412678.4157942876</v>
      </c>
      <c r="DH477" s="149">
        <f t="shared" ca="1" si="1683"/>
        <v>1256783.9645234565</v>
      </c>
      <c r="DI477" s="149">
        <f t="shared" ref="DI477:FT477" ca="1" si="1684">DH478</f>
        <v>1417196.8296083536</v>
      </c>
      <c r="DJ477" s="149">
        <f t="shared" ca="1" si="1684"/>
        <v>1597132.3794582267</v>
      </c>
      <c r="DK477" s="149">
        <f t="shared" ca="1" si="1684"/>
        <v>1469870.9003028623</v>
      </c>
      <c r="DL477" s="149">
        <f t="shared" ca="1" si="1684"/>
        <v>1616141.5666304273</v>
      </c>
      <c r="DM477" s="149">
        <f t="shared" ca="1" si="1684"/>
        <v>1722161.7415259094</v>
      </c>
      <c r="DN477" s="149">
        <f t="shared" ca="1" si="1684"/>
        <v>1495723.8535107917</v>
      </c>
      <c r="DO477" s="149">
        <f t="shared" ca="1" si="1684"/>
        <v>1521008.2832139677</v>
      </c>
      <c r="DP477" s="149">
        <f t="shared" ca="1" si="1684"/>
        <v>1579367.9241150273</v>
      </c>
      <c r="DQ477" s="149">
        <f t="shared" ca="1" si="1684"/>
        <v>1339385.3906408651</v>
      </c>
      <c r="DR477" s="149">
        <f t="shared" ca="1" si="1684"/>
        <v>1448249.2900804284</v>
      </c>
      <c r="DS477" s="149">
        <f t="shared" ca="1" si="1684"/>
        <v>1572569.767379245</v>
      </c>
      <c r="DT477" s="149">
        <f t="shared" ca="1" si="1684"/>
        <v>1415174.1654246461</v>
      </c>
      <c r="DU477" s="149">
        <f t="shared" ca="1" si="1684"/>
        <v>1573992.8604641191</v>
      </c>
      <c r="DV477" s="149">
        <f t="shared" ca="1" si="1684"/>
        <v>1752259.8863098191</v>
      </c>
      <c r="DW477" s="149">
        <f t="shared" ca="1" si="1684"/>
        <v>1623361.727205375</v>
      </c>
      <c r="DX477" s="149">
        <f t="shared" ca="1" si="1684"/>
        <v>1768238.106644081</v>
      </c>
      <c r="DY477" s="149">
        <f t="shared" ca="1" si="1684"/>
        <v>1872518.2942797723</v>
      </c>
      <c r="DZ477" s="149">
        <f t="shared" ca="1" si="1684"/>
        <v>1644656.4006259404</v>
      </c>
      <c r="EA477" s="149">
        <f t="shared" ca="1" si="1684"/>
        <v>1668780.6224540302</v>
      </c>
      <c r="EB477" s="149">
        <f t="shared" ca="1" si="1684"/>
        <v>1726220.486330437</v>
      </c>
      <c r="EC477" s="149">
        <f t="shared" ca="1" si="1684"/>
        <v>1485212.7620164589</v>
      </c>
      <c r="ED477" s="149">
        <f t="shared" ca="1" si="1684"/>
        <v>1592817.2471443515</v>
      </c>
      <c r="EE477" s="149">
        <f t="shared" ca="1" si="1684"/>
        <v>1717949.717515935</v>
      </c>
      <c r="EF477" s="149">
        <f t="shared" ca="1" si="1684"/>
        <v>1559067.6962017664</v>
      </c>
      <c r="EG477" s="149">
        <f t="shared" ca="1" si="1684"/>
        <v>1716308.592300467</v>
      </c>
      <c r="EH477" s="149">
        <f t="shared" ca="1" si="1684"/>
        <v>1892925.3974024656</v>
      </c>
      <c r="EI477" s="149">
        <f t="shared" ca="1" si="1684"/>
        <v>1762408.1319974267</v>
      </c>
      <c r="EJ477" s="149">
        <f t="shared" ca="1" si="1684"/>
        <v>1905905.1738482907</v>
      </c>
      <c r="EK477" s="149">
        <f t="shared" ca="1" si="1684"/>
        <v>2008456.4208866998</v>
      </c>
      <c r="EL477" s="149">
        <f t="shared" ca="1" si="1684"/>
        <v>1779178.2279890829</v>
      </c>
      <c r="EM477" s="149">
        <f t="shared" ca="1" si="1684"/>
        <v>1802581.6323746366</v>
      </c>
      <c r="EN477" s="149">
        <f t="shared" ca="1" si="1684"/>
        <v>1859107.8821277295</v>
      </c>
      <c r="EO477" s="149">
        <f t="shared" ca="1" si="1684"/>
        <v>1617179.2143166051</v>
      </c>
      <c r="EP477" s="149">
        <f t="shared" ca="1" si="1684"/>
        <v>1723535.4598528645</v>
      </c>
      <c r="EQ477" s="149">
        <f t="shared" ca="1" si="1684"/>
        <v>1849492.3426469162</v>
      </c>
      <c r="ER477" s="149">
        <f t="shared" ca="1" si="1684"/>
        <v>1689138.3904365138</v>
      </c>
      <c r="ES477" s="149">
        <f t="shared" ca="1" si="1684"/>
        <v>1844817.6066537593</v>
      </c>
      <c r="ET477" s="149">
        <f t="shared" ca="1" si="1684"/>
        <v>2019810.4637720271</v>
      </c>
      <c r="EU477" s="149">
        <f t="shared" ca="1" si="1684"/>
        <v>1887691.4094929476</v>
      </c>
      <c r="EV477" s="149">
        <f t="shared" ca="1" si="1684"/>
        <v>2029412.387947029</v>
      </c>
      <c r="EW477" s="149">
        <f t="shared" ca="1" si="1684"/>
        <v>2130245.4742468963</v>
      </c>
      <c r="EX477" s="149">
        <f t="shared" ca="1" si="1684"/>
        <v>1899558.4511367923</v>
      </c>
      <c r="EY477" s="149">
        <f t="shared" ca="1" si="1684"/>
        <v>1922025.5168805176</v>
      </c>
      <c r="EZ477" s="149">
        <f t="shared" ca="1" si="1684"/>
        <v>1977644.1276781545</v>
      </c>
      <c r="FA477" s="149">
        <f t="shared" ca="1" si="1684"/>
        <v>1734751.5519906939</v>
      </c>
      <c r="FB477" s="149">
        <f t="shared" ca="1" si="1684"/>
        <v>1839870.5113424552</v>
      </c>
      <c r="FC477" s="149">
        <f t="shared" ca="1" si="1684"/>
        <v>1966664.2108466367</v>
      </c>
      <c r="FD477" s="149">
        <f t="shared" ca="1" si="1684"/>
        <v>1804852.5724451432</v>
      </c>
      <c r="FE477" s="149">
        <f t="shared" ca="1" si="1684"/>
        <v>1958985.975060394</v>
      </c>
      <c r="FF477" s="149">
        <f t="shared" ca="1" si="1684"/>
        <v>2132379.6538372058</v>
      </c>
      <c r="FG477" s="149">
        <f t="shared" ca="1" si="1684"/>
        <v>1998675.8712736999</v>
      </c>
      <c r="FH477" s="149">
        <f t="shared" ca="1" si="1684"/>
        <v>2138285.9882703885</v>
      </c>
      <c r="FI477" s="149">
        <f t="shared" ca="1" si="1684"/>
        <v>2237411.4256214784</v>
      </c>
      <c r="FJ477" s="149">
        <f t="shared" ca="1" si="1684"/>
        <v>2005322.8023236678</v>
      </c>
      <c r="FK477" s="149">
        <f t="shared" ca="1" si="1684"/>
        <v>2026856.0571861428</v>
      </c>
      <c r="FL477" s="149">
        <f t="shared" ca="1" si="1684"/>
        <v>2081572.814656147</v>
      </c>
      <c r="FM477" s="149">
        <f t="shared" ca="1" si="1684"/>
        <v>1837743.8387634642</v>
      </c>
      <c r="FN477" s="149">
        <f t="shared" ca="1" si="1684"/>
        <v>1941636.242715762</v>
      </c>
      <c r="FO477" s="149">
        <f t="shared" ca="1" si="1684"/>
        <v>2068196.093503172</v>
      </c>
      <c r="FP477" s="149">
        <f t="shared" ca="1" si="1684"/>
        <v>1904940.7688771738</v>
      </c>
      <c r="FQ477" s="149">
        <f t="shared" ca="1" si="1684"/>
        <v>2057543.9705715724</v>
      </c>
      <c r="FR477" s="149">
        <f t="shared" ca="1" si="1684"/>
        <v>2229355.9943576199</v>
      </c>
      <c r="FS477" s="149">
        <f t="shared" ca="1" si="1684"/>
        <v>2094084.2865630041</v>
      </c>
      <c r="FT477" s="149">
        <f t="shared" ca="1" si="1684"/>
        <v>2231597.7981681996</v>
      </c>
      <c r="FU477" s="149">
        <f t="shared" ref="FU477:IF477" ca="1" si="1685">FT478</f>
        <v>2329025.8289406602</v>
      </c>
      <c r="FV477" s="149">
        <f t="shared" ca="1" si="1685"/>
        <v>2095542.594746839</v>
      </c>
      <c r="FW477" s="149">
        <f t="shared" ca="1" si="1685"/>
        <v>2115926.2018623799</v>
      </c>
      <c r="FX477" s="149">
        <f t="shared" ca="1" si="1685"/>
        <v>2169746.7002069303</v>
      </c>
      <c r="FY477" s="149">
        <f t="shared" ca="1" si="1685"/>
        <v>1924958.4215615019</v>
      </c>
      <c r="FZ477" s="149">
        <f t="shared" ca="1" si="1685"/>
        <v>2027634.7768856974</v>
      </c>
      <c r="GA477" s="149">
        <f t="shared" ca="1" si="1685"/>
        <v>2152775.534417572</v>
      </c>
      <c r="GB477" s="149">
        <f t="shared" ca="1" si="1685"/>
        <v>1988090.277730139</v>
      </c>
      <c r="GC477" s="149">
        <f t="shared" ca="1" si="1685"/>
        <v>2139178.6366825616</v>
      </c>
      <c r="GD477" s="149">
        <f t="shared" ca="1" si="1685"/>
        <v>2309426.2691015163</v>
      </c>
      <c r="GE477" s="149">
        <f t="shared" ca="1" si="1685"/>
        <v>2172603.1808075667</v>
      </c>
      <c r="GF477" s="149">
        <f t="shared" ca="1" si="1685"/>
        <v>2308034.0322763738</v>
      </c>
      <c r="GG477" s="149">
        <f t="shared" ca="1" si="1685"/>
        <v>2403774.6279830644</v>
      </c>
      <c r="GH477" s="149">
        <f t="shared" ca="1" si="1685"/>
        <v>2168903.5296399277</v>
      </c>
      <c r="GI477" s="149">
        <f t="shared" ca="1" si="1685"/>
        <v>2188575.9680845481</v>
      </c>
      <c r="GJ477" s="149">
        <f t="shared" ca="1" si="1685"/>
        <v>2241505.6081138207</v>
      </c>
      <c r="GK477" s="149">
        <f t="shared" ca="1" si="1685"/>
        <v>1995868.4833375572</v>
      </c>
      <c r="GL477" s="149">
        <f t="shared" ca="1" si="1685"/>
        <v>2097339.0713157468</v>
      </c>
      <c r="GM477" s="149">
        <f t="shared" ca="1" si="1685"/>
        <v>2221073.2286756011</v>
      </c>
      <c r="GN477" s="149">
        <f t="shared" ca="1" si="1685"/>
        <v>2054978.8717726702</v>
      </c>
      <c r="GO477" s="149">
        <f t="shared" ca="1" si="1685"/>
        <v>2204567.490668701</v>
      </c>
      <c r="GP477" s="149">
        <f t="shared" ca="1" si="1685"/>
        <v>2372901.5029388838</v>
      </c>
      <c r="GQ477" s="149">
        <f t="shared" ca="1" si="1685"/>
        <v>2234543.319683129</v>
      </c>
      <c r="GR477" s="149">
        <f t="shared" ca="1" si="1685"/>
        <v>2367905.1443312159</v>
      </c>
      <c r="GS477" s="149">
        <f t="shared" ca="1" si="1685"/>
        <v>2461968.0041013574</v>
      </c>
      <c r="GT477" s="149">
        <f t="shared" ca="1" si="1685"/>
        <v>2225715.5439116219</v>
      </c>
      <c r="GU477" s="149">
        <f t="shared" ca="1" si="1685"/>
        <v>2244460.5820740382</v>
      </c>
      <c r="GV477" s="149">
        <f t="shared" ca="1" si="1685"/>
        <v>2296504.5691573685</v>
      </c>
      <c r="GW477" s="149">
        <f t="shared" ca="1" si="1685"/>
        <v>2049971.3451023917</v>
      </c>
      <c r="GX477" s="149">
        <f t="shared" ca="1" si="1685"/>
        <v>2150246.2199661117</v>
      </c>
      <c r="GY477" s="149">
        <f t="shared" ca="1" si="1685"/>
        <v>2272586.0230763364</v>
      </c>
      <c r="GZ477" s="149">
        <f t="shared" ca="1" si="1685"/>
        <v>2105105.9969722726</v>
      </c>
      <c r="HA477" s="149">
        <f t="shared" ca="1" si="1685"/>
        <v>2253209.7219244605</v>
      </c>
      <c r="HB477" s="149">
        <f t="shared" ca="1" si="1685"/>
        <v>2419138.2557393839</v>
      </c>
      <c r="HC477" s="149">
        <f t="shared" ca="1" si="1685"/>
        <v>2279261.0029033045</v>
      </c>
      <c r="HD477" s="149">
        <f t="shared" ca="1" si="1685"/>
        <v>2410567.1208839337</v>
      </c>
      <c r="HE477" s="149">
        <f t="shared" ca="1" si="1685"/>
        <v>2502961.6698463885</v>
      </c>
      <c r="HF477" s="149">
        <f t="shared" ca="1" si="1685"/>
        <v>2265334.1036809934</v>
      </c>
      <c r="HG477" s="149">
        <f t="shared" ca="1" si="1685"/>
        <v>2283153.4796639327</v>
      </c>
      <c r="HH477" s="149">
        <f t="shared" ca="1" si="1685"/>
        <v>2334316.8215967077</v>
      </c>
      <c r="HI477" s="149">
        <f t="shared" ca="1" si="1685"/>
        <v>2086892.5509261908</v>
      </c>
      <c r="HJ477" s="149">
        <f t="shared" ca="1" si="1685"/>
        <v>2185981.5382076832</v>
      </c>
      <c r="HK477" s="149">
        <f t="shared" ca="1" si="1685"/>
        <v>2306938.9844000582</v>
      </c>
      <c r="HL477" s="149">
        <f t="shared" ca="1" si="1685"/>
        <v>2138086.2984247636</v>
      </c>
      <c r="HM477" s="149">
        <f t="shared" ca="1" si="1685"/>
        <v>2284724.9685287918</v>
      </c>
      <c r="HN477" s="149">
        <f t="shared" ca="1" si="1685"/>
        <v>2448264.5112914317</v>
      </c>
      <c r="HO477" s="149">
        <f t="shared" ca="1" si="1685"/>
        <v>2306621.4167320542</v>
      </c>
      <c r="HP477" s="149">
        <f t="shared" ca="1" si="1685"/>
        <v>2435884.8337170826</v>
      </c>
      <c r="HQ477" s="149">
        <f t="shared" ca="1" si="1685"/>
        <v>2526620.2212915248</v>
      </c>
      <c r="HR477" s="149">
        <f t="shared" ca="1" si="1685"/>
        <v>2287623.5565112052</v>
      </c>
      <c r="HS477" s="149">
        <f t="shared" ca="1" si="1685"/>
        <v>2304300.7013994209</v>
      </c>
      <c r="HT477" s="149">
        <f t="shared" ca="1" si="1685"/>
        <v>2354588.2061838773</v>
      </c>
      <c r="HU477" s="149">
        <f t="shared" ca="1" si="1685"/>
        <v>2106221.8752273628</v>
      </c>
      <c r="HV477" s="149">
        <f t="shared" ca="1" si="1685"/>
        <v>2204134.57002162</v>
      </c>
      <c r="HW477" s="149">
        <f t="shared" ca="1" si="1685"/>
        <v>2323721.4065166186</v>
      </c>
      <c r="HX477" s="149">
        <f t="shared" ca="1" si="1685"/>
        <v>2153508.8207994765</v>
      </c>
      <c r="HY477" s="149">
        <f t="shared" ca="1" si="1685"/>
        <v>2298708.1578808264</v>
      </c>
      <c r="HZ477" s="149">
        <f t="shared" ca="1" si="1685"/>
        <v>2459874.8464378025</v>
      </c>
      <c r="IA477" s="149">
        <f t="shared" ca="1" si="1685"/>
        <v>2315911.7888951963</v>
      </c>
      <c r="IB477" s="149">
        <f t="shared" ca="1" si="1685"/>
        <v>2443145.194658299</v>
      </c>
      <c r="IC477" s="149">
        <f t="shared" ca="1" si="1685"/>
        <v>2532230.2927524871</v>
      </c>
      <c r="ID477" s="149">
        <f t="shared" ca="1" si="1685"/>
        <v>2291870.2860368588</v>
      </c>
      <c r="IE477" s="149">
        <f t="shared" ca="1" si="1685"/>
        <v>2307842.7352383467</v>
      </c>
      <c r="IF477" s="149">
        <f t="shared" ca="1" si="1685"/>
        <v>2357259.0087763914</v>
      </c>
      <c r="IG477" s="149">
        <f t="shared" ref="IG477:KP477" ca="1" si="1686">IF478</f>
        <v>2147940.1215885198</v>
      </c>
      <c r="IH477" s="149">
        <f t="shared" ca="1" si="1686"/>
        <v>2244685.8867242755</v>
      </c>
      <c r="II477" s="149">
        <f t="shared" ca="1" si="1686"/>
        <v>2362914.8599623516</v>
      </c>
      <c r="IJ477" s="149">
        <f t="shared" ca="1" si="1686"/>
        <v>2518390.5988258026</v>
      </c>
      <c r="IK477" s="149">
        <f t="shared" ca="1" si="1686"/>
        <v>2662102.1242283275</v>
      </c>
      <c r="IL477" s="149">
        <f t="shared" ca="1" si="1686"/>
        <v>2820911.7436985467</v>
      </c>
      <c r="IM477" s="149">
        <f t="shared" ca="1" si="1686"/>
        <v>2844075.6517187748</v>
      </c>
      <c r="IN477" s="149">
        <f t="shared" ca="1" si="1686"/>
        <v>2969291.4186190907</v>
      </c>
      <c r="IO477" s="149">
        <f t="shared" ca="1" si="1686"/>
        <v>3056734.8197304066</v>
      </c>
      <c r="IP477" s="149">
        <f t="shared" ca="1" si="1686"/>
        <v>591536.0818552291</v>
      </c>
      <c r="IQ477" s="149">
        <f t="shared" ca="1" si="1686"/>
        <v>606586.85145304236</v>
      </c>
      <c r="IR477" s="149">
        <f t="shared" ca="1" si="1686"/>
        <v>654795.6926661589</v>
      </c>
      <c r="IS477" s="149">
        <f t="shared" ca="1" si="1686"/>
        <v>574158.24813658756</v>
      </c>
      <c r="IT477" s="149">
        <f t="shared" ca="1" si="1686"/>
        <v>669722.80797081534</v>
      </c>
      <c r="IU477" s="149">
        <f t="shared" ca="1" si="1686"/>
        <v>786619.51688835502</v>
      </c>
      <c r="IV477" s="149">
        <f t="shared" ca="1" si="1686"/>
        <v>783156.07753602648</v>
      </c>
      <c r="IW477" s="149">
        <f t="shared" ca="1" si="1686"/>
        <v>924675.75596840191</v>
      </c>
      <c r="IX477" s="149">
        <f t="shared" ca="1" si="1686"/>
        <v>1081143.7384668381</v>
      </c>
      <c r="IY477" s="149">
        <f t="shared" ca="1" si="1686"/>
        <v>1102017.8529890731</v>
      </c>
      <c r="IZ477" s="149">
        <f t="shared" ca="1" si="1686"/>
        <v>1218603.7887810746</v>
      </c>
      <c r="JA477" s="149">
        <f t="shared" ca="1" si="1686"/>
        <v>1293086.8907548713</v>
      </c>
      <c r="JB477" s="149">
        <f t="shared" ca="1" si="1686"/>
        <v>1212539.97067956</v>
      </c>
      <c r="JC477" s="149">
        <f t="shared" ca="1" si="1686"/>
        <v>1226670.598077686</v>
      </c>
      <c r="JD477" s="149">
        <f t="shared" ca="1" si="1686"/>
        <v>1268390.5149580638</v>
      </c>
      <c r="JE477" s="149">
        <f t="shared" ca="1" si="1686"/>
        <v>1180754.7108197981</v>
      </c>
      <c r="JF477" s="149">
        <f t="shared" ca="1" si="1686"/>
        <v>1261095.2494822843</v>
      </c>
      <c r="JG477" s="149">
        <f t="shared" ca="1" si="1686"/>
        <v>1359537.4867154439</v>
      </c>
      <c r="JH477" s="149">
        <f t="shared" ca="1" si="1686"/>
        <v>1335331.5303264933</v>
      </c>
      <c r="JI477" s="149">
        <f t="shared" ca="1" si="1686"/>
        <v>1453322.9804297402</v>
      </c>
      <c r="JJ477" s="149">
        <f t="shared" ca="1" si="1686"/>
        <v>1583831.7751133486</v>
      </c>
      <c r="JK477" s="149">
        <f t="shared" ca="1" si="1686"/>
        <v>1579530.7238447084</v>
      </c>
      <c r="JL477" s="149">
        <f t="shared" ca="1" si="1686"/>
        <v>1682468.6870627762</v>
      </c>
      <c r="JM477" s="149">
        <f t="shared" ca="1" si="1686"/>
        <v>1754598.1184339125</v>
      </c>
      <c r="JN477" s="149">
        <f t="shared" ca="1" si="1686"/>
        <v>1671926.595445506</v>
      </c>
      <c r="JO477" s="149">
        <f t="shared" ca="1" si="1686"/>
        <v>1684262.3930468778</v>
      </c>
      <c r="JP477" s="149">
        <f t="shared" ca="1" si="1686"/>
        <v>1723716.9345518022</v>
      </c>
      <c r="JQ477" s="149">
        <f t="shared" ca="1" si="1686"/>
        <v>1633950.1998227318</v>
      </c>
      <c r="JR477" s="149">
        <f t="shared" ca="1" si="1686"/>
        <v>1711816.057589829</v>
      </c>
      <c r="JS477" s="149">
        <f t="shared" ca="1" si="1686"/>
        <v>1808110.3541397885</v>
      </c>
      <c r="JT477" s="149">
        <f t="shared" ca="1" si="1686"/>
        <v>1781150.659877074</v>
      </c>
      <c r="JU477" s="149">
        <f t="shared" ca="1" si="1686"/>
        <v>1896259.3398725572</v>
      </c>
      <c r="JV477" s="149">
        <f t="shared" ca="1" si="1686"/>
        <v>2023750.9612466169</v>
      </c>
      <c r="JW477" s="149">
        <f t="shared" ca="1" si="1686"/>
        <v>2016463.0318276007</v>
      </c>
      <c r="JX477" s="149">
        <f t="shared" ca="1" si="1686"/>
        <v>2116634.8699751105</v>
      </c>
      <c r="JY477" s="149">
        <f t="shared" ca="1" si="1686"/>
        <v>2186290.3996222955</v>
      </c>
      <c r="JZ477" s="149">
        <f t="shared" ca="1" si="1686"/>
        <v>2101370.2291394668</v>
      </c>
      <c r="KA477" s="149">
        <f t="shared" ca="1" si="1686"/>
        <v>2112017.1331376503</v>
      </c>
      <c r="KB477" s="149">
        <f t="shared" ca="1" si="1686"/>
        <v>2149279.0465447111</v>
      </c>
      <c r="KC477" s="149">
        <f t="shared" ca="1" si="1686"/>
        <v>2057323.5933027109</v>
      </c>
      <c r="KD477" s="149">
        <f t="shared" ca="1" si="1686"/>
        <v>2132588.5980970715</v>
      </c>
      <c r="KE477" s="149">
        <f t="shared" ca="1" si="1686"/>
        <v>2226609.1686289124</v>
      </c>
      <c r="KF477" s="149">
        <f t="shared" ca="1" si="1686"/>
        <v>2196769.4556619972</v>
      </c>
      <c r="KG477" s="149">
        <f t="shared" ca="1" si="1686"/>
        <v>2308868.9041747642</v>
      </c>
      <c r="KH477" s="149">
        <f t="shared" ca="1" si="1686"/>
        <v>2433216.7491343054</v>
      </c>
      <c r="KI477" s="149">
        <f t="shared" ca="1" si="1686"/>
        <v>2422813.5424778722</v>
      </c>
      <c r="KJ477" s="149">
        <f t="shared" ca="1" si="1686"/>
        <v>2520087.1496674721</v>
      </c>
      <c r="KK477" s="149">
        <f t="shared" ca="1" si="1686"/>
        <v>2587132.2383734207</v>
      </c>
      <c r="KL477" s="149">
        <f t="shared" ca="1" si="1686"/>
        <v>2499822.9282137691</v>
      </c>
      <c r="KM477" s="149">
        <f t="shared" ca="1" si="1686"/>
        <v>2508417.9935345915</v>
      </c>
      <c r="KN477" s="149">
        <f t="shared" ca="1" si="1686"/>
        <v>2543343.0944235553</v>
      </c>
      <c r="KO477" s="149">
        <f t="shared" ca="1" si="1686"/>
        <v>2449017.9138012379</v>
      </c>
      <c r="KP477" s="149">
        <f t="shared" ca="1" si="1686"/>
        <v>2521538.7562258211</v>
      </c>
      <c r="KQ477" s="149">
        <f t="shared" ref="KQ477:LT477" ca="1" si="1687">KP478</f>
        <v>2613142.5428544423</v>
      </c>
      <c r="KR477" s="149">
        <f t="shared" ca="1" si="1687"/>
        <v>2580279.0280266558</v>
      </c>
      <c r="KS477" s="149">
        <f t="shared" ca="1" si="1687"/>
        <v>2689225.0973579409</v>
      </c>
      <c r="KT477" s="149">
        <f t="shared" ca="1" si="1687"/>
        <v>2810284.6902322816</v>
      </c>
      <c r="KU477" s="149">
        <f t="shared" ca="1" si="1687"/>
        <v>6133709.0970073966</v>
      </c>
      <c r="KV477" s="149">
        <f t="shared" ca="1" si="1687"/>
        <v>6227934.1686085472</v>
      </c>
      <c r="KW477" s="149">
        <f t="shared" ca="1" si="1687"/>
        <v>6292213.9292046698</v>
      </c>
      <c r="KX477" s="149">
        <f t="shared" ca="1" si="1687"/>
        <v>6338184.4397310559</v>
      </c>
      <c r="KY477" s="149">
        <f t="shared" ca="1" si="1687"/>
        <v>6348668.7651994741</v>
      </c>
      <c r="KZ477" s="149">
        <f t="shared" ca="1" si="1687"/>
        <v>6388370.1621357305</v>
      </c>
      <c r="LA477" s="149">
        <f t="shared" ca="1" si="1687"/>
        <v>6427727.2276917659</v>
      </c>
      <c r="LB477" s="149">
        <f t="shared" ca="1" si="1687"/>
        <v>6503396.2260575471</v>
      </c>
      <c r="LC477" s="149">
        <f t="shared" ca="1" si="1687"/>
        <v>6598536.1912183808</v>
      </c>
      <c r="LD477" s="149">
        <f t="shared" ca="1" si="1687"/>
        <v>6699102.4379337439</v>
      </c>
      <c r="LE477" s="149">
        <f t="shared" ca="1" si="1687"/>
        <v>6811190.4244507132</v>
      </c>
      <c r="LF477" s="149">
        <f t="shared" ca="1" si="1687"/>
        <v>6935321.1188354334</v>
      </c>
      <c r="LG477" s="149">
        <f t="shared" ca="1" si="1687"/>
        <v>7055257.3253862262</v>
      </c>
      <c r="LH477" s="149">
        <f t="shared" ca="1" si="1687"/>
        <v>7153139.1059220526</v>
      </c>
      <c r="LI477" s="149">
        <f t="shared" ca="1" si="1687"/>
        <v>7221422.7883829521</v>
      </c>
      <c r="LJ477" s="149">
        <f t="shared" ca="1" si="1687"/>
        <v>7266292.0223613791</v>
      </c>
      <c r="LK477" s="149">
        <f t="shared" ca="1" si="1687"/>
        <v>7275647.4191861022</v>
      </c>
      <c r="LL477" s="149">
        <f t="shared" ca="1" si="1687"/>
        <v>7314477.4525047671</v>
      </c>
      <c r="LM477" s="149">
        <f t="shared" ca="1" si="1687"/>
        <v>7352752.0326493951</v>
      </c>
      <c r="LN477" s="149">
        <f t="shared" ca="1" si="1687"/>
        <v>7427022.7347837249</v>
      </c>
      <c r="LO477" s="149">
        <f t="shared" ca="1" si="1687"/>
        <v>7521108.7192561869</v>
      </c>
      <c r="LP477" s="149">
        <f t="shared" ca="1" si="1687"/>
        <v>7620028.8352166321</v>
      </c>
      <c r="LQ477" s="149">
        <f t="shared" ca="1" si="1687"/>
        <v>7730357.0105621293</v>
      </c>
      <c r="LR477" s="149">
        <f t="shared" ca="1" si="1687"/>
        <v>7852609.1559789879</v>
      </c>
      <c r="LS477" s="149">
        <f t="shared" ca="1" si="1687"/>
        <v>7970706.4175048694</v>
      </c>
      <c r="LT477" s="149">
        <f t="shared" ca="1" si="1687"/>
        <v>8066971.9488375857</v>
      </c>
      <c r="LU477" s="149"/>
      <c r="LV477" s="149"/>
      <c r="LW477" s="149"/>
      <c r="LX477" s="149"/>
      <c r="LY477" s="149"/>
      <c r="LZ477" s="149"/>
      <c r="MA477" s="149"/>
      <c r="MB477" s="149"/>
      <c r="MC477" s="149"/>
      <c r="MD477" s="149"/>
      <c r="ME477" s="149"/>
      <c r="MF477" s="149"/>
      <c r="MG477" s="149"/>
      <c r="MH477" s="149"/>
      <c r="MI477" s="149"/>
      <c r="MJ477" s="149"/>
      <c r="MK477" s="149"/>
      <c r="ML477" s="149"/>
      <c r="MM477" s="149"/>
      <c r="MN477" s="149"/>
      <c r="MO477" s="149"/>
      <c r="MP477" s="149"/>
      <c r="MQ477" s="149"/>
      <c r="MR477" s="149"/>
      <c r="MS477" s="149"/>
      <c r="MT477" s="149"/>
      <c r="MU477" s="149"/>
      <c r="MV477" s="149"/>
      <c r="MW477" s="149"/>
      <c r="MX477" s="149"/>
      <c r="MY477" s="149"/>
      <c r="MZ477" s="149"/>
      <c r="NA477" s="149"/>
      <c r="NB477" s="149"/>
      <c r="NC477" s="149"/>
      <c r="ND477" s="149"/>
      <c r="NE477" s="149"/>
      <c r="NF477" s="149"/>
      <c r="NG477" s="149"/>
      <c r="NH477" s="149"/>
      <c r="NI477" s="149"/>
      <c r="NJ477" s="149"/>
      <c r="NK477" s="149"/>
      <c r="NL477" s="149"/>
      <c r="NM477" s="149"/>
      <c r="NN477" s="149"/>
      <c r="NO477" s="149"/>
      <c r="NP477" s="149"/>
      <c r="NQ477" s="149"/>
      <c r="NR477" s="149"/>
      <c r="NS477" s="149"/>
      <c r="NT477" s="149"/>
      <c r="NU477" s="149"/>
      <c r="NV477" s="149"/>
      <c r="NW477" s="149"/>
      <c r="NX477" s="149"/>
      <c r="NY477" s="149"/>
      <c r="NZ477" s="149"/>
      <c r="OA477" s="149"/>
      <c r="OB477" s="149"/>
      <c r="OC477" s="149"/>
      <c r="OD477" s="149"/>
      <c r="OE477" s="149"/>
      <c r="OF477" s="149"/>
      <c r="OG477" s="149"/>
      <c r="OH477" s="149"/>
      <c r="OI477" s="149"/>
      <c r="OJ477" s="149"/>
      <c r="OK477" s="149"/>
      <c r="OL477" s="149"/>
      <c r="OM477" s="149"/>
      <c r="ON477" s="149"/>
      <c r="OO477" s="149"/>
      <c r="OP477" s="149"/>
      <c r="OQ477" s="149"/>
      <c r="OR477" s="149"/>
      <c r="OS477" s="149"/>
      <c r="OT477" s="149"/>
      <c r="OU477" s="149"/>
      <c r="OV477" s="149"/>
      <c r="OW477" s="149"/>
      <c r="OX477" s="149"/>
      <c r="OY477" s="149"/>
      <c r="OZ477" s="149"/>
      <c r="PA477" s="149"/>
      <c r="PB477" s="149"/>
      <c r="PC477" s="149"/>
      <c r="PD477" s="149"/>
      <c r="PE477" s="149"/>
      <c r="PF477" s="149"/>
      <c r="PG477" s="149"/>
      <c r="PH477" s="149"/>
      <c r="PI477" s="149"/>
      <c r="PJ477" s="149"/>
      <c r="PK477" s="149"/>
      <c r="PL477" s="149"/>
      <c r="PM477" s="149"/>
      <c r="PN477" s="149"/>
      <c r="PO477" s="149"/>
      <c r="PP477" s="149"/>
      <c r="PQ477" s="149"/>
      <c r="PR477" s="149"/>
      <c r="PS477" s="149"/>
      <c r="PT477" s="149"/>
      <c r="PU477" s="149"/>
      <c r="PV477" s="149"/>
      <c r="PW477" s="149"/>
      <c r="PX477" s="149"/>
      <c r="PY477" s="149"/>
      <c r="PZ477" s="149"/>
      <c r="QA477" s="149"/>
      <c r="QB477" s="149"/>
      <c r="QC477" s="149"/>
      <c r="QD477" s="149"/>
      <c r="QE477" s="149"/>
      <c r="QF477" s="149"/>
      <c r="QG477" s="149"/>
      <c r="QH477" s="149"/>
      <c r="QI477" s="149"/>
      <c r="QJ477" s="149"/>
      <c r="QK477" s="149"/>
      <c r="QL477" s="149"/>
      <c r="QM477" s="149"/>
      <c r="QN477" s="149"/>
      <c r="QO477" s="149"/>
      <c r="QP477" s="149"/>
      <c r="QQ477" s="149"/>
      <c r="QR477" s="149"/>
      <c r="QS477" s="149"/>
      <c r="QT477" s="149"/>
      <c r="QU477" s="149"/>
    </row>
    <row r="478" spans="1:463" ht="15" customHeight="1" outlineLevel="1">
      <c r="C478" s="6" t="s">
        <v>641</v>
      </c>
      <c r="E478" s="44" t="s">
        <v>95</v>
      </c>
      <c r="F478" s="56" t="str">
        <f ca="1">IF(ROUND(MIN($I$478:$IT$478),0)&gt;=0, "OK", "NO")</f>
        <v>OK</v>
      </c>
      <c r="G478" s="56"/>
      <c r="H478" s="84">
        <v>0</v>
      </c>
      <c r="I478" s="54">
        <f t="shared" ref="I478:AV478" ca="1" si="1688">I477+I475</f>
        <v>4418618.8246154245</v>
      </c>
      <c r="J478" s="54">
        <f t="shared" ca="1" si="1688"/>
        <v>4340665.5746154245</v>
      </c>
      <c r="K478" s="54">
        <f t="shared" ca="1" si="1688"/>
        <v>4262712.3246154245</v>
      </c>
      <c r="L478" s="54">
        <f t="shared" ca="1" si="1688"/>
        <v>4184759.0746154245</v>
      </c>
      <c r="M478" s="54">
        <f t="shared" ca="1" si="1688"/>
        <v>4207501.8488064008</v>
      </c>
      <c r="N478" s="54">
        <f t="shared" ca="1" si="1688"/>
        <v>94157.986584400292</v>
      </c>
      <c r="O478" s="54">
        <f t="shared" ca="1" si="1688"/>
        <v>98372.051037402241</v>
      </c>
      <c r="P478" s="54">
        <f t="shared" ca="1" si="1688"/>
        <v>420962.72531795979</v>
      </c>
      <c r="Q478" s="54">
        <f t="shared" ca="1" si="1688"/>
        <v>136757.02588207286</v>
      </c>
      <c r="R478" s="54">
        <f t="shared" ca="1" si="1688"/>
        <v>85149.770890630316</v>
      </c>
      <c r="S478" s="54">
        <f t="shared" ca="1" si="1688"/>
        <v>93806.248807524185</v>
      </c>
      <c r="T478" s="54">
        <f t="shared" ca="1" si="1688"/>
        <v>77990.104927192762</v>
      </c>
      <c r="U478" s="54">
        <f t="shared" ca="1" si="1688"/>
        <v>110694.87746374993</v>
      </c>
      <c r="V478" s="54">
        <f t="shared" ca="1" si="1688"/>
        <v>101201.82760286602</v>
      </c>
      <c r="W478" s="54">
        <f t="shared" ca="1" si="1688"/>
        <v>108426.86427809016</v>
      </c>
      <c r="X478" s="54">
        <f t="shared" ca="1" si="1688"/>
        <v>84686.511508869677</v>
      </c>
      <c r="Y478" s="54">
        <f t="shared" ca="1" si="1688"/>
        <v>203605.43103109702</v>
      </c>
      <c r="Z478" s="54">
        <f t="shared" ca="1" si="1688"/>
        <v>52106.814928543463</v>
      </c>
      <c r="AA478" s="54">
        <f t="shared" ca="1" si="1688"/>
        <v>1544.6744221422705</v>
      </c>
      <c r="AB478" s="54">
        <f t="shared" ca="1" si="1688"/>
        <v>41141.091018521984</v>
      </c>
      <c r="AC478" s="54">
        <f t="shared" ca="1" si="1688"/>
        <v>24141.553582703287</v>
      </c>
      <c r="AD478" s="54">
        <f t="shared" ca="1" si="1688"/>
        <v>22576.63366078175</v>
      </c>
      <c r="AE478" s="54">
        <f t="shared" ca="1" si="1688"/>
        <v>285626.27566518926</v>
      </c>
      <c r="AF478" s="54">
        <f t="shared" ca="1" si="1688"/>
        <v>472347.19233185588</v>
      </c>
      <c r="AG478" s="54">
        <f t="shared" ca="1" si="1688"/>
        <v>259103.7303162943</v>
      </c>
      <c r="AH478" s="54">
        <f t="shared" ca="1" si="1688"/>
        <v>215699.64181897877</v>
      </c>
      <c r="AI478" s="54">
        <f t="shared" ca="1" si="1688"/>
        <v>281700.54136916006</v>
      </c>
      <c r="AJ478" s="54">
        <f t="shared" ca="1" si="1688"/>
        <v>7852.5785083168885</v>
      </c>
      <c r="AK478" s="54">
        <f t="shared" ca="1" si="1688"/>
        <v>122654.02119069608</v>
      </c>
      <c r="AL478" s="54">
        <f t="shared" ca="1" si="1688"/>
        <v>240438.31909084393</v>
      </c>
      <c r="AM478" s="54">
        <f t="shared" ca="1" si="1688"/>
        <v>83547.854733007174</v>
      </c>
      <c r="AN478" s="54">
        <f t="shared" ca="1" si="1688"/>
        <v>241820.86355490348</v>
      </c>
      <c r="AO478" s="54">
        <f t="shared" ca="1" si="1688"/>
        <v>430209.59942430345</v>
      </c>
      <c r="AP478" s="54">
        <f t="shared" ca="1" si="1688"/>
        <v>306257.3700982203</v>
      </c>
      <c r="AQ478" s="54">
        <f t="shared" ca="1" si="1688"/>
        <v>462774.00152537879</v>
      </c>
      <c r="AR478" s="54">
        <f t="shared" ca="1" si="1688"/>
        <v>578567.44265444903</v>
      </c>
      <c r="AS478" s="54">
        <f t="shared" ca="1" si="1688"/>
        <v>360157.28890657966</v>
      </c>
      <c r="AT478" s="54">
        <f t="shared" ca="1" si="1688"/>
        <v>391177.70260421815</v>
      </c>
      <c r="AU478" s="54">
        <f t="shared" ca="1" si="1688"/>
        <v>455323.05203864421</v>
      </c>
      <c r="AV478" s="54">
        <f t="shared" ca="1" si="1688"/>
        <v>221464.18366610789</v>
      </c>
      <c r="AW478" s="54">
        <f t="shared" ref="AW478:DH478" ca="1" si="1689">AW477+AW475</f>
        <v>338337.34872374148</v>
      </c>
      <c r="AX478" s="54">
        <f t="shared" ca="1" si="1689"/>
        <v>458400.35549351585</v>
      </c>
      <c r="AY478" s="54">
        <f t="shared" ca="1" si="1689"/>
        <v>300536.37403344671</v>
      </c>
      <c r="AZ478" s="54">
        <f t="shared" ca="1" si="1689"/>
        <v>458019.3227769559</v>
      </c>
      <c r="BA478" s="54">
        <f t="shared" ca="1" si="1689"/>
        <v>645932.03454874759</v>
      </c>
      <c r="BB478" s="54">
        <f t="shared" ca="1" si="1689"/>
        <v>521369.36019126623</v>
      </c>
      <c r="BC478" s="54">
        <f t="shared" ca="1" si="1689"/>
        <v>674973.23991751811</v>
      </c>
      <c r="BD478" s="54">
        <f t="shared" ca="1" si="1689"/>
        <v>787960.88054043474</v>
      </c>
      <c r="BE478" s="54">
        <f t="shared" ca="1" si="1689"/>
        <v>568668.65873019642</v>
      </c>
      <c r="BF478" s="54">
        <f t="shared" ca="1" si="1689"/>
        <v>598838.05788830563</v>
      </c>
      <c r="BG478" s="54">
        <f t="shared" ca="1" si="1689"/>
        <v>662020.48126638634</v>
      </c>
      <c r="BH478" s="54">
        <f t="shared" ca="1" si="1689"/>
        <v>427144.04853492533</v>
      </c>
      <c r="BI478" s="54">
        <f t="shared" ca="1" si="1689"/>
        <v>542751.88984798442</v>
      </c>
      <c r="BJ478" s="54">
        <f t="shared" ca="1" si="1689"/>
        <v>663496.13499422756</v>
      </c>
      <c r="BK478" s="54">
        <f t="shared" ca="1" si="1689"/>
        <v>506554.17216363206</v>
      </c>
      <c r="BL478" s="54">
        <f t="shared" ca="1" si="1689"/>
        <v>665096.65017689695</v>
      </c>
      <c r="BM478" s="54">
        <f t="shared" ca="1" si="1689"/>
        <v>852019.50144622417</v>
      </c>
      <c r="BN478" s="54">
        <f t="shared" ca="1" si="1689"/>
        <v>728702.11547280429</v>
      </c>
      <c r="BO478" s="54">
        <f t="shared" ca="1" si="1689"/>
        <v>880829.04046753701</v>
      </c>
      <c r="BP478" s="54">
        <f t="shared" ca="1" si="1689"/>
        <v>992638.43583826465</v>
      </c>
      <c r="BQ478" s="54">
        <f t="shared" ca="1" si="1689"/>
        <v>772103.3286504189</v>
      </c>
      <c r="BR478" s="54">
        <f t="shared" ca="1" si="1689"/>
        <v>801313.4400512242</v>
      </c>
      <c r="BS478" s="54">
        <f t="shared" ca="1" si="1689"/>
        <v>863542.51379496825</v>
      </c>
      <c r="BT478" s="54">
        <f t="shared" ca="1" si="1689"/>
        <v>627655.878331532</v>
      </c>
      <c r="BU478" s="54">
        <f t="shared" ca="1" si="1689"/>
        <v>741894.8584109958</v>
      </c>
      <c r="BV478" s="54">
        <f t="shared" ca="1" si="1689"/>
        <v>863332.85743183002</v>
      </c>
      <c r="BW478" s="54">
        <f t="shared" ca="1" si="1689"/>
        <v>707218.09919992951</v>
      </c>
      <c r="BX478" s="54">
        <f t="shared" ca="1" si="1689"/>
        <v>866712.35722916399</v>
      </c>
      <c r="BY478" s="54">
        <f t="shared" ca="1" si="1689"/>
        <v>1051765.8858374648</v>
      </c>
      <c r="BZ478" s="54">
        <f t="shared" ca="1" si="1689"/>
        <v>929538.25936943339</v>
      </c>
      <c r="CA478" s="54">
        <f t="shared" ca="1" si="1689"/>
        <v>1080083.7928553449</v>
      </c>
      <c r="CB478" s="54">
        <f t="shared" ca="1" si="1689"/>
        <v>1190602.0490609405</v>
      </c>
      <c r="CC478" s="54">
        <f t="shared" ca="1" si="1689"/>
        <v>968484.76703681797</v>
      </c>
      <c r="CD478" s="54">
        <f t="shared" ca="1" si="1689"/>
        <v>996396.10512977885</v>
      </c>
      <c r="CE478" s="54">
        <f t="shared" ca="1" si="1689"/>
        <v>1057553.9063637769</v>
      </c>
      <c r="CF478" s="54">
        <f t="shared" ca="1" si="1689"/>
        <v>820493.88067045948</v>
      </c>
      <c r="CG478" s="54">
        <f t="shared" ca="1" si="1689"/>
        <v>933251.28353184171</v>
      </c>
      <c r="CH478" s="54">
        <f t="shared" ca="1" si="1689"/>
        <v>1055270.5371345866</v>
      </c>
      <c r="CI478" s="54">
        <f t="shared" ca="1" si="1689"/>
        <v>900122.69915018056</v>
      </c>
      <c r="CJ478" s="54">
        <f t="shared" ca="1" si="1689"/>
        <v>1060768.7632834048</v>
      </c>
      <c r="CK478" s="54">
        <f t="shared" ca="1" si="1689"/>
        <v>1244097.3061417555</v>
      </c>
      <c r="CL478" s="54">
        <f t="shared" ca="1" si="1689"/>
        <v>1120166.3366898582</v>
      </c>
      <c r="CM478" s="54">
        <f t="shared" ca="1" si="1689"/>
        <v>1269271.3496571539</v>
      </c>
      <c r="CN478" s="54">
        <f t="shared" ca="1" si="1689"/>
        <v>1378635.3728766965</v>
      </c>
      <c r="CO478" s="54">
        <f t="shared" ca="1" si="1689"/>
        <v>1155069.5570546717</v>
      </c>
      <c r="CP478" s="54">
        <f t="shared" ca="1" si="1689"/>
        <v>1182247.3966541076</v>
      </c>
      <c r="CQ478" s="54">
        <f t="shared" ca="1" si="1689"/>
        <v>1242465.8226725056</v>
      </c>
      <c r="CR478" s="54">
        <f t="shared" ca="1" si="1689"/>
        <v>1004455.1287502428</v>
      </c>
      <c r="CS478" s="54">
        <f t="shared" ca="1" si="1689"/>
        <v>1115872.2601620115</v>
      </c>
      <c r="CT478" s="54">
        <f t="shared" ca="1" si="1689"/>
        <v>1238610.2534289551</v>
      </c>
      <c r="CU478" s="54">
        <f t="shared" ca="1" si="1689"/>
        <v>1084231.926211132</v>
      </c>
      <c r="CV478" s="54">
        <f t="shared" ca="1" si="1689"/>
        <v>1246046.1170498249</v>
      </c>
      <c r="CW478" s="54">
        <f t="shared" ca="1" si="1689"/>
        <v>1427668.7530634268</v>
      </c>
      <c r="CX478" s="54">
        <f t="shared" ca="1" si="1689"/>
        <v>1302061.7831954067</v>
      </c>
      <c r="CY478" s="54">
        <f t="shared" ca="1" si="1689"/>
        <v>1449741.9171315162</v>
      </c>
      <c r="CZ478" s="54">
        <f t="shared" ca="1" si="1689"/>
        <v>1557513.3915717336</v>
      </c>
      <c r="DA478" s="54">
        <f t="shared" ca="1" si="1689"/>
        <v>1332507.4513930646</v>
      </c>
      <c r="DB478" s="54">
        <f t="shared" ca="1" si="1689"/>
        <v>1358736.9449298247</v>
      </c>
      <c r="DC478" s="54">
        <f t="shared" ca="1" si="1689"/>
        <v>1418022.7117612143</v>
      </c>
      <c r="DD478" s="54">
        <f t="shared" ca="1" si="1689"/>
        <v>1179022.7897163606</v>
      </c>
      <c r="DE478" s="54">
        <f t="shared" ca="1" si="1689"/>
        <v>1289157.4982721177</v>
      </c>
      <c r="DF478" s="54">
        <f t="shared" ca="1" si="1689"/>
        <v>1412678.4157942876</v>
      </c>
      <c r="DG478" s="54">
        <f t="shared" ca="1" si="1689"/>
        <v>1256783.9645234565</v>
      </c>
      <c r="DH478" s="54">
        <f t="shared" ca="1" si="1689"/>
        <v>1417196.8296083536</v>
      </c>
      <c r="DI478" s="54">
        <f t="shared" ref="DI478:FT478" ca="1" si="1690">DI477+DI475</f>
        <v>1597132.3794582267</v>
      </c>
      <c r="DJ478" s="54">
        <f t="shared" ca="1" si="1690"/>
        <v>1469870.9003028623</v>
      </c>
      <c r="DK478" s="54">
        <f t="shared" ca="1" si="1690"/>
        <v>1616141.5666304273</v>
      </c>
      <c r="DL478" s="54">
        <f t="shared" ca="1" si="1690"/>
        <v>1722161.7415259094</v>
      </c>
      <c r="DM478" s="54">
        <f t="shared" ca="1" si="1690"/>
        <v>1495723.8535107917</v>
      </c>
      <c r="DN478" s="54">
        <f t="shared" ca="1" si="1690"/>
        <v>1521008.2832139677</v>
      </c>
      <c r="DO478" s="54">
        <f t="shared" ca="1" si="1690"/>
        <v>1579367.9241150273</v>
      </c>
      <c r="DP478" s="54">
        <f t="shared" ca="1" si="1690"/>
        <v>1339385.3906408651</v>
      </c>
      <c r="DQ478" s="54">
        <f t="shared" ca="1" si="1690"/>
        <v>1448249.2900804284</v>
      </c>
      <c r="DR478" s="54">
        <f t="shared" ca="1" si="1690"/>
        <v>1572569.767379245</v>
      </c>
      <c r="DS478" s="54">
        <f t="shared" ca="1" si="1690"/>
        <v>1415174.1654246461</v>
      </c>
      <c r="DT478" s="54">
        <f t="shared" ca="1" si="1690"/>
        <v>1573992.8604641191</v>
      </c>
      <c r="DU478" s="54">
        <f t="shared" ca="1" si="1690"/>
        <v>1752259.8863098191</v>
      </c>
      <c r="DV478" s="54">
        <f t="shared" ca="1" si="1690"/>
        <v>1623361.727205375</v>
      </c>
      <c r="DW478" s="54">
        <f t="shared" ca="1" si="1690"/>
        <v>1768238.106644081</v>
      </c>
      <c r="DX478" s="54">
        <f t="shared" ca="1" si="1690"/>
        <v>1872518.2942797723</v>
      </c>
      <c r="DY478" s="54">
        <f t="shared" ca="1" si="1690"/>
        <v>1644656.4006259404</v>
      </c>
      <c r="DZ478" s="54">
        <f t="shared" ca="1" si="1690"/>
        <v>1668780.6224540302</v>
      </c>
      <c r="EA478" s="54">
        <f t="shared" ca="1" si="1690"/>
        <v>1726220.486330437</v>
      </c>
      <c r="EB478" s="54">
        <f t="shared" ca="1" si="1690"/>
        <v>1485212.7620164589</v>
      </c>
      <c r="EC478" s="54">
        <f t="shared" ca="1" si="1690"/>
        <v>1592817.2471443515</v>
      </c>
      <c r="ED478" s="54">
        <f t="shared" ca="1" si="1690"/>
        <v>1717949.717515935</v>
      </c>
      <c r="EE478" s="54">
        <f t="shared" ca="1" si="1690"/>
        <v>1559067.6962017664</v>
      </c>
      <c r="EF478" s="54">
        <f t="shared" ca="1" si="1690"/>
        <v>1716308.592300467</v>
      </c>
      <c r="EG478" s="54">
        <f t="shared" ca="1" si="1690"/>
        <v>1892925.3974024656</v>
      </c>
      <c r="EH478" s="54">
        <f t="shared" ca="1" si="1690"/>
        <v>1762408.1319974267</v>
      </c>
      <c r="EI478" s="54">
        <f t="shared" ca="1" si="1690"/>
        <v>1905905.1738482907</v>
      </c>
      <c r="EJ478" s="54">
        <f t="shared" ca="1" si="1690"/>
        <v>2008456.4208866998</v>
      </c>
      <c r="EK478" s="54">
        <f t="shared" ca="1" si="1690"/>
        <v>1779178.2279890829</v>
      </c>
      <c r="EL478" s="54">
        <f t="shared" ca="1" si="1690"/>
        <v>1802581.6323746366</v>
      </c>
      <c r="EM478" s="54">
        <f t="shared" ca="1" si="1690"/>
        <v>1859107.8821277295</v>
      </c>
      <c r="EN478" s="54">
        <f t="shared" ca="1" si="1690"/>
        <v>1617179.2143166051</v>
      </c>
      <c r="EO478" s="54">
        <f t="shared" ca="1" si="1690"/>
        <v>1723535.4598528645</v>
      </c>
      <c r="EP478" s="54">
        <f t="shared" ca="1" si="1690"/>
        <v>1849492.3426469162</v>
      </c>
      <c r="EQ478" s="54">
        <f t="shared" ca="1" si="1690"/>
        <v>1689138.3904365138</v>
      </c>
      <c r="ER478" s="54">
        <f t="shared" ca="1" si="1690"/>
        <v>1844817.6066537593</v>
      </c>
      <c r="ES478" s="54">
        <f t="shared" ca="1" si="1690"/>
        <v>2019810.4637720271</v>
      </c>
      <c r="ET478" s="54">
        <f t="shared" ca="1" si="1690"/>
        <v>1887691.4094929476</v>
      </c>
      <c r="EU478" s="54">
        <f t="shared" ca="1" si="1690"/>
        <v>2029412.387947029</v>
      </c>
      <c r="EV478" s="54">
        <f t="shared" ca="1" si="1690"/>
        <v>2130245.4742468963</v>
      </c>
      <c r="EW478" s="54">
        <f t="shared" ca="1" si="1690"/>
        <v>1899558.4511367923</v>
      </c>
      <c r="EX478" s="54">
        <f t="shared" ca="1" si="1690"/>
        <v>1922025.5168805176</v>
      </c>
      <c r="EY478" s="54">
        <f t="shared" ca="1" si="1690"/>
        <v>1977644.1276781545</v>
      </c>
      <c r="EZ478" s="54">
        <f t="shared" ca="1" si="1690"/>
        <v>1734751.5519906939</v>
      </c>
      <c r="FA478" s="54">
        <f t="shared" ca="1" si="1690"/>
        <v>1839870.5113424552</v>
      </c>
      <c r="FB478" s="54">
        <f t="shared" ca="1" si="1690"/>
        <v>1966664.2108466367</v>
      </c>
      <c r="FC478" s="54">
        <f t="shared" ca="1" si="1690"/>
        <v>1804852.5724451432</v>
      </c>
      <c r="FD478" s="54">
        <f t="shared" ca="1" si="1690"/>
        <v>1958985.975060394</v>
      </c>
      <c r="FE478" s="54">
        <f t="shared" ca="1" si="1690"/>
        <v>2132379.6538372058</v>
      </c>
      <c r="FF478" s="54">
        <f t="shared" ca="1" si="1690"/>
        <v>1998675.8712736999</v>
      </c>
      <c r="FG478" s="54">
        <f t="shared" ca="1" si="1690"/>
        <v>2138285.9882703885</v>
      </c>
      <c r="FH478" s="54">
        <f t="shared" ca="1" si="1690"/>
        <v>2237411.4256214784</v>
      </c>
      <c r="FI478" s="54">
        <f t="shared" ca="1" si="1690"/>
        <v>2005322.8023236678</v>
      </c>
      <c r="FJ478" s="54">
        <f t="shared" ca="1" si="1690"/>
        <v>2026856.0571861428</v>
      </c>
      <c r="FK478" s="54">
        <f t="shared" ca="1" si="1690"/>
        <v>2081572.814656147</v>
      </c>
      <c r="FL478" s="54">
        <f t="shared" ca="1" si="1690"/>
        <v>1837743.8387634642</v>
      </c>
      <c r="FM478" s="54">
        <f t="shared" ca="1" si="1690"/>
        <v>1941636.242715762</v>
      </c>
      <c r="FN478" s="54">
        <f t="shared" ca="1" si="1690"/>
        <v>2068196.093503172</v>
      </c>
      <c r="FO478" s="54">
        <f t="shared" ca="1" si="1690"/>
        <v>1904940.7688771738</v>
      </c>
      <c r="FP478" s="54">
        <f t="shared" ca="1" si="1690"/>
        <v>2057543.9705715724</v>
      </c>
      <c r="FQ478" s="54">
        <f t="shared" ca="1" si="1690"/>
        <v>2229355.9943576199</v>
      </c>
      <c r="FR478" s="54">
        <f t="shared" ca="1" si="1690"/>
        <v>2094084.2865630041</v>
      </c>
      <c r="FS478" s="54">
        <f t="shared" ca="1" si="1690"/>
        <v>2231597.7981681996</v>
      </c>
      <c r="FT478" s="54">
        <f t="shared" ca="1" si="1690"/>
        <v>2329025.8289406602</v>
      </c>
      <c r="FU478" s="54">
        <f t="shared" ref="FU478:IF478" ca="1" si="1691">FU477+FU475</f>
        <v>2095542.594746839</v>
      </c>
      <c r="FV478" s="54">
        <f t="shared" ca="1" si="1691"/>
        <v>2115926.2018623799</v>
      </c>
      <c r="FW478" s="54">
        <f t="shared" ca="1" si="1691"/>
        <v>2169746.7002069303</v>
      </c>
      <c r="FX478" s="54">
        <f t="shared" ca="1" si="1691"/>
        <v>1924958.4215615019</v>
      </c>
      <c r="FY478" s="54">
        <f t="shared" ca="1" si="1691"/>
        <v>2027634.7768856974</v>
      </c>
      <c r="FZ478" s="54">
        <f t="shared" ca="1" si="1691"/>
        <v>2152775.534417572</v>
      </c>
      <c r="GA478" s="54">
        <f t="shared" ca="1" si="1691"/>
        <v>1988090.277730139</v>
      </c>
      <c r="GB478" s="54">
        <f t="shared" ca="1" si="1691"/>
        <v>2139178.6366825616</v>
      </c>
      <c r="GC478" s="54">
        <f t="shared" ca="1" si="1691"/>
        <v>2309426.2691015163</v>
      </c>
      <c r="GD478" s="54">
        <f t="shared" ca="1" si="1691"/>
        <v>2172603.1808075667</v>
      </c>
      <c r="GE478" s="54">
        <f t="shared" ca="1" si="1691"/>
        <v>2308034.0322763738</v>
      </c>
      <c r="GF478" s="54">
        <f t="shared" ca="1" si="1691"/>
        <v>2403774.6279830644</v>
      </c>
      <c r="GG478" s="54">
        <f t="shared" ca="1" si="1691"/>
        <v>2168903.5296399277</v>
      </c>
      <c r="GH478" s="54">
        <f t="shared" ca="1" si="1691"/>
        <v>2188575.9680845481</v>
      </c>
      <c r="GI478" s="54">
        <f t="shared" ca="1" si="1691"/>
        <v>2241505.6081138207</v>
      </c>
      <c r="GJ478" s="54">
        <f t="shared" ca="1" si="1691"/>
        <v>1995868.4833375572</v>
      </c>
      <c r="GK478" s="54">
        <f t="shared" ca="1" si="1691"/>
        <v>2097339.0713157468</v>
      </c>
      <c r="GL478" s="54">
        <f t="shared" ca="1" si="1691"/>
        <v>2221073.2286756011</v>
      </c>
      <c r="GM478" s="54">
        <f t="shared" ca="1" si="1691"/>
        <v>2054978.8717726702</v>
      </c>
      <c r="GN478" s="54">
        <f t="shared" ca="1" si="1691"/>
        <v>2204567.490668701</v>
      </c>
      <c r="GO478" s="54">
        <f t="shared" ca="1" si="1691"/>
        <v>2372901.5029388838</v>
      </c>
      <c r="GP478" s="54">
        <f t="shared" ca="1" si="1691"/>
        <v>2234543.319683129</v>
      </c>
      <c r="GQ478" s="54">
        <f t="shared" ca="1" si="1691"/>
        <v>2367905.1443312159</v>
      </c>
      <c r="GR478" s="54">
        <f t="shared" ca="1" si="1691"/>
        <v>2461968.0041013574</v>
      </c>
      <c r="GS478" s="54">
        <f t="shared" ca="1" si="1691"/>
        <v>2225715.5439116219</v>
      </c>
      <c r="GT478" s="54">
        <f t="shared" ca="1" si="1691"/>
        <v>2244460.5820740382</v>
      </c>
      <c r="GU478" s="54">
        <f t="shared" ca="1" si="1691"/>
        <v>2296504.5691573685</v>
      </c>
      <c r="GV478" s="54">
        <f t="shared" ca="1" si="1691"/>
        <v>2049971.3451023917</v>
      </c>
      <c r="GW478" s="54">
        <f t="shared" ca="1" si="1691"/>
        <v>2150246.2199661117</v>
      </c>
      <c r="GX478" s="54">
        <f t="shared" ca="1" si="1691"/>
        <v>2272586.0230763364</v>
      </c>
      <c r="GY478" s="54">
        <f t="shared" ca="1" si="1691"/>
        <v>2105105.9969722726</v>
      </c>
      <c r="GZ478" s="54">
        <f t="shared" ca="1" si="1691"/>
        <v>2253209.7219244605</v>
      </c>
      <c r="HA478" s="54">
        <f t="shared" ca="1" si="1691"/>
        <v>2419138.2557393839</v>
      </c>
      <c r="HB478" s="54">
        <f t="shared" ca="1" si="1691"/>
        <v>2279261.0029033045</v>
      </c>
      <c r="HC478" s="54">
        <f t="shared" ca="1" si="1691"/>
        <v>2410567.1208839337</v>
      </c>
      <c r="HD478" s="54">
        <f t="shared" ca="1" si="1691"/>
        <v>2502961.6698463885</v>
      </c>
      <c r="HE478" s="54">
        <f t="shared" ca="1" si="1691"/>
        <v>2265334.1036809934</v>
      </c>
      <c r="HF478" s="54">
        <f t="shared" ca="1" si="1691"/>
        <v>2283153.4796639327</v>
      </c>
      <c r="HG478" s="54">
        <f t="shared" ca="1" si="1691"/>
        <v>2334316.8215967077</v>
      </c>
      <c r="HH478" s="54">
        <f t="shared" ca="1" si="1691"/>
        <v>2086892.5509261908</v>
      </c>
      <c r="HI478" s="54">
        <f t="shared" ca="1" si="1691"/>
        <v>2185981.5382076832</v>
      </c>
      <c r="HJ478" s="54">
        <f t="shared" ca="1" si="1691"/>
        <v>2306938.9844000582</v>
      </c>
      <c r="HK478" s="54">
        <f t="shared" ca="1" si="1691"/>
        <v>2138086.2984247636</v>
      </c>
      <c r="HL478" s="54">
        <f t="shared" ca="1" si="1691"/>
        <v>2284724.9685287918</v>
      </c>
      <c r="HM478" s="54">
        <f t="shared" ca="1" si="1691"/>
        <v>2448264.5112914317</v>
      </c>
      <c r="HN478" s="54">
        <f t="shared" ca="1" si="1691"/>
        <v>2306621.4167320542</v>
      </c>
      <c r="HO478" s="54">
        <f t="shared" ca="1" si="1691"/>
        <v>2435884.8337170826</v>
      </c>
      <c r="HP478" s="54">
        <f t="shared" ca="1" si="1691"/>
        <v>2526620.2212915248</v>
      </c>
      <c r="HQ478" s="54">
        <f t="shared" ca="1" si="1691"/>
        <v>2287623.5565112052</v>
      </c>
      <c r="HR478" s="54">
        <f t="shared" ca="1" si="1691"/>
        <v>2304300.7013994209</v>
      </c>
      <c r="HS478" s="54">
        <f t="shared" ca="1" si="1691"/>
        <v>2354588.2061838773</v>
      </c>
      <c r="HT478" s="54">
        <f t="shared" ca="1" si="1691"/>
        <v>2106221.8752273628</v>
      </c>
      <c r="HU478" s="54">
        <f t="shared" ca="1" si="1691"/>
        <v>2204134.57002162</v>
      </c>
      <c r="HV478" s="54">
        <f t="shared" ca="1" si="1691"/>
        <v>2323721.4065166186</v>
      </c>
      <c r="HW478" s="54">
        <f t="shared" ca="1" si="1691"/>
        <v>2153508.8207994765</v>
      </c>
      <c r="HX478" s="54">
        <f t="shared" ca="1" si="1691"/>
        <v>2298708.1578808264</v>
      </c>
      <c r="HY478" s="54">
        <f t="shared" ca="1" si="1691"/>
        <v>2459874.8464378025</v>
      </c>
      <c r="HZ478" s="54">
        <f t="shared" ca="1" si="1691"/>
        <v>2315911.7888951963</v>
      </c>
      <c r="IA478" s="54">
        <f t="shared" ca="1" si="1691"/>
        <v>2443145.194658299</v>
      </c>
      <c r="IB478" s="54">
        <f t="shared" ca="1" si="1691"/>
        <v>2532230.2927524871</v>
      </c>
      <c r="IC478" s="54">
        <f t="shared" ca="1" si="1691"/>
        <v>2291870.2860368588</v>
      </c>
      <c r="ID478" s="54">
        <f t="shared" ca="1" si="1691"/>
        <v>2307842.7352383467</v>
      </c>
      <c r="IE478" s="54">
        <f t="shared" ca="1" si="1691"/>
        <v>2357259.0087763914</v>
      </c>
      <c r="IF478" s="54">
        <f t="shared" ca="1" si="1691"/>
        <v>2147940.1215885198</v>
      </c>
      <c r="IG478" s="54">
        <f t="shared" ref="IG478:KP478" ca="1" si="1692">IG477+IG475</f>
        <v>2244685.8867242755</v>
      </c>
      <c r="IH478" s="54">
        <f t="shared" ca="1" si="1692"/>
        <v>2362914.8599623516</v>
      </c>
      <c r="II478" s="54">
        <f t="shared" ca="1" si="1692"/>
        <v>2518390.5988258026</v>
      </c>
      <c r="IJ478" s="54">
        <f t="shared" ca="1" si="1692"/>
        <v>2662102.1242283275</v>
      </c>
      <c r="IK478" s="54">
        <f t="shared" ca="1" si="1692"/>
        <v>2820911.7436985467</v>
      </c>
      <c r="IL478" s="54">
        <f t="shared" ca="1" si="1692"/>
        <v>2844075.6517187748</v>
      </c>
      <c r="IM478" s="54">
        <f t="shared" ca="1" si="1692"/>
        <v>2969291.4186190907</v>
      </c>
      <c r="IN478" s="54">
        <f t="shared" ca="1" si="1692"/>
        <v>3056734.8197304066</v>
      </c>
      <c r="IO478" s="54">
        <f t="shared" ca="1" si="1692"/>
        <v>591536.0818552291</v>
      </c>
      <c r="IP478" s="54">
        <f t="shared" ca="1" si="1692"/>
        <v>606586.85145304236</v>
      </c>
      <c r="IQ478" s="54">
        <f t="shared" ca="1" si="1692"/>
        <v>654795.6926661589</v>
      </c>
      <c r="IR478" s="54">
        <f t="shared" ca="1" si="1692"/>
        <v>574158.24813658756</v>
      </c>
      <c r="IS478" s="54">
        <f t="shared" ca="1" si="1692"/>
        <v>669722.80797081534</v>
      </c>
      <c r="IT478" s="54">
        <f t="shared" ca="1" si="1692"/>
        <v>786619.51688835502</v>
      </c>
      <c r="IU478" s="54">
        <f t="shared" ca="1" si="1692"/>
        <v>783156.07753602648</v>
      </c>
      <c r="IV478" s="54">
        <f t="shared" ca="1" si="1692"/>
        <v>924675.75596840191</v>
      </c>
      <c r="IW478" s="54">
        <f t="shared" ca="1" si="1692"/>
        <v>1081143.7384668381</v>
      </c>
      <c r="IX478" s="54">
        <f t="shared" ca="1" si="1692"/>
        <v>1102017.8529890731</v>
      </c>
      <c r="IY478" s="54">
        <f t="shared" ca="1" si="1692"/>
        <v>1218603.7887810746</v>
      </c>
      <c r="IZ478" s="54">
        <f t="shared" ca="1" si="1692"/>
        <v>1293086.8907548713</v>
      </c>
      <c r="JA478" s="54">
        <f t="shared" ca="1" si="1692"/>
        <v>1212539.97067956</v>
      </c>
      <c r="JB478" s="54">
        <f t="shared" ca="1" si="1692"/>
        <v>1226670.598077686</v>
      </c>
      <c r="JC478" s="54">
        <f t="shared" ca="1" si="1692"/>
        <v>1268390.5149580638</v>
      </c>
      <c r="JD478" s="54">
        <f t="shared" ca="1" si="1692"/>
        <v>1180754.7108197981</v>
      </c>
      <c r="JE478" s="54">
        <f t="shared" ca="1" si="1692"/>
        <v>1261095.2494822843</v>
      </c>
      <c r="JF478" s="54">
        <f t="shared" ca="1" si="1692"/>
        <v>1359537.4867154439</v>
      </c>
      <c r="JG478" s="54">
        <f t="shared" ca="1" si="1692"/>
        <v>1335331.5303264933</v>
      </c>
      <c r="JH478" s="54">
        <f t="shared" ca="1" si="1692"/>
        <v>1453322.9804297402</v>
      </c>
      <c r="JI478" s="54">
        <f t="shared" ca="1" si="1692"/>
        <v>1583831.7751133486</v>
      </c>
      <c r="JJ478" s="54">
        <f t="shared" ca="1" si="1692"/>
        <v>1579530.7238447084</v>
      </c>
      <c r="JK478" s="54">
        <f t="shared" ca="1" si="1692"/>
        <v>1682468.6870627762</v>
      </c>
      <c r="JL478" s="54">
        <f t="shared" ca="1" si="1692"/>
        <v>1754598.1184339125</v>
      </c>
      <c r="JM478" s="54">
        <f t="shared" ca="1" si="1692"/>
        <v>1671926.595445506</v>
      </c>
      <c r="JN478" s="54">
        <f t="shared" ca="1" si="1692"/>
        <v>1684262.3930468778</v>
      </c>
      <c r="JO478" s="54">
        <f t="shared" ca="1" si="1692"/>
        <v>1723716.9345518022</v>
      </c>
      <c r="JP478" s="54">
        <f t="shared" ca="1" si="1692"/>
        <v>1633950.1998227318</v>
      </c>
      <c r="JQ478" s="54">
        <f t="shared" ca="1" si="1692"/>
        <v>1711816.057589829</v>
      </c>
      <c r="JR478" s="54">
        <f t="shared" ca="1" si="1692"/>
        <v>1808110.3541397885</v>
      </c>
      <c r="JS478" s="54">
        <f t="shared" ca="1" si="1692"/>
        <v>1781150.659877074</v>
      </c>
      <c r="JT478" s="54">
        <f t="shared" ca="1" si="1692"/>
        <v>1896259.3398725572</v>
      </c>
      <c r="JU478" s="54">
        <f t="shared" ca="1" si="1692"/>
        <v>2023750.9612466169</v>
      </c>
      <c r="JV478" s="54">
        <f t="shared" ca="1" si="1692"/>
        <v>2016463.0318276007</v>
      </c>
      <c r="JW478" s="54">
        <f t="shared" ca="1" si="1692"/>
        <v>2116634.8699751105</v>
      </c>
      <c r="JX478" s="54">
        <f t="shared" ca="1" si="1692"/>
        <v>2186290.3996222955</v>
      </c>
      <c r="JY478" s="54">
        <f t="shared" ca="1" si="1692"/>
        <v>2101370.2291394668</v>
      </c>
      <c r="JZ478" s="54">
        <f t="shared" ca="1" si="1692"/>
        <v>2112017.1331376503</v>
      </c>
      <c r="KA478" s="54">
        <f t="shared" ca="1" si="1692"/>
        <v>2149279.0465447111</v>
      </c>
      <c r="KB478" s="54">
        <f t="shared" ca="1" si="1692"/>
        <v>2057323.5933027109</v>
      </c>
      <c r="KC478" s="54">
        <f t="shared" ca="1" si="1692"/>
        <v>2132588.5980970715</v>
      </c>
      <c r="KD478" s="54">
        <f t="shared" ca="1" si="1692"/>
        <v>2226609.1686289124</v>
      </c>
      <c r="KE478" s="54">
        <f t="shared" ca="1" si="1692"/>
        <v>2196769.4556619972</v>
      </c>
      <c r="KF478" s="54">
        <f t="shared" ca="1" si="1692"/>
        <v>2308868.9041747642</v>
      </c>
      <c r="KG478" s="54">
        <f t="shared" ca="1" si="1692"/>
        <v>2433216.7491343054</v>
      </c>
      <c r="KH478" s="54">
        <f t="shared" ca="1" si="1692"/>
        <v>2422813.5424778722</v>
      </c>
      <c r="KI478" s="54">
        <f t="shared" ca="1" si="1692"/>
        <v>2520087.1496674721</v>
      </c>
      <c r="KJ478" s="54">
        <f t="shared" ca="1" si="1692"/>
        <v>2587132.2383734207</v>
      </c>
      <c r="KK478" s="54">
        <f t="shared" ca="1" si="1692"/>
        <v>2499822.9282137691</v>
      </c>
      <c r="KL478" s="54">
        <f t="shared" ca="1" si="1692"/>
        <v>2508417.9935345915</v>
      </c>
      <c r="KM478" s="54">
        <f t="shared" ca="1" si="1692"/>
        <v>2543343.0944235553</v>
      </c>
      <c r="KN478" s="54">
        <f t="shared" ca="1" si="1692"/>
        <v>2449017.9138012379</v>
      </c>
      <c r="KO478" s="54">
        <f t="shared" ca="1" si="1692"/>
        <v>2521538.7562258211</v>
      </c>
      <c r="KP478" s="54">
        <f t="shared" ca="1" si="1692"/>
        <v>2613142.5428544423</v>
      </c>
      <c r="KQ478" s="54">
        <f t="shared" ref="KQ478:LT478" ca="1" si="1693">KQ477+KQ475</f>
        <v>2580279.0280266558</v>
      </c>
      <c r="KR478" s="54">
        <f t="shared" ca="1" si="1693"/>
        <v>2689225.0973579409</v>
      </c>
      <c r="KS478" s="54">
        <f t="shared" ca="1" si="1693"/>
        <v>2810284.6902322816</v>
      </c>
      <c r="KT478" s="54">
        <f t="shared" ca="1" si="1693"/>
        <v>6133709.0970073966</v>
      </c>
      <c r="KU478" s="54">
        <f t="shared" ca="1" si="1693"/>
        <v>6227934.1686085472</v>
      </c>
      <c r="KV478" s="54">
        <f t="shared" ca="1" si="1693"/>
        <v>6292213.9292046698</v>
      </c>
      <c r="KW478" s="54">
        <f t="shared" ca="1" si="1693"/>
        <v>6338184.4397310559</v>
      </c>
      <c r="KX478" s="54">
        <f t="shared" ca="1" si="1693"/>
        <v>6348668.7651994741</v>
      </c>
      <c r="KY478" s="54">
        <f t="shared" ca="1" si="1693"/>
        <v>6388370.1621357305</v>
      </c>
      <c r="KZ478" s="54">
        <f t="shared" ca="1" si="1693"/>
        <v>6427727.2276917659</v>
      </c>
      <c r="LA478" s="54">
        <f t="shared" ca="1" si="1693"/>
        <v>6503396.2260575471</v>
      </c>
      <c r="LB478" s="54">
        <f t="shared" ca="1" si="1693"/>
        <v>6598536.1912183808</v>
      </c>
      <c r="LC478" s="54">
        <f t="shared" ca="1" si="1693"/>
        <v>6699102.4379337439</v>
      </c>
      <c r="LD478" s="54">
        <f t="shared" ca="1" si="1693"/>
        <v>6811190.4244507132</v>
      </c>
      <c r="LE478" s="54">
        <f t="shared" ca="1" si="1693"/>
        <v>6935321.1188354334</v>
      </c>
      <c r="LF478" s="54">
        <f t="shared" ca="1" si="1693"/>
        <v>7055257.3253862262</v>
      </c>
      <c r="LG478" s="54">
        <f t="shared" ca="1" si="1693"/>
        <v>7153139.1059220526</v>
      </c>
      <c r="LH478" s="54">
        <f t="shared" ca="1" si="1693"/>
        <v>7221422.7883829521</v>
      </c>
      <c r="LI478" s="54">
        <f t="shared" ca="1" si="1693"/>
        <v>7266292.0223613791</v>
      </c>
      <c r="LJ478" s="54">
        <f t="shared" ca="1" si="1693"/>
        <v>7275647.4191861022</v>
      </c>
      <c r="LK478" s="54">
        <f t="shared" ca="1" si="1693"/>
        <v>7314477.4525047671</v>
      </c>
      <c r="LL478" s="54">
        <f t="shared" ca="1" si="1693"/>
        <v>7352752.0326493951</v>
      </c>
      <c r="LM478" s="54">
        <f t="shared" ca="1" si="1693"/>
        <v>7427022.7347837249</v>
      </c>
      <c r="LN478" s="54">
        <f t="shared" ca="1" si="1693"/>
        <v>7521108.7192561869</v>
      </c>
      <c r="LO478" s="54">
        <f t="shared" ca="1" si="1693"/>
        <v>7620028.8352166321</v>
      </c>
      <c r="LP478" s="54">
        <f t="shared" ca="1" si="1693"/>
        <v>7730357.0105621293</v>
      </c>
      <c r="LQ478" s="54">
        <f t="shared" ca="1" si="1693"/>
        <v>7852609.1559789879</v>
      </c>
      <c r="LR478" s="54">
        <f t="shared" ca="1" si="1693"/>
        <v>7970706.4175048694</v>
      </c>
      <c r="LS478" s="54">
        <f t="shared" ca="1" si="1693"/>
        <v>8066971.9488375857</v>
      </c>
      <c r="LT478" s="54">
        <f t="shared" ca="1" si="1693"/>
        <v>7064045.0343191968</v>
      </c>
      <c r="LU478" s="54"/>
      <c r="LV478" s="54"/>
      <c r="LW478" s="54"/>
      <c r="LX478" s="54"/>
      <c r="LY478" s="54"/>
      <c r="LZ478" s="54"/>
      <c r="MA478" s="54"/>
      <c r="MB478" s="54"/>
      <c r="MC478" s="54"/>
      <c r="MD478" s="54"/>
      <c r="ME478" s="54"/>
      <c r="MF478" s="54"/>
      <c r="MG478" s="54"/>
      <c r="MH478" s="54"/>
      <c r="MI478" s="54"/>
      <c r="MJ478" s="54"/>
      <c r="MK478" s="54"/>
      <c r="ML478" s="54"/>
      <c r="MM478" s="54"/>
      <c r="MN478" s="54"/>
      <c r="MO478" s="54"/>
      <c r="MP478" s="54"/>
      <c r="MQ478" s="54"/>
      <c r="MR478" s="54"/>
      <c r="MS478" s="54"/>
      <c r="MT478" s="54"/>
      <c r="MU478" s="54"/>
      <c r="MV478" s="54"/>
      <c r="MW478" s="54"/>
      <c r="MX478" s="54"/>
      <c r="MY478" s="54"/>
      <c r="MZ478" s="54"/>
      <c r="NA478" s="54"/>
      <c r="NB478" s="54"/>
      <c r="NC478" s="54"/>
      <c r="ND478" s="54"/>
      <c r="NE478" s="54"/>
      <c r="NF478" s="54"/>
      <c r="NG478" s="54"/>
      <c r="NH478" s="54"/>
      <c r="NI478" s="54"/>
      <c r="NJ478" s="54"/>
      <c r="NK478" s="54"/>
      <c r="NL478" s="54"/>
      <c r="NM478" s="54"/>
      <c r="NN478" s="54"/>
      <c r="NO478" s="54"/>
      <c r="NP478" s="54"/>
      <c r="NQ478" s="54"/>
      <c r="NR478" s="54"/>
      <c r="NS478" s="54"/>
      <c r="NT478" s="54"/>
      <c r="NU478" s="54"/>
      <c r="NV478" s="54"/>
      <c r="NW478" s="54"/>
      <c r="NX478" s="54"/>
      <c r="NY478" s="54"/>
      <c r="NZ478" s="54"/>
      <c r="OA478" s="54"/>
      <c r="OB478" s="54"/>
      <c r="OC478" s="54"/>
      <c r="OD478" s="54"/>
      <c r="OE478" s="54"/>
      <c r="OF478" s="54"/>
      <c r="OG478" s="54"/>
      <c r="OH478" s="54"/>
      <c r="OI478" s="54"/>
      <c r="OJ478" s="54"/>
      <c r="OK478" s="54"/>
      <c r="OL478" s="54"/>
      <c r="OM478" s="54"/>
      <c r="ON478" s="54"/>
      <c r="OO478" s="54"/>
      <c r="OP478" s="54"/>
      <c r="OQ478" s="54"/>
      <c r="OR478" s="54"/>
      <c r="OS478" s="54"/>
      <c r="OT478" s="54"/>
      <c r="OU478" s="54"/>
      <c r="OV478" s="54"/>
      <c r="OW478" s="54"/>
      <c r="OX478" s="54"/>
      <c r="OY478" s="54"/>
      <c r="OZ478" s="54"/>
      <c r="PA478" s="54"/>
      <c r="PB478" s="54"/>
      <c r="PC478" s="54"/>
      <c r="PD478" s="54"/>
      <c r="PE478" s="54"/>
      <c r="PF478" s="54"/>
      <c r="PG478" s="54"/>
      <c r="PH478" s="54"/>
      <c r="PI478" s="54"/>
      <c r="PJ478" s="54"/>
      <c r="PK478" s="54"/>
      <c r="PL478" s="54"/>
      <c r="PM478" s="54"/>
      <c r="PN478" s="54"/>
      <c r="PO478" s="54"/>
      <c r="PP478" s="54"/>
      <c r="PQ478" s="54"/>
      <c r="PR478" s="54"/>
      <c r="PS478" s="54"/>
      <c r="PT478" s="54"/>
      <c r="PU478" s="54"/>
      <c r="PV478" s="54"/>
      <c r="PW478" s="54"/>
      <c r="PX478" s="54"/>
      <c r="PY478" s="54"/>
      <c r="PZ478" s="54"/>
      <c r="QA478" s="54"/>
      <c r="QB478" s="54"/>
      <c r="QC478" s="54"/>
      <c r="QD478" s="54"/>
      <c r="QE478" s="54"/>
      <c r="QF478" s="54"/>
      <c r="QG478" s="54"/>
      <c r="QH478" s="54"/>
      <c r="QI478" s="54"/>
      <c r="QJ478" s="54"/>
      <c r="QK478" s="54"/>
      <c r="QL478" s="54"/>
      <c r="QM478" s="54"/>
      <c r="QN478" s="54"/>
      <c r="QO478" s="54"/>
      <c r="QP478" s="54"/>
      <c r="QQ478" s="54"/>
      <c r="QR478" s="54"/>
      <c r="QS478" s="54"/>
      <c r="QT478" s="54"/>
      <c r="QU478" s="54"/>
    </row>
    <row r="479" spans="1:463" ht="15" customHeight="1">
      <c r="H479" s="4"/>
      <c r="I479" s="32">
        <f t="shared" ref="I479:Y479" ca="1" si="1694">I452-I478</f>
        <v>0</v>
      </c>
      <c r="J479" s="32">
        <f t="shared" ca="1" si="1694"/>
        <v>0</v>
      </c>
      <c r="K479" s="32">
        <f t="shared" ca="1" si="1694"/>
        <v>0</v>
      </c>
      <c r="L479" s="32">
        <f t="shared" ca="1" si="1694"/>
        <v>0</v>
      </c>
      <c r="M479" s="32">
        <f t="shared" ca="1" si="1694"/>
        <v>0</v>
      </c>
      <c r="N479" s="32">
        <f t="shared" ca="1" si="1694"/>
        <v>-4.6566128730773926E-10</v>
      </c>
      <c r="O479" s="32">
        <f t="shared" ca="1" si="1694"/>
        <v>-4.6566128730773926E-10</v>
      </c>
      <c r="P479" s="32">
        <f t="shared" ca="1" si="1694"/>
        <v>-4.6566128730773926E-10</v>
      </c>
      <c r="Q479" s="32">
        <f t="shared" ca="1" si="1694"/>
        <v>-4.6566128730773926E-10</v>
      </c>
      <c r="R479" s="32">
        <f t="shared" ca="1" si="1694"/>
        <v>-4.6566128730773926E-10</v>
      </c>
      <c r="S479" s="32">
        <f t="shared" ca="1" si="1694"/>
        <v>-4.6566128730773926E-10</v>
      </c>
      <c r="T479" s="32">
        <f t="shared" ca="1" si="1694"/>
        <v>-4.6566128730773926E-10</v>
      </c>
      <c r="U479" s="32">
        <f t="shared" ca="1" si="1694"/>
        <v>-4.6566128730773926E-10</v>
      </c>
      <c r="V479" s="32">
        <f t="shared" ca="1" si="1694"/>
        <v>-4.6566128730773926E-10</v>
      </c>
      <c r="W479" s="32">
        <f t="shared" ca="1" si="1694"/>
        <v>-4.6566128730773926E-10</v>
      </c>
      <c r="X479" s="32">
        <f t="shared" ca="1" si="1694"/>
        <v>-4.6566128730773926E-10</v>
      </c>
      <c r="Y479" s="32">
        <f t="shared" ca="1" si="1694"/>
        <v>-4.6566128730773926E-10</v>
      </c>
    </row>
    <row r="480" spans="1:463">
      <c r="A480" s="128" t="s">
        <v>87</v>
      </c>
      <c r="B480" s="103" t="s">
        <v>79</v>
      </c>
      <c r="C480" s="101"/>
      <c r="D480" s="101"/>
      <c r="E480" s="104" t="s">
        <v>88</v>
      </c>
      <c r="F480" s="101"/>
      <c r="G480" s="101"/>
      <c r="H480" s="105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  <c r="AA480" s="101"/>
      <c r="AB480" s="101"/>
      <c r="AC480" s="101"/>
      <c r="AD480" s="101"/>
      <c r="AE480" s="101"/>
      <c r="AF480" s="101"/>
      <c r="AG480" s="101"/>
      <c r="AH480" s="101"/>
      <c r="AI480" s="101"/>
      <c r="AJ480" s="101"/>
      <c r="AK480" s="101"/>
      <c r="AL480" s="101"/>
      <c r="AM480" s="101"/>
      <c r="AN480" s="101"/>
      <c r="AO480" s="101"/>
      <c r="AP480" s="101"/>
      <c r="AQ480" s="101"/>
      <c r="AR480" s="101"/>
      <c r="AS480" s="101"/>
      <c r="AT480" s="101"/>
      <c r="AU480" s="101"/>
      <c r="AV480" s="101"/>
      <c r="AW480" s="101"/>
      <c r="AX480" s="101"/>
      <c r="AY480" s="101"/>
      <c r="AZ480" s="101"/>
      <c r="BA480" s="101"/>
      <c r="BB480" s="101"/>
      <c r="BC480" s="101"/>
      <c r="BD480" s="101"/>
      <c r="BE480" s="101"/>
      <c r="BF480" s="101"/>
      <c r="BG480" s="101"/>
      <c r="BH480" s="101"/>
      <c r="BI480" s="101"/>
      <c r="BJ480" s="101"/>
      <c r="BK480" s="101"/>
      <c r="BL480" s="101"/>
      <c r="BM480" s="101"/>
      <c r="BN480" s="101"/>
      <c r="BO480" s="101"/>
      <c r="BP480" s="101"/>
      <c r="BQ480" s="101"/>
      <c r="BR480" s="101"/>
      <c r="BS480" s="101"/>
      <c r="BT480" s="101"/>
      <c r="BU480" s="101"/>
      <c r="BV480" s="101"/>
      <c r="BW480" s="101"/>
      <c r="BX480" s="101"/>
      <c r="BY480" s="101"/>
      <c r="BZ480" s="101"/>
      <c r="CA480" s="101"/>
      <c r="CB480" s="101"/>
      <c r="CC480" s="101"/>
      <c r="CD480" s="101"/>
      <c r="CE480" s="101"/>
      <c r="CF480" s="101"/>
      <c r="CG480" s="101"/>
      <c r="CH480" s="101"/>
      <c r="CI480" s="101"/>
      <c r="CJ480" s="101"/>
      <c r="CK480" s="101"/>
      <c r="CL480" s="101"/>
      <c r="CM480" s="101"/>
      <c r="CN480" s="101"/>
      <c r="CO480" s="101"/>
      <c r="CP480" s="101"/>
      <c r="CQ480" s="101"/>
      <c r="CR480" s="101"/>
      <c r="CS480" s="101"/>
      <c r="CT480" s="101"/>
      <c r="CU480" s="101"/>
      <c r="CV480" s="101"/>
      <c r="CW480" s="101"/>
      <c r="CX480" s="101"/>
      <c r="CY480" s="101"/>
      <c r="CZ480" s="101"/>
      <c r="DA480" s="101"/>
      <c r="DB480" s="101"/>
      <c r="DC480" s="101"/>
      <c r="DD480" s="101"/>
      <c r="DE480" s="101"/>
      <c r="DF480" s="101"/>
      <c r="DG480" s="101"/>
      <c r="DH480" s="101"/>
      <c r="DI480" s="101"/>
      <c r="DJ480" s="101"/>
      <c r="DK480" s="101"/>
      <c r="DL480" s="101"/>
      <c r="DM480" s="101"/>
      <c r="DN480" s="101"/>
      <c r="DO480" s="101"/>
      <c r="DP480" s="101"/>
      <c r="DQ480" s="101"/>
      <c r="DR480" s="101"/>
      <c r="DS480" s="101"/>
      <c r="DT480" s="101"/>
      <c r="DU480" s="101"/>
      <c r="DV480" s="101"/>
      <c r="DW480" s="101"/>
      <c r="DX480" s="101"/>
      <c r="DY480" s="180"/>
      <c r="DZ480" s="101"/>
      <c r="EA480" s="101"/>
      <c r="EB480" s="101"/>
      <c r="EC480" s="101"/>
      <c r="ED480" s="101"/>
      <c r="EE480" s="101"/>
      <c r="EF480" s="101"/>
      <c r="EG480" s="101"/>
      <c r="EH480" s="101"/>
      <c r="EI480" s="101"/>
      <c r="EJ480" s="101"/>
      <c r="EK480" s="101"/>
      <c r="EL480" s="101"/>
      <c r="EM480" s="101"/>
      <c r="EN480" s="101"/>
      <c r="EO480" s="101"/>
      <c r="EP480" s="101"/>
      <c r="EQ480" s="101"/>
      <c r="ER480" s="101"/>
      <c r="ES480" s="101"/>
      <c r="ET480" s="101"/>
      <c r="EU480" s="101"/>
      <c r="EV480" s="101"/>
      <c r="EW480" s="101"/>
      <c r="EX480" s="101"/>
      <c r="EY480" s="101"/>
      <c r="EZ480" s="101"/>
      <c r="FA480" s="101"/>
      <c r="FB480" s="101"/>
      <c r="FC480" s="101"/>
      <c r="FD480" s="101"/>
      <c r="FE480" s="101"/>
      <c r="FF480" s="101"/>
      <c r="FG480" s="101"/>
      <c r="FH480" s="101"/>
      <c r="FI480" s="101"/>
      <c r="FJ480" s="101"/>
      <c r="FK480" s="101"/>
      <c r="FL480" s="101"/>
      <c r="FM480" s="101"/>
      <c r="FN480" s="101"/>
      <c r="FO480" s="101"/>
      <c r="FP480" s="101"/>
      <c r="FQ480" s="101"/>
      <c r="FR480" s="101"/>
      <c r="FS480" s="101"/>
      <c r="FT480" s="101"/>
      <c r="FU480" s="101"/>
      <c r="FV480" s="101"/>
      <c r="FW480" s="101"/>
      <c r="FX480" s="101"/>
      <c r="FY480" s="101"/>
      <c r="FZ480" s="101"/>
      <c r="GA480" s="101"/>
      <c r="GB480" s="101"/>
      <c r="GC480" s="101"/>
      <c r="GD480" s="101"/>
      <c r="GE480" s="101"/>
      <c r="GF480" s="101"/>
      <c r="GG480" s="101"/>
      <c r="GH480" s="101"/>
      <c r="GI480" s="101"/>
      <c r="GJ480" s="101"/>
      <c r="GK480" s="101"/>
      <c r="GL480" s="101"/>
      <c r="GM480" s="101"/>
      <c r="GN480" s="101"/>
      <c r="GO480" s="101"/>
      <c r="GP480" s="101"/>
      <c r="GQ480" s="101"/>
      <c r="GR480" s="101"/>
      <c r="GS480" s="101"/>
      <c r="GT480" s="101"/>
      <c r="GU480" s="101"/>
      <c r="GV480" s="101"/>
      <c r="GW480" s="101"/>
      <c r="GX480" s="101"/>
      <c r="GY480" s="101"/>
      <c r="GZ480" s="101"/>
      <c r="HA480" s="101"/>
      <c r="HB480" s="101"/>
      <c r="HC480" s="101"/>
      <c r="HD480" s="101"/>
      <c r="HE480" s="101"/>
      <c r="HF480" s="101"/>
      <c r="HG480" s="101"/>
      <c r="HH480" s="101"/>
      <c r="HI480" s="101"/>
      <c r="HJ480" s="101"/>
      <c r="HK480" s="101"/>
      <c r="HL480" s="101"/>
      <c r="HM480" s="101"/>
      <c r="HN480" s="101"/>
      <c r="HO480" s="101"/>
      <c r="HP480" s="101"/>
      <c r="HQ480" s="101"/>
      <c r="HR480" s="101"/>
      <c r="HS480" s="101"/>
      <c r="HT480" s="101"/>
      <c r="HU480" s="101"/>
      <c r="HV480" s="101"/>
      <c r="HW480" s="101"/>
      <c r="HX480" s="101"/>
      <c r="HY480" s="101"/>
      <c r="HZ480" s="101"/>
      <c r="IA480" s="101"/>
      <c r="IB480" s="101"/>
      <c r="IC480" s="101"/>
      <c r="ID480" s="101"/>
      <c r="IE480" s="101"/>
      <c r="IF480" s="101"/>
      <c r="IG480" s="101"/>
      <c r="IH480" s="101"/>
      <c r="II480" s="101"/>
      <c r="IJ480" s="101"/>
      <c r="IK480" s="101"/>
      <c r="IL480" s="101"/>
      <c r="IM480" s="101"/>
      <c r="IN480" s="101"/>
      <c r="IO480" s="101"/>
      <c r="IP480" s="101"/>
      <c r="IQ480" s="101"/>
      <c r="IR480" s="101"/>
      <c r="IS480" s="101"/>
      <c r="IT480" s="101"/>
      <c r="IU480" s="101"/>
      <c r="IV480" s="101"/>
      <c r="IW480" s="101"/>
      <c r="IX480" s="101"/>
      <c r="IY480" s="101"/>
      <c r="IZ480" s="101"/>
      <c r="JA480" s="101"/>
      <c r="JB480" s="101"/>
      <c r="JC480" s="101"/>
      <c r="JD480" s="101"/>
      <c r="JE480" s="101"/>
      <c r="JF480" s="101"/>
      <c r="JG480" s="101"/>
      <c r="JH480" s="101"/>
      <c r="JI480" s="101"/>
      <c r="JJ480" s="101"/>
      <c r="JK480" s="101"/>
      <c r="JL480" s="101"/>
      <c r="JM480" s="101"/>
      <c r="JN480" s="101"/>
      <c r="JO480" s="101"/>
      <c r="JP480" s="101"/>
      <c r="JQ480" s="101"/>
      <c r="JR480" s="101"/>
      <c r="JS480" s="101"/>
      <c r="JT480" s="101"/>
      <c r="JU480" s="101"/>
      <c r="JV480" s="101"/>
      <c r="JW480" s="101"/>
      <c r="JX480" s="101"/>
      <c r="JY480" s="101"/>
      <c r="JZ480" s="101"/>
      <c r="KA480" s="101"/>
      <c r="KB480" s="101"/>
      <c r="KC480" s="101"/>
      <c r="KD480" s="101"/>
      <c r="KE480" s="101"/>
      <c r="KF480" s="101"/>
      <c r="KG480" s="101"/>
      <c r="KH480" s="101"/>
      <c r="KI480" s="101"/>
      <c r="KJ480" s="101"/>
      <c r="KK480" s="101"/>
      <c r="KL480" s="101"/>
      <c r="KM480" s="101"/>
      <c r="KN480" s="101"/>
      <c r="KO480" s="101"/>
      <c r="KP480" s="101"/>
      <c r="KQ480" s="101"/>
      <c r="KR480" s="101"/>
      <c r="KS480" s="101"/>
      <c r="KT480" s="101"/>
      <c r="KU480" s="101"/>
      <c r="KV480" s="101"/>
      <c r="KW480" s="101"/>
      <c r="KX480" s="101"/>
      <c r="KY480" s="101"/>
      <c r="KZ480" s="101"/>
      <c r="LA480" s="101"/>
      <c r="LB480" s="101"/>
      <c r="LC480" s="101"/>
      <c r="LD480" s="101"/>
      <c r="LE480" s="101"/>
      <c r="LF480" s="101"/>
      <c r="LG480" s="101"/>
      <c r="LH480" s="101"/>
      <c r="LI480" s="101"/>
      <c r="LJ480" s="101"/>
      <c r="LK480" s="101"/>
      <c r="LL480" s="101"/>
      <c r="LM480" s="101"/>
      <c r="LN480" s="101"/>
      <c r="LO480" s="101"/>
      <c r="LP480" s="101"/>
      <c r="LQ480" s="101"/>
      <c r="LR480" s="101"/>
      <c r="LS480" s="101"/>
      <c r="LT480" s="101"/>
      <c r="LU480" s="101"/>
      <c r="LV480" s="101"/>
      <c r="LW480" s="101"/>
      <c r="LX480" s="101"/>
      <c r="LY480" s="101"/>
      <c r="LZ480" s="101"/>
      <c r="MA480" s="101"/>
      <c r="MB480" s="101"/>
      <c r="MC480" s="101"/>
      <c r="MD480" s="101"/>
      <c r="ME480" s="101"/>
      <c r="MF480" s="101"/>
      <c r="MG480" s="101"/>
      <c r="MH480" s="101"/>
      <c r="MI480" s="101"/>
      <c r="MJ480" s="101"/>
      <c r="MK480" s="101"/>
      <c r="ML480" s="101"/>
      <c r="MM480" s="101"/>
      <c r="MN480" s="101"/>
      <c r="MO480" s="101"/>
      <c r="MP480" s="101"/>
      <c r="MQ480" s="101"/>
      <c r="MR480" s="101"/>
      <c r="MS480" s="101"/>
      <c r="MT480" s="101"/>
      <c r="MU480" s="101"/>
      <c r="MV480" s="101"/>
      <c r="MW480" s="101"/>
      <c r="MX480" s="101"/>
      <c r="MY480" s="101"/>
      <c r="MZ480" s="101"/>
      <c r="NA480" s="101"/>
      <c r="NB480" s="101"/>
      <c r="NC480" s="101"/>
      <c r="ND480" s="101"/>
      <c r="NE480" s="101"/>
      <c r="NF480" s="101"/>
      <c r="NG480" s="101"/>
      <c r="NH480" s="101"/>
      <c r="NI480" s="101"/>
      <c r="NJ480" s="101"/>
      <c r="NK480" s="101"/>
      <c r="NL480" s="101"/>
      <c r="NM480" s="101"/>
      <c r="NN480" s="101"/>
      <c r="NO480" s="101"/>
      <c r="NP480" s="101"/>
      <c r="NQ480" s="101"/>
      <c r="NR480" s="101"/>
      <c r="NS480" s="101"/>
      <c r="NT480" s="101"/>
      <c r="NU480" s="101"/>
      <c r="NV480" s="101"/>
      <c r="NW480" s="101"/>
      <c r="NX480" s="101"/>
      <c r="NY480" s="101"/>
      <c r="NZ480" s="101"/>
      <c r="OA480" s="101"/>
      <c r="OB480" s="101"/>
      <c r="OC480" s="101"/>
      <c r="OD480" s="101"/>
      <c r="OE480" s="101"/>
      <c r="OF480" s="101"/>
      <c r="OG480" s="101"/>
      <c r="OH480" s="101"/>
      <c r="OI480" s="101"/>
      <c r="OJ480" s="101"/>
      <c r="OK480" s="101"/>
      <c r="OL480" s="101"/>
      <c r="OM480" s="101"/>
      <c r="ON480" s="101"/>
      <c r="OO480" s="101"/>
      <c r="OP480" s="101"/>
      <c r="OQ480" s="101"/>
      <c r="OR480" s="101"/>
      <c r="OS480" s="101"/>
      <c r="OT480" s="101"/>
      <c r="OU480" s="101"/>
      <c r="OV480" s="101"/>
      <c r="OW480" s="101"/>
      <c r="OX480" s="101"/>
      <c r="OY480" s="101"/>
      <c r="OZ480" s="101"/>
      <c r="PA480" s="101"/>
      <c r="PB480" s="101"/>
      <c r="PC480" s="101"/>
      <c r="PD480" s="101"/>
      <c r="PE480" s="101"/>
      <c r="PF480" s="101"/>
      <c r="PG480" s="101"/>
      <c r="PH480" s="101"/>
      <c r="PI480" s="101"/>
      <c r="PJ480" s="101"/>
      <c r="PK480" s="101"/>
      <c r="PL480" s="101"/>
      <c r="PM480" s="101"/>
      <c r="PN480" s="101"/>
      <c r="PO480" s="101"/>
      <c r="PP480" s="101"/>
      <c r="PQ480" s="101"/>
      <c r="PR480" s="101"/>
      <c r="PS480" s="101"/>
      <c r="PT480" s="101"/>
      <c r="PU480" s="101"/>
      <c r="PV480" s="101"/>
      <c r="PW480" s="101"/>
      <c r="PX480" s="101"/>
      <c r="PY480" s="101"/>
      <c r="PZ480" s="101"/>
      <c r="QA480" s="101"/>
      <c r="QB480" s="101"/>
      <c r="QC480" s="101"/>
      <c r="QD480" s="101"/>
      <c r="QE480" s="101"/>
      <c r="QF480" s="101"/>
      <c r="QG480" s="101"/>
      <c r="QH480" s="101"/>
      <c r="QI480" s="101"/>
      <c r="QJ480" s="101"/>
      <c r="QK480" s="101"/>
      <c r="QL480" s="101"/>
      <c r="QM480" s="101"/>
      <c r="QN480" s="101"/>
      <c r="QO480" s="101"/>
      <c r="QP480" s="101"/>
      <c r="QQ480" s="101"/>
      <c r="QR480" s="101"/>
      <c r="QS480" s="101"/>
      <c r="QT480" s="101"/>
      <c r="QU480" s="101"/>
    </row>
    <row r="481" spans="1:463" ht="15" customHeight="1" outlineLevel="1">
      <c r="H481" s="4"/>
    </row>
    <row r="482" spans="1:463" ht="15" customHeight="1" outlineLevel="1">
      <c r="C482" s="75" t="s">
        <v>642</v>
      </c>
      <c r="E482" s="50" t="s">
        <v>95</v>
      </c>
      <c r="H482" s="4">
        <v>0</v>
      </c>
      <c r="I482" s="45">
        <v>0</v>
      </c>
      <c r="J482" s="45">
        <f t="shared" ref="J482:AW482" si="1695">I485</f>
        <v>0</v>
      </c>
      <c r="K482" s="45">
        <f t="shared" si="1695"/>
        <v>0</v>
      </c>
      <c r="L482" s="45">
        <f t="shared" si="1695"/>
        <v>0</v>
      </c>
      <c r="M482" s="45">
        <f t="shared" si="1695"/>
        <v>0</v>
      </c>
      <c r="N482" s="45">
        <f t="shared" si="1695"/>
        <v>0</v>
      </c>
      <c r="O482" s="45">
        <f t="shared" si="1695"/>
        <v>0</v>
      </c>
      <c r="P482" s="45">
        <f t="shared" si="1695"/>
        <v>0</v>
      </c>
      <c r="Q482" s="45">
        <f t="shared" si="1695"/>
        <v>0</v>
      </c>
      <c r="R482" s="45">
        <f t="shared" si="1695"/>
        <v>0</v>
      </c>
      <c r="S482" s="45">
        <f t="shared" si="1695"/>
        <v>0</v>
      </c>
      <c r="T482" s="45">
        <f t="shared" si="1695"/>
        <v>0</v>
      </c>
      <c r="U482" s="45">
        <f t="shared" si="1695"/>
        <v>0</v>
      </c>
      <c r="V482" s="45">
        <f t="shared" si="1695"/>
        <v>0</v>
      </c>
      <c r="W482" s="45">
        <f t="shared" si="1695"/>
        <v>0</v>
      </c>
      <c r="X482" s="45">
        <f t="shared" si="1695"/>
        <v>0</v>
      </c>
      <c r="Y482" s="45">
        <f t="shared" si="1695"/>
        <v>0</v>
      </c>
      <c r="Z482" s="45">
        <f t="shared" si="1695"/>
        <v>0</v>
      </c>
      <c r="AA482" s="45">
        <f t="shared" si="1695"/>
        <v>0</v>
      </c>
      <c r="AB482" s="45">
        <f t="shared" si="1695"/>
        <v>0</v>
      </c>
      <c r="AC482" s="45">
        <f t="shared" si="1695"/>
        <v>0</v>
      </c>
      <c r="AD482" s="45">
        <f t="shared" si="1695"/>
        <v>0</v>
      </c>
      <c r="AE482" s="45">
        <f t="shared" si="1695"/>
        <v>0</v>
      </c>
      <c r="AF482" s="45">
        <f t="shared" si="1695"/>
        <v>0</v>
      </c>
      <c r="AG482" s="45">
        <f t="shared" si="1695"/>
        <v>0</v>
      </c>
      <c r="AH482" s="45">
        <f t="shared" ca="1" si="1695"/>
        <v>-74373</v>
      </c>
      <c r="AI482" s="45">
        <f t="shared" ca="1" si="1695"/>
        <v>-147576</v>
      </c>
      <c r="AJ482" s="45">
        <f t="shared" ca="1" si="1695"/>
        <v>-180033</v>
      </c>
      <c r="AK482" s="45">
        <f t="shared" ca="1" si="1695"/>
        <v>-212801</v>
      </c>
      <c r="AL482" s="45">
        <f t="shared" ca="1" si="1695"/>
        <v>-225941</v>
      </c>
      <c r="AM482" s="45">
        <f t="shared" ca="1" si="1695"/>
        <v>-227040</v>
      </c>
      <c r="AN482" s="45">
        <f t="shared" ca="1" si="1695"/>
        <v>-201857</v>
      </c>
      <c r="AO482" s="45">
        <f t="shared" ca="1" si="1695"/>
        <v>-186242</v>
      </c>
      <c r="AP482" s="45">
        <f t="shared" ca="1" si="1695"/>
        <v>-187229</v>
      </c>
      <c r="AQ482" s="45">
        <f t="shared" ca="1" si="1695"/>
        <v>-222701</v>
      </c>
      <c r="AR482" s="45">
        <f t="shared" ca="1" si="1695"/>
        <v>-282720</v>
      </c>
      <c r="AS482" s="45">
        <f t="shared" ca="1" si="1695"/>
        <v>-384825</v>
      </c>
      <c r="AT482" s="45">
        <f t="shared" ca="1" si="1695"/>
        <v>-460614</v>
      </c>
      <c r="AU482" s="45">
        <f t="shared" ca="1" si="1695"/>
        <v>-533355</v>
      </c>
      <c r="AV482" s="45">
        <f t="shared" ca="1" si="1695"/>
        <v>-564889</v>
      </c>
      <c r="AW482" s="45">
        <f t="shared" ca="1" si="1695"/>
        <v>-594009</v>
      </c>
      <c r="AX482" s="45">
        <f t="shared" ref="AX482:DI482" ca="1" si="1696">AW485</f>
        <v>-603649</v>
      </c>
      <c r="AY482" s="45">
        <f t="shared" ca="1" si="1696"/>
        <v>-600966</v>
      </c>
      <c r="AZ482" s="45">
        <f t="shared" ca="1" si="1696"/>
        <v>-574637</v>
      </c>
      <c r="BA482" s="45">
        <f t="shared" ca="1" si="1696"/>
        <v>-557974</v>
      </c>
      <c r="BB482" s="45">
        <f t="shared" ca="1" si="1696"/>
        <v>-559779</v>
      </c>
      <c r="BC482" s="45">
        <f t="shared" ca="1" si="1696"/>
        <v>-595970</v>
      </c>
      <c r="BD482" s="45">
        <f t="shared" ca="1" si="1696"/>
        <v>-656624</v>
      </c>
      <c r="BE482" s="45">
        <f t="shared" ca="1" si="1696"/>
        <v>-759327</v>
      </c>
      <c r="BF482" s="45">
        <f t="shared" ca="1" si="1696"/>
        <v>-834276</v>
      </c>
      <c r="BG482" s="45">
        <f t="shared" ca="1" si="1696"/>
        <v>-906180</v>
      </c>
      <c r="BH482" s="45">
        <f t="shared" ca="1" si="1696"/>
        <v>-937064</v>
      </c>
      <c r="BI482" s="45">
        <f t="shared" ca="1" si="1696"/>
        <v>-963933</v>
      </c>
      <c r="BJ482" s="45">
        <f t="shared" ca="1" si="1696"/>
        <v>-971149</v>
      </c>
      <c r="BK482" s="45">
        <f t="shared" ca="1" si="1696"/>
        <v>-965883</v>
      </c>
      <c r="BL482" s="45">
        <f t="shared" ca="1" si="1696"/>
        <v>-938675</v>
      </c>
      <c r="BM482" s="45">
        <f t="shared" ca="1" si="1696"/>
        <v>-919293</v>
      </c>
      <c r="BN482" s="45">
        <f t="shared" ca="1" si="1696"/>
        <v>-920589</v>
      </c>
      <c r="BO482" s="45">
        <f t="shared" ca="1" si="1696"/>
        <v>-956012</v>
      </c>
      <c r="BP482" s="45">
        <f t="shared" ca="1" si="1696"/>
        <v>-1015936</v>
      </c>
      <c r="BQ482" s="45">
        <f t="shared" ca="1" si="1696"/>
        <v>-1117667</v>
      </c>
      <c r="BR482" s="45">
        <f t="shared" ca="1" si="1696"/>
        <v>-1191635</v>
      </c>
      <c r="BS482" s="45">
        <f t="shared" ca="1" si="1696"/>
        <v>-1262559</v>
      </c>
      <c r="BT482" s="45">
        <f t="shared" ca="1" si="1696"/>
        <v>-1292740</v>
      </c>
      <c r="BU482" s="45">
        <f t="shared" ca="1" si="1696"/>
        <v>-1317210</v>
      </c>
      <c r="BV482" s="45">
        <f t="shared" ca="1" si="1696"/>
        <v>-1321851</v>
      </c>
      <c r="BW482" s="45">
        <f t="shared" ca="1" si="1696"/>
        <v>-1313848</v>
      </c>
      <c r="BX482" s="45">
        <f t="shared" ca="1" si="1696"/>
        <v>-1286339</v>
      </c>
      <c r="BY482" s="45">
        <f t="shared" ca="1" si="1696"/>
        <v>-1264226</v>
      </c>
      <c r="BZ482" s="45">
        <f t="shared" ca="1" si="1696"/>
        <v>-1264961</v>
      </c>
      <c r="CA482" s="45">
        <f t="shared" ca="1" si="1696"/>
        <v>-1299565</v>
      </c>
      <c r="CB482" s="45">
        <f t="shared" ca="1" si="1696"/>
        <v>-1358892</v>
      </c>
      <c r="CC482" s="45">
        <f t="shared" ca="1" si="1696"/>
        <v>-1459605</v>
      </c>
      <c r="CD482" s="45">
        <f t="shared" ca="1" si="1696"/>
        <v>-1532543</v>
      </c>
      <c r="CE482" s="45">
        <f t="shared" ca="1" si="1696"/>
        <v>-1602656</v>
      </c>
      <c r="CF482" s="45">
        <f t="shared" ca="1" si="1696"/>
        <v>-1632079</v>
      </c>
      <c r="CG482" s="45">
        <f t="shared" ca="1" si="1696"/>
        <v>-1654093</v>
      </c>
      <c r="CH482" s="45">
        <f t="shared" ca="1" si="1696"/>
        <v>-1656099</v>
      </c>
      <c r="CI482" s="45">
        <f t="shared" ca="1" si="1696"/>
        <v>-1645296</v>
      </c>
      <c r="CJ482" s="45">
        <f t="shared" ca="1" si="1696"/>
        <v>-1617211</v>
      </c>
      <c r="CK482" s="45">
        <f t="shared" ca="1" si="1696"/>
        <v>-1594486</v>
      </c>
      <c r="CL482" s="45">
        <f t="shared" ca="1" si="1696"/>
        <v>-1594386</v>
      </c>
      <c r="CM482" s="45">
        <f t="shared" ca="1" si="1696"/>
        <v>-1627900</v>
      </c>
      <c r="CN482" s="45">
        <f t="shared" ca="1" si="1696"/>
        <v>-1686360</v>
      </c>
      <c r="CO482" s="45">
        <f t="shared" ca="1" si="1696"/>
        <v>-1785787</v>
      </c>
      <c r="CP482" s="45">
        <f t="shared" ca="1" si="1696"/>
        <v>-1854749</v>
      </c>
      <c r="CQ482" s="45">
        <f t="shared" ca="1" si="1696"/>
        <v>-1920664</v>
      </c>
      <c r="CR482" s="45">
        <f t="shared" ca="1" si="1696"/>
        <v>-1946375</v>
      </c>
      <c r="CS482" s="45">
        <f t="shared" ca="1" si="1696"/>
        <v>-1962977</v>
      </c>
      <c r="CT482" s="45">
        <f t="shared" ca="1" si="1696"/>
        <v>-1959562</v>
      </c>
      <c r="CU482" s="45">
        <f t="shared" ca="1" si="1696"/>
        <v>-1942998</v>
      </c>
      <c r="CV482" s="45">
        <f t="shared" ca="1" si="1696"/>
        <v>-1911476</v>
      </c>
      <c r="CW482" s="45">
        <f t="shared" ca="1" si="1696"/>
        <v>-1885278</v>
      </c>
      <c r="CX482" s="45">
        <f t="shared" ca="1" si="1696"/>
        <v>-1881482</v>
      </c>
      <c r="CY482" s="45">
        <f t="shared" ca="1" si="1696"/>
        <v>-1911414</v>
      </c>
      <c r="CZ482" s="45">
        <f t="shared" ca="1" si="1696"/>
        <v>-1966150</v>
      </c>
      <c r="DA482" s="45">
        <f t="shared" ca="1" si="1696"/>
        <v>-2061437</v>
      </c>
      <c r="DB482" s="45">
        <f t="shared" ca="1" si="1696"/>
        <v>-2128914</v>
      </c>
      <c r="DC482" s="45">
        <f t="shared" ca="1" si="1696"/>
        <v>-2193341</v>
      </c>
      <c r="DD482" s="45">
        <f t="shared" ca="1" si="1696"/>
        <v>-2217825</v>
      </c>
      <c r="DE482" s="45">
        <f t="shared" ca="1" si="1696"/>
        <v>-2231498</v>
      </c>
      <c r="DF482" s="45">
        <f t="shared" ca="1" si="1696"/>
        <v>-2227018</v>
      </c>
      <c r="DG482" s="45">
        <f t="shared" ca="1" si="1696"/>
        <v>-2209278</v>
      </c>
      <c r="DH482" s="45">
        <f t="shared" ca="1" si="1696"/>
        <v>-2176793</v>
      </c>
      <c r="DI482" s="45">
        <f t="shared" ca="1" si="1696"/>
        <v>-2149595</v>
      </c>
      <c r="DJ482" s="45">
        <f t="shared" ref="DJ482:FU482" ca="1" si="1697">DI485</f>
        <v>-2144577</v>
      </c>
      <c r="DK482" s="45">
        <f t="shared" ca="1" si="1697"/>
        <v>-2173541</v>
      </c>
      <c r="DL482" s="45">
        <f t="shared" ca="1" si="1697"/>
        <v>-2227029</v>
      </c>
      <c r="DM482" s="45">
        <f t="shared" ca="1" si="1697"/>
        <v>-2320654</v>
      </c>
      <c r="DN482" s="45">
        <f t="shared" ca="1" si="1697"/>
        <v>-2351539</v>
      </c>
      <c r="DO482" s="45">
        <f t="shared" ca="1" si="1697"/>
        <v>-2379370</v>
      </c>
      <c r="DP482" s="45">
        <f t="shared" ca="1" si="1697"/>
        <v>-2367513</v>
      </c>
      <c r="DQ482" s="45">
        <f t="shared" ca="1" si="1697"/>
        <v>-2343141</v>
      </c>
      <c r="DR482" s="45">
        <f t="shared" ca="1" si="1697"/>
        <v>-2302475</v>
      </c>
      <c r="DS482" s="45">
        <f t="shared" ca="1" si="1697"/>
        <v>-2248607</v>
      </c>
      <c r="DT482" s="45">
        <f t="shared" ca="1" si="1697"/>
        <v>-2180033</v>
      </c>
      <c r="DU482" s="45">
        <f t="shared" ca="1" si="1697"/>
        <v>-2116707</v>
      </c>
      <c r="DV482" s="45">
        <f t="shared" ca="1" si="1697"/>
        <v>-2075340</v>
      </c>
      <c r="DW482" s="45">
        <f t="shared" ca="1" si="1697"/>
        <v>-2068211</v>
      </c>
      <c r="DX482" s="45">
        <f t="shared" ca="1" si="1697"/>
        <v>-2085327</v>
      </c>
      <c r="DY482" s="45">
        <f t="shared" ca="1" si="1697"/>
        <v>-2142168</v>
      </c>
      <c r="DZ482" s="45">
        <f t="shared" ca="1" si="1697"/>
        <v>-2171147</v>
      </c>
      <c r="EA482" s="45">
        <f t="shared" ca="1" si="1697"/>
        <v>-2197287</v>
      </c>
      <c r="EB482" s="45">
        <f t="shared" ca="1" si="1697"/>
        <v>-2183766</v>
      </c>
      <c r="EC482" s="45">
        <f t="shared" ca="1" si="1697"/>
        <v>-2156024</v>
      </c>
      <c r="ED482" s="45">
        <f t="shared" ca="1" si="1697"/>
        <v>-2113844</v>
      </c>
      <c r="EE482" s="45">
        <f t="shared" ca="1" si="1697"/>
        <v>-2058516</v>
      </c>
      <c r="EF482" s="45">
        <f t="shared" ca="1" si="1697"/>
        <v>-1988518</v>
      </c>
      <c r="EG482" s="45">
        <f t="shared" ca="1" si="1697"/>
        <v>-1923728</v>
      </c>
      <c r="EH482" s="45">
        <f t="shared" ca="1" si="1697"/>
        <v>-1880677</v>
      </c>
      <c r="EI482" s="45">
        <f t="shared" ca="1" si="1697"/>
        <v>-1872121</v>
      </c>
      <c r="EJ482" s="45">
        <f t="shared" ca="1" si="1697"/>
        <v>-1887531</v>
      </c>
      <c r="EK482" s="45">
        <f t="shared" ca="1" si="1697"/>
        <v>-1942257</v>
      </c>
      <c r="EL482" s="45">
        <f t="shared" ca="1" si="1697"/>
        <v>-1969088</v>
      </c>
      <c r="EM482" s="45">
        <f t="shared" ca="1" si="1697"/>
        <v>-1992849</v>
      </c>
      <c r="EN482" s="45">
        <f t="shared" ca="1" si="1697"/>
        <v>-1977415</v>
      </c>
      <c r="EO482" s="45">
        <f t="shared" ca="1" si="1697"/>
        <v>-1946050</v>
      </c>
      <c r="EP482" s="45">
        <f t="shared" ca="1" si="1697"/>
        <v>-1902099</v>
      </c>
      <c r="EQ482" s="45">
        <f t="shared" ca="1" si="1697"/>
        <v>-1845052</v>
      </c>
      <c r="ER482" s="45">
        <f t="shared" ca="1" si="1697"/>
        <v>-1773329</v>
      </c>
      <c r="ES482" s="45">
        <f t="shared" ca="1" si="1697"/>
        <v>-1706774</v>
      </c>
      <c r="ET482" s="45">
        <f t="shared" ca="1" si="1697"/>
        <v>-1662073</v>
      </c>
      <c r="EU482" s="45">
        <f t="shared" ca="1" si="1697"/>
        <v>-1651790</v>
      </c>
      <c r="EV482" s="45">
        <f t="shared" ca="1" si="1697"/>
        <v>-1665195</v>
      </c>
      <c r="EW482" s="45">
        <f t="shared" ca="1" si="1697"/>
        <v>-1717509</v>
      </c>
      <c r="EX482" s="45">
        <f t="shared" ca="1" si="1697"/>
        <v>-1743375</v>
      </c>
      <c r="EY482" s="45">
        <f t="shared" ca="1" si="1697"/>
        <v>-1766161</v>
      </c>
      <c r="EZ482" s="45">
        <f t="shared" ca="1" si="1697"/>
        <v>-1749989</v>
      </c>
      <c r="FA482" s="45">
        <f t="shared" ca="1" si="1697"/>
        <v>-1716173</v>
      </c>
      <c r="FB482" s="45">
        <f t="shared" ca="1" si="1697"/>
        <v>-1671619</v>
      </c>
      <c r="FC482" s="45">
        <f t="shared" ca="1" si="1697"/>
        <v>-1614017</v>
      </c>
      <c r="FD482" s="45">
        <f t="shared" ca="1" si="1697"/>
        <v>-1541804</v>
      </c>
      <c r="FE482" s="45">
        <f t="shared" ca="1" si="1697"/>
        <v>-1474716</v>
      </c>
      <c r="FF482" s="45">
        <f t="shared" ca="1" si="1697"/>
        <v>-1429881</v>
      </c>
      <c r="FG482" s="45">
        <f t="shared" ca="1" si="1697"/>
        <v>-1419103</v>
      </c>
      <c r="FH482" s="45">
        <f t="shared" ca="1" si="1697"/>
        <v>-1431736</v>
      </c>
      <c r="FI482" s="45">
        <f t="shared" ca="1" si="1697"/>
        <v>-1482872</v>
      </c>
      <c r="FJ482" s="45">
        <f t="shared" ca="1" si="1697"/>
        <v>-1506031</v>
      </c>
      <c r="FK482" s="45">
        <f t="shared" ca="1" si="1697"/>
        <v>-1526097</v>
      </c>
      <c r="FL482" s="45">
        <f t="shared" ca="1" si="1697"/>
        <v>-1507436</v>
      </c>
      <c r="FM482" s="45">
        <f t="shared" ca="1" si="1697"/>
        <v>-1470297</v>
      </c>
      <c r="FN482" s="45">
        <f t="shared" ca="1" si="1697"/>
        <v>-1423382</v>
      </c>
      <c r="FO482" s="45">
        <f t="shared" ca="1" si="1697"/>
        <v>-1363462</v>
      </c>
      <c r="FP482" s="45">
        <f t="shared" ca="1" si="1697"/>
        <v>-1288956</v>
      </c>
      <c r="FQ482" s="45">
        <f t="shared" ca="1" si="1697"/>
        <v>-1219530</v>
      </c>
      <c r="FR482" s="45">
        <f t="shared" ca="1" si="1697"/>
        <v>-1172757</v>
      </c>
      <c r="FS482" s="45">
        <f t="shared" ca="1" si="1697"/>
        <v>-1159681</v>
      </c>
      <c r="FT482" s="45">
        <f t="shared" ca="1" si="1697"/>
        <v>-1169738</v>
      </c>
      <c r="FU482" s="45">
        <f t="shared" ca="1" si="1697"/>
        <v>-1217892</v>
      </c>
      <c r="FV482" s="45">
        <f t="shared" ref="FV482:IG482" ca="1" si="1698">FU485</f>
        <v>-1238022</v>
      </c>
      <c r="FW482" s="45">
        <f t="shared" ca="1" si="1698"/>
        <v>-1255268</v>
      </c>
      <c r="FX482" s="45">
        <f t="shared" ca="1" si="1698"/>
        <v>-1233785</v>
      </c>
      <c r="FY482" s="45">
        <f t="shared" ca="1" si="1698"/>
        <v>-1193963</v>
      </c>
      <c r="FZ482" s="45">
        <f t="shared" ca="1" si="1698"/>
        <v>-1144346</v>
      </c>
      <c r="GA482" s="45">
        <f t="shared" ca="1" si="1698"/>
        <v>-1081765</v>
      </c>
      <c r="GB482" s="45">
        <f t="shared" ca="1" si="1698"/>
        <v>-994722</v>
      </c>
      <c r="GC482" s="45">
        <f t="shared" ca="1" si="1698"/>
        <v>-912713</v>
      </c>
      <c r="GD482" s="45">
        <f t="shared" ca="1" si="1698"/>
        <v>-853755</v>
      </c>
      <c r="GE482" s="45">
        <f t="shared" ca="1" si="1698"/>
        <v>-828134</v>
      </c>
      <c r="GF482" s="45">
        <f t="shared" ca="1" si="1698"/>
        <v>-825368</v>
      </c>
      <c r="GG482" s="45">
        <f t="shared" ca="1" si="1698"/>
        <v>-860296</v>
      </c>
      <c r="GH482" s="45">
        <f t="shared" ca="1" si="1698"/>
        <v>-867145</v>
      </c>
      <c r="GI482" s="45">
        <f t="shared" ca="1" si="1698"/>
        <v>-870866</v>
      </c>
      <c r="GJ482" s="45">
        <f t="shared" ca="1" si="1698"/>
        <v>-836301</v>
      </c>
      <c r="GK482" s="45">
        <f t="shared" ca="1" si="1698"/>
        <v>-783530</v>
      </c>
      <c r="GL482" s="45">
        <f t="shared" ca="1" si="1698"/>
        <v>-720942</v>
      </c>
      <c r="GM482" s="45">
        <f t="shared" ca="1" si="1698"/>
        <v>-645425</v>
      </c>
      <c r="GN482" s="45">
        <f t="shared" ca="1" si="1698"/>
        <v>-555655</v>
      </c>
      <c r="GO482" s="45">
        <f t="shared" ca="1" si="1698"/>
        <v>-470571</v>
      </c>
      <c r="GP482" s="45">
        <f t="shared" ca="1" si="1698"/>
        <v>-408936</v>
      </c>
      <c r="GQ482" s="45">
        <f t="shared" ca="1" si="1698"/>
        <v>-380279</v>
      </c>
      <c r="GR482" s="45">
        <f t="shared" ca="1" si="1698"/>
        <v>-374198</v>
      </c>
      <c r="GS482" s="45">
        <f t="shared" ca="1" si="1698"/>
        <v>-405407</v>
      </c>
      <c r="GT482" s="45">
        <f t="shared" ca="1" si="1698"/>
        <v>-408478</v>
      </c>
      <c r="GU482" s="45">
        <f t="shared" ca="1" si="1698"/>
        <v>-408398</v>
      </c>
      <c r="GV482" s="45">
        <f t="shared" ca="1" si="1698"/>
        <v>-370242</v>
      </c>
      <c r="GW482" s="45">
        <f t="shared" ca="1" si="1698"/>
        <v>-314009</v>
      </c>
      <c r="GX482" s="45">
        <f t="shared" ca="1" si="1698"/>
        <v>-247931</v>
      </c>
      <c r="GY482" s="45">
        <f t="shared" ca="1" si="1698"/>
        <v>-168956</v>
      </c>
      <c r="GZ482" s="45">
        <f t="shared" ca="1" si="1698"/>
        <v>-76451</v>
      </c>
      <c r="HA482" s="45">
        <f t="shared" ca="1" si="1698"/>
        <v>12133</v>
      </c>
      <c r="HB482" s="45">
        <f t="shared" ca="1" si="1698"/>
        <v>76871</v>
      </c>
      <c r="HC482" s="45">
        <f t="shared" ca="1" si="1698"/>
        <v>108991</v>
      </c>
      <c r="HD482" s="45">
        <f t="shared" ca="1" si="1698"/>
        <v>118816</v>
      </c>
      <c r="HE482" s="45">
        <f t="shared" ca="1" si="1698"/>
        <v>91754</v>
      </c>
      <c r="HF482" s="45">
        <f t="shared" ca="1" si="1698"/>
        <v>92896</v>
      </c>
      <c r="HG482" s="45">
        <f t="shared" ca="1" si="1698"/>
        <v>97215</v>
      </c>
      <c r="HH482" s="45">
        <f t="shared" ca="1" si="1698"/>
        <v>139407</v>
      </c>
      <c r="HI482" s="45">
        <f t="shared" ca="1" si="1698"/>
        <v>199554</v>
      </c>
      <c r="HJ482" s="45">
        <f t="shared" ca="1" si="1698"/>
        <v>269577</v>
      </c>
      <c r="HK482" s="45">
        <f t="shared" ca="1" si="1698"/>
        <v>352472</v>
      </c>
      <c r="HL482" s="45">
        <f t="shared" ca="1" si="1698"/>
        <v>448178</v>
      </c>
      <c r="HM482" s="45">
        <f t="shared" ca="1" si="1698"/>
        <v>540517</v>
      </c>
      <c r="HN482" s="45">
        <f t="shared" ca="1" si="1698"/>
        <v>608830</v>
      </c>
      <c r="HO482" s="45">
        <f t="shared" ca="1" si="1698"/>
        <v>644886</v>
      </c>
      <c r="HP482" s="45">
        <f t="shared" ca="1" si="1698"/>
        <v>658928</v>
      </c>
      <c r="HQ482" s="45">
        <f t="shared" ca="1" si="1698"/>
        <v>636487</v>
      </c>
      <c r="HR482" s="45">
        <f t="shared" ca="1" si="1698"/>
        <v>642322</v>
      </c>
      <c r="HS482" s="45">
        <f t="shared" ca="1" si="1698"/>
        <v>651137</v>
      </c>
      <c r="HT482" s="45">
        <f t="shared" ca="1" si="1698"/>
        <v>697859</v>
      </c>
      <c r="HU482" s="45">
        <f t="shared" ca="1" si="1698"/>
        <v>762418</v>
      </c>
      <c r="HV482" s="45">
        <f t="shared" ca="1" si="1698"/>
        <v>836891</v>
      </c>
      <c r="HW482" s="45">
        <f t="shared" ca="1" si="1698"/>
        <v>924215</v>
      </c>
      <c r="HX482" s="45">
        <f t="shared" ca="1" si="1698"/>
        <v>1023638</v>
      </c>
      <c r="HY482" s="45">
        <f t="shared" ca="1" si="1698"/>
        <v>1119788</v>
      </c>
      <c r="HZ482" s="45">
        <f t="shared" ca="1" si="1698"/>
        <v>1192197</v>
      </c>
      <c r="IA482" s="45">
        <f t="shared" ca="1" si="1698"/>
        <v>1232711</v>
      </c>
      <c r="IB482" s="45">
        <f t="shared" ca="1" si="1698"/>
        <v>1251495</v>
      </c>
      <c r="IC482" s="45">
        <f t="shared" ca="1" si="1698"/>
        <v>1234201</v>
      </c>
      <c r="ID482" s="45">
        <f t="shared" ca="1" si="1698"/>
        <v>1245263</v>
      </c>
      <c r="IE482" s="45">
        <f t="shared" ca="1" si="1698"/>
        <v>1259567</v>
      </c>
      <c r="IF482" s="45">
        <f t="shared" ca="1" si="1698"/>
        <v>1311365</v>
      </c>
      <c r="IG482" s="45">
        <f t="shared" ca="1" si="1698"/>
        <v>1380890</v>
      </c>
      <c r="IH482" s="45">
        <f t="shared" ref="IH482:KJ482" ca="1" si="1699">IG485</f>
        <v>1460370</v>
      </c>
      <c r="II482" s="45">
        <f t="shared" ca="1" si="1699"/>
        <v>1552636</v>
      </c>
      <c r="IJ482" s="45">
        <f t="shared" ca="1" si="1699"/>
        <v>1656330</v>
      </c>
      <c r="IK482" s="45">
        <f t="shared" ca="1" si="1699"/>
        <v>1756860</v>
      </c>
      <c r="IL482" s="45">
        <f t="shared" ca="1" si="1699"/>
        <v>1833938</v>
      </c>
      <c r="IM482" s="45">
        <f t="shared" ca="1" si="1699"/>
        <v>1879484</v>
      </c>
      <c r="IN482" s="45">
        <f t="shared" ca="1" si="1699"/>
        <v>1903435</v>
      </c>
      <c r="IO482" s="45">
        <f t="shared" ca="1" si="1699"/>
        <v>1891713</v>
      </c>
      <c r="IP482" s="45">
        <f t="shared" ca="1" si="1699"/>
        <v>1908156</v>
      </c>
      <c r="IQ482" s="45">
        <f t="shared" ca="1" si="1699"/>
        <v>1930863</v>
      </c>
      <c r="IR482" s="45">
        <f t="shared" ca="1" si="1699"/>
        <v>1990864</v>
      </c>
      <c r="IS482" s="45">
        <f t="shared" ca="1" si="1699"/>
        <v>2068504</v>
      </c>
      <c r="IT482" s="45">
        <f t="shared" ca="1" si="1699"/>
        <v>2155498</v>
      </c>
      <c r="IU482" s="45">
        <f t="shared" ca="1" si="1699"/>
        <v>2254627</v>
      </c>
      <c r="IV482" s="45">
        <f t="shared" ca="1" si="1699"/>
        <v>2365129</v>
      </c>
      <c r="IW482" s="45">
        <f t="shared" ca="1" si="1699"/>
        <v>2471907</v>
      </c>
      <c r="IX482" s="45">
        <f t="shared" ca="1" si="1699"/>
        <v>2555515</v>
      </c>
      <c r="IY482" s="45">
        <f t="shared" ca="1" si="1699"/>
        <v>2607947</v>
      </c>
      <c r="IZ482" s="45">
        <f t="shared" ca="1" si="1699"/>
        <v>2638569</v>
      </c>
      <c r="JA482" s="45">
        <f t="shared" ca="1" si="1699"/>
        <v>2633914</v>
      </c>
      <c r="JB482" s="45">
        <f t="shared" ca="1" si="1699"/>
        <v>2657182</v>
      </c>
      <c r="JC482" s="45">
        <f t="shared" ca="1" si="1699"/>
        <v>2683698</v>
      </c>
      <c r="JD482" s="45">
        <f t="shared" ca="1" si="1699"/>
        <v>2746875</v>
      </c>
      <c r="JE482" s="45">
        <f t="shared" ca="1" si="1699"/>
        <v>2828062</v>
      </c>
      <c r="JF482" s="45">
        <f t="shared" ca="1" si="1699"/>
        <v>2918266</v>
      </c>
      <c r="JG482" s="45">
        <f t="shared" ca="1" si="1699"/>
        <v>3020336</v>
      </c>
      <c r="JH482" s="45">
        <f t="shared" ca="1" si="1699"/>
        <v>3133710</v>
      </c>
      <c r="JI482" s="45">
        <f t="shared" ca="1" si="1699"/>
        <v>3243456</v>
      </c>
      <c r="JJ482" s="45">
        <f t="shared" ca="1" si="1699"/>
        <v>3330314</v>
      </c>
      <c r="JK482" s="45">
        <f t="shared" ca="1" si="1699"/>
        <v>3386353</v>
      </c>
      <c r="JL482" s="45">
        <f t="shared" ca="1" si="1699"/>
        <v>3420862</v>
      </c>
      <c r="JM482" s="45">
        <f t="shared" ca="1" si="1699"/>
        <v>3420493</v>
      </c>
      <c r="JN482" s="45">
        <f t="shared" ca="1" si="1699"/>
        <v>3447813</v>
      </c>
      <c r="JO482" s="45">
        <f t="shared" ca="1" si="1699"/>
        <v>3478168</v>
      </c>
      <c r="JP482" s="45">
        <f t="shared" ca="1" si="1699"/>
        <v>3545114</v>
      </c>
      <c r="JQ482" s="45">
        <f t="shared" ca="1" si="1699"/>
        <v>3630448</v>
      </c>
      <c r="JR482" s="45">
        <f t="shared" ca="1" si="1699"/>
        <v>3724268</v>
      </c>
      <c r="JS482" s="45">
        <f t="shared" ca="1" si="1699"/>
        <v>3829892</v>
      </c>
      <c r="JT482" s="45">
        <f t="shared" ca="1" si="1699"/>
        <v>3946759</v>
      </c>
      <c r="JU482" s="45">
        <f t="shared" ca="1" si="1699"/>
        <v>4060099</v>
      </c>
      <c r="JV482" s="45">
        <f t="shared" ca="1" si="1699"/>
        <v>4150838</v>
      </c>
      <c r="JW482" s="45">
        <f t="shared" ca="1" si="1699"/>
        <v>4211117</v>
      </c>
      <c r="JX482" s="45">
        <f t="shared" ca="1" si="1699"/>
        <v>4250152</v>
      </c>
      <c r="JY482" s="45">
        <f t="shared" ca="1" si="1699"/>
        <v>4254710</v>
      </c>
      <c r="JZ482" s="45">
        <f t="shared" ca="1" si="1699"/>
        <v>4286731</v>
      </c>
      <c r="KA482" s="45">
        <f t="shared" ca="1" si="1699"/>
        <v>4322086</v>
      </c>
      <c r="KB482" s="45">
        <f t="shared" ca="1" si="1699"/>
        <v>4393467</v>
      </c>
      <c r="KC482" s="45">
        <f t="shared" ca="1" si="1699"/>
        <v>4483623</v>
      </c>
      <c r="KD482" s="45">
        <f t="shared" ca="1" si="1699"/>
        <v>4581741</v>
      </c>
      <c r="KE482" s="45">
        <f t="shared" ca="1" si="1699"/>
        <v>4691610</v>
      </c>
      <c r="KF482" s="45">
        <f t="shared" ca="1" si="1699"/>
        <v>4812669</v>
      </c>
      <c r="KG482" s="45">
        <f t="shared" ca="1" si="1699"/>
        <v>4930309</v>
      </c>
      <c r="KH482" s="45">
        <f t="shared" ca="1" si="1699"/>
        <v>5025638</v>
      </c>
      <c r="KI482" s="45">
        <f t="shared" ca="1" si="1699"/>
        <v>5090871</v>
      </c>
      <c r="KJ482" s="45">
        <f t="shared" ca="1" si="1699"/>
        <v>5135149</v>
      </c>
      <c r="KK482" s="158">
        <f ca="1">ROUND(KJ485,0)</f>
        <v>5145355</v>
      </c>
      <c r="KL482" s="45">
        <f ca="1">KK485</f>
        <v>5182809</v>
      </c>
      <c r="KM482" s="45">
        <f ca="1">KL485</f>
        <v>5223650</v>
      </c>
      <c r="KN482" s="45">
        <f ca="1">KM485</f>
        <v>5300216</v>
      </c>
      <c r="KO482" s="45">
        <f ca="1">KN485</f>
        <v>5395953</v>
      </c>
      <c r="KP482" s="45">
        <f ca="1">KO485</f>
        <v>5499137</v>
      </c>
      <c r="KQ482" s="45">
        <f t="shared" ref="KQ482:LT482" ca="1" si="1700">KP485</f>
        <v>5614027</v>
      </c>
      <c r="KR482" s="45">
        <f t="shared" ca="1" si="1700"/>
        <v>5740062</v>
      </c>
      <c r="KS482" s="45">
        <f t="shared" ca="1" si="1700"/>
        <v>5862793</v>
      </c>
      <c r="KT482" s="45">
        <f t="shared" ca="1" si="1700"/>
        <v>5963510</v>
      </c>
      <c r="KU482" s="45">
        <f t="shared" ca="1" si="1700"/>
        <v>6034499</v>
      </c>
      <c r="KV482" s="45">
        <f t="shared" ca="1" si="1700"/>
        <v>6057064</v>
      </c>
      <c r="KW482" s="45">
        <f t="shared" ca="1" si="1700"/>
        <v>6045689</v>
      </c>
      <c r="KX482" s="45">
        <f t="shared" ca="1" si="1700"/>
        <v>6061077</v>
      </c>
      <c r="KY482" s="45">
        <f t="shared" ca="1" si="1700"/>
        <v>6078547</v>
      </c>
      <c r="KZ482" s="45">
        <f t="shared" ca="1" si="1700"/>
        <v>6131156</v>
      </c>
      <c r="LA482" s="45">
        <f t="shared" ca="1" si="1700"/>
        <v>6203041</v>
      </c>
      <c r="LB482" s="45">
        <f t="shared" ca="1" si="1700"/>
        <v>6280481</v>
      </c>
      <c r="LC482" s="45">
        <f t="shared" ca="1" si="1700"/>
        <v>6369276</v>
      </c>
      <c r="LD482" s="45">
        <f t="shared" ca="1" si="1700"/>
        <v>6468860</v>
      </c>
      <c r="LE482" s="45">
        <f t="shared" ca="1" si="1700"/>
        <v>6563858</v>
      </c>
      <c r="LF482" s="45">
        <f t="shared" ca="1" si="1700"/>
        <v>6636808</v>
      </c>
      <c r="LG482" s="45">
        <f t="shared" ca="1" si="1700"/>
        <v>6680064</v>
      </c>
      <c r="LH482" s="45">
        <f t="shared" ca="1" si="1700"/>
        <v>6701535</v>
      </c>
      <c r="LI482" s="45">
        <f t="shared" ca="1" si="1700"/>
        <v>6689400</v>
      </c>
      <c r="LJ482" s="45">
        <f t="shared" ca="1" si="1700"/>
        <v>6703754</v>
      </c>
      <c r="LK482" s="45">
        <f t="shared" ca="1" si="1700"/>
        <v>6719923</v>
      </c>
      <c r="LL482" s="45">
        <f t="shared" ca="1" si="1700"/>
        <v>6771127</v>
      </c>
      <c r="LM482" s="45">
        <f t="shared" ca="1" si="1700"/>
        <v>6841942</v>
      </c>
      <c r="LN482" s="45">
        <f t="shared" ca="1" si="1700"/>
        <v>6917731</v>
      </c>
      <c r="LO482" s="45">
        <f t="shared" ca="1" si="1700"/>
        <v>7004764</v>
      </c>
      <c r="LP482" s="45">
        <f t="shared" ca="1" si="1700"/>
        <v>7102476</v>
      </c>
      <c r="LQ482" s="45">
        <f t="shared" ca="1" si="1700"/>
        <v>7195647</v>
      </c>
      <c r="LR482" s="45">
        <f t="shared" ca="1" si="1700"/>
        <v>7266993</v>
      </c>
      <c r="LS482" s="45">
        <f t="shared" ca="1" si="1700"/>
        <v>7308937</v>
      </c>
      <c r="LT482" s="45">
        <f t="shared" ca="1" si="1700"/>
        <v>7329316</v>
      </c>
      <c r="LU482" s="45"/>
      <c r="LV482" s="45"/>
      <c r="LW482" s="45"/>
      <c r="LX482" s="45"/>
      <c r="LY482" s="45"/>
      <c r="LZ482" s="45"/>
      <c r="MA482" s="45"/>
      <c r="MB482" s="45"/>
      <c r="MC482" s="45"/>
      <c r="MD482" s="45"/>
      <c r="ME482" s="45"/>
      <c r="MF482" s="45"/>
      <c r="MG482" s="45"/>
      <c r="MH482" s="45"/>
      <c r="MI482" s="45"/>
      <c r="MJ482" s="45"/>
      <c r="MK482" s="45"/>
      <c r="ML482" s="45"/>
      <c r="MM482" s="45"/>
      <c r="MN482" s="45"/>
      <c r="MO482" s="45"/>
      <c r="MP482" s="45"/>
      <c r="MQ482" s="45"/>
      <c r="MR482" s="45"/>
      <c r="MS482" s="45"/>
      <c r="MT482" s="45"/>
      <c r="MU482" s="45"/>
      <c r="MV482" s="45"/>
      <c r="MW482" s="45"/>
      <c r="MX482" s="45"/>
      <c r="MY482" s="45"/>
      <c r="MZ482" s="45"/>
      <c r="NA482" s="45"/>
      <c r="NB482" s="45"/>
      <c r="NC482" s="45"/>
      <c r="ND482" s="45"/>
      <c r="NE482" s="45"/>
      <c r="NF482" s="45"/>
      <c r="NG482" s="45"/>
      <c r="NH482" s="45"/>
      <c r="NI482" s="45"/>
      <c r="NJ482" s="45"/>
      <c r="NK482" s="45"/>
      <c r="NL482" s="45"/>
      <c r="NM482" s="45"/>
      <c r="NN482" s="45"/>
      <c r="NO482" s="45"/>
      <c r="NP482" s="45"/>
      <c r="NQ482" s="45"/>
      <c r="NR482" s="45"/>
      <c r="NS482" s="45"/>
      <c r="NT482" s="45"/>
      <c r="NU482" s="45"/>
      <c r="NV482" s="45"/>
      <c r="NW482" s="45"/>
      <c r="NX482" s="45"/>
      <c r="NY482" s="45"/>
      <c r="NZ482" s="45"/>
      <c r="OA482" s="45"/>
      <c r="OB482" s="45"/>
      <c r="OC482" s="45"/>
      <c r="OD482" s="45"/>
      <c r="OE482" s="45"/>
      <c r="OF482" s="45"/>
      <c r="OG482" s="45"/>
      <c r="OH482" s="45"/>
      <c r="OI482" s="45"/>
      <c r="OJ482" s="45"/>
      <c r="OK482" s="45"/>
      <c r="OL482" s="45"/>
      <c r="OM482" s="45"/>
      <c r="ON482" s="45"/>
      <c r="OO482" s="45"/>
      <c r="OP482" s="45"/>
      <c r="OQ482" s="45"/>
      <c r="OR482" s="45"/>
      <c r="OS482" s="45"/>
      <c r="OT482" s="45"/>
      <c r="OU482" s="45"/>
      <c r="OV482" s="45"/>
      <c r="OW482" s="45"/>
      <c r="OX482" s="45"/>
      <c r="OY482" s="45"/>
      <c r="OZ482" s="45"/>
      <c r="PA482" s="45"/>
      <c r="PB482" s="45"/>
      <c r="PC482" s="45"/>
      <c r="PD482" s="45"/>
      <c r="PE482" s="45"/>
      <c r="PF482" s="45"/>
      <c r="PG482" s="45"/>
      <c r="PH482" s="45"/>
      <c r="PI482" s="45"/>
      <c r="PJ482" s="45"/>
      <c r="PK482" s="45"/>
      <c r="PL482" s="45"/>
      <c r="PM482" s="45"/>
      <c r="PN482" s="45"/>
      <c r="PO482" s="45"/>
      <c r="PP482" s="45"/>
      <c r="PQ482" s="45"/>
      <c r="PR482" s="45"/>
      <c r="PS482" s="45"/>
      <c r="PT482" s="45"/>
      <c r="PU482" s="45"/>
      <c r="PV482" s="45"/>
      <c r="PW482" s="45"/>
      <c r="PX482" s="45"/>
      <c r="PY482" s="45"/>
      <c r="PZ482" s="45"/>
      <c r="QA482" s="45"/>
      <c r="QB482" s="45"/>
      <c r="QC482" s="45"/>
      <c r="QD482" s="45"/>
      <c r="QE482" s="45"/>
      <c r="QF482" s="45"/>
      <c r="QG482" s="45"/>
      <c r="QH482" s="45"/>
      <c r="QI482" s="45"/>
      <c r="QJ482" s="45"/>
      <c r="QK482" s="45"/>
      <c r="QL482" s="45"/>
      <c r="QM482" s="45"/>
      <c r="QN482" s="45"/>
      <c r="QO482" s="45"/>
      <c r="QP482" s="45"/>
      <c r="QQ482" s="45"/>
      <c r="QR482" s="45"/>
      <c r="QS482" s="45"/>
      <c r="QT482" s="45"/>
      <c r="QU482" s="45"/>
    </row>
    <row r="483" spans="1:463" ht="15" customHeight="1" outlineLevel="1">
      <c r="C483" s="75" t="s">
        <v>586</v>
      </c>
      <c r="E483" s="50" t="s">
        <v>95</v>
      </c>
      <c r="H483" s="99">
        <f ca="1">SUM(I483:QJ483)</f>
        <v>6423990</v>
      </c>
      <c r="I483" s="45">
        <f t="shared" ref="I483:BT483" si="1701">ROUND(I369,0)</f>
        <v>0</v>
      </c>
      <c r="J483" s="45">
        <f t="shared" si="1701"/>
        <v>0</v>
      </c>
      <c r="K483" s="45">
        <f t="shared" si="1701"/>
        <v>0</v>
      </c>
      <c r="L483" s="45">
        <f t="shared" si="1701"/>
        <v>0</v>
      </c>
      <c r="M483" s="45">
        <f t="shared" si="1701"/>
        <v>0</v>
      </c>
      <c r="N483" s="45">
        <f t="shared" si="1701"/>
        <v>0</v>
      </c>
      <c r="O483" s="45">
        <f t="shared" si="1701"/>
        <v>0</v>
      </c>
      <c r="P483" s="45">
        <f t="shared" si="1701"/>
        <v>0</v>
      </c>
      <c r="Q483" s="45">
        <f t="shared" si="1701"/>
        <v>0</v>
      </c>
      <c r="R483" s="45">
        <f t="shared" si="1701"/>
        <v>0</v>
      </c>
      <c r="S483" s="45">
        <f t="shared" si="1701"/>
        <v>0</v>
      </c>
      <c r="T483" s="45">
        <f t="shared" si="1701"/>
        <v>0</v>
      </c>
      <c r="U483" s="45">
        <f t="shared" si="1701"/>
        <v>0</v>
      </c>
      <c r="V483" s="45">
        <f t="shared" si="1701"/>
        <v>0</v>
      </c>
      <c r="W483" s="45">
        <f t="shared" si="1701"/>
        <v>0</v>
      </c>
      <c r="X483" s="45">
        <f t="shared" si="1701"/>
        <v>0</v>
      </c>
      <c r="Y483" s="45">
        <f t="shared" si="1701"/>
        <v>0</v>
      </c>
      <c r="Z483" s="45">
        <f t="shared" si="1701"/>
        <v>0</v>
      </c>
      <c r="AA483" s="45">
        <f t="shared" si="1701"/>
        <v>0</v>
      </c>
      <c r="AB483" s="45">
        <f t="shared" si="1701"/>
        <v>0</v>
      </c>
      <c r="AC483" s="45">
        <f t="shared" si="1701"/>
        <v>0</v>
      </c>
      <c r="AD483" s="45">
        <f t="shared" si="1701"/>
        <v>0</v>
      </c>
      <c r="AE483" s="45">
        <f t="shared" si="1701"/>
        <v>0</v>
      </c>
      <c r="AF483" s="45">
        <f t="shared" si="1701"/>
        <v>0</v>
      </c>
      <c r="AG483" s="45">
        <f t="shared" ca="1" si="1701"/>
        <v>-74373</v>
      </c>
      <c r="AH483" s="45">
        <f t="shared" ca="1" si="1701"/>
        <v>-73203</v>
      </c>
      <c r="AI483" s="45">
        <f t="shared" ca="1" si="1701"/>
        <v>-32457</v>
      </c>
      <c r="AJ483" s="45">
        <f t="shared" ca="1" si="1701"/>
        <v>-32768</v>
      </c>
      <c r="AK483" s="45">
        <f t="shared" ca="1" si="1701"/>
        <v>-13140</v>
      </c>
      <c r="AL483" s="45">
        <f t="shared" ca="1" si="1701"/>
        <v>-1099</v>
      </c>
      <c r="AM483" s="45">
        <f t="shared" ca="1" si="1701"/>
        <v>25183</v>
      </c>
      <c r="AN483" s="45">
        <f t="shared" ca="1" si="1701"/>
        <v>15615</v>
      </c>
      <c r="AO483" s="45">
        <f t="shared" ca="1" si="1701"/>
        <v>-987</v>
      </c>
      <c r="AP483" s="45">
        <f t="shared" ca="1" si="1701"/>
        <v>-35472</v>
      </c>
      <c r="AQ483" s="45">
        <f t="shared" ca="1" si="1701"/>
        <v>-60019</v>
      </c>
      <c r="AR483" s="45">
        <f t="shared" ca="1" si="1701"/>
        <v>-102105</v>
      </c>
      <c r="AS483" s="45">
        <f t="shared" ca="1" si="1701"/>
        <v>-75789</v>
      </c>
      <c r="AT483" s="45">
        <f t="shared" ca="1" si="1701"/>
        <v>-72741</v>
      </c>
      <c r="AU483" s="45">
        <f t="shared" ca="1" si="1701"/>
        <v>-31534</v>
      </c>
      <c r="AV483" s="45">
        <f t="shared" ca="1" si="1701"/>
        <v>-29120</v>
      </c>
      <c r="AW483" s="45">
        <f t="shared" ca="1" si="1701"/>
        <v>-9640</v>
      </c>
      <c r="AX483" s="45">
        <f t="shared" ca="1" si="1701"/>
        <v>2683</v>
      </c>
      <c r="AY483" s="45">
        <f t="shared" ca="1" si="1701"/>
        <v>26329</v>
      </c>
      <c r="AZ483" s="45">
        <f t="shared" ca="1" si="1701"/>
        <v>16663</v>
      </c>
      <c r="BA483" s="45">
        <f t="shared" ca="1" si="1701"/>
        <v>-1805</v>
      </c>
      <c r="BB483" s="45">
        <f t="shared" ca="1" si="1701"/>
        <v>-36191</v>
      </c>
      <c r="BC483" s="45">
        <f t="shared" ca="1" si="1701"/>
        <v>-60654</v>
      </c>
      <c r="BD483" s="45">
        <f t="shared" ca="1" si="1701"/>
        <v>-102703</v>
      </c>
      <c r="BE483" s="45">
        <f t="shared" ca="1" si="1701"/>
        <v>-74949</v>
      </c>
      <c r="BF483" s="45">
        <f t="shared" ca="1" si="1701"/>
        <v>-71904</v>
      </c>
      <c r="BG483" s="45">
        <f t="shared" ca="1" si="1701"/>
        <v>-30884</v>
      </c>
      <c r="BH483" s="45">
        <f t="shared" ca="1" si="1701"/>
        <v>-26869</v>
      </c>
      <c r="BI483" s="45">
        <f t="shared" ca="1" si="1701"/>
        <v>-7216</v>
      </c>
      <c r="BJ483" s="45">
        <f t="shared" ca="1" si="1701"/>
        <v>5266</v>
      </c>
      <c r="BK483" s="45">
        <f t="shared" ca="1" si="1701"/>
        <v>27208</v>
      </c>
      <c r="BL483" s="45">
        <f t="shared" ca="1" si="1701"/>
        <v>19382</v>
      </c>
      <c r="BM483" s="45">
        <f t="shared" ca="1" si="1701"/>
        <v>-1296</v>
      </c>
      <c r="BN483" s="45">
        <f t="shared" ca="1" si="1701"/>
        <v>-35423</v>
      </c>
      <c r="BO483" s="45">
        <f t="shared" ca="1" si="1701"/>
        <v>-59924</v>
      </c>
      <c r="BP483" s="45">
        <f t="shared" ca="1" si="1701"/>
        <v>-101731</v>
      </c>
      <c r="BQ483" s="45">
        <f t="shared" ca="1" si="1701"/>
        <v>-73968</v>
      </c>
      <c r="BR483" s="45">
        <f t="shared" ca="1" si="1701"/>
        <v>-70924</v>
      </c>
      <c r="BS483" s="45">
        <f t="shared" ca="1" si="1701"/>
        <v>-30181</v>
      </c>
      <c r="BT483" s="45">
        <f t="shared" ca="1" si="1701"/>
        <v>-24470</v>
      </c>
      <c r="BU483" s="45">
        <f t="shared" ref="BU483:EF483" ca="1" si="1702">ROUND(BU369,0)</f>
        <v>-4641</v>
      </c>
      <c r="BV483" s="45">
        <f t="shared" ca="1" si="1702"/>
        <v>8003</v>
      </c>
      <c r="BW483" s="45">
        <f t="shared" ca="1" si="1702"/>
        <v>27509</v>
      </c>
      <c r="BX483" s="45">
        <f t="shared" ca="1" si="1702"/>
        <v>22113</v>
      </c>
      <c r="BY483" s="45">
        <f t="shared" ca="1" si="1702"/>
        <v>-735</v>
      </c>
      <c r="BZ483" s="45">
        <f t="shared" ca="1" si="1702"/>
        <v>-34604</v>
      </c>
      <c r="CA483" s="45">
        <f t="shared" ca="1" si="1702"/>
        <v>-59327</v>
      </c>
      <c r="CB483" s="45">
        <f t="shared" ca="1" si="1702"/>
        <v>-100713</v>
      </c>
      <c r="CC483" s="45">
        <f t="shared" ca="1" si="1702"/>
        <v>-72938</v>
      </c>
      <c r="CD483" s="45">
        <f t="shared" ca="1" si="1702"/>
        <v>-70113</v>
      </c>
      <c r="CE483" s="45">
        <f t="shared" ca="1" si="1702"/>
        <v>-29423</v>
      </c>
      <c r="CF483" s="45">
        <f t="shared" ca="1" si="1702"/>
        <v>-22014</v>
      </c>
      <c r="CG483" s="45">
        <f t="shared" ca="1" si="1702"/>
        <v>-2006</v>
      </c>
      <c r="CH483" s="45">
        <f t="shared" ca="1" si="1702"/>
        <v>10803</v>
      </c>
      <c r="CI483" s="45">
        <f t="shared" ca="1" si="1702"/>
        <v>28085</v>
      </c>
      <c r="CJ483" s="45">
        <f t="shared" ca="1" si="1702"/>
        <v>22725</v>
      </c>
      <c r="CK483" s="45">
        <f t="shared" ca="1" si="1702"/>
        <v>100</v>
      </c>
      <c r="CL483" s="45">
        <f t="shared" ca="1" si="1702"/>
        <v>-33514</v>
      </c>
      <c r="CM483" s="45">
        <f t="shared" ca="1" si="1702"/>
        <v>-58460</v>
      </c>
      <c r="CN483" s="45">
        <f t="shared" ca="1" si="1702"/>
        <v>-99427</v>
      </c>
      <c r="CO483" s="45">
        <f t="shared" ca="1" si="1702"/>
        <v>-68962</v>
      </c>
      <c r="CP483" s="45">
        <f t="shared" ca="1" si="1702"/>
        <v>-65915</v>
      </c>
      <c r="CQ483" s="45">
        <f t="shared" ca="1" si="1702"/>
        <v>-25711</v>
      </c>
      <c r="CR483" s="45">
        <f t="shared" ca="1" si="1702"/>
        <v>-16602</v>
      </c>
      <c r="CS483" s="45">
        <f t="shared" ca="1" si="1702"/>
        <v>3415</v>
      </c>
      <c r="CT483" s="45">
        <f t="shared" ca="1" si="1702"/>
        <v>16564</v>
      </c>
      <c r="CU483" s="45">
        <f t="shared" ca="1" si="1702"/>
        <v>31522</v>
      </c>
      <c r="CV483" s="45">
        <f t="shared" ca="1" si="1702"/>
        <v>26198</v>
      </c>
      <c r="CW483" s="45">
        <f t="shared" ca="1" si="1702"/>
        <v>3796</v>
      </c>
      <c r="CX483" s="45">
        <f t="shared" ca="1" si="1702"/>
        <v>-29932</v>
      </c>
      <c r="CY483" s="45">
        <f t="shared" ca="1" si="1702"/>
        <v>-54736</v>
      </c>
      <c r="CZ483" s="45">
        <f t="shared" ca="1" si="1702"/>
        <v>-95287</v>
      </c>
      <c r="DA483" s="45">
        <f t="shared" ca="1" si="1702"/>
        <v>-67477</v>
      </c>
      <c r="DB483" s="45">
        <f t="shared" ca="1" si="1702"/>
        <v>-64427</v>
      </c>
      <c r="DC483" s="45">
        <f t="shared" ca="1" si="1702"/>
        <v>-24484</v>
      </c>
      <c r="DD483" s="45">
        <f t="shared" ca="1" si="1702"/>
        <v>-13673</v>
      </c>
      <c r="DE483" s="45">
        <f t="shared" ca="1" si="1702"/>
        <v>4480</v>
      </c>
      <c r="DF483" s="45">
        <f t="shared" ca="1" si="1702"/>
        <v>17740</v>
      </c>
      <c r="DG483" s="45">
        <f t="shared" ca="1" si="1702"/>
        <v>32485</v>
      </c>
      <c r="DH483" s="45">
        <f t="shared" ca="1" si="1702"/>
        <v>27198</v>
      </c>
      <c r="DI483" s="45">
        <f t="shared" ca="1" si="1702"/>
        <v>5018</v>
      </c>
      <c r="DJ483" s="45">
        <f t="shared" ca="1" si="1702"/>
        <v>-28964</v>
      </c>
      <c r="DK483" s="45">
        <f t="shared" ca="1" si="1702"/>
        <v>-53488</v>
      </c>
      <c r="DL483" s="45">
        <f t="shared" ca="1" si="1702"/>
        <v>-93625</v>
      </c>
      <c r="DM483" s="45">
        <f t="shared" ca="1" si="1702"/>
        <v>-30885</v>
      </c>
      <c r="DN483" s="45">
        <f t="shared" ca="1" si="1702"/>
        <v>-27831</v>
      </c>
      <c r="DO483" s="45">
        <f t="shared" ca="1" si="1702"/>
        <v>11857</v>
      </c>
      <c r="DP483" s="45">
        <f t="shared" ca="1" si="1702"/>
        <v>24372</v>
      </c>
      <c r="DQ483" s="45">
        <f t="shared" ca="1" si="1702"/>
        <v>40666</v>
      </c>
      <c r="DR483" s="45">
        <f t="shared" ca="1" si="1702"/>
        <v>53868</v>
      </c>
      <c r="DS483" s="45">
        <f t="shared" ca="1" si="1702"/>
        <v>68574</v>
      </c>
      <c r="DT483" s="45">
        <f t="shared" ca="1" si="1702"/>
        <v>63326</v>
      </c>
      <c r="DU483" s="45">
        <f t="shared" ca="1" si="1702"/>
        <v>41367</v>
      </c>
      <c r="DV483" s="45">
        <f t="shared" ca="1" si="1702"/>
        <v>7129</v>
      </c>
      <c r="DW483" s="45">
        <f t="shared" ca="1" si="1702"/>
        <v>-17116</v>
      </c>
      <c r="DX483" s="45">
        <f t="shared" ca="1" si="1702"/>
        <v>-56841</v>
      </c>
      <c r="DY483" s="45">
        <f t="shared" ca="1" si="1702"/>
        <v>-28979</v>
      </c>
      <c r="DZ483" s="45">
        <f t="shared" ca="1" si="1702"/>
        <v>-26140</v>
      </c>
      <c r="EA483" s="45">
        <f t="shared" ca="1" si="1702"/>
        <v>13521</v>
      </c>
      <c r="EB483" s="45">
        <f t="shared" ca="1" si="1702"/>
        <v>27742</v>
      </c>
      <c r="EC483" s="45">
        <f t="shared" ca="1" si="1702"/>
        <v>42180</v>
      </c>
      <c r="ED483" s="45">
        <f t="shared" ca="1" si="1702"/>
        <v>55328</v>
      </c>
      <c r="EE483" s="45">
        <f t="shared" ca="1" si="1702"/>
        <v>69998</v>
      </c>
      <c r="EF483" s="45">
        <f t="shared" ca="1" si="1702"/>
        <v>64790</v>
      </c>
      <c r="EG483" s="45">
        <f t="shared" ref="EG483:GR483" ca="1" si="1703">ROUND(EG369,0)</f>
        <v>43051</v>
      </c>
      <c r="EH483" s="45">
        <f t="shared" ca="1" si="1703"/>
        <v>8556</v>
      </c>
      <c r="EI483" s="45">
        <f t="shared" ca="1" si="1703"/>
        <v>-15410</v>
      </c>
      <c r="EJ483" s="45">
        <f t="shared" ca="1" si="1703"/>
        <v>-54726</v>
      </c>
      <c r="EK483" s="45">
        <f t="shared" ca="1" si="1703"/>
        <v>-26831</v>
      </c>
      <c r="EL483" s="45">
        <f t="shared" ca="1" si="1703"/>
        <v>-23761</v>
      </c>
      <c r="EM483" s="45">
        <f t="shared" ca="1" si="1703"/>
        <v>15434</v>
      </c>
      <c r="EN483" s="45">
        <f t="shared" ca="1" si="1703"/>
        <v>31365</v>
      </c>
      <c r="EO483" s="45">
        <f t="shared" ca="1" si="1703"/>
        <v>43951</v>
      </c>
      <c r="EP483" s="45">
        <f t="shared" ca="1" si="1703"/>
        <v>57047</v>
      </c>
      <c r="EQ483" s="45">
        <f t="shared" ca="1" si="1703"/>
        <v>71723</v>
      </c>
      <c r="ER483" s="45">
        <f t="shared" ca="1" si="1703"/>
        <v>66555</v>
      </c>
      <c r="ES483" s="45">
        <f t="shared" ca="1" si="1703"/>
        <v>44701</v>
      </c>
      <c r="ET483" s="45">
        <f t="shared" ca="1" si="1703"/>
        <v>10283</v>
      </c>
      <c r="EU483" s="45">
        <f t="shared" ca="1" si="1703"/>
        <v>-13405</v>
      </c>
      <c r="EV483" s="45">
        <f t="shared" ca="1" si="1703"/>
        <v>-52314</v>
      </c>
      <c r="EW483" s="45">
        <f t="shared" ca="1" si="1703"/>
        <v>-25866</v>
      </c>
      <c r="EX483" s="45">
        <f t="shared" ca="1" si="1703"/>
        <v>-22786</v>
      </c>
      <c r="EY483" s="45">
        <f t="shared" ca="1" si="1703"/>
        <v>16172</v>
      </c>
      <c r="EZ483" s="45">
        <f t="shared" ca="1" si="1703"/>
        <v>33816</v>
      </c>
      <c r="FA483" s="45">
        <f t="shared" ca="1" si="1703"/>
        <v>44554</v>
      </c>
      <c r="FB483" s="45">
        <f t="shared" ca="1" si="1703"/>
        <v>57602</v>
      </c>
      <c r="FC483" s="45">
        <f t="shared" ca="1" si="1703"/>
        <v>72213</v>
      </c>
      <c r="FD483" s="45">
        <f t="shared" ca="1" si="1703"/>
        <v>67088</v>
      </c>
      <c r="FE483" s="45">
        <f t="shared" ca="1" si="1703"/>
        <v>44835</v>
      </c>
      <c r="FF483" s="45">
        <f t="shared" ca="1" si="1703"/>
        <v>10778</v>
      </c>
      <c r="FG483" s="45">
        <f t="shared" ca="1" si="1703"/>
        <v>-12633</v>
      </c>
      <c r="FH483" s="45">
        <f t="shared" ca="1" si="1703"/>
        <v>-51136</v>
      </c>
      <c r="FI483" s="45">
        <f t="shared" ca="1" si="1703"/>
        <v>-23159</v>
      </c>
      <c r="FJ483" s="45">
        <f t="shared" ca="1" si="1703"/>
        <v>-20066</v>
      </c>
      <c r="FK483" s="45">
        <f t="shared" ca="1" si="1703"/>
        <v>18661</v>
      </c>
      <c r="FL483" s="45">
        <f t="shared" ca="1" si="1703"/>
        <v>37139</v>
      </c>
      <c r="FM483" s="45">
        <f t="shared" ca="1" si="1703"/>
        <v>46915</v>
      </c>
      <c r="FN483" s="45">
        <f t="shared" ca="1" si="1703"/>
        <v>59920</v>
      </c>
      <c r="FO483" s="45">
        <f t="shared" ca="1" si="1703"/>
        <v>74506</v>
      </c>
      <c r="FP483" s="45">
        <f t="shared" ca="1" si="1703"/>
        <v>69426</v>
      </c>
      <c r="FQ483" s="45">
        <f t="shared" ca="1" si="1703"/>
        <v>46773</v>
      </c>
      <c r="FR483" s="45">
        <f t="shared" ca="1" si="1703"/>
        <v>13076</v>
      </c>
      <c r="FS483" s="45">
        <f t="shared" ca="1" si="1703"/>
        <v>-10057</v>
      </c>
      <c r="FT483" s="45">
        <f t="shared" ca="1" si="1703"/>
        <v>-48154</v>
      </c>
      <c r="FU483" s="45">
        <f t="shared" ca="1" si="1703"/>
        <v>-20130</v>
      </c>
      <c r="FV483" s="45">
        <f t="shared" ca="1" si="1703"/>
        <v>-17246</v>
      </c>
      <c r="FW483" s="45">
        <f t="shared" ca="1" si="1703"/>
        <v>21483</v>
      </c>
      <c r="FX483" s="45">
        <f t="shared" ca="1" si="1703"/>
        <v>39822</v>
      </c>
      <c r="FY483" s="45">
        <f t="shared" ca="1" si="1703"/>
        <v>49617</v>
      </c>
      <c r="FZ483" s="45">
        <f t="shared" ca="1" si="1703"/>
        <v>62581</v>
      </c>
      <c r="GA483" s="45">
        <f t="shared" ca="1" si="1703"/>
        <v>87043</v>
      </c>
      <c r="GB483" s="45">
        <f t="shared" ca="1" si="1703"/>
        <v>82009</v>
      </c>
      <c r="GC483" s="45">
        <f t="shared" ca="1" si="1703"/>
        <v>58958</v>
      </c>
      <c r="GD483" s="45">
        <f t="shared" ca="1" si="1703"/>
        <v>25621</v>
      </c>
      <c r="GE483" s="45">
        <f t="shared" ca="1" si="1703"/>
        <v>2766</v>
      </c>
      <c r="GF483" s="45">
        <f t="shared" ca="1" si="1703"/>
        <v>-34928</v>
      </c>
      <c r="GG483" s="45">
        <f t="shared" ca="1" si="1703"/>
        <v>-6849</v>
      </c>
      <c r="GH483" s="45">
        <f t="shared" ca="1" si="1703"/>
        <v>-3721</v>
      </c>
      <c r="GI483" s="45">
        <f t="shared" ca="1" si="1703"/>
        <v>34565</v>
      </c>
      <c r="GJ483" s="45">
        <f t="shared" ca="1" si="1703"/>
        <v>52771</v>
      </c>
      <c r="GK483" s="45">
        <f t="shared" ca="1" si="1703"/>
        <v>62588</v>
      </c>
      <c r="GL483" s="45">
        <f t="shared" ca="1" si="1703"/>
        <v>75517</v>
      </c>
      <c r="GM483" s="45">
        <f t="shared" ca="1" si="1703"/>
        <v>89770</v>
      </c>
      <c r="GN483" s="45">
        <f t="shared" ca="1" si="1703"/>
        <v>85084</v>
      </c>
      <c r="GO483" s="45">
        <f t="shared" ca="1" si="1703"/>
        <v>61635</v>
      </c>
      <c r="GP483" s="45">
        <f t="shared" ca="1" si="1703"/>
        <v>28657</v>
      </c>
      <c r="GQ483" s="45">
        <f t="shared" ca="1" si="1703"/>
        <v>6081</v>
      </c>
      <c r="GR483" s="45">
        <f t="shared" ca="1" si="1703"/>
        <v>-31209</v>
      </c>
      <c r="GS483" s="45">
        <f t="shared" ref="GS483:JD483" ca="1" si="1704">ROUND(GS369,0)</f>
        <v>-3071</v>
      </c>
      <c r="GT483" s="45">
        <f t="shared" ca="1" si="1704"/>
        <v>80</v>
      </c>
      <c r="GU483" s="45">
        <f t="shared" ca="1" si="1704"/>
        <v>38156</v>
      </c>
      <c r="GV483" s="45">
        <f t="shared" ca="1" si="1704"/>
        <v>56233</v>
      </c>
      <c r="GW483" s="45">
        <f t="shared" ca="1" si="1704"/>
        <v>66078</v>
      </c>
      <c r="GX483" s="45">
        <f t="shared" ca="1" si="1704"/>
        <v>78975</v>
      </c>
      <c r="GY483" s="45">
        <f t="shared" ca="1" si="1704"/>
        <v>92505</v>
      </c>
      <c r="GZ483" s="45">
        <f t="shared" ca="1" si="1704"/>
        <v>88584</v>
      </c>
      <c r="HA483" s="45">
        <f t="shared" ca="1" si="1704"/>
        <v>64738</v>
      </c>
      <c r="HB483" s="45">
        <f t="shared" ca="1" si="1704"/>
        <v>32120</v>
      </c>
      <c r="HC483" s="45">
        <f t="shared" ca="1" si="1704"/>
        <v>9825</v>
      </c>
      <c r="HD483" s="45">
        <f t="shared" ca="1" si="1704"/>
        <v>-27062</v>
      </c>
      <c r="HE483" s="45">
        <f t="shared" ca="1" si="1704"/>
        <v>1142</v>
      </c>
      <c r="HF483" s="45">
        <f t="shared" ca="1" si="1704"/>
        <v>4319</v>
      </c>
      <c r="HG483" s="45">
        <f t="shared" ca="1" si="1704"/>
        <v>42192</v>
      </c>
      <c r="HH483" s="45">
        <f t="shared" ca="1" si="1704"/>
        <v>60147</v>
      </c>
      <c r="HI483" s="45">
        <f t="shared" ca="1" si="1704"/>
        <v>70023</v>
      </c>
      <c r="HJ483" s="45">
        <f t="shared" ca="1" si="1704"/>
        <v>82895</v>
      </c>
      <c r="HK483" s="45">
        <f t="shared" ca="1" si="1704"/>
        <v>95706</v>
      </c>
      <c r="HL483" s="45">
        <f t="shared" ca="1" si="1704"/>
        <v>92339</v>
      </c>
      <c r="HM483" s="45">
        <f t="shared" ca="1" si="1704"/>
        <v>68313</v>
      </c>
      <c r="HN483" s="45">
        <f t="shared" ca="1" si="1704"/>
        <v>36056</v>
      </c>
      <c r="HO483" s="45">
        <f t="shared" ca="1" si="1704"/>
        <v>14042</v>
      </c>
      <c r="HP483" s="45">
        <f t="shared" ca="1" si="1704"/>
        <v>-22441</v>
      </c>
      <c r="HQ483" s="45">
        <f t="shared" ca="1" si="1704"/>
        <v>5835</v>
      </c>
      <c r="HR483" s="45">
        <f t="shared" ca="1" si="1704"/>
        <v>8815</v>
      </c>
      <c r="HS483" s="45">
        <f t="shared" ca="1" si="1704"/>
        <v>46722</v>
      </c>
      <c r="HT483" s="45">
        <f t="shared" ca="1" si="1704"/>
        <v>64559</v>
      </c>
      <c r="HU483" s="45">
        <f t="shared" ca="1" si="1704"/>
        <v>74473</v>
      </c>
      <c r="HV483" s="45">
        <f t="shared" ca="1" si="1704"/>
        <v>87324</v>
      </c>
      <c r="HW483" s="45">
        <f t="shared" ca="1" si="1704"/>
        <v>99423</v>
      </c>
      <c r="HX483" s="45">
        <f t="shared" ca="1" si="1704"/>
        <v>96150</v>
      </c>
      <c r="HY483" s="45">
        <f t="shared" ca="1" si="1704"/>
        <v>72409</v>
      </c>
      <c r="HZ483" s="45">
        <f t="shared" ca="1" si="1704"/>
        <v>40514</v>
      </c>
      <c r="IA483" s="45">
        <f t="shared" ca="1" si="1704"/>
        <v>18784</v>
      </c>
      <c r="IB483" s="45">
        <f t="shared" ca="1" si="1704"/>
        <v>-17294</v>
      </c>
      <c r="IC483" s="45">
        <f t="shared" ca="1" si="1704"/>
        <v>11062</v>
      </c>
      <c r="ID483" s="45">
        <f t="shared" ca="1" si="1704"/>
        <v>14304</v>
      </c>
      <c r="IE483" s="45">
        <f t="shared" ca="1" si="1704"/>
        <v>51798</v>
      </c>
      <c r="IF483" s="45">
        <f t="shared" ca="1" si="1704"/>
        <v>69525</v>
      </c>
      <c r="IG483" s="45">
        <f t="shared" ca="1" si="1704"/>
        <v>79480</v>
      </c>
      <c r="IH483" s="45">
        <f t="shared" ca="1" si="1704"/>
        <v>92266</v>
      </c>
      <c r="II483" s="45">
        <f t="shared" ca="1" si="1704"/>
        <v>103694</v>
      </c>
      <c r="IJ483" s="45">
        <f t="shared" ca="1" si="1704"/>
        <v>100530</v>
      </c>
      <c r="IK483" s="45">
        <f t="shared" ca="1" si="1704"/>
        <v>77078</v>
      </c>
      <c r="IL483" s="45">
        <f t="shared" ca="1" si="1704"/>
        <v>45546</v>
      </c>
      <c r="IM483" s="45">
        <f t="shared" ca="1" si="1704"/>
        <v>23951</v>
      </c>
      <c r="IN483" s="45">
        <f t="shared" ca="1" si="1704"/>
        <v>-11722</v>
      </c>
      <c r="IO483" s="45">
        <f t="shared" ca="1" si="1704"/>
        <v>16443</v>
      </c>
      <c r="IP483" s="45">
        <f t="shared" ca="1" si="1704"/>
        <v>22707</v>
      </c>
      <c r="IQ483" s="45">
        <f t="shared" ca="1" si="1704"/>
        <v>60001</v>
      </c>
      <c r="IR483" s="45">
        <f t="shared" ca="1" si="1704"/>
        <v>77640</v>
      </c>
      <c r="IS483" s="45">
        <f t="shared" ca="1" si="1704"/>
        <v>86994</v>
      </c>
      <c r="IT483" s="45">
        <f t="shared" ca="1" si="1704"/>
        <v>99129</v>
      </c>
      <c r="IU483" s="45">
        <f t="shared" ca="1" si="1704"/>
        <v>110502</v>
      </c>
      <c r="IV483" s="45">
        <f t="shared" ca="1" si="1704"/>
        <v>106778</v>
      </c>
      <c r="IW483" s="45">
        <f t="shared" ca="1" si="1704"/>
        <v>83608</v>
      </c>
      <c r="IX483" s="45">
        <f t="shared" ca="1" si="1704"/>
        <v>52432</v>
      </c>
      <c r="IY483" s="45">
        <f t="shared" ca="1" si="1704"/>
        <v>30622</v>
      </c>
      <c r="IZ483" s="45">
        <f t="shared" ca="1" si="1704"/>
        <v>-4655</v>
      </c>
      <c r="JA483" s="45">
        <f t="shared" ca="1" si="1704"/>
        <v>23268</v>
      </c>
      <c r="JB483" s="45">
        <f t="shared" ca="1" si="1704"/>
        <v>26516</v>
      </c>
      <c r="JC483" s="45">
        <f t="shared" ca="1" si="1704"/>
        <v>63177</v>
      </c>
      <c r="JD483" s="45">
        <f t="shared" ca="1" si="1704"/>
        <v>81187</v>
      </c>
      <c r="JE483" s="45">
        <f t="shared" ref="JE483:LP483" ca="1" si="1705">ROUND(JE369,0)</f>
        <v>90204</v>
      </c>
      <c r="JF483" s="45">
        <f t="shared" ca="1" si="1705"/>
        <v>102070</v>
      </c>
      <c r="JG483" s="45">
        <f t="shared" ca="1" si="1705"/>
        <v>113374</v>
      </c>
      <c r="JH483" s="45">
        <f t="shared" ca="1" si="1705"/>
        <v>109746</v>
      </c>
      <c r="JI483" s="45">
        <f t="shared" ca="1" si="1705"/>
        <v>86858</v>
      </c>
      <c r="JJ483" s="45">
        <f t="shared" ca="1" si="1705"/>
        <v>56039</v>
      </c>
      <c r="JK483" s="45">
        <f t="shared" ca="1" si="1705"/>
        <v>34509</v>
      </c>
      <c r="JL483" s="45">
        <f t="shared" ca="1" si="1705"/>
        <v>-369</v>
      </c>
      <c r="JM483" s="45">
        <f t="shared" ca="1" si="1705"/>
        <v>27320</v>
      </c>
      <c r="JN483" s="45">
        <f t="shared" ca="1" si="1705"/>
        <v>30355</v>
      </c>
      <c r="JO483" s="45">
        <f t="shared" ca="1" si="1705"/>
        <v>66946</v>
      </c>
      <c r="JP483" s="45">
        <f t="shared" ca="1" si="1705"/>
        <v>85334</v>
      </c>
      <c r="JQ483" s="45">
        <f t="shared" ca="1" si="1705"/>
        <v>93820</v>
      </c>
      <c r="JR483" s="45">
        <f t="shared" ca="1" si="1705"/>
        <v>105624</v>
      </c>
      <c r="JS483" s="45">
        <f t="shared" ca="1" si="1705"/>
        <v>116867</v>
      </c>
      <c r="JT483" s="45">
        <f t="shared" ca="1" si="1705"/>
        <v>113340</v>
      </c>
      <c r="JU483" s="45">
        <f t="shared" ca="1" si="1705"/>
        <v>90739</v>
      </c>
      <c r="JV483" s="45">
        <f t="shared" ca="1" si="1705"/>
        <v>60279</v>
      </c>
      <c r="JW483" s="45">
        <f t="shared" ca="1" si="1705"/>
        <v>39035</v>
      </c>
      <c r="JX483" s="45">
        <f t="shared" ca="1" si="1705"/>
        <v>4558</v>
      </c>
      <c r="JY483" s="45">
        <f t="shared" ca="1" si="1705"/>
        <v>32021</v>
      </c>
      <c r="JZ483" s="45">
        <f t="shared" ca="1" si="1705"/>
        <v>35355</v>
      </c>
      <c r="KA483" s="45">
        <f t="shared" ca="1" si="1705"/>
        <v>71381</v>
      </c>
      <c r="KB483" s="45">
        <f t="shared" ca="1" si="1705"/>
        <v>90156</v>
      </c>
      <c r="KC483" s="45">
        <f t="shared" ca="1" si="1705"/>
        <v>98118</v>
      </c>
      <c r="KD483" s="45">
        <f t="shared" ca="1" si="1705"/>
        <v>109869</v>
      </c>
      <c r="KE483" s="45">
        <f t="shared" ca="1" si="1705"/>
        <v>121059</v>
      </c>
      <c r="KF483" s="45">
        <f t="shared" ca="1" si="1705"/>
        <v>117640</v>
      </c>
      <c r="KG483" s="45">
        <f t="shared" ca="1" si="1705"/>
        <v>95329</v>
      </c>
      <c r="KH483" s="45">
        <f t="shared" ca="1" si="1705"/>
        <v>65233</v>
      </c>
      <c r="KI483" s="45">
        <f t="shared" ca="1" si="1705"/>
        <v>44278</v>
      </c>
      <c r="KJ483" s="45">
        <f t="shared" ca="1" si="1705"/>
        <v>10206</v>
      </c>
      <c r="KK483" s="45">
        <f t="shared" ca="1" si="1705"/>
        <v>37454</v>
      </c>
      <c r="KL483" s="45">
        <f t="shared" ca="1" si="1705"/>
        <v>40841</v>
      </c>
      <c r="KM483" s="45">
        <f t="shared" ca="1" si="1705"/>
        <v>76566</v>
      </c>
      <c r="KN483" s="45">
        <f t="shared" ca="1" si="1705"/>
        <v>95737</v>
      </c>
      <c r="KO483" s="45">
        <f t="shared" ca="1" si="1705"/>
        <v>103184</v>
      </c>
      <c r="KP483" s="45">
        <f t="shared" ca="1" si="1705"/>
        <v>114890</v>
      </c>
      <c r="KQ483" s="45">
        <f t="shared" ca="1" si="1705"/>
        <v>126035</v>
      </c>
      <c r="KR483" s="45">
        <f t="shared" ca="1" si="1705"/>
        <v>122731</v>
      </c>
      <c r="KS483" s="45">
        <f t="shared" ca="1" si="1705"/>
        <v>100717</v>
      </c>
      <c r="KT483" s="45">
        <f t="shared" ca="1" si="1705"/>
        <v>70989</v>
      </c>
      <c r="KU483" s="45">
        <f t="shared" ca="1" si="1705"/>
        <v>22565</v>
      </c>
      <c r="KV483" s="45">
        <f t="shared" ca="1" si="1705"/>
        <v>-11375</v>
      </c>
      <c r="KW483" s="45">
        <f t="shared" ca="1" si="1705"/>
        <v>15388</v>
      </c>
      <c r="KX483" s="45">
        <f t="shared" ca="1" si="1705"/>
        <v>17470</v>
      </c>
      <c r="KY483" s="45">
        <f t="shared" ca="1" si="1705"/>
        <v>52609</v>
      </c>
      <c r="KZ483" s="45">
        <f t="shared" ca="1" si="1705"/>
        <v>71885</v>
      </c>
      <c r="LA483" s="45">
        <f t="shared" ca="1" si="1705"/>
        <v>77440</v>
      </c>
      <c r="LB483" s="45">
        <f t="shared" ca="1" si="1705"/>
        <v>88795</v>
      </c>
      <c r="LC483" s="45">
        <f t="shared" ca="1" si="1705"/>
        <v>99584</v>
      </c>
      <c r="LD483" s="45">
        <f t="shared" ca="1" si="1705"/>
        <v>94998</v>
      </c>
      <c r="LE483" s="45">
        <f t="shared" ca="1" si="1705"/>
        <v>72950</v>
      </c>
      <c r="LF483" s="45">
        <f t="shared" ca="1" si="1705"/>
        <v>43256</v>
      </c>
      <c r="LG483" s="45">
        <f t="shared" ca="1" si="1705"/>
        <v>21471</v>
      </c>
      <c r="LH483" s="45">
        <f t="shared" ca="1" si="1705"/>
        <v>-12135</v>
      </c>
      <c r="LI483" s="45">
        <f t="shared" ca="1" si="1705"/>
        <v>14354</v>
      </c>
      <c r="LJ483" s="45">
        <f t="shared" ca="1" si="1705"/>
        <v>16169</v>
      </c>
      <c r="LK483" s="45">
        <f t="shared" ca="1" si="1705"/>
        <v>51204</v>
      </c>
      <c r="LL483" s="45">
        <f t="shared" ca="1" si="1705"/>
        <v>70815</v>
      </c>
      <c r="LM483" s="45">
        <f t="shared" ca="1" si="1705"/>
        <v>75789</v>
      </c>
      <c r="LN483" s="45">
        <f t="shared" ca="1" si="1705"/>
        <v>87033</v>
      </c>
      <c r="LO483" s="45">
        <f t="shared" ca="1" si="1705"/>
        <v>97712</v>
      </c>
      <c r="LP483" s="45">
        <f t="shared" ca="1" si="1705"/>
        <v>93171</v>
      </c>
      <c r="LQ483" s="45">
        <f t="shared" ref="LQ483:LT483" ca="1" si="1706">ROUND(LQ369,0)</f>
        <v>71346</v>
      </c>
      <c r="LR483" s="45">
        <f t="shared" ca="1" si="1706"/>
        <v>41944</v>
      </c>
      <c r="LS483" s="45">
        <f t="shared" ca="1" si="1706"/>
        <v>20379</v>
      </c>
      <c r="LT483" s="45">
        <f t="shared" ca="1" si="1706"/>
        <v>-905326</v>
      </c>
      <c r="LU483" s="45"/>
      <c r="LV483" s="45"/>
      <c r="LW483" s="45"/>
      <c r="LX483" s="45"/>
      <c r="LY483" s="45"/>
      <c r="LZ483" s="45"/>
      <c r="MA483" s="45"/>
      <c r="MB483" s="45"/>
      <c r="MC483" s="45"/>
      <c r="MD483" s="45"/>
      <c r="ME483" s="45"/>
      <c r="MF483" s="45"/>
      <c r="MG483" s="45"/>
      <c r="MH483" s="45"/>
      <c r="MI483" s="45"/>
      <c r="MJ483" s="45"/>
      <c r="MK483" s="45"/>
      <c r="ML483" s="45"/>
      <c r="MM483" s="45"/>
      <c r="MN483" s="45"/>
      <c r="MO483" s="45"/>
      <c r="MP483" s="45"/>
      <c r="MQ483" s="45"/>
      <c r="MR483" s="45"/>
      <c r="MS483" s="45"/>
      <c r="MT483" s="45"/>
      <c r="MU483" s="45"/>
      <c r="MV483" s="45"/>
      <c r="MW483" s="45"/>
      <c r="MX483" s="45"/>
      <c r="MY483" s="45"/>
      <c r="MZ483" s="45"/>
      <c r="NA483" s="45"/>
      <c r="NB483" s="45"/>
      <c r="NC483" s="45"/>
      <c r="ND483" s="45"/>
      <c r="NE483" s="45"/>
      <c r="NF483" s="45"/>
      <c r="NG483" s="45"/>
      <c r="NH483" s="45"/>
      <c r="NI483" s="45"/>
      <c r="NJ483" s="45"/>
      <c r="NK483" s="45"/>
      <c r="NL483" s="45"/>
      <c r="NM483" s="45"/>
      <c r="NN483" s="45"/>
      <c r="NO483" s="45"/>
      <c r="NP483" s="45"/>
      <c r="NQ483" s="45"/>
      <c r="NR483" s="45"/>
      <c r="NS483" s="45"/>
      <c r="NT483" s="45"/>
      <c r="NU483" s="45"/>
      <c r="NV483" s="45"/>
      <c r="NW483" s="45"/>
      <c r="NX483" s="45"/>
      <c r="NY483" s="45"/>
      <c r="NZ483" s="45"/>
      <c r="OA483" s="45"/>
      <c r="OB483" s="45"/>
      <c r="OC483" s="45"/>
      <c r="OD483" s="45"/>
      <c r="OE483" s="45"/>
      <c r="OF483" s="45"/>
      <c r="OG483" s="45"/>
      <c r="OH483" s="45"/>
      <c r="OI483" s="45"/>
      <c r="OJ483" s="45"/>
      <c r="OK483" s="45"/>
      <c r="OL483" s="45"/>
      <c r="OM483" s="45"/>
      <c r="ON483" s="45"/>
      <c r="OO483" s="45"/>
      <c r="OP483" s="45"/>
      <c r="OQ483" s="45"/>
      <c r="OR483" s="45"/>
      <c r="OS483" s="45"/>
      <c r="OT483" s="45"/>
      <c r="OU483" s="45"/>
      <c r="OV483" s="45"/>
      <c r="OW483" s="45"/>
      <c r="OX483" s="45"/>
      <c r="OY483" s="45"/>
      <c r="OZ483" s="45"/>
      <c r="PA483" s="45"/>
      <c r="PB483" s="45"/>
      <c r="PC483" s="45"/>
      <c r="PD483" s="45"/>
      <c r="PE483" s="45"/>
      <c r="PF483" s="45"/>
      <c r="PG483" s="45"/>
      <c r="PH483" s="45"/>
      <c r="PI483" s="45"/>
      <c r="PJ483" s="45"/>
      <c r="PK483" s="45"/>
      <c r="PL483" s="45"/>
      <c r="PM483" s="45"/>
      <c r="PN483" s="45"/>
      <c r="PO483" s="45"/>
      <c r="PP483" s="45"/>
      <c r="PQ483" s="45"/>
      <c r="PR483" s="45"/>
      <c r="PS483" s="45"/>
      <c r="PT483" s="45"/>
      <c r="PU483" s="45"/>
      <c r="PV483" s="45"/>
      <c r="PW483" s="45"/>
      <c r="PX483" s="45"/>
      <c r="PY483" s="45"/>
      <c r="PZ483" s="45"/>
      <c r="QA483" s="45"/>
      <c r="QB483" s="45"/>
      <c r="QC483" s="45"/>
      <c r="QD483" s="45"/>
      <c r="QE483" s="45"/>
      <c r="QF483" s="45"/>
      <c r="QG483" s="45"/>
      <c r="QH483" s="45"/>
      <c r="QI483" s="45"/>
      <c r="QJ483" s="45"/>
      <c r="QK483" s="45"/>
      <c r="QL483" s="45"/>
      <c r="QM483" s="45"/>
      <c r="QN483" s="45"/>
      <c r="QO483" s="45"/>
      <c r="QP483" s="45"/>
      <c r="QQ483" s="45"/>
      <c r="QR483" s="45"/>
      <c r="QS483" s="45"/>
      <c r="QT483" s="45"/>
      <c r="QU483" s="45"/>
    </row>
    <row r="484" spans="1:463" ht="15" customHeight="1" outlineLevel="1">
      <c r="C484" s="97" t="s">
        <v>619</v>
      </c>
      <c r="D484" s="37"/>
      <c r="E484" s="43" t="s">
        <v>95</v>
      </c>
      <c r="F484" s="37"/>
      <c r="H484" s="99">
        <f>SUM(I484:QJ484)</f>
        <v>0</v>
      </c>
      <c r="I484" s="38">
        <f t="shared" ref="I484:P484" si="1707">I504*-1</f>
        <v>0</v>
      </c>
      <c r="J484" s="38">
        <f t="shared" si="1707"/>
        <v>0</v>
      </c>
      <c r="K484" s="38">
        <f t="shared" si="1707"/>
        <v>0</v>
      </c>
      <c r="L484" s="38">
        <f t="shared" si="1707"/>
        <v>0</v>
      </c>
      <c r="M484" s="38">
        <f t="shared" si="1707"/>
        <v>0</v>
      </c>
      <c r="N484" s="38">
        <f t="shared" si="1707"/>
        <v>0</v>
      </c>
      <c r="O484" s="38">
        <f t="shared" si="1707"/>
        <v>0</v>
      </c>
      <c r="P484" s="38">
        <f t="shared" si="1707"/>
        <v>0</v>
      </c>
      <c r="Q484" s="38">
        <f t="shared" ref="Q484:AV484" si="1708">Q504*-1</f>
        <v>0</v>
      </c>
      <c r="R484" s="38">
        <f t="shared" si="1708"/>
        <v>0</v>
      </c>
      <c r="S484" s="38">
        <f t="shared" si="1708"/>
        <v>0</v>
      </c>
      <c r="T484" s="38">
        <f t="shared" si="1708"/>
        <v>0</v>
      </c>
      <c r="U484" s="38">
        <f t="shared" si="1708"/>
        <v>0</v>
      </c>
      <c r="V484" s="38">
        <f t="shared" si="1708"/>
        <v>0</v>
      </c>
      <c r="W484" s="38">
        <f t="shared" si="1708"/>
        <v>0</v>
      </c>
      <c r="X484" s="38">
        <f t="shared" si="1708"/>
        <v>0</v>
      </c>
      <c r="Y484" s="38">
        <f t="shared" si="1708"/>
        <v>0</v>
      </c>
      <c r="Z484" s="38">
        <f t="shared" si="1708"/>
        <v>0</v>
      </c>
      <c r="AA484" s="38">
        <f t="shared" si="1708"/>
        <v>0</v>
      </c>
      <c r="AB484" s="38">
        <f t="shared" si="1708"/>
        <v>0</v>
      </c>
      <c r="AC484" s="38">
        <f t="shared" si="1708"/>
        <v>0</v>
      </c>
      <c r="AD484" s="38">
        <f t="shared" si="1708"/>
        <v>0</v>
      </c>
      <c r="AE484" s="38">
        <f t="shared" si="1708"/>
        <v>0</v>
      </c>
      <c r="AF484" s="38">
        <f t="shared" si="1708"/>
        <v>0</v>
      </c>
      <c r="AG484" s="38">
        <f t="shared" si="1708"/>
        <v>0</v>
      </c>
      <c r="AH484" s="38">
        <f t="shared" si="1708"/>
        <v>0</v>
      </c>
      <c r="AI484" s="38">
        <f t="shared" si="1708"/>
        <v>0</v>
      </c>
      <c r="AJ484" s="38">
        <f t="shared" si="1708"/>
        <v>0</v>
      </c>
      <c r="AK484" s="38">
        <f t="shared" si="1708"/>
        <v>0</v>
      </c>
      <c r="AL484" s="38">
        <f t="shared" si="1708"/>
        <v>0</v>
      </c>
      <c r="AM484" s="38">
        <f t="shared" si="1708"/>
        <v>0</v>
      </c>
      <c r="AN484" s="38">
        <f t="shared" si="1708"/>
        <v>0</v>
      </c>
      <c r="AO484" s="38">
        <f t="shared" si="1708"/>
        <v>0</v>
      </c>
      <c r="AP484" s="38">
        <f t="shared" si="1708"/>
        <v>0</v>
      </c>
      <c r="AQ484" s="38">
        <f t="shared" si="1708"/>
        <v>0</v>
      </c>
      <c r="AR484" s="38">
        <f t="shared" si="1708"/>
        <v>0</v>
      </c>
      <c r="AS484" s="38">
        <f t="shared" si="1708"/>
        <v>0</v>
      </c>
      <c r="AT484" s="38">
        <f t="shared" si="1708"/>
        <v>0</v>
      </c>
      <c r="AU484" s="38">
        <f t="shared" si="1708"/>
        <v>0</v>
      </c>
      <c r="AV484" s="38">
        <f t="shared" si="1708"/>
        <v>0</v>
      </c>
      <c r="AW484" s="38">
        <f t="shared" ref="AW484:BD484" si="1709">AW504*-1</f>
        <v>0</v>
      </c>
      <c r="AX484" s="38">
        <f t="shared" si="1709"/>
        <v>0</v>
      </c>
      <c r="AY484" s="38">
        <f t="shared" si="1709"/>
        <v>0</v>
      </c>
      <c r="AZ484" s="38">
        <f t="shared" si="1709"/>
        <v>0</v>
      </c>
      <c r="BA484" s="38">
        <f t="shared" si="1709"/>
        <v>0</v>
      </c>
      <c r="BB484" s="38">
        <f t="shared" si="1709"/>
        <v>0</v>
      </c>
      <c r="BC484" s="38">
        <f t="shared" si="1709"/>
        <v>0</v>
      </c>
      <c r="BD484" s="38">
        <f t="shared" si="1709"/>
        <v>0</v>
      </c>
      <c r="BE484" s="38">
        <f t="shared" ref="BE484:DP484" si="1710">BE504*-1</f>
        <v>0</v>
      </c>
      <c r="BF484" s="38">
        <f t="shared" si="1710"/>
        <v>0</v>
      </c>
      <c r="BG484" s="38">
        <f t="shared" si="1710"/>
        <v>0</v>
      </c>
      <c r="BH484" s="38">
        <f t="shared" si="1710"/>
        <v>0</v>
      </c>
      <c r="BI484" s="38">
        <f t="shared" si="1710"/>
        <v>0</v>
      </c>
      <c r="BJ484" s="38">
        <f t="shared" si="1710"/>
        <v>0</v>
      </c>
      <c r="BK484" s="38">
        <f t="shared" si="1710"/>
        <v>0</v>
      </c>
      <c r="BL484" s="38">
        <f t="shared" si="1710"/>
        <v>0</v>
      </c>
      <c r="BM484" s="38">
        <f t="shared" si="1710"/>
        <v>0</v>
      </c>
      <c r="BN484" s="38">
        <f t="shared" si="1710"/>
        <v>0</v>
      </c>
      <c r="BO484" s="38">
        <f t="shared" si="1710"/>
        <v>0</v>
      </c>
      <c r="BP484" s="38">
        <f t="shared" si="1710"/>
        <v>0</v>
      </c>
      <c r="BQ484" s="38">
        <f t="shared" si="1710"/>
        <v>0</v>
      </c>
      <c r="BR484" s="38">
        <f t="shared" si="1710"/>
        <v>0</v>
      </c>
      <c r="BS484" s="38">
        <f t="shared" si="1710"/>
        <v>0</v>
      </c>
      <c r="BT484" s="38">
        <f t="shared" si="1710"/>
        <v>0</v>
      </c>
      <c r="BU484" s="38">
        <f t="shared" si="1710"/>
        <v>0</v>
      </c>
      <c r="BV484" s="38">
        <f t="shared" si="1710"/>
        <v>0</v>
      </c>
      <c r="BW484" s="38">
        <f t="shared" si="1710"/>
        <v>0</v>
      </c>
      <c r="BX484" s="38">
        <f t="shared" si="1710"/>
        <v>0</v>
      </c>
      <c r="BY484" s="38">
        <f t="shared" si="1710"/>
        <v>0</v>
      </c>
      <c r="BZ484" s="38">
        <f t="shared" si="1710"/>
        <v>0</v>
      </c>
      <c r="CA484" s="38">
        <f t="shared" si="1710"/>
        <v>0</v>
      </c>
      <c r="CB484" s="38">
        <f t="shared" si="1710"/>
        <v>0</v>
      </c>
      <c r="CC484" s="38">
        <f t="shared" si="1710"/>
        <v>0</v>
      </c>
      <c r="CD484" s="38">
        <f t="shared" si="1710"/>
        <v>0</v>
      </c>
      <c r="CE484" s="38">
        <f t="shared" si="1710"/>
        <v>0</v>
      </c>
      <c r="CF484" s="38">
        <f t="shared" si="1710"/>
        <v>0</v>
      </c>
      <c r="CG484" s="38">
        <f t="shared" si="1710"/>
        <v>0</v>
      </c>
      <c r="CH484" s="38">
        <f t="shared" si="1710"/>
        <v>0</v>
      </c>
      <c r="CI484" s="38">
        <f t="shared" si="1710"/>
        <v>0</v>
      </c>
      <c r="CJ484" s="38">
        <f t="shared" si="1710"/>
        <v>0</v>
      </c>
      <c r="CK484" s="38">
        <f t="shared" si="1710"/>
        <v>0</v>
      </c>
      <c r="CL484" s="38">
        <f t="shared" si="1710"/>
        <v>0</v>
      </c>
      <c r="CM484" s="38">
        <f t="shared" si="1710"/>
        <v>0</v>
      </c>
      <c r="CN484" s="38">
        <f t="shared" si="1710"/>
        <v>0</v>
      </c>
      <c r="CO484" s="38">
        <f t="shared" si="1710"/>
        <v>0</v>
      </c>
      <c r="CP484" s="38">
        <f t="shared" si="1710"/>
        <v>0</v>
      </c>
      <c r="CQ484" s="38">
        <f t="shared" si="1710"/>
        <v>0</v>
      </c>
      <c r="CR484" s="38">
        <f t="shared" si="1710"/>
        <v>0</v>
      </c>
      <c r="CS484" s="38">
        <f t="shared" si="1710"/>
        <v>0</v>
      </c>
      <c r="CT484" s="38">
        <f t="shared" si="1710"/>
        <v>0</v>
      </c>
      <c r="CU484" s="38">
        <f t="shared" si="1710"/>
        <v>0</v>
      </c>
      <c r="CV484" s="38">
        <f t="shared" si="1710"/>
        <v>0</v>
      </c>
      <c r="CW484" s="38">
        <f t="shared" si="1710"/>
        <v>0</v>
      </c>
      <c r="CX484" s="38">
        <f t="shared" si="1710"/>
        <v>0</v>
      </c>
      <c r="CY484" s="38">
        <f t="shared" si="1710"/>
        <v>0</v>
      </c>
      <c r="CZ484" s="38">
        <f t="shared" si="1710"/>
        <v>0</v>
      </c>
      <c r="DA484" s="38">
        <f t="shared" si="1710"/>
        <v>0</v>
      </c>
      <c r="DB484" s="38">
        <f t="shared" si="1710"/>
        <v>0</v>
      </c>
      <c r="DC484" s="38">
        <f t="shared" si="1710"/>
        <v>0</v>
      </c>
      <c r="DD484" s="38">
        <f t="shared" si="1710"/>
        <v>0</v>
      </c>
      <c r="DE484" s="38">
        <f t="shared" si="1710"/>
        <v>0</v>
      </c>
      <c r="DF484" s="38">
        <f t="shared" si="1710"/>
        <v>0</v>
      </c>
      <c r="DG484" s="38">
        <f t="shared" si="1710"/>
        <v>0</v>
      </c>
      <c r="DH484" s="38">
        <f t="shared" si="1710"/>
        <v>0</v>
      </c>
      <c r="DI484" s="38">
        <f t="shared" si="1710"/>
        <v>0</v>
      </c>
      <c r="DJ484" s="38">
        <f t="shared" si="1710"/>
        <v>0</v>
      </c>
      <c r="DK484" s="38">
        <f t="shared" si="1710"/>
        <v>0</v>
      </c>
      <c r="DL484" s="38">
        <f t="shared" si="1710"/>
        <v>0</v>
      </c>
      <c r="DM484" s="38">
        <f t="shared" si="1710"/>
        <v>0</v>
      </c>
      <c r="DN484" s="38">
        <f t="shared" si="1710"/>
        <v>0</v>
      </c>
      <c r="DO484" s="38">
        <f t="shared" si="1710"/>
        <v>0</v>
      </c>
      <c r="DP484" s="38">
        <f t="shared" si="1710"/>
        <v>0</v>
      </c>
      <c r="DQ484" s="38">
        <f t="shared" ref="DQ484:GB484" si="1711">DQ504*-1</f>
        <v>0</v>
      </c>
      <c r="DR484" s="38">
        <f t="shared" si="1711"/>
        <v>0</v>
      </c>
      <c r="DS484" s="38">
        <f t="shared" si="1711"/>
        <v>0</v>
      </c>
      <c r="DT484" s="38">
        <f t="shared" si="1711"/>
        <v>0</v>
      </c>
      <c r="DU484" s="38">
        <f t="shared" si="1711"/>
        <v>0</v>
      </c>
      <c r="DV484" s="38">
        <f t="shared" si="1711"/>
        <v>0</v>
      </c>
      <c r="DW484" s="38">
        <f t="shared" si="1711"/>
        <v>0</v>
      </c>
      <c r="DX484" s="38">
        <f t="shared" si="1711"/>
        <v>0</v>
      </c>
      <c r="DY484" s="38">
        <f t="shared" si="1711"/>
        <v>0</v>
      </c>
      <c r="DZ484" s="38">
        <f t="shared" si="1711"/>
        <v>0</v>
      </c>
      <c r="EA484" s="38">
        <f t="shared" si="1711"/>
        <v>0</v>
      </c>
      <c r="EB484" s="38">
        <f t="shared" si="1711"/>
        <v>0</v>
      </c>
      <c r="EC484" s="38">
        <f t="shared" si="1711"/>
        <v>0</v>
      </c>
      <c r="ED484" s="38">
        <f t="shared" si="1711"/>
        <v>0</v>
      </c>
      <c r="EE484" s="38">
        <f t="shared" si="1711"/>
        <v>0</v>
      </c>
      <c r="EF484" s="38">
        <f t="shared" si="1711"/>
        <v>0</v>
      </c>
      <c r="EG484" s="38">
        <f t="shared" si="1711"/>
        <v>0</v>
      </c>
      <c r="EH484" s="38">
        <f t="shared" si="1711"/>
        <v>0</v>
      </c>
      <c r="EI484" s="38">
        <f t="shared" si="1711"/>
        <v>0</v>
      </c>
      <c r="EJ484" s="38">
        <f t="shared" si="1711"/>
        <v>0</v>
      </c>
      <c r="EK484" s="38">
        <f t="shared" si="1711"/>
        <v>0</v>
      </c>
      <c r="EL484" s="38">
        <f t="shared" si="1711"/>
        <v>0</v>
      </c>
      <c r="EM484" s="38">
        <f t="shared" si="1711"/>
        <v>0</v>
      </c>
      <c r="EN484" s="38">
        <f t="shared" si="1711"/>
        <v>0</v>
      </c>
      <c r="EO484" s="38">
        <f t="shared" si="1711"/>
        <v>0</v>
      </c>
      <c r="EP484" s="38">
        <f t="shared" si="1711"/>
        <v>0</v>
      </c>
      <c r="EQ484" s="38">
        <f t="shared" si="1711"/>
        <v>0</v>
      </c>
      <c r="ER484" s="38">
        <f t="shared" si="1711"/>
        <v>0</v>
      </c>
      <c r="ES484" s="38">
        <f t="shared" si="1711"/>
        <v>0</v>
      </c>
      <c r="ET484" s="38">
        <f t="shared" si="1711"/>
        <v>0</v>
      </c>
      <c r="EU484" s="38">
        <f t="shared" si="1711"/>
        <v>0</v>
      </c>
      <c r="EV484" s="38">
        <f t="shared" si="1711"/>
        <v>0</v>
      </c>
      <c r="EW484" s="38">
        <f t="shared" si="1711"/>
        <v>0</v>
      </c>
      <c r="EX484" s="38">
        <f t="shared" si="1711"/>
        <v>0</v>
      </c>
      <c r="EY484" s="38">
        <f t="shared" si="1711"/>
        <v>0</v>
      </c>
      <c r="EZ484" s="38">
        <f t="shared" si="1711"/>
        <v>0</v>
      </c>
      <c r="FA484" s="38">
        <f t="shared" si="1711"/>
        <v>0</v>
      </c>
      <c r="FB484" s="38">
        <f t="shared" si="1711"/>
        <v>0</v>
      </c>
      <c r="FC484" s="38">
        <f t="shared" si="1711"/>
        <v>0</v>
      </c>
      <c r="FD484" s="38">
        <f t="shared" si="1711"/>
        <v>0</v>
      </c>
      <c r="FE484" s="38">
        <f t="shared" si="1711"/>
        <v>0</v>
      </c>
      <c r="FF484" s="38">
        <f t="shared" si="1711"/>
        <v>0</v>
      </c>
      <c r="FG484" s="38">
        <f t="shared" si="1711"/>
        <v>0</v>
      </c>
      <c r="FH484" s="38">
        <f t="shared" si="1711"/>
        <v>0</v>
      </c>
      <c r="FI484" s="38">
        <f t="shared" si="1711"/>
        <v>0</v>
      </c>
      <c r="FJ484" s="38">
        <f t="shared" si="1711"/>
        <v>0</v>
      </c>
      <c r="FK484" s="38">
        <f t="shared" si="1711"/>
        <v>0</v>
      </c>
      <c r="FL484" s="38">
        <f t="shared" si="1711"/>
        <v>0</v>
      </c>
      <c r="FM484" s="38">
        <f t="shared" si="1711"/>
        <v>0</v>
      </c>
      <c r="FN484" s="38">
        <f t="shared" si="1711"/>
        <v>0</v>
      </c>
      <c r="FO484" s="38">
        <f t="shared" si="1711"/>
        <v>0</v>
      </c>
      <c r="FP484" s="38">
        <f t="shared" si="1711"/>
        <v>0</v>
      </c>
      <c r="FQ484" s="38">
        <f t="shared" si="1711"/>
        <v>0</v>
      </c>
      <c r="FR484" s="38">
        <f t="shared" si="1711"/>
        <v>0</v>
      </c>
      <c r="FS484" s="38">
        <f t="shared" si="1711"/>
        <v>0</v>
      </c>
      <c r="FT484" s="38">
        <f t="shared" si="1711"/>
        <v>0</v>
      </c>
      <c r="FU484" s="38">
        <f t="shared" si="1711"/>
        <v>0</v>
      </c>
      <c r="FV484" s="38">
        <f t="shared" si="1711"/>
        <v>0</v>
      </c>
      <c r="FW484" s="38">
        <f t="shared" si="1711"/>
        <v>0</v>
      </c>
      <c r="FX484" s="38">
        <f t="shared" si="1711"/>
        <v>0</v>
      </c>
      <c r="FY484" s="38">
        <f t="shared" si="1711"/>
        <v>0</v>
      </c>
      <c r="FZ484" s="38">
        <f t="shared" si="1711"/>
        <v>0</v>
      </c>
      <c r="GA484" s="38">
        <f t="shared" si="1711"/>
        <v>0</v>
      </c>
      <c r="GB484" s="38">
        <f t="shared" si="1711"/>
        <v>0</v>
      </c>
      <c r="GC484" s="38">
        <f t="shared" ref="GC484:IN484" si="1712">GC504*-1</f>
        <v>0</v>
      </c>
      <c r="GD484" s="38">
        <f t="shared" si="1712"/>
        <v>0</v>
      </c>
      <c r="GE484" s="38">
        <f t="shared" si="1712"/>
        <v>0</v>
      </c>
      <c r="GF484" s="38">
        <f t="shared" si="1712"/>
        <v>0</v>
      </c>
      <c r="GG484" s="38">
        <f t="shared" si="1712"/>
        <v>0</v>
      </c>
      <c r="GH484" s="38">
        <f t="shared" si="1712"/>
        <v>0</v>
      </c>
      <c r="GI484" s="38">
        <f t="shared" si="1712"/>
        <v>0</v>
      </c>
      <c r="GJ484" s="38">
        <f t="shared" si="1712"/>
        <v>0</v>
      </c>
      <c r="GK484" s="38">
        <f t="shared" si="1712"/>
        <v>0</v>
      </c>
      <c r="GL484" s="38">
        <f t="shared" si="1712"/>
        <v>0</v>
      </c>
      <c r="GM484" s="38">
        <f t="shared" si="1712"/>
        <v>0</v>
      </c>
      <c r="GN484" s="38">
        <f t="shared" si="1712"/>
        <v>0</v>
      </c>
      <c r="GO484" s="38">
        <f t="shared" si="1712"/>
        <v>0</v>
      </c>
      <c r="GP484" s="38">
        <f t="shared" si="1712"/>
        <v>0</v>
      </c>
      <c r="GQ484" s="38">
        <f t="shared" si="1712"/>
        <v>0</v>
      </c>
      <c r="GR484" s="38">
        <f t="shared" si="1712"/>
        <v>0</v>
      </c>
      <c r="GS484" s="38">
        <f t="shared" si="1712"/>
        <v>0</v>
      </c>
      <c r="GT484" s="38">
        <f t="shared" si="1712"/>
        <v>0</v>
      </c>
      <c r="GU484" s="38">
        <f t="shared" si="1712"/>
        <v>0</v>
      </c>
      <c r="GV484" s="38">
        <f t="shared" si="1712"/>
        <v>0</v>
      </c>
      <c r="GW484" s="38">
        <f t="shared" si="1712"/>
        <v>0</v>
      </c>
      <c r="GX484" s="38">
        <f t="shared" si="1712"/>
        <v>0</v>
      </c>
      <c r="GY484" s="38">
        <f t="shared" si="1712"/>
        <v>0</v>
      </c>
      <c r="GZ484" s="38">
        <f t="shared" si="1712"/>
        <v>0</v>
      </c>
      <c r="HA484" s="38">
        <f t="shared" si="1712"/>
        <v>0</v>
      </c>
      <c r="HB484" s="38">
        <f t="shared" si="1712"/>
        <v>0</v>
      </c>
      <c r="HC484" s="38">
        <f t="shared" si="1712"/>
        <v>0</v>
      </c>
      <c r="HD484" s="38">
        <f t="shared" si="1712"/>
        <v>0</v>
      </c>
      <c r="HE484" s="38">
        <f t="shared" si="1712"/>
        <v>0</v>
      </c>
      <c r="HF484" s="38">
        <f t="shared" si="1712"/>
        <v>0</v>
      </c>
      <c r="HG484" s="38">
        <f t="shared" si="1712"/>
        <v>0</v>
      </c>
      <c r="HH484" s="38">
        <f t="shared" si="1712"/>
        <v>0</v>
      </c>
      <c r="HI484" s="38">
        <f t="shared" si="1712"/>
        <v>0</v>
      </c>
      <c r="HJ484" s="38">
        <f t="shared" si="1712"/>
        <v>0</v>
      </c>
      <c r="HK484" s="38">
        <f t="shared" si="1712"/>
        <v>0</v>
      </c>
      <c r="HL484" s="38">
        <f t="shared" si="1712"/>
        <v>0</v>
      </c>
      <c r="HM484" s="38">
        <f t="shared" si="1712"/>
        <v>0</v>
      </c>
      <c r="HN484" s="38">
        <f t="shared" si="1712"/>
        <v>0</v>
      </c>
      <c r="HO484" s="38">
        <f t="shared" si="1712"/>
        <v>0</v>
      </c>
      <c r="HP484" s="38">
        <f t="shared" si="1712"/>
        <v>0</v>
      </c>
      <c r="HQ484" s="38">
        <f t="shared" si="1712"/>
        <v>0</v>
      </c>
      <c r="HR484" s="38">
        <f t="shared" si="1712"/>
        <v>0</v>
      </c>
      <c r="HS484" s="38">
        <f t="shared" si="1712"/>
        <v>0</v>
      </c>
      <c r="HT484" s="38">
        <f t="shared" si="1712"/>
        <v>0</v>
      </c>
      <c r="HU484" s="38">
        <f t="shared" si="1712"/>
        <v>0</v>
      </c>
      <c r="HV484" s="38">
        <f t="shared" si="1712"/>
        <v>0</v>
      </c>
      <c r="HW484" s="38">
        <f t="shared" si="1712"/>
        <v>0</v>
      </c>
      <c r="HX484" s="38">
        <f t="shared" si="1712"/>
        <v>0</v>
      </c>
      <c r="HY484" s="38">
        <f t="shared" si="1712"/>
        <v>0</v>
      </c>
      <c r="HZ484" s="38">
        <f t="shared" si="1712"/>
        <v>0</v>
      </c>
      <c r="IA484" s="38">
        <f t="shared" si="1712"/>
        <v>0</v>
      </c>
      <c r="IB484" s="38">
        <f t="shared" si="1712"/>
        <v>0</v>
      </c>
      <c r="IC484" s="38">
        <f t="shared" si="1712"/>
        <v>0</v>
      </c>
      <c r="ID484" s="38">
        <f t="shared" si="1712"/>
        <v>0</v>
      </c>
      <c r="IE484" s="38">
        <f t="shared" si="1712"/>
        <v>0</v>
      </c>
      <c r="IF484" s="38">
        <f t="shared" si="1712"/>
        <v>0</v>
      </c>
      <c r="IG484" s="38">
        <f t="shared" si="1712"/>
        <v>0</v>
      </c>
      <c r="IH484" s="38">
        <f t="shared" si="1712"/>
        <v>0</v>
      </c>
      <c r="II484" s="38">
        <f t="shared" si="1712"/>
        <v>0</v>
      </c>
      <c r="IJ484" s="38">
        <f t="shared" si="1712"/>
        <v>0</v>
      </c>
      <c r="IK484" s="38">
        <f t="shared" si="1712"/>
        <v>0</v>
      </c>
      <c r="IL484" s="38">
        <f t="shared" si="1712"/>
        <v>0</v>
      </c>
      <c r="IM484" s="38">
        <f t="shared" si="1712"/>
        <v>0</v>
      </c>
      <c r="IN484" s="38">
        <f t="shared" si="1712"/>
        <v>0</v>
      </c>
      <c r="IO484" s="38">
        <f t="shared" ref="IO484:KP484" si="1713">IO504*-1</f>
        <v>0</v>
      </c>
      <c r="IP484" s="38">
        <f t="shared" si="1713"/>
        <v>0</v>
      </c>
      <c r="IQ484" s="38">
        <f t="shared" si="1713"/>
        <v>0</v>
      </c>
      <c r="IR484" s="38">
        <f t="shared" si="1713"/>
        <v>0</v>
      </c>
      <c r="IS484" s="38">
        <f t="shared" si="1713"/>
        <v>0</v>
      </c>
      <c r="IT484" s="38">
        <f t="shared" si="1713"/>
        <v>0</v>
      </c>
      <c r="IU484" s="38">
        <f t="shared" si="1713"/>
        <v>0</v>
      </c>
      <c r="IV484" s="38">
        <f t="shared" si="1713"/>
        <v>0</v>
      </c>
      <c r="IW484" s="38">
        <f t="shared" si="1713"/>
        <v>0</v>
      </c>
      <c r="IX484" s="38">
        <f t="shared" si="1713"/>
        <v>0</v>
      </c>
      <c r="IY484" s="38">
        <f t="shared" si="1713"/>
        <v>0</v>
      </c>
      <c r="IZ484" s="38">
        <f t="shared" si="1713"/>
        <v>0</v>
      </c>
      <c r="JA484" s="38">
        <f t="shared" si="1713"/>
        <v>0</v>
      </c>
      <c r="JB484" s="38">
        <f t="shared" si="1713"/>
        <v>0</v>
      </c>
      <c r="JC484" s="38">
        <f t="shared" si="1713"/>
        <v>0</v>
      </c>
      <c r="JD484" s="38">
        <f t="shared" si="1713"/>
        <v>0</v>
      </c>
      <c r="JE484" s="38">
        <f t="shared" si="1713"/>
        <v>0</v>
      </c>
      <c r="JF484" s="38">
        <f t="shared" si="1713"/>
        <v>0</v>
      </c>
      <c r="JG484" s="38">
        <f t="shared" si="1713"/>
        <v>0</v>
      </c>
      <c r="JH484" s="38">
        <f t="shared" si="1713"/>
        <v>0</v>
      </c>
      <c r="JI484" s="38">
        <f t="shared" si="1713"/>
        <v>0</v>
      </c>
      <c r="JJ484" s="38">
        <f t="shared" si="1713"/>
        <v>0</v>
      </c>
      <c r="JK484" s="38">
        <f t="shared" si="1713"/>
        <v>0</v>
      </c>
      <c r="JL484" s="38">
        <f t="shared" si="1713"/>
        <v>0</v>
      </c>
      <c r="JM484" s="38">
        <f t="shared" si="1713"/>
        <v>0</v>
      </c>
      <c r="JN484" s="38">
        <f t="shared" si="1713"/>
        <v>0</v>
      </c>
      <c r="JO484" s="38">
        <f t="shared" si="1713"/>
        <v>0</v>
      </c>
      <c r="JP484" s="38">
        <f t="shared" si="1713"/>
        <v>0</v>
      </c>
      <c r="JQ484" s="38">
        <f t="shared" si="1713"/>
        <v>0</v>
      </c>
      <c r="JR484" s="38">
        <f t="shared" si="1713"/>
        <v>0</v>
      </c>
      <c r="JS484" s="38">
        <f t="shared" si="1713"/>
        <v>0</v>
      </c>
      <c r="JT484" s="38">
        <f t="shared" si="1713"/>
        <v>0</v>
      </c>
      <c r="JU484" s="38">
        <f t="shared" si="1713"/>
        <v>0</v>
      </c>
      <c r="JV484" s="38">
        <f t="shared" si="1713"/>
        <v>0</v>
      </c>
      <c r="JW484" s="38">
        <f t="shared" si="1713"/>
        <v>0</v>
      </c>
      <c r="JX484" s="38">
        <f t="shared" si="1713"/>
        <v>0</v>
      </c>
      <c r="JY484" s="38">
        <f t="shared" si="1713"/>
        <v>0</v>
      </c>
      <c r="JZ484" s="38">
        <f t="shared" si="1713"/>
        <v>0</v>
      </c>
      <c r="KA484" s="38">
        <f t="shared" si="1713"/>
        <v>0</v>
      </c>
      <c r="KB484" s="38">
        <f t="shared" si="1713"/>
        <v>0</v>
      </c>
      <c r="KC484" s="38">
        <f t="shared" si="1713"/>
        <v>0</v>
      </c>
      <c r="KD484" s="38">
        <f t="shared" si="1713"/>
        <v>0</v>
      </c>
      <c r="KE484" s="38">
        <f t="shared" si="1713"/>
        <v>0</v>
      </c>
      <c r="KF484" s="38">
        <f t="shared" si="1713"/>
        <v>0</v>
      </c>
      <c r="KG484" s="38">
        <f t="shared" si="1713"/>
        <v>0</v>
      </c>
      <c r="KH484" s="38">
        <f t="shared" si="1713"/>
        <v>0</v>
      </c>
      <c r="KI484" s="38">
        <f t="shared" si="1713"/>
        <v>0</v>
      </c>
      <c r="KJ484" s="38">
        <f t="shared" si="1713"/>
        <v>0</v>
      </c>
      <c r="KK484" s="309">
        <f t="shared" si="1713"/>
        <v>0</v>
      </c>
      <c r="KL484" s="38">
        <f t="shared" si="1713"/>
        <v>0</v>
      </c>
      <c r="KM484" s="38">
        <f t="shared" si="1713"/>
        <v>0</v>
      </c>
      <c r="KN484" s="38">
        <f t="shared" si="1713"/>
        <v>0</v>
      </c>
      <c r="KO484" s="38">
        <f t="shared" si="1713"/>
        <v>0</v>
      </c>
      <c r="KP484" s="38">
        <f t="shared" si="1713"/>
        <v>0</v>
      </c>
      <c r="KQ484" s="38">
        <f t="shared" ref="KQ484:LT484" si="1714">KQ504*-1</f>
        <v>0</v>
      </c>
      <c r="KR484" s="38">
        <f t="shared" si="1714"/>
        <v>0</v>
      </c>
      <c r="KS484" s="38">
        <f t="shared" si="1714"/>
        <v>0</v>
      </c>
      <c r="KT484" s="38">
        <f t="shared" si="1714"/>
        <v>0</v>
      </c>
      <c r="KU484" s="38">
        <f t="shared" si="1714"/>
        <v>0</v>
      </c>
      <c r="KV484" s="38">
        <f t="shared" si="1714"/>
        <v>0</v>
      </c>
      <c r="KW484" s="38">
        <f t="shared" si="1714"/>
        <v>0</v>
      </c>
      <c r="KX484" s="38">
        <f t="shared" si="1714"/>
        <v>0</v>
      </c>
      <c r="KY484" s="38">
        <f t="shared" si="1714"/>
        <v>0</v>
      </c>
      <c r="KZ484" s="38">
        <f t="shared" si="1714"/>
        <v>0</v>
      </c>
      <c r="LA484" s="38">
        <f t="shared" si="1714"/>
        <v>0</v>
      </c>
      <c r="LB484" s="38">
        <f t="shared" si="1714"/>
        <v>0</v>
      </c>
      <c r="LC484" s="38">
        <f t="shared" si="1714"/>
        <v>0</v>
      </c>
      <c r="LD484" s="38">
        <f t="shared" si="1714"/>
        <v>0</v>
      </c>
      <c r="LE484" s="38">
        <f t="shared" si="1714"/>
        <v>0</v>
      </c>
      <c r="LF484" s="38">
        <f t="shared" si="1714"/>
        <v>0</v>
      </c>
      <c r="LG484" s="38">
        <f t="shared" si="1714"/>
        <v>0</v>
      </c>
      <c r="LH484" s="38">
        <f t="shared" si="1714"/>
        <v>0</v>
      </c>
      <c r="LI484" s="38">
        <f t="shared" si="1714"/>
        <v>0</v>
      </c>
      <c r="LJ484" s="38">
        <f t="shared" si="1714"/>
        <v>0</v>
      </c>
      <c r="LK484" s="38">
        <f t="shared" si="1714"/>
        <v>0</v>
      </c>
      <c r="LL484" s="38">
        <f t="shared" si="1714"/>
        <v>0</v>
      </c>
      <c r="LM484" s="38">
        <f t="shared" si="1714"/>
        <v>0</v>
      </c>
      <c r="LN484" s="38">
        <f t="shared" si="1714"/>
        <v>0</v>
      </c>
      <c r="LO484" s="38">
        <f t="shared" si="1714"/>
        <v>0</v>
      </c>
      <c r="LP484" s="38">
        <f t="shared" si="1714"/>
        <v>0</v>
      </c>
      <c r="LQ484" s="38">
        <f t="shared" si="1714"/>
        <v>0</v>
      </c>
      <c r="LR484" s="38">
        <f t="shared" si="1714"/>
        <v>0</v>
      </c>
      <c r="LS484" s="38">
        <f t="shared" si="1714"/>
        <v>0</v>
      </c>
      <c r="LT484" s="38">
        <f t="shared" si="1714"/>
        <v>0</v>
      </c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38"/>
      <c r="NM484" s="38"/>
      <c r="NN484" s="38"/>
      <c r="NO484" s="38"/>
      <c r="NP484" s="38"/>
      <c r="NQ484" s="38"/>
      <c r="NR484" s="38"/>
      <c r="NS484" s="38"/>
      <c r="NT484" s="38"/>
      <c r="NU484" s="38"/>
      <c r="NV484" s="38"/>
      <c r="NW484" s="38"/>
      <c r="NX484" s="38"/>
      <c r="NY484" s="38"/>
      <c r="NZ484" s="38"/>
      <c r="OA484" s="38"/>
      <c r="OB484" s="38"/>
      <c r="OC484" s="38"/>
      <c r="OD484" s="38"/>
      <c r="OE484" s="38"/>
      <c r="OF484" s="38"/>
      <c r="OG484" s="38"/>
      <c r="OH484" s="38"/>
      <c r="OI484" s="38"/>
      <c r="OJ484" s="38"/>
      <c r="OK484" s="38"/>
      <c r="OL484" s="38"/>
      <c r="OM484" s="38"/>
      <c r="ON484" s="38"/>
      <c r="OO484" s="38"/>
      <c r="OP484" s="38"/>
      <c r="OQ484" s="38"/>
      <c r="OR484" s="38"/>
      <c r="OS484" s="38"/>
      <c r="OT484" s="38"/>
      <c r="OU484" s="38"/>
      <c r="OV484" s="38"/>
      <c r="OW484" s="38"/>
      <c r="OX484" s="38"/>
      <c r="OY484" s="38"/>
      <c r="OZ484" s="38"/>
      <c r="PA484" s="38"/>
      <c r="PB484" s="38"/>
      <c r="PC484" s="38"/>
      <c r="PD484" s="38"/>
      <c r="PE484" s="38"/>
      <c r="PF484" s="38"/>
      <c r="PG484" s="38"/>
      <c r="PH484" s="38"/>
      <c r="PI484" s="38"/>
      <c r="PJ484" s="38"/>
      <c r="PK484" s="38"/>
      <c r="PL484" s="38"/>
      <c r="PM484" s="38"/>
      <c r="PN484" s="38"/>
      <c r="PO484" s="38"/>
      <c r="PP484" s="38"/>
      <c r="PQ484" s="38"/>
      <c r="PR484" s="38"/>
      <c r="PS484" s="38"/>
      <c r="PT484" s="38"/>
      <c r="PU484" s="38"/>
      <c r="PV484" s="38"/>
      <c r="PW484" s="38"/>
      <c r="PX484" s="38"/>
      <c r="PY484" s="38"/>
      <c r="PZ484" s="38"/>
      <c r="QA484" s="38"/>
      <c r="QB484" s="38"/>
      <c r="QC484" s="38"/>
      <c r="QD484" s="38"/>
      <c r="QE484" s="38"/>
      <c r="QF484" s="38"/>
      <c r="QG484" s="38"/>
      <c r="QH484" s="38"/>
      <c r="QI484" s="38"/>
      <c r="QJ484" s="38"/>
      <c r="QK484" s="38"/>
      <c r="QL484" s="38"/>
      <c r="QM484" s="38"/>
      <c r="QN484" s="38"/>
      <c r="QO484" s="38"/>
      <c r="QP484" s="38"/>
      <c r="QQ484" s="38"/>
      <c r="QR484" s="38"/>
      <c r="QS484" s="38"/>
      <c r="QT484" s="38"/>
      <c r="QU484" s="38"/>
    </row>
    <row r="485" spans="1:463" ht="15" customHeight="1" outlineLevel="1">
      <c r="C485" s="15" t="s">
        <v>643</v>
      </c>
      <c r="D485" s="1"/>
      <c r="E485" s="44" t="s">
        <v>95</v>
      </c>
      <c r="H485" s="54">
        <f t="shared" ref="H485:AU485" ca="1" si="1715">SUM(H482:H484)</f>
        <v>6423990</v>
      </c>
      <c r="I485" s="54">
        <f t="shared" si="1715"/>
        <v>0</v>
      </c>
      <c r="J485" s="54">
        <f t="shared" si="1715"/>
        <v>0</v>
      </c>
      <c r="K485" s="54">
        <f t="shared" si="1715"/>
        <v>0</v>
      </c>
      <c r="L485" s="54">
        <f t="shared" si="1715"/>
        <v>0</v>
      </c>
      <c r="M485" s="54">
        <f t="shared" si="1715"/>
        <v>0</v>
      </c>
      <c r="N485" s="54">
        <f t="shared" si="1715"/>
        <v>0</v>
      </c>
      <c r="O485" s="54">
        <f t="shared" si="1715"/>
        <v>0</v>
      </c>
      <c r="P485" s="54">
        <f t="shared" si="1715"/>
        <v>0</v>
      </c>
      <c r="Q485" s="54">
        <f t="shared" si="1715"/>
        <v>0</v>
      </c>
      <c r="R485" s="54">
        <f t="shared" si="1715"/>
        <v>0</v>
      </c>
      <c r="S485" s="54">
        <f t="shared" si="1715"/>
        <v>0</v>
      </c>
      <c r="T485" s="54">
        <f t="shared" si="1715"/>
        <v>0</v>
      </c>
      <c r="U485" s="54">
        <f t="shared" si="1715"/>
        <v>0</v>
      </c>
      <c r="V485" s="54">
        <f t="shared" si="1715"/>
        <v>0</v>
      </c>
      <c r="W485" s="54">
        <f t="shared" si="1715"/>
        <v>0</v>
      </c>
      <c r="X485" s="54">
        <f t="shared" si="1715"/>
        <v>0</v>
      </c>
      <c r="Y485" s="54">
        <f t="shared" si="1715"/>
        <v>0</v>
      </c>
      <c r="Z485" s="54">
        <f t="shared" si="1715"/>
        <v>0</v>
      </c>
      <c r="AA485" s="54">
        <f t="shared" si="1715"/>
        <v>0</v>
      </c>
      <c r="AB485" s="54">
        <f t="shared" si="1715"/>
        <v>0</v>
      </c>
      <c r="AC485" s="54">
        <f t="shared" si="1715"/>
        <v>0</v>
      </c>
      <c r="AD485" s="54">
        <f t="shared" si="1715"/>
        <v>0</v>
      </c>
      <c r="AE485" s="54">
        <f t="shared" si="1715"/>
        <v>0</v>
      </c>
      <c r="AF485" s="54">
        <f t="shared" si="1715"/>
        <v>0</v>
      </c>
      <c r="AG485" s="54">
        <f t="shared" ca="1" si="1715"/>
        <v>-74373</v>
      </c>
      <c r="AH485" s="54">
        <f t="shared" ca="1" si="1715"/>
        <v>-147576</v>
      </c>
      <c r="AI485" s="54">
        <f t="shared" ca="1" si="1715"/>
        <v>-180033</v>
      </c>
      <c r="AJ485" s="54">
        <f t="shared" ca="1" si="1715"/>
        <v>-212801</v>
      </c>
      <c r="AK485" s="54">
        <f t="shared" ca="1" si="1715"/>
        <v>-225941</v>
      </c>
      <c r="AL485" s="54">
        <f t="shared" ca="1" si="1715"/>
        <v>-227040</v>
      </c>
      <c r="AM485" s="54">
        <f t="shared" ca="1" si="1715"/>
        <v>-201857</v>
      </c>
      <c r="AN485" s="54">
        <f t="shared" ca="1" si="1715"/>
        <v>-186242</v>
      </c>
      <c r="AO485" s="54">
        <f t="shared" ca="1" si="1715"/>
        <v>-187229</v>
      </c>
      <c r="AP485" s="54">
        <f t="shared" ca="1" si="1715"/>
        <v>-222701</v>
      </c>
      <c r="AQ485" s="54">
        <f t="shared" ca="1" si="1715"/>
        <v>-282720</v>
      </c>
      <c r="AR485" s="54">
        <f t="shared" ca="1" si="1715"/>
        <v>-384825</v>
      </c>
      <c r="AS485" s="54">
        <f t="shared" ca="1" si="1715"/>
        <v>-460614</v>
      </c>
      <c r="AT485" s="54">
        <f t="shared" ca="1" si="1715"/>
        <v>-533355</v>
      </c>
      <c r="AU485" s="54">
        <f t="shared" ca="1" si="1715"/>
        <v>-564889</v>
      </c>
      <c r="AV485" s="54">
        <f t="shared" ref="AV485:DG485" ca="1" si="1716">SUM(AV482:AV484)</f>
        <v>-594009</v>
      </c>
      <c r="AW485" s="54">
        <f t="shared" ca="1" si="1716"/>
        <v>-603649</v>
      </c>
      <c r="AX485" s="54">
        <f t="shared" ca="1" si="1716"/>
        <v>-600966</v>
      </c>
      <c r="AY485" s="54">
        <f t="shared" ca="1" si="1716"/>
        <v>-574637</v>
      </c>
      <c r="AZ485" s="54">
        <f t="shared" ca="1" si="1716"/>
        <v>-557974</v>
      </c>
      <c r="BA485" s="54">
        <f t="shared" ca="1" si="1716"/>
        <v>-559779</v>
      </c>
      <c r="BB485" s="54">
        <f t="shared" ca="1" si="1716"/>
        <v>-595970</v>
      </c>
      <c r="BC485" s="54">
        <f t="shared" ca="1" si="1716"/>
        <v>-656624</v>
      </c>
      <c r="BD485" s="54">
        <f t="shared" ca="1" si="1716"/>
        <v>-759327</v>
      </c>
      <c r="BE485" s="54">
        <f t="shared" ca="1" si="1716"/>
        <v>-834276</v>
      </c>
      <c r="BF485" s="54">
        <f t="shared" ca="1" si="1716"/>
        <v>-906180</v>
      </c>
      <c r="BG485" s="54">
        <f t="shared" ca="1" si="1716"/>
        <v>-937064</v>
      </c>
      <c r="BH485" s="54">
        <f t="shared" ca="1" si="1716"/>
        <v>-963933</v>
      </c>
      <c r="BI485" s="54">
        <f t="shared" ca="1" si="1716"/>
        <v>-971149</v>
      </c>
      <c r="BJ485" s="54">
        <f t="shared" ca="1" si="1716"/>
        <v>-965883</v>
      </c>
      <c r="BK485" s="54">
        <f t="shared" ca="1" si="1716"/>
        <v>-938675</v>
      </c>
      <c r="BL485" s="54">
        <f t="shared" ca="1" si="1716"/>
        <v>-919293</v>
      </c>
      <c r="BM485" s="54">
        <f t="shared" ca="1" si="1716"/>
        <v>-920589</v>
      </c>
      <c r="BN485" s="54">
        <f t="shared" ca="1" si="1716"/>
        <v>-956012</v>
      </c>
      <c r="BO485" s="54">
        <f t="shared" ca="1" si="1716"/>
        <v>-1015936</v>
      </c>
      <c r="BP485" s="54">
        <f t="shared" ca="1" si="1716"/>
        <v>-1117667</v>
      </c>
      <c r="BQ485" s="54">
        <f t="shared" ca="1" si="1716"/>
        <v>-1191635</v>
      </c>
      <c r="BR485" s="54">
        <f t="shared" ca="1" si="1716"/>
        <v>-1262559</v>
      </c>
      <c r="BS485" s="54">
        <f t="shared" ca="1" si="1716"/>
        <v>-1292740</v>
      </c>
      <c r="BT485" s="54">
        <f t="shared" ca="1" si="1716"/>
        <v>-1317210</v>
      </c>
      <c r="BU485" s="54">
        <f t="shared" ca="1" si="1716"/>
        <v>-1321851</v>
      </c>
      <c r="BV485" s="54">
        <f t="shared" ca="1" si="1716"/>
        <v>-1313848</v>
      </c>
      <c r="BW485" s="54">
        <f t="shared" ca="1" si="1716"/>
        <v>-1286339</v>
      </c>
      <c r="BX485" s="54">
        <f t="shared" ca="1" si="1716"/>
        <v>-1264226</v>
      </c>
      <c r="BY485" s="54">
        <f t="shared" ca="1" si="1716"/>
        <v>-1264961</v>
      </c>
      <c r="BZ485" s="54">
        <f t="shared" ca="1" si="1716"/>
        <v>-1299565</v>
      </c>
      <c r="CA485" s="54">
        <f t="shared" ca="1" si="1716"/>
        <v>-1358892</v>
      </c>
      <c r="CB485" s="54">
        <f t="shared" ca="1" si="1716"/>
        <v>-1459605</v>
      </c>
      <c r="CC485" s="54">
        <f t="shared" ca="1" si="1716"/>
        <v>-1532543</v>
      </c>
      <c r="CD485" s="54">
        <f t="shared" ca="1" si="1716"/>
        <v>-1602656</v>
      </c>
      <c r="CE485" s="54">
        <f t="shared" ca="1" si="1716"/>
        <v>-1632079</v>
      </c>
      <c r="CF485" s="54">
        <f t="shared" ca="1" si="1716"/>
        <v>-1654093</v>
      </c>
      <c r="CG485" s="54">
        <f t="shared" ca="1" si="1716"/>
        <v>-1656099</v>
      </c>
      <c r="CH485" s="54">
        <f t="shared" ca="1" si="1716"/>
        <v>-1645296</v>
      </c>
      <c r="CI485" s="54">
        <f t="shared" ca="1" si="1716"/>
        <v>-1617211</v>
      </c>
      <c r="CJ485" s="54">
        <f t="shared" ca="1" si="1716"/>
        <v>-1594486</v>
      </c>
      <c r="CK485" s="54">
        <f t="shared" ca="1" si="1716"/>
        <v>-1594386</v>
      </c>
      <c r="CL485" s="54">
        <f t="shared" ca="1" si="1716"/>
        <v>-1627900</v>
      </c>
      <c r="CM485" s="54">
        <f t="shared" ca="1" si="1716"/>
        <v>-1686360</v>
      </c>
      <c r="CN485" s="54">
        <f t="shared" ca="1" si="1716"/>
        <v>-1785787</v>
      </c>
      <c r="CO485" s="54">
        <f t="shared" ca="1" si="1716"/>
        <v>-1854749</v>
      </c>
      <c r="CP485" s="54">
        <f t="shared" ca="1" si="1716"/>
        <v>-1920664</v>
      </c>
      <c r="CQ485" s="54">
        <f t="shared" ca="1" si="1716"/>
        <v>-1946375</v>
      </c>
      <c r="CR485" s="54">
        <f t="shared" ca="1" si="1716"/>
        <v>-1962977</v>
      </c>
      <c r="CS485" s="54">
        <f t="shared" ca="1" si="1716"/>
        <v>-1959562</v>
      </c>
      <c r="CT485" s="54">
        <f t="shared" ca="1" si="1716"/>
        <v>-1942998</v>
      </c>
      <c r="CU485" s="54">
        <f t="shared" ca="1" si="1716"/>
        <v>-1911476</v>
      </c>
      <c r="CV485" s="54">
        <f t="shared" ca="1" si="1716"/>
        <v>-1885278</v>
      </c>
      <c r="CW485" s="54">
        <f t="shared" ca="1" si="1716"/>
        <v>-1881482</v>
      </c>
      <c r="CX485" s="54">
        <f t="shared" ca="1" si="1716"/>
        <v>-1911414</v>
      </c>
      <c r="CY485" s="54">
        <f t="shared" ca="1" si="1716"/>
        <v>-1966150</v>
      </c>
      <c r="CZ485" s="54">
        <f t="shared" ca="1" si="1716"/>
        <v>-2061437</v>
      </c>
      <c r="DA485" s="54">
        <f t="shared" ca="1" si="1716"/>
        <v>-2128914</v>
      </c>
      <c r="DB485" s="54">
        <f t="shared" ca="1" si="1716"/>
        <v>-2193341</v>
      </c>
      <c r="DC485" s="54">
        <f t="shared" ca="1" si="1716"/>
        <v>-2217825</v>
      </c>
      <c r="DD485" s="54">
        <f t="shared" ca="1" si="1716"/>
        <v>-2231498</v>
      </c>
      <c r="DE485" s="54">
        <f t="shared" ca="1" si="1716"/>
        <v>-2227018</v>
      </c>
      <c r="DF485" s="54">
        <f t="shared" ca="1" si="1716"/>
        <v>-2209278</v>
      </c>
      <c r="DG485" s="54">
        <f t="shared" ca="1" si="1716"/>
        <v>-2176793</v>
      </c>
      <c r="DH485" s="54">
        <f t="shared" ref="DH485:FS485" ca="1" si="1717">SUM(DH482:DH484)</f>
        <v>-2149595</v>
      </c>
      <c r="DI485" s="54">
        <f t="shared" ca="1" si="1717"/>
        <v>-2144577</v>
      </c>
      <c r="DJ485" s="54">
        <f t="shared" ca="1" si="1717"/>
        <v>-2173541</v>
      </c>
      <c r="DK485" s="54">
        <f t="shared" ca="1" si="1717"/>
        <v>-2227029</v>
      </c>
      <c r="DL485" s="54">
        <f t="shared" ca="1" si="1717"/>
        <v>-2320654</v>
      </c>
      <c r="DM485" s="54">
        <f t="shared" ca="1" si="1717"/>
        <v>-2351539</v>
      </c>
      <c r="DN485" s="54">
        <f t="shared" ca="1" si="1717"/>
        <v>-2379370</v>
      </c>
      <c r="DO485" s="54">
        <f t="shared" ca="1" si="1717"/>
        <v>-2367513</v>
      </c>
      <c r="DP485" s="54">
        <f t="shared" ca="1" si="1717"/>
        <v>-2343141</v>
      </c>
      <c r="DQ485" s="54">
        <f t="shared" ca="1" si="1717"/>
        <v>-2302475</v>
      </c>
      <c r="DR485" s="54">
        <f t="shared" ca="1" si="1717"/>
        <v>-2248607</v>
      </c>
      <c r="DS485" s="54">
        <f t="shared" ca="1" si="1717"/>
        <v>-2180033</v>
      </c>
      <c r="DT485" s="54">
        <f t="shared" ca="1" si="1717"/>
        <v>-2116707</v>
      </c>
      <c r="DU485" s="54">
        <f t="shared" ca="1" si="1717"/>
        <v>-2075340</v>
      </c>
      <c r="DV485" s="54">
        <f t="shared" ca="1" si="1717"/>
        <v>-2068211</v>
      </c>
      <c r="DW485" s="54">
        <f t="shared" ca="1" si="1717"/>
        <v>-2085327</v>
      </c>
      <c r="DX485" s="54">
        <f t="shared" ca="1" si="1717"/>
        <v>-2142168</v>
      </c>
      <c r="DY485" s="54">
        <f t="shared" ca="1" si="1717"/>
        <v>-2171147</v>
      </c>
      <c r="DZ485" s="54">
        <f t="shared" ca="1" si="1717"/>
        <v>-2197287</v>
      </c>
      <c r="EA485" s="54">
        <f t="shared" ca="1" si="1717"/>
        <v>-2183766</v>
      </c>
      <c r="EB485" s="54">
        <f t="shared" ca="1" si="1717"/>
        <v>-2156024</v>
      </c>
      <c r="EC485" s="54">
        <f t="shared" ca="1" si="1717"/>
        <v>-2113844</v>
      </c>
      <c r="ED485" s="54">
        <f t="shared" ca="1" si="1717"/>
        <v>-2058516</v>
      </c>
      <c r="EE485" s="54">
        <f t="shared" ca="1" si="1717"/>
        <v>-1988518</v>
      </c>
      <c r="EF485" s="54">
        <f t="shared" ca="1" si="1717"/>
        <v>-1923728</v>
      </c>
      <c r="EG485" s="54">
        <f t="shared" ca="1" si="1717"/>
        <v>-1880677</v>
      </c>
      <c r="EH485" s="54">
        <f t="shared" ca="1" si="1717"/>
        <v>-1872121</v>
      </c>
      <c r="EI485" s="54">
        <f t="shared" ca="1" si="1717"/>
        <v>-1887531</v>
      </c>
      <c r="EJ485" s="54">
        <f t="shared" ca="1" si="1717"/>
        <v>-1942257</v>
      </c>
      <c r="EK485" s="54">
        <f t="shared" ca="1" si="1717"/>
        <v>-1969088</v>
      </c>
      <c r="EL485" s="54">
        <f t="shared" ca="1" si="1717"/>
        <v>-1992849</v>
      </c>
      <c r="EM485" s="54">
        <f t="shared" ca="1" si="1717"/>
        <v>-1977415</v>
      </c>
      <c r="EN485" s="54">
        <f t="shared" ca="1" si="1717"/>
        <v>-1946050</v>
      </c>
      <c r="EO485" s="54">
        <f t="shared" ca="1" si="1717"/>
        <v>-1902099</v>
      </c>
      <c r="EP485" s="54">
        <f t="shared" ca="1" si="1717"/>
        <v>-1845052</v>
      </c>
      <c r="EQ485" s="54">
        <f t="shared" ca="1" si="1717"/>
        <v>-1773329</v>
      </c>
      <c r="ER485" s="54">
        <f t="shared" ca="1" si="1717"/>
        <v>-1706774</v>
      </c>
      <c r="ES485" s="54">
        <f t="shared" ca="1" si="1717"/>
        <v>-1662073</v>
      </c>
      <c r="ET485" s="54">
        <f t="shared" ca="1" si="1717"/>
        <v>-1651790</v>
      </c>
      <c r="EU485" s="54">
        <f t="shared" ca="1" si="1717"/>
        <v>-1665195</v>
      </c>
      <c r="EV485" s="54">
        <f t="shared" ca="1" si="1717"/>
        <v>-1717509</v>
      </c>
      <c r="EW485" s="54">
        <f t="shared" ca="1" si="1717"/>
        <v>-1743375</v>
      </c>
      <c r="EX485" s="54">
        <f t="shared" ca="1" si="1717"/>
        <v>-1766161</v>
      </c>
      <c r="EY485" s="54">
        <f t="shared" ca="1" si="1717"/>
        <v>-1749989</v>
      </c>
      <c r="EZ485" s="54">
        <f t="shared" ca="1" si="1717"/>
        <v>-1716173</v>
      </c>
      <c r="FA485" s="54">
        <f t="shared" ca="1" si="1717"/>
        <v>-1671619</v>
      </c>
      <c r="FB485" s="54">
        <f t="shared" ca="1" si="1717"/>
        <v>-1614017</v>
      </c>
      <c r="FC485" s="54">
        <f t="shared" ca="1" si="1717"/>
        <v>-1541804</v>
      </c>
      <c r="FD485" s="54">
        <f t="shared" ca="1" si="1717"/>
        <v>-1474716</v>
      </c>
      <c r="FE485" s="54">
        <f t="shared" ca="1" si="1717"/>
        <v>-1429881</v>
      </c>
      <c r="FF485" s="54">
        <f t="shared" ca="1" si="1717"/>
        <v>-1419103</v>
      </c>
      <c r="FG485" s="54">
        <f t="shared" ca="1" si="1717"/>
        <v>-1431736</v>
      </c>
      <c r="FH485" s="54">
        <f t="shared" ca="1" si="1717"/>
        <v>-1482872</v>
      </c>
      <c r="FI485" s="54">
        <f t="shared" ca="1" si="1717"/>
        <v>-1506031</v>
      </c>
      <c r="FJ485" s="54">
        <f t="shared" ca="1" si="1717"/>
        <v>-1526097</v>
      </c>
      <c r="FK485" s="54">
        <f t="shared" ca="1" si="1717"/>
        <v>-1507436</v>
      </c>
      <c r="FL485" s="54">
        <f t="shared" ca="1" si="1717"/>
        <v>-1470297</v>
      </c>
      <c r="FM485" s="54">
        <f t="shared" ca="1" si="1717"/>
        <v>-1423382</v>
      </c>
      <c r="FN485" s="54">
        <f t="shared" ca="1" si="1717"/>
        <v>-1363462</v>
      </c>
      <c r="FO485" s="54">
        <f t="shared" ca="1" si="1717"/>
        <v>-1288956</v>
      </c>
      <c r="FP485" s="54">
        <f t="shared" ca="1" si="1717"/>
        <v>-1219530</v>
      </c>
      <c r="FQ485" s="54">
        <f t="shared" ca="1" si="1717"/>
        <v>-1172757</v>
      </c>
      <c r="FR485" s="54">
        <f t="shared" ca="1" si="1717"/>
        <v>-1159681</v>
      </c>
      <c r="FS485" s="54">
        <f t="shared" ca="1" si="1717"/>
        <v>-1169738</v>
      </c>
      <c r="FT485" s="54">
        <f t="shared" ref="FT485:IE485" ca="1" si="1718">SUM(FT482:FT484)</f>
        <v>-1217892</v>
      </c>
      <c r="FU485" s="54">
        <f t="shared" ca="1" si="1718"/>
        <v>-1238022</v>
      </c>
      <c r="FV485" s="54">
        <f t="shared" ca="1" si="1718"/>
        <v>-1255268</v>
      </c>
      <c r="FW485" s="54">
        <f t="shared" ca="1" si="1718"/>
        <v>-1233785</v>
      </c>
      <c r="FX485" s="54">
        <f t="shared" ca="1" si="1718"/>
        <v>-1193963</v>
      </c>
      <c r="FY485" s="54">
        <f t="shared" ca="1" si="1718"/>
        <v>-1144346</v>
      </c>
      <c r="FZ485" s="54">
        <f t="shared" ca="1" si="1718"/>
        <v>-1081765</v>
      </c>
      <c r="GA485" s="54">
        <f t="shared" ca="1" si="1718"/>
        <v>-994722</v>
      </c>
      <c r="GB485" s="54">
        <f t="shared" ca="1" si="1718"/>
        <v>-912713</v>
      </c>
      <c r="GC485" s="54">
        <f t="shared" ca="1" si="1718"/>
        <v>-853755</v>
      </c>
      <c r="GD485" s="54">
        <f t="shared" ca="1" si="1718"/>
        <v>-828134</v>
      </c>
      <c r="GE485" s="54">
        <f t="shared" ca="1" si="1718"/>
        <v>-825368</v>
      </c>
      <c r="GF485" s="54">
        <f t="shared" ca="1" si="1718"/>
        <v>-860296</v>
      </c>
      <c r="GG485" s="54">
        <f t="shared" ca="1" si="1718"/>
        <v>-867145</v>
      </c>
      <c r="GH485" s="54">
        <f t="shared" ca="1" si="1718"/>
        <v>-870866</v>
      </c>
      <c r="GI485" s="54">
        <f t="shared" ca="1" si="1718"/>
        <v>-836301</v>
      </c>
      <c r="GJ485" s="54">
        <f t="shared" ca="1" si="1718"/>
        <v>-783530</v>
      </c>
      <c r="GK485" s="54">
        <f t="shared" ca="1" si="1718"/>
        <v>-720942</v>
      </c>
      <c r="GL485" s="54">
        <f t="shared" ca="1" si="1718"/>
        <v>-645425</v>
      </c>
      <c r="GM485" s="54">
        <f t="shared" ca="1" si="1718"/>
        <v>-555655</v>
      </c>
      <c r="GN485" s="54">
        <f t="shared" ca="1" si="1718"/>
        <v>-470571</v>
      </c>
      <c r="GO485" s="54">
        <f t="shared" ca="1" si="1718"/>
        <v>-408936</v>
      </c>
      <c r="GP485" s="54">
        <f t="shared" ca="1" si="1718"/>
        <v>-380279</v>
      </c>
      <c r="GQ485" s="54">
        <f t="shared" ca="1" si="1718"/>
        <v>-374198</v>
      </c>
      <c r="GR485" s="54">
        <f t="shared" ca="1" si="1718"/>
        <v>-405407</v>
      </c>
      <c r="GS485" s="54">
        <f t="shared" ca="1" si="1718"/>
        <v>-408478</v>
      </c>
      <c r="GT485" s="54">
        <f t="shared" ca="1" si="1718"/>
        <v>-408398</v>
      </c>
      <c r="GU485" s="54">
        <f t="shared" ca="1" si="1718"/>
        <v>-370242</v>
      </c>
      <c r="GV485" s="54">
        <f t="shared" ca="1" si="1718"/>
        <v>-314009</v>
      </c>
      <c r="GW485" s="54">
        <f t="shared" ca="1" si="1718"/>
        <v>-247931</v>
      </c>
      <c r="GX485" s="54">
        <f t="shared" ca="1" si="1718"/>
        <v>-168956</v>
      </c>
      <c r="GY485" s="54">
        <f t="shared" ca="1" si="1718"/>
        <v>-76451</v>
      </c>
      <c r="GZ485" s="54">
        <f t="shared" ca="1" si="1718"/>
        <v>12133</v>
      </c>
      <c r="HA485" s="54">
        <f t="shared" ca="1" si="1718"/>
        <v>76871</v>
      </c>
      <c r="HB485" s="54">
        <f t="shared" ca="1" si="1718"/>
        <v>108991</v>
      </c>
      <c r="HC485" s="54">
        <f t="shared" ca="1" si="1718"/>
        <v>118816</v>
      </c>
      <c r="HD485" s="54">
        <f t="shared" ca="1" si="1718"/>
        <v>91754</v>
      </c>
      <c r="HE485" s="54">
        <f t="shared" ca="1" si="1718"/>
        <v>92896</v>
      </c>
      <c r="HF485" s="54">
        <f t="shared" ca="1" si="1718"/>
        <v>97215</v>
      </c>
      <c r="HG485" s="54">
        <f t="shared" ca="1" si="1718"/>
        <v>139407</v>
      </c>
      <c r="HH485" s="54">
        <f t="shared" ca="1" si="1718"/>
        <v>199554</v>
      </c>
      <c r="HI485" s="54">
        <f t="shared" ca="1" si="1718"/>
        <v>269577</v>
      </c>
      <c r="HJ485" s="54">
        <f t="shared" ca="1" si="1718"/>
        <v>352472</v>
      </c>
      <c r="HK485" s="54">
        <f t="shared" ca="1" si="1718"/>
        <v>448178</v>
      </c>
      <c r="HL485" s="54">
        <f t="shared" ca="1" si="1718"/>
        <v>540517</v>
      </c>
      <c r="HM485" s="54">
        <f t="shared" ca="1" si="1718"/>
        <v>608830</v>
      </c>
      <c r="HN485" s="54">
        <f t="shared" ca="1" si="1718"/>
        <v>644886</v>
      </c>
      <c r="HO485" s="54">
        <f t="shared" ca="1" si="1718"/>
        <v>658928</v>
      </c>
      <c r="HP485" s="54">
        <f t="shared" ca="1" si="1718"/>
        <v>636487</v>
      </c>
      <c r="HQ485" s="54">
        <f t="shared" ca="1" si="1718"/>
        <v>642322</v>
      </c>
      <c r="HR485" s="54">
        <f t="shared" ca="1" si="1718"/>
        <v>651137</v>
      </c>
      <c r="HS485" s="54">
        <f t="shared" ca="1" si="1718"/>
        <v>697859</v>
      </c>
      <c r="HT485" s="54">
        <f t="shared" ca="1" si="1718"/>
        <v>762418</v>
      </c>
      <c r="HU485" s="54">
        <f t="shared" ca="1" si="1718"/>
        <v>836891</v>
      </c>
      <c r="HV485" s="54">
        <f t="shared" ca="1" si="1718"/>
        <v>924215</v>
      </c>
      <c r="HW485" s="54">
        <f t="shared" ca="1" si="1718"/>
        <v>1023638</v>
      </c>
      <c r="HX485" s="54">
        <f t="shared" ca="1" si="1718"/>
        <v>1119788</v>
      </c>
      <c r="HY485" s="54">
        <f t="shared" ca="1" si="1718"/>
        <v>1192197</v>
      </c>
      <c r="HZ485" s="54">
        <f t="shared" ca="1" si="1718"/>
        <v>1232711</v>
      </c>
      <c r="IA485" s="54">
        <f t="shared" ca="1" si="1718"/>
        <v>1251495</v>
      </c>
      <c r="IB485" s="54">
        <f t="shared" ca="1" si="1718"/>
        <v>1234201</v>
      </c>
      <c r="IC485" s="54">
        <f t="shared" ca="1" si="1718"/>
        <v>1245263</v>
      </c>
      <c r="ID485" s="54">
        <f t="shared" ca="1" si="1718"/>
        <v>1259567</v>
      </c>
      <c r="IE485" s="54">
        <f t="shared" ca="1" si="1718"/>
        <v>1311365</v>
      </c>
      <c r="IF485" s="54">
        <f t="shared" ref="IF485:KP485" ca="1" si="1719">SUM(IF482:IF484)</f>
        <v>1380890</v>
      </c>
      <c r="IG485" s="54">
        <f t="shared" ca="1" si="1719"/>
        <v>1460370</v>
      </c>
      <c r="IH485" s="54">
        <f t="shared" ca="1" si="1719"/>
        <v>1552636</v>
      </c>
      <c r="II485" s="54">
        <f t="shared" ca="1" si="1719"/>
        <v>1656330</v>
      </c>
      <c r="IJ485" s="54">
        <f t="shared" ca="1" si="1719"/>
        <v>1756860</v>
      </c>
      <c r="IK485" s="54">
        <f t="shared" ca="1" si="1719"/>
        <v>1833938</v>
      </c>
      <c r="IL485" s="54">
        <f t="shared" ca="1" si="1719"/>
        <v>1879484</v>
      </c>
      <c r="IM485" s="54">
        <f t="shared" ca="1" si="1719"/>
        <v>1903435</v>
      </c>
      <c r="IN485" s="54">
        <f t="shared" ca="1" si="1719"/>
        <v>1891713</v>
      </c>
      <c r="IO485" s="54">
        <f t="shared" ca="1" si="1719"/>
        <v>1908156</v>
      </c>
      <c r="IP485" s="54">
        <f t="shared" ca="1" si="1719"/>
        <v>1930863</v>
      </c>
      <c r="IQ485" s="54">
        <f t="shared" ca="1" si="1719"/>
        <v>1990864</v>
      </c>
      <c r="IR485" s="54">
        <f t="shared" ca="1" si="1719"/>
        <v>2068504</v>
      </c>
      <c r="IS485" s="54">
        <f t="shared" ca="1" si="1719"/>
        <v>2155498</v>
      </c>
      <c r="IT485" s="54">
        <f t="shared" ca="1" si="1719"/>
        <v>2254627</v>
      </c>
      <c r="IU485" s="54">
        <f t="shared" ca="1" si="1719"/>
        <v>2365129</v>
      </c>
      <c r="IV485" s="54">
        <f t="shared" ca="1" si="1719"/>
        <v>2471907</v>
      </c>
      <c r="IW485" s="54">
        <f t="shared" ca="1" si="1719"/>
        <v>2555515</v>
      </c>
      <c r="IX485" s="54">
        <f t="shared" ca="1" si="1719"/>
        <v>2607947</v>
      </c>
      <c r="IY485" s="54">
        <f t="shared" ca="1" si="1719"/>
        <v>2638569</v>
      </c>
      <c r="IZ485" s="54">
        <f t="shared" ca="1" si="1719"/>
        <v>2633914</v>
      </c>
      <c r="JA485" s="54">
        <f t="shared" ca="1" si="1719"/>
        <v>2657182</v>
      </c>
      <c r="JB485" s="54">
        <f t="shared" ca="1" si="1719"/>
        <v>2683698</v>
      </c>
      <c r="JC485" s="54">
        <f t="shared" ca="1" si="1719"/>
        <v>2746875</v>
      </c>
      <c r="JD485" s="54">
        <f t="shared" ca="1" si="1719"/>
        <v>2828062</v>
      </c>
      <c r="JE485" s="54">
        <f t="shared" ca="1" si="1719"/>
        <v>2918266</v>
      </c>
      <c r="JF485" s="54">
        <f t="shared" ca="1" si="1719"/>
        <v>3020336</v>
      </c>
      <c r="JG485" s="54">
        <f t="shared" ca="1" si="1719"/>
        <v>3133710</v>
      </c>
      <c r="JH485" s="54">
        <f t="shared" ca="1" si="1719"/>
        <v>3243456</v>
      </c>
      <c r="JI485" s="54">
        <f t="shared" ca="1" si="1719"/>
        <v>3330314</v>
      </c>
      <c r="JJ485" s="54">
        <f t="shared" ca="1" si="1719"/>
        <v>3386353</v>
      </c>
      <c r="JK485" s="54">
        <f t="shared" ca="1" si="1719"/>
        <v>3420862</v>
      </c>
      <c r="JL485" s="54">
        <f t="shared" ca="1" si="1719"/>
        <v>3420493</v>
      </c>
      <c r="JM485" s="54">
        <f t="shared" ca="1" si="1719"/>
        <v>3447813</v>
      </c>
      <c r="JN485" s="54">
        <f t="shared" ca="1" si="1719"/>
        <v>3478168</v>
      </c>
      <c r="JO485" s="54">
        <f t="shared" ca="1" si="1719"/>
        <v>3545114</v>
      </c>
      <c r="JP485" s="54">
        <f t="shared" ca="1" si="1719"/>
        <v>3630448</v>
      </c>
      <c r="JQ485" s="54">
        <f t="shared" ca="1" si="1719"/>
        <v>3724268</v>
      </c>
      <c r="JR485" s="54">
        <f t="shared" ca="1" si="1719"/>
        <v>3829892</v>
      </c>
      <c r="JS485" s="54">
        <f t="shared" ca="1" si="1719"/>
        <v>3946759</v>
      </c>
      <c r="JT485" s="54">
        <f t="shared" ca="1" si="1719"/>
        <v>4060099</v>
      </c>
      <c r="JU485" s="54">
        <f t="shared" ca="1" si="1719"/>
        <v>4150838</v>
      </c>
      <c r="JV485" s="54">
        <f t="shared" ca="1" si="1719"/>
        <v>4211117</v>
      </c>
      <c r="JW485" s="54">
        <f t="shared" ca="1" si="1719"/>
        <v>4250152</v>
      </c>
      <c r="JX485" s="54">
        <f t="shared" ca="1" si="1719"/>
        <v>4254710</v>
      </c>
      <c r="JY485" s="54">
        <f t="shared" ca="1" si="1719"/>
        <v>4286731</v>
      </c>
      <c r="JZ485" s="54">
        <f t="shared" ca="1" si="1719"/>
        <v>4322086</v>
      </c>
      <c r="KA485" s="54">
        <f t="shared" ca="1" si="1719"/>
        <v>4393467</v>
      </c>
      <c r="KB485" s="54">
        <f t="shared" ca="1" si="1719"/>
        <v>4483623</v>
      </c>
      <c r="KC485" s="54">
        <f t="shared" ca="1" si="1719"/>
        <v>4581741</v>
      </c>
      <c r="KD485" s="54">
        <f t="shared" ca="1" si="1719"/>
        <v>4691610</v>
      </c>
      <c r="KE485" s="54">
        <f t="shared" ca="1" si="1719"/>
        <v>4812669</v>
      </c>
      <c r="KF485" s="54">
        <f t="shared" ca="1" si="1719"/>
        <v>4930309</v>
      </c>
      <c r="KG485" s="54">
        <f t="shared" ca="1" si="1719"/>
        <v>5025638</v>
      </c>
      <c r="KH485" s="54">
        <f t="shared" ca="1" si="1719"/>
        <v>5090871</v>
      </c>
      <c r="KI485" s="54">
        <f t="shared" ca="1" si="1719"/>
        <v>5135149</v>
      </c>
      <c r="KJ485" s="54">
        <f t="shared" ca="1" si="1719"/>
        <v>5145355</v>
      </c>
      <c r="KK485" s="54">
        <f t="shared" ca="1" si="1719"/>
        <v>5182809</v>
      </c>
      <c r="KL485" s="54">
        <f t="shared" ca="1" si="1719"/>
        <v>5223650</v>
      </c>
      <c r="KM485" s="54">
        <f t="shared" ca="1" si="1719"/>
        <v>5300216</v>
      </c>
      <c r="KN485" s="54">
        <f t="shared" ca="1" si="1719"/>
        <v>5395953</v>
      </c>
      <c r="KO485" s="54">
        <f t="shared" ca="1" si="1719"/>
        <v>5499137</v>
      </c>
      <c r="KP485" s="54">
        <f t="shared" ca="1" si="1719"/>
        <v>5614027</v>
      </c>
      <c r="KQ485" s="54">
        <f t="shared" ref="KQ485:LT485" ca="1" si="1720">SUM(KQ482:KQ484)</f>
        <v>5740062</v>
      </c>
      <c r="KR485" s="54">
        <f t="shared" ca="1" si="1720"/>
        <v>5862793</v>
      </c>
      <c r="KS485" s="54">
        <f t="shared" ca="1" si="1720"/>
        <v>5963510</v>
      </c>
      <c r="KT485" s="54">
        <f t="shared" ca="1" si="1720"/>
        <v>6034499</v>
      </c>
      <c r="KU485" s="54">
        <f t="shared" ca="1" si="1720"/>
        <v>6057064</v>
      </c>
      <c r="KV485" s="54">
        <f t="shared" ca="1" si="1720"/>
        <v>6045689</v>
      </c>
      <c r="KW485" s="54">
        <f t="shared" ca="1" si="1720"/>
        <v>6061077</v>
      </c>
      <c r="KX485" s="54">
        <f t="shared" ca="1" si="1720"/>
        <v>6078547</v>
      </c>
      <c r="KY485" s="54">
        <f t="shared" ca="1" si="1720"/>
        <v>6131156</v>
      </c>
      <c r="KZ485" s="54">
        <f t="shared" ca="1" si="1720"/>
        <v>6203041</v>
      </c>
      <c r="LA485" s="54">
        <f t="shared" ca="1" si="1720"/>
        <v>6280481</v>
      </c>
      <c r="LB485" s="54">
        <f t="shared" ca="1" si="1720"/>
        <v>6369276</v>
      </c>
      <c r="LC485" s="54">
        <f t="shared" ca="1" si="1720"/>
        <v>6468860</v>
      </c>
      <c r="LD485" s="54">
        <f t="shared" ca="1" si="1720"/>
        <v>6563858</v>
      </c>
      <c r="LE485" s="54">
        <f t="shared" ca="1" si="1720"/>
        <v>6636808</v>
      </c>
      <c r="LF485" s="54">
        <f t="shared" ca="1" si="1720"/>
        <v>6680064</v>
      </c>
      <c r="LG485" s="54">
        <f t="shared" ca="1" si="1720"/>
        <v>6701535</v>
      </c>
      <c r="LH485" s="54">
        <f t="shared" ca="1" si="1720"/>
        <v>6689400</v>
      </c>
      <c r="LI485" s="54">
        <f t="shared" ca="1" si="1720"/>
        <v>6703754</v>
      </c>
      <c r="LJ485" s="54">
        <f t="shared" ca="1" si="1720"/>
        <v>6719923</v>
      </c>
      <c r="LK485" s="54">
        <f t="shared" ca="1" si="1720"/>
        <v>6771127</v>
      </c>
      <c r="LL485" s="54">
        <f t="shared" ca="1" si="1720"/>
        <v>6841942</v>
      </c>
      <c r="LM485" s="54">
        <f t="shared" ca="1" si="1720"/>
        <v>6917731</v>
      </c>
      <c r="LN485" s="54">
        <f t="shared" ca="1" si="1720"/>
        <v>7004764</v>
      </c>
      <c r="LO485" s="54">
        <f t="shared" ca="1" si="1720"/>
        <v>7102476</v>
      </c>
      <c r="LP485" s="54">
        <f t="shared" ca="1" si="1720"/>
        <v>7195647</v>
      </c>
      <c r="LQ485" s="54">
        <f t="shared" ca="1" si="1720"/>
        <v>7266993</v>
      </c>
      <c r="LR485" s="54">
        <f t="shared" ca="1" si="1720"/>
        <v>7308937</v>
      </c>
      <c r="LS485" s="54">
        <f t="shared" ca="1" si="1720"/>
        <v>7329316</v>
      </c>
      <c r="LT485" s="54">
        <f t="shared" ca="1" si="1720"/>
        <v>6423990</v>
      </c>
      <c r="LU485" s="54"/>
      <c r="LV485" s="54"/>
      <c r="LW485" s="54"/>
      <c r="LX485" s="54"/>
      <c r="LY485" s="54"/>
      <c r="LZ485" s="54"/>
      <c r="MA485" s="54"/>
      <c r="MB485" s="54"/>
      <c r="MC485" s="54"/>
      <c r="MD485" s="54"/>
      <c r="ME485" s="54"/>
      <c r="MF485" s="54"/>
      <c r="MG485" s="54"/>
      <c r="MH485" s="54"/>
      <c r="MI485" s="54"/>
      <c r="MJ485" s="54"/>
      <c r="MK485" s="54"/>
      <c r="ML485" s="54"/>
      <c r="MM485" s="54"/>
      <c r="MN485" s="54"/>
      <c r="MO485" s="54"/>
      <c r="MP485" s="54"/>
      <c r="MQ485" s="54"/>
      <c r="MR485" s="54"/>
      <c r="MS485" s="54"/>
      <c r="MT485" s="54"/>
      <c r="MU485" s="54"/>
      <c r="MV485" s="54"/>
      <c r="MW485" s="54"/>
      <c r="MX485" s="54"/>
      <c r="MY485" s="54"/>
      <c r="MZ485" s="54"/>
      <c r="NA485" s="54"/>
      <c r="NB485" s="54"/>
      <c r="NC485" s="54"/>
      <c r="ND485" s="54"/>
      <c r="NE485" s="54"/>
      <c r="NF485" s="54"/>
      <c r="NG485" s="54"/>
      <c r="NH485" s="54"/>
      <c r="NI485" s="54"/>
      <c r="NJ485" s="54"/>
      <c r="NK485" s="54"/>
      <c r="NL485" s="54"/>
      <c r="NM485" s="54"/>
      <c r="NN485" s="54"/>
      <c r="NO485" s="54"/>
      <c r="NP485" s="54"/>
      <c r="NQ485" s="54"/>
      <c r="NR485" s="54"/>
      <c r="NS485" s="54"/>
      <c r="NT485" s="54"/>
      <c r="NU485" s="54"/>
      <c r="NV485" s="54"/>
      <c r="NW485" s="54"/>
      <c r="NX485" s="54"/>
      <c r="NY485" s="54"/>
      <c r="NZ485" s="54"/>
      <c r="OA485" s="54"/>
      <c r="OB485" s="54"/>
      <c r="OC485" s="54"/>
      <c r="OD485" s="54"/>
      <c r="OE485" s="54"/>
      <c r="OF485" s="54"/>
      <c r="OG485" s="54"/>
      <c r="OH485" s="54"/>
      <c r="OI485" s="54"/>
      <c r="OJ485" s="54"/>
      <c r="OK485" s="54"/>
      <c r="OL485" s="54"/>
      <c r="OM485" s="54"/>
      <c r="ON485" s="54"/>
      <c r="OO485" s="54"/>
      <c r="OP485" s="54"/>
      <c r="OQ485" s="54"/>
      <c r="OR485" s="54"/>
      <c r="OS485" s="54"/>
      <c r="OT485" s="54"/>
      <c r="OU485" s="54"/>
      <c r="OV485" s="54"/>
      <c r="OW485" s="54"/>
      <c r="OX485" s="54"/>
      <c r="OY485" s="54"/>
      <c r="OZ485" s="54"/>
      <c r="PA485" s="54"/>
      <c r="PB485" s="54"/>
      <c r="PC485" s="54"/>
      <c r="PD485" s="54"/>
      <c r="PE485" s="54"/>
      <c r="PF485" s="54"/>
      <c r="PG485" s="54"/>
      <c r="PH485" s="54"/>
      <c r="PI485" s="54"/>
      <c r="PJ485" s="54"/>
      <c r="PK485" s="54"/>
      <c r="PL485" s="54"/>
      <c r="PM485" s="54"/>
      <c r="PN485" s="54"/>
      <c r="PO485" s="54"/>
      <c r="PP485" s="54"/>
      <c r="PQ485" s="54"/>
      <c r="PR485" s="54"/>
      <c r="PS485" s="54"/>
      <c r="PT485" s="54"/>
      <c r="PU485" s="54"/>
      <c r="PV485" s="54"/>
      <c r="PW485" s="54"/>
      <c r="PX485" s="54"/>
      <c r="PY485" s="54"/>
      <c r="PZ485" s="54"/>
      <c r="QA485" s="54"/>
      <c r="QB485" s="54"/>
      <c r="QC485" s="54"/>
      <c r="QD485" s="54"/>
      <c r="QE485" s="54"/>
      <c r="QF485" s="54"/>
      <c r="QG485" s="54"/>
      <c r="QH485" s="54"/>
      <c r="QI485" s="54"/>
      <c r="QJ485" s="54"/>
      <c r="QK485" s="54"/>
      <c r="QL485" s="54"/>
      <c r="QM485" s="54"/>
      <c r="QN485" s="54"/>
      <c r="QO485" s="54"/>
      <c r="QP485" s="54"/>
      <c r="QQ485" s="54"/>
      <c r="QR485" s="54"/>
      <c r="QS485" s="54"/>
      <c r="QT485" s="54"/>
      <c r="QU485" s="54"/>
    </row>
    <row r="486" spans="1:463" ht="15" customHeight="1">
      <c r="H486" s="4"/>
    </row>
    <row r="487" spans="1:463">
      <c r="A487" s="128" t="s">
        <v>87</v>
      </c>
      <c r="B487" s="103" t="s">
        <v>619</v>
      </c>
      <c r="C487" s="101"/>
      <c r="D487" s="101"/>
      <c r="E487" s="104" t="s">
        <v>88</v>
      </c>
      <c r="F487" s="101"/>
      <c r="G487" s="101"/>
      <c r="H487" s="105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  <c r="AA487" s="101"/>
      <c r="AB487" s="101"/>
      <c r="AC487" s="101"/>
      <c r="AD487" s="101"/>
      <c r="AE487" s="101"/>
      <c r="AF487" s="101"/>
      <c r="AG487" s="101"/>
      <c r="AH487" s="101"/>
      <c r="AI487" s="101"/>
      <c r="AJ487" s="101"/>
      <c r="AK487" s="101"/>
      <c r="AL487" s="101"/>
      <c r="AM487" s="101"/>
      <c r="AN487" s="101"/>
      <c r="AO487" s="101"/>
      <c r="AP487" s="101"/>
      <c r="AQ487" s="101"/>
      <c r="AR487" s="101"/>
      <c r="AS487" s="101"/>
      <c r="AT487" s="101"/>
      <c r="AU487" s="101"/>
      <c r="AV487" s="101"/>
      <c r="AW487" s="101"/>
      <c r="AX487" s="101"/>
      <c r="AY487" s="101"/>
      <c r="AZ487" s="101"/>
      <c r="BA487" s="101"/>
      <c r="BB487" s="101"/>
      <c r="BC487" s="101"/>
      <c r="BD487" s="101"/>
      <c r="BE487" s="101"/>
      <c r="BF487" s="101"/>
      <c r="BG487" s="101"/>
      <c r="BH487" s="101"/>
      <c r="BI487" s="101"/>
      <c r="BJ487" s="101"/>
      <c r="BK487" s="101"/>
      <c r="BL487" s="101"/>
      <c r="BM487" s="101"/>
      <c r="BN487" s="101"/>
      <c r="BO487" s="101"/>
      <c r="BP487" s="101"/>
      <c r="BQ487" s="101"/>
      <c r="BR487" s="101"/>
      <c r="BS487" s="101"/>
      <c r="BT487" s="101"/>
      <c r="BU487" s="101"/>
      <c r="BV487" s="101"/>
      <c r="BW487" s="101"/>
      <c r="BX487" s="101"/>
      <c r="BY487" s="101"/>
      <c r="BZ487" s="101"/>
      <c r="CA487" s="101"/>
      <c r="CB487" s="101"/>
      <c r="CC487" s="101"/>
      <c r="CD487" s="101"/>
      <c r="CE487" s="101"/>
      <c r="CF487" s="101"/>
      <c r="CG487" s="101"/>
      <c r="CH487" s="101"/>
      <c r="CI487" s="101"/>
      <c r="CJ487" s="101"/>
      <c r="CK487" s="101"/>
      <c r="CL487" s="101"/>
      <c r="CM487" s="101"/>
      <c r="CN487" s="101"/>
      <c r="CO487" s="101"/>
      <c r="CP487" s="101"/>
      <c r="CQ487" s="101"/>
      <c r="CR487" s="101"/>
      <c r="CS487" s="101"/>
      <c r="CT487" s="101"/>
      <c r="CU487" s="101"/>
      <c r="CV487" s="101"/>
      <c r="CW487" s="101"/>
      <c r="CX487" s="101"/>
      <c r="CY487" s="101"/>
      <c r="CZ487" s="101"/>
      <c r="DA487" s="101"/>
      <c r="DB487" s="101"/>
      <c r="DC487" s="101"/>
      <c r="DD487" s="101"/>
      <c r="DE487" s="101"/>
      <c r="DF487" s="101"/>
      <c r="DG487" s="101"/>
      <c r="DH487" s="101"/>
      <c r="DI487" s="101"/>
      <c r="DJ487" s="101"/>
      <c r="DK487" s="101"/>
      <c r="DL487" s="101"/>
      <c r="DM487" s="101"/>
      <c r="DN487" s="101"/>
      <c r="DO487" s="101"/>
      <c r="DP487" s="101"/>
      <c r="DQ487" s="101"/>
      <c r="DR487" s="101"/>
      <c r="DS487" s="101"/>
      <c r="DT487" s="101"/>
      <c r="DU487" s="101"/>
      <c r="DV487" s="101"/>
      <c r="DW487" s="101"/>
      <c r="DX487" s="101"/>
      <c r="DY487" s="101"/>
      <c r="DZ487" s="101"/>
      <c r="EA487" s="101"/>
      <c r="EB487" s="101"/>
      <c r="EC487" s="101"/>
      <c r="ED487" s="101"/>
      <c r="EE487" s="101"/>
      <c r="EF487" s="101"/>
      <c r="EG487" s="101"/>
      <c r="EH487" s="101"/>
      <c r="EI487" s="101"/>
      <c r="EJ487" s="101"/>
      <c r="EK487" s="101"/>
      <c r="EL487" s="101"/>
      <c r="EM487" s="101"/>
      <c r="EN487" s="101"/>
      <c r="EO487" s="101"/>
      <c r="EP487" s="101"/>
      <c r="EQ487" s="101"/>
      <c r="ER487" s="101"/>
      <c r="ES487" s="101"/>
      <c r="ET487" s="101"/>
      <c r="EU487" s="101"/>
      <c r="EV487" s="101"/>
      <c r="EW487" s="101"/>
      <c r="EX487" s="101"/>
      <c r="EY487" s="101"/>
      <c r="EZ487" s="101"/>
      <c r="FA487" s="101"/>
      <c r="FB487" s="101"/>
      <c r="FC487" s="101"/>
      <c r="FD487" s="101"/>
      <c r="FE487" s="101"/>
      <c r="FF487" s="101"/>
      <c r="FG487" s="101"/>
      <c r="FH487" s="101"/>
      <c r="FI487" s="101"/>
      <c r="FJ487" s="101"/>
      <c r="FK487" s="101"/>
      <c r="FL487" s="101"/>
      <c r="FM487" s="101"/>
      <c r="FN487" s="101"/>
      <c r="FO487" s="101"/>
      <c r="FP487" s="101"/>
      <c r="FQ487" s="101"/>
      <c r="FR487" s="101"/>
      <c r="FS487" s="101"/>
      <c r="FT487" s="101"/>
      <c r="FU487" s="101"/>
      <c r="FV487" s="101"/>
      <c r="FW487" s="101"/>
      <c r="FX487" s="101"/>
      <c r="FY487" s="101"/>
      <c r="FZ487" s="101"/>
      <c r="GA487" s="101"/>
      <c r="GB487" s="101"/>
      <c r="GC487" s="101"/>
      <c r="GD487" s="101"/>
      <c r="GE487" s="101"/>
      <c r="GF487" s="101"/>
      <c r="GG487" s="101"/>
      <c r="GH487" s="101"/>
      <c r="GI487" s="101"/>
      <c r="GJ487" s="101"/>
      <c r="GK487" s="101"/>
      <c r="GL487" s="101"/>
      <c r="GM487" s="101"/>
      <c r="GN487" s="101"/>
      <c r="GO487" s="101"/>
      <c r="GP487" s="101"/>
      <c r="GQ487" s="101"/>
      <c r="GR487" s="101"/>
      <c r="GS487" s="101"/>
      <c r="GT487" s="101"/>
      <c r="GU487" s="101"/>
      <c r="GV487" s="101"/>
      <c r="GW487" s="101"/>
      <c r="GX487" s="101"/>
      <c r="GY487" s="101"/>
      <c r="GZ487" s="101"/>
      <c r="HA487" s="101"/>
      <c r="HB487" s="101"/>
      <c r="HC487" s="101"/>
      <c r="HD487" s="101"/>
      <c r="HE487" s="101"/>
      <c r="HF487" s="101"/>
      <c r="HG487" s="101"/>
      <c r="HH487" s="101"/>
      <c r="HI487" s="101"/>
      <c r="HJ487" s="101"/>
      <c r="HK487" s="101"/>
      <c r="HL487" s="101"/>
      <c r="HM487" s="101"/>
      <c r="HN487" s="101"/>
      <c r="HO487" s="101"/>
      <c r="HP487" s="101"/>
      <c r="HQ487" s="101"/>
      <c r="HR487" s="101"/>
      <c r="HS487" s="101"/>
      <c r="HT487" s="101"/>
      <c r="HU487" s="101"/>
      <c r="HV487" s="101"/>
      <c r="HW487" s="101"/>
      <c r="HX487" s="101"/>
      <c r="HY487" s="101"/>
      <c r="HZ487" s="101"/>
      <c r="IA487" s="101"/>
      <c r="IB487" s="101"/>
      <c r="IC487" s="101"/>
      <c r="ID487" s="101"/>
      <c r="IE487" s="101"/>
      <c r="IF487" s="101"/>
      <c r="IG487" s="101"/>
      <c r="IH487" s="101"/>
      <c r="II487" s="101"/>
      <c r="IJ487" s="101"/>
      <c r="IK487" s="101"/>
      <c r="IL487" s="101"/>
      <c r="IM487" s="101"/>
      <c r="IN487" s="101"/>
      <c r="IO487" s="101"/>
      <c r="IP487" s="101"/>
      <c r="IQ487" s="101"/>
      <c r="IR487" s="101"/>
      <c r="IS487" s="101"/>
      <c r="IT487" s="101"/>
      <c r="IU487" s="101"/>
      <c r="IV487" s="101"/>
      <c r="IW487" s="101"/>
      <c r="IX487" s="101"/>
      <c r="IY487" s="101"/>
      <c r="IZ487" s="101"/>
      <c r="JA487" s="101"/>
      <c r="JB487" s="101"/>
      <c r="JC487" s="101"/>
      <c r="JD487" s="101"/>
      <c r="JE487" s="101"/>
      <c r="JF487" s="101"/>
      <c r="JG487" s="101"/>
      <c r="JH487" s="101"/>
      <c r="JI487" s="101"/>
      <c r="JJ487" s="101"/>
      <c r="JK487" s="101"/>
      <c r="JL487" s="101"/>
      <c r="JM487" s="101"/>
      <c r="JN487" s="101"/>
      <c r="JO487" s="101"/>
      <c r="JP487" s="101"/>
      <c r="JQ487" s="101"/>
      <c r="JR487" s="101"/>
      <c r="JS487" s="101"/>
      <c r="JT487" s="101"/>
      <c r="JU487" s="101"/>
      <c r="JV487" s="101"/>
      <c r="JW487" s="101"/>
      <c r="JX487" s="101"/>
      <c r="JY487" s="101"/>
      <c r="JZ487" s="101"/>
      <c r="KA487" s="101"/>
      <c r="KB487" s="101"/>
      <c r="KC487" s="101"/>
      <c r="KD487" s="101"/>
      <c r="KE487" s="101"/>
      <c r="KF487" s="101"/>
      <c r="KG487" s="101"/>
      <c r="KH487" s="101"/>
      <c r="KI487" s="101"/>
      <c r="KJ487" s="101"/>
      <c r="KK487" s="101"/>
      <c r="KL487" s="101"/>
      <c r="KM487" s="101"/>
      <c r="KN487" s="101"/>
      <c r="KO487" s="101"/>
      <c r="KP487" s="101"/>
      <c r="KQ487" s="101"/>
      <c r="KR487" s="101"/>
      <c r="KS487" s="101"/>
      <c r="KT487" s="101"/>
      <c r="KU487" s="101"/>
      <c r="KV487" s="101"/>
      <c r="KW487" s="101"/>
      <c r="KX487" s="101"/>
      <c r="KY487" s="101"/>
      <c r="KZ487" s="101"/>
      <c r="LA487" s="101"/>
      <c r="LB487" s="101"/>
      <c r="LC487" s="101"/>
      <c r="LD487" s="101"/>
      <c r="LE487" s="101"/>
      <c r="LF487" s="101"/>
      <c r="LG487" s="101"/>
      <c r="LH487" s="101"/>
      <c r="LI487" s="101"/>
      <c r="LJ487" s="101"/>
      <c r="LK487" s="101"/>
      <c r="LL487" s="101"/>
      <c r="LM487" s="101"/>
      <c r="LN487" s="101"/>
      <c r="LO487" s="101"/>
      <c r="LP487" s="101"/>
      <c r="LQ487" s="101"/>
      <c r="LR487" s="101"/>
      <c r="LS487" s="101"/>
      <c r="LT487" s="101"/>
      <c r="LU487" s="101"/>
      <c r="LV487" s="101"/>
      <c r="LW487" s="101"/>
      <c r="LX487" s="101"/>
      <c r="LY487" s="101"/>
      <c r="LZ487" s="101"/>
      <c r="MA487" s="101"/>
      <c r="MB487" s="101"/>
      <c r="MC487" s="101"/>
      <c r="MD487" s="101"/>
      <c r="ME487" s="101"/>
      <c r="MF487" s="101"/>
      <c r="MG487" s="101"/>
      <c r="MH487" s="101"/>
      <c r="MI487" s="101"/>
      <c r="MJ487" s="101"/>
      <c r="MK487" s="101"/>
      <c r="ML487" s="101"/>
      <c r="MM487" s="101"/>
      <c r="MN487" s="101"/>
      <c r="MO487" s="101"/>
      <c r="MP487" s="101"/>
      <c r="MQ487" s="101"/>
      <c r="MR487" s="101"/>
      <c r="MS487" s="101"/>
      <c r="MT487" s="101"/>
      <c r="MU487" s="101"/>
      <c r="MV487" s="101"/>
      <c r="MW487" s="101"/>
      <c r="MX487" s="101"/>
      <c r="MY487" s="101"/>
      <c r="MZ487" s="101"/>
      <c r="NA487" s="101"/>
      <c r="NB487" s="101"/>
      <c r="NC487" s="101"/>
      <c r="ND487" s="101"/>
      <c r="NE487" s="101"/>
      <c r="NF487" s="101"/>
      <c r="NG487" s="101"/>
      <c r="NH487" s="101"/>
      <c r="NI487" s="101"/>
      <c r="NJ487" s="101"/>
      <c r="NK487" s="101"/>
      <c r="NL487" s="101"/>
      <c r="NM487" s="101"/>
      <c r="NN487" s="101"/>
      <c r="NO487" s="101"/>
      <c r="NP487" s="101"/>
      <c r="NQ487" s="101"/>
      <c r="NR487" s="101"/>
      <c r="NS487" s="101"/>
      <c r="NT487" s="101"/>
      <c r="NU487" s="101"/>
      <c r="NV487" s="101"/>
      <c r="NW487" s="101"/>
      <c r="NX487" s="101"/>
      <c r="NY487" s="101"/>
      <c r="NZ487" s="101"/>
      <c r="OA487" s="101"/>
      <c r="OB487" s="101"/>
      <c r="OC487" s="101"/>
      <c r="OD487" s="101"/>
      <c r="OE487" s="101"/>
      <c r="OF487" s="101"/>
      <c r="OG487" s="101"/>
      <c r="OH487" s="101"/>
      <c r="OI487" s="101"/>
      <c r="OJ487" s="101"/>
      <c r="OK487" s="101"/>
      <c r="OL487" s="101"/>
      <c r="OM487" s="101"/>
      <c r="ON487" s="101"/>
      <c r="OO487" s="101"/>
      <c r="OP487" s="101"/>
      <c r="OQ487" s="101"/>
      <c r="OR487" s="101"/>
      <c r="OS487" s="101"/>
      <c r="OT487" s="101"/>
      <c r="OU487" s="101"/>
      <c r="OV487" s="101"/>
      <c r="OW487" s="101"/>
      <c r="OX487" s="101"/>
      <c r="OY487" s="101"/>
      <c r="OZ487" s="101"/>
      <c r="PA487" s="101"/>
      <c r="PB487" s="101"/>
      <c r="PC487" s="101"/>
      <c r="PD487" s="101"/>
      <c r="PE487" s="101"/>
      <c r="PF487" s="101"/>
      <c r="PG487" s="101"/>
      <c r="PH487" s="101"/>
      <c r="PI487" s="101"/>
      <c r="PJ487" s="101"/>
      <c r="PK487" s="101"/>
      <c r="PL487" s="101"/>
      <c r="PM487" s="101"/>
      <c r="PN487" s="101"/>
      <c r="PO487" s="101"/>
      <c r="PP487" s="101"/>
      <c r="PQ487" s="101"/>
      <c r="PR487" s="101"/>
      <c r="PS487" s="101"/>
      <c r="PT487" s="101"/>
      <c r="PU487" s="101"/>
      <c r="PV487" s="101"/>
      <c r="PW487" s="101"/>
      <c r="PX487" s="101"/>
      <c r="PY487" s="101"/>
      <c r="PZ487" s="101"/>
      <c r="QA487" s="101"/>
      <c r="QB487" s="101"/>
      <c r="QC487" s="101"/>
      <c r="QD487" s="101"/>
      <c r="QE487" s="101"/>
      <c r="QF487" s="101"/>
      <c r="QG487" s="101"/>
      <c r="QH487" s="101"/>
      <c r="QI487" s="101"/>
      <c r="QJ487" s="101"/>
      <c r="QK487" s="101"/>
      <c r="QL487" s="101"/>
      <c r="QM487" s="101"/>
      <c r="QN487" s="101"/>
      <c r="QO487" s="101"/>
      <c r="QP487" s="101"/>
      <c r="QQ487" s="101"/>
      <c r="QR487" s="101"/>
      <c r="QS487" s="101"/>
      <c r="QT487" s="101"/>
      <c r="QU487" s="101"/>
    </row>
    <row r="488" spans="1:463" ht="15" customHeight="1" outlineLevel="1">
      <c r="H488" s="4"/>
    </row>
    <row r="489" spans="1:463" ht="15" customHeight="1" outlineLevel="1">
      <c r="B489" s="1" t="s">
        <v>644</v>
      </c>
      <c r="H489" s="4"/>
    </row>
    <row r="490" spans="1:463" ht="15" customHeight="1" outlineLevel="1">
      <c r="C490" s="3" t="s">
        <v>645</v>
      </c>
      <c r="E490" s="50" t="s">
        <v>470</v>
      </c>
      <c r="H490" s="4"/>
      <c r="I490" s="126">
        <v>0</v>
      </c>
      <c r="J490" s="126">
        <f>IF(J27=1, IF(J512&gt;=Inputs!$F197, 1, 0), I490)</f>
        <v>0</v>
      </c>
      <c r="K490" s="126">
        <f>IF(K27=1, IF(K512&gt;=Inputs!$F197, 1, 0), J490)</f>
        <v>0</v>
      </c>
      <c r="L490" s="126">
        <f>IF(L27=1, IF(L512&gt;=Inputs!$F197, 1, 0), K490)</f>
        <v>0</v>
      </c>
      <c r="M490" s="126">
        <f>IF(M27=1, IF(M512&gt;=Inputs!$F197, 1, 0), L490)</f>
        <v>0</v>
      </c>
      <c r="N490" s="126">
        <f>IF(N27=1, IF(N512&gt;=Inputs!$F197, 1, 0), M490)</f>
        <v>0</v>
      </c>
      <c r="O490" s="126">
        <f>IF(O27=1, IF(O512&gt;=Inputs!$F197, 1, 0), N490)</f>
        <v>0</v>
      </c>
      <c r="P490" s="126">
        <f>IF(P27=1, IF(P512&gt;=Inputs!$F197, 1, 0), O490)</f>
        <v>0</v>
      </c>
      <c r="Q490" s="126">
        <f>IF(Q27=1, IF(Q512&gt;=Inputs!$F197, 1, 0), P490)</f>
        <v>0</v>
      </c>
      <c r="R490" s="126">
        <f>IF(R27=1, IF(R512&gt;=Inputs!$F197, 1, 0), Q490)</f>
        <v>0</v>
      </c>
      <c r="S490" s="126">
        <f>IF(S27=1, IF(S512&gt;=Inputs!$F197, 1, 0), R490)</f>
        <v>0</v>
      </c>
      <c r="T490" s="126">
        <f>IF(T27=1, IF(T512&gt;=Inputs!$F197, 1, 0), S490)</f>
        <v>0</v>
      </c>
      <c r="U490" s="126">
        <f>IF(U27=1, IF(U512&gt;=Inputs!$F197, 1, 0), T490)</f>
        <v>0</v>
      </c>
      <c r="V490" s="126">
        <f>IF(V27=1, IF(V512&gt;=Inputs!$F197, 1, 0), U490)</f>
        <v>0</v>
      </c>
      <c r="W490" s="126">
        <f>IF(W27=1, IF(W512&gt;=Inputs!$F197, 1, 0), V490)</f>
        <v>0</v>
      </c>
      <c r="X490" s="126">
        <f>IF(X27=1, IF(X512&gt;=Inputs!$F197, 1, 0), W490)</f>
        <v>0</v>
      </c>
      <c r="Y490" s="126">
        <f>IF(Y27=1, IF(Y512&gt;=Inputs!$F197, 1, 0), X490)</f>
        <v>0</v>
      </c>
      <c r="Z490" s="126">
        <f>IF(Z27=1, IF(Z512&gt;=Inputs!$F197, 1, 0), Y490)</f>
        <v>0</v>
      </c>
      <c r="AA490" s="126">
        <f>IF(AA27=1, IF(AA512&gt;=Inputs!$F197, 1, 0), Z490)</f>
        <v>0</v>
      </c>
      <c r="AB490" s="126">
        <f>IF(AB27=1, IF(AB512&gt;=Inputs!$F197, 1, 0), AA490)</f>
        <v>0</v>
      </c>
      <c r="AC490" s="126">
        <f>IF(AC27=1, IF(AC512&gt;=Inputs!$F197, 1, 0), AB490)</f>
        <v>0</v>
      </c>
      <c r="AD490" s="126">
        <f>IF(AD27=1, IF(AD512&gt;=Inputs!$F197, 1, 0), AC490)</f>
        <v>0</v>
      </c>
      <c r="AE490" s="126">
        <f>IF(AE27=1, IF(AE512&gt;=Inputs!$F197, 1, 0), AD490)</f>
        <v>0</v>
      </c>
      <c r="AF490" s="126">
        <f>IF(AF27=1, IF(AF512&gt;=Inputs!$F197, 1, 0), AE490)</f>
        <v>0</v>
      </c>
      <c r="AG490" s="126">
        <f>IF(AG27=1, IF(AG512&gt;=Inputs!$F197, 1, 0), AF490)</f>
        <v>0</v>
      </c>
      <c r="AH490" s="126">
        <f>IF(AH27=1, IF(AH512&gt;=Inputs!$F197, 1, 0), AG490)</f>
        <v>0</v>
      </c>
      <c r="AI490" s="126">
        <f>IF(AI27=1, IF(AI512&gt;=Inputs!$F197, 1, 0), AH490)</f>
        <v>0</v>
      </c>
      <c r="AJ490" s="126">
        <f>IF(AJ27=1, IF(AJ512&gt;=Inputs!$F197, 1, 0), AI490)</f>
        <v>0</v>
      </c>
      <c r="AK490" s="126">
        <f>IF(AK27=1, IF(AK512&gt;=Inputs!$F197, 1, 0), AJ490)</f>
        <v>0</v>
      </c>
      <c r="AL490" s="126">
        <f>IF(AL27=1, IF(AL512&gt;=Inputs!$F197, 1, 0), AK490)</f>
        <v>0</v>
      </c>
      <c r="AM490" s="126">
        <f>IF(AM27=1, IF(AM512&gt;=Inputs!$F197, 1, 0), AL490)</f>
        <v>0</v>
      </c>
      <c r="AN490" s="126">
        <f>IF(AN27=1, IF(AN512&gt;=Inputs!$F197, 1, 0), AM490)</f>
        <v>0</v>
      </c>
      <c r="AO490" s="126">
        <f>IF(AO27=1, IF(AO512&gt;=Inputs!$F197, 1, 0), AN490)</f>
        <v>0</v>
      </c>
      <c r="AP490" s="126">
        <f>IF(AP27=1, IF(AP512&gt;=Inputs!$F197, 1, 0), AO490)</f>
        <v>0</v>
      </c>
      <c r="AQ490" s="126">
        <f>IF(AQ27=1, IF(AQ512&gt;=Inputs!$F197, 1, 0), AP490)</f>
        <v>0</v>
      </c>
      <c r="AR490" s="126">
        <f>IF(AR27=1, IF(AR512&gt;=Inputs!$F197, 1, 0), AQ490)</f>
        <v>0</v>
      </c>
      <c r="AS490" s="126">
        <f>IF(AS27=1, IF(AS512&gt;=Inputs!$F197, 1, 0), AR490)</f>
        <v>0</v>
      </c>
      <c r="AT490" s="126">
        <f>IF(AT27=1, IF(AT512&gt;=Inputs!$F197, 1, 0), AS490)</f>
        <v>0</v>
      </c>
      <c r="AU490" s="126">
        <f>IF(AU27=1, IF(AU512&gt;=Inputs!$F197, 1, 0), AT490)</f>
        <v>0</v>
      </c>
      <c r="AV490" s="126">
        <f>IF(AV27=1, IF(AV512&gt;=Inputs!$F197, 1, 0), AU490)</f>
        <v>0</v>
      </c>
      <c r="AW490" s="126">
        <f>IF(AW27=1, IF(AW512&gt;=Inputs!$F197, 1, 0), AV490)</f>
        <v>0</v>
      </c>
      <c r="AX490" s="126">
        <f>IF(AX27=1, IF(AX512&gt;=Inputs!$F197, 1, 0), AW490)</f>
        <v>0</v>
      </c>
      <c r="AY490" s="126">
        <f>IF(AY27=1, IF(AY512&gt;=Inputs!$F197, 1, 0), AX490)</f>
        <v>0</v>
      </c>
      <c r="AZ490" s="126">
        <f>IF(AZ27=1, IF(AZ512&gt;=Inputs!$F197, 1, 0), AY490)</f>
        <v>0</v>
      </c>
      <c r="BA490" s="126">
        <f>IF(BA27=1, IF(BA512&gt;=Inputs!$F197, 1, 0), AZ490)</f>
        <v>0</v>
      </c>
      <c r="BB490" s="126">
        <f>IF(BB27=1, IF(BB512&gt;=Inputs!$F197, 1, 0), BA490)</f>
        <v>0</v>
      </c>
      <c r="BC490" s="126">
        <f>IF(BC27=1, IF(BC512&gt;=Inputs!$F197, 1, 0), BB490)</f>
        <v>0</v>
      </c>
      <c r="BD490" s="126">
        <f>IF(BD27=1, IF(BD512&gt;=Inputs!$F197, 1, 0), BC490)</f>
        <v>0</v>
      </c>
      <c r="BE490" s="126">
        <f>IF(BE27=1, IF(BE512&gt;=Inputs!$F197, 1, 0), BD490)</f>
        <v>0</v>
      </c>
      <c r="BF490" s="126">
        <f>IF(BF27=1, IF(BF512&gt;=Inputs!$F197, 1, 0), BE490)</f>
        <v>0</v>
      </c>
      <c r="BG490" s="126">
        <f>IF(BG27=1, IF(BG512&gt;=Inputs!$F197, 1, 0), BF490)</f>
        <v>0</v>
      </c>
      <c r="BH490" s="126">
        <f>IF(BH27=1, IF(BH512&gt;=Inputs!$F197, 1, 0), BG490)</f>
        <v>0</v>
      </c>
      <c r="BI490" s="126">
        <f>IF(BI27=1, IF(BI512&gt;=Inputs!$F197, 1, 0), BH490)</f>
        <v>0</v>
      </c>
      <c r="BJ490" s="126">
        <f>IF(BJ27=1, IF(BJ512&gt;=Inputs!$F197, 1, 0), BI490)</f>
        <v>0</v>
      </c>
      <c r="BK490" s="126">
        <f>IF(BK27=1, IF(BK512&gt;=Inputs!$F197, 1, 0), BJ490)</f>
        <v>0</v>
      </c>
      <c r="BL490" s="126">
        <f>IF(BL27=1, IF(BL512&gt;=Inputs!$F197, 1, 0), BK490)</f>
        <v>0</v>
      </c>
      <c r="BM490" s="126">
        <f>IF(BM27=1, IF(BM512&gt;=Inputs!$F197, 1, 0), BL490)</f>
        <v>0</v>
      </c>
      <c r="BN490" s="126">
        <f>IF(BN27=1, IF(BN512&gt;=Inputs!$F197, 1, 0), BM490)</f>
        <v>0</v>
      </c>
      <c r="BO490" s="126">
        <f>IF(BO27=1, IF(BO512&gt;=Inputs!$F197, 1, 0), BN490)</f>
        <v>0</v>
      </c>
      <c r="BP490" s="126">
        <f>IF(BP27=1, IF(BP512&gt;=Inputs!$F197, 1, 0), BO490)</f>
        <v>0</v>
      </c>
      <c r="BQ490" s="126">
        <f>IF(BQ27=1, IF(BQ512&gt;=Inputs!$F197, 1, 0), BP490)</f>
        <v>0</v>
      </c>
      <c r="BR490" s="126">
        <f>IF(BR27=1, IF(BR512&gt;=Inputs!$F197, 1, 0), BQ490)</f>
        <v>0</v>
      </c>
      <c r="BS490" s="126">
        <f>IF(BS27=1, IF(BS512&gt;=Inputs!$F197, 1, 0), BR490)</f>
        <v>0</v>
      </c>
      <c r="BT490" s="126">
        <f>IF(BT27=1, IF(BT512&gt;=Inputs!$F197, 1, 0), BS490)</f>
        <v>0</v>
      </c>
      <c r="BU490" s="126">
        <f>IF(BU27=1, IF(BU512&gt;=Inputs!$F197, 1, 0), BT490)</f>
        <v>0</v>
      </c>
      <c r="BV490" s="126">
        <f>IF(BV27=1, IF(BV512&gt;=Inputs!$F197, 1, 0), BU490)</f>
        <v>0</v>
      </c>
      <c r="BW490" s="126">
        <f>IF(BW27=1, IF(BW512&gt;=Inputs!$F197, 1, 0), BV490)</f>
        <v>0</v>
      </c>
      <c r="BX490" s="126">
        <f>IF(BX27=1, IF(BX512&gt;=Inputs!$F197, 1, 0), BW490)</f>
        <v>0</v>
      </c>
      <c r="BY490" s="126">
        <f>IF(BY27=1, IF(BY512&gt;=Inputs!$F197, 1, 0), BX490)</f>
        <v>0</v>
      </c>
      <c r="BZ490" s="126">
        <f>IF(BZ27=1, IF(BZ512&gt;=Inputs!$F197, 1, 0), BY490)</f>
        <v>0</v>
      </c>
      <c r="CA490" s="126">
        <f>IF(CA27=1, IF(CA512&gt;=Inputs!$F197, 1, 0), BZ490)</f>
        <v>0</v>
      </c>
      <c r="CB490" s="126">
        <f>IF(CB27=1, IF(CB512&gt;=Inputs!$F197, 1, 0), CA490)</f>
        <v>0</v>
      </c>
      <c r="CC490" s="126">
        <f>IF(CC27=1, IF(CC512&gt;=Inputs!$F197, 1, 0), CB490)</f>
        <v>0</v>
      </c>
      <c r="CD490" s="126">
        <f>IF(CD27=1, IF(CD512&gt;=Inputs!$F197, 1, 0), CC490)</f>
        <v>0</v>
      </c>
      <c r="CE490" s="126">
        <f>IF(CE27=1, IF(CE512&gt;=Inputs!$F197, 1, 0), CD490)</f>
        <v>0</v>
      </c>
      <c r="CF490" s="126">
        <f>IF(CF27=1, IF(CF512&gt;=Inputs!$F197, 1, 0), CE490)</f>
        <v>0</v>
      </c>
      <c r="CG490" s="126">
        <f>IF(CG27=1, IF(CG512&gt;=Inputs!$F197, 1, 0), CF490)</f>
        <v>0</v>
      </c>
      <c r="CH490" s="126">
        <f>IF(CH27=1, IF(CH512&gt;=Inputs!$F197, 1, 0), CG490)</f>
        <v>0</v>
      </c>
      <c r="CI490" s="126">
        <f>IF(CI27=1, IF(CI512&gt;=Inputs!$F197, 1, 0), CH490)</f>
        <v>0</v>
      </c>
      <c r="CJ490" s="126">
        <f>IF(CJ27=1, IF(CJ512&gt;=Inputs!$F197, 1, 0), CI490)</f>
        <v>0</v>
      </c>
      <c r="CK490" s="126">
        <f>IF(CK27=1, IF(CK512&gt;=Inputs!$F197, 1, 0), CJ490)</f>
        <v>0</v>
      </c>
      <c r="CL490" s="126">
        <f>IF(CL27=1, IF(CL512&gt;=Inputs!$F197, 1, 0), CK490)</f>
        <v>0</v>
      </c>
      <c r="CM490" s="126">
        <f>IF(CM27=1, IF(CM512&gt;=Inputs!$F197, 1, 0), CL490)</f>
        <v>0</v>
      </c>
      <c r="CN490" s="126">
        <f>IF(CN27=1, IF(CN512&gt;=Inputs!$F197, 1, 0), CM490)</f>
        <v>0</v>
      </c>
      <c r="CO490" s="126">
        <f>IF(CO27=1, IF(CO512&gt;=Inputs!$F197, 1, 0), CN490)</f>
        <v>0</v>
      </c>
      <c r="CP490" s="126">
        <f>IF(CP27=1, IF(CP512&gt;=Inputs!$F197, 1, 0), CO490)</f>
        <v>0</v>
      </c>
      <c r="CQ490" s="126">
        <f>IF(CQ27=1, IF(CQ512&gt;=Inputs!$F197, 1, 0), CP490)</f>
        <v>0</v>
      </c>
      <c r="CR490" s="126">
        <f>IF(CR27=1, IF(CR512&gt;=Inputs!$F197, 1, 0), CQ490)</f>
        <v>0</v>
      </c>
      <c r="CS490" s="126">
        <f>IF(CS27=1, IF(CS512&gt;=Inputs!$F197, 1, 0), CR490)</f>
        <v>0</v>
      </c>
      <c r="CT490" s="126">
        <f>IF(CT27=1, IF(CT512&gt;=Inputs!$F197, 1, 0), CS490)</f>
        <v>0</v>
      </c>
      <c r="CU490" s="126">
        <f>IF(CU27=1, IF(CU512&gt;=Inputs!$F197, 1, 0), CT490)</f>
        <v>0</v>
      </c>
      <c r="CV490" s="126">
        <f>IF(CV27=1, IF(CV512&gt;=Inputs!$F197, 1, 0), CU490)</f>
        <v>0</v>
      </c>
      <c r="CW490" s="126">
        <f>IF(CW27=1, IF(CW512&gt;=Inputs!$F197, 1, 0), CV490)</f>
        <v>0</v>
      </c>
      <c r="CX490" s="126">
        <f>IF(CX27=1, IF(CX512&gt;=Inputs!$F197, 1, 0), CW490)</f>
        <v>0</v>
      </c>
      <c r="CY490" s="126">
        <f>IF(CY27=1, IF(CY512&gt;=Inputs!$F197, 1, 0), CX490)</f>
        <v>0</v>
      </c>
      <c r="CZ490" s="126">
        <f>IF(CZ27=1, IF(CZ512&gt;=Inputs!$F197, 1, 0), CY490)</f>
        <v>0</v>
      </c>
      <c r="DA490" s="126">
        <f>IF(DA27=1, IF(DA512&gt;=Inputs!$F197, 1, 0), CZ490)</f>
        <v>0</v>
      </c>
      <c r="DB490" s="126">
        <f>IF(DB27=1, IF(DB512&gt;=Inputs!$F197, 1, 0), DA490)</f>
        <v>0</v>
      </c>
      <c r="DC490" s="126">
        <f>IF(DC27=1, IF(DC512&gt;=Inputs!$F197, 1, 0), DB490)</f>
        <v>0</v>
      </c>
      <c r="DD490" s="126">
        <f>IF(DD27=1, IF(DD512&gt;=Inputs!$F197, 1, 0), DC490)</f>
        <v>0</v>
      </c>
      <c r="DE490" s="126">
        <f>IF(DE27=1, IF(DE512&gt;=Inputs!$F197, 1, 0), DD490)</f>
        <v>0</v>
      </c>
      <c r="DF490" s="126">
        <f>IF(DF27=1, IF(DF512&gt;=Inputs!$F197, 1, 0), DE490)</f>
        <v>0</v>
      </c>
      <c r="DG490" s="126">
        <f>IF(DG27=1, IF(DG512&gt;=Inputs!$F197, 1, 0), DF490)</f>
        <v>0</v>
      </c>
      <c r="DH490" s="126">
        <f>IF(DH27=1, IF(DH512&gt;=Inputs!$F197, 1, 0), DG490)</f>
        <v>0</v>
      </c>
      <c r="DI490" s="126">
        <f>IF(DI27=1, IF(DI512&gt;=Inputs!$F197, 1, 0), DH490)</f>
        <v>0</v>
      </c>
      <c r="DJ490" s="126">
        <f>IF(DJ27=1, IF(DJ512&gt;=Inputs!$F197, 1, 0), DI490)</f>
        <v>0</v>
      </c>
      <c r="DK490" s="126">
        <f>IF(DK27=1, IF(DK512&gt;=Inputs!$F197, 1, 0), DJ490)</f>
        <v>0</v>
      </c>
      <c r="DL490" s="126">
        <f>IF(DL27=1, IF(DL512&gt;=Inputs!$F197, 1, 0), DK490)</f>
        <v>0</v>
      </c>
      <c r="DM490" s="126">
        <f>IF(DM27=1, IF(DM512&gt;=Inputs!$F197, 1, 0), DL490)</f>
        <v>0</v>
      </c>
      <c r="DN490" s="126">
        <f>IF(DN27=1, IF(DN512&gt;=Inputs!$F197, 1, 0), DM490)</f>
        <v>0</v>
      </c>
      <c r="DO490" s="126">
        <f>IF(DO27=1, IF(DO512&gt;=Inputs!$F197, 1, 0), DN490)</f>
        <v>0</v>
      </c>
      <c r="DP490" s="126">
        <f>IF(DP27=1, IF(DP512&gt;=Inputs!$F197, 1, 0), DO490)</f>
        <v>0</v>
      </c>
      <c r="DQ490" s="126">
        <f>IF(DQ27=1, IF(DQ512&gt;=Inputs!$F197, 1, 0), DP490)</f>
        <v>0</v>
      </c>
      <c r="DR490" s="126">
        <f>IF(DR27=1, IF(DR512&gt;=Inputs!$F197, 1, 0), DQ490)</f>
        <v>0</v>
      </c>
      <c r="DS490" s="126">
        <f>IF(DS27=1, IF(DS512&gt;=Inputs!$F197, 1, 0), DR490)</f>
        <v>0</v>
      </c>
      <c r="DT490" s="126">
        <f>IF(DT27=1, IF(DT512&gt;=Inputs!$F197, 1, 0), DS490)</f>
        <v>0</v>
      </c>
      <c r="DU490" s="126">
        <f>IF(DU27=1, IF(DU512&gt;=Inputs!$F197, 1, 0), DT490)</f>
        <v>0</v>
      </c>
      <c r="DV490" s="126">
        <f>IF(DV27=1, IF(DV512&gt;=Inputs!$F197, 1, 0), DU490)</f>
        <v>0</v>
      </c>
      <c r="DW490" s="126">
        <f>IF(DW27=1, IF(DW512&gt;=Inputs!$F197, 1, 0), DV490)</f>
        <v>0</v>
      </c>
      <c r="DX490" s="126">
        <f>IF(DX27=1, IF(DX512&gt;=Inputs!$F197, 1, 0), DW490)</f>
        <v>0</v>
      </c>
      <c r="DY490" s="126">
        <f>IF(DY27=1, IF(DY512&gt;=Inputs!$F197, 1, 0), DX490)</f>
        <v>0</v>
      </c>
      <c r="DZ490" s="126">
        <f>IF(DZ27=1, IF(DZ512&gt;=Inputs!$F197, 1, 0), DY490)</f>
        <v>0</v>
      </c>
      <c r="EA490" s="126">
        <f>IF(EA27=1, IF(EA512&gt;=Inputs!$F197, 1, 0), DZ490)</f>
        <v>0</v>
      </c>
      <c r="EB490" s="126">
        <f>IF(EB27=1, IF(EB512&gt;=Inputs!$F197, 1, 0), EA490)</f>
        <v>0</v>
      </c>
      <c r="EC490" s="126">
        <f>IF(EC27=1, IF(EC512&gt;=Inputs!$F197, 1, 0), EB490)</f>
        <v>0</v>
      </c>
      <c r="ED490" s="126">
        <f>IF(ED27=1, IF(ED512&gt;=Inputs!$F197, 1, 0), EC490)</f>
        <v>0</v>
      </c>
      <c r="EE490" s="126">
        <f>IF(EE27=1, IF(EE512&gt;=Inputs!$F197, 1, 0), ED490)</f>
        <v>0</v>
      </c>
      <c r="EF490" s="126">
        <f>IF(EF27=1, IF(EF512&gt;=Inputs!$F197, 1, 0), EE490)</f>
        <v>0</v>
      </c>
      <c r="EG490" s="126">
        <f>IF(EG27=1, IF(EG512&gt;=Inputs!$F197, 1, 0), EF490)</f>
        <v>0</v>
      </c>
      <c r="EH490" s="126">
        <f>IF(EH27=1, IF(EH512&gt;=Inputs!$F197, 1, 0), EG490)</f>
        <v>0</v>
      </c>
      <c r="EI490" s="126">
        <f>IF(EI27=1, IF(EI512&gt;=Inputs!$F197, 1, 0), EH490)</f>
        <v>0</v>
      </c>
      <c r="EJ490" s="126">
        <f>IF(EJ27=1, IF(EJ512&gt;=Inputs!$F197, 1, 0), EI490)</f>
        <v>0</v>
      </c>
      <c r="EK490" s="126">
        <f>IF(EK27=1, IF(EK512&gt;=Inputs!$F197, 1, 0), EJ490)</f>
        <v>0</v>
      </c>
      <c r="EL490" s="126">
        <f>IF(EL27=1, IF(EL512&gt;=Inputs!$F197, 1, 0), EK490)</f>
        <v>0</v>
      </c>
      <c r="EM490" s="126">
        <f>IF(EM27=1, IF(EM512&gt;=Inputs!$F197, 1, 0), EL490)</f>
        <v>0</v>
      </c>
      <c r="EN490" s="126">
        <f>IF(EN27=1, IF(EN512&gt;=Inputs!$F197, 1, 0), EM490)</f>
        <v>0</v>
      </c>
      <c r="EO490" s="126">
        <f>IF(EO27=1, IF(EO512&gt;=Inputs!$F197, 1, 0), EN490)</f>
        <v>0</v>
      </c>
      <c r="EP490" s="126">
        <f>IF(EP27=1, IF(EP512&gt;=Inputs!$F197, 1, 0), EO490)</f>
        <v>0</v>
      </c>
      <c r="EQ490" s="126">
        <f>IF(EQ27=1, IF(EQ512&gt;=Inputs!$F197, 1, 0), EP490)</f>
        <v>0</v>
      </c>
      <c r="ER490" s="126">
        <f>IF(ER27=1, IF(ER512&gt;=Inputs!$F197, 1, 0), EQ490)</f>
        <v>0</v>
      </c>
      <c r="ES490" s="126">
        <f>IF(ES27=1, IF(ES512&gt;=Inputs!$F197, 1, 0), ER490)</f>
        <v>0</v>
      </c>
      <c r="ET490" s="126">
        <f>IF(ET27=1, IF(ET512&gt;=Inputs!$F197, 1, 0), ES490)</f>
        <v>0</v>
      </c>
      <c r="EU490" s="126">
        <f>IF(EU27=1, IF(EU512&gt;=Inputs!$F197, 1, 0), ET490)</f>
        <v>0</v>
      </c>
      <c r="EV490" s="126">
        <f>IF(EV27=1, IF(EV512&gt;=Inputs!$F197, 1, 0), EU490)</f>
        <v>0</v>
      </c>
      <c r="EW490" s="126">
        <f>IF(EW27=1, IF(EW512&gt;=Inputs!$F197, 1, 0), EV490)</f>
        <v>0</v>
      </c>
      <c r="EX490" s="126">
        <f>IF(EX27=1, IF(EX512&gt;=Inputs!$F197, 1, 0), EW490)</f>
        <v>0</v>
      </c>
      <c r="EY490" s="126">
        <f>IF(EY27=1, IF(EY512&gt;=Inputs!$F197, 1, 0), EX490)</f>
        <v>0</v>
      </c>
      <c r="EZ490" s="126">
        <f>IF(EZ27=1, IF(EZ512&gt;=Inputs!$F197, 1, 0), EY490)</f>
        <v>0</v>
      </c>
      <c r="FA490" s="126">
        <f>IF(FA27=1, IF(FA512&gt;=Inputs!$F197, 1, 0), EZ490)</f>
        <v>0</v>
      </c>
      <c r="FB490" s="126">
        <f>IF(FB27=1, IF(FB512&gt;=Inputs!$F197, 1, 0), FA490)</f>
        <v>0</v>
      </c>
      <c r="FC490" s="126">
        <f>IF(FC27=1, IF(FC512&gt;=Inputs!$F197, 1, 0), FB490)</f>
        <v>0</v>
      </c>
      <c r="FD490" s="126">
        <f>IF(FD27=1, IF(FD512&gt;=Inputs!$F197, 1, 0), FC490)</f>
        <v>0</v>
      </c>
      <c r="FE490" s="126">
        <f>IF(FE27=1, IF(FE512&gt;=Inputs!$F197, 1, 0), FD490)</f>
        <v>0</v>
      </c>
      <c r="FF490" s="126">
        <f>IF(FF27=1, IF(FF512&gt;=Inputs!$F197, 1, 0), FE490)</f>
        <v>0</v>
      </c>
      <c r="FG490" s="126">
        <f>IF(FG27=1, IF(FG512&gt;=Inputs!$F197, 1, 0), FF490)</f>
        <v>0</v>
      </c>
      <c r="FH490" s="126">
        <f>IF(FH27=1, IF(FH512&gt;=Inputs!$F197, 1, 0), FG490)</f>
        <v>0</v>
      </c>
      <c r="FI490" s="126">
        <f>IF(FI27=1, IF(FI512&gt;=Inputs!$F197, 1, 0), FH490)</f>
        <v>0</v>
      </c>
      <c r="FJ490" s="126">
        <f>IF(FJ27=1, IF(FJ512&gt;=Inputs!$F197, 1, 0), FI490)</f>
        <v>0</v>
      </c>
      <c r="FK490" s="126">
        <f>IF(FK27=1, IF(FK512&gt;=Inputs!$F197, 1, 0), FJ490)</f>
        <v>0</v>
      </c>
      <c r="FL490" s="126">
        <f>IF(FL27=1, IF(FL512&gt;=Inputs!$F197, 1, 0), FK490)</f>
        <v>0</v>
      </c>
      <c r="FM490" s="126">
        <f>IF(FM27=1, IF(FM512&gt;=Inputs!$F197, 1, 0), FL490)</f>
        <v>0</v>
      </c>
      <c r="FN490" s="126">
        <f>IF(FN27=1, IF(FN512&gt;=Inputs!$F197, 1, 0), FM490)</f>
        <v>0</v>
      </c>
      <c r="FO490" s="126">
        <f>IF(FO27=1, IF(FO512&gt;=Inputs!$F197, 1, 0), FN490)</f>
        <v>0</v>
      </c>
      <c r="FP490" s="126">
        <f>IF(FP27=1, IF(FP512&gt;=Inputs!$F197, 1, 0), FO490)</f>
        <v>0</v>
      </c>
      <c r="FQ490" s="126">
        <f>IF(FQ27=1, IF(FQ512&gt;=Inputs!$F197, 1, 0), FP490)</f>
        <v>0</v>
      </c>
      <c r="FR490" s="126">
        <f>IF(FR27=1, IF(FR512&gt;=Inputs!$F197, 1, 0), FQ490)</f>
        <v>0</v>
      </c>
      <c r="FS490" s="126">
        <f>IF(FS27=1, IF(FS512&gt;=Inputs!$F197, 1, 0), FR490)</f>
        <v>0</v>
      </c>
      <c r="FT490" s="126">
        <f>IF(FT27=1, IF(FT512&gt;=Inputs!$F197, 1, 0), FS490)</f>
        <v>0</v>
      </c>
      <c r="FU490" s="126">
        <f>IF(FU27=1, IF(FU512&gt;=Inputs!$F197, 1, 0), FT490)</f>
        <v>0</v>
      </c>
      <c r="FV490" s="126">
        <f>IF(FV27=1, IF(FV512&gt;=Inputs!$F197, 1, 0), FU490)</f>
        <v>0</v>
      </c>
      <c r="FW490" s="126">
        <f>IF(FW27=1, IF(FW512&gt;=Inputs!$F197, 1, 0), FV490)</f>
        <v>0</v>
      </c>
      <c r="FX490" s="126">
        <f>IF(FX27=1, IF(FX512&gt;=Inputs!$F197, 1, 0), FW490)</f>
        <v>0</v>
      </c>
      <c r="FY490" s="126">
        <f>IF(FY27=1, IF(FY512&gt;=Inputs!$F197, 1, 0), FX490)</f>
        <v>0</v>
      </c>
      <c r="FZ490" s="126">
        <f>IF(FZ27=1, IF(FZ512&gt;=Inputs!$F197, 1, 0), FY490)</f>
        <v>0</v>
      </c>
      <c r="GA490" s="126">
        <f>IF(GA27=1, IF(GA512&gt;=Inputs!$F197, 1, 0), FZ490)</f>
        <v>0</v>
      </c>
      <c r="GB490" s="126">
        <f>IF(GB27=1, IF(GB512&gt;=Inputs!$F197, 1, 0), GA490)</f>
        <v>0</v>
      </c>
      <c r="GC490" s="126">
        <f>IF(GC27=1, IF(GC512&gt;=Inputs!$F197, 1, 0), GB490)</f>
        <v>0</v>
      </c>
      <c r="GD490" s="126">
        <f>IF(GD27=1, IF(GD512&gt;=Inputs!$F197, 1, 0), GC490)</f>
        <v>0</v>
      </c>
      <c r="GE490" s="126">
        <f>IF(GE27=1, IF(GE512&gt;=Inputs!$F197, 1, 0), GD490)</f>
        <v>0</v>
      </c>
      <c r="GF490" s="126">
        <f>IF(GF27=1, IF(GF512&gt;=Inputs!$F197, 1, 0), GE490)</f>
        <v>0</v>
      </c>
      <c r="GG490" s="126">
        <f>IF(GG27=1, IF(GG512&gt;=Inputs!$F197, 1, 0), GF490)</f>
        <v>0</v>
      </c>
      <c r="GH490" s="126">
        <f>IF(GH27=1, IF(GH512&gt;=Inputs!$F197, 1, 0), GG490)</f>
        <v>0</v>
      </c>
      <c r="GI490" s="126">
        <f>IF(GI27=1, IF(GI512&gt;=Inputs!$F197, 1, 0), GH490)</f>
        <v>0</v>
      </c>
      <c r="GJ490" s="126">
        <f>IF(GJ27=1, IF(GJ512&gt;=Inputs!$F197, 1, 0), GI490)</f>
        <v>0</v>
      </c>
      <c r="GK490" s="126">
        <f>IF(GK27=1, IF(GK512&gt;=Inputs!$F197, 1, 0), GJ490)</f>
        <v>0</v>
      </c>
      <c r="GL490" s="126">
        <f>IF(GL27=1, IF(GL512&gt;=Inputs!$F197, 1, 0), GK490)</f>
        <v>0</v>
      </c>
      <c r="GM490" s="126">
        <f>IF(GM27=1, IF(GM512&gt;=Inputs!$F197, 1, 0), GL490)</f>
        <v>0</v>
      </c>
      <c r="GN490" s="126">
        <f>IF(GN27=1, IF(GN512&gt;=Inputs!$F197, 1, 0), GM490)</f>
        <v>0</v>
      </c>
      <c r="GO490" s="126">
        <f>IF(GO27=1, IF(GO512&gt;=Inputs!$F197, 1, 0), GN490)</f>
        <v>0</v>
      </c>
      <c r="GP490" s="126">
        <f>IF(GP27=1, IF(GP512&gt;=Inputs!$F197, 1, 0), GO490)</f>
        <v>0</v>
      </c>
      <c r="GQ490" s="126">
        <f>IF(GQ27=1, IF(GQ512&gt;=Inputs!$F197, 1, 0), GP490)</f>
        <v>0</v>
      </c>
      <c r="GR490" s="126">
        <f>IF(GR27=1, IF(GR512&gt;=Inputs!$F197, 1, 0), GQ490)</f>
        <v>0</v>
      </c>
      <c r="GS490" s="126">
        <f>IF(GS27=1, IF(GS512&gt;=Inputs!$F197, 1, 0), GR490)</f>
        <v>0</v>
      </c>
      <c r="GT490" s="126">
        <f>IF(GT27=1, IF(GT512&gt;=Inputs!$F197, 1, 0), GS490)</f>
        <v>0</v>
      </c>
      <c r="GU490" s="126">
        <f>IF(GU27=1, IF(GU512&gt;=Inputs!$F197, 1, 0), GT490)</f>
        <v>0</v>
      </c>
      <c r="GV490" s="126">
        <f>IF(GV27=1, IF(GV512&gt;=Inputs!$F197, 1, 0), GU490)</f>
        <v>0</v>
      </c>
      <c r="GW490" s="126">
        <f>IF(GW27=1, IF(GW512&gt;=Inputs!$F197, 1, 0), GV490)</f>
        <v>0</v>
      </c>
      <c r="GX490" s="126">
        <f>IF(GX27=1, IF(GX512&gt;=Inputs!$F197, 1, 0), GW490)</f>
        <v>0</v>
      </c>
      <c r="GY490" s="126">
        <f>IF(GY27=1, IF(GY512&gt;=Inputs!$F197, 1, 0), GX490)</f>
        <v>0</v>
      </c>
      <c r="GZ490" s="126">
        <f>IF(GZ27=1, IF(GZ512&gt;=Inputs!$F197, 1, 0), GY490)</f>
        <v>0</v>
      </c>
      <c r="HA490" s="126">
        <f>IF(HA27=1, IF(HA512&gt;=Inputs!$F197, 1, 0), GZ490)</f>
        <v>0</v>
      </c>
      <c r="HB490" s="126">
        <f>IF(HB27=1, IF(HB512&gt;=Inputs!$F197, 1, 0), HA490)</f>
        <v>0</v>
      </c>
      <c r="HC490" s="126">
        <f>IF(HC27=1, IF(HC512&gt;=Inputs!$F197, 1, 0), HB490)</f>
        <v>0</v>
      </c>
      <c r="HD490" s="126">
        <f>IF(HD27=1, IF(HD512&gt;=Inputs!$F197, 1, 0), HC490)</f>
        <v>0</v>
      </c>
      <c r="HE490" s="126">
        <f>IF(HE27=1, IF(HE512&gt;=Inputs!$F197, 1, 0), HD490)</f>
        <v>0</v>
      </c>
      <c r="HF490" s="126">
        <f>IF(HF27=1, IF(HF512&gt;=Inputs!$F197, 1, 0), HE490)</f>
        <v>0</v>
      </c>
      <c r="HG490" s="126">
        <f>IF(HG27=1, IF(HG512&gt;=Inputs!$F197, 1, 0), HF490)</f>
        <v>0</v>
      </c>
      <c r="HH490" s="126">
        <f>IF(HH27=1, IF(HH512&gt;=Inputs!$F197, 1, 0), HG490)</f>
        <v>0</v>
      </c>
      <c r="HI490" s="126">
        <f>IF(HI27=1, IF(HI512&gt;=Inputs!$F197, 1, 0), HH490)</f>
        <v>0</v>
      </c>
      <c r="HJ490" s="126">
        <f>IF(HJ27=1, IF(HJ512&gt;=Inputs!$F197, 1, 0), HI490)</f>
        <v>0</v>
      </c>
      <c r="HK490" s="126">
        <f>IF(HK27=1, IF(HK512&gt;=Inputs!$F197, 1, 0), HJ490)</f>
        <v>0</v>
      </c>
      <c r="HL490" s="126">
        <f>IF(HL27=1, IF(HL512&gt;=Inputs!$F197, 1, 0), HK490)</f>
        <v>0</v>
      </c>
      <c r="HM490" s="126">
        <f>IF(HM27=1, IF(HM512&gt;=Inputs!$F197, 1, 0), HL490)</f>
        <v>0</v>
      </c>
      <c r="HN490" s="126">
        <f>IF(HN27=1, IF(HN512&gt;=Inputs!$F197, 1, 0), HM490)</f>
        <v>0</v>
      </c>
      <c r="HO490" s="126">
        <f>IF(HO27=1, IF(HO512&gt;=Inputs!$F197, 1, 0), HN490)</f>
        <v>0</v>
      </c>
      <c r="HP490" s="126">
        <f>IF(HP27=1, IF(HP512&gt;=Inputs!$F197, 1, 0), HO490)</f>
        <v>0</v>
      </c>
      <c r="HQ490" s="126">
        <f>IF(HQ27=1, IF(HQ512&gt;=Inputs!$F197, 1, 0), HP490)</f>
        <v>0</v>
      </c>
      <c r="HR490" s="126">
        <f>IF(HR27=1, IF(HR512&gt;=Inputs!$F197, 1, 0), HQ490)</f>
        <v>0</v>
      </c>
      <c r="HS490" s="126">
        <f>IF(HS27=1, IF(HS512&gt;=Inputs!$F197, 1, 0), HR490)</f>
        <v>0</v>
      </c>
      <c r="HT490" s="126">
        <f>IF(HT27=1, IF(HT512&gt;=Inputs!$F197, 1, 0), HS490)</f>
        <v>0</v>
      </c>
      <c r="HU490" s="126">
        <f>IF(HU27=1, IF(HU512&gt;=Inputs!$F197, 1, 0), HT490)</f>
        <v>0</v>
      </c>
      <c r="HV490" s="126">
        <f>IF(HV27=1, IF(HV512&gt;=Inputs!$F197, 1, 0), HU490)</f>
        <v>0</v>
      </c>
      <c r="HW490" s="126">
        <f>IF(HW27=1, IF(HW512&gt;=Inputs!$F197, 1, 0), HV490)</f>
        <v>0</v>
      </c>
      <c r="HX490" s="126">
        <f>IF(HX27=1, IF(HX512&gt;=Inputs!$F197, 1, 0), HW490)</f>
        <v>0</v>
      </c>
      <c r="HY490" s="126">
        <f>IF(HY27=1, IF(HY512&gt;=Inputs!$F197, 1, 0), HX490)</f>
        <v>0</v>
      </c>
      <c r="HZ490" s="126">
        <f>IF(HZ27=1, IF(HZ512&gt;=Inputs!$F197, 1, 0), HY490)</f>
        <v>0</v>
      </c>
      <c r="IA490" s="126">
        <f>IF(IA27=1, IF(IA512&gt;=Inputs!$F197, 1, 0), HZ490)</f>
        <v>0</v>
      </c>
      <c r="IB490" s="126">
        <f>IF(IB27=1, IF(IB512&gt;=Inputs!$F197, 1, 0), IA490)</f>
        <v>0</v>
      </c>
      <c r="IC490" s="126">
        <f>IF(IC27=1, IF(IC512&gt;=Inputs!$F197, 1, 0), IB490)</f>
        <v>0</v>
      </c>
      <c r="ID490" s="126">
        <f>IF(ID27=1, IF(ID512&gt;=Inputs!$F197, 1, 0), IC490)</f>
        <v>0</v>
      </c>
      <c r="IE490" s="126">
        <f>IF(IE27=1, IF(IE512&gt;=Inputs!$F197, 1, 0), ID490)</f>
        <v>0</v>
      </c>
      <c r="IF490" s="126">
        <f>IF(IF27=1, IF(IF512&gt;=Inputs!$F197, 1, 0), IE490)</f>
        <v>0</v>
      </c>
      <c r="IG490" s="126">
        <f>IF(IG27=1, IF(IG512&gt;=Inputs!$F197, 1, 0), IF490)</f>
        <v>0</v>
      </c>
      <c r="IH490" s="126">
        <f>IF(IH27=1, IF(IH512&gt;=Inputs!$F197, 1, 0), IG490)</f>
        <v>0</v>
      </c>
      <c r="II490" s="126">
        <f>IF(II27=1, IF(II512&gt;=Inputs!$F197, 1, 0), IH490)</f>
        <v>0</v>
      </c>
      <c r="IJ490" s="126">
        <f>IF(IJ27=1, IF(IJ512&gt;=Inputs!$F197, 1, 0), II490)</f>
        <v>0</v>
      </c>
      <c r="IK490" s="126">
        <f>IF(IK27=1, IF(IK512&gt;=Inputs!$F197, 1, 0), IJ490)</f>
        <v>0</v>
      </c>
      <c r="IL490" s="126">
        <f>IF(IL27=1, IF(IL512&gt;=Inputs!$F197, 1, 0), IK490)</f>
        <v>0</v>
      </c>
      <c r="IM490" s="126">
        <f>IF(IM27=1, IF(IM512&gt;=Inputs!$F197, 1, 0), IL490)</f>
        <v>0</v>
      </c>
      <c r="IN490" s="126">
        <f>IF(IN27=1, IF(IN512&gt;=Inputs!$F197, 1, 0), IM490)</f>
        <v>0</v>
      </c>
      <c r="IO490" s="126">
        <f>IF(IO27=1, IF(IO512&gt;=Inputs!$F197, 1, 0), IN490)</f>
        <v>0</v>
      </c>
      <c r="IP490" s="126">
        <f>IF(IP27=1, IF(IP512&gt;=Inputs!$F197, 1, 0), IO490)</f>
        <v>0</v>
      </c>
      <c r="IQ490" s="126">
        <f>IF(IQ27=1, IF(IQ512&gt;=Inputs!$F197, 1, 0), IP490)</f>
        <v>0</v>
      </c>
      <c r="IR490" s="126">
        <f>IF(IR27=1, IF(IR512&gt;=Inputs!$F197, 1, 0), IQ490)</f>
        <v>0</v>
      </c>
      <c r="IS490" s="126">
        <f>IF(IS27=1, IF(IS512&gt;=Inputs!$F197, 1, 0), IR490)</f>
        <v>0</v>
      </c>
      <c r="IT490" s="126">
        <f>IF(IT27=1, IF(IT512&gt;=Inputs!$F197, 1, 0), IS490)</f>
        <v>0</v>
      </c>
      <c r="IU490" s="126">
        <f>IF(IU27=1, IF(IU512&gt;=Inputs!$F197, 1, 0), IT490)</f>
        <v>0</v>
      </c>
      <c r="IV490" s="126">
        <f>IF(IV27=1, IF(IV512&gt;=Inputs!$F197, 1, 0), IU490)</f>
        <v>0</v>
      </c>
      <c r="IW490" s="126">
        <f>IF(IW27=1, IF(IW512&gt;=Inputs!$F197, 1, 0), IV490)</f>
        <v>0</v>
      </c>
      <c r="IX490" s="126">
        <f>IF(IX27=1, IF(IX512&gt;=Inputs!$F197, 1, 0), IW490)</f>
        <v>0</v>
      </c>
      <c r="IY490" s="126">
        <f>IF(IY27=1, IF(IY512&gt;=Inputs!$F197, 1, 0), IX490)</f>
        <v>0</v>
      </c>
      <c r="IZ490" s="126">
        <f>IF(IZ27=1, IF(IZ512&gt;=Inputs!$F197, 1, 0), IY490)</f>
        <v>0</v>
      </c>
      <c r="JA490" s="126">
        <f>IF(JA27=1, IF(JA512&gt;=Inputs!$F197, 1, 0), IZ490)</f>
        <v>0</v>
      </c>
      <c r="JB490" s="126">
        <f>IF(JB27=1, IF(JB512&gt;=Inputs!$F197, 1, 0), JA490)</f>
        <v>0</v>
      </c>
      <c r="JC490" s="126">
        <f>IF(JC27=1, IF(JC512&gt;=Inputs!$F197, 1, 0), JB490)</f>
        <v>0</v>
      </c>
      <c r="JD490" s="126">
        <f>IF(JD27=1, IF(JD512&gt;=Inputs!$F197, 1, 0), JC490)</f>
        <v>0</v>
      </c>
      <c r="JE490" s="126">
        <f>IF(JE27=1, IF(JE512&gt;=Inputs!$F197, 1, 0), JD490)</f>
        <v>0</v>
      </c>
      <c r="JF490" s="126">
        <f>IF(JF27=1, IF(JF512&gt;=Inputs!$F197, 1, 0), JE490)</f>
        <v>0</v>
      </c>
      <c r="JG490" s="126">
        <f>IF(JG27=1, IF(JG512&gt;=Inputs!$F197, 1, 0), JF490)</f>
        <v>0</v>
      </c>
      <c r="JH490" s="126">
        <f>IF(JH27=1, IF(JH512&gt;=Inputs!$F197, 1, 0), JG490)</f>
        <v>0</v>
      </c>
      <c r="JI490" s="126">
        <f>IF(JI27=1, IF(JI512&gt;=Inputs!$F197, 1, 0), JH490)</f>
        <v>0</v>
      </c>
      <c r="JJ490" s="126">
        <f>IF(JJ27=1, IF(JJ512&gt;=Inputs!$F197, 1, 0), JI490)</f>
        <v>0</v>
      </c>
      <c r="JK490" s="126">
        <f>IF(JK27=1, IF(JK512&gt;=Inputs!$F197, 1, 0), JJ490)</f>
        <v>0</v>
      </c>
      <c r="JL490" s="126">
        <f>IF(JL27=1, IF(JL512&gt;=Inputs!$F197, 1, 0), JK490)</f>
        <v>0</v>
      </c>
      <c r="JM490" s="126">
        <f>IF(JM27=1, IF(JM512&gt;=Inputs!$F197, 1, 0), JL490)</f>
        <v>0</v>
      </c>
      <c r="JN490" s="126">
        <f>IF(JN27=1, IF(JN512&gt;=Inputs!$F197, 1, 0), JM490)</f>
        <v>0</v>
      </c>
      <c r="JO490" s="126">
        <f>IF(JO27=1, IF(JO512&gt;=Inputs!$F197, 1, 0), JN490)</f>
        <v>0</v>
      </c>
      <c r="JP490" s="126">
        <f>IF(JP27=1, IF(JP512&gt;=Inputs!$F197, 1, 0), JO490)</f>
        <v>0</v>
      </c>
      <c r="JQ490" s="126">
        <f>IF(JQ27=1, IF(JQ512&gt;=Inputs!$F197, 1, 0), JP490)</f>
        <v>0</v>
      </c>
      <c r="JR490" s="126">
        <f>IF(JR27=1, IF(JR512&gt;=Inputs!$F197, 1, 0), JQ490)</f>
        <v>0</v>
      </c>
      <c r="JS490" s="126">
        <f>IF(JS27=1, IF(JS512&gt;=Inputs!$F197, 1, 0), JR490)</f>
        <v>0</v>
      </c>
      <c r="JT490" s="126">
        <f>IF(JT27=1, IF(JT512&gt;=Inputs!$F197, 1, 0), JS490)</f>
        <v>0</v>
      </c>
      <c r="JU490" s="126">
        <f>IF(JU27=1, IF(JU512&gt;=Inputs!$F197, 1, 0), JT490)</f>
        <v>0</v>
      </c>
      <c r="JV490" s="126">
        <f>IF(JV27=1, IF(JV512&gt;=Inputs!$F197, 1, 0), JU490)</f>
        <v>0</v>
      </c>
      <c r="JW490" s="126">
        <f>IF(JW27=1, IF(JW512&gt;=Inputs!$F197, 1, 0), JV490)</f>
        <v>0</v>
      </c>
      <c r="JX490" s="126">
        <f>IF(JX27=1, IF(JX512&gt;=Inputs!$F197, 1, 0), JW490)</f>
        <v>0</v>
      </c>
      <c r="JY490" s="126">
        <f>IF(JY27=1, IF(JY512&gt;=Inputs!$F197, 1, 0), JX490)</f>
        <v>0</v>
      </c>
      <c r="JZ490" s="126">
        <f>IF(JZ27=1, IF(JZ512&gt;=Inputs!$F197, 1, 0), JY490)</f>
        <v>0</v>
      </c>
      <c r="KA490" s="126">
        <f>IF(KA27=1, IF(KA512&gt;=Inputs!$F197, 1, 0), JZ490)</f>
        <v>0</v>
      </c>
      <c r="KB490" s="126">
        <f>IF(KB27=1, IF(KB512&gt;=Inputs!$F197, 1, 0), KA490)</f>
        <v>0</v>
      </c>
      <c r="KC490" s="126">
        <f>IF(KC27=1, IF(KC512&gt;=Inputs!$F197, 1, 0), KB490)</f>
        <v>0</v>
      </c>
      <c r="KD490" s="126">
        <f>IF(KD27=1, IF(KD512&gt;=Inputs!$F197, 1, 0), KC490)</f>
        <v>0</v>
      </c>
      <c r="KE490" s="126">
        <f>IF(KE27=1, IF(KE512&gt;=Inputs!$F197, 1, 0), KD490)</f>
        <v>0</v>
      </c>
      <c r="KF490" s="126">
        <f>IF(KF27=1, IF(KF512&gt;=Inputs!$F197, 1, 0), KE490)</f>
        <v>0</v>
      </c>
      <c r="KG490" s="126">
        <f>IF(KG27=1, IF(KG512&gt;=Inputs!$F197, 1, 0), KF490)</f>
        <v>0</v>
      </c>
      <c r="KH490" s="126">
        <f>IF(KH27=1, IF(KH512&gt;=Inputs!$F197, 1, 0), KG490)</f>
        <v>0</v>
      </c>
      <c r="KI490" s="126">
        <f>IF(KI27=1, IF(KI512&gt;=Inputs!$F197, 1, 0), KH490)</f>
        <v>0</v>
      </c>
      <c r="KJ490" s="126">
        <f>IF(KJ27=1, IF(KJ512&gt;=Inputs!$F197, 1, 0), KI490)</f>
        <v>0</v>
      </c>
      <c r="KK490" s="126">
        <f>IF(KK27=1, IF(KK512&gt;=Inputs!$F197, 1, 0), KJ490)</f>
        <v>0</v>
      </c>
      <c r="KL490" s="126">
        <f>IF(KL27=1, IF(KL512&gt;=Inputs!$F197, 1, 0), KK490)</f>
        <v>0</v>
      </c>
      <c r="KM490" s="126">
        <f>IF(KM27=1, IF(KM512&gt;=Inputs!$F197, 1, 0), KL490)</f>
        <v>0</v>
      </c>
      <c r="KN490" s="126">
        <f>IF(KN27=1, IF(KN512&gt;=Inputs!$F197, 1, 0), KM490)</f>
        <v>0</v>
      </c>
      <c r="KO490" s="126">
        <f>IF(KO27=1, IF(KO512&gt;=Inputs!$F197, 1, 0), KN490)</f>
        <v>0</v>
      </c>
      <c r="KP490" s="126">
        <f>IF(KP27=1, IF(KP512&gt;=Inputs!$F197, 1, 0), KO490)</f>
        <v>0</v>
      </c>
      <c r="KQ490" s="126">
        <f>IF(KQ27=1, IF(KQ512&gt;=Inputs!$F197, 1, 0), KP490)</f>
        <v>0</v>
      </c>
      <c r="KR490" s="126">
        <f>IF(KR27=1, IF(KR512&gt;=Inputs!$F197, 1, 0), KQ490)</f>
        <v>0</v>
      </c>
      <c r="KS490" s="126">
        <f>IF(KS27=1, IF(KS512&gt;=Inputs!$F197, 1, 0), KR490)</f>
        <v>0</v>
      </c>
      <c r="KT490" s="126">
        <f>IF(KT27=1, IF(KT512&gt;=Inputs!$F197, 1, 0), KS490)</f>
        <v>0</v>
      </c>
      <c r="KU490" s="126">
        <f>IF(KU27=1, IF(KU512&gt;=Inputs!$F197, 1, 0), KT490)</f>
        <v>0</v>
      </c>
      <c r="KV490" s="126">
        <f>IF(KV27=1, IF(KV512&gt;=Inputs!$F197, 1, 0), KU490)</f>
        <v>0</v>
      </c>
      <c r="KW490" s="126">
        <f>IF(KW27=1, IF(KW512&gt;=Inputs!$F197, 1, 0), KV490)</f>
        <v>0</v>
      </c>
      <c r="KX490" s="126">
        <f>IF(KX27=1, IF(KX512&gt;=Inputs!$F197, 1, 0), KW490)</f>
        <v>0</v>
      </c>
      <c r="KY490" s="126">
        <f>IF(KY27=1, IF(KY512&gt;=Inputs!$F197, 1, 0), KX490)</f>
        <v>0</v>
      </c>
      <c r="KZ490" s="126">
        <f>IF(KZ27=1, IF(KZ512&gt;=Inputs!$F197, 1, 0), KY490)</f>
        <v>0</v>
      </c>
      <c r="LA490" s="126">
        <f>IF(LA27=1, IF(LA512&gt;=Inputs!$F197, 1, 0), KZ490)</f>
        <v>0</v>
      </c>
      <c r="LB490" s="126">
        <f>IF(LB27=1, IF(LB512&gt;=Inputs!$F197, 1, 0), LA490)</f>
        <v>0</v>
      </c>
      <c r="LC490" s="126">
        <f>IF(LC27=1, IF(LC512&gt;=Inputs!$F197, 1, 0), LB490)</f>
        <v>0</v>
      </c>
      <c r="LD490" s="126">
        <f>IF(LD27=1, IF(LD512&gt;=Inputs!$F197, 1, 0), LC490)</f>
        <v>0</v>
      </c>
      <c r="LE490" s="126">
        <f>IF(LE27=1, IF(LE512&gt;=Inputs!$F197, 1, 0), LD490)</f>
        <v>0</v>
      </c>
      <c r="LF490" s="126">
        <f>IF(LF27=1, IF(LF512&gt;=Inputs!$F197, 1, 0), LE490)</f>
        <v>0</v>
      </c>
      <c r="LG490" s="126">
        <f>IF(LG27=1, IF(LG512&gt;=Inputs!$F197, 1, 0), LF490)</f>
        <v>0</v>
      </c>
      <c r="LH490" s="126">
        <f>IF(LH27=1, IF(LH512&gt;=Inputs!$F197, 1, 0), LG490)</f>
        <v>0</v>
      </c>
      <c r="LI490" s="126">
        <f>IF(LI27=1, IF(LI512&gt;=Inputs!$F197, 1, 0), LH490)</f>
        <v>0</v>
      </c>
      <c r="LJ490" s="126">
        <f>IF(LJ27=1, IF(LJ512&gt;=Inputs!$F197, 1, 0), LI490)</f>
        <v>0</v>
      </c>
      <c r="LK490" s="126">
        <f>IF(LK27=1, IF(LK512&gt;=Inputs!$F197, 1, 0), LJ490)</f>
        <v>0</v>
      </c>
      <c r="LL490" s="126">
        <f>IF(LL27=1, IF(LL512&gt;=Inputs!$F197, 1, 0), LK490)</f>
        <v>0</v>
      </c>
      <c r="LM490" s="126">
        <f>IF(LM27=1, IF(LM512&gt;=Inputs!$F197, 1, 0), LL490)</f>
        <v>0</v>
      </c>
      <c r="LN490" s="126">
        <f>IF(LN27=1, IF(LN512&gt;=Inputs!$F197, 1, 0), LM490)</f>
        <v>0</v>
      </c>
      <c r="LO490" s="126">
        <f>IF(LO27=1, IF(LO512&gt;=Inputs!$F197, 1, 0), LN490)</f>
        <v>0</v>
      </c>
      <c r="LP490" s="126">
        <f>IF(LP27=1, IF(LP512&gt;=Inputs!$F197, 1, 0), LO490)</f>
        <v>0</v>
      </c>
      <c r="LQ490" s="126">
        <f>IF(LQ27=1, IF(LQ512&gt;=Inputs!$F197, 1, 0), LP490)</f>
        <v>0</v>
      </c>
      <c r="LR490" s="126">
        <f>IF(LR27=1, IF(LR512&gt;=Inputs!$F197, 1, 0), LQ490)</f>
        <v>0</v>
      </c>
      <c r="LS490" s="126">
        <f>IF(LS27=1, IF(LS512&gt;=Inputs!$F197, 1, 0), LR490)</f>
        <v>0</v>
      </c>
      <c r="LT490" s="126">
        <f>IF(LT27=1, IF(LT512&gt;=Inputs!$F197, 1, 0), LS490)</f>
        <v>0</v>
      </c>
      <c r="LU490" s="126"/>
      <c r="LV490" s="126"/>
      <c r="LW490" s="126"/>
      <c r="LX490" s="126"/>
      <c r="LY490" s="126"/>
      <c r="LZ490" s="126"/>
      <c r="MA490" s="126"/>
      <c r="MB490" s="126"/>
      <c r="MC490" s="126"/>
      <c r="MD490" s="126"/>
      <c r="ME490" s="126"/>
      <c r="MF490" s="126"/>
      <c r="MG490" s="126"/>
      <c r="MH490" s="126"/>
      <c r="MI490" s="126"/>
      <c r="MJ490" s="126"/>
      <c r="MK490" s="126"/>
      <c r="ML490" s="126"/>
      <c r="MM490" s="126"/>
      <c r="MN490" s="126"/>
      <c r="MO490" s="126"/>
      <c r="MP490" s="126"/>
      <c r="MQ490" s="126"/>
      <c r="MR490" s="126"/>
      <c r="MS490" s="126"/>
      <c r="MT490" s="126"/>
      <c r="MU490" s="126"/>
      <c r="MV490" s="126"/>
      <c r="MW490" s="126"/>
      <c r="MX490" s="126"/>
      <c r="MY490" s="126"/>
      <c r="MZ490" s="126"/>
      <c r="NA490" s="126"/>
      <c r="NB490" s="126"/>
      <c r="NC490" s="126"/>
      <c r="ND490" s="126"/>
      <c r="NE490" s="126"/>
      <c r="NF490" s="126"/>
      <c r="NG490" s="126"/>
      <c r="NH490" s="126"/>
      <c r="NI490" s="126"/>
      <c r="NJ490" s="126"/>
      <c r="NK490" s="126"/>
      <c r="NL490" s="126"/>
      <c r="NM490" s="126"/>
      <c r="NN490" s="126"/>
      <c r="NO490" s="126"/>
      <c r="NP490" s="126"/>
      <c r="NQ490" s="126"/>
      <c r="NR490" s="126"/>
      <c r="NS490" s="126"/>
      <c r="NT490" s="126"/>
      <c r="NU490" s="126"/>
      <c r="NV490" s="126"/>
      <c r="NW490" s="126"/>
      <c r="NX490" s="126"/>
      <c r="NY490" s="126"/>
      <c r="NZ490" s="126"/>
      <c r="OA490" s="126"/>
      <c r="OB490" s="126"/>
      <c r="OC490" s="126"/>
      <c r="OD490" s="126"/>
      <c r="OE490" s="126"/>
      <c r="OF490" s="126"/>
      <c r="OG490" s="126"/>
      <c r="OH490" s="126"/>
      <c r="OI490" s="126"/>
      <c r="OJ490" s="126"/>
      <c r="OK490" s="126"/>
      <c r="OL490" s="126"/>
      <c r="OM490" s="126"/>
      <c r="ON490" s="126"/>
      <c r="OO490" s="126"/>
      <c r="OP490" s="126"/>
      <c r="OQ490" s="126"/>
      <c r="OR490" s="126"/>
      <c r="OS490" s="126"/>
      <c r="OT490" s="126"/>
      <c r="OU490" s="126"/>
      <c r="OV490" s="126"/>
      <c r="OW490" s="126"/>
      <c r="OX490" s="126"/>
      <c r="OY490" s="126"/>
      <c r="OZ490" s="126"/>
      <c r="PA490" s="126"/>
      <c r="PB490" s="126"/>
      <c r="PC490" s="126"/>
      <c r="PD490" s="126"/>
      <c r="PE490" s="126"/>
      <c r="PF490" s="126"/>
      <c r="PG490" s="126"/>
      <c r="PH490" s="126"/>
      <c r="PI490" s="126"/>
      <c r="PJ490" s="126"/>
      <c r="PK490" s="126"/>
      <c r="PL490" s="126"/>
      <c r="PM490" s="126"/>
      <c r="PN490" s="126"/>
      <c r="PO490" s="126"/>
      <c r="PP490" s="126"/>
      <c r="PQ490" s="126"/>
      <c r="PR490" s="126"/>
      <c r="PS490" s="126"/>
      <c r="PT490" s="126"/>
      <c r="PU490" s="126"/>
      <c r="PV490" s="126"/>
      <c r="PW490" s="126"/>
      <c r="PX490" s="126"/>
      <c r="PY490" s="126"/>
      <c r="PZ490" s="126"/>
      <c r="QA490" s="126"/>
      <c r="QB490" s="126"/>
      <c r="QC490" s="126"/>
      <c r="QD490" s="126"/>
      <c r="QE490" s="126"/>
      <c r="QF490" s="126"/>
      <c r="QG490" s="126"/>
      <c r="QH490" s="126"/>
      <c r="QI490" s="126"/>
      <c r="QJ490" s="126"/>
      <c r="QK490" s="126"/>
      <c r="QL490" s="126"/>
      <c r="QM490" s="126"/>
      <c r="QN490" s="126"/>
      <c r="QO490" s="126"/>
      <c r="QP490" s="126"/>
      <c r="QQ490" s="126"/>
      <c r="QR490" s="126"/>
      <c r="QS490" s="126"/>
      <c r="QT490" s="126"/>
      <c r="QU490" s="126"/>
    </row>
    <row r="491" spans="1:463" ht="15" customHeight="1" outlineLevel="1">
      <c r="C491" s="3" t="s">
        <v>646</v>
      </c>
      <c r="E491" s="50" t="s">
        <v>470</v>
      </c>
      <c r="H491" s="4"/>
      <c r="I491" s="126">
        <v>0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  <c r="R491" s="126">
        <v>0</v>
      </c>
      <c r="S491" s="126">
        <v>0</v>
      </c>
      <c r="T491" s="126">
        <v>0</v>
      </c>
      <c r="U491" s="126">
        <v>0</v>
      </c>
      <c r="V491" s="126">
        <v>0</v>
      </c>
      <c r="W491" s="126">
        <v>0</v>
      </c>
      <c r="X491" s="126">
        <v>0</v>
      </c>
      <c r="Y491" s="126">
        <v>0</v>
      </c>
      <c r="Z491" s="126">
        <v>0</v>
      </c>
      <c r="AA491" s="126">
        <v>0</v>
      </c>
      <c r="AB491" s="126">
        <v>0</v>
      </c>
      <c r="AC491" s="126">
        <v>0</v>
      </c>
      <c r="AD491" s="126">
        <v>0</v>
      </c>
      <c r="AE491" s="126">
        <v>0</v>
      </c>
      <c r="AF491" s="126">
        <v>0</v>
      </c>
      <c r="AG491" s="126">
        <f>IF(Inputs!$E$169="Yes", IF(AF485&gt;0, 1, 0), 1)</f>
        <v>1</v>
      </c>
      <c r="AH491" s="126">
        <f>IF(Inputs!$E$169="Yes", IF(AG485&gt;0, 1, 0), 1)</f>
        <v>1</v>
      </c>
      <c r="AI491" s="126">
        <f>IF(Inputs!$E$169="Yes", IF(AH485&gt;0, 1, 0), 1)</f>
        <v>1</v>
      </c>
      <c r="AJ491" s="126">
        <f>IF(Inputs!$E$169="Yes", IF(AI485&gt;0, 1, 0), 1)</f>
        <v>1</v>
      </c>
      <c r="AK491" s="126">
        <f>IF(Inputs!$E$169="Yes", IF(AJ485&gt;0, 1, 0), 1)</f>
        <v>1</v>
      </c>
      <c r="AL491" s="126">
        <f>IF(Inputs!$E$169="Yes", IF(AK485&gt;0, 1, 0), 1)</f>
        <v>1</v>
      </c>
      <c r="AM491" s="126">
        <f>IF(Inputs!$E$169="Yes", IF(AL485&gt;0, 1, 0), 1)</f>
        <v>1</v>
      </c>
      <c r="AN491" s="126">
        <f>IF(Inputs!$E$169="Yes", IF(AM485&gt;0, 1, 0), 1)</f>
        <v>1</v>
      </c>
      <c r="AO491" s="126">
        <f>IF(Inputs!$E$169="Yes", IF(AN485&gt;0, 1, 0), 1)</f>
        <v>1</v>
      </c>
      <c r="AP491" s="126">
        <f>IF(Inputs!$E$169="Yes", IF(AO485&gt;0, 1, 0), 1)</f>
        <v>1</v>
      </c>
      <c r="AQ491" s="126">
        <f>IF(Inputs!$E$169="Yes", IF(AP485&gt;0, 1, 0), 1)</f>
        <v>1</v>
      </c>
      <c r="AR491" s="126">
        <f>IF(Inputs!$E$169="Yes", IF(AQ485&gt;0, 1, 0), 1)</f>
        <v>1</v>
      </c>
      <c r="AS491" s="126">
        <f>IF(Inputs!$E$169="Yes", IF(AR485&gt;0, 1, 0), 1)</f>
        <v>1</v>
      </c>
      <c r="AT491" s="126">
        <f>IF(Inputs!$E$169="Yes", IF(AS485&gt;0, 1, 0), 1)</f>
        <v>1</v>
      </c>
      <c r="AU491" s="126">
        <f>IF(Inputs!$E$169="Yes", IF(AT485&gt;0, 1, 0), 1)</f>
        <v>1</v>
      </c>
      <c r="AV491" s="126">
        <f>IF(Inputs!$E$169="Yes", IF(AU485&gt;0, 1, 0), 1)</f>
        <v>1</v>
      </c>
      <c r="AW491" s="126">
        <f>IF(Inputs!$E$169="Yes", IF(AV485&gt;0, 1, 0), 1)</f>
        <v>1</v>
      </c>
      <c r="AX491" s="126">
        <f>IF(Inputs!$E$169="Yes", IF(AW485&gt;0, 1, 0), 1)</f>
        <v>1</v>
      </c>
      <c r="AY491" s="126">
        <f>IF(Inputs!$E$169="Yes", IF(AX485&gt;0, 1, 0), 1)</f>
        <v>1</v>
      </c>
      <c r="AZ491" s="126">
        <f>IF(Inputs!$E$169="Yes", IF(AY485&gt;0, 1, 0), 1)</f>
        <v>1</v>
      </c>
      <c r="BA491" s="126">
        <f>IF(Inputs!$E$169="Yes", IF(AZ485&gt;0, 1, 0), 1)</f>
        <v>1</v>
      </c>
      <c r="BB491" s="126">
        <f>IF(Inputs!$E$169="Yes", IF(BA485&gt;0, 1, 0), 1)</f>
        <v>1</v>
      </c>
      <c r="BC491" s="126">
        <f>IF(Inputs!$E$169="Yes", IF(BB485&gt;0, 1, 0), 1)</f>
        <v>1</v>
      </c>
      <c r="BD491" s="126">
        <f>IF(Inputs!$E$169="Yes", IF(BC485&gt;0, 1, 0), 1)</f>
        <v>1</v>
      </c>
      <c r="BE491" s="126">
        <f>IF(Inputs!$E$169="Yes", IF(BD485&gt;0, 1, 0), 1)</f>
        <v>1</v>
      </c>
      <c r="BF491" s="126">
        <f>IF(Inputs!$E$169="Yes", IF(BE485&gt;0, 1, 0), 1)</f>
        <v>1</v>
      </c>
      <c r="BG491" s="126">
        <f>IF(Inputs!$E$169="Yes", IF(BF485&gt;0, 1, 0), 1)</f>
        <v>1</v>
      </c>
      <c r="BH491" s="126">
        <f>IF(Inputs!$E$169="Yes", IF(BG485&gt;0, 1, 0), 1)</f>
        <v>1</v>
      </c>
      <c r="BI491" s="126">
        <f>IF(Inputs!$E$169="Yes", IF(BH485&gt;0, 1, 0), 1)</f>
        <v>1</v>
      </c>
      <c r="BJ491" s="126">
        <f>IF(Inputs!$E$169="Yes", IF(BI485&gt;0, 1, 0), 1)</f>
        <v>1</v>
      </c>
      <c r="BK491" s="126">
        <f>IF(Inputs!$E$169="Yes", IF(BJ485&gt;0, 1, 0), 1)</f>
        <v>1</v>
      </c>
      <c r="BL491" s="126">
        <f>IF(Inputs!$E$169="Yes", IF(BK485&gt;0, 1, 0), 1)</f>
        <v>1</v>
      </c>
      <c r="BM491" s="126">
        <f>IF(Inputs!$E$169="Yes", IF(BL485&gt;=0, 1, 0), 1)</f>
        <v>1</v>
      </c>
      <c r="BN491" s="126">
        <f>IF(Inputs!$E$169="Yes", IF(BM485&gt;=0, 1, 0), 1)</f>
        <v>1</v>
      </c>
      <c r="BO491" s="126">
        <f>IF(Inputs!$E$169="Yes", IF(BN485&gt;=0, 1, 0), 1)</f>
        <v>1</v>
      </c>
      <c r="BP491" s="126">
        <f>IF(Inputs!$E$169="Yes", IF(BO485&gt;=0, 1, 0), 1)</f>
        <v>1</v>
      </c>
      <c r="BQ491" s="126">
        <f>IF(Inputs!$E$169="Yes", IF(BP485&gt;=0, 1, 0), 1)</f>
        <v>1</v>
      </c>
      <c r="BR491" s="126">
        <f>IF(Inputs!$E$169="Yes", IF(BQ485&gt;=0, 1, 0), 1)</f>
        <v>1</v>
      </c>
      <c r="BS491" s="126">
        <f>IF(Inputs!$E$169="Yes", IF(BR485&gt;=0, 1, 0), 1)</f>
        <v>1</v>
      </c>
      <c r="BT491" s="126">
        <f>IF(Inputs!$E$169="Yes", IF(BS485&gt;=0, 1, 0), 1)</f>
        <v>1</v>
      </c>
      <c r="BU491" s="126">
        <f>IF(Inputs!$E$169="Yes", IF(BT485&gt;=0, 1, 0), 1)</f>
        <v>1</v>
      </c>
      <c r="BV491" s="126">
        <f>IF(Inputs!$E$169="Yes", IF(BU485&gt;=0, 1, 0), 1)</f>
        <v>1</v>
      </c>
      <c r="BW491" s="126">
        <f>IF(Inputs!$E$169="Yes", IF(BV485&gt;=0, 1, 0), 1)</f>
        <v>1</v>
      </c>
      <c r="BX491" s="126">
        <f>IF(Inputs!$E$169="Yes", IF(BW485&gt;=0, 1, 0), 1)</f>
        <v>1</v>
      </c>
      <c r="BY491" s="126">
        <f>IF(Inputs!$E$169="Yes", IF(BX485&gt;=0, 1, 0), 1)</f>
        <v>1</v>
      </c>
      <c r="BZ491" s="126">
        <f>IF(Inputs!$E$169="Yes", IF(BY485&gt;=0, 1, 0), 1)</f>
        <v>1</v>
      </c>
      <c r="CA491" s="126">
        <f>IF(Inputs!$E$169="Yes", IF(BZ485&gt;=0, 1, 0), 1)</f>
        <v>1</v>
      </c>
      <c r="CB491" s="126">
        <f>IF(Inputs!$E$169="Yes", IF(CA485&gt;=0, 1, 0), 1)</f>
        <v>1</v>
      </c>
      <c r="CC491" s="126">
        <f>IF(Inputs!$E$169="Yes", IF(CB485&gt;=0, 1, 0), 1)</f>
        <v>1</v>
      </c>
      <c r="CD491" s="126">
        <f>IF(Inputs!$E$169="Yes", IF(CC485&gt;=0, 1, 0), 1)</f>
        <v>1</v>
      </c>
      <c r="CE491" s="126">
        <f>IF(Inputs!$E$169="Yes", IF(CD485&gt;=0, 1, 0), 1)</f>
        <v>1</v>
      </c>
      <c r="CF491" s="126">
        <f>IF(Inputs!$E$169="Yes", IF(CE485&gt;=0, 1, 0), 1)</f>
        <v>1</v>
      </c>
      <c r="CG491" s="126">
        <f>IF(Inputs!$E$169="Yes", IF(CF485&gt;=0, 1, 0), 1)</f>
        <v>1</v>
      </c>
      <c r="CH491" s="126">
        <f>IF(Inputs!$E$169="Yes", IF(CG485&gt;=0, 1, 0), 1)</f>
        <v>1</v>
      </c>
      <c r="CI491" s="126">
        <f>IF(Inputs!$E$169="Yes", IF(CH485&gt;=0, 1, 0), 1)</f>
        <v>1</v>
      </c>
      <c r="CJ491" s="126">
        <f>IF(Inputs!$E$169="Yes", IF(CI485&gt;=0, 1, 0), 1)</f>
        <v>1</v>
      </c>
      <c r="CK491" s="126">
        <f>IF(Inputs!$E$169="Yes", IF(CJ485&gt;=0, 1, 0), 1)</f>
        <v>1</v>
      </c>
      <c r="CL491" s="126">
        <f>IF(Inputs!$E$169="Yes", IF(CK485&gt;=0, 1, 0), 1)</f>
        <v>1</v>
      </c>
      <c r="CM491" s="126">
        <f>IF(Inputs!$E$169="Yes", IF(CL485&gt;=0, 1, 0), 1)</f>
        <v>1</v>
      </c>
      <c r="CN491" s="126">
        <f>IF(Inputs!$E$169="Yes", IF(CM485&gt;=0, 1, 0), 1)</f>
        <v>1</v>
      </c>
      <c r="CO491" s="126">
        <f>IF(Inputs!$E$169="Yes", IF(CN485&gt;=0, 1, 0), 1)</f>
        <v>1</v>
      </c>
      <c r="CP491" s="126">
        <f>IF(Inputs!$E$169="Yes", IF(CO485&gt;=0, 1, 0), 1)</f>
        <v>1</v>
      </c>
      <c r="CQ491" s="126">
        <f>IF(Inputs!$E$169="Yes", IF(CP485&gt;=0, 1, 0), 1)</f>
        <v>1</v>
      </c>
      <c r="CR491" s="126">
        <f>IF(Inputs!$E$169="Yes", IF(CQ485&gt;=0, 1, 0), 1)</f>
        <v>1</v>
      </c>
      <c r="CS491" s="126">
        <f>IF(Inputs!$E$169="Yes", IF(CR485&gt;=0, 1, 0), 1)</f>
        <v>1</v>
      </c>
      <c r="CT491" s="126">
        <f>IF(Inputs!$E$169="Yes", IF(CS485&gt;=0, 1, 0), 1)</f>
        <v>1</v>
      </c>
      <c r="CU491" s="126">
        <f>IF(Inputs!$E$169="Yes", IF(CT485&gt;=0, 1, 0), 1)</f>
        <v>1</v>
      </c>
      <c r="CV491" s="126">
        <f>IF(Inputs!$E$169="Yes", IF(CU485&gt;=0, 1, 0), 1)</f>
        <v>1</v>
      </c>
      <c r="CW491" s="126">
        <f>IF(Inputs!$E$169="Yes", IF(CV485&gt;=0, 1, 0), 1)</f>
        <v>1</v>
      </c>
      <c r="CX491" s="126">
        <f>IF(Inputs!$E$169="Yes", IF(CW485&gt;=0, 1, 0), 1)</f>
        <v>1</v>
      </c>
      <c r="CY491" s="126">
        <f>IF(Inputs!$E$169="Yes", IF(CX485&gt;=0, 1, 0), 1)</f>
        <v>1</v>
      </c>
      <c r="CZ491" s="126">
        <f>IF(Inputs!$E$169="Yes", IF(CY485&gt;=0, 1, 0), 1)</f>
        <v>1</v>
      </c>
      <c r="DA491" s="126">
        <f>IF(Inputs!$E$169="Yes", IF(CZ485&gt;=0, 1, 0), 1)</f>
        <v>1</v>
      </c>
      <c r="DB491" s="126">
        <f>IF(Inputs!$E$169="Yes", IF(DA485&gt;=0, 1, 0), 1)</f>
        <v>1</v>
      </c>
      <c r="DC491" s="126">
        <f>IF(Inputs!$E$169="Yes", IF(DB485&gt;=0, 1, 0), 1)</f>
        <v>1</v>
      </c>
      <c r="DD491" s="126">
        <f>IF(Inputs!$E$169="Yes", IF(DC485&gt;=0, 1, 0), 1)</f>
        <v>1</v>
      </c>
      <c r="DE491" s="126">
        <f>IF(Inputs!$E$169="Yes", IF(DD485&gt;=0, 1, 0), 1)</f>
        <v>1</v>
      </c>
      <c r="DF491" s="126">
        <f>IF(Inputs!$E$169="Yes", IF(DE485&gt;=0, 1, 0), 1)</f>
        <v>1</v>
      </c>
      <c r="DG491" s="126">
        <f>IF(Inputs!$E$169="Yes", IF(DF485&gt;=0, 1, 0), 1)</f>
        <v>1</v>
      </c>
      <c r="DH491" s="126">
        <f>IF(Inputs!$E$169="Yes", IF(DG485&gt;=0, 1, 0), 1)</f>
        <v>1</v>
      </c>
      <c r="DI491" s="126">
        <f>IF(Inputs!$E$169="Yes", IF(DH485&gt;=0, 1, 0), 1)</f>
        <v>1</v>
      </c>
      <c r="DJ491" s="126">
        <f>IF(Inputs!$E$169="Yes", IF(DI485&gt;=0, 1, 0), 1)</f>
        <v>1</v>
      </c>
      <c r="DK491" s="126">
        <f>IF(Inputs!$E$169="Yes", IF(DJ485&gt;=0, 1, 0), 1)</f>
        <v>1</v>
      </c>
      <c r="DL491" s="126">
        <f>IF(Inputs!$E$169="Yes", IF(DK485&gt;=0, 1, 0), 1)</f>
        <v>1</v>
      </c>
      <c r="DM491" s="126">
        <f>IF(Inputs!$E$169="Yes", IF(DL485&gt;=0, 1, 0), 1)</f>
        <v>1</v>
      </c>
      <c r="DN491" s="126">
        <f>IF(Inputs!$E$169="Yes", IF(DM485&gt;=0, 1, 0), 1)</f>
        <v>1</v>
      </c>
      <c r="DO491" s="126">
        <f>IF(Inputs!$E$169="Yes", IF(DN485&gt;=0, 1, 0), 1)</f>
        <v>1</v>
      </c>
      <c r="DP491" s="126">
        <f>IF(Inputs!$E$169="Yes", IF(DO485&gt;=0, 1, 0), 1)</f>
        <v>1</v>
      </c>
      <c r="DQ491" s="126">
        <f>IF(Inputs!$E$169="Yes", IF(DP485&gt;=0, 1, 0), 1)</f>
        <v>1</v>
      </c>
      <c r="DR491" s="126">
        <f>IF(Inputs!$E$169="Yes", IF(DQ485&gt;=0, 1, 0), 1)</f>
        <v>1</v>
      </c>
      <c r="DS491" s="126">
        <f>IF(Inputs!$E$169="Yes", IF(DR485&gt;=0, 1, 0), 1)</f>
        <v>1</v>
      </c>
      <c r="DT491" s="126">
        <f>IF(Inputs!$E$169="Yes", IF(DS485&gt;=0, 1, 0), 1)</f>
        <v>1</v>
      </c>
      <c r="DU491" s="126">
        <f>IF(Inputs!$E$169="Yes", IF(DT485&gt;=0, 1, 0), 1)</f>
        <v>1</v>
      </c>
      <c r="DV491" s="126">
        <f>IF(Inputs!$E$169="Yes", IF(DU485&gt;=0, 1, 0), 1)</f>
        <v>1</v>
      </c>
      <c r="DW491" s="126">
        <f>IF(Inputs!$E$169="Yes", IF(DV485&gt;=0, 1, 0), 1)</f>
        <v>1</v>
      </c>
      <c r="DX491" s="126">
        <f>IF(Inputs!$E$169="Yes", IF(DW485&gt;=0, 1, 0), 1)</f>
        <v>1</v>
      </c>
      <c r="DY491" s="126">
        <f>IF(Inputs!$E$169="Yes", IF(DX485&gt;=0, 1, 0), 1)</f>
        <v>1</v>
      </c>
      <c r="DZ491" s="126">
        <f>IF(Inputs!$E$169="Yes", IF(DY485&gt;=0, 1, 0), 1)</f>
        <v>1</v>
      </c>
      <c r="EA491" s="126">
        <f>IF(Inputs!$E$169="Yes", IF(DZ485&gt;=0, 1, 0), 1)</f>
        <v>1</v>
      </c>
      <c r="EB491" s="126">
        <f>IF(Inputs!$E$169="Yes", IF(EA485&gt;=0, 1, 0), 1)</f>
        <v>1</v>
      </c>
      <c r="EC491" s="126">
        <f>IF(Inputs!$E$169="Yes", IF(EB485&gt;=0, 1, 0), 1)</f>
        <v>1</v>
      </c>
      <c r="ED491" s="126">
        <f>IF(Inputs!$E$169="Yes", IF(EC485&gt;=0, 1, 0), 1)</f>
        <v>1</v>
      </c>
      <c r="EE491" s="126">
        <f>IF(Inputs!$E$169="Yes", IF(ED485&gt;=0, 1, 0), 1)</f>
        <v>1</v>
      </c>
      <c r="EF491" s="126">
        <f>IF(Inputs!$E$169="Yes", IF(EE485&gt;=0, 1, 0), 1)</f>
        <v>1</v>
      </c>
      <c r="EG491" s="126">
        <f>IF(Inputs!$E$169="Yes", IF(EF485&gt;=0, 1, 0), 1)</f>
        <v>1</v>
      </c>
      <c r="EH491" s="126">
        <f>IF(Inputs!$E$169="Yes", IF(EG485&gt;=0, 1, 0), 1)</f>
        <v>1</v>
      </c>
      <c r="EI491" s="126">
        <f>IF(Inputs!$E$169="Yes", IF(EH485&gt;=0, 1, 0), 1)</f>
        <v>1</v>
      </c>
      <c r="EJ491" s="126">
        <f>IF(Inputs!$E$169="Yes", IF(EI485&gt;=0, 1, 0), 1)</f>
        <v>1</v>
      </c>
      <c r="EK491" s="126">
        <f>IF(Inputs!$E$169="Yes", IF(EJ485&gt;=0, 1, 0), 1)</f>
        <v>1</v>
      </c>
      <c r="EL491" s="126">
        <f>IF(Inputs!$E$169="Yes", IF(EK485&gt;=0, 1, 0), 1)</f>
        <v>1</v>
      </c>
      <c r="EM491" s="126">
        <f>IF(Inputs!$E$169="Yes", IF(EL485&gt;=0, 1, 0), 1)</f>
        <v>1</v>
      </c>
      <c r="EN491" s="126">
        <f>IF(Inputs!$E$169="Yes", IF(EM485&gt;=0, 1, 0), 1)</f>
        <v>1</v>
      </c>
      <c r="EO491" s="126">
        <f>IF(Inputs!$E$169="Yes", IF(EN485&gt;=0, 1, 0), 1)</f>
        <v>1</v>
      </c>
      <c r="EP491" s="126">
        <f>IF(Inputs!$E$169="Yes", IF(EO485&gt;=0, 1, 0), 1)</f>
        <v>1</v>
      </c>
      <c r="EQ491" s="126">
        <f>IF(Inputs!$E$169="Yes", IF(EP485&gt;=0, 1, 0), 1)</f>
        <v>1</v>
      </c>
      <c r="ER491" s="126">
        <f>IF(Inputs!$E$169="Yes", IF(EQ485&gt;=0, 1, 0), 1)</f>
        <v>1</v>
      </c>
      <c r="ES491" s="126">
        <f>IF(Inputs!$E$169="Yes", IF(ER485&gt;=0, 1, 0), 1)</f>
        <v>1</v>
      </c>
      <c r="ET491" s="126">
        <f>IF(Inputs!$E$169="Yes", IF(ES485&gt;=0, 1, 0), 1)</f>
        <v>1</v>
      </c>
      <c r="EU491" s="126">
        <f>IF(Inputs!$E$169="Yes", IF(ET485&gt;=0, 1, 0), 1)</f>
        <v>1</v>
      </c>
      <c r="EV491" s="126">
        <f>IF(Inputs!$E$169="Yes", IF(EU485&gt;=0, 1, 0), 1)</f>
        <v>1</v>
      </c>
      <c r="EW491" s="126">
        <f>IF(Inputs!$E$169="Yes", IF(EV485&gt;=0, 1, 0), 1)</f>
        <v>1</v>
      </c>
      <c r="EX491" s="126">
        <f>IF(Inputs!$E$169="Yes", IF(EW485&gt;=0, 1, 0), 1)</f>
        <v>1</v>
      </c>
      <c r="EY491" s="126">
        <f>IF(Inputs!$E$169="Yes", IF(EX485&gt;=0, 1, 0), 1)</f>
        <v>1</v>
      </c>
      <c r="EZ491" s="126">
        <f>IF(Inputs!$E$169="Yes", IF(EY485&gt;=0, 1, 0), 1)</f>
        <v>1</v>
      </c>
      <c r="FA491" s="126">
        <f>IF(Inputs!$E$169="Yes", IF(EZ485&gt;=0, 1, 0), 1)</f>
        <v>1</v>
      </c>
      <c r="FB491" s="126">
        <f>IF(Inputs!$E$169="Yes", IF(FA485&gt;=0, 1, 0), 1)</f>
        <v>1</v>
      </c>
      <c r="FC491" s="126">
        <f>IF(Inputs!$E$169="Yes", IF(FB485&gt;=0, 1, 0), 1)</f>
        <v>1</v>
      </c>
      <c r="FD491" s="126">
        <f>IF(Inputs!$E$169="Yes", IF(FC485&gt;=0, 1, 0), 1)</f>
        <v>1</v>
      </c>
      <c r="FE491" s="126">
        <f>IF(Inputs!$E$169="Yes", IF(FD485&gt;=0, 1, 0), 1)</f>
        <v>1</v>
      </c>
      <c r="FF491" s="126">
        <f>IF(Inputs!$E$169="Yes", IF(FE485&gt;=0, 1, 0), 1)</f>
        <v>1</v>
      </c>
      <c r="FG491" s="126">
        <f>IF(Inputs!$E$169="Yes", IF(FF485&gt;=0, 1, 0), 1)</f>
        <v>1</v>
      </c>
      <c r="FH491" s="126">
        <f>IF(Inputs!$E$169="Yes", IF(FG485&gt;=0, 1, 0), 1)</f>
        <v>1</v>
      </c>
      <c r="FI491" s="126">
        <f>IF(Inputs!$E$169="Yes", IF(FH485&gt;=0, 1, 0), 1)</f>
        <v>1</v>
      </c>
      <c r="FJ491" s="126">
        <f>IF(Inputs!$E$169="Yes", IF(FI485&gt;=0, 1, 0), 1)</f>
        <v>1</v>
      </c>
      <c r="FK491" s="126">
        <f>IF(Inputs!$E$169="Yes", IF(FJ485&gt;=0, 1, 0), 1)</f>
        <v>1</v>
      </c>
      <c r="FL491" s="126">
        <f>IF(Inputs!$E$169="Yes", IF(FK485&gt;=0, 1, 0), 1)</f>
        <v>1</v>
      </c>
      <c r="FM491" s="126">
        <f>IF(Inputs!$E$169="Yes", IF(FL485&gt;=0, 1, 0), 1)</f>
        <v>1</v>
      </c>
      <c r="FN491" s="126">
        <f>IF(Inputs!$E$169="Yes", IF(FM485&gt;=0, 1, 0), 1)</f>
        <v>1</v>
      </c>
      <c r="FO491" s="126">
        <f>IF(Inputs!$E$169="Yes", IF(FN485&gt;=0, 1, 0), 1)</f>
        <v>1</v>
      </c>
      <c r="FP491" s="126">
        <f>IF(Inputs!$E$169="Yes", IF(FO485&gt;=0, 1, 0), 1)</f>
        <v>1</v>
      </c>
      <c r="FQ491" s="126">
        <f>IF(Inputs!$E$169="Yes", IF(FP485&gt;=0, 1, 0), 1)</f>
        <v>1</v>
      </c>
      <c r="FR491" s="126">
        <f>IF(Inputs!$E$169="Yes", IF(FQ485&gt;=0, 1, 0), 1)</f>
        <v>1</v>
      </c>
      <c r="FS491" s="126">
        <f>IF(Inputs!$E$169="Yes", IF(FR485&gt;=0, 1, 0), 1)</f>
        <v>1</v>
      </c>
      <c r="FT491" s="126">
        <f>IF(Inputs!$E$169="Yes", IF(FS485&gt;=0, 1, 0), 1)</f>
        <v>1</v>
      </c>
      <c r="FU491" s="126">
        <f>IF(Inputs!$E$169="Yes", IF(FT485&gt;=0, 1, 0), 1)</f>
        <v>1</v>
      </c>
      <c r="FV491" s="126">
        <f>IF(Inputs!$E$169="Yes", IF(FU485&gt;=0, 1, 0), 1)</f>
        <v>1</v>
      </c>
      <c r="FW491" s="126">
        <f>IF(Inputs!$E$169="Yes", IF(FV485&gt;=0, 1, 0), 1)</f>
        <v>1</v>
      </c>
      <c r="FX491" s="126">
        <f>IF(Inputs!$E$169="Yes", IF(FW485&gt;=0, 1, 0), 1)</f>
        <v>1</v>
      </c>
      <c r="FY491" s="126">
        <f>IF(Inputs!$E$169="Yes", IF(FX485&gt;=0, 1, 0), 1)</f>
        <v>1</v>
      </c>
      <c r="FZ491" s="126">
        <f>IF(Inputs!$E$169="Yes", IF(FY485&gt;=0, 1, 0), 1)</f>
        <v>1</v>
      </c>
      <c r="GA491" s="126">
        <f>IF(Inputs!$E$169="Yes", IF(FZ485&gt;=0, 1, 0), 1)</f>
        <v>1</v>
      </c>
      <c r="GB491" s="126">
        <f>IF(Inputs!$E$169="Yes", IF(GA485&gt;=0, 1, 0), 1)</f>
        <v>1</v>
      </c>
      <c r="GC491" s="126">
        <f>IF(Inputs!$E$169="Yes", IF(GB485&gt;=0, 1, 0), 1)</f>
        <v>1</v>
      </c>
      <c r="GD491" s="126">
        <f>IF(Inputs!$E$169="Yes", IF(GC485&gt;=0, 1, 0), 1)</f>
        <v>1</v>
      </c>
      <c r="GE491" s="126">
        <f>IF(Inputs!$E$169="Yes", IF(GD485&gt;=0, 1, 0), 1)</f>
        <v>1</v>
      </c>
      <c r="GF491" s="126">
        <f>IF(Inputs!$E$169="Yes", IF(GE485&gt;=0, 1, 0), 1)</f>
        <v>1</v>
      </c>
      <c r="GG491" s="126">
        <f>IF(Inputs!$E$169="Yes", IF(GF485&gt;=0, 1, 0), 1)</f>
        <v>1</v>
      </c>
      <c r="GH491" s="126">
        <f>IF(Inputs!$E$169="Yes", IF(GG485&gt;=0, 1, 0), 1)</f>
        <v>1</v>
      </c>
      <c r="GI491" s="126">
        <f>IF(Inputs!$E$169="Yes", IF(GH485&gt;=0, 1, 0), 1)</f>
        <v>1</v>
      </c>
      <c r="GJ491" s="126">
        <f>IF(Inputs!$E$169="Yes", IF(GI485&gt;=0, 1, 0), 1)</f>
        <v>1</v>
      </c>
      <c r="GK491" s="126">
        <f>IF(Inputs!$E$169="Yes", IF(GJ485&gt;=0, 1, 0), 1)</f>
        <v>1</v>
      </c>
      <c r="GL491" s="126">
        <f>IF(Inputs!$E$169="Yes", IF(GK485&gt;=0, 1, 0), 1)</f>
        <v>1</v>
      </c>
      <c r="GM491" s="126">
        <f>IF(Inputs!$E$169="Yes", IF(GL485&gt;=0, 1, 0), 1)</f>
        <v>1</v>
      </c>
      <c r="GN491" s="126">
        <f>IF(Inputs!$E$169="Yes", IF(GM485&gt;=0, 1, 0), 1)</f>
        <v>1</v>
      </c>
      <c r="GO491" s="126">
        <f>IF(Inputs!$E$169="Yes", IF(GN485&gt;=0, 1, 0), 1)</f>
        <v>1</v>
      </c>
      <c r="GP491" s="126">
        <f>IF(Inputs!$E$169="Yes", IF(GO485&gt;=0, 1, 0), 1)</f>
        <v>1</v>
      </c>
      <c r="GQ491" s="126">
        <f>IF(Inputs!$E$169="Yes", IF(GP485&gt;=0, 1, 0), 1)</f>
        <v>1</v>
      </c>
      <c r="GR491" s="126">
        <f>IF(Inputs!$E$169="Yes", IF(GQ485&gt;=0, 1, 0), 1)</f>
        <v>1</v>
      </c>
      <c r="GS491" s="126">
        <f>IF(Inputs!$E$169="Yes", IF(GR485&gt;=0, 1, 0), 1)</f>
        <v>1</v>
      </c>
      <c r="GT491" s="126">
        <f>IF(Inputs!$E$169="Yes", IF(GS485&gt;=0, 1, 0), 1)</f>
        <v>1</v>
      </c>
      <c r="GU491" s="126">
        <f>IF(Inputs!$E$169="Yes", IF(GT485&gt;=0, 1, 0), 1)</f>
        <v>1</v>
      </c>
      <c r="GV491" s="126">
        <f>IF(Inputs!$E$169="Yes", IF(GU485&gt;=0, 1, 0), 1)</f>
        <v>1</v>
      </c>
      <c r="GW491" s="126">
        <f>IF(Inputs!$E$169="Yes", IF(GV485&gt;=0, 1, 0), 1)</f>
        <v>1</v>
      </c>
      <c r="GX491" s="126">
        <f>IF(Inputs!$E$169="Yes", IF(GW485&gt;=0, 1, 0), 1)</f>
        <v>1</v>
      </c>
      <c r="GY491" s="126">
        <f>IF(Inputs!$E$169="Yes", IF(GX485&gt;=0, 1, 0), 1)</f>
        <v>1</v>
      </c>
      <c r="GZ491" s="126">
        <f>IF(Inputs!$E$169="Yes", IF(GY485&gt;=0, 1, 0), 1)</f>
        <v>1</v>
      </c>
      <c r="HA491" s="126">
        <f>IF(Inputs!$E$169="Yes", IF(GZ485&gt;=0, 1, 0), 1)</f>
        <v>1</v>
      </c>
      <c r="HB491" s="126">
        <f>IF(Inputs!$E$169="Yes", IF(HA485&gt;=0, 1, 0), 1)</f>
        <v>1</v>
      </c>
      <c r="HC491" s="126">
        <f>IF(Inputs!$E$169="Yes", IF(HB485&gt;=0, 1, 0), 1)</f>
        <v>1</v>
      </c>
      <c r="HD491" s="126">
        <f>IF(Inputs!$E$169="Yes", IF(HC485&gt;=0, 1, 0), 1)</f>
        <v>1</v>
      </c>
      <c r="HE491" s="126">
        <f>IF(Inputs!$E$169="Yes", IF(HD485&gt;=0, 1, 0), 1)</f>
        <v>1</v>
      </c>
      <c r="HF491" s="126">
        <f>IF(Inputs!$E$169="Yes", IF(HE485&gt;=0, 1, 0), 1)</f>
        <v>1</v>
      </c>
      <c r="HG491" s="126">
        <f>IF(Inputs!$E$169="Yes", IF(HF485&gt;=0, 1, 0), 1)</f>
        <v>1</v>
      </c>
      <c r="HH491" s="126">
        <f>IF(Inputs!$E$169="Yes", IF(HG485&gt;=0, 1, 0), 1)</f>
        <v>1</v>
      </c>
      <c r="HI491" s="126">
        <f>IF(Inputs!$E$169="Yes", IF(HH485&gt;=0, 1, 0), 1)</f>
        <v>1</v>
      </c>
      <c r="HJ491" s="126">
        <f>IF(Inputs!$E$169="Yes", IF(HI485&gt;=0, 1, 0), 1)</f>
        <v>1</v>
      </c>
      <c r="HK491" s="126">
        <f>IF(Inputs!$E$169="Yes", IF(HJ485&gt;=0, 1, 0), 1)</f>
        <v>1</v>
      </c>
      <c r="HL491" s="126">
        <f>IF(Inputs!$E$169="Yes", IF(HK485&gt;=0, 1, 0), 1)</f>
        <v>1</v>
      </c>
      <c r="HM491" s="126">
        <f>IF(Inputs!$E$169="Yes", IF(HL485&gt;=0, 1, 0), 1)</f>
        <v>1</v>
      </c>
      <c r="HN491" s="126">
        <f>IF(Inputs!$E$169="Yes", IF(HM485&gt;=0, 1, 0), 1)</f>
        <v>1</v>
      </c>
      <c r="HO491" s="126">
        <f>IF(Inputs!$E$169="Yes", IF(HN485&gt;=0, 1, 0), 1)</f>
        <v>1</v>
      </c>
      <c r="HP491" s="126">
        <f>IF(Inputs!$E$169="Yes", IF(HO485&gt;=0, 1, 0), 1)</f>
        <v>1</v>
      </c>
      <c r="HQ491" s="126">
        <f>IF(Inputs!$E$169="Yes", IF(HP485&gt;=0, 1, 0), 1)</f>
        <v>1</v>
      </c>
      <c r="HR491" s="126">
        <f>IF(Inputs!$E$169="Yes", IF(HQ485&gt;=0, 1, 0), 1)</f>
        <v>1</v>
      </c>
      <c r="HS491" s="126">
        <f>IF(Inputs!$E$169="Yes", IF(HR485&gt;=0, 1, 0), 1)</f>
        <v>1</v>
      </c>
      <c r="HT491" s="126">
        <f>IF(Inputs!$E$169="Yes", IF(HS485&gt;=0, 1, 0), 1)</f>
        <v>1</v>
      </c>
      <c r="HU491" s="126">
        <f>IF(Inputs!$E$169="Yes", IF(HT485&gt;=0, 1, 0), 1)</f>
        <v>1</v>
      </c>
      <c r="HV491" s="126">
        <f>IF(Inputs!$E$169="Yes", IF(HU485&gt;=0, 1, 0), 1)</f>
        <v>1</v>
      </c>
      <c r="HW491" s="126">
        <f>IF(Inputs!$E$169="Yes", IF(HV485&gt;=0, 1, 0), 1)</f>
        <v>1</v>
      </c>
      <c r="HX491" s="126">
        <f>IF(Inputs!$E$169="Yes", IF(HW485&gt;=0, 1, 0), 1)</f>
        <v>1</v>
      </c>
      <c r="HY491" s="126">
        <f>IF(Inputs!$E$169="Yes", IF(HX485&gt;=0, 1, 0), 1)</f>
        <v>1</v>
      </c>
      <c r="HZ491" s="126">
        <f>IF(Inputs!$E$169="Yes", IF(HY485&gt;=0, 1, 0), 1)</f>
        <v>1</v>
      </c>
      <c r="IA491" s="126">
        <f>IF(Inputs!$E$169="Yes", IF(HZ485&gt;=0, 1, 0), 1)</f>
        <v>1</v>
      </c>
      <c r="IB491" s="126">
        <f>IF(Inputs!$E$169="Yes", IF(IA485&gt;=0, 1, 0), 1)</f>
        <v>1</v>
      </c>
      <c r="IC491" s="126">
        <f>IF(Inputs!$E$169="Yes", IF(IB485&gt;=0, 1, 0), 1)</f>
        <v>1</v>
      </c>
      <c r="ID491" s="126">
        <f>IF(Inputs!$E$169="Yes", IF(IC485&gt;=0, 1, 0), 1)</f>
        <v>1</v>
      </c>
      <c r="IE491" s="126">
        <f>IF(Inputs!$E$169="Yes", IF(ID485&gt;=0, 1, 0), 1)</f>
        <v>1</v>
      </c>
      <c r="IF491" s="126">
        <f>IF(Inputs!$E$169="Yes", IF(IE485&gt;=0, 1, 0), 1)</f>
        <v>1</v>
      </c>
      <c r="IG491" s="126">
        <f>IF(Inputs!$E$169="Yes", IF(IF485&gt;=0, 1, 0), 1)</f>
        <v>1</v>
      </c>
      <c r="IH491" s="126">
        <f>IF(Inputs!$E$169="Yes", IF(IG485&gt;=0, 1, 0), 1)</f>
        <v>1</v>
      </c>
      <c r="II491" s="126">
        <f>IF(Inputs!$E$169="Yes", IF(IH485&gt;=0, 1, 0), 1)</f>
        <v>1</v>
      </c>
      <c r="IJ491" s="126">
        <f>IF(Inputs!$E$169="Yes", IF(II485&gt;=0, 1, 0), 1)</f>
        <v>1</v>
      </c>
      <c r="IK491" s="126">
        <f>IF(Inputs!$E$169="Yes", IF(IJ485&gt;=0, 1, 0), 1)</f>
        <v>1</v>
      </c>
      <c r="IL491" s="126">
        <f>IF(Inputs!$E$169="Yes", IF(IK485&gt;=0, 1, 0), 1)</f>
        <v>1</v>
      </c>
      <c r="IM491" s="126">
        <f>IF(Inputs!$E$169="Yes", IF(IL485&gt;=0, 1, 0), 1)</f>
        <v>1</v>
      </c>
      <c r="IN491" s="126">
        <f>IF(Inputs!$E$169="Yes", IF(IM485&gt;=0, 1, 0), 1)</f>
        <v>1</v>
      </c>
      <c r="IO491" s="126">
        <f>IF(Inputs!$E$169="Yes", IF(IN485&gt;=0, 1, 0), 1)</f>
        <v>1</v>
      </c>
      <c r="IP491" s="126">
        <f>IF(Inputs!$E$169="Yes", IF(IO485&gt;=0, 1, 0), 1)</f>
        <v>1</v>
      </c>
      <c r="IQ491" s="126">
        <f>IF(Inputs!$E$169="Yes", IF(IP485&gt;=0, 1, 0), 1)</f>
        <v>1</v>
      </c>
      <c r="IR491" s="126">
        <f>IF(Inputs!$E$169="Yes", IF(IQ485&gt;=0, 1, 0), 1)</f>
        <v>1</v>
      </c>
      <c r="IS491" s="126">
        <f>IF(Inputs!$E$169="Yes", IF(IR485&gt;=0, 1, 0), 1)</f>
        <v>1</v>
      </c>
      <c r="IT491" s="126">
        <f>IF(Inputs!$E$169="Yes", IF(IS485&gt;=0, 1, 0), 1)</f>
        <v>1</v>
      </c>
      <c r="IU491" s="126">
        <f>IF(Inputs!$E$169="Yes", IF(IT485&gt;=0, 1, 0), 1)</f>
        <v>1</v>
      </c>
      <c r="IV491" s="126">
        <f>IF(Inputs!$E$169="Yes", IF(IU485&gt;=0, 1, 0), 1)</f>
        <v>1</v>
      </c>
      <c r="IW491" s="126">
        <f>IF(Inputs!$E$169="Yes", IF(IV485&gt;=0, 1, 0), 1)</f>
        <v>1</v>
      </c>
      <c r="IX491" s="126">
        <f>IF(Inputs!$E$169="Yes", IF(IW485&gt;=0, 1, 0), 1)</f>
        <v>1</v>
      </c>
      <c r="IY491" s="126">
        <f>IF(Inputs!$E$169="Yes", IF(IX485&gt;=0, 1, 0), 1)</f>
        <v>1</v>
      </c>
      <c r="IZ491" s="126">
        <f>IF(Inputs!$E$169="Yes", IF(IY485&gt;=0, 1, 0), 1)</f>
        <v>1</v>
      </c>
      <c r="JA491" s="126">
        <f>IF(Inputs!$E$169="Yes", IF(IZ485&gt;=0, 1, 0), 1)</f>
        <v>1</v>
      </c>
      <c r="JB491" s="126">
        <f>IF(Inputs!$E$169="Yes", IF(JA485&gt;=0, 1, 0), 1)</f>
        <v>1</v>
      </c>
      <c r="JC491" s="126">
        <f>IF(Inputs!$E$169="Yes", IF(JB485&gt;=0, 1, 0), 1)</f>
        <v>1</v>
      </c>
      <c r="JD491" s="126">
        <f>IF(Inputs!$E$169="Yes", IF(JC485&gt;=0, 1, 0), 1)</f>
        <v>1</v>
      </c>
      <c r="JE491" s="126">
        <f>IF(Inputs!$E$169="Yes", IF(JD485&gt;=0, 1, 0), 1)</f>
        <v>1</v>
      </c>
      <c r="JF491" s="126">
        <f>IF(Inputs!$E$169="Yes", IF(JE485&gt;=0, 1, 0), 1)</f>
        <v>1</v>
      </c>
      <c r="JG491" s="126">
        <f>IF(Inputs!$E$169="Yes", IF(JF485&gt;=0, 1, 0), 1)</f>
        <v>1</v>
      </c>
      <c r="JH491" s="126">
        <f>IF(Inputs!$E$169="Yes", IF(JG485&gt;=0, 1, 0), 1)</f>
        <v>1</v>
      </c>
      <c r="JI491" s="126">
        <f>IF(Inputs!$E$169="Yes", IF(JH485&gt;=0, 1, 0), 1)</f>
        <v>1</v>
      </c>
      <c r="JJ491" s="126">
        <f>IF(Inputs!$E$169="Yes", IF(JI485&gt;=0, 1, 0), 1)</f>
        <v>1</v>
      </c>
      <c r="JK491" s="126">
        <f>IF(Inputs!$E$169="Yes", IF(JJ485&gt;=0, 1, 0), 1)</f>
        <v>1</v>
      </c>
      <c r="JL491" s="126">
        <f>IF(Inputs!$E$169="Yes", IF(JK485&gt;=0, 1, 0), 1)</f>
        <v>1</v>
      </c>
      <c r="JM491" s="126">
        <f>IF(Inputs!$E$169="Yes", IF(JL485&gt;=0, 1, 0), 1)</f>
        <v>1</v>
      </c>
      <c r="JN491" s="126">
        <f>IF(Inputs!$E$169="Yes", IF(JM485&gt;=0, 1, 0), 1)</f>
        <v>1</v>
      </c>
      <c r="JO491" s="126">
        <f>IF(Inputs!$E$169="Yes", IF(JN485&gt;=0, 1, 0), 1)</f>
        <v>1</v>
      </c>
      <c r="JP491" s="126">
        <f>IF(Inputs!$E$169="Yes", IF(JO485&gt;=0, 1, 0), 1)</f>
        <v>1</v>
      </c>
      <c r="JQ491" s="126">
        <f>IF(Inputs!$E$169="Yes", IF(JP485&gt;=0, 1, 0), 1)</f>
        <v>1</v>
      </c>
      <c r="JR491" s="126">
        <f>IF(Inputs!$E$169="Yes", IF(JQ485&gt;=0, 1, 0), 1)</f>
        <v>1</v>
      </c>
      <c r="JS491" s="126">
        <f>IF(Inputs!$E$169="Yes", IF(JR485&gt;=0, 1, 0), 1)</f>
        <v>1</v>
      </c>
      <c r="JT491" s="126">
        <f>IF(Inputs!$E$169="Yes", IF(JS485&gt;=0, 1, 0), 1)</f>
        <v>1</v>
      </c>
      <c r="JU491" s="126">
        <f>IF(Inputs!$E$169="Yes", IF(JT485&gt;=0, 1, 0), 1)</f>
        <v>1</v>
      </c>
      <c r="JV491" s="126">
        <f>IF(Inputs!$E$169="Yes", IF(JU485&gt;=0, 1, 0), 1)</f>
        <v>1</v>
      </c>
      <c r="JW491" s="126">
        <f>IF(Inputs!$E$169="Yes", IF(JV485&gt;=0, 1, 0), 1)</f>
        <v>1</v>
      </c>
      <c r="JX491" s="126">
        <f>IF(Inputs!$E$169="Yes", IF(JW485&gt;=0, 1, 0), 1)</f>
        <v>1</v>
      </c>
      <c r="JY491" s="126">
        <f>IF(Inputs!$E$169="Yes", IF(JX485&gt;=0, 1, 0), 1)</f>
        <v>1</v>
      </c>
      <c r="JZ491" s="126">
        <f>IF(Inputs!$E$169="Yes", IF(JY485&gt;=0, 1, 0), 1)</f>
        <v>1</v>
      </c>
      <c r="KA491" s="126">
        <f>IF(Inputs!$E$169="Yes", IF(JZ485&gt;=0, 1, 0), 1)</f>
        <v>1</v>
      </c>
      <c r="KB491" s="126">
        <f>IF(Inputs!$E$169="Yes", IF(KA485&gt;=0, 1, 0), 1)</f>
        <v>1</v>
      </c>
      <c r="KC491" s="126">
        <f>IF(Inputs!$E$169="Yes", IF(KB485&gt;=0, 1, 0), 1)</f>
        <v>1</v>
      </c>
      <c r="KD491" s="126">
        <f>IF(Inputs!$E$169="Yes", IF(KC485&gt;=0, 1, 0), 1)</f>
        <v>1</v>
      </c>
      <c r="KE491" s="126">
        <f>IF(Inputs!$E$169="Yes", IF(KD485&gt;=0, 1, 0), 1)</f>
        <v>1</v>
      </c>
      <c r="KF491" s="126">
        <f>IF(Inputs!$E$169="Yes", IF(KE485&gt;=0, 1, 0), 1)</f>
        <v>1</v>
      </c>
      <c r="KG491" s="126">
        <f>IF(Inputs!$E$169="Yes", IF(KF485&gt;=0, 1, 0), 1)</f>
        <v>1</v>
      </c>
      <c r="KH491" s="126">
        <f>IF(Inputs!$E$169="Yes", IF(KG485&gt;=0, 1, 0), 1)</f>
        <v>1</v>
      </c>
      <c r="KI491" s="126">
        <f>IF(Inputs!$E$169="Yes", IF(KH485&gt;=0, 1, 0), 1)</f>
        <v>1</v>
      </c>
      <c r="KJ491" s="126">
        <f>IF(Inputs!$E$169="Yes", IF(KI485&gt;=0, 1, 0), 1)</f>
        <v>1</v>
      </c>
      <c r="KK491" s="126">
        <f>IF(Inputs!$E$169="Yes", IF(KJ485&gt;=0, 1, 0), 1)</f>
        <v>1</v>
      </c>
      <c r="KL491" s="126">
        <f>IF(Inputs!$E$169="Yes", IF(KK485&gt;=0, 1, 0), 1)</f>
        <v>1</v>
      </c>
      <c r="KM491" s="126">
        <f>IF(Inputs!$E$169="Yes", IF(KL485&gt;=0, 1, 0), 1)</f>
        <v>1</v>
      </c>
      <c r="KN491" s="126">
        <f>IF(Inputs!$E$169="Yes", IF(KM485&gt;=0, 1, 0), 1)</f>
        <v>1</v>
      </c>
      <c r="KO491" s="126">
        <f>IF(Inputs!$E$169="Yes", IF(KN485&gt;=0, 1, 0), 1)</f>
        <v>1</v>
      </c>
      <c r="KP491" s="126">
        <f>IF(Inputs!$E$169="Yes", IF(KO485&gt;=0, 1, 0), 1)</f>
        <v>1</v>
      </c>
      <c r="KQ491" s="126">
        <f>IF(Inputs!$E$169="Yes", IF(KP485&gt;=0, 1, 0), 1)</f>
        <v>1</v>
      </c>
      <c r="KR491" s="126">
        <f>IF(Inputs!$E$169="Yes", IF(KQ485&gt;=0, 1, 0), 1)</f>
        <v>1</v>
      </c>
      <c r="KS491" s="126">
        <f>IF(Inputs!$E$169="Yes", IF(KR485&gt;=0, 1, 0), 1)</f>
        <v>1</v>
      </c>
      <c r="KT491" s="126">
        <f>IF(Inputs!$E$169="Yes", IF(KS485&gt;=0, 1, 0), 1)</f>
        <v>1</v>
      </c>
      <c r="KU491" s="126">
        <f>IF(Inputs!$E$169="Yes", IF(KT485&gt;=0, 1, 0), 1)</f>
        <v>1</v>
      </c>
      <c r="KV491" s="126">
        <f>IF(Inputs!$E$169="Yes", IF(KU485&gt;=0, 1, 0), 1)</f>
        <v>1</v>
      </c>
      <c r="KW491" s="126">
        <f>IF(Inputs!$E$169="Yes", IF(KV485&gt;=0, 1, 0), 1)</f>
        <v>1</v>
      </c>
      <c r="KX491" s="126">
        <f>IF(Inputs!$E$169="Yes", IF(KW485&gt;=0, 1, 0), 1)</f>
        <v>1</v>
      </c>
      <c r="KY491" s="126">
        <f>IF(Inputs!$E$169="Yes", IF(KX485&gt;=0, 1, 0), 1)</f>
        <v>1</v>
      </c>
      <c r="KZ491" s="126">
        <f>IF(Inputs!$E$169="Yes", IF(KY485&gt;=0, 1, 0), 1)</f>
        <v>1</v>
      </c>
      <c r="LA491" s="126">
        <f>IF(Inputs!$E$169="Yes", IF(KZ485&gt;=0, 1, 0), 1)</f>
        <v>1</v>
      </c>
      <c r="LB491" s="126">
        <f>IF(Inputs!$E$169="Yes", IF(LA485&gt;=0, 1, 0), 1)</f>
        <v>1</v>
      </c>
      <c r="LC491" s="126">
        <f>IF(Inputs!$E$169="Yes", IF(LB485&gt;=0, 1, 0), 1)</f>
        <v>1</v>
      </c>
      <c r="LD491" s="126">
        <f>IF(Inputs!$E$169="Yes", IF(LC485&gt;=0, 1, 0), 1)</f>
        <v>1</v>
      </c>
      <c r="LE491" s="126">
        <f>IF(Inputs!$E$169="Yes", IF(LD485&gt;=0, 1, 0), 1)</f>
        <v>1</v>
      </c>
      <c r="LF491" s="126">
        <f>IF(Inputs!$E$169="Yes", IF(LE485&gt;=0, 1, 0), 1)</f>
        <v>1</v>
      </c>
      <c r="LG491" s="126">
        <f>IF(Inputs!$E$169="Yes", IF(LF485&gt;=0, 1, 0), 1)</f>
        <v>1</v>
      </c>
      <c r="LH491" s="126">
        <f>IF(Inputs!$E$169="Yes", IF(LG485&gt;=0, 1, 0), 1)</f>
        <v>1</v>
      </c>
      <c r="LI491" s="126">
        <f>IF(Inputs!$E$169="Yes", IF(LH485&gt;=0, 1, 0), 1)</f>
        <v>1</v>
      </c>
      <c r="LJ491" s="126">
        <f>IF(Inputs!$E$169="Yes", IF(LI485&gt;=0, 1, 0), 1)</f>
        <v>1</v>
      </c>
      <c r="LK491" s="126">
        <f>IF(Inputs!$E$169="Yes", IF(LJ485&gt;=0, 1, 0), 1)</f>
        <v>1</v>
      </c>
      <c r="LL491" s="126">
        <f>IF(Inputs!$E$169="Yes", IF(LK485&gt;=0, 1, 0), 1)</f>
        <v>1</v>
      </c>
      <c r="LM491" s="126">
        <f>IF(Inputs!$E$169="Yes", IF(LL485&gt;=0, 1, 0), 1)</f>
        <v>1</v>
      </c>
      <c r="LN491" s="126">
        <f>IF(Inputs!$E$169="Yes", IF(LM485&gt;=0, 1, 0), 1)</f>
        <v>1</v>
      </c>
      <c r="LO491" s="126">
        <f>IF(Inputs!$E$169="Yes", IF(LN485&gt;=0, 1, 0), 1)</f>
        <v>1</v>
      </c>
      <c r="LP491" s="126">
        <f>IF(Inputs!$E$169="Yes", IF(LO485&gt;=0, 1, 0), 1)</f>
        <v>1</v>
      </c>
      <c r="LQ491" s="126">
        <f>IF(Inputs!$E$169="Yes", IF(LP485&gt;=0, 1, 0), 1)</f>
        <v>1</v>
      </c>
      <c r="LR491" s="126">
        <f>IF(Inputs!$E$169="Yes", IF(LQ485&gt;=0, 1, 0), 1)</f>
        <v>1</v>
      </c>
      <c r="LS491" s="126">
        <f>IF(Inputs!$E$169="Yes", IF(LR485&gt;=0, 1, 0), 1)</f>
        <v>1</v>
      </c>
      <c r="LT491" s="126">
        <f>IF(Inputs!$E$169="Yes", IF(LS485&gt;=0, 1, 0), 1)</f>
        <v>1</v>
      </c>
      <c r="LU491" s="126"/>
      <c r="LV491" s="126"/>
      <c r="LW491" s="126"/>
      <c r="LX491" s="126"/>
      <c r="LY491" s="126"/>
      <c r="LZ491" s="126"/>
      <c r="MA491" s="126"/>
      <c r="MB491" s="126"/>
      <c r="MC491" s="126"/>
      <c r="MD491" s="126"/>
      <c r="ME491" s="126"/>
      <c r="MF491" s="126"/>
      <c r="MG491" s="126"/>
      <c r="MH491" s="126"/>
      <c r="MI491" s="126"/>
      <c r="MJ491" s="126"/>
      <c r="MK491" s="126"/>
      <c r="ML491" s="126"/>
      <c r="MM491" s="126"/>
      <c r="MN491" s="126"/>
      <c r="MO491" s="126"/>
      <c r="MP491" s="126"/>
      <c r="MQ491" s="126"/>
      <c r="MR491" s="126"/>
      <c r="MS491" s="126"/>
      <c r="MT491" s="126"/>
      <c r="MU491" s="126"/>
      <c r="MV491" s="126"/>
      <c r="MW491" s="126"/>
      <c r="MX491" s="126"/>
      <c r="MY491" s="126"/>
      <c r="MZ491" s="126"/>
      <c r="NA491" s="126"/>
      <c r="NB491" s="126"/>
      <c r="NC491" s="126"/>
      <c r="ND491" s="126"/>
      <c r="NE491" s="126"/>
      <c r="NF491" s="126"/>
      <c r="NG491" s="126"/>
      <c r="NH491" s="126"/>
      <c r="NI491" s="126"/>
      <c r="NJ491" s="126"/>
      <c r="NK491" s="126"/>
      <c r="NL491" s="126"/>
      <c r="NM491" s="126"/>
      <c r="NN491" s="126"/>
      <c r="NO491" s="126"/>
      <c r="NP491" s="126"/>
      <c r="NQ491" s="126"/>
      <c r="NR491" s="126"/>
      <c r="NS491" s="126"/>
      <c r="NT491" s="126"/>
      <c r="NU491" s="126"/>
      <c r="NV491" s="126"/>
      <c r="NW491" s="126"/>
      <c r="NX491" s="126"/>
      <c r="NY491" s="126"/>
      <c r="NZ491" s="126"/>
      <c r="OA491" s="126"/>
      <c r="OB491" s="126"/>
      <c r="OC491" s="126"/>
      <c r="OD491" s="126"/>
      <c r="OE491" s="126"/>
      <c r="OF491" s="126"/>
      <c r="OG491" s="126"/>
      <c r="OH491" s="126"/>
      <c r="OI491" s="126"/>
      <c r="OJ491" s="126"/>
      <c r="OK491" s="126"/>
      <c r="OL491" s="126"/>
      <c r="OM491" s="126"/>
      <c r="ON491" s="126"/>
      <c r="OO491" s="126"/>
      <c r="OP491" s="126"/>
      <c r="OQ491" s="126"/>
      <c r="OR491" s="126"/>
      <c r="OS491" s="126"/>
      <c r="OT491" s="126"/>
      <c r="OU491" s="126"/>
      <c r="OV491" s="126"/>
      <c r="OW491" s="126"/>
      <c r="OX491" s="126"/>
      <c r="OY491" s="126"/>
      <c r="OZ491" s="126"/>
      <c r="PA491" s="126"/>
      <c r="PB491" s="126"/>
      <c r="PC491" s="126"/>
      <c r="PD491" s="126"/>
      <c r="PE491" s="126"/>
      <c r="PF491" s="126"/>
      <c r="PG491" s="126"/>
      <c r="PH491" s="126"/>
      <c r="PI491" s="126"/>
      <c r="PJ491" s="126"/>
      <c r="PK491" s="126"/>
      <c r="PL491" s="126"/>
      <c r="PM491" s="126"/>
      <c r="PN491" s="126"/>
      <c r="PO491" s="126"/>
      <c r="PP491" s="126"/>
      <c r="PQ491" s="126"/>
      <c r="PR491" s="126"/>
      <c r="PS491" s="126"/>
      <c r="PT491" s="126"/>
      <c r="PU491" s="126"/>
      <c r="PV491" s="126"/>
      <c r="PW491" s="126"/>
      <c r="PX491" s="126"/>
      <c r="PY491" s="126"/>
      <c r="PZ491" s="126"/>
      <c r="QA491" s="126"/>
      <c r="QB491" s="126"/>
      <c r="QC491" s="126"/>
      <c r="QD491" s="126"/>
      <c r="QE491" s="126"/>
      <c r="QF491" s="126"/>
      <c r="QG491" s="126"/>
      <c r="QH491" s="126"/>
      <c r="QI491" s="126"/>
      <c r="QJ491" s="126"/>
      <c r="QK491" s="126"/>
      <c r="QL491" s="126"/>
      <c r="QM491" s="126"/>
      <c r="QN491" s="126"/>
      <c r="QO491" s="126"/>
      <c r="QP491" s="126"/>
      <c r="QQ491" s="126"/>
      <c r="QR491" s="126"/>
      <c r="QS491" s="126"/>
      <c r="QT491" s="126"/>
      <c r="QU491" s="126"/>
    </row>
    <row r="492" spans="1:463" ht="15" customHeight="1" outlineLevel="1">
      <c r="C492" s="98" t="s">
        <v>647</v>
      </c>
      <c r="D492" s="37"/>
      <c r="E492" s="43" t="s">
        <v>470</v>
      </c>
      <c r="F492" s="37"/>
      <c r="G492" s="37"/>
      <c r="H492" s="63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27"/>
      <c r="AI492" s="127"/>
      <c r="AJ492" s="127"/>
      <c r="AK492" s="127"/>
      <c r="AL492" s="127"/>
      <c r="AM492" s="127"/>
      <c r="AN492" s="127"/>
      <c r="AO492" s="127"/>
      <c r="AP492" s="127"/>
      <c r="AQ492" s="127"/>
      <c r="AR492" s="127"/>
      <c r="AS492" s="127"/>
      <c r="AT492" s="127"/>
      <c r="AU492" s="127"/>
      <c r="AV492" s="127"/>
      <c r="AW492" s="127"/>
      <c r="AX492" s="127"/>
      <c r="AY492" s="127"/>
      <c r="AZ492" s="127"/>
      <c r="BA492" s="127"/>
      <c r="BB492" s="127"/>
      <c r="BC492" s="127"/>
      <c r="BD492" s="127"/>
      <c r="BE492" s="127"/>
      <c r="BF492" s="127"/>
      <c r="BG492" s="127"/>
      <c r="BH492" s="127"/>
      <c r="BI492" s="127"/>
      <c r="BJ492" s="127"/>
      <c r="BK492" s="127"/>
      <c r="BL492" s="127"/>
      <c r="BM492" s="127"/>
      <c r="BN492" s="127"/>
      <c r="BO492" s="127"/>
      <c r="BP492" s="127"/>
      <c r="BQ492" s="127"/>
      <c r="BR492" s="127"/>
      <c r="BS492" s="127"/>
      <c r="BT492" s="127"/>
      <c r="BU492" s="127"/>
      <c r="BV492" s="127"/>
      <c r="BW492" s="127"/>
      <c r="BX492" s="127"/>
      <c r="BY492" s="127"/>
      <c r="BZ492" s="127"/>
      <c r="CA492" s="127"/>
      <c r="CB492" s="127"/>
      <c r="CC492" s="127"/>
      <c r="CD492" s="127"/>
      <c r="CE492" s="127"/>
      <c r="CF492" s="127"/>
      <c r="CG492" s="127"/>
      <c r="CH492" s="127"/>
      <c r="CI492" s="127"/>
      <c r="CJ492" s="127"/>
      <c r="CK492" s="127"/>
      <c r="CL492" s="127"/>
      <c r="CM492" s="127"/>
      <c r="CN492" s="127"/>
      <c r="CO492" s="127"/>
      <c r="CP492" s="127"/>
      <c r="CQ492" s="127"/>
      <c r="CR492" s="127"/>
      <c r="CS492" s="127"/>
      <c r="CT492" s="127"/>
      <c r="CU492" s="127"/>
      <c r="CV492" s="127"/>
      <c r="CW492" s="127"/>
      <c r="CX492" s="127"/>
      <c r="CY492" s="127"/>
      <c r="CZ492" s="127"/>
      <c r="DA492" s="127"/>
      <c r="DB492" s="127"/>
      <c r="DC492" s="127"/>
      <c r="DD492" s="127"/>
      <c r="DE492" s="127"/>
      <c r="DF492" s="127"/>
      <c r="DG492" s="127"/>
      <c r="DH492" s="127"/>
      <c r="DI492" s="127"/>
      <c r="DJ492" s="127"/>
      <c r="DK492" s="127"/>
      <c r="DL492" s="127"/>
      <c r="DM492" s="127"/>
      <c r="DN492" s="127"/>
      <c r="DO492" s="127"/>
      <c r="DP492" s="127"/>
      <c r="DQ492" s="127"/>
      <c r="DR492" s="127"/>
      <c r="DS492" s="127"/>
      <c r="DT492" s="127"/>
      <c r="DU492" s="127"/>
      <c r="DV492" s="127"/>
      <c r="DW492" s="127"/>
      <c r="DX492" s="127"/>
      <c r="DY492" s="127"/>
      <c r="DZ492" s="127"/>
      <c r="EA492" s="127"/>
      <c r="EB492" s="127"/>
      <c r="EC492" s="127"/>
      <c r="ED492" s="127"/>
      <c r="EE492" s="127"/>
      <c r="EF492" s="127"/>
      <c r="EG492" s="127"/>
      <c r="EH492" s="127"/>
      <c r="EI492" s="127"/>
      <c r="EJ492" s="127"/>
      <c r="EK492" s="127"/>
      <c r="EL492" s="127"/>
      <c r="EM492" s="127"/>
      <c r="EN492" s="127"/>
      <c r="EO492" s="127"/>
      <c r="EP492" s="127"/>
      <c r="EQ492" s="127"/>
      <c r="ER492" s="127"/>
      <c r="ES492" s="127"/>
      <c r="ET492" s="127"/>
      <c r="EU492" s="127"/>
      <c r="EV492" s="127"/>
      <c r="EW492" s="127"/>
      <c r="EX492" s="127"/>
      <c r="EY492" s="127"/>
      <c r="EZ492" s="127"/>
      <c r="FA492" s="127"/>
      <c r="FB492" s="127"/>
      <c r="FC492" s="127"/>
      <c r="FD492" s="127"/>
      <c r="FE492" s="127"/>
      <c r="FF492" s="127"/>
      <c r="FG492" s="127"/>
      <c r="FH492" s="127"/>
      <c r="FI492" s="127"/>
      <c r="FJ492" s="127"/>
      <c r="FK492" s="127"/>
      <c r="FL492" s="127"/>
      <c r="FM492" s="127"/>
      <c r="FN492" s="127"/>
      <c r="FO492" s="127"/>
      <c r="FP492" s="127"/>
      <c r="FQ492" s="127"/>
      <c r="FR492" s="127"/>
      <c r="FS492" s="127"/>
      <c r="FT492" s="127"/>
      <c r="FU492" s="127"/>
      <c r="FV492" s="127"/>
      <c r="FW492" s="127"/>
      <c r="FX492" s="127"/>
      <c r="FY492" s="127"/>
      <c r="FZ492" s="127"/>
      <c r="GA492" s="127"/>
      <c r="GB492" s="127"/>
      <c r="GC492" s="127"/>
      <c r="GD492" s="127"/>
      <c r="GE492" s="127"/>
      <c r="GF492" s="127"/>
      <c r="GG492" s="127"/>
      <c r="GH492" s="127"/>
      <c r="GI492" s="127"/>
      <c r="GJ492" s="127"/>
      <c r="GK492" s="127"/>
      <c r="GL492" s="127"/>
      <c r="GM492" s="127"/>
      <c r="GN492" s="127"/>
      <c r="GO492" s="127"/>
      <c r="GP492" s="127"/>
      <c r="GQ492" s="127"/>
      <c r="GR492" s="127"/>
      <c r="GS492" s="127"/>
      <c r="GT492" s="127"/>
      <c r="GU492" s="127"/>
      <c r="GV492" s="127"/>
      <c r="GW492" s="127"/>
      <c r="GX492" s="127"/>
      <c r="GY492" s="127"/>
      <c r="GZ492" s="127"/>
      <c r="HA492" s="127"/>
      <c r="HB492" s="127"/>
      <c r="HC492" s="127"/>
      <c r="HD492" s="127"/>
      <c r="HE492" s="127"/>
      <c r="HF492" s="127"/>
      <c r="HG492" s="127"/>
      <c r="HH492" s="127"/>
      <c r="HI492" s="127"/>
      <c r="HJ492" s="127"/>
      <c r="HK492" s="127"/>
      <c r="HL492" s="127"/>
      <c r="HM492" s="127"/>
      <c r="HN492" s="127"/>
      <c r="HO492" s="127"/>
      <c r="HP492" s="127"/>
      <c r="HQ492" s="127"/>
      <c r="HR492" s="127"/>
      <c r="HS492" s="127"/>
      <c r="HT492" s="127"/>
      <c r="HU492" s="127"/>
      <c r="HV492" s="127"/>
      <c r="HW492" s="127"/>
      <c r="HX492" s="127"/>
      <c r="HY492" s="127"/>
      <c r="HZ492" s="127"/>
      <c r="IA492" s="127"/>
      <c r="IB492" s="127"/>
      <c r="IC492" s="127"/>
      <c r="ID492" s="127"/>
      <c r="IE492" s="127"/>
      <c r="IF492" s="127"/>
      <c r="IG492" s="127"/>
      <c r="IH492" s="127"/>
      <c r="II492" s="127"/>
      <c r="IJ492" s="127"/>
      <c r="IK492" s="127"/>
      <c r="IL492" s="127"/>
      <c r="IM492" s="127"/>
      <c r="IN492" s="127"/>
      <c r="IO492" s="127"/>
      <c r="IP492" s="127"/>
      <c r="IQ492" s="127"/>
      <c r="IR492" s="127"/>
      <c r="IS492" s="127"/>
      <c r="IT492" s="127"/>
      <c r="IU492" s="127"/>
      <c r="IV492" s="127"/>
      <c r="IW492" s="127"/>
      <c r="IX492" s="127"/>
      <c r="IY492" s="127"/>
      <c r="IZ492" s="127"/>
      <c r="JA492" s="127"/>
      <c r="JB492" s="127"/>
      <c r="JC492" s="127"/>
      <c r="JD492" s="127"/>
      <c r="JE492" s="127"/>
      <c r="JF492" s="127"/>
      <c r="JG492" s="127"/>
      <c r="JH492" s="127"/>
      <c r="JI492" s="127"/>
      <c r="JJ492" s="127"/>
      <c r="JK492" s="127"/>
      <c r="JL492" s="127"/>
      <c r="JM492" s="127"/>
      <c r="JN492" s="127"/>
      <c r="JO492" s="127"/>
      <c r="JP492" s="127"/>
      <c r="JQ492" s="127"/>
      <c r="JR492" s="127"/>
      <c r="JS492" s="127"/>
      <c r="JT492" s="127"/>
      <c r="JU492" s="127"/>
      <c r="JV492" s="127"/>
      <c r="JW492" s="127"/>
      <c r="JX492" s="127"/>
      <c r="JY492" s="127"/>
      <c r="JZ492" s="127"/>
      <c r="KA492" s="127"/>
      <c r="KB492" s="127"/>
      <c r="KC492" s="127"/>
      <c r="KD492" s="127"/>
      <c r="KE492" s="127"/>
      <c r="KF492" s="127"/>
      <c r="KG492" s="127"/>
      <c r="KH492" s="127"/>
      <c r="KI492" s="127"/>
      <c r="KJ492" s="127"/>
      <c r="KK492" s="127"/>
      <c r="KL492" s="127"/>
      <c r="KM492" s="127"/>
      <c r="KN492" s="127"/>
      <c r="KO492" s="127"/>
      <c r="KP492" s="127"/>
      <c r="KQ492" s="127"/>
      <c r="KR492" s="127"/>
      <c r="KS492" s="127"/>
      <c r="KT492" s="127"/>
      <c r="KU492" s="127"/>
      <c r="KV492" s="127"/>
      <c r="KW492" s="127"/>
      <c r="KX492" s="127"/>
      <c r="KY492" s="127"/>
      <c r="KZ492" s="127"/>
      <c r="LA492" s="127"/>
      <c r="LB492" s="127"/>
      <c r="LC492" s="127"/>
      <c r="LD492" s="127"/>
      <c r="LE492" s="127"/>
      <c r="LF492" s="127"/>
      <c r="LG492" s="127"/>
      <c r="LH492" s="127"/>
      <c r="LI492" s="127"/>
      <c r="LJ492" s="127"/>
      <c r="LK492" s="127"/>
      <c r="LL492" s="127"/>
      <c r="LM492" s="127"/>
      <c r="LN492" s="127"/>
      <c r="LO492" s="127"/>
      <c r="LP492" s="127"/>
      <c r="LQ492" s="127"/>
      <c r="LR492" s="127"/>
      <c r="LS492" s="127"/>
      <c r="LT492" s="127"/>
      <c r="LU492" s="127"/>
      <c r="LV492" s="127"/>
      <c r="LW492" s="127"/>
      <c r="LX492" s="127"/>
      <c r="LY492" s="127"/>
      <c r="LZ492" s="127"/>
      <c r="MA492" s="127"/>
      <c r="MB492" s="127"/>
      <c r="MC492" s="127"/>
      <c r="MD492" s="127"/>
      <c r="ME492" s="127"/>
      <c r="MF492" s="127"/>
      <c r="MG492" s="127"/>
      <c r="MH492" s="127"/>
      <c r="MI492" s="127"/>
      <c r="MJ492" s="127"/>
      <c r="MK492" s="127"/>
      <c r="ML492" s="127"/>
      <c r="MM492" s="127"/>
      <c r="MN492" s="127"/>
      <c r="MO492" s="127"/>
      <c r="MP492" s="127"/>
      <c r="MQ492" s="127"/>
      <c r="MR492" s="127"/>
      <c r="MS492" s="127"/>
      <c r="MT492" s="127"/>
      <c r="MU492" s="127"/>
      <c r="MV492" s="127"/>
      <c r="MW492" s="127"/>
      <c r="MX492" s="127"/>
      <c r="MY492" s="127"/>
      <c r="MZ492" s="127"/>
      <c r="NA492" s="127"/>
      <c r="NB492" s="127"/>
      <c r="NC492" s="127"/>
      <c r="ND492" s="127"/>
      <c r="NE492" s="127"/>
      <c r="NF492" s="127"/>
      <c r="NG492" s="127"/>
      <c r="NH492" s="127"/>
      <c r="NI492" s="127"/>
      <c r="NJ492" s="127"/>
      <c r="NK492" s="127"/>
      <c r="NL492" s="127"/>
      <c r="NM492" s="127"/>
      <c r="NN492" s="127"/>
      <c r="NO492" s="127"/>
      <c r="NP492" s="127"/>
      <c r="NQ492" s="127"/>
      <c r="NR492" s="127"/>
      <c r="NS492" s="127"/>
      <c r="NT492" s="127"/>
      <c r="NU492" s="127"/>
      <c r="NV492" s="127"/>
      <c r="NW492" s="127"/>
      <c r="NX492" s="127"/>
      <c r="NY492" s="127"/>
      <c r="NZ492" s="127"/>
      <c r="OA492" s="127"/>
      <c r="OB492" s="127"/>
      <c r="OC492" s="127"/>
      <c r="OD492" s="127"/>
      <c r="OE492" s="127"/>
      <c r="OF492" s="127"/>
      <c r="OG492" s="127"/>
      <c r="OH492" s="127"/>
      <c r="OI492" s="127"/>
      <c r="OJ492" s="127"/>
      <c r="OK492" s="127"/>
      <c r="OL492" s="127"/>
      <c r="OM492" s="127"/>
      <c r="ON492" s="127"/>
      <c r="OO492" s="127"/>
      <c r="OP492" s="127"/>
      <c r="OQ492" s="127"/>
      <c r="OR492" s="127"/>
      <c r="OS492" s="127"/>
      <c r="OT492" s="127"/>
      <c r="OU492" s="127"/>
      <c r="OV492" s="127"/>
      <c r="OW492" s="127"/>
      <c r="OX492" s="127"/>
      <c r="OY492" s="127"/>
      <c r="OZ492" s="127"/>
      <c r="PA492" s="127"/>
      <c r="PB492" s="127"/>
      <c r="PC492" s="127"/>
      <c r="PD492" s="127"/>
      <c r="PE492" s="127"/>
      <c r="PF492" s="127"/>
      <c r="PG492" s="127"/>
      <c r="PH492" s="127"/>
      <c r="PI492" s="127"/>
      <c r="PJ492" s="127"/>
      <c r="PK492" s="127"/>
      <c r="PL492" s="127"/>
      <c r="PM492" s="127"/>
      <c r="PN492" s="127"/>
      <c r="PO492" s="127"/>
      <c r="PP492" s="127"/>
      <c r="PQ492" s="127"/>
      <c r="PR492" s="127"/>
      <c r="PS492" s="127"/>
      <c r="PT492" s="127"/>
      <c r="PU492" s="127"/>
      <c r="PV492" s="127"/>
      <c r="PW492" s="127"/>
      <c r="PX492" s="127"/>
      <c r="PY492" s="127"/>
      <c r="PZ492" s="127"/>
      <c r="QA492" s="127"/>
      <c r="QB492" s="127"/>
      <c r="QC492" s="127"/>
      <c r="QD492" s="127"/>
      <c r="QE492" s="127"/>
      <c r="QF492" s="127"/>
      <c r="QG492" s="127"/>
      <c r="QH492" s="127"/>
      <c r="QI492" s="127"/>
      <c r="QJ492" s="127"/>
      <c r="QK492" s="127"/>
      <c r="QL492" s="127"/>
      <c r="QM492" s="127"/>
      <c r="QN492" s="127"/>
      <c r="QO492" s="127"/>
      <c r="QP492" s="127"/>
      <c r="QQ492" s="127"/>
      <c r="QR492" s="127"/>
      <c r="QS492" s="127"/>
      <c r="QT492" s="127"/>
      <c r="QU492" s="127"/>
    </row>
    <row r="493" spans="1:463" ht="15" customHeight="1" outlineLevel="1">
      <c r="C493" s="15" t="s">
        <v>648</v>
      </c>
      <c r="E493" s="44" t="s">
        <v>470</v>
      </c>
      <c r="H493" s="4"/>
      <c r="I493" s="126">
        <f t="shared" ref="I493:N493" si="1721">IF(COUNTIF(I490:I492, 0)&gt;0, 0, 1)</f>
        <v>0</v>
      </c>
      <c r="J493" s="126">
        <f t="shared" si="1721"/>
        <v>0</v>
      </c>
      <c r="K493" s="126">
        <f t="shared" si="1721"/>
        <v>0</v>
      </c>
      <c r="L493" s="126">
        <f t="shared" si="1721"/>
        <v>0</v>
      </c>
      <c r="M493" s="126">
        <f t="shared" si="1721"/>
        <v>0</v>
      </c>
      <c r="N493" s="126">
        <f t="shared" si="1721"/>
        <v>0</v>
      </c>
      <c r="O493" s="126">
        <f t="shared" ref="O493:BZ493" si="1722">IF(COUNTIF(O490:O492, 0)&gt;0, 0, 1)</f>
        <v>0</v>
      </c>
      <c r="P493" s="126">
        <f t="shared" si="1722"/>
        <v>0</v>
      </c>
      <c r="Q493" s="126">
        <f t="shared" si="1722"/>
        <v>0</v>
      </c>
      <c r="R493" s="126">
        <f t="shared" si="1722"/>
        <v>0</v>
      </c>
      <c r="S493" s="126">
        <f t="shared" si="1722"/>
        <v>0</v>
      </c>
      <c r="T493" s="126">
        <f t="shared" si="1722"/>
        <v>0</v>
      </c>
      <c r="U493" s="126">
        <f t="shared" si="1722"/>
        <v>0</v>
      </c>
      <c r="V493" s="126">
        <f t="shared" si="1722"/>
        <v>0</v>
      </c>
      <c r="W493" s="126">
        <f t="shared" si="1722"/>
        <v>0</v>
      </c>
      <c r="X493" s="126">
        <f t="shared" si="1722"/>
        <v>0</v>
      </c>
      <c r="Y493" s="126">
        <f t="shared" si="1722"/>
        <v>0</v>
      </c>
      <c r="Z493" s="126">
        <f t="shared" si="1722"/>
        <v>0</v>
      </c>
      <c r="AA493" s="126">
        <f t="shared" si="1722"/>
        <v>0</v>
      </c>
      <c r="AB493" s="126">
        <f t="shared" si="1722"/>
        <v>0</v>
      </c>
      <c r="AC493" s="126">
        <f t="shared" si="1722"/>
        <v>0</v>
      </c>
      <c r="AD493" s="126">
        <f t="shared" si="1722"/>
        <v>0</v>
      </c>
      <c r="AE493" s="126">
        <f t="shared" si="1722"/>
        <v>0</v>
      </c>
      <c r="AF493" s="126">
        <f t="shared" si="1722"/>
        <v>0</v>
      </c>
      <c r="AG493" s="126">
        <f t="shared" si="1722"/>
        <v>0</v>
      </c>
      <c r="AH493" s="126">
        <f t="shared" si="1722"/>
        <v>0</v>
      </c>
      <c r="AI493" s="126">
        <f t="shared" si="1722"/>
        <v>0</v>
      </c>
      <c r="AJ493" s="126">
        <f t="shared" si="1722"/>
        <v>0</v>
      </c>
      <c r="AK493" s="126">
        <f t="shared" si="1722"/>
        <v>0</v>
      </c>
      <c r="AL493" s="126">
        <f t="shared" si="1722"/>
        <v>0</v>
      </c>
      <c r="AM493" s="126">
        <f t="shared" si="1722"/>
        <v>0</v>
      </c>
      <c r="AN493" s="126">
        <f t="shared" si="1722"/>
        <v>0</v>
      </c>
      <c r="AO493" s="126">
        <f t="shared" si="1722"/>
        <v>0</v>
      </c>
      <c r="AP493" s="126">
        <f t="shared" si="1722"/>
        <v>0</v>
      </c>
      <c r="AQ493" s="126">
        <f t="shared" si="1722"/>
        <v>0</v>
      </c>
      <c r="AR493" s="126">
        <f t="shared" si="1722"/>
        <v>0</v>
      </c>
      <c r="AS493" s="126">
        <f t="shared" si="1722"/>
        <v>0</v>
      </c>
      <c r="AT493" s="126">
        <f t="shared" si="1722"/>
        <v>0</v>
      </c>
      <c r="AU493" s="126">
        <f t="shared" si="1722"/>
        <v>0</v>
      </c>
      <c r="AV493" s="126">
        <f t="shared" si="1722"/>
        <v>0</v>
      </c>
      <c r="AW493" s="126">
        <f t="shared" si="1722"/>
        <v>0</v>
      </c>
      <c r="AX493" s="126">
        <f t="shared" si="1722"/>
        <v>0</v>
      </c>
      <c r="AY493" s="126">
        <f t="shared" si="1722"/>
        <v>0</v>
      </c>
      <c r="AZ493" s="126">
        <f t="shared" si="1722"/>
        <v>0</v>
      </c>
      <c r="BA493" s="126">
        <f t="shared" si="1722"/>
        <v>0</v>
      </c>
      <c r="BB493" s="126">
        <f t="shared" si="1722"/>
        <v>0</v>
      </c>
      <c r="BC493" s="126">
        <f t="shared" si="1722"/>
        <v>0</v>
      </c>
      <c r="BD493" s="126">
        <f t="shared" si="1722"/>
        <v>0</v>
      </c>
      <c r="BE493" s="126">
        <f t="shared" si="1722"/>
        <v>0</v>
      </c>
      <c r="BF493" s="126">
        <f t="shared" si="1722"/>
        <v>0</v>
      </c>
      <c r="BG493" s="126">
        <f t="shared" si="1722"/>
        <v>0</v>
      </c>
      <c r="BH493" s="126">
        <f t="shared" si="1722"/>
        <v>0</v>
      </c>
      <c r="BI493" s="126">
        <f t="shared" si="1722"/>
        <v>0</v>
      </c>
      <c r="BJ493" s="126">
        <f t="shared" si="1722"/>
        <v>0</v>
      </c>
      <c r="BK493" s="126">
        <f t="shared" si="1722"/>
        <v>0</v>
      </c>
      <c r="BL493" s="126">
        <f t="shared" si="1722"/>
        <v>0</v>
      </c>
      <c r="BM493" s="126">
        <f t="shared" si="1722"/>
        <v>0</v>
      </c>
      <c r="BN493" s="126">
        <f t="shared" si="1722"/>
        <v>0</v>
      </c>
      <c r="BO493" s="126">
        <f t="shared" si="1722"/>
        <v>0</v>
      </c>
      <c r="BP493" s="126">
        <f t="shared" si="1722"/>
        <v>0</v>
      </c>
      <c r="BQ493" s="126">
        <f t="shared" si="1722"/>
        <v>0</v>
      </c>
      <c r="BR493" s="126">
        <f t="shared" si="1722"/>
        <v>0</v>
      </c>
      <c r="BS493" s="126">
        <f t="shared" si="1722"/>
        <v>0</v>
      </c>
      <c r="BT493" s="126">
        <f t="shared" si="1722"/>
        <v>0</v>
      </c>
      <c r="BU493" s="126">
        <f t="shared" si="1722"/>
        <v>0</v>
      </c>
      <c r="BV493" s="126">
        <f t="shared" si="1722"/>
        <v>0</v>
      </c>
      <c r="BW493" s="126">
        <f t="shared" si="1722"/>
        <v>0</v>
      </c>
      <c r="BX493" s="126">
        <f t="shared" si="1722"/>
        <v>0</v>
      </c>
      <c r="BY493" s="126">
        <f t="shared" si="1722"/>
        <v>0</v>
      </c>
      <c r="BZ493" s="126">
        <f t="shared" si="1722"/>
        <v>0</v>
      </c>
      <c r="CA493" s="126">
        <f t="shared" ref="CA493:EL493" si="1723">IF(COUNTIF(CA490:CA492, 0)&gt;0, 0, 1)</f>
        <v>0</v>
      </c>
      <c r="CB493" s="126">
        <f t="shared" si="1723"/>
        <v>0</v>
      </c>
      <c r="CC493" s="126">
        <f t="shared" si="1723"/>
        <v>0</v>
      </c>
      <c r="CD493" s="126">
        <f t="shared" si="1723"/>
        <v>0</v>
      </c>
      <c r="CE493" s="126">
        <f t="shared" si="1723"/>
        <v>0</v>
      </c>
      <c r="CF493" s="126">
        <f t="shared" si="1723"/>
        <v>0</v>
      </c>
      <c r="CG493" s="126">
        <f t="shared" si="1723"/>
        <v>0</v>
      </c>
      <c r="CH493" s="126">
        <f t="shared" si="1723"/>
        <v>0</v>
      </c>
      <c r="CI493" s="126">
        <f t="shared" si="1723"/>
        <v>0</v>
      </c>
      <c r="CJ493" s="126">
        <f t="shared" si="1723"/>
        <v>0</v>
      </c>
      <c r="CK493" s="126">
        <f t="shared" si="1723"/>
        <v>0</v>
      </c>
      <c r="CL493" s="126">
        <f t="shared" si="1723"/>
        <v>0</v>
      </c>
      <c r="CM493" s="126">
        <f t="shared" si="1723"/>
        <v>0</v>
      </c>
      <c r="CN493" s="126">
        <f t="shared" si="1723"/>
        <v>0</v>
      </c>
      <c r="CO493" s="126">
        <f t="shared" si="1723"/>
        <v>0</v>
      </c>
      <c r="CP493" s="126">
        <f t="shared" si="1723"/>
        <v>0</v>
      </c>
      <c r="CQ493" s="126">
        <f t="shared" si="1723"/>
        <v>0</v>
      </c>
      <c r="CR493" s="126">
        <f t="shared" si="1723"/>
        <v>0</v>
      </c>
      <c r="CS493" s="126">
        <f t="shared" si="1723"/>
        <v>0</v>
      </c>
      <c r="CT493" s="126">
        <f t="shared" si="1723"/>
        <v>0</v>
      </c>
      <c r="CU493" s="126">
        <f t="shared" si="1723"/>
        <v>0</v>
      </c>
      <c r="CV493" s="126">
        <f t="shared" si="1723"/>
        <v>0</v>
      </c>
      <c r="CW493" s="126">
        <f t="shared" si="1723"/>
        <v>0</v>
      </c>
      <c r="CX493" s="126">
        <f t="shared" si="1723"/>
        <v>0</v>
      </c>
      <c r="CY493" s="126">
        <f t="shared" si="1723"/>
        <v>0</v>
      </c>
      <c r="CZ493" s="126">
        <f t="shared" si="1723"/>
        <v>0</v>
      </c>
      <c r="DA493" s="126">
        <f t="shared" si="1723"/>
        <v>0</v>
      </c>
      <c r="DB493" s="126">
        <f t="shared" si="1723"/>
        <v>0</v>
      </c>
      <c r="DC493" s="126">
        <f t="shared" si="1723"/>
        <v>0</v>
      </c>
      <c r="DD493" s="126">
        <f t="shared" si="1723"/>
        <v>0</v>
      </c>
      <c r="DE493" s="126">
        <f t="shared" si="1723"/>
        <v>0</v>
      </c>
      <c r="DF493" s="126">
        <f t="shared" si="1723"/>
        <v>0</v>
      </c>
      <c r="DG493" s="126">
        <f t="shared" si="1723"/>
        <v>0</v>
      </c>
      <c r="DH493" s="126">
        <f t="shared" si="1723"/>
        <v>0</v>
      </c>
      <c r="DI493" s="126">
        <f t="shared" si="1723"/>
        <v>0</v>
      </c>
      <c r="DJ493" s="126">
        <f t="shared" si="1723"/>
        <v>0</v>
      </c>
      <c r="DK493" s="126">
        <f t="shared" si="1723"/>
        <v>0</v>
      </c>
      <c r="DL493" s="126">
        <f t="shared" si="1723"/>
        <v>0</v>
      </c>
      <c r="DM493" s="126">
        <f t="shared" si="1723"/>
        <v>0</v>
      </c>
      <c r="DN493" s="126">
        <f t="shared" si="1723"/>
        <v>0</v>
      </c>
      <c r="DO493" s="126">
        <f t="shared" si="1723"/>
        <v>0</v>
      </c>
      <c r="DP493" s="126">
        <f t="shared" si="1723"/>
        <v>0</v>
      </c>
      <c r="DQ493" s="126">
        <f t="shared" si="1723"/>
        <v>0</v>
      </c>
      <c r="DR493" s="126">
        <f t="shared" si="1723"/>
        <v>0</v>
      </c>
      <c r="DS493" s="126">
        <f t="shared" si="1723"/>
        <v>0</v>
      </c>
      <c r="DT493" s="126">
        <f t="shared" si="1723"/>
        <v>0</v>
      </c>
      <c r="DU493" s="126">
        <f t="shared" si="1723"/>
        <v>0</v>
      </c>
      <c r="DV493" s="126">
        <f t="shared" si="1723"/>
        <v>0</v>
      </c>
      <c r="DW493" s="126">
        <f t="shared" si="1723"/>
        <v>0</v>
      </c>
      <c r="DX493" s="126">
        <f t="shared" si="1723"/>
        <v>0</v>
      </c>
      <c r="DY493" s="126">
        <f t="shared" si="1723"/>
        <v>0</v>
      </c>
      <c r="DZ493" s="126">
        <f t="shared" si="1723"/>
        <v>0</v>
      </c>
      <c r="EA493" s="126">
        <f t="shared" si="1723"/>
        <v>0</v>
      </c>
      <c r="EB493" s="126">
        <f t="shared" si="1723"/>
        <v>0</v>
      </c>
      <c r="EC493" s="126">
        <f t="shared" si="1723"/>
        <v>0</v>
      </c>
      <c r="ED493" s="126">
        <f t="shared" si="1723"/>
        <v>0</v>
      </c>
      <c r="EE493" s="126">
        <f t="shared" si="1723"/>
        <v>0</v>
      </c>
      <c r="EF493" s="126">
        <f t="shared" si="1723"/>
        <v>0</v>
      </c>
      <c r="EG493" s="126">
        <f t="shared" si="1723"/>
        <v>0</v>
      </c>
      <c r="EH493" s="126">
        <f t="shared" si="1723"/>
        <v>0</v>
      </c>
      <c r="EI493" s="126">
        <f t="shared" si="1723"/>
        <v>0</v>
      </c>
      <c r="EJ493" s="126">
        <f t="shared" si="1723"/>
        <v>0</v>
      </c>
      <c r="EK493" s="126">
        <f t="shared" si="1723"/>
        <v>0</v>
      </c>
      <c r="EL493" s="126">
        <f t="shared" si="1723"/>
        <v>0</v>
      </c>
      <c r="EM493" s="126">
        <f t="shared" ref="EM493:GX493" si="1724">IF(COUNTIF(EM490:EM492, 0)&gt;0, 0, 1)</f>
        <v>0</v>
      </c>
      <c r="EN493" s="126">
        <f t="shared" si="1724"/>
        <v>0</v>
      </c>
      <c r="EO493" s="126">
        <f t="shared" si="1724"/>
        <v>0</v>
      </c>
      <c r="EP493" s="126">
        <f t="shared" si="1724"/>
        <v>0</v>
      </c>
      <c r="EQ493" s="126">
        <f t="shared" si="1724"/>
        <v>0</v>
      </c>
      <c r="ER493" s="126">
        <f t="shared" si="1724"/>
        <v>0</v>
      </c>
      <c r="ES493" s="126">
        <f t="shared" si="1724"/>
        <v>0</v>
      </c>
      <c r="ET493" s="126">
        <f t="shared" si="1724"/>
        <v>0</v>
      </c>
      <c r="EU493" s="126">
        <f t="shared" si="1724"/>
        <v>0</v>
      </c>
      <c r="EV493" s="126">
        <f t="shared" si="1724"/>
        <v>0</v>
      </c>
      <c r="EW493" s="126">
        <f t="shared" si="1724"/>
        <v>0</v>
      </c>
      <c r="EX493" s="126">
        <f t="shared" si="1724"/>
        <v>0</v>
      </c>
      <c r="EY493" s="126">
        <f t="shared" si="1724"/>
        <v>0</v>
      </c>
      <c r="EZ493" s="126">
        <f t="shared" si="1724"/>
        <v>0</v>
      </c>
      <c r="FA493" s="126">
        <f t="shared" si="1724"/>
        <v>0</v>
      </c>
      <c r="FB493" s="126">
        <f t="shared" si="1724"/>
        <v>0</v>
      </c>
      <c r="FC493" s="126">
        <f t="shared" si="1724"/>
        <v>0</v>
      </c>
      <c r="FD493" s="126">
        <f t="shared" si="1724"/>
        <v>0</v>
      </c>
      <c r="FE493" s="126">
        <f t="shared" si="1724"/>
        <v>0</v>
      </c>
      <c r="FF493" s="126">
        <f t="shared" si="1724"/>
        <v>0</v>
      </c>
      <c r="FG493" s="126">
        <f t="shared" si="1724"/>
        <v>0</v>
      </c>
      <c r="FH493" s="126">
        <f t="shared" si="1724"/>
        <v>0</v>
      </c>
      <c r="FI493" s="126">
        <f t="shared" si="1724"/>
        <v>0</v>
      </c>
      <c r="FJ493" s="126">
        <f t="shared" si="1724"/>
        <v>0</v>
      </c>
      <c r="FK493" s="126">
        <f t="shared" si="1724"/>
        <v>0</v>
      </c>
      <c r="FL493" s="126">
        <f t="shared" si="1724"/>
        <v>0</v>
      </c>
      <c r="FM493" s="126">
        <f t="shared" si="1724"/>
        <v>0</v>
      </c>
      <c r="FN493" s="126">
        <f t="shared" si="1724"/>
        <v>0</v>
      </c>
      <c r="FO493" s="126">
        <f t="shared" si="1724"/>
        <v>0</v>
      </c>
      <c r="FP493" s="126">
        <f t="shared" si="1724"/>
        <v>0</v>
      </c>
      <c r="FQ493" s="126">
        <f t="shared" si="1724"/>
        <v>0</v>
      </c>
      <c r="FR493" s="126">
        <f t="shared" si="1724"/>
        <v>0</v>
      </c>
      <c r="FS493" s="126">
        <f t="shared" si="1724"/>
        <v>0</v>
      </c>
      <c r="FT493" s="126">
        <f t="shared" si="1724"/>
        <v>0</v>
      </c>
      <c r="FU493" s="126">
        <f t="shared" si="1724"/>
        <v>0</v>
      </c>
      <c r="FV493" s="126">
        <f t="shared" si="1724"/>
        <v>0</v>
      </c>
      <c r="FW493" s="126">
        <f t="shared" si="1724"/>
        <v>0</v>
      </c>
      <c r="FX493" s="126">
        <f t="shared" si="1724"/>
        <v>0</v>
      </c>
      <c r="FY493" s="126">
        <f t="shared" si="1724"/>
        <v>0</v>
      </c>
      <c r="FZ493" s="126">
        <f t="shared" si="1724"/>
        <v>0</v>
      </c>
      <c r="GA493" s="126">
        <f t="shared" si="1724"/>
        <v>0</v>
      </c>
      <c r="GB493" s="126">
        <f t="shared" si="1724"/>
        <v>0</v>
      </c>
      <c r="GC493" s="126">
        <f t="shared" si="1724"/>
        <v>0</v>
      </c>
      <c r="GD493" s="126">
        <f t="shared" si="1724"/>
        <v>0</v>
      </c>
      <c r="GE493" s="126">
        <f t="shared" si="1724"/>
        <v>0</v>
      </c>
      <c r="GF493" s="126">
        <f t="shared" si="1724"/>
        <v>0</v>
      </c>
      <c r="GG493" s="126">
        <f t="shared" si="1724"/>
        <v>0</v>
      </c>
      <c r="GH493" s="126">
        <f t="shared" si="1724"/>
        <v>0</v>
      </c>
      <c r="GI493" s="126">
        <f t="shared" si="1724"/>
        <v>0</v>
      </c>
      <c r="GJ493" s="126">
        <f t="shared" si="1724"/>
        <v>0</v>
      </c>
      <c r="GK493" s="126">
        <f t="shared" si="1724"/>
        <v>0</v>
      </c>
      <c r="GL493" s="126">
        <f t="shared" si="1724"/>
        <v>0</v>
      </c>
      <c r="GM493" s="126">
        <f t="shared" si="1724"/>
        <v>0</v>
      </c>
      <c r="GN493" s="126">
        <f t="shared" si="1724"/>
        <v>0</v>
      </c>
      <c r="GO493" s="126">
        <f t="shared" si="1724"/>
        <v>0</v>
      </c>
      <c r="GP493" s="126">
        <f t="shared" si="1724"/>
        <v>0</v>
      </c>
      <c r="GQ493" s="126">
        <f t="shared" si="1724"/>
        <v>0</v>
      </c>
      <c r="GR493" s="126">
        <f t="shared" si="1724"/>
        <v>0</v>
      </c>
      <c r="GS493" s="126">
        <f t="shared" si="1724"/>
        <v>0</v>
      </c>
      <c r="GT493" s="126">
        <f t="shared" si="1724"/>
        <v>0</v>
      </c>
      <c r="GU493" s="126">
        <f t="shared" si="1724"/>
        <v>0</v>
      </c>
      <c r="GV493" s="126">
        <f t="shared" si="1724"/>
        <v>0</v>
      </c>
      <c r="GW493" s="126">
        <f t="shared" si="1724"/>
        <v>0</v>
      </c>
      <c r="GX493" s="126">
        <f t="shared" si="1724"/>
        <v>0</v>
      </c>
      <c r="GY493" s="126">
        <f t="shared" ref="GY493:JJ493" si="1725">IF(COUNTIF(GY490:GY492, 0)&gt;0, 0, 1)</f>
        <v>0</v>
      </c>
      <c r="GZ493" s="126">
        <f t="shared" si="1725"/>
        <v>0</v>
      </c>
      <c r="HA493" s="126">
        <f t="shared" si="1725"/>
        <v>0</v>
      </c>
      <c r="HB493" s="126">
        <f t="shared" si="1725"/>
        <v>0</v>
      </c>
      <c r="HC493" s="126">
        <f t="shared" si="1725"/>
        <v>0</v>
      </c>
      <c r="HD493" s="126">
        <f t="shared" si="1725"/>
        <v>0</v>
      </c>
      <c r="HE493" s="126">
        <f t="shared" si="1725"/>
        <v>0</v>
      </c>
      <c r="HF493" s="126">
        <f t="shared" si="1725"/>
        <v>0</v>
      </c>
      <c r="HG493" s="126">
        <f t="shared" si="1725"/>
        <v>0</v>
      </c>
      <c r="HH493" s="126">
        <f t="shared" si="1725"/>
        <v>0</v>
      </c>
      <c r="HI493" s="126">
        <f t="shared" si="1725"/>
        <v>0</v>
      </c>
      <c r="HJ493" s="126">
        <f t="shared" si="1725"/>
        <v>0</v>
      </c>
      <c r="HK493" s="126">
        <f t="shared" si="1725"/>
        <v>0</v>
      </c>
      <c r="HL493" s="126">
        <f t="shared" si="1725"/>
        <v>0</v>
      </c>
      <c r="HM493" s="126">
        <f t="shared" si="1725"/>
        <v>0</v>
      </c>
      <c r="HN493" s="126">
        <f t="shared" si="1725"/>
        <v>0</v>
      </c>
      <c r="HO493" s="126">
        <f t="shared" si="1725"/>
        <v>0</v>
      </c>
      <c r="HP493" s="126">
        <f t="shared" si="1725"/>
        <v>0</v>
      </c>
      <c r="HQ493" s="126">
        <f t="shared" si="1725"/>
        <v>0</v>
      </c>
      <c r="HR493" s="126">
        <f t="shared" si="1725"/>
        <v>0</v>
      </c>
      <c r="HS493" s="126">
        <f t="shared" si="1725"/>
        <v>0</v>
      </c>
      <c r="HT493" s="126">
        <f t="shared" si="1725"/>
        <v>0</v>
      </c>
      <c r="HU493" s="126">
        <f t="shared" si="1725"/>
        <v>0</v>
      </c>
      <c r="HV493" s="126">
        <f t="shared" si="1725"/>
        <v>0</v>
      </c>
      <c r="HW493" s="126">
        <f t="shared" si="1725"/>
        <v>0</v>
      </c>
      <c r="HX493" s="126">
        <f t="shared" si="1725"/>
        <v>0</v>
      </c>
      <c r="HY493" s="126">
        <f t="shared" si="1725"/>
        <v>0</v>
      </c>
      <c r="HZ493" s="126">
        <f t="shared" si="1725"/>
        <v>0</v>
      </c>
      <c r="IA493" s="126">
        <f t="shared" si="1725"/>
        <v>0</v>
      </c>
      <c r="IB493" s="126">
        <f t="shared" si="1725"/>
        <v>0</v>
      </c>
      <c r="IC493" s="126">
        <f t="shared" si="1725"/>
        <v>0</v>
      </c>
      <c r="ID493" s="126">
        <f t="shared" si="1725"/>
        <v>0</v>
      </c>
      <c r="IE493" s="126">
        <f t="shared" si="1725"/>
        <v>0</v>
      </c>
      <c r="IF493" s="126">
        <f t="shared" si="1725"/>
        <v>0</v>
      </c>
      <c r="IG493" s="126">
        <f t="shared" si="1725"/>
        <v>0</v>
      </c>
      <c r="IH493" s="126">
        <f t="shared" si="1725"/>
        <v>0</v>
      </c>
      <c r="II493" s="126">
        <f t="shared" si="1725"/>
        <v>0</v>
      </c>
      <c r="IJ493" s="126">
        <f t="shared" si="1725"/>
        <v>0</v>
      </c>
      <c r="IK493" s="126">
        <f t="shared" si="1725"/>
        <v>0</v>
      </c>
      <c r="IL493" s="126">
        <f t="shared" si="1725"/>
        <v>0</v>
      </c>
      <c r="IM493" s="126">
        <f t="shared" si="1725"/>
        <v>0</v>
      </c>
      <c r="IN493" s="126">
        <f t="shared" si="1725"/>
        <v>0</v>
      </c>
      <c r="IO493" s="126">
        <f t="shared" si="1725"/>
        <v>0</v>
      </c>
      <c r="IP493" s="126">
        <f t="shared" si="1725"/>
        <v>0</v>
      </c>
      <c r="IQ493" s="126">
        <f t="shared" si="1725"/>
        <v>0</v>
      </c>
      <c r="IR493" s="126">
        <f t="shared" si="1725"/>
        <v>0</v>
      </c>
      <c r="IS493" s="126">
        <f t="shared" si="1725"/>
        <v>0</v>
      </c>
      <c r="IT493" s="126">
        <f t="shared" si="1725"/>
        <v>0</v>
      </c>
      <c r="IU493" s="126">
        <f t="shared" si="1725"/>
        <v>0</v>
      </c>
      <c r="IV493" s="126">
        <f t="shared" si="1725"/>
        <v>0</v>
      </c>
      <c r="IW493" s="126">
        <f t="shared" si="1725"/>
        <v>0</v>
      </c>
      <c r="IX493" s="126">
        <f t="shared" si="1725"/>
        <v>0</v>
      </c>
      <c r="IY493" s="126">
        <f t="shared" si="1725"/>
        <v>0</v>
      </c>
      <c r="IZ493" s="126">
        <f t="shared" si="1725"/>
        <v>0</v>
      </c>
      <c r="JA493" s="126">
        <f t="shared" si="1725"/>
        <v>0</v>
      </c>
      <c r="JB493" s="126">
        <f t="shared" si="1725"/>
        <v>0</v>
      </c>
      <c r="JC493" s="126">
        <f t="shared" si="1725"/>
        <v>0</v>
      </c>
      <c r="JD493" s="126">
        <f t="shared" si="1725"/>
        <v>0</v>
      </c>
      <c r="JE493" s="126">
        <f t="shared" si="1725"/>
        <v>0</v>
      </c>
      <c r="JF493" s="126">
        <f t="shared" si="1725"/>
        <v>0</v>
      </c>
      <c r="JG493" s="126">
        <f t="shared" si="1725"/>
        <v>0</v>
      </c>
      <c r="JH493" s="126">
        <f t="shared" si="1725"/>
        <v>0</v>
      </c>
      <c r="JI493" s="126">
        <f t="shared" si="1725"/>
        <v>0</v>
      </c>
      <c r="JJ493" s="126">
        <f t="shared" si="1725"/>
        <v>0</v>
      </c>
      <c r="JK493" s="126">
        <f t="shared" ref="JK493:KP493" si="1726">IF(COUNTIF(JK490:JK492, 0)&gt;0, 0, 1)</f>
        <v>0</v>
      </c>
      <c r="JL493" s="126">
        <f t="shared" si="1726"/>
        <v>0</v>
      </c>
      <c r="JM493" s="126">
        <f t="shared" si="1726"/>
        <v>0</v>
      </c>
      <c r="JN493" s="126">
        <f t="shared" si="1726"/>
        <v>0</v>
      </c>
      <c r="JO493" s="126">
        <f t="shared" si="1726"/>
        <v>0</v>
      </c>
      <c r="JP493" s="126">
        <f t="shared" si="1726"/>
        <v>0</v>
      </c>
      <c r="JQ493" s="126">
        <f t="shared" si="1726"/>
        <v>0</v>
      </c>
      <c r="JR493" s="126">
        <f t="shared" si="1726"/>
        <v>0</v>
      </c>
      <c r="JS493" s="126">
        <f t="shared" si="1726"/>
        <v>0</v>
      </c>
      <c r="JT493" s="126">
        <f t="shared" si="1726"/>
        <v>0</v>
      </c>
      <c r="JU493" s="126">
        <f t="shared" si="1726"/>
        <v>0</v>
      </c>
      <c r="JV493" s="126">
        <f t="shared" si="1726"/>
        <v>0</v>
      </c>
      <c r="JW493" s="126">
        <f t="shared" si="1726"/>
        <v>0</v>
      </c>
      <c r="JX493" s="126">
        <f t="shared" si="1726"/>
        <v>0</v>
      </c>
      <c r="JY493" s="126">
        <f t="shared" si="1726"/>
        <v>0</v>
      </c>
      <c r="JZ493" s="126">
        <f t="shared" si="1726"/>
        <v>0</v>
      </c>
      <c r="KA493" s="126">
        <f t="shared" si="1726"/>
        <v>0</v>
      </c>
      <c r="KB493" s="126">
        <f t="shared" si="1726"/>
        <v>0</v>
      </c>
      <c r="KC493" s="126">
        <f t="shared" si="1726"/>
        <v>0</v>
      </c>
      <c r="KD493" s="126">
        <f t="shared" si="1726"/>
        <v>0</v>
      </c>
      <c r="KE493" s="126">
        <f t="shared" si="1726"/>
        <v>0</v>
      </c>
      <c r="KF493" s="126">
        <f t="shared" si="1726"/>
        <v>0</v>
      </c>
      <c r="KG493" s="126">
        <f t="shared" si="1726"/>
        <v>0</v>
      </c>
      <c r="KH493" s="126">
        <f t="shared" si="1726"/>
        <v>0</v>
      </c>
      <c r="KI493" s="126">
        <f t="shared" si="1726"/>
        <v>0</v>
      </c>
      <c r="KJ493" s="126">
        <f t="shared" si="1726"/>
        <v>0</v>
      </c>
      <c r="KK493" s="126">
        <f t="shared" si="1726"/>
        <v>0</v>
      </c>
      <c r="KL493" s="126">
        <f t="shared" si="1726"/>
        <v>0</v>
      </c>
      <c r="KM493" s="126">
        <f t="shared" si="1726"/>
        <v>0</v>
      </c>
      <c r="KN493" s="126">
        <f t="shared" si="1726"/>
        <v>0</v>
      </c>
      <c r="KO493" s="126">
        <f t="shared" si="1726"/>
        <v>0</v>
      </c>
      <c r="KP493" s="126">
        <f t="shared" si="1726"/>
        <v>0</v>
      </c>
      <c r="KQ493" s="126">
        <f t="shared" ref="KQ493:LT493" si="1727">IF(COUNTIF(KQ490:KQ492, 0)&gt;0, 0, 1)</f>
        <v>0</v>
      </c>
      <c r="KR493" s="126">
        <f t="shared" si="1727"/>
        <v>0</v>
      </c>
      <c r="KS493" s="126">
        <f t="shared" si="1727"/>
        <v>0</v>
      </c>
      <c r="KT493" s="126">
        <f t="shared" si="1727"/>
        <v>0</v>
      </c>
      <c r="KU493" s="126">
        <f t="shared" si="1727"/>
        <v>0</v>
      </c>
      <c r="KV493" s="126">
        <f t="shared" si="1727"/>
        <v>0</v>
      </c>
      <c r="KW493" s="126">
        <f t="shared" si="1727"/>
        <v>0</v>
      </c>
      <c r="KX493" s="126">
        <f t="shared" si="1727"/>
        <v>0</v>
      </c>
      <c r="KY493" s="126">
        <f t="shared" si="1727"/>
        <v>0</v>
      </c>
      <c r="KZ493" s="126">
        <f t="shared" si="1727"/>
        <v>0</v>
      </c>
      <c r="LA493" s="126">
        <f t="shared" si="1727"/>
        <v>0</v>
      </c>
      <c r="LB493" s="126">
        <f t="shared" si="1727"/>
        <v>0</v>
      </c>
      <c r="LC493" s="126">
        <f t="shared" si="1727"/>
        <v>0</v>
      </c>
      <c r="LD493" s="126">
        <f t="shared" si="1727"/>
        <v>0</v>
      </c>
      <c r="LE493" s="126">
        <f t="shared" si="1727"/>
        <v>0</v>
      </c>
      <c r="LF493" s="126">
        <f t="shared" si="1727"/>
        <v>0</v>
      </c>
      <c r="LG493" s="126">
        <f t="shared" si="1727"/>
        <v>0</v>
      </c>
      <c r="LH493" s="126">
        <f t="shared" si="1727"/>
        <v>0</v>
      </c>
      <c r="LI493" s="126">
        <f t="shared" si="1727"/>
        <v>0</v>
      </c>
      <c r="LJ493" s="126">
        <f t="shared" si="1727"/>
        <v>0</v>
      </c>
      <c r="LK493" s="126">
        <f t="shared" si="1727"/>
        <v>0</v>
      </c>
      <c r="LL493" s="126">
        <f t="shared" si="1727"/>
        <v>0</v>
      </c>
      <c r="LM493" s="126">
        <f t="shared" si="1727"/>
        <v>0</v>
      </c>
      <c r="LN493" s="126">
        <f t="shared" si="1727"/>
        <v>0</v>
      </c>
      <c r="LO493" s="126">
        <f t="shared" si="1727"/>
        <v>0</v>
      </c>
      <c r="LP493" s="126">
        <f t="shared" si="1727"/>
        <v>0</v>
      </c>
      <c r="LQ493" s="126">
        <f t="shared" si="1727"/>
        <v>0</v>
      </c>
      <c r="LR493" s="126">
        <f t="shared" si="1727"/>
        <v>0</v>
      </c>
      <c r="LS493" s="126">
        <f t="shared" si="1727"/>
        <v>0</v>
      </c>
      <c r="LT493" s="126">
        <f t="shared" si="1727"/>
        <v>0</v>
      </c>
      <c r="LU493" s="126"/>
      <c r="LV493" s="126"/>
      <c r="LW493" s="126"/>
      <c r="LX493" s="126"/>
      <c r="LY493" s="126"/>
      <c r="LZ493" s="126"/>
      <c r="MA493" s="126"/>
      <c r="MB493" s="126"/>
      <c r="MC493" s="126"/>
      <c r="MD493" s="126"/>
      <c r="ME493" s="126"/>
      <c r="MF493" s="126"/>
      <c r="MG493" s="126"/>
      <c r="MH493" s="126"/>
      <c r="MI493" s="126"/>
      <c r="MJ493" s="126"/>
      <c r="MK493" s="126"/>
      <c r="ML493" s="126"/>
      <c r="MM493" s="126"/>
      <c r="MN493" s="126"/>
      <c r="MO493" s="126"/>
      <c r="MP493" s="126"/>
      <c r="MQ493" s="126"/>
      <c r="MR493" s="126"/>
      <c r="MS493" s="126"/>
      <c r="MT493" s="126"/>
      <c r="MU493" s="126"/>
      <c r="MV493" s="126"/>
      <c r="MW493" s="126"/>
      <c r="MX493" s="126"/>
      <c r="MY493" s="126"/>
      <c r="MZ493" s="126"/>
      <c r="NA493" s="126"/>
      <c r="NB493" s="126"/>
      <c r="NC493" s="126"/>
      <c r="ND493" s="126"/>
      <c r="NE493" s="126"/>
      <c r="NF493" s="126"/>
      <c r="NG493" s="126"/>
      <c r="NH493" s="126"/>
      <c r="NI493" s="126"/>
      <c r="NJ493" s="126"/>
      <c r="NK493" s="126"/>
      <c r="NL493" s="126"/>
      <c r="NM493" s="126"/>
      <c r="NN493" s="126"/>
      <c r="NO493" s="126"/>
      <c r="NP493" s="126"/>
      <c r="NQ493" s="126"/>
      <c r="NR493" s="126"/>
      <c r="NS493" s="126"/>
      <c r="NT493" s="126"/>
      <c r="NU493" s="126"/>
      <c r="NV493" s="126"/>
      <c r="NW493" s="126"/>
      <c r="NX493" s="126"/>
      <c r="NY493" s="126"/>
      <c r="NZ493" s="126"/>
      <c r="OA493" s="126"/>
      <c r="OB493" s="126"/>
      <c r="OC493" s="126"/>
      <c r="OD493" s="126"/>
      <c r="OE493" s="126"/>
      <c r="OF493" s="126"/>
      <c r="OG493" s="126"/>
      <c r="OH493" s="126"/>
      <c r="OI493" s="126"/>
      <c r="OJ493" s="126"/>
      <c r="OK493" s="126"/>
      <c r="OL493" s="126"/>
      <c r="OM493" s="126"/>
      <c r="ON493" s="126"/>
      <c r="OO493" s="126"/>
      <c r="OP493" s="126"/>
      <c r="OQ493" s="126"/>
      <c r="OR493" s="126"/>
      <c r="OS493" s="126"/>
      <c r="OT493" s="126"/>
      <c r="OU493" s="126"/>
      <c r="OV493" s="126"/>
      <c r="OW493" s="126"/>
      <c r="OX493" s="126"/>
      <c r="OY493" s="126"/>
      <c r="OZ493" s="126"/>
      <c r="PA493" s="126"/>
      <c r="PB493" s="126"/>
      <c r="PC493" s="126"/>
      <c r="PD493" s="126"/>
      <c r="PE493" s="126"/>
      <c r="PF493" s="126"/>
      <c r="PG493" s="126"/>
      <c r="PH493" s="126"/>
      <c r="PI493" s="126"/>
      <c r="PJ493" s="126"/>
      <c r="PK493" s="126"/>
      <c r="PL493" s="126"/>
      <c r="PM493" s="126"/>
      <c r="PN493" s="126"/>
      <c r="PO493" s="126"/>
      <c r="PP493" s="126"/>
      <c r="PQ493" s="126"/>
      <c r="PR493" s="126"/>
      <c r="PS493" s="126"/>
      <c r="PT493" s="126"/>
      <c r="PU493" s="126"/>
      <c r="PV493" s="126"/>
      <c r="PW493" s="126"/>
      <c r="PX493" s="126"/>
      <c r="PY493" s="126"/>
      <c r="PZ493" s="126"/>
      <c r="QA493" s="126"/>
      <c r="QB493" s="126"/>
      <c r="QC493" s="126"/>
      <c r="QD493" s="126"/>
      <c r="QE493" s="126"/>
      <c r="QF493" s="126"/>
      <c r="QG493" s="126"/>
      <c r="QH493" s="126"/>
      <c r="QI493" s="126"/>
      <c r="QJ493" s="126"/>
      <c r="QK493" s="126"/>
      <c r="QL493" s="126"/>
      <c r="QM493" s="126"/>
      <c r="QN493" s="126"/>
      <c r="QO493" s="126"/>
      <c r="QP493" s="126"/>
      <c r="QQ493" s="126"/>
      <c r="QR493" s="126"/>
      <c r="QS493" s="126"/>
      <c r="QT493" s="126"/>
      <c r="QU493" s="126"/>
    </row>
    <row r="494" spans="1:463" ht="15" customHeight="1" outlineLevel="1">
      <c r="C494" s="1"/>
      <c r="H494" s="4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</row>
    <row r="495" spans="1:463" ht="15" customHeight="1" outlineLevel="1">
      <c r="B495" s="1" t="s">
        <v>649</v>
      </c>
      <c r="C495" s="1"/>
      <c r="H495" s="4"/>
    </row>
    <row r="496" spans="1:463" ht="15" customHeight="1" outlineLevel="1">
      <c r="B496" s="1"/>
      <c r="C496" s="75" t="s">
        <v>650</v>
      </c>
      <c r="E496" s="50" t="s">
        <v>95</v>
      </c>
      <c r="H496" s="66"/>
      <c r="I496" s="45">
        <f t="shared" ref="I496:AV496" si="1728">I451</f>
        <v>0</v>
      </c>
      <c r="J496" s="45">
        <f t="shared" ca="1" si="1728"/>
        <v>4418618.8246154236</v>
      </c>
      <c r="K496" s="45">
        <f t="shared" ca="1" si="1728"/>
        <v>4340665.5746154236</v>
      </c>
      <c r="L496" s="45">
        <f t="shared" ca="1" si="1728"/>
        <v>4262712.3246154236</v>
      </c>
      <c r="M496" s="45">
        <f t="shared" ca="1" si="1728"/>
        <v>4184759.0746154236</v>
      </c>
      <c r="N496" s="45">
        <f t="shared" ca="1" si="1728"/>
        <v>4207501.8488063999</v>
      </c>
      <c r="O496" s="45">
        <f t="shared" ca="1" si="1728"/>
        <v>94157.986584399827</v>
      </c>
      <c r="P496" s="45">
        <f t="shared" ca="1" si="1728"/>
        <v>98372.051037401776</v>
      </c>
      <c r="Q496" s="45">
        <f t="shared" ca="1" si="1728"/>
        <v>420962.72531795932</v>
      </c>
      <c r="R496" s="45">
        <f t="shared" ca="1" si="1728"/>
        <v>136757.0258820724</v>
      </c>
      <c r="S496" s="45">
        <f t="shared" ca="1" si="1728"/>
        <v>85149.77089062985</v>
      </c>
      <c r="T496" s="45">
        <f t="shared" ca="1" si="1728"/>
        <v>93806.24880752372</v>
      </c>
      <c r="U496" s="45">
        <f t="shared" ca="1" si="1728"/>
        <v>77990.104927192297</v>
      </c>
      <c r="V496" s="45">
        <f t="shared" ca="1" si="1728"/>
        <v>110694.87746374946</v>
      </c>
      <c r="W496" s="45">
        <f t="shared" ca="1" si="1728"/>
        <v>101201.82760286555</v>
      </c>
      <c r="X496" s="45">
        <f t="shared" ca="1" si="1728"/>
        <v>108426.86427808969</v>
      </c>
      <c r="Y496" s="45">
        <f t="shared" ca="1" si="1728"/>
        <v>84686.511508869211</v>
      </c>
      <c r="Z496" s="45">
        <f t="shared" ca="1" si="1728"/>
        <v>203605.43103109655</v>
      </c>
      <c r="AA496" s="45">
        <f t="shared" ca="1" si="1728"/>
        <v>52106.814928542997</v>
      </c>
      <c r="AB496" s="45">
        <f t="shared" ca="1" si="1728"/>
        <v>1544.6744221418048</v>
      </c>
      <c r="AC496" s="45">
        <f t="shared" ca="1" si="1728"/>
        <v>41141.091018521518</v>
      </c>
      <c r="AD496" s="45">
        <f t="shared" ca="1" si="1728"/>
        <v>24141.553582702822</v>
      </c>
      <c r="AE496" s="45">
        <f t="shared" ca="1" si="1728"/>
        <v>22576.633660781285</v>
      </c>
      <c r="AF496" s="45">
        <f t="shared" ca="1" si="1728"/>
        <v>285626.27566518879</v>
      </c>
      <c r="AG496" s="45">
        <f t="shared" ca="1" si="1728"/>
        <v>472347.19233185542</v>
      </c>
      <c r="AH496" s="45">
        <f t="shared" ca="1" si="1728"/>
        <v>259103.73031629383</v>
      </c>
      <c r="AI496" s="45">
        <f t="shared" ca="1" si="1728"/>
        <v>215699.6418189783</v>
      </c>
      <c r="AJ496" s="45">
        <f t="shared" ca="1" si="1728"/>
        <v>281700.54136915959</v>
      </c>
      <c r="AK496" s="45">
        <f t="shared" ca="1" si="1728"/>
        <v>7852.5785083164228</v>
      </c>
      <c r="AL496" s="45">
        <f t="shared" ca="1" si="1728"/>
        <v>122654.02119069561</v>
      </c>
      <c r="AM496" s="45">
        <f t="shared" ca="1" si="1728"/>
        <v>240438.31909084346</v>
      </c>
      <c r="AN496" s="45">
        <f t="shared" ca="1" si="1728"/>
        <v>83547.854733006679</v>
      </c>
      <c r="AO496" s="45">
        <f t="shared" ca="1" si="1728"/>
        <v>241820.86355490299</v>
      </c>
      <c r="AP496" s="45">
        <f t="shared" ca="1" si="1728"/>
        <v>430209.59942430293</v>
      </c>
      <c r="AQ496" s="45">
        <f t="shared" ca="1" si="1728"/>
        <v>306257.37009821978</v>
      </c>
      <c r="AR496" s="45">
        <f t="shared" ca="1" si="1728"/>
        <v>462774.00152537826</v>
      </c>
      <c r="AS496" s="45">
        <f t="shared" ca="1" si="1728"/>
        <v>578567.44265444844</v>
      </c>
      <c r="AT496" s="45">
        <f t="shared" ca="1" si="1728"/>
        <v>360157.28890657902</v>
      </c>
      <c r="AU496" s="45">
        <f t="shared" ca="1" si="1728"/>
        <v>391177.70260421757</v>
      </c>
      <c r="AV496" s="45">
        <f t="shared" ca="1" si="1728"/>
        <v>455323.05203864363</v>
      </c>
      <c r="AW496" s="45">
        <f t="shared" ref="AW496:DH496" ca="1" si="1729">AW451</f>
        <v>221464.18366610727</v>
      </c>
      <c r="AX496" s="45">
        <f t="shared" ca="1" si="1729"/>
        <v>338337.3487237409</v>
      </c>
      <c r="AY496" s="45">
        <f t="shared" ca="1" si="1729"/>
        <v>458400.35549351526</v>
      </c>
      <c r="AZ496" s="45">
        <f t="shared" ca="1" si="1729"/>
        <v>300536.37403344619</v>
      </c>
      <c r="BA496" s="45">
        <f t="shared" ca="1" si="1729"/>
        <v>458019.32277695544</v>
      </c>
      <c r="BB496" s="45">
        <f t="shared" ca="1" si="1729"/>
        <v>645932.03454874712</v>
      </c>
      <c r="BC496" s="45">
        <f t="shared" ca="1" si="1729"/>
        <v>521369.3601912657</v>
      </c>
      <c r="BD496" s="45">
        <f t="shared" ca="1" si="1729"/>
        <v>674973.23991751764</v>
      </c>
      <c r="BE496" s="45">
        <f t="shared" ca="1" si="1729"/>
        <v>787960.88054043427</v>
      </c>
      <c r="BF496" s="45">
        <f t="shared" ca="1" si="1729"/>
        <v>568668.65873019584</v>
      </c>
      <c r="BG496" s="45">
        <f t="shared" ca="1" si="1729"/>
        <v>598838.05788830505</v>
      </c>
      <c r="BH496" s="45">
        <f t="shared" ca="1" si="1729"/>
        <v>662020.48126638576</v>
      </c>
      <c r="BI496" s="45">
        <f t="shared" ca="1" si="1729"/>
        <v>427144.04853492475</v>
      </c>
      <c r="BJ496" s="45">
        <f t="shared" ca="1" si="1729"/>
        <v>542751.88984798384</v>
      </c>
      <c r="BK496" s="45">
        <f t="shared" ca="1" si="1729"/>
        <v>663496.13499422697</v>
      </c>
      <c r="BL496" s="45">
        <f t="shared" ca="1" si="1729"/>
        <v>506554.17216363148</v>
      </c>
      <c r="BM496" s="45">
        <f t="shared" ca="1" si="1729"/>
        <v>665096.65017689648</v>
      </c>
      <c r="BN496" s="45">
        <f t="shared" ca="1" si="1729"/>
        <v>852019.5014462237</v>
      </c>
      <c r="BO496" s="45">
        <f t="shared" ca="1" si="1729"/>
        <v>728702.11547280382</v>
      </c>
      <c r="BP496" s="45">
        <f t="shared" ca="1" si="1729"/>
        <v>880829.04046753654</v>
      </c>
      <c r="BQ496" s="45">
        <f t="shared" ca="1" si="1729"/>
        <v>992638.43583826418</v>
      </c>
      <c r="BR496" s="45">
        <f t="shared" ca="1" si="1729"/>
        <v>772103.32865041844</v>
      </c>
      <c r="BS496" s="45">
        <f t="shared" ca="1" si="1729"/>
        <v>801313.44005122373</v>
      </c>
      <c r="BT496" s="45">
        <f t="shared" ca="1" si="1729"/>
        <v>863542.51379496779</v>
      </c>
      <c r="BU496" s="45">
        <f t="shared" ca="1" si="1729"/>
        <v>627655.87833153154</v>
      </c>
      <c r="BV496" s="45">
        <f t="shared" ca="1" si="1729"/>
        <v>741894.85841099534</v>
      </c>
      <c r="BW496" s="45">
        <f t="shared" ca="1" si="1729"/>
        <v>863332.85743182956</v>
      </c>
      <c r="BX496" s="45">
        <f t="shared" ca="1" si="1729"/>
        <v>707218.09919992904</v>
      </c>
      <c r="BY496" s="45">
        <f t="shared" ca="1" si="1729"/>
        <v>866712.35722916352</v>
      </c>
      <c r="BZ496" s="45">
        <f t="shared" ca="1" si="1729"/>
        <v>1051765.8858374644</v>
      </c>
      <c r="CA496" s="45">
        <f t="shared" ca="1" si="1729"/>
        <v>929538.25936943293</v>
      </c>
      <c r="CB496" s="45">
        <f t="shared" ca="1" si="1729"/>
        <v>1080083.7928553445</v>
      </c>
      <c r="CC496" s="45">
        <f t="shared" ca="1" si="1729"/>
        <v>1190602.04906094</v>
      </c>
      <c r="CD496" s="45">
        <f t="shared" ca="1" si="1729"/>
        <v>968484.7670368175</v>
      </c>
      <c r="CE496" s="45">
        <f t="shared" ca="1" si="1729"/>
        <v>996396.10512977839</v>
      </c>
      <c r="CF496" s="45">
        <f t="shared" ca="1" si="1729"/>
        <v>1057553.9063637764</v>
      </c>
      <c r="CG496" s="45">
        <f t="shared" ca="1" si="1729"/>
        <v>820493.88067045901</v>
      </c>
      <c r="CH496" s="45">
        <f t="shared" ca="1" si="1729"/>
        <v>933251.28353184124</v>
      </c>
      <c r="CI496" s="45">
        <f t="shared" ca="1" si="1729"/>
        <v>1055270.5371345861</v>
      </c>
      <c r="CJ496" s="45">
        <f t="shared" ca="1" si="1729"/>
        <v>900122.69915017998</v>
      </c>
      <c r="CK496" s="45">
        <f t="shared" ca="1" si="1729"/>
        <v>1060768.7632834041</v>
      </c>
      <c r="CL496" s="45">
        <f t="shared" ca="1" si="1729"/>
        <v>1244097.3061417546</v>
      </c>
      <c r="CM496" s="45">
        <f t="shared" ca="1" si="1729"/>
        <v>1120166.3366898573</v>
      </c>
      <c r="CN496" s="45">
        <f t="shared" ca="1" si="1729"/>
        <v>1269271.349657153</v>
      </c>
      <c r="CO496" s="45">
        <f t="shared" ca="1" si="1729"/>
        <v>1378635.3728766956</v>
      </c>
      <c r="CP496" s="45">
        <f t="shared" ca="1" si="1729"/>
        <v>1155069.5570546708</v>
      </c>
      <c r="CQ496" s="45">
        <f t="shared" ca="1" si="1729"/>
        <v>1182247.3966541067</v>
      </c>
      <c r="CR496" s="45">
        <f t="shared" ca="1" si="1729"/>
        <v>1242465.8226725047</v>
      </c>
      <c r="CS496" s="45">
        <f t="shared" ca="1" si="1729"/>
        <v>1004455.1287502418</v>
      </c>
      <c r="CT496" s="45">
        <f t="shared" ca="1" si="1729"/>
        <v>1115872.2601620106</v>
      </c>
      <c r="CU496" s="45">
        <f t="shared" ca="1" si="1729"/>
        <v>1238610.2534289542</v>
      </c>
      <c r="CV496" s="45">
        <f t="shared" ca="1" si="1729"/>
        <v>1084231.926211131</v>
      </c>
      <c r="CW496" s="45">
        <f t="shared" ca="1" si="1729"/>
        <v>1246046.117049824</v>
      </c>
      <c r="CX496" s="45">
        <f t="shared" ca="1" si="1729"/>
        <v>1427668.7530634259</v>
      </c>
      <c r="CY496" s="45">
        <f t="shared" ca="1" si="1729"/>
        <v>1302061.7831954057</v>
      </c>
      <c r="CZ496" s="45">
        <f t="shared" ca="1" si="1729"/>
        <v>1449741.9171315152</v>
      </c>
      <c r="DA496" s="45">
        <f t="shared" ca="1" si="1729"/>
        <v>1557513.3915717327</v>
      </c>
      <c r="DB496" s="45">
        <f t="shared" ca="1" si="1729"/>
        <v>1332507.4513930636</v>
      </c>
      <c r="DC496" s="45">
        <f t="shared" ca="1" si="1729"/>
        <v>1358736.9449298237</v>
      </c>
      <c r="DD496" s="45">
        <f t="shared" ca="1" si="1729"/>
        <v>1418022.7117612134</v>
      </c>
      <c r="DE496" s="45">
        <f t="shared" ca="1" si="1729"/>
        <v>1179022.7897163597</v>
      </c>
      <c r="DF496" s="45">
        <f t="shared" ca="1" si="1729"/>
        <v>1289157.4982721168</v>
      </c>
      <c r="DG496" s="45">
        <f t="shared" ca="1" si="1729"/>
        <v>1412678.4157942866</v>
      </c>
      <c r="DH496" s="45">
        <f t="shared" ca="1" si="1729"/>
        <v>1256783.9645234556</v>
      </c>
      <c r="DI496" s="45">
        <f t="shared" ref="DI496:FT496" ca="1" si="1730">DI451</f>
        <v>1417196.8296083526</v>
      </c>
      <c r="DJ496" s="45">
        <f t="shared" ca="1" si="1730"/>
        <v>1597132.3794582258</v>
      </c>
      <c r="DK496" s="45">
        <f t="shared" ca="1" si="1730"/>
        <v>1469870.9003028614</v>
      </c>
      <c r="DL496" s="45">
        <f t="shared" ca="1" si="1730"/>
        <v>1616141.5666304263</v>
      </c>
      <c r="DM496" s="45">
        <f t="shared" ca="1" si="1730"/>
        <v>1722161.7415259085</v>
      </c>
      <c r="DN496" s="45">
        <f t="shared" ca="1" si="1730"/>
        <v>1495723.8535107907</v>
      </c>
      <c r="DO496" s="45">
        <f t="shared" ca="1" si="1730"/>
        <v>1521008.2832139668</v>
      </c>
      <c r="DP496" s="45">
        <f t="shared" ca="1" si="1730"/>
        <v>1579367.9241150264</v>
      </c>
      <c r="DQ496" s="45">
        <f t="shared" ca="1" si="1730"/>
        <v>1339385.3906408641</v>
      </c>
      <c r="DR496" s="45">
        <f t="shared" ca="1" si="1730"/>
        <v>1448249.2900804274</v>
      </c>
      <c r="DS496" s="45">
        <f t="shared" ca="1" si="1730"/>
        <v>1572569.7673792441</v>
      </c>
      <c r="DT496" s="45">
        <f t="shared" ca="1" si="1730"/>
        <v>1415174.1654246452</v>
      </c>
      <c r="DU496" s="45">
        <f t="shared" ca="1" si="1730"/>
        <v>1573992.8604641182</v>
      </c>
      <c r="DV496" s="45">
        <f t="shared" ca="1" si="1730"/>
        <v>1752259.8863098181</v>
      </c>
      <c r="DW496" s="45">
        <f t="shared" ca="1" si="1730"/>
        <v>1623361.727205374</v>
      </c>
      <c r="DX496" s="45">
        <f t="shared" ca="1" si="1730"/>
        <v>1768238.10664408</v>
      </c>
      <c r="DY496" s="45">
        <f t="shared" ca="1" si="1730"/>
        <v>1872518.2942797714</v>
      </c>
      <c r="DZ496" s="45">
        <f t="shared" ca="1" si="1730"/>
        <v>1644656.4006259395</v>
      </c>
      <c r="EA496" s="45">
        <f t="shared" ca="1" si="1730"/>
        <v>1668780.6224540293</v>
      </c>
      <c r="EB496" s="45">
        <f t="shared" ca="1" si="1730"/>
        <v>1726220.4863304361</v>
      </c>
      <c r="EC496" s="45">
        <f t="shared" ca="1" si="1730"/>
        <v>1485212.762016458</v>
      </c>
      <c r="ED496" s="45">
        <f t="shared" ca="1" si="1730"/>
        <v>1592817.2471443505</v>
      </c>
      <c r="EE496" s="45">
        <f t="shared" ca="1" si="1730"/>
        <v>1717949.717515934</v>
      </c>
      <c r="EF496" s="45">
        <f t="shared" ca="1" si="1730"/>
        <v>1559067.6962017654</v>
      </c>
      <c r="EG496" s="45">
        <f t="shared" ca="1" si="1730"/>
        <v>1716308.592300466</v>
      </c>
      <c r="EH496" s="45">
        <f t="shared" ca="1" si="1730"/>
        <v>1892925.3974024646</v>
      </c>
      <c r="EI496" s="45">
        <f t="shared" ca="1" si="1730"/>
        <v>1762408.1319974258</v>
      </c>
      <c r="EJ496" s="45">
        <f t="shared" ca="1" si="1730"/>
        <v>1905905.1738482898</v>
      </c>
      <c r="EK496" s="45">
        <f t="shared" ca="1" si="1730"/>
        <v>2008456.4208866989</v>
      </c>
      <c r="EL496" s="45">
        <f t="shared" ca="1" si="1730"/>
        <v>1779178.227989082</v>
      </c>
      <c r="EM496" s="45">
        <f t="shared" ca="1" si="1730"/>
        <v>1802581.6323746357</v>
      </c>
      <c r="EN496" s="45">
        <f t="shared" ca="1" si="1730"/>
        <v>1859107.8821277285</v>
      </c>
      <c r="EO496" s="45">
        <f t="shared" ca="1" si="1730"/>
        <v>1617179.2143166042</v>
      </c>
      <c r="EP496" s="45">
        <f t="shared" ca="1" si="1730"/>
        <v>1723535.4598528636</v>
      </c>
      <c r="EQ496" s="45">
        <f t="shared" ca="1" si="1730"/>
        <v>1849492.3426469152</v>
      </c>
      <c r="ER496" s="45">
        <f t="shared" ca="1" si="1730"/>
        <v>1689138.3904365129</v>
      </c>
      <c r="ES496" s="45">
        <f t="shared" ca="1" si="1730"/>
        <v>1844817.6066537583</v>
      </c>
      <c r="ET496" s="45">
        <f t="shared" ca="1" si="1730"/>
        <v>2019810.4637720261</v>
      </c>
      <c r="EU496" s="45">
        <f t="shared" ca="1" si="1730"/>
        <v>1887691.4094929467</v>
      </c>
      <c r="EV496" s="45">
        <f t="shared" ca="1" si="1730"/>
        <v>2029412.387947028</v>
      </c>
      <c r="EW496" s="45">
        <f t="shared" ca="1" si="1730"/>
        <v>2130245.4742468954</v>
      </c>
      <c r="EX496" s="45">
        <f t="shared" ca="1" si="1730"/>
        <v>1899558.4511367914</v>
      </c>
      <c r="EY496" s="45">
        <f t="shared" ca="1" si="1730"/>
        <v>1922025.5168805167</v>
      </c>
      <c r="EZ496" s="45">
        <f t="shared" ca="1" si="1730"/>
        <v>1977644.1276781536</v>
      </c>
      <c r="FA496" s="45">
        <f t="shared" ca="1" si="1730"/>
        <v>1734751.5519906932</v>
      </c>
      <c r="FB496" s="45">
        <f t="shared" ca="1" si="1730"/>
        <v>1839870.5113424545</v>
      </c>
      <c r="FC496" s="45">
        <f t="shared" ca="1" si="1730"/>
        <v>1966664.210846636</v>
      </c>
      <c r="FD496" s="45">
        <f t="shared" ca="1" si="1730"/>
        <v>1804852.5724451425</v>
      </c>
      <c r="FE496" s="45">
        <f t="shared" ca="1" si="1730"/>
        <v>1958985.9750603936</v>
      </c>
      <c r="FF496" s="45">
        <f t="shared" ca="1" si="1730"/>
        <v>2132379.6538372058</v>
      </c>
      <c r="FG496" s="45">
        <f t="shared" ca="1" si="1730"/>
        <v>1998675.8712736999</v>
      </c>
      <c r="FH496" s="45">
        <f t="shared" ca="1" si="1730"/>
        <v>2138285.9882703885</v>
      </c>
      <c r="FI496" s="45">
        <f t="shared" ca="1" si="1730"/>
        <v>2237411.4256214784</v>
      </c>
      <c r="FJ496" s="45">
        <f t="shared" ca="1" si="1730"/>
        <v>2005322.8023236678</v>
      </c>
      <c r="FK496" s="45">
        <f t="shared" ca="1" si="1730"/>
        <v>2026856.0571861428</v>
      </c>
      <c r="FL496" s="45">
        <f t="shared" ca="1" si="1730"/>
        <v>2081572.814656147</v>
      </c>
      <c r="FM496" s="45">
        <f t="shared" ca="1" si="1730"/>
        <v>1837743.8387634642</v>
      </c>
      <c r="FN496" s="45">
        <f t="shared" ca="1" si="1730"/>
        <v>1941636.242715762</v>
      </c>
      <c r="FO496" s="45">
        <f t="shared" ca="1" si="1730"/>
        <v>2068196.093503172</v>
      </c>
      <c r="FP496" s="45">
        <f t="shared" ca="1" si="1730"/>
        <v>1904940.7688771738</v>
      </c>
      <c r="FQ496" s="45">
        <f t="shared" ca="1" si="1730"/>
        <v>2057543.9705715724</v>
      </c>
      <c r="FR496" s="45">
        <f t="shared" ca="1" si="1730"/>
        <v>2229355.9943576199</v>
      </c>
      <c r="FS496" s="45">
        <f t="shared" ca="1" si="1730"/>
        <v>2094084.2865630041</v>
      </c>
      <c r="FT496" s="45">
        <f t="shared" ca="1" si="1730"/>
        <v>2231597.7981681996</v>
      </c>
      <c r="FU496" s="45">
        <f t="shared" ref="FU496:IF496" ca="1" si="1731">FU451</f>
        <v>2329025.8289406602</v>
      </c>
      <c r="FV496" s="45">
        <f t="shared" ca="1" si="1731"/>
        <v>2095542.594746839</v>
      </c>
      <c r="FW496" s="45">
        <f t="shared" ca="1" si="1731"/>
        <v>2115926.2018623799</v>
      </c>
      <c r="FX496" s="45">
        <f t="shared" ca="1" si="1731"/>
        <v>2169746.7002069303</v>
      </c>
      <c r="FY496" s="45">
        <f t="shared" ca="1" si="1731"/>
        <v>1924958.4215615019</v>
      </c>
      <c r="FZ496" s="45">
        <f t="shared" ca="1" si="1731"/>
        <v>2027634.7768856974</v>
      </c>
      <c r="GA496" s="45">
        <f t="shared" ca="1" si="1731"/>
        <v>2152775.534417572</v>
      </c>
      <c r="GB496" s="45">
        <f t="shared" ca="1" si="1731"/>
        <v>1988090.277730139</v>
      </c>
      <c r="GC496" s="45">
        <f t="shared" ca="1" si="1731"/>
        <v>2139178.6366825616</v>
      </c>
      <c r="GD496" s="45">
        <f t="shared" ca="1" si="1731"/>
        <v>2309426.2691015163</v>
      </c>
      <c r="GE496" s="45">
        <f t="shared" ca="1" si="1731"/>
        <v>2172603.1808075667</v>
      </c>
      <c r="GF496" s="45">
        <f t="shared" ca="1" si="1731"/>
        <v>2308034.0322763738</v>
      </c>
      <c r="GG496" s="45">
        <f t="shared" ca="1" si="1731"/>
        <v>2403774.6279830644</v>
      </c>
      <c r="GH496" s="45">
        <f t="shared" ca="1" si="1731"/>
        <v>2168903.5296399277</v>
      </c>
      <c r="GI496" s="45">
        <f t="shared" ca="1" si="1731"/>
        <v>2188575.9680845481</v>
      </c>
      <c r="GJ496" s="45">
        <f t="shared" ca="1" si="1731"/>
        <v>2241505.6081138207</v>
      </c>
      <c r="GK496" s="45">
        <f t="shared" ca="1" si="1731"/>
        <v>1995868.4833375572</v>
      </c>
      <c r="GL496" s="45">
        <f t="shared" ca="1" si="1731"/>
        <v>2097339.0713157468</v>
      </c>
      <c r="GM496" s="45">
        <f t="shared" ca="1" si="1731"/>
        <v>2221073.2286756011</v>
      </c>
      <c r="GN496" s="45">
        <f t="shared" ca="1" si="1731"/>
        <v>2054978.8717726702</v>
      </c>
      <c r="GO496" s="45">
        <f t="shared" ca="1" si="1731"/>
        <v>2204567.490668701</v>
      </c>
      <c r="GP496" s="45">
        <f t="shared" ca="1" si="1731"/>
        <v>2372901.5029388838</v>
      </c>
      <c r="GQ496" s="45">
        <f t="shared" ca="1" si="1731"/>
        <v>2234543.319683129</v>
      </c>
      <c r="GR496" s="45">
        <f t="shared" ca="1" si="1731"/>
        <v>2367905.1443312159</v>
      </c>
      <c r="GS496" s="45">
        <f t="shared" ca="1" si="1731"/>
        <v>2461968.0041013574</v>
      </c>
      <c r="GT496" s="45">
        <f t="shared" ca="1" si="1731"/>
        <v>2225715.5439116219</v>
      </c>
      <c r="GU496" s="45">
        <f t="shared" ca="1" si="1731"/>
        <v>2244460.5820740382</v>
      </c>
      <c r="GV496" s="45">
        <f t="shared" ca="1" si="1731"/>
        <v>2296504.5691573685</v>
      </c>
      <c r="GW496" s="45">
        <f t="shared" ca="1" si="1731"/>
        <v>2049971.3451023917</v>
      </c>
      <c r="GX496" s="45">
        <f t="shared" ca="1" si="1731"/>
        <v>2150246.2199661117</v>
      </c>
      <c r="GY496" s="45">
        <f t="shared" ca="1" si="1731"/>
        <v>2272586.0230763364</v>
      </c>
      <c r="GZ496" s="45">
        <f t="shared" ca="1" si="1731"/>
        <v>2105105.9969722726</v>
      </c>
      <c r="HA496" s="45">
        <f t="shared" ca="1" si="1731"/>
        <v>2253209.7219244605</v>
      </c>
      <c r="HB496" s="45">
        <f t="shared" ca="1" si="1731"/>
        <v>2419138.2557393839</v>
      </c>
      <c r="HC496" s="45">
        <f t="shared" ca="1" si="1731"/>
        <v>2279261.0029033045</v>
      </c>
      <c r="HD496" s="45">
        <f t="shared" ca="1" si="1731"/>
        <v>2410567.1208839337</v>
      </c>
      <c r="HE496" s="45">
        <f t="shared" ca="1" si="1731"/>
        <v>2502961.6698463885</v>
      </c>
      <c r="HF496" s="45">
        <f t="shared" ca="1" si="1731"/>
        <v>2265334.1036809934</v>
      </c>
      <c r="HG496" s="45">
        <f t="shared" ca="1" si="1731"/>
        <v>2283153.4796639327</v>
      </c>
      <c r="HH496" s="45">
        <f t="shared" ca="1" si="1731"/>
        <v>2334316.8215967077</v>
      </c>
      <c r="HI496" s="45">
        <f t="shared" ca="1" si="1731"/>
        <v>2086892.5509261908</v>
      </c>
      <c r="HJ496" s="45">
        <f t="shared" ca="1" si="1731"/>
        <v>2185981.5382076832</v>
      </c>
      <c r="HK496" s="45">
        <f t="shared" ca="1" si="1731"/>
        <v>2306938.9844000582</v>
      </c>
      <c r="HL496" s="45">
        <f t="shared" ca="1" si="1731"/>
        <v>2138086.2984247636</v>
      </c>
      <c r="HM496" s="45">
        <f t="shared" ca="1" si="1731"/>
        <v>2284724.9685287918</v>
      </c>
      <c r="HN496" s="45">
        <f t="shared" ca="1" si="1731"/>
        <v>2448264.5112914317</v>
      </c>
      <c r="HO496" s="45">
        <f t="shared" ca="1" si="1731"/>
        <v>2306621.4167320542</v>
      </c>
      <c r="HP496" s="45">
        <f t="shared" ca="1" si="1731"/>
        <v>2435884.8337170826</v>
      </c>
      <c r="HQ496" s="45">
        <f t="shared" ca="1" si="1731"/>
        <v>2526620.2212915248</v>
      </c>
      <c r="HR496" s="45">
        <f t="shared" ca="1" si="1731"/>
        <v>2287623.5565112052</v>
      </c>
      <c r="HS496" s="45">
        <f t="shared" ca="1" si="1731"/>
        <v>2304300.7013994209</v>
      </c>
      <c r="HT496" s="45">
        <f t="shared" ca="1" si="1731"/>
        <v>2354588.2061838773</v>
      </c>
      <c r="HU496" s="45">
        <f t="shared" ca="1" si="1731"/>
        <v>2106221.8752273628</v>
      </c>
      <c r="HV496" s="45">
        <f t="shared" ca="1" si="1731"/>
        <v>2204134.57002162</v>
      </c>
      <c r="HW496" s="45">
        <f t="shared" ca="1" si="1731"/>
        <v>2323721.4065166186</v>
      </c>
      <c r="HX496" s="45">
        <f t="shared" ca="1" si="1731"/>
        <v>2153508.8207994765</v>
      </c>
      <c r="HY496" s="45">
        <f t="shared" ca="1" si="1731"/>
        <v>2298708.1578808264</v>
      </c>
      <c r="HZ496" s="45">
        <f t="shared" ca="1" si="1731"/>
        <v>2459874.8464378025</v>
      </c>
      <c r="IA496" s="45">
        <f t="shared" ca="1" si="1731"/>
        <v>2315911.7888951963</v>
      </c>
      <c r="IB496" s="45">
        <f t="shared" ca="1" si="1731"/>
        <v>2443145.194658299</v>
      </c>
      <c r="IC496" s="45">
        <f t="shared" ca="1" si="1731"/>
        <v>2532230.2927524871</v>
      </c>
      <c r="ID496" s="45">
        <f t="shared" ca="1" si="1731"/>
        <v>2291870.2860368588</v>
      </c>
      <c r="IE496" s="45">
        <f t="shared" ca="1" si="1731"/>
        <v>2307842.7352383467</v>
      </c>
      <c r="IF496" s="45">
        <f t="shared" ca="1" si="1731"/>
        <v>2357259.0087763914</v>
      </c>
      <c r="IG496" s="45">
        <f t="shared" ref="IG496:KP496" ca="1" si="1732">IG451</f>
        <v>2147940.1215885198</v>
      </c>
      <c r="IH496" s="45">
        <f t="shared" ca="1" si="1732"/>
        <v>2244685.8867242755</v>
      </c>
      <c r="II496" s="45">
        <f t="shared" ca="1" si="1732"/>
        <v>2362914.8599623516</v>
      </c>
      <c r="IJ496" s="45">
        <f t="shared" ca="1" si="1732"/>
        <v>2518390.5988258026</v>
      </c>
      <c r="IK496" s="45">
        <f t="shared" ca="1" si="1732"/>
        <v>2662102.1242283275</v>
      </c>
      <c r="IL496" s="45">
        <f t="shared" ca="1" si="1732"/>
        <v>2820911.7436985467</v>
      </c>
      <c r="IM496" s="45">
        <f t="shared" ca="1" si="1732"/>
        <v>2844075.6517187748</v>
      </c>
      <c r="IN496" s="45">
        <f t="shared" ca="1" si="1732"/>
        <v>2969291.4186190907</v>
      </c>
      <c r="IO496" s="45">
        <f t="shared" ca="1" si="1732"/>
        <v>3056734.8197304066</v>
      </c>
      <c r="IP496" s="45">
        <f t="shared" ca="1" si="1732"/>
        <v>591536.0818552291</v>
      </c>
      <c r="IQ496" s="45">
        <f t="shared" ca="1" si="1732"/>
        <v>606586.85145304236</v>
      </c>
      <c r="IR496" s="45">
        <f t="shared" ca="1" si="1732"/>
        <v>654795.6926661589</v>
      </c>
      <c r="IS496" s="45">
        <f t="shared" ca="1" si="1732"/>
        <v>574158.24813658756</v>
      </c>
      <c r="IT496" s="45">
        <f t="shared" ca="1" si="1732"/>
        <v>669722.80797081534</v>
      </c>
      <c r="IU496" s="45">
        <f t="shared" ca="1" si="1732"/>
        <v>786619.51688835502</v>
      </c>
      <c r="IV496" s="45">
        <f t="shared" ca="1" si="1732"/>
        <v>783156.07753602648</v>
      </c>
      <c r="IW496" s="45">
        <f t="shared" ca="1" si="1732"/>
        <v>924675.75596840191</v>
      </c>
      <c r="IX496" s="45">
        <f t="shared" ca="1" si="1732"/>
        <v>1081143.7384668381</v>
      </c>
      <c r="IY496" s="45">
        <f t="shared" ca="1" si="1732"/>
        <v>1102017.8529890731</v>
      </c>
      <c r="IZ496" s="45">
        <f t="shared" ca="1" si="1732"/>
        <v>1218603.7887810746</v>
      </c>
      <c r="JA496" s="45">
        <f t="shared" ca="1" si="1732"/>
        <v>1293086.8907548713</v>
      </c>
      <c r="JB496" s="45">
        <f t="shared" ca="1" si="1732"/>
        <v>1212539.97067956</v>
      </c>
      <c r="JC496" s="45">
        <f t="shared" ca="1" si="1732"/>
        <v>1226670.598077686</v>
      </c>
      <c r="JD496" s="45">
        <f t="shared" ca="1" si="1732"/>
        <v>1268390.5149580638</v>
      </c>
      <c r="JE496" s="45">
        <f t="shared" ca="1" si="1732"/>
        <v>1180754.7108197981</v>
      </c>
      <c r="JF496" s="45">
        <f t="shared" ca="1" si="1732"/>
        <v>1261095.2494822843</v>
      </c>
      <c r="JG496" s="45">
        <f t="shared" ca="1" si="1732"/>
        <v>1359537.4867154439</v>
      </c>
      <c r="JH496" s="45">
        <f t="shared" ca="1" si="1732"/>
        <v>1335331.5303264933</v>
      </c>
      <c r="JI496" s="45">
        <f t="shared" ca="1" si="1732"/>
        <v>1453322.9804297402</v>
      </c>
      <c r="JJ496" s="45">
        <f t="shared" ca="1" si="1732"/>
        <v>1583831.7751133486</v>
      </c>
      <c r="JK496" s="45">
        <f t="shared" ca="1" si="1732"/>
        <v>1579530.7238447084</v>
      </c>
      <c r="JL496" s="45">
        <f t="shared" ca="1" si="1732"/>
        <v>1682468.6870627762</v>
      </c>
      <c r="JM496" s="45">
        <f t="shared" ca="1" si="1732"/>
        <v>1754598.1184339125</v>
      </c>
      <c r="JN496" s="45">
        <f t="shared" ca="1" si="1732"/>
        <v>1671926.595445506</v>
      </c>
      <c r="JO496" s="45">
        <f t="shared" ca="1" si="1732"/>
        <v>1684262.3930468778</v>
      </c>
      <c r="JP496" s="45">
        <f t="shared" ca="1" si="1732"/>
        <v>1723716.9345518022</v>
      </c>
      <c r="JQ496" s="45">
        <f t="shared" ca="1" si="1732"/>
        <v>1633950.1998227318</v>
      </c>
      <c r="JR496" s="45">
        <f t="shared" ca="1" si="1732"/>
        <v>1711816.057589829</v>
      </c>
      <c r="JS496" s="45">
        <f t="shared" ca="1" si="1732"/>
        <v>1808110.3541397885</v>
      </c>
      <c r="JT496" s="45">
        <f t="shared" ca="1" si="1732"/>
        <v>1781150.659877074</v>
      </c>
      <c r="JU496" s="45">
        <f t="shared" ca="1" si="1732"/>
        <v>1896259.3398725572</v>
      </c>
      <c r="JV496" s="45">
        <f t="shared" ca="1" si="1732"/>
        <v>2023750.9612466169</v>
      </c>
      <c r="JW496" s="45">
        <f t="shared" ca="1" si="1732"/>
        <v>2016463.0318276007</v>
      </c>
      <c r="JX496" s="45">
        <f t="shared" ca="1" si="1732"/>
        <v>2116634.8699751105</v>
      </c>
      <c r="JY496" s="45">
        <f t="shared" ca="1" si="1732"/>
        <v>2186290.3996222955</v>
      </c>
      <c r="JZ496" s="45">
        <f t="shared" ca="1" si="1732"/>
        <v>2101370.2291394668</v>
      </c>
      <c r="KA496" s="45">
        <f t="shared" ca="1" si="1732"/>
        <v>2112017.1331376503</v>
      </c>
      <c r="KB496" s="45">
        <f t="shared" ca="1" si="1732"/>
        <v>2149279.0465447111</v>
      </c>
      <c r="KC496" s="45">
        <f t="shared" ca="1" si="1732"/>
        <v>2057323.5933027109</v>
      </c>
      <c r="KD496" s="45">
        <f t="shared" ca="1" si="1732"/>
        <v>2132588.5980970715</v>
      </c>
      <c r="KE496" s="45">
        <f t="shared" ca="1" si="1732"/>
        <v>2226609.1686289124</v>
      </c>
      <c r="KF496" s="45">
        <f t="shared" ca="1" si="1732"/>
        <v>2196769.4556619972</v>
      </c>
      <c r="KG496" s="45">
        <f t="shared" ca="1" si="1732"/>
        <v>2308868.9041747642</v>
      </c>
      <c r="KH496" s="45">
        <f t="shared" ca="1" si="1732"/>
        <v>2433216.7491343054</v>
      </c>
      <c r="KI496" s="45">
        <f t="shared" ca="1" si="1732"/>
        <v>2422813.5424778722</v>
      </c>
      <c r="KJ496" s="45">
        <f t="shared" ca="1" si="1732"/>
        <v>2520087.1496674721</v>
      </c>
      <c r="KK496" s="45">
        <f t="shared" ca="1" si="1732"/>
        <v>2587132.2383734207</v>
      </c>
      <c r="KL496" s="45">
        <f t="shared" ca="1" si="1732"/>
        <v>2499822.9282137691</v>
      </c>
      <c r="KM496" s="45">
        <f t="shared" ca="1" si="1732"/>
        <v>2508417.9935345915</v>
      </c>
      <c r="KN496" s="45">
        <f t="shared" ca="1" si="1732"/>
        <v>2543343.0944235553</v>
      </c>
      <c r="KO496" s="45">
        <f t="shared" ca="1" si="1732"/>
        <v>2449017.9138012379</v>
      </c>
      <c r="KP496" s="45">
        <f t="shared" ca="1" si="1732"/>
        <v>2521538.7562258211</v>
      </c>
      <c r="KQ496" s="45">
        <f t="shared" ref="KQ496:LT496" ca="1" si="1733">KQ451</f>
        <v>2613142.5428544423</v>
      </c>
      <c r="KR496" s="45">
        <f t="shared" ca="1" si="1733"/>
        <v>2580279.0280266558</v>
      </c>
      <c r="KS496" s="45">
        <f t="shared" ca="1" si="1733"/>
        <v>2689225.0973579409</v>
      </c>
      <c r="KT496" s="45">
        <f t="shared" ca="1" si="1733"/>
        <v>2810284.6902322816</v>
      </c>
      <c r="KU496" s="45">
        <f t="shared" ca="1" si="1733"/>
        <v>6133709.0970073966</v>
      </c>
      <c r="KV496" s="45">
        <f t="shared" ca="1" si="1733"/>
        <v>6227934.1686085472</v>
      </c>
      <c r="KW496" s="45">
        <f t="shared" ca="1" si="1733"/>
        <v>6292213.9292046698</v>
      </c>
      <c r="KX496" s="45">
        <f t="shared" ca="1" si="1733"/>
        <v>6338184.4397310559</v>
      </c>
      <c r="KY496" s="45">
        <f t="shared" ca="1" si="1733"/>
        <v>6348668.7651994741</v>
      </c>
      <c r="KZ496" s="45">
        <f t="shared" ca="1" si="1733"/>
        <v>6388370.1621357305</v>
      </c>
      <c r="LA496" s="45">
        <f t="shared" ca="1" si="1733"/>
        <v>6427727.2276917659</v>
      </c>
      <c r="LB496" s="45">
        <f t="shared" ca="1" si="1733"/>
        <v>6503396.2260575471</v>
      </c>
      <c r="LC496" s="45">
        <f t="shared" ca="1" si="1733"/>
        <v>6598536.1912183808</v>
      </c>
      <c r="LD496" s="45">
        <f t="shared" ca="1" si="1733"/>
        <v>6699102.4379337439</v>
      </c>
      <c r="LE496" s="45">
        <f t="shared" ca="1" si="1733"/>
        <v>6811190.4244507132</v>
      </c>
      <c r="LF496" s="45">
        <f t="shared" ca="1" si="1733"/>
        <v>6935321.1188354334</v>
      </c>
      <c r="LG496" s="45">
        <f t="shared" ca="1" si="1733"/>
        <v>7055257.3253862262</v>
      </c>
      <c r="LH496" s="45">
        <f t="shared" ca="1" si="1733"/>
        <v>7153139.1059220526</v>
      </c>
      <c r="LI496" s="45">
        <f t="shared" ca="1" si="1733"/>
        <v>7221422.7883829521</v>
      </c>
      <c r="LJ496" s="45">
        <f t="shared" ca="1" si="1733"/>
        <v>7266292.0223613791</v>
      </c>
      <c r="LK496" s="45">
        <f t="shared" ca="1" si="1733"/>
        <v>7275647.4191861022</v>
      </c>
      <c r="LL496" s="45">
        <f t="shared" ca="1" si="1733"/>
        <v>7314477.4525047671</v>
      </c>
      <c r="LM496" s="45">
        <f t="shared" ca="1" si="1733"/>
        <v>7352752.0326493951</v>
      </c>
      <c r="LN496" s="45">
        <f t="shared" ca="1" si="1733"/>
        <v>7427022.7347837249</v>
      </c>
      <c r="LO496" s="45">
        <f t="shared" ca="1" si="1733"/>
        <v>7521108.7192561869</v>
      </c>
      <c r="LP496" s="45">
        <f t="shared" ca="1" si="1733"/>
        <v>7620028.8352166321</v>
      </c>
      <c r="LQ496" s="45">
        <f t="shared" ca="1" si="1733"/>
        <v>7730357.0105621293</v>
      </c>
      <c r="LR496" s="45">
        <f t="shared" ca="1" si="1733"/>
        <v>7852609.1559789879</v>
      </c>
      <c r="LS496" s="45">
        <f t="shared" ca="1" si="1733"/>
        <v>7970706.4175048694</v>
      </c>
      <c r="LT496" s="45">
        <f t="shared" ca="1" si="1733"/>
        <v>8066971.9488375857</v>
      </c>
      <c r="LU496" s="45"/>
      <c r="LV496" s="45"/>
      <c r="LW496" s="45"/>
      <c r="LX496" s="45"/>
      <c r="LY496" s="45"/>
      <c r="LZ496" s="45"/>
      <c r="MA496" s="45"/>
      <c r="MB496" s="45"/>
      <c r="MC496" s="45"/>
      <c r="MD496" s="45"/>
      <c r="ME496" s="45"/>
      <c r="MF496" s="45"/>
      <c r="MG496" s="45"/>
      <c r="MH496" s="45"/>
      <c r="MI496" s="45"/>
      <c r="MJ496" s="45"/>
      <c r="MK496" s="45"/>
      <c r="ML496" s="45"/>
      <c r="MM496" s="45"/>
      <c r="MN496" s="45"/>
      <c r="MO496" s="45"/>
      <c r="MP496" s="45"/>
      <c r="MQ496" s="45"/>
      <c r="MR496" s="45"/>
      <c r="MS496" s="45"/>
      <c r="MT496" s="45"/>
      <c r="MU496" s="45"/>
      <c r="MV496" s="45"/>
      <c r="MW496" s="45"/>
      <c r="MX496" s="45"/>
      <c r="MY496" s="45"/>
      <c r="MZ496" s="45"/>
      <c r="NA496" s="45"/>
      <c r="NB496" s="45"/>
      <c r="NC496" s="45"/>
      <c r="ND496" s="45"/>
      <c r="NE496" s="45"/>
      <c r="NF496" s="45"/>
      <c r="NG496" s="45"/>
      <c r="NH496" s="45"/>
      <c r="NI496" s="45"/>
      <c r="NJ496" s="45"/>
      <c r="NK496" s="45"/>
      <c r="NL496" s="45"/>
      <c r="NM496" s="45"/>
      <c r="NN496" s="45"/>
      <c r="NO496" s="45"/>
      <c r="NP496" s="45"/>
      <c r="NQ496" s="45"/>
      <c r="NR496" s="45"/>
      <c r="NS496" s="45"/>
      <c r="NT496" s="45"/>
      <c r="NU496" s="45"/>
      <c r="NV496" s="45"/>
      <c r="NW496" s="45"/>
      <c r="NX496" s="45"/>
      <c r="NY496" s="45"/>
      <c r="NZ496" s="45"/>
      <c r="OA496" s="45"/>
      <c r="OB496" s="45"/>
      <c r="OC496" s="45"/>
      <c r="OD496" s="45"/>
      <c r="OE496" s="45"/>
      <c r="OF496" s="45"/>
      <c r="OG496" s="45"/>
      <c r="OH496" s="45"/>
      <c r="OI496" s="45"/>
      <c r="OJ496" s="45"/>
      <c r="OK496" s="45"/>
      <c r="OL496" s="45"/>
      <c r="OM496" s="45"/>
      <c r="ON496" s="45"/>
      <c r="OO496" s="45"/>
      <c r="OP496" s="45"/>
      <c r="OQ496" s="45"/>
      <c r="OR496" s="45"/>
      <c r="OS496" s="45"/>
      <c r="OT496" s="45"/>
      <c r="OU496" s="45"/>
      <c r="OV496" s="45"/>
      <c r="OW496" s="45"/>
      <c r="OX496" s="45"/>
      <c r="OY496" s="45"/>
      <c r="OZ496" s="45"/>
      <c r="PA496" s="45"/>
      <c r="PB496" s="45"/>
      <c r="PC496" s="45"/>
      <c r="PD496" s="45"/>
      <c r="PE496" s="45"/>
      <c r="PF496" s="45"/>
      <c r="PG496" s="45"/>
      <c r="PH496" s="45"/>
      <c r="PI496" s="45"/>
      <c r="PJ496" s="45"/>
      <c r="PK496" s="45"/>
      <c r="PL496" s="45"/>
      <c r="PM496" s="45"/>
      <c r="PN496" s="45"/>
      <c r="PO496" s="45"/>
      <c r="PP496" s="45"/>
      <c r="PQ496" s="45"/>
      <c r="PR496" s="45"/>
      <c r="PS496" s="45"/>
      <c r="PT496" s="45"/>
      <c r="PU496" s="45"/>
      <c r="PV496" s="45"/>
      <c r="PW496" s="45"/>
      <c r="PX496" s="45"/>
      <c r="PY496" s="45"/>
      <c r="PZ496" s="45"/>
      <c r="QA496" s="45"/>
      <c r="QB496" s="45"/>
      <c r="QC496" s="45"/>
      <c r="QD496" s="45"/>
      <c r="QE496" s="45"/>
      <c r="QF496" s="45"/>
      <c r="QG496" s="45"/>
      <c r="QH496" s="45"/>
      <c r="QI496" s="45"/>
      <c r="QJ496" s="45"/>
      <c r="QK496" s="45"/>
      <c r="QL496" s="45"/>
      <c r="QM496" s="45"/>
      <c r="QN496" s="45"/>
      <c r="QO496" s="45"/>
      <c r="QP496" s="45"/>
      <c r="QQ496" s="45"/>
      <c r="QR496" s="45"/>
      <c r="QS496" s="45"/>
      <c r="QT496" s="45"/>
      <c r="QU496" s="45"/>
    </row>
    <row r="497" spans="1:463" ht="15" customHeight="1" outlineLevel="1">
      <c r="B497" s="1"/>
      <c r="C497" s="75" t="s">
        <v>651</v>
      </c>
      <c r="E497" s="50" t="s">
        <v>95</v>
      </c>
      <c r="H497" s="66">
        <f ca="1">SUM(I497:QJ497)</f>
        <v>6591697.8419873416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5">
        <v>0</v>
      </c>
      <c r="V497" s="45">
        <v>0</v>
      </c>
      <c r="W497" s="45">
        <v>0</v>
      </c>
      <c r="X497" s="45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0</v>
      </c>
      <c r="AG497" s="45">
        <f t="shared" ref="AG497:AV497" ca="1" si="1734">AG473</f>
        <v>-213243.46201556158</v>
      </c>
      <c r="AH497" s="45">
        <f t="shared" ca="1" si="1734"/>
        <v>-43404.088497315533</v>
      </c>
      <c r="AI497" s="45">
        <f t="shared" ca="1" si="1734"/>
        <v>66000.89955018129</v>
      </c>
      <c r="AJ497" s="45">
        <f t="shared" ca="1" si="1734"/>
        <v>-273847.96286084317</v>
      </c>
      <c r="AK497" s="45">
        <f t="shared" ca="1" si="1734"/>
        <v>114801.44268237919</v>
      </c>
      <c r="AL497" s="45">
        <f t="shared" ca="1" si="1734"/>
        <v>117784.29790014785</v>
      </c>
      <c r="AM497" s="45">
        <f t="shared" ca="1" si="1734"/>
        <v>-156890.46435783675</v>
      </c>
      <c r="AN497" s="45">
        <f t="shared" ca="1" si="1734"/>
        <v>158273.00882189631</v>
      </c>
      <c r="AO497" s="45">
        <f t="shared" ca="1" si="1734"/>
        <v>188388.73586939997</v>
      </c>
      <c r="AP497" s="45">
        <f t="shared" ca="1" si="1734"/>
        <v>-123952.22932608316</v>
      </c>
      <c r="AQ497" s="45">
        <f t="shared" ca="1" si="1734"/>
        <v>156516.63142715849</v>
      </c>
      <c r="AR497" s="45">
        <f t="shared" ca="1" si="1734"/>
        <v>115793.44112907018</v>
      </c>
      <c r="AS497" s="45">
        <f t="shared" ca="1" si="1734"/>
        <v>-218410.15374786936</v>
      </c>
      <c r="AT497" s="45">
        <f t="shared" ca="1" si="1734"/>
        <v>31020.41369763852</v>
      </c>
      <c r="AU497" s="45">
        <f t="shared" ca="1" si="1734"/>
        <v>64145.349434426047</v>
      </c>
      <c r="AV497" s="45">
        <f t="shared" ca="1" si="1734"/>
        <v>-233858.86837253632</v>
      </c>
      <c r="AW497" s="45">
        <f t="shared" ref="AW497:DH497" ca="1" si="1735">AW473</f>
        <v>116873.16505763363</v>
      </c>
      <c r="AX497" s="45">
        <f t="shared" ca="1" si="1735"/>
        <v>120063.00676977434</v>
      </c>
      <c r="AY497" s="45">
        <f t="shared" ca="1" si="1735"/>
        <v>-157863.98146006913</v>
      </c>
      <c r="AZ497" s="45">
        <f t="shared" ca="1" si="1735"/>
        <v>157482.94874350922</v>
      </c>
      <c r="BA497" s="45">
        <f t="shared" ca="1" si="1735"/>
        <v>187912.71177179174</v>
      </c>
      <c r="BB497" s="45">
        <f t="shared" ca="1" si="1735"/>
        <v>-124562.67435748137</v>
      </c>
      <c r="BC497" s="45">
        <f t="shared" ca="1" si="1735"/>
        <v>153603.87972625194</v>
      </c>
      <c r="BD497" s="45">
        <f t="shared" ca="1" si="1735"/>
        <v>112987.64062291665</v>
      </c>
      <c r="BE497" s="45">
        <f t="shared" ca="1" si="1735"/>
        <v>-219292.22181023832</v>
      </c>
      <c r="BF497" s="45">
        <f t="shared" ca="1" si="1735"/>
        <v>30169.399158109216</v>
      </c>
      <c r="BG497" s="45">
        <f t="shared" ca="1" si="1735"/>
        <v>63182.423378080683</v>
      </c>
      <c r="BH497" s="45">
        <f t="shared" ca="1" si="1735"/>
        <v>-234876.43273146101</v>
      </c>
      <c r="BI497" s="45">
        <f t="shared" ca="1" si="1735"/>
        <v>115607.84131305906</v>
      </c>
      <c r="BJ497" s="45">
        <f t="shared" ca="1" si="1735"/>
        <v>120744.24514624313</v>
      </c>
      <c r="BK497" s="45">
        <f t="shared" ca="1" si="1735"/>
        <v>-156941.9628305955</v>
      </c>
      <c r="BL497" s="45">
        <f t="shared" ca="1" si="1735"/>
        <v>158542.47801326495</v>
      </c>
      <c r="BM497" s="45">
        <f t="shared" ca="1" si="1735"/>
        <v>186922.85126932722</v>
      </c>
      <c r="BN497" s="45">
        <f t="shared" ca="1" si="1735"/>
        <v>-123317.38597341986</v>
      </c>
      <c r="BO497" s="45">
        <f t="shared" ca="1" si="1735"/>
        <v>152126.92499473278</v>
      </c>
      <c r="BP497" s="45">
        <f t="shared" ca="1" si="1735"/>
        <v>111809.3953707277</v>
      </c>
      <c r="BQ497" s="45">
        <f t="shared" ca="1" si="1735"/>
        <v>-220535.1071878458</v>
      </c>
      <c r="BR497" s="45">
        <f t="shared" ca="1" si="1735"/>
        <v>29210.11140080529</v>
      </c>
      <c r="BS497" s="45">
        <f t="shared" ca="1" si="1735"/>
        <v>62229.073743744106</v>
      </c>
      <c r="BT497" s="45">
        <f t="shared" ca="1" si="1735"/>
        <v>-235886.63546343625</v>
      </c>
      <c r="BU497" s="45">
        <f t="shared" ca="1" si="1735"/>
        <v>114238.9800794638</v>
      </c>
      <c r="BV497" s="45">
        <f t="shared" ca="1" si="1735"/>
        <v>121437.99902083419</v>
      </c>
      <c r="BW497" s="45">
        <f t="shared" ca="1" si="1735"/>
        <v>-156114.75823190052</v>
      </c>
      <c r="BX497" s="45">
        <f t="shared" ca="1" si="1735"/>
        <v>159494.25802923448</v>
      </c>
      <c r="BY497" s="45">
        <f t="shared" ca="1" si="1735"/>
        <v>185053.52860830081</v>
      </c>
      <c r="BZ497" s="45">
        <f t="shared" ca="1" si="1735"/>
        <v>-122227.62646803145</v>
      </c>
      <c r="CA497" s="45">
        <f t="shared" ca="1" si="1735"/>
        <v>150545.53348591147</v>
      </c>
      <c r="CB497" s="45">
        <f t="shared" ca="1" si="1735"/>
        <v>110518.25620559548</v>
      </c>
      <c r="CC497" s="45">
        <f t="shared" ca="1" si="1735"/>
        <v>-222117.2820241226</v>
      </c>
      <c r="CD497" s="45">
        <f t="shared" ca="1" si="1735"/>
        <v>27911.338092960897</v>
      </c>
      <c r="CE497" s="45">
        <f t="shared" ca="1" si="1735"/>
        <v>61157.801233998151</v>
      </c>
      <c r="CF497" s="45">
        <f t="shared" ca="1" si="1735"/>
        <v>-237060.02569331747</v>
      </c>
      <c r="CG497" s="45">
        <f t="shared" ca="1" si="1735"/>
        <v>112757.40286138226</v>
      </c>
      <c r="CH497" s="45">
        <f t="shared" ca="1" si="1735"/>
        <v>122019.25360274484</v>
      </c>
      <c r="CI497" s="45">
        <f t="shared" ca="1" si="1735"/>
        <v>-155147.83798440604</v>
      </c>
      <c r="CJ497" s="45">
        <f t="shared" ca="1" si="1735"/>
        <v>160646.06413322419</v>
      </c>
      <c r="CK497" s="45">
        <f t="shared" ca="1" si="1735"/>
        <v>183328.54285835067</v>
      </c>
      <c r="CL497" s="45">
        <f t="shared" ca="1" si="1735"/>
        <v>-123930.96945189733</v>
      </c>
      <c r="CM497" s="45">
        <f t="shared" ca="1" si="1735"/>
        <v>149105.01296729571</v>
      </c>
      <c r="CN497" s="45">
        <f t="shared" ca="1" si="1735"/>
        <v>109364.02321954248</v>
      </c>
      <c r="CO497" s="45">
        <f t="shared" ca="1" si="1735"/>
        <v>-223565.81582202483</v>
      </c>
      <c r="CP497" s="45">
        <f t="shared" ca="1" si="1735"/>
        <v>27177.839599435811</v>
      </c>
      <c r="CQ497" s="45">
        <f t="shared" ca="1" si="1735"/>
        <v>60218.426018397957</v>
      </c>
      <c r="CR497" s="45">
        <f t="shared" ca="1" si="1735"/>
        <v>-238010.69392226287</v>
      </c>
      <c r="CS497" s="45">
        <f t="shared" ca="1" si="1735"/>
        <v>111417.13141176873</v>
      </c>
      <c r="CT497" s="45">
        <f t="shared" ca="1" si="1735"/>
        <v>122737.99326694349</v>
      </c>
      <c r="CU497" s="45">
        <f t="shared" ca="1" si="1735"/>
        <v>-154378.32721782307</v>
      </c>
      <c r="CV497" s="45">
        <f t="shared" ca="1" si="1735"/>
        <v>161814.19083869286</v>
      </c>
      <c r="CW497" s="45">
        <f t="shared" ca="1" si="1735"/>
        <v>181622.63601360185</v>
      </c>
      <c r="CX497" s="45">
        <f t="shared" ca="1" si="1735"/>
        <v>-125606.96986802023</v>
      </c>
      <c r="CY497" s="45">
        <f t="shared" ca="1" si="1735"/>
        <v>147680.1339361096</v>
      </c>
      <c r="CZ497" s="45">
        <f t="shared" ca="1" si="1735"/>
        <v>107771.47444021759</v>
      </c>
      <c r="DA497" s="45">
        <f t="shared" ca="1" si="1735"/>
        <v>-225005.940178669</v>
      </c>
      <c r="DB497" s="45">
        <f t="shared" ca="1" si="1735"/>
        <v>26229.493536760136</v>
      </c>
      <c r="DC497" s="45">
        <f t="shared" ca="1" si="1735"/>
        <v>59285.766831389592</v>
      </c>
      <c r="DD497" s="45">
        <f t="shared" ca="1" si="1735"/>
        <v>-238999.92204485362</v>
      </c>
      <c r="DE497" s="45">
        <f t="shared" ca="1" si="1735"/>
        <v>110134.70855575713</v>
      </c>
      <c r="DF497" s="45">
        <f t="shared" ca="1" si="1735"/>
        <v>123520.91752216985</v>
      </c>
      <c r="DG497" s="45">
        <f t="shared" ca="1" si="1735"/>
        <v>-155894.45127083105</v>
      </c>
      <c r="DH497" s="45">
        <f t="shared" ca="1" si="1735"/>
        <v>160412.86508489697</v>
      </c>
      <c r="DI497" s="45">
        <f t="shared" ref="DI497:FT497" ca="1" si="1736">DI473</f>
        <v>179935.54984987326</v>
      </c>
      <c r="DJ497" s="45">
        <f t="shared" ca="1" si="1736"/>
        <v>-127261.47915536449</v>
      </c>
      <c r="DK497" s="45">
        <f t="shared" ca="1" si="1736"/>
        <v>146270.66632756489</v>
      </c>
      <c r="DL497" s="45">
        <f t="shared" ca="1" si="1736"/>
        <v>106020.17489548215</v>
      </c>
      <c r="DM497" s="45">
        <f t="shared" ca="1" si="1736"/>
        <v>-226437.88801511776</v>
      </c>
      <c r="DN497" s="45">
        <f t="shared" ca="1" si="1736"/>
        <v>25284.429703175963</v>
      </c>
      <c r="DO497" s="45">
        <f t="shared" ca="1" si="1736"/>
        <v>58359.640901059727</v>
      </c>
      <c r="DP497" s="45">
        <f t="shared" ca="1" si="1736"/>
        <v>-239982.53347416216</v>
      </c>
      <c r="DQ497" s="45">
        <f t="shared" ca="1" si="1736"/>
        <v>108863.89943956328</v>
      </c>
      <c r="DR497" s="45">
        <f t="shared" ca="1" si="1736"/>
        <v>124320.47729881672</v>
      </c>
      <c r="DS497" s="45">
        <f t="shared" ca="1" si="1736"/>
        <v>-157395.60195459897</v>
      </c>
      <c r="DT497" s="45">
        <f t="shared" ca="1" si="1736"/>
        <v>158818.6950394731</v>
      </c>
      <c r="DU497" s="45">
        <f t="shared" ca="1" si="1736"/>
        <v>178267.02584569994</v>
      </c>
      <c r="DV497" s="45">
        <f t="shared" ca="1" si="1736"/>
        <v>-128898.15910444419</v>
      </c>
      <c r="DW497" s="45">
        <f t="shared" ca="1" si="1736"/>
        <v>144876.37943870606</v>
      </c>
      <c r="DX497" s="45">
        <f t="shared" ca="1" si="1736"/>
        <v>104280.18763569133</v>
      </c>
      <c r="DY497" s="45">
        <f t="shared" ca="1" si="1736"/>
        <v>-227861.89365383185</v>
      </c>
      <c r="DZ497" s="45">
        <f t="shared" ca="1" si="1736"/>
        <v>24124.221828089729</v>
      </c>
      <c r="EA497" s="45">
        <f t="shared" ca="1" si="1736"/>
        <v>57439.863876406685</v>
      </c>
      <c r="EB497" s="45">
        <f t="shared" ca="1" si="1736"/>
        <v>-241007.72431397799</v>
      </c>
      <c r="EC497" s="45">
        <f t="shared" ca="1" si="1736"/>
        <v>107604.48512789248</v>
      </c>
      <c r="ED497" s="45">
        <f t="shared" ca="1" si="1736"/>
        <v>125132.47037158345</v>
      </c>
      <c r="EE497" s="45">
        <f t="shared" ca="1" si="1736"/>
        <v>-158882.0213141687</v>
      </c>
      <c r="EF497" s="45">
        <f t="shared" ca="1" si="1736"/>
        <v>157240.89609870064</v>
      </c>
      <c r="EG497" s="45">
        <f t="shared" ca="1" si="1736"/>
        <v>176616.8051019987</v>
      </c>
      <c r="EH497" s="45">
        <f t="shared" ca="1" si="1736"/>
        <v>-130517.26540503891</v>
      </c>
      <c r="EI497" s="45">
        <f t="shared" ca="1" si="1736"/>
        <v>143497.04185086393</v>
      </c>
      <c r="EJ497" s="45">
        <f t="shared" ca="1" si="1736"/>
        <v>102551.24703840917</v>
      </c>
      <c r="EK497" s="45">
        <f t="shared" ca="1" si="1736"/>
        <v>-229278.19289761683</v>
      </c>
      <c r="EL497" s="45">
        <f t="shared" ca="1" si="1736"/>
        <v>23403.404385553735</v>
      </c>
      <c r="EM497" s="45">
        <f t="shared" ca="1" si="1736"/>
        <v>56526.249753092823</v>
      </c>
      <c r="EN497" s="45">
        <f t="shared" ca="1" si="1736"/>
        <v>-241928.66781112435</v>
      </c>
      <c r="EO497" s="45">
        <f t="shared" ca="1" si="1736"/>
        <v>106356.24553625932</v>
      </c>
      <c r="EP497" s="45">
        <f t="shared" ca="1" si="1736"/>
        <v>125956.88279405158</v>
      </c>
      <c r="EQ497" s="45">
        <f t="shared" ca="1" si="1736"/>
        <v>-160353.95221040247</v>
      </c>
      <c r="ER497" s="45">
        <f t="shared" ca="1" si="1736"/>
        <v>155679.21621724544</v>
      </c>
      <c r="ES497" s="45">
        <f t="shared" ca="1" si="1736"/>
        <v>174992.85711826786</v>
      </c>
      <c r="ET497" s="45">
        <f t="shared" ca="1" si="1736"/>
        <v>-132119.05427907949</v>
      </c>
      <c r="EU497" s="45">
        <f t="shared" ca="1" si="1736"/>
        <v>141720.97845408123</v>
      </c>
      <c r="EV497" s="45">
        <f t="shared" ca="1" si="1736"/>
        <v>100833.08629986744</v>
      </c>
      <c r="EW497" s="45">
        <f t="shared" ca="1" si="1736"/>
        <v>-230687.02311010403</v>
      </c>
      <c r="EX497" s="45">
        <f t="shared" ca="1" si="1736"/>
        <v>22467.065743725274</v>
      </c>
      <c r="EY497" s="45">
        <f t="shared" ca="1" si="1736"/>
        <v>55618.61079763696</v>
      </c>
      <c r="EZ497" s="45">
        <f t="shared" ca="1" si="1736"/>
        <v>-242892.57568746048</v>
      </c>
      <c r="FA497" s="45">
        <f t="shared" ca="1" si="1736"/>
        <v>105118.95935176118</v>
      </c>
      <c r="FB497" s="45">
        <f t="shared" ca="1" si="1736"/>
        <v>126793.69950418151</v>
      </c>
      <c r="FC497" s="45">
        <f t="shared" ca="1" si="1736"/>
        <v>-161811.63840149343</v>
      </c>
      <c r="FD497" s="45">
        <f t="shared" ca="1" si="1736"/>
        <v>154133.4026152509</v>
      </c>
      <c r="FE497" s="45">
        <f t="shared" ca="1" si="1736"/>
        <v>173393.67877681204</v>
      </c>
      <c r="FF497" s="45">
        <f t="shared" ca="1" si="1736"/>
        <v>-133703.78256350593</v>
      </c>
      <c r="FG497" s="45">
        <f t="shared" ca="1" si="1736"/>
        <v>139610.11699668845</v>
      </c>
      <c r="FH497" s="45">
        <f t="shared" ca="1" si="1736"/>
        <v>99125.437351089873</v>
      </c>
      <c r="FI497" s="45">
        <f t="shared" ca="1" si="1736"/>
        <v>-232088.62329781058</v>
      </c>
      <c r="FJ497" s="45">
        <f t="shared" ca="1" si="1736"/>
        <v>21533.254862474976</v>
      </c>
      <c r="FK497" s="45">
        <f t="shared" ca="1" si="1736"/>
        <v>54716.757470004348</v>
      </c>
      <c r="FL497" s="45">
        <f t="shared" ca="1" si="1736"/>
        <v>-243828.97589268273</v>
      </c>
      <c r="FM497" s="45">
        <f t="shared" ca="1" si="1736"/>
        <v>103892.40395229774</v>
      </c>
      <c r="FN497" s="45">
        <f t="shared" ca="1" si="1736"/>
        <v>126559.85078740999</v>
      </c>
      <c r="FO497" s="45">
        <f t="shared" ca="1" si="1736"/>
        <v>-163255.32462599833</v>
      </c>
      <c r="FP497" s="45">
        <f t="shared" ca="1" si="1736"/>
        <v>152603.20169439865</v>
      </c>
      <c r="FQ497" s="45">
        <f t="shared" ca="1" si="1736"/>
        <v>171812.02378604744</v>
      </c>
      <c r="FR497" s="45">
        <f t="shared" ca="1" si="1736"/>
        <v>-135271.70779461582</v>
      </c>
      <c r="FS497" s="45">
        <f t="shared" ca="1" si="1736"/>
        <v>137513.51160519538</v>
      </c>
      <c r="FT497" s="45">
        <f t="shared" ca="1" si="1736"/>
        <v>97428.030772460494</v>
      </c>
      <c r="FU497" s="45">
        <f t="shared" ref="FU497:IF497" ca="1" si="1737">FU473</f>
        <v>-233483.2341938212</v>
      </c>
      <c r="FV497" s="45">
        <f t="shared" ca="1" si="1737"/>
        <v>20383.607115540792</v>
      </c>
      <c r="FW497" s="45">
        <f t="shared" ca="1" si="1737"/>
        <v>53820.498344550164</v>
      </c>
      <c r="FX497" s="45">
        <f t="shared" ca="1" si="1737"/>
        <v>-244788.27864542836</v>
      </c>
      <c r="FY497" s="45">
        <f t="shared" ca="1" si="1737"/>
        <v>102676.35532419539</v>
      </c>
      <c r="FZ497" s="45">
        <f t="shared" ca="1" si="1737"/>
        <v>125140.75753187438</v>
      </c>
      <c r="GA497" s="45">
        <f t="shared" ca="1" si="1737"/>
        <v>-164685.25668743311</v>
      </c>
      <c r="GB497" s="45">
        <f t="shared" ca="1" si="1737"/>
        <v>151088.35895242263</v>
      </c>
      <c r="GC497" s="45">
        <f t="shared" ca="1" si="1737"/>
        <v>170247.63241895498</v>
      </c>
      <c r="GD497" s="45">
        <f t="shared" ca="1" si="1737"/>
        <v>-136823.08829394955</v>
      </c>
      <c r="GE497" s="45">
        <f t="shared" ca="1" si="1737"/>
        <v>135430.85146880691</v>
      </c>
      <c r="GF497" s="45">
        <f t="shared" ca="1" si="1737"/>
        <v>95740.595706690583</v>
      </c>
      <c r="GG497" s="45">
        <f t="shared" ca="1" si="1737"/>
        <v>-234871.0983431366</v>
      </c>
      <c r="GH497" s="45">
        <f t="shared" ca="1" si="1737"/>
        <v>19672.438444620617</v>
      </c>
      <c r="GI497" s="45">
        <f t="shared" ca="1" si="1737"/>
        <v>52929.640029272676</v>
      </c>
      <c r="GJ497" s="45">
        <f t="shared" ca="1" si="1737"/>
        <v>-245637.12477626343</v>
      </c>
      <c r="GK497" s="45">
        <f t="shared" ca="1" si="1737"/>
        <v>101470.58797818943</v>
      </c>
      <c r="GL497" s="45">
        <f t="shared" ca="1" si="1737"/>
        <v>123734.15735985443</v>
      </c>
      <c r="GM497" s="45">
        <f t="shared" ca="1" si="1737"/>
        <v>-166094.35690293077</v>
      </c>
      <c r="GN497" s="45">
        <f t="shared" ca="1" si="1737"/>
        <v>149588.61889603091</v>
      </c>
      <c r="GO497" s="45">
        <f t="shared" ca="1" si="1737"/>
        <v>168334.0122701829</v>
      </c>
      <c r="GP497" s="45">
        <f t="shared" ca="1" si="1737"/>
        <v>-138358.18325575494</v>
      </c>
      <c r="GQ497" s="45">
        <f t="shared" ca="1" si="1737"/>
        <v>133361.82464808688</v>
      </c>
      <c r="GR497" s="45">
        <f t="shared" ca="1" si="1737"/>
        <v>94062.859770141615</v>
      </c>
      <c r="GS497" s="45">
        <f t="shared" ca="1" si="1737"/>
        <v>-236252.46018973546</v>
      </c>
      <c r="GT497" s="45">
        <f t="shared" ca="1" si="1737"/>
        <v>18745.038162416306</v>
      </c>
      <c r="GU497" s="45">
        <f t="shared" ca="1" si="1737"/>
        <v>52043.987083330168</v>
      </c>
      <c r="GV497" s="45">
        <f t="shared" ca="1" si="1737"/>
        <v>-246533.22405497695</v>
      </c>
      <c r="GW497" s="45">
        <f t="shared" ca="1" si="1737"/>
        <v>100274.87486371992</v>
      </c>
      <c r="GX497" s="45">
        <f t="shared" ca="1" si="1737"/>
        <v>122339.80311022456</v>
      </c>
      <c r="GY497" s="45">
        <f t="shared" ca="1" si="1737"/>
        <v>-167480.02610406355</v>
      </c>
      <c r="GZ497" s="45">
        <f t="shared" ca="1" si="1737"/>
        <v>148103.72495218806</v>
      </c>
      <c r="HA497" s="45">
        <f t="shared" ca="1" si="1737"/>
        <v>165928.53381492355</v>
      </c>
      <c r="HB497" s="45">
        <f t="shared" ca="1" si="1737"/>
        <v>-139877.25283607951</v>
      </c>
      <c r="HC497" s="45">
        <f t="shared" ca="1" si="1737"/>
        <v>131306.11798062912</v>
      </c>
      <c r="HD497" s="45">
        <f t="shared" ca="1" si="1737"/>
        <v>92394.548962454763</v>
      </c>
      <c r="HE497" s="45">
        <f t="shared" ca="1" si="1737"/>
        <v>-237627.56616539485</v>
      </c>
      <c r="HF497" s="45">
        <f t="shared" ca="1" si="1737"/>
        <v>17819.375982939382</v>
      </c>
      <c r="HG497" s="45">
        <f t="shared" ca="1" si="1737"/>
        <v>51163.341932775082</v>
      </c>
      <c r="HH497" s="45">
        <f t="shared" ca="1" si="1737"/>
        <v>-247424.27067051677</v>
      </c>
      <c r="HI497" s="45">
        <f t="shared" ca="1" si="1737"/>
        <v>99088.987281492504</v>
      </c>
      <c r="HJ497" s="45">
        <f t="shared" ca="1" si="1737"/>
        <v>120957.44619237492</v>
      </c>
      <c r="HK497" s="45">
        <f t="shared" ca="1" si="1737"/>
        <v>-168852.68597529471</v>
      </c>
      <c r="HL497" s="45">
        <f t="shared" ca="1" si="1737"/>
        <v>146638.67010402834</v>
      </c>
      <c r="HM497" s="45">
        <f t="shared" ca="1" si="1737"/>
        <v>163539.54276264005</v>
      </c>
      <c r="HN497" s="45">
        <f t="shared" ca="1" si="1737"/>
        <v>-141643.09455937735</v>
      </c>
      <c r="HO497" s="45">
        <f t="shared" ca="1" si="1737"/>
        <v>129263.41698502837</v>
      </c>
      <c r="HP497" s="45">
        <f t="shared" ca="1" si="1737"/>
        <v>90735.387574441993</v>
      </c>
      <c r="HQ497" s="45">
        <f t="shared" ca="1" si="1737"/>
        <v>-238996.66478031955</v>
      </c>
      <c r="HR497" s="45">
        <f t="shared" ca="1" si="1737"/>
        <v>16677.144888215815</v>
      </c>
      <c r="HS497" s="45">
        <f t="shared" ca="1" si="1737"/>
        <v>50287.504784456651</v>
      </c>
      <c r="HT497" s="45">
        <f t="shared" ca="1" si="1737"/>
        <v>-248366.33095651458</v>
      </c>
      <c r="HU497" s="45">
        <f t="shared" ca="1" si="1737"/>
        <v>97912.694794257375</v>
      </c>
      <c r="HV497" s="45">
        <f t="shared" ca="1" si="1737"/>
        <v>119586.83649499866</v>
      </c>
      <c r="HW497" s="45">
        <f t="shared" ca="1" si="1737"/>
        <v>-170212.58571714198</v>
      </c>
      <c r="HX497" s="45">
        <f t="shared" ca="1" si="1737"/>
        <v>145199.33708134992</v>
      </c>
      <c r="HY497" s="45">
        <f t="shared" ca="1" si="1737"/>
        <v>161166.68855697612</v>
      </c>
      <c r="HZ497" s="45">
        <f t="shared" ca="1" si="1737"/>
        <v>-143963.05754260632</v>
      </c>
      <c r="IA497" s="45">
        <f t="shared" ca="1" si="1737"/>
        <v>127233.40576310272</v>
      </c>
      <c r="IB497" s="45">
        <f t="shared" ca="1" si="1737"/>
        <v>89085.098094188186</v>
      </c>
      <c r="IC497" s="45">
        <f t="shared" ca="1" si="1737"/>
        <v>-240360.0067156282</v>
      </c>
      <c r="ID497" s="45">
        <f t="shared" ca="1" si="1737"/>
        <v>15972.449201488103</v>
      </c>
      <c r="IE497" s="45">
        <f t="shared" ca="1" si="1737"/>
        <v>49416.273538044661</v>
      </c>
      <c r="IF497" s="45">
        <f t="shared" ca="1" si="1737"/>
        <v>-209318.88718787156</v>
      </c>
      <c r="IG497" s="45">
        <f t="shared" ref="IG497:KP497" ca="1" si="1738">IG473</f>
        <v>96745.765135755981</v>
      </c>
      <c r="IH497" s="45">
        <f t="shared" ca="1" si="1738"/>
        <v>118228.97323807608</v>
      </c>
      <c r="II497" s="45">
        <f t="shared" ca="1" si="1738"/>
        <v>155475.73886345106</v>
      </c>
      <c r="IJ497" s="45">
        <f t="shared" ca="1" si="1738"/>
        <v>143711.52540252486</v>
      </c>
      <c r="IK497" s="45">
        <f t="shared" ca="1" si="1738"/>
        <v>158809.6194702189</v>
      </c>
      <c r="IL497" s="45">
        <f t="shared" ca="1" si="1738"/>
        <v>23163.90802022838</v>
      </c>
      <c r="IM497" s="45">
        <f t="shared" ca="1" si="1738"/>
        <v>125215.76690031574</v>
      </c>
      <c r="IN497" s="45">
        <f t="shared" ca="1" si="1738"/>
        <v>87443.401111315892</v>
      </c>
      <c r="IO497" s="45">
        <f t="shared" ca="1" si="1738"/>
        <v>-2465198.7378751775</v>
      </c>
      <c r="IP497" s="45">
        <f t="shared" ca="1" si="1738"/>
        <v>15050.769597813218</v>
      </c>
      <c r="IQ497" s="45">
        <f t="shared" ca="1" si="1738"/>
        <v>48208.841213116568</v>
      </c>
      <c r="IR497" s="45">
        <f t="shared" ca="1" si="1738"/>
        <v>-80637.444529571352</v>
      </c>
      <c r="IS497" s="45">
        <f t="shared" ca="1" si="1738"/>
        <v>95564.559834227839</v>
      </c>
      <c r="IT497" s="45">
        <f t="shared" ca="1" si="1738"/>
        <v>116896.70891753971</v>
      </c>
      <c r="IU497" s="45">
        <f t="shared" ca="1" si="1738"/>
        <v>-3463.4393523285107</v>
      </c>
      <c r="IV497" s="45">
        <f t="shared" ca="1" si="1738"/>
        <v>141519.6784323754</v>
      </c>
      <c r="IW497" s="45">
        <f t="shared" ca="1" si="1738"/>
        <v>156467.98249843615</v>
      </c>
      <c r="IX497" s="45">
        <f t="shared" ca="1" si="1738"/>
        <v>20874.114522235031</v>
      </c>
      <c r="IY497" s="45">
        <f t="shared" ca="1" si="1738"/>
        <v>116585.93579200136</v>
      </c>
      <c r="IZ497" s="45">
        <f t="shared" ca="1" si="1738"/>
        <v>74483.101973796744</v>
      </c>
      <c r="JA497" s="45">
        <f t="shared" ca="1" si="1738"/>
        <v>-80546.920075311398</v>
      </c>
      <c r="JB497" s="45">
        <f t="shared" ca="1" si="1738"/>
        <v>14130.627398126122</v>
      </c>
      <c r="JC497" s="45">
        <f t="shared" ca="1" si="1738"/>
        <v>41719.916880377779</v>
      </c>
      <c r="JD497" s="45">
        <f t="shared" ca="1" si="1738"/>
        <v>-87635.804138265812</v>
      </c>
      <c r="JE497" s="45">
        <f t="shared" ca="1" si="1738"/>
        <v>80340.538662486302</v>
      </c>
      <c r="JF497" s="45">
        <f t="shared" ca="1" si="1738"/>
        <v>98442.23723315954</v>
      </c>
      <c r="JG497" s="45">
        <f t="shared" ca="1" si="1738"/>
        <v>-24205.956388950595</v>
      </c>
      <c r="JH497" s="45">
        <f t="shared" ca="1" si="1738"/>
        <v>117991.45010324693</v>
      </c>
      <c r="JI497" s="45">
        <f t="shared" ca="1" si="1738"/>
        <v>130508.79468360837</v>
      </c>
      <c r="JJ497" s="45">
        <f t="shared" ca="1" si="1738"/>
        <v>-4301.0512686401198</v>
      </c>
      <c r="JK497" s="45">
        <f t="shared" ca="1" si="1738"/>
        <v>102937.96321806766</v>
      </c>
      <c r="JL497" s="45">
        <f t="shared" ca="1" si="1738"/>
        <v>72129.431371136336</v>
      </c>
      <c r="JM497" s="45">
        <f t="shared" ca="1" si="1738"/>
        <v>-82671.522988406577</v>
      </c>
      <c r="JN497" s="45">
        <f t="shared" ca="1" si="1738"/>
        <v>12335.797601371823</v>
      </c>
      <c r="JO497" s="45">
        <f t="shared" ca="1" si="1738"/>
        <v>39454.541504924353</v>
      </c>
      <c r="JP497" s="45">
        <f t="shared" ca="1" si="1738"/>
        <v>-89766.734729070537</v>
      </c>
      <c r="JQ497" s="45">
        <f t="shared" ca="1" si="1738"/>
        <v>77865.857767097201</v>
      </c>
      <c r="JR497" s="45">
        <f t="shared" ca="1" si="1738"/>
        <v>96294.296549959603</v>
      </c>
      <c r="JS497" s="45">
        <f t="shared" ca="1" si="1738"/>
        <v>-26959.694262714649</v>
      </c>
      <c r="JT497" s="45">
        <f t="shared" ca="1" si="1738"/>
        <v>115108.67999548319</v>
      </c>
      <c r="JU497" s="45">
        <f t="shared" ca="1" si="1738"/>
        <v>127491.62137405961</v>
      </c>
      <c r="JV497" s="45">
        <f t="shared" ca="1" si="1738"/>
        <v>-7287.9294190162327</v>
      </c>
      <c r="JW497" s="45">
        <f t="shared" ca="1" si="1738"/>
        <v>100171.83814750983</v>
      </c>
      <c r="JX497" s="45">
        <f t="shared" ca="1" si="1738"/>
        <v>69655.529647185147</v>
      </c>
      <c r="JY497" s="45">
        <f t="shared" ca="1" si="1738"/>
        <v>-84920.170482828791</v>
      </c>
      <c r="JZ497" s="45">
        <f t="shared" ca="1" si="1738"/>
        <v>10646.903998183403</v>
      </c>
      <c r="KA497" s="45">
        <f t="shared" ca="1" si="1738"/>
        <v>37261.913407060914</v>
      </c>
      <c r="KB497" s="45">
        <f t="shared" ca="1" si="1738"/>
        <v>-91955.453242000163</v>
      </c>
      <c r="KC497" s="45">
        <f t="shared" ca="1" si="1738"/>
        <v>75265.004794360502</v>
      </c>
      <c r="KD497" s="45">
        <f t="shared" ca="1" si="1738"/>
        <v>94020.570531840756</v>
      </c>
      <c r="KE497" s="45">
        <f t="shared" ca="1" si="1738"/>
        <v>-29839.712966915045</v>
      </c>
      <c r="KF497" s="45">
        <f t="shared" ca="1" si="1738"/>
        <v>112099.44851276719</v>
      </c>
      <c r="KG497" s="45">
        <f t="shared" ca="1" si="1738"/>
        <v>124347.84495954124</v>
      </c>
      <c r="KH497" s="45">
        <f t="shared" ca="1" si="1738"/>
        <v>-10403.206656433293</v>
      </c>
      <c r="KI497" s="45">
        <f t="shared" ca="1" si="1738"/>
        <v>97273.607189599948</v>
      </c>
      <c r="KJ497" s="45">
        <f t="shared" ca="1" si="1738"/>
        <v>67045.088705948699</v>
      </c>
      <c r="KK497" s="45">
        <f t="shared" ca="1" si="1738"/>
        <v>-87309.310159651737</v>
      </c>
      <c r="KL497" s="45">
        <f t="shared" ca="1" si="1738"/>
        <v>8595.0653208225413</v>
      </c>
      <c r="KM497" s="45">
        <f t="shared" ca="1" si="1738"/>
        <v>34925.100888963992</v>
      </c>
      <c r="KN497" s="45">
        <f t="shared" ca="1" si="1738"/>
        <v>-94325.180622317566</v>
      </c>
      <c r="KO497" s="45">
        <f t="shared" ca="1" si="1738"/>
        <v>72520.842424583185</v>
      </c>
      <c r="KP497" s="45">
        <f t="shared" ca="1" si="1738"/>
        <v>91603.786628621107</v>
      </c>
      <c r="KQ497" s="45">
        <f t="shared" ref="KQ497:LT497" ca="1" si="1739">KQ473</f>
        <v>-32863.514827786421</v>
      </c>
      <c r="KR497" s="45">
        <f t="shared" ca="1" si="1739"/>
        <v>108946.06933128492</v>
      </c>
      <c r="KS497" s="45">
        <f t="shared" ca="1" si="1739"/>
        <v>121059.59287434074</v>
      </c>
      <c r="KT497" s="45">
        <f t="shared" ca="1" si="1739"/>
        <v>3323424.4067751151</v>
      </c>
      <c r="KU497" s="45">
        <f t="shared" ca="1" si="1739"/>
        <v>94225.071601150921</v>
      </c>
      <c r="KV497" s="45">
        <f t="shared" ca="1" si="1739"/>
        <v>64279.760596122956</v>
      </c>
      <c r="KW497" s="45">
        <f t="shared" ca="1" si="1739"/>
        <v>45970.510526386483</v>
      </c>
      <c r="KX497" s="45">
        <f t="shared" ca="1" si="1739"/>
        <v>10484.325468417999</v>
      </c>
      <c r="KY497" s="45">
        <f t="shared" ca="1" si="1739"/>
        <v>39701.396936256766</v>
      </c>
      <c r="KZ497" s="45">
        <f t="shared" ca="1" si="1739"/>
        <v>39357.065556035639</v>
      </c>
      <c r="LA497" s="45">
        <f t="shared" ca="1" si="1739"/>
        <v>75668.998365780921</v>
      </c>
      <c r="LB497" s="45">
        <f t="shared" ca="1" si="1739"/>
        <v>95139.96516083325</v>
      </c>
      <c r="LC497" s="45">
        <f t="shared" ca="1" si="1739"/>
        <v>100566.24671536294</v>
      </c>
      <c r="LD497" s="45">
        <f t="shared" ca="1" si="1739"/>
        <v>112087.98651696929</v>
      </c>
      <c r="LE497" s="45">
        <f t="shared" ca="1" si="1739"/>
        <v>124130.69438471981</v>
      </c>
      <c r="LF497" s="45">
        <f t="shared" ca="1" si="1739"/>
        <v>119936.20655079251</v>
      </c>
      <c r="LG497" s="45">
        <f t="shared" ca="1" si="1739"/>
        <v>97881.780535826852</v>
      </c>
      <c r="LH497" s="45">
        <f t="shared" ca="1" si="1739"/>
        <v>68283.682460899814</v>
      </c>
      <c r="LI497" s="45">
        <f t="shared" ca="1" si="1739"/>
        <v>44869.233978426717</v>
      </c>
      <c r="LJ497" s="45">
        <f t="shared" ca="1" si="1739"/>
        <v>9355.3968247235189</v>
      </c>
      <c r="LK497" s="45">
        <f t="shared" ca="1" si="1739"/>
        <v>38830.03331866498</v>
      </c>
      <c r="LL497" s="45">
        <f t="shared" ca="1" si="1739"/>
        <v>38274.580144627806</v>
      </c>
      <c r="LM497" s="45">
        <f t="shared" ca="1" si="1739"/>
        <v>74270.702134329753</v>
      </c>
      <c r="LN497" s="45">
        <f t="shared" ca="1" si="1739"/>
        <v>94085.984472461525</v>
      </c>
      <c r="LO497" s="45">
        <f t="shared" ca="1" si="1739"/>
        <v>98920.115960445546</v>
      </c>
      <c r="LP497" s="45">
        <f t="shared" ca="1" si="1739"/>
        <v>110328.17534549718</v>
      </c>
      <c r="LQ497" s="45">
        <f t="shared" ca="1" si="1739"/>
        <v>122252.14541685842</v>
      </c>
      <c r="LR497" s="45">
        <f t="shared" ca="1" si="1739"/>
        <v>118097.26152588149</v>
      </c>
      <c r="LS497" s="45">
        <f t="shared" ca="1" si="1739"/>
        <v>96265.531332716128</v>
      </c>
      <c r="LT497" s="45">
        <f t="shared" ca="1" si="1739"/>
        <v>-1002926.9145183889</v>
      </c>
      <c r="LU497" s="45"/>
      <c r="LV497" s="45"/>
      <c r="LW497" s="45"/>
      <c r="LX497" s="45"/>
      <c r="LY497" s="45"/>
      <c r="LZ497" s="45"/>
      <c r="MA497" s="45"/>
      <c r="MB497" s="45"/>
      <c r="MC497" s="45"/>
      <c r="MD497" s="45"/>
      <c r="ME497" s="45"/>
      <c r="MF497" s="45"/>
      <c r="MG497" s="45"/>
      <c r="MH497" s="45"/>
      <c r="MI497" s="45"/>
      <c r="MJ497" s="45"/>
      <c r="MK497" s="45"/>
      <c r="ML497" s="45"/>
      <c r="MM497" s="45"/>
      <c r="MN497" s="45"/>
      <c r="MO497" s="45"/>
      <c r="MP497" s="45"/>
      <c r="MQ497" s="45"/>
      <c r="MR497" s="45"/>
      <c r="MS497" s="45"/>
      <c r="MT497" s="45"/>
      <c r="MU497" s="45"/>
      <c r="MV497" s="45"/>
      <c r="MW497" s="45"/>
      <c r="MX497" s="45"/>
      <c r="MY497" s="45"/>
      <c r="MZ497" s="45"/>
      <c r="NA497" s="45"/>
      <c r="NB497" s="45"/>
      <c r="NC497" s="45"/>
      <c r="ND497" s="45"/>
      <c r="NE497" s="45"/>
      <c r="NF497" s="45"/>
      <c r="NG497" s="45"/>
      <c r="NH497" s="45"/>
      <c r="NI497" s="45"/>
      <c r="NJ497" s="45"/>
      <c r="NK497" s="45"/>
      <c r="NL497" s="45"/>
      <c r="NM497" s="45"/>
      <c r="NN497" s="45"/>
      <c r="NO497" s="45"/>
      <c r="NP497" s="45"/>
      <c r="NQ497" s="45"/>
      <c r="NR497" s="45"/>
      <c r="NS497" s="45"/>
      <c r="NT497" s="45"/>
      <c r="NU497" s="45"/>
      <c r="NV497" s="45"/>
      <c r="NW497" s="45"/>
      <c r="NX497" s="45"/>
      <c r="NY497" s="45"/>
      <c r="NZ497" s="45"/>
      <c r="OA497" s="45"/>
      <c r="OB497" s="45"/>
      <c r="OC497" s="45"/>
      <c r="OD497" s="45"/>
      <c r="OE497" s="45"/>
      <c r="OF497" s="45"/>
      <c r="OG497" s="45"/>
      <c r="OH497" s="45"/>
      <c r="OI497" s="45"/>
      <c r="OJ497" s="45"/>
      <c r="OK497" s="45"/>
      <c r="OL497" s="45"/>
      <c r="OM497" s="45"/>
      <c r="ON497" s="45"/>
      <c r="OO497" s="45"/>
      <c r="OP497" s="45"/>
      <c r="OQ497" s="45"/>
      <c r="OR497" s="45"/>
      <c r="OS497" s="45"/>
      <c r="OT497" s="45"/>
      <c r="OU497" s="45"/>
      <c r="OV497" s="45"/>
      <c r="OW497" s="45"/>
      <c r="OX497" s="45"/>
      <c r="OY497" s="45"/>
      <c r="OZ497" s="45"/>
      <c r="PA497" s="45"/>
      <c r="PB497" s="45"/>
      <c r="PC497" s="45"/>
      <c r="PD497" s="45"/>
      <c r="PE497" s="45"/>
      <c r="PF497" s="45"/>
      <c r="PG497" s="45"/>
      <c r="PH497" s="45"/>
      <c r="PI497" s="45"/>
      <c r="PJ497" s="45"/>
      <c r="PK497" s="45"/>
      <c r="PL497" s="45"/>
      <c r="PM497" s="45"/>
      <c r="PN497" s="45"/>
      <c r="PO497" s="45"/>
      <c r="PP497" s="45"/>
      <c r="PQ497" s="45"/>
      <c r="PR497" s="45"/>
      <c r="PS497" s="45"/>
      <c r="PT497" s="45"/>
      <c r="PU497" s="45"/>
      <c r="PV497" s="45"/>
      <c r="PW497" s="45"/>
      <c r="PX497" s="45"/>
      <c r="PY497" s="45"/>
      <c r="PZ497" s="45"/>
      <c r="QA497" s="45"/>
      <c r="QB497" s="45"/>
      <c r="QC497" s="45"/>
      <c r="QD497" s="45"/>
      <c r="QE497" s="45"/>
      <c r="QF497" s="45"/>
      <c r="QG497" s="45"/>
      <c r="QH497" s="45"/>
      <c r="QI497" s="45"/>
      <c r="QJ497" s="45"/>
      <c r="QK497" s="45"/>
      <c r="QL497" s="45"/>
      <c r="QM497" s="45"/>
      <c r="QN497" s="45"/>
      <c r="QO497" s="45"/>
      <c r="QP497" s="45"/>
      <c r="QQ497" s="45"/>
      <c r="QR497" s="45"/>
      <c r="QS497" s="45"/>
      <c r="QT497" s="45"/>
      <c r="QU497" s="45"/>
    </row>
    <row r="498" spans="1:463" ht="15" customHeight="1" outlineLevel="1">
      <c r="B498" s="1"/>
      <c r="C498" s="75" t="s">
        <v>652</v>
      </c>
      <c r="E498" s="50"/>
      <c r="H498" s="198"/>
      <c r="I498" s="45">
        <f t="shared" ref="I498:BI498" ca="1" si="1740">SUM(J473:L473)</f>
        <v>-233859.75</v>
      </c>
      <c r="J498" s="45">
        <f t="shared" ca="1" si="1740"/>
        <v>-133163.72580902401</v>
      </c>
      <c r="K498" s="45">
        <f t="shared" ca="1" si="1740"/>
        <v>-4168554.3380310247</v>
      </c>
      <c r="L498" s="45">
        <f t="shared" ca="1" si="1740"/>
        <v>-4086387.0235780226</v>
      </c>
      <c r="M498" s="45">
        <f t="shared" ca="1" si="1740"/>
        <v>-3786539.1234884411</v>
      </c>
      <c r="N498" s="45">
        <f t="shared" ca="1" si="1740"/>
        <v>42599.039297672571</v>
      </c>
      <c r="O498" s="45">
        <f t="shared" ca="1" si="1740"/>
        <v>-13222.280146771926</v>
      </c>
      <c r="P498" s="45">
        <f t="shared" ca="1" si="1740"/>
        <v>-327156.47651043558</v>
      </c>
      <c r="Q498" s="45">
        <f t="shared" ca="1" si="1740"/>
        <v>-58766.920954880101</v>
      </c>
      <c r="R498" s="45">
        <f t="shared" ca="1" si="1740"/>
        <v>25545.106573119614</v>
      </c>
      <c r="S498" s="45">
        <f t="shared" ca="1" si="1740"/>
        <v>7395.578795341833</v>
      </c>
      <c r="T498" s="45">
        <f t="shared" ca="1" si="1740"/>
        <v>30436.759350897395</v>
      </c>
      <c r="U498" s="45">
        <f t="shared" ca="1" si="1740"/>
        <v>-26008.365954880253</v>
      </c>
      <c r="V498" s="45">
        <f t="shared" ca="1" si="1740"/>
        <v>102403.603428231</v>
      </c>
      <c r="W498" s="45">
        <f t="shared" ca="1" si="1740"/>
        <v>-56320.049349546694</v>
      </c>
      <c r="X498" s="45">
        <f t="shared" ca="1" si="1740"/>
        <v>-83141.837086727406</v>
      </c>
      <c r="Y498" s="45">
        <f t="shared" ca="1" si="1740"/>
        <v>-162464.34001257503</v>
      </c>
      <c r="Z498" s="45">
        <f t="shared" ca="1" si="1740"/>
        <v>-27965.261345840176</v>
      </c>
      <c r="AA498" s="45">
        <f t="shared" ca="1" si="1740"/>
        <v>21031.95923863948</v>
      </c>
      <c r="AB498" s="45">
        <f t="shared" ca="1" si="1740"/>
        <v>244485.18464666724</v>
      </c>
      <c r="AC498" s="45">
        <f t="shared" ca="1" si="1740"/>
        <v>448205.6387491526</v>
      </c>
      <c r="AD498" s="45">
        <f t="shared" ca="1" si="1740"/>
        <v>236527.09665551252</v>
      </c>
      <c r="AE498" s="45">
        <f t="shared" ca="1" si="1740"/>
        <v>-69926.633846210461</v>
      </c>
      <c r="AF498" s="45">
        <f t="shared" ca="1" si="1740"/>
        <v>-190646.65096269583</v>
      </c>
      <c r="AG498" s="45">
        <f t="shared" ca="1" si="1740"/>
        <v>-251251.15180797741</v>
      </c>
      <c r="AH498" s="45">
        <f t="shared" ca="1" si="1740"/>
        <v>-93045.62062828269</v>
      </c>
      <c r="AI498" s="45">
        <f t="shared" ca="1" si="1740"/>
        <v>-41262.222278316127</v>
      </c>
      <c r="AJ498" s="45">
        <f t="shared" ca="1" si="1740"/>
        <v>75695.276224690286</v>
      </c>
      <c r="AK498" s="45">
        <f t="shared" ca="1" si="1740"/>
        <v>119166.8423642074</v>
      </c>
      <c r="AL498" s="45">
        <f t="shared" ca="1" si="1740"/>
        <v>189771.28033345952</v>
      </c>
      <c r="AM498" s="45">
        <f t="shared" ca="1" si="1740"/>
        <v>222709.5153652131</v>
      </c>
      <c r="AN498" s="45">
        <f t="shared" ca="1" si="1740"/>
        <v>220953.13797047531</v>
      </c>
      <c r="AO498" s="45">
        <f t="shared" ca="1" si="1740"/>
        <v>148357.84323014552</v>
      </c>
      <c r="AP498" s="45">
        <f t="shared" ca="1" si="1740"/>
        <v>53899.918808359304</v>
      </c>
      <c r="AQ498" s="45">
        <f t="shared" ca="1" si="1740"/>
        <v>-71596.298921160662</v>
      </c>
      <c r="AR498" s="45">
        <f t="shared" ca="1" si="1740"/>
        <v>-123244.39061580479</v>
      </c>
      <c r="AS498" s="45">
        <f t="shared" ca="1" si="1740"/>
        <v>-138693.10524047175</v>
      </c>
      <c r="AT498" s="45">
        <f t="shared" ca="1" si="1740"/>
        <v>-52840.353880476643</v>
      </c>
      <c r="AU498" s="45">
        <f t="shared" ca="1" si="1740"/>
        <v>3077.3034548716387</v>
      </c>
      <c r="AV498" s="45">
        <f t="shared" ca="1" si="1740"/>
        <v>79072.19036733883</v>
      </c>
      <c r="AW498" s="45">
        <f t="shared" ca="1" si="1740"/>
        <v>119681.97405321442</v>
      </c>
      <c r="AX498" s="45">
        <f t="shared" ca="1" si="1740"/>
        <v>187531.67905523183</v>
      </c>
      <c r="AY498" s="45">
        <f t="shared" ca="1" si="1740"/>
        <v>220832.98615781957</v>
      </c>
      <c r="AZ498" s="45">
        <f t="shared" ca="1" si="1740"/>
        <v>216953.91714056232</v>
      </c>
      <c r="BA498" s="45">
        <f t="shared" ca="1" si="1740"/>
        <v>142028.84599168721</v>
      </c>
      <c r="BB498" s="45">
        <f t="shared" ca="1" si="1740"/>
        <v>47299.298538930248</v>
      </c>
      <c r="BC498" s="45">
        <f t="shared" ca="1" si="1740"/>
        <v>-76135.182029212461</v>
      </c>
      <c r="BD498" s="45">
        <f t="shared" ca="1" si="1740"/>
        <v>-125940.39927404842</v>
      </c>
      <c r="BE498" s="45">
        <f t="shared" ca="1" si="1740"/>
        <v>-141524.61019527112</v>
      </c>
      <c r="BF498" s="45">
        <f t="shared" ca="1" si="1740"/>
        <v>-56086.168040321267</v>
      </c>
      <c r="BG498" s="45">
        <f t="shared" ca="1" si="1740"/>
        <v>1475.6537278411852</v>
      </c>
      <c r="BH498" s="45">
        <f t="shared" ca="1" si="1740"/>
        <v>79410.1236287067</v>
      </c>
      <c r="BI498" s="45">
        <f t="shared" ca="1" si="1740"/>
        <v>122344.76032891258</v>
      </c>
      <c r="BJ498" s="45">
        <f t="shared" ref="BJ498:DU498" ca="1" si="1741">SUM(BK473:BM473)</f>
        <v>188523.36645199667</v>
      </c>
      <c r="BK498" s="45">
        <f t="shared" ca="1" si="1741"/>
        <v>222147.94330917229</v>
      </c>
      <c r="BL498" s="45">
        <f t="shared" ca="1" si="1741"/>
        <v>215732.39029064012</v>
      </c>
      <c r="BM498" s="45">
        <f t="shared" ca="1" si="1741"/>
        <v>140618.9343920406</v>
      </c>
      <c r="BN498" s="45">
        <f t="shared" ca="1" si="1741"/>
        <v>43401.213177614671</v>
      </c>
      <c r="BO498" s="45">
        <f t="shared" ca="1" si="1741"/>
        <v>-79515.600416312809</v>
      </c>
      <c r="BP498" s="45">
        <f t="shared" ca="1" si="1741"/>
        <v>-129095.92204329639</v>
      </c>
      <c r="BQ498" s="45">
        <f t="shared" ca="1" si="1741"/>
        <v>-144447.45031888684</v>
      </c>
      <c r="BR498" s="45">
        <f t="shared" ca="1" si="1741"/>
        <v>-59418.581640228338</v>
      </c>
      <c r="BS498" s="45">
        <f t="shared" ca="1" si="1741"/>
        <v>-209.65636313825962</v>
      </c>
      <c r="BT498" s="45">
        <f t="shared" ca="1" si="1741"/>
        <v>79562.220868397475</v>
      </c>
      <c r="BU498" s="45">
        <f t="shared" ca="1" si="1741"/>
        <v>124817.49881816815</v>
      </c>
      <c r="BV498" s="45">
        <f t="shared" ca="1" si="1741"/>
        <v>188433.02840563477</v>
      </c>
      <c r="BW498" s="45">
        <f t="shared" ca="1" si="1741"/>
        <v>222320.16016950388</v>
      </c>
      <c r="BX498" s="45">
        <f t="shared" ca="1" si="1741"/>
        <v>213371.43562618084</v>
      </c>
      <c r="BY498" s="45">
        <f t="shared" ca="1" si="1741"/>
        <v>138836.16322347551</v>
      </c>
      <c r="BZ498" s="45">
        <f t="shared" ca="1" si="1741"/>
        <v>38946.507667384343</v>
      </c>
      <c r="CA498" s="45">
        <f t="shared" ca="1" si="1741"/>
        <v>-83687.687725566226</v>
      </c>
      <c r="CB498" s="45">
        <f t="shared" ca="1" si="1741"/>
        <v>-133048.14269716357</v>
      </c>
      <c r="CC498" s="45">
        <f t="shared" ca="1" si="1741"/>
        <v>-147990.88636635843</v>
      </c>
      <c r="CD498" s="45">
        <f t="shared" ca="1" si="1741"/>
        <v>-63144.821597937058</v>
      </c>
      <c r="CE498" s="45">
        <f t="shared" ca="1" si="1741"/>
        <v>-2283.3692291903717</v>
      </c>
      <c r="CF498" s="45">
        <f t="shared" ca="1" si="1741"/>
        <v>79628.818479721056</v>
      </c>
      <c r="CG498" s="45">
        <f t="shared" ca="1" si="1741"/>
        <v>127517.47975156299</v>
      </c>
      <c r="CH498" s="45">
        <f t="shared" ca="1" si="1741"/>
        <v>188826.76900716883</v>
      </c>
      <c r="CI498" s="45">
        <f t="shared" ca="1" si="1741"/>
        <v>220043.63753967755</v>
      </c>
      <c r="CJ498" s="45">
        <f t="shared" ca="1" si="1741"/>
        <v>208502.58637374907</v>
      </c>
      <c r="CK498" s="45">
        <f t="shared" ca="1" si="1741"/>
        <v>134538.06673494086</v>
      </c>
      <c r="CL498" s="45">
        <f t="shared" ca="1" si="1741"/>
        <v>34903.220364813344</v>
      </c>
      <c r="CM498" s="45">
        <f t="shared" ca="1" si="1741"/>
        <v>-87023.953003046539</v>
      </c>
      <c r="CN498" s="45">
        <f t="shared" ca="1" si="1741"/>
        <v>-136169.55020419107</v>
      </c>
      <c r="CO498" s="45">
        <f t="shared" ca="1" si="1741"/>
        <v>-150614.42830442911</v>
      </c>
      <c r="CP498" s="45">
        <f t="shared" ca="1" si="1741"/>
        <v>-66375.136492096179</v>
      </c>
      <c r="CQ498" s="45">
        <f t="shared" ca="1" si="1741"/>
        <v>-3855.5692435506498</v>
      </c>
      <c r="CR498" s="45">
        <f t="shared" ca="1" si="1741"/>
        <v>79776.797460889153</v>
      </c>
      <c r="CS498" s="45">
        <f t="shared" ca="1" si="1741"/>
        <v>130173.85688781328</v>
      </c>
      <c r="CT498" s="45">
        <f t="shared" ca="1" si="1741"/>
        <v>189058.49963447163</v>
      </c>
      <c r="CU498" s="45">
        <f t="shared" ca="1" si="1741"/>
        <v>217829.85698427452</v>
      </c>
      <c r="CV498" s="45">
        <f t="shared" ca="1" si="1741"/>
        <v>203695.80008169124</v>
      </c>
      <c r="CW498" s="45">
        <f t="shared" ca="1" si="1741"/>
        <v>129844.63850830696</v>
      </c>
      <c r="CX498" s="45">
        <f t="shared" ca="1" si="1741"/>
        <v>30445.668197658204</v>
      </c>
      <c r="CY498" s="45">
        <f t="shared" ca="1" si="1741"/>
        <v>-91004.972201691271</v>
      </c>
      <c r="CZ498" s="45">
        <f t="shared" ca="1" si="1741"/>
        <v>-139490.67981051927</v>
      </c>
      <c r="DA498" s="45">
        <f t="shared" ca="1" si="1741"/>
        <v>-153484.66167670389</v>
      </c>
      <c r="DB498" s="45">
        <f t="shared" ca="1" si="1741"/>
        <v>-69579.446657706896</v>
      </c>
      <c r="DC498" s="45">
        <f t="shared" ca="1" si="1741"/>
        <v>-5344.295966926642</v>
      </c>
      <c r="DD498" s="45">
        <f t="shared" ca="1" si="1741"/>
        <v>77761.174807095929</v>
      </c>
      <c r="DE498" s="45">
        <f t="shared" ca="1" si="1741"/>
        <v>128039.33133623577</v>
      </c>
      <c r="DF498" s="45">
        <f t="shared" ca="1" si="1741"/>
        <v>184453.96366393918</v>
      </c>
      <c r="DG498" s="45">
        <f t="shared" ca="1" si="1741"/>
        <v>213086.9357794057</v>
      </c>
      <c r="DH498" s="45">
        <f t="shared" ca="1" si="1741"/>
        <v>198944.73702207365</v>
      </c>
      <c r="DI498" s="45">
        <f t="shared" ca="1" si="1741"/>
        <v>125029.36206768255</v>
      </c>
      <c r="DJ498" s="45">
        <f t="shared" ca="1" si="1741"/>
        <v>25852.953207929299</v>
      </c>
      <c r="DK498" s="45">
        <f t="shared" ca="1" si="1741"/>
        <v>-95133.283416459642</v>
      </c>
      <c r="DL498" s="45">
        <f t="shared" ca="1" si="1741"/>
        <v>-142793.81741088207</v>
      </c>
      <c r="DM498" s="45">
        <f t="shared" ca="1" si="1741"/>
        <v>-156338.46286992647</v>
      </c>
      <c r="DN498" s="45">
        <f t="shared" ca="1" si="1741"/>
        <v>-72758.993133539159</v>
      </c>
      <c r="DO498" s="45">
        <f t="shared" ca="1" si="1741"/>
        <v>-6798.1567357821623</v>
      </c>
      <c r="DP498" s="45">
        <f t="shared" ca="1" si="1741"/>
        <v>75788.774783781031</v>
      </c>
      <c r="DQ498" s="45">
        <f t="shared" ca="1" si="1741"/>
        <v>125743.57038369085</v>
      </c>
      <c r="DR498" s="45">
        <f t="shared" ca="1" si="1741"/>
        <v>179690.11893057407</v>
      </c>
      <c r="DS498" s="45">
        <f t="shared" ca="1" si="1741"/>
        <v>208187.56178072887</v>
      </c>
      <c r="DT498" s="45">
        <f t="shared" ca="1" si="1741"/>
        <v>194245.24617996183</v>
      </c>
      <c r="DU498" s="45">
        <f t="shared" ca="1" si="1741"/>
        <v>120258.4079699532</v>
      </c>
      <c r="DV498" s="45">
        <f t="shared" ref="DV498:GG498" ca="1" si="1742">SUM(DW473:DY473)</f>
        <v>21294.673420565552</v>
      </c>
      <c r="DW498" s="45">
        <f t="shared" ca="1" si="1742"/>
        <v>-99457.484190050804</v>
      </c>
      <c r="DX498" s="45">
        <f t="shared" ca="1" si="1742"/>
        <v>-146297.80794933543</v>
      </c>
      <c r="DY498" s="45">
        <f t="shared" ca="1" si="1742"/>
        <v>-159443.63860948157</v>
      </c>
      <c r="DZ498" s="45">
        <f t="shared" ca="1" si="1742"/>
        <v>-75963.375309678828</v>
      </c>
      <c r="EA498" s="45">
        <f t="shared" ca="1" si="1742"/>
        <v>-8270.7688145020802</v>
      </c>
      <c r="EB498" s="45">
        <f t="shared" ca="1" si="1742"/>
        <v>73854.93418530724</v>
      </c>
      <c r="EC498" s="45">
        <f t="shared" ca="1" si="1742"/>
        <v>123491.34515611539</v>
      </c>
      <c r="ED498" s="45">
        <f t="shared" ca="1" si="1742"/>
        <v>174975.67988653065</v>
      </c>
      <c r="EE498" s="45">
        <f t="shared" ca="1" si="1742"/>
        <v>203340.43579566042</v>
      </c>
      <c r="EF498" s="45">
        <f t="shared" ca="1" si="1742"/>
        <v>189596.58154782373</v>
      </c>
      <c r="EG498" s="45">
        <f t="shared" ca="1" si="1742"/>
        <v>115531.02348423419</v>
      </c>
      <c r="EH498" s="45">
        <f t="shared" ca="1" si="1742"/>
        <v>16770.095991656272</v>
      </c>
      <c r="EI498" s="45">
        <f t="shared" ca="1" si="1742"/>
        <v>-103323.54147365392</v>
      </c>
      <c r="EJ498" s="45">
        <f t="shared" ca="1" si="1742"/>
        <v>-149348.53875897027</v>
      </c>
      <c r="EK498" s="45">
        <f t="shared" ca="1" si="1742"/>
        <v>-161999.0136724778</v>
      </c>
      <c r="EL498" s="45">
        <f t="shared" ca="1" si="1742"/>
        <v>-79046.172521772212</v>
      </c>
      <c r="EM498" s="45">
        <f t="shared" ca="1" si="1742"/>
        <v>-9615.5394808134588</v>
      </c>
      <c r="EN498" s="45">
        <f t="shared" ca="1" si="1742"/>
        <v>71959.176119908429</v>
      </c>
      <c r="EO498" s="45">
        <f t="shared" ca="1" si="1742"/>
        <v>121282.14680089455</v>
      </c>
      <c r="EP498" s="45">
        <f t="shared" ca="1" si="1742"/>
        <v>170318.12112511083</v>
      </c>
      <c r="EQ498" s="45">
        <f t="shared" ca="1" si="1742"/>
        <v>198553.01905643381</v>
      </c>
      <c r="ER498" s="45">
        <f t="shared" ca="1" si="1742"/>
        <v>184594.7812932696</v>
      </c>
      <c r="ES498" s="45">
        <f t="shared" ca="1" si="1742"/>
        <v>110435.01047486918</v>
      </c>
      <c r="ET498" s="45">
        <f t="shared" ca="1" si="1742"/>
        <v>11867.041643844626</v>
      </c>
      <c r="EU498" s="45">
        <f t="shared" ca="1" si="1742"/>
        <v>-107386.87106651132</v>
      </c>
      <c r="EV498" s="45">
        <f t="shared" ca="1" si="1742"/>
        <v>-152601.34656874178</v>
      </c>
      <c r="EW498" s="45">
        <f t="shared" ca="1" si="1742"/>
        <v>-164806.89914609824</v>
      </c>
      <c r="EX498" s="45">
        <f t="shared" ca="1" si="1742"/>
        <v>-82155.005538062338</v>
      </c>
      <c r="EY498" s="45">
        <f t="shared" ca="1" si="1742"/>
        <v>-10979.916831517796</v>
      </c>
      <c r="EZ498" s="45">
        <f t="shared" ca="1" si="1742"/>
        <v>70101.020454449259</v>
      </c>
      <c r="FA498" s="45">
        <f t="shared" ca="1" si="1742"/>
        <v>119115.46371793898</v>
      </c>
      <c r="FB498" s="45">
        <f t="shared" ca="1" si="1742"/>
        <v>165715.44299056951</v>
      </c>
      <c r="FC498" s="45">
        <f t="shared" ca="1" si="1742"/>
        <v>193823.29882855702</v>
      </c>
      <c r="FD498" s="45">
        <f t="shared" ca="1" si="1742"/>
        <v>179300.01320999456</v>
      </c>
      <c r="FE498" s="45">
        <f t="shared" ca="1" si="1742"/>
        <v>105031.77178427239</v>
      </c>
      <c r="FF498" s="45">
        <f t="shared" ca="1" si="1742"/>
        <v>6646.9310499677376</v>
      </c>
      <c r="FG498" s="45">
        <f t="shared" ca="1" si="1742"/>
        <v>-111429.93108424573</v>
      </c>
      <c r="FH498" s="45">
        <f t="shared" ca="1" si="1742"/>
        <v>-155838.61096533126</v>
      </c>
      <c r="FI498" s="45">
        <f t="shared" ca="1" si="1742"/>
        <v>-167578.96356020341</v>
      </c>
      <c r="FJ498" s="45">
        <f t="shared" ca="1" si="1742"/>
        <v>-85219.814470380647</v>
      </c>
      <c r="FK498" s="45">
        <f t="shared" ca="1" si="1742"/>
        <v>-13376.721152974991</v>
      </c>
      <c r="FL498" s="45">
        <f t="shared" ca="1" si="1742"/>
        <v>67196.930113709415</v>
      </c>
      <c r="FM498" s="45">
        <f t="shared" ca="1" si="1742"/>
        <v>115907.72785581031</v>
      </c>
      <c r="FN498" s="45">
        <f t="shared" ca="1" si="1742"/>
        <v>161159.90085444777</v>
      </c>
      <c r="FO498" s="45">
        <f t="shared" ca="1" si="1742"/>
        <v>189143.5176858303</v>
      </c>
      <c r="FP498" s="45">
        <f t="shared" ca="1" si="1742"/>
        <v>174053.827596627</v>
      </c>
      <c r="FQ498" s="45">
        <f t="shared" ca="1" si="1742"/>
        <v>99669.83458304005</v>
      </c>
      <c r="FR498" s="45">
        <f t="shared" ca="1" si="1742"/>
        <v>1458.3081838346552</v>
      </c>
      <c r="FS498" s="45">
        <f t="shared" ca="1" si="1742"/>
        <v>-115671.5963058199</v>
      </c>
      <c r="FT498" s="45">
        <f t="shared" ca="1" si="1742"/>
        <v>-159279.12873373023</v>
      </c>
      <c r="FU498" s="45">
        <f t="shared" ca="1" si="1742"/>
        <v>-170584.17318533739</v>
      </c>
      <c r="FV498" s="45">
        <f t="shared" ca="1" si="1742"/>
        <v>-88291.4249766828</v>
      </c>
      <c r="FW498" s="45">
        <f t="shared" ca="1" si="1742"/>
        <v>-16971.16578935858</v>
      </c>
      <c r="FX498" s="45">
        <f t="shared" ca="1" si="1742"/>
        <v>63131.856168636645</v>
      </c>
      <c r="FY498" s="45">
        <f t="shared" ca="1" si="1742"/>
        <v>111543.85979686389</v>
      </c>
      <c r="FZ498" s="45">
        <f t="shared" ca="1" si="1742"/>
        <v>156650.73468394449</v>
      </c>
      <c r="GA498" s="45">
        <f t="shared" ca="1" si="1742"/>
        <v>184512.90307742805</v>
      </c>
      <c r="GB498" s="45">
        <f t="shared" ca="1" si="1742"/>
        <v>168855.39559381234</v>
      </c>
      <c r="GC498" s="45">
        <f t="shared" ca="1" si="1742"/>
        <v>94348.358881547945</v>
      </c>
      <c r="GD498" s="45">
        <f t="shared" ca="1" si="1742"/>
        <v>-3699.6511676391237</v>
      </c>
      <c r="GE498" s="45">
        <f t="shared" ca="1" si="1742"/>
        <v>-119458.06419182543</v>
      </c>
      <c r="GF498" s="45">
        <f t="shared" ca="1" si="1742"/>
        <v>-162269.01986924332</v>
      </c>
      <c r="GG498" s="45">
        <f t="shared" ca="1" si="1742"/>
        <v>-173035.04630237014</v>
      </c>
      <c r="GH498" s="45">
        <f t="shared" ref="GH498:IS498" ca="1" si="1743">SUM(GI473:GK473)</f>
        <v>-91236.896768801322</v>
      </c>
      <c r="GI498" s="45">
        <f t="shared" ca="1" si="1743"/>
        <v>-20432.379438219563</v>
      </c>
      <c r="GJ498" s="45">
        <f t="shared" ca="1" si="1743"/>
        <v>59110.388435113098</v>
      </c>
      <c r="GK498" s="45">
        <f t="shared" ca="1" si="1743"/>
        <v>107228.41935295457</v>
      </c>
      <c r="GL498" s="45">
        <f t="shared" ca="1" si="1743"/>
        <v>151828.27426328303</v>
      </c>
      <c r="GM498" s="45">
        <f t="shared" ca="1" si="1743"/>
        <v>179564.44791045884</v>
      </c>
      <c r="GN498" s="45">
        <f t="shared" ca="1" si="1743"/>
        <v>163337.65366251484</v>
      </c>
      <c r="GO498" s="45">
        <f t="shared" ca="1" si="1743"/>
        <v>89066.501162473563</v>
      </c>
      <c r="GP498" s="45">
        <f t="shared" ca="1" si="1743"/>
        <v>-8827.7757715069456</v>
      </c>
      <c r="GQ498" s="45">
        <f t="shared" ca="1" si="1743"/>
        <v>-123444.56225717755</v>
      </c>
      <c r="GR498" s="45">
        <f t="shared" ca="1" si="1743"/>
        <v>-165463.43494398898</v>
      </c>
      <c r="GS498" s="45">
        <f t="shared" ca="1" si="1743"/>
        <v>-175744.19880923047</v>
      </c>
      <c r="GT498" s="45">
        <f t="shared" ca="1" si="1743"/>
        <v>-94214.362107926863</v>
      </c>
      <c r="GU498" s="45">
        <f t="shared" ca="1" si="1743"/>
        <v>-23918.546081032473</v>
      </c>
      <c r="GV498" s="45">
        <f t="shared" ca="1" si="1743"/>
        <v>55134.651869880909</v>
      </c>
      <c r="GW498" s="45">
        <f t="shared" ca="1" si="1743"/>
        <v>102963.50195834906</v>
      </c>
      <c r="GX498" s="45">
        <f t="shared" ca="1" si="1743"/>
        <v>146552.23266304805</v>
      </c>
      <c r="GY498" s="45">
        <f t="shared" ca="1" si="1743"/>
        <v>174155.00593103206</v>
      </c>
      <c r="GZ498" s="45">
        <f t="shared" ca="1" si="1743"/>
        <v>157357.39895947315</v>
      </c>
      <c r="HA498" s="45">
        <f t="shared" ca="1" si="1743"/>
        <v>83823.41410700437</v>
      </c>
      <c r="HB498" s="45">
        <f t="shared" ca="1" si="1743"/>
        <v>-13926.899222310982</v>
      </c>
      <c r="HC498" s="45">
        <f t="shared" ca="1" si="1743"/>
        <v>-127413.64122000069</v>
      </c>
      <c r="HD498" s="45">
        <f t="shared" ca="1" si="1743"/>
        <v>-168644.84824968039</v>
      </c>
      <c r="HE498" s="45">
        <f t="shared" ca="1" si="1743"/>
        <v>-178441.55275480231</v>
      </c>
      <c r="HF498" s="45">
        <f t="shared" ca="1" si="1743"/>
        <v>-97171.941456249187</v>
      </c>
      <c r="HG498" s="45">
        <f t="shared" ca="1" si="1743"/>
        <v>-27377.837196649343</v>
      </c>
      <c r="HH498" s="45">
        <f t="shared" ca="1" si="1743"/>
        <v>51193.747498572717</v>
      </c>
      <c r="HI498" s="45">
        <f t="shared" ca="1" si="1743"/>
        <v>98743.43032110855</v>
      </c>
      <c r="HJ498" s="45">
        <f t="shared" ca="1" si="1743"/>
        <v>141325.52689137368</v>
      </c>
      <c r="HK498" s="45">
        <f t="shared" ca="1" si="1743"/>
        <v>168535.11830729101</v>
      </c>
      <c r="HL498" s="45">
        <f t="shared" ca="1" si="1743"/>
        <v>151159.86518829106</v>
      </c>
      <c r="HM498" s="45">
        <f t="shared" ca="1" si="1743"/>
        <v>78355.710000093008</v>
      </c>
      <c r="HN498" s="45">
        <f t="shared" ca="1" si="1743"/>
        <v>-18997.860220849194</v>
      </c>
      <c r="HO498" s="45">
        <f t="shared" ca="1" si="1743"/>
        <v>-131584.13231766174</v>
      </c>
      <c r="HP498" s="45">
        <f t="shared" ca="1" si="1743"/>
        <v>-172032.01510764708</v>
      </c>
      <c r="HQ498" s="45">
        <f t="shared" ca="1" si="1743"/>
        <v>-181401.6812838421</v>
      </c>
      <c r="HR498" s="45">
        <f t="shared" ca="1" si="1743"/>
        <v>-100166.13137780054</v>
      </c>
      <c r="HS498" s="45">
        <f t="shared" ca="1" si="1743"/>
        <v>-30866.799667258543</v>
      </c>
      <c r="HT498" s="45">
        <f t="shared" ca="1" si="1743"/>
        <v>47286.945572114055</v>
      </c>
      <c r="HU498" s="45">
        <f t="shared" ca="1" si="1743"/>
        <v>94573.5878592066</v>
      </c>
      <c r="HV498" s="45">
        <f t="shared" ca="1" si="1743"/>
        <v>136153.43992118406</v>
      </c>
      <c r="HW498" s="45">
        <f t="shared" ca="1" si="1743"/>
        <v>162402.96809571976</v>
      </c>
      <c r="HX498" s="45">
        <f t="shared" ca="1" si="1743"/>
        <v>144437.03677747253</v>
      </c>
      <c r="HY498" s="45">
        <f t="shared" ca="1" si="1743"/>
        <v>72355.446314684596</v>
      </c>
      <c r="HZ498" s="45">
        <f t="shared" ca="1" si="1743"/>
        <v>-24041.502858337306</v>
      </c>
      <c r="IA498" s="45">
        <f t="shared" ca="1" si="1743"/>
        <v>-135302.45941995189</v>
      </c>
      <c r="IB498" s="45">
        <f t="shared" ca="1" si="1743"/>
        <v>-174971.28397609544</v>
      </c>
      <c r="IC498" s="45">
        <f t="shared" ca="1" si="1743"/>
        <v>-143930.16444833879</v>
      </c>
      <c r="ID498" s="45">
        <f t="shared" ca="1" si="1743"/>
        <v>-63156.848514070924</v>
      </c>
      <c r="IE498" s="45">
        <f t="shared" ca="1" si="1743"/>
        <v>5655.851185960506</v>
      </c>
      <c r="IF498" s="45">
        <f t="shared" ca="1" si="1743"/>
        <v>370450.47723728314</v>
      </c>
      <c r="IG498" s="45">
        <f t="shared" ca="1" si="1743"/>
        <v>417416.237504052</v>
      </c>
      <c r="IH498" s="45">
        <f t="shared" ca="1" si="1743"/>
        <v>457996.88373619481</v>
      </c>
      <c r="II498" s="45">
        <f t="shared" ca="1" si="1743"/>
        <v>325685.05289297213</v>
      </c>
      <c r="IJ498" s="45">
        <f t="shared" ca="1" si="1743"/>
        <v>307189.29439076304</v>
      </c>
      <c r="IK498" s="45">
        <f t="shared" ca="1" si="1743"/>
        <v>235823.07603186002</v>
      </c>
      <c r="IL498" s="45">
        <f t="shared" ca="1" si="1743"/>
        <v>-2252539.5698635457</v>
      </c>
      <c r="IM498" s="45">
        <f t="shared" ca="1" si="1743"/>
        <v>-2362704.5671660486</v>
      </c>
      <c r="IN498" s="45">
        <f t="shared" ca="1" si="1743"/>
        <v>-2401939.1270642481</v>
      </c>
      <c r="IO498" s="45">
        <f t="shared" ca="1" si="1743"/>
        <v>-17377.833718641567</v>
      </c>
      <c r="IP498" s="45">
        <f t="shared" ca="1" si="1743"/>
        <v>63135.956517773055</v>
      </c>
      <c r="IQ498" s="45">
        <f t="shared" ca="1" si="1743"/>
        <v>131823.82422219618</v>
      </c>
      <c r="IR498" s="45">
        <f t="shared" ca="1" si="1743"/>
        <v>208997.82939943904</v>
      </c>
      <c r="IS498" s="45">
        <f t="shared" ca="1" si="1743"/>
        <v>254952.9479975866</v>
      </c>
      <c r="IT498" s="45">
        <f t="shared" ref="IT498:LE498" ca="1" si="1744">SUM(IU473:IW473)</f>
        <v>294524.221578483</v>
      </c>
      <c r="IU498" s="45">
        <f t="shared" ca="1" si="1744"/>
        <v>318861.77545304655</v>
      </c>
      <c r="IV498" s="45">
        <f t="shared" ca="1" si="1744"/>
        <v>293928.03281267255</v>
      </c>
      <c r="IW498" s="45">
        <f t="shared" ca="1" si="1744"/>
        <v>211943.1522880331</v>
      </c>
      <c r="IX498" s="45">
        <f t="shared" ca="1" si="1744"/>
        <v>110522.1176904867</v>
      </c>
      <c r="IY498" s="45">
        <f t="shared" ca="1" si="1744"/>
        <v>8066.8092966114673</v>
      </c>
      <c r="IZ498" s="45">
        <f t="shared" ca="1" si="1744"/>
        <v>-24696.375796807501</v>
      </c>
      <c r="JA498" s="45">
        <f t="shared" ca="1" si="1744"/>
        <v>-31785.259859761907</v>
      </c>
      <c r="JB498" s="45">
        <f t="shared" ca="1" si="1744"/>
        <v>34424.651404598269</v>
      </c>
      <c r="JC498" s="45">
        <f t="shared" ca="1" si="1744"/>
        <v>91146.97175738003</v>
      </c>
      <c r="JD498" s="45">
        <f t="shared" ca="1" si="1744"/>
        <v>154576.81950669526</v>
      </c>
      <c r="JE498" s="45">
        <f t="shared" ca="1" si="1744"/>
        <v>192227.73094745586</v>
      </c>
      <c r="JF498" s="45">
        <f t="shared" ca="1" si="1744"/>
        <v>224294.28839790472</v>
      </c>
      <c r="JG498" s="45">
        <f t="shared" ca="1" si="1744"/>
        <v>244199.19351821518</v>
      </c>
      <c r="JH498" s="45">
        <f t="shared" ca="1" si="1744"/>
        <v>229145.70663303591</v>
      </c>
      <c r="JI498" s="45">
        <f t="shared" ca="1" si="1744"/>
        <v>170766.34332056387</v>
      </c>
      <c r="JJ498" s="45">
        <f t="shared" ca="1" si="1744"/>
        <v>92395.871600797414</v>
      </c>
      <c r="JK498" s="45">
        <f t="shared" ca="1" si="1744"/>
        <v>1793.7059841015816</v>
      </c>
      <c r="JL498" s="45">
        <f t="shared" ca="1" si="1744"/>
        <v>-30881.183882110396</v>
      </c>
      <c r="JM498" s="45">
        <f t="shared" ca="1" si="1744"/>
        <v>-37976.395622774362</v>
      </c>
      <c r="JN498" s="45">
        <f t="shared" ca="1" si="1744"/>
        <v>27553.664542951017</v>
      </c>
      <c r="JO498" s="45">
        <f t="shared" ca="1" si="1744"/>
        <v>84393.419587986267</v>
      </c>
      <c r="JP498" s="45">
        <f t="shared" ca="1" si="1744"/>
        <v>147200.46005434217</v>
      </c>
      <c r="JQ498" s="45">
        <f t="shared" ca="1" si="1744"/>
        <v>184443.28228272815</v>
      </c>
      <c r="JR498" s="45">
        <f t="shared" ca="1" si="1744"/>
        <v>215640.60710682816</v>
      </c>
      <c r="JS498" s="45">
        <f t="shared" ca="1" si="1744"/>
        <v>235312.37195052658</v>
      </c>
      <c r="JT498" s="45">
        <f t="shared" ca="1" si="1744"/>
        <v>220375.5301025532</v>
      </c>
      <c r="JU498" s="45">
        <f t="shared" ca="1" si="1744"/>
        <v>162539.43837567873</v>
      </c>
      <c r="JV498" s="45">
        <f t="shared" ca="1" si="1744"/>
        <v>84907.19731186617</v>
      </c>
      <c r="JW498" s="45">
        <f t="shared" ca="1" si="1744"/>
        <v>-4617.7368374602411</v>
      </c>
      <c r="JX498" s="45">
        <f t="shared" ca="1" si="1744"/>
        <v>-37011.35307758447</v>
      </c>
      <c r="JY498" s="45">
        <f t="shared" ca="1" si="1744"/>
        <v>-44046.635836755842</v>
      </c>
      <c r="JZ498" s="45">
        <f t="shared" ca="1" si="1744"/>
        <v>20571.464959421253</v>
      </c>
      <c r="KA498" s="45">
        <f t="shared" ca="1" si="1744"/>
        <v>77330.122084201095</v>
      </c>
      <c r="KB498" s="45">
        <f t="shared" ca="1" si="1744"/>
        <v>139445.86235928623</v>
      </c>
      <c r="KC498" s="45">
        <f t="shared" ca="1" si="1744"/>
        <v>176280.30607769289</v>
      </c>
      <c r="KD498" s="45">
        <f t="shared" ca="1" si="1744"/>
        <v>206607.58050539339</v>
      </c>
      <c r="KE498" s="45">
        <f t="shared" ca="1" si="1744"/>
        <v>226044.08681587514</v>
      </c>
      <c r="KF498" s="45">
        <f t="shared" ca="1" si="1744"/>
        <v>211218.24549270788</v>
      </c>
      <c r="KG498" s="45">
        <f t="shared" ca="1" si="1744"/>
        <v>153915.48923911536</v>
      </c>
      <c r="KH498" s="45">
        <f t="shared" ca="1" si="1744"/>
        <v>77009.385735896911</v>
      </c>
      <c r="KI498" s="45">
        <f t="shared" ca="1" si="1744"/>
        <v>-11669.156132880496</v>
      </c>
      <c r="KJ498" s="45">
        <f t="shared" ca="1" si="1744"/>
        <v>-43789.143949865203</v>
      </c>
      <c r="KK498" s="45">
        <f t="shared" ca="1" si="1744"/>
        <v>-50805.014412531033</v>
      </c>
      <c r="KL498" s="45">
        <f t="shared" ca="1" si="1744"/>
        <v>13120.762691229611</v>
      </c>
      <c r="KM498" s="45">
        <f t="shared" ca="1" si="1744"/>
        <v>69799.448430886725</v>
      </c>
      <c r="KN498" s="45">
        <f t="shared" ca="1" si="1744"/>
        <v>131261.11422541787</v>
      </c>
      <c r="KO498" s="45">
        <f t="shared" ca="1" si="1744"/>
        <v>167686.34113211959</v>
      </c>
      <c r="KP498" s="45">
        <f t="shared" ca="1" si="1744"/>
        <v>197142.14737783925</v>
      </c>
      <c r="KQ498" s="45">
        <f t="shared" ca="1" si="1744"/>
        <v>3553430.0689807408</v>
      </c>
      <c r="KR498" s="45">
        <f t="shared" ca="1" si="1744"/>
        <v>3538709.0712506068</v>
      </c>
      <c r="KS498" s="45">
        <f t="shared" ca="1" si="1744"/>
        <v>3481929.2389723891</v>
      </c>
      <c r="KT498" s="45">
        <f t="shared" ca="1" si="1744"/>
        <v>204475.34272366035</v>
      </c>
      <c r="KU498" s="45">
        <f t="shared" ca="1" si="1744"/>
        <v>120734.59659092744</v>
      </c>
      <c r="KV498" s="45">
        <f t="shared" ca="1" si="1744"/>
        <v>96156.23293106124</v>
      </c>
      <c r="KW498" s="45">
        <f t="shared" ca="1" si="1744"/>
        <v>89542.787960710411</v>
      </c>
      <c r="KX498" s="45">
        <f t="shared" ca="1" si="1744"/>
        <v>154727.46085807332</v>
      </c>
      <c r="KY498" s="45">
        <f t="shared" ca="1" si="1744"/>
        <v>210166.02908264979</v>
      </c>
      <c r="KZ498" s="45">
        <f t="shared" ca="1" si="1744"/>
        <v>271375.21024197713</v>
      </c>
      <c r="LA498" s="45">
        <f t="shared" ca="1" si="1744"/>
        <v>307794.19839316548</v>
      </c>
      <c r="LB498" s="45">
        <f t="shared" ca="1" si="1744"/>
        <v>336784.92761705205</v>
      </c>
      <c r="LC498" s="45">
        <f t="shared" ca="1" si="1744"/>
        <v>356154.88745248161</v>
      </c>
      <c r="LD498" s="45">
        <f t="shared" ca="1" si="1744"/>
        <v>341948.68147133919</v>
      </c>
      <c r="LE498" s="45">
        <f t="shared" ca="1" si="1744"/>
        <v>286101.66954751918</v>
      </c>
      <c r="LF498" s="45">
        <f t="shared" ref="LF498:LT498" ca="1" si="1745">SUM(LG473:LI473)</f>
        <v>211034.69697515341</v>
      </c>
      <c r="LG498" s="45">
        <f t="shared" ca="1" si="1745"/>
        <v>122508.31326405006</v>
      </c>
      <c r="LH498" s="45">
        <f t="shared" ca="1" si="1745"/>
        <v>93054.664121815207</v>
      </c>
      <c r="LI498" s="45">
        <f t="shared" ca="1" si="1745"/>
        <v>86460.010288016303</v>
      </c>
      <c r="LJ498" s="45">
        <f t="shared" ca="1" si="1745"/>
        <v>151375.31559762254</v>
      </c>
      <c r="LK498" s="45">
        <f t="shared" ca="1" si="1745"/>
        <v>206631.26675141908</v>
      </c>
      <c r="LL498" s="45">
        <f t="shared" ca="1" si="1745"/>
        <v>267276.80256723682</v>
      </c>
      <c r="LM498" s="45">
        <f t="shared" ca="1" si="1745"/>
        <v>303334.2757784042</v>
      </c>
      <c r="LN498" s="45">
        <f t="shared" ca="1" si="1745"/>
        <v>331500.43672280113</v>
      </c>
      <c r="LO498" s="45">
        <f t="shared" ca="1" si="1745"/>
        <v>350677.58228823706</v>
      </c>
      <c r="LP498" s="45">
        <f t="shared" ca="1" si="1745"/>
        <v>336614.93827545602</v>
      </c>
      <c r="LQ498" s="45">
        <f t="shared" ca="1" si="1745"/>
        <v>-788564.12165979133</v>
      </c>
      <c r="LR498" s="45">
        <f t="shared" ca="1" si="1745"/>
        <v>-906661.38318567281</v>
      </c>
      <c r="LS498" s="45">
        <f t="shared" ca="1" si="1745"/>
        <v>-1002926.9145183889</v>
      </c>
      <c r="LT498" s="45">
        <f t="shared" si="1745"/>
        <v>0</v>
      </c>
      <c r="LU498" s="45"/>
      <c r="LV498" s="45"/>
      <c r="LW498" s="45"/>
      <c r="LX498" s="45"/>
      <c r="LY498" s="45"/>
      <c r="LZ498" s="45"/>
      <c r="MA498" s="45"/>
      <c r="MB498" s="45"/>
      <c r="MC498" s="45"/>
      <c r="MD498" s="45"/>
      <c r="ME498" s="45"/>
      <c r="MF498" s="45"/>
      <c r="MG498" s="45"/>
      <c r="MH498" s="45"/>
      <c r="MI498" s="45"/>
      <c r="MJ498" s="45"/>
      <c r="MK498" s="45"/>
      <c r="ML498" s="45"/>
      <c r="MM498" s="45"/>
      <c r="MN498" s="45"/>
      <c r="MO498" s="45"/>
      <c r="MP498" s="45"/>
      <c r="MQ498" s="45"/>
      <c r="MR498" s="45"/>
      <c r="MS498" s="45"/>
      <c r="MT498" s="45"/>
      <c r="MU498" s="45"/>
      <c r="MV498" s="45"/>
      <c r="MW498" s="45"/>
      <c r="MX498" s="45"/>
      <c r="MY498" s="45"/>
      <c r="MZ498" s="45"/>
      <c r="NA498" s="45"/>
      <c r="NB498" s="45"/>
      <c r="NC498" s="45"/>
      <c r="ND498" s="45"/>
      <c r="NE498" s="45"/>
      <c r="NF498" s="45"/>
      <c r="NG498" s="45"/>
      <c r="NH498" s="45"/>
      <c r="NI498" s="45"/>
      <c r="NJ498" s="45"/>
      <c r="NK498" s="45"/>
      <c r="NL498" s="45"/>
      <c r="NM498" s="45"/>
      <c r="NN498" s="45"/>
      <c r="NO498" s="45"/>
      <c r="NP498" s="45"/>
      <c r="NQ498" s="45"/>
      <c r="NR498" s="45"/>
      <c r="NS498" s="45"/>
      <c r="NT498" s="45"/>
      <c r="NU498" s="45"/>
      <c r="NV498" s="45"/>
      <c r="NW498" s="45"/>
      <c r="NX498" s="45"/>
      <c r="NY498" s="45"/>
      <c r="NZ498" s="45"/>
      <c r="OA498" s="45"/>
      <c r="OB498" s="45"/>
      <c r="OC498" s="45"/>
      <c r="OD498" s="45"/>
      <c r="OE498" s="45"/>
      <c r="OF498" s="45"/>
      <c r="OG498" s="45"/>
      <c r="OH498" s="45"/>
      <c r="OI498" s="45"/>
      <c r="OJ498" s="45"/>
      <c r="OK498" s="45"/>
      <c r="OL498" s="45"/>
      <c r="OM498" s="45"/>
      <c r="ON498" s="45"/>
      <c r="OO498" s="45"/>
      <c r="OP498" s="45"/>
      <c r="OQ498" s="45"/>
      <c r="OR498" s="45"/>
      <c r="OS498" s="45"/>
      <c r="OT498" s="45"/>
      <c r="OU498" s="45"/>
      <c r="OV498" s="45"/>
      <c r="OW498" s="45"/>
      <c r="OX498" s="45"/>
      <c r="OY498" s="45"/>
      <c r="OZ498" s="45"/>
      <c r="PA498" s="45"/>
      <c r="PB498" s="45"/>
      <c r="PC498" s="45"/>
      <c r="PD498" s="45"/>
      <c r="PE498" s="45"/>
      <c r="PF498" s="45"/>
      <c r="PG498" s="45"/>
      <c r="PH498" s="45"/>
      <c r="PI498" s="45"/>
      <c r="PJ498" s="45"/>
      <c r="PK498" s="45"/>
      <c r="PL498" s="45"/>
      <c r="PM498" s="45"/>
      <c r="PN498" s="45"/>
      <c r="PO498" s="45"/>
      <c r="PP498" s="45"/>
      <c r="PQ498" s="45"/>
      <c r="PR498" s="45"/>
      <c r="PS498" s="45"/>
      <c r="PT498" s="45"/>
      <c r="PU498" s="45"/>
      <c r="PV498" s="45"/>
      <c r="PW498" s="45"/>
      <c r="PX498" s="45"/>
      <c r="PY498" s="45"/>
      <c r="PZ498" s="45"/>
      <c r="QA498" s="45"/>
      <c r="QB498" s="45"/>
      <c r="QC498" s="45"/>
      <c r="QD498" s="45"/>
      <c r="QE498" s="45"/>
      <c r="QF498" s="45"/>
      <c r="QG498" s="45"/>
      <c r="QH498" s="45"/>
      <c r="QI498" s="45"/>
      <c r="QJ498" s="45"/>
      <c r="QK498" s="45"/>
      <c r="QL498" s="45"/>
      <c r="QM498" s="45"/>
      <c r="QN498" s="45"/>
      <c r="QO498" s="45"/>
      <c r="QP498" s="45"/>
      <c r="QQ498" s="45"/>
      <c r="QR498" s="45"/>
      <c r="QS498" s="45"/>
      <c r="QT498" s="45"/>
      <c r="QU498" s="45"/>
    </row>
    <row r="499" spans="1:463" ht="15" customHeight="1" outlineLevel="1">
      <c r="B499" s="1"/>
      <c r="C499" s="75" t="s">
        <v>653</v>
      </c>
      <c r="E499" s="50"/>
      <c r="H499" s="198"/>
      <c r="I499" s="45">
        <f t="shared" ref="I499:BK499" ca="1" si="1746">SUM(J473:O473)</f>
        <v>-4320246.7735780226</v>
      </c>
      <c r="J499" s="45">
        <f t="shared" ca="1" si="1746"/>
        <v>-3919702.8492974648</v>
      </c>
      <c r="K499" s="45">
        <f t="shared" ca="1" si="1746"/>
        <v>-4125955.2987333518</v>
      </c>
      <c r="L499" s="45">
        <f t="shared" ca="1" si="1746"/>
        <v>-4099609.3037247942</v>
      </c>
      <c r="M499" s="45">
        <f t="shared" ca="1" si="1746"/>
        <v>-4113695.5999988765</v>
      </c>
      <c r="N499" s="45">
        <f t="shared" ca="1" si="1746"/>
        <v>-16167.88165720753</v>
      </c>
      <c r="O499" s="45">
        <f t="shared" ca="1" si="1746"/>
        <v>12322.826426347689</v>
      </c>
      <c r="P499" s="45">
        <f t="shared" ca="1" si="1746"/>
        <v>-319760.89771509374</v>
      </c>
      <c r="Q499" s="45">
        <f t="shared" ca="1" si="1746"/>
        <v>-28330.161603982706</v>
      </c>
      <c r="R499" s="45">
        <f t="shared" ca="1" si="1746"/>
        <v>-463.25938176063937</v>
      </c>
      <c r="S499" s="45">
        <f t="shared" ca="1" si="1746"/>
        <v>109799.18222357283</v>
      </c>
      <c r="T499" s="45">
        <f t="shared" ca="1" si="1746"/>
        <v>-25883.289998649299</v>
      </c>
      <c r="U499" s="45">
        <f t="shared" ca="1" si="1746"/>
        <v>-109150.20304160766</v>
      </c>
      <c r="V499" s="45">
        <f t="shared" ca="1" si="1746"/>
        <v>-60060.736584344035</v>
      </c>
      <c r="W499" s="45">
        <f t="shared" ca="1" si="1746"/>
        <v>-84285.31069538687</v>
      </c>
      <c r="X499" s="45">
        <f t="shared" ca="1" si="1746"/>
        <v>-62109.877848087926</v>
      </c>
      <c r="Y499" s="45">
        <f t="shared" ca="1" si="1746"/>
        <v>82020.844634092209</v>
      </c>
      <c r="Z499" s="45">
        <f t="shared" ca="1" si="1746"/>
        <v>420240.37740331242</v>
      </c>
      <c r="AA499" s="45">
        <f t="shared" ca="1" si="1746"/>
        <v>257559.05589415197</v>
      </c>
      <c r="AB499" s="45">
        <f t="shared" ca="1" si="1746"/>
        <v>174558.55080045678</v>
      </c>
      <c r="AC499" s="45">
        <f t="shared" ca="1" si="1746"/>
        <v>257558.98778645677</v>
      </c>
      <c r="AD499" s="45">
        <f t="shared" ca="1" si="1746"/>
        <v>-14724.055152464891</v>
      </c>
      <c r="AE499" s="45">
        <f t="shared" ca="1" si="1746"/>
        <v>-162972.25447449318</v>
      </c>
      <c r="AF499" s="45">
        <f t="shared" ca="1" si="1746"/>
        <v>-231908.87324101198</v>
      </c>
      <c r="AG499" s="45">
        <f t="shared" ca="1" si="1746"/>
        <v>-175555.87558328712</v>
      </c>
      <c r="AH499" s="45">
        <f t="shared" ca="1" si="1746"/>
        <v>26121.221735924715</v>
      </c>
      <c r="AI499" s="45">
        <f t="shared" ca="1" si="1746"/>
        <v>148509.0580551434</v>
      </c>
      <c r="AJ499" s="45">
        <f t="shared" ca="1" si="1746"/>
        <v>298404.79158990341</v>
      </c>
      <c r="AK499" s="45">
        <f t="shared" ca="1" si="1746"/>
        <v>340119.98033468268</v>
      </c>
      <c r="AL499" s="45">
        <f t="shared" ca="1" si="1746"/>
        <v>338129.12356360501</v>
      </c>
      <c r="AM499" s="45">
        <f t="shared" ca="1" si="1746"/>
        <v>276609.4341735724</v>
      </c>
      <c r="AN499" s="45">
        <f t="shared" ca="1" si="1746"/>
        <v>149356.83904931464</v>
      </c>
      <c r="AO499" s="45">
        <f t="shared" ca="1" si="1746"/>
        <v>25113.45261434072</v>
      </c>
      <c r="AP499" s="45">
        <f t="shared" ca="1" si="1746"/>
        <v>-84793.186432112445</v>
      </c>
      <c r="AQ499" s="45">
        <f t="shared" ca="1" si="1746"/>
        <v>-124436.6528016373</v>
      </c>
      <c r="AR499" s="45">
        <f t="shared" ca="1" si="1746"/>
        <v>-120167.08716093312</v>
      </c>
      <c r="AS499" s="45">
        <f t="shared" ca="1" si="1746"/>
        <v>-59620.914873132919</v>
      </c>
      <c r="AT499" s="45">
        <f t="shared" ca="1" si="1746"/>
        <v>66841.620172737777</v>
      </c>
      <c r="AU499" s="45">
        <f t="shared" ca="1" si="1746"/>
        <v>190608.98251010347</v>
      </c>
      <c r="AV499" s="45">
        <f t="shared" ca="1" si="1746"/>
        <v>299905.1765251584</v>
      </c>
      <c r="AW499" s="45">
        <f t="shared" ca="1" si="1746"/>
        <v>336635.89119377674</v>
      </c>
      <c r="AX499" s="45">
        <f t="shared" ca="1" si="1746"/>
        <v>329560.52504691901</v>
      </c>
      <c r="AY499" s="45">
        <f t="shared" ca="1" si="1746"/>
        <v>268132.28469674982</v>
      </c>
      <c r="AZ499" s="45">
        <f t="shared" ca="1" si="1746"/>
        <v>140818.73511134984</v>
      </c>
      <c r="BA499" s="45">
        <f t="shared" ca="1" si="1746"/>
        <v>16088.446717638784</v>
      </c>
      <c r="BB499" s="45">
        <f t="shared" ca="1" si="1746"/>
        <v>-94225.311656340869</v>
      </c>
      <c r="BC499" s="45">
        <f t="shared" ca="1" si="1746"/>
        <v>-132221.35006953371</v>
      </c>
      <c r="BD499" s="45">
        <f t="shared" ca="1" si="1746"/>
        <v>-124464.74554620721</v>
      </c>
      <c r="BE499" s="45">
        <f t="shared" ca="1" si="1746"/>
        <v>-62114.486566564417</v>
      </c>
      <c r="BF499" s="45">
        <f t="shared" ca="1" si="1746"/>
        <v>66258.592288591317</v>
      </c>
      <c r="BG499" s="45">
        <f t="shared" ca="1" si="1746"/>
        <v>189999.02017983785</v>
      </c>
      <c r="BH499" s="45">
        <f t="shared" ca="1" si="1746"/>
        <v>301558.06693787896</v>
      </c>
      <c r="BI499" s="45">
        <f t="shared" ca="1" si="1746"/>
        <v>338077.1506195527</v>
      </c>
      <c r="BJ499" s="45">
        <f t="shared" ca="1" si="1746"/>
        <v>329142.30084403727</v>
      </c>
      <c r="BK499" s="45">
        <f t="shared" ca="1" si="1746"/>
        <v>265549.15648678696</v>
      </c>
      <c r="BL499" s="45">
        <f t="shared" ref="BL499:DW499" ca="1" si="1747">SUM(BM473:BR473)</f>
        <v>136216.78987432731</v>
      </c>
      <c r="BM499" s="45">
        <f t="shared" ca="1" si="1747"/>
        <v>11523.012348744189</v>
      </c>
      <c r="BN499" s="45">
        <f t="shared" ca="1" si="1747"/>
        <v>-101046.23714127217</v>
      </c>
      <c r="BO499" s="45">
        <f t="shared" ca="1" si="1747"/>
        <v>-138934.18205654115</v>
      </c>
      <c r="BP499" s="45">
        <f t="shared" ca="1" si="1747"/>
        <v>-129305.57840643465</v>
      </c>
      <c r="BQ499" s="45">
        <f t="shared" ca="1" si="1747"/>
        <v>-64885.229450489365</v>
      </c>
      <c r="BR499" s="45">
        <f t="shared" ca="1" si="1747"/>
        <v>65398.917177939817</v>
      </c>
      <c r="BS499" s="45">
        <f t="shared" ca="1" si="1747"/>
        <v>188223.37204249651</v>
      </c>
      <c r="BT499" s="45">
        <f t="shared" ca="1" si="1747"/>
        <v>301882.38103790133</v>
      </c>
      <c r="BU499" s="45">
        <f t="shared" ca="1" si="1747"/>
        <v>338188.93444434903</v>
      </c>
      <c r="BV499" s="45">
        <f t="shared" ca="1" si="1747"/>
        <v>327269.19162911025</v>
      </c>
      <c r="BW499" s="45">
        <f t="shared" ca="1" si="1747"/>
        <v>261266.66783688817</v>
      </c>
      <c r="BX499" s="45">
        <f t="shared" ca="1" si="1747"/>
        <v>129683.74790061459</v>
      </c>
      <c r="BY499" s="45">
        <f t="shared" ca="1" si="1747"/>
        <v>5788.0205263119569</v>
      </c>
      <c r="BZ499" s="45">
        <f t="shared" ca="1" si="1747"/>
        <v>-109044.37869897408</v>
      </c>
      <c r="CA499" s="45">
        <f t="shared" ca="1" si="1747"/>
        <v>-146832.50932350327</v>
      </c>
      <c r="CB499" s="45">
        <f t="shared" ca="1" si="1747"/>
        <v>-135331.51192635394</v>
      </c>
      <c r="CC499" s="45">
        <f t="shared" ca="1" si="1747"/>
        <v>-68362.067886637378</v>
      </c>
      <c r="CD499" s="45">
        <f t="shared" ca="1" si="1747"/>
        <v>64372.658153625933</v>
      </c>
      <c r="CE499" s="45">
        <f t="shared" ca="1" si="1747"/>
        <v>186543.39977797845</v>
      </c>
      <c r="CF499" s="45">
        <f t="shared" ca="1" si="1747"/>
        <v>299672.45601939864</v>
      </c>
      <c r="CG499" s="45">
        <f t="shared" ca="1" si="1747"/>
        <v>336020.06612531206</v>
      </c>
      <c r="CH499" s="45">
        <f t="shared" ca="1" si="1747"/>
        <v>323364.83574210969</v>
      </c>
      <c r="CI499" s="45">
        <f t="shared" ca="1" si="1747"/>
        <v>254946.8579044909</v>
      </c>
      <c r="CJ499" s="45">
        <f t="shared" ca="1" si="1747"/>
        <v>121478.63337070252</v>
      </c>
      <c r="CK499" s="45">
        <f t="shared" ca="1" si="1747"/>
        <v>-1631.4834692501972</v>
      </c>
      <c r="CL499" s="45">
        <f t="shared" ca="1" si="1747"/>
        <v>-115711.20793961576</v>
      </c>
      <c r="CM499" s="45">
        <f t="shared" ca="1" si="1747"/>
        <v>-153399.08949514275</v>
      </c>
      <c r="CN499" s="45">
        <f t="shared" ca="1" si="1747"/>
        <v>-140025.11944774172</v>
      </c>
      <c r="CO499" s="45">
        <f t="shared" ca="1" si="1747"/>
        <v>-70837.630843539955</v>
      </c>
      <c r="CP499" s="45">
        <f t="shared" ca="1" si="1747"/>
        <v>63798.7203957171</v>
      </c>
      <c r="CQ499" s="45">
        <f t="shared" ca="1" si="1747"/>
        <v>185202.93039092098</v>
      </c>
      <c r="CR499" s="45">
        <f t="shared" ca="1" si="1747"/>
        <v>297606.65444516361</v>
      </c>
      <c r="CS499" s="45">
        <f t="shared" ca="1" si="1747"/>
        <v>333869.65696950449</v>
      </c>
      <c r="CT499" s="45">
        <f t="shared" ca="1" si="1747"/>
        <v>318903.1381427786</v>
      </c>
      <c r="CU499" s="45">
        <f t="shared" ca="1" si="1747"/>
        <v>248275.52518193272</v>
      </c>
      <c r="CV499" s="45">
        <f t="shared" ca="1" si="1747"/>
        <v>112690.82787999997</v>
      </c>
      <c r="CW499" s="45">
        <f t="shared" ca="1" si="1747"/>
        <v>-9646.0413022123175</v>
      </c>
      <c r="CX499" s="45">
        <f t="shared" ca="1" si="1747"/>
        <v>-123038.99347904569</v>
      </c>
      <c r="CY499" s="45">
        <f t="shared" ca="1" si="1747"/>
        <v>-160584.41885939817</v>
      </c>
      <c r="CZ499" s="45">
        <f t="shared" ca="1" si="1747"/>
        <v>-144834.97577744591</v>
      </c>
      <c r="DA499" s="45">
        <f t="shared" ca="1" si="1747"/>
        <v>-75723.486869607965</v>
      </c>
      <c r="DB499" s="45">
        <f t="shared" ca="1" si="1747"/>
        <v>58459.884678528877</v>
      </c>
      <c r="DC499" s="45">
        <f t="shared" ca="1" si="1747"/>
        <v>179109.66769701254</v>
      </c>
      <c r="DD499" s="45">
        <f t="shared" ca="1" si="1747"/>
        <v>290848.11058650166</v>
      </c>
      <c r="DE499" s="45">
        <f t="shared" ca="1" si="1747"/>
        <v>326984.06835830945</v>
      </c>
      <c r="DF499" s="45">
        <f t="shared" ca="1" si="1747"/>
        <v>309483.32573162171</v>
      </c>
      <c r="DG499" s="45">
        <f t="shared" ca="1" si="1747"/>
        <v>238939.888987335</v>
      </c>
      <c r="DH499" s="45">
        <f t="shared" ca="1" si="1747"/>
        <v>103811.45360561399</v>
      </c>
      <c r="DI499" s="45">
        <f t="shared" ca="1" si="1747"/>
        <v>-17764.455343199515</v>
      </c>
      <c r="DJ499" s="45">
        <f t="shared" ca="1" si="1747"/>
        <v>-130485.50966199717</v>
      </c>
      <c r="DK499" s="45">
        <f t="shared" ca="1" si="1747"/>
        <v>-167892.27654999879</v>
      </c>
      <c r="DL499" s="45">
        <f t="shared" ca="1" si="1747"/>
        <v>-149591.9741466642</v>
      </c>
      <c r="DM499" s="45">
        <f t="shared" ca="1" si="1747"/>
        <v>-80549.688086145441</v>
      </c>
      <c r="DN499" s="45">
        <f t="shared" ca="1" si="1747"/>
        <v>52984.577250151691</v>
      </c>
      <c r="DO499" s="45">
        <f t="shared" ca="1" si="1747"/>
        <v>172891.96219479191</v>
      </c>
      <c r="DP499" s="45">
        <f t="shared" ca="1" si="1747"/>
        <v>283976.3365645099</v>
      </c>
      <c r="DQ499" s="45">
        <f t="shared" ca="1" si="1747"/>
        <v>319988.81656365271</v>
      </c>
      <c r="DR499" s="45">
        <f t="shared" ca="1" si="1747"/>
        <v>299948.52690052724</v>
      </c>
      <c r="DS499" s="45">
        <f t="shared" ca="1" si="1747"/>
        <v>229482.23520129442</v>
      </c>
      <c r="DT499" s="45">
        <f t="shared" ca="1" si="1747"/>
        <v>94787.761989911029</v>
      </c>
      <c r="DU499" s="45">
        <f t="shared" ca="1" si="1747"/>
        <v>-26039.39997938223</v>
      </c>
      <c r="DV499" s="45">
        <f t="shared" ca="1" si="1747"/>
        <v>-138148.96518891602</v>
      </c>
      <c r="DW499" s="45">
        <f t="shared" ca="1" si="1747"/>
        <v>-175420.85949972965</v>
      </c>
      <c r="DX499" s="45">
        <f t="shared" ref="DX499:GI499" ca="1" si="1748">SUM(DY473:ED473)</f>
        <v>-154568.57676383751</v>
      </c>
      <c r="DY499" s="45">
        <f t="shared" ca="1" si="1748"/>
        <v>-85588.704424174342</v>
      </c>
      <c r="DZ499" s="45">
        <f t="shared" ca="1" si="1748"/>
        <v>47527.969846436565</v>
      </c>
      <c r="EA499" s="45">
        <f t="shared" ca="1" si="1748"/>
        <v>166704.91107202857</v>
      </c>
      <c r="EB499" s="45">
        <f t="shared" ca="1" si="1748"/>
        <v>277195.36998096766</v>
      </c>
      <c r="EC499" s="45">
        <f t="shared" ca="1" si="1748"/>
        <v>313087.9267039391</v>
      </c>
      <c r="ED499" s="45">
        <f t="shared" ca="1" si="1748"/>
        <v>290506.70337076485</v>
      </c>
      <c r="EE499" s="45">
        <f t="shared" ca="1" si="1748"/>
        <v>220110.53178731666</v>
      </c>
      <c r="EF499" s="45">
        <f t="shared" ca="1" si="1748"/>
        <v>86273.04007416981</v>
      </c>
      <c r="EG499" s="45">
        <f t="shared" ca="1" si="1748"/>
        <v>-33817.515274736084</v>
      </c>
      <c r="EH499" s="45">
        <f t="shared" ca="1" si="1748"/>
        <v>-145228.91768082153</v>
      </c>
      <c r="EI499" s="45">
        <f t="shared" ca="1" si="1748"/>
        <v>-182369.71399542614</v>
      </c>
      <c r="EJ499" s="45">
        <f t="shared" ca="1" si="1748"/>
        <v>-158964.07823978373</v>
      </c>
      <c r="EK499" s="45">
        <f t="shared" ca="1" si="1748"/>
        <v>-90039.83755256937</v>
      </c>
      <c r="EL499" s="45">
        <f t="shared" ca="1" si="1748"/>
        <v>42235.97427912234</v>
      </c>
      <c r="EM499" s="45">
        <f t="shared" ca="1" si="1748"/>
        <v>160702.58164429737</v>
      </c>
      <c r="EN499" s="45">
        <f t="shared" ca="1" si="1748"/>
        <v>270512.19517634221</v>
      </c>
      <c r="EO499" s="45">
        <f t="shared" ca="1" si="1748"/>
        <v>305876.92809416418</v>
      </c>
      <c r="EP499" s="45">
        <f t="shared" ca="1" si="1748"/>
        <v>280753.13159998</v>
      </c>
      <c r="EQ499" s="45">
        <f t="shared" ca="1" si="1748"/>
        <v>210420.06070027844</v>
      </c>
      <c r="ER499" s="45">
        <f t="shared" ca="1" si="1748"/>
        <v>77207.910226758278</v>
      </c>
      <c r="ES499" s="45">
        <f t="shared" ca="1" si="1748"/>
        <v>-42166.336093872618</v>
      </c>
      <c r="ET499" s="45">
        <f t="shared" ca="1" si="1748"/>
        <v>-152939.85750225361</v>
      </c>
      <c r="EU499" s="45">
        <f t="shared" ca="1" si="1748"/>
        <v>-189541.87660457366</v>
      </c>
      <c r="EV499" s="45">
        <f t="shared" ca="1" si="1748"/>
        <v>-163581.26340025954</v>
      </c>
      <c r="EW499" s="45">
        <f t="shared" ca="1" si="1748"/>
        <v>-94705.878691648977</v>
      </c>
      <c r="EX499" s="45">
        <f t="shared" ca="1" si="1748"/>
        <v>36960.458179876645</v>
      </c>
      <c r="EY499" s="45">
        <f t="shared" ca="1" si="1748"/>
        <v>154735.52615905172</v>
      </c>
      <c r="EZ499" s="45">
        <f t="shared" ca="1" si="1748"/>
        <v>263924.31928300625</v>
      </c>
      <c r="FA499" s="45">
        <f t="shared" ca="1" si="1748"/>
        <v>298415.47692793352</v>
      </c>
      <c r="FB499" s="45">
        <f t="shared" ca="1" si="1748"/>
        <v>270747.21477484191</v>
      </c>
      <c r="FC499" s="45">
        <f t="shared" ca="1" si="1748"/>
        <v>200470.22987852475</v>
      </c>
      <c r="FD499" s="45">
        <f t="shared" ca="1" si="1748"/>
        <v>67870.082125748828</v>
      </c>
      <c r="FE499" s="45">
        <f t="shared" ca="1" si="1748"/>
        <v>-50806.839181058866</v>
      </c>
      <c r="FF499" s="45">
        <f t="shared" ca="1" si="1748"/>
        <v>-160932.03251023567</v>
      </c>
      <c r="FG499" s="45">
        <f t="shared" ca="1" si="1748"/>
        <v>-196649.74555462634</v>
      </c>
      <c r="FH499" s="45">
        <f t="shared" ca="1" si="1748"/>
        <v>-169215.33211830625</v>
      </c>
      <c r="FI499" s="45">
        <f t="shared" ca="1" si="1748"/>
        <v>-100382.03344649401</v>
      </c>
      <c r="FJ499" s="45">
        <f t="shared" ca="1" si="1748"/>
        <v>30687.913385429667</v>
      </c>
      <c r="FK499" s="45">
        <f t="shared" ca="1" si="1748"/>
        <v>147783.17970147278</v>
      </c>
      <c r="FL499" s="45">
        <f t="shared" ca="1" si="1748"/>
        <v>256340.44779953972</v>
      </c>
      <c r="FM499" s="45">
        <f t="shared" ca="1" si="1748"/>
        <v>289961.55545243737</v>
      </c>
      <c r="FN499" s="45">
        <f t="shared" ca="1" si="1748"/>
        <v>260829.73543748783</v>
      </c>
      <c r="FO499" s="45">
        <f t="shared" ca="1" si="1748"/>
        <v>190601.82586966502</v>
      </c>
      <c r="FP499" s="45">
        <f t="shared" ca="1" si="1748"/>
        <v>58382.231290807096</v>
      </c>
      <c r="FQ499" s="45">
        <f t="shared" ca="1" si="1748"/>
        <v>-59609.294150690206</v>
      </c>
      <c r="FR499" s="45">
        <f t="shared" ca="1" si="1748"/>
        <v>-169125.86500150274</v>
      </c>
      <c r="FS499" s="45">
        <f t="shared" ca="1" si="1748"/>
        <v>-203963.02128250268</v>
      </c>
      <c r="FT499" s="45">
        <f t="shared" ca="1" si="1748"/>
        <v>-176250.29452308881</v>
      </c>
      <c r="FU499" s="45">
        <f t="shared" ca="1" si="1748"/>
        <v>-107452.31701670073</v>
      </c>
      <c r="FV499" s="45">
        <f t="shared" ca="1" si="1748"/>
        <v>23252.434820181094</v>
      </c>
      <c r="FW499" s="45">
        <f t="shared" ca="1" si="1748"/>
        <v>139679.56889458591</v>
      </c>
      <c r="FX499" s="45">
        <f t="shared" ca="1" si="1748"/>
        <v>247644.7592460647</v>
      </c>
      <c r="FY499" s="45">
        <f t="shared" ca="1" si="1748"/>
        <v>280399.2553906762</v>
      </c>
      <c r="FZ499" s="45">
        <f t="shared" ca="1" si="1748"/>
        <v>250999.09356549243</v>
      </c>
      <c r="GA499" s="45">
        <f t="shared" ca="1" si="1748"/>
        <v>180813.25190978893</v>
      </c>
      <c r="GB499" s="45">
        <f t="shared" ca="1" si="1748"/>
        <v>49397.331401986921</v>
      </c>
      <c r="GC499" s="45">
        <f t="shared" ca="1" si="1748"/>
        <v>-67920.660987695388</v>
      </c>
      <c r="GD499" s="45">
        <f t="shared" ca="1" si="1748"/>
        <v>-176734.69747000927</v>
      </c>
      <c r="GE499" s="45">
        <f t="shared" ca="1" si="1748"/>
        <v>-210694.96096062675</v>
      </c>
      <c r="GF499" s="45">
        <f t="shared" ca="1" si="1748"/>
        <v>-182701.39930746285</v>
      </c>
      <c r="GG499" s="45">
        <f t="shared" ca="1" si="1748"/>
        <v>-113924.65786725705</v>
      </c>
      <c r="GH499" s="45">
        <f t="shared" ca="1" si="1748"/>
        <v>15991.522584153252</v>
      </c>
      <c r="GI499" s="45">
        <f t="shared" ca="1" si="1748"/>
        <v>131395.89482506347</v>
      </c>
      <c r="GJ499" s="45">
        <f t="shared" ref="GJ499:IU499" ca="1" si="1749">SUM(GK473:GP473)</f>
        <v>238674.83634557197</v>
      </c>
      <c r="GK499" s="45">
        <f t="shared" ca="1" si="1749"/>
        <v>270566.07301546936</v>
      </c>
      <c r="GL499" s="45">
        <f t="shared" ca="1" si="1749"/>
        <v>240894.77542575658</v>
      </c>
      <c r="GM499" s="45">
        <f t="shared" ca="1" si="1749"/>
        <v>170736.67213895184</v>
      </c>
      <c r="GN499" s="45">
        <f t="shared" ca="1" si="1749"/>
        <v>39893.09140533732</v>
      </c>
      <c r="GO499" s="45">
        <f t="shared" ca="1" si="1749"/>
        <v>-76396.933781515399</v>
      </c>
      <c r="GP499" s="45">
        <f t="shared" ca="1" si="1749"/>
        <v>-184571.97458073741</v>
      </c>
      <c r="GQ499" s="45">
        <f t="shared" ca="1" si="1749"/>
        <v>-217658.92436510441</v>
      </c>
      <c r="GR499" s="45">
        <f t="shared" ca="1" si="1749"/>
        <v>-189381.98102502147</v>
      </c>
      <c r="GS499" s="45">
        <f t="shared" ca="1" si="1749"/>
        <v>-120609.54693934954</v>
      </c>
      <c r="GT499" s="45">
        <f t="shared" ca="1" si="1749"/>
        <v>8749.139850422187</v>
      </c>
      <c r="GU499" s="45">
        <f t="shared" ca="1" si="1749"/>
        <v>122633.68658201557</v>
      </c>
      <c r="GV499" s="45">
        <f t="shared" ca="1" si="1749"/>
        <v>229289.65780091303</v>
      </c>
      <c r="GW499" s="45">
        <f t="shared" ca="1" si="1749"/>
        <v>260320.90091782223</v>
      </c>
      <c r="GX499" s="45">
        <f t="shared" ca="1" si="1749"/>
        <v>230375.64677005244</v>
      </c>
      <c r="GY499" s="45">
        <f t="shared" ca="1" si="1749"/>
        <v>160228.10670872114</v>
      </c>
      <c r="GZ499" s="45">
        <f t="shared" ca="1" si="1749"/>
        <v>29943.757739472436</v>
      </c>
      <c r="HA499" s="45">
        <f t="shared" ca="1" si="1749"/>
        <v>-84821.434142676037</v>
      </c>
      <c r="HB499" s="45">
        <f t="shared" ca="1" si="1749"/>
        <v>-192368.45197711329</v>
      </c>
      <c r="HC499" s="45">
        <f t="shared" ca="1" si="1749"/>
        <v>-224585.58267624985</v>
      </c>
      <c r="HD499" s="45">
        <f t="shared" ca="1" si="1749"/>
        <v>-196022.68544632971</v>
      </c>
      <c r="HE499" s="45">
        <f t="shared" ca="1" si="1749"/>
        <v>-127247.80525622959</v>
      </c>
      <c r="HF499" s="45">
        <f t="shared" ca="1" si="1749"/>
        <v>1571.4888648593624</v>
      </c>
      <c r="HG499" s="45">
        <f t="shared" ca="1" si="1749"/>
        <v>113947.68969472434</v>
      </c>
      <c r="HH499" s="45">
        <f t="shared" ca="1" si="1749"/>
        <v>219728.86580586375</v>
      </c>
      <c r="HI499" s="45">
        <f t="shared" ca="1" si="1749"/>
        <v>249903.29550939961</v>
      </c>
      <c r="HJ499" s="45">
        <f t="shared" ca="1" si="1749"/>
        <v>219681.23689146669</v>
      </c>
      <c r="HK499" s="45">
        <f t="shared" ca="1" si="1749"/>
        <v>149537.25808644178</v>
      </c>
      <c r="HL499" s="45">
        <f t="shared" ca="1" si="1749"/>
        <v>19575.732870629319</v>
      </c>
      <c r="HM499" s="45">
        <f t="shared" ca="1" si="1749"/>
        <v>-93676.305107554072</v>
      </c>
      <c r="HN499" s="45">
        <f t="shared" ca="1" si="1749"/>
        <v>-200399.5415046913</v>
      </c>
      <c r="HO499" s="45">
        <f t="shared" ca="1" si="1749"/>
        <v>-231750.26369546229</v>
      </c>
      <c r="HP499" s="45">
        <f t="shared" ca="1" si="1749"/>
        <v>-202898.81477490556</v>
      </c>
      <c r="HQ499" s="45">
        <f t="shared" ca="1" si="1749"/>
        <v>-134114.73571172805</v>
      </c>
      <c r="HR499" s="45">
        <f t="shared" ca="1" si="1749"/>
        <v>-5592.5435185939423</v>
      </c>
      <c r="HS499" s="45">
        <f t="shared" ca="1" si="1749"/>
        <v>105286.64025392552</v>
      </c>
      <c r="HT499" s="45">
        <f t="shared" ca="1" si="1749"/>
        <v>209689.91366783378</v>
      </c>
      <c r="HU499" s="45">
        <f t="shared" ca="1" si="1749"/>
        <v>239010.62463667913</v>
      </c>
      <c r="HV499" s="45">
        <f t="shared" ca="1" si="1749"/>
        <v>208508.88623586867</v>
      </c>
      <c r="HW499" s="45">
        <f t="shared" ca="1" si="1749"/>
        <v>138361.46523738251</v>
      </c>
      <c r="HX499" s="45">
        <f t="shared" ca="1" si="1749"/>
        <v>9134.5773575206331</v>
      </c>
      <c r="HY499" s="45">
        <f t="shared" ca="1" si="1749"/>
        <v>-102615.83766141086</v>
      </c>
      <c r="HZ499" s="45">
        <f t="shared" ca="1" si="1749"/>
        <v>-167971.6673066761</v>
      </c>
      <c r="IA499" s="45">
        <f t="shared" ca="1" si="1749"/>
        <v>-198459.3079340228</v>
      </c>
      <c r="IB499" s="45">
        <f t="shared" ca="1" si="1749"/>
        <v>-169315.43279013492</v>
      </c>
      <c r="IC499" s="45">
        <f t="shared" ca="1" si="1749"/>
        <v>226520.31278894434</v>
      </c>
      <c r="ID499" s="45">
        <f t="shared" ca="1" si="1749"/>
        <v>354259.38898998109</v>
      </c>
      <c r="IE499" s="45">
        <f t="shared" ca="1" si="1749"/>
        <v>463652.73492215533</v>
      </c>
      <c r="IF499" s="45">
        <f t="shared" ca="1" si="1749"/>
        <v>696135.53013025527</v>
      </c>
      <c r="IG499" s="45">
        <f t="shared" ca="1" si="1749"/>
        <v>724605.53189481504</v>
      </c>
      <c r="IH499" s="45">
        <f t="shared" ca="1" si="1749"/>
        <v>693819.95976805489</v>
      </c>
      <c r="II499" s="45">
        <f t="shared" ca="1" si="1749"/>
        <v>-1926854.5169705737</v>
      </c>
      <c r="IJ499" s="45">
        <f t="shared" ca="1" si="1749"/>
        <v>-2055515.2727752854</v>
      </c>
      <c r="IK499" s="45">
        <f t="shared" ca="1" si="1749"/>
        <v>-2166116.0510323881</v>
      </c>
      <c r="IL499" s="45">
        <f t="shared" ca="1" si="1749"/>
        <v>-2269917.4035821878</v>
      </c>
      <c r="IM499" s="45">
        <f t="shared" ca="1" si="1749"/>
        <v>-2299568.6106482758</v>
      </c>
      <c r="IN499" s="45">
        <f t="shared" ca="1" si="1749"/>
        <v>-2270115.3028420522</v>
      </c>
      <c r="IO499" s="45">
        <f t="shared" ca="1" si="1749"/>
        <v>191619.99568079747</v>
      </c>
      <c r="IP499" s="45">
        <f t="shared" ca="1" si="1749"/>
        <v>318088.90451535967</v>
      </c>
      <c r="IQ499" s="45">
        <f t="shared" ca="1" si="1749"/>
        <v>426348.04580067925</v>
      </c>
      <c r="IR499" s="45">
        <f t="shared" ca="1" si="1749"/>
        <v>527859.60485248559</v>
      </c>
      <c r="IS499" s="45">
        <f t="shared" ca="1" si="1749"/>
        <v>548880.98081025912</v>
      </c>
      <c r="IT499" s="45">
        <f t="shared" ca="1" si="1749"/>
        <v>506467.37386651611</v>
      </c>
      <c r="IU499" s="45">
        <f t="shared" ca="1" si="1749"/>
        <v>429383.89314353326</v>
      </c>
      <c r="IV499" s="45">
        <f t="shared" ref="IV499:LG499" ca="1" si="1750">SUM(IW473:JB473)</f>
        <v>301994.84210928401</v>
      </c>
      <c r="IW499" s="45">
        <f t="shared" ca="1" si="1750"/>
        <v>187246.77649122561</v>
      </c>
      <c r="IX499" s="45">
        <f t="shared" ca="1" si="1750"/>
        <v>78736.857830724795</v>
      </c>
      <c r="IY499" s="45">
        <f t="shared" ca="1" si="1750"/>
        <v>42491.46070120974</v>
      </c>
      <c r="IZ499" s="45">
        <f t="shared" ca="1" si="1750"/>
        <v>66450.595960572537</v>
      </c>
      <c r="JA499" s="45">
        <f t="shared" ca="1" si="1750"/>
        <v>122791.55964693332</v>
      </c>
      <c r="JB499" s="45">
        <f t="shared" ca="1" si="1750"/>
        <v>226652.38235205412</v>
      </c>
      <c r="JC499" s="45">
        <f t="shared" ca="1" si="1750"/>
        <v>315441.26015528478</v>
      </c>
      <c r="JD499" s="45">
        <f t="shared" ca="1" si="1750"/>
        <v>398776.01302491047</v>
      </c>
      <c r="JE499" s="45">
        <f t="shared" ca="1" si="1750"/>
        <v>421373.43758049177</v>
      </c>
      <c r="JF499" s="45">
        <f t="shared" ca="1" si="1750"/>
        <v>395060.63171846862</v>
      </c>
      <c r="JG499" s="45">
        <f t="shared" ca="1" si="1750"/>
        <v>336595.06511901261</v>
      </c>
      <c r="JH499" s="45">
        <f t="shared" ca="1" si="1750"/>
        <v>230939.41261713748</v>
      </c>
      <c r="JI499" s="45">
        <f t="shared" ca="1" si="1750"/>
        <v>139885.15943845347</v>
      </c>
      <c r="JJ499" s="45">
        <f t="shared" ca="1" si="1750"/>
        <v>54419.475978023052</v>
      </c>
      <c r="JK499" s="45">
        <f t="shared" ca="1" si="1750"/>
        <v>29347.370527052597</v>
      </c>
      <c r="JL499" s="45">
        <f t="shared" ca="1" si="1750"/>
        <v>53512.235705875864</v>
      </c>
      <c r="JM499" s="45">
        <f t="shared" ca="1" si="1750"/>
        <v>109224.06443156779</v>
      </c>
      <c r="JN499" s="45">
        <f t="shared" ca="1" si="1750"/>
        <v>211996.94682567916</v>
      </c>
      <c r="JO499" s="45">
        <f t="shared" ca="1" si="1750"/>
        <v>300034.02669481444</v>
      </c>
      <c r="JP499" s="45">
        <f t="shared" ca="1" si="1750"/>
        <v>382512.83200486877</v>
      </c>
      <c r="JQ499" s="45">
        <f t="shared" ca="1" si="1750"/>
        <v>404818.81238528137</v>
      </c>
      <c r="JR499" s="45">
        <f t="shared" ca="1" si="1750"/>
        <v>378180.04548250686</v>
      </c>
      <c r="JS499" s="45">
        <f t="shared" ca="1" si="1750"/>
        <v>320219.56926239276</v>
      </c>
      <c r="JT499" s="45">
        <f t="shared" ca="1" si="1750"/>
        <v>215757.79326509291</v>
      </c>
      <c r="JU499" s="45">
        <f t="shared" ca="1" si="1750"/>
        <v>125528.08529809426</v>
      </c>
      <c r="JV499" s="45">
        <f t="shared" ca="1" si="1750"/>
        <v>40860.561475110328</v>
      </c>
      <c r="JW499" s="45">
        <f t="shared" ca="1" si="1750"/>
        <v>15953.728121961016</v>
      </c>
      <c r="JX499" s="45">
        <f t="shared" ca="1" si="1750"/>
        <v>40318.769006616625</v>
      </c>
      <c r="JY499" s="45">
        <f t="shared" ca="1" si="1750"/>
        <v>95399.226522530371</v>
      </c>
      <c r="JZ499" s="45">
        <f t="shared" ca="1" si="1750"/>
        <v>196851.77103711414</v>
      </c>
      <c r="KA499" s="45">
        <f t="shared" ca="1" si="1750"/>
        <v>283937.70258959447</v>
      </c>
      <c r="KB499" s="45">
        <f t="shared" ca="1" si="1750"/>
        <v>365489.94917516137</v>
      </c>
      <c r="KC499" s="45">
        <f t="shared" ca="1" si="1750"/>
        <v>387498.55157040077</v>
      </c>
      <c r="KD499" s="45">
        <f t="shared" ca="1" si="1750"/>
        <v>360523.06974450871</v>
      </c>
      <c r="KE499" s="45">
        <f t="shared" ca="1" si="1750"/>
        <v>303053.47255177208</v>
      </c>
      <c r="KF499" s="45">
        <f t="shared" ca="1" si="1750"/>
        <v>199549.0893598274</v>
      </c>
      <c r="KG499" s="45">
        <f t="shared" ca="1" si="1750"/>
        <v>110126.34528925015</v>
      </c>
      <c r="KH499" s="45">
        <f t="shared" ca="1" si="1750"/>
        <v>26204.371323365878</v>
      </c>
      <c r="KI499" s="45">
        <f t="shared" ca="1" si="1750"/>
        <v>1451.6065583491145</v>
      </c>
      <c r="KJ499" s="45">
        <f t="shared" ca="1" si="1750"/>
        <v>26010.304481021507</v>
      </c>
      <c r="KK499" s="45">
        <f t="shared" ca="1" si="1750"/>
        <v>80456.099812886838</v>
      </c>
      <c r="KL499" s="45">
        <f t="shared" ca="1" si="1750"/>
        <v>180807.10382334923</v>
      </c>
      <c r="KM499" s="45">
        <f t="shared" ca="1" si="1750"/>
        <v>266941.59580872592</v>
      </c>
      <c r="KN499" s="45">
        <f t="shared" ca="1" si="1750"/>
        <v>3684691.1832061587</v>
      </c>
      <c r="KO499" s="45">
        <f t="shared" ca="1" si="1750"/>
        <v>3706395.4123827266</v>
      </c>
      <c r="KP499" s="45">
        <f t="shared" ca="1" si="1750"/>
        <v>3679071.3863502285</v>
      </c>
      <c r="KQ499" s="45">
        <f t="shared" ca="1" si="1750"/>
        <v>3757905.4117044015</v>
      </c>
      <c r="KR499" s="45">
        <f t="shared" ca="1" si="1750"/>
        <v>3659443.6678415346</v>
      </c>
      <c r="KS499" s="45">
        <f t="shared" ca="1" si="1750"/>
        <v>3578085.4719034508</v>
      </c>
      <c r="KT499" s="45">
        <f t="shared" ca="1" si="1750"/>
        <v>294018.13068437076</v>
      </c>
      <c r="KU499" s="45">
        <f t="shared" ca="1" si="1750"/>
        <v>275462.05744900077</v>
      </c>
      <c r="KV499" s="45">
        <f t="shared" ca="1" si="1750"/>
        <v>306322.26201371104</v>
      </c>
      <c r="KW499" s="45">
        <f t="shared" ca="1" si="1750"/>
        <v>360917.99820268754</v>
      </c>
      <c r="KX499" s="45">
        <f t="shared" ca="1" si="1750"/>
        <v>462521.6592512388</v>
      </c>
      <c r="KY499" s="45">
        <f t="shared" ca="1" si="1750"/>
        <v>546950.95669970184</v>
      </c>
      <c r="KZ499" s="45">
        <f t="shared" ca="1" si="1750"/>
        <v>627530.09769445879</v>
      </c>
      <c r="LA499" s="45">
        <f t="shared" ca="1" si="1750"/>
        <v>649742.87986450468</v>
      </c>
      <c r="LB499" s="45">
        <f t="shared" ca="1" si="1750"/>
        <v>622886.59716457117</v>
      </c>
      <c r="LC499" s="45">
        <f t="shared" ca="1" si="1750"/>
        <v>567189.58442763495</v>
      </c>
      <c r="LD499" s="45">
        <f t="shared" ca="1" si="1750"/>
        <v>464456.99473538925</v>
      </c>
      <c r="LE499" s="45">
        <f t="shared" ca="1" si="1750"/>
        <v>379156.33366933442</v>
      </c>
      <c r="LF499" s="45">
        <f t="shared" ca="1" si="1750"/>
        <v>297494.70726316969</v>
      </c>
      <c r="LG499" s="45">
        <f t="shared" ca="1" si="1750"/>
        <v>273883.62886167259</v>
      </c>
      <c r="LH499" s="45">
        <f t="shared" ref="LH499:LT499" ca="1" si="1751">SUM(LI473:LN473)</f>
        <v>299685.93087323429</v>
      </c>
      <c r="LI499" s="45">
        <f t="shared" ca="1" si="1751"/>
        <v>353736.81285525311</v>
      </c>
      <c r="LJ499" s="45">
        <f t="shared" ca="1" si="1751"/>
        <v>454709.59137602674</v>
      </c>
      <c r="LK499" s="45">
        <f t="shared" ca="1" si="1751"/>
        <v>538131.70347422024</v>
      </c>
      <c r="LL499" s="45">
        <f t="shared" ca="1" si="1751"/>
        <v>617954.384855474</v>
      </c>
      <c r="LM499" s="45">
        <f t="shared" ca="1" si="1751"/>
        <v>639949.21405386028</v>
      </c>
      <c r="LN499" s="45">
        <f t="shared" ca="1" si="1751"/>
        <v>-457063.68493699015</v>
      </c>
      <c r="LO499" s="45">
        <f t="shared" ca="1" si="1751"/>
        <v>-555983.80089743575</v>
      </c>
      <c r="LP499" s="45">
        <f t="shared" ca="1" si="1751"/>
        <v>-666311.97624293296</v>
      </c>
      <c r="LQ499" s="45">
        <f t="shared" ca="1" si="1751"/>
        <v>-788564.12165979133</v>
      </c>
      <c r="LR499" s="45">
        <f t="shared" ca="1" si="1751"/>
        <v>-906661.38318567281</v>
      </c>
      <c r="LS499" s="45">
        <f t="shared" ca="1" si="1751"/>
        <v>-1002926.9145183889</v>
      </c>
      <c r="LT499" s="45">
        <f t="shared" si="1751"/>
        <v>0</v>
      </c>
      <c r="LU499" s="45"/>
      <c r="LV499" s="45"/>
      <c r="LW499" s="45"/>
      <c r="LX499" s="45"/>
      <c r="LY499" s="45"/>
      <c r="LZ499" s="45"/>
      <c r="MA499" s="45"/>
      <c r="MB499" s="45"/>
      <c r="MC499" s="45"/>
      <c r="MD499" s="45"/>
      <c r="ME499" s="45"/>
      <c r="MF499" s="45"/>
      <c r="MG499" s="45"/>
      <c r="MH499" s="45"/>
      <c r="MI499" s="45"/>
      <c r="MJ499" s="45"/>
      <c r="MK499" s="45"/>
      <c r="ML499" s="45"/>
      <c r="MM499" s="45"/>
      <c r="MN499" s="45"/>
      <c r="MO499" s="45"/>
      <c r="MP499" s="45"/>
      <c r="MQ499" s="45"/>
      <c r="MR499" s="45"/>
      <c r="MS499" s="45"/>
      <c r="MT499" s="45"/>
      <c r="MU499" s="45"/>
      <c r="MV499" s="45"/>
      <c r="MW499" s="45"/>
      <c r="MX499" s="45"/>
      <c r="MY499" s="45"/>
      <c r="MZ499" s="45"/>
      <c r="NA499" s="45"/>
      <c r="NB499" s="45"/>
      <c r="NC499" s="45"/>
      <c r="ND499" s="45"/>
      <c r="NE499" s="45"/>
      <c r="NF499" s="45"/>
      <c r="NG499" s="45"/>
      <c r="NH499" s="45"/>
      <c r="NI499" s="45"/>
      <c r="NJ499" s="45"/>
      <c r="NK499" s="45"/>
      <c r="NL499" s="45"/>
      <c r="NM499" s="45"/>
      <c r="NN499" s="45"/>
      <c r="NO499" s="45"/>
      <c r="NP499" s="45"/>
      <c r="NQ499" s="45"/>
      <c r="NR499" s="45"/>
      <c r="NS499" s="45"/>
      <c r="NT499" s="45"/>
      <c r="NU499" s="45"/>
      <c r="NV499" s="45"/>
      <c r="NW499" s="45"/>
      <c r="NX499" s="45"/>
      <c r="NY499" s="45"/>
      <c r="NZ499" s="45"/>
      <c r="OA499" s="45"/>
      <c r="OB499" s="45"/>
      <c r="OC499" s="45"/>
      <c r="OD499" s="45"/>
      <c r="OE499" s="45"/>
      <c r="OF499" s="45"/>
      <c r="OG499" s="45"/>
      <c r="OH499" s="45"/>
      <c r="OI499" s="45"/>
      <c r="OJ499" s="45"/>
      <c r="OK499" s="45"/>
      <c r="OL499" s="45"/>
      <c r="OM499" s="45"/>
      <c r="ON499" s="45"/>
      <c r="OO499" s="45"/>
      <c r="OP499" s="45"/>
      <c r="OQ499" s="45"/>
      <c r="OR499" s="45"/>
      <c r="OS499" s="45"/>
      <c r="OT499" s="45"/>
      <c r="OU499" s="45"/>
      <c r="OV499" s="45"/>
      <c r="OW499" s="45"/>
      <c r="OX499" s="45"/>
      <c r="OY499" s="45"/>
      <c r="OZ499" s="45"/>
      <c r="PA499" s="45"/>
      <c r="PB499" s="45"/>
      <c r="PC499" s="45"/>
      <c r="PD499" s="45"/>
      <c r="PE499" s="45"/>
      <c r="PF499" s="45"/>
      <c r="PG499" s="45"/>
      <c r="PH499" s="45"/>
      <c r="PI499" s="45"/>
      <c r="PJ499" s="45"/>
      <c r="PK499" s="45"/>
      <c r="PL499" s="45"/>
      <c r="PM499" s="45"/>
      <c r="PN499" s="45"/>
      <c r="PO499" s="45"/>
      <c r="PP499" s="45"/>
      <c r="PQ499" s="45"/>
      <c r="PR499" s="45"/>
      <c r="PS499" s="45"/>
      <c r="PT499" s="45"/>
      <c r="PU499" s="45"/>
      <c r="PV499" s="45"/>
      <c r="PW499" s="45"/>
      <c r="PX499" s="45"/>
      <c r="PY499" s="45"/>
      <c r="PZ499" s="45"/>
      <c r="QA499" s="45"/>
      <c r="QB499" s="45"/>
      <c r="QC499" s="45"/>
      <c r="QD499" s="45"/>
      <c r="QE499" s="45"/>
      <c r="QF499" s="45"/>
      <c r="QG499" s="45"/>
      <c r="QH499" s="45"/>
      <c r="QI499" s="45"/>
      <c r="QJ499" s="45"/>
      <c r="QK499" s="45"/>
      <c r="QL499" s="45"/>
      <c r="QM499" s="45"/>
      <c r="QN499" s="45"/>
      <c r="QO499" s="45"/>
      <c r="QP499" s="45"/>
      <c r="QQ499" s="45"/>
      <c r="QR499" s="45"/>
      <c r="QS499" s="45"/>
      <c r="QT499" s="45"/>
      <c r="QU499" s="45"/>
    </row>
    <row r="500" spans="1:463" ht="15" customHeight="1" outlineLevel="1">
      <c r="B500" s="1"/>
      <c r="C500" s="97" t="s">
        <v>654</v>
      </c>
      <c r="D500" s="37"/>
      <c r="E500" s="43" t="s">
        <v>95</v>
      </c>
      <c r="F500" s="37"/>
      <c r="G500" s="37"/>
      <c r="H500" s="130">
        <f>Inputs!$E$149</f>
        <v>0</v>
      </c>
      <c r="I500" s="38">
        <f t="shared" ref="I500:BH500" si="1752">$H500*-1</f>
        <v>0</v>
      </c>
      <c r="J500" s="38">
        <f t="shared" si="1752"/>
        <v>0</v>
      </c>
      <c r="K500" s="38">
        <f t="shared" si="1752"/>
        <v>0</v>
      </c>
      <c r="L500" s="38">
        <f t="shared" si="1752"/>
        <v>0</v>
      </c>
      <c r="M500" s="38">
        <f t="shared" si="1752"/>
        <v>0</v>
      </c>
      <c r="N500" s="38">
        <f t="shared" si="1752"/>
        <v>0</v>
      </c>
      <c r="O500" s="38">
        <f t="shared" si="1752"/>
        <v>0</v>
      </c>
      <c r="P500" s="38">
        <f t="shared" si="1752"/>
        <v>0</v>
      </c>
      <c r="Q500" s="38">
        <f t="shared" si="1752"/>
        <v>0</v>
      </c>
      <c r="R500" s="38">
        <f t="shared" si="1752"/>
        <v>0</v>
      </c>
      <c r="S500" s="38">
        <f t="shared" si="1752"/>
        <v>0</v>
      </c>
      <c r="T500" s="38">
        <f t="shared" si="1752"/>
        <v>0</v>
      </c>
      <c r="U500" s="38">
        <f t="shared" si="1752"/>
        <v>0</v>
      </c>
      <c r="V500" s="38">
        <f t="shared" si="1752"/>
        <v>0</v>
      </c>
      <c r="W500" s="38">
        <f t="shared" si="1752"/>
        <v>0</v>
      </c>
      <c r="X500" s="38">
        <f t="shared" si="1752"/>
        <v>0</v>
      </c>
      <c r="Y500" s="38">
        <f t="shared" si="1752"/>
        <v>0</v>
      </c>
      <c r="Z500" s="38">
        <f t="shared" si="1752"/>
        <v>0</v>
      </c>
      <c r="AA500" s="38">
        <f t="shared" si="1752"/>
        <v>0</v>
      </c>
      <c r="AB500" s="38">
        <f t="shared" si="1752"/>
        <v>0</v>
      </c>
      <c r="AC500" s="38">
        <f t="shared" si="1752"/>
        <v>0</v>
      </c>
      <c r="AD500" s="38">
        <f t="shared" si="1752"/>
        <v>0</v>
      </c>
      <c r="AE500" s="38">
        <f t="shared" si="1752"/>
        <v>0</v>
      </c>
      <c r="AF500" s="38">
        <f t="shared" si="1752"/>
        <v>0</v>
      </c>
      <c r="AG500" s="38">
        <f t="shared" si="1752"/>
        <v>0</v>
      </c>
      <c r="AH500" s="38">
        <f t="shared" si="1752"/>
        <v>0</v>
      </c>
      <c r="AI500" s="38">
        <f t="shared" si="1752"/>
        <v>0</v>
      </c>
      <c r="AJ500" s="38">
        <f t="shared" si="1752"/>
        <v>0</v>
      </c>
      <c r="AK500" s="38">
        <f t="shared" si="1752"/>
        <v>0</v>
      </c>
      <c r="AL500" s="38">
        <f t="shared" si="1752"/>
        <v>0</v>
      </c>
      <c r="AM500" s="38">
        <f t="shared" si="1752"/>
        <v>0</v>
      </c>
      <c r="AN500" s="38">
        <f t="shared" si="1752"/>
        <v>0</v>
      </c>
      <c r="AO500" s="38">
        <f t="shared" si="1752"/>
        <v>0</v>
      </c>
      <c r="AP500" s="38">
        <f t="shared" si="1752"/>
        <v>0</v>
      </c>
      <c r="AQ500" s="38">
        <f t="shared" si="1752"/>
        <v>0</v>
      </c>
      <c r="AR500" s="38">
        <f t="shared" si="1752"/>
        <v>0</v>
      </c>
      <c r="AS500" s="38">
        <f t="shared" si="1752"/>
        <v>0</v>
      </c>
      <c r="AT500" s="38">
        <f t="shared" si="1752"/>
        <v>0</v>
      </c>
      <c r="AU500" s="38">
        <f t="shared" si="1752"/>
        <v>0</v>
      </c>
      <c r="AV500" s="38">
        <f t="shared" si="1752"/>
        <v>0</v>
      </c>
      <c r="AW500" s="38">
        <f t="shared" si="1752"/>
        <v>0</v>
      </c>
      <c r="AX500" s="38">
        <f t="shared" si="1752"/>
        <v>0</v>
      </c>
      <c r="AY500" s="38">
        <f t="shared" si="1752"/>
        <v>0</v>
      </c>
      <c r="AZ500" s="38">
        <f t="shared" si="1752"/>
        <v>0</v>
      </c>
      <c r="BA500" s="38">
        <f t="shared" si="1752"/>
        <v>0</v>
      </c>
      <c r="BB500" s="38">
        <f t="shared" si="1752"/>
        <v>0</v>
      </c>
      <c r="BC500" s="38">
        <f t="shared" si="1752"/>
        <v>0</v>
      </c>
      <c r="BD500" s="38">
        <f t="shared" si="1752"/>
        <v>0</v>
      </c>
      <c r="BE500" s="38">
        <f t="shared" si="1752"/>
        <v>0</v>
      </c>
      <c r="BF500" s="38">
        <f t="shared" si="1752"/>
        <v>0</v>
      </c>
      <c r="BG500" s="38">
        <f t="shared" si="1752"/>
        <v>0</v>
      </c>
      <c r="BH500" s="38">
        <f t="shared" si="1752"/>
        <v>0</v>
      </c>
      <c r="BI500" s="38">
        <f t="shared" ref="BI500:DT500" si="1753">$H500*-1</f>
        <v>0</v>
      </c>
      <c r="BJ500" s="38">
        <f t="shared" si="1753"/>
        <v>0</v>
      </c>
      <c r="BK500" s="38">
        <f t="shared" si="1753"/>
        <v>0</v>
      </c>
      <c r="BL500" s="38">
        <f t="shared" si="1753"/>
        <v>0</v>
      </c>
      <c r="BM500" s="38">
        <f t="shared" si="1753"/>
        <v>0</v>
      </c>
      <c r="BN500" s="38">
        <f t="shared" si="1753"/>
        <v>0</v>
      </c>
      <c r="BO500" s="38">
        <f t="shared" si="1753"/>
        <v>0</v>
      </c>
      <c r="BP500" s="38">
        <f t="shared" si="1753"/>
        <v>0</v>
      </c>
      <c r="BQ500" s="38">
        <f t="shared" si="1753"/>
        <v>0</v>
      </c>
      <c r="BR500" s="38">
        <f t="shared" si="1753"/>
        <v>0</v>
      </c>
      <c r="BS500" s="38">
        <f t="shared" si="1753"/>
        <v>0</v>
      </c>
      <c r="BT500" s="38">
        <f t="shared" si="1753"/>
        <v>0</v>
      </c>
      <c r="BU500" s="38">
        <f t="shared" si="1753"/>
        <v>0</v>
      </c>
      <c r="BV500" s="38">
        <f t="shared" si="1753"/>
        <v>0</v>
      </c>
      <c r="BW500" s="38">
        <f t="shared" si="1753"/>
        <v>0</v>
      </c>
      <c r="BX500" s="38">
        <f t="shared" si="1753"/>
        <v>0</v>
      </c>
      <c r="BY500" s="38">
        <f t="shared" si="1753"/>
        <v>0</v>
      </c>
      <c r="BZ500" s="38">
        <f t="shared" si="1753"/>
        <v>0</v>
      </c>
      <c r="CA500" s="38">
        <f t="shared" si="1753"/>
        <v>0</v>
      </c>
      <c r="CB500" s="38">
        <f t="shared" si="1753"/>
        <v>0</v>
      </c>
      <c r="CC500" s="38">
        <f t="shared" si="1753"/>
        <v>0</v>
      </c>
      <c r="CD500" s="38">
        <f t="shared" si="1753"/>
        <v>0</v>
      </c>
      <c r="CE500" s="38">
        <f t="shared" si="1753"/>
        <v>0</v>
      </c>
      <c r="CF500" s="38">
        <f t="shared" si="1753"/>
        <v>0</v>
      </c>
      <c r="CG500" s="38">
        <f t="shared" si="1753"/>
        <v>0</v>
      </c>
      <c r="CH500" s="38">
        <f t="shared" si="1753"/>
        <v>0</v>
      </c>
      <c r="CI500" s="38">
        <f t="shared" si="1753"/>
        <v>0</v>
      </c>
      <c r="CJ500" s="38">
        <f t="shared" si="1753"/>
        <v>0</v>
      </c>
      <c r="CK500" s="38">
        <f t="shared" si="1753"/>
        <v>0</v>
      </c>
      <c r="CL500" s="38">
        <f t="shared" si="1753"/>
        <v>0</v>
      </c>
      <c r="CM500" s="38">
        <f t="shared" si="1753"/>
        <v>0</v>
      </c>
      <c r="CN500" s="38">
        <f t="shared" si="1753"/>
        <v>0</v>
      </c>
      <c r="CO500" s="38">
        <f t="shared" si="1753"/>
        <v>0</v>
      </c>
      <c r="CP500" s="38">
        <f t="shared" si="1753"/>
        <v>0</v>
      </c>
      <c r="CQ500" s="38">
        <f t="shared" si="1753"/>
        <v>0</v>
      </c>
      <c r="CR500" s="38">
        <f t="shared" si="1753"/>
        <v>0</v>
      </c>
      <c r="CS500" s="38">
        <f t="shared" si="1753"/>
        <v>0</v>
      </c>
      <c r="CT500" s="38">
        <f t="shared" si="1753"/>
        <v>0</v>
      </c>
      <c r="CU500" s="38">
        <f t="shared" si="1753"/>
        <v>0</v>
      </c>
      <c r="CV500" s="38">
        <f t="shared" si="1753"/>
        <v>0</v>
      </c>
      <c r="CW500" s="38">
        <f t="shared" si="1753"/>
        <v>0</v>
      </c>
      <c r="CX500" s="38">
        <f t="shared" si="1753"/>
        <v>0</v>
      </c>
      <c r="CY500" s="38">
        <f t="shared" si="1753"/>
        <v>0</v>
      </c>
      <c r="CZ500" s="38">
        <f t="shared" si="1753"/>
        <v>0</v>
      </c>
      <c r="DA500" s="38">
        <f t="shared" si="1753"/>
        <v>0</v>
      </c>
      <c r="DB500" s="38">
        <f t="shared" si="1753"/>
        <v>0</v>
      </c>
      <c r="DC500" s="38">
        <f t="shared" si="1753"/>
        <v>0</v>
      </c>
      <c r="DD500" s="38">
        <f t="shared" si="1753"/>
        <v>0</v>
      </c>
      <c r="DE500" s="38">
        <f t="shared" si="1753"/>
        <v>0</v>
      </c>
      <c r="DF500" s="38">
        <f t="shared" si="1753"/>
        <v>0</v>
      </c>
      <c r="DG500" s="38">
        <f t="shared" si="1753"/>
        <v>0</v>
      </c>
      <c r="DH500" s="38">
        <f t="shared" si="1753"/>
        <v>0</v>
      </c>
      <c r="DI500" s="38">
        <f t="shared" si="1753"/>
        <v>0</v>
      </c>
      <c r="DJ500" s="38">
        <f t="shared" si="1753"/>
        <v>0</v>
      </c>
      <c r="DK500" s="38">
        <f t="shared" si="1753"/>
        <v>0</v>
      </c>
      <c r="DL500" s="38">
        <f t="shared" si="1753"/>
        <v>0</v>
      </c>
      <c r="DM500" s="38">
        <f t="shared" si="1753"/>
        <v>0</v>
      </c>
      <c r="DN500" s="38">
        <f t="shared" si="1753"/>
        <v>0</v>
      </c>
      <c r="DO500" s="38">
        <f t="shared" si="1753"/>
        <v>0</v>
      </c>
      <c r="DP500" s="38">
        <f t="shared" si="1753"/>
        <v>0</v>
      </c>
      <c r="DQ500" s="38">
        <f t="shared" si="1753"/>
        <v>0</v>
      </c>
      <c r="DR500" s="38">
        <f t="shared" si="1753"/>
        <v>0</v>
      </c>
      <c r="DS500" s="38">
        <f t="shared" si="1753"/>
        <v>0</v>
      </c>
      <c r="DT500" s="38">
        <f t="shared" si="1753"/>
        <v>0</v>
      </c>
      <c r="DU500" s="38">
        <f t="shared" ref="DU500:GF500" si="1754">$H500*-1</f>
        <v>0</v>
      </c>
      <c r="DV500" s="38">
        <f t="shared" si="1754"/>
        <v>0</v>
      </c>
      <c r="DW500" s="38">
        <f t="shared" si="1754"/>
        <v>0</v>
      </c>
      <c r="DX500" s="38">
        <f t="shared" si="1754"/>
        <v>0</v>
      </c>
      <c r="DY500" s="38">
        <f t="shared" si="1754"/>
        <v>0</v>
      </c>
      <c r="DZ500" s="38">
        <f t="shared" si="1754"/>
        <v>0</v>
      </c>
      <c r="EA500" s="38">
        <f t="shared" si="1754"/>
        <v>0</v>
      </c>
      <c r="EB500" s="38">
        <f t="shared" si="1754"/>
        <v>0</v>
      </c>
      <c r="EC500" s="38">
        <f t="shared" si="1754"/>
        <v>0</v>
      </c>
      <c r="ED500" s="38">
        <f t="shared" si="1754"/>
        <v>0</v>
      </c>
      <c r="EE500" s="38">
        <f t="shared" si="1754"/>
        <v>0</v>
      </c>
      <c r="EF500" s="38">
        <f t="shared" si="1754"/>
        <v>0</v>
      </c>
      <c r="EG500" s="38">
        <f t="shared" si="1754"/>
        <v>0</v>
      </c>
      <c r="EH500" s="38">
        <f t="shared" si="1754"/>
        <v>0</v>
      </c>
      <c r="EI500" s="38">
        <f t="shared" si="1754"/>
        <v>0</v>
      </c>
      <c r="EJ500" s="38">
        <f t="shared" si="1754"/>
        <v>0</v>
      </c>
      <c r="EK500" s="38">
        <f t="shared" si="1754"/>
        <v>0</v>
      </c>
      <c r="EL500" s="38">
        <f t="shared" si="1754"/>
        <v>0</v>
      </c>
      <c r="EM500" s="38">
        <f t="shared" si="1754"/>
        <v>0</v>
      </c>
      <c r="EN500" s="38">
        <f t="shared" si="1754"/>
        <v>0</v>
      </c>
      <c r="EO500" s="38">
        <f t="shared" si="1754"/>
        <v>0</v>
      </c>
      <c r="EP500" s="38">
        <f t="shared" si="1754"/>
        <v>0</v>
      </c>
      <c r="EQ500" s="38">
        <f t="shared" si="1754"/>
        <v>0</v>
      </c>
      <c r="ER500" s="38">
        <f t="shared" si="1754"/>
        <v>0</v>
      </c>
      <c r="ES500" s="38">
        <f t="shared" si="1754"/>
        <v>0</v>
      </c>
      <c r="ET500" s="38">
        <f t="shared" si="1754"/>
        <v>0</v>
      </c>
      <c r="EU500" s="38">
        <f t="shared" si="1754"/>
        <v>0</v>
      </c>
      <c r="EV500" s="38">
        <f t="shared" si="1754"/>
        <v>0</v>
      </c>
      <c r="EW500" s="38">
        <f t="shared" si="1754"/>
        <v>0</v>
      </c>
      <c r="EX500" s="38">
        <f t="shared" si="1754"/>
        <v>0</v>
      </c>
      <c r="EY500" s="38">
        <f t="shared" si="1754"/>
        <v>0</v>
      </c>
      <c r="EZ500" s="38">
        <f t="shared" si="1754"/>
        <v>0</v>
      </c>
      <c r="FA500" s="38">
        <f t="shared" si="1754"/>
        <v>0</v>
      </c>
      <c r="FB500" s="38">
        <f t="shared" si="1754"/>
        <v>0</v>
      </c>
      <c r="FC500" s="38">
        <f t="shared" si="1754"/>
        <v>0</v>
      </c>
      <c r="FD500" s="38">
        <f t="shared" si="1754"/>
        <v>0</v>
      </c>
      <c r="FE500" s="38">
        <f t="shared" si="1754"/>
        <v>0</v>
      </c>
      <c r="FF500" s="38">
        <f t="shared" si="1754"/>
        <v>0</v>
      </c>
      <c r="FG500" s="38">
        <f t="shared" si="1754"/>
        <v>0</v>
      </c>
      <c r="FH500" s="38">
        <f t="shared" si="1754"/>
        <v>0</v>
      </c>
      <c r="FI500" s="38">
        <f t="shared" si="1754"/>
        <v>0</v>
      </c>
      <c r="FJ500" s="38">
        <f t="shared" si="1754"/>
        <v>0</v>
      </c>
      <c r="FK500" s="38">
        <f t="shared" si="1754"/>
        <v>0</v>
      </c>
      <c r="FL500" s="38">
        <f t="shared" si="1754"/>
        <v>0</v>
      </c>
      <c r="FM500" s="38">
        <f t="shared" si="1754"/>
        <v>0</v>
      </c>
      <c r="FN500" s="38">
        <f t="shared" si="1754"/>
        <v>0</v>
      </c>
      <c r="FO500" s="38">
        <f t="shared" si="1754"/>
        <v>0</v>
      </c>
      <c r="FP500" s="38">
        <f t="shared" si="1754"/>
        <v>0</v>
      </c>
      <c r="FQ500" s="38">
        <f t="shared" si="1754"/>
        <v>0</v>
      </c>
      <c r="FR500" s="38">
        <f t="shared" si="1754"/>
        <v>0</v>
      </c>
      <c r="FS500" s="38">
        <f t="shared" si="1754"/>
        <v>0</v>
      </c>
      <c r="FT500" s="38">
        <f t="shared" si="1754"/>
        <v>0</v>
      </c>
      <c r="FU500" s="38">
        <f t="shared" si="1754"/>
        <v>0</v>
      </c>
      <c r="FV500" s="38">
        <f t="shared" si="1754"/>
        <v>0</v>
      </c>
      <c r="FW500" s="38">
        <f t="shared" si="1754"/>
        <v>0</v>
      </c>
      <c r="FX500" s="38">
        <f t="shared" si="1754"/>
        <v>0</v>
      </c>
      <c r="FY500" s="38">
        <f t="shared" si="1754"/>
        <v>0</v>
      </c>
      <c r="FZ500" s="38">
        <f t="shared" si="1754"/>
        <v>0</v>
      </c>
      <c r="GA500" s="38">
        <f t="shared" si="1754"/>
        <v>0</v>
      </c>
      <c r="GB500" s="38">
        <f t="shared" si="1754"/>
        <v>0</v>
      </c>
      <c r="GC500" s="38">
        <f t="shared" si="1754"/>
        <v>0</v>
      </c>
      <c r="GD500" s="38">
        <f t="shared" si="1754"/>
        <v>0</v>
      </c>
      <c r="GE500" s="38">
        <f t="shared" si="1754"/>
        <v>0</v>
      </c>
      <c r="GF500" s="38">
        <f t="shared" si="1754"/>
        <v>0</v>
      </c>
      <c r="GG500" s="38">
        <f t="shared" ref="GG500:IR500" si="1755">$H500*-1</f>
        <v>0</v>
      </c>
      <c r="GH500" s="38">
        <f t="shared" si="1755"/>
        <v>0</v>
      </c>
      <c r="GI500" s="38">
        <f t="shared" si="1755"/>
        <v>0</v>
      </c>
      <c r="GJ500" s="38">
        <f t="shared" si="1755"/>
        <v>0</v>
      </c>
      <c r="GK500" s="38">
        <f t="shared" si="1755"/>
        <v>0</v>
      </c>
      <c r="GL500" s="38">
        <f t="shared" si="1755"/>
        <v>0</v>
      </c>
      <c r="GM500" s="38">
        <f t="shared" si="1755"/>
        <v>0</v>
      </c>
      <c r="GN500" s="38">
        <f t="shared" si="1755"/>
        <v>0</v>
      </c>
      <c r="GO500" s="38">
        <f t="shared" si="1755"/>
        <v>0</v>
      </c>
      <c r="GP500" s="38">
        <f t="shared" si="1755"/>
        <v>0</v>
      </c>
      <c r="GQ500" s="38">
        <f t="shared" si="1755"/>
        <v>0</v>
      </c>
      <c r="GR500" s="38">
        <f t="shared" si="1755"/>
        <v>0</v>
      </c>
      <c r="GS500" s="38">
        <f t="shared" si="1755"/>
        <v>0</v>
      </c>
      <c r="GT500" s="38">
        <f t="shared" si="1755"/>
        <v>0</v>
      </c>
      <c r="GU500" s="38">
        <f t="shared" si="1755"/>
        <v>0</v>
      </c>
      <c r="GV500" s="38">
        <f t="shared" si="1755"/>
        <v>0</v>
      </c>
      <c r="GW500" s="38">
        <f t="shared" si="1755"/>
        <v>0</v>
      </c>
      <c r="GX500" s="38">
        <f t="shared" si="1755"/>
        <v>0</v>
      </c>
      <c r="GY500" s="38">
        <f t="shared" si="1755"/>
        <v>0</v>
      </c>
      <c r="GZ500" s="38">
        <f t="shared" si="1755"/>
        <v>0</v>
      </c>
      <c r="HA500" s="38">
        <f t="shared" si="1755"/>
        <v>0</v>
      </c>
      <c r="HB500" s="38">
        <f t="shared" si="1755"/>
        <v>0</v>
      </c>
      <c r="HC500" s="38">
        <f t="shared" si="1755"/>
        <v>0</v>
      </c>
      <c r="HD500" s="38">
        <f t="shared" si="1755"/>
        <v>0</v>
      </c>
      <c r="HE500" s="38">
        <f t="shared" si="1755"/>
        <v>0</v>
      </c>
      <c r="HF500" s="38">
        <f t="shared" si="1755"/>
        <v>0</v>
      </c>
      <c r="HG500" s="38">
        <f t="shared" si="1755"/>
        <v>0</v>
      </c>
      <c r="HH500" s="38">
        <f t="shared" si="1755"/>
        <v>0</v>
      </c>
      <c r="HI500" s="38">
        <f t="shared" si="1755"/>
        <v>0</v>
      </c>
      <c r="HJ500" s="38">
        <f t="shared" si="1755"/>
        <v>0</v>
      </c>
      <c r="HK500" s="38">
        <f t="shared" si="1755"/>
        <v>0</v>
      </c>
      <c r="HL500" s="38">
        <f t="shared" si="1755"/>
        <v>0</v>
      </c>
      <c r="HM500" s="38">
        <f t="shared" si="1755"/>
        <v>0</v>
      </c>
      <c r="HN500" s="38">
        <f t="shared" si="1755"/>
        <v>0</v>
      </c>
      <c r="HO500" s="38">
        <f t="shared" si="1755"/>
        <v>0</v>
      </c>
      <c r="HP500" s="38">
        <f t="shared" si="1755"/>
        <v>0</v>
      </c>
      <c r="HQ500" s="38">
        <f t="shared" si="1755"/>
        <v>0</v>
      </c>
      <c r="HR500" s="38">
        <f t="shared" si="1755"/>
        <v>0</v>
      </c>
      <c r="HS500" s="38">
        <f t="shared" si="1755"/>
        <v>0</v>
      </c>
      <c r="HT500" s="38">
        <f t="shared" si="1755"/>
        <v>0</v>
      </c>
      <c r="HU500" s="38">
        <f t="shared" si="1755"/>
        <v>0</v>
      </c>
      <c r="HV500" s="38">
        <f t="shared" si="1755"/>
        <v>0</v>
      </c>
      <c r="HW500" s="38">
        <f t="shared" si="1755"/>
        <v>0</v>
      </c>
      <c r="HX500" s="38">
        <f t="shared" si="1755"/>
        <v>0</v>
      </c>
      <c r="HY500" s="38">
        <f t="shared" si="1755"/>
        <v>0</v>
      </c>
      <c r="HZ500" s="38">
        <f t="shared" si="1755"/>
        <v>0</v>
      </c>
      <c r="IA500" s="38">
        <f t="shared" si="1755"/>
        <v>0</v>
      </c>
      <c r="IB500" s="38">
        <f t="shared" si="1755"/>
        <v>0</v>
      </c>
      <c r="IC500" s="38">
        <f t="shared" si="1755"/>
        <v>0</v>
      </c>
      <c r="ID500" s="38">
        <f t="shared" si="1755"/>
        <v>0</v>
      </c>
      <c r="IE500" s="38">
        <f t="shared" si="1755"/>
        <v>0</v>
      </c>
      <c r="IF500" s="38">
        <f t="shared" si="1755"/>
        <v>0</v>
      </c>
      <c r="IG500" s="38">
        <f t="shared" si="1755"/>
        <v>0</v>
      </c>
      <c r="IH500" s="38">
        <f t="shared" si="1755"/>
        <v>0</v>
      </c>
      <c r="II500" s="38">
        <f t="shared" si="1755"/>
        <v>0</v>
      </c>
      <c r="IJ500" s="38">
        <f t="shared" si="1755"/>
        <v>0</v>
      </c>
      <c r="IK500" s="38">
        <f t="shared" si="1755"/>
        <v>0</v>
      </c>
      <c r="IL500" s="38">
        <f t="shared" si="1755"/>
        <v>0</v>
      </c>
      <c r="IM500" s="38">
        <f t="shared" si="1755"/>
        <v>0</v>
      </c>
      <c r="IN500" s="38">
        <f t="shared" si="1755"/>
        <v>0</v>
      </c>
      <c r="IO500" s="38">
        <f t="shared" si="1755"/>
        <v>0</v>
      </c>
      <c r="IP500" s="38">
        <f t="shared" si="1755"/>
        <v>0</v>
      </c>
      <c r="IQ500" s="38">
        <f t="shared" si="1755"/>
        <v>0</v>
      </c>
      <c r="IR500" s="38">
        <f t="shared" si="1755"/>
        <v>0</v>
      </c>
      <c r="IS500" s="38">
        <f t="shared" ref="IS500:LD500" si="1756">$H500*-1</f>
        <v>0</v>
      </c>
      <c r="IT500" s="38">
        <f t="shared" si="1756"/>
        <v>0</v>
      </c>
      <c r="IU500" s="38">
        <f t="shared" si="1756"/>
        <v>0</v>
      </c>
      <c r="IV500" s="38">
        <f t="shared" si="1756"/>
        <v>0</v>
      </c>
      <c r="IW500" s="38">
        <f t="shared" si="1756"/>
        <v>0</v>
      </c>
      <c r="IX500" s="38">
        <f t="shared" si="1756"/>
        <v>0</v>
      </c>
      <c r="IY500" s="38">
        <f t="shared" si="1756"/>
        <v>0</v>
      </c>
      <c r="IZ500" s="38">
        <f t="shared" si="1756"/>
        <v>0</v>
      </c>
      <c r="JA500" s="38">
        <f t="shared" si="1756"/>
        <v>0</v>
      </c>
      <c r="JB500" s="38">
        <f t="shared" si="1756"/>
        <v>0</v>
      </c>
      <c r="JC500" s="38">
        <f t="shared" si="1756"/>
        <v>0</v>
      </c>
      <c r="JD500" s="38">
        <f t="shared" si="1756"/>
        <v>0</v>
      </c>
      <c r="JE500" s="38">
        <f t="shared" si="1756"/>
        <v>0</v>
      </c>
      <c r="JF500" s="38">
        <f t="shared" si="1756"/>
        <v>0</v>
      </c>
      <c r="JG500" s="38">
        <f t="shared" si="1756"/>
        <v>0</v>
      </c>
      <c r="JH500" s="38">
        <f t="shared" si="1756"/>
        <v>0</v>
      </c>
      <c r="JI500" s="38">
        <f t="shared" si="1756"/>
        <v>0</v>
      </c>
      <c r="JJ500" s="38">
        <f t="shared" si="1756"/>
        <v>0</v>
      </c>
      <c r="JK500" s="38">
        <f t="shared" si="1756"/>
        <v>0</v>
      </c>
      <c r="JL500" s="38">
        <f t="shared" si="1756"/>
        <v>0</v>
      </c>
      <c r="JM500" s="38">
        <f t="shared" si="1756"/>
        <v>0</v>
      </c>
      <c r="JN500" s="38">
        <f t="shared" si="1756"/>
        <v>0</v>
      </c>
      <c r="JO500" s="38">
        <f t="shared" si="1756"/>
        <v>0</v>
      </c>
      <c r="JP500" s="38">
        <f t="shared" si="1756"/>
        <v>0</v>
      </c>
      <c r="JQ500" s="38">
        <f t="shared" si="1756"/>
        <v>0</v>
      </c>
      <c r="JR500" s="38">
        <f t="shared" si="1756"/>
        <v>0</v>
      </c>
      <c r="JS500" s="38">
        <f t="shared" si="1756"/>
        <v>0</v>
      </c>
      <c r="JT500" s="38">
        <f t="shared" si="1756"/>
        <v>0</v>
      </c>
      <c r="JU500" s="38">
        <f t="shared" si="1756"/>
        <v>0</v>
      </c>
      <c r="JV500" s="38">
        <f t="shared" si="1756"/>
        <v>0</v>
      </c>
      <c r="JW500" s="38">
        <f t="shared" si="1756"/>
        <v>0</v>
      </c>
      <c r="JX500" s="38">
        <f t="shared" si="1756"/>
        <v>0</v>
      </c>
      <c r="JY500" s="38">
        <f t="shared" si="1756"/>
        <v>0</v>
      </c>
      <c r="JZ500" s="38">
        <f t="shared" si="1756"/>
        <v>0</v>
      </c>
      <c r="KA500" s="38">
        <f t="shared" si="1756"/>
        <v>0</v>
      </c>
      <c r="KB500" s="38">
        <f t="shared" si="1756"/>
        <v>0</v>
      </c>
      <c r="KC500" s="38">
        <f t="shared" si="1756"/>
        <v>0</v>
      </c>
      <c r="KD500" s="38">
        <f t="shared" si="1756"/>
        <v>0</v>
      </c>
      <c r="KE500" s="38">
        <f t="shared" si="1756"/>
        <v>0</v>
      </c>
      <c r="KF500" s="38">
        <f t="shared" si="1756"/>
        <v>0</v>
      </c>
      <c r="KG500" s="38">
        <f t="shared" si="1756"/>
        <v>0</v>
      </c>
      <c r="KH500" s="38">
        <f t="shared" si="1756"/>
        <v>0</v>
      </c>
      <c r="KI500" s="38">
        <f t="shared" si="1756"/>
        <v>0</v>
      </c>
      <c r="KJ500" s="38">
        <f t="shared" si="1756"/>
        <v>0</v>
      </c>
      <c r="KK500" s="38">
        <f t="shared" si="1756"/>
        <v>0</v>
      </c>
      <c r="KL500" s="38">
        <f t="shared" si="1756"/>
        <v>0</v>
      </c>
      <c r="KM500" s="38">
        <f t="shared" si="1756"/>
        <v>0</v>
      </c>
      <c r="KN500" s="38">
        <f t="shared" si="1756"/>
        <v>0</v>
      </c>
      <c r="KO500" s="38">
        <f t="shared" si="1756"/>
        <v>0</v>
      </c>
      <c r="KP500" s="38">
        <f t="shared" si="1756"/>
        <v>0</v>
      </c>
      <c r="KQ500" s="38">
        <f t="shared" si="1756"/>
        <v>0</v>
      </c>
      <c r="KR500" s="38">
        <f t="shared" si="1756"/>
        <v>0</v>
      </c>
      <c r="KS500" s="38">
        <f t="shared" si="1756"/>
        <v>0</v>
      </c>
      <c r="KT500" s="38">
        <f t="shared" si="1756"/>
        <v>0</v>
      </c>
      <c r="KU500" s="38">
        <f t="shared" si="1756"/>
        <v>0</v>
      </c>
      <c r="KV500" s="38">
        <f t="shared" si="1756"/>
        <v>0</v>
      </c>
      <c r="KW500" s="38">
        <f t="shared" si="1756"/>
        <v>0</v>
      </c>
      <c r="KX500" s="38">
        <f t="shared" si="1756"/>
        <v>0</v>
      </c>
      <c r="KY500" s="38">
        <f t="shared" si="1756"/>
        <v>0</v>
      </c>
      <c r="KZ500" s="38">
        <f t="shared" si="1756"/>
        <v>0</v>
      </c>
      <c r="LA500" s="38">
        <f t="shared" si="1756"/>
        <v>0</v>
      </c>
      <c r="LB500" s="38">
        <f t="shared" si="1756"/>
        <v>0</v>
      </c>
      <c r="LC500" s="38">
        <f t="shared" si="1756"/>
        <v>0</v>
      </c>
      <c r="LD500" s="38">
        <f t="shared" si="1756"/>
        <v>0</v>
      </c>
      <c r="LE500" s="38">
        <f t="shared" ref="LE500:LT500" si="1757">$H500*-1</f>
        <v>0</v>
      </c>
      <c r="LF500" s="38">
        <f t="shared" si="1757"/>
        <v>0</v>
      </c>
      <c r="LG500" s="38">
        <f t="shared" si="1757"/>
        <v>0</v>
      </c>
      <c r="LH500" s="38">
        <f t="shared" si="1757"/>
        <v>0</v>
      </c>
      <c r="LI500" s="38">
        <f t="shared" si="1757"/>
        <v>0</v>
      </c>
      <c r="LJ500" s="38">
        <f t="shared" si="1757"/>
        <v>0</v>
      </c>
      <c r="LK500" s="38">
        <f t="shared" si="1757"/>
        <v>0</v>
      </c>
      <c r="LL500" s="38">
        <f t="shared" si="1757"/>
        <v>0</v>
      </c>
      <c r="LM500" s="38">
        <f t="shared" si="1757"/>
        <v>0</v>
      </c>
      <c r="LN500" s="38">
        <f t="shared" si="1757"/>
        <v>0</v>
      </c>
      <c r="LO500" s="38">
        <f t="shared" si="1757"/>
        <v>0</v>
      </c>
      <c r="LP500" s="38">
        <f t="shared" si="1757"/>
        <v>0</v>
      </c>
      <c r="LQ500" s="38">
        <f t="shared" si="1757"/>
        <v>0</v>
      </c>
      <c r="LR500" s="38">
        <f t="shared" si="1757"/>
        <v>0</v>
      </c>
      <c r="LS500" s="38">
        <f t="shared" si="1757"/>
        <v>0</v>
      </c>
      <c r="LT500" s="38">
        <f t="shared" si="1757"/>
        <v>0</v>
      </c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38"/>
      <c r="NM500" s="38"/>
      <c r="NN500" s="38"/>
      <c r="NO500" s="38"/>
      <c r="NP500" s="38"/>
      <c r="NQ500" s="38"/>
      <c r="NR500" s="38"/>
      <c r="NS500" s="38"/>
      <c r="NT500" s="38"/>
      <c r="NU500" s="38"/>
      <c r="NV500" s="38"/>
      <c r="NW500" s="38"/>
      <c r="NX500" s="38"/>
      <c r="NY500" s="38"/>
      <c r="NZ500" s="38"/>
      <c r="OA500" s="38"/>
      <c r="OB500" s="38"/>
      <c r="OC500" s="38"/>
      <c r="OD500" s="38"/>
      <c r="OE500" s="38"/>
      <c r="OF500" s="38"/>
      <c r="OG500" s="38"/>
      <c r="OH500" s="38"/>
      <c r="OI500" s="38"/>
      <c r="OJ500" s="38"/>
      <c r="OK500" s="38"/>
      <c r="OL500" s="38"/>
      <c r="OM500" s="38"/>
      <c r="ON500" s="38"/>
      <c r="OO500" s="38"/>
      <c r="OP500" s="38"/>
      <c r="OQ500" s="38"/>
      <c r="OR500" s="38"/>
      <c r="OS500" s="38"/>
      <c r="OT500" s="38"/>
      <c r="OU500" s="38"/>
      <c r="OV500" s="38"/>
      <c r="OW500" s="38"/>
      <c r="OX500" s="38"/>
      <c r="OY500" s="38"/>
      <c r="OZ500" s="38"/>
      <c r="PA500" s="38"/>
      <c r="PB500" s="38"/>
      <c r="PC500" s="38"/>
      <c r="PD500" s="38"/>
      <c r="PE500" s="38"/>
      <c r="PF500" s="38"/>
      <c r="PG500" s="38"/>
      <c r="PH500" s="38"/>
      <c r="PI500" s="38"/>
      <c r="PJ500" s="38"/>
      <c r="PK500" s="38"/>
      <c r="PL500" s="38"/>
      <c r="PM500" s="38"/>
      <c r="PN500" s="38"/>
      <c r="PO500" s="38"/>
      <c r="PP500" s="38"/>
      <c r="PQ500" s="38"/>
      <c r="PR500" s="38"/>
      <c r="PS500" s="38"/>
      <c r="PT500" s="38"/>
      <c r="PU500" s="38"/>
      <c r="PV500" s="38"/>
      <c r="PW500" s="38"/>
      <c r="PX500" s="38"/>
      <c r="PY500" s="38"/>
      <c r="PZ500" s="38"/>
      <c r="QA500" s="38"/>
      <c r="QB500" s="38"/>
      <c r="QC500" s="38"/>
      <c r="QD500" s="38"/>
      <c r="QE500" s="38"/>
      <c r="QF500" s="38"/>
      <c r="QG500" s="38"/>
      <c r="QH500" s="38"/>
      <c r="QI500" s="38"/>
      <c r="QJ500" s="38"/>
      <c r="QK500" s="38"/>
      <c r="QL500" s="38"/>
      <c r="QM500" s="38"/>
      <c r="QN500" s="38"/>
      <c r="QO500" s="38"/>
      <c r="QP500" s="38"/>
      <c r="QQ500" s="38"/>
      <c r="QR500" s="38"/>
      <c r="QS500" s="38"/>
      <c r="QT500" s="38"/>
      <c r="QU500" s="38"/>
    </row>
    <row r="501" spans="1:463" ht="15" customHeight="1" outlineLevel="1">
      <c r="B501" s="1"/>
      <c r="C501" s="15" t="s">
        <v>655</v>
      </c>
      <c r="E501" s="50" t="s">
        <v>95</v>
      </c>
      <c r="H501" s="99"/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5">
        <v>0</v>
      </c>
      <c r="V501" s="45">
        <v>0</v>
      </c>
      <c r="W501" s="45">
        <v>0</v>
      </c>
      <c r="X501" s="45">
        <v>0</v>
      </c>
      <c r="Y501" s="45">
        <v>0</v>
      </c>
      <c r="Z501" s="45">
        <v>0</v>
      </c>
      <c r="AA501" s="45">
        <v>0</v>
      </c>
      <c r="AB501" s="45">
        <v>0</v>
      </c>
      <c r="AC501" s="45">
        <v>0</v>
      </c>
      <c r="AD501" s="45">
        <v>0</v>
      </c>
      <c r="AE501" s="45">
        <v>0</v>
      </c>
      <c r="AF501" s="45">
        <v>0</v>
      </c>
      <c r="AG501" s="45">
        <f t="shared" ref="AG501:BC501" ca="1" si="1758">IF(IF(AG498&gt;0,AG496+AG497+AG500,IF(SUM(AG496:AG500)&gt;0,SUM(AG496:AG500),0))+(IF(AH497&lt;0,AH497,0))&gt;0,IF(AG498&gt;0,AG496+AG497+AG500,IF(SUM(AG496:AG500)&gt;0,SUM(AG496:AG500),0))+(IF(AH497&lt;0,AH497,0)),0)</f>
        <v>0</v>
      </c>
      <c r="AH501" s="45">
        <f t="shared" ca="1" si="1758"/>
        <v>148775.24292662033</v>
      </c>
      <c r="AI501" s="45">
        <f t="shared" ca="1" si="1758"/>
        <v>115099.41428514372</v>
      </c>
      <c r="AJ501" s="45">
        <f t="shared" ca="1" si="1758"/>
        <v>7852.5785083164228</v>
      </c>
      <c r="AK501" s="45">
        <f t="shared" ca="1" si="1758"/>
        <v>122654.02119069561</v>
      </c>
      <c r="AL501" s="45">
        <f t="shared" ca="1" si="1758"/>
        <v>83547.854733006709</v>
      </c>
      <c r="AM501" s="45">
        <f t="shared" ca="1" si="1758"/>
        <v>83547.854733006709</v>
      </c>
      <c r="AN501" s="45">
        <f t="shared" ca="1" si="1758"/>
        <v>241820.86355490299</v>
      </c>
      <c r="AO501" s="45">
        <f t="shared" ca="1" si="1758"/>
        <v>306257.37009821978</v>
      </c>
      <c r="AP501" s="45">
        <f t="shared" ca="1" si="1758"/>
        <v>306257.37009821978</v>
      </c>
      <c r="AQ501" s="45">
        <f t="shared" ca="1" si="1758"/>
        <v>266741.04980258027</v>
      </c>
      <c r="AR501" s="45">
        <f t="shared" ca="1" si="1758"/>
        <v>116745.81112984114</v>
      </c>
      <c r="AS501" s="45">
        <f t="shared" ca="1" si="1758"/>
        <v>161843.26879297441</v>
      </c>
      <c r="AT501" s="45">
        <f t="shared" ca="1" si="1758"/>
        <v>405178.96889647865</v>
      </c>
      <c r="AU501" s="45">
        <f t="shared" ca="1" si="1758"/>
        <v>221464.1836661073</v>
      </c>
      <c r="AV501" s="45">
        <f t="shared" ca="1" si="1758"/>
        <v>221464.1836661073</v>
      </c>
      <c r="AW501" s="45">
        <f t="shared" ca="1" si="1758"/>
        <v>338337.3487237409</v>
      </c>
      <c r="AX501" s="45">
        <f t="shared" ca="1" si="1758"/>
        <v>300536.37403344613</v>
      </c>
      <c r="AY501" s="45">
        <f t="shared" ca="1" si="1758"/>
        <v>300536.37403344613</v>
      </c>
      <c r="AZ501" s="45">
        <f t="shared" ca="1" si="1758"/>
        <v>458019.32277695544</v>
      </c>
      <c r="BA501" s="45">
        <f t="shared" ca="1" si="1758"/>
        <v>521369.36019126576</v>
      </c>
      <c r="BB501" s="45">
        <f t="shared" ca="1" si="1758"/>
        <v>521369.36019126576</v>
      </c>
      <c r="BC501" s="45">
        <f t="shared" ca="1" si="1758"/>
        <v>466616.70781877148</v>
      </c>
      <c r="BD501" s="45">
        <f t="shared" ref="BD501:DO501" ca="1" si="1759">IF(IF(BD498&gt;0,BD496+BD497+BD500,IF(SUM(BD496:BD500)&gt;0,SUM(BD496:BD500),0))+(IF(BE497&lt;0,BE497,0))&gt;0,IF(BD498&gt;0,BD496+BD497+BD500,IF(SUM(BD496:BD500)&gt;0,SUM(BD496:BD500),0))+(IF(BE497&lt;0,BE497,0)),0)</f>
        <v>318263.51390994038</v>
      </c>
      <c r="BE501" s="45">
        <f t="shared" ca="1" si="1759"/>
        <v>365029.56196836045</v>
      </c>
      <c r="BF501" s="45">
        <f t="shared" ca="1" si="1759"/>
        <v>609010.48213657516</v>
      </c>
      <c r="BG501" s="45">
        <f t="shared" ca="1" si="1759"/>
        <v>427144.04853492475</v>
      </c>
      <c r="BH501" s="45">
        <f t="shared" ca="1" si="1759"/>
        <v>427144.04853492475</v>
      </c>
      <c r="BI501" s="45">
        <f t="shared" ca="1" si="1759"/>
        <v>542751.88984798384</v>
      </c>
      <c r="BJ501" s="45">
        <f t="shared" ca="1" si="1759"/>
        <v>506554.17216363148</v>
      </c>
      <c r="BK501" s="45">
        <f t="shared" ca="1" si="1759"/>
        <v>506554.17216363148</v>
      </c>
      <c r="BL501" s="45">
        <f t="shared" ca="1" si="1759"/>
        <v>665096.65017689648</v>
      </c>
      <c r="BM501" s="45">
        <f t="shared" ca="1" si="1759"/>
        <v>728702.11547280382</v>
      </c>
      <c r="BN501" s="45">
        <f t="shared" ca="1" si="1759"/>
        <v>728702.11547280382</v>
      </c>
      <c r="BO501" s="45">
        <f t="shared" ca="1" si="1759"/>
        <v>662379.25799468253</v>
      </c>
      <c r="BP501" s="45">
        <f t="shared" ca="1" si="1759"/>
        <v>513701.82820068736</v>
      </c>
      <c r="BQ501" s="45">
        <f t="shared" ca="1" si="1759"/>
        <v>562770.64888104214</v>
      </c>
      <c r="BR501" s="45">
        <f t="shared" ca="1" si="1759"/>
        <v>807293.77558893524</v>
      </c>
      <c r="BS501" s="45">
        <f t="shared" ca="1" si="1759"/>
        <v>815669.59401088988</v>
      </c>
      <c r="BT501" s="45">
        <f t="shared" ca="1" si="1759"/>
        <v>627655.87833153154</v>
      </c>
      <c r="BU501" s="45">
        <f t="shared" ca="1" si="1759"/>
        <v>741894.85841099534</v>
      </c>
      <c r="BV501" s="45">
        <f t="shared" ca="1" si="1759"/>
        <v>707218.09919992904</v>
      </c>
      <c r="BW501" s="45">
        <f t="shared" ca="1" si="1759"/>
        <v>707218.09919992904</v>
      </c>
      <c r="BX501" s="45">
        <f t="shared" ca="1" si="1759"/>
        <v>866712.35722916352</v>
      </c>
      <c r="BY501" s="45">
        <f t="shared" ca="1" si="1759"/>
        <v>929538.25936943293</v>
      </c>
      <c r="BZ501" s="45">
        <f t="shared" ca="1" si="1759"/>
        <v>929538.25936943293</v>
      </c>
      <c r="CA501" s="45">
        <f t="shared" ca="1" si="1759"/>
        <v>849563.59580627503</v>
      </c>
      <c r="CB501" s="45">
        <f t="shared" ca="1" si="1759"/>
        <v>700105.11241329997</v>
      </c>
      <c r="CC501" s="45">
        <f t="shared" ca="1" si="1759"/>
        <v>752131.8127838216</v>
      </c>
      <c r="CD501" s="45">
        <f t="shared" ca="1" si="1759"/>
        <v>997623.94168546726</v>
      </c>
      <c r="CE501" s="45">
        <f t="shared" ca="1" si="1759"/>
        <v>1004753.9112192472</v>
      </c>
      <c r="CF501" s="45">
        <f t="shared" ca="1" si="1759"/>
        <v>820493.88067045901</v>
      </c>
      <c r="CG501" s="45">
        <f t="shared" ca="1" si="1759"/>
        <v>933251.28353184124</v>
      </c>
      <c r="CH501" s="45">
        <f t="shared" ca="1" si="1759"/>
        <v>900122.69915018009</v>
      </c>
      <c r="CI501" s="45">
        <f t="shared" ca="1" si="1759"/>
        <v>900122.69915018009</v>
      </c>
      <c r="CJ501" s="45">
        <f t="shared" ca="1" si="1759"/>
        <v>1060768.7632834041</v>
      </c>
      <c r="CK501" s="45">
        <f t="shared" ca="1" si="1759"/>
        <v>1120166.3366898573</v>
      </c>
      <c r="CL501" s="45">
        <f t="shared" ca="1" si="1759"/>
        <v>1120166.3366898573</v>
      </c>
      <c r="CM501" s="45">
        <f t="shared" ca="1" si="1759"/>
        <v>1028848.3071589638</v>
      </c>
      <c r="CN501" s="45">
        <f t="shared" ca="1" si="1759"/>
        <v>878874.88740273798</v>
      </c>
      <c r="CO501" s="45">
        <f t="shared" ca="1" si="1759"/>
        <v>933617.49790670164</v>
      </c>
      <c r="CP501" s="45">
        <f t="shared" ca="1" si="1759"/>
        <v>1179670.9805577276</v>
      </c>
      <c r="CQ501" s="45">
        <f t="shared" ca="1" si="1759"/>
        <v>1185802.4898976122</v>
      </c>
      <c r="CR501" s="45">
        <f t="shared" ca="1" si="1759"/>
        <v>1004455.1287502418</v>
      </c>
      <c r="CS501" s="45">
        <f t="shared" ca="1" si="1759"/>
        <v>1115872.2601620106</v>
      </c>
      <c r="CT501" s="45">
        <f t="shared" ca="1" si="1759"/>
        <v>1084231.926211131</v>
      </c>
      <c r="CU501" s="45">
        <f t="shared" ca="1" si="1759"/>
        <v>1084231.926211131</v>
      </c>
      <c r="CV501" s="45">
        <f t="shared" ca="1" si="1759"/>
        <v>1246046.117049824</v>
      </c>
      <c r="CW501" s="45">
        <f t="shared" ca="1" si="1759"/>
        <v>1302061.7831954057</v>
      </c>
      <c r="CX501" s="45">
        <f t="shared" ca="1" si="1759"/>
        <v>1302061.7831954057</v>
      </c>
      <c r="CY501" s="45">
        <f t="shared" ca="1" si="1759"/>
        <v>1198152.5260704258</v>
      </c>
      <c r="CZ501" s="45">
        <f t="shared" ca="1" si="1759"/>
        <v>1048181.7958050985</v>
      </c>
      <c r="DA501" s="45">
        <f t="shared" ca="1" si="1759"/>
        <v>1103299.3028467516</v>
      </c>
      <c r="DB501" s="45">
        <f t="shared" ca="1" si="1759"/>
        <v>1347617.3829506456</v>
      </c>
      <c r="DC501" s="45">
        <f t="shared" ca="1" si="1759"/>
        <v>1352788.1614464456</v>
      </c>
      <c r="DD501" s="45">
        <f t="shared" ca="1" si="1759"/>
        <v>1179022.7897163597</v>
      </c>
      <c r="DE501" s="45">
        <f t="shared" ca="1" si="1759"/>
        <v>1289157.4982721168</v>
      </c>
      <c r="DF501" s="45">
        <f t="shared" ca="1" si="1759"/>
        <v>1256783.9645234556</v>
      </c>
      <c r="DG501" s="45">
        <f t="shared" ca="1" si="1759"/>
        <v>1256783.9645234556</v>
      </c>
      <c r="DH501" s="45">
        <f t="shared" ca="1" si="1759"/>
        <v>1417196.8296083526</v>
      </c>
      <c r="DI501" s="45">
        <f t="shared" ca="1" si="1759"/>
        <v>1469870.9003028614</v>
      </c>
      <c r="DJ501" s="45">
        <f t="shared" ca="1" si="1759"/>
        <v>1469870.9003028614</v>
      </c>
      <c r="DK501" s="45">
        <f t="shared" ca="1" si="1759"/>
        <v>1353116.0066639679</v>
      </c>
      <c r="DL501" s="45">
        <f t="shared" ca="1" si="1759"/>
        <v>1203338.0619532445</v>
      </c>
      <c r="DM501" s="45">
        <f t="shared" ca="1" si="1759"/>
        <v>1258835.7025547186</v>
      </c>
      <c r="DN501" s="45">
        <f t="shared" ca="1" si="1759"/>
        <v>1501233.8673305793</v>
      </c>
      <c r="DO501" s="45">
        <f t="shared" ca="1" si="1759"/>
        <v>1505479.1960998741</v>
      </c>
      <c r="DP501" s="45">
        <f t="shared" ref="DP501:GA501" ca="1" si="1760">IF(IF(DP498&gt;0,DP496+DP497+DP500,IF(SUM(DP496:DP500)&gt;0,SUM(DP496:DP500),0))+(IF(DQ497&lt;0,DQ497,0))&gt;0,IF(DP498&gt;0,DP496+DP497+DP500,IF(SUM(DP496:DP500)&gt;0,SUM(DP496:DP500),0))+(IF(DQ497&lt;0,DQ497,0)),0)</f>
        <v>1339385.3906408641</v>
      </c>
      <c r="DQ501" s="45">
        <f t="shared" ca="1" si="1760"/>
        <v>1448249.2900804274</v>
      </c>
      <c r="DR501" s="45">
        <f t="shared" ca="1" si="1760"/>
        <v>1415174.1654246452</v>
      </c>
      <c r="DS501" s="45">
        <f t="shared" ca="1" si="1760"/>
        <v>1415174.1654246452</v>
      </c>
      <c r="DT501" s="45">
        <f t="shared" ca="1" si="1760"/>
        <v>1573992.8604641182</v>
      </c>
      <c r="DU501" s="45">
        <f t="shared" ca="1" si="1760"/>
        <v>1623361.727205374</v>
      </c>
      <c r="DV501" s="45">
        <f t="shared" ca="1" si="1760"/>
        <v>1623361.727205374</v>
      </c>
      <c r="DW501" s="45">
        <f t="shared" ca="1" si="1760"/>
        <v>1493359.7629542996</v>
      </c>
      <c r="DX501" s="45">
        <f t="shared" ca="1" si="1760"/>
        <v>1343790.0159127666</v>
      </c>
      <c r="DY501" s="45">
        <f t="shared" ca="1" si="1760"/>
        <v>1399624.0575922837</v>
      </c>
      <c r="DZ501" s="45">
        <f t="shared" ca="1" si="1760"/>
        <v>1640345.2169907871</v>
      </c>
      <c r="EA501" s="45">
        <f t="shared" ca="1" si="1760"/>
        <v>1643646.9042739845</v>
      </c>
      <c r="EB501" s="45">
        <f t="shared" ca="1" si="1760"/>
        <v>1485212.762016458</v>
      </c>
      <c r="EC501" s="45">
        <f t="shared" ca="1" si="1760"/>
        <v>1592817.2471443505</v>
      </c>
      <c r="ED501" s="45">
        <f t="shared" ca="1" si="1760"/>
        <v>1559067.6962017654</v>
      </c>
      <c r="EE501" s="45">
        <f t="shared" ca="1" si="1760"/>
        <v>1559067.6962017654</v>
      </c>
      <c r="EF501" s="45">
        <f t="shared" ca="1" si="1760"/>
        <v>1716308.592300466</v>
      </c>
      <c r="EG501" s="45">
        <f t="shared" ca="1" si="1760"/>
        <v>1762408.1319974258</v>
      </c>
      <c r="EH501" s="45">
        <f t="shared" ca="1" si="1760"/>
        <v>1762408.1319974258</v>
      </c>
      <c r="EI501" s="45">
        <f t="shared" ca="1" si="1760"/>
        <v>1620211.9183792097</v>
      </c>
      <c r="EJ501" s="45">
        <f t="shared" ca="1" si="1760"/>
        <v>1470865.610990328</v>
      </c>
      <c r="EK501" s="45">
        <f t="shared" ca="1" si="1760"/>
        <v>1527139.3767640349</v>
      </c>
      <c r="EL501" s="45">
        <f t="shared" ca="1" si="1760"/>
        <v>1765771.434131986</v>
      </c>
      <c r="EM501" s="45">
        <f t="shared" ca="1" si="1760"/>
        <v>1768266.256480088</v>
      </c>
      <c r="EN501" s="45">
        <f t="shared" ca="1" si="1760"/>
        <v>1617179.2143166042</v>
      </c>
      <c r="EO501" s="45">
        <f t="shared" ca="1" si="1760"/>
        <v>1723535.4598528636</v>
      </c>
      <c r="EP501" s="45">
        <f t="shared" ca="1" si="1760"/>
        <v>1689138.3904365129</v>
      </c>
      <c r="EQ501" s="45">
        <f t="shared" ca="1" si="1760"/>
        <v>1689138.3904365129</v>
      </c>
      <c r="ER501" s="45">
        <f t="shared" ca="1" si="1760"/>
        <v>1844817.6066537583</v>
      </c>
      <c r="ES501" s="45">
        <f t="shared" ca="1" si="1760"/>
        <v>1887691.4094929467</v>
      </c>
      <c r="ET501" s="45">
        <f t="shared" ca="1" si="1760"/>
        <v>1887691.4094929467</v>
      </c>
      <c r="EU501" s="45">
        <f t="shared" ca="1" si="1760"/>
        <v>1732483.6402759431</v>
      </c>
      <c r="EV501" s="45">
        <f t="shared" ca="1" si="1760"/>
        <v>1583375.8411677901</v>
      </c>
      <c r="EW501" s="45">
        <f t="shared" ca="1" si="1760"/>
        <v>1640045.6732990441</v>
      </c>
      <c r="EX501" s="45">
        <f t="shared" ca="1" si="1760"/>
        <v>1876830.9695223309</v>
      </c>
      <c r="EY501" s="45">
        <f t="shared" ca="1" si="1760"/>
        <v>1878507.1613182267</v>
      </c>
      <c r="EZ501" s="45">
        <f t="shared" ca="1" si="1760"/>
        <v>1734751.551990693</v>
      </c>
      <c r="FA501" s="45">
        <f t="shared" ca="1" si="1760"/>
        <v>1839870.5113424545</v>
      </c>
      <c r="FB501" s="45">
        <f t="shared" ca="1" si="1760"/>
        <v>1804852.5724451425</v>
      </c>
      <c r="FC501" s="45">
        <f t="shared" ca="1" si="1760"/>
        <v>1804852.5724451425</v>
      </c>
      <c r="FD501" s="45">
        <f t="shared" ca="1" si="1760"/>
        <v>1958985.9750603936</v>
      </c>
      <c r="FE501" s="45">
        <f t="shared" ca="1" si="1760"/>
        <v>1998675.8712736999</v>
      </c>
      <c r="FF501" s="45">
        <f t="shared" ca="1" si="1760"/>
        <v>1998675.8712736999</v>
      </c>
      <c r="FG501" s="45">
        <f t="shared" ca="1" si="1760"/>
        <v>1830206.3116315166</v>
      </c>
      <c r="FH501" s="45">
        <f t="shared" ca="1" si="1760"/>
        <v>1680268.8592400302</v>
      </c>
      <c r="FI501" s="45">
        <f t="shared" ca="1" si="1760"/>
        <v>1737361.8053169705</v>
      </c>
      <c r="FJ501" s="45">
        <f t="shared" ca="1" si="1760"/>
        <v>1972324.1561011919</v>
      </c>
      <c r="FK501" s="45">
        <f t="shared" ca="1" si="1760"/>
        <v>1972150.2973119619</v>
      </c>
      <c r="FL501" s="45">
        <f t="shared" ca="1" si="1760"/>
        <v>1837743.8387634642</v>
      </c>
      <c r="FM501" s="45">
        <f t="shared" ca="1" si="1760"/>
        <v>1941636.242715762</v>
      </c>
      <c r="FN501" s="45">
        <f t="shared" ca="1" si="1760"/>
        <v>1904940.7688771738</v>
      </c>
      <c r="FO501" s="45">
        <f t="shared" ca="1" si="1760"/>
        <v>1904940.7688771738</v>
      </c>
      <c r="FP501" s="45">
        <f t="shared" ca="1" si="1760"/>
        <v>2057543.9705715724</v>
      </c>
      <c r="FQ501" s="45">
        <f t="shared" ca="1" si="1760"/>
        <v>2094084.2865630041</v>
      </c>
      <c r="FR501" s="45">
        <f t="shared" ca="1" si="1760"/>
        <v>2094084.2865630041</v>
      </c>
      <c r="FS501" s="45">
        <f t="shared" ca="1" si="1760"/>
        <v>1911963.1805798772</v>
      </c>
      <c r="FT501" s="45">
        <f t="shared" ca="1" si="1760"/>
        <v>1760013.1714900199</v>
      </c>
      <c r="FU501" s="45">
        <f t="shared" ca="1" si="1760"/>
        <v>1817506.1045448009</v>
      </c>
      <c r="FV501" s="45">
        <f t="shared" ca="1" si="1760"/>
        <v>2050887.2117058781</v>
      </c>
      <c r="FW501" s="45">
        <f t="shared" ca="1" si="1760"/>
        <v>2047666.8246667292</v>
      </c>
      <c r="FX501" s="45">
        <f t="shared" ca="1" si="1760"/>
        <v>1924958.4215615019</v>
      </c>
      <c r="FY501" s="45">
        <f t="shared" ca="1" si="1760"/>
        <v>2027634.7768856974</v>
      </c>
      <c r="FZ501" s="45">
        <f t="shared" ca="1" si="1760"/>
        <v>1988090.277730139</v>
      </c>
      <c r="GA501" s="45">
        <f t="shared" ca="1" si="1760"/>
        <v>1988090.277730139</v>
      </c>
      <c r="GB501" s="45">
        <f t="shared" ref="GB501:IM501" ca="1" si="1761">IF(IF(GB498&gt;0,GB496+GB497+GB500,IF(SUM(GB496:GB500)&gt;0,SUM(GB496:GB500),0))+(IF(GC497&lt;0,GC497,0))&gt;0,IF(GB498&gt;0,GB496+GB497+GB500,IF(SUM(GB496:GB500)&gt;0,SUM(GB496:GB500),0))+(IF(GC497&lt;0,GC497,0)),0)</f>
        <v>2139178.6366825616</v>
      </c>
      <c r="GC501" s="45">
        <f t="shared" ca="1" si="1761"/>
        <v>2172603.1808075667</v>
      </c>
      <c r="GD501" s="45">
        <f t="shared" ca="1" si="1761"/>
        <v>1992168.8321699183</v>
      </c>
      <c r="GE501" s="45">
        <f t="shared" ca="1" si="1761"/>
        <v>1977881.0071239218</v>
      </c>
      <c r="GF501" s="45">
        <f t="shared" ca="1" si="1761"/>
        <v>1823933.1104632216</v>
      </c>
      <c r="GG501" s="45">
        <f t="shared" ca="1" si="1761"/>
        <v>1881943.8254703004</v>
      </c>
      <c r="GH501" s="45">
        <f t="shared" ca="1" si="1761"/>
        <v>2113330.5938999001</v>
      </c>
      <c r="GI501" s="45">
        <f t="shared" ca="1" si="1761"/>
        <v>2106831.9987244015</v>
      </c>
      <c r="GJ501" s="45">
        <f t="shared" ca="1" si="1761"/>
        <v>1995868.4833375572</v>
      </c>
      <c r="GK501" s="45">
        <f t="shared" ca="1" si="1761"/>
        <v>2097339.0713157468</v>
      </c>
      <c r="GL501" s="45">
        <f t="shared" ca="1" si="1761"/>
        <v>2054978.8717726702</v>
      </c>
      <c r="GM501" s="45">
        <f t="shared" ca="1" si="1761"/>
        <v>2054978.8717726702</v>
      </c>
      <c r="GN501" s="45">
        <f t="shared" ca="1" si="1761"/>
        <v>2204567.490668701</v>
      </c>
      <c r="GO501" s="45">
        <f t="shared" ca="1" si="1761"/>
        <v>2234543.319683129</v>
      </c>
      <c r="GP501" s="45">
        <f t="shared" ca="1" si="1761"/>
        <v>2041143.5693308846</v>
      </c>
      <c r="GQ501" s="45">
        <f t="shared" ca="1" si="1761"/>
        <v>2026801.6577089338</v>
      </c>
      <c r="GR501" s="45">
        <f t="shared" ca="1" si="1761"/>
        <v>1870870.1279426115</v>
      </c>
      <c r="GS501" s="45">
        <f t="shared" ca="1" si="1761"/>
        <v>1929361.7981630419</v>
      </c>
      <c r="GT501" s="45">
        <f t="shared" ca="1" si="1761"/>
        <v>2158995.3598165335</v>
      </c>
      <c r="GU501" s="45">
        <f t="shared" ca="1" si="1761"/>
        <v>2148686.4856033744</v>
      </c>
      <c r="GV501" s="45">
        <f t="shared" ca="1" si="1761"/>
        <v>2049971.3451023917</v>
      </c>
      <c r="GW501" s="45">
        <f t="shared" ca="1" si="1761"/>
        <v>2150246.2199661117</v>
      </c>
      <c r="GX501" s="45">
        <f t="shared" ca="1" si="1761"/>
        <v>2105105.9969722726</v>
      </c>
      <c r="GY501" s="45">
        <f t="shared" ca="1" si="1761"/>
        <v>2105105.9969722726</v>
      </c>
      <c r="GZ501" s="45">
        <f t="shared" ca="1" si="1761"/>
        <v>2253209.7219244605</v>
      </c>
      <c r="HA501" s="45">
        <f t="shared" ca="1" si="1761"/>
        <v>2279261.0029033045</v>
      </c>
      <c r="HB501" s="45">
        <f t="shared" ca="1" si="1761"/>
        <v>2072965.6517038802</v>
      </c>
      <c r="HC501" s="45">
        <f t="shared" ca="1" si="1761"/>
        <v>2058567.8969876834</v>
      </c>
      <c r="HD501" s="45">
        <f t="shared" ca="1" si="1761"/>
        <v>1900666.5699849834</v>
      </c>
      <c r="HE501" s="45">
        <f t="shared" ca="1" si="1761"/>
        <v>1959644.7456699614</v>
      </c>
      <c r="HF501" s="45">
        <f t="shared" ca="1" si="1761"/>
        <v>2187553.0270725433</v>
      </c>
      <c r="HG501" s="45">
        <f t="shared" ca="1" si="1761"/>
        <v>2173462.4034242658</v>
      </c>
      <c r="HH501" s="45">
        <f t="shared" ca="1" si="1761"/>
        <v>2086892.5509261908</v>
      </c>
      <c r="HI501" s="45">
        <f t="shared" ca="1" si="1761"/>
        <v>2185981.5382076832</v>
      </c>
      <c r="HJ501" s="45">
        <f t="shared" ca="1" si="1761"/>
        <v>2138086.2984247636</v>
      </c>
      <c r="HK501" s="45">
        <f t="shared" ca="1" si="1761"/>
        <v>2138086.2984247636</v>
      </c>
      <c r="HL501" s="45">
        <f t="shared" ca="1" si="1761"/>
        <v>2284724.9685287918</v>
      </c>
      <c r="HM501" s="45">
        <f t="shared" ca="1" si="1761"/>
        <v>2306621.4167320542</v>
      </c>
      <c r="HN501" s="45">
        <f t="shared" ca="1" si="1761"/>
        <v>2087224.0150065138</v>
      </c>
      <c r="HO501" s="45">
        <f t="shared" ca="1" si="1761"/>
        <v>2072550.4377039585</v>
      </c>
      <c r="HP501" s="45">
        <f t="shared" ca="1" si="1761"/>
        <v>1912692.7266286528</v>
      </c>
      <c r="HQ501" s="45">
        <f t="shared" ca="1" si="1761"/>
        <v>1972107.1395156349</v>
      </c>
      <c r="HR501" s="45">
        <f t="shared" ca="1" si="1761"/>
        <v>2198542.0265030265</v>
      </c>
      <c r="HS501" s="45">
        <f t="shared" ca="1" si="1761"/>
        <v>2180641.7158140298</v>
      </c>
      <c r="HT501" s="45">
        <f t="shared" ca="1" si="1761"/>
        <v>2106221.8752273628</v>
      </c>
      <c r="HU501" s="45">
        <f t="shared" ca="1" si="1761"/>
        <v>2204134.57002162</v>
      </c>
      <c r="HV501" s="45">
        <f t="shared" ca="1" si="1761"/>
        <v>2153508.8207994765</v>
      </c>
      <c r="HW501" s="45">
        <f t="shared" ca="1" si="1761"/>
        <v>2153508.8207994765</v>
      </c>
      <c r="HX501" s="45">
        <f t="shared" ca="1" si="1761"/>
        <v>2298708.1578808264</v>
      </c>
      <c r="HY501" s="45">
        <f t="shared" ca="1" si="1761"/>
        <v>2315911.7888951963</v>
      </c>
      <c r="HZ501" s="45">
        <f t="shared" ca="1" si="1761"/>
        <v>2123898.6187301828</v>
      </c>
      <c r="IA501" s="45">
        <f t="shared" ca="1" si="1761"/>
        <v>2109383.4273043242</v>
      </c>
      <c r="IB501" s="45">
        <f t="shared" ca="1" si="1761"/>
        <v>1947583.5692706285</v>
      </c>
      <c r="IC501" s="45">
        <f t="shared" ca="1" si="1761"/>
        <v>2374460.434377464</v>
      </c>
      <c r="ID501" s="45">
        <f t="shared" ca="1" si="1761"/>
        <v>2598945.2757142573</v>
      </c>
      <c r="IE501" s="45">
        <f t="shared" ca="1" si="1761"/>
        <v>2147940.1215885198</v>
      </c>
      <c r="IF501" s="45">
        <f t="shared" ca="1" si="1761"/>
        <v>2147940.1215885198</v>
      </c>
      <c r="IG501" s="45">
        <f t="shared" ca="1" si="1761"/>
        <v>2244685.8867242755</v>
      </c>
      <c r="IH501" s="45">
        <f t="shared" ca="1" si="1761"/>
        <v>2362914.8599623516</v>
      </c>
      <c r="II501" s="45">
        <f t="shared" ca="1" si="1761"/>
        <v>2518390.5988258026</v>
      </c>
      <c r="IJ501" s="45">
        <f t="shared" ca="1" si="1761"/>
        <v>2662102.1242283275</v>
      </c>
      <c r="IK501" s="45">
        <f t="shared" ca="1" si="1761"/>
        <v>2820911.7436985467</v>
      </c>
      <c r="IL501" s="45">
        <f t="shared" ca="1" si="1761"/>
        <v>0</v>
      </c>
      <c r="IM501" s="45">
        <f t="shared" ca="1" si="1761"/>
        <v>0</v>
      </c>
      <c r="IN501" s="45">
        <f t="shared" ref="IN501:KY501" ca="1" si="1762">IF(IF(IN498&gt;0,IN496+IN497+IN500,IF(SUM(IN496:IN500)&gt;0,SUM(IN496:IN500),0))+(IF(IO497&lt;0,IO497,0))&gt;0,IF(IN498&gt;0,IN496+IN497+IN500,IF(SUM(IN496:IN500)&gt;0,SUM(IN496:IN500),0))+(IF(IO497&lt;0,IO497,0)),0)</f>
        <v>0</v>
      </c>
      <c r="IO501" s="45">
        <f t="shared" ca="1" si="1762"/>
        <v>765778.24381738505</v>
      </c>
      <c r="IP501" s="45">
        <f t="shared" ca="1" si="1762"/>
        <v>606586.85145304236</v>
      </c>
      <c r="IQ501" s="45">
        <f t="shared" ca="1" si="1762"/>
        <v>574158.24813658756</v>
      </c>
      <c r="IR501" s="45">
        <f t="shared" ca="1" si="1762"/>
        <v>574158.24813658756</v>
      </c>
      <c r="IS501" s="45">
        <f t="shared" ca="1" si="1762"/>
        <v>669722.80797081534</v>
      </c>
      <c r="IT501" s="45">
        <f t="shared" ca="1" si="1762"/>
        <v>783156.07753602648</v>
      </c>
      <c r="IU501" s="45">
        <f t="shared" ca="1" si="1762"/>
        <v>783156.07753602648</v>
      </c>
      <c r="IV501" s="45">
        <f t="shared" ca="1" si="1762"/>
        <v>924675.75596840191</v>
      </c>
      <c r="IW501" s="45">
        <f t="shared" ca="1" si="1762"/>
        <v>1081143.7384668381</v>
      </c>
      <c r="IX501" s="45">
        <f t="shared" ca="1" si="1762"/>
        <v>1102017.8529890731</v>
      </c>
      <c r="IY501" s="45">
        <f t="shared" ca="1" si="1762"/>
        <v>1218603.7887810746</v>
      </c>
      <c r="IZ501" s="45">
        <f t="shared" ca="1" si="1762"/>
        <v>1254294.1908433251</v>
      </c>
      <c r="JA501" s="45">
        <f t="shared" ca="1" si="1762"/>
        <v>1303546.2704667314</v>
      </c>
      <c r="JB501" s="45">
        <f t="shared" ca="1" si="1762"/>
        <v>1226670.598077686</v>
      </c>
      <c r="JC501" s="45">
        <f t="shared" ca="1" si="1762"/>
        <v>1180754.7108197981</v>
      </c>
      <c r="JD501" s="45">
        <f t="shared" ca="1" si="1762"/>
        <v>1180754.7108197981</v>
      </c>
      <c r="JE501" s="45">
        <f t="shared" ca="1" si="1762"/>
        <v>1261095.2494822843</v>
      </c>
      <c r="JF501" s="45">
        <f t="shared" ca="1" si="1762"/>
        <v>1335331.5303264933</v>
      </c>
      <c r="JG501" s="45">
        <f t="shared" ca="1" si="1762"/>
        <v>1335331.5303264933</v>
      </c>
      <c r="JH501" s="45">
        <f t="shared" ca="1" si="1762"/>
        <v>1453322.9804297402</v>
      </c>
      <c r="JI501" s="45">
        <f t="shared" ca="1" si="1762"/>
        <v>1579530.7238447084</v>
      </c>
      <c r="JJ501" s="45">
        <f t="shared" ca="1" si="1762"/>
        <v>1579530.7238447084</v>
      </c>
      <c r="JK501" s="45">
        <f t="shared" ca="1" si="1762"/>
        <v>1682468.6870627762</v>
      </c>
      <c r="JL501" s="45">
        <f t="shared" ca="1" si="1762"/>
        <v>1694557.6472692715</v>
      </c>
      <c r="JM501" s="45">
        <f t="shared" ca="1" si="1762"/>
        <v>1743174.2642542995</v>
      </c>
      <c r="JN501" s="45">
        <f t="shared" ca="1" si="1762"/>
        <v>1684262.3930468778</v>
      </c>
      <c r="JO501" s="45">
        <f t="shared" ca="1" si="1762"/>
        <v>1633950.1998227318</v>
      </c>
      <c r="JP501" s="45">
        <f t="shared" ca="1" si="1762"/>
        <v>1633950.1998227318</v>
      </c>
      <c r="JQ501" s="45">
        <f t="shared" ca="1" si="1762"/>
        <v>1711816.057589829</v>
      </c>
      <c r="JR501" s="45">
        <f t="shared" ca="1" si="1762"/>
        <v>1781150.659877074</v>
      </c>
      <c r="JS501" s="45">
        <f t="shared" ca="1" si="1762"/>
        <v>1781150.659877074</v>
      </c>
      <c r="JT501" s="45">
        <f t="shared" ca="1" si="1762"/>
        <v>1896259.3398725572</v>
      </c>
      <c r="JU501" s="45">
        <f t="shared" ca="1" si="1762"/>
        <v>2016463.0318276007</v>
      </c>
      <c r="JV501" s="45">
        <f t="shared" ca="1" si="1762"/>
        <v>2016463.0318276007</v>
      </c>
      <c r="JW501" s="45">
        <f t="shared" ca="1" si="1762"/>
        <v>2127970.8612596113</v>
      </c>
      <c r="JX501" s="45">
        <f t="shared" ca="1" si="1762"/>
        <v>2104677.6450684988</v>
      </c>
      <c r="JY501" s="45">
        <f t="shared" ca="1" si="1762"/>
        <v>2152722.8198252413</v>
      </c>
      <c r="JZ501" s="45">
        <f t="shared" ca="1" si="1762"/>
        <v>2112017.1331376503</v>
      </c>
      <c r="KA501" s="45">
        <f t="shared" ca="1" si="1762"/>
        <v>2057323.5933027109</v>
      </c>
      <c r="KB501" s="45">
        <f t="shared" ca="1" si="1762"/>
        <v>2057323.5933027109</v>
      </c>
      <c r="KC501" s="45">
        <f t="shared" ca="1" si="1762"/>
        <v>2132588.5980970715</v>
      </c>
      <c r="KD501" s="45">
        <f t="shared" ca="1" si="1762"/>
        <v>2196769.4556619972</v>
      </c>
      <c r="KE501" s="45">
        <f t="shared" ca="1" si="1762"/>
        <v>2196769.4556619972</v>
      </c>
      <c r="KF501" s="45">
        <f t="shared" ca="1" si="1762"/>
        <v>2308868.9041747642</v>
      </c>
      <c r="KG501" s="45">
        <f t="shared" ca="1" si="1762"/>
        <v>2422813.5424778722</v>
      </c>
      <c r="KH501" s="45">
        <f t="shared" ca="1" si="1762"/>
        <v>2422813.5424778722</v>
      </c>
      <c r="KI501" s="45">
        <f t="shared" ca="1" si="1762"/>
        <v>2509869.6000929405</v>
      </c>
      <c r="KJ501" s="45">
        <f t="shared" ca="1" si="1762"/>
        <v>2482044.0887449253</v>
      </c>
      <c r="KK501" s="45">
        <f t="shared" ca="1" si="1762"/>
        <v>2529474.0136141246</v>
      </c>
      <c r="KL501" s="45">
        <f t="shared" ca="1" si="1762"/>
        <v>2508417.9935345915</v>
      </c>
      <c r="KM501" s="45">
        <f t="shared" ca="1" si="1762"/>
        <v>2449017.9138012379</v>
      </c>
      <c r="KN501" s="45">
        <f t="shared" ca="1" si="1762"/>
        <v>2449017.9138012379</v>
      </c>
      <c r="KO501" s="45">
        <f t="shared" ca="1" si="1762"/>
        <v>2521538.7562258211</v>
      </c>
      <c r="KP501" s="45">
        <f t="shared" ca="1" si="1762"/>
        <v>2580279.0280266558</v>
      </c>
      <c r="KQ501" s="45">
        <f t="shared" ca="1" si="1762"/>
        <v>2580279.0280266558</v>
      </c>
      <c r="KR501" s="45">
        <f t="shared" ca="1" si="1762"/>
        <v>2689225.0973579409</v>
      </c>
      <c r="KS501" s="45">
        <f t="shared" ca="1" si="1762"/>
        <v>2810284.6902322816</v>
      </c>
      <c r="KT501" s="45">
        <f t="shared" ca="1" si="1762"/>
        <v>6133709.0970073966</v>
      </c>
      <c r="KU501" s="45">
        <f t="shared" ca="1" si="1762"/>
        <v>6227934.1686085472</v>
      </c>
      <c r="KV501" s="45">
        <f t="shared" ca="1" si="1762"/>
        <v>6292213.9292046698</v>
      </c>
      <c r="KW501" s="45">
        <f t="shared" ca="1" si="1762"/>
        <v>6338184.4397310559</v>
      </c>
      <c r="KX501" s="45">
        <f t="shared" ca="1" si="1762"/>
        <v>6348668.7651994741</v>
      </c>
      <c r="KY501" s="45">
        <f t="shared" ca="1" si="1762"/>
        <v>6388370.1621357305</v>
      </c>
      <c r="KZ501" s="45">
        <f t="shared" ref="KZ501:LT501" ca="1" si="1763">IF(IF(KZ498&gt;0,KZ496+KZ497+KZ500,IF(SUM(KZ496:KZ500)&gt;0,SUM(KZ496:KZ500),0))+(IF(LA497&lt;0,LA497,0))&gt;0,IF(KZ498&gt;0,KZ496+KZ497+KZ500,IF(SUM(KZ496:KZ500)&gt;0,SUM(KZ496:KZ500),0))+(IF(LA497&lt;0,LA497,0)),0)</f>
        <v>6427727.2276917659</v>
      </c>
      <c r="LA501" s="45">
        <f t="shared" ca="1" si="1763"/>
        <v>6503396.2260575471</v>
      </c>
      <c r="LB501" s="45">
        <f t="shared" ca="1" si="1763"/>
        <v>6598536.1912183808</v>
      </c>
      <c r="LC501" s="45">
        <f t="shared" ca="1" si="1763"/>
        <v>6699102.4379337439</v>
      </c>
      <c r="LD501" s="45">
        <f t="shared" ca="1" si="1763"/>
        <v>6811190.4244507132</v>
      </c>
      <c r="LE501" s="45">
        <f t="shared" ca="1" si="1763"/>
        <v>6935321.1188354334</v>
      </c>
      <c r="LF501" s="45">
        <f t="shared" ca="1" si="1763"/>
        <v>7055257.3253862262</v>
      </c>
      <c r="LG501" s="45">
        <f t="shared" ca="1" si="1763"/>
        <v>7153139.1059220526</v>
      </c>
      <c r="LH501" s="45">
        <f t="shared" ca="1" si="1763"/>
        <v>7221422.7883829521</v>
      </c>
      <c r="LI501" s="45">
        <f t="shared" ca="1" si="1763"/>
        <v>7266292.0223613791</v>
      </c>
      <c r="LJ501" s="45">
        <f t="shared" ca="1" si="1763"/>
        <v>7275647.4191861022</v>
      </c>
      <c r="LK501" s="45">
        <f t="shared" ca="1" si="1763"/>
        <v>7314477.4525047671</v>
      </c>
      <c r="LL501" s="45">
        <f t="shared" ca="1" si="1763"/>
        <v>7352752.0326493951</v>
      </c>
      <c r="LM501" s="45">
        <f t="shared" ca="1" si="1763"/>
        <v>7427022.7347837249</v>
      </c>
      <c r="LN501" s="45">
        <f t="shared" ca="1" si="1763"/>
        <v>7521108.7192561869</v>
      </c>
      <c r="LO501" s="45">
        <f t="shared" ca="1" si="1763"/>
        <v>7620028.8352166321</v>
      </c>
      <c r="LP501" s="45">
        <f t="shared" ca="1" si="1763"/>
        <v>7730357.0105621293</v>
      </c>
      <c r="LQ501" s="45">
        <f t="shared" ca="1" si="1763"/>
        <v>6275480.9126594057</v>
      </c>
      <c r="LR501" s="45">
        <f t="shared" ca="1" si="1763"/>
        <v>6157383.6511335243</v>
      </c>
      <c r="LS501" s="45">
        <f t="shared" ca="1" si="1763"/>
        <v>5058191.205282419</v>
      </c>
      <c r="LT501" s="45">
        <f t="shared" ca="1" si="1763"/>
        <v>7064045.0343191968</v>
      </c>
      <c r="LU501" s="45"/>
      <c r="LV501" s="45"/>
      <c r="LW501" s="45"/>
      <c r="LX501" s="45"/>
      <c r="LY501" s="45"/>
      <c r="LZ501" s="45"/>
      <c r="MA501" s="45"/>
      <c r="MB501" s="45"/>
      <c r="MC501" s="45"/>
      <c r="MD501" s="45"/>
      <c r="ME501" s="45"/>
      <c r="MF501" s="45"/>
      <c r="MG501" s="45"/>
      <c r="MH501" s="45"/>
      <c r="MI501" s="45"/>
      <c r="MJ501" s="45"/>
      <c r="MK501" s="45"/>
      <c r="ML501" s="45"/>
      <c r="MM501" s="45"/>
      <c r="MN501" s="45"/>
      <c r="MO501" s="45"/>
      <c r="MP501" s="45"/>
      <c r="MQ501" s="45"/>
      <c r="MR501" s="45"/>
      <c r="MS501" s="45"/>
      <c r="MT501" s="45"/>
      <c r="MU501" s="45"/>
      <c r="MV501" s="45"/>
      <c r="MW501" s="45"/>
      <c r="MX501" s="45"/>
      <c r="MY501" s="45"/>
      <c r="MZ501" s="45"/>
      <c r="NA501" s="45"/>
      <c r="NB501" s="45"/>
      <c r="NC501" s="45"/>
      <c r="ND501" s="45"/>
      <c r="NE501" s="45"/>
      <c r="NF501" s="45"/>
      <c r="NG501" s="45"/>
      <c r="NH501" s="45"/>
      <c r="NI501" s="45"/>
      <c r="NJ501" s="45"/>
      <c r="NK501" s="45"/>
      <c r="NL501" s="45"/>
      <c r="NM501" s="45"/>
      <c r="NN501" s="45"/>
      <c r="NO501" s="45"/>
      <c r="NP501" s="45"/>
      <c r="NQ501" s="45"/>
      <c r="NR501" s="45"/>
      <c r="NS501" s="45"/>
      <c r="NT501" s="45"/>
      <c r="NU501" s="45"/>
      <c r="NV501" s="45"/>
      <c r="NW501" s="45"/>
      <c r="NX501" s="45"/>
      <c r="NY501" s="45"/>
      <c r="NZ501" s="45"/>
      <c r="OA501" s="45"/>
      <c r="OB501" s="45"/>
      <c r="OC501" s="45"/>
      <c r="OD501" s="45"/>
      <c r="OE501" s="45"/>
      <c r="OF501" s="45"/>
      <c r="OG501" s="45"/>
      <c r="OH501" s="45"/>
      <c r="OI501" s="45"/>
      <c r="OJ501" s="45"/>
      <c r="OK501" s="45"/>
      <c r="OL501" s="45"/>
      <c r="OM501" s="45"/>
      <c r="ON501" s="45"/>
      <c r="OO501" s="45"/>
      <c r="OP501" s="45"/>
      <c r="OQ501" s="45"/>
      <c r="OR501" s="45"/>
      <c r="OS501" s="45"/>
      <c r="OT501" s="45"/>
      <c r="OU501" s="45"/>
      <c r="OV501" s="45"/>
      <c r="OW501" s="45"/>
      <c r="OX501" s="45"/>
      <c r="OY501" s="45"/>
      <c r="OZ501" s="45"/>
      <c r="PA501" s="45"/>
      <c r="PB501" s="45"/>
      <c r="PC501" s="45"/>
      <c r="PD501" s="45"/>
      <c r="PE501" s="45"/>
      <c r="PF501" s="45"/>
      <c r="PG501" s="45"/>
      <c r="PH501" s="45"/>
      <c r="PI501" s="45"/>
      <c r="PJ501" s="45"/>
      <c r="PK501" s="45"/>
      <c r="PL501" s="45"/>
      <c r="PM501" s="45"/>
      <c r="PN501" s="45"/>
      <c r="PO501" s="45"/>
      <c r="PP501" s="45"/>
      <c r="PQ501" s="45"/>
      <c r="PR501" s="45"/>
      <c r="PS501" s="45"/>
      <c r="PT501" s="45"/>
      <c r="PU501" s="45"/>
      <c r="PV501" s="45"/>
      <c r="PW501" s="45"/>
      <c r="PX501" s="45"/>
      <c r="PY501" s="45"/>
      <c r="PZ501" s="45"/>
      <c r="QA501" s="45"/>
      <c r="QB501" s="45"/>
      <c r="QC501" s="45"/>
      <c r="QD501" s="45"/>
      <c r="QE501" s="45"/>
      <c r="QF501" s="45"/>
      <c r="QG501" s="45"/>
      <c r="QH501" s="45"/>
      <c r="QI501" s="45"/>
      <c r="QJ501" s="45"/>
      <c r="QK501" s="45"/>
      <c r="QL501" s="45"/>
      <c r="QM501" s="45"/>
      <c r="QN501" s="45"/>
      <c r="QO501" s="45"/>
      <c r="QP501" s="45"/>
      <c r="QQ501" s="45"/>
      <c r="QR501" s="45"/>
      <c r="QS501" s="45"/>
      <c r="QT501" s="45"/>
      <c r="QU501" s="45"/>
    </row>
    <row r="502" spans="1:463" ht="15" customHeight="1" outlineLevel="1">
      <c r="B502" s="1"/>
      <c r="C502" s="15" t="s">
        <v>656</v>
      </c>
      <c r="E502" s="50" t="s">
        <v>95</v>
      </c>
      <c r="H502" s="99"/>
      <c r="I502" s="45">
        <f t="shared" ref="I502:AV502" ca="1" si="1764">IF(SUM(I496:I500)&gt;0, MIN(SUM(I496:I500), MAX(I482+I483, 0)), 0)</f>
        <v>0</v>
      </c>
      <c r="J502" s="45">
        <f t="shared" ca="1" si="1764"/>
        <v>0</v>
      </c>
      <c r="K502" s="45">
        <f t="shared" ca="1" si="1764"/>
        <v>0</v>
      </c>
      <c r="L502" s="45">
        <f t="shared" ca="1" si="1764"/>
        <v>0</v>
      </c>
      <c r="M502" s="45">
        <f t="shared" ca="1" si="1764"/>
        <v>0</v>
      </c>
      <c r="N502" s="45">
        <f t="shared" ca="1" si="1764"/>
        <v>0</v>
      </c>
      <c r="O502" s="45">
        <f t="shared" ca="1" si="1764"/>
        <v>0</v>
      </c>
      <c r="P502" s="45">
        <f t="shared" ca="1" si="1764"/>
        <v>0</v>
      </c>
      <c r="Q502" s="45">
        <f t="shared" ca="1" si="1764"/>
        <v>0</v>
      </c>
      <c r="R502" s="45">
        <f t="shared" ca="1" si="1764"/>
        <v>0</v>
      </c>
      <c r="S502" s="45">
        <f t="shared" ca="1" si="1764"/>
        <v>0</v>
      </c>
      <c r="T502" s="45">
        <f t="shared" ca="1" si="1764"/>
        <v>0</v>
      </c>
      <c r="U502" s="45">
        <f t="shared" ca="1" si="1764"/>
        <v>0</v>
      </c>
      <c r="V502" s="45">
        <f t="shared" ca="1" si="1764"/>
        <v>0</v>
      </c>
      <c r="W502" s="45">
        <f t="shared" ca="1" si="1764"/>
        <v>0</v>
      </c>
      <c r="X502" s="45">
        <f t="shared" ca="1" si="1764"/>
        <v>0</v>
      </c>
      <c r="Y502" s="45">
        <f t="shared" ca="1" si="1764"/>
        <v>0</v>
      </c>
      <c r="Z502" s="45">
        <f t="shared" ca="1" si="1764"/>
        <v>0</v>
      </c>
      <c r="AA502" s="45">
        <f t="shared" ca="1" si="1764"/>
        <v>0</v>
      </c>
      <c r="AB502" s="45">
        <f t="shared" ca="1" si="1764"/>
        <v>0</v>
      </c>
      <c r="AC502" s="45">
        <f t="shared" ca="1" si="1764"/>
        <v>0</v>
      </c>
      <c r="AD502" s="45">
        <f t="shared" ca="1" si="1764"/>
        <v>0</v>
      </c>
      <c r="AE502" s="45">
        <f t="shared" ca="1" si="1764"/>
        <v>0</v>
      </c>
      <c r="AF502" s="45">
        <f t="shared" ca="1" si="1764"/>
        <v>0</v>
      </c>
      <c r="AG502" s="45">
        <f t="shared" ca="1" si="1764"/>
        <v>0</v>
      </c>
      <c r="AH502" s="45">
        <f t="shared" ca="1" si="1764"/>
        <v>0</v>
      </c>
      <c r="AI502" s="45">
        <f t="shared" ca="1" si="1764"/>
        <v>0</v>
      </c>
      <c r="AJ502" s="45">
        <f t="shared" ca="1" si="1764"/>
        <v>0</v>
      </c>
      <c r="AK502" s="45">
        <f t="shared" ca="1" si="1764"/>
        <v>0</v>
      </c>
      <c r="AL502" s="45">
        <f t="shared" ca="1" si="1764"/>
        <v>0</v>
      </c>
      <c r="AM502" s="45">
        <f t="shared" ca="1" si="1764"/>
        <v>0</v>
      </c>
      <c r="AN502" s="45">
        <f t="shared" ca="1" si="1764"/>
        <v>0</v>
      </c>
      <c r="AO502" s="45">
        <f t="shared" ca="1" si="1764"/>
        <v>0</v>
      </c>
      <c r="AP502" s="45">
        <f t="shared" ca="1" si="1764"/>
        <v>0</v>
      </c>
      <c r="AQ502" s="45">
        <f t="shared" ca="1" si="1764"/>
        <v>0</v>
      </c>
      <c r="AR502" s="45">
        <f t="shared" ca="1" si="1764"/>
        <v>0</v>
      </c>
      <c r="AS502" s="45">
        <f t="shared" ca="1" si="1764"/>
        <v>0</v>
      </c>
      <c r="AT502" s="45">
        <f t="shared" ca="1" si="1764"/>
        <v>0</v>
      </c>
      <c r="AU502" s="45">
        <f t="shared" ca="1" si="1764"/>
        <v>0</v>
      </c>
      <c r="AV502" s="45">
        <f t="shared" ca="1" si="1764"/>
        <v>0</v>
      </c>
      <c r="AW502" s="45">
        <f t="shared" ref="AW502:DH502" ca="1" si="1765">IF(SUM(AW496:AW500)&gt;0, MIN(SUM(AW496:AW500), MAX(AW482+AW483, 0)), 0)</f>
        <v>0</v>
      </c>
      <c r="AX502" s="45">
        <f t="shared" ca="1" si="1765"/>
        <v>0</v>
      </c>
      <c r="AY502" s="45">
        <f t="shared" ca="1" si="1765"/>
        <v>0</v>
      </c>
      <c r="AZ502" s="45">
        <f t="shared" ca="1" si="1765"/>
        <v>0</v>
      </c>
      <c r="BA502" s="45">
        <f t="shared" ca="1" si="1765"/>
        <v>0</v>
      </c>
      <c r="BB502" s="45">
        <f t="shared" ca="1" si="1765"/>
        <v>0</v>
      </c>
      <c r="BC502" s="45">
        <f t="shared" ca="1" si="1765"/>
        <v>0</v>
      </c>
      <c r="BD502" s="45">
        <f t="shared" ca="1" si="1765"/>
        <v>0</v>
      </c>
      <c r="BE502" s="45">
        <f t="shared" ca="1" si="1765"/>
        <v>0</v>
      </c>
      <c r="BF502" s="45">
        <f t="shared" ca="1" si="1765"/>
        <v>0</v>
      </c>
      <c r="BG502" s="45">
        <f t="shared" ca="1" si="1765"/>
        <v>0</v>
      </c>
      <c r="BH502" s="45">
        <f t="shared" ca="1" si="1765"/>
        <v>0</v>
      </c>
      <c r="BI502" s="45">
        <f t="shared" ca="1" si="1765"/>
        <v>0</v>
      </c>
      <c r="BJ502" s="45">
        <f t="shared" ca="1" si="1765"/>
        <v>0</v>
      </c>
      <c r="BK502" s="45">
        <f t="shared" ca="1" si="1765"/>
        <v>0</v>
      </c>
      <c r="BL502" s="45">
        <f t="shared" ca="1" si="1765"/>
        <v>0</v>
      </c>
      <c r="BM502" s="45">
        <f t="shared" ca="1" si="1765"/>
        <v>0</v>
      </c>
      <c r="BN502" s="45">
        <f t="shared" ca="1" si="1765"/>
        <v>0</v>
      </c>
      <c r="BO502" s="45">
        <f t="shared" ca="1" si="1765"/>
        <v>0</v>
      </c>
      <c r="BP502" s="45">
        <f t="shared" ca="1" si="1765"/>
        <v>0</v>
      </c>
      <c r="BQ502" s="45">
        <f t="shared" ca="1" si="1765"/>
        <v>0</v>
      </c>
      <c r="BR502" s="45">
        <f t="shared" ca="1" si="1765"/>
        <v>0</v>
      </c>
      <c r="BS502" s="45">
        <f t="shared" ca="1" si="1765"/>
        <v>0</v>
      </c>
      <c r="BT502" s="45">
        <f t="shared" ca="1" si="1765"/>
        <v>0</v>
      </c>
      <c r="BU502" s="45">
        <f t="shared" ca="1" si="1765"/>
        <v>0</v>
      </c>
      <c r="BV502" s="45">
        <f t="shared" ca="1" si="1765"/>
        <v>0</v>
      </c>
      <c r="BW502" s="45">
        <f t="shared" ca="1" si="1765"/>
        <v>0</v>
      </c>
      <c r="BX502" s="45">
        <f t="shared" ca="1" si="1765"/>
        <v>0</v>
      </c>
      <c r="BY502" s="45">
        <f t="shared" ca="1" si="1765"/>
        <v>0</v>
      </c>
      <c r="BZ502" s="45">
        <f t="shared" ca="1" si="1765"/>
        <v>0</v>
      </c>
      <c r="CA502" s="45">
        <f t="shared" ca="1" si="1765"/>
        <v>0</v>
      </c>
      <c r="CB502" s="45">
        <f t="shared" ca="1" si="1765"/>
        <v>0</v>
      </c>
      <c r="CC502" s="45">
        <f t="shared" ca="1" si="1765"/>
        <v>0</v>
      </c>
      <c r="CD502" s="45">
        <f t="shared" ca="1" si="1765"/>
        <v>0</v>
      </c>
      <c r="CE502" s="45">
        <f t="shared" ca="1" si="1765"/>
        <v>0</v>
      </c>
      <c r="CF502" s="45">
        <f t="shared" ca="1" si="1765"/>
        <v>0</v>
      </c>
      <c r="CG502" s="45">
        <f t="shared" ca="1" si="1765"/>
        <v>0</v>
      </c>
      <c r="CH502" s="45">
        <f t="shared" ca="1" si="1765"/>
        <v>0</v>
      </c>
      <c r="CI502" s="45">
        <f t="shared" ca="1" si="1765"/>
        <v>0</v>
      </c>
      <c r="CJ502" s="45">
        <f t="shared" ca="1" si="1765"/>
        <v>0</v>
      </c>
      <c r="CK502" s="45">
        <f t="shared" ca="1" si="1765"/>
        <v>0</v>
      </c>
      <c r="CL502" s="45">
        <f t="shared" ca="1" si="1765"/>
        <v>0</v>
      </c>
      <c r="CM502" s="45">
        <f t="shared" ca="1" si="1765"/>
        <v>0</v>
      </c>
      <c r="CN502" s="45">
        <f t="shared" ca="1" si="1765"/>
        <v>0</v>
      </c>
      <c r="CO502" s="45">
        <f t="shared" ca="1" si="1765"/>
        <v>0</v>
      </c>
      <c r="CP502" s="45">
        <f t="shared" ca="1" si="1765"/>
        <v>0</v>
      </c>
      <c r="CQ502" s="45">
        <f t="shared" ca="1" si="1765"/>
        <v>0</v>
      </c>
      <c r="CR502" s="45">
        <f t="shared" ca="1" si="1765"/>
        <v>0</v>
      </c>
      <c r="CS502" s="45">
        <f t="shared" ca="1" si="1765"/>
        <v>0</v>
      </c>
      <c r="CT502" s="45">
        <f t="shared" ca="1" si="1765"/>
        <v>0</v>
      </c>
      <c r="CU502" s="45">
        <f t="shared" ca="1" si="1765"/>
        <v>0</v>
      </c>
      <c r="CV502" s="45">
        <f t="shared" ca="1" si="1765"/>
        <v>0</v>
      </c>
      <c r="CW502" s="45">
        <f t="shared" ca="1" si="1765"/>
        <v>0</v>
      </c>
      <c r="CX502" s="45">
        <f t="shared" ca="1" si="1765"/>
        <v>0</v>
      </c>
      <c r="CY502" s="45">
        <f t="shared" ca="1" si="1765"/>
        <v>0</v>
      </c>
      <c r="CZ502" s="45">
        <f t="shared" ca="1" si="1765"/>
        <v>0</v>
      </c>
      <c r="DA502" s="45">
        <f t="shared" ca="1" si="1765"/>
        <v>0</v>
      </c>
      <c r="DB502" s="45">
        <f t="shared" ca="1" si="1765"/>
        <v>0</v>
      </c>
      <c r="DC502" s="45">
        <f t="shared" ca="1" si="1765"/>
        <v>0</v>
      </c>
      <c r="DD502" s="45">
        <f t="shared" ca="1" si="1765"/>
        <v>0</v>
      </c>
      <c r="DE502" s="45">
        <f t="shared" ca="1" si="1765"/>
        <v>0</v>
      </c>
      <c r="DF502" s="45">
        <f t="shared" ca="1" si="1765"/>
        <v>0</v>
      </c>
      <c r="DG502" s="45">
        <f t="shared" ca="1" si="1765"/>
        <v>0</v>
      </c>
      <c r="DH502" s="45">
        <f t="shared" ca="1" si="1765"/>
        <v>0</v>
      </c>
      <c r="DI502" s="45">
        <f t="shared" ref="DI502:FT502" ca="1" si="1766">IF(SUM(DI496:DI500)&gt;0, MIN(SUM(DI496:DI500), MAX(DI482+DI483, 0)), 0)</f>
        <v>0</v>
      </c>
      <c r="DJ502" s="45">
        <f t="shared" ca="1" si="1766"/>
        <v>0</v>
      </c>
      <c r="DK502" s="45">
        <f t="shared" ca="1" si="1766"/>
        <v>0</v>
      </c>
      <c r="DL502" s="45">
        <f t="shared" ca="1" si="1766"/>
        <v>0</v>
      </c>
      <c r="DM502" s="45">
        <f t="shared" ca="1" si="1766"/>
        <v>0</v>
      </c>
      <c r="DN502" s="45">
        <f t="shared" ca="1" si="1766"/>
        <v>0</v>
      </c>
      <c r="DO502" s="45">
        <f t="shared" ca="1" si="1766"/>
        <v>0</v>
      </c>
      <c r="DP502" s="45">
        <f t="shared" ca="1" si="1766"/>
        <v>0</v>
      </c>
      <c r="DQ502" s="45">
        <f t="shared" ca="1" si="1766"/>
        <v>0</v>
      </c>
      <c r="DR502" s="45">
        <f t="shared" ca="1" si="1766"/>
        <v>0</v>
      </c>
      <c r="DS502" s="45">
        <f t="shared" ca="1" si="1766"/>
        <v>0</v>
      </c>
      <c r="DT502" s="45">
        <f t="shared" ca="1" si="1766"/>
        <v>0</v>
      </c>
      <c r="DU502" s="45">
        <f t="shared" ca="1" si="1766"/>
        <v>0</v>
      </c>
      <c r="DV502" s="45">
        <f t="shared" ca="1" si="1766"/>
        <v>0</v>
      </c>
      <c r="DW502" s="45">
        <f t="shared" ca="1" si="1766"/>
        <v>0</v>
      </c>
      <c r="DX502" s="45">
        <f t="shared" ca="1" si="1766"/>
        <v>0</v>
      </c>
      <c r="DY502" s="45">
        <f t="shared" ca="1" si="1766"/>
        <v>0</v>
      </c>
      <c r="DZ502" s="45">
        <f t="shared" ca="1" si="1766"/>
        <v>0</v>
      </c>
      <c r="EA502" s="45">
        <f t="shared" ca="1" si="1766"/>
        <v>0</v>
      </c>
      <c r="EB502" s="45">
        <f t="shared" ca="1" si="1766"/>
        <v>0</v>
      </c>
      <c r="EC502" s="45">
        <f t="shared" ca="1" si="1766"/>
        <v>0</v>
      </c>
      <c r="ED502" s="45">
        <f t="shared" ca="1" si="1766"/>
        <v>0</v>
      </c>
      <c r="EE502" s="45">
        <f t="shared" ca="1" si="1766"/>
        <v>0</v>
      </c>
      <c r="EF502" s="45">
        <f t="shared" ca="1" si="1766"/>
        <v>0</v>
      </c>
      <c r="EG502" s="45">
        <f t="shared" ca="1" si="1766"/>
        <v>0</v>
      </c>
      <c r="EH502" s="45">
        <f t="shared" ca="1" si="1766"/>
        <v>0</v>
      </c>
      <c r="EI502" s="45">
        <f t="shared" ca="1" si="1766"/>
        <v>0</v>
      </c>
      <c r="EJ502" s="45">
        <f t="shared" ca="1" si="1766"/>
        <v>0</v>
      </c>
      <c r="EK502" s="45">
        <f t="shared" ca="1" si="1766"/>
        <v>0</v>
      </c>
      <c r="EL502" s="45">
        <f t="shared" ca="1" si="1766"/>
        <v>0</v>
      </c>
      <c r="EM502" s="45">
        <f t="shared" ca="1" si="1766"/>
        <v>0</v>
      </c>
      <c r="EN502" s="45">
        <f t="shared" ca="1" si="1766"/>
        <v>0</v>
      </c>
      <c r="EO502" s="45">
        <f t="shared" ca="1" si="1766"/>
        <v>0</v>
      </c>
      <c r="EP502" s="45">
        <f t="shared" ca="1" si="1766"/>
        <v>0</v>
      </c>
      <c r="EQ502" s="45">
        <f t="shared" ca="1" si="1766"/>
        <v>0</v>
      </c>
      <c r="ER502" s="45">
        <f t="shared" ca="1" si="1766"/>
        <v>0</v>
      </c>
      <c r="ES502" s="45">
        <f t="shared" ca="1" si="1766"/>
        <v>0</v>
      </c>
      <c r="ET502" s="45">
        <f t="shared" ca="1" si="1766"/>
        <v>0</v>
      </c>
      <c r="EU502" s="45">
        <f t="shared" ca="1" si="1766"/>
        <v>0</v>
      </c>
      <c r="EV502" s="45">
        <f t="shared" ca="1" si="1766"/>
        <v>0</v>
      </c>
      <c r="EW502" s="45">
        <f t="shared" ca="1" si="1766"/>
        <v>0</v>
      </c>
      <c r="EX502" s="45">
        <f t="shared" ca="1" si="1766"/>
        <v>0</v>
      </c>
      <c r="EY502" s="45">
        <f t="shared" ca="1" si="1766"/>
        <v>0</v>
      </c>
      <c r="EZ502" s="45">
        <f t="shared" ca="1" si="1766"/>
        <v>0</v>
      </c>
      <c r="FA502" s="45">
        <f t="shared" ca="1" si="1766"/>
        <v>0</v>
      </c>
      <c r="FB502" s="45">
        <f t="shared" ca="1" si="1766"/>
        <v>0</v>
      </c>
      <c r="FC502" s="45">
        <f t="shared" ca="1" si="1766"/>
        <v>0</v>
      </c>
      <c r="FD502" s="45">
        <f t="shared" ca="1" si="1766"/>
        <v>0</v>
      </c>
      <c r="FE502" s="45">
        <f t="shared" ca="1" si="1766"/>
        <v>0</v>
      </c>
      <c r="FF502" s="45">
        <f t="shared" ca="1" si="1766"/>
        <v>0</v>
      </c>
      <c r="FG502" s="45">
        <f t="shared" ca="1" si="1766"/>
        <v>0</v>
      </c>
      <c r="FH502" s="45">
        <f t="shared" ca="1" si="1766"/>
        <v>0</v>
      </c>
      <c r="FI502" s="45">
        <f t="shared" ca="1" si="1766"/>
        <v>0</v>
      </c>
      <c r="FJ502" s="45">
        <f t="shared" ca="1" si="1766"/>
        <v>0</v>
      </c>
      <c r="FK502" s="45">
        <f t="shared" ca="1" si="1766"/>
        <v>0</v>
      </c>
      <c r="FL502" s="45">
        <f t="shared" ca="1" si="1766"/>
        <v>0</v>
      </c>
      <c r="FM502" s="45">
        <f t="shared" ca="1" si="1766"/>
        <v>0</v>
      </c>
      <c r="FN502" s="45">
        <f t="shared" ca="1" si="1766"/>
        <v>0</v>
      </c>
      <c r="FO502" s="45">
        <f t="shared" ca="1" si="1766"/>
        <v>0</v>
      </c>
      <c r="FP502" s="45">
        <f t="shared" ca="1" si="1766"/>
        <v>0</v>
      </c>
      <c r="FQ502" s="45">
        <f t="shared" ca="1" si="1766"/>
        <v>0</v>
      </c>
      <c r="FR502" s="45">
        <f t="shared" ca="1" si="1766"/>
        <v>0</v>
      </c>
      <c r="FS502" s="45">
        <f t="shared" ca="1" si="1766"/>
        <v>0</v>
      </c>
      <c r="FT502" s="45">
        <f t="shared" ca="1" si="1766"/>
        <v>0</v>
      </c>
      <c r="FU502" s="45">
        <f t="shared" ref="FU502:IF502" ca="1" si="1767">IF(SUM(FU496:FU500)&gt;0, MIN(SUM(FU496:FU500), MAX(FU482+FU483, 0)), 0)</f>
        <v>0</v>
      </c>
      <c r="FV502" s="45">
        <f t="shared" ca="1" si="1767"/>
        <v>0</v>
      </c>
      <c r="FW502" s="45">
        <f t="shared" ca="1" si="1767"/>
        <v>0</v>
      </c>
      <c r="FX502" s="45">
        <f t="shared" ca="1" si="1767"/>
        <v>0</v>
      </c>
      <c r="FY502" s="45">
        <f t="shared" ca="1" si="1767"/>
        <v>0</v>
      </c>
      <c r="FZ502" s="45">
        <f t="shared" ca="1" si="1767"/>
        <v>0</v>
      </c>
      <c r="GA502" s="45">
        <f t="shared" ca="1" si="1767"/>
        <v>0</v>
      </c>
      <c r="GB502" s="45">
        <f t="shared" ca="1" si="1767"/>
        <v>0</v>
      </c>
      <c r="GC502" s="45">
        <f t="shared" ca="1" si="1767"/>
        <v>0</v>
      </c>
      <c r="GD502" s="45">
        <f t="shared" ca="1" si="1767"/>
        <v>0</v>
      </c>
      <c r="GE502" s="45">
        <f t="shared" ca="1" si="1767"/>
        <v>0</v>
      </c>
      <c r="GF502" s="45">
        <f t="shared" ca="1" si="1767"/>
        <v>0</v>
      </c>
      <c r="GG502" s="45">
        <f t="shared" ca="1" si="1767"/>
        <v>0</v>
      </c>
      <c r="GH502" s="45">
        <f t="shared" ca="1" si="1767"/>
        <v>0</v>
      </c>
      <c r="GI502" s="45">
        <f t="shared" ca="1" si="1767"/>
        <v>0</v>
      </c>
      <c r="GJ502" s="45">
        <f t="shared" ca="1" si="1767"/>
        <v>0</v>
      </c>
      <c r="GK502" s="45">
        <f t="shared" ca="1" si="1767"/>
        <v>0</v>
      </c>
      <c r="GL502" s="45">
        <f t="shared" ca="1" si="1767"/>
        <v>0</v>
      </c>
      <c r="GM502" s="45">
        <f t="shared" ca="1" si="1767"/>
        <v>0</v>
      </c>
      <c r="GN502" s="45">
        <f t="shared" ca="1" si="1767"/>
        <v>0</v>
      </c>
      <c r="GO502" s="45">
        <f t="shared" ca="1" si="1767"/>
        <v>0</v>
      </c>
      <c r="GP502" s="45">
        <f t="shared" ca="1" si="1767"/>
        <v>0</v>
      </c>
      <c r="GQ502" s="45">
        <f t="shared" ca="1" si="1767"/>
        <v>0</v>
      </c>
      <c r="GR502" s="45">
        <f t="shared" ca="1" si="1767"/>
        <v>0</v>
      </c>
      <c r="GS502" s="45">
        <f t="shared" ca="1" si="1767"/>
        <v>0</v>
      </c>
      <c r="GT502" s="45">
        <f t="shared" ca="1" si="1767"/>
        <v>0</v>
      </c>
      <c r="GU502" s="45">
        <f t="shared" ca="1" si="1767"/>
        <v>0</v>
      </c>
      <c r="GV502" s="45">
        <f t="shared" ca="1" si="1767"/>
        <v>0</v>
      </c>
      <c r="GW502" s="45">
        <f t="shared" ca="1" si="1767"/>
        <v>0</v>
      </c>
      <c r="GX502" s="45">
        <f t="shared" ca="1" si="1767"/>
        <v>0</v>
      </c>
      <c r="GY502" s="45">
        <f t="shared" ca="1" si="1767"/>
        <v>0</v>
      </c>
      <c r="GZ502" s="45">
        <f t="shared" ca="1" si="1767"/>
        <v>12133</v>
      </c>
      <c r="HA502" s="45">
        <f t="shared" ca="1" si="1767"/>
        <v>76871</v>
      </c>
      <c r="HB502" s="45">
        <f t="shared" ca="1" si="1767"/>
        <v>108991</v>
      </c>
      <c r="HC502" s="45">
        <f t="shared" ca="1" si="1767"/>
        <v>118816</v>
      </c>
      <c r="HD502" s="45">
        <f t="shared" ca="1" si="1767"/>
        <v>91754</v>
      </c>
      <c r="HE502" s="45">
        <f t="shared" ca="1" si="1767"/>
        <v>92896</v>
      </c>
      <c r="HF502" s="45">
        <f t="shared" ca="1" si="1767"/>
        <v>97215</v>
      </c>
      <c r="HG502" s="45">
        <f t="shared" ca="1" si="1767"/>
        <v>139407</v>
      </c>
      <c r="HH502" s="45">
        <f t="shared" ca="1" si="1767"/>
        <v>199554</v>
      </c>
      <c r="HI502" s="45">
        <f t="shared" ca="1" si="1767"/>
        <v>269577</v>
      </c>
      <c r="HJ502" s="45">
        <f t="shared" ca="1" si="1767"/>
        <v>352472</v>
      </c>
      <c r="HK502" s="45">
        <f t="shared" ca="1" si="1767"/>
        <v>448178</v>
      </c>
      <c r="HL502" s="45">
        <f t="shared" ca="1" si="1767"/>
        <v>540517</v>
      </c>
      <c r="HM502" s="45">
        <f t="shared" ca="1" si="1767"/>
        <v>608830</v>
      </c>
      <c r="HN502" s="45">
        <f t="shared" ca="1" si="1767"/>
        <v>644886</v>
      </c>
      <c r="HO502" s="45">
        <f t="shared" ca="1" si="1767"/>
        <v>658928</v>
      </c>
      <c r="HP502" s="45">
        <f t="shared" ca="1" si="1767"/>
        <v>636487</v>
      </c>
      <c r="HQ502" s="45">
        <f t="shared" ca="1" si="1767"/>
        <v>642322</v>
      </c>
      <c r="HR502" s="45">
        <f t="shared" ca="1" si="1767"/>
        <v>651137</v>
      </c>
      <c r="HS502" s="45">
        <f t="shared" ca="1" si="1767"/>
        <v>697859</v>
      </c>
      <c r="HT502" s="45">
        <f t="shared" ca="1" si="1767"/>
        <v>762418</v>
      </c>
      <c r="HU502" s="45">
        <f t="shared" ca="1" si="1767"/>
        <v>836891</v>
      </c>
      <c r="HV502" s="45">
        <f t="shared" ca="1" si="1767"/>
        <v>924215</v>
      </c>
      <c r="HW502" s="45">
        <f t="shared" ca="1" si="1767"/>
        <v>1023638</v>
      </c>
      <c r="HX502" s="45">
        <f t="shared" ca="1" si="1767"/>
        <v>1119788</v>
      </c>
      <c r="HY502" s="45">
        <f t="shared" ca="1" si="1767"/>
        <v>1192197</v>
      </c>
      <c r="HZ502" s="45">
        <f t="shared" ca="1" si="1767"/>
        <v>1232711</v>
      </c>
      <c r="IA502" s="45">
        <f t="shared" ca="1" si="1767"/>
        <v>1251495</v>
      </c>
      <c r="IB502" s="45">
        <f t="shared" ca="1" si="1767"/>
        <v>1234201</v>
      </c>
      <c r="IC502" s="45">
        <f t="shared" ca="1" si="1767"/>
        <v>1245263</v>
      </c>
      <c r="ID502" s="45">
        <f t="shared" ca="1" si="1767"/>
        <v>1259567</v>
      </c>
      <c r="IE502" s="45">
        <f t="shared" ca="1" si="1767"/>
        <v>1311365</v>
      </c>
      <c r="IF502" s="45">
        <f t="shared" ca="1" si="1767"/>
        <v>1380890</v>
      </c>
      <c r="IG502" s="45">
        <f t="shared" ref="IG502:KP502" ca="1" si="1768">IF(SUM(IG496:IG500)&gt;0, MIN(SUM(IG496:IG500), MAX(IG482+IG483, 0)), 0)</f>
        <v>1460370</v>
      </c>
      <c r="IH502" s="45">
        <f t="shared" ca="1" si="1768"/>
        <v>1552636</v>
      </c>
      <c r="II502" s="45">
        <f t="shared" ca="1" si="1768"/>
        <v>917221.13474820112</v>
      </c>
      <c r="IJ502" s="45">
        <f t="shared" ca="1" si="1768"/>
        <v>913776.14584380528</v>
      </c>
      <c r="IK502" s="45">
        <f t="shared" ca="1" si="1768"/>
        <v>890618.76869801851</v>
      </c>
      <c r="IL502" s="45">
        <f t="shared" ca="1" si="1768"/>
        <v>0</v>
      </c>
      <c r="IM502" s="45">
        <f t="shared" ca="1" si="1768"/>
        <v>0</v>
      </c>
      <c r="IN502" s="45">
        <f t="shared" ca="1" si="1768"/>
        <v>0</v>
      </c>
      <c r="IO502" s="45">
        <f t="shared" ca="1" si="1768"/>
        <v>765778.24381738505</v>
      </c>
      <c r="IP502" s="45">
        <f t="shared" ca="1" si="1768"/>
        <v>987811.71248617512</v>
      </c>
      <c r="IQ502" s="45">
        <f t="shared" ca="1" si="1768"/>
        <v>1212967.5626890343</v>
      </c>
      <c r="IR502" s="45">
        <f t="shared" ca="1" si="1768"/>
        <v>1311015.6823885122</v>
      </c>
      <c r="IS502" s="45">
        <f t="shared" ca="1" si="1768"/>
        <v>1473556.7367786611</v>
      </c>
      <c r="IT502" s="45">
        <f t="shared" ca="1" si="1768"/>
        <v>1587611.1123333541</v>
      </c>
      <c r="IU502" s="45">
        <f t="shared" ca="1" si="1768"/>
        <v>1531401.7461326062</v>
      </c>
      <c r="IV502" s="45">
        <f t="shared" ca="1" si="1768"/>
        <v>1520598.6308903582</v>
      </c>
      <c r="IW502" s="45">
        <f t="shared" ca="1" si="1768"/>
        <v>1480333.667246097</v>
      </c>
      <c r="IX502" s="45">
        <f t="shared" ca="1" si="1768"/>
        <v>1291276.8285102844</v>
      </c>
      <c r="IY502" s="45">
        <f t="shared" ca="1" si="1768"/>
        <v>1269162.0587788958</v>
      </c>
      <c r="IZ502" s="45">
        <f t="shared" ca="1" si="1768"/>
        <v>1334841.1109186364</v>
      </c>
      <c r="JA502" s="45">
        <f t="shared" ca="1" si="1768"/>
        <v>1303546.2704667314</v>
      </c>
      <c r="JB502" s="45">
        <f t="shared" ca="1" si="1768"/>
        <v>1487747.6318343384</v>
      </c>
      <c r="JC502" s="45">
        <f t="shared" ca="1" si="1768"/>
        <v>1674978.7468707287</v>
      </c>
      <c r="JD502" s="45">
        <f t="shared" ca="1" si="1768"/>
        <v>1734107.5433514039</v>
      </c>
      <c r="JE502" s="45">
        <f t="shared" ca="1" si="1768"/>
        <v>1874696.418010232</v>
      </c>
      <c r="JF502" s="45">
        <f t="shared" ca="1" si="1768"/>
        <v>1978892.4068318172</v>
      </c>
      <c r="JG502" s="45">
        <f t="shared" ca="1" si="1768"/>
        <v>1916125.7889637211</v>
      </c>
      <c r="JH502" s="45">
        <f t="shared" ca="1" si="1768"/>
        <v>1913408.0996799136</v>
      </c>
      <c r="JI502" s="45">
        <f t="shared" ca="1" si="1768"/>
        <v>1894483.2778723659</v>
      </c>
      <c r="JJ502" s="45">
        <f t="shared" ca="1" si="1768"/>
        <v>1726346.0714235289</v>
      </c>
      <c r="JK502" s="45">
        <f t="shared" ca="1" si="1768"/>
        <v>1713609.7635739304</v>
      </c>
      <c r="JL502" s="45">
        <f t="shared" ca="1" si="1768"/>
        <v>1777229.170257678</v>
      </c>
      <c r="JM502" s="45">
        <f t="shared" ca="1" si="1768"/>
        <v>1743174.2642542995</v>
      </c>
      <c r="JN502" s="45">
        <f t="shared" ca="1" si="1768"/>
        <v>1923813.0044155079</v>
      </c>
      <c r="JO502" s="45">
        <f t="shared" ca="1" si="1768"/>
        <v>2108144.3808346028</v>
      </c>
      <c r="JP502" s="45">
        <f t="shared" ca="1" si="1768"/>
        <v>2163663.4918819428</v>
      </c>
      <c r="JQ502" s="45">
        <f t="shared" ca="1" si="1768"/>
        <v>2301078.1522578388</v>
      </c>
      <c r="JR502" s="45">
        <f t="shared" ca="1" si="1768"/>
        <v>2401931.0067291236</v>
      </c>
      <c r="JS502" s="45">
        <f t="shared" ca="1" si="1768"/>
        <v>2336682.601089993</v>
      </c>
      <c r="JT502" s="45">
        <f t="shared" ca="1" si="1768"/>
        <v>2332392.6632402036</v>
      </c>
      <c r="JU502" s="45">
        <f t="shared" ca="1" si="1768"/>
        <v>2311818.48492039</v>
      </c>
      <c r="JV502" s="45">
        <f t="shared" ca="1" si="1768"/>
        <v>2142230.790614577</v>
      </c>
      <c r="JW502" s="45">
        <f t="shared" ca="1" si="1768"/>
        <v>2127970.8612596113</v>
      </c>
      <c r="JX502" s="45">
        <f t="shared" ca="1" si="1768"/>
        <v>2189597.8155513275</v>
      </c>
      <c r="JY502" s="45">
        <f t="shared" ca="1" si="1768"/>
        <v>2152722.8198252413</v>
      </c>
      <c r="JZ502" s="45">
        <f t="shared" ca="1" si="1768"/>
        <v>2329440.3691341858</v>
      </c>
      <c r="KA502" s="45">
        <f t="shared" ca="1" si="1768"/>
        <v>2510546.8712185067</v>
      </c>
      <c r="KB502" s="45">
        <f t="shared" ca="1" si="1768"/>
        <v>2562259.4048371585</v>
      </c>
      <c r="KC502" s="45">
        <f t="shared" ca="1" si="1768"/>
        <v>2696367.4557451652</v>
      </c>
      <c r="KD502" s="45">
        <f t="shared" ca="1" si="1768"/>
        <v>2793739.8188788146</v>
      </c>
      <c r="KE502" s="45">
        <f t="shared" ca="1" si="1768"/>
        <v>2725867.0150296441</v>
      </c>
      <c r="KF502" s="45">
        <f t="shared" ca="1" si="1768"/>
        <v>2719636.2390272995</v>
      </c>
      <c r="KG502" s="45">
        <f t="shared" ca="1" si="1768"/>
        <v>2697258.583662671</v>
      </c>
      <c r="KH502" s="45">
        <f t="shared" ca="1" si="1768"/>
        <v>2526027.2995371348</v>
      </c>
      <c r="KI502" s="45">
        <f t="shared" ca="1" si="1768"/>
        <v>2509869.6000929405</v>
      </c>
      <c r="KJ502" s="45">
        <f t="shared" ca="1" si="1768"/>
        <v>2569353.3989045769</v>
      </c>
      <c r="KK502" s="45">
        <f t="shared" ca="1" si="1768"/>
        <v>2529474.0136141246</v>
      </c>
      <c r="KL502" s="45">
        <f t="shared" ca="1" si="1768"/>
        <v>2702345.8600491704</v>
      </c>
      <c r="KM502" s="45">
        <f t="shared" ca="1" si="1768"/>
        <v>2880084.1386631681</v>
      </c>
      <c r="KN502" s="45">
        <f t="shared" ca="1" si="1768"/>
        <v>5395953</v>
      </c>
      <c r="KO502" s="45">
        <f t="shared" ca="1" si="1768"/>
        <v>5499137</v>
      </c>
      <c r="KP502" s="45">
        <f t="shared" ca="1" si="1768"/>
        <v>5614027</v>
      </c>
      <c r="KQ502" s="45">
        <f t="shared" ref="KQ502:LT502" ca="1" si="1769">IF(SUM(KQ496:KQ500)&gt;0, MIN(SUM(KQ496:KQ500), MAX(KQ482+KQ483, 0)), 0)</f>
        <v>5740062</v>
      </c>
      <c r="KR502" s="45">
        <f t="shared" ca="1" si="1769"/>
        <v>5862793</v>
      </c>
      <c r="KS502" s="45">
        <f t="shared" ca="1" si="1769"/>
        <v>5963510</v>
      </c>
      <c r="KT502" s="45">
        <f t="shared" ca="1" si="1769"/>
        <v>6034499</v>
      </c>
      <c r="KU502" s="45">
        <f t="shared" ca="1" si="1769"/>
        <v>6057064</v>
      </c>
      <c r="KV502" s="45">
        <f t="shared" ca="1" si="1769"/>
        <v>6045689</v>
      </c>
      <c r="KW502" s="45">
        <f t="shared" ca="1" si="1769"/>
        <v>6061077</v>
      </c>
      <c r="KX502" s="45">
        <f t="shared" ca="1" si="1769"/>
        <v>6078547</v>
      </c>
      <c r="KY502" s="45">
        <f t="shared" ca="1" si="1769"/>
        <v>6131156</v>
      </c>
      <c r="KZ502" s="45">
        <f t="shared" ca="1" si="1769"/>
        <v>6203041</v>
      </c>
      <c r="LA502" s="45">
        <f t="shared" ca="1" si="1769"/>
        <v>6280481</v>
      </c>
      <c r="LB502" s="45">
        <f t="shared" ca="1" si="1769"/>
        <v>6369276</v>
      </c>
      <c r="LC502" s="45">
        <f t="shared" ca="1" si="1769"/>
        <v>6468860</v>
      </c>
      <c r="LD502" s="45">
        <f t="shared" ca="1" si="1769"/>
        <v>6563858</v>
      </c>
      <c r="LE502" s="45">
        <f t="shared" ca="1" si="1769"/>
        <v>6636808</v>
      </c>
      <c r="LF502" s="45">
        <f t="shared" ca="1" si="1769"/>
        <v>6680064</v>
      </c>
      <c r="LG502" s="45">
        <f t="shared" ca="1" si="1769"/>
        <v>6701535</v>
      </c>
      <c r="LH502" s="45">
        <f t="shared" ca="1" si="1769"/>
        <v>6689400</v>
      </c>
      <c r="LI502" s="45">
        <f t="shared" ca="1" si="1769"/>
        <v>6703754</v>
      </c>
      <c r="LJ502" s="45">
        <f t="shared" ca="1" si="1769"/>
        <v>6719923</v>
      </c>
      <c r="LK502" s="45">
        <f t="shared" ca="1" si="1769"/>
        <v>6771127</v>
      </c>
      <c r="LL502" s="45">
        <f t="shared" ca="1" si="1769"/>
        <v>6841942</v>
      </c>
      <c r="LM502" s="45">
        <f t="shared" ca="1" si="1769"/>
        <v>6917731</v>
      </c>
      <c r="LN502" s="45">
        <f t="shared" ca="1" si="1769"/>
        <v>7004764</v>
      </c>
      <c r="LO502" s="45">
        <f t="shared" ca="1" si="1769"/>
        <v>7102476</v>
      </c>
      <c r="LP502" s="45">
        <f t="shared" ca="1" si="1769"/>
        <v>7195647</v>
      </c>
      <c r="LQ502" s="45">
        <f t="shared" ca="1" si="1769"/>
        <v>6275480.9126594057</v>
      </c>
      <c r="LR502" s="45">
        <f t="shared" ca="1" si="1769"/>
        <v>6157383.6511335243</v>
      </c>
      <c r="LS502" s="45">
        <f t="shared" ca="1" si="1769"/>
        <v>6061118.1198008079</v>
      </c>
      <c r="LT502" s="45">
        <f t="shared" ca="1" si="1769"/>
        <v>6423990</v>
      </c>
      <c r="LU502" s="45"/>
      <c r="LV502" s="45"/>
      <c r="LW502" s="45"/>
      <c r="LX502" s="45"/>
      <c r="LY502" s="45"/>
      <c r="LZ502" s="45"/>
      <c r="MA502" s="45"/>
      <c r="MB502" s="45"/>
      <c r="MC502" s="45"/>
      <c r="MD502" s="45"/>
      <c r="ME502" s="45"/>
      <c r="MF502" s="45"/>
      <c r="MG502" s="45"/>
      <c r="MH502" s="45"/>
      <c r="MI502" s="45"/>
      <c r="MJ502" s="45"/>
      <c r="MK502" s="45"/>
      <c r="ML502" s="45"/>
      <c r="MM502" s="45"/>
      <c r="MN502" s="45"/>
      <c r="MO502" s="45"/>
      <c r="MP502" s="45"/>
      <c r="MQ502" s="45"/>
      <c r="MR502" s="45"/>
      <c r="MS502" s="45"/>
      <c r="MT502" s="45"/>
      <c r="MU502" s="45"/>
      <c r="MV502" s="45"/>
      <c r="MW502" s="45"/>
      <c r="MX502" s="45"/>
      <c r="MY502" s="45"/>
      <c r="MZ502" s="45"/>
      <c r="NA502" s="45"/>
      <c r="NB502" s="45"/>
      <c r="NC502" s="45"/>
      <c r="ND502" s="45"/>
      <c r="NE502" s="45"/>
      <c r="NF502" s="45"/>
      <c r="NG502" s="45"/>
      <c r="NH502" s="45"/>
      <c r="NI502" s="45"/>
      <c r="NJ502" s="45"/>
      <c r="NK502" s="45"/>
      <c r="NL502" s="45"/>
      <c r="NM502" s="45"/>
      <c r="NN502" s="45"/>
      <c r="NO502" s="45"/>
      <c r="NP502" s="45"/>
      <c r="NQ502" s="45"/>
      <c r="NR502" s="45"/>
      <c r="NS502" s="45"/>
      <c r="NT502" s="45"/>
      <c r="NU502" s="45"/>
      <c r="NV502" s="45"/>
      <c r="NW502" s="45"/>
      <c r="NX502" s="45"/>
      <c r="NY502" s="45"/>
      <c r="NZ502" s="45"/>
      <c r="OA502" s="45"/>
      <c r="OB502" s="45"/>
      <c r="OC502" s="45"/>
      <c r="OD502" s="45"/>
      <c r="OE502" s="45"/>
      <c r="OF502" s="45"/>
      <c r="OG502" s="45"/>
      <c r="OH502" s="45"/>
      <c r="OI502" s="45"/>
      <c r="OJ502" s="45"/>
      <c r="OK502" s="45"/>
      <c r="OL502" s="45"/>
      <c r="OM502" s="45"/>
      <c r="ON502" s="45"/>
      <c r="OO502" s="45"/>
      <c r="OP502" s="45"/>
      <c r="OQ502" s="45"/>
      <c r="OR502" s="45"/>
      <c r="OS502" s="45"/>
      <c r="OT502" s="45"/>
      <c r="OU502" s="45"/>
      <c r="OV502" s="45"/>
      <c r="OW502" s="45"/>
      <c r="OX502" s="45"/>
      <c r="OY502" s="45"/>
      <c r="OZ502" s="45"/>
      <c r="PA502" s="45"/>
      <c r="PB502" s="45"/>
      <c r="PC502" s="45"/>
      <c r="PD502" s="45"/>
      <c r="PE502" s="45"/>
      <c r="PF502" s="45"/>
      <c r="PG502" s="45"/>
      <c r="PH502" s="45"/>
      <c r="PI502" s="45"/>
      <c r="PJ502" s="45"/>
      <c r="PK502" s="45"/>
      <c r="PL502" s="45"/>
      <c r="PM502" s="45"/>
      <c r="PN502" s="45"/>
      <c r="PO502" s="45"/>
      <c r="PP502" s="45"/>
      <c r="PQ502" s="45"/>
      <c r="PR502" s="45"/>
      <c r="PS502" s="45"/>
      <c r="PT502" s="45"/>
      <c r="PU502" s="45"/>
      <c r="PV502" s="45"/>
      <c r="PW502" s="45"/>
      <c r="PX502" s="45"/>
      <c r="PY502" s="45"/>
      <c r="PZ502" s="45"/>
      <c r="QA502" s="45"/>
      <c r="QB502" s="45"/>
      <c r="QC502" s="45"/>
      <c r="QD502" s="45"/>
      <c r="QE502" s="45"/>
      <c r="QF502" s="45"/>
      <c r="QG502" s="45"/>
      <c r="QH502" s="45"/>
      <c r="QI502" s="45"/>
      <c r="QJ502" s="45"/>
      <c r="QK502" s="45"/>
      <c r="QL502" s="45"/>
      <c r="QM502" s="45"/>
      <c r="QN502" s="45"/>
      <c r="QO502" s="45"/>
      <c r="QP502" s="45"/>
      <c r="QQ502" s="45"/>
      <c r="QR502" s="45"/>
      <c r="QS502" s="45"/>
      <c r="QT502" s="45"/>
      <c r="QU502" s="45"/>
    </row>
    <row r="503" spans="1:463" ht="15" customHeight="1" outlineLevel="1">
      <c r="D503" s="100" t="s">
        <v>657</v>
      </c>
      <c r="H503" s="4"/>
    </row>
    <row r="504" spans="1:463" ht="15" customHeight="1" outlineLevel="1">
      <c r="C504" s="15" t="s">
        <v>658</v>
      </c>
      <c r="D504" s="179" t="str">
        <f>Inputs!$E$169</f>
        <v>No</v>
      </c>
      <c r="E504" s="44" t="s">
        <v>95</v>
      </c>
      <c r="H504" s="66">
        <f>SUM(I504:QJ504)</f>
        <v>0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0</v>
      </c>
      <c r="AJ504" s="51">
        <v>0</v>
      </c>
      <c r="AK504" s="51">
        <v>0</v>
      </c>
      <c r="AL504" s="51">
        <v>0</v>
      </c>
      <c r="AM504" s="51">
        <v>0</v>
      </c>
      <c r="AN504" s="51">
        <v>0</v>
      </c>
      <c r="AO504" s="51">
        <v>0</v>
      </c>
      <c r="AP504" s="51">
        <v>0</v>
      </c>
      <c r="AQ504" s="51">
        <v>0</v>
      </c>
      <c r="AR504" s="51">
        <v>0</v>
      </c>
      <c r="AS504" s="51">
        <v>0</v>
      </c>
      <c r="AT504" s="51">
        <v>0</v>
      </c>
      <c r="AU504" s="51">
        <v>0</v>
      </c>
      <c r="AV504" s="51">
        <v>0</v>
      </c>
      <c r="AW504" s="51">
        <v>0</v>
      </c>
      <c r="AX504" s="51">
        <v>0</v>
      </c>
      <c r="AY504" s="51">
        <v>0</v>
      </c>
      <c r="AZ504" s="51">
        <v>0</v>
      </c>
      <c r="BA504" s="51">
        <v>0</v>
      </c>
      <c r="BB504" s="51">
        <v>0</v>
      </c>
      <c r="BC504" s="51">
        <v>0</v>
      </c>
      <c r="BD504" s="51">
        <v>0</v>
      </c>
      <c r="BE504" s="51">
        <v>0</v>
      </c>
      <c r="BF504" s="51">
        <v>0</v>
      </c>
      <c r="BG504" s="51">
        <v>0</v>
      </c>
      <c r="BH504" s="51">
        <v>0</v>
      </c>
      <c r="BI504" s="51">
        <v>0</v>
      </c>
      <c r="BJ504" s="51">
        <v>0</v>
      </c>
      <c r="BK504" s="51">
        <v>0</v>
      </c>
      <c r="BL504" s="51">
        <v>0</v>
      </c>
      <c r="BM504" s="51">
        <v>0</v>
      </c>
      <c r="BN504" s="51">
        <v>0</v>
      </c>
      <c r="BO504" s="51">
        <v>0</v>
      </c>
      <c r="BP504" s="51">
        <v>0</v>
      </c>
      <c r="BQ504" s="51">
        <v>0</v>
      </c>
      <c r="BR504" s="51">
        <v>0</v>
      </c>
      <c r="BS504" s="51">
        <v>0</v>
      </c>
      <c r="BT504" s="51">
        <v>0</v>
      </c>
      <c r="BU504" s="51">
        <v>0</v>
      </c>
      <c r="BV504" s="51">
        <v>0</v>
      </c>
      <c r="BW504" s="51">
        <v>0</v>
      </c>
      <c r="BX504" s="51">
        <v>0</v>
      </c>
      <c r="BY504" s="51">
        <v>0</v>
      </c>
      <c r="BZ504" s="51">
        <v>0</v>
      </c>
      <c r="CA504" s="51">
        <v>0</v>
      </c>
      <c r="CB504" s="51">
        <v>0</v>
      </c>
      <c r="CC504" s="51">
        <v>0</v>
      </c>
      <c r="CD504" s="51">
        <v>0</v>
      </c>
      <c r="CE504" s="51">
        <v>0</v>
      </c>
      <c r="CF504" s="51">
        <v>0</v>
      </c>
      <c r="CG504" s="51">
        <v>0</v>
      </c>
      <c r="CH504" s="51">
        <v>0</v>
      </c>
      <c r="CI504" s="51">
        <v>0</v>
      </c>
      <c r="CJ504" s="51">
        <v>0</v>
      </c>
      <c r="CK504" s="51">
        <v>0</v>
      </c>
      <c r="CL504" s="51">
        <v>0</v>
      </c>
      <c r="CM504" s="51">
        <v>0</v>
      </c>
      <c r="CN504" s="51">
        <v>0</v>
      </c>
      <c r="CO504" s="51">
        <v>0</v>
      </c>
      <c r="CP504" s="51">
        <v>0</v>
      </c>
      <c r="CQ504" s="51">
        <v>0</v>
      </c>
      <c r="CR504" s="51">
        <v>0</v>
      </c>
      <c r="CS504" s="51">
        <v>0</v>
      </c>
      <c r="CT504" s="51">
        <v>0</v>
      </c>
      <c r="CU504" s="51">
        <v>0</v>
      </c>
      <c r="CV504" s="51">
        <v>0</v>
      </c>
      <c r="CW504" s="51">
        <v>0</v>
      </c>
      <c r="CX504" s="51">
        <v>0</v>
      </c>
      <c r="CY504" s="51">
        <v>0</v>
      </c>
      <c r="CZ504" s="51">
        <v>0</v>
      </c>
      <c r="DA504" s="51">
        <v>0</v>
      </c>
      <c r="DB504" s="51">
        <v>0</v>
      </c>
      <c r="DC504" s="51">
        <v>0</v>
      </c>
      <c r="DD504" s="51">
        <v>0</v>
      </c>
      <c r="DE504" s="51">
        <v>0</v>
      </c>
      <c r="DF504" s="51">
        <v>0</v>
      </c>
      <c r="DG504" s="51">
        <v>0</v>
      </c>
      <c r="DH504" s="51">
        <v>0</v>
      </c>
      <c r="DI504" s="51">
        <v>0</v>
      </c>
      <c r="DJ504" s="51">
        <v>0</v>
      </c>
      <c r="DK504" s="51">
        <v>0</v>
      </c>
      <c r="DL504" s="51">
        <v>0</v>
      </c>
      <c r="DM504" s="51">
        <v>0</v>
      </c>
      <c r="DN504" s="51">
        <v>0</v>
      </c>
      <c r="DO504" s="51">
        <v>0</v>
      </c>
      <c r="DP504" s="51">
        <v>0</v>
      </c>
      <c r="DQ504" s="51">
        <v>0</v>
      </c>
      <c r="DR504" s="51">
        <v>0</v>
      </c>
      <c r="DS504" s="51">
        <v>0</v>
      </c>
      <c r="DT504" s="51">
        <v>0</v>
      </c>
      <c r="DU504" s="51">
        <v>0</v>
      </c>
      <c r="DV504" s="51">
        <v>0</v>
      </c>
      <c r="DW504" s="51">
        <v>0</v>
      </c>
      <c r="DX504" s="51">
        <v>0</v>
      </c>
      <c r="DY504" s="51">
        <v>0</v>
      </c>
      <c r="DZ504" s="51">
        <v>0</v>
      </c>
      <c r="EA504" s="51">
        <v>0</v>
      </c>
      <c r="EB504" s="51">
        <v>0</v>
      </c>
      <c r="EC504" s="51">
        <v>0</v>
      </c>
      <c r="ED504" s="51">
        <v>0</v>
      </c>
      <c r="EE504" s="51">
        <v>0</v>
      </c>
      <c r="EF504" s="51">
        <v>0</v>
      </c>
      <c r="EG504" s="51">
        <v>0</v>
      </c>
      <c r="EH504" s="51">
        <v>0</v>
      </c>
      <c r="EI504" s="51">
        <v>0</v>
      </c>
      <c r="EJ504" s="51">
        <v>0</v>
      </c>
      <c r="EK504" s="51">
        <v>0</v>
      </c>
      <c r="EL504" s="51">
        <v>0</v>
      </c>
      <c r="EM504" s="51">
        <v>0</v>
      </c>
      <c r="EN504" s="51">
        <v>0</v>
      </c>
      <c r="EO504" s="51">
        <v>0</v>
      </c>
      <c r="EP504" s="51">
        <v>0</v>
      </c>
      <c r="EQ504" s="51">
        <v>0</v>
      </c>
      <c r="ER504" s="51">
        <v>0</v>
      </c>
      <c r="ES504" s="51">
        <v>0</v>
      </c>
      <c r="ET504" s="51">
        <v>0</v>
      </c>
      <c r="EU504" s="51">
        <v>0</v>
      </c>
      <c r="EV504" s="51">
        <v>0</v>
      </c>
      <c r="EW504" s="51">
        <v>0</v>
      </c>
      <c r="EX504" s="51">
        <v>0</v>
      </c>
      <c r="EY504" s="51">
        <v>0</v>
      </c>
      <c r="EZ504" s="51">
        <v>0</v>
      </c>
      <c r="FA504" s="51">
        <v>0</v>
      </c>
      <c r="FB504" s="51">
        <v>0</v>
      </c>
      <c r="FC504" s="51">
        <v>0</v>
      </c>
      <c r="FD504" s="51">
        <v>0</v>
      </c>
      <c r="FE504" s="51">
        <v>0</v>
      </c>
      <c r="FF504" s="51">
        <v>0</v>
      </c>
      <c r="FG504" s="51">
        <v>0</v>
      </c>
      <c r="FH504" s="51">
        <v>0</v>
      </c>
      <c r="FI504" s="51">
        <v>0</v>
      </c>
      <c r="FJ504" s="51">
        <v>0</v>
      </c>
      <c r="FK504" s="51">
        <v>0</v>
      </c>
      <c r="FL504" s="51">
        <v>0</v>
      </c>
      <c r="FM504" s="51">
        <v>0</v>
      </c>
      <c r="FN504" s="51">
        <v>0</v>
      </c>
      <c r="FO504" s="51">
        <v>0</v>
      </c>
      <c r="FP504" s="51">
        <v>0</v>
      </c>
      <c r="FQ504" s="51">
        <v>0</v>
      </c>
      <c r="FR504" s="51">
        <v>0</v>
      </c>
      <c r="FS504" s="51">
        <v>0</v>
      </c>
      <c r="FT504" s="51">
        <v>0</v>
      </c>
      <c r="FU504" s="51">
        <v>0</v>
      </c>
      <c r="FV504" s="51">
        <v>0</v>
      </c>
      <c r="FW504" s="51">
        <v>0</v>
      </c>
      <c r="FX504" s="51">
        <v>0</v>
      </c>
      <c r="FY504" s="51">
        <v>0</v>
      </c>
      <c r="FZ504" s="51">
        <v>0</v>
      </c>
      <c r="GA504" s="51">
        <v>0</v>
      </c>
      <c r="GB504" s="51">
        <v>0</v>
      </c>
      <c r="GC504" s="51">
        <v>0</v>
      </c>
      <c r="GD504" s="51">
        <v>0</v>
      </c>
      <c r="GE504" s="51">
        <v>0</v>
      </c>
      <c r="GF504" s="51">
        <v>0</v>
      </c>
      <c r="GG504" s="51">
        <v>0</v>
      </c>
      <c r="GH504" s="51">
        <v>0</v>
      </c>
      <c r="GI504" s="51">
        <v>0</v>
      </c>
      <c r="GJ504" s="51">
        <v>0</v>
      </c>
      <c r="GK504" s="51">
        <v>0</v>
      </c>
      <c r="GL504" s="51">
        <v>0</v>
      </c>
      <c r="GM504" s="51">
        <v>0</v>
      </c>
      <c r="GN504" s="51">
        <v>0</v>
      </c>
      <c r="GO504" s="51">
        <v>0</v>
      </c>
      <c r="GP504" s="51">
        <v>0</v>
      </c>
      <c r="GQ504" s="51">
        <v>0</v>
      </c>
      <c r="GR504" s="51">
        <v>0</v>
      </c>
      <c r="GS504" s="51">
        <v>0</v>
      </c>
      <c r="GT504" s="51">
        <v>0</v>
      </c>
      <c r="GU504" s="51">
        <v>0</v>
      </c>
      <c r="GV504" s="51">
        <v>0</v>
      </c>
      <c r="GW504" s="51">
        <v>0</v>
      </c>
      <c r="GX504" s="51">
        <v>0</v>
      </c>
      <c r="GY504" s="51">
        <v>0</v>
      </c>
      <c r="GZ504" s="51">
        <v>0</v>
      </c>
      <c r="HA504" s="51">
        <v>0</v>
      </c>
      <c r="HB504" s="51">
        <v>0</v>
      </c>
      <c r="HC504" s="51">
        <v>0</v>
      </c>
      <c r="HD504" s="51">
        <v>0</v>
      </c>
      <c r="HE504" s="51">
        <v>0</v>
      </c>
      <c r="HF504" s="51">
        <v>0</v>
      </c>
      <c r="HG504" s="51">
        <v>0</v>
      </c>
      <c r="HH504" s="51">
        <v>0</v>
      </c>
      <c r="HI504" s="51">
        <v>0</v>
      </c>
      <c r="HJ504" s="51">
        <v>0</v>
      </c>
      <c r="HK504" s="51">
        <v>0</v>
      </c>
      <c r="HL504" s="51">
        <v>0</v>
      </c>
      <c r="HM504" s="51">
        <v>0</v>
      </c>
      <c r="HN504" s="51">
        <v>0</v>
      </c>
      <c r="HO504" s="51">
        <v>0</v>
      </c>
      <c r="HP504" s="51">
        <v>0</v>
      </c>
      <c r="HQ504" s="51">
        <v>0</v>
      </c>
      <c r="HR504" s="51">
        <v>0</v>
      </c>
      <c r="HS504" s="51">
        <v>0</v>
      </c>
      <c r="HT504" s="51">
        <v>0</v>
      </c>
      <c r="HU504" s="51">
        <v>0</v>
      </c>
      <c r="HV504" s="51">
        <v>0</v>
      </c>
      <c r="HW504" s="51">
        <v>0</v>
      </c>
      <c r="HX504" s="51">
        <v>0</v>
      </c>
      <c r="HY504" s="51">
        <v>0</v>
      </c>
      <c r="HZ504" s="51">
        <v>0</v>
      </c>
      <c r="IA504" s="51">
        <v>0</v>
      </c>
      <c r="IB504" s="51">
        <v>0</v>
      </c>
      <c r="IC504" s="51">
        <v>0</v>
      </c>
      <c r="ID504" s="51">
        <v>0</v>
      </c>
      <c r="IE504" s="51">
        <v>0</v>
      </c>
      <c r="IF504" s="51">
        <v>0</v>
      </c>
      <c r="IG504" s="51">
        <v>0</v>
      </c>
      <c r="IH504" s="51">
        <v>0</v>
      </c>
      <c r="II504" s="51">
        <v>0</v>
      </c>
      <c r="IJ504" s="51">
        <v>0</v>
      </c>
      <c r="IK504" s="51">
        <v>0</v>
      </c>
      <c r="IL504" s="51">
        <v>0</v>
      </c>
      <c r="IM504" s="51">
        <v>0</v>
      </c>
      <c r="IN504" s="51">
        <v>0</v>
      </c>
      <c r="IO504" s="51">
        <v>0</v>
      </c>
      <c r="IP504" s="51">
        <v>0</v>
      </c>
      <c r="IQ504" s="51">
        <v>0</v>
      </c>
      <c r="IR504" s="51">
        <v>0</v>
      </c>
      <c r="IS504" s="51">
        <v>0</v>
      </c>
      <c r="IT504" s="51">
        <v>0</v>
      </c>
      <c r="IU504" s="51">
        <v>0</v>
      </c>
      <c r="IV504" s="51">
        <v>0</v>
      </c>
      <c r="IW504" s="51">
        <v>0</v>
      </c>
      <c r="IX504" s="51">
        <v>0</v>
      </c>
      <c r="IY504" s="51">
        <v>0</v>
      </c>
      <c r="IZ504" s="51">
        <v>0</v>
      </c>
      <c r="JA504" s="51">
        <v>0</v>
      </c>
      <c r="JB504" s="51">
        <v>0</v>
      </c>
      <c r="JC504" s="51">
        <v>0</v>
      </c>
      <c r="JD504" s="51">
        <v>0</v>
      </c>
      <c r="JE504" s="51">
        <v>0</v>
      </c>
      <c r="JF504" s="51">
        <v>0</v>
      </c>
      <c r="JG504" s="51">
        <v>0</v>
      </c>
      <c r="JH504" s="51">
        <v>0</v>
      </c>
      <c r="JI504" s="51">
        <v>0</v>
      </c>
      <c r="JJ504" s="51">
        <v>0</v>
      </c>
      <c r="JK504" s="51">
        <v>0</v>
      </c>
      <c r="JL504" s="51">
        <v>0</v>
      </c>
      <c r="JM504" s="51">
        <v>0</v>
      </c>
      <c r="JN504" s="51">
        <v>0</v>
      </c>
      <c r="JO504" s="51">
        <v>0</v>
      </c>
      <c r="JP504" s="51">
        <v>0</v>
      </c>
      <c r="JQ504" s="51">
        <v>0</v>
      </c>
      <c r="JR504" s="51">
        <v>0</v>
      </c>
      <c r="JS504" s="51">
        <v>0</v>
      </c>
      <c r="JT504" s="51">
        <v>0</v>
      </c>
      <c r="JU504" s="51">
        <v>0</v>
      </c>
      <c r="JV504" s="51">
        <v>0</v>
      </c>
      <c r="JW504" s="51">
        <v>0</v>
      </c>
      <c r="JX504" s="51">
        <v>0</v>
      </c>
      <c r="JY504" s="51">
        <v>0</v>
      </c>
      <c r="JZ504" s="51">
        <v>0</v>
      </c>
      <c r="KA504" s="51">
        <v>0</v>
      </c>
      <c r="KB504" s="51">
        <v>0</v>
      </c>
      <c r="KC504" s="51">
        <v>0</v>
      </c>
      <c r="KD504" s="51">
        <v>0</v>
      </c>
      <c r="KE504" s="51">
        <v>0</v>
      </c>
      <c r="KF504" s="51">
        <v>0</v>
      </c>
      <c r="KG504" s="51">
        <v>0</v>
      </c>
      <c r="KH504" s="51">
        <v>0</v>
      </c>
      <c r="KI504" s="51">
        <v>0</v>
      </c>
      <c r="KJ504" s="51">
        <v>0</v>
      </c>
      <c r="KK504" s="51">
        <v>0</v>
      </c>
      <c r="KL504" s="51">
        <v>0</v>
      </c>
      <c r="KM504" s="51">
        <v>0</v>
      </c>
      <c r="KN504" s="51">
        <v>0</v>
      </c>
      <c r="KO504" s="51">
        <v>0</v>
      </c>
      <c r="KP504" s="51">
        <v>0</v>
      </c>
      <c r="KQ504" s="51">
        <v>0</v>
      </c>
      <c r="KR504" s="51">
        <v>0</v>
      </c>
      <c r="KS504" s="51">
        <v>0</v>
      </c>
      <c r="KT504" s="51">
        <v>0</v>
      </c>
      <c r="KU504" s="51">
        <v>0</v>
      </c>
      <c r="KV504" s="51">
        <v>0</v>
      </c>
      <c r="KW504" s="51">
        <v>0</v>
      </c>
      <c r="KX504" s="51">
        <v>0</v>
      </c>
      <c r="KY504" s="51">
        <v>0</v>
      </c>
      <c r="KZ504" s="51">
        <v>0</v>
      </c>
      <c r="LA504" s="51">
        <v>0</v>
      </c>
      <c r="LB504" s="51">
        <v>0</v>
      </c>
      <c r="LC504" s="51">
        <v>0</v>
      </c>
      <c r="LD504" s="51">
        <v>0</v>
      </c>
      <c r="LE504" s="51">
        <v>0</v>
      </c>
      <c r="LF504" s="51">
        <v>0</v>
      </c>
      <c r="LG504" s="51">
        <v>0</v>
      </c>
      <c r="LH504" s="51">
        <v>0</v>
      </c>
      <c r="LI504" s="51">
        <v>0</v>
      </c>
      <c r="LJ504" s="51">
        <v>0</v>
      </c>
      <c r="LK504" s="51">
        <v>0</v>
      </c>
      <c r="LL504" s="51">
        <v>0</v>
      </c>
      <c r="LM504" s="51">
        <v>0</v>
      </c>
      <c r="LN504" s="51">
        <v>0</v>
      </c>
      <c r="LO504" s="51">
        <v>0</v>
      </c>
      <c r="LP504" s="51">
        <v>0</v>
      </c>
      <c r="LQ504" s="51">
        <v>0</v>
      </c>
      <c r="LR504" s="51">
        <v>0</v>
      </c>
      <c r="LS504" s="51">
        <v>0</v>
      </c>
      <c r="LT504" s="51">
        <v>0</v>
      </c>
      <c r="LU504" s="51"/>
      <c r="LV504" s="51"/>
      <c r="LW504" s="51"/>
      <c r="LX504" s="51"/>
      <c r="LY504" s="51"/>
      <c r="LZ504" s="51"/>
      <c r="MA504" s="51"/>
      <c r="MB504" s="51"/>
      <c r="MC504" s="51"/>
      <c r="MD504" s="51"/>
      <c r="ME504" s="51"/>
      <c r="MF504" s="51"/>
      <c r="MG504" s="51"/>
      <c r="MH504" s="51"/>
      <c r="MI504" s="51"/>
      <c r="MJ504" s="51"/>
      <c r="MK504" s="51"/>
      <c r="ML504" s="51"/>
      <c r="MM504" s="51"/>
      <c r="MN504" s="51"/>
      <c r="MO504" s="51"/>
      <c r="MP504" s="51"/>
      <c r="MQ504" s="51"/>
      <c r="MR504" s="51"/>
      <c r="MS504" s="51"/>
      <c r="MT504" s="51"/>
      <c r="MU504" s="51"/>
      <c r="MV504" s="51"/>
      <c r="MW504" s="51"/>
      <c r="MX504" s="51"/>
      <c r="MY504" s="51"/>
      <c r="MZ504" s="51"/>
      <c r="NA504" s="51"/>
      <c r="NB504" s="51"/>
      <c r="NC504" s="51"/>
      <c r="ND504" s="51"/>
      <c r="NE504" s="51"/>
      <c r="NF504" s="51"/>
      <c r="NG504" s="51"/>
      <c r="NH504" s="51"/>
      <c r="NI504" s="51"/>
      <c r="NJ504" s="51"/>
      <c r="NK504" s="51"/>
      <c r="NL504" s="51"/>
      <c r="NM504" s="51"/>
      <c r="NN504" s="51"/>
      <c r="NO504" s="51"/>
      <c r="NP504" s="51"/>
      <c r="NQ504" s="51"/>
      <c r="NR504" s="51"/>
      <c r="NS504" s="51"/>
      <c r="NT504" s="51"/>
      <c r="NU504" s="51"/>
      <c r="NV504" s="51"/>
      <c r="NW504" s="51"/>
      <c r="NX504" s="51"/>
      <c r="NY504" s="51"/>
      <c r="NZ504" s="51"/>
      <c r="OA504" s="51"/>
      <c r="OB504" s="51"/>
      <c r="OC504" s="51"/>
      <c r="OD504" s="51"/>
      <c r="OE504" s="51"/>
      <c r="OF504" s="51"/>
      <c r="OG504" s="51"/>
      <c r="OH504" s="51"/>
      <c r="OI504" s="51"/>
      <c r="OJ504" s="51"/>
      <c r="OK504" s="51"/>
      <c r="OL504" s="51"/>
      <c r="OM504" s="51"/>
      <c r="ON504" s="51"/>
      <c r="OO504" s="51"/>
      <c r="OP504" s="51"/>
      <c r="OQ504" s="51"/>
      <c r="OR504" s="51"/>
      <c r="OS504" s="51"/>
      <c r="OT504" s="51"/>
      <c r="OU504" s="51"/>
      <c r="OV504" s="51"/>
      <c r="OW504" s="51"/>
      <c r="OX504" s="51"/>
      <c r="OY504" s="51"/>
      <c r="OZ504" s="51"/>
      <c r="PA504" s="51"/>
      <c r="PB504" s="51"/>
      <c r="PC504" s="51"/>
      <c r="PD504" s="51"/>
      <c r="PE504" s="51"/>
      <c r="PF504" s="51"/>
      <c r="PG504" s="51"/>
      <c r="PH504" s="51"/>
      <c r="PI504" s="51"/>
      <c r="PJ504" s="51"/>
      <c r="PK504" s="51"/>
      <c r="PL504" s="51"/>
      <c r="PM504" s="51"/>
      <c r="PN504" s="51"/>
      <c r="PO504" s="51"/>
      <c r="PP504" s="51"/>
      <c r="PQ504" s="51"/>
      <c r="PR504" s="51"/>
      <c r="PS504" s="51"/>
      <c r="PT504" s="51"/>
      <c r="PU504" s="51"/>
      <c r="PV504" s="51"/>
      <c r="PW504" s="51"/>
      <c r="PX504" s="51"/>
      <c r="PY504" s="51"/>
      <c r="PZ504" s="51"/>
      <c r="QA504" s="51"/>
      <c r="QB504" s="51"/>
      <c r="QC504" s="51"/>
      <c r="QD504" s="51"/>
      <c r="QE504" s="51"/>
      <c r="QF504" s="51"/>
      <c r="QG504" s="51"/>
      <c r="QH504" s="51"/>
      <c r="QI504" s="51"/>
      <c r="QJ504" s="51"/>
      <c r="QK504" s="51"/>
      <c r="QL504" s="51"/>
      <c r="QM504" s="51"/>
      <c r="QN504" s="51"/>
      <c r="QO504" s="51"/>
      <c r="QP504" s="51"/>
      <c r="QQ504" s="51"/>
      <c r="QR504" s="51"/>
      <c r="QS504" s="51"/>
      <c r="QT504" s="51"/>
      <c r="QU504" s="51"/>
    </row>
    <row r="505" spans="1:463" ht="15" customHeight="1">
      <c r="C505" s="15" t="s">
        <v>659</v>
      </c>
      <c r="D505" s="519">
        <v>0.08</v>
      </c>
      <c r="H505" s="66">
        <f>SUM(I505:QJ505)</f>
        <v>0</v>
      </c>
      <c r="I505" s="55">
        <f t="shared" ref="I505:BT505" si="1770">I504/((1+$D505/12.434)^I18)</f>
        <v>0</v>
      </c>
      <c r="J505" s="55">
        <f t="shared" si="1770"/>
        <v>0</v>
      </c>
      <c r="K505" s="55">
        <f t="shared" si="1770"/>
        <v>0</v>
      </c>
      <c r="L505" s="55">
        <f t="shared" si="1770"/>
        <v>0</v>
      </c>
      <c r="M505" s="55">
        <f t="shared" si="1770"/>
        <v>0</v>
      </c>
      <c r="N505" s="55">
        <f t="shared" si="1770"/>
        <v>0</v>
      </c>
      <c r="O505" s="55">
        <f t="shared" si="1770"/>
        <v>0</v>
      </c>
      <c r="P505" s="55">
        <f t="shared" si="1770"/>
        <v>0</v>
      </c>
      <c r="Q505" s="55">
        <f t="shared" si="1770"/>
        <v>0</v>
      </c>
      <c r="R505" s="55">
        <f t="shared" si="1770"/>
        <v>0</v>
      </c>
      <c r="S505" s="55">
        <f t="shared" si="1770"/>
        <v>0</v>
      </c>
      <c r="T505" s="55">
        <f t="shared" si="1770"/>
        <v>0</v>
      </c>
      <c r="U505" s="55">
        <f t="shared" si="1770"/>
        <v>0</v>
      </c>
      <c r="V505" s="55">
        <f t="shared" si="1770"/>
        <v>0</v>
      </c>
      <c r="W505" s="55">
        <f t="shared" si="1770"/>
        <v>0</v>
      </c>
      <c r="X505" s="55">
        <f t="shared" si="1770"/>
        <v>0</v>
      </c>
      <c r="Y505" s="55">
        <f t="shared" si="1770"/>
        <v>0</v>
      </c>
      <c r="Z505" s="55">
        <f t="shared" si="1770"/>
        <v>0</v>
      </c>
      <c r="AA505" s="55">
        <f t="shared" si="1770"/>
        <v>0</v>
      </c>
      <c r="AB505" s="55">
        <f t="shared" si="1770"/>
        <v>0</v>
      </c>
      <c r="AC505" s="55">
        <f t="shared" si="1770"/>
        <v>0</v>
      </c>
      <c r="AD505" s="55">
        <f t="shared" si="1770"/>
        <v>0</v>
      </c>
      <c r="AE505" s="55">
        <f t="shared" si="1770"/>
        <v>0</v>
      </c>
      <c r="AF505" s="55">
        <f t="shared" si="1770"/>
        <v>0</v>
      </c>
      <c r="AG505" s="55">
        <f t="shared" si="1770"/>
        <v>0</v>
      </c>
      <c r="AH505" s="55">
        <f t="shared" si="1770"/>
        <v>0</v>
      </c>
      <c r="AI505" s="55">
        <f t="shared" si="1770"/>
        <v>0</v>
      </c>
      <c r="AJ505" s="55">
        <f t="shared" si="1770"/>
        <v>0</v>
      </c>
      <c r="AK505" s="55">
        <f t="shared" si="1770"/>
        <v>0</v>
      </c>
      <c r="AL505" s="55">
        <f t="shared" si="1770"/>
        <v>0</v>
      </c>
      <c r="AM505" s="55">
        <f t="shared" si="1770"/>
        <v>0</v>
      </c>
      <c r="AN505" s="55">
        <f t="shared" si="1770"/>
        <v>0</v>
      </c>
      <c r="AO505" s="55">
        <f t="shared" si="1770"/>
        <v>0</v>
      </c>
      <c r="AP505" s="55">
        <f t="shared" si="1770"/>
        <v>0</v>
      </c>
      <c r="AQ505" s="55">
        <f t="shared" si="1770"/>
        <v>0</v>
      </c>
      <c r="AR505" s="55">
        <f t="shared" si="1770"/>
        <v>0</v>
      </c>
      <c r="AS505" s="55">
        <f t="shared" si="1770"/>
        <v>0</v>
      </c>
      <c r="AT505" s="55">
        <f t="shared" si="1770"/>
        <v>0</v>
      </c>
      <c r="AU505" s="55">
        <f t="shared" si="1770"/>
        <v>0</v>
      </c>
      <c r="AV505" s="55">
        <f t="shared" si="1770"/>
        <v>0</v>
      </c>
      <c r="AW505" s="55">
        <f t="shared" si="1770"/>
        <v>0</v>
      </c>
      <c r="AX505" s="55">
        <f t="shared" si="1770"/>
        <v>0</v>
      </c>
      <c r="AY505" s="55">
        <f t="shared" si="1770"/>
        <v>0</v>
      </c>
      <c r="AZ505" s="55">
        <f t="shared" si="1770"/>
        <v>0</v>
      </c>
      <c r="BA505" s="55">
        <f t="shared" si="1770"/>
        <v>0</v>
      </c>
      <c r="BB505" s="55">
        <f t="shared" si="1770"/>
        <v>0</v>
      </c>
      <c r="BC505" s="55">
        <f t="shared" si="1770"/>
        <v>0</v>
      </c>
      <c r="BD505" s="55">
        <f t="shared" si="1770"/>
        <v>0</v>
      </c>
      <c r="BE505" s="55">
        <f t="shared" si="1770"/>
        <v>0</v>
      </c>
      <c r="BF505" s="55">
        <f t="shared" si="1770"/>
        <v>0</v>
      </c>
      <c r="BG505" s="55">
        <f t="shared" si="1770"/>
        <v>0</v>
      </c>
      <c r="BH505" s="55">
        <f t="shared" si="1770"/>
        <v>0</v>
      </c>
      <c r="BI505" s="55">
        <f t="shared" si="1770"/>
        <v>0</v>
      </c>
      <c r="BJ505" s="55">
        <f t="shared" si="1770"/>
        <v>0</v>
      </c>
      <c r="BK505" s="55">
        <f t="shared" si="1770"/>
        <v>0</v>
      </c>
      <c r="BL505" s="55">
        <f t="shared" si="1770"/>
        <v>0</v>
      </c>
      <c r="BM505" s="55">
        <f t="shared" si="1770"/>
        <v>0</v>
      </c>
      <c r="BN505" s="55">
        <f t="shared" si="1770"/>
        <v>0</v>
      </c>
      <c r="BO505" s="55">
        <f t="shared" si="1770"/>
        <v>0</v>
      </c>
      <c r="BP505" s="55">
        <f t="shared" si="1770"/>
        <v>0</v>
      </c>
      <c r="BQ505" s="55">
        <f t="shared" si="1770"/>
        <v>0</v>
      </c>
      <c r="BR505" s="55">
        <f t="shared" si="1770"/>
        <v>0</v>
      </c>
      <c r="BS505" s="55">
        <f t="shared" si="1770"/>
        <v>0</v>
      </c>
      <c r="BT505" s="55">
        <f t="shared" si="1770"/>
        <v>0</v>
      </c>
      <c r="BU505" s="55">
        <f t="shared" ref="BU505:EF505" si="1771">BU504/((1+$D505/12.434)^BU18)</f>
        <v>0</v>
      </c>
      <c r="BV505" s="55">
        <f t="shared" si="1771"/>
        <v>0</v>
      </c>
      <c r="BW505" s="55">
        <f t="shared" si="1771"/>
        <v>0</v>
      </c>
      <c r="BX505" s="55">
        <f t="shared" si="1771"/>
        <v>0</v>
      </c>
      <c r="BY505" s="55">
        <f t="shared" si="1771"/>
        <v>0</v>
      </c>
      <c r="BZ505" s="55">
        <f t="shared" si="1771"/>
        <v>0</v>
      </c>
      <c r="CA505" s="55">
        <f t="shared" si="1771"/>
        <v>0</v>
      </c>
      <c r="CB505" s="55">
        <f t="shared" si="1771"/>
        <v>0</v>
      </c>
      <c r="CC505" s="55">
        <f t="shared" si="1771"/>
        <v>0</v>
      </c>
      <c r="CD505" s="55">
        <f t="shared" si="1771"/>
        <v>0</v>
      </c>
      <c r="CE505" s="55">
        <f t="shared" si="1771"/>
        <v>0</v>
      </c>
      <c r="CF505" s="55">
        <f t="shared" si="1771"/>
        <v>0</v>
      </c>
      <c r="CG505" s="55">
        <f t="shared" si="1771"/>
        <v>0</v>
      </c>
      <c r="CH505" s="55">
        <f t="shared" si="1771"/>
        <v>0</v>
      </c>
      <c r="CI505" s="55">
        <f t="shared" si="1771"/>
        <v>0</v>
      </c>
      <c r="CJ505" s="55">
        <f t="shared" si="1771"/>
        <v>0</v>
      </c>
      <c r="CK505" s="55">
        <f t="shared" si="1771"/>
        <v>0</v>
      </c>
      <c r="CL505" s="55">
        <f t="shared" si="1771"/>
        <v>0</v>
      </c>
      <c r="CM505" s="55">
        <f t="shared" si="1771"/>
        <v>0</v>
      </c>
      <c r="CN505" s="55">
        <f t="shared" si="1771"/>
        <v>0</v>
      </c>
      <c r="CO505" s="55">
        <f t="shared" si="1771"/>
        <v>0</v>
      </c>
      <c r="CP505" s="55">
        <f t="shared" si="1771"/>
        <v>0</v>
      </c>
      <c r="CQ505" s="55">
        <f t="shared" si="1771"/>
        <v>0</v>
      </c>
      <c r="CR505" s="55">
        <f t="shared" si="1771"/>
        <v>0</v>
      </c>
      <c r="CS505" s="55">
        <f t="shared" si="1771"/>
        <v>0</v>
      </c>
      <c r="CT505" s="55">
        <f t="shared" si="1771"/>
        <v>0</v>
      </c>
      <c r="CU505" s="55">
        <f t="shared" si="1771"/>
        <v>0</v>
      </c>
      <c r="CV505" s="55">
        <f t="shared" si="1771"/>
        <v>0</v>
      </c>
      <c r="CW505" s="55">
        <f t="shared" si="1771"/>
        <v>0</v>
      </c>
      <c r="CX505" s="55">
        <f t="shared" si="1771"/>
        <v>0</v>
      </c>
      <c r="CY505" s="55">
        <f t="shared" si="1771"/>
        <v>0</v>
      </c>
      <c r="CZ505" s="55">
        <f t="shared" si="1771"/>
        <v>0</v>
      </c>
      <c r="DA505" s="55">
        <f t="shared" si="1771"/>
        <v>0</v>
      </c>
      <c r="DB505" s="55">
        <f t="shared" si="1771"/>
        <v>0</v>
      </c>
      <c r="DC505" s="55">
        <f t="shared" si="1771"/>
        <v>0</v>
      </c>
      <c r="DD505" s="55">
        <f t="shared" si="1771"/>
        <v>0</v>
      </c>
      <c r="DE505" s="55">
        <f t="shared" si="1771"/>
        <v>0</v>
      </c>
      <c r="DF505" s="55">
        <f t="shared" si="1771"/>
        <v>0</v>
      </c>
      <c r="DG505" s="55">
        <f t="shared" si="1771"/>
        <v>0</v>
      </c>
      <c r="DH505" s="55">
        <f t="shared" si="1771"/>
        <v>0</v>
      </c>
      <c r="DI505" s="55">
        <f t="shared" si="1771"/>
        <v>0</v>
      </c>
      <c r="DJ505" s="55">
        <f t="shared" si="1771"/>
        <v>0</v>
      </c>
      <c r="DK505" s="55">
        <f t="shared" si="1771"/>
        <v>0</v>
      </c>
      <c r="DL505" s="55">
        <f t="shared" si="1771"/>
        <v>0</v>
      </c>
      <c r="DM505" s="55">
        <f t="shared" si="1771"/>
        <v>0</v>
      </c>
      <c r="DN505" s="55">
        <f t="shared" si="1771"/>
        <v>0</v>
      </c>
      <c r="DO505" s="55">
        <f t="shared" si="1771"/>
        <v>0</v>
      </c>
      <c r="DP505" s="55">
        <f t="shared" si="1771"/>
        <v>0</v>
      </c>
      <c r="DQ505" s="55">
        <f t="shared" si="1771"/>
        <v>0</v>
      </c>
      <c r="DR505" s="55">
        <f t="shared" si="1771"/>
        <v>0</v>
      </c>
      <c r="DS505" s="55">
        <f t="shared" si="1771"/>
        <v>0</v>
      </c>
      <c r="DT505" s="55">
        <f t="shared" si="1771"/>
        <v>0</v>
      </c>
      <c r="DU505" s="55">
        <f t="shared" si="1771"/>
        <v>0</v>
      </c>
      <c r="DV505" s="55">
        <f t="shared" si="1771"/>
        <v>0</v>
      </c>
      <c r="DW505" s="55">
        <f t="shared" si="1771"/>
        <v>0</v>
      </c>
      <c r="DX505" s="55">
        <f t="shared" si="1771"/>
        <v>0</v>
      </c>
      <c r="DY505" s="55">
        <f t="shared" si="1771"/>
        <v>0</v>
      </c>
      <c r="DZ505" s="55">
        <f t="shared" si="1771"/>
        <v>0</v>
      </c>
      <c r="EA505" s="55">
        <f t="shared" si="1771"/>
        <v>0</v>
      </c>
      <c r="EB505" s="55">
        <f t="shared" si="1771"/>
        <v>0</v>
      </c>
      <c r="EC505" s="55">
        <f t="shared" si="1771"/>
        <v>0</v>
      </c>
      <c r="ED505" s="55">
        <f t="shared" si="1771"/>
        <v>0</v>
      </c>
      <c r="EE505" s="55">
        <f t="shared" si="1771"/>
        <v>0</v>
      </c>
      <c r="EF505" s="55">
        <f t="shared" si="1771"/>
        <v>0</v>
      </c>
      <c r="EG505" s="55">
        <f t="shared" ref="EG505:GR505" si="1772">EG504/((1+$D505/12.434)^EG18)</f>
        <v>0</v>
      </c>
      <c r="EH505" s="55">
        <f t="shared" si="1772"/>
        <v>0</v>
      </c>
      <c r="EI505" s="55">
        <f t="shared" si="1772"/>
        <v>0</v>
      </c>
      <c r="EJ505" s="55">
        <f t="shared" si="1772"/>
        <v>0</v>
      </c>
      <c r="EK505" s="55">
        <f t="shared" si="1772"/>
        <v>0</v>
      </c>
      <c r="EL505" s="55">
        <f t="shared" si="1772"/>
        <v>0</v>
      </c>
      <c r="EM505" s="55">
        <f t="shared" si="1772"/>
        <v>0</v>
      </c>
      <c r="EN505" s="55">
        <f t="shared" si="1772"/>
        <v>0</v>
      </c>
      <c r="EO505" s="55">
        <f t="shared" si="1772"/>
        <v>0</v>
      </c>
      <c r="EP505" s="55">
        <f t="shared" si="1772"/>
        <v>0</v>
      </c>
      <c r="EQ505" s="55">
        <f t="shared" si="1772"/>
        <v>0</v>
      </c>
      <c r="ER505" s="55">
        <f t="shared" si="1772"/>
        <v>0</v>
      </c>
      <c r="ES505" s="55">
        <f t="shared" si="1772"/>
        <v>0</v>
      </c>
      <c r="ET505" s="55">
        <f t="shared" si="1772"/>
        <v>0</v>
      </c>
      <c r="EU505" s="55">
        <f t="shared" si="1772"/>
        <v>0</v>
      </c>
      <c r="EV505" s="55">
        <f t="shared" si="1772"/>
        <v>0</v>
      </c>
      <c r="EW505" s="55">
        <f t="shared" si="1772"/>
        <v>0</v>
      </c>
      <c r="EX505" s="55">
        <f t="shared" si="1772"/>
        <v>0</v>
      </c>
      <c r="EY505" s="55">
        <f t="shared" si="1772"/>
        <v>0</v>
      </c>
      <c r="EZ505" s="55">
        <f t="shared" si="1772"/>
        <v>0</v>
      </c>
      <c r="FA505" s="55">
        <f t="shared" si="1772"/>
        <v>0</v>
      </c>
      <c r="FB505" s="55">
        <f t="shared" si="1772"/>
        <v>0</v>
      </c>
      <c r="FC505" s="55">
        <f t="shared" si="1772"/>
        <v>0</v>
      </c>
      <c r="FD505" s="55">
        <f t="shared" si="1772"/>
        <v>0</v>
      </c>
      <c r="FE505" s="55">
        <f t="shared" si="1772"/>
        <v>0</v>
      </c>
      <c r="FF505" s="55">
        <f t="shared" si="1772"/>
        <v>0</v>
      </c>
      <c r="FG505" s="55">
        <f t="shared" si="1772"/>
        <v>0</v>
      </c>
      <c r="FH505" s="55">
        <f t="shared" si="1772"/>
        <v>0</v>
      </c>
      <c r="FI505" s="55">
        <f t="shared" si="1772"/>
        <v>0</v>
      </c>
      <c r="FJ505" s="55">
        <f t="shared" si="1772"/>
        <v>0</v>
      </c>
      <c r="FK505" s="55">
        <f t="shared" si="1772"/>
        <v>0</v>
      </c>
      <c r="FL505" s="55">
        <f t="shared" si="1772"/>
        <v>0</v>
      </c>
      <c r="FM505" s="55">
        <f t="shared" si="1772"/>
        <v>0</v>
      </c>
      <c r="FN505" s="55">
        <f t="shared" si="1772"/>
        <v>0</v>
      </c>
      <c r="FO505" s="55">
        <f t="shared" si="1772"/>
        <v>0</v>
      </c>
      <c r="FP505" s="55">
        <f t="shared" si="1772"/>
        <v>0</v>
      </c>
      <c r="FQ505" s="55">
        <f t="shared" si="1772"/>
        <v>0</v>
      </c>
      <c r="FR505" s="55">
        <f t="shared" si="1772"/>
        <v>0</v>
      </c>
      <c r="FS505" s="55">
        <f t="shared" si="1772"/>
        <v>0</v>
      </c>
      <c r="FT505" s="55">
        <f t="shared" si="1772"/>
        <v>0</v>
      </c>
      <c r="FU505" s="55">
        <f t="shared" si="1772"/>
        <v>0</v>
      </c>
      <c r="FV505" s="55">
        <f t="shared" si="1772"/>
        <v>0</v>
      </c>
      <c r="FW505" s="55">
        <f t="shared" si="1772"/>
        <v>0</v>
      </c>
      <c r="FX505" s="55">
        <f t="shared" si="1772"/>
        <v>0</v>
      </c>
      <c r="FY505" s="55">
        <f t="shared" si="1772"/>
        <v>0</v>
      </c>
      <c r="FZ505" s="55">
        <f t="shared" si="1772"/>
        <v>0</v>
      </c>
      <c r="GA505" s="55">
        <f t="shared" si="1772"/>
        <v>0</v>
      </c>
      <c r="GB505" s="55">
        <f t="shared" si="1772"/>
        <v>0</v>
      </c>
      <c r="GC505" s="55">
        <f t="shared" si="1772"/>
        <v>0</v>
      </c>
      <c r="GD505" s="55">
        <f t="shared" si="1772"/>
        <v>0</v>
      </c>
      <c r="GE505" s="55">
        <f t="shared" si="1772"/>
        <v>0</v>
      </c>
      <c r="GF505" s="55">
        <f t="shared" si="1772"/>
        <v>0</v>
      </c>
      <c r="GG505" s="55">
        <f t="shared" si="1772"/>
        <v>0</v>
      </c>
      <c r="GH505" s="55">
        <f t="shared" si="1772"/>
        <v>0</v>
      </c>
      <c r="GI505" s="55">
        <f t="shared" si="1772"/>
        <v>0</v>
      </c>
      <c r="GJ505" s="55">
        <f t="shared" si="1772"/>
        <v>0</v>
      </c>
      <c r="GK505" s="55">
        <f t="shared" si="1772"/>
        <v>0</v>
      </c>
      <c r="GL505" s="55">
        <f t="shared" si="1772"/>
        <v>0</v>
      </c>
      <c r="GM505" s="55">
        <f t="shared" si="1772"/>
        <v>0</v>
      </c>
      <c r="GN505" s="55">
        <f t="shared" si="1772"/>
        <v>0</v>
      </c>
      <c r="GO505" s="55">
        <f t="shared" si="1772"/>
        <v>0</v>
      </c>
      <c r="GP505" s="55">
        <f t="shared" si="1772"/>
        <v>0</v>
      </c>
      <c r="GQ505" s="55">
        <f t="shared" si="1772"/>
        <v>0</v>
      </c>
      <c r="GR505" s="55">
        <f t="shared" si="1772"/>
        <v>0</v>
      </c>
      <c r="GS505" s="55">
        <f t="shared" ref="GS505:JD505" si="1773">GS504/((1+$D505/12.434)^GS18)</f>
        <v>0</v>
      </c>
      <c r="GT505" s="55">
        <f t="shared" si="1773"/>
        <v>0</v>
      </c>
      <c r="GU505" s="55">
        <f t="shared" si="1773"/>
        <v>0</v>
      </c>
      <c r="GV505" s="55">
        <f t="shared" si="1773"/>
        <v>0</v>
      </c>
      <c r="GW505" s="55">
        <f t="shared" si="1773"/>
        <v>0</v>
      </c>
      <c r="GX505" s="55">
        <f t="shared" si="1773"/>
        <v>0</v>
      </c>
      <c r="GY505" s="55">
        <f t="shared" si="1773"/>
        <v>0</v>
      </c>
      <c r="GZ505" s="55">
        <f t="shared" si="1773"/>
        <v>0</v>
      </c>
      <c r="HA505" s="55">
        <f t="shared" si="1773"/>
        <v>0</v>
      </c>
      <c r="HB505" s="55">
        <f t="shared" si="1773"/>
        <v>0</v>
      </c>
      <c r="HC505" s="55">
        <f t="shared" si="1773"/>
        <v>0</v>
      </c>
      <c r="HD505" s="55">
        <f t="shared" si="1773"/>
        <v>0</v>
      </c>
      <c r="HE505" s="55">
        <f t="shared" si="1773"/>
        <v>0</v>
      </c>
      <c r="HF505" s="55">
        <f t="shared" si="1773"/>
        <v>0</v>
      </c>
      <c r="HG505" s="55">
        <f t="shared" si="1773"/>
        <v>0</v>
      </c>
      <c r="HH505" s="55">
        <f t="shared" si="1773"/>
        <v>0</v>
      </c>
      <c r="HI505" s="55">
        <f t="shared" si="1773"/>
        <v>0</v>
      </c>
      <c r="HJ505" s="55">
        <f t="shared" si="1773"/>
        <v>0</v>
      </c>
      <c r="HK505" s="55">
        <f t="shared" si="1773"/>
        <v>0</v>
      </c>
      <c r="HL505" s="55">
        <f t="shared" si="1773"/>
        <v>0</v>
      </c>
      <c r="HM505" s="55">
        <f t="shared" si="1773"/>
        <v>0</v>
      </c>
      <c r="HN505" s="55">
        <f t="shared" si="1773"/>
        <v>0</v>
      </c>
      <c r="HO505" s="55">
        <f t="shared" si="1773"/>
        <v>0</v>
      </c>
      <c r="HP505" s="55">
        <f t="shared" si="1773"/>
        <v>0</v>
      </c>
      <c r="HQ505" s="55">
        <f t="shared" si="1773"/>
        <v>0</v>
      </c>
      <c r="HR505" s="55">
        <f t="shared" si="1773"/>
        <v>0</v>
      </c>
      <c r="HS505" s="55">
        <f t="shared" si="1773"/>
        <v>0</v>
      </c>
      <c r="HT505" s="55">
        <f t="shared" si="1773"/>
        <v>0</v>
      </c>
      <c r="HU505" s="55">
        <f t="shared" si="1773"/>
        <v>0</v>
      </c>
      <c r="HV505" s="55">
        <f t="shared" si="1773"/>
        <v>0</v>
      </c>
      <c r="HW505" s="55">
        <f t="shared" si="1773"/>
        <v>0</v>
      </c>
      <c r="HX505" s="55">
        <f t="shared" si="1773"/>
        <v>0</v>
      </c>
      <c r="HY505" s="55">
        <f t="shared" si="1773"/>
        <v>0</v>
      </c>
      <c r="HZ505" s="55">
        <f t="shared" si="1773"/>
        <v>0</v>
      </c>
      <c r="IA505" s="55">
        <f t="shared" si="1773"/>
        <v>0</v>
      </c>
      <c r="IB505" s="55">
        <f t="shared" si="1773"/>
        <v>0</v>
      </c>
      <c r="IC505" s="55">
        <f t="shared" si="1773"/>
        <v>0</v>
      </c>
      <c r="ID505" s="55">
        <f t="shared" si="1773"/>
        <v>0</v>
      </c>
      <c r="IE505" s="55">
        <f t="shared" si="1773"/>
        <v>0</v>
      </c>
      <c r="IF505" s="55">
        <f t="shared" si="1773"/>
        <v>0</v>
      </c>
      <c r="IG505" s="55">
        <f t="shared" si="1773"/>
        <v>0</v>
      </c>
      <c r="IH505" s="55">
        <f t="shared" si="1773"/>
        <v>0</v>
      </c>
      <c r="II505" s="55">
        <f t="shared" si="1773"/>
        <v>0</v>
      </c>
      <c r="IJ505" s="55">
        <f t="shared" si="1773"/>
        <v>0</v>
      </c>
      <c r="IK505" s="55">
        <f t="shared" si="1773"/>
        <v>0</v>
      </c>
      <c r="IL505" s="55">
        <f t="shared" si="1773"/>
        <v>0</v>
      </c>
      <c r="IM505" s="55">
        <f t="shared" si="1773"/>
        <v>0</v>
      </c>
      <c r="IN505" s="55">
        <f t="shared" si="1773"/>
        <v>0</v>
      </c>
      <c r="IO505" s="55">
        <f t="shared" si="1773"/>
        <v>0</v>
      </c>
      <c r="IP505" s="55">
        <f t="shared" si="1773"/>
        <v>0</v>
      </c>
      <c r="IQ505" s="55">
        <f t="shared" si="1773"/>
        <v>0</v>
      </c>
      <c r="IR505" s="55">
        <f t="shared" si="1773"/>
        <v>0</v>
      </c>
      <c r="IS505" s="55">
        <f t="shared" si="1773"/>
        <v>0</v>
      </c>
      <c r="IT505" s="55">
        <f t="shared" si="1773"/>
        <v>0</v>
      </c>
      <c r="IU505" s="55">
        <f t="shared" si="1773"/>
        <v>0</v>
      </c>
      <c r="IV505" s="55">
        <f t="shared" si="1773"/>
        <v>0</v>
      </c>
      <c r="IW505" s="55">
        <f t="shared" si="1773"/>
        <v>0</v>
      </c>
      <c r="IX505" s="55">
        <f t="shared" si="1773"/>
        <v>0</v>
      </c>
      <c r="IY505" s="55">
        <f t="shared" si="1773"/>
        <v>0</v>
      </c>
      <c r="IZ505" s="55">
        <f t="shared" si="1773"/>
        <v>0</v>
      </c>
      <c r="JA505" s="55">
        <f t="shared" si="1773"/>
        <v>0</v>
      </c>
      <c r="JB505" s="55">
        <f t="shared" si="1773"/>
        <v>0</v>
      </c>
      <c r="JC505" s="55">
        <f t="shared" si="1773"/>
        <v>0</v>
      </c>
      <c r="JD505" s="55">
        <f t="shared" si="1773"/>
        <v>0</v>
      </c>
      <c r="JE505" s="55">
        <f t="shared" ref="JE505:LP505" si="1774">JE504/((1+$D505/12.434)^JE18)</f>
        <v>0</v>
      </c>
      <c r="JF505" s="55">
        <f t="shared" si="1774"/>
        <v>0</v>
      </c>
      <c r="JG505" s="55">
        <f t="shared" si="1774"/>
        <v>0</v>
      </c>
      <c r="JH505" s="55">
        <f t="shared" si="1774"/>
        <v>0</v>
      </c>
      <c r="JI505" s="55">
        <f t="shared" si="1774"/>
        <v>0</v>
      </c>
      <c r="JJ505" s="55">
        <f t="shared" si="1774"/>
        <v>0</v>
      </c>
      <c r="JK505" s="55">
        <f t="shared" si="1774"/>
        <v>0</v>
      </c>
      <c r="JL505" s="55">
        <f t="shared" si="1774"/>
        <v>0</v>
      </c>
      <c r="JM505" s="55">
        <f t="shared" si="1774"/>
        <v>0</v>
      </c>
      <c r="JN505" s="55">
        <f t="shared" si="1774"/>
        <v>0</v>
      </c>
      <c r="JO505" s="55">
        <f t="shared" si="1774"/>
        <v>0</v>
      </c>
      <c r="JP505" s="55">
        <f t="shared" si="1774"/>
        <v>0</v>
      </c>
      <c r="JQ505" s="55">
        <f t="shared" si="1774"/>
        <v>0</v>
      </c>
      <c r="JR505" s="55">
        <f t="shared" si="1774"/>
        <v>0</v>
      </c>
      <c r="JS505" s="55">
        <f t="shared" si="1774"/>
        <v>0</v>
      </c>
      <c r="JT505" s="55">
        <f t="shared" si="1774"/>
        <v>0</v>
      </c>
      <c r="JU505" s="55">
        <f t="shared" si="1774"/>
        <v>0</v>
      </c>
      <c r="JV505" s="55">
        <f t="shared" si="1774"/>
        <v>0</v>
      </c>
      <c r="JW505" s="55">
        <f t="shared" si="1774"/>
        <v>0</v>
      </c>
      <c r="JX505" s="55">
        <f t="shared" si="1774"/>
        <v>0</v>
      </c>
      <c r="JY505" s="55">
        <f t="shared" si="1774"/>
        <v>0</v>
      </c>
      <c r="JZ505" s="55">
        <f t="shared" si="1774"/>
        <v>0</v>
      </c>
      <c r="KA505" s="55">
        <f t="shared" si="1774"/>
        <v>0</v>
      </c>
      <c r="KB505" s="55">
        <f t="shared" si="1774"/>
        <v>0</v>
      </c>
      <c r="KC505" s="55">
        <f t="shared" si="1774"/>
        <v>0</v>
      </c>
      <c r="KD505" s="55">
        <f t="shared" si="1774"/>
        <v>0</v>
      </c>
      <c r="KE505" s="55">
        <f t="shared" si="1774"/>
        <v>0</v>
      </c>
      <c r="KF505" s="55">
        <f t="shared" si="1774"/>
        <v>0</v>
      </c>
      <c r="KG505" s="55">
        <f t="shared" si="1774"/>
        <v>0</v>
      </c>
      <c r="KH505" s="55">
        <f t="shared" si="1774"/>
        <v>0</v>
      </c>
      <c r="KI505" s="55">
        <f t="shared" si="1774"/>
        <v>0</v>
      </c>
      <c r="KJ505" s="55">
        <f t="shared" si="1774"/>
        <v>0</v>
      </c>
      <c r="KK505" s="55">
        <f t="shared" si="1774"/>
        <v>0</v>
      </c>
      <c r="KL505" s="55">
        <f t="shared" si="1774"/>
        <v>0</v>
      </c>
      <c r="KM505" s="55">
        <f t="shared" si="1774"/>
        <v>0</v>
      </c>
      <c r="KN505" s="55">
        <f t="shared" si="1774"/>
        <v>0</v>
      </c>
      <c r="KO505" s="55">
        <f t="shared" si="1774"/>
        <v>0</v>
      </c>
      <c r="KP505" s="55">
        <f t="shared" si="1774"/>
        <v>0</v>
      </c>
      <c r="KQ505" s="55">
        <f t="shared" si="1774"/>
        <v>0</v>
      </c>
      <c r="KR505" s="55">
        <f t="shared" si="1774"/>
        <v>0</v>
      </c>
      <c r="KS505" s="55">
        <f t="shared" si="1774"/>
        <v>0</v>
      </c>
      <c r="KT505" s="55">
        <f t="shared" si="1774"/>
        <v>0</v>
      </c>
      <c r="KU505" s="55">
        <f t="shared" si="1774"/>
        <v>0</v>
      </c>
      <c r="KV505" s="55">
        <f t="shared" si="1774"/>
        <v>0</v>
      </c>
      <c r="KW505" s="55">
        <f t="shared" si="1774"/>
        <v>0</v>
      </c>
      <c r="KX505" s="55">
        <f t="shared" si="1774"/>
        <v>0</v>
      </c>
      <c r="KY505" s="55">
        <f t="shared" si="1774"/>
        <v>0</v>
      </c>
      <c r="KZ505" s="55">
        <f t="shared" si="1774"/>
        <v>0</v>
      </c>
      <c r="LA505" s="55">
        <f t="shared" si="1774"/>
        <v>0</v>
      </c>
      <c r="LB505" s="55">
        <f t="shared" si="1774"/>
        <v>0</v>
      </c>
      <c r="LC505" s="55">
        <f t="shared" si="1774"/>
        <v>0</v>
      </c>
      <c r="LD505" s="55">
        <f t="shared" si="1774"/>
        <v>0</v>
      </c>
      <c r="LE505" s="55">
        <f t="shared" si="1774"/>
        <v>0</v>
      </c>
      <c r="LF505" s="55">
        <f t="shared" si="1774"/>
        <v>0</v>
      </c>
      <c r="LG505" s="55">
        <f t="shared" si="1774"/>
        <v>0</v>
      </c>
      <c r="LH505" s="55">
        <f t="shared" si="1774"/>
        <v>0</v>
      </c>
      <c r="LI505" s="55">
        <f t="shared" si="1774"/>
        <v>0</v>
      </c>
      <c r="LJ505" s="55">
        <f t="shared" si="1774"/>
        <v>0</v>
      </c>
      <c r="LK505" s="55">
        <f t="shared" si="1774"/>
        <v>0</v>
      </c>
      <c r="LL505" s="55">
        <f t="shared" si="1774"/>
        <v>0</v>
      </c>
      <c r="LM505" s="55">
        <f t="shared" si="1774"/>
        <v>0</v>
      </c>
      <c r="LN505" s="55">
        <f t="shared" si="1774"/>
        <v>0</v>
      </c>
      <c r="LO505" s="55">
        <f t="shared" si="1774"/>
        <v>0</v>
      </c>
      <c r="LP505" s="55">
        <f t="shared" si="1774"/>
        <v>0</v>
      </c>
      <c r="LQ505" s="55">
        <f t="shared" ref="LQ505:LT505" si="1775">LQ504/((1+$D505/12.434)^LQ18)</f>
        <v>0</v>
      </c>
      <c r="LR505" s="55">
        <f t="shared" si="1775"/>
        <v>0</v>
      </c>
      <c r="LS505" s="55">
        <f t="shared" si="1775"/>
        <v>0</v>
      </c>
      <c r="LT505" s="55">
        <f t="shared" si="1775"/>
        <v>0</v>
      </c>
      <c r="LU505" s="55"/>
      <c r="LV505" s="55"/>
      <c r="LW505" s="55"/>
      <c r="LX505" s="55"/>
      <c r="LY505" s="55"/>
      <c r="LZ505" s="55"/>
      <c r="MA505" s="55"/>
      <c r="MB505" s="55"/>
      <c r="MC505" s="55"/>
      <c r="MD505" s="55"/>
      <c r="ME505" s="55"/>
      <c r="MF505" s="55"/>
      <c r="MG505" s="55"/>
      <c r="MH505" s="55"/>
      <c r="MI505" s="55"/>
      <c r="MJ505" s="55"/>
      <c r="MK505" s="55"/>
      <c r="ML505" s="55"/>
      <c r="MM505" s="55"/>
      <c r="MN505" s="55"/>
      <c r="MO505" s="55"/>
      <c r="MP505" s="55"/>
      <c r="MQ505" s="55"/>
      <c r="MR505" s="55"/>
      <c r="MS505" s="55"/>
      <c r="MT505" s="55"/>
      <c r="MU505" s="55"/>
      <c r="MV505" s="55"/>
      <c r="MW505" s="55"/>
      <c r="MX505" s="55"/>
      <c r="MY505" s="55"/>
      <c r="MZ505" s="55"/>
      <c r="NA505" s="55"/>
      <c r="NB505" s="55"/>
      <c r="NC505" s="55"/>
      <c r="ND505" s="55"/>
      <c r="NE505" s="55"/>
      <c r="NF505" s="55"/>
      <c r="NG505" s="55"/>
      <c r="NH505" s="55"/>
      <c r="NI505" s="55"/>
      <c r="NJ505" s="55"/>
      <c r="NK505" s="55"/>
      <c r="NL505" s="55"/>
      <c r="NM505" s="55"/>
      <c r="NN505" s="55"/>
      <c r="NO505" s="55"/>
      <c r="NP505" s="55"/>
      <c r="NQ505" s="55"/>
      <c r="NR505" s="55"/>
      <c r="NS505" s="55"/>
      <c r="NT505" s="55"/>
      <c r="NU505" s="55"/>
      <c r="NV505" s="55"/>
      <c r="NW505" s="55"/>
      <c r="NX505" s="55"/>
      <c r="NY505" s="55"/>
      <c r="NZ505" s="55"/>
      <c r="OA505" s="55"/>
      <c r="OB505" s="55"/>
      <c r="OC505" s="55"/>
      <c r="OD505" s="55"/>
      <c r="OE505" s="55"/>
      <c r="OF505" s="55"/>
      <c r="OG505" s="55"/>
      <c r="OH505" s="55"/>
      <c r="OI505" s="55"/>
      <c r="OJ505" s="55"/>
      <c r="OK505" s="55"/>
      <c r="OL505" s="55"/>
      <c r="OM505" s="55"/>
      <c r="ON505" s="55"/>
      <c r="OO505" s="55"/>
      <c r="OP505" s="55"/>
      <c r="OQ505" s="55"/>
      <c r="OR505" s="55"/>
      <c r="OS505" s="55"/>
      <c r="OT505" s="55"/>
      <c r="OU505" s="55"/>
      <c r="OV505" s="55"/>
      <c r="OW505" s="55"/>
      <c r="OX505" s="55"/>
      <c r="OY505" s="55"/>
      <c r="OZ505" s="55"/>
      <c r="PA505" s="55"/>
      <c r="PB505" s="55"/>
      <c r="PC505" s="55"/>
      <c r="PD505" s="55"/>
      <c r="PE505" s="55"/>
      <c r="PF505" s="55"/>
      <c r="PG505" s="55"/>
      <c r="PH505" s="55"/>
      <c r="PI505" s="55"/>
      <c r="PJ505" s="55"/>
      <c r="PK505" s="55"/>
      <c r="PL505" s="55"/>
      <c r="PM505" s="55"/>
      <c r="PN505" s="55"/>
      <c r="PO505" s="55"/>
      <c r="PP505" s="55"/>
      <c r="PQ505" s="55"/>
      <c r="PR505" s="55"/>
      <c r="PS505" s="55"/>
      <c r="PT505" s="55"/>
      <c r="PU505" s="55"/>
      <c r="PV505" s="55"/>
      <c r="PW505" s="55"/>
      <c r="PX505" s="55"/>
      <c r="PY505" s="55"/>
      <c r="PZ505" s="55"/>
      <c r="QA505" s="55"/>
      <c r="QB505" s="55"/>
      <c r="QC505" s="55"/>
      <c r="QD505" s="55"/>
      <c r="QE505" s="55"/>
      <c r="QF505" s="55"/>
      <c r="QG505" s="55"/>
      <c r="QH505" s="55"/>
      <c r="QI505" s="55"/>
      <c r="QJ505" s="55"/>
      <c r="QK505" s="55"/>
      <c r="QL505" s="55"/>
      <c r="QM505" s="55"/>
      <c r="QN505" s="55"/>
      <c r="QO505" s="55"/>
      <c r="QP505" s="55"/>
      <c r="QQ505" s="55"/>
      <c r="QR505" s="55"/>
      <c r="QS505" s="55"/>
      <c r="QT505" s="55"/>
      <c r="QU505" s="55"/>
    </row>
    <row r="506" spans="1:463" ht="15" customHeight="1">
      <c r="H506" s="4"/>
      <c r="BE506" s="32"/>
    </row>
    <row r="507" spans="1:463">
      <c r="A507" s="128" t="s">
        <v>87</v>
      </c>
      <c r="B507" s="103" t="s">
        <v>36</v>
      </c>
      <c r="C507" s="101"/>
      <c r="D507" s="101"/>
      <c r="E507" s="104" t="s">
        <v>88</v>
      </c>
      <c r="F507" s="101"/>
      <c r="G507" s="101"/>
      <c r="H507" s="105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  <c r="AA507" s="101"/>
      <c r="AB507" s="101"/>
      <c r="AC507" s="101"/>
      <c r="AD507" s="101"/>
      <c r="AE507" s="101"/>
      <c r="AF507" s="101"/>
      <c r="AG507" s="101"/>
      <c r="AH507" s="101"/>
      <c r="AI507" s="101"/>
      <c r="AJ507" s="101"/>
      <c r="AK507" s="101"/>
      <c r="AL507" s="101"/>
      <c r="AM507" s="101"/>
      <c r="AN507" s="101"/>
      <c r="AO507" s="101"/>
      <c r="AP507" s="101"/>
      <c r="AQ507" s="101"/>
      <c r="AR507" s="101"/>
      <c r="AS507" s="101"/>
      <c r="AT507" s="101"/>
      <c r="AU507" s="101"/>
      <c r="AV507" s="101"/>
      <c r="AW507" s="101"/>
      <c r="AX507" s="101"/>
      <c r="AY507" s="101"/>
      <c r="AZ507" s="101"/>
      <c r="BA507" s="101"/>
      <c r="BB507" s="101"/>
      <c r="BC507" s="101"/>
      <c r="BD507" s="101"/>
      <c r="BE507" s="101"/>
      <c r="BF507" s="101"/>
      <c r="BG507" s="101"/>
      <c r="BH507" s="101"/>
      <c r="BI507" s="101"/>
      <c r="BJ507" s="101"/>
      <c r="BK507" s="101"/>
      <c r="BL507" s="101"/>
      <c r="BM507" s="101"/>
      <c r="BN507" s="101"/>
      <c r="BO507" s="101"/>
      <c r="BP507" s="101"/>
      <c r="BQ507" s="101"/>
      <c r="BR507" s="101"/>
      <c r="BS507" s="101"/>
      <c r="BT507" s="101"/>
      <c r="BU507" s="101"/>
      <c r="BV507" s="101"/>
      <c r="BW507" s="101"/>
      <c r="BX507" s="101"/>
      <c r="BY507" s="101"/>
      <c r="BZ507" s="101"/>
      <c r="CA507" s="101"/>
      <c r="CB507" s="101"/>
      <c r="CC507" s="101"/>
      <c r="CD507" s="101"/>
      <c r="CE507" s="101"/>
      <c r="CF507" s="101"/>
      <c r="CG507" s="101"/>
      <c r="CH507" s="101"/>
      <c r="CI507" s="101"/>
      <c r="CJ507" s="101"/>
      <c r="CK507" s="101"/>
      <c r="CL507" s="101"/>
      <c r="CM507" s="101"/>
      <c r="CN507" s="101"/>
      <c r="CO507" s="101"/>
      <c r="CP507" s="101"/>
      <c r="CQ507" s="101"/>
      <c r="CR507" s="101"/>
      <c r="CS507" s="101"/>
      <c r="CT507" s="101"/>
      <c r="CU507" s="101"/>
      <c r="CV507" s="101"/>
      <c r="CW507" s="101"/>
      <c r="CX507" s="101"/>
      <c r="CY507" s="101"/>
      <c r="CZ507" s="101"/>
      <c r="DA507" s="101"/>
      <c r="DB507" s="101"/>
      <c r="DC507" s="101"/>
      <c r="DD507" s="101"/>
      <c r="DE507" s="101"/>
      <c r="DF507" s="101"/>
      <c r="DG507" s="101"/>
      <c r="DH507" s="101"/>
      <c r="DI507" s="101"/>
      <c r="DJ507" s="101"/>
      <c r="DK507" s="101"/>
      <c r="DL507" s="101"/>
      <c r="DM507" s="101"/>
      <c r="DN507" s="101"/>
      <c r="DO507" s="101"/>
      <c r="DP507" s="101"/>
      <c r="DQ507" s="101"/>
      <c r="DR507" s="101"/>
      <c r="DS507" s="101"/>
      <c r="DT507" s="101"/>
      <c r="DU507" s="101"/>
      <c r="DV507" s="101"/>
      <c r="DW507" s="101"/>
      <c r="DX507" s="101"/>
      <c r="DY507" s="101"/>
      <c r="DZ507" s="101"/>
      <c r="EA507" s="101"/>
      <c r="EB507" s="101"/>
      <c r="EC507" s="101"/>
      <c r="ED507" s="101"/>
      <c r="EE507" s="101"/>
      <c r="EF507" s="101"/>
      <c r="EG507" s="101"/>
      <c r="EH507" s="101"/>
      <c r="EI507" s="101"/>
      <c r="EJ507" s="101"/>
      <c r="EK507" s="101"/>
      <c r="EL507" s="101"/>
      <c r="EM507" s="101"/>
      <c r="EN507" s="101"/>
      <c r="EO507" s="101"/>
      <c r="EP507" s="101"/>
      <c r="EQ507" s="101"/>
      <c r="ER507" s="101"/>
      <c r="ES507" s="101"/>
      <c r="ET507" s="101"/>
      <c r="EU507" s="101"/>
      <c r="EV507" s="101"/>
      <c r="EW507" s="101"/>
      <c r="EX507" s="101"/>
      <c r="EY507" s="101"/>
      <c r="EZ507" s="101"/>
      <c r="FA507" s="101"/>
      <c r="FB507" s="101"/>
      <c r="FC507" s="101"/>
      <c r="FD507" s="101"/>
      <c r="FE507" s="101"/>
      <c r="FF507" s="101"/>
      <c r="FG507" s="101"/>
      <c r="FH507" s="101"/>
      <c r="FI507" s="101"/>
      <c r="FJ507" s="101"/>
      <c r="FK507" s="101"/>
      <c r="FL507" s="101"/>
      <c r="FM507" s="101"/>
      <c r="FN507" s="101"/>
      <c r="FO507" s="101"/>
      <c r="FP507" s="101"/>
      <c r="FQ507" s="101"/>
      <c r="FR507" s="101"/>
      <c r="FS507" s="101"/>
      <c r="FT507" s="101"/>
      <c r="FU507" s="101"/>
      <c r="FV507" s="101"/>
      <c r="FW507" s="101"/>
      <c r="FX507" s="101"/>
      <c r="FY507" s="101"/>
      <c r="FZ507" s="101"/>
      <c r="GA507" s="101"/>
      <c r="GB507" s="101"/>
      <c r="GC507" s="101"/>
      <c r="GD507" s="101"/>
      <c r="GE507" s="101"/>
      <c r="GF507" s="101"/>
      <c r="GG507" s="101"/>
      <c r="GH507" s="101"/>
      <c r="GI507" s="101"/>
      <c r="GJ507" s="101"/>
      <c r="GK507" s="101"/>
      <c r="GL507" s="101"/>
      <c r="GM507" s="101"/>
      <c r="GN507" s="101"/>
      <c r="GO507" s="101"/>
      <c r="GP507" s="101"/>
      <c r="GQ507" s="101"/>
      <c r="GR507" s="101"/>
      <c r="GS507" s="101"/>
      <c r="GT507" s="101"/>
      <c r="GU507" s="101"/>
      <c r="GV507" s="101"/>
      <c r="GW507" s="101"/>
      <c r="GX507" s="101"/>
      <c r="GY507" s="101"/>
      <c r="GZ507" s="101"/>
      <c r="HA507" s="101"/>
      <c r="HB507" s="101"/>
      <c r="HC507" s="101"/>
      <c r="HD507" s="101"/>
      <c r="HE507" s="101"/>
      <c r="HF507" s="101"/>
      <c r="HG507" s="101"/>
      <c r="HH507" s="101"/>
      <c r="HI507" s="101"/>
      <c r="HJ507" s="101"/>
      <c r="HK507" s="101"/>
      <c r="HL507" s="101"/>
      <c r="HM507" s="101"/>
      <c r="HN507" s="101"/>
      <c r="HO507" s="101"/>
      <c r="HP507" s="101"/>
      <c r="HQ507" s="101"/>
      <c r="HR507" s="101"/>
      <c r="HS507" s="101"/>
      <c r="HT507" s="101"/>
      <c r="HU507" s="101"/>
      <c r="HV507" s="101"/>
      <c r="HW507" s="101"/>
      <c r="HX507" s="101"/>
      <c r="HY507" s="101"/>
      <c r="HZ507" s="101"/>
      <c r="IA507" s="101"/>
      <c r="IB507" s="101"/>
      <c r="IC507" s="101"/>
      <c r="ID507" s="101"/>
      <c r="IE507" s="101"/>
      <c r="IF507" s="101"/>
      <c r="IG507" s="101"/>
      <c r="IH507" s="101"/>
      <c r="II507" s="101"/>
      <c r="IJ507" s="101"/>
      <c r="IK507" s="101"/>
      <c r="IL507" s="101"/>
      <c r="IM507" s="101"/>
      <c r="IN507" s="101"/>
      <c r="IO507" s="101"/>
      <c r="IP507" s="101"/>
      <c r="IQ507" s="101"/>
      <c r="IR507" s="101"/>
      <c r="IS507" s="101"/>
      <c r="IT507" s="101"/>
      <c r="IU507" s="101"/>
      <c r="IV507" s="101"/>
      <c r="IW507" s="101"/>
      <c r="IX507" s="101"/>
      <c r="IY507" s="101"/>
      <c r="IZ507" s="101"/>
      <c r="JA507" s="101"/>
      <c r="JB507" s="101"/>
      <c r="JC507" s="101"/>
      <c r="JD507" s="101"/>
      <c r="JE507" s="101"/>
      <c r="JF507" s="101"/>
      <c r="JG507" s="101"/>
      <c r="JH507" s="101"/>
      <c r="JI507" s="101"/>
      <c r="JJ507" s="101"/>
      <c r="JK507" s="101"/>
      <c r="JL507" s="101"/>
      <c r="JM507" s="101"/>
      <c r="JN507" s="101"/>
      <c r="JO507" s="101"/>
      <c r="JP507" s="101"/>
      <c r="JQ507" s="101"/>
      <c r="JR507" s="101"/>
      <c r="JS507" s="101"/>
      <c r="JT507" s="101"/>
      <c r="JU507" s="101"/>
      <c r="JV507" s="101"/>
      <c r="JW507" s="101"/>
      <c r="JX507" s="101"/>
      <c r="JY507" s="101"/>
      <c r="JZ507" s="101"/>
      <c r="KA507" s="101"/>
      <c r="KB507" s="101"/>
      <c r="KC507" s="101"/>
      <c r="KD507" s="101"/>
      <c r="KE507" s="101"/>
      <c r="KF507" s="101"/>
      <c r="KG507" s="101"/>
      <c r="KH507" s="101"/>
      <c r="KI507" s="101"/>
      <c r="KJ507" s="101"/>
      <c r="KK507" s="101"/>
      <c r="KL507" s="101"/>
      <c r="KM507" s="101"/>
      <c r="KN507" s="101"/>
      <c r="KO507" s="101"/>
      <c r="KP507" s="101"/>
      <c r="KQ507" s="101"/>
      <c r="KR507" s="101"/>
      <c r="KS507" s="101"/>
      <c r="KT507" s="101"/>
      <c r="KU507" s="101"/>
      <c r="KV507" s="101"/>
      <c r="KW507" s="101"/>
      <c r="KX507" s="101"/>
      <c r="KY507" s="101"/>
      <c r="KZ507" s="101"/>
      <c r="LA507" s="101"/>
      <c r="LB507" s="101"/>
      <c r="LC507" s="101"/>
      <c r="LD507" s="101"/>
      <c r="LE507" s="101"/>
      <c r="LF507" s="101"/>
      <c r="LG507" s="101"/>
      <c r="LH507" s="101"/>
      <c r="LI507" s="101"/>
      <c r="LJ507" s="101"/>
      <c r="LK507" s="101"/>
      <c r="LL507" s="101"/>
      <c r="LM507" s="101"/>
      <c r="LN507" s="101"/>
      <c r="LO507" s="101"/>
      <c r="LP507" s="101"/>
      <c r="LQ507" s="101"/>
      <c r="LR507" s="101"/>
      <c r="LS507" s="101"/>
      <c r="LT507" s="101"/>
      <c r="LU507" s="101"/>
      <c r="LV507" s="101"/>
      <c r="LW507" s="101"/>
      <c r="LX507" s="101"/>
      <c r="LY507" s="101"/>
      <c r="LZ507" s="101"/>
      <c r="MA507" s="101"/>
      <c r="MB507" s="101"/>
      <c r="MC507" s="101"/>
      <c r="MD507" s="101"/>
      <c r="ME507" s="101"/>
      <c r="MF507" s="101"/>
      <c r="MG507" s="101"/>
      <c r="MH507" s="101"/>
      <c r="MI507" s="101"/>
      <c r="MJ507" s="101"/>
      <c r="MK507" s="101"/>
      <c r="ML507" s="101"/>
      <c r="MM507" s="101"/>
      <c r="MN507" s="101"/>
      <c r="MO507" s="101"/>
      <c r="MP507" s="101"/>
      <c r="MQ507" s="101"/>
      <c r="MR507" s="101"/>
      <c r="MS507" s="101"/>
      <c r="MT507" s="101"/>
      <c r="MU507" s="101"/>
      <c r="MV507" s="101"/>
      <c r="MW507" s="101"/>
      <c r="MX507" s="101"/>
      <c r="MY507" s="101"/>
      <c r="MZ507" s="101"/>
      <c r="NA507" s="101"/>
      <c r="NB507" s="101"/>
      <c r="NC507" s="101"/>
      <c r="ND507" s="101"/>
      <c r="NE507" s="101"/>
      <c r="NF507" s="101"/>
      <c r="NG507" s="101"/>
      <c r="NH507" s="101"/>
      <c r="NI507" s="101"/>
      <c r="NJ507" s="101"/>
      <c r="NK507" s="101"/>
      <c r="NL507" s="101"/>
      <c r="NM507" s="101"/>
      <c r="NN507" s="101"/>
      <c r="NO507" s="101"/>
      <c r="NP507" s="101"/>
      <c r="NQ507" s="101"/>
      <c r="NR507" s="101"/>
      <c r="NS507" s="101"/>
      <c r="NT507" s="101"/>
      <c r="NU507" s="101"/>
      <c r="NV507" s="101"/>
      <c r="NW507" s="101"/>
      <c r="NX507" s="101"/>
      <c r="NY507" s="101"/>
      <c r="NZ507" s="101"/>
      <c r="OA507" s="101"/>
      <c r="OB507" s="101"/>
      <c r="OC507" s="101"/>
      <c r="OD507" s="101"/>
      <c r="OE507" s="101"/>
      <c r="OF507" s="101"/>
      <c r="OG507" s="101"/>
      <c r="OH507" s="101"/>
      <c r="OI507" s="101"/>
      <c r="OJ507" s="101"/>
      <c r="OK507" s="101"/>
      <c r="OL507" s="101"/>
      <c r="OM507" s="101"/>
      <c r="ON507" s="101"/>
      <c r="OO507" s="101"/>
      <c r="OP507" s="101"/>
      <c r="OQ507" s="101"/>
      <c r="OR507" s="101"/>
      <c r="OS507" s="101"/>
      <c r="OT507" s="101"/>
      <c r="OU507" s="101"/>
      <c r="OV507" s="101"/>
      <c r="OW507" s="101"/>
      <c r="OX507" s="101"/>
      <c r="OY507" s="101"/>
      <c r="OZ507" s="101"/>
      <c r="PA507" s="101"/>
      <c r="PB507" s="101"/>
      <c r="PC507" s="101"/>
      <c r="PD507" s="101"/>
      <c r="PE507" s="101"/>
      <c r="PF507" s="101"/>
      <c r="PG507" s="101"/>
      <c r="PH507" s="101"/>
      <c r="PI507" s="101"/>
      <c r="PJ507" s="101"/>
      <c r="PK507" s="101"/>
      <c r="PL507" s="101"/>
      <c r="PM507" s="101"/>
      <c r="PN507" s="101"/>
      <c r="PO507" s="101"/>
      <c r="PP507" s="101"/>
      <c r="PQ507" s="101"/>
      <c r="PR507" s="101"/>
      <c r="PS507" s="101"/>
      <c r="PT507" s="101"/>
      <c r="PU507" s="101"/>
      <c r="PV507" s="101"/>
      <c r="PW507" s="101"/>
      <c r="PX507" s="101"/>
      <c r="PY507" s="101"/>
      <c r="PZ507" s="101"/>
      <c r="QA507" s="101"/>
      <c r="QB507" s="101"/>
      <c r="QC507" s="101"/>
      <c r="QD507" s="101"/>
      <c r="QE507" s="101"/>
      <c r="QF507" s="101"/>
      <c r="QG507" s="101"/>
      <c r="QH507" s="101"/>
      <c r="QI507" s="101"/>
      <c r="QJ507" s="101"/>
      <c r="QK507" s="101"/>
      <c r="QL507" s="101"/>
      <c r="QM507" s="101"/>
      <c r="QN507" s="101"/>
      <c r="QO507" s="101"/>
      <c r="QP507" s="101"/>
      <c r="QQ507" s="101"/>
      <c r="QR507" s="101"/>
      <c r="QS507" s="101"/>
      <c r="QT507" s="101"/>
      <c r="QU507" s="101"/>
    </row>
    <row r="508" spans="1:463" ht="15" customHeight="1" outlineLevel="1">
      <c r="H508" s="4"/>
    </row>
    <row r="509" spans="1:463" ht="15" customHeight="1" outlineLevel="1">
      <c r="B509" s="1" t="s">
        <v>660</v>
      </c>
      <c r="C509" s="1"/>
      <c r="H509" s="4"/>
    </row>
    <row r="510" spans="1:463" ht="15" customHeight="1" outlineLevel="1">
      <c r="C510" s="3" t="s">
        <v>628</v>
      </c>
      <c r="E510" s="50" t="s">
        <v>95</v>
      </c>
      <c r="H510" s="66">
        <f ca="1">SUM(I510:QJ510)</f>
        <v>29687160.233187515</v>
      </c>
      <c r="I510" s="51">
        <f t="shared" ref="I510:AL510" si="1776">IF(I26=1,I461, 0)</f>
        <v>0</v>
      </c>
      <c r="J510" s="51">
        <f t="shared" si="1776"/>
        <v>0</v>
      </c>
      <c r="K510" s="51">
        <f t="shared" si="1776"/>
        <v>0</v>
      </c>
      <c r="L510" s="51">
        <f t="shared" si="1776"/>
        <v>0</v>
      </c>
      <c r="M510" s="51">
        <f t="shared" si="1776"/>
        <v>0</v>
      </c>
      <c r="N510" s="51">
        <f t="shared" si="1776"/>
        <v>0</v>
      </c>
      <c r="O510" s="51">
        <f t="shared" si="1776"/>
        <v>0</v>
      </c>
      <c r="P510" s="51">
        <f t="shared" si="1776"/>
        <v>0</v>
      </c>
      <c r="Q510" s="51">
        <f t="shared" si="1776"/>
        <v>0</v>
      </c>
      <c r="R510" s="51">
        <f t="shared" si="1776"/>
        <v>0</v>
      </c>
      <c r="S510" s="51">
        <f t="shared" si="1776"/>
        <v>0</v>
      </c>
      <c r="T510" s="51">
        <f t="shared" si="1776"/>
        <v>0</v>
      </c>
      <c r="U510" s="51">
        <f t="shared" si="1776"/>
        <v>0</v>
      </c>
      <c r="V510" s="51">
        <f t="shared" si="1776"/>
        <v>0</v>
      </c>
      <c r="W510" s="51">
        <f t="shared" si="1776"/>
        <v>0</v>
      </c>
      <c r="X510" s="51">
        <f t="shared" si="1776"/>
        <v>0</v>
      </c>
      <c r="Y510" s="51">
        <f t="shared" si="1776"/>
        <v>0</v>
      </c>
      <c r="Z510" s="51">
        <f t="shared" si="1776"/>
        <v>0</v>
      </c>
      <c r="AA510" s="51">
        <f t="shared" si="1776"/>
        <v>0</v>
      </c>
      <c r="AB510" s="51">
        <f t="shared" si="1776"/>
        <v>0</v>
      </c>
      <c r="AC510" s="51">
        <f t="shared" si="1776"/>
        <v>0</v>
      </c>
      <c r="AD510" s="51">
        <f t="shared" si="1776"/>
        <v>0</v>
      </c>
      <c r="AE510" s="51">
        <f t="shared" si="1776"/>
        <v>0</v>
      </c>
      <c r="AF510" s="51">
        <f t="shared" si="1776"/>
        <v>0</v>
      </c>
      <c r="AG510" s="51">
        <f t="shared" si="1776"/>
        <v>0</v>
      </c>
      <c r="AH510" s="51">
        <f t="shared" si="1776"/>
        <v>0</v>
      </c>
      <c r="AI510" s="51">
        <f t="shared" si="1776"/>
        <v>0</v>
      </c>
      <c r="AJ510" s="51">
        <f t="shared" si="1776"/>
        <v>0</v>
      </c>
      <c r="AK510" s="51">
        <f t="shared" si="1776"/>
        <v>0</v>
      </c>
      <c r="AL510" s="51">
        <f t="shared" si="1776"/>
        <v>0</v>
      </c>
      <c r="AM510" s="51">
        <v>0</v>
      </c>
      <c r="AN510" s="51">
        <f>IF(AN26=1,AN461, 0)</f>
        <v>0</v>
      </c>
      <c r="AO510" s="51">
        <f>IF(AO26=1,AO461, 0)</f>
        <v>0</v>
      </c>
      <c r="AP510" s="51">
        <f ca="1">AP461+AO461+AN461</f>
        <v>522362.83590134571</v>
      </c>
      <c r="AQ510" s="51">
        <f>IF(AQ26=1,AQ461, 0)</f>
        <v>0</v>
      </c>
      <c r="AR510" s="51">
        <f>IF(AR26=1,AR461, 0)</f>
        <v>0</v>
      </c>
      <c r="AS510" s="51">
        <f ca="1">AS461+AR461+AQ461</f>
        <v>353553.23934449191</v>
      </c>
      <c r="AT510" s="51">
        <f>IF(AT26=1,AT461, 0)</f>
        <v>0</v>
      </c>
      <c r="AU510" s="51">
        <f>IF(AU26=1,AU461, 0)</f>
        <v>0</v>
      </c>
      <c r="AV510" s="51">
        <f ca="1">AV461+AU461+AT461</f>
        <v>160960.21529566089</v>
      </c>
      <c r="AW510" s="51">
        <f>IF(AW26=1,AW461, 0)</f>
        <v>0</v>
      </c>
      <c r="AX510" s="51">
        <f>IF(AX26=1,AX461, 0)</f>
        <v>0</v>
      </c>
      <c r="AY510" s="51">
        <f ca="1">AY461+AX461+AW461</f>
        <v>378725.5109034715</v>
      </c>
      <c r="AZ510" s="51">
        <f>IF(AZ26=1,AZ461, 0)</f>
        <v>0</v>
      </c>
      <c r="BA510" s="51">
        <f>IF(BA26=1,BA461, 0)</f>
        <v>0</v>
      </c>
      <c r="BB510" s="51">
        <f ca="1">BB461+BA461+AZ461</f>
        <v>520486.30669395218</v>
      </c>
      <c r="BC510" s="51">
        <f>IF(BC26=1,BC461, 0)</f>
        <v>0</v>
      </c>
      <c r="BD510" s="51">
        <f>IF(BD26=1,BD461, 0)</f>
        <v>0</v>
      </c>
      <c r="BE510" s="51">
        <f ca="1">BE461+BD461+BC461</f>
        <v>346952.61907506286</v>
      </c>
      <c r="BF510" s="51">
        <f>IF(BF26=1,BF461, 0)</f>
        <v>0</v>
      </c>
      <c r="BG510" s="51">
        <f>IF(BG26=1,BG461, 0)</f>
        <v>0</v>
      </c>
      <c r="BH510" s="51">
        <f ca="1">BH461+BG461+BF461</f>
        <v>158128.71034086152</v>
      </c>
      <c r="BI510" s="51">
        <f>IF(BI26=1,BI461, 0)</f>
        <v>0</v>
      </c>
      <c r="BJ510" s="51">
        <f>IF(BJ26=1,BJ461, 0)</f>
        <v>0</v>
      </c>
      <c r="BK510" s="51">
        <f ca="1">BK461+BJ461+BI461</f>
        <v>379063.44416483934</v>
      </c>
      <c r="BL510" s="51">
        <f>IF(BL26=1,BL461, 0)</f>
        <v>0</v>
      </c>
      <c r="BM510" s="51">
        <f>IF(BM26=1,BM461, 0)</f>
        <v>0</v>
      </c>
      <c r="BN510" s="51">
        <f ca="1">BN461+BM461+BL461</f>
        <v>521801.26384530496</v>
      </c>
      <c r="BO510" s="51">
        <f>IF(BO26=1,BO461, 0)</f>
        <v>0</v>
      </c>
      <c r="BP510" s="51">
        <f>IF(BP26=1,BP461, 0)</f>
        <v>0</v>
      </c>
      <c r="BQ510" s="51">
        <f ca="1">BQ461+BP461+BO461</f>
        <v>343054.53371374728</v>
      </c>
      <c r="BR510" s="51">
        <f>IF(BR26=1,BR461, 0)</f>
        <v>0</v>
      </c>
      <c r="BS510" s="51">
        <f>IF(BS26=1,BS461, 0)</f>
        <v>0</v>
      </c>
      <c r="BT510" s="51">
        <f ca="1">BT461+BS461+BR461</f>
        <v>155205.8702172458</v>
      </c>
      <c r="BU510" s="51">
        <f>IF(BU26=1,BU461, 0)</f>
        <v>0</v>
      </c>
      <c r="BV510" s="51">
        <f>IF(BV26=1,BV461, 0)</f>
        <v>0</v>
      </c>
      <c r="BW510" s="51">
        <f ca="1">BW461+BV461+BU461</f>
        <v>379215.54140453006</v>
      </c>
      <c r="BX510" s="51">
        <f>IF(BX26=1,BX461, 0)</f>
        <v>0</v>
      </c>
      <c r="BY510" s="51">
        <f>IF(BY26=1,BY461, 0)</f>
        <v>0</v>
      </c>
      <c r="BZ510" s="51">
        <f ca="1">BZ461+BY461+BX461</f>
        <v>521973.48070563644</v>
      </c>
      <c r="CA510" s="51">
        <f>IF(CA26=1,CA461, 0)</f>
        <v>0</v>
      </c>
      <c r="CB510" s="51">
        <f>IF(CB26=1,CB461, 0)</f>
        <v>0</v>
      </c>
      <c r="CC510" s="51">
        <f ca="1">CC461+CB461+CA461</f>
        <v>338599.82820351695</v>
      </c>
      <c r="CD510" s="51">
        <f>IF(CD26=1,CD461, 0)</f>
        <v>0</v>
      </c>
      <c r="CE510" s="51">
        <f>IF(CE26=1,CE461, 0)</f>
        <v>0</v>
      </c>
      <c r="CF510" s="51">
        <f ca="1">CF461+CE461+CD461</f>
        <v>151662.43416977423</v>
      </c>
      <c r="CG510" s="51">
        <f>IF(CG26=1,CG461, 0)</f>
        <v>0</v>
      </c>
      <c r="CH510" s="51">
        <f>IF(CH26=1,CH461, 0)</f>
        <v>0</v>
      </c>
      <c r="CI510" s="51">
        <f ca="1">CI461+CH461+CG461</f>
        <v>379282.13901585364</v>
      </c>
      <c r="CJ510" s="51">
        <f>IF(CJ26=1,CJ461, 0)</f>
        <v>0</v>
      </c>
      <c r="CK510" s="51">
        <f>IF(CK26=1,CK461, 0)</f>
        <v>0</v>
      </c>
      <c r="CL510" s="51">
        <f ca="1">CL461+CK461+CJ461</f>
        <v>519696.95807581017</v>
      </c>
      <c r="CM510" s="51">
        <f>IF(CM26=1,CM461, 0)</f>
        <v>0</v>
      </c>
      <c r="CN510" s="51">
        <f>IF(CN26=1,CN461, 0)</f>
        <v>0</v>
      </c>
      <c r="CO510" s="51">
        <f ca="1">CO461+CN461+CM461</f>
        <v>334556.54090094595</v>
      </c>
      <c r="CP510" s="51">
        <f>IF(CP26=1,CP461, 0)</f>
        <v>0</v>
      </c>
      <c r="CQ510" s="51">
        <f>IF(CQ26=1,CQ461, 0)</f>
        <v>0</v>
      </c>
      <c r="CR510" s="51">
        <f ca="1">CR461+CQ461+CP461</f>
        <v>149038.89223170353</v>
      </c>
      <c r="CS510" s="51">
        <f>IF(CS26=1,CS461, 0)</f>
        <v>0</v>
      </c>
      <c r="CT510" s="51">
        <f>IF(CT26=1,CT461, 0)</f>
        <v>0</v>
      </c>
      <c r="CU510" s="51">
        <f ca="1">CU461+CT461+CS461</f>
        <v>379430.11799702176</v>
      </c>
      <c r="CV510" s="51">
        <f>IF(CV26=1,CV461, 0)</f>
        <v>0</v>
      </c>
      <c r="CW510" s="51">
        <f>IF(CW26=1,CW461, 0)</f>
        <v>0</v>
      </c>
      <c r="CX510" s="51">
        <f ca="1">CX461+CW461+CV461</f>
        <v>517483.17752040713</v>
      </c>
      <c r="CY510" s="51">
        <f>IF(CY26=1,CY461, 0)</f>
        <v>0</v>
      </c>
      <c r="CZ510" s="51">
        <f>IF(CZ26=1,CZ461, 0)</f>
        <v>0</v>
      </c>
      <c r="DA510" s="51">
        <f ca="1">DA461+CZ461+CY461</f>
        <v>330098.98873379081</v>
      </c>
      <c r="DB510" s="51">
        <f>IF(DB26=1,DB461, 0)</f>
        <v>0</v>
      </c>
      <c r="DC510" s="51">
        <f>IF(DC26=1,DC461, 0)</f>
        <v>0</v>
      </c>
      <c r="DD510" s="51">
        <f ca="1">DD461+DC461+DB461</f>
        <v>146168.65885942872</v>
      </c>
      <c r="DE510" s="51">
        <f>IF(DE26=1,DE461, 0)</f>
        <v>0</v>
      </c>
      <c r="DF510" s="51">
        <f>IF(DF26=1,DF461, 0)</f>
        <v>0</v>
      </c>
      <c r="DG510" s="51">
        <f ca="1">DG461+DF461+DE461</f>
        <v>377414.49534322851</v>
      </c>
      <c r="DH510" s="51">
        <f>IF(DH26=1,DH461, 0)</f>
        <v>0</v>
      </c>
      <c r="DI510" s="51">
        <f>IF(DI26=1,DI461, 0)</f>
        <v>0</v>
      </c>
      <c r="DJ510" s="51">
        <f ca="1">DJ461+DI461+DH461</f>
        <v>512740.25631553837</v>
      </c>
      <c r="DK510" s="51">
        <f>IF(DK26=1,DK461, 0)</f>
        <v>0</v>
      </c>
      <c r="DL510" s="51">
        <f>IF(DL26=1,DL461, 0)</f>
        <v>0</v>
      </c>
      <c r="DM510" s="51">
        <f ca="1">DM461+DL461+DK461</f>
        <v>325506.27374406194</v>
      </c>
      <c r="DN510" s="51">
        <f>IF(DN26=1,DN461, 0)</f>
        <v>0</v>
      </c>
      <c r="DO510" s="51">
        <f>IF(DO26=1,DO461, 0)</f>
        <v>0</v>
      </c>
      <c r="DP510" s="51">
        <f ca="1">DP461+DO461+DN461</f>
        <v>143314.85766620614</v>
      </c>
      <c r="DQ510" s="51">
        <f>IF(DQ26=1,DQ461, 0)</f>
        <v>0</v>
      </c>
      <c r="DR510" s="51">
        <f>IF(DR26=1,DR461, 0)</f>
        <v>0</v>
      </c>
      <c r="DS510" s="51">
        <f ca="1">DS461+DR461+DQ461</f>
        <v>375442.0953199137</v>
      </c>
      <c r="DT510" s="51">
        <f>IF(DT26=1,DT461, 0)</f>
        <v>0</v>
      </c>
      <c r="DU510" s="51">
        <f>IF(DU26=1,DU461, 0)</f>
        <v>0</v>
      </c>
      <c r="DV510" s="51">
        <f ca="1">DV461+DU461+DT461</f>
        <v>507840.88231686153</v>
      </c>
      <c r="DW510" s="51">
        <f>IF(DW26=1,DW461, 0)</f>
        <v>0</v>
      </c>
      <c r="DX510" s="51">
        <f>IF(DX26=1,DX461, 0)</f>
        <v>0</v>
      </c>
      <c r="DY510" s="51">
        <f ca="1">DY461+DX461+DW461</f>
        <v>320947.99395669822</v>
      </c>
      <c r="DZ510" s="51">
        <f>IF(DZ26=1,DZ461, 0)</f>
        <v>0</v>
      </c>
      <c r="EA510" s="51">
        <f>IF(EA26=1,EA461, 0)</f>
        <v>0</v>
      </c>
      <c r="EB510" s="51">
        <f ca="1">EB461+EA461+DZ461</f>
        <v>140209.68192665104</v>
      </c>
      <c r="EC510" s="51">
        <f>IF(EC26=1,EC461, 0)</f>
        <v>0</v>
      </c>
      <c r="ED510" s="51">
        <f>IF(ED26=1,ED461, 0)</f>
        <v>0</v>
      </c>
      <c r="EE510" s="51">
        <f ca="1">EE461+ED461+EC461</f>
        <v>373508.25472143985</v>
      </c>
      <c r="EF510" s="51">
        <f>IF(EF26=1,EF461, 0)</f>
        <v>0</v>
      </c>
      <c r="EG510" s="51">
        <f>IF(EG26=1,EG461, 0)</f>
        <v>0</v>
      </c>
      <c r="EH510" s="51">
        <f ca="1">EH461+EG461+EF461</f>
        <v>502993.75633179309</v>
      </c>
      <c r="EI510" s="51">
        <f>IF(EI26=1,EI461, 0)</f>
        <v>0</v>
      </c>
      <c r="EJ510" s="51">
        <f>IF(EJ26=1,EJ461, 0)</f>
        <v>0</v>
      </c>
      <c r="EK510" s="51">
        <f ca="1">EK461+EJ461+EI461</f>
        <v>316423.41652778891</v>
      </c>
      <c r="EL510" s="51">
        <f>IF(EL26=1,EL461, 0)</f>
        <v>0</v>
      </c>
      <c r="EM510" s="51">
        <f>IF(EM26=1,EM461, 0)</f>
        <v>0</v>
      </c>
      <c r="EN510" s="51">
        <f ca="1">EN461+EM461+EL461</f>
        <v>137654.30686365484</v>
      </c>
      <c r="EO510" s="51">
        <f>IF(EO26=1,EO461, 0)</f>
        <v>0</v>
      </c>
      <c r="EP510" s="51">
        <f>IF(EP26=1,EP461, 0)</f>
        <v>0</v>
      </c>
      <c r="EQ510" s="51">
        <f ca="1">EQ461+EP461+EO461</f>
        <v>371612.49665604107</v>
      </c>
      <c r="ER510" s="51">
        <f>IF(ER26=1,ER461, 0)</f>
        <v>0</v>
      </c>
      <c r="ES510" s="51">
        <f>IF(ES26=1,ES461, 0)</f>
        <v>0</v>
      </c>
      <c r="ET510" s="51">
        <f ca="1">ET461+ES461+ER461</f>
        <v>498206.33959256648</v>
      </c>
      <c r="EU510" s="51">
        <f>IF(EU26=1,EU461, 0)</f>
        <v>0</v>
      </c>
      <c r="EV510" s="51">
        <f>IF(EV26=1,EV461, 0)</f>
        <v>0</v>
      </c>
      <c r="EW510" s="51">
        <f ca="1">EW461+EV461+EU461</f>
        <v>311520.36217997724</v>
      </c>
      <c r="EX510" s="51">
        <f>IF(EX26=1,EX461, 0)</f>
        <v>0</v>
      </c>
      <c r="EY510" s="51">
        <f>IF(EY26=1,EY461, 0)</f>
        <v>0</v>
      </c>
      <c r="EZ510" s="51">
        <f ca="1">EZ461+EY461+EX461</f>
        <v>134846.4213900344</v>
      </c>
      <c r="FA510" s="51">
        <f>IF(FA26=1,FA461, 0)</f>
        <v>0</v>
      </c>
      <c r="FB510" s="51">
        <f>IF(FB26=1,FB461, 0)</f>
        <v>0</v>
      </c>
      <c r="FC510" s="51">
        <f ca="1">FC461+FB461+FA461</f>
        <v>369754.3409905819</v>
      </c>
      <c r="FD510" s="51">
        <f>IF(FD26=1,FD461, 0)</f>
        <v>0</v>
      </c>
      <c r="FE510" s="51">
        <f>IF(FE26=1,FE461, 0)</f>
        <v>0</v>
      </c>
      <c r="FF510" s="51">
        <f ca="1">FF461+FE461+FD461</f>
        <v>493476.61936468963</v>
      </c>
      <c r="FG510" s="51">
        <f>IF(FG26=1,FG461, 0)</f>
        <v>0</v>
      </c>
      <c r="FH510" s="51">
        <f>IF(FH26=1,FH461, 0)</f>
        <v>0</v>
      </c>
      <c r="FI510" s="51">
        <f ca="1">FI461+FH461+FG461</f>
        <v>306300.25158610032</v>
      </c>
      <c r="FJ510" s="51">
        <f>IF(FJ26=1,FJ461, 0)</f>
        <v>0</v>
      </c>
      <c r="FK510" s="51">
        <f>IF(FK26=1,FK461, 0)</f>
        <v>0</v>
      </c>
      <c r="FL510" s="51">
        <f ca="1">FL461+FK461+FJ461</f>
        <v>132074.35697592923</v>
      </c>
      <c r="FM510" s="51">
        <f>IF(FM26=1,FM461, 0)</f>
        <v>0</v>
      </c>
      <c r="FN510" s="51">
        <f>IF(FN26=1,FN461, 0)</f>
        <v>0</v>
      </c>
      <c r="FO510" s="51">
        <f ca="1">FO461+FN461+FM461</f>
        <v>366850.25064984203</v>
      </c>
      <c r="FP510" s="51">
        <f>IF(FP26=1,FP461, 0)</f>
        <v>0</v>
      </c>
      <c r="FQ510" s="51">
        <f>IF(FQ26=1,FQ461, 0)</f>
        <v>0</v>
      </c>
      <c r="FR510" s="51">
        <f ca="1">FR461+FQ461+FP461</f>
        <v>488796.83822196291</v>
      </c>
      <c r="FS510" s="51">
        <f>IF(FS26=1,FS461, 0)</f>
        <v>0</v>
      </c>
      <c r="FT510" s="51">
        <f>IF(FT26=1,FT461, 0)</f>
        <v>0</v>
      </c>
      <c r="FU510" s="51">
        <f ca="1">FU461+FT461+FS461</f>
        <v>301111.62871996732</v>
      </c>
      <c r="FV510" s="51">
        <f>IF(FV26=1,FV461, 0)</f>
        <v>0</v>
      </c>
      <c r="FW510" s="51">
        <f>IF(FW26=1,FW461, 0)</f>
        <v>0</v>
      </c>
      <c r="FX510" s="51">
        <f ca="1">FX461+FW461+FV461</f>
        <v>129069.14735079522</v>
      </c>
      <c r="FY510" s="51">
        <f>IF(FY26=1,FY461, 0)</f>
        <v>0</v>
      </c>
      <c r="FZ510" s="51">
        <f>IF(FZ26=1,FZ461, 0)</f>
        <v>0</v>
      </c>
      <c r="GA510" s="51">
        <f ca="1">GA461+FZ461+FY461</f>
        <v>362785.17670476926</v>
      </c>
      <c r="GB510" s="51">
        <f>IF(GB26=1,GB461, 0)</f>
        <v>0</v>
      </c>
      <c r="GC510" s="51">
        <f>IF(GC26=1,GC461, 0)</f>
        <v>0</v>
      </c>
      <c r="GD510" s="51">
        <f ca="1">GD461+GC461+GB461</f>
        <v>484166.22361356067</v>
      </c>
      <c r="GE510" s="51">
        <f>IF(GE26=1,GE461, 0)</f>
        <v>0</v>
      </c>
      <c r="GF510" s="51">
        <f>IF(GF26=1,GF461, 0)</f>
        <v>0</v>
      </c>
      <c r="GG510" s="51">
        <f ca="1">GG461+GF461+GE461</f>
        <v>295953.66936849355</v>
      </c>
      <c r="GH510" s="51">
        <f>IF(GH26=1,GH461, 0)</f>
        <v>0</v>
      </c>
      <c r="GI510" s="51">
        <f>IF(GI26=1,GI461, 0)</f>
        <v>0</v>
      </c>
      <c r="GJ510" s="51">
        <f ca="1">GJ461+GI461+GH461</f>
        <v>126618.27423376249</v>
      </c>
      <c r="GK510" s="51">
        <f>IF(GK26=1,GK461, 0)</f>
        <v>0</v>
      </c>
      <c r="GL510" s="51">
        <f>IF(GL26=1,GL461, 0)</f>
        <v>0</v>
      </c>
      <c r="GM510" s="51">
        <f ca="1">GM461+GL461+GK461</f>
        <v>358763.70897124568</v>
      </c>
      <c r="GN510" s="51">
        <f>IF(GN26=1,GN461, 0)</f>
        <v>0</v>
      </c>
      <c r="GO510" s="51">
        <f>IF(GO26=1,GO461, 0)</f>
        <v>0</v>
      </c>
      <c r="GP510" s="51">
        <f ca="1">GP461+GO461+GN461</f>
        <v>479217.76844659157</v>
      </c>
      <c r="GQ510" s="51">
        <f>IF(GQ26=1,GQ461, 0)</f>
        <v>0</v>
      </c>
      <c r="GR510" s="51">
        <f>IF(GR26=1,GR461, 0)</f>
        <v>0</v>
      </c>
      <c r="GS510" s="51">
        <f ca="1">GS461+GR461+GQ461</f>
        <v>290825.54476462561</v>
      </c>
      <c r="GT510" s="51">
        <f>IF(GT26=1,GT461, 0)</f>
        <v>0</v>
      </c>
      <c r="GU510" s="51">
        <f>IF(GU26=1,GU461, 0)</f>
        <v>0</v>
      </c>
      <c r="GV510" s="51">
        <f ca="1">GV461+GU461+GT461</f>
        <v>123909.12172690214</v>
      </c>
      <c r="GW510" s="51">
        <f>IF(GW26=1,GW461, 0)</f>
        <v>0</v>
      </c>
      <c r="GX510" s="51">
        <f>IF(GX26=1,GX461, 0)</f>
        <v>0</v>
      </c>
      <c r="GY510" s="51">
        <f ca="1">GY461+GX461+GW461</f>
        <v>354787.97240601358</v>
      </c>
      <c r="GZ510" s="51">
        <f>IF(GZ26=1,GZ461, 0)</f>
        <v>0</v>
      </c>
      <c r="HA510" s="51">
        <f>IF(HA26=1,HA461, 0)</f>
        <v>0</v>
      </c>
      <c r="HB510" s="51">
        <f ca="1">HB461+HA461+GZ461</f>
        <v>473808.32646716479</v>
      </c>
      <c r="HC510" s="51">
        <f>IF(HC26=1,HC461, 0)</f>
        <v>0</v>
      </c>
      <c r="HD510" s="51">
        <f>IF(HD26=1,HD461, 0)</f>
        <v>0</v>
      </c>
      <c r="HE510" s="51">
        <f ca="1">HE461+HD461+HC461</f>
        <v>285726.42131382163</v>
      </c>
      <c r="HF510" s="51">
        <f>IF(HF26=1,HF461, 0)</f>
        <v>0</v>
      </c>
      <c r="HG510" s="51">
        <f>IF(HG26=1,HG461, 0)</f>
        <v>0</v>
      </c>
      <c r="HH510" s="51">
        <f ca="1">HH461+HG461+HF461</f>
        <v>121211.76778133036</v>
      </c>
      <c r="HI510" s="51">
        <f>IF(HI26=1,HI461, 0)</f>
        <v>0</v>
      </c>
      <c r="HJ510" s="51">
        <f>IF(HJ26=1,HJ461, 0)</f>
        <v>0</v>
      </c>
      <c r="HK510" s="51">
        <f ca="1">HK461+HJ461+HI461</f>
        <v>350847.06803470536</v>
      </c>
      <c r="HL510" s="51">
        <f>IF(HL26=1,HL461, 0)</f>
        <v>0</v>
      </c>
      <c r="HM510" s="51">
        <f>IF(HM26=1,HM461, 0)</f>
        <v>0</v>
      </c>
      <c r="HN510" s="51">
        <f ca="1">HN461+HM461+HL461</f>
        <v>468188.43884342362</v>
      </c>
      <c r="HO510" s="51">
        <f>IF(HO26=1,HO461, 0)</f>
        <v>0</v>
      </c>
      <c r="HP510" s="51">
        <f>IF(HP26=1,HP461, 0)</f>
        <v>0</v>
      </c>
      <c r="HQ510" s="51">
        <f ca="1">HQ461+HP461+HO461</f>
        <v>280655.46031528339</v>
      </c>
      <c r="HR510" s="51">
        <f>IF(HR26=1,HR461, 0)</f>
        <v>0</v>
      </c>
      <c r="HS510" s="51">
        <f>IF(HS26=1,HS461, 0)</f>
        <v>0</v>
      </c>
      <c r="HT510" s="51">
        <f ca="1">HT461+HS461+HR461</f>
        <v>118251.63925229054</v>
      </c>
      <c r="HU510" s="51">
        <f>IF(HU26=1,HU461, 0)</f>
        <v>0</v>
      </c>
      <c r="HV510" s="51">
        <f>IF(HV26=1,HV461, 0)</f>
        <v>0</v>
      </c>
      <c r="HW510" s="51">
        <f ca="1">HW461+HV461+HU461</f>
        <v>346940.26610824664</v>
      </c>
      <c r="HX510" s="51">
        <f>IF(HX26=1,HX461, 0)</f>
        <v>0</v>
      </c>
      <c r="HY510" s="51">
        <f>IF(HY26=1,HY461, 0)</f>
        <v>0</v>
      </c>
      <c r="HZ510" s="51">
        <f ca="1">HZ461+HY461+HX461</f>
        <v>462056.28863185237</v>
      </c>
      <c r="IA510" s="51">
        <f>IF(IA26=1,IA461, 0)</f>
        <v>0</v>
      </c>
      <c r="IB510" s="51">
        <f>IF(IB26=1,IB461, 0)</f>
        <v>0</v>
      </c>
      <c r="IC510" s="51">
        <f ca="1">IC461+IB461+IA461</f>
        <v>275611.8176777953</v>
      </c>
      <c r="ID510" s="51">
        <f>IF(ID26=1,ID461, 0)</f>
        <v>0</v>
      </c>
      <c r="IE510" s="51">
        <f>IF(IE26=1,IE461, 0)</f>
        <v>0</v>
      </c>
      <c r="IF510" s="51">
        <f ca="1">IF461+IE461+ID461</f>
        <v>115850.03173699556</v>
      </c>
      <c r="IG510" s="51">
        <f>IF(IG26=1,IG461, 0)</f>
        <v>0</v>
      </c>
      <c r="IH510" s="51">
        <f>IF(IH26=1,IH461, 0)</f>
        <v>0</v>
      </c>
      <c r="II510" s="51">
        <f ca="1">II461+IH461+IG461</f>
        <v>343068.08286690072</v>
      </c>
      <c r="IJ510" s="51">
        <f>IF(IJ26=1,IJ461, 0)</f>
        <v>0</v>
      </c>
      <c r="IK510" s="51">
        <f>IF(IK26=1,IK461, 0)</f>
        <v>0</v>
      </c>
      <c r="IL510" s="51">
        <f ca="1">IL461+IK461+IJ461</f>
        <v>455906.70350718324</v>
      </c>
      <c r="IM510" s="51">
        <f>IF(IM26=1,IM461, 0)</f>
        <v>0</v>
      </c>
      <c r="IN510" s="51">
        <f>IF(IN26=1,IN461, 0)</f>
        <v>0</v>
      </c>
      <c r="IO510" s="51">
        <f ca="1">IO461+IN461+IM461</f>
        <v>270601.46504139109</v>
      </c>
      <c r="IP510" s="51">
        <f>IF(IP26=1,IP461, 0)</f>
        <v>0</v>
      </c>
      <c r="IQ510" s="51">
        <f>IF(IQ26=1,IQ461, 0)</f>
        <v>0</v>
      </c>
      <c r="IR510" s="51">
        <f ca="1">IR461+IQ461+IP461</f>
        <v>112843.81689556953</v>
      </c>
      <c r="IS510" s="51">
        <f>IF(IS26=1,IS461, 0)</f>
        <v>0</v>
      </c>
      <c r="IT510" s="51">
        <f>IF(IT26=1,IT461, 0)</f>
        <v>0</v>
      </c>
      <c r="IU510" s="51">
        <f ca="1">IU461+IT461+IS461</f>
        <v>339219.48001365014</v>
      </c>
      <c r="IV510" s="51">
        <f>IF(IV26=1,IV461, 0)</f>
        <v>0</v>
      </c>
      <c r="IW510" s="51">
        <f>IF(IW26=1,IW461, 0)</f>
        <v>0</v>
      </c>
      <c r="IX510" s="51">
        <f ca="1">IX461+IW461+IV461</f>
        <v>449083.42606725765</v>
      </c>
      <c r="IY510" s="51">
        <f>IF(IY26=1,IY461, 0)</f>
        <v>0</v>
      </c>
      <c r="IZ510" s="51">
        <f>IF(IZ26=1,IZ461, 0)</f>
        <v>0</v>
      </c>
      <c r="JA510" s="51">
        <f ca="1">JA461+IZ461+IY461</f>
        <v>240743.76830469776</v>
      </c>
      <c r="JB510" s="51">
        <f>IF(JB26=1,JB461, 0)</f>
        <v>0</v>
      </c>
      <c r="JC510" s="51">
        <f>IF(JC26=1,JC461, 0)</f>
        <v>0</v>
      </c>
      <c r="JD510" s="51">
        <f ca="1">JD461+JC461+JB461</f>
        <v>98436.390754449167</v>
      </c>
      <c r="JE510" s="51">
        <f>IF(JE26=1,JE461, 0)</f>
        <v>0</v>
      </c>
      <c r="JF510" s="51">
        <f>IF(JF26=1,JF461, 0)</f>
        <v>0</v>
      </c>
      <c r="JG510" s="51">
        <f ca="1">JG461+JF461+JE461</f>
        <v>284798.47012090636</v>
      </c>
      <c r="JH510" s="51">
        <f>IF(JH26=1,JH461, 0)</f>
        <v>0</v>
      </c>
      <c r="JI510" s="51">
        <f>IF(JI26=1,JI461, 0)</f>
        <v>0</v>
      </c>
      <c r="JJ510" s="51">
        <f ca="1">JJ461+JI461+JH461</f>
        <v>374420.84413242625</v>
      </c>
      <c r="JK510" s="51">
        <f>IF(JK26=1,JK461, 0)</f>
        <v>0</v>
      </c>
      <c r="JL510" s="51">
        <f>IF(JL26=1,JL461, 0)</f>
        <v>0</v>
      </c>
      <c r="JM510" s="51">
        <f ca="1">JM461+JL461+JK461</f>
        <v>222617.5222150085</v>
      </c>
      <c r="JN510" s="51">
        <f>IF(JN26=1,JN461, 0)</f>
        <v>0</v>
      </c>
      <c r="JO510" s="51">
        <f>IF(JO26=1,JO461, 0)</f>
        <v>0</v>
      </c>
      <c r="JP510" s="51">
        <f ca="1">JP461+JO461+JN461</f>
        <v>92245.254991436756</v>
      </c>
      <c r="JQ510" s="51">
        <f>IF(JQ26=1,JQ461, 0)</f>
        <v>0</v>
      </c>
      <c r="JR510" s="51">
        <f>IF(JR26=1,JR461, 0)</f>
        <v>0</v>
      </c>
      <c r="JS510" s="51">
        <f ca="1">JS461+JR461+JQ461</f>
        <v>277422.11066855321</v>
      </c>
      <c r="JT510" s="51">
        <f>IF(JT26=1,JT461, 0)</f>
        <v>0</v>
      </c>
      <c r="JU510" s="51">
        <f>IF(JU26=1,JU461, 0)</f>
        <v>0</v>
      </c>
      <c r="JV510" s="51">
        <f ca="1">JV461+JU461+JT461</f>
        <v>365534.02256473765</v>
      </c>
      <c r="JW510" s="51">
        <f>IF(JW26=1,JW461, 0)</f>
        <v>0</v>
      </c>
      <c r="JX510" s="51">
        <f>IF(JX26=1,JX461, 0)</f>
        <v>0</v>
      </c>
      <c r="JY510" s="51">
        <f ca="1">JY461+JX461+JW461</f>
        <v>215128.84792607726</v>
      </c>
      <c r="JZ510" s="51">
        <f>IF(JZ26=1,JZ461, 0)</f>
        <v>0</v>
      </c>
      <c r="KA510" s="51">
        <f>IF(KA26=1,KA461, 0)</f>
        <v>0</v>
      </c>
      <c r="KB510" s="51">
        <f ca="1">KB461+KA461+JZ461</f>
        <v>86175.014777455232</v>
      </c>
      <c r="KC510" s="51">
        <f>IF(KC26=1,KC461, 0)</f>
        <v>0</v>
      </c>
      <c r="KD510" s="51">
        <f>IF(KD26=1,KD461, 0)</f>
        <v>0</v>
      </c>
      <c r="KE510" s="51">
        <f ca="1">KE461+KD461+KC461</f>
        <v>269667.51297349733</v>
      </c>
      <c r="KF510" s="51">
        <f>IF(KF26=1,KF461, 0)</f>
        <v>0</v>
      </c>
      <c r="KG510" s="51">
        <f>IF(KG26=1,KG461, 0)</f>
        <v>0</v>
      </c>
      <c r="KH510" s="51">
        <f ca="1">KH461+KG461+KF461</f>
        <v>356265.73743008624</v>
      </c>
      <c r="KI510" s="51">
        <f>IF(KI26=1,KI461, 0)</f>
        <v>0</v>
      </c>
      <c r="KJ510" s="51">
        <f>IF(KJ26=1,KJ461, 0)</f>
        <v>0</v>
      </c>
      <c r="KK510" s="51">
        <f ca="1">KK461+KJ461+KI461</f>
        <v>207231.03635010798</v>
      </c>
      <c r="KL510" s="51">
        <f>IF(KL26=1,KL461, 0)</f>
        <v>0</v>
      </c>
      <c r="KM510" s="51">
        <f>IF(KM26=1,KM461, 0)</f>
        <v>0</v>
      </c>
      <c r="KN510" s="51">
        <f ca="1">KN461+KM461+KL461</f>
        <v>79416.636201680041</v>
      </c>
      <c r="KO510" s="51">
        <f>IF(KO26=1,KO461, 0)</f>
        <v>0</v>
      </c>
      <c r="KP510" s="51">
        <f>IF(KP26=1,KP461, 0)</f>
        <v>0</v>
      </c>
      <c r="KQ510" s="51">
        <f ca="1">KQ461+KP461+KO461</f>
        <v>261482.76483962894</v>
      </c>
      <c r="KR510" s="51">
        <f>IF(KR26=1,KR461, 0)</f>
        <v>0</v>
      </c>
      <c r="KS510" s="51">
        <f>IF(KS26=1,KS461, 0)</f>
        <v>0</v>
      </c>
      <c r="KT510" s="51">
        <f ca="1">KT461+KS461+KR461</f>
        <v>346562.38562171854</v>
      </c>
      <c r="KU510" s="51">
        <f>IF(KU26=1,KU461, 0)</f>
        <v>0</v>
      </c>
      <c r="KV510" s="51">
        <f>IF(KV26=1,KV461, 0)</f>
        <v>0</v>
      </c>
      <c r="KW510" s="51">
        <f ca="1">KW461+KV461+KU461</f>
        <v>204475.34272366035</v>
      </c>
      <c r="KX510" s="51">
        <f>IF(KX26=1,KX461, 0)</f>
        <v>0</v>
      </c>
      <c r="KY510" s="51">
        <f>IF(KY26=1,KY461, 0)</f>
        <v>0</v>
      </c>
      <c r="KZ510" s="51">
        <f ca="1">KZ461+KY461+KX461</f>
        <v>89542.787960710397</v>
      </c>
      <c r="LA510" s="51">
        <f>IF(LA26=1,LA461, 0)</f>
        <v>0</v>
      </c>
      <c r="LB510" s="51">
        <f>IF(LB26=1,LB461, 0)</f>
        <v>0</v>
      </c>
      <c r="LC510" s="51">
        <f ca="1">LC461+LB461+LA461</f>
        <v>271375.21024197713</v>
      </c>
      <c r="LD510" s="51">
        <f>IF(LD26=1,LD461, 0)</f>
        <v>0</v>
      </c>
      <c r="LE510" s="51">
        <f>IF(LE26=1,LE461, 0)</f>
        <v>0</v>
      </c>
      <c r="LF510" s="51">
        <f ca="1">LF461+LE461+LD461</f>
        <v>356154.88745248161</v>
      </c>
      <c r="LG510" s="51">
        <f>IF(LG26=1,LG461, 0)</f>
        <v>0</v>
      </c>
      <c r="LH510" s="51">
        <f>IF(LH26=1,LH461, 0)</f>
        <v>0</v>
      </c>
      <c r="LI510" s="51">
        <f ca="1">LI461+LH461+LG461</f>
        <v>211034.69697515341</v>
      </c>
      <c r="LJ510" s="51">
        <f>IF(LJ26=1,LJ461, 0)</f>
        <v>0</v>
      </c>
      <c r="LK510" s="51">
        <f>IF(LK26=1,LK461, 0)</f>
        <v>0</v>
      </c>
      <c r="LL510" s="51">
        <f ca="1">LL461+LK461+LJ461</f>
        <v>86460.010288016303</v>
      </c>
      <c r="LM510" s="51">
        <f>IF(LM26=1,LM461, 0)</f>
        <v>0</v>
      </c>
      <c r="LN510" s="51">
        <f>IF(LN26=1,LN461, 0)</f>
        <v>0</v>
      </c>
      <c r="LO510" s="51">
        <f ca="1">LO461+LN461+LM461</f>
        <v>267276.80256723682</v>
      </c>
      <c r="LP510" s="51">
        <f>IF(LP26=1,LP461, 0)</f>
        <v>0</v>
      </c>
      <c r="LQ510" s="51">
        <f>IF(LQ26=1,LQ461, 0)</f>
        <v>0</v>
      </c>
      <c r="LR510" s="51">
        <f ca="1">LR461+LQ461+LP461</f>
        <v>350677.58228823706</v>
      </c>
      <c r="LS510" s="51">
        <f>IF(LS26=1,LS461, 0)</f>
        <v>0</v>
      </c>
      <c r="LT510" s="51">
        <f>IF(LT26=1,LT461, 0)</f>
        <v>0</v>
      </c>
      <c r="LU510" s="51"/>
      <c r="LV510" s="51"/>
      <c r="LW510" s="51"/>
      <c r="LX510" s="51"/>
      <c r="LY510" s="51"/>
      <c r="LZ510" s="51"/>
      <c r="MA510" s="51"/>
      <c r="MB510" s="51"/>
      <c r="MC510" s="51"/>
      <c r="MD510" s="51"/>
      <c r="ME510" s="51"/>
      <c r="MF510" s="51"/>
      <c r="MG510" s="51"/>
      <c r="MH510" s="51"/>
      <c r="MI510" s="51"/>
      <c r="MJ510" s="51"/>
      <c r="MK510" s="51"/>
      <c r="ML510" s="51"/>
      <c r="MM510" s="51"/>
      <c r="MN510" s="51"/>
      <c r="MO510" s="51"/>
      <c r="MP510" s="51"/>
      <c r="MQ510" s="51"/>
      <c r="MR510" s="51"/>
      <c r="MS510" s="51"/>
      <c r="MT510" s="51"/>
      <c r="MU510" s="51"/>
      <c r="MV510" s="51"/>
      <c r="MW510" s="51"/>
      <c r="MX510" s="51"/>
      <c r="MY510" s="51"/>
      <c r="MZ510" s="51"/>
      <c r="NA510" s="51"/>
      <c r="NB510" s="51"/>
      <c r="NC510" s="51"/>
      <c r="ND510" s="51"/>
      <c r="NE510" s="51"/>
      <c r="NF510" s="51"/>
      <c r="NG510" s="51"/>
      <c r="NH510" s="51"/>
      <c r="NI510" s="51"/>
      <c r="NJ510" s="51"/>
      <c r="NK510" s="51"/>
      <c r="NL510" s="51"/>
      <c r="NM510" s="51"/>
      <c r="NN510" s="51"/>
      <c r="NO510" s="51"/>
      <c r="NP510" s="51"/>
      <c r="NQ510" s="51"/>
      <c r="NR510" s="51"/>
      <c r="NS510" s="51"/>
      <c r="NT510" s="51"/>
      <c r="NU510" s="51"/>
      <c r="NV510" s="51"/>
      <c r="NW510" s="51"/>
      <c r="NX510" s="51"/>
      <c r="NY510" s="51"/>
      <c r="NZ510" s="51"/>
      <c r="OA510" s="51"/>
      <c r="OB510" s="51"/>
      <c r="OC510" s="51"/>
      <c r="OD510" s="51"/>
      <c r="OE510" s="51"/>
      <c r="OF510" s="51"/>
      <c r="OG510" s="51"/>
      <c r="OH510" s="51"/>
      <c r="OI510" s="51"/>
      <c r="OJ510" s="51"/>
      <c r="OK510" s="51"/>
      <c r="OL510" s="51"/>
      <c r="OM510" s="51"/>
      <c r="ON510" s="51"/>
      <c r="OO510" s="51"/>
      <c r="OP510" s="51"/>
      <c r="OQ510" s="51"/>
      <c r="OR510" s="51"/>
      <c r="OS510" s="51"/>
      <c r="OT510" s="51"/>
      <c r="OU510" s="51"/>
      <c r="OV510" s="51"/>
      <c r="OW510" s="51"/>
      <c r="OX510" s="51"/>
      <c r="OY510" s="51"/>
      <c r="OZ510" s="51"/>
      <c r="PA510" s="51"/>
      <c r="PB510" s="51"/>
      <c r="PC510" s="51"/>
      <c r="PD510" s="51"/>
      <c r="PE510" s="51"/>
      <c r="PF510" s="51"/>
      <c r="PG510" s="51"/>
      <c r="PH510" s="51"/>
      <c r="PI510" s="51"/>
      <c r="PJ510" s="51"/>
      <c r="PK510" s="51"/>
      <c r="PL510" s="51"/>
      <c r="PM510" s="51"/>
      <c r="PN510" s="51"/>
      <c r="PO510" s="51"/>
      <c r="PP510" s="51"/>
      <c r="PQ510" s="51"/>
      <c r="PR510" s="51"/>
      <c r="PS510" s="51"/>
      <c r="PT510" s="51"/>
      <c r="PU510" s="51"/>
      <c r="PV510" s="51"/>
      <c r="PW510" s="51"/>
      <c r="PX510" s="51"/>
      <c r="PY510" s="51"/>
      <c r="PZ510" s="51"/>
      <c r="QA510" s="51"/>
      <c r="QB510" s="51"/>
      <c r="QC510" s="51"/>
      <c r="QD510" s="51"/>
      <c r="QE510" s="51"/>
      <c r="QF510" s="51"/>
      <c r="QG510" s="51"/>
      <c r="QH510" s="51"/>
      <c r="QI510" s="51"/>
      <c r="QJ510" s="51"/>
      <c r="QK510" s="51"/>
      <c r="QL510" s="51"/>
      <c r="QM510" s="51"/>
      <c r="QN510" s="51"/>
      <c r="QO510" s="51"/>
      <c r="QP510" s="51"/>
      <c r="QQ510" s="51"/>
      <c r="QR510" s="51"/>
      <c r="QS510" s="51"/>
      <c r="QT510" s="51"/>
      <c r="QU510" s="51"/>
    </row>
    <row r="511" spans="1:463" ht="15" customHeight="1" outlineLevel="1">
      <c r="C511" s="98" t="s">
        <v>661</v>
      </c>
      <c r="D511" s="37"/>
      <c r="E511" s="43" t="s">
        <v>95</v>
      </c>
      <c r="F511" s="37"/>
      <c r="H511" s="66">
        <f>SUM(I511:QJ511)</f>
        <v>19738167.666148309</v>
      </c>
      <c r="I511" s="62">
        <v>0</v>
      </c>
      <c r="J511" s="62">
        <f t="shared" ref="J511:AL511" si="1777">IF(AND(J26=1, J25=0), J136+J170, 0)</f>
        <v>0</v>
      </c>
      <c r="K511" s="62">
        <f t="shared" si="1777"/>
        <v>0</v>
      </c>
      <c r="L511" s="62">
        <f t="shared" si="1777"/>
        <v>0</v>
      </c>
      <c r="M511" s="62">
        <f t="shared" si="1777"/>
        <v>0</v>
      </c>
      <c r="N511" s="62">
        <f t="shared" si="1777"/>
        <v>0</v>
      </c>
      <c r="O511" s="62">
        <f t="shared" si="1777"/>
        <v>0</v>
      </c>
      <c r="P511" s="62">
        <f t="shared" si="1777"/>
        <v>0</v>
      </c>
      <c r="Q511" s="62">
        <f t="shared" si="1777"/>
        <v>0</v>
      </c>
      <c r="R511" s="62">
        <f t="shared" si="1777"/>
        <v>0</v>
      </c>
      <c r="S511" s="62">
        <f t="shared" si="1777"/>
        <v>0</v>
      </c>
      <c r="T511" s="62">
        <f t="shared" si="1777"/>
        <v>0</v>
      </c>
      <c r="U511" s="62">
        <f t="shared" si="1777"/>
        <v>0</v>
      </c>
      <c r="V511" s="62">
        <f t="shared" si="1777"/>
        <v>0</v>
      </c>
      <c r="W511" s="62">
        <f t="shared" si="1777"/>
        <v>0</v>
      </c>
      <c r="X511" s="62">
        <f t="shared" si="1777"/>
        <v>0</v>
      </c>
      <c r="Y511" s="62">
        <f t="shared" si="1777"/>
        <v>0</v>
      </c>
      <c r="Z511" s="62">
        <f t="shared" si="1777"/>
        <v>0</v>
      </c>
      <c r="AA511" s="62">
        <f t="shared" si="1777"/>
        <v>0</v>
      </c>
      <c r="AB511" s="62">
        <f t="shared" si="1777"/>
        <v>0</v>
      </c>
      <c r="AC511" s="62">
        <f t="shared" si="1777"/>
        <v>0</v>
      </c>
      <c r="AD511" s="62">
        <f t="shared" si="1777"/>
        <v>0</v>
      </c>
      <c r="AE511" s="62">
        <f t="shared" si="1777"/>
        <v>0</v>
      </c>
      <c r="AF511" s="62">
        <f t="shared" si="1777"/>
        <v>0</v>
      </c>
      <c r="AG511" s="62">
        <f t="shared" si="1777"/>
        <v>0</v>
      </c>
      <c r="AH511" s="62">
        <f t="shared" si="1777"/>
        <v>0</v>
      </c>
      <c r="AI511" s="62">
        <f t="shared" si="1777"/>
        <v>0</v>
      </c>
      <c r="AJ511" s="62">
        <f t="shared" si="1777"/>
        <v>0</v>
      </c>
      <c r="AK511" s="62">
        <f t="shared" si="1777"/>
        <v>0</v>
      </c>
      <c r="AL511" s="62">
        <f t="shared" si="1777"/>
        <v>0</v>
      </c>
      <c r="AM511" s="62">
        <v>0</v>
      </c>
      <c r="AN511" s="62">
        <f>IF(AND(AN26=1, AN25=0), AN136+AN170, 0)</f>
        <v>0</v>
      </c>
      <c r="AO511" s="62">
        <f>IF(AND(AO26=1, AO25=0), AO136+AO170, 0)</f>
        <v>0</v>
      </c>
      <c r="AP511" s="62">
        <f>SUM(AP436:AP440)*-1</f>
        <v>299653.32053613261</v>
      </c>
      <c r="AQ511" s="62">
        <f>IF(AND(AQ26=1, AQ25=0), AQ136+AQ170, 0)</f>
        <v>0</v>
      </c>
      <c r="AR511" s="62">
        <f>IF(AND(AR26=1, AR25=0), AR136+AR170, 0)</f>
        <v>0</v>
      </c>
      <c r="AS511" s="62">
        <f>SUM(AS436:AS440)*-1</f>
        <v>299653.32053613267</v>
      </c>
      <c r="AT511" s="62">
        <f>IF(AND(AT26=1, AT25=0), AT136+AT170, 0)</f>
        <v>0</v>
      </c>
      <c r="AU511" s="62">
        <f>IF(AND(AU26=1, AU25=0), AU136+AU170, 0)</f>
        <v>0</v>
      </c>
      <c r="AV511" s="62">
        <f>SUM(AV436:AV440)*-1</f>
        <v>299653.32053613267</v>
      </c>
      <c r="AW511" s="62">
        <f>IF(AND(AW26=1, AW25=0), AW136+AW170, 0)</f>
        <v>0</v>
      </c>
      <c r="AX511" s="62">
        <f>IF(AND(AX26=1, AX25=0), AX136+AX170, 0)</f>
        <v>0</v>
      </c>
      <c r="AY511" s="62">
        <f>SUM(AY436:AY440)*-1</f>
        <v>299653.32053613261</v>
      </c>
      <c r="AZ511" s="62">
        <f>IF(AND(AZ26=1, AZ25=0), AZ136+AZ170, 0)</f>
        <v>0</v>
      </c>
      <c r="BA511" s="62">
        <f>IF(AND(BA26=1, BA25=0), BA136+BA170, 0)</f>
        <v>0</v>
      </c>
      <c r="BB511" s="62">
        <f>SUM(BB436:BB440)*-1</f>
        <v>299653.32053613267</v>
      </c>
      <c r="BC511" s="62">
        <f>IF(AND(BC26=1, BC25=0), BC136+BC170, 0)</f>
        <v>0</v>
      </c>
      <c r="BD511" s="62">
        <f>IF(AND(BD26=1, BD25=0), BD136+BD170, 0)</f>
        <v>0</v>
      </c>
      <c r="BE511" s="62">
        <f>SUM(BE436:BE440)*-1</f>
        <v>299653.32053613267</v>
      </c>
      <c r="BF511" s="62">
        <f>IF(AND(BF26=1, BF25=0), BF136+BF170, 0)</f>
        <v>0</v>
      </c>
      <c r="BG511" s="62">
        <f>IF(AND(BG26=1, BG25=0), BG136+BG170, 0)</f>
        <v>0</v>
      </c>
      <c r="BH511" s="62">
        <f>SUM(BH436:BH440)*-1</f>
        <v>299653.32053613267</v>
      </c>
      <c r="BI511" s="62">
        <f>IF(AND(BI26=1, BI25=0), BI136+BI170, 0)</f>
        <v>0</v>
      </c>
      <c r="BJ511" s="62">
        <f>IF(AND(BJ26=1, BJ25=0), BJ136+BJ170, 0)</f>
        <v>0</v>
      </c>
      <c r="BK511" s="62">
        <f>SUM(BK436:BK440)*-1</f>
        <v>299653.32053613261</v>
      </c>
      <c r="BL511" s="62">
        <f>IF(AND(BL26=1, BL25=0), BL136+BL170, 0)</f>
        <v>0</v>
      </c>
      <c r="BM511" s="62">
        <f>IF(AND(BM26=1, BM25=0), BM136+BM170, 0)</f>
        <v>0</v>
      </c>
      <c r="BN511" s="62">
        <f>SUM(BN436:BN440)*-1</f>
        <v>299653.32053613267</v>
      </c>
      <c r="BO511" s="62">
        <f>IF(AND(BO26=1, BO25=0), BO136+BO170, 0)</f>
        <v>0</v>
      </c>
      <c r="BP511" s="62">
        <f>IF(AND(BP26=1, BP25=0), BP136+BP170, 0)</f>
        <v>0</v>
      </c>
      <c r="BQ511" s="62">
        <f>SUM(BQ436:BQ440)*-1</f>
        <v>299653.32053613261</v>
      </c>
      <c r="BR511" s="62">
        <f>IF(AND(BR26=1, BR25=0), BR136+BR170, 0)</f>
        <v>0</v>
      </c>
      <c r="BS511" s="62">
        <f>IF(AND(BS26=1, BS25=0), BS136+BS170, 0)</f>
        <v>0</v>
      </c>
      <c r="BT511" s="62">
        <f>SUM(BT436:BT440)*-1</f>
        <v>299653.32053613261</v>
      </c>
      <c r="BU511" s="62">
        <f>IF(AND(BU26=1, BU25=0), BU136+BU170, 0)</f>
        <v>0</v>
      </c>
      <c r="BV511" s="62">
        <f>IF(AND(BV26=1, BV25=0), BV136+BV170, 0)</f>
        <v>0</v>
      </c>
      <c r="BW511" s="62">
        <f>SUM(BW436:BW440)*-1</f>
        <v>299653.32053613267</v>
      </c>
      <c r="BX511" s="62">
        <f>IF(AND(BX26=1, BX25=0), BX136+BX170, 0)</f>
        <v>0</v>
      </c>
      <c r="BY511" s="62">
        <f>IF(AND(BY26=1, BY25=0), BY136+BY170, 0)</f>
        <v>0</v>
      </c>
      <c r="BZ511" s="62">
        <f>SUM(BZ436:BZ440)*-1</f>
        <v>299653.32053613261</v>
      </c>
      <c r="CA511" s="62">
        <f>IF(AND(CA26=1, CA25=0), CA136+CA170, 0)</f>
        <v>0</v>
      </c>
      <c r="CB511" s="62">
        <f>IF(AND(CB26=1, CB25=0), CB136+CB170, 0)</f>
        <v>0</v>
      </c>
      <c r="CC511" s="62">
        <f>SUM(CC436:CC440)*-1</f>
        <v>299653.32053613261</v>
      </c>
      <c r="CD511" s="62">
        <f>IF(AND(CD26=1, CD25=0), CD136+CD170, 0)</f>
        <v>0</v>
      </c>
      <c r="CE511" s="62">
        <f>IF(AND(CE26=1, CE25=0), CE136+CE170, 0)</f>
        <v>0</v>
      </c>
      <c r="CF511" s="62">
        <f>SUM(CF436:CF440)*-1</f>
        <v>299653.32053613261</v>
      </c>
      <c r="CG511" s="62">
        <f>IF(AND(CG26=1, CG25=0), CG136+CG170, 0)</f>
        <v>0</v>
      </c>
      <c r="CH511" s="62">
        <f>IF(AND(CH26=1, CH25=0), CH136+CH170, 0)</f>
        <v>0</v>
      </c>
      <c r="CI511" s="62">
        <f>SUM(CI436:CI440)*-1</f>
        <v>299653.32053613267</v>
      </c>
      <c r="CJ511" s="62">
        <f>IF(AND(CJ26=1, CJ25=0), CJ136+CJ170, 0)</f>
        <v>0</v>
      </c>
      <c r="CK511" s="62">
        <f>IF(AND(CK26=1, CK25=0), CK136+CK170, 0)</f>
        <v>0</v>
      </c>
      <c r="CL511" s="62">
        <f>SUM(CL436:CL440)*-1</f>
        <v>299653.32053613261</v>
      </c>
      <c r="CM511" s="62">
        <f>IF(AND(CM26=1, CM25=0), CM136+CM170, 0)</f>
        <v>0</v>
      </c>
      <c r="CN511" s="62">
        <f>IF(AND(CN26=1, CN25=0), CN136+CN170, 0)</f>
        <v>0</v>
      </c>
      <c r="CO511" s="62">
        <f>SUM(CO436:CO440)*-1</f>
        <v>299653.32053613261</v>
      </c>
      <c r="CP511" s="62">
        <f>IF(AND(CP26=1, CP25=0), CP136+CP170, 0)</f>
        <v>0</v>
      </c>
      <c r="CQ511" s="62">
        <f>IF(AND(CQ26=1, CQ25=0), CQ136+CQ170, 0)</f>
        <v>0</v>
      </c>
      <c r="CR511" s="62">
        <f>SUM(CR436:CR440)*-1</f>
        <v>299653.32053613261</v>
      </c>
      <c r="CS511" s="62">
        <f>IF(AND(CS26=1, CS25=0), CS136+CS170, 0)</f>
        <v>0</v>
      </c>
      <c r="CT511" s="62">
        <f>IF(AND(CT26=1, CT25=0), CT136+CT170, 0)</f>
        <v>0</v>
      </c>
      <c r="CU511" s="62">
        <f>SUM(CU436:CU440)*-1</f>
        <v>299653.32053613261</v>
      </c>
      <c r="CV511" s="62">
        <f>IF(AND(CV26=1, CV25=0), CV136+CV170, 0)</f>
        <v>0</v>
      </c>
      <c r="CW511" s="62">
        <f>IF(AND(CW26=1, CW25=0), CW136+CW170, 0)</f>
        <v>0</v>
      </c>
      <c r="CX511" s="62">
        <f>SUM(CX436:CX440)*-1</f>
        <v>299653.32053613261</v>
      </c>
      <c r="CY511" s="62">
        <f>IF(AND(CY26=1, CY25=0), CY136+CY170, 0)</f>
        <v>0</v>
      </c>
      <c r="CZ511" s="62">
        <f>IF(AND(CZ26=1, CZ25=0), CZ136+CZ170, 0)</f>
        <v>0</v>
      </c>
      <c r="DA511" s="62">
        <f>SUM(DA436:DA440)*-1</f>
        <v>299653.32053613261</v>
      </c>
      <c r="DB511" s="62">
        <f>IF(AND(DB26=1, DB25=0), DB136+DB170, 0)</f>
        <v>0</v>
      </c>
      <c r="DC511" s="62">
        <f>IF(AND(DC26=1, DC25=0), DC136+DC170, 0)</f>
        <v>0</v>
      </c>
      <c r="DD511" s="62">
        <f>SUM(DD436:DD440)*-1</f>
        <v>299653.32053613261</v>
      </c>
      <c r="DE511" s="62">
        <f>IF(AND(DE26=1, DE25=0), DE136+DE170, 0)</f>
        <v>0</v>
      </c>
      <c r="DF511" s="62">
        <f>IF(AND(DF26=1, DF25=0), DF136+DF170, 0)</f>
        <v>0</v>
      </c>
      <c r="DG511" s="62">
        <f>SUM(DG436:DG440)*-1</f>
        <v>299653.32053613261</v>
      </c>
      <c r="DH511" s="62">
        <f>IF(AND(DH26=1, DH25=0), DH136+DH170, 0)</f>
        <v>0</v>
      </c>
      <c r="DI511" s="62">
        <f>IF(AND(DI26=1, DI25=0), DI136+DI170, 0)</f>
        <v>0</v>
      </c>
      <c r="DJ511" s="62">
        <f>SUM(DJ436:DJ440)*-1</f>
        <v>299653.32053613261</v>
      </c>
      <c r="DK511" s="62">
        <f>IF(AND(DK26=1, DK25=0), DK136+DK170, 0)</f>
        <v>0</v>
      </c>
      <c r="DL511" s="62">
        <f>IF(AND(DL26=1, DL25=0), DL136+DL170, 0)</f>
        <v>0</v>
      </c>
      <c r="DM511" s="62">
        <f>SUM(DM436:DM440)*-1</f>
        <v>299653.32053613261</v>
      </c>
      <c r="DN511" s="62">
        <f>IF(AND(DN26=1, DN25=0), DN136+DN170, 0)</f>
        <v>0</v>
      </c>
      <c r="DO511" s="62">
        <f>IF(AND(DO26=1, DO25=0), DO136+DO170, 0)</f>
        <v>0</v>
      </c>
      <c r="DP511" s="62">
        <f>SUM(DP436:DP440)*-1</f>
        <v>299653.32053613261</v>
      </c>
      <c r="DQ511" s="62">
        <f>IF(AND(DQ26=1, DQ25=0), DQ136+DQ170, 0)</f>
        <v>0</v>
      </c>
      <c r="DR511" s="62">
        <f>IF(AND(DR26=1, DR25=0), DR136+DR170, 0)</f>
        <v>0</v>
      </c>
      <c r="DS511" s="62">
        <f>SUM(DS436:DS440)*-1</f>
        <v>299653.32053613261</v>
      </c>
      <c r="DT511" s="62">
        <f>IF(AND(DT26=1, DT25=0), DT136+DT170, 0)</f>
        <v>0</v>
      </c>
      <c r="DU511" s="62">
        <f>IF(AND(DU26=1, DU25=0), DU136+DU170, 0)</f>
        <v>0</v>
      </c>
      <c r="DV511" s="62">
        <f>SUM(DV436:DV440)*-1</f>
        <v>299653.32053613261</v>
      </c>
      <c r="DW511" s="62">
        <f>IF(AND(DW26=1, DW25=0), DW136+DW170, 0)</f>
        <v>0</v>
      </c>
      <c r="DX511" s="62">
        <f>IF(AND(DX26=1, DX25=0), DX136+DX170, 0)</f>
        <v>0</v>
      </c>
      <c r="DY511" s="62">
        <f>SUM(DY436:DY440)*-1</f>
        <v>299653.32053613267</v>
      </c>
      <c r="DZ511" s="62">
        <f>IF(AND(DZ26=1, DZ25=0), DZ136+DZ170, 0)</f>
        <v>0</v>
      </c>
      <c r="EA511" s="62">
        <f>IF(AND(EA26=1, EA25=0), EA136+EA170, 0)</f>
        <v>0</v>
      </c>
      <c r="EB511" s="62">
        <f>SUM(EB436:EB440)*-1</f>
        <v>299653.32053613267</v>
      </c>
      <c r="EC511" s="62">
        <f>IF(AND(EC26=1, EC25=0), EC136+EC170, 0)</f>
        <v>0</v>
      </c>
      <c r="ED511" s="62">
        <f>IF(AND(ED26=1, ED25=0), ED136+ED170, 0)</f>
        <v>0</v>
      </c>
      <c r="EE511" s="62">
        <f>SUM(EE436:EE440)*-1</f>
        <v>299653.32053613261</v>
      </c>
      <c r="EF511" s="62">
        <f>IF(AND(EF26=1, EF25=0), EF136+EF170, 0)</f>
        <v>0</v>
      </c>
      <c r="EG511" s="62">
        <f>IF(AND(EG26=1, EG25=0), EG136+EG170, 0)</f>
        <v>0</v>
      </c>
      <c r="EH511" s="62">
        <f>SUM(EH436:EH440)*-1</f>
        <v>299653.32053613261</v>
      </c>
      <c r="EI511" s="62">
        <f>IF(AND(EI26=1, EI25=0), EI136+EI170, 0)</f>
        <v>0</v>
      </c>
      <c r="EJ511" s="62">
        <f>IF(AND(EJ26=1, EJ25=0), EJ136+EJ170, 0)</f>
        <v>0</v>
      </c>
      <c r="EK511" s="62">
        <f>SUM(EK436:EK440)*-1</f>
        <v>299653.32053613267</v>
      </c>
      <c r="EL511" s="62">
        <f>IF(AND(EL26=1, EL25=0), EL136+EL170, 0)</f>
        <v>0</v>
      </c>
      <c r="EM511" s="62">
        <f>IF(AND(EM26=1, EM25=0), EM136+EM170, 0)</f>
        <v>0</v>
      </c>
      <c r="EN511" s="62">
        <f>SUM(EN436:EN440)*-1</f>
        <v>299653.32053613261</v>
      </c>
      <c r="EO511" s="62">
        <f>IF(AND(EO26=1, EO25=0), EO136+EO170, 0)</f>
        <v>0</v>
      </c>
      <c r="EP511" s="62">
        <f>IF(AND(EP26=1, EP25=0), EP136+EP170, 0)</f>
        <v>0</v>
      </c>
      <c r="EQ511" s="62">
        <f>SUM(EQ436:EQ440)*-1</f>
        <v>299653.32053613261</v>
      </c>
      <c r="ER511" s="62">
        <f>IF(AND(ER26=1, ER25=0), ER136+ER170, 0)</f>
        <v>0</v>
      </c>
      <c r="ES511" s="62">
        <f>IF(AND(ES26=1, ES25=0), ES136+ES170, 0)</f>
        <v>0</v>
      </c>
      <c r="ET511" s="62">
        <f>SUM(ET436:ET440)*-1</f>
        <v>299653.32053613261</v>
      </c>
      <c r="EU511" s="62">
        <f>IF(AND(EU26=1, EU25=0), EU136+EU170, 0)</f>
        <v>0</v>
      </c>
      <c r="EV511" s="62">
        <f>IF(AND(EV26=1, EV25=0), EV136+EV170, 0)</f>
        <v>0</v>
      </c>
      <c r="EW511" s="62">
        <f>SUM(EW436:EW440)*-1</f>
        <v>299653.32053613261</v>
      </c>
      <c r="EX511" s="62">
        <f>IF(AND(EX26=1, EX25=0), EX136+EX170, 0)</f>
        <v>0</v>
      </c>
      <c r="EY511" s="62">
        <f>IF(AND(EY26=1, EY25=0), EY136+EY170, 0)</f>
        <v>0</v>
      </c>
      <c r="EZ511" s="62">
        <f>SUM(EZ436:EZ440)*-1</f>
        <v>299653.32053613261</v>
      </c>
      <c r="FA511" s="62">
        <f>IF(AND(FA26=1, FA25=0), FA136+FA170, 0)</f>
        <v>0</v>
      </c>
      <c r="FB511" s="62">
        <f>IF(AND(FB26=1, FB25=0), FB136+FB170, 0)</f>
        <v>0</v>
      </c>
      <c r="FC511" s="62">
        <f>SUM(FC436:FC440)*-1</f>
        <v>299653.32053613267</v>
      </c>
      <c r="FD511" s="62">
        <f>IF(AND(FD26=1, FD25=0), FD136+FD170, 0)</f>
        <v>0</v>
      </c>
      <c r="FE511" s="62">
        <f>IF(AND(FE26=1, FE25=0), FE136+FE170, 0)</f>
        <v>0</v>
      </c>
      <c r="FF511" s="62">
        <f>SUM(FF436:FF440)*-1</f>
        <v>299653.32053613261</v>
      </c>
      <c r="FG511" s="62">
        <f>IF(AND(FG26=1, FG25=0), FG136+FG170, 0)</f>
        <v>0</v>
      </c>
      <c r="FH511" s="62">
        <f>IF(AND(FH26=1, FH25=0), FH136+FH170, 0)</f>
        <v>0</v>
      </c>
      <c r="FI511" s="62">
        <f>SUM(FI436:FI440)*-1</f>
        <v>299653.32053613261</v>
      </c>
      <c r="FJ511" s="62">
        <f>IF(AND(FJ26=1, FJ25=0), FJ136+FJ170, 0)</f>
        <v>0</v>
      </c>
      <c r="FK511" s="62">
        <f>IF(AND(FK26=1, FK25=0), FK136+FK170, 0)</f>
        <v>0</v>
      </c>
      <c r="FL511" s="62">
        <f>SUM(FL436:FL440)*-1</f>
        <v>299653.32053613261</v>
      </c>
      <c r="FM511" s="62">
        <f>IF(AND(FM26=1, FM25=0), FM136+FM170, 0)</f>
        <v>0</v>
      </c>
      <c r="FN511" s="62">
        <f>IF(AND(FN26=1, FN25=0), FN136+FN170, 0)</f>
        <v>0</v>
      </c>
      <c r="FO511" s="62">
        <f>SUM(FO436:FO440)*-1</f>
        <v>299653.32053613261</v>
      </c>
      <c r="FP511" s="62">
        <f>IF(AND(FP26=1, FP25=0), FP136+FP170, 0)</f>
        <v>0</v>
      </c>
      <c r="FQ511" s="62">
        <f>IF(AND(FQ26=1, FQ25=0), FQ136+FQ170, 0)</f>
        <v>0</v>
      </c>
      <c r="FR511" s="62">
        <f>SUM(FR436:FR440)*-1</f>
        <v>299653.32053613261</v>
      </c>
      <c r="FS511" s="62">
        <f>IF(AND(FS26=1, FS25=0), FS136+FS170, 0)</f>
        <v>0</v>
      </c>
      <c r="FT511" s="62">
        <f>IF(AND(FT26=1, FT25=0), FT136+FT170, 0)</f>
        <v>0</v>
      </c>
      <c r="FU511" s="62">
        <f>SUM(FU436:FU440)*-1</f>
        <v>299653.32053613261</v>
      </c>
      <c r="FV511" s="62">
        <f>IF(AND(FV26=1, FV25=0), FV136+FV170, 0)</f>
        <v>0</v>
      </c>
      <c r="FW511" s="62">
        <f>IF(AND(FW26=1, FW25=0), FW136+FW170, 0)</f>
        <v>0</v>
      </c>
      <c r="FX511" s="62">
        <f>SUM(FX436:FX440)*-1</f>
        <v>299653.32053613261</v>
      </c>
      <c r="FY511" s="62">
        <f>IF(AND(FY26=1, FY25=0), FY136+FY170, 0)</f>
        <v>0</v>
      </c>
      <c r="FZ511" s="62">
        <f>IF(AND(FZ26=1, FZ25=0), FZ136+FZ170, 0)</f>
        <v>0</v>
      </c>
      <c r="GA511" s="62">
        <f>SUM(GA436:GA440)*-1</f>
        <v>299653.32053613261</v>
      </c>
      <c r="GB511" s="62">
        <f>IF(AND(GB26=1, GB25=0), GB136+GB170, 0)</f>
        <v>0</v>
      </c>
      <c r="GC511" s="62">
        <f>IF(AND(GC26=1, GC25=0), GC136+GC170, 0)</f>
        <v>0</v>
      </c>
      <c r="GD511" s="62">
        <f>SUM(GD436:GD440)*-1</f>
        <v>299653.32053613261</v>
      </c>
      <c r="GE511" s="62">
        <f>IF(AND(GE26=1, GE25=0), GE136+GE170, 0)</f>
        <v>0</v>
      </c>
      <c r="GF511" s="62">
        <f>IF(AND(GF26=1, GF25=0), GF136+GF170, 0)</f>
        <v>0</v>
      </c>
      <c r="GG511" s="62">
        <f>SUM(GG436:GG440)*-1</f>
        <v>299653.32053613267</v>
      </c>
      <c r="GH511" s="62">
        <f>IF(AND(GH26=1, GH25=0), GH136+GH170, 0)</f>
        <v>0</v>
      </c>
      <c r="GI511" s="62">
        <f>IF(AND(GI26=1, GI25=0), GI136+GI170, 0)</f>
        <v>0</v>
      </c>
      <c r="GJ511" s="62">
        <f>SUM(GJ436:GJ440)*-1</f>
        <v>299653.32053613261</v>
      </c>
      <c r="GK511" s="62">
        <f>IF(AND(GK26=1, GK25=0), GK136+GK170, 0)</f>
        <v>0</v>
      </c>
      <c r="GL511" s="62">
        <f>IF(AND(GL26=1, GL25=0), GL136+GL170, 0)</f>
        <v>0</v>
      </c>
      <c r="GM511" s="62">
        <f>SUM(GM436:GM440)*-1</f>
        <v>299653.32053613261</v>
      </c>
      <c r="GN511" s="62">
        <f>IF(AND(GN26=1, GN25=0), GN136+GN170, 0)</f>
        <v>0</v>
      </c>
      <c r="GO511" s="62">
        <f>IF(AND(GO26=1, GO25=0), GO136+GO170, 0)</f>
        <v>0</v>
      </c>
      <c r="GP511" s="62">
        <f>SUM(GP436:GP440)*-1</f>
        <v>299653.32053613261</v>
      </c>
      <c r="GQ511" s="62">
        <f>IF(AND(GQ26=1, GQ25=0), GQ136+GQ170, 0)</f>
        <v>0</v>
      </c>
      <c r="GR511" s="62">
        <f>IF(AND(GR26=1, GR25=0), GR136+GR170, 0)</f>
        <v>0</v>
      </c>
      <c r="GS511" s="62">
        <f>SUM(GS436:GS440)*-1</f>
        <v>299653.32053613261</v>
      </c>
      <c r="GT511" s="62">
        <f>IF(AND(GT26=1, GT25=0), GT136+GT170, 0)</f>
        <v>0</v>
      </c>
      <c r="GU511" s="62">
        <f>IF(AND(GU26=1, GU25=0), GU136+GU170, 0)</f>
        <v>0</v>
      </c>
      <c r="GV511" s="62">
        <f>SUM(GV436:GV440)*-1</f>
        <v>299653.32053613261</v>
      </c>
      <c r="GW511" s="62">
        <f>IF(AND(GW26=1, GW25=0), GW136+GW170, 0)</f>
        <v>0</v>
      </c>
      <c r="GX511" s="62">
        <f>IF(AND(GX26=1, GX25=0), GX136+GX170, 0)</f>
        <v>0</v>
      </c>
      <c r="GY511" s="62">
        <f>SUM(GY436:GY440)*-1</f>
        <v>299653.32053613267</v>
      </c>
      <c r="GZ511" s="62">
        <f>IF(AND(GZ26=1, GZ25=0), GZ136+GZ170, 0)</f>
        <v>0</v>
      </c>
      <c r="HA511" s="62">
        <f>IF(AND(HA26=1, HA25=0), HA136+HA170, 0)</f>
        <v>0</v>
      </c>
      <c r="HB511" s="62">
        <f>SUM(HB436:HB440)*-1</f>
        <v>299653.32053613261</v>
      </c>
      <c r="HC511" s="62">
        <f>IF(AND(HC26=1, HC25=0), HC136+HC170, 0)</f>
        <v>0</v>
      </c>
      <c r="HD511" s="62">
        <f>IF(AND(HD26=1, HD25=0), HD136+HD170, 0)</f>
        <v>0</v>
      </c>
      <c r="HE511" s="62">
        <f>SUM(HE436:HE440)*-1</f>
        <v>299653.32053613261</v>
      </c>
      <c r="HF511" s="62">
        <f>IF(AND(HF26=1, HF25=0), HF136+HF170, 0)</f>
        <v>0</v>
      </c>
      <c r="HG511" s="62">
        <f>IF(AND(HG26=1, HG25=0), HG136+HG170, 0)</f>
        <v>0</v>
      </c>
      <c r="HH511" s="62">
        <f>SUM(HH436:HH440)*-1</f>
        <v>299653.32053613267</v>
      </c>
      <c r="HI511" s="62">
        <f>IF(AND(HI26=1, HI25=0), HI136+HI170, 0)</f>
        <v>0</v>
      </c>
      <c r="HJ511" s="62">
        <f>IF(AND(HJ26=1, HJ25=0), HJ136+HJ170, 0)</f>
        <v>0</v>
      </c>
      <c r="HK511" s="62">
        <f>SUM(HK436:HK440)*-1</f>
        <v>299653.32053613261</v>
      </c>
      <c r="HL511" s="62">
        <f>IF(AND(HL26=1, HL25=0), HL136+HL170, 0)</f>
        <v>0</v>
      </c>
      <c r="HM511" s="62">
        <f>IF(AND(HM26=1, HM25=0), HM136+HM170, 0)</f>
        <v>0</v>
      </c>
      <c r="HN511" s="62">
        <f>SUM(HN436:HN440)*-1</f>
        <v>299653.32053613267</v>
      </c>
      <c r="HO511" s="62">
        <f>IF(AND(HO26=1, HO25=0), HO136+HO170, 0)</f>
        <v>0</v>
      </c>
      <c r="HP511" s="62">
        <f>IF(AND(HP26=1, HP25=0), HP136+HP170, 0)</f>
        <v>0</v>
      </c>
      <c r="HQ511" s="62">
        <f>SUM(HQ436:HQ440)*-1</f>
        <v>299653.32053613261</v>
      </c>
      <c r="HR511" s="62">
        <f>IF(AND(HR26=1, HR25=0), HR136+HR170, 0)</f>
        <v>0</v>
      </c>
      <c r="HS511" s="62">
        <f>IF(AND(HS26=1, HS25=0), HS136+HS170, 0)</f>
        <v>0</v>
      </c>
      <c r="HT511" s="62">
        <f>SUM(HT436:HT440)*-1</f>
        <v>299653.32053613261</v>
      </c>
      <c r="HU511" s="62">
        <f>IF(AND(HU26=1, HU25=0), HU136+HU170, 0)</f>
        <v>0</v>
      </c>
      <c r="HV511" s="62">
        <f>IF(AND(HV26=1, HV25=0), HV136+HV170, 0)</f>
        <v>0</v>
      </c>
      <c r="HW511" s="62">
        <f>SUM(HW436:HW440)*-1</f>
        <v>299653.32053613267</v>
      </c>
      <c r="HX511" s="62">
        <f>IF(AND(HX26=1, HX25=0), HX136+HX170, 0)</f>
        <v>0</v>
      </c>
      <c r="HY511" s="62">
        <f>IF(AND(HY26=1, HY25=0), HY136+HY170, 0)</f>
        <v>0</v>
      </c>
      <c r="HZ511" s="62">
        <f>SUM(HZ436:HZ440)*-1</f>
        <v>299653.32053613261</v>
      </c>
      <c r="IA511" s="62">
        <f>IF(AND(IA26=1, IA25=0), IA136+IA170, 0)</f>
        <v>0</v>
      </c>
      <c r="IB511" s="62">
        <f>IF(AND(IB26=1, IB25=0), IB136+IB170, 0)</f>
        <v>0</v>
      </c>
      <c r="IC511" s="62">
        <f>SUM(IC436:IC440)*-1</f>
        <v>299653.32053613267</v>
      </c>
      <c r="ID511" s="62">
        <f>IF(AND(ID26=1, ID25=0), ID136+ID170, 0)</f>
        <v>0</v>
      </c>
      <c r="IE511" s="62">
        <f>IF(AND(IE26=1, IE25=0), IE136+IE170, 0)</f>
        <v>0</v>
      </c>
      <c r="IF511" s="62">
        <f>SUM(IF436:IF440)*-1</f>
        <v>299653.32053613261</v>
      </c>
      <c r="IG511" s="62">
        <f>IF(AND(IG26=1, IG25=0), IG136+IG170, 0)</f>
        <v>0</v>
      </c>
      <c r="IH511" s="62">
        <f>IF(AND(IH26=1, IH25=0), IH136+IH170, 0)</f>
        <v>0</v>
      </c>
      <c r="II511" s="62">
        <f>SUM(II436:II440)*-1</f>
        <v>134271.31573112097</v>
      </c>
      <c r="IJ511" s="62">
        <f>IF(AND(IJ26=1, IJ25=0), IJ136+IJ170, 0)</f>
        <v>0</v>
      </c>
      <c r="IK511" s="62">
        <f>IF(AND(IK26=1, IK25=0), IK136+IK170, 0)</f>
        <v>0</v>
      </c>
      <c r="IL511" s="62">
        <f>SUM(IL436:IL440)*-1</f>
        <v>259780.19618533438</v>
      </c>
      <c r="IM511" s="62">
        <f>IF(AND(IM26=1, IM25=0), IM136+IM170, 0)</f>
        <v>0</v>
      </c>
      <c r="IN511" s="62">
        <f>IF(AND(IN26=1, IN25=0), IN136+IN170, 0)</f>
        <v>0</v>
      </c>
      <c r="IO511" s="62">
        <f>SUM(IO436:IO440)*-1</f>
        <v>130221.6506142111</v>
      </c>
      <c r="IP511" s="62">
        <f>IF(AND(IP26=1, IP25=0), IP136+IP170, 0)</f>
        <v>0</v>
      </c>
      <c r="IQ511" s="62">
        <f>IF(AND(IQ26=1, IQ25=0), IQ136+IQ170, 0)</f>
        <v>0</v>
      </c>
      <c r="IR511" s="62">
        <f>SUM(IR436:IR440)*-1</f>
        <v>130221.65061421109</v>
      </c>
      <c r="IS511" s="62">
        <f>IF(AND(IS26=1, IS25=0), IS136+IS170, 0)</f>
        <v>0</v>
      </c>
      <c r="IT511" s="62">
        <f>IF(AND(IT26=1, IT25=0), IT136+IT170, 0)</f>
        <v>0</v>
      </c>
      <c r="IU511" s="62">
        <f>SUM(IU436:IU440)*-1</f>
        <v>130221.65061421109</v>
      </c>
      <c r="IV511" s="62">
        <f>IF(AND(IV26=1, IV25=0), IV136+IV170, 0)</f>
        <v>0</v>
      </c>
      <c r="IW511" s="62">
        <f>IF(AND(IW26=1, IW25=0), IW136+IW170, 0)</f>
        <v>0</v>
      </c>
      <c r="IX511" s="62">
        <f>SUM(IX436:IX440)*-1</f>
        <v>130221.65061421109</v>
      </c>
      <c r="IY511" s="62">
        <f>IF(AND(IY26=1, IY25=0), IY136+IY170, 0)</f>
        <v>0</v>
      </c>
      <c r="IZ511" s="62">
        <f>IF(AND(IZ26=1, IZ25=0), IZ136+IZ170, 0)</f>
        <v>0</v>
      </c>
      <c r="JA511" s="62">
        <f>SUM(JA436:JA440)*-1</f>
        <v>130221.65061421107</v>
      </c>
      <c r="JB511" s="62">
        <f>IF(AND(JB26=1, JB25=0), JB136+JB170, 0)</f>
        <v>0</v>
      </c>
      <c r="JC511" s="62">
        <f>IF(AND(JC26=1, JC25=0), JC136+JC170, 0)</f>
        <v>0</v>
      </c>
      <c r="JD511" s="62">
        <f>SUM(JD436:JD440)*-1</f>
        <v>130221.65061421107</v>
      </c>
      <c r="JE511" s="62">
        <f>IF(AND(JE26=1, JE25=0), JE136+JE170, 0)</f>
        <v>0</v>
      </c>
      <c r="JF511" s="62">
        <f>IF(AND(JF26=1, JF25=0), JF136+JF170, 0)</f>
        <v>0</v>
      </c>
      <c r="JG511" s="62">
        <f>SUM(JG436:JG440)*-1</f>
        <v>130221.65061421109</v>
      </c>
      <c r="JH511" s="62">
        <f>IF(AND(JH26=1, JH25=0), JH136+JH170, 0)</f>
        <v>0</v>
      </c>
      <c r="JI511" s="62">
        <f>IF(AND(JI26=1, JI25=0), JI136+JI170, 0)</f>
        <v>0</v>
      </c>
      <c r="JJ511" s="62">
        <f>SUM(JJ436:JJ440)*-1</f>
        <v>130221.65061421109</v>
      </c>
      <c r="JK511" s="62">
        <f>IF(AND(JK26=1, JK25=0), JK136+JK170, 0)</f>
        <v>0</v>
      </c>
      <c r="JL511" s="62">
        <f>IF(AND(JL26=1, JL25=0), JL136+JL170, 0)</f>
        <v>0</v>
      </c>
      <c r="JM511" s="62">
        <f>SUM(JM436:JM440)*-1</f>
        <v>130221.65061421109</v>
      </c>
      <c r="JN511" s="62">
        <f>IF(AND(JN26=1, JN25=0), JN136+JN170, 0)</f>
        <v>0</v>
      </c>
      <c r="JO511" s="62">
        <f>IF(AND(JO26=1, JO25=0), JO136+JO170, 0)</f>
        <v>0</v>
      </c>
      <c r="JP511" s="62">
        <f>SUM(JP436:JP440)*-1</f>
        <v>130221.6506142111</v>
      </c>
      <c r="JQ511" s="62">
        <f>IF(AND(JQ26=1, JQ25=0), JQ136+JQ170, 0)</f>
        <v>0</v>
      </c>
      <c r="JR511" s="62">
        <f>IF(AND(JR26=1, JR25=0), JR136+JR170, 0)</f>
        <v>0</v>
      </c>
      <c r="JS511" s="62">
        <f>SUM(JS436:JS440)*-1</f>
        <v>130221.65061421107</v>
      </c>
      <c r="JT511" s="62">
        <f>IF(AND(JT26=1, JT25=0), JT136+JT170, 0)</f>
        <v>0</v>
      </c>
      <c r="JU511" s="62">
        <f>IF(AND(JU26=1, JU25=0), JU136+JU170, 0)</f>
        <v>0</v>
      </c>
      <c r="JV511" s="62">
        <f>SUM(JV436:JV440)*-1</f>
        <v>130221.6506142111</v>
      </c>
      <c r="JW511" s="62">
        <f>IF(AND(JW26=1, JW25=0), JW136+JW170, 0)</f>
        <v>0</v>
      </c>
      <c r="JX511" s="62">
        <f>IF(AND(JX26=1, JX25=0), JX136+JX170, 0)</f>
        <v>0</v>
      </c>
      <c r="JY511" s="62">
        <f>SUM(JY436:JY440)*-1</f>
        <v>130221.65061421109</v>
      </c>
      <c r="JZ511" s="62">
        <f>IF(AND(JZ26=1, JZ25=0), JZ136+JZ170, 0)</f>
        <v>0</v>
      </c>
      <c r="KA511" s="62">
        <f>IF(AND(KA26=1, KA25=0), KA136+KA170, 0)</f>
        <v>0</v>
      </c>
      <c r="KB511" s="62">
        <f>SUM(KB436:KB440)*-1</f>
        <v>130221.65061421107</v>
      </c>
      <c r="KC511" s="62">
        <f>IF(AND(KC26=1, KC25=0), KC136+KC170, 0)</f>
        <v>0</v>
      </c>
      <c r="KD511" s="62">
        <f>IF(AND(KD26=1, KD25=0), KD136+KD170, 0)</f>
        <v>0</v>
      </c>
      <c r="KE511" s="62">
        <f>SUM(KE436:KE440)*-1</f>
        <v>130221.6506142111</v>
      </c>
      <c r="KF511" s="62">
        <f>IF(AND(KF26=1, KF25=0), KF136+KF170, 0)</f>
        <v>0</v>
      </c>
      <c r="KG511" s="62">
        <f>IF(AND(KG26=1, KG25=0), KG136+KG170, 0)</f>
        <v>0</v>
      </c>
      <c r="KH511" s="62">
        <f>SUM(KH436:KH440)*-1</f>
        <v>130221.65061421107</v>
      </c>
      <c r="KI511" s="62">
        <f>IF(AND(KI26=1, KI25=0), KI136+KI170, 0)</f>
        <v>0</v>
      </c>
      <c r="KJ511" s="62">
        <f>IF(AND(KJ26=1, KJ25=0), KJ136+KJ170, 0)</f>
        <v>0</v>
      </c>
      <c r="KK511" s="62">
        <f>SUM(KK436:KK440)*-1</f>
        <v>130221.65061421109</v>
      </c>
      <c r="KL511" s="62">
        <f>IF(AND(KL26=1, KL25=0), KL136+KL170, 0)</f>
        <v>0</v>
      </c>
      <c r="KM511" s="62">
        <f>IF(AND(KM26=1, KM25=0), KM136+KM170, 0)</f>
        <v>0</v>
      </c>
      <c r="KN511" s="62">
        <f>SUM(KN436:KN440)*-1</f>
        <v>130221.65061421107</v>
      </c>
      <c r="KO511" s="62">
        <f>IF(AND(KO26=1, KO25=0), KO136+KO170, 0)</f>
        <v>0</v>
      </c>
      <c r="KP511" s="62">
        <f>IF(AND(KP26=1, KP25=0), KP136+KP170, 0)</f>
        <v>0</v>
      </c>
      <c r="KQ511" s="62">
        <f>SUM(KQ436:KQ440)*-1</f>
        <v>130221.65061421107</v>
      </c>
      <c r="KR511" s="62">
        <f>IF(AND(KR26=1, KR25=0), KR136+KR170, 0)</f>
        <v>0</v>
      </c>
      <c r="KS511" s="62">
        <f>IF(AND(KS26=1, KS25=0), KS136+KS170, 0)</f>
        <v>0</v>
      </c>
      <c r="KT511" s="62">
        <f>SUM(KT436:KT440)*-1</f>
        <v>-3206867.6833590223</v>
      </c>
      <c r="KU511" s="62">
        <f>IF(AND(KU26=1, KU25=0), KU136+KU170, 0)</f>
        <v>0</v>
      </c>
      <c r="KV511" s="62">
        <f>IF(AND(KV26=1, KV25=0), KV136+KV170, 0)</f>
        <v>0</v>
      </c>
      <c r="KW511" s="62">
        <f>SUM(KW436:KW440)*-1</f>
        <v>0</v>
      </c>
      <c r="KX511" s="62">
        <f>IF(AND(KX26=1, KX25=0), KX136+KX170, 0)</f>
        <v>0</v>
      </c>
      <c r="KY511" s="62">
        <f>IF(AND(KY26=1, KY25=0), KY136+KY170, 0)</f>
        <v>0</v>
      </c>
      <c r="KZ511" s="62">
        <f>SUM(KZ436:KZ440)*-1</f>
        <v>0</v>
      </c>
      <c r="LA511" s="62">
        <f>IF(AND(LA26=1, LA25=0), LA136+LA170, 0)</f>
        <v>0</v>
      </c>
      <c r="LB511" s="62">
        <f>IF(AND(LB26=1, LB25=0), LB136+LB170, 0)</f>
        <v>0</v>
      </c>
      <c r="LC511" s="62">
        <f>SUM(LC436:LC440)*-1</f>
        <v>0</v>
      </c>
      <c r="LD511" s="62">
        <f>IF(AND(LD26=1, LD25=0), LD136+LD170, 0)</f>
        <v>0</v>
      </c>
      <c r="LE511" s="62">
        <f>IF(AND(LE26=1, LE25=0), LE136+LE170, 0)</f>
        <v>0</v>
      </c>
      <c r="LF511" s="62">
        <f>SUM(LF436:LF440)*-1</f>
        <v>0</v>
      </c>
      <c r="LG511" s="62">
        <f>IF(AND(LG26=1, LG25=0), LG136+LG170, 0)</f>
        <v>0</v>
      </c>
      <c r="LH511" s="62">
        <f>IF(AND(LH26=1, LH25=0), LH136+LH170, 0)</f>
        <v>0</v>
      </c>
      <c r="LI511" s="62">
        <f>SUM(LI436:LI440)*-1</f>
        <v>0</v>
      </c>
      <c r="LJ511" s="62">
        <f>IF(AND(LJ26=1, LJ25=0), LJ136+LJ170, 0)</f>
        <v>0</v>
      </c>
      <c r="LK511" s="62">
        <f>IF(AND(LK26=1, LK25=0), LK136+LK170, 0)</f>
        <v>0</v>
      </c>
      <c r="LL511" s="62">
        <f>SUM(LL436:LL440)*-1</f>
        <v>0</v>
      </c>
      <c r="LM511" s="62">
        <f>IF(AND(LM26=1, LM25=0), LM136+LM170, 0)</f>
        <v>0</v>
      </c>
      <c r="LN511" s="62">
        <f>IF(AND(LN26=1, LN25=0), LN136+LN170, 0)</f>
        <v>0</v>
      </c>
      <c r="LO511" s="62">
        <f>SUM(LO436:LO440)*-1</f>
        <v>0</v>
      </c>
      <c r="LP511" s="62">
        <f>IF(AND(LP26=1, LP25=0), LP136+LP170, 0)</f>
        <v>0</v>
      </c>
      <c r="LQ511" s="62">
        <f>IF(AND(LQ26=1, LQ25=0), LQ136+LQ170, 0)</f>
        <v>0</v>
      </c>
      <c r="LR511" s="62">
        <f>SUM(LR436:LR440)*-1</f>
        <v>0</v>
      </c>
      <c r="LS511" s="62">
        <f>IF(AND(LS26=1, LS25=0), LS136+LS170, 0)</f>
        <v>0</v>
      </c>
      <c r="LT511" s="62">
        <f>IF(AND(LT26=1, LT25=0), LT136+LT170, 0)</f>
        <v>0</v>
      </c>
      <c r="LU511" s="62"/>
      <c r="LV511" s="62"/>
      <c r="LW511" s="62"/>
      <c r="LX511" s="62"/>
      <c r="LY511" s="62"/>
      <c r="LZ511" s="62"/>
      <c r="MA511" s="62"/>
      <c r="MB511" s="62"/>
      <c r="MC511" s="62"/>
      <c r="MD511" s="62"/>
      <c r="ME511" s="62"/>
      <c r="MF511" s="62"/>
      <c r="MG511" s="62"/>
      <c r="MH511" s="62"/>
      <c r="MI511" s="62"/>
      <c r="MJ511" s="62"/>
      <c r="MK511" s="62"/>
      <c r="ML511" s="62"/>
      <c r="MM511" s="62"/>
      <c r="MN511" s="62"/>
      <c r="MO511" s="62"/>
      <c r="MP511" s="62"/>
      <c r="MQ511" s="62"/>
      <c r="MR511" s="62"/>
      <c r="MS511" s="62"/>
      <c r="MT511" s="62"/>
      <c r="MU511" s="62"/>
      <c r="MV511" s="62"/>
      <c r="MW511" s="62"/>
      <c r="MX511" s="62"/>
      <c r="MY511" s="62"/>
      <c r="MZ511" s="62"/>
      <c r="NA511" s="62"/>
      <c r="NB511" s="62"/>
      <c r="NC511" s="62"/>
      <c r="ND511" s="62"/>
      <c r="NE511" s="62"/>
      <c r="NF511" s="62"/>
      <c r="NG511" s="62"/>
      <c r="NH511" s="62"/>
      <c r="NI511" s="62"/>
      <c r="NJ511" s="62"/>
      <c r="NK511" s="62"/>
      <c r="NL511" s="62"/>
      <c r="NM511" s="62"/>
      <c r="NN511" s="62"/>
      <c r="NO511" s="62"/>
      <c r="NP511" s="62"/>
      <c r="NQ511" s="62"/>
      <c r="NR511" s="62"/>
      <c r="NS511" s="62"/>
      <c r="NT511" s="62"/>
      <c r="NU511" s="62"/>
      <c r="NV511" s="62"/>
      <c r="NW511" s="62"/>
      <c r="NX511" s="62"/>
      <c r="NY511" s="62"/>
      <c r="NZ511" s="62"/>
      <c r="OA511" s="62"/>
      <c r="OB511" s="62"/>
      <c r="OC511" s="62"/>
      <c r="OD511" s="62"/>
      <c r="OE511" s="62"/>
      <c r="OF511" s="62"/>
      <c r="OG511" s="62"/>
      <c r="OH511" s="62"/>
      <c r="OI511" s="62"/>
      <c r="OJ511" s="62"/>
      <c r="OK511" s="62"/>
      <c r="OL511" s="62"/>
      <c r="OM511" s="62"/>
      <c r="ON511" s="62"/>
      <c r="OO511" s="62"/>
      <c r="OP511" s="62"/>
      <c r="OQ511" s="62"/>
      <c r="OR511" s="62"/>
      <c r="OS511" s="62"/>
      <c r="OT511" s="62"/>
      <c r="OU511" s="62"/>
      <c r="OV511" s="62"/>
      <c r="OW511" s="62"/>
      <c r="OX511" s="62"/>
      <c r="OY511" s="62"/>
      <c r="OZ511" s="62"/>
      <c r="PA511" s="62"/>
      <c r="PB511" s="62"/>
      <c r="PC511" s="62"/>
      <c r="PD511" s="62"/>
      <c r="PE511" s="62"/>
      <c r="PF511" s="62"/>
      <c r="PG511" s="62"/>
      <c r="PH511" s="62"/>
      <c r="PI511" s="62"/>
      <c r="PJ511" s="62"/>
      <c r="PK511" s="62"/>
      <c r="PL511" s="62"/>
      <c r="PM511" s="62"/>
      <c r="PN511" s="62"/>
      <c r="PO511" s="62"/>
      <c r="PP511" s="62"/>
      <c r="PQ511" s="62"/>
      <c r="PR511" s="62"/>
      <c r="PS511" s="62"/>
      <c r="PT511" s="62"/>
      <c r="PU511" s="62"/>
      <c r="PV511" s="62"/>
      <c r="PW511" s="62"/>
      <c r="PX511" s="62"/>
      <c r="PY511" s="62"/>
      <c r="PZ511" s="62"/>
      <c r="QA511" s="62"/>
      <c r="QB511" s="62"/>
      <c r="QC511" s="62"/>
      <c r="QD511" s="62"/>
      <c r="QE511" s="62"/>
      <c r="QF511" s="62"/>
      <c r="QG511" s="62"/>
      <c r="QH511" s="62"/>
      <c r="QI511" s="62"/>
      <c r="QJ511" s="62"/>
      <c r="QK511" s="62"/>
      <c r="QL511" s="62"/>
      <c r="QM511" s="62"/>
      <c r="QN511" s="62"/>
      <c r="QO511" s="62"/>
      <c r="QP511" s="62"/>
      <c r="QQ511" s="62"/>
      <c r="QR511" s="62"/>
      <c r="QS511" s="62"/>
      <c r="QT511" s="62"/>
      <c r="QU511" s="62"/>
    </row>
    <row r="512" spans="1:463" ht="15" customHeight="1" outlineLevel="1">
      <c r="C512" s="15" t="s">
        <v>660</v>
      </c>
      <c r="E512" s="44" t="s">
        <v>281</v>
      </c>
      <c r="H512" s="189">
        <f ca="1">H510/H511</f>
        <v>1.5040484372874234</v>
      </c>
      <c r="I512" s="190">
        <v>0</v>
      </c>
      <c r="J512" s="190">
        <f t="shared" ref="J512:W512" si="1778">IFERROR(J510/J511,0)</f>
        <v>0</v>
      </c>
      <c r="K512" s="190">
        <f t="shared" si="1778"/>
        <v>0</v>
      </c>
      <c r="L512" s="190">
        <f t="shared" si="1778"/>
        <v>0</v>
      </c>
      <c r="M512" s="190">
        <f t="shared" si="1778"/>
        <v>0</v>
      </c>
      <c r="N512" s="190">
        <f t="shared" si="1778"/>
        <v>0</v>
      </c>
      <c r="O512" s="190">
        <f t="shared" si="1778"/>
        <v>0</v>
      </c>
      <c r="P512" s="190">
        <f t="shared" si="1778"/>
        <v>0</v>
      </c>
      <c r="Q512" s="190">
        <f t="shared" si="1778"/>
        <v>0</v>
      </c>
      <c r="R512" s="190">
        <f t="shared" si="1778"/>
        <v>0</v>
      </c>
      <c r="S512" s="190">
        <f t="shared" si="1778"/>
        <v>0</v>
      </c>
      <c r="T512" s="190">
        <f t="shared" si="1778"/>
        <v>0</v>
      </c>
      <c r="U512" s="190">
        <f t="shared" si="1778"/>
        <v>0</v>
      </c>
      <c r="V512" s="190">
        <f t="shared" si="1778"/>
        <v>0</v>
      </c>
      <c r="W512" s="190">
        <f t="shared" si="1778"/>
        <v>0</v>
      </c>
      <c r="X512" s="190" t="str">
        <f t="shared" ref="X512:AW512" si="1779">IFERROR(X510/X511,"-      ")</f>
        <v xml:space="preserve">-      </v>
      </c>
      <c r="Y512" s="190" t="str">
        <f t="shared" si="1779"/>
        <v xml:space="preserve">-      </v>
      </c>
      <c r="Z512" s="190" t="str">
        <f t="shared" si="1779"/>
        <v xml:space="preserve">-      </v>
      </c>
      <c r="AA512" s="190" t="str">
        <f t="shared" si="1779"/>
        <v xml:space="preserve">-      </v>
      </c>
      <c r="AB512" s="190" t="str">
        <f t="shared" si="1779"/>
        <v xml:space="preserve">-      </v>
      </c>
      <c r="AC512" s="190" t="str">
        <f t="shared" si="1779"/>
        <v xml:space="preserve">-      </v>
      </c>
      <c r="AD512" s="190" t="str">
        <f t="shared" si="1779"/>
        <v xml:space="preserve">-      </v>
      </c>
      <c r="AE512" s="190" t="str">
        <f t="shared" si="1779"/>
        <v xml:space="preserve">-      </v>
      </c>
      <c r="AF512" s="190" t="str">
        <f t="shared" si="1779"/>
        <v xml:space="preserve">-      </v>
      </c>
      <c r="AG512" s="190" t="str">
        <f t="shared" si="1779"/>
        <v xml:space="preserve">-      </v>
      </c>
      <c r="AH512" s="190" t="str">
        <f t="shared" si="1779"/>
        <v xml:space="preserve">-      </v>
      </c>
      <c r="AI512" s="190" t="str">
        <f t="shared" si="1779"/>
        <v xml:space="preserve">-      </v>
      </c>
      <c r="AJ512" s="190" t="str">
        <f t="shared" si="1779"/>
        <v xml:space="preserve">-      </v>
      </c>
      <c r="AK512" s="190" t="str">
        <f t="shared" si="1779"/>
        <v xml:space="preserve">-      </v>
      </c>
      <c r="AL512" s="190" t="str">
        <f t="shared" si="1779"/>
        <v xml:space="preserve">-      </v>
      </c>
      <c r="AM512" s="190" t="str">
        <f t="shared" si="1779"/>
        <v xml:space="preserve">-      </v>
      </c>
      <c r="AN512" s="190" t="str">
        <f t="shared" si="1779"/>
        <v xml:space="preserve">-      </v>
      </c>
      <c r="AO512" s="190" t="str">
        <f t="shared" si="1779"/>
        <v xml:space="preserve">-      </v>
      </c>
      <c r="AP512" s="190">
        <f t="shared" ref="AP512" ca="1" si="1780">IFERROR(AP510/AP511,"-      ")</f>
        <v>1.7432239194504719</v>
      </c>
      <c r="AQ512" s="190" t="str">
        <f t="shared" si="1779"/>
        <v xml:space="preserve">-      </v>
      </c>
      <c r="AR512" s="190" t="str">
        <f t="shared" si="1779"/>
        <v xml:space="preserve">-      </v>
      </c>
      <c r="AS512" s="190">
        <f t="shared" ca="1" si="1779"/>
        <v>1.1798742583994157</v>
      </c>
      <c r="AT512" s="190" t="str">
        <f t="shared" si="1779"/>
        <v xml:space="preserve">-      </v>
      </c>
      <c r="AU512" s="190" t="str">
        <f t="shared" si="1779"/>
        <v xml:space="preserve">-      </v>
      </c>
      <c r="AV512" s="190">
        <f t="shared" ref="AV512" ca="1" si="1781">IFERROR(AV510/AV511,"-      ")</f>
        <v>0.53715478609639522</v>
      </c>
      <c r="AW512" s="190" t="str">
        <f t="shared" si="1779"/>
        <v xml:space="preserve">-      </v>
      </c>
      <c r="AX512" s="190" t="str">
        <f t="shared" ref="AX512:DI512" si="1782">IFERROR(AX510/AX511,"-      ")</f>
        <v xml:space="preserve">-      </v>
      </c>
      <c r="AY512" s="190">
        <f t="shared" ca="1" si="1782"/>
        <v>1.2638789058831879</v>
      </c>
      <c r="AZ512" s="190" t="str">
        <f t="shared" si="1782"/>
        <v xml:space="preserve">-      </v>
      </c>
      <c r="BA512" s="190" t="str">
        <f t="shared" si="1782"/>
        <v xml:space="preserve">-      </v>
      </c>
      <c r="BB512" s="190">
        <f t="shared" ref="BB512" ca="1" si="1783">IFERROR(BB510/BB511,"-      ")</f>
        <v>1.7369615853503988</v>
      </c>
      <c r="BC512" s="190" t="str">
        <f t="shared" si="1782"/>
        <v xml:space="preserve">-      </v>
      </c>
      <c r="BD512" s="190" t="str">
        <f t="shared" si="1782"/>
        <v xml:space="preserve">-      </v>
      </c>
      <c r="BE512" s="190">
        <f t="shared" ca="1" si="1782"/>
        <v>1.1578467358689815</v>
      </c>
      <c r="BF512" s="190" t="str">
        <f t="shared" si="1782"/>
        <v xml:space="preserve">-      </v>
      </c>
      <c r="BG512" s="190" t="str">
        <f t="shared" si="1782"/>
        <v xml:space="preserve">-      </v>
      </c>
      <c r="BH512" s="190">
        <f t="shared" ref="BH512" ca="1" si="1784">IFERROR(BH510/BH511,"-      ")</f>
        <v>0.52770551668822274</v>
      </c>
      <c r="BI512" s="190" t="str">
        <f t="shared" si="1782"/>
        <v xml:space="preserve">-      </v>
      </c>
      <c r="BJ512" s="190" t="str">
        <f t="shared" si="1782"/>
        <v xml:space="preserve">-      </v>
      </c>
      <c r="BK512" s="190">
        <f t="shared" ca="1" si="1782"/>
        <v>1.2650066533106592</v>
      </c>
      <c r="BL512" s="190" t="str">
        <f t="shared" si="1782"/>
        <v xml:space="preserve">-      </v>
      </c>
      <c r="BM512" s="190" t="str">
        <f t="shared" si="1782"/>
        <v xml:space="preserve">-      </v>
      </c>
      <c r="BN512" s="190">
        <f t="shared" ref="BN512" ca="1" si="1785">IFERROR(BN510/BN511,"-      ")</f>
        <v>1.741349846922138</v>
      </c>
      <c r="BO512" s="190" t="str">
        <f t="shared" si="1782"/>
        <v xml:space="preserve">-      </v>
      </c>
      <c r="BP512" s="190" t="str">
        <f t="shared" si="1782"/>
        <v xml:space="preserve">-      </v>
      </c>
      <c r="BQ512" s="190">
        <f t="shared" ca="1" si="1782"/>
        <v>1.1448380852244928</v>
      </c>
      <c r="BR512" s="190" t="str">
        <f t="shared" si="1782"/>
        <v xml:space="preserve">-      </v>
      </c>
      <c r="BS512" s="190" t="str">
        <f t="shared" si="1782"/>
        <v xml:space="preserve">-      </v>
      </c>
      <c r="BT512" s="190">
        <f t="shared" ref="BT512" ca="1" si="1786">IFERROR(BT510/BT511,"-      ")</f>
        <v>0.5179514444877672</v>
      </c>
      <c r="BU512" s="190" t="str">
        <f t="shared" si="1782"/>
        <v xml:space="preserve">-      </v>
      </c>
      <c r="BV512" s="190" t="str">
        <f t="shared" si="1782"/>
        <v xml:space="preserve">-      </v>
      </c>
      <c r="BW512" s="190">
        <f t="shared" ca="1" si="1782"/>
        <v>1.2655142306651117</v>
      </c>
      <c r="BX512" s="190" t="str">
        <f t="shared" si="1782"/>
        <v xml:space="preserve">-      </v>
      </c>
      <c r="BY512" s="190" t="str">
        <f t="shared" si="1782"/>
        <v xml:space="preserve">-      </v>
      </c>
      <c r="BZ512" s="190">
        <f t="shared" ref="BZ512" ca="1" si="1787">IFERROR(BZ510/BZ511,"-      ")</f>
        <v>1.7419245672690491</v>
      </c>
      <c r="CA512" s="190" t="str">
        <f t="shared" si="1782"/>
        <v xml:space="preserve">-      </v>
      </c>
      <c r="CB512" s="190" t="str">
        <f t="shared" si="1782"/>
        <v xml:space="preserve">-      </v>
      </c>
      <c r="CC512" s="190">
        <f t="shared" ca="1" si="1782"/>
        <v>1.129971887505542</v>
      </c>
      <c r="CD512" s="190" t="str">
        <f t="shared" si="1782"/>
        <v xml:space="preserve">-      </v>
      </c>
      <c r="CE512" s="190" t="str">
        <f t="shared" si="1782"/>
        <v xml:space="preserve">-      </v>
      </c>
      <c r="CF512" s="190">
        <f t="shared" ref="CF512" ca="1" si="1788">IFERROR(CF510/CF511,"-      ")</f>
        <v>0.50612632591029993</v>
      </c>
      <c r="CG512" s="190" t="str">
        <f t="shared" si="1782"/>
        <v xml:space="preserve">-      </v>
      </c>
      <c r="CH512" s="190" t="str">
        <f t="shared" si="1782"/>
        <v xml:space="preserve">-      </v>
      </c>
      <c r="CI512" s="190">
        <f t="shared" ca="1" si="1782"/>
        <v>1.2657364795332517</v>
      </c>
      <c r="CJ512" s="190" t="str">
        <f t="shared" si="1782"/>
        <v xml:space="preserve">-      </v>
      </c>
      <c r="CK512" s="190" t="str">
        <f t="shared" si="1782"/>
        <v xml:space="preserve">-      </v>
      </c>
      <c r="CL512" s="190">
        <f t="shared" ref="CL512" ca="1" si="1789">IFERROR(CL510/CL511,"-      ")</f>
        <v>1.7343273792060128</v>
      </c>
      <c r="CM512" s="190" t="str">
        <f t="shared" si="1782"/>
        <v xml:space="preserve">-      </v>
      </c>
      <c r="CN512" s="190" t="str">
        <f t="shared" si="1782"/>
        <v xml:space="preserve">-      </v>
      </c>
      <c r="CO512" s="190">
        <f t="shared" ca="1" si="1782"/>
        <v>1.1164786704260954</v>
      </c>
      <c r="CP512" s="190" t="str">
        <f t="shared" si="1782"/>
        <v xml:space="preserve">-      </v>
      </c>
      <c r="CQ512" s="190" t="str">
        <f t="shared" si="1782"/>
        <v xml:space="preserve">-      </v>
      </c>
      <c r="CR512" s="190">
        <f t="shared" ref="CR512" ca="1" si="1790">IFERROR(CR510/CR511,"-      ")</f>
        <v>0.49737106855698004</v>
      </c>
      <c r="CS512" s="190" t="str">
        <f t="shared" si="1782"/>
        <v xml:space="preserve">-      </v>
      </c>
      <c r="CT512" s="190" t="str">
        <f t="shared" si="1782"/>
        <v xml:space="preserve">-      </v>
      </c>
      <c r="CU512" s="190">
        <f t="shared" ca="1" si="1782"/>
        <v>1.2662303134774358</v>
      </c>
      <c r="CV512" s="190" t="str">
        <f t="shared" si="1782"/>
        <v xml:space="preserve">-      </v>
      </c>
      <c r="CW512" s="190" t="str">
        <f t="shared" si="1782"/>
        <v xml:space="preserve">-      </v>
      </c>
      <c r="CX512" s="190">
        <f t="shared" ref="CX512" ca="1" si="1791">IFERROR(CX510/CX511,"-      ")</f>
        <v>1.7269395733527615</v>
      </c>
      <c r="CY512" s="190" t="str">
        <f t="shared" si="1782"/>
        <v xml:space="preserve">-      </v>
      </c>
      <c r="CZ512" s="190" t="str">
        <f t="shared" si="1782"/>
        <v xml:space="preserve">-      </v>
      </c>
      <c r="DA512" s="190">
        <f t="shared" ca="1" si="1782"/>
        <v>1.1016029728727368</v>
      </c>
      <c r="DB512" s="190" t="str">
        <f t="shared" si="1782"/>
        <v xml:space="preserve">-      </v>
      </c>
      <c r="DC512" s="190" t="str">
        <f t="shared" si="1782"/>
        <v xml:space="preserve">-      </v>
      </c>
      <c r="DD512" s="190">
        <f t="shared" ref="DD512" ca="1" si="1792">IFERROR(DD510/DD511,"-      ")</f>
        <v>0.48779255506966257</v>
      </c>
      <c r="DE512" s="190" t="str">
        <f t="shared" si="1782"/>
        <v xml:space="preserve">-      </v>
      </c>
      <c r="DF512" s="190" t="str">
        <f t="shared" si="1782"/>
        <v xml:space="preserve">-      </v>
      </c>
      <c r="DG512" s="190">
        <f t="shared" ca="1" si="1782"/>
        <v>1.2595037981490325</v>
      </c>
      <c r="DH512" s="190" t="str">
        <f t="shared" si="1782"/>
        <v xml:space="preserve">-      </v>
      </c>
      <c r="DI512" s="190" t="str">
        <f t="shared" si="1782"/>
        <v xml:space="preserve">-      </v>
      </c>
      <c r="DJ512" s="190">
        <f t="shared" ref="DJ512:FU512" ca="1" si="1793">IFERROR(DJ510/DJ511,"-      ")</f>
        <v>1.7111115451621082</v>
      </c>
      <c r="DK512" s="190" t="str">
        <f t="shared" si="1793"/>
        <v xml:space="preserve">-      </v>
      </c>
      <c r="DL512" s="190" t="str">
        <f t="shared" si="1793"/>
        <v xml:space="preserve">-      </v>
      </c>
      <c r="DM512" s="190">
        <f t="shared" ca="1" si="1793"/>
        <v>1.0862762113287243</v>
      </c>
      <c r="DN512" s="190" t="str">
        <f t="shared" si="1793"/>
        <v xml:space="preserve">-      </v>
      </c>
      <c r="DO512" s="190" t="str">
        <f t="shared" si="1793"/>
        <v xml:space="preserve">-      </v>
      </c>
      <c r="DP512" s="190">
        <f t="shared" ca="1" si="1793"/>
        <v>0.47826887888240516</v>
      </c>
      <c r="DQ512" s="190" t="str">
        <f t="shared" si="1793"/>
        <v xml:space="preserve">-      </v>
      </c>
      <c r="DR512" s="190" t="str">
        <f t="shared" si="1793"/>
        <v xml:space="preserve">-      </v>
      </c>
      <c r="DS512" s="190">
        <f t="shared" ca="1" si="1793"/>
        <v>1.2529215249414944</v>
      </c>
      <c r="DT512" s="190" t="str">
        <f t="shared" si="1793"/>
        <v xml:space="preserve">-      </v>
      </c>
      <c r="DU512" s="190" t="str">
        <f t="shared" si="1793"/>
        <v xml:space="preserve">-      </v>
      </c>
      <c r="DV512" s="190">
        <f t="shared" ca="1" si="1793"/>
        <v>1.6947614043062986</v>
      </c>
      <c r="DW512" s="190" t="str">
        <f t="shared" si="1793"/>
        <v xml:space="preserve">-      </v>
      </c>
      <c r="DX512" s="190" t="str">
        <f t="shared" si="1793"/>
        <v xml:space="preserve">-      </v>
      </c>
      <c r="DY512" s="190">
        <f t="shared" ca="1" si="1793"/>
        <v>1.0710643665902504</v>
      </c>
      <c r="DZ512" s="190" t="str">
        <f t="shared" si="1793"/>
        <v xml:space="preserve">-      </v>
      </c>
      <c r="EA512" s="190" t="str">
        <f t="shared" si="1793"/>
        <v xml:space="preserve">-      </v>
      </c>
      <c r="EB512" s="190">
        <f t="shared" ca="1" si="1793"/>
        <v>0.46790631812719841</v>
      </c>
      <c r="EC512" s="190" t="str">
        <f t="shared" si="1793"/>
        <v xml:space="preserve">-      </v>
      </c>
      <c r="ED512" s="190" t="str">
        <f t="shared" si="1793"/>
        <v xml:space="preserve">-      </v>
      </c>
      <c r="EE512" s="190">
        <f t="shared" ca="1" si="1793"/>
        <v>1.246467931852608</v>
      </c>
      <c r="EF512" s="190" t="str">
        <f t="shared" si="1793"/>
        <v xml:space="preserve">-      </v>
      </c>
      <c r="EG512" s="190" t="str">
        <f t="shared" si="1793"/>
        <v xml:space="preserve">-      </v>
      </c>
      <c r="EH512" s="190">
        <f t="shared" ca="1" si="1793"/>
        <v>1.6785856249877311</v>
      </c>
      <c r="EI512" s="190" t="str">
        <f t="shared" si="1793"/>
        <v xml:space="preserve">-      </v>
      </c>
      <c r="EJ512" s="190" t="str">
        <f t="shared" si="1793"/>
        <v xml:space="preserve">-      </v>
      </c>
      <c r="EK512" s="190">
        <f t="shared" ca="1" si="1793"/>
        <v>1.0559649930181036</v>
      </c>
      <c r="EL512" s="190" t="str">
        <f t="shared" si="1793"/>
        <v xml:space="preserve">-      </v>
      </c>
      <c r="EM512" s="190" t="str">
        <f t="shared" si="1793"/>
        <v xml:space="preserve">-      </v>
      </c>
      <c r="EN512" s="190">
        <f t="shared" ca="1" si="1793"/>
        <v>0.4593785465729765</v>
      </c>
      <c r="EO512" s="190" t="str">
        <f t="shared" si="1793"/>
        <v xml:space="preserve">-      </v>
      </c>
      <c r="EP512" s="190" t="str">
        <f t="shared" si="1793"/>
        <v xml:space="preserve">-      </v>
      </c>
      <c r="EQ512" s="190">
        <f t="shared" ca="1" si="1793"/>
        <v>1.2401414274040441</v>
      </c>
      <c r="ER512" s="190" t="str">
        <f t="shared" si="1793"/>
        <v xml:space="preserve">-      </v>
      </c>
      <c r="ES512" s="190" t="str">
        <f t="shared" si="1793"/>
        <v xml:space="preserve">-      </v>
      </c>
      <c r="ET512" s="190">
        <f t="shared" ca="1" si="1793"/>
        <v>1.6626091067543904</v>
      </c>
      <c r="EU512" s="190" t="str">
        <f t="shared" si="1793"/>
        <v xml:space="preserve">-      </v>
      </c>
      <c r="EV512" s="190" t="str">
        <f t="shared" si="1793"/>
        <v xml:space="preserve">-      </v>
      </c>
      <c r="EW512" s="190">
        <f t="shared" ca="1" si="1793"/>
        <v>1.0396025701387603</v>
      </c>
      <c r="EX512" s="190" t="str">
        <f t="shared" si="1793"/>
        <v xml:space="preserve">-      </v>
      </c>
      <c r="EY512" s="190" t="str">
        <f t="shared" si="1793"/>
        <v xml:space="preserve">-      </v>
      </c>
      <c r="EZ512" s="190">
        <f t="shared" ca="1" si="1793"/>
        <v>0.45000809985609497</v>
      </c>
      <c r="FA512" s="190" t="str">
        <f t="shared" si="1793"/>
        <v xml:space="preserve">-      </v>
      </c>
      <c r="FB512" s="190" t="str">
        <f t="shared" si="1793"/>
        <v xml:space="preserve">-      </v>
      </c>
      <c r="FC512" s="190">
        <f t="shared" ca="1" si="1793"/>
        <v>1.233940409300408</v>
      </c>
      <c r="FD512" s="190" t="str">
        <f t="shared" si="1793"/>
        <v xml:space="preserve">-      </v>
      </c>
      <c r="FE512" s="190" t="str">
        <f t="shared" si="1793"/>
        <v xml:space="preserve">-      </v>
      </c>
      <c r="FF512" s="190">
        <f t="shared" ca="1" si="1793"/>
        <v>1.6468251327292918</v>
      </c>
      <c r="FG512" s="190" t="str">
        <f t="shared" si="1793"/>
        <v xml:space="preserve">-      </v>
      </c>
      <c r="FH512" s="190" t="str">
        <f t="shared" si="1793"/>
        <v xml:space="preserve">-      </v>
      </c>
      <c r="FI512" s="190">
        <f t="shared" ca="1" si="1793"/>
        <v>1.0221820703941313</v>
      </c>
      <c r="FJ512" s="190" t="str">
        <f t="shared" si="1793"/>
        <v xml:space="preserve">-      </v>
      </c>
      <c r="FK512" s="190" t="str">
        <f t="shared" si="1793"/>
        <v xml:space="preserve">-      </v>
      </c>
      <c r="FL512" s="190">
        <f t="shared" ca="1" si="1793"/>
        <v>0.44075719481307574</v>
      </c>
      <c r="FM512" s="190" t="str">
        <f t="shared" si="1793"/>
        <v xml:space="preserve">-      </v>
      </c>
      <c r="FN512" s="190" t="str">
        <f t="shared" si="1793"/>
        <v xml:space="preserve">-      </v>
      </c>
      <c r="FO512" s="190">
        <f t="shared" ca="1" si="1793"/>
        <v>1.224248908683816</v>
      </c>
      <c r="FP512" s="190" t="str">
        <f t="shared" si="1793"/>
        <v xml:space="preserve">-      </v>
      </c>
      <c r="FQ512" s="190" t="str">
        <f t="shared" si="1793"/>
        <v xml:space="preserve">-      </v>
      </c>
      <c r="FR512" s="190">
        <f t="shared" ca="1" si="1793"/>
        <v>1.6312078149089728</v>
      </c>
      <c r="FS512" s="190" t="str">
        <f t="shared" si="1793"/>
        <v xml:space="preserve">-      </v>
      </c>
      <c r="FT512" s="190" t="str">
        <f t="shared" si="1793"/>
        <v xml:space="preserve">-      </v>
      </c>
      <c r="FU512" s="190">
        <f t="shared" ca="1" si="1793"/>
        <v>1.0048666511728472</v>
      </c>
      <c r="FV512" s="190" t="str">
        <f t="shared" ref="FV512:IG512" si="1794">IFERROR(FV510/FV511,"-      ")</f>
        <v xml:space="preserve">-      </v>
      </c>
      <c r="FW512" s="190" t="str">
        <f t="shared" si="1794"/>
        <v xml:space="preserve">-      </v>
      </c>
      <c r="FX512" s="190">
        <f t="shared" ca="1" si="1794"/>
        <v>0.43072823995364962</v>
      </c>
      <c r="FY512" s="190" t="str">
        <f t="shared" si="1794"/>
        <v xml:space="preserve">-      </v>
      </c>
      <c r="FZ512" s="190" t="str">
        <f t="shared" si="1794"/>
        <v xml:space="preserve">-      </v>
      </c>
      <c r="GA512" s="190">
        <f t="shared" ca="1" si="1794"/>
        <v>1.2106829854435874</v>
      </c>
      <c r="GB512" s="190" t="str">
        <f t="shared" si="1794"/>
        <v xml:space="preserve">-      </v>
      </c>
      <c r="GC512" s="190" t="str">
        <f t="shared" si="1794"/>
        <v xml:space="preserve">-      </v>
      </c>
      <c r="GD512" s="190">
        <f t="shared" ca="1" si="1794"/>
        <v>1.6157545751447104</v>
      </c>
      <c r="GE512" s="190" t="str">
        <f t="shared" si="1794"/>
        <v xml:space="preserve">-      </v>
      </c>
      <c r="GF512" s="190" t="str">
        <f t="shared" si="1794"/>
        <v xml:space="preserve">-      </v>
      </c>
      <c r="GG512" s="190">
        <f t="shared" ca="1" si="1794"/>
        <v>0.98765356191942144</v>
      </c>
      <c r="GH512" s="190" t="str">
        <f t="shared" si="1794"/>
        <v xml:space="preserve">-      </v>
      </c>
      <c r="GI512" s="190" t="str">
        <f t="shared" si="1794"/>
        <v xml:space="preserve">-      </v>
      </c>
      <c r="GJ512" s="190">
        <f t="shared" ca="1" si="1794"/>
        <v>0.4225492112258929</v>
      </c>
      <c r="GK512" s="190" t="str">
        <f t="shared" si="1794"/>
        <v xml:space="preserve">-      </v>
      </c>
      <c r="GL512" s="190" t="str">
        <f t="shared" si="1794"/>
        <v xml:space="preserve">-      </v>
      </c>
      <c r="GM512" s="190">
        <f t="shared" ca="1" si="1794"/>
        <v>1.1972625844070546</v>
      </c>
      <c r="GN512" s="190" t="str">
        <f t="shared" si="1794"/>
        <v xml:space="preserve">-      </v>
      </c>
      <c r="GO512" s="190" t="str">
        <f t="shared" si="1794"/>
        <v xml:space="preserve">-      </v>
      </c>
      <c r="GP512" s="190">
        <f t="shared" ca="1" si="1794"/>
        <v>1.5992406411154947</v>
      </c>
      <c r="GQ512" s="190" t="str">
        <f t="shared" si="1794"/>
        <v xml:space="preserve">-      </v>
      </c>
      <c r="GR512" s="190" t="str">
        <f t="shared" si="1794"/>
        <v xml:space="preserve">-      </v>
      </c>
      <c r="GS512" s="190">
        <f t="shared" ca="1" si="1794"/>
        <v>0.97054003688091106</v>
      </c>
      <c r="GT512" s="190" t="str">
        <f t="shared" si="1794"/>
        <v xml:space="preserve">-      </v>
      </c>
      <c r="GU512" s="190" t="str">
        <f t="shared" si="1794"/>
        <v xml:space="preserve">-      </v>
      </c>
      <c r="GV512" s="190">
        <f t="shared" ca="1" si="1794"/>
        <v>0.41350825515701572</v>
      </c>
      <c r="GW512" s="190" t="str">
        <f t="shared" si="1794"/>
        <v xml:space="preserve">-      </v>
      </c>
      <c r="GX512" s="190" t="str">
        <f t="shared" si="1794"/>
        <v xml:space="preserve">-      </v>
      </c>
      <c r="GY512" s="190">
        <f t="shared" ca="1" si="1794"/>
        <v>1.183994796958149</v>
      </c>
      <c r="GZ512" s="190" t="str">
        <f t="shared" si="1794"/>
        <v xml:space="preserve">-      </v>
      </c>
      <c r="HA512" s="190" t="str">
        <f t="shared" si="1794"/>
        <v xml:space="preserve">-      </v>
      </c>
      <c r="HB512" s="190">
        <f t="shared" ca="1" si="1794"/>
        <v>1.5811883066052403</v>
      </c>
      <c r="HC512" s="190" t="str">
        <f t="shared" si="1794"/>
        <v xml:space="preserve">-      </v>
      </c>
      <c r="HD512" s="190" t="str">
        <f t="shared" si="1794"/>
        <v xml:space="preserve">-      </v>
      </c>
      <c r="HE512" s="190">
        <f t="shared" ca="1" si="1794"/>
        <v>0.9535232941941264</v>
      </c>
      <c r="HF512" s="190" t="str">
        <f t="shared" si="1794"/>
        <v xml:space="preserve">-      </v>
      </c>
      <c r="HG512" s="190" t="str">
        <f t="shared" si="1794"/>
        <v xml:space="preserve">-      </v>
      </c>
      <c r="HH512" s="190">
        <f t="shared" ca="1" si="1794"/>
        <v>0.4045066731263352</v>
      </c>
      <c r="HI512" s="190" t="str">
        <f t="shared" si="1794"/>
        <v xml:space="preserve">-      </v>
      </c>
      <c r="HJ512" s="190" t="str">
        <f t="shared" si="1794"/>
        <v xml:space="preserve">-      </v>
      </c>
      <c r="HK512" s="190">
        <f t="shared" ca="1" si="1794"/>
        <v>1.170843251150957</v>
      </c>
      <c r="HL512" s="190" t="str">
        <f t="shared" si="1794"/>
        <v xml:space="preserve">-      </v>
      </c>
      <c r="HM512" s="190" t="str">
        <f t="shared" si="1794"/>
        <v xml:space="preserve">-      </v>
      </c>
      <c r="HN512" s="190">
        <f t="shared" ca="1" si="1794"/>
        <v>1.5624336750407166</v>
      </c>
      <c r="HO512" s="190" t="str">
        <f t="shared" si="1794"/>
        <v xml:space="preserve">-      </v>
      </c>
      <c r="HP512" s="190" t="str">
        <f t="shared" si="1794"/>
        <v xml:space="preserve">-      </v>
      </c>
      <c r="HQ512" s="190">
        <f t="shared" ca="1" si="1794"/>
        <v>0.93660053495533202</v>
      </c>
      <c r="HR512" s="190" t="str">
        <f t="shared" si="1794"/>
        <v xml:space="preserve">-      </v>
      </c>
      <c r="HS512" s="190" t="str">
        <f t="shared" si="1794"/>
        <v xml:space="preserve">-      </v>
      </c>
      <c r="HT512" s="190">
        <f t="shared" ca="1" si="1794"/>
        <v>0.39462816244024096</v>
      </c>
      <c r="HU512" s="190" t="str">
        <f t="shared" si="1794"/>
        <v xml:space="preserve">-      </v>
      </c>
      <c r="HV512" s="190" t="str">
        <f t="shared" si="1794"/>
        <v xml:space="preserve">-      </v>
      </c>
      <c r="HW512" s="190">
        <f t="shared" ca="1" si="1794"/>
        <v>1.1578055116743218</v>
      </c>
      <c r="HX512" s="190" t="str">
        <f t="shared" si="1794"/>
        <v xml:space="preserve">-      </v>
      </c>
      <c r="HY512" s="190" t="str">
        <f t="shared" si="1794"/>
        <v xml:space="preserve">-      </v>
      </c>
      <c r="HZ512" s="190">
        <f t="shared" ca="1" si="1794"/>
        <v>1.5419695260014212</v>
      </c>
      <c r="IA512" s="190" t="str">
        <f t="shared" si="1794"/>
        <v xml:space="preserve">-      </v>
      </c>
      <c r="IB512" s="190" t="str">
        <f t="shared" si="1794"/>
        <v xml:space="preserve">-      </v>
      </c>
      <c r="IC512" s="190">
        <f t="shared" ca="1" si="1794"/>
        <v>0.9197689422719465</v>
      </c>
      <c r="ID512" s="190" t="str">
        <f t="shared" si="1794"/>
        <v xml:space="preserve">-      </v>
      </c>
      <c r="IE512" s="190" t="str">
        <f t="shared" si="1794"/>
        <v xml:space="preserve">-      </v>
      </c>
      <c r="IF512" s="190">
        <f t="shared" ca="1" si="1794"/>
        <v>0.38661354237530032</v>
      </c>
      <c r="IG512" s="190" t="str">
        <f t="shared" si="1794"/>
        <v xml:space="preserve">-      </v>
      </c>
      <c r="IH512" s="190" t="str">
        <f t="shared" ref="IH512:KS512" si="1795">IFERROR(IH510/IH511,"-      ")</f>
        <v xml:space="preserve">-      </v>
      </c>
      <c r="II512" s="190">
        <f t="shared" ca="1" si="1795"/>
        <v>2.555036278589065</v>
      </c>
      <c r="IJ512" s="190" t="str">
        <f t="shared" si="1795"/>
        <v xml:space="preserve">-      </v>
      </c>
      <c r="IK512" s="190" t="str">
        <f t="shared" si="1795"/>
        <v xml:space="preserve">-      </v>
      </c>
      <c r="IL512" s="190">
        <f t="shared" ca="1" si="1795"/>
        <v>1.7549709723905467</v>
      </c>
      <c r="IM512" s="190" t="str">
        <f t="shared" si="1795"/>
        <v xml:space="preserve">-      </v>
      </c>
      <c r="IN512" s="190" t="str">
        <f t="shared" si="1795"/>
        <v xml:space="preserve">-      </v>
      </c>
      <c r="IO512" s="190">
        <f t="shared" ca="1" si="1795"/>
        <v>2.0780067198123837</v>
      </c>
      <c r="IP512" s="190" t="str">
        <f t="shared" si="1795"/>
        <v xml:space="preserve">-      </v>
      </c>
      <c r="IQ512" s="190" t="str">
        <f t="shared" si="1795"/>
        <v xml:space="preserve">-      </v>
      </c>
      <c r="IR512" s="190">
        <f t="shared" ca="1" si="1795"/>
        <v>0.8665518856758746</v>
      </c>
      <c r="IS512" s="190" t="str">
        <f t="shared" si="1795"/>
        <v xml:space="preserve">-      </v>
      </c>
      <c r="IT512" s="190" t="str">
        <f t="shared" si="1795"/>
        <v xml:space="preserve">-      </v>
      </c>
      <c r="IU512" s="190">
        <f t="shared" ca="1" si="1795"/>
        <v>2.6049391818769583</v>
      </c>
      <c r="IV512" s="190" t="str">
        <f t="shared" si="1795"/>
        <v xml:space="preserve">-      </v>
      </c>
      <c r="IW512" s="190" t="str">
        <f t="shared" si="1795"/>
        <v xml:space="preserve">-      </v>
      </c>
      <c r="IX512" s="190">
        <f t="shared" ca="1" si="1795"/>
        <v>3.4486079998916033</v>
      </c>
      <c r="IY512" s="190" t="str">
        <f t="shared" si="1795"/>
        <v xml:space="preserve">-      </v>
      </c>
      <c r="IZ512" s="190" t="str">
        <f t="shared" si="1795"/>
        <v xml:space="preserve">-      </v>
      </c>
      <c r="JA512" s="190">
        <f t="shared" ca="1" si="1795"/>
        <v>1.8487230592546753</v>
      </c>
      <c r="JB512" s="190" t="str">
        <f t="shared" si="1795"/>
        <v xml:space="preserve">-      </v>
      </c>
      <c r="JC512" s="190" t="str">
        <f t="shared" si="1795"/>
        <v xml:space="preserve">-      </v>
      </c>
      <c r="JD512" s="190">
        <f t="shared" ca="1" si="1795"/>
        <v>0.75591416857456739</v>
      </c>
      <c r="JE512" s="190" t="str">
        <f t="shared" si="1795"/>
        <v xml:space="preserve">-      </v>
      </c>
      <c r="JF512" s="190" t="str">
        <f t="shared" si="1795"/>
        <v xml:space="preserve">-      </v>
      </c>
      <c r="JG512" s="190">
        <f t="shared" ca="1" si="1795"/>
        <v>2.1870285684262885</v>
      </c>
      <c r="JH512" s="190" t="str">
        <f t="shared" si="1795"/>
        <v xml:space="preserve">-      </v>
      </c>
      <c r="JI512" s="190" t="str">
        <f t="shared" si="1795"/>
        <v xml:space="preserve">-      </v>
      </c>
      <c r="JJ512" s="190">
        <f t="shared" ca="1" si="1795"/>
        <v>2.8752580109867361</v>
      </c>
      <c r="JK512" s="190" t="str">
        <f t="shared" si="1795"/>
        <v xml:space="preserve">-      </v>
      </c>
      <c r="JL512" s="190" t="str">
        <f t="shared" si="1795"/>
        <v xml:space="preserve">-      </v>
      </c>
      <c r="JM512" s="190">
        <f t="shared" ca="1" si="1795"/>
        <v>1.709527725727616</v>
      </c>
      <c r="JN512" s="190" t="str">
        <f t="shared" si="1795"/>
        <v xml:space="preserve">-      </v>
      </c>
      <c r="JO512" s="190" t="str">
        <f t="shared" si="1795"/>
        <v xml:space="preserve">-      </v>
      </c>
      <c r="JP512" s="190">
        <f t="shared" ca="1" si="1795"/>
        <v>0.70837110846274298</v>
      </c>
      <c r="JQ512" s="190" t="str">
        <f t="shared" si="1795"/>
        <v xml:space="preserve">-      </v>
      </c>
      <c r="JR512" s="190" t="str">
        <f t="shared" si="1795"/>
        <v xml:space="preserve">-      </v>
      </c>
      <c r="JS512" s="190">
        <f t="shared" ca="1" si="1795"/>
        <v>2.1303839212607723</v>
      </c>
      <c r="JT512" s="190" t="str">
        <f t="shared" si="1795"/>
        <v xml:space="preserve">-      </v>
      </c>
      <c r="JU512" s="190" t="str">
        <f t="shared" si="1795"/>
        <v xml:space="preserve">-      </v>
      </c>
      <c r="JV512" s="190">
        <f t="shared" ca="1" si="1795"/>
        <v>2.8070142010997277</v>
      </c>
      <c r="JW512" s="190" t="str">
        <f t="shared" si="1795"/>
        <v xml:space="preserve">-      </v>
      </c>
      <c r="JX512" s="190" t="str">
        <f t="shared" si="1795"/>
        <v xml:space="preserve">-      </v>
      </c>
      <c r="JY512" s="190">
        <f t="shared" ca="1" si="1795"/>
        <v>1.6520205888297983</v>
      </c>
      <c r="JZ512" s="190" t="str">
        <f t="shared" si="1795"/>
        <v xml:space="preserve">-      </v>
      </c>
      <c r="KA512" s="190" t="str">
        <f t="shared" si="1795"/>
        <v xml:space="preserve">-      </v>
      </c>
      <c r="KB512" s="190">
        <f t="shared" ca="1" si="1795"/>
        <v>0.66175643121552452</v>
      </c>
      <c r="KC512" s="190" t="str">
        <f t="shared" si="1795"/>
        <v xml:space="preserve">-      </v>
      </c>
      <c r="KD512" s="190" t="str">
        <f t="shared" si="1795"/>
        <v xml:space="preserve">-      </v>
      </c>
      <c r="KE512" s="190">
        <f t="shared" ca="1" si="1795"/>
        <v>2.0708347014614517</v>
      </c>
      <c r="KF512" s="190" t="str">
        <f t="shared" si="1795"/>
        <v xml:space="preserve">-      </v>
      </c>
      <c r="KG512" s="190" t="str">
        <f t="shared" si="1795"/>
        <v xml:space="preserve">-      </v>
      </c>
      <c r="KH512" s="190">
        <f t="shared" ca="1" si="1795"/>
        <v>2.7358410506217852</v>
      </c>
      <c r="KI512" s="190" t="str">
        <f t="shared" si="1795"/>
        <v xml:space="preserve">-      </v>
      </c>
      <c r="KJ512" s="190" t="str">
        <f t="shared" si="1795"/>
        <v xml:space="preserve">-      </v>
      </c>
      <c r="KK512" s="190">
        <f t="shared" ca="1" si="1795"/>
        <v>1.5913715989059416</v>
      </c>
      <c r="KL512" s="190" t="str">
        <f t="shared" si="1795"/>
        <v xml:space="preserve">-      </v>
      </c>
      <c r="KM512" s="190" t="str">
        <f t="shared" si="1795"/>
        <v xml:space="preserve">-      </v>
      </c>
      <c r="KN512" s="190">
        <f t="shared" ca="1" si="1795"/>
        <v>0.60985739181694343</v>
      </c>
      <c r="KO512" s="190" t="str">
        <f t="shared" si="1795"/>
        <v xml:space="preserve">-      </v>
      </c>
      <c r="KP512" s="190" t="str">
        <f t="shared" si="1795"/>
        <v xml:space="preserve">-      </v>
      </c>
      <c r="KQ512" s="190">
        <f t="shared" ca="1" si="1795"/>
        <v>2.0079822641342973</v>
      </c>
      <c r="KR512" s="190" t="str">
        <f t="shared" si="1795"/>
        <v xml:space="preserve">-      </v>
      </c>
      <c r="KS512" s="190" t="str">
        <f t="shared" si="1795"/>
        <v xml:space="preserve">-      </v>
      </c>
      <c r="KT512" s="190">
        <f t="shared" ref="KT512:LT512" ca="1" si="1796">IFERROR(KT510/KT511,"-      ")</f>
        <v>-0.10806881350923496</v>
      </c>
      <c r="KU512" s="190" t="str">
        <f t="shared" si="1796"/>
        <v xml:space="preserve">-      </v>
      </c>
      <c r="KV512" s="190" t="str">
        <f t="shared" si="1796"/>
        <v xml:space="preserve">-      </v>
      </c>
      <c r="KW512" s="190" t="str">
        <f t="shared" ca="1" si="1796"/>
        <v xml:space="preserve">-      </v>
      </c>
      <c r="KX512" s="190" t="str">
        <f t="shared" si="1796"/>
        <v xml:space="preserve">-      </v>
      </c>
      <c r="KY512" s="190" t="str">
        <f t="shared" si="1796"/>
        <v xml:space="preserve">-      </v>
      </c>
      <c r="KZ512" s="190" t="str">
        <f t="shared" ca="1" si="1796"/>
        <v xml:space="preserve">-      </v>
      </c>
      <c r="LA512" s="190" t="str">
        <f t="shared" si="1796"/>
        <v xml:space="preserve">-      </v>
      </c>
      <c r="LB512" s="190" t="str">
        <f t="shared" si="1796"/>
        <v xml:space="preserve">-      </v>
      </c>
      <c r="LC512" s="190" t="str">
        <f t="shared" ca="1" si="1796"/>
        <v xml:space="preserve">-      </v>
      </c>
      <c r="LD512" s="190" t="str">
        <f t="shared" si="1796"/>
        <v xml:space="preserve">-      </v>
      </c>
      <c r="LE512" s="190" t="str">
        <f t="shared" si="1796"/>
        <v xml:space="preserve">-      </v>
      </c>
      <c r="LF512" s="190" t="str">
        <f t="shared" ca="1" si="1796"/>
        <v xml:space="preserve">-      </v>
      </c>
      <c r="LG512" s="190" t="str">
        <f t="shared" si="1796"/>
        <v xml:space="preserve">-      </v>
      </c>
      <c r="LH512" s="190" t="str">
        <f t="shared" si="1796"/>
        <v xml:space="preserve">-      </v>
      </c>
      <c r="LI512" s="190" t="str">
        <f t="shared" ca="1" si="1796"/>
        <v xml:space="preserve">-      </v>
      </c>
      <c r="LJ512" s="190" t="str">
        <f t="shared" si="1796"/>
        <v xml:space="preserve">-      </v>
      </c>
      <c r="LK512" s="190" t="str">
        <f t="shared" si="1796"/>
        <v xml:space="preserve">-      </v>
      </c>
      <c r="LL512" s="190" t="str">
        <f t="shared" ca="1" si="1796"/>
        <v xml:space="preserve">-      </v>
      </c>
      <c r="LM512" s="190" t="str">
        <f t="shared" si="1796"/>
        <v xml:space="preserve">-      </v>
      </c>
      <c r="LN512" s="190" t="str">
        <f t="shared" si="1796"/>
        <v xml:space="preserve">-      </v>
      </c>
      <c r="LO512" s="190" t="str">
        <f t="shared" ca="1" si="1796"/>
        <v xml:space="preserve">-      </v>
      </c>
      <c r="LP512" s="190" t="str">
        <f t="shared" si="1796"/>
        <v xml:space="preserve">-      </v>
      </c>
      <c r="LQ512" s="190" t="str">
        <f t="shared" si="1796"/>
        <v xml:space="preserve">-      </v>
      </c>
      <c r="LR512" s="190" t="str">
        <f t="shared" ca="1" si="1796"/>
        <v xml:space="preserve">-      </v>
      </c>
      <c r="LS512" s="190" t="str">
        <f t="shared" si="1796"/>
        <v xml:space="preserve">-      </v>
      </c>
      <c r="LT512" s="190" t="str">
        <f t="shared" si="1796"/>
        <v xml:space="preserve">-      </v>
      </c>
      <c r="LU512" s="190"/>
      <c r="LV512" s="190"/>
      <c r="LW512" s="190"/>
      <c r="LX512" s="190"/>
      <c r="LY512" s="190"/>
      <c r="LZ512" s="190"/>
      <c r="MA512" s="190"/>
      <c r="MB512" s="190"/>
      <c r="MC512" s="190"/>
      <c r="MD512" s="190"/>
      <c r="ME512" s="190"/>
      <c r="MF512" s="190"/>
      <c r="MG512" s="190"/>
      <c r="MH512" s="190"/>
      <c r="MI512" s="190"/>
      <c r="MJ512" s="190"/>
      <c r="MK512" s="190"/>
      <c r="ML512" s="190"/>
      <c r="MM512" s="190"/>
      <c r="MN512" s="190"/>
      <c r="MO512" s="190"/>
      <c r="MP512" s="190"/>
      <c r="MQ512" s="190"/>
      <c r="MR512" s="190"/>
      <c r="MS512" s="190"/>
      <c r="MT512" s="190"/>
      <c r="MU512" s="190"/>
      <c r="MV512" s="190"/>
      <c r="MW512" s="190"/>
      <c r="MX512" s="190"/>
      <c r="MY512" s="190"/>
      <c r="MZ512" s="190"/>
      <c r="NA512" s="190"/>
      <c r="NB512" s="190"/>
      <c r="NC512" s="190"/>
      <c r="ND512" s="190"/>
      <c r="NE512" s="190"/>
      <c r="NF512" s="190"/>
      <c r="NG512" s="190"/>
      <c r="NH512" s="190"/>
      <c r="NI512" s="190"/>
      <c r="NJ512" s="190"/>
      <c r="NK512" s="190"/>
      <c r="NL512" s="190"/>
      <c r="NM512" s="190"/>
      <c r="NN512" s="190"/>
      <c r="NO512" s="190"/>
      <c r="NP512" s="190"/>
      <c r="NQ512" s="190"/>
      <c r="NR512" s="190"/>
      <c r="NS512" s="190"/>
      <c r="NT512" s="190"/>
      <c r="NU512" s="190"/>
      <c r="NV512" s="190"/>
      <c r="NW512" s="190"/>
      <c r="NX512" s="190"/>
      <c r="NY512" s="190"/>
      <c r="NZ512" s="190"/>
      <c r="OA512" s="190"/>
      <c r="OB512" s="190"/>
      <c r="OC512" s="190"/>
      <c r="OD512" s="190"/>
      <c r="OE512" s="190"/>
      <c r="OF512" s="190"/>
      <c r="OG512" s="190"/>
      <c r="OH512" s="190"/>
      <c r="OI512" s="190"/>
      <c r="OJ512" s="190"/>
      <c r="OK512" s="190"/>
      <c r="OL512" s="190"/>
      <c r="OM512" s="190"/>
      <c r="ON512" s="190"/>
      <c r="OO512" s="190"/>
      <c r="OP512" s="190"/>
      <c r="OQ512" s="190"/>
      <c r="OR512" s="190"/>
      <c r="OS512" s="190"/>
      <c r="OT512" s="190"/>
      <c r="OU512" s="190"/>
      <c r="OV512" s="190"/>
      <c r="OW512" s="190"/>
      <c r="OX512" s="190"/>
      <c r="OY512" s="190"/>
      <c r="OZ512" s="190"/>
      <c r="PA512" s="190"/>
      <c r="PB512" s="190"/>
      <c r="PC512" s="190"/>
      <c r="PD512" s="190"/>
      <c r="PE512" s="190"/>
      <c r="PF512" s="190"/>
      <c r="PG512" s="190"/>
      <c r="PH512" s="190"/>
      <c r="PI512" s="190"/>
      <c r="PJ512" s="190"/>
      <c r="PK512" s="190"/>
      <c r="PL512" s="190"/>
      <c r="PM512" s="190"/>
      <c r="PN512" s="190"/>
      <c r="PO512" s="190"/>
      <c r="PP512" s="190"/>
      <c r="PQ512" s="190"/>
      <c r="PR512" s="190"/>
      <c r="PS512" s="190"/>
      <c r="PT512" s="190"/>
      <c r="PU512" s="190"/>
      <c r="PV512" s="190"/>
      <c r="PW512" s="190"/>
      <c r="PX512" s="190"/>
      <c r="PY512" s="190"/>
      <c r="PZ512" s="190"/>
      <c r="QA512" s="190"/>
      <c r="QB512" s="190"/>
      <c r="QC512" s="190"/>
      <c r="QD512" s="190"/>
      <c r="QE512" s="190"/>
      <c r="QF512" s="190"/>
      <c r="QG512" s="190"/>
      <c r="QH512" s="190"/>
      <c r="QI512" s="190"/>
      <c r="QJ512" s="190"/>
      <c r="QK512" s="190"/>
      <c r="QL512" s="190"/>
      <c r="QM512" s="190"/>
      <c r="QN512" s="190"/>
      <c r="QO512" s="190"/>
      <c r="QP512" s="190"/>
      <c r="QQ512" s="190"/>
      <c r="QR512" s="190"/>
      <c r="QS512" s="190"/>
      <c r="QT512" s="190"/>
      <c r="QU512" s="190"/>
    </row>
    <row r="513" spans="2:463" ht="15" customHeight="1" outlineLevel="1">
      <c r="I513" s="85"/>
    </row>
    <row r="514" spans="2:463" ht="15" customHeight="1" outlineLevel="1">
      <c r="C514" s="6" t="s">
        <v>662</v>
      </c>
      <c r="E514" s="50" t="s">
        <v>281</v>
      </c>
      <c r="H514" s="186">
        <f ca="1">MIN($O$512:$IG$512)</f>
        <v>0</v>
      </c>
    </row>
    <row r="515" spans="2:463" ht="15" customHeight="1" outlineLevel="1">
      <c r="C515" s="6" t="s">
        <v>663</v>
      </c>
      <c r="E515" s="50" t="s">
        <v>132</v>
      </c>
      <c r="H515" s="187">
        <f ca="1">INDEX($M$4:$IT$4, 0, MATCH($H$514, $M$512:$IN$512, 0))</f>
        <v>46173</v>
      </c>
    </row>
    <row r="516" spans="2:463" ht="15" customHeight="1" outlineLevel="1">
      <c r="C516" s="6" t="s">
        <v>664</v>
      </c>
      <c r="E516" s="50" t="s">
        <v>281</v>
      </c>
      <c r="H516" s="186">
        <f ca="1">SUM(M510:IM510)/SUM(M511:IM511)</f>
        <v>1.1186782915238676</v>
      </c>
    </row>
    <row r="517" spans="2:463" ht="15" customHeight="1" outlineLevel="1"/>
    <row r="518" spans="2:463" ht="15" customHeight="1" outlineLevel="1">
      <c r="B518" s="1" t="s">
        <v>665</v>
      </c>
    </row>
    <row r="519" spans="2:463" ht="15" customHeight="1" outlineLevel="1">
      <c r="C519" s="3" t="s">
        <v>628</v>
      </c>
      <c r="E519" s="50" t="s">
        <v>95</v>
      </c>
      <c r="H519" s="66">
        <f ca="1">SUM(I519:QJ519)</f>
        <v>0</v>
      </c>
      <c r="I519" s="51">
        <f t="shared" ref="I519:BT519" ca="1" si="1797">I26*I461</f>
        <v>0</v>
      </c>
      <c r="J519" s="51">
        <f t="shared" ca="1" si="1797"/>
        <v>0</v>
      </c>
      <c r="K519" s="51">
        <f t="shared" ca="1" si="1797"/>
        <v>0</v>
      </c>
      <c r="L519" s="51">
        <f t="shared" ca="1" si="1797"/>
        <v>0</v>
      </c>
      <c r="M519" s="51">
        <f t="shared" ca="1" si="1797"/>
        <v>0</v>
      </c>
      <c r="N519" s="51">
        <f t="shared" ca="1" si="1797"/>
        <v>0</v>
      </c>
      <c r="O519" s="51">
        <f t="shared" ca="1" si="1797"/>
        <v>0</v>
      </c>
      <c r="P519" s="51">
        <f t="shared" ca="1" si="1797"/>
        <v>0</v>
      </c>
      <c r="Q519" s="51">
        <f t="shared" ca="1" si="1797"/>
        <v>0</v>
      </c>
      <c r="R519" s="51">
        <f t="shared" ca="1" si="1797"/>
        <v>0</v>
      </c>
      <c r="S519" s="51">
        <f t="shared" ca="1" si="1797"/>
        <v>0</v>
      </c>
      <c r="T519" s="51">
        <f t="shared" ca="1" si="1797"/>
        <v>0</v>
      </c>
      <c r="U519" s="51">
        <f t="shared" ca="1" si="1797"/>
        <v>0</v>
      </c>
      <c r="V519" s="51">
        <f t="shared" ca="1" si="1797"/>
        <v>0</v>
      </c>
      <c r="W519" s="51">
        <f t="shared" ca="1" si="1797"/>
        <v>0</v>
      </c>
      <c r="X519" s="51">
        <f t="shared" ca="1" si="1797"/>
        <v>0</v>
      </c>
      <c r="Y519" s="51">
        <f t="shared" ca="1" si="1797"/>
        <v>0</v>
      </c>
      <c r="Z519" s="51">
        <f t="shared" ca="1" si="1797"/>
        <v>0</v>
      </c>
      <c r="AA519" s="51">
        <f t="shared" ca="1" si="1797"/>
        <v>0</v>
      </c>
      <c r="AB519" s="51">
        <f t="shared" ca="1" si="1797"/>
        <v>0</v>
      </c>
      <c r="AC519" s="51">
        <f t="shared" ca="1" si="1797"/>
        <v>0</v>
      </c>
      <c r="AD519" s="51">
        <f t="shared" ca="1" si="1797"/>
        <v>0</v>
      </c>
      <c r="AE519" s="51">
        <f t="shared" ca="1" si="1797"/>
        <v>0</v>
      </c>
      <c r="AF519" s="51">
        <f t="shared" ca="1" si="1797"/>
        <v>0</v>
      </c>
      <c r="AG519" s="51">
        <f t="shared" ca="1" si="1797"/>
        <v>0</v>
      </c>
      <c r="AH519" s="51">
        <f t="shared" ca="1" si="1797"/>
        <v>0</v>
      </c>
      <c r="AI519" s="51">
        <f t="shared" ca="1" si="1797"/>
        <v>0</v>
      </c>
      <c r="AJ519" s="51">
        <f t="shared" ca="1" si="1797"/>
        <v>0</v>
      </c>
      <c r="AK519" s="51">
        <f t="shared" ca="1" si="1797"/>
        <v>0</v>
      </c>
      <c r="AL519" s="51">
        <f t="shared" ca="1" si="1797"/>
        <v>0</v>
      </c>
      <c r="AM519" s="51">
        <f t="shared" ca="1" si="1797"/>
        <v>0</v>
      </c>
      <c r="AN519" s="51">
        <f t="shared" ca="1" si="1797"/>
        <v>0</v>
      </c>
      <c r="AO519" s="51">
        <f t="shared" ca="1" si="1797"/>
        <v>0</v>
      </c>
      <c r="AP519" s="51">
        <f t="shared" ca="1" si="1797"/>
        <v>0</v>
      </c>
      <c r="AQ519" s="51">
        <f t="shared" ca="1" si="1797"/>
        <v>0</v>
      </c>
      <c r="AR519" s="51">
        <f t="shared" ca="1" si="1797"/>
        <v>0</v>
      </c>
      <c r="AS519" s="51">
        <f t="shared" ca="1" si="1797"/>
        <v>0</v>
      </c>
      <c r="AT519" s="51">
        <f t="shared" ca="1" si="1797"/>
        <v>0</v>
      </c>
      <c r="AU519" s="51">
        <f t="shared" ca="1" si="1797"/>
        <v>0</v>
      </c>
      <c r="AV519" s="51">
        <f t="shared" ca="1" si="1797"/>
        <v>0</v>
      </c>
      <c r="AW519" s="51">
        <f t="shared" ca="1" si="1797"/>
        <v>0</v>
      </c>
      <c r="AX519" s="51">
        <f t="shared" ca="1" si="1797"/>
        <v>0</v>
      </c>
      <c r="AY519" s="51">
        <f t="shared" ca="1" si="1797"/>
        <v>0</v>
      </c>
      <c r="AZ519" s="51">
        <f t="shared" ca="1" si="1797"/>
        <v>0</v>
      </c>
      <c r="BA519" s="51">
        <f t="shared" ca="1" si="1797"/>
        <v>0</v>
      </c>
      <c r="BB519" s="51">
        <f t="shared" ca="1" si="1797"/>
        <v>0</v>
      </c>
      <c r="BC519" s="51">
        <f t="shared" ca="1" si="1797"/>
        <v>0</v>
      </c>
      <c r="BD519" s="51">
        <f t="shared" ca="1" si="1797"/>
        <v>0</v>
      </c>
      <c r="BE519" s="51">
        <f t="shared" ca="1" si="1797"/>
        <v>0</v>
      </c>
      <c r="BF519" s="51">
        <f t="shared" ca="1" si="1797"/>
        <v>0</v>
      </c>
      <c r="BG519" s="51">
        <f t="shared" ca="1" si="1797"/>
        <v>0</v>
      </c>
      <c r="BH519" s="51">
        <f t="shared" ca="1" si="1797"/>
        <v>0</v>
      </c>
      <c r="BI519" s="51">
        <f t="shared" ca="1" si="1797"/>
        <v>0</v>
      </c>
      <c r="BJ519" s="51">
        <f t="shared" ca="1" si="1797"/>
        <v>0</v>
      </c>
      <c r="BK519" s="51">
        <f t="shared" ca="1" si="1797"/>
        <v>0</v>
      </c>
      <c r="BL519" s="51">
        <f t="shared" ca="1" si="1797"/>
        <v>0</v>
      </c>
      <c r="BM519" s="51">
        <f t="shared" ca="1" si="1797"/>
        <v>0</v>
      </c>
      <c r="BN519" s="51">
        <f t="shared" ca="1" si="1797"/>
        <v>0</v>
      </c>
      <c r="BO519" s="51">
        <f t="shared" ca="1" si="1797"/>
        <v>0</v>
      </c>
      <c r="BP519" s="51">
        <f t="shared" ca="1" si="1797"/>
        <v>0</v>
      </c>
      <c r="BQ519" s="51">
        <f t="shared" ca="1" si="1797"/>
        <v>0</v>
      </c>
      <c r="BR519" s="51">
        <f t="shared" ca="1" si="1797"/>
        <v>0</v>
      </c>
      <c r="BS519" s="51">
        <f t="shared" ca="1" si="1797"/>
        <v>0</v>
      </c>
      <c r="BT519" s="51">
        <f t="shared" ca="1" si="1797"/>
        <v>0</v>
      </c>
      <c r="BU519" s="51">
        <f t="shared" ref="BU519:EF519" ca="1" si="1798">BU26*BU461</f>
        <v>0</v>
      </c>
      <c r="BV519" s="51">
        <f t="shared" ca="1" si="1798"/>
        <v>0</v>
      </c>
      <c r="BW519" s="51">
        <f t="shared" ca="1" si="1798"/>
        <v>0</v>
      </c>
      <c r="BX519" s="51">
        <f t="shared" ca="1" si="1798"/>
        <v>0</v>
      </c>
      <c r="BY519" s="51">
        <f t="shared" ca="1" si="1798"/>
        <v>0</v>
      </c>
      <c r="BZ519" s="51">
        <f t="shared" ca="1" si="1798"/>
        <v>0</v>
      </c>
      <c r="CA519" s="51">
        <f t="shared" ca="1" si="1798"/>
        <v>0</v>
      </c>
      <c r="CB519" s="51">
        <f t="shared" ca="1" si="1798"/>
        <v>0</v>
      </c>
      <c r="CC519" s="51">
        <f t="shared" ca="1" si="1798"/>
        <v>0</v>
      </c>
      <c r="CD519" s="51">
        <f t="shared" ca="1" si="1798"/>
        <v>0</v>
      </c>
      <c r="CE519" s="51">
        <f t="shared" ca="1" si="1798"/>
        <v>0</v>
      </c>
      <c r="CF519" s="51">
        <f t="shared" ca="1" si="1798"/>
        <v>0</v>
      </c>
      <c r="CG519" s="51">
        <f t="shared" ca="1" si="1798"/>
        <v>0</v>
      </c>
      <c r="CH519" s="51">
        <f t="shared" ca="1" si="1798"/>
        <v>0</v>
      </c>
      <c r="CI519" s="51">
        <f t="shared" ca="1" si="1798"/>
        <v>0</v>
      </c>
      <c r="CJ519" s="51">
        <f t="shared" ca="1" si="1798"/>
        <v>0</v>
      </c>
      <c r="CK519" s="51">
        <f t="shared" ca="1" si="1798"/>
        <v>0</v>
      </c>
      <c r="CL519" s="51">
        <f t="shared" ca="1" si="1798"/>
        <v>0</v>
      </c>
      <c r="CM519" s="51">
        <f t="shared" ca="1" si="1798"/>
        <v>0</v>
      </c>
      <c r="CN519" s="51">
        <f t="shared" ca="1" si="1798"/>
        <v>0</v>
      </c>
      <c r="CO519" s="51">
        <f t="shared" ca="1" si="1798"/>
        <v>0</v>
      </c>
      <c r="CP519" s="51">
        <f t="shared" ca="1" si="1798"/>
        <v>0</v>
      </c>
      <c r="CQ519" s="51">
        <f t="shared" ca="1" si="1798"/>
        <v>0</v>
      </c>
      <c r="CR519" s="51">
        <f t="shared" ca="1" si="1798"/>
        <v>0</v>
      </c>
      <c r="CS519" s="51">
        <f t="shared" ca="1" si="1798"/>
        <v>0</v>
      </c>
      <c r="CT519" s="51">
        <f t="shared" ca="1" si="1798"/>
        <v>0</v>
      </c>
      <c r="CU519" s="51">
        <f t="shared" ca="1" si="1798"/>
        <v>0</v>
      </c>
      <c r="CV519" s="51">
        <f t="shared" ca="1" si="1798"/>
        <v>0</v>
      </c>
      <c r="CW519" s="51">
        <f t="shared" ca="1" si="1798"/>
        <v>0</v>
      </c>
      <c r="CX519" s="51">
        <f t="shared" ca="1" si="1798"/>
        <v>0</v>
      </c>
      <c r="CY519" s="51">
        <f t="shared" ca="1" si="1798"/>
        <v>0</v>
      </c>
      <c r="CZ519" s="51">
        <f t="shared" ca="1" si="1798"/>
        <v>0</v>
      </c>
      <c r="DA519" s="51">
        <f t="shared" ca="1" si="1798"/>
        <v>0</v>
      </c>
      <c r="DB519" s="51">
        <f t="shared" ca="1" si="1798"/>
        <v>0</v>
      </c>
      <c r="DC519" s="51">
        <f t="shared" ca="1" si="1798"/>
        <v>0</v>
      </c>
      <c r="DD519" s="51">
        <f t="shared" ca="1" si="1798"/>
        <v>0</v>
      </c>
      <c r="DE519" s="51">
        <f t="shared" ca="1" si="1798"/>
        <v>0</v>
      </c>
      <c r="DF519" s="51">
        <f t="shared" ca="1" si="1798"/>
        <v>0</v>
      </c>
      <c r="DG519" s="51">
        <f t="shared" ca="1" si="1798"/>
        <v>0</v>
      </c>
      <c r="DH519" s="51">
        <f t="shared" ca="1" si="1798"/>
        <v>0</v>
      </c>
      <c r="DI519" s="51">
        <f t="shared" ca="1" si="1798"/>
        <v>0</v>
      </c>
      <c r="DJ519" s="51">
        <f t="shared" ca="1" si="1798"/>
        <v>0</v>
      </c>
      <c r="DK519" s="51">
        <f t="shared" ca="1" si="1798"/>
        <v>0</v>
      </c>
      <c r="DL519" s="51">
        <f t="shared" ca="1" si="1798"/>
        <v>0</v>
      </c>
      <c r="DM519" s="51">
        <f t="shared" ca="1" si="1798"/>
        <v>0</v>
      </c>
      <c r="DN519" s="51">
        <f t="shared" ca="1" si="1798"/>
        <v>0</v>
      </c>
      <c r="DO519" s="51">
        <f t="shared" ca="1" si="1798"/>
        <v>0</v>
      </c>
      <c r="DP519" s="51">
        <f t="shared" ca="1" si="1798"/>
        <v>0</v>
      </c>
      <c r="DQ519" s="51">
        <f t="shared" ca="1" si="1798"/>
        <v>0</v>
      </c>
      <c r="DR519" s="51">
        <f t="shared" ca="1" si="1798"/>
        <v>0</v>
      </c>
      <c r="DS519" s="51">
        <f t="shared" ca="1" si="1798"/>
        <v>0</v>
      </c>
      <c r="DT519" s="51">
        <f t="shared" ca="1" si="1798"/>
        <v>0</v>
      </c>
      <c r="DU519" s="51">
        <f t="shared" ca="1" si="1798"/>
        <v>0</v>
      </c>
      <c r="DV519" s="51">
        <f t="shared" ca="1" si="1798"/>
        <v>0</v>
      </c>
      <c r="DW519" s="51">
        <f t="shared" ca="1" si="1798"/>
        <v>0</v>
      </c>
      <c r="DX519" s="51">
        <f t="shared" ca="1" si="1798"/>
        <v>0</v>
      </c>
      <c r="DY519" s="51">
        <f t="shared" ca="1" si="1798"/>
        <v>0</v>
      </c>
      <c r="DZ519" s="51">
        <f t="shared" ca="1" si="1798"/>
        <v>0</v>
      </c>
      <c r="EA519" s="51">
        <f t="shared" ca="1" si="1798"/>
        <v>0</v>
      </c>
      <c r="EB519" s="51">
        <f t="shared" ca="1" si="1798"/>
        <v>0</v>
      </c>
      <c r="EC519" s="51">
        <f t="shared" ca="1" si="1798"/>
        <v>0</v>
      </c>
      <c r="ED519" s="51">
        <f t="shared" ca="1" si="1798"/>
        <v>0</v>
      </c>
      <c r="EE519" s="51">
        <f t="shared" ca="1" si="1798"/>
        <v>0</v>
      </c>
      <c r="EF519" s="51">
        <f t="shared" ca="1" si="1798"/>
        <v>0</v>
      </c>
      <c r="EG519" s="51">
        <f t="shared" ref="EG519:GR519" ca="1" si="1799">EG26*EG461</f>
        <v>0</v>
      </c>
      <c r="EH519" s="51">
        <f t="shared" ca="1" si="1799"/>
        <v>0</v>
      </c>
      <c r="EI519" s="51">
        <f t="shared" ca="1" si="1799"/>
        <v>0</v>
      </c>
      <c r="EJ519" s="51">
        <f t="shared" ca="1" si="1799"/>
        <v>0</v>
      </c>
      <c r="EK519" s="51">
        <f t="shared" ca="1" si="1799"/>
        <v>0</v>
      </c>
      <c r="EL519" s="51">
        <f t="shared" ca="1" si="1799"/>
        <v>0</v>
      </c>
      <c r="EM519" s="51">
        <f t="shared" ca="1" si="1799"/>
        <v>0</v>
      </c>
      <c r="EN519" s="51">
        <f t="shared" ca="1" si="1799"/>
        <v>0</v>
      </c>
      <c r="EO519" s="51">
        <f t="shared" ca="1" si="1799"/>
        <v>0</v>
      </c>
      <c r="EP519" s="51">
        <f t="shared" ca="1" si="1799"/>
        <v>0</v>
      </c>
      <c r="EQ519" s="51">
        <f t="shared" ca="1" si="1799"/>
        <v>0</v>
      </c>
      <c r="ER519" s="51">
        <f t="shared" ca="1" si="1799"/>
        <v>0</v>
      </c>
      <c r="ES519" s="51">
        <f t="shared" ca="1" si="1799"/>
        <v>0</v>
      </c>
      <c r="ET519" s="51">
        <f t="shared" ca="1" si="1799"/>
        <v>0</v>
      </c>
      <c r="EU519" s="51">
        <f t="shared" ca="1" si="1799"/>
        <v>0</v>
      </c>
      <c r="EV519" s="51">
        <f t="shared" ca="1" si="1799"/>
        <v>0</v>
      </c>
      <c r="EW519" s="51">
        <f t="shared" ca="1" si="1799"/>
        <v>0</v>
      </c>
      <c r="EX519" s="51">
        <f t="shared" ca="1" si="1799"/>
        <v>0</v>
      </c>
      <c r="EY519" s="51">
        <f t="shared" ca="1" si="1799"/>
        <v>0</v>
      </c>
      <c r="EZ519" s="51">
        <f t="shared" ca="1" si="1799"/>
        <v>0</v>
      </c>
      <c r="FA519" s="51">
        <f t="shared" ca="1" si="1799"/>
        <v>0</v>
      </c>
      <c r="FB519" s="51">
        <f t="shared" ca="1" si="1799"/>
        <v>0</v>
      </c>
      <c r="FC519" s="51">
        <f t="shared" ca="1" si="1799"/>
        <v>0</v>
      </c>
      <c r="FD519" s="51">
        <f t="shared" ca="1" si="1799"/>
        <v>0</v>
      </c>
      <c r="FE519" s="51">
        <f t="shared" ca="1" si="1799"/>
        <v>0</v>
      </c>
      <c r="FF519" s="51">
        <f t="shared" ca="1" si="1799"/>
        <v>0</v>
      </c>
      <c r="FG519" s="51">
        <f t="shared" ca="1" si="1799"/>
        <v>0</v>
      </c>
      <c r="FH519" s="51">
        <f t="shared" ca="1" si="1799"/>
        <v>0</v>
      </c>
      <c r="FI519" s="51">
        <f t="shared" ca="1" si="1799"/>
        <v>0</v>
      </c>
      <c r="FJ519" s="51">
        <f t="shared" ca="1" si="1799"/>
        <v>0</v>
      </c>
      <c r="FK519" s="51">
        <f t="shared" ca="1" si="1799"/>
        <v>0</v>
      </c>
      <c r="FL519" s="51">
        <f t="shared" ca="1" si="1799"/>
        <v>0</v>
      </c>
      <c r="FM519" s="51">
        <f t="shared" ca="1" si="1799"/>
        <v>0</v>
      </c>
      <c r="FN519" s="51">
        <f t="shared" ca="1" si="1799"/>
        <v>0</v>
      </c>
      <c r="FO519" s="51">
        <f t="shared" ca="1" si="1799"/>
        <v>0</v>
      </c>
      <c r="FP519" s="51">
        <f t="shared" ca="1" si="1799"/>
        <v>0</v>
      </c>
      <c r="FQ519" s="51">
        <f t="shared" ca="1" si="1799"/>
        <v>0</v>
      </c>
      <c r="FR519" s="51">
        <f t="shared" ca="1" si="1799"/>
        <v>0</v>
      </c>
      <c r="FS519" s="51">
        <f t="shared" ca="1" si="1799"/>
        <v>0</v>
      </c>
      <c r="FT519" s="51">
        <f t="shared" ca="1" si="1799"/>
        <v>0</v>
      </c>
      <c r="FU519" s="51">
        <f t="shared" ca="1" si="1799"/>
        <v>0</v>
      </c>
      <c r="FV519" s="51">
        <f t="shared" ca="1" si="1799"/>
        <v>0</v>
      </c>
      <c r="FW519" s="51">
        <f t="shared" ca="1" si="1799"/>
        <v>0</v>
      </c>
      <c r="FX519" s="51">
        <f t="shared" ca="1" si="1799"/>
        <v>0</v>
      </c>
      <c r="FY519" s="51">
        <f t="shared" ca="1" si="1799"/>
        <v>0</v>
      </c>
      <c r="FZ519" s="51">
        <f t="shared" ca="1" si="1799"/>
        <v>0</v>
      </c>
      <c r="GA519" s="51">
        <f t="shared" ca="1" si="1799"/>
        <v>0</v>
      </c>
      <c r="GB519" s="51">
        <f t="shared" ca="1" si="1799"/>
        <v>0</v>
      </c>
      <c r="GC519" s="51">
        <f t="shared" ca="1" si="1799"/>
        <v>0</v>
      </c>
      <c r="GD519" s="51">
        <f t="shared" ca="1" si="1799"/>
        <v>0</v>
      </c>
      <c r="GE519" s="51">
        <f t="shared" ca="1" si="1799"/>
        <v>0</v>
      </c>
      <c r="GF519" s="51">
        <f t="shared" ca="1" si="1799"/>
        <v>0</v>
      </c>
      <c r="GG519" s="51">
        <f t="shared" ca="1" si="1799"/>
        <v>0</v>
      </c>
      <c r="GH519" s="51">
        <f t="shared" ca="1" si="1799"/>
        <v>0</v>
      </c>
      <c r="GI519" s="51">
        <f t="shared" ca="1" si="1799"/>
        <v>0</v>
      </c>
      <c r="GJ519" s="51">
        <f t="shared" ca="1" si="1799"/>
        <v>0</v>
      </c>
      <c r="GK519" s="51">
        <f t="shared" ca="1" si="1799"/>
        <v>0</v>
      </c>
      <c r="GL519" s="51">
        <f t="shared" ca="1" si="1799"/>
        <v>0</v>
      </c>
      <c r="GM519" s="51">
        <f t="shared" ca="1" si="1799"/>
        <v>0</v>
      </c>
      <c r="GN519" s="51">
        <f t="shared" ca="1" si="1799"/>
        <v>0</v>
      </c>
      <c r="GO519" s="51">
        <f t="shared" ca="1" si="1799"/>
        <v>0</v>
      </c>
      <c r="GP519" s="51">
        <f t="shared" ca="1" si="1799"/>
        <v>0</v>
      </c>
      <c r="GQ519" s="51">
        <f t="shared" ca="1" si="1799"/>
        <v>0</v>
      </c>
      <c r="GR519" s="51">
        <f t="shared" ca="1" si="1799"/>
        <v>0</v>
      </c>
      <c r="GS519" s="51">
        <f t="shared" ref="GS519:JD519" ca="1" si="1800">GS26*GS461</f>
        <v>0</v>
      </c>
      <c r="GT519" s="51">
        <f t="shared" ca="1" si="1800"/>
        <v>0</v>
      </c>
      <c r="GU519" s="51">
        <f t="shared" ca="1" si="1800"/>
        <v>0</v>
      </c>
      <c r="GV519" s="51">
        <f t="shared" ca="1" si="1800"/>
        <v>0</v>
      </c>
      <c r="GW519" s="51">
        <f t="shared" ca="1" si="1800"/>
        <v>0</v>
      </c>
      <c r="GX519" s="51">
        <f t="shared" ca="1" si="1800"/>
        <v>0</v>
      </c>
      <c r="GY519" s="51">
        <f t="shared" ca="1" si="1800"/>
        <v>0</v>
      </c>
      <c r="GZ519" s="51">
        <f t="shared" ca="1" si="1800"/>
        <v>0</v>
      </c>
      <c r="HA519" s="51">
        <f t="shared" ca="1" si="1800"/>
        <v>0</v>
      </c>
      <c r="HB519" s="51">
        <f t="shared" ca="1" si="1800"/>
        <v>0</v>
      </c>
      <c r="HC519" s="51">
        <f t="shared" ca="1" si="1800"/>
        <v>0</v>
      </c>
      <c r="HD519" s="51">
        <f t="shared" ca="1" si="1800"/>
        <v>0</v>
      </c>
      <c r="HE519" s="51">
        <f t="shared" ca="1" si="1800"/>
        <v>0</v>
      </c>
      <c r="HF519" s="51">
        <f t="shared" ca="1" si="1800"/>
        <v>0</v>
      </c>
      <c r="HG519" s="51">
        <f t="shared" ca="1" si="1800"/>
        <v>0</v>
      </c>
      <c r="HH519" s="51">
        <f t="shared" ca="1" si="1800"/>
        <v>0</v>
      </c>
      <c r="HI519" s="51">
        <f t="shared" ca="1" si="1800"/>
        <v>0</v>
      </c>
      <c r="HJ519" s="51">
        <f t="shared" ca="1" si="1800"/>
        <v>0</v>
      </c>
      <c r="HK519" s="51">
        <f t="shared" ca="1" si="1800"/>
        <v>0</v>
      </c>
      <c r="HL519" s="51">
        <f t="shared" ca="1" si="1800"/>
        <v>0</v>
      </c>
      <c r="HM519" s="51">
        <f t="shared" ca="1" si="1800"/>
        <v>0</v>
      </c>
      <c r="HN519" s="51">
        <f t="shared" ca="1" si="1800"/>
        <v>0</v>
      </c>
      <c r="HO519" s="51">
        <f t="shared" ca="1" si="1800"/>
        <v>0</v>
      </c>
      <c r="HP519" s="51">
        <f t="shared" ca="1" si="1800"/>
        <v>0</v>
      </c>
      <c r="HQ519" s="51">
        <f t="shared" ca="1" si="1800"/>
        <v>0</v>
      </c>
      <c r="HR519" s="51">
        <f t="shared" ca="1" si="1800"/>
        <v>0</v>
      </c>
      <c r="HS519" s="51">
        <f t="shared" ca="1" si="1800"/>
        <v>0</v>
      </c>
      <c r="HT519" s="51">
        <f t="shared" ca="1" si="1800"/>
        <v>0</v>
      </c>
      <c r="HU519" s="51">
        <f t="shared" ca="1" si="1800"/>
        <v>0</v>
      </c>
      <c r="HV519" s="51">
        <f t="shared" ca="1" si="1800"/>
        <v>0</v>
      </c>
      <c r="HW519" s="51">
        <f t="shared" ca="1" si="1800"/>
        <v>0</v>
      </c>
      <c r="HX519" s="51">
        <f t="shared" ca="1" si="1800"/>
        <v>0</v>
      </c>
      <c r="HY519" s="51">
        <f t="shared" ca="1" si="1800"/>
        <v>0</v>
      </c>
      <c r="HZ519" s="51">
        <f t="shared" ca="1" si="1800"/>
        <v>0</v>
      </c>
      <c r="IA519" s="51">
        <f t="shared" ca="1" si="1800"/>
        <v>0</v>
      </c>
      <c r="IB519" s="51">
        <f t="shared" ca="1" si="1800"/>
        <v>0</v>
      </c>
      <c r="IC519" s="51">
        <f t="shared" ca="1" si="1800"/>
        <v>0</v>
      </c>
      <c r="ID519" s="51">
        <f t="shared" ca="1" si="1800"/>
        <v>0</v>
      </c>
      <c r="IE519" s="51">
        <f t="shared" ca="1" si="1800"/>
        <v>0</v>
      </c>
      <c r="IF519" s="51">
        <f t="shared" ca="1" si="1800"/>
        <v>0</v>
      </c>
      <c r="IG519" s="51">
        <f t="shared" ca="1" si="1800"/>
        <v>0</v>
      </c>
      <c r="IH519" s="51">
        <f t="shared" ca="1" si="1800"/>
        <v>0</v>
      </c>
      <c r="II519" s="51">
        <f t="shared" ca="1" si="1800"/>
        <v>0</v>
      </c>
      <c r="IJ519" s="51">
        <f t="shared" ca="1" si="1800"/>
        <v>0</v>
      </c>
      <c r="IK519" s="51">
        <f t="shared" ca="1" si="1800"/>
        <v>0</v>
      </c>
      <c r="IL519" s="51">
        <f t="shared" ca="1" si="1800"/>
        <v>0</v>
      </c>
      <c r="IM519" s="51">
        <f t="shared" ca="1" si="1800"/>
        <v>0</v>
      </c>
      <c r="IN519" s="51">
        <f t="shared" ca="1" si="1800"/>
        <v>0</v>
      </c>
      <c r="IO519" s="51">
        <f t="shared" ca="1" si="1800"/>
        <v>0</v>
      </c>
      <c r="IP519" s="51">
        <f t="shared" ca="1" si="1800"/>
        <v>0</v>
      </c>
      <c r="IQ519" s="51">
        <f t="shared" ca="1" si="1800"/>
        <v>0</v>
      </c>
      <c r="IR519" s="51">
        <f t="shared" ca="1" si="1800"/>
        <v>0</v>
      </c>
      <c r="IS519" s="51">
        <f t="shared" ca="1" si="1800"/>
        <v>0</v>
      </c>
      <c r="IT519" s="51">
        <f t="shared" ca="1" si="1800"/>
        <v>0</v>
      </c>
      <c r="IU519" s="51">
        <f t="shared" ca="1" si="1800"/>
        <v>0</v>
      </c>
      <c r="IV519" s="51">
        <f t="shared" ca="1" si="1800"/>
        <v>0</v>
      </c>
      <c r="IW519" s="51">
        <f t="shared" ca="1" si="1800"/>
        <v>0</v>
      </c>
      <c r="IX519" s="51">
        <f t="shared" ca="1" si="1800"/>
        <v>0</v>
      </c>
      <c r="IY519" s="51">
        <f t="shared" ca="1" si="1800"/>
        <v>0</v>
      </c>
      <c r="IZ519" s="51">
        <f t="shared" ca="1" si="1800"/>
        <v>0</v>
      </c>
      <c r="JA519" s="51">
        <f t="shared" ca="1" si="1800"/>
        <v>0</v>
      </c>
      <c r="JB519" s="51">
        <f t="shared" ca="1" si="1800"/>
        <v>0</v>
      </c>
      <c r="JC519" s="51">
        <f t="shared" ca="1" si="1800"/>
        <v>0</v>
      </c>
      <c r="JD519" s="51">
        <f t="shared" ca="1" si="1800"/>
        <v>0</v>
      </c>
      <c r="JE519" s="51">
        <f t="shared" ref="JE519:LT519" ca="1" si="1801">JE26*JE461</f>
        <v>0</v>
      </c>
      <c r="JF519" s="51">
        <f t="shared" ca="1" si="1801"/>
        <v>0</v>
      </c>
      <c r="JG519" s="51">
        <f t="shared" ca="1" si="1801"/>
        <v>0</v>
      </c>
      <c r="JH519" s="51">
        <f t="shared" ca="1" si="1801"/>
        <v>0</v>
      </c>
      <c r="JI519" s="51">
        <f t="shared" ca="1" si="1801"/>
        <v>0</v>
      </c>
      <c r="JJ519" s="51">
        <f t="shared" ca="1" si="1801"/>
        <v>0</v>
      </c>
      <c r="JK519" s="51">
        <f t="shared" ca="1" si="1801"/>
        <v>0</v>
      </c>
      <c r="JL519" s="51">
        <f t="shared" ca="1" si="1801"/>
        <v>0</v>
      </c>
      <c r="JM519" s="51">
        <f t="shared" ca="1" si="1801"/>
        <v>0</v>
      </c>
      <c r="JN519" s="51">
        <f t="shared" ca="1" si="1801"/>
        <v>0</v>
      </c>
      <c r="JO519" s="51">
        <f t="shared" ca="1" si="1801"/>
        <v>0</v>
      </c>
      <c r="JP519" s="51">
        <f t="shared" ca="1" si="1801"/>
        <v>0</v>
      </c>
      <c r="JQ519" s="51">
        <f t="shared" ca="1" si="1801"/>
        <v>0</v>
      </c>
      <c r="JR519" s="51">
        <f t="shared" ca="1" si="1801"/>
        <v>0</v>
      </c>
      <c r="JS519" s="51">
        <f t="shared" ca="1" si="1801"/>
        <v>0</v>
      </c>
      <c r="JT519" s="51">
        <f t="shared" ca="1" si="1801"/>
        <v>0</v>
      </c>
      <c r="JU519" s="51">
        <f t="shared" ca="1" si="1801"/>
        <v>0</v>
      </c>
      <c r="JV519" s="51">
        <f t="shared" ca="1" si="1801"/>
        <v>0</v>
      </c>
      <c r="JW519" s="51">
        <f t="shared" ca="1" si="1801"/>
        <v>0</v>
      </c>
      <c r="JX519" s="51">
        <f t="shared" ca="1" si="1801"/>
        <v>0</v>
      </c>
      <c r="JY519" s="51">
        <f t="shared" ca="1" si="1801"/>
        <v>0</v>
      </c>
      <c r="JZ519" s="51">
        <f t="shared" ca="1" si="1801"/>
        <v>0</v>
      </c>
      <c r="KA519" s="51">
        <f t="shared" ca="1" si="1801"/>
        <v>0</v>
      </c>
      <c r="KB519" s="51">
        <f t="shared" ca="1" si="1801"/>
        <v>0</v>
      </c>
      <c r="KC519" s="51">
        <f t="shared" ca="1" si="1801"/>
        <v>0</v>
      </c>
      <c r="KD519" s="51">
        <f t="shared" ca="1" si="1801"/>
        <v>0</v>
      </c>
      <c r="KE519" s="51">
        <f t="shared" ca="1" si="1801"/>
        <v>0</v>
      </c>
      <c r="KF519" s="51">
        <f t="shared" ca="1" si="1801"/>
        <v>0</v>
      </c>
      <c r="KG519" s="51">
        <f t="shared" ca="1" si="1801"/>
        <v>0</v>
      </c>
      <c r="KH519" s="51">
        <f t="shared" ca="1" si="1801"/>
        <v>0</v>
      </c>
      <c r="KI519" s="51">
        <f t="shared" ca="1" si="1801"/>
        <v>0</v>
      </c>
      <c r="KJ519" s="51">
        <f t="shared" ca="1" si="1801"/>
        <v>0</v>
      </c>
      <c r="KK519" s="51">
        <f t="shared" ca="1" si="1801"/>
        <v>0</v>
      </c>
      <c r="KL519" s="51">
        <f t="shared" ca="1" si="1801"/>
        <v>0</v>
      </c>
      <c r="KM519" s="51">
        <f t="shared" ca="1" si="1801"/>
        <v>0</v>
      </c>
      <c r="KN519" s="51">
        <f t="shared" ca="1" si="1801"/>
        <v>0</v>
      </c>
      <c r="KO519" s="51">
        <f t="shared" ca="1" si="1801"/>
        <v>0</v>
      </c>
      <c r="KP519" s="51">
        <f t="shared" ca="1" si="1801"/>
        <v>0</v>
      </c>
      <c r="KQ519" s="51">
        <f t="shared" ca="1" si="1801"/>
        <v>0</v>
      </c>
      <c r="KR519" s="51">
        <f t="shared" ca="1" si="1801"/>
        <v>0</v>
      </c>
      <c r="KS519" s="51">
        <f t="shared" ca="1" si="1801"/>
        <v>0</v>
      </c>
      <c r="KT519" s="51">
        <f t="shared" ca="1" si="1801"/>
        <v>0</v>
      </c>
      <c r="KU519" s="51">
        <f t="shared" ca="1" si="1801"/>
        <v>0</v>
      </c>
      <c r="KV519" s="51">
        <f t="shared" ca="1" si="1801"/>
        <v>0</v>
      </c>
      <c r="KW519" s="51">
        <f t="shared" ca="1" si="1801"/>
        <v>0</v>
      </c>
      <c r="KX519" s="51">
        <f t="shared" ca="1" si="1801"/>
        <v>0</v>
      </c>
      <c r="KY519" s="51">
        <f t="shared" ca="1" si="1801"/>
        <v>0</v>
      </c>
      <c r="KZ519" s="51">
        <f t="shared" ca="1" si="1801"/>
        <v>0</v>
      </c>
      <c r="LA519" s="51">
        <f t="shared" ca="1" si="1801"/>
        <v>0</v>
      </c>
      <c r="LB519" s="51">
        <f t="shared" ca="1" si="1801"/>
        <v>0</v>
      </c>
      <c r="LC519" s="51">
        <f t="shared" ca="1" si="1801"/>
        <v>0</v>
      </c>
      <c r="LD519" s="51">
        <f t="shared" ca="1" si="1801"/>
        <v>0</v>
      </c>
      <c r="LE519" s="51">
        <f t="shared" ca="1" si="1801"/>
        <v>0</v>
      </c>
      <c r="LF519" s="51">
        <f t="shared" ca="1" si="1801"/>
        <v>0</v>
      </c>
      <c r="LG519" s="51">
        <f t="shared" ca="1" si="1801"/>
        <v>0</v>
      </c>
      <c r="LH519" s="51">
        <f t="shared" ca="1" si="1801"/>
        <v>0</v>
      </c>
      <c r="LI519" s="51">
        <f t="shared" ca="1" si="1801"/>
        <v>0</v>
      </c>
      <c r="LJ519" s="51">
        <f t="shared" ca="1" si="1801"/>
        <v>0</v>
      </c>
      <c r="LK519" s="51">
        <f t="shared" ca="1" si="1801"/>
        <v>0</v>
      </c>
      <c r="LL519" s="51">
        <f t="shared" ca="1" si="1801"/>
        <v>0</v>
      </c>
      <c r="LM519" s="51">
        <f t="shared" ca="1" si="1801"/>
        <v>0</v>
      </c>
      <c r="LN519" s="51">
        <f t="shared" ca="1" si="1801"/>
        <v>0</v>
      </c>
      <c r="LO519" s="51">
        <f t="shared" ca="1" si="1801"/>
        <v>0</v>
      </c>
      <c r="LP519" s="51">
        <f t="shared" ca="1" si="1801"/>
        <v>0</v>
      </c>
      <c r="LQ519" s="51">
        <f t="shared" ca="1" si="1801"/>
        <v>0</v>
      </c>
      <c r="LR519" s="51">
        <f t="shared" ca="1" si="1801"/>
        <v>0</v>
      </c>
      <c r="LS519" s="51">
        <f t="shared" ca="1" si="1801"/>
        <v>0</v>
      </c>
      <c r="LT519" s="51">
        <f t="shared" ca="1" si="1801"/>
        <v>0</v>
      </c>
      <c r="LU519" s="51"/>
      <c r="LV519" s="51"/>
      <c r="LW519" s="51"/>
      <c r="LX519" s="51"/>
      <c r="LY519" s="51"/>
      <c r="LZ519" s="51"/>
      <c r="MA519" s="51"/>
      <c r="MB519" s="51"/>
      <c r="MC519" s="51"/>
      <c r="MD519" s="51"/>
      <c r="ME519" s="51"/>
      <c r="MF519" s="51"/>
      <c r="MG519" s="51"/>
      <c r="MH519" s="51"/>
      <c r="MI519" s="51"/>
      <c r="MJ519" s="51"/>
      <c r="MK519" s="51"/>
      <c r="ML519" s="51"/>
      <c r="MM519" s="51"/>
      <c r="MN519" s="51"/>
      <c r="MO519" s="51"/>
      <c r="MP519" s="51"/>
      <c r="MQ519" s="51"/>
      <c r="MR519" s="51"/>
      <c r="MS519" s="51"/>
      <c r="MT519" s="51"/>
      <c r="MU519" s="51"/>
      <c r="MV519" s="51"/>
      <c r="MW519" s="51"/>
      <c r="MX519" s="51"/>
      <c r="MY519" s="51"/>
      <c r="MZ519" s="51"/>
      <c r="NA519" s="51"/>
      <c r="NB519" s="51"/>
      <c r="NC519" s="51"/>
      <c r="ND519" s="51"/>
      <c r="NE519" s="51"/>
      <c r="NF519" s="51"/>
      <c r="NG519" s="51"/>
      <c r="NH519" s="51"/>
      <c r="NI519" s="51"/>
      <c r="NJ519" s="51"/>
      <c r="NK519" s="51"/>
      <c r="NL519" s="51"/>
      <c r="NM519" s="51"/>
      <c r="NN519" s="51"/>
      <c r="NO519" s="51"/>
      <c r="NP519" s="51"/>
      <c r="NQ519" s="51"/>
      <c r="NR519" s="51"/>
      <c r="NS519" s="51"/>
      <c r="NT519" s="51"/>
      <c r="NU519" s="51"/>
      <c r="NV519" s="51"/>
      <c r="NW519" s="51"/>
      <c r="NX519" s="51"/>
      <c r="NY519" s="51"/>
      <c r="NZ519" s="51"/>
      <c r="OA519" s="51"/>
      <c r="OB519" s="51"/>
      <c r="OC519" s="51"/>
      <c r="OD519" s="51"/>
      <c r="OE519" s="51"/>
      <c r="OF519" s="51"/>
      <c r="OG519" s="51"/>
      <c r="OH519" s="51"/>
      <c r="OI519" s="51"/>
      <c r="OJ519" s="51"/>
      <c r="OK519" s="51"/>
      <c r="OL519" s="51"/>
      <c r="OM519" s="51"/>
      <c r="ON519" s="51"/>
      <c r="OO519" s="51"/>
      <c r="OP519" s="51"/>
      <c r="OQ519" s="51"/>
      <c r="OR519" s="51"/>
      <c r="OS519" s="51"/>
      <c r="OT519" s="51"/>
      <c r="OU519" s="51"/>
      <c r="OV519" s="51"/>
      <c r="OW519" s="51"/>
      <c r="OX519" s="51"/>
      <c r="OY519" s="51"/>
      <c r="OZ519" s="51"/>
      <c r="PA519" s="51"/>
      <c r="PB519" s="51"/>
      <c r="PC519" s="51"/>
      <c r="PD519" s="51"/>
      <c r="PE519" s="51"/>
      <c r="PF519" s="51"/>
      <c r="PG519" s="51"/>
      <c r="PH519" s="51"/>
      <c r="PI519" s="51"/>
      <c r="PJ519" s="51"/>
      <c r="PK519" s="51"/>
      <c r="PL519" s="51"/>
      <c r="PM519" s="51"/>
      <c r="PN519" s="51"/>
      <c r="PO519" s="51"/>
      <c r="PP519" s="51"/>
      <c r="PQ519" s="51"/>
      <c r="PR519" s="51"/>
      <c r="PS519" s="51"/>
      <c r="PT519" s="51"/>
      <c r="PU519" s="51"/>
      <c r="PV519" s="51"/>
      <c r="PW519" s="51"/>
      <c r="PX519" s="51"/>
      <c r="PY519" s="51"/>
      <c r="PZ519" s="51"/>
      <c r="QA519" s="51"/>
      <c r="QB519" s="51"/>
      <c r="QC519" s="51"/>
      <c r="QD519" s="51"/>
      <c r="QE519" s="51"/>
      <c r="QF519" s="51"/>
      <c r="QG519" s="51"/>
      <c r="QH519" s="51"/>
      <c r="QI519" s="51"/>
      <c r="QJ519" s="51"/>
      <c r="QK519" s="51"/>
      <c r="QL519" s="51"/>
      <c r="QM519" s="51"/>
      <c r="QN519" s="51"/>
      <c r="QO519" s="51"/>
      <c r="QP519" s="51"/>
      <c r="QQ519" s="51"/>
      <c r="QR519" s="51"/>
      <c r="QS519" s="51"/>
      <c r="QT519" s="51"/>
      <c r="QU519" s="51"/>
    </row>
    <row r="520" spans="2:463" ht="15" customHeight="1" outlineLevel="1"/>
    <row r="521" spans="2:463" ht="15" customHeight="1" outlineLevel="1">
      <c r="C521" s="8" t="s">
        <v>666</v>
      </c>
      <c r="D521" s="5"/>
      <c r="E521" s="79" t="s">
        <v>151</v>
      </c>
      <c r="F521" s="5"/>
      <c r="G521" s="5"/>
      <c r="H521" s="185">
        <f ca="1">SUM(I521:IT521)</f>
        <v>0</v>
      </c>
      <c r="I521" s="81">
        <f t="shared" ref="I521:BT521" ca="1" si="1802">IFERROR(I27*I129*-1/I112, 0)</f>
        <v>0</v>
      </c>
      <c r="J521" s="81">
        <f t="shared" ca="1" si="1802"/>
        <v>0</v>
      </c>
      <c r="K521" s="81">
        <f t="shared" ca="1" si="1802"/>
        <v>0</v>
      </c>
      <c r="L521" s="81">
        <f t="shared" ca="1" si="1802"/>
        <v>0</v>
      </c>
      <c r="M521" s="81">
        <f t="shared" ca="1" si="1802"/>
        <v>0</v>
      </c>
      <c r="N521" s="81">
        <f t="shared" ca="1" si="1802"/>
        <v>0</v>
      </c>
      <c r="O521" s="81">
        <f t="shared" ca="1" si="1802"/>
        <v>0</v>
      </c>
      <c r="P521" s="81">
        <f t="shared" ca="1" si="1802"/>
        <v>0</v>
      </c>
      <c r="Q521" s="81">
        <f t="shared" ca="1" si="1802"/>
        <v>0</v>
      </c>
      <c r="R521" s="81">
        <f t="shared" ca="1" si="1802"/>
        <v>0</v>
      </c>
      <c r="S521" s="81">
        <f t="shared" ca="1" si="1802"/>
        <v>0</v>
      </c>
      <c r="T521" s="81">
        <f t="shared" ca="1" si="1802"/>
        <v>0</v>
      </c>
      <c r="U521" s="81">
        <f t="shared" ca="1" si="1802"/>
        <v>0</v>
      </c>
      <c r="V521" s="81">
        <f t="shared" ca="1" si="1802"/>
        <v>0</v>
      </c>
      <c r="W521" s="81">
        <f t="shared" ca="1" si="1802"/>
        <v>0</v>
      </c>
      <c r="X521" s="81">
        <f t="shared" ca="1" si="1802"/>
        <v>0</v>
      </c>
      <c r="Y521" s="81">
        <f t="shared" ca="1" si="1802"/>
        <v>0</v>
      </c>
      <c r="Z521" s="81">
        <f t="shared" ca="1" si="1802"/>
        <v>0</v>
      </c>
      <c r="AA521" s="81">
        <f t="shared" ca="1" si="1802"/>
        <v>0</v>
      </c>
      <c r="AB521" s="81">
        <f t="shared" ca="1" si="1802"/>
        <v>0</v>
      </c>
      <c r="AC521" s="81">
        <f t="shared" ca="1" si="1802"/>
        <v>0</v>
      </c>
      <c r="AD521" s="81">
        <f t="shared" ca="1" si="1802"/>
        <v>0</v>
      </c>
      <c r="AE521" s="81">
        <f t="shared" ca="1" si="1802"/>
        <v>0</v>
      </c>
      <c r="AF521" s="81">
        <f t="shared" ca="1" si="1802"/>
        <v>0</v>
      </c>
      <c r="AG521" s="81">
        <f t="shared" ca="1" si="1802"/>
        <v>0</v>
      </c>
      <c r="AH521" s="81">
        <f t="shared" ca="1" si="1802"/>
        <v>0</v>
      </c>
      <c r="AI521" s="81">
        <f t="shared" ca="1" si="1802"/>
        <v>0</v>
      </c>
      <c r="AJ521" s="81">
        <f t="shared" ca="1" si="1802"/>
        <v>0</v>
      </c>
      <c r="AK521" s="81">
        <f t="shared" ca="1" si="1802"/>
        <v>0</v>
      </c>
      <c r="AL521" s="81">
        <f t="shared" ca="1" si="1802"/>
        <v>0</v>
      </c>
      <c r="AM521" s="81">
        <f t="shared" ca="1" si="1802"/>
        <v>0</v>
      </c>
      <c r="AN521" s="81">
        <f t="shared" ca="1" si="1802"/>
        <v>0</v>
      </c>
      <c r="AO521" s="81">
        <f t="shared" ca="1" si="1802"/>
        <v>0</v>
      </c>
      <c r="AP521" s="81">
        <f t="shared" ca="1" si="1802"/>
        <v>0</v>
      </c>
      <c r="AQ521" s="81">
        <f t="shared" ca="1" si="1802"/>
        <v>0</v>
      </c>
      <c r="AR521" s="81">
        <f t="shared" ca="1" si="1802"/>
        <v>0</v>
      </c>
      <c r="AS521" s="81">
        <f t="shared" ca="1" si="1802"/>
        <v>0</v>
      </c>
      <c r="AT521" s="81">
        <f t="shared" ca="1" si="1802"/>
        <v>0</v>
      </c>
      <c r="AU521" s="81">
        <f t="shared" ca="1" si="1802"/>
        <v>0</v>
      </c>
      <c r="AV521" s="81">
        <f t="shared" ca="1" si="1802"/>
        <v>0</v>
      </c>
      <c r="AW521" s="81">
        <f t="shared" ca="1" si="1802"/>
        <v>0</v>
      </c>
      <c r="AX521" s="81">
        <f t="shared" ca="1" si="1802"/>
        <v>0</v>
      </c>
      <c r="AY521" s="81">
        <f t="shared" ca="1" si="1802"/>
        <v>0</v>
      </c>
      <c r="AZ521" s="81">
        <f t="shared" ca="1" si="1802"/>
        <v>0</v>
      </c>
      <c r="BA521" s="81">
        <f t="shared" ca="1" si="1802"/>
        <v>0</v>
      </c>
      <c r="BB521" s="81">
        <f t="shared" ca="1" si="1802"/>
        <v>0</v>
      </c>
      <c r="BC521" s="81">
        <f t="shared" ca="1" si="1802"/>
        <v>0</v>
      </c>
      <c r="BD521" s="81">
        <f t="shared" ca="1" si="1802"/>
        <v>0</v>
      </c>
      <c r="BE521" s="81">
        <f t="shared" ca="1" si="1802"/>
        <v>0</v>
      </c>
      <c r="BF521" s="81">
        <f t="shared" ca="1" si="1802"/>
        <v>0</v>
      </c>
      <c r="BG521" s="81">
        <f t="shared" ca="1" si="1802"/>
        <v>0</v>
      </c>
      <c r="BH521" s="81">
        <f t="shared" ca="1" si="1802"/>
        <v>0</v>
      </c>
      <c r="BI521" s="81">
        <f t="shared" ca="1" si="1802"/>
        <v>0</v>
      </c>
      <c r="BJ521" s="81">
        <f t="shared" ca="1" si="1802"/>
        <v>0</v>
      </c>
      <c r="BK521" s="81">
        <f t="shared" ca="1" si="1802"/>
        <v>0</v>
      </c>
      <c r="BL521" s="81">
        <f t="shared" ca="1" si="1802"/>
        <v>0</v>
      </c>
      <c r="BM521" s="81">
        <f t="shared" ca="1" si="1802"/>
        <v>0</v>
      </c>
      <c r="BN521" s="81">
        <f t="shared" ca="1" si="1802"/>
        <v>0</v>
      </c>
      <c r="BO521" s="81">
        <f t="shared" ca="1" si="1802"/>
        <v>0</v>
      </c>
      <c r="BP521" s="81">
        <f t="shared" ca="1" si="1802"/>
        <v>0</v>
      </c>
      <c r="BQ521" s="81">
        <f t="shared" ca="1" si="1802"/>
        <v>0</v>
      </c>
      <c r="BR521" s="81">
        <f t="shared" ca="1" si="1802"/>
        <v>0</v>
      </c>
      <c r="BS521" s="81">
        <f t="shared" ca="1" si="1802"/>
        <v>0</v>
      </c>
      <c r="BT521" s="81">
        <f t="shared" ca="1" si="1802"/>
        <v>0</v>
      </c>
      <c r="BU521" s="81">
        <f t="shared" ref="BU521:EF521" ca="1" si="1803">IFERROR(BU27*BU129*-1/BU112, 0)</f>
        <v>0</v>
      </c>
      <c r="BV521" s="81">
        <f t="shared" ca="1" si="1803"/>
        <v>0</v>
      </c>
      <c r="BW521" s="81">
        <f t="shared" ca="1" si="1803"/>
        <v>0</v>
      </c>
      <c r="BX521" s="81">
        <f t="shared" ca="1" si="1803"/>
        <v>0</v>
      </c>
      <c r="BY521" s="81">
        <f t="shared" ca="1" si="1803"/>
        <v>0</v>
      </c>
      <c r="BZ521" s="81">
        <f t="shared" ca="1" si="1803"/>
        <v>0</v>
      </c>
      <c r="CA521" s="81">
        <f t="shared" ca="1" si="1803"/>
        <v>0</v>
      </c>
      <c r="CB521" s="81">
        <f t="shared" ca="1" si="1803"/>
        <v>0</v>
      </c>
      <c r="CC521" s="81">
        <f t="shared" ca="1" si="1803"/>
        <v>0</v>
      </c>
      <c r="CD521" s="81">
        <f t="shared" ca="1" si="1803"/>
        <v>0</v>
      </c>
      <c r="CE521" s="81">
        <f t="shared" ca="1" si="1803"/>
        <v>0</v>
      </c>
      <c r="CF521" s="81">
        <f t="shared" ca="1" si="1803"/>
        <v>0</v>
      </c>
      <c r="CG521" s="81">
        <f t="shared" ca="1" si="1803"/>
        <v>0</v>
      </c>
      <c r="CH521" s="81">
        <f t="shared" ca="1" si="1803"/>
        <v>0</v>
      </c>
      <c r="CI521" s="81">
        <f t="shared" ca="1" si="1803"/>
        <v>0</v>
      </c>
      <c r="CJ521" s="81">
        <f t="shared" ca="1" si="1803"/>
        <v>0</v>
      </c>
      <c r="CK521" s="81">
        <f t="shared" ca="1" si="1803"/>
        <v>0</v>
      </c>
      <c r="CL521" s="81">
        <f t="shared" ca="1" si="1803"/>
        <v>0</v>
      </c>
      <c r="CM521" s="81">
        <f t="shared" ca="1" si="1803"/>
        <v>0</v>
      </c>
      <c r="CN521" s="81">
        <f t="shared" ca="1" si="1803"/>
        <v>0</v>
      </c>
      <c r="CO521" s="81">
        <f t="shared" ca="1" si="1803"/>
        <v>0</v>
      </c>
      <c r="CP521" s="81">
        <f t="shared" ca="1" si="1803"/>
        <v>0</v>
      </c>
      <c r="CQ521" s="81">
        <f t="shared" ca="1" si="1803"/>
        <v>0</v>
      </c>
      <c r="CR521" s="81">
        <f t="shared" ca="1" si="1803"/>
        <v>0</v>
      </c>
      <c r="CS521" s="81">
        <f t="shared" ca="1" si="1803"/>
        <v>0</v>
      </c>
      <c r="CT521" s="81">
        <f t="shared" ca="1" si="1803"/>
        <v>0</v>
      </c>
      <c r="CU521" s="81">
        <f t="shared" ca="1" si="1803"/>
        <v>0</v>
      </c>
      <c r="CV521" s="81">
        <f t="shared" ca="1" si="1803"/>
        <v>0</v>
      </c>
      <c r="CW521" s="81">
        <f t="shared" ca="1" si="1803"/>
        <v>0</v>
      </c>
      <c r="CX521" s="81">
        <f t="shared" ca="1" si="1803"/>
        <v>0</v>
      </c>
      <c r="CY521" s="81">
        <f t="shared" ca="1" si="1803"/>
        <v>0</v>
      </c>
      <c r="CZ521" s="81">
        <f t="shared" ca="1" si="1803"/>
        <v>0</v>
      </c>
      <c r="DA521" s="81">
        <f t="shared" ca="1" si="1803"/>
        <v>0</v>
      </c>
      <c r="DB521" s="81">
        <f t="shared" ca="1" si="1803"/>
        <v>0</v>
      </c>
      <c r="DC521" s="81">
        <f t="shared" ca="1" si="1803"/>
        <v>0</v>
      </c>
      <c r="DD521" s="81">
        <f t="shared" ca="1" si="1803"/>
        <v>0</v>
      </c>
      <c r="DE521" s="81">
        <f t="shared" ca="1" si="1803"/>
        <v>0</v>
      </c>
      <c r="DF521" s="81">
        <f t="shared" ca="1" si="1803"/>
        <v>0</v>
      </c>
      <c r="DG521" s="81">
        <f t="shared" ca="1" si="1803"/>
        <v>0</v>
      </c>
      <c r="DH521" s="81">
        <f t="shared" ca="1" si="1803"/>
        <v>0</v>
      </c>
      <c r="DI521" s="81">
        <f t="shared" ca="1" si="1803"/>
        <v>0</v>
      </c>
      <c r="DJ521" s="81">
        <f t="shared" ca="1" si="1803"/>
        <v>0</v>
      </c>
      <c r="DK521" s="81">
        <f t="shared" ca="1" si="1803"/>
        <v>0</v>
      </c>
      <c r="DL521" s="81">
        <f t="shared" ca="1" si="1803"/>
        <v>0</v>
      </c>
      <c r="DM521" s="81">
        <f t="shared" ca="1" si="1803"/>
        <v>0</v>
      </c>
      <c r="DN521" s="81">
        <f t="shared" ca="1" si="1803"/>
        <v>0</v>
      </c>
      <c r="DO521" s="81">
        <f t="shared" ca="1" si="1803"/>
        <v>0</v>
      </c>
      <c r="DP521" s="81">
        <f t="shared" ca="1" si="1803"/>
        <v>0</v>
      </c>
      <c r="DQ521" s="81">
        <f t="shared" ca="1" si="1803"/>
        <v>0</v>
      </c>
      <c r="DR521" s="81">
        <f t="shared" ca="1" si="1803"/>
        <v>0</v>
      </c>
      <c r="DS521" s="81">
        <f t="shared" ca="1" si="1803"/>
        <v>0</v>
      </c>
      <c r="DT521" s="81">
        <f t="shared" ca="1" si="1803"/>
        <v>0</v>
      </c>
      <c r="DU521" s="81">
        <f t="shared" ca="1" si="1803"/>
        <v>0</v>
      </c>
      <c r="DV521" s="81">
        <f t="shared" ca="1" si="1803"/>
        <v>0</v>
      </c>
      <c r="DW521" s="81">
        <f t="shared" ca="1" si="1803"/>
        <v>0</v>
      </c>
      <c r="DX521" s="81">
        <f t="shared" ca="1" si="1803"/>
        <v>0</v>
      </c>
      <c r="DY521" s="81">
        <f t="shared" ca="1" si="1803"/>
        <v>0</v>
      </c>
      <c r="DZ521" s="81">
        <f t="shared" ca="1" si="1803"/>
        <v>0</v>
      </c>
      <c r="EA521" s="81">
        <f t="shared" ca="1" si="1803"/>
        <v>0</v>
      </c>
      <c r="EB521" s="81">
        <f t="shared" ca="1" si="1803"/>
        <v>0</v>
      </c>
      <c r="EC521" s="81">
        <f t="shared" ca="1" si="1803"/>
        <v>0</v>
      </c>
      <c r="ED521" s="81">
        <f t="shared" ca="1" si="1803"/>
        <v>0</v>
      </c>
      <c r="EE521" s="81">
        <f t="shared" ca="1" si="1803"/>
        <v>0</v>
      </c>
      <c r="EF521" s="81">
        <f t="shared" ca="1" si="1803"/>
        <v>0</v>
      </c>
      <c r="EG521" s="81">
        <f t="shared" ref="EG521:GR521" ca="1" si="1804">IFERROR(EG27*EG129*-1/EG112, 0)</f>
        <v>0</v>
      </c>
      <c r="EH521" s="81">
        <f t="shared" ca="1" si="1804"/>
        <v>0</v>
      </c>
      <c r="EI521" s="81">
        <f t="shared" ca="1" si="1804"/>
        <v>0</v>
      </c>
      <c r="EJ521" s="81">
        <f t="shared" ca="1" si="1804"/>
        <v>0</v>
      </c>
      <c r="EK521" s="81">
        <f t="shared" ca="1" si="1804"/>
        <v>0</v>
      </c>
      <c r="EL521" s="81">
        <f t="shared" ca="1" si="1804"/>
        <v>0</v>
      </c>
      <c r="EM521" s="81">
        <f t="shared" ca="1" si="1804"/>
        <v>0</v>
      </c>
      <c r="EN521" s="81">
        <f t="shared" ca="1" si="1804"/>
        <v>0</v>
      </c>
      <c r="EO521" s="81">
        <f t="shared" ca="1" si="1804"/>
        <v>0</v>
      </c>
      <c r="EP521" s="81">
        <f t="shared" ca="1" si="1804"/>
        <v>0</v>
      </c>
      <c r="EQ521" s="81">
        <f t="shared" ca="1" si="1804"/>
        <v>0</v>
      </c>
      <c r="ER521" s="81">
        <f t="shared" ca="1" si="1804"/>
        <v>0</v>
      </c>
      <c r="ES521" s="81">
        <f t="shared" ca="1" si="1804"/>
        <v>0</v>
      </c>
      <c r="ET521" s="81">
        <f t="shared" ca="1" si="1804"/>
        <v>0</v>
      </c>
      <c r="EU521" s="81">
        <f t="shared" ca="1" si="1804"/>
        <v>0</v>
      </c>
      <c r="EV521" s="81">
        <f t="shared" ca="1" si="1804"/>
        <v>0</v>
      </c>
      <c r="EW521" s="81">
        <f t="shared" ca="1" si="1804"/>
        <v>0</v>
      </c>
      <c r="EX521" s="81">
        <f t="shared" ca="1" si="1804"/>
        <v>0</v>
      </c>
      <c r="EY521" s="81">
        <f t="shared" ca="1" si="1804"/>
        <v>0</v>
      </c>
      <c r="EZ521" s="81">
        <f t="shared" ca="1" si="1804"/>
        <v>0</v>
      </c>
      <c r="FA521" s="81">
        <f t="shared" ca="1" si="1804"/>
        <v>0</v>
      </c>
      <c r="FB521" s="81">
        <f t="shared" ca="1" si="1804"/>
        <v>0</v>
      </c>
      <c r="FC521" s="81">
        <f t="shared" ca="1" si="1804"/>
        <v>0</v>
      </c>
      <c r="FD521" s="81">
        <f t="shared" ca="1" si="1804"/>
        <v>0</v>
      </c>
      <c r="FE521" s="81">
        <f t="shared" ca="1" si="1804"/>
        <v>0</v>
      </c>
      <c r="FF521" s="81">
        <f t="shared" ca="1" si="1804"/>
        <v>0</v>
      </c>
      <c r="FG521" s="81">
        <f t="shared" ca="1" si="1804"/>
        <v>0</v>
      </c>
      <c r="FH521" s="81">
        <f t="shared" ca="1" si="1804"/>
        <v>0</v>
      </c>
      <c r="FI521" s="81">
        <f t="shared" ca="1" si="1804"/>
        <v>0</v>
      </c>
      <c r="FJ521" s="81">
        <f t="shared" ca="1" si="1804"/>
        <v>0</v>
      </c>
      <c r="FK521" s="81">
        <f t="shared" ca="1" si="1804"/>
        <v>0</v>
      </c>
      <c r="FL521" s="81">
        <f t="shared" ca="1" si="1804"/>
        <v>0</v>
      </c>
      <c r="FM521" s="81">
        <f t="shared" ca="1" si="1804"/>
        <v>0</v>
      </c>
      <c r="FN521" s="81">
        <f t="shared" ca="1" si="1804"/>
        <v>0</v>
      </c>
      <c r="FO521" s="81">
        <f t="shared" ca="1" si="1804"/>
        <v>0</v>
      </c>
      <c r="FP521" s="81">
        <f t="shared" ca="1" si="1804"/>
        <v>0</v>
      </c>
      <c r="FQ521" s="81">
        <f t="shared" ca="1" si="1804"/>
        <v>0</v>
      </c>
      <c r="FR521" s="81">
        <f t="shared" ca="1" si="1804"/>
        <v>0</v>
      </c>
      <c r="FS521" s="81">
        <f t="shared" ca="1" si="1804"/>
        <v>0</v>
      </c>
      <c r="FT521" s="81">
        <f t="shared" ca="1" si="1804"/>
        <v>0</v>
      </c>
      <c r="FU521" s="81">
        <f t="shared" ca="1" si="1804"/>
        <v>0</v>
      </c>
      <c r="FV521" s="81">
        <f t="shared" ca="1" si="1804"/>
        <v>0</v>
      </c>
      <c r="FW521" s="81">
        <f t="shared" ca="1" si="1804"/>
        <v>0</v>
      </c>
      <c r="FX521" s="81">
        <f t="shared" ca="1" si="1804"/>
        <v>0</v>
      </c>
      <c r="FY521" s="81">
        <f t="shared" ca="1" si="1804"/>
        <v>0</v>
      </c>
      <c r="FZ521" s="81">
        <f t="shared" ca="1" si="1804"/>
        <v>0</v>
      </c>
      <c r="GA521" s="81">
        <f t="shared" ca="1" si="1804"/>
        <v>0</v>
      </c>
      <c r="GB521" s="81">
        <f t="shared" ca="1" si="1804"/>
        <v>0</v>
      </c>
      <c r="GC521" s="81">
        <f t="shared" ca="1" si="1804"/>
        <v>0</v>
      </c>
      <c r="GD521" s="81">
        <f t="shared" ca="1" si="1804"/>
        <v>0</v>
      </c>
      <c r="GE521" s="81">
        <f t="shared" ca="1" si="1804"/>
        <v>0</v>
      </c>
      <c r="GF521" s="81">
        <f t="shared" ca="1" si="1804"/>
        <v>0</v>
      </c>
      <c r="GG521" s="81">
        <f t="shared" ca="1" si="1804"/>
        <v>0</v>
      </c>
      <c r="GH521" s="81">
        <f t="shared" ca="1" si="1804"/>
        <v>0</v>
      </c>
      <c r="GI521" s="81">
        <f t="shared" ca="1" si="1804"/>
        <v>0</v>
      </c>
      <c r="GJ521" s="81">
        <f t="shared" ca="1" si="1804"/>
        <v>0</v>
      </c>
      <c r="GK521" s="81">
        <f t="shared" ca="1" si="1804"/>
        <v>0</v>
      </c>
      <c r="GL521" s="81">
        <f t="shared" ca="1" si="1804"/>
        <v>0</v>
      </c>
      <c r="GM521" s="81">
        <f t="shared" ca="1" si="1804"/>
        <v>0</v>
      </c>
      <c r="GN521" s="81">
        <f t="shared" ca="1" si="1804"/>
        <v>0</v>
      </c>
      <c r="GO521" s="81">
        <f t="shared" ca="1" si="1804"/>
        <v>0</v>
      </c>
      <c r="GP521" s="81">
        <f t="shared" ca="1" si="1804"/>
        <v>0</v>
      </c>
      <c r="GQ521" s="81">
        <f t="shared" ca="1" si="1804"/>
        <v>0</v>
      </c>
      <c r="GR521" s="81">
        <f t="shared" ca="1" si="1804"/>
        <v>0</v>
      </c>
      <c r="GS521" s="81">
        <f t="shared" ref="GS521:JD521" ca="1" si="1805">IFERROR(GS27*GS129*-1/GS112, 0)</f>
        <v>0</v>
      </c>
      <c r="GT521" s="81">
        <f t="shared" ca="1" si="1805"/>
        <v>0</v>
      </c>
      <c r="GU521" s="81">
        <f t="shared" ca="1" si="1805"/>
        <v>0</v>
      </c>
      <c r="GV521" s="81">
        <f t="shared" ca="1" si="1805"/>
        <v>0</v>
      </c>
      <c r="GW521" s="81">
        <f t="shared" ca="1" si="1805"/>
        <v>0</v>
      </c>
      <c r="GX521" s="81">
        <f t="shared" ca="1" si="1805"/>
        <v>0</v>
      </c>
      <c r="GY521" s="81">
        <f t="shared" ca="1" si="1805"/>
        <v>0</v>
      </c>
      <c r="GZ521" s="81">
        <f t="shared" ca="1" si="1805"/>
        <v>0</v>
      </c>
      <c r="HA521" s="81">
        <f t="shared" ca="1" si="1805"/>
        <v>0</v>
      </c>
      <c r="HB521" s="81">
        <f t="shared" ca="1" si="1805"/>
        <v>0</v>
      </c>
      <c r="HC521" s="81">
        <f t="shared" ca="1" si="1805"/>
        <v>0</v>
      </c>
      <c r="HD521" s="81">
        <f t="shared" ca="1" si="1805"/>
        <v>0</v>
      </c>
      <c r="HE521" s="81">
        <f t="shared" ca="1" si="1805"/>
        <v>0</v>
      </c>
      <c r="HF521" s="81">
        <f t="shared" ca="1" si="1805"/>
        <v>0</v>
      </c>
      <c r="HG521" s="81">
        <f t="shared" ca="1" si="1805"/>
        <v>0</v>
      </c>
      <c r="HH521" s="81">
        <f t="shared" ca="1" si="1805"/>
        <v>0</v>
      </c>
      <c r="HI521" s="81">
        <f t="shared" ca="1" si="1805"/>
        <v>0</v>
      </c>
      <c r="HJ521" s="81">
        <f t="shared" ca="1" si="1805"/>
        <v>0</v>
      </c>
      <c r="HK521" s="81">
        <f t="shared" ca="1" si="1805"/>
        <v>0</v>
      </c>
      <c r="HL521" s="81">
        <f t="shared" ca="1" si="1805"/>
        <v>0</v>
      </c>
      <c r="HM521" s="81">
        <f t="shared" ca="1" si="1805"/>
        <v>0</v>
      </c>
      <c r="HN521" s="81">
        <f t="shared" ca="1" si="1805"/>
        <v>0</v>
      </c>
      <c r="HO521" s="81">
        <f t="shared" ca="1" si="1805"/>
        <v>0</v>
      </c>
      <c r="HP521" s="81">
        <f t="shared" ca="1" si="1805"/>
        <v>0</v>
      </c>
      <c r="HQ521" s="81">
        <f t="shared" ca="1" si="1805"/>
        <v>0</v>
      </c>
      <c r="HR521" s="81">
        <f t="shared" ca="1" si="1805"/>
        <v>0</v>
      </c>
      <c r="HS521" s="81">
        <f t="shared" ca="1" si="1805"/>
        <v>0</v>
      </c>
      <c r="HT521" s="81">
        <f t="shared" ca="1" si="1805"/>
        <v>0</v>
      </c>
      <c r="HU521" s="81">
        <f t="shared" ca="1" si="1805"/>
        <v>0</v>
      </c>
      <c r="HV521" s="81">
        <f t="shared" ca="1" si="1805"/>
        <v>0</v>
      </c>
      <c r="HW521" s="81">
        <f t="shared" ca="1" si="1805"/>
        <v>0</v>
      </c>
      <c r="HX521" s="81">
        <f t="shared" ca="1" si="1805"/>
        <v>0</v>
      </c>
      <c r="HY521" s="81">
        <f t="shared" ca="1" si="1805"/>
        <v>0</v>
      </c>
      <c r="HZ521" s="81">
        <f t="shared" ca="1" si="1805"/>
        <v>0</v>
      </c>
      <c r="IA521" s="81">
        <f t="shared" ca="1" si="1805"/>
        <v>0</v>
      </c>
      <c r="IB521" s="81">
        <f t="shared" ca="1" si="1805"/>
        <v>0</v>
      </c>
      <c r="IC521" s="81">
        <f t="shared" ca="1" si="1805"/>
        <v>0</v>
      </c>
      <c r="ID521" s="81">
        <f t="shared" ca="1" si="1805"/>
        <v>0</v>
      </c>
      <c r="IE521" s="81">
        <f t="shared" ca="1" si="1805"/>
        <v>0</v>
      </c>
      <c r="IF521" s="81">
        <f t="shared" ca="1" si="1805"/>
        <v>0</v>
      </c>
      <c r="IG521" s="81">
        <f t="shared" ca="1" si="1805"/>
        <v>0</v>
      </c>
      <c r="IH521" s="81">
        <f t="shared" ca="1" si="1805"/>
        <v>0</v>
      </c>
      <c r="II521" s="81">
        <f t="shared" ca="1" si="1805"/>
        <v>0</v>
      </c>
      <c r="IJ521" s="81">
        <f t="shared" ca="1" si="1805"/>
        <v>0</v>
      </c>
      <c r="IK521" s="81">
        <f t="shared" ca="1" si="1805"/>
        <v>0</v>
      </c>
      <c r="IL521" s="81">
        <f t="shared" ca="1" si="1805"/>
        <v>0</v>
      </c>
      <c r="IM521" s="81">
        <f t="shared" ca="1" si="1805"/>
        <v>0</v>
      </c>
      <c r="IN521" s="81">
        <f t="shared" ca="1" si="1805"/>
        <v>0</v>
      </c>
      <c r="IO521" s="81">
        <f t="shared" ca="1" si="1805"/>
        <v>0</v>
      </c>
      <c r="IP521" s="81">
        <f t="shared" ca="1" si="1805"/>
        <v>0</v>
      </c>
      <c r="IQ521" s="81">
        <f t="shared" ca="1" si="1805"/>
        <v>0</v>
      </c>
      <c r="IR521" s="81">
        <f t="shared" ca="1" si="1805"/>
        <v>0</v>
      </c>
      <c r="IS521" s="81">
        <f t="shared" ca="1" si="1805"/>
        <v>0</v>
      </c>
      <c r="IT521" s="81">
        <f t="shared" ca="1" si="1805"/>
        <v>0</v>
      </c>
      <c r="IU521" s="81">
        <f t="shared" ca="1" si="1805"/>
        <v>0</v>
      </c>
      <c r="IV521" s="81">
        <f t="shared" ca="1" si="1805"/>
        <v>0</v>
      </c>
      <c r="IW521" s="81">
        <f t="shared" ca="1" si="1805"/>
        <v>0</v>
      </c>
      <c r="IX521" s="81">
        <f t="shared" ca="1" si="1805"/>
        <v>0</v>
      </c>
      <c r="IY521" s="81">
        <f t="shared" ca="1" si="1805"/>
        <v>0</v>
      </c>
      <c r="IZ521" s="81">
        <f t="shared" ca="1" si="1805"/>
        <v>0</v>
      </c>
      <c r="JA521" s="81">
        <f t="shared" ca="1" si="1805"/>
        <v>0</v>
      </c>
      <c r="JB521" s="81">
        <f t="shared" ca="1" si="1805"/>
        <v>0</v>
      </c>
      <c r="JC521" s="81">
        <f t="shared" ca="1" si="1805"/>
        <v>0</v>
      </c>
      <c r="JD521" s="81">
        <f t="shared" ca="1" si="1805"/>
        <v>0</v>
      </c>
      <c r="JE521" s="81">
        <f t="shared" ref="JE521:LT521" ca="1" si="1806">IFERROR(JE27*JE129*-1/JE112, 0)</f>
        <v>0</v>
      </c>
      <c r="JF521" s="81">
        <f t="shared" ca="1" si="1806"/>
        <v>0</v>
      </c>
      <c r="JG521" s="81">
        <f t="shared" ca="1" si="1806"/>
        <v>0</v>
      </c>
      <c r="JH521" s="81">
        <f t="shared" ca="1" si="1806"/>
        <v>0</v>
      </c>
      <c r="JI521" s="81">
        <f t="shared" ca="1" si="1806"/>
        <v>0</v>
      </c>
      <c r="JJ521" s="81">
        <f t="shared" ca="1" si="1806"/>
        <v>0</v>
      </c>
      <c r="JK521" s="81">
        <f t="shared" ca="1" si="1806"/>
        <v>0</v>
      </c>
      <c r="JL521" s="81">
        <f t="shared" ca="1" si="1806"/>
        <v>0</v>
      </c>
      <c r="JM521" s="81">
        <f t="shared" ca="1" si="1806"/>
        <v>0</v>
      </c>
      <c r="JN521" s="81">
        <f t="shared" ca="1" si="1806"/>
        <v>0</v>
      </c>
      <c r="JO521" s="81">
        <f t="shared" ca="1" si="1806"/>
        <v>0</v>
      </c>
      <c r="JP521" s="81">
        <f t="shared" ca="1" si="1806"/>
        <v>0</v>
      </c>
      <c r="JQ521" s="81">
        <f t="shared" ca="1" si="1806"/>
        <v>0</v>
      </c>
      <c r="JR521" s="81">
        <f t="shared" ca="1" si="1806"/>
        <v>0</v>
      </c>
      <c r="JS521" s="81">
        <f t="shared" ca="1" si="1806"/>
        <v>0</v>
      </c>
      <c r="JT521" s="81">
        <f t="shared" ca="1" si="1806"/>
        <v>0</v>
      </c>
      <c r="JU521" s="81">
        <f t="shared" ca="1" si="1806"/>
        <v>0</v>
      </c>
      <c r="JV521" s="81">
        <f t="shared" ca="1" si="1806"/>
        <v>0</v>
      </c>
      <c r="JW521" s="81">
        <f t="shared" ca="1" si="1806"/>
        <v>0</v>
      </c>
      <c r="JX521" s="81">
        <f t="shared" ca="1" si="1806"/>
        <v>0</v>
      </c>
      <c r="JY521" s="81">
        <f t="shared" ca="1" si="1806"/>
        <v>0</v>
      </c>
      <c r="JZ521" s="81">
        <f t="shared" ca="1" si="1806"/>
        <v>0</v>
      </c>
      <c r="KA521" s="81">
        <f t="shared" ca="1" si="1806"/>
        <v>0</v>
      </c>
      <c r="KB521" s="81">
        <f t="shared" ca="1" si="1806"/>
        <v>0</v>
      </c>
      <c r="KC521" s="81">
        <f t="shared" ca="1" si="1806"/>
        <v>0</v>
      </c>
      <c r="KD521" s="81">
        <f t="shared" ca="1" si="1806"/>
        <v>0</v>
      </c>
      <c r="KE521" s="81">
        <f t="shared" ca="1" si="1806"/>
        <v>0</v>
      </c>
      <c r="KF521" s="81">
        <f t="shared" ca="1" si="1806"/>
        <v>0</v>
      </c>
      <c r="KG521" s="81">
        <f t="shared" ca="1" si="1806"/>
        <v>0</v>
      </c>
      <c r="KH521" s="81">
        <f t="shared" ca="1" si="1806"/>
        <v>0</v>
      </c>
      <c r="KI521" s="81">
        <f t="shared" ca="1" si="1806"/>
        <v>0</v>
      </c>
      <c r="KJ521" s="81">
        <f t="shared" ca="1" si="1806"/>
        <v>0</v>
      </c>
      <c r="KK521" s="81">
        <f t="shared" ca="1" si="1806"/>
        <v>0</v>
      </c>
      <c r="KL521" s="81">
        <f t="shared" ca="1" si="1806"/>
        <v>0</v>
      </c>
      <c r="KM521" s="81">
        <f t="shared" ca="1" si="1806"/>
        <v>0</v>
      </c>
      <c r="KN521" s="81">
        <f t="shared" ca="1" si="1806"/>
        <v>0</v>
      </c>
      <c r="KO521" s="81">
        <f t="shared" ca="1" si="1806"/>
        <v>0</v>
      </c>
      <c r="KP521" s="81">
        <f t="shared" ca="1" si="1806"/>
        <v>0</v>
      </c>
      <c r="KQ521" s="81">
        <f t="shared" ca="1" si="1806"/>
        <v>0</v>
      </c>
      <c r="KR521" s="81">
        <f t="shared" ca="1" si="1806"/>
        <v>0</v>
      </c>
      <c r="KS521" s="81">
        <f t="shared" ca="1" si="1806"/>
        <v>0</v>
      </c>
      <c r="KT521" s="81">
        <f t="shared" ca="1" si="1806"/>
        <v>0</v>
      </c>
      <c r="KU521" s="81">
        <f t="shared" ca="1" si="1806"/>
        <v>0</v>
      </c>
      <c r="KV521" s="81">
        <f t="shared" ca="1" si="1806"/>
        <v>0</v>
      </c>
      <c r="KW521" s="81">
        <f t="shared" ca="1" si="1806"/>
        <v>0</v>
      </c>
      <c r="KX521" s="81">
        <f t="shared" ca="1" si="1806"/>
        <v>0</v>
      </c>
      <c r="KY521" s="81">
        <f t="shared" ca="1" si="1806"/>
        <v>0</v>
      </c>
      <c r="KZ521" s="81">
        <f t="shared" ca="1" si="1806"/>
        <v>0</v>
      </c>
      <c r="LA521" s="81">
        <f t="shared" ca="1" si="1806"/>
        <v>0</v>
      </c>
      <c r="LB521" s="81">
        <f t="shared" ca="1" si="1806"/>
        <v>0</v>
      </c>
      <c r="LC521" s="81">
        <f t="shared" ca="1" si="1806"/>
        <v>0</v>
      </c>
      <c r="LD521" s="81">
        <f t="shared" ca="1" si="1806"/>
        <v>0</v>
      </c>
      <c r="LE521" s="81">
        <f t="shared" ca="1" si="1806"/>
        <v>0</v>
      </c>
      <c r="LF521" s="81">
        <f t="shared" ca="1" si="1806"/>
        <v>0</v>
      </c>
      <c r="LG521" s="81">
        <f t="shared" ca="1" si="1806"/>
        <v>0</v>
      </c>
      <c r="LH521" s="81">
        <f t="shared" ca="1" si="1806"/>
        <v>0</v>
      </c>
      <c r="LI521" s="81">
        <f t="shared" ca="1" si="1806"/>
        <v>0</v>
      </c>
      <c r="LJ521" s="81">
        <f t="shared" ca="1" si="1806"/>
        <v>0</v>
      </c>
      <c r="LK521" s="81">
        <f t="shared" ca="1" si="1806"/>
        <v>0</v>
      </c>
      <c r="LL521" s="81">
        <f t="shared" ca="1" si="1806"/>
        <v>0</v>
      </c>
      <c r="LM521" s="81">
        <f t="shared" ca="1" si="1806"/>
        <v>0</v>
      </c>
      <c r="LN521" s="81">
        <f t="shared" ca="1" si="1806"/>
        <v>0</v>
      </c>
      <c r="LO521" s="81">
        <f t="shared" ca="1" si="1806"/>
        <v>0</v>
      </c>
      <c r="LP521" s="81">
        <f t="shared" ca="1" si="1806"/>
        <v>0</v>
      </c>
      <c r="LQ521" s="81">
        <f t="shared" ca="1" si="1806"/>
        <v>0</v>
      </c>
      <c r="LR521" s="81">
        <f t="shared" ca="1" si="1806"/>
        <v>0</v>
      </c>
      <c r="LS521" s="81">
        <f t="shared" ca="1" si="1806"/>
        <v>0</v>
      </c>
      <c r="LT521" s="81">
        <f t="shared" ca="1" si="1806"/>
        <v>0</v>
      </c>
      <c r="LU521" s="81"/>
      <c r="LV521" s="81"/>
      <c r="LW521" s="81"/>
      <c r="LX521" s="81"/>
      <c r="LY521" s="81"/>
      <c r="LZ521" s="81"/>
      <c r="MA521" s="81"/>
      <c r="MB521" s="81"/>
      <c r="MC521" s="81"/>
      <c r="MD521" s="81"/>
      <c r="ME521" s="81"/>
      <c r="MF521" s="81"/>
      <c r="MG521" s="81"/>
      <c r="MH521" s="81"/>
      <c r="MI521" s="81"/>
      <c r="MJ521" s="81"/>
      <c r="MK521" s="81"/>
      <c r="ML521" s="81"/>
      <c r="MM521" s="81"/>
      <c r="MN521" s="81"/>
      <c r="MO521" s="81"/>
      <c r="MP521" s="81"/>
      <c r="MQ521" s="81"/>
      <c r="MR521" s="81"/>
      <c r="MS521" s="81"/>
      <c r="MT521" s="81"/>
      <c r="MU521" s="81"/>
      <c r="MV521" s="81"/>
      <c r="MW521" s="81"/>
      <c r="MX521" s="81"/>
      <c r="MY521" s="81"/>
      <c r="MZ521" s="81"/>
      <c r="NA521" s="81"/>
      <c r="NB521" s="81"/>
      <c r="NC521" s="81"/>
      <c r="ND521" s="81"/>
      <c r="NE521" s="81"/>
      <c r="NF521" s="81"/>
      <c r="NG521" s="81"/>
      <c r="NH521" s="81"/>
      <c r="NI521" s="81"/>
      <c r="NJ521" s="81"/>
      <c r="NK521" s="81"/>
      <c r="NL521" s="81"/>
      <c r="NM521" s="81"/>
      <c r="NN521" s="81"/>
      <c r="NO521" s="81"/>
      <c r="NP521" s="81"/>
      <c r="NQ521" s="81"/>
      <c r="NR521" s="81"/>
      <c r="NS521" s="81"/>
      <c r="NT521" s="81"/>
      <c r="NU521" s="81"/>
      <c r="NV521" s="81"/>
      <c r="NW521" s="81"/>
      <c r="NX521" s="81"/>
      <c r="NY521" s="81"/>
      <c r="NZ521" s="81"/>
      <c r="OA521" s="81"/>
      <c r="OB521" s="81"/>
      <c r="OC521" s="81"/>
      <c r="OD521" s="81"/>
      <c r="OE521" s="81"/>
      <c r="OF521" s="81"/>
      <c r="OG521" s="81"/>
      <c r="OH521" s="81"/>
      <c r="OI521" s="81"/>
      <c r="OJ521" s="81"/>
      <c r="OK521" s="81"/>
      <c r="OL521" s="81"/>
      <c r="OM521" s="81"/>
      <c r="ON521" s="81"/>
      <c r="OO521" s="81"/>
      <c r="OP521" s="81"/>
      <c r="OQ521" s="81"/>
      <c r="OR521" s="81"/>
      <c r="OS521" s="81"/>
      <c r="OT521" s="81"/>
      <c r="OU521" s="81"/>
      <c r="OV521" s="81"/>
      <c r="OW521" s="81"/>
      <c r="OX521" s="81"/>
      <c r="OY521" s="81"/>
      <c r="OZ521" s="81"/>
      <c r="PA521" s="81"/>
      <c r="PB521" s="81"/>
      <c r="PC521" s="81"/>
      <c r="PD521" s="81"/>
      <c r="PE521" s="81"/>
      <c r="PF521" s="81"/>
      <c r="PG521" s="81"/>
      <c r="PH521" s="81"/>
      <c r="PI521" s="81"/>
      <c r="PJ521" s="81"/>
      <c r="PK521" s="81"/>
      <c r="PL521" s="81"/>
      <c r="PM521" s="81"/>
      <c r="PN521" s="81"/>
      <c r="PO521" s="81"/>
      <c r="PP521" s="81"/>
      <c r="PQ521" s="81"/>
      <c r="PR521" s="81"/>
      <c r="PS521" s="81"/>
      <c r="PT521" s="81"/>
      <c r="PU521" s="81"/>
      <c r="PV521" s="81"/>
      <c r="PW521" s="81"/>
      <c r="PX521" s="81"/>
      <c r="PY521" s="81"/>
      <c r="PZ521" s="81"/>
      <c r="QA521" s="81"/>
      <c r="QB521" s="81"/>
      <c r="QC521" s="81"/>
      <c r="QD521" s="81"/>
      <c r="QE521" s="81"/>
      <c r="QF521" s="81"/>
      <c r="QG521" s="81"/>
      <c r="QH521" s="81"/>
      <c r="QI521" s="81"/>
      <c r="QJ521" s="81"/>
      <c r="QK521" s="81"/>
      <c r="QL521" s="81"/>
      <c r="QM521" s="81"/>
      <c r="QN521" s="81"/>
      <c r="QO521" s="81"/>
      <c r="QP521" s="81"/>
      <c r="QQ521" s="81"/>
      <c r="QR521" s="81"/>
      <c r="QS521" s="81"/>
      <c r="QT521" s="81"/>
      <c r="QU521" s="81"/>
    </row>
    <row r="522" spans="2:463" ht="15" customHeight="1" outlineLevel="1">
      <c r="C522" s="3" t="s">
        <v>667</v>
      </c>
      <c r="E522" s="50" t="s">
        <v>668</v>
      </c>
      <c r="H522" s="184">
        <v>1</v>
      </c>
      <c r="I522" s="183">
        <f ca="1">IFERROR(#REF!/(1+I521), 0)</f>
        <v>0</v>
      </c>
      <c r="J522" s="183">
        <f t="shared" ref="J522:BT522" ca="1" si="1807">IFERROR(I522/(1+J521), 0)</f>
        <v>0</v>
      </c>
      <c r="K522" s="183">
        <f t="shared" ca="1" si="1807"/>
        <v>0</v>
      </c>
      <c r="L522" s="183">
        <f t="shared" ca="1" si="1807"/>
        <v>0</v>
      </c>
      <c r="M522" s="183">
        <f t="shared" ca="1" si="1807"/>
        <v>0</v>
      </c>
      <c r="N522" s="183">
        <f t="shared" ca="1" si="1807"/>
        <v>0</v>
      </c>
      <c r="O522" s="183">
        <f t="shared" ca="1" si="1807"/>
        <v>0</v>
      </c>
      <c r="P522" s="183">
        <f t="shared" ca="1" si="1807"/>
        <v>0</v>
      </c>
      <c r="Q522" s="183">
        <f t="shared" ca="1" si="1807"/>
        <v>0</v>
      </c>
      <c r="R522" s="183">
        <f t="shared" ca="1" si="1807"/>
        <v>0</v>
      </c>
      <c r="S522" s="183">
        <f t="shared" ca="1" si="1807"/>
        <v>0</v>
      </c>
      <c r="T522" s="183">
        <f t="shared" ca="1" si="1807"/>
        <v>0</v>
      </c>
      <c r="U522" s="183">
        <f t="shared" ca="1" si="1807"/>
        <v>0</v>
      </c>
      <c r="V522" s="183">
        <f t="shared" ca="1" si="1807"/>
        <v>0</v>
      </c>
      <c r="W522" s="183">
        <f t="shared" ca="1" si="1807"/>
        <v>0</v>
      </c>
      <c r="X522" s="183">
        <f t="shared" ca="1" si="1807"/>
        <v>0</v>
      </c>
      <c r="Y522" s="183">
        <f t="shared" ca="1" si="1807"/>
        <v>0</v>
      </c>
      <c r="Z522" s="183">
        <f t="shared" ca="1" si="1807"/>
        <v>0</v>
      </c>
      <c r="AA522" s="183">
        <f t="shared" ca="1" si="1807"/>
        <v>0</v>
      </c>
      <c r="AB522" s="183">
        <f t="shared" ca="1" si="1807"/>
        <v>0</v>
      </c>
      <c r="AC522" s="183">
        <f t="shared" ca="1" si="1807"/>
        <v>0</v>
      </c>
      <c r="AD522" s="183">
        <f t="shared" ca="1" si="1807"/>
        <v>0</v>
      </c>
      <c r="AE522" s="183">
        <f t="shared" ca="1" si="1807"/>
        <v>0</v>
      </c>
      <c r="AF522" s="183">
        <f t="shared" ca="1" si="1807"/>
        <v>0</v>
      </c>
      <c r="AG522" s="183">
        <f t="shared" ca="1" si="1807"/>
        <v>0</v>
      </c>
      <c r="AH522" s="183">
        <f t="shared" ca="1" si="1807"/>
        <v>0</v>
      </c>
      <c r="AI522" s="183">
        <f t="shared" ca="1" si="1807"/>
        <v>0</v>
      </c>
      <c r="AJ522" s="183">
        <f t="shared" ca="1" si="1807"/>
        <v>0</v>
      </c>
      <c r="AK522" s="183">
        <f t="shared" ca="1" si="1807"/>
        <v>0</v>
      </c>
      <c r="AL522" s="183">
        <f t="shared" ca="1" si="1807"/>
        <v>0</v>
      </c>
      <c r="AM522" s="183">
        <f t="shared" ca="1" si="1807"/>
        <v>0</v>
      </c>
      <c r="AN522" s="183">
        <f t="shared" ca="1" si="1807"/>
        <v>0</v>
      </c>
      <c r="AO522" s="183">
        <f t="shared" ca="1" si="1807"/>
        <v>0</v>
      </c>
      <c r="AP522" s="183">
        <f t="shared" ca="1" si="1807"/>
        <v>0</v>
      </c>
      <c r="AQ522" s="183">
        <f t="shared" ca="1" si="1807"/>
        <v>0</v>
      </c>
      <c r="AR522" s="183">
        <f t="shared" ca="1" si="1807"/>
        <v>0</v>
      </c>
      <c r="AS522" s="183">
        <f t="shared" ca="1" si="1807"/>
        <v>0</v>
      </c>
      <c r="AT522" s="183">
        <f t="shared" ca="1" si="1807"/>
        <v>0</v>
      </c>
      <c r="AU522" s="183">
        <f t="shared" ca="1" si="1807"/>
        <v>0</v>
      </c>
      <c r="AV522" s="183">
        <f t="shared" ca="1" si="1807"/>
        <v>0</v>
      </c>
      <c r="AW522" s="183">
        <f t="shared" ca="1" si="1807"/>
        <v>0</v>
      </c>
      <c r="AX522" s="183">
        <f t="shared" ca="1" si="1807"/>
        <v>0</v>
      </c>
      <c r="AY522" s="183">
        <f t="shared" ca="1" si="1807"/>
        <v>0</v>
      </c>
      <c r="AZ522" s="183">
        <f t="shared" ca="1" si="1807"/>
        <v>0</v>
      </c>
      <c r="BA522" s="183">
        <f t="shared" ca="1" si="1807"/>
        <v>0</v>
      </c>
      <c r="BB522" s="183">
        <f t="shared" ca="1" si="1807"/>
        <v>0</v>
      </c>
      <c r="BC522" s="183">
        <f t="shared" ca="1" si="1807"/>
        <v>0</v>
      </c>
      <c r="BD522" s="183">
        <f t="shared" ca="1" si="1807"/>
        <v>0</v>
      </c>
      <c r="BE522" s="183">
        <f t="shared" ca="1" si="1807"/>
        <v>0</v>
      </c>
      <c r="BF522" s="183">
        <f t="shared" ca="1" si="1807"/>
        <v>0</v>
      </c>
      <c r="BG522" s="183">
        <f t="shared" ca="1" si="1807"/>
        <v>0</v>
      </c>
      <c r="BH522" s="183">
        <f t="shared" ca="1" si="1807"/>
        <v>0</v>
      </c>
      <c r="BI522" s="183">
        <f t="shared" ca="1" si="1807"/>
        <v>0</v>
      </c>
      <c r="BJ522" s="183">
        <f t="shared" ca="1" si="1807"/>
        <v>0</v>
      </c>
      <c r="BK522" s="183">
        <f t="shared" ca="1" si="1807"/>
        <v>0</v>
      </c>
      <c r="BL522" s="183">
        <f t="shared" ca="1" si="1807"/>
        <v>0</v>
      </c>
      <c r="BM522" s="183">
        <f t="shared" ca="1" si="1807"/>
        <v>0</v>
      </c>
      <c r="BN522" s="183">
        <f t="shared" ca="1" si="1807"/>
        <v>0</v>
      </c>
      <c r="BO522" s="183">
        <f t="shared" ca="1" si="1807"/>
        <v>0</v>
      </c>
      <c r="BP522" s="183">
        <f t="shared" ca="1" si="1807"/>
        <v>0</v>
      </c>
      <c r="BQ522" s="183">
        <f t="shared" ca="1" si="1807"/>
        <v>0</v>
      </c>
      <c r="BR522" s="183">
        <f t="shared" ca="1" si="1807"/>
        <v>0</v>
      </c>
      <c r="BS522" s="183">
        <f t="shared" ca="1" si="1807"/>
        <v>0</v>
      </c>
      <c r="BT522" s="183">
        <f t="shared" ca="1" si="1807"/>
        <v>0</v>
      </c>
      <c r="BU522" s="183">
        <f t="shared" ref="BU522:EF522" ca="1" si="1808">IFERROR(BT522/(1+BU521), 0)</f>
        <v>0</v>
      </c>
      <c r="BV522" s="183">
        <f t="shared" ca="1" si="1808"/>
        <v>0</v>
      </c>
      <c r="BW522" s="183">
        <f t="shared" ca="1" si="1808"/>
        <v>0</v>
      </c>
      <c r="BX522" s="183">
        <f t="shared" ca="1" si="1808"/>
        <v>0</v>
      </c>
      <c r="BY522" s="183">
        <f t="shared" ca="1" si="1808"/>
        <v>0</v>
      </c>
      <c r="BZ522" s="183">
        <f t="shared" ca="1" si="1808"/>
        <v>0</v>
      </c>
      <c r="CA522" s="183">
        <f t="shared" ca="1" si="1808"/>
        <v>0</v>
      </c>
      <c r="CB522" s="183">
        <f t="shared" ca="1" si="1808"/>
        <v>0</v>
      </c>
      <c r="CC522" s="183">
        <f t="shared" ca="1" si="1808"/>
        <v>0</v>
      </c>
      <c r="CD522" s="183">
        <f t="shared" ca="1" si="1808"/>
        <v>0</v>
      </c>
      <c r="CE522" s="183">
        <f t="shared" ca="1" si="1808"/>
        <v>0</v>
      </c>
      <c r="CF522" s="183">
        <f t="shared" ca="1" si="1808"/>
        <v>0</v>
      </c>
      <c r="CG522" s="183">
        <f t="shared" ca="1" si="1808"/>
        <v>0</v>
      </c>
      <c r="CH522" s="183">
        <f t="shared" ca="1" si="1808"/>
        <v>0</v>
      </c>
      <c r="CI522" s="183">
        <f t="shared" ca="1" si="1808"/>
        <v>0</v>
      </c>
      <c r="CJ522" s="183">
        <f t="shared" ca="1" si="1808"/>
        <v>0</v>
      </c>
      <c r="CK522" s="183">
        <f t="shared" ca="1" si="1808"/>
        <v>0</v>
      </c>
      <c r="CL522" s="183">
        <f t="shared" ca="1" si="1808"/>
        <v>0</v>
      </c>
      <c r="CM522" s="183">
        <f t="shared" ca="1" si="1808"/>
        <v>0</v>
      </c>
      <c r="CN522" s="183">
        <f t="shared" ca="1" si="1808"/>
        <v>0</v>
      </c>
      <c r="CO522" s="183">
        <f t="shared" ca="1" si="1808"/>
        <v>0</v>
      </c>
      <c r="CP522" s="183">
        <f t="shared" ca="1" si="1808"/>
        <v>0</v>
      </c>
      <c r="CQ522" s="183">
        <f t="shared" ca="1" si="1808"/>
        <v>0</v>
      </c>
      <c r="CR522" s="183">
        <f t="shared" ca="1" si="1808"/>
        <v>0</v>
      </c>
      <c r="CS522" s="183">
        <f t="shared" ca="1" si="1808"/>
        <v>0</v>
      </c>
      <c r="CT522" s="183">
        <f t="shared" ca="1" si="1808"/>
        <v>0</v>
      </c>
      <c r="CU522" s="183">
        <f t="shared" ca="1" si="1808"/>
        <v>0</v>
      </c>
      <c r="CV522" s="183">
        <f t="shared" ca="1" si="1808"/>
        <v>0</v>
      </c>
      <c r="CW522" s="183">
        <f t="shared" ca="1" si="1808"/>
        <v>0</v>
      </c>
      <c r="CX522" s="183">
        <f t="shared" ca="1" si="1808"/>
        <v>0</v>
      </c>
      <c r="CY522" s="183">
        <f t="shared" ca="1" si="1808"/>
        <v>0</v>
      </c>
      <c r="CZ522" s="183">
        <f t="shared" ca="1" si="1808"/>
        <v>0</v>
      </c>
      <c r="DA522" s="183">
        <f t="shared" ca="1" si="1808"/>
        <v>0</v>
      </c>
      <c r="DB522" s="183">
        <f t="shared" ca="1" si="1808"/>
        <v>0</v>
      </c>
      <c r="DC522" s="183">
        <f t="shared" ca="1" si="1808"/>
        <v>0</v>
      </c>
      <c r="DD522" s="183">
        <f t="shared" ca="1" si="1808"/>
        <v>0</v>
      </c>
      <c r="DE522" s="183">
        <f t="shared" ca="1" si="1808"/>
        <v>0</v>
      </c>
      <c r="DF522" s="183">
        <f t="shared" ca="1" si="1808"/>
        <v>0</v>
      </c>
      <c r="DG522" s="183">
        <f t="shared" ca="1" si="1808"/>
        <v>0</v>
      </c>
      <c r="DH522" s="183">
        <f t="shared" ca="1" si="1808"/>
        <v>0</v>
      </c>
      <c r="DI522" s="183">
        <f t="shared" ca="1" si="1808"/>
        <v>0</v>
      </c>
      <c r="DJ522" s="183">
        <f t="shared" ca="1" si="1808"/>
        <v>0</v>
      </c>
      <c r="DK522" s="183">
        <f t="shared" ca="1" si="1808"/>
        <v>0</v>
      </c>
      <c r="DL522" s="183">
        <f t="shared" ca="1" si="1808"/>
        <v>0</v>
      </c>
      <c r="DM522" s="183">
        <f t="shared" ca="1" si="1808"/>
        <v>0</v>
      </c>
      <c r="DN522" s="183">
        <f t="shared" ca="1" si="1808"/>
        <v>0</v>
      </c>
      <c r="DO522" s="183">
        <f t="shared" ca="1" si="1808"/>
        <v>0</v>
      </c>
      <c r="DP522" s="183">
        <f t="shared" ca="1" si="1808"/>
        <v>0</v>
      </c>
      <c r="DQ522" s="183">
        <f t="shared" ca="1" si="1808"/>
        <v>0</v>
      </c>
      <c r="DR522" s="183">
        <f t="shared" ca="1" si="1808"/>
        <v>0</v>
      </c>
      <c r="DS522" s="183">
        <f t="shared" ca="1" si="1808"/>
        <v>0</v>
      </c>
      <c r="DT522" s="183">
        <f t="shared" ca="1" si="1808"/>
        <v>0</v>
      </c>
      <c r="DU522" s="183">
        <f t="shared" ca="1" si="1808"/>
        <v>0</v>
      </c>
      <c r="DV522" s="183">
        <f t="shared" ca="1" si="1808"/>
        <v>0</v>
      </c>
      <c r="DW522" s="183">
        <f t="shared" ca="1" si="1808"/>
        <v>0</v>
      </c>
      <c r="DX522" s="183">
        <f t="shared" ca="1" si="1808"/>
        <v>0</v>
      </c>
      <c r="DY522" s="183">
        <f t="shared" ca="1" si="1808"/>
        <v>0</v>
      </c>
      <c r="DZ522" s="183">
        <f t="shared" ca="1" si="1808"/>
        <v>0</v>
      </c>
      <c r="EA522" s="183">
        <f t="shared" ca="1" si="1808"/>
        <v>0</v>
      </c>
      <c r="EB522" s="183">
        <f t="shared" ca="1" si="1808"/>
        <v>0</v>
      </c>
      <c r="EC522" s="183">
        <f t="shared" ca="1" si="1808"/>
        <v>0</v>
      </c>
      <c r="ED522" s="183">
        <f t="shared" ca="1" si="1808"/>
        <v>0</v>
      </c>
      <c r="EE522" s="183">
        <f t="shared" ca="1" si="1808"/>
        <v>0</v>
      </c>
      <c r="EF522" s="183">
        <f t="shared" ca="1" si="1808"/>
        <v>0</v>
      </c>
      <c r="EG522" s="183">
        <f t="shared" ref="EG522:GR522" ca="1" si="1809">IFERROR(EF522/(1+EG521), 0)</f>
        <v>0</v>
      </c>
      <c r="EH522" s="183">
        <f t="shared" ca="1" si="1809"/>
        <v>0</v>
      </c>
      <c r="EI522" s="183">
        <f t="shared" ca="1" si="1809"/>
        <v>0</v>
      </c>
      <c r="EJ522" s="183">
        <f t="shared" ca="1" si="1809"/>
        <v>0</v>
      </c>
      <c r="EK522" s="183">
        <f t="shared" ca="1" si="1809"/>
        <v>0</v>
      </c>
      <c r="EL522" s="183">
        <f t="shared" ca="1" si="1809"/>
        <v>0</v>
      </c>
      <c r="EM522" s="183">
        <f t="shared" ca="1" si="1809"/>
        <v>0</v>
      </c>
      <c r="EN522" s="183">
        <f t="shared" ca="1" si="1809"/>
        <v>0</v>
      </c>
      <c r="EO522" s="183">
        <f t="shared" ca="1" si="1809"/>
        <v>0</v>
      </c>
      <c r="EP522" s="183">
        <f t="shared" ca="1" si="1809"/>
        <v>0</v>
      </c>
      <c r="EQ522" s="183">
        <f t="shared" ca="1" si="1809"/>
        <v>0</v>
      </c>
      <c r="ER522" s="183">
        <f t="shared" ca="1" si="1809"/>
        <v>0</v>
      </c>
      <c r="ES522" s="183">
        <f t="shared" ca="1" si="1809"/>
        <v>0</v>
      </c>
      <c r="ET522" s="183">
        <f t="shared" ca="1" si="1809"/>
        <v>0</v>
      </c>
      <c r="EU522" s="183">
        <f t="shared" ca="1" si="1809"/>
        <v>0</v>
      </c>
      <c r="EV522" s="183">
        <f t="shared" ca="1" si="1809"/>
        <v>0</v>
      </c>
      <c r="EW522" s="183">
        <f t="shared" ca="1" si="1809"/>
        <v>0</v>
      </c>
      <c r="EX522" s="183">
        <f t="shared" ca="1" si="1809"/>
        <v>0</v>
      </c>
      <c r="EY522" s="183">
        <f t="shared" ca="1" si="1809"/>
        <v>0</v>
      </c>
      <c r="EZ522" s="183">
        <f t="shared" ca="1" si="1809"/>
        <v>0</v>
      </c>
      <c r="FA522" s="183">
        <f t="shared" ca="1" si="1809"/>
        <v>0</v>
      </c>
      <c r="FB522" s="183">
        <f t="shared" ca="1" si="1809"/>
        <v>0</v>
      </c>
      <c r="FC522" s="183">
        <f t="shared" ca="1" si="1809"/>
        <v>0</v>
      </c>
      <c r="FD522" s="183">
        <f t="shared" ca="1" si="1809"/>
        <v>0</v>
      </c>
      <c r="FE522" s="183">
        <f t="shared" ca="1" si="1809"/>
        <v>0</v>
      </c>
      <c r="FF522" s="183">
        <f t="shared" ca="1" si="1809"/>
        <v>0</v>
      </c>
      <c r="FG522" s="183">
        <f t="shared" ca="1" si="1809"/>
        <v>0</v>
      </c>
      <c r="FH522" s="183">
        <f t="shared" ca="1" si="1809"/>
        <v>0</v>
      </c>
      <c r="FI522" s="183">
        <f t="shared" ca="1" si="1809"/>
        <v>0</v>
      </c>
      <c r="FJ522" s="183">
        <f t="shared" ca="1" si="1809"/>
        <v>0</v>
      </c>
      <c r="FK522" s="183">
        <f t="shared" ca="1" si="1809"/>
        <v>0</v>
      </c>
      <c r="FL522" s="183">
        <f t="shared" ca="1" si="1809"/>
        <v>0</v>
      </c>
      <c r="FM522" s="183">
        <f t="shared" ca="1" si="1809"/>
        <v>0</v>
      </c>
      <c r="FN522" s="183">
        <f t="shared" ca="1" si="1809"/>
        <v>0</v>
      </c>
      <c r="FO522" s="183">
        <f t="shared" ca="1" si="1809"/>
        <v>0</v>
      </c>
      <c r="FP522" s="183">
        <f t="shared" ca="1" si="1809"/>
        <v>0</v>
      </c>
      <c r="FQ522" s="183">
        <f t="shared" ca="1" si="1809"/>
        <v>0</v>
      </c>
      <c r="FR522" s="183">
        <f t="shared" ca="1" si="1809"/>
        <v>0</v>
      </c>
      <c r="FS522" s="183">
        <f t="shared" ca="1" si="1809"/>
        <v>0</v>
      </c>
      <c r="FT522" s="183">
        <f t="shared" ca="1" si="1809"/>
        <v>0</v>
      </c>
      <c r="FU522" s="183">
        <f t="shared" ca="1" si="1809"/>
        <v>0</v>
      </c>
      <c r="FV522" s="183">
        <f t="shared" ca="1" si="1809"/>
        <v>0</v>
      </c>
      <c r="FW522" s="183">
        <f t="shared" ca="1" si="1809"/>
        <v>0</v>
      </c>
      <c r="FX522" s="183">
        <f t="shared" ca="1" si="1809"/>
        <v>0</v>
      </c>
      <c r="FY522" s="183">
        <f t="shared" ca="1" si="1809"/>
        <v>0</v>
      </c>
      <c r="FZ522" s="183">
        <f t="shared" ca="1" si="1809"/>
        <v>0</v>
      </c>
      <c r="GA522" s="183">
        <f t="shared" ca="1" si="1809"/>
        <v>0</v>
      </c>
      <c r="GB522" s="183">
        <f t="shared" ca="1" si="1809"/>
        <v>0</v>
      </c>
      <c r="GC522" s="183">
        <f t="shared" ca="1" si="1809"/>
        <v>0</v>
      </c>
      <c r="GD522" s="183">
        <f t="shared" ca="1" si="1809"/>
        <v>0</v>
      </c>
      <c r="GE522" s="183">
        <f t="shared" ca="1" si="1809"/>
        <v>0</v>
      </c>
      <c r="GF522" s="183">
        <f t="shared" ca="1" si="1809"/>
        <v>0</v>
      </c>
      <c r="GG522" s="183">
        <f t="shared" ca="1" si="1809"/>
        <v>0</v>
      </c>
      <c r="GH522" s="183">
        <f t="shared" ca="1" si="1809"/>
        <v>0</v>
      </c>
      <c r="GI522" s="183">
        <f t="shared" ca="1" si="1809"/>
        <v>0</v>
      </c>
      <c r="GJ522" s="183">
        <f t="shared" ca="1" si="1809"/>
        <v>0</v>
      </c>
      <c r="GK522" s="183">
        <f t="shared" ca="1" si="1809"/>
        <v>0</v>
      </c>
      <c r="GL522" s="183">
        <f t="shared" ca="1" si="1809"/>
        <v>0</v>
      </c>
      <c r="GM522" s="183">
        <f t="shared" ca="1" si="1809"/>
        <v>0</v>
      </c>
      <c r="GN522" s="183">
        <f t="shared" ca="1" si="1809"/>
        <v>0</v>
      </c>
      <c r="GO522" s="183">
        <f t="shared" ca="1" si="1809"/>
        <v>0</v>
      </c>
      <c r="GP522" s="183">
        <f t="shared" ca="1" si="1809"/>
        <v>0</v>
      </c>
      <c r="GQ522" s="183">
        <f t="shared" ca="1" si="1809"/>
        <v>0</v>
      </c>
      <c r="GR522" s="183">
        <f t="shared" ca="1" si="1809"/>
        <v>0</v>
      </c>
      <c r="GS522" s="183">
        <f t="shared" ref="GS522:IS522" ca="1" si="1810">IFERROR(GR522/(1+GS521), 0)</f>
        <v>0</v>
      </c>
      <c r="GT522" s="183">
        <f t="shared" ca="1" si="1810"/>
        <v>0</v>
      </c>
      <c r="GU522" s="183">
        <f t="shared" ca="1" si="1810"/>
        <v>0</v>
      </c>
      <c r="GV522" s="183">
        <f t="shared" ca="1" si="1810"/>
        <v>0</v>
      </c>
      <c r="GW522" s="183">
        <f t="shared" ca="1" si="1810"/>
        <v>0</v>
      </c>
      <c r="GX522" s="183">
        <f t="shared" ca="1" si="1810"/>
        <v>0</v>
      </c>
      <c r="GY522" s="183">
        <f t="shared" ca="1" si="1810"/>
        <v>0</v>
      </c>
      <c r="GZ522" s="183">
        <f t="shared" ca="1" si="1810"/>
        <v>0</v>
      </c>
      <c r="HA522" s="183">
        <f t="shared" ca="1" si="1810"/>
        <v>0</v>
      </c>
      <c r="HB522" s="183">
        <f t="shared" ca="1" si="1810"/>
        <v>0</v>
      </c>
      <c r="HC522" s="183">
        <f t="shared" ca="1" si="1810"/>
        <v>0</v>
      </c>
      <c r="HD522" s="183">
        <f t="shared" ca="1" si="1810"/>
        <v>0</v>
      </c>
      <c r="HE522" s="183">
        <f t="shared" ca="1" si="1810"/>
        <v>0</v>
      </c>
      <c r="HF522" s="183">
        <f t="shared" ca="1" si="1810"/>
        <v>0</v>
      </c>
      <c r="HG522" s="183">
        <f t="shared" ca="1" si="1810"/>
        <v>0</v>
      </c>
      <c r="HH522" s="183">
        <f t="shared" ca="1" si="1810"/>
        <v>0</v>
      </c>
      <c r="HI522" s="183">
        <f t="shared" ca="1" si="1810"/>
        <v>0</v>
      </c>
      <c r="HJ522" s="183">
        <f t="shared" ca="1" si="1810"/>
        <v>0</v>
      </c>
      <c r="HK522" s="183">
        <f t="shared" ca="1" si="1810"/>
        <v>0</v>
      </c>
      <c r="HL522" s="183">
        <f t="shared" ca="1" si="1810"/>
        <v>0</v>
      </c>
      <c r="HM522" s="183">
        <f t="shared" ca="1" si="1810"/>
        <v>0</v>
      </c>
      <c r="HN522" s="183">
        <f t="shared" ca="1" si="1810"/>
        <v>0</v>
      </c>
      <c r="HO522" s="183">
        <f t="shared" ca="1" si="1810"/>
        <v>0</v>
      </c>
      <c r="HP522" s="183">
        <f t="shared" ca="1" si="1810"/>
        <v>0</v>
      </c>
      <c r="HQ522" s="183">
        <f t="shared" ca="1" si="1810"/>
        <v>0</v>
      </c>
      <c r="HR522" s="183">
        <f t="shared" ca="1" si="1810"/>
        <v>0</v>
      </c>
      <c r="HS522" s="183">
        <f t="shared" ca="1" si="1810"/>
        <v>0</v>
      </c>
      <c r="HT522" s="183">
        <f t="shared" ca="1" si="1810"/>
        <v>0</v>
      </c>
      <c r="HU522" s="183">
        <f t="shared" ca="1" si="1810"/>
        <v>0</v>
      </c>
      <c r="HV522" s="183">
        <f t="shared" ca="1" si="1810"/>
        <v>0</v>
      </c>
      <c r="HW522" s="183">
        <f t="shared" ca="1" si="1810"/>
        <v>0</v>
      </c>
      <c r="HX522" s="183">
        <f t="shared" ca="1" si="1810"/>
        <v>0</v>
      </c>
      <c r="HY522" s="183">
        <f t="shared" ca="1" si="1810"/>
        <v>0</v>
      </c>
      <c r="HZ522" s="183">
        <f t="shared" ca="1" si="1810"/>
        <v>0</v>
      </c>
      <c r="IA522" s="183">
        <f t="shared" ca="1" si="1810"/>
        <v>0</v>
      </c>
      <c r="IB522" s="183">
        <f t="shared" ca="1" si="1810"/>
        <v>0</v>
      </c>
      <c r="IC522" s="183">
        <f t="shared" ca="1" si="1810"/>
        <v>0</v>
      </c>
      <c r="ID522" s="183">
        <f t="shared" ca="1" si="1810"/>
        <v>0</v>
      </c>
      <c r="IE522" s="183">
        <f t="shared" ca="1" si="1810"/>
        <v>0</v>
      </c>
      <c r="IF522" s="183">
        <f t="shared" ca="1" si="1810"/>
        <v>0</v>
      </c>
      <c r="IG522" s="183">
        <f t="shared" ca="1" si="1810"/>
        <v>0</v>
      </c>
      <c r="IH522" s="183">
        <f t="shared" ca="1" si="1810"/>
        <v>0</v>
      </c>
      <c r="II522" s="183">
        <f t="shared" ca="1" si="1810"/>
        <v>0</v>
      </c>
      <c r="IJ522" s="183">
        <f t="shared" ca="1" si="1810"/>
        <v>0</v>
      </c>
      <c r="IK522" s="183">
        <f t="shared" ca="1" si="1810"/>
        <v>0</v>
      </c>
      <c r="IL522" s="183">
        <f t="shared" ca="1" si="1810"/>
        <v>0</v>
      </c>
      <c r="IM522" s="183">
        <f t="shared" ca="1" si="1810"/>
        <v>0</v>
      </c>
      <c r="IN522" s="183">
        <f t="shared" ca="1" si="1810"/>
        <v>0</v>
      </c>
      <c r="IO522" s="183">
        <f t="shared" ca="1" si="1810"/>
        <v>0</v>
      </c>
      <c r="IP522" s="183">
        <f t="shared" ca="1" si="1810"/>
        <v>0</v>
      </c>
      <c r="IQ522" s="183">
        <f t="shared" ca="1" si="1810"/>
        <v>0</v>
      </c>
      <c r="IR522" s="183">
        <f t="shared" ca="1" si="1810"/>
        <v>0</v>
      </c>
      <c r="IS522" s="183">
        <f t="shared" ca="1" si="1810"/>
        <v>0</v>
      </c>
      <c r="IT522" s="183">
        <f t="shared" ref="IT522:JY522" ca="1" si="1811">IFERROR(IS522/(1+IT521), 0)</f>
        <v>0</v>
      </c>
      <c r="IU522" s="183">
        <f t="shared" ca="1" si="1811"/>
        <v>0</v>
      </c>
      <c r="IV522" s="183">
        <f t="shared" ca="1" si="1811"/>
        <v>0</v>
      </c>
      <c r="IW522" s="183">
        <f t="shared" ca="1" si="1811"/>
        <v>0</v>
      </c>
      <c r="IX522" s="183">
        <f t="shared" ca="1" si="1811"/>
        <v>0</v>
      </c>
      <c r="IY522" s="183">
        <f t="shared" ca="1" si="1811"/>
        <v>0</v>
      </c>
      <c r="IZ522" s="183">
        <f t="shared" ca="1" si="1811"/>
        <v>0</v>
      </c>
      <c r="JA522" s="183">
        <f t="shared" ca="1" si="1811"/>
        <v>0</v>
      </c>
      <c r="JB522" s="183">
        <f t="shared" ca="1" si="1811"/>
        <v>0</v>
      </c>
      <c r="JC522" s="183">
        <f t="shared" ca="1" si="1811"/>
        <v>0</v>
      </c>
      <c r="JD522" s="183">
        <f t="shared" ca="1" si="1811"/>
        <v>0</v>
      </c>
      <c r="JE522" s="183">
        <f t="shared" ca="1" si="1811"/>
        <v>0</v>
      </c>
      <c r="JF522" s="183">
        <f t="shared" ca="1" si="1811"/>
        <v>0</v>
      </c>
      <c r="JG522" s="183">
        <f t="shared" ca="1" si="1811"/>
        <v>0</v>
      </c>
      <c r="JH522" s="183">
        <f t="shared" ca="1" si="1811"/>
        <v>0</v>
      </c>
      <c r="JI522" s="183">
        <f t="shared" ca="1" si="1811"/>
        <v>0</v>
      </c>
      <c r="JJ522" s="183">
        <f t="shared" ca="1" si="1811"/>
        <v>0</v>
      </c>
      <c r="JK522" s="183">
        <f t="shared" ca="1" si="1811"/>
        <v>0</v>
      </c>
      <c r="JL522" s="183">
        <f t="shared" ca="1" si="1811"/>
        <v>0</v>
      </c>
      <c r="JM522" s="183">
        <f t="shared" ca="1" si="1811"/>
        <v>0</v>
      </c>
      <c r="JN522" s="183">
        <f t="shared" ca="1" si="1811"/>
        <v>0</v>
      </c>
      <c r="JO522" s="183">
        <f t="shared" ca="1" si="1811"/>
        <v>0</v>
      </c>
      <c r="JP522" s="183">
        <f t="shared" ca="1" si="1811"/>
        <v>0</v>
      </c>
      <c r="JQ522" s="183">
        <f t="shared" ca="1" si="1811"/>
        <v>0</v>
      </c>
      <c r="JR522" s="183">
        <f t="shared" ca="1" si="1811"/>
        <v>0</v>
      </c>
      <c r="JS522" s="183">
        <f t="shared" ca="1" si="1811"/>
        <v>0</v>
      </c>
      <c r="JT522" s="183">
        <f t="shared" ca="1" si="1811"/>
        <v>0</v>
      </c>
      <c r="JU522" s="183">
        <f t="shared" ca="1" si="1811"/>
        <v>0</v>
      </c>
      <c r="JV522" s="183">
        <f t="shared" ca="1" si="1811"/>
        <v>0</v>
      </c>
      <c r="JW522" s="183">
        <f t="shared" ca="1" si="1811"/>
        <v>0</v>
      </c>
      <c r="JX522" s="183">
        <f t="shared" ca="1" si="1811"/>
        <v>0</v>
      </c>
      <c r="JY522" s="183">
        <f t="shared" ca="1" si="1811"/>
        <v>0</v>
      </c>
      <c r="JZ522" s="183">
        <f t="shared" ref="JZ522:KP522" ca="1" si="1812">IFERROR(JY522/(1+JZ521), 0)</f>
        <v>0</v>
      </c>
      <c r="KA522" s="183">
        <f t="shared" ca="1" si="1812"/>
        <v>0</v>
      </c>
      <c r="KB522" s="183">
        <f t="shared" ca="1" si="1812"/>
        <v>0</v>
      </c>
      <c r="KC522" s="183">
        <f t="shared" ca="1" si="1812"/>
        <v>0</v>
      </c>
      <c r="KD522" s="183">
        <f t="shared" ca="1" si="1812"/>
        <v>0</v>
      </c>
      <c r="KE522" s="183">
        <f t="shared" ca="1" si="1812"/>
        <v>0</v>
      </c>
      <c r="KF522" s="183">
        <f t="shared" ca="1" si="1812"/>
        <v>0</v>
      </c>
      <c r="KG522" s="183">
        <f t="shared" ca="1" si="1812"/>
        <v>0</v>
      </c>
      <c r="KH522" s="183">
        <f t="shared" ca="1" si="1812"/>
        <v>0</v>
      </c>
      <c r="KI522" s="183">
        <f t="shared" ca="1" si="1812"/>
        <v>0</v>
      </c>
      <c r="KJ522" s="183">
        <f t="shared" ca="1" si="1812"/>
        <v>0</v>
      </c>
      <c r="KK522" s="183">
        <f t="shared" ca="1" si="1812"/>
        <v>0</v>
      </c>
      <c r="KL522" s="183">
        <f t="shared" ca="1" si="1812"/>
        <v>0</v>
      </c>
      <c r="KM522" s="183">
        <f t="shared" ca="1" si="1812"/>
        <v>0</v>
      </c>
      <c r="KN522" s="183">
        <f t="shared" ca="1" si="1812"/>
        <v>0</v>
      </c>
      <c r="KO522" s="183">
        <f t="shared" ca="1" si="1812"/>
        <v>0</v>
      </c>
      <c r="KP522" s="183">
        <f t="shared" ca="1" si="1812"/>
        <v>0</v>
      </c>
      <c r="KQ522" s="183">
        <f t="shared" ref="KQ522:LT522" ca="1" si="1813">IFERROR(KP522/(1+KQ521), 0)</f>
        <v>0</v>
      </c>
      <c r="KR522" s="183">
        <f t="shared" ca="1" si="1813"/>
        <v>0</v>
      </c>
      <c r="KS522" s="183">
        <f t="shared" ca="1" si="1813"/>
        <v>0</v>
      </c>
      <c r="KT522" s="183">
        <f t="shared" ca="1" si="1813"/>
        <v>0</v>
      </c>
      <c r="KU522" s="183">
        <f t="shared" ca="1" si="1813"/>
        <v>0</v>
      </c>
      <c r="KV522" s="183">
        <f t="shared" ca="1" si="1813"/>
        <v>0</v>
      </c>
      <c r="KW522" s="183">
        <f t="shared" ca="1" si="1813"/>
        <v>0</v>
      </c>
      <c r="KX522" s="183">
        <f t="shared" ca="1" si="1813"/>
        <v>0</v>
      </c>
      <c r="KY522" s="183">
        <f t="shared" ca="1" si="1813"/>
        <v>0</v>
      </c>
      <c r="KZ522" s="183">
        <f t="shared" ca="1" si="1813"/>
        <v>0</v>
      </c>
      <c r="LA522" s="183">
        <f t="shared" ca="1" si="1813"/>
        <v>0</v>
      </c>
      <c r="LB522" s="183">
        <f t="shared" ca="1" si="1813"/>
        <v>0</v>
      </c>
      <c r="LC522" s="183">
        <f t="shared" ca="1" si="1813"/>
        <v>0</v>
      </c>
      <c r="LD522" s="183">
        <f t="shared" ca="1" si="1813"/>
        <v>0</v>
      </c>
      <c r="LE522" s="183">
        <f t="shared" ca="1" si="1813"/>
        <v>0</v>
      </c>
      <c r="LF522" s="183">
        <f t="shared" ca="1" si="1813"/>
        <v>0</v>
      </c>
      <c r="LG522" s="183">
        <f t="shared" ca="1" si="1813"/>
        <v>0</v>
      </c>
      <c r="LH522" s="183">
        <f t="shared" ca="1" si="1813"/>
        <v>0</v>
      </c>
      <c r="LI522" s="183">
        <f t="shared" ca="1" si="1813"/>
        <v>0</v>
      </c>
      <c r="LJ522" s="183">
        <f t="shared" ca="1" si="1813"/>
        <v>0</v>
      </c>
      <c r="LK522" s="183">
        <f t="shared" ca="1" si="1813"/>
        <v>0</v>
      </c>
      <c r="LL522" s="183">
        <f t="shared" ca="1" si="1813"/>
        <v>0</v>
      </c>
      <c r="LM522" s="183">
        <f t="shared" ca="1" si="1813"/>
        <v>0</v>
      </c>
      <c r="LN522" s="183">
        <f t="shared" ca="1" si="1813"/>
        <v>0</v>
      </c>
      <c r="LO522" s="183">
        <f t="shared" ca="1" si="1813"/>
        <v>0</v>
      </c>
      <c r="LP522" s="183">
        <f t="shared" ca="1" si="1813"/>
        <v>0</v>
      </c>
      <c r="LQ522" s="183">
        <f t="shared" ca="1" si="1813"/>
        <v>0</v>
      </c>
      <c r="LR522" s="183">
        <f t="shared" ca="1" si="1813"/>
        <v>0</v>
      </c>
      <c r="LS522" s="183">
        <f t="shared" ca="1" si="1813"/>
        <v>0</v>
      </c>
      <c r="LT522" s="183">
        <f t="shared" ca="1" si="1813"/>
        <v>0</v>
      </c>
      <c r="LU522" s="183"/>
      <c r="LV522" s="183"/>
      <c r="LW522" s="183"/>
      <c r="LX522" s="183"/>
      <c r="LY522" s="183"/>
      <c r="LZ522" s="183"/>
      <c r="MA522" s="183"/>
      <c r="MB522" s="183"/>
      <c r="MC522" s="183"/>
      <c r="MD522" s="183"/>
      <c r="ME522" s="183"/>
      <c r="MF522" s="183"/>
      <c r="MG522" s="183"/>
      <c r="MH522" s="183"/>
      <c r="MI522" s="183"/>
      <c r="MJ522" s="183"/>
      <c r="MK522" s="183"/>
      <c r="ML522" s="183"/>
      <c r="MM522" s="183"/>
      <c r="MN522" s="183"/>
      <c r="MO522" s="183"/>
      <c r="MP522" s="183"/>
      <c r="MQ522" s="183"/>
      <c r="MR522" s="183"/>
      <c r="MS522" s="183"/>
      <c r="MT522" s="183"/>
      <c r="MU522" s="183"/>
      <c r="MV522" s="183"/>
      <c r="MW522" s="183"/>
      <c r="MX522" s="183"/>
      <c r="MY522" s="183"/>
      <c r="MZ522" s="183"/>
      <c r="NA522" s="183"/>
      <c r="NB522" s="183"/>
      <c r="NC522" s="183"/>
      <c r="ND522" s="183"/>
      <c r="NE522" s="183"/>
      <c r="NF522" s="183"/>
      <c r="NG522" s="183"/>
      <c r="NH522" s="183"/>
      <c r="NI522" s="183"/>
      <c r="NJ522" s="183"/>
      <c r="NK522" s="183"/>
      <c r="NL522" s="183"/>
      <c r="NM522" s="183"/>
      <c r="NN522" s="183"/>
      <c r="NO522" s="183"/>
      <c r="NP522" s="183"/>
      <c r="NQ522" s="183"/>
      <c r="NR522" s="183"/>
      <c r="NS522" s="183"/>
      <c r="NT522" s="183"/>
      <c r="NU522" s="183"/>
      <c r="NV522" s="183"/>
      <c r="NW522" s="183"/>
      <c r="NX522" s="183"/>
      <c r="NY522" s="183"/>
      <c r="NZ522" s="183"/>
      <c r="OA522" s="183"/>
      <c r="OB522" s="183"/>
      <c r="OC522" s="183"/>
      <c r="OD522" s="183"/>
      <c r="OE522" s="183"/>
      <c r="OF522" s="183"/>
      <c r="OG522" s="183"/>
      <c r="OH522" s="183"/>
      <c r="OI522" s="183"/>
      <c r="OJ522" s="183"/>
      <c r="OK522" s="183"/>
      <c r="OL522" s="183"/>
      <c r="OM522" s="183"/>
      <c r="ON522" s="183"/>
      <c r="OO522" s="183"/>
      <c r="OP522" s="183"/>
      <c r="OQ522" s="183"/>
      <c r="OR522" s="183"/>
      <c r="OS522" s="183"/>
      <c r="OT522" s="183"/>
      <c r="OU522" s="183"/>
      <c r="OV522" s="183"/>
      <c r="OW522" s="183"/>
      <c r="OX522" s="183"/>
      <c r="OY522" s="183"/>
      <c r="OZ522" s="183"/>
      <c r="PA522" s="183"/>
      <c r="PB522" s="183"/>
      <c r="PC522" s="183"/>
      <c r="PD522" s="183"/>
      <c r="PE522" s="183"/>
      <c r="PF522" s="183"/>
      <c r="PG522" s="183"/>
      <c r="PH522" s="183"/>
      <c r="PI522" s="183"/>
      <c r="PJ522" s="183"/>
      <c r="PK522" s="183"/>
      <c r="PL522" s="183"/>
      <c r="PM522" s="183"/>
      <c r="PN522" s="183"/>
      <c r="PO522" s="183"/>
      <c r="PP522" s="183"/>
      <c r="PQ522" s="183"/>
      <c r="PR522" s="183"/>
      <c r="PS522" s="183"/>
      <c r="PT522" s="183"/>
      <c r="PU522" s="183"/>
      <c r="PV522" s="183"/>
      <c r="PW522" s="183"/>
      <c r="PX522" s="183"/>
      <c r="PY522" s="183"/>
      <c r="PZ522" s="183"/>
      <c r="QA522" s="183"/>
      <c r="QB522" s="183"/>
      <c r="QC522" s="183"/>
      <c r="QD522" s="183"/>
      <c r="QE522" s="183"/>
      <c r="QF522" s="183"/>
      <c r="QG522" s="183"/>
      <c r="QH522" s="183"/>
      <c r="QI522" s="183"/>
      <c r="QJ522" s="183"/>
      <c r="QK522" s="183"/>
      <c r="QL522" s="183"/>
      <c r="QM522" s="183"/>
      <c r="QN522" s="183"/>
      <c r="QO522" s="183"/>
      <c r="QP522" s="183"/>
      <c r="QQ522" s="183"/>
      <c r="QR522" s="183"/>
      <c r="QS522" s="183"/>
      <c r="QT522" s="183"/>
      <c r="QU522" s="183"/>
    </row>
    <row r="523" spans="2:463" ht="15" customHeight="1" outlineLevel="1"/>
    <row r="524" spans="2:463" ht="15" customHeight="1" outlineLevel="1">
      <c r="C524" s="3" t="s">
        <v>669</v>
      </c>
      <c r="E524" s="50" t="s">
        <v>95</v>
      </c>
      <c r="H524" s="66">
        <f ca="1">SUM(I524:QJ524)</f>
        <v>0</v>
      </c>
      <c r="I524" s="51">
        <f t="shared" ref="I524:AW524" ca="1" si="1814">I519*I522</f>
        <v>0</v>
      </c>
      <c r="J524" s="51">
        <f t="shared" ca="1" si="1814"/>
        <v>0</v>
      </c>
      <c r="K524" s="51">
        <f t="shared" ca="1" si="1814"/>
        <v>0</v>
      </c>
      <c r="L524" s="51">
        <f t="shared" ca="1" si="1814"/>
        <v>0</v>
      </c>
      <c r="M524" s="51">
        <f t="shared" ca="1" si="1814"/>
        <v>0</v>
      </c>
      <c r="N524" s="51">
        <f t="shared" ca="1" si="1814"/>
        <v>0</v>
      </c>
      <c r="O524" s="51">
        <f t="shared" ca="1" si="1814"/>
        <v>0</v>
      </c>
      <c r="P524" s="51">
        <f t="shared" ca="1" si="1814"/>
        <v>0</v>
      </c>
      <c r="Q524" s="51">
        <f t="shared" ca="1" si="1814"/>
        <v>0</v>
      </c>
      <c r="R524" s="51">
        <f t="shared" ca="1" si="1814"/>
        <v>0</v>
      </c>
      <c r="S524" s="51">
        <f t="shared" ca="1" si="1814"/>
        <v>0</v>
      </c>
      <c r="T524" s="51">
        <f t="shared" ca="1" si="1814"/>
        <v>0</v>
      </c>
      <c r="U524" s="51">
        <f t="shared" ca="1" si="1814"/>
        <v>0</v>
      </c>
      <c r="V524" s="51">
        <f t="shared" ca="1" si="1814"/>
        <v>0</v>
      </c>
      <c r="W524" s="51">
        <f t="shared" ca="1" si="1814"/>
        <v>0</v>
      </c>
      <c r="X524" s="51">
        <f t="shared" ca="1" si="1814"/>
        <v>0</v>
      </c>
      <c r="Y524" s="51">
        <f t="shared" ca="1" si="1814"/>
        <v>0</v>
      </c>
      <c r="Z524" s="51">
        <f t="shared" ca="1" si="1814"/>
        <v>0</v>
      </c>
      <c r="AA524" s="51">
        <f t="shared" ca="1" si="1814"/>
        <v>0</v>
      </c>
      <c r="AB524" s="51">
        <f t="shared" ca="1" si="1814"/>
        <v>0</v>
      </c>
      <c r="AC524" s="51">
        <f t="shared" ca="1" si="1814"/>
        <v>0</v>
      </c>
      <c r="AD524" s="51">
        <f t="shared" ca="1" si="1814"/>
        <v>0</v>
      </c>
      <c r="AE524" s="51">
        <f t="shared" ca="1" si="1814"/>
        <v>0</v>
      </c>
      <c r="AF524" s="51">
        <f t="shared" ca="1" si="1814"/>
        <v>0</v>
      </c>
      <c r="AG524" s="51">
        <f t="shared" ca="1" si="1814"/>
        <v>0</v>
      </c>
      <c r="AH524" s="51">
        <f t="shared" ca="1" si="1814"/>
        <v>0</v>
      </c>
      <c r="AI524" s="51">
        <f t="shared" ca="1" si="1814"/>
        <v>0</v>
      </c>
      <c r="AJ524" s="51">
        <f t="shared" ca="1" si="1814"/>
        <v>0</v>
      </c>
      <c r="AK524" s="51">
        <f t="shared" ca="1" si="1814"/>
        <v>0</v>
      </c>
      <c r="AL524" s="51">
        <f t="shared" ca="1" si="1814"/>
        <v>0</v>
      </c>
      <c r="AM524" s="51">
        <f t="shared" ca="1" si="1814"/>
        <v>0</v>
      </c>
      <c r="AN524" s="51">
        <f t="shared" ca="1" si="1814"/>
        <v>0</v>
      </c>
      <c r="AO524" s="51">
        <f t="shared" ca="1" si="1814"/>
        <v>0</v>
      </c>
      <c r="AP524" s="51">
        <f t="shared" ca="1" si="1814"/>
        <v>0</v>
      </c>
      <c r="AQ524" s="51">
        <f t="shared" ca="1" si="1814"/>
        <v>0</v>
      </c>
      <c r="AR524" s="51">
        <f t="shared" ca="1" si="1814"/>
        <v>0</v>
      </c>
      <c r="AS524" s="51">
        <f t="shared" ca="1" si="1814"/>
        <v>0</v>
      </c>
      <c r="AT524" s="51">
        <f t="shared" ca="1" si="1814"/>
        <v>0</v>
      </c>
      <c r="AU524" s="51">
        <f t="shared" ca="1" si="1814"/>
        <v>0</v>
      </c>
      <c r="AV524" s="51">
        <f t="shared" ca="1" si="1814"/>
        <v>0</v>
      </c>
      <c r="AW524" s="51">
        <f t="shared" ca="1" si="1814"/>
        <v>0</v>
      </c>
      <c r="AX524" s="51">
        <f t="shared" ref="AX524:DI524" ca="1" si="1815">AX519*AX522</f>
        <v>0</v>
      </c>
      <c r="AY524" s="51">
        <f t="shared" ca="1" si="1815"/>
        <v>0</v>
      </c>
      <c r="AZ524" s="51">
        <f t="shared" ca="1" si="1815"/>
        <v>0</v>
      </c>
      <c r="BA524" s="51">
        <f t="shared" ca="1" si="1815"/>
        <v>0</v>
      </c>
      <c r="BB524" s="51">
        <f t="shared" ca="1" si="1815"/>
        <v>0</v>
      </c>
      <c r="BC524" s="51">
        <f t="shared" ca="1" si="1815"/>
        <v>0</v>
      </c>
      <c r="BD524" s="51">
        <f t="shared" ca="1" si="1815"/>
        <v>0</v>
      </c>
      <c r="BE524" s="51">
        <f t="shared" ca="1" si="1815"/>
        <v>0</v>
      </c>
      <c r="BF524" s="51">
        <f t="shared" ca="1" si="1815"/>
        <v>0</v>
      </c>
      <c r="BG524" s="51">
        <f t="shared" ca="1" si="1815"/>
        <v>0</v>
      </c>
      <c r="BH524" s="51">
        <f t="shared" ca="1" si="1815"/>
        <v>0</v>
      </c>
      <c r="BI524" s="51">
        <f t="shared" ca="1" si="1815"/>
        <v>0</v>
      </c>
      <c r="BJ524" s="51">
        <f t="shared" ca="1" si="1815"/>
        <v>0</v>
      </c>
      <c r="BK524" s="51">
        <f t="shared" ca="1" si="1815"/>
        <v>0</v>
      </c>
      <c r="BL524" s="51">
        <f t="shared" ca="1" si="1815"/>
        <v>0</v>
      </c>
      <c r="BM524" s="51">
        <f t="shared" ca="1" si="1815"/>
        <v>0</v>
      </c>
      <c r="BN524" s="51">
        <f t="shared" ca="1" si="1815"/>
        <v>0</v>
      </c>
      <c r="BO524" s="51">
        <f t="shared" ca="1" si="1815"/>
        <v>0</v>
      </c>
      <c r="BP524" s="51">
        <f t="shared" ca="1" si="1815"/>
        <v>0</v>
      </c>
      <c r="BQ524" s="51">
        <f t="shared" ca="1" si="1815"/>
        <v>0</v>
      </c>
      <c r="BR524" s="51">
        <f t="shared" ca="1" si="1815"/>
        <v>0</v>
      </c>
      <c r="BS524" s="51">
        <f t="shared" ca="1" si="1815"/>
        <v>0</v>
      </c>
      <c r="BT524" s="51">
        <f t="shared" ca="1" si="1815"/>
        <v>0</v>
      </c>
      <c r="BU524" s="51">
        <f t="shared" ca="1" si="1815"/>
        <v>0</v>
      </c>
      <c r="BV524" s="51">
        <f t="shared" ca="1" si="1815"/>
        <v>0</v>
      </c>
      <c r="BW524" s="51">
        <f t="shared" ca="1" si="1815"/>
        <v>0</v>
      </c>
      <c r="BX524" s="51">
        <f t="shared" ca="1" si="1815"/>
        <v>0</v>
      </c>
      <c r="BY524" s="51">
        <f t="shared" ca="1" si="1815"/>
        <v>0</v>
      </c>
      <c r="BZ524" s="51">
        <f t="shared" ca="1" si="1815"/>
        <v>0</v>
      </c>
      <c r="CA524" s="51">
        <f t="shared" ca="1" si="1815"/>
        <v>0</v>
      </c>
      <c r="CB524" s="51">
        <f t="shared" ca="1" si="1815"/>
        <v>0</v>
      </c>
      <c r="CC524" s="51">
        <f t="shared" ca="1" si="1815"/>
        <v>0</v>
      </c>
      <c r="CD524" s="51">
        <f t="shared" ca="1" si="1815"/>
        <v>0</v>
      </c>
      <c r="CE524" s="51">
        <f t="shared" ca="1" si="1815"/>
        <v>0</v>
      </c>
      <c r="CF524" s="51">
        <f t="shared" ca="1" si="1815"/>
        <v>0</v>
      </c>
      <c r="CG524" s="51">
        <f t="shared" ca="1" si="1815"/>
        <v>0</v>
      </c>
      <c r="CH524" s="51">
        <f t="shared" ca="1" si="1815"/>
        <v>0</v>
      </c>
      <c r="CI524" s="51">
        <f t="shared" ca="1" si="1815"/>
        <v>0</v>
      </c>
      <c r="CJ524" s="51">
        <f t="shared" ca="1" si="1815"/>
        <v>0</v>
      </c>
      <c r="CK524" s="51">
        <f t="shared" ca="1" si="1815"/>
        <v>0</v>
      </c>
      <c r="CL524" s="51">
        <f t="shared" ca="1" si="1815"/>
        <v>0</v>
      </c>
      <c r="CM524" s="51">
        <f t="shared" ca="1" si="1815"/>
        <v>0</v>
      </c>
      <c r="CN524" s="51">
        <f t="shared" ca="1" si="1815"/>
        <v>0</v>
      </c>
      <c r="CO524" s="51">
        <f t="shared" ca="1" si="1815"/>
        <v>0</v>
      </c>
      <c r="CP524" s="51">
        <f t="shared" ca="1" si="1815"/>
        <v>0</v>
      </c>
      <c r="CQ524" s="51">
        <f t="shared" ca="1" si="1815"/>
        <v>0</v>
      </c>
      <c r="CR524" s="51">
        <f t="shared" ca="1" si="1815"/>
        <v>0</v>
      </c>
      <c r="CS524" s="51">
        <f t="shared" ca="1" si="1815"/>
        <v>0</v>
      </c>
      <c r="CT524" s="51">
        <f t="shared" ca="1" si="1815"/>
        <v>0</v>
      </c>
      <c r="CU524" s="51">
        <f t="shared" ca="1" si="1815"/>
        <v>0</v>
      </c>
      <c r="CV524" s="51">
        <f t="shared" ca="1" si="1815"/>
        <v>0</v>
      </c>
      <c r="CW524" s="51">
        <f t="shared" ca="1" si="1815"/>
        <v>0</v>
      </c>
      <c r="CX524" s="51">
        <f t="shared" ca="1" si="1815"/>
        <v>0</v>
      </c>
      <c r="CY524" s="51">
        <f t="shared" ca="1" si="1815"/>
        <v>0</v>
      </c>
      <c r="CZ524" s="51">
        <f t="shared" ca="1" si="1815"/>
        <v>0</v>
      </c>
      <c r="DA524" s="51">
        <f t="shared" ca="1" si="1815"/>
        <v>0</v>
      </c>
      <c r="DB524" s="51">
        <f t="shared" ca="1" si="1815"/>
        <v>0</v>
      </c>
      <c r="DC524" s="51">
        <f t="shared" ca="1" si="1815"/>
        <v>0</v>
      </c>
      <c r="DD524" s="51">
        <f t="shared" ca="1" si="1815"/>
        <v>0</v>
      </c>
      <c r="DE524" s="51">
        <f t="shared" ca="1" si="1815"/>
        <v>0</v>
      </c>
      <c r="DF524" s="51">
        <f t="shared" ca="1" si="1815"/>
        <v>0</v>
      </c>
      <c r="DG524" s="51">
        <f t="shared" ca="1" si="1815"/>
        <v>0</v>
      </c>
      <c r="DH524" s="51">
        <f t="shared" ca="1" si="1815"/>
        <v>0</v>
      </c>
      <c r="DI524" s="51">
        <f t="shared" ca="1" si="1815"/>
        <v>0</v>
      </c>
      <c r="DJ524" s="51">
        <f t="shared" ref="DJ524:FU524" ca="1" si="1816">DJ519*DJ522</f>
        <v>0</v>
      </c>
      <c r="DK524" s="51">
        <f t="shared" ca="1" si="1816"/>
        <v>0</v>
      </c>
      <c r="DL524" s="51">
        <f t="shared" ca="1" si="1816"/>
        <v>0</v>
      </c>
      <c r="DM524" s="51">
        <f t="shared" ca="1" si="1816"/>
        <v>0</v>
      </c>
      <c r="DN524" s="51">
        <f t="shared" ca="1" si="1816"/>
        <v>0</v>
      </c>
      <c r="DO524" s="51">
        <f t="shared" ca="1" si="1816"/>
        <v>0</v>
      </c>
      <c r="DP524" s="51">
        <f t="shared" ca="1" si="1816"/>
        <v>0</v>
      </c>
      <c r="DQ524" s="51">
        <f t="shared" ca="1" si="1816"/>
        <v>0</v>
      </c>
      <c r="DR524" s="51">
        <f t="shared" ca="1" si="1816"/>
        <v>0</v>
      </c>
      <c r="DS524" s="51">
        <f t="shared" ca="1" si="1816"/>
        <v>0</v>
      </c>
      <c r="DT524" s="51">
        <f t="shared" ca="1" si="1816"/>
        <v>0</v>
      </c>
      <c r="DU524" s="51">
        <f t="shared" ca="1" si="1816"/>
        <v>0</v>
      </c>
      <c r="DV524" s="51">
        <f t="shared" ca="1" si="1816"/>
        <v>0</v>
      </c>
      <c r="DW524" s="51">
        <f t="shared" ca="1" si="1816"/>
        <v>0</v>
      </c>
      <c r="DX524" s="51">
        <f t="shared" ca="1" si="1816"/>
        <v>0</v>
      </c>
      <c r="DY524" s="51">
        <f t="shared" ca="1" si="1816"/>
        <v>0</v>
      </c>
      <c r="DZ524" s="51">
        <f t="shared" ca="1" si="1816"/>
        <v>0</v>
      </c>
      <c r="EA524" s="51">
        <f t="shared" ca="1" si="1816"/>
        <v>0</v>
      </c>
      <c r="EB524" s="51">
        <f t="shared" ca="1" si="1816"/>
        <v>0</v>
      </c>
      <c r="EC524" s="51">
        <f t="shared" ca="1" si="1816"/>
        <v>0</v>
      </c>
      <c r="ED524" s="51">
        <f t="shared" ca="1" si="1816"/>
        <v>0</v>
      </c>
      <c r="EE524" s="51">
        <f t="shared" ca="1" si="1816"/>
        <v>0</v>
      </c>
      <c r="EF524" s="51">
        <f t="shared" ca="1" si="1816"/>
        <v>0</v>
      </c>
      <c r="EG524" s="51">
        <f t="shared" ca="1" si="1816"/>
        <v>0</v>
      </c>
      <c r="EH524" s="51">
        <f t="shared" ca="1" si="1816"/>
        <v>0</v>
      </c>
      <c r="EI524" s="51">
        <f t="shared" ca="1" si="1816"/>
        <v>0</v>
      </c>
      <c r="EJ524" s="51">
        <f t="shared" ca="1" si="1816"/>
        <v>0</v>
      </c>
      <c r="EK524" s="51">
        <f t="shared" ca="1" si="1816"/>
        <v>0</v>
      </c>
      <c r="EL524" s="51">
        <f t="shared" ca="1" si="1816"/>
        <v>0</v>
      </c>
      <c r="EM524" s="51">
        <f t="shared" ca="1" si="1816"/>
        <v>0</v>
      </c>
      <c r="EN524" s="51">
        <f t="shared" ca="1" si="1816"/>
        <v>0</v>
      </c>
      <c r="EO524" s="51">
        <f t="shared" ca="1" si="1816"/>
        <v>0</v>
      </c>
      <c r="EP524" s="51">
        <f t="shared" ca="1" si="1816"/>
        <v>0</v>
      </c>
      <c r="EQ524" s="51">
        <f t="shared" ca="1" si="1816"/>
        <v>0</v>
      </c>
      <c r="ER524" s="51">
        <f t="shared" ca="1" si="1816"/>
        <v>0</v>
      </c>
      <c r="ES524" s="51">
        <f t="shared" ca="1" si="1816"/>
        <v>0</v>
      </c>
      <c r="ET524" s="51">
        <f t="shared" ca="1" si="1816"/>
        <v>0</v>
      </c>
      <c r="EU524" s="51">
        <f t="shared" ca="1" si="1816"/>
        <v>0</v>
      </c>
      <c r="EV524" s="51">
        <f t="shared" ca="1" si="1816"/>
        <v>0</v>
      </c>
      <c r="EW524" s="51">
        <f t="shared" ca="1" si="1816"/>
        <v>0</v>
      </c>
      <c r="EX524" s="51">
        <f t="shared" ca="1" si="1816"/>
        <v>0</v>
      </c>
      <c r="EY524" s="51">
        <f t="shared" ca="1" si="1816"/>
        <v>0</v>
      </c>
      <c r="EZ524" s="51">
        <f t="shared" ca="1" si="1816"/>
        <v>0</v>
      </c>
      <c r="FA524" s="51">
        <f t="shared" ca="1" si="1816"/>
        <v>0</v>
      </c>
      <c r="FB524" s="51">
        <f t="shared" ca="1" si="1816"/>
        <v>0</v>
      </c>
      <c r="FC524" s="51">
        <f t="shared" ca="1" si="1816"/>
        <v>0</v>
      </c>
      <c r="FD524" s="51">
        <f t="shared" ca="1" si="1816"/>
        <v>0</v>
      </c>
      <c r="FE524" s="51">
        <f t="shared" ca="1" si="1816"/>
        <v>0</v>
      </c>
      <c r="FF524" s="51">
        <f t="shared" ca="1" si="1816"/>
        <v>0</v>
      </c>
      <c r="FG524" s="51">
        <f t="shared" ca="1" si="1816"/>
        <v>0</v>
      </c>
      <c r="FH524" s="51">
        <f t="shared" ca="1" si="1816"/>
        <v>0</v>
      </c>
      <c r="FI524" s="51">
        <f t="shared" ca="1" si="1816"/>
        <v>0</v>
      </c>
      <c r="FJ524" s="51">
        <f t="shared" ca="1" si="1816"/>
        <v>0</v>
      </c>
      <c r="FK524" s="51">
        <f t="shared" ca="1" si="1816"/>
        <v>0</v>
      </c>
      <c r="FL524" s="51">
        <f t="shared" ca="1" si="1816"/>
        <v>0</v>
      </c>
      <c r="FM524" s="51">
        <f t="shared" ca="1" si="1816"/>
        <v>0</v>
      </c>
      <c r="FN524" s="51">
        <f t="shared" ca="1" si="1816"/>
        <v>0</v>
      </c>
      <c r="FO524" s="51">
        <f t="shared" ca="1" si="1816"/>
        <v>0</v>
      </c>
      <c r="FP524" s="51">
        <f t="shared" ca="1" si="1816"/>
        <v>0</v>
      </c>
      <c r="FQ524" s="51">
        <f t="shared" ca="1" si="1816"/>
        <v>0</v>
      </c>
      <c r="FR524" s="51">
        <f t="shared" ca="1" si="1816"/>
        <v>0</v>
      </c>
      <c r="FS524" s="51">
        <f t="shared" ca="1" si="1816"/>
        <v>0</v>
      </c>
      <c r="FT524" s="51">
        <f t="shared" ca="1" si="1816"/>
        <v>0</v>
      </c>
      <c r="FU524" s="51">
        <f t="shared" ca="1" si="1816"/>
        <v>0</v>
      </c>
      <c r="FV524" s="51">
        <f t="shared" ref="FV524:IG524" ca="1" si="1817">FV519*FV522</f>
        <v>0</v>
      </c>
      <c r="FW524" s="51">
        <f t="shared" ca="1" si="1817"/>
        <v>0</v>
      </c>
      <c r="FX524" s="51">
        <f t="shared" ca="1" si="1817"/>
        <v>0</v>
      </c>
      <c r="FY524" s="51">
        <f t="shared" ca="1" si="1817"/>
        <v>0</v>
      </c>
      <c r="FZ524" s="51">
        <f t="shared" ca="1" si="1817"/>
        <v>0</v>
      </c>
      <c r="GA524" s="51">
        <f t="shared" ca="1" si="1817"/>
        <v>0</v>
      </c>
      <c r="GB524" s="51">
        <f t="shared" ca="1" si="1817"/>
        <v>0</v>
      </c>
      <c r="GC524" s="51">
        <f t="shared" ca="1" si="1817"/>
        <v>0</v>
      </c>
      <c r="GD524" s="51">
        <f t="shared" ca="1" si="1817"/>
        <v>0</v>
      </c>
      <c r="GE524" s="51">
        <f t="shared" ca="1" si="1817"/>
        <v>0</v>
      </c>
      <c r="GF524" s="51">
        <f t="shared" ca="1" si="1817"/>
        <v>0</v>
      </c>
      <c r="GG524" s="51">
        <f t="shared" ca="1" si="1817"/>
        <v>0</v>
      </c>
      <c r="GH524" s="51">
        <f t="shared" ca="1" si="1817"/>
        <v>0</v>
      </c>
      <c r="GI524" s="51">
        <f t="shared" ca="1" si="1817"/>
        <v>0</v>
      </c>
      <c r="GJ524" s="51">
        <f t="shared" ca="1" si="1817"/>
        <v>0</v>
      </c>
      <c r="GK524" s="51">
        <f t="shared" ca="1" si="1817"/>
        <v>0</v>
      </c>
      <c r="GL524" s="51">
        <f t="shared" ca="1" si="1817"/>
        <v>0</v>
      </c>
      <c r="GM524" s="51">
        <f t="shared" ca="1" si="1817"/>
        <v>0</v>
      </c>
      <c r="GN524" s="51">
        <f t="shared" ca="1" si="1817"/>
        <v>0</v>
      </c>
      <c r="GO524" s="51">
        <f t="shared" ca="1" si="1817"/>
        <v>0</v>
      </c>
      <c r="GP524" s="51">
        <f t="shared" ca="1" si="1817"/>
        <v>0</v>
      </c>
      <c r="GQ524" s="51">
        <f t="shared" ca="1" si="1817"/>
        <v>0</v>
      </c>
      <c r="GR524" s="51">
        <f t="shared" ca="1" si="1817"/>
        <v>0</v>
      </c>
      <c r="GS524" s="51">
        <f t="shared" ca="1" si="1817"/>
        <v>0</v>
      </c>
      <c r="GT524" s="51">
        <f t="shared" ca="1" si="1817"/>
        <v>0</v>
      </c>
      <c r="GU524" s="51">
        <f t="shared" ca="1" si="1817"/>
        <v>0</v>
      </c>
      <c r="GV524" s="51">
        <f t="shared" ca="1" si="1817"/>
        <v>0</v>
      </c>
      <c r="GW524" s="51">
        <f t="shared" ca="1" si="1817"/>
        <v>0</v>
      </c>
      <c r="GX524" s="51">
        <f t="shared" ca="1" si="1817"/>
        <v>0</v>
      </c>
      <c r="GY524" s="51">
        <f t="shared" ca="1" si="1817"/>
        <v>0</v>
      </c>
      <c r="GZ524" s="51">
        <f t="shared" ca="1" si="1817"/>
        <v>0</v>
      </c>
      <c r="HA524" s="51">
        <f t="shared" ca="1" si="1817"/>
        <v>0</v>
      </c>
      <c r="HB524" s="51">
        <f t="shared" ca="1" si="1817"/>
        <v>0</v>
      </c>
      <c r="HC524" s="51">
        <f t="shared" ca="1" si="1817"/>
        <v>0</v>
      </c>
      <c r="HD524" s="51">
        <f t="shared" ca="1" si="1817"/>
        <v>0</v>
      </c>
      <c r="HE524" s="51">
        <f t="shared" ca="1" si="1817"/>
        <v>0</v>
      </c>
      <c r="HF524" s="51">
        <f t="shared" ca="1" si="1817"/>
        <v>0</v>
      </c>
      <c r="HG524" s="51">
        <f t="shared" ca="1" si="1817"/>
        <v>0</v>
      </c>
      <c r="HH524" s="51">
        <f t="shared" ca="1" si="1817"/>
        <v>0</v>
      </c>
      <c r="HI524" s="51">
        <f t="shared" ca="1" si="1817"/>
        <v>0</v>
      </c>
      <c r="HJ524" s="51">
        <f t="shared" ca="1" si="1817"/>
        <v>0</v>
      </c>
      <c r="HK524" s="51">
        <f t="shared" ca="1" si="1817"/>
        <v>0</v>
      </c>
      <c r="HL524" s="51">
        <f t="shared" ca="1" si="1817"/>
        <v>0</v>
      </c>
      <c r="HM524" s="51">
        <f t="shared" ca="1" si="1817"/>
        <v>0</v>
      </c>
      <c r="HN524" s="51">
        <f t="shared" ca="1" si="1817"/>
        <v>0</v>
      </c>
      <c r="HO524" s="51">
        <f t="shared" ca="1" si="1817"/>
        <v>0</v>
      </c>
      <c r="HP524" s="51">
        <f t="shared" ca="1" si="1817"/>
        <v>0</v>
      </c>
      <c r="HQ524" s="51">
        <f t="shared" ca="1" si="1817"/>
        <v>0</v>
      </c>
      <c r="HR524" s="51">
        <f t="shared" ca="1" si="1817"/>
        <v>0</v>
      </c>
      <c r="HS524" s="51">
        <f t="shared" ca="1" si="1817"/>
        <v>0</v>
      </c>
      <c r="HT524" s="51">
        <f t="shared" ca="1" si="1817"/>
        <v>0</v>
      </c>
      <c r="HU524" s="51">
        <f t="shared" ca="1" si="1817"/>
        <v>0</v>
      </c>
      <c r="HV524" s="51">
        <f t="shared" ca="1" si="1817"/>
        <v>0</v>
      </c>
      <c r="HW524" s="51">
        <f t="shared" ca="1" si="1817"/>
        <v>0</v>
      </c>
      <c r="HX524" s="51">
        <f t="shared" ca="1" si="1817"/>
        <v>0</v>
      </c>
      <c r="HY524" s="51">
        <f t="shared" ca="1" si="1817"/>
        <v>0</v>
      </c>
      <c r="HZ524" s="51">
        <f t="shared" ca="1" si="1817"/>
        <v>0</v>
      </c>
      <c r="IA524" s="51">
        <f t="shared" ca="1" si="1817"/>
        <v>0</v>
      </c>
      <c r="IB524" s="51">
        <f t="shared" ca="1" si="1817"/>
        <v>0</v>
      </c>
      <c r="IC524" s="51">
        <f t="shared" ca="1" si="1817"/>
        <v>0</v>
      </c>
      <c r="ID524" s="51">
        <f t="shared" ca="1" si="1817"/>
        <v>0</v>
      </c>
      <c r="IE524" s="51">
        <f t="shared" ca="1" si="1817"/>
        <v>0</v>
      </c>
      <c r="IF524" s="51">
        <f t="shared" ca="1" si="1817"/>
        <v>0</v>
      </c>
      <c r="IG524" s="51">
        <f t="shared" ca="1" si="1817"/>
        <v>0</v>
      </c>
      <c r="IH524" s="51">
        <f t="shared" ref="IH524:IS524" ca="1" si="1818">IH519*IH522</f>
        <v>0</v>
      </c>
      <c r="II524" s="51">
        <f t="shared" ca="1" si="1818"/>
        <v>0</v>
      </c>
      <c r="IJ524" s="51">
        <f t="shared" ca="1" si="1818"/>
        <v>0</v>
      </c>
      <c r="IK524" s="51">
        <f t="shared" ca="1" si="1818"/>
        <v>0</v>
      </c>
      <c r="IL524" s="51">
        <f t="shared" ca="1" si="1818"/>
        <v>0</v>
      </c>
      <c r="IM524" s="51">
        <f t="shared" ca="1" si="1818"/>
        <v>0</v>
      </c>
      <c r="IN524" s="51">
        <f t="shared" ca="1" si="1818"/>
        <v>0</v>
      </c>
      <c r="IO524" s="51">
        <f t="shared" ca="1" si="1818"/>
        <v>0</v>
      </c>
      <c r="IP524" s="51">
        <f t="shared" ca="1" si="1818"/>
        <v>0</v>
      </c>
      <c r="IQ524" s="51">
        <f t="shared" ca="1" si="1818"/>
        <v>0</v>
      </c>
      <c r="IR524" s="51">
        <f t="shared" ca="1" si="1818"/>
        <v>0</v>
      </c>
      <c r="IS524" s="51">
        <f t="shared" ca="1" si="1818"/>
        <v>0</v>
      </c>
      <c r="IT524" s="51">
        <f ca="1">IT519*IT522</f>
        <v>0</v>
      </c>
      <c r="IU524" s="51">
        <f ca="1">IU519*IU522</f>
        <v>0</v>
      </c>
      <c r="IV524" s="51">
        <f t="shared" ref="IV524:KP524" ca="1" si="1819">IV519*IV522</f>
        <v>0</v>
      </c>
      <c r="IW524" s="51">
        <f t="shared" ca="1" si="1819"/>
        <v>0</v>
      </c>
      <c r="IX524" s="51">
        <f t="shared" ca="1" si="1819"/>
        <v>0</v>
      </c>
      <c r="IY524" s="51">
        <f t="shared" ca="1" si="1819"/>
        <v>0</v>
      </c>
      <c r="IZ524" s="51">
        <f t="shared" ca="1" si="1819"/>
        <v>0</v>
      </c>
      <c r="JA524" s="51">
        <f t="shared" ca="1" si="1819"/>
        <v>0</v>
      </c>
      <c r="JB524" s="51">
        <f t="shared" ca="1" si="1819"/>
        <v>0</v>
      </c>
      <c r="JC524" s="51">
        <f t="shared" ca="1" si="1819"/>
        <v>0</v>
      </c>
      <c r="JD524" s="51">
        <f t="shared" ca="1" si="1819"/>
        <v>0</v>
      </c>
      <c r="JE524" s="51">
        <f t="shared" ca="1" si="1819"/>
        <v>0</v>
      </c>
      <c r="JF524" s="51">
        <f t="shared" ca="1" si="1819"/>
        <v>0</v>
      </c>
      <c r="JG524" s="51">
        <f t="shared" ca="1" si="1819"/>
        <v>0</v>
      </c>
      <c r="JH524" s="51">
        <f t="shared" ca="1" si="1819"/>
        <v>0</v>
      </c>
      <c r="JI524" s="51">
        <f t="shared" ca="1" si="1819"/>
        <v>0</v>
      </c>
      <c r="JJ524" s="51">
        <f t="shared" ca="1" si="1819"/>
        <v>0</v>
      </c>
      <c r="JK524" s="51">
        <f t="shared" ca="1" si="1819"/>
        <v>0</v>
      </c>
      <c r="JL524" s="51">
        <f t="shared" ca="1" si="1819"/>
        <v>0</v>
      </c>
      <c r="JM524" s="51">
        <f t="shared" ca="1" si="1819"/>
        <v>0</v>
      </c>
      <c r="JN524" s="51">
        <f t="shared" ca="1" si="1819"/>
        <v>0</v>
      </c>
      <c r="JO524" s="51">
        <f t="shared" ca="1" si="1819"/>
        <v>0</v>
      </c>
      <c r="JP524" s="51">
        <f t="shared" ca="1" si="1819"/>
        <v>0</v>
      </c>
      <c r="JQ524" s="51">
        <f t="shared" ca="1" si="1819"/>
        <v>0</v>
      </c>
      <c r="JR524" s="51">
        <f t="shared" ca="1" si="1819"/>
        <v>0</v>
      </c>
      <c r="JS524" s="51">
        <f t="shared" ca="1" si="1819"/>
        <v>0</v>
      </c>
      <c r="JT524" s="51">
        <f t="shared" ca="1" si="1819"/>
        <v>0</v>
      </c>
      <c r="JU524" s="51">
        <f t="shared" ca="1" si="1819"/>
        <v>0</v>
      </c>
      <c r="JV524" s="51">
        <f t="shared" ca="1" si="1819"/>
        <v>0</v>
      </c>
      <c r="JW524" s="51">
        <f t="shared" ca="1" si="1819"/>
        <v>0</v>
      </c>
      <c r="JX524" s="51">
        <f t="shared" ca="1" si="1819"/>
        <v>0</v>
      </c>
      <c r="JY524" s="51">
        <f t="shared" ca="1" si="1819"/>
        <v>0</v>
      </c>
      <c r="JZ524" s="51">
        <f t="shared" ca="1" si="1819"/>
        <v>0</v>
      </c>
      <c r="KA524" s="51">
        <f t="shared" ca="1" si="1819"/>
        <v>0</v>
      </c>
      <c r="KB524" s="51">
        <f t="shared" ca="1" si="1819"/>
        <v>0</v>
      </c>
      <c r="KC524" s="51">
        <f t="shared" ca="1" si="1819"/>
        <v>0</v>
      </c>
      <c r="KD524" s="51">
        <f t="shared" ca="1" si="1819"/>
        <v>0</v>
      </c>
      <c r="KE524" s="51">
        <f t="shared" ca="1" si="1819"/>
        <v>0</v>
      </c>
      <c r="KF524" s="51">
        <f t="shared" ca="1" si="1819"/>
        <v>0</v>
      </c>
      <c r="KG524" s="51">
        <f t="shared" ca="1" si="1819"/>
        <v>0</v>
      </c>
      <c r="KH524" s="51">
        <f t="shared" ca="1" si="1819"/>
        <v>0</v>
      </c>
      <c r="KI524" s="51">
        <f t="shared" ca="1" si="1819"/>
        <v>0</v>
      </c>
      <c r="KJ524" s="51">
        <f t="shared" ca="1" si="1819"/>
        <v>0</v>
      </c>
      <c r="KK524" s="51">
        <f t="shared" ca="1" si="1819"/>
        <v>0</v>
      </c>
      <c r="KL524" s="51">
        <f t="shared" ca="1" si="1819"/>
        <v>0</v>
      </c>
      <c r="KM524" s="51">
        <f t="shared" ca="1" si="1819"/>
        <v>0</v>
      </c>
      <c r="KN524" s="51">
        <f t="shared" ca="1" si="1819"/>
        <v>0</v>
      </c>
      <c r="KO524" s="51">
        <f t="shared" ca="1" si="1819"/>
        <v>0</v>
      </c>
      <c r="KP524" s="51">
        <f t="shared" ca="1" si="1819"/>
        <v>0</v>
      </c>
      <c r="KQ524" s="51">
        <f t="shared" ref="KQ524:LT524" ca="1" si="1820">KQ519*KQ522</f>
        <v>0</v>
      </c>
      <c r="KR524" s="51">
        <f t="shared" ca="1" si="1820"/>
        <v>0</v>
      </c>
      <c r="KS524" s="51">
        <f t="shared" ca="1" si="1820"/>
        <v>0</v>
      </c>
      <c r="KT524" s="51">
        <f t="shared" ca="1" si="1820"/>
        <v>0</v>
      </c>
      <c r="KU524" s="51">
        <f t="shared" ca="1" si="1820"/>
        <v>0</v>
      </c>
      <c r="KV524" s="51">
        <f t="shared" ca="1" si="1820"/>
        <v>0</v>
      </c>
      <c r="KW524" s="51">
        <f t="shared" ca="1" si="1820"/>
        <v>0</v>
      </c>
      <c r="KX524" s="51">
        <f t="shared" ca="1" si="1820"/>
        <v>0</v>
      </c>
      <c r="KY524" s="51">
        <f t="shared" ca="1" si="1820"/>
        <v>0</v>
      </c>
      <c r="KZ524" s="51">
        <f t="shared" ca="1" si="1820"/>
        <v>0</v>
      </c>
      <c r="LA524" s="51">
        <f t="shared" ca="1" si="1820"/>
        <v>0</v>
      </c>
      <c r="LB524" s="51">
        <f t="shared" ca="1" si="1820"/>
        <v>0</v>
      </c>
      <c r="LC524" s="51">
        <f t="shared" ca="1" si="1820"/>
        <v>0</v>
      </c>
      <c r="LD524" s="51">
        <f t="shared" ca="1" si="1820"/>
        <v>0</v>
      </c>
      <c r="LE524" s="51">
        <f t="shared" ca="1" si="1820"/>
        <v>0</v>
      </c>
      <c r="LF524" s="51">
        <f t="shared" ca="1" si="1820"/>
        <v>0</v>
      </c>
      <c r="LG524" s="51">
        <f t="shared" ca="1" si="1820"/>
        <v>0</v>
      </c>
      <c r="LH524" s="51">
        <f t="shared" ca="1" si="1820"/>
        <v>0</v>
      </c>
      <c r="LI524" s="51">
        <f t="shared" ca="1" si="1820"/>
        <v>0</v>
      </c>
      <c r="LJ524" s="51">
        <f t="shared" ca="1" si="1820"/>
        <v>0</v>
      </c>
      <c r="LK524" s="51">
        <f t="shared" ca="1" si="1820"/>
        <v>0</v>
      </c>
      <c r="LL524" s="51">
        <f t="shared" ca="1" si="1820"/>
        <v>0</v>
      </c>
      <c r="LM524" s="51">
        <f t="shared" ca="1" si="1820"/>
        <v>0</v>
      </c>
      <c r="LN524" s="51">
        <f t="shared" ca="1" si="1820"/>
        <v>0</v>
      </c>
      <c r="LO524" s="51">
        <f t="shared" ca="1" si="1820"/>
        <v>0</v>
      </c>
      <c r="LP524" s="51">
        <f t="shared" ca="1" si="1820"/>
        <v>0</v>
      </c>
      <c r="LQ524" s="51">
        <f t="shared" ca="1" si="1820"/>
        <v>0</v>
      </c>
      <c r="LR524" s="51">
        <f t="shared" ca="1" si="1820"/>
        <v>0</v>
      </c>
      <c r="LS524" s="51">
        <f t="shared" ca="1" si="1820"/>
        <v>0</v>
      </c>
      <c r="LT524" s="51">
        <f t="shared" ca="1" si="1820"/>
        <v>0</v>
      </c>
      <c r="LU524" s="51"/>
      <c r="LV524" s="51"/>
      <c r="LW524" s="51"/>
      <c r="LX524" s="51"/>
      <c r="LY524" s="51"/>
      <c r="LZ524" s="51"/>
      <c r="MA524" s="51"/>
      <c r="MB524" s="51"/>
      <c r="MC524" s="51"/>
      <c r="MD524" s="51"/>
      <c r="ME524" s="51"/>
      <c r="MF524" s="51"/>
      <c r="MG524" s="51"/>
      <c r="MH524" s="51"/>
      <c r="MI524" s="51"/>
      <c r="MJ524" s="51"/>
      <c r="MK524" s="51"/>
      <c r="ML524" s="51"/>
      <c r="MM524" s="51"/>
      <c r="MN524" s="51"/>
      <c r="MO524" s="51"/>
      <c r="MP524" s="51"/>
      <c r="MQ524" s="51"/>
      <c r="MR524" s="51"/>
      <c r="MS524" s="51"/>
      <c r="MT524" s="51"/>
      <c r="MU524" s="51"/>
      <c r="MV524" s="51"/>
      <c r="MW524" s="51"/>
      <c r="MX524" s="51"/>
      <c r="MY524" s="51"/>
      <c r="MZ524" s="51"/>
      <c r="NA524" s="51"/>
      <c r="NB524" s="51"/>
      <c r="NC524" s="51"/>
      <c r="ND524" s="51"/>
      <c r="NE524" s="51"/>
      <c r="NF524" s="51"/>
      <c r="NG524" s="51"/>
      <c r="NH524" s="51"/>
      <c r="NI524" s="51"/>
      <c r="NJ524" s="51"/>
      <c r="NK524" s="51"/>
      <c r="NL524" s="51"/>
      <c r="NM524" s="51"/>
      <c r="NN524" s="51"/>
      <c r="NO524" s="51"/>
      <c r="NP524" s="51"/>
      <c r="NQ524" s="51"/>
      <c r="NR524" s="51"/>
      <c r="NS524" s="51"/>
      <c r="NT524" s="51"/>
      <c r="NU524" s="51"/>
      <c r="NV524" s="51"/>
      <c r="NW524" s="51"/>
      <c r="NX524" s="51"/>
      <c r="NY524" s="51"/>
      <c r="NZ524" s="51"/>
      <c r="OA524" s="51"/>
      <c r="OB524" s="51"/>
      <c r="OC524" s="51"/>
      <c r="OD524" s="51"/>
      <c r="OE524" s="51"/>
      <c r="OF524" s="51"/>
      <c r="OG524" s="51"/>
      <c r="OH524" s="51"/>
      <c r="OI524" s="51"/>
      <c r="OJ524" s="51"/>
      <c r="OK524" s="51"/>
      <c r="OL524" s="51"/>
      <c r="OM524" s="51"/>
      <c r="ON524" s="51"/>
      <c r="OO524" s="51"/>
      <c r="OP524" s="51"/>
      <c r="OQ524" s="51"/>
      <c r="OR524" s="51"/>
      <c r="OS524" s="51"/>
      <c r="OT524" s="51"/>
      <c r="OU524" s="51"/>
      <c r="OV524" s="51"/>
      <c r="OW524" s="51"/>
      <c r="OX524" s="51"/>
      <c r="OY524" s="51"/>
      <c r="OZ524" s="51"/>
      <c r="PA524" s="51"/>
      <c r="PB524" s="51"/>
      <c r="PC524" s="51"/>
      <c r="PD524" s="51"/>
      <c r="PE524" s="51"/>
      <c r="PF524" s="51"/>
      <c r="PG524" s="51"/>
      <c r="PH524" s="51"/>
      <c r="PI524" s="51"/>
      <c r="PJ524" s="51"/>
      <c r="PK524" s="51"/>
      <c r="PL524" s="51"/>
      <c r="PM524" s="51"/>
      <c r="PN524" s="51"/>
      <c r="PO524" s="51"/>
      <c r="PP524" s="51"/>
      <c r="PQ524" s="51"/>
      <c r="PR524" s="51"/>
      <c r="PS524" s="51"/>
      <c r="PT524" s="51"/>
      <c r="PU524" s="51"/>
      <c r="PV524" s="51"/>
      <c r="PW524" s="51"/>
      <c r="PX524" s="51"/>
      <c r="PY524" s="51"/>
      <c r="PZ524" s="51"/>
      <c r="QA524" s="51"/>
      <c r="QB524" s="51"/>
      <c r="QC524" s="51"/>
      <c r="QD524" s="51"/>
      <c r="QE524" s="51"/>
      <c r="QF524" s="51"/>
      <c r="QG524" s="51"/>
      <c r="QH524" s="51"/>
      <c r="QI524" s="51"/>
      <c r="QJ524" s="51"/>
      <c r="QK524" s="51"/>
      <c r="QL524" s="51"/>
      <c r="QM524" s="51"/>
      <c r="QN524" s="51"/>
      <c r="QO524" s="51"/>
      <c r="QP524" s="51"/>
      <c r="QQ524" s="51"/>
      <c r="QR524" s="51"/>
      <c r="QS524" s="51"/>
      <c r="QT524" s="51"/>
      <c r="QU524" s="51"/>
    </row>
    <row r="525" spans="2:463" ht="15" customHeight="1" outlineLevel="1">
      <c r="C525" s="98" t="s">
        <v>670</v>
      </c>
      <c r="D525" s="37"/>
      <c r="E525" s="43" t="s">
        <v>95</v>
      </c>
      <c r="F525" s="37"/>
      <c r="G525" s="37"/>
      <c r="H525" s="130">
        <f>Inputs!$E$173</f>
        <v>11377500</v>
      </c>
    </row>
    <row r="526" spans="2:463" ht="15" customHeight="1" outlineLevel="1">
      <c r="C526" s="15" t="s">
        <v>665</v>
      </c>
      <c r="E526" s="44" t="s">
        <v>281</v>
      </c>
      <c r="H526" s="189">
        <f ca="1">H524/H525</f>
        <v>0</v>
      </c>
    </row>
    <row r="527" spans="2:463" ht="15" customHeight="1" outlineLevel="1"/>
    <row r="528" spans="2:463" ht="15" customHeight="1" outlineLevel="1">
      <c r="B528" s="1" t="s">
        <v>671</v>
      </c>
      <c r="C528" s="1"/>
    </row>
    <row r="529" spans="2:463" ht="15" customHeight="1" outlineLevel="1">
      <c r="C529" s="3" t="s">
        <v>454</v>
      </c>
      <c r="E529" s="50" t="s">
        <v>95</v>
      </c>
      <c r="H529" s="66">
        <f>SUM(I529:QJ529)</f>
        <v>7584999.9999999963</v>
      </c>
      <c r="I529" s="51">
        <f t="shared" ref="I529:BT529" si="1821">I135</f>
        <v>0</v>
      </c>
      <c r="J529" s="51">
        <f t="shared" si="1821"/>
        <v>0</v>
      </c>
      <c r="K529" s="51">
        <f t="shared" si="1821"/>
        <v>0</v>
      </c>
      <c r="L529" s="51">
        <f t="shared" si="1821"/>
        <v>0</v>
      </c>
      <c r="M529" s="51">
        <f t="shared" si="1821"/>
        <v>0</v>
      </c>
      <c r="N529" s="51">
        <f t="shared" si="1821"/>
        <v>0</v>
      </c>
      <c r="O529" s="51">
        <f t="shared" si="1821"/>
        <v>0</v>
      </c>
      <c r="P529" s="51">
        <f t="shared" si="1821"/>
        <v>0</v>
      </c>
      <c r="Q529" s="51">
        <f t="shared" si="1821"/>
        <v>0</v>
      </c>
      <c r="R529" s="51">
        <f t="shared" si="1821"/>
        <v>0</v>
      </c>
      <c r="S529" s="51">
        <f t="shared" si="1821"/>
        <v>0</v>
      </c>
      <c r="T529" s="51">
        <f t="shared" si="1821"/>
        <v>0</v>
      </c>
      <c r="U529" s="51">
        <f t="shared" si="1821"/>
        <v>0</v>
      </c>
      <c r="V529" s="51">
        <f t="shared" si="1821"/>
        <v>0</v>
      </c>
      <c r="W529" s="51">
        <f t="shared" si="1821"/>
        <v>0</v>
      </c>
      <c r="X529" s="51">
        <f t="shared" si="1821"/>
        <v>0</v>
      </c>
      <c r="Y529" s="51">
        <f t="shared" si="1821"/>
        <v>0</v>
      </c>
      <c r="Z529" s="51">
        <f t="shared" si="1821"/>
        <v>0</v>
      </c>
      <c r="AA529" s="51">
        <f t="shared" si="1821"/>
        <v>0</v>
      </c>
      <c r="AB529" s="51">
        <f t="shared" si="1821"/>
        <v>0</v>
      </c>
      <c r="AC529" s="51">
        <f t="shared" si="1821"/>
        <v>0</v>
      </c>
      <c r="AD529" s="51">
        <f t="shared" si="1821"/>
        <v>0</v>
      </c>
      <c r="AE529" s="51">
        <f t="shared" si="1821"/>
        <v>0</v>
      </c>
      <c r="AF529" s="51">
        <f t="shared" si="1821"/>
        <v>0</v>
      </c>
      <c r="AG529" s="51">
        <f t="shared" si="1821"/>
        <v>0</v>
      </c>
      <c r="AH529" s="51">
        <f t="shared" si="1821"/>
        <v>0</v>
      </c>
      <c r="AI529" s="51">
        <f t="shared" si="1821"/>
        <v>0</v>
      </c>
      <c r="AJ529" s="51">
        <f t="shared" si="1821"/>
        <v>29414.386009041016</v>
      </c>
      <c r="AK529" s="51">
        <f t="shared" si="1821"/>
        <v>0</v>
      </c>
      <c r="AL529" s="51">
        <f t="shared" si="1821"/>
        <v>0</v>
      </c>
      <c r="AM529" s="51">
        <f t="shared" si="1821"/>
        <v>65065.480962230955</v>
      </c>
      <c r="AN529" s="51">
        <f t="shared" si="1821"/>
        <v>0</v>
      </c>
      <c r="AO529" s="51">
        <f t="shared" si="1821"/>
        <v>0</v>
      </c>
      <c r="AP529" s="51">
        <f t="shared" si="1821"/>
        <v>65964.238070916588</v>
      </c>
      <c r="AQ529" s="51">
        <f t="shared" si="1821"/>
        <v>0</v>
      </c>
      <c r="AR529" s="51">
        <f t="shared" si="1821"/>
        <v>0</v>
      </c>
      <c r="AS529" s="51">
        <f t="shared" si="1821"/>
        <v>66875.409816802596</v>
      </c>
      <c r="AT529" s="51">
        <f t="shared" si="1821"/>
        <v>0</v>
      </c>
      <c r="AU529" s="51">
        <f t="shared" si="1821"/>
        <v>0</v>
      </c>
      <c r="AV529" s="51">
        <f t="shared" si="1821"/>
        <v>67799.167684726563</v>
      </c>
      <c r="AW529" s="51">
        <f t="shared" si="1821"/>
        <v>0</v>
      </c>
      <c r="AX529" s="51">
        <f t="shared" si="1821"/>
        <v>0</v>
      </c>
      <c r="AY529" s="51">
        <f t="shared" si="1821"/>
        <v>68735.685528266185</v>
      </c>
      <c r="AZ529" s="51">
        <f t="shared" si="1821"/>
        <v>0</v>
      </c>
      <c r="BA529" s="51">
        <f t="shared" si="1821"/>
        <v>0</v>
      </c>
      <c r="BB529" s="51">
        <f t="shared" si="1821"/>
        <v>69685.139602459065</v>
      </c>
      <c r="BC529" s="51">
        <f t="shared" si="1821"/>
        <v>0</v>
      </c>
      <c r="BD529" s="51">
        <f t="shared" si="1821"/>
        <v>0</v>
      </c>
      <c r="BE529" s="51">
        <f t="shared" si="1821"/>
        <v>70647.708596974247</v>
      </c>
      <c r="BF529" s="51">
        <f t="shared" si="1821"/>
        <v>0</v>
      </c>
      <c r="BG529" s="51">
        <f t="shared" si="1821"/>
        <v>0</v>
      </c>
      <c r="BH529" s="51">
        <f t="shared" si="1821"/>
        <v>71623.573669742094</v>
      </c>
      <c r="BI529" s="51">
        <f t="shared" si="1821"/>
        <v>0</v>
      </c>
      <c r="BJ529" s="51">
        <f t="shared" si="1821"/>
        <v>0</v>
      </c>
      <c r="BK529" s="51">
        <f t="shared" si="1821"/>
        <v>72612.918481048691</v>
      </c>
      <c r="BL529" s="51">
        <f t="shared" si="1821"/>
        <v>0</v>
      </c>
      <c r="BM529" s="51">
        <f t="shared" si="1821"/>
        <v>0</v>
      </c>
      <c r="BN529" s="51">
        <f t="shared" si="1821"/>
        <v>73615.929228101129</v>
      </c>
      <c r="BO529" s="51">
        <f t="shared" si="1821"/>
        <v>0</v>
      </c>
      <c r="BP529" s="51">
        <f t="shared" si="1821"/>
        <v>0</v>
      </c>
      <c r="BQ529" s="51">
        <f t="shared" si="1821"/>
        <v>74632.794680070365</v>
      </c>
      <c r="BR529" s="51">
        <f t="shared" si="1821"/>
        <v>0</v>
      </c>
      <c r="BS529" s="51">
        <f t="shared" si="1821"/>
        <v>0</v>
      </c>
      <c r="BT529" s="51">
        <f t="shared" si="1821"/>
        <v>75663.706213618018</v>
      </c>
      <c r="BU529" s="51">
        <f t="shared" ref="BU529:EF529" si="1822">BU135</f>
        <v>0</v>
      </c>
      <c r="BV529" s="51">
        <f t="shared" si="1822"/>
        <v>0</v>
      </c>
      <c r="BW529" s="51">
        <f t="shared" si="1822"/>
        <v>76708.857848913933</v>
      </c>
      <c r="BX529" s="51">
        <f t="shared" si="1822"/>
        <v>0</v>
      </c>
      <c r="BY529" s="51">
        <f t="shared" si="1822"/>
        <v>0</v>
      </c>
      <c r="BZ529" s="51">
        <f t="shared" si="1822"/>
        <v>77768.446286151302</v>
      </c>
      <c r="CA529" s="51">
        <f t="shared" si="1822"/>
        <v>0</v>
      </c>
      <c r="CB529" s="51">
        <f t="shared" si="1822"/>
        <v>0</v>
      </c>
      <c r="CC529" s="51">
        <f t="shared" si="1822"/>
        <v>78842.670942566096</v>
      </c>
      <c r="CD529" s="51">
        <f t="shared" si="1822"/>
        <v>0</v>
      </c>
      <c r="CE529" s="51">
        <f t="shared" si="1822"/>
        <v>0</v>
      </c>
      <c r="CF529" s="51">
        <f t="shared" si="1822"/>
        <v>79931.73398996795</v>
      </c>
      <c r="CG529" s="51">
        <f t="shared" si="1822"/>
        <v>0</v>
      </c>
      <c r="CH529" s="51">
        <f t="shared" si="1822"/>
        <v>0</v>
      </c>
      <c r="CI529" s="51">
        <f t="shared" si="1822"/>
        <v>81035.840392789352</v>
      </c>
      <c r="CJ529" s="51">
        <f t="shared" si="1822"/>
        <v>0</v>
      </c>
      <c r="CK529" s="51">
        <f t="shared" si="1822"/>
        <v>0</v>
      </c>
      <c r="CL529" s="51">
        <f t="shared" si="1822"/>
        <v>82155.197946660541</v>
      </c>
      <c r="CM529" s="51">
        <f t="shared" si="1822"/>
        <v>0</v>
      </c>
      <c r="CN529" s="51">
        <f t="shared" si="1822"/>
        <v>0</v>
      </c>
      <c r="CO529" s="51">
        <f t="shared" si="1822"/>
        <v>83290.017317517078</v>
      </c>
      <c r="CP529" s="51">
        <f t="shared" si="1822"/>
        <v>0</v>
      </c>
      <c r="CQ529" s="51">
        <f t="shared" si="1822"/>
        <v>0</v>
      </c>
      <c r="CR529" s="51">
        <f t="shared" si="1822"/>
        <v>84440.512081247813</v>
      </c>
      <c r="CS529" s="51">
        <f t="shared" si="1822"/>
        <v>0</v>
      </c>
      <c r="CT529" s="51">
        <f t="shared" si="1822"/>
        <v>0</v>
      </c>
      <c r="CU529" s="51">
        <f t="shared" si="1822"/>
        <v>85606.898763890335</v>
      </c>
      <c r="CV529" s="51">
        <f t="shared" si="1822"/>
        <v>0</v>
      </c>
      <c r="CW529" s="51">
        <f t="shared" si="1822"/>
        <v>0</v>
      </c>
      <c r="CX529" s="51">
        <f t="shared" si="1822"/>
        <v>86789.396882381785</v>
      </c>
      <c r="CY529" s="51">
        <f t="shared" si="1822"/>
        <v>0</v>
      </c>
      <c r="CZ529" s="51">
        <f t="shared" si="1822"/>
        <v>0</v>
      </c>
      <c r="DA529" s="51">
        <f t="shared" si="1822"/>
        <v>87988.228985872396</v>
      </c>
      <c r="DB529" s="51">
        <f t="shared" si="1822"/>
        <v>0</v>
      </c>
      <c r="DC529" s="51">
        <f t="shared" si="1822"/>
        <v>0</v>
      </c>
      <c r="DD529" s="51">
        <f t="shared" si="1822"/>
        <v>89203.620697609949</v>
      </c>
      <c r="DE529" s="51">
        <f t="shared" si="1822"/>
        <v>0</v>
      </c>
      <c r="DF529" s="51">
        <f t="shared" si="1822"/>
        <v>0</v>
      </c>
      <c r="DG529" s="51">
        <f t="shared" si="1822"/>
        <v>90435.800757402525</v>
      </c>
      <c r="DH529" s="51">
        <f t="shared" si="1822"/>
        <v>0</v>
      </c>
      <c r="DI529" s="51">
        <f t="shared" si="1822"/>
        <v>0</v>
      </c>
      <c r="DJ529" s="51">
        <f t="shared" si="1822"/>
        <v>91685.001064667988</v>
      </c>
      <c r="DK529" s="51">
        <f t="shared" si="1822"/>
        <v>0</v>
      </c>
      <c r="DL529" s="51">
        <f t="shared" si="1822"/>
        <v>0</v>
      </c>
      <c r="DM529" s="51">
        <f t="shared" si="1822"/>
        <v>92951.456722078001</v>
      </c>
      <c r="DN529" s="51">
        <f t="shared" si="1822"/>
        <v>0</v>
      </c>
      <c r="DO529" s="51">
        <f t="shared" si="1822"/>
        <v>0</v>
      </c>
      <c r="DP529" s="51">
        <f t="shared" si="1822"/>
        <v>94235.40607980499</v>
      </c>
      <c r="DQ529" s="51">
        <f t="shared" si="1822"/>
        <v>0</v>
      </c>
      <c r="DR529" s="51">
        <f t="shared" si="1822"/>
        <v>0</v>
      </c>
      <c r="DS529" s="51">
        <f t="shared" si="1822"/>
        <v>95537.090780380167</v>
      </c>
      <c r="DT529" s="51">
        <f t="shared" si="1822"/>
        <v>0</v>
      </c>
      <c r="DU529" s="51">
        <f t="shared" si="1822"/>
        <v>0</v>
      </c>
      <c r="DV529" s="51">
        <f t="shared" si="1822"/>
        <v>96856.755804171436</v>
      </c>
      <c r="DW529" s="51">
        <f t="shared" si="1822"/>
        <v>0</v>
      </c>
      <c r="DX529" s="51">
        <f t="shared" si="1822"/>
        <v>0</v>
      </c>
      <c r="DY529" s="51">
        <f t="shared" si="1822"/>
        <v>98194.649515489116</v>
      </c>
      <c r="DZ529" s="51">
        <f t="shared" si="1822"/>
        <v>0</v>
      </c>
      <c r="EA529" s="51">
        <f t="shared" si="1822"/>
        <v>0</v>
      </c>
      <c r="EB529" s="51">
        <f t="shared" si="1822"/>
        <v>99551.023709328845</v>
      </c>
      <c r="EC529" s="51">
        <f t="shared" si="1822"/>
        <v>0</v>
      </c>
      <c r="ED529" s="51">
        <f t="shared" si="1822"/>
        <v>0</v>
      </c>
      <c r="EE529" s="51">
        <f t="shared" si="1822"/>
        <v>100926.13365876008</v>
      </c>
      <c r="EF529" s="51">
        <f t="shared" si="1822"/>
        <v>0</v>
      </c>
      <c r="EG529" s="51">
        <f t="shared" ref="EG529:GR529" si="1823">EG135</f>
        <v>0</v>
      </c>
      <c r="EH529" s="51">
        <f t="shared" si="1823"/>
        <v>102320.23816296904</v>
      </c>
      <c r="EI529" s="51">
        <f t="shared" si="1823"/>
        <v>0</v>
      </c>
      <c r="EJ529" s="51">
        <f t="shared" si="1823"/>
        <v>0</v>
      </c>
      <c r="EK529" s="51">
        <f t="shared" si="1823"/>
        <v>103733.5995959654</v>
      </c>
      <c r="EL529" s="51">
        <f t="shared" si="1823"/>
        <v>0</v>
      </c>
      <c r="EM529" s="51">
        <f t="shared" si="1823"/>
        <v>0</v>
      </c>
      <c r="EN529" s="51">
        <f t="shared" si="1823"/>
        <v>105166.4839559618</v>
      </c>
      <c r="EO529" s="51">
        <f t="shared" si="1823"/>
        <v>0</v>
      </c>
      <c r="EP529" s="51">
        <f t="shared" si="1823"/>
        <v>0</v>
      </c>
      <c r="EQ529" s="51">
        <f t="shared" si="1823"/>
        <v>106619.16091543531</v>
      </c>
      <c r="ER529" s="51">
        <f t="shared" si="1823"/>
        <v>0</v>
      </c>
      <c r="ES529" s="51">
        <f t="shared" si="1823"/>
        <v>0</v>
      </c>
      <c r="ET529" s="51">
        <f t="shared" si="1823"/>
        <v>108091.90387188052</v>
      </c>
      <c r="EU529" s="51">
        <f t="shared" si="1823"/>
        <v>0</v>
      </c>
      <c r="EV529" s="51">
        <f t="shared" si="1823"/>
        <v>0</v>
      </c>
      <c r="EW529" s="51">
        <f t="shared" si="1823"/>
        <v>109584.98999926366</v>
      </c>
      <c r="EX529" s="51">
        <f t="shared" si="1823"/>
        <v>0</v>
      </c>
      <c r="EY529" s="51">
        <f t="shared" si="1823"/>
        <v>0</v>
      </c>
      <c r="EZ529" s="51">
        <f t="shared" si="1823"/>
        <v>111098.70030018735</v>
      </c>
      <c r="FA529" s="51">
        <f t="shared" si="1823"/>
        <v>0</v>
      </c>
      <c r="FB529" s="51">
        <f t="shared" si="1823"/>
        <v>0</v>
      </c>
      <c r="FC529" s="51">
        <f t="shared" si="1823"/>
        <v>112633.3196587761</v>
      </c>
      <c r="FD529" s="51">
        <f t="shared" si="1823"/>
        <v>0</v>
      </c>
      <c r="FE529" s="51">
        <f t="shared" si="1823"/>
        <v>0</v>
      </c>
      <c r="FF529" s="51">
        <f t="shared" si="1823"/>
        <v>114189.13689429229</v>
      </c>
      <c r="FG529" s="51">
        <f t="shared" si="1823"/>
        <v>0</v>
      </c>
      <c r="FH529" s="51">
        <f t="shared" si="1823"/>
        <v>0</v>
      </c>
      <c r="FI529" s="51">
        <f t="shared" si="1823"/>
        <v>115766.4448154924</v>
      </c>
      <c r="FJ529" s="51">
        <f t="shared" si="1823"/>
        <v>0</v>
      </c>
      <c r="FK529" s="51">
        <f t="shared" si="1823"/>
        <v>0</v>
      </c>
      <c r="FL529" s="51">
        <f t="shared" si="1823"/>
        <v>117365.54027573475</v>
      </c>
      <c r="FM529" s="51">
        <f t="shared" si="1823"/>
        <v>0</v>
      </c>
      <c r="FN529" s="51">
        <f t="shared" si="1823"/>
        <v>0</v>
      </c>
      <c r="FO529" s="51">
        <f t="shared" si="1823"/>
        <v>118986.72422884774</v>
      </c>
      <c r="FP529" s="51">
        <f t="shared" si="1823"/>
        <v>0</v>
      </c>
      <c r="FQ529" s="51">
        <f t="shared" si="1823"/>
        <v>0</v>
      </c>
      <c r="FR529" s="51">
        <f t="shared" si="1823"/>
        <v>120630.30178577029</v>
      </c>
      <c r="FS529" s="51">
        <f t="shared" si="1823"/>
        <v>0</v>
      </c>
      <c r="FT529" s="51">
        <f t="shared" si="1823"/>
        <v>0</v>
      </c>
      <c r="FU529" s="51">
        <f t="shared" si="1823"/>
        <v>122296.58227197449</v>
      </c>
      <c r="FV529" s="51">
        <f t="shared" si="1823"/>
        <v>0</v>
      </c>
      <c r="FW529" s="51">
        <f t="shared" si="1823"/>
        <v>0</v>
      </c>
      <c r="FX529" s="51">
        <f t="shared" si="1823"/>
        <v>123985.87928568132</v>
      </c>
      <c r="FY529" s="51">
        <f t="shared" si="1823"/>
        <v>0</v>
      </c>
      <c r="FZ529" s="51">
        <f t="shared" si="1823"/>
        <v>0</v>
      </c>
      <c r="GA529" s="51">
        <f t="shared" si="1823"/>
        <v>125698.51075688077</v>
      </c>
      <c r="GB529" s="51">
        <f t="shared" si="1823"/>
        <v>0</v>
      </c>
      <c r="GC529" s="51">
        <f t="shared" si="1823"/>
        <v>0</v>
      </c>
      <c r="GD529" s="51">
        <f t="shared" si="1823"/>
        <v>127434.79900716704</v>
      </c>
      <c r="GE529" s="51">
        <f t="shared" si="1823"/>
        <v>0</v>
      </c>
      <c r="GF529" s="51">
        <f t="shared" si="1823"/>
        <v>0</v>
      </c>
      <c r="GG529" s="51">
        <f t="shared" si="1823"/>
        <v>129195.07081040017</v>
      </c>
      <c r="GH529" s="51">
        <f t="shared" si="1823"/>
        <v>0</v>
      </c>
      <c r="GI529" s="51">
        <f t="shared" si="1823"/>
        <v>0</v>
      </c>
      <c r="GJ529" s="51">
        <f t="shared" si="1823"/>
        <v>130979.65745420588</v>
      </c>
      <c r="GK529" s="51">
        <f t="shared" si="1823"/>
        <v>0</v>
      </c>
      <c r="GL529" s="51">
        <f t="shared" si="1823"/>
        <v>0</v>
      </c>
      <c r="GM529" s="51">
        <f t="shared" si="1823"/>
        <v>132788.89480232462</v>
      </c>
      <c r="GN529" s="51">
        <f t="shared" si="1823"/>
        <v>0</v>
      </c>
      <c r="GO529" s="51">
        <f t="shared" si="1823"/>
        <v>0</v>
      </c>
      <c r="GP529" s="51">
        <f t="shared" si="1823"/>
        <v>134623.12335782207</v>
      </c>
      <c r="GQ529" s="51">
        <f t="shared" si="1823"/>
        <v>0</v>
      </c>
      <c r="GR529" s="51">
        <f t="shared" si="1823"/>
        <v>0</v>
      </c>
      <c r="GS529" s="51">
        <f t="shared" ref="GS529:JD529" si="1824">GS135</f>
        <v>136482.68832717257</v>
      </c>
      <c r="GT529" s="51">
        <f t="shared" si="1824"/>
        <v>0</v>
      </c>
      <c r="GU529" s="51">
        <f t="shared" si="1824"/>
        <v>0</v>
      </c>
      <c r="GV529" s="51">
        <f t="shared" si="1824"/>
        <v>138367.93968522796</v>
      </c>
      <c r="GW529" s="51">
        <f t="shared" si="1824"/>
        <v>0</v>
      </c>
      <c r="GX529" s="51">
        <f t="shared" si="1824"/>
        <v>0</v>
      </c>
      <c r="GY529" s="51">
        <f t="shared" si="1824"/>
        <v>140279.23224108369</v>
      </c>
      <c r="GZ529" s="51">
        <f t="shared" si="1824"/>
        <v>0</v>
      </c>
      <c r="HA529" s="51">
        <f t="shared" si="1824"/>
        <v>0</v>
      </c>
      <c r="HB529" s="51">
        <f t="shared" si="1824"/>
        <v>142216.9257048548</v>
      </c>
      <c r="HC529" s="51">
        <f t="shared" si="1824"/>
        <v>0</v>
      </c>
      <c r="HD529" s="51">
        <f t="shared" si="1824"/>
        <v>0</v>
      </c>
      <c r="HE529" s="51">
        <f t="shared" si="1824"/>
        <v>144181.38475537425</v>
      </c>
      <c r="HF529" s="51">
        <f t="shared" si="1824"/>
        <v>0</v>
      </c>
      <c r="HG529" s="51">
        <f t="shared" si="1824"/>
        <v>0</v>
      </c>
      <c r="HH529" s="51">
        <f t="shared" si="1824"/>
        <v>146172.97910882649</v>
      </c>
      <c r="HI529" s="51">
        <f t="shared" si="1824"/>
        <v>0</v>
      </c>
      <c r="HJ529" s="51">
        <f t="shared" si="1824"/>
        <v>0</v>
      </c>
      <c r="HK529" s="51">
        <f t="shared" si="1824"/>
        <v>148192.08358832882</v>
      </c>
      <c r="HL529" s="51">
        <f t="shared" si="1824"/>
        <v>0</v>
      </c>
      <c r="HM529" s="51">
        <f t="shared" si="1824"/>
        <v>0</v>
      </c>
      <c r="HN529" s="51">
        <f t="shared" si="1824"/>
        <v>150239.07819447431</v>
      </c>
      <c r="HO529" s="51">
        <f t="shared" si="1824"/>
        <v>0</v>
      </c>
      <c r="HP529" s="51">
        <f t="shared" si="1824"/>
        <v>0</v>
      </c>
      <c r="HQ529" s="51">
        <f t="shared" si="1824"/>
        <v>152314.34817684855</v>
      </c>
      <c r="HR529" s="51">
        <f t="shared" si="1824"/>
        <v>0</v>
      </c>
      <c r="HS529" s="51">
        <f t="shared" si="1824"/>
        <v>0</v>
      </c>
      <c r="HT529" s="51">
        <f t="shared" si="1824"/>
        <v>154418.28410653493</v>
      </c>
      <c r="HU529" s="51">
        <f t="shared" si="1824"/>
        <v>0</v>
      </c>
      <c r="HV529" s="51">
        <f t="shared" si="1824"/>
        <v>0</v>
      </c>
      <c r="HW529" s="51">
        <f t="shared" si="1824"/>
        <v>156551.28194962087</v>
      </c>
      <c r="HX529" s="51">
        <f t="shared" si="1824"/>
        <v>0</v>
      </c>
      <c r="HY529" s="51">
        <f t="shared" si="1824"/>
        <v>0</v>
      </c>
      <c r="HZ529" s="51">
        <f t="shared" si="1824"/>
        <v>158713.74314171972</v>
      </c>
      <c r="IA529" s="51">
        <f t="shared" si="1824"/>
        <v>0</v>
      </c>
      <c r="IB529" s="51">
        <f t="shared" si="1824"/>
        <v>0</v>
      </c>
      <c r="IC529" s="51">
        <f t="shared" si="1824"/>
        <v>160906.07466352204</v>
      </c>
      <c r="ID529" s="51">
        <f t="shared" si="1824"/>
        <v>0</v>
      </c>
      <c r="IE529" s="51">
        <f t="shared" si="1824"/>
        <v>0</v>
      </c>
      <c r="IF529" s="51">
        <f t="shared" si="1824"/>
        <v>163128.68911739028</v>
      </c>
      <c r="IG529" s="51">
        <f t="shared" si="1824"/>
        <v>0</v>
      </c>
      <c r="IH529" s="51">
        <f t="shared" si="1824"/>
        <v>0</v>
      </c>
      <c r="II529" s="51">
        <f t="shared" si="1824"/>
        <v>165382.00480501167</v>
      </c>
      <c r="IJ529" s="51">
        <f t="shared" si="1824"/>
        <v>0</v>
      </c>
      <c r="IK529" s="51">
        <f t="shared" si="1824"/>
        <v>0</v>
      </c>
      <c r="IL529" s="51">
        <f t="shared" si="1824"/>
        <v>127793.32145532535</v>
      </c>
      <c r="IM529" s="51">
        <f t="shared" si="1824"/>
        <v>0</v>
      </c>
      <c r="IN529" s="51">
        <f t="shared" si="1824"/>
        <v>0</v>
      </c>
      <c r="IO529" s="51">
        <f t="shared" si="1824"/>
        <v>0</v>
      </c>
      <c r="IP529" s="51">
        <f t="shared" si="1824"/>
        <v>0</v>
      </c>
      <c r="IQ529" s="51">
        <f t="shared" si="1824"/>
        <v>0</v>
      </c>
      <c r="IR529" s="51">
        <f t="shared" si="1824"/>
        <v>0</v>
      </c>
      <c r="IS529" s="51">
        <f t="shared" si="1824"/>
        <v>0</v>
      </c>
      <c r="IT529" s="51">
        <f t="shared" si="1824"/>
        <v>0</v>
      </c>
      <c r="IU529" s="51">
        <f t="shared" si="1824"/>
        <v>0</v>
      </c>
      <c r="IV529" s="51">
        <f t="shared" si="1824"/>
        <v>0</v>
      </c>
      <c r="IW529" s="51">
        <f t="shared" si="1824"/>
        <v>0</v>
      </c>
      <c r="IX529" s="51">
        <f t="shared" si="1824"/>
        <v>0</v>
      </c>
      <c r="IY529" s="51">
        <f t="shared" si="1824"/>
        <v>0</v>
      </c>
      <c r="IZ529" s="51">
        <f t="shared" si="1824"/>
        <v>0</v>
      </c>
      <c r="JA529" s="51">
        <f t="shared" si="1824"/>
        <v>0</v>
      </c>
      <c r="JB529" s="51">
        <f t="shared" si="1824"/>
        <v>0</v>
      </c>
      <c r="JC529" s="51">
        <f t="shared" si="1824"/>
        <v>0</v>
      </c>
      <c r="JD529" s="51">
        <f t="shared" si="1824"/>
        <v>0</v>
      </c>
      <c r="JE529" s="51">
        <f t="shared" ref="JE529:LP529" si="1825">JE135</f>
        <v>0</v>
      </c>
      <c r="JF529" s="51">
        <f t="shared" si="1825"/>
        <v>0</v>
      </c>
      <c r="JG529" s="51">
        <f t="shared" si="1825"/>
        <v>0</v>
      </c>
      <c r="JH529" s="51">
        <f t="shared" si="1825"/>
        <v>0</v>
      </c>
      <c r="JI529" s="51">
        <f t="shared" si="1825"/>
        <v>0</v>
      </c>
      <c r="JJ529" s="51">
        <f t="shared" si="1825"/>
        <v>0</v>
      </c>
      <c r="JK529" s="51">
        <f t="shared" si="1825"/>
        <v>0</v>
      </c>
      <c r="JL529" s="51">
        <f t="shared" si="1825"/>
        <v>0</v>
      </c>
      <c r="JM529" s="51">
        <f t="shared" si="1825"/>
        <v>0</v>
      </c>
      <c r="JN529" s="51">
        <f t="shared" si="1825"/>
        <v>0</v>
      </c>
      <c r="JO529" s="51">
        <f t="shared" si="1825"/>
        <v>0</v>
      </c>
      <c r="JP529" s="51">
        <f t="shared" si="1825"/>
        <v>0</v>
      </c>
      <c r="JQ529" s="51">
        <f t="shared" si="1825"/>
        <v>0</v>
      </c>
      <c r="JR529" s="51">
        <f t="shared" si="1825"/>
        <v>0</v>
      </c>
      <c r="JS529" s="51">
        <f t="shared" si="1825"/>
        <v>0</v>
      </c>
      <c r="JT529" s="51">
        <f t="shared" si="1825"/>
        <v>0</v>
      </c>
      <c r="JU529" s="51">
        <f t="shared" si="1825"/>
        <v>0</v>
      </c>
      <c r="JV529" s="51">
        <f t="shared" si="1825"/>
        <v>0</v>
      </c>
      <c r="JW529" s="51">
        <f t="shared" si="1825"/>
        <v>0</v>
      </c>
      <c r="JX529" s="51">
        <f t="shared" si="1825"/>
        <v>0</v>
      </c>
      <c r="JY529" s="51">
        <f t="shared" si="1825"/>
        <v>0</v>
      </c>
      <c r="JZ529" s="51">
        <f t="shared" si="1825"/>
        <v>0</v>
      </c>
      <c r="KA529" s="51">
        <f t="shared" si="1825"/>
        <v>0</v>
      </c>
      <c r="KB529" s="51">
        <f t="shared" si="1825"/>
        <v>0</v>
      </c>
      <c r="KC529" s="51">
        <f t="shared" si="1825"/>
        <v>0</v>
      </c>
      <c r="KD529" s="51">
        <f t="shared" si="1825"/>
        <v>0</v>
      </c>
      <c r="KE529" s="51">
        <f t="shared" si="1825"/>
        <v>0</v>
      </c>
      <c r="KF529" s="51">
        <f t="shared" si="1825"/>
        <v>0</v>
      </c>
      <c r="KG529" s="51">
        <f t="shared" si="1825"/>
        <v>0</v>
      </c>
      <c r="KH529" s="51">
        <f t="shared" si="1825"/>
        <v>0</v>
      </c>
      <c r="KI529" s="51">
        <f t="shared" si="1825"/>
        <v>0</v>
      </c>
      <c r="KJ529" s="51">
        <f t="shared" si="1825"/>
        <v>0</v>
      </c>
      <c r="KK529" s="51">
        <f t="shared" si="1825"/>
        <v>0</v>
      </c>
      <c r="KL529" s="51">
        <f t="shared" si="1825"/>
        <v>0</v>
      </c>
      <c r="KM529" s="51">
        <f t="shared" si="1825"/>
        <v>0</v>
      </c>
      <c r="KN529" s="51">
        <f t="shared" si="1825"/>
        <v>0</v>
      </c>
      <c r="KO529" s="51">
        <f t="shared" si="1825"/>
        <v>0</v>
      </c>
      <c r="KP529" s="51">
        <f t="shared" si="1825"/>
        <v>0</v>
      </c>
      <c r="KQ529" s="51">
        <f t="shared" si="1825"/>
        <v>0</v>
      </c>
      <c r="KR529" s="51">
        <f t="shared" si="1825"/>
        <v>0</v>
      </c>
      <c r="KS529" s="51">
        <f t="shared" si="1825"/>
        <v>0</v>
      </c>
      <c r="KT529" s="51">
        <f t="shared" si="1825"/>
        <v>0</v>
      </c>
      <c r="KU529" s="51">
        <f t="shared" si="1825"/>
        <v>0</v>
      </c>
      <c r="KV529" s="51">
        <f t="shared" si="1825"/>
        <v>0</v>
      </c>
      <c r="KW529" s="51">
        <f t="shared" si="1825"/>
        <v>0</v>
      </c>
      <c r="KX529" s="51">
        <f t="shared" si="1825"/>
        <v>0</v>
      </c>
      <c r="KY529" s="51">
        <f t="shared" si="1825"/>
        <v>0</v>
      </c>
      <c r="KZ529" s="51">
        <f t="shared" si="1825"/>
        <v>0</v>
      </c>
      <c r="LA529" s="51">
        <f t="shared" si="1825"/>
        <v>0</v>
      </c>
      <c r="LB529" s="51">
        <f t="shared" si="1825"/>
        <v>0</v>
      </c>
      <c r="LC529" s="51">
        <f t="shared" si="1825"/>
        <v>0</v>
      </c>
      <c r="LD529" s="51">
        <f t="shared" si="1825"/>
        <v>0</v>
      </c>
      <c r="LE529" s="51">
        <f t="shared" si="1825"/>
        <v>0</v>
      </c>
      <c r="LF529" s="51">
        <f t="shared" si="1825"/>
        <v>0</v>
      </c>
      <c r="LG529" s="51">
        <f t="shared" si="1825"/>
        <v>0</v>
      </c>
      <c r="LH529" s="51">
        <f t="shared" si="1825"/>
        <v>0</v>
      </c>
      <c r="LI529" s="51">
        <f t="shared" si="1825"/>
        <v>0</v>
      </c>
      <c r="LJ529" s="51">
        <f t="shared" si="1825"/>
        <v>0</v>
      </c>
      <c r="LK529" s="51">
        <f t="shared" si="1825"/>
        <v>0</v>
      </c>
      <c r="LL529" s="51">
        <f t="shared" si="1825"/>
        <v>0</v>
      </c>
      <c r="LM529" s="51">
        <f t="shared" si="1825"/>
        <v>0</v>
      </c>
      <c r="LN529" s="51">
        <f t="shared" si="1825"/>
        <v>0</v>
      </c>
      <c r="LO529" s="51">
        <f t="shared" si="1825"/>
        <v>0</v>
      </c>
      <c r="LP529" s="51">
        <f t="shared" si="1825"/>
        <v>0</v>
      </c>
      <c r="LQ529" s="51">
        <f t="shared" ref="LQ529:LT529" si="1826">LQ135</f>
        <v>0</v>
      </c>
      <c r="LR529" s="51">
        <f t="shared" si="1826"/>
        <v>0</v>
      </c>
      <c r="LS529" s="51">
        <f t="shared" si="1826"/>
        <v>0</v>
      </c>
      <c r="LT529" s="51">
        <f t="shared" si="1826"/>
        <v>0</v>
      </c>
      <c r="LU529" s="51"/>
      <c r="LV529" s="51"/>
      <c r="LW529" s="51"/>
      <c r="LX529" s="51"/>
      <c r="LY529" s="51"/>
      <c r="LZ529" s="51"/>
      <c r="MA529" s="51"/>
      <c r="MB529" s="51"/>
      <c r="MC529" s="51"/>
      <c r="MD529" s="51"/>
      <c r="ME529" s="51"/>
      <c r="MF529" s="51"/>
      <c r="MG529" s="51"/>
      <c r="MH529" s="51"/>
      <c r="MI529" s="51"/>
      <c r="MJ529" s="51"/>
      <c r="MK529" s="51"/>
      <c r="ML529" s="51"/>
      <c r="MM529" s="51"/>
      <c r="MN529" s="51"/>
      <c r="MO529" s="51"/>
      <c r="MP529" s="51"/>
      <c r="MQ529" s="51"/>
      <c r="MR529" s="51"/>
      <c r="MS529" s="51"/>
      <c r="MT529" s="51"/>
      <c r="MU529" s="51"/>
      <c r="MV529" s="51"/>
      <c r="MW529" s="51"/>
      <c r="MX529" s="51"/>
      <c r="MY529" s="51"/>
      <c r="MZ529" s="51"/>
      <c r="NA529" s="51"/>
      <c r="NB529" s="51"/>
      <c r="NC529" s="51"/>
      <c r="ND529" s="51"/>
      <c r="NE529" s="51"/>
      <c r="NF529" s="51"/>
      <c r="NG529" s="51"/>
      <c r="NH529" s="51"/>
      <c r="NI529" s="51"/>
      <c r="NJ529" s="51"/>
      <c r="NK529" s="51"/>
      <c r="NL529" s="51"/>
      <c r="NM529" s="51"/>
      <c r="NN529" s="51"/>
      <c r="NO529" s="51"/>
      <c r="NP529" s="51"/>
      <c r="NQ529" s="51"/>
      <c r="NR529" s="51"/>
      <c r="NS529" s="51"/>
      <c r="NT529" s="51"/>
      <c r="NU529" s="51"/>
      <c r="NV529" s="51"/>
      <c r="NW529" s="51"/>
      <c r="NX529" s="51"/>
      <c r="NY529" s="51"/>
      <c r="NZ529" s="51"/>
      <c r="OA529" s="51"/>
      <c r="OB529" s="51"/>
      <c r="OC529" s="51"/>
      <c r="OD529" s="51"/>
      <c r="OE529" s="51"/>
      <c r="OF529" s="51"/>
      <c r="OG529" s="51"/>
      <c r="OH529" s="51"/>
      <c r="OI529" s="51"/>
      <c r="OJ529" s="51"/>
      <c r="OK529" s="51"/>
      <c r="OL529" s="51"/>
      <c r="OM529" s="51"/>
      <c r="ON529" s="51"/>
      <c r="OO529" s="51"/>
      <c r="OP529" s="51"/>
      <c r="OQ529" s="51"/>
      <c r="OR529" s="51"/>
      <c r="OS529" s="51"/>
      <c r="OT529" s="51"/>
      <c r="OU529" s="51"/>
      <c r="OV529" s="51"/>
      <c r="OW529" s="51"/>
      <c r="OX529" s="51"/>
      <c r="OY529" s="51"/>
      <c r="OZ529" s="51"/>
      <c r="PA529" s="51"/>
      <c r="PB529" s="51"/>
      <c r="PC529" s="51"/>
      <c r="PD529" s="51"/>
      <c r="PE529" s="51"/>
      <c r="PF529" s="51"/>
      <c r="PG529" s="51"/>
      <c r="PH529" s="51"/>
      <c r="PI529" s="51"/>
      <c r="PJ529" s="51"/>
      <c r="PK529" s="51"/>
      <c r="PL529" s="51"/>
      <c r="PM529" s="51"/>
      <c r="PN529" s="51"/>
      <c r="PO529" s="51"/>
      <c r="PP529" s="51"/>
      <c r="PQ529" s="51"/>
      <c r="PR529" s="51"/>
      <c r="PS529" s="51"/>
      <c r="PT529" s="51"/>
      <c r="PU529" s="51"/>
      <c r="PV529" s="51"/>
      <c r="PW529" s="51"/>
      <c r="PX529" s="51"/>
      <c r="PY529" s="51"/>
      <c r="PZ529" s="51"/>
      <c r="QA529" s="51"/>
      <c r="QB529" s="51"/>
      <c r="QC529" s="51"/>
      <c r="QD529" s="51"/>
      <c r="QE529" s="51"/>
      <c r="QF529" s="51"/>
      <c r="QG529" s="51"/>
      <c r="QH529" s="51"/>
      <c r="QI529" s="51"/>
      <c r="QJ529" s="51"/>
      <c r="QK529" s="51"/>
      <c r="QL529" s="51"/>
      <c r="QM529" s="51"/>
      <c r="QN529" s="51"/>
      <c r="QO529" s="51"/>
      <c r="QP529" s="51"/>
      <c r="QQ529" s="51"/>
      <c r="QR529" s="51"/>
      <c r="QS529" s="51"/>
      <c r="QT529" s="51"/>
      <c r="QU529" s="51"/>
    </row>
    <row r="530" spans="2:463" ht="15" customHeight="1" outlineLevel="1">
      <c r="C530" s="98" t="s">
        <v>672</v>
      </c>
      <c r="D530" s="37"/>
      <c r="E530" s="43" t="s">
        <v>80</v>
      </c>
      <c r="F530" s="37"/>
      <c r="G530" s="37"/>
      <c r="H530" s="172">
        <f>MAX($I$530:$IT$530)</f>
        <v>17.833333333333332</v>
      </c>
      <c r="I530" s="160">
        <f t="shared" ref="I530:BT530" si="1827">IF(I529, YEARFRAC($H$24,I4),0)</f>
        <v>0</v>
      </c>
      <c r="J530" s="160">
        <f t="shared" si="1827"/>
        <v>0</v>
      </c>
      <c r="K530" s="160">
        <f t="shared" si="1827"/>
        <v>0</v>
      </c>
      <c r="L530" s="160">
        <f t="shared" si="1827"/>
        <v>0</v>
      </c>
      <c r="M530" s="160">
        <f t="shared" si="1827"/>
        <v>0</v>
      </c>
      <c r="N530" s="160">
        <f t="shared" si="1827"/>
        <v>0</v>
      </c>
      <c r="O530" s="160">
        <f t="shared" si="1827"/>
        <v>0</v>
      </c>
      <c r="P530" s="160">
        <f t="shared" si="1827"/>
        <v>0</v>
      </c>
      <c r="Q530" s="160">
        <f t="shared" si="1827"/>
        <v>0</v>
      </c>
      <c r="R530" s="160">
        <f t="shared" si="1827"/>
        <v>0</v>
      </c>
      <c r="S530" s="160">
        <f t="shared" si="1827"/>
        <v>0</v>
      </c>
      <c r="T530" s="160">
        <f t="shared" si="1827"/>
        <v>0</v>
      </c>
      <c r="U530" s="160">
        <f t="shared" si="1827"/>
        <v>0</v>
      </c>
      <c r="V530" s="160">
        <f t="shared" si="1827"/>
        <v>0</v>
      </c>
      <c r="W530" s="160">
        <f t="shared" si="1827"/>
        <v>0</v>
      </c>
      <c r="X530" s="160">
        <f t="shared" si="1827"/>
        <v>0</v>
      </c>
      <c r="Y530" s="160">
        <f t="shared" si="1827"/>
        <v>0</v>
      </c>
      <c r="Z530" s="160">
        <f t="shared" si="1827"/>
        <v>0</v>
      </c>
      <c r="AA530" s="160">
        <f t="shared" si="1827"/>
        <v>0</v>
      </c>
      <c r="AB530" s="160">
        <f t="shared" si="1827"/>
        <v>0</v>
      </c>
      <c r="AC530" s="160">
        <f t="shared" si="1827"/>
        <v>0</v>
      </c>
      <c r="AD530" s="160">
        <f t="shared" si="1827"/>
        <v>0</v>
      </c>
      <c r="AE530" s="160">
        <f t="shared" si="1827"/>
        <v>0</v>
      </c>
      <c r="AF530" s="160">
        <f t="shared" si="1827"/>
        <v>0</v>
      </c>
      <c r="AG530" s="160">
        <f t="shared" si="1827"/>
        <v>0</v>
      </c>
      <c r="AH530" s="160">
        <f t="shared" si="1827"/>
        <v>0</v>
      </c>
      <c r="AI530" s="160">
        <f t="shared" si="1827"/>
        <v>0</v>
      </c>
      <c r="AJ530" s="160">
        <f t="shared" si="1827"/>
        <v>0.33055555555555555</v>
      </c>
      <c r="AK530" s="160">
        <f t="shared" si="1827"/>
        <v>0</v>
      </c>
      <c r="AL530" s="160">
        <f t="shared" si="1827"/>
        <v>0</v>
      </c>
      <c r="AM530" s="160">
        <f t="shared" si="1827"/>
        <v>0.58333333333333337</v>
      </c>
      <c r="AN530" s="160">
        <f t="shared" si="1827"/>
        <v>0</v>
      </c>
      <c r="AO530" s="160">
        <f t="shared" si="1827"/>
        <v>0</v>
      </c>
      <c r="AP530" s="160">
        <f t="shared" si="1827"/>
        <v>0.83333333333333337</v>
      </c>
      <c r="AQ530" s="160">
        <f t="shared" si="1827"/>
        <v>0</v>
      </c>
      <c r="AR530" s="160">
        <f t="shared" si="1827"/>
        <v>0</v>
      </c>
      <c r="AS530" s="160">
        <f t="shared" si="1827"/>
        <v>1.0833333333333333</v>
      </c>
      <c r="AT530" s="160">
        <f t="shared" si="1827"/>
        <v>0</v>
      </c>
      <c r="AU530" s="160">
        <f t="shared" si="1827"/>
        <v>0</v>
      </c>
      <c r="AV530" s="160">
        <f t="shared" si="1827"/>
        <v>1.3305555555555555</v>
      </c>
      <c r="AW530" s="160">
        <f t="shared" si="1827"/>
        <v>0</v>
      </c>
      <c r="AX530" s="160">
        <f t="shared" si="1827"/>
        <v>0</v>
      </c>
      <c r="AY530" s="160">
        <f t="shared" si="1827"/>
        <v>1.5833333333333333</v>
      </c>
      <c r="AZ530" s="160">
        <f t="shared" si="1827"/>
        <v>0</v>
      </c>
      <c r="BA530" s="160">
        <f t="shared" si="1827"/>
        <v>0</v>
      </c>
      <c r="BB530" s="160">
        <f t="shared" si="1827"/>
        <v>1.8333333333333333</v>
      </c>
      <c r="BC530" s="160">
        <f t="shared" si="1827"/>
        <v>0</v>
      </c>
      <c r="BD530" s="160">
        <f t="shared" si="1827"/>
        <v>0</v>
      </c>
      <c r="BE530" s="160">
        <f t="shared" si="1827"/>
        <v>2.0833333333333335</v>
      </c>
      <c r="BF530" s="160">
        <f t="shared" si="1827"/>
        <v>0</v>
      </c>
      <c r="BG530" s="160">
        <f t="shared" si="1827"/>
        <v>0</v>
      </c>
      <c r="BH530" s="160">
        <f t="shared" si="1827"/>
        <v>2.3305555555555557</v>
      </c>
      <c r="BI530" s="160">
        <f t="shared" si="1827"/>
        <v>0</v>
      </c>
      <c r="BJ530" s="160">
        <f t="shared" si="1827"/>
        <v>0</v>
      </c>
      <c r="BK530" s="160">
        <f t="shared" si="1827"/>
        <v>2.5833333333333335</v>
      </c>
      <c r="BL530" s="160">
        <f t="shared" si="1827"/>
        <v>0</v>
      </c>
      <c r="BM530" s="160">
        <f t="shared" si="1827"/>
        <v>0</v>
      </c>
      <c r="BN530" s="160">
        <f t="shared" si="1827"/>
        <v>2.8333333333333335</v>
      </c>
      <c r="BO530" s="160">
        <f t="shared" si="1827"/>
        <v>0</v>
      </c>
      <c r="BP530" s="160">
        <f t="shared" si="1827"/>
        <v>0</v>
      </c>
      <c r="BQ530" s="160">
        <f t="shared" si="1827"/>
        <v>3.0833333333333335</v>
      </c>
      <c r="BR530" s="160">
        <f t="shared" si="1827"/>
        <v>0</v>
      </c>
      <c r="BS530" s="160">
        <f t="shared" si="1827"/>
        <v>0</v>
      </c>
      <c r="BT530" s="160">
        <f t="shared" si="1827"/>
        <v>3.3305555555555557</v>
      </c>
      <c r="BU530" s="160">
        <f t="shared" ref="BU530:EF530" si="1828">IF(BU529, YEARFRAC($H$24,BU4),0)</f>
        <v>0</v>
      </c>
      <c r="BV530" s="160">
        <f t="shared" si="1828"/>
        <v>0</v>
      </c>
      <c r="BW530" s="160">
        <f t="shared" si="1828"/>
        <v>3.5833333333333335</v>
      </c>
      <c r="BX530" s="160">
        <f t="shared" si="1828"/>
        <v>0</v>
      </c>
      <c r="BY530" s="160">
        <f t="shared" si="1828"/>
        <v>0</v>
      </c>
      <c r="BZ530" s="160">
        <f t="shared" si="1828"/>
        <v>3.8333333333333335</v>
      </c>
      <c r="CA530" s="160">
        <f t="shared" si="1828"/>
        <v>0</v>
      </c>
      <c r="CB530" s="160">
        <f t="shared" si="1828"/>
        <v>0</v>
      </c>
      <c r="CC530" s="160">
        <f t="shared" si="1828"/>
        <v>4.083333333333333</v>
      </c>
      <c r="CD530" s="160">
        <f t="shared" si="1828"/>
        <v>0</v>
      </c>
      <c r="CE530" s="160">
        <f t="shared" si="1828"/>
        <v>0</v>
      </c>
      <c r="CF530" s="160">
        <f t="shared" si="1828"/>
        <v>4.3305555555555557</v>
      </c>
      <c r="CG530" s="160">
        <f t="shared" si="1828"/>
        <v>0</v>
      </c>
      <c r="CH530" s="160">
        <f t="shared" si="1828"/>
        <v>0</v>
      </c>
      <c r="CI530" s="160">
        <f t="shared" si="1828"/>
        <v>4.583333333333333</v>
      </c>
      <c r="CJ530" s="160">
        <f t="shared" si="1828"/>
        <v>0</v>
      </c>
      <c r="CK530" s="160">
        <f t="shared" si="1828"/>
        <v>0</v>
      </c>
      <c r="CL530" s="160">
        <f t="shared" si="1828"/>
        <v>4.833333333333333</v>
      </c>
      <c r="CM530" s="160">
        <f t="shared" si="1828"/>
        <v>0</v>
      </c>
      <c r="CN530" s="160">
        <f t="shared" si="1828"/>
        <v>0</v>
      </c>
      <c r="CO530" s="160">
        <f t="shared" si="1828"/>
        <v>5.083333333333333</v>
      </c>
      <c r="CP530" s="160">
        <f t="shared" si="1828"/>
        <v>0</v>
      </c>
      <c r="CQ530" s="160">
        <f t="shared" si="1828"/>
        <v>0</v>
      </c>
      <c r="CR530" s="160">
        <f t="shared" si="1828"/>
        <v>5.3305555555555557</v>
      </c>
      <c r="CS530" s="160">
        <f t="shared" si="1828"/>
        <v>0</v>
      </c>
      <c r="CT530" s="160">
        <f t="shared" si="1828"/>
        <v>0</v>
      </c>
      <c r="CU530" s="160">
        <f t="shared" si="1828"/>
        <v>5.583333333333333</v>
      </c>
      <c r="CV530" s="160">
        <f t="shared" si="1828"/>
        <v>0</v>
      </c>
      <c r="CW530" s="160">
        <f t="shared" si="1828"/>
        <v>0</v>
      </c>
      <c r="CX530" s="160">
        <f t="shared" si="1828"/>
        <v>5.833333333333333</v>
      </c>
      <c r="CY530" s="160">
        <f t="shared" si="1828"/>
        <v>0</v>
      </c>
      <c r="CZ530" s="160">
        <f t="shared" si="1828"/>
        <v>0</v>
      </c>
      <c r="DA530" s="160">
        <f t="shared" si="1828"/>
        <v>6.083333333333333</v>
      </c>
      <c r="DB530" s="160">
        <f t="shared" si="1828"/>
        <v>0</v>
      </c>
      <c r="DC530" s="160">
        <f t="shared" si="1828"/>
        <v>0</v>
      </c>
      <c r="DD530" s="160">
        <f t="shared" si="1828"/>
        <v>6.3305555555555557</v>
      </c>
      <c r="DE530" s="160">
        <f t="shared" si="1828"/>
        <v>0</v>
      </c>
      <c r="DF530" s="160">
        <f t="shared" si="1828"/>
        <v>0</v>
      </c>
      <c r="DG530" s="160">
        <f t="shared" si="1828"/>
        <v>6.583333333333333</v>
      </c>
      <c r="DH530" s="160">
        <f t="shared" si="1828"/>
        <v>0</v>
      </c>
      <c r="DI530" s="160">
        <f t="shared" si="1828"/>
        <v>0</v>
      </c>
      <c r="DJ530" s="160">
        <f t="shared" si="1828"/>
        <v>6.833333333333333</v>
      </c>
      <c r="DK530" s="160">
        <f t="shared" si="1828"/>
        <v>0</v>
      </c>
      <c r="DL530" s="160">
        <f t="shared" si="1828"/>
        <v>0</v>
      </c>
      <c r="DM530" s="160">
        <f t="shared" si="1828"/>
        <v>7.083333333333333</v>
      </c>
      <c r="DN530" s="160">
        <f t="shared" si="1828"/>
        <v>0</v>
      </c>
      <c r="DO530" s="160">
        <f t="shared" si="1828"/>
        <v>0</v>
      </c>
      <c r="DP530" s="160">
        <f t="shared" si="1828"/>
        <v>7.3305555555555557</v>
      </c>
      <c r="DQ530" s="160">
        <f t="shared" si="1828"/>
        <v>0</v>
      </c>
      <c r="DR530" s="160">
        <f t="shared" si="1828"/>
        <v>0</v>
      </c>
      <c r="DS530" s="160">
        <f t="shared" si="1828"/>
        <v>7.583333333333333</v>
      </c>
      <c r="DT530" s="160">
        <f t="shared" si="1828"/>
        <v>0</v>
      </c>
      <c r="DU530" s="160">
        <f t="shared" si="1828"/>
        <v>0</v>
      </c>
      <c r="DV530" s="160">
        <f t="shared" si="1828"/>
        <v>7.833333333333333</v>
      </c>
      <c r="DW530" s="160">
        <f t="shared" si="1828"/>
        <v>0</v>
      </c>
      <c r="DX530" s="160">
        <f t="shared" si="1828"/>
        <v>0</v>
      </c>
      <c r="DY530" s="160">
        <f t="shared" si="1828"/>
        <v>8.0833333333333339</v>
      </c>
      <c r="DZ530" s="160">
        <f t="shared" si="1828"/>
        <v>0</v>
      </c>
      <c r="EA530" s="160">
        <f t="shared" si="1828"/>
        <v>0</v>
      </c>
      <c r="EB530" s="160">
        <f t="shared" si="1828"/>
        <v>8.3305555555555557</v>
      </c>
      <c r="EC530" s="160">
        <f t="shared" si="1828"/>
        <v>0</v>
      </c>
      <c r="ED530" s="160">
        <f t="shared" si="1828"/>
        <v>0</v>
      </c>
      <c r="EE530" s="160">
        <f t="shared" si="1828"/>
        <v>8.5833333333333339</v>
      </c>
      <c r="EF530" s="160">
        <f t="shared" si="1828"/>
        <v>0</v>
      </c>
      <c r="EG530" s="160">
        <f t="shared" ref="EG530:GR530" si="1829">IF(EG529, YEARFRAC($H$24,EG4),0)</f>
        <v>0</v>
      </c>
      <c r="EH530" s="160">
        <f t="shared" si="1829"/>
        <v>8.8333333333333339</v>
      </c>
      <c r="EI530" s="160">
        <f t="shared" si="1829"/>
        <v>0</v>
      </c>
      <c r="EJ530" s="160">
        <f t="shared" si="1829"/>
        <v>0</v>
      </c>
      <c r="EK530" s="160">
        <f t="shared" si="1829"/>
        <v>9.0833333333333339</v>
      </c>
      <c r="EL530" s="160">
        <f t="shared" si="1829"/>
        <v>0</v>
      </c>
      <c r="EM530" s="160">
        <f t="shared" si="1829"/>
        <v>0</v>
      </c>
      <c r="EN530" s="160">
        <f t="shared" si="1829"/>
        <v>9.3305555555555557</v>
      </c>
      <c r="EO530" s="160">
        <f t="shared" si="1829"/>
        <v>0</v>
      </c>
      <c r="EP530" s="160">
        <f t="shared" si="1829"/>
        <v>0</v>
      </c>
      <c r="EQ530" s="160">
        <f t="shared" si="1829"/>
        <v>9.5833333333333339</v>
      </c>
      <c r="ER530" s="160">
        <f t="shared" si="1829"/>
        <v>0</v>
      </c>
      <c r="ES530" s="160">
        <f t="shared" si="1829"/>
        <v>0</v>
      </c>
      <c r="ET530" s="160">
        <f t="shared" si="1829"/>
        <v>9.8333333333333339</v>
      </c>
      <c r="EU530" s="160">
        <f t="shared" si="1829"/>
        <v>0</v>
      </c>
      <c r="EV530" s="160">
        <f t="shared" si="1829"/>
        <v>0</v>
      </c>
      <c r="EW530" s="160">
        <f t="shared" si="1829"/>
        <v>10.083333333333334</v>
      </c>
      <c r="EX530" s="160">
        <f t="shared" si="1829"/>
        <v>0</v>
      </c>
      <c r="EY530" s="160">
        <f t="shared" si="1829"/>
        <v>0</v>
      </c>
      <c r="EZ530" s="160">
        <f t="shared" si="1829"/>
        <v>10.330555555555556</v>
      </c>
      <c r="FA530" s="160">
        <f t="shared" si="1829"/>
        <v>0</v>
      </c>
      <c r="FB530" s="160">
        <f t="shared" si="1829"/>
        <v>0</v>
      </c>
      <c r="FC530" s="160">
        <f t="shared" si="1829"/>
        <v>10.583333333333334</v>
      </c>
      <c r="FD530" s="160">
        <f t="shared" si="1829"/>
        <v>0</v>
      </c>
      <c r="FE530" s="160">
        <f t="shared" si="1829"/>
        <v>0</v>
      </c>
      <c r="FF530" s="160">
        <f t="shared" si="1829"/>
        <v>10.833333333333334</v>
      </c>
      <c r="FG530" s="160">
        <f t="shared" si="1829"/>
        <v>0</v>
      </c>
      <c r="FH530" s="160">
        <f t="shared" si="1829"/>
        <v>0</v>
      </c>
      <c r="FI530" s="160">
        <f t="shared" si="1829"/>
        <v>11.083333333333334</v>
      </c>
      <c r="FJ530" s="160">
        <f t="shared" si="1829"/>
        <v>0</v>
      </c>
      <c r="FK530" s="160">
        <f t="shared" si="1829"/>
        <v>0</v>
      </c>
      <c r="FL530" s="160">
        <f t="shared" si="1829"/>
        <v>11.330555555555556</v>
      </c>
      <c r="FM530" s="160">
        <f t="shared" si="1829"/>
        <v>0</v>
      </c>
      <c r="FN530" s="160">
        <f t="shared" si="1829"/>
        <v>0</v>
      </c>
      <c r="FO530" s="160">
        <f t="shared" si="1829"/>
        <v>11.583333333333334</v>
      </c>
      <c r="FP530" s="160">
        <f t="shared" si="1829"/>
        <v>0</v>
      </c>
      <c r="FQ530" s="160">
        <f t="shared" si="1829"/>
        <v>0</v>
      </c>
      <c r="FR530" s="160">
        <f t="shared" si="1829"/>
        <v>11.833333333333334</v>
      </c>
      <c r="FS530" s="160">
        <f t="shared" si="1829"/>
        <v>0</v>
      </c>
      <c r="FT530" s="160">
        <f t="shared" si="1829"/>
        <v>0</v>
      </c>
      <c r="FU530" s="160">
        <f t="shared" si="1829"/>
        <v>12.083333333333334</v>
      </c>
      <c r="FV530" s="160">
        <f t="shared" si="1829"/>
        <v>0</v>
      </c>
      <c r="FW530" s="160">
        <f t="shared" si="1829"/>
        <v>0</v>
      </c>
      <c r="FX530" s="160">
        <f t="shared" si="1829"/>
        <v>12.330555555555556</v>
      </c>
      <c r="FY530" s="160">
        <f t="shared" si="1829"/>
        <v>0</v>
      </c>
      <c r="FZ530" s="160">
        <f t="shared" si="1829"/>
        <v>0</v>
      </c>
      <c r="GA530" s="160">
        <f t="shared" si="1829"/>
        <v>12.583333333333334</v>
      </c>
      <c r="GB530" s="160">
        <f t="shared" si="1829"/>
        <v>0</v>
      </c>
      <c r="GC530" s="160">
        <f t="shared" si="1829"/>
        <v>0</v>
      </c>
      <c r="GD530" s="160">
        <f t="shared" si="1829"/>
        <v>12.833333333333334</v>
      </c>
      <c r="GE530" s="160">
        <f t="shared" si="1829"/>
        <v>0</v>
      </c>
      <c r="GF530" s="160">
        <f t="shared" si="1829"/>
        <v>0</v>
      </c>
      <c r="GG530" s="160">
        <f t="shared" si="1829"/>
        <v>13.083333333333334</v>
      </c>
      <c r="GH530" s="160">
        <f t="shared" si="1829"/>
        <v>0</v>
      </c>
      <c r="GI530" s="160">
        <f t="shared" si="1829"/>
        <v>0</v>
      </c>
      <c r="GJ530" s="160">
        <f t="shared" si="1829"/>
        <v>13.330555555555556</v>
      </c>
      <c r="GK530" s="160">
        <f t="shared" si="1829"/>
        <v>0</v>
      </c>
      <c r="GL530" s="160">
        <f t="shared" si="1829"/>
        <v>0</v>
      </c>
      <c r="GM530" s="160">
        <f t="shared" si="1829"/>
        <v>13.583333333333334</v>
      </c>
      <c r="GN530" s="160">
        <f t="shared" si="1829"/>
        <v>0</v>
      </c>
      <c r="GO530" s="160">
        <f t="shared" si="1829"/>
        <v>0</v>
      </c>
      <c r="GP530" s="160">
        <f t="shared" si="1829"/>
        <v>13.833333333333334</v>
      </c>
      <c r="GQ530" s="160">
        <f t="shared" si="1829"/>
        <v>0</v>
      </c>
      <c r="GR530" s="160">
        <f t="shared" si="1829"/>
        <v>0</v>
      </c>
      <c r="GS530" s="160">
        <f t="shared" ref="GS530:JD530" si="1830">IF(GS529, YEARFRAC($H$24,GS4),0)</f>
        <v>14.083333333333334</v>
      </c>
      <c r="GT530" s="160">
        <f t="shared" si="1830"/>
        <v>0</v>
      </c>
      <c r="GU530" s="160">
        <f t="shared" si="1830"/>
        <v>0</v>
      </c>
      <c r="GV530" s="160">
        <f t="shared" si="1830"/>
        <v>14.330555555555556</v>
      </c>
      <c r="GW530" s="160">
        <f t="shared" si="1830"/>
        <v>0</v>
      </c>
      <c r="GX530" s="160">
        <f t="shared" si="1830"/>
        <v>0</v>
      </c>
      <c r="GY530" s="160">
        <f t="shared" si="1830"/>
        <v>14.583333333333334</v>
      </c>
      <c r="GZ530" s="160">
        <f t="shared" si="1830"/>
        <v>0</v>
      </c>
      <c r="HA530" s="160">
        <f t="shared" si="1830"/>
        <v>0</v>
      </c>
      <c r="HB530" s="160">
        <f t="shared" si="1830"/>
        <v>14.833333333333334</v>
      </c>
      <c r="HC530" s="160">
        <f t="shared" si="1830"/>
        <v>0</v>
      </c>
      <c r="HD530" s="160">
        <f t="shared" si="1830"/>
        <v>0</v>
      </c>
      <c r="HE530" s="160">
        <f t="shared" si="1830"/>
        <v>15.083333333333334</v>
      </c>
      <c r="HF530" s="160">
        <f t="shared" si="1830"/>
        <v>0</v>
      </c>
      <c r="HG530" s="160">
        <f t="shared" si="1830"/>
        <v>0</v>
      </c>
      <c r="HH530" s="160">
        <f t="shared" si="1830"/>
        <v>15.330555555555556</v>
      </c>
      <c r="HI530" s="160">
        <f t="shared" si="1830"/>
        <v>0</v>
      </c>
      <c r="HJ530" s="160">
        <f t="shared" si="1830"/>
        <v>0</v>
      </c>
      <c r="HK530" s="160">
        <f t="shared" si="1830"/>
        <v>15.583333333333334</v>
      </c>
      <c r="HL530" s="160">
        <f t="shared" si="1830"/>
        <v>0</v>
      </c>
      <c r="HM530" s="160">
        <f t="shared" si="1830"/>
        <v>0</v>
      </c>
      <c r="HN530" s="160">
        <f t="shared" si="1830"/>
        <v>15.833333333333334</v>
      </c>
      <c r="HO530" s="160">
        <f t="shared" si="1830"/>
        <v>0</v>
      </c>
      <c r="HP530" s="160">
        <f t="shared" si="1830"/>
        <v>0</v>
      </c>
      <c r="HQ530" s="160">
        <f t="shared" si="1830"/>
        <v>16.083333333333332</v>
      </c>
      <c r="HR530" s="160">
        <f t="shared" si="1830"/>
        <v>0</v>
      </c>
      <c r="HS530" s="160">
        <f t="shared" si="1830"/>
        <v>0</v>
      </c>
      <c r="HT530" s="160">
        <f t="shared" si="1830"/>
        <v>16.330555555555556</v>
      </c>
      <c r="HU530" s="160">
        <f t="shared" si="1830"/>
        <v>0</v>
      </c>
      <c r="HV530" s="160">
        <f t="shared" si="1830"/>
        <v>0</v>
      </c>
      <c r="HW530" s="160">
        <f t="shared" si="1830"/>
        <v>16.583333333333332</v>
      </c>
      <c r="HX530" s="160">
        <f t="shared" si="1830"/>
        <v>0</v>
      </c>
      <c r="HY530" s="160">
        <f t="shared" si="1830"/>
        <v>0</v>
      </c>
      <c r="HZ530" s="160">
        <f t="shared" si="1830"/>
        <v>16.833333333333332</v>
      </c>
      <c r="IA530" s="160">
        <f t="shared" si="1830"/>
        <v>0</v>
      </c>
      <c r="IB530" s="160">
        <f t="shared" si="1830"/>
        <v>0</v>
      </c>
      <c r="IC530" s="160">
        <f t="shared" si="1830"/>
        <v>17.083333333333332</v>
      </c>
      <c r="ID530" s="160">
        <f t="shared" si="1830"/>
        <v>0</v>
      </c>
      <c r="IE530" s="160">
        <f t="shared" si="1830"/>
        <v>0</v>
      </c>
      <c r="IF530" s="160">
        <f t="shared" si="1830"/>
        <v>17.330555555555556</v>
      </c>
      <c r="IG530" s="160">
        <f t="shared" si="1830"/>
        <v>0</v>
      </c>
      <c r="IH530" s="160">
        <f t="shared" si="1830"/>
        <v>0</v>
      </c>
      <c r="II530" s="160">
        <f t="shared" si="1830"/>
        <v>17.583333333333332</v>
      </c>
      <c r="IJ530" s="160">
        <f t="shared" si="1830"/>
        <v>0</v>
      </c>
      <c r="IK530" s="160">
        <f t="shared" si="1830"/>
        <v>0</v>
      </c>
      <c r="IL530" s="160">
        <f t="shared" si="1830"/>
        <v>17.833333333333332</v>
      </c>
      <c r="IM530" s="160">
        <f t="shared" si="1830"/>
        <v>0</v>
      </c>
      <c r="IN530" s="160">
        <f t="shared" si="1830"/>
        <v>0</v>
      </c>
      <c r="IO530" s="160">
        <f t="shared" si="1830"/>
        <v>0</v>
      </c>
      <c r="IP530" s="160">
        <f t="shared" si="1830"/>
        <v>0</v>
      </c>
      <c r="IQ530" s="160">
        <f t="shared" si="1830"/>
        <v>0</v>
      </c>
      <c r="IR530" s="160">
        <f t="shared" si="1830"/>
        <v>0</v>
      </c>
      <c r="IS530" s="160">
        <f t="shared" si="1830"/>
        <v>0</v>
      </c>
      <c r="IT530" s="160">
        <f t="shared" si="1830"/>
        <v>0</v>
      </c>
      <c r="IU530" s="160">
        <f t="shared" si="1830"/>
        <v>0</v>
      </c>
      <c r="IV530" s="160">
        <f t="shared" si="1830"/>
        <v>0</v>
      </c>
      <c r="IW530" s="160">
        <f t="shared" si="1830"/>
        <v>0</v>
      </c>
      <c r="IX530" s="160">
        <f t="shared" si="1830"/>
        <v>0</v>
      </c>
      <c r="IY530" s="160">
        <f t="shared" si="1830"/>
        <v>0</v>
      </c>
      <c r="IZ530" s="160">
        <f t="shared" si="1830"/>
        <v>0</v>
      </c>
      <c r="JA530" s="160">
        <f t="shared" si="1830"/>
        <v>0</v>
      </c>
      <c r="JB530" s="160">
        <f t="shared" si="1830"/>
        <v>0</v>
      </c>
      <c r="JC530" s="160">
        <f t="shared" si="1830"/>
        <v>0</v>
      </c>
      <c r="JD530" s="160">
        <f t="shared" si="1830"/>
        <v>0</v>
      </c>
      <c r="JE530" s="160">
        <f t="shared" ref="JE530:LP530" si="1831">IF(JE529, YEARFRAC($H$24,JE4),0)</f>
        <v>0</v>
      </c>
      <c r="JF530" s="160">
        <f t="shared" si="1831"/>
        <v>0</v>
      </c>
      <c r="JG530" s="160">
        <f t="shared" si="1831"/>
        <v>0</v>
      </c>
      <c r="JH530" s="160">
        <f t="shared" si="1831"/>
        <v>0</v>
      </c>
      <c r="JI530" s="160">
        <f t="shared" si="1831"/>
        <v>0</v>
      </c>
      <c r="JJ530" s="160">
        <f t="shared" si="1831"/>
        <v>0</v>
      </c>
      <c r="JK530" s="160">
        <f t="shared" si="1831"/>
        <v>0</v>
      </c>
      <c r="JL530" s="160">
        <f t="shared" si="1831"/>
        <v>0</v>
      </c>
      <c r="JM530" s="160">
        <f t="shared" si="1831"/>
        <v>0</v>
      </c>
      <c r="JN530" s="160">
        <f t="shared" si="1831"/>
        <v>0</v>
      </c>
      <c r="JO530" s="160">
        <f t="shared" si="1831"/>
        <v>0</v>
      </c>
      <c r="JP530" s="160">
        <f t="shared" si="1831"/>
        <v>0</v>
      </c>
      <c r="JQ530" s="160">
        <f t="shared" si="1831"/>
        <v>0</v>
      </c>
      <c r="JR530" s="160">
        <f t="shared" si="1831"/>
        <v>0</v>
      </c>
      <c r="JS530" s="160">
        <f t="shared" si="1831"/>
        <v>0</v>
      </c>
      <c r="JT530" s="160">
        <f t="shared" si="1831"/>
        <v>0</v>
      </c>
      <c r="JU530" s="160">
        <f t="shared" si="1831"/>
        <v>0</v>
      </c>
      <c r="JV530" s="160">
        <f t="shared" si="1831"/>
        <v>0</v>
      </c>
      <c r="JW530" s="160">
        <f t="shared" si="1831"/>
        <v>0</v>
      </c>
      <c r="JX530" s="160">
        <f t="shared" si="1831"/>
        <v>0</v>
      </c>
      <c r="JY530" s="160">
        <f t="shared" si="1831"/>
        <v>0</v>
      </c>
      <c r="JZ530" s="160">
        <f t="shared" si="1831"/>
        <v>0</v>
      </c>
      <c r="KA530" s="160">
        <f t="shared" si="1831"/>
        <v>0</v>
      </c>
      <c r="KB530" s="160">
        <f t="shared" si="1831"/>
        <v>0</v>
      </c>
      <c r="KC530" s="160">
        <f t="shared" si="1831"/>
        <v>0</v>
      </c>
      <c r="KD530" s="160">
        <f t="shared" si="1831"/>
        <v>0</v>
      </c>
      <c r="KE530" s="160">
        <f t="shared" si="1831"/>
        <v>0</v>
      </c>
      <c r="KF530" s="160">
        <f t="shared" si="1831"/>
        <v>0</v>
      </c>
      <c r="KG530" s="160">
        <f t="shared" si="1831"/>
        <v>0</v>
      </c>
      <c r="KH530" s="160">
        <f t="shared" si="1831"/>
        <v>0</v>
      </c>
      <c r="KI530" s="160">
        <f t="shared" si="1831"/>
        <v>0</v>
      </c>
      <c r="KJ530" s="160">
        <f t="shared" si="1831"/>
        <v>0</v>
      </c>
      <c r="KK530" s="160">
        <f t="shared" si="1831"/>
        <v>0</v>
      </c>
      <c r="KL530" s="160">
        <f t="shared" si="1831"/>
        <v>0</v>
      </c>
      <c r="KM530" s="160">
        <f t="shared" si="1831"/>
        <v>0</v>
      </c>
      <c r="KN530" s="160">
        <f t="shared" si="1831"/>
        <v>0</v>
      </c>
      <c r="KO530" s="160">
        <f t="shared" si="1831"/>
        <v>0</v>
      </c>
      <c r="KP530" s="160">
        <f t="shared" si="1831"/>
        <v>0</v>
      </c>
      <c r="KQ530" s="160">
        <f t="shared" si="1831"/>
        <v>0</v>
      </c>
      <c r="KR530" s="160">
        <f t="shared" si="1831"/>
        <v>0</v>
      </c>
      <c r="KS530" s="160">
        <f t="shared" si="1831"/>
        <v>0</v>
      </c>
      <c r="KT530" s="160">
        <f t="shared" si="1831"/>
        <v>0</v>
      </c>
      <c r="KU530" s="160">
        <f t="shared" si="1831"/>
        <v>0</v>
      </c>
      <c r="KV530" s="160">
        <f t="shared" si="1831"/>
        <v>0</v>
      </c>
      <c r="KW530" s="160">
        <f t="shared" si="1831"/>
        <v>0</v>
      </c>
      <c r="KX530" s="160">
        <f t="shared" si="1831"/>
        <v>0</v>
      </c>
      <c r="KY530" s="160">
        <f t="shared" si="1831"/>
        <v>0</v>
      </c>
      <c r="KZ530" s="160">
        <f t="shared" si="1831"/>
        <v>0</v>
      </c>
      <c r="LA530" s="160">
        <f t="shared" si="1831"/>
        <v>0</v>
      </c>
      <c r="LB530" s="160">
        <f t="shared" si="1831"/>
        <v>0</v>
      </c>
      <c r="LC530" s="160">
        <f t="shared" si="1831"/>
        <v>0</v>
      </c>
      <c r="LD530" s="160">
        <f t="shared" si="1831"/>
        <v>0</v>
      </c>
      <c r="LE530" s="160">
        <f t="shared" si="1831"/>
        <v>0</v>
      </c>
      <c r="LF530" s="160">
        <f t="shared" si="1831"/>
        <v>0</v>
      </c>
      <c r="LG530" s="160">
        <f t="shared" si="1831"/>
        <v>0</v>
      </c>
      <c r="LH530" s="160">
        <f t="shared" si="1831"/>
        <v>0</v>
      </c>
      <c r="LI530" s="160">
        <f t="shared" si="1831"/>
        <v>0</v>
      </c>
      <c r="LJ530" s="160">
        <f t="shared" si="1831"/>
        <v>0</v>
      </c>
      <c r="LK530" s="160">
        <f t="shared" si="1831"/>
        <v>0</v>
      </c>
      <c r="LL530" s="160">
        <f t="shared" si="1831"/>
        <v>0</v>
      </c>
      <c r="LM530" s="160">
        <f t="shared" si="1831"/>
        <v>0</v>
      </c>
      <c r="LN530" s="160">
        <f t="shared" si="1831"/>
        <v>0</v>
      </c>
      <c r="LO530" s="160">
        <f t="shared" si="1831"/>
        <v>0</v>
      </c>
      <c r="LP530" s="160">
        <f t="shared" si="1831"/>
        <v>0</v>
      </c>
      <c r="LQ530" s="160">
        <f t="shared" ref="LQ530:LT530" si="1832">IF(LQ529, YEARFRAC($H$24,LQ4),0)</f>
        <v>0</v>
      </c>
      <c r="LR530" s="160">
        <f t="shared" si="1832"/>
        <v>0</v>
      </c>
      <c r="LS530" s="160">
        <f t="shared" si="1832"/>
        <v>0</v>
      </c>
      <c r="LT530" s="160">
        <f t="shared" si="1832"/>
        <v>0</v>
      </c>
      <c r="LU530" s="160"/>
      <c r="LV530" s="160"/>
      <c r="LW530" s="160"/>
      <c r="LX530" s="160"/>
      <c r="LY530" s="160"/>
      <c r="LZ530" s="160"/>
      <c r="MA530" s="160"/>
      <c r="MB530" s="160"/>
      <c r="MC530" s="160"/>
      <c r="MD530" s="160"/>
      <c r="ME530" s="160"/>
      <c r="MF530" s="160"/>
      <c r="MG530" s="160"/>
      <c r="MH530" s="160"/>
      <c r="MI530" s="160"/>
      <c r="MJ530" s="160"/>
      <c r="MK530" s="160"/>
      <c r="ML530" s="160"/>
      <c r="MM530" s="160"/>
      <c r="MN530" s="160"/>
      <c r="MO530" s="160"/>
      <c r="MP530" s="160"/>
      <c r="MQ530" s="160"/>
      <c r="MR530" s="160"/>
      <c r="MS530" s="160"/>
      <c r="MT530" s="160"/>
      <c r="MU530" s="160"/>
      <c r="MV530" s="160"/>
      <c r="MW530" s="160"/>
      <c r="MX530" s="160"/>
      <c r="MY530" s="160"/>
      <c r="MZ530" s="160"/>
      <c r="NA530" s="160"/>
      <c r="NB530" s="160"/>
      <c r="NC530" s="160"/>
      <c r="ND530" s="160"/>
      <c r="NE530" s="160"/>
      <c r="NF530" s="160"/>
      <c r="NG530" s="160"/>
      <c r="NH530" s="160"/>
      <c r="NI530" s="160"/>
      <c r="NJ530" s="160"/>
      <c r="NK530" s="160"/>
      <c r="NL530" s="160"/>
      <c r="NM530" s="160"/>
      <c r="NN530" s="160"/>
      <c r="NO530" s="160"/>
      <c r="NP530" s="160"/>
      <c r="NQ530" s="160"/>
      <c r="NR530" s="160"/>
      <c r="NS530" s="160"/>
      <c r="NT530" s="160"/>
      <c r="NU530" s="160"/>
      <c r="NV530" s="160"/>
      <c r="NW530" s="160"/>
      <c r="NX530" s="160"/>
      <c r="NY530" s="160"/>
      <c r="NZ530" s="160"/>
      <c r="OA530" s="160"/>
      <c r="OB530" s="160"/>
      <c r="OC530" s="160"/>
      <c r="OD530" s="160"/>
      <c r="OE530" s="160"/>
      <c r="OF530" s="160"/>
      <c r="OG530" s="160"/>
      <c r="OH530" s="160"/>
      <c r="OI530" s="160"/>
      <c r="OJ530" s="160"/>
      <c r="OK530" s="160"/>
      <c r="OL530" s="160"/>
      <c r="OM530" s="160"/>
      <c r="ON530" s="160"/>
      <c r="OO530" s="160"/>
      <c r="OP530" s="160"/>
      <c r="OQ530" s="160"/>
      <c r="OR530" s="160"/>
      <c r="OS530" s="160"/>
      <c r="OT530" s="160"/>
      <c r="OU530" s="160"/>
      <c r="OV530" s="160"/>
      <c r="OW530" s="160"/>
      <c r="OX530" s="160"/>
      <c r="OY530" s="160"/>
      <c r="OZ530" s="160"/>
      <c r="PA530" s="160"/>
      <c r="PB530" s="160"/>
      <c r="PC530" s="160"/>
      <c r="PD530" s="160"/>
      <c r="PE530" s="160"/>
      <c r="PF530" s="160"/>
      <c r="PG530" s="160"/>
      <c r="PH530" s="160"/>
      <c r="PI530" s="160"/>
      <c r="PJ530" s="160"/>
      <c r="PK530" s="160"/>
      <c r="PL530" s="160"/>
      <c r="PM530" s="160"/>
      <c r="PN530" s="160"/>
      <c r="PO530" s="160"/>
      <c r="PP530" s="160"/>
      <c r="PQ530" s="160"/>
      <c r="PR530" s="160"/>
      <c r="PS530" s="160"/>
      <c r="PT530" s="160"/>
      <c r="PU530" s="160"/>
      <c r="PV530" s="160"/>
      <c r="PW530" s="160"/>
      <c r="PX530" s="160"/>
      <c r="PY530" s="160"/>
      <c r="PZ530" s="160"/>
      <c r="QA530" s="160"/>
      <c r="QB530" s="160"/>
      <c r="QC530" s="160"/>
      <c r="QD530" s="160"/>
      <c r="QE530" s="160"/>
      <c r="QF530" s="160"/>
      <c r="QG530" s="160"/>
      <c r="QH530" s="160"/>
      <c r="QI530" s="160"/>
      <c r="QJ530" s="160"/>
      <c r="QK530" s="160"/>
      <c r="QL530" s="160"/>
      <c r="QM530" s="160"/>
      <c r="QN530" s="160"/>
      <c r="QO530" s="160"/>
      <c r="QP530" s="160"/>
      <c r="QQ530" s="160"/>
      <c r="QR530" s="160"/>
      <c r="QS530" s="160"/>
      <c r="QT530" s="160"/>
      <c r="QU530" s="160"/>
    </row>
    <row r="531" spans="2:463" ht="15" customHeight="1" outlineLevel="1">
      <c r="C531" s="6" t="s">
        <v>673</v>
      </c>
      <c r="E531" s="44" t="s">
        <v>281</v>
      </c>
      <c r="H531" s="159">
        <f>SUMPRODUCT($I$529:$IT$529,$I$530:$IT$530/SUM($I$529:$IT$529))</f>
        <v>10.508879150510754</v>
      </c>
    </row>
    <row r="533" spans="2:463" ht="15" customHeight="1">
      <c r="B533" s="1" t="s">
        <v>674</v>
      </c>
      <c r="H533" s="56" t="s">
        <v>90</v>
      </c>
    </row>
    <row r="534" spans="2:463" ht="15" customHeight="1">
      <c r="C534" s="3" t="s">
        <v>441</v>
      </c>
      <c r="E534" s="50" t="s">
        <v>95</v>
      </c>
      <c r="H534" s="66">
        <f ca="1">SUM(I534:QJ534)</f>
        <v>-16928918.481857367</v>
      </c>
      <c r="I534" s="51">
        <f ca="1">Calculations!I429</f>
        <v>-1169435.1511936001</v>
      </c>
      <c r="J534" s="51">
        <f ca="1">Calculations!J429</f>
        <v>-77953.25</v>
      </c>
      <c r="K534" s="51">
        <f ca="1">Calculations!K429</f>
        <v>-77953.25</v>
      </c>
      <c r="L534" s="51">
        <f ca="1">Calculations!L429</f>
        <v>-77953.25</v>
      </c>
      <c r="M534" s="51">
        <f ca="1">Calculations!M429</f>
        <v>-77953.25</v>
      </c>
      <c r="N534" s="51">
        <f ca="1">Calculations!N429</f>
        <v>-3871393.4329500003</v>
      </c>
      <c r="O534" s="51">
        <f ca="1">Calculations!O429</f>
        <v>-503064.79309607111</v>
      </c>
      <c r="P534" s="51">
        <f ca="1">Calculations!P429</f>
        <v>-256548.61254051558</v>
      </c>
      <c r="Q534" s="51">
        <f ca="1">Calculations!Q429</f>
        <v>-256394.55698496001</v>
      </c>
      <c r="R534" s="51">
        <f ca="1">Calculations!R429</f>
        <v>-508886.11254051561</v>
      </c>
      <c r="S534" s="51">
        <f ca="1">Calculations!S429</f>
        <v>-261875.80698496001</v>
      </c>
      <c r="T534" s="51">
        <f ca="1">Calculations!T429</f>
        <v>-263005.00142940448</v>
      </c>
      <c r="U534" s="51">
        <f ca="1">Calculations!U429</f>
        <v>-1899171.0600738493</v>
      </c>
      <c r="V534" s="51">
        <f ca="1">Calculations!V429</f>
        <v>-366768.66809607111</v>
      </c>
      <c r="W534" s="51">
        <f ca="1">Calculations!W429</f>
        <v>-203267.15420718223</v>
      </c>
      <c r="X534" s="51">
        <f ca="1">Calculations!X429</f>
        <v>-1242988.2236516268</v>
      </c>
      <c r="Y534" s="51">
        <f ca="1">Calculations!Y429</f>
        <v>-211523.05698496001</v>
      </c>
      <c r="Z534" s="51">
        <f ca="1">Calculations!Z429</f>
        <v>-561990.80698495999</v>
      </c>
      <c r="AA534" s="51">
        <f ca="1">Calculations!AA429</f>
        <v>-1475736.3165285068</v>
      </c>
      <c r="AB534" s="51">
        <f ca="1">Calculations!AB429</f>
        <v>-157476.99777850669</v>
      </c>
      <c r="AC534" s="51">
        <f ca="1">Calculations!AC429</f>
        <v>-758190.96905386669</v>
      </c>
      <c r="AD534" s="51">
        <f ca="1">Calculations!AD429</f>
        <v>-82133.25</v>
      </c>
      <c r="AE534" s="51">
        <f ca="1">Calculations!AE429</f>
        <v>-83279.083333333343</v>
      </c>
      <c r="AF534" s="51">
        <f ca="1">Calculations!AF429</f>
        <v>-83279.083333333343</v>
      </c>
      <c r="AG534" s="51">
        <f>Calculations!AG429</f>
        <v>0</v>
      </c>
      <c r="AH534" s="51">
        <f>Calculations!AH429</f>
        <v>0</v>
      </c>
      <c r="AI534" s="51">
        <f>Calculations!AI429</f>
        <v>0</v>
      </c>
      <c r="AJ534" s="51">
        <f>Calculations!AJ429</f>
        <v>0</v>
      </c>
      <c r="AK534" s="51">
        <f>Calculations!AK429</f>
        <v>0</v>
      </c>
      <c r="AL534" s="51">
        <f>Calculations!AL429</f>
        <v>0</v>
      </c>
      <c r="AM534" s="51">
        <f>Calculations!AM429</f>
        <v>0</v>
      </c>
      <c r="AN534" s="51">
        <f>Calculations!AN429</f>
        <v>0</v>
      </c>
      <c r="AO534" s="51">
        <f>Calculations!AO429</f>
        <v>0</v>
      </c>
      <c r="AP534" s="51">
        <f>Calculations!AP429</f>
        <v>0</v>
      </c>
      <c r="AQ534" s="51">
        <f>Calculations!AQ429</f>
        <v>0</v>
      </c>
      <c r="AR534" s="51">
        <f>Calculations!AR429</f>
        <v>0</v>
      </c>
      <c r="AS534" s="51">
        <f>Calculations!AS429</f>
        <v>0</v>
      </c>
      <c r="AT534" s="51">
        <f>Calculations!AT429</f>
        <v>0</v>
      </c>
      <c r="AU534" s="51">
        <f>Calculations!AU429</f>
        <v>0</v>
      </c>
      <c r="AV534" s="51">
        <f>Calculations!AV429</f>
        <v>0</v>
      </c>
      <c r="AW534" s="51">
        <f>Calculations!AW429</f>
        <v>0</v>
      </c>
      <c r="AX534" s="51">
        <f>Calculations!AX429</f>
        <v>0</v>
      </c>
      <c r="AY534" s="51">
        <f>Calculations!AY429</f>
        <v>0</v>
      </c>
      <c r="AZ534" s="51">
        <f>Calculations!AZ429</f>
        <v>0</v>
      </c>
      <c r="BA534" s="51">
        <f>Calculations!BA429</f>
        <v>0</v>
      </c>
      <c r="BB534" s="51">
        <f>Calculations!BB429</f>
        <v>0</v>
      </c>
      <c r="BC534" s="51">
        <f>Calculations!BC429</f>
        <v>0</v>
      </c>
      <c r="BD534" s="51">
        <f>Calculations!BD429</f>
        <v>0</v>
      </c>
      <c r="BE534" s="51">
        <f>Calculations!BE429</f>
        <v>0</v>
      </c>
      <c r="BF534" s="51">
        <f>Calculations!BF429</f>
        <v>0</v>
      </c>
      <c r="BG534" s="51">
        <f>Calculations!BG429</f>
        <v>0</v>
      </c>
      <c r="BH534" s="51">
        <f>Calculations!BH429</f>
        <v>0</v>
      </c>
      <c r="BI534" s="51">
        <f>Calculations!BI429</f>
        <v>0</v>
      </c>
      <c r="BJ534" s="51">
        <f>Calculations!BJ429</f>
        <v>0</v>
      </c>
      <c r="BK534" s="51">
        <f>Calculations!BK429</f>
        <v>0</v>
      </c>
      <c r="BL534" s="51">
        <f>Calculations!BL429</f>
        <v>0</v>
      </c>
      <c r="BM534" s="51">
        <f>Calculations!BM429</f>
        <v>0</v>
      </c>
      <c r="BN534" s="51">
        <f>Calculations!BN429</f>
        <v>0</v>
      </c>
      <c r="BO534" s="51">
        <f>Calculations!BO429</f>
        <v>0</v>
      </c>
      <c r="BP534" s="51">
        <f>Calculations!BP429</f>
        <v>0</v>
      </c>
      <c r="BQ534" s="51">
        <f>Calculations!BQ429</f>
        <v>0</v>
      </c>
      <c r="BR534" s="51">
        <f>Calculations!BR429</f>
        <v>0</v>
      </c>
      <c r="BS534" s="51">
        <f>Calculations!BS429</f>
        <v>0</v>
      </c>
      <c r="BT534" s="51">
        <f>Calculations!BT429</f>
        <v>0</v>
      </c>
      <c r="BU534" s="51">
        <f>Calculations!BU429</f>
        <v>0</v>
      </c>
      <c r="BV534" s="51">
        <f>Calculations!BV429</f>
        <v>0</v>
      </c>
      <c r="BW534" s="51">
        <f>Calculations!BW429</f>
        <v>0</v>
      </c>
      <c r="BX534" s="51">
        <f>Calculations!BX429</f>
        <v>0</v>
      </c>
      <c r="BY534" s="51">
        <f>Calculations!BY429</f>
        <v>0</v>
      </c>
      <c r="BZ534" s="51">
        <f>Calculations!BZ429</f>
        <v>0</v>
      </c>
      <c r="CA534" s="51">
        <f>Calculations!CA429</f>
        <v>0</v>
      </c>
      <c r="CB534" s="51">
        <f>Calculations!CB429</f>
        <v>0</v>
      </c>
      <c r="CC534" s="51">
        <f>Calculations!CC429</f>
        <v>0</v>
      </c>
      <c r="CD534" s="51">
        <f>Calculations!CD429</f>
        <v>0</v>
      </c>
      <c r="CE534" s="51">
        <f>Calculations!CE429</f>
        <v>0</v>
      </c>
      <c r="CF534" s="51">
        <f>Calculations!CF429</f>
        <v>0</v>
      </c>
      <c r="CG534" s="51">
        <f>Calculations!CG429</f>
        <v>0</v>
      </c>
      <c r="CH534" s="51">
        <f>Calculations!CH429</f>
        <v>0</v>
      </c>
      <c r="CI534" s="51">
        <f>Calculations!CI429</f>
        <v>0</v>
      </c>
      <c r="CJ534" s="51">
        <f>Calculations!CJ429</f>
        <v>0</v>
      </c>
      <c r="CK534" s="51">
        <f>Calculations!CK429</f>
        <v>0</v>
      </c>
      <c r="CL534" s="51">
        <f>Calculations!CL429</f>
        <v>0</v>
      </c>
      <c r="CM534" s="51">
        <f>Calculations!CM429</f>
        <v>0</v>
      </c>
      <c r="CN534" s="51">
        <f>Calculations!CN429</f>
        <v>0</v>
      </c>
      <c r="CO534" s="51">
        <f>Calculations!CO429</f>
        <v>0</v>
      </c>
      <c r="CP534" s="51">
        <f>Calculations!CP429</f>
        <v>0</v>
      </c>
      <c r="CQ534" s="51">
        <f>Calculations!CQ429</f>
        <v>0</v>
      </c>
      <c r="CR534" s="51">
        <f>Calculations!CR429</f>
        <v>0</v>
      </c>
      <c r="CS534" s="51">
        <f>Calculations!CS429</f>
        <v>0</v>
      </c>
      <c r="CT534" s="51">
        <f>Calculations!CT429</f>
        <v>0</v>
      </c>
      <c r="CU534" s="51">
        <f>Calculations!CU429</f>
        <v>0</v>
      </c>
      <c r="CV534" s="51">
        <f>Calculations!CV429</f>
        <v>0</v>
      </c>
      <c r="CW534" s="51">
        <f>Calculations!CW429</f>
        <v>0</v>
      </c>
      <c r="CX534" s="51">
        <f>Calculations!CX429</f>
        <v>0</v>
      </c>
      <c r="CY534" s="51">
        <f>Calculations!CY429</f>
        <v>0</v>
      </c>
      <c r="CZ534" s="51">
        <f>Calculations!CZ429</f>
        <v>0</v>
      </c>
      <c r="DA534" s="51">
        <f>Calculations!DA429</f>
        <v>0</v>
      </c>
      <c r="DB534" s="51">
        <f>Calculations!DB429</f>
        <v>0</v>
      </c>
      <c r="DC534" s="51">
        <f>Calculations!DC429</f>
        <v>0</v>
      </c>
      <c r="DD534" s="51">
        <f>Calculations!DD429</f>
        <v>0</v>
      </c>
      <c r="DE534" s="51">
        <f>Calculations!DE429</f>
        <v>0</v>
      </c>
      <c r="DF534" s="51">
        <f>Calculations!DF429</f>
        <v>0</v>
      </c>
      <c r="DG534" s="51">
        <f>Calculations!DG429</f>
        <v>0</v>
      </c>
      <c r="DH534" s="51">
        <f>Calculations!DH429</f>
        <v>0</v>
      </c>
      <c r="DI534" s="51">
        <f>Calculations!DI429</f>
        <v>0</v>
      </c>
      <c r="DJ534" s="51">
        <f>Calculations!DJ429</f>
        <v>0</v>
      </c>
      <c r="DK534" s="51">
        <f>Calculations!DK429</f>
        <v>0</v>
      </c>
      <c r="DL534" s="51">
        <f>Calculations!DL429</f>
        <v>0</v>
      </c>
      <c r="DM534" s="51">
        <f>Calculations!DM429</f>
        <v>0</v>
      </c>
      <c r="DN534" s="51">
        <f>Calculations!DN429</f>
        <v>0</v>
      </c>
      <c r="DO534" s="51">
        <f>Calculations!DO429</f>
        <v>0</v>
      </c>
      <c r="DP534" s="51">
        <f>Calculations!DP429</f>
        <v>0</v>
      </c>
      <c r="DQ534" s="51">
        <f>Calculations!DQ429</f>
        <v>0</v>
      </c>
      <c r="DR534" s="51">
        <f>Calculations!DR429</f>
        <v>0</v>
      </c>
      <c r="DS534" s="51">
        <f>Calculations!DS429</f>
        <v>0</v>
      </c>
      <c r="DT534" s="51">
        <f>Calculations!DT429</f>
        <v>0</v>
      </c>
      <c r="DU534" s="51">
        <f>Calculations!DU429</f>
        <v>0</v>
      </c>
      <c r="DV534" s="51">
        <f>Calculations!DV429</f>
        <v>0</v>
      </c>
      <c r="DW534" s="51">
        <f>Calculations!DW429</f>
        <v>0</v>
      </c>
      <c r="DX534" s="51">
        <f>Calculations!DX429</f>
        <v>0</v>
      </c>
      <c r="DY534" s="51">
        <f>Calculations!DY429</f>
        <v>0</v>
      </c>
      <c r="DZ534" s="51">
        <f>Calculations!DZ429</f>
        <v>0</v>
      </c>
      <c r="EA534" s="51">
        <f>Calculations!EA429</f>
        <v>0</v>
      </c>
      <c r="EB534" s="51">
        <f>Calculations!EB429</f>
        <v>0</v>
      </c>
      <c r="EC534" s="51">
        <f>Calculations!EC429</f>
        <v>0</v>
      </c>
      <c r="ED534" s="51">
        <f>Calculations!ED429</f>
        <v>0</v>
      </c>
      <c r="EE534" s="51">
        <f>Calculations!EE429</f>
        <v>0</v>
      </c>
      <c r="EF534" s="51">
        <f>Calculations!EF429</f>
        <v>0</v>
      </c>
      <c r="EG534" s="51">
        <f>Calculations!EG429</f>
        <v>0</v>
      </c>
      <c r="EH534" s="51">
        <f>Calculations!EH429</f>
        <v>0</v>
      </c>
      <c r="EI534" s="51">
        <f>Calculations!EI429</f>
        <v>0</v>
      </c>
      <c r="EJ534" s="51">
        <f>Calculations!EJ429</f>
        <v>0</v>
      </c>
      <c r="EK534" s="51">
        <f>Calculations!EK429</f>
        <v>0</v>
      </c>
      <c r="EL534" s="51">
        <f>Calculations!EL429</f>
        <v>0</v>
      </c>
      <c r="EM534" s="51">
        <f>Calculations!EM429</f>
        <v>0</v>
      </c>
      <c r="EN534" s="51">
        <f>Calculations!EN429</f>
        <v>0</v>
      </c>
      <c r="EO534" s="51">
        <f>Calculations!EO429</f>
        <v>0</v>
      </c>
      <c r="EP534" s="51">
        <f>Calculations!EP429</f>
        <v>0</v>
      </c>
      <c r="EQ534" s="51">
        <f>Calculations!EQ429</f>
        <v>0</v>
      </c>
      <c r="ER534" s="51">
        <f>Calculations!ER429</f>
        <v>0</v>
      </c>
      <c r="ES534" s="51">
        <f>Calculations!ES429</f>
        <v>0</v>
      </c>
      <c r="ET534" s="51">
        <f>Calculations!ET429</f>
        <v>0</v>
      </c>
      <c r="EU534" s="51">
        <f>Calculations!EU429</f>
        <v>0</v>
      </c>
      <c r="EV534" s="51">
        <f>Calculations!EV429</f>
        <v>0</v>
      </c>
      <c r="EW534" s="51">
        <f>Calculations!EW429</f>
        <v>0</v>
      </c>
      <c r="EX534" s="51">
        <f>Calculations!EX429</f>
        <v>0</v>
      </c>
      <c r="EY534" s="51">
        <f>Calculations!EY429</f>
        <v>0</v>
      </c>
      <c r="EZ534" s="51">
        <f>Calculations!EZ429</f>
        <v>0</v>
      </c>
      <c r="FA534" s="51">
        <f>Calculations!FA429</f>
        <v>0</v>
      </c>
      <c r="FB534" s="51">
        <f>Calculations!FB429</f>
        <v>0</v>
      </c>
      <c r="FC534" s="51">
        <f>Calculations!FC429</f>
        <v>0</v>
      </c>
      <c r="FD534" s="51">
        <f>Calculations!FD429</f>
        <v>0</v>
      </c>
      <c r="FE534" s="51">
        <f>Calculations!FE429</f>
        <v>0</v>
      </c>
      <c r="FF534" s="51">
        <f>Calculations!FF429</f>
        <v>0</v>
      </c>
      <c r="FG534" s="51">
        <f>Calculations!FG429</f>
        <v>0</v>
      </c>
      <c r="FH534" s="51">
        <f>Calculations!FH429</f>
        <v>0</v>
      </c>
      <c r="FI534" s="51">
        <f>Calculations!FI429</f>
        <v>0</v>
      </c>
      <c r="FJ534" s="51">
        <f>Calculations!FJ429</f>
        <v>0</v>
      </c>
      <c r="FK534" s="51">
        <f>Calculations!FK429</f>
        <v>0</v>
      </c>
      <c r="FL534" s="51">
        <f>Calculations!FL429</f>
        <v>0</v>
      </c>
      <c r="FM534" s="51">
        <f>Calculations!FM429</f>
        <v>0</v>
      </c>
      <c r="FN534" s="51">
        <f>Calculations!FN429</f>
        <v>0</v>
      </c>
      <c r="FO534" s="51">
        <f>Calculations!FO429</f>
        <v>0</v>
      </c>
      <c r="FP534" s="51">
        <f>Calculations!FP429</f>
        <v>0</v>
      </c>
      <c r="FQ534" s="51">
        <f>Calculations!FQ429</f>
        <v>0</v>
      </c>
      <c r="FR534" s="51">
        <f>Calculations!FR429</f>
        <v>0</v>
      </c>
      <c r="FS534" s="51">
        <f>Calculations!FS429</f>
        <v>0</v>
      </c>
      <c r="FT534" s="51">
        <f>Calculations!FT429</f>
        <v>0</v>
      </c>
      <c r="FU534" s="51">
        <f>Calculations!FU429</f>
        <v>0</v>
      </c>
      <c r="FV534" s="51">
        <f>Calculations!FV429</f>
        <v>0</v>
      </c>
      <c r="FW534" s="51">
        <f>Calculations!FW429</f>
        <v>0</v>
      </c>
      <c r="FX534" s="51">
        <f>Calculations!FX429</f>
        <v>0</v>
      </c>
      <c r="FY534" s="51">
        <f>Calculations!FY429</f>
        <v>0</v>
      </c>
      <c r="FZ534" s="51">
        <f>Calculations!FZ429</f>
        <v>0</v>
      </c>
      <c r="GA534" s="51">
        <f>Calculations!GA429</f>
        <v>0</v>
      </c>
      <c r="GB534" s="51">
        <f>Calculations!GB429</f>
        <v>0</v>
      </c>
      <c r="GC534" s="51">
        <f>Calculations!GC429</f>
        <v>0</v>
      </c>
      <c r="GD534" s="51">
        <f>Calculations!GD429</f>
        <v>0</v>
      </c>
      <c r="GE534" s="51">
        <f>Calculations!GE429</f>
        <v>0</v>
      </c>
      <c r="GF534" s="51">
        <f>Calculations!GF429</f>
        <v>0</v>
      </c>
      <c r="GG534" s="51">
        <f>Calculations!GG429</f>
        <v>0</v>
      </c>
      <c r="GH534" s="51">
        <f>Calculations!GH429</f>
        <v>0</v>
      </c>
      <c r="GI534" s="51">
        <f>Calculations!GI429</f>
        <v>0</v>
      </c>
      <c r="GJ534" s="51">
        <f>Calculations!GJ429</f>
        <v>0</v>
      </c>
      <c r="GK534" s="51">
        <f>Calculations!GK429</f>
        <v>0</v>
      </c>
      <c r="GL534" s="51">
        <f>Calculations!GL429</f>
        <v>0</v>
      </c>
      <c r="GM534" s="51">
        <f>Calculations!GM429</f>
        <v>0</v>
      </c>
      <c r="GN534" s="51">
        <f>Calculations!GN429</f>
        <v>0</v>
      </c>
      <c r="GO534" s="51">
        <f>Calculations!GO429</f>
        <v>0</v>
      </c>
      <c r="GP534" s="51">
        <f>Calculations!GP429</f>
        <v>0</v>
      </c>
      <c r="GQ534" s="51">
        <f>Calculations!GQ429</f>
        <v>0</v>
      </c>
      <c r="GR534" s="51">
        <f>Calculations!GR429</f>
        <v>0</v>
      </c>
      <c r="GS534" s="51">
        <f>Calculations!GS429</f>
        <v>0</v>
      </c>
      <c r="GT534" s="51">
        <f>Calculations!GT429</f>
        <v>0</v>
      </c>
      <c r="GU534" s="51">
        <f>Calculations!GU429</f>
        <v>0</v>
      </c>
      <c r="GV534" s="51">
        <f>Calculations!GV429</f>
        <v>0</v>
      </c>
      <c r="GW534" s="51">
        <f>Calculations!GW429</f>
        <v>0</v>
      </c>
      <c r="GX534" s="51">
        <f>Calculations!GX429</f>
        <v>0</v>
      </c>
      <c r="GY534" s="51">
        <f>Calculations!GY429</f>
        <v>0</v>
      </c>
      <c r="GZ534" s="51">
        <f>Calculations!GZ429</f>
        <v>0</v>
      </c>
      <c r="HA534" s="51">
        <f>Calculations!HA429</f>
        <v>0</v>
      </c>
      <c r="HB534" s="51">
        <f>Calculations!HB429</f>
        <v>0</v>
      </c>
      <c r="HC534" s="51">
        <f>Calculations!HC429</f>
        <v>0</v>
      </c>
      <c r="HD534" s="51">
        <f>Calculations!HD429</f>
        <v>0</v>
      </c>
      <c r="HE534" s="51">
        <f>Calculations!HE429</f>
        <v>0</v>
      </c>
      <c r="HF534" s="51">
        <f>Calculations!HF429</f>
        <v>0</v>
      </c>
      <c r="HG534" s="51">
        <f>Calculations!HG429</f>
        <v>0</v>
      </c>
      <c r="HH534" s="51">
        <f>Calculations!HH429</f>
        <v>0</v>
      </c>
      <c r="HI534" s="51">
        <f>Calculations!HI429</f>
        <v>0</v>
      </c>
      <c r="HJ534" s="51">
        <f>Calculations!HJ429</f>
        <v>0</v>
      </c>
      <c r="HK534" s="51">
        <f>Calculations!HK429</f>
        <v>0</v>
      </c>
      <c r="HL534" s="51">
        <f>Calculations!HL429</f>
        <v>0</v>
      </c>
      <c r="HM534" s="51">
        <f>Calculations!HM429</f>
        <v>0</v>
      </c>
      <c r="HN534" s="51">
        <f>Calculations!HN429</f>
        <v>0</v>
      </c>
      <c r="HO534" s="51">
        <f>Calculations!HO429</f>
        <v>0</v>
      </c>
      <c r="HP534" s="51">
        <f>Calculations!HP429</f>
        <v>0</v>
      </c>
      <c r="HQ534" s="51">
        <f>Calculations!HQ429</f>
        <v>0</v>
      </c>
      <c r="HR534" s="51">
        <f>Calculations!HR429</f>
        <v>0</v>
      </c>
      <c r="HS534" s="51">
        <f>Calculations!HS429</f>
        <v>0</v>
      </c>
      <c r="HT534" s="51">
        <f>Calculations!HT429</f>
        <v>0</v>
      </c>
      <c r="HU534" s="51">
        <f>Calculations!HU429</f>
        <v>0</v>
      </c>
      <c r="HV534" s="51">
        <f>Calculations!HV429</f>
        <v>0</v>
      </c>
      <c r="HW534" s="51">
        <f>Calculations!HW429</f>
        <v>0</v>
      </c>
      <c r="HX534" s="51">
        <f>Calculations!HX429</f>
        <v>0</v>
      </c>
      <c r="HY534" s="51">
        <f>Calculations!HY429</f>
        <v>0</v>
      </c>
      <c r="HZ534" s="51">
        <f>Calculations!HZ429</f>
        <v>0</v>
      </c>
      <c r="IA534" s="51">
        <f>Calculations!IA429</f>
        <v>0</v>
      </c>
      <c r="IB534" s="51">
        <f>Calculations!IB429</f>
        <v>0</v>
      </c>
      <c r="IC534" s="51">
        <f>Calculations!IC429</f>
        <v>0</v>
      </c>
      <c r="ID534" s="51">
        <f>Calculations!ID429</f>
        <v>0</v>
      </c>
      <c r="IE534" s="51">
        <f>Calculations!IE429</f>
        <v>0</v>
      </c>
      <c r="IF534" s="51">
        <f>Calculations!IF429</f>
        <v>0</v>
      </c>
      <c r="IG534" s="51">
        <f>Calculations!IG429</f>
        <v>0</v>
      </c>
      <c r="IH534" s="51">
        <f>Calculations!IH429</f>
        <v>0</v>
      </c>
      <c r="II534" s="51">
        <f>Calculations!II429</f>
        <v>-7777.9598204181602</v>
      </c>
      <c r="IJ534" s="51">
        <f>Calculations!IJ429</f>
        <v>0</v>
      </c>
      <c r="IK534" s="51">
        <f>Calculations!IK429</f>
        <v>0</v>
      </c>
      <c r="IL534" s="51">
        <f>Calculations!IL429</f>
        <v>0</v>
      </c>
      <c r="IM534" s="51">
        <f>Calculations!IM429</f>
        <v>0</v>
      </c>
      <c r="IN534" s="51">
        <f>Calculations!IN429</f>
        <v>0</v>
      </c>
      <c r="IO534" s="51">
        <f>Calculations!IO429</f>
        <v>-2392919.3842907259</v>
      </c>
      <c r="IP534" s="51">
        <f>Calculations!IP429</f>
        <v>0</v>
      </c>
      <c r="IQ534" s="51">
        <f>Calculations!IQ429</f>
        <v>0</v>
      </c>
      <c r="IR534" s="51">
        <f>Calculations!IR429</f>
        <v>0</v>
      </c>
      <c r="IS534" s="51">
        <f>Calculations!IS429</f>
        <v>0</v>
      </c>
      <c r="IT534" s="51">
        <f>Calculations!IT429</f>
        <v>0</v>
      </c>
      <c r="IU534" s="51">
        <f>Calculations!IU429</f>
        <v>0</v>
      </c>
      <c r="IV534" s="51">
        <f>Calculations!IV429</f>
        <v>0</v>
      </c>
      <c r="IW534" s="51">
        <f>Calculations!IW429</f>
        <v>0</v>
      </c>
      <c r="IX534" s="51">
        <f>Calculations!IX429</f>
        <v>0</v>
      </c>
      <c r="IY534" s="51">
        <f>Calculations!IY429</f>
        <v>0</v>
      </c>
      <c r="IZ534" s="51">
        <f>Calculations!IZ429</f>
        <v>0</v>
      </c>
      <c r="JA534" s="51">
        <f>Calculations!JA429</f>
        <v>0</v>
      </c>
      <c r="JB534" s="51">
        <f>Calculations!JB429</f>
        <v>0</v>
      </c>
      <c r="JC534" s="51">
        <f>Calculations!JC429</f>
        <v>0</v>
      </c>
      <c r="JD534" s="51">
        <f>Calculations!JD429</f>
        <v>0</v>
      </c>
      <c r="JE534" s="51">
        <f>Calculations!JE429</f>
        <v>0</v>
      </c>
      <c r="JF534" s="51">
        <f>Calculations!JF429</f>
        <v>0</v>
      </c>
      <c r="JG534" s="51">
        <f>Calculations!JG429</f>
        <v>0</v>
      </c>
      <c r="JH534" s="51">
        <f>Calculations!JH429</f>
        <v>0</v>
      </c>
      <c r="JI534" s="51">
        <f>Calculations!JI429</f>
        <v>0</v>
      </c>
      <c r="JJ534" s="51">
        <f>Calculations!JJ429</f>
        <v>0</v>
      </c>
      <c r="JK534" s="51">
        <f>Calculations!JK429</f>
        <v>0</v>
      </c>
      <c r="JL534" s="51">
        <f>Calculations!JL429</f>
        <v>0</v>
      </c>
      <c r="JM534" s="51">
        <f>Calculations!JM429</f>
        <v>0</v>
      </c>
      <c r="JN534" s="51">
        <f>Calculations!JN429</f>
        <v>0</v>
      </c>
      <c r="JO534" s="51">
        <f>Calculations!JO429</f>
        <v>0</v>
      </c>
      <c r="JP534" s="51">
        <f>Calculations!JP429</f>
        <v>0</v>
      </c>
      <c r="JQ534" s="51">
        <f>Calculations!JQ429</f>
        <v>0</v>
      </c>
      <c r="JR534" s="51">
        <f>Calculations!JR429</f>
        <v>0</v>
      </c>
      <c r="JS534" s="51">
        <f>Calculations!JS429</f>
        <v>0</v>
      </c>
      <c r="JT534" s="51">
        <f>Calculations!JT429</f>
        <v>0</v>
      </c>
      <c r="JU534" s="51">
        <f>Calculations!JU429</f>
        <v>0</v>
      </c>
      <c r="JV534" s="51">
        <f>Calculations!JV429</f>
        <v>0</v>
      </c>
      <c r="JW534" s="51">
        <f>Calculations!JW429</f>
        <v>0</v>
      </c>
      <c r="JX534" s="51">
        <f>Calculations!JX429</f>
        <v>0</v>
      </c>
      <c r="JY534" s="51">
        <f>Calculations!JY429</f>
        <v>0</v>
      </c>
      <c r="JZ534" s="51">
        <f>Calculations!JZ429</f>
        <v>0</v>
      </c>
      <c r="KA534" s="51">
        <f>Calculations!KA429</f>
        <v>0</v>
      </c>
      <c r="KB534" s="51">
        <f>Calculations!KB429</f>
        <v>0</v>
      </c>
      <c r="KC534" s="51">
        <f>Calculations!KC429</f>
        <v>0</v>
      </c>
      <c r="KD534" s="51">
        <f>Calculations!KD429</f>
        <v>0</v>
      </c>
      <c r="KE534" s="51">
        <f>Calculations!KE429</f>
        <v>0</v>
      </c>
      <c r="KF534" s="51">
        <f>Calculations!KF429</f>
        <v>0</v>
      </c>
      <c r="KG534" s="51">
        <f>Calculations!KG429</f>
        <v>0</v>
      </c>
      <c r="KH534" s="51">
        <f>Calculations!KH429</f>
        <v>0</v>
      </c>
      <c r="KI534" s="51">
        <f>Calculations!KI429</f>
        <v>0</v>
      </c>
      <c r="KJ534" s="51">
        <f>Calculations!KJ429</f>
        <v>0</v>
      </c>
      <c r="KK534" s="51">
        <f>Calculations!KK429</f>
        <v>0</v>
      </c>
      <c r="KL534" s="51">
        <f>Calculations!KL429</f>
        <v>0</v>
      </c>
      <c r="KM534" s="51">
        <f>Calculations!KM429</f>
        <v>0</v>
      </c>
      <c r="KN534" s="51">
        <f>Calculations!KN429</f>
        <v>0</v>
      </c>
      <c r="KO534" s="51">
        <f>Calculations!KO429</f>
        <v>0</v>
      </c>
      <c r="KP534" s="51">
        <f>Calculations!KP429</f>
        <v>0</v>
      </c>
      <c r="KQ534" s="51">
        <f>Calculations!KQ429</f>
        <v>0</v>
      </c>
      <c r="KR534" s="51">
        <f>Calculations!KR429</f>
        <v>0</v>
      </c>
      <c r="KS534" s="51">
        <f>Calculations!KS429</f>
        <v>0</v>
      </c>
      <c r="KT534" s="51">
        <f>Calculations!KT429</f>
        <v>0</v>
      </c>
      <c r="KU534" s="51">
        <f>Calculations!KU429</f>
        <v>0</v>
      </c>
      <c r="KV534" s="51">
        <f>Calculations!KV429</f>
        <v>0</v>
      </c>
      <c r="KW534" s="51">
        <f>Calculations!KW429</f>
        <v>0</v>
      </c>
      <c r="KX534" s="51">
        <f>Calculations!KX429</f>
        <v>0</v>
      </c>
      <c r="KY534" s="51">
        <f>Calculations!KY429</f>
        <v>0</v>
      </c>
      <c r="KZ534" s="51">
        <f>Calculations!KZ429</f>
        <v>0</v>
      </c>
      <c r="LA534" s="51">
        <f>Calculations!LA429</f>
        <v>0</v>
      </c>
      <c r="LB534" s="51">
        <f>Calculations!LB429</f>
        <v>0</v>
      </c>
      <c r="LC534" s="51">
        <f>Calculations!LC429</f>
        <v>0</v>
      </c>
      <c r="LD534" s="51">
        <f>Calculations!LD429</f>
        <v>0</v>
      </c>
      <c r="LE534" s="51">
        <f>Calculations!LE429</f>
        <v>0</v>
      </c>
      <c r="LF534" s="51">
        <f>Calculations!LF429</f>
        <v>0</v>
      </c>
      <c r="LG534" s="51">
        <f>Calculations!LG429</f>
        <v>0</v>
      </c>
      <c r="LH534" s="51">
        <f>Calculations!LH429</f>
        <v>0</v>
      </c>
      <c r="LI534" s="51">
        <f>Calculations!LI429</f>
        <v>0</v>
      </c>
      <c r="LJ534" s="51">
        <f>Calculations!LJ429</f>
        <v>0</v>
      </c>
      <c r="LK534" s="51">
        <f>Calculations!LK429</f>
        <v>0</v>
      </c>
      <c r="LL534" s="51">
        <f>Calculations!LL429</f>
        <v>0</v>
      </c>
      <c r="LM534" s="51">
        <f>Calculations!LM429</f>
        <v>0</v>
      </c>
      <c r="LN534" s="51">
        <f>Calculations!LN429</f>
        <v>0</v>
      </c>
      <c r="LO534" s="51">
        <f>Calculations!LO429</f>
        <v>0</v>
      </c>
      <c r="LP534" s="51">
        <f>Calculations!LP429</f>
        <v>0</v>
      </c>
      <c r="LQ534" s="51">
        <f>Calculations!LQ429</f>
        <v>0</v>
      </c>
      <c r="LR534" s="51">
        <f>Calculations!LR429</f>
        <v>0</v>
      </c>
      <c r="LS534" s="51">
        <f>Calculations!LS429</f>
        <v>0</v>
      </c>
      <c r="LT534" s="51">
        <f>Calculations!LT429</f>
        <v>0</v>
      </c>
      <c r="LU534" s="51"/>
      <c r="LV534" s="51"/>
      <c r="LW534" s="51"/>
      <c r="LX534" s="51"/>
      <c r="LY534" s="51"/>
      <c r="LZ534" s="51"/>
      <c r="MA534" s="51"/>
      <c r="MB534" s="51"/>
      <c r="MC534" s="51"/>
      <c r="MD534" s="51"/>
      <c r="ME534" s="51"/>
      <c r="MF534" s="51"/>
      <c r="MG534" s="51"/>
      <c r="MH534" s="51"/>
      <c r="MI534" s="51"/>
      <c r="MJ534" s="51"/>
      <c r="MK534" s="51"/>
      <c r="ML534" s="51"/>
      <c r="MM534" s="51"/>
      <c r="MN534" s="51"/>
      <c r="MO534" s="51"/>
      <c r="MP534" s="51"/>
      <c r="MQ534" s="51"/>
      <c r="MR534" s="51"/>
      <c r="MS534" s="51"/>
      <c r="MT534" s="51"/>
      <c r="MU534" s="51"/>
      <c r="MV534" s="51"/>
      <c r="MW534" s="51"/>
      <c r="MX534" s="51"/>
      <c r="MY534" s="51"/>
      <c r="MZ534" s="51"/>
      <c r="NA534" s="51"/>
      <c r="NB534" s="51"/>
      <c r="NC534" s="51"/>
      <c r="ND534" s="51"/>
      <c r="NE534" s="51"/>
      <c r="NF534" s="51"/>
      <c r="NG534" s="51"/>
      <c r="NH534" s="51"/>
      <c r="NI534" s="51"/>
      <c r="NJ534" s="51"/>
      <c r="NK534" s="51"/>
      <c r="NL534" s="51"/>
      <c r="NM534" s="51"/>
      <c r="NN534" s="51"/>
      <c r="NO534" s="51"/>
      <c r="NP534" s="51"/>
      <c r="NQ534" s="51"/>
      <c r="NR534" s="51"/>
      <c r="NS534" s="51"/>
      <c r="NT534" s="51"/>
      <c r="NU534" s="51"/>
      <c r="NV534" s="51"/>
      <c r="NW534" s="51"/>
      <c r="NX534" s="51"/>
      <c r="NY534" s="51"/>
      <c r="NZ534" s="51"/>
      <c r="OA534" s="51"/>
      <c r="OB534" s="51"/>
      <c r="OC534" s="51"/>
      <c r="OD534" s="51"/>
      <c r="OE534" s="51"/>
      <c r="OF534" s="51"/>
      <c r="OG534" s="51"/>
      <c r="OH534" s="51"/>
      <c r="OI534" s="51"/>
      <c r="OJ534" s="51"/>
      <c r="OK534" s="51"/>
      <c r="OL534" s="51"/>
      <c r="OM534" s="51"/>
      <c r="ON534" s="51"/>
      <c r="OO534" s="51"/>
      <c r="OP534" s="51"/>
      <c r="OQ534" s="51"/>
      <c r="OR534" s="51"/>
      <c r="OS534" s="51"/>
      <c r="OT534" s="51"/>
      <c r="OU534" s="51"/>
      <c r="OV534" s="51"/>
      <c r="OW534" s="51"/>
      <c r="OX534" s="51"/>
      <c r="OY534" s="51"/>
      <c r="OZ534" s="51"/>
      <c r="PA534" s="51"/>
      <c r="PB534" s="51"/>
      <c r="PC534" s="51"/>
      <c r="PD534" s="51"/>
      <c r="PE534" s="51"/>
      <c r="PF534" s="51"/>
      <c r="PG534" s="51"/>
      <c r="PH534" s="51"/>
      <c r="PI534" s="51"/>
      <c r="PJ534" s="51"/>
      <c r="PK534" s="51"/>
      <c r="PL534" s="51"/>
      <c r="PM534" s="51"/>
      <c r="PN534" s="51"/>
      <c r="PO534" s="51"/>
      <c r="PP534" s="51"/>
      <c r="PQ534" s="51"/>
      <c r="PR534" s="51"/>
      <c r="PS534" s="51"/>
      <c r="PT534" s="51"/>
      <c r="PU534" s="51"/>
      <c r="PV534" s="51"/>
      <c r="PW534" s="51"/>
      <c r="PX534" s="51"/>
      <c r="PY534" s="51"/>
      <c r="PZ534" s="51"/>
      <c r="QA534" s="51"/>
      <c r="QB534" s="51"/>
      <c r="QC534" s="51"/>
      <c r="QD534" s="51"/>
      <c r="QE534" s="51"/>
      <c r="QF534" s="51"/>
      <c r="QG534" s="51"/>
      <c r="QH534" s="51"/>
      <c r="QI534" s="51"/>
      <c r="QJ534" s="51"/>
      <c r="QK534" s="51"/>
      <c r="QL534" s="51"/>
      <c r="QM534" s="51"/>
      <c r="QN534" s="51"/>
      <c r="QO534" s="51"/>
      <c r="QP534" s="51"/>
      <c r="QQ534" s="51"/>
      <c r="QR534" s="51"/>
      <c r="QS534" s="51"/>
      <c r="QT534" s="51"/>
      <c r="QU534" s="51"/>
    </row>
    <row r="535" spans="2:463" ht="15" customHeight="1">
      <c r="C535" s="3" t="s">
        <v>675</v>
      </c>
      <c r="E535" s="50" t="s">
        <v>95</v>
      </c>
      <c r="H535" s="66">
        <f ca="1">SUM(I535:QJ535)</f>
        <v>29199125.115897171</v>
      </c>
      <c r="I535" s="51">
        <f ca="1">Calculations!I424</f>
        <v>-100696.02419097599</v>
      </c>
      <c r="J535" s="51">
        <f ca="1">Calculations!J424</f>
        <v>0</v>
      </c>
      <c r="K535" s="51">
        <f ca="1">Calculations!K424</f>
        <v>0</v>
      </c>
      <c r="L535" s="51">
        <f ca="1">Calculations!L424</f>
        <v>0</v>
      </c>
      <c r="M535" s="51">
        <f ca="1">Calculations!M424</f>
        <v>100696.02419097599</v>
      </c>
      <c r="N535" s="51">
        <f ca="1">Calculations!N424</f>
        <v>-606950.4292720001</v>
      </c>
      <c r="O535" s="51">
        <f ca="1">Calculations!O424</f>
        <v>-67721.142450926942</v>
      </c>
      <c r="P535" s="51">
        <f ca="1">Calculations!P424</f>
        <v>579139.28682107315</v>
      </c>
      <c r="Q535" s="51">
        <f ca="1">Calculations!Q424</f>
        <v>-27811.142450926942</v>
      </c>
      <c r="R535" s="51">
        <f ca="1">Calculations!R424</f>
        <v>-67721.142450926942</v>
      </c>
      <c r="S535" s="51">
        <f ca="1">Calculations!S424</f>
        <v>95532.284901853884</v>
      </c>
      <c r="T535" s="51">
        <f ca="1">Calculations!T424</f>
        <v>-27811.142450926942</v>
      </c>
      <c r="U535" s="51">
        <f ca="1">Calculations!U424</f>
        <v>-289374.16738959367</v>
      </c>
      <c r="V535" s="51">
        <f ca="1">Calculations!V424</f>
        <v>82275.618235187198</v>
      </c>
      <c r="W535" s="51">
        <f ca="1">Calculations!W424</f>
        <v>-14507.809117593628</v>
      </c>
      <c r="X535" s="51">
        <f ca="1">Calculations!X424</f>
        <v>-180752.12911759363</v>
      </c>
      <c r="Y535" s="51">
        <f ca="1">Calculations!Y424</f>
        <v>330441.97650718736</v>
      </c>
      <c r="Z535" s="51">
        <f ca="1">Calculations!Z424</f>
        <v>-14507.809117593599</v>
      </c>
      <c r="AA535" s="51">
        <f ca="1">Calculations!AA424</f>
        <v>-224825.82397789441</v>
      </c>
      <c r="AB535" s="51">
        <f ca="1">Calculations!AB424</f>
        <v>197073.4143748864</v>
      </c>
      <c r="AC535" s="51">
        <f ca="1">Calculations!AC424</f>
        <v>-108808.56838195203</v>
      </c>
      <c r="AD535" s="51">
        <f ca="1">Calculations!AD424</f>
        <v>0</v>
      </c>
      <c r="AE535" s="51">
        <f ca="1">Calculations!AE424</f>
        <v>346328.72533774085</v>
      </c>
      <c r="AF535" s="51">
        <f ca="1">Calculations!AF424</f>
        <v>0</v>
      </c>
      <c r="AG535" s="51">
        <f ca="1">Calculations!AG424</f>
        <v>-43811.792093640048</v>
      </c>
      <c r="AH535" s="51">
        <f ca="1">Calculations!AH424</f>
        <v>-43404.088497315533</v>
      </c>
      <c r="AI535" s="51">
        <f ca="1">Calculations!AI424</f>
        <v>66000.89955018129</v>
      </c>
      <c r="AJ535" s="51">
        <f ca="1">Calculations!AJ424</f>
        <v>64492.650175289455</v>
      </c>
      <c r="AK535" s="51">
        <f ca="1">Calculations!AK424</f>
        <v>114801.44268237919</v>
      </c>
      <c r="AL535" s="51">
        <f ca="1">Calculations!AL424</f>
        <v>117784.29790014785</v>
      </c>
      <c r="AM535" s="51">
        <f ca="1">Calculations!AM424</f>
        <v>142762.85617829589</v>
      </c>
      <c r="AN535" s="51">
        <f ca="1">Calculations!AN424</f>
        <v>158273.00882189631</v>
      </c>
      <c r="AO535" s="51">
        <f ca="1">Calculations!AO424</f>
        <v>188388.73586939997</v>
      </c>
      <c r="AP535" s="51">
        <f ca="1">Calculations!AP424</f>
        <v>175701.09121004946</v>
      </c>
      <c r="AQ535" s="51">
        <f ca="1">Calculations!AQ424</f>
        <v>156516.63142715849</v>
      </c>
      <c r="AR535" s="51">
        <f ca="1">Calculations!AR424</f>
        <v>115793.44112907018</v>
      </c>
      <c r="AS535" s="51">
        <f ca="1">Calculations!AS424</f>
        <v>81243.166788263246</v>
      </c>
      <c r="AT535" s="51">
        <f ca="1">Calculations!AT424</f>
        <v>31020.41369763852</v>
      </c>
      <c r="AU535" s="51">
        <f ca="1">Calculations!AU424</f>
        <v>64145.349434426047</v>
      </c>
      <c r="AV535" s="51">
        <f ca="1">Calculations!AV424</f>
        <v>65794.452163596317</v>
      </c>
      <c r="AW535" s="51">
        <f ca="1">Calculations!AW424</f>
        <v>116873.16505763363</v>
      </c>
      <c r="AX535" s="51">
        <f ca="1">Calculations!AX424</f>
        <v>120063.00676977434</v>
      </c>
      <c r="AY535" s="51">
        <f ca="1">Calculations!AY424</f>
        <v>141789.33907606351</v>
      </c>
      <c r="AZ535" s="51">
        <f ca="1">Calculations!AZ424</f>
        <v>157482.94874350922</v>
      </c>
      <c r="BA535" s="51">
        <f ca="1">Calculations!BA424</f>
        <v>187912.71177179174</v>
      </c>
      <c r="BB535" s="51">
        <f ca="1">Calculations!BB424</f>
        <v>175090.64617865125</v>
      </c>
      <c r="BC535" s="51">
        <f ca="1">Calculations!BC424</f>
        <v>153603.87972625194</v>
      </c>
      <c r="BD535" s="51">
        <f ca="1">Calculations!BD424</f>
        <v>112987.64062291665</v>
      </c>
      <c r="BE535" s="51">
        <f ca="1">Calculations!BE424</f>
        <v>80361.098725894277</v>
      </c>
      <c r="BF535" s="51">
        <f ca="1">Calculations!BF424</f>
        <v>30169.399158109216</v>
      </c>
      <c r="BG535" s="51">
        <f ca="1">Calculations!BG424</f>
        <v>63182.423378080683</v>
      </c>
      <c r="BH535" s="51">
        <f ca="1">Calculations!BH424</f>
        <v>64776.887804671627</v>
      </c>
      <c r="BI535" s="51">
        <f ca="1">Calculations!BI424</f>
        <v>115607.84131305906</v>
      </c>
      <c r="BJ535" s="51">
        <f ca="1">Calculations!BJ424</f>
        <v>120744.24514624313</v>
      </c>
      <c r="BK535" s="51">
        <f ca="1">Calculations!BK424</f>
        <v>142711.35770553711</v>
      </c>
      <c r="BL535" s="51">
        <f ca="1">Calculations!BL424</f>
        <v>158542.47801326495</v>
      </c>
      <c r="BM535" s="51">
        <f ca="1">Calculations!BM424</f>
        <v>186922.85126932722</v>
      </c>
      <c r="BN535" s="51">
        <f ca="1">Calculations!BN424</f>
        <v>176335.93456271276</v>
      </c>
      <c r="BO535" s="51">
        <f ca="1">Calculations!BO424</f>
        <v>152126.92499473278</v>
      </c>
      <c r="BP535" s="51">
        <f ca="1">Calculations!BP424</f>
        <v>111809.3953707277</v>
      </c>
      <c r="BQ535" s="51">
        <f ca="1">Calculations!BQ424</f>
        <v>79118.213348286838</v>
      </c>
      <c r="BR535" s="51">
        <f ca="1">Calculations!BR424</f>
        <v>29210.11140080529</v>
      </c>
      <c r="BS535" s="51">
        <f ca="1">Calculations!BS424</f>
        <v>62229.073743744106</v>
      </c>
      <c r="BT535" s="51">
        <f ca="1">Calculations!BT424</f>
        <v>63766.685072696389</v>
      </c>
      <c r="BU535" s="51">
        <f ca="1">Calculations!BU424</f>
        <v>114238.9800794638</v>
      </c>
      <c r="BV535" s="51">
        <f ca="1">Calculations!BV424</f>
        <v>121437.99902083419</v>
      </c>
      <c r="BW535" s="51">
        <f ca="1">Calculations!BW424</f>
        <v>143538.56230423209</v>
      </c>
      <c r="BX535" s="51">
        <f ca="1">Calculations!BX424</f>
        <v>159494.25802923448</v>
      </c>
      <c r="BY535" s="51">
        <f ca="1">Calculations!BY424</f>
        <v>185053.52860830081</v>
      </c>
      <c r="BZ535" s="51">
        <f ca="1">Calculations!BZ424</f>
        <v>177425.69406810118</v>
      </c>
      <c r="CA535" s="51">
        <f ca="1">Calculations!CA424</f>
        <v>150545.53348591147</v>
      </c>
      <c r="CB535" s="51">
        <f ca="1">Calculations!CB424</f>
        <v>110518.25620559548</v>
      </c>
      <c r="CC535" s="51">
        <f ca="1">Calculations!CC424</f>
        <v>77536.038512010011</v>
      </c>
      <c r="CD535" s="51">
        <f ca="1">Calculations!CD424</f>
        <v>27911.338092960897</v>
      </c>
      <c r="CE535" s="51">
        <f ca="1">Calculations!CE424</f>
        <v>61157.801233998151</v>
      </c>
      <c r="CF535" s="51">
        <f ca="1">Calculations!CF424</f>
        <v>62593.294842815165</v>
      </c>
      <c r="CG535" s="51">
        <f ca="1">Calculations!CG424</f>
        <v>112757.40286138226</v>
      </c>
      <c r="CH535" s="51">
        <f ca="1">Calculations!CH424</f>
        <v>122019.25360274484</v>
      </c>
      <c r="CI535" s="51">
        <f ca="1">Calculations!CI424</f>
        <v>144505.48255172657</v>
      </c>
      <c r="CJ535" s="51">
        <f ca="1">Calculations!CJ424</f>
        <v>160646.06413322419</v>
      </c>
      <c r="CK535" s="51">
        <f ca="1">Calculations!CK424</f>
        <v>183328.54285835067</v>
      </c>
      <c r="CL535" s="51">
        <f ca="1">Calculations!CL424</f>
        <v>175722.3510842353</v>
      </c>
      <c r="CM535" s="51">
        <f ca="1">Calculations!CM424</f>
        <v>149105.01296729571</v>
      </c>
      <c r="CN535" s="51">
        <f ca="1">Calculations!CN424</f>
        <v>109364.02321954248</v>
      </c>
      <c r="CO535" s="51">
        <f ca="1">Calculations!CO424</f>
        <v>76087.504714107781</v>
      </c>
      <c r="CP535" s="51">
        <f ca="1">Calculations!CP424</f>
        <v>27177.839599435811</v>
      </c>
      <c r="CQ535" s="51">
        <f ca="1">Calculations!CQ424</f>
        <v>60218.426018397957</v>
      </c>
      <c r="CR535" s="51">
        <f ca="1">Calculations!CR424</f>
        <v>61642.626613869768</v>
      </c>
      <c r="CS535" s="51">
        <f ca="1">Calculations!CS424</f>
        <v>111417.13141176873</v>
      </c>
      <c r="CT535" s="51">
        <f ca="1">Calculations!CT424</f>
        <v>122737.99326694349</v>
      </c>
      <c r="CU535" s="51">
        <f ca="1">Calculations!CU424</f>
        <v>145274.99331830954</v>
      </c>
      <c r="CV535" s="51">
        <f ca="1">Calculations!CV424</f>
        <v>161814.19083869286</v>
      </c>
      <c r="CW535" s="51">
        <f ca="1">Calculations!CW424</f>
        <v>181622.63601360185</v>
      </c>
      <c r="CX535" s="51">
        <f ca="1">Calculations!CX424</f>
        <v>174046.3506681124</v>
      </c>
      <c r="CY535" s="51">
        <f ca="1">Calculations!CY424</f>
        <v>147680.1339361096</v>
      </c>
      <c r="CZ535" s="51">
        <f ca="1">Calculations!CZ424</f>
        <v>107771.47444021759</v>
      </c>
      <c r="DA535" s="51">
        <f ca="1">Calculations!DA424</f>
        <v>74647.380357463626</v>
      </c>
      <c r="DB535" s="51">
        <f ca="1">Calculations!DB424</f>
        <v>26229.493536760136</v>
      </c>
      <c r="DC535" s="51">
        <f ca="1">Calculations!DC424</f>
        <v>59285.766831389592</v>
      </c>
      <c r="DD535" s="51">
        <f ca="1">Calculations!DD424</f>
        <v>60653.398491278989</v>
      </c>
      <c r="DE535" s="51">
        <f ca="1">Calculations!DE424</f>
        <v>110134.70855575713</v>
      </c>
      <c r="DF535" s="51">
        <f ca="1">Calculations!DF424</f>
        <v>123520.91752216985</v>
      </c>
      <c r="DG535" s="51">
        <f ca="1">Calculations!DG424</f>
        <v>143758.86926530156</v>
      </c>
      <c r="DH535" s="51">
        <f ca="1">Calculations!DH424</f>
        <v>160412.86508489697</v>
      </c>
      <c r="DI535" s="51">
        <f ca="1">Calculations!DI424</f>
        <v>179935.54984987326</v>
      </c>
      <c r="DJ535" s="51">
        <f ca="1">Calculations!DJ424</f>
        <v>172391.84138076814</v>
      </c>
      <c r="DK535" s="51">
        <f ca="1">Calculations!DK424</f>
        <v>146270.66632756489</v>
      </c>
      <c r="DL535" s="51">
        <f ca="1">Calculations!DL424</f>
        <v>106020.17489548215</v>
      </c>
      <c r="DM535" s="51">
        <f ca="1">Calculations!DM424</f>
        <v>73215.432521014853</v>
      </c>
      <c r="DN535" s="51">
        <f ca="1">Calculations!DN424</f>
        <v>25284.429703175963</v>
      </c>
      <c r="DO535" s="51">
        <f ca="1">Calculations!DO424</f>
        <v>58359.640901059727</v>
      </c>
      <c r="DP535" s="51">
        <f ca="1">Calculations!DP424</f>
        <v>59670.787061970448</v>
      </c>
      <c r="DQ535" s="51">
        <f ca="1">Calculations!DQ424</f>
        <v>108863.89943956328</v>
      </c>
      <c r="DR535" s="51">
        <f ca="1">Calculations!DR424</f>
        <v>124320.47729881672</v>
      </c>
      <c r="DS535" s="51">
        <f ca="1">Calculations!DS424</f>
        <v>142257.71858153367</v>
      </c>
      <c r="DT535" s="51">
        <f ca="1">Calculations!DT424</f>
        <v>158818.6950394731</v>
      </c>
      <c r="DU535" s="51">
        <f ca="1">Calculations!DU424</f>
        <v>178267.02584569994</v>
      </c>
      <c r="DV535" s="51">
        <f ca="1">Calculations!DV424</f>
        <v>170755.16143168844</v>
      </c>
      <c r="DW535" s="51">
        <f ca="1">Calculations!DW424</f>
        <v>144876.37943870606</v>
      </c>
      <c r="DX535" s="51">
        <f ca="1">Calculations!DX424</f>
        <v>104280.18763569133</v>
      </c>
      <c r="DY535" s="51">
        <f ca="1">Calculations!DY424</f>
        <v>71791.426882300788</v>
      </c>
      <c r="DZ535" s="51">
        <f ca="1">Calculations!DZ424</f>
        <v>24124.221828089729</v>
      </c>
      <c r="EA535" s="51">
        <f ca="1">Calculations!EA424</f>
        <v>57439.863876406685</v>
      </c>
      <c r="EB535" s="51">
        <f ca="1">Calculations!EB424</f>
        <v>58645.596222154636</v>
      </c>
      <c r="EC535" s="51">
        <f ca="1">Calculations!EC424</f>
        <v>107604.48512789248</v>
      </c>
      <c r="ED535" s="51">
        <f ca="1">Calculations!ED424</f>
        <v>125132.47037158345</v>
      </c>
      <c r="EE535" s="51">
        <f ca="1">Calculations!EE424</f>
        <v>140771.29922196394</v>
      </c>
      <c r="EF535" s="51">
        <f ca="1">Calculations!EF424</f>
        <v>157240.89609870064</v>
      </c>
      <c r="EG535" s="51">
        <f ca="1">Calculations!EG424</f>
        <v>176616.8051019987</v>
      </c>
      <c r="EH535" s="51">
        <f ca="1">Calculations!EH424</f>
        <v>169136.05513109372</v>
      </c>
      <c r="EI535" s="51">
        <f ca="1">Calculations!EI424</f>
        <v>143497.04185086393</v>
      </c>
      <c r="EJ535" s="51">
        <f ca="1">Calculations!EJ424</f>
        <v>102551.24703840917</v>
      </c>
      <c r="EK535" s="51">
        <f ca="1">Calculations!EK424</f>
        <v>70375.127638515813</v>
      </c>
      <c r="EL535" s="51">
        <f ca="1">Calculations!EL424</f>
        <v>23403.404385553735</v>
      </c>
      <c r="EM535" s="51">
        <f ca="1">Calculations!EM424</f>
        <v>56526.249753092823</v>
      </c>
      <c r="EN535" s="51">
        <f ca="1">Calculations!EN424</f>
        <v>57724.652725008273</v>
      </c>
      <c r="EO535" s="51">
        <f ca="1">Calculations!EO424</f>
        <v>106356.24553625932</v>
      </c>
      <c r="EP535" s="51">
        <f ca="1">Calculations!EP424</f>
        <v>125956.88279405158</v>
      </c>
      <c r="EQ535" s="51">
        <f ca="1">Calculations!EQ424</f>
        <v>139299.36832573015</v>
      </c>
      <c r="ER535" s="51">
        <f ca="1">Calculations!ER424</f>
        <v>155679.21621724544</v>
      </c>
      <c r="ES535" s="51">
        <f ca="1">Calculations!ES424</f>
        <v>174992.85711826786</v>
      </c>
      <c r="ET535" s="51">
        <f ca="1">Calculations!ET424</f>
        <v>167534.26625705315</v>
      </c>
      <c r="EU535" s="51">
        <f ca="1">Calculations!EU424</f>
        <v>141720.97845408123</v>
      </c>
      <c r="EV535" s="51">
        <f ca="1">Calculations!EV424</f>
        <v>100833.08629986744</v>
      </c>
      <c r="EW535" s="51">
        <f ca="1">Calculations!EW424</f>
        <v>68966.297426028599</v>
      </c>
      <c r="EX535" s="51">
        <f ca="1">Calculations!EX424</f>
        <v>22467.065743725274</v>
      </c>
      <c r="EY535" s="51">
        <f ca="1">Calculations!EY424</f>
        <v>55618.61079763696</v>
      </c>
      <c r="EZ535" s="51">
        <f ca="1">Calculations!EZ424</f>
        <v>56760.744848672155</v>
      </c>
      <c r="FA535" s="51">
        <f ca="1">Calculations!FA424</f>
        <v>105118.95935176118</v>
      </c>
      <c r="FB535" s="51">
        <f ca="1">Calculations!FB424</f>
        <v>126793.69950418151</v>
      </c>
      <c r="FC535" s="51">
        <f ca="1">Calculations!FC424</f>
        <v>137841.68213463918</v>
      </c>
      <c r="FD535" s="51">
        <f ca="1">Calculations!FD424</f>
        <v>154133.4026152509</v>
      </c>
      <c r="FE535" s="51">
        <f ca="1">Calculations!FE424</f>
        <v>173393.67877681204</v>
      </c>
      <c r="FF535" s="51">
        <f ca="1">Calculations!FF424</f>
        <v>165949.53797262668</v>
      </c>
      <c r="FG535" s="51">
        <f ca="1">Calculations!FG424</f>
        <v>139610.11699668845</v>
      </c>
      <c r="FH535" s="51">
        <f ca="1">Calculations!FH424</f>
        <v>99125.437351089873</v>
      </c>
      <c r="FI535" s="51">
        <f ca="1">Calculations!FI424</f>
        <v>67564.697238322027</v>
      </c>
      <c r="FJ535" s="51">
        <f ca="1">Calculations!FJ424</f>
        <v>21533.254862474976</v>
      </c>
      <c r="FK535" s="51">
        <f ca="1">Calculations!FK424</f>
        <v>54716.757470004348</v>
      </c>
      <c r="FL535" s="51">
        <f ca="1">Calculations!FL424</f>
        <v>55824.344643449898</v>
      </c>
      <c r="FM535" s="51">
        <f ca="1">Calculations!FM424</f>
        <v>103892.40395229774</v>
      </c>
      <c r="FN535" s="51">
        <f ca="1">Calculations!FN424</f>
        <v>126559.85078740999</v>
      </c>
      <c r="FO535" s="51">
        <f ca="1">Calculations!FO424</f>
        <v>136397.99591013428</v>
      </c>
      <c r="FP535" s="51">
        <f ca="1">Calculations!FP424</f>
        <v>152603.20169439865</v>
      </c>
      <c r="FQ535" s="51">
        <f ca="1">Calculations!FQ424</f>
        <v>171812.02378604744</v>
      </c>
      <c r="FR535" s="51">
        <f ca="1">Calculations!FR424</f>
        <v>164381.61274151679</v>
      </c>
      <c r="FS535" s="51">
        <f ca="1">Calculations!FS424</f>
        <v>137513.51160519538</v>
      </c>
      <c r="FT535" s="51">
        <f ca="1">Calculations!FT424</f>
        <v>97428.030772460494</v>
      </c>
      <c r="FU535" s="51">
        <f ca="1">Calculations!FU424</f>
        <v>66170.086342311421</v>
      </c>
      <c r="FV535" s="51">
        <f ca="1">Calculations!FV424</f>
        <v>20383.607115540792</v>
      </c>
      <c r="FW535" s="51">
        <f ca="1">Calculations!FW424</f>
        <v>53820.498344550164</v>
      </c>
      <c r="FX535" s="51">
        <f ca="1">Calculations!FX424</f>
        <v>54865.041890704248</v>
      </c>
      <c r="FY535" s="51">
        <f ca="1">Calculations!FY424</f>
        <v>102676.35532419539</v>
      </c>
      <c r="FZ535" s="51">
        <f ca="1">Calculations!FZ424</f>
        <v>125140.75753187438</v>
      </c>
      <c r="GA535" s="51">
        <f ca="1">Calculations!GA424</f>
        <v>134968.0638486995</v>
      </c>
      <c r="GB535" s="51">
        <f ca="1">Calculations!GB424</f>
        <v>151088.35895242263</v>
      </c>
      <c r="GC535" s="51">
        <f ca="1">Calculations!GC424</f>
        <v>170247.63241895498</v>
      </c>
      <c r="GD535" s="51">
        <f ca="1">Calculations!GD424</f>
        <v>162830.23224218309</v>
      </c>
      <c r="GE535" s="51">
        <f ca="1">Calculations!GE424</f>
        <v>135430.85146880691</v>
      </c>
      <c r="GF535" s="51">
        <f ca="1">Calculations!GF424</f>
        <v>95740.595706690583</v>
      </c>
      <c r="GG535" s="51">
        <f ca="1">Calculations!GG424</f>
        <v>64782.222192996036</v>
      </c>
      <c r="GH535" s="51">
        <f ca="1">Calculations!GH424</f>
        <v>19672.438444620617</v>
      </c>
      <c r="GI535" s="51">
        <f ca="1">Calculations!GI424</f>
        <v>52929.640029272676</v>
      </c>
      <c r="GJ535" s="51">
        <f ca="1">Calculations!GJ424</f>
        <v>54016.19575986921</v>
      </c>
      <c r="GK535" s="51">
        <f ca="1">Calculations!GK424</f>
        <v>101470.58797818943</v>
      </c>
      <c r="GL535" s="51">
        <f ca="1">Calculations!GL424</f>
        <v>123734.15735985443</v>
      </c>
      <c r="GM535" s="51">
        <f ca="1">Calculations!GM424</f>
        <v>133558.96363320184</v>
      </c>
      <c r="GN535" s="51">
        <f ca="1">Calculations!GN424</f>
        <v>149588.61889603091</v>
      </c>
      <c r="GO535" s="51">
        <f ca="1">Calculations!GO424</f>
        <v>168334.0122701829</v>
      </c>
      <c r="GP535" s="51">
        <f ca="1">Calculations!GP424</f>
        <v>161295.1372803777</v>
      </c>
      <c r="GQ535" s="51">
        <f ca="1">Calculations!GQ424</f>
        <v>133361.82464808688</v>
      </c>
      <c r="GR535" s="51">
        <f ca="1">Calculations!GR424</f>
        <v>94062.859770141615</v>
      </c>
      <c r="GS535" s="51">
        <f ca="1">Calculations!GS424</f>
        <v>63400.860346397152</v>
      </c>
      <c r="GT535" s="51">
        <f ca="1">Calculations!GT424</f>
        <v>18745.038162416306</v>
      </c>
      <c r="GU535" s="51">
        <f ca="1">Calculations!GU424</f>
        <v>52043.987083330168</v>
      </c>
      <c r="GV535" s="51">
        <f ca="1">Calculations!GV424</f>
        <v>53120.096481155677</v>
      </c>
      <c r="GW535" s="51">
        <f ca="1">Calculations!GW424</f>
        <v>100274.87486371992</v>
      </c>
      <c r="GX535" s="51">
        <f ca="1">Calculations!GX424</f>
        <v>122339.80311022456</v>
      </c>
      <c r="GY535" s="51">
        <f ca="1">Calculations!GY424</f>
        <v>132173.29443206909</v>
      </c>
      <c r="GZ535" s="51">
        <f ca="1">Calculations!GZ424</f>
        <v>148103.72495218806</v>
      </c>
      <c r="HA535" s="51">
        <f ca="1">Calculations!HA424</f>
        <v>165928.53381492355</v>
      </c>
      <c r="HB535" s="51">
        <f ca="1">Calculations!HB424</f>
        <v>159776.06770005313</v>
      </c>
      <c r="HC535" s="51">
        <f ca="1">Calculations!HC424</f>
        <v>131306.11798062912</v>
      </c>
      <c r="HD535" s="51">
        <f ca="1">Calculations!HD424</f>
        <v>92394.548962454763</v>
      </c>
      <c r="HE535" s="51">
        <f ca="1">Calculations!HE424</f>
        <v>62025.754370737755</v>
      </c>
      <c r="HF535" s="51">
        <f ca="1">Calculations!HF424</f>
        <v>17819.375982939382</v>
      </c>
      <c r="HG535" s="51">
        <f ca="1">Calculations!HG424</f>
        <v>51163.341932775082</v>
      </c>
      <c r="HH535" s="51">
        <f ca="1">Calculations!HH424</f>
        <v>52229.049865615889</v>
      </c>
      <c r="HI535" s="51">
        <f ca="1">Calculations!HI424</f>
        <v>99088.987281492504</v>
      </c>
      <c r="HJ535" s="51">
        <f ca="1">Calculations!HJ424</f>
        <v>120957.44619237492</v>
      </c>
      <c r="HK535" s="51">
        <f ca="1">Calculations!HK424</f>
        <v>130800.63456083792</v>
      </c>
      <c r="HL535" s="51">
        <f ca="1">Calculations!HL424</f>
        <v>146638.67010402834</v>
      </c>
      <c r="HM535" s="51">
        <f ca="1">Calculations!HM424</f>
        <v>163539.54276264005</v>
      </c>
      <c r="HN535" s="51">
        <f ca="1">Calculations!HN424</f>
        <v>158010.22597675526</v>
      </c>
      <c r="HO535" s="51">
        <f ca="1">Calculations!HO424</f>
        <v>129263.41698502837</v>
      </c>
      <c r="HP535" s="51">
        <f ca="1">Calculations!HP424</f>
        <v>90735.387574441993</v>
      </c>
      <c r="HQ535" s="51">
        <f ca="1">Calculations!HQ424</f>
        <v>60656.655755813044</v>
      </c>
      <c r="HR535" s="51">
        <f ca="1">Calculations!HR424</f>
        <v>16677.144888215815</v>
      </c>
      <c r="HS535" s="51">
        <f ca="1">Calculations!HS424</f>
        <v>50287.504784456651</v>
      </c>
      <c r="HT535" s="51">
        <f ca="1">Calculations!HT424</f>
        <v>51286.989579618064</v>
      </c>
      <c r="HU535" s="51">
        <f ca="1">Calculations!HU424</f>
        <v>97912.694794257375</v>
      </c>
      <c r="HV535" s="51">
        <f ca="1">Calculations!HV424</f>
        <v>119586.83649499866</v>
      </c>
      <c r="HW535" s="51">
        <f ca="1">Calculations!HW424</f>
        <v>129440.73481899063</v>
      </c>
      <c r="HX535" s="51">
        <f ca="1">Calculations!HX424</f>
        <v>145199.33708134992</v>
      </c>
      <c r="HY535" s="51">
        <f ca="1">Calculations!HY424</f>
        <v>161166.68855697612</v>
      </c>
      <c r="HZ535" s="51">
        <f ca="1">Calculations!HZ424</f>
        <v>155690.2629935263</v>
      </c>
      <c r="IA535" s="51">
        <f ca="1">Calculations!IA424</f>
        <v>127233.40576310272</v>
      </c>
      <c r="IB535" s="51">
        <f ca="1">Calculations!IB424</f>
        <v>89085.098094188186</v>
      </c>
      <c r="IC535" s="51">
        <f ca="1">Calculations!IC424</f>
        <v>59293.313820504431</v>
      </c>
      <c r="ID535" s="51">
        <f ca="1">Calculations!ID424</f>
        <v>15972.449201488103</v>
      </c>
      <c r="IE535" s="51">
        <f ca="1">Calculations!IE424</f>
        <v>49416.273538044661</v>
      </c>
      <c r="IF535" s="51">
        <f ca="1">Calculations!IF424</f>
        <v>50461.30899746278</v>
      </c>
      <c r="IG535" s="51">
        <f ca="1">Calculations!IG424</f>
        <v>96745.765135755981</v>
      </c>
      <c r="IH535" s="51">
        <f ca="1">Calculations!IH424</f>
        <v>118228.97323807608</v>
      </c>
      <c r="II535" s="51">
        <f ca="1">Calculations!II424</f>
        <v>128093.34449306865</v>
      </c>
      <c r="IJ535" s="51">
        <f ca="1">Calculations!IJ424</f>
        <v>143711.52540252486</v>
      </c>
      <c r="IK535" s="51">
        <f ca="1">Calculations!IK424</f>
        <v>158809.6194702189</v>
      </c>
      <c r="IL535" s="51">
        <f ca="1">Calculations!IL424</f>
        <v>153385.55863443945</v>
      </c>
      <c r="IM535" s="51">
        <f ca="1">Calculations!IM424</f>
        <v>125215.76690031574</v>
      </c>
      <c r="IN535" s="51">
        <f ca="1">Calculations!IN424</f>
        <v>87443.401111315892</v>
      </c>
      <c r="IO535" s="51">
        <f ca="1">Calculations!IO424</f>
        <v>57942.297029759502</v>
      </c>
      <c r="IP535" s="51">
        <f ca="1">Calculations!IP424</f>
        <v>15050.769597813218</v>
      </c>
      <c r="IQ535" s="51">
        <f ca="1">Calculations!IQ424</f>
        <v>48208.841213116568</v>
      </c>
      <c r="IR535" s="51">
        <f ca="1">Calculations!IR424</f>
        <v>49584.206084639729</v>
      </c>
      <c r="IS535" s="51">
        <f ca="1">Calculations!IS424</f>
        <v>95564.559834227839</v>
      </c>
      <c r="IT535" s="51">
        <f ca="1">Calculations!IT424</f>
        <v>116896.70891753971</v>
      </c>
      <c r="IU535" s="51">
        <f ca="1">Calculations!IU424</f>
        <v>126758.21126188256</v>
      </c>
      <c r="IV535" s="51">
        <f ca="1">Calculations!IV424</f>
        <v>141519.6784323754</v>
      </c>
      <c r="IW535" s="51">
        <f ca="1">Calculations!IW424</f>
        <v>156467.98249843615</v>
      </c>
      <c r="IX535" s="51">
        <f ca="1">Calculations!IX424</f>
        <v>151095.76513644613</v>
      </c>
      <c r="IY535" s="51">
        <f ca="1">Calculations!IY424</f>
        <v>116585.93579200136</v>
      </c>
      <c r="IZ535" s="51">
        <f ca="1">Calculations!IZ424</f>
        <v>74483.101973796744</v>
      </c>
      <c r="JA535" s="51">
        <f ca="1">Calculations!JA424</f>
        <v>49674.730538899676</v>
      </c>
      <c r="JB535" s="51">
        <f ca="1">Calculations!JB424</f>
        <v>14130.627398126122</v>
      </c>
      <c r="JC535" s="51">
        <f ca="1">Calculations!JC424</f>
        <v>41719.916880377779</v>
      </c>
      <c r="JD535" s="51">
        <f ca="1">Calculations!JD424</f>
        <v>42585.846475945269</v>
      </c>
      <c r="JE535" s="51">
        <f ca="1">Calculations!JE424</f>
        <v>80340.538662486302</v>
      </c>
      <c r="JF535" s="51">
        <f ca="1">Calculations!JF424</f>
        <v>98442.23723315954</v>
      </c>
      <c r="JG535" s="51">
        <f ca="1">Calculations!JG424</f>
        <v>106015.69422526049</v>
      </c>
      <c r="JH535" s="51">
        <f ca="1">Calculations!JH424</f>
        <v>117991.45010324693</v>
      </c>
      <c r="JI535" s="51">
        <f ca="1">Calculations!JI424</f>
        <v>130508.79468360837</v>
      </c>
      <c r="JJ535" s="51">
        <f ca="1">Calculations!JJ424</f>
        <v>125920.59934557095</v>
      </c>
      <c r="JK535" s="51">
        <f ca="1">Calculations!JK424</f>
        <v>102937.96321806766</v>
      </c>
      <c r="JL535" s="51">
        <f ca="1">Calculations!JL424</f>
        <v>72129.431371136336</v>
      </c>
      <c r="JM535" s="51">
        <f ca="1">Calculations!JM424</f>
        <v>47550.127625804511</v>
      </c>
      <c r="JN535" s="51">
        <f ca="1">Calculations!JN424</f>
        <v>12335.797601371823</v>
      </c>
      <c r="JO535" s="51">
        <f ca="1">Calculations!JO424</f>
        <v>39454.541504924353</v>
      </c>
      <c r="JP535" s="51">
        <f ca="1">Calculations!JP424</f>
        <v>40454.915885140566</v>
      </c>
      <c r="JQ535" s="51">
        <f ca="1">Calculations!JQ424</f>
        <v>77865.857767097201</v>
      </c>
      <c r="JR535" s="51">
        <f ca="1">Calculations!JR424</f>
        <v>96294.296549959603</v>
      </c>
      <c r="JS535" s="51">
        <f ca="1">Calculations!JS424</f>
        <v>103261.95635149641</v>
      </c>
      <c r="JT535" s="51">
        <f ca="1">Calculations!JT424</f>
        <v>115108.67999548319</v>
      </c>
      <c r="JU535" s="51">
        <f ca="1">Calculations!JU424</f>
        <v>127491.62137405961</v>
      </c>
      <c r="JV535" s="51">
        <f ca="1">Calculations!JV424</f>
        <v>122933.72119519486</v>
      </c>
      <c r="JW535" s="51">
        <f ca="1">Calculations!JW424</f>
        <v>100171.83814750983</v>
      </c>
      <c r="JX535" s="51">
        <f ca="1">Calculations!JX424</f>
        <v>69655.529647185147</v>
      </c>
      <c r="JY535" s="51">
        <f ca="1">Calculations!JY424</f>
        <v>45301.480131382297</v>
      </c>
      <c r="JZ535" s="51">
        <f ca="1">Calculations!JZ424</f>
        <v>10646.903998183403</v>
      </c>
      <c r="KA535" s="51">
        <f ca="1">Calculations!KA424</f>
        <v>37261.913407060914</v>
      </c>
      <c r="KB535" s="51">
        <f ca="1">Calculations!KB424</f>
        <v>38266.197372210911</v>
      </c>
      <c r="KC535" s="51">
        <f ca="1">Calculations!KC424</f>
        <v>75265.004794360502</v>
      </c>
      <c r="KD535" s="51">
        <f ca="1">Calculations!KD424</f>
        <v>94020.570531840756</v>
      </c>
      <c r="KE535" s="51">
        <f ca="1">Calculations!KE424</f>
        <v>100381.93764729606</v>
      </c>
      <c r="KF535" s="51">
        <f ca="1">Calculations!KF424</f>
        <v>112099.44851276719</v>
      </c>
      <c r="KG535" s="51">
        <f ca="1">Calculations!KG424</f>
        <v>124347.84495954124</v>
      </c>
      <c r="KH535" s="51">
        <f ca="1">Calculations!KH424</f>
        <v>119818.44395777778</v>
      </c>
      <c r="KI535" s="51">
        <f ca="1">Calculations!KI424</f>
        <v>97273.607189599948</v>
      </c>
      <c r="KJ535" s="51">
        <f ca="1">Calculations!KJ424</f>
        <v>67045.088705948699</v>
      </c>
      <c r="KK535" s="51">
        <f ca="1">Calculations!KK424</f>
        <v>42912.340454559351</v>
      </c>
      <c r="KL535" s="51">
        <f ca="1">Calculations!KL424</f>
        <v>8595.0653208225413</v>
      </c>
      <c r="KM535" s="51">
        <f ca="1">Calculations!KM424</f>
        <v>34925.100888963992</v>
      </c>
      <c r="KN535" s="51">
        <f ca="1">Calculations!KN424</f>
        <v>35896.469991893515</v>
      </c>
      <c r="KO535" s="51">
        <f ca="1">Calculations!KO424</f>
        <v>72520.842424583185</v>
      </c>
      <c r="KP535" s="51">
        <f ca="1">Calculations!KP424</f>
        <v>91603.786628621107</v>
      </c>
      <c r="KQ535" s="51">
        <f ca="1">Calculations!KQ424</f>
        <v>97358.135786424653</v>
      </c>
      <c r="KR535" s="51">
        <f ca="1">Calculations!KR424</f>
        <v>108946.06933128492</v>
      </c>
      <c r="KS535" s="51">
        <f ca="1">Calculations!KS424</f>
        <v>121059.59287434074</v>
      </c>
      <c r="KT535" s="51">
        <f ca="1">Calculations!KT424</f>
        <v>116556.72341609289</v>
      </c>
      <c r="KU535" s="51">
        <f ca="1">Calculations!KU424</f>
        <v>94225.071601150921</v>
      </c>
      <c r="KV535" s="51">
        <f ca="1">Calculations!KV424</f>
        <v>64279.760596122956</v>
      </c>
      <c r="KW535" s="51">
        <f ca="1">Calculations!KW424</f>
        <v>45970.510526386483</v>
      </c>
      <c r="KX535" s="51">
        <f ca="1">Calculations!KX424</f>
        <v>10484.325468417999</v>
      </c>
      <c r="KY535" s="51">
        <f ca="1">Calculations!KY424</f>
        <v>39701.396936256766</v>
      </c>
      <c r="KZ535" s="51">
        <f ca="1">Calculations!KZ424</f>
        <v>39357.065556035639</v>
      </c>
      <c r="LA535" s="51">
        <f ca="1">Calculations!LA424</f>
        <v>75668.998365780921</v>
      </c>
      <c r="LB535" s="51">
        <f ca="1">Calculations!LB424</f>
        <v>95139.96516083325</v>
      </c>
      <c r="LC535" s="51">
        <f ca="1">Calculations!LC424</f>
        <v>100566.24671536294</v>
      </c>
      <c r="LD535" s="51">
        <f ca="1">Calculations!LD424</f>
        <v>112087.98651696929</v>
      </c>
      <c r="LE535" s="51">
        <f ca="1">Calculations!LE424</f>
        <v>124130.69438471981</v>
      </c>
      <c r="LF535" s="51">
        <f ca="1">Calculations!LF424</f>
        <v>119936.20655079251</v>
      </c>
      <c r="LG535" s="51">
        <f ca="1">Calculations!LG424</f>
        <v>97881.780535826852</v>
      </c>
      <c r="LH535" s="51">
        <f ca="1">Calculations!LH424</f>
        <v>68283.682460899814</v>
      </c>
      <c r="LI535" s="51">
        <f ca="1">Calculations!LI424</f>
        <v>44869.233978426717</v>
      </c>
      <c r="LJ535" s="51">
        <f ca="1">Calculations!LJ424</f>
        <v>9355.3968247235189</v>
      </c>
      <c r="LK535" s="51">
        <f ca="1">Calculations!LK424</f>
        <v>38830.03331866498</v>
      </c>
      <c r="LL535" s="51">
        <f ca="1">Calculations!LL424</f>
        <v>38274.580144627806</v>
      </c>
      <c r="LM535" s="51">
        <f ca="1">Calculations!LM424</f>
        <v>74270.702134329753</v>
      </c>
      <c r="LN535" s="51">
        <f ca="1">Calculations!LN424</f>
        <v>94085.984472461525</v>
      </c>
      <c r="LO535" s="51">
        <f ca="1">Calculations!LO424</f>
        <v>98920.115960445546</v>
      </c>
      <c r="LP535" s="51">
        <f ca="1">Calculations!LP424</f>
        <v>110328.17534549718</v>
      </c>
      <c r="LQ535" s="51">
        <f ca="1">Calculations!LQ424</f>
        <v>122252.14541685842</v>
      </c>
      <c r="LR535" s="51">
        <f ca="1">Calculations!LR424</f>
        <v>118097.26152588149</v>
      </c>
      <c r="LS535" s="51">
        <f ca="1">Calculations!LS424</f>
        <v>96265.531332716128</v>
      </c>
      <c r="LT535" s="51">
        <f ca="1">Calculations!LT424</f>
        <v>-1002926.9145183889</v>
      </c>
      <c r="LU535" s="51"/>
      <c r="LV535" s="51"/>
      <c r="LW535" s="51"/>
      <c r="LX535" s="51"/>
      <c r="LY535" s="51"/>
      <c r="LZ535" s="51"/>
      <c r="MA535" s="51"/>
      <c r="MB535" s="51"/>
      <c r="MC535" s="51"/>
      <c r="MD535" s="51"/>
      <c r="ME535" s="51"/>
      <c r="MF535" s="51"/>
      <c r="MG535" s="51"/>
      <c r="MH535" s="51"/>
      <c r="MI535" s="51"/>
      <c r="MJ535" s="51"/>
      <c r="MK535" s="51"/>
      <c r="ML535" s="51"/>
      <c r="MM535" s="51"/>
      <c r="MN535" s="51"/>
      <c r="MO535" s="51"/>
      <c r="MP535" s="51"/>
      <c r="MQ535" s="51"/>
      <c r="MR535" s="51"/>
      <c r="MS535" s="51"/>
      <c r="MT535" s="51"/>
      <c r="MU535" s="51"/>
      <c r="MV535" s="51"/>
      <c r="MW535" s="51"/>
      <c r="MX535" s="51"/>
      <c r="MY535" s="51"/>
      <c r="MZ535" s="51"/>
      <c r="NA535" s="51"/>
      <c r="NB535" s="51"/>
      <c r="NC535" s="51"/>
      <c r="ND535" s="51"/>
      <c r="NE535" s="51"/>
      <c r="NF535" s="51"/>
      <c r="NG535" s="51"/>
      <c r="NH535" s="51"/>
      <c r="NI535" s="51"/>
      <c r="NJ535" s="51"/>
      <c r="NK535" s="51"/>
      <c r="NL535" s="51"/>
      <c r="NM535" s="51"/>
      <c r="NN535" s="51"/>
      <c r="NO535" s="51"/>
      <c r="NP535" s="51"/>
      <c r="NQ535" s="51"/>
      <c r="NR535" s="51"/>
      <c r="NS535" s="51"/>
      <c r="NT535" s="51"/>
      <c r="NU535" s="51"/>
      <c r="NV535" s="51"/>
      <c r="NW535" s="51"/>
      <c r="NX535" s="51"/>
      <c r="NY535" s="51"/>
      <c r="NZ535" s="51"/>
      <c r="OA535" s="51"/>
      <c r="OB535" s="51"/>
      <c r="OC535" s="51"/>
      <c r="OD535" s="51"/>
      <c r="OE535" s="51"/>
      <c r="OF535" s="51"/>
      <c r="OG535" s="51"/>
      <c r="OH535" s="51"/>
      <c r="OI535" s="51"/>
      <c r="OJ535" s="51"/>
      <c r="OK535" s="51"/>
      <c r="OL535" s="51"/>
      <c r="OM535" s="51"/>
      <c r="ON535" s="51"/>
      <c r="OO535" s="51"/>
      <c r="OP535" s="51"/>
      <c r="OQ535" s="51"/>
      <c r="OR535" s="51"/>
      <c r="OS535" s="51"/>
      <c r="OT535" s="51"/>
      <c r="OU535" s="51"/>
      <c r="OV535" s="51"/>
      <c r="OW535" s="51"/>
      <c r="OX535" s="51"/>
      <c r="OY535" s="51"/>
      <c r="OZ535" s="51"/>
      <c r="PA535" s="51"/>
      <c r="PB535" s="51"/>
      <c r="PC535" s="51"/>
      <c r="PD535" s="51"/>
      <c r="PE535" s="51"/>
      <c r="PF535" s="51"/>
      <c r="PG535" s="51"/>
      <c r="PH535" s="51"/>
      <c r="PI535" s="51"/>
      <c r="PJ535" s="51"/>
      <c r="PK535" s="51"/>
      <c r="PL535" s="51"/>
      <c r="PM535" s="51"/>
      <c r="PN535" s="51"/>
      <c r="PO535" s="51"/>
      <c r="PP535" s="51"/>
      <c r="PQ535" s="51"/>
      <c r="PR535" s="51"/>
      <c r="PS535" s="51"/>
      <c r="PT535" s="51"/>
      <c r="PU535" s="51"/>
      <c r="PV535" s="51"/>
      <c r="PW535" s="51"/>
      <c r="PX535" s="51"/>
      <c r="PY535" s="51"/>
      <c r="PZ535" s="51"/>
      <c r="QA535" s="51"/>
      <c r="QB535" s="51"/>
      <c r="QC535" s="51"/>
      <c r="QD535" s="51"/>
      <c r="QE535" s="51"/>
      <c r="QF535" s="51"/>
      <c r="QG535" s="51"/>
      <c r="QH535" s="51"/>
      <c r="QI535" s="51"/>
      <c r="QJ535" s="51"/>
      <c r="QK535" s="51"/>
      <c r="QL535" s="51"/>
      <c r="QM535" s="51"/>
      <c r="QN535" s="51"/>
      <c r="QO535" s="51"/>
      <c r="QP535" s="51"/>
      <c r="QQ535" s="51"/>
      <c r="QR535" s="51"/>
      <c r="QS535" s="51"/>
      <c r="QT535" s="51"/>
      <c r="QU535" s="51"/>
    </row>
    <row r="536" spans="2:463" ht="15" customHeight="1">
      <c r="C536" s="98" t="s">
        <v>676</v>
      </c>
      <c r="D536" s="37"/>
      <c r="E536" s="43" t="s">
        <v>95</v>
      </c>
      <c r="F536" s="37"/>
      <c r="H536" s="73">
        <f ca="1">SUM(I536:QJ536)</f>
        <v>1025305.4835386991</v>
      </c>
      <c r="I536" s="62">
        <v>0</v>
      </c>
      <c r="J536" s="62">
        <f>Calculations!I336</f>
        <v>0</v>
      </c>
      <c r="K536" s="62">
        <f>Calculations!J336</f>
        <v>0</v>
      </c>
      <c r="L536" s="62">
        <f>Calculations!K336</f>
        <v>0</v>
      </c>
      <c r="M536" s="62">
        <f>Calculations!L336</f>
        <v>0</v>
      </c>
      <c r="N536" s="62">
        <f>Calculations!M336</f>
        <v>0</v>
      </c>
      <c r="O536" s="62">
        <f>Calculations!N336</f>
        <v>0</v>
      </c>
      <c r="P536" s="62">
        <f>Calculations!O336</f>
        <v>0</v>
      </c>
      <c r="Q536" s="62">
        <f>Calculations!P336</f>
        <v>0</v>
      </c>
      <c r="R536" s="62">
        <f>Calculations!Q336</f>
        <v>0</v>
      </c>
      <c r="S536" s="62">
        <f>Calculations!R336</f>
        <v>0</v>
      </c>
      <c r="T536" s="62">
        <f>Calculations!S336</f>
        <v>0</v>
      </c>
      <c r="U536" s="62">
        <f>Calculations!T336</f>
        <v>0</v>
      </c>
      <c r="V536" s="62">
        <f>Calculations!U336</f>
        <v>0</v>
      </c>
      <c r="W536" s="62">
        <f>Calculations!V336</f>
        <v>0</v>
      </c>
      <c r="X536" s="62">
        <f>Calculations!W336</f>
        <v>0</v>
      </c>
      <c r="Y536" s="62">
        <f>Calculations!X336</f>
        <v>0</v>
      </c>
      <c r="Z536" s="62">
        <f>Calculations!Y336</f>
        <v>0</v>
      </c>
      <c r="AA536" s="62">
        <f>Calculations!Z336</f>
        <v>0</v>
      </c>
      <c r="AB536" s="62">
        <f>Calculations!AA336</f>
        <v>0</v>
      </c>
      <c r="AC536" s="62">
        <f>Calculations!AB336</f>
        <v>0</v>
      </c>
      <c r="AD536" s="62">
        <f>Calculations!AC336</f>
        <v>0</v>
      </c>
      <c r="AE536" s="62">
        <f>Calculations!AD336</f>
        <v>0</v>
      </c>
      <c r="AF536" s="62">
        <f>Calculations!AE336</f>
        <v>0</v>
      </c>
      <c r="AG536" s="62">
        <f>Calculations!AF336</f>
        <v>0</v>
      </c>
      <c r="AH536" s="62">
        <f ca="1">Calculations!AG336</f>
        <v>0</v>
      </c>
      <c r="AI536" s="62">
        <f ca="1">Calculations!AH336</f>
        <v>0</v>
      </c>
      <c r="AJ536" s="62">
        <f ca="1">Calculations!AI336</f>
        <v>0</v>
      </c>
      <c r="AK536" s="62">
        <f ca="1">Calculations!AJ336</f>
        <v>0</v>
      </c>
      <c r="AL536" s="62">
        <f ca="1">Calculations!AK336</f>
        <v>0</v>
      </c>
      <c r="AM536" s="62">
        <f ca="1">Calculations!AL336</f>
        <v>0</v>
      </c>
      <c r="AN536" s="62">
        <f ca="1">Calculations!AM336</f>
        <v>0</v>
      </c>
      <c r="AO536" s="62">
        <f ca="1">Calculations!AN336</f>
        <v>0</v>
      </c>
      <c r="AP536" s="62">
        <f ca="1">Calculations!AO336</f>
        <v>0</v>
      </c>
      <c r="AQ536" s="62">
        <f ca="1">Calculations!AP336</f>
        <v>0</v>
      </c>
      <c r="AR536" s="62">
        <f ca="1">Calculations!AQ336</f>
        <v>0</v>
      </c>
      <c r="AS536" s="62">
        <f ca="1">Calculations!AR336</f>
        <v>0</v>
      </c>
      <c r="AT536" s="62">
        <f ca="1">Calculations!AS336</f>
        <v>0</v>
      </c>
      <c r="AU536" s="62">
        <f ca="1">Calculations!AT336</f>
        <v>0</v>
      </c>
      <c r="AV536" s="62">
        <f ca="1">Calculations!AU336</f>
        <v>0</v>
      </c>
      <c r="AW536" s="62">
        <f ca="1">Calculations!AV336</f>
        <v>0</v>
      </c>
      <c r="AX536" s="62">
        <f ca="1">Calculations!AW336</f>
        <v>0</v>
      </c>
      <c r="AY536" s="62">
        <f ca="1">Calculations!AX336</f>
        <v>0</v>
      </c>
      <c r="AZ536" s="62">
        <f ca="1">Calculations!AY336</f>
        <v>0</v>
      </c>
      <c r="BA536" s="62">
        <f ca="1">Calculations!AZ336</f>
        <v>0</v>
      </c>
      <c r="BB536" s="62">
        <f ca="1">Calculations!BA336</f>
        <v>0</v>
      </c>
      <c r="BC536" s="62">
        <f ca="1">Calculations!BB336</f>
        <v>0</v>
      </c>
      <c r="BD536" s="62">
        <f ca="1">Calculations!BC336</f>
        <v>0</v>
      </c>
      <c r="BE536" s="62">
        <f ca="1">Calculations!BD336</f>
        <v>0</v>
      </c>
      <c r="BF536" s="62">
        <f ca="1">Calculations!BE336</f>
        <v>0</v>
      </c>
      <c r="BG536" s="62">
        <f ca="1">Calculations!BF336</f>
        <v>0</v>
      </c>
      <c r="BH536" s="62">
        <f ca="1">Calculations!BG336</f>
        <v>0</v>
      </c>
      <c r="BI536" s="62">
        <f ca="1">Calculations!BH336</f>
        <v>0</v>
      </c>
      <c r="BJ536" s="62">
        <f ca="1">Calculations!BI336</f>
        <v>0</v>
      </c>
      <c r="BK536" s="62">
        <f ca="1">Calculations!BJ336</f>
        <v>0</v>
      </c>
      <c r="BL536" s="62">
        <f ca="1">Calculations!BK336</f>
        <v>0</v>
      </c>
      <c r="BM536" s="62">
        <f ca="1">Calculations!BL336</f>
        <v>0</v>
      </c>
      <c r="BN536" s="62">
        <f ca="1">Calculations!BM336</f>
        <v>0</v>
      </c>
      <c r="BO536" s="62">
        <f ca="1">Calculations!BN336</f>
        <v>0</v>
      </c>
      <c r="BP536" s="62">
        <f ca="1">Calculations!BO336</f>
        <v>0</v>
      </c>
      <c r="BQ536" s="62">
        <f ca="1">Calculations!BP336</f>
        <v>0</v>
      </c>
      <c r="BR536" s="62">
        <f ca="1">Calculations!BQ336</f>
        <v>0</v>
      </c>
      <c r="BS536" s="62">
        <f ca="1">Calculations!BR336</f>
        <v>0</v>
      </c>
      <c r="BT536" s="62">
        <f ca="1">Calculations!BS336</f>
        <v>0</v>
      </c>
      <c r="BU536" s="62">
        <f ca="1">Calculations!BT336</f>
        <v>0</v>
      </c>
      <c r="BV536" s="62">
        <f ca="1">Calculations!BU336</f>
        <v>0</v>
      </c>
      <c r="BW536" s="62">
        <f ca="1">Calculations!BV336</f>
        <v>0</v>
      </c>
      <c r="BX536" s="62">
        <f ca="1">Calculations!BW336</f>
        <v>0</v>
      </c>
      <c r="BY536" s="62">
        <f ca="1">Calculations!BX336</f>
        <v>0</v>
      </c>
      <c r="BZ536" s="62">
        <f ca="1">Calculations!BY336</f>
        <v>0</v>
      </c>
      <c r="CA536" s="62">
        <f ca="1">Calculations!BZ336</f>
        <v>0</v>
      </c>
      <c r="CB536" s="62">
        <f ca="1">Calculations!CA336</f>
        <v>0</v>
      </c>
      <c r="CC536" s="62">
        <f ca="1">Calculations!CB336</f>
        <v>0</v>
      </c>
      <c r="CD536" s="62">
        <f ca="1">Calculations!CC336</f>
        <v>0</v>
      </c>
      <c r="CE536" s="62">
        <f ca="1">Calculations!CD336</f>
        <v>0</v>
      </c>
      <c r="CF536" s="62">
        <f ca="1">Calculations!CE336</f>
        <v>0</v>
      </c>
      <c r="CG536" s="62">
        <f ca="1">Calculations!CF336</f>
        <v>0</v>
      </c>
      <c r="CH536" s="62">
        <f ca="1">Calculations!CG336</f>
        <v>0</v>
      </c>
      <c r="CI536" s="62">
        <f ca="1">Calculations!CH336</f>
        <v>0</v>
      </c>
      <c r="CJ536" s="62">
        <f ca="1">Calculations!CI336</f>
        <v>0</v>
      </c>
      <c r="CK536" s="62">
        <f ca="1">Calculations!CJ336</f>
        <v>0</v>
      </c>
      <c r="CL536" s="62">
        <f ca="1">Calculations!CK336</f>
        <v>0</v>
      </c>
      <c r="CM536" s="62">
        <f ca="1">Calculations!CL336</f>
        <v>0</v>
      </c>
      <c r="CN536" s="62">
        <f ca="1">Calculations!CM336</f>
        <v>0</v>
      </c>
      <c r="CO536" s="62">
        <f ca="1">Calculations!CN336</f>
        <v>0</v>
      </c>
      <c r="CP536" s="62">
        <f ca="1">Calculations!CO336</f>
        <v>0</v>
      </c>
      <c r="CQ536" s="62">
        <f ca="1">Calculations!CP336</f>
        <v>0</v>
      </c>
      <c r="CR536" s="62">
        <f ca="1">Calculations!CQ336</f>
        <v>0</v>
      </c>
      <c r="CS536" s="62">
        <f ca="1">Calculations!CR336</f>
        <v>0</v>
      </c>
      <c r="CT536" s="62">
        <f ca="1">Calculations!CS336</f>
        <v>0</v>
      </c>
      <c r="CU536" s="62">
        <f ca="1">Calculations!CT336</f>
        <v>0</v>
      </c>
      <c r="CV536" s="62">
        <f ca="1">Calculations!CU336</f>
        <v>0</v>
      </c>
      <c r="CW536" s="62">
        <f ca="1">Calculations!CV336</f>
        <v>0</v>
      </c>
      <c r="CX536" s="62">
        <f ca="1">Calculations!CW336</f>
        <v>0</v>
      </c>
      <c r="CY536" s="62">
        <f ca="1">Calculations!CX336</f>
        <v>0</v>
      </c>
      <c r="CZ536" s="62">
        <f ca="1">Calculations!CY336</f>
        <v>0</v>
      </c>
      <c r="DA536" s="62">
        <f ca="1">Calculations!CZ336</f>
        <v>0</v>
      </c>
      <c r="DB536" s="62">
        <f ca="1">Calculations!DA336</f>
        <v>0</v>
      </c>
      <c r="DC536" s="62">
        <f ca="1">Calculations!DB336</f>
        <v>0</v>
      </c>
      <c r="DD536" s="62">
        <f ca="1">Calculations!DC336</f>
        <v>0</v>
      </c>
      <c r="DE536" s="62">
        <f ca="1">Calculations!DD336</f>
        <v>0</v>
      </c>
      <c r="DF536" s="62">
        <f ca="1">Calculations!DE336</f>
        <v>0</v>
      </c>
      <c r="DG536" s="62">
        <f ca="1">Calculations!DF336</f>
        <v>0</v>
      </c>
      <c r="DH536" s="62">
        <f ca="1">Calculations!DG336</f>
        <v>0</v>
      </c>
      <c r="DI536" s="62">
        <f ca="1">Calculations!DH336</f>
        <v>0</v>
      </c>
      <c r="DJ536" s="62">
        <f ca="1">Calculations!DI336</f>
        <v>0</v>
      </c>
      <c r="DK536" s="62">
        <f ca="1">Calculations!DJ336</f>
        <v>0</v>
      </c>
      <c r="DL536" s="62">
        <f ca="1">Calculations!DK336</f>
        <v>0</v>
      </c>
      <c r="DM536" s="62">
        <f ca="1">Calculations!DL336</f>
        <v>0</v>
      </c>
      <c r="DN536" s="62">
        <f ca="1">Calculations!DM336</f>
        <v>0</v>
      </c>
      <c r="DO536" s="62">
        <f ca="1">Calculations!DN336</f>
        <v>0</v>
      </c>
      <c r="DP536" s="62">
        <f ca="1">Calculations!DO336</f>
        <v>0</v>
      </c>
      <c r="DQ536" s="62">
        <f ca="1">Calculations!DP336</f>
        <v>0</v>
      </c>
      <c r="DR536" s="62">
        <f ca="1">Calculations!DQ336</f>
        <v>0</v>
      </c>
      <c r="DS536" s="62">
        <f ca="1">Calculations!DR336</f>
        <v>0</v>
      </c>
      <c r="DT536" s="62">
        <f ca="1">Calculations!DS336</f>
        <v>0</v>
      </c>
      <c r="DU536" s="62">
        <f ca="1">Calculations!DT336</f>
        <v>0</v>
      </c>
      <c r="DV536" s="62">
        <f ca="1">Calculations!DU336</f>
        <v>0</v>
      </c>
      <c r="DW536" s="62">
        <f ca="1">Calculations!DV336</f>
        <v>0</v>
      </c>
      <c r="DX536" s="62">
        <f ca="1">Calculations!DW336</f>
        <v>0</v>
      </c>
      <c r="DY536" s="62">
        <f ca="1">Calculations!DX336</f>
        <v>0</v>
      </c>
      <c r="DZ536" s="62">
        <f ca="1">Calculations!DY336</f>
        <v>0</v>
      </c>
      <c r="EA536" s="62">
        <f ca="1">Calculations!DZ336</f>
        <v>0</v>
      </c>
      <c r="EB536" s="62">
        <f ca="1">Calculations!EA336</f>
        <v>0</v>
      </c>
      <c r="EC536" s="62">
        <f ca="1">Calculations!EB336</f>
        <v>0</v>
      </c>
      <c r="ED536" s="62">
        <f ca="1">Calculations!EC336</f>
        <v>0</v>
      </c>
      <c r="EE536" s="62">
        <f ca="1">Calculations!ED336</f>
        <v>0</v>
      </c>
      <c r="EF536" s="62">
        <f ca="1">Calculations!EE336</f>
        <v>0</v>
      </c>
      <c r="EG536" s="62">
        <f ca="1">Calculations!EF336</f>
        <v>0</v>
      </c>
      <c r="EH536" s="62">
        <f ca="1">Calculations!EG336</f>
        <v>0</v>
      </c>
      <c r="EI536" s="62">
        <f ca="1">Calculations!EH336</f>
        <v>0</v>
      </c>
      <c r="EJ536" s="62">
        <f ca="1">Calculations!EI336</f>
        <v>0</v>
      </c>
      <c r="EK536" s="62">
        <f ca="1">Calculations!EJ336</f>
        <v>0</v>
      </c>
      <c r="EL536" s="62">
        <f ca="1">Calculations!EK336</f>
        <v>0</v>
      </c>
      <c r="EM536" s="62">
        <f ca="1">Calculations!EL336</f>
        <v>0</v>
      </c>
      <c r="EN536" s="62">
        <f ca="1">Calculations!EM336</f>
        <v>0</v>
      </c>
      <c r="EO536" s="62">
        <f ca="1">Calculations!EN336</f>
        <v>0</v>
      </c>
      <c r="EP536" s="62">
        <f ca="1">Calculations!EO336</f>
        <v>0</v>
      </c>
      <c r="EQ536" s="62">
        <f ca="1">Calculations!EP336</f>
        <v>0</v>
      </c>
      <c r="ER536" s="62">
        <f ca="1">Calculations!EQ336</f>
        <v>0</v>
      </c>
      <c r="ES536" s="62">
        <f ca="1">Calculations!ER336</f>
        <v>0</v>
      </c>
      <c r="ET536" s="62">
        <f ca="1">Calculations!ES336</f>
        <v>0</v>
      </c>
      <c r="EU536" s="62">
        <f ca="1">Calculations!ET336</f>
        <v>0</v>
      </c>
      <c r="EV536" s="62">
        <f ca="1">Calculations!EU336</f>
        <v>0</v>
      </c>
      <c r="EW536" s="62">
        <f ca="1">Calculations!EV336</f>
        <v>0</v>
      </c>
      <c r="EX536" s="62">
        <f ca="1">Calculations!EW336</f>
        <v>0</v>
      </c>
      <c r="EY536" s="62">
        <f ca="1">Calculations!EX336</f>
        <v>0</v>
      </c>
      <c r="EZ536" s="62">
        <f ca="1">Calculations!EY336</f>
        <v>0</v>
      </c>
      <c r="FA536" s="62">
        <f ca="1">Calculations!EZ336</f>
        <v>0</v>
      </c>
      <c r="FB536" s="62">
        <f ca="1">Calculations!FA336</f>
        <v>0</v>
      </c>
      <c r="FC536" s="62">
        <f ca="1">Calculations!FB336</f>
        <v>0</v>
      </c>
      <c r="FD536" s="62">
        <f ca="1">Calculations!FC336</f>
        <v>0</v>
      </c>
      <c r="FE536" s="62">
        <f ca="1">Calculations!FD336</f>
        <v>0</v>
      </c>
      <c r="FF536" s="62">
        <f ca="1">Calculations!FE336</f>
        <v>0</v>
      </c>
      <c r="FG536" s="62">
        <f ca="1">Calculations!FF336</f>
        <v>0</v>
      </c>
      <c r="FH536" s="62">
        <f ca="1">Calculations!FG336</f>
        <v>0</v>
      </c>
      <c r="FI536" s="62">
        <f ca="1">Calculations!FH336</f>
        <v>0</v>
      </c>
      <c r="FJ536" s="62">
        <f ca="1">Calculations!FI336</f>
        <v>0</v>
      </c>
      <c r="FK536" s="62">
        <f ca="1">Calculations!FJ336</f>
        <v>0</v>
      </c>
      <c r="FL536" s="62">
        <f ca="1">Calculations!FK336</f>
        <v>0</v>
      </c>
      <c r="FM536" s="62">
        <f ca="1">Calculations!FL336</f>
        <v>0</v>
      </c>
      <c r="FN536" s="62">
        <f ca="1">Calculations!FM336</f>
        <v>0</v>
      </c>
      <c r="FO536" s="62">
        <f ca="1">Calculations!FN336</f>
        <v>0</v>
      </c>
      <c r="FP536" s="62">
        <f ca="1">Calculations!FO336</f>
        <v>0</v>
      </c>
      <c r="FQ536" s="62">
        <f ca="1">Calculations!FP336</f>
        <v>0</v>
      </c>
      <c r="FR536" s="62">
        <f ca="1">Calculations!FQ336</f>
        <v>0</v>
      </c>
      <c r="FS536" s="62">
        <f ca="1">Calculations!FR336</f>
        <v>0</v>
      </c>
      <c r="FT536" s="62">
        <f ca="1">Calculations!FS336</f>
        <v>0</v>
      </c>
      <c r="FU536" s="62">
        <f ca="1">Calculations!FT336</f>
        <v>0</v>
      </c>
      <c r="FV536" s="62">
        <f ca="1">Calculations!FU336</f>
        <v>0</v>
      </c>
      <c r="FW536" s="62">
        <f ca="1">Calculations!FV336</f>
        <v>0</v>
      </c>
      <c r="FX536" s="62">
        <f ca="1">Calculations!FW336</f>
        <v>0</v>
      </c>
      <c r="FY536" s="62">
        <f ca="1">Calculations!FX336</f>
        <v>0</v>
      </c>
      <c r="FZ536" s="62">
        <f ca="1">Calculations!FY336</f>
        <v>0</v>
      </c>
      <c r="GA536" s="62">
        <f ca="1">Calculations!FZ336</f>
        <v>0</v>
      </c>
      <c r="GB536" s="62">
        <f ca="1">Calculations!GA336</f>
        <v>0</v>
      </c>
      <c r="GC536" s="62">
        <f ca="1">Calculations!GB336</f>
        <v>0</v>
      </c>
      <c r="GD536" s="62">
        <f ca="1">Calculations!GC336</f>
        <v>0</v>
      </c>
      <c r="GE536" s="62">
        <f ca="1">Calculations!GD336</f>
        <v>0</v>
      </c>
      <c r="GF536" s="62">
        <f ca="1">Calculations!GE336</f>
        <v>0</v>
      </c>
      <c r="GG536" s="62">
        <f ca="1">Calculations!GF336</f>
        <v>0</v>
      </c>
      <c r="GH536" s="62">
        <f ca="1">Calculations!GG336</f>
        <v>0</v>
      </c>
      <c r="GI536" s="62">
        <f ca="1">Calculations!GH336</f>
        <v>0</v>
      </c>
      <c r="GJ536" s="62">
        <f ca="1">Calculations!GI336</f>
        <v>0</v>
      </c>
      <c r="GK536" s="62">
        <f ca="1">Calculations!GJ336</f>
        <v>0</v>
      </c>
      <c r="GL536" s="62">
        <f ca="1">Calculations!GK336</f>
        <v>0</v>
      </c>
      <c r="GM536" s="62">
        <f ca="1">Calculations!GL336</f>
        <v>0</v>
      </c>
      <c r="GN536" s="62">
        <f ca="1">Calculations!GM336</f>
        <v>0</v>
      </c>
      <c r="GO536" s="62">
        <f ca="1">Calculations!GN336</f>
        <v>0</v>
      </c>
      <c r="GP536" s="62">
        <f ca="1">Calculations!GO336</f>
        <v>0</v>
      </c>
      <c r="GQ536" s="62">
        <f ca="1">Calculations!GP336</f>
        <v>0</v>
      </c>
      <c r="GR536" s="62">
        <f ca="1">Calculations!GQ336</f>
        <v>0</v>
      </c>
      <c r="GS536" s="62">
        <f ca="1">Calculations!GR336</f>
        <v>0</v>
      </c>
      <c r="GT536" s="62">
        <f ca="1">Calculations!GS336</f>
        <v>0</v>
      </c>
      <c r="GU536" s="62">
        <f ca="1">Calculations!GT336</f>
        <v>0</v>
      </c>
      <c r="GV536" s="62">
        <f ca="1">Calculations!GU336</f>
        <v>0</v>
      </c>
      <c r="GW536" s="62">
        <f ca="1">Calculations!GV336</f>
        <v>0</v>
      </c>
      <c r="GX536" s="62">
        <f ca="1">Calculations!GW336</f>
        <v>0</v>
      </c>
      <c r="GY536" s="62">
        <f ca="1">Calculations!GX336</f>
        <v>0</v>
      </c>
      <c r="GZ536" s="62">
        <f ca="1">Calculations!GY336</f>
        <v>0</v>
      </c>
      <c r="HA536" s="62">
        <f ca="1">Calculations!GZ336</f>
        <v>0</v>
      </c>
      <c r="HB536" s="62">
        <f ca="1">Calculations!HA336</f>
        <v>0</v>
      </c>
      <c r="HC536" s="62">
        <f ca="1">Calculations!HB336</f>
        <v>0</v>
      </c>
      <c r="HD536" s="62">
        <f ca="1">Calculations!HC336</f>
        <v>0</v>
      </c>
      <c r="HE536" s="62">
        <f ca="1">Calculations!HD336</f>
        <v>0</v>
      </c>
      <c r="HF536" s="62">
        <f ca="1">Calculations!HE336</f>
        <v>0</v>
      </c>
      <c r="HG536" s="62">
        <f ca="1">Calculations!HF336</f>
        <v>0</v>
      </c>
      <c r="HH536" s="62">
        <f ca="1">Calculations!HG336</f>
        <v>0</v>
      </c>
      <c r="HI536" s="62">
        <f ca="1">Calculations!HH336</f>
        <v>0</v>
      </c>
      <c r="HJ536" s="62">
        <f ca="1">Calculations!HI336</f>
        <v>0</v>
      </c>
      <c r="HK536" s="62">
        <f ca="1">Calculations!HJ336</f>
        <v>0</v>
      </c>
      <c r="HL536" s="62">
        <f ca="1">Calculations!HK336</f>
        <v>0</v>
      </c>
      <c r="HM536" s="62">
        <f ca="1">Calculations!HL336</f>
        <v>0</v>
      </c>
      <c r="HN536" s="62">
        <f ca="1">Calculations!HM336</f>
        <v>0</v>
      </c>
      <c r="HO536" s="62">
        <f ca="1">Calculations!HN336</f>
        <v>0</v>
      </c>
      <c r="HP536" s="62">
        <f ca="1">Calculations!HO336</f>
        <v>0</v>
      </c>
      <c r="HQ536" s="62">
        <f ca="1">Calculations!HP336</f>
        <v>0</v>
      </c>
      <c r="HR536" s="62">
        <f ca="1">Calculations!HQ336</f>
        <v>0</v>
      </c>
      <c r="HS536" s="62">
        <f ca="1">Calculations!HR336</f>
        <v>0</v>
      </c>
      <c r="HT536" s="62">
        <f ca="1">Calculations!HS336</f>
        <v>0</v>
      </c>
      <c r="HU536" s="62">
        <f ca="1">Calculations!HT336</f>
        <v>0</v>
      </c>
      <c r="HV536" s="62">
        <f ca="1">Calculations!HU336</f>
        <v>0</v>
      </c>
      <c r="HW536" s="62">
        <f ca="1">Calculations!HV336</f>
        <v>0</v>
      </c>
      <c r="HX536" s="62">
        <f ca="1">Calculations!HW336</f>
        <v>0</v>
      </c>
      <c r="HY536" s="62">
        <f ca="1">Calculations!HX336</f>
        <v>0</v>
      </c>
      <c r="HZ536" s="62">
        <f ca="1">Calculations!HY336</f>
        <v>0</v>
      </c>
      <c r="IA536" s="62">
        <f ca="1">Calculations!HZ336</f>
        <v>0</v>
      </c>
      <c r="IB536" s="62">
        <f ca="1">Calculations!IA336</f>
        <v>0</v>
      </c>
      <c r="IC536" s="62">
        <f ca="1">Calculations!IB336</f>
        <v>0</v>
      </c>
      <c r="ID536" s="62">
        <f ca="1">Calculations!IC336</f>
        <v>0</v>
      </c>
      <c r="IE536" s="62">
        <f ca="1">Calculations!ID336</f>
        <v>0</v>
      </c>
      <c r="IF536" s="62">
        <f ca="1">Calculations!IE336</f>
        <v>0</v>
      </c>
      <c r="IG536" s="62">
        <f ca="1">Calculations!IF336</f>
        <v>0</v>
      </c>
      <c r="IH536" s="62">
        <f ca="1">Calculations!IG336</f>
        <v>0</v>
      </c>
      <c r="II536" s="62">
        <f ca="1">Calculations!IH336</f>
        <v>0</v>
      </c>
      <c r="IJ536" s="62">
        <f ca="1">Calculations!II336</f>
        <v>0</v>
      </c>
      <c r="IK536" s="62">
        <f ca="1">Calculations!IJ336</f>
        <v>0</v>
      </c>
      <c r="IL536" s="62">
        <f ca="1">Calculations!IK336</f>
        <v>0</v>
      </c>
      <c r="IM536" s="62">
        <f ca="1">Calculations!IL336</f>
        <v>0</v>
      </c>
      <c r="IN536" s="62">
        <f ca="1">Calculations!IM336</f>
        <v>0</v>
      </c>
      <c r="IO536" s="62">
        <f ca="1">Calculations!IN336</f>
        <v>0</v>
      </c>
      <c r="IP536" s="62">
        <f ca="1">Calculations!IO336</f>
        <v>0</v>
      </c>
      <c r="IQ536" s="62">
        <f ca="1">Calculations!IP336</f>
        <v>0</v>
      </c>
      <c r="IR536" s="62">
        <f ca="1">Calculations!IQ336</f>
        <v>0</v>
      </c>
      <c r="IS536" s="62">
        <f ca="1">Calculations!IR336</f>
        <v>0</v>
      </c>
      <c r="IT536" s="62">
        <f ca="1">Calculations!IS336</f>
        <v>0</v>
      </c>
      <c r="IU536" s="62">
        <f ca="1">Calculations!IT336</f>
        <v>0</v>
      </c>
      <c r="IV536" s="62">
        <f ca="1">Calculations!IU336</f>
        <v>0</v>
      </c>
      <c r="IW536" s="62">
        <f ca="1">Calculations!IV336</f>
        <v>0</v>
      </c>
      <c r="IX536" s="62">
        <f ca="1">Calculations!IW336</f>
        <v>6624.245572347314</v>
      </c>
      <c r="IY536" s="62">
        <f ca="1">Calculations!IX336</f>
        <v>11326.913245563754</v>
      </c>
      <c r="IZ536" s="62">
        <f ca="1">Calculations!IY336</f>
        <v>6922.980407246052</v>
      </c>
      <c r="JA536" s="62">
        <f ca="1">Calculations!IZ336</f>
        <v>0</v>
      </c>
      <c r="JB536" s="62">
        <f ca="1">Calculations!JA336</f>
        <v>5237.8591607258395</v>
      </c>
      <c r="JC536" s="62">
        <f ca="1">Calculations!JB336</f>
        <v>6094.017529707603</v>
      </c>
      <c r="JD536" s="62">
        <f ca="1">Calculations!JC336</f>
        <v>13496.674074177357</v>
      </c>
      <c r="JE536" s="62">
        <f ca="1">Calculations!JD336</f>
        <v>17133.193387750842</v>
      </c>
      <c r="JF536" s="62">
        <f ca="1">Calculations!JE336</f>
        <v>18954.007960897718</v>
      </c>
      <c r="JG536" s="62">
        <f ca="1">Calculations!JF336</f>
        <v>21349.968033394747</v>
      </c>
      <c r="JH536" s="62">
        <f ca="1">Calculations!JG336</f>
        <v>23632.628571137047</v>
      </c>
      <c r="JI536" s="62">
        <f ca="1">Calculations!JH336</f>
        <v>22899.933955807068</v>
      </c>
      <c r="JJ536" s="62">
        <f ca="1">Calculations!JI336</f>
        <v>18278.365183700884</v>
      </c>
      <c r="JK536" s="62">
        <f ca="1">Calculations!JJ336</f>
        <v>12055.225545068133</v>
      </c>
      <c r="JL536" s="62">
        <f ca="1">Calculations!JK336</f>
        <v>7707.9872472316119</v>
      </c>
      <c r="JM536" s="62">
        <f ca="1">Calculations!JL336</f>
        <v>665.27204135288127</v>
      </c>
      <c r="JN536" s="62">
        <f ca="1">Calculations!JM336</f>
        <v>6256.1854298612225</v>
      </c>
      <c r="JO536" s="62">
        <f ca="1">Calculations!JN336</f>
        <v>6869.0367707975056</v>
      </c>
      <c r="JP536" s="62">
        <f ca="1">Calculations!JO336</f>
        <v>14257.654179870495</v>
      </c>
      <c r="JQ536" s="62">
        <f ca="1">Calculations!JP336</f>
        <v>17970.586208642519</v>
      </c>
      <c r="JR536" s="62">
        <f ca="1">Calculations!JQ336</f>
        <v>19684.143100032106</v>
      </c>
      <c r="JS536" s="62">
        <f ca="1">Calculations!JR336</f>
        <v>22067.723483738428</v>
      </c>
      <c r="JT536" s="62">
        <f ca="1">Calculations!JS336</f>
        <v>24337.964486598266</v>
      </c>
      <c r="JU536" s="62">
        <f ca="1">Calculations!JT336</f>
        <v>23625.791192615754</v>
      </c>
      <c r="JV536" s="62">
        <f ca="1">Calculations!JU336</f>
        <v>19062.047285229775</v>
      </c>
      <c r="JW536" s="62">
        <f ca="1">Calculations!JV336</f>
        <v>12911.510855331753</v>
      </c>
      <c r="JX536" s="62">
        <f ca="1">Calculations!JW336</f>
        <v>8621.7691471596663</v>
      </c>
      <c r="JY536" s="62">
        <f ca="1">Calculations!JX336</f>
        <v>1660.0642374711276</v>
      </c>
      <c r="JZ536" s="62">
        <f ca="1">Calculations!JY336</f>
        <v>7205.5295748909675</v>
      </c>
      <c r="KA536" s="62">
        <f ca="1">Calculations!JZ336</f>
        <v>7878.7091689534082</v>
      </c>
      <c r="KB536" s="62">
        <f ca="1">Calculations!KA336</f>
        <v>15153.216704327613</v>
      </c>
      <c r="KC536" s="62">
        <f ca="1">Calculations!KB336</f>
        <v>18944.237204231315</v>
      </c>
      <c r="KD536" s="62">
        <f ca="1">Calculations!KC336</f>
        <v>20552.054266010571</v>
      </c>
      <c r="KE536" s="62">
        <f ca="1">Calculations!KD336</f>
        <v>22924.843161260356</v>
      </c>
      <c r="KF536" s="62">
        <f ca="1">Calculations!KE336</f>
        <v>25184.267875904363</v>
      </c>
      <c r="KG536" s="62">
        <f ca="1">Calculations!KF336</f>
        <v>24493.906043166542</v>
      </c>
      <c r="KH536" s="62">
        <f ca="1">Calculations!KG336</f>
        <v>19988.920754121187</v>
      </c>
      <c r="KI536" s="62">
        <f ca="1">Calculations!KH336</f>
        <v>13911.789272194072</v>
      </c>
      <c r="KJ536" s="62">
        <f ca="1">Calculations!KI336</f>
        <v>9680.5115131753009</v>
      </c>
      <c r="KK536" s="62">
        <f ca="1">Calculations!KJ336</f>
        <v>2800.5655937984102</v>
      </c>
      <c r="KL536" s="62">
        <f ca="1">Calculations!KK336</f>
        <v>8302.5696057038858</v>
      </c>
      <c r="KM536" s="62">
        <f ca="1">Calculations!KL336</f>
        <v>8986.5012779183871</v>
      </c>
      <c r="KN536" s="62">
        <f ca="1">Calculations!KM336</f>
        <v>16200.199039742116</v>
      </c>
      <c r="KO536" s="62">
        <f ca="1">Calculations!KN336</f>
        <v>20071.159222494844</v>
      </c>
      <c r="KP536" s="62">
        <f ca="1">Calculations!KO336</f>
        <v>21574.913150015389</v>
      </c>
      <c r="KQ536" s="62">
        <f ca="1">Calculations!KP336</f>
        <v>23938.668742502628</v>
      </c>
      <c r="KR536" s="62">
        <f ca="1">Calculations!KQ336</f>
        <v>26189.052109129385</v>
      </c>
      <c r="KS536" s="62">
        <f ca="1">Calculations!KR336</f>
        <v>25521.968564349441</v>
      </c>
      <c r="KT536" s="62">
        <f ca="1">Calculations!KS336</f>
        <v>21076.857776947236</v>
      </c>
      <c r="KU536" s="62">
        <f ca="1">Calculations!KT336</f>
        <v>15074.118340264638</v>
      </c>
      <c r="KV536" s="62">
        <f ca="1">Calculations!KU336</f>
        <v>5296.1474516056987</v>
      </c>
      <c r="KW536" s="62">
        <f ca="1">Calculations!KV336</f>
        <v>0</v>
      </c>
      <c r="KX536" s="62">
        <f ca="1">Calculations!KW336</f>
        <v>2289.7559688143178</v>
      </c>
      <c r="KY536" s="62">
        <f ca="1">Calculations!KX336</f>
        <v>4267.3220005616258</v>
      </c>
      <c r="KZ536" s="62">
        <f ca="1">Calculations!KY336</f>
        <v>11362.671130952478</v>
      </c>
      <c r="LA536" s="62">
        <f ca="1">Calculations!KZ336</f>
        <v>15255.070028196784</v>
      </c>
      <c r="LB536" s="62">
        <f ca="1">Calculations!LA336</f>
        <v>16376.691056539543</v>
      </c>
      <c r="LC536" s="62">
        <f ca="1">Calculations!LB336</f>
        <v>18669.409539768403</v>
      </c>
      <c r="LD536" s="62">
        <f ca="1">Calculations!LC336</f>
        <v>20848.126894700399</v>
      </c>
      <c r="LE536" s="62">
        <f ca="1">Calculations!LD336</f>
        <v>19921.975735379659</v>
      </c>
      <c r="LF536" s="62">
        <f ca="1">Calculations!LE336</f>
        <v>15469.980488857102</v>
      </c>
      <c r="LG536" s="62">
        <f ca="1">Calculations!LF336</f>
        <v>9474.0679952381943</v>
      </c>
      <c r="LH536" s="62">
        <f ca="1">Calculations!LG336</f>
        <v>5075.1654936812129</v>
      </c>
      <c r="LI536" s="62">
        <f ca="1">Calculations!LH336</f>
        <v>0</v>
      </c>
      <c r="LJ536" s="62">
        <f ca="1">Calculations!LI336</f>
        <v>1927.5973402430882</v>
      </c>
      <c r="LK536" s="62">
        <f ca="1">Calculations!LJ336</f>
        <v>4004.7114467455663</v>
      </c>
      <c r="LL536" s="62">
        <f ca="1">Calculations!LK336</f>
        <v>11079.098583746874</v>
      </c>
      <c r="LM536" s="62">
        <f ca="1">Calculations!LL336</f>
        <v>15038.827043117401</v>
      </c>
      <c r="LN536" s="62">
        <f ca="1">Calculations!LM336</f>
        <v>16043.207482160949</v>
      </c>
      <c r="LO536" s="62">
        <f ca="1">Calculations!LN336</f>
        <v>18313.741565648663</v>
      </c>
      <c r="LP536" s="62">
        <f ca="1">Calculations!LO336</f>
        <v>20470.133334535411</v>
      </c>
      <c r="LQ536" s="62">
        <f ca="1">Calculations!LP336</f>
        <v>19553.201355905039</v>
      </c>
      <c r="LR536" s="62">
        <f ca="1">Calculations!LQ336</f>
        <v>15146.160571320297</v>
      </c>
      <c r="LS536" s="62">
        <f ca="1">Calculations!LR336</f>
        <v>9209.2951584095881</v>
      </c>
      <c r="LT536" s="62">
        <f ca="1">Calculations!LS336</f>
        <v>4854.8186180114062</v>
      </c>
      <c r="LU536" s="62"/>
      <c r="LV536" s="62"/>
      <c r="LW536" s="62"/>
      <c r="LX536" s="62"/>
      <c r="LY536" s="62"/>
      <c r="LZ536" s="62"/>
      <c r="MA536" s="62"/>
      <c r="MB536" s="62"/>
      <c r="MC536" s="62"/>
      <c r="MD536" s="62"/>
      <c r="ME536" s="62"/>
      <c r="MF536" s="62"/>
      <c r="MG536" s="62"/>
      <c r="MH536" s="62"/>
      <c r="MI536" s="62"/>
      <c r="MJ536" s="62"/>
      <c r="MK536" s="62"/>
      <c r="ML536" s="62"/>
      <c r="MM536" s="62"/>
      <c r="MN536" s="62"/>
      <c r="MO536" s="62"/>
      <c r="MP536" s="62"/>
      <c r="MQ536" s="62"/>
      <c r="MR536" s="62"/>
      <c r="MS536" s="62"/>
      <c r="MT536" s="62"/>
      <c r="MU536" s="62"/>
      <c r="MV536" s="62"/>
      <c r="MW536" s="62"/>
      <c r="MX536" s="62"/>
      <c r="MY536" s="62"/>
      <c r="MZ536" s="62"/>
      <c r="NA536" s="62"/>
      <c r="NB536" s="62"/>
      <c r="NC536" s="62"/>
      <c r="ND536" s="62"/>
      <c r="NE536" s="62"/>
      <c r="NF536" s="62"/>
      <c r="NG536" s="62"/>
      <c r="NH536" s="62"/>
      <c r="NI536" s="62"/>
      <c r="NJ536" s="62"/>
      <c r="NK536" s="62"/>
      <c r="NL536" s="62"/>
      <c r="NM536" s="62"/>
      <c r="NN536" s="62"/>
      <c r="NO536" s="62"/>
      <c r="NP536" s="62"/>
      <c r="NQ536" s="62"/>
      <c r="NR536" s="62"/>
      <c r="NS536" s="62"/>
      <c r="NT536" s="62"/>
      <c r="NU536" s="62"/>
      <c r="NV536" s="62"/>
      <c r="NW536" s="62"/>
      <c r="NX536" s="62"/>
      <c r="NY536" s="62"/>
      <c r="NZ536" s="62"/>
      <c r="OA536" s="62"/>
      <c r="OB536" s="62"/>
      <c r="OC536" s="62"/>
      <c r="OD536" s="62"/>
      <c r="OE536" s="62"/>
      <c r="OF536" s="62"/>
      <c r="OG536" s="62"/>
      <c r="OH536" s="62"/>
      <c r="OI536" s="62"/>
      <c r="OJ536" s="62"/>
      <c r="OK536" s="62"/>
      <c r="OL536" s="62"/>
      <c r="OM536" s="62"/>
      <c r="ON536" s="62"/>
      <c r="OO536" s="62"/>
      <c r="OP536" s="62"/>
      <c r="OQ536" s="62"/>
      <c r="OR536" s="62"/>
      <c r="OS536" s="62"/>
      <c r="OT536" s="62"/>
      <c r="OU536" s="62"/>
      <c r="OV536" s="62"/>
      <c r="OW536" s="62"/>
      <c r="OX536" s="62"/>
      <c r="OY536" s="62"/>
      <c r="OZ536" s="62"/>
      <c r="PA536" s="62"/>
      <c r="PB536" s="62"/>
      <c r="PC536" s="62"/>
      <c r="PD536" s="62"/>
      <c r="PE536" s="62"/>
      <c r="PF536" s="62"/>
      <c r="PG536" s="62"/>
      <c r="PH536" s="62"/>
      <c r="PI536" s="62"/>
      <c r="PJ536" s="62"/>
      <c r="PK536" s="62"/>
      <c r="PL536" s="62"/>
      <c r="PM536" s="62"/>
      <c r="PN536" s="62"/>
      <c r="PO536" s="62"/>
      <c r="PP536" s="62"/>
      <c r="PQ536" s="62"/>
      <c r="PR536" s="62"/>
      <c r="PS536" s="62"/>
      <c r="PT536" s="62"/>
      <c r="PU536" s="62"/>
      <c r="PV536" s="62"/>
      <c r="PW536" s="62"/>
      <c r="PX536" s="62"/>
      <c r="PY536" s="62"/>
      <c r="PZ536" s="62"/>
      <c r="QA536" s="62"/>
      <c r="QB536" s="62"/>
      <c r="QC536" s="62"/>
      <c r="QD536" s="62"/>
      <c r="QE536" s="62"/>
      <c r="QF536" s="62"/>
      <c r="QG536" s="62"/>
      <c r="QH536" s="62"/>
      <c r="QI536" s="62"/>
      <c r="QJ536" s="62"/>
      <c r="QK536" s="62"/>
      <c r="QL536" s="62"/>
      <c r="QM536" s="62"/>
      <c r="QN536" s="62"/>
      <c r="QO536" s="62"/>
      <c r="QP536" s="62"/>
      <c r="QQ536" s="62"/>
      <c r="QR536" s="62"/>
      <c r="QS536" s="62"/>
      <c r="QT536" s="62"/>
      <c r="QU536" s="62"/>
    </row>
    <row r="537" spans="2:463" ht="15" customHeight="1">
      <c r="C537" s="15" t="s">
        <v>677</v>
      </c>
      <c r="F537" t="s">
        <v>89</v>
      </c>
      <c r="H537" s="93">
        <f ca="1">SUM(I537:QJ537)</f>
        <v>13295512.117578486</v>
      </c>
      <c r="I537" s="131">
        <f t="shared" ref="I537:AW537" ca="1" si="1833">SUM(I534:I536)</f>
        <v>-1270131.1753845762</v>
      </c>
      <c r="J537" s="131">
        <f t="shared" ca="1" si="1833"/>
        <v>-77953.25</v>
      </c>
      <c r="K537" s="131">
        <f t="shared" ca="1" si="1833"/>
        <v>-77953.25</v>
      </c>
      <c r="L537" s="131">
        <f t="shared" ca="1" si="1833"/>
        <v>-77953.25</v>
      </c>
      <c r="M537" s="131">
        <f t="shared" ca="1" si="1833"/>
        <v>22742.774190975993</v>
      </c>
      <c r="N537" s="131">
        <f t="shared" ca="1" si="1833"/>
        <v>-4478343.862222</v>
      </c>
      <c r="O537" s="131">
        <f t="shared" ca="1" si="1833"/>
        <v>-570785.93554699805</v>
      </c>
      <c r="P537" s="131">
        <f t="shared" ca="1" si="1833"/>
        <v>322590.67428055755</v>
      </c>
      <c r="Q537" s="131">
        <f t="shared" ca="1" si="1833"/>
        <v>-284205.69943588693</v>
      </c>
      <c r="R537" s="131">
        <f t="shared" ca="1" si="1833"/>
        <v>-576607.25499144255</v>
      </c>
      <c r="S537" s="131">
        <f t="shared" ca="1" si="1833"/>
        <v>-166343.52208310613</v>
      </c>
      <c r="T537" s="131">
        <f t="shared" ca="1" si="1833"/>
        <v>-290816.14388033142</v>
      </c>
      <c r="U537" s="131">
        <f t="shared" ca="1" si="1833"/>
        <v>-2188545.2274634428</v>
      </c>
      <c r="V537" s="131">
        <f t="shared" ca="1" si="1833"/>
        <v>-284493.04986088391</v>
      </c>
      <c r="W537" s="131">
        <f t="shared" ca="1" si="1833"/>
        <v>-217774.96332477586</v>
      </c>
      <c r="X537" s="131">
        <f t="shared" ca="1" si="1833"/>
        <v>-1423740.3527692205</v>
      </c>
      <c r="Y537" s="131">
        <f t="shared" ca="1" si="1833"/>
        <v>118918.91952222734</v>
      </c>
      <c r="Z537" s="131">
        <f t="shared" ca="1" si="1833"/>
        <v>-576498.61610255355</v>
      </c>
      <c r="AA537" s="131">
        <f t="shared" ca="1" si="1833"/>
        <v>-1700562.1405064012</v>
      </c>
      <c r="AB537" s="131">
        <f t="shared" ca="1" si="1833"/>
        <v>39596.416596379713</v>
      </c>
      <c r="AC537" s="131">
        <f t="shared" ca="1" si="1833"/>
        <v>-866999.5374358187</v>
      </c>
      <c r="AD537" s="131">
        <f t="shared" ca="1" si="1833"/>
        <v>-82133.25</v>
      </c>
      <c r="AE537" s="131">
        <f t="shared" ca="1" si="1833"/>
        <v>263049.64200440748</v>
      </c>
      <c r="AF537" s="131">
        <f t="shared" ca="1" si="1833"/>
        <v>-83279.083333333343</v>
      </c>
      <c r="AG537" s="131">
        <f t="shared" ca="1" si="1833"/>
        <v>-43811.792093640048</v>
      </c>
      <c r="AH537" s="131">
        <f t="shared" ca="1" si="1833"/>
        <v>-43404.088497315533</v>
      </c>
      <c r="AI537" s="131">
        <f t="shared" ca="1" si="1833"/>
        <v>66000.89955018129</v>
      </c>
      <c r="AJ537" s="131">
        <f t="shared" ca="1" si="1833"/>
        <v>64492.650175289455</v>
      </c>
      <c r="AK537" s="131">
        <f t="shared" ca="1" si="1833"/>
        <v>114801.44268237919</v>
      </c>
      <c r="AL537" s="131">
        <f t="shared" ca="1" si="1833"/>
        <v>117784.29790014785</v>
      </c>
      <c r="AM537" s="131">
        <f t="shared" ca="1" si="1833"/>
        <v>142762.85617829589</v>
      </c>
      <c r="AN537" s="131">
        <f t="shared" ca="1" si="1833"/>
        <v>158273.00882189631</v>
      </c>
      <c r="AO537" s="131">
        <f t="shared" ca="1" si="1833"/>
        <v>188388.73586939997</v>
      </c>
      <c r="AP537" s="131">
        <f t="shared" ca="1" si="1833"/>
        <v>175701.09121004946</v>
      </c>
      <c r="AQ537" s="131">
        <f t="shared" ca="1" si="1833"/>
        <v>156516.63142715849</v>
      </c>
      <c r="AR537" s="131">
        <f t="shared" ca="1" si="1833"/>
        <v>115793.44112907018</v>
      </c>
      <c r="AS537" s="131">
        <f t="shared" ca="1" si="1833"/>
        <v>81243.166788263246</v>
      </c>
      <c r="AT537" s="131">
        <f t="shared" ca="1" si="1833"/>
        <v>31020.41369763852</v>
      </c>
      <c r="AU537" s="131">
        <f t="shared" ca="1" si="1833"/>
        <v>64145.349434426047</v>
      </c>
      <c r="AV537" s="131">
        <f t="shared" ca="1" si="1833"/>
        <v>65794.452163596317</v>
      </c>
      <c r="AW537" s="131">
        <f t="shared" ca="1" si="1833"/>
        <v>116873.16505763363</v>
      </c>
      <c r="AX537" s="131">
        <f t="shared" ref="AX537:DI537" ca="1" si="1834">SUM(AX534:AX536)</f>
        <v>120063.00676977434</v>
      </c>
      <c r="AY537" s="131">
        <f t="shared" ca="1" si="1834"/>
        <v>141789.33907606351</v>
      </c>
      <c r="AZ537" s="131">
        <f t="shared" ca="1" si="1834"/>
        <v>157482.94874350922</v>
      </c>
      <c r="BA537" s="131">
        <f t="shared" ca="1" si="1834"/>
        <v>187912.71177179174</v>
      </c>
      <c r="BB537" s="131">
        <f t="shared" ca="1" si="1834"/>
        <v>175090.64617865125</v>
      </c>
      <c r="BC537" s="131">
        <f t="shared" ca="1" si="1834"/>
        <v>153603.87972625194</v>
      </c>
      <c r="BD537" s="131">
        <f t="shared" ca="1" si="1834"/>
        <v>112987.64062291665</v>
      </c>
      <c r="BE537" s="131">
        <f t="shared" ca="1" si="1834"/>
        <v>80361.098725894277</v>
      </c>
      <c r="BF537" s="131">
        <f t="shared" ca="1" si="1834"/>
        <v>30169.399158109216</v>
      </c>
      <c r="BG537" s="131">
        <f t="shared" ca="1" si="1834"/>
        <v>63182.423378080683</v>
      </c>
      <c r="BH537" s="131">
        <f t="shared" ca="1" si="1834"/>
        <v>64776.887804671627</v>
      </c>
      <c r="BI537" s="131">
        <f t="shared" ca="1" si="1834"/>
        <v>115607.84131305906</v>
      </c>
      <c r="BJ537" s="131">
        <f t="shared" ca="1" si="1834"/>
        <v>120744.24514624313</v>
      </c>
      <c r="BK537" s="131">
        <f t="shared" ca="1" si="1834"/>
        <v>142711.35770553711</v>
      </c>
      <c r="BL537" s="131">
        <f t="shared" ca="1" si="1834"/>
        <v>158542.47801326495</v>
      </c>
      <c r="BM537" s="131">
        <f t="shared" ca="1" si="1834"/>
        <v>186922.85126932722</v>
      </c>
      <c r="BN537" s="131">
        <f t="shared" ca="1" si="1834"/>
        <v>176335.93456271276</v>
      </c>
      <c r="BO537" s="131">
        <f t="shared" ca="1" si="1834"/>
        <v>152126.92499473278</v>
      </c>
      <c r="BP537" s="131">
        <f t="shared" ca="1" si="1834"/>
        <v>111809.3953707277</v>
      </c>
      <c r="BQ537" s="131">
        <f t="shared" ca="1" si="1834"/>
        <v>79118.213348286838</v>
      </c>
      <c r="BR537" s="131">
        <f t="shared" ca="1" si="1834"/>
        <v>29210.11140080529</v>
      </c>
      <c r="BS537" s="131">
        <f t="shared" ca="1" si="1834"/>
        <v>62229.073743744106</v>
      </c>
      <c r="BT537" s="131">
        <f t="shared" ca="1" si="1834"/>
        <v>63766.685072696389</v>
      </c>
      <c r="BU537" s="131">
        <f t="shared" ca="1" si="1834"/>
        <v>114238.9800794638</v>
      </c>
      <c r="BV537" s="131">
        <f t="shared" ca="1" si="1834"/>
        <v>121437.99902083419</v>
      </c>
      <c r="BW537" s="131">
        <f t="shared" ca="1" si="1834"/>
        <v>143538.56230423209</v>
      </c>
      <c r="BX537" s="131">
        <f t="shared" ca="1" si="1834"/>
        <v>159494.25802923448</v>
      </c>
      <c r="BY537" s="131">
        <f t="shared" ca="1" si="1834"/>
        <v>185053.52860830081</v>
      </c>
      <c r="BZ537" s="131">
        <f t="shared" ca="1" si="1834"/>
        <v>177425.69406810118</v>
      </c>
      <c r="CA537" s="131">
        <f t="shared" ca="1" si="1834"/>
        <v>150545.53348591147</v>
      </c>
      <c r="CB537" s="131">
        <f t="shared" ca="1" si="1834"/>
        <v>110518.25620559548</v>
      </c>
      <c r="CC537" s="131">
        <f t="shared" ca="1" si="1834"/>
        <v>77536.038512010011</v>
      </c>
      <c r="CD537" s="131">
        <f t="shared" ca="1" si="1834"/>
        <v>27911.338092960897</v>
      </c>
      <c r="CE537" s="131">
        <f t="shared" ca="1" si="1834"/>
        <v>61157.801233998151</v>
      </c>
      <c r="CF537" s="131">
        <f t="shared" ca="1" si="1834"/>
        <v>62593.294842815165</v>
      </c>
      <c r="CG537" s="131">
        <f t="shared" ca="1" si="1834"/>
        <v>112757.40286138226</v>
      </c>
      <c r="CH537" s="131">
        <f t="shared" ca="1" si="1834"/>
        <v>122019.25360274484</v>
      </c>
      <c r="CI537" s="131">
        <f t="shared" ca="1" si="1834"/>
        <v>144505.48255172657</v>
      </c>
      <c r="CJ537" s="131">
        <f t="shared" ca="1" si="1834"/>
        <v>160646.06413322419</v>
      </c>
      <c r="CK537" s="131">
        <f t="shared" ca="1" si="1834"/>
        <v>183328.54285835067</v>
      </c>
      <c r="CL537" s="131">
        <f t="shared" ca="1" si="1834"/>
        <v>175722.3510842353</v>
      </c>
      <c r="CM537" s="131">
        <f t="shared" ca="1" si="1834"/>
        <v>149105.01296729571</v>
      </c>
      <c r="CN537" s="131">
        <f t="shared" ca="1" si="1834"/>
        <v>109364.02321954248</v>
      </c>
      <c r="CO537" s="131">
        <f t="shared" ca="1" si="1834"/>
        <v>76087.504714107781</v>
      </c>
      <c r="CP537" s="131">
        <f t="shared" ca="1" si="1834"/>
        <v>27177.839599435811</v>
      </c>
      <c r="CQ537" s="131">
        <f t="shared" ca="1" si="1834"/>
        <v>60218.426018397957</v>
      </c>
      <c r="CR537" s="131">
        <f t="shared" ca="1" si="1834"/>
        <v>61642.626613869768</v>
      </c>
      <c r="CS537" s="131">
        <f t="shared" ca="1" si="1834"/>
        <v>111417.13141176873</v>
      </c>
      <c r="CT537" s="131">
        <f t="shared" ca="1" si="1834"/>
        <v>122737.99326694349</v>
      </c>
      <c r="CU537" s="131">
        <f t="shared" ca="1" si="1834"/>
        <v>145274.99331830954</v>
      </c>
      <c r="CV537" s="131">
        <f t="shared" ca="1" si="1834"/>
        <v>161814.19083869286</v>
      </c>
      <c r="CW537" s="131">
        <f t="shared" ca="1" si="1834"/>
        <v>181622.63601360185</v>
      </c>
      <c r="CX537" s="131">
        <f t="shared" ca="1" si="1834"/>
        <v>174046.3506681124</v>
      </c>
      <c r="CY537" s="131">
        <f t="shared" ca="1" si="1834"/>
        <v>147680.1339361096</v>
      </c>
      <c r="CZ537" s="131">
        <f t="shared" ca="1" si="1834"/>
        <v>107771.47444021759</v>
      </c>
      <c r="DA537" s="131">
        <f t="shared" ca="1" si="1834"/>
        <v>74647.380357463626</v>
      </c>
      <c r="DB537" s="131">
        <f t="shared" ca="1" si="1834"/>
        <v>26229.493536760136</v>
      </c>
      <c r="DC537" s="131">
        <f t="shared" ca="1" si="1834"/>
        <v>59285.766831389592</v>
      </c>
      <c r="DD537" s="131">
        <f t="shared" ca="1" si="1834"/>
        <v>60653.398491278989</v>
      </c>
      <c r="DE537" s="131">
        <f t="shared" ca="1" si="1834"/>
        <v>110134.70855575713</v>
      </c>
      <c r="DF537" s="131">
        <f t="shared" ca="1" si="1834"/>
        <v>123520.91752216985</v>
      </c>
      <c r="DG537" s="131">
        <f t="shared" ca="1" si="1834"/>
        <v>143758.86926530156</v>
      </c>
      <c r="DH537" s="131">
        <f t="shared" ca="1" si="1834"/>
        <v>160412.86508489697</v>
      </c>
      <c r="DI537" s="131">
        <f t="shared" ca="1" si="1834"/>
        <v>179935.54984987326</v>
      </c>
      <c r="DJ537" s="131">
        <f t="shared" ref="DJ537:FU537" ca="1" si="1835">SUM(DJ534:DJ536)</f>
        <v>172391.84138076814</v>
      </c>
      <c r="DK537" s="131">
        <f t="shared" ca="1" si="1835"/>
        <v>146270.66632756489</v>
      </c>
      <c r="DL537" s="131">
        <f t="shared" ca="1" si="1835"/>
        <v>106020.17489548215</v>
      </c>
      <c r="DM537" s="131">
        <f t="shared" ca="1" si="1835"/>
        <v>73215.432521014853</v>
      </c>
      <c r="DN537" s="131">
        <f t="shared" ca="1" si="1835"/>
        <v>25284.429703175963</v>
      </c>
      <c r="DO537" s="131">
        <f t="shared" ca="1" si="1835"/>
        <v>58359.640901059727</v>
      </c>
      <c r="DP537" s="131">
        <f t="shared" ca="1" si="1835"/>
        <v>59670.787061970448</v>
      </c>
      <c r="DQ537" s="131">
        <f t="shared" ca="1" si="1835"/>
        <v>108863.89943956328</v>
      </c>
      <c r="DR537" s="131">
        <f t="shared" ca="1" si="1835"/>
        <v>124320.47729881672</v>
      </c>
      <c r="DS537" s="131">
        <f t="shared" ca="1" si="1835"/>
        <v>142257.71858153367</v>
      </c>
      <c r="DT537" s="131">
        <f t="shared" ca="1" si="1835"/>
        <v>158818.6950394731</v>
      </c>
      <c r="DU537" s="131">
        <f t="shared" ca="1" si="1835"/>
        <v>178267.02584569994</v>
      </c>
      <c r="DV537" s="131">
        <f t="shared" ca="1" si="1835"/>
        <v>170755.16143168844</v>
      </c>
      <c r="DW537" s="131">
        <f t="shared" ca="1" si="1835"/>
        <v>144876.37943870606</v>
      </c>
      <c r="DX537" s="131">
        <f t="shared" ca="1" si="1835"/>
        <v>104280.18763569133</v>
      </c>
      <c r="DY537" s="131">
        <f t="shared" ca="1" si="1835"/>
        <v>71791.426882300788</v>
      </c>
      <c r="DZ537" s="131">
        <f t="shared" ca="1" si="1835"/>
        <v>24124.221828089729</v>
      </c>
      <c r="EA537" s="131">
        <f t="shared" ca="1" si="1835"/>
        <v>57439.863876406685</v>
      </c>
      <c r="EB537" s="131">
        <f t="shared" ca="1" si="1835"/>
        <v>58645.596222154636</v>
      </c>
      <c r="EC537" s="131">
        <f t="shared" ca="1" si="1835"/>
        <v>107604.48512789248</v>
      </c>
      <c r="ED537" s="131">
        <f t="shared" ca="1" si="1835"/>
        <v>125132.47037158345</v>
      </c>
      <c r="EE537" s="131">
        <f t="shared" ca="1" si="1835"/>
        <v>140771.29922196394</v>
      </c>
      <c r="EF537" s="131">
        <f t="shared" ca="1" si="1835"/>
        <v>157240.89609870064</v>
      </c>
      <c r="EG537" s="131">
        <f t="shared" ca="1" si="1835"/>
        <v>176616.8051019987</v>
      </c>
      <c r="EH537" s="131">
        <f t="shared" ca="1" si="1835"/>
        <v>169136.05513109372</v>
      </c>
      <c r="EI537" s="131">
        <f t="shared" ca="1" si="1835"/>
        <v>143497.04185086393</v>
      </c>
      <c r="EJ537" s="131">
        <f t="shared" ca="1" si="1835"/>
        <v>102551.24703840917</v>
      </c>
      <c r="EK537" s="131">
        <f t="shared" ca="1" si="1835"/>
        <v>70375.127638515813</v>
      </c>
      <c r="EL537" s="131">
        <f t="shared" ca="1" si="1835"/>
        <v>23403.404385553735</v>
      </c>
      <c r="EM537" s="131">
        <f t="shared" ca="1" si="1835"/>
        <v>56526.249753092823</v>
      </c>
      <c r="EN537" s="131">
        <f t="shared" ca="1" si="1835"/>
        <v>57724.652725008273</v>
      </c>
      <c r="EO537" s="131">
        <f t="shared" ca="1" si="1835"/>
        <v>106356.24553625932</v>
      </c>
      <c r="EP537" s="131">
        <f t="shared" ca="1" si="1835"/>
        <v>125956.88279405158</v>
      </c>
      <c r="EQ537" s="131">
        <f t="shared" ca="1" si="1835"/>
        <v>139299.36832573015</v>
      </c>
      <c r="ER537" s="131">
        <f t="shared" ca="1" si="1835"/>
        <v>155679.21621724544</v>
      </c>
      <c r="ES537" s="131">
        <f t="shared" ca="1" si="1835"/>
        <v>174992.85711826786</v>
      </c>
      <c r="ET537" s="131">
        <f t="shared" ca="1" si="1835"/>
        <v>167534.26625705315</v>
      </c>
      <c r="EU537" s="131">
        <f t="shared" ca="1" si="1835"/>
        <v>141720.97845408123</v>
      </c>
      <c r="EV537" s="131">
        <f t="shared" ca="1" si="1835"/>
        <v>100833.08629986744</v>
      </c>
      <c r="EW537" s="131">
        <f t="shared" ca="1" si="1835"/>
        <v>68966.297426028599</v>
      </c>
      <c r="EX537" s="131">
        <f t="shared" ca="1" si="1835"/>
        <v>22467.065743725274</v>
      </c>
      <c r="EY537" s="131">
        <f t="shared" ca="1" si="1835"/>
        <v>55618.61079763696</v>
      </c>
      <c r="EZ537" s="131">
        <f t="shared" ca="1" si="1835"/>
        <v>56760.744848672155</v>
      </c>
      <c r="FA537" s="131">
        <f t="shared" ca="1" si="1835"/>
        <v>105118.95935176118</v>
      </c>
      <c r="FB537" s="131">
        <f t="shared" ca="1" si="1835"/>
        <v>126793.69950418151</v>
      </c>
      <c r="FC537" s="131">
        <f t="shared" ca="1" si="1835"/>
        <v>137841.68213463918</v>
      </c>
      <c r="FD537" s="131">
        <f t="shared" ca="1" si="1835"/>
        <v>154133.4026152509</v>
      </c>
      <c r="FE537" s="131">
        <f t="shared" ca="1" si="1835"/>
        <v>173393.67877681204</v>
      </c>
      <c r="FF537" s="131">
        <f t="shared" ca="1" si="1835"/>
        <v>165949.53797262668</v>
      </c>
      <c r="FG537" s="131">
        <f t="shared" ca="1" si="1835"/>
        <v>139610.11699668845</v>
      </c>
      <c r="FH537" s="131">
        <f t="shared" ca="1" si="1835"/>
        <v>99125.437351089873</v>
      </c>
      <c r="FI537" s="131">
        <f t="shared" ca="1" si="1835"/>
        <v>67564.697238322027</v>
      </c>
      <c r="FJ537" s="131">
        <f t="shared" ca="1" si="1835"/>
        <v>21533.254862474976</v>
      </c>
      <c r="FK537" s="131">
        <f t="shared" ca="1" si="1835"/>
        <v>54716.757470004348</v>
      </c>
      <c r="FL537" s="131">
        <f t="shared" ca="1" si="1835"/>
        <v>55824.344643449898</v>
      </c>
      <c r="FM537" s="131">
        <f t="shared" ca="1" si="1835"/>
        <v>103892.40395229774</v>
      </c>
      <c r="FN537" s="131">
        <f t="shared" ca="1" si="1835"/>
        <v>126559.85078740999</v>
      </c>
      <c r="FO537" s="131">
        <f t="shared" ca="1" si="1835"/>
        <v>136397.99591013428</v>
      </c>
      <c r="FP537" s="131">
        <f t="shared" ca="1" si="1835"/>
        <v>152603.20169439865</v>
      </c>
      <c r="FQ537" s="131">
        <f t="shared" ca="1" si="1835"/>
        <v>171812.02378604744</v>
      </c>
      <c r="FR537" s="131">
        <f t="shared" ca="1" si="1835"/>
        <v>164381.61274151679</v>
      </c>
      <c r="FS537" s="131">
        <f t="shared" ca="1" si="1835"/>
        <v>137513.51160519538</v>
      </c>
      <c r="FT537" s="131">
        <f t="shared" ca="1" si="1835"/>
        <v>97428.030772460494</v>
      </c>
      <c r="FU537" s="131">
        <f t="shared" ca="1" si="1835"/>
        <v>66170.086342311421</v>
      </c>
      <c r="FV537" s="131">
        <f t="shared" ref="FV537:IG537" ca="1" si="1836">SUM(FV534:FV536)</f>
        <v>20383.607115540792</v>
      </c>
      <c r="FW537" s="131">
        <f t="shared" ca="1" si="1836"/>
        <v>53820.498344550164</v>
      </c>
      <c r="FX537" s="131">
        <f t="shared" ca="1" si="1836"/>
        <v>54865.041890704248</v>
      </c>
      <c r="FY537" s="131">
        <f t="shared" ca="1" si="1836"/>
        <v>102676.35532419539</v>
      </c>
      <c r="FZ537" s="131">
        <f t="shared" ca="1" si="1836"/>
        <v>125140.75753187438</v>
      </c>
      <c r="GA537" s="131">
        <f t="shared" ca="1" si="1836"/>
        <v>134968.0638486995</v>
      </c>
      <c r="GB537" s="131">
        <f t="shared" ca="1" si="1836"/>
        <v>151088.35895242263</v>
      </c>
      <c r="GC537" s="131">
        <f t="shared" ca="1" si="1836"/>
        <v>170247.63241895498</v>
      </c>
      <c r="GD537" s="131">
        <f t="shared" ca="1" si="1836"/>
        <v>162830.23224218309</v>
      </c>
      <c r="GE537" s="131">
        <f t="shared" ca="1" si="1836"/>
        <v>135430.85146880691</v>
      </c>
      <c r="GF537" s="131">
        <f t="shared" ca="1" si="1836"/>
        <v>95740.595706690583</v>
      </c>
      <c r="GG537" s="131">
        <f t="shared" ca="1" si="1836"/>
        <v>64782.222192996036</v>
      </c>
      <c r="GH537" s="131">
        <f t="shared" ca="1" si="1836"/>
        <v>19672.438444620617</v>
      </c>
      <c r="GI537" s="131">
        <f t="shared" ca="1" si="1836"/>
        <v>52929.640029272676</v>
      </c>
      <c r="GJ537" s="131">
        <f t="shared" ca="1" si="1836"/>
        <v>54016.19575986921</v>
      </c>
      <c r="GK537" s="131">
        <f t="shared" ca="1" si="1836"/>
        <v>101470.58797818943</v>
      </c>
      <c r="GL537" s="131">
        <f t="shared" ca="1" si="1836"/>
        <v>123734.15735985443</v>
      </c>
      <c r="GM537" s="131">
        <f t="shared" ca="1" si="1836"/>
        <v>133558.96363320184</v>
      </c>
      <c r="GN537" s="131">
        <f t="shared" ca="1" si="1836"/>
        <v>149588.61889603091</v>
      </c>
      <c r="GO537" s="131">
        <f t="shared" ca="1" si="1836"/>
        <v>168334.0122701829</v>
      </c>
      <c r="GP537" s="131">
        <f t="shared" ca="1" si="1836"/>
        <v>161295.1372803777</v>
      </c>
      <c r="GQ537" s="131">
        <f t="shared" ca="1" si="1836"/>
        <v>133361.82464808688</v>
      </c>
      <c r="GR537" s="131">
        <f t="shared" ca="1" si="1836"/>
        <v>94062.859770141615</v>
      </c>
      <c r="GS537" s="131">
        <f t="shared" ca="1" si="1836"/>
        <v>63400.860346397152</v>
      </c>
      <c r="GT537" s="131">
        <f t="shared" ca="1" si="1836"/>
        <v>18745.038162416306</v>
      </c>
      <c r="GU537" s="131">
        <f t="shared" ca="1" si="1836"/>
        <v>52043.987083330168</v>
      </c>
      <c r="GV537" s="131">
        <f t="shared" ca="1" si="1836"/>
        <v>53120.096481155677</v>
      </c>
      <c r="GW537" s="131">
        <f t="shared" ca="1" si="1836"/>
        <v>100274.87486371992</v>
      </c>
      <c r="GX537" s="131">
        <f t="shared" ca="1" si="1836"/>
        <v>122339.80311022456</v>
      </c>
      <c r="GY537" s="131">
        <f t="shared" ca="1" si="1836"/>
        <v>132173.29443206909</v>
      </c>
      <c r="GZ537" s="131">
        <f t="shared" ca="1" si="1836"/>
        <v>148103.72495218806</v>
      </c>
      <c r="HA537" s="131">
        <f t="shared" ca="1" si="1836"/>
        <v>165928.53381492355</v>
      </c>
      <c r="HB537" s="131">
        <f t="shared" ca="1" si="1836"/>
        <v>159776.06770005313</v>
      </c>
      <c r="HC537" s="131">
        <f t="shared" ca="1" si="1836"/>
        <v>131306.11798062912</v>
      </c>
      <c r="HD537" s="131">
        <f t="shared" ca="1" si="1836"/>
        <v>92394.548962454763</v>
      </c>
      <c r="HE537" s="131">
        <f t="shared" ca="1" si="1836"/>
        <v>62025.754370737755</v>
      </c>
      <c r="HF537" s="131">
        <f t="shared" ca="1" si="1836"/>
        <v>17819.375982939382</v>
      </c>
      <c r="HG537" s="131">
        <f t="shared" ca="1" si="1836"/>
        <v>51163.341932775082</v>
      </c>
      <c r="HH537" s="131">
        <f t="shared" ca="1" si="1836"/>
        <v>52229.049865615889</v>
      </c>
      <c r="HI537" s="131">
        <f t="shared" ca="1" si="1836"/>
        <v>99088.987281492504</v>
      </c>
      <c r="HJ537" s="131">
        <f t="shared" ca="1" si="1836"/>
        <v>120957.44619237492</v>
      </c>
      <c r="HK537" s="131">
        <f t="shared" ca="1" si="1836"/>
        <v>130800.63456083792</v>
      </c>
      <c r="HL537" s="131">
        <f t="shared" ca="1" si="1836"/>
        <v>146638.67010402834</v>
      </c>
      <c r="HM537" s="131">
        <f t="shared" ca="1" si="1836"/>
        <v>163539.54276264005</v>
      </c>
      <c r="HN537" s="131">
        <f t="shared" ca="1" si="1836"/>
        <v>158010.22597675526</v>
      </c>
      <c r="HO537" s="131">
        <f t="shared" ca="1" si="1836"/>
        <v>129263.41698502837</v>
      </c>
      <c r="HP537" s="131">
        <f t="shared" ca="1" si="1836"/>
        <v>90735.387574441993</v>
      </c>
      <c r="HQ537" s="131">
        <f t="shared" ca="1" si="1836"/>
        <v>60656.655755813044</v>
      </c>
      <c r="HR537" s="131">
        <f t="shared" ca="1" si="1836"/>
        <v>16677.144888215815</v>
      </c>
      <c r="HS537" s="131">
        <f t="shared" ca="1" si="1836"/>
        <v>50287.504784456651</v>
      </c>
      <c r="HT537" s="131">
        <f t="shared" ca="1" si="1836"/>
        <v>51286.989579618064</v>
      </c>
      <c r="HU537" s="131">
        <f t="shared" ca="1" si="1836"/>
        <v>97912.694794257375</v>
      </c>
      <c r="HV537" s="131">
        <f t="shared" ca="1" si="1836"/>
        <v>119586.83649499866</v>
      </c>
      <c r="HW537" s="131">
        <f t="shared" ca="1" si="1836"/>
        <v>129440.73481899063</v>
      </c>
      <c r="HX537" s="131">
        <f t="shared" ca="1" si="1836"/>
        <v>145199.33708134992</v>
      </c>
      <c r="HY537" s="131">
        <f t="shared" ca="1" si="1836"/>
        <v>161166.68855697612</v>
      </c>
      <c r="HZ537" s="131">
        <f t="shared" ca="1" si="1836"/>
        <v>155690.2629935263</v>
      </c>
      <c r="IA537" s="131">
        <f t="shared" ca="1" si="1836"/>
        <v>127233.40576310272</v>
      </c>
      <c r="IB537" s="131">
        <f t="shared" ca="1" si="1836"/>
        <v>89085.098094188186</v>
      </c>
      <c r="IC537" s="131">
        <f t="shared" ca="1" si="1836"/>
        <v>59293.313820504431</v>
      </c>
      <c r="ID537" s="131">
        <f t="shared" ca="1" si="1836"/>
        <v>15972.449201488103</v>
      </c>
      <c r="IE537" s="131">
        <f t="shared" ca="1" si="1836"/>
        <v>49416.273538044661</v>
      </c>
      <c r="IF537" s="131">
        <f t="shared" ca="1" si="1836"/>
        <v>50461.30899746278</v>
      </c>
      <c r="IG537" s="131">
        <f t="shared" ca="1" si="1836"/>
        <v>96745.765135755981</v>
      </c>
      <c r="IH537" s="131">
        <f t="shared" ref="IH537:KS537" ca="1" si="1837">SUM(IH534:IH536)</f>
        <v>118228.97323807608</v>
      </c>
      <c r="II537" s="131">
        <f t="shared" ca="1" si="1837"/>
        <v>120315.38467265049</v>
      </c>
      <c r="IJ537" s="131">
        <f t="shared" ca="1" si="1837"/>
        <v>143711.52540252486</v>
      </c>
      <c r="IK537" s="131">
        <f t="shared" ca="1" si="1837"/>
        <v>158809.6194702189</v>
      </c>
      <c r="IL537" s="131">
        <f t="shared" ca="1" si="1837"/>
        <v>153385.55863443945</v>
      </c>
      <c r="IM537" s="131">
        <f t="shared" ca="1" si="1837"/>
        <v>125215.76690031574</v>
      </c>
      <c r="IN537" s="131">
        <f t="shared" ca="1" si="1837"/>
        <v>87443.401111315892</v>
      </c>
      <c r="IO537" s="131">
        <f t="shared" ca="1" si="1837"/>
        <v>-2334977.0872609662</v>
      </c>
      <c r="IP537" s="131">
        <f t="shared" ca="1" si="1837"/>
        <v>15050.769597813218</v>
      </c>
      <c r="IQ537" s="131">
        <f t="shared" ca="1" si="1837"/>
        <v>48208.841213116568</v>
      </c>
      <c r="IR537" s="131">
        <f t="shared" ca="1" si="1837"/>
        <v>49584.206084639729</v>
      </c>
      <c r="IS537" s="131">
        <f t="shared" ca="1" si="1837"/>
        <v>95564.559834227839</v>
      </c>
      <c r="IT537" s="131">
        <f t="shared" ca="1" si="1837"/>
        <v>116896.70891753971</v>
      </c>
      <c r="IU537" s="131">
        <f t="shared" ca="1" si="1837"/>
        <v>126758.21126188256</v>
      </c>
      <c r="IV537" s="131">
        <f t="shared" ca="1" si="1837"/>
        <v>141519.6784323754</v>
      </c>
      <c r="IW537" s="131">
        <f t="shared" ca="1" si="1837"/>
        <v>156467.98249843615</v>
      </c>
      <c r="IX537" s="131">
        <f t="shared" ca="1" si="1837"/>
        <v>157720.01070879344</v>
      </c>
      <c r="IY537" s="131">
        <f t="shared" ca="1" si="1837"/>
        <v>127912.84903756512</v>
      </c>
      <c r="IZ537" s="131">
        <f t="shared" ca="1" si="1837"/>
        <v>81406.082381042797</v>
      </c>
      <c r="JA537" s="131">
        <f t="shared" ca="1" si="1837"/>
        <v>49674.730538899676</v>
      </c>
      <c r="JB537" s="131">
        <f t="shared" ca="1" si="1837"/>
        <v>19368.486558851961</v>
      </c>
      <c r="JC537" s="131">
        <f t="shared" ca="1" si="1837"/>
        <v>47813.934410085385</v>
      </c>
      <c r="JD537" s="131">
        <f t="shared" ca="1" si="1837"/>
        <v>56082.52055012263</v>
      </c>
      <c r="JE537" s="131">
        <f t="shared" ca="1" si="1837"/>
        <v>97473.732050237144</v>
      </c>
      <c r="JF537" s="131">
        <f t="shared" ca="1" si="1837"/>
        <v>117396.24519405726</v>
      </c>
      <c r="JG537" s="131">
        <f t="shared" ca="1" si="1837"/>
        <v>127365.66225865524</v>
      </c>
      <c r="JH537" s="131">
        <f t="shared" ca="1" si="1837"/>
        <v>141624.07867438399</v>
      </c>
      <c r="JI537" s="131">
        <f t="shared" ca="1" si="1837"/>
        <v>153408.72863941544</v>
      </c>
      <c r="JJ537" s="131">
        <f t="shared" ca="1" si="1837"/>
        <v>144198.96452927185</v>
      </c>
      <c r="JK537" s="131">
        <f t="shared" ca="1" si="1837"/>
        <v>114993.18876313578</v>
      </c>
      <c r="JL537" s="131">
        <f t="shared" ca="1" si="1837"/>
        <v>79837.418618367941</v>
      </c>
      <c r="JM537" s="131">
        <f t="shared" ca="1" si="1837"/>
        <v>48215.399667157391</v>
      </c>
      <c r="JN537" s="131">
        <f t="shared" ca="1" si="1837"/>
        <v>18591.983031233045</v>
      </c>
      <c r="JO537" s="131">
        <f t="shared" ca="1" si="1837"/>
        <v>46323.578275721855</v>
      </c>
      <c r="JP537" s="131">
        <f t="shared" ca="1" si="1837"/>
        <v>54712.570065011059</v>
      </c>
      <c r="JQ537" s="131">
        <f t="shared" ca="1" si="1837"/>
        <v>95836.443975739719</v>
      </c>
      <c r="JR537" s="131">
        <f t="shared" ca="1" si="1837"/>
        <v>115978.43964999171</v>
      </c>
      <c r="JS537" s="131">
        <f t="shared" ca="1" si="1837"/>
        <v>125329.67983523484</v>
      </c>
      <c r="JT537" s="131">
        <f t="shared" ca="1" si="1837"/>
        <v>139446.64448208146</v>
      </c>
      <c r="JU537" s="131">
        <f t="shared" ca="1" si="1837"/>
        <v>151117.41256667537</v>
      </c>
      <c r="JV537" s="131">
        <f t="shared" ca="1" si="1837"/>
        <v>141995.76848042462</v>
      </c>
      <c r="JW537" s="131">
        <f t="shared" ca="1" si="1837"/>
        <v>113083.34900284158</v>
      </c>
      <c r="JX537" s="131">
        <f t="shared" ca="1" si="1837"/>
        <v>78277.29879434481</v>
      </c>
      <c r="JY537" s="131">
        <f t="shared" ca="1" si="1837"/>
        <v>46961.544368853421</v>
      </c>
      <c r="JZ537" s="131">
        <f t="shared" ca="1" si="1837"/>
        <v>17852.43357307437</v>
      </c>
      <c r="KA537" s="131">
        <f t="shared" ca="1" si="1837"/>
        <v>45140.622576014321</v>
      </c>
      <c r="KB537" s="131">
        <f t="shared" ca="1" si="1837"/>
        <v>53419.414076538524</v>
      </c>
      <c r="KC537" s="131">
        <f t="shared" ca="1" si="1837"/>
        <v>94209.24199859181</v>
      </c>
      <c r="KD537" s="131">
        <f t="shared" ca="1" si="1837"/>
        <v>114572.62479785133</v>
      </c>
      <c r="KE537" s="131">
        <f t="shared" ca="1" si="1837"/>
        <v>123306.78080855642</v>
      </c>
      <c r="KF537" s="131">
        <f t="shared" ca="1" si="1837"/>
        <v>137283.71638867154</v>
      </c>
      <c r="KG537" s="131">
        <f t="shared" ca="1" si="1837"/>
        <v>148841.75100270778</v>
      </c>
      <c r="KH537" s="131">
        <f t="shared" ca="1" si="1837"/>
        <v>139807.36471189896</v>
      </c>
      <c r="KI537" s="131">
        <f t="shared" ca="1" si="1837"/>
        <v>111185.39646179402</v>
      </c>
      <c r="KJ537" s="131">
        <f t="shared" ca="1" si="1837"/>
        <v>76725.600219123997</v>
      </c>
      <c r="KK537" s="131">
        <f t="shared" ca="1" si="1837"/>
        <v>45712.906048357763</v>
      </c>
      <c r="KL537" s="131">
        <f t="shared" ca="1" si="1837"/>
        <v>16897.634926526429</v>
      </c>
      <c r="KM537" s="131">
        <f t="shared" ca="1" si="1837"/>
        <v>43911.602166882381</v>
      </c>
      <c r="KN537" s="131">
        <f t="shared" ca="1" si="1837"/>
        <v>52096.669031635633</v>
      </c>
      <c r="KO537" s="131">
        <f t="shared" ca="1" si="1837"/>
        <v>92592.001647078025</v>
      </c>
      <c r="KP537" s="131">
        <f t="shared" ca="1" si="1837"/>
        <v>113178.6997786365</v>
      </c>
      <c r="KQ537" s="131">
        <f t="shared" ca="1" si="1837"/>
        <v>121296.80452892728</v>
      </c>
      <c r="KR537" s="131">
        <f t="shared" ca="1" si="1837"/>
        <v>135135.12144041431</v>
      </c>
      <c r="KS537" s="131">
        <f t="shared" ca="1" si="1837"/>
        <v>146581.56143869017</v>
      </c>
      <c r="KT537" s="131">
        <f t="shared" ref="KT537:LT537" ca="1" si="1838">SUM(KT534:KT536)</f>
        <v>137633.58119304013</v>
      </c>
      <c r="KU537" s="131">
        <f t="shared" ca="1" si="1838"/>
        <v>109299.18994141556</v>
      </c>
      <c r="KV537" s="131">
        <f t="shared" ca="1" si="1838"/>
        <v>69575.908047728648</v>
      </c>
      <c r="KW537" s="131">
        <f t="shared" ca="1" si="1838"/>
        <v>45970.510526386483</v>
      </c>
      <c r="KX537" s="131">
        <f t="shared" ca="1" si="1838"/>
        <v>12774.081437232317</v>
      </c>
      <c r="KY537" s="131">
        <f t="shared" ca="1" si="1838"/>
        <v>43968.71893681839</v>
      </c>
      <c r="KZ537" s="131">
        <f t="shared" ca="1" si="1838"/>
        <v>50719.736686988115</v>
      </c>
      <c r="LA537" s="131">
        <f t="shared" ca="1" si="1838"/>
        <v>90924.068393977708</v>
      </c>
      <c r="LB537" s="131">
        <f t="shared" ca="1" si="1838"/>
        <v>111516.65621737279</v>
      </c>
      <c r="LC537" s="131">
        <f t="shared" ca="1" si="1838"/>
        <v>119235.65625513134</v>
      </c>
      <c r="LD537" s="131">
        <f t="shared" ca="1" si="1838"/>
        <v>132936.11341166968</v>
      </c>
      <c r="LE537" s="131">
        <f t="shared" ca="1" si="1838"/>
        <v>144052.67012009947</v>
      </c>
      <c r="LF537" s="131">
        <f t="shared" ca="1" si="1838"/>
        <v>135406.18703964961</v>
      </c>
      <c r="LG537" s="131">
        <f t="shared" ca="1" si="1838"/>
        <v>107355.84853106504</v>
      </c>
      <c r="LH537" s="131">
        <f t="shared" ca="1" si="1838"/>
        <v>73358.847954581026</v>
      </c>
      <c r="LI537" s="131">
        <f t="shared" ca="1" si="1838"/>
        <v>44869.233978426717</v>
      </c>
      <c r="LJ537" s="131">
        <f t="shared" ca="1" si="1838"/>
        <v>11282.994164966607</v>
      </c>
      <c r="LK537" s="131">
        <f t="shared" ca="1" si="1838"/>
        <v>42834.744765410549</v>
      </c>
      <c r="LL537" s="131">
        <f t="shared" ca="1" si="1838"/>
        <v>49353.678728374682</v>
      </c>
      <c r="LM537" s="131">
        <f t="shared" ca="1" si="1838"/>
        <v>89309.529177447155</v>
      </c>
      <c r="LN537" s="131">
        <f t="shared" ca="1" si="1838"/>
        <v>110129.19195462248</v>
      </c>
      <c r="LO537" s="131">
        <f t="shared" ca="1" si="1838"/>
        <v>117233.85752609422</v>
      </c>
      <c r="LP537" s="131">
        <f t="shared" ca="1" si="1838"/>
        <v>130798.30868003258</v>
      </c>
      <c r="LQ537" s="131">
        <f t="shared" ca="1" si="1838"/>
        <v>141805.34677276347</v>
      </c>
      <c r="LR537" s="131">
        <f t="shared" ca="1" si="1838"/>
        <v>133243.42209720178</v>
      </c>
      <c r="LS537" s="131">
        <f t="shared" ca="1" si="1838"/>
        <v>105474.82649112571</v>
      </c>
      <c r="LT537" s="131">
        <f t="shared" ca="1" si="1838"/>
        <v>-998072.09590037749</v>
      </c>
      <c r="LU537" s="131"/>
      <c r="LV537" s="131"/>
      <c r="LW537" s="131"/>
      <c r="LX537" s="131"/>
      <c r="LY537" s="131"/>
      <c r="LZ537" s="131"/>
      <c r="MA537" s="131"/>
      <c r="MB537" s="131"/>
      <c r="MC537" s="131"/>
      <c r="MD537" s="131"/>
      <c r="ME537" s="131"/>
      <c r="MF537" s="131"/>
      <c r="MG537" s="131"/>
      <c r="MH537" s="131"/>
      <c r="MI537" s="131"/>
      <c r="MJ537" s="131"/>
      <c r="MK537" s="131"/>
      <c r="ML537" s="131"/>
      <c r="MM537" s="131"/>
      <c r="MN537" s="131"/>
      <c r="MO537" s="131"/>
      <c r="MP537" s="131"/>
      <c r="MQ537" s="131"/>
      <c r="MR537" s="131"/>
      <c r="MS537" s="131"/>
      <c r="MT537" s="131"/>
      <c r="MU537" s="131"/>
      <c r="MV537" s="131"/>
      <c r="MW537" s="131"/>
      <c r="MX537" s="131"/>
      <c r="MY537" s="131"/>
      <c r="MZ537" s="131"/>
      <c r="NA537" s="131"/>
      <c r="NB537" s="131"/>
      <c r="NC537" s="131"/>
      <c r="ND537" s="131"/>
      <c r="NE537" s="131"/>
      <c r="NF537" s="131"/>
      <c r="NG537" s="131"/>
      <c r="NH537" s="131"/>
      <c r="NI537" s="131"/>
      <c r="NJ537" s="131"/>
      <c r="NK537" s="131"/>
      <c r="NL537" s="131"/>
      <c r="NM537" s="131"/>
      <c r="NN537" s="131"/>
      <c r="NO537" s="131"/>
      <c r="NP537" s="131"/>
      <c r="NQ537" s="131"/>
      <c r="NR537" s="131"/>
      <c r="NS537" s="131"/>
      <c r="NT537" s="131"/>
      <c r="NU537" s="131"/>
      <c r="NV537" s="131"/>
      <c r="NW537" s="131"/>
      <c r="NX537" s="131"/>
      <c r="NY537" s="131"/>
      <c r="NZ537" s="131"/>
      <c r="OA537" s="131"/>
      <c r="OB537" s="131"/>
      <c r="OC537" s="131"/>
      <c r="OD537" s="131"/>
      <c r="OE537" s="131"/>
      <c r="OF537" s="131"/>
      <c r="OG537" s="131"/>
      <c r="OH537" s="131"/>
      <c r="OI537" s="131"/>
      <c r="OJ537" s="131"/>
      <c r="OK537" s="131"/>
      <c r="OL537" s="131"/>
      <c r="OM537" s="131"/>
      <c r="ON537" s="131"/>
      <c r="OO537" s="131"/>
      <c r="OP537" s="131"/>
      <c r="OQ537" s="131"/>
      <c r="OR537" s="131"/>
      <c r="OS537" s="131"/>
      <c r="OT537" s="131"/>
      <c r="OU537" s="131"/>
      <c r="OV537" s="131"/>
      <c r="OW537" s="131"/>
      <c r="OX537" s="131"/>
      <c r="OY537" s="131"/>
      <c r="OZ537" s="131"/>
      <c r="PA537" s="131"/>
      <c r="PB537" s="131"/>
      <c r="PC537" s="131"/>
      <c r="PD537" s="131"/>
      <c r="PE537" s="131"/>
      <c r="PF537" s="131"/>
      <c r="PG537" s="131"/>
      <c r="PH537" s="131"/>
      <c r="PI537" s="131"/>
      <c r="PJ537" s="131"/>
      <c r="PK537" s="131"/>
      <c r="PL537" s="131"/>
      <c r="PM537" s="131"/>
      <c r="PN537" s="131"/>
      <c r="PO537" s="131"/>
      <c r="PP537" s="131"/>
      <c r="PQ537" s="131"/>
      <c r="PR537" s="131"/>
      <c r="PS537" s="131"/>
      <c r="PT537" s="131"/>
      <c r="PU537" s="131"/>
      <c r="PV537" s="131"/>
      <c r="PW537" s="131"/>
      <c r="PX537" s="131"/>
      <c r="PY537" s="131"/>
      <c r="PZ537" s="131"/>
      <c r="QA537" s="131"/>
      <c r="QB537" s="131"/>
      <c r="QC537" s="131"/>
      <c r="QD537" s="131"/>
      <c r="QE537" s="131"/>
      <c r="QF537" s="131"/>
      <c r="QG537" s="131"/>
      <c r="QH537" s="131"/>
      <c r="QI537" s="131"/>
      <c r="QJ537" s="131"/>
      <c r="QK537" s="131"/>
      <c r="QL537" s="131"/>
      <c r="QM537" s="131"/>
      <c r="QN537" s="131"/>
      <c r="QO537" s="131"/>
      <c r="QP537" s="131"/>
      <c r="QQ537" s="131"/>
      <c r="QR537" s="131"/>
      <c r="QS537" s="131"/>
      <c r="QT537" s="131"/>
      <c r="QU537" s="131"/>
    </row>
    <row r="538" spans="2:463" ht="15" customHeight="1">
      <c r="H538" s="4"/>
    </row>
    <row r="539" spans="2:463" ht="15" customHeight="1">
      <c r="C539" s="9" t="s">
        <v>674</v>
      </c>
      <c r="D539" s="12"/>
      <c r="E539" s="113" t="s">
        <v>151</v>
      </c>
      <c r="F539" s="12"/>
      <c r="H539" s="188">
        <f ca="1">XIRR($I537:$QJ537, $I$4:$QJ$4)</f>
        <v>6.183600723743439E-2</v>
      </c>
    </row>
    <row r="541" spans="2:463" ht="15" customHeight="1">
      <c r="B541" s="1" t="s">
        <v>678</v>
      </c>
      <c r="H541" t="s">
        <v>679</v>
      </c>
    </row>
    <row r="542" spans="2:463" ht="15" customHeight="1">
      <c r="C542" s="3" t="s">
        <v>441</v>
      </c>
      <c r="E542" s="50" t="s">
        <v>95</v>
      </c>
      <c r="H542" s="66">
        <f ca="1">SUM(I542:LT542)</f>
        <v>-16928918.481857367</v>
      </c>
      <c r="I542" s="51">
        <f t="shared" ref="I542:AY542" ca="1" si="1839">I534</f>
        <v>-1169435.1511936001</v>
      </c>
      <c r="J542" s="51">
        <f t="shared" ca="1" si="1839"/>
        <v>-77953.25</v>
      </c>
      <c r="K542" s="51">
        <f t="shared" ca="1" si="1839"/>
        <v>-77953.25</v>
      </c>
      <c r="L542" s="51">
        <f t="shared" ca="1" si="1839"/>
        <v>-77953.25</v>
      </c>
      <c r="M542" s="51">
        <f t="shared" ca="1" si="1839"/>
        <v>-77953.25</v>
      </c>
      <c r="N542" s="51">
        <f t="shared" ca="1" si="1839"/>
        <v>-3871393.4329500003</v>
      </c>
      <c r="O542" s="51">
        <f t="shared" ca="1" si="1839"/>
        <v>-503064.79309607111</v>
      </c>
      <c r="P542" s="51">
        <f t="shared" ca="1" si="1839"/>
        <v>-256548.61254051558</v>
      </c>
      <c r="Q542" s="51">
        <f t="shared" ca="1" si="1839"/>
        <v>-256394.55698496001</v>
      </c>
      <c r="R542" s="51">
        <f t="shared" ca="1" si="1839"/>
        <v>-508886.11254051561</v>
      </c>
      <c r="S542" s="51">
        <f t="shared" ca="1" si="1839"/>
        <v>-261875.80698496001</v>
      </c>
      <c r="T542" s="51">
        <f t="shared" ca="1" si="1839"/>
        <v>-263005.00142940448</v>
      </c>
      <c r="U542" s="51">
        <f t="shared" ca="1" si="1839"/>
        <v>-1899171.0600738493</v>
      </c>
      <c r="V542" s="51">
        <f t="shared" ca="1" si="1839"/>
        <v>-366768.66809607111</v>
      </c>
      <c r="W542" s="51">
        <f t="shared" ca="1" si="1839"/>
        <v>-203267.15420718223</v>
      </c>
      <c r="X542" s="51">
        <f t="shared" ca="1" si="1839"/>
        <v>-1242988.2236516268</v>
      </c>
      <c r="Y542" s="51">
        <f t="shared" ca="1" si="1839"/>
        <v>-211523.05698496001</v>
      </c>
      <c r="Z542" s="51">
        <f t="shared" ca="1" si="1839"/>
        <v>-561990.80698495999</v>
      </c>
      <c r="AA542" s="51">
        <f t="shared" ca="1" si="1839"/>
        <v>-1475736.3165285068</v>
      </c>
      <c r="AB542" s="51">
        <f t="shared" ca="1" si="1839"/>
        <v>-157476.99777850669</v>
      </c>
      <c r="AC542" s="51">
        <f t="shared" ca="1" si="1839"/>
        <v>-758190.96905386669</v>
      </c>
      <c r="AD542" s="51">
        <f t="shared" ca="1" si="1839"/>
        <v>-82133.25</v>
      </c>
      <c r="AE542" s="51">
        <f t="shared" ca="1" si="1839"/>
        <v>-83279.083333333343</v>
      </c>
      <c r="AF542" s="51">
        <f t="shared" ca="1" si="1839"/>
        <v>-83279.083333333343</v>
      </c>
      <c r="AG542" s="51">
        <f t="shared" si="1839"/>
        <v>0</v>
      </c>
      <c r="AH542" s="51">
        <f t="shared" si="1839"/>
        <v>0</v>
      </c>
      <c r="AI542" s="51">
        <f t="shared" si="1839"/>
        <v>0</v>
      </c>
      <c r="AJ542" s="51">
        <f t="shared" si="1839"/>
        <v>0</v>
      </c>
      <c r="AK542" s="51">
        <f t="shared" si="1839"/>
        <v>0</v>
      </c>
      <c r="AL542" s="51">
        <f t="shared" si="1839"/>
        <v>0</v>
      </c>
      <c r="AM542" s="51">
        <f t="shared" si="1839"/>
        <v>0</v>
      </c>
      <c r="AN542" s="51">
        <f t="shared" si="1839"/>
        <v>0</v>
      </c>
      <c r="AO542" s="51">
        <f t="shared" si="1839"/>
        <v>0</v>
      </c>
      <c r="AP542" s="51">
        <f t="shared" si="1839"/>
        <v>0</v>
      </c>
      <c r="AQ542" s="51">
        <f t="shared" si="1839"/>
        <v>0</v>
      </c>
      <c r="AR542" s="51">
        <f t="shared" si="1839"/>
        <v>0</v>
      </c>
      <c r="AS542" s="51">
        <f t="shared" si="1839"/>
        <v>0</v>
      </c>
      <c r="AT542" s="51">
        <f t="shared" si="1839"/>
        <v>0</v>
      </c>
      <c r="AU542" s="51">
        <f t="shared" si="1839"/>
        <v>0</v>
      </c>
      <c r="AV542" s="51">
        <f t="shared" si="1839"/>
        <v>0</v>
      </c>
      <c r="AW542" s="51">
        <f t="shared" si="1839"/>
        <v>0</v>
      </c>
      <c r="AX542" s="51">
        <f t="shared" si="1839"/>
        <v>0</v>
      </c>
      <c r="AY542" s="51">
        <f t="shared" si="1839"/>
        <v>0</v>
      </c>
      <c r="AZ542" s="51">
        <f t="shared" ref="AZ542:DK542" si="1840">AZ534</f>
        <v>0</v>
      </c>
      <c r="BA542" s="51">
        <f t="shared" si="1840"/>
        <v>0</v>
      </c>
      <c r="BB542" s="51">
        <f t="shared" si="1840"/>
        <v>0</v>
      </c>
      <c r="BC542" s="51">
        <f t="shared" si="1840"/>
        <v>0</v>
      </c>
      <c r="BD542" s="51">
        <f t="shared" si="1840"/>
        <v>0</v>
      </c>
      <c r="BE542" s="51">
        <f t="shared" si="1840"/>
        <v>0</v>
      </c>
      <c r="BF542" s="51">
        <f t="shared" si="1840"/>
        <v>0</v>
      </c>
      <c r="BG542" s="51">
        <f t="shared" si="1840"/>
        <v>0</v>
      </c>
      <c r="BH542" s="51">
        <f t="shared" si="1840"/>
        <v>0</v>
      </c>
      <c r="BI542" s="51">
        <f t="shared" si="1840"/>
        <v>0</v>
      </c>
      <c r="BJ542" s="51">
        <f t="shared" si="1840"/>
        <v>0</v>
      </c>
      <c r="BK542" s="51">
        <f t="shared" si="1840"/>
        <v>0</v>
      </c>
      <c r="BL542" s="51">
        <f t="shared" si="1840"/>
        <v>0</v>
      </c>
      <c r="BM542" s="51">
        <f t="shared" si="1840"/>
        <v>0</v>
      </c>
      <c r="BN542" s="51">
        <f t="shared" si="1840"/>
        <v>0</v>
      </c>
      <c r="BO542" s="51">
        <f t="shared" si="1840"/>
        <v>0</v>
      </c>
      <c r="BP542" s="51">
        <f t="shared" si="1840"/>
        <v>0</v>
      </c>
      <c r="BQ542" s="51">
        <f t="shared" si="1840"/>
        <v>0</v>
      </c>
      <c r="BR542" s="51">
        <f t="shared" si="1840"/>
        <v>0</v>
      </c>
      <c r="BS542" s="51">
        <f t="shared" si="1840"/>
        <v>0</v>
      </c>
      <c r="BT542" s="51">
        <f t="shared" si="1840"/>
        <v>0</v>
      </c>
      <c r="BU542" s="51">
        <f t="shared" si="1840"/>
        <v>0</v>
      </c>
      <c r="BV542" s="51">
        <f t="shared" si="1840"/>
        <v>0</v>
      </c>
      <c r="BW542" s="51">
        <f t="shared" si="1840"/>
        <v>0</v>
      </c>
      <c r="BX542" s="51">
        <f t="shared" si="1840"/>
        <v>0</v>
      </c>
      <c r="BY542" s="51">
        <f t="shared" si="1840"/>
        <v>0</v>
      </c>
      <c r="BZ542" s="51">
        <f t="shared" si="1840"/>
        <v>0</v>
      </c>
      <c r="CA542" s="51">
        <f t="shared" si="1840"/>
        <v>0</v>
      </c>
      <c r="CB542" s="51">
        <f t="shared" si="1840"/>
        <v>0</v>
      </c>
      <c r="CC542" s="51">
        <f t="shared" si="1840"/>
        <v>0</v>
      </c>
      <c r="CD542" s="51">
        <f t="shared" si="1840"/>
        <v>0</v>
      </c>
      <c r="CE542" s="51">
        <f t="shared" si="1840"/>
        <v>0</v>
      </c>
      <c r="CF542" s="51">
        <f t="shared" si="1840"/>
        <v>0</v>
      </c>
      <c r="CG542" s="51">
        <f t="shared" si="1840"/>
        <v>0</v>
      </c>
      <c r="CH542" s="51">
        <f t="shared" si="1840"/>
        <v>0</v>
      </c>
      <c r="CI542" s="51">
        <f t="shared" si="1840"/>
        <v>0</v>
      </c>
      <c r="CJ542" s="51">
        <f t="shared" si="1840"/>
        <v>0</v>
      </c>
      <c r="CK542" s="51">
        <f t="shared" si="1840"/>
        <v>0</v>
      </c>
      <c r="CL542" s="51">
        <f t="shared" si="1840"/>
        <v>0</v>
      </c>
      <c r="CM542" s="51">
        <f t="shared" si="1840"/>
        <v>0</v>
      </c>
      <c r="CN542" s="51">
        <f t="shared" si="1840"/>
        <v>0</v>
      </c>
      <c r="CO542" s="51">
        <f t="shared" si="1840"/>
        <v>0</v>
      </c>
      <c r="CP542" s="51">
        <f t="shared" si="1840"/>
        <v>0</v>
      </c>
      <c r="CQ542" s="51">
        <f t="shared" si="1840"/>
        <v>0</v>
      </c>
      <c r="CR542" s="51">
        <f t="shared" si="1840"/>
        <v>0</v>
      </c>
      <c r="CS542" s="51">
        <f t="shared" si="1840"/>
        <v>0</v>
      </c>
      <c r="CT542" s="51">
        <f t="shared" si="1840"/>
        <v>0</v>
      </c>
      <c r="CU542" s="51">
        <f t="shared" si="1840"/>
        <v>0</v>
      </c>
      <c r="CV542" s="51">
        <f t="shared" si="1840"/>
        <v>0</v>
      </c>
      <c r="CW542" s="51">
        <f t="shared" si="1840"/>
        <v>0</v>
      </c>
      <c r="CX542" s="51">
        <f t="shared" si="1840"/>
        <v>0</v>
      </c>
      <c r="CY542" s="51">
        <f t="shared" si="1840"/>
        <v>0</v>
      </c>
      <c r="CZ542" s="51">
        <f t="shared" si="1840"/>
        <v>0</v>
      </c>
      <c r="DA542" s="51">
        <f t="shared" si="1840"/>
        <v>0</v>
      </c>
      <c r="DB542" s="51">
        <f t="shared" si="1840"/>
        <v>0</v>
      </c>
      <c r="DC542" s="51">
        <f t="shared" si="1840"/>
        <v>0</v>
      </c>
      <c r="DD542" s="51">
        <f t="shared" si="1840"/>
        <v>0</v>
      </c>
      <c r="DE542" s="51">
        <f t="shared" si="1840"/>
        <v>0</v>
      </c>
      <c r="DF542" s="51">
        <f t="shared" si="1840"/>
        <v>0</v>
      </c>
      <c r="DG542" s="51">
        <f t="shared" si="1840"/>
        <v>0</v>
      </c>
      <c r="DH542" s="51">
        <f t="shared" si="1840"/>
        <v>0</v>
      </c>
      <c r="DI542" s="51">
        <f t="shared" si="1840"/>
        <v>0</v>
      </c>
      <c r="DJ542" s="51">
        <f t="shared" si="1840"/>
        <v>0</v>
      </c>
      <c r="DK542" s="51">
        <f t="shared" si="1840"/>
        <v>0</v>
      </c>
      <c r="DL542" s="51">
        <f t="shared" ref="DL542:FW542" si="1841">DL534</f>
        <v>0</v>
      </c>
      <c r="DM542" s="51">
        <f t="shared" si="1841"/>
        <v>0</v>
      </c>
      <c r="DN542" s="51">
        <f t="shared" si="1841"/>
        <v>0</v>
      </c>
      <c r="DO542" s="51">
        <f t="shared" si="1841"/>
        <v>0</v>
      </c>
      <c r="DP542" s="51">
        <f t="shared" si="1841"/>
        <v>0</v>
      </c>
      <c r="DQ542" s="51">
        <f t="shared" si="1841"/>
        <v>0</v>
      </c>
      <c r="DR542" s="51">
        <f t="shared" si="1841"/>
        <v>0</v>
      </c>
      <c r="DS542" s="51">
        <f t="shared" si="1841"/>
        <v>0</v>
      </c>
      <c r="DT542" s="51">
        <f t="shared" si="1841"/>
        <v>0</v>
      </c>
      <c r="DU542" s="51">
        <f t="shared" si="1841"/>
        <v>0</v>
      </c>
      <c r="DV542" s="51">
        <f t="shared" si="1841"/>
        <v>0</v>
      </c>
      <c r="DW542" s="51">
        <f t="shared" si="1841"/>
        <v>0</v>
      </c>
      <c r="DX542" s="51">
        <f t="shared" si="1841"/>
        <v>0</v>
      </c>
      <c r="DY542" s="51">
        <f t="shared" si="1841"/>
        <v>0</v>
      </c>
      <c r="DZ542" s="51">
        <f t="shared" si="1841"/>
        <v>0</v>
      </c>
      <c r="EA542" s="51">
        <f t="shared" si="1841"/>
        <v>0</v>
      </c>
      <c r="EB542" s="51">
        <f t="shared" si="1841"/>
        <v>0</v>
      </c>
      <c r="EC542" s="51">
        <f t="shared" si="1841"/>
        <v>0</v>
      </c>
      <c r="ED542" s="51">
        <f t="shared" si="1841"/>
        <v>0</v>
      </c>
      <c r="EE542" s="51">
        <f t="shared" si="1841"/>
        <v>0</v>
      </c>
      <c r="EF542" s="51">
        <f t="shared" si="1841"/>
        <v>0</v>
      </c>
      <c r="EG542" s="51">
        <f t="shared" si="1841"/>
        <v>0</v>
      </c>
      <c r="EH542" s="51">
        <f t="shared" si="1841"/>
        <v>0</v>
      </c>
      <c r="EI542" s="51">
        <f t="shared" si="1841"/>
        <v>0</v>
      </c>
      <c r="EJ542" s="51">
        <f t="shared" si="1841"/>
        <v>0</v>
      </c>
      <c r="EK542" s="51">
        <f t="shared" si="1841"/>
        <v>0</v>
      </c>
      <c r="EL542" s="51">
        <f t="shared" si="1841"/>
        <v>0</v>
      </c>
      <c r="EM542" s="51">
        <f t="shared" si="1841"/>
        <v>0</v>
      </c>
      <c r="EN542" s="51">
        <f t="shared" si="1841"/>
        <v>0</v>
      </c>
      <c r="EO542" s="51">
        <f t="shared" si="1841"/>
        <v>0</v>
      </c>
      <c r="EP542" s="51">
        <f t="shared" si="1841"/>
        <v>0</v>
      </c>
      <c r="EQ542" s="51">
        <f t="shared" si="1841"/>
        <v>0</v>
      </c>
      <c r="ER542" s="51">
        <f t="shared" si="1841"/>
        <v>0</v>
      </c>
      <c r="ES542" s="51">
        <f t="shared" si="1841"/>
        <v>0</v>
      </c>
      <c r="ET542" s="51">
        <f t="shared" si="1841"/>
        <v>0</v>
      </c>
      <c r="EU542" s="51">
        <f t="shared" si="1841"/>
        <v>0</v>
      </c>
      <c r="EV542" s="51">
        <f t="shared" si="1841"/>
        <v>0</v>
      </c>
      <c r="EW542" s="51">
        <f t="shared" si="1841"/>
        <v>0</v>
      </c>
      <c r="EX542" s="51">
        <f t="shared" si="1841"/>
        <v>0</v>
      </c>
      <c r="EY542" s="51">
        <f t="shared" si="1841"/>
        <v>0</v>
      </c>
      <c r="EZ542" s="51">
        <f t="shared" si="1841"/>
        <v>0</v>
      </c>
      <c r="FA542" s="51">
        <f t="shared" si="1841"/>
        <v>0</v>
      </c>
      <c r="FB542" s="51">
        <f t="shared" si="1841"/>
        <v>0</v>
      </c>
      <c r="FC542" s="51">
        <f t="shared" si="1841"/>
        <v>0</v>
      </c>
      <c r="FD542" s="51">
        <f t="shared" si="1841"/>
        <v>0</v>
      </c>
      <c r="FE542" s="51">
        <f t="shared" si="1841"/>
        <v>0</v>
      </c>
      <c r="FF542" s="51">
        <f t="shared" si="1841"/>
        <v>0</v>
      </c>
      <c r="FG542" s="51">
        <f t="shared" si="1841"/>
        <v>0</v>
      </c>
      <c r="FH542" s="51">
        <f t="shared" si="1841"/>
        <v>0</v>
      </c>
      <c r="FI542" s="51">
        <f t="shared" si="1841"/>
        <v>0</v>
      </c>
      <c r="FJ542" s="51">
        <f t="shared" si="1841"/>
        <v>0</v>
      </c>
      <c r="FK542" s="51">
        <f t="shared" si="1841"/>
        <v>0</v>
      </c>
      <c r="FL542" s="51">
        <f t="shared" si="1841"/>
        <v>0</v>
      </c>
      <c r="FM542" s="51">
        <f t="shared" si="1841"/>
        <v>0</v>
      </c>
      <c r="FN542" s="51">
        <f t="shared" si="1841"/>
        <v>0</v>
      </c>
      <c r="FO542" s="51">
        <f t="shared" si="1841"/>
        <v>0</v>
      </c>
      <c r="FP542" s="51">
        <f t="shared" si="1841"/>
        <v>0</v>
      </c>
      <c r="FQ542" s="51">
        <f t="shared" si="1841"/>
        <v>0</v>
      </c>
      <c r="FR542" s="51">
        <f t="shared" si="1841"/>
        <v>0</v>
      </c>
      <c r="FS542" s="51">
        <f t="shared" si="1841"/>
        <v>0</v>
      </c>
      <c r="FT542" s="51">
        <f t="shared" si="1841"/>
        <v>0</v>
      </c>
      <c r="FU542" s="51">
        <f t="shared" si="1841"/>
        <v>0</v>
      </c>
      <c r="FV542" s="51">
        <f t="shared" si="1841"/>
        <v>0</v>
      </c>
      <c r="FW542" s="51">
        <f t="shared" si="1841"/>
        <v>0</v>
      </c>
      <c r="FX542" s="51">
        <f t="shared" ref="FX542:II542" si="1842">FX534</f>
        <v>0</v>
      </c>
      <c r="FY542" s="51">
        <f t="shared" si="1842"/>
        <v>0</v>
      </c>
      <c r="FZ542" s="51">
        <f t="shared" si="1842"/>
        <v>0</v>
      </c>
      <c r="GA542" s="51">
        <f t="shared" si="1842"/>
        <v>0</v>
      </c>
      <c r="GB542" s="51">
        <f t="shared" si="1842"/>
        <v>0</v>
      </c>
      <c r="GC542" s="51">
        <f t="shared" si="1842"/>
        <v>0</v>
      </c>
      <c r="GD542" s="51">
        <f t="shared" si="1842"/>
        <v>0</v>
      </c>
      <c r="GE542" s="51">
        <f t="shared" si="1842"/>
        <v>0</v>
      </c>
      <c r="GF542" s="51">
        <f t="shared" si="1842"/>
        <v>0</v>
      </c>
      <c r="GG542" s="51">
        <f t="shared" si="1842"/>
        <v>0</v>
      </c>
      <c r="GH542" s="51">
        <f t="shared" si="1842"/>
        <v>0</v>
      </c>
      <c r="GI542" s="51">
        <f t="shared" si="1842"/>
        <v>0</v>
      </c>
      <c r="GJ542" s="51">
        <f t="shared" si="1842"/>
        <v>0</v>
      </c>
      <c r="GK542" s="51">
        <f t="shared" si="1842"/>
        <v>0</v>
      </c>
      <c r="GL542" s="51">
        <f t="shared" si="1842"/>
        <v>0</v>
      </c>
      <c r="GM542" s="51">
        <f t="shared" si="1842"/>
        <v>0</v>
      </c>
      <c r="GN542" s="51">
        <f t="shared" si="1842"/>
        <v>0</v>
      </c>
      <c r="GO542" s="51">
        <f t="shared" si="1842"/>
        <v>0</v>
      </c>
      <c r="GP542" s="51">
        <f t="shared" si="1842"/>
        <v>0</v>
      </c>
      <c r="GQ542" s="51">
        <f t="shared" si="1842"/>
        <v>0</v>
      </c>
      <c r="GR542" s="51">
        <f t="shared" si="1842"/>
        <v>0</v>
      </c>
      <c r="GS542" s="51">
        <f t="shared" si="1842"/>
        <v>0</v>
      </c>
      <c r="GT542" s="51">
        <f t="shared" si="1842"/>
        <v>0</v>
      </c>
      <c r="GU542" s="51">
        <f t="shared" si="1842"/>
        <v>0</v>
      </c>
      <c r="GV542" s="51">
        <f t="shared" si="1842"/>
        <v>0</v>
      </c>
      <c r="GW542" s="51">
        <f t="shared" si="1842"/>
        <v>0</v>
      </c>
      <c r="GX542" s="51">
        <f t="shared" si="1842"/>
        <v>0</v>
      </c>
      <c r="GY542" s="51">
        <f t="shared" si="1842"/>
        <v>0</v>
      </c>
      <c r="GZ542" s="51">
        <f t="shared" si="1842"/>
        <v>0</v>
      </c>
      <c r="HA542" s="51">
        <f t="shared" si="1842"/>
        <v>0</v>
      </c>
      <c r="HB542" s="51">
        <f t="shared" si="1842"/>
        <v>0</v>
      </c>
      <c r="HC542" s="51">
        <f t="shared" si="1842"/>
        <v>0</v>
      </c>
      <c r="HD542" s="51">
        <f t="shared" si="1842"/>
        <v>0</v>
      </c>
      <c r="HE542" s="51">
        <f t="shared" si="1842"/>
        <v>0</v>
      </c>
      <c r="HF542" s="51">
        <f t="shared" si="1842"/>
        <v>0</v>
      </c>
      <c r="HG542" s="51">
        <f t="shared" si="1842"/>
        <v>0</v>
      </c>
      <c r="HH542" s="51">
        <f t="shared" si="1842"/>
        <v>0</v>
      </c>
      <c r="HI542" s="51">
        <f t="shared" si="1842"/>
        <v>0</v>
      </c>
      <c r="HJ542" s="51">
        <f t="shared" si="1842"/>
        <v>0</v>
      </c>
      <c r="HK542" s="51">
        <f t="shared" si="1842"/>
        <v>0</v>
      </c>
      <c r="HL542" s="51">
        <f t="shared" si="1842"/>
        <v>0</v>
      </c>
      <c r="HM542" s="51">
        <f t="shared" si="1842"/>
        <v>0</v>
      </c>
      <c r="HN542" s="51">
        <f t="shared" si="1842"/>
        <v>0</v>
      </c>
      <c r="HO542" s="51">
        <f t="shared" si="1842"/>
        <v>0</v>
      </c>
      <c r="HP542" s="51">
        <f t="shared" si="1842"/>
        <v>0</v>
      </c>
      <c r="HQ542" s="51">
        <f t="shared" si="1842"/>
        <v>0</v>
      </c>
      <c r="HR542" s="51">
        <f t="shared" si="1842"/>
        <v>0</v>
      </c>
      <c r="HS542" s="51">
        <f t="shared" si="1842"/>
        <v>0</v>
      </c>
      <c r="HT542" s="51">
        <f t="shared" si="1842"/>
        <v>0</v>
      </c>
      <c r="HU542" s="51">
        <f t="shared" si="1842"/>
        <v>0</v>
      </c>
      <c r="HV542" s="51">
        <f t="shared" si="1842"/>
        <v>0</v>
      </c>
      <c r="HW542" s="51">
        <f t="shared" si="1842"/>
        <v>0</v>
      </c>
      <c r="HX542" s="51">
        <f t="shared" si="1842"/>
        <v>0</v>
      </c>
      <c r="HY542" s="51">
        <f t="shared" si="1842"/>
        <v>0</v>
      </c>
      <c r="HZ542" s="51">
        <f t="shared" si="1842"/>
        <v>0</v>
      </c>
      <c r="IA542" s="51">
        <f t="shared" si="1842"/>
        <v>0</v>
      </c>
      <c r="IB542" s="51">
        <f t="shared" si="1842"/>
        <v>0</v>
      </c>
      <c r="IC542" s="51">
        <f t="shared" si="1842"/>
        <v>0</v>
      </c>
      <c r="ID542" s="51">
        <f t="shared" si="1842"/>
        <v>0</v>
      </c>
      <c r="IE542" s="51">
        <f t="shared" si="1842"/>
        <v>0</v>
      </c>
      <c r="IF542" s="51">
        <f t="shared" si="1842"/>
        <v>0</v>
      </c>
      <c r="IG542" s="51">
        <f t="shared" si="1842"/>
        <v>0</v>
      </c>
      <c r="IH542" s="51">
        <f t="shared" si="1842"/>
        <v>0</v>
      </c>
      <c r="II542" s="51">
        <f t="shared" si="1842"/>
        <v>-7777.9598204181602</v>
      </c>
      <c r="IJ542" s="51">
        <f t="shared" ref="IJ542:KU542" si="1843">IJ534</f>
        <v>0</v>
      </c>
      <c r="IK542" s="51">
        <f t="shared" si="1843"/>
        <v>0</v>
      </c>
      <c r="IL542" s="51">
        <f t="shared" si="1843"/>
        <v>0</v>
      </c>
      <c r="IM542" s="51">
        <f t="shared" si="1843"/>
        <v>0</v>
      </c>
      <c r="IN542" s="51">
        <f t="shared" si="1843"/>
        <v>0</v>
      </c>
      <c r="IO542" s="51">
        <f t="shared" si="1843"/>
        <v>-2392919.3842907259</v>
      </c>
      <c r="IP542" s="51">
        <f t="shared" si="1843"/>
        <v>0</v>
      </c>
      <c r="IQ542" s="51">
        <f t="shared" si="1843"/>
        <v>0</v>
      </c>
      <c r="IR542" s="51">
        <f t="shared" si="1843"/>
        <v>0</v>
      </c>
      <c r="IS542" s="51">
        <f t="shared" si="1843"/>
        <v>0</v>
      </c>
      <c r="IT542" s="51">
        <f t="shared" si="1843"/>
        <v>0</v>
      </c>
      <c r="IU542" s="51">
        <f t="shared" si="1843"/>
        <v>0</v>
      </c>
      <c r="IV542" s="51">
        <f t="shared" si="1843"/>
        <v>0</v>
      </c>
      <c r="IW542" s="51">
        <f t="shared" si="1843"/>
        <v>0</v>
      </c>
      <c r="IX542" s="51">
        <f t="shared" si="1843"/>
        <v>0</v>
      </c>
      <c r="IY542" s="51">
        <f t="shared" si="1843"/>
        <v>0</v>
      </c>
      <c r="IZ542" s="51">
        <f t="shared" si="1843"/>
        <v>0</v>
      </c>
      <c r="JA542" s="51">
        <f t="shared" si="1843"/>
        <v>0</v>
      </c>
      <c r="JB542" s="51">
        <f t="shared" si="1843"/>
        <v>0</v>
      </c>
      <c r="JC542" s="51">
        <f t="shared" si="1843"/>
        <v>0</v>
      </c>
      <c r="JD542" s="51">
        <f t="shared" si="1843"/>
        <v>0</v>
      </c>
      <c r="JE542" s="51">
        <f t="shared" si="1843"/>
        <v>0</v>
      </c>
      <c r="JF542" s="51">
        <f t="shared" si="1843"/>
        <v>0</v>
      </c>
      <c r="JG542" s="51">
        <f t="shared" si="1843"/>
        <v>0</v>
      </c>
      <c r="JH542" s="51">
        <f t="shared" si="1843"/>
        <v>0</v>
      </c>
      <c r="JI542" s="51">
        <f t="shared" si="1843"/>
        <v>0</v>
      </c>
      <c r="JJ542" s="51">
        <f t="shared" si="1843"/>
        <v>0</v>
      </c>
      <c r="JK542" s="51">
        <f t="shared" si="1843"/>
        <v>0</v>
      </c>
      <c r="JL542" s="51">
        <f t="shared" si="1843"/>
        <v>0</v>
      </c>
      <c r="JM542" s="51">
        <f t="shared" si="1843"/>
        <v>0</v>
      </c>
      <c r="JN542" s="51">
        <f t="shared" si="1843"/>
        <v>0</v>
      </c>
      <c r="JO542" s="51">
        <f t="shared" si="1843"/>
        <v>0</v>
      </c>
      <c r="JP542" s="51">
        <f t="shared" si="1843"/>
        <v>0</v>
      </c>
      <c r="JQ542" s="51">
        <f t="shared" si="1843"/>
        <v>0</v>
      </c>
      <c r="JR542" s="51">
        <f t="shared" si="1843"/>
        <v>0</v>
      </c>
      <c r="JS542" s="51">
        <f t="shared" si="1843"/>
        <v>0</v>
      </c>
      <c r="JT542" s="51">
        <f t="shared" si="1843"/>
        <v>0</v>
      </c>
      <c r="JU542" s="51">
        <f t="shared" si="1843"/>
        <v>0</v>
      </c>
      <c r="JV542" s="51">
        <f t="shared" si="1843"/>
        <v>0</v>
      </c>
      <c r="JW542" s="51">
        <f t="shared" si="1843"/>
        <v>0</v>
      </c>
      <c r="JX542" s="51">
        <f t="shared" si="1843"/>
        <v>0</v>
      </c>
      <c r="JY542" s="51">
        <f t="shared" si="1843"/>
        <v>0</v>
      </c>
      <c r="JZ542" s="51">
        <f t="shared" si="1843"/>
        <v>0</v>
      </c>
      <c r="KA542" s="51">
        <f t="shared" si="1843"/>
        <v>0</v>
      </c>
      <c r="KB542" s="51">
        <f t="shared" si="1843"/>
        <v>0</v>
      </c>
      <c r="KC542" s="51">
        <f t="shared" si="1843"/>
        <v>0</v>
      </c>
      <c r="KD542" s="51">
        <f t="shared" si="1843"/>
        <v>0</v>
      </c>
      <c r="KE542" s="51">
        <f t="shared" si="1843"/>
        <v>0</v>
      </c>
      <c r="KF542" s="51">
        <f t="shared" si="1843"/>
        <v>0</v>
      </c>
      <c r="KG542" s="51">
        <f t="shared" si="1843"/>
        <v>0</v>
      </c>
      <c r="KH542" s="51">
        <f t="shared" si="1843"/>
        <v>0</v>
      </c>
      <c r="KI542" s="51">
        <f t="shared" si="1843"/>
        <v>0</v>
      </c>
      <c r="KJ542" s="51">
        <f t="shared" si="1843"/>
        <v>0</v>
      </c>
      <c r="KK542" s="51">
        <f t="shared" si="1843"/>
        <v>0</v>
      </c>
      <c r="KL542" s="51">
        <f t="shared" si="1843"/>
        <v>0</v>
      </c>
      <c r="KM542" s="51">
        <f t="shared" si="1843"/>
        <v>0</v>
      </c>
      <c r="KN542" s="51">
        <f t="shared" si="1843"/>
        <v>0</v>
      </c>
      <c r="KO542" s="51">
        <f t="shared" si="1843"/>
        <v>0</v>
      </c>
      <c r="KP542" s="51">
        <f t="shared" si="1843"/>
        <v>0</v>
      </c>
      <c r="KQ542" s="51">
        <f t="shared" si="1843"/>
        <v>0</v>
      </c>
      <c r="KR542" s="51">
        <f t="shared" si="1843"/>
        <v>0</v>
      </c>
      <c r="KS542" s="51">
        <f t="shared" si="1843"/>
        <v>0</v>
      </c>
      <c r="KT542" s="51">
        <f t="shared" si="1843"/>
        <v>0</v>
      </c>
      <c r="KU542" s="51">
        <f t="shared" si="1843"/>
        <v>0</v>
      </c>
      <c r="KV542" s="51">
        <f t="shared" ref="KV542:LT542" si="1844">KV534</f>
        <v>0</v>
      </c>
      <c r="KW542" s="51">
        <f t="shared" si="1844"/>
        <v>0</v>
      </c>
      <c r="KX542" s="51">
        <f t="shared" si="1844"/>
        <v>0</v>
      </c>
      <c r="KY542" s="51">
        <f t="shared" si="1844"/>
        <v>0</v>
      </c>
      <c r="KZ542" s="51">
        <f t="shared" si="1844"/>
        <v>0</v>
      </c>
      <c r="LA542" s="51">
        <f t="shared" si="1844"/>
        <v>0</v>
      </c>
      <c r="LB542" s="51">
        <f t="shared" si="1844"/>
        <v>0</v>
      </c>
      <c r="LC542" s="51">
        <f t="shared" si="1844"/>
        <v>0</v>
      </c>
      <c r="LD542" s="51">
        <f t="shared" si="1844"/>
        <v>0</v>
      </c>
      <c r="LE542" s="51">
        <f t="shared" si="1844"/>
        <v>0</v>
      </c>
      <c r="LF542" s="51">
        <f t="shared" si="1844"/>
        <v>0</v>
      </c>
      <c r="LG542" s="51">
        <f t="shared" si="1844"/>
        <v>0</v>
      </c>
      <c r="LH542" s="51">
        <f t="shared" si="1844"/>
        <v>0</v>
      </c>
      <c r="LI542" s="51">
        <f t="shared" si="1844"/>
        <v>0</v>
      </c>
      <c r="LJ542" s="51">
        <f t="shared" si="1844"/>
        <v>0</v>
      </c>
      <c r="LK542" s="51">
        <f t="shared" si="1844"/>
        <v>0</v>
      </c>
      <c r="LL542" s="51">
        <f t="shared" si="1844"/>
        <v>0</v>
      </c>
      <c r="LM542" s="51">
        <f t="shared" si="1844"/>
        <v>0</v>
      </c>
      <c r="LN542" s="51">
        <f t="shared" si="1844"/>
        <v>0</v>
      </c>
      <c r="LO542" s="51">
        <f t="shared" si="1844"/>
        <v>0</v>
      </c>
      <c r="LP542" s="51">
        <f t="shared" si="1844"/>
        <v>0</v>
      </c>
      <c r="LQ542" s="51">
        <f t="shared" si="1844"/>
        <v>0</v>
      </c>
      <c r="LR542" s="51">
        <f t="shared" si="1844"/>
        <v>0</v>
      </c>
      <c r="LS542" s="51">
        <f t="shared" si="1844"/>
        <v>0</v>
      </c>
      <c r="LT542" s="51">
        <f t="shared" si="1844"/>
        <v>0</v>
      </c>
      <c r="LU542" s="51"/>
      <c r="LV542" s="51"/>
      <c r="LW542" s="51"/>
      <c r="LX542" s="51"/>
      <c r="LY542" s="51"/>
      <c r="LZ542" s="51"/>
      <c r="MA542" s="51"/>
      <c r="MB542" s="51"/>
      <c r="MC542" s="51"/>
      <c r="MD542" s="51"/>
      <c r="ME542" s="51"/>
      <c r="MF542" s="51"/>
      <c r="MG542" s="51"/>
      <c r="MH542" s="51"/>
      <c r="MI542" s="51"/>
      <c r="MJ542" s="51"/>
      <c r="MK542" s="51"/>
      <c r="ML542" s="51"/>
      <c r="MM542" s="51"/>
      <c r="MN542" s="51"/>
      <c r="MO542" s="51"/>
      <c r="MP542" s="51"/>
      <c r="MQ542" s="51"/>
      <c r="MR542" s="51"/>
      <c r="MS542" s="51"/>
      <c r="MT542" s="51"/>
      <c r="MU542" s="51"/>
      <c r="MV542" s="51"/>
      <c r="MW542" s="51"/>
      <c r="MX542" s="51"/>
      <c r="MY542" s="51"/>
      <c r="MZ542" s="51"/>
      <c r="NA542" s="51"/>
      <c r="NB542" s="51"/>
      <c r="NC542" s="51"/>
      <c r="ND542" s="51"/>
      <c r="NE542" s="51"/>
      <c r="NF542" s="51"/>
      <c r="NG542" s="51"/>
      <c r="NH542" s="51"/>
      <c r="NI542" s="51"/>
      <c r="NJ542" s="51"/>
      <c r="NK542" s="51"/>
      <c r="NL542" s="51"/>
      <c r="NM542" s="51"/>
      <c r="NN542" s="51"/>
      <c r="NO542" s="51"/>
      <c r="NP542" s="51"/>
      <c r="NQ542" s="51"/>
      <c r="NR542" s="51"/>
      <c r="NS542" s="51"/>
      <c r="NT542" s="51"/>
      <c r="NU542" s="51"/>
      <c r="NV542" s="51"/>
      <c r="NW542" s="51"/>
      <c r="NX542" s="51"/>
      <c r="NY542" s="51"/>
      <c r="NZ542" s="51"/>
      <c r="OA542" s="51"/>
      <c r="OB542" s="51"/>
      <c r="OC542" s="51"/>
      <c r="OD542" s="51"/>
      <c r="OE542" s="51"/>
      <c r="OF542" s="51"/>
      <c r="OG542" s="51"/>
      <c r="OH542" s="51"/>
      <c r="OI542" s="51"/>
      <c r="OJ542" s="51"/>
      <c r="OK542" s="51"/>
      <c r="OL542" s="51"/>
      <c r="OM542" s="51"/>
      <c r="ON542" s="51"/>
      <c r="OO542" s="51"/>
      <c r="OP542" s="51"/>
      <c r="OQ542" s="51"/>
      <c r="OR542" s="51"/>
      <c r="OS542" s="51"/>
      <c r="OT542" s="51"/>
      <c r="OU542" s="51"/>
      <c r="OV542" s="51"/>
      <c r="OW542" s="51"/>
      <c r="OX542" s="51"/>
      <c r="OY542" s="51"/>
      <c r="OZ542" s="51"/>
      <c r="PA542" s="51"/>
      <c r="PB542" s="51"/>
      <c r="PC542" s="51"/>
      <c r="PD542" s="51"/>
      <c r="PE542" s="51"/>
      <c r="PF542" s="51"/>
      <c r="PG542" s="51"/>
      <c r="PH542" s="51"/>
      <c r="PI542" s="51"/>
      <c r="PJ542" s="51"/>
      <c r="PK542" s="51"/>
      <c r="PL542" s="51"/>
      <c r="PM542" s="51"/>
      <c r="PN542" s="51"/>
      <c r="PO542" s="51"/>
      <c r="PP542" s="51"/>
      <c r="PQ542" s="51"/>
      <c r="PR542" s="51"/>
      <c r="PS542" s="51"/>
      <c r="PT542" s="51"/>
      <c r="PU542" s="51"/>
      <c r="PV542" s="51"/>
      <c r="PW542" s="51"/>
      <c r="PX542" s="51"/>
      <c r="PY542" s="51"/>
      <c r="PZ542" s="51"/>
      <c r="QA542" s="51"/>
      <c r="QB542" s="51"/>
      <c r="QC542" s="51"/>
      <c r="QD542" s="51"/>
      <c r="QE542" s="51"/>
      <c r="QF542" s="51"/>
      <c r="QG542" s="51"/>
      <c r="QH542" s="51"/>
      <c r="QI542" s="51"/>
      <c r="QJ542" s="51"/>
      <c r="QK542" s="51"/>
      <c r="QL542" s="51"/>
      <c r="QM542" s="51"/>
      <c r="QN542" s="51"/>
      <c r="QO542" s="51"/>
      <c r="QP542" s="51"/>
      <c r="QQ542" s="51"/>
      <c r="QR542" s="51"/>
      <c r="QS542" s="51"/>
      <c r="QT542" s="51"/>
      <c r="QU542" s="51"/>
    </row>
    <row r="543" spans="2:463" ht="15" customHeight="1">
      <c r="C543" s="98" t="s">
        <v>680</v>
      </c>
      <c r="D543" s="37"/>
      <c r="E543" s="43" t="s">
        <v>95</v>
      </c>
      <c r="H543" s="66">
        <f ca="1">SUM(I543:LT543)</f>
        <v>29199125.115897171</v>
      </c>
      <c r="I543" s="62">
        <f ca="1">I535</f>
        <v>-100696.02419097599</v>
      </c>
      <c r="J543" s="62">
        <f t="shared" ref="J543:AH543" ca="1" si="1845">J535</f>
        <v>0</v>
      </c>
      <c r="K543" s="62">
        <f t="shared" ca="1" si="1845"/>
        <v>0</v>
      </c>
      <c r="L543" s="62">
        <f t="shared" ca="1" si="1845"/>
        <v>0</v>
      </c>
      <c r="M543" s="62">
        <f t="shared" ca="1" si="1845"/>
        <v>100696.02419097599</v>
      </c>
      <c r="N543" s="62">
        <f t="shared" ca="1" si="1845"/>
        <v>-606950.4292720001</v>
      </c>
      <c r="O543" s="62">
        <f t="shared" ca="1" si="1845"/>
        <v>-67721.142450926942</v>
      </c>
      <c r="P543" s="62">
        <f t="shared" ca="1" si="1845"/>
        <v>579139.28682107315</v>
      </c>
      <c r="Q543" s="62">
        <f t="shared" ca="1" si="1845"/>
        <v>-27811.142450926942</v>
      </c>
      <c r="R543" s="62">
        <f t="shared" ca="1" si="1845"/>
        <v>-67721.142450926942</v>
      </c>
      <c r="S543" s="62">
        <f t="shared" ca="1" si="1845"/>
        <v>95532.284901853884</v>
      </c>
      <c r="T543" s="62">
        <f t="shared" ca="1" si="1845"/>
        <v>-27811.142450926942</v>
      </c>
      <c r="U543" s="62">
        <f t="shared" ca="1" si="1845"/>
        <v>-289374.16738959367</v>
      </c>
      <c r="V543" s="62">
        <f t="shared" ca="1" si="1845"/>
        <v>82275.618235187198</v>
      </c>
      <c r="W543" s="62">
        <f t="shared" ca="1" si="1845"/>
        <v>-14507.809117593628</v>
      </c>
      <c r="X543" s="62">
        <f t="shared" ca="1" si="1845"/>
        <v>-180752.12911759363</v>
      </c>
      <c r="Y543" s="62">
        <f t="shared" ca="1" si="1845"/>
        <v>330441.97650718736</v>
      </c>
      <c r="Z543" s="62">
        <f t="shared" ca="1" si="1845"/>
        <v>-14507.809117593599</v>
      </c>
      <c r="AA543" s="62">
        <f t="shared" ca="1" si="1845"/>
        <v>-224825.82397789441</v>
      </c>
      <c r="AB543" s="62">
        <f t="shared" ca="1" si="1845"/>
        <v>197073.4143748864</v>
      </c>
      <c r="AC543" s="62">
        <f t="shared" ca="1" si="1845"/>
        <v>-108808.56838195203</v>
      </c>
      <c r="AD543" s="62">
        <f t="shared" ca="1" si="1845"/>
        <v>0</v>
      </c>
      <c r="AE543" s="62">
        <f t="shared" ca="1" si="1845"/>
        <v>346328.72533774085</v>
      </c>
      <c r="AF543" s="62">
        <f t="shared" ca="1" si="1845"/>
        <v>0</v>
      </c>
      <c r="AG543" s="62">
        <f t="shared" ca="1" si="1845"/>
        <v>-43811.792093640048</v>
      </c>
      <c r="AH543" s="62">
        <f t="shared" ca="1" si="1845"/>
        <v>-43404.088497315533</v>
      </c>
      <c r="AI543" s="62">
        <f t="shared" ref="AI543:AY543" ca="1" si="1846">AI535</f>
        <v>66000.89955018129</v>
      </c>
      <c r="AJ543" s="62">
        <f t="shared" ca="1" si="1846"/>
        <v>64492.650175289455</v>
      </c>
      <c r="AK543" s="62">
        <f t="shared" ca="1" si="1846"/>
        <v>114801.44268237919</v>
      </c>
      <c r="AL543" s="62">
        <f t="shared" ca="1" si="1846"/>
        <v>117784.29790014785</v>
      </c>
      <c r="AM543" s="62">
        <f t="shared" ca="1" si="1846"/>
        <v>142762.85617829589</v>
      </c>
      <c r="AN543" s="62">
        <f t="shared" ca="1" si="1846"/>
        <v>158273.00882189631</v>
      </c>
      <c r="AO543" s="62">
        <f t="shared" ca="1" si="1846"/>
        <v>188388.73586939997</v>
      </c>
      <c r="AP543" s="62">
        <f t="shared" ca="1" si="1846"/>
        <v>175701.09121004946</v>
      </c>
      <c r="AQ543" s="62">
        <f t="shared" ca="1" si="1846"/>
        <v>156516.63142715849</v>
      </c>
      <c r="AR543" s="62">
        <f t="shared" ca="1" si="1846"/>
        <v>115793.44112907018</v>
      </c>
      <c r="AS543" s="62">
        <f t="shared" ca="1" si="1846"/>
        <v>81243.166788263246</v>
      </c>
      <c r="AT543" s="62">
        <f t="shared" ca="1" si="1846"/>
        <v>31020.41369763852</v>
      </c>
      <c r="AU543" s="62">
        <f t="shared" ca="1" si="1846"/>
        <v>64145.349434426047</v>
      </c>
      <c r="AV543" s="62">
        <f t="shared" ca="1" si="1846"/>
        <v>65794.452163596317</v>
      </c>
      <c r="AW543" s="62">
        <f t="shared" ca="1" si="1846"/>
        <v>116873.16505763363</v>
      </c>
      <c r="AX543" s="62">
        <f t="shared" ca="1" si="1846"/>
        <v>120063.00676977434</v>
      </c>
      <c r="AY543" s="62">
        <f t="shared" ca="1" si="1846"/>
        <v>141789.33907606351</v>
      </c>
      <c r="AZ543" s="62">
        <f t="shared" ref="AZ543:DK543" ca="1" si="1847">AZ535</f>
        <v>157482.94874350922</v>
      </c>
      <c r="BA543" s="62">
        <f t="shared" ca="1" si="1847"/>
        <v>187912.71177179174</v>
      </c>
      <c r="BB543" s="62">
        <f t="shared" ca="1" si="1847"/>
        <v>175090.64617865125</v>
      </c>
      <c r="BC543" s="62">
        <f t="shared" ca="1" si="1847"/>
        <v>153603.87972625194</v>
      </c>
      <c r="BD543" s="62">
        <f t="shared" ca="1" si="1847"/>
        <v>112987.64062291665</v>
      </c>
      <c r="BE543" s="62">
        <f t="shared" ca="1" si="1847"/>
        <v>80361.098725894277</v>
      </c>
      <c r="BF543" s="62">
        <f t="shared" ca="1" si="1847"/>
        <v>30169.399158109216</v>
      </c>
      <c r="BG543" s="62">
        <f t="shared" ca="1" si="1847"/>
        <v>63182.423378080683</v>
      </c>
      <c r="BH543" s="62">
        <f t="shared" ca="1" si="1847"/>
        <v>64776.887804671627</v>
      </c>
      <c r="BI543" s="62">
        <f t="shared" ca="1" si="1847"/>
        <v>115607.84131305906</v>
      </c>
      <c r="BJ543" s="62">
        <f t="shared" ca="1" si="1847"/>
        <v>120744.24514624313</v>
      </c>
      <c r="BK543" s="62">
        <f t="shared" ca="1" si="1847"/>
        <v>142711.35770553711</v>
      </c>
      <c r="BL543" s="62">
        <f t="shared" ca="1" si="1847"/>
        <v>158542.47801326495</v>
      </c>
      <c r="BM543" s="62">
        <f t="shared" ca="1" si="1847"/>
        <v>186922.85126932722</v>
      </c>
      <c r="BN543" s="62">
        <f t="shared" ca="1" si="1847"/>
        <v>176335.93456271276</v>
      </c>
      <c r="BO543" s="62">
        <f t="shared" ca="1" si="1847"/>
        <v>152126.92499473278</v>
      </c>
      <c r="BP543" s="62">
        <f t="shared" ca="1" si="1847"/>
        <v>111809.3953707277</v>
      </c>
      <c r="BQ543" s="62">
        <f t="shared" ca="1" si="1847"/>
        <v>79118.213348286838</v>
      </c>
      <c r="BR543" s="62">
        <f t="shared" ca="1" si="1847"/>
        <v>29210.11140080529</v>
      </c>
      <c r="BS543" s="62">
        <f t="shared" ca="1" si="1847"/>
        <v>62229.073743744106</v>
      </c>
      <c r="BT543" s="62">
        <f t="shared" ca="1" si="1847"/>
        <v>63766.685072696389</v>
      </c>
      <c r="BU543" s="62">
        <f t="shared" ca="1" si="1847"/>
        <v>114238.9800794638</v>
      </c>
      <c r="BV543" s="62">
        <f t="shared" ca="1" si="1847"/>
        <v>121437.99902083419</v>
      </c>
      <c r="BW543" s="62">
        <f t="shared" ca="1" si="1847"/>
        <v>143538.56230423209</v>
      </c>
      <c r="BX543" s="62">
        <f t="shared" ca="1" si="1847"/>
        <v>159494.25802923448</v>
      </c>
      <c r="BY543" s="62">
        <f t="shared" ca="1" si="1847"/>
        <v>185053.52860830081</v>
      </c>
      <c r="BZ543" s="62">
        <f t="shared" ca="1" si="1847"/>
        <v>177425.69406810118</v>
      </c>
      <c r="CA543" s="62">
        <f t="shared" ca="1" si="1847"/>
        <v>150545.53348591147</v>
      </c>
      <c r="CB543" s="62">
        <f t="shared" ca="1" si="1847"/>
        <v>110518.25620559548</v>
      </c>
      <c r="CC543" s="62">
        <f t="shared" ca="1" si="1847"/>
        <v>77536.038512010011</v>
      </c>
      <c r="CD543" s="62">
        <f t="shared" ca="1" si="1847"/>
        <v>27911.338092960897</v>
      </c>
      <c r="CE543" s="62">
        <f t="shared" ca="1" si="1847"/>
        <v>61157.801233998151</v>
      </c>
      <c r="CF543" s="62">
        <f t="shared" ca="1" si="1847"/>
        <v>62593.294842815165</v>
      </c>
      <c r="CG543" s="62">
        <f t="shared" ca="1" si="1847"/>
        <v>112757.40286138226</v>
      </c>
      <c r="CH543" s="62">
        <f t="shared" ca="1" si="1847"/>
        <v>122019.25360274484</v>
      </c>
      <c r="CI543" s="62">
        <f t="shared" ca="1" si="1847"/>
        <v>144505.48255172657</v>
      </c>
      <c r="CJ543" s="62">
        <f t="shared" ca="1" si="1847"/>
        <v>160646.06413322419</v>
      </c>
      <c r="CK543" s="62">
        <f t="shared" ca="1" si="1847"/>
        <v>183328.54285835067</v>
      </c>
      <c r="CL543" s="62">
        <f t="shared" ca="1" si="1847"/>
        <v>175722.3510842353</v>
      </c>
      <c r="CM543" s="62">
        <f t="shared" ca="1" si="1847"/>
        <v>149105.01296729571</v>
      </c>
      <c r="CN543" s="62">
        <f t="shared" ca="1" si="1847"/>
        <v>109364.02321954248</v>
      </c>
      <c r="CO543" s="62">
        <f t="shared" ca="1" si="1847"/>
        <v>76087.504714107781</v>
      </c>
      <c r="CP543" s="62">
        <f t="shared" ca="1" si="1847"/>
        <v>27177.839599435811</v>
      </c>
      <c r="CQ543" s="62">
        <f t="shared" ca="1" si="1847"/>
        <v>60218.426018397957</v>
      </c>
      <c r="CR543" s="62">
        <f t="shared" ca="1" si="1847"/>
        <v>61642.626613869768</v>
      </c>
      <c r="CS543" s="62">
        <f t="shared" ca="1" si="1847"/>
        <v>111417.13141176873</v>
      </c>
      <c r="CT543" s="62">
        <f t="shared" ca="1" si="1847"/>
        <v>122737.99326694349</v>
      </c>
      <c r="CU543" s="62">
        <f t="shared" ca="1" si="1847"/>
        <v>145274.99331830954</v>
      </c>
      <c r="CV543" s="62">
        <f t="shared" ca="1" si="1847"/>
        <v>161814.19083869286</v>
      </c>
      <c r="CW543" s="62">
        <f t="shared" ca="1" si="1847"/>
        <v>181622.63601360185</v>
      </c>
      <c r="CX543" s="62">
        <f t="shared" ca="1" si="1847"/>
        <v>174046.3506681124</v>
      </c>
      <c r="CY543" s="62">
        <f t="shared" ca="1" si="1847"/>
        <v>147680.1339361096</v>
      </c>
      <c r="CZ543" s="62">
        <f t="shared" ca="1" si="1847"/>
        <v>107771.47444021759</v>
      </c>
      <c r="DA543" s="62">
        <f t="shared" ca="1" si="1847"/>
        <v>74647.380357463626</v>
      </c>
      <c r="DB543" s="62">
        <f t="shared" ca="1" si="1847"/>
        <v>26229.493536760136</v>
      </c>
      <c r="DC543" s="62">
        <f t="shared" ca="1" si="1847"/>
        <v>59285.766831389592</v>
      </c>
      <c r="DD543" s="62">
        <f t="shared" ca="1" si="1847"/>
        <v>60653.398491278989</v>
      </c>
      <c r="DE543" s="62">
        <f t="shared" ca="1" si="1847"/>
        <v>110134.70855575713</v>
      </c>
      <c r="DF543" s="62">
        <f t="shared" ca="1" si="1847"/>
        <v>123520.91752216985</v>
      </c>
      <c r="DG543" s="62">
        <f t="shared" ca="1" si="1847"/>
        <v>143758.86926530156</v>
      </c>
      <c r="DH543" s="62">
        <f t="shared" ca="1" si="1847"/>
        <v>160412.86508489697</v>
      </c>
      <c r="DI543" s="62">
        <f t="shared" ca="1" si="1847"/>
        <v>179935.54984987326</v>
      </c>
      <c r="DJ543" s="62">
        <f t="shared" ca="1" si="1847"/>
        <v>172391.84138076814</v>
      </c>
      <c r="DK543" s="62">
        <f t="shared" ca="1" si="1847"/>
        <v>146270.66632756489</v>
      </c>
      <c r="DL543" s="62">
        <f t="shared" ref="DL543:FW543" ca="1" si="1848">DL535</f>
        <v>106020.17489548215</v>
      </c>
      <c r="DM543" s="62">
        <f t="shared" ca="1" si="1848"/>
        <v>73215.432521014853</v>
      </c>
      <c r="DN543" s="62">
        <f t="shared" ca="1" si="1848"/>
        <v>25284.429703175963</v>
      </c>
      <c r="DO543" s="62">
        <f t="shared" ca="1" si="1848"/>
        <v>58359.640901059727</v>
      </c>
      <c r="DP543" s="62">
        <f t="shared" ca="1" si="1848"/>
        <v>59670.787061970448</v>
      </c>
      <c r="DQ543" s="62">
        <f t="shared" ca="1" si="1848"/>
        <v>108863.89943956328</v>
      </c>
      <c r="DR543" s="62">
        <f t="shared" ca="1" si="1848"/>
        <v>124320.47729881672</v>
      </c>
      <c r="DS543" s="62">
        <f t="shared" ca="1" si="1848"/>
        <v>142257.71858153367</v>
      </c>
      <c r="DT543" s="62">
        <f t="shared" ca="1" si="1848"/>
        <v>158818.6950394731</v>
      </c>
      <c r="DU543" s="62">
        <f t="shared" ca="1" si="1848"/>
        <v>178267.02584569994</v>
      </c>
      <c r="DV543" s="62">
        <f t="shared" ca="1" si="1848"/>
        <v>170755.16143168844</v>
      </c>
      <c r="DW543" s="62">
        <f t="shared" ca="1" si="1848"/>
        <v>144876.37943870606</v>
      </c>
      <c r="DX543" s="62">
        <f t="shared" ca="1" si="1848"/>
        <v>104280.18763569133</v>
      </c>
      <c r="DY543" s="62">
        <f t="shared" ca="1" si="1848"/>
        <v>71791.426882300788</v>
      </c>
      <c r="DZ543" s="62">
        <f t="shared" ca="1" si="1848"/>
        <v>24124.221828089729</v>
      </c>
      <c r="EA543" s="62">
        <f t="shared" ca="1" si="1848"/>
        <v>57439.863876406685</v>
      </c>
      <c r="EB543" s="62">
        <f t="shared" ca="1" si="1848"/>
        <v>58645.596222154636</v>
      </c>
      <c r="EC543" s="62">
        <f t="shared" ca="1" si="1848"/>
        <v>107604.48512789248</v>
      </c>
      <c r="ED543" s="62">
        <f t="shared" ca="1" si="1848"/>
        <v>125132.47037158345</v>
      </c>
      <c r="EE543" s="62">
        <f t="shared" ca="1" si="1848"/>
        <v>140771.29922196394</v>
      </c>
      <c r="EF543" s="62">
        <f t="shared" ca="1" si="1848"/>
        <v>157240.89609870064</v>
      </c>
      <c r="EG543" s="62">
        <f t="shared" ca="1" si="1848"/>
        <v>176616.8051019987</v>
      </c>
      <c r="EH543" s="62">
        <f t="shared" ca="1" si="1848"/>
        <v>169136.05513109372</v>
      </c>
      <c r="EI543" s="62">
        <f t="shared" ca="1" si="1848"/>
        <v>143497.04185086393</v>
      </c>
      <c r="EJ543" s="62">
        <f t="shared" ca="1" si="1848"/>
        <v>102551.24703840917</v>
      </c>
      <c r="EK543" s="62">
        <f t="shared" ca="1" si="1848"/>
        <v>70375.127638515813</v>
      </c>
      <c r="EL543" s="62">
        <f t="shared" ca="1" si="1848"/>
        <v>23403.404385553735</v>
      </c>
      <c r="EM543" s="62">
        <f t="shared" ca="1" si="1848"/>
        <v>56526.249753092823</v>
      </c>
      <c r="EN543" s="62">
        <f t="shared" ca="1" si="1848"/>
        <v>57724.652725008273</v>
      </c>
      <c r="EO543" s="62">
        <f t="shared" ca="1" si="1848"/>
        <v>106356.24553625932</v>
      </c>
      <c r="EP543" s="62">
        <f t="shared" ca="1" si="1848"/>
        <v>125956.88279405158</v>
      </c>
      <c r="EQ543" s="62">
        <f t="shared" ca="1" si="1848"/>
        <v>139299.36832573015</v>
      </c>
      <c r="ER543" s="62">
        <f t="shared" ca="1" si="1848"/>
        <v>155679.21621724544</v>
      </c>
      <c r="ES543" s="62">
        <f t="shared" ca="1" si="1848"/>
        <v>174992.85711826786</v>
      </c>
      <c r="ET543" s="62">
        <f t="shared" ca="1" si="1848"/>
        <v>167534.26625705315</v>
      </c>
      <c r="EU543" s="62">
        <f t="shared" ca="1" si="1848"/>
        <v>141720.97845408123</v>
      </c>
      <c r="EV543" s="62">
        <f t="shared" ca="1" si="1848"/>
        <v>100833.08629986744</v>
      </c>
      <c r="EW543" s="62">
        <f t="shared" ca="1" si="1848"/>
        <v>68966.297426028599</v>
      </c>
      <c r="EX543" s="62">
        <f t="shared" ca="1" si="1848"/>
        <v>22467.065743725274</v>
      </c>
      <c r="EY543" s="62">
        <f t="shared" ca="1" si="1848"/>
        <v>55618.61079763696</v>
      </c>
      <c r="EZ543" s="62">
        <f t="shared" ca="1" si="1848"/>
        <v>56760.744848672155</v>
      </c>
      <c r="FA543" s="62">
        <f t="shared" ca="1" si="1848"/>
        <v>105118.95935176118</v>
      </c>
      <c r="FB543" s="62">
        <f t="shared" ca="1" si="1848"/>
        <v>126793.69950418151</v>
      </c>
      <c r="FC543" s="62">
        <f t="shared" ca="1" si="1848"/>
        <v>137841.68213463918</v>
      </c>
      <c r="FD543" s="62">
        <f t="shared" ca="1" si="1848"/>
        <v>154133.4026152509</v>
      </c>
      <c r="FE543" s="62">
        <f t="shared" ca="1" si="1848"/>
        <v>173393.67877681204</v>
      </c>
      <c r="FF543" s="62">
        <f t="shared" ca="1" si="1848"/>
        <v>165949.53797262668</v>
      </c>
      <c r="FG543" s="62">
        <f t="shared" ca="1" si="1848"/>
        <v>139610.11699668845</v>
      </c>
      <c r="FH543" s="62">
        <f t="shared" ca="1" si="1848"/>
        <v>99125.437351089873</v>
      </c>
      <c r="FI543" s="62">
        <f t="shared" ca="1" si="1848"/>
        <v>67564.697238322027</v>
      </c>
      <c r="FJ543" s="62">
        <f t="shared" ca="1" si="1848"/>
        <v>21533.254862474976</v>
      </c>
      <c r="FK543" s="62">
        <f t="shared" ca="1" si="1848"/>
        <v>54716.757470004348</v>
      </c>
      <c r="FL543" s="62">
        <f t="shared" ca="1" si="1848"/>
        <v>55824.344643449898</v>
      </c>
      <c r="FM543" s="62">
        <f t="shared" ca="1" si="1848"/>
        <v>103892.40395229774</v>
      </c>
      <c r="FN543" s="62">
        <f t="shared" ca="1" si="1848"/>
        <v>126559.85078740999</v>
      </c>
      <c r="FO543" s="62">
        <f t="shared" ca="1" si="1848"/>
        <v>136397.99591013428</v>
      </c>
      <c r="FP543" s="62">
        <f t="shared" ca="1" si="1848"/>
        <v>152603.20169439865</v>
      </c>
      <c r="FQ543" s="62">
        <f t="shared" ca="1" si="1848"/>
        <v>171812.02378604744</v>
      </c>
      <c r="FR543" s="62">
        <f t="shared" ca="1" si="1848"/>
        <v>164381.61274151679</v>
      </c>
      <c r="FS543" s="62">
        <f t="shared" ca="1" si="1848"/>
        <v>137513.51160519538</v>
      </c>
      <c r="FT543" s="62">
        <f t="shared" ca="1" si="1848"/>
        <v>97428.030772460494</v>
      </c>
      <c r="FU543" s="62">
        <f t="shared" ca="1" si="1848"/>
        <v>66170.086342311421</v>
      </c>
      <c r="FV543" s="62">
        <f t="shared" ca="1" si="1848"/>
        <v>20383.607115540792</v>
      </c>
      <c r="FW543" s="62">
        <f t="shared" ca="1" si="1848"/>
        <v>53820.498344550164</v>
      </c>
      <c r="FX543" s="62">
        <f t="shared" ref="FX543:II543" ca="1" si="1849">FX535</f>
        <v>54865.041890704248</v>
      </c>
      <c r="FY543" s="62">
        <f t="shared" ca="1" si="1849"/>
        <v>102676.35532419539</v>
      </c>
      <c r="FZ543" s="62">
        <f t="shared" ca="1" si="1849"/>
        <v>125140.75753187438</v>
      </c>
      <c r="GA543" s="62">
        <f t="shared" ca="1" si="1849"/>
        <v>134968.0638486995</v>
      </c>
      <c r="GB543" s="62">
        <f t="shared" ca="1" si="1849"/>
        <v>151088.35895242263</v>
      </c>
      <c r="GC543" s="62">
        <f t="shared" ca="1" si="1849"/>
        <v>170247.63241895498</v>
      </c>
      <c r="GD543" s="62">
        <f t="shared" ca="1" si="1849"/>
        <v>162830.23224218309</v>
      </c>
      <c r="GE543" s="62">
        <f t="shared" ca="1" si="1849"/>
        <v>135430.85146880691</v>
      </c>
      <c r="GF543" s="62">
        <f t="shared" ca="1" si="1849"/>
        <v>95740.595706690583</v>
      </c>
      <c r="GG543" s="62">
        <f t="shared" ca="1" si="1849"/>
        <v>64782.222192996036</v>
      </c>
      <c r="GH543" s="62">
        <f t="shared" ca="1" si="1849"/>
        <v>19672.438444620617</v>
      </c>
      <c r="GI543" s="62">
        <f t="shared" ca="1" si="1849"/>
        <v>52929.640029272676</v>
      </c>
      <c r="GJ543" s="62">
        <f t="shared" ca="1" si="1849"/>
        <v>54016.19575986921</v>
      </c>
      <c r="GK543" s="62">
        <f t="shared" ca="1" si="1849"/>
        <v>101470.58797818943</v>
      </c>
      <c r="GL543" s="62">
        <f t="shared" ca="1" si="1849"/>
        <v>123734.15735985443</v>
      </c>
      <c r="GM543" s="62">
        <f t="shared" ca="1" si="1849"/>
        <v>133558.96363320184</v>
      </c>
      <c r="GN543" s="62">
        <f t="shared" ca="1" si="1849"/>
        <v>149588.61889603091</v>
      </c>
      <c r="GO543" s="62">
        <f t="shared" ca="1" si="1849"/>
        <v>168334.0122701829</v>
      </c>
      <c r="GP543" s="62">
        <f t="shared" ca="1" si="1849"/>
        <v>161295.1372803777</v>
      </c>
      <c r="GQ543" s="62">
        <f t="shared" ca="1" si="1849"/>
        <v>133361.82464808688</v>
      </c>
      <c r="GR543" s="62">
        <f t="shared" ca="1" si="1849"/>
        <v>94062.859770141615</v>
      </c>
      <c r="GS543" s="62">
        <f t="shared" ca="1" si="1849"/>
        <v>63400.860346397152</v>
      </c>
      <c r="GT543" s="62">
        <f t="shared" ca="1" si="1849"/>
        <v>18745.038162416306</v>
      </c>
      <c r="GU543" s="62">
        <f t="shared" ca="1" si="1849"/>
        <v>52043.987083330168</v>
      </c>
      <c r="GV543" s="62">
        <f t="shared" ca="1" si="1849"/>
        <v>53120.096481155677</v>
      </c>
      <c r="GW543" s="62">
        <f t="shared" ca="1" si="1849"/>
        <v>100274.87486371992</v>
      </c>
      <c r="GX543" s="62">
        <f t="shared" ca="1" si="1849"/>
        <v>122339.80311022456</v>
      </c>
      <c r="GY543" s="62">
        <f t="shared" ca="1" si="1849"/>
        <v>132173.29443206909</v>
      </c>
      <c r="GZ543" s="62">
        <f t="shared" ca="1" si="1849"/>
        <v>148103.72495218806</v>
      </c>
      <c r="HA543" s="62">
        <f t="shared" ca="1" si="1849"/>
        <v>165928.53381492355</v>
      </c>
      <c r="HB543" s="62">
        <f t="shared" ca="1" si="1849"/>
        <v>159776.06770005313</v>
      </c>
      <c r="HC543" s="62">
        <f t="shared" ca="1" si="1849"/>
        <v>131306.11798062912</v>
      </c>
      <c r="HD543" s="62">
        <f t="shared" ca="1" si="1849"/>
        <v>92394.548962454763</v>
      </c>
      <c r="HE543" s="62">
        <f t="shared" ca="1" si="1849"/>
        <v>62025.754370737755</v>
      </c>
      <c r="HF543" s="62">
        <f t="shared" ca="1" si="1849"/>
        <v>17819.375982939382</v>
      </c>
      <c r="HG543" s="62">
        <f t="shared" ca="1" si="1849"/>
        <v>51163.341932775082</v>
      </c>
      <c r="HH543" s="62">
        <f t="shared" ca="1" si="1849"/>
        <v>52229.049865615889</v>
      </c>
      <c r="HI543" s="62">
        <f t="shared" ca="1" si="1849"/>
        <v>99088.987281492504</v>
      </c>
      <c r="HJ543" s="62">
        <f t="shared" ca="1" si="1849"/>
        <v>120957.44619237492</v>
      </c>
      <c r="HK543" s="62">
        <f t="shared" ca="1" si="1849"/>
        <v>130800.63456083792</v>
      </c>
      <c r="HL543" s="62">
        <f t="shared" ca="1" si="1849"/>
        <v>146638.67010402834</v>
      </c>
      <c r="HM543" s="62">
        <f t="shared" ca="1" si="1849"/>
        <v>163539.54276264005</v>
      </c>
      <c r="HN543" s="62">
        <f t="shared" ca="1" si="1849"/>
        <v>158010.22597675526</v>
      </c>
      <c r="HO543" s="62">
        <f t="shared" ca="1" si="1849"/>
        <v>129263.41698502837</v>
      </c>
      <c r="HP543" s="62">
        <f t="shared" ca="1" si="1849"/>
        <v>90735.387574441993</v>
      </c>
      <c r="HQ543" s="62">
        <f t="shared" ca="1" si="1849"/>
        <v>60656.655755813044</v>
      </c>
      <c r="HR543" s="62">
        <f t="shared" ca="1" si="1849"/>
        <v>16677.144888215815</v>
      </c>
      <c r="HS543" s="62">
        <f t="shared" ca="1" si="1849"/>
        <v>50287.504784456651</v>
      </c>
      <c r="HT543" s="62">
        <f t="shared" ca="1" si="1849"/>
        <v>51286.989579618064</v>
      </c>
      <c r="HU543" s="62">
        <f t="shared" ca="1" si="1849"/>
        <v>97912.694794257375</v>
      </c>
      <c r="HV543" s="62">
        <f t="shared" ca="1" si="1849"/>
        <v>119586.83649499866</v>
      </c>
      <c r="HW543" s="62">
        <f t="shared" ca="1" si="1849"/>
        <v>129440.73481899063</v>
      </c>
      <c r="HX543" s="62">
        <f t="shared" ca="1" si="1849"/>
        <v>145199.33708134992</v>
      </c>
      <c r="HY543" s="62">
        <f t="shared" ca="1" si="1849"/>
        <v>161166.68855697612</v>
      </c>
      <c r="HZ543" s="62">
        <f t="shared" ca="1" si="1849"/>
        <v>155690.2629935263</v>
      </c>
      <c r="IA543" s="62">
        <f t="shared" ca="1" si="1849"/>
        <v>127233.40576310272</v>
      </c>
      <c r="IB543" s="62">
        <f t="shared" ca="1" si="1849"/>
        <v>89085.098094188186</v>
      </c>
      <c r="IC543" s="62">
        <f t="shared" ca="1" si="1849"/>
        <v>59293.313820504431</v>
      </c>
      <c r="ID543" s="62">
        <f t="shared" ca="1" si="1849"/>
        <v>15972.449201488103</v>
      </c>
      <c r="IE543" s="62">
        <f t="shared" ca="1" si="1849"/>
        <v>49416.273538044661</v>
      </c>
      <c r="IF543" s="62">
        <f t="shared" ca="1" si="1849"/>
        <v>50461.30899746278</v>
      </c>
      <c r="IG543" s="62">
        <f t="shared" ca="1" si="1849"/>
        <v>96745.765135755981</v>
      </c>
      <c r="IH543" s="62">
        <f t="shared" ca="1" si="1849"/>
        <v>118228.97323807608</v>
      </c>
      <c r="II543" s="62">
        <f t="shared" ca="1" si="1849"/>
        <v>128093.34449306865</v>
      </c>
      <c r="IJ543" s="62">
        <f t="shared" ref="IJ543:KU543" ca="1" si="1850">IJ535</f>
        <v>143711.52540252486</v>
      </c>
      <c r="IK543" s="62">
        <f t="shared" ca="1" si="1850"/>
        <v>158809.6194702189</v>
      </c>
      <c r="IL543" s="62">
        <f t="shared" ca="1" si="1850"/>
        <v>153385.55863443945</v>
      </c>
      <c r="IM543" s="62">
        <f t="shared" ca="1" si="1850"/>
        <v>125215.76690031574</v>
      </c>
      <c r="IN543" s="62">
        <f t="shared" ca="1" si="1850"/>
        <v>87443.401111315892</v>
      </c>
      <c r="IO543" s="62">
        <f t="shared" ca="1" si="1850"/>
        <v>57942.297029759502</v>
      </c>
      <c r="IP543" s="62">
        <f t="shared" ca="1" si="1850"/>
        <v>15050.769597813218</v>
      </c>
      <c r="IQ543" s="62">
        <f t="shared" ca="1" si="1850"/>
        <v>48208.841213116568</v>
      </c>
      <c r="IR543" s="62">
        <f t="shared" ca="1" si="1850"/>
        <v>49584.206084639729</v>
      </c>
      <c r="IS543" s="62">
        <f t="shared" ca="1" si="1850"/>
        <v>95564.559834227839</v>
      </c>
      <c r="IT543" s="62">
        <f t="shared" ca="1" si="1850"/>
        <v>116896.70891753971</v>
      </c>
      <c r="IU543" s="62">
        <f t="shared" ca="1" si="1850"/>
        <v>126758.21126188256</v>
      </c>
      <c r="IV543" s="62">
        <f t="shared" ca="1" si="1850"/>
        <v>141519.6784323754</v>
      </c>
      <c r="IW543" s="62">
        <f t="shared" ca="1" si="1850"/>
        <v>156467.98249843615</v>
      </c>
      <c r="IX543" s="62">
        <f t="shared" ca="1" si="1850"/>
        <v>151095.76513644613</v>
      </c>
      <c r="IY543" s="62">
        <f t="shared" ca="1" si="1850"/>
        <v>116585.93579200136</v>
      </c>
      <c r="IZ543" s="62">
        <f t="shared" ca="1" si="1850"/>
        <v>74483.101973796744</v>
      </c>
      <c r="JA543" s="62">
        <f t="shared" ca="1" si="1850"/>
        <v>49674.730538899676</v>
      </c>
      <c r="JB543" s="62">
        <f t="shared" ca="1" si="1850"/>
        <v>14130.627398126122</v>
      </c>
      <c r="JC543" s="62">
        <f t="shared" ca="1" si="1850"/>
        <v>41719.916880377779</v>
      </c>
      <c r="JD543" s="62">
        <f t="shared" ca="1" si="1850"/>
        <v>42585.846475945269</v>
      </c>
      <c r="JE543" s="62">
        <f t="shared" ca="1" si="1850"/>
        <v>80340.538662486302</v>
      </c>
      <c r="JF543" s="62">
        <f t="shared" ca="1" si="1850"/>
        <v>98442.23723315954</v>
      </c>
      <c r="JG543" s="62">
        <f t="shared" ca="1" si="1850"/>
        <v>106015.69422526049</v>
      </c>
      <c r="JH543" s="62">
        <f t="shared" ca="1" si="1850"/>
        <v>117991.45010324693</v>
      </c>
      <c r="JI543" s="62">
        <f t="shared" ca="1" si="1850"/>
        <v>130508.79468360837</v>
      </c>
      <c r="JJ543" s="62">
        <f t="shared" ca="1" si="1850"/>
        <v>125920.59934557095</v>
      </c>
      <c r="JK543" s="62">
        <f t="shared" ca="1" si="1850"/>
        <v>102937.96321806766</v>
      </c>
      <c r="JL543" s="62">
        <f t="shared" ca="1" si="1850"/>
        <v>72129.431371136336</v>
      </c>
      <c r="JM543" s="62">
        <f t="shared" ca="1" si="1850"/>
        <v>47550.127625804511</v>
      </c>
      <c r="JN543" s="62">
        <f t="shared" ca="1" si="1850"/>
        <v>12335.797601371823</v>
      </c>
      <c r="JO543" s="62">
        <f t="shared" ca="1" si="1850"/>
        <v>39454.541504924353</v>
      </c>
      <c r="JP543" s="62">
        <f t="shared" ca="1" si="1850"/>
        <v>40454.915885140566</v>
      </c>
      <c r="JQ543" s="62">
        <f t="shared" ca="1" si="1850"/>
        <v>77865.857767097201</v>
      </c>
      <c r="JR543" s="62">
        <f t="shared" ca="1" si="1850"/>
        <v>96294.296549959603</v>
      </c>
      <c r="JS543" s="62">
        <f t="shared" ca="1" si="1850"/>
        <v>103261.95635149641</v>
      </c>
      <c r="JT543" s="62">
        <f t="shared" ca="1" si="1850"/>
        <v>115108.67999548319</v>
      </c>
      <c r="JU543" s="62">
        <f t="shared" ca="1" si="1850"/>
        <v>127491.62137405961</v>
      </c>
      <c r="JV543" s="62">
        <f t="shared" ca="1" si="1850"/>
        <v>122933.72119519486</v>
      </c>
      <c r="JW543" s="62">
        <f t="shared" ca="1" si="1850"/>
        <v>100171.83814750983</v>
      </c>
      <c r="JX543" s="62">
        <f t="shared" ca="1" si="1850"/>
        <v>69655.529647185147</v>
      </c>
      <c r="JY543" s="62">
        <f t="shared" ca="1" si="1850"/>
        <v>45301.480131382297</v>
      </c>
      <c r="JZ543" s="62">
        <f t="shared" ca="1" si="1850"/>
        <v>10646.903998183403</v>
      </c>
      <c r="KA543" s="62">
        <f t="shared" ca="1" si="1850"/>
        <v>37261.913407060914</v>
      </c>
      <c r="KB543" s="62">
        <f t="shared" ca="1" si="1850"/>
        <v>38266.197372210911</v>
      </c>
      <c r="KC543" s="62">
        <f t="shared" ca="1" si="1850"/>
        <v>75265.004794360502</v>
      </c>
      <c r="KD543" s="62">
        <f t="shared" ca="1" si="1850"/>
        <v>94020.570531840756</v>
      </c>
      <c r="KE543" s="62">
        <f t="shared" ca="1" si="1850"/>
        <v>100381.93764729606</v>
      </c>
      <c r="KF543" s="62">
        <f t="shared" ca="1" si="1850"/>
        <v>112099.44851276719</v>
      </c>
      <c r="KG543" s="62">
        <f t="shared" ca="1" si="1850"/>
        <v>124347.84495954124</v>
      </c>
      <c r="KH543" s="62">
        <f t="shared" ca="1" si="1850"/>
        <v>119818.44395777778</v>
      </c>
      <c r="KI543" s="62">
        <f t="shared" ca="1" si="1850"/>
        <v>97273.607189599948</v>
      </c>
      <c r="KJ543" s="62">
        <f t="shared" ca="1" si="1850"/>
        <v>67045.088705948699</v>
      </c>
      <c r="KK543" s="62">
        <f t="shared" ca="1" si="1850"/>
        <v>42912.340454559351</v>
      </c>
      <c r="KL543" s="62">
        <f t="shared" ca="1" si="1850"/>
        <v>8595.0653208225413</v>
      </c>
      <c r="KM543" s="62">
        <f t="shared" ca="1" si="1850"/>
        <v>34925.100888963992</v>
      </c>
      <c r="KN543" s="62">
        <f t="shared" ca="1" si="1850"/>
        <v>35896.469991893515</v>
      </c>
      <c r="KO543" s="62">
        <f t="shared" ca="1" si="1850"/>
        <v>72520.842424583185</v>
      </c>
      <c r="KP543" s="62">
        <f t="shared" ca="1" si="1850"/>
        <v>91603.786628621107</v>
      </c>
      <c r="KQ543" s="62">
        <f t="shared" ca="1" si="1850"/>
        <v>97358.135786424653</v>
      </c>
      <c r="KR543" s="62">
        <f t="shared" ca="1" si="1850"/>
        <v>108946.06933128492</v>
      </c>
      <c r="KS543" s="62">
        <f t="shared" ca="1" si="1850"/>
        <v>121059.59287434074</v>
      </c>
      <c r="KT543" s="62">
        <f t="shared" ca="1" si="1850"/>
        <v>116556.72341609289</v>
      </c>
      <c r="KU543" s="62">
        <f t="shared" ca="1" si="1850"/>
        <v>94225.071601150921</v>
      </c>
      <c r="KV543" s="62">
        <f t="shared" ref="KV543:LT543" ca="1" si="1851">KV535</f>
        <v>64279.760596122956</v>
      </c>
      <c r="KW543" s="62">
        <f t="shared" ca="1" si="1851"/>
        <v>45970.510526386483</v>
      </c>
      <c r="KX543" s="62">
        <f t="shared" ca="1" si="1851"/>
        <v>10484.325468417999</v>
      </c>
      <c r="KY543" s="62">
        <f t="shared" ca="1" si="1851"/>
        <v>39701.396936256766</v>
      </c>
      <c r="KZ543" s="62">
        <f t="shared" ca="1" si="1851"/>
        <v>39357.065556035639</v>
      </c>
      <c r="LA543" s="62">
        <f t="shared" ca="1" si="1851"/>
        <v>75668.998365780921</v>
      </c>
      <c r="LB543" s="62">
        <f t="shared" ca="1" si="1851"/>
        <v>95139.96516083325</v>
      </c>
      <c r="LC543" s="62">
        <f t="shared" ca="1" si="1851"/>
        <v>100566.24671536294</v>
      </c>
      <c r="LD543" s="62">
        <f t="shared" ca="1" si="1851"/>
        <v>112087.98651696929</v>
      </c>
      <c r="LE543" s="62">
        <f t="shared" ca="1" si="1851"/>
        <v>124130.69438471981</v>
      </c>
      <c r="LF543" s="62">
        <f t="shared" ca="1" si="1851"/>
        <v>119936.20655079251</v>
      </c>
      <c r="LG543" s="62">
        <f t="shared" ca="1" si="1851"/>
        <v>97881.780535826852</v>
      </c>
      <c r="LH543" s="62">
        <f t="shared" ca="1" si="1851"/>
        <v>68283.682460899814</v>
      </c>
      <c r="LI543" s="62">
        <f t="shared" ca="1" si="1851"/>
        <v>44869.233978426717</v>
      </c>
      <c r="LJ543" s="62">
        <f t="shared" ca="1" si="1851"/>
        <v>9355.3968247235189</v>
      </c>
      <c r="LK543" s="62">
        <f t="shared" ca="1" si="1851"/>
        <v>38830.03331866498</v>
      </c>
      <c r="LL543" s="62">
        <f t="shared" ca="1" si="1851"/>
        <v>38274.580144627806</v>
      </c>
      <c r="LM543" s="62">
        <f t="shared" ca="1" si="1851"/>
        <v>74270.702134329753</v>
      </c>
      <c r="LN543" s="62">
        <f t="shared" ca="1" si="1851"/>
        <v>94085.984472461525</v>
      </c>
      <c r="LO543" s="62">
        <f t="shared" ca="1" si="1851"/>
        <v>98920.115960445546</v>
      </c>
      <c r="LP543" s="62">
        <f t="shared" ca="1" si="1851"/>
        <v>110328.17534549718</v>
      </c>
      <c r="LQ543" s="62">
        <f t="shared" ca="1" si="1851"/>
        <v>122252.14541685842</v>
      </c>
      <c r="LR543" s="62">
        <f t="shared" ca="1" si="1851"/>
        <v>118097.26152588149</v>
      </c>
      <c r="LS543" s="62">
        <f t="shared" ca="1" si="1851"/>
        <v>96265.531332716128</v>
      </c>
      <c r="LT543" s="62">
        <f t="shared" ca="1" si="1851"/>
        <v>-1002926.9145183889</v>
      </c>
      <c r="LU543" s="62"/>
      <c r="LV543" s="62"/>
      <c r="LW543" s="62"/>
      <c r="LX543" s="62"/>
      <c r="LY543" s="62"/>
      <c r="LZ543" s="62"/>
      <c r="MA543" s="62"/>
      <c r="MB543" s="62"/>
      <c r="MC543" s="62"/>
      <c r="MD543" s="62"/>
      <c r="ME543" s="62"/>
      <c r="MF543" s="62"/>
      <c r="MG543" s="62"/>
      <c r="MH543" s="62"/>
      <c r="MI543" s="62"/>
      <c r="MJ543" s="62"/>
      <c r="MK543" s="62"/>
      <c r="ML543" s="62"/>
      <c r="MM543" s="62"/>
      <c r="MN543" s="62"/>
      <c r="MO543" s="62"/>
      <c r="MP543" s="62"/>
      <c r="MQ543" s="62"/>
      <c r="MR543" s="62"/>
      <c r="MS543" s="62"/>
      <c r="MT543" s="62"/>
      <c r="MU543" s="62"/>
      <c r="MV543" s="62"/>
      <c r="MW543" s="62"/>
      <c r="MX543" s="62"/>
      <c r="MY543" s="62"/>
      <c r="MZ543" s="62"/>
      <c r="NA543" s="62"/>
      <c r="NB543" s="62"/>
      <c r="NC543" s="62"/>
      <c r="ND543" s="62"/>
      <c r="NE543" s="62"/>
      <c r="NF543" s="62"/>
      <c r="NG543" s="62"/>
      <c r="NH543" s="62"/>
      <c r="NI543" s="62"/>
      <c r="NJ543" s="62"/>
      <c r="NK543" s="62"/>
      <c r="NL543" s="62"/>
      <c r="NM543" s="62"/>
      <c r="NN543" s="62"/>
      <c r="NO543" s="62"/>
      <c r="NP543" s="62"/>
      <c r="NQ543" s="62"/>
      <c r="NR543" s="62"/>
      <c r="NS543" s="62"/>
      <c r="NT543" s="62"/>
      <c r="NU543" s="62"/>
      <c r="NV543" s="62"/>
      <c r="NW543" s="62"/>
      <c r="NX543" s="62"/>
      <c r="NY543" s="62"/>
      <c r="NZ543" s="62"/>
      <c r="OA543" s="62"/>
      <c r="OB543" s="62"/>
      <c r="OC543" s="62"/>
      <c r="OD543" s="62"/>
      <c r="OE543" s="62"/>
      <c r="OF543" s="62"/>
      <c r="OG543" s="62"/>
      <c r="OH543" s="62"/>
      <c r="OI543" s="62"/>
      <c r="OJ543" s="62"/>
      <c r="OK543" s="62"/>
      <c r="OL543" s="62"/>
      <c r="OM543" s="62"/>
      <c r="ON543" s="62"/>
      <c r="OO543" s="62"/>
      <c r="OP543" s="62"/>
      <c r="OQ543" s="62"/>
      <c r="OR543" s="62"/>
      <c r="OS543" s="62"/>
      <c r="OT543" s="62"/>
      <c r="OU543" s="62"/>
      <c r="OV543" s="62"/>
      <c r="OW543" s="62"/>
      <c r="OX543" s="62"/>
      <c r="OY543" s="62"/>
      <c r="OZ543" s="62"/>
      <c r="PA543" s="62"/>
      <c r="PB543" s="62"/>
      <c r="PC543" s="62"/>
      <c r="PD543" s="62"/>
      <c r="PE543" s="62"/>
      <c r="PF543" s="62"/>
      <c r="PG543" s="62"/>
      <c r="PH543" s="62"/>
      <c r="PI543" s="62"/>
      <c r="PJ543" s="62"/>
      <c r="PK543" s="62"/>
      <c r="PL543" s="62"/>
      <c r="PM543" s="62"/>
      <c r="PN543" s="62"/>
      <c r="PO543" s="62"/>
      <c r="PP543" s="62"/>
      <c r="PQ543" s="62"/>
      <c r="PR543" s="62"/>
      <c r="PS543" s="62"/>
      <c r="PT543" s="62"/>
      <c r="PU543" s="62"/>
      <c r="PV543" s="62"/>
      <c r="PW543" s="62"/>
      <c r="PX543" s="62"/>
      <c r="PY543" s="62"/>
      <c r="PZ543" s="62"/>
      <c r="QA543" s="62"/>
      <c r="QB543" s="62"/>
      <c r="QC543" s="62"/>
      <c r="QD543" s="62"/>
      <c r="QE543" s="62"/>
      <c r="QF543" s="62"/>
      <c r="QG543" s="62"/>
      <c r="QH543" s="62"/>
      <c r="QI543" s="62"/>
      <c r="QJ543" s="62"/>
      <c r="QK543" s="62"/>
      <c r="QL543" s="62"/>
      <c r="QM543" s="62"/>
      <c r="QN543" s="62"/>
      <c r="QO543" s="62"/>
      <c r="QP543" s="62"/>
      <c r="QQ543" s="62"/>
      <c r="QR543" s="62"/>
      <c r="QS543" s="62"/>
      <c r="QT543" s="62"/>
      <c r="QU543" s="62"/>
    </row>
    <row r="544" spans="2:463" ht="15" customHeight="1">
      <c r="C544" s="15" t="s">
        <v>677</v>
      </c>
      <c r="H544" s="99">
        <f ca="1">SUM(I544:LT544)</f>
        <v>12270206.634039789</v>
      </c>
      <c r="I544" s="54">
        <f t="shared" ref="I544:AW544" ca="1" si="1852">SUM(I542:I543)</f>
        <v>-1270131.1753845762</v>
      </c>
      <c r="J544" s="54">
        <f t="shared" ca="1" si="1852"/>
        <v>-77953.25</v>
      </c>
      <c r="K544" s="54">
        <f t="shared" ca="1" si="1852"/>
        <v>-77953.25</v>
      </c>
      <c r="L544" s="54">
        <f t="shared" ca="1" si="1852"/>
        <v>-77953.25</v>
      </c>
      <c r="M544" s="54">
        <f t="shared" ca="1" si="1852"/>
        <v>22742.774190975993</v>
      </c>
      <c r="N544" s="54">
        <f t="shared" ca="1" si="1852"/>
        <v>-4478343.862222</v>
      </c>
      <c r="O544" s="54">
        <f t="shared" ca="1" si="1852"/>
        <v>-570785.93554699805</v>
      </c>
      <c r="P544" s="54">
        <f t="shared" ca="1" si="1852"/>
        <v>322590.67428055755</v>
      </c>
      <c r="Q544" s="54">
        <f t="shared" ca="1" si="1852"/>
        <v>-284205.69943588693</v>
      </c>
      <c r="R544" s="54">
        <f t="shared" ca="1" si="1852"/>
        <v>-576607.25499144255</v>
      </c>
      <c r="S544" s="54">
        <f t="shared" ca="1" si="1852"/>
        <v>-166343.52208310613</v>
      </c>
      <c r="T544" s="54">
        <f t="shared" ca="1" si="1852"/>
        <v>-290816.14388033142</v>
      </c>
      <c r="U544" s="54">
        <f t="shared" ca="1" si="1852"/>
        <v>-2188545.2274634428</v>
      </c>
      <c r="V544" s="54">
        <f t="shared" ca="1" si="1852"/>
        <v>-284493.04986088391</v>
      </c>
      <c r="W544" s="54">
        <f t="shared" ca="1" si="1852"/>
        <v>-217774.96332477586</v>
      </c>
      <c r="X544" s="54">
        <f t="shared" ca="1" si="1852"/>
        <v>-1423740.3527692205</v>
      </c>
      <c r="Y544" s="54">
        <f t="shared" ca="1" si="1852"/>
        <v>118918.91952222734</v>
      </c>
      <c r="Z544" s="54">
        <f t="shared" ca="1" si="1852"/>
        <v>-576498.61610255355</v>
      </c>
      <c r="AA544" s="54">
        <f t="shared" ca="1" si="1852"/>
        <v>-1700562.1405064012</v>
      </c>
      <c r="AB544" s="54">
        <f t="shared" ca="1" si="1852"/>
        <v>39596.416596379713</v>
      </c>
      <c r="AC544" s="54">
        <f t="shared" ca="1" si="1852"/>
        <v>-866999.5374358187</v>
      </c>
      <c r="AD544" s="54">
        <f t="shared" ca="1" si="1852"/>
        <v>-82133.25</v>
      </c>
      <c r="AE544" s="54">
        <f t="shared" ca="1" si="1852"/>
        <v>263049.64200440748</v>
      </c>
      <c r="AF544" s="54">
        <f t="shared" ca="1" si="1852"/>
        <v>-83279.083333333343</v>
      </c>
      <c r="AG544" s="54">
        <f t="shared" ca="1" si="1852"/>
        <v>-43811.792093640048</v>
      </c>
      <c r="AH544" s="54">
        <f t="shared" ca="1" si="1852"/>
        <v>-43404.088497315533</v>
      </c>
      <c r="AI544" s="54">
        <f t="shared" ca="1" si="1852"/>
        <v>66000.89955018129</v>
      </c>
      <c r="AJ544" s="54">
        <f t="shared" ca="1" si="1852"/>
        <v>64492.650175289455</v>
      </c>
      <c r="AK544" s="54">
        <f t="shared" ca="1" si="1852"/>
        <v>114801.44268237919</v>
      </c>
      <c r="AL544" s="54">
        <f t="shared" ca="1" si="1852"/>
        <v>117784.29790014785</v>
      </c>
      <c r="AM544" s="54">
        <f t="shared" ca="1" si="1852"/>
        <v>142762.85617829589</v>
      </c>
      <c r="AN544" s="54">
        <f t="shared" ca="1" si="1852"/>
        <v>158273.00882189631</v>
      </c>
      <c r="AO544" s="54">
        <f t="shared" ca="1" si="1852"/>
        <v>188388.73586939997</v>
      </c>
      <c r="AP544" s="54">
        <f t="shared" ca="1" si="1852"/>
        <v>175701.09121004946</v>
      </c>
      <c r="AQ544" s="54">
        <f t="shared" ca="1" si="1852"/>
        <v>156516.63142715849</v>
      </c>
      <c r="AR544" s="54">
        <f t="shared" ca="1" si="1852"/>
        <v>115793.44112907018</v>
      </c>
      <c r="AS544" s="54">
        <f t="shared" ca="1" si="1852"/>
        <v>81243.166788263246</v>
      </c>
      <c r="AT544" s="54">
        <f t="shared" ca="1" si="1852"/>
        <v>31020.41369763852</v>
      </c>
      <c r="AU544" s="54">
        <f t="shared" ca="1" si="1852"/>
        <v>64145.349434426047</v>
      </c>
      <c r="AV544" s="54">
        <f t="shared" ca="1" si="1852"/>
        <v>65794.452163596317</v>
      </c>
      <c r="AW544" s="54">
        <f t="shared" ca="1" si="1852"/>
        <v>116873.16505763363</v>
      </c>
      <c r="AX544" s="54">
        <f t="shared" ref="AX544:DI544" ca="1" si="1853">SUM(AX542:AX543)</f>
        <v>120063.00676977434</v>
      </c>
      <c r="AY544" s="54">
        <f t="shared" ca="1" si="1853"/>
        <v>141789.33907606351</v>
      </c>
      <c r="AZ544" s="54">
        <f t="shared" ca="1" si="1853"/>
        <v>157482.94874350922</v>
      </c>
      <c r="BA544" s="54">
        <f t="shared" ca="1" si="1853"/>
        <v>187912.71177179174</v>
      </c>
      <c r="BB544" s="54">
        <f t="shared" ca="1" si="1853"/>
        <v>175090.64617865125</v>
      </c>
      <c r="BC544" s="54">
        <f t="shared" ca="1" si="1853"/>
        <v>153603.87972625194</v>
      </c>
      <c r="BD544" s="54">
        <f t="shared" ca="1" si="1853"/>
        <v>112987.64062291665</v>
      </c>
      <c r="BE544" s="54">
        <f t="shared" ca="1" si="1853"/>
        <v>80361.098725894277</v>
      </c>
      <c r="BF544" s="54">
        <f t="shared" ca="1" si="1853"/>
        <v>30169.399158109216</v>
      </c>
      <c r="BG544" s="54">
        <f t="shared" ca="1" si="1853"/>
        <v>63182.423378080683</v>
      </c>
      <c r="BH544" s="54">
        <f t="shared" ca="1" si="1853"/>
        <v>64776.887804671627</v>
      </c>
      <c r="BI544" s="54">
        <f t="shared" ca="1" si="1853"/>
        <v>115607.84131305906</v>
      </c>
      <c r="BJ544" s="54">
        <f t="shared" ca="1" si="1853"/>
        <v>120744.24514624313</v>
      </c>
      <c r="BK544" s="54">
        <f t="shared" ca="1" si="1853"/>
        <v>142711.35770553711</v>
      </c>
      <c r="BL544" s="54">
        <f t="shared" ca="1" si="1853"/>
        <v>158542.47801326495</v>
      </c>
      <c r="BM544" s="54">
        <f t="shared" ca="1" si="1853"/>
        <v>186922.85126932722</v>
      </c>
      <c r="BN544" s="54">
        <f t="shared" ca="1" si="1853"/>
        <v>176335.93456271276</v>
      </c>
      <c r="BO544" s="54">
        <f t="shared" ca="1" si="1853"/>
        <v>152126.92499473278</v>
      </c>
      <c r="BP544" s="54">
        <f t="shared" ca="1" si="1853"/>
        <v>111809.3953707277</v>
      </c>
      <c r="BQ544" s="54">
        <f t="shared" ca="1" si="1853"/>
        <v>79118.213348286838</v>
      </c>
      <c r="BR544" s="54">
        <f t="shared" ca="1" si="1853"/>
        <v>29210.11140080529</v>
      </c>
      <c r="BS544" s="54">
        <f t="shared" ca="1" si="1853"/>
        <v>62229.073743744106</v>
      </c>
      <c r="BT544" s="54">
        <f t="shared" ca="1" si="1853"/>
        <v>63766.685072696389</v>
      </c>
      <c r="BU544" s="54">
        <f t="shared" ca="1" si="1853"/>
        <v>114238.9800794638</v>
      </c>
      <c r="BV544" s="54">
        <f t="shared" ca="1" si="1853"/>
        <v>121437.99902083419</v>
      </c>
      <c r="BW544" s="54">
        <f t="shared" ca="1" si="1853"/>
        <v>143538.56230423209</v>
      </c>
      <c r="BX544" s="54">
        <f t="shared" ca="1" si="1853"/>
        <v>159494.25802923448</v>
      </c>
      <c r="BY544" s="54">
        <f t="shared" ca="1" si="1853"/>
        <v>185053.52860830081</v>
      </c>
      <c r="BZ544" s="54">
        <f t="shared" ca="1" si="1853"/>
        <v>177425.69406810118</v>
      </c>
      <c r="CA544" s="54">
        <f t="shared" ca="1" si="1853"/>
        <v>150545.53348591147</v>
      </c>
      <c r="CB544" s="54">
        <f t="shared" ca="1" si="1853"/>
        <v>110518.25620559548</v>
      </c>
      <c r="CC544" s="54">
        <f t="shared" ca="1" si="1853"/>
        <v>77536.038512010011</v>
      </c>
      <c r="CD544" s="54">
        <f t="shared" ca="1" si="1853"/>
        <v>27911.338092960897</v>
      </c>
      <c r="CE544" s="54">
        <f t="shared" ca="1" si="1853"/>
        <v>61157.801233998151</v>
      </c>
      <c r="CF544" s="54">
        <f t="shared" ca="1" si="1853"/>
        <v>62593.294842815165</v>
      </c>
      <c r="CG544" s="54">
        <f t="shared" ca="1" si="1853"/>
        <v>112757.40286138226</v>
      </c>
      <c r="CH544" s="54">
        <f t="shared" ca="1" si="1853"/>
        <v>122019.25360274484</v>
      </c>
      <c r="CI544" s="54">
        <f t="shared" ca="1" si="1853"/>
        <v>144505.48255172657</v>
      </c>
      <c r="CJ544" s="54">
        <f t="shared" ca="1" si="1853"/>
        <v>160646.06413322419</v>
      </c>
      <c r="CK544" s="54">
        <f t="shared" ca="1" si="1853"/>
        <v>183328.54285835067</v>
      </c>
      <c r="CL544" s="54">
        <f t="shared" ca="1" si="1853"/>
        <v>175722.3510842353</v>
      </c>
      <c r="CM544" s="54">
        <f t="shared" ca="1" si="1853"/>
        <v>149105.01296729571</v>
      </c>
      <c r="CN544" s="54">
        <f t="shared" ca="1" si="1853"/>
        <v>109364.02321954248</v>
      </c>
      <c r="CO544" s="54">
        <f t="shared" ca="1" si="1853"/>
        <v>76087.504714107781</v>
      </c>
      <c r="CP544" s="54">
        <f t="shared" ca="1" si="1853"/>
        <v>27177.839599435811</v>
      </c>
      <c r="CQ544" s="54">
        <f t="shared" ca="1" si="1853"/>
        <v>60218.426018397957</v>
      </c>
      <c r="CR544" s="54">
        <f t="shared" ca="1" si="1853"/>
        <v>61642.626613869768</v>
      </c>
      <c r="CS544" s="54">
        <f t="shared" ca="1" si="1853"/>
        <v>111417.13141176873</v>
      </c>
      <c r="CT544" s="54">
        <f t="shared" ca="1" si="1853"/>
        <v>122737.99326694349</v>
      </c>
      <c r="CU544" s="54">
        <f t="shared" ca="1" si="1853"/>
        <v>145274.99331830954</v>
      </c>
      <c r="CV544" s="54">
        <f t="shared" ca="1" si="1853"/>
        <v>161814.19083869286</v>
      </c>
      <c r="CW544" s="54">
        <f t="shared" ca="1" si="1853"/>
        <v>181622.63601360185</v>
      </c>
      <c r="CX544" s="54">
        <f t="shared" ca="1" si="1853"/>
        <v>174046.3506681124</v>
      </c>
      <c r="CY544" s="54">
        <f t="shared" ca="1" si="1853"/>
        <v>147680.1339361096</v>
      </c>
      <c r="CZ544" s="54">
        <f t="shared" ca="1" si="1853"/>
        <v>107771.47444021759</v>
      </c>
      <c r="DA544" s="54">
        <f t="shared" ca="1" si="1853"/>
        <v>74647.380357463626</v>
      </c>
      <c r="DB544" s="54">
        <f t="shared" ca="1" si="1853"/>
        <v>26229.493536760136</v>
      </c>
      <c r="DC544" s="54">
        <f t="shared" ca="1" si="1853"/>
        <v>59285.766831389592</v>
      </c>
      <c r="DD544" s="54">
        <f t="shared" ca="1" si="1853"/>
        <v>60653.398491278989</v>
      </c>
      <c r="DE544" s="54">
        <f t="shared" ca="1" si="1853"/>
        <v>110134.70855575713</v>
      </c>
      <c r="DF544" s="54">
        <f t="shared" ca="1" si="1853"/>
        <v>123520.91752216985</v>
      </c>
      <c r="DG544" s="54">
        <f t="shared" ca="1" si="1853"/>
        <v>143758.86926530156</v>
      </c>
      <c r="DH544" s="54">
        <f t="shared" ca="1" si="1853"/>
        <v>160412.86508489697</v>
      </c>
      <c r="DI544" s="54">
        <f t="shared" ca="1" si="1853"/>
        <v>179935.54984987326</v>
      </c>
      <c r="DJ544" s="54">
        <f t="shared" ref="DJ544:FU544" ca="1" si="1854">SUM(DJ542:DJ543)</f>
        <v>172391.84138076814</v>
      </c>
      <c r="DK544" s="54">
        <f t="shared" ca="1" si="1854"/>
        <v>146270.66632756489</v>
      </c>
      <c r="DL544" s="54">
        <f t="shared" ca="1" si="1854"/>
        <v>106020.17489548215</v>
      </c>
      <c r="DM544" s="54">
        <f t="shared" ca="1" si="1854"/>
        <v>73215.432521014853</v>
      </c>
      <c r="DN544" s="54">
        <f t="shared" ca="1" si="1854"/>
        <v>25284.429703175963</v>
      </c>
      <c r="DO544" s="54">
        <f t="shared" ca="1" si="1854"/>
        <v>58359.640901059727</v>
      </c>
      <c r="DP544" s="54">
        <f t="shared" ca="1" si="1854"/>
        <v>59670.787061970448</v>
      </c>
      <c r="DQ544" s="54">
        <f t="shared" ca="1" si="1854"/>
        <v>108863.89943956328</v>
      </c>
      <c r="DR544" s="54">
        <f t="shared" ca="1" si="1854"/>
        <v>124320.47729881672</v>
      </c>
      <c r="DS544" s="54">
        <f t="shared" ca="1" si="1854"/>
        <v>142257.71858153367</v>
      </c>
      <c r="DT544" s="54">
        <f t="shared" ca="1" si="1854"/>
        <v>158818.6950394731</v>
      </c>
      <c r="DU544" s="54">
        <f t="shared" ca="1" si="1854"/>
        <v>178267.02584569994</v>
      </c>
      <c r="DV544" s="54">
        <f t="shared" ca="1" si="1854"/>
        <v>170755.16143168844</v>
      </c>
      <c r="DW544" s="54">
        <f t="shared" ca="1" si="1854"/>
        <v>144876.37943870606</v>
      </c>
      <c r="DX544" s="54">
        <f t="shared" ca="1" si="1854"/>
        <v>104280.18763569133</v>
      </c>
      <c r="DY544" s="54">
        <f t="shared" ca="1" si="1854"/>
        <v>71791.426882300788</v>
      </c>
      <c r="DZ544" s="54">
        <f t="shared" ca="1" si="1854"/>
        <v>24124.221828089729</v>
      </c>
      <c r="EA544" s="54">
        <f t="shared" ca="1" si="1854"/>
        <v>57439.863876406685</v>
      </c>
      <c r="EB544" s="54">
        <f t="shared" ca="1" si="1854"/>
        <v>58645.596222154636</v>
      </c>
      <c r="EC544" s="54">
        <f t="shared" ca="1" si="1854"/>
        <v>107604.48512789248</v>
      </c>
      <c r="ED544" s="54">
        <f t="shared" ca="1" si="1854"/>
        <v>125132.47037158345</v>
      </c>
      <c r="EE544" s="54">
        <f t="shared" ca="1" si="1854"/>
        <v>140771.29922196394</v>
      </c>
      <c r="EF544" s="54">
        <f t="shared" ca="1" si="1854"/>
        <v>157240.89609870064</v>
      </c>
      <c r="EG544" s="54">
        <f t="shared" ca="1" si="1854"/>
        <v>176616.8051019987</v>
      </c>
      <c r="EH544" s="54">
        <f t="shared" ca="1" si="1854"/>
        <v>169136.05513109372</v>
      </c>
      <c r="EI544" s="54">
        <f t="shared" ca="1" si="1854"/>
        <v>143497.04185086393</v>
      </c>
      <c r="EJ544" s="54">
        <f t="shared" ca="1" si="1854"/>
        <v>102551.24703840917</v>
      </c>
      <c r="EK544" s="54">
        <f t="shared" ca="1" si="1854"/>
        <v>70375.127638515813</v>
      </c>
      <c r="EL544" s="54">
        <f t="shared" ca="1" si="1854"/>
        <v>23403.404385553735</v>
      </c>
      <c r="EM544" s="54">
        <f t="shared" ca="1" si="1854"/>
        <v>56526.249753092823</v>
      </c>
      <c r="EN544" s="54">
        <f t="shared" ca="1" si="1854"/>
        <v>57724.652725008273</v>
      </c>
      <c r="EO544" s="54">
        <f t="shared" ca="1" si="1854"/>
        <v>106356.24553625932</v>
      </c>
      <c r="EP544" s="54">
        <f t="shared" ca="1" si="1854"/>
        <v>125956.88279405158</v>
      </c>
      <c r="EQ544" s="54">
        <f t="shared" ca="1" si="1854"/>
        <v>139299.36832573015</v>
      </c>
      <c r="ER544" s="54">
        <f t="shared" ca="1" si="1854"/>
        <v>155679.21621724544</v>
      </c>
      <c r="ES544" s="54">
        <f t="shared" ca="1" si="1854"/>
        <v>174992.85711826786</v>
      </c>
      <c r="ET544" s="54">
        <f t="shared" ca="1" si="1854"/>
        <v>167534.26625705315</v>
      </c>
      <c r="EU544" s="54">
        <f t="shared" ca="1" si="1854"/>
        <v>141720.97845408123</v>
      </c>
      <c r="EV544" s="54">
        <f t="shared" ca="1" si="1854"/>
        <v>100833.08629986744</v>
      </c>
      <c r="EW544" s="54">
        <f t="shared" ca="1" si="1854"/>
        <v>68966.297426028599</v>
      </c>
      <c r="EX544" s="54">
        <f t="shared" ca="1" si="1854"/>
        <v>22467.065743725274</v>
      </c>
      <c r="EY544" s="54">
        <f t="shared" ca="1" si="1854"/>
        <v>55618.61079763696</v>
      </c>
      <c r="EZ544" s="54">
        <f t="shared" ca="1" si="1854"/>
        <v>56760.744848672155</v>
      </c>
      <c r="FA544" s="54">
        <f t="shared" ca="1" si="1854"/>
        <v>105118.95935176118</v>
      </c>
      <c r="FB544" s="54">
        <f t="shared" ca="1" si="1854"/>
        <v>126793.69950418151</v>
      </c>
      <c r="FC544" s="54">
        <f t="shared" ca="1" si="1854"/>
        <v>137841.68213463918</v>
      </c>
      <c r="FD544" s="54">
        <f t="shared" ca="1" si="1854"/>
        <v>154133.4026152509</v>
      </c>
      <c r="FE544" s="54">
        <f t="shared" ca="1" si="1854"/>
        <v>173393.67877681204</v>
      </c>
      <c r="FF544" s="54">
        <f t="shared" ca="1" si="1854"/>
        <v>165949.53797262668</v>
      </c>
      <c r="FG544" s="54">
        <f t="shared" ca="1" si="1854"/>
        <v>139610.11699668845</v>
      </c>
      <c r="FH544" s="54">
        <f t="shared" ca="1" si="1854"/>
        <v>99125.437351089873</v>
      </c>
      <c r="FI544" s="54">
        <f t="shared" ca="1" si="1854"/>
        <v>67564.697238322027</v>
      </c>
      <c r="FJ544" s="54">
        <f t="shared" ca="1" si="1854"/>
        <v>21533.254862474976</v>
      </c>
      <c r="FK544" s="54">
        <f t="shared" ca="1" si="1854"/>
        <v>54716.757470004348</v>
      </c>
      <c r="FL544" s="54">
        <f t="shared" ca="1" si="1854"/>
        <v>55824.344643449898</v>
      </c>
      <c r="FM544" s="54">
        <f t="shared" ca="1" si="1854"/>
        <v>103892.40395229774</v>
      </c>
      <c r="FN544" s="54">
        <f t="shared" ca="1" si="1854"/>
        <v>126559.85078740999</v>
      </c>
      <c r="FO544" s="54">
        <f t="shared" ca="1" si="1854"/>
        <v>136397.99591013428</v>
      </c>
      <c r="FP544" s="54">
        <f t="shared" ca="1" si="1854"/>
        <v>152603.20169439865</v>
      </c>
      <c r="FQ544" s="54">
        <f t="shared" ca="1" si="1854"/>
        <v>171812.02378604744</v>
      </c>
      <c r="FR544" s="54">
        <f t="shared" ca="1" si="1854"/>
        <v>164381.61274151679</v>
      </c>
      <c r="FS544" s="54">
        <f t="shared" ca="1" si="1854"/>
        <v>137513.51160519538</v>
      </c>
      <c r="FT544" s="54">
        <f t="shared" ca="1" si="1854"/>
        <v>97428.030772460494</v>
      </c>
      <c r="FU544" s="54">
        <f t="shared" ca="1" si="1854"/>
        <v>66170.086342311421</v>
      </c>
      <c r="FV544" s="54">
        <f t="shared" ref="FV544:IG544" ca="1" si="1855">SUM(FV542:FV543)</f>
        <v>20383.607115540792</v>
      </c>
      <c r="FW544" s="54">
        <f t="shared" ca="1" si="1855"/>
        <v>53820.498344550164</v>
      </c>
      <c r="FX544" s="54">
        <f t="shared" ca="1" si="1855"/>
        <v>54865.041890704248</v>
      </c>
      <c r="FY544" s="54">
        <f t="shared" ca="1" si="1855"/>
        <v>102676.35532419539</v>
      </c>
      <c r="FZ544" s="54">
        <f t="shared" ca="1" si="1855"/>
        <v>125140.75753187438</v>
      </c>
      <c r="GA544" s="54">
        <f t="shared" ca="1" si="1855"/>
        <v>134968.0638486995</v>
      </c>
      <c r="GB544" s="54">
        <f t="shared" ca="1" si="1855"/>
        <v>151088.35895242263</v>
      </c>
      <c r="GC544" s="54">
        <f t="shared" ca="1" si="1855"/>
        <v>170247.63241895498</v>
      </c>
      <c r="GD544" s="54">
        <f t="shared" ca="1" si="1855"/>
        <v>162830.23224218309</v>
      </c>
      <c r="GE544" s="54">
        <f t="shared" ca="1" si="1855"/>
        <v>135430.85146880691</v>
      </c>
      <c r="GF544" s="54">
        <f t="shared" ca="1" si="1855"/>
        <v>95740.595706690583</v>
      </c>
      <c r="GG544" s="54">
        <f t="shared" ca="1" si="1855"/>
        <v>64782.222192996036</v>
      </c>
      <c r="GH544" s="54">
        <f t="shared" ca="1" si="1855"/>
        <v>19672.438444620617</v>
      </c>
      <c r="GI544" s="54">
        <f t="shared" ca="1" si="1855"/>
        <v>52929.640029272676</v>
      </c>
      <c r="GJ544" s="54">
        <f t="shared" ca="1" si="1855"/>
        <v>54016.19575986921</v>
      </c>
      <c r="GK544" s="54">
        <f t="shared" ca="1" si="1855"/>
        <v>101470.58797818943</v>
      </c>
      <c r="GL544" s="54">
        <f t="shared" ca="1" si="1855"/>
        <v>123734.15735985443</v>
      </c>
      <c r="GM544" s="54">
        <f t="shared" ca="1" si="1855"/>
        <v>133558.96363320184</v>
      </c>
      <c r="GN544" s="54">
        <f t="shared" ca="1" si="1855"/>
        <v>149588.61889603091</v>
      </c>
      <c r="GO544" s="54">
        <f t="shared" ca="1" si="1855"/>
        <v>168334.0122701829</v>
      </c>
      <c r="GP544" s="54">
        <f t="shared" ca="1" si="1855"/>
        <v>161295.1372803777</v>
      </c>
      <c r="GQ544" s="54">
        <f t="shared" ca="1" si="1855"/>
        <v>133361.82464808688</v>
      </c>
      <c r="GR544" s="54">
        <f t="shared" ca="1" si="1855"/>
        <v>94062.859770141615</v>
      </c>
      <c r="GS544" s="54">
        <f t="shared" ca="1" si="1855"/>
        <v>63400.860346397152</v>
      </c>
      <c r="GT544" s="54">
        <f t="shared" ca="1" si="1855"/>
        <v>18745.038162416306</v>
      </c>
      <c r="GU544" s="54">
        <f t="shared" ca="1" si="1855"/>
        <v>52043.987083330168</v>
      </c>
      <c r="GV544" s="54">
        <f t="shared" ca="1" si="1855"/>
        <v>53120.096481155677</v>
      </c>
      <c r="GW544" s="54">
        <f t="shared" ca="1" si="1855"/>
        <v>100274.87486371992</v>
      </c>
      <c r="GX544" s="54">
        <f t="shared" ca="1" si="1855"/>
        <v>122339.80311022456</v>
      </c>
      <c r="GY544" s="54">
        <f t="shared" ca="1" si="1855"/>
        <v>132173.29443206909</v>
      </c>
      <c r="GZ544" s="54">
        <f t="shared" ca="1" si="1855"/>
        <v>148103.72495218806</v>
      </c>
      <c r="HA544" s="54">
        <f t="shared" ca="1" si="1855"/>
        <v>165928.53381492355</v>
      </c>
      <c r="HB544" s="54">
        <f t="shared" ca="1" si="1855"/>
        <v>159776.06770005313</v>
      </c>
      <c r="HC544" s="54">
        <f t="shared" ca="1" si="1855"/>
        <v>131306.11798062912</v>
      </c>
      <c r="HD544" s="54">
        <f t="shared" ca="1" si="1855"/>
        <v>92394.548962454763</v>
      </c>
      <c r="HE544" s="54">
        <f t="shared" ca="1" si="1855"/>
        <v>62025.754370737755</v>
      </c>
      <c r="HF544" s="54">
        <f t="shared" ca="1" si="1855"/>
        <v>17819.375982939382</v>
      </c>
      <c r="HG544" s="54">
        <f t="shared" ca="1" si="1855"/>
        <v>51163.341932775082</v>
      </c>
      <c r="HH544" s="54">
        <f t="shared" ca="1" si="1855"/>
        <v>52229.049865615889</v>
      </c>
      <c r="HI544" s="54">
        <f t="shared" ca="1" si="1855"/>
        <v>99088.987281492504</v>
      </c>
      <c r="HJ544" s="54">
        <f t="shared" ca="1" si="1855"/>
        <v>120957.44619237492</v>
      </c>
      <c r="HK544" s="54">
        <f t="shared" ca="1" si="1855"/>
        <v>130800.63456083792</v>
      </c>
      <c r="HL544" s="54">
        <f t="shared" ca="1" si="1855"/>
        <v>146638.67010402834</v>
      </c>
      <c r="HM544" s="54">
        <f t="shared" ca="1" si="1855"/>
        <v>163539.54276264005</v>
      </c>
      <c r="HN544" s="54">
        <f t="shared" ca="1" si="1855"/>
        <v>158010.22597675526</v>
      </c>
      <c r="HO544" s="54">
        <f t="shared" ca="1" si="1855"/>
        <v>129263.41698502837</v>
      </c>
      <c r="HP544" s="54">
        <f t="shared" ca="1" si="1855"/>
        <v>90735.387574441993</v>
      </c>
      <c r="HQ544" s="54">
        <f t="shared" ca="1" si="1855"/>
        <v>60656.655755813044</v>
      </c>
      <c r="HR544" s="54">
        <f t="shared" ca="1" si="1855"/>
        <v>16677.144888215815</v>
      </c>
      <c r="HS544" s="54">
        <f t="shared" ca="1" si="1855"/>
        <v>50287.504784456651</v>
      </c>
      <c r="HT544" s="54">
        <f t="shared" ca="1" si="1855"/>
        <v>51286.989579618064</v>
      </c>
      <c r="HU544" s="54">
        <f t="shared" ca="1" si="1855"/>
        <v>97912.694794257375</v>
      </c>
      <c r="HV544" s="54">
        <f t="shared" ca="1" si="1855"/>
        <v>119586.83649499866</v>
      </c>
      <c r="HW544" s="54">
        <f t="shared" ca="1" si="1855"/>
        <v>129440.73481899063</v>
      </c>
      <c r="HX544" s="54">
        <f t="shared" ca="1" si="1855"/>
        <v>145199.33708134992</v>
      </c>
      <c r="HY544" s="54">
        <f t="shared" ca="1" si="1855"/>
        <v>161166.68855697612</v>
      </c>
      <c r="HZ544" s="54">
        <f t="shared" ca="1" si="1855"/>
        <v>155690.2629935263</v>
      </c>
      <c r="IA544" s="54">
        <f t="shared" ca="1" si="1855"/>
        <v>127233.40576310272</v>
      </c>
      <c r="IB544" s="54">
        <f t="shared" ca="1" si="1855"/>
        <v>89085.098094188186</v>
      </c>
      <c r="IC544" s="54">
        <f t="shared" ca="1" si="1855"/>
        <v>59293.313820504431</v>
      </c>
      <c r="ID544" s="54">
        <f t="shared" ca="1" si="1855"/>
        <v>15972.449201488103</v>
      </c>
      <c r="IE544" s="54">
        <f t="shared" ca="1" si="1855"/>
        <v>49416.273538044661</v>
      </c>
      <c r="IF544" s="54">
        <f t="shared" ca="1" si="1855"/>
        <v>50461.30899746278</v>
      </c>
      <c r="IG544" s="54">
        <f t="shared" ca="1" si="1855"/>
        <v>96745.765135755981</v>
      </c>
      <c r="IH544" s="54">
        <f t="shared" ref="IH544:KS544" ca="1" si="1856">SUM(IH542:IH543)</f>
        <v>118228.97323807608</v>
      </c>
      <c r="II544" s="54">
        <f t="shared" ca="1" si="1856"/>
        <v>120315.38467265049</v>
      </c>
      <c r="IJ544" s="54">
        <f t="shared" ca="1" si="1856"/>
        <v>143711.52540252486</v>
      </c>
      <c r="IK544" s="54">
        <f t="shared" ca="1" si="1856"/>
        <v>158809.6194702189</v>
      </c>
      <c r="IL544" s="54">
        <f t="shared" ca="1" si="1856"/>
        <v>153385.55863443945</v>
      </c>
      <c r="IM544" s="54">
        <f t="shared" ca="1" si="1856"/>
        <v>125215.76690031574</v>
      </c>
      <c r="IN544" s="54">
        <f t="shared" ca="1" si="1856"/>
        <v>87443.401111315892</v>
      </c>
      <c r="IO544" s="54">
        <f t="shared" ca="1" si="1856"/>
        <v>-2334977.0872609662</v>
      </c>
      <c r="IP544" s="54">
        <f t="shared" ca="1" si="1856"/>
        <v>15050.769597813218</v>
      </c>
      <c r="IQ544" s="54">
        <f t="shared" ca="1" si="1856"/>
        <v>48208.841213116568</v>
      </c>
      <c r="IR544" s="54">
        <f t="shared" ca="1" si="1856"/>
        <v>49584.206084639729</v>
      </c>
      <c r="IS544" s="54">
        <f t="shared" ca="1" si="1856"/>
        <v>95564.559834227839</v>
      </c>
      <c r="IT544" s="54">
        <f t="shared" ca="1" si="1856"/>
        <v>116896.70891753971</v>
      </c>
      <c r="IU544" s="54">
        <f t="shared" ca="1" si="1856"/>
        <v>126758.21126188256</v>
      </c>
      <c r="IV544" s="54">
        <f t="shared" ca="1" si="1856"/>
        <v>141519.6784323754</v>
      </c>
      <c r="IW544" s="54">
        <f t="shared" ca="1" si="1856"/>
        <v>156467.98249843615</v>
      </c>
      <c r="IX544" s="54">
        <f t="shared" ca="1" si="1856"/>
        <v>151095.76513644613</v>
      </c>
      <c r="IY544" s="54">
        <f t="shared" ca="1" si="1856"/>
        <v>116585.93579200136</v>
      </c>
      <c r="IZ544" s="54">
        <f t="shared" ca="1" si="1856"/>
        <v>74483.101973796744</v>
      </c>
      <c r="JA544" s="54">
        <f t="shared" ca="1" si="1856"/>
        <v>49674.730538899676</v>
      </c>
      <c r="JB544" s="54">
        <f t="shared" ca="1" si="1856"/>
        <v>14130.627398126122</v>
      </c>
      <c r="JC544" s="54">
        <f t="shared" ca="1" si="1856"/>
        <v>41719.916880377779</v>
      </c>
      <c r="JD544" s="54">
        <f t="shared" ca="1" si="1856"/>
        <v>42585.846475945269</v>
      </c>
      <c r="JE544" s="54">
        <f t="shared" ca="1" si="1856"/>
        <v>80340.538662486302</v>
      </c>
      <c r="JF544" s="54">
        <f t="shared" ca="1" si="1856"/>
        <v>98442.23723315954</v>
      </c>
      <c r="JG544" s="54">
        <f t="shared" ca="1" si="1856"/>
        <v>106015.69422526049</v>
      </c>
      <c r="JH544" s="54">
        <f t="shared" ca="1" si="1856"/>
        <v>117991.45010324693</v>
      </c>
      <c r="JI544" s="54">
        <f t="shared" ca="1" si="1856"/>
        <v>130508.79468360837</v>
      </c>
      <c r="JJ544" s="54">
        <f t="shared" ca="1" si="1856"/>
        <v>125920.59934557095</v>
      </c>
      <c r="JK544" s="54">
        <f t="shared" ca="1" si="1856"/>
        <v>102937.96321806766</v>
      </c>
      <c r="JL544" s="54">
        <f t="shared" ca="1" si="1856"/>
        <v>72129.431371136336</v>
      </c>
      <c r="JM544" s="54">
        <f t="shared" ca="1" si="1856"/>
        <v>47550.127625804511</v>
      </c>
      <c r="JN544" s="54">
        <f t="shared" ca="1" si="1856"/>
        <v>12335.797601371823</v>
      </c>
      <c r="JO544" s="54">
        <f t="shared" ca="1" si="1856"/>
        <v>39454.541504924353</v>
      </c>
      <c r="JP544" s="54">
        <f t="shared" ca="1" si="1856"/>
        <v>40454.915885140566</v>
      </c>
      <c r="JQ544" s="54">
        <f t="shared" ca="1" si="1856"/>
        <v>77865.857767097201</v>
      </c>
      <c r="JR544" s="54">
        <f t="shared" ca="1" si="1856"/>
        <v>96294.296549959603</v>
      </c>
      <c r="JS544" s="54">
        <f t="shared" ca="1" si="1856"/>
        <v>103261.95635149641</v>
      </c>
      <c r="JT544" s="54">
        <f t="shared" ca="1" si="1856"/>
        <v>115108.67999548319</v>
      </c>
      <c r="JU544" s="54">
        <f t="shared" ca="1" si="1856"/>
        <v>127491.62137405961</v>
      </c>
      <c r="JV544" s="54">
        <f t="shared" ca="1" si="1856"/>
        <v>122933.72119519486</v>
      </c>
      <c r="JW544" s="54">
        <f t="shared" ca="1" si="1856"/>
        <v>100171.83814750983</v>
      </c>
      <c r="JX544" s="54">
        <f t="shared" ca="1" si="1856"/>
        <v>69655.529647185147</v>
      </c>
      <c r="JY544" s="54">
        <f t="shared" ca="1" si="1856"/>
        <v>45301.480131382297</v>
      </c>
      <c r="JZ544" s="54">
        <f t="shared" ca="1" si="1856"/>
        <v>10646.903998183403</v>
      </c>
      <c r="KA544" s="54">
        <f t="shared" ca="1" si="1856"/>
        <v>37261.913407060914</v>
      </c>
      <c r="KB544" s="54">
        <f t="shared" ca="1" si="1856"/>
        <v>38266.197372210911</v>
      </c>
      <c r="KC544" s="54">
        <f t="shared" ca="1" si="1856"/>
        <v>75265.004794360502</v>
      </c>
      <c r="KD544" s="54">
        <f t="shared" ca="1" si="1856"/>
        <v>94020.570531840756</v>
      </c>
      <c r="KE544" s="54">
        <f t="shared" ca="1" si="1856"/>
        <v>100381.93764729606</v>
      </c>
      <c r="KF544" s="54">
        <f t="shared" ca="1" si="1856"/>
        <v>112099.44851276719</v>
      </c>
      <c r="KG544" s="54">
        <f t="shared" ca="1" si="1856"/>
        <v>124347.84495954124</v>
      </c>
      <c r="KH544" s="54">
        <f t="shared" ca="1" si="1856"/>
        <v>119818.44395777778</v>
      </c>
      <c r="KI544" s="54">
        <f t="shared" ca="1" si="1856"/>
        <v>97273.607189599948</v>
      </c>
      <c r="KJ544" s="54">
        <f t="shared" ca="1" si="1856"/>
        <v>67045.088705948699</v>
      </c>
      <c r="KK544" s="54">
        <f t="shared" ca="1" si="1856"/>
        <v>42912.340454559351</v>
      </c>
      <c r="KL544" s="54">
        <f t="shared" ca="1" si="1856"/>
        <v>8595.0653208225413</v>
      </c>
      <c r="KM544" s="54">
        <f t="shared" ca="1" si="1856"/>
        <v>34925.100888963992</v>
      </c>
      <c r="KN544" s="54">
        <f t="shared" ca="1" si="1856"/>
        <v>35896.469991893515</v>
      </c>
      <c r="KO544" s="54">
        <f t="shared" ca="1" si="1856"/>
        <v>72520.842424583185</v>
      </c>
      <c r="KP544" s="54">
        <f t="shared" ca="1" si="1856"/>
        <v>91603.786628621107</v>
      </c>
      <c r="KQ544" s="54">
        <f t="shared" ca="1" si="1856"/>
        <v>97358.135786424653</v>
      </c>
      <c r="KR544" s="54">
        <f t="shared" ca="1" si="1856"/>
        <v>108946.06933128492</v>
      </c>
      <c r="KS544" s="54">
        <f t="shared" ca="1" si="1856"/>
        <v>121059.59287434074</v>
      </c>
      <c r="KT544" s="54">
        <f t="shared" ref="KT544:LT544" ca="1" si="1857">SUM(KT542:KT543)</f>
        <v>116556.72341609289</v>
      </c>
      <c r="KU544" s="54">
        <f t="shared" ca="1" si="1857"/>
        <v>94225.071601150921</v>
      </c>
      <c r="KV544" s="54">
        <f t="shared" ca="1" si="1857"/>
        <v>64279.760596122956</v>
      </c>
      <c r="KW544" s="54">
        <f t="shared" ca="1" si="1857"/>
        <v>45970.510526386483</v>
      </c>
      <c r="KX544" s="54">
        <f t="shared" ca="1" si="1857"/>
        <v>10484.325468417999</v>
      </c>
      <c r="KY544" s="54">
        <f t="shared" ca="1" si="1857"/>
        <v>39701.396936256766</v>
      </c>
      <c r="KZ544" s="54">
        <f t="shared" ca="1" si="1857"/>
        <v>39357.065556035639</v>
      </c>
      <c r="LA544" s="54">
        <f t="shared" ca="1" si="1857"/>
        <v>75668.998365780921</v>
      </c>
      <c r="LB544" s="54">
        <f t="shared" ca="1" si="1857"/>
        <v>95139.96516083325</v>
      </c>
      <c r="LC544" s="54">
        <f t="shared" ca="1" si="1857"/>
        <v>100566.24671536294</v>
      </c>
      <c r="LD544" s="54">
        <f t="shared" ca="1" si="1857"/>
        <v>112087.98651696929</v>
      </c>
      <c r="LE544" s="54">
        <f t="shared" ca="1" si="1857"/>
        <v>124130.69438471981</v>
      </c>
      <c r="LF544" s="54">
        <f t="shared" ca="1" si="1857"/>
        <v>119936.20655079251</v>
      </c>
      <c r="LG544" s="54">
        <f t="shared" ca="1" si="1857"/>
        <v>97881.780535826852</v>
      </c>
      <c r="LH544" s="54">
        <f t="shared" ca="1" si="1857"/>
        <v>68283.682460899814</v>
      </c>
      <c r="LI544" s="54">
        <f t="shared" ca="1" si="1857"/>
        <v>44869.233978426717</v>
      </c>
      <c r="LJ544" s="54">
        <f t="shared" ca="1" si="1857"/>
        <v>9355.3968247235189</v>
      </c>
      <c r="LK544" s="54">
        <f t="shared" ca="1" si="1857"/>
        <v>38830.03331866498</v>
      </c>
      <c r="LL544" s="54">
        <f t="shared" ca="1" si="1857"/>
        <v>38274.580144627806</v>
      </c>
      <c r="LM544" s="54">
        <f t="shared" ca="1" si="1857"/>
        <v>74270.702134329753</v>
      </c>
      <c r="LN544" s="54">
        <f t="shared" ca="1" si="1857"/>
        <v>94085.984472461525</v>
      </c>
      <c r="LO544" s="54">
        <f t="shared" ca="1" si="1857"/>
        <v>98920.115960445546</v>
      </c>
      <c r="LP544" s="54">
        <f t="shared" ca="1" si="1857"/>
        <v>110328.17534549718</v>
      </c>
      <c r="LQ544" s="54">
        <f t="shared" ca="1" si="1857"/>
        <v>122252.14541685842</v>
      </c>
      <c r="LR544" s="54">
        <f t="shared" ca="1" si="1857"/>
        <v>118097.26152588149</v>
      </c>
      <c r="LS544" s="54">
        <f t="shared" ca="1" si="1857"/>
        <v>96265.531332716128</v>
      </c>
      <c r="LT544" s="54">
        <f t="shared" ca="1" si="1857"/>
        <v>-1002926.9145183889</v>
      </c>
      <c r="LU544" s="54"/>
      <c r="LV544" s="54"/>
      <c r="LW544" s="54"/>
      <c r="LX544" s="54"/>
      <c r="LY544" s="54"/>
      <c r="LZ544" s="54"/>
      <c r="MA544" s="54"/>
      <c r="MB544" s="54"/>
      <c r="MC544" s="54"/>
      <c r="MD544" s="54"/>
      <c r="ME544" s="54"/>
      <c r="MF544" s="54"/>
      <c r="MG544" s="54"/>
      <c r="MH544" s="54"/>
      <c r="MI544" s="54"/>
      <c r="MJ544" s="54"/>
      <c r="MK544" s="54"/>
      <c r="ML544" s="54"/>
      <c r="MM544" s="54"/>
      <c r="MN544" s="54"/>
      <c r="MO544" s="54"/>
      <c r="MP544" s="54"/>
      <c r="MQ544" s="54"/>
      <c r="MR544" s="54"/>
      <c r="MS544" s="54"/>
      <c r="MT544" s="54"/>
      <c r="MU544" s="54"/>
      <c r="MV544" s="54"/>
      <c r="MW544" s="54"/>
      <c r="MX544" s="54"/>
      <c r="MY544" s="54"/>
      <c r="MZ544" s="54"/>
      <c r="NA544" s="54"/>
      <c r="NB544" s="54"/>
      <c r="NC544" s="54"/>
      <c r="ND544" s="54"/>
      <c r="NE544" s="54"/>
      <c r="NF544" s="54"/>
      <c r="NG544" s="54"/>
      <c r="NH544" s="54"/>
      <c r="NI544" s="54"/>
      <c r="NJ544" s="54"/>
      <c r="NK544" s="54"/>
      <c r="NL544" s="54"/>
      <c r="NM544" s="54"/>
      <c r="NN544" s="54"/>
      <c r="NO544" s="54"/>
      <c r="NP544" s="54"/>
      <c r="NQ544" s="54"/>
      <c r="NR544" s="54"/>
      <c r="NS544" s="54"/>
      <c r="NT544" s="54"/>
      <c r="NU544" s="54"/>
      <c r="NV544" s="54"/>
      <c r="NW544" s="54"/>
      <c r="NX544" s="54"/>
      <c r="NY544" s="54"/>
      <c r="NZ544" s="54"/>
      <c r="OA544" s="54"/>
      <c r="OB544" s="54"/>
      <c r="OC544" s="54"/>
      <c r="OD544" s="54"/>
      <c r="OE544" s="54"/>
      <c r="OF544" s="54"/>
      <c r="OG544" s="54"/>
      <c r="OH544" s="54"/>
      <c r="OI544" s="54"/>
      <c r="OJ544" s="54"/>
      <c r="OK544" s="54"/>
      <c r="OL544" s="54"/>
      <c r="OM544" s="54"/>
      <c r="ON544" s="54"/>
      <c r="OO544" s="54"/>
      <c r="OP544" s="54"/>
      <c r="OQ544" s="54"/>
      <c r="OR544" s="54"/>
      <c r="OS544" s="54"/>
      <c r="OT544" s="54"/>
      <c r="OU544" s="54"/>
      <c r="OV544" s="54"/>
      <c r="OW544" s="54"/>
      <c r="OX544" s="54"/>
      <c r="OY544" s="54"/>
      <c r="OZ544" s="54"/>
      <c r="PA544" s="54"/>
      <c r="PB544" s="54"/>
      <c r="PC544" s="54"/>
      <c r="PD544" s="54"/>
      <c r="PE544" s="54"/>
      <c r="PF544" s="54"/>
      <c r="PG544" s="54"/>
      <c r="PH544" s="54"/>
      <c r="PI544" s="54"/>
      <c r="PJ544" s="54"/>
      <c r="PK544" s="54"/>
      <c r="PL544" s="54"/>
      <c r="PM544" s="54"/>
      <c r="PN544" s="54"/>
      <c r="PO544" s="54"/>
      <c r="PP544" s="54"/>
      <c r="PQ544" s="54"/>
      <c r="PR544" s="54"/>
      <c r="PS544" s="54"/>
      <c r="PT544" s="54"/>
      <c r="PU544" s="54"/>
      <c r="PV544" s="54"/>
      <c r="PW544" s="54"/>
      <c r="PX544" s="54"/>
      <c r="PY544" s="54"/>
      <c r="PZ544" s="54"/>
      <c r="QA544" s="54"/>
      <c r="QB544" s="54"/>
      <c r="QC544" s="54"/>
      <c r="QD544" s="54"/>
      <c r="QE544" s="54"/>
      <c r="QF544" s="54"/>
      <c r="QG544" s="54"/>
      <c r="QH544" s="54"/>
      <c r="QI544" s="54"/>
      <c r="QJ544" s="54"/>
      <c r="QK544" s="54"/>
      <c r="QL544" s="54"/>
      <c r="QM544" s="54"/>
      <c r="QN544" s="54"/>
      <c r="QO544" s="54"/>
      <c r="QP544" s="54"/>
      <c r="QQ544" s="54"/>
      <c r="QR544" s="54"/>
      <c r="QS544" s="54"/>
      <c r="QT544" s="54"/>
      <c r="QU544" s="54"/>
    </row>
    <row r="545" spans="2:463" ht="15" customHeight="1">
      <c r="C545" s="9" t="s">
        <v>678</v>
      </c>
      <c r="D545" s="12"/>
      <c r="E545" s="113" t="s">
        <v>151</v>
      </c>
      <c r="H545" s="667">
        <f ca="1">XIRR($I544:$LT544, $I$4:$LT$4)</f>
        <v>5.9804895520210261E-2</v>
      </c>
    </row>
    <row r="546" spans="2:463" ht="15" customHeight="1">
      <c r="C546" s="6"/>
      <c r="E546" s="44"/>
      <c r="F546" s="430"/>
      <c r="G546" s="713"/>
      <c r="H546" s="713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  <c r="AD546" s="206"/>
      <c r="AE546" s="206"/>
      <c r="AF546" s="206"/>
      <c r="AG546" s="206"/>
      <c r="AH546" s="206"/>
      <c r="AI546" s="206"/>
      <c r="AJ546" s="206"/>
      <c r="AK546" s="206"/>
      <c r="AL546" s="206"/>
      <c r="AM546" s="206"/>
      <c r="AN546" s="206"/>
      <c r="AO546" s="206"/>
      <c r="AP546" s="206"/>
      <c r="AQ546" s="206"/>
      <c r="AR546" s="206"/>
      <c r="AS546" s="206"/>
      <c r="AT546" s="206"/>
      <c r="AU546" s="206"/>
      <c r="AV546" s="206"/>
      <c r="AW546" s="206"/>
      <c r="AX546" s="206"/>
      <c r="AY546" s="206"/>
      <c r="AZ546" s="206"/>
      <c r="BA546" s="206"/>
      <c r="BB546" s="206"/>
      <c r="BC546" s="206"/>
      <c r="BD546" s="206"/>
      <c r="BE546" s="206"/>
      <c r="BF546" s="206"/>
      <c r="BG546" s="206"/>
      <c r="BH546" s="206"/>
      <c r="BI546" s="206"/>
      <c r="BJ546" s="206"/>
      <c r="BK546" s="206"/>
      <c r="BL546" s="206"/>
      <c r="BM546" s="206"/>
      <c r="BN546" s="206"/>
      <c r="BO546" s="206"/>
      <c r="BP546" s="206"/>
      <c r="BQ546" s="206"/>
      <c r="BR546" s="206"/>
      <c r="BS546" s="206"/>
      <c r="BT546" s="206"/>
      <c r="BU546" s="206"/>
      <c r="BV546" s="206"/>
      <c r="BW546" s="206"/>
      <c r="BX546" s="206"/>
      <c r="BY546" s="206"/>
      <c r="BZ546" s="206"/>
      <c r="CA546" s="206"/>
      <c r="CB546" s="206"/>
      <c r="CC546" s="206"/>
      <c r="CD546" s="206"/>
      <c r="CE546" s="206"/>
      <c r="CF546" s="206"/>
      <c r="CG546" s="206"/>
      <c r="CH546" s="206"/>
      <c r="CI546" s="206"/>
      <c r="CJ546" s="206"/>
      <c r="CK546" s="206"/>
      <c r="CL546" s="206"/>
      <c r="CM546" s="206"/>
      <c r="CN546" s="206"/>
      <c r="CO546" s="206"/>
      <c r="CP546" s="206"/>
      <c r="CQ546" s="206"/>
      <c r="CR546" s="206"/>
      <c r="CS546" s="206"/>
      <c r="CT546" s="206"/>
      <c r="CU546" s="206"/>
      <c r="CV546" s="206"/>
      <c r="CW546" s="206"/>
      <c r="CX546" s="206"/>
      <c r="CY546" s="206"/>
      <c r="CZ546" s="206"/>
      <c r="DA546" s="206"/>
      <c r="DB546" s="206"/>
      <c r="DC546" s="206"/>
      <c r="DD546" s="206"/>
      <c r="DE546" s="206"/>
      <c r="DF546" s="206"/>
      <c r="DG546" s="206"/>
      <c r="DH546" s="206"/>
      <c r="DI546" s="206"/>
      <c r="DJ546" s="206"/>
      <c r="DK546" s="206"/>
      <c r="DL546" s="206"/>
      <c r="DM546" s="206"/>
      <c r="DN546" s="206"/>
      <c r="DO546" s="206"/>
      <c r="DP546" s="206"/>
      <c r="DQ546" s="206"/>
      <c r="DR546" s="206"/>
      <c r="DS546" s="206"/>
      <c r="DT546" s="206"/>
      <c r="DU546" s="206"/>
      <c r="DV546" s="206"/>
      <c r="DW546" s="206"/>
      <c r="DX546" s="206"/>
      <c r="DY546" s="206"/>
      <c r="DZ546" s="206"/>
      <c r="EA546" s="206"/>
      <c r="EB546" s="206"/>
      <c r="EC546" s="206"/>
      <c r="ED546" s="206"/>
      <c r="EE546" s="206"/>
      <c r="EF546" s="206"/>
      <c r="EG546" s="206"/>
      <c r="EH546" s="206"/>
      <c r="EI546" s="206"/>
      <c r="EJ546" s="206"/>
      <c r="EK546" s="206"/>
      <c r="EL546" s="206"/>
      <c r="EM546" s="206"/>
      <c r="EN546" s="206"/>
      <c r="EO546" s="206"/>
      <c r="EP546" s="206"/>
      <c r="EQ546" s="206"/>
      <c r="ER546" s="206"/>
      <c r="ES546" s="206"/>
      <c r="ET546" s="206"/>
      <c r="EU546" s="206"/>
      <c r="EV546" s="206"/>
      <c r="EW546" s="206"/>
      <c r="EX546" s="206"/>
      <c r="EY546" s="206"/>
      <c r="EZ546" s="206"/>
      <c r="FA546" s="206"/>
      <c r="FB546" s="206"/>
      <c r="FC546" s="206"/>
      <c r="FD546" s="206"/>
      <c r="FE546" s="206"/>
      <c r="FF546" s="206"/>
      <c r="FG546" s="206"/>
      <c r="FH546" s="206"/>
      <c r="FI546" s="206"/>
      <c r="FJ546" s="206"/>
      <c r="FK546" s="206"/>
      <c r="FL546" s="206"/>
      <c r="FM546" s="206"/>
      <c r="FN546" s="206"/>
      <c r="FO546" s="206"/>
      <c r="FP546" s="206"/>
      <c r="FQ546" s="206"/>
      <c r="FR546" s="206"/>
      <c r="FS546" s="206"/>
      <c r="FT546" s="206"/>
      <c r="FU546" s="206"/>
      <c r="FV546" s="206"/>
      <c r="FW546" s="206"/>
      <c r="FX546" s="206"/>
      <c r="FY546" s="206"/>
      <c r="FZ546" s="206"/>
      <c r="GA546" s="206"/>
      <c r="GB546" s="206"/>
      <c r="GC546" s="206"/>
      <c r="GD546" s="206"/>
      <c r="GE546" s="206"/>
      <c r="GF546" s="206"/>
      <c r="GG546" s="206"/>
      <c r="GH546" s="206"/>
      <c r="GI546" s="206"/>
      <c r="GJ546" s="206"/>
      <c r="GK546" s="206"/>
      <c r="GL546" s="206"/>
      <c r="GM546" s="206"/>
      <c r="GN546" s="206"/>
      <c r="GO546" s="206"/>
      <c r="GP546" s="206"/>
      <c r="GQ546" s="206"/>
      <c r="GR546" s="206"/>
      <c r="GS546" s="206"/>
      <c r="GT546" s="206"/>
      <c r="GU546" s="206"/>
      <c r="GV546" s="206"/>
      <c r="GW546" s="206"/>
      <c r="GX546" s="206"/>
      <c r="GY546" s="206"/>
      <c r="GZ546" s="206"/>
      <c r="HA546" s="206"/>
      <c r="HB546" s="206"/>
      <c r="HC546" s="206"/>
      <c r="HD546" s="206"/>
      <c r="HE546" s="206"/>
      <c r="HF546" s="206"/>
      <c r="HG546" s="206"/>
      <c r="HH546" s="206"/>
      <c r="HI546" s="206"/>
      <c r="HJ546" s="206"/>
      <c r="HK546" s="206"/>
      <c r="HL546" s="206"/>
      <c r="HM546" s="206"/>
      <c r="HN546" s="206"/>
      <c r="HO546" s="206"/>
      <c r="HP546" s="206"/>
      <c r="HQ546" s="206"/>
      <c r="HR546" s="206"/>
      <c r="HS546" s="206"/>
      <c r="HT546" s="206"/>
      <c r="HU546" s="206"/>
      <c r="HV546" s="206"/>
      <c r="HW546" s="206"/>
      <c r="HX546" s="206"/>
      <c r="HY546" s="206"/>
      <c r="HZ546" s="206"/>
      <c r="IA546" s="206"/>
      <c r="IB546" s="206"/>
      <c r="IC546" s="206"/>
      <c r="ID546" s="206"/>
      <c r="IE546" s="206"/>
      <c r="IF546" s="206"/>
      <c r="IG546" s="206"/>
      <c r="IH546" s="206"/>
      <c r="II546" s="206"/>
      <c r="IJ546" s="206"/>
      <c r="IK546" s="206"/>
      <c r="IL546" s="206"/>
      <c r="IM546" s="206"/>
      <c r="IN546" s="206"/>
      <c r="IO546" s="206"/>
      <c r="IP546" s="206"/>
      <c r="IQ546" s="206"/>
      <c r="IR546" s="206"/>
      <c r="IS546" s="206"/>
      <c r="IT546" s="206"/>
      <c r="IU546" s="206"/>
      <c r="IV546" s="206"/>
      <c r="IW546" s="206"/>
      <c r="IX546" s="206"/>
      <c r="IY546" s="206"/>
      <c r="IZ546" s="206"/>
      <c r="JA546" s="206"/>
      <c r="JB546" s="206"/>
      <c r="JC546" s="206"/>
      <c r="JD546" s="206"/>
      <c r="JE546" s="206"/>
      <c r="JF546" s="206"/>
      <c r="JG546" s="206"/>
      <c r="JH546" s="206"/>
      <c r="JI546" s="206"/>
      <c r="JJ546" s="206"/>
      <c r="JK546" s="206"/>
      <c r="JL546" s="206"/>
      <c r="JM546" s="206"/>
      <c r="JN546" s="206"/>
      <c r="JO546" s="206"/>
      <c r="JP546" s="206"/>
      <c r="JQ546" s="206"/>
      <c r="JR546" s="206"/>
      <c r="JS546" s="206"/>
      <c r="JT546" s="206"/>
      <c r="JU546" s="206"/>
      <c r="JV546" s="206"/>
      <c r="JW546" s="206"/>
      <c r="JX546" s="206"/>
      <c r="JY546" s="206"/>
      <c r="JZ546" s="206"/>
      <c r="KA546" s="206"/>
      <c r="KB546" s="206"/>
      <c r="KC546" s="206"/>
      <c r="KD546" s="206"/>
      <c r="KE546" s="206"/>
      <c r="KF546" s="206"/>
      <c r="KG546" s="206"/>
      <c r="KH546" s="206"/>
      <c r="KI546" s="206"/>
      <c r="KJ546" s="206"/>
      <c r="KK546" s="206"/>
      <c r="KL546" s="206"/>
      <c r="KM546" s="206"/>
      <c r="KN546" s="206"/>
      <c r="KO546" s="206"/>
      <c r="KP546" s="206"/>
      <c r="KQ546" s="206"/>
      <c r="KR546" s="206"/>
      <c r="KS546" s="206"/>
      <c r="KT546" s="206"/>
      <c r="KU546" s="206"/>
      <c r="KV546" s="206"/>
      <c r="KW546" s="206"/>
      <c r="KX546" s="206"/>
      <c r="KY546" s="206"/>
      <c r="KZ546" s="206"/>
      <c r="LA546" s="206"/>
      <c r="LB546" s="206"/>
      <c r="LC546" s="206"/>
      <c r="LD546" s="206"/>
      <c r="LE546" s="206"/>
      <c r="LF546" s="206"/>
      <c r="LG546" s="206"/>
      <c r="LH546" s="206"/>
      <c r="LI546" s="206"/>
      <c r="LJ546" s="206"/>
      <c r="LK546" s="206"/>
      <c r="LL546" s="206"/>
      <c r="LM546" s="206"/>
      <c r="LN546" s="206"/>
      <c r="LO546" s="206"/>
      <c r="LP546" s="206"/>
      <c r="LQ546" s="206"/>
      <c r="LR546" s="206"/>
      <c r="LS546" s="206"/>
      <c r="LT546" s="206"/>
      <c r="LU546" s="206"/>
      <c r="LV546" s="206"/>
      <c r="LW546" s="206"/>
      <c r="LX546" s="206"/>
      <c r="LY546" s="206"/>
      <c r="LZ546" s="206"/>
      <c r="MA546" s="206"/>
      <c r="MB546" s="206"/>
      <c r="MC546" s="206"/>
      <c r="MD546" s="206"/>
      <c r="ME546" s="206"/>
      <c r="MF546" s="206"/>
      <c r="MG546" s="206"/>
      <c r="MH546" s="206"/>
      <c r="MI546" s="206"/>
      <c r="MJ546" s="206"/>
      <c r="MK546" s="206"/>
      <c r="ML546" s="206"/>
      <c r="MM546" s="206"/>
      <c r="MN546" s="206"/>
      <c r="MO546" s="206"/>
      <c r="MP546" s="206"/>
      <c r="MQ546" s="206"/>
      <c r="MR546" s="206"/>
      <c r="MS546" s="206"/>
      <c r="MT546" s="206"/>
      <c r="MU546" s="206"/>
      <c r="MV546" s="206"/>
      <c r="MW546" s="206"/>
      <c r="MX546" s="206"/>
      <c r="MY546" s="206"/>
      <c r="MZ546" s="206"/>
      <c r="NA546" s="206"/>
      <c r="NB546" s="206"/>
      <c r="NC546" s="206"/>
      <c r="ND546" s="206"/>
      <c r="NE546" s="206"/>
      <c r="NF546" s="206"/>
      <c r="NG546" s="206"/>
      <c r="NH546" s="206"/>
      <c r="NI546" s="206"/>
      <c r="NJ546" s="206"/>
      <c r="NK546" s="206"/>
      <c r="NL546" s="206"/>
      <c r="NM546" s="206"/>
      <c r="NN546" s="206"/>
      <c r="NO546" s="206"/>
      <c r="NP546" s="206"/>
      <c r="NQ546" s="206"/>
      <c r="NR546" s="206"/>
      <c r="NS546" s="206"/>
      <c r="NT546" s="206"/>
      <c r="NU546" s="206"/>
      <c r="NV546" s="206"/>
      <c r="NW546" s="206"/>
      <c r="NX546" s="206"/>
      <c r="NY546" s="206"/>
      <c r="NZ546" s="206"/>
      <c r="OA546" s="206"/>
      <c r="OB546" s="206"/>
      <c r="OC546" s="206"/>
      <c r="OD546" s="206"/>
      <c r="OE546" s="206"/>
      <c r="OF546" s="206"/>
      <c r="OG546" s="206"/>
      <c r="OH546" s="206"/>
      <c r="OI546" s="206"/>
      <c r="OJ546" s="206"/>
      <c r="OK546" s="206"/>
      <c r="OL546" s="206"/>
      <c r="OM546" s="206"/>
      <c r="ON546" s="206"/>
      <c r="OO546" s="206"/>
      <c r="OP546" s="206"/>
      <c r="OQ546" s="206"/>
      <c r="OR546" s="206"/>
      <c r="OS546" s="206"/>
      <c r="OT546" s="206"/>
      <c r="OU546" s="206"/>
      <c r="OV546" s="206"/>
      <c r="OW546" s="206"/>
      <c r="OX546" s="206"/>
      <c r="OY546" s="206"/>
      <c r="OZ546" s="206"/>
      <c r="PA546" s="206"/>
      <c r="PB546" s="206"/>
      <c r="PC546" s="206"/>
      <c r="PD546" s="206"/>
      <c r="PE546" s="206"/>
      <c r="PF546" s="206"/>
      <c r="PG546" s="206"/>
      <c r="PH546" s="206"/>
      <c r="PI546" s="206"/>
      <c r="PJ546" s="206"/>
      <c r="PK546" s="206"/>
      <c r="PL546" s="206"/>
      <c r="PM546" s="206"/>
      <c r="PN546" s="206"/>
      <c r="PO546" s="206"/>
      <c r="PP546" s="206"/>
      <c r="PQ546" s="206"/>
      <c r="PR546" s="206"/>
      <c r="PS546" s="206"/>
      <c r="PT546" s="206"/>
      <c r="PU546" s="206"/>
      <c r="PV546" s="206"/>
      <c r="PW546" s="206"/>
      <c r="PX546" s="206"/>
      <c r="PY546" s="206"/>
      <c r="PZ546" s="206"/>
      <c r="QA546" s="206"/>
      <c r="QB546" s="206"/>
      <c r="QC546" s="206"/>
      <c r="QD546" s="206"/>
      <c r="QE546" s="206"/>
      <c r="QF546" s="206"/>
      <c r="QG546" s="206"/>
      <c r="QH546" s="206"/>
      <c r="QI546" s="206"/>
      <c r="QJ546" s="206"/>
      <c r="QK546" s="206"/>
      <c r="QL546" s="206"/>
      <c r="QM546" s="206"/>
      <c r="QN546" s="206"/>
      <c r="QO546" s="206"/>
      <c r="QP546" s="206"/>
      <c r="QQ546" s="206"/>
      <c r="QR546" s="206"/>
      <c r="QS546" s="206"/>
      <c r="QT546" s="206"/>
      <c r="QU546" s="206"/>
    </row>
    <row r="547" spans="2:463" ht="15" customHeight="1">
      <c r="B547" s="1" t="s">
        <v>681</v>
      </c>
      <c r="F547" s="809" t="s">
        <v>682</v>
      </c>
      <c r="G547" s="809"/>
      <c r="H547" s="781">
        <f>Summary!H20</f>
        <v>6.9999999999999993E-2</v>
      </c>
      <c r="I547" t="s">
        <v>683</v>
      </c>
      <c r="AD547" s="516" t="e">
        <f>1+H547/#REF!</f>
        <v>#REF!</v>
      </c>
    </row>
    <row r="548" spans="2:463" ht="15" customHeight="1">
      <c r="B548" t="s">
        <v>667</v>
      </c>
      <c r="H548" s="21" t="s">
        <v>679</v>
      </c>
      <c r="I548" s="474">
        <f>1+$H547/12*24</f>
        <v>1.1399999999999999</v>
      </c>
      <c r="J548" s="474">
        <f>1+$H547/12*23</f>
        <v>1.1341666666666668</v>
      </c>
      <c r="K548" s="474">
        <f>1+$H547/12*22</f>
        <v>1.1283333333333334</v>
      </c>
      <c r="L548" s="474">
        <f>1+$H547/12*21</f>
        <v>1.1225000000000001</v>
      </c>
      <c r="M548" s="474">
        <f>1+$H547/12*20</f>
        <v>1.1166666666666667</v>
      </c>
      <c r="N548" s="474">
        <f>1+$H547/12*19</f>
        <v>1.1108333333333333</v>
      </c>
      <c r="O548" s="474">
        <f>1+$H547/12*18</f>
        <v>1.105</v>
      </c>
      <c r="P548" s="474">
        <f>1+$H547/12*17</f>
        <v>1.0991666666666666</v>
      </c>
      <c r="Q548" s="474">
        <f>1+$H547/12*16</f>
        <v>1.0933333333333333</v>
      </c>
      <c r="R548" s="474">
        <f>1+$H547/12*15</f>
        <v>1.0874999999999999</v>
      </c>
      <c r="S548" s="474">
        <f>1+$H547/12*14</f>
        <v>1.0816666666666666</v>
      </c>
      <c r="T548" s="474">
        <f>1+$H547/12*13</f>
        <v>1.0758333333333334</v>
      </c>
      <c r="U548" s="474">
        <f>1+$H547/12*12</f>
        <v>1.07</v>
      </c>
      <c r="V548" s="474">
        <f>1+$H547/12*11</f>
        <v>1.0641666666666667</v>
      </c>
      <c r="W548" s="474">
        <f>1+$H547/12*10</f>
        <v>1.0583333333333333</v>
      </c>
      <c r="X548" s="474">
        <f>1+$H547/12*9</f>
        <v>1.0525</v>
      </c>
      <c r="Y548" s="474">
        <f>1+$H547/12*8</f>
        <v>1.0466666666666666</v>
      </c>
      <c r="Z548" s="474">
        <f>1+$H547/12*7</f>
        <v>1.0408333333333333</v>
      </c>
      <c r="AA548" s="474">
        <f>1+$H547/12*6</f>
        <v>1.0349999999999999</v>
      </c>
      <c r="AB548" s="474">
        <f>1+$H547/12*5</f>
        <v>1.0291666666666666</v>
      </c>
      <c r="AC548" s="474">
        <f>1+$H547/12*4</f>
        <v>1.0233333333333334</v>
      </c>
      <c r="AD548" s="474">
        <f>1+$H547/12*3</f>
        <v>1.0175000000000001</v>
      </c>
      <c r="AE548" s="474">
        <f>1+$H547/12*2</f>
        <v>1.0116666666666667</v>
      </c>
      <c r="AF548" s="474">
        <f>1+$H547/12*1</f>
        <v>1.0058333333333334</v>
      </c>
      <c r="AG548" s="474">
        <f t="shared" ref="AG548:CR548" si="1858">AF548*(1-$H$547/12)</f>
        <v>0.99996597222222228</v>
      </c>
      <c r="AH548" s="474">
        <f t="shared" si="1858"/>
        <v>0.99413283738425928</v>
      </c>
      <c r="AI548" s="474">
        <f t="shared" si="1858"/>
        <v>0.98833372916618445</v>
      </c>
      <c r="AJ548" s="474">
        <f t="shared" si="1858"/>
        <v>0.98256844907938168</v>
      </c>
      <c r="AK548" s="474">
        <f t="shared" si="1858"/>
        <v>0.97683679979308524</v>
      </c>
      <c r="AL548" s="474">
        <f t="shared" si="1858"/>
        <v>0.97113858512762552</v>
      </c>
      <c r="AM548" s="474">
        <f t="shared" si="1858"/>
        <v>0.96547361004771437</v>
      </c>
      <c r="AN548" s="474">
        <f t="shared" si="1858"/>
        <v>0.95984168065576936</v>
      </c>
      <c r="AO548" s="474">
        <f t="shared" si="1858"/>
        <v>0.9542426041852774</v>
      </c>
      <c r="AP548" s="474">
        <f t="shared" si="1858"/>
        <v>0.94867618899419659</v>
      </c>
      <c r="AQ548" s="474">
        <f t="shared" si="1858"/>
        <v>0.94314224455839712</v>
      </c>
      <c r="AR548" s="474">
        <f t="shared" si="1858"/>
        <v>0.93764058146513973</v>
      </c>
      <c r="AS548" s="474">
        <f t="shared" si="1858"/>
        <v>0.93217101140659309</v>
      </c>
      <c r="AT548" s="474">
        <f t="shared" si="1858"/>
        <v>0.92673334717338796</v>
      </c>
      <c r="AU548" s="474">
        <f t="shared" si="1858"/>
        <v>0.92132740264820989</v>
      </c>
      <c r="AV548" s="474">
        <f t="shared" si="1858"/>
        <v>0.91595299279942866</v>
      </c>
      <c r="AW548" s="474">
        <f t="shared" si="1858"/>
        <v>0.91060993367476528</v>
      </c>
      <c r="AX548" s="474">
        <f t="shared" si="1858"/>
        <v>0.90529804239499578</v>
      </c>
      <c r="AY548" s="474">
        <f t="shared" si="1858"/>
        <v>0.9000171371476916</v>
      </c>
      <c r="AZ548" s="474">
        <f t="shared" si="1858"/>
        <v>0.8947670371809967</v>
      </c>
      <c r="BA548" s="474">
        <f t="shared" si="1858"/>
        <v>0.88954756279744085</v>
      </c>
      <c r="BB548" s="474">
        <f t="shared" si="1858"/>
        <v>0.88435853534778908</v>
      </c>
      <c r="BC548" s="474">
        <f t="shared" si="1858"/>
        <v>0.87919977722492693</v>
      </c>
      <c r="BD548" s="474">
        <f t="shared" si="1858"/>
        <v>0.87407111185778152</v>
      </c>
      <c r="BE548" s="474">
        <f t="shared" si="1858"/>
        <v>0.86897236370527775</v>
      </c>
      <c r="BF548" s="474">
        <f t="shared" si="1858"/>
        <v>0.86390335825033027</v>
      </c>
      <c r="BG548" s="474">
        <f t="shared" si="1858"/>
        <v>0.85886392199386996</v>
      </c>
      <c r="BH548" s="474">
        <f t="shared" si="1858"/>
        <v>0.8538538824489057</v>
      </c>
      <c r="BI548" s="474">
        <f t="shared" si="1858"/>
        <v>0.84887306813462038</v>
      </c>
      <c r="BJ548" s="474">
        <f t="shared" si="1858"/>
        <v>0.84392130857050174</v>
      </c>
      <c r="BK548" s="474">
        <f t="shared" si="1858"/>
        <v>0.83899843427050713</v>
      </c>
      <c r="BL548" s="474">
        <f t="shared" si="1858"/>
        <v>0.83410427673726251</v>
      </c>
      <c r="BM548" s="474">
        <f t="shared" si="1858"/>
        <v>0.82923866845629512</v>
      </c>
      <c r="BN548" s="474">
        <f t="shared" si="1858"/>
        <v>0.82440144289030004</v>
      </c>
      <c r="BO548" s="474">
        <f t="shared" si="1858"/>
        <v>0.81959243447343999</v>
      </c>
      <c r="BP548" s="474">
        <f t="shared" si="1858"/>
        <v>0.81481147860567826</v>
      </c>
      <c r="BQ548" s="474">
        <f t="shared" si="1858"/>
        <v>0.81005841164714509</v>
      </c>
      <c r="BR548" s="474">
        <f t="shared" si="1858"/>
        <v>0.8053330709125367</v>
      </c>
      <c r="BS548" s="474">
        <f t="shared" si="1858"/>
        <v>0.80063529466554684</v>
      </c>
      <c r="BT548" s="474">
        <f t="shared" si="1858"/>
        <v>0.79596492211333114</v>
      </c>
      <c r="BU548" s="474">
        <f t="shared" si="1858"/>
        <v>0.79132179340100339</v>
      </c>
      <c r="BV548" s="474">
        <f t="shared" si="1858"/>
        <v>0.78670574960616424</v>
      </c>
      <c r="BW548" s="474">
        <f t="shared" si="1858"/>
        <v>0.78211663273346155</v>
      </c>
      <c r="BX548" s="474">
        <f t="shared" si="1858"/>
        <v>0.77755428570918306</v>
      </c>
      <c r="BY548" s="474">
        <f t="shared" si="1858"/>
        <v>0.77301855237587946</v>
      </c>
      <c r="BZ548" s="474">
        <f t="shared" si="1858"/>
        <v>0.76850927748702014</v>
      </c>
      <c r="CA548" s="474">
        <f t="shared" si="1858"/>
        <v>0.76402630670167915</v>
      </c>
      <c r="CB548" s="474">
        <f t="shared" si="1858"/>
        <v>0.75956948657925272</v>
      </c>
      <c r="CC548" s="474">
        <f t="shared" si="1858"/>
        <v>0.75513866457420709</v>
      </c>
      <c r="CD548" s="474">
        <f t="shared" si="1858"/>
        <v>0.75073368903085758</v>
      </c>
      <c r="CE548" s="474">
        <f t="shared" si="1858"/>
        <v>0.74635440917817752</v>
      </c>
      <c r="CF548" s="474">
        <f t="shared" si="1858"/>
        <v>0.74200067512463819</v>
      </c>
      <c r="CG548" s="474">
        <f t="shared" si="1858"/>
        <v>0.73767233785307773</v>
      </c>
      <c r="CH548" s="474">
        <f t="shared" si="1858"/>
        <v>0.73336924921560143</v>
      </c>
      <c r="CI548" s="474">
        <f t="shared" si="1858"/>
        <v>0.72909126192851037</v>
      </c>
      <c r="CJ548" s="474">
        <f t="shared" si="1858"/>
        <v>0.72483822956726074</v>
      </c>
      <c r="CK548" s="474">
        <f t="shared" si="1858"/>
        <v>0.72061000656145169</v>
      </c>
      <c r="CL548" s="474">
        <f t="shared" si="1858"/>
        <v>0.71640644818984323</v>
      </c>
      <c r="CM548" s="474">
        <f t="shared" si="1858"/>
        <v>0.71222741057540251</v>
      </c>
      <c r="CN548" s="474">
        <f t="shared" si="1858"/>
        <v>0.70807275068037934</v>
      </c>
      <c r="CO548" s="474">
        <f t="shared" si="1858"/>
        <v>0.7039423263014104</v>
      </c>
      <c r="CP548" s="474">
        <f t="shared" si="1858"/>
        <v>0.69983599606465219</v>
      </c>
      <c r="CQ548" s="474">
        <f t="shared" si="1858"/>
        <v>0.69575361942094172</v>
      </c>
      <c r="CR548" s="474">
        <f t="shared" si="1858"/>
        <v>0.69169505664098618</v>
      </c>
      <c r="CS548" s="474">
        <f t="shared" ref="CS548:FD548" si="1859">CR548*(1-$H$547/12)</f>
        <v>0.68766016881058045</v>
      </c>
      <c r="CT548" s="474">
        <f t="shared" si="1859"/>
        <v>0.68364881782585207</v>
      </c>
      <c r="CU548" s="474">
        <f t="shared" si="1859"/>
        <v>0.67966086638853462</v>
      </c>
      <c r="CV548" s="474">
        <f t="shared" si="1859"/>
        <v>0.67569617800126813</v>
      </c>
      <c r="CW548" s="474">
        <f t="shared" si="1859"/>
        <v>0.67175461696292738</v>
      </c>
      <c r="CX548" s="474">
        <f t="shared" si="1859"/>
        <v>0.66783604836397692</v>
      </c>
      <c r="CY548" s="474">
        <f t="shared" si="1859"/>
        <v>0.66394033808185371</v>
      </c>
      <c r="CZ548" s="474">
        <f t="shared" si="1859"/>
        <v>0.66006735277637618</v>
      </c>
      <c r="DA548" s="474">
        <f t="shared" si="1859"/>
        <v>0.65621695988518058</v>
      </c>
      <c r="DB548" s="474">
        <f t="shared" si="1859"/>
        <v>0.65238902761918371</v>
      </c>
      <c r="DC548" s="474">
        <f t="shared" si="1859"/>
        <v>0.64858342495807175</v>
      </c>
      <c r="DD548" s="474">
        <f t="shared" si="1859"/>
        <v>0.64480002164581629</v>
      </c>
      <c r="DE548" s="474">
        <f t="shared" si="1859"/>
        <v>0.64103868818621568</v>
      </c>
      <c r="DF548" s="474">
        <f t="shared" si="1859"/>
        <v>0.63729929583846279</v>
      </c>
      <c r="DG548" s="474">
        <f t="shared" si="1859"/>
        <v>0.63358171661273843</v>
      </c>
      <c r="DH548" s="474">
        <f t="shared" si="1859"/>
        <v>0.62988582326583076</v>
      </c>
      <c r="DI548" s="474">
        <f t="shared" si="1859"/>
        <v>0.62621148929678006</v>
      </c>
      <c r="DJ548" s="474">
        <f t="shared" si="1859"/>
        <v>0.62255858894254879</v>
      </c>
      <c r="DK548" s="474">
        <f t="shared" si="1859"/>
        <v>0.61892699717371724</v>
      </c>
      <c r="DL548" s="474">
        <f t="shared" si="1859"/>
        <v>0.61531658969020386</v>
      </c>
      <c r="DM548" s="474">
        <f t="shared" si="1859"/>
        <v>0.61172724291701097</v>
      </c>
      <c r="DN548" s="474">
        <f t="shared" si="1859"/>
        <v>0.60815883399999504</v>
      </c>
      <c r="DO548" s="474">
        <f t="shared" si="1859"/>
        <v>0.60461124080166173</v>
      </c>
      <c r="DP548" s="474">
        <f t="shared" si="1859"/>
        <v>0.60108434189698534</v>
      </c>
      <c r="DQ548" s="474">
        <f t="shared" si="1859"/>
        <v>0.59757801656925291</v>
      </c>
      <c r="DR548" s="474">
        <f t="shared" si="1859"/>
        <v>0.59409214480593231</v>
      </c>
      <c r="DS548" s="474">
        <f t="shared" si="1859"/>
        <v>0.5906266072945644</v>
      </c>
      <c r="DT548" s="474">
        <f t="shared" si="1859"/>
        <v>0.58718128541867942</v>
      </c>
      <c r="DU548" s="474">
        <f t="shared" si="1859"/>
        <v>0.58375606125373714</v>
      </c>
      <c r="DV548" s="474">
        <f t="shared" si="1859"/>
        <v>0.58035081756309037</v>
      </c>
      <c r="DW548" s="474">
        <f t="shared" si="1859"/>
        <v>0.57696543779397236</v>
      </c>
      <c r="DX548" s="474">
        <f t="shared" si="1859"/>
        <v>0.57359980607350747</v>
      </c>
      <c r="DY548" s="474">
        <f t="shared" si="1859"/>
        <v>0.57025380720474528</v>
      </c>
      <c r="DZ548" s="474">
        <f t="shared" si="1859"/>
        <v>0.56692732666271761</v>
      </c>
      <c r="EA548" s="474">
        <f t="shared" si="1859"/>
        <v>0.56362025059051846</v>
      </c>
      <c r="EB548" s="474">
        <f t="shared" si="1859"/>
        <v>0.56033246579540708</v>
      </c>
      <c r="EC548" s="474">
        <f t="shared" si="1859"/>
        <v>0.55706385974493389</v>
      </c>
      <c r="ED548" s="474">
        <f t="shared" si="1859"/>
        <v>0.55381432056308844</v>
      </c>
      <c r="EE548" s="474">
        <f t="shared" si="1859"/>
        <v>0.55058373702647045</v>
      </c>
      <c r="EF548" s="474">
        <f t="shared" si="1859"/>
        <v>0.54737199856048269</v>
      </c>
      <c r="EG548" s="474">
        <f t="shared" si="1859"/>
        <v>0.54417899523554647</v>
      </c>
      <c r="EH548" s="474">
        <f t="shared" si="1859"/>
        <v>0.54100461776333908</v>
      </c>
      <c r="EI548" s="474">
        <f t="shared" si="1859"/>
        <v>0.53784875749305294</v>
      </c>
      <c r="EJ548" s="474">
        <f t="shared" si="1859"/>
        <v>0.53471130640767683</v>
      </c>
      <c r="EK548" s="474">
        <f t="shared" si="1859"/>
        <v>0.53159215712029873</v>
      </c>
      <c r="EL548" s="474">
        <f t="shared" si="1859"/>
        <v>0.52849120287043028</v>
      </c>
      <c r="EM548" s="474">
        <f t="shared" si="1859"/>
        <v>0.52540833752035276</v>
      </c>
      <c r="EN548" s="474">
        <f t="shared" si="1859"/>
        <v>0.52234345555148398</v>
      </c>
      <c r="EO548" s="474">
        <f t="shared" si="1859"/>
        <v>0.51929645206076702</v>
      </c>
      <c r="EP548" s="474">
        <f t="shared" si="1859"/>
        <v>0.51626722275707915</v>
      </c>
      <c r="EQ548" s="474">
        <f t="shared" si="1859"/>
        <v>0.51325566395766287</v>
      </c>
      <c r="ER548" s="474">
        <f t="shared" si="1859"/>
        <v>0.51026167258457644</v>
      </c>
      <c r="ES548" s="474">
        <f t="shared" si="1859"/>
        <v>0.50728514616116638</v>
      </c>
      <c r="ET548" s="474">
        <f t="shared" si="1859"/>
        <v>0.50432598280855956</v>
      </c>
      <c r="EU548" s="474">
        <f t="shared" si="1859"/>
        <v>0.50138408124217626</v>
      </c>
      <c r="EV548" s="474">
        <f t="shared" si="1859"/>
        <v>0.49845934076826354</v>
      </c>
      <c r="EW548" s="474">
        <f t="shared" si="1859"/>
        <v>0.49555166128044864</v>
      </c>
      <c r="EX548" s="474">
        <f t="shared" si="1859"/>
        <v>0.49266094325631266</v>
      </c>
      <c r="EY548" s="474">
        <f t="shared" si="1859"/>
        <v>0.48978708775398416</v>
      </c>
      <c r="EZ548" s="474">
        <f t="shared" si="1859"/>
        <v>0.48692999640875256</v>
      </c>
      <c r="FA548" s="474">
        <f t="shared" si="1859"/>
        <v>0.48408957142970149</v>
      </c>
      <c r="FB548" s="474">
        <f t="shared" si="1859"/>
        <v>0.48126571559636155</v>
      </c>
      <c r="FC548" s="474">
        <f t="shared" si="1859"/>
        <v>0.47845833225538276</v>
      </c>
      <c r="FD548" s="474">
        <f t="shared" si="1859"/>
        <v>0.47566732531722633</v>
      </c>
      <c r="FE548" s="474">
        <f t="shared" ref="FE548:HP548" si="1860">FD548*(1-$H$547/12)</f>
        <v>0.47289259925287586</v>
      </c>
      <c r="FF548" s="474">
        <f t="shared" si="1860"/>
        <v>0.47013405909056738</v>
      </c>
      <c r="FG548" s="474">
        <f t="shared" si="1860"/>
        <v>0.46739161041253907</v>
      </c>
      <c r="FH548" s="474">
        <f t="shared" si="1860"/>
        <v>0.46466515935179925</v>
      </c>
      <c r="FI548" s="474">
        <f t="shared" si="1860"/>
        <v>0.46195461258891374</v>
      </c>
      <c r="FJ548" s="474">
        <f t="shared" si="1860"/>
        <v>0.45925987734881174</v>
      </c>
      <c r="FK548" s="474">
        <f t="shared" si="1860"/>
        <v>0.45658086139761034</v>
      </c>
      <c r="FL548" s="474">
        <f t="shared" si="1860"/>
        <v>0.45391747303945762</v>
      </c>
      <c r="FM548" s="474">
        <f t="shared" si="1860"/>
        <v>0.45126962111339408</v>
      </c>
      <c r="FN548" s="474">
        <f t="shared" si="1860"/>
        <v>0.44863721499023262</v>
      </c>
      <c r="FO548" s="474">
        <f t="shared" si="1860"/>
        <v>0.44602016456945626</v>
      </c>
      <c r="FP548" s="474">
        <f t="shared" si="1860"/>
        <v>0.44341838027613439</v>
      </c>
      <c r="FQ548" s="474">
        <f t="shared" si="1860"/>
        <v>0.44083177305785692</v>
      </c>
      <c r="FR548" s="474">
        <f t="shared" si="1860"/>
        <v>0.43826025438168609</v>
      </c>
      <c r="FS548" s="474">
        <f t="shared" si="1860"/>
        <v>0.43570373623112624</v>
      </c>
      <c r="FT548" s="474">
        <f t="shared" si="1860"/>
        <v>0.4331621311031113</v>
      </c>
      <c r="FU548" s="474">
        <f t="shared" si="1860"/>
        <v>0.4306353520050098</v>
      </c>
      <c r="FV548" s="474">
        <f t="shared" si="1860"/>
        <v>0.42812331245164725</v>
      </c>
      <c r="FW548" s="474">
        <f t="shared" si="1860"/>
        <v>0.42562592646234598</v>
      </c>
      <c r="FX548" s="474">
        <f t="shared" si="1860"/>
        <v>0.42314310855798226</v>
      </c>
      <c r="FY548" s="474">
        <f t="shared" si="1860"/>
        <v>0.42067477375806067</v>
      </c>
      <c r="FZ548" s="474">
        <f t="shared" si="1860"/>
        <v>0.41822083757780532</v>
      </c>
      <c r="GA548" s="474">
        <f t="shared" si="1860"/>
        <v>0.41578121602526813</v>
      </c>
      <c r="GB548" s="474">
        <f t="shared" si="1860"/>
        <v>0.41335582559845407</v>
      </c>
      <c r="GC548" s="474">
        <f t="shared" si="1860"/>
        <v>0.41094458328246308</v>
      </c>
      <c r="GD548" s="474">
        <f t="shared" si="1860"/>
        <v>0.40854740654664873</v>
      </c>
      <c r="GE548" s="474">
        <f t="shared" si="1860"/>
        <v>0.40616421334179326</v>
      </c>
      <c r="GF548" s="474">
        <f t="shared" si="1860"/>
        <v>0.40379492209729945</v>
      </c>
      <c r="GG548" s="474">
        <f t="shared" si="1860"/>
        <v>0.40143945171839851</v>
      </c>
      <c r="GH548" s="474">
        <f t="shared" si="1860"/>
        <v>0.39909772158337453</v>
      </c>
      <c r="GI548" s="474">
        <f t="shared" si="1860"/>
        <v>0.39676965154080485</v>
      </c>
      <c r="GJ548" s="474">
        <f t="shared" si="1860"/>
        <v>0.39445516190681679</v>
      </c>
      <c r="GK548" s="474">
        <f t="shared" si="1860"/>
        <v>0.39215417346236037</v>
      </c>
      <c r="GL548" s="474">
        <f t="shared" si="1860"/>
        <v>0.38986660745049662</v>
      </c>
      <c r="GM548" s="474">
        <f t="shared" si="1860"/>
        <v>0.38759238557370207</v>
      </c>
      <c r="GN548" s="474">
        <f t="shared" si="1860"/>
        <v>0.3853314299911888</v>
      </c>
      <c r="GO548" s="474">
        <f t="shared" si="1860"/>
        <v>0.38308366331624016</v>
      </c>
      <c r="GP548" s="474">
        <f t="shared" si="1860"/>
        <v>0.38084900861356208</v>
      </c>
      <c r="GQ548" s="474">
        <f t="shared" si="1860"/>
        <v>0.37862738939664964</v>
      </c>
      <c r="GR548" s="474">
        <f t="shared" si="1860"/>
        <v>0.37641872962516915</v>
      </c>
      <c r="GS548" s="474">
        <f t="shared" si="1860"/>
        <v>0.37422295370235564</v>
      </c>
      <c r="GT548" s="474">
        <f t="shared" si="1860"/>
        <v>0.3720399864724252</v>
      </c>
      <c r="GU548" s="474">
        <f t="shared" si="1860"/>
        <v>0.36986975321800269</v>
      </c>
      <c r="GV548" s="474">
        <f t="shared" si="1860"/>
        <v>0.36771217965756436</v>
      </c>
      <c r="GW548" s="474">
        <f t="shared" si="1860"/>
        <v>0.36556719194289522</v>
      </c>
      <c r="GX548" s="474">
        <f t="shared" si="1860"/>
        <v>0.36343471665656163</v>
      </c>
      <c r="GY548" s="474">
        <f t="shared" si="1860"/>
        <v>0.36131468080939833</v>
      </c>
      <c r="GZ548" s="474">
        <f t="shared" si="1860"/>
        <v>0.35920701183801018</v>
      </c>
      <c r="HA548" s="474">
        <f t="shared" si="1860"/>
        <v>0.35711163760228842</v>
      </c>
      <c r="HB548" s="474">
        <f t="shared" si="1860"/>
        <v>0.35502848638294171</v>
      </c>
      <c r="HC548" s="474">
        <f t="shared" si="1860"/>
        <v>0.35295748687904122</v>
      </c>
      <c r="HD548" s="474">
        <f t="shared" si="1860"/>
        <v>0.35089856820558013</v>
      </c>
      <c r="HE548" s="474">
        <f t="shared" si="1860"/>
        <v>0.34885165989104755</v>
      </c>
      <c r="HF548" s="474">
        <f t="shared" si="1860"/>
        <v>0.34681669187501646</v>
      </c>
      <c r="HG548" s="474">
        <f t="shared" si="1860"/>
        <v>0.34479359450574554</v>
      </c>
      <c r="HH548" s="474">
        <f t="shared" si="1860"/>
        <v>0.34278229853779535</v>
      </c>
      <c r="HI548" s="474">
        <f t="shared" si="1860"/>
        <v>0.34078273512965818</v>
      </c>
      <c r="HJ548" s="474">
        <f t="shared" si="1860"/>
        <v>0.33879483584140185</v>
      </c>
      <c r="HK548" s="474">
        <f t="shared" si="1860"/>
        <v>0.33681853263232703</v>
      </c>
      <c r="HL548" s="474">
        <f t="shared" si="1860"/>
        <v>0.33485375785863847</v>
      </c>
      <c r="HM548" s="474">
        <f t="shared" si="1860"/>
        <v>0.33290044427112975</v>
      </c>
      <c r="HN548" s="474">
        <f t="shared" si="1860"/>
        <v>0.33095852501288148</v>
      </c>
      <c r="HO548" s="474">
        <f t="shared" si="1860"/>
        <v>0.32902793361697297</v>
      </c>
      <c r="HP548" s="474">
        <f t="shared" si="1860"/>
        <v>0.32710860400420727</v>
      </c>
      <c r="HQ548" s="474">
        <f t="shared" ref="HQ548:KB548" si="1861">HP548*(1-$H$547/12)</f>
        <v>0.32520047048084938</v>
      </c>
      <c r="HR548" s="474">
        <f t="shared" si="1861"/>
        <v>0.32330346773637775</v>
      </c>
      <c r="HS548" s="474">
        <f t="shared" si="1861"/>
        <v>0.32141753084124886</v>
      </c>
      <c r="HT548" s="474">
        <f t="shared" si="1861"/>
        <v>0.31954259524467488</v>
      </c>
      <c r="HU548" s="474">
        <f t="shared" si="1861"/>
        <v>0.31767859677241428</v>
      </c>
      <c r="HV548" s="474">
        <f t="shared" si="1861"/>
        <v>0.31582547162457519</v>
      </c>
      <c r="HW548" s="474">
        <f t="shared" si="1861"/>
        <v>0.31398315637343183</v>
      </c>
      <c r="HX548" s="474">
        <f t="shared" si="1861"/>
        <v>0.31215158796125347</v>
      </c>
      <c r="HY548" s="474">
        <f t="shared" si="1861"/>
        <v>0.31033070369814614</v>
      </c>
      <c r="HZ548" s="474">
        <f t="shared" si="1861"/>
        <v>0.30852044125990696</v>
      </c>
      <c r="IA548" s="474">
        <f t="shared" si="1861"/>
        <v>0.30672073868589084</v>
      </c>
      <c r="IB548" s="474">
        <f t="shared" si="1861"/>
        <v>0.3049315343768898</v>
      </c>
      <c r="IC548" s="474">
        <f t="shared" si="1861"/>
        <v>0.30315276709302458</v>
      </c>
      <c r="ID548" s="474">
        <f t="shared" si="1861"/>
        <v>0.30138437595164858</v>
      </c>
      <c r="IE548" s="474">
        <f t="shared" si="1861"/>
        <v>0.29962630042526395</v>
      </c>
      <c r="IF548" s="474">
        <f t="shared" si="1861"/>
        <v>0.29787848033944991</v>
      </c>
      <c r="IG548" s="474">
        <f t="shared" si="1861"/>
        <v>0.29614085587080313</v>
      </c>
      <c r="IH548" s="474">
        <f t="shared" si="1861"/>
        <v>0.29441336754489011</v>
      </c>
      <c r="II548" s="474">
        <f t="shared" si="1861"/>
        <v>0.29269595623421157</v>
      </c>
      <c r="IJ548" s="474">
        <f t="shared" si="1861"/>
        <v>0.29098856315617866</v>
      </c>
      <c r="IK548" s="474">
        <f t="shared" si="1861"/>
        <v>0.28929112987110095</v>
      </c>
      <c r="IL548" s="474">
        <f t="shared" si="1861"/>
        <v>0.28760359828018617</v>
      </c>
      <c r="IM548" s="474">
        <f t="shared" si="1861"/>
        <v>0.28592591062355172</v>
      </c>
      <c r="IN548" s="474">
        <f t="shared" si="1861"/>
        <v>0.28425800947824764</v>
      </c>
      <c r="IO548" s="474">
        <f t="shared" si="1861"/>
        <v>0.28259983775629122</v>
      </c>
      <c r="IP548" s="474">
        <f t="shared" si="1861"/>
        <v>0.28095133870271283</v>
      </c>
      <c r="IQ548" s="474">
        <f t="shared" si="1861"/>
        <v>0.27931245589361364</v>
      </c>
      <c r="IR548" s="474">
        <f t="shared" si="1861"/>
        <v>0.27768313323423421</v>
      </c>
      <c r="IS548" s="474">
        <f t="shared" si="1861"/>
        <v>0.27606331495703451</v>
      </c>
      <c r="IT548" s="474">
        <f t="shared" si="1861"/>
        <v>0.27445294561978512</v>
      </c>
      <c r="IU548" s="474">
        <f t="shared" si="1861"/>
        <v>0.27285197010366968</v>
      </c>
      <c r="IV548" s="474">
        <f t="shared" si="1861"/>
        <v>0.27126033361139829</v>
      </c>
      <c r="IW548" s="474">
        <f t="shared" si="1861"/>
        <v>0.2696779816653318</v>
      </c>
      <c r="IX548" s="474">
        <f t="shared" si="1861"/>
        <v>0.26810486010561735</v>
      </c>
      <c r="IY548" s="474">
        <f t="shared" si="1861"/>
        <v>0.26654091508833455</v>
      </c>
      <c r="IZ548" s="474">
        <f t="shared" si="1861"/>
        <v>0.26498609308365262</v>
      </c>
      <c r="JA548" s="474">
        <f t="shared" si="1861"/>
        <v>0.26344034087399798</v>
      </c>
      <c r="JB548" s="474">
        <f t="shared" si="1861"/>
        <v>0.26190360555223297</v>
      </c>
      <c r="JC548" s="474">
        <f t="shared" si="1861"/>
        <v>0.26037583451984492</v>
      </c>
      <c r="JD548" s="474">
        <f t="shared" si="1861"/>
        <v>0.2588569754851458</v>
      </c>
      <c r="JE548" s="474">
        <f t="shared" si="1861"/>
        <v>0.25734697646148247</v>
      </c>
      <c r="JF548" s="474">
        <f t="shared" si="1861"/>
        <v>0.25584578576545713</v>
      </c>
      <c r="JG548" s="474">
        <f t="shared" si="1861"/>
        <v>0.25435335201515863</v>
      </c>
      <c r="JH548" s="474">
        <f t="shared" si="1861"/>
        <v>0.25286962412840353</v>
      </c>
      <c r="JI548" s="474">
        <f t="shared" si="1861"/>
        <v>0.25139455132098781</v>
      </c>
      <c r="JJ548" s="474">
        <f t="shared" si="1861"/>
        <v>0.24992808310494871</v>
      </c>
      <c r="JK548" s="474">
        <f t="shared" si="1861"/>
        <v>0.24847016928683652</v>
      </c>
      <c r="JL548" s="474">
        <f t="shared" si="1861"/>
        <v>0.24702075996599662</v>
      </c>
      <c r="JM548" s="474">
        <f t="shared" si="1861"/>
        <v>0.24557980553286163</v>
      </c>
      <c r="JN548" s="474">
        <f t="shared" si="1861"/>
        <v>0.24414725666725326</v>
      </c>
      <c r="JO548" s="474">
        <f t="shared" si="1861"/>
        <v>0.24272306433669427</v>
      </c>
      <c r="JP548" s="474">
        <f t="shared" si="1861"/>
        <v>0.24130717979473021</v>
      </c>
      <c r="JQ548" s="474">
        <f t="shared" si="1861"/>
        <v>0.23989955457926093</v>
      </c>
      <c r="JR548" s="474">
        <f t="shared" si="1861"/>
        <v>0.23850014051088189</v>
      </c>
      <c r="JS548" s="474">
        <f t="shared" si="1861"/>
        <v>0.23710888969123509</v>
      </c>
      <c r="JT548" s="474">
        <f t="shared" si="1861"/>
        <v>0.23572575450136954</v>
      </c>
      <c r="JU548" s="474">
        <f t="shared" si="1861"/>
        <v>0.23435068760011155</v>
      </c>
      <c r="JV548" s="474">
        <f t="shared" si="1861"/>
        <v>0.23298364192244422</v>
      </c>
      <c r="JW548" s="474">
        <f t="shared" si="1861"/>
        <v>0.23162457067789663</v>
      </c>
      <c r="JX548" s="474">
        <f t="shared" si="1861"/>
        <v>0.23027342734894224</v>
      </c>
      <c r="JY548" s="474">
        <f t="shared" si="1861"/>
        <v>0.22893016568940674</v>
      </c>
      <c r="JZ548" s="474">
        <f t="shared" si="1861"/>
        <v>0.22759473972288519</v>
      </c>
      <c r="KA548" s="474">
        <f t="shared" si="1861"/>
        <v>0.22626710374116835</v>
      </c>
      <c r="KB548" s="474">
        <f t="shared" si="1861"/>
        <v>0.2249472123026782</v>
      </c>
      <c r="KC548" s="474">
        <f t="shared" ref="KC548:LT548" si="1862">KB548*(1-$H$547/12)</f>
        <v>0.22363502023091256</v>
      </c>
      <c r="KD548" s="474">
        <f t="shared" si="1862"/>
        <v>0.22233048261289889</v>
      </c>
      <c r="KE548" s="474">
        <f t="shared" si="1862"/>
        <v>0.22103355479765699</v>
      </c>
      <c r="KF548" s="474">
        <f t="shared" si="1862"/>
        <v>0.21974419239467066</v>
      </c>
      <c r="KG548" s="474">
        <f t="shared" si="1862"/>
        <v>0.2184623512723684</v>
      </c>
      <c r="KH548" s="474">
        <f t="shared" si="1862"/>
        <v>0.21718798755661292</v>
      </c>
      <c r="KI548" s="474">
        <f t="shared" si="1862"/>
        <v>0.21592105762919933</v>
      </c>
      <c r="KJ548" s="474">
        <f t="shared" si="1862"/>
        <v>0.21466151812636233</v>
      </c>
      <c r="KK548" s="474">
        <f t="shared" si="1862"/>
        <v>0.21340932593729189</v>
      </c>
      <c r="KL548" s="474">
        <f t="shared" si="1862"/>
        <v>0.21216443820265768</v>
      </c>
      <c r="KM548" s="474">
        <f t="shared" si="1862"/>
        <v>0.21092681231314217</v>
      </c>
      <c r="KN548" s="474">
        <f t="shared" si="1862"/>
        <v>0.20969640590798216</v>
      </c>
      <c r="KO548" s="474">
        <f t="shared" si="1862"/>
        <v>0.20847317687351893</v>
      </c>
      <c r="KP548" s="474">
        <f t="shared" si="1862"/>
        <v>0.20725708334175674</v>
      </c>
      <c r="KQ548" s="474">
        <f t="shared" si="1862"/>
        <v>0.20604808368892982</v>
      </c>
      <c r="KR548" s="474">
        <f t="shared" si="1862"/>
        <v>0.20484613653407774</v>
      </c>
      <c r="KS548" s="474">
        <f t="shared" si="1862"/>
        <v>0.20365120073762893</v>
      </c>
      <c r="KT548" s="474">
        <f t="shared" si="1862"/>
        <v>0.20246323539999275</v>
      </c>
      <c r="KU548" s="474">
        <f t="shared" si="1862"/>
        <v>0.20128219986015947</v>
      </c>
      <c r="KV548" s="474">
        <f t="shared" si="1862"/>
        <v>0.20010805369430854</v>
      </c>
      <c r="KW548" s="474">
        <f t="shared" si="1862"/>
        <v>0.19894075671442507</v>
      </c>
      <c r="KX548" s="474">
        <f t="shared" si="1862"/>
        <v>0.19778026896692424</v>
      </c>
      <c r="KY548" s="474">
        <f t="shared" si="1862"/>
        <v>0.19662655073128385</v>
      </c>
      <c r="KZ548" s="474">
        <f t="shared" si="1862"/>
        <v>0.1954795625186847</v>
      </c>
      <c r="LA548" s="474">
        <f t="shared" si="1862"/>
        <v>0.19433926507065905</v>
      </c>
      <c r="LB548" s="474">
        <f t="shared" si="1862"/>
        <v>0.19320561935774686</v>
      </c>
      <c r="LC548" s="474">
        <f t="shared" si="1862"/>
        <v>0.19207858657815999</v>
      </c>
      <c r="LD548" s="474">
        <f t="shared" si="1862"/>
        <v>0.19095812815645405</v>
      </c>
      <c r="LE548" s="474">
        <f t="shared" si="1862"/>
        <v>0.18984420574220806</v>
      </c>
      <c r="LF548" s="474">
        <f t="shared" si="1862"/>
        <v>0.18873678120871185</v>
      </c>
      <c r="LG548" s="474">
        <f t="shared" si="1862"/>
        <v>0.18763581665166101</v>
      </c>
      <c r="LH548" s="474">
        <f t="shared" si="1862"/>
        <v>0.18654127438785964</v>
      </c>
      <c r="LI548" s="474">
        <f t="shared" si="1862"/>
        <v>0.18545311695393046</v>
      </c>
      <c r="LJ548" s="474">
        <f t="shared" si="1862"/>
        <v>0.18437130710503252</v>
      </c>
      <c r="LK548" s="474">
        <f t="shared" si="1862"/>
        <v>0.18329580781358651</v>
      </c>
      <c r="LL548" s="474">
        <f t="shared" si="1862"/>
        <v>0.18222658226800725</v>
      </c>
      <c r="LM548" s="474">
        <f t="shared" si="1862"/>
        <v>0.18116359387144387</v>
      </c>
      <c r="LN548" s="474">
        <f t="shared" si="1862"/>
        <v>0.18010680624052711</v>
      </c>
      <c r="LO548" s="474">
        <f t="shared" si="1862"/>
        <v>0.17905618320412403</v>
      </c>
      <c r="LP548" s="474">
        <f t="shared" si="1862"/>
        <v>0.17801168880209997</v>
      </c>
      <c r="LQ548" s="474">
        <f t="shared" si="1862"/>
        <v>0.1769732872840877</v>
      </c>
      <c r="LR548" s="474">
        <f t="shared" si="1862"/>
        <v>0.17594094310826386</v>
      </c>
      <c r="LS548" s="474">
        <f t="shared" si="1862"/>
        <v>0.17491462094013233</v>
      </c>
      <c r="LT548" s="474">
        <f t="shared" si="1862"/>
        <v>0.17389428565131487</v>
      </c>
      <c r="LU548" s="474"/>
      <c r="LV548" s="474"/>
      <c r="LW548" s="474"/>
      <c r="LX548" s="474"/>
      <c r="LY548" s="474"/>
      <c r="LZ548" s="474"/>
      <c r="MA548" s="474"/>
      <c r="MB548" s="474"/>
      <c r="MC548" s="474"/>
      <c r="MD548" s="474"/>
      <c r="ME548" s="474"/>
      <c r="MF548" s="474"/>
      <c r="MG548" s="474"/>
      <c r="MH548" s="474"/>
      <c r="MI548" s="474"/>
      <c r="MJ548" s="474"/>
      <c r="MK548" s="474"/>
      <c r="ML548" s="474"/>
      <c r="MM548" s="474"/>
      <c r="MN548" s="474"/>
      <c r="MO548" s="474"/>
      <c r="MP548" s="474"/>
      <c r="MQ548" s="474"/>
      <c r="MR548" s="474"/>
      <c r="MS548" s="474"/>
      <c r="MT548" s="474"/>
      <c r="MU548" s="474"/>
      <c r="MV548" s="474"/>
      <c r="MW548" s="474"/>
      <c r="MX548" s="474"/>
      <c r="MY548" s="474"/>
      <c r="MZ548" s="474"/>
      <c r="NA548" s="474"/>
      <c r="NB548" s="474"/>
      <c r="NC548" s="474"/>
      <c r="ND548" s="474"/>
      <c r="NE548" s="474"/>
      <c r="NF548" s="474"/>
      <c r="NG548" s="474"/>
      <c r="NH548" s="474"/>
      <c r="NI548" s="474"/>
      <c r="NJ548" s="474"/>
      <c r="NK548" s="474"/>
      <c r="NL548" s="474"/>
      <c r="NM548" s="474"/>
      <c r="NN548" s="474"/>
      <c r="NO548" s="474"/>
      <c r="NP548" s="474"/>
      <c r="NQ548" s="474"/>
      <c r="NR548" s="474"/>
      <c r="NS548" s="474"/>
      <c r="NT548" s="474"/>
      <c r="NU548" s="474"/>
      <c r="NV548" s="474"/>
      <c r="NW548" s="474"/>
      <c r="NX548" s="474"/>
      <c r="NY548" s="474"/>
      <c r="NZ548" s="474"/>
      <c r="OA548" s="474"/>
      <c r="OB548" s="474"/>
      <c r="OC548" s="474"/>
      <c r="OD548" s="474"/>
      <c r="OE548" s="474"/>
      <c r="OF548" s="474"/>
      <c r="OG548" s="474"/>
      <c r="OH548" s="474"/>
      <c r="OI548" s="474"/>
      <c r="OJ548" s="474"/>
      <c r="OK548" s="474"/>
      <c r="OL548" s="474"/>
      <c r="OM548" s="474"/>
      <c r="ON548" s="474"/>
      <c r="OO548" s="474"/>
      <c r="OP548" s="474"/>
      <c r="OQ548" s="474"/>
      <c r="OR548" s="474"/>
      <c r="OS548" s="474"/>
      <c r="OT548" s="474"/>
      <c r="OU548" s="474"/>
      <c r="OV548" s="474"/>
      <c r="OW548" s="474"/>
      <c r="OX548" s="474"/>
      <c r="OY548" s="474"/>
      <c r="OZ548" s="474"/>
      <c r="PA548" s="474"/>
      <c r="PB548" s="474"/>
      <c r="PC548" s="474"/>
      <c r="PD548" s="474"/>
      <c r="PE548" s="474"/>
      <c r="PF548" s="474"/>
      <c r="PG548" s="474"/>
      <c r="PH548" s="474"/>
      <c r="PI548" s="474"/>
      <c r="PJ548" s="474"/>
      <c r="PK548" s="474"/>
      <c r="PL548" s="474"/>
      <c r="PM548" s="474"/>
      <c r="PN548" s="474"/>
      <c r="PO548" s="474"/>
      <c r="PP548" s="474"/>
      <c r="PQ548" s="474"/>
      <c r="PR548" s="474"/>
      <c r="PS548" s="474"/>
      <c r="PT548" s="474"/>
      <c r="PU548" s="474"/>
      <c r="PV548" s="474"/>
      <c r="PW548" s="474"/>
      <c r="PX548" s="474"/>
      <c r="PY548" s="474"/>
      <c r="PZ548" s="474"/>
      <c r="QA548" s="474"/>
      <c r="QB548" s="474"/>
      <c r="QC548" s="474"/>
      <c r="QD548" s="474"/>
      <c r="QE548" s="474"/>
      <c r="QF548" s="474"/>
      <c r="QG548" s="474"/>
      <c r="QH548" s="474"/>
      <c r="QI548" s="474"/>
      <c r="QJ548" s="474"/>
      <c r="QK548" s="474"/>
      <c r="QL548" s="474"/>
      <c r="QM548" s="474"/>
      <c r="QN548" s="474"/>
      <c r="QO548" s="474"/>
      <c r="QP548" s="474"/>
      <c r="QQ548" s="474"/>
      <c r="QR548" s="474"/>
      <c r="QS548" s="474"/>
      <c r="QT548" s="474"/>
      <c r="QU548" s="474"/>
    </row>
    <row r="549" spans="2:463" ht="15" customHeight="1">
      <c r="B549" t="s">
        <v>684</v>
      </c>
      <c r="H549" s="99">
        <f t="shared" ref="H549:H552" si="1863">SUM(I549:LT549)</f>
        <v>335165262.46407896</v>
      </c>
      <c r="I549" s="474">
        <f>I218+I225</f>
        <v>0</v>
      </c>
      <c r="J549" s="474">
        <f t="shared" ref="J549:BU549" si="1864">J218+J225</f>
        <v>0</v>
      </c>
      <c r="K549" s="474">
        <f t="shared" si="1864"/>
        <v>0</v>
      </c>
      <c r="L549" s="474">
        <f t="shared" si="1864"/>
        <v>0</v>
      </c>
      <c r="M549" s="474">
        <f t="shared" si="1864"/>
        <v>0</v>
      </c>
      <c r="N549" s="474">
        <f t="shared" si="1864"/>
        <v>0</v>
      </c>
      <c r="O549" s="474">
        <f t="shared" si="1864"/>
        <v>0</v>
      </c>
      <c r="P549" s="474">
        <f t="shared" si="1864"/>
        <v>0</v>
      </c>
      <c r="Q549" s="474">
        <f t="shared" si="1864"/>
        <v>0</v>
      </c>
      <c r="R549" s="474">
        <f t="shared" si="1864"/>
        <v>0</v>
      </c>
      <c r="S549" s="474">
        <f t="shared" si="1864"/>
        <v>0</v>
      </c>
      <c r="T549" s="474">
        <f t="shared" si="1864"/>
        <v>-27032</v>
      </c>
      <c r="U549" s="474">
        <f t="shared" si="1864"/>
        <v>-27032</v>
      </c>
      <c r="V549" s="474">
        <f t="shared" si="1864"/>
        <v>0</v>
      </c>
      <c r="W549" s="474">
        <f t="shared" si="1864"/>
        <v>0</v>
      </c>
      <c r="X549" s="474">
        <f t="shared" si="1864"/>
        <v>0</v>
      </c>
      <c r="Y549" s="474">
        <f t="shared" si="1864"/>
        <v>0</v>
      </c>
      <c r="Z549" s="474">
        <f t="shared" si="1864"/>
        <v>0</v>
      </c>
      <c r="AA549" s="474">
        <f t="shared" si="1864"/>
        <v>0</v>
      </c>
      <c r="AB549" s="474">
        <f t="shared" si="1864"/>
        <v>0</v>
      </c>
      <c r="AC549" s="474">
        <f t="shared" si="1864"/>
        <v>0</v>
      </c>
      <c r="AD549" s="474">
        <f t="shared" si="1864"/>
        <v>0</v>
      </c>
      <c r="AE549" s="474">
        <f t="shared" si="1864"/>
        <v>0</v>
      </c>
      <c r="AF549" s="474">
        <f t="shared" si="1864"/>
        <v>0</v>
      </c>
      <c r="AG549" s="474">
        <f t="shared" si="1864"/>
        <v>788182.17678274494</v>
      </c>
      <c r="AH549" s="474">
        <f t="shared" si="1864"/>
        <v>765666.38316070125</v>
      </c>
      <c r="AI549" s="474">
        <f t="shared" si="1864"/>
        <v>1043527.1333276338</v>
      </c>
      <c r="AJ549" s="474">
        <f t="shared" si="1864"/>
        <v>1063923.3179490534</v>
      </c>
      <c r="AK549" s="474">
        <f t="shared" si="1864"/>
        <v>1205522.5525330657</v>
      </c>
      <c r="AL549" s="474">
        <f t="shared" si="1864"/>
        <v>1302126.9617508382</v>
      </c>
      <c r="AM549" s="474">
        <f t="shared" si="1864"/>
        <v>1489045.0455729067</v>
      </c>
      <c r="AN549" s="474">
        <f t="shared" si="1864"/>
        <v>1404768.4711001953</v>
      </c>
      <c r="AO549" s="474">
        <f t="shared" si="1864"/>
        <v>1354157.8996864399</v>
      </c>
      <c r="AP549" s="474">
        <f t="shared" si="1864"/>
        <v>1186391.5516082002</v>
      </c>
      <c r="AQ549" s="474">
        <f t="shared" si="1864"/>
        <v>1021027.2214671973</v>
      </c>
      <c r="AR549" s="474">
        <f t="shared" si="1864"/>
        <v>720059.18297685718</v>
      </c>
      <c r="AS549" s="474">
        <f t="shared" si="1864"/>
        <v>790344.23201021901</v>
      </c>
      <c r="AT549" s="474">
        <f t="shared" si="1864"/>
        <v>760034.80889316322</v>
      </c>
      <c r="AU549" s="474">
        <f t="shared" si="1864"/>
        <v>1048516.8576588654</v>
      </c>
      <c r="AV549" s="474">
        <f t="shared" si="1864"/>
        <v>1069297.0899799271</v>
      </c>
      <c r="AW549" s="474">
        <f t="shared" si="1864"/>
        <v>1212141.3682112317</v>
      </c>
      <c r="AX549" s="474">
        <f t="shared" si="1864"/>
        <v>1309891.605259005</v>
      </c>
      <c r="AY549" s="474">
        <f t="shared" si="1864"/>
        <v>1498508.2081141048</v>
      </c>
      <c r="AZ549" s="474">
        <f t="shared" si="1864"/>
        <v>1413393.4231625677</v>
      </c>
      <c r="BA549" s="474">
        <f t="shared" si="1864"/>
        <v>1361259.1365832835</v>
      </c>
      <c r="BB549" s="474">
        <f t="shared" si="1864"/>
        <v>1191908.6598654899</v>
      </c>
      <c r="BC549" s="474">
        <f t="shared" si="1864"/>
        <v>1025261.8960018698</v>
      </c>
      <c r="BD549" s="474">
        <f t="shared" si="1864"/>
        <v>715671.94063978619</v>
      </c>
      <c r="BE549" s="474">
        <f t="shared" si="1864"/>
        <v>792151.42372128251</v>
      </c>
      <c r="BF549" s="474">
        <f t="shared" si="1864"/>
        <v>762025.83527551161</v>
      </c>
      <c r="BG549" s="474">
        <f t="shared" si="1864"/>
        <v>1049028.344816234</v>
      </c>
      <c r="BH549" s="474">
        <f t="shared" si="1864"/>
        <v>1074777.3896726246</v>
      </c>
      <c r="BI549" s="474">
        <f t="shared" si="1864"/>
        <v>1218880.8761944058</v>
      </c>
      <c r="BJ549" s="474">
        <f t="shared" si="1864"/>
        <v>1317786.597197192</v>
      </c>
      <c r="BK549" s="474">
        <f t="shared" si="1864"/>
        <v>1503235.9430981446</v>
      </c>
      <c r="BL549" s="474">
        <f t="shared" si="1864"/>
        <v>1422158.9927469385</v>
      </c>
      <c r="BM549" s="474">
        <f t="shared" si="1864"/>
        <v>1368292.3592725189</v>
      </c>
      <c r="BN549" s="474">
        <f t="shared" si="1864"/>
        <v>1197439.2842961415</v>
      </c>
      <c r="BO549" s="474">
        <f t="shared" si="1864"/>
        <v>1021131.2116335121</v>
      </c>
      <c r="BP549" s="474">
        <f t="shared" si="1864"/>
        <v>708009.76298204844</v>
      </c>
      <c r="BQ549" s="474">
        <f t="shared" si="1864"/>
        <v>794040.22827777092</v>
      </c>
      <c r="BR549" s="474">
        <f t="shared" si="1864"/>
        <v>764095.18932708818</v>
      </c>
      <c r="BS549" s="474">
        <f t="shared" si="1864"/>
        <v>1053054.9188926215</v>
      </c>
      <c r="BT549" s="474">
        <f t="shared" si="1864"/>
        <v>1080364.7568171793</v>
      </c>
      <c r="BU549" s="474">
        <f t="shared" si="1864"/>
        <v>1225741.7408553374</v>
      </c>
      <c r="BV549" s="474">
        <f t="shared" ref="BV549:EG549" si="1865">BV218+BV225</f>
        <v>1325812.7164385614</v>
      </c>
      <c r="BW549" s="474">
        <f t="shared" si="1865"/>
        <v>1511267.1855507321</v>
      </c>
      <c r="BX549" s="474">
        <f t="shared" si="1865"/>
        <v>1427110.7948669714</v>
      </c>
      <c r="BY549" s="474">
        <f t="shared" si="1865"/>
        <v>1375464.1720529236</v>
      </c>
      <c r="BZ549" s="474">
        <f t="shared" si="1865"/>
        <v>1203091.6646591064</v>
      </c>
      <c r="CA549" s="474">
        <f t="shared" si="1865"/>
        <v>1010445.7629540422</v>
      </c>
      <c r="CB549" s="474">
        <f t="shared" si="1865"/>
        <v>700423.85689142742</v>
      </c>
      <c r="CC549" s="474">
        <f t="shared" si="1865"/>
        <v>796010.82930307311</v>
      </c>
      <c r="CD549" s="474">
        <f t="shared" si="1865"/>
        <v>773842.87318462564</v>
      </c>
      <c r="CE549" s="474">
        <f t="shared" si="1865"/>
        <v>1057188.9574305504</v>
      </c>
      <c r="CF549" s="474">
        <f t="shared" si="1865"/>
        <v>1086059.7418323732</v>
      </c>
      <c r="CG549" s="474">
        <f t="shared" si="1865"/>
        <v>1232724.638611207</v>
      </c>
      <c r="CH549" s="474">
        <f t="shared" si="1865"/>
        <v>1333970.7548671397</v>
      </c>
      <c r="CI549" s="474">
        <f t="shared" si="1865"/>
        <v>1519451.2886617982</v>
      </c>
      <c r="CJ549" s="474">
        <f t="shared" si="1865"/>
        <v>1434511.4081910246</v>
      </c>
      <c r="CK549" s="474">
        <f t="shared" si="1865"/>
        <v>1382775.2813665783</v>
      </c>
      <c r="CL549" s="474">
        <f t="shared" si="1865"/>
        <v>1208866.3570539951</v>
      </c>
      <c r="CM549" s="474">
        <f t="shared" si="1865"/>
        <v>999866.68036950438</v>
      </c>
      <c r="CN549" s="474">
        <f t="shared" si="1865"/>
        <v>692913.46313833992</v>
      </c>
      <c r="CO549" s="474">
        <f t="shared" si="1865"/>
        <v>798063.41855295352</v>
      </c>
      <c r="CP549" s="474">
        <f t="shared" si="1865"/>
        <v>768469.69533483055</v>
      </c>
      <c r="CQ549" s="474">
        <f t="shared" si="1865"/>
        <v>1061430.8661588291</v>
      </c>
      <c r="CR549" s="474">
        <f t="shared" si="1865"/>
        <v>1091862.9058199548</v>
      </c>
      <c r="CS549" s="474">
        <f t="shared" si="1865"/>
        <v>1235464.0222569075</v>
      </c>
      <c r="CT549" s="474">
        <f t="shared" si="1865"/>
        <v>1342261.5174559446</v>
      </c>
      <c r="CU549" s="474">
        <f t="shared" si="1865"/>
        <v>1527789.0588714965</v>
      </c>
      <c r="CV549" s="474">
        <f t="shared" si="1865"/>
        <v>1442057.2756289919</v>
      </c>
      <c r="CW549" s="474">
        <f t="shared" si="1865"/>
        <v>1390226.4074835167</v>
      </c>
      <c r="CX549" s="474">
        <f t="shared" si="1865"/>
        <v>1201329.0862243741</v>
      </c>
      <c r="CY549" s="474">
        <f t="shared" si="1865"/>
        <v>989392.90508054546</v>
      </c>
      <c r="CZ549" s="474">
        <f t="shared" si="1865"/>
        <v>685477.83005079685</v>
      </c>
      <c r="DA549" s="474">
        <f t="shared" si="1865"/>
        <v>800198.19593420136</v>
      </c>
      <c r="DB549" s="474">
        <f t="shared" si="1865"/>
        <v>770775.27427536226</v>
      </c>
      <c r="DC549" s="474">
        <f t="shared" si="1865"/>
        <v>1065781.0615221406</v>
      </c>
      <c r="DD549" s="474">
        <f t="shared" si="1865"/>
        <v>1097774.8206199165</v>
      </c>
      <c r="DE549" s="474">
        <f t="shared" si="1865"/>
        <v>1241278.3867536052</v>
      </c>
      <c r="DF549" s="474">
        <f t="shared" si="1865"/>
        <v>1345101.3286313377</v>
      </c>
      <c r="DG549" s="474">
        <f t="shared" si="1865"/>
        <v>1536281.3178730395</v>
      </c>
      <c r="DH549" s="474">
        <f t="shared" si="1865"/>
        <v>1449749.140498685</v>
      </c>
      <c r="DI549" s="474">
        <f t="shared" si="1865"/>
        <v>1397818.2845726798</v>
      </c>
      <c r="DJ549" s="474">
        <f t="shared" si="1865"/>
        <v>1188832.5346810592</v>
      </c>
      <c r="DK549" s="474">
        <f t="shared" si="1865"/>
        <v>979023.38882741169</v>
      </c>
      <c r="DL549" s="474">
        <f t="shared" si="1865"/>
        <v>678116.21343917295</v>
      </c>
      <c r="DM549" s="474">
        <f t="shared" si="1865"/>
        <v>802415.36952409183</v>
      </c>
      <c r="DN549" s="474">
        <f t="shared" si="1865"/>
        <v>773160.03489551519</v>
      </c>
      <c r="DO549" s="474">
        <f t="shared" si="1865"/>
        <v>1070239.9707219165</v>
      </c>
      <c r="DP549" s="474">
        <f t="shared" si="1865"/>
        <v>1103796.068866841</v>
      </c>
      <c r="DQ549" s="474">
        <f t="shared" si="1865"/>
        <v>1247218.8557800259</v>
      </c>
      <c r="DR549" s="474">
        <f t="shared" si="1865"/>
        <v>1352115.2023676555</v>
      </c>
      <c r="DS549" s="474">
        <f t="shared" si="1865"/>
        <v>1544928.9026936686</v>
      </c>
      <c r="DT549" s="474">
        <f t="shared" si="1865"/>
        <v>1457587.7606109099</v>
      </c>
      <c r="DU549" s="474">
        <f t="shared" si="1865"/>
        <v>1405551.6607742489</v>
      </c>
      <c r="DV549" s="474">
        <f t="shared" si="1865"/>
        <v>1176460.3774825823</v>
      </c>
      <c r="DW549" s="474">
        <f t="shared" si="1865"/>
        <v>968757.09378503566</v>
      </c>
      <c r="DX549" s="474">
        <f t="shared" si="1865"/>
        <v>670827.87652172521</v>
      </c>
      <c r="DY549" s="474">
        <f t="shared" si="1865"/>
        <v>804715.15559065877</v>
      </c>
      <c r="DZ549" s="474">
        <f t="shared" si="1865"/>
        <v>782889.57801470929</v>
      </c>
      <c r="EA549" s="474">
        <f t="shared" si="1865"/>
        <v>1074808.0317582847</v>
      </c>
      <c r="EB549" s="474">
        <f t="shared" si="1865"/>
        <v>1109927.2440473158</v>
      </c>
      <c r="EC549" s="474">
        <f t="shared" si="1865"/>
        <v>1253286.0138788577</v>
      </c>
      <c r="ED549" s="474">
        <f t="shared" si="1865"/>
        <v>1359266.056915109</v>
      </c>
      <c r="EE549" s="474">
        <f t="shared" si="1865"/>
        <v>1553732.6657771533</v>
      </c>
      <c r="EF549" s="474">
        <f t="shared" si="1865"/>
        <v>1465573.908344123</v>
      </c>
      <c r="EG549" s="474">
        <f t="shared" si="1865"/>
        <v>1413427.2982733641</v>
      </c>
      <c r="EH549" s="474">
        <f t="shared" ref="EH549:GS549" si="1866">EH218+EH225</f>
        <v>1164211.376371095</v>
      </c>
      <c r="EI549" s="474">
        <f t="shared" si="1866"/>
        <v>958592.9924591647</v>
      </c>
      <c r="EJ549" s="474">
        <f t="shared" si="1866"/>
        <v>663612.08985085238</v>
      </c>
      <c r="EK549" s="474">
        <f t="shared" si="1866"/>
        <v>807097.77861378086</v>
      </c>
      <c r="EL549" s="474">
        <f t="shared" si="1866"/>
        <v>778168.04156011122</v>
      </c>
      <c r="EM549" s="474">
        <f t="shared" si="1866"/>
        <v>1079485.6934730858</v>
      </c>
      <c r="EN549" s="474">
        <f t="shared" si="1866"/>
        <v>1116168.9505584273</v>
      </c>
      <c r="EO549" s="474">
        <f t="shared" si="1866"/>
        <v>1259480.4581723204</v>
      </c>
      <c r="EP549" s="474">
        <f t="shared" si="1866"/>
        <v>1366554.5967161721</v>
      </c>
      <c r="EQ549" s="474">
        <f t="shared" si="1866"/>
        <v>1562693.475067812</v>
      </c>
      <c r="ER549" s="474">
        <f t="shared" si="1866"/>
        <v>1473708.3707205313</v>
      </c>
      <c r="ES549" s="474">
        <f t="shared" si="1866"/>
        <v>1409162.8383590227</v>
      </c>
      <c r="ET549" s="474">
        <f t="shared" si="1866"/>
        <v>1152084.3054147305</v>
      </c>
      <c r="EU549" s="474">
        <f t="shared" si="1866"/>
        <v>948530.06758352567</v>
      </c>
      <c r="EV549" s="474">
        <f t="shared" si="1866"/>
        <v>656468.13124008884</v>
      </c>
      <c r="EW549" s="474">
        <f t="shared" si="1866"/>
        <v>809563.47130708594</v>
      </c>
      <c r="EX549" s="474">
        <f t="shared" si="1866"/>
        <v>780791.7775524141</v>
      </c>
      <c r="EY549" s="474">
        <f t="shared" si="1866"/>
        <v>1084273.4155939708</v>
      </c>
      <c r="EZ549" s="474">
        <f t="shared" si="1866"/>
        <v>1122521.8037673356</v>
      </c>
      <c r="FA549" s="474">
        <f t="shared" si="1866"/>
        <v>1265802.798420928</v>
      </c>
      <c r="FB549" s="474">
        <f t="shared" si="1866"/>
        <v>1373981.5398809894</v>
      </c>
      <c r="FC549" s="474">
        <f t="shared" si="1866"/>
        <v>1571812.2140960759</v>
      </c>
      <c r="FD549" s="474">
        <f t="shared" si="1866"/>
        <v>1481991.9494836451</v>
      </c>
      <c r="FE549" s="474">
        <f t="shared" si="1866"/>
        <v>1394614.8088855201</v>
      </c>
      <c r="FF549" s="474">
        <f t="shared" si="1866"/>
        <v>1140077.9508849084</v>
      </c>
      <c r="FG549" s="474">
        <f t="shared" si="1866"/>
        <v>938567.31201801344</v>
      </c>
      <c r="FH549" s="474">
        <f t="shared" si="1866"/>
        <v>649395.28569182521</v>
      </c>
      <c r="FI549" s="474">
        <f t="shared" si="1866"/>
        <v>812112.4746406721</v>
      </c>
      <c r="FJ549" s="474">
        <f t="shared" si="1866"/>
        <v>783495.67516797758</v>
      </c>
      <c r="FK549" s="474">
        <f t="shared" si="1866"/>
        <v>1089171.6687795764</v>
      </c>
      <c r="FL549" s="474">
        <f t="shared" si="1866"/>
        <v>1123289.502777688</v>
      </c>
      <c r="FM549" s="474">
        <f t="shared" si="1866"/>
        <v>1272253.6570835067</v>
      </c>
      <c r="FN549" s="474">
        <f t="shared" si="1866"/>
        <v>1381547.6182581219</v>
      </c>
      <c r="FO549" s="474">
        <f t="shared" si="1866"/>
        <v>1581089.7820656011</v>
      </c>
      <c r="FP549" s="474">
        <f t="shared" si="1866"/>
        <v>1490425.4611772969</v>
      </c>
      <c r="FQ549" s="474">
        <f t="shared" si="1866"/>
        <v>1380211.5947707798</v>
      </c>
      <c r="FR549" s="474">
        <f t="shared" si="1866"/>
        <v>1128191.1111348602</v>
      </c>
      <c r="FS549" s="474">
        <f t="shared" si="1866"/>
        <v>928703.72864789062</v>
      </c>
      <c r="FT549" s="474">
        <f t="shared" si="1866"/>
        <v>642392.84532574832</v>
      </c>
      <c r="FU549" s="474">
        <f t="shared" si="1866"/>
        <v>814745.0378646506</v>
      </c>
      <c r="FV549" s="474">
        <f t="shared" si="1866"/>
        <v>793224.05292419274</v>
      </c>
      <c r="FW549" s="474">
        <f t="shared" si="1866"/>
        <v>1094180.9346657875</v>
      </c>
      <c r="FX549" s="474">
        <f t="shared" si="1866"/>
        <v>1128581.579160301</v>
      </c>
      <c r="FY549" s="474">
        <f t="shared" si="1866"/>
        <v>1278833.6693784725</v>
      </c>
      <c r="FZ549" s="474">
        <f t="shared" si="1866"/>
        <v>1389253.5775066579</v>
      </c>
      <c r="GA549" s="474">
        <f t="shared" si="1866"/>
        <v>1590527.0939419328</v>
      </c>
      <c r="GB549" s="474">
        <f t="shared" si="1866"/>
        <v>1499009.7372261216</v>
      </c>
      <c r="GC549" s="474">
        <f t="shared" si="1866"/>
        <v>1365951.7544801822</v>
      </c>
      <c r="GD549" s="474">
        <f t="shared" si="1866"/>
        <v>1116422.5964793607</v>
      </c>
      <c r="GE549" s="474">
        <f t="shared" si="1866"/>
        <v>918938.33028399351</v>
      </c>
      <c r="GF549" s="474">
        <f t="shared" si="1866"/>
        <v>635460.1093079939</v>
      </c>
      <c r="GG549" s="474">
        <f t="shared" si="1866"/>
        <v>817461.41853351041</v>
      </c>
      <c r="GH549" s="474">
        <f t="shared" si="1866"/>
        <v>789145.02261361701</v>
      </c>
      <c r="GI549" s="474">
        <f t="shared" si="1866"/>
        <v>1099301.705913089</v>
      </c>
      <c r="GJ549" s="474">
        <f t="shared" si="1866"/>
        <v>1133988.4778564346</v>
      </c>
      <c r="GK549" s="474">
        <f t="shared" si="1866"/>
        <v>1285543.483346374</v>
      </c>
      <c r="GL549" s="474">
        <f t="shared" si="1866"/>
        <v>1397100.1771696957</v>
      </c>
      <c r="GM549" s="474">
        <f t="shared" si="1866"/>
        <v>1589191.666373047</v>
      </c>
      <c r="GN549" s="474">
        <f t="shared" si="1866"/>
        <v>1507745.6240175203</v>
      </c>
      <c r="GO549" s="474">
        <f t="shared" si="1866"/>
        <v>1351833.8608285664</v>
      </c>
      <c r="GP549" s="474">
        <f t="shared" si="1866"/>
        <v>1104771.2290756619</v>
      </c>
      <c r="GQ549" s="474">
        <f t="shared" si="1866"/>
        <v>909270.13956392882</v>
      </c>
      <c r="GR549" s="474">
        <f t="shared" si="1866"/>
        <v>628596.3837810033</v>
      </c>
      <c r="GS549" s="474">
        <f t="shared" si="1866"/>
        <v>820261.88253130938</v>
      </c>
      <c r="GT549" s="474">
        <f t="shared" ref="GT549:JE549" si="1867">GT218+GT225</f>
        <v>792091.02612185641</v>
      </c>
      <c r="GU549" s="474">
        <f t="shared" si="1867"/>
        <v>1104534.4862550145</v>
      </c>
      <c r="GV549" s="474">
        <f t="shared" si="1867"/>
        <v>1139510.7309030155</v>
      </c>
      <c r="GW549" s="474">
        <f t="shared" si="1867"/>
        <v>1292383.7599137123</v>
      </c>
      <c r="GX549" s="474">
        <f t="shared" si="1867"/>
        <v>1405088.1907492008</v>
      </c>
      <c r="GY549" s="474">
        <f t="shared" si="1867"/>
        <v>1572834.2167749817</v>
      </c>
      <c r="GZ549" s="474">
        <f t="shared" si="1867"/>
        <v>1516633.9829851063</v>
      </c>
      <c r="HA549" s="474">
        <f t="shared" si="1867"/>
        <v>1337856.5008373926</v>
      </c>
      <c r="HB549" s="474">
        <f t="shared" si="1867"/>
        <v>1093235.8428056082</v>
      </c>
      <c r="HC549" s="474">
        <f t="shared" si="1867"/>
        <v>899698.18885425583</v>
      </c>
      <c r="HD549" s="474">
        <f t="shared" si="1867"/>
        <v>621800.98179408046</v>
      </c>
      <c r="HE549" s="474">
        <f t="shared" si="1867"/>
        <v>823146.7040976932</v>
      </c>
      <c r="HF549" s="474">
        <f t="shared" si="1867"/>
        <v>795118.2986639369</v>
      </c>
      <c r="HG549" s="474">
        <f t="shared" si="1867"/>
        <v>1109879.7905476927</v>
      </c>
      <c r="HH549" s="474">
        <f t="shared" si="1867"/>
        <v>1145148.8817910375</v>
      </c>
      <c r="HI549" s="474">
        <f t="shared" si="1867"/>
        <v>1299355.1729580369</v>
      </c>
      <c r="HJ549" s="474">
        <f t="shared" si="1867"/>
        <v>1413218.4057822539</v>
      </c>
      <c r="HK549" s="474">
        <f t="shared" si="1867"/>
        <v>1556639.5940351035</v>
      </c>
      <c r="HL549" s="474">
        <f t="shared" si="1867"/>
        <v>1517837.9833451295</v>
      </c>
      <c r="HM549" s="474">
        <f t="shared" si="1867"/>
        <v>1324018.2755933243</v>
      </c>
      <c r="HN549" s="474">
        <f t="shared" si="1867"/>
        <v>1081815.2831589268</v>
      </c>
      <c r="HO549" s="474">
        <f t="shared" si="1867"/>
        <v>890221.52015364147</v>
      </c>
      <c r="HP549" s="474">
        <f t="shared" si="1867"/>
        <v>615073.22323463787</v>
      </c>
      <c r="HQ549" s="474">
        <f t="shared" si="1867"/>
        <v>826116.16585474275</v>
      </c>
      <c r="HR549" s="474">
        <f t="shared" si="1867"/>
        <v>804862.48092110245</v>
      </c>
      <c r="HS549" s="474">
        <f t="shared" si="1867"/>
        <v>1115338.1448204978</v>
      </c>
      <c r="HT549" s="474">
        <f t="shared" si="1867"/>
        <v>1150903.4855190467</v>
      </c>
      <c r="HU549" s="474">
        <f t="shared" si="1867"/>
        <v>1306458.4093743267</v>
      </c>
      <c r="HV549" s="474">
        <f t="shared" si="1867"/>
        <v>1421491.6239186865</v>
      </c>
      <c r="HW549" s="474">
        <f t="shared" si="1867"/>
        <v>1540606.1773270364</v>
      </c>
      <c r="HX549" s="474">
        <f t="shared" si="1867"/>
        <v>1502190.8092675754</v>
      </c>
      <c r="HY549" s="474">
        <f t="shared" si="1867"/>
        <v>1310317.8001082183</v>
      </c>
      <c r="HZ549" s="474">
        <f t="shared" si="1867"/>
        <v>1070508.4071176786</v>
      </c>
      <c r="IA549" s="474">
        <f t="shared" si="1867"/>
        <v>880839.18499697896</v>
      </c>
      <c r="IB549" s="474">
        <f t="shared" si="1867"/>
        <v>608412.43476012838</v>
      </c>
      <c r="IC549" s="474">
        <f t="shared" si="1867"/>
        <v>829170.55883465684</v>
      </c>
      <c r="ID549" s="474">
        <f t="shared" si="1867"/>
        <v>801417.84682633681</v>
      </c>
      <c r="IE549" s="474">
        <f t="shared" si="1867"/>
        <v>1120910.0863278124</v>
      </c>
      <c r="IF549" s="474">
        <f t="shared" si="1867"/>
        <v>1156775.1086477677</v>
      </c>
      <c r="IG549" s="474">
        <f t="shared" si="1867"/>
        <v>1313694.1691426681</v>
      </c>
      <c r="IH549" s="474">
        <f t="shared" si="1867"/>
        <v>1428041.3877331447</v>
      </c>
      <c r="II549" s="474">
        <f t="shared" si="1867"/>
        <v>1524732.3619585866</v>
      </c>
      <c r="IJ549" s="474">
        <f t="shared" si="1867"/>
        <v>1486699.3917570382</v>
      </c>
      <c r="IK549" s="474">
        <f t="shared" si="1867"/>
        <v>1296753.7031805108</v>
      </c>
      <c r="IL549" s="474">
        <f t="shared" si="1867"/>
        <v>1059314.0830418617</v>
      </c>
      <c r="IM549" s="474">
        <f t="shared" si="1867"/>
        <v>871550.2443604616</v>
      </c>
      <c r="IN549" s="474">
        <f t="shared" si="1867"/>
        <v>601817.94973065471</v>
      </c>
      <c r="IO549" s="474">
        <f t="shared" si="1867"/>
        <v>822127.92907822551</v>
      </c>
      <c r="IP549" s="474">
        <f t="shared" si="1867"/>
        <v>804690.74072327535</v>
      </c>
      <c r="IQ549" s="474">
        <f t="shared" si="1867"/>
        <v>1125897.4567405595</v>
      </c>
      <c r="IR549" s="474">
        <f t="shared" si="1867"/>
        <v>1162764.3293558778</v>
      </c>
      <c r="IS549" s="474">
        <f t="shared" si="1867"/>
        <v>1321063.1653972249</v>
      </c>
      <c r="IT549" s="474">
        <f t="shared" si="1867"/>
        <v>1413305.4356337287</v>
      </c>
      <c r="IU549" s="474">
        <f t="shared" si="1867"/>
        <v>1509016.5592111372</v>
      </c>
      <c r="IV549" s="474">
        <f t="shared" si="1867"/>
        <v>1471362.1803668973</v>
      </c>
      <c r="IW549" s="474">
        <f t="shared" si="1867"/>
        <v>1283324.6272579811</v>
      </c>
      <c r="IX549" s="474">
        <f t="shared" si="1867"/>
        <v>1048231.1905561507</v>
      </c>
      <c r="IY549" s="474">
        <f t="shared" si="1867"/>
        <v>862353.76856760227</v>
      </c>
      <c r="IZ549" s="474">
        <f t="shared" si="1867"/>
        <v>595289.10814224882</v>
      </c>
      <c r="JA549" s="474">
        <f t="shared" si="1867"/>
        <v>813406.05724086112</v>
      </c>
      <c r="JB549" s="474">
        <f t="shared" si="1867"/>
        <v>807106.51192520093</v>
      </c>
      <c r="JC549" s="474">
        <f t="shared" si="1867"/>
        <v>1114151.7737946459</v>
      </c>
      <c r="JD549" s="474">
        <f t="shared" si="1867"/>
        <v>1168871.7374969365</v>
      </c>
      <c r="JE549" s="474">
        <f t="shared" si="1867"/>
        <v>1314672.7942736908</v>
      </c>
      <c r="JF549" s="474">
        <f t="shared" ref="JF549:LQ549" si="1868">JF218+JF225</f>
        <v>1398716.1695300941</v>
      </c>
      <c r="JG549" s="474">
        <f t="shared" si="1868"/>
        <v>1493457.1961806451</v>
      </c>
      <c r="JH549" s="474">
        <f t="shared" si="1868"/>
        <v>1456177.6400841339</v>
      </c>
      <c r="JI549" s="474">
        <f t="shared" si="1868"/>
        <v>1270029.2283018823</v>
      </c>
      <c r="JJ549" s="474">
        <f t="shared" si="1868"/>
        <v>1037258.6204377655</v>
      </c>
      <c r="JK549" s="474">
        <f t="shared" si="1868"/>
        <v>853248.8371961863</v>
      </c>
      <c r="JL549" s="474">
        <f t="shared" si="1868"/>
        <v>588825.25656081608</v>
      </c>
      <c r="JM549" s="474">
        <f t="shared" si="1868"/>
        <v>804771.00547775533</v>
      </c>
      <c r="JN549" s="474">
        <f t="shared" si="1868"/>
        <v>804106.85565375118</v>
      </c>
      <c r="JO549" s="474">
        <f t="shared" si="1868"/>
        <v>1102523.0108269895</v>
      </c>
      <c r="JP549" s="474">
        <f t="shared" si="1868"/>
        <v>1175097.9346574708</v>
      </c>
      <c r="JQ549" s="474">
        <f t="shared" si="1868"/>
        <v>1301047.9861665228</v>
      </c>
      <c r="JR549" s="474">
        <f t="shared" si="1868"/>
        <v>1384272.1292667519</v>
      </c>
      <c r="JS549" s="474">
        <f t="shared" si="1868"/>
        <v>1478052.7156202137</v>
      </c>
      <c r="JT549" s="474">
        <f t="shared" si="1868"/>
        <v>1441144.2511756991</v>
      </c>
      <c r="JU549" s="474">
        <f t="shared" si="1868"/>
        <v>1256866.1756524248</v>
      </c>
      <c r="JV549" s="474">
        <f t="shared" si="1868"/>
        <v>1026395.2745054556</v>
      </c>
      <c r="JW549" s="474">
        <f t="shared" si="1868"/>
        <v>844234.53898615227</v>
      </c>
      <c r="JX549" s="474">
        <f t="shared" si="1868"/>
        <v>582425.74805673666</v>
      </c>
      <c r="JY549" s="474">
        <f t="shared" si="1868"/>
        <v>796221.90955638641</v>
      </c>
      <c r="JZ549" s="474">
        <f t="shared" si="1868"/>
        <v>790150.79838214756</v>
      </c>
      <c r="KA549" s="474">
        <f t="shared" si="1868"/>
        <v>1091010.0039817819</v>
      </c>
      <c r="KB549" s="474">
        <f t="shared" si="1868"/>
        <v>1181443.5342162284</v>
      </c>
      <c r="KC549" s="474">
        <f t="shared" si="1868"/>
        <v>1287558.8034014469</v>
      </c>
      <c r="KD549" s="474">
        <f t="shared" si="1868"/>
        <v>1369971.8692230277</v>
      </c>
      <c r="KE549" s="474">
        <f t="shared" si="1868"/>
        <v>1462801.5757842406</v>
      </c>
      <c r="KF549" s="474">
        <f t="shared" si="1868"/>
        <v>1426260.5090364127</v>
      </c>
      <c r="KG549" s="474">
        <f t="shared" si="1868"/>
        <v>1243834.1518955952</v>
      </c>
      <c r="KH549" s="474">
        <f t="shared" si="1868"/>
        <v>1015640.0655095885</v>
      </c>
      <c r="KI549" s="474">
        <f t="shared" si="1868"/>
        <v>835309.97174838861</v>
      </c>
      <c r="KJ549" s="474">
        <f t="shared" si="1868"/>
        <v>576089.9421401181</v>
      </c>
      <c r="KK549" s="474">
        <f t="shared" si="1868"/>
        <v>787757.91384705645</v>
      </c>
      <c r="KL549" s="474">
        <f t="shared" si="1868"/>
        <v>781799.3171616568</v>
      </c>
      <c r="KM549" s="474">
        <f t="shared" si="1868"/>
        <v>1079611.6009885776</v>
      </c>
      <c r="KN549" s="474">
        <f t="shared" si="1868"/>
        <v>1187909.1614046008</v>
      </c>
      <c r="KO549" s="474">
        <f t="shared" si="1868"/>
        <v>1274203.8959239686</v>
      </c>
      <c r="KP549" s="474">
        <f t="shared" si="1868"/>
        <v>1355813.9581683811</v>
      </c>
      <c r="KQ549" s="474">
        <f t="shared" si="1868"/>
        <v>1447702.2502741115</v>
      </c>
      <c r="KR549" s="474">
        <f t="shared" si="1868"/>
        <v>1411524.9240383771</v>
      </c>
      <c r="KS549" s="474">
        <f t="shared" si="1868"/>
        <v>1230931.8527313082</v>
      </c>
      <c r="KT549" s="474">
        <f t="shared" si="1868"/>
        <v>1004991.9170233344</v>
      </c>
      <c r="KU549" s="474">
        <f t="shared" si="1868"/>
        <v>826474.24227443943</v>
      </c>
      <c r="KV549" s="474">
        <f t="shared" si="1868"/>
        <v>569817.20469669276</v>
      </c>
      <c r="KW549" s="474">
        <f t="shared" si="1868"/>
        <v>779378.17123725743</v>
      </c>
      <c r="KX549" s="474">
        <f t="shared" si="1868"/>
        <v>773530.96903842455</v>
      </c>
      <c r="KY549" s="474">
        <f t="shared" si="1868"/>
        <v>1068326.6610469697</v>
      </c>
      <c r="KZ549" s="474">
        <f t="shared" si="1868"/>
        <v>1194495.4533682209</v>
      </c>
      <c r="LA549" s="474">
        <f t="shared" si="1868"/>
        <v>1260981.9271184327</v>
      </c>
      <c r="LB549" s="474">
        <f t="shared" si="1868"/>
        <v>1341796.9791191611</v>
      </c>
      <c r="LC549" s="474">
        <f t="shared" si="1868"/>
        <v>1432753.2278854325</v>
      </c>
      <c r="LD549" s="474">
        <f t="shared" si="1868"/>
        <v>1396936.0213818881</v>
      </c>
      <c r="LE549" s="474">
        <f t="shared" si="1868"/>
        <v>1218157.9868428635</v>
      </c>
      <c r="LF549" s="474">
        <f t="shared" si="1868"/>
        <v>994449.7633349325</v>
      </c>
      <c r="LG549" s="474">
        <f t="shared" si="1868"/>
        <v>817726.4662471083</v>
      </c>
      <c r="LH549" s="474">
        <f t="shared" si="1868"/>
        <v>563606.90792435245</v>
      </c>
      <c r="LI549" s="474">
        <f t="shared" si="1868"/>
        <v>771081.84304688754</v>
      </c>
      <c r="LJ549" s="474">
        <f t="shared" si="1868"/>
        <v>770580.56787164137</v>
      </c>
      <c r="LK549" s="474">
        <f t="shared" si="1868"/>
        <v>1057154.0547124133</v>
      </c>
      <c r="LL549" s="474">
        <f t="shared" si="1868"/>
        <v>1201203.0592297474</v>
      </c>
      <c r="LM549" s="474">
        <f t="shared" si="1868"/>
        <v>1247891.573674249</v>
      </c>
      <c r="LN549" s="474">
        <f t="shared" si="1868"/>
        <v>1327919.5291967872</v>
      </c>
      <c r="LO549" s="474">
        <f t="shared" si="1868"/>
        <v>1417953.0124567822</v>
      </c>
      <c r="LP549" s="474">
        <f t="shared" si="1868"/>
        <v>1382492.3409478306</v>
      </c>
      <c r="LQ549" s="474">
        <f t="shared" si="1868"/>
        <v>1205511.2757677068</v>
      </c>
      <c r="LR549" s="474">
        <f t="shared" ref="LR549:LT549" si="1869">LR218+LR225</f>
        <v>984012.5493410296</v>
      </c>
      <c r="LS549" s="474">
        <f t="shared" si="1869"/>
        <v>809065.76815195184</v>
      </c>
      <c r="LT549" s="474">
        <f t="shared" si="1869"/>
        <v>533621.35638223263</v>
      </c>
      <c r="LU549" s="474"/>
      <c r="LV549" s="474"/>
      <c r="LW549" s="474"/>
      <c r="LX549" s="474"/>
      <c r="LY549" s="474"/>
      <c r="LZ549" s="474"/>
      <c r="MA549" s="474"/>
      <c r="MB549" s="474"/>
      <c r="MC549" s="474"/>
      <c r="MD549" s="474"/>
      <c r="ME549" s="474"/>
      <c r="MF549" s="474"/>
      <c r="MG549" s="474"/>
      <c r="MH549" s="474"/>
      <c r="MI549" s="474"/>
      <c r="MJ549" s="474"/>
      <c r="MK549" s="474"/>
      <c r="ML549" s="474"/>
      <c r="MM549" s="474"/>
      <c r="MN549" s="474"/>
      <c r="MO549" s="474"/>
      <c r="MP549" s="474"/>
      <c r="MQ549" s="474"/>
      <c r="MR549" s="474"/>
      <c r="MS549" s="474"/>
      <c r="MT549" s="474"/>
      <c r="MU549" s="474"/>
      <c r="MV549" s="474"/>
      <c r="MW549" s="474"/>
      <c r="MX549" s="474"/>
      <c r="MY549" s="474"/>
      <c r="MZ549" s="474"/>
      <c r="NA549" s="474"/>
      <c r="NB549" s="474"/>
      <c r="NC549" s="474"/>
      <c r="ND549" s="474"/>
      <c r="NE549" s="474"/>
      <c r="NF549" s="474"/>
      <c r="NG549" s="474"/>
      <c r="NH549" s="474"/>
      <c r="NI549" s="474"/>
      <c r="NJ549" s="474"/>
      <c r="NK549" s="474"/>
      <c r="NL549" s="474"/>
      <c r="NM549" s="474"/>
      <c r="NN549" s="474"/>
      <c r="NO549" s="474"/>
      <c r="NP549" s="474"/>
      <c r="NQ549" s="474"/>
      <c r="NR549" s="474"/>
      <c r="NS549" s="474"/>
      <c r="NT549" s="474"/>
      <c r="NU549" s="474"/>
      <c r="NV549" s="474"/>
      <c r="NW549" s="474"/>
      <c r="NX549" s="474"/>
      <c r="NY549" s="474"/>
      <c r="NZ549" s="474"/>
      <c r="OA549" s="474"/>
      <c r="OB549" s="474"/>
      <c r="OC549" s="474"/>
      <c r="OD549" s="474"/>
      <c r="OE549" s="474"/>
      <c r="OF549" s="474"/>
      <c r="OG549" s="474"/>
      <c r="OH549" s="474"/>
      <c r="OI549" s="474"/>
      <c r="OJ549" s="474"/>
      <c r="OK549" s="474"/>
      <c r="OL549" s="474"/>
      <c r="OM549" s="474"/>
      <c r="ON549" s="474"/>
      <c r="OO549" s="474"/>
      <c r="OP549" s="474"/>
      <c r="OQ549" s="474"/>
      <c r="OR549" s="474"/>
      <c r="OS549" s="474"/>
      <c r="OT549" s="474"/>
      <c r="OU549" s="474"/>
      <c r="OV549" s="474"/>
      <c r="OW549" s="474"/>
      <c r="OX549" s="474"/>
      <c r="OY549" s="474"/>
      <c r="OZ549" s="474"/>
      <c r="PA549" s="474"/>
      <c r="PB549" s="474"/>
      <c r="PC549" s="474"/>
      <c r="PD549" s="474"/>
      <c r="PE549" s="474"/>
      <c r="PF549" s="474"/>
      <c r="PG549" s="474"/>
      <c r="PH549" s="474"/>
      <c r="PI549" s="474"/>
      <c r="PJ549" s="474"/>
      <c r="PK549" s="474"/>
      <c r="PL549" s="474"/>
      <c r="PM549" s="474"/>
      <c r="PN549" s="474"/>
      <c r="PO549" s="474"/>
      <c r="PP549" s="474"/>
      <c r="PQ549" s="474"/>
      <c r="PR549" s="474"/>
      <c r="PS549" s="474"/>
      <c r="PT549" s="474"/>
      <c r="PU549" s="474"/>
      <c r="PV549" s="474"/>
      <c r="PW549" s="474"/>
      <c r="PX549" s="474"/>
      <c r="PY549" s="474"/>
      <c r="PZ549" s="474"/>
      <c r="QA549" s="474"/>
      <c r="QB549" s="474"/>
      <c r="QC549" s="474"/>
      <c r="QD549" s="474"/>
      <c r="QE549" s="474"/>
      <c r="QF549" s="474"/>
      <c r="QG549" s="474"/>
      <c r="QH549" s="474"/>
      <c r="QI549" s="474"/>
      <c r="QJ549" s="474"/>
      <c r="QK549" s="474"/>
      <c r="QL549" s="474"/>
      <c r="QM549" s="474"/>
      <c r="QN549" s="474"/>
      <c r="QO549" s="474"/>
      <c r="QP549" s="474"/>
      <c r="QQ549" s="474"/>
      <c r="QR549" s="474"/>
      <c r="QS549" s="474"/>
      <c r="QT549" s="474"/>
      <c r="QU549" s="474"/>
    </row>
    <row r="550" spans="2:463" ht="15" customHeight="1">
      <c r="B550" t="s">
        <v>685</v>
      </c>
      <c r="H550" s="99">
        <f t="shared" ca="1" si="1863"/>
        <v>15627059.634635139</v>
      </c>
      <c r="I550" s="791">
        <f ca="1">I75-I72-I66-I71</f>
        <v>1055660.1511936001</v>
      </c>
      <c r="J550" s="791">
        <f t="shared" ref="J550:BU550" ca="1" si="1870">J75-J72-J66-J71</f>
        <v>50163.75</v>
      </c>
      <c r="K550" s="791">
        <f t="shared" ca="1" si="1870"/>
        <v>50163.75</v>
      </c>
      <c r="L550" s="791">
        <f t="shared" ca="1" si="1870"/>
        <v>50163.75</v>
      </c>
      <c r="M550" s="791">
        <f t="shared" ca="1" si="1870"/>
        <v>50163.75</v>
      </c>
      <c r="N550" s="791">
        <f t="shared" ca="1" si="1870"/>
        <v>3843603.9329500003</v>
      </c>
      <c r="O550" s="791">
        <f t="shared" ca="1" si="1870"/>
        <v>473420.89031829336</v>
      </c>
      <c r="P550" s="791">
        <f t="shared" ca="1" si="1870"/>
        <v>223983.39031829336</v>
      </c>
      <c r="Q550" s="791">
        <f t="shared" ca="1" si="1870"/>
        <v>223983.39031829336</v>
      </c>
      <c r="R550" s="791">
        <f t="shared" ca="1" si="1870"/>
        <v>473420.89031829336</v>
      </c>
      <c r="S550" s="791">
        <f t="shared" ca="1" si="1870"/>
        <v>223983.39031829336</v>
      </c>
      <c r="T550" s="791">
        <f t="shared" ca="1" si="1870"/>
        <v>223983.39031829336</v>
      </c>
      <c r="U550" s="791">
        <f t="shared" ca="1" si="1870"/>
        <v>1858752.2961849603</v>
      </c>
      <c r="V550" s="791">
        <f t="shared" ca="1" si="1870"/>
        <v>306837.55698495999</v>
      </c>
      <c r="W550" s="791">
        <f t="shared" ca="1" si="1870"/>
        <v>140837.55698496001</v>
      </c>
      <c r="X550" s="791">
        <f t="shared" ca="1" si="1870"/>
        <v>1179864.5569849601</v>
      </c>
      <c r="Y550" s="791">
        <f t="shared" ca="1" si="1870"/>
        <v>140837.55698496001</v>
      </c>
      <c r="Z550" s="791">
        <f t="shared" ca="1" si="1870"/>
        <v>491983.80698495999</v>
      </c>
      <c r="AA550" s="791">
        <f t="shared" ca="1" si="1870"/>
        <v>1405161.3998618401</v>
      </c>
      <c r="AB550" s="791">
        <f t="shared" ca="1" si="1870"/>
        <v>79339.581111840016</v>
      </c>
      <c r="AC550" s="791">
        <f t="shared" ca="1" si="1870"/>
        <v>680053.55238720006</v>
      </c>
      <c r="AD550" s="791">
        <f t="shared" ca="1" si="1870"/>
        <v>0</v>
      </c>
      <c r="AE550" s="791">
        <f t="shared" ca="1" si="1870"/>
        <v>0</v>
      </c>
      <c r="AF550" s="791">
        <f t="shared" ca="1" si="1870"/>
        <v>0</v>
      </c>
      <c r="AG550" s="791">
        <f t="shared" si="1870"/>
        <v>0</v>
      </c>
      <c r="AH550" s="791">
        <f t="shared" si="1870"/>
        <v>0</v>
      </c>
      <c r="AI550" s="791">
        <f t="shared" si="1870"/>
        <v>0</v>
      </c>
      <c r="AJ550" s="791">
        <f t="shared" si="1870"/>
        <v>0</v>
      </c>
      <c r="AK550" s="791">
        <f t="shared" si="1870"/>
        <v>0</v>
      </c>
      <c r="AL550" s="791">
        <f t="shared" si="1870"/>
        <v>0</v>
      </c>
      <c r="AM550" s="791">
        <f t="shared" si="1870"/>
        <v>0</v>
      </c>
      <c r="AN550" s="791">
        <f t="shared" si="1870"/>
        <v>0</v>
      </c>
      <c r="AO550" s="791">
        <f t="shared" si="1870"/>
        <v>0</v>
      </c>
      <c r="AP550" s="791">
        <f t="shared" si="1870"/>
        <v>0</v>
      </c>
      <c r="AQ550" s="791">
        <f t="shared" si="1870"/>
        <v>0</v>
      </c>
      <c r="AR550" s="791">
        <f t="shared" si="1870"/>
        <v>0</v>
      </c>
      <c r="AS550" s="791">
        <f t="shared" si="1870"/>
        <v>0</v>
      </c>
      <c r="AT550" s="791">
        <f t="shared" si="1870"/>
        <v>0</v>
      </c>
      <c r="AU550" s="791">
        <f t="shared" si="1870"/>
        <v>0</v>
      </c>
      <c r="AV550" s="791">
        <f t="shared" si="1870"/>
        <v>0</v>
      </c>
      <c r="AW550" s="791">
        <f t="shared" si="1870"/>
        <v>0</v>
      </c>
      <c r="AX550" s="791">
        <f t="shared" si="1870"/>
        <v>0</v>
      </c>
      <c r="AY550" s="791">
        <f t="shared" si="1870"/>
        <v>0</v>
      </c>
      <c r="AZ550" s="791">
        <f t="shared" si="1870"/>
        <v>0</v>
      </c>
      <c r="BA550" s="791">
        <f t="shared" si="1870"/>
        <v>0</v>
      </c>
      <c r="BB550" s="791">
        <f t="shared" si="1870"/>
        <v>0</v>
      </c>
      <c r="BC550" s="791">
        <f t="shared" si="1870"/>
        <v>0</v>
      </c>
      <c r="BD550" s="791">
        <f t="shared" si="1870"/>
        <v>0</v>
      </c>
      <c r="BE550" s="791">
        <f t="shared" si="1870"/>
        <v>0</v>
      </c>
      <c r="BF550" s="791">
        <f t="shared" si="1870"/>
        <v>0</v>
      </c>
      <c r="BG550" s="791">
        <f t="shared" si="1870"/>
        <v>0</v>
      </c>
      <c r="BH550" s="791">
        <f t="shared" si="1870"/>
        <v>0</v>
      </c>
      <c r="BI550" s="791">
        <f t="shared" si="1870"/>
        <v>0</v>
      </c>
      <c r="BJ550" s="791">
        <f t="shared" si="1870"/>
        <v>0</v>
      </c>
      <c r="BK550" s="791">
        <f t="shared" si="1870"/>
        <v>0</v>
      </c>
      <c r="BL550" s="791">
        <f t="shared" si="1870"/>
        <v>0</v>
      </c>
      <c r="BM550" s="791">
        <f t="shared" si="1870"/>
        <v>0</v>
      </c>
      <c r="BN550" s="791">
        <f t="shared" si="1870"/>
        <v>0</v>
      </c>
      <c r="BO550" s="791">
        <f t="shared" si="1870"/>
        <v>0</v>
      </c>
      <c r="BP550" s="791">
        <f t="shared" si="1870"/>
        <v>0</v>
      </c>
      <c r="BQ550" s="791">
        <f t="shared" si="1870"/>
        <v>0</v>
      </c>
      <c r="BR550" s="791">
        <f t="shared" si="1870"/>
        <v>0</v>
      </c>
      <c r="BS550" s="791">
        <f t="shared" si="1870"/>
        <v>0</v>
      </c>
      <c r="BT550" s="791">
        <f t="shared" si="1870"/>
        <v>0</v>
      </c>
      <c r="BU550" s="791">
        <f t="shared" si="1870"/>
        <v>0</v>
      </c>
      <c r="BV550" s="791">
        <f t="shared" ref="BV550:EG550" si="1871">BV75-BV72-BV66-BV71</f>
        <v>0</v>
      </c>
      <c r="BW550" s="791">
        <f t="shared" si="1871"/>
        <v>0</v>
      </c>
      <c r="BX550" s="791">
        <f t="shared" si="1871"/>
        <v>0</v>
      </c>
      <c r="BY550" s="791">
        <f t="shared" si="1871"/>
        <v>0</v>
      </c>
      <c r="BZ550" s="791">
        <f t="shared" si="1871"/>
        <v>0</v>
      </c>
      <c r="CA550" s="791">
        <f t="shared" si="1871"/>
        <v>0</v>
      </c>
      <c r="CB550" s="791">
        <f t="shared" si="1871"/>
        <v>0</v>
      </c>
      <c r="CC550" s="791">
        <f t="shared" si="1871"/>
        <v>0</v>
      </c>
      <c r="CD550" s="791">
        <f t="shared" si="1871"/>
        <v>0</v>
      </c>
      <c r="CE550" s="791">
        <f t="shared" si="1871"/>
        <v>0</v>
      </c>
      <c r="CF550" s="791">
        <f t="shared" si="1871"/>
        <v>0</v>
      </c>
      <c r="CG550" s="791">
        <f t="shared" si="1871"/>
        <v>0</v>
      </c>
      <c r="CH550" s="791">
        <f t="shared" si="1871"/>
        <v>0</v>
      </c>
      <c r="CI550" s="791">
        <f t="shared" si="1871"/>
        <v>0</v>
      </c>
      <c r="CJ550" s="791">
        <f t="shared" si="1871"/>
        <v>0</v>
      </c>
      <c r="CK550" s="791">
        <f t="shared" si="1871"/>
        <v>0</v>
      </c>
      <c r="CL550" s="791">
        <f t="shared" si="1871"/>
        <v>0</v>
      </c>
      <c r="CM550" s="791">
        <f t="shared" si="1871"/>
        <v>0</v>
      </c>
      <c r="CN550" s="791">
        <f t="shared" si="1871"/>
        <v>0</v>
      </c>
      <c r="CO550" s="791">
        <f t="shared" si="1871"/>
        <v>0</v>
      </c>
      <c r="CP550" s="791">
        <f t="shared" si="1871"/>
        <v>0</v>
      </c>
      <c r="CQ550" s="791">
        <f t="shared" si="1871"/>
        <v>0</v>
      </c>
      <c r="CR550" s="791">
        <f t="shared" si="1871"/>
        <v>0</v>
      </c>
      <c r="CS550" s="791">
        <f t="shared" si="1871"/>
        <v>0</v>
      </c>
      <c r="CT550" s="791">
        <f t="shared" si="1871"/>
        <v>0</v>
      </c>
      <c r="CU550" s="791">
        <f t="shared" si="1871"/>
        <v>0</v>
      </c>
      <c r="CV550" s="791">
        <f t="shared" si="1871"/>
        <v>0</v>
      </c>
      <c r="CW550" s="791">
        <f t="shared" si="1871"/>
        <v>0</v>
      </c>
      <c r="CX550" s="791">
        <f t="shared" si="1871"/>
        <v>0</v>
      </c>
      <c r="CY550" s="791">
        <f t="shared" si="1871"/>
        <v>0</v>
      </c>
      <c r="CZ550" s="791">
        <f t="shared" si="1871"/>
        <v>0</v>
      </c>
      <c r="DA550" s="791">
        <f t="shared" si="1871"/>
        <v>0</v>
      </c>
      <c r="DB550" s="791">
        <f t="shared" si="1871"/>
        <v>0</v>
      </c>
      <c r="DC550" s="791">
        <f t="shared" si="1871"/>
        <v>0</v>
      </c>
      <c r="DD550" s="791">
        <f t="shared" si="1871"/>
        <v>0</v>
      </c>
      <c r="DE550" s="791">
        <f t="shared" si="1871"/>
        <v>0</v>
      </c>
      <c r="DF550" s="791">
        <f t="shared" si="1871"/>
        <v>0</v>
      </c>
      <c r="DG550" s="791">
        <f t="shared" si="1871"/>
        <v>0</v>
      </c>
      <c r="DH550" s="791">
        <f t="shared" si="1871"/>
        <v>0</v>
      </c>
      <c r="DI550" s="791">
        <f t="shared" si="1871"/>
        <v>0</v>
      </c>
      <c r="DJ550" s="791">
        <f t="shared" si="1871"/>
        <v>0</v>
      </c>
      <c r="DK550" s="791">
        <f t="shared" si="1871"/>
        <v>0</v>
      </c>
      <c r="DL550" s="791">
        <f t="shared" si="1871"/>
        <v>0</v>
      </c>
      <c r="DM550" s="791">
        <f t="shared" si="1871"/>
        <v>0</v>
      </c>
      <c r="DN550" s="791">
        <f t="shared" si="1871"/>
        <v>0</v>
      </c>
      <c r="DO550" s="791">
        <f t="shared" si="1871"/>
        <v>0</v>
      </c>
      <c r="DP550" s="791">
        <f t="shared" si="1871"/>
        <v>0</v>
      </c>
      <c r="DQ550" s="791">
        <f t="shared" si="1871"/>
        <v>0</v>
      </c>
      <c r="DR550" s="791">
        <f t="shared" si="1871"/>
        <v>0</v>
      </c>
      <c r="DS550" s="791">
        <f t="shared" si="1871"/>
        <v>0</v>
      </c>
      <c r="DT550" s="791">
        <f t="shared" si="1871"/>
        <v>0</v>
      </c>
      <c r="DU550" s="791">
        <f t="shared" si="1871"/>
        <v>0</v>
      </c>
      <c r="DV550" s="791">
        <f t="shared" si="1871"/>
        <v>0</v>
      </c>
      <c r="DW550" s="791">
        <f t="shared" si="1871"/>
        <v>0</v>
      </c>
      <c r="DX550" s="791">
        <f t="shared" si="1871"/>
        <v>0</v>
      </c>
      <c r="DY550" s="791">
        <f t="shared" si="1871"/>
        <v>0</v>
      </c>
      <c r="DZ550" s="791">
        <f t="shared" si="1871"/>
        <v>0</v>
      </c>
      <c r="EA550" s="791">
        <f t="shared" si="1871"/>
        <v>0</v>
      </c>
      <c r="EB550" s="791">
        <f t="shared" si="1871"/>
        <v>0</v>
      </c>
      <c r="EC550" s="791">
        <f t="shared" si="1871"/>
        <v>0</v>
      </c>
      <c r="ED550" s="791">
        <f t="shared" si="1871"/>
        <v>0</v>
      </c>
      <c r="EE550" s="791">
        <f t="shared" si="1871"/>
        <v>0</v>
      </c>
      <c r="EF550" s="791">
        <f t="shared" si="1871"/>
        <v>0</v>
      </c>
      <c r="EG550" s="791">
        <f t="shared" si="1871"/>
        <v>0</v>
      </c>
      <c r="EH550" s="791">
        <f t="shared" ref="EH550:GS550" si="1872">EH75-EH72-EH66-EH71</f>
        <v>0</v>
      </c>
      <c r="EI550" s="791">
        <f t="shared" si="1872"/>
        <v>0</v>
      </c>
      <c r="EJ550" s="791">
        <f t="shared" si="1872"/>
        <v>0</v>
      </c>
      <c r="EK550" s="791">
        <f t="shared" si="1872"/>
        <v>0</v>
      </c>
      <c r="EL550" s="791">
        <f t="shared" si="1872"/>
        <v>0</v>
      </c>
      <c r="EM550" s="791">
        <f t="shared" si="1872"/>
        <v>0</v>
      </c>
      <c r="EN550" s="791">
        <f t="shared" si="1872"/>
        <v>0</v>
      </c>
      <c r="EO550" s="791">
        <f t="shared" si="1872"/>
        <v>0</v>
      </c>
      <c r="EP550" s="791">
        <f t="shared" si="1872"/>
        <v>0</v>
      </c>
      <c r="EQ550" s="791">
        <f t="shared" si="1872"/>
        <v>0</v>
      </c>
      <c r="ER550" s="791">
        <f t="shared" si="1872"/>
        <v>0</v>
      </c>
      <c r="ES550" s="791">
        <f t="shared" si="1872"/>
        <v>0</v>
      </c>
      <c r="ET550" s="791">
        <f t="shared" si="1872"/>
        <v>0</v>
      </c>
      <c r="EU550" s="791">
        <f t="shared" si="1872"/>
        <v>0</v>
      </c>
      <c r="EV550" s="791">
        <f t="shared" si="1872"/>
        <v>0</v>
      </c>
      <c r="EW550" s="791">
        <f t="shared" si="1872"/>
        <v>0</v>
      </c>
      <c r="EX550" s="791">
        <f t="shared" si="1872"/>
        <v>0</v>
      </c>
      <c r="EY550" s="791">
        <f t="shared" si="1872"/>
        <v>0</v>
      </c>
      <c r="EZ550" s="791">
        <f t="shared" si="1872"/>
        <v>0</v>
      </c>
      <c r="FA550" s="791">
        <f t="shared" si="1872"/>
        <v>0</v>
      </c>
      <c r="FB550" s="791">
        <f t="shared" si="1872"/>
        <v>0</v>
      </c>
      <c r="FC550" s="791">
        <f t="shared" si="1872"/>
        <v>0</v>
      </c>
      <c r="FD550" s="791">
        <f t="shared" si="1872"/>
        <v>0</v>
      </c>
      <c r="FE550" s="791">
        <f t="shared" si="1872"/>
        <v>0</v>
      </c>
      <c r="FF550" s="791">
        <f t="shared" si="1872"/>
        <v>0</v>
      </c>
      <c r="FG550" s="791">
        <f t="shared" si="1872"/>
        <v>0</v>
      </c>
      <c r="FH550" s="791">
        <f t="shared" si="1872"/>
        <v>0</v>
      </c>
      <c r="FI550" s="791">
        <f t="shared" si="1872"/>
        <v>0</v>
      </c>
      <c r="FJ550" s="791">
        <f t="shared" si="1872"/>
        <v>0</v>
      </c>
      <c r="FK550" s="791">
        <f t="shared" si="1872"/>
        <v>0</v>
      </c>
      <c r="FL550" s="791">
        <f t="shared" si="1872"/>
        <v>0</v>
      </c>
      <c r="FM550" s="791">
        <f t="shared" si="1872"/>
        <v>0</v>
      </c>
      <c r="FN550" s="791">
        <f t="shared" si="1872"/>
        <v>0</v>
      </c>
      <c r="FO550" s="791">
        <f t="shared" si="1872"/>
        <v>0</v>
      </c>
      <c r="FP550" s="791">
        <f t="shared" si="1872"/>
        <v>0</v>
      </c>
      <c r="FQ550" s="791">
        <f t="shared" si="1872"/>
        <v>0</v>
      </c>
      <c r="FR550" s="791">
        <f t="shared" si="1872"/>
        <v>0</v>
      </c>
      <c r="FS550" s="791">
        <f t="shared" si="1872"/>
        <v>0</v>
      </c>
      <c r="FT550" s="791">
        <f t="shared" si="1872"/>
        <v>0</v>
      </c>
      <c r="FU550" s="791">
        <f t="shared" si="1872"/>
        <v>0</v>
      </c>
      <c r="FV550" s="791">
        <f t="shared" si="1872"/>
        <v>0</v>
      </c>
      <c r="FW550" s="791">
        <f t="shared" si="1872"/>
        <v>0</v>
      </c>
      <c r="FX550" s="791">
        <f t="shared" si="1872"/>
        <v>0</v>
      </c>
      <c r="FY550" s="791">
        <f t="shared" si="1872"/>
        <v>0</v>
      </c>
      <c r="FZ550" s="791">
        <f t="shared" si="1872"/>
        <v>0</v>
      </c>
      <c r="GA550" s="791">
        <f t="shared" si="1872"/>
        <v>0</v>
      </c>
      <c r="GB550" s="791">
        <f t="shared" si="1872"/>
        <v>0</v>
      </c>
      <c r="GC550" s="791">
        <f t="shared" si="1872"/>
        <v>0</v>
      </c>
      <c r="GD550" s="791">
        <f t="shared" si="1872"/>
        <v>0</v>
      </c>
      <c r="GE550" s="791">
        <f t="shared" si="1872"/>
        <v>0</v>
      </c>
      <c r="GF550" s="791">
        <f t="shared" si="1872"/>
        <v>0</v>
      </c>
      <c r="GG550" s="791">
        <f t="shared" si="1872"/>
        <v>0</v>
      </c>
      <c r="GH550" s="791">
        <f t="shared" si="1872"/>
        <v>0</v>
      </c>
      <c r="GI550" s="791">
        <f t="shared" si="1872"/>
        <v>0</v>
      </c>
      <c r="GJ550" s="791">
        <f t="shared" si="1872"/>
        <v>0</v>
      </c>
      <c r="GK550" s="791">
        <f t="shared" si="1872"/>
        <v>0</v>
      </c>
      <c r="GL550" s="791">
        <f t="shared" si="1872"/>
        <v>0</v>
      </c>
      <c r="GM550" s="791">
        <f t="shared" si="1872"/>
        <v>0</v>
      </c>
      <c r="GN550" s="791">
        <f t="shared" si="1872"/>
        <v>0</v>
      </c>
      <c r="GO550" s="791">
        <f t="shared" si="1872"/>
        <v>0</v>
      </c>
      <c r="GP550" s="791">
        <f t="shared" si="1872"/>
        <v>0</v>
      </c>
      <c r="GQ550" s="791">
        <f t="shared" si="1872"/>
        <v>0</v>
      </c>
      <c r="GR550" s="791">
        <f t="shared" si="1872"/>
        <v>0</v>
      </c>
      <c r="GS550" s="791">
        <f t="shared" si="1872"/>
        <v>0</v>
      </c>
      <c r="GT550" s="791">
        <f t="shared" ref="GT550:JE550" si="1873">GT75-GT72-GT66-GT71</f>
        <v>0</v>
      </c>
      <c r="GU550" s="791">
        <f t="shared" si="1873"/>
        <v>0</v>
      </c>
      <c r="GV550" s="791">
        <f t="shared" si="1873"/>
        <v>0</v>
      </c>
      <c r="GW550" s="791">
        <f t="shared" si="1873"/>
        <v>0</v>
      </c>
      <c r="GX550" s="791">
        <f t="shared" si="1873"/>
        <v>0</v>
      </c>
      <c r="GY550" s="791">
        <f t="shared" si="1873"/>
        <v>0</v>
      </c>
      <c r="GZ550" s="791">
        <f t="shared" si="1873"/>
        <v>0</v>
      </c>
      <c r="HA550" s="791">
        <f t="shared" si="1873"/>
        <v>0</v>
      </c>
      <c r="HB550" s="791">
        <f t="shared" si="1873"/>
        <v>0</v>
      </c>
      <c r="HC550" s="791">
        <f t="shared" si="1873"/>
        <v>0</v>
      </c>
      <c r="HD550" s="791">
        <f t="shared" si="1873"/>
        <v>0</v>
      </c>
      <c r="HE550" s="791">
        <f t="shared" si="1873"/>
        <v>0</v>
      </c>
      <c r="HF550" s="791">
        <f t="shared" si="1873"/>
        <v>0</v>
      </c>
      <c r="HG550" s="791">
        <f t="shared" si="1873"/>
        <v>0</v>
      </c>
      <c r="HH550" s="791">
        <f t="shared" si="1873"/>
        <v>0</v>
      </c>
      <c r="HI550" s="791">
        <f t="shared" si="1873"/>
        <v>0</v>
      </c>
      <c r="HJ550" s="791">
        <f t="shared" si="1873"/>
        <v>0</v>
      </c>
      <c r="HK550" s="791">
        <f t="shared" si="1873"/>
        <v>0</v>
      </c>
      <c r="HL550" s="791">
        <f t="shared" si="1873"/>
        <v>0</v>
      </c>
      <c r="HM550" s="791">
        <f t="shared" si="1873"/>
        <v>0</v>
      </c>
      <c r="HN550" s="791">
        <f t="shared" si="1873"/>
        <v>0</v>
      </c>
      <c r="HO550" s="791">
        <f t="shared" si="1873"/>
        <v>0</v>
      </c>
      <c r="HP550" s="791">
        <f t="shared" si="1873"/>
        <v>0</v>
      </c>
      <c r="HQ550" s="791">
        <f t="shared" si="1873"/>
        <v>0</v>
      </c>
      <c r="HR550" s="791">
        <f t="shared" si="1873"/>
        <v>0</v>
      </c>
      <c r="HS550" s="791">
        <f t="shared" si="1873"/>
        <v>0</v>
      </c>
      <c r="HT550" s="791">
        <f t="shared" si="1873"/>
        <v>0</v>
      </c>
      <c r="HU550" s="791">
        <f t="shared" si="1873"/>
        <v>0</v>
      </c>
      <c r="HV550" s="791">
        <f t="shared" si="1873"/>
        <v>0</v>
      </c>
      <c r="HW550" s="791">
        <f t="shared" si="1873"/>
        <v>0</v>
      </c>
      <c r="HX550" s="791">
        <f t="shared" si="1873"/>
        <v>0</v>
      </c>
      <c r="HY550" s="791">
        <f t="shared" si="1873"/>
        <v>0</v>
      </c>
      <c r="HZ550" s="791">
        <f t="shared" si="1873"/>
        <v>0</v>
      </c>
      <c r="IA550" s="791">
        <f t="shared" si="1873"/>
        <v>0</v>
      </c>
      <c r="IB550" s="791">
        <f t="shared" si="1873"/>
        <v>0</v>
      </c>
      <c r="IC550" s="791">
        <f t="shared" si="1873"/>
        <v>0</v>
      </c>
      <c r="ID550" s="791">
        <f t="shared" si="1873"/>
        <v>0</v>
      </c>
      <c r="IE550" s="791">
        <f t="shared" si="1873"/>
        <v>0</v>
      </c>
      <c r="IF550" s="791">
        <f t="shared" si="1873"/>
        <v>0</v>
      </c>
      <c r="IG550" s="791">
        <f t="shared" si="1873"/>
        <v>0</v>
      </c>
      <c r="IH550" s="791">
        <f t="shared" si="1873"/>
        <v>0</v>
      </c>
      <c r="II550" s="791">
        <f t="shared" si="1873"/>
        <v>7777.9598204181602</v>
      </c>
      <c r="IJ550" s="791">
        <f t="shared" si="1873"/>
        <v>0</v>
      </c>
      <c r="IK550" s="791">
        <f t="shared" si="1873"/>
        <v>0</v>
      </c>
      <c r="IL550" s="791">
        <f t="shared" si="1873"/>
        <v>0</v>
      </c>
      <c r="IM550" s="791">
        <f t="shared" si="1873"/>
        <v>0</v>
      </c>
      <c r="IN550" s="791">
        <f t="shared" si="1873"/>
        <v>0</v>
      </c>
      <c r="IO550" s="791">
        <f t="shared" si="1873"/>
        <v>2392919.3842907259</v>
      </c>
      <c r="IP550" s="791">
        <f t="shared" si="1873"/>
        <v>0</v>
      </c>
      <c r="IQ550" s="791">
        <f t="shared" si="1873"/>
        <v>0</v>
      </c>
      <c r="IR550" s="791">
        <f t="shared" si="1873"/>
        <v>0</v>
      </c>
      <c r="IS550" s="791">
        <f t="shared" si="1873"/>
        <v>0</v>
      </c>
      <c r="IT550" s="791">
        <f t="shared" si="1873"/>
        <v>0</v>
      </c>
      <c r="IU550" s="791">
        <f t="shared" si="1873"/>
        <v>0</v>
      </c>
      <c r="IV550" s="791">
        <f t="shared" si="1873"/>
        <v>0</v>
      </c>
      <c r="IW550" s="791">
        <f t="shared" si="1873"/>
        <v>0</v>
      </c>
      <c r="IX550" s="791">
        <f t="shared" si="1873"/>
        <v>0</v>
      </c>
      <c r="IY550" s="791">
        <f t="shared" si="1873"/>
        <v>0</v>
      </c>
      <c r="IZ550" s="791">
        <f t="shared" si="1873"/>
        <v>0</v>
      </c>
      <c r="JA550" s="791">
        <f t="shared" si="1873"/>
        <v>0</v>
      </c>
      <c r="JB550" s="791">
        <f t="shared" si="1873"/>
        <v>0</v>
      </c>
      <c r="JC550" s="791">
        <f t="shared" si="1873"/>
        <v>0</v>
      </c>
      <c r="JD550" s="791">
        <f t="shared" si="1873"/>
        <v>0</v>
      </c>
      <c r="JE550" s="791">
        <f t="shared" si="1873"/>
        <v>0</v>
      </c>
      <c r="JF550" s="791">
        <f t="shared" ref="JF550:LQ550" si="1874">JF75-JF72-JF66-JF71</f>
        <v>0</v>
      </c>
      <c r="JG550" s="791">
        <f t="shared" si="1874"/>
        <v>0</v>
      </c>
      <c r="JH550" s="791">
        <f t="shared" si="1874"/>
        <v>0</v>
      </c>
      <c r="JI550" s="791">
        <f t="shared" si="1874"/>
        <v>0</v>
      </c>
      <c r="JJ550" s="791">
        <f t="shared" si="1874"/>
        <v>0</v>
      </c>
      <c r="JK550" s="791">
        <f t="shared" si="1874"/>
        <v>0</v>
      </c>
      <c r="JL550" s="791">
        <f t="shared" si="1874"/>
        <v>0</v>
      </c>
      <c r="JM550" s="791">
        <f t="shared" si="1874"/>
        <v>0</v>
      </c>
      <c r="JN550" s="791">
        <f t="shared" si="1874"/>
        <v>0</v>
      </c>
      <c r="JO550" s="791">
        <f t="shared" si="1874"/>
        <v>0</v>
      </c>
      <c r="JP550" s="791">
        <f t="shared" si="1874"/>
        <v>0</v>
      </c>
      <c r="JQ550" s="791">
        <f t="shared" si="1874"/>
        <v>0</v>
      </c>
      <c r="JR550" s="791">
        <f t="shared" si="1874"/>
        <v>0</v>
      </c>
      <c r="JS550" s="791">
        <f t="shared" si="1874"/>
        <v>0</v>
      </c>
      <c r="JT550" s="791">
        <f t="shared" si="1874"/>
        <v>0</v>
      </c>
      <c r="JU550" s="791">
        <f t="shared" si="1874"/>
        <v>0</v>
      </c>
      <c r="JV550" s="791">
        <f t="shared" si="1874"/>
        <v>0</v>
      </c>
      <c r="JW550" s="791">
        <f t="shared" si="1874"/>
        <v>0</v>
      </c>
      <c r="JX550" s="791">
        <f t="shared" si="1874"/>
        <v>0</v>
      </c>
      <c r="JY550" s="791">
        <f t="shared" si="1874"/>
        <v>0</v>
      </c>
      <c r="JZ550" s="791">
        <f t="shared" si="1874"/>
        <v>0</v>
      </c>
      <c r="KA550" s="791">
        <f t="shared" si="1874"/>
        <v>0</v>
      </c>
      <c r="KB550" s="791">
        <f t="shared" si="1874"/>
        <v>0</v>
      </c>
      <c r="KC550" s="791">
        <f t="shared" si="1874"/>
        <v>0</v>
      </c>
      <c r="KD550" s="791">
        <f t="shared" si="1874"/>
        <v>0</v>
      </c>
      <c r="KE550" s="791">
        <f t="shared" si="1874"/>
        <v>0</v>
      </c>
      <c r="KF550" s="791">
        <f t="shared" si="1874"/>
        <v>0</v>
      </c>
      <c r="KG550" s="791">
        <f t="shared" si="1874"/>
        <v>0</v>
      </c>
      <c r="KH550" s="791">
        <f t="shared" si="1874"/>
        <v>0</v>
      </c>
      <c r="KI550" s="791">
        <f t="shared" si="1874"/>
        <v>0</v>
      </c>
      <c r="KJ550" s="791">
        <f t="shared" si="1874"/>
        <v>0</v>
      </c>
      <c r="KK550" s="791">
        <f t="shared" si="1874"/>
        <v>0</v>
      </c>
      <c r="KL550" s="791">
        <f t="shared" si="1874"/>
        <v>0</v>
      </c>
      <c r="KM550" s="791">
        <f t="shared" si="1874"/>
        <v>0</v>
      </c>
      <c r="KN550" s="791">
        <f t="shared" si="1874"/>
        <v>0</v>
      </c>
      <c r="KO550" s="791">
        <f t="shared" si="1874"/>
        <v>0</v>
      </c>
      <c r="KP550" s="791">
        <f t="shared" si="1874"/>
        <v>0</v>
      </c>
      <c r="KQ550" s="791">
        <f t="shared" si="1874"/>
        <v>0</v>
      </c>
      <c r="KR550" s="791">
        <f t="shared" si="1874"/>
        <v>0</v>
      </c>
      <c r="KS550" s="791">
        <f t="shared" si="1874"/>
        <v>0</v>
      </c>
      <c r="KT550" s="791">
        <f t="shared" si="1874"/>
        <v>0</v>
      </c>
      <c r="KU550" s="791">
        <f t="shared" si="1874"/>
        <v>0</v>
      </c>
      <c r="KV550" s="791">
        <f t="shared" si="1874"/>
        <v>0</v>
      </c>
      <c r="KW550" s="791">
        <f t="shared" si="1874"/>
        <v>0</v>
      </c>
      <c r="KX550" s="791">
        <f t="shared" si="1874"/>
        <v>0</v>
      </c>
      <c r="KY550" s="791">
        <f t="shared" si="1874"/>
        <v>0</v>
      </c>
      <c r="KZ550" s="791">
        <f t="shared" si="1874"/>
        <v>0</v>
      </c>
      <c r="LA550" s="791">
        <f t="shared" si="1874"/>
        <v>0</v>
      </c>
      <c r="LB550" s="791">
        <f t="shared" si="1874"/>
        <v>0</v>
      </c>
      <c r="LC550" s="791">
        <f t="shared" si="1874"/>
        <v>0</v>
      </c>
      <c r="LD550" s="791">
        <f t="shared" si="1874"/>
        <v>0</v>
      </c>
      <c r="LE550" s="791">
        <f t="shared" si="1874"/>
        <v>0</v>
      </c>
      <c r="LF550" s="791">
        <f t="shared" si="1874"/>
        <v>0</v>
      </c>
      <c r="LG550" s="791">
        <f t="shared" si="1874"/>
        <v>0</v>
      </c>
      <c r="LH550" s="791">
        <f t="shared" si="1874"/>
        <v>0</v>
      </c>
      <c r="LI550" s="791">
        <f t="shared" si="1874"/>
        <v>0</v>
      </c>
      <c r="LJ550" s="791">
        <f t="shared" si="1874"/>
        <v>0</v>
      </c>
      <c r="LK550" s="791">
        <f t="shared" si="1874"/>
        <v>0</v>
      </c>
      <c r="LL550" s="791">
        <f t="shared" si="1874"/>
        <v>0</v>
      </c>
      <c r="LM550" s="791">
        <f t="shared" si="1874"/>
        <v>0</v>
      </c>
      <c r="LN550" s="791">
        <f t="shared" si="1874"/>
        <v>0</v>
      </c>
      <c r="LO550" s="791">
        <f t="shared" si="1874"/>
        <v>0</v>
      </c>
      <c r="LP550" s="791">
        <f t="shared" si="1874"/>
        <v>0</v>
      </c>
      <c r="LQ550" s="791">
        <f t="shared" si="1874"/>
        <v>0</v>
      </c>
      <c r="LR550" s="791">
        <f t="shared" ref="LR550:LT550" si="1875">LR75-LR72-LR66-LR71</f>
        <v>0</v>
      </c>
      <c r="LS550" s="791">
        <f t="shared" si="1875"/>
        <v>0</v>
      </c>
      <c r="LT550" s="791">
        <f t="shared" si="1875"/>
        <v>0</v>
      </c>
      <c r="LU550" s="474"/>
      <c r="LV550" s="474"/>
      <c r="LW550" s="474"/>
      <c r="LX550" s="474"/>
      <c r="LY550" s="474"/>
      <c r="LZ550" s="474"/>
      <c r="MA550" s="474"/>
      <c r="MB550" s="474"/>
      <c r="MC550" s="474"/>
      <c r="MD550" s="474"/>
      <c r="ME550" s="474"/>
      <c r="MF550" s="474"/>
      <c r="MG550" s="474"/>
      <c r="MH550" s="474"/>
      <c r="MI550" s="474"/>
      <c r="MJ550" s="474"/>
      <c r="MK550" s="474"/>
      <c r="ML550" s="474"/>
      <c r="MM550" s="474"/>
      <c r="MN550" s="474"/>
      <c r="MO550" s="474"/>
      <c r="MP550" s="474"/>
      <c r="MQ550" s="474"/>
      <c r="MR550" s="474"/>
      <c r="MS550" s="474"/>
      <c r="MT550" s="474"/>
      <c r="MU550" s="474"/>
      <c r="MV550" s="474"/>
      <c r="MW550" s="474"/>
      <c r="MX550" s="474"/>
      <c r="MY550" s="474"/>
      <c r="MZ550" s="474"/>
      <c r="NA550" s="474"/>
      <c r="NB550" s="474"/>
      <c r="NC550" s="474"/>
      <c r="ND550" s="474"/>
      <c r="NE550" s="474"/>
      <c r="NF550" s="474"/>
      <c r="NG550" s="474"/>
      <c r="NH550" s="474"/>
      <c r="NI550" s="474"/>
      <c r="NJ550" s="474"/>
      <c r="NK550" s="474"/>
      <c r="NL550" s="474"/>
      <c r="NM550" s="474"/>
      <c r="NN550" s="474"/>
      <c r="NO550" s="474"/>
      <c r="NP550" s="474"/>
      <c r="NQ550" s="474"/>
      <c r="NR550" s="474"/>
      <c r="NS550" s="474"/>
      <c r="NT550" s="474"/>
      <c r="NU550" s="474"/>
      <c r="NV550" s="474"/>
      <c r="NW550" s="474"/>
      <c r="NX550" s="474"/>
      <c r="NY550" s="474"/>
      <c r="NZ550" s="474"/>
      <c r="OA550" s="474"/>
      <c r="OB550" s="474"/>
      <c r="OC550" s="474"/>
      <c r="OD550" s="474"/>
      <c r="OE550" s="474"/>
      <c r="OF550" s="474"/>
      <c r="OG550" s="474"/>
      <c r="OH550" s="474"/>
      <c r="OI550" s="474"/>
      <c r="OJ550" s="474"/>
      <c r="OK550" s="474"/>
      <c r="OL550" s="474"/>
      <c r="OM550" s="474"/>
      <c r="ON550" s="474"/>
      <c r="OO550" s="474"/>
      <c r="OP550" s="474"/>
      <c r="OQ550" s="474"/>
      <c r="OR550" s="474"/>
      <c r="OS550" s="474"/>
      <c r="OT550" s="474"/>
      <c r="OU550" s="474"/>
      <c r="OV550" s="474"/>
      <c r="OW550" s="474"/>
      <c r="OX550" s="474"/>
      <c r="OY550" s="474"/>
      <c r="OZ550" s="474"/>
      <c r="PA550" s="474"/>
      <c r="PB550" s="474"/>
      <c r="PC550" s="474"/>
      <c r="PD550" s="474"/>
      <c r="PE550" s="474"/>
      <c r="PF550" s="474"/>
      <c r="PG550" s="474"/>
      <c r="PH550" s="474"/>
      <c r="PI550" s="474"/>
      <c r="PJ550" s="474"/>
      <c r="PK550" s="474"/>
      <c r="PL550" s="474"/>
      <c r="PM550" s="474"/>
      <c r="PN550" s="474"/>
      <c r="PO550" s="474"/>
      <c r="PP550" s="474"/>
      <c r="PQ550" s="474"/>
      <c r="PR550" s="474"/>
      <c r="PS550" s="474"/>
      <c r="PT550" s="474"/>
      <c r="PU550" s="474"/>
      <c r="PV550" s="474"/>
      <c r="PW550" s="474"/>
      <c r="PX550" s="474"/>
      <c r="PY550" s="474"/>
      <c r="PZ550" s="474"/>
      <c r="QA550" s="474"/>
      <c r="QB550" s="474"/>
      <c r="QC550" s="474"/>
      <c r="QD550" s="474"/>
      <c r="QE550" s="474"/>
      <c r="QF550" s="474"/>
      <c r="QG550" s="474"/>
      <c r="QH550" s="474"/>
      <c r="QI550" s="474"/>
      <c r="QJ550" s="474"/>
      <c r="QK550" s="474"/>
      <c r="QL550" s="474"/>
      <c r="QM550" s="474"/>
      <c r="QN550" s="474"/>
      <c r="QO550" s="474"/>
      <c r="QP550" s="474"/>
      <c r="QQ550" s="474"/>
      <c r="QR550" s="474"/>
      <c r="QS550" s="474"/>
      <c r="QT550" s="474"/>
      <c r="QU550" s="474"/>
    </row>
    <row r="551" spans="2:463" ht="15" customHeight="1">
      <c r="B551" t="s">
        <v>686</v>
      </c>
      <c r="H551" s="99">
        <f t="shared" si="1863"/>
        <v>16043047.946034584</v>
      </c>
      <c r="I551" s="791">
        <f t="shared" ref="I551:BT551" si="1876">I356*-1</f>
        <v>0</v>
      </c>
      <c r="J551" s="791">
        <f t="shared" si="1876"/>
        <v>0</v>
      </c>
      <c r="K551" s="791">
        <f t="shared" si="1876"/>
        <v>0</v>
      </c>
      <c r="L551" s="791">
        <f t="shared" si="1876"/>
        <v>0</v>
      </c>
      <c r="M551" s="791">
        <f t="shared" si="1876"/>
        <v>0</v>
      </c>
      <c r="N551" s="791">
        <f t="shared" si="1876"/>
        <v>0</v>
      </c>
      <c r="O551" s="791">
        <f t="shared" si="1876"/>
        <v>0</v>
      </c>
      <c r="P551" s="791">
        <f t="shared" si="1876"/>
        <v>0</v>
      </c>
      <c r="Q551" s="791">
        <f t="shared" si="1876"/>
        <v>0</v>
      </c>
      <c r="R551" s="791">
        <f t="shared" si="1876"/>
        <v>0</v>
      </c>
      <c r="S551" s="791">
        <f t="shared" si="1876"/>
        <v>0</v>
      </c>
      <c r="T551" s="791">
        <f t="shared" si="1876"/>
        <v>0</v>
      </c>
      <c r="U551" s="791">
        <f t="shared" si="1876"/>
        <v>0</v>
      </c>
      <c r="V551" s="791">
        <f t="shared" si="1876"/>
        <v>0</v>
      </c>
      <c r="W551" s="791">
        <f t="shared" si="1876"/>
        <v>0</v>
      </c>
      <c r="X551" s="791">
        <f t="shared" si="1876"/>
        <v>0</v>
      </c>
      <c r="Y551" s="791">
        <f t="shared" si="1876"/>
        <v>0</v>
      </c>
      <c r="Z551" s="791">
        <f t="shared" si="1876"/>
        <v>0</v>
      </c>
      <c r="AA551" s="791">
        <f t="shared" si="1876"/>
        <v>0</v>
      </c>
      <c r="AB551" s="791">
        <f t="shared" si="1876"/>
        <v>0</v>
      </c>
      <c r="AC551" s="791">
        <f t="shared" si="1876"/>
        <v>0</v>
      </c>
      <c r="AD551" s="791">
        <f t="shared" si="1876"/>
        <v>0</v>
      </c>
      <c r="AE551" s="791">
        <f t="shared" si="1876"/>
        <v>0</v>
      </c>
      <c r="AF551" s="791">
        <f t="shared" si="1876"/>
        <v>0</v>
      </c>
      <c r="AG551" s="791">
        <f t="shared" si="1876"/>
        <v>45105.645400204885</v>
      </c>
      <c r="AH551" s="791">
        <f t="shared" si="1876"/>
        <v>44697.941803880356</v>
      </c>
      <c r="AI551" s="791">
        <f t="shared" si="1876"/>
        <v>46155.881413709096</v>
      </c>
      <c r="AJ551" s="791">
        <f t="shared" si="1876"/>
        <v>49201.03097237429</v>
      </c>
      <c r="AK551" s="791">
        <f t="shared" si="1876"/>
        <v>49867.138956721436</v>
      </c>
      <c r="AL551" s="791">
        <f t="shared" si="1876"/>
        <v>50102.801672212721</v>
      </c>
      <c r="AM551" s="791">
        <f t="shared" si="1876"/>
        <v>47468.60261142184</v>
      </c>
      <c r="AN551" s="791">
        <f t="shared" si="1876"/>
        <v>47202.625742385957</v>
      </c>
      <c r="AO551" s="791">
        <f t="shared" si="1876"/>
        <v>46582.572322004649</v>
      </c>
      <c r="AP551" s="791">
        <f t="shared" si="1876"/>
        <v>45971.373529561373</v>
      </c>
      <c r="AQ551" s="791">
        <f t="shared" si="1876"/>
        <v>45114.202293386959</v>
      </c>
      <c r="AR551" s="791">
        <f t="shared" si="1876"/>
        <v>44316.412969311423</v>
      </c>
      <c r="AS551" s="791">
        <f t="shared" si="1876"/>
        <v>47001.511834061836</v>
      </c>
      <c r="AT551" s="791">
        <f t="shared" si="1876"/>
        <v>46373.758720909347</v>
      </c>
      <c r="AU551" s="791">
        <f t="shared" si="1876"/>
        <v>48066.396125632054</v>
      </c>
      <c r="AV551" s="791">
        <f t="shared" si="1876"/>
        <v>47912.757738837325</v>
      </c>
      <c r="AW551" s="791">
        <f t="shared" si="1876"/>
        <v>48582.795080935321</v>
      </c>
      <c r="AX551" s="791">
        <f t="shared" si="1876"/>
        <v>48672.074029058094</v>
      </c>
      <c r="AY551" s="791">
        <f t="shared" si="1876"/>
        <v>49486.568827668787</v>
      </c>
      <c r="AZ551" s="791">
        <f t="shared" si="1876"/>
        <v>49217.946566361737</v>
      </c>
      <c r="BA551" s="791">
        <f t="shared" si="1876"/>
        <v>48551.883468614018</v>
      </c>
      <c r="BB551" s="791">
        <f t="shared" si="1876"/>
        <v>47942.835996401933</v>
      </c>
      <c r="BC551" s="791">
        <f t="shared" si="1876"/>
        <v>47087.487561415182</v>
      </c>
      <c r="BD551" s="791">
        <f t="shared" si="1876"/>
        <v>46290.313054146034</v>
      </c>
      <c r="BE551" s="791">
        <f t="shared" si="1876"/>
        <v>47143.628192811746</v>
      </c>
      <c r="BF551" s="791">
        <f t="shared" si="1876"/>
        <v>46515.562397139031</v>
      </c>
      <c r="BG551" s="791">
        <f t="shared" si="1876"/>
        <v>48203.32409537604</v>
      </c>
      <c r="BH551" s="791">
        <f t="shared" si="1876"/>
        <v>48088.689885149419</v>
      </c>
      <c r="BI551" s="791">
        <f t="shared" si="1876"/>
        <v>48762.701288612152</v>
      </c>
      <c r="BJ551" s="791">
        <f t="shared" si="1876"/>
        <v>48855.626944096948</v>
      </c>
      <c r="BK551" s="791">
        <f t="shared" si="1876"/>
        <v>49628.044557940142</v>
      </c>
      <c r="BL551" s="791">
        <f t="shared" si="1876"/>
        <v>49404.24702445195</v>
      </c>
      <c r="BM551" s="791">
        <f t="shared" si="1876"/>
        <v>48683.714460549425</v>
      </c>
      <c r="BN551" s="791">
        <f t="shared" si="1876"/>
        <v>48080.754492754102</v>
      </c>
      <c r="BO551" s="791">
        <f t="shared" si="1876"/>
        <v>47224.175865608093</v>
      </c>
      <c r="BP551" s="791">
        <f t="shared" si="1876"/>
        <v>46432.667099847167</v>
      </c>
      <c r="BQ551" s="791">
        <f t="shared" si="1876"/>
        <v>47289.941630742382</v>
      </c>
      <c r="BR551" s="791">
        <f t="shared" si="1876"/>
        <v>46661.565290177561</v>
      </c>
      <c r="BS551" s="791">
        <f t="shared" si="1876"/>
        <v>48342.234201545391</v>
      </c>
      <c r="BT551" s="791">
        <f t="shared" si="1876"/>
        <v>48268.925844351616</v>
      </c>
      <c r="BU551" s="791">
        <f t="shared" ref="BU551:EF551" si="1877">BU356*-1</f>
        <v>48946.956405976031</v>
      </c>
      <c r="BV551" s="791">
        <f t="shared" si="1877"/>
        <v>49043.559604916692</v>
      </c>
      <c r="BW551" s="791">
        <f t="shared" si="1877"/>
        <v>49883.484402740127</v>
      </c>
      <c r="BX551" s="791">
        <f t="shared" si="1877"/>
        <v>49718.988624770427</v>
      </c>
      <c r="BY551" s="791">
        <f t="shared" si="1877"/>
        <v>48944.917936876067</v>
      </c>
      <c r="BZ551" s="791">
        <f t="shared" si="1877"/>
        <v>48347.963578590628</v>
      </c>
      <c r="CA551" s="791">
        <f t="shared" si="1877"/>
        <v>47485.629766062295</v>
      </c>
      <c r="CB551" s="791">
        <f t="shared" si="1877"/>
        <v>46704.149132106322</v>
      </c>
      <c r="CC551" s="791">
        <f t="shared" si="1877"/>
        <v>47565.549661674493</v>
      </c>
      <c r="CD551" s="791">
        <f t="shared" si="1877"/>
        <v>47155.17838292454</v>
      </c>
      <c r="CE551" s="791">
        <f t="shared" si="1877"/>
        <v>48610.544047580566</v>
      </c>
      <c r="CF551" s="791">
        <f t="shared" si="1877"/>
        <v>48578.566501265886</v>
      </c>
      <c r="CG551" s="791">
        <f t="shared" si="1877"/>
        <v>49260.661715499889</v>
      </c>
      <c r="CH551" s="791">
        <f t="shared" si="1877"/>
        <v>49360.973658403615</v>
      </c>
      <c r="CI551" s="791">
        <f t="shared" si="1877"/>
        <v>50018.465421121859</v>
      </c>
      <c r="CJ551" s="791">
        <f t="shared" si="1877"/>
        <v>49854.520984810399</v>
      </c>
      <c r="CK551" s="791">
        <f t="shared" si="1877"/>
        <v>49085.590395596177</v>
      </c>
      <c r="CL551" s="791">
        <f t="shared" si="1877"/>
        <v>48494.560354138695</v>
      </c>
      <c r="CM551" s="791">
        <f t="shared" si="1877"/>
        <v>47626.409010367061</v>
      </c>
      <c r="CN551" s="791">
        <f t="shared" si="1877"/>
        <v>46854.856685246341</v>
      </c>
      <c r="CO551" s="791">
        <f t="shared" si="1877"/>
        <v>47720.552301058131</v>
      </c>
      <c r="CP551" s="791">
        <f t="shared" si="1877"/>
        <v>47091.561159694247</v>
      </c>
      <c r="CQ551" s="791">
        <f t="shared" si="1877"/>
        <v>48758.352916788077</v>
      </c>
      <c r="CR551" s="791">
        <f t="shared" si="1877"/>
        <v>48767.715253122187</v>
      </c>
      <c r="CS551" s="791">
        <f t="shared" si="1877"/>
        <v>49449.678309914627</v>
      </c>
      <c r="CT551" s="791">
        <f t="shared" si="1877"/>
        <v>49557.973271445371</v>
      </c>
      <c r="CU551" s="791">
        <f t="shared" si="1877"/>
        <v>50158.086059701556</v>
      </c>
      <c r="CV551" s="791">
        <f t="shared" si="1877"/>
        <v>49994.676615855169</v>
      </c>
      <c r="CW551" s="791">
        <f t="shared" si="1877"/>
        <v>49230.830853755215</v>
      </c>
      <c r="CX551" s="791">
        <f t="shared" si="1877"/>
        <v>48636.64400692562</v>
      </c>
      <c r="CY551" s="791">
        <f t="shared" si="1877"/>
        <v>47771.612633930592</v>
      </c>
      <c r="CZ551" s="791">
        <f t="shared" si="1877"/>
        <v>47009.889788342625</v>
      </c>
      <c r="DA551" s="791">
        <f t="shared" si="1877"/>
        <v>47880.052127778334</v>
      </c>
      <c r="DB551" s="791">
        <f t="shared" si="1877"/>
        <v>47250.756669083268</v>
      </c>
      <c r="DC551" s="791">
        <f t="shared" si="1877"/>
        <v>48910.762666342627</v>
      </c>
      <c r="DD551" s="791">
        <f t="shared" si="1877"/>
        <v>48961.478071700149</v>
      </c>
      <c r="DE551" s="791">
        <f t="shared" si="1877"/>
        <v>49597.347870189798</v>
      </c>
      <c r="DF551" s="791">
        <f t="shared" si="1877"/>
        <v>49707.949171652923</v>
      </c>
      <c r="DG551" s="791">
        <f t="shared" si="1877"/>
        <v>50302.4473530041</v>
      </c>
      <c r="DH551" s="791">
        <f t="shared" si="1877"/>
        <v>50139.556606564533</v>
      </c>
      <c r="DI551" s="791">
        <f t="shared" si="1877"/>
        <v>49380.740909147229</v>
      </c>
      <c r="DJ551" s="791">
        <f t="shared" si="1877"/>
        <v>48779.912056273941</v>
      </c>
      <c r="DK551" s="791">
        <f t="shared" si="1877"/>
        <v>47921.342238612349</v>
      </c>
      <c r="DL551" s="791">
        <f t="shared" si="1877"/>
        <v>47169.35102703052</v>
      </c>
      <c r="DM551" s="791">
        <f t="shared" si="1877"/>
        <v>48044.154347512325</v>
      </c>
      <c r="DN551" s="791">
        <f t="shared" si="1877"/>
        <v>47414.556586259569</v>
      </c>
      <c r="DO551" s="791">
        <f t="shared" si="1877"/>
        <v>49067.877790571831</v>
      </c>
      <c r="DP551" s="791">
        <f t="shared" si="1877"/>
        <v>49159.963567023442</v>
      </c>
      <c r="DQ551" s="791">
        <f t="shared" si="1877"/>
        <v>49749.791405043667</v>
      </c>
      <c r="DR551" s="791">
        <f t="shared" si="1877"/>
        <v>49858.542368370836</v>
      </c>
      <c r="DS551" s="791">
        <f t="shared" si="1877"/>
        <v>50451.652986665162</v>
      </c>
      <c r="DT551" s="791">
        <f t="shared" si="1877"/>
        <v>50289.264695084079</v>
      </c>
      <c r="DU551" s="791">
        <f t="shared" si="1877"/>
        <v>49535.424803573471</v>
      </c>
      <c r="DV551" s="791">
        <f t="shared" si="1877"/>
        <v>48927.87463853079</v>
      </c>
      <c r="DW551" s="791">
        <f t="shared" si="1877"/>
        <v>48075.702055982823</v>
      </c>
      <c r="DX551" s="791">
        <f t="shared" si="1877"/>
        <v>47333.34560686363</v>
      </c>
      <c r="DY551" s="791">
        <f t="shared" si="1877"/>
        <v>48212.966857676882</v>
      </c>
      <c r="DZ551" s="791">
        <f t="shared" si="1877"/>
        <v>47801.309455928102</v>
      </c>
      <c r="EA551" s="791">
        <f t="shared" si="1877"/>
        <v>49229.805485832265</v>
      </c>
      <c r="EB551" s="791">
        <f t="shared" si="1877"/>
        <v>49363.283052645427</v>
      </c>
      <c r="EC551" s="791">
        <f t="shared" si="1877"/>
        <v>49907.115642115896</v>
      </c>
      <c r="ED551" s="791">
        <f t="shared" si="1877"/>
        <v>50014.048739083017</v>
      </c>
      <c r="EE551" s="791">
        <f t="shared" si="1877"/>
        <v>50605.809362225933</v>
      </c>
      <c r="EF551" s="791">
        <f t="shared" si="1877"/>
        <v>50443.90733384528</v>
      </c>
      <c r="EG551" s="791">
        <f t="shared" ref="EG551:GR551" si="1878">EG356*-1</f>
        <v>49694.989487692852</v>
      </c>
      <c r="EH551" s="791">
        <f t="shared" si="1878"/>
        <v>49080.638039565507</v>
      </c>
      <c r="EI551" s="791">
        <f t="shared" si="1878"/>
        <v>48234.799012173688</v>
      </c>
      <c r="EJ551" s="791">
        <f t="shared" si="1878"/>
        <v>47501.981418261435</v>
      </c>
      <c r="EK551" s="791">
        <f t="shared" si="1878"/>
        <v>48386.600314005504</v>
      </c>
      <c r="EL551" s="791">
        <f t="shared" si="1878"/>
        <v>47756.403871354807</v>
      </c>
      <c r="EM551" s="791">
        <f t="shared" si="1878"/>
        <v>49396.655717016292</v>
      </c>
      <c r="EN551" s="791">
        <f t="shared" si="1878"/>
        <v>49571.550612565719</v>
      </c>
      <c r="EO551" s="791">
        <f t="shared" si="1878"/>
        <v>50069.430084389125</v>
      </c>
      <c r="EP551" s="791">
        <f t="shared" si="1878"/>
        <v>50174.577604068181</v>
      </c>
      <c r="EQ551" s="791">
        <f t="shared" si="1878"/>
        <v>50765.025663560125</v>
      </c>
      <c r="ER551" s="791">
        <f t="shared" si="1878"/>
        <v>50603.593755997637</v>
      </c>
      <c r="ES551" s="791">
        <f t="shared" si="1878"/>
        <v>49851.315829572115</v>
      </c>
      <c r="ET551" s="791">
        <f t="shared" si="1878"/>
        <v>49238.311312662394</v>
      </c>
      <c r="EU551" s="791">
        <f t="shared" si="1878"/>
        <v>48398.742794358259</v>
      </c>
      <c r="EV551" s="791">
        <f t="shared" si="1878"/>
        <v>47675.369103086254</v>
      </c>
      <c r="EW551" s="791">
        <f t="shared" si="1878"/>
        <v>48565.168198796171</v>
      </c>
      <c r="EX551" s="791">
        <f t="shared" si="1878"/>
        <v>47934.675317498644</v>
      </c>
      <c r="EY551" s="791">
        <f t="shared" si="1878"/>
        <v>49568.541285730469</v>
      </c>
      <c r="EZ551" s="791">
        <f t="shared" si="1878"/>
        <v>49784.883169818531</v>
      </c>
      <c r="FA551" s="791">
        <f t="shared" si="1878"/>
        <v>50236.847078321087</v>
      </c>
      <c r="FB551" s="791">
        <f t="shared" si="1878"/>
        <v>50340.241130304108</v>
      </c>
      <c r="FC551" s="791">
        <f t="shared" si="1878"/>
        <v>50929.41392497388</v>
      </c>
      <c r="FD551" s="791">
        <f t="shared" si="1878"/>
        <v>50768.436043513524</v>
      </c>
      <c r="FE551" s="791">
        <f t="shared" si="1878"/>
        <v>50005.759615440642</v>
      </c>
      <c r="FF551" s="791">
        <f t="shared" si="1878"/>
        <v>49401.006346608418</v>
      </c>
      <c r="FG551" s="791">
        <f t="shared" si="1878"/>
        <v>48567.645918902599</v>
      </c>
      <c r="FH551" s="791">
        <f t="shared" si="1878"/>
        <v>47853.622122889858</v>
      </c>
      <c r="FI551" s="791">
        <f t="shared" si="1878"/>
        <v>48748.786890871284</v>
      </c>
      <c r="FJ551" s="791">
        <f t="shared" si="1878"/>
        <v>48117.999466081281</v>
      </c>
      <c r="FK551" s="791">
        <f t="shared" si="1878"/>
        <v>49745.577900187222</v>
      </c>
      <c r="FL551" s="791">
        <f t="shared" si="1878"/>
        <v>49981.739487241561</v>
      </c>
      <c r="FM551" s="791">
        <f t="shared" si="1878"/>
        <v>50409.481883690547</v>
      </c>
      <c r="FN551" s="791">
        <f t="shared" si="1878"/>
        <v>50511.154401295586</v>
      </c>
      <c r="FO551" s="791">
        <f t="shared" si="1878"/>
        <v>51099.08910102032</v>
      </c>
      <c r="FP551" s="791">
        <f t="shared" si="1878"/>
        <v>50938.549197007669</v>
      </c>
      <c r="FQ551" s="791">
        <f t="shared" si="1878"/>
        <v>50165.422091595945</v>
      </c>
      <c r="FR551" s="791">
        <f t="shared" si="1878"/>
        <v>49568.837935494099</v>
      </c>
      <c r="FS551" s="791">
        <f t="shared" si="1878"/>
        <v>48741.623801229187</v>
      </c>
      <c r="FT551" s="791">
        <f t="shared" si="1878"/>
        <v>48036.856828871852</v>
      </c>
      <c r="FU551" s="791">
        <f t="shared" si="1878"/>
        <v>48937.575737292609</v>
      </c>
      <c r="FV551" s="791">
        <f t="shared" si="1878"/>
        <v>48524.666346196151</v>
      </c>
      <c r="FW551" s="791">
        <f t="shared" si="1878"/>
        <v>49927.884246852467</v>
      </c>
      <c r="FX551" s="791">
        <f t="shared" si="1878"/>
        <v>50159.951145875231</v>
      </c>
      <c r="FY551" s="791">
        <f t="shared" si="1878"/>
        <v>50587.452745199982</v>
      </c>
      <c r="FZ551" s="791">
        <f t="shared" si="1878"/>
        <v>50687.435488659285</v>
      </c>
      <c r="GA551" s="791">
        <f t="shared" si="1878"/>
        <v>51274.169138071447</v>
      </c>
      <c r="GB551" s="791">
        <f t="shared" si="1878"/>
        <v>51114.051207313627</v>
      </c>
      <c r="GC551" s="791">
        <f t="shared" si="1878"/>
        <v>50330.420211389421</v>
      </c>
      <c r="GD551" s="791">
        <f t="shared" si="1878"/>
        <v>49741.923850270214</v>
      </c>
      <c r="GE551" s="791">
        <f t="shared" si="1878"/>
        <v>48920.794827435871</v>
      </c>
      <c r="GF551" s="791">
        <f t="shared" si="1878"/>
        <v>48225.192533592141</v>
      </c>
      <c r="GG551" s="791">
        <f t="shared" si="1878"/>
        <v>49131.657126874903</v>
      </c>
      <c r="GH551" s="791">
        <f t="shared" si="1878"/>
        <v>48500.286183063356</v>
      </c>
      <c r="GI551" s="791">
        <f t="shared" si="1878"/>
        <v>50115.582063892951</v>
      </c>
      <c r="GJ551" s="791">
        <f t="shared" si="1878"/>
        <v>50343.599142718864</v>
      </c>
      <c r="GK551" s="791">
        <f t="shared" si="1878"/>
        <v>50770.880965878539</v>
      </c>
      <c r="GL551" s="791">
        <f t="shared" si="1878"/>
        <v>50869.205525509431</v>
      </c>
      <c r="GM551" s="791">
        <f t="shared" si="1878"/>
        <v>51447.450410145801</v>
      </c>
      <c r="GN551" s="791">
        <f t="shared" si="1878"/>
        <v>51295.06312886122</v>
      </c>
      <c r="GO551" s="791">
        <f t="shared" si="1878"/>
        <v>50500.8739865276</v>
      </c>
      <c r="GP551" s="791">
        <f t="shared" si="1878"/>
        <v>49920.384912104048</v>
      </c>
      <c r="GQ551" s="791">
        <f t="shared" si="1878"/>
        <v>49105.280427713638</v>
      </c>
      <c r="GR551" s="791">
        <f t="shared" si="1878"/>
        <v>48418.751584481521</v>
      </c>
      <c r="GS551" s="791">
        <f t="shared" ref="GS551:JD551" si="1879">GS356*-1</f>
        <v>49331.156565543264</v>
      </c>
      <c r="GT551" s="791">
        <f t="shared" si="1879"/>
        <v>48699.496587918118</v>
      </c>
      <c r="GU551" s="791">
        <f t="shared" si="1879"/>
        <v>50308.796216468298</v>
      </c>
      <c r="GV551" s="791">
        <f t="shared" si="1879"/>
        <v>50532.807937385565</v>
      </c>
      <c r="GW551" s="791">
        <f t="shared" si="1879"/>
        <v>50959.890982330471</v>
      </c>
      <c r="GX551" s="791">
        <f t="shared" si="1879"/>
        <v>51056.588781689054</v>
      </c>
      <c r="GY551" s="791">
        <f t="shared" si="1879"/>
        <v>51616.209707089605</v>
      </c>
      <c r="GZ551" s="791">
        <f t="shared" si="1879"/>
        <v>51481.70915489996</v>
      </c>
      <c r="HA551" s="791">
        <f t="shared" si="1879"/>
        <v>50676.906562192045</v>
      </c>
      <c r="HB551" s="791">
        <f t="shared" si="1879"/>
        <v>50104.345067580296</v>
      </c>
      <c r="HC551" s="791">
        <f t="shared" si="1879"/>
        <v>49295.205151608476</v>
      </c>
      <c r="HD551" s="791">
        <f t="shared" si="1879"/>
        <v>48617.659439195326</v>
      </c>
      <c r="HE551" s="791">
        <f t="shared" si="1879"/>
        <v>49536.202753580168</v>
      </c>
      <c r="HF551" s="791">
        <f t="shared" si="1879"/>
        <v>48904.255520720952</v>
      </c>
      <c r="HG551" s="791">
        <f t="shared" si="1879"/>
        <v>50507.654773913739</v>
      </c>
      <c r="HH551" s="791">
        <f t="shared" si="1879"/>
        <v>50727.705198111755</v>
      </c>
      <c r="HI551" s="791">
        <f t="shared" si="1879"/>
        <v>51154.610441874756</v>
      </c>
      <c r="HJ551" s="791">
        <f t="shared" si="1879"/>
        <v>51249.712740892908</v>
      </c>
      <c r="HK551" s="791">
        <f t="shared" si="1879"/>
        <v>51790.746560580199</v>
      </c>
      <c r="HL551" s="791">
        <f t="shared" si="1879"/>
        <v>51668.865968297345</v>
      </c>
      <c r="HM551" s="791">
        <f t="shared" si="1879"/>
        <v>50858.64429405042</v>
      </c>
      <c r="HN551" s="791">
        <f t="shared" si="1879"/>
        <v>50293.931465792353</v>
      </c>
      <c r="HO551" s="791">
        <f t="shared" si="1879"/>
        <v>49490.696745173031</v>
      </c>
      <c r="HP551" s="791">
        <f t="shared" si="1879"/>
        <v>48822.044742855949</v>
      </c>
      <c r="HQ551" s="791">
        <f t="shared" si="1879"/>
        <v>49746.927664809307</v>
      </c>
      <c r="HR551" s="791">
        <f t="shared" si="1879"/>
        <v>49332.798416552076</v>
      </c>
      <c r="HS551" s="791">
        <f t="shared" si="1879"/>
        <v>50712.289088860576</v>
      </c>
      <c r="HT551" s="791">
        <f t="shared" si="1879"/>
        <v>50928.421880837523</v>
      </c>
      <c r="HU551" s="791">
        <f t="shared" si="1879"/>
        <v>51355.170281623308</v>
      </c>
      <c r="HV551" s="791">
        <f t="shared" si="1879"/>
        <v>51448.708179729183</v>
      </c>
      <c r="HW551" s="791">
        <f t="shared" si="1879"/>
        <v>51971.189895026611</v>
      </c>
      <c r="HX551" s="791">
        <f t="shared" si="1879"/>
        <v>51850.522537960918</v>
      </c>
      <c r="HY551" s="791">
        <f t="shared" si="1879"/>
        <v>51046.216827206124</v>
      </c>
      <c r="HZ551" s="791">
        <f t="shared" si="1879"/>
        <v>50489.274537371362</v>
      </c>
      <c r="IA551" s="791">
        <f t="shared" si="1879"/>
        <v>49691.886230055396</v>
      </c>
      <c r="IB551" s="791">
        <f t="shared" si="1879"/>
        <v>49032.039407231612</v>
      </c>
      <c r="IC551" s="791">
        <f t="shared" si="1879"/>
        <v>49963.466627764712</v>
      </c>
      <c r="ID551" s="791">
        <f t="shared" si="1879"/>
        <v>49330.950105591684</v>
      </c>
      <c r="IE551" s="791">
        <f t="shared" si="1879"/>
        <v>50922.833878343001</v>
      </c>
      <c r="IF551" s="791">
        <f t="shared" si="1879"/>
        <v>51135.092310273685</v>
      </c>
      <c r="IG551" s="791">
        <f t="shared" si="1879"/>
        <v>51561.704809546012</v>
      </c>
      <c r="IH551" s="791">
        <f t="shared" si="1879"/>
        <v>51652.458303760177</v>
      </c>
      <c r="II551" s="791">
        <f t="shared" si="1879"/>
        <v>52157.672012384028</v>
      </c>
      <c r="IJ551" s="791">
        <f t="shared" si="1879"/>
        <v>52038.205813635774</v>
      </c>
      <c r="IK551" s="791">
        <f t="shared" si="1879"/>
        <v>51239.757177134736</v>
      </c>
      <c r="IL551" s="791">
        <f t="shared" si="1879"/>
        <v>50690.508075501268</v>
      </c>
      <c r="IM551" s="791">
        <f t="shared" si="1879"/>
        <v>49898.907984573292</v>
      </c>
      <c r="IN551" s="791">
        <f t="shared" si="1879"/>
        <v>49247.778691899672</v>
      </c>
      <c r="IO551" s="791">
        <f t="shared" si="1879"/>
        <v>50179.136997521018</v>
      </c>
      <c r="IP551" s="791">
        <f t="shared" si="1879"/>
        <v>49553.159795786189</v>
      </c>
      <c r="IQ551" s="791">
        <f t="shared" si="1879"/>
        <v>51138.959221269302</v>
      </c>
      <c r="IR551" s="791">
        <f t="shared" si="1879"/>
        <v>51347.854263004883</v>
      </c>
      <c r="IS551" s="791">
        <f t="shared" si="1879"/>
        <v>51774.35178757205</v>
      </c>
      <c r="IT551" s="791">
        <f t="shared" si="1879"/>
        <v>51847.994791039637</v>
      </c>
      <c r="IU551" s="791">
        <f t="shared" si="1879"/>
        <v>52350.328675055156</v>
      </c>
      <c r="IV551" s="791">
        <f t="shared" si="1879"/>
        <v>52232.051677941614</v>
      </c>
      <c r="IW551" s="791">
        <f t="shared" si="1879"/>
        <v>51439.401812656739</v>
      </c>
      <c r="IX551" s="791">
        <f t="shared" si="1879"/>
        <v>50897.769318969389</v>
      </c>
      <c r="IY551" s="791">
        <f t="shared" si="1879"/>
        <v>50111.899826823224</v>
      </c>
      <c r="IZ551" s="791">
        <f t="shared" si="1879"/>
        <v>49469.401287443943</v>
      </c>
      <c r="JA551" s="791">
        <f t="shared" si="1879"/>
        <v>50399.720193075977</v>
      </c>
      <c r="JB551" s="791">
        <f t="shared" si="1879"/>
        <v>49780.836772131195</v>
      </c>
      <c r="JC551" s="791">
        <f t="shared" si="1879"/>
        <v>51349.988064467922</v>
      </c>
      <c r="JD551" s="791">
        <f t="shared" si="1879"/>
        <v>51566.849052679798</v>
      </c>
      <c r="JE551" s="791">
        <f t="shared" ref="JE551:LT551" si="1880">JE356*-1</f>
        <v>51983.944938505294</v>
      </c>
      <c r="JF551" s="791">
        <f t="shared" si="1880"/>
        <v>52049.816464852142</v>
      </c>
      <c r="JG551" s="791">
        <f t="shared" si="1880"/>
        <v>52549.299190879399</v>
      </c>
      <c r="JH551" s="791">
        <f t="shared" si="1880"/>
        <v>52432.199557738175</v>
      </c>
      <c r="JI551" s="791">
        <f t="shared" si="1880"/>
        <v>51645.290740997429</v>
      </c>
      <c r="JJ551" s="791">
        <f t="shared" si="1880"/>
        <v>51111.199037303377</v>
      </c>
      <c r="JK551" s="791">
        <f t="shared" si="1880"/>
        <v>50331.003099875423</v>
      </c>
      <c r="JL551" s="791">
        <f t="shared" si="1880"/>
        <v>49697.049400736963</v>
      </c>
      <c r="JM551" s="791">
        <f t="shared" si="1880"/>
        <v>50626.54504322663</v>
      </c>
      <c r="JN551" s="791">
        <f t="shared" si="1880"/>
        <v>50224.865316614647</v>
      </c>
      <c r="JO551" s="791">
        <f t="shared" si="1880"/>
        <v>51567.353669092125</v>
      </c>
      <c r="JP551" s="791">
        <f t="shared" si="1880"/>
        <v>51792.221617340292</v>
      </c>
      <c r="JQ551" s="791">
        <f t="shared" si="1880"/>
        <v>52194.999950184887</v>
      </c>
      <c r="JR551" s="791">
        <f t="shared" si="1880"/>
        <v>52258.066550958836</v>
      </c>
      <c r="JS551" s="791">
        <f t="shared" si="1880"/>
        <v>52754.726500261953</v>
      </c>
      <c r="JT551" s="791">
        <f t="shared" si="1880"/>
        <v>52638.79251126622</v>
      </c>
      <c r="JU551" s="791">
        <f t="shared" si="1880"/>
        <v>51857.567594986001</v>
      </c>
      <c r="JV551" s="791">
        <f t="shared" si="1880"/>
        <v>51330.9416180466</v>
      </c>
      <c r="JW551" s="791">
        <f t="shared" si="1880"/>
        <v>50556.36275910664</v>
      </c>
      <c r="JX551" s="791">
        <f t="shared" si="1880"/>
        <v>49930.868842359247</v>
      </c>
      <c r="JY551" s="791">
        <f t="shared" si="1880"/>
        <v>50859.760351822668</v>
      </c>
      <c r="JZ551" s="791">
        <f t="shared" si="1880"/>
        <v>50240.305557340369</v>
      </c>
      <c r="KA551" s="791">
        <f t="shared" si="1880"/>
        <v>51791.203892270263</v>
      </c>
      <c r="KB551" s="791">
        <f t="shared" si="1880"/>
        <v>52024.120608943034</v>
      </c>
      <c r="KC551" s="791">
        <f t="shared" si="1880"/>
        <v>52412.602397914277</v>
      </c>
      <c r="KD551" s="791">
        <f t="shared" si="1880"/>
        <v>52472.8919941684</v>
      </c>
      <c r="KE551" s="791">
        <f t="shared" si="1880"/>
        <v>52966.757265496068</v>
      </c>
      <c r="KF551" s="791">
        <f t="shared" si="1880"/>
        <v>52851.977317481607</v>
      </c>
      <c r="KG551" s="791">
        <f t="shared" si="1880"/>
        <v>52076.37972244712</v>
      </c>
      <c r="KH551" s="791">
        <f t="shared" si="1880"/>
        <v>51557.145156225248</v>
      </c>
      <c r="KI551" s="791">
        <f t="shared" si="1880"/>
        <v>50788.127461724027</v>
      </c>
      <c r="KJ551" s="791">
        <f t="shared" si="1880"/>
        <v>50171.009116208792</v>
      </c>
      <c r="KK551" s="791">
        <f t="shared" si="1880"/>
        <v>51099.518714854348</v>
      </c>
      <c r="KL551" s="791">
        <f t="shared" si="1880"/>
        <v>50479.782492205894</v>
      </c>
      <c r="KM551" s="791">
        <f t="shared" si="1880"/>
        <v>52021.690392695244</v>
      </c>
      <c r="KN551" s="791">
        <f t="shared" si="1880"/>
        <v>52262.698485128116</v>
      </c>
      <c r="KO551" s="791">
        <f t="shared" si="1880"/>
        <v>52636.903315082556</v>
      </c>
      <c r="KP551" s="791">
        <f t="shared" si="1880"/>
        <v>52694.44354993559</v>
      </c>
      <c r="KQ551" s="791">
        <f t="shared" si="1880"/>
        <v>53185.541962333285</v>
      </c>
      <c r="KR551" s="791">
        <f t="shared" si="1880"/>
        <v>53071.904567637175</v>
      </c>
      <c r="KS551" s="791">
        <f t="shared" si="1880"/>
        <v>52301.878277839758</v>
      </c>
      <c r="KT551" s="791">
        <f t="shared" si="1880"/>
        <v>51789.961546061953</v>
      </c>
      <c r="KU551" s="791">
        <f t="shared" si="1880"/>
        <v>51026.449658535086</v>
      </c>
      <c r="KV551" s="791">
        <f t="shared" si="1880"/>
        <v>50417.62351135569</v>
      </c>
      <c r="KW551" s="791">
        <f t="shared" si="1880"/>
        <v>51345.976614538937</v>
      </c>
      <c r="KX551" s="791">
        <f t="shared" si="1880"/>
        <v>50725.961765142951</v>
      </c>
      <c r="KY551" s="791">
        <f t="shared" si="1880"/>
        <v>52258.968724617058</v>
      </c>
      <c r="KZ551" s="791">
        <f t="shared" si="1880"/>
        <v>52508.111603291043</v>
      </c>
      <c r="LA551" s="791">
        <f t="shared" si="1880"/>
        <v>52868.05763686038</v>
      </c>
      <c r="LB551" s="791">
        <f t="shared" si="1880"/>
        <v>52922.875878263301</v>
      </c>
      <c r="LC551" s="791">
        <f t="shared" si="1880"/>
        <v>53411.234973857565</v>
      </c>
      <c r="LD551" s="791">
        <f t="shared" si="1880"/>
        <v>53298.728759168458</v>
      </c>
      <c r="LE551" s="791">
        <f t="shared" si="1880"/>
        <v>52534.218316199251</v>
      </c>
      <c r="LF551" s="791">
        <f t="shared" si="1880"/>
        <v>52029.546574991902</v>
      </c>
      <c r="LG551" s="791">
        <f t="shared" si="1880"/>
        <v>51271.485688019478</v>
      </c>
      <c r="LH551" s="791">
        <f t="shared" si="1880"/>
        <v>50670.869196197906</v>
      </c>
      <c r="LI551" s="791">
        <f t="shared" si="1880"/>
        <v>51599.294515766305</v>
      </c>
      <c r="LJ551" s="791">
        <f t="shared" si="1880"/>
        <v>51196.432572072008</v>
      </c>
      <c r="LK551" s="791">
        <f t="shared" si="1880"/>
        <v>52503.198434195583</v>
      </c>
      <c r="LL551" s="791">
        <f t="shared" si="1880"/>
        <v>52760.520317015122</v>
      </c>
      <c r="LM551" s="791">
        <f t="shared" si="1880"/>
        <v>53106.224296490778</v>
      </c>
      <c r="LN551" s="791">
        <f t="shared" si="1880"/>
        <v>53158.347639965956</v>
      </c>
      <c r="LO551" s="791">
        <f t="shared" si="1880"/>
        <v>53643.994686720907</v>
      </c>
      <c r="LP551" s="791">
        <f t="shared" si="1880"/>
        <v>53532.608391940739</v>
      </c>
      <c r="LQ551" s="791">
        <f t="shared" si="1880"/>
        <v>52773.558889440159</v>
      </c>
      <c r="LR551" s="791">
        <f t="shared" si="1880"/>
        <v>52276.06002003896</v>
      </c>
      <c r="LS551" s="791">
        <f t="shared" si="1880"/>
        <v>51523.395872760273</v>
      </c>
      <c r="LT551" s="791">
        <f t="shared" si="1880"/>
        <v>1120816.7236667159</v>
      </c>
      <c r="LU551" s="474"/>
      <c r="LV551" s="474"/>
      <c r="LW551" s="474"/>
      <c r="LX551" s="474"/>
      <c r="LY551" s="474"/>
      <c r="LZ551" s="474"/>
      <c r="MA551" s="474"/>
      <c r="MB551" s="474"/>
      <c r="MC551" s="474"/>
      <c r="MD551" s="474"/>
      <c r="ME551" s="474"/>
      <c r="MF551" s="474"/>
      <c r="MG551" s="474"/>
      <c r="MH551" s="474"/>
      <c r="MI551" s="474"/>
      <c r="MJ551" s="474"/>
      <c r="MK551" s="474"/>
      <c r="ML551" s="474"/>
      <c r="MM551" s="474"/>
      <c r="MN551" s="474"/>
      <c r="MO551" s="474"/>
      <c r="MP551" s="474"/>
      <c r="MQ551" s="474"/>
      <c r="MR551" s="474"/>
      <c r="MS551" s="474"/>
      <c r="MT551" s="474"/>
      <c r="MU551" s="474"/>
      <c r="MV551" s="474"/>
      <c r="MW551" s="474"/>
      <c r="MX551" s="474"/>
      <c r="MY551" s="474"/>
      <c r="MZ551" s="474"/>
      <c r="NA551" s="474"/>
      <c r="NB551" s="474"/>
      <c r="NC551" s="474"/>
      <c r="ND551" s="474"/>
      <c r="NE551" s="474"/>
      <c r="NF551" s="474"/>
      <c r="NG551" s="474"/>
      <c r="NH551" s="474"/>
      <c r="NI551" s="474"/>
      <c r="NJ551" s="474"/>
      <c r="NK551" s="474"/>
      <c r="NL551" s="474"/>
      <c r="NM551" s="474"/>
      <c r="NN551" s="474"/>
      <c r="NO551" s="474"/>
      <c r="NP551" s="474"/>
      <c r="NQ551" s="474"/>
      <c r="NR551" s="474"/>
      <c r="NS551" s="474"/>
      <c r="NT551" s="474"/>
      <c r="NU551" s="474"/>
      <c r="NV551" s="474"/>
      <c r="NW551" s="474"/>
      <c r="NX551" s="474"/>
      <c r="NY551" s="474"/>
      <c r="NZ551" s="474"/>
      <c r="OA551" s="474"/>
      <c r="OB551" s="474"/>
      <c r="OC551" s="474"/>
      <c r="OD551" s="474"/>
      <c r="OE551" s="474"/>
      <c r="OF551" s="474"/>
      <c r="OG551" s="474"/>
      <c r="OH551" s="474"/>
      <c r="OI551" s="474"/>
      <c r="OJ551" s="474"/>
      <c r="OK551" s="474"/>
      <c r="OL551" s="474"/>
      <c r="OM551" s="474"/>
      <c r="ON551" s="474"/>
      <c r="OO551" s="474"/>
      <c r="OP551" s="474"/>
      <c r="OQ551" s="474"/>
      <c r="OR551" s="474"/>
      <c r="OS551" s="474"/>
      <c r="OT551" s="474"/>
      <c r="OU551" s="474"/>
      <c r="OV551" s="474"/>
      <c r="OW551" s="474"/>
      <c r="OX551" s="474"/>
      <c r="OY551" s="474"/>
      <c r="OZ551" s="474"/>
      <c r="PA551" s="474"/>
      <c r="PB551" s="474"/>
      <c r="PC551" s="474"/>
      <c r="PD551" s="474"/>
      <c r="PE551" s="474"/>
      <c r="PF551" s="474"/>
      <c r="PG551" s="474"/>
      <c r="PH551" s="474"/>
      <c r="PI551" s="474"/>
      <c r="PJ551" s="474"/>
      <c r="PK551" s="474"/>
      <c r="PL551" s="474"/>
      <c r="PM551" s="474"/>
      <c r="PN551" s="474"/>
      <c r="PO551" s="474"/>
      <c r="PP551" s="474"/>
      <c r="PQ551" s="474"/>
      <c r="PR551" s="474"/>
      <c r="PS551" s="474"/>
      <c r="PT551" s="474"/>
      <c r="PU551" s="474"/>
      <c r="PV551" s="474"/>
      <c r="PW551" s="474"/>
      <c r="PX551" s="474"/>
      <c r="PY551" s="474"/>
      <c r="PZ551" s="474"/>
      <c r="QA551" s="474"/>
      <c r="QB551" s="474"/>
      <c r="QC551" s="474"/>
      <c r="QD551" s="474"/>
      <c r="QE551" s="474"/>
      <c r="QF551" s="474"/>
      <c r="QG551" s="474"/>
      <c r="QH551" s="474"/>
      <c r="QI551" s="474"/>
      <c r="QJ551" s="474"/>
      <c r="QK551" s="474"/>
      <c r="QL551" s="474"/>
      <c r="QM551" s="474"/>
      <c r="QN551" s="474"/>
      <c r="QO551" s="474"/>
      <c r="QP551" s="474"/>
      <c r="QQ551" s="474"/>
      <c r="QR551" s="474"/>
      <c r="QS551" s="474"/>
      <c r="QT551" s="474"/>
      <c r="QU551" s="474"/>
    </row>
    <row r="552" spans="2:463" ht="15" customHeight="1">
      <c r="B552" t="s">
        <v>687</v>
      </c>
      <c r="H552" s="99">
        <f t="shared" si="1863"/>
        <v>7149381.2192969304</v>
      </c>
      <c r="I552" s="474">
        <f>(I231+I232*2/3)*-1</f>
        <v>0</v>
      </c>
      <c r="J552" s="474">
        <f>(J231+J232*2/3)*-1</f>
        <v>0</v>
      </c>
      <c r="K552" s="791">
        <f t="shared" ref="K552:BV552" si="1881">(K231+K232*2/3)*-1</f>
        <v>0</v>
      </c>
      <c r="L552" s="791">
        <f t="shared" si="1881"/>
        <v>0</v>
      </c>
      <c r="M552" s="791">
        <f t="shared" si="1881"/>
        <v>0</v>
      </c>
      <c r="N552" s="791">
        <f t="shared" si="1881"/>
        <v>0</v>
      </c>
      <c r="O552" s="791">
        <f t="shared" si="1881"/>
        <v>0</v>
      </c>
      <c r="P552" s="791">
        <f t="shared" si="1881"/>
        <v>0</v>
      </c>
      <c r="Q552" s="791">
        <f t="shared" si="1881"/>
        <v>0</v>
      </c>
      <c r="R552" s="791">
        <f t="shared" si="1881"/>
        <v>0</v>
      </c>
      <c r="S552" s="791">
        <f t="shared" si="1881"/>
        <v>0</v>
      </c>
      <c r="T552" s="791">
        <f t="shared" si="1881"/>
        <v>0</v>
      </c>
      <c r="U552" s="791">
        <f t="shared" si="1881"/>
        <v>0</v>
      </c>
      <c r="V552" s="791">
        <f t="shared" si="1881"/>
        <v>0</v>
      </c>
      <c r="W552" s="791">
        <f t="shared" si="1881"/>
        <v>0</v>
      </c>
      <c r="X552" s="791">
        <f t="shared" si="1881"/>
        <v>0</v>
      </c>
      <c r="Y552" s="791">
        <f t="shared" si="1881"/>
        <v>0</v>
      </c>
      <c r="Z552" s="791">
        <f t="shared" si="1881"/>
        <v>0</v>
      </c>
      <c r="AA552" s="791">
        <f t="shared" si="1881"/>
        <v>0</v>
      </c>
      <c r="AB552" s="791">
        <f t="shared" si="1881"/>
        <v>0</v>
      </c>
      <c r="AC552" s="791">
        <f t="shared" si="1881"/>
        <v>0</v>
      </c>
      <c r="AD552" s="791">
        <f t="shared" si="1881"/>
        <v>0</v>
      </c>
      <c r="AE552" s="791">
        <f t="shared" si="1881"/>
        <v>0</v>
      </c>
      <c r="AF552" s="791">
        <f t="shared" si="1881"/>
        <v>0</v>
      </c>
      <c r="AG552" s="791">
        <f t="shared" si="1881"/>
        <v>14483.648132426788</v>
      </c>
      <c r="AH552" s="791">
        <f t="shared" si="1881"/>
        <v>9247.6085150949002</v>
      </c>
      <c r="AI552" s="791">
        <f t="shared" si="1881"/>
        <v>2265.2816000000012</v>
      </c>
      <c r="AJ552" s="791">
        <f t="shared" si="1881"/>
        <v>2192.2080000000005</v>
      </c>
      <c r="AK552" s="791">
        <f t="shared" si="1881"/>
        <v>2265.2816000000012</v>
      </c>
      <c r="AL552" s="791">
        <f t="shared" si="1881"/>
        <v>2192.2080000000005</v>
      </c>
      <c r="AM552" s="791">
        <f t="shared" si="1881"/>
        <v>2265.2816000000012</v>
      </c>
      <c r="AN552" s="791">
        <f t="shared" si="1881"/>
        <v>2265.2816000000012</v>
      </c>
      <c r="AO552" s="791">
        <f t="shared" si="1881"/>
        <v>14247.490849974802</v>
      </c>
      <c r="AP552" s="791">
        <f t="shared" si="1881"/>
        <v>29368.014345392319</v>
      </c>
      <c r="AQ552" s="791">
        <f t="shared" si="1881"/>
        <v>35097.971257862795</v>
      </c>
      <c r="AR552" s="791">
        <f t="shared" si="1881"/>
        <v>38528.794587864293</v>
      </c>
      <c r="AS552" s="791">
        <f t="shared" si="1881"/>
        <v>14769.85585115448</v>
      </c>
      <c r="AT552" s="791">
        <f t="shared" si="1881"/>
        <v>8272.3437409075323</v>
      </c>
      <c r="AU552" s="791">
        <f t="shared" si="1881"/>
        <v>2265.2816000000012</v>
      </c>
      <c r="AV552" s="791">
        <f t="shared" si="1881"/>
        <v>2192.2080000000005</v>
      </c>
      <c r="AW552" s="791">
        <f t="shared" si="1881"/>
        <v>2265.2816000000012</v>
      </c>
      <c r="AX552" s="791">
        <f t="shared" si="1881"/>
        <v>2192.2080000000005</v>
      </c>
      <c r="AY552" s="791">
        <f t="shared" si="1881"/>
        <v>2265.2816000000012</v>
      </c>
      <c r="AZ552" s="791">
        <f t="shared" si="1881"/>
        <v>2265.2816000000012</v>
      </c>
      <c r="BA552" s="791">
        <f t="shared" si="1881"/>
        <v>16307.532465174987</v>
      </c>
      <c r="BB552" s="791">
        <f t="shared" si="1881"/>
        <v>31070.514449711645</v>
      </c>
      <c r="BC552" s="791">
        <f t="shared" si="1881"/>
        <v>36506.963261369769</v>
      </c>
      <c r="BD552" s="791">
        <f t="shared" si="1881"/>
        <v>38546.507268690737</v>
      </c>
      <c r="BE552" s="791">
        <f t="shared" si="1881"/>
        <v>15881.0287897616</v>
      </c>
      <c r="BF552" s="791">
        <f t="shared" si="1881"/>
        <v>9428.1599166547549</v>
      </c>
      <c r="BG552" s="791">
        <f t="shared" si="1881"/>
        <v>3431.4118103305118</v>
      </c>
      <c r="BH552" s="791">
        <f t="shared" si="1881"/>
        <v>2192.2080000000005</v>
      </c>
      <c r="BI552" s="791">
        <f t="shared" si="1881"/>
        <v>2265.2816000000012</v>
      </c>
      <c r="BJ552" s="791">
        <f t="shared" si="1881"/>
        <v>2192.2080000000005</v>
      </c>
      <c r="BK552" s="791">
        <f t="shared" si="1881"/>
        <v>3869.3476910105319</v>
      </c>
      <c r="BL552" s="791">
        <f t="shared" si="1881"/>
        <v>2265.2816000000012</v>
      </c>
      <c r="BM552" s="791">
        <f t="shared" si="1881"/>
        <v>18757.64143286262</v>
      </c>
      <c r="BN552" s="791">
        <f t="shared" si="1881"/>
        <v>32979.138191356251</v>
      </c>
      <c r="BO552" s="791">
        <f t="shared" si="1881"/>
        <v>36952.542082494212</v>
      </c>
      <c r="BP552" s="791">
        <f t="shared" si="1881"/>
        <v>38151.529373339647</v>
      </c>
      <c r="BQ552" s="791">
        <f t="shared" si="1881"/>
        <v>16993.521676942775</v>
      </c>
      <c r="BR552" s="791">
        <f t="shared" si="1881"/>
        <v>10584.670758766501</v>
      </c>
      <c r="BS552" s="791">
        <f t="shared" si="1881"/>
        <v>5251.4113158158461</v>
      </c>
      <c r="BT552" s="791">
        <f t="shared" si="1881"/>
        <v>2192.2080000000005</v>
      </c>
      <c r="BU552" s="791">
        <f t="shared" si="1881"/>
        <v>2265.2816000000012</v>
      </c>
      <c r="BV552" s="791">
        <f t="shared" si="1881"/>
        <v>2192.2080000000005</v>
      </c>
      <c r="BW552" s="791">
        <f t="shared" ref="BW552:EH552" si="1882">(BW231+BW232*2/3)*-1</f>
        <v>6744.7969347285316</v>
      </c>
      <c r="BX552" s="791">
        <f t="shared" si="1882"/>
        <v>1689.7073833162958</v>
      </c>
      <c r="BY552" s="791">
        <f t="shared" si="1882"/>
        <v>21209.291097977657</v>
      </c>
      <c r="BZ552" s="791">
        <f t="shared" si="1882"/>
        <v>34890.740945505131</v>
      </c>
      <c r="CA552" s="791">
        <f t="shared" si="1882"/>
        <v>36573.794682862404</v>
      </c>
      <c r="CB552" s="791">
        <f t="shared" si="1882"/>
        <v>37760.483203980912</v>
      </c>
      <c r="CC552" s="791">
        <f t="shared" si="1882"/>
        <v>18107.445182446238</v>
      </c>
      <c r="CD552" s="791">
        <f t="shared" si="1882"/>
        <v>13059.67844445286</v>
      </c>
      <c r="CE552" s="791">
        <f t="shared" si="1882"/>
        <v>7071.6345056587188</v>
      </c>
      <c r="CF552" s="791">
        <f t="shared" si="1882"/>
        <v>2192.2080000000005</v>
      </c>
      <c r="CG552" s="791">
        <f t="shared" si="1882"/>
        <v>2265.2816000000012</v>
      </c>
      <c r="CH552" s="791">
        <f t="shared" si="1882"/>
        <v>2192.2080000000005</v>
      </c>
      <c r="CI552" s="791">
        <f t="shared" si="1882"/>
        <v>9620.5616968849426</v>
      </c>
      <c r="CJ552" s="791">
        <f t="shared" si="1882"/>
        <v>4414.2703741697305</v>
      </c>
      <c r="CK552" s="791">
        <f t="shared" si="1882"/>
        <v>23662.725421983294</v>
      </c>
      <c r="CL552" s="791">
        <f t="shared" si="1882"/>
        <v>36805.512838331568</v>
      </c>
      <c r="CM552" s="791">
        <f t="shared" si="1882"/>
        <v>36198.817446100962</v>
      </c>
      <c r="CN552" s="791">
        <f t="shared" si="1882"/>
        <v>37373.329623059086</v>
      </c>
      <c r="CO552" s="791">
        <f t="shared" si="1882"/>
        <v>19222.910112470046</v>
      </c>
      <c r="CP552" s="791">
        <f t="shared" si="1882"/>
        <v>12900.236856844285</v>
      </c>
      <c r="CQ552" s="791">
        <f t="shared" si="1882"/>
        <v>8892.262558179802</v>
      </c>
      <c r="CR552" s="791">
        <f t="shared" si="1882"/>
        <v>2192.2080000000005</v>
      </c>
      <c r="CS552" s="791">
        <f t="shared" si="1882"/>
        <v>1788.4249341289187</v>
      </c>
      <c r="CT552" s="791">
        <f t="shared" si="1882"/>
        <v>2192.2080000000005</v>
      </c>
      <c r="CU552" s="791">
        <f t="shared" si="1882"/>
        <v>12496.928222565064</v>
      </c>
      <c r="CV552" s="791">
        <f t="shared" si="1882"/>
        <v>7138.9250192168556</v>
      </c>
      <c r="CW552" s="791">
        <f t="shared" si="1882"/>
        <v>26118.188530858726</v>
      </c>
      <c r="CX552" s="791">
        <f t="shared" si="1882"/>
        <v>37053.647177645958</v>
      </c>
      <c r="CY552" s="791">
        <f t="shared" si="1882"/>
        <v>35827.572842901216</v>
      </c>
      <c r="CZ552" s="791">
        <f t="shared" si="1882"/>
        <v>36990.029882605428</v>
      </c>
      <c r="DA552" s="791">
        <f t="shared" si="1882"/>
        <v>20340.02742068475</v>
      </c>
      <c r="DB552" s="791">
        <f t="shared" si="1882"/>
        <v>14059.522517673036</v>
      </c>
      <c r="DC552" s="791">
        <f t="shared" si="1882"/>
        <v>10713.476682246888</v>
      </c>
      <c r="DD552" s="791">
        <f t="shared" si="1882"/>
        <v>2192.2080000000005</v>
      </c>
      <c r="DE552" s="791">
        <f t="shared" si="1882"/>
        <v>4077.6944114132357</v>
      </c>
      <c r="DF552" s="791">
        <f t="shared" si="1882"/>
        <v>3896.7759665635704</v>
      </c>
      <c r="DG552" s="791">
        <f t="shared" si="1882"/>
        <v>15374.182801345069</v>
      </c>
      <c r="DH552" s="791">
        <f t="shared" si="1882"/>
        <v>9863.9425336503882</v>
      </c>
      <c r="DI552" s="791">
        <f t="shared" si="1882"/>
        <v>28575.924739391699</v>
      </c>
      <c r="DJ552" s="791">
        <f t="shared" si="1882"/>
        <v>36673.52965015846</v>
      </c>
      <c r="DK552" s="791">
        <f t="shared" si="1882"/>
        <v>35460.023717532255</v>
      </c>
      <c r="DL552" s="791">
        <f t="shared" si="1882"/>
        <v>36610.545620359902</v>
      </c>
      <c r="DM552" s="791">
        <f t="shared" si="1882"/>
        <v>21458.908219270117</v>
      </c>
      <c r="DN552" s="791">
        <f t="shared" si="1882"/>
        <v>15219.963677518388</v>
      </c>
      <c r="DO552" s="791">
        <f t="shared" si="1882"/>
        <v>12535.458135311517</v>
      </c>
      <c r="DP552" s="791">
        <f t="shared" si="1882"/>
        <v>2192.2080000000005</v>
      </c>
      <c r="DQ552" s="791">
        <f t="shared" si="1882"/>
        <v>6367.0454738891522</v>
      </c>
      <c r="DR552" s="791">
        <f t="shared" si="1882"/>
        <v>6448.0271990588908</v>
      </c>
      <c r="DS552" s="791">
        <f t="shared" si="1882"/>
        <v>18252.611795787525</v>
      </c>
      <c r="DT552" s="791">
        <f t="shared" si="1882"/>
        <v>12589.594154182338</v>
      </c>
      <c r="DU552" s="791">
        <f t="shared" si="1882"/>
        <v>31036.178575487556</v>
      </c>
      <c r="DV552" s="791">
        <f t="shared" si="1882"/>
        <v>36297.195924196472</v>
      </c>
      <c r="DW552" s="791">
        <f t="shared" si="1882"/>
        <v>35096.133284122232</v>
      </c>
      <c r="DX552" s="791">
        <f t="shared" si="1882"/>
        <v>36234.838855931652</v>
      </c>
      <c r="DY552" s="791">
        <f t="shared" si="1882"/>
        <v>22579.663789967006</v>
      </c>
      <c r="DZ552" s="791">
        <f t="shared" si="1882"/>
        <v>17650.23053592108</v>
      </c>
      <c r="EA552" s="791">
        <f t="shared" si="1882"/>
        <v>14358.38824144896</v>
      </c>
      <c r="EB552" s="791">
        <f t="shared" si="1882"/>
        <v>2192.2080000000005</v>
      </c>
      <c r="EC552" s="791">
        <f t="shared" si="1882"/>
        <v>8656.7060058939242</v>
      </c>
      <c r="ED552" s="791">
        <f t="shared" si="1882"/>
        <v>8999.5883486583516</v>
      </c>
      <c r="EE552" s="791">
        <f t="shared" si="1882"/>
        <v>21132.501669943231</v>
      </c>
      <c r="EF552" s="791">
        <f t="shared" si="1882"/>
        <v>15316.151166043383</v>
      </c>
      <c r="EG552" s="791">
        <f t="shared" si="1882"/>
        <v>33499.19480449926</v>
      </c>
      <c r="EH552" s="791">
        <f t="shared" si="1882"/>
        <v>35924.608334688135</v>
      </c>
      <c r="EI552" s="791">
        <f t="shared" ref="EI552:GT552" si="1883">(EI231+EI232*2/3)*-1</f>
        <v>34735.865122976677</v>
      </c>
      <c r="EJ552" s="791">
        <f t="shared" si="1883"/>
        <v>35862.871986997772</v>
      </c>
      <c r="EK552" s="791">
        <f t="shared" si="1883"/>
        <v>23702.405595145548</v>
      </c>
      <c r="EL552" s="791">
        <f t="shared" si="1883"/>
        <v>17544.774420611582</v>
      </c>
      <c r="EM552" s="791">
        <f t="shared" si="1883"/>
        <v>16182.448409404409</v>
      </c>
      <c r="EN552" s="791">
        <f t="shared" si="1883"/>
        <v>2192.2080000000005</v>
      </c>
      <c r="EO552" s="791">
        <f t="shared" si="1883"/>
        <v>10946.903910301873</v>
      </c>
      <c r="EP552" s="791">
        <f t="shared" si="1883"/>
        <v>11551.713388568871</v>
      </c>
      <c r="EQ552" s="791">
        <f t="shared" si="1883"/>
        <v>24014.139017860722</v>
      </c>
      <c r="ER552" s="791">
        <f t="shared" si="1883"/>
        <v>18043.884929984324</v>
      </c>
      <c r="ES552" s="791">
        <f t="shared" si="1883"/>
        <v>34438.382644614285</v>
      </c>
      <c r="ET552" s="791">
        <f t="shared" si="1883"/>
        <v>35555.729591490795</v>
      </c>
      <c r="EU552" s="791">
        <f t="shared" si="1883"/>
        <v>34379.183176933431</v>
      </c>
      <c r="EV552" s="791">
        <f t="shared" si="1883"/>
        <v>35494.607785539956</v>
      </c>
      <c r="EW552" s="791">
        <f t="shared" si="1883"/>
        <v>24827.245288890754</v>
      </c>
      <c r="EX552" s="791">
        <f t="shared" si="1883"/>
        <v>18709.375279280248</v>
      </c>
      <c r="EY552" s="791">
        <f t="shared" si="1883"/>
        <v>18007.820150646265</v>
      </c>
      <c r="EZ552" s="791">
        <f t="shared" si="1883"/>
        <v>2192.2080000000005</v>
      </c>
      <c r="FA552" s="791">
        <f t="shared" si="1883"/>
        <v>13237.867131209328</v>
      </c>
      <c r="FB552" s="791">
        <f t="shared" si="1883"/>
        <v>14104.65633445566</v>
      </c>
      <c r="FC552" s="791">
        <f t="shared" si="1883"/>
        <v>26897.810592108068</v>
      </c>
      <c r="FD552" s="791">
        <f t="shared" si="1883"/>
        <v>20773.066909284029</v>
      </c>
      <c r="FE552" s="791">
        <f t="shared" si="1883"/>
        <v>34084.661926544075</v>
      </c>
      <c r="FF552" s="791">
        <f t="shared" si="1883"/>
        <v>35190.522775658806</v>
      </c>
      <c r="FG552" s="791">
        <f t="shared" si="1883"/>
        <v>34026.051747753962</v>
      </c>
      <c r="FH552" s="791">
        <f t="shared" si="1883"/>
        <v>35130.009394118526</v>
      </c>
      <c r="FI552" s="791">
        <f t="shared" si="1883"/>
        <v>25954.294728106503</v>
      </c>
      <c r="FJ552" s="791">
        <f t="shared" si="1883"/>
        <v>19875.59421081539</v>
      </c>
      <c r="FK552" s="791">
        <f t="shared" si="1883"/>
        <v>19834.685097428785</v>
      </c>
      <c r="FL552" s="791">
        <f t="shared" si="1883"/>
        <v>2376.2863496135806</v>
      </c>
      <c r="FM552" s="791">
        <f t="shared" si="1883"/>
        <v>15529.823676622749</v>
      </c>
      <c r="FN552" s="791">
        <f t="shared" si="1883"/>
        <v>16658.671269725332</v>
      </c>
      <c r="FO552" s="791">
        <f t="shared" si="1883"/>
        <v>29783.803332308362</v>
      </c>
      <c r="FP552" s="791">
        <f t="shared" si="1883"/>
        <v>23503.968696766504</v>
      </c>
      <c r="FQ552" s="791">
        <f t="shared" si="1883"/>
        <v>33734.462248404569</v>
      </c>
      <c r="FR552" s="791">
        <f t="shared" si="1883"/>
        <v>34828.951335748592</v>
      </c>
      <c r="FS552" s="791">
        <f t="shared" si="1883"/>
        <v>33676.435492550452</v>
      </c>
      <c r="FT552" s="791">
        <f t="shared" si="1883"/>
        <v>34769.040322183544</v>
      </c>
      <c r="FU552" s="791">
        <f t="shared" si="1883"/>
        <v>27083.665983639261</v>
      </c>
      <c r="FV552" s="791">
        <f t="shared" si="1883"/>
        <v>22264.896914858193</v>
      </c>
      <c r="FW552" s="791">
        <f t="shared" si="1883"/>
        <v>21663.225020865848</v>
      </c>
      <c r="FX552" s="791">
        <f t="shared" si="1883"/>
        <v>4454.1881709617928</v>
      </c>
      <c r="FY552" s="791">
        <f t="shared" si="1883"/>
        <v>17823.001641151845</v>
      </c>
      <c r="FZ552" s="791">
        <f t="shared" si="1883"/>
        <v>19214.012370814376</v>
      </c>
      <c r="GA552" s="791">
        <f t="shared" si="1883"/>
        <v>32672.404393692512</v>
      </c>
      <c r="GB552" s="791">
        <f t="shared" si="1883"/>
        <v>26236.862041828699</v>
      </c>
      <c r="GC552" s="791">
        <f t="shared" si="1883"/>
        <v>33387.748560729982</v>
      </c>
      <c r="GD552" s="791">
        <f t="shared" si="1883"/>
        <v>34470.979084160361</v>
      </c>
      <c r="GE552" s="791">
        <f t="shared" si="1883"/>
        <v>33330.299420248593</v>
      </c>
      <c r="GF552" s="791">
        <f t="shared" si="1883"/>
        <v>34411.664442422778</v>
      </c>
      <c r="GG552" s="791">
        <f t="shared" si="1883"/>
        <v>28215.471351422362</v>
      </c>
      <c r="GH552" s="791">
        <f t="shared" si="1883"/>
        <v>22213.350465840704</v>
      </c>
      <c r="GI552" s="791">
        <f t="shared" si="1883"/>
        <v>23493.621849017469</v>
      </c>
      <c r="GJ552" s="791">
        <f t="shared" si="1883"/>
        <v>6532.226920381564</v>
      </c>
      <c r="GK552" s="791">
        <f t="shared" si="1883"/>
        <v>20117.629228710121</v>
      </c>
      <c r="GL552" s="791">
        <f t="shared" si="1883"/>
        <v>21770.933932485805</v>
      </c>
      <c r="GM552" s="791">
        <f t="shared" si="1883"/>
        <v>34204.840296956339</v>
      </c>
      <c r="GN552" s="791">
        <f t="shared" si="1883"/>
        <v>28972.018877482984</v>
      </c>
      <c r="GO552" s="791">
        <f t="shared" si="1883"/>
        <v>33044.486162947258</v>
      </c>
      <c r="GP552" s="791">
        <f t="shared" si="1883"/>
        <v>34116.570193516287</v>
      </c>
      <c r="GQ552" s="791">
        <f t="shared" si="1883"/>
        <v>32987.60888808551</v>
      </c>
      <c r="GR552" s="791">
        <f t="shared" si="1883"/>
        <v>34057.845987145847</v>
      </c>
      <c r="GS552" s="791">
        <f t="shared" si="1883"/>
        <v>29349.823363642168</v>
      </c>
      <c r="GT552" s="791">
        <f t="shared" si="1883"/>
        <v>23385.120303487725</v>
      </c>
      <c r="GU552" s="791">
        <f t="shared" ref="GU552:JF552" si="1884">(GU231+GU232*2/3)*-1</f>
        <v>25326.05768499093</v>
      </c>
      <c r="GV552" s="791">
        <f t="shared" si="1884"/>
        <v>8610.6094445822891</v>
      </c>
      <c r="GW552" s="791">
        <f t="shared" si="1884"/>
        <v>22413.934775224989</v>
      </c>
      <c r="GX552" s="791">
        <f t="shared" si="1884"/>
        <v>24329.690393135868</v>
      </c>
      <c r="GY552" s="791">
        <f t="shared" si="1884"/>
        <v>33853.080629976539</v>
      </c>
      <c r="GZ552" s="791">
        <f t="shared" si="1884"/>
        <v>31709.71134741628</v>
      </c>
      <c r="HA552" s="791">
        <f t="shared" si="1884"/>
        <v>32704.640699903019</v>
      </c>
      <c r="HB552" s="791">
        <f t="shared" si="1884"/>
        <v>33765.689193074868</v>
      </c>
      <c r="HC552" s="791">
        <f t="shared" si="1884"/>
        <v>32648.329598142551</v>
      </c>
      <c r="HD552" s="791">
        <f t="shared" si="1884"/>
        <v>33707.549544704467</v>
      </c>
      <c r="HE552" s="791">
        <f t="shared" si="1884"/>
        <v>30486.834799927234</v>
      </c>
      <c r="HF552" s="791">
        <f t="shared" si="1884"/>
        <v>24558.973265441615</v>
      </c>
      <c r="HG552" s="791">
        <f t="shared" si="1884"/>
        <v>27160.714825058665</v>
      </c>
      <c r="HH552" s="791">
        <f t="shared" si="1884"/>
        <v>10689.54261335788</v>
      </c>
      <c r="HI552" s="791">
        <f t="shared" si="1884"/>
        <v>24712.146771360145</v>
      </c>
      <c r="HJ552" s="791">
        <f t="shared" si="1884"/>
        <v>26890.536360113983</v>
      </c>
      <c r="HK552" s="791">
        <f t="shared" si="1884"/>
        <v>33504.822482048825</v>
      </c>
      <c r="HL552" s="791">
        <f t="shared" si="1884"/>
        <v>33475.957929313787</v>
      </c>
      <c r="HM552" s="791">
        <f t="shared" si="1884"/>
        <v>32368.178158425191</v>
      </c>
      <c r="HN552" s="791">
        <f t="shared" si="1884"/>
        <v>33418.300965180722</v>
      </c>
      <c r="HO552" s="791">
        <f t="shared" si="1884"/>
        <v>32312.427593912649</v>
      </c>
      <c r="HP552" s="791">
        <f t="shared" si="1884"/>
        <v>33360.740055948307</v>
      </c>
      <c r="HQ552" s="791">
        <f t="shared" si="1884"/>
        <v>31626.618698561197</v>
      </c>
      <c r="HR552" s="791">
        <f t="shared" si="1884"/>
        <v>26911.022428894303</v>
      </c>
      <c r="HS552" s="791">
        <f t="shared" si="1884"/>
        <v>28997.775776793886</v>
      </c>
      <c r="HT552" s="791">
        <f t="shared" si="1884"/>
        <v>12769.233340177772</v>
      </c>
      <c r="HU552" s="791">
        <f t="shared" si="1884"/>
        <v>27012.493885251479</v>
      </c>
      <c r="HV552" s="791">
        <f t="shared" si="1884"/>
        <v>29453.726635057898</v>
      </c>
      <c r="HW552" s="791">
        <f t="shared" si="1884"/>
        <v>33160.030998024013</v>
      </c>
      <c r="HX552" s="791">
        <f t="shared" si="1884"/>
        <v>33131.453771525667</v>
      </c>
      <c r="HY552" s="791">
        <f t="shared" si="1884"/>
        <v>32035.064863918768</v>
      </c>
      <c r="HZ552" s="791">
        <f t="shared" si="1884"/>
        <v>33074.370741749903</v>
      </c>
      <c r="IA552" s="791">
        <f t="shared" si="1884"/>
        <v>31979.869256901718</v>
      </c>
      <c r="IB552" s="791">
        <f t="shared" si="1884"/>
        <v>33017.382810716103</v>
      </c>
      <c r="IC552" s="791">
        <f t="shared" si="1884"/>
        <v>32769.288367721194</v>
      </c>
      <c r="ID552" s="791">
        <f t="shared" si="1884"/>
        <v>26913.395721459514</v>
      </c>
      <c r="IE552" s="791">
        <f t="shared" si="1884"/>
        <v>30837.423277226739</v>
      </c>
      <c r="IF552" s="791">
        <f t="shared" si="1884"/>
        <v>14849.888602781455</v>
      </c>
      <c r="IG552" s="791">
        <f t="shared" si="1884"/>
        <v>29315.20498526029</v>
      </c>
      <c r="IH552" s="791">
        <f t="shared" si="1884"/>
        <v>31787.407768129535</v>
      </c>
      <c r="II552" s="791">
        <f t="shared" si="1884"/>
        <v>32818.671669711293</v>
      </c>
      <c r="IJ552" s="791">
        <f t="shared" si="1884"/>
        <v>32790.378909319872</v>
      </c>
      <c r="IK552" s="791">
        <f t="shared" si="1884"/>
        <v>31705.267476995581</v>
      </c>
      <c r="IL552" s="791">
        <f t="shared" si="1884"/>
        <v>32733.864100790244</v>
      </c>
      <c r="IM552" s="791">
        <f t="shared" si="1884"/>
        <v>31650.621303264099</v>
      </c>
      <c r="IN552" s="791">
        <f t="shared" si="1884"/>
        <v>32677.443444361768</v>
      </c>
      <c r="IO552" s="791">
        <f t="shared" si="1884"/>
        <v>32649.268374158131</v>
      </c>
      <c r="IP552" s="791">
        <f t="shared" si="1884"/>
        <v>28094.199338488237</v>
      </c>
      <c r="IQ552" s="791">
        <f t="shared" si="1884"/>
        <v>32592.988651860349</v>
      </c>
      <c r="IR552" s="791">
        <f t="shared" si="1884"/>
        <v>16931.715463778215</v>
      </c>
      <c r="IS552" s="791">
        <f t="shared" si="1884"/>
        <v>31620.509162744293</v>
      </c>
      <c r="IT552" s="791">
        <f t="shared" si="1884"/>
        <v>31460.075632685392</v>
      </c>
      <c r="IU552" s="791">
        <f t="shared" si="1884"/>
        <v>32480.710332424536</v>
      </c>
      <c r="IV552" s="791">
        <f t="shared" si="1884"/>
        <v>32452.699206480847</v>
      </c>
      <c r="IW552" s="791">
        <f t="shared" si="1884"/>
        <v>31378.752990137535</v>
      </c>
      <c r="IX552" s="791">
        <f t="shared" si="1884"/>
        <v>32396.746962956156</v>
      </c>
      <c r="IY552" s="791">
        <f t="shared" si="1884"/>
        <v>31324.650780471322</v>
      </c>
      <c r="IZ552" s="791">
        <f t="shared" si="1884"/>
        <v>32340.887934314957</v>
      </c>
      <c r="JA552" s="791">
        <f t="shared" si="1884"/>
        <v>32312.993327036365</v>
      </c>
      <c r="JB552" s="791">
        <f t="shared" si="1884"/>
        <v>29160.755323464102</v>
      </c>
      <c r="JC552" s="791">
        <f t="shared" si="1884"/>
        <v>32257.273829626112</v>
      </c>
      <c r="JD552" s="791">
        <f t="shared" si="1884"/>
        <v>19014.921091253975</v>
      </c>
      <c r="JE552" s="791">
        <f t="shared" si="1884"/>
        <v>32201.647159350792</v>
      </c>
      <c r="JF552" s="791">
        <f t="shared" si="1884"/>
        <v>31136.001857469029</v>
      </c>
      <c r="JG552" s="791">
        <f t="shared" ref="JG552:LR552" si="1885">(JG231+JG232*2/3)*-1</f>
        <v>32146.113161562953</v>
      </c>
      <c r="JH552" s="791">
        <f t="shared" si="1885"/>
        <v>32118.380866594973</v>
      </c>
      <c r="JI552" s="791">
        <f t="shared" si="1885"/>
        <v>31055.488724393046</v>
      </c>
      <c r="JJ552" s="791">
        <f t="shared" si="1885"/>
        <v>32062.985588137923</v>
      </c>
      <c r="JK552" s="791">
        <f t="shared" si="1885"/>
        <v>31001.925064014005</v>
      </c>
      <c r="JL552" s="791">
        <f t="shared" si="1885"/>
        <v>32007.682596676019</v>
      </c>
      <c r="JM552" s="791">
        <f t="shared" si="1885"/>
        <v>31980.065660512115</v>
      </c>
      <c r="JN552" s="791">
        <f t="shared" si="1885"/>
        <v>29891.021948883517</v>
      </c>
      <c r="JO552" s="791">
        <f t="shared" si="1885"/>
        <v>31924.90081134631</v>
      </c>
      <c r="JP552" s="791">
        <f t="shared" si="1885"/>
        <v>21099.712779387981</v>
      </c>
      <c r="JQ552" s="791">
        <f t="shared" si="1885"/>
        <v>31869.827865286858</v>
      </c>
      <c r="JR552" s="791">
        <f t="shared" si="1885"/>
        <v>30815.154007805588</v>
      </c>
      <c r="JS552" s="791">
        <f t="shared" si="1885"/>
        <v>31814.846669225724</v>
      </c>
      <c r="JT552" s="791">
        <f t="shared" si="1885"/>
        <v>31787.39042966803</v>
      </c>
      <c r="JU552" s="791">
        <f t="shared" si="1885"/>
        <v>30735.442326106426</v>
      </c>
      <c r="JV552" s="791">
        <f t="shared" si="1885"/>
        <v>31732.546572084717</v>
      </c>
      <c r="JW552" s="791">
        <f t="shared" si="1885"/>
        <v>30682.411854136746</v>
      </c>
      <c r="JX552" s="791">
        <f t="shared" si="1885"/>
        <v>31677.794082844699</v>
      </c>
      <c r="JY552" s="791">
        <f t="shared" si="1885"/>
        <v>31650.452053775658</v>
      </c>
      <c r="JZ552" s="791">
        <f t="shared" si="1885"/>
        <v>28562.829634595597</v>
      </c>
      <c r="KA552" s="791">
        <f t="shared" si="1885"/>
        <v>31595.83633172273</v>
      </c>
      <c r="KB552" s="791">
        <f t="shared" si="1885"/>
        <v>23186.297969080511</v>
      </c>
      <c r="KC552" s="791">
        <f t="shared" si="1885"/>
        <v>31541.311597945645</v>
      </c>
      <c r="KD552" s="791">
        <f t="shared" si="1885"/>
        <v>30497.499971884539</v>
      </c>
      <c r="KE552" s="791">
        <f t="shared" si="1885"/>
        <v>31486.877700860456</v>
      </c>
      <c r="KF552" s="791">
        <f t="shared" si="1885"/>
        <v>31459.6947687764</v>
      </c>
      <c r="KG552" s="791">
        <f t="shared" si="1885"/>
        <v>30418.581763679776</v>
      </c>
      <c r="KH552" s="791">
        <f t="shared" si="1885"/>
        <v>31405.39684306148</v>
      </c>
      <c r="KI552" s="791">
        <f t="shared" si="1885"/>
        <v>30366.079172605419</v>
      </c>
      <c r="KJ552" s="791">
        <f t="shared" si="1885"/>
        <v>31351.189376182516</v>
      </c>
      <c r="KK552" s="791">
        <f t="shared" si="1885"/>
        <v>31324.119517702366</v>
      </c>
      <c r="KL552" s="791">
        <f t="shared" si="1885"/>
        <v>28268.323293169458</v>
      </c>
      <c r="KM552" s="791">
        <f t="shared" si="1885"/>
        <v>31270.047456589749</v>
      </c>
      <c r="KN552" s="791">
        <f t="shared" si="1885"/>
        <v>25274.884268594462</v>
      </c>
      <c r="KO552" s="791">
        <f t="shared" si="1885"/>
        <v>31216.065478028944</v>
      </c>
      <c r="KP552" s="791">
        <f t="shared" si="1885"/>
        <v>30183.007957545731</v>
      </c>
      <c r="KQ552" s="791">
        <f t="shared" si="1885"/>
        <v>31162.173431944921</v>
      </c>
      <c r="KR552" s="791">
        <f t="shared" si="1885"/>
        <v>31135.261086751631</v>
      </c>
      <c r="KS552" s="791">
        <f t="shared" si="1885"/>
        <v>30104.875324367098</v>
      </c>
      <c r="KT552" s="791">
        <f t="shared" si="1885"/>
        <v>31081.503658538906</v>
      </c>
      <c r="KU552" s="791">
        <f t="shared" si="1885"/>
        <v>30052.895359506565</v>
      </c>
      <c r="KV552" s="791">
        <f t="shared" si="1885"/>
        <v>31027.835788708322</v>
      </c>
      <c r="KW552" s="791">
        <f t="shared" si="1885"/>
        <v>31001.035391551068</v>
      </c>
      <c r="KX552" s="791">
        <f t="shared" si="1885"/>
        <v>27976.748554375059</v>
      </c>
      <c r="KY552" s="791">
        <f t="shared" si="1885"/>
        <v>30947.501579618056</v>
      </c>
      <c r="KZ552" s="791">
        <f t="shared" si="1885"/>
        <v>27365.67947421196</v>
      </c>
      <c r="LA552" s="791">
        <f t="shared" si="1885"/>
        <v>30894.056953528681</v>
      </c>
      <c r="LB552" s="791">
        <f t="shared" si="1885"/>
        <v>29871.646489097486</v>
      </c>
      <c r="LC552" s="791">
        <f t="shared" si="1885"/>
        <v>30840.701364701792</v>
      </c>
      <c r="LD552" s="791">
        <f t="shared" si="1885"/>
        <v>30814.056912897864</v>
      </c>
      <c r="LE552" s="791">
        <f t="shared" si="1885"/>
        <v>29794.291611100442</v>
      </c>
      <c r="LF552" s="791">
        <f t="shared" si="1885"/>
        <v>30760.834601916449</v>
      </c>
      <c r="LG552" s="791">
        <f t="shared" si="1885"/>
        <v>29742.829070078889</v>
      </c>
      <c r="LH552" s="791">
        <f t="shared" si="1885"/>
        <v>30707.700957826721</v>
      </c>
      <c r="LI552" s="791">
        <f t="shared" si="1885"/>
        <v>30681.167339695206</v>
      </c>
      <c r="LJ552" s="791">
        <f t="shared" si="1885"/>
        <v>28676.936101756506</v>
      </c>
      <c r="LK552" s="791">
        <f t="shared" si="1885"/>
        <v>30628.166419051366</v>
      </c>
      <c r="LL552" s="791">
        <f t="shared" si="1885"/>
        <v>29458.891590909287</v>
      </c>
      <c r="LM552" s="791">
        <f t="shared" si="1885"/>
        <v>30575.253796469075</v>
      </c>
      <c r="LN552" s="791">
        <f t="shared" si="1885"/>
        <v>29563.384404166467</v>
      </c>
      <c r="LO552" s="791">
        <f t="shared" si="1885"/>
        <v>30522.429324846202</v>
      </c>
      <c r="LP552" s="791">
        <f t="shared" si="1885"/>
        <v>30496.050099742166</v>
      </c>
      <c r="LQ552" s="791">
        <f t="shared" si="1885"/>
        <v>29486.799539347459</v>
      </c>
      <c r="LR552" s="791">
        <f t="shared" si="1885"/>
        <v>30443.357579277941</v>
      </c>
      <c r="LS552" s="791">
        <f t="shared" ref="LS552:LT552" si="1886">(LS231+LS232*2/3)*-1</f>
        <v>29435.849271576004</v>
      </c>
      <c r="LT552" s="791">
        <f t="shared" si="1886"/>
        <v>29304.331396537873</v>
      </c>
      <c r="LU552" s="474"/>
      <c r="LV552" s="474"/>
      <c r="LW552" s="474"/>
      <c r="LX552" s="474"/>
      <c r="LY552" s="474"/>
      <c r="LZ552" s="474"/>
      <c r="MA552" s="474"/>
      <c r="MB552" s="474"/>
      <c r="MC552" s="474"/>
      <c r="MD552" s="474"/>
      <c r="ME552" s="474"/>
      <c r="MF552" s="474"/>
      <c r="MG552" s="474"/>
      <c r="MH552" s="474"/>
      <c r="MI552" s="474"/>
      <c r="MJ552" s="474"/>
      <c r="MK552" s="474"/>
      <c r="ML552" s="474"/>
      <c r="MM552" s="474"/>
      <c r="MN552" s="474"/>
      <c r="MO552" s="474"/>
      <c r="MP552" s="474"/>
      <c r="MQ552" s="474"/>
      <c r="MR552" s="474"/>
      <c r="MS552" s="474"/>
      <c r="MT552" s="474"/>
      <c r="MU552" s="474"/>
      <c r="MV552" s="474"/>
      <c r="MW552" s="474"/>
      <c r="MX552" s="474"/>
      <c r="MY552" s="474"/>
      <c r="MZ552" s="474"/>
      <c r="NA552" s="474"/>
      <c r="NB552" s="474"/>
      <c r="NC552" s="474"/>
      <c r="ND552" s="474"/>
      <c r="NE552" s="474"/>
      <c r="NF552" s="474"/>
      <c r="NG552" s="474"/>
      <c r="NH552" s="474"/>
      <c r="NI552" s="474"/>
      <c r="NJ552" s="474"/>
      <c r="NK552" s="474"/>
      <c r="NL552" s="474"/>
      <c r="NM552" s="474"/>
      <c r="NN552" s="474"/>
      <c r="NO552" s="474"/>
      <c r="NP552" s="474"/>
      <c r="NQ552" s="474"/>
      <c r="NR552" s="474"/>
      <c r="NS552" s="474"/>
      <c r="NT552" s="474"/>
      <c r="NU552" s="474"/>
      <c r="NV552" s="474"/>
      <c r="NW552" s="474"/>
      <c r="NX552" s="474"/>
      <c r="NY552" s="474"/>
      <c r="NZ552" s="474"/>
      <c r="OA552" s="474"/>
      <c r="OB552" s="474"/>
      <c r="OC552" s="474"/>
      <c r="OD552" s="474"/>
      <c r="OE552" s="474"/>
      <c r="OF552" s="474"/>
      <c r="OG552" s="474"/>
      <c r="OH552" s="474"/>
      <c r="OI552" s="474"/>
      <c r="OJ552" s="474"/>
      <c r="OK552" s="474"/>
      <c r="OL552" s="474"/>
      <c r="OM552" s="474"/>
      <c r="ON552" s="474"/>
      <c r="OO552" s="474"/>
      <c r="OP552" s="474"/>
      <c r="OQ552" s="474"/>
      <c r="OR552" s="474"/>
      <c r="OS552" s="474"/>
      <c r="OT552" s="474"/>
      <c r="OU552" s="474"/>
      <c r="OV552" s="474"/>
      <c r="OW552" s="474"/>
      <c r="OX552" s="474"/>
      <c r="OY552" s="474"/>
      <c r="OZ552" s="474"/>
      <c r="PA552" s="474"/>
      <c r="PB552" s="474"/>
      <c r="PC552" s="474"/>
      <c r="PD552" s="474"/>
      <c r="PE552" s="474"/>
      <c r="PF552" s="474"/>
      <c r="PG552" s="474"/>
      <c r="PH552" s="474"/>
      <c r="PI552" s="474"/>
      <c r="PJ552" s="474"/>
      <c r="PK552" s="474"/>
      <c r="PL552" s="474"/>
      <c r="PM552" s="474"/>
      <c r="PN552" s="474"/>
      <c r="PO552" s="474"/>
      <c r="PP552" s="474"/>
      <c r="PQ552" s="474"/>
      <c r="PR552" s="474"/>
      <c r="PS552" s="474"/>
      <c r="PT552" s="474"/>
      <c r="PU552" s="474"/>
      <c r="PV552" s="474"/>
      <c r="PW552" s="474"/>
      <c r="PX552" s="474"/>
      <c r="PY552" s="474"/>
      <c r="PZ552" s="474"/>
      <c r="QA552" s="474"/>
      <c r="QB552" s="474"/>
      <c r="QC552" s="474"/>
      <c r="QD552" s="474"/>
      <c r="QE552" s="474"/>
      <c r="QF552" s="474"/>
      <c r="QG552" s="474"/>
      <c r="QH552" s="474"/>
      <c r="QI552" s="474"/>
      <c r="QJ552" s="474"/>
      <c r="QK552" s="474"/>
      <c r="QL552" s="474"/>
      <c r="QM552" s="474"/>
      <c r="QN552" s="474"/>
      <c r="QO552" s="474"/>
      <c r="QP552" s="474"/>
      <c r="QQ552" s="474"/>
      <c r="QR552" s="474"/>
      <c r="QS552" s="474"/>
      <c r="QT552" s="474"/>
      <c r="QU552" s="474"/>
    </row>
    <row r="553" spans="2:463" ht="15" customHeight="1">
      <c r="B553" t="s">
        <v>688</v>
      </c>
      <c r="E553" s="206"/>
      <c r="H553" s="99">
        <f ca="1">SUM(I553:LT553)</f>
        <v>14987346.75580883</v>
      </c>
      <c r="I553" s="55">
        <f t="shared" ref="I553:BT553" ca="1" si="1887">I$548*I550</f>
        <v>1203452.572360704</v>
      </c>
      <c r="J553" s="55">
        <f t="shared" ca="1" si="1887"/>
        <v>56894.053125000006</v>
      </c>
      <c r="K553" s="55">
        <f t="shared" ca="1" si="1887"/>
        <v>56601.431250000001</v>
      </c>
      <c r="L553" s="55">
        <f t="shared" ca="1" si="1887"/>
        <v>56308.809375000004</v>
      </c>
      <c r="M553" s="55">
        <f t="shared" ca="1" si="1887"/>
        <v>56016.1875</v>
      </c>
      <c r="N553" s="55">
        <f t="shared" ca="1" si="1887"/>
        <v>4269603.3688519588</v>
      </c>
      <c r="O553" s="55">
        <f t="shared" ca="1" si="1887"/>
        <v>523130.08380171418</v>
      </c>
      <c r="P553" s="55">
        <f t="shared" ca="1" si="1887"/>
        <v>246195.07652485743</v>
      </c>
      <c r="Q553" s="55">
        <f t="shared" ca="1" si="1887"/>
        <v>244888.50674800071</v>
      </c>
      <c r="R553" s="55">
        <f t="shared" ca="1" si="1887"/>
        <v>514845.21822114399</v>
      </c>
      <c r="S553" s="55">
        <f t="shared" ca="1" si="1887"/>
        <v>242275.36719428728</v>
      </c>
      <c r="T553" s="55">
        <f t="shared" ca="1" si="1887"/>
        <v>240968.79741743061</v>
      </c>
      <c r="U553" s="55">
        <f t="shared" ca="1" si="1887"/>
        <v>1988864.9569179076</v>
      </c>
      <c r="V553" s="55">
        <f t="shared" ca="1" si="1887"/>
        <v>326526.30022482824</v>
      </c>
      <c r="W553" s="55">
        <f t="shared" ca="1" si="1887"/>
        <v>149053.08114241602</v>
      </c>
      <c r="X553" s="55">
        <f t="shared" ca="1" si="1887"/>
        <v>1241807.4462266704</v>
      </c>
      <c r="Y553" s="55">
        <f t="shared" ca="1" si="1887"/>
        <v>147409.9763109248</v>
      </c>
      <c r="Z553" s="55">
        <f t="shared" ca="1" si="1887"/>
        <v>512073.14577017917</v>
      </c>
      <c r="AA553" s="55">
        <f t="shared" ca="1" si="1887"/>
        <v>1454342.0488570044</v>
      </c>
      <c r="AB553" s="55">
        <f t="shared" ca="1" si="1887"/>
        <v>81653.652227602011</v>
      </c>
      <c r="AC553" s="55">
        <f t="shared" ca="1" si="1887"/>
        <v>695921.46860956808</v>
      </c>
      <c r="AD553" s="55">
        <f t="shared" ca="1" si="1887"/>
        <v>0</v>
      </c>
      <c r="AE553" s="55">
        <f t="shared" ca="1" si="1887"/>
        <v>0</v>
      </c>
      <c r="AF553" s="55">
        <f t="shared" ca="1" si="1887"/>
        <v>0</v>
      </c>
      <c r="AG553" s="55">
        <f t="shared" si="1887"/>
        <v>0</v>
      </c>
      <c r="AH553" s="55">
        <f t="shared" si="1887"/>
        <v>0</v>
      </c>
      <c r="AI553" s="55">
        <f t="shared" si="1887"/>
        <v>0</v>
      </c>
      <c r="AJ553" s="55">
        <f t="shared" si="1887"/>
        <v>0</v>
      </c>
      <c r="AK553" s="55">
        <f t="shared" si="1887"/>
        <v>0</v>
      </c>
      <c r="AL553" s="55">
        <f t="shared" si="1887"/>
        <v>0</v>
      </c>
      <c r="AM553" s="55">
        <f t="shared" si="1887"/>
        <v>0</v>
      </c>
      <c r="AN553" s="55">
        <f t="shared" si="1887"/>
        <v>0</v>
      </c>
      <c r="AO553" s="55">
        <f t="shared" si="1887"/>
        <v>0</v>
      </c>
      <c r="AP553" s="55">
        <f t="shared" si="1887"/>
        <v>0</v>
      </c>
      <c r="AQ553" s="55">
        <f t="shared" si="1887"/>
        <v>0</v>
      </c>
      <c r="AR553" s="55">
        <f t="shared" si="1887"/>
        <v>0</v>
      </c>
      <c r="AS553" s="55">
        <f t="shared" si="1887"/>
        <v>0</v>
      </c>
      <c r="AT553" s="55">
        <f t="shared" si="1887"/>
        <v>0</v>
      </c>
      <c r="AU553" s="55">
        <f t="shared" si="1887"/>
        <v>0</v>
      </c>
      <c r="AV553" s="55">
        <f t="shared" si="1887"/>
        <v>0</v>
      </c>
      <c r="AW553" s="55">
        <f t="shared" si="1887"/>
        <v>0</v>
      </c>
      <c r="AX553" s="55">
        <f t="shared" si="1887"/>
        <v>0</v>
      </c>
      <c r="AY553" s="55">
        <f t="shared" si="1887"/>
        <v>0</v>
      </c>
      <c r="AZ553" s="55">
        <f t="shared" si="1887"/>
        <v>0</v>
      </c>
      <c r="BA553" s="55">
        <f t="shared" si="1887"/>
        <v>0</v>
      </c>
      <c r="BB553" s="55">
        <f t="shared" si="1887"/>
        <v>0</v>
      </c>
      <c r="BC553" s="55">
        <f t="shared" si="1887"/>
        <v>0</v>
      </c>
      <c r="BD553" s="55">
        <f t="shared" si="1887"/>
        <v>0</v>
      </c>
      <c r="BE553" s="55">
        <f t="shared" si="1887"/>
        <v>0</v>
      </c>
      <c r="BF553" s="55">
        <f t="shared" si="1887"/>
        <v>0</v>
      </c>
      <c r="BG553" s="55">
        <f t="shared" si="1887"/>
        <v>0</v>
      </c>
      <c r="BH553" s="55">
        <f t="shared" si="1887"/>
        <v>0</v>
      </c>
      <c r="BI553" s="55">
        <f t="shared" si="1887"/>
        <v>0</v>
      </c>
      <c r="BJ553" s="55">
        <f t="shared" si="1887"/>
        <v>0</v>
      </c>
      <c r="BK553" s="55">
        <f t="shared" si="1887"/>
        <v>0</v>
      </c>
      <c r="BL553" s="55">
        <f t="shared" si="1887"/>
        <v>0</v>
      </c>
      <c r="BM553" s="55">
        <f t="shared" si="1887"/>
        <v>0</v>
      </c>
      <c r="BN553" s="55">
        <f t="shared" si="1887"/>
        <v>0</v>
      </c>
      <c r="BO553" s="55">
        <f t="shared" si="1887"/>
        <v>0</v>
      </c>
      <c r="BP553" s="55">
        <f t="shared" si="1887"/>
        <v>0</v>
      </c>
      <c r="BQ553" s="55">
        <f t="shared" si="1887"/>
        <v>0</v>
      </c>
      <c r="BR553" s="55">
        <f t="shared" si="1887"/>
        <v>0</v>
      </c>
      <c r="BS553" s="55">
        <f t="shared" si="1887"/>
        <v>0</v>
      </c>
      <c r="BT553" s="55">
        <f t="shared" si="1887"/>
        <v>0</v>
      </c>
      <c r="BU553" s="55">
        <f t="shared" ref="BU553:EF553" si="1888">BU$548*BU550</f>
        <v>0</v>
      </c>
      <c r="BV553" s="55">
        <f t="shared" si="1888"/>
        <v>0</v>
      </c>
      <c r="BW553" s="55">
        <f t="shared" si="1888"/>
        <v>0</v>
      </c>
      <c r="BX553" s="55">
        <f t="shared" si="1888"/>
        <v>0</v>
      </c>
      <c r="BY553" s="55">
        <f t="shared" si="1888"/>
        <v>0</v>
      </c>
      <c r="BZ553" s="55">
        <f t="shared" si="1888"/>
        <v>0</v>
      </c>
      <c r="CA553" s="55">
        <f t="shared" si="1888"/>
        <v>0</v>
      </c>
      <c r="CB553" s="55">
        <f t="shared" si="1888"/>
        <v>0</v>
      </c>
      <c r="CC553" s="55">
        <f t="shared" si="1888"/>
        <v>0</v>
      </c>
      <c r="CD553" s="55">
        <f t="shared" si="1888"/>
        <v>0</v>
      </c>
      <c r="CE553" s="55">
        <f t="shared" si="1888"/>
        <v>0</v>
      </c>
      <c r="CF553" s="55">
        <f t="shared" si="1888"/>
        <v>0</v>
      </c>
      <c r="CG553" s="55">
        <f t="shared" si="1888"/>
        <v>0</v>
      </c>
      <c r="CH553" s="55">
        <f t="shared" si="1888"/>
        <v>0</v>
      </c>
      <c r="CI553" s="55">
        <f t="shared" si="1888"/>
        <v>0</v>
      </c>
      <c r="CJ553" s="55">
        <f t="shared" si="1888"/>
        <v>0</v>
      </c>
      <c r="CK553" s="55">
        <f t="shared" si="1888"/>
        <v>0</v>
      </c>
      <c r="CL553" s="55">
        <f t="shared" si="1888"/>
        <v>0</v>
      </c>
      <c r="CM553" s="55">
        <f t="shared" si="1888"/>
        <v>0</v>
      </c>
      <c r="CN553" s="55">
        <f t="shared" si="1888"/>
        <v>0</v>
      </c>
      <c r="CO553" s="55">
        <f t="shared" si="1888"/>
        <v>0</v>
      </c>
      <c r="CP553" s="55">
        <f t="shared" si="1888"/>
        <v>0</v>
      </c>
      <c r="CQ553" s="55">
        <f t="shared" si="1888"/>
        <v>0</v>
      </c>
      <c r="CR553" s="55">
        <f t="shared" si="1888"/>
        <v>0</v>
      </c>
      <c r="CS553" s="55">
        <f t="shared" si="1888"/>
        <v>0</v>
      </c>
      <c r="CT553" s="55">
        <f t="shared" si="1888"/>
        <v>0</v>
      </c>
      <c r="CU553" s="55">
        <f t="shared" si="1888"/>
        <v>0</v>
      </c>
      <c r="CV553" s="55">
        <f t="shared" si="1888"/>
        <v>0</v>
      </c>
      <c r="CW553" s="55">
        <f t="shared" si="1888"/>
        <v>0</v>
      </c>
      <c r="CX553" s="55">
        <f t="shared" si="1888"/>
        <v>0</v>
      </c>
      <c r="CY553" s="55">
        <f t="shared" si="1888"/>
        <v>0</v>
      </c>
      <c r="CZ553" s="55">
        <f t="shared" si="1888"/>
        <v>0</v>
      </c>
      <c r="DA553" s="55">
        <f t="shared" si="1888"/>
        <v>0</v>
      </c>
      <c r="DB553" s="55">
        <f t="shared" si="1888"/>
        <v>0</v>
      </c>
      <c r="DC553" s="55">
        <f t="shared" si="1888"/>
        <v>0</v>
      </c>
      <c r="DD553" s="55">
        <f t="shared" si="1888"/>
        <v>0</v>
      </c>
      <c r="DE553" s="55">
        <f t="shared" si="1888"/>
        <v>0</v>
      </c>
      <c r="DF553" s="55">
        <f t="shared" si="1888"/>
        <v>0</v>
      </c>
      <c r="DG553" s="55">
        <f t="shared" si="1888"/>
        <v>0</v>
      </c>
      <c r="DH553" s="55">
        <f t="shared" si="1888"/>
        <v>0</v>
      </c>
      <c r="DI553" s="55">
        <f t="shared" si="1888"/>
        <v>0</v>
      </c>
      <c r="DJ553" s="55">
        <f t="shared" si="1888"/>
        <v>0</v>
      </c>
      <c r="DK553" s="55">
        <f t="shared" si="1888"/>
        <v>0</v>
      </c>
      <c r="DL553" s="55">
        <f t="shared" si="1888"/>
        <v>0</v>
      </c>
      <c r="DM553" s="55">
        <f t="shared" si="1888"/>
        <v>0</v>
      </c>
      <c r="DN553" s="55">
        <f t="shared" si="1888"/>
        <v>0</v>
      </c>
      <c r="DO553" s="55">
        <f t="shared" si="1888"/>
        <v>0</v>
      </c>
      <c r="DP553" s="55">
        <f t="shared" si="1888"/>
        <v>0</v>
      </c>
      <c r="DQ553" s="55">
        <f t="shared" si="1888"/>
        <v>0</v>
      </c>
      <c r="DR553" s="55">
        <f t="shared" si="1888"/>
        <v>0</v>
      </c>
      <c r="DS553" s="55">
        <f t="shared" si="1888"/>
        <v>0</v>
      </c>
      <c r="DT553" s="55">
        <f t="shared" si="1888"/>
        <v>0</v>
      </c>
      <c r="DU553" s="55">
        <f t="shared" si="1888"/>
        <v>0</v>
      </c>
      <c r="DV553" s="55">
        <f t="shared" si="1888"/>
        <v>0</v>
      </c>
      <c r="DW553" s="55">
        <f t="shared" si="1888"/>
        <v>0</v>
      </c>
      <c r="DX553" s="55">
        <f t="shared" si="1888"/>
        <v>0</v>
      </c>
      <c r="DY553" s="55">
        <f t="shared" si="1888"/>
        <v>0</v>
      </c>
      <c r="DZ553" s="55">
        <f t="shared" si="1888"/>
        <v>0</v>
      </c>
      <c r="EA553" s="55">
        <f t="shared" si="1888"/>
        <v>0</v>
      </c>
      <c r="EB553" s="55">
        <f t="shared" si="1888"/>
        <v>0</v>
      </c>
      <c r="EC553" s="55">
        <f t="shared" si="1888"/>
        <v>0</v>
      </c>
      <c r="ED553" s="55">
        <f t="shared" si="1888"/>
        <v>0</v>
      </c>
      <c r="EE553" s="55">
        <f t="shared" si="1888"/>
        <v>0</v>
      </c>
      <c r="EF553" s="55">
        <f t="shared" si="1888"/>
        <v>0</v>
      </c>
      <c r="EG553" s="55">
        <f t="shared" ref="EG553:GR553" si="1889">EG$548*EG550</f>
        <v>0</v>
      </c>
      <c r="EH553" s="55">
        <f t="shared" si="1889"/>
        <v>0</v>
      </c>
      <c r="EI553" s="55">
        <f t="shared" si="1889"/>
        <v>0</v>
      </c>
      <c r="EJ553" s="55">
        <f t="shared" si="1889"/>
        <v>0</v>
      </c>
      <c r="EK553" s="55">
        <f t="shared" si="1889"/>
        <v>0</v>
      </c>
      <c r="EL553" s="55">
        <f t="shared" si="1889"/>
        <v>0</v>
      </c>
      <c r="EM553" s="55">
        <f t="shared" si="1889"/>
        <v>0</v>
      </c>
      <c r="EN553" s="55">
        <f t="shared" si="1889"/>
        <v>0</v>
      </c>
      <c r="EO553" s="55">
        <f t="shared" si="1889"/>
        <v>0</v>
      </c>
      <c r="EP553" s="55">
        <f t="shared" si="1889"/>
        <v>0</v>
      </c>
      <c r="EQ553" s="55">
        <f t="shared" si="1889"/>
        <v>0</v>
      </c>
      <c r="ER553" s="55">
        <f t="shared" si="1889"/>
        <v>0</v>
      </c>
      <c r="ES553" s="55">
        <f t="shared" si="1889"/>
        <v>0</v>
      </c>
      <c r="ET553" s="55">
        <f t="shared" si="1889"/>
        <v>0</v>
      </c>
      <c r="EU553" s="55">
        <f t="shared" si="1889"/>
        <v>0</v>
      </c>
      <c r="EV553" s="55">
        <f t="shared" si="1889"/>
        <v>0</v>
      </c>
      <c r="EW553" s="55">
        <f t="shared" si="1889"/>
        <v>0</v>
      </c>
      <c r="EX553" s="55">
        <f t="shared" si="1889"/>
        <v>0</v>
      </c>
      <c r="EY553" s="55">
        <f t="shared" si="1889"/>
        <v>0</v>
      </c>
      <c r="EZ553" s="55">
        <f t="shared" si="1889"/>
        <v>0</v>
      </c>
      <c r="FA553" s="55">
        <f t="shared" si="1889"/>
        <v>0</v>
      </c>
      <c r="FB553" s="55">
        <f t="shared" si="1889"/>
        <v>0</v>
      </c>
      <c r="FC553" s="55">
        <f t="shared" si="1889"/>
        <v>0</v>
      </c>
      <c r="FD553" s="55">
        <f t="shared" si="1889"/>
        <v>0</v>
      </c>
      <c r="FE553" s="55">
        <f t="shared" si="1889"/>
        <v>0</v>
      </c>
      <c r="FF553" s="55">
        <f t="shared" si="1889"/>
        <v>0</v>
      </c>
      <c r="FG553" s="55">
        <f t="shared" si="1889"/>
        <v>0</v>
      </c>
      <c r="FH553" s="55">
        <f t="shared" si="1889"/>
        <v>0</v>
      </c>
      <c r="FI553" s="55">
        <f t="shared" si="1889"/>
        <v>0</v>
      </c>
      <c r="FJ553" s="55">
        <f t="shared" si="1889"/>
        <v>0</v>
      </c>
      <c r="FK553" s="55">
        <f t="shared" si="1889"/>
        <v>0</v>
      </c>
      <c r="FL553" s="55">
        <f t="shared" si="1889"/>
        <v>0</v>
      </c>
      <c r="FM553" s="55">
        <f t="shared" si="1889"/>
        <v>0</v>
      </c>
      <c r="FN553" s="55">
        <f t="shared" si="1889"/>
        <v>0</v>
      </c>
      <c r="FO553" s="55">
        <f t="shared" si="1889"/>
        <v>0</v>
      </c>
      <c r="FP553" s="55">
        <f t="shared" si="1889"/>
        <v>0</v>
      </c>
      <c r="FQ553" s="55">
        <f t="shared" si="1889"/>
        <v>0</v>
      </c>
      <c r="FR553" s="55">
        <f t="shared" si="1889"/>
        <v>0</v>
      </c>
      <c r="FS553" s="55">
        <f t="shared" si="1889"/>
        <v>0</v>
      </c>
      <c r="FT553" s="55">
        <f t="shared" si="1889"/>
        <v>0</v>
      </c>
      <c r="FU553" s="55">
        <f t="shared" si="1889"/>
        <v>0</v>
      </c>
      <c r="FV553" s="55">
        <f t="shared" si="1889"/>
        <v>0</v>
      </c>
      <c r="FW553" s="55">
        <f t="shared" si="1889"/>
        <v>0</v>
      </c>
      <c r="FX553" s="55">
        <f t="shared" si="1889"/>
        <v>0</v>
      </c>
      <c r="FY553" s="55">
        <f t="shared" si="1889"/>
        <v>0</v>
      </c>
      <c r="FZ553" s="55">
        <f t="shared" si="1889"/>
        <v>0</v>
      </c>
      <c r="GA553" s="55">
        <f t="shared" si="1889"/>
        <v>0</v>
      </c>
      <c r="GB553" s="55">
        <f t="shared" si="1889"/>
        <v>0</v>
      </c>
      <c r="GC553" s="55">
        <f t="shared" si="1889"/>
        <v>0</v>
      </c>
      <c r="GD553" s="55">
        <f t="shared" si="1889"/>
        <v>0</v>
      </c>
      <c r="GE553" s="55">
        <f t="shared" si="1889"/>
        <v>0</v>
      </c>
      <c r="GF553" s="55">
        <f t="shared" si="1889"/>
        <v>0</v>
      </c>
      <c r="GG553" s="55">
        <f t="shared" si="1889"/>
        <v>0</v>
      </c>
      <c r="GH553" s="55">
        <f t="shared" si="1889"/>
        <v>0</v>
      </c>
      <c r="GI553" s="55">
        <f t="shared" si="1889"/>
        <v>0</v>
      </c>
      <c r="GJ553" s="55">
        <f t="shared" si="1889"/>
        <v>0</v>
      </c>
      <c r="GK553" s="55">
        <f t="shared" si="1889"/>
        <v>0</v>
      </c>
      <c r="GL553" s="55">
        <f t="shared" si="1889"/>
        <v>0</v>
      </c>
      <c r="GM553" s="55">
        <f t="shared" si="1889"/>
        <v>0</v>
      </c>
      <c r="GN553" s="55">
        <f t="shared" si="1889"/>
        <v>0</v>
      </c>
      <c r="GO553" s="55">
        <f t="shared" si="1889"/>
        <v>0</v>
      </c>
      <c r="GP553" s="55">
        <f t="shared" si="1889"/>
        <v>0</v>
      </c>
      <c r="GQ553" s="55">
        <f t="shared" si="1889"/>
        <v>0</v>
      </c>
      <c r="GR553" s="55">
        <f t="shared" si="1889"/>
        <v>0</v>
      </c>
      <c r="GS553" s="55">
        <f t="shared" ref="GS553:JD553" si="1890">GS$548*GS550</f>
        <v>0</v>
      </c>
      <c r="GT553" s="55">
        <f t="shared" si="1890"/>
        <v>0</v>
      </c>
      <c r="GU553" s="55">
        <f t="shared" si="1890"/>
        <v>0</v>
      </c>
      <c r="GV553" s="55">
        <f t="shared" si="1890"/>
        <v>0</v>
      </c>
      <c r="GW553" s="55">
        <f t="shared" si="1890"/>
        <v>0</v>
      </c>
      <c r="GX553" s="55">
        <f t="shared" si="1890"/>
        <v>0</v>
      </c>
      <c r="GY553" s="55">
        <f t="shared" si="1890"/>
        <v>0</v>
      </c>
      <c r="GZ553" s="55">
        <f t="shared" si="1890"/>
        <v>0</v>
      </c>
      <c r="HA553" s="55">
        <f t="shared" si="1890"/>
        <v>0</v>
      </c>
      <c r="HB553" s="55">
        <f t="shared" si="1890"/>
        <v>0</v>
      </c>
      <c r="HC553" s="55">
        <f t="shared" si="1890"/>
        <v>0</v>
      </c>
      <c r="HD553" s="55">
        <f t="shared" si="1890"/>
        <v>0</v>
      </c>
      <c r="HE553" s="55">
        <f t="shared" si="1890"/>
        <v>0</v>
      </c>
      <c r="HF553" s="55">
        <f t="shared" si="1890"/>
        <v>0</v>
      </c>
      <c r="HG553" s="55">
        <f t="shared" si="1890"/>
        <v>0</v>
      </c>
      <c r="HH553" s="55">
        <f t="shared" si="1890"/>
        <v>0</v>
      </c>
      <c r="HI553" s="55">
        <f t="shared" si="1890"/>
        <v>0</v>
      </c>
      <c r="HJ553" s="55">
        <f t="shared" si="1890"/>
        <v>0</v>
      </c>
      <c r="HK553" s="55">
        <f t="shared" si="1890"/>
        <v>0</v>
      </c>
      <c r="HL553" s="55">
        <f t="shared" si="1890"/>
        <v>0</v>
      </c>
      <c r="HM553" s="55">
        <f t="shared" si="1890"/>
        <v>0</v>
      </c>
      <c r="HN553" s="55">
        <f t="shared" si="1890"/>
        <v>0</v>
      </c>
      <c r="HO553" s="55">
        <f t="shared" si="1890"/>
        <v>0</v>
      </c>
      <c r="HP553" s="55">
        <f t="shared" si="1890"/>
        <v>0</v>
      </c>
      <c r="HQ553" s="55">
        <f t="shared" si="1890"/>
        <v>0</v>
      </c>
      <c r="HR553" s="55">
        <f t="shared" si="1890"/>
        <v>0</v>
      </c>
      <c r="HS553" s="55">
        <f t="shared" si="1890"/>
        <v>0</v>
      </c>
      <c r="HT553" s="55">
        <f t="shared" si="1890"/>
        <v>0</v>
      </c>
      <c r="HU553" s="55">
        <f t="shared" si="1890"/>
        <v>0</v>
      </c>
      <c r="HV553" s="55">
        <f t="shared" si="1890"/>
        <v>0</v>
      </c>
      <c r="HW553" s="55">
        <f t="shared" si="1890"/>
        <v>0</v>
      </c>
      <c r="HX553" s="55">
        <f t="shared" si="1890"/>
        <v>0</v>
      </c>
      <c r="HY553" s="55">
        <f t="shared" si="1890"/>
        <v>0</v>
      </c>
      <c r="HZ553" s="55">
        <f t="shared" si="1890"/>
        <v>0</v>
      </c>
      <c r="IA553" s="55">
        <f t="shared" si="1890"/>
        <v>0</v>
      </c>
      <c r="IB553" s="55">
        <f t="shared" si="1890"/>
        <v>0</v>
      </c>
      <c r="IC553" s="55">
        <f t="shared" si="1890"/>
        <v>0</v>
      </c>
      <c r="ID553" s="55">
        <f t="shared" si="1890"/>
        <v>0</v>
      </c>
      <c r="IE553" s="55">
        <f t="shared" si="1890"/>
        <v>0</v>
      </c>
      <c r="IF553" s="55">
        <f t="shared" si="1890"/>
        <v>0</v>
      </c>
      <c r="IG553" s="55">
        <f t="shared" si="1890"/>
        <v>0</v>
      </c>
      <c r="IH553" s="55">
        <f t="shared" si="1890"/>
        <v>0</v>
      </c>
      <c r="II553" s="55">
        <f t="shared" si="1890"/>
        <v>2276.5773871885699</v>
      </c>
      <c r="IJ553" s="55">
        <f t="shared" si="1890"/>
        <v>0</v>
      </c>
      <c r="IK553" s="55">
        <f t="shared" si="1890"/>
        <v>0</v>
      </c>
      <c r="IL553" s="55">
        <f t="shared" si="1890"/>
        <v>0</v>
      </c>
      <c r="IM553" s="55">
        <f t="shared" si="1890"/>
        <v>0</v>
      </c>
      <c r="IN553" s="55">
        <f t="shared" si="1890"/>
        <v>0</v>
      </c>
      <c r="IO553" s="55">
        <f t="shared" si="1890"/>
        <v>676238.62976444338</v>
      </c>
      <c r="IP553" s="55">
        <f t="shared" si="1890"/>
        <v>0</v>
      </c>
      <c r="IQ553" s="55">
        <f t="shared" si="1890"/>
        <v>0</v>
      </c>
      <c r="IR553" s="55">
        <f t="shared" si="1890"/>
        <v>0</v>
      </c>
      <c r="IS553" s="55">
        <f t="shared" si="1890"/>
        <v>0</v>
      </c>
      <c r="IT553" s="55">
        <f t="shared" si="1890"/>
        <v>0</v>
      </c>
      <c r="IU553" s="55">
        <f t="shared" si="1890"/>
        <v>0</v>
      </c>
      <c r="IV553" s="55">
        <f t="shared" si="1890"/>
        <v>0</v>
      </c>
      <c r="IW553" s="55">
        <f t="shared" si="1890"/>
        <v>0</v>
      </c>
      <c r="IX553" s="55">
        <f t="shared" si="1890"/>
        <v>0</v>
      </c>
      <c r="IY553" s="55">
        <f t="shared" si="1890"/>
        <v>0</v>
      </c>
      <c r="IZ553" s="55">
        <f t="shared" si="1890"/>
        <v>0</v>
      </c>
      <c r="JA553" s="55">
        <f t="shared" si="1890"/>
        <v>0</v>
      </c>
      <c r="JB553" s="55">
        <f t="shared" si="1890"/>
        <v>0</v>
      </c>
      <c r="JC553" s="55">
        <f t="shared" si="1890"/>
        <v>0</v>
      </c>
      <c r="JD553" s="55">
        <f t="shared" si="1890"/>
        <v>0</v>
      </c>
      <c r="JE553" s="55">
        <f t="shared" ref="JE553:LT553" si="1891">JE$548*JE550</f>
        <v>0</v>
      </c>
      <c r="JF553" s="55">
        <f t="shared" si="1891"/>
        <v>0</v>
      </c>
      <c r="JG553" s="55">
        <f t="shared" si="1891"/>
        <v>0</v>
      </c>
      <c r="JH553" s="55">
        <f t="shared" si="1891"/>
        <v>0</v>
      </c>
      <c r="JI553" s="55">
        <f t="shared" si="1891"/>
        <v>0</v>
      </c>
      <c r="JJ553" s="55">
        <f t="shared" si="1891"/>
        <v>0</v>
      </c>
      <c r="JK553" s="55">
        <f t="shared" si="1891"/>
        <v>0</v>
      </c>
      <c r="JL553" s="55">
        <f t="shared" si="1891"/>
        <v>0</v>
      </c>
      <c r="JM553" s="55">
        <f t="shared" si="1891"/>
        <v>0</v>
      </c>
      <c r="JN553" s="55">
        <f t="shared" si="1891"/>
        <v>0</v>
      </c>
      <c r="JO553" s="55">
        <f t="shared" si="1891"/>
        <v>0</v>
      </c>
      <c r="JP553" s="55">
        <f t="shared" si="1891"/>
        <v>0</v>
      </c>
      <c r="JQ553" s="55">
        <f t="shared" si="1891"/>
        <v>0</v>
      </c>
      <c r="JR553" s="55">
        <f t="shared" si="1891"/>
        <v>0</v>
      </c>
      <c r="JS553" s="55">
        <f t="shared" si="1891"/>
        <v>0</v>
      </c>
      <c r="JT553" s="55">
        <f t="shared" si="1891"/>
        <v>0</v>
      </c>
      <c r="JU553" s="55">
        <f t="shared" si="1891"/>
        <v>0</v>
      </c>
      <c r="JV553" s="55">
        <f t="shared" si="1891"/>
        <v>0</v>
      </c>
      <c r="JW553" s="55">
        <f t="shared" si="1891"/>
        <v>0</v>
      </c>
      <c r="JX553" s="55">
        <f t="shared" si="1891"/>
        <v>0</v>
      </c>
      <c r="JY553" s="55">
        <f t="shared" si="1891"/>
        <v>0</v>
      </c>
      <c r="JZ553" s="55">
        <f t="shared" si="1891"/>
        <v>0</v>
      </c>
      <c r="KA553" s="55">
        <f t="shared" si="1891"/>
        <v>0</v>
      </c>
      <c r="KB553" s="55">
        <f t="shared" si="1891"/>
        <v>0</v>
      </c>
      <c r="KC553" s="55">
        <f t="shared" si="1891"/>
        <v>0</v>
      </c>
      <c r="KD553" s="55">
        <f t="shared" si="1891"/>
        <v>0</v>
      </c>
      <c r="KE553" s="55">
        <f t="shared" si="1891"/>
        <v>0</v>
      </c>
      <c r="KF553" s="55">
        <f t="shared" si="1891"/>
        <v>0</v>
      </c>
      <c r="KG553" s="55">
        <f t="shared" si="1891"/>
        <v>0</v>
      </c>
      <c r="KH553" s="55">
        <f t="shared" si="1891"/>
        <v>0</v>
      </c>
      <c r="KI553" s="55">
        <f t="shared" si="1891"/>
        <v>0</v>
      </c>
      <c r="KJ553" s="55">
        <f t="shared" si="1891"/>
        <v>0</v>
      </c>
      <c r="KK553" s="55">
        <f t="shared" si="1891"/>
        <v>0</v>
      </c>
      <c r="KL553" s="55">
        <f t="shared" si="1891"/>
        <v>0</v>
      </c>
      <c r="KM553" s="55">
        <f t="shared" si="1891"/>
        <v>0</v>
      </c>
      <c r="KN553" s="55">
        <f t="shared" si="1891"/>
        <v>0</v>
      </c>
      <c r="KO553" s="55">
        <f t="shared" si="1891"/>
        <v>0</v>
      </c>
      <c r="KP553" s="55">
        <f t="shared" si="1891"/>
        <v>0</v>
      </c>
      <c r="KQ553" s="55">
        <f t="shared" si="1891"/>
        <v>0</v>
      </c>
      <c r="KR553" s="55">
        <f t="shared" si="1891"/>
        <v>0</v>
      </c>
      <c r="KS553" s="55">
        <f t="shared" si="1891"/>
        <v>0</v>
      </c>
      <c r="KT553" s="55">
        <f t="shared" si="1891"/>
        <v>0</v>
      </c>
      <c r="KU553" s="55">
        <f t="shared" si="1891"/>
        <v>0</v>
      </c>
      <c r="KV553" s="55">
        <f t="shared" si="1891"/>
        <v>0</v>
      </c>
      <c r="KW553" s="55">
        <f t="shared" si="1891"/>
        <v>0</v>
      </c>
      <c r="KX553" s="55">
        <f t="shared" si="1891"/>
        <v>0</v>
      </c>
      <c r="KY553" s="55">
        <f t="shared" si="1891"/>
        <v>0</v>
      </c>
      <c r="KZ553" s="55">
        <f t="shared" si="1891"/>
        <v>0</v>
      </c>
      <c r="LA553" s="55">
        <f t="shared" si="1891"/>
        <v>0</v>
      </c>
      <c r="LB553" s="55">
        <f t="shared" si="1891"/>
        <v>0</v>
      </c>
      <c r="LC553" s="55">
        <f t="shared" si="1891"/>
        <v>0</v>
      </c>
      <c r="LD553" s="55">
        <f t="shared" si="1891"/>
        <v>0</v>
      </c>
      <c r="LE553" s="55">
        <f t="shared" si="1891"/>
        <v>0</v>
      </c>
      <c r="LF553" s="55">
        <f t="shared" si="1891"/>
        <v>0</v>
      </c>
      <c r="LG553" s="55">
        <f t="shared" si="1891"/>
        <v>0</v>
      </c>
      <c r="LH553" s="55">
        <f t="shared" si="1891"/>
        <v>0</v>
      </c>
      <c r="LI553" s="55">
        <f t="shared" si="1891"/>
        <v>0</v>
      </c>
      <c r="LJ553" s="55">
        <f t="shared" si="1891"/>
        <v>0</v>
      </c>
      <c r="LK553" s="55">
        <f t="shared" si="1891"/>
        <v>0</v>
      </c>
      <c r="LL553" s="55">
        <f t="shared" si="1891"/>
        <v>0</v>
      </c>
      <c r="LM553" s="55">
        <f t="shared" si="1891"/>
        <v>0</v>
      </c>
      <c r="LN553" s="55">
        <f t="shared" si="1891"/>
        <v>0</v>
      </c>
      <c r="LO553" s="55">
        <f t="shared" si="1891"/>
        <v>0</v>
      </c>
      <c r="LP553" s="55">
        <f t="shared" si="1891"/>
        <v>0</v>
      </c>
      <c r="LQ553" s="55">
        <f t="shared" si="1891"/>
        <v>0</v>
      </c>
      <c r="LR553" s="55">
        <f t="shared" si="1891"/>
        <v>0</v>
      </c>
      <c r="LS553" s="55">
        <f t="shared" si="1891"/>
        <v>0</v>
      </c>
      <c r="LT553" s="55">
        <f t="shared" si="1891"/>
        <v>0</v>
      </c>
      <c r="LU553" s="32"/>
      <c r="LV553" s="32"/>
      <c r="LW553" s="32"/>
      <c r="LX553" s="32"/>
      <c r="LY553" s="32"/>
      <c r="LZ553" s="32"/>
      <c r="MA553" s="32"/>
      <c r="MB553" s="32"/>
      <c r="MC553" s="32"/>
      <c r="MD553" s="32"/>
      <c r="ME553" s="32"/>
      <c r="MF553" s="32"/>
      <c r="MG553" s="32"/>
      <c r="MH553" s="32"/>
      <c r="MI553" s="32"/>
      <c r="MJ553" s="32"/>
      <c r="MK553" s="32"/>
      <c r="ML553" s="32"/>
      <c r="MM553" s="32"/>
      <c r="MN553" s="32"/>
      <c r="MO553" s="32"/>
      <c r="MP553" s="32"/>
      <c r="MQ553" s="32"/>
      <c r="MR553" s="32"/>
      <c r="MS553" s="32"/>
      <c r="MT553" s="32"/>
      <c r="MU553" s="32"/>
      <c r="MV553" s="32"/>
      <c r="MW553" s="32"/>
      <c r="MX553" s="32"/>
      <c r="MY553" s="32"/>
      <c r="MZ553" s="32"/>
      <c r="NA553" s="32"/>
      <c r="NB553" s="32"/>
      <c r="NC553" s="32"/>
      <c r="ND553" s="32"/>
      <c r="NE553" s="32"/>
      <c r="NF553" s="32"/>
      <c r="NG553" s="32"/>
      <c r="NH553" s="32"/>
      <c r="NI553" s="32"/>
      <c r="NJ553" s="32"/>
      <c r="NK553" s="32"/>
      <c r="NL553" s="32"/>
      <c r="NM553" s="32"/>
      <c r="NN553" s="32"/>
      <c r="NO553" s="32"/>
      <c r="NP553" s="32"/>
      <c r="NQ553" s="32"/>
      <c r="NR553" s="32"/>
      <c r="NS553" s="32"/>
      <c r="NT553" s="32"/>
      <c r="NU553" s="32"/>
      <c r="NV553" s="32"/>
      <c r="NW553" s="32"/>
      <c r="NX553" s="32"/>
      <c r="NY553" s="32"/>
      <c r="NZ553" s="32"/>
      <c r="OA553" s="32"/>
      <c r="OB553" s="32"/>
      <c r="OC553" s="32"/>
      <c r="OD553" s="32"/>
      <c r="OE553" s="32"/>
      <c r="OF553" s="32"/>
      <c r="OG553" s="32"/>
      <c r="OH553" s="32"/>
      <c r="OI553" s="32"/>
      <c r="OJ553" s="32"/>
      <c r="OK553" s="32"/>
      <c r="OL553" s="32"/>
      <c r="OM553" s="32"/>
      <c r="ON553" s="32"/>
      <c r="OO553" s="32"/>
      <c r="OP553" s="32"/>
      <c r="OQ553" s="32"/>
      <c r="OR553" s="32"/>
      <c r="OS553" s="32"/>
      <c r="OT553" s="32"/>
      <c r="OU553" s="32"/>
      <c r="OV553" s="32"/>
      <c r="OW553" s="32"/>
      <c r="OX553" s="32"/>
      <c r="OY553" s="32"/>
      <c r="OZ553" s="32"/>
      <c r="PA553" s="32"/>
      <c r="PB553" s="32"/>
      <c r="PC553" s="32"/>
      <c r="PD553" s="32"/>
      <c r="PE553" s="32"/>
      <c r="PF553" s="32"/>
      <c r="PG553" s="32"/>
      <c r="PH553" s="32"/>
      <c r="PI553" s="32"/>
      <c r="PJ553" s="32"/>
      <c r="PK553" s="32"/>
      <c r="PL553" s="32"/>
      <c r="PM553" s="32"/>
      <c r="PN553" s="32"/>
      <c r="PO553" s="32"/>
      <c r="PP553" s="32"/>
      <c r="PQ553" s="32"/>
      <c r="PR553" s="32"/>
      <c r="PS553" s="32"/>
      <c r="PT553" s="32"/>
      <c r="PU553" s="32"/>
      <c r="PV553" s="32"/>
      <c r="PW553" s="32"/>
      <c r="PX553" s="32"/>
      <c r="PY553" s="32"/>
      <c r="PZ553" s="32"/>
      <c r="QA553" s="32"/>
      <c r="QB553" s="32"/>
      <c r="QC553" s="32"/>
      <c r="QD553" s="32"/>
      <c r="QE553" s="32"/>
      <c r="QF553" s="32"/>
      <c r="QG553" s="32"/>
      <c r="QH553" s="32"/>
      <c r="QI553" s="32"/>
      <c r="QJ553" s="32"/>
      <c r="QK553" s="32"/>
      <c r="QL553" s="32"/>
      <c r="QM553" s="32"/>
      <c r="QN553" s="32"/>
      <c r="QO553" s="32"/>
      <c r="QP553" s="32"/>
      <c r="QQ553" s="32"/>
      <c r="QR553" s="32"/>
      <c r="QS553" s="32"/>
      <c r="QT553" s="32"/>
      <c r="QU553" s="32"/>
    </row>
    <row r="554" spans="2:463" ht="15" customHeight="1">
      <c r="B554" t="s">
        <v>689</v>
      </c>
      <c r="E554" s="206"/>
      <c r="H554" s="99">
        <f>SUM(I554:LT554)</f>
        <v>7164941.8895526044</v>
      </c>
      <c r="I554" s="55">
        <f t="shared" ref="I554:BT555" si="1892">I$548*I551</f>
        <v>0</v>
      </c>
      <c r="J554" s="55">
        <f t="shared" si="1892"/>
        <v>0</v>
      </c>
      <c r="K554" s="55">
        <f t="shared" si="1892"/>
        <v>0</v>
      </c>
      <c r="L554" s="55">
        <f t="shared" si="1892"/>
        <v>0</v>
      </c>
      <c r="M554" s="55">
        <f t="shared" si="1892"/>
        <v>0</v>
      </c>
      <c r="N554" s="55">
        <f t="shared" si="1892"/>
        <v>0</v>
      </c>
      <c r="O554" s="55">
        <f t="shared" si="1892"/>
        <v>0</v>
      </c>
      <c r="P554" s="55">
        <f t="shared" si="1892"/>
        <v>0</v>
      </c>
      <c r="Q554" s="55">
        <f t="shared" si="1892"/>
        <v>0</v>
      </c>
      <c r="R554" s="55">
        <f t="shared" si="1892"/>
        <v>0</v>
      </c>
      <c r="S554" s="55">
        <f t="shared" si="1892"/>
        <v>0</v>
      </c>
      <c r="T554" s="55">
        <f t="shared" si="1892"/>
        <v>0</v>
      </c>
      <c r="U554" s="55">
        <f t="shared" si="1892"/>
        <v>0</v>
      </c>
      <c r="V554" s="55">
        <f t="shared" si="1892"/>
        <v>0</v>
      </c>
      <c r="W554" s="55">
        <f t="shared" si="1892"/>
        <v>0</v>
      </c>
      <c r="X554" s="55">
        <f t="shared" si="1892"/>
        <v>0</v>
      </c>
      <c r="Y554" s="55">
        <f t="shared" si="1892"/>
        <v>0</v>
      </c>
      <c r="Z554" s="55">
        <f t="shared" si="1892"/>
        <v>0</v>
      </c>
      <c r="AA554" s="55">
        <f t="shared" si="1892"/>
        <v>0</v>
      </c>
      <c r="AB554" s="55">
        <f t="shared" si="1892"/>
        <v>0</v>
      </c>
      <c r="AC554" s="55">
        <f t="shared" si="1892"/>
        <v>0</v>
      </c>
      <c r="AD554" s="55">
        <f t="shared" si="1892"/>
        <v>0</v>
      </c>
      <c r="AE554" s="55">
        <f t="shared" si="1892"/>
        <v>0</v>
      </c>
      <c r="AF554" s="55">
        <f t="shared" si="1892"/>
        <v>0</v>
      </c>
      <c r="AG554" s="55">
        <f t="shared" si="1892"/>
        <v>45104.110555326683</v>
      </c>
      <c r="AH554" s="55">
        <f t="shared" si="1892"/>
        <v>44435.691710728075</v>
      </c>
      <c r="AI554" s="55">
        <f t="shared" si="1892"/>
        <v>45617.414400563292</v>
      </c>
      <c r="AJ554" s="55">
        <f t="shared" si="1892"/>
        <v>48343.380695632426</v>
      </c>
      <c r="AK554" s="55">
        <f t="shared" si="1892"/>
        <v>48712.05643332086</v>
      </c>
      <c r="AL554" s="55">
        <f t="shared" si="1892"/>
        <v>48656.76392688269</v>
      </c>
      <c r="AM554" s="55">
        <f t="shared" si="1892"/>
        <v>45829.683127169803</v>
      </c>
      <c r="AN554" s="55">
        <f t="shared" si="1892"/>
        <v>45307.047623937018</v>
      </c>
      <c r="AO554" s="55">
        <f t="shared" si="1892"/>
        <v>44451.075122198738</v>
      </c>
      <c r="AP554" s="55">
        <f t="shared" si="1892"/>
        <v>43611.947442852972</v>
      </c>
      <c r="AQ554" s="55">
        <f t="shared" si="1892"/>
        <v>42549.110012446567</v>
      </c>
      <c r="AR554" s="55">
        <f t="shared" si="1892"/>
        <v>41552.867224994421</v>
      </c>
      <c r="AS554" s="55">
        <f t="shared" si="1892"/>
        <v>43813.446823996375</v>
      </c>
      <c r="AT554" s="55">
        <f t="shared" si="1892"/>
        <v>42976.108640439408</v>
      </c>
      <c r="AU554" s="55">
        <f t="shared" si="1892"/>
        <v>44284.887897088556</v>
      </c>
      <c r="AV554" s="55">
        <f t="shared" si="1892"/>
        <v>43885.833844162036</v>
      </c>
      <c r="AW554" s="55">
        <f t="shared" si="1892"/>
        <v>44239.975806385228</v>
      </c>
      <c r="AX554" s="55">
        <f t="shared" si="1892"/>
        <v>44062.733337810605</v>
      </c>
      <c r="AY554" s="55">
        <f t="shared" si="1892"/>
        <v>44538.760003540658</v>
      </c>
      <c r="AZ554" s="55">
        <f t="shared" si="1892"/>
        <v>44038.596225316105</v>
      </c>
      <c r="BA554" s="55">
        <f t="shared" si="1892"/>
        <v>43189.209608730962</v>
      </c>
      <c r="BB554" s="55">
        <f t="shared" si="1892"/>
        <v>42398.656222197271</v>
      </c>
      <c r="BC554" s="55">
        <f t="shared" si="1892"/>
        <v>41399.308574077746</v>
      </c>
      <c r="BD554" s="55">
        <f t="shared" si="1892"/>
        <v>40461.025399482205</v>
      </c>
      <c r="BE554" s="55">
        <f t="shared" si="1892"/>
        <v>40966.510024350391</v>
      </c>
      <c r="BF554" s="55">
        <f t="shared" si="1892"/>
        <v>40184.950565791194</v>
      </c>
      <c r="BG554" s="55">
        <f t="shared" si="1892"/>
        <v>41400.09598569628</v>
      </c>
      <c r="BH554" s="55">
        <f t="shared" si="1892"/>
        <v>41060.71456031625</v>
      </c>
      <c r="BI554" s="55">
        <f t="shared" si="1892"/>
        <v>41393.343853396203</v>
      </c>
      <c r="BJ554" s="55">
        <f t="shared" si="1892"/>
        <v>41230.304621694559</v>
      </c>
      <c r="BK554" s="55">
        <f t="shared" si="1892"/>
        <v>41637.851680018743</v>
      </c>
      <c r="BL554" s="55">
        <f t="shared" si="1892"/>
        <v>41208.293732079546</v>
      </c>
      <c r="BM554" s="55">
        <f t="shared" si="1892"/>
        <v>40370.418554772485</v>
      </c>
      <c r="BN554" s="55">
        <f t="shared" si="1892"/>
        <v>39637.843379080761</v>
      </c>
      <c r="BO554" s="55">
        <f t="shared" si="1892"/>
        <v>38704.57726369561</v>
      </c>
      <c r="BP554" s="55">
        <f t="shared" si="1892"/>
        <v>37833.8701352317</v>
      </c>
      <c r="BQ554" s="55">
        <f t="shared" si="1892"/>
        <v>38307.615004285377</v>
      </c>
      <c r="BR554" s="55">
        <f t="shared" si="1892"/>
        <v>37578.101668724528</v>
      </c>
      <c r="BS554" s="55">
        <f t="shared" si="1892"/>
        <v>38704.498924745167</v>
      </c>
      <c r="BT554" s="55">
        <f t="shared" si="1892"/>
        <v>38420.37180019349</v>
      </c>
      <c r="BU554" s="55">
        <f t="shared" ref="BU554:EF555" si="1893">BU$548*BU551</f>
        <v>38732.793324697683</v>
      </c>
      <c r="BV554" s="55">
        <f t="shared" si="1893"/>
        <v>38582.850322340586</v>
      </c>
      <c r="BW554" s="55">
        <f t="shared" si="1893"/>
        <v>39014.70285008326</v>
      </c>
      <c r="BX554" s="55">
        <f t="shared" si="1893"/>
        <v>38659.212686316365</v>
      </c>
      <c r="BY554" s="55">
        <f t="shared" si="1893"/>
        <v>37835.329609720153</v>
      </c>
      <c r="BZ554" s="55">
        <f t="shared" si="1893"/>
        <v>37155.858557751446</v>
      </c>
      <c r="CA554" s="55">
        <f t="shared" si="1893"/>
        <v>36280.270331567895</v>
      </c>
      <c r="CB554" s="55">
        <f t="shared" si="1893"/>
        <v>35475.046577394853</v>
      </c>
      <c r="CC554" s="55">
        <f t="shared" si="1893"/>
        <v>35918.585651255002</v>
      </c>
      <c r="CD554" s="55">
        <f t="shared" si="1893"/>
        <v>35400.981024321089</v>
      </c>
      <c r="CE554" s="55">
        <f t="shared" si="1893"/>
        <v>36280.693882461768</v>
      </c>
      <c r="CF554" s="55">
        <f t="shared" si="1893"/>
        <v>36045.329140526417</v>
      </c>
      <c r="CG554" s="55">
        <f t="shared" si="1893"/>
        <v>36338.227491862403</v>
      </c>
      <c r="CH554" s="55">
        <f t="shared" si="1893"/>
        <v>36199.82019241454</v>
      </c>
      <c r="CI554" s="55">
        <f t="shared" si="1893"/>
        <v>36468.026073613299</v>
      </c>
      <c r="CJ554" s="55">
        <f t="shared" si="1893"/>
        <v>36136.462726553815</v>
      </c>
      <c r="CK554" s="55">
        <f t="shared" si="1893"/>
        <v>35371.567617043293</v>
      </c>
      <c r="CL554" s="55">
        <f t="shared" si="1893"/>
        <v>34741.815739836486</v>
      </c>
      <c r="CM554" s="55">
        <f t="shared" si="1893"/>
        <v>33920.833964458747</v>
      </c>
      <c r="CN554" s="55">
        <f t="shared" si="1893"/>
        <v>33176.647255857337</v>
      </c>
      <c r="CO554" s="55">
        <f t="shared" si="1893"/>
        <v>33592.516599194983</v>
      </c>
      <c r="CP554" s="55">
        <f t="shared" si="1893"/>
        <v>32956.369610434114</v>
      </c>
      <c r="CQ554" s="55">
        <f t="shared" si="1893"/>
        <v>33923.800518858938</v>
      </c>
      <c r="CR554" s="55">
        <f t="shared" si="1893"/>
        <v>33732.387564259836</v>
      </c>
      <c r="CS554" s="55">
        <f t="shared" si="1893"/>
        <v>34004.574134224793</v>
      </c>
      <c r="CT554" s="55">
        <f t="shared" si="1893"/>
        <v>33880.249840868804</v>
      </c>
      <c r="CU554" s="55">
        <f t="shared" si="1893"/>
        <v>34090.488227727437</v>
      </c>
      <c r="CV554" s="55">
        <f t="shared" si="1893"/>
        <v>33781.211909742713</v>
      </c>
      <c r="CW554" s="55">
        <f t="shared" si="1893"/>
        <v>33071.037922930998</v>
      </c>
      <c r="CX554" s="55">
        <f t="shared" si="1893"/>
        <v>32481.304139270705</v>
      </c>
      <c r="CY554" s="55">
        <f t="shared" si="1893"/>
        <v>31717.500642887233</v>
      </c>
      <c r="CZ554" s="55">
        <f t="shared" si="1893"/>
        <v>31029.693506900516</v>
      </c>
      <c r="DA554" s="55">
        <f t="shared" si="1893"/>
        <v>31419.70224643467</v>
      </c>
      <c r="DB554" s="55">
        <f t="shared" si="1893"/>
        <v>30825.875197613892</v>
      </c>
      <c r="DC554" s="55">
        <f t="shared" si="1893"/>
        <v>31722.709967447892</v>
      </c>
      <c r="DD554" s="55">
        <f t="shared" si="1893"/>
        <v>31570.362120443417</v>
      </c>
      <c r="DE554" s="55">
        <f t="shared" si="1893"/>
        <v>31793.818816221865</v>
      </c>
      <c r="DF554" s="55">
        <f t="shared" si="1893"/>
        <v>31678.841004668506</v>
      </c>
      <c r="DG554" s="55">
        <f t="shared" si="1893"/>
        <v>31870.710943738239</v>
      </c>
      <c r="DH554" s="55">
        <f t="shared" si="1893"/>
        <v>31582.195891309624</v>
      </c>
      <c r="DI554" s="55">
        <f t="shared" si="1893"/>
        <v>30922.787307295519</v>
      </c>
      <c r="DJ554" s="55">
        <f t="shared" si="1893"/>
        <v>30368.353218495529</v>
      </c>
      <c r="DK554" s="55">
        <f t="shared" si="1893"/>
        <v>29659.812452278362</v>
      </c>
      <c r="DL554" s="55">
        <f t="shared" si="1893"/>
        <v>29024.084211852536</v>
      </c>
      <c r="DM554" s="55">
        <f t="shared" si="1893"/>
        <v>29389.91807728304</v>
      </c>
      <c r="DN554" s="55">
        <f t="shared" si="1893"/>
        <v>28835.581448126406</v>
      </c>
      <c r="DO554" s="55">
        <f t="shared" si="1893"/>
        <v>29666.990474461934</v>
      </c>
      <c r="DP554" s="55">
        <f t="shared" si="1893"/>
        <v>29549.284348364061</v>
      </c>
      <c r="DQ554" s="55">
        <f t="shared" si="1893"/>
        <v>29729.381672560059</v>
      </c>
      <c r="DR554" s="55">
        <f t="shared" si="1893"/>
        <v>29620.568372522877</v>
      </c>
      <c r="DS554" s="55">
        <f t="shared" si="1893"/>
        <v>29798.08863591672</v>
      </c>
      <c r="DT554" s="55">
        <f t="shared" si="1893"/>
        <v>29528.915086419682</v>
      </c>
      <c r="DU554" s="55">
        <f t="shared" si="1893"/>
        <v>28916.604475864726</v>
      </c>
      <c r="DV554" s="55">
        <f t="shared" si="1893"/>
        <v>28395.332048095737</v>
      </c>
      <c r="DW554" s="55">
        <f t="shared" si="1893"/>
        <v>27738.018483982705</v>
      </c>
      <c r="DX554" s="55">
        <f t="shared" si="1893"/>
        <v>27150.397860907284</v>
      </c>
      <c r="DY554" s="55">
        <f t="shared" si="1893"/>
        <v>27493.627907226448</v>
      </c>
      <c r="DZ554" s="55">
        <f t="shared" si="1893"/>
        <v>27099.868580826602</v>
      </c>
      <c r="EA554" s="55">
        <f t="shared" si="1893"/>
        <v>27746.915304447262</v>
      </c>
      <c r="EB554" s="55">
        <f t="shared" si="1893"/>
        <v>27659.850112645443</v>
      </c>
      <c r="EC554" s="55">
        <f t="shared" si="1893"/>
        <v>27801.450468333845</v>
      </c>
      <c r="ED554" s="55">
        <f t="shared" si="1893"/>
        <v>27698.496421044452</v>
      </c>
      <c r="EE554" s="55">
        <f t="shared" si="1893"/>
        <v>27862.7356339035</v>
      </c>
      <c r="EF554" s="55">
        <f t="shared" si="1893"/>
        <v>27611.582372526682</v>
      </c>
      <c r="EG554" s="55">
        <f t="shared" ref="EG554:GR555" si="1894">EG$548*EG551</f>
        <v>27042.969447653741</v>
      </c>
      <c r="EH554" s="55">
        <f t="shared" si="1894"/>
        <v>26552.851822175937</v>
      </c>
      <c r="EI554" s="55">
        <f t="shared" si="1894"/>
        <v>25943.026716624754</v>
      </c>
      <c r="EJ554" s="55">
        <f t="shared" si="1894"/>
        <v>25399.846541111761</v>
      </c>
      <c r="EK554" s="55">
        <f t="shared" si="1894"/>
        <v>25721.937236639907</v>
      </c>
      <c r="EL554" s="55">
        <f t="shared" si="1894"/>
        <v>25238.839326738376</v>
      </c>
      <c r="EM554" s="55">
        <f t="shared" si="1894"/>
        <v>25953.414759342759</v>
      </c>
      <c r="EN554" s="55">
        <f t="shared" si="1894"/>
        <v>25893.375044012861</v>
      </c>
      <c r="EO554" s="55">
        <f t="shared" si="1894"/>
        <v>26000.877399527904</v>
      </c>
      <c r="EP554" s="55">
        <f t="shared" si="1894"/>
        <v>25903.489832661824</v>
      </c>
      <c r="EQ554" s="55">
        <f t="shared" si="1894"/>
        <v>26055.436952778346</v>
      </c>
      <c r="ER554" s="55">
        <f t="shared" si="1894"/>
        <v>25821.074388725785</v>
      </c>
      <c r="ES554" s="55">
        <f t="shared" si="1894"/>
        <v>25288.832036930959</v>
      </c>
      <c r="ET554" s="55">
        <f t="shared" si="1894"/>
        <v>24832.159744592278</v>
      </c>
      <c r="EU554" s="55">
        <f t="shared" si="1894"/>
        <v>24266.359189225714</v>
      </c>
      <c r="EV554" s="55">
        <f t="shared" si="1894"/>
        <v>23764.233054008015</v>
      </c>
      <c r="EW554" s="55">
        <f t="shared" si="1894"/>
        <v>24066.549781277856</v>
      </c>
      <c r="EX554" s="55">
        <f t="shared" si="1894"/>
        <v>23615.542356603972</v>
      </c>
      <c r="EY554" s="55">
        <f t="shared" si="1894"/>
        <v>24278.031480551057</v>
      </c>
      <c r="EZ554" s="55">
        <f t="shared" si="1894"/>
        <v>24241.752983089904</v>
      </c>
      <c r="FA554" s="55">
        <f t="shared" si="1894"/>
        <v>24319.133772123907</v>
      </c>
      <c r="FB554" s="55">
        <f t="shared" si="1894"/>
        <v>24227.032170869199</v>
      </c>
      <c r="FC554" s="55">
        <f t="shared" si="1894"/>
        <v>24367.602449287071</v>
      </c>
      <c r="FD554" s="55">
        <f t="shared" si="1894"/>
        <v>24148.886183356746</v>
      </c>
      <c r="FE554" s="55">
        <f t="shared" si="1894"/>
        <v>23647.353642160215</v>
      </c>
      <c r="FF554" s="55">
        <f t="shared" si="1894"/>
        <v>23225.095636889895</v>
      </c>
      <c r="FG554" s="55">
        <f t="shared" si="1894"/>
        <v>22700.110239981866</v>
      </c>
      <c r="FH554" s="55">
        <f t="shared" si="1894"/>
        <v>22235.9109492934</v>
      </c>
      <c r="FI554" s="55">
        <f t="shared" si="1894"/>
        <v>22519.726962351961</v>
      </c>
      <c r="FJ554" s="55">
        <f t="shared" si="1894"/>
        <v>22098.666533062678</v>
      </c>
      <c r="FK554" s="55">
        <f t="shared" si="1894"/>
        <v>22712.878808389411</v>
      </c>
      <c r="FL554" s="55">
        <f t="shared" si="1894"/>
        <v>22687.584886165165</v>
      </c>
      <c r="FM554" s="55">
        <f t="shared" si="1894"/>
        <v>22748.267790175538</v>
      </c>
      <c r="FN554" s="55">
        <f t="shared" si="1894"/>
        <v>22661.183636538881</v>
      </c>
      <c r="FO554" s="55">
        <f t="shared" si="1894"/>
        <v>22791.224130186391</v>
      </c>
      <c r="FP554" s="55">
        <f t="shared" si="1894"/>
        <v>22587.088978553325</v>
      </c>
      <c r="FQ554" s="55">
        <f t="shared" si="1894"/>
        <v>22114.511966834027</v>
      </c>
      <c r="FR554" s="55">
        <f t="shared" si="1894"/>
        <v>21724.051523014215</v>
      </c>
      <c r="FS554" s="55">
        <f t="shared" si="1894"/>
        <v>21236.907600167546</v>
      </c>
      <c r="FT554" s="55">
        <f t="shared" si="1894"/>
        <v>20807.747275489175</v>
      </c>
      <c r="FU554" s="55">
        <f t="shared" si="1894"/>
        <v>21074.25015390083</v>
      </c>
      <c r="FV554" s="55">
        <f t="shared" si="1894"/>
        <v>20774.540891744466</v>
      </c>
      <c r="FW554" s="55">
        <f t="shared" si="1894"/>
        <v>21250.601988871349</v>
      </c>
      <c r="FX554" s="55">
        <f t="shared" si="1894"/>
        <v>21224.837652982169</v>
      </c>
      <c r="FY554" s="55">
        <f t="shared" si="1894"/>
        <v>21280.865238583589</v>
      </c>
      <c r="FZ554" s="55">
        <f t="shared" si="1894"/>
        <v>21198.541724738061</v>
      </c>
      <c r="GA554" s="55">
        <f t="shared" si="1894"/>
        <v>21318.836394912621</v>
      </c>
      <c r="GB554" s="55">
        <f t="shared" si="1894"/>
        <v>21128.290836480781</v>
      </c>
      <c r="GC554" s="55">
        <f t="shared" si="1894"/>
        <v>20683.013560200681</v>
      </c>
      <c r="GD554" s="55">
        <f t="shared" si="1894"/>
        <v>20321.933985668787</v>
      </c>
      <c r="GE554" s="55">
        <f t="shared" si="1894"/>
        <v>19869.87614714076</v>
      </c>
      <c r="GF554" s="55">
        <f t="shared" si="1894"/>
        <v>19473.087862229106</v>
      </c>
      <c r="GG554" s="55">
        <f t="shared" si="1894"/>
        <v>19723.385499029009</v>
      </c>
      <c r="GH554" s="55">
        <f t="shared" si="1894"/>
        <v>19356.353711802207</v>
      </c>
      <c r="GI554" s="55">
        <f t="shared" si="1894"/>
        <v>19884.342032255416</v>
      </c>
      <c r="GJ554" s="55">
        <f t="shared" si="1894"/>
        <v>19858.292550813054</v>
      </c>
      <c r="GK554" s="55">
        <f t="shared" si="1894"/>
        <v>19910.012861129984</v>
      </c>
      <c r="GL554" s="55">
        <f t="shared" si="1894"/>
        <v>19832.204581932419</v>
      </c>
      <c r="GM554" s="55">
        <f t="shared" si="1894"/>
        <v>19940.640036153149</v>
      </c>
      <c r="GN554" s="55">
        <f t="shared" si="1894"/>
        <v>19765.600026932396</v>
      </c>
      <c r="GO554" s="55">
        <f t="shared" si="1894"/>
        <v>19346.059807430811</v>
      </c>
      <c r="GP554" s="55">
        <f t="shared" si="1894"/>
        <v>19012.129103382249</v>
      </c>
      <c r="GQ554" s="55">
        <f t="shared" si="1894"/>
        <v>18592.604133935609</v>
      </c>
      <c r="GR554" s="55">
        <f t="shared" si="1894"/>
        <v>18225.724961467178</v>
      </c>
      <c r="GS554" s="55">
        <f t="shared" ref="GS554:JD555" si="1895">GS$548*GS551</f>
        <v>18460.851119510953</v>
      </c>
      <c r="GT554" s="55">
        <f t="shared" si="1895"/>
        <v>18118.160051782976</v>
      </c>
      <c r="GU554" s="55">
        <f t="shared" si="1895"/>
        <v>18607.702041279917</v>
      </c>
      <c r="GV554" s="55">
        <f t="shared" si="1895"/>
        <v>18581.528950873115</v>
      </c>
      <c r="GW554" s="55">
        <f t="shared" si="1895"/>
        <v>18629.264248126619</v>
      </c>
      <c r="GX554" s="55">
        <f t="shared" si="1895"/>
        <v>18555.736877323743</v>
      </c>
      <c r="GY554" s="55">
        <f t="shared" si="1895"/>
        <v>18649.694334908047</v>
      </c>
      <c r="GZ554" s="55">
        <f t="shared" si="1895"/>
        <v>18492.590909845148</v>
      </c>
      <c r="HA554" s="55">
        <f t="shared" si="1895"/>
        <v>18097.313091042557</v>
      </c>
      <c r="HB554" s="55">
        <f t="shared" si="1895"/>
        <v>17788.469790551644</v>
      </c>
      <c r="HC554" s="55">
        <f t="shared" si="1895"/>
        <v>17399.111725498493</v>
      </c>
      <c r="HD554" s="55">
        <f t="shared" si="1895"/>
        <v>17059.867086720147</v>
      </c>
      <c r="HE554" s="55">
        <f t="shared" si="1895"/>
        <v>17280.786555285922</v>
      </c>
      <c r="HF554" s="55">
        <f t="shared" si="1895"/>
        <v>16960.812118306952</v>
      </c>
      <c r="HG554" s="55">
        <f t="shared" si="1895"/>
        <v>17414.715839552995</v>
      </c>
      <c r="HH554" s="55">
        <f t="shared" si="1895"/>
        <v>17388.559387356418</v>
      </c>
      <c r="HI554" s="55">
        <f t="shared" si="1895"/>
        <v>17432.608060874252</v>
      </c>
      <c r="HJ554" s="55">
        <f t="shared" si="1895"/>
        <v>17363.138014969813</v>
      </c>
      <c r="HK554" s="55">
        <f t="shared" si="1895"/>
        <v>17444.08326046736</v>
      </c>
      <c r="HL554" s="55">
        <f t="shared" si="1895"/>
        <v>17301.513933778686</v>
      </c>
      <c r="HM554" s="55">
        <f t="shared" si="1895"/>
        <v>16930.865280516744</v>
      </c>
      <c r="HN554" s="55">
        <f t="shared" si="1895"/>
        <v>16645.205375017584</v>
      </c>
      <c r="HO554" s="55">
        <f t="shared" si="1895"/>
        <v>16283.821683328531</v>
      </c>
      <c r="HP554" s="55">
        <f t="shared" si="1895"/>
        <v>15970.110900466556</v>
      </c>
      <c r="HQ554" s="55">
        <f t="shared" si="1895"/>
        <v>16177.724281572768</v>
      </c>
      <c r="HR554" s="55">
        <f t="shared" si="1895"/>
        <v>15949.464801210972</v>
      </c>
      <c r="HS554" s="55">
        <f t="shared" si="1895"/>
        <v>16299.818742249172</v>
      </c>
      <c r="HT554" s="55">
        <f t="shared" si="1895"/>
        <v>16273.800099518508</v>
      </c>
      <c r="HU554" s="55">
        <f t="shared" si="1895"/>
        <v>16314.438432074485</v>
      </c>
      <c r="HV554" s="55">
        <f t="shared" si="1895"/>
        <v>16248.812525338109</v>
      </c>
      <c r="HW554" s="55">
        <f t="shared" si="1895"/>
        <v>16318.078243723461</v>
      </c>
      <c r="HX554" s="55">
        <f t="shared" si="1895"/>
        <v>16185.222946845262</v>
      </c>
      <c r="HY554" s="55">
        <f t="shared" si="1895"/>
        <v>15841.208389115025</v>
      </c>
      <c r="HZ554" s="55">
        <f t="shared" si="1895"/>
        <v>15576.973259162398</v>
      </c>
      <c r="IA554" s="55">
        <f t="shared" si="1895"/>
        <v>15241.532051177837</v>
      </c>
      <c r="IB554" s="55">
        <f t="shared" si="1895"/>
        <v>14951.415010075261</v>
      </c>
      <c r="IC554" s="55">
        <f t="shared" si="1895"/>
        <v>15146.563161766862</v>
      </c>
      <c r="ID554" s="55">
        <f t="shared" si="1895"/>
        <v>14867.577612675663</v>
      </c>
      <c r="IE554" s="55">
        <f t="shared" si="1895"/>
        <v>15257.820322138208</v>
      </c>
      <c r="IF554" s="55">
        <f t="shared" si="1895"/>
        <v>15232.043589401816</v>
      </c>
      <c r="IG554" s="55">
        <f t="shared" si="1895"/>
        <v>15269.527392456663</v>
      </c>
      <c r="IH554" s="55">
        <f t="shared" si="1895"/>
        <v>15207.174191182057</v>
      </c>
      <c r="II554" s="55">
        <f t="shared" si="1895"/>
        <v>15266.339684615117</v>
      </c>
      <c r="IJ554" s="55">
        <f t="shared" si="1895"/>
        <v>15142.522738935377</v>
      </c>
      <c r="IK554" s="55">
        <f t="shared" si="1895"/>
        <v>14823.207248094162</v>
      </c>
      <c r="IL554" s="55">
        <f t="shared" si="1895"/>
        <v>14578.772521164999</v>
      </c>
      <c r="IM554" s="55">
        <f t="shared" si="1895"/>
        <v>14267.390704609934</v>
      </c>
      <c r="IN554" s="55">
        <f t="shared" si="1895"/>
        <v>13999.075542184659</v>
      </c>
      <c r="IO554" s="55">
        <f t="shared" si="1895"/>
        <v>14180.61597425015</v>
      </c>
      <c r="IP554" s="55">
        <f t="shared" si="1895"/>
        <v>13922.026581575577</v>
      </c>
      <c r="IQ554" s="55">
        <f t="shared" si="1895"/>
        <v>14283.748291936088</v>
      </c>
      <c r="IR554" s="55">
        <f t="shared" si="1895"/>
        <v>14258.433056606027</v>
      </c>
      <c r="IS554" s="55">
        <f t="shared" si="1895"/>
        <v>14292.999184228805</v>
      </c>
      <c r="IT554" s="55">
        <f t="shared" si="1895"/>
        <v>14229.834894880103</v>
      </c>
      <c r="IU554" s="55">
        <f t="shared" si="1895"/>
        <v>14283.89031456343</v>
      </c>
      <c r="IV554" s="55">
        <f t="shared" si="1895"/>
        <v>14168.483763366237</v>
      </c>
      <c r="IW554" s="55">
        <f t="shared" si="1895"/>
        <v>13872.07405890928</v>
      </c>
      <c r="IX554" s="55">
        <f t="shared" si="1895"/>
        <v>13645.939322950271</v>
      </c>
      <c r="IY554" s="55">
        <f t="shared" si="1895"/>
        <v>13356.871636656417</v>
      </c>
      <c r="IZ554" s="55">
        <f t="shared" si="1895"/>
        <v>13108.703374347186</v>
      </c>
      <c r="JA554" s="55">
        <f t="shared" si="1895"/>
        <v>13277.319467618054</v>
      </c>
      <c r="JB554" s="55">
        <f t="shared" si="1895"/>
        <v>13037.780638028342</v>
      </c>
      <c r="JC554" s="55">
        <f t="shared" si="1895"/>
        <v>13370.295994869912</v>
      </c>
      <c r="JD554" s="55">
        <f t="shared" si="1895"/>
        <v>13348.438581075749</v>
      </c>
      <c r="JE554" s="55">
        <f t="shared" ref="JE554:LP555" si="1896">JE$548*JE551</f>
        <v>13377.911054464523</v>
      </c>
      <c r="JF554" s="55">
        <f t="shared" si="1896"/>
        <v>13316.726192397924</v>
      </c>
      <c r="JG554" s="55">
        <f t="shared" si="1896"/>
        <v>13366.090395247638</v>
      </c>
      <c r="JH554" s="55">
        <f t="shared" si="1896"/>
        <v>13258.510594390698</v>
      </c>
      <c r="JI554" s="55">
        <f t="shared" si="1896"/>
        <v>12983.344693675015</v>
      </c>
      <c r="JJ554" s="55">
        <f t="shared" si="1896"/>
        <v>12774.124000588732</v>
      </c>
      <c r="JK554" s="55">
        <f t="shared" si="1896"/>
        <v>12505.752860602341</v>
      </c>
      <c r="JL554" s="55">
        <f t="shared" si="1896"/>
        <v>12276.202911037723</v>
      </c>
      <c r="JM554" s="55">
        <f t="shared" si="1896"/>
        <v>12432.857086516255</v>
      </c>
      <c r="JN554" s="55">
        <f t="shared" si="1896"/>
        <v>12262.263083533742</v>
      </c>
      <c r="JO554" s="55">
        <f t="shared" si="1896"/>
        <v>12516.586102296114</v>
      </c>
      <c r="JP554" s="55">
        <f t="shared" si="1896"/>
        <v>12497.834933784046</v>
      </c>
      <c r="JQ554" s="55">
        <f t="shared" si="1896"/>
        <v>12521.557239313901</v>
      </c>
      <c r="JR554" s="55">
        <f t="shared" si="1896"/>
        <v>12463.556215230699</v>
      </c>
      <c r="JS554" s="55">
        <f t="shared" si="1896"/>
        <v>12508.614626441888</v>
      </c>
      <c r="JT554" s="55">
        <f t="shared" si="1896"/>
        <v>12408.319080759271</v>
      </c>
      <c r="JU554" s="55">
        <f t="shared" si="1896"/>
        <v>12152.856623154232</v>
      </c>
      <c r="JV554" s="55">
        <f t="shared" si="1896"/>
        <v>11959.26972148086</v>
      </c>
      <c r="JW554" s="55">
        <f t="shared" si="1896"/>
        <v>11710.095819114076</v>
      </c>
      <c r="JX554" s="55">
        <f t="shared" si="1896"/>
        <v>11497.752298840576</v>
      </c>
      <c r="JY554" s="55">
        <f t="shared" si="1896"/>
        <v>11643.333364266284</v>
      </c>
      <c r="JZ554" s="55">
        <f t="shared" si="1896"/>
        <v>11434.429266921103</v>
      </c>
      <c r="KA554" s="55">
        <f t="shared" si="1896"/>
        <v>11718.645703972317</v>
      </c>
      <c r="KB554" s="55">
        <f t="shared" si="1896"/>
        <v>11702.680903480044</v>
      </c>
      <c r="KC554" s="55">
        <f t="shared" si="1896"/>
        <v>11721.293397612335</v>
      </c>
      <c r="KD554" s="55">
        <f t="shared" si="1896"/>
        <v>11666.323401157979</v>
      </c>
      <c r="KE554" s="55">
        <f t="shared" si="1896"/>
        <v>11707.430644497221</v>
      </c>
      <c r="KF554" s="55">
        <f t="shared" si="1896"/>
        <v>11613.915072091448</v>
      </c>
      <c r="KG554" s="55">
        <f t="shared" si="1896"/>
        <v>11376.728359918487</v>
      </c>
      <c r="KH554" s="55">
        <f t="shared" si="1896"/>
        <v>11197.592600644735</v>
      </c>
      <c r="KI554" s="55">
        <f t="shared" si="1896"/>
        <v>10966.226196542035</v>
      </c>
      <c r="KJ554" s="55">
        <f t="shared" si="1896"/>
        <v>10769.784982816944</v>
      </c>
      <c r="KK554" s="55">
        <f t="shared" si="1896"/>
        <v>10905.113844657099</v>
      </c>
      <c r="KL554" s="55">
        <f t="shared" si="1896"/>
        <v>10710.014693051218</v>
      </c>
      <c r="KM554" s="55">
        <f t="shared" si="1896"/>
        <v>10972.769325672421</v>
      </c>
      <c r="KN554" s="55">
        <f t="shared" si="1896"/>
        <v>10959.300035383911</v>
      </c>
      <c r="KO554" s="55">
        <f t="shared" si="1896"/>
        <v>10973.38245487952</v>
      </c>
      <c r="KP554" s="55">
        <f t="shared" si="1896"/>
        <v>10921.296678476496</v>
      </c>
      <c r="KQ554" s="55">
        <f t="shared" si="1896"/>
        <v>10958.779001295938</v>
      </c>
      <c r="KR554" s="55">
        <f t="shared" si="1896"/>
        <v>10871.574609185749</v>
      </c>
      <c r="KS554" s="55">
        <f t="shared" si="1896"/>
        <v>10651.340312115379</v>
      </c>
      <c r="KT554" s="55">
        <f t="shared" si="1896"/>
        <v>10485.563175856914</v>
      </c>
      <c r="KU554" s="55">
        <f t="shared" si="1896"/>
        <v>10270.716038323624</v>
      </c>
      <c r="KV554" s="55">
        <f t="shared" si="1896"/>
        <v>10088.972512749797</v>
      </c>
      <c r="KW554" s="55">
        <f t="shared" si="1896"/>
        <v>10214.80744193755</v>
      </c>
      <c r="KX554" s="55">
        <f t="shared" si="1896"/>
        <v>10032.594361515889</v>
      </c>
      <c r="KY554" s="55">
        <f t="shared" si="1896"/>
        <v>10275.500765095492</v>
      </c>
      <c r="KZ554" s="55">
        <f t="shared" si="1896"/>
        <v>10264.262684893605</v>
      </c>
      <c r="LA554" s="55">
        <f t="shared" si="1896"/>
        <v>10274.339466860689</v>
      </c>
      <c r="LB554" s="55">
        <f t="shared" si="1896"/>
        <v>10224.997012253023</v>
      </c>
      <c r="LC554" s="55">
        <f t="shared" si="1896"/>
        <v>10259.154521172546</v>
      </c>
      <c r="LD554" s="55">
        <f t="shared" si="1896"/>
        <v>10177.825476969374</v>
      </c>
      <c r="LE554" s="55">
        <f t="shared" si="1896"/>
        <v>9973.3169505266051</v>
      </c>
      <c r="LF554" s="55">
        <f t="shared" si="1896"/>
        <v>9819.88914831273</v>
      </c>
      <c r="LG554" s="55">
        <f t="shared" si="1896"/>
        <v>9620.3670880154841</v>
      </c>
      <c r="LH554" s="55">
        <f t="shared" si="1896"/>
        <v>9452.2085141992975</v>
      </c>
      <c r="LI554" s="55">
        <f t="shared" si="1896"/>
        <v>9569.2500005727106</v>
      </c>
      <c r="LJ554" s="55">
        <f t="shared" si="1896"/>
        <v>9439.1531924275787</v>
      </c>
      <c r="LK554" s="55">
        <f t="shared" si="1896"/>
        <v>9623.6161697929092</v>
      </c>
      <c r="LL554" s="55">
        <f t="shared" si="1896"/>
        <v>9614.3692960514236</v>
      </c>
      <c r="LM554" s="55">
        <f t="shared" si="1896"/>
        <v>9620.9144504952601</v>
      </c>
      <c r="LN554" s="55">
        <f t="shared" si="1896"/>
        <v>9574.1802184579301</v>
      </c>
      <c r="LO554" s="55">
        <f t="shared" si="1896"/>
        <v>9605.2889404265552</v>
      </c>
      <c r="LP554" s="55">
        <f t="shared" si="1896"/>
        <v>9529.4300258308394</v>
      </c>
      <c r="LQ554" s="55">
        <f t="shared" ref="LQ554:LT555" si="1897">LQ$548*LQ551</f>
        <v>9339.5101983446129</v>
      </c>
      <c r="LR554" s="55">
        <f t="shared" si="1897"/>
        <v>9197.499301909862</v>
      </c>
      <c r="LS554" s="55">
        <f t="shared" si="1897"/>
        <v>9012.1952586322423</v>
      </c>
      <c r="LT554" s="55">
        <f t="shared" si="1897"/>
        <v>194903.62350807074</v>
      </c>
      <c r="LU554" s="32"/>
      <c r="LV554" s="32"/>
      <c r="LW554" s="32"/>
      <c r="LX554" s="32"/>
      <c r="LY554" s="32"/>
      <c r="LZ554" s="32"/>
      <c r="MA554" s="32"/>
      <c r="MB554" s="32"/>
      <c r="MC554" s="32"/>
      <c r="MD554" s="32"/>
      <c r="ME554" s="32"/>
      <c r="MF554" s="32"/>
      <c r="MG554" s="32"/>
      <c r="MH554" s="32"/>
      <c r="MI554" s="32"/>
      <c r="MJ554" s="32"/>
      <c r="MK554" s="32"/>
      <c r="ML554" s="32"/>
      <c r="MM554" s="32"/>
      <c r="MN554" s="32"/>
      <c r="MO554" s="32"/>
      <c r="MP554" s="32"/>
      <c r="MQ554" s="32"/>
      <c r="MR554" s="32"/>
      <c r="MS554" s="32"/>
      <c r="MT554" s="32"/>
      <c r="MU554" s="32"/>
      <c r="MV554" s="32"/>
      <c r="MW554" s="32"/>
      <c r="MX554" s="32"/>
      <c r="MY554" s="32"/>
      <c r="MZ554" s="32"/>
      <c r="NA554" s="32"/>
      <c r="NB554" s="32"/>
      <c r="NC554" s="32"/>
      <c r="ND554" s="32"/>
      <c r="NE554" s="32"/>
      <c r="NF554" s="32"/>
      <c r="NG554" s="32"/>
      <c r="NH554" s="32"/>
      <c r="NI554" s="32"/>
      <c r="NJ554" s="32"/>
      <c r="NK554" s="32"/>
      <c r="NL554" s="32"/>
      <c r="NM554" s="32"/>
      <c r="NN554" s="32"/>
      <c r="NO554" s="32"/>
      <c r="NP554" s="32"/>
      <c r="NQ554" s="32"/>
      <c r="NR554" s="32"/>
      <c r="NS554" s="32"/>
      <c r="NT554" s="32"/>
      <c r="NU554" s="32"/>
      <c r="NV554" s="32"/>
      <c r="NW554" s="32"/>
      <c r="NX554" s="32"/>
      <c r="NY554" s="32"/>
      <c r="NZ554" s="32"/>
      <c r="OA554" s="32"/>
      <c r="OB554" s="32"/>
      <c r="OC554" s="32"/>
      <c r="OD554" s="32"/>
      <c r="OE554" s="32"/>
      <c r="OF554" s="32"/>
      <c r="OG554" s="32"/>
      <c r="OH554" s="32"/>
      <c r="OI554" s="32"/>
      <c r="OJ554" s="32"/>
      <c r="OK554" s="32"/>
      <c r="OL554" s="32"/>
      <c r="OM554" s="32"/>
      <c r="ON554" s="32"/>
      <c r="OO554" s="32"/>
      <c r="OP554" s="32"/>
      <c r="OQ554" s="32"/>
      <c r="OR554" s="32"/>
      <c r="OS554" s="32"/>
      <c r="OT554" s="32"/>
      <c r="OU554" s="32"/>
      <c r="OV554" s="32"/>
      <c r="OW554" s="32"/>
      <c r="OX554" s="32"/>
      <c r="OY554" s="32"/>
      <c r="OZ554" s="32"/>
      <c r="PA554" s="32"/>
      <c r="PB554" s="32"/>
      <c r="PC554" s="32"/>
      <c r="PD554" s="32"/>
      <c r="PE554" s="32"/>
      <c r="PF554" s="32"/>
      <c r="PG554" s="32"/>
      <c r="PH554" s="32"/>
      <c r="PI554" s="32"/>
      <c r="PJ554" s="32"/>
      <c r="PK554" s="32"/>
      <c r="PL554" s="32"/>
      <c r="PM554" s="32"/>
      <c r="PN554" s="32"/>
      <c r="PO554" s="32"/>
      <c r="PP554" s="32"/>
      <c r="PQ554" s="32"/>
      <c r="PR554" s="32"/>
      <c r="PS554" s="32"/>
      <c r="PT554" s="32"/>
      <c r="PU554" s="32"/>
      <c r="PV554" s="32"/>
      <c r="PW554" s="32"/>
      <c r="PX554" s="32"/>
      <c r="PY554" s="32"/>
      <c r="PZ554" s="32"/>
      <c r="QA554" s="32"/>
      <c r="QB554" s="32"/>
      <c r="QC554" s="32"/>
      <c r="QD554" s="32"/>
      <c r="QE554" s="32"/>
      <c r="QF554" s="32"/>
      <c r="QG554" s="32"/>
      <c r="QH554" s="32"/>
      <c r="QI554" s="32"/>
      <c r="QJ554" s="32"/>
      <c r="QK554" s="32"/>
      <c r="QL554" s="32"/>
      <c r="QM554" s="32"/>
      <c r="QN554" s="32"/>
      <c r="QO554" s="32"/>
      <c r="QP554" s="32"/>
      <c r="QQ554" s="32"/>
      <c r="QR554" s="32"/>
      <c r="QS554" s="32"/>
      <c r="QT554" s="32"/>
      <c r="QU554" s="32"/>
    </row>
    <row r="555" spans="2:463" ht="15" customHeight="1">
      <c r="B555" t="s">
        <v>690</v>
      </c>
      <c r="E555" s="206"/>
      <c r="H555" s="99">
        <f>SUM(I555:LT555)</f>
        <v>2925372.9585051457</v>
      </c>
      <c r="I555" s="55">
        <f t="shared" si="1892"/>
        <v>0</v>
      </c>
      <c r="J555" s="55">
        <f t="shared" si="1892"/>
        <v>0</v>
      </c>
      <c r="K555" s="55">
        <f t="shared" si="1892"/>
        <v>0</v>
      </c>
      <c r="L555" s="55">
        <f t="shared" si="1892"/>
        <v>0</v>
      </c>
      <c r="M555" s="55">
        <f t="shared" si="1892"/>
        <v>0</v>
      </c>
      <c r="N555" s="55">
        <f t="shared" si="1892"/>
        <v>0</v>
      </c>
      <c r="O555" s="55">
        <f t="shared" si="1892"/>
        <v>0</v>
      </c>
      <c r="P555" s="55">
        <f t="shared" si="1892"/>
        <v>0</v>
      </c>
      <c r="Q555" s="55">
        <f t="shared" si="1892"/>
        <v>0</v>
      </c>
      <c r="R555" s="55">
        <f t="shared" si="1892"/>
        <v>0</v>
      </c>
      <c r="S555" s="55">
        <f t="shared" si="1892"/>
        <v>0</v>
      </c>
      <c r="T555" s="55">
        <f t="shared" si="1892"/>
        <v>0</v>
      </c>
      <c r="U555" s="55">
        <f t="shared" si="1892"/>
        <v>0</v>
      </c>
      <c r="V555" s="55">
        <f t="shared" si="1892"/>
        <v>0</v>
      </c>
      <c r="W555" s="55">
        <f t="shared" si="1892"/>
        <v>0</v>
      </c>
      <c r="X555" s="55">
        <f t="shared" si="1892"/>
        <v>0</v>
      </c>
      <c r="Y555" s="55">
        <f t="shared" si="1892"/>
        <v>0</v>
      </c>
      <c r="Z555" s="55">
        <f t="shared" si="1892"/>
        <v>0</v>
      </c>
      <c r="AA555" s="55">
        <f t="shared" si="1892"/>
        <v>0</v>
      </c>
      <c r="AB555" s="55">
        <f t="shared" si="1892"/>
        <v>0</v>
      </c>
      <c r="AC555" s="55">
        <f t="shared" si="1892"/>
        <v>0</v>
      </c>
      <c r="AD555" s="55">
        <f t="shared" si="1892"/>
        <v>0</v>
      </c>
      <c r="AE555" s="55">
        <f t="shared" si="1892"/>
        <v>0</v>
      </c>
      <c r="AF555" s="55">
        <f t="shared" si="1892"/>
        <v>0</v>
      </c>
      <c r="AG555" s="55">
        <f t="shared" si="1892"/>
        <v>14483.155286066727</v>
      </c>
      <c r="AH555" s="55">
        <f t="shared" si="1892"/>
        <v>9193.3512921301299</v>
      </c>
      <c r="AI555" s="55">
        <f t="shared" si="1892"/>
        <v>2238.854211339542</v>
      </c>
      <c r="AJ555" s="55">
        <f t="shared" si="1892"/>
        <v>2153.9944146194139</v>
      </c>
      <c r="AK555" s="55">
        <f t="shared" si="1892"/>
        <v>2212.8104287741608</v>
      </c>
      <c r="AL555" s="55">
        <f t="shared" si="1892"/>
        <v>2128.9377754254624</v>
      </c>
      <c r="AM555" s="55">
        <f t="shared" si="1892"/>
        <v>2187.0696041266638</v>
      </c>
      <c r="AN555" s="55">
        <f t="shared" si="1892"/>
        <v>2174.3116981025914</v>
      </c>
      <c r="AO555" s="55">
        <f t="shared" si="1892"/>
        <v>13595.562771785866</v>
      </c>
      <c r="AP555" s="55">
        <f t="shared" si="1892"/>
        <v>27860.735927513681</v>
      </c>
      <c r="AQ555" s="55">
        <f t="shared" si="1892"/>
        <v>33102.379391586823</v>
      </c>
      <c r="AR555" s="55">
        <f t="shared" si="1892"/>
        <v>36126.161360516002</v>
      </c>
      <c r="AS555" s="55">
        <f t="shared" si="1892"/>
        <v>13768.031467100258</v>
      </c>
      <c r="AT555" s="55">
        <f t="shared" si="1892"/>
        <v>7666.2568039800626</v>
      </c>
      <c r="AU555" s="55">
        <f t="shared" si="1892"/>
        <v>2087.0660127947822</v>
      </c>
      <c r="AV555" s="55">
        <f t="shared" si="1892"/>
        <v>2007.9594784388503</v>
      </c>
      <c r="AW555" s="55">
        <f t="shared" si="1892"/>
        <v>2062.7879275306673</v>
      </c>
      <c r="AX555" s="55">
        <f t="shared" si="1892"/>
        <v>1984.6016109226493</v>
      </c>
      <c r="AY555" s="55">
        <f t="shared" si="1892"/>
        <v>2038.7922604653434</v>
      </c>
      <c r="AZ555" s="55">
        <f t="shared" si="1892"/>
        <v>2026.8993056126287</v>
      </c>
      <c r="BA555" s="55">
        <f t="shared" si="1892"/>
        <v>14506.325759636553</v>
      </c>
      <c r="BB555" s="55">
        <f t="shared" si="1892"/>
        <v>27477.474651249307</v>
      </c>
      <c r="BC555" s="55">
        <f t="shared" si="1892"/>
        <v>32096.913966554894</v>
      </c>
      <c r="BD555" s="55">
        <f t="shared" si="1892"/>
        <v>33692.388466578566</v>
      </c>
      <c r="BE555" s="55">
        <f t="shared" si="1892"/>
        <v>13800.175125510705</v>
      </c>
      <c r="BF555" s="55">
        <f t="shared" si="1892"/>
        <v>8145.019014119197</v>
      </c>
      <c r="BG555" s="55">
        <f t="shared" si="1892"/>
        <v>2947.1158053965487</v>
      </c>
      <c r="BH555" s="55">
        <f t="shared" si="1892"/>
        <v>1871.8253119355511</v>
      </c>
      <c r="BI555" s="55">
        <f t="shared" si="1892"/>
        <v>1922.9365419809028</v>
      </c>
      <c r="BJ555" s="55">
        <f t="shared" si="1892"/>
        <v>1850.0510440187229</v>
      </c>
      <c r="BK555" s="55">
        <f t="shared" si="1892"/>
        <v>3246.3766544060381</v>
      </c>
      <c r="BL555" s="55">
        <f t="shared" si="1892"/>
        <v>1889.4810705742298</v>
      </c>
      <c r="BM555" s="55">
        <f t="shared" si="1892"/>
        <v>15554.56160516763</v>
      </c>
      <c r="BN555" s="55">
        <f t="shared" si="1892"/>
        <v>27188.049110232692</v>
      </c>
      <c r="BO555" s="55">
        <f t="shared" si="1892"/>
        <v>30286.023925373673</v>
      </c>
      <c r="BP555" s="55">
        <f t="shared" si="1892"/>
        <v>31086.304059758844</v>
      </c>
      <c r="BQ555" s="55">
        <f t="shared" si="1892"/>
        <v>13765.745177915594</v>
      </c>
      <c r="BR555" s="55">
        <f t="shared" si="1892"/>
        <v>8524.185406755556</v>
      </c>
      <c r="BS555" s="55">
        <f t="shared" si="1892"/>
        <v>4204.4652462482072</v>
      </c>
      <c r="BT555" s="55">
        <f t="shared" si="1892"/>
        <v>1744.9206699762219</v>
      </c>
      <c r="BU555" s="55">
        <f t="shared" si="1893"/>
        <v>1792.5666982702953</v>
      </c>
      <c r="BV555" s="55">
        <f t="shared" si="1893"/>
        <v>1724.6226379326306</v>
      </c>
      <c r="BW555" s="55">
        <f t="shared" si="1893"/>
        <v>5275.2178670608519</v>
      </c>
      <c r="BX555" s="55">
        <f t="shared" si="1893"/>
        <v>1313.8392174920352</v>
      </c>
      <c r="BY555" s="55">
        <f t="shared" si="1893"/>
        <v>16395.175501477315</v>
      </c>
      <c r="BZ555" s="55">
        <f t="shared" si="1893"/>
        <v>26813.858115016938</v>
      </c>
      <c r="CA555" s="55">
        <f t="shared" si="1893"/>
        <v>27943.341273612874</v>
      </c>
      <c r="CB555" s="55">
        <f t="shared" si="1893"/>
        <v>28681.710840232277</v>
      </c>
      <c r="CC555" s="55">
        <f t="shared" si="1893"/>
        <v>13673.631973923111</v>
      </c>
      <c r="CD555" s="55">
        <f t="shared" si="1893"/>
        <v>9804.3405761608683</v>
      </c>
      <c r="CE555" s="55">
        <f t="shared" si="1893"/>
        <v>5277.9455933949266</v>
      </c>
      <c r="CF555" s="55">
        <f t="shared" si="1893"/>
        <v>1626.6198160136332</v>
      </c>
      <c r="CG555" s="55">
        <f t="shared" si="1893"/>
        <v>1671.0355737675613</v>
      </c>
      <c r="CH555" s="55">
        <f t="shared" si="1893"/>
        <v>1607.6979350844356</v>
      </c>
      <c r="CI555" s="55">
        <f t="shared" si="1893"/>
        <v>7014.2674680429336</v>
      </c>
      <c r="CJ555" s="55">
        <f t="shared" si="1893"/>
        <v>3199.6319228443972</v>
      </c>
      <c r="CK555" s="55">
        <f t="shared" si="1893"/>
        <v>17051.596721597212</v>
      </c>
      <c r="CL555" s="55">
        <f t="shared" si="1893"/>
        <v>26367.706726314795</v>
      </c>
      <c r="CM555" s="55">
        <f t="shared" si="1893"/>
        <v>25781.790015528193</v>
      </c>
      <c r="CN555" s="55">
        <f t="shared" si="1893"/>
        <v>26463.03630828395</v>
      </c>
      <c r="CO555" s="55">
        <f t="shared" si="1893"/>
        <v>13531.820062855071</v>
      </c>
      <c r="CP555" s="55">
        <f t="shared" si="1893"/>
        <v>9028.050110179558</v>
      </c>
      <c r="CQ555" s="55">
        <f t="shared" si="1893"/>
        <v>6186.8238596949195</v>
      </c>
      <c r="CR555" s="55">
        <f t="shared" si="1893"/>
        <v>1516.3394367288233</v>
      </c>
      <c r="CS555" s="55">
        <f t="shared" si="1893"/>
        <v>1229.8285921081435</v>
      </c>
      <c r="CT555" s="55">
        <f t="shared" si="1893"/>
        <v>1498.7004076283758</v>
      </c>
      <c r="CU555" s="55">
        <f t="shared" si="1893"/>
        <v>8493.6730629439007</v>
      </c>
      <c r="CV555" s="55">
        <f t="shared" si="1893"/>
        <v>4823.7443505224592</v>
      </c>
      <c r="CW555" s="55">
        <f t="shared" si="1893"/>
        <v>17545.013732312527</v>
      </c>
      <c r="CX555" s="55">
        <f t="shared" si="1893"/>
        <v>24745.761308592104</v>
      </c>
      <c r="CY555" s="55">
        <f t="shared" si="1893"/>
        <v>23787.370825968075</v>
      </c>
      <c r="CZ555" s="55">
        <f t="shared" si="1893"/>
        <v>24415.911103730414</v>
      </c>
      <c r="DA555" s="55">
        <f t="shared" si="1893"/>
        <v>13347.470957982958</v>
      </c>
      <c r="DB555" s="55">
        <f t="shared" si="1893"/>
        <v>9172.278224094729</v>
      </c>
      <c r="DC555" s="55">
        <f t="shared" si="1893"/>
        <v>6948.5833997801265</v>
      </c>
      <c r="DD555" s="55">
        <f t="shared" si="1893"/>
        <v>1413.535765852132</v>
      </c>
      <c r="DE555" s="55">
        <f t="shared" si="1893"/>
        <v>2613.9598763166036</v>
      </c>
      <c r="DF555" s="55">
        <f t="shared" si="1893"/>
        <v>2483.4125795312084</v>
      </c>
      <c r="DG555" s="55">
        <f t="shared" si="1893"/>
        <v>9740.8011307942488</v>
      </c>
      <c r="DH555" s="55">
        <f t="shared" si="1893"/>
        <v>6213.1575634552191</v>
      </c>
      <c r="DI555" s="55">
        <f t="shared" si="1893"/>
        <v>17894.572389087178</v>
      </c>
      <c r="DJ555" s="55">
        <f t="shared" si="1893"/>
        <v>22831.420870545375</v>
      </c>
      <c r="DK555" s="55">
        <f t="shared" si="1893"/>
        <v>21947.165999201032</v>
      </c>
      <c r="DL555" s="55">
        <f t="shared" si="1893"/>
        <v>22527.076077817484</v>
      </c>
      <c r="DM555" s="55">
        <f t="shared" si="1893"/>
        <v>13126.998760983295</v>
      </c>
      <c r="DN555" s="55">
        <f t="shared" si="1893"/>
        <v>9256.1553636418594</v>
      </c>
      <c r="DO555" s="55">
        <f t="shared" si="1893"/>
        <v>7579.0788972079818</v>
      </c>
      <c r="DP555" s="55">
        <f t="shared" si="1893"/>
        <v>1317.7019029813068</v>
      </c>
      <c r="DQ555" s="55">
        <f t="shared" si="1893"/>
        <v>3804.8064056929184</v>
      </c>
      <c r="DR555" s="55">
        <f t="shared" si="1893"/>
        <v>3830.7223084558846</v>
      </c>
      <c r="DS555" s="55">
        <f t="shared" si="1893"/>
        <v>10780.478179210731</v>
      </c>
      <c r="DT555" s="55">
        <f t="shared" si="1893"/>
        <v>7392.3740783522771</v>
      </c>
      <c r="DU555" s="55">
        <f t="shared" si="1893"/>
        <v>18117.557361594238</v>
      </c>
      <c r="DV555" s="55">
        <f t="shared" si="1893"/>
        <v>21065.107329855095</v>
      </c>
      <c r="DW555" s="55">
        <f t="shared" si="1893"/>
        <v>20249.255905149188</v>
      </c>
      <c r="DX555" s="55">
        <f t="shared" si="1893"/>
        <v>20784.296540867188</v>
      </c>
      <c r="DY555" s="55">
        <f t="shared" si="1893"/>
        <v>12876.139241631812</v>
      </c>
      <c r="DZ555" s="55">
        <f t="shared" si="1893"/>
        <v>10006.398012710404</v>
      </c>
      <c r="EA555" s="55">
        <f t="shared" si="1893"/>
        <v>8092.6783787214163</v>
      </c>
      <c r="EB555" s="55">
        <f t="shared" si="1893"/>
        <v>1228.365314176418</v>
      </c>
      <c r="EC555" s="55">
        <f t="shared" si="1893"/>
        <v>4822.3380603204196</v>
      </c>
      <c r="ED555" s="55">
        <f t="shared" si="1893"/>
        <v>4984.1009066597117</v>
      </c>
      <c r="EE555" s="55">
        <f t="shared" si="1893"/>
        <v>11635.211742155472</v>
      </c>
      <c r="EF555" s="55">
        <f t="shared" si="1893"/>
        <v>8383.6322740116339</v>
      </c>
      <c r="EG555" s="55">
        <f t="shared" si="1894"/>
        <v>18229.558169912245</v>
      </c>
      <c r="EH555" s="55">
        <f t="shared" si="1894"/>
        <v>19435.379000405621</v>
      </c>
      <c r="EI555" s="55">
        <f t="shared" si="1894"/>
        <v>18682.641896839279</v>
      </c>
      <c r="EJ555" s="55">
        <f t="shared" si="1894"/>
        <v>19176.283131698856</v>
      </c>
      <c r="EK555" s="55">
        <f t="shared" si="1894"/>
        <v>12600.01291926366</v>
      </c>
      <c r="EL555" s="55">
        <f t="shared" si="1894"/>
        <v>9272.2589376393717</v>
      </c>
      <c r="EM555" s="55">
        <f t="shared" si="1894"/>
        <v>8502.3933157940482</v>
      </c>
      <c r="EN555" s="55">
        <f t="shared" si="1894"/>
        <v>1145.0855020076078</v>
      </c>
      <c r="EO555" s="55">
        <f t="shared" si="1894"/>
        <v>5684.6883616698997</v>
      </c>
      <c r="EP555" s="55">
        <f t="shared" si="1894"/>
        <v>5963.7709892022185</v>
      </c>
      <c r="EQ555" s="55">
        <f t="shared" si="1894"/>
        <v>12325.392865983722</v>
      </c>
      <c r="ER555" s="55">
        <f t="shared" si="1894"/>
        <v>9207.1029042974351</v>
      </c>
      <c r="ES555" s="55">
        <f t="shared" si="1894"/>
        <v>17470.079973427331</v>
      </c>
      <c r="ET555" s="55">
        <f t="shared" si="1894"/>
        <v>17931.678270703978</v>
      </c>
      <c r="EU555" s="55">
        <f t="shared" si="1894"/>
        <v>17237.175171023249</v>
      </c>
      <c r="EV555" s="55">
        <f t="shared" si="1894"/>
        <v>17692.61879760832</v>
      </c>
      <c r="EW555" s="55">
        <f t="shared" si="1894"/>
        <v>12303.182647927006</v>
      </c>
      <c r="EX555" s="55">
        <f t="shared" si="1894"/>
        <v>9217.3784728265455</v>
      </c>
      <c r="EY555" s="55">
        <f t="shared" si="1894"/>
        <v>8819.9977883825468</v>
      </c>
      <c r="EZ555" s="55">
        <f t="shared" si="1894"/>
        <v>1067.451833567239</v>
      </c>
      <c r="FA555" s="55">
        <f t="shared" si="1894"/>
        <v>6408.3134261904561</v>
      </c>
      <c r="FB555" s="55">
        <f t="shared" si="1894"/>
        <v>6788.0875240425567</v>
      </c>
      <c r="FC555" s="55">
        <f t="shared" si="1894"/>
        <v>12869.481597221196</v>
      </c>
      <c r="FD555" s="55">
        <f t="shared" si="1894"/>
        <v>9881.0691753749161</v>
      </c>
      <c r="FE555" s="55">
        <f t="shared" si="1894"/>
        <v>16118.384373098963</v>
      </c>
      <c r="FF555" s="55">
        <f t="shared" si="1894"/>
        <v>16544.263314039534</v>
      </c>
      <c r="FG555" s="55">
        <f t="shared" si="1894"/>
        <v>15903.491122363113</v>
      </c>
      <c r="FH555" s="55">
        <f t="shared" si="1894"/>
        <v>16323.69141314829</v>
      </c>
      <c r="FI555" s="55">
        <f t="shared" si="1894"/>
        <v>11989.706166140926</v>
      </c>
      <c r="FJ555" s="55">
        <f t="shared" si="1894"/>
        <v>9128.0629594938291</v>
      </c>
      <c r="FK555" s="55">
        <f t="shared" si="1894"/>
        <v>9056.1376073343799</v>
      </c>
      <c r="FL555" s="55">
        <f t="shared" si="1894"/>
        <v>1078.6378950347537</v>
      </c>
      <c r="FM555" s="55">
        <f t="shared" si="1894"/>
        <v>7008.1376465073645</v>
      </c>
      <c r="FN555" s="55">
        <f t="shared" si="1894"/>
        <v>7473.6998838873751</v>
      </c>
      <c r="FO555" s="55">
        <f t="shared" si="1894"/>
        <v>13284.176863780494</v>
      </c>
      <c r="FP555" s="55">
        <f t="shared" si="1894"/>
        <v>10422.091729581169</v>
      </c>
      <c r="FQ555" s="55">
        <f t="shared" si="1894"/>
        <v>14871.222806117525</v>
      </c>
      <c r="FR555" s="55">
        <f t="shared" si="1894"/>
        <v>15264.145072252544</v>
      </c>
      <c r="FS555" s="55">
        <f t="shared" si="1894"/>
        <v>14672.948767050741</v>
      </c>
      <c r="FT555" s="55">
        <f t="shared" si="1894"/>
        <v>15060.631602367032</v>
      </c>
      <c r="FU555" s="55">
        <f t="shared" si="1894"/>
        <v>11663.184034450604</v>
      </c>
      <c r="FV555" s="55">
        <f t="shared" si="1894"/>
        <v>9532.1214185835506</v>
      </c>
      <c r="FW555" s="55">
        <f t="shared" si="1894"/>
        <v>9220.4302196683002</v>
      </c>
      <c r="FX555" s="55">
        <f t="shared" si="1894"/>
        <v>1884.7590287629664</v>
      </c>
      <c r="FY555" s="55">
        <f t="shared" si="1894"/>
        <v>7497.687183081096</v>
      </c>
      <c r="FZ555" s="55">
        <f t="shared" si="1894"/>
        <v>8035.7003469523015</v>
      </c>
      <c r="GA555" s="55">
        <f t="shared" si="1894"/>
        <v>13584.572029278786</v>
      </c>
      <c r="GB555" s="55">
        <f t="shared" si="1894"/>
        <v>10845.159770412843</v>
      </c>
      <c r="GC555" s="55">
        <f t="shared" si="1894"/>
        <v>13720.514419028839</v>
      </c>
      <c r="GD555" s="55">
        <f t="shared" si="1894"/>
        <v>14083.029105957488</v>
      </c>
      <c r="GE555" s="55">
        <f t="shared" si="1894"/>
        <v>13537.574844471697</v>
      </c>
      <c r="GF555" s="55">
        <f t="shared" si="1894"/>
        <v>13895.255362766515</v>
      </c>
      <c r="GG555" s="55">
        <f t="shared" si="1894"/>
        <v>11326.803349291175</v>
      </c>
      <c r="GH555" s="55">
        <f t="shared" si="1894"/>
        <v>8865.2975596500164</v>
      </c>
      <c r="GI555" s="55">
        <f t="shared" si="1894"/>
        <v>9321.5561544660995</v>
      </c>
      <c r="GJ555" s="55">
        <f t="shared" si="1894"/>
        <v>2576.6706274911771</v>
      </c>
      <c r="GK555" s="55">
        <f t="shared" si="1894"/>
        <v>7889.2122622070392</v>
      </c>
      <c r="GL555" s="55">
        <f t="shared" si="1894"/>
        <v>8487.7601532871395</v>
      </c>
      <c r="GM555" s="55">
        <f t="shared" si="1894"/>
        <v>13257.535648864803</v>
      </c>
      <c r="GN555" s="55">
        <f t="shared" si="1894"/>
        <v>11163.829463792235</v>
      </c>
      <c r="GO555" s="55">
        <f t="shared" si="1894"/>
        <v>12658.802811704643</v>
      </c>
      <c r="GP555" s="55">
        <f t="shared" si="1894"/>
        <v>12993.261935495681</v>
      </c>
      <c r="GQ555" s="55">
        <f t="shared" si="1894"/>
        <v>12490.012235733533</v>
      </c>
      <c r="GR555" s="55">
        <f t="shared" si="1894"/>
        <v>12820.011120251105</v>
      </c>
      <c r="GS555" s="55">
        <f t="shared" si="1895"/>
        <v>10983.377589784579</v>
      </c>
      <c r="GT555" s="55">
        <f t="shared" si="1895"/>
        <v>8700.1998413656092</v>
      </c>
      <c r="GU555" s="55">
        <f t="shared" si="1895"/>
        <v>9367.3427059324968</v>
      </c>
      <c r="GV555" s="55">
        <f t="shared" si="1895"/>
        <v>3166.2259670473632</v>
      </c>
      <c r="GW555" s="55">
        <f t="shared" si="1895"/>
        <v>8193.7991961702082</v>
      </c>
      <c r="GX555" s="55">
        <f t="shared" si="1895"/>
        <v>8842.2541343712037</v>
      </c>
      <c r="GY555" s="55">
        <f t="shared" si="1895"/>
        <v>12231.615022234799</v>
      </c>
      <c r="GZ555" s="55">
        <f t="shared" si="1895"/>
        <v>11390.350659351245</v>
      </c>
      <c r="HA555" s="55">
        <f t="shared" si="1895"/>
        <v>11679.207797536819</v>
      </c>
      <c r="HB555" s="55">
        <f t="shared" si="1895"/>
        <v>11987.781525894223</v>
      </c>
      <c r="HC555" s="55">
        <f t="shared" si="1895"/>
        <v>11523.472365759013</v>
      </c>
      <c r="HD555" s="55">
        <f t="shared" si="1895"/>
        <v>11827.930872955452</v>
      </c>
      <c r="HE555" s="55">
        <f t="shared" si="1895"/>
        <v>10635.382924778767</v>
      </c>
      <c r="HF555" s="55">
        <f t="shared" si="1895"/>
        <v>8517.4618637674321</v>
      </c>
      <c r="HG555" s="55">
        <f t="shared" si="1895"/>
        <v>9364.8404938774693</v>
      </c>
      <c r="HH555" s="55">
        <f t="shared" si="1895"/>
        <v>3664.1859873245262</v>
      </c>
      <c r="HI555" s="55">
        <f t="shared" si="1895"/>
        <v>8421.4729676696625</v>
      </c>
      <c r="HJ555" s="55">
        <f t="shared" si="1895"/>
        <v>9110.3748518120647</v>
      </c>
      <c r="HK555" s="55">
        <f t="shared" si="1895"/>
        <v>11285.045144510286</v>
      </c>
      <c r="HL555" s="55">
        <f t="shared" si="1895"/>
        <v>11209.550310548408</v>
      </c>
      <c r="HM555" s="55">
        <f t="shared" si="1895"/>
        <v>10775.380889186825</v>
      </c>
      <c r="HN555" s="55">
        <f t="shared" si="1895"/>
        <v>11060.071595872765</v>
      </c>
      <c r="HO555" s="55">
        <f t="shared" si="1895"/>
        <v>10631.691281373136</v>
      </c>
      <c r="HP555" s="55">
        <f t="shared" si="1895"/>
        <v>10912.58510824849</v>
      </c>
      <c r="HQ555" s="55">
        <f t="shared" si="1895"/>
        <v>10284.991280490529</v>
      </c>
      <c r="HR555" s="55">
        <f t="shared" si="1895"/>
        <v>8700.4268715929666</v>
      </c>
      <c r="HS555" s="55">
        <f t="shared" si="1895"/>
        <v>9320.3934900652675</v>
      </c>
      <c r="HT555" s="55">
        <f t="shared" si="1895"/>
        <v>4080.3139608052338</v>
      </c>
      <c r="HU555" s="55">
        <f t="shared" si="1895"/>
        <v>8581.2911527901106</v>
      </c>
      <c r="HV555" s="55">
        <f t="shared" si="1895"/>
        <v>9302.2371056184729</v>
      </c>
      <c r="HW555" s="55">
        <f t="shared" si="1895"/>
        <v>10411.69119820042</v>
      </c>
      <c r="HX555" s="55">
        <f t="shared" si="1895"/>
        <v>10342.035906246598</v>
      </c>
      <c r="HY555" s="55">
        <f t="shared" si="1895"/>
        <v>9941.464222235667</v>
      </c>
      <c r="HZ555" s="55">
        <f t="shared" si="1895"/>
        <v>10204.119455638436</v>
      </c>
      <c r="IA555" s="55">
        <f t="shared" si="1895"/>
        <v>9808.8891215551066</v>
      </c>
      <c r="IB555" s="55">
        <f t="shared" si="1895"/>
        <v>10068.041201580807</v>
      </c>
      <c r="IC555" s="55">
        <f t="shared" si="1895"/>
        <v>9934.1004443439433</v>
      </c>
      <c r="ID555" s="55">
        <f t="shared" si="1895"/>
        <v>8111.276974251844</v>
      </c>
      <c r="IE555" s="55">
        <f t="shared" si="1895"/>
        <v>9239.7030512033671</v>
      </c>
      <c r="IF555" s="55">
        <f t="shared" si="1895"/>
        <v>4423.4622502066568</v>
      </c>
      <c r="IG555" s="55">
        <f t="shared" si="1895"/>
        <v>8681.4298943630165</v>
      </c>
      <c r="IH555" s="55">
        <f t="shared" si="1895"/>
        <v>9358.6377665376167</v>
      </c>
      <c r="II555" s="55">
        <f t="shared" si="1895"/>
        <v>9605.8924867027763</v>
      </c>
      <c r="IJ555" s="55">
        <f t="shared" si="1895"/>
        <v>9541.6252441696543</v>
      </c>
      <c r="IK555" s="55">
        <f t="shared" si="1895"/>
        <v>9172.0526512855213</v>
      </c>
      <c r="IL555" s="55">
        <f t="shared" si="1895"/>
        <v>9414.3771010018845</v>
      </c>
      <c r="IM555" s="55">
        <f t="shared" si="1895"/>
        <v>9049.7327179369731</v>
      </c>
      <c r="IN555" s="55">
        <f t="shared" si="1895"/>
        <v>9288.8250283322886</v>
      </c>
      <c r="IO555" s="55">
        <f t="shared" si="1895"/>
        <v>9226.6779453986983</v>
      </c>
      <c r="IP555" s="55">
        <f t="shared" si="1895"/>
        <v>7893.1029139291395</v>
      </c>
      <c r="IQ555" s="55">
        <f t="shared" si="1895"/>
        <v>9103.6277052637943</v>
      </c>
      <c r="IR555" s="55">
        <f t="shared" si="1895"/>
        <v>4701.6518010124701</v>
      </c>
      <c r="IS555" s="55">
        <f t="shared" si="1895"/>
        <v>8729.2625800964724</v>
      </c>
      <c r="IT555" s="55">
        <f t="shared" si="1895"/>
        <v>8634.3104268117313</v>
      </c>
      <c r="IU555" s="55">
        <f t="shared" si="1895"/>
        <v>8862.4258045686547</v>
      </c>
      <c r="IV555" s="55">
        <f t="shared" si="1895"/>
        <v>8803.1300133403547</v>
      </c>
      <c r="IW555" s="55">
        <f t="shared" si="1895"/>
        <v>8462.1587735552857</v>
      </c>
      <c r="IX555" s="55">
        <f t="shared" si="1895"/>
        <v>8685.7253123804439</v>
      </c>
      <c r="IY555" s="55">
        <f t="shared" si="1895"/>
        <v>8349.3010838493392</v>
      </c>
      <c r="IZ555" s="55">
        <f t="shared" si="1895"/>
        <v>8569.8855405703616</v>
      </c>
      <c r="JA555" s="55">
        <f t="shared" si="1895"/>
        <v>8512.5459767336815</v>
      </c>
      <c r="JB555" s="55">
        <f t="shared" si="1895"/>
        <v>7637.3069598417196</v>
      </c>
      <c r="JC555" s="55">
        <f t="shared" si="1895"/>
        <v>8399.0145927240519</v>
      </c>
      <c r="JD555" s="55">
        <f t="shared" si="1895"/>
        <v>4922.1449627707116</v>
      </c>
      <c r="JE555" s="55">
        <f t="shared" si="1896"/>
        <v>8286.9965335384113</v>
      </c>
      <c r="JF555" s="55">
        <f t="shared" si="1896"/>
        <v>7966.0148608188965</v>
      </c>
      <c r="JG555" s="55">
        <f t="shared" si="1896"/>
        <v>8176.4716369021453</v>
      </c>
      <c r="JH555" s="55">
        <f t="shared" si="1896"/>
        <v>8121.7628973487781</v>
      </c>
      <c r="JI555" s="55">
        <f t="shared" si="1896"/>
        <v>7807.1806539227864</v>
      </c>
      <c r="JJ555" s="55">
        <f t="shared" si="1896"/>
        <v>8013.4405266649073</v>
      </c>
      <c r="JK555" s="55">
        <f t="shared" si="1896"/>
        <v>7703.0535688733798</v>
      </c>
      <c r="JL555" s="55">
        <f t="shared" si="1896"/>
        <v>7906.5620797813144</v>
      </c>
      <c r="JM555" s="55">
        <f t="shared" si="1896"/>
        <v>7853.6583058367114</v>
      </c>
      <c r="JN555" s="55">
        <f t="shared" si="1896"/>
        <v>7297.8110078005648</v>
      </c>
      <c r="JO555" s="55">
        <f t="shared" si="1896"/>
        <v>7748.9097535749934</v>
      </c>
      <c r="JP555" s="55">
        <f t="shared" si="1896"/>
        <v>5091.5121852729426</v>
      </c>
      <c r="JQ555" s="55">
        <f t="shared" si="1896"/>
        <v>7645.5575094000351</v>
      </c>
      <c r="JR555" s="55">
        <f t="shared" si="1896"/>
        <v>7349.4185607260979</v>
      </c>
      <c r="JS555" s="55">
        <f t="shared" si="1896"/>
        <v>7543.5829694370004</v>
      </c>
      <c r="JT555" s="55">
        <f t="shared" si="1896"/>
        <v>7493.10659266311</v>
      </c>
      <c r="JU555" s="55">
        <f t="shared" si="1896"/>
        <v>7202.8720428166125</v>
      </c>
      <c r="JV555" s="55">
        <f t="shared" si="1896"/>
        <v>7393.1642678378703</v>
      </c>
      <c r="JW555" s="55">
        <f t="shared" si="1896"/>
        <v>7106.8004730768298</v>
      </c>
      <c r="JX555" s="55">
        <f t="shared" si="1896"/>
        <v>7294.5542143106913</v>
      </c>
      <c r="JY555" s="55">
        <f t="shared" si="1896"/>
        <v>7245.7432328154855</v>
      </c>
      <c r="JZ555" s="55">
        <f t="shared" si="1896"/>
        <v>6500.7497764348964</v>
      </c>
      <c r="KA555" s="55">
        <f t="shared" si="1896"/>
        <v>7149.0983770588828</v>
      </c>
      <c r="KB555" s="55">
        <f t="shared" si="1896"/>
        <v>5215.6930917639102</v>
      </c>
      <c r="KC555" s="55">
        <f t="shared" si="1896"/>
        <v>7053.7418573160912</v>
      </c>
      <c r="KD555" s="55">
        <f t="shared" si="1896"/>
        <v>6780.5238872359605</v>
      </c>
      <c r="KE555" s="55">
        <f t="shared" si="1896"/>
        <v>6959.6565077002633</v>
      </c>
      <c r="KF555" s="55">
        <f t="shared" si="1896"/>
        <v>6913.0852199476158</v>
      </c>
      <c r="KG555" s="55">
        <f t="shared" si="1896"/>
        <v>6645.3148944642708</v>
      </c>
      <c r="KH555" s="55">
        <f t="shared" si="1896"/>
        <v>6820.8749387613279</v>
      </c>
      <c r="KI555" s="55">
        <f t="shared" si="1896"/>
        <v>6556.6759310009647</v>
      </c>
      <c r="KJ555" s="55">
        <f t="shared" si="1896"/>
        <v>6729.8939065584209</v>
      </c>
      <c r="KK555" s="55">
        <f t="shared" si="1896"/>
        <v>6684.8592318520305</v>
      </c>
      <c r="KL555" s="55">
        <f t="shared" si="1896"/>
        <v>5997.5329304264005</v>
      </c>
      <c r="KM555" s="55">
        <f t="shared" si="1896"/>
        <v>6595.6914308991545</v>
      </c>
      <c r="KN555" s="55">
        <f t="shared" si="1896"/>
        <v>5300.0523908644573</v>
      </c>
      <c r="KO555" s="55">
        <f t="shared" si="1896"/>
        <v>6507.7123396964762</v>
      </c>
      <c r="KP555" s="55">
        <f t="shared" si="1896"/>
        <v>6255.6421957619623</v>
      </c>
      <c r="KQ555" s="55">
        <f t="shared" si="1896"/>
        <v>6420.9061192343324</v>
      </c>
      <c r="KR555" s="55">
        <f t="shared" si="1896"/>
        <v>6377.9379436008821</v>
      </c>
      <c r="KS555" s="55">
        <f t="shared" si="1896"/>
        <v>6130.8940078639762</v>
      </c>
      <c r="KT555" s="55">
        <f t="shared" si="1896"/>
        <v>6292.8617918044984</v>
      </c>
      <c r="KU555" s="55">
        <f t="shared" si="1896"/>
        <v>6049.1128901286593</v>
      </c>
      <c r="KV555" s="55">
        <f t="shared" si="1896"/>
        <v>6208.9198300250328</v>
      </c>
      <c r="KW555" s="55">
        <f t="shared" si="1896"/>
        <v>6167.3694397258423</v>
      </c>
      <c r="KX555" s="55">
        <f t="shared" si="1896"/>
        <v>5533.2488539043079</v>
      </c>
      <c r="KY555" s="55">
        <f t="shared" si="1896"/>
        <v>6085.1004893512563</v>
      </c>
      <c r="KZ555" s="55">
        <f t="shared" si="1896"/>
        <v>5349.4310516455034</v>
      </c>
      <c r="LA555" s="55">
        <f t="shared" si="1896"/>
        <v>6003.9283233998476</v>
      </c>
      <c r="LB555" s="55">
        <f t="shared" si="1896"/>
        <v>5771.369961161744</v>
      </c>
      <c r="LC555" s="55">
        <f t="shared" si="1896"/>
        <v>5923.8383272110505</v>
      </c>
      <c r="LD555" s="55">
        <f t="shared" si="1896"/>
        <v>5884.1946289934194</v>
      </c>
      <c r="LE555" s="55">
        <f t="shared" si="1896"/>
        <v>5656.2736265610956</v>
      </c>
      <c r="LF555" s="55">
        <f t="shared" si="1896"/>
        <v>5805.7009100592777</v>
      </c>
      <c r="LG555" s="55">
        <f t="shared" si="1896"/>
        <v>5580.8200220950157</v>
      </c>
      <c r="LH555" s="55">
        <f t="shared" si="1896"/>
        <v>5728.2536701942945</v>
      </c>
      <c r="LI555" s="55">
        <f t="shared" si="1896"/>
        <v>5689.9181149316064</v>
      </c>
      <c r="LJ555" s="55">
        <f t="shared" si="1896"/>
        <v>5287.2041928483432</v>
      </c>
      <c r="LK555" s="55">
        <f t="shared" si="1896"/>
        <v>5614.014505628983</v>
      </c>
      <c r="LL555" s="55">
        <f t="shared" si="1896"/>
        <v>5368.193132015138</v>
      </c>
      <c r="LM555" s="55">
        <f t="shared" si="1896"/>
        <v>5539.1228612998457</v>
      </c>
      <c r="LN555" s="55">
        <f t="shared" si="1896"/>
        <v>5324.566746695431</v>
      </c>
      <c r="LO555" s="55">
        <f t="shared" si="1896"/>
        <v>5465.2296970245889</v>
      </c>
      <c r="LP555" s="55">
        <f t="shared" si="1896"/>
        <v>5428.6533800485522</v>
      </c>
      <c r="LQ555" s="55">
        <f t="shared" si="1897"/>
        <v>5218.3758459652427</v>
      </c>
      <c r="LR555" s="55">
        <f t="shared" si="1897"/>
        <v>5356.2330438802737</v>
      </c>
      <c r="LS555" s="55">
        <f t="shared" si="1897"/>
        <v>5148.7604173885866</v>
      </c>
      <c r="LT555" s="55">
        <f t="shared" si="1897"/>
        <v>5095.8557746903516</v>
      </c>
      <c r="LU555" s="32"/>
      <c r="LV555" s="32"/>
      <c r="LW555" s="32"/>
      <c r="LX555" s="32"/>
      <c r="LY555" s="32"/>
      <c r="LZ555" s="32"/>
      <c r="MA555" s="32"/>
      <c r="MB555" s="32"/>
      <c r="MC555" s="32"/>
      <c r="MD555" s="32"/>
      <c r="ME555" s="32"/>
      <c r="MF555" s="32"/>
      <c r="MG555" s="32"/>
      <c r="MH555" s="32"/>
      <c r="MI555" s="32"/>
      <c r="MJ555" s="32"/>
      <c r="MK555" s="32"/>
      <c r="ML555" s="32"/>
      <c r="MM555" s="32"/>
      <c r="MN555" s="32"/>
      <c r="MO555" s="32"/>
      <c r="MP555" s="32"/>
      <c r="MQ555" s="32"/>
      <c r="MR555" s="32"/>
      <c r="MS555" s="32"/>
      <c r="MT555" s="32"/>
      <c r="MU555" s="32"/>
      <c r="MV555" s="32"/>
      <c r="MW555" s="32"/>
      <c r="MX555" s="32"/>
      <c r="MY555" s="32"/>
      <c r="MZ555" s="32"/>
      <c r="NA555" s="32"/>
      <c r="NB555" s="32"/>
      <c r="NC555" s="32"/>
      <c r="ND555" s="32"/>
      <c r="NE555" s="32"/>
      <c r="NF555" s="32"/>
      <c r="NG555" s="32"/>
      <c r="NH555" s="32"/>
      <c r="NI555" s="32"/>
      <c r="NJ555" s="32"/>
      <c r="NK555" s="32"/>
      <c r="NL555" s="32"/>
      <c r="NM555" s="32"/>
      <c r="NN555" s="32"/>
      <c r="NO555" s="32"/>
      <c r="NP555" s="32"/>
      <c r="NQ555" s="32"/>
      <c r="NR555" s="32"/>
      <c r="NS555" s="32"/>
      <c r="NT555" s="32"/>
      <c r="NU555" s="32"/>
      <c r="NV555" s="32"/>
      <c r="NW555" s="32"/>
      <c r="NX555" s="32"/>
      <c r="NY555" s="32"/>
      <c r="NZ555" s="32"/>
      <c r="OA555" s="32"/>
      <c r="OB555" s="32"/>
      <c r="OC555" s="32"/>
      <c r="OD555" s="32"/>
      <c r="OE555" s="32"/>
      <c r="OF555" s="32"/>
      <c r="OG555" s="32"/>
      <c r="OH555" s="32"/>
      <c r="OI555" s="32"/>
      <c r="OJ555" s="32"/>
      <c r="OK555" s="32"/>
      <c r="OL555" s="32"/>
      <c r="OM555" s="32"/>
      <c r="ON555" s="32"/>
      <c r="OO555" s="32"/>
      <c r="OP555" s="32"/>
      <c r="OQ555" s="32"/>
      <c r="OR555" s="32"/>
      <c r="OS555" s="32"/>
      <c r="OT555" s="32"/>
      <c r="OU555" s="32"/>
      <c r="OV555" s="32"/>
      <c r="OW555" s="32"/>
      <c r="OX555" s="32"/>
      <c r="OY555" s="32"/>
      <c r="OZ555" s="32"/>
      <c r="PA555" s="32"/>
      <c r="PB555" s="32"/>
      <c r="PC555" s="32"/>
      <c r="PD555" s="32"/>
      <c r="PE555" s="32"/>
      <c r="PF555" s="32"/>
      <c r="PG555" s="32"/>
      <c r="PH555" s="32"/>
      <c r="PI555" s="32"/>
      <c r="PJ555" s="32"/>
      <c r="PK555" s="32"/>
      <c r="PL555" s="32"/>
      <c r="PM555" s="32"/>
      <c r="PN555" s="32"/>
      <c r="PO555" s="32"/>
      <c r="PP555" s="32"/>
      <c r="PQ555" s="32"/>
      <c r="PR555" s="32"/>
      <c r="PS555" s="32"/>
      <c r="PT555" s="32"/>
      <c r="PU555" s="32"/>
      <c r="PV555" s="32"/>
      <c r="PW555" s="32"/>
      <c r="PX555" s="32"/>
      <c r="PY555" s="32"/>
      <c r="PZ555" s="32"/>
      <c r="QA555" s="32"/>
      <c r="QB555" s="32"/>
      <c r="QC555" s="32"/>
      <c r="QD555" s="32"/>
      <c r="QE555" s="32"/>
      <c r="QF555" s="32"/>
      <c r="QG555" s="32"/>
      <c r="QH555" s="32"/>
      <c r="QI555" s="32"/>
      <c r="QJ555" s="32"/>
      <c r="QK555" s="32"/>
      <c r="QL555" s="32"/>
      <c r="QM555" s="32"/>
      <c r="QN555" s="32"/>
      <c r="QO555" s="32"/>
      <c r="QP555" s="32"/>
      <c r="QQ555" s="32"/>
      <c r="QR555" s="32"/>
      <c r="QS555" s="32"/>
      <c r="QT555" s="32"/>
      <c r="QU555" s="32"/>
    </row>
    <row r="556" spans="2:463" ht="15" customHeight="1">
      <c r="B556" t="s">
        <v>691</v>
      </c>
      <c r="E556" s="206"/>
      <c r="H556" s="99">
        <f>SUM(I556:LT556)</f>
        <v>158916784.2078065</v>
      </c>
      <c r="I556" s="55">
        <f>I549*I548</f>
        <v>0</v>
      </c>
      <c r="J556" s="55">
        <f t="shared" ref="J556:BU556" si="1898">J549*J548</f>
        <v>0</v>
      </c>
      <c r="K556" s="55">
        <f t="shared" si="1898"/>
        <v>0</v>
      </c>
      <c r="L556" s="55">
        <f t="shared" si="1898"/>
        <v>0</v>
      </c>
      <c r="M556" s="55">
        <f t="shared" si="1898"/>
        <v>0</v>
      </c>
      <c r="N556" s="55">
        <f t="shared" si="1898"/>
        <v>0</v>
      </c>
      <c r="O556" s="55">
        <f t="shared" si="1898"/>
        <v>0</v>
      </c>
      <c r="P556" s="55">
        <f t="shared" si="1898"/>
        <v>0</v>
      </c>
      <c r="Q556" s="55">
        <f t="shared" si="1898"/>
        <v>0</v>
      </c>
      <c r="R556" s="55">
        <f t="shared" si="1898"/>
        <v>0</v>
      </c>
      <c r="S556" s="55">
        <f t="shared" si="1898"/>
        <v>0</v>
      </c>
      <c r="T556" s="55">
        <f t="shared" si="1898"/>
        <v>-29081.92666666667</v>
      </c>
      <c r="U556" s="55">
        <f t="shared" si="1898"/>
        <v>-28924.240000000002</v>
      </c>
      <c r="V556" s="55">
        <f t="shared" si="1898"/>
        <v>0</v>
      </c>
      <c r="W556" s="55">
        <f t="shared" si="1898"/>
        <v>0</v>
      </c>
      <c r="X556" s="55">
        <f t="shared" si="1898"/>
        <v>0</v>
      </c>
      <c r="Y556" s="55">
        <f t="shared" si="1898"/>
        <v>0</v>
      </c>
      <c r="Z556" s="55">
        <f t="shared" si="1898"/>
        <v>0</v>
      </c>
      <c r="AA556" s="55">
        <f t="shared" si="1898"/>
        <v>0</v>
      </c>
      <c r="AB556" s="55">
        <f t="shared" si="1898"/>
        <v>0</v>
      </c>
      <c r="AC556" s="55">
        <f t="shared" si="1898"/>
        <v>0</v>
      </c>
      <c r="AD556" s="55">
        <f t="shared" si="1898"/>
        <v>0</v>
      </c>
      <c r="AE556" s="55">
        <f t="shared" si="1898"/>
        <v>0</v>
      </c>
      <c r="AF556" s="55">
        <f t="shared" si="1898"/>
        <v>0</v>
      </c>
      <c r="AG556" s="55">
        <f t="shared" si="1898"/>
        <v>788155.35669478506</v>
      </c>
      <c r="AH556" s="55">
        <f t="shared" si="1898"/>
        <v>761174.0939812914</v>
      </c>
      <c r="AI556" s="55">
        <f t="shared" si="1898"/>
        <v>1031353.0631677986</v>
      </c>
      <c r="AJ556" s="55">
        <f t="shared" si="1898"/>
        <v>1045377.4844565912</v>
      </c>
      <c r="AK556" s="55">
        <f t="shared" si="1898"/>
        <v>1177598.7922947914</v>
      </c>
      <c r="AL556" s="55">
        <f t="shared" si="1898"/>
        <v>1264545.7352912428</v>
      </c>
      <c r="AM556" s="55">
        <f t="shared" si="1898"/>
        <v>1437633.6956729377</v>
      </c>
      <c r="AN556" s="55">
        <f t="shared" si="1898"/>
        <v>1348355.330233047</v>
      </c>
      <c r="AO556" s="55">
        <f t="shared" si="1898"/>
        <v>1292195.1606748539</v>
      </c>
      <c r="AP556" s="55">
        <f t="shared" si="1898"/>
        <v>1125501.4158345792</v>
      </c>
      <c r="AQ556" s="55">
        <f t="shared" si="1898"/>
        <v>962973.90540979605</v>
      </c>
      <c r="AR556" s="55">
        <f t="shared" si="1898"/>
        <v>675156.71101573377</v>
      </c>
      <c r="AS556" s="55">
        <f t="shared" si="1898"/>
        <v>736735.98211233295</v>
      </c>
      <c r="AT556" s="55">
        <f t="shared" si="1898"/>
        <v>704349.60241384734</v>
      </c>
      <c r="AU556" s="55">
        <f t="shared" si="1898"/>
        <v>966027.31309970526</v>
      </c>
      <c r="AV556" s="55">
        <f t="shared" si="1898"/>
        <v>979425.86975883413</v>
      </c>
      <c r="AW556" s="55">
        <f t="shared" si="1898"/>
        <v>1103787.9709112688</v>
      </c>
      <c r="AX556" s="55">
        <f t="shared" si="1898"/>
        <v>1185842.3059906159</v>
      </c>
      <c r="AY556" s="55">
        <f t="shared" si="1898"/>
        <v>1348683.067459174</v>
      </c>
      <c r="AZ556" s="55">
        <f t="shared" si="1898"/>
        <v>1264657.8456142773</v>
      </c>
      <c r="BA556" s="55">
        <f t="shared" si="1898"/>
        <v>1210904.7472834084</v>
      </c>
      <c r="BB556" s="55">
        <f t="shared" si="1898"/>
        <v>1054074.5967069909</v>
      </c>
      <c r="BC556" s="55">
        <f t="shared" si="1898"/>
        <v>901410.03056205017</v>
      </c>
      <c r="BD556" s="55">
        <f t="shared" si="1898"/>
        <v>625548.16888043412</v>
      </c>
      <c r="BE556" s="55">
        <f t="shared" si="1898"/>
        <v>688357.69508358394</v>
      </c>
      <c r="BF556" s="55">
        <f t="shared" si="1898"/>
        <v>658316.67816802743</v>
      </c>
      <c r="BG556" s="55">
        <f t="shared" si="1898"/>
        <v>900972.59851160843</v>
      </c>
      <c r="BH556" s="55">
        <f t="shared" si="1898"/>
        <v>917702.84694027097</v>
      </c>
      <c r="BI556" s="55">
        <f t="shared" si="1898"/>
        <v>1034675.1490657596</v>
      </c>
      <c r="BJ556" s="55">
        <f t="shared" si="1898"/>
        <v>1112108.189523323</v>
      </c>
      <c r="BK556" s="55">
        <f t="shared" si="1898"/>
        <v>1261212.6025984925</v>
      </c>
      <c r="BL556" s="55">
        <f t="shared" si="1898"/>
        <v>1186228.8980505788</v>
      </c>
      <c r="BM556" s="55">
        <f t="shared" si="1898"/>
        <v>1134640.9340620663</v>
      </c>
      <c r="BN556" s="55">
        <f t="shared" si="1898"/>
        <v>987170.67374726722</v>
      </c>
      <c r="BO556" s="55">
        <f t="shared" si="1898"/>
        <v>836911.41565952357</v>
      </c>
      <c r="BP556" s="55">
        <f t="shared" si="1898"/>
        <v>576894.48184265872</v>
      </c>
      <c r="BQ556" s="55">
        <f t="shared" si="1898"/>
        <v>643218.96610262757</v>
      </c>
      <c r="BR556" s="55">
        <f t="shared" si="1898"/>
        <v>615351.12529028009</v>
      </c>
      <c r="BS556" s="55">
        <f t="shared" si="1898"/>
        <v>843112.93528659758</v>
      </c>
      <c r="BT556" s="55">
        <f t="shared" si="1898"/>
        <v>859932.44951397402</v>
      </c>
      <c r="BU556" s="55">
        <f t="shared" si="1898"/>
        <v>969956.15262011345</v>
      </c>
      <c r="BV556" s="55">
        <f t="shared" ref="BV556:EG556" si="1899">BV549*BV548</f>
        <v>1043024.4869231833</v>
      </c>
      <c r="BW556" s="55">
        <f t="shared" si="1899"/>
        <v>1181987.202323514</v>
      </c>
      <c r="BX556" s="55">
        <f t="shared" si="1899"/>
        <v>1109656.1147306524</v>
      </c>
      <c r="BY556" s="55">
        <f t="shared" si="1899"/>
        <v>1063259.3231252385</v>
      </c>
      <c r="BZ556" s="55">
        <f t="shared" si="1899"/>
        <v>924587.10595782613</v>
      </c>
      <c r="CA556" s="55">
        <f t="shared" si="1899"/>
        <v>772007.14439213718</v>
      </c>
      <c r="CB556" s="55">
        <f t="shared" si="1899"/>
        <v>532020.58936688153</v>
      </c>
      <c r="CC556" s="55">
        <f t="shared" si="1899"/>
        <v>601098.55462652969</v>
      </c>
      <c r="CD556" s="55">
        <f t="shared" si="1899"/>
        <v>580949.91491613211</v>
      </c>
      <c r="CE556" s="55">
        <f t="shared" si="1899"/>
        <v>789037.63971277187</v>
      </c>
      <c r="CF556" s="55">
        <f t="shared" si="1899"/>
        <v>805857.06166531122</v>
      </c>
      <c r="CG556" s="55">
        <f t="shared" si="1899"/>
        <v>909346.86609341949</v>
      </c>
      <c r="CH556" s="55">
        <f t="shared" si="1899"/>
        <v>978293.13097248331</v>
      </c>
      <c r="CI556" s="55">
        <f t="shared" si="1899"/>
        <v>1107818.6574893317</v>
      </c>
      <c r="CJ556" s="55">
        <f t="shared" si="1899"/>
        <v>1039788.7094072204</v>
      </c>
      <c r="CK556" s="55">
        <f t="shared" si="1899"/>
        <v>996441.70457858325</v>
      </c>
      <c r="CL556" s="55">
        <f t="shared" si="1899"/>
        <v>866039.6531932475</v>
      </c>
      <c r="CM556" s="55">
        <f t="shared" si="1899"/>
        <v>712132.45668019576</v>
      </c>
      <c r="CN556" s="55">
        <f t="shared" si="1899"/>
        <v>490633.14182783198</v>
      </c>
      <c r="CO556" s="55">
        <f t="shared" si="1899"/>
        <v>561790.61939222226</v>
      </c>
      <c r="CP556" s="55">
        <f t="shared" si="1899"/>
        <v>537802.75468015089</v>
      </c>
      <c r="CQ556" s="55">
        <f t="shared" si="1899"/>
        <v>738494.36689511046</v>
      </c>
      <c r="CR556" s="55">
        <f t="shared" si="1899"/>
        <v>755236.17448532546</v>
      </c>
      <c r="CS556" s="55">
        <f t="shared" si="1899"/>
        <v>849579.39810458373</v>
      </c>
      <c r="CT556" s="55">
        <f t="shared" si="1899"/>
        <v>917635.49962189083</v>
      </c>
      <c r="CU556" s="55">
        <f t="shared" si="1899"/>
        <v>1038378.4354115252</v>
      </c>
      <c r="CV556" s="55">
        <f t="shared" si="1899"/>
        <v>974392.58960143104</v>
      </c>
      <c r="CW556" s="55">
        <f t="shared" si="1899"/>
        <v>933891.00785083638</v>
      </c>
      <c r="CX556" s="55">
        <f t="shared" si="1899"/>
        <v>802290.86972879327</v>
      </c>
      <c r="CY556" s="55">
        <f t="shared" si="1899"/>
        <v>656897.85989496473</v>
      </c>
      <c r="CZ556" s="55">
        <f t="shared" si="1899"/>
        <v>452461.53666852415</v>
      </c>
      <c r="DA556" s="55">
        <f t="shared" si="1899"/>
        <v>525103.62744154769</v>
      </c>
      <c r="DB556" s="55">
        <f t="shared" si="1899"/>
        <v>502845.33169741323</v>
      </c>
      <c r="DC556" s="55">
        <f t="shared" si="1899"/>
        <v>691247.93113747938</v>
      </c>
      <c r="DD556" s="55">
        <f t="shared" si="1899"/>
        <v>707845.2280979543</v>
      </c>
      <c r="DE556" s="55">
        <f t="shared" si="1899"/>
        <v>795707.46871843317</v>
      </c>
      <c r="DF556" s="55">
        <f t="shared" si="1899"/>
        <v>857232.12956813222</v>
      </c>
      <c r="DG556" s="55">
        <f t="shared" si="1899"/>
        <v>973359.75457808049</v>
      </c>
      <c r="DH556" s="55">
        <f t="shared" si="1899"/>
        <v>913176.43089194468</v>
      </c>
      <c r="DI556" s="55">
        <f t="shared" si="1899"/>
        <v>875329.86974852812</v>
      </c>
      <c r="DJ556" s="55">
        <f t="shared" si="1899"/>
        <v>740117.90528003394</v>
      </c>
      <c r="DK556" s="55">
        <f t="shared" si="1899"/>
        <v>605944.00620978652</v>
      </c>
      <c r="DL556" s="55">
        <f t="shared" si="1899"/>
        <v>417256.1558670263</v>
      </c>
      <c r="DM556" s="55">
        <f t="shared" si="1899"/>
        <v>490859.34167320724</v>
      </c>
      <c r="DN556" s="55">
        <f t="shared" si="1899"/>
        <v>470204.10531745199</v>
      </c>
      <c r="DO556" s="55">
        <f t="shared" si="1899"/>
        <v>647079.11665371212</v>
      </c>
      <c r="DP556" s="55">
        <f t="shared" si="1899"/>
        <v>663474.5336433046</v>
      </c>
      <c r="DQ556" s="55">
        <f t="shared" si="1899"/>
        <v>745310.57006480102</v>
      </c>
      <c r="DR556" s="55">
        <f t="shared" si="1899"/>
        <v>803281.02059930761</v>
      </c>
      <c r="DS556" s="55">
        <f t="shared" si="1899"/>
        <v>912476.11630927573</v>
      </c>
      <c r="DT556" s="55">
        <f t="shared" si="1899"/>
        <v>855868.2548860485</v>
      </c>
      <c r="DU556" s="55">
        <f t="shared" si="1899"/>
        <v>820499.30138222442</v>
      </c>
      <c r="DV556" s="55">
        <f t="shared" si="1899"/>
        <v>682759.74190259853</v>
      </c>
      <c r="DW556" s="55">
        <f t="shared" si="1899"/>
        <v>558939.36073169939</v>
      </c>
      <c r="DX556" s="55">
        <f t="shared" si="1899"/>
        <v>384786.7398815644</v>
      </c>
      <c r="DY556" s="55">
        <f t="shared" si="1899"/>
        <v>458891.88119093212</v>
      </c>
      <c r="DZ556" s="55">
        <f t="shared" si="1899"/>
        <v>443841.49553598225</v>
      </c>
      <c r="EA556" s="55">
        <f t="shared" si="1899"/>
        <v>605783.57219630631</v>
      </c>
      <c r="EB556" s="55">
        <f t="shared" si="1899"/>
        <v>621928.26951053296</v>
      </c>
      <c r="EC556" s="55">
        <f t="shared" si="1899"/>
        <v>698160.34425569931</v>
      </c>
      <c r="ED556" s="55">
        <f t="shared" si="1899"/>
        <v>752781.00777490938</v>
      </c>
      <c r="EE556" s="55">
        <f t="shared" si="1899"/>
        <v>855459.93746368506</v>
      </c>
      <c r="EF556" s="55">
        <f t="shared" si="1899"/>
        <v>802214.11924842035</v>
      </c>
      <c r="EG556" s="55">
        <f t="shared" si="1899"/>
        <v>769157.44701289234</v>
      </c>
      <c r="EH556" s="55">
        <f t="shared" ref="EH556:GS556" si="1900">EH549*EH548</f>
        <v>629843.73066937516</v>
      </c>
      <c r="EI556" s="55">
        <f t="shared" si="1900"/>
        <v>515578.04993570922</v>
      </c>
      <c r="EJ556" s="55">
        <f t="shared" si="1900"/>
        <v>354840.88751207793</v>
      </c>
      <c r="EK556" s="55">
        <f t="shared" si="1900"/>
        <v>429046.84914030106</v>
      </c>
      <c r="EL556" s="55">
        <f t="shared" si="1900"/>
        <v>411254.96431943018</v>
      </c>
      <c r="EM556" s="55">
        <f t="shared" si="1900"/>
        <v>567170.78358469915</v>
      </c>
      <c r="EN556" s="55">
        <f t="shared" si="1900"/>
        <v>583023.54661396239</v>
      </c>
      <c r="EO556" s="55">
        <f t="shared" si="1900"/>
        <v>654043.7333687552</v>
      </c>
      <c r="EP556" s="55">
        <f t="shared" si="1900"/>
        <v>705507.34639257845</v>
      </c>
      <c r="EQ556" s="55">
        <f t="shared" si="1900"/>
        <v>802061.27710823738</v>
      </c>
      <c r="ER556" s="55">
        <f t="shared" si="1900"/>
        <v>751976.89814574935</v>
      </c>
      <c r="ES556" s="55">
        <f t="shared" si="1900"/>
        <v>714847.37642184098</v>
      </c>
      <c r="ET556" s="55">
        <f t="shared" si="1900"/>
        <v>581026.04960660066</v>
      </c>
      <c r="EU556" s="55">
        <f t="shared" si="1900"/>
        <v>475577.87646594539</v>
      </c>
      <c r="EV556" s="55">
        <f t="shared" si="1900"/>
        <v>327222.67193330859</v>
      </c>
      <c r="EW556" s="55">
        <f t="shared" si="1900"/>
        <v>401180.52311819326</v>
      </c>
      <c r="EX556" s="55">
        <f t="shared" si="1900"/>
        <v>384665.61361574539</v>
      </c>
      <c r="EY556" s="55">
        <f t="shared" si="1900"/>
        <v>531063.11855283636</v>
      </c>
      <c r="EZ556" s="55">
        <f t="shared" si="1900"/>
        <v>546589.53787717514</v>
      </c>
      <c r="FA556" s="55">
        <f t="shared" si="1900"/>
        <v>612761.93420210388</v>
      </c>
      <c r="FB556" s="55">
        <f t="shared" si="1900"/>
        <v>661250.2090070151</v>
      </c>
      <c r="FC556" s="55">
        <f t="shared" si="1900"/>
        <v>752046.65057504911</v>
      </c>
      <c r="FD556" s="55">
        <f t="shared" si="1900"/>
        <v>704935.14675254747</v>
      </c>
      <c r="FE556" s="55">
        <f t="shared" si="1900"/>
        <v>659503.02193042636</v>
      </c>
      <c r="FF556" s="55">
        <f t="shared" si="1900"/>
        <v>535989.47472917847</v>
      </c>
      <c r="FG556" s="55">
        <f t="shared" si="1900"/>
        <v>438678.48744466732</v>
      </c>
      <c r="FH556" s="55">
        <f t="shared" si="1900"/>
        <v>301751.36390829919</v>
      </c>
      <c r="FI556" s="55">
        <f t="shared" si="1900"/>
        <v>375159.10360125569</v>
      </c>
      <c r="FJ556" s="55">
        <f t="shared" si="1900"/>
        <v>359828.12768096983</v>
      </c>
      <c r="FK556" s="55">
        <f t="shared" si="1900"/>
        <v>497294.93874125177</v>
      </c>
      <c r="FL556" s="55">
        <f t="shared" si="1900"/>
        <v>509880.73259259696</v>
      </c>
      <c r="FM556" s="55">
        <f t="shared" si="1900"/>
        <v>574129.4257922041</v>
      </c>
      <c r="FN556" s="55">
        <f t="shared" si="1900"/>
        <v>619813.6758317129</v>
      </c>
      <c r="FO556" s="55">
        <f t="shared" si="1900"/>
        <v>705197.92479598511</v>
      </c>
      <c r="FP556" s="55">
        <f t="shared" si="1900"/>
        <v>660882.04391754768</v>
      </c>
      <c r="FQ556" s="55">
        <f t="shared" si="1900"/>
        <v>608441.12451781519</v>
      </c>
      <c r="FR556" s="55">
        <f t="shared" si="1900"/>
        <v>494441.32335712091</v>
      </c>
      <c r="FS556" s="55">
        <f t="shared" si="1900"/>
        <v>404639.68442366394</v>
      </c>
      <c r="FT556" s="55">
        <f t="shared" si="1900"/>
        <v>278260.25388669252</v>
      </c>
      <c r="FU556" s="55">
        <f t="shared" si="1900"/>
        <v>350858.01617517887</v>
      </c>
      <c r="FV556" s="55">
        <f t="shared" si="1900"/>
        <v>339597.70905422617</v>
      </c>
      <c r="FW556" s="55">
        <f t="shared" si="1900"/>
        <v>465711.77403456147</v>
      </c>
      <c r="FX556" s="55">
        <f t="shared" si="1900"/>
        <v>477551.51766716631</v>
      </c>
      <c r="FY556" s="55">
        <f t="shared" si="1900"/>
        <v>537973.06453997944</v>
      </c>
      <c r="FZ556" s="55">
        <f t="shared" si="1900"/>
        <v>581014.79479279695</v>
      </c>
      <c r="GA556" s="55">
        <f t="shared" si="1900"/>
        <v>661311.28924031265</v>
      </c>
      <c r="GB556" s="55">
        <f t="shared" si="1900"/>
        <v>619624.4075112252</v>
      </c>
      <c r="GC556" s="55">
        <f t="shared" si="1900"/>
        <v>561330.4745288078</v>
      </c>
      <c r="GD556" s="55">
        <f t="shared" si="1900"/>
        <v>456111.55640171852</v>
      </c>
      <c r="GE556" s="55">
        <f t="shared" si="1900"/>
        <v>373239.8640294192</v>
      </c>
      <c r="GF556" s="55">
        <f t="shared" si="1900"/>
        <v>256595.56533396279</v>
      </c>
      <c r="GG556" s="55">
        <f t="shared" si="1900"/>
        <v>328161.2636570367</v>
      </c>
      <c r="GH556" s="55">
        <f t="shared" si="1900"/>
        <v>314945.98052395514</v>
      </c>
      <c r="GI556" s="55">
        <f t="shared" si="1900"/>
        <v>436169.55479334865</v>
      </c>
      <c r="GJ556" s="55">
        <f t="shared" si="1900"/>
        <v>447307.60863332468</v>
      </c>
      <c r="GK556" s="55">
        <f t="shared" si="1900"/>
        <v>504131.24216162093</v>
      </c>
      <c r="GL556" s="55">
        <f t="shared" si="1900"/>
        <v>544682.70634163707</v>
      </c>
      <c r="GM556" s="55">
        <f t="shared" si="1900"/>
        <v>615958.58910337614</v>
      </c>
      <c r="GN556" s="55">
        <f t="shared" si="1900"/>
        <v>580981.7773656284</v>
      </c>
      <c r="GO556" s="55">
        <f t="shared" si="1900"/>
        <v>517865.46760114358</v>
      </c>
      <c r="GP556" s="55">
        <f t="shared" si="1900"/>
        <v>420751.02733825229</v>
      </c>
      <c r="GQ556" s="55">
        <f t="shared" si="1900"/>
        <v>344274.57919941767</v>
      </c>
      <c r="GR556" s="55">
        <f t="shared" si="1900"/>
        <v>236615.45222982054</v>
      </c>
      <c r="GS556" s="55">
        <f t="shared" si="1900"/>
        <v>306960.82449032128</v>
      </c>
      <c r="GT556" s="55">
        <f t="shared" ref="GT556:JE556" si="1901">GT549*GT548</f>
        <v>294689.53464330488</v>
      </c>
      <c r="GU556" s="55">
        <f t="shared" si="1901"/>
        <v>408533.89785191562</v>
      </c>
      <c r="GV556" s="55">
        <f t="shared" si="1901"/>
        <v>419011.97460353211</v>
      </c>
      <c r="GW556" s="55">
        <f t="shared" si="1901"/>
        <v>472453.10202425666</v>
      </c>
      <c r="GX556" s="55">
        <f t="shared" si="1901"/>
        <v>510657.82848241657</v>
      </c>
      <c r="GY556" s="55">
        <f t="shared" si="1901"/>
        <v>568288.0930001525</v>
      </c>
      <c r="GZ556" s="55">
        <f t="shared" si="1901"/>
        <v>544785.56108005962</v>
      </c>
      <c r="HA556" s="55">
        <f t="shared" si="1901"/>
        <v>477764.12589090865</v>
      </c>
      <c r="HB556" s="55">
        <f t="shared" si="1901"/>
        <v>388129.86653085466</v>
      </c>
      <c r="HC556" s="55">
        <f t="shared" si="1901"/>
        <v>317555.21168762317</v>
      </c>
      <c r="HD556" s="55">
        <f t="shared" si="1901"/>
        <v>218189.07422036683</v>
      </c>
      <c r="HE556" s="55">
        <f t="shared" si="1901"/>
        <v>287156.09405832522</v>
      </c>
      <c r="HF556" s="55">
        <f t="shared" si="1901"/>
        <v>275760.29799191793</v>
      </c>
      <c r="HG556" s="55">
        <f t="shared" si="1901"/>
        <v>382679.44245222292</v>
      </c>
      <c r="HH556" s="55">
        <f t="shared" si="1901"/>
        <v>392536.76586831792</v>
      </c>
      <c r="HI556" s="55">
        <f t="shared" si="1901"/>
        <v>442797.80974550988</v>
      </c>
      <c r="HJ556" s="55">
        <f t="shared" si="1901"/>
        <v>478791.09779504634</v>
      </c>
      <c r="HK556" s="55">
        <f t="shared" si="1901"/>
        <v>524305.06390028482</v>
      </c>
      <c r="HL556" s="55">
        <f t="shared" si="1901"/>
        <v>508253.75254369411</v>
      </c>
      <c r="HM556" s="55">
        <f t="shared" si="1901"/>
        <v>440766.2721681128</v>
      </c>
      <c r="HN556" s="55">
        <f t="shared" si="1901"/>
        <v>358035.99045067112</v>
      </c>
      <c r="HO556" s="55">
        <f t="shared" si="1901"/>
        <v>292907.74723751313</v>
      </c>
      <c r="HP556" s="55">
        <f t="shared" si="1901"/>
        <v>201195.74341265054</v>
      </c>
      <c r="HQ556" s="55">
        <f t="shared" si="1901"/>
        <v>268653.36580779776</v>
      </c>
      <c r="HR556" s="55">
        <f t="shared" si="1901"/>
        <v>260214.83113269659</v>
      </c>
      <c r="HS556" s="55">
        <f t="shared" si="1901"/>
        <v>358489.23256126366</v>
      </c>
      <c r="HT556" s="55">
        <f t="shared" si="1901"/>
        <v>367762.68663889827</v>
      </c>
      <c r="HU556" s="55">
        <f t="shared" si="1901"/>
        <v>415033.87423155649</v>
      </c>
      <c r="HV556" s="55">
        <f t="shared" si="1901"/>
        <v>448943.26253450243</v>
      </c>
      <c r="HW556" s="55">
        <f t="shared" si="1901"/>
        <v>483724.39028554992</v>
      </c>
      <c r="HX556" s="55">
        <f t="shared" si="1901"/>
        <v>468911.24653367407</v>
      </c>
      <c r="HY556" s="55">
        <f t="shared" si="1901"/>
        <v>406631.84497579018</v>
      </c>
      <c r="HZ556" s="55">
        <f t="shared" si="1901"/>
        <v>330273.72613638634</v>
      </c>
      <c r="IA556" s="55">
        <f t="shared" si="1901"/>
        <v>270171.64548575145</v>
      </c>
      <c r="IB556" s="55">
        <f t="shared" si="1901"/>
        <v>185524.1372653853</v>
      </c>
      <c r="IC556" s="55">
        <f t="shared" si="1901"/>
        <v>251365.34930279574</v>
      </c>
      <c r="ID556" s="55">
        <f t="shared" si="1901"/>
        <v>241534.81764226939</v>
      </c>
      <c r="IE556" s="55">
        <f t="shared" si="1901"/>
        <v>335854.14227576565</v>
      </c>
      <c r="IF556" s="55">
        <f t="shared" si="1901"/>
        <v>344578.41145849909</v>
      </c>
      <c r="IG556" s="55">
        <f t="shared" si="1901"/>
        <v>389038.51560239337</v>
      </c>
      <c r="IH556" s="55">
        <f t="shared" si="1901"/>
        <v>420434.47395599325</v>
      </c>
      <c r="II556" s="55">
        <f t="shared" si="1901"/>
        <v>446282.99668471649</v>
      </c>
      <c r="IJ556" s="55">
        <f t="shared" si="1901"/>
        <v>432612.51985254529</v>
      </c>
      <c r="IK556" s="55">
        <f t="shared" si="1901"/>
        <v>375139.34395762422</v>
      </c>
      <c r="IL556" s="55">
        <f t="shared" si="1901"/>
        <v>304662.54199171538</v>
      </c>
      <c r="IM556" s="55">
        <f t="shared" si="1901"/>
        <v>249198.79727294401</v>
      </c>
      <c r="IN556" s="55">
        <f t="shared" si="1901"/>
        <v>171071.57245871602</v>
      </c>
      <c r="IO556" s="55">
        <f t="shared" si="1901"/>
        <v>232333.21937242223</v>
      </c>
      <c r="IP556" s="55">
        <f t="shared" si="1901"/>
        <v>226078.94084788181</v>
      </c>
      <c r="IQ556" s="55">
        <f t="shared" si="1901"/>
        <v>314477.1837265793</v>
      </c>
      <c r="IR556" s="55">
        <f t="shared" si="1901"/>
        <v>322880.04218854319</v>
      </c>
      <c r="IS556" s="55">
        <f t="shared" si="1901"/>
        <v>364697.07670719107</v>
      </c>
      <c r="IT556" s="55">
        <f t="shared" si="1901"/>
        <v>387885.83987013047</v>
      </c>
      <c r="IU556" s="55">
        <f t="shared" si="1901"/>
        <v>411738.14109981974</v>
      </c>
      <c r="IV556" s="55">
        <f t="shared" si="1901"/>
        <v>399122.19590951892</v>
      </c>
      <c r="IW556" s="55">
        <f t="shared" si="1901"/>
        <v>346084.3953003466</v>
      </c>
      <c r="IX556" s="55">
        <f t="shared" si="1901"/>
        <v>281035.8767024015</v>
      </c>
      <c r="IY556" s="55">
        <f t="shared" si="1901"/>
        <v>229852.56260388257</v>
      </c>
      <c r="IZ556" s="55">
        <f t="shared" si="1901"/>
        <v>157743.33502186649</v>
      </c>
      <c r="JA556" s="55">
        <f t="shared" si="1901"/>
        <v>214283.96898850717</v>
      </c>
      <c r="JB556" s="55">
        <f t="shared" si="1901"/>
        <v>211384.10553789642</v>
      </c>
      <c r="JC556" s="55">
        <f t="shared" si="1901"/>
        <v>290098.19788354641</v>
      </c>
      <c r="JD556" s="55">
        <f t="shared" si="1901"/>
        <v>302570.60269852425</v>
      </c>
      <c r="JE556" s="55">
        <f t="shared" si="1901"/>
        <v>338327.06864250288</v>
      </c>
      <c r="JF556" s="55">
        <f t="shared" ref="JF556:LQ556" si="1902">JF549*JF548</f>
        <v>357855.63745627727</v>
      </c>
      <c r="JG556" s="55">
        <f t="shared" si="1902"/>
        <v>379865.84393970744</v>
      </c>
      <c r="JH556" s="55">
        <f t="shared" si="1902"/>
        <v>368223.0925122606</v>
      </c>
      <c r="JI556" s="55">
        <f t="shared" si="1902"/>
        <v>319278.42801349208</v>
      </c>
      <c r="JJ556" s="55">
        <f t="shared" si="1902"/>
        <v>259240.0586900943</v>
      </c>
      <c r="JK556" s="55">
        <f t="shared" si="1902"/>
        <v>212006.88302193282</v>
      </c>
      <c r="JL556" s="55">
        <f t="shared" si="1902"/>
        <v>145452.06236282573</v>
      </c>
      <c r="JM556" s="55">
        <f t="shared" si="1902"/>
        <v>197635.50702371268</v>
      </c>
      <c r="JN556" s="55">
        <f t="shared" si="1902"/>
        <v>196320.48287519434</v>
      </c>
      <c r="JO556" s="55">
        <f t="shared" si="1902"/>
        <v>267607.76368964528</v>
      </c>
      <c r="JP556" s="55">
        <f t="shared" si="1902"/>
        <v>283559.56859480642</v>
      </c>
      <c r="JQ556" s="55">
        <f t="shared" si="1902"/>
        <v>312120.83236759325</v>
      </c>
      <c r="JR556" s="55">
        <f t="shared" si="1902"/>
        <v>330149.09733541799</v>
      </c>
      <c r="JS556" s="55">
        <f t="shared" si="1902"/>
        <v>350459.43830582371</v>
      </c>
      <c r="JT556" s="55">
        <f t="shared" si="1902"/>
        <v>339714.8159537029</v>
      </c>
      <c r="JU556" s="55">
        <f t="shared" si="1902"/>
        <v>294547.45248546836</v>
      </c>
      <c r="JV556" s="55">
        <f t="shared" si="1902"/>
        <v>239133.30910626793</v>
      </c>
      <c r="JW556" s="55">
        <f t="shared" si="1902"/>
        <v>195545.46264411951</v>
      </c>
      <c r="JX556" s="55">
        <f t="shared" si="1902"/>
        <v>134117.1731812963</v>
      </c>
      <c r="JY556" s="55">
        <f t="shared" si="1902"/>
        <v>182279.21368027938</v>
      </c>
      <c r="JZ556" s="55">
        <f t="shared" si="1902"/>
        <v>179834.1652996148</v>
      </c>
      <c r="KA556" s="55">
        <f t="shared" si="1902"/>
        <v>246859.67375359833</v>
      </c>
      <c r="KB556" s="55">
        <f t="shared" si="1902"/>
        <v>265762.4295149644</v>
      </c>
      <c r="KC556" s="55">
        <f t="shared" si="1902"/>
        <v>287943.23904717213</v>
      </c>
      <c r="KD556" s="55">
        <f t="shared" si="1902"/>
        <v>304586.50685045094</v>
      </c>
      <c r="KE556" s="55">
        <f t="shared" si="1902"/>
        <v>323328.23225920496</v>
      </c>
      <c r="KF556" s="55">
        <f t="shared" si="1902"/>
        <v>313412.46370261838</v>
      </c>
      <c r="KG556" s="55">
        <f t="shared" si="1902"/>
        <v>271730.93341598398</v>
      </c>
      <c r="KH556" s="55">
        <f t="shared" si="1902"/>
        <v>220584.82190989403</v>
      </c>
      <c r="KI556" s="55">
        <f t="shared" si="1902"/>
        <v>180361.01254812867</v>
      </c>
      <c r="KJ556" s="55">
        <f t="shared" si="1902"/>
        <v>123664.34155712598</v>
      </c>
      <c r="KK556" s="55">
        <f t="shared" si="1902"/>
        <v>168114.88539586758</v>
      </c>
      <c r="KL556" s="55">
        <f t="shared" si="1902"/>
        <v>165870.01291282431</v>
      </c>
      <c r="KM556" s="55">
        <f t="shared" si="1902"/>
        <v>227719.03353280865</v>
      </c>
      <c r="KN556" s="55">
        <f t="shared" si="1902"/>
        <v>249100.28169170988</v>
      </c>
      <c r="KO556" s="55">
        <f t="shared" si="1902"/>
        <v>265637.33416788443</v>
      </c>
      <c r="KP556" s="55">
        <f t="shared" si="1902"/>
        <v>281002.04652402125</v>
      </c>
      <c r="KQ556" s="55">
        <f t="shared" si="1902"/>
        <v>298296.27442113217</v>
      </c>
      <c r="KR556" s="55">
        <f t="shared" si="1902"/>
        <v>289145.4273108191</v>
      </c>
      <c r="KS556" s="55">
        <f t="shared" si="1902"/>
        <v>250680.74983492514</v>
      </c>
      <c r="KT556" s="55">
        <f t="shared" si="1902"/>
        <v>203473.91507138533</v>
      </c>
      <c r="KU556" s="55">
        <f t="shared" si="1902"/>
        <v>166354.55361275756</v>
      </c>
      <c r="KV556" s="55">
        <f t="shared" si="1902"/>
        <v>114025.0117933866</v>
      </c>
      <c r="KW556" s="55">
        <f t="shared" si="1902"/>
        <v>155050.08315264474</v>
      </c>
      <c r="KX556" s="55">
        <f t="shared" si="1902"/>
        <v>152989.16311066516</v>
      </c>
      <c r="KY556" s="55">
        <f t="shared" si="1902"/>
        <v>210061.38641593506</v>
      </c>
      <c r="KZ556" s="55">
        <f t="shared" si="1902"/>
        <v>233499.44865497778</v>
      </c>
      <c r="LA556" s="55">
        <f t="shared" si="1902"/>
        <v>245058.30098357957</v>
      </c>
      <c r="LB556" s="55">
        <f t="shared" si="1902"/>
        <v>259242.71640307124</v>
      </c>
      <c r="LC556" s="55">
        <f t="shared" si="1902"/>
        <v>275201.21492753027</v>
      </c>
      <c r="LD556" s="55">
        <f t="shared" si="1902"/>
        <v>266756.28779740963</v>
      </c>
      <c r="LE556" s="55">
        <f t="shared" si="1902"/>
        <v>231260.23548071054</v>
      </c>
      <c r="LF556" s="55">
        <f t="shared" si="1902"/>
        <v>187689.24740560044</v>
      </c>
      <c r="LG556" s="55">
        <f t="shared" si="1902"/>
        <v>153434.77329195308</v>
      </c>
      <c r="LH556" s="55">
        <f t="shared" si="1902"/>
        <v>105135.95085800978</v>
      </c>
      <c r="LI556" s="55">
        <f t="shared" si="1902"/>
        <v>142999.53121962669</v>
      </c>
      <c r="LJ556" s="55">
        <f t="shared" si="1902"/>
        <v>142072.94652823274</v>
      </c>
      <c r="LK556" s="55">
        <f t="shared" si="1902"/>
        <v>193771.90644192023</v>
      </c>
      <c r="LL556" s="55">
        <f t="shared" si="1902"/>
        <v>218891.12809331156</v>
      </c>
      <c r="LM556" s="55">
        <f t="shared" si="1902"/>
        <v>226072.52224871863</v>
      </c>
      <c r="LN556" s="55">
        <f t="shared" si="1902"/>
        <v>239167.34534805772</v>
      </c>
      <c r="LO556" s="55">
        <f t="shared" si="1902"/>
        <v>253893.25437330114</v>
      </c>
      <c r="LP556" s="55">
        <f t="shared" si="1902"/>
        <v>246099.79636809192</v>
      </c>
      <c r="LQ556" s="55">
        <f t="shared" si="1902"/>
        <v>213343.29333064545</v>
      </c>
      <c r="LR556" s="55">
        <f t="shared" ref="LR556:LT556" si="1903">LR549*LR548</f>
        <v>173128.09596142778</v>
      </c>
      <c r="LS556" s="55">
        <f t="shared" si="1903"/>
        <v>141517.43215193565</v>
      </c>
      <c r="LT556" s="55">
        <f t="shared" si="1903"/>
        <v>92793.704576374061</v>
      </c>
      <c r="LU556" s="32"/>
      <c r="LV556" s="32"/>
      <c r="LW556" s="32"/>
      <c r="LX556" s="32"/>
      <c r="LY556" s="32"/>
      <c r="LZ556" s="32"/>
      <c r="MA556" s="32"/>
      <c r="MB556" s="32"/>
      <c r="MC556" s="32"/>
      <c r="MD556" s="32"/>
      <c r="ME556" s="32"/>
      <c r="MF556" s="32"/>
      <c r="MG556" s="32"/>
      <c r="MH556" s="32"/>
      <c r="MI556" s="32"/>
      <c r="MJ556" s="32"/>
      <c r="MK556" s="32"/>
      <c r="ML556" s="32"/>
      <c r="MM556" s="32"/>
      <c r="MN556" s="32"/>
      <c r="MO556" s="32"/>
      <c r="MP556" s="32"/>
      <c r="MQ556" s="32"/>
      <c r="MR556" s="32"/>
      <c r="MS556" s="32"/>
      <c r="MT556" s="32"/>
      <c r="MU556" s="32"/>
      <c r="MV556" s="32"/>
      <c r="MW556" s="32"/>
      <c r="MX556" s="32"/>
      <c r="MY556" s="32"/>
      <c r="MZ556" s="32"/>
      <c r="NA556" s="32"/>
      <c r="NB556" s="32"/>
      <c r="NC556" s="32"/>
      <c r="ND556" s="32"/>
      <c r="NE556" s="32"/>
      <c r="NF556" s="32"/>
      <c r="NG556" s="32"/>
      <c r="NH556" s="32"/>
      <c r="NI556" s="32"/>
      <c r="NJ556" s="32"/>
      <c r="NK556" s="32"/>
      <c r="NL556" s="32"/>
      <c r="NM556" s="32"/>
      <c r="NN556" s="32"/>
      <c r="NO556" s="32"/>
      <c r="NP556" s="32"/>
      <c r="NQ556" s="32"/>
      <c r="NR556" s="32"/>
      <c r="NS556" s="32"/>
      <c r="NT556" s="32"/>
      <c r="NU556" s="32"/>
      <c r="NV556" s="32"/>
      <c r="NW556" s="32"/>
      <c r="NX556" s="32"/>
      <c r="NY556" s="32"/>
      <c r="NZ556" s="32"/>
      <c r="OA556" s="32"/>
      <c r="OB556" s="32"/>
      <c r="OC556" s="32"/>
      <c r="OD556" s="32"/>
      <c r="OE556" s="32"/>
      <c r="OF556" s="32"/>
      <c r="OG556" s="32"/>
      <c r="OH556" s="32"/>
      <c r="OI556" s="32"/>
      <c r="OJ556" s="32"/>
      <c r="OK556" s="32"/>
      <c r="OL556" s="32"/>
      <c r="OM556" s="32"/>
      <c r="ON556" s="32"/>
      <c r="OO556" s="32"/>
      <c r="OP556" s="32"/>
      <c r="OQ556" s="32"/>
      <c r="OR556" s="32"/>
      <c r="OS556" s="32"/>
      <c r="OT556" s="32"/>
      <c r="OU556" s="32"/>
      <c r="OV556" s="32"/>
      <c r="OW556" s="32"/>
      <c r="OX556" s="32"/>
      <c r="OY556" s="32"/>
      <c r="OZ556" s="32"/>
      <c r="PA556" s="32"/>
      <c r="PB556" s="32"/>
      <c r="PC556" s="32"/>
      <c r="PD556" s="32"/>
      <c r="PE556" s="32"/>
      <c r="PF556" s="32"/>
      <c r="PG556" s="32"/>
      <c r="PH556" s="32"/>
      <c r="PI556" s="32"/>
      <c r="PJ556" s="32"/>
      <c r="PK556" s="32"/>
      <c r="PL556" s="32"/>
      <c r="PM556" s="32"/>
      <c r="PN556" s="32"/>
      <c r="PO556" s="32"/>
      <c r="PP556" s="32"/>
      <c r="PQ556" s="32"/>
      <c r="PR556" s="32"/>
      <c r="PS556" s="32"/>
      <c r="PT556" s="32"/>
      <c r="PU556" s="32"/>
      <c r="PV556" s="32"/>
      <c r="PW556" s="32"/>
      <c r="PX556" s="32"/>
      <c r="PY556" s="32"/>
      <c r="PZ556" s="32"/>
      <c r="QA556" s="32"/>
      <c r="QB556" s="32"/>
      <c r="QC556" s="32"/>
      <c r="QD556" s="32"/>
      <c r="QE556" s="32"/>
      <c r="QF556" s="32"/>
      <c r="QG556" s="32"/>
      <c r="QH556" s="32"/>
      <c r="QI556" s="32"/>
      <c r="QJ556" s="32"/>
      <c r="QK556" s="32"/>
      <c r="QL556" s="32"/>
      <c r="QM556" s="32"/>
      <c r="QN556" s="32"/>
      <c r="QO556" s="32"/>
      <c r="QP556" s="32"/>
      <c r="QQ556" s="32"/>
      <c r="QR556" s="32"/>
      <c r="QS556" s="32"/>
      <c r="QT556" s="32"/>
      <c r="QU556" s="32"/>
    </row>
    <row r="557" spans="2:463" ht="15" customHeight="1">
      <c r="B557" s="129" t="s">
        <v>692</v>
      </c>
      <c r="C557" s="129"/>
      <c r="D557" s="129"/>
      <c r="E557" s="129"/>
      <c r="H557" s="727">
        <f ca="1">(H553+H554+H555)/H556*1000</f>
        <v>157.80373186430666</v>
      </c>
    </row>
  </sheetData>
  <dataConsolidate/>
  <mergeCells count="2">
    <mergeCell ref="D293:H293"/>
    <mergeCell ref="F547:G547"/>
  </mergeCells>
  <conditionalFormatting sqref="A6 IV454:KP454 I454:IS454">
    <cfRule type="cellIs" dxfId="29" priority="137" operator="equal">
      <formula>"OK"</formula>
    </cfRule>
    <cfRule type="cellIs" dxfId="28" priority="138" operator="equal">
      <formula>"NO"</formula>
    </cfRule>
  </conditionalFormatting>
  <conditionalFormatting sqref="F478:G478">
    <cfRule type="cellIs" dxfId="27" priority="111" operator="equal">
      <formula>"OK"</formula>
    </cfRule>
    <cfRule type="cellIs" dxfId="26" priority="112" operator="equal">
      <formula>"NO"</formula>
    </cfRule>
  </conditionalFormatting>
  <conditionalFormatting sqref="F452:G452">
    <cfRule type="cellIs" dxfId="25" priority="105" operator="equal">
      <formula>"OK"</formula>
    </cfRule>
    <cfRule type="cellIs" dxfId="24" priority="106" operator="equal">
      <formula>"NO"</formula>
    </cfRule>
  </conditionalFormatting>
  <conditionalFormatting sqref="F454:G454">
    <cfRule type="cellIs" dxfId="23" priority="81" operator="equal">
      <formula>"OK"</formula>
    </cfRule>
    <cfRule type="cellIs" dxfId="22" priority="82" operator="equal">
      <formula>"NO"</formula>
    </cfRule>
  </conditionalFormatting>
  <conditionalFormatting sqref="I412:KP412">
    <cfRule type="cellIs" dxfId="21" priority="39" operator="equal">
      <formula>"OK"</formula>
    </cfRule>
    <cfRule type="cellIs" dxfId="20" priority="40" operator="notEqual">
      <formula>0</formula>
    </cfRule>
  </conditionalFormatting>
  <conditionalFormatting sqref="F475:G475">
    <cfRule type="cellIs" dxfId="19" priority="37" operator="equal">
      <formula>"OK"</formula>
    </cfRule>
    <cfRule type="cellIs" dxfId="18" priority="38" operator="equal">
      <formula>"NO"</formula>
    </cfRule>
  </conditionalFormatting>
  <conditionalFormatting sqref="IT454:IU454">
    <cfRule type="cellIs" dxfId="17" priority="27" operator="equal">
      <formula>"OK"</formula>
    </cfRule>
    <cfRule type="cellIs" dxfId="16" priority="28" operator="equal">
      <formula>"NO"</formula>
    </cfRule>
  </conditionalFormatting>
  <conditionalFormatting sqref="F412">
    <cfRule type="cellIs" dxfId="15" priority="21" operator="equal">
      <formula>"OK"</formula>
    </cfRule>
    <cfRule type="cellIs" dxfId="14" priority="22" operator="equal">
      <formula>"NO"</formula>
    </cfRule>
  </conditionalFormatting>
  <conditionalFormatting sqref="H412">
    <cfRule type="cellIs" dxfId="13" priority="19" operator="equal">
      <formula>"OK"</formula>
    </cfRule>
    <cfRule type="cellIs" dxfId="12" priority="20" operator="equal">
      <formula>"NO"</formula>
    </cfRule>
  </conditionalFormatting>
  <conditionalFormatting sqref="F106:G106">
    <cfRule type="cellIs" dxfId="11" priority="15" operator="equal">
      <formula>"OK"</formula>
    </cfRule>
    <cfRule type="cellIs" dxfId="10" priority="16" operator="equal">
      <formula>"NO"</formula>
    </cfRule>
  </conditionalFormatting>
  <conditionalFormatting sqref="F115:G115">
    <cfRule type="cellIs" dxfId="9" priority="17" operator="equal">
      <formula>"OK"</formula>
    </cfRule>
    <cfRule type="cellIs" dxfId="8" priority="18" operator="equal">
      <formula>"NO"</formula>
    </cfRule>
  </conditionalFormatting>
  <conditionalFormatting sqref="F98:G98">
    <cfRule type="cellIs" dxfId="7" priority="13" operator="equal">
      <formula>"OK"</formula>
    </cfRule>
    <cfRule type="cellIs" dxfId="6" priority="14" operator="equal">
      <formula>"NO"</formula>
    </cfRule>
  </conditionalFormatting>
  <conditionalFormatting sqref="F151:G151">
    <cfRule type="cellIs" dxfId="5" priority="11" operator="equal">
      <formula>"OK"</formula>
    </cfRule>
    <cfRule type="cellIs" dxfId="4" priority="12" operator="equal">
      <formula>"NO"</formula>
    </cfRule>
  </conditionalFormatting>
  <conditionalFormatting sqref="KQ454:QU454">
    <cfRule type="cellIs" dxfId="3" priority="7" operator="equal">
      <formula>"OK"</formula>
    </cfRule>
    <cfRule type="cellIs" dxfId="2" priority="8" operator="equal">
      <formula>"NO"</formula>
    </cfRule>
  </conditionalFormatting>
  <conditionalFormatting sqref="KQ412:QU412">
    <cfRule type="cellIs" dxfId="1" priority="5" operator="equal">
      <formula>"OK"</formula>
    </cfRule>
    <cfRule type="cellIs" dxfId="0" priority="6" operator="notEqual">
      <formula>0</formula>
    </cfRule>
  </conditionalFormatting>
  <hyperlinks>
    <hyperlink ref="A6" location="Summary!G31" display="Summary!G31" xr:uid="{00000000-0004-0000-0500-000000000000}"/>
  </hyperlinks>
  <pageMargins left="0.7" right="0.7" top="0.75" bottom="0.75" header="0.3" footer="0.3"/>
  <pageSetup orientation="portrait" r:id="rId1"/>
  <ignoredErrors>
    <ignoredError sqref="H50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C7155-4D3E-461E-86E3-8888B6E28491}">
  <sheetPr>
    <tabColor theme="4" tint="0.39997558519241921"/>
  </sheetPr>
  <dimension ref="A1:N32"/>
  <sheetViews>
    <sheetView topLeftCell="E17" workbookViewId="0">
      <selection sqref="A1:X35"/>
    </sheetView>
  </sheetViews>
  <sheetFormatPr defaultRowHeight="15"/>
  <cols>
    <col min="1" max="1" width="41.7109375" bestFit="1" customWidth="1"/>
  </cols>
  <sheetData>
    <row r="1" spans="1:14">
      <c r="A1" s="571" t="s">
        <v>41</v>
      </c>
      <c r="B1" s="810">
        <v>2024</v>
      </c>
      <c r="C1" s="810"/>
      <c r="D1" s="810">
        <v>2025</v>
      </c>
      <c r="E1" s="810"/>
      <c r="F1" s="810"/>
      <c r="G1" s="810"/>
      <c r="H1" s="810">
        <v>2026</v>
      </c>
      <c r="I1" s="810"/>
      <c r="J1" s="810"/>
      <c r="K1" s="810"/>
      <c r="L1" s="810">
        <v>2027</v>
      </c>
      <c r="M1" s="810"/>
      <c r="N1" s="810"/>
    </row>
    <row r="2" spans="1:14">
      <c r="A2" s="129"/>
      <c r="B2" s="572" t="s">
        <v>693</v>
      </c>
      <c r="C2" s="572" t="s">
        <v>694</v>
      </c>
      <c r="D2" s="572" t="s">
        <v>695</v>
      </c>
      <c r="E2" s="572" t="s">
        <v>696</v>
      </c>
      <c r="F2" s="572" t="s">
        <v>693</v>
      </c>
      <c r="G2" s="572" t="s">
        <v>694</v>
      </c>
      <c r="H2" s="572" t="s">
        <v>695</v>
      </c>
      <c r="I2" s="572" t="s">
        <v>696</v>
      </c>
      <c r="J2" s="572" t="s">
        <v>693</v>
      </c>
      <c r="K2" s="572" t="s">
        <v>694</v>
      </c>
      <c r="L2" s="572" t="s">
        <v>695</v>
      </c>
      <c r="M2" s="572" t="s">
        <v>696</v>
      </c>
      <c r="N2" s="572" t="s">
        <v>693</v>
      </c>
    </row>
    <row r="3" spans="1:14">
      <c r="A3" s="571" t="s">
        <v>697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</row>
    <row r="4" spans="1:14">
      <c r="A4" s="129" t="s">
        <v>234</v>
      </c>
      <c r="B4" s="573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</row>
    <row r="5" spans="1:14">
      <c r="A5" s="129" t="s">
        <v>698</v>
      </c>
      <c r="B5" s="129"/>
      <c r="D5" s="562"/>
      <c r="E5" s="129"/>
      <c r="F5" s="129"/>
      <c r="G5" s="129"/>
      <c r="H5" s="129"/>
      <c r="I5" s="129"/>
      <c r="J5" s="129"/>
      <c r="K5" s="129"/>
      <c r="L5" s="129"/>
      <c r="M5" s="129"/>
    </row>
    <row r="6" spans="1:14">
      <c r="A6" s="129" t="s">
        <v>699</v>
      </c>
      <c r="B6" s="574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</row>
    <row r="7" spans="1:14">
      <c r="A7" s="129" t="s">
        <v>700</v>
      </c>
      <c r="B7" s="562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</row>
    <row r="8" spans="1:14">
      <c r="A8" s="129" t="s">
        <v>701</v>
      </c>
      <c r="B8" s="129"/>
      <c r="C8" s="562"/>
      <c r="D8" s="129"/>
      <c r="E8" s="129"/>
      <c r="F8" s="129"/>
      <c r="G8" s="129"/>
      <c r="H8" s="129"/>
      <c r="I8" s="129"/>
      <c r="J8" s="129"/>
      <c r="K8" s="129"/>
      <c r="L8" s="129"/>
      <c r="M8" s="129"/>
    </row>
    <row r="9" spans="1:14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</row>
    <row r="10" spans="1:14">
      <c r="A10" s="571" t="s">
        <v>29</v>
      </c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</row>
    <row r="11" spans="1:14">
      <c r="A11" s="129" t="s">
        <v>702</v>
      </c>
      <c r="C11" s="129"/>
      <c r="D11" s="575"/>
      <c r="F11" s="129"/>
      <c r="G11" s="129"/>
      <c r="H11" s="129"/>
      <c r="I11" s="129"/>
      <c r="J11" s="129"/>
      <c r="K11" s="129"/>
      <c r="L11" s="129"/>
      <c r="M11" s="129"/>
    </row>
    <row r="12" spans="1:14">
      <c r="A12" s="129" t="s">
        <v>703</v>
      </c>
      <c r="C12" s="576"/>
      <c r="D12" s="129"/>
      <c r="E12" s="129"/>
      <c r="F12" s="129"/>
      <c r="G12" s="129"/>
      <c r="H12" s="129"/>
      <c r="I12" s="129"/>
      <c r="J12" s="129"/>
      <c r="K12" s="129"/>
      <c r="L12" s="129"/>
      <c r="M12" s="129"/>
    </row>
    <row r="13" spans="1:14">
      <c r="A13" s="129" t="s">
        <v>704</v>
      </c>
      <c r="C13" s="577"/>
      <c r="D13" s="129"/>
      <c r="E13" s="129"/>
      <c r="F13" s="129"/>
      <c r="G13" s="129"/>
      <c r="H13" s="129"/>
      <c r="I13" s="129"/>
      <c r="J13" s="129"/>
      <c r="K13" s="129"/>
      <c r="L13" s="129"/>
      <c r="M13" s="129"/>
    </row>
    <row r="14" spans="1:14">
      <c r="A14" s="129" t="s">
        <v>705</v>
      </c>
      <c r="D14" s="578"/>
      <c r="E14" s="129"/>
      <c r="F14" s="129"/>
      <c r="G14" s="129"/>
      <c r="H14" s="129"/>
      <c r="I14" s="129"/>
      <c r="J14" s="129"/>
      <c r="K14" s="129"/>
      <c r="L14" s="129"/>
      <c r="M14" s="129"/>
    </row>
    <row r="15" spans="1:14">
      <c r="A15" s="129" t="s">
        <v>706</v>
      </c>
      <c r="D15" s="129"/>
      <c r="E15" s="578"/>
      <c r="F15" s="129"/>
      <c r="G15" s="129"/>
      <c r="H15" s="129"/>
      <c r="I15" s="129"/>
      <c r="J15" s="129"/>
      <c r="K15" s="129"/>
      <c r="L15" s="129"/>
      <c r="M15" s="129"/>
    </row>
    <row r="16" spans="1:14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</row>
    <row r="17" spans="1:14">
      <c r="A17" s="571" t="s">
        <v>707</v>
      </c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</row>
    <row r="18" spans="1:14">
      <c r="A18" s="129" t="s">
        <v>708</v>
      </c>
      <c r="C18" s="579"/>
      <c r="E18" s="129"/>
      <c r="F18" s="129"/>
      <c r="L18" s="129"/>
      <c r="M18" s="129"/>
    </row>
    <row r="19" spans="1:14">
      <c r="A19" s="129" t="s">
        <v>709</v>
      </c>
      <c r="E19" s="580"/>
      <c r="L19" s="129"/>
      <c r="M19" s="129"/>
    </row>
    <row r="20" spans="1:14">
      <c r="A20" s="129" t="s">
        <v>710</v>
      </c>
      <c r="D20" s="129"/>
      <c r="E20" s="129"/>
      <c r="F20" s="581"/>
      <c r="L20" s="129"/>
      <c r="M20" s="129"/>
    </row>
    <row r="21" spans="1:14">
      <c r="A21" s="129" t="s">
        <v>711</v>
      </c>
      <c r="E21" s="129"/>
      <c r="G21" s="582"/>
      <c r="L21" s="129"/>
      <c r="M21" s="129"/>
    </row>
    <row r="22" spans="1:14">
      <c r="A22" s="129" t="s">
        <v>712</v>
      </c>
      <c r="B22" s="129"/>
      <c r="C22" s="129"/>
      <c r="D22" s="129"/>
      <c r="F22" s="129"/>
      <c r="G22" s="129"/>
      <c r="H22" s="129"/>
      <c r="I22" s="579"/>
    </row>
    <row r="23" spans="1:14">
      <c r="A23" s="129" t="s">
        <v>713</v>
      </c>
      <c r="B23" s="129"/>
      <c r="C23" s="129"/>
      <c r="D23" s="129"/>
      <c r="E23" s="129"/>
      <c r="F23" s="129"/>
      <c r="G23" s="129"/>
      <c r="H23" s="129"/>
      <c r="I23" s="129"/>
      <c r="J23" s="583"/>
    </row>
    <row r="24" spans="1:14">
      <c r="A24" s="129" t="s">
        <v>714</v>
      </c>
      <c r="B24" s="129"/>
      <c r="C24" s="129"/>
      <c r="D24" s="129"/>
      <c r="E24" s="129"/>
      <c r="F24" s="129"/>
      <c r="G24" s="129"/>
      <c r="H24" s="129"/>
      <c r="I24" s="129"/>
      <c r="K24" s="580"/>
    </row>
    <row r="25" spans="1:14">
      <c r="A25" s="129" t="s">
        <v>715</v>
      </c>
      <c r="B25" s="129"/>
      <c r="D25" s="129"/>
      <c r="E25" s="129"/>
      <c r="F25" s="129"/>
      <c r="G25" s="129"/>
      <c r="H25" s="811"/>
      <c r="I25" s="811"/>
      <c r="J25" s="129"/>
      <c r="K25" s="129"/>
      <c r="M25" s="129"/>
    </row>
    <row r="26" spans="1:14">
      <c r="A26" s="129" t="s">
        <v>716</v>
      </c>
      <c r="B26" s="129"/>
      <c r="C26" s="129"/>
      <c r="D26" s="129"/>
      <c r="F26" s="129"/>
      <c r="G26" s="129"/>
      <c r="H26" s="129"/>
      <c r="I26" s="129"/>
      <c r="J26" s="579"/>
      <c r="K26" s="579"/>
    </row>
    <row r="27" spans="1:14">
      <c r="A27" s="129" t="s">
        <v>717</v>
      </c>
      <c r="B27" s="129"/>
      <c r="C27" s="129"/>
      <c r="D27" s="129"/>
      <c r="F27" s="129"/>
      <c r="G27" s="129"/>
      <c r="H27" s="129"/>
      <c r="I27" s="129"/>
      <c r="J27" s="129"/>
      <c r="K27" s="129"/>
      <c r="L27" s="579"/>
    </row>
    <row r="28" spans="1:14">
      <c r="A28" s="129" t="s">
        <v>718</v>
      </c>
      <c r="B28" s="129"/>
      <c r="C28" s="129"/>
      <c r="D28" s="129"/>
      <c r="E28" s="129"/>
      <c r="F28" s="129"/>
      <c r="G28" s="129"/>
      <c r="H28" s="129"/>
      <c r="I28" s="129"/>
      <c r="J28" s="129"/>
      <c r="L28" s="583"/>
      <c r="M28" s="129"/>
    </row>
    <row r="29" spans="1:14">
      <c r="A29" s="129" t="s">
        <v>719</v>
      </c>
      <c r="B29" s="129"/>
      <c r="C29" s="129"/>
      <c r="D29" s="129"/>
      <c r="E29" s="129"/>
      <c r="F29" s="129"/>
      <c r="G29" s="129"/>
      <c r="H29" s="129"/>
      <c r="I29" s="129"/>
      <c r="J29" s="129"/>
      <c r="L29" s="580"/>
      <c r="M29" s="129"/>
    </row>
    <row r="30" spans="1:14">
      <c r="A30" s="129" t="s">
        <v>720</v>
      </c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581"/>
    </row>
    <row r="31" spans="1:14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</row>
    <row r="32" spans="1:14">
      <c r="A32" s="571" t="s">
        <v>721</v>
      </c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N32" s="558"/>
    </row>
  </sheetData>
  <mergeCells count="5">
    <mergeCell ref="D1:G1"/>
    <mergeCell ref="H1:K1"/>
    <mergeCell ref="H25:I25"/>
    <mergeCell ref="B1:C1"/>
    <mergeCell ref="L1:N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BA3A-61BF-4A3D-9C24-99090390F67D}">
  <sheetPr codeName="Sheet6">
    <tabColor theme="4" tint="0.39997558519241921"/>
    <pageSetUpPr autoPageBreaks="0"/>
  </sheetPr>
  <dimension ref="A1:QG559"/>
  <sheetViews>
    <sheetView topLeftCell="A100" zoomScale="73" zoomScaleNormal="73" workbookViewId="0">
      <selection activeCell="E125" sqref="E125"/>
    </sheetView>
  </sheetViews>
  <sheetFormatPr defaultRowHeight="15"/>
  <cols>
    <col min="1" max="1" width="51.85546875" customWidth="1"/>
    <col min="2" max="2" width="25.7109375" customWidth="1"/>
    <col min="3" max="3" width="10.5703125" bestFit="1" customWidth="1"/>
    <col min="4" max="4" width="16" customWidth="1"/>
    <col min="5" max="5" width="15.7109375" bestFit="1" customWidth="1"/>
    <col min="6" max="6" width="18" customWidth="1"/>
    <col min="7" max="7" width="16.7109375" customWidth="1"/>
    <col min="8" max="8" width="15.42578125" customWidth="1"/>
    <col min="9" max="9" width="56.5703125" customWidth="1"/>
    <col min="10" max="10" width="15.7109375" bestFit="1" customWidth="1"/>
    <col min="12" max="12" width="15" bestFit="1" customWidth="1"/>
  </cols>
  <sheetData>
    <row r="1" spans="1:375" ht="21">
      <c r="A1" s="199" t="str">
        <f>Inputs!$D$6&amp;" - Capital Expenses Detail"</f>
        <v>Força Açoreana, S.A.:  Azores Photovoltaic Energy Venture - Capital Expenses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</row>
    <row r="2" spans="1:375" ht="15" customHeight="1">
      <c r="A2" s="181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</row>
    <row r="3" spans="1:375">
      <c r="A3" s="429"/>
      <c r="B3" s="429"/>
      <c r="C3" s="429"/>
      <c r="D3" s="429"/>
      <c r="E3" s="429"/>
      <c r="F3" s="429"/>
      <c r="G3" s="227"/>
      <c r="H3" s="227"/>
      <c r="I3" s="227"/>
    </row>
    <row r="4" spans="1:375">
      <c r="A4" s="429"/>
      <c r="B4" s="429"/>
      <c r="C4" s="429"/>
      <c r="D4" s="429"/>
      <c r="E4" s="429"/>
      <c r="F4" s="429"/>
      <c r="G4" s="227"/>
      <c r="H4" s="227"/>
      <c r="I4" s="227"/>
    </row>
    <row r="5" spans="1:375">
      <c r="A5" s="429"/>
      <c r="B5" s="429"/>
      <c r="C5" s="429"/>
      <c r="D5" s="429"/>
      <c r="E5" s="429"/>
      <c r="F5" s="429"/>
      <c r="G5" s="227"/>
      <c r="H5" s="227"/>
      <c r="I5" s="227"/>
    </row>
    <row r="6" spans="1:375">
      <c r="A6" s="429"/>
      <c r="B6" s="429"/>
      <c r="C6" s="429"/>
      <c r="D6" s="429"/>
      <c r="E6" s="429"/>
      <c r="F6" s="429"/>
      <c r="G6" s="227"/>
      <c r="H6" s="227"/>
      <c r="I6" s="227"/>
    </row>
    <row r="7" spans="1:375">
      <c r="A7" s="429"/>
      <c r="B7" s="429"/>
      <c r="C7" s="429"/>
      <c r="D7" s="429"/>
      <c r="E7" s="429"/>
      <c r="F7" s="429"/>
      <c r="G7" s="227"/>
      <c r="H7" s="227"/>
      <c r="I7" s="227"/>
    </row>
    <row r="8" spans="1:375">
      <c r="A8" s="429"/>
      <c r="B8" s="227" t="s">
        <v>722</v>
      </c>
      <c r="C8" s="227" t="s">
        <v>722</v>
      </c>
      <c r="D8" s="227" t="s">
        <v>129</v>
      </c>
      <c r="E8" s="227" t="s">
        <v>723</v>
      </c>
      <c r="F8" s="227" t="s">
        <v>685</v>
      </c>
      <c r="G8" s="746" t="s">
        <v>724</v>
      </c>
      <c r="H8" s="747" t="s">
        <v>173</v>
      </c>
      <c r="I8" s="227" t="s">
        <v>725</v>
      </c>
    </row>
    <row r="9" spans="1:375">
      <c r="A9" s="825" t="s">
        <v>726</v>
      </c>
      <c r="B9" s="288"/>
      <c r="C9" s="821"/>
      <c r="D9" s="821"/>
      <c r="E9" s="822">
        <f>F9/D44</f>
        <v>9.3233722060252669E-2</v>
      </c>
      <c r="F9" s="824">
        <f>F11+F15+F17+F19+F23+F27+F29</f>
        <v>997750</v>
      </c>
      <c r="G9" s="824">
        <f t="shared" ref="G9:H9" si="0">G11+G15+G17+G19+G23+G27+G29</f>
        <v>976071.25</v>
      </c>
      <c r="H9" s="824">
        <f t="shared" si="0"/>
        <v>24178.75</v>
      </c>
      <c r="I9" s="266"/>
    </row>
    <row r="10" spans="1:375">
      <c r="A10" s="825"/>
      <c r="B10" s="288"/>
      <c r="C10" s="821"/>
      <c r="D10" s="821"/>
      <c r="E10" s="822"/>
      <c r="F10" s="824"/>
      <c r="G10" s="824"/>
      <c r="H10" s="824"/>
      <c r="I10" s="266"/>
    </row>
    <row r="11" spans="1:375">
      <c r="A11" s="813" t="s">
        <v>727</v>
      </c>
      <c r="B11" s="814" t="s">
        <v>728</v>
      </c>
      <c r="C11" s="815" t="s">
        <v>729</v>
      </c>
      <c r="D11" s="816">
        <f>D13+D14</f>
        <v>9500</v>
      </c>
      <c r="E11" s="812">
        <f>F11/D11</f>
        <v>32.368421052631582</v>
      </c>
      <c r="F11" s="812">
        <f>F13+F14</f>
        <v>307500</v>
      </c>
      <c r="G11" s="843">
        <f>F11</f>
        <v>307500</v>
      </c>
      <c r="H11" s="749"/>
      <c r="I11" s="266" t="s">
        <v>730</v>
      </c>
    </row>
    <row r="12" spans="1:375">
      <c r="A12" s="813"/>
      <c r="B12" s="814"/>
      <c r="C12" s="815"/>
      <c r="D12" s="816"/>
      <c r="E12" s="812"/>
      <c r="F12" s="812"/>
      <c r="G12" s="843"/>
      <c r="H12" s="749"/>
      <c r="I12" s="266"/>
      <c r="J12" s="69"/>
    </row>
    <row r="13" spans="1:375">
      <c r="A13" s="642" t="s">
        <v>731</v>
      </c>
      <c r="B13" s="229"/>
      <c r="C13" s="483" t="s">
        <v>729</v>
      </c>
      <c r="D13" s="265">
        <v>3500</v>
      </c>
      <c r="E13" s="448">
        <v>45</v>
      </c>
      <c r="F13" s="448">
        <f>D13*E13</f>
        <v>157500</v>
      </c>
      <c r="G13" s="750"/>
      <c r="H13" s="749"/>
      <c r="I13" s="266"/>
    </row>
    <row r="14" spans="1:375">
      <c r="A14" s="642" t="s">
        <v>732</v>
      </c>
      <c r="B14" s="229"/>
      <c r="C14" s="483" t="s">
        <v>729</v>
      </c>
      <c r="D14" s="265">
        <v>6000</v>
      </c>
      <c r="E14" s="448">
        <v>25</v>
      </c>
      <c r="F14" s="448">
        <f>D14*E14</f>
        <v>150000</v>
      </c>
      <c r="G14" s="750"/>
      <c r="H14" s="749"/>
      <c r="I14" s="266"/>
    </row>
    <row r="15" spans="1:375">
      <c r="A15" s="813" t="s">
        <v>733</v>
      </c>
      <c r="B15" s="814" t="s">
        <v>734</v>
      </c>
      <c r="C15" s="815" t="s">
        <v>735</v>
      </c>
      <c r="D15" s="816">
        <v>250</v>
      </c>
      <c r="E15" s="812">
        <v>145</v>
      </c>
      <c r="F15" s="812">
        <f>D15*E15</f>
        <v>36250</v>
      </c>
      <c r="G15" s="748">
        <f>0.333*F15</f>
        <v>12071.25</v>
      </c>
      <c r="H15" s="749">
        <f>0.667*F15</f>
        <v>24178.75</v>
      </c>
      <c r="I15" s="266" t="s">
        <v>736</v>
      </c>
    </row>
    <row r="16" spans="1:375">
      <c r="A16" s="813"/>
      <c r="B16" s="814"/>
      <c r="C16" s="815"/>
      <c r="D16" s="816"/>
      <c r="E16" s="812"/>
      <c r="F16" s="812"/>
      <c r="G16" s="748"/>
      <c r="H16" s="749"/>
      <c r="I16" s="266"/>
    </row>
    <row r="17" spans="1:9">
      <c r="A17" s="818" t="s">
        <v>737</v>
      </c>
      <c r="B17" s="818"/>
      <c r="C17" s="815"/>
      <c r="D17" s="816"/>
      <c r="E17" s="817"/>
      <c r="F17" s="817">
        <v>75000</v>
      </c>
      <c r="G17" s="843">
        <v>75000</v>
      </c>
      <c r="H17" s="749"/>
      <c r="I17" s="266"/>
    </row>
    <row r="18" spans="1:9">
      <c r="A18" s="818"/>
      <c r="B18" s="818"/>
      <c r="C18" s="815"/>
      <c r="D18" s="816"/>
      <c r="E18" s="817"/>
      <c r="F18" s="817"/>
      <c r="G18" s="843"/>
      <c r="H18" s="749"/>
      <c r="I18" s="266"/>
    </row>
    <row r="19" spans="1:9">
      <c r="A19" s="813" t="s">
        <v>738</v>
      </c>
      <c r="B19" s="814"/>
      <c r="C19" s="815"/>
      <c r="D19" s="816"/>
      <c r="E19" s="812"/>
      <c r="F19" s="812">
        <f>SUM(F21:F22)</f>
        <v>400000</v>
      </c>
      <c r="G19" s="843">
        <f>F19</f>
        <v>400000</v>
      </c>
      <c r="H19" s="749"/>
      <c r="I19" s="266"/>
    </row>
    <row r="20" spans="1:9">
      <c r="A20" s="813"/>
      <c r="B20" s="814"/>
      <c r="C20" s="815"/>
      <c r="D20" s="816"/>
      <c r="E20" s="812"/>
      <c r="F20" s="812"/>
      <c r="G20" s="843"/>
      <c r="H20" s="749"/>
      <c r="I20" s="266"/>
    </row>
    <row r="21" spans="1:9">
      <c r="A21" s="642" t="s">
        <v>739</v>
      </c>
      <c r="B21" s="229"/>
      <c r="C21" s="483" t="s">
        <v>156</v>
      </c>
      <c r="D21" s="265">
        <v>0</v>
      </c>
      <c r="E21" s="448">
        <v>10</v>
      </c>
      <c r="F21" s="448">
        <f>D21*E21</f>
        <v>0</v>
      </c>
      <c r="G21" s="748"/>
      <c r="H21" s="749"/>
      <c r="I21" s="266"/>
    </row>
    <row r="22" spans="1:9">
      <c r="A22" s="642" t="s">
        <v>740</v>
      </c>
      <c r="B22" s="229"/>
      <c r="C22" s="483" t="s">
        <v>156</v>
      </c>
      <c r="D22" s="265">
        <v>100000</v>
      </c>
      <c r="E22" s="448">
        <v>4</v>
      </c>
      <c r="F22" s="448">
        <f>D22*E22</f>
        <v>400000</v>
      </c>
      <c r="G22" s="748"/>
      <c r="H22" s="749"/>
      <c r="I22" s="266"/>
    </row>
    <row r="23" spans="1:9">
      <c r="A23" s="813" t="s">
        <v>741</v>
      </c>
      <c r="B23" s="814" t="s">
        <v>728</v>
      </c>
      <c r="C23" s="815" t="s">
        <v>742</v>
      </c>
      <c r="D23" s="816">
        <v>400</v>
      </c>
      <c r="E23" s="812">
        <v>50</v>
      </c>
      <c r="F23" s="812">
        <f>D23*E23</f>
        <v>20000</v>
      </c>
      <c r="G23" s="843">
        <f>F23+F25</f>
        <v>22500</v>
      </c>
      <c r="H23" s="749"/>
      <c r="I23" s="266"/>
    </row>
    <row r="24" spans="1:9">
      <c r="A24" s="813"/>
      <c r="B24" s="814"/>
      <c r="C24" s="815"/>
      <c r="D24" s="816"/>
      <c r="E24" s="812"/>
      <c r="F24" s="812"/>
      <c r="G24" s="843"/>
      <c r="H24" s="749"/>
      <c r="I24" s="266"/>
    </row>
    <row r="25" spans="1:9">
      <c r="A25" s="642" t="s">
        <v>743</v>
      </c>
      <c r="B25" s="229"/>
      <c r="C25" s="483"/>
      <c r="D25" s="265">
        <v>1</v>
      </c>
      <c r="E25" s="448">
        <v>2500</v>
      </c>
      <c r="F25" s="448">
        <f>D25*E25</f>
        <v>2500</v>
      </c>
      <c r="G25" s="748"/>
      <c r="H25" s="749"/>
      <c r="I25" s="266"/>
    </row>
    <row r="26" spans="1:9">
      <c r="A26" s="642"/>
      <c r="B26" s="229"/>
      <c r="C26" s="483"/>
      <c r="D26" s="265"/>
      <c r="E26" s="448"/>
      <c r="F26" s="448"/>
      <c r="G26" s="748"/>
      <c r="H26" s="749"/>
      <c r="I26" s="266"/>
    </row>
    <row r="27" spans="1:9">
      <c r="A27" s="813" t="s">
        <v>744</v>
      </c>
      <c r="B27" s="814"/>
      <c r="C27" s="815"/>
      <c r="D27" s="816">
        <v>2</v>
      </c>
      <c r="E27" s="812">
        <v>7500</v>
      </c>
      <c r="F27" s="812">
        <f>D27*E27</f>
        <v>15000</v>
      </c>
      <c r="G27" s="843">
        <f>F27</f>
        <v>15000</v>
      </c>
      <c r="H27" s="749"/>
      <c r="I27" s="266"/>
    </row>
    <row r="28" spans="1:9">
      <c r="A28" s="813"/>
      <c r="B28" s="814"/>
      <c r="C28" s="815"/>
      <c r="D28" s="816"/>
      <c r="E28" s="812"/>
      <c r="F28" s="812"/>
      <c r="G28" s="843"/>
      <c r="H28" s="749"/>
      <c r="I28" s="266"/>
    </row>
    <row r="29" spans="1:9">
      <c r="A29" s="813" t="s">
        <v>745</v>
      </c>
      <c r="B29" s="814" t="s">
        <v>728</v>
      </c>
      <c r="C29" s="815" t="s">
        <v>742</v>
      </c>
      <c r="D29" s="816">
        <v>1800</v>
      </c>
      <c r="E29" s="812">
        <v>80</v>
      </c>
      <c r="F29" s="812">
        <f>D29*E29</f>
        <v>144000</v>
      </c>
      <c r="G29" s="843">
        <f>F29</f>
        <v>144000</v>
      </c>
      <c r="H29" s="749"/>
      <c r="I29" s="266"/>
    </row>
    <row r="30" spans="1:9">
      <c r="A30" s="813"/>
      <c r="B30" s="814"/>
      <c r="C30" s="815"/>
      <c r="D30" s="816"/>
      <c r="E30" s="812"/>
      <c r="F30" s="812"/>
      <c r="G30" s="843"/>
      <c r="H30" s="749"/>
      <c r="I30" s="266"/>
    </row>
    <row r="31" spans="1:9">
      <c r="A31" s="266"/>
      <c r="B31" s="266"/>
      <c r="C31" s="266"/>
      <c r="D31" s="266"/>
      <c r="E31" s="266"/>
      <c r="F31" s="266"/>
      <c r="G31" s="750"/>
      <c r="H31" s="749"/>
      <c r="I31" s="266"/>
    </row>
    <row r="32" spans="1:9">
      <c r="A32" s="819" t="s">
        <v>746</v>
      </c>
      <c r="B32" s="269"/>
      <c r="C32" s="268"/>
      <c r="D32" s="268"/>
      <c r="E32" s="822">
        <f>F32/$D44</f>
        <v>0.21182301474770129</v>
      </c>
      <c r="F32" s="824">
        <f>SUM(F34:F39)</f>
        <v>2266845.1746240002</v>
      </c>
      <c r="G32" s="839">
        <f>SUM(G34:G39)</f>
        <v>1782831.1226396249</v>
      </c>
      <c r="H32" s="840">
        <f>SUM(H34:H39)</f>
        <v>484014.05198437505</v>
      </c>
      <c r="I32" s="266"/>
    </row>
    <row r="33" spans="1:10">
      <c r="A33" s="819"/>
      <c r="B33" s="269"/>
      <c r="C33" s="268"/>
      <c r="D33" s="268"/>
      <c r="E33" s="822"/>
      <c r="F33" s="824"/>
      <c r="G33" s="839"/>
      <c r="H33" s="840"/>
      <c r="I33" s="266"/>
      <c r="J33" s="265"/>
    </row>
    <row r="34" spans="1:10">
      <c r="A34" s="814" t="s">
        <v>747</v>
      </c>
      <c r="B34" s="229"/>
      <c r="C34" s="816"/>
      <c r="D34" s="816"/>
      <c r="E34" s="823">
        <f>F34/D$44</f>
        <v>0.10466676168750468</v>
      </c>
      <c r="F34" s="812">
        <f>'Construction Labor'!I93</f>
        <v>1120101.816875</v>
      </c>
      <c r="G34" s="750"/>
      <c r="H34" s="749"/>
      <c r="I34" s="817" t="s">
        <v>748</v>
      </c>
    </row>
    <row r="35" spans="1:10">
      <c r="A35" s="814"/>
      <c r="B35" s="229"/>
      <c r="C35" s="816"/>
      <c r="D35" s="816"/>
      <c r="E35" s="823"/>
      <c r="F35" s="812"/>
      <c r="G35" s="750">
        <f>F34-H35</f>
        <v>987519.63500000001</v>
      </c>
      <c r="H35" s="749">
        <f>'Construction Labor'!I92</f>
        <v>132582.18187500001</v>
      </c>
      <c r="I35" s="817"/>
      <c r="J35" s="32"/>
    </row>
    <row r="36" spans="1:10">
      <c r="A36" s="818" t="s">
        <v>749</v>
      </c>
      <c r="B36" s="278"/>
      <c r="C36" s="265"/>
      <c r="D36" s="265"/>
      <c r="E36" s="823"/>
      <c r="F36" s="830">
        <f>Inputs!$E93*F38</f>
        <v>104249.39615900001</v>
      </c>
      <c r="G36" s="830">
        <f>Inputs!$E93*G38</f>
        <v>72301.044330875011</v>
      </c>
      <c r="H36" s="830">
        <f>Inputs!$E93*H38</f>
        <v>31948.351828125004</v>
      </c>
      <c r="I36" s="831">
        <v>0</v>
      </c>
      <c r="J36" s="32"/>
    </row>
    <row r="37" spans="1:10">
      <c r="A37" s="818"/>
      <c r="B37" s="278"/>
      <c r="C37" s="265"/>
      <c r="D37" s="265">
        <f>SUM(F36:F39)</f>
        <v>1146743.3577490002</v>
      </c>
      <c r="E37" s="823"/>
      <c r="F37" s="830"/>
      <c r="G37" s="830"/>
      <c r="H37" s="830"/>
      <c r="I37" s="831"/>
    </row>
    <row r="38" spans="1:10">
      <c r="A38" s="818" t="s">
        <v>750</v>
      </c>
      <c r="B38" s="278"/>
      <c r="C38" s="265"/>
      <c r="D38" s="265"/>
      <c r="E38" s="823">
        <f>F38/D$44</f>
        <v>9.7414775509269649E-2</v>
      </c>
      <c r="F38" s="833">
        <f>Inputs!$E$91*(F40+F48+F9)+Inputs!$E$92*'Construction Labor'!I58</f>
        <v>1042493.9615900001</v>
      </c>
      <c r="G38" s="843">
        <f>F38-H38</f>
        <v>723010.44330875005</v>
      </c>
      <c r="H38" s="844">
        <f>0.075*H48+0.25*H35</f>
        <v>319483.51828125003</v>
      </c>
      <c r="I38" s="817" t="str">
        <f>Inputs!E91*100&amp;"% of capital equipment costs and "&amp;Inputs!E92*100&amp;"% of non-admin labor costs"</f>
        <v>10% of capital equipment costs and 25% of non-admin labor costs</v>
      </c>
    </row>
    <row r="39" spans="1:10">
      <c r="A39" s="818"/>
      <c r="B39" s="278"/>
      <c r="C39" s="265"/>
      <c r="D39" s="265"/>
      <c r="E39" s="823"/>
      <c r="F39" s="833"/>
      <c r="G39" s="843"/>
      <c r="H39" s="844"/>
      <c r="I39" s="817"/>
    </row>
    <row r="40" spans="1:10">
      <c r="A40" s="819" t="s">
        <v>217</v>
      </c>
      <c r="B40" s="288"/>
      <c r="C40" s="821"/>
      <c r="D40" s="821"/>
      <c r="E40" s="822">
        <f>F40/D44</f>
        <v>0.26698650000000002</v>
      </c>
      <c r="F40" s="824">
        <f>SUM(F42:F47)</f>
        <v>2857182.7284000004</v>
      </c>
      <c r="G40" s="839">
        <f t="shared" ref="G40:H40" si="1">SUM(G42:G47)</f>
        <v>2857182.7284000004</v>
      </c>
      <c r="H40" s="840">
        <f t="shared" si="1"/>
        <v>0</v>
      </c>
      <c r="I40" s="817"/>
    </row>
    <row r="41" spans="1:10">
      <c r="A41" s="819"/>
      <c r="B41" s="288"/>
      <c r="C41" s="821"/>
      <c r="D41" s="821"/>
      <c r="E41" s="822"/>
      <c r="F41" s="824"/>
      <c r="G41" s="839"/>
      <c r="H41" s="840"/>
      <c r="I41" s="817"/>
    </row>
    <row r="42" spans="1:10" ht="15" customHeight="1">
      <c r="A42" s="818" t="s">
        <v>751</v>
      </c>
      <c r="B42" s="814" t="s">
        <v>752</v>
      </c>
      <c r="C42" s="816" t="s">
        <v>753</v>
      </c>
      <c r="D42" s="816">
        <f>Inputs!E35*Inputs!E36</f>
        <v>10755108</v>
      </c>
      <c r="E42" s="828">
        <v>0.13</v>
      </c>
      <c r="F42" s="812">
        <f>D42*E42*(1+Inputs!E$86)*(1+Inputs!$E89)</f>
        <v>1691778.4884000004</v>
      </c>
      <c r="G42" s="751">
        <f>F42</f>
        <v>1691778.4884000004</v>
      </c>
      <c r="H42" s="752"/>
      <c r="I42" s="835"/>
    </row>
    <row r="43" spans="1:10">
      <c r="A43" s="818"/>
      <c r="B43" s="814"/>
      <c r="C43" s="816"/>
      <c r="D43" s="816"/>
      <c r="E43" s="828"/>
      <c r="F43" s="812"/>
      <c r="G43" s="751"/>
      <c r="H43" s="752"/>
      <c r="I43" s="835"/>
    </row>
    <row r="44" spans="1:10">
      <c r="A44" s="814" t="s">
        <v>754</v>
      </c>
      <c r="B44" s="229" t="s">
        <v>752</v>
      </c>
      <c r="C44" s="816" t="s">
        <v>753</v>
      </c>
      <c r="D44" s="816">
        <f>Inputs!E31*1000000</f>
        <v>10701600</v>
      </c>
      <c r="E44" s="828">
        <v>0.09</v>
      </c>
      <c r="F44" s="812">
        <f>D44*E44*(1+Inputs!E$86)*(1+Inputs!E89)</f>
        <v>1165404.2400000002</v>
      </c>
      <c r="G44" s="750">
        <f>F44</f>
        <v>1165404.2400000002</v>
      </c>
      <c r="H44" s="749"/>
      <c r="I44" s="817"/>
    </row>
    <row r="45" spans="1:10">
      <c r="A45" s="814"/>
      <c r="B45" s="229"/>
      <c r="C45" s="816"/>
      <c r="D45" s="816"/>
      <c r="E45" s="828"/>
      <c r="F45" s="812"/>
      <c r="G45" s="750"/>
      <c r="H45" s="749"/>
      <c r="I45" s="817"/>
    </row>
    <row r="46" spans="1:10">
      <c r="A46" s="814"/>
      <c r="B46" s="229" t="s">
        <v>755</v>
      </c>
      <c r="C46" s="816" t="s">
        <v>149</v>
      </c>
      <c r="D46" s="816">
        <v>0</v>
      </c>
      <c r="E46" s="829">
        <v>0</v>
      </c>
      <c r="F46" s="812">
        <f>D46*E46*(1+Inputs!E$86)*(1+Inputs!E89)</f>
        <v>0</v>
      </c>
      <c r="G46" s="753"/>
      <c r="H46" s="749"/>
      <c r="I46" s="832"/>
    </row>
    <row r="47" spans="1:10">
      <c r="A47" s="814"/>
      <c r="B47" s="229"/>
      <c r="C47" s="816"/>
      <c r="D47" s="816"/>
      <c r="E47" s="829"/>
      <c r="F47" s="812"/>
      <c r="G47" s="753"/>
      <c r="H47" s="749"/>
      <c r="I47" s="832"/>
    </row>
    <row r="48" spans="1:10">
      <c r="A48" s="819" t="s">
        <v>221</v>
      </c>
      <c r="B48" s="288"/>
      <c r="C48" s="821"/>
      <c r="D48" s="821"/>
      <c r="E48" s="822">
        <f>F48/D44</f>
        <v>0.4960327789769754</v>
      </c>
      <c r="F48" s="824">
        <f>F52+F54+F58+F62+F74+F77+F79+F81+F60+F76</f>
        <v>5308344.3875000002</v>
      </c>
      <c r="G48" s="839">
        <f>SUM(G52:G82)</f>
        <v>1490504.7500000002</v>
      </c>
      <c r="H48" s="840">
        <f>SUM(H52:H82)</f>
        <v>3817839.6375000002</v>
      </c>
      <c r="I48" s="266"/>
    </row>
    <row r="49" spans="1:9">
      <c r="A49" s="819"/>
      <c r="B49" s="288"/>
      <c r="C49" s="821"/>
      <c r="D49" s="821"/>
      <c r="E49" s="822"/>
      <c r="F49" s="824"/>
      <c r="G49" s="839"/>
      <c r="H49" s="840"/>
      <c r="I49" s="266"/>
    </row>
    <row r="50" spans="1:9">
      <c r="A50" s="827" t="s">
        <v>756</v>
      </c>
      <c r="B50" s="281"/>
      <c r="C50" s="816"/>
      <c r="D50" s="816"/>
      <c r="E50" s="829"/>
      <c r="F50" s="812"/>
      <c r="G50" s="754"/>
      <c r="H50" s="755"/>
      <c r="I50" s="815"/>
    </row>
    <row r="51" spans="1:9">
      <c r="A51" s="827"/>
      <c r="B51" s="281"/>
      <c r="C51" s="816"/>
      <c r="D51" s="816"/>
      <c r="E51" s="829"/>
      <c r="F51" s="812"/>
      <c r="G51" s="754"/>
      <c r="H51" s="755"/>
      <c r="I51" s="815"/>
    </row>
    <row r="52" spans="1:9">
      <c r="A52" s="229" t="s">
        <v>757</v>
      </c>
      <c r="B52" s="281" t="s">
        <v>758</v>
      </c>
      <c r="C52" s="265">
        <v>2</v>
      </c>
      <c r="D52" s="265"/>
      <c r="E52" s="793">
        <v>8.5000000000000006E-2</v>
      </c>
      <c r="F52" s="448">
        <f>C52*E52*(1+Inputs!E$86)*4000000*(1+Inputs!E89)</f>
        <v>822800.00000000023</v>
      </c>
      <c r="G52" s="754">
        <f>F52</f>
        <v>822800.00000000023</v>
      </c>
      <c r="H52" s="755"/>
      <c r="I52" s="478"/>
    </row>
    <row r="53" spans="1:9">
      <c r="A53" s="229"/>
      <c r="B53" s="281"/>
      <c r="C53" s="265"/>
      <c r="D53" s="265"/>
      <c r="E53" s="484"/>
      <c r="F53" s="448"/>
      <c r="G53" s="756"/>
      <c r="H53" s="755"/>
      <c r="I53" s="478"/>
    </row>
    <row r="54" spans="1:9">
      <c r="A54" s="229" t="s">
        <v>759</v>
      </c>
      <c r="B54" s="281"/>
      <c r="C54" s="265"/>
      <c r="D54" s="265"/>
      <c r="E54" s="448"/>
      <c r="F54" s="448">
        <f>(C54*E54+C55*E55+C56*E56)*(1+Inputs!E86)*(1+Inputs!E89)</f>
        <v>72600</v>
      </c>
      <c r="G54" s="754">
        <f>F54</f>
        <v>72600</v>
      </c>
      <c r="H54" s="755"/>
      <c r="I54" s="478"/>
    </row>
    <row r="55" spans="1:9">
      <c r="A55" s="229"/>
      <c r="B55" s="281" t="s">
        <v>760</v>
      </c>
      <c r="C55" s="265">
        <v>1</v>
      </c>
      <c r="D55" s="265"/>
      <c r="E55" s="448">
        <v>20000</v>
      </c>
      <c r="F55" s="448"/>
      <c r="G55" s="756"/>
      <c r="H55" s="755"/>
      <c r="I55" s="478"/>
    </row>
    <row r="56" spans="1:9">
      <c r="A56" s="229"/>
      <c r="B56" s="281" t="s">
        <v>761</v>
      </c>
      <c r="C56" s="265">
        <v>2</v>
      </c>
      <c r="D56" s="265"/>
      <c r="E56" s="448">
        <v>20000</v>
      </c>
      <c r="F56" s="448"/>
      <c r="G56" s="756"/>
      <c r="H56" s="755"/>
      <c r="I56" s="478"/>
    </row>
    <row r="57" spans="1:9">
      <c r="A57" s="229"/>
      <c r="B57" s="281"/>
      <c r="C57" s="265"/>
      <c r="D57" s="265"/>
      <c r="E57" s="484"/>
      <c r="F57" s="448"/>
      <c r="G57" s="756"/>
      <c r="H57" s="755"/>
      <c r="I57" s="478"/>
    </row>
    <row r="58" spans="1:9">
      <c r="A58" s="229" t="s">
        <v>762</v>
      </c>
      <c r="B58" s="281" t="s">
        <v>763</v>
      </c>
      <c r="C58" s="265">
        <v>4</v>
      </c>
      <c r="D58" s="265"/>
      <c r="E58" s="526">
        <v>0.09</v>
      </c>
      <c r="F58" s="448">
        <f>C58*E58*(1+Inputs!E$86)*2660000*(1+Inputs!E89)</f>
        <v>1158696</v>
      </c>
      <c r="G58" s="757"/>
      <c r="H58" s="755">
        <f>F58</f>
        <v>1158696</v>
      </c>
      <c r="I58" s="501"/>
    </row>
    <row r="59" spans="1:9">
      <c r="A59" s="229"/>
      <c r="B59" s="281"/>
      <c r="C59" s="281"/>
      <c r="D59" s="281"/>
      <c r="E59" s="281"/>
      <c r="F59" s="448"/>
      <c r="G59" s="754"/>
      <c r="H59" s="755"/>
      <c r="I59" s="483"/>
    </row>
    <row r="60" spans="1:9">
      <c r="A60" s="229" t="s">
        <v>764</v>
      </c>
      <c r="B60" s="281" t="s">
        <v>765</v>
      </c>
      <c r="C60" s="265">
        <v>792</v>
      </c>
      <c r="D60" s="265"/>
      <c r="E60" s="265">
        <v>25</v>
      </c>
      <c r="F60" s="448">
        <f>C60*E60*(1+Inputs!E$86)*(1+Inputs!E89)</f>
        <v>23958.000000000004</v>
      </c>
      <c r="G60" s="754">
        <f>F60</f>
        <v>23958.000000000004</v>
      </c>
      <c r="H60" s="755"/>
      <c r="I60" s="483"/>
    </row>
    <row r="61" spans="1:9">
      <c r="A61" s="229"/>
      <c r="B61" s="229"/>
      <c r="C61" s="229"/>
      <c r="D61" s="229"/>
      <c r="E61" s="229"/>
      <c r="F61" s="448"/>
      <c r="G61" s="754"/>
      <c r="H61" s="755"/>
      <c r="I61" s="483"/>
    </row>
    <row r="62" spans="1:9">
      <c r="A62" s="814" t="s">
        <v>766</v>
      </c>
      <c r="B62" s="281"/>
      <c r="C62" s="816" t="s">
        <v>767</v>
      </c>
      <c r="D62" s="816">
        <f>Inputs!E31*1000000</f>
        <v>10701600</v>
      </c>
      <c r="E62" s="828">
        <f>F62/D62</f>
        <v>2.6807206399043135E-2</v>
      </c>
      <c r="F62" s="812">
        <f>SUM(F64:F72)*(1+Inputs!E89)</f>
        <v>286880</v>
      </c>
      <c r="G62" s="758"/>
      <c r="H62" s="755"/>
      <c r="I62" s="506"/>
    </row>
    <row r="63" spans="1:9">
      <c r="A63" s="814"/>
      <c r="B63" s="281"/>
      <c r="C63" s="816"/>
      <c r="D63" s="816"/>
      <c r="E63" s="828"/>
      <c r="F63" s="812"/>
      <c r="G63" s="754">
        <f>F62-H71</f>
        <v>279380</v>
      </c>
      <c r="H63" s="755"/>
      <c r="I63" s="483"/>
    </row>
    <row r="64" spans="1:9">
      <c r="A64" s="229" t="s">
        <v>768</v>
      </c>
      <c r="B64" s="281"/>
      <c r="C64" s="265" t="s">
        <v>769</v>
      </c>
      <c r="D64" s="265">
        <v>3</v>
      </c>
      <c r="E64" s="448">
        <v>2500</v>
      </c>
      <c r="F64" s="448">
        <f>D64*E64</f>
        <v>7500</v>
      </c>
      <c r="G64" s="754"/>
      <c r="H64" s="755"/>
      <c r="I64" s="483"/>
    </row>
    <row r="65" spans="1:20">
      <c r="A65" s="229" t="s">
        <v>770</v>
      </c>
      <c r="B65" s="281"/>
      <c r="C65" s="265" t="s">
        <v>769</v>
      </c>
      <c r="D65" s="265">
        <v>1</v>
      </c>
      <c r="E65" s="448">
        <v>40000</v>
      </c>
      <c r="F65" s="448">
        <f>D65*E65</f>
        <v>40000</v>
      </c>
      <c r="G65" s="754"/>
      <c r="H65" s="755"/>
      <c r="I65" s="483"/>
    </row>
    <row r="66" spans="1:20">
      <c r="A66" s="229" t="s">
        <v>771</v>
      </c>
      <c r="B66" s="281"/>
      <c r="C66" s="265" t="s">
        <v>769</v>
      </c>
      <c r="D66" s="265">
        <f>Inputs!E33/28*1.02</f>
        <v>556.91999999999996</v>
      </c>
      <c r="E66" s="484">
        <v>200</v>
      </c>
      <c r="F66" s="448">
        <f>ROUNDUP(D66*E66,-3)</f>
        <v>112000</v>
      </c>
      <c r="G66" s="759"/>
      <c r="H66" s="749"/>
      <c r="I66" s="538"/>
    </row>
    <row r="67" spans="1:20">
      <c r="A67" s="229" t="s">
        <v>772</v>
      </c>
      <c r="B67" s="281"/>
      <c r="C67" s="265" t="s">
        <v>769</v>
      </c>
      <c r="D67" s="265">
        <f>D66/9</f>
        <v>61.879999999999995</v>
      </c>
      <c r="E67" s="484">
        <v>500</v>
      </c>
      <c r="F67" s="448">
        <f>ROUNDUP(D67*E67,-3)</f>
        <v>31000</v>
      </c>
      <c r="G67" s="759"/>
      <c r="H67" s="749"/>
      <c r="I67" s="538"/>
    </row>
    <row r="68" spans="1:20">
      <c r="A68" s="229" t="s">
        <v>773</v>
      </c>
      <c r="B68" s="281"/>
      <c r="C68" s="265" t="s">
        <v>769</v>
      </c>
      <c r="D68" s="265">
        <f>Inputs!E33*2</f>
        <v>30576</v>
      </c>
      <c r="E68" s="484">
        <v>0.75</v>
      </c>
      <c r="F68" s="448">
        <f>ROUNDUP(D68*E68,-3)</f>
        <v>23000</v>
      </c>
      <c r="G68" s="759"/>
      <c r="H68" s="749"/>
      <c r="I68" s="538"/>
    </row>
    <row r="69" spans="1:20">
      <c r="A69" s="229" t="s">
        <v>774</v>
      </c>
      <c r="B69" s="281"/>
      <c r="C69" s="265" t="s">
        <v>775</v>
      </c>
      <c r="D69" s="265">
        <v>25000</v>
      </c>
      <c r="E69" s="484">
        <v>0.8</v>
      </c>
      <c r="F69" s="448">
        <f>D69*E69</f>
        <v>20000</v>
      </c>
      <c r="G69" s="750"/>
      <c r="H69" s="749"/>
      <c r="I69" s="266"/>
    </row>
    <row r="70" spans="1:20">
      <c r="A70" s="229" t="s">
        <v>776</v>
      </c>
      <c r="B70" s="281"/>
      <c r="C70" s="265" t="s">
        <v>775</v>
      </c>
      <c r="D70" s="265">
        <v>6000</v>
      </c>
      <c r="E70" s="484">
        <v>0.8</v>
      </c>
      <c r="F70" s="448">
        <f>D70*E70</f>
        <v>4800</v>
      </c>
      <c r="G70" s="750"/>
      <c r="H70" s="749"/>
      <c r="I70" s="266"/>
    </row>
    <row r="71" spans="1:20">
      <c r="A71" s="229" t="s">
        <v>777</v>
      </c>
      <c r="B71" s="281"/>
      <c r="C71" s="265" t="s">
        <v>775</v>
      </c>
      <c r="D71" s="265">
        <v>1500</v>
      </c>
      <c r="E71" s="484">
        <v>15</v>
      </c>
      <c r="F71" s="448">
        <f>D71*E71</f>
        <v>22500</v>
      </c>
      <c r="G71" s="750"/>
      <c r="H71" s="749">
        <f>F71/3</f>
        <v>7500</v>
      </c>
      <c r="I71" s="266"/>
    </row>
    <row r="72" spans="1:20">
      <c r="A72" s="229"/>
      <c r="B72" s="281"/>
      <c r="C72" s="265"/>
      <c r="D72" s="265"/>
      <c r="E72" s="484"/>
      <c r="F72" s="448"/>
      <c r="G72" s="750"/>
      <c r="H72" s="749"/>
      <c r="I72" s="266"/>
    </row>
    <row r="73" spans="1:20">
      <c r="A73" s="229"/>
      <c r="B73" s="281"/>
      <c r="C73" s="265"/>
      <c r="D73" s="265"/>
      <c r="E73" s="484"/>
      <c r="F73" s="448"/>
      <c r="G73" s="750"/>
      <c r="H73" s="749"/>
      <c r="I73" s="266"/>
    </row>
    <row r="74" spans="1:20">
      <c r="A74" s="814" t="s">
        <v>778</v>
      </c>
      <c r="B74" s="820" t="s">
        <v>779</v>
      </c>
      <c r="C74" s="816" t="s">
        <v>92</v>
      </c>
      <c r="D74" s="816">
        <f>Inputs!E54</f>
        <v>15045</v>
      </c>
      <c r="E74" s="829">
        <v>145</v>
      </c>
      <c r="F74" s="812">
        <f>D74*E74*(1+Inputs!E$86)*(1+Inputs!E90)</f>
        <v>2651643.6375000002</v>
      </c>
      <c r="G74" s="760"/>
      <c r="H74" s="761">
        <f>F74</f>
        <v>2651643.6375000002</v>
      </c>
      <c r="I74" s="834" t="s">
        <v>780</v>
      </c>
    </row>
    <row r="75" spans="1:20">
      <c r="A75" s="814"/>
      <c r="B75" s="820"/>
      <c r="C75" s="816"/>
      <c r="D75" s="816"/>
      <c r="E75" s="829"/>
      <c r="F75" s="812"/>
      <c r="G75" s="760"/>
      <c r="H75" s="762"/>
      <c r="I75" s="834"/>
      <c r="J75" s="698"/>
      <c r="K75" s="698"/>
      <c r="L75" s="698"/>
      <c r="M75" s="698"/>
      <c r="N75" s="698"/>
      <c r="O75" s="698"/>
      <c r="P75" s="698"/>
      <c r="Q75" s="698"/>
      <c r="R75" s="698"/>
      <c r="S75" s="698"/>
      <c r="T75" s="698"/>
    </row>
    <row r="76" spans="1:20">
      <c r="A76" s="281" t="s">
        <v>781</v>
      </c>
      <c r="B76" s="281"/>
      <c r="C76" s="621"/>
      <c r="D76" s="622">
        <v>0</v>
      </c>
      <c r="E76" s="623">
        <v>0</v>
      </c>
      <c r="F76" s="623">
        <v>200000</v>
      </c>
      <c r="G76" s="754">
        <f>F76</f>
        <v>200000</v>
      </c>
      <c r="H76" s="762"/>
      <c r="I76" s="698"/>
      <c r="J76" s="698"/>
      <c r="K76" s="698"/>
      <c r="L76" s="698"/>
      <c r="M76" s="698"/>
      <c r="N76" s="698"/>
      <c r="O76" s="698"/>
      <c r="P76" s="698"/>
      <c r="Q76" s="698"/>
      <c r="R76" s="698"/>
      <c r="S76" s="698"/>
      <c r="T76" s="698"/>
    </row>
    <row r="77" spans="1:20">
      <c r="A77" s="814" t="s">
        <v>782</v>
      </c>
      <c r="B77" s="267"/>
      <c r="C77" s="816"/>
      <c r="D77" s="826">
        <v>2</v>
      </c>
      <c r="E77" s="812">
        <v>4000</v>
      </c>
      <c r="F77" s="812">
        <f>D77*E77</f>
        <v>8000</v>
      </c>
      <c r="G77" s="763"/>
      <c r="H77" s="761"/>
      <c r="I77" s="697"/>
    </row>
    <row r="78" spans="1:20">
      <c r="A78" s="814"/>
      <c r="B78" s="267"/>
      <c r="C78" s="816"/>
      <c r="D78" s="826"/>
      <c r="E78" s="812"/>
      <c r="F78" s="812"/>
      <c r="G78" s="763">
        <f>F77</f>
        <v>8000</v>
      </c>
      <c r="H78" s="761"/>
      <c r="I78" s="697"/>
    </row>
    <row r="79" spans="1:20">
      <c r="A79" s="814" t="s">
        <v>783</v>
      </c>
      <c r="B79" s="820"/>
      <c r="C79" s="816" t="s">
        <v>784</v>
      </c>
      <c r="D79" s="816">
        <v>1</v>
      </c>
      <c r="E79" s="812">
        <v>31142.5</v>
      </c>
      <c r="F79" s="812">
        <f>D79*E79*(1+Inputs!E$86)</f>
        <v>34256.75</v>
      </c>
      <c r="G79" s="750">
        <f>F79</f>
        <v>34256.75</v>
      </c>
      <c r="H79" s="749"/>
      <c r="I79" s="817"/>
    </row>
    <row r="80" spans="1:20">
      <c r="A80" s="814"/>
      <c r="B80" s="820"/>
      <c r="C80" s="816"/>
      <c r="D80" s="816"/>
      <c r="E80" s="812"/>
      <c r="F80" s="812"/>
      <c r="G80" s="750"/>
      <c r="H80" s="749"/>
      <c r="I80" s="817"/>
    </row>
    <row r="81" spans="1:10">
      <c r="A81" s="814" t="s">
        <v>785</v>
      </c>
      <c r="B81" s="820"/>
      <c r="C81" s="816" t="s">
        <v>784</v>
      </c>
      <c r="D81" s="816">
        <v>1</v>
      </c>
      <c r="E81" s="812">
        <v>45000</v>
      </c>
      <c r="F81" s="812">
        <f>D81*E81*(1+Inputs!E$86)+10</f>
        <v>49510.000000000007</v>
      </c>
      <c r="G81" s="750">
        <f>F81</f>
        <v>49510.000000000007</v>
      </c>
      <c r="H81" s="749"/>
      <c r="I81" s="817"/>
    </row>
    <row r="82" spans="1:10">
      <c r="A82" s="814"/>
      <c r="B82" s="820"/>
      <c r="C82" s="816"/>
      <c r="D82" s="816"/>
      <c r="E82" s="812"/>
      <c r="F82" s="812"/>
      <c r="G82" s="750"/>
      <c r="H82" s="749"/>
      <c r="I82" s="817"/>
    </row>
    <row r="83" spans="1:10">
      <c r="A83" s="819" t="s">
        <v>786</v>
      </c>
      <c r="B83" s="819"/>
      <c r="C83" s="821"/>
      <c r="D83" s="821"/>
      <c r="E83" s="836">
        <f>F83/D44</f>
        <v>1.5511699185168574E-2</v>
      </c>
      <c r="F83" s="824">
        <f>SUM(F85:F90)</f>
        <v>166000</v>
      </c>
      <c r="G83" s="839">
        <f t="shared" ref="G83:H83" si="2">SUM(G85:G90)</f>
        <v>166000</v>
      </c>
      <c r="H83" s="840">
        <f t="shared" si="2"/>
        <v>0</v>
      </c>
      <c r="I83" s="266"/>
    </row>
    <row r="84" spans="1:10">
      <c r="A84" s="819"/>
      <c r="B84" s="819"/>
      <c r="C84" s="821"/>
      <c r="D84" s="821"/>
      <c r="E84" s="836"/>
      <c r="F84" s="824"/>
      <c r="G84" s="839"/>
      <c r="H84" s="840"/>
      <c r="I84" s="266"/>
    </row>
    <row r="85" spans="1:10">
      <c r="A85" s="814" t="s">
        <v>787</v>
      </c>
      <c r="B85" s="815"/>
      <c r="C85" s="816" t="s">
        <v>784</v>
      </c>
      <c r="D85" s="816">
        <v>1</v>
      </c>
      <c r="E85" s="812">
        <v>5000</v>
      </c>
      <c r="F85" s="812">
        <f>D85*E85*(1+Inputs!E$86)</f>
        <v>5500</v>
      </c>
      <c r="G85" s="750">
        <f>F85</f>
        <v>5500</v>
      </c>
      <c r="H85" s="749"/>
      <c r="I85" s="817"/>
    </row>
    <row r="86" spans="1:10">
      <c r="A86" s="814"/>
      <c r="B86" s="815"/>
      <c r="C86" s="816"/>
      <c r="D86" s="816"/>
      <c r="E86" s="812"/>
      <c r="F86" s="812"/>
      <c r="G86" s="750"/>
      <c r="H86" s="749"/>
      <c r="I86" s="817"/>
    </row>
    <row r="87" spans="1:10">
      <c r="A87" s="229" t="s">
        <v>788</v>
      </c>
      <c r="B87" s="281"/>
      <c r="C87" s="265" t="s">
        <v>784</v>
      </c>
      <c r="D87" s="265">
        <v>1</v>
      </c>
      <c r="E87" s="265">
        <v>100000</v>
      </c>
      <c r="F87" s="438">
        <f>D87*E87</f>
        <v>100000</v>
      </c>
      <c r="G87" s="754">
        <f>F87</f>
        <v>100000</v>
      </c>
      <c r="H87" s="755"/>
      <c r="I87" s="483"/>
    </row>
    <row r="88" spans="1:10">
      <c r="A88" s="814" t="s">
        <v>789</v>
      </c>
      <c r="B88" s="281"/>
      <c r="C88" s="816" t="s">
        <v>784</v>
      </c>
      <c r="D88" s="816">
        <v>1</v>
      </c>
      <c r="E88" s="812">
        <v>5000</v>
      </c>
      <c r="F88" s="812">
        <f>D88*E88*(1+Inputs!E$86)</f>
        <v>5500</v>
      </c>
      <c r="G88" s="750">
        <f>F88</f>
        <v>5500</v>
      </c>
      <c r="H88" s="749"/>
      <c r="I88" s="266"/>
    </row>
    <row r="89" spans="1:10">
      <c r="A89" s="814"/>
      <c r="B89" s="281"/>
      <c r="C89" s="816"/>
      <c r="D89" s="816"/>
      <c r="E89" s="812"/>
      <c r="F89" s="812"/>
      <c r="G89" s="750"/>
      <c r="H89" s="749"/>
      <c r="I89" s="266"/>
    </row>
    <row r="90" spans="1:10">
      <c r="A90" s="814" t="s">
        <v>790</v>
      </c>
      <c r="B90" s="281"/>
      <c r="C90" s="816" t="s">
        <v>784</v>
      </c>
      <c r="D90" s="816">
        <v>1</v>
      </c>
      <c r="E90" s="812">
        <v>50000</v>
      </c>
      <c r="F90" s="812">
        <f>D90*E90*(1+Inputs!E$86)</f>
        <v>55000.000000000007</v>
      </c>
      <c r="G90" s="750">
        <f>F90</f>
        <v>55000.000000000007</v>
      </c>
      <c r="H90" s="749"/>
      <c r="I90" s="817"/>
    </row>
    <row r="91" spans="1:10">
      <c r="A91" s="814"/>
      <c r="B91" s="281"/>
      <c r="C91" s="816"/>
      <c r="D91" s="816"/>
      <c r="E91" s="812"/>
      <c r="F91" s="812"/>
      <c r="G91" s="750"/>
      <c r="H91" s="749"/>
      <c r="I91" s="817"/>
    </row>
    <row r="92" spans="1:10">
      <c r="A92" s="819" t="s">
        <v>791</v>
      </c>
      <c r="B92" s="288"/>
      <c r="C92" s="288"/>
      <c r="D92" s="821"/>
      <c r="E92" s="836">
        <f>F92/D44</f>
        <v>1.0835877149700981</v>
      </c>
      <c r="F92" s="824">
        <f>F9+F32+F40+F48+F83</f>
        <v>11596122.290524002</v>
      </c>
      <c r="G92" s="839">
        <f>G9+G32+G40+G48+G83</f>
        <v>7272589.8510396257</v>
      </c>
      <c r="H92" s="840">
        <f>H9+H32+H40+H48+H83</f>
        <v>4326032.4394843755</v>
      </c>
      <c r="I92" s="482"/>
    </row>
    <row r="93" spans="1:10">
      <c r="A93" s="819"/>
      <c r="B93" s="288"/>
      <c r="C93" s="288"/>
      <c r="D93" s="821"/>
      <c r="E93" s="836"/>
      <c r="F93" s="824"/>
      <c r="G93" s="839"/>
      <c r="H93" s="840"/>
      <c r="I93" s="291"/>
      <c r="J93" s="430"/>
    </row>
    <row r="94" spans="1:10">
      <c r="A94" s="277"/>
      <c r="B94" s="277"/>
      <c r="C94" s="277"/>
      <c r="D94" s="265"/>
      <c r="E94" s="493" t="s">
        <v>792</v>
      </c>
      <c r="F94" s="771">
        <f>F92/(Inputs!$E$10*1000000)</f>
        <v>1.0835877149700981</v>
      </c>
      <c r="G94" s="772">
        <f>G92/(Inputs!$E$10*1000000)</f>
        <v>0.67957967509901562</v>
      </c>
      <c r="H94" s="773">
        <f>H92/(Inputs!$E$10*1000000)</f>
        <v>0.40424164979856991</v>
      </c>
      <c r="I94" s="482"/>
    </row>
    <row r="95" spans="1:10">
      <c r="A95" s="819" t="s">
        <v>793</v>
      </c>
      <c r="B95" s="440"/>
      <c r="C95" s="288"/>
      <c r="D95" s="439"/>
      <c r="E95" s="836">
        <f>F95/D44</f>
        <v>0.27398695963428105</v>
      </c>
      <c r="F95" s="824">
        <f>SUM(F98:F110)</f>
        <v>2932098.847222222</v>
      </c>
      <c r="G95" s="839">
        <f>SUM(G98:G110)</f>
        <v>1930911.9339916422</v>
      </c>
      <c r="H95" s="840">
        <f>SUM(H98:H110)</f>
        <v>1001186.91323058</v>
      </c>
      <c r="I95" s="482"/>
    </row>
    <row r="96" spans="1:10">
      <c r="A96" s="819"/>
      <c r="B96" s="440"/>
      <c r="C96" s="288"/>
      <c r="D96" s="439"/>
      <c r="E96" s="836"/>
      <c r="F96" s="824"/>
      <c r="G96" s="839"/>
      <c r="H96" s="840"/>
      <c r="I96" s="501"/>
    </row>
    <row r="97" spans="1:9">
      <c r="A97" s="266"/>
      <c r="B97" s="266"/>
      <c r="C97" s="266"/>
      <c r="D97" s="266"/>
      <c r="E97" s="266"/>
      <c r="F97" s="266"/>
      <c r="G97" s="750"/>
      <c r="H97" s="749"/>
      <c r="I97" s="266"/>
    </row>
    <row r="98" spans="1:9">
      <c r="A98" s="229" t="s">
        <v>794</v>
      </c>
      <c r="B98" s="340"/>
      <c r="C98" s="265"/>
      <c r="D98" s="265"/>
      <c r="E98" s="265"/>
      <c r="F98" s="438">
        <f>Calculations!H66</f>
        <v>113775</v>
      </c>
      <c r="G98" s="750">
        <f>F98*(G$92/F$92)</f>
        <v>71354.793401772869</v>
      </c>
      <c r="H98" s="749">
        <f>F98-G98</f>
        <v>42420.206598227131</v>
      </c>
      <c r="I98" s="266"/>
    </row>
    <row r="99" spans="1:9">
      <c r="A99" s="229"/>
      <c r="B99" s="281"/>
      <c r="C99" s="265"/>
      <c r="D99" s="265"/>
      <c r="E99" s="265"/>
      <c r="F99" s="438"/>
      <c r="G99" s="750"/>
      <c r="H99" s="749"/>
      <c r="I99" s="817"/>
    </row>
    <row r="100" spans="1:9">
      <c r="A100" s="229" t="s">
        <v>795</v>
      </c>
      <c r="B100" s="229"/>
      <c r="C100" s="265"/>
      <c r="D100" s="265"/>
      <c r="E100" s="265"/>
      <c r="F100" s="438">
        <f>Calculations!H72</f>
        <v>941262.84722222213</v>
      </c>
      <c r="G100" s="750">
        <f>F100*(G$92/F$92)</f>
        <v>590319.63085305353</v>
      </c>
      <c r="H100" s="749">
        <f>F100-G100</f>
        <v>350943.2163691686</v>
      </c>
      <c r="I100" s="817"/>
    </row>
    <row r="101" spans="1:9">
      <c r="A101" s="229"/>
      <c r="B101" s="229"/>
      <c r="C101" s="265"/>
      <c r="D101" s="265"/>
      <c r="E101" s="265"/>
      <c r="F101" s="438"/>
      <c r="G101" s="750"/>
      <c r="H101" s="749"/>
      <c r="I101" s="266"/>
    </row>
    <row r="102" spans="1:9">
      <c r="A102" s="229" t="s">
        <v>796</v>
      </c>
      <c r="B102" s="340"/>
      <c r="C102" s="265"/>
      <c r="D102" s="265"/>
      <c r="E102" s="265"/>
      <c r="F102" s="438">
        <v>25000</v>
      </c>
      <c r="G102" s="750">
        <f>F102*(G$92/F$92)</f>
        <v>15678.926258354839</v>
      </c>
      <c r="H102" s="749">
        <f>F102-G102</f>
        <v>9321.0737416451611</v>
      </c>
      <c r="I102" s="266"/>
    </row>
    <row r="103" spans="1:9">
      <c r="A103" s="229"/>
      <c r="B103" s="229"/>
      <c r="C103" s="265"/>
      <c r="D103" s="265"/>
      <c r="E103" s="265"/>
      <c r="F103" s="438"/>
      <c r="G103" s="750"/>
      <c r="H103" s="749"/>
      <c r="I103" s="266"/>
    </row>
    <row r="104" spans="1:9">
      <c r="A104" s="229" t="s">
        <v>797</v>
      </c>
      <c r="B104" s="229"/>
      <c r="C104" s="265"/>
      <c r="D104" s="265">
        <f>Inputs!E31*1000000</f>
        <v>10701600</v>
      </c>
      <c r="E104" s="664">
        <f>Inputs!E87</f>
        <v>0.15</v>
      </c>
      <c r="F104" s="438">
        <f>D104*E104</f>
        <v>1605240</v>
      </c>
      <c r="G104" s="750">
        <f>F104*(G$92/F$92)</f>
        <v>1006737.5834784609</v>
      </c>
      <c r="H104" s="749">
        <f>F104-G104</f>
        <v>598502.4165215391</v>
      </c>
      <c r="I104" s="482">
        <f>F104/15.52/1000000*1.09</f>
        <v>0.1127391494845361</v>
      </c>
    </row>
    <row r="105" spans="1:9">
      <c r="A105" s="229"/>
      <c r="B105" s="229"/>
      <c r="C105" s="265"/>
      <c r="D105" s="265"/>
      <c r="E105" s="265"/>
      <c r="F105" s="438"/>
      <c r="G105" s="750"/>
      <c r="H105" s="749"/>
      <c r="I105" s="266"/>
    </row>
    <row r="106" spans="1:9">
      <c r="A106" s="229" t="s">
        <v>798</v>
      </c>
      <c r="B106" s="229"/>
      <c r="C106" s="265"/>
      <c r="D106" s="265"/>
      <c r="E106" s="265"/>
      <c r="F106" s="438">
        <v>0</v>
      </c>
      <c r="G106" s="756"/>
      <c r="H106" s="764"/>
      <c r="I106" s="478"/>
    </row>
    <row r="107" spans="1:9">
      <c r="A107" s="229"/>
      <c r="B107" s="229"/>
      <c r="C107" s="265"/>
      <c r="D107" s="265"/>
      <c r="E107" s="265"/>
      <c r="F107" s="438"/>
      <c r="G107" s="750"/>
      <c r="H107" s="749"/>
      <c r="I107" s="266"/>
    </row>
    <row r="108" spans="1:9">
      <c r="A108" s="229" t="s">
        <v>799</v>
      </c>
      <c r="B108" s="229"/>
      <c r="C108" s="265"/>
      <c r="D108" s="265"/>
      <c r="E108" s="265"/>
      <c r="F108" s="438">
        <v>0</v>
      </c>
      <c r="G108" s="750"/>
      <c r="H108" s="749"/>
      <c r="I108" s="266"/>
    </row>
    <row r="109" spans="1:9">
      <c r="A109" s="229"/>
      <c r="B109" s="229"/>
      <c r="C109" s="265"/>
      <c r="D109" s="265"/>
      <c r="E109" s="265"/>
      <c r="F109" s="438"/>
      <c r="G109" s="750"/>
      <c r="H109" s="749"/>
      <c r="I109" s="266"/>
    </row>
    <row r="110" spans="1:9">
      <c r="A110" s="229" t="s">
        <v>800</v>
      </c>
      <c r="B110" s="229"/>
      <c r="C110" s="265"/>
      <c r="D110" s="265"/>
      <c r="E110" s="265"/>
      <c r="F110" s="438">
        <f>Calculations!H71</f>
        <v>246821</v>
      </c>
      <c r="G110" s="750">
        <f>F110</f>
        <v>246821</v>
      </c>
      <c r="H110" s="749">
        <f>F110-G110</f>
        <v>0</v>
      </c>
      <c r="I110" s="266"/>
    </row>
    <row r="111" spans="1:9">
      <c r="A111" s="229"/>
      <c r="B111" s="229"/>
      <c r="C111" s="265"/>
      <c r="D111" s="265"/>
      <c r="E111" s="265"/>
      <c r="F111" s="438"/>
      <c r="G111" s="750"/>
      <c r="H111" s="749"/>
      <c r="I111" s="266"/>
    </row>
    <row r="112" spans="1:9">
      <c r="A112" s="819" t="s">
        <v>801</v>
      </c>
      <c r="B112" s="819"/>
      <c r="C112" s="288"/>
      <c r="D112" s="439"/>
      <c r="E112" s="838">
        <f>F112/D44</f>
        <v>1.3575746746043791</v>
      </c>
      <c r="F112" s="837">
        <f>F92+F95</f>
        <v>14528221.137746224</v>
      </c>
      <c r="G112" s="841">
        <f>G92+G95</f>
        <v>9203501.7850312684</v>
      </c>
      <c r="H112" s="842">
        <f>H92+H95</f>
        <v>5327219.3527149558</v>
      </c>
      <c r="I112" s="266"/>
    </row>
    <row r="113" spans="1:9">
      <c r="A113" s="819"/>
      <c r="B113" s="819"/>
      <c r="C113" s="288"/>
      <c r="D113" s="439"/>
      <c r="E113" s="838"/>
      <c r="F113" s="837"/>
      <c r="G113" s="841"/>
      <c r="H113" s="842"/>
      <c r="I113" s="266"/>
    </row>
    <row r="114" spans="1:9">
      <c r="A114" s="229"/>
      <c r="B114" s="229"/>
      <c r="C114" s="229"/>
      <c r="D114" s="229"/>
      <c r="E114" s="229"/>
      <c r="F114" s="229"/>
      <c r="G114" s="750"/>
      <c r="H114" s="749"/>
      <c r="I114" s="266"/>
    </row>
    <row r="115" spans="1:9">
      <c r="A115" s="229" t="s">
        <v>802</v>
      </c>
      <c r="B115" s="229"/>
      <c r="C115" s="265"/>
      <c r="D115" s="265"/>
      <c r="E115" s="265"/>
      <c r="F115" s="438">
        <f>Inputs!E142</f>
        <v>338863.33984384307</v>
      </c>
      <c r="G115" s="750">
        <f>F115*(G$92/F$92)</f>
        <v>212520.53268285803</v>
      </c>
      <c r="H115" s="749">
        <f>F115-G115</f>
        <v>126342.80716098504</v>
      </c>
      <c r="I115" s="266"/>
    </row>
    <row r="116" spans="1:9">
      <c r="A116" s="229"/>
      <c r="B116" s="229"/>
      <c r="C116" s="265"/>
      <c r="D116" s="265"/>
      <c r="E116" s="265"/>
      <c r="F116" s="438"/>
      <c r="G116" s="750"/>
      <c r="H116" s="749"/>
      <c r="I116" s="266"/>
    </row>
    <row r="117" spans="1:9">
      <c r="A117" s="229" t="s">
        <v>803</v>
      </c>
      <c r="B117" s="229"/>
      <c r="C117" s="265"/>
      <c r="D117" s="265"/>
      <c r="E117" s="265"/>
      <c r="F117" s="438">
        <f>Inputs!E141</f>
        <v>302915.53000000003</v>
      </c>
      <c r="G117" s="750">
        <f>F117*(G$92/F$92)</f>
        <v>189975.61029521894</v>
      </c>
      <c r="H117" s="749">
        <f>F117-G117</f>
        <v>112939.91970478109</v>
      </c>
      <c r="I117" s="266"/>
    </row>
    <row r="118" spans="1:9">
      <c r="A118" s="229"/>
      <c r="B118" s="229"/>
      <c r="C118" s="265"/>
      <c r="D118" s="265"/>
      <c r="E118" s="265"/>
      <c r="F118" s="438"/>
      <c r="G118" s="750"/>
      <c r="H118" s="749"/>
      <c r="I118" s="266"/>
    </row>
    <row r="119" spans="1:9">
      <c r="A119" s="819" t="s">
        <v>258</v>
      </c>
      <c r="B119" s="819"/>
      <c r="C119" s="288"/>
      <c r="D119" s="439"/>
      <c r="E119" s="439"/>
      <c r="F119" s="837">
        <f>F112+F115+F117</f>
        <v>15170000.007590067</v>
      </c>
      <c r="G119" s="841">
        <f t="shared" ref="G119:H119" si="3">G112+G115+G117</f>
        <v>9605997.9280093461</v>
      </c>
      <c r="H119" s="842">
        <f t="shared" si="3"/>
        <v>5566502.0795807214</v>
      </c>
      <c r="I119" s="501"/>
    </row>
    <row r="120" spans="1:9">
      <c r="A120" s="819"/>
      <c r="B120" s="819"/>
      <c r="C120" s="288"/>
      <c r="D120" s="439"/>
      <c r="E120" s="439"/>
      <c r="F120" s="837"/>
      <c r="G120" s="841"/>
      <c r="H120" s="842"/>
      <c r="I120" s="291"/>
    </row>
    <row r="121" spans="1:9">
      <c r="A121" s="440"/>
      <c r="B121" s="440"/>
      <c r="C121" s="288"/>
      <c r="D121" s="439"/>
      <c r="E121" s="439"/>
      <c r="F121" s="495"/>
      <c r="G121" s="765">
        <f>G119/F119</f>
        <v>0.63322333046823587</v>
      </c>
      <c r="H121" s="765">
        <f>H119/F119</f>
        <v>0.36694146847696846</v>
      </c>
      <c r="I121" s="291"/>
    </row>
    <row r="123" spans="1:9">
      <c r="A123" s="430"/>
      <c r="B123" s="430"/>
      <c r="C123" s="430"/>
      <c r="I123" s="537"/>
    </row>
    <row r="124" spans="1:9">
      <c r="F124" s="207"/>
    </row>
    <row r="125" spans="1:9">
      <c r="F125" s="207"/>
    </row>
    <row r="126" spans="1:9">
      <c r="F126" s="206"/>
    </row>
    <row r="127" spans="1:9">
      <c r="F127" s="208"/>
    </row>
    <row r="131" spans="5:5">
      <c r="E131" s="208"/>
    </row>
    <row r="152" spans="4:6">
      <c r="F152" s="223"/>
    </row>
    <row r="153" spans="4:6">
      <c r="F153" s="223"/>
    </row>
    <row r="154" spans="4:6">
      <c r="F154" s="223"/>
    </row>
    <row r="155" spans="4:6">
      <c r="F155" s="223"/>
    </row>
    <row r="156" spans="4:6">
      <c r="D156" t="s">
        <v>89</v>
      </c>
      <c r="F156" s="223"/>
    </row>
    <row r="157" spans="4:6">
      <c r="F157" s="32"/>
    </row>
    <row r="201" spans="2:4">
      <c r="D201" s="511"/>
    </row>
    <row r="202" spans="2:4">
      <c r="B202" t="s">
        <v>257</v>
      </c>
      <c r="D202" s="511">
        <f>D212+D218+F223</f>
        <v>0</v>
      </c>
    </row>
    <row r="203" spans="2:4">
      <c r="D203" s="511"/>
    </row>
    <row r="204" spans="2:4">
      <c r="D204" s="511"/>
    </row>
    <row r="205" spans="2:4">
      <c r="D205" s="511"/>
    </row>
    <row r="549" spans="2:449" ht="15" customHeight="1">
      <c r="B549" s="517"/>
    </row>
    <row r="550" spans="2:449" ht="15" customHeight="1">
      <c r="G550" s="264"/>
      <c r="H550" s="32"/>
      <c r="I550" s="264"/>
    </row>
    <row r="551" spans="2:449" ht="15" customHeight="1">
      <c r="G551" s="282"/>
      <c r="H551" s="32"/>
      <c r="I551" s="282"/>
      <c r="AE551" s="69"/>
      <c r="AF551" s="69"/>
      <c r="AG551" s="69"/>
      <c r="AH551" s="69"/>
      <c r="AI551" s="69"/>
      <c r="AJ551" s="69"/>
      <c r="AK551" s="69"/>
      <c r="AL551" s="69"/>
      <c r="AM551" s="69"/>
      <c r="AN551" s="69"/>
      <c r="AO551" s="69"/>
      <c r="AP551" s="69"/>
      <c r="AQ551" s="69"/>
      <c r="AR551" s="69"/>
      <c r="AS551" s="69"/>
      <c r="AT551" s="69"/>
      <c r="AU551" s="69"/>
      <c r="AV551" s="69"/>
      <c r="AW551" s="69"/>
      <c r="AX551" s="69"/>
      <c r="AY551" s="69"/>
      <c r="AZ551" s="69"/>
      <c r="BA551" s="69"/>
      <c r="BB551" s="69"/>
      <c r="BC551" s="69"/>
      <c r="BD551" s="69"/>
      <c r="BE551" s="69"/>
      <c r="BF551" s="69"/>
      <c r="BG551" s="69"/>
      <c r="BH551" s="69"/>
      <c r="BI551" s="69"/>
      <c r="BJ551" s="69"/>
      <c r="BK551" s="69"/>
      <c r="BL551" s="69"/>
      <c r="BM551" s="69"/>
      <c r="BN551" s="69"/>
      <c r="BO551" s="69"/>
      <c r="BP551" s="69"/>
      <c r="BQ551" s="69"/>
      <c r="BR551" s="69"/>
      <c r="BS551" s="69"/>
      <c r="BT551" s="69"/>
      <c r="BU551" s="69"/>
      <c r="BV551" s="69"/>
      <c r="BW551" s="69"/>
      <c r="BX551" s="69"/>
      <c r="BY551" s="69"/>
      <c r="BZ551" s="69"/>
      <c r="CA551" s="69"/>
      <c r="CB551" s="69"/>
      <c r="CC551" s="69"/>
      <c r="CD551" s="69"/>
      <c r="CE551" s="69"/>
      <c r="CF551" s="69"/>
      <c r="CG551" s="69"/>
      <c r="CH551" s="69"/>
      <c r="CI551" s="69"/>
      <c r="CJ551" s="69"/>
      <c r="CK551" s="69"/>
      <c r="CL551" s="69"/>
      <c r="CM551" s="69"/>
      <c r="CN551" s="69"/>
      <c r="CO551" s="69"/>
      <c r="CP551" s="69"/>
      <c r="CQ551" s="69"/>
      <c r="CR551" s="69"/>
      <c r="CS551" s="69"/>
      <c r="CT551" s="69"/>
      <c r="CU551" s="69"/>
      <c r="CV551" s="69"/>
      <c r="CW551" s="69"/>
      <c r="CX551" s="69"/>
      <c r="CY551" s="69"/>
      <c r="CZ551" s="69"/>
      <c r="DA551" s="69"/>
      <c r="DB551" s="69"/>
      <c r="DC551" s="69"/>
      <c r="DD551" s="69"/>
      <c r="DE551" s="69"/>
      <c r="DF551" s="69"/>
      <c r="DG551" s="69"/>
      <c r="DH551" s="69"/>
      <c r="DI551" s="69"/>
      <c r="DJ551" s="69"/>
      <c r="DK551" s="69"/>
      <c r="DL551" s="69"/>
      <c r="DM551" s="69"/>
      <c r="DN551" s="69"/>
      <c r="DO551" s="69"/>
      <c r="DP551" s="69"/>
      <c r="DQ551" s="69"/>
      <c r="DR551" s="69"/>
      <c r="DS551" s="69"/>
      <c r="DT551" s="69"/>
      <c r="DU551" s="69"/>
      <c r="DV551" s="69"/>
      <c r="DW551" s="69"/>
      <c r="DX551" s="69"/>
      <c r="DY551" s="69"/>
      <c r="DZ551" s="69"/>
      <c r="EA551" s="69"/>
      <c r="EB551" s="69"/>
      <c r="EC551" s="69"/>
      <c r="ED551" s="69"/>
      <c r="EE551" s="69"/>
      <c r="EF551" s="69"/>
      <c r="EG551" s="69"/>
      <c r="EH551" s="69"/>
      <c r="EI551" s="69"/>
      <c r="EJ551" s="69"/>
      <c r="EK551" s="69"/>
      <c r="EL551" s="69"/>
      <c r="EM551" s="69"/>
      <c r="EN551" s="69"/>
      <c r="EO551" s="69"/>
      <c r="EP551" s="69"/>
      <c r="EQ551" s="69"/>
      <c r="ER551" s="69"/>
      <c r="ES551" s="69"/>
      <c r="ET551" s="69"/>
      <c r="EU551" s="69"/>
      <c r="EV551" s="69"/>
      <c r="EW551" s="69"/>
      <c r="EX551" s="69"/>
      <c r="EY551" s="69"/>
      <c r="EZ551" s="69"/>
      <c r="FA551" s="69"/>
      <c r="FB551" s="69"/>
      <c r="FC551" s="69"/>
      <c r="FD551" s="69"/>
      <c r="FE551" s="69"/>
      <c r="FF551" s="69"/>
      <c r="FG551" s="69"/>
      <c r="FH551" s="69"/>
      <c r="FI551" s="69"/>
      <c r="FJ551" s="69"/>
      <c r="FK551" s="69"/>
      <c r="FL551" s="69"/>
      <c r="FM551" s="69"/>
      <c r="FN551" s="69"/>
      <c r="FO551" s="69"/>
      <c r="FP551" s="69"/>
      <c r="FQ551" s="69"/>
      <c r="FR551" s="69"/>
      <c r="FS551" s="69"/>
      <c r="FT551" s="69"/>
      <c r="FU551" s="69"/>
      <c r="FV551" s="69"/>
      <c r="FW551" s="69"/>
      <c r="FX551" s="69"/>
      <c r="FY551" s="69"/>
      <c r="FZ551" s="69"/>
      <c r="GA551" s="69"/>
      <c r="GB551" s="69"/>
      <c r="GC551" s="69"/>
      <c r="GD551" s="69"/>
      <c r="GE551" s="69"/>
      <c r="GF551" s="69"/>
      <c r="GG551" s="69"/>
      <c r="GH551" s="69"/>
      <c r="GI551" s="69"/>
      <c r="GJ551" s="69"/>
      <c r="GK551" s="69"/>
      <c r="GL551" s="69"/>
      <c r="GM551" s="69"/>
      <c r="GN551" s="69"/>
      <c r="GO551" s="69"/>
      <c r="GP551" s="69"/>
      <c r="GQ551" s="69"/>
      <c r="GR551" s="69"/>
      <c r="GS551" s="69"/>
      <c r="GT551" s="69"/>
      <c r="GU551" s="69"/>
      <c r="GV551" s="69"/>
      <c r="GW551" s="69"/>
      <c r="GX551" s="69"/>
      <c r="GY551" s="69"/>
      <c r="GZ551" s="69"/>
      <c r="HA551" s="69"/>
      <c r="HB551" s="69"/>
      <c r="HC551" s="69"/>
      <c r="HD551" s="69"/>
      <c r="HE551" s="69"/>
      <c r="HF551" s="69"/>
      <c r="HG551" s="69"/>
      <c r="HH551" s="69"/>
      <c r="HI551" s="69"/>
      <c r="HJ551" s="69"/>
      <c r="HK551" s="69"/>
      <c r="HL551" s="69"/>
      <c r="HM551" s="69"/>
      <c r="HN551" s="69"/>
      <c r="HO551" s="69"/>
      <c r="HP551" s="69"/>
      <c r="HQ551" s="69"/>
      <c r="HR551" s="69"/>
      <c r="HS551" s="69"/>
      <c r="HT551" s="69"/>
      <c r="HU551" s="69"/>
      <c r="HV551" s="69"/>
      <c r="HW551" s="69"/>
      <c r="HX551" s="69"/>
      <c r="HY551" s="69"/>
      <c r="HZ551" s="69"/>
      <c r="IA551" s="69"/>
      <c r="IB551" s="69"/>
      <c r="IC551" s="69"/>
      <c r="ID551" s="69"/>
      <c r="IE551" s="69"/>
      <c r="IF551" s="69"/>
      <c r="IG551" s="69"/>
      <c r="IH551" s="69"/>
      <c r="II551" s="69"/>
      <c r="IJ551" s="69"/>
      <c r="IK551" s="69"/>
      <c r="IL551" s="69"/>
      <c r="IM551" s="69"/>
      <c r="IN551" s="69"/>
      <c r="IO551" s="69"/>
      <c r="IP551" s="69"/>
      <c r="IQ551" s="69"/>
      <c r="IR551" s="69"/>
      <c r="IS551" s="69"/>
      <c r="IT551" s="69"/>
      <c r="IU551" s="69"/>
      <c r="IV551" s="69"/>
      <c r="IW551" s="69"/>
      <c r="IX551" s="69"/>
      <c r="IY551" s="69"/>
      <c r="IZ551" s="69"/>
      <c r="JA551" s="69"/>
      <c r="JB551" s="69"/>
      <c r="JC551" s="69"/>
      <c r="JD551" s="69"/>
      <c r="JE551" s="69"/>
      <c r="JF551" s="69"/>
      <c r="JG551" s="69"/>
      <c r="JH551" s="69"/>
      <c r="JI551" s="69"/>
      <c r="JJ551" s="69"/>
      <c r="JK551" s="69"/>
      <c r="JL551" s="69"/>
      <c r="JM551" s="69"/>
      <c r="JN551" s="69"/>
      <c r="JO551" s="69"/>
      <c r="JP551" s="69"/>
      <c r="JQ551" s="69"/>
      <c r="JR551" s="69"/>
      <c r="JS551" s="69"/>
      <c r="JT551" s="69"/>
      <c r="JU551" s="69"/>
      <c r="JV551" s="69"/>
      <c r="JW551" s="69"/>
      <c r="JX551" s="69"/>
      <c r="JY551" s="69"/>
      <c r="JZ551" s="69"/>
      <c r="KA551" s="69"/>
      <c r="KB551" s="69"/>
      <c r="KC551" s="69"/>
      <c r="KD551" s="69"/>
      <c r="KE551" s="69"/>
      <c r="KF551" s="69"/>
      <c r="KG551" s="69"/>
      <c r="KH551" s="69"/>
      <c r="KI551" s="69"/>
      <c r="KJ551" s="69"/>
      <c r="KK551" s="69"/>
      <c r="KL551" s="69"/>
      <c r="KM551" s="69"/>
      <c r="KN551" s="69"/>
      <c r="KO551" s="69"/>
      <c r="KP551" s="69"/>
      <c r="KQ551" s="69"/>
      <c r="KR551" s="69"/>
      <c r="KS551" s="69"/>
      <c r="KT551" s="69"/>
      <c r="KU551" s="69"/>
      <c r="KV551" s="69"/>
      <c r="KW551" s="69"/>
      <c r="KX551" s="69"/>
      <c r="KY551" s="69"/>
      <c r="KZ551" s="69"/>
      <c r="LA551" s="69"/>
      <c r="LB551" s="69"/>
      <c r="LC551" s="69"/>
      <c r="LD551" s="69"/>
      <c r="LE551" s="69"/>
      <c r="LF551" s="69"/>
      <c r="LG551" s="69"/>
      <c r="LH551" s="69"/>
      <c r="LI551" s="69"/>
      <c r="LJ551" s="69"/>
      <c r="LK551" s="69"/>
      <c r="LL551" s="69"/>
      <c r="LM551" s="69"/>
      <c r="LN551" s="69"/>
      <c r="LO551" s="69"/>
      <c r="LP551" s="69"/>
      <c r="LQ551" s="69"/>
      <c r="LR551" s="69"/>
      <c r="LS551" s="69"/>
      <c r="LT551" s="69"/>
      <c r="LU551" s="69"/>
      <c r="LV551" s="69"/>
      <c r="LW551" s="69"/>
      <c r="LX551" s="69"/>
      <c r="LY551" s="69"/>
      <c r="LZ551" s="69"/>
      <c r="MA551" s="69"/>
      <c r="MB551" s="69"/>
      <c r="MC551" s="69"/>
      <c r="MD551" s="69"/>
      <c r="ME551" s="69"/>
      <c r="MF551" s="69"/>
      <c r="MG551" s="69"/>
      <c r="MH551" s="69"/>
      <c r="MI551" s="69"/>
      <c r="MJ551" s="69"/>
      <c r="MK551" s="69"/>
      <c r="ML551" s="69"/>
      <c r="MM551" s="69"/>
      <c r="MN551" s="69"/>
      <c r="MO551" s="69"/>
      <c r="MP551" s="69"/>
      <c r="MQ551" s="69"/>
      <c r="MR551" s="69"/>
      <c r="MS551" s="69"/>
      <c r="MT551" s="69"/>
      <c r="MU551" s="69"/>
      <c r="MV551" s="69"/>
      <c r="MW551" s="69"/>
      <c r="MX551" s="69"/>
      <c r="MY551" s="69"/>
      <c r="MZ551" s="69"/>
      <c r="NA551" s="69"/>
      <c r="NB551" s="69"/>
      <c r="NC551" s="69"/>
      <c r="ND551" s="69"/>
      <c r="NE551" s="69"/>
      <c r="NF551" s="69"/>
      <c r="NG551" s="69"/>
      <c r="NH551" s="69"/>
      <c r="NI551" s="69"/>
      <c r="NJ551" s="69"/>
      <c r="NK551" s="69"/>
      <c r="NL551" s="69"/>
      <c r="NM551" s="69"/>
      <c r="NN551" s="69"/>
      <c r="NO551" s="69"/>
      <c r="NP551" s="69"/>
      <c r="NQ551" s="69"/>
      <c r="NR551" s="69"/>
      <c r="NS551" s="69"/>
      <c r="NT551" s="69"/>
      <c r="NU551" s="69"/>
      <c r="NV551" s="69"/>
      <c r="NW551" s="69"/>
      <c r="NX551" s="69"/>
      <c r="NY551" s="69"/>
      <c r="NZ551" s="69"/>
      <c r="OA551" s="69"/>
      <c r="OB551" s="69"/>
      <c r="OC551" s="69"/>
      <c r="OD551" s="69"/>
      <c r="OE551" s="69"/>
      <c r="OF551" s="69"/>
      <c r="OG551" s="69"/>
      <c r="OH551" s="69"/>
      <c r="OI551" s="69"/>
      <c r="OJ551" s="69"/>
      <c r="OK551" s="69"/>
      <c r="OL551" s="69"/>
      <c r="OM551" s="69"/>
      <c r="ON551" s="69"/>
      <c r="OO551" s="69"/>
      <c r="OP551" s="69"/>
      <c r="OQ551" s="69"/>
      <c r="OR551" s="69"/>
      <c r="OS551" s="69"/>
      <c r="OT551" s="69"/>
      <c r="OU551" s="69"/>
      <c r="OV551" s="69"/>
      <c r="OW551" s="69"/>
      <c r="OX551" s="69"/>
      <c r="OY551" s="69"/>
      <c r="OZ551" s="69"/>
      <c r="PA551" s="69"/>
      <c r="PB551" s="69"/>
      <c r="PC551" s="69"/>
      <c r="PD551" s="69"/>
      <c r="PE551" s="69"/>
      <c r="PF551" s="69"/>
      <c r="PG551" s="69"/>
      <c r="PH551" s="69"/>
      <c r="PI551" s="69"/>
      <c r="PJ551" s="69"/>
      <c r="PK551" s="69"/>
      <c r="PL551" s="69"/>
      <c r="PM551" s="69"/>
      <c r="PN551" s="69"/>
      <c r="PO551" s="69"/>
      <c r="PP551" s="69"/>
      <c r="PQ551" s="69"/>
      <c r="PR551" s="69"/>
      <c r="PS551" s="69"/>
      <c r="PT551" s="69"/>
      <c r="PU551" s="69"/>
      <c r="PV551" s="69"/>
      <c r="PW551" s="69"/>
      <c r="PX551" s="69"/>
      <c r="PY551" s="69"/>
      <c r="PZ551" s="69"/>
      <c r="QA551" s="69"/>
      <c r="QB551" s="69"/>
      <c r="QC551" s="69"/>
      <c r="QD551" s="69"/>
      <c r="QE551" s="69"/>
      <c r="QF551" s="69"/>
      <c r="QG551" s="69"/>
    </row>
    <row r="552" spans="2:449" ht="15" customHeight="1">
      <c r="H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32"/>
      <c r="CS552" s="32"/>
      <c r="CT552" s="32"/>
      <c r="CU552" s="32"/>
      <c r="CV552" s="32"/>
      <c r="CW552" s="32"/>
      <c r="CX552" s="32"/>
      <c r="CY552" s="32"/>
      <c r="CZ552" s="32"/>
      <c r="DA552" s="32"/>
      <c r="DB552" s="32"/>
      <c r="DC552" s="32"/>
      <c r="DD552" s="32"/>
      <c r="DE552" s="32"/>
      <c r="DF552" s="32"/>
      <c r="DG552" s="32"/>
      <c r="DH552" s="32"/>
      <c r="DI552" s="32"/>
      <c r="DJ552" s="32"/>
      <c r="DK552" s="32"/>
      <c r="DL552" s="32"/>
      <c r="DM552" s="32"/>
      <c r="DN552" s="32"/>
      <c r="DO552" s="32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32"/>
      <c r="EB552" s="32"/>
      <c r="EC552" s="32"/>
      <c r="ED552" s="32"/>
      <c r="EE552" s="32"/>
      <c r="EF552" s="32"/>
      <c r="EG552" s="32"/>
      <c r="EH552" s="32"/>
      <c r="EI552" s="32"/>
      <c r="EJ552" s="32"/>
      <c r="EK552" s="32"/>
      <c r="EL552" s="32"/>
      <c r="EM552" s="32"/>
      <c r="EN552" s="32"/>
      <c r="EO552" s="32"/>
      <c r="EP552" s="32"/>
      <c r="EQ552" s="32"/>
      <c r="ER552" s="32"/>
      <c r="ES552" s="32"/>
      <c r="ET552" s="32"/>
      <c r="EU552" s="32"/>
      <c r="EV552" s="32"/>
      <c r="EW552" s="32"/>
      <c r="EX552" s="32"/>
      <c r="EY552" s="32"/>
      <c r="EZ552" s="32"/>
      <c r="FA552" s="32"/>
      <c r="FB552" s="32"/>
      <c r="FC552" s="32"/>
      <c r="FD552" s="32"/>
      <c r="FE552" s="32"/>
      <c r="FF552" s="32"/>
      <c r="FG552" s="32"/>
      <c r="FH552" s="32"/>
      <c r="FI552" s="32"/>
      <c r="FJ552" s="32"/>
      <c r="FK552" s="32"/>
      <c r="FL552" s="32"/>
      <c r="FM552" s="32"/>
      <c r="FN552" s="32"/>
      <c r="FO552" s="32"/>
      <c r="FP552" s="32"/>
      <c r="FQ552" s="32"/>
      <c r="FR552" s="32"/>
      <c r="FS552" s="32"/>
      <c r="FT552" s="32"/>
      <c r="FU552" s="32"/>
      <c r="FV552" s="32"/>
      <c r="FW552" s="32"/>
      <c r="FX552" s="32"/>
      <c r="FY552" s="32"/>
      <c r="FZ552" s="32"/>
      <c r="GA552" s="32"/>
      <c r="GB552" s="32"/>
      <c r="GC552" s="32"/>
      <c r="GD552" s="32"/>
      <c r="GE552" s="32"/>
      <c r="GF552" s="32"/>
      <c r="GG552" s="32"/>
      <c r="GH552" s="32"/>
      <c r="GI552" s="32"/>
      <c r="GJ552" s="32"/>
      <c r="GK552" s="32"/>
      <c r="GL552" s="32"/>
      <c r="GM552" s="32"/>
      <c r="GN552" s="32"/>
      <c r="GO552" s="32"/>
      <c r="GP552" s="32"/>
      <c r="GQ552" s="32"/>
      <c r="GR552" s="32"/>
      <c r="GS552" s="32"/>
      <c r="GT552" s="32"/>
      <c r="GU552" s="32"/>
      <c r="GV552" s="32"/>
      <c r="GW552" s="32"/>
      <c r="GX552" s="32"/>
      <c r="GY552" s="32"/>
      <c r="GZ552" s="32"/>
      <c r="HA552" s="32"/>
      <c r="HB552" s="32"/>
      <c r="HC552" s="32"/>
      <c r="HD552" s="32"/>
      <c r="HE552" s="32"/>
      <c r="HF552" s="32"/>
      <c r="HG552" s="32"/>
      <c r="HH552" s="32"/>
      <c r="HI552" s="32"/>
      <c r="HJ552" s="32"/>
      <c r="HK552" s="32"/>
      <c r="HL552" s="32"/>
      <c r="HM552" s="32"/>
      <c r="HN552" s="32"/>
      <c r="HO552" s="32"/>
      <c r="HP552" s="32"/>
      <c r="HQ552" s="32"/>
      <c r="HR552" s="32"/>
      <c r="HS552" s="32"/>
      <c r="HT552" s="32"/>
      <c r="HU552" s="32"/>
      <c r="HV552" s="32"/>
      <c r="HW552" s="32"/>
      <c r="HX552" s="32"/>
      <c r="HY552" s="32"/>
      <c r="HZ552" s="32"/>
      <c r="IA552" s="32"/>
      <c r="IB552" s="32"/>
      <c r="IC552" s="32"/>
      <c r="ID552" s="32"/>
      <c r="IE552" s="32"/>
      <c r="IF552" s="32"/>
      <c r="IG552" s="32"/>
      <c r="IH552" s="32"/>
      <c r="II552" s="32"/>
      <c r="IJ552" s="32"/>
      <c r="IK552" s="32"/>
      <c r="IL552" s="32"/>
      <c r="IM552" s="32"/>
      <c r="IN552" s="32"/>
      <c r="IO552" s="32"/>
      <c r="IP552" s="32"/>
      <c r="IQ552" s="32"/>
      <c r="IR552" s="32"/>
      <c r="IS552" s="32"/>
      <c r="IT552" s="32"/>
      <c r="IU552" s="32"/>
      <c r="IV552" s="32"/>
      <c r="IW552" s="32"/>
      <c r="IX552" s="32"/>
      <c r="IY552" s="32"/>
      <c r="IZ552" s="32"/>
      <c r="JA552" s="32"/>
      <c r="JB552" s="32"/>
      <c r="JC552" s="32"/>
      <c r="JD552" s="32"/>
      <c r="JE552" s="32"/>
      <c r="JF552" s="32"/>
      <c r="JG552" s="32"/>
      <c r="JH552" s="32"/>
      <c r="JI552" s="32"/>
      <c r="JJ552" s="32"/>
      <c r="JK552" s="32"/>
      <c r="JL552" s="32"/>
      <c r="JM552" s="32"/>
      <c r="JN552" s="32"/>
      <c r="JO552" s="32"/>
      <c r="JP552" s="32"/>
      <c r="JQ552" s="32"/>
      <c r="JR552" s="32"/>
      <c r="JS552" s="32"/>
      <c r="JT552" s="32"/>
      <c r="JU552" s="32"/>
      <c r="JV552" s="32"/>
      <c r="JW552" s="32"/>
      <c r="JX552" s="32"/>
      <c r="JY552" s="32"/>
      <c r="JZ552" s="32"/>
      <c r="KA552" s="32"/>
      <c r="KB552" s="32"/>
      <c r="KC552" s="32"/>
      <c r="KD552" s="32"/>
      <c r="KE552" s="32"/>
      <c r="KF552" s="32"/>
      <c r="KG552" s="32"/>
      <c r="KH552" s="32"/>
      <c r="KI552" s="32"/>
      <c r="KJ552" s="32"/>
      <c r="KK552" s="32"/>
      <c r="KL552" s="32"/>
      <c r="KM552" s="32"/>
      <c r="KN552" s="32"/>
      <c r="KO552" s="32"/>
      <c r="KP552" s="32"/>
      <c r="KQ552" s="32"/>
      <c r="KR552" s="32"/>
      <c r="KS552" s="32"/>
      <c r="KT552" s="32"/>
      <c r="KU552" s="32"/>
      <c r="KV552" s="32"/>
      <c r="KW552" s="32"/>
      <c r="KX552" s="32"/>
      <c r="KY552" s="32"/>
      <c r="KZ552" s="32"/>
      <c r="LA552" s="32"/>
      <c r="LB552" s="32"/>
      <c r="LC552" s="32"/>
      <c r="LD552" s="32"/>
      <c r="LE552" s="32"/>
      <c r="LF552" s="32"/>
      <c r="LG552" s="32"/>
      <c r="LH552" s="32"/>
      <c r="LI552" s="32"/>
      <c r="LJ552" s="32"/>
      <c r="LK552" s="32"/>
      <c r="LL552" s="32"/>
      <c r="LM552" s="32"/>
      <c r="LN552" s="32"/>
      <c r="LO552" s="32"/>
      <c r="LP552" s="32"/>
      <c r="LQ552" s="32"/>
      <c r="LR552" s="32"/>
      <c r="LS552" s="32"/>
      <c r="LT552" s="32"/>
      <c r="LU552" s="32"/>
      <c r="LV552" s="32"/>
      <c r="LW552" s="32"/>
      <c r="LX552" s="32"/>
      <c r="LY552" s="32"/>
      <c r="LZ552" s="32"/>
      <c r="MA552" s="32"/>
      <c r="MB552" s="32"/>
      <c r="MC552" s="32"/>
      <c r="MD552" s="32"/>
      <c r="ME552" s="32"/>
      <c r="MF552" s="32"/>
      <c r="MG552" s="32"/>
      <c r="MH552" s="32"/>
      <c r="MI552" s="32"/>
      <c r="MJ552" s="32"/>
      <c r="MK552" s="32"/>
      <c r="ML552" s="32"/>
      <c r="MM552" s="32"/>
      <c r="MN552" s="32"/>
      <c r="MO552" s="32"/>
      <c r="MP552" s="32"/>
      <c r="MQ552" s="32"/>
      <c r="MR552" s="32"/>
      <c r="MS552" s="32"/>
      <c r="MT552" s="32"/>
      <c r="MU552" s="32"/>
      <c r="MV552" s="32"/>
      <c r="MW552" s="32"/>
      <c r="MX552" s="32"/>
      <c r="MY552" s="32"/>
      <c r="MZ552" s="32"/>
      <c r="NA552" s="32"/>
      <c r="NB552" s="32"/>
      <c r="NC552" s="32"/>
      <c r="ND552" s="32"/>
      <c r="NE552" s="32"/>
      <c r="NF552" s="32"/>
      <c r="NG552" s="32"/>
      <c r="NH552" s="32"/>
      <c r="NI552" s="32"/>
      <c r="NJ552" s="32"/>
      <c r="NK552" s="32"/>
      <c r="NL552" s="32"/>
      <c r="NM552" s="32"/>
      <c r="NN552" s="32"/>
      <c r="NO552" s="32"/>
      <c r="NP552" s="32"/>
      <c r="NQ552" s="32"/>
      <c r="NR552" s="32"/>
      <c r="NS552" s="32"/>
      <c r="NT552" s="32"/>
      <c r="NU552" s="32"/>
      <c r="NV552" s="32"/>
      <c r="NW552" s="32"/>
      <c r="NX552" s="32"/>
      <c r="NY552" s="32"/>
      <c r="NZ552" s="32"/>
      <c r="OA552" s="32"/>
      <c r="OB552" s="32"/>
      <c r="OC552" s="32"/>
      <c r="OD552" s="32"/>
      <c r="OE552" s="32"/>
      <c r="OF552" s="32"/>
      <c r="OG552" s="32"/>
      <c r="OH552" s="32"/>
      <c r="OI552" s="32"/>
      <c r="OJ552" s="32"/>
      <c r="OK552" s="32"/>
      <c r="OL552" s="32"/>
      <c r="OM552" s="32"/>
      <c r="ON552" s="32"/>
      <c r="OO552" s="32"/>
      <c r="OP552" s="32"/>
      <c r="OQ552" s="32"/>
      <c r="OR552" s="32"/>
      <c r="OS552" s="32"/>
      <c r="OT552" s="32"/>
      <c r="OU552" s="32"/>
      <c r="OV552" s="32"/>
      <c r="OW552" s="32"/>
      <c r="OX552" s="32"/>
      <c r="OY552" s="32"/>
      <c r="OZ552" s="32"/>
      <c r="PA552" s="32"/>
      <c r="PB552" s="32"/>
      <c r="PC552" s="32"/>
      <c r="PD552" s="32"/>
      <c r="PE552" s="32"/>
      <c r="PF552" s="32"/>
      <c r="PG552" s="32"/>
      <c r="PH552" s="32"/>
      <c r="PI552" s="32"/>
      <c r="PJ552" s="32"/>
      <c r="PK552" s="32"/>
      <c r="PL552" s="32"/>
      <c r="PM552" s="32"/>
      <c r="PN552" s="32"/>
      <c r="PO552" s="32"/>
      <c r="PP552" s="32"/>
      <c r="PQ552" s="32"/>
      <c r="PR552" s="32"/>
      <c r="PS552" s="32"/>
      <c r="PT552" s="32"/>
      <c r="PU552" s="32"/>
      <c r="PV552" s="32"/>
      <c r="PW552" s="32"/>
      <c r="PX552" s="32"/>
      <c r="PY552" s="32"/>
      <c r="PZ552" s="32"/>
      <c r="QA552" s="32"/>
      <c r="QB552" s="32"/>
      <c r="QC552" s="32"/>
      <c r="QD552" s="32"/>
      <c r="QE552" s="32"/>
      <c r="QF552" s="32"/>
      <c r="QG552" s="32"/>
    </row>
    <row r="553" spans="2:449" ht="15" customHeight="1">
      <c r="H553" s="264"/>
    </row>
    <row r="554" spans="2:449" ht="15" customHeight="1">
      <c r="B554" s="1"/>
    </row>
    <row r="555" spans="2:449" ht="15" customHeight="1">
      <c r="B555" s="517"/>
      <c r="G555" s="516"/>
      <c r="H555" s="66"/>
      <c r="I555" s="516"/>
    </row>
    <row r="556" spans="2:449" ht="15" customHeight="1">
      <c r="G556" s="264"/>
      <c r="H556" s="32"/>
      <c r="I556" s="264"/>
      <c r="L556" s="206"/>
      <c r="AE556" s="69"/>
      <c r="AF556" s="69"/>
      <c r="AG556" s="69"/>
      <c r="AH556" s="69"/>
      <c r="AI556" s="69"/>
      <c r="AJ556" s="69"/>
      <c r="AK556" s="69"/>
      <c r="AL556" s="69"/>
      <c r="AM556" s="69"/>
      <c r="AN556" s="69"/>
      <c r="AO556" s="69"/>
      <c r="AP556" s="69"/>
      <c r="AQ556" s="69"/>
      <c r="AR556" s="69"/>
      <c r="AS556" s="69"/>
      <c r="AT556" s="69"/>
      <c r="AU556" s="69"/>
      <c r="AV556" s="69"/>
      <c r="AW556" s="69"/>
      <c r="AX556" s="69"/>
      <c r="AY556" s="69"/>
      <c r="AZ556" s="69"/>
      <c r="BA556" s="69"/>
      <c r="BB556" s="69"/>
      <c r="BC556" s="69"/>
      <c r="BD556" s="69"/>
      <c r="BE556" s="69"/>
      <c r="BF556" s="69"/>
      <c r="BG556" s="69"/>
      <c r="BH556" s="69"/>
      <c r="BI556" s="69"/>
      <c r="BJ556" s="69"/>
      <c r="BK556" s="69"/>
      <c r="BL556" s="69"/>
      <c r="BM556" s="69"/>
      <c r="BN556" s="69"/>
      <c r="BO556" s="69"/>
      <c r="BP556" s="69"/>
      <c r="BQ556" s="69"/>
      <c r="BR556" s="69"/>
      <c r="BS556" s="69"/>
      <c r="BT556" s="69"/>
      <c r="BU556" s="69"/>
      <c r="BV556" s="69"/>
      <c r="BW556" s="69"/>
      <c r="BX556" s="69"/>
      <c r="BY556" s="69"/>
      <c r="BZ556" s="69"/>
      <c r="CA556" s="69"/>
      <c r="CB556" s="69"/>
      <c r="CC556" s="69"/>
      <c r="CD556" s="69"/>
      <c r="CE556" s="69"/>
      <c r="CF556" s="69"/>
      <c r="CG556" s="69"/>
      <c r="CH556" s="69"/>
      <c r="CI556" s="69"/>
      <c r="CJ556" s="69"/>
      <c r="CK556" s="69"/>
      <c r="CL556" s="69"/>
      <c r="CM556" s="69"/>
      <c r="CN556" s="69"/>
      <c r="CO556" s="69"/>
      <c r="CP556" s="69"/>
      <c r="CQ556" s="69"/>
      <c r="CR556" s="69"/>
      <c r="CS556" s="69"/>
      <c r="CT556" s="69"/>
      <c r="CU556" s="69"/>
      <c r="CV556" s="69"/>
      <c r="CW556" s="69"/>
      <c r="CX556" s="69"/>
      <c r="CY556" s="69"/>
      <c r="CZ556" s="69"/>
      <c r="DA556" s="69"/>
      <c r="DB556" s="69"/>
      <c r="DC556" s="69"/>
      <c r="DD556" s="69"/>
      <c r="DE556" s="69"/>
      <c r="DF556" s="69"/>
      <c r="DG556" s="69"/>
      <c r="DH556" s="69"/>
      <c r="DI556" s="69"/>
      <c r="DJ556" s="69"/>
      <c r="DK556" s="69"/>
      <c r="DL556" s="69"/>
      <c r="DM556" s="69"/>
      <c r="DN556" s="69"/>
      <c r="DO556" s="69"/>
      <c r="DP556" s="69"/>
      <c r="DQ556" s="69"/>
      <c r="DR556" s="69"/>
      <c r="DS556" s="69"/>
      <c r="DT556" s="69"/>
      <c r="DU556" s="69"/>
      <c r="DV556" s="69"/>
      <c r="DW556" s="69"/>
      <c r="DX556" s="69"/>
      <c r="DY556" s="69"/>
      <c r="DZ556" s="69"/>
      <c r="EA556" s="69"/>
      <c r="EB556" s="69"/>
      <c r="EC556" s="69"/>
      <c r="ED556" s="69"/>
      <c r="EE556" s="69"/>
      <c r="EF556" s="69"/>
      <c r="EG556" s="69"/>
      <c r="EH556" s="69"/>
      <c r="EI556" s="69"/>
      <c r="EJ556" s="69"/>
      <c r="EK556" s="69"/>
      <c r="EL556" s="69"/>
      <c r="EM556" s="69"/>
      <c r="EN556" s="69"/>
      <c r="EO556" s="69"/>
      <c r="EP556" s="69"/>
      <c r="EQ556" s="69"/>
      <c r="ER556" s="69"/>
      <c r="ES556" s="69"/>
      <c r="ET556" s="69"/>
      <c r="EU556" s="69"/>
      <c r="EV556" s="69"/>
      <c r="EW556" s="69"/>
      <c r="EX556" s="69"/>
      <c r="EY556" s="69"/>
      <c r="EZ556" s="69"/>
      <c r="FA556" s="69"/>
      <c r="FB556" s="69"/>
      <c r="FC556" s="69"/>
      <c r="FD556" s="69"/>
      <c r="FE556" s="69"/>
      <c r="FF556" s="69"/>
      <c r="FG556" s="69"/>
      <c r="FH556" s="69"/>
      <c r="FI556" s="69"/>
      <c r="FJ556" s="69"/>
      <c r="FK556" s="69"/>
      <c r="FL556" s="69"/>
      <c r="FM556" s="69"/>
      <c r="FN556" s="69"/>
      <c r="FO556" s="69"/>
      <c r="FP556" s="69"/>
      <c r="FQ556" s="69"/>
      <c r="FR556" s="69"/>
      <c r="FS556" s="69"/>
      <c r="FT556" s="69"/>
      <c r="FU556" s="69"/>
      <c r="FV556" s="69"/>
      <c r="FW556" s="69"/>
      <c r="FX556" s="69"/>
      <c r="FY556" s="69"/>
      <c r="FZ556" s="69"/>
      <c r="GA556" s="69"/>
      <c r="GB556" s="69"/>
      <c r="GC556" s="69"/>
      <c r="GD556" s="69"/>
      <c r="GE556" s="69"/>
      <c r="GF556" s="69"/>
      <c r="GG556" s="69"/>
      <c r="GH556" s="69"/>
      <c r="GI556" s="69"/>
      <c r="GJ556" s="69"/>
      <c r="GK556" s="69"/>
      <c r="GL556" s="69"/>
      <c r="GM556" s="69"/>
      <c r="GN556" s="69"/>
      <c r="GO556" s="69"/>
      <c r="GP556" s="69"/>
      <c r="GQ556" s="69"/>
      <c r="GR556" s="69"/>
      <c r="GS556" s="69"/>
      <c r="GT556" s="69"/>
      <c r="GU556" s="69"/>
      <c r="GV556" s="69"/>
      <c r="GW556" s="69"/>
      <c r="GX556" s="69"/>
      <c r="GY556" s="69"/>
      <c r="GZ556" s="69"/>
      <c r="HA556" s="69"/>
      <c r="HB556" s="69"/>
      <c r="HC556" s="69"/>
      <c r="HD556" s="69"/>
      <c r="HE556" s="69"/>
      <c r="HF556" s="69"/>
      <c r="HG556" s="69"/>
      <c r="HH556" s="69"/>
      <c r="HI556" s="69"/>
      <c r="HJ556" s="69"/>
      <c r="HK556" s="69"/>
      <c r="HL556" s="69"/>
      <c r="HM556" s="69"/>
      <c r="HN556" s="69"/>
      <c r="HO556" s="69"/>
      <c r="HP556" s="69"/>
      <c r="HQ556" s="69"/>
      <c r="HR556" s="69"/>
      <c r="HS556" s="69"/>
      <c r="HT556" s="69"/>
      <c r="HU556" s="69"/>
      <c r="HV556" s="69"/>
      <c r="HW556" s="69"/>
      <c r="HX556" s="69"/>
      <c r="HY556" s="69"/>
      <c r="HZ556" s="69"/>
      <c r="IA556" s="69"/>
      <c r="IB556" s="69"/>
      <c r="IC556" s="69"/>
      <c r="ID556" s="69"/>
      <c r="IE556" s="69"/>
      <c r="IF556" s="69"/>
      <c r="IG556" s="69"/>
      <c r="IH556" s="69"/>
      <c r="II556" s="69"/>
      <c r="IJ556" s="69"/>
      <c r="IK556" s="69"/>
      <c r="IL556" s="69"/>
      <c r="IM556" s="69"/>
      <c r="IN556" s="69"/>
      <c r="IO556" s="69"/>
      <c r="IP556" s="69"/>
      <c r="IQ556" s="69"/>
      <c r="IR556" s="69"/>
      <c r="IS556" s="69"/>
      <c r="IT556" s="69"/>
      <c r="IU556" s="69"/>
      <c r="IV556" s="69"/>
      <c r="IW556" s="69"/>
      <c r="IX556" s="69"/>
      <c r="IY556" s="69"/>
      <c r="IZ556" s="69"/>
      <c r="JA556" s="69"/>
      <c r="JB556" s="69"/>
      <c r="JC556" s="69"/>
      <c r="JD556" s="69"/>
      <c r="JE556" s="69"/>
      <c r="JF556" s="69"/>
      <c r="JG556" s="69"/>
      <c r="JH556" s="69"/>
      <c r="JI556" s="69"/>
      <c r="JJ556" s="69"/>
      <c r="JK556" s="69"/>
      <c r="JL556" s="69"/>
      <c r="JM556" s="69"/>
      <c r="JN556" s="69"/>
      <c r="JO556" s="69"/>
      <c r="JP556" s="69"/>
      <c r="JQ556" s="69"/>
      <c r="JR556" s="69"/>
      <c r="JS556" s="69"/>
      <c r="JT556" s="69"/>
      <c r="JU556" s="69"/>
      <c r="JV556" s="69"/>
      <c r="JW556" s="69"/>
      <c r="JX556" s="69"/>
      <c r="JY556" s="69"/>
      <c r="JZ556" s="69"/>
      <c r="KA556" s="69"/>
      <c r="KB556" s="69"/>
      <c r="KC556" s="69"/>
      <c r="KD556" s="69"/>
      <c r="KE556" s="69"/>
      <c r="KF556" s="69"/>
      <c r="KG556" s="69"/>
      <c r="KH556" s="69"/>
      <c r="KI556" s="69"/>
      <c r="KJ556" s="69"/>
      <c r="KK556" s="69"/>
      <c r="KL556" s="69"/>
      <c r="KM556" s="69"/>
      <c r="KN556" s="69"/>
      <c r="KO556" s="69"/>
      <c r="KP556" s="69"/>
      <c r="KQ556" s="69"/>
      <c r="KR556" s="69"/>
      <c r="KS556" s="69"/>
      <c r="KT556" s="69"/>
      <c r="KU556" s="69"/>
      <c r="KV556" s="69"/>
      <c r="KW556" s="69"/>
      <c r="KX556" s="69"/>
      <c r="KY556" s="69"/>
      <c r="KZ556" s="69"/>
      <c r="LA556" s="69"/>
      <c r="LB556" s="69"/>
      <c r="LC556" s="69"/>
      <c r="LD556" s="69"/>
      <c r="LE556" s="69"/>
      <c r="LF556" s="69"/>
      <c r="LG556" s="69"/>
      <c r="LH556" s="69"/>
      <c r="LI556" s="69"/>
      <c r="LJ556" s="69"/>
      <c r="LK556" s="69"/>
      <c r="LL556" s="69"/>
      <c r="LM556" s="69"/>
      <c r="LN556" s="69"/>
      <c r="LO556" s="69"/>
      <c r="LP556" s="69"/>
      <c r="LQ556" s="69"/>
      <c r="LR556" s="69"/>
      <c r="LS556" s="69"/>
      <c r="LT556" s="69"/>
      <c r="LU556" s="69"/>
      <c r="LV556" s="69"/>
      <c r="LW556" s="69"/>
      <c r="LX556" s="69"/>
      <c r="LY556" s="69"/>
      <c r="LZ556" s="69"/>
      <c r="MA556" s="69"/>
      <c r="MB556" s="69"/>
      <c r="MC556" s="69"/>
      <c r="MD556" s="69"/>
      <c r="ME556" s="69"/>
      <c r="MF556" s="69"/>
      <c r="MG556" s="69"/>
      <c r="MH556" s="69"/>
      <c r="MI556" s="69"/>
      <c r="MJ556" s="69"/>
      <c r="MK556" s="69"/>
      <c r="ML556" s="69"/>
      <c r="MM556" s="69"/>
      <c r="MN556" s="69"/>
      <c r="MO556" s="69"/>
      <c r="MP556" s="69"/>
      <c r="MQ556" s="69"/>
      <c r="MR556" s="69"/>
      <c r="MS556" s="69"/>
      <c r="MT556" s="69"/>
      <c r="MU556" s="69"/>
      <c r="MV556" s="69"/>
      <c r="MW556" s="69"/>
      <c r="MX556" s="69"/>
      <c r="MY556" s="69"/>
      <c r="MZ556" s="69"/>
      <c r="NA556" s="69"/>
      <c r="NB556" s="69"/>
      <c r="NC556" s="69"/>
      <c r="ND556" s="69"/>
      <c r="NE556" s="69"/>
      <c r="NF556" s="69"/>
      <c r="NG556" s="69"/>
      <c r="NH556" s="69"/>
      <c r="NI556" s="69"/>
      <c r="NJ556" s="69"/>
      <c r="NK556" s="69"/>
      <c r="NL556" s="69"/>
      <c r="NM556" s="69"/>
      <c r="NN556" s="69"/>
      <c r="NO556" s="69"/>
      <c r="NP556" s="69"/>
      <c r="NQ556" s="69"/>
      <c r="NR556" s="69"/>
      <c r="NS556" s="69"/>
      <c r="NT556" s="69"/>
      <c r="NU556" s="69"/>
      <c r="NV556" s="69"/>
      <c r="NW556" s="69"/>
      <c r="NX556" s="69"/>
      <c r="NY556" s="69"/>
      <c r="NZ556" s="69"/>
      <c r="OA556" s="69"/>
      <c r="OB556" s="69"/>
      <c r="OC556" s="69"/>
      <c r="OD556" s="69"/>
      <c r="OE556" s="69"/>
      <c r="OF556" s="69"/>
      <c r="OG556" s="69"/>
      <c r="OH556" s="69"/>
      <c r="OI556" s="69"/>
      <c r="OJ556" s="69"/>
      <c r="OK556" s="69"/>
      <c r="OL556" s="69"/>
      <c r="OM556" s="69"/>
      <c r="ON556" s="69"/>
      <c r="OO556" s="69"/>
      <c r="OP556" s="69"/>
      <c r="OQ556" s="69"/>
      <c r="OR556" s="69"/>
      <c r="OS556" s="69"/>
      <c r="OT556" s="69"/>
      <c r="OU556" s="69"/>
      <c r="OV556" s="69"/>
      <c r="OW556" s="69"/>
      <c r="OX556" s="69"/>
      <c r="OY556" s="69"/>
      <c r="OZ556" s="69"/>
      <c r="PA556" s="69"/>
      <c r="PB556" s="69"/>
      <c r="PC556" s="69"/>
      <c r="PD556" s="69"/>
      <c r="PE556" s="69"/>
      <c r="PF556" s="69"/>
      <c r="PG556" s="69"/>
      <c r="PH556" s="69"/>
      <c r="PI556" s="69"/>
      <c r="PJ556" s="69"/>
      <c r="PK556" s="69"/>
      <c r="PL556" s="69"/>
      <c r="PM556" s="69"/>
      <c r="PN556" s="69"/>
      <c r="PO556" s="69"/>
      <c r="PP556" s="69"/>
      <c r="PQ556" s="69"/>
      <c r="PR556" s="69"/>
      <c r="PS556" s="69"/>
      <c r="PT556" s="69"/>
      <c r="PU556" s="69"/>
      <c r="PV556" s="69"/>
      <c r="PW556" s="69"/>
      <c r="PX556" s="69"/>
      <c r="PY556" s="69"/>
      <c r="PZ556" s="69"/>
      <c r="QA556" s="69"/>
      <c r="QB556" s="69"/>
      <c r="QC556" s="69"/>
      <c r="QD556" s="69"/>
      <c r="QE556" s="69"/>
      <c r="QF556" s="69"/>
      <c r="QG556" s="69"/>
    </row>
    <row r="557" spans="2:449" ht="15" customHeight="1">
      <c r="G557" s="282"/>
      <c r="H557" s="32"/>
      <c r="I557" s="282"/>
    </row>
    <row r="558" spans="2:449" ht="15" customHeight="1">
      <c r="H558" s="32"/>
    </row>
    <row r="559" spans="2:449">
      <c r="H559" s="264"/>
    </row>
  </sheetData>
  <mergeCells count="194">
    <mergeCell ref="G9:G10"/>
    <mergeCell ref="H9:H10"/>
    <mergeCell ref="G32:G33"/>
    <mergeCell ref="H32:H33"/>
    <mergeCell ref="G40:G41"/>
    <mergeCell ref="H40:H41"/>
    <mergeCell ref="G48:G49"/>
    <mergeCell ref="H48:H49"/>
    <mergeCell ref="G83:G84"/>
    <mergeCell ref="H83:H84"/>
    <mergeCell ref="G11:G12"/>
    <mergeCell ref="G17:G18"/>
    <mergeCell ref="G19:G20"/>
    <mergeCell ref="G23:G24"/>
    <mergeCell ref="G27:G28"/>
    <mergeCell ref="G29:G30"/>
    <mergeCell ref="G38:G39"/>
    <mergeCell ref="H38:H39"/>
    <mergeCell ref="G36:G37"/>
    <mergeCell ref="H36:H37"/>
    <mergeCell ref="A119:B120"/>
    <mergeCell ref="I99:I100"/>
    <mergeCell ref="F119:F120"/>
    <mergeCell ref="F92:F93"/>
    <mergeCell ref="D92:D93"/>
    <mergeCell ref="E92:E93"/>
    <mergeCell ref="A95:A96"/>
    <mergeCell ref="F95:F96"/>
    <mergeCell ref="A92:A93"/>
    <mergeCell ref="A112:B113"/>
    <mergeCell ref="F112:F113"/>
    <mergeCell ref="E95:E96"/>
    <mergeCell ref="E112:E113"/>
    <mergeCell ref="G92:G93"/>
    <mergeCell ref="H92:H93"/>
    <mergeCell ref="G95:G96"/>
    <mergeCell ref="H95:H96"/>
    <mergeCell ref="G112:G113"/>
    <mergeCell ref="H112:H113"/>
    <mergeCell ref="G119:G120"/>
    <mergeCell ref="H119:H120"/>
    <mergeCell ref="I90:I91"/>
    <mergeCell ref="F83:F84"/>
    <mergeCell ref="C83:C84"/>
    <mergeCell ref="E83:E84"/>
    <mergeCell ref="I81:I82"/>
    <mergeCell ref="F81:F82"/>
    <mergeCell ref="A62:A63"/>
    <mergeCell ref="C62:C63"/>
    <mergeCell ref="D62:D63"/>
    <mergeCell ref="E62:E63"/>
    <mergeCell ref="F62:F63"/>
    <mergeCell ref="F74:F75"/>
    <mergeCell ref="D81:D82"/>
    <mergeCell ref="E79:E80"/>
    <mergeCell ref="F79:F80"/>
    <mergeCell ref="B81:B82"/>
    <mergeCell ref="A81:A82"/>
    <mergeCell ref="C81:C82"/>
    <mergeCell ref="I79:I80"/>
    <mergeCell ref="A79:A80"/>
    <mergeCell ref="D79:D80"/>
    <mergeCell ref="F90:F91"/>
    <mergeCell ref="D85:D86"/>
    <mergeCell ref="D83:D84"/>
    <mergeCell ref="A90:A91"/>
    <mergeCell ref="A88:A89"/>
    <mergeCell ref="B79:B80"/>
    <mergeCell ref="C79:C80"/>
    <mergeCell ref="D88:D89"/>
    <mergeCell ref="E85:E86"/>
    <mergeCell ref="B85:B86"/>
    <mergeCell ref="C90:C91"/>
    <mergeCell ref="A85:A86"/>
    <mergeCell ref="E90:E91"/>
    <mergeCell ref="A83:B84"/>
    <mergeCell ref="C85:C86"/>
    <mergeCell ref="D90:D91"/>
    <mergeCell ref="E81:E82"/>
    <mergeCell ref="F88:F89"/>
    <mergeCell ref="C88:C89"/>
    <mergeCell ref="I40:I41"/>
    <mergeCell ref="F46:F47"/>
    <mergeCell ref="I46:I47"/>
    <mergeCell ref="F42:F43"/>
    <mergeCell ref="F40:F41"/>
    <mergeCell ref="F44:F45"/>
    <mergeCell ref="F38:F39"/>
    <mergeCell ref="E88:E89"/>
    <mergeCell ref="I85:I86"/>
    <mergeCell ref="F85:F86"/>
    <mergeCell ref="E38:E39"/>
    <mergeCell ref="E46:E47"/>
    <mergeCell ref="I50:I51"/>
    <mergeCell ref="E77:E78"/>
    <mergeCell ref="E50:E51"/>
    <mergeCell ref="E48:E49"/>
    <mergeCell ref="I74:I75"/>
    <mergeCell ref="I42:I43"/>
    <mergeCell ref="I38:I39"/>
    <mergeCell ref="F32:F33"/>
    <mergeCell ref="E42:E43"/>
    <mergeCell ref="E44:E45"/>
    <mergeCell ref="E74:E75"/>
    <mergeCell ref="F77:F78"/>
    <mergeCell ref="I44:I45"/>
    <mergeCell ref="I34:I35"/>
    <mergeCell ref="F34:F35"/>
    <mergeCell ref="F48:F49"/>
    <mergeCell ref="F50:F51"/>
    <mergeCell ref="E34:E35"/>
    <mergeCell ref="E40:E41"/>
    <mergeCell ref="F36:F37"/>
    <mergeCell ref="I36:I37"/>
    <mergeCell ref="A77:A78"/>
    <mergeCell ref="A48:A49"/>
    <mergeCell ref="D46:D47"/>
    <mergeCell ref="A74:A75"/>
    <mergeCell ref="D48:D49"/>
    <mergeCell ref="D77:D78"/>
    <mergeCell ref="A50:A51"/>
    <mergeCell ref="D74:D75"/>
    <mergeCell ref="C77:C78"/>
    <mergeCell ref="C48:C49"/>
    <mergeCell ref="A46:A47"/>
    <mergeCell ref="C74:C75"/>
    <mergeCell ref="D50:D51"/>
    <mergeCell ref="C46:C47"/>
    <mergeCell ref="F9:F10"/>
    <mergeCell ref="A11:A12"/>
    <mergeCell ref="B29:B30"/>
    <mergeCell ref="A9:A10"/>
    <mergeCell ref="B11:B12"/>
    <mergeCell ref="C11:C12"/>
    <mergeCell ref="C9:C10"/>
    <mergeCell ref="E9:E10"/>
    <mergeCell ref="F11:F12"/>
    <mergeCell ref="D9:D10"/>
    <mergeCell ref="E29:E30"/>
    <mergeCell ref="D11:D12"/>
    <mergeCell ref="A15:A16"/>
    <mergeCell ref="B15:B16"/>
    <mergeCell ref="C15:C16"/>
    <mergeCell ref="D15:D16"/>
    <mergeCell ref="E15:E16"/>
    <mergeCell ref="F15:F16"/>
    <mergeCell ref="C17:C18"/>
    <mergeCell ref="A29:A30"/>
    <mergeCell ref="F29:F30"/>
    <mergeCell ref="B23:B24"/>
    <mergeCell ref="C23:C24"/>
    <mergeCell ref="D23:D24"/>
    <mergeCell ref="A40:A41"/>
    <mergeCell ref="E11:E12"/>
    <mergeCell ref="C29:C30"/>
    <mergeCell ref="D29:D30"/>
    <mergeCell ref="A32:A33"/>
    <mergeCell ref="C50:C51"/>
    <mergeCell ref="B74:B75"/>
    <mergeCell ref="A34:A35"/>
    <mergeCell ref="C42:C43"/>
    <mergeCell ref="D42:D43"/>
    <mergeCell ref="D44:D45"/>
    <mergeCell ref="C44:C45"/>
    <mergeCell ref="C40:C41"/>
    <mergeCell ref="D40:D41"/>
    <mergeCell ref="D34:D35"/>
    <mergeCell ref="C34:C35"/>
    <mergeCell ref="A38:A39"/>
    <mergeCell ref="A42:A43"/>
    <mergeCell ref="A44:A45"/>
    <mergeCell ref="A36:A37"/>
    <mergeCell ref="B42:B43"/>
    <mergeCell ref="E32:E33"/>
    <mergeCell ref="E36:E37"/>
    <mergeCell ref="A23:A24"/>
    <mergeCell ref="E23:E24"/>
    <mergeCell ref="F23:F24"/>
    <mergeCell ref="A27:A28"/>
    <mergeCell ref="B27:B28"/>
    <mergeCell ref="C27:C28"/>
    <mergeCell ref="D27:D28"/>
    <mergeCell ref="E27:E28"/>
    <mergeCell ref="F27:F28"/>
    <mergeCell ref="D17:D18"/>
    <mergeCell ref="E17:E18"/>
    <mergeCell ref="F17:F18"/>
    <mergeCell ref="A19:A20"/>
    <mergeCell ref="B19:B20"/>
    <mergeCell ref="C19:C20"/>
    <mergeCell ref="D19:D20"/>
    <mergeCell ref="E19:E20"/>
    <mergeCell ref="F19:F20"/>
    <mergeCell ref="A17:B1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63C4-7C66-4C64-B5C6-EA46FEF019CC}">
  <sheetPr codeName="Sheet11">
    <tabColor theme="4" tint="0.39997558519241921"/>
  </sheetPr>
  <dimension ref="A1:NQ94"/>
  <sheetViews>
    <sheetView topLeftCell="A80" zoomScaleNormal="100" workbookViewId="0">
      <selection activeCell="A91" sqref="A91"/>
    </sheetView>
  </sheetViews>
  <sheetFormatPr defaultRowHeight="15"/>
  <cols>
    <col min="1" max="1" width="39.140625" customWidth="1"/>
    <col min="2" max="2" width="10.5703125" bestFit="1" customWidth="1"/>
    <col min="3" max="3" width="57.28515625" customWidth="1"/>
    <col min="4" max="4" width="11.5703125" bestFit="1" customWidth="1"/>
    <col min="5" max="5" width="13.5703125" customWidth="1"/>
    <col min="6" max="6" width="12.28515625" customWidth="1"/>
    <col min="7" max="7" width="14.5703125" customWidth="1"/>
    <col min="8" max="9" width="12.85546875" customWidth="1"/>
    <col min="10" max="10" width="9.42578125" bestFit="1" customWidth="1"/>
    <col min="20" max="20" width="10.140625" customWidth="1"/>
    <col min="22" max="22" width="12" bestFit="1" customWidth="1"/>
    <col min="23" max="26" width="10.42578125" bestFit="1" customWidth="1"/>
    <col min="27" max="27" width="9.85546875" customWidth="1"/>
    <col min="28" max="28" width="11.85546875" customWidth="1"/>
    <col min="29" max="29" width="12.42578125" customWidth="1"/>
    <col min="30" max="30" width="14" customWidth="1"/>
  </cols>
  <sheetData>
    <row r="1" spans="1:381" ht="21">
      <c r="A1" s="199" t="str">
        <f>Inputs!$D$6&amp;" - Construction Labor Detail"</f>
        <v>Força Açoreana, S.A.:  Azores Photovoltaic Energy Venture - Construction Labor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</row>
    <row r="2" spans="1:381" ht="15" customHeight="1">
      <c r="A2" s="181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</row>
    <row r="3" spans="1:381">
      <c r="A3" s="229"/>
      <c r="B3" s="501"/>
      <c r="C3" s="644"/>
      <c r="D3" s="501"/>
      <c r="E3" s="229"/>
      <c r="F3" s="267"/>
      <c r="G3" s="339"/>
      <c r="H3" s="339"/>
      <c r="I3" s="339"/>
      <c r="J3" s="851">
        <v>2025</v>
      </c>
      <c r="K3" s="851"/>
      <c r="L3" s="851"/>
      <c r="M3" s="851"/>
      <c r="N3" s="851"/>
      <c r="O3" s="851"/>
      <c r="P3" s="851">
        <v>2026</v>
      </c>
      <c r="Q3" s="851"/>
      <c r="R3" s="851"/>
      <c r="S3" s="851"/>
      <c r="T3" s="851"/>
      <c r="U3" s="851"/>
      <c r="V3" s="851"/>
      <c r="W3" s="851"/>
      <c r="X3" s="851"/>
      <c r="Y3" s="851"/>
      <c r="Z3" s="851"/>
      <c r="AA3" s="851"/>
      <c r="AB3" s="851">
        <v>2027</v>
      </c>
      <c r="AC3" s="851"/>
      <c r="AD3" s="851"/>
      <c r="AE3" s="851"/>
      <c r="AF3" s="851"/>
      <c r="AG3" s="851"/>
      <c r="AH3" s="851"/>
      <c r="AI3" s="851"/>
      <c r="AJ3" s="851"/>
      <c r="AK3" s="851"/>
      <c r="AL3" s="851"/>
      <c r="AM3" s="851"/>
      <c r="AN3" s="851">
        <v>2028</v>
      </c>
      <c r="AO3" s="851"/>
      <c r="AP3" s="851"/>
      <c r="AQ3" s="851"/>
      <c r="AR3" s="851"/>
      <c r="AS3" s="851"/>
      <c r="AT3" s="851"/>
      <c r="AU3" s="851"/>
      <c r="AV3" s="851"/>
      <c r="AW3" s="851"/>
      <c r="AX3" s="851"/>
      <c r="AY3" s="851"/>
    </row>
    <row r="4" spans="1:381">
      <c r="A4" s="229"/>
      <c r="B4" s="501"/>
      <c r="C4" s="644"/>
      <c r="D4" s="501"/>
      <c r="E4" s="229"/>
      <c r="F4" s="267"/>
      <c r="G4" s="339"/>
      <c r="H4" s="339"/>
      <c r="I4" s="339"/>
      <c r="J4" s="347" t="s">
        <v>804</v>
      </c>
      <c r="K4" s="347" t="s">
        <v>805</v>
      </c>
      <c r="L4" s="347" t="s">
        <v>806</v>
      </c>
      <c r="M4" s="347" t="s">
        <v>807</v>
      </c>
      <c r="N4" s="347" t="s">
        <v>808</v>
      </c>
      <c r="O4" s="347" t="s">
        <v>809</v>
      </c>
      <c r="P4" s="347" t="s">
        <v>810</v>
      </c>
      <c r="Q4" s="347" t="s">
        <v>811</v>
      </c>
      <c r="R4" s="347" t="s">
        <v>812</v>
      </c>
      <c r="S4" s="347" t="s">
        <v>813</v>
      </c>
      <c r="T4" s="347" t="s">
        <v>814</v>
      </c>
      <c r="U4" s="347" t="s">
        <v>815</v>
      </c>
      <c r="V4" s="347" t="s">
        <v>804</v>
      </c>
      <c r="W4" s="347" t="s">
        <v>805</v>
      </c>
      <c r="X4" s="347" t="s">
        <v>806</v>
      </c>
      <c r="Y4" s="347" t="s">
        <v>807</v>
      </c>
      <c r="Z4" s="347" t="s">
        <v>808</v>
      </c>
      <c r="AA4" s="347" t="s">
        <v>809</v>
      </c>
      <c r="AB4" s="347" t="s">
        <v>810</v>
      </c>
      <c r="AC4" s="347" t="s">
        <v>811</v>
      </c>
      <c r="AD4" s="347" t="s">
        <v>812</v>
      </c>
      <c r="AE4" s="347" t="s">
        <v>813</v>
      </c>
      <c r="AF4" s="347" t="s">
        <v>814</v>
      </c>
      <c r="AG4" s="347" t="s">
        <v>815</v>
      </c>
      <c r="AH4" s="347" t="s">
        <v>804</v>
      </c>
      <c r="AI4" s="347" t="s">
        <v>805</v>
      </c>
      <c r="AJ4" s="347" t="s">
        <v>806</v>
      </c>
      <c r="AK4" s="347" t="s">
        <v>807</v>
      </c>
      <c r="AL4" s="347" t="s">
        <v>808</v>
      </c>
      <c r="AM4" s="347" t="s">
        <v>809</v>
      </c>
      <c r="AN4" s="347" t="s">
        <v>810</v>
      </c>
      <c r="AO4" s="347" t="s">
        <v>811</v>
      </c>
      <c r="AP4" s="347" t="s">
        <v>812</v>
      </c>
      <c r="AQ4" s="347" t="s">
        <v>813</v>
      </c>
      <c r="AR4" s="347" t="s">
        <v>814</v>
      </c>
      <c r="AS4" s="347" t="s">
        <v>815</v>
      </c>
      <c r="AT4" s="347" t="s">
        <v>804</v>
      </c>
      <c r="AU4" s="347" t="s">
        <v>805</v>
      </c>
      <c r="AV4" s="347" t="s">
        <v>806</v>
      </c>
      <c r="AW4" s="347" t="s">
        <v>807</v>
      </c>
      <c r="AX4" s="347" t="s">
        <v>808</v>
      </c>
      <c r="AY4" s="347" t="s">
        <v>809</v>
      </c>
    </row>
    <row r="5" spans="1:381">
      <c r="A5" s="277" t="s">
        <v>816</v>
      </c>
      <c r="B5" s="657" t="s">
        <v>817</v>
      </c>
      <c r="C5" s="644" t="s">
        <v>818</v>
      </c>
      <c r="D5" s="657" t="s">
        <v>819</v>
      </c>
      <c r="E5" s="277" t="s">
        <v>820</v>
      </c>
      <c r="F5" s="644" t="s">
        <v>821</v>
      </c>
      <c r="G5" s="347" t="s">
        <v>822</v>
      </c>
      <c r="H5" s="347" t="s">
        <v>823</v>
      </c>
      <c r="I5" s="347" t="s">
        <v>824</v>
      </c>
      <c r="J5" s="339">
        <v>157.5</v>
      </c>
      <c r="K5" s="339">
        <v>75</v>
      </c>
      <c r="L5" s="339">
        <v>168</v>
      </c>
      <c r="M5" s="339">
        <v>176</v>
      </c>
      <c r="N5" s="339">
        <v>168</v>
      </c>
      <c r="O5" s="339">
        <v>120</v>
      </c>
      <c r="P5" s="339">
        <v>157.5</v>
      </c>
      <c r="Q5" s="339">
        <v>135</v>
      </c>
      <c r="R5" s="339">
        <v>157.5</v>
      </c>
      <c r="S5" s="339">
        <v>150</v>
      </c>
      <c r="T5" s="339">
        <v>157.5</v>
      </c>
      <c r="U5" s="339">
        <v>150</v>
      </c>
      <c r="V5" s="339">
        <v>157.5</v>
      </c>
      <c r="W5" s="339">
        <v>176</v>
      </c>
      <c r="X5" s="339">
        <v>168</v>
      </c>
      <c r="Y5" s="339">
        <v>176</v>
      </c>
      <c r="Z5" s="339">
        <v>168</v>
      </c>
      <c r="AA5" s="339">
        <v>120</v>
      </c>
      <c r="AB5" s="339">
        <v>157.5</v>
      </c>
      <c r="AC5" s="339">
        <v>135</v>
      </c>
      <c r="AD5" s="339">
        <v>157.5</v>
      </c>
      <c r="AE5" s="339">
        <v>150</v>
      </c>
      <c r="AF5" s="339">
        <v>157.5</v>
      </c>
      <c r="AG5" s="339">
        <v>150</v>
      </c>
      <c r="AH5" s="339">
        <v>157.5</v>
      </c>
      <c r="AI5" s="339">
        <v>176</v>
      </c>
      <c r="AJ5" s="339">
        <v>168</v>
      </c>
      <c r="AK5" s="339">
        <v>176</v>
      </c>
      <c r="AL5" s="339">
        <v>168</v>
      </c>
      <c r="AM5" s="339">
        <v>120</v>
      </c>
      <c r="AN5" s="339">
        <v>157.5</v>
      </c>
      <c r="AO5" s="339">
        <v>135</v>
      </c>
      <c r="AP5" s="339">
        <v>157.5</v>
      </c>
      <c r="AQ5" s="339">
        <v>150</v>
      </c>
      <c r="AR5" s="339">
        <v>157.5</v>
      </c>
      <c r="AS5" s="339">
        <v>150</v>
      </c>
      <c r="AT5" s="339">
        <v>157.5</v>
      </c>
      <c r="AU5" s="339">
        <v>176</v>
      </c>
      <c r="AV5" s="339">
        <v>168</v>
      </c>
      <c r="AW5" s="339">
        <v>176</v>
      </c>
      <c r="AX5" s="339">
        <v>168</v>
      </c>
      <c r="AY5" s="339">
        <v>120</v>
      </c>
    </row>
    <row r="6" spans="1:381">
      <c r="A6" s="277"/>
      <c r="B6" s="657"/>
      <c r="C6" s="644"/>
      <c r="D6" s="657"/>
      <c r="E6" s="277"/>
      <c r="F6" s="644"/>
      <c r="G6" s="347"/>
      <c r="H6" s="347"/>
      <c r="I6" s="347"/>
      <c r="J6" s="347"/>
      <c r="K6" s="347"/>
      <c r="L6" s="347"/>
      <c r="M6" s="347"/>
      <c r="N6" s="347"/>
      <c r="O6" s="347"/>
      <c r="P6" s="845" t="s">
        <v>825</v>
      </c>
      <c r="Q6" s="846"/>
      <c r="R6" s="847"/>
      <c r="S6" s="845" t="s">
        <v>711</v>
      </c>
      <c r="T6" s="846"/>
      <c r="U6" s="847"/>
      <c r="V6" s="845" t="s">
        <v>826</v>
      </c>
      <c r="W6" s="846"/>
      <c r="X6" s="846"/>
      <c r="Y6" s="846"/>
      <c r="Z6" s="846"/>
      <c r="AA6" s="847"/>
      <c r="AB6" s="845" t="s">
        <v>827</v>
      </c>
      <c r="AC6" s="846"/>
      <c r="AD6" s="846"/>
      <c r="AE6" s="846"/>
      <c r="AF6" s="846"/>
      <c r="AG6" s="846"/>
      <c r="AH6" s="846"/>
      <c r="AI6" s="846"/>
      <c r="AJ6" s="847"/>
      <c r="AK6" s="845" t="s">
        <v>828</v>
      </c>
      <c r="AL6" s="846"/>
      <c r="AM6" s="847"/>
      <c r="AN6" s="339"/>
      <c r="AO6" s="339"/>
      <c r="AP6" s="339"/>
      <c r="AQ6" s="339"/>
      <c r="AR6" s="339"/>
      <c r="AS6" s="339"/>
      <c r="AT6" s="339"/>
      <c r="AU6" s="339"/>
      <c r="AV6" s="339"/>
    </row>
    <row r="7" spans="1:381">
      <c r="A7" s="277" t="s">
        <v>829</v>
      </c>
      <c r="B7" s="657"/>
      <c r="C7" s="644"/>
      <c r="D7" s="657"/>
      <c r="E7" s="277"/>
      <c r="F7" s="644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655"/>
      <c r="W7" s="228"/>
      <c r="X7" s="228"/>
      <c r="Y7" s="228"/>
      <c r="Z7" s="228"/>
      <c r="AA7" s="656"/>
      <c r="AB7" s="655"/>
      <c r="AC7" s="228"/>
      <c r="AD7" s="228"/>
      <c r="AE7" s="228"/>
      <c r="AF7" s="228"/>
      <c r="AG7" s="228"/>
      <c r="AH7" s="228"/>
      <c r="AI7" s="228"/>
      <c r="AJ7" s="656"/>
      <c r="AK7" s="347"/>
      <c r="AL7" s="347"/>
      <c r="AM7" s="347"/>
      <c r="AN7" s="339"/>
      <c r="AO7" s="339"/>
      <c r="AP7" s="339"/>
      <c r="AQ7" s="339"/>
      <c r="AR7" s="339"/>
      <c r="AS7" s="339"/>
      <c r="AT7" s="339"/>
      <c r="AU7" s="339"/>
      <c r="AV7" s="339"/>
    </row>
    <row r="8" spans="1:381">
      <c r="A8" s="277"/>
      <c r="B8" s="277"/>
      <c r="C8" s="277"/>
      <c r="D8" s="277"/>
      <c r="E8" s="277"/>
      <c r="F8" s="277"/>
      <c r="G8" s="347"/>
      <c r="H8" s="347"/>
      <c r="I8" s="347"/>
      <c r="J8" s="347"/>
      <c r="K8" s="347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845" t="s">
        <v>830</v>
      </c>
      <c r="W8" s="846"/>
      <c r="X8" s="847"/>
      <c r="Y8" s="845" t="s">
        <v>831</v>
      </c>
      <c r="Z8" s="846"/>
      <c r="AA8" s="847"/>
      <c r="AB8" s="845"/>
      <c r="AC8" s="846"/>
      <c r="AD8" s="846"/>
      <c r="AE8" s="846"/>
      <c r="AF8" s="846"/>
      <c r="AG8" s="847"/>
      <c r="AH8" s="848"/>
      <c r="AI8" s="849"/>
      <c r="AJ8" s="850"/>
      <c r="AK8" s="347"/>
      <c r="AL8" s="347"/>
      <c r="AM8" s="347"/>
      <c r="AN8" s="347"/>
      <c r="AO8" s="347"/>
      <c r="AP8" s="347"/>
      <c r="AQ8" s="347"/>
      <c r="AR8" s="347"/>
      <c r="AS8" s="347"/>
      <c r="AT8" s="347"/>
      <c r="AU8" s="347"/>
      <c r="AV8" s="347"/>
    </row>
    <row r="9" spans="1:381">
      <c r="A9" s="281" t="s">
        <v>832</v>
      </c>
      <c r="B9" s="621">
        <f>Capex!D29</f>
        <v>1800</v>
      </c>
      <c r="C9" s="623" t="s">
        <v>833</v>
      </c>
      <c r="D9" s="621">
        <v>1</v>
      </c>
      <c r="E9" s="621">
        <f>B9*D9</f>
        <v>1800</v>
      </c>
      <c r="F9" s="660">
        <v>15</v>
      </c>
      <c r="G9" s="424">
        <v>0</v>
      </c>
      <c r="H9" s="424">
        <f>SUM(J10:AM10)</f>
        <v>0</v>
      </c>
      <c r="I9" s="347"/>
      <c r="J9" s="658">
        <v>0</v>
      </c>
      <c r="K9" s="658">
        <v>0</v>
      </c>
      <c r="L9" s="658">
        <v>0</v>
      </c>
      <c r="M9" s="658">
        <v>0</v>
      </c>
      <c r="N9" s="658">
        <v>0</v>
      </c>
      <c r="O9" s="658">
        <v>0</v>
      </c>
      <c r="P9" s="658">
        <v>0</v>
      </c>
      <c r="Q9" s="658">
        <v>0</v>
      </c>
      <c r="R9" s="658">
        <v>0</v>
      </c>
      <c r="S9" s="658">
        <v>0</v>
      </c>
      <c r="T9" s="658">
        <v>0</v>
      </c>
      <c r="U9" s="658">
        <v>0</v>
      </c>
      <c r="V9" s="658">
        <v>0</v>
      </c>
      <c r="W9" s="658">
        <v>0</v>
      </c>
      <c r="X9" s="658">
        <v>0</v>
      </c>
      <c r="Y9" s="658">
        <v>0</v>
      </c>
      <c r="Z9" s="658">
        <v>0</v>
      </c>
      <c r="AA9" s="658">
        <v>0</v>
      </c>
      <c r="AB9" s="658">
        <v>0</v>
      </c>
      <c r="AC9" s="658">
        <v>0</v>
      </c>
      <c r="AD9" s="658">
        <v>0</v>
      </c>
      <c r="AE9" s="658">
        <v>0</v>
      </c>
      <c r="AF9" s="658">
        <v>0</v>
      </c>
      <c r="AG9" s="658">
        <v>0</v>
      </c>
      <c r="AH9" s="658">
        <v>0</v>
      </c>
      <c r="AI9" s="658">
        <v>0</v>
      </c>
      <c r="AJ9" s="658">
        <v>0</v>
      </c>
      <c r="AK9" s="658">
        <v>0</v>
      </c>
      <c r="AL9" s="658">
        <v>0</v>
      </c>
      <c r="AM9" s="658">
        <v>0</v>
      </c>
      <c r="AN9" s="658">
        <v>0</v>
      </c>
      <c r="AO9" s="658">
        <v>0</v>
      </c>
      <c r="AP9" s="658">
        <v>0</v>
      </c>
      <c r="AQ9" s="658">
        <v>0</v>
      </c>
      <c r="AR9" s="658">
        <v>0</v>
      </c>
      <c r="AS9" s="658">
        <v>0</v>
      </c>
      <c r="AT9" s="658">
        <v>0</v>
      </c>
      <c r="AU9" s="658">
        <v>0</v>
      </c>
      <c r="AV9" s="658">
        <v>0</v>
      </c>
      <c r="AW9" s="658">
        <v>0</v>
      </c>
      <c r="AX9" s="658">
        <v>0</v>
      </c>
      <c r="AY9" s="658">
        <v>0</v>
      </c>
    </row>
    <row r="10" spans="1:381">
      <c r="A10" s="281"/>
      <c r="B10" s="621"/>
      <c r="C10" s="623"/>
      <c r="D10" s="621"/>
      <c r="E10" s="621"/>
      <c r="F10" s="660"/>
      <c r="G10" s="424"/>
      <c r="H10" s="424"/>
      <c r="I10" s="424">
        <f>SUM(J10:AY10)</f>
        <v>0</v>
      </c>
      <c r="J10" s="424">
        <f t="shared" ref="J10:AY10" si="0">J$5*J9</f>
        <v>0</v>
      </c>
      <c r="K10" s="424">
        <f t="shared" si="0"/>
        <v>0</v>
      </c>
      <c r="L10" s="424">
        <f t="shared" si="0"/>
        <v>0</v>
      </c>
      <c r="M10" s="424">
        <f t="shared" si="0"/>
        <v>0</v>
      </c>
      <c r="N10" s="424">
        <f t="shared" si="0"/>
        <v>0</v>
      </c>
      <c r="O10" s="424">
        <f t="shared" si="0"/>
        <v>0</v>
      </c>
      <c r="P10" s="424">
        <f t="shared" si="0"/>
        <v>0</v>
      </c>
      <c r="Q10" s="424">
        <f t="shared" si="0"/>
        <v>0</v>
      </c>
      <c r="R10" s="424">
        <f t="shared" si="0"/>
        <v>0</v>
      </c>
      <c r="S10" s="424">
        <f t="shared" si="0"/>
        <v>0</v>
      </c>
      <c r="T10" s="424">
        <f t="shared" si="0"/>
        <v>0</v>
      </c>
      <c r="U10" s="424">
        <f t="shared" si="0"/>
        <v>0</v>
      </c>
      <c r="V10" s="424">
        <f t="shared" si="0"/>
        <v>0</v>
      </c>
      <c r="W10" s="424">
        <f t="shared" si="0"/>
        <v>0</v>
      </c>
      <c r="X10" s="424">
        <f t="shared" si="0"/>
        <v>0</v>
      </c>
      <c r="Y10" s="424">
        <f t="shared" si="0"/>
        <v>0</v>
      </c>
      <c r="Z10" s="424">
        <f t="shared" si="0"/>
        <v>0</v>
      </c>
      <c r="AA10" s="424">
        <f t="shared" si="0"/>
        <v>0</v>
      </c>
      <c r="AB10" s="424">
        <f t="shared" si="0"/>
        <v>0</v>
      </c>
      <c r="AC10" s="424">
        <f t="shared" si="0"/>
        <v>0</v>
      </c>
      <c r="AD10" s="424">
        <f t="shared" si="0"/>
        <v>0</v>
      </c>
      <c r="AE10" s="424">
        <f t="shared" si="0"/>
        <v>0</v>
      </c>
      <c r="AF10" s="424">
        <f t="shared" si="0"/>
        <v>0</v>
      </c>
      <c r="AG10" s="424">
        <f t="shared" si="0"/>
        <v>0</v>
      </c>
      <c r="AH10" s="424">
        <f t="shared" si="0"/>
        <v>0</v>
      </c>
      <c r="AI10" s="424">
        <f t="shared" si="0"/>
        <v>0</v>
      </c>
      <c r="AJ10" s="424">
        <f t="shared" si="0"/>
        <v>0</v>
      </c>
      <c r="AK10" s="424">
        <f t="shared" si="0"/>
        <v>0</v>
      </c>
      <c r="AL10" s="424">
        <f t="shared" si="0"/>
        <v>0</v>
      </c>
      <c r="AM10" s="424">
        <f t="shared" si="0"/>
        <v>0</v>
      </c>
      <c r="AN10" s="424">
        <f t="shared" si="0"/>
        <v>0</v>
      </c>
      <c r="AO10" s="424">
        <f t="shared" si="0"/>
        <v>0</v>
      </c>
      <c r="AP10" s="424">
        <f t="shared" si="0"/>
        <v>0</v>
      </c>
      <c r="AQ10" s="424">
        <f t="shared" si="0"/>
        <v>0</v>
      </c>
      <c r="AR10" s="424">
        <f t="shared" si="0"/>
        <v>0</v>
      </c>
      <c r="AS10" s="424">
        <f t="shared" si="0"/>
        <v>0</v>
      </c>
      <c r="AT10" s="424">
        <f t="shared" si="0"/>
        <v>0</v>
      </c>
      <c r="AU10" s="424">
        <f t="shared" si="0"/>
        <v>0</v>
      </c>
      <c r="AV10" s="424">
        <f t="shared" si="0"/>
        <v>0</v>
      </c>
      <c r="AW10" s="424">
        <f t="shared" si="0"/>
        <v>0</v>
      </c>
      <c r="AX10" s="424">
        <f t="shared" si="0"/>
        <v>0</v>
      </c>
      <c r="AY10" s="424">
        <f t="shared" si="0"/>
        <v>0</v>
      </c>
    </row>
    <row r="11" spans="1:381">
      <c r="A11" s="229"/>
      <c r="B11" s="265"/>
      <c r="C11" s="266"/>
      <c r="D11" s="265"/>
      <c r="E11" s="265"/>
      <c r="F11" s="484"/>
      <c r="G11" s="424"/>
      <c r="H11" s="424"/>
      <c r="I11" s="424">
        <f>SUM(J11:AY11)</f>
        <v>0</v>
      </c>
      <c r="J11" s="649">
        <f t="shared" ref="J11:AY11" si="1">J10*$F9</f>
        <v>0</v>
      </c>
      <c r="K11" s="649">
        <f t="shared" si="1"/>
        <v>0</v>
      </c>
      <c r="L11" s="649">
        <f t="shared" si="1"/>
        <v>0</v>
      </c>
      <c r="M11" s="649">
        <f t="shared" si="1"/>
        <v>0</v>
      </c>
      <c r="N11" s="649">
        <f t="shared" si="1"/>
        <v>0</v>
      </c>
      <c r="O11" s="649">
        <f t="shared" si="1"/>
        <v>0</v>
      </c>
      <c r="P11" s="649">
        <f t="shared" si="1"/>
        <v>0</v>
      </c>
      <c r="Q11" s="649">
        <f t="shared" si="1"/>
        <v>0</v>
      </c>
      <c r="R11" s="649">
        <f t="shared" si="1"/>
        <v>0</v>
      </c>
      <c r="S11" s="649">
        <f t="shared" si="1"/>
        <v>0</v>
      </c>
      <c r="T11" s="649">
        <f t="shared" si="1"/>
        <v>0</v>
      </c>
      <c r="U11" s="649">
        <f t="shared" si="1"/>
        <v>0</v>
      </c>
      <c r="V11" s="649">
        <f t="shared" si="1"/>
        <v>0</v>
      </c>
      <c r="W11" s="649">
        <f t="shared" si="1"/>
        <v>0</v>
      </c>
      <c r="X11" s="649">
        <f t="shared" si="1"/>
        <v>0</v>
      </c>
      <c r="Y11" s="649">
        <f t="shared" si="1"/>
        <v>0</v>
      </c>
      <c r="Z11" s="649">
        <f t="shared" si="1"/>
        <v>0</v>
      </c>
      <c r="AA11" s="649">
        <f t="shared" si="1"/>
        <v>0</v>
      </c>
      <c r="AB11" s="649">
        <f t="shared" si="1"/>
        <v>0</v>
      </c>
      <c r="AC11" s="649">
        <f t="shared" si="1"/>
        <v>0</v>
      </c>
      <c r="AD11" s="649">
        <f t="shared" si="1"/>
        <v>0</v>
      </c>
      <c r="AE11" s="649">
        <f t="shared" si="1"/>
        <v>0</v>
      </c>
      <c r="AF11" s="649">
        <f t="shared" si="1"/>
        <v>0</v>
      </c>
      <c r="AG11" s="649">
        <f t="shared" si="1"/>
        <v>0</v>
      </c>
      <c r="AH11" s="649">
        <f t="shared" si="1"/>
        <v>0</v>
      </c>
      <c r="AI11" s="649">
        <f t="shared" si="1"/>
        <v>0</v>
      </c>
      <c r="AJ11" s="649">
        <f t="shared" si="1"/>
        <v>0</v>
      </c>
      <c r="AK11" s="649">
        <f t="shared" si="1"/>
        <v>0</v>
      </c>
      <c r="AL11" s="649">
        <f t="shared" si="1"/>
        <v>0</v>
      </c>
      <c r="AM11" s="649">
        <f t="shared" si="1"/>
        <v>0</v>
      </c>
      <c r="AN11" s="649">
        <f t="shared" si="1"/>
        <v>0</v>
      </c>
      <c r="AO11" s="649">
        <f t="shared" si="1"/>
        <v>0</v>
      </c>
      <c r="AP11" s="649">
        <f t="shared" si="1"/>
        <v>0</v>
      </c>
      <c r="AQ11" s="649">
        <f t="shared" si="1"/>
        <v>0</v>
      </c>
      <c r="AR11" s="649">
        <f t="shared" si="1"/>
        <v>0</v>
      </c>
      <c r="AS11" s="649">
        <f t="shared" si="1"/>
        <v>0</v>
      </c>
      <c r="AT11" s="649">
        <f t="shared" si="1"/>
        <v>0</v>
      </c>
      <c r="AU11" s="649">
        <f t="shared" si="1"/>
        <v>0</v>
      </c>
      <c r="AV11" s="649">
        <f t="shared" si="1"/>
        <v>0</v>
      </c>
      <c r="AW11" s="649">
        <f t="shared" si="1"/>
        <v>0</v>
      </c>
      <c r="AX11" s="649">
        <f t="shared" si="1"/>
        <v>0</v>
      </c>
      <c r="AY11" s="649">
        <f t="shared" si="1"/>
        <v>0</v>
      </c>
    </row>
    <row r="12" spans="1:381">
      <c r="A12" s="281" t="s">
        <v>834</v>
      </c>
      <c r="B12" s="621">
        <f>Capex!D27</f>
        <v>2</v>
      </c>
      <c r="C12" s="623" t="s">
        <v>835</v>
      </c>
      <c r="D12" s="622">
        <v>0.25</v>
      </c>
      <c r="E12" s="621">
        <f>B12*D12</f>
        <v>0.5</v>
      </c>
      <c r="F12" s="660">
        <v>15</v>
      </c>
      <c r="G12" s="424">
        <f>E12</f>
        <v>0.5</v>
      </c>
      <c r="H12" s="424">
        <f>SUM(J13:AM13)</f>
        <v>2818</v>
      </c>
      <c r="I12" s="424"/>
      <c r="J12" s="658">
        <v>0</v>
      </c>
      <c r="K12" s="658">
        <v>0</v>
      </c>
      <c r="L12" s="658">
        <v>0</v>
      </c>
      <c r="M12" s="658">
        <v>0</v>
      </c>
      <c r="N12" s="658">
        <v>0</v>
      </c>
      <c r="O12" s="658">
        <v>0</v>
      </c>
      <c r="P12" s="658">
        <v>0</v>
      </c>
      <c r="Q12" s="658">
        <v>0</v>
      </c>
      <c r="R12" s="658">
        <v>0</v>
      </c>
      <c r="S12" s="658">
        <v>0</v>
      </c>
      <c r="T12" s="658">
        <v>0</v>
      </c>
      <c r="U12" s="658">
        <v>0</v>
      </c>
      <c r="V12" s="658">
        <v>0</v>
      </c>
      <c r="W12" s="658">
        <f>V12</f>
        <v>0</v>
      </c>
      <c r="X12" s="658">
        <f t="shared" ref="X12:AD12" si="2">W12</f>
        <v>0</v>
      </c>
      <c r="Y12" s="658">
        <f t="shared" si="2"/>
        <v>0</v>
      </c>
      <c r="Z12" s="658">
        <f t="shared" si="2"/>
        <v>0</v>
      </c>
      <c r="AA12" s="658">
        <f t="shared" si="2"/>
        <v>0</v>
      </c>
      <c r="AB12" s="658">
        <v>2</v>
      </c>
      <c r="AC12" s="658">
        <f t="shared" si="2"/>
        <v>2</v>
      </c>
      <c r="AD12" s="658">
        <f t="shared" si="2"/>
        <v>2</v>
      </c>
      <c r="AE12" s="658">
        <f>AD12</f>
        <v>2</v>
      </c>
      <c r="AF12" s="658">
        <f t="shared" ref="AF12:AJ12" si="3">AE12</f>
        <v>2</v>
      </c>
      <c r="AG12" s="658">
        <f t="shared" si="3"/>
        <v>2</v>
      </c>
      <c r="AH12" s="658">
        <f t="shared" si="3"/>
        <v>2</v>
      </c>
      <c r="AI12" s="658">
        <f t="shared" si="3"/>
        <v>2</v>
      </c>
      <c r="AJ12" s="658">
        <f t="shared" si="3"/>
        <v>2</v>
      </c>
      <c r="AK12" s="658">
        <v>0</v>
      </c>
      <c r="AL12" s="658">
        <v>0</v>
      </c>
      <c r="AM12" s="658">
        <v>0</v>
      </c>
      <c r="AN12" s="658">
        <v>0</v>
      </c>
      <c r="AO12" s="658">
        <v>0</v>
      </c>
      <c r="AP12" s="658">
        <v>0</v>
      </c>
      <c r="AQ12" s="658">
        <v>0</v>
      </c>
      <c r="AR12" s="658">
        <v>0</v>
      </c>
      <c r="AS12" s="658">
        <v>0</v>
      </c>
      <c r="AT12" s="658">
        <v>0</v>
      </c>
      <c r="AU12" s="658">
        <v>0</v>
      </c>
      <c r="AV12" s="658">
        <v>0</v>
      </c>
      <c r="AW12" s="658">
        <v>0</v>
      </c>
      <c r="AX12" s="658">
        <v>0</v>
      </c>
      <c r="AY12" s="658">
        <v>0</v>
      </c>
    </row>
    <row r="13" spans="1:381">
      <c r="A13" s="281"/>
      <c r="B13" s="621"/>
      <c r="C13" s="623"/>
      <c r="D13" s="622"/>
      <c r="E13" s="621"/>
      <c r="F13" s="660"/>
      <c r="G13" s="424"/>
      <c r="H13" s="424"/>
      <c r="I13" s="424">
        <f>SUM(J13:AY13)</f>
        <v>2818</v>
      </c>
      <c r="J13" s="424">
        <f t="shared" ref="J13:AY13" si="4">J$5*J12</f>
        <v>0</v>
      </c>
      <c r="K13" s="424">
        <f t="shared" si="4"/>
        <v>0</v>
      </c>
      <c r="L13" s="424">
        <f t="shared" si="4"/>
        <v>0</v>
      </c>
      <c r="M13" s="424">
        <f t="shared" si="4"/>
        <v>0</v>
      </c>
      <c r="N13" s="424">
        <f t="shared" si="4"/>
        <v>0</v>
      </c>
      <c r="O13" s="424">
        <f t="shared" si="4"/>
        <v>0</v>
      </c>
      <c r="P13" s="424">
        <f t="shared" si="4"/>
        <v>0</v>
      </c>
      <c r="Q13" s="424">
        <f t="shared" si="4"/>
        <v>0</v>
      </c>
      <c r="R13" s="424">
        <f t="shared" si="4"/>
        <v>0</v>
      </c>
      <c r="S13" s="424">
        <f t="shared" si="4"/>
        <v>0</v>
      </c>
      <c r="T13" s="424">
        <f t="shared" si="4"/>
        <v>0</v>
      </c>
      <c r="U13" s="424">
        <f t="shared" si="4"/>
        <v>0</v>
      </c>
      <c r="V13" s="424">
        <f t="shared" si="4"/>
        <v>0</v>
      </c>
      <c r="W13" s="424">
        <f t="shared" si="4"/>
        <v>0</v>
      </c>
      <c r="X13" s="424">
        <f t="shared" si="4"/>
        <v>0</v>
      </c>
      <c r="Y13" s="424">
        <f t="shared" si="4"/>
        <v>0</v>
      </c>
      <c r="Z13" s="424">
        <f t="shared" si="4"/>
        <v>0</v>
      </c>
      <c r="AA13" s="424">
        <f t="shared" si="4"/>
        <v>0</v>
      </c>
      <c r="AB13" s="424">
        <f t="shared" si="4"/>
        <v>315</v>
      </c>
      <c r="AC13" s="424">
        <f t="shared" si="4"/>
        <v>270</v>
      </c>
      <c r="AD13" s="424">
        <f t="shared" si="4"/>
        <v>315</v>
      </c>
      <c r="AE13" s="424">
        <f t="shared" si="4"/>
        <v>300</v>
      </c>
      <c r="AF13" s="424">
        <f t="shared" si="4"/>
        <v>315</v>
      </c>
      <c r="AG13" s="424">
        <f t="shared" si="4"/>
        <v>300</v>
      </c>
      <c r="AH13" s="424">
        <f t="shared" si="4"/>
        <v>315</v>
      </c>
      <c r="AI13" s="424">
        <f t="shared" si="4"/>
        <v>352</v>
      </c>
      <c r="AJ13" s="424">
        <f t="shared" si="4"/>
        <v>336</v>
      </c>
      <c r="AK13" s="424">
        <f t="shared" si="4"/>
        <v>0</v>
      </c>
      <c r="AL13" s="424">
        <f t="shared" si="4"/>
        <v>0</v>
      </c>
      <c r="AM13" s="424">
        <f t="shared" si="4"/>
        <v>0</v>
      </c>
      <c r="AN13" s="424">
        <f t="shared" si="4"/>
        <v>0</v>
      </c>
      <c r="AO13" s="424">
        <f t="shared" si="4"/>
        <v>0</v>
      </c>
      <c r="AP13" s="424">
        <f t="shared" si="4"/>
        <v>0</v>
      </c>
      <c r="AQ13" s="424">
        <f t="shared" si="4"/>
        <v>0</v>
      </c>
      <c r="AR13" s="424">
        <f t="shared" si="4"/>
        <v>0</v>
      </c>
      <c r="AS13" s="424">
        <f t="shared" si="4"/>
        <v>0</v>
      </c>
      <c r="AT13" s="424">
        <f t="shared" si="4"/>
        <v>0</v>
      </c>
      <c r="AU13" s="424">
        <f t="shared" si="4"/>
        <v>0</v>
      </c>
      <c r="AV13" s="424">
        <f t="shared" si="4"/>
        <v>0</v>
      </c>
      <c r="AW13" s="424">
        <f t="shared" si="4"/>
        <v>0</v>
      </c>
      <c r="AX13" s="424">
        <f t="shared" si="4"/>
        <v>0</v>
      </c>
      <c r="AY13" s="424">
        <f t="shared" si="4"/>
        <v>0</v>
      </c>
    </row>
    <row r="14" spans="1:381">
      <c r="A14" s="229"/>
      <c r="B14" s="265"/>
      <c r="C14" s="266"/>
      <c r="D14" s="265"/>
      <c r="E14" s="265"/>
      <c r="F14" s="484"/>
      <c r="G14" s="424"/>
      <c r="H14" s="424"/>
      <c r="I14" s="424">
        <f>SUM(J14:AY14)</f>
        <v>42270</v>
      </c>
      <c r="J14" s="649">
        <f t="shared" ref="J14:AY14" si="5">J13*$F12</f>
        <v>0</v>
      </c>
      <c r="K14" s="649">
        <f t="shared" si="5"/>
        <v>0</v>
      </c>
      <c r="L14" s="649">
        <f t="shared" si="5"/>
        <v>0</v>
      </c>
      <c r="M14" s="649">
        <f t="shared" si="5"/>
        <v>0</v>
      </c>
      <c r="N14" s="649">
        <f t="shared" si="5"/>
        <v>0</v>
      </c>
      <c r="O14" s="649">
        <f t="shared" si="5"/>
        <v>0</v>
      </c>
      <c r="P14" s="649">
        <f t="shared" si="5"/>
        <v>0</v>
      </c>
      <c r="Q14" s="649">
        <f t="shared" si="5"/>
        <v>0</v>
      </c>
      <c r="R14" s="649">
        <f t="shared" si="5"/>
        <v>0</v>
      </c>
      <c r="S14" s="649">
        <f t="shared" si="5"/>
        <v>0</v>
      </c>
      <c r="T14" s="649">
        <f t="shared" si="5"/>
        <v>0</v>
      </c>
      <c r="U14" s="649">
        <f t="shared" si="5"/>
        <v>0</v>
      </c>
      <c r="V14" s="649">
        <f t="shared" si="5"/>
        <v>0</v>
      </c>
      <c r="W14" s="649">
        <f t="shared" si="5"/>
        <v>0</v>
      </c>
      <c r="X14" s="649">
        <f t="shared" si="5"/>
        <v>0</v>
      </c>
      <c r="Y14" s="649">
        <f t="shared" si="5"/>
        <v>0</v>
      </c>
      <c r="Z14" s="649">
        <f t="shared" si="5"/>
        <v>0</v>
      </c>
      <c r="AA14" s="649">
        <f t="shared" si="5"/>
        <v>0</v>
      </c>
      <c r="AB14" s="649">
        <f t="shared" si="5"/>
        <v>4725</v>
      </c>
      <c r="AC14" s="649">
        <f t="shared" si="5"/>
        <v>4050</v>
      </c>
      <c r="AD14" s="649">
        <f t="shared" si="5"/>
        <v>4725</v>
      </c>
      <c r="AE14" s="649">
        <f t="shared" si="5"/>
        <v>4500</v>
      </c>
      <c r="AF14" s="649">
        <f t="shared" si="5"/>
        <v>4725</v>
      </c>
      <c r="AG14" s="649">
        <f t="shared" si="5"/>
        <v>4500</v>
      </c>
      <c r="AH14" s="649">
        <f t="shared" si="5"/>
        <v>4725</v>
      </c>
      <c r="AI14" s="649">
        <f t="shared" si="5"/>
        <v>5280</v>
      </c>
      <c r="AJ14" s="649">
        <f t="shared" si="5"/>
        <v>5040</v>
      </c>
      <c r="AK14" s="649">
        <f t="shared" si="5"/>
        <v>0</v>
      </c>
      <c r="AL14" s="649">
        <f t="shared" si="5"/>
        <v>0</v>
      </c>
      <c r="AM14" s="649">
        <f t="shared" si="5"/>
        <v>0</v>
      </c>
      <c r="AN14" s="649">
        <f t="shared" si="5"/>
        <v>0</v>
      </c>
      <c r="AO14" s="649">
        <f t="shared" si="5"/>
        <v>0</v>
      </c>
      <c r="AP14" s="649">
        <f t="shared" si="5"/>
        <v>0</v>
      </c>
      <c r="AQ14" s="649">
        <f t="shared" si="5"/>
        <v>0</v>
      </c>
      <c r="AR14" s="649">
        <f t="shared" si="5"/>
        <v>0</v>
      </c>
      <c r="AS14" s="649">
        <f t="shared" si="5"/>
        <v>0</v>
      </c>
      <c r="AT14" s="649">
        <f t="shared" si="5"/>
        <v>0</v>
      </c>
      <c r="AU14" s="649">
        <f t="shared" si="5"/>
        <v>0</v>
      </c>
      <c r="AV14" s="649">
        <f t="shared" si="5"/>
        <v>0</v>
      </c>
      <c r="AW14" s="649">
        <f t="shared" si="5"/>
        <v>0</v>
      </c>
      <c r="AX14" s="649">
        <f t="shared" si="5"/>
        <v>0</v>
      </c>
      <c r="AY14" s="649">
        <f t="shared" si="5"/>
        <v>0</v>
      </c>
    </row>
    <row r="15" spans="1:381">
      <c r="A15" s="281" t="s">
        <v>836</v>
      </c>
      <c r="B15" s="621">
        <f>B18/28</f>
        <v>548.7299999999999</v>
      </c>
      <c r="C15" s="623" t="s">
        <v>837</v>
      </c>
      <c r="D15" s="621">
        <v>4</v>
      </c>
      <c r="E15" s="621">
        <f>B15*D15</f>
        <v>2194.9199999999996</v>
      </c>
      <c r="F15" s="660">
        <v>15</v>
      </c>
      <c r="G15" s="424">
        <f>E15</f>
        <v>2194.9199999999996</v>
      </c>
      <c r="H15" s="424">
        <f>SUM(J16:AM16)</f>
        <v>2818</v>
      </c>
      <c r="I15" s="424"/>
      <c r="J15" s="658">
        <v>0</v>
      </c>
      <c r="K15" s="658">
        <v>0</v>
      </c>
      <c r="L15" s="658">
        <v>0</v>
      </c>
      <c r="M15" s="658">
        <v>0</v>
      </c>
      <c r="N15" s="658">
        <v>0</v>
      </c>
      <c r="O15" s="658">
        <v>0</v>
      </c>
      <c r="P15" s="658">
        <v>0</v>
      </c>
      <c r="Q15" s="658">
        <v>0</v>
      </c>
      <c r="R15" s="658">
        <v>0</v>
      </c>
      <c r="S15" s="658">
        <v>0</v>
      </c>
      <c r="T15" s="658">
        <v>0</v>
      </c>
      <c r="U15" s="658">
        <v>0</v>
      </c>
      <c r="V15" s="658">
        <v>0</v>
      </c>
      <c r="W15" s="658">
        <f>V15</f>
        <v>0</v>
      </c>
      <c r="X15" s="658">
        <f t="shared" ref="X15:AD15" si="6">W15</f>
        <v>0</v>
      </c>
      <c r="Y15" s="658">
        <f t="shared" si="6"/>
        <v>0</v>
      </c>
      <c r="Z15" s="658">
        <f t="shared" si="6"/>
        <v>0</v>
      </c>
      <c r="AA15" s="658">
        <f t="shared" si="6"/>
        <v>0</v>
      </c>
      <c r="AB15" s="658">
        <v>2</v>
      </c>
      <c r="AC15" s="658">
        <f t="shared" si="6"/>
        <v>2</v>
      </c>
      <c r="AD15" s="658">
        <f t="shared" si="6"/>
        <v>2</v>
      </c>
      <c r="AE15" s="658">
        <f>AD15</f>
        <v>2</v>
      </c>
      <c r="AF15" s="658">
        <f t="shared" ref="AF15:AJ15" si="7">AE15</f>
        <v>2</v>
      </c>
      <c r="AG15" s="658">
        <f t="shared" si="7"/>
        <v>2</v>
      </c>
      <c r="AH15" s="658">
        <f t="shared" si="7"/>
        <v>2</v>
      </c>
      <c r="AI15" s="658">
        <f t="shared" si="7"/>
        <v>2</v>
      </c>
      <c r="AJ15" s="658">
        <f t="shared" si="7"/>
        <v>2</v>
      </c>
      <c r="AK15" s="658">
        <v>0</v>
      </c>
      <c r="AL15" s="658">
        <v>0</v>
      </c>
      <c r="AM15" s="658">
        <v>0</v>
      </c>
      <c r="AN15" s="658">
        <v>0</v>
      </c>
      <c r="AO15" s="658">
        <v>0</v>
      </c>
      <c r="AP15" s="658">
        <v>0</v>
      </c>
      <c r="AQ15" s="658">
        <v>0</v>
      </c>
      <c r="AR15" s="658">
        <v>0</v>
      </c>
      <c r="AS15" s="658">
        <v>0</v>
      </c>
      <c r="AT15" s="658">
        <v>0</v>
      </c>
      <c r="AU15" s="658">
        <v>0</v>
      </c>
      <c r="AV15" s="658">
        <v>0</v>
      </c>
      <c r="AW15" s="658">
        <v>0</v>
      </c>
      <c r="AX15" s="658">
        <v>0</v>
      </c>
      <c r="AY15" s="658">
        <v>0</v>
      </c>
    </row>
    <row r="16" spans="1:381">
      <c r="A16" s="281"/>
      <c r="B16" s="621"/>
      <c r="C16" s="623"/>
      <c r="D16" s="621"/>
      <c r="E16" s="621"/>
      <c r="F16" s="660"/>
      <c r="G16" s="424"/>
      <c r="H16" s="424"/>
      <c r="I16" s="424">
        <f>SUM(J16:AY16)</f>
        <v>2818</v>
      </c>
      <c r="J16" s="424">
        <f t="shared" ref="J16:AY16" si="8">J$5*J15</f>
        <v>0</v>
      </c>
      <c r="K16" s="424">
        <f t="shared" si="8"/>
        <v>0</v>
      </c>
      <c r="L16" s="424">
        <f t="shared" si="8"/>
        <v>0</v>
      </c>
      <c r="M16" s="424">
        <f t="shared" si="8"/>
        <v>0</v>
      </c>
      <c r="N16" s="424">
        <f t="shared" si="8"/>
        <v>0</v>
      </c>
      <c r="O16" s="424">
        <f t="shared" si="8"/>
        <v>0</v>
      </c>
      <c r="P16" s="424">
        <f t="shared" si="8"/>
        <v>0</v>
      </c>
      <c r="Q16" s="424">
        <f t="shared" si="8"/>
        <v>0</v>
      </c>
      <c r="R16" s="424">
        <f t="shared" si="8"/>
        <v>0</v>
      </c>
      <c r="S16" s="424">
        <f t="shared" si="8"/>
        <v>0</v>
      </c>
      <c r="T16" s="424">
        <f t="shared" si="8"/>
        <v>0</v>
      </c>
      <c r="U16" s="424">
        <f t="shared" si="8"/>
        <v>0</v>
      </c>
      <c r="V16" s="424">
        <f t="shared" si="8"/>
        <v>0</v>
      </c>
      <c r="W16" s="424">
        <f t="shared" si="8"/>
        <v>0</v>
      </c>
      <c r="X16" s="424">
        <f t="shared" si="8"/>
        <v>0</v>
      </c>
      <c r="Y16" s="424">
        <f t="shared" si="8"/>
        <v>0</v>
      </c>
      <c r="Z16" s="424">
        <f t="shared" si="8"/>
        <v>0</v>
      </c>
      <c r="AA16" s="424">
        <f t="shared" si="8"/>
        <v>0</v>
      </c>
      <c r="AB16" s="424">
        <f t="shared" si="8"/>
        <v>315</v>
      </c>
      <c r="AC16" s="424">
        <f t="shared" si="8"/>
        <v>270</v>
      </c>
      <c r="AD16" s="424">
        <f t="shared" si="8"/>
        <v>315</v>
      </c>
      <c r="AE16" s="424">
        <f t="shared" si="8"/>
        <v>300</v>
      </c>
      <c r="AF16" s="424">
        <f t="shared" si="8"/>
        <v>315</v>
      </c>
      <c r="AG16" s="424">
        <f t="shared" si="8"/>
        <v>300</v>
      </c>
      <c r="AH16" s="424">
        <f t="shared" si="8"/>
        <v>315</v>
      </c>
      <c r="AI16" s="424">
        <f t="shared" si="8"/>
        <v>352</v>
      </c>
      <c r="AJ16" s="424">
        <f t="shared" si="8"/>
        <v>336</v>
      </c>
      <c r="AK16" s="424">
        <f t="shared" si="8"/>
        <v>0</v>
      </c>
      <c r="AL16" s="424">
        <f t="shared" si="8"/>
        <v>0</v>
      </c>
      <c r="AM16" s="424">
        <f t="shared" si="8"/>
        <v>0</v>
      </c>
      <c r="AN16" s="424">
        <f t="shared" si="8"/>
        <v>0</v>
      </c>
      <c r="AO16" s="424">
        <f t="shared" si="8"/>
        <v>0</v>
      </c>
      <c r="AP16" s="424">
        <f t="shared" si="8"/>
        <v>0</v>
      </c>
      <c r="AQ16" s="424">
        <f t="shared" si="8"/>
        <v>0</v>
      </c>
      <c r="AR16" s="424">
        <f t="shared" si="8"/>
        <v>0</v>
      </c>
      <c r="AS16" s="424">
        <f t="shared" si="8"/>
        <v>0</v>
      </c>
      <c r="AT16" s="424">
        <f t="shared" si="8"/>
        <v>0</v>
      </c>
      <c r="AU16" s="424">
        <f t="shared" si="8"/>
        <v>0</v>
      </c>
      <c r="AV16" s="424">
        <f t="shared" si="8"/>
        <v>0</v>
      </c>
      <c r="AW16" s="424">
        <f t="shared" si="8"/>
        <v>0</v>
      </c>
      <c r="AX16" s="424">
        <f t="shared" si="8"/>
        <v>0</v>
      </c>
      <c r="AY16" s="424">
        <f t="shared" si="8"/>
        <v>0</v>
      </c>
    </row>
    <row r="17" spans="1:51">
      <c r="A17" s="229"/>
      <c r="B17" s="265"/>
      <c r="C17" s="266"/>
      <c r="D17" s="265"/>
      <c r="E17" s="265"/>
      <c r="F17" s="484"/>
      <c r="G17" s="424"/>
      <c r="H17" s="424"/>
      <c r="I17" s="424">
        <f>SUM(J17:AY17)</f>
        <v>42270</v>
      </c>
      <c r="J17" s="649">
        <f t="shared" ref="J17:AY17" si="9">J16*$F15</f>
        <v>0</v>
      </c>
      <c r="K17" s="649">
        <f t="shared" si="9"/>
        <v>0</v>
      </c>
      <c r="L17" s="649">
        <f t="shared" si="9"/>
        <v>0</v>
      </c>
      <c r="M17" s="649">
        <f t="shared" si="9"/>
        <v>0</v>
      </c>
      <c r="N17" s="649">
        <f t="shared" si="9"/>
        <v>0</v>
      </c>
      <c r="O17" s="649">
        <f t="shared" si="9"/>
        <v>0</v>
      </c>
      <c r="P17" s="649">
        <f t="shared" si="9"/>
        <v>0</v>
      </c>
      <c r="Q17" s="649">
        <f t="shared" si="9"/>
        <v>0</v>
      </c>
      <c r="R17" s="649">
        <f t="shared" si="9"/>
        <v>0</v>
      </c>
      <c r="S17" s="649">
        <f t="shared" si="9"/>
        <v>0</v>
      </c>
      <c r="T17" s="649">
        <f t="shared" si="9"/>
        <v>0</v>
      </c>
      <c r="U17" s="649">
        <f t="shared" si="9"/>
        <v>0</v>
      </c>
      <c r="V17" s="649">
        <f t="shared" si="9"/>
        <v>0</v>
      </c>
      <c r="W17" s="649">
        <f t="shared" si="9"/>
        <v>0</v>
      </c>
      <c r="X17" s="649">
        <f t="shared" si="9"/>
        <v>0</v>
      </c>
      <c r="Y17" s="649">
        <f t="shared" si="9"/>
        <v>0</v>
      </c>
      <c r="Z17" s="649">
        <f t="shared" si="9"/>
        <v>0</v>
      </c>
      <c r="AA17" s="649">
        <f t="shared" si="9"/>
        <v>0</v>
      </c>
      <c r="AB17" s="649">
        <f t="shared" si="9"/>
        <v>4725</v>
      </c>
      <c r="AC17" s="649">
        <f t="shared" si="9"/>
        <v>4050</v>
      </c>
      <c r="AD17" s="649">
        <f t="shared" si="9"/>
        <v>4725</v>
      </c>
      <c r="AE17" s="649">
        <f t="shared" si="9"/>
        <v>4500</v>
      </c>
      <c r="AF17" s="649">
        <f t="shared" si="9"/>
        <v>4725</v>
      </c>
      <c r="AG17" s="649">
        <f t="shared" si="9"/>
        <v>4500</v>
      </c>
      <c r="AH17" s="649">
        <f t="shared" si="9"/>
        <v>4725</v>
      </c>
      <c r="AI17" s="649">
        <f t="shared" si="9"/>
        <v>5280</v>
      </c>
      <c r="AJ17" s="649">
        <f t="shared" si="9"/>
        <v>5040</v>
      </c>
      <c r="AK17" s="649">
        <f t="shared" si="9"/>
        <v>0</v>
      </c>
      <c r="AL17" s="649">
        <f t="shared" si="9"/>
        <v>0</v>
      </c>
      <c r="AM17" s="649">
        <f t="shared" si="9"/>
        <v>0</v>
      </c>
      <c r="AN17" s="649">
        <f t="shared" si="9"/>
        <v>0</v>
      </c>
      <c r="AO17" s="649">
        <f t="shared" si="9"/>
        <v>0</v>
      </c>
      <c r="AP17" s="649">
        <f t="shared" si="9"/>
        <v>0</v>
      </c>
      <c r="AQ17" s="649">
        <f t="shared" si="9"/>
        <v>0</v>
      </c>
      <c r="AR17" s="649">
        <f t="shared" si="9"/>
        <v>0</v>
      </c>
      <c r="AS17" s="649">
        <f t="shared" si="9"/>
        <v>0</v>
      </c>
      <c r="AT17" s="649">
        <f t="shared" si="9"/>
        <v>0</v>
      </c>
      <c r="AU17" s="649">
        <f t="shared" si="9"/>
        <v>0</v>
      </c>
      <c r="AV17" s="649">
        <f t="shared" si="9"/>
        <v>0</v>
      </c>
      <c r="AW17" s="649">
        <f t="shared" si="9"/>
        <v>0</v>
      </c>
      <c r="AX17" s="649">
        <f t="shared" si="9"/>
        <v>0</v>
      </c>
      <c r="AY17" s="649">
        <f t="shared" si="9"/>
        <v>0</v>
      </c>
    </row>
    <row r="18" spans="1:51">
      <c r="A18" s="281" t="s">
        <v>838</v>
      </c>
      <c r="B18" s="621">
        <f>Inputs!E35</f>
        <v>15364.439999999999</v>
      </c>
      <c r="C18" s="623" t="s">
        <v>839</v>
      </c>
      <c r="D18" s="622">
        <v>0.5</v>
      </c>
      <c r="E18" s="621">
        <f>B18*D18</f>
        <v>7682.2199999999993</v>
      </c>
      <c r="F18" s="660">
        <v>15</v>
      </c>
      <c r="G18" s="424">
        <f>E18</f>
        <v>7682.2199999999993</v>
      </c>
      <c r="H18" s="424">
        <f>SUM(J19:AM19)</f>
        <v>4931.5</v>
      </c>
      <c r="I18" s="424"/>
      <c r="J18" s="658">
        <v>0</v>
      </c>
      <c r="K18" s="658">
        <v>0</v>
      </c>
      <c r="L18" s="658">
        <v>0</v>
      </c>
      <c r="M18" s="658">
        <v>0</v>
      </c>
      <c r="N18" s="658">
        <v>0</v>
      </c>
      <c r="O18" s="658">
        <v>0</v>
      </c>
      <c r="P18" s="658">
        <v>0</v>
      </c>
      <c r="Q18" s="658">
        <v>0</v>
      </c>
      <c r="R18" s="658">
        <v>0</v>
      </c>
      <c r="S18" s="658">
        <v>0</v>
      </c>
      <c r="T18" s="658">
        <v>0</v>
      </c>
      <c r="U18" s="658">
        <v>0</v>
      </c>
      <c r="V18" s="658">
        <v>0</v>
      </c>
      <c r="W18" s="658">
        <f t="shared" ref="W18:AC18" si="10">V18</f>
        <v>0</v>
      </c>
      <c r="X18" s="658">
        <f t="shared" si="10"/>
        <v>0</v>
      </c>
      <c r="Y18" s="658">
        <f t="shared" si="10"/>
        <v>0</v>
      </c>
      <c r="Z18" s="658">
        <f t="shared" si="10"/>
        <v>0</v>
      </c>
      <c r="AA18" s="658">
        <f t="shared" si="10"/>
        <v>0</v>
      </c>
      <c r="AB18" s="658">
        <v>3.5</v>
      </c>
      <c r="AC18" s="658">
        <f t="shared" si="10"/>
        <v>3.5</v>
      </c>
      <c r="AD18" s="658">
        <f>AC18</f>
        <v>3.5</v>
      </c>
      <c r="AE18" s="658">
        <f>AD18</f>
        <v>3.5</v>
      </c>
      <c r="AF18" s="658">
        <f t="shared" ref="AF18:AJ18" si="11">AE18</f>
        <v>3.5</v>
      </c>
      <c r="AG18" s="658">
        <f t="shared" si="11"/>
        <v>3.5</v>
      </c>
      <c r="AH18" s="658">
        <f t="shared" si="11"/>
        <v>3.5</v>
      </c>
      <c r="AI18" s="658">
        <f t="shared" si="11"/>
        <v>3.5</v>
      </c>
      <c r="AJ18" s="658">
        <f t="shared" si="11"/>
        <v>3.5</v>
      </c>
      <c r="AK18" s="658">
        <v>0</v>
      </c>
      <c r="AL18" s="658">
        <v>0</v>
      </c>
      <c r="AM18" s="658">
        <v>0</v>
      </c>
      <c r="AN18" s="658">
        <v>0</v>
      </c>
      <c r="AO18" s="658">
        <v>0</v>
      </c>
      <c r="AP18" s="658">
        <v>0</v>
      </c>
      <c r="AQ18" s="658">
        <v>0</v>
      </c>
      <c r="AR18" s="658">
        <v>0</v>
      </c>
      <c r="AS18" s="658">
        <v>0</v>
      </c>
      <c r="AT18" s="658">
        <v>0</v>
      </c>
      <c r="AU18" s="658">
        <v>0</v>
      </c>
      <c r="AV18" s="658">
        <v>0</v>
      </c>
      <c r="AW18" s="658">
        <v>0</v>
      </c>
      <c r="AX18" s="658">
        <v>0</v>
      </c>
      <c r="AY18" s="658">
        <v>0</v>
      </c>
    </row>
    <row r="19" spans="1:51">
      <c r="A19" s="281"/>
      <c r="B19" s="621"/>
      <c r="C19" s="623"/>
      <c r="D19" s="621"/>
      <c r="E19" s="621"/>
      <c r="F19" s="660"/>
      <c r="G19" s="424"/>
      <c r="H19" s="424"/>
      <c r="I19" s="424">
        <f>SUM(J19:AY19)</f>
        <v>4931.5</v>
      </c>
      <c r="J19" s="424">
        <f t="shared" ref="J19:AY19" si="12">J$5*J18</f>
        <v>0</v>
      </c>
      <c r="K19" s="424">
        <f t="shared" si="12"/>
        <v>0</v>
      </c>
      <c r="L19" s="424">
        <f t="shared" si="12"/>
        <v>0</v>
      </c>
      <c r="M19" s="424">
        <f t="shared" si="12"/>
        <v>0</v>
      </c>
      <c r="N19" s="424">
        <f t="shared" si="12"/>
        <v>0</v>
      </c>
      <c r="O19" s="424">
        <f t="shared" si="12"/>
        <v>0</v>
      </c>
      <c r="P19" s="424">
        <f t="shared" si="12"/>
        <v>0</v>
      </c>
      <c r="Q19" s="424">
        <f t="shared" si="12"/>
        <v>0</v>
      </c>
      <c r="R19" s="424">
        <f t="shared" si="12"/>
        <v>0</v>
      </c>
      <c r="S19" s="424">
        <f t="shared" si="12"/>
        <v>0</v>
      </c>
      <c r="T19" s="424">
        <f t="shared" si="12"/>
        <v>0</v>
      </c>
      <c r="U19" s="424">
        <f t="shared" si="12"/>
        <v>0</v>
      </c>
      <c r="V19" s="424">
        <f t="shared" si="12"/>
        <v>0</v>
      </c>
      <c r="W19" s="424">
        <f t="shared" si="12"/>
        <v>0</v>
      </c>
      <c r="X19" s="424">
        <f t="shared" si="12"/>
        <v>0</v>
      </c>
      <c r="Y19" s="424">
        <f t="shared" si="12"/>
        <v>0</v>
      </c>
      <c r="Z19" s="424">
        <f t="shared" si="12"/>
        <v>0</v>
      </c>
      <c r="AA19" s="424">
        <f t="shared" si="12"/>
        <v>0</v>
      </c>
      <c r="AB19" s="424">
        <f t="shared" si="12"/>
        <v>551.25</v>
      </c>
      <c r="AC19" s="424">
        <f t="shared" si="12"/>
        <v>472.5</v>
      </c>
      <c r="AD19" s="424">
        <f t="shared" si="12"/>
        <v>551.25</v>
      </c>
      <c r="AE19" s="424">
        <f t="shared" si="12"/>
        <v>525</v>
      </c>
      <c r="AF19" s="424">
        <f t="shared" si="12"/>
        <v>551.25</v>
      </c>
      <c r="AG19" s="424">
        <f t="shared" si="12"/>
        <v>525</v>
      </c>
      <c r="AH19" s="424">
        <f t="shared" si="12"/>
        <v>551.25</v>
      </c>
      <c r="AI19" s="424">
        <f t="shared" si="12"/>
        <v>616</v>
      </c>
      <c r="AJ19" s="424">
        <f t="shared" si="12"/>
        <v>588</v>
      </c>
      <c r="AK19" s="424">
        <f t="shared" si="12"/>
        <v>0</v>
      </c>
      <c r="AL19" s="424">
        <f t="shared" si="12"/>
        <v>0</v>
      </c>
      <c r="AM19" s="424">
        <f t="shared" si="12"/>
        <v>0</v>
      </c>
      <c r="AN19" s="424">
        <f t="shared" si="12"/>
        <v>0</v>
      </c>
      <c r="AO19" s="424">
        <f t="shared" si="12"/>
        <v>0</v>
      </c>
      <c r="AP19" s="424">
        <f t="shared" si="12"/>
        <v>0</v>
      </c>
      <c r="AQ19" s="424">
        <f t="shared" si="12"/>
        <v>0</v>
      </c>
      <c r="AR19" s="424">
        <f t="shared" si="12"/>
        <v>0</v>
      </c>
      <c r="AS19" s="424">
        <f t="shared" si="12"/>
        <v>0</v>
      </c>
      <c r="AT19" s="424">
        <f t="shared" si="12"/>
        <v>0</v>
      </c>
      <c r="AU19" s="424">
        <f t="shared" si="12"/>
        <v>0</v>
      </c>
      <c r="AV19" s="424">
        <f t="shared" si="12"/>
        <v>0</v>
      </c>
      <c r="AW19" s="424">
        <f t="shared" si="12"/>
        <v>0</v>
      </c>
      <c r="AX19" s="424">
        <f t="shared" si="12"/>
        <v>0</v>
      </c>
      <c r="AY19" s="424">
        <f t="shared" si="12"/>
        <v>0</v>
      </c>
    </row>
    <row r="20" spans="1:51">
      <c r="A20" s="229"/>
      <c r="B20" s="265"/>
      <c r="C20" s="266"/>
      <c r="D20" s="265"/>
      <c r="E20" s="265"/>
      <c r="F20" s="484"/>
      <c r="G20" s="424"/>
      <c r="H20" s="424"/>
      <c r="I20" s="424">
        <f>SUM(J20:AY20)</f>
        <v>73972.5</v>
      </c>
      <c r="J20" s="649">
        <f t="shared" ref="J20:AY20" si="13">J19*$F18</f>
        <v>0</v>
      </c>
      <c r="K20" s="649">
        <f t="shared" si="13"/>
        <v>0</v>
      </c>
      <c r="L20" s="649">
        <f t="shared" si="13"/>
        <v>0</v>
      </c>
      <c r="M20" s="649">
        <f t="shared" si="13"/>
        <v>0</v>
      </c>
      <c r="N20" s="649">
        <f t="shared" si="13"/>
        <v>0</v>
      </c>
      <c r="O20" s="649">
        <f t="shared" si="13"/>
        <v>0</v>
      </c>
      <c r="P20" s="649">
        <f t="shared" si="13"/>
        <v>0</v>
      </c>
      <c r="Q20" s="649">
        <f t="shared" si="13"/>
        <v>0</v>
      </c>
      <c r="R20" s="649">
        <f t="shared" si="13"/>
        <v>0</v>
      </c>
      <c r="S20" s="649">
        <f t="shared" si="13"/>
        <v>0</v>
      </c>
      <c r="T20" s="649">
        <f t="shared" si="13"/>
        <v>0</v>
      </c>
      <c r="U20" s="649">
        <f t="shared" si="13"/>
        <v>0</v>
      </c>
      <c r="V20" s="649">
        <f t="shared" si="13"/>
        <v>0</v>
      </c>
      <c r="W20" s="649">
        <f t="shared" si="13"/>
        <v>0</v>
      </c>
      <c r="X20" s="649">
        <f t="shared" si="13"/>
        <v>0</v>
      </c>
      <c r="Y20" s="649">
        <f t="shared" si="13"/>
        <v>0</v>
      </c>
      <c r="Z20" s="649">
        <f t="shared" si="13"/>
        <v>0</v>
      </c>
      <c r="AA20" s="649">
        <f t="shared" si="13"/>
        <v>0</v>
      </c>
      <c r="AB20" s="649">
        <f t="shared" si="13"/>
        <v>8268.75</v>
      </c>
      <c r="AC20" s="649">
        <f t="shared" si="13"/>
        <v>7087.5</v>
      </c>
      <c r="AD20" s="649">
        <f t="shared" si="13"/>
        <v>8268.75</v>
      </c>
      <c r="AE20" s="649">
        <f t="shared" si="13"/>
        <v>7875</v>
      </c>
      <c r="AF20" s="649">
        <f t="shared" si="13"/>
        <v>8268.75</v>
      </c>
      <c r="AG20" s="649">
        <f t="shared" si="13"/>
        <v>7875</v>
      </c>
      <c r="AH20" s="649">
        <f t="shared" si="13"/>
        <v>8268.75</v>
      </c>
      <c r="AI20" s="649">
        <f t="shared" si="13"/>
        <v>9240</v>
      </c>
      <c r="AJ20" s="649">
        <f t="shared" si="13"/>
        <v>8820</v>
      </c>
      <c r="AK20" s="649">
        <f t="shared" si="13"/>
        <v>0</v>
      </c>
      <c r="AL20" s="649">
        <f t="shared" si="13"/>
        <v>0</v>
      </c>
      <c r="AM20" s="649">
        <f t="shared" si="13"/>
        <v>0</v>
      </c>
      <c r="AN20" s="649">
        <f t="shared" si="13"/>
        <v>0</v>
      </c>
      <c r="AO20" s="649">
        <f t="shared" si="13"/>
        <v>0</v>
      </c>
      <c r="AP20" s="649">
        <f t="shared" si="13"/>
        <v>0</v>
      </c>
      <c r="AQ20" s="649">
        <f t="shared" si="13"/>
        <v>0</v>
      </c>
      <c r="AR20" s="649">
        <f t="shared" si="13"/>
        <v>0</v>
      </c>
      <c r="AS20" s="649">
        <f t="shared" si="13"/>
        <v>0</v>
      </c>
      <c r="AT20" s="649">
        <f t="shared" si="13"/>
        <v>0</v>
      </c>
      <c r="AU20" s="649">
        <f t="shared" si="13"/>
        <v>0</v>
      </c>
      <c r="AV20" s="649">
        <f t="shared" si="13"/>
        <v>0</v>
      </c>
      <c r="AW20" s="649">
        <f t="shared" si="13"/>
        <v>0</v>
      </c>
      <c r="AX20" s="649">
        <f t="shared" si="13"/>
        <v>0</v>
      </c>
      <c r="AY20" s="649">
        <f t="shared" si="13"/>
        <v>0</v>
      </c>
    </row>
    <row r="21" spans="1:51">
      <c r="A21" s="281" t="s">
        <v>840</v>
      </c>
      <c r="B21" s="621">
        <f>B18/1.75</f>
        <v>8779.6799999999985</v>
      </c>
      <c r="C21" s="623" t="s">
        <v>841</v>
      </c>
      <c r="D21" s="661">
        <f>2/3</f>
        <v>0.66666666666666663</v>
      </c>
      <c r="E21" s="621">
        <f>B21*D21</f>
        <v>5853.119999999999</v>
      </c>
      <c r="F21" s="660">
        <v>15</v>
      </c>
      <c r="G21" s="424">
        <f>E21</f>
        <v>5853.119999999999</v>
      </c>
      <c r="H21" s="424">
        <f>SUM(J22:AM22)</f>
        <v>8454</v>
      </c>
      <c r="I21" s="424"/>
      <c r="J21" s="658">
        <v>0</v>
      </c>
      <c r="K21" s="658">
        <v>0</v>
      </c>
      <c r="L21" s="658">
        <v>0</v>
      </c>
      <c r="M21" s="658">
        <v>0</v>
      </c>
      <c r="N21" s="658">
        <v>0</v>
      </c>
      <c r="O21" s="658">
        <v>0</v>
      </c>
      <c r="P21" s="658">
        <v>0</v>
      </c>
      <c r="Q21" s="658">
        <v>0</v>
      </c>
      <c r="R21" s="658">
        <v>0</v>
      </c>
      <c r="S21" s="658">
        <v>0</v>
      </c>
      <c r="T21" s="658">
        <v>0</v>
      </c>
      <c r="U21" s="658">
        <v>0</v>
      </c>
      <c r="V21" s="658">
        <v>0</v>
      </c>
      <c r="W21" s="658">
        <f t="shared" ref="W21:AC21" si="14">V21</f>
        <v>0</v>
      </c>
      <c r="X21" s="658">
        <f t="shared" si="14"/>
        <v>0</v>
      </c>
      <c r="Y21" s="658">
        <f t="shared" si="14"/>
        <v>0</v>
      </c>
      <c r="Z21" s="658">
        <f t="shared" si="14"/>
        <v>0</v>
      </c>
      <c r="AA21" s="658">
        <f t="shared" si="14"/>
        <v>0</v>
      </c>
      <c r="AB21" s="658">
        <v>6</v>
      </c>
      <c r="AC21" s="658">
        <f t="shared" si="14"/>
        <v>6</v>
      </c>
      <c r="AD21" s="658">
        <f>AC21</f>
        <v>6</v>
      </c>
      <c r="AE21" s="658">
        <f>AD21</f>
        <v>6</v>
      </c>
      <c r="AF21" s="658">
        <f t="shared" ref="AF21:AJ21" si="15">AE21</f>
        <v>6</v>
      </c>
      <c r="AG21" s="658">
        <f t="shared" si="15"/>
        <v>6</v>
      </c>
      <c r="AH21" s="658">
        <f t="shared" si="15"/>
        <v>6</v>
      </c>
      <c r="AI21" s="658">
        <f t="shared" si="15"/>
        <v>6</v>
      </c>
      <c r="AJ21" s="658">
        <f t="shared" si="15"/>
        <v>6</v>
      </c>
      <c r="AK21" s="658">
        <v>0</v>
      </c>
      <c r="AL21" s="658">
        <v>0</v>
      </c>
      <c r="AM21" s="658">
        <v>0</v>
      </c>
      <c r="AN21" s="658">
        <v>0</v>
      </c>
      <c r="AO21" s="658">
        <v>0</v>
      </c>
      <c r="AP21" s="658">
        <v>0</v>
      </c>
      <c r="AQ21" s="658">
        <v>0</v>
      </c>
      <c r="AR21" s="658">
        <v>0</v>
      </c>
      <c r="AS21" s="658">
        <v>0</v>
      </c>
      <c r="AT21" s="658">
        <v>0</v>
      </c>
      <c r="AU21" s="658">
        <v>0</v>
      </c>
      <c r="AV21" s="658">
        <v>0</v>
      </c>
      <c r="AW21" s="658">
        <v>0</v>
      </c>
      <c r="AX21" s="658">
        <v>0</v>
      </c>
      <c r="AY21" s="658">
        <v>0</v>
      </c>
    </row>
    <row r="22" spans="1:51">
      <c r="A22" s="281"/>
      <c r="B22" s="621"/>
      <c r="C22" s="623"/>
      <c r="D22" s="661"/>
      <c r="E22" s="621"/>
      <c r="F22" s="660"/>
      <c r="G22" s="424"/>
      <c r="H22" s="424"/>
      <c r="I22" s="424">
        <f>SUM(J22:AY22)</f>
        <v>8454</v>
      </c>
      <c r="J22" s="424">
        <f t="shared" ref="J22:AY22" si="16">J$5*J21</f>
        <v>0</v>
      </c>
      <c r="K22" s="424">
        <f t="shared" si="16"/>
        <v>0</v>
      </c>
      <c r="L22" s="424">
        <f t="shared" si="16"/>
        <v>0</v>
      </c>
      <c r="M22" s="424">
        <f t="shared" si="16"/>
        <v>0</v>
      </c>
      <c r="N22" s="424">
        <f t="shared" si="16"/>
        <v>0</v>
      </c>
      <c r="O22" s="424">
        <f t="shared" si="16"/>
        <v>0</v>
      </c>
      <c r="P22" s="424">
        <f t="shared" si="16"/>
        <v>0</v>
      </c>
      <c r="Q22" s="424">
        <f t="shared" si="16"/>
        <v>0</v>
      </c>
      <c r="R22" s="424">
        <f t="shared" si="16"/>
        <v>0</v>
      </c>
      <c r="S22" s="424">
        <f t="shared" si="16"/>
        <v>0</v>
      </c>
      <c r="T22" s="424">
        <f t="shared" si="16"/>
        <v>0</v>
      </c>
      <c r="U22" s="424">
        <f t="shared" si="16"/>
        <v>0</v>
      </c>
      <c r="V22" s="424">
        <f t="shared" si="16"/>
        <v>0</v>
      </c>
      <c r="W22" s="424">
        <f t="shared" si="16"/>
        <v>0</v>
      </c>
      <c r="X22" s="424">
        <f t="shared" si="16"/>
        <v>0</v>
      </c>
      <c r="Y22" s="424">
        <f t="shared" si="16"/>
        <v>0</v>
      </c>
      <c r="Z22" s="424">
        <f t="shared" si="16"/>
        <v>0</v>
      </c>
      <c r="AA22" s="424">
        <f t="shared" si="16"/>
        <v>0</v>
      </c>
      <c r="AB22" s="424">
        <f t="shared" si="16"/>
        <v>945</v>
      </c>
      <c r="AC22" s="424">
        <f t="shared" si="16"/>
        <v>810</v>
      </c>
      <c r="AD22" s="424">
        <f t="shared" si="16"/>
        <v>945</v>
      </c>
      <c r="AE22" s="424">
        <f t="shared" si="16"/>
        <v>900</v>
      </c>
      <c r="AF22" s="424">
        <f t="shared" si="16"/>
        <v>945</v>
      </c>
      <c r="AG22" s="424">
        <f t="shared" si="16"/>
        <v>900</v>
      </c>
      <c r="AH22" s="424">
        <f t="shared" si="16"/>
        <v>945</v>
      </c>
      <c r="AI22" s="424">
        <f t="shared" si="16"/>
        <v>1056</v>
      </c>
      <c r="AJ22" s="424">
        <f t="shared" si="16"/>
        <v>1008</v>
      </c>
      <c r="AK22" s="424">
        <f t="shared" si="16"/>
        <v>0</v>
      </c>
      <c r="AL22" s="424">
        <f t="shared" si="16"/>
        <v>0</v>
      </c>
      <c r="AM22" s="424">
        <f t="shared" si="16"/>
        <v>0</v>
      </c>
      <c r="AN22" s="424">
        <f t="shared" si="16"/>
        <v>0</v>
      </c>
      <c r="AO22" s="424">
        <f t="shared" si="16"/>
        <v>0</v>
      </c>
      <c r="AP22" s="424">
        <f t="shared" si="16"/>
        <v>0</v>
      </c>
      <c r="AQ22" s="424">
        <f t="shared" si="16"/>
        <v>0</v>
      </c>
      <c r="AR22" s="424">
        <f t="shared" si="16"/>
        <v>0</v>
      </c>
      <c r="AS22" s="424">
        <f t="shared" si="16"/>
        <v>0</v>
      </c>
      <c r="AT22" s="424">
        <f t="shared" si="16"/>
        <v>0</v>
      </c>
      <c r="AU22" s="424">
        <f t="shared" si="16"/>
        <v>0</v>
      </c>
      <c r="AV22" s="424">
        <f t="shared" si="16"/>
        <v>0</v>
      </c>
      <c r="AW22" s="424">
        <f t="shared" si="16"/>
        <v>0</v>
      </c>
      <c r="AX22" s="424">
        <f t="shared" si="16"/>
        <v>0</v>
      </c>
      <c r="AY22" s="424">
        <f t="shared" si="16"/>
        <v>0</v>
      </c>
    </row>
    <row r="23" spans="1:51">
      <c r="A23" s="281"/>
      <c r="B23" s="621"/>
      <c r="C23" s="623"/>
      <c r="D23" s="661"/>
      <c r="E23" s="621"/>
      <c r="F23" s="660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649">
        <f t="shared" ref="Q23:AJ23" si="17">Q22*$F21</f>
        <v>0</v>
      </c>
      <c r="R23" s="649">
        <f t="shared" si="17"/>
        <v>0</v>
      </c>
      <c r="S23" s="649">
        <f t="shared" si="17"/>
        <v>0</v>
      </c>
      <c r="T23" s="649">
        <f t="shared" si="17"/>
        <v>0</v>
      </c>
      <c r="U23" s="649">
        <f t="shared" si="17"/>
        <v>0</v>
      </c>
      <c r="V23" s="649">
        <f t="shared" si="17"/>
        <v>0</v>
      </c>
      <c r="W23" s="649">
        <f t="shared" si="17"/>
        <v>0</v>
      </c>
      <c r="X23" s="649">
        <f t="shared" si="17"/>
        <v>0</v>
      </c>
      <c r="Y23" s="649">
        <f t="shared" si="17"/>
        <v>0</v>
      </c>
      <c r="Z23" s="649">
        <f t="shared" si="17"/>
        <v>0</v>
      </c>
      <c r="AA23" s="649">
        <f t="shared" si="17"/>
        <v>0</v>
      </c>
      <c r="AB23" s="649">
        <f t="shared" si="17"/>
        <v>14175</v>
      </c>
      <c r="AC23" s="649">
        <f t="shared" si="17"/>
        <v>12150</v>
      </c>
      <c r="AD23" s="649">
        <f t="shared" si="17"/>
        <v>14175</v>
      </c>
      <c r="AE23" s="649">
        <f t="shared" si="17"/>
        <v>13500</v>
      </c>
      <c r="AF23" s="649">
        <f t="shared" si="17"/>
        <v>14175</v>
      </c>
      <c r="AG23" s="649">
        <f t="shared" si="17"/>
        <v>13500</v>
      </c>
      <c r="AH23" s="649">
        <f t="shared" si="17"/>
        <v>14175</v>
      </c>
      <c r="AI23" s="649">
        <f t="shared" si="17"/>
        <v>15840</v>
      </c>
      <c r="AJ23" s="649">
        <f t="shared" si="17"/>
        <v>15120</v>
      </c>
      <c r="AK23" s="424"/>
      <c r="AL23" s="424"/>
      <c r="AM23" s="424"/>
      <c r="AN23" s="424"/>
      <c r="AO23" s="424"/>
      <c r="AP23" s="424"/>
      <c r="AQ23" s="424"/>
      <c r="AR23" s="424"/>
      <c r="AS23" s="424"/>
      <c r="AT23" s="424"/>
      <c r="AU23" s="424"/>
      <c r="AV23" s="424"/>
      <c r="AW23" s="424"/>
      <c r="AX23" s="424"/>
      <c r="AY23" s="424"/>
    </row>
    <row r="24" spans="1:51">
      <c r="A24" s="281" t="s">
        <v>842</v>
      </c>
      <c r="B24" s="621">
        <f>B18</f>
        <v>15364.439999999999</v>
      </c>
      <c r="C24" s="623" t="s">
        <v>843</v>
      </c>
      <c r="D24" s="661">
        <v>0.25</v>
      </c>
      <c r="E24" s="621">
        <f t="shared" ref="E24" si="18">B24*D24</f>
        <v>3841.1099999999997</v>
      </c>
      <c r="F24" s="660">
        <v>15</v>
      </c>
      <c r="G24" s="424">
        <f>E24</f>
        <v>3841.1099999999997</v>
      </c>
      <c r="H24" s="424">
        <f>SUM(J25:AM25)</f>
        <v>5636</v>
      </c>
      <c r="I24" s="424"/>
      <c r="J24" s="658">
        <v>0</v>
      </c>
      <c r="K24" s="658">
        <v>0</v>
      </c>
      <c r="L24" s="658">
        <v>0</v>
      </c>
      <c r="M24" s="658">
        <v>0</v>
      </c>
      <c r="N24" s="658">
        <v>0</v>
      </c>
      <c r="O24" s="658">
        <v>0</v>
      </c>
      <c r="P24" s="658">
        <v>0</v>
      </c>
      <c r="Q24" s="658">
        <v>0</v>
      </c>
      <c r="R24" s="658">
        <v>0</v>
      </c>
      <c r="S24" s="658">
        <v>0</v>
      </c>
      <c r="T24" s="658">
        <v>0</v>
      </c>
      <c r="U24" s="658">
        <v>0</v>
      </c>
      <c r="V24" s="658">
        <v>0</v>
      </c>
      <c r="W24" s="658">
        <f>V24</f>
        <v>0</v>
      </c>
      <c r="X24" s="658">
        <f t="shared" ref="X24:AA24" si="19">W24</f>
        <v>0</v>
      </c>
      <c r="Y24" s="658">
        <f>X24</f>
        <v>0</v>
      </c>
      <c r="Z24" s="658">
        <f t="shared" si="19"/>
        <v>0</v>
      </c>
      <c r="AA24" s="658">
        <f t="shared" si="19"/>
        <v>0</v>
      </c>
      <c r="AB24" s="658">
        <v>4</v>
      </c>
      <c r="AC24" s="658">
        <f t="shared" ref="AC24:AD24" si="20">AB24</f>
        <v>4</v>
      </c>
      <c r="AD24" s="658">
        <f t="shared" si="20"/>
        <v>4</v>
      </c>
      <c r="AE24" s="658">
        <f>AD24</f>
        <v>4</v>
      </c>
      <c r="AF24" s="658">
        <f t="shared" ref="AF24:AJ24" si="21">AE24</f>
        <v>4</v>
      </c>
      <c r="AG24" s="658">
        <f t="shared" si="21"/>
        <v>4</v>
      </c>
      <c r="AH24" s="658">
        <f t="shared" si="21"/>
        <v>4</v>
      </c>
      <c r="AI24" s="658">
        <f t="shared" si="21"/>
        <v>4</v>
      </c>
      <c r="AJ24" s="658">
        <f t="shared" si="21"/>
        <v>4</v>
      </c>
      <c r="AK24" s="658"/>
      <c r="AL24" s="658"/>
      <c r="AM24" s="658"/>
      <c r="AN24" s="658"/>
      <c r="AO24" s="658"/>
      <c r="AP24" s="658"/>
      <c r="AQ24" s="658"/>
      <c r="AR24" s="658"/>
      <c r="AS24" s="658"/>
      <c r="AT24" s="658"/>
      <c r="AU24" s="658"/>
      <c r="AV24" s="658"/>
      <c r="AW24" s="658"/>
      <c r="AX24" s="658"/>
      <c r="AY24" s="658"/>
    </row>
    <row r="25" spans="1:51">
      <c r="A25" s="281"/>
      <c r="B25" s="661"/>
      <c r="C25" s="623"/>
      <c r="D25" s="661"/>
      <c r="E25" s="621"/>
      <c r="F25" s="660"/>
      <c r="G25" s="424"/>
      <c r="H25" s="424"/>
      <c r="I25" s="424">
        <f>SUM(J25:AY25)</f>
        <v>5636</v>
      </c>
      <c r="J25" s="424">
        <f t="shared" ref="J25:AY25" si="22">J$5*J24</f>
        <v>0</v>
      </c>
      <c r="K25" s="424">
        <f t="shared" si="22"/>
        <v>0</v>
      </c>
      <c r="L25" s="424">
        <f t="shared" si="22"/>
        <v>0</v>
      </c>
      <c r="M25" s="424">
        <f t="shared" si="22"/>
        <v>0</v>
      </c>
      <c r="N25" s="424">
        <f t="shared" si="22"/>
        <v>0</v>
      </c>
      <c r="O25" s="424">
        <f t="shared" si="22"/>
        <v>0</v>
      </c>
      <c r="P25" s="424">
        <f t="shared" si="22"/>
        <v>0</v>
      </c>
      <c r="Q25" s="424">
        <f t="shared" si="22"/>
        <v>0</v>
      </c>
      <c r="R25" s="424">
        <f t="shared" si="22"/>
        <v>0</v>
      </c>
      <c r="S25" s="424">
        <f t="shared" si="22"/>
        <v>0</v>
      </c>
      <c r="T25" s="424">
        <f t="shared" si="22"/>
        <v>0</v>
      </c>
      <c r="U25" s="424">
        <f t="shared" si="22"/>
        <v>0</v>
      </c>
      <c r="V25" s="424">
        <f t="shared" si="22"/>
        <v>0</v>
      </c>
      <c r="W25" s="424">
        <f t="shared" si="22"/>
        <v>0</v>
      </c>
      <c r="X25" s="424">
        <f t="shared" si="22"/>
        <v>0</v>
      </c>
      <c r="Y25" s="424">
        <f t="shared" si="22"/>
        <v>0</v>
      </c>
      <c r="Z25" s="424">
        <f t="shared" si="22"/>
        <v>0</v>
      </c>
      <c r="AA25" s="424">
        <f t="shared" si="22"/>
        <v>0</v>
      </c>
      <c r="AB25" s="424">
        <f t="shared" si="22"/>
        <v>630</v>
      </c>
      <c r="AC25" s="424">
        <f t="shared" si="22"/>
        <v>540</v>
      </c>
      <c r="AD25" s="424">
        <f t="shared" si="22"/>
        <v>630</v>
      </c>
      <c r="AE25" s="424">
        <f t="shared" si="22"/>
        <v>600</v>
      </c>
      <c r="AF25" s="424">
        <f t="shared" si="22"/>
        <v>630</v>
      </c>
      <c r="AG25" s="424">
        <f t="shared" si="22"/>
        <v>600</v>
      </c>
      <c r="AH25" s="424">
        <f t="shared" si="22"/>
        <v>630</v>
      </c>
      <c r="AI25" s="424">
        <f t="shared" si="22"/>
        <v>704</v>
      </c>
      <c r="AJ25" s="424">
        <f t="shared" si="22"/>
        <v>672</v>
      </c>
      <c r="AK25" s="424">
        <f t="shared" si="22"/>
        <v>0</v>
      </c>
      <c r="AL25" s="424">
        <f t="shared" si="22"/>
        <v>0</v>
      </c>
      <c r="AM25" s="424">
        <f t="shared" si="22"/>
        <v>0</v>
      </c>
      <c r="AN25" s="424">
        <f t="shared" si="22"/>
        <v>0</v>
      </c>
      <c r="AO25" s="424">
        <f t="shared" si="22"/>
        <v>0</v>
      </c>
      <c r="AP25" s="424">
        <f t="shared" si="22"/>
        <v>0</v>
      </c>
      <c r="AQ25" s="424">
        <f t="shared" si="22"/>
        <v>0</v>
      </c>
      <c r="AR25" s="424">
        <f t="shared" si="22"/>
        <v>0</v>
      </c>
      <c r="AS25" s="424">
        <f t="shared" si="22"/>
        <v>0</v>
      </c>
      <c r="AT25" s="424">
        <f t="shared" si="22"/>
        <v>0</v>
      </c>
      <c r="AU25" s="424">
        <f t="shared" si="22"/>
        <v>0</v>
      </c>
      <c r="AV25" s="424">
        <f t="shared" si="22"/>
        <v>0</v>
      </c>
      <c r="AW25" s="424">
        <f t="shared" si="22"/>
        <v>0</v>
      </c>
      <c r="AX25" s="424">
        <f t="shared" si="22"/>
        <v>0</v>
      </c>
      <c r="AY25" s="424">
        <f t="shared" si="22"/>
        <v>0</v>
      </c>
    </row>
    <row r="26" spans="1:51">
      <c r="A26" s="229"/>
      <c r="B26" s="265"/>
      <c r="C26" s="266"/>
      <c r="D26" s="654"/>
      <c r="E26" s="265"/>
      <c r="F26" s="484"/>
      <c r="G26" s="424"/>
      <c r="H26" s="424"/>
      <c r="I26" s="424">
        <f>SUM(J26:AY26)</f>
        <v>84540</v>
      </c>
      <c r="J26" s="649">
        <f t="shared" ref="J26:AY26" si="23">J25*$F24</f>
        <v>0</v>
      </c>
      <c r="K26" s="649">
        <f t="shared" si="23"/>
        <v>0</v>
      </c>
      <c r="L26" s="649">
        <f t="shared" si="23"/>
        <v>0</v>
      </c>
      <c r="M26" s="649">
        <f t="shared" si="23"/>
        <v>0</v>
      </c>
      <c r="N26" s="649">
        <f t="shared" si="23"/>
        <v>0</v>
      </c>
      <c r="O26" s="649">
        <f t="shared" si="23"/>
        <v>0</v>
      </c>
      <c r="P26" s="649">
        <f t="shared" si="23"/>
        <v>0</v>
      </c>
      <c r="Q26" s="649">
        <f t="shared" si="23"/>
        <v>0</v>
      </c>
      <c r="R26" s="649">
        <f t="shared" si="23"/>
        <v>0</v>
      </c>
      <c r="S26" s="649">
        <f t="shared" si="23"/>
        <v>0</v>
      </c>
      <c r="T26" s="649">
        <f t="shared" si="23"/>
        <v>0</v>
      </c>
      <c r="U26" s="649">
        <f t="shared" si="23"/>
        <v>0</v>
      </c>
      <c r="V26" s="649">
        <f t="shared" si="23"/>
        <v>0</v>
      </c>
      <c r="W26" s="649">
        <f t="shared" si="23"/>
        <v>0</v>
      </c>
      <c r="X26" s="649">
        <f t="shared" si="23"/>
        <v>0</v>
      </c>
      <c r="Y26" s="649">
        <f t="shared" si="23"/>
        <v>0</v>
      </c>
      <c r="Z26" s="649">
        <f t="shared" si="23"/>
        <v>0</v>
      </c>
      <c r="AA26" s="649">
        <f t="shared" si="23"/>
        <v>0</v>
      </c>
      <c r="AB26" s="649">
        <f t="shared" si="23"/>
        <v>9450</v>
      </c>
      <c r="AC26" s="649">
        <f t="shared" si="23"/>
        <v>8100</v>
      </c>
      <c r="AD26" s="649">
        <f t="shared" si="23"/>
        <v>9450</v>
      </c>
      <c r="AE26" s="649">
        <f t="shared" si="23"/>
        <v>9000</v>
      </c>
      <c r="AF26" s="649">
        <f t="shared" si="23"/>
        <v>9450</v>
      </c>
      <c r="AG26" s="649">
        <f t="shared" si="23"/>
        <v>9000</v>
      </c>
      <c r="AH26" s="649">
        <f t="shared" si="23"/>
        <v>9450</v>
      </c>
      <c r="AI26" s="649">
        <f t="shared" si="23"/>
        <v>10560</v>
      </c>
      <c r="AJ26" s="649">
        <f t="shared" si="23"/>
        <v>10080</v>
      </c>
      <c r="AK26" s="649">
        <f t="shared" si="23"/>
        <v>0</v>
      </c>
      <c r="AL26" s="649">
        <f t="shared" si="23"/>
        <v>0</v>
      </c>
      <c r="AM26" s="649">
        <f t="shared" si="23"/>
        <v>0</v>
      </c>
      <c r="AN26" s="649">
        <f t="shared" si="23"/>
        <v>0</v>
      </c>
      <c r="AO26" s="649">
        <f t="shared" si="23"/>
        <v>0</v>
      </c>
      <c r="AP26" s="649">
        <f t="shared" si="23"/>
        <v>0</v>
      </c>
      <c r="AQ26" s="649">
        <f t="shared" si="23"/>
        <v>0</v>
      </c>
      <c r="AR26" s="649">
        <f t="shared" si="23"/>
        <v>0</v>
      </c>
      <c r="AS26" s="649">
        <f t="shared" si="23"/>
        <v>0</v>
      </c>
      <c r="AT26" s="649">
        <f t="shared" si="23"/>
        <v>0</v>
      </c>
      <c r="AU26" s="649">
        <f t="shared" si="23"/>
        <v>0</v>
      </c>
      <c r="AV26" s="649">
        <f t="shared" si="23"/>
        <v>0</v>
      </c>
      <c r="AW26" s="649">
        <f t="shared" si="23"/>
        <v>0</v>
      </c>
      <c r="AX26" s="649">
        <f t="shared" si="23"/>
        <v>0</v>
      </c>
      <c r="AY26" s="649">
        <f t="shared" si="23"/>
        <v>0</v>
      </c>
    </row>
    <row r="27" spans="1:51">
      <c r="A27" s="672"/>
      <c r="B27" s="673"/>
      <c r="C27" s="674"/>
      <c r="D27" s="675"/>
      <c r="E27" s="673"/>
      <c r="F27" s="676"/>
      <c r="G27" s="677"/>
      <c r="H27" s="677"/>
      <c r="I27" s="677"/>
      <c r="J27" s="677"/>
      <c r="K27" s="677"/>
      <c r="L27" s="677"/>
      <c r="M27" s="677"/>
      <c r="N27" s="677"/>
      <c r="O27" s="677"/>
      <c r="P27" s="677"/>
      <c r="Q27" s="677"/>
      <c r="R27" s="677"/>
      <c r="S27" s="677"/>
      <c r="T27" s="677"/>
      <c r="U27" s="677"/>
      <c r="V27" s="677"/>
      <c r="W27" s="677"/>
      <c r="X27" s="677"/>
      <c r="Y27" s="677"/>
      <c r="Z27" s="677"/>
      <c r="AA27" s="677"/>
      <c r="AB27" s="677"/>
      <c r="AC27" s="677"/>
      <c r="AD27" s="677"/>
      <c r="AE27" s="677"/>
      <c r="AF27" s="677"/>
      <c r="AG27" s="677"/>
      <c r="AH27" s="677"/>
      <c r="AI27" s="677"/>
      <c r="AJ27" s="677"/>
      <c r="AK27" s="677"/>
      <c r="AL27" s="677"/>
      <c r="AM27" s="677"/>
      <c r="AN27" s="677"/>
      <c r="AO27" s="677"/>
      <c r="AP27" s="677"/>
      <c r="AQ27" s="677"/>
      <c r="AR27" s="677"/>
      <c r="AS27" s="677"/>
      <c r="AT27" s="424"/>
      <c r="AU27" s="424"/>
      <c r="AV27" s="424"/>
      <c r="AW27" s="424"/>
      <c r="AX27" s="424"/>
      <c r="AY27" s="424"/>
    </row>
    <row r="28" spans="1:51">
      <c r="A28" s="281" t="s">
        <v>844</v>
      </c>
      <c r="B28" s="621"/>
      <c r="C28" s="623"/>
      <c r="D28" s="661"/>
      <c r="E28" s="621"/>
      <c r="F28" s="660"/>
      <c r="G28" s="424"/>
      <c r="H28" s="424"/>
      <c r="I28" s="659">
        <f>AVERAGE(S28:AD28)</f>
        <v>4.375</v>
      </c>
      <c r="J28" s="424"/>
      <c r="K28" s="424"/>
      <c r="L28" s="424"/>
      <c r="M28" s="424"/>
      <c r="N28" s="424"/>
      <c r="O28" s="424"/>
      <c r="P28" s="424"/>
      <c r="Q28" s="424"/>
      <c r="R28" s="424"/>
      <c r="S28" s="382">
        <f t="shared" ref="S28:U29" si="24">S9+S12+S15+S18+S21+S24</f>
        <v>0</v>
      </c>
      <c r="T28" s="382">
        <f t="shared" si="24"/>
        <v>0</v>
      </c>
      <c r="U28" s="382">
        <f t="shared" si="24"/>
        <v>0</v>
      </c>
      <c r="V28" s="382">
        <f>V9+V12+V15+V18+V21+V24</f>
        <v>0</v>
      </c>
      <c r="W28" s="382">
        <f t="shared" ref="W28:AJ30" si="25">W9+W12+W15+W18+W21+W24</f>
        <v>0</v>
      </c>
      <c r="X28" s="382">
        <f t="shared" si="25"/>
        <v>0</v>
      </c>
      <c r="Y28" s="382">
        <f t="shared" si="25"/>
        <v>0</v>
      </c>
      <c r="Z28" s="382">
        <f t="shared" si="25"/>
        <v>0</v>
      </c>
      <c r="AA28" s="382">
        <f t="shared" si="25"/>
        <v>0</v>
      </c>
      <c r="AB28" s="382">
        <f t="shared" si="25"/>
        <v>17.5</v>
      </c>
      <c r="AC28" s="382">
        <f t="shared" si="25"/>
        <v>17.5</v>
      </c>
      <c r="AD28" s="382">
        <f t="shared" si="25"/>
        <v>17.5</v>
      </c>
      <c r="AE28" s="382">
        <f t="shared" si="25"/>
        <v>17.5</v>
      </c>
      <c r="AF28" s="382">
        <f t="shared" si="25"/>
        <v>17.5</v>
      </c>
      <c r="AG28" s="382">
        <f t="shared" si="25"/>
        <v>17.5</v>
      </c>
      <c r="AH28" s="382">
        <f t="shared" si="25"/>
        <v>17.5</v>
      </c>
      <c r="AI28" s="382">
        <f t="shared" si="25"/>
        <v>17.5</v>
      </c>
      <c r="AJ28" s="382">
        <f t="shared" si="25"/>
        <v>17.5</v>
      </c>
      <c r="AK28" s="424"/>
      <c r="AL28" s="424"/>
      <c r="AM28" s="424"/>
      <c r="AN28" s="424"/>
      <c r="AO28" s="424"/>
      <c r="AP28" s="424"/>
      <c r="AQ28" s="424"/>
      <c r="AR28" s="424"/>
      <c r="AS28" s="424"/>
      <c r="AT28" s="424"/>
      <c r="AU28" s="424"/>
      <c r="AV28" s="424"/>
      <c r="AW28" s="424"/>
      <c r="AX28" s="424"/>
      <c r="AY28" s="424"/>
    </row>
    <row r="29" spans="1:51">
      <c r="A29" s="281" t="s">
        <v>845</v>
      </c>
      <c r="B29" s="621"/>
      <c r="C29" s="623"/>
      <c r="D29" s="661"/>
      <c r="E29" s="621"/>
      <c r="F29" s="660"/>
      <c r="G29" s="424">
        <f>SUM(G9:G24)</f>
        <v>19571.87</v>
      </c>
      <c r="H29" s="424">
        <f>SUM(H9:H24)</f>
        <v>24657.5</v>
      </c>
      <c r="I29" s="659">
        <f>SUM(J29:AY29)</f>
        <v>24657.5</v>
      </c>
      <c r="J29" s="424"/>
      <c r="K29" s="424"/>
      <c r="L29" s="424"/>
      <c r="M29" s="424"/>
      <c r="N29" s="424"/>
      <c r="O29" s="424"/>
      <c r="P29" s="424"/>
      <c r="Q29" s="424"/>
      <c r="R29" s="424"/>
      <c r="S29" s="670">
        <f t="shared" si="24"/>
        <v>0</v>
      </c>
      <c r="T29" s="670">
        <f t="shared" si="24"/>
        <v>0</v>
      </c>
      <c r="U29" s="670">
        <f t="shared" si="24"/>
        <v>0</v>
      </c>
      <c r="V29" s="670">
        <f>V10+V13+V16+V19+V22+V25</f>
        <v>0</v>
      </c>
      <c r="W29" s="670">
        <f t="shared" si="25"/>
        <v>0</v>
      </c>
      <c r="X29" s="670">
        <f t="shared" si="25"/>
        <v>0</v>
      </c>
      <c r="Y29" s="670">
        <f t="shared" si="25"/>
        <v>0</v>
      </c>
      <c r="Z29" s="670">
        <f t="shared" si="25"/>
        <v>0</v>
      </c>
      <c r="AA29" s="670">
        <f t="shared" si="25"/>
        <v>0</v>
      </c>
      <c r="AB29" s="670">
        <f t="shared" si="25"/>
        <v>2756.25</v>
      </c>
      <c r="AC29" s="670">
        <f t="shared" si="25"/>
        <v>2362.5</v>
      </c>
      <c r="AD29" s="670">
        <f t="shared" si="25"/>
        <v>2756.25</v>
      </c>
      <c r="AE29" s="670">
        <f t="shared" si="25"/>
        <v>2625</v>
      </c>
      <c r="AF29" s="670">
        <f t="shared" si="25"/>
        <v>2756.25</v>
      </c>
      <c r="AG29" s="670">
        <f t="shared" si="25"/>
        <v>2625</v>
      </c>
      <c r="AH29" s="670">
        <f t="shared" si="25"/>
        <v>2756.25</v>
      </c>
      <c r="AI29" s="670">
        <f t="shared" si="25"/>
        <v>3080</v>
      </c>
      <c r="AJ29" s="670">
        <f t="shared" si="25"/>
        <v>2940</v>
      </c>
      <c r="AK29" s="424"/>
      <c r="AL29" s="424"/>
      <c r="AM29" s="424"/>
      <c r="AN29" s="424"/>
      <c r="AO29" s="424"/>
      <c r="AP29" s="424"/>
      <c r="AQ29" s="424"/>
      <c r="AR29" s="424"/>
      <c r="AS29" s="424"/>
      <c r="AT29" s="424"/>
      <c r="AU29" s="424"/>
      <c r="AV29" s="424"/>
      <c r="AW29" s="424"/>
      <c r="AX29" s="424"/>
      <c r="AY29" s="424"/>
    </row>
    <row r="30" spans="1:51">
      <c r="A30" s="672" t="s">
        <v>846</v>
      </c>
      <c r="B30" s="673"/>
      <c r="C30" s="674"/>
      <c r="D30" s="675"/>
      <c r="E30" s="673"/>
      <c r="F30" s="676"/>
      <c r="G30" s="677"/>
      <c r="H30" s="677"/>
      <c r="I30" s="680">
        <f>SUM(J30:AY30)</f>
        <v>369862.5</v>
      </c>
      <c r="J30" s="678">
        <f t="shared" ref="J30:R30" si="26">J22*$F21</f>
        <v>0</v>
      </c>
      <c r="K30" s="678">
        <f t="shared" si="26"/>
        <v>0</v>
      </c>
      <c r="L30" s="678">
        <f t="shared" si="26"/>
        <v>0</v>
      </c>
      <c r="M30" s="678">
        <f t="shared" si="26"/>
        <v>0</v>
      </c>
      <c r="N30" s="678">
        <f t="shared" si="26"/>
        <v>0</v>
      </c>
      <c r="O30" s="678">
        <f t="shared" si="26"/>
        <v>0</v>
      </c>
      <c r="P30" s="678">
        <f t="shared" si="26"/>
        <v>0</v>
      </c>
      <c r="Q30" s="678">
        <f t="shared" si="26"/>
        <v>0</v>
      </c>
      <c r="R30" s="678">
        <f t="shared" si="26"/>
        <v>0</v>
      </c>
      <c r="S30" s="679">
        <f>S11+S14+S17+S20+S23+S26</f>
        <v>0</v>
      </c>
      <c r="T30" s="679">
        <f>T11+T14+T17+T20+T23+T26</f>
        <v>0</v>
      </c>
      <c r="U30" s="679">
        <f>U11+U14+U17+U20+U23+U26</f>
        <v>0</v>
      </c>
      <c r="V30" s="679">
        <f>V11+V14+V17+V20+V23+V26</f>
        <v>0</v>
      </c>
      <c r="W30" s="679">
        <f t="shared" si="25"/>
        <v>0</v>
      </c>
      <c r="X30" s="679">
        <f t="shared" si="25"/>
        <v>0</v>
      </c>
      <c r="Y30" s="679">
        <f t="shared" si="25"/>
        <v>0</v>
      </c>
      <c r="Z30" s="679">
        <f t="shared" si="25"/>
        <v>0</v>
      </c>
      <c r="AA30" s="679">
        <f t="shared" si="25"/>
        <v>0</v>
      </c>
      <c r="AB30" s="679">
        <f t="shared" si="25"/>
        <v>41343.75</v>
      </c>
      <c r="AC30" s="679">
        <f t="shared" si="25"/>
        <v>35437.5</v>
      </c>
      <c r="AD30" s="679">
        <f t="shared" si="25"/>
        <v>41343.75</v>
      </c>
      <c r="AE30" s="679">
        <f t="shared" si="25"/>
        <v>39375</v>
      </c>
      <c r="AF30" s="679">
        <f t="shared" si="25"/>
        <v>41343.75</v>
      </c>
      <c r="AG30" s="679">
        <f t="shared" si="25"/>
        <v>39375</v>
      </c>
      <c r="AH30" s="679">
        <f t="shared" si="25"/>
        <v>41343.75</v>
      </c>
      <c r="AI30" s="679">
        <f t="shared" si="25"/>
        <v>46200</v>
      </c>
      <c r="AJ30" s="679">
        <f t="shared" si="25"/>
        <v>44100</v>
      </c>
      <c r="AK30" s="678">
        <f t="shared" ref="AK30:AY30" si="27">AK22*$F21</f>
        <v>0</v>
      </c>
      <c r="AL30" s="678">
        <f t="shared" si="27"/>
        <v>0</v>
      </c>
      <c r="AM30" s="678">
        <f t="shared" si="27"/>
        <v>0</v>
      </c>
      <c r="AN30" s="649">
        <f t="shared" si="27"/>
        <v>0</v>
      </c>
      <c r="AO30" s="649">
        <f t="shared" si="27"/>
        <v>0</v>
      </c>
      <c r="AP30" s="649">
        <f t="shared" si="27"/>
        <v>0</v>
      </c>
      <c r="AQ30" s="649">
        <f t="shared" si="27"/>
        <v>0</v>
      </c>
      <c r="AR30" s="649">
        <f t="shared" si="27"/>
        <v>0</v>
      </c>
      <c r="AS30" s="649">
        <f t="shared" si="27"/>
        <v>0</v>
      </c>
      <c r="AT30" s="649">
        <f t="shared" si="27"/>
        <v>0</v>
      </c>
      <c r="AU30" s="649">
        <f t="shared" si="27"/>
        <v>0</v>
      </c>
      <c r="AV30" s="649">
        <f t="shared" si="27"/>
        <v>0</v>
      </c>
      <c r="AW30" s="649">
        <f t="shared" si="27"/>
        <v>0</v>
      </c>
      <c r="AX30" s="649">
        <f t="shared" si="27"/>
        <v>0</v>
      </c>
      <c r="AY30" s="649">
        <f t="shared" si="27"/>
        <v>0</v>
      </c>
    </row>
    <row r="31" spans="1:51">
      <c r="A31" s="281"/>
      <c r="B31" s="621"/>
      <c r="C31" s="623"/>
      <c r="D31" s="661"/>
      <c r="E31" s="621"/>
      <c r="F31" s="660"/>
      <c r="G31" s="424"/>
      <c r="H31" s="424"/>
      <c r="I31" s="424"/>
      <c r="J31" s="649"/>
      <c r="K31" s="649"/>
      <c r="L31" s="649"/>
      <c r="M31" s="649"/>
      <c r="N31" s="649"/>
      <c r="O31" s="649"/>
      <c r="P31" s="649"/>
      <c r="Q31" s="649"/>
      <c r="R31" s="649"/>
      <c r="S31" s="671"/>
      <c r="T31" s="671"/>
      <c r="U31" s="671"/>
      <c r="V31" s="671"/>
      <c r="W31" s="671"/>
      <c r="X31" s="671"/>
      <c r="Y31" s="671"/>
      <c r="Z31" s="671"/>
      <c r="AA31" s="671"/>
      <c r="AB31" s="671"/>
      <c r="AC31" s="671"/>
      <c r="AD31" s="671"/>
      <c r="AE31" s="671"/>
      <c r="AF31" s="671"/>
      <c r="AG31" s="671"/>
      <c r="AH31" s="649"/>
      <c r="AI31" s="649"/>
      <c r="AJ31" s="649"/>
      <c r="AK31" s="649"/>
      <c r="AL31" s="649"/>
      <c r="AM31" s="649"/>
      <c r="AN31" s="649"/>
      <c r="AO31" s="649"/>
      <c r="AP31" s="649"/>
      <c r="AQ31" s="649"/>
      <c r="AR31" s="649"/>
      <c r="AS31" s="649"/>
      <c r="AT31" s="649"/>
      <c r="AU31" s="649"/>
      <c r="AV31" s="649"/>
      <c r="AW31" s="649"/>
      <c r="AX31" s="649"/>
      <c r="AY31" s="649"/>
    </row>
    <row r="32" spans="1:51">
      <c r="A32" s="278" t="s">
        <v>847</v>
      </c>
      <c r="B32" s="621"/>
      <c r="C32" s="623"/>
      <c r="D32" s="661"/>
      <c r="E32" s="621"/>
      <c r="F32" s="660"/>
      <c r="G32" s="424"/>
      <c r="H32" s="424"/>
      <c r="I32" s="681"/>
      <c r="J32" s="424"/>
      <c r="K32" s="424"/>
      <c r="L32" s="424"/>
      <c r="M32" s="424"/>
      <c r="N32" s="424"/>
      <c r="O32" s="424"/>
      <c r="P32" s="424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4"/>
      <c r="AB32" s="424"/>
      <c r="AC32" s="424"/>
      <c r="AD32" s="424"/>
      <c r="AE32" s="424"/>
      <c r="AF32" s="424"/>
      <c r="AG32" s="424"/>
      <c r="AH32" s="424"/>
      <c r="AI32" s="424"/>
      <c r="AJ32" s="424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24"/>
      <c r="AV32" s="424"/>
      <c r="AW32" s="424"/>
      <c r="AX32" s="424"/>
      <c r="AY32" s="424"/>
    </row>
    <row r="33" spans="1:51">
      <c r="A33" s="278"/>
      <c r="B33" s="621"/>
      <c r="C33" s="623"/>
      <c r="D33" s="661"/>
      <c r="E33" s="621"/>
      <c r="F33" s="660"/>
      <c r="G33" s="424"/>
      <c r="H33" s="424"/>
      <c r="I33" s="424"/>
      <c r="J33" s="424"/>
      <c r="K33" s="424"/>
      <c r="L33" s="424"/>
      <c r="M33" s="424"/>
      <c r="N33" s="424"/>
      <c r="O33" s="424"/>
      <c r="P33" s="424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4"/>
      <c r="AB33" s="424"/>
      <c r="AC33" s="424"/>
      <c r="AD33" s="424"/>
      <c r="AE33" s="424"/>
      <c r="AF33" s="424"/>
      <c r="AG33" s="424"/>
      <c r="AH33" s="424"/>
      <c r="AI33" s="424"/>
      <c r="AJ33" s="424"/>
      <c r="AK33" s="424"/>
      <c r="AL33" s="424"/>
      <c r="AM33" s="424"/>
      <c r="AN33" s="424"/>
      <c r="AO33" s="424"/>
      <c r="AP33" s="424"/>
      <c r="AQ33" s="424"/>
      <c r="AR33" s="424"/>
      <c r="AS33" s="424"/>
      <c r="AT33" s="424"/>
      <c r="AU33" s="424"/>
      <c r="AV33" s="424"/>
      <c r="AW33" s="424"/>
      <c r="AX33" s="424"/>
      <c r="AY33" s="424"/>
    </row>
    <row r="34" spans="1:51">
      <c r="A34" s="281" t="s">
        <v>848</v>
      </c>
      <c r="B34" s="661">
        <f>Capex!D67+Capex!D68</f>
        <v>30637.88</v>
      </c>
      <c r="C34" s="623" t="s">
        <v>849</v>
      </c>
      <c r="D34" s="661">
        <v>2</v>
      </c>
      <c r="E34" s="621">
        <f t="shared" ref="E34" si="28">B34*D34</f>
        <v>61275.76</v>
      </c>
      <c r="F34" s="660">
        <v>20</v>
      </c>
      <c r="G34" s="424">
        <f>E34</f>
        <v>61275.76</v>
      </c>
      <c r="H34" s="424">
        <f>SUM(J35:AM35)</f>
        <v>1761.25</v>
      </c>
      <c r="I34" s="424"/>
      <c r="J34" s="658">
        <v>0</v>
      </c>
      <c r="K34" s="658">
        <v>0</v>
      </c>
      <c r="L34" s="658">
        <v>0</v>
      </c>
      <c r="M34" s="658">
        <v>0</v>
      </c>
      <c r="N34" s="658">
        <v>0</v>
      </c>
      <c r="O34" s="658">
        <v>0</v>
      </c>
      <c r="P34" s="658">
        <v>0</v>
      </c>
      <c r="Q34" s="658">
        <v>0</v>
      </c>
      <c r="R34" s="658">
        <v>0</v>
      </c>
      <c r="S34" s="658">
        <v>0</v>
      </c>
      <c r="T34" s="658">
        <v>0</v>
      </c>
      <c r="U34" s="658">
        <v>0</v>
      </c>
      <c r="V34" s="658">
        <v>0</v>
      </c>
      <c r="W34" s="658">
        <f t="shared" ref="W34:AA34" si="29">V34</f>
        <v>0</v>
      </c>
      <c r="X34" s="658">
        <f t="shared" si="29"/>
        <v>0</v>
      </c>
      <c r="Y34" s="658">
        <f t="shared" si="29"/>
        <v>0</v>
      </c>
      <c r="Z34" s="658">
        <f t="shared" si="29"/>
        <v>0</v>
      </c>
      <c r="AA34" s="658">
        <f t="shared" si="29"/>
        <v>0</v>
      </c>
      <c r="AB34" s="658">
        <v>1.25</v>
      </c>
      <c r="AC34" s="658">
        <f t="shared" ref="AC34:AJ34" si="30">AB34</f>
        <v>1.25</v>
      </c>
      <c r="AD34" s="658">
        <f t="shared" si="30"/>
        <v>1.25</v>
      </c>
      <c r="AE34" s="658">
        <f t="shared" si="30"/>
        <v>1.25</v>
      </c>
      <c r="AF34" s="658">
        <f t="shared" si="30"/>
        <v>1.25</v>
      </c>
      <c r="AG34" s="658">
        <f t="shared" si="30"/>
        <v>1.25</v>
      </c>
      <c r="AH34" s="658">
        <f t="shared" si="30"/>
        <v>1.25</v>
      </c>
      <c r="AI34" s="658">
        <f t="shared" si="30"/>
        <v>1.25</v>
      </c>
      <c r="AJ34" s="658">
        <f t="shared" si="30"/>
        <v>1.25</v>
      </c>
      <c r="AK34" s="658">
        <v>0</v>
      </c>
      <c r="AL34" s="658">
        <v>0</v>
      </c>
      <c r="AM34" s="658">
        <v>0</v>
      </c>
      <c r="AN34" s="658">
        <v>0</v>
      </c>
      <c r="AO34" s="658">
        <v>0</v>
      </c>
      <c r="AP34" s="658">
        <v>0</v>
      </c>
      <c r="AQ34" s="658">
        <v>0</v>
      </c>
      <c r="AR34" s="658">
        <v>0</v>
      </c>
      <c r="AS34" s="658">
        <v>0</v>
      </c>
      <c r="AT34" s="658">
        <v>0</v>
      </c>
      <c r="AU34" s="658">
        <v>0</v>
      </c>
      <c r="AV34" s="658">
        <v>0</v>
      </c>
      <c r="AW34" s="658">
        <v>0</v>
      </c>
      <c r="AX34" s="658">
        <v>0</v>
      </c>
      <c r="AY34" s="658">
        <v>0</v>
      </c>
    </row>
    <row r="35" spans="1:51">
      <c r="A35" s="281"/>
      <c r="B35" s="661"/>
      <c r="C35" s="623"/>
      <c r="D35" s="661"/>
      <c r="E35" s="621"/>
      <c r="F35" s="660"/>
      <c r="G35" s="424"/>
      <c r="H35" s="424"/>
      <c r="I35" s="424">
        <f>SUM(J35:AY35)</f>
        <v>1761.25</v>
      </c>
      <c r="J35" s="424">
        <f t="shared" ref="J35:AY35" si="31">J$5*J34</f>
        <v>0</v>
      </c>
      <c r="K35" s="424">
        <f t="shared" si="31"/>
        <v>0</v>
      </c>
      <c r="L35" s="424">
        <f t="shared" si="31"/>
        <v>0</v>
      </c>
      <c r="M35" s="424">
        <f t="shared" si="31"/>
        <v>0</v>
      </c>
      <c r="N35" s="424">
        <f t="shared" si="31"/>
        <v>0</v>
      </c>
      <c r="O35" s="424">
        <f t="shared" si="31"/>
        <v>0</v>
      </c>
      <c r="P35" s="424">
        <f t="shared" si="31"/>
        <v>0</v>
      </c>
      <c r="Q35" s="424">
        <f t="shared" si="31"/>
        <v>0</v>
      </c>
      <c r="R35" s="424">
        <f t="shared" si="31"/>
        <v>0</v>
      </c>
      <c r="S35" s="424">
        <f t="shared" si="31"/>
        <v>0</v>
      </c>
      <c r="T35" s="424">
        <f t="shared" si="31"/>
        <v>0</v>
      </c>
      <c r="U35" s="424">
        <f t="shared" si="31"/>
        <v>0</v>
      </c>
      <c r="V35" s="424">
        <f t="shared" si="31"/>
        <v>0</v>
      </c>
      <c r="W35" s="424">
        <f t="shared" si="31"/>
        <v>0</v>
      </c>
      <c r="X35" s="424">
        <f t="shared" si="31"/>
        <v>0</v>
      </c>
      <c r="Y35" s="424">
        <f t="shared" si="31"/>
        <v>0</v>
      </c>
      <c r="Z35" s="424">
        <f t="shared" si="31"/>
        <v>0</v>
      </c>
      <c r="AA35" s="424">
        <f t="shared" si="31"/>
        <v>0</v>
      </c>
      <c r="AB35" s="424">
        <f t="shared" si="31"/>
        <v>196.875</v>
      </c>
      <c r="AC35" s="424">
        <f t="shared" si="31"/>
        <v>168.75</v>
      </c>
      <c r="AD35" s="424">
        <f t="shared" si="31"/>
        <v>196.875</v>
      </c>
      <c r="AE35" s="424">
        <f t="shared" si="31"/>
        <v>187.5</v>
      </c>
      <c r="AF35" s="424">
        <f t="shared" si="31"/>
        <v>196.875</v>
      </c>
      <c r="AG35" s="424">
        <f t="shared" si="31"/>
        <v>187.5</v>
      </c>
      <c r="AH35" s="424">
        <f t="shared" si="31"/>
        <v>196.875</v>
      </c>
      <c r="AI35" s="424">
        <f t="shared" si="31"/>
        <v>220</v>
      </c>
      <c r="AJ35" s="424">
        <f t="shared" si="31"/>
        <v>210</v>
      </c>
      <c r="AK35" s="424">
        <f t="shared" si="31"/>
        <v>0</v>
      </c>
      <c r="AL35" s="424">
        <f t="shared" si="31"/>
        <v>0</v>
      </c>
      <c r="AM35" s="424">
        <f t="shared" si="31"/>
        <v>0</v>
      </c>
      <c r="AN35" s="424">
        <f t="shared" si="31"/>
        <v>0</v>
      </c>
      <c r="AO35" s="424">
        <f t="shared" si="31"/>
        <v>0</v>
      </c>
      <c r="AP35" s="424">
        <f t="shared" si="31"/>
        <v>0</v>
      </c>
      <c r="AQ35" s="424">
        <f t="shared" si="31"/>
        <v>0</v>
      </c>
      <c r="AR35" s="424">
        <f t="shared" si="31"/>
        <v>0</v>
      </c>
      <c r="AS35" s="424">
        <f t="shared" si="31"/>
        <v>0</v>
      </c>
      <c r="AT35" s="424">
        <f t="shared" si="31"/>
        <v>0</v>
      </c>
      <c r="AU35" s="424">
        <f t="shared" si="31"/>
        <v>0</v>
      </c>
      <c r="AV35" s="424">
        <f t="shared" si="31"/>
        <v>0</v>
      </c>
      <c r="AW35" s="424">
        <f t="shared" si="31"/>
        <v>0</v>
      </c>
      <c r="AX35" s="424">
        <f t="shared" si="31"/>
        <v>0</v>
      </c>
      <c r="AY35" s="424">
        <f t="shared" si="31"/>
        <v>0</v>
      </c>
    </row>
    <row r="36" spans="1:51">
      <c r="A36" s="229"/>
      <c r="B36" s="265"/>
      <c r="C36" s="266"/>
      <c r="D36" s="654"/>
      <c r="E36" s="265"/>
      <c r="F36" s="484"/>
      <c r="G36" s="424"/>
      <c r="H36" s="424"/>
      <c r="I36" s="424">
        <f>SUM(J36:AY36)</f>
        <v>35225</v>
      </c>
      <c r="J36" s="649">
        <f t="shared" ref="J36:AY36" si="32">J35*$F34</f>
        <v>0</v>
      </c>
      <c r="K36" s="649">
        <f t="shared" si="32"/>
        <v>0</v>
      </c>
      <c r="L36" s="649">
        <f t="shared" si="32"/>
        <v>0</v>
      </c>
      <c r="M36" s="649">
        <f t="shared" si="32"/>
        <v>0</v>
      </c>
      <c r="N36" s="649">
        <f t="shared" si="32"/>
        <v>0</v>
      </c>
      <c r="O36" s="649">
        <f t="shared" si="32"/>
        <v>0</v>
      </c>
      <c r="P36" s="649">
        <f t="shared" si="32"/>
        <v>0</v>
      </c>
      <c r="Q36" s="649">
        <f t="shared" si="32"/>
        <v>0</v>
      </c>
      <c r="R36" s="649">
        <f t="shared" si="32"/>
        <v>0</v>
      </c>
      <c r="S36" s="649">
        <f t="shared" si="32"/>
        <v>0</v>
      </c>
      <c r="T36" s="649">
        <f t="shared" si="32"/>
        <v>0</v>
      </c>
      <c r="U36" s="649">
        <f t="shared" si="32"/>
        <v>0</v>
      </c>
      <c r="V36" s="649">
        <f t="shared" si="32"/>
        <v>0</v>
      </c>
      <c r="W36" s="649">
        <f t="shared" si="32"/>
        <v>0</v>
      </c>
      <c r="X36" s="649">
        <f t="shared" si="32"/>
        <v>0</v>
      </c>
      <c r="Y36" s="649">
        <f t="shared" si="32"/>
        <v>0</v>
      </c>
      <c r="Z36" s="649">
        <f t="shared" si="32"/>
        <v>0</v>
      </c>
      <c r="AA36" s="649">
        <f t="shared" si="32"/>
        <v>0</v>
      </c>
      <c r="AB36" s="649">
        <f t="shared" si="32"/>
        <v>3937.5</v>
      </c>
      <c r="AC36" s="649">
        <f t="shared" si="32"/>
        <v>3375</v>
      </c>
      <c r="AD36" s="649">
        <f t="shared" si="32"/>
        <v>3937.5</v>
      </c>
      <c r="AE36" s="649">
        <f t="shared" si="32"/>
        <v>3750</v>
      </c>
      <c r="AF36" s="649">
        <f t="shared" si="32"/>
        <v>3937.5</v>
      </c>
      <c r="AG36" s="649">
        <f t="shared" si="32"/>
        <v>3750</v>
      </c>
      <c r="AH36" s="649">
        <f t="shared" si="32"/>
        <v>3937.5</v>
      </c>
      <c r="AI36" s="649">
        <f t="shared" si="32"/>
        <v>4400</v>
      </c>
      <c r="AJ36" s="649">
        <f t="shared" si="32"/>
        <v>4200</v>
      </c>
      <c r="AK36" s="649">
        <f t="shared" si="32"/>
        <v>0</v>
      </c>
      <c r="AL36" s="649">
        <f t="shared" si="32"/>
        <v>0</v>
      </c>
      <c r="AM36" s="649">
        <f t="shared" si="32"/>
        <v>0</v>
      </c>
      <c r="AN36" s="649">
        <f t="shared" si="32"/>
        <v>0</v>
      </c>
      <c r="AO36" s="649">
        <f t="shared" si="32"/>
        <v>0</v>
      </c>
      <c r="AP36" s="649">
        <f t="shared" si="32"/>
        <v>0</v>
      </c>
      <c r="AQ36" s="649">
        <f t="shared" si="32"/>
        <v>0</v>
      </c>
      <c r="AR36" s="649">
        <f t="shared" si="32"/>
        <v>0</v>
      </c>
      <c r="AS36" s="649">
        <f t="shared" si="32"/>
        <v>0</v>
      </c>
      <c r="AT36" s="649">
        <f t="shared" si="32"/>
        <v>0</v>
      </c>
      <c r="AU36" s="649">
        <f t="shared" si="32"/>
        <v>0</v>
      </c>
      <c r="AV36" s="649">
        <f t="shared" si="32"/>
        <v>0</v>
      </c>
      <c r="AW36" s="649">
        <f t="shared" si="32"/>
        <v>0</v>
      </c>
      <c r="AX36" s="649">
        <f t="shared" si="32"/>
        <v>0</v>
      </c>
      <c r="AY36" s="649">
        <f t="shared" si="32"/>
        <v>0</v>
      </c>
    </row>
    <row r="37" spans="1:51">
      <c r="A37" s="281" t="s">
        <v>850</v>
      </c>
      <c r="B37" s="621">
        <v>24</v>
      </c>
      <c r="C37" s="623" t="s">
        <v>851</v>
      </c>
      <c r="D37" s="621">
        <v>40</v>
      </c>
      <c r="E37" s="621">
        <f>B37*D37</f>
        <v>960</v>
      </c>
      <c r="F37" s="661">
        <v>20</v>
      </c>
      <c r="G37" s="424">
        <f>E37</f>
        <v>960</v>
      </c>
      <c r="H37" s="424">
        <f>SUM(J38:AM38)</f>
        <v>352.25</v>
      </c>
      <c r="I37" s="424"/>
      <c r="J37" s="658">
        <v>0</v>
      </c>
      <c r="K37" s="658">
        <v>0</v>
      </c>
      <c r="L37" s="658">
        <v>0</v>
      </c>
      <c r="M37" s="658">
        <v>0</v>
      </c>
      <c r="N37" s="658">
        <v>0</v>
      </c>
      <c r="O37" s="658">
        <v>0</v>
      </c>
      <c r="P37" s="658">
        <v>0</v>
      </c>
      <c r="Q37" s="658">
        <v>0</v>
      </c>
      <c r="R37" s="658">
        <v>0</v>
      </c>
      <c r="S37" s="658">
        <v>0</v>
      </c>
      <c r="T37" s="658">
        <v>0</v>
      </c>
      <c r="U37" s="658">
        <v>0</v>
      </c>
      <c r="V37" s="658">
        <v>0</v>
      </c>
      <c r="W37" s="658">
        <f t="shared" ref="W37:AA37" si="33">V37</f>
        <v>0</v>
      </c>
      <c r="X37" s="658">
        <f t="shared" si="33"/>
        <v>0</v>
      </c>
      <c r="Y37" s="658">
        <f t="shared" si="33"/>
        <v>0</v>
      </c>
      <c r="Z37" s="658">
        <f t="shared" si="33"/>
        <v>0</v>
      </c>
      <c r="AA37" s="658">
        <f t="shared" si="33"/>
        <v>0</v>
      </c>
      <c r="AB37" s="658">
        <v>0.25</v>
      </c>
      <c r="AC37" s="658">
        <f t="shared" ref="AC37:AJ37" si="34">AB37</f>
        <v>0.25</v>
      </c>
      <c r="AD37" s="658">
        <f t="shared" si="34"/>
        <v>0.25</v>
      </c>
      <c r="AE37" s="658">
        <f t="shared" si="34"/>
        <v>0.25</v>
      </c>
      <c r="AF37" s="658">
        <f t="shared" si="34"/>
        <v>0.25</v>
      </c>
      <c r="AG37" s="658">
        <f t="shared" si="34"/>
        <v>0.25</v>
      </c>
      <c r="AH37" s="658">
        <f t="shared" si="34"/>
        <v>0.25</v>
      </c>
      <c r="AI37" s="658">
        <f t="shared" si="34"/>
        <v>0.25</v>
      </c>
      <c r="AJ37" s="658">
        <f t="shared" si="34"/>
        <v>0.25</v>
      </c>
      <c r="AK37" s="658">
        <v>0</v>
      </c>
      <c r="AL37" s="658">
        <v>0</v>
      </c>
      <c r="AM37" s="658">
        <v>0</v>
      </c>
      <c r="AN37" s="658">
        <v>0</v>
      </c>
      <c r="AO37" s="658">
        <v>0</v>
      </c>
      <c r="AP37" s="658">
        <v>0</v>
      </c>
      <c r="AQ37" s="658">
        <v>0</v>
      </c>
      <c r="AR37" s="658">
        <v>0</v>
      </c>
      <c r="AS37" s="658">
        <v>0</v>
      </c>
      <c r="AT37" s="658">
        <v>0</v>
      </c>
      <c r="AU37" s="658">
        <v>0</v>
      </c>
      <c r="AV37" s="658">
        <v>0</v>
      </c>
      <c r="AW37" s="658">
        <v>0</v>
      </c>
      <c r="AX37" s="658">
        <v>0</v>
      </c>
      <c r="AY37" s="658">
        <v>0</v>
      </c>
    </row>
    <row r="38" spans="1:51">
      <c r="A38" s="281"/>
      <c r="B38" s="621"/>
      <c r="C38" s="623" t="s">
        <v>852</v>
      </c>
      <c r="D38" s="621"/>
      <c r="E38" s="621"/>
      <c r="F38" s="661"/>
      <c r="G38" s="424"/>
      <c r="H38" s="424"/>
      <c r="I38" s="424">
        <f>SUM(J38:AY38)</f>
        <v>352.25</v>
      </c>
      <c r="J38" s="424">
        <f t="shared" ref="J38:AY38" si="35">J$5*J37</f>
        <v>0</v>
      </c>
      <c r="K38" s="424">
        <f t="shared" si="35"/>
        <v>0</v>
      </c>
      <c r="L38" s="424">
        <f t="shared" si="35"/>
        <v>0</v>
      </c>
      <c r="M38" s="424">
        <f t="shared" si="35"/>
        <v>0</v>
      </c>
      <c r="N38" s="424">
        <f t="shared" si="35"/>
        <v>0</v>
      </c>
      <c r="O38" s="424">
        <f t="shared" si="35"/>
        <v>0</v>
      </c>
      <c r="P38" s="424">
        <f t="shared" si="35"/>
        <v>0</v>
      </c>
      <c r="Q38" s="424">
        <f t="shared" si="35"/>
        <v>0</v>
      </c>
      <c r="R38" s="424">
        <f t="shared" si="35"/>
        <v>0</v>
      </c>
      <c r="S38" s="424">
        <f t="shared" si="35"/>
        <v>0</v>
      </c>
      <c r="T38" s="424">
        <f t="shared" si="35"/>
        <v>0</v>
      </c>
      <c r="U38" s="424">
        <f t="shared" si="35"/>
        <v>0</v>
      </c>
      <c r="V38" s="424">
        <f t="shared" si="35"/>
        <v>0</v>
      </c>
      <c r="W38" s="424">
        <f t="shared" si="35"/>
        <v>0</v>
      </c>
      <c r="X38" s="424">
        <f t="shared" si="35"/>
        <v>0</v>
      </c>
      <c r="Y38" s="424">
        <f t="shared" si="35"/>
        <v>0</v>
      </c>
      <c r="Z38" s="424">
        <f t="shared" si="35"/>
        <v>0</v>
      </c>
      <c r="AA38" s="424">
        <f t="shared" si="35"/>
        <v>0</v>
      </c>
      <c r="AB38" s="424">
        <f t="shared" si="35"/>
        <v>39.375</v>
      </c>
      <c r="AC38" s="424">
        <f t="shared" si="35"/>
        <v>33.75</v>
      </c>
      <c r="AD38" s="424">
        <f t="shared" si="35"/>
        <v>39.375</v>
      </c>
      <c r="AE38" s="424">
        <f t="shared" si="35"/>
        <v>37.5</v>
      </c>
      <c r="AF38" s="424">
        <f t="shared" si="35"/>
        <v>39.375</v>
      </c>
      <c r="AG38" s="424">
        <f t="shared" si="35"/>
        <v>37.5</v>
      </c>
      <c r="AH38" s="424">
        <f t="shared" si="35"/>
        <v>39.375</v>
      </c>
      <c r="AI38" s="424">
        <f t="shared" si="35"/>
        <v>44</v>
      </c>
      <c r="AJ38" s="424">
        <f t="shared" si="35"/>
        <v>42</v>
      </c>
      <c r="AK38" s="424">
        <f t="shared" si="35"/>
        <v>0</v>
      </c>
      <c r="AL38" s="424">
        <f t="shared" si="35"/>
        <v>0</v>
      </c>
      <c r="AM38" s="424">
        <f t="shared" si="35"/>
        <v>0</v>
      </c>
      <c r="AN38" s="424">
        <f t="shared" si="35"/>
        <v>0</v>
      </c>
      <c r="AO38" s="424">
        <f t="shared" si="35"/>
        <v>0</v>
      </c>
      <c r="AP38" s="424">
        <f t="shared" si="35"/>
        <v>0</v>
      </c>
      <c r="AQ38" s="424">
        <f t="shared" si="35"/>
        <v>0</v>
      </c>
      <c r="AR38" s="424">
        <f t="shared" si="35"/>
        <v>0</v>
      </c>
      <c r="AS38" s="424">
        <f t="shared" si="35"/>
        <v>0</v>
      </c>
      <c r="AT38" s="424">
        <f t="shared" si="35"/>
        <v>0</v>
      </c>
      <c r="AU38" s="424">
        <f t="shared" si="35"/>
        <v>0</v>
      </c>
      <c r="AV38" s="424">
        <f t="shared" si="35"/>
        <v>0</v>
      </c>
      <c r="AW38" s="424">
        <f t="shared" si="35"/>
        <v>0</v>
      </c>
      <c r="AX38" s="424">
        <f t="shared" si="35"/>
        <v>0</v>
      </c>
      <c r="AY38" s="424">
        <f t="shared" si="35"/>
        <v>0</v>
      </c>
    </row>
    <row r="39" spans="1:51">
      <c r="A39" s="229"/>
      <c r="B39" s="654"/>
      <c r="C39" s="266"/>
      <c r="D39" s="654"/>
      <c r="E39" s="265"/>
      <c r="F39" s="654"/>
      <c r="G39" s="424"/>
      <c r="H39" s="424"/>
      <c r="I39" s="424">
        <f>SUM(J39:AY39)</f>
        <v>7045</v>
      </c>
      <c r="J39" s="649">
        <f t="shared" ref="J39:AY39" si="36">J38*$F37</f>
        <v>0</v>
      </c>
      <c r="K39" s="649">
        <f t="shared" si="36"/>
        <v>0</v>
      </c>
      <c r="L39" s="649">
        <f t="shared" si="36"/>
        <v>0</v>
      </c>
      <c r="M39" s="649">
        <f t="shared" si="36"/>
        <v>0</v>
      </c>
      <c r="N39" s="649">
        <f t="shared" si="36"/>
        <v>0</v>
      </c>
      <c r="O39" s="649">
        <f t="shared" si="36"/>
        <v>0</v>
      </c>
      <c r="P39" s="649">
        <f t="shared" si="36"/>
        <v>0</v>
      </c>
      <c r="Q39" s="649">
        <f t="shared" si="36"/>
        <v>0</v>
      </c>
      <c r="R39" s="649">
        <f t="shared" si="36"/>
        <v>0</v>
      </c>
      <c r="S39" s="649">
        <f t="shared" si="36"/>
        <v>0</v>
      </c>
      <c r="T39" s="649">
        <f t="shared" si="36"/>
        <v>0</v>
      </c>
      <c r="U39" s="649">
        <f t="shared" si="36"/>
        <v>0</v>
      </c>
      <c r="V39" s="649">
        <f t="shared" si="36"/>
        <v>0</v>
      </c>
      <c r="W39" s="649">
        <f t="shared" si="36"/>
        <v>0</v>
      </c>
      <c r="X39" s="649">
        <f t="shared" si="36"/>
        <v>0</v>
      </c>
      <c r="Y39" s="649">
        <f t="shared" si="36"/>
        <v>0</v>
      </c>
      <c r="Z39" s="649">
        <f t="shared" si="36"/>
        <v>0</v>
      </c>
      <c r="AA39" s="649">
        <f t="shared" si="36"/>
        <v>0</v>
      </c>
      <c r="AB39" s="649">
        <f t="shared" si="36"/>
        <v>787.5</v>
      </c>
      <c r="AC39" s="649">
        <f t="shared" si="36"/>
        <v>675</v>
      </c>
      <c r="AD39" s="649">
        <f t="shared" si="36"/>
        <v>787.5</v>
      </c>
      <c r="AE39" s="649">
        <f t="shared" si="36"/>
        <v>750</v>
      </c>
      <c r="AF39" s="649">
        <f t="shared" si="36"/>
        <v>787.5</v>
      </c>
      <c r="AG39" s="649">
        <f t="shared" si="36"/>
        <v>750</v>
      </c>
      <c r="AH39" s="649">
        <f t="shared" si="36"/>
        <v>787.5</v>
      </c>
      <c r="AI39" s="649">
        <f t="shared" si="36"/>
        <v>880</v>
      </c>
      <c r="AJ39" s="649">
        <f t="shared" si="36"/>
        <v>840</v>
      </c>
      <c r="AK39" s="649">
        <f t="shared" si="36"/>
        <v>0</v>
      </c>
      <c r="AL39" s="649">
        <f t="shared" si="36"/>
        <v>0</v>
      </c>
      <c r="AM39" s="649">
        <f t="shared" si="36"/>
        <v>0</v>
      </c>
      <c r="AN39" s="649">
        <f t="shared" si="36"/>
        <v>0</v>
      </c>
      <c r="AO39" s="649">
        <f t="shared" si="36"/>
        <v>0</v>
      </c>
      <c r="AP39" s="649">
        <f t="shared" si="36"/>
        <v>0</v>
      </c>
      <c r="AQ39" s="649">
        <f t="shared" si="36"/>
        <v>0</v>
      </c>
      <c r="AR39" s="649">
        <f t="shared" si="36"/>
        <v>0</v>
      </c>
      <c r="AS39" s="649">
        <f t="shared" si="36"/>
        <v>0</v>
      </c>
      <c r="AT39" s="649">
        <f t="shared" si="36"/>
        <v>0</v>
      </c>
      <c r="AU39" s="649">
        <f t="shared" si="36"/>
        <v>0</v>
      </c>
      <c r="AV39" s="649">
        <f t="shared" si="36"/>
        <v>0</v>
      </c>
      <c r="AW39" s="649">
        <f t="shared" si="36"/>
        <v>0</v>
      </c>
      <c r="AX39" s="649">
        <f t="shared" si="36"/>
        <v>0</v>
      </c>
      <c r="AY39" s="649">
        <f t="shared" si="36"/>
        <v>0</v>
      </c>
    </row>
    <row r="40" spans="1:51">
      <c r="A40" s="281" t="s">
        <v>853</v>
      </c>
      <c r="B40" s="661">
        <v>2</v>
      </c>
      <c r="C40" s="623" t="s">
        <v>854</v>
      </c>
      <c r="D40" s="661">
        <v>100</v>
      </c>
      <c r="E40" s="621">
        <v>100</v>
      </c>
      <c r="F40" s="660">
        <v>20</v>
      </c>
      <c r="G40" s="424">
        <f>E40</f>
        <v>100</v>
      </c>
      <c r="H40" s="424">
        <f>SUM(J41:AM41)</f>
        <v>0</v>
      </c>
      <c r="I40" s="424"/>
      <c r="J40" s="658">
        <v>0</v>
      </c>
      <c r="K40" s="658">
        <v>0</v>
      </c>
      <c r="L40" s="658">
        <v>0</v>
      </c>
      <c r="M40" s="658">
        <v>0</v>
      </c>
      <c r="N40" s="658">
        <v>0</v>
      </c>
      <c r="O40" s="658">
        <v>0</v>
      </c>
      <c r="P40" s="658">
        <v>0</v>
      </c>
      <c r="Q40" s="658">
        <v>0</v>
      </c>
      <c r="R40" s="658">
        <v>0</v>
      </c>
      <c r="S40" s="658">
        <v>0</v>
      </c>
      <c r="T40" s="658">
        <v>0</v>
      </c>
      <c r="U40" s="658">
        <v>0</v>
      </c>
      <c r="V40" s="658">
        <v>0</v>
      </c>
      <c r="W40" s="658">
        <v>0</v>
      </c>
      <c r="X40" s="658">
        <v>0</v>
      </c>
      <c r="Y40" s="658">
        <v>0</v>
      </c>
      <c r="Z40" s="658">
        <v>0</v>
      </c>
      <c r="AA40" s="658">
        <v>0</v>
      </c>
      <c r="AB40" s="658">
        <v>0</v>
      </c>
      <c r="AC40" s="658">
        <v>0</v>
      </c>
      <c r="AD40" s="658">
        <v>0</v>
      </c>
      <c r="AE40" s="658">
        <v>0</v>
      </c>
      <c r="AF40" s="658">
        <v>0</v>
      </c>
      <c r="AG40" s="658">
        <v>0</v>
      </c>
      <c r="AH40" s="658">
        <v>0</v>
      </c>
      <c r="AI40" s="658">
        <v>0</v>
      </c>
      <c r="AJ40" s="658">
        <v>0</v>
      </c>
      <c r="AK40" s="658">
        <v>0</v>
      </c>
      <c r="AL40" s="658">
        <v>0</v>
      </c>
      <c r="AM40" s="658">
        <v>0</v>
      </c>
      <c r="AN40" s="658">
        <v>0</v>
      </c>
      <c r="AO40" s="658">
        <v>0</v>
      </c>
      <c r="AP40" s="658">
        <v>0</v>
      </c>
      <c r="AQ40" s="658">
        <v>0</v>
      </c>
      <c r="AR40" s="658">
        <v>0</v>
      </c>
      <c r="AS40" s="658">
        <v>0</v>
      </c>
      <c r="AT40" s="658">
        <v>0</v>
      </c>
      <c r="AU40" s="658">
        <v>0</v>
      </c>
      <c r="AV40" s="658">
        <v>0</v>
      </c>
      <c r="AW40" s="658">
        <v>0</v>
      </c>
      <c r="AX40" s="658">
        <v>0</v>
      </c>
      <c r="AY40" s="658">
        <v>0</v>
      </c>
    </row>
    <row r="41" spans="1:51">
      <c r="A41" s="281"/>
      <c r="B41" s="661"/>
      <c r="C41" s="623"/>
      <c r="D41" s="661"/>
      <c r="E41" s="621"/>
      <c r="F41" s="660"/>
      <c r="G41" s="424"/>
      <c r="H41" s="424"/>
      <c r="I41" s="424">
        <f>SUM(J41:AY41)</f>
        <v>0</v>
      </c>
      <c r="J41" s="424">
        <f t="shared" ref="J41:AY41" si="37">J$5*J40</f>
        <v>0</v>
      </c>
      <c r="K41" s="424">
        <f t="shared" si="37"/>
        <v>0</v>
      </c>
      <c r="L41" s="424">
        <f t="shared" si="37"/>
        <v>0</v>
      </c>
      <c r="M41" s="424">
        <f t="shared" si="37"/>
        <v>0</v>
      </c>
      <c r="N41" s="424">
        <f t="shared" si="37"/>
        <v>0</v>
      </c>
      <c r="O41" s="424">
        <f t="shared" si="37"/>
        <v>0</v>
      </c>
      <c r="P41" s="424">
        <f t="shared" si="37"/>
        <v>0</v>
      </c>
      <c r="Q41" s="424">
        <f t="shared" si="37"/>
        <v>0</v>
      </c>
      <c r="R41" s="424">
        <f t="shared" si="37"/>
        <v>0</v>
      </c>
      <c r="S41" s="424">
        <f t="shared" si="37"/>
        <v>0</v>
      </c>
      <c r="T41" s="424">
        <f t="shared" si="37"/>
        <v>0</v>
      </c>
      <c r="U41" s="424">
        <f t="shared" si="37"/>
        <v>0</v>
      </c>
      <c r="V41" s="424">
        <f t="shared" si="37"/>
        <v>0</v>
      </c>
      <c r="W41" s="424">
        <f t="shared" si="37"/>
        <v>0</v>
      </c>
      <c r="X41" s="424">
        <f t="shared" si="37"/>
        <v>0</v>
      </c>
      <c r="Y41" s="424">
        <f t="shared" si="37"/>
        <v>0</v>
      </c>
      <c r="Z41" s="424">
        <f t="shared" si="37"/>
        <v>0</v>
      </c>
      <c r="AA41" s="424">
        <f t="shared" si="37"/>
        <v>0</v>
      </c>
      <c r="AB41" s="424">
        <f t="shared" si="37"/>
        <v>0</v>
      </c>
      <c r="AC41" s="424">
        <f t="shared" si="37"/>
        <v>0</v>
      </c>
      <c r="AD41" s="424">
        <f t="shared" si="37"/>
        <v>0</v>
      </c>
      <c r="AE41" s="424">
        <f t="shared" si="37"/>
        <v>0</v>
      </c>
      <c r="AF41" s="424">
        <f t="shared" si="37"/>
        <v>0</v>
      </c>
      <c r="AG41" s="424">
        <f t="shared" si="37"/>
        <v>0</v>
      </c>
      <c r="AH41" s="424">
        <f t="shared" si="37"/>
        <v>0</v>
      </c>
      <c r="AI41" s="424">
        <f t="shared" si="37"/>
        <v>0</v>
      </c>
      <c r="AJ41" s="424">
        <f t="shared" si="37"/>
        <v>0</v>
      </c>
      <c r="AK41" s="424">
        <f t="shared" si="37"/>
        <v>0</v>
      </c>
      <c r="AL41" s="424">
        <f t="shared" si="37"/>
        <v>0</v>
      </c>
      <c r="AM41" s="424">
        <f t="shared" si="37"/>
        <v>0</v>
      </c>
      <c r="AN41" s="424">
        <f t="shared" si="37"/>
        <v>0</v>
      </c>
      <c r="AO41" s="424">
        <f t="shared" si="37"/>
        <v>0</v>
      </c>
      <c r="AP41" s="424">
        <f t="shared" si="37"/>
        <v>0</v>
      </c>
      <c r="AQ41" s="424">
        <f t="shared" si="37"/>
        <v>0</v>
      </c>
      <c r="AR41" s="424">
        <f t="shared" si="37"/>
        <v>0</v>
      </c>
      <c r="AS41" s="424">
        <f t="shared" si="37"/>
        <v>0</v>
      </c>
      <c r="AT41" s="424">
        <f t="shared" si="37"/>
        <v>0</v>
      </c>
      <c r="AU41" s="424">
        <f t="shared" si="37"/>
        <v>0</v>
      </c>
      <c r="AV41" s="424">
        <f t="shared" si="37"/>
        <v>0</v>
      </c>
      <c r="AW41" s="424">
        <f t="shared" si="37"/>
        <v>0</v>
      </c>
      <c r="AX41" s="424">
        <f t="shared" si="37"/>
        <v>0</v>
      </c>
      <c r="AY41" s="424">
        <f t="shared" si="37"/>
        <v>0</v>
      </c>
    </row>
    <row r="42" spans="1:51">
      <c r="A42" s="281"/>
      <c r="B42" s="661"/>
      <c r="C42" s="623"/>
      <c r="D42" s="661"/>
      <c r="E42" s="621"/>
      <c r="F42" s="660"/>
      <c r="G42" s="424"/>
      <c r="H42" s="424"/>
      <c r="I42" s="424"/>
      <c r="J42" s="424"/>
      <c r="K42" s="424"/>
      <c r="L42" s="424"/>
      <c r="M42" s="424"/>
      <c r="N42" s="424"/>
      <c r="O42" s="424"/>
      <c r="P42" s="424"/>
      <c r="Q42" s="424"/>
      <c r="R42" s="424"/>
      <c r="S42" s="424"/>
      <c r="T42" s="424"/>
      <c r="U42" s="424"/>
      <c r="V42" s="424"/>
      <c r="W42" s="424"/>
      <c r="X42" s="424"/>
      <c r="Y42" s="424"/>
      <c r="Z42" s="424"/>
      <c r="AA42" s="424"/>
      <c r="AB42" s="649">
        <f t="shared" ref="AB42:AD42" si="38">AB41*$F40</f>
        <v>0</v>
      </c>
      <c r="AC42" s="649">
        <f t="shared" si="38"/>
        <v>0</v>
      </c>
      <c r="AD42" s="649">
        <f t="shared" si="38"/>
        <v>0</v>
      </c>
      <c r="AE42" s="424"/>
      <c r="AF42" s="424"/>
      <c r="AG42" s="424"/>
      <c r="AH42" s="424"/>
      <c r="AI42" s="424"/>
      <c r="AJ42" s="424"/>
      <c r="AK42" s="424"/>
      <c r="AL42" s="424"/>
      <c r="AM42" s="424"/>
      <c r="AN42" s="424"/>
      <c r="AO42" s="424"/>
      <c r="AP42" s="424"/>
      <c r="AQ42" s="424"/>
      <c r="AR42" s="424"/>
      <c r="AS42" s="424"/>
      <c r="AT42" s="424"/>
      <c r="AU42" s="424"/>
      <c r="AV42" s="424"/>
      <c r="AW42" s="424"/>
      <c r="AX42" s="424"/>
      <c r="AY42" s="424"/>
    </row>
    <row r="43" spans="1:51">
      <c r="A43" s="229" t="s">
        <v>855</v>
      </c>
      <c r="B43" s="501">
        <v>1000</v>
      </c>
      <c r="C43" s="623" t="s">
        <v>856</v>
      </c>
      <c r="D43" s="501">
        <v>1</v>
      </c>
      <c r="E43" s="265">
        <f>B43*D43</f>
        <v>1000</v>
      </c>
      <c r="F43" s="265">
        <v>20</v>
      </c>
      <c r="G43" s="424">
        <f>E43</f>
        <v>1000</v>
      </c>
      <c r="H43" s="424">
        <f>SUM(J44:AM44)</f>
        <v>232</v>
      </c>
      <c r="I43" s="424"/>
      <c r="J43" s="658">
        <v>0</v>
      </c>
      <c r="K43" s="658">
        <v>0</v>
      </c>
      <c r="L43" s="658">
        <v>0</v>
      </c>
      <c r="M43" s="658">
        <v>0</v>
      </c>
      <c r="N43" s="658">
        <v>0</v>
      </c>
      <c r="O43" s="658">
        <v>0</v>
      </c>
      <c r="P43" s="658">
        <v>0</v>
      </c>
      <c r="Q43" s="658">
        <v>0</v>
      </c>
      <c r="R43" s="658">
        <v>0</v>
      </c>
      <c r="S43" s="658">
        <v>0</v>
      </c>
      <c r="T43" s="658">
        <v>0</v>
      </c>
      <c r="U43" s="658">
        <v>0</v>
      </c>
      <c r="V43" s="658">
        <v>0</v>
      </c>
      <c r="W43" s="658">
        <v>0</v>
      </c>
      <c r="X43" s="658">
        <v>0</v>
      </c>
      <c r="Y43" s="658">
        <v>0</v>
      </c>
      <c r="Z43" s="658">
        <v>0</v>
      </c>
      <c r="AA43" s="658">
        <v>0</v>
      </c>
      <c r="AB43" s="658">
        <v>0</v>
      </c>
      <c r="AC43" s="658">
        <v>0</v>
      </c>
      <c r="AD43" s="658">
        <v>0</v>
      </c>
      <c r="AE43" s="658">
        <v>0</v>
      </c>
      <c r="AF43" s="658">
        <f>AE43</f>
        <v>0</v>
      </c>
      <c r="AG43" s="658">
        <f t="shared" ref="AG43:AI43" si="39">AF43</f>
        <v>0</v>
      </c>
      <c r="AH43" s="658">
        <f t="shared" si="39"/>
        <v>0</v>
      </c>
      <c r="AI43" s="658">
        <f t="shared" si="39"/>
        <v>0</v>
      </c>
      <c r="AJ43" s="658">
        <f>AI43</f>
        <v>0</v>
      </c>
      <c r="AK43" s="658">
        <v>0.5</v>
      </c>
      <c r="AL43" s="658">
        <v>0.5</v>
      </c>
      <c r="AM43" s="658">
        <v>0.5</v>
      </c>
      <c r="AN43" s="658">
        <v>0</v>
      </c>
      <c r="AO43" s="658">
        <v>0</v>
      </c>
      <c r="AP43" s="658">
        <v>0</v>
      </c>
      <c r="AQ43" s="658">
        <v>0</v>
      </c>
      <c r="AR43" s="658">
        <v>0</v>
      </c>
      <c r="AS43" s="658">
        <v>0</v>
      </c>
      <c r="AT43" s="658">
        <v>0</v>
      </c>
      <c r="AU43" s="658">
        <v>0</v>
      </c>
      <c r="AV43" s="658">
        <v>0</v>
      </c>
      <c r="AW43" s="658">
        <v>0</v>
      </c>
      <c r="AX43" s="658">
        <v>0</v>
      </c>
      <c r="AY43" s="658">
        <v>0</v>
      </c>
    </row>
    <row r="44" spans="1:51">
      <c r="A44" s="229"/>
      <c r="B44" s="501"/>
      <c r="C44" s="623"/>
      <c r="D44" s="501"/>
      <c r="E44" s="265"/>
      <c r="F44" s="265"/>
      <c r="G44" s="424"/>
      <c r="H44" s="424"/>
      <c r="I44" s="424">
        <f>SUM(J44:AY44)</f>
        <v>232</v>
      </c>
      <c r="J44" s="424">
        <f t="shared" ref="J44:AY44" si="40">J$5*J43</f>
        <v>0</v>
      </c>
      <c r="K44" s="424">
        <f t="shared" si="40"/>
        <v>0</v>
      </c>
      <c r="L44" s="424">
        <f t="shared" si="40"/>
        <v>0</v>
      </c>
      <c r="M44" s="424">
        <f t="shared" si="40"/>
        <v>0</v>
      </c>
      <c r="N44" s="424">
        <f t="shared" si="40"/>
        <v>0</v>
      </c>
      <c r="O44" s="424">
        <f t="shared" si="40"/>
        <v>0</v>
      </c>
      <c r="P44" s="424">
        <f t="shared" si="40"/>
        <v>0</v>
      </c>
      <c r="Q44" s="424">
        <f t="shared" si="40"/>
        <v>0</v>
      </c>
      <c r="R44" s="424">
        <f t="shared" si="40"/>
        <v>0</v>
      </c>
      <c r="S44" s="424">
        <f t="shared" si="40"/>
        <v>0</v>
      </c>
      <c r="T44" s="424">
        <f t="shared" si="40"/>
        <v>0</v>
      </c>
      <c r="U44" s="424">
        <f t="shared" si="40"/>
        <v>0</v>
      </c>
      <c r="V44" s="424">
        <f t="shared" si="40"/>
        <v>0</v>
      </c>
      <c r="W44" s="424">
        <f t="shared" si="40"/>
        <v>0</v>
      </c>
      <c r="X44" s="424">
        <f t="shared" si="40"/>
        <v>0</v>
      </c>
      <c r="Y44" s="424">
        <f t="shared" si="40"/>
        <v>0</v>
      </c>
      <c r="Z44" s="424">
        <f t="shared" si="40"/>
        <v>0</v>
      </c>
      <c r="AA44" s="424">
        <f t="shared" si="40"/>
        <v>0</v>
      </c>
      <c r="AB44" s="424">
        <f t="shared" si="40"/>
        <v>0</v>
      </c>
      <c r="AC44" s="424">
        <f t="shared" si="40"/>
        <v>0</v>
      </c>
      <c r="AD44" s="424">
        <f t="shared" si="40"/>
        <v>0</v>
      </c>
      <c r="AE44" s="424">
        <f t="shared" si="40"/>
        <v>0</v>
      </c>
      <c r="AF44" s="424">
        <f t="shared" si="40"/>
        <v>0</v>
      </c>
      <c r="AG44" s="424">
        <f t="shared" si="40"/>
        <v>0</v>
      </c>
      <c r="AH44" s="424">
        <f t="shared" si="40"/>
        <v>0</v>
      </c>
      <c r="AI44" s="424">
        <f t="shared" si="40"/>
        <v>0</v>
      </c>
      <c r="AJ44" s="424">
        <f t="shared" si="40"/>
        <v>0</v>
      </c>
      <c r="AK44" s="424">
        <f t="shared" si="40"/>
        <v>88</v>
      </c>
      <c r="AL44" s="424">
        <f t="shared" si="40"/>
        <v>84</v>
      </c>
      <c r="AM44" s="424">
        <f t="shared" si="40"/>
        <v>60</v>
      </c>
      <c r="AN44" s="424">
        <f t="shared" si="40"/>
        <v>0</v>
      </c>
      <c r="AO44" s="424">
        <f t="shared" si="40"/>
        <v>0</v>
      </c>
      <c r="AP44" s="424">
        <f t="shared" si="40"/>
        <v>0</v>
      </c>
      <c r="AQ44" s="424">
        <f t="shared" si="40"/>
        <v>0</v>
      </c>
      <c r="AR44" s="424">
        <f t="shared" si="40"/>
        <v>0</v>
      </c>
      <c r="AS44" s="424">
        <f t="shared" si="40"/>
        <v>0</v>
      </c>
      <c r="AT44" s="424">
        <f t="shared" si="40"/>
        <v>0</v>
      </c>
      <c r="AU44" s="424">
        <f t="shared" si="40"/>
        <v>0</v>
      </c>
      <c r="AV44" s="424">
        <f t="shared" si="40"/>
        <v>0</v>
      </c>
      <c r="AW44" s="424">
        <f t="shared" si="40"/>
        <v>0</v>
      </c>
      <c r="AX44" s="424">
        <f t="shared" si="40"/>
        <v>0</v>
      </c>
      <c r="AY44" s="424">
        <f t="shared" si="40"/>
        <v>0</v>
      </c>
    </row>
    <row r="45" spans="1:51">
      <c r="A45" s="229"/>
      <c r="B45" s="501"/>
      <c r="C45" s="623"/>
      <c r="D45" s="501"/>
      <c r="E45" s="265"/>
      <c r="F45" s="265"/>
      <c r="G45" s="424"/>
      <c r="H45" s="424"/>
      <c r="I45" s="424">
        <f>SUM(J45:AY45)</f>
        <v>4640</v>
      </c>
      <c r="J45" s="649">
        <f t="shared" ref="J45:AY45" si="41">J44*$F43</f>
        <v>0</v>
      </c>
      <c r="K45" s="649">
        <f t="shared" si="41"/>
        <v>0</v>
      </c>
      <c r="L45" s="649">
        <f t="shared" si="41"/>
        <v>0</v>
      </c>
      <c r="M45" s="649">
        <f t="shared" si="41"/>
        <v>0</v>
      </c>
      <c r="N45" s="649">
        <f t="shared" si="41"/>
        <v>0</v>
      </c>
      <c r="O45" s="649">
        <f t="shared" si="41"/>
        <v>0</v>
      </c>
      <c r="P45" s="649">
        <f t="shared" si="41"/>
        <v>0</v>
      </c>
      <c r="Q45" s="649">
        <f t="shared" si="41"/>
        <v>0</v>
      </c>
      <c r="R45" s="649">
        <f t="shared" si="41"/>
        <v>0</v>
      </c>
      <c r="S45" s="649">
        <f t="shared" si="41"/>
        <v>0</v>
      </c>
      <c r="T45" s="649">
        <f t="shared" si="41"/>
        <v>0</v>
      </c>
      <c r="U45" s="649">
        <f t="shared" si="41"/>
        <v>0</v>
      </c>
      <c r="V45" s="649">
        <f t="shared" si="41"/>
        <v>0</v>
      </c>
      <c r="W45" s="649">
        <f t="shared" si="41"/>
        <v>0</v>
      </c>
      <c r="X45" s="649">
        <f t="shared" si="41"/>
        <v>0</v>
      </c>
      <c r="Y45" s="649">
        <f t="shared" si="41"/>
        <v>0</v>
      </c>
      <c r="Z45" s="649">
        <f t="shared" si="41"/>
        <v>0</v>
      </c>
      <c r="AA45" s="649">
        <f t="shared" si="41"/>
        <v>0</v>
      </c>
      <c r="AB45" s="649">
        <f t="shared" si="41"/>
        <v>0</v>
      </c>
      <c r="AC45" s="649">
        <f t="shared" si="41"/>
        <v>0</v>
      </c>
      <c r="AD45" s="649">
        <f t="shared" si="41"/>
        <v>0</v>
      </c>
      <c r="AE45" s="649">
        <f t="shared" si="41"/>
        <v>0</v>
      </c>
      <c r="AF45" s="649">
        <f t="shared" si="41"/>
        <v>0</v>
      </c>
      <c r="AG45" s="649">
        <f t="shared" si="41"/>
        <v>0</v>
      </c>
      <c r="AH45" s="649">
        <f t="shared" si="41"/>
        <v>0</v>
      </c>
      <c r="AI45" s="649">
        <f t="shared" si="41"/>
        <v>0</v>
      </c>
      <c r="AJ45" s="649">
        <f t="shared" si="41"/>
        <v>0</v>
      </c>
      <c r="AK45" s="649">
        <f t="shared" si="41"/>
        <v>1760</v>
      </c>
      <c r="AL45" s="649">
        <f t="shared" si="41"/>
        <v>1680</v>
      </c>
      <c r="AM45" s="649">
        <f t="shared" si="41"/>
        <v>1200</v>
      </c>
      <c r="AN45" s="649">
        <f t="shared" si="41"/>
        <v>0</v>
      </c>
      <c r="AO45" s="649">
        <f t="shared" si="41"/>
        <v>0</v>
      </c>
      <c r="AP45" s="649">
        <f t="shared" si="41"/>
        <v>0</v>
      </c>
      <c r="AQ45" s="649">
        <f t="shared" si="41"/>
        <v>0</v>
      </c>
      <c r="AR45" s="649">
        <f t="shared" si="41"/>
        <v>0</v>
      </c>
      <c r="AS45" s="649">
        <f t="shared" si="41"/>
        <v>0</v>
      </c>
      <c r="AT45" s="649">
        <f t="shared" si="41"/>
        <v>0</v>
      </c>
      <c r="AU45" s="649">
        <f t="shared" si="41"/>
        <v>0</v>
      </c>
      <c r="AV45" s="649">
        <f t="shared" si="41"/>
        <v>0</v>
      </c>
      <c r="AW45" s="649">
        <f t="shared" si="41"/>
        <v>0</v>
      </c>
      <c r="AX45" s="649">
        <f t="shared" si="41"/>
        <v>0</v>
      </c>
      <c r="AY45" s="649">
        <f t="shared" si="41"/>
        <v>0</v>
      </c>
    </row>
    <row r="46" spans="1:51">
      <c r="A46" s="281" t="s">
        <v>857</v>
      </c>
      <c r="B46" s="661"/>
      <c r="C46" s="266" t="s">
        <v>858</v>
      </c>
      <c r="D46" s="661">
        <f>D49/2</f>
        <v>1171.875</v>
      </c>
      <c r="E46" s="621">
        <f t="shared" ref="E46" si="42">B46*D46</f>
        <v>0</v>
      </c>
      <c r="F46" s="623">
        <v>90</v>
      </c>
      <c r="G46" s="424">
        <f>E46</f>
        <v>0</v>
      </c>
      <c r="H46" s="424">
        <f>SUM(J47:AM47)</f>
        <v>352.25</v>
      </c>
      <c r="I46" s="424"/>
      <c r="J46" s="658">
        <v>0</v>
      </c>
      <c r="K46" s="658">
        <v>0</v>
      </c>
      <c r="L46" s="658">
        <v>0</v>
      </c>
      <c r="M46" s="658">
        <v>0</v>
      </c>
      <c r="N46" s="658">
        <v>0</v>
      </c>
      <c r="O46" s="658">
        <v>0</v>
      </c>
      <c r="P46" s="658">
        <v>0</v>
      </c>
      <c r="Q46" s="658">
        <v>0</v>
      </c>
      <c r="R46" s="658">
        <v>0</v>
      </c>
      <c r="S46" s="658">
        <v>0</v>
      </c>
      <c r="T46" s="658">
        <v>0</v>
      </c>
      <c r="U46" s="658">
        <v>0</v>
      </c>
      <c r="V46" s="658">
        <v>0</v>
      </c>
      <c r="W46" s="658">
        <f>V46</f>
        <v>0</v>
      </c>
      <c r="X46" s="658">
        <f t="shared" ref="X46:AJ46" si="43">W46</f>
        <v>0</v>
      </c>
      <c r="Y46" s="658">
        <f t="shared" si="43"/>
        <v>0</v>
      </c>
      <c r="Z46" s="658">
        <f t="shared" si="43"/>
        <v>0</v>
      </c>
      <c r="AA46" s="658">
        <f t="shared" si="43"/>
        <v>0</v>
      </c>
      <c r="AB46" s="658">
        <v>0.25</v>
      </c>
      <c r="AC46" s="658">
        <f t="shared" si="43"/>
        <v>0.25</v>
      </c>
      <c r="AD46" s="658">
        <f t="shared" si="43"/>
        <v>0.25</v>
      </c>
      <c r="AE46" s="658">
        <f t="shared" si="43"/>
        <v>0.25</v>
      </c>
      <c r="AF46" s="658">
        <f t="shared" si="43"/>
        <v>0.25</v>
      </c>
      <c r="AG46" s="658">
        <f t="shared" si="43"/>
        <v>0.25</v>
      </c>
      <c r="AH46" s="658">
        <f t="shared" si="43"/>
        <v>0.25</v>
      </c>
      <c r="AI46" s="658">
        <f t="shared" si="43"/>
        <v>0.25</v>
      </c>
      <c r="AJ46" s="658">
        <f t="shared" si="43"/>
        <v>0.25</v>
      </c>
      <c r="AK46" s="658">
        <v>0</v>
      </c>
      <c r="AL46" s="658">
        <v>0</v>
      </c>
      <c r="AM46" s="658">
        <v>0</v>
      </c>
      <c r="AN46" s="658">
        <v>0</v>
      </c>
      <c r="AO46" s="658">
        <v>0</v>
      </c>
      <c r="AP46" s="658">
        <v>0</v>
      </c>
      <c r="AQ46" s="658">
        <v>0</v>
      </c>
      <c r="AR46" s="658">
        <v>0</v>
      </c>
      <c r="AS46" s="658">
        <v>0</v>
      </c>
      <c r="AT46" s="658">
        <v>0</v>
      </c>
      <c r="AU46" s="658">
        <v>0</v>
      </c>
      <c r="AV46" s="658">
        <v>0</v>
      </c>
      <c r="AW46" s="658">
        <v>0</v>
      </c>
      <c r="AX46" s="658">
        <v>0</v>
      </c>
      <c r="AY46" s="658">
        <v>0</v>
      </c>
    </row>
    <row r="47" spans="1:51">
      <c r="A47" s="281"/>
      <c r="B47" s="661"/>
      <c r="C47" s="266"/>
      <c r="D47" s="661"/>
      <c r="E47" s="621"/>
      <c r="F47" s="623"/>
      <c r="G47" s="424"/>
      <c r="H47" s="424"/>
      <c r="I47" s="424">
        <f>SUM(J47:AY47)</f>
        <v>352.25</v>
      </c>
      <c r="J47" s="424">
        <f t="shared" ref="J47:AY47" si="44">J$5*J46</f>
        <v>0</v>
      </c>
      <c r="K47" s="424">
        <f t="shared" si="44"/>
        <v>0</v>
      </c>
      <c r="L47" s="424">
        <f t="shared" si="44"/>
        <v>0</v>
      </c>
      <c r="M47" s="424">
        <f t="shared" si="44"/>
        <v>0</v>
      </c>
      <c r="N47" s="424">
        <f t="shared" si="44"/>
        <v>0</v>
      </c>
      <c r="O47" s="424">
        <f t="shared" si="44"/>
        <v>0</v>
      </c>
      <c r="P47" s="424">
        <f t="shared" si="44"/>
        <v>0</v>
      </c>
      <c r="Q47" s="424">
        <f t="shared" si="44"/>
        <v>0</v>
      </c>
      <c r="R47" s="424">
        <f t="shared" si="44"/>
        <v>0</v>
      </c>
      <c r="S47" s="424">
        <f t="shared" si="44"/>
        <v>0</v>
      </c>
      <c r="T47" s="424">
        <f t="shared" si="44"/>
        <v>0</v>
      </c>
      <c r="U47" s="424">
        <f t="shared" si="44"/>
        <v>0</v>
      </c>
      <c r="V47" s="424">
        <f t="shared" si="44"/>
        <v>0</v>
      </c>
      <c r="W47" s="424">
        <f t="shared" si="44"/>
        <v>0</v>
      </c>
      <c r="X47" s="424">
        <f t="shared" si="44"/>
        <v>0</v>
      </c>
      <c r="Y47" s="424">
        <f t="shared" si="44"/>
        <v>0</v>
      </c>
      <c r="Z47" s="424">
        <f t="shared" si="44"/>
        <v>0</v>
      </c>
      <c r="AA47" s="424">
        <f t="shared" si="44"/>
        <v>0</v>
      </c>
      <c r="AB47" s="424">
        <f t="shared" si="44"/>
        <v>39.375</v>
      </c>
      <c r="AC47" s="424">
        <f t="shared" si="44"/>
        <v>33.75</v>
      </c>
      <c r="AD47" s="424">
        <f t="shared" si="44"/>
        <v>39.375</v>
      </c>
      <c r="AE47" s="424">
        <f t="shared" si="44"/>
        <v>37.5</v>
      </c>
      <c r="AF47" s="424">
        <f t="shared" si="44"/>
        <v>39.375</v>
      </c>
      <c r="AG47" s="424">
        <f t="shared" si="44"/>
        <v>37.5</v>
      </c>
      <c r="AH47" s="424">
        <f t="shared" si="44"/>
        <v>39.375</v>
      </c>
      <c r="AI47" s="424">
        <f t="shared" si="44"/>
        <v>44</v>
      </c>
      <c r="AJ47" s="424">
        <f t="shared" si="44"/>
        <v>42</v>
      </c>
      <c r="AK47" s="424">
        <f t="shared" si="44"/>
        <v>0</v>
      </c>
      <c r="AL47" s="424">
        <f t="shared" si="44"/>
        <v>0</v>
      </c>
      <c r="AM47" s="424">
        <f t="shared" si="44"/>
        <v>0</v>
      </c>
      <c r="AN47" s="424">
        <f t="shared" si="44"/>
        <v>0</v>
      </c>
      <c r="AO47" s="424">
        <f t="shared" si="44"/>
        <v>0</v>
      </c>
      <c r="AP47" s="424">
        <f t="shared" si="44"/>
        <v>0</v>
      </c>
      <c r="AQ47" s="424">
        <f t="shared" si="44"/>
        <v>0</v>
      </c>
      <c r="AR47" s="424">
        <f t="shared" si="44"/>
        <v>0</v>
      </c>
      <c r="AS47" s="424">
        <f t="shared" si="44"/>
        <v>0</v>
      </c>
      <c r="AT47" s="424">
        <f t="shared" si="44"/>
        <v>0</v>
      </c>
      <c r="AU47" s="424">
        <f t="shared" si="44"/>
        <v>0</v>
      </c>
      <c r="AV47" s="424">
        <f t="shared" si="44"/>
        <v>0</v>
      </c>
      <c r="AW47" s="424">
        <f t="shared" si="44"/>
        <v>0</v>
      </c>
      <c r="AX47" s="424">
        <f t="shared" si="44"/>
        <v>0</v>
      </c>
      <c r="AY47" s="424">
        <f t="shared" si="44"/>
        <v>0</v>
      </c>
    </row>
    <row r="48" spans="1:51">
      <c r="A48" s="229"/>
      <c r="B48" s="654"/>
      <c r="C48" s="266"/>
      <c r="D48" s="654"/>
      <c r="E48" s="265"/>
      <c r="F48" s="448"/>
      <c r="G48" s="424"/>
      <c r="H48" s="424"/>
      <c r="I48" s="424">
        <f>SUM(J48:AY48)</f>
        <v>31702.5</v>
      </c>
      <c r="J48" s="649">
        <f t="shared" ref="J48:AY48" si="45">J47*$F46</f>
        <v>0</v>
      </c>
      <c r="K48" s="649">
        <f t="shared" si="45"/>
        <v>0</v>
      </c>
      <c r="L48" s="649">
        <f t="shared" si="45"/>
        <v>0</v>
      </c>
      <c r="M48" s="649">
        <f t="shared" si="45"/>
        <v>0</v>
      </c>
      <c r="N48" s="649">
        <f t="shared" si="45"/>
        <v>0</v>
      </c>
      <c r="O48" s="649">
        <f t="shared" si="45"/>
        <v>0</v>
      </c>
      <c r="P48" s="649">
        <f t="shared" si="45"/>
        <v>0</v>
      </c>
      <c r="Q48" s="649">
        <f t="shared" si="45"/>
        <v>0</v>
      </c>
      <c r="R48" s="649">
        <f t="shared" si="45"/>
        <v>0</v>
      </c>
      <c r="S48" s="649">
        <f t="shared" si="45"/>
        <v>0</v>
      </c>
      <c r="T48" s="649">
        <f t="shared" si="45"/>
        <v>0</v>
      </c>
      <c r="U48" s="649">
        <f t="shared" si="45"/>
        <v>0</v>
      </c>
      <c r="V48" s="649">
        <f t="shared" si="45"/>
        <v>0</v>
      </c>
      <c r="W48" s="649">
        <f t="shared" si="45"/>
        <v>0</v>
      </c>
      <c r="X48" s="649">
        <f t="shared" si="45"/>
        <v>0</v>
      </c>
      <c r="Y48" s="649">
        <f t="shared" si="45"/>
        <v>0</v>
      </c>
      <c r="Z48" s="649">
        <f t="shared" si="45"/>
        <v>0</v>
      </c>
      <c r="AA48" s="649">
        <f t="shared" si="45"/>
        <v>0</v>
      </c>
      <c r="AB48" s="649">
        <f t="shared" si="45"/>
        <v>3543.75</v>
      </c>
      <c r="AC48" s="649">
        <f t="shared" si="45"/>
        <v>3037.5</v>
      </c>
      <c r="AD48" s="649">
        <f t="shared" si="45"/>
        <v>3543.75</v>
      </c>
      <c r="AE48" s="649">
        <f t="shared" si="45"/>
        <v>3375</v>
      </c>
      <c r="AF48" s="649">
        <f t="shared" si="45"/>
        <v>3543.75</v>
      </c>
      <c r="AG48" s="649">
        <f t="shared" si="45"/>
        <v>3375</v>
      </c>
      <c r="AH48" s="649">
        <f t="shared" si="45"/>
        <v>3543.75</v>
      </c>
      <c r="AI48" s="649">
        <f t="shared" si="45"/>
        <v>3960</v>
      </c>
      <c r="AJ48" s="649">
        <f t="shared" si="45"/>
        <v>3780</v>
      </c>
      <c r="AK48" s="649">
        <f t="shared" si="45"/>
        <v>0</v>
      </c>
      <c r="AL48" s="649">
        <f t="shared" si="45"/>
        <v>0</v>
      </c>
      <c r="AM48" s="649">
        <f t="shared" si="45"/>
        <v>0</v>
      </c>
      <c r="AN48" s="649">
        <f t="shared" si="45"/>
        <v>0</v>
      </c>
      <c r="AO48" s="649">
        <f t="shared" si="45"/>
        <v>0</v>
      </c>
      <c r="AP48" s="649">
        <f t="shared" si="45"/>
        <v>0</v>
      </c>
      <c r="AQ48" s="649">
        <f t="shared" si="45"/>
        <v>0</v>
      </c>
      <c r="AR48" s="649">
        <f t="shared" si="45"/>
        <v>0</v>
      </c>
      <c r="AS48" s="649">
        <f t="shared" si="45"/>
        <v>0</v>
      </c>
      <c r="AT48" s="649">
        <f t="shared" si="45"/>
        <v>0</v>
      </c>
      <c r="AU48" s="649">
        <f t="shared" si="45"/>
        <v>0</v>
      </c>
      <c r="AV48" s="649">
        <f t="shared" si="45"/>
        <v>0</v>
      </c>
      <c r="AW48" s="649">
        <f t="shared" si="45"/>
        <v>0</v>
      </c>
      <c r="AX48" s="649">
        <f t="shared" si="45"/>
        <v>0</v>
      </c>
      <c r="AY48" s="649">
        <f t="shared" si="45"/>
        <v>0</v>
      </c>
    </row>
    <row r="49" spans="1:51">
      <c r="A49" s="229" t="s">
        <v>859</v>
      </c>
      <c r="B49" s="501">
        <v>1</v>
      </c>
      <c r="C49" s="623" t="s">
        <v>860</v>
      </c>
      <c r="D49" s="501">
        <f>D77</f>
        <v>2343.75</v>
      </c>
      <c r="E49" s="265">
        <f>B49*D49</f>
        <v>2343.75</v>
      </c>
      <c r="F49" s="265">
        <v>60</v>
      </c>
      <c r="G49" s="424">
        <f>E49</f>
        <v>2343.75</v>
      </c>
      <c r="H49" s="424">
        <f>SUM(J51:AM51)</f>
        <v>56190</v>
      </c>
      <c r="I49" s="424"/>
      <c r="J49" s="658">
        <v>0</v>
      </c>
      <c r="K49" s="658">
        <v>0</v>
      </c>
      <c r="L49" s="658">
        <v>0</v>
      </c>
      <c r="M49" s="658">
        <v>0</v>
      </c>
      <c r="N49" s="658">
        <v>0</v>
      </c>
      <c r="O49" s="658">
        <v>0</v>
      </c>
      <c r="P49" s="658">
        <v>0</v>
      </c>
      <c r="Q49" s="658">
        <v>0</v>
      </c>
      <c r="R49" s="658">
        <v>0</v>
      </c>
      <c r="S49" s="658">
        <v>0</v>
      </c>
      <c r="T49" s="658">
        <v>0</v>
      </c>
      <c r="U49" s="658">
        <v>0</v>
      </c>
      <c r="V49" s="658">
        <v>0</v>
      </c>
      <c r="W49" s="658">
        <f>V49</f>
        <v>0</v>
      </c>
      <c r="X49" s="658">
        <f t="shared" ref="X49:AM49" si="46">W49</f>
        <v>0</v>
      </c>
      <c r="Y49" s="658">
        <f t="shared" si="46"/>
        <v>0</v>
      </c>
      <c r="Z49" s="658">
        <f t="shared" si="46"/>
        <v>0</v>
      </c>
      <c r="AA49" s="658">
        <f t="shared" si="46"/>
        <v>0</v>
      </c>
      <c r="AB49" s="658">
        <v>0.5</v>
      </c>
      <c r="AC49" s="658">
        <f t="shared" si="46"/>
        <v>0.5</v>
      </c>
      <c r="AD49" s="658">
        <f t="shared" si="46"/>
        <v>0.5</v>
      </c>
      <c r="AE49" s="658">
        <f t="shared" si="46"/>
        <v>0.5</v>
      </c>
      <c r="AF49" s="658">
        <f t="shared" si="46"/>
        <v>0.5</v>
      </c>
      <c r="AG49" s="658">
        <f t="shared" si="46"/>
        <v>0.5</v>
      </c>
      <c r="AH49" s="658">
        <f t="shared" si="46"/>
        <v>0.5</v>
      </c>
      <c r="AI49" s="658">
        <f t="shared" si="46"/>
        <v>0.5</v>
      </c>
      <c r="AJ49" s="658">
        <f t="shared" si="46"/>
        <v>0.5</v>
      </c>
      <c r="AK49" s="658">
        <f t="shared" si="46"/>
        <v>0.5</v>
      </c>
      <c r="AL49" s="658">
        <f t="shared" si="46"/>
        <v>0.5</v>
      </c>
      <c r="AM49" s="658">
        <f t="shared" si="46"/>
        <v>0.5</v>
      </c>
      <c r="AN49" s="658">
        <v>0</v>
      </c>
      <c r="AO49" s="658">
        <v>0</v>
      </c>
      <c r="AP49" s="658">
        <v>0</v>
      </c>
      <c r="AQ49" s="658">
        <v>0</v>
      </c>
      <c r="AR49" s="658">
        <v>0</v>
      </c>
      <c r="AS49" s="658">
        <v>0</v>
      </c>
      <c r="AT49" s="658">
        <v>0</v>
      </c>
      <c r="AU49" s="658">
        <v>0</v>
      </c>
      <c r="AV49" s="658">
        <v>0</v>
      </c>
      <c r="AW49" s="658">
        <v>0</v>
      </c>
      <c r="AX49" s="658">
        <v>0</v>
      </c>
      <c r="AY49" s="658">
        <v>0</v>
      </c>
    </row>
    <row r="50" spans="1:51">
      <c r="A50" s="229"/>
      <c r="B50" s="501"/>
      <c r="C50" s="623"/>
      <c r="D50" s="501"/>
      <c r="E50" s="265"/>
      <c r="F50" s="265"/>
      <c r="G50" s="424"/>
      <c r="H50" s="424"/>
      <c r="I50" s="424"/>
      <c r="J50" s="658"/>
      <c r="K50" s="658"/>
      <c r="L50" s="658"/>
      <c r="M50" s="658"/>
      <c r="N50" s="658"/>
      <c r="O50" s="658"/>
      <c r="P50" s="658"/>
      <c r="Q50" s="658"/>
      <c r="R50" s="658"/>
      <c r="S50" s="658"/>
      <c r="T50" s="658"/>
      <c r="U50" s="658"/>
      <c r="V50" s="431">
        <f>V$5*V49</f>
        <v>0</v>
      </c>
      <c r="W50" s="431">
        <f t="shared" ref="W50:AM50" si="47">W$5*W49</f>
        <v>0</v>
      </c>
      <c r="X50" s="431">
        <f t="shared" si="47"/>
        <v>0</v>
      </c>
      <c r="Y50" s="431">
        <f t="shared" si="47"/>
        <v>0</v>
      </c>
      <c r="Z50" s="431">
        <f t="shared" si="47"/>
        <v>0</v>
      </c>
      <c r="AA50" s="431">
        <f t="shared" si="47"/>
        <v>0</v>
      </c>
      <c r="AB50" s="431">
        <f t="shared" si="47"/>
        <v>78.75</v>
      </c>
      <c r="AC50" s="431">
        <f t="shared" si="47"/>
        <v>67.5</v>
      </c>
      <c r="AD50" s="431">
        <f t="shared" si="47"/>
        <v>78.75</v>
      </c>
      <c r="AE50" s="431">
        <f t="shared" si="47"/>
        <v>75</v>
      </c>
      <c r="AF50" s="431">
        <f t="shared" si="47"/>
        <v>78.75</v>
      </c>
      <c r="AG50" s="431">
        <f t="shared" si="47"/>
        <v>75</v>
      </c>
      <c r="AH50" s="431">
        <f t="shared" si="47"/>
        <v>78.75</v>
      </c>
      <c r="AI50" s="431">
        <f t="shared" si="47"/>
        <v>88</v>
      </c>
      <c r="AJ50" s="431">
        <f t="shared" si="47"/>
        <v>84</v>
      </c>
      <c r="AK50" s="431">
        <f t="shared" si="47"/>
        <v>88</v>
      </c>
      <c r="AL50" s="431">
        <f t="shared" si="47"/>
        <v>84</v>
      </c>
      <c r="AM50" s="431">
        <f t="shared" si="47"/>
        <v>60</v>
      </c>
      <c r="AN50" s="658"/>
      <c r="AO50" s="658"/>
      <c r="AP50" s="658"/>
      <c r="AQ50" s="658"/>
      <c r="AR50" s="658"/>
      <c r="AS50" s="658"/>
      <c r="AT50" s="658"/>
      <c r="AU50" s="658"/>
      <c r="AV50" s="658"/>
      <c r="AW50" s="658"/>
      <c r="AX50" s="658"/>
      <c r="AY50" s="658"/>
    </row>
    <row r="51" spans="1:51" s="37" customFormat="1">
      <c r="A51" s="682"/>
      <c r="B51" s="683"/>
      <c r="C51" s="674"/>
      <c r="D51" s="683"/>
      <c r="E51" s="684"/>
      <c r="F51" s="684"/>
      <c r="G51" s="677"/>
      <c r="H51" s="677"/>
      <c r="I51" s="677">
        <f>SUM(J51:AY51)</f>
        <v>56190</v>
      </c>
      <c r="J51" s="677">
        <f t="shared" ref="J51:AY51" si="48">J$5*J49</f>
        <v>0</v>
      </c>
      <c r="K51" s="677">
        <f t="shared" si="48"/>
        <v>0</v>
      </c>
      <c r="L51" s="677">
        <f t="shared" si="48"/>
        <v>0</v>
      </c>
      <c r="M51" s="677">
        <f t="shared" si="48"/>
        <v>0</v>
      </c>
      <c r="N51" s="677">
        <f t="shared" si="48"/>
        <v>0</v>
      </c>
      <c r="O51" s="677">
        <f t="shared" si="48"/>
        <v>0</v>
      </c>
      <c r="P51" s="677">
        <f t="shared" si="48"/>
        <v>0</v>
      </c>
      <c r="Q51" s="677">
        <f t="shared" si="48"/>
        <v>0</v>
      </c>
      <c r="R51" s="677">
        <f t="shared" si="48"/>
        <v>0</v>
      </c>
      <c r="S51" s="677">
        <f t="shared" si="48"/>
        <v>0</v>
      </c>
      <c r="T51" s="677">
        <f t="shared" si="48"/>
        <v>0</v>
      </c>
      <c r="U51" s="677">
        <f t="shared" si="48"/>
        <v>0</v>
      </c>
      <c r="V51" s="677">
        <f t="shared" si="48"/>
        <v>0</v>
      </c>
      <c r="W51" s="677">
        <f t="shared" si="48"/>
        <v>0</v>
      </c>
      <c r="X51" s="677">
        <f t="shared" si="48"/>
        <v>0</v>
      </c>
      <c r="Y51" s="677">
        <f t="shared" si="48"/>
        <v>0</v>
      </c>
      <c r="Z51" s="677">
        <f t="shared" si="48"/>
        <v>0</v>
      </c>
      <c r="AA51" s="677">
        <f t="shared" si="48"/>
        <v>0</v>
      </c>
      <c r="AB51" s="649">
        <f t="shared" ref="AB51:AM51" si="49">AB50*$F49</f>
        <v>4725</v>
      </c>
      <c r="AC51" s="649">
        <f t="shared" si="49"/>
        <v>4050</v>
      </c>
      <c r="AD51" s="649">
        <f t="shared" si="49"/>
        <v>4725</v>
      </c>
      <c r="AE51" s="649">
        <f t="shared" si="49"/>
        <v>4500</v>
      </c>
      <c r="AF51" s="649">
        <f t="shared" si="49"/>
        <v>4725</v>
      </c>
      <c r="AG51" s="649">
        <f t="shared" si="49"/>
        <v>4500</v>
      </c>
      <c r="AH51" s="649">
        <f t="shared" si="49"/>
        <v>4725</v>
      </c>
      <c r="AI51" s="649">
        <f t="shared" si="49"/>
        <v>5280</v>
      </c>
      <c r="AJ51" s="649">
        <f t="shared" si="49"/>
        <v>5040</v>
      </c>
      <c r="AK51" s="649">
        <f t="shared" si="49"/>
        <v>5280</v>
      </c>
      <c r="AL51" s="649">
        <f t="shared" si="49"/>
        <v>5040</v>
      </c>
      <c r="AM51" s="649">
        <f t="shared" si="49"/>
        <v>3600</v>
      </c>
      <c r="AN51" s="677">
        <f t="shared" si="48"/>
        <v>0</v>
      </c>
      <c r="AO51" s="677">
        <f t="shared" si="48"/>
        <v>0</v>
      </c>
      <c r="AP51" s="677">
        <f t="shared" si="48"/>
        <v>0</v>
      </c>
      <c r="AQ51" s="677">
        <f t="shared" si="48"/>
        <v>0</v>
      </c>
      <c r="AR51" s="677">
        <f t="shared" si="48"/>
        <v>0</v>
      </c>
      <c r="AS51" s="677">
        <f t="shared" si="48"/>
        <v>0</v>
      </c>
      <c r="AT51" s="677">
        <f t="shared" si="48"/>
        <v>0</v>
      </c>
      <c r="AU51" s="677">
        <f t="shared" si="48"/>
        <v>0</v>
      </c>
      <c r="AV51" s="677">
        <f t="shared" si="48"/>
        <v>0</v>
      </c>
      <c r="AW51" s="677">
        <f t="shared" si="48"/>
        <v>0</v>
      </c>
      <c r="AX51" s="677">
        <f t="shared" si="48"/>
        <v>0</v>
      </c>
      <c r="AY51" s="677">
        <f t="shared" si="48"/>
        <v>0</v>
      </c>
    </row>
    <row r="52" spans="1:51">
      <c r="A52" s="277" t="s">
        <v>861</v>
      </c>
      <c r="B52" s="501"/>
      <c r="C52" s="623"/>
      <c r="D52" s="501"/>
      <c r="E52" s="265"/>
      <c r="F52" s="265"/>
      <c r="G52" s="424"/>
      <c r="H52" s="424"/>
      <c r="I52" s="424"/>
      <c r="J52" s="659">
        <f t="shared" ref="J52:AQ54" si="50">J34+J37+J40+J43+J46+J49</f>
        <v>0</v>
      </c>
      <c r="K52" s="659">
        <f t="shared" si="50"/>
        <v>0</v>
      </c>
      <c r="L52" s="659">
        <f t="shared" si="50"/>
        <v>0</v>
      </c>
      <c r="M52" s="659">
        <f t="shared" si="50"/>
        <v>0</v>
      </c>
      <c r="N52" s="659">
        <f t="shared" si="50"/>
        <v>0</v>
      </c>
      <c r="O52" s="659">
        <f t="shared" si="50"/>
        <v>0</v>
      </c>
      <c r="P52" s="659">
        <f t="shared" si="50"/>
        <v>0</v>
      </c>
      <c r="Q52" s="659">
        <f t="shared" si="50"/>
        <v>0</v>
      </c>
      <c r="R52" s="659">
        <f t="shared" si="50"/>
        <v>0</v>
      </c>
      <c r="S52" s="659">
        <f t="shared" si="50"/>
        <v>0</v>
      </c>
      <c r="T52" s="659">
        <f t="shared" si="50"/>
        <v>0</v>
      </c>
      <c r="U52" s="659">
        <f t="shared" si="50"/>
        <v>0</v>
      </c>
      <c r="V52" s="659">
        <f t="shared" si="50"/>
        <v>0</v>
      </c>
      <c r="W52" s="659">
        <f t="shared" si="50"/>
        <v>0</v>
      </c>
      <c r="X52" s="659">
        <f t="shared" si="50"/>
        <v>0</v>
      </c>
      <c r="Y52" s="659">
        <f t="shared" si="50"/>
        <v>0</v>
      </c>
      <c r="Z52" s="659">
        <f t="shared" si="50"/>
        <v>0</v>
      </c>
      <c r="AA52" s="659">
        <f t="shared" si="50"/>
        <v>0</v>
      </c>
      <c r="AB52" s="659">
        <f t="shared" si="50"/>
        <v>2.25</v>
      </c>
      <c r="AC52" s="659">
        <f t="shared" si="50"/>
        <v>2.25</v>
      </c>
      <c r="AD52" s="659">
        <f t="shared" si="50"/>
        <v>2.25</v>
      </c>
      <c r="AE52" s="659">
        <f t="shared" si="50"/>
        <v>2.25</v>
      </c>
      <c r="AF52" s="659">
        <f t="shared" si="50"/>
        <v>2.25</v>
      </c>
      <c r="AG52" s="659">
        <f t="shared" si="50"/>
        <v>2.25</v>
      </c>
      <c r="AH52" s="659">
        <f t="shared" si="50"/>
        <v>2.25</v>
      </c>
      <c r="AI52" s="659">
        <f t="shared" si="50"/>
        <v>2.25</v>
      </c>
      <c r="AJ52" s="659">
        <f t="shared" si="50"/>
        <v>2.25</v>
      </c>
      <c r="AK52" s="659">
        <f t="shared" si="50"/>
        <v>1</v>
      </c>
      <c r="AL52" s="659">
        <f t="shared" si="50"/>
        <v>1</v>
      </c>
      <c r="AM52" s="659">
        <f t="shared" si="50"/>
        <v>1</v>
      </c>
      <c r="AN52" s="659">
        <f t="shared" si="50"/>
        <v>0</v>
      </c>
      <c r="AO52" s="659">
        <f t="shared" si="50"/>
        <v>0</v>
      </c>
      <c r="AP52" s="659">
        <f t="shared" si="50"/>
        <v>0</v>
      </c>
      <c r="AQ52" s="659">
        <f t="shared" si="50"/>
        <v>0</v>
      </c>
      <c r="AR52" s="424"/>
      <c r="AS52" s="424"/>
      <c r="AT52" s="424"/>
      <c r="AU52" s="424"/>
      <c r="AV52" s="424"/>
      <c r="AW52" s="424"/>
      <c r="AX52" s="424"/>
      <c r="AY52" s="424"/>
    </row>
    <row r="53" spans="1:51">
      <c r="A53" s="229"/>
      <c r="B53" s="501"/>
      <c r="C53" s="623"/>
      <c r="D53" s="501"/>
      <c r="E53" s="265"/>
      <c r="F53" s="265"/>
      <c r="G53" s="424"/>
      <c r="H53" s="424"/>
      <c r="I53" s="424"/>
      <c r="J53" s="424">
        <f t="shared" ref="J53:AQ54" si="51">J35+J38+J41+J44+J47+J51</f>
        <v>0</v>
      </c>
      <c r="K53" s="424">
        <f t="shared" si="51"/>
        <v>0</v>
      </c>
      <c r="L53" s="424">
        <f t="shared" si="51"/>
        <v>0</v>
      </c>
      <c r="M53" s="424">
        <f t="shared" si="51"/>
        <v>0</v>
      </c>
      <c r="N53" s="424">
        <f t="shared" si="51"/>
        <v>0</v>
      </c>
      <c r="O53" s="424">
        <f t="shared" si="51"/>
        <v>0</v>
      </c>
      <c r="P53" s="424">
        <f t="shared" si="51"/>
        <v>0</v>
      </c>
      <c r="Q53" s="424">
        <f t="shared" si="51"/>
        <v>0</v>
      </c>
      <c r="R53" s="424">
        <f t="shared" si="51"/>
        <v>0</v>
      </c>
      <c r="S53" s="424">
        <f t="shared" si="51"/>
        <v>0</v>
      </c>
      <c r="T53" s="424">
        <f t="shared" si="51"/>
        <v>0</v>
      </c>
      <c r="U53" s="424">
        <f t="shared" si="51"/>
        <v>0</v>
      </c>
      <c r="V53" s="424">
        <f t="shared" si="51"/>
        <v>0</v>
      </c>
      <c r="W53" s="424">
        <f t="shared" si="51"/>
        <v>0</v>
      </c>
      <c r="X53" s="424">
        <f t="shared" si="51"/>
        <v>0</v>
      </c>
      <c r="Y53" s="424">
        <f t="shared" si="51"/>
        <v>0</v>
      </c>
      <c r="Z53" s="424">
        <f t="shared" si="51"/>
        <v>0</v>
      </c>
      <c r="AA53" s="424">
        <f t="shared" si="51"/>
        <v>0</v>
      </c>
      <c r="AB53" s="659">
        <f t="shared" si="50"/>
        <v>354.375</v>
      </c>
      <c r="AC53" s="659">
        <f t="shared" si="50"/>
        <v>303.75</v>
      </c>
      <c r="AD53" s="659">
        <f t="shared" si="50"/>
        <v>354.375</v>
      </c>
      <c r="AE53" s="659">
        <f t="shared" si="50"/>
        <v>337.5</v>
      </c>
      <c r="AF53" s="659">
        <f t="shared" si="50"/>
        <v>354.375</v>
      </c>
      <c r="AG53" s="659">
        <f t="shared" si="50"/>
        <v>337.5</v>
      </c>
      <c r="AH53" s="659">
        <f t="shared" si="50"/>
        <v>354.375</v>
      </c>
      <c r="AI53" s="659">
        <f t="shared" si="50"/>
        <v>396</v>
      </c>
      <c r="AJ53" s="659">
        <f t="shared" si="50"/>
        <v>378</v>
      </c>
      <c r="AK53" s="659">
        <f t="shared" si="50"/>
        <v>176</v>
      </c>
      <c r="AL53" s="659">
        <f t="shared" si="50"/>
        <v>168</v>
      </c>
      <c r="AM53" s="659">
        <f t="shared" si="50"/>
        <v>120</v>
      </c>
      <c r="AN53" s="424">
        <f t="shared" si="51"/>
        <v>0</v>
      </c>
      <c r="AO53" s="424">
        <f t="shared" si="51"/>
        <v>0</v>
      </c>
      <c r="AP53" s="424">
        <f t="shared" si="51"/>
        <v>0</v>
      </c>
      <c r="AQ53" s="424">
        <f t="shared" si="51"/>
        <v>0</v>
      </c>
      <c r="AR53" s="424"/>
      <c r="AS53" s="424"/>
      <c r="AT53" s="424"/>
      <c r="AU53" s="424"/>
      <c r="AV53" s="424"/>
      <c r="AW53" s="424"/>
      <c r="AX53" s="424"/>
      <c r="AY53" s="424"/>
    </row>
    <row r="54" spans="1:51">
      <c r="A54" s="229"/>
      <c r="B54" s="501"/>
      <c r="C54" s="623"/>
      <c r="D54" s="501"/>
      <c r="E54" s="265"/>
      <c r="F54" s="265"/>
      <c r="G54" s="424"/>
      <c r="H54" s="424"/>
      <c r="I54" s="424"/>
      <c r="J54" s="424">
        <f t="shared" si="51"/>
        <v>0</v>
      </c>
      <c r="K54" s="424">
        <f t="shared" si="51"/>
        <v>0</v>
      </c>
      <c r="L54" s="424">
        <f t="shared" si="51"/>
        <v>0</v>
      </c>
      <c r="M54" s="424">
        <f t="shared" si="51"/>
        <v>0</v>
      </c>
      <c r="N54" s="424">
        <f t="shared" si="51"/>
        <v>0</v>
      </c>
      <c r="O54" s="424">
        <f t="shared" si="51"/>
        <v>0</v>
      </c>
      <c r="P54" s="424">
        <f t="shared" si="51"/>
        <v>0</v>
      </c>
      <c r="Q54" s="424">
        <f t="shared" si="51"/>
        <v>0</v>
      </c>
      <c r="R54" s="424">
        <f t="shared" si="51"/>
        <v>0</v>
      </c>
      <c r="S54" s="424">
        <f t="shared" si="51"/>
        <v>0</v>
      </c>
      <c r="T54" s="424">
        <f t="shared" si="51"/>
        <v>0</v>
      </c>
      <c r="U54" s="424">
        <f t="shared" si="51"/>
        <v>0</v>
      </c>
      <c r="V54" s="659">
        <f t="shared" si="51"/>
        <v>0</v>
      </c>
      <c r="W54" s="659">
        <f t="shared" si="51"/>
        <v>0</v>
      </c>
      <c r="X54" s="659">
        <f t="shared" si="51"/>
        <v>0</v>
      </c>
      <c r="Y54" s="659">
        <f t="shared" si="51"/>
        <v>0</v>
      </c>
      <c r="Z54" s="659">
        <f t="shared" si="51"/>
        <v>0</v>
      </c>
      <c r="AA54" s="659">
        <f t="shared" si="51"/>
        <v>0</v>
      </c>
      <c r="AB54" s="659">
        <f t="shared" si="50"/>
        <v>12993.75</v>
      </c>
      <c r="AC54" s="659">
        <f t="shared" si="50"/>
        <v>11137.5</v>
      </c>
      <c r="AD54" s="659">
        <f t="shared" si="50"/>
        <v>12993.75</v>
      </c>
      <c r="AE54" s="659">
        <f t="shared" si="50"/>
        <v>12375</v>
      </c>
      <c r="AF54" s="659">
        <f t="shared" si="50"/>
        <v>12993.75</v>
      </c>
      <c r="AG54" s="659">
        <f t="shared" si="50"/>
        <v>12375</v>
      </c>
      <c r="AH54" s="659">
        <f t="shared" si="50"/>
        <v>12993.75</v>
      </c>
      <c r="AI54" s="659">
        <f t="shared" si="50"/>
        <v>14520</v>
      </c>
      <c r="AJ54" s="659">
        <f t="shared" si="50"/>
        <v>13860</v>
      </c>
      <c r="AK54" s="659">
        <f t="shared" si="50"/>
        <v>7040</v>
      </c>
      <c r="AL54" s="659">
        <f t="shared" si="50"/>
        <v>6720</v>
      </c>
      <c r="AM54" s="659">
        <f t="shared" si="50"/>
        <v>4800</v>
      </c>
      <c r="AN54" s="424">
        <f t="shared" si="51"/>
        <v>0</v>
      </c>
      <c r="AO54" s="424">
        <f t="shared" si="51"/>
        <v>0</v>
      </c>
      <c r="AP54" s="424">
        <f t="shared" si="51"/>
        <v>0</v>
      </c>
      <c r="AQ54" s="424">
        <f t="shared" si="51"/>
        <v>0</v>
      </c>
      <c r="AR54" s="424"/>
      <c r="AS54" s="424"/>
      <c r="AT54" s="424"/>
      <c r="AU54" s="424"/>
      <c r="AV54" s="424"/>
      <c r="AW54" s="424"/>
      <c r="AX54" s="424"/>
      <c r="AY54" s="424"/>
    </row>
    <row r="55" spans="1:51" s="37" customFormat="1">
      <c r="A55" s="682"/>
      <c r="B55" s="683"/>
      <c r="C55" s="674"/>
      <c r="D55" s="683"/>
      <c r="E55" s="684"/>
      <c r="F55" s="684"/>
      <c r="G55" s="677"/>
      <c r="H55" s="677"/>
      <c r="I55" s="677"/>
      <c r="J55" s="677"/>
      <c r="K55" s="677"/>
      <c r="L55" s="677"/>
      <c r="M55" s="677"/>
      <c r="N55" s="677"/>
      <c r="O55" s="677"/>
      <c r="P55" s="677"/>
      <c r="Q55" s="677"/>
      <c r="R55" s="677"/>
      <c r="S55" s="677"/>
      <c r="T55" s="677"/>
      <c r="U55" s="677"/>
      <c r="V55" s="677"/>
      <c r="W55" s="677"/>
      <c r="X55" s="677"/>
      <c r="Y55" s="677"/>
      <c r="Z55" s="677"/>
      <c r="AA55" s="677"/>
      <c r="AB55" s="677"/>
      <c r="AC55" s="677"/>
      <c r="AD55" s="677"/>
      <c r="AE55" s="677"/>
      <c r="AF55" s="677"/>
      <c r="AG55" s="677"/>
      <c r="AH55" s="677"/>
      <c r="AI55" s="677"/>
      <c r="AJ55" s="677"/>
      <c r="AK55" s="677"/>
      <c r="AL55" s="677"/>
      <c r="AM55" s="677"/>
      <c r="AN55" s="677"/>
      <c r="AO55" s="677"/>
      <c r="AP55" s="677"/>
      <c r="AQ55" s="677"/>
      <c r="AR55" s="677"/>
      <c r="AS55" s="677"/>
      <c r="AT55" s="677"/>
      <c r="AU55" s="677"/>
      <c r="AV55" s="677"/>
      <c r="AW55" s="677"/>
      <c r="AX55" s="677"/>
      <c r="AY55" s="677"/>
    </row>
    <row r="56" spans="1:51">
      <c r="A56" s="277" t="s">
        <v>862</v>
      </c>
      <c r="B56" s="501"/>
      <c r="C56" s="623"/>
      <c r="D56" s="501"/>
      <c r="E56" s="663">
        <f>SUM(E9:E49)</f>
        <v>87051.38</v>
      </c>
      <c r="F56" s="265"/>
      <c r="G56" s="424"/>
      <c r="H56" s="424"/>
      <c r="I56" s="659">
        <f>MAX(S56:AG56)</f>
        <v>19.75</v>
      </c>
      <c r="J56" s="659">
        <f t="shared" ref="J56:AM58" si="52">J28+J52</f>
        <v>0</v>
      </c>
      <c r="K56" s="659">
        <f t="shared" si="52"/>
        <v>0</v>
      </c>
      <c r="L56" s="659">
        <f t="shared" si="52"/>
        <v>0</v>
      </c>
      <c r="M56" s="659">
        <f t="shared" si="52"/>
        <v>0</v>
      </c>
      <c r="N56" s="659">
        <f t="shared" si="52"/>
        <v>0</v>
      </c>
      <c r="O56" s="659">
        <f t="shared" si="52"/>
        <v>0</v>
      </c>
      <c r="P56" s="659">
        <f t="shared" si="52"/>
        <v>0</v>
      </c>
      <c r="Q56" s="659">
        <f t="shared" si="52"/>
        <v>0</v>
      </c>
      <c r="R56" s="659">
        <f t="shared" si="52"/>
        <v>0</v>
      </c>
      <c r="S56" s="659">
        <f t="shared" si="52"/>
        <v>0</v>
      </c>
      <c r="T56" s="659">
        <f t="shared" si="52"/>
        <v>0</v>
      </c>
      <c r="U56" s="659">
        <f t="shared" si="52"/>
        <v>0</v>
      </c>
      <c r="V56" s="659">
        <f t="shared" si="52"/>
        <v>0</v>
      </c>
      <c r="W56" s="659">
        <f t="shared" si="52"/>
        <v>0</v>
      </c>
      <c r="X56" s="659">
        <f t="shared" si="52"/>
        <v>0</v>
      </c>
      <c r="Y56" s="659">
        <f t="shared" si="52"/>
        <v>0</v>
      </c>
      <c r="Z56" s="659">
        <f t="shared" si="52"/>
        <v>0</v>
      </c>
      <c r="AA56" s="659">
        <f t="shared" si="52"/>
        <v>0</v>
      </c>
      <c r="AB56" s="659">
        <f t="shared" si="52"/>
        <v>19.75</v>
      </c>
      <c r="AC56" s="659">
        <f t="shared" si="52"/>
        <v>19.75</v>
      </c>
      <c r="AD56" s="659">
        <f t="shared" si="52"/>
        <v>19.75</v>
      </c>
      <c r="AE56" s="659">
        <f t="shared" si="52"/>
        <v>19.75</v>
      </c>
      <c r="AF56" s="659">
        <f t="shared" si="52"/>
        <v>19.75</v>
      </c>
      <c r="AG56" s="659">
        <f t="shared" si="52"/>
        <v>19.75</v>
      </c>
      <c r="AH56" s="659">
        <f t="shared" si="52"/>
        <v>19.75</v>
      </c>
      <c r="AI56" s="659">
        <f t="shared" si="52"/>
        <v>19.75</v>
      </c>
      <c r="AJ56" s="659">
        <f t="shared" si="52"/>
        <v>19.75</v>
      </c>
      <c r="AK56" s="659">
        <f t="shared" si="52"/>
        <v>1</v>
      </c>
      <c r="AL56" s="659">
        <f t="shared" si="52"/>
        <v>1</v>
      </c>
      <c r="AM56" s="659">
        <f t="shared" si="52"/>
        <v>1</v>
      </c>
      <c r="AN56" s="424"/>
      <c r="AO56" s="424"/>
      <c r="AP56" s="424"/>
      <c r="AQ56" s="424"/>
      <c r="AR56" s="424"/>
      <c r="AS56" s="424"/>
      <c r="AT56" s="424"/>
      <c r="AU56" s="424"/>
      <c r="AV56" s="424"/>
      <c r="AW56" s="424"/>
      <c r="AX56" s="424"/>
      <c r="AY56" s="424"/>
    </row>
    <row r="57" spans="1:51">
      <c r="A57" s="229"/>
      <c r="B57" s="501"/>
      <c r="C57" s="623"/>
      <c r="D57" s="501"/>
      <c r="E57" s="265"/>
      <c r="F57" s="265"/>
      <c r="G57" s="424"/>
      <c r="H57" s="424"/>
      <c r="I57" s="659">
        <f>SUM(J57:AY57)</f>
        <v>28291.75</v>
      </c>
      <c r="J57" s="659">
        <f t="shared" si="52"/>
        <v>0</v>
      </c>
      <c r="K57" s="659">
        <f t="shared" si="52"/>
        <v>0</v>
      </c>
      <c r="L57" s="659">
        <f t="shared" si="52"/>
        <v>0</v>
      </c>
      <c r="M57" s="659">
        <f t="shared" si="52"/>
        <v>0</v>
      </c>
      <c r="N57" s="659">
        <f t="shared" si="52"/>
        <v>0</v>
      </c>
      <c r="O57" s="659">
        <f t="shared" si="52"/>
        <v>0</v>
      </c>
      <c r="P57" s="659">
        <f t="shared" si="52"/>
        <v>0</v>
      </c>
      <c r="Q57" s="659">
        <f t="shared" si="52"/>
        <v>0</v>
      </c>
      <c r="R57" s="659">
        <f t="shared" si="52"/>
        <v>0</v>
      </c>
      <c r="S57" s="659">
        <f t="shared" si="52"/>
        <v>0</v>
      </c>
      <c r="T57" s="659">
        <f t="shared" si="52"/>
        <v>0</v>
      </c>
      <c r="U57" s="659">
        <f t="shared" si="52"/>
        <v>0</v>
      </c>
      <c r="V57" s="659">
        <f t="shared" si="52"/>
        <v>0</v>
      </c>
      <c r="W57" s="659">
        <f t="shared" si="52"/>
        <v>0</v>
      </c>
      <c r="X57" s="659">
        <f t="shared" si="52"/>
        <v>0</v>
      </c>
      <c r="Y57" s="659">
        <f t="shared" si="52"/>
        <v>0</v>
      </c>
      <c r="Z57" s="659">
        <f t="shared" si="52"/>
        <v>0</v>
      </c>
      <c r="AA57" s="659">
        <f t="shared" si="52"/>
        <v>0</v>
      </c>
      <c r="AB57" s="659">
        <f t="shared" si="52"/>
        <v>3110.625</v>
      </c>
      <c r="AC57" s="659">
        <f t="shared" si="52"/>
        <v>2666.25</v>
      </c>
      <c r="AD57" s="659">
        <f t="shared" si="52"/>
        <v>3110.625</v>
      </c>
      <c r="AE57" s="659">
        <f t="shared" si="52"/>
        <v>2962.5</v>
      </c>
      <c r="AF57" s="659">
        <f t="shared" si="52"/>
        <v>3110.625</v>
      </c>
      <c r="AG57" s="659">
        <f t="shared" si="52"/>
        <v>2962.5</v>
      </c>
      <c r="AH57" s="659">
        <f t="shared" si="52"/>
        <v>3110.625</v>
      </c>
      <c r="AI57" s="659">
        <f t="shared" si="52"/>
        <v>3476</v>
      </c>
      <c r="AJ57" s="659">
        <f t="shared" si="52"/>
        <v>3318</v>
      </c>
      <c r="AK57" s="659">
        <f t="shared" si="52"/>
        <v>176</v>
      </c>
      <c r="AL57" s="659">
        <f t="shared" si="52"/>
        <v>168</v>
      </c>
      <c r="AM57" s="659">
        <f t="shared" si="52"/>
        <v>120</v>
      </c>
      <c r="AN57" s="424"/>
      <c r="AO57" s="424"/>
      <c r="AP57" s="424"/>
      <c r="AQ57" s="424"/>
      <c r="AR57" s="424"/>
      <c r="AS57" s="424"/>
      <c r="AT57" s="424"/>
      <c r="AU57" s="424"/>
      <c r="AV57" s="424"/>
      <c r="AW57" s="424"/>
      <c r="AX57" s="424"/>
      <c r="AY57" s="424"/>
    </row>
    <row r="58" spans="1:51" s="692" customFormat="1" ht="15.75" thickBot="1">
      <c r="A58" s="685"/>
      <c r="B58" s="686"/>
      <c r="C58" s="687"/>
      <c r="D58" s="686"/>
      <c r="E58" s="688"/>
      <c r="F58" s="688"/>
      <c r="G58" s="689"/>
      <c r="H58" s="689"/>
      <c r="I58" s="690">
        <f>SUM(J58:AY58)</f>
        <v>504665</v>
      </c>
      <c r="J58" s="690">
        <f t="shared" si="52"/>
        <v>0</v>
      </c>
      <c r="K58" s="690">
        <f t="shared" si="52"/>
        <v>0</v>
      </c>
      <c r="L58" s="690">
        <f t="shared" si="52"/>
        <v>0</v>
      </c>
      <c r="M58" s="690">
        <f t="shared" si="52"/>
        <v>0</v>
      </c>
      <c r="N58" s="690">
        <f t="shared" si="52"/>
        <v>0</v>
      </c>
      <c r="O58" s="690">
        <f t="shared" si="52"/>
        <v>0</v>
      </c>
      <c r="P58" s="690">
        <f t="shared" si="52"/>
        <v>0</v>
      </c>
      <c r="Q58" s="690">
        <f t="shared" si="52"/>
        <v>0</v>
      </c>
      <c r="R58" s="690">
        <f t="shared" si="52"/>
        <v>0</v>
      </c>
      <c r="S58" s="690">
        <f t="shared" si="52"/>
        <v>0</v>
      </c>
      <c r="T58" s="690">
        <f t="shared" si="52"/>
        <v>0</v>
      </c>
      <c r="U58" s="690">
        <f t="shared" si="52"/>
        <v>0</v>
      </c>
      <c r="V58" s="690">
        <f t="shared" si="52"/>
        <v>0</v>
      </c>
      <c r="W58" s="690">
        <f t="shared" si="52"/>
        <v>0</v>
      </c>
      <c r="X58" s="690">
        <f t="shared" si="52"/>
        <v>0</v>
      </c>
      <c r="Y58" s="690">
        <f t="shared" si="52"/>
        <v>0</v>
      </c>
      <c r="Z58" s="690">
        <f t="shared" si="52"/>
        <v>0</v>
      </c>
      <c r="AA58" s="690">
        <f t="shared" si="52"/>
        <v>0</v>
      </c>
      <c r="AB58" s="690">
        <f t="shared" si="52"/>
        <v>54337.5</v>
      </c>
      <c r="AC58" s="690">
        <f t="shared" si="52"/>
        <v>46575</v>
      </c>
      <c r="AD58" s="690">
        <f t="shared" si="52"/>
        <v>54337.5</v>
      </c>
      <c r="AE58" s="690">
        <f t="shared" si="52"/>
        <v>51750</v>
      </c>
      <c r="AF58" s="690">
        <f t="shared" si="52"/>
        <v>54337.5</v>
      </c>
      <c r="AG58" s="690">
        <f t="shared" si="52"/>
        <v>51750</v>
      </c>
      <c r="AH58" s="690">
        <f t="shared" si="52"/>
        <v>54337.5</v>
      </c>
      <c r="AI58" s="690">
        <f t="shared" si="52"/>
        <v>60720</v>
      </c>
      <c r="AJ58" s="690">
        <f t="shared" si="52"/>
        <v>57960</v>
      </c>
      <c r="AK58" s="690">
        <f t="shared" si="52"/>
        <v>7040</v>
      </c>
      <c r="AL58" s="690">
        <f t="shared" si="52"/>
        <v>6720</v>
      </c>
      <c r="AM58" s="690">
        <f t="shared" si="52"/>
        <v>4800</v>
      </c>
      <c r="AN58" s="691">
        <f t="shared" ref="AN58:AY58" si="53">AN51*$F49</f>
        <v>0</v>
      </c>
      <c r="AO58" s="691">
        <f t="shared" si="53"/>
        <v>0</v>
      </c>
      <c r="AP58" s="691">
        <f t="shared" si="53"/>
        <v>0</v>
      </c>
      <c r="AQ58" s="691">
        <f t="shared" si="53"/>
        <v>0</v>
      </c>
      <c r="AR58" s="691">
        <f t="shared" si="53"/>
        <v>0</v>
      </c>
      <c r="AS58" s="691">
        <f t="shared" si="53"/>
        <v>0</v>
      </c>
      <c r="AT58" s="691">
        <f t="shared" si="53"/>
        <v>0</v>
      </c>
      <c r="AU58" s="691">
        <f t="shared" si="53"/>
        <v>0</v>
      </c>
      <c r="AV58" s="691">
        <f t="shared" si="53"/>
        <v>0</v>
      </c>
      <c r="AW58" s="691">
        <f t="shared" si="53"/>
        <v>0</v>
      </c>
      <c r="AX58" s="691">
        <f t="shared" si="53"/>
        <v>0</v>
      </c>
      <c r="AY58" s="691">
        <f t="shared" si="53"/>
        <v>0</v>
      </c>
    </row>
    <row r="59" spans="1:51" ht="15.75" thickTop="1">
      <c r="A59" s="229"/>
      <c r="B59" s="501"/>
      <c r="C59" s="623"/>
      <c r="D59" s="501"/>
      <c r="E59" s="265"/>
      <c r="F59" s="265"/>
      <c r="G59" s="424"/>
      <c r="H59" s="424"/>
      <c r="I59" s="424"/>
      <c r="J59" s="649"/>
      <c r="K59" s="649"/>
      <c r="L59" s="649"/>
      <c r="M59" s="649"/>
      <c r="N59" s="649"/>
      <c r="O59" s="649"/>
      <c r="P59" s="649"/>
      <c r="Q59" s="649"/>
      <c r="R59" s="649"/>
      <c r="S59" s="649"/>
      <c r="T59" s="649"/>
      <c r="U59" s="649"/>
      <c r="V59" s="649"/>
      <c r="W59" s="649"/>
      <c r="X59" s="649"/>
      <c r="Y59" s="649"/>
      <c r="Z59" s="649"/>
      <c r="AA59" s="649"/>
      <c r="AB59" s="649"/>
      <c r="AC59" s="649"/>
      <c r="AD59" s="649"/>
      <c r="AE59" s="649"/>
      <c r="AF59" s="649"/>
      <c r="AG59" s="649"/>
      <c r="AH59" s="649"/>
      <c r="AI59" s="649"/>
      <c r="AJ59" s="649"/>
      <c r="AK59" s="649"/>
      <c r="AL59" s="649"/>
      <c r="AM59" s="649"/>
      <c r="AN59" s="649"/>
      <c r="AO59" s="649"/>
      <c r="AP59" s="649"/>
      <c r="AQ59" s="649"/>
      <c r="AR59" s="649"/>
      <c r="AS59" s="649"/>
      <c r="AT59" s="649"/>
      <c r="AU59" s="649"/>
      <c r="AV59" s="649"/>
      <c r="AW59" s="649"/>
      <c r="AX59" s="649"/>
      <c r="AY59" s="649"/>
    </row>
    <row r="60" spans="1:51">
      <c r="A60" s="278" t="s">
        <v>863</v>
      </c>
      <c r="B60" s="816"/>
      <c r="C60" s="817"/>
      <c r="D60" s="816"/>
      <c r="E60" s="816"/>
      <c r="F60" s="812"/>
      <c r="G60" s="424"/>
      <c r="H60" s="424"/>
      <c r="I60" s="424"/>
      <c r="J60" s="424"/>
      <c r="K60" s="424"/>
      <c r="L60" s="424"/>
      <c r="M60" s="424"/>
      <c r="N60" s="424"/>
      <c r="O60" s="424"/>
      <c r="P60" s="424"/>
      <c r="Q60" s="424"/>
      <c r="R60" s="424"/>
      <c r="S60" s="424"/>
      <c r="T60" s="424"/>
      <c r="U60" s="424"/>
      <c r="V60" s="424"/>
      <c r="W60" s="424"/>
      <c r="X60" s="424"/>
      <c r="Y60" s="424"/>
      <c r="Z60" s="424"/>
      <c r="AA60" s="424"/>
      <c r="AB60" s="424"/>
      <c r="AC60" s="424"/>
      <c r="AD60" s="424"/>
      <c r="AE60" s="424"/>
      <c r="AF60" s="424"/>
      <c r="AG60" s="424"/>
      <c r="AH60" s="424"/>
      <c r="AI60" s="424"/>
      <c r="AJ60" s="424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24"/>
      <c r="AV60" s="424"/>
      <c r="AW60" s="424"/>
      <c r="AX60" s="424"/>
      <c r="AY60" s="424"/>
    </row>
    <row r="61" spans="1:51">
      <c r="A61" s="278"/>
      <c r="B61" s="816"/>
      <c r="C61" s="817"/>
      <c r="D61" s="816"/>
      <c r="E61" s="816"/>
      <c r="F61" s="812"/>
      <c r="G61" s="424"/>
      <c r="H61" s="424"/>
      <c r="I61" s="424"/>
      <c r="J61" s="649"/>
      <c r="K61" s="649"/>
      <c r="L61" s="649"/>
      <c r="M61" s="649"/>
      <c r="N61" s="649"/>
      <c r="O61" s="649"/>
      <c r="P61" s="649"/>
      <c r="Q61" s="649"/>
      <c r="R61" s="649"/>
      <c r="S61" s="649"/>
      <c r="T61" s="649"/>
      <c r="U61" s="649"/>
      <c r="V61" s="649"/>
      <c r="W61" s="649"/>
      <c r="X61" s="649"/>
      <c r="Y61" s="649"/>
      <c r="Z61" s="649"/>
      <c r="AA61" s="649"/>
      <c r="AB61" s="649"/>
      <c r="AC61" s="649"/>
      <c r="AD61" s="649"/>
      <c r="AE61" s="649"/>
      <c r="AF61" s="649"/>
      <c r="AG61" s="649"/>
      <c r="AH61" s="649"/>
      <c r="AI61" s="649"/>
      <c r="AJ61" s="649"/>
      <c r="AK61" s="649"/>
      <c r="AL61" s="649"/>
      <c r="AM61" s="649"/>
      <c r="AN61" s="649"/>
      <c r="AO61" s="649"/>
      <c r="AP61" s="649"/>
      <c r="AQ61" s="649"/>
      <c r="AR61" s="649"/>
      <c r="AS61" s="649"/>
      <c r="AT61" s="649"/>
      <c r="AU61" s="649"/>
      <c r="AV61" s="649"/>
      <c r="AW61" s="649"/>
      <c r="AX61" s="649"/>
      <c r="AY61" s="649"/>
    </row>
    <row r="62" spans="1:51">
      <c r="A62" s="229" t="s">
        <v>864</v>
      </c>
      <c r="B62" s="501">
        <v>0.14000000000000001</v>
      </c>
      <c r="C62" s="266"/>
      <c r="D62" s="501">
        <v>2500</v>
      </c>
      <c r="E62" s="265">
        <f>B62*D62</f>
        <v>350.00000000000006</v>
      </c>
      <c r="F62" s="265">
        <v>50</v>
      </c>
      <c r="G62" s="424">
        <f>E62</f>
        <v>350.00000000000006</v>
      </c>
      <c r="H62" s="424">
        <f>SUM(J63:AM63)</f>
        <v>332.43000000000006</v>
      </c>
      <c r="I62" s="424"/>
      <c r="J62" s="658">
        <v>0</v>
      </c>
      <c r="K62" s="658">
        <v>0</v>
      </c>
      <c r="L62" s="658">
        <v>0</v>
      </c>
      <c r="M62" s="658">
        <v>0</v>
      </c>
      <c r="N62" s="658">
        <v>0</v>
      </c>
      <c r="O62" s="658">
        <v>0</v>
      </c>
      <c r="P62" s="658">
        <v>0</v>
      </c>
      <c r="Q62" s="658">
        <v>0</v>
      </c>
      <c r="R62" s="658">
        <v>0</v>
      </c>
      <c r="S62" s="658">
        <v>0</v>
      </c>
      <c r="T62" s="658">
        <v>0</v>
      </c>
      <c r="U62" s="658">
        <v>0</v>
      </c>
      <c r="V62" s="658">
        <f>$B62</f>
        <v>0.14000000000000001</v>
      </c>
      <c r="W62" s="658">
        <f t="shared" ref="W62:AJ62" si="54">$B62</f>
        <v>0.14000000000000001</v>
      </c>
      <c r="X62" s="658">
        <f t="shared" si="54"/>
        <v>0.14000000000000001</v>
      </c>
      <c r="Y62" s="658">
        <f t="shared" si="54"/>
        <v>0.14000000000000001</v>
      </c>
      <c r="Z62" s="658">
        <f t="shared" si="54"/>
        <v>0.14000000000000001</v>
      </c>
      <c r="AA62" s="658">
        <f t="shared" si="54"/>
        <v>0.14000000000000001</v>
      </c>
      <c r="AB62" s="658">
        <f t="shared" si="54"/>
        <v>0.14000000000000001</v>
      </c>
      <c r="AC62" s="658">
        <f t="shared" si="54"/>
        <v>0.14000000000000001</v>
      </c>
      <c r="AD62" s="658">
        <f t="shared" si="54"/>
        <v>0.14000000000000001</v>
      </c>
      <c r="AE62" s="658">
        <f t="shared" si="54"/>
        <v>0.14000000000000001</v>
      </c>
      <c r="AF62" s="658">
        <f t="shared" si="54"/>
        <v>0.14000000000000001</v>
      </c>
      <c r="AG62" s="658">
        <f t="shared" si="54"/>
        <v>0.14000000000000001</v>
      </c>
      <c r="AH62" s="658">
        <f t="shared" si="54"/>
        <v>0.14000000000000001</v>
      </c>
      <c r="AI62" s="658">
        <f t="shared" si="54"/>
        <v>0.14000000000000001</v>
      </c>
      <c r="AJ62" s="658">
        <f t="shared" si="54"/>
        <v>0.14000000000000001</v>
      </c>
      <c r="AK62" s="658">
        <v>0</v>
      </c>
      <c r="AL62" s="658">
        <v>0</v>
      </c>
      <c r="AM62" s="658">
        <v>0</v>
      </c>
      <c r="AN62" s="658">
        <v>0</v>
      </c>
      <c r="AO62" s="658">
        <v>0</v>
      </c>
      <c r="AP62" s="658">
        <v>0</v>
      </c>
      <c r="AQ62" s="658">
        <v>0</v>
      </c>
      <c r="AR62" s="658">
        <v>0</v>
      </c>
      <c r="AS62" s="658">
        <v>0</v>
      </c>
      <c r="AT62" s="658">
        <v>0</v>
      </c>
      <c r="AU62" s="658">
        <v>0</v>
      </c>
      <c r="AV62" s="658">
        <v>0</v>
      </c>
      <c r="AW62" s="658">
        <v>0</v>
      </c>
      <c r="AX62" s="658">
        <v>0</v>
      </c>
      <c r="AY62" s="658">
        <v>0</v>
      </c>
    </row>
    <row r="63" spans="1:51">
      <c r="A63" s="229"/>
      <c r="B63" s="501"/>
      <c r="C63" s="266"/>
      <c r="D63" s="501"/>
      <c r="E63" s="265"/>
      <c r="F63" s="265"/>
      <c r="G63" s="424"/>
      <c r="H63" s="424"/>
      <c r="I63" s="424">
        <f>SUM(J63:AY63)</f>
        <v>332.43000000000006</v>
      </c>
      <c r="J63" s="424">
        <f t="shared" ref="J63:AY63" si="55">J$5*J62</f>
        <v>0</v>
      </c>
      <c r="K63" s="424">
        <f t="shared" si="55"/>
        <v>0</v>
      </c>
      <c r="L63" s="424">
        <f t="shared" si="55"/>
        <v>0</v>
      </c>
      <c r="M63" s="424">
        <f t="shared" si="55"/>
        <v>0</v>
      </c>
      <c r="N63" s="424">
        <f t="shared" si="55"/>
        <v>0</v>
      </c>
      <c r="O63" s="424">
        <f t="shared" si="55"/>
        <v>0</v>
      </c>
      <c r="P63" s="424">
        <f t="shared" si="55"/>
        <v>0</v>
      </c>
      <c r="Q63" s="424">
        <f t="shared" si="55"/>
        <v>0</v>
      </c>
      <c r="R63" s="424">
        <f t="shared" si="55"/>
        <v>0</v>
      </c>
      <c r="S63" s="424">
        <f t="shared" si="55"/>
        <v>0</v>
      </c>
      <c r="T63" s="424">
        <f t="shared" si="55"/>
        <v>0</v>
      </c>
      <c r="U63" s="424">
        <f t="shared" si="55"/>
        <v>0</v>
      </c>
      <c r="V63" s="424">
        <f>V$5*V62</f>
        <v>22.05</v>
      </c>
      <c r="W63" s="424">
        <f t="shared" ref="W63:AM63" si="56">W$5*W62</f>
        <v>24.64</v>
      </c>
      <c r="X63" s="424">
        <f t="shared" si="56"/>
        <v>23.520000000000003</v>
      </c>
      <c r="Y63" s="424">
        <f t="shared" si="56"/>
        <v>24.64</v>
      </c>
      <c r="Z63" s="424">
        <f t="shared" si="56"/>
        <v>23.520000000000003</v>
      </c>
      <c r="AA63" s="424">
        <f t="shared" si="56"/>
        <v>16.8</v>
      </c>
      <c r="AB63" s="424">
        <f t="shared" si="56"/>
        <v>22.05</v>
      </c>
      <c r="AC63" s="424">
        <f t="shared" si="56"/>
        <v>18.900000000000002</v>
      </c>
      <c r="AD63" s="424">
        <f t="shared" si="56"/>
        <v>22.05</v>
      </c>
      <c r="AE63" s="424">
        <f t="shared" si="56"/>
        <v>21.000000000000004</v>
      </c>
      <c r="AF63" s="424">
        <f t="shared" si="56"/>
        <v>22.05</v>
      </c>
      <c r="AG63" s="424">
        <f t="shared" si="56"/>
        <v>21.000000000000004</v>
      </c>
      <c r="AH63" s="424">
        <f t="shared" si="56"/>
        <v>22.05</v>
      </c>
      <c r="AI63" s="424">
        <f t="shared" si="56"/>
        <v>24.64</v>
      </c>
      <c r="AJ63" s="424">
        <f t="shared" si="56"/>
        <v>23.520000000000003</v>
      </c>
      <c r="AK63" s="424">
        <f t="shared" si="56"/>
        <v>0</v>
      </c>
      <c r="AL63" s="424">
        <f t="shared" si="56"/>
        <v>0</v>
      </c>
      <c r="AM63" s="424">
        <f t="shared" si="56"/>
        <v>0</v>
      </c>
      <c r="AN63" s="424">
        <f t="shared" si="55"/>
        <v>0</v>
      </c>
      <c r="AO63" s="424">
        <f t="shared" si="55"/>
        <v>0</v>
      </c>
      <c r="AP63" s="424">
        <f t="shared" si="55"/>
        <v>0</v>
      </c>
      <c r="AQ63" s="424">
        <f t="shared" si="55"/>
        <v>0</v>
      </c>
      <c r="AR63" s="424">
        <f t="shared" si="55"/>
        <v>0</v>
      </c>
      <c r="AS63" s="424">
        <f t="shared" si="55"/>
        <v>0</v>
      </c>
      <c r="AT63" s="424">
        <f t="shared" si="55"/>
        <v>0</v>
      </c>
      <c r="AU63" s="424">
        <f t="shared" si="55"/>
        <v>0</v>
      </c>
      <c r="AV63" s="424">
        <f t="shared" si="55"/>
        <v>0</v>
      </c>
      <c r="AW63" s="424">
        <f t="shared" si="55"/>
        <v>0</v>
      </c>
      <c r="AX63" s="424">
        <f t="shared" si="55"/>
        <v>0</v>
      </c>
      <c r="AY63" s="424">
        <f t="shared" si="55"/>
        <v>0</v>
      </c>
    </row>
    <row r="64" spans="1:51">
      <c r="A64" s="229"/>
      <c r="B64" s="501"/>
      <c r="C64" s="266"/>
      <c r="D64" s="501"/>
      <c r="E64" s="265"/>
      <c r="F64" s="265"/>
      <c r="G64" s="424"/>
      <c r="H64" s="424"/>
      <c r="I64" s="424">
        <f>SUM(J64:AY64)</f>
        <v>16621.5</v>
      </c>
      <c r="J64" s="649">
        <f t="shared" ref="J64:AY64" si="57">J63*$F62</f>
        <v>0</v>
      </c>
      <c r="K64" s="649">
        <f t="shared" si="57"/>
        <v>0</v>
      </c>
      <c r="L64" s="649">
        <f t="shared" si="57"/>
        <v>0</v>
      </c>
      <c r="M64" s="649">
        <f t="shared" si="57"/>
        <v>0</v>
      </c>
      <c r="N64" s="649">
        <f t="shared" si="57"/>
        <v>0</v>
      </c>
      <c r="O64" s="649">
        <f t="shared" si="57"/>
        <v>0</v>
      </c>
      <c r="P64" s="649">
        <f t="shared" si="57"/>
        <v>0</v>
      </c>
      <c r="Q64" s="649">
        <f t="shared" si="57"/>
        <v>0</v>
      </c>
      <c r="R64" s="649">
        <f t="shared" si="57"/>
        <v>0</v>
      </c>
      <c r="S64" s="649">
        <f t="shared" si="57"/>
        <v>0</v>
      </c>
      <c r="T64" s="649">
        <f t="shared" si="57"/>
        <v>0</v>
      </c>
      <c r="U64" s="649">
        <f t="shared" si="57"/>
        <v>0</v>
      </c>
      <c r="V64" s="649">
        <f t="shared" si="57"/>
        <v>1102.5</v>
      </c>
      <c r="W64" s="649">
        <f t="shared" si="57"/>
        <v>1232</v>
      </c>
      <c r="X64" s="649">
        <f t="shared" si="57"/>
        <v>1176.0000000000002</v>
      </c>
      <c r="Y64" s="649">
        <f t="shared" si="57"/>
        <v>1232</v>
      </c>
      <c r="Z64" s="649">
        <f t="shared" si="57"/>
        <v>1176.0000000000002</v>
      </c>
      <c r="AA64" s="649">
        <f t="shared" si="57"/>
        <v>840</v>
      </c>
      <c r="AB64" s="649">
        <f t="shared" si="57"/>
        <v>1102.5</v>
      </c>
      <c r="AC64" s="649">
        <f t="shared" si="57"/>
        <v>945.00000000000011</v>
      </c>
      <c r="AD64" s="649">
        <f t="shared" si="57"/>
        <v>1102.5</v>
      </c>
      <c r="AE64" s="649">
        <f t="shared" si="57"/>
        <v>1050.0000000000002</v>
      </c>
      <c r="AF64" s="649">
        <f t="shared" si="57"/>
        <v>1102.5</v>
      </c>
      <c r="AG64" s="649">
        <f t="shared" si="57"/>
        <v>1050.0000000000002</v>
      </c>
      <c r="AH64" s="649">
        <f t="shared" si="57"/>
        <v>1102.5</v>
      </c>
      <c r="AI64" s="649">
        <f t="shared" si="57"/>
        <v>1232</v>
      </c>
      <c r="AJ64" s="649">
        <f t="shared" si="57"/>
        <v>1176.0000000000002</v>
      </c>
      <c r="AK64" s="649">
        <f t="shared" si="57"/>
        <v>0</v>
      </c>
      <c r="AL64" s="649">
        <f t="shared" si="57"/>
        <v>0</v>
      </c>
      <c r="AM64" s="649">
        <f t="shared" si="57"/>
        <v>0</v>
      </c>
      <c r="AN64" s="649">
        <f t="shared" si="57"/>
        <v>0</v>
      </c>
      <c r="AO64" s="649">
        <f t="shared" si="57"/>
        <v>0</v>
      </c>
      <c r="AP64" s="649">
        <f t="shared" si="57"/>
        <v>0</v>
      </c>
      <c r="AQ64" s="649">
        <f t="shared" si="57"/>
        <v>0</v>
      </c>
      <c r="AR64" s="649">
        <f t="shared" si="57"/>
        <v>0</v>
      </c>
      <c r="AS64" s="649">
        <f t="shared" si="57"/>
        <v>0</v>
      </c>
      <c r="AT64" s="649">
        <f t="shared" si="57"/>
        <v>0</v>
      </c>
      <c r="AU64" s="649">
        <f t="shared" si="57"/>
        <v>0</v>
      </c>
      <c r="AV64" s="649">
        <f t="shared" si="57"/>
        <v>0</v>
      </c>
      <c r="AW64" s="649">
        <f t="shared" si="57"/>
        <v>0</v>
      </c>
      <c r="AX64" s="649">
        <f t="shared" si="57"/>
        <v>0</v>
      </c>
      <c r="AY64" s="649">
        <f t="shared" si="57"/>
        <v>0</v>
      </c>
    </row>
    <row r="65" spans="1:51">
      <c r="A65" s="229" t="s">
        <v>865</v>
      </c>
      <c r="B65" s="501">
        <v>0.14000000000000001</v>
      </c>
      <c r="C65" s="266"/>
      <c r="D65" s="501">
        <v>2500</v>
      </c>
      <c r="E65" s="265">
        <f>B65*D65</f>
        <v>350.00000000000006</v>
      </c>
      <c r="F65" s="265">
        <v>50</v>
      </c>
      <c r="G65" s="424">
        <f>E65</f>
        <v>350.00000000000006</v>
      </c>
      <c r="H65" s="424">
        <f>SUM(J66:AM66)</f>
        <v>332.43000000000006</v>
      </c>
      <c r="I65" s="424"/>
      <c r="J65" s="658">
        <f>J62</f>
        <v>0</v>
      </c>
      <c r="K65" s="658">
        <f t="shared" ref="K65:U65" si="58">K62</f>
        <v>0</v>
      </c>
      <c r="L65" s="658">
        <f t="shared" si="58"/>
        <v>0</v>
      </c>
      <c r="M65" s="658">
        <f t="shared" si="58"/>
        <v>0</v>
      </c>
      <c r="N65" s="658">
        <f t="shared" si="58"/>
        <v>0</v>
      </c>
      <c r="O65" s="658">
        <f t="shared" si="58"/>
        <v>0</v>
      </c>
      <c r="P65" s="658">
        <f t="shared" si="58"/>
        <v>0</v>
      </c>
      <c r="Q65" s="658">
        <f t="shared" si="58"/>
        <v>0</v>
      </c>
      <c r="R65" s="658">
        <f t="shared" si="58"/>
        <v>0</v>
      </c>
      <c r="S65" s="658">
        <f t="shared" si="58"/>
        <v>0</v>
      </c>
      <c r="T65" s="658">
        <f t="shared" si="58"/>
        <v>0</v>
      </c>
      <c r="U65" s="658">
        <f t="shared" si="58"/>
        <v>0</v>
      </c>
      <c r="V65" s="658">
        <f t="shared" ref="V65:AJ65" si="59">$B65</f>
        <v>0.14000000000000001</v>
      </c>
      <c r="W65" s="658">
        <f t="shared" si="59"/>
        <v>0.14000000000000001</v>
      </c>
      <c r="X65" s="658">
        <f t="shared" si="59"/>
        <v>0.14000000000000001</v>
      </c>
      <c r="Y65" s="658">
        <f t="shared" si="59"/>
        <v>0.14000000000000001</v>
      </c>
      <c r="Z65" s="658">
        <f t="shared" si="59"/>
        <v>0.14000000000000001</v>
      </c>
      <c r="AA65" s="658">
        <f t="shared" si="59"/>
        <v>0.14000000000000001</v>
      </c>
      <c r="AB65" s="658">
        <f t="shared" si="59"/>
        <v>0.14000000000000001</v>
      </c>
      <c r="AC65" s="658">
        <f t="shared" si="59"/>
        <v>0.14000000000000001</v>
      </c>
      <c r="AD65" s="658">
        <f t="shared" si="59"/>
        <v>0.14000000000000001</v>
      </c>
      <c r="AE65" s="658">
        <f t="shared" si="59"/>
        <v>0.14000000000000001</v>
      </c>
      <c r="AF65" s="658">
        <f t="shared" si="59"/>
        <v>0.14000000000000001</v>
      </c>
      <c r="AG65" s="658">
        <f t="shared" si="59"/>
        <v>0.14000000000000001</v>
      </c>
      <c r="AH65" s="658">
        <f t="shared" si="59"/>
        <v>0.14000000000000001</v>
      </c>
      <c r="AI65" s="658">
        <f t="shared" si="59"/>
        <v>0.14000000000000001</v>
      </c>
      <c r="AJ65" s="658">
        <f t="shared" si="59"/>
        <v>0.14000000000000001</v>
      </c>
      <c r="AK65" s="658"/>
      <c r="AL65" s="658"/>
      <c r="AM65" s="658"/>
      <c r="AN65" s="658"/>
      <c r="AO65" s="658"/>
      <c r="AP65" s="658"/>
      <c r="AQ65" s="658"/>
      <c r="AR65" s="658"/>
      <c r="AS65" s="658"/>
      <c r="AT65" s="658"/>
      <c r="AU65" s="658"/>
      <c r="AV65" s="658"/>
      <c r="AW65" s="658"/>
      <c r="AX65" s="658"/>
      <c r="AY65" s="658"/>
    </row>
    <row r="66" spans="1:51">
      <c r="A66" s="229"/>
      <c r="B66" s="501"/>
      <c r="C66" s="266"/>
      <c r="D66" s="501"/>
      <c r="E66" s="265"/>
      <c r="F66" s="265"/>
      <c r="G66" s="424"/>
      <c r="H66" s="424"/>
      <c r="I66" s="424">
        <f>SUM(J66:AY66)</f>
        <v>332.43000000000006</v>
      </c>
      <c r="J66" s="424">
        <f t="shared" ref="J66:AY66" si="60">J$5*J65</f>
        <v>0</v>
      </c>
      <c r="K66" s="424">
        <f t="shared" si="60"/>
        <v>0</v>
      </c>
      <c r="L66" s="424">
        <f t="shared" si="60"/>
        <v>0</v>
      </c>
      <c r="M66" s="424">
        <f t="shared" si="60"/>
        <v>0</v>
      </c>
      <c r="N66" s="424">
        <f t="shared" si="60"/>
        <v>0</v>
      </c>
      <c r="O66" s="424">
        <f t="shared" si="60"/>
        <v>0</v>
      </c>
      <c r="P66" s="424">
        <f t="shared" si="60"/>
        <v>0</v>
      </c>
      <c r="Q66" s="424">
        <f t="shared" si="60"/>
        <v>0</v>
      </c>
      <c r="R66" s="424">
        <f t="shared" si="60"/>
        <v>0</v>
      </c>
      <c r="S66" s="424">
        <f t="shared" si="60"/>
        <v>0</v>
      </c>
      <c r="T66" s="424">
        <f t="shared" si="60"/>
        <v>0</v>
      </c>
      <c r="U66" s="424">
        <f t="shared" si="60"/>
        <v>0</v>
      </c>
      <c r="V66" s="424">
        <f>V$5*V65</f>
        <v>22.05</v>
      </c>
      <c r="W66" s="424">
        <f t="shared" ref="W66:AM66" si="61">W$5*W65</f>
        <v>24.64</v>
      </c>
      <c r="X66" s="424">
        <f t="shared" si="61"/>
        <v>23.520000000000003</v>
      </c>
      <c r="Y66" s="424">
        <f t="shared" si="61"/>
        <v>24.64</v>
      </c>
      <c r="Z66" s="424">
        <f t="shared" si="61"/>
        <v>23.520000000000003</v>
      </c>
      <c r="AA66" s="424">
        <f t="shared" si="61"/>
        <v>16.8</v>
      </c>
      <c r="AB66" s="424">
        <f t="shared" si="61"/>
        <v>22.05</v>
      </c>
      <c r="AC66" s="424">
        <f t="shared" si="61"/>
        <v>18.900000000000002</v>
      </c>
      <c r="AD66" s="424">
        <f t="shared" si="61"/>
        <v>22.05</v>
      </c>
      <c r="AE66" s="424">
        <f t="shared" si="61"/>
        <v>21.000000000000004</v>
      </c>
      <c r="AF66" s="424">
        <f t="shared" si="61"/>
        <v>22.05</v>
      </c>
      <c r="AG66" s="424">
        <f t="shared" si="61"/>
        <v>21.000000000000004</v>
      </c>
      <c r="AH66" s="424">
        <f t="shared" si="61"/>
        <v>22.05</v>
      </c>
      <c r="AI66" s="424">
        <f t="shared" si="61"/>
        <v>24.64</v>
      </c>
      <c r="AJ66" s="424">
        <f t="shared" si="61"/>
        <v>23.520000000000003</v>
      </c>
      <c r="AK66" s="424">
        <f t="shared" si="61"/>
        <v>0</v>
      </c>
      <c r="AL66" s="424">
        <f t="shared" si="61"/>
        <v>0</v>
      </c>
      <c r="AM66" s="424">
        <f t="shared" si="61"/>
        <v>0</v>
      </c>
      <c r="AN66" s="424">
        <f t="shared" si="60"/>
        <v>0</v>
      </c>
      <c r="AO66" s="424">
        <f t="shared" si="60"/>
        <v>0</v>
      </c>
      <c r="AP66" s="424">
        <f t="shared" si="60"/>
        <v>0</v>
      </c>
      <c r="AQ66" s="424">
        <f t="shared" si="60"/>
        <v>0</v>
      </c>
      <c r="AR66" s="424">
        <f t="shared" si="60"/>
        <v>0</v>
      </c>
      <c r="AS66" s="424">
        <f t="shared" si="60"/>
        <v>0</v>
      </c>
      <c r="AT66" s="424">
        <f t="shared" si="60"/>
        <v>0</v>
      </c>
      <c r="AU66" s="424">
        <f t="shared" si="60"/>
        <v>0</v>
      </c>
      <c r="AV66" s="424">
        <f t="shared" si="60"/>
        <v>0</v>
      </c>
      <c r="AW66" s="424">
        <f t="shared" si="60"/>
        <v>0</v>
      </c>
      <c r="AX66" s="424">
        <f t="shared" si="60"/>
        <v>0</v>
      </c>
      <c r="AY66" s="424">
        <f t="shared" si="60"/>
        <v>0</v>
      </c>
    </row>
    <row r="67" spans="1:51">
      <c r="A67" s="229"/>
      <c r="B67" s="501"/>
      <c r="C67" s="266"/>
      <c r="D67" s="501"/>
      <c r="E67" s="265"/>
      <c r="F67" s="265"/>
      <c r="G67" s="424"/>
      <c r="H67" s="424"/>
      <c r="I67" s="424">
        <f>SUM(J67:AY67)</f>
        <v>16621.5</v>
      </c>
      <c r="J67" s="649">
        <f t="shared" ref="J67:AY67" si="62">J66*$F65</f>
        <v>0</v>
      </c>
      <c r="K67" s="649">
        <f t="shared" si="62"/>
        <v>0</v>
      </c>
      <c r="L67" s="649">
        <f t="shared" si="62"/>
        <v>0</v>
      </c>
      <c r="M67" s="649">
        <f t="shared" si="62"/>
        <v>0</v>
      </c>
      <c r="N67" s="649">
        <f t="shared" si="62"/>
        <v>0</v>
      </c>
      <c r="O67" s="649">
        <f t="shared" si="62"/>
        <v>0</v>
      </c>
      <c r="P67" s="649">
        <f t="shared" si="62"/>
        <v>0</v>
      </c>
      <c r="Q67" s="649">
        <f t="shared" si="62"/>
        <v>0</v>
      </c>
      <c r="R67" s="649">
        <f t="shared" si="62"/>
        <v>0</v>
      </c>
      <c r="S67" s="649">
        <f t="shared" si="62"/>
        <v>0</v>
      </c>
      <c r="T67" s="649">
        <f t="shared" si="62"/>
        <v>0</v>
      </c>
      <c r="U67" s="649">
        <f t="shared" si="62"/>
        <v>0</v>
      </c>
      <c r="V67" s="649">
        <f t="shared" si="62"/>
        <v>1102.5</v>
      </c>
      <c r="W67" s="649">
        <f t="shared" si="62"/>
        <v>1232</v>
      </c>
      <c r="X67" s="649">
        <f t="shared" si="62"/>
        <v>1176.0000000000002</v>
      </c>
      <c r="Y67" s="649">
        <f t="shared" si="62"/>
        <v>1232</v>
      </c>
      <c r="Z67" s="649">
        <f t="shared" si="62"/>
        <v>1176.0000000000002</v>
      </c>
      <c r="AA67" s="649">
        <f t="shared" si="62"/>
        <v>840</v>
      </c>
      <c r="AB67" s="649">
        <f t="shared" si="62"/>
        <v>1102.5</v>
      </c>
      <c r="AC67" s="649">
        <f t="shared" si="62"/>
        <v>945.00000000000011</v>
      </c>
      <c r="AD67" s="649">
        <f t="shared" si="62"/>
        <v>1102.5</v>
      </c>
      <c r="AE67" s="649">
        <f t="shared" si="62"/>
        <v>1050.0000000000002</v>
      </c>
      <c r="AF67" s="649">
        <f t="shared" si="62"/>
        <v>1102.5</v>
      </c>
      <c r="AG67" s="649">
        <f t="shared" si="62"/>
        <v>1050.0000000000002</v>
      </c>
      <c r="AH67" s="649">
        <f t="shared" si="62"/>
        <v>1102.5</v>
      </c>
      <c r="AI67" s="649">
        <f t="shared" si="62"/>
        <v>1232</v>
      </c>
      <c r="AJ67" s="649">
        <f t="shared" si="62"/>
        <v>1176.0000000000002</v>
      </c>
      <c r="AK67" s="649">
        <f t="shared" si="62"/>
        <v>0</v>
      </c>
      <c r="AL67" s="649">
        <f t="shared" si="62"/>
        <v>0</v>
      </c>
      <c r="AM67" s="649">
        <f t="shared" si="62"/>
        <v>0</v>
      </c>
      <c r="AN67" s="649">
        <f t="shared" si="62"/>
        <v>0</v>
      </c>
      <c r="AO67" s="649">
        <f t="shared" si="62"/>
        <v>0</v>
      </c>
      <c r="AP67" s="649">
        <f t="shared" si="62"/>
        <v>0</v>
      </c>
      <c r="AQ67" s="649">
        <f t="shared" si="62"/>
        <v>0</v>
      </c>
      <c r="AR67" s="649">
        <f t="shared" si="62"/>
        <v>0</v>
      </c>
      <c r="AS67" s="649">
        <f t="shared" si="62"/>
        <v>0</v>
      </c>
      <c r="AT67" s="649">
        <f t="shared" si="62"/>
        <v>0</v>
      </c>
      <c r="AU67" s="649">
        <f t="shared" si="62"/>
        <v>0</v>
      </c>
      <c r="AV67" s="649">
        <f t="shared" si="62"/>
        <v>0</v>
      </c>
      <c r="AW67" s="649">
        <f t="shared" si="62"/>
        <v>0</v>
      </c>
      <c r="AX67" s="649">
        <f t="shared" si="62"/>
        <v>0</v>
      </c>
      <c r="AY67" s="649">
        <f t="shared" si="62"/>
        <v>0</v>
      </c>
    </row>
    <row r="68" spans="1:51">
      <c r="A68" s="229" t="s">
        <v>866</v>
      </c>
      <c r="B68" s="501">
        <v>0.25</v>
      </c>
      <c r="C68" s="266"/>
      <c r="D68" s="501">
        <v>3750</v>
      </c>
      <c r="E68" s="265">
        <f>B68*D68</f>
        <v>937.5</v>
      </c>
      <c r="F68" s="265">
        <v>40</v>
      </c>
      <c r="G68" s="424">
        <f>E68</f>
        <v>937.5</v>
      </c>
      <c r="H68" s="424">
        <f>SUM(J69:AM69)</f>
        <v>538.46</v>
      </c>
      <c r="I68" s="424"/>
      <c r="J68" s="658">
        <f>J70/(J$5*$F68)</f>
        <v>0</v>
      </c>
      <c r="K68" s="658">
        <f t="shared" ref="K68:U68" si="63">K70/(K$5*$F68)</f>
        <v>0</v>
      </c>
      <c r="L68" s="658">
        <f t="shared" si="63"/>
        <v>0</v>
      </c>
      <c r="M68" s="658">
        <f t="shared" si="63"/>
        <v>0</v>
      </c>
      <c r="N68" s="658">
        <f t="shared" si="63"/>
        <v>0</v>
      </c>
      <c r="O68" s="658">
        <f t="shared" si="63"/>
        <v>0</v>
      </c>
      <c r="P68" s="658">
        <f t="shared" si="63"/>
        <v>0</v>
      </c>
      <c r="Q68" s="658">
        <f t="shared" si="63"/>
        <v>0</v>
      </c>
      <c r="R68" s="658">
        <f t="shared" si="63"/>
        <v>0</v>
      </c>
      <c r="S68" s="658">
        <f t="shared" si="63"/>
        <v>0</v>
      </c>
      <c r="T68" s="658">
        <f t="shared" si="63"/>
        <v>0</v>
      </c>
      <c r="U68" s="658">
        <f t="shared" si="63"/>
        <v>0</v>
      </c>
      <c r="V68" s="658">
        <v>0.14000000000000001</v>
      </c>
      <c r="W68" s="658">
        <v>0.14000000000000001</v>
      </c>
      <c r="X68" s="658">
        <v>0.14000000000000001</v>
      </c>
      <c r="Y68" s="658">
        <f t="shared" ref="Y68:AJ68" si="64">$B68</f>
        <v>0.25</v>
      </c>
      <c r="Z68" s="658">
        <f t="shared" si="64"/>
        <v>0.25</v>
      </c>
      <c r="AA68" s="658">
        <f t="shared" si="64"/>
        <v>0.25</v>
      </c>
      <c r="AB68" s="658">
        <f t="shared" si="64"/>
        <v>0.25</v>
      </c>
      <c r="AC68" s="658">
        <f t="shared" si="64"/>
        <v>0.25</v>
      </c>
      <c r="AD68" s="658">
        <f t="shared" si="64"/>
        <v>0.25</v>
      </c>
      <c r="AE68" s="658">
        <f t="shared" si="64"/>
        <v>0.25</v>
      </c>
      <c r="AF68" s="658">
        <f t="shared" si="64"/>
        <v>0.25</v>
      </c>
      <c r="AG68" s="658">
        <f t="shared" si="64"/>
        <v>0.25</v>
      </c>
      <c r="AH68" s="658">
        <f t="shared" si="64"/>
        <v>0.25</v>
      </c>
      <c r="AI68" s="658">
        <f t="shared" si="64"/>
        <v>0.25</v>
      </c>
      <c r="AJ68" s="658">
        <f t="shared" si="64"/>
        <v>0.25</v>
      </c>
      <c r="AK68" s="658">
        <v>0</v>
      </c>
      <c r="AL68" s="658">
        <v>0</v>
      </c>
      <c r="AM68" s="658">
        <v>0</v>
      </c>
      <c r="AN68" s="658">
        <v>0</v>
      </c>
      <c r="AO68" s="658">
        <v>0</v>
      </c>
      <c r="AP68" s="658">
        <v>0</v>
      </c>
      <c r="AQ68" s="658">
        <v>0</v>
      </c>
      <c r="AR68" s="658">
        <v>0</v>
      </c>
      <c r="AS68" s="658">
        <v>0</v>
      </c>
      <c r="AT68" s="658">
        <v>0</v>
      </c>
      <c r="AU68" s="658">
        <v>0</v>
      </c>
      <c r="AV68" s="658">
        <v>0</v>
      </c>
      <c r="AW68" s="658">
        <v>0</v>
      </c>
      <c r="AX68" s="658">
        <v>0</v>
      </c>
      <c r="AY68" s="658">
        <v>0</v>
      </c>
    </row>
    <row r="69" spans="1:51">
      <c r="A69" s="229"/>
      <c r="B69" s="501"/>
      <c r="C69" s="266"/>
      <c r="D69" s="501"/>
      <c r="E69" s="265"/>
      <c r="F69" s="265"/>
      <c r="G69" s="424"/>
      <c r="H69" s="424"/>
      <c r="I69" s="424">
        <f>SUM(J69:AY69)</f>
        <v>538.46</v>
      </c>
      <c r="J69" s="424">
        <f>J70/$F68</f>
        <v>0</v>
      </c>
      <c r="K69" s="424">
        <f t="shared" ref="K69:U69" si="65">K70/$F68</f>
        <v>0</v>
      </c>
      <c r="L69" s="424">
        <f t="shared" si="65"/>
        <v>0</v>
      </c>
      <c r="M69" s="424">
        <f t="shared" si="65"/>
        <v>0</v>
      </c>
      <c r="N69" s="424">
        <f t="shared" si="65"/>
        <v>0</v>
      </c>
      <c r="O69" s="424">
        <f t="shared" si="65"/>
        <v>0</v>
      </c>
      <c r="P69" s="424">
        <f t="shared" si="65"/>
        <v>0</v>
      </c>
      <c r="Q69" s="424">
        <f t="shared" si="65"/>
        <v>0</v>
      </c>
      <c r="R69" s="424">
        <f t="shared" si="65"/>
        <v>0</v>
      </c>
      <c r="S69" s="424">
        <f t="shared" si="65"/>
        <v>0</v>
      </c>
      <c r="T69" s="424">
        <f t="shared" si="65"/>
        <v>0</v>
      </c>
      <c r="U69" s="424">
        <f t="shared" si="65"/>
        <v>0</v>
      </c>
      <c r="V69" s="424">
        <f>V$5*V68</f>
        <v>22.05</v>
      </c>
      <c r="W69" s="424">
        <f t="shared" ref="W69:AJ69" si="66">W$5*W68</f>
        <v>24.64</v>
      </c>
      <c r="X69" s="424">
        <f t="shared" si="66"/>
        <v>23.520000000000003</v>
      </c>
      <c r="Y69" s="424">
        <f t="shared" si="66"/>
        <v>44</v>
      </c>
      <c r="Z69" s="424">
        <f t="shared" si="66"/>
        <v>42</v>
      </c>
      <c r="AA69" s="424">
        <f t="shared" si="66"/>
        <v>30</v>
      </c>
      <c r="AB69" s="424">
        <f t="shared" si="66"/>
        <v>39.375</v>
      </c>
      <c r="AC69" s="424">
        <f t="shared" si="66"/>
        <v>33.75</v>
      </c>
      <c r="AD69" s="424">
        <f t="shared" si="66"/>
        <v>39.375</v>
      </c>
      <c r="AE69" s="424">
        <f t="shared" si="66"/>
        <v>37.5</v>
      </c>
      <c r="AF69" s="424">
        <f t="shared" si="66"/>
        <v>39.375</v>
      </c>
      <c r="AG69" s="424">
        <f t="shared" si="66"/>
        <v>37.5</v>
      </c>
      <c r="AH69" s="424">
        <f t="shared" si="66"/>
        <v>39.375</v>
      </c>
      <c r="AI69" s="424">
        <f t="shared" si="66"/>
        <v>44</v>
      </c>
      <c r="AJ69" s="424">
        <f t="shared" si="66"/>
        <v>42</v>
      </c>
      <c r="AK69" s="424">
        <v>0</v>
      </c>
      <c r="AL69" s="424">
        <v>0</v>
      </c>
      <c r="AM69" s="424">
        <v>0</v>
      </c>
      <c r="AN69" s="424">
        <v>0</v>
      </c>
      <c r="AO69" s="424">
        <v>0</v>
      </c>
      <c r="AP69" s="424">
        <v>0</v>
      </c>
      <c r="AQ69" s="424">
        <v>0</v>
      </c>
      <c r="AR69" s="424">
        <v>0</v>
      </c>
      <c r="AS69" s="424">
        <v>0</v>
      </c>
      <c r="AT69" s="424">
        <v>0</v>
      </c>
      <c r="AU69" s="424">
        <v>0</v>
      </c>
      <c r="AV69" s="424">
        <v>0</v>
      </c>
      <c r="AW69" s="424">
        <v>0</v>
      </c>
      <c r="AX69" s="424">
        <v>0</v>
      </c>
      <c r="AY69" s="424">
        <v>0</v>
      </c>
    </row>
    <row r="70" spans="1:51">
      <c r="A70" s="229"/>
      <c r="B70" s="501"/>
      <c r="C70" s="266"/>
      <c r="D70" s="501"/>
      <c r="E70" s="265"/>
      <c r="F70" s="265"/>
      <c r="G70" s="424"/>
      <c r="H70" s="424"/>
      <c r="I70" s="424">
        <f>SUM(J70:AY70)</f>
        <v>21538.400000000001</v>
      </c>
      <c r="J70" s="649">
        <f>870*J$62</f>
        <v>0</v>
      </c>
      <c r="K70" s="649">
        <f t="shared" ref="K70:U70" si="67">870*K$62</f>
        <v>0</v>
      </c>
      <c r="L70" s="649">
        <f t="shared" si="67"/>
        <v>0</v>
      </c>
      <c r="M70" s="649">
        <f t="shared" si="67"/>
        <v>0</v>
      </c>
      <c r="N70" s="649">
        <f t="shared" si="67"/>
        <v>0</v>
      </c>
      <c r="O70" s="649">
        <f t="shared" si="67"/>
        <v>0</v>
      </c>
      <c r="P70" s="649">
        <f t="shared" si="67"/>
        <v>0</v>
      </c>
      <c r="Q70" s="649">
        <f t="shared" si="67"/>
        <v>0</v>
      </c>
      <c r="R70" s="649">
        <f t="shared" si="67"/>
        <v>0</v>
      </c>
      <c r="S70" s="649">
        <f t="shared" si="67"/>
        <v>0</v>
      </c>
      <c r="T70" s="649">
        <f t="shared" si="67"/>
        <v>0</v>
      </c>
      <c r="U70" s="649">
        <f t="shared" si="67"/>
        <v>0</v>
      </c>
      <c r="V70" s="649">
        <f t="shared" ref="V70:AJ70" si="68">V69*$F68</f>
        <v>882</v>
      </c>
      <c r="W70" s="649">
        <f t="shared" si="68"/>
        <v>985.6</v>
      </c>
      <c r="X70" s="649">
        <f t="shared" si="68"/>
        <v>940.80000000000018</v>
      </c>
      <c r="Y70" s="649">
        <f t="shared" si="68"/>
        <v>1760</v>
      </c>
      <c r="Z70" s="649">
        <f t="shared" si="68"/>
        <v>1680</v>
      </c>
      <c r="AA70" s="649">
        <f t="shared" si="68"/>
        <v>1200</v>
      </c>
      <c r="AB70" s="649">
        <f t="shared" si="68"/>
        <v>1575</v>
      </c>
      <c r="AC70" s="649">
        <f t="shared" si="68"/>
        <v>1350</v>
      </c>
      <c r="AD70" s="649">
        <f t="shared" si="68"/>
        <v>1575</v>
      </c>
      <c r="AE70" s="649">
        <f t="shared" si="68"/>
        <v>1500</v>
      </c>
      <c r="AF70" s="649">
        <f t="shared" si="68"/>
        <v>1575</v>
      </c>
      <c r="AG70" s="649">
        <f t="shared" si="68"/>
        <v>1500</v>
      </c>
      <c r="AH70" s="649">
        <f t="shared" si="68"/>
        <v>1575</v>
      </c>
      <c r="AI70" s="649">
        <f t="shared" si="68"/>
        <v>1760</v>
      </c>
      <c r="AJ70" s="649">
        <f t="shared" si="68"/>
        <v>1680</v>
      </c>
      <c r="AK70" s="649">
        <v>0</v>
      </c>
      <c r="AL70" s="649">
        <v>0</v>
      </c>
      <c r="AM70" s="649">
        <v>0</v>
      </c>
      <c r="AN70" s="649">
        <v>0</v>
      </c>
      <c r="AO70" s="649">
        <v>0</v>
      </c>
      <c r="AP70" s="649">
        <v>0</v>
      </c>
      <c r="AQ70" s="649">
        <v>0</v>
      </c>
      <c r="AR70" s="649">
        <v>0</v>
      </c>
      <c r="AS70" s="649">
        <v>0</v>
      </c>
      <c r="AT70" s="649">
        <v>0</v>
      </c>
      <c r="AU70" s="649">
        <v>0</v>
      </c>
      <c r="AV70" s="649">
        <v>0</v>
      </c>
      <c r="AW70" s="649">
        <v>0</v>
      </c>
      <c r="AX70" s="649">
        <v>0</v>
      </c>
      <c r="AY70" s="649">
        <v>0</v>
      </c>
    </row>
    <row r="71" spans="1:51">
      <c r="A71" s="229" t="s">
        <v>867</v>
      </c>
      <c r="B71" s="501">
        <v>0.5</v>
      </c>
      <c r="C71" s="266"/>
      <c r="D71" s="501">
        <v>3750</v>
      </c>
      <c r="E71" s="265">
        <f>B71*D71</f>
        <v>1875</v>
      </c>
      <c r="F71" s="265">
        <v>40</v>
      </c>
      <c r="G71" s="424">
        <f>H71</f>
        <v>1006.71</v>
      </c>
      <c r="H71" s="424">
        <f>SUM(J72:AM72)</f>
        <v>1006.71</v>
      </c>
      <c r="I71" s="424"/>
      <c r="J71" s="658">
        <f>J73/(J$5*$F71)</f>
        <v>0</v>
      </c>
      <c r="K71" s="658">
        <f t="shared" ref="K71:AY71" si="69">K73/(K$5*$F71)</f>
        <v>0</v>
      </c>
      <c r="L71" s="658">
        <f t="shared" si="69"/>
        <v>0</v>
      </c>
      <c r="M71" s="658">
        <f t="shared" si="69"/>
        <v>0</v>
      </c>
      <c r="N71" s="658">
        <f t="shared" si="69"/>
        <v>0</v>
      </c>
      <c r="O71" s="658">
        <f t="shared" si="69"/>
        <v>0</v>
      </c>
      <c r="P71" s="658">
        <f t="shared" si="69"/>
        <v>0</v>
      </c>
      <c r="Q71" s="658">
        <f t="shared" si="69"/>
        <v>0</v>
      </c>
      <c r="R71" s="658">
        <f t="shared" si="69"/>
        <v>0</v>
      </c>
      <c r="S71" s="658">
        <f t="shared" si="69"/>
        <v>0</v>
      </c>
      <c r="T71" s="658">
        <f t="shared" si="69"/>
        <v>0</v>
      </c>
      <c r="U71" s="658">
        <f t="shared" si="69"/>
        <v>0</v>
      </c>
      <c r="V71" s="658">
        <v>0.14000000000000001</v>
      </c>
      <c r="W71" s="658">
        <v>0.14000000000000001</v>
      </c>
      <c r="X71" s="658">
        <v>0.14000000000000001</v>
      </c>
      <c r="Y71" s="658">
        <f t="shared" ref="Y71:AJ71" si="70">$B71</f>
        <v>0.5</v>
      </c>
      <c r="Z71" s="658">
        <f t="shared" si="70"/>
        <v>0.5</v>
      </c>
      <c r="AA71" s="658">
        <f t="shared" si="70"/>
        <v>0.5</v>
      </c>
      <c r="AB71" s="658">
        <f t="shared" si="70"/>
        <v>0.5</v>
      </c>
      <c r="AC71" s="658">
        <f t="shared" si="70"/>
        <v>0.5</v>
      </c>
      <c r="AD71" s="658">
        <f t="shared" si="70"/>
        <v>0.5</v>
      </c>
      <c r="AE71" s="658">
        <f t="shared" si="70"/>
        <v>0.5</v>
      </c>
      <c r="AF71" s="658">
        <f t="shared" si="70"/>
        <v>0.5</v>
      </c>
      <c r="AG71" s="658">
        <f t="shared" si="70"/>
        <v>0.5</v>
      </c>
      <c r="AH71" s="658">
        <f t="shared" si="70"/>
        <v>0.5</v>
      </c>
      <c r="AI71" s="658">
        <f t="shared" si="70"/>
        <v>0.5</v>
      </c>
      <c r="AJ71" s="658">
        <f t="shared" si="70"/>
        <v>0.5</v>
      </c>
      <c r="AK71" s="658">
        <f t="shared" si="69"/>
        <v>0</v>
      </c>
      <c r="AL71" s="658">
        <f t="shared" si="69"/>
        <v>0</v>
      </c>
      <c r="AM71" s="658">
        <f t="shared" si="69"/>
        <v>0</v>
      </c>
      <c r="AN71" s="658">
        <f t="shared" si="69"/>
        <v>0</v>
      </c>
      <c r="AO71" s="658">
        <f t="shared" si="69"/>
        <v>0</v>
      </c>
      <c r="AP71" s="658">
        <f t="shared" si="69"/>
        <v>0</v>
      </c>
      <c r="AQ71" s="658">
        <f t="shared" si="69"/>
        <v>0</v>
      </c>
      <c r="AR71" s="658">
        <f t="shared" si="69"/>
        <v>0</v>
      </c>
      <c r="AS71" s="658">
        <f t="shared" si="69"/>
        <v>0</v>
      </c>
      <c r="AT71" s="658">
        <f t="shared" si="69"/>
        <v>0</v>
      </c>
      <c r="AU71" s="658">
        <f t="shared" si="69"/>
        <v>0</v>
      </c>
      <c r="AV71" s="658">
        <f t="shared" si="69"/>
        <v>0</v>
      </c>
      <c r="AW71" s="658">
        <f t="shared" si="69"/>
        <v>0</v>
      </c>
      <c r="AX71" s="658">
        <f t="shared" si="69"/>
        <v>0</v>
      </c>
      <c r="AY71" s="658">
        <f t="shared" si="69"/>
        <v>0</v>
      </c>
    </row>
    <row r="72" spans="1:51">
      <c r="A72" s="229"/>
      <c r="B72" s="501"/>
      <c r="C72" s="266"/>
      <c r="D72" s="501"/>
      <c r="E72" s="265"/>
      <c r="F72" s="265"/>
      <c r="G72" s="424"/>
      <c r="H72" s="424"/>
      <c r="I72" s="424">
        <f>SUM(J72:AY72)</f>
        <v>1006.71</v>
      </c>
      <c r="J72" s="424">
        <f>J73/$F71</f>
        <v>0</v>
      </c>
      <c r="K72" s="424">
        <f t="shared" ref="K72:U72" si="71">K73/$F71</f>
        <v>0</v>
      </c>
      <c r="L72" s="424">
        <f t="shared" si="71"/>
        <v>0</v>
      </c>
      <c r="M72" s="424">
        <f t="shared" si="71"/>
        <v>0</v>
      </c>
      <c r="N72" s="424">
        <f t="shared" si="71"/>
        <v>0</v>
      </c>
      <c r="O72" s="424">
        <f t="shared" si="71"/>
        <v>0</v>
      </c>
      <c r="P72" s="424">
        <f t="shared" si="71"/>
        <v>0</v>
      </c>
      <c r="Q72" s="424">
        <f t="shared" si="71"/>
        <v>0</v>
      </c>
      <c r="R72" s="424">
        <f t="shared" si="71"/>
        <v>0</v>
      </c>
      <c r="S72" s="424">
        <f t="shared" si="71"/>
        <v>0</v>
      </c>
      <c r="T72" s="424">
        <f t="shared" si="71"/>
        <v>0</v>
      </c>
      <c r="U72" s="424">
        <f t="shared" si="71"/>
        <v>0</v>
      </c>
      <c r="V72" s="424">
        <f>V$5*V71</f>
        <v>22.05</v>
      </c>
      <c r="W72" s="424">
        <f t="shared" ref="W72:AY72" si="72">W$5*W71</f>
        <v>24.64</v>
      </c>
      <c r="X72" s="424">
        <f t="shared" si="72"/>
        <v>23.520000000000003</v>
      </c>
      <c r="Y72" s="424">
        <f t="shared" si="72"/>
        <v>88</v>
      </c>
      <c r="Z72" s="424">
        <f t="shared" si="72"/>
        <v>84</v>
      </c>
      <c r="AA72" s="424">
        <f t="shared" si="72"/>
        <v>60</v>
      </c>
      <c r="AB72" s="424">
        <f t="shared" si="72"/>
        <v>78.75</v>
      </c>
      <c r="AC72" s="424">
        <f t="shared" si="72"/>
        <v>67.5</v>
      </c>
      <c r="AD72" s="424">
        <f t="shared" si="72"/>
        <v>78.75</v>
      </c>
      <c r="AE72" s="424">
        <f t="shared" si="72"/>
        <v>75</v>
      </c>
      <c r="AF72" s="424">
        <f t="shared" si="72"/>
        <v>78.75</v>
      </c>
      <c r="AG72" s="424">
        <f t="shared" si="72"/>
        <v>75</v>
      </c>
      <c r="AH72" s="424">
        <f t="shared" si="72"/>
        <v>78.75</v>
      </c>
      <c r="AI72" s="424">
        <f t="shared" si="72"/>
        <v>88</v>
      </c>
      <c r="AJ72" s="424">
        <f t="shared" si="72"/>
        <v>84</v>
      </c>
      <c r="AK72" s="424">
        <f t="shared" si="72"/>
        <v>0</v>
      </c>
      <c r="AL72" s="424">
        <f t="shared" si="72"/>
        <v>0</v>
      </c>
      <c r="AM72" s="424">
        <f t="shared" si="72"/>
        <v>0</v>
      </c>
      <c r="AN72" s="424">
        <f t="shared" si="72"/>
        <v>0</v>
      </c>
      <c r="AO72" s="424">
        <f t="shared" si="72"/>
        <v>0</v>
      </c>
      <c r="AP72" s="424">
        <f t="shared" si="72"/>
        <v>0</v>
      </c>
      <c r="AQ72" s="424">
        <f t="shared" si="72"/>
        <v>0</v>
      </c>
      <c r="AR72" s="424">
        <f t="shared" si="72"/>
        <v>0</v>
      </c>
      <c r="AS72" s="424">
        <f t="shared" si="72"/>
        <v>0</v>
      </c>
      <c r="AT72" s="424">
        <f t="shared" si="72"/>
        <v>0</v>
      </c>
      <c r="AU72" s="424">
        <f t="shared" si="72"/>
        <v>0</v>
      </c>
      <c r="AV72" s="424">
        <f t="shared" si="72"/>
        <v>0</v>
      </c>
      <c r="AW72" s="424">
        <f t="shared" si="72"/>
        <v>0</v>
      </c>
      <c r="AX72" s="424">
        <f t="shared" si="72"/>
        <v>0</v>
      </c>
      <c r="AY72" s="424">
        <f t="shared" si="72"/>
        <v>0</v>
      </c>
    </row>
    <row r="73" spans="1:51">
      <c r="A73" s="229"/>
      <c r="B73" s="501"/>
      <c r="C73" s="266"/>
      <c r="D73" s="501"/>
      <c r="E73" s="265"/>
      <c r="F73" s="265"/>
      <c r="G73" s="424"/>
      <c r="H73" s="424"/>
      <c r="I73" s="424">
        <f>SUM(J73:AY73)</f>
        <v>1826.9999999999995</v>
      </c>
      <c r="J73" s="649">
        <f>870*J$62</f>
        <v>0</v>
      </c>
      <c r="K73" s="649">
        <f t="shared" ref="K73:AY73" si="73">870*K$62</f>
        <v>0</v>
      </c>
      <c r="L73" s="649">
        <f t="shared" si="73"/>
        <v>0</v>
      </c>
      <c r="M73" s="649">
        <f t="shared" si="73"/>
        <v>0</v>
      </c>
      <c r="N73" s="649">
        <f t="shared" si="73"/>
        <v>0</v>
      </c>
      <c r="O73" s="649">
        <f t="shared" si="73"/>
        <v>0</v>
      </c>
      <c r="P73" s="649">
        <f t="shared" si="73"/>
        <v>0</v>
      </c>
      <c r="Q73" s="649">
        <f t="shared" si="73"/>
        <v>0</v>
      </c>
      <c r="R73" s="649">
        <f t="shared" si="73"/>
        <v>0</v>
      </c>
      <c r="S73" s="649">
        <f t="shared" si="73"/>
        <v>0</v>
      </c>
      <c r="T73" s="649">
        <f t="shared" si="73"/>
        <v>0</v>
      </c>
      <c r="U73" s="649">
        <f t="shared" si="73"/>
        <v>0</v>
      </c>
      <c r="V73" s="649">
        <f t="shared" si="73"/>
        <v>121.80000000000001</v>
      </c>
      <c r="W73" s="649">
        <f t="shared" si="73"/>
        <v>121.80000000000001</v>
      </c>
      <c r="X73" s="649">
        <f t="shared" si="73"/>
        <v>121.80000000000001</v>
      </c>
      <c r="Y73" s="649">
        <f t="shared" si="73"/>
        <v>121.80000000000001</v>
      </c>
      <c r="Z73" s="649">
        <f t="shared" si="73"/>
        <v>121.80000000000001</v>
      </c>
      <c r="AA73" s="649">
        <f t="shared" si="73"/>
        <v>121.80000000000001</v>
      </c>
      <c r="AB73" s="649">
        <f t="shared" si="73"/>
        <v>121.80000000000001</v>
      </c>
      <c r="AC73" s="649">
        <f t="shared" si="73"/>
        <v>121.80000000000001</v>
      </c>
      <c r="AD73" s="649">
        <f t="shared" si="73"/>
        <v>121.80000000000001</v>
      </c>
      <c r="AE73" s="649">
        <f t="shared" si="73"/>
        <v>121.80000000000001</v>
      </c>
      <c r="AF73" s="649">
        <f t="shared" si="73"/>
        <v>121.80000000000001</v>
      </c>
      <c r="AG73" s="649">
        <f t="shared" si="73"/>
        <v>121.80000000000001</v>
      </c>
      <c r="AH73" s="649">
        <f t="shared" si="73"/>
        <v>121.80000000000001</v>
      </c>
      <c r="AI73" s="649">
        <f t="shared" si="73"/>
        <v>121.80000000000001</v>
      </c>
      <c r="AJ73" s="649">
        <f t="shared" si="73"/>
        <v>121.80000000000001</v>
      </c>
      <c r="AK73" s="649">
        <f t="shared" si="73"/>
        <v>0</v>
      </c>
      <c r="AL73" s="649">
        <f t="shared" si="73"/>
        <v>0</v>
      </c>
      <c r="AM73" s="649">
        <f t="shared" si="73"/>
        <v>0</v>
      </c>
      <c r="AN73" s="649">
        <f t="shared" si="73"/>
        <v>0</v>
      </c>
      <c r="AO73" s="649">
        <f t="shared" si="73"/>
        <v>0</v>
      </c>
      <c r="AP73" s="649">
        <f t="shared" si="73"/>
        <v>0</v>
      </c>
      <c r="AQ73" s="649">
        <f t="shared" si="73"/>
        <v>0</v>
      </c>
      <c r="AR73" s="649">
        <f t="shared" si="73"/>
        <v>0</v>
      </c>
      <c r="AS73" s="649">
        <f t="shared" si="73"/>
        <v>0</v>
      </c>
      <c r="AT73" s="649">
        <f t="shared" si="73"/>
        <v>0</v>
      </c>
      <c r="AU73" s="649">
        <f t="shared" si="73"/>
        <v>0</v>
      </c>
      <c r="AV73" s="649">
        <f t="shared" si="73"/>
        <v>0</v>
      </c>
      <c r="AW73" s="649">
        <f t="shared" si="73"/>
        <v>0</v>
      </c>
      <c r="AX73" s="649">
        <f t="shared" si="73"/>
        <v>0</v>
      </c>
      <c r="AY73" s="649">
        <f t="shared" si="73"/>
        <v>0</v>
      </c>
    </row>
    <row r="74" spans="1:51">
      <c r="A74" s="229" t="s">
        <v>868</v>
      </c>
      <c r="B74" s="501">
        <v>0.14000000000000001</v>
      </c>
      <c r="C74" s="266"/>
      <c r="D74" s="501">
        <f>1875*5/4</f>
        <v>2343.75</v>
      </c>
      <c r="E74" s="265">
        <f>B74*D74</f>
        <v>328.12500000000006</v>
      </c>
      <c r="F74" s="265">
        <v>25</v>
      </c>
      <c r="G74" s="424">
        <f>H74</f>
        <v>332.43000000000006</v>
      </c>
      <c r="H74" s="424">
        <f>SUM(J75:AM75)</f>
        <v>332.43000000000006</v>
      </c>
      <c r="I74" s="424"/>
      <c r="J74" s="658">
        <v>0</v>
      </c>
      <c r="K74" s="658">
        <v>0</v>
      </c>
      <c r="L74" s="658">
        <v>0</v>
      </c>
      <c r="M74" s="658">
        <v>0</v>
      </c>
      <c r="N74" s="658">
        <v>0</v>
      </c>
      <c r="O74" s="658">
        <v>0</v>
      </c>
      <c r="P74" s="658">
        <v>0</v>
      </c>
      <c r="Q74" s="658">
        <v>0</v>
      </c>
      <c r="R74" s="658">
        <v>0</v>
      </c>
      <c r="S74" s="658">
        <v>0</v>
      </c>
      <c r="T74" s="658">
        <v>0</v>
      </c>
      <c r="U74" s="658">
        <v>0</v>
      </c>
      <c r="V74" s="658">
        <f t="shared" ref="V74:AJ74" si="74">$B74</f>
        <v>0.14000000000000001</v>
      </c>
      <c r="W74" s="658">
        <f t="shared" si="74"/>
        <v>0.14000000000000001</v>
      </c>
      <c r="X74" s="658">
        <f t="shared" si="74"/>
        <v>0.14000000000000001</v>
      </c>
      <c r="Y74" s="658">
        <f t="shared" si="74"/>
        <v>0.14000000000000001</v>
      </c>
      <c r="Z74" s="658">
        <f t="shared" si="74"/>
        <v>0.14000000000000001</v>
      </c>
      <c r="AA74" s="658">
        <f t="shared" si="74"/>
        <v>0.14000000000000001</v>
      </c>
      <c r="AB74" s="658">
        <f t="shared" si="74"/>
        <v>0.14000000000000001</v>
      </c>
      <c r="AC74" s="658">
        <f t="shared" si="74"/>
        <v>0.14000000000000001</v>
      </c>
      <c r="AD74" s="658">
        <f t="shared" si="74"/>
        <v>0.14000000000000001</v>
      </c>
      <c r="AE74" s="658">
        <f t="shared" si="74"/>
        <v>0.14000000000000001</v>
      </c>
      <c r="AF74" s="658">
        <f t="shared" si="74"/>
        <v>0.14000000000000001</v>
      </c>
      <c r="AG74" s="658">
        <f t="shared" si="74"/>
        <v>0.14000000000000001</v>
      </c>
      <c r="AH74" s="658">
        <f t="shared" si="74"/>
        <v>0.14000000000000001</v>
      </c>
      <c r="AI74" s="658">
        <f t="shared" si="74"/>
        <v>0.14000000000000001</v>
      </c>
      <c r="AJ74" s="658">
        <f t="shared" si="74"/>
        <v>0.14000000000000001</v>
      </c>
      <c r="AK74" s="658">
        <f t="shared" ref="AK74:AY74" si="75">AK76/(AK$5*$F74)</f>
        <v>0</v>
      </c>
      <c r="AL74" s="658">
        <f t="shared" si="75"/>
        <v>0</v>
      </c>
      <c r="AM74" s="658">
        <f t="shared" si="75"/>
        <v>0</v>
      </c>
      <c r="AN74" s="658">
        <f t="shared" si="75"/>
        <v>0</v>
      </c>
      <c r="AO74" s="658">
        <f t="shared" si="75"/>
        <v>0</v>
      </c>
      <c r="AP74" s="658">
        <f t="shared" si="75"/>
        <v>0</v>
      </c>
      <c r="AQ74" s="658">
        <f t="shared" si="75"/>
        <v>0</v>
      </c>
      <c r="AR74" s="658">
        <f t="shared" si="75"/>
        <v>0</v>
      </c>
      <c r="AS74" s="658">
        <f t="shared" si="75"/>
        <v>0</v>
      </c>
      <c r="AT74" s="658">
        <f t="shared" si="75"/>
        <v>0</v>
      </c>
      <c r="AU74" s="658">
        <f t="shared" si="75"/>
        <v>0</v>
      </c>
      <c r="AV74" s="658">
        <f t="shared" si="75"/>
        <v>0</v>
      </c>
      <c r="AW74" s="658">
        <f t="shared" si="75"/>
        <v>0</v>
      </c>
      <c r="AX74" s="658">
        <f t="shared" si="75"/>
        <v>0</v>
      </c>
      <c r="AY74" s="658">
        <f t="shared" si="75"/>
        <v>0</v>
      </c>
    </row>
    <row r="75" spans="1:51">
      <c r="A75" s="229"/>
      <c r="B75" s="501"/>
      <c r="C75" s="266"/>
      <c r="D75" s="501"/>
      <c r="E75" s="265"/>
      <c r="F75" s="265"/>
      <c r="G75" s="424"/>
      <c r="H75" s="424"/>
      <c r="I75" s="424">
        <f>SUM(J75:AY75)</f>
        <v>332.43000000000006</v>
      </c>
      <c r="J75" s="424">
        <v>0</v>
      </c>
      <c r="K75" s="424">
        <v>0</v>
      </c>
      <c r="L75" s="424">
        <v>0</v>
      </c>
      <c r="M75" s="424">
        <v>0</v>
      </c>
      <c r="N75" s="424">
        <v>0</v>
      </c>
      <c r="O75" s="424">
        <v>0</v>
      </c>
      <c r="P75" s="424">
        <v>0</v>
      </c>
      <c r="Q75" s="424">
        <v>0</v>
      </c>
      <c r="R75" s="424">
        <v>0</v>
      </c>
      <c r="S75" s="424">
        <v>0</v>
      </c>
      <c r="T75" s="424">
        <v>0</v>
      </c>
      <c r="U75" s="424">
        <v>0</v>
      </c>
      <c r="V75" s="424">
        <f>V$5*V74</f>
        <v>22.05</v>
      </c>
      <c r="W75" s="424">
        <f t="shared" ref="W75:AM75" si="76">W$5*W74</f>
        <v>24.64</v>
      </c>
      <c r="X75" s="424">
        <f t="shared" si="76"/>
        <v>23.520000000000003</v>
      </c>
      <c r="Y75" s="424">
        <f t="shared" si="76"/>
        <v>24.64</v>
      </c>
      <c r="Z75" s="424">
        <f t="shared" si="76"/>
        <v>23.520000000000003</v>
      </c>
      <c r="AA75" s="424">
        <f t="shared" si="76"/>
        <v>16.8</v>
      </c>
      <c r="AB75" s="424">
        <f t="shared" si="76"/>
        <v>22.05</v>
      </c>
      <c r="AC75" s="424">
        <f t="shared" si="76"/>
        <v>18.900000000000002</v>
      </c>
      <c r="AD75" s="424">
        <f t="shared" si="76"/>
        <v>22.05</v>
      </c>
      <c r="AE75" s="424">
        <f t="shared" si="76"/>
        <v>21.000000000000004</v>
      </c>
      <c r="AF75" s="424">
        <f t="shared" si="76"/>
        <v>22.05</v>
      </c>
      <c r="AG75" s="424">
        <f t="shared" si="76"/>
        <v>21.000000000000004</v>
      </c>
      <c r="AH75" s="424">
        <f t="shared" si="76"/>
        <v>22.05</v>
      </c>
      <c r="AI75" s="424">
        <f t="shared" si="76"/>
        <v>24.64</v>
      </c>
      <c r="AJ75" s="424">
        <f t="shared" si="76"/>
        <v>23.520000000000003</v>
      </c>
      <c r="AK75" s="424">
        <f t="shared" si="76"/>
        <v>0</v>
      </c>
      <c r="AL75" s="424">
        <f t="shared" si="76"/>
        <v>0</v>
      </c>
      <c r="AM75" s="424">
        <f t="shared" si="76"/>
        <v>0</v>
      </c>
      <c r="AN75" s="424">
        <f t="shared" ref="AN75:AY75" si="77">AN76/$F74</f>
        <v>0</v>
      </c>
      <c r="AO75" s="424">
        <f t="shared" si="77"/>
        <v>0</v>
      </c>
      <c r="AP75" s="424">
        <f t="shared" si="77"/>
        <v>0</v>
      </c>
      <c r="AQ75" s="424">
        <f t="shared" si="77"/>
        <v>0</v>
      </c>
      <c r="AR75" s="424">
        <f t="shared" si="77"/>
        <v>0</v>
      </c>
      <c r="AS75" s="424">
        <f t="shared" si="77"/>
        <v>0</v>
      </c>
      <c r="AT75" s="424">
        <f t="shared" si="77"/>
        <v>0</v>
      </c>
      <c r="AU75" s="424">
        <f t="shared" si="77"/>
        <v>0</v>
      </c>
      <c r="AV75" s="424">
        <f t="shared" si="77"/>
        <v>0</v>
      </c>
      <c r="AW75" s="424">
        <f t="shared" si="77"/>
        <v>0</v>
      </c>
      <c r="AX75" s="424">
        <f t="shared" si="77"/>
        <v>0</v>
      </c>
      <c r="AY75" s="424">
        <f t="shared" si="77"/>
        <v>0</v>
      </c>
    </row>
    <row r="76" spans="1:51">
      <c r="A76" s="229"/>
      <c r="B76" s="501"/>
      <c r="C76" s="266"/>
      <c r="D76" s="501"/>
      <c r="E76" s="265"/>
      <c r="F76" s="265"/>
      <c r="G76" s="424"/>
      <c r="H76" s="424"/>
      <c r="I76" s="424">
        <f>SUM(J76:AY76)</f>
        <v>6920.9000000000005</v>
      </c>
      <c r="J76" s="649">
        <v>0</v>
      </c>
      <c r="K76" s="649">
        <v>0</v>
      </c>
      <c r="L76" s="649">
        <v>0</v>
      </c>
      <c r="M76" s="649">
        <v>0</v>
      </c>
      <c r="N76" s="649">
        <v>0</v>
      </c>
      <c r="O76" s="649">
        <v>0</v>
      </c>
      <c r="P76" s="649">
        <v>0</v>
      </c>
      <c r="Q76" s="649">
        <v>0</v>
      </c>
      <c r="R76" s="649">
        <v>0</v>
      </c>
      <c r="S76" s="649">
        <v>0</v>
      </c>
      <c r="T76" s="649">
        <v>0</v>
      </c>
      <c r="U76" s="649">
        <v>0</v>
      </c>
      <c r="V76" s="649">
        <f t="shared" ref="V76:AG76" si="78">V75*$F74</f>
        <v>551.25</v>
      </c>
      <c r="W76" s="649">
        <f t="shared" si="78"/>
        <v>616</v>
      </c>
      <c r="X76" s="649">
        <f t="shared" si="78"/>
        <v>588.00000000000011</v>
      </c>
      <c r="Y76" s="649">
        <f t="shared" si="78"/>
        <v>616</v>
      </c>
      <c r="Z76" s="649">
        <f t="shared" si="78"/>
        <v>588.00000000000011</v>
      </c>
      <c r="AA76" s="649">
        <f t="shared" si="78"/>
        <v>420</v>
      </c>
      <c r="AB76" s="649">
        <f t="shared" si="78"/>
        <v>551.25</v>
      </c>
      <c r="AC76" s="649">
        <f t="shared" si="78"/>
        <v>472.50000000000006</v>
      </c>
      <c r="AD76" s="649">
        <f t="shared" si="78"/>
        <v>551.25</v>
      </c>
      <c r="AE76" s="649">
        <f t="shared" si="78"/>
        <v>525.00000000000011</v>
      </c>
      <c r="AF76" s="649">
        <f t="shared" si="78"/>
        <v>551.25</v>
      </c>
      <c r="AG76" s="649">
        <f t="shared" si="78"/>
        <v>525.00000000000011</v>
      </c>
      <c r="AH76" s="649">
        <f t="shared" ref="AH76:AY76" si="79">870*AH$62</f>
        <v>121.80000000000001</v>
      </c>
      <c r="AI76" s="649">
        <f t="shared" si="79"/>
        <v>121.80000000000001</v>
      </c>
      <c r="AJ76" s="649">
        <f t="shared" si="79"/>
        <v>121.80000000000001</v>
      </c>
      <c r="AK76" s="649">
        <f t="shared" si="79"/>
        <v>0</v>
      </c>
      <c r="AL76" s="649">
        <f t="shared" si="79"/>
        <v>0</v>
      </c>
      <c r="AM76" s="649">
        <f t="shared" si="79"/>
        <v>0</v>
      </c>
      <c r="AN76" s="649">
        <f t="shared" si="79"/>
        <v>0</v>
      </c>
      <c r="AO76" s="649">
        <f t="shared" si="79"/>
        <v>0</v>
      </c>
      <c r="AP76" s="649">
        <f t="shared" si="79"/>
        <v>0</v>
      </c>
      <c r="AQ76" s="649">
        <f t="shared" si="79"/>
        <v>0</v>
      </c>
      <c r="AR76" s="649">
        <f t="shared" si="79"/>
        <v>0</v>
      </c>
      <c r="AS76" s="649">
        <f t="shared" si="79"/>
        <v>0</v>
      </c>
      <c r="AT76" s="649">
        <f t="shared" si="79"/>
        <v>0</v>
      </c>
      <c r="AU76" s="649">
        <f t="shared" si="79"/>
        <v>0</v>
      </c>
      <c r="AV76" s="649">
        <f t="shared" si="79"/>
        <v>0</v>
      </c>
      <c r="AW76" s="649">
        <f t="shared" si="79"/>
        <v>0</v>
      </c>
      <c r="AX76" s="649">
        <f t="shared" si="79"/>
        <v>0</v>
      </c>
      <c r="AY76" s="649">
        <f t="shared" si="79"/>
        <v>0</v>
      </c>
    </row>
    <row r="77" spans="1:51">
      <c r="A77" s="229" t="s">
        <v>869</v>
      </c>
      <c r="B77" s="501">
        <v>1</v>
      </c>
      <c r="C77" s="266"/>
      <c r="D77" s="501">
        <f>1875*5/4</f>
        <v>2343.75</v>
      </c>
      <c r="E77" s="265">
        <f>B77*D77</f>
        <v>2343.75</v>
      </c>
      <c r="F77" s="265">
        <v>25</v>
      </c>
      <c r="G77" s="424">
        <f>E77</f>
        <v>2343.75</v>
      </c>
      <c r="H77" s="424">
        <f>SUM(J78:AM78)</f>
        <v>2337</v>
      </c>
      <c r="I77" s="424"/>
      <c r="J77" s="658">
        <v>0</v>
      </c>
      <c r="K77" s="658">
        <v>0</v>
      </c>
      <c r="L77" s="658">
        <v>0</v>
      </c>
      <c r="M77" s="658">
        <v>0</v>
      </c>
      <c r="N77" s="658">
        <v>0</v>
      </c>
      <c r="O77" s="658">
        <v>0</v>
      </c>
      <c r="P77" s="658">
        <v>0</v>
      </c>
      <c r="Q77" s="658">
        <v>0</v>
      </c>
      <c r="R77" s="658">
        <v>0</v>
      </c>
      <c r="S77" s="658">
        <v>0</v>
      </c>
      <c r="T77" s="658">
        <v>0</v>
      </c>
      <c r="U77" s="658">
        <v>0</v>
      </c>
      <c r="V77" s="658">
        <v>0</v>
      </c>
      <c r="W77" s="658">
        <v>0</v>
      </c>
      <c r="X77" s="658">
        <v>0</v>
      </c>
      <c r="Y77" s="658">
        <f t="shared" ref="Y77:AJ77" si="80">$B77</f>
        <v>1</v>
      </c>
      <c r="Z77" s="658">
        <f t="shared" si="80"/>
        <v>1</v>
      </c>
      <c r="AA77" s="658">
        <f t="shared" si="80"/>
        <v>1</v>
      </c>
      <c r="AB77" s="658">
        <f t="shared" si="80"/>
        <v>1</v>
      </c>
      <c r="AC77" s="658">
        <f t="shared" si="80"/>
        <v>1</v>
      </c>
      <c r="AD77" s="658">
        <f t="shared" si="80"/>
        <v>1</v>
      </c>
      <c r="AE77" s="658">
        <f t="shared" si="80"/>
        <v>1</v>
      </c>
      <c r="AF77" s="658">
        <f t="shared" si="80"/>
        <v>1</v>
      </c>
      <c r="AG77" s="658">
        <f t="shared" si="80"/>
        <v>1</v>
      </c>
      <c r="AH77" s="658">
        <f t="shared" si="80"/>
        <v>1</v>
      </c>
      <c r="AI77" s="658">
        <f t="shared" si="80"/>
        <v>1</v>
      </c>
      <c r="AJ77" s="658">
        <f t="shared" si="80"/>
        <v>1</v>
      </c>
      <c r="AK77" s="658">
        <f t="shared" ref="AK77:AM77" si="81">AJ77</f>
        <v>1</v>
      </c>
      <c r="AL77" s="658">
        <f t="shared" si="81"/>
        <v>1</v>
      </c>
      <c r="AM77" s="658">
        <f t="shared" si="81"/>
        <v>1</v>
      </c>
      <c r="AN77" s="658">
        <f t="shared" ref="AN77:AY77" si="82">AN79/(AN$5*$F77)</f>
        <v>0</v>
      </c>
      <c r="AO77" s="658">
        <f t="shared" si="82"/>
        <v>0</v>
      </c>
      <c r="AP77" s="658">
        <f t="shared" si="82"/>
        <v>0</v>
      </c>
      <c r="AQ77" s="658">
        <f t="shared" si="82"/>
        <v>0</v>
      </c>
      <c r="AR77" s="658">
        <f t="shared" si="82"/>
        <v>0</v>
      </c>
      <c r="AS77" s="658">
        <f t="shared" si="82"/>
        <v>0</v>
      </c>
      <c r="AT77" s="658">
        <f t="shared" si="82"/>
        <v>0</v>
      </c>
      <c r="AU77" s="658">
        <f t="shared" si="82"/>
        <v>0</v>
      </c>
      <c r="AV77" s="658">
        <f t="shared" si="82"/>
        <v>0</v>
      </c>
      <c r="AW77" s="658">
        <f t="shared" si="82"/>
        <v>0</v>
      </c>
      <c r="AX77" s="658">
        <f t="shared" si="82"/>
        <v>0</v>
      </c>
      <c r="AY77" s="658">
        <f t="shared" si="82"/>
        <v>0</v>
      </c>
    </row>
    <row r="78" spans="1:51">
      <c r="A78" s="229"/>
      <c r="B78" s="501"/>
      <c r="C78" s="266"/>
      <c r="D78" s="501"/>
      <c r="E78" s="265"/>
      <c r="F78" s="265"/>
      <c r="G78" s="424"/>
      <c r="H78" s="424"/>
      <c r="I78" s="424">
        <f>SUM(J78:AY78)</f>
        <v>2337</v>
      </c>
      <c r="J78" s="658">
        <v>0</v>
      </c>
      <c r="K78" s="658">
        <v>0</v>
      </c>
      <c r="L78" s="658">
        <v>0</v>
      </c>
      <c r="M78" s="658">
        <v>0</v>
      </c>
      <c r="N78" s="658">
        <v>0</v>
      </c>
      <c r="O78" s="658">
        <v>0</v>
      </c>
      <c r="P78" s="424">
        <v>0</v>
      </c>
      <c r="Q78" s="424">
        <v>0</v>
      </c>
      <c r="R78" s="424">
        <v>0</v>
      </c>
      <c r="S78" s="424">
        <v>0</v>
      </c>
      <c r="T78" s="424">
        <v>0</v>
      </c>
      <c r="U78" s="424">
        <v>0</v>
      </c>
      <c r="V78" s="424">
        <f>V$5*V77</f>
        <v>0</v>
      </c>
      <c r="W78" s="424">
        <f t="shared" ref="W78:AM78" si="83">W$5*W77</f>
        <v>0</v>
      </c>
      <c r="X78" s="424">
        <f t="shared" si="83"/>
        <v>0</v>
      </c>
      <c r="Y78" s="424">
        <f t="shared" si="83"/>
        <v>176</v>
      </c>
      <c r="Z78" s="424">
        <f t="shared" si="83"/>
        <v>168</v>
      </c>
      <c r="AA78" s="424">
        <f t="shared" si="83"/>
        <v>120</v>
      </c>
      <c r="AB78" s="424">
        <f t="shared" si="83"/>
        <v>157.5</v>
      </c>
      <c r="AC78" s="424">
        <f t="shared" si="83"/>
        <v>135</v>
      </c>
      <c r="AD78" s="424">
        <f t="shared" si="83"/>
        <v>157.5</v>
      </c>
      <c r="AE78" s="424">
        <f t="shared" si="83"/>
        <v>150</v>
      </c>
      <c r="AF78" s="424">
        <f t="shared" si="83"/>
        <v>157.5</v>
      </c>
      <c r="AG78" s="424">
        <f t="shared" si="83"/>
        <v>150</v>
      </c>
      <c r="AH78" s="424">
        <f t="shared" si="83"/>
        <v>157.5</v>
      </c>
      <c r="AI78" s="424">
        <f t="shared" si="83"/>
        <v>176</v>
      </c>
      <c r="AJ78" s="424">
        <f t="shared" si="83"/>
        <v>168</v>
      </c>
      <c r="AK78" s="424">
        <f t="shared" si="83"/>
        <v>176</v>
      </c>
      <c r="AL78" s="424">
        <f t="shared" si="83"/>
        <v>168</v>
      </c>
      <c r="AM78" s="424">
        <f t="shared" si="83"/>
        <v>120</v>
      </c>
      <c r="AN78" s="424">
        <f t="shared" ref="AN78:AY78" si="84">AN79/$F77</f>
        <v>0</v>
      </c>
      <c r="AO78" s="424">
        <f t="shared" si="84"/>
        <v>0</v>
      </c>
      <c r="AP78" s="424">
        <f t="shared" si="84"/>
        <v>0</v>
      </c>
      <c r="AQ78" s="424">
        <f t="shared" si="84"/>
        <v>0</v>
      </c>
      <c r="AR78" s="424">
        <f t="shared" si="84"/>
        <v>0</v>
      </c>
      <c r="AS78" s="424">
        <f t="shared" si="84"/>
        <v>0</v>
      </c>
      <c r="AT78" s="424">
        <f t="shared" si="84"/>
        <v>0</v>
      </c>
      <c r="AU78" s="424">
        <f t="shared" si="84"/>
        <v>0</v>
      </c>
      <c r="AV78" s="424">
        <f t="shared" si="84"/>
        <v>0</v>
      </c>
      <c r="AW78" s="424">
        <f t="shared" si="84"/>
        <v>0</v>
      </c>
      <c r="AX78" s="424">
        <f t="shared" si="84"/>
        <v>0</v>
      </c>
      <c r="AY78" s="424">
        <f t="shared" si="84"/>
        <v>0</v>
      </c>
    </row>
    <row r="79" spans="1:51">
      <c r="A79" s="229"/>
      <c r="B79" s="501"/>
      <c r="C79" s="266"/>
      <c r="D79" s="501"/>
      <c r="E79" s="265"/>
      <c r="F79" s="265"/>
      <c r="G79" s="424"/>
      <c r="H79" s="424"/>
      <c r="I79" s="424">
        <f>SUM(J79:AY79)</f>
        <v>58425</v>
      </c>
      <c r="J79" s="658">
        <v>0</v>
      </c>
      <c r="K79" s="658">
        <v>0</v>
      </c>
      <c r="L79" s="658">
        <v>0</v>
      </c>
      <c r="M79" s="658">
        <v>0</v>
      </c>
      <c r="N79" s="658">
        <v>0</v>
      </c>
      <c r="O79" s="658">
        <v>0</v>
      </c>
      <c r="P79" s="649">
        <f>P78*$F77</f>
        <v>0</v>
      </c>
      <c r="Q79" s="649">
        <f t="shared" ref="Q79:AM79" si="85">Q78*$F77</f>
        <v>0</v>
      </c>
      <c r="R79" s="649">
        <f t="shared" si="85"/>
        <v>0</v>
      </c>
      <c r="S79" s="649">
        <f t="shared" si="85"/>
        <v>0</v>
      </c>
      <c r="T79" s="649">
        <f t="shared" si="85"/>
        <v>0</v>
      </c>
      <c r="U79" s="649">
        <f t="shared" si="85"/>
        <v>0</v>
      </c>
      <c r="V79" s="649">
        <f t="shared" si="85"/>
        <v>0</v>
      </c>
      <c r="W79" s="649">
        <f t="shared" si="85"/>
        <v>0</v>
      </c>
      <c r="X79" s="649">
        <f t="shared" si="85"/>
        <v>0</v>
      </c>
      <c r="Y79" s="649">
        <f t="shared" si="85"/>
        <v>4400</v>
      </c>
      <c r="Z79" s="649">
        <f t="shared" si="85"/>
        <v>4200</v>
      </c>
      <c r="AA79" s="649">
        <f t="shared" si="85"/>
        <v>3000</v>
      </c>
      <c r="AB79" s="649">
        <f t="shared" si="85"/>
        <v>3937.5</v>
      </c>
      <c r="AC79" s="649">
        <f t="shared" si="85"/>
        <v>3375</v>
      </c>
      <c r="AD79" s="649">
        <f t="shared" si="85"/>
        <v>3937.5</v>
      </c>
      <c r="AE79" s="649">
        <f t="shared" si="85"/>
        <v>3750</v>
      </c>
      <c r="AF79" s="649">
        <f t="shared" si="85"/>
        <v>3937.5</v>
      </c>
      <c r="AG79" s="649">
        <f t="shared" si="85"/>
        <v>3750</v>
      </c>
      <c r="AH79" s="649">
        <f t="shared" si="85"/>
        <v>3937.5</v>
      </c>
      <c r="AI79" s="649">
        <f t="shared" si="85"/>
        <v>4400</v>
      </c>
      <c r="AJ79" s="649">
        <f t="shared" si="85"/>
        <v>4200</v>
      </c>
      <c r="AK79" s="649">
        <f t="shared" si="85"/>
        <v>4400</v>
      </c>
      <c r="AL79" s="649">
        <f t="shared" si="85"/>
        <v>4200</v>
      </c>
      <c r="AM79" s="649">
        <f t="shared" si="85"/>
        <v>3000</v>
      </c>
      <c r="AN79" s="649">
        <f t="shared" ref="AN79:AY79" si="86">870*AN$62</f>
        <v>0</v>
      </c>
      <c r="AO79" s="649">
        <f t="shared" si="86"/>
        <v>0</v>
      </c>
      <c r="AP79" s="649">
        <f t="shared" si="86"/>
        <v>0</v>
      </c>
      <c r="AQ79" s="649">
        <f t="shared" si="86"/>
        <v>0</v>
      </c>
      <c r="AR79" s="649">
        <f t="shared" si="86"/>
        <v>0</v>
      </c>
      <c r="AS79" s="649">
        <f t="shared" si="86"/>
        <v>0</v>
      </c>
      <c r="AT79" s="649">
        <f t="shared" si="86"/>
        <v>0</v>
      </c>
      <c r="AU79" s="649">
        <f t="shared" si="86"/>
        <v>0</v>
      </c>
      <c r="AV79" s="649">
        <f t="shared" si="86"/>
        <v>0</v>
      </c>
      <c r="AW79" s="649">
        <f t="shared" si="86"/>
        <v>0</v>
      </c>
      <c r="AX79" s="649">
        <f t="shared" si="86"/>
        <v>0</v>
      </c>
      <c r="AY79" s="649">
        <f t="shared" si="86"/>
        <v>0</v>
      </c>
    </row>
    <row r="80" spans="1:51">
      <c r="A80" s="229" t="s">
        <v>870</v>
      </c>
      <c r="B80" s="501">
        <v>0.14000000000000001</v>
      </c>
      <c r="C80" s="266"/>
      <c r="D80" s="501">
        <v>3750</v>
      </c>
      <c r="E80" s="265">
        <f>B80*D80</f>
        <v>525</v>
      </c>
      <c r="F80" s="265">
        <v>12.5</v>
      </c>
      <c r="G80" s="424">
        <f>H80</f>
        <v>33.659999999999997</v>
      </c>
      <c r="H80" s="424">
        <f>SUM(J83:AM83)</f>
        <v>33.659999999999997</v>
      </c>
      <c r="I80" s="424"/>
      <c r="J80" s="658">
        <f>J82/(J$5*$F80)</f>
        <v>0</v>
      </c>
      <c r="K80" s="658">
        <f t="shared" ref="K80:AY80" si="87">K82/(K$5*$F80)</f>
        <v>0</v>
      </c>
      <c r="L80" s="658">
        <f t="shared" si="87"/>
        <v>0</v>
      </c>
      <c r="M80" s="658">
        <f t="shared" si="87"/>
        <v>0</v>
      </c>
      <c r="N80" s="658">
        <f t="shared" si="87"/>
        <v>0</v>
      </c>
      <c r="O80" s="658">
        <f t="shared" si="87"/>
        <v>0</v>
      </c>
      <c r="P80" s="658">
        <f t="shared" si="87"/>
        <v>0</v>
      </c>
      <c r="Q80" s="658">
        <f t="shared" si="87"/>
        <v>0</v>
      </c>
      <c r="R80" s="658">
        <f t="shared" si="87"/>
        <v>0</v>
      </c>
      <c r="S80" s="658">
        <f t="shared" si="87"/>
        <v>0</v>
      </c>
      <c r="T80" s="658">
        <f t="shared" si="87"/>
        <v>0</v>
      </c>
      <c r="U80" s="658">
        <f t="shared" si="87"/>
        <v>0</v>
      </c>
      <c r="V80" s="658">
        <f t="shared" ref="V80:AJ80" si="88">$B80</f>
        <v>0.14000000000000001</v>
      </c>
      <c r="W80" s="658">
        <f t="shared" si="88"/>
        <v>0.14000000000000001</v>
      </c>
      <c r="X80" s="658">
        <f t="shared" si="88"/>
        <v>0.14000000000000001</v>
      </c>
      <c r="Y80" s="658">
        <f t="shared" si="88"/>
        <v>0.14000000000000001</v>
      </c>
      <c r="Z80" s="658">
        <f t="shared" si="88"/>
        <v>0.14000000000000001</v>
      </c>
      <c r="AA80" s="658">
        <f t="shared" si="88"/>
        <v>0.14000000000000001</v>
      </c>
      <c r="AB80" s="658">
        <f t="shared" si="88"/>
        <v>0.14000000000000001</v>
      </c>
      <c r="AC80" s="658">
        <f t="shared" si="88"/>
        <v>0.14000000000000001</v>
      </c>
      <c r="AD80" s="658">
        <f t="shared" si="88"/>
        <v>0.14000000000000001</v>
      </c>
      <c r="AE80" s="658">
        <f t="shared" si="88"/>
        <v>0.14000000000000001</v>
      </c>
      <c r="AF80" s="658">
        <f t="shared" si="88"/>
        <v>0.14000000000000001</v>
      </c>
      <c r="AG80" s="658">
        <f t="shared" si="88"/>
        <v>0.14000000000000001</v>
      </c>
      <c r="AH80" s="658">
        <f t="shared" si="88"/>
        <v>0.14000000000000001</v>
      </c>
      <c r="AI80" s="658">
        <f t="shared" si="88"/>
        <v>0.14000000000000001</v>
      </c>
      <c r="AJ80" s="658">
        <f t="shared" si="88"/>
        <v>0.14000000000000001</v>
      </c>
      <c r="AK80" s="658">
        <f t="shared" ref="AK80:AM80" si="89">AJ80</f>
        <v>0.14000000000000001</v>
      </c>
      <c r="AL80" s="658">
        <f t="shared" si="89"/>
        <v>0.14000000000000001</v>
      </c>
      <c r="AM80" s="658">
        <f t="shared" si="89"/>
        <v>0.14000000000000001</v>
      </c>
      <c r="AN80" s="658">
        <f t="shared" si="87"/>
        <v>0</v>
      </c>
      <c r="AO80" s="658">
        <f t="shared" si="87"/>
        <v>0</v>
      </c>
      <c r="AP80" s="658">
        <f t="shared" si="87"/>
        <v>0</v>
      </c>
      <c r="AQ80" s="658">
        <f t="shared" si="87"/>
        <v>0</v>
      </c>
      <c r="AR80" s="658">
        <f t="shared" si="87"/>
        <v>0</v>
      </c>
      <c r="AS80" s="658">
        <f t="shared" si="87"/>
        <v>0</v>
      </c>
      <c r="AT80" s="658">
        <f t="shared" si="87"/>
        <v>0</v>
      </c>
      <c r="AU80" s="658">
        <f t="shared" si="87"/>
        <v>0</v>
      </c>
      <c r="AV80" s="658">
        <f t="shared" si="87"/>
        <v>0</v>
      </c>
      <c r="AW80" s="658">
        <f t="shared" si="87"/>
        <v>0</v>
      </c>
      <c r="AX80" s="658">
        <f t="shared" si="87"/>
        <v>0</v>
      </c>
      <c r="AY80" s="658">
        <f t="shared" si="87"/>
        <v>0</v>
      </c>
    </row>
    <row r="81" spans="1:51">
      <c r="A81" s="229"/>
      <c r="B81" s="501"/>
      <c r="C81" s="266"/>
      <c r="D81" s="501"/>
      <c r="E81" s="265"/>
      <c r="F81" s="265"/>
      <c r="G81" s="424"/>
      <c r="H81" s="424"/>
      <c r="I81" s="424"/>
      <c r="J81" s="424">
        <f>J82/$F80</f>
        <v>0</v>
      </c>
      <c r="K81" s="424">
        <f t="shared" ref="K81:U81" si="90">K82/$F80</f>
        <v>0</v>
      </c>
      <c r="L81" s="424">
        <f t="shared" si="90"/>
        <v>0</v>
      </c>
      <c r="M81" s="424">
        <f t="shared" si="90"/>
        <v>0</v>
      </c>
      <c r="N81" s="424">
        <f t="shared" si="90"/>
        <v>0</v>
      </c>
      <c r="O81" s="424">
        <f t="shared" si="90"/>
        <v>0</v>
      </c>
      <c r="P81" s="424">
        <f t="shared" si="90"/>
        <v>0</v>
      </c>
      <c r="Q81" s="424">
        <f t="shared" si="90"/>
        <v>0</v>
      </c>
      <c r="R81" s="424">
        <f t="shared" si="90"/>
        <v>0</v>
      </c>
      <c r="S81" s="424">
        <f t="shared" si="90"/>
        <v>0</v>
      </c>
      <c r="T81" s="424">
        <f t="shared" si="90"/>
        <v>0</v>
      </c>
      <c r="U81" s="424">
        <f t="shared" si="90"/>
        <v>0</v>
      </c>
      <c r="V81" s="424">
        <f>V$5*V80</f>
        <v>22.05</v>
      </c>
      <c r="W81" s="424">
        <f t="shared" ref="W81:AM81" si="91">W$5*W80</f>
        <v>24.64</v>
      </c>
      <c r="X81" s="424">
        <f t="shared" si="91"/>
        <v>23.520000000000003</v>
      </c>
      <c r="Y81" s="424">
        <f t="shared" si="91"/>
        <v>24.64</v>
      </c>
      <c r="Z81" s="424">
        <f t="shared" si="91"/>
        <v>23.520000000000003</v>
      </c>
      <c r="AA81" s="424">
        <f t="shared" si="91"/>
        <v>16.8</v>
      </c>
      <c r="AB81" s="424">
        <f t="shared" si="91"/>
        <v>22.05</v>
      </c>
      <c r="AC81" s="424">
        <f t="shared" si="91"/>
        <v>18.900000000000002</v>
      </c>
      <c r="AD81" s="424">
        <f t="shared" si="91"/>
        <v>22.05</v>
      </c>
      <c r="AE81" s="424">
        <f t="shared" si="91"/>
        <v>21.000000000000004</v>
      </c>
      <c r="AF81" s="424">
        <f t="shared" si="91"/>
        <v>22.05</v>
      </c>
      <c r="AG81" s="424">
        <f t="shared" si="91"/>
        <v>21.000000000000004</v>
      </c>
      <c r="AH81" s="424">
        <f t="shared" si="91"/>
        <v>22.05</v>
      </c>
      <c r="AI81" s="424">
        <f t="shared" si="91"/>
        <v>24.64</v>
      </c>
      <c r="AJ81" s="424">
        <f t="shared" si="91"/>
        <v>23.520000000000003</v>
      </c>
      <c r="AK81" s="424">
        <f t="shared" si="91"/>
        <v>24.64</v>
      </c>
      <c r="AL81" s="424">
        <f t="shared" si="91"/>
        <v>23.520000000000003</v>
      </c>
      <c r="AM81" s="424">
        <f t="shared" si="91"/>
        <v>16.8</v>
      </c>
      <c r="AN81" s="424">
        <f t="shared" ref="AN81:AY81" si="92">AN82/$F80</f>
        <v>0</v>
      </c>
      <c r="AO81" s="424">
        <f t="shared" si="92"/>
        <v>0</v>
      </c>
      <c r="AP81" s="424">
        <f t="shared" si="92"/>
        <v>0</v>
      </c>
      <c r="AQ81" s="424">
        <f t="shared" si="92"/>
        <v>0</v>
      </c>
      <c r="AR81" s="424">
        <f t="shared" si="92"/>
        <v>0</v>
      </c>
      <c r="AS81" s="424">
        <f t="shared" si="92"/>
        <v>0</v>
      </c>
      <c r="AT81" s="424">
        <f t="shared" si="92"/>
        <v>0</v>
      </c>
      <c r="AU81" s="424">
        <f t="shared" si="92"/>
        <v>0</v>
      </c>
      <c r="AV81" s="424">
        <f t="shared" si="92"/>
        <v>0</v>
      </c>
      <c r="AW81" s="424">
        <f t="shared" si="92"/>
        <v>0</v>
      </c>
      <c r="AX81" s="424">
        <f t="shared" si="92"/>
        <v>0</v>
      </c>
      <c r="AY81" s="424">
        <f t="shared" si="92"/>
        <v>0</v>
      </c>
    </row>
    <row r="82" spans="1:51">
      <c r="A82" s="229"/>
      <c r="B82" s="501"/>
      <c r="C82" s="266"/>
      <c r="D82" s="501"/>
      <c r="E82" s="265"/>
      <c r="F82" s="265"/>
      <c r="G82" s="424"/>
      <c r="H82" s="424"/>
      <c r="I82" s="424"/>
      <c r="J82" s="649">
        <f>870*J$62</f>
        <v>0</v>
      </c>
      <c r="K82" s="649">
        <f t="shared" ref="K82:U82" si="93">870*K$62</f>
        <v>0</v>
      </c>
      <c r="L82" s="649">
        <f t="shared" si="93"/>
        <v>0</v>
      </c>
      <c r="M82" s="649">
        <f t="shared" si="93"/>
        <v>0</v>
      </c>
      <c r="N82" s="649">
        <f t="shared" si="93"/>
        <v>0</v>
      </c>
      <c r="O82" s="649">
        <f t="shared" si="93"/>
        <v>0</v>
      </c>
      <c r="P82" s="649">
        <f t="shared" si="93"/>
        <v>0</v>
      </c>
      <c r="Q82" s="649">
        <f t="shared" si="93"/>
        <v>0</v>
      </c>
      <c r="R82" s="649">
        <f t="shared" si="93"/>
        <v>0</v>
      </c>
      <c r="S82" s="649">
        <f t="shared" si="93"/>
        <v>0</v>
      </c>
      <c r="T82" s="649">
        <f t="shared" si="93"/>
        <v>0</v>
      </c>
      <c r="U82" s="649">
        <f t="shared" si="93"/>
        <v>0</v>
      </c>
      <c r="V82" s="649">
        <f t="shared" ref="V82:AM82" si="94">V81*$F80</f>
        <v>275.625</v>
      </c>
      <c r="W82" s="649">
        <f t="shared" si="94"/>
        <v>308</v>
      </c>
      <c r="X82" s="649">
        <f t="shared" si="94"/>
        <v>294.00000000000006</v>
      </c>
      <c r="Y82" s="649">
        <f t="shared" si="94"/>
        <v>308</v>
      </c>
      <c r="Z82" s="649">
        <f t="shared" si="94"/>
        <v>294.00000000000006</v>
      </c>
      <c r="AA82" s="649">
        <f t="shared" si="94"/>
        <v>210</v>
      </c>
      <c r="AB82" s="649">
        <f t="shared" si="94"/>
        <v>275.625</v>
      </c>
      <c r="AC82" s="649">
        <f t="shared" si="94"/>
        <v>236.25000000000003</v>
      </c>
      <c r="AD82" s="649">
        <f t="shared" si="94"/>
        <v>275.625</v>
      </c>
      <c r="AE82" s="649">
        <f t="shared" si="94"/>
        <v>262.50000000000006</v>
      </c>
      <c r="AF82" s="649">
        <f t="shared" si="94"/>
        <v>275.625</v>
      </c>
      <c r="AG82" s="649">
        <f t="shared" si="94"/>
        <v>262.50000000000006</v>
      </c>
      <c r="AH82" s="649">
        <f t="shared" si="94"/>
        <v>275.625</v>
      </c>
      <c r="AI82" s="649">
        <f t="shared" si="94"/>
        <v>308</v>
      </c>
      <c r="AJ82" s="649">
        <f t="shared" si="94"/>
        <v>294.00000000000006</v>
      </c>
      <c r="AK82" s="649">
        <f t="shared" si="94"/>
        <v>308</v>
      </c>
      <c r="AL82" s="649">
        <f t="shared" si="94"/>
        <v>294.00000000000006</v>
      </c>
      <c r="AM82" s="649">
        <f t="shared" si="94"/>
        <v>210</v>
      </c>
      <c r="AN82" s="649">
        <f t="shared" ref="AN82:AY82" si="95">870*AN$62</f>
        <v>0</v>
      </c>
      <c r="AO82" s="649">
        <f t="shared" si="95"/>
        <v>0</v>
      </c>
      <c r="AP82" s="649">
        <f t="shared" si="95"/>
        <v>0</v>
      </c>
      <c r="AQ82" s="649">
        <f t="shared" si="95"/>
        <v>0</v>
      </c>
      <c r="AR82" s="649">
        <f t="shared" si="95"/>
        <v>0</v>
      </c>
      <c r="AS82" s="649">
        <f t="shared" si="95"/>
        <v>0</v>
      </c>
      <c r="AT82" s="649">
        <f t="shared" si="95"/>
        <v>0</v>
      </c>
      <c r="AU82" s="649">
        <f t="shared" si="95"/>
        <v>0</v>
      </c>
      <c r="AV82" s="649">
        <f t="shared" si="95"/>
        <v>0</v>
      </c>
      <c r="AW82" s="649">
        <f t="shared" si="95"/>
        <v>0</v>
      </c>
      <c r="AX82" s="649">
        <f t="shared" si="95"/>
        <v>0</v>
      </c>
      <c r="AY82" s="649">
        <f t="shared" si="95"/>
        <v>0</v>
      </c>
    </row>
    <row r="83" spans="1:51">
      <c r="A83" s="277" t="s">
        <v>871</v>
      </c>
      <c r="B83" s="501"/>
      <c r="C83" s="266"/>
      <c r="D83" s="501"/>
      <c r="E83" s="647">
        <f>SUM(E62:E80)</f>
        <v>6709.375</v>
      </c>
      <c r="F83" s="265"/>
      <c r="G83" s="659">
        <f t="shared" ref="G83:AM85" si="96">G62+G65+G68+G71+G74+G77+G80</f>
        <v>5354.05</v>
      </c>
      <c r="H83" s="659">
        <f t="shared" si="96"/>
        <v>4913.12</v>
      </c>
      <c r="I83" s="659">
        <f t="shared" si="96"/>
        <v>0</v>
      </c>
      <c r="J83" s="659">
        <f t="shared" si="96"/>
        <v>0</v>
      </c>
      <c r="K83" s="659">
        <f t="shared" si="96"/>
        <v>0</v>
      </c>
      <c r="L83" s="659">
        <f t="shared" si="96"/>
        <v>0</v>
      </c>
      <c r="M83" s="659">
        <f t="shared" si="96"/>
        <v>0</v>
      </c>
      <c r="N83" s="659">
        <f t="shared" si="96"/>
        <v>0</v>
      </c>
      <c r="O83" s="659">
        <f t="shared" si="96"/>
        <v>0</v>
      </c>
      <c r="P83" s="659">
        <f t="shared" si="96"/>
        <v>0</v>
      </c>
      <c r="Q83" s="659">
        <f t="shared" si="96"/>
        <v>0</v>
      </c>
      <c r="R83" s="659">
        <f t="shared" si="96"/>
        <v>0</v>
      </c>
      <c r="S83" s="659">
        <f t="shared" si="96"/>
        <v>0</v>
      </c>
      <c r="T83" s="659">
        <f t="shared" si="96"/>
        <v>0</v>
      </c>
      <c r="U83" s="659">
        <f t="shared" si="96"/>
        <v>0</v>
      </c>
      <c r="V83" s="659">
        <f t="shared" si="96"/>
        <v>0.84000000000000008</v>
      </c>
      <c r="W83" s="659">
        <f t="shared" si="96"/>
        <v>0.84000000000000008</v>
      </c>
      <c r="X83" s="659">
        <f t="shared" si="96"/>
        <v>0.84000000000000008</v>
      </c>
      <c r="Y83" s="659">
        <f t="shared" si="96"/>
        <v>2.31</v>
      </c>
      <c r="Z83" s="659">
        <f t="shared" si="96"/>
        <v>2.31</v>
      </c>
      <c r="AA83" s="659">
        <f t="shared" si="96"/>
        <v>2.31</v>
      </c>
      <c r="AB83" s="659">
        <f t="shared" si="96"/>
        <v>2.31</v>
      </c>
      <c r="AC83" s="659">
        <f t="shared" si="96"/>
        <v>2.31</v>
      </c>
      <c r="AD83" s="659">
        <f t="shared" si="96"/>
        <v>2.31</v>
      </c>
      <c r="AE83" s="659">
        <f t="shared" si="96"/>
        <v>2.31</v>
      </c>
      <c r="AF83" s="659">
        <f t="shared" si="96"/>
        <v>2.31</v>
      </c>
      <c r="AG83" s="659">
        <f t="shared" si="96"/>
        <v>2.31</v>
      </c>
      <c r="AH83" s="659">
        <f t="shared" si="96"/>
        <v>2.31</v>
      </c>
      <c r="AI83" s="659">
        <f t="shared" si="96"/>
        <v>2.31</v>
      </c>
      <c r="AJ83" s="659">
        <f t="shared" si="96"/>
        <v>2.31</v>
      </c>
      <c r="AK83" s="659">
        <f t="shared" si="96"/>
        <v>1.1400000000000001</v>
      </c>
      <c r="AL83" s="659">
        <f t="shared" si="96"/>
        <v>1.1400000000000001</v>
      </c>
      <c r="AM83" s="659">
        <f t="shared" si="96"/>
        <v>1.1400000000000001</v>
      </c>
      <c r="AN83" s="659"/>
      <c r="AO83" s="659"/>
      <c r="AP83" s="659"/>
      <c r="AQ83" s="659"/>
      <c r="AR83" s="659"/>
      <c r="AS83" s="659"/>
      <c r="AT83" s="659"/>
      <c r="AU83" s="424"/>
      <c r="AV83" s="424"/>
      <c r="AW83" s="424"/>
      <c r="AX83" s="424"/>
      <c r="AY83" s="424"/>
    </row>
    <row r="84" spans="1:51">
      <c r="A84" s="229"/>
      <c r="B84" s="229"/>
      <c r="C84" s="229"/>
      <c r="D84" s="229"/>
      <c r="E84" s="229"/>
      <c r="F84" s="229"/>
      <c r="G84" s="659">
        <f t="shared" si="96"/>
        <v>0</v>
      </c>
      <c r="H84" s="659">
        <f t="shared" si="96"/>
        <v>0</v>
      </c>
      <c r="I84" s="659">
        <f t="shared" si="96"/>
        <v>4879.46</v>
      </c>
      <c r="J84" s="659">
        <f t="shared" si="96"/>
        <v>0</v>
      </c>
      <c r="K84" s="659">
        <f t="shared" si="96"/>
        <v>0</v>
      </c>
      <c r="L84" s="659">
        <f t="shared" si="96"/>
        <v>0</v>
      </c>
      <c r="M84" s="659">
        <f t="shared" si="96"/>
        <v>0</v>
      </c>
      <c r="N84" s="659">
        <f t="shared" si="96"/>
        <v>0</v>
      </c>
      <c r="O84" s="659">
        <f t="shared" si="96"/>
        <v>0</v>
      </c>
      <c r="P84" s="659">
        <f t="shared" si="96"/>
        <v>0</v>
      </c>
      <c r="Q84" s="659">
        <f t="shared" si="96"/>
        <v>0</v>
      </c>
      <c r="R84" s="659">
        <f t="shared" si="96"/>
        <v>0</v>
      </c>
      <c r="S84" s="659">
        <f t="shared" si="96"/>
        <v>0</v>
      </c>
      <c r="T84" s="659">
        <f t="shared" si="96"/>
        <v>0</v>
      </c>
      <c r="U84" s="659">
        <f t="shared" si="96"/>
        <v>0</v>
      </c>
      <c r="V84" s="659">
        <f t="shared" si="96"/>
        <v>132.30000000000001</v>
      </c>
      <c r="W84" s="659">
        <f t="shared" si="96"/>
        <v>147.84</v>
      </c>
      <c r="X84" s="659">
        <f t="shared" si="96"/>
        <v>141.12000000000003</v>
      </c>
      <c r="Y84" s="659">
        <f t="shared" si="96"/>
        <v>406.56</v>
      </c>
      <c r="Z84" s="659">
        <f t="shared" si="96"/>
        <v>388.08000000000004</v>
      </c>
      <c r="AA84" s="659">
        <f t="shared" si="96"/>
        <v>277.2</v>
      </c>
      <c r="AB84" s="659">
        <f t="shared" si="96"/>
        <v>363.82499999999999</v>
      </c>
      <c r="AC84" s="659">
        <f t="shared" si="96"/>
        <v>311.85000000000002</v>
      </c>
      <c r="AD84" s="659">
        <f t="shared" si="96"/>
        <v>363.82499999999999</v>
      </c>
      <c r="AE84" s="659">
        <f t="shared" si="96"/>
        <v>346.5</v>
      </c>
      <c r="AF84" s="659">
        <f t="shared" si="96"/>
        <v>363.82499999999999</v>
      </c>
      <c r="AG84" s="659">
        <f t="shared" si="96"/>
        <v>346.5</v>
      </c>
      <c r="AH84" s="659">
        <f t="shared" si="96"/>
        <v>363.82499999999999</v>
      </c>
      <c r="AI84" s="659">
        <f t="shared" si="96"/>
        <v>406.56</v>
      </c>
      <c r="AJ84" s="659">
        <f t="shared" si="96"/>
        <v>388.08000000000004</v>
      </c>
      <c r="AK84" s="659">
        <f t="shared" si="96"/>
        <v>200.64</v>
      </c>
      <c r="AL84" s="659">
        <f t="shared" si="96"/>
        <v>191.52</v>
      </c>
      <c r="AM84" s="659">
        <f t="shared" si="96"/>
        <v>136.80000000000001</v>
      </c>
      <c r="AN84" s="659"/>
      <c r="AO84" s="659"/>
      <c r="AP84" s="659"/>
      <c r="AQ84" s="659"/>
      <c r="AR84" s="659"/>
      <c r="AS84" s="659"/>
      <c r="AT84" s="659"/>
      <c r="AU84" s="649"/>
      <c r="AV84" s="649"/>
      <c r="AW84" s="649"/>
      <c r="AX84" s="649"/>
      <c r="AY84" s="649"/>
    </row>
    <row r="85" spans="1:51">
      <c r="A85" s="229"/>
      <c r="B85" s="229"/>
      <c r="C85" s="229"/>
      <c r="D85" s="229"/>
      <c r="E85" s="229"/>
      <c r="F85" s="229"/>
      <c r="G85" s="659">
        <f t="shared" si="96"/>
        <v>0</v>
      </c>
      <c r="H85" s="659">
        <f t="shared" si="96"/>
        <v>0</v>
      </c>
      <c r="I85" s="659">
        <f>SUM(J85:AY85)</f>
        <v>126921.67500000003</v>
      </c>
      <c r="J85" s="659">
        <v>0</v>
      </c>
      <c r="K85" s="659">
        <v>0</v>
      </c>
      <c r="L85" s="659">
        <v>0</v>
      </c>
      <c r="M85" s="659">
        <v>0</v>
      </c>
      <c r="N85" s="659">
        <v>0</v>
      </c>
      <c r="O85" s="659">
        <v>0</v>
      </c>
      <c r="P85" s="659">
        <v>0</v>
      </c>
      <c r="Q85" s="659">
        <v>0</v>
      </c>
      <c r="R85" s="659">
        <v>0</v>
      </c>
      <c r="S85" s="659">
        <v>0</v>
      </c>
      <c r="T85" s="659">
        <v>0</v>
      </c>
      <c r="U85" s="659">
        <v>0</v>
      </c>
      <c r="V85" s="659">
        <f t="shared" si="96"/>
        <v>4035.6750000000002</v>
      </c>
      <c r="W85" s="659">
        <f t="shared" si="96"/>
        <v>4495.3999999999996</v>
      </c>
      <c r="X85" s="659">
        <f t="shared" si="96"/>
        <v>4296.6000000000013</v>
      </c>
      <c r="Y85" s="659">
        <f t="shared" si="96"/>
        <v>9669.7999999999993</v>
      </c>
      <c r="Z85" s="659">
        <f t="shared" si="96"/>
        <v>9235.7999999999993</v>
      </c>
      <c r="AA85" s="659">
        <f t="shared" si="96"/>
        <v>6631.8</v>
      </c>
      <c r="AB85" s="659">
        <f t="shared" si="96"/>
        <v>8666.1749999999993</v>
      </c>
      <c r="AC85" s="659">
        <f t="shared" si="96"/>
        <v>7445.55</v>
      </c>
      <c r="AD85" s="659">
        <f t="shared" si="96"/>
        <v>8666.1749999999993</v>
      </c>
      <c r="AE85" s="659">
        <f t="shared" si="96"/>
        <v>8259.3000000000011</v>
      </c>
      <c r="AF85" s="659">
        <f t="shared" si="96"/>
        <v>8666.1749999999993</v>
      </c>
      <c r="AG85" s="659">
        <f t="shared" si="96"/>
        <v>8259.3000000000011</v>
      </c>
      <c r="AH85" s="659">
        <f t="shared" si="96"/>
        <v>8236.7250000000004</v>
      </c>
      <c r="AI85" s="659">
        <f t="shared" si="96"/>
        <v>9175.6</v>
      </c>
      <c r="AJ85" s="659">
        <f t="shared" si="96"/>
        <v>8769.6</v>
      </c>
      <c r="AK85" s="659">
        <f t="shared" si="96"/>
        <v>4708</v>
      </c>
      <c r="AL85" s="659">
        <f t="shared" si="96"/>
        <v>4494</v>
      </c>
      <c r="AM85" s="659">
        <f t="shared" si="96"/>
        <v>3210</v>
      </c>
      <c r="AN85" s="659">
        <v>0</v>
      </c>
      <c r="AO85" s="659">
        <v>0</v>
      </c>
      <c r="AP85" s="659">
        <v>0</v>
      </c>
      <c r="AQ85" s="659">
        <v>0</v>
      </c>
      <c r="AR85" s="659">
        <v>0</v>
      </c>
      <c r="AS85" s="659">
        <v>0</v>
      </c>
      <c r="AT85" s="659">
        <v>0</v>
      </c>
      <c r="AU85" s="659">
        <v>0</v>
      </c>
      <c r="AV85" s="659">
        <v>0</v>
      </c>
      <c r="AW85" s="659">
        <v>0</v>
      </c>
      <c r="AX85" s="659">
        <v>0</v>
      </c>
      <c r="AY85" s="659">
        <v>0</v>
      </c>
    </row>
    <row r="86" spans="1:51">
      <c r="A86" s="229"/>
      <c r="B86" s="229"/>
      <c r="C86" s="229"/>
      <c r="D86" s="229"/>
      <c r="E86" s="229"/>
      <c r="F86" s="229"/>
      <c r="G86" s="647">
        <f>SUM(G15:G80)</f>
        <v>110176.8</v>
      </c>
      <c r="H86" s="647">
        <f>SUM(H15:H80)</f>
        <v>110297.87</v>
      </c>
      <c r="I86" s="424"/>
      <c r="J86" s="649"/>
      <c r="K86" s="649"/>
      <c r="L86" s="649"/>
      <c r="M86" s="649"/>
      <c r="N86" s="649"/>
      <c r="O86" s="649"/>
      <c r="P86" s="649"/>
      <c r="Q86" s="649"/>
      <c r="R86" s="649"/>
      <c r="S86" s="649"/>
      <c r="T86" s="649"/>
      <c r="U86" s="649"/>
      <c r="V86" s="649"/>
      <c r="W86" s="649"/>
      <c r="X86" s="649"/>
      <c r="Y86" s="649"/>
      <c r="Z86" s="649"/>
      <c r="AA86" s="649"/>
      <c r="AB86" s="649"/>
      <c r="AC86" s="649"/>
      <c r="AD86" s="649"/>
      <c r="AE86" s="649"/>
      <c r="AF86" s="649"/>
      <c r="AG86" s="649"/>
      <c r="AH86" s="649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649"/>
      <c r="AU86" s="649"/>
      <c r="AV86" s="649"/>
      <c r="AW86" s="649"/>
      <c r="AX86" s="649"/>
      <c r="AY86" s="649"/>
    </row>
    <row r="87" spans="1:51">
      <c r="A87" s="277" t="s">
        <v>872</v>
      </c>
      <c r="B87" s="501"/>
      <c r="C87" s="266"/>
      <c r="D87" s="501"/>
      <c r="E87" s="647">
        <f>E56+E83</f>
        <v>93760.755000000005</v>
      </c>
      <c r="F87" s="265"/>
      <c r="G87" s="287"/>
      <c r="H87" s="424"/>
      <c r="I87" s="659">
        <f>MAX(J87:AY87)</f>
        <v>22.06</v>
      </c>
      <c r="J87" s="351">
        <f t="shared" ref="J87:AM89" si="97">J56+J83</f>
        <v>0</v>
      </c>
      <c r="K87" s="351">
        <f t="shared" si="97"/>
        <v>0</v>
      </c>
      <c r="L87" s="351">
        <f t="shared" si="97"/>
        <v>0</v>
      </c>
      <c r="M87" s="351">
        <f t="shared" si="97"/>
        <v>0</v>
      </c>
      <c r="N87" s="351">
        <f t="shared" si="97"/>
        <v>0</v>
      </c>
      <c r="O87" s="351">
        <f t="shared" si="97"/>
        <v>0</v>
      </c>
      <c r="P87" s="351">
        <f t="shared" si="97"/>
        <v>0</v>
      </c>
      <c r="Q87" s="351">
        <f t="shared" si="97"/>
        <v>0</v>
      </c>
      <c r="R87" s="351">
        <f t="shared" si="97"/>
        <v>0</v>
      </c>
      <c r="S87" s="351">
        <f t="shared" si="97"/>
        <v>0</v>
      </c>
      <c r="T87" s="351">
        <f t="shared" si="97"/>
        <v>0</v>
      </c>
      <c r="U87" s="351">
        <f t="shared" si="97"/>
        <v>0</v>
      </c>
      <c r="V87" s="351">
        <f t="shared" si="97"/>
        <v>0.84000000000000008</v>
      </c>
      <c r="W87" s="351">
        <f t="shared" si="97"/>
        <v>0.84000000000000008</v>
      </c>
      <c r="X87" s="351">
        <f t="shared" si="97"/>
        <v>0.84000000000000008</v>
      </c>
      <c r="Y87" s="351">
        <f t="shared" si="97"/>
        <v>2.31</v>
      </c>
      <c r="Z87" s="351">
        <f t="shared" si="97"/>
        <v>2.31</v>
      </c>
      <c r="AA87" s="351">
        <f t="shared" si="97"/>
        <v>2.31</v>
      </c>
      <c r="AB87" s="351">
        <f t="shared" si="97"/>
        <v>22.06</v>
      </c>
      <c r="AC87" s="351">
        <f t="shared" si="97"/>
        <v>22.06</v>
      </c>
      <c r="AD87" s="351">
        <f t="shared" si="97"/>
        <v>22.06</v>
      </c>
      <c r="AE87" s="351">
        <f t="shared" si="97"/>
        <v>22.06</v>
      </c>
      <c r="AF87" s="351">
        <f t="shared" si="97"/>
        <v>22.06</v>
      </c>
      <c r="AG87" s="351">
        <f t="shared" si="97"/>
        <v>22.06</v>
      </c>
      <c r="AH87" s="351">
        <f t="shared" si="97"/>
        <v>22.06</v>
      </c>
      <c r="AI87" s="351">
        <f t="shared" si="97"/>
        <v>22.06</v>
      </c>
      <c r="AJ87" s="351">
        <f t="shared" si="97"/>
        <v>22.06</v>
      </c>
      <c r="AK87" s="351">
        <f t="shared" si="97"/>
        <v>2.14</v>
      </c>
      <c r="AL87" s="351">
        <f t="shared" si="97"/>
        <v>2.14</v>
      </c>
      <c r="AM87" s="351">
        <f t="shared" si="97"/>
        <v>2.14</v>
      </c>
      <c r="AN87" s="351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</row>
    <row r="88" spans="1:51">
      <c r="A88" s="229"/>
      <c r="B88" s="501"/>
      <c r="C88" s="266"/>
      <c r="D88" s="501"/>
      <c r="E88" s="265"/>
      <c r="F88" s="265"/>
      <c r="G88" s="287"/>
      <c r="H88" s="424"/>
      <c r="I88" s="659">
        <f>SUM(J88:AY88)</f>
        <v>33568.6</v>
      </c>
      <c r="J88" s="351">
        <f t="shared" si="97"/>
        <v>0</v>
      </c>
      <c r="K88" s="351">
        <f t="shared" si="97"/>
        <v>0</v>
      </c>
      <c r="L88" s="351">
        <f t="shared" si="97"/>
        <v>0</v>
      </c>
      <c r="M88" s="351">
        <f t="shared" si="97"/>
        <v>0</v>
      </c>
      <c r="N88" s="351">
        <f t="shared" si="97"/>
        <v>0</v>
      </c>
      <c r="O88" s="351">
        <f t="shared" si="97"/>
        <v>0</v>
      </c>
      <c r="P88" s="351">
        <f t="shared" si="97"/>
        <v>0</v>
      </c>
      <c r="Q88" s="351">
        <f t="shared" si="97"/>
        <v>0</v>
      </c>
      <c r="R88" s="351">
        <f t="shared" si="97"/>
        <v>0</v>
      </c>
      <c r="S88" s="351">
        <f t="shared" si="97"/>
        <v>0</v>
      </c>
      <c r="T88" s="351">
        <f t="shared" si="97"/>
        <v>0</v>
      </c>
      <c r="U88" s="351">
        <f t="shared" si="97"/>
        <v>0</v>
      </c>
      <c r="V88" s="351">
        <f t="shared" si="97"/>
        <v>132.30000000000001</v>
      </c>
      <c r="W88" s="351">
        <f t="shared" si="97"/>
        <v>147.84</v>
      </c>
      <c r="X88" s="351">
        <f t="shared" si="97"/>
        <v>141.12000000000003</v>
      </c>
      <c r="Y88" s="351">
        <f t="shared" si="97"/>
        <v>406.56</v>
      </c>
      <c r="Z88" s="351">
        <f t="shared" si="97"/>
        <v>388.08000000000004</v>
      </c>
      <c r="AA88" s="351">
        <f t="shared" si="97"/>
        <v>277.2</v>
      </c>
      <c r="AB88" s="351">
        <f t="shared" si="97"/>
        <v>3474.45</v>
      </c>
      <c r="AC88" s="351">
        <f t="shared" si="97"/>
        <v>2978.1</v>
      </c>
      <c r="AD88" s="351">
        <f t="shared" si="97"/>
        <v>3474.45</v>
      </c>
      <c r="AE88" s="351">
        <f t="shared" si="97"/>
        <v>3309</v>
      </c>
      <c r="AF88" s="351">
        <f t="shared" si="97"/>
        <v>3474.45</v>
      </c>
      <c r="AG88" s="351">
        <f t="shared" si="97"/>
        <v>3309</v>
      </c>
      <c r="AH88" s="351">
        <f t="shared" si="97"/>
        <v>3474.45</v>
      </c>
      <c r="AI88" s="351">
        <f t="shared" si="97"/>
        <v>3882.56</v>
      </c>
      <c r="AJ88" s="351">
        <f t="shared" si="97"/>
        <v>3706.08</v>
      </c>
      <c r="AK88" s="351">
        <f t="shared" si="97"/>
        <v>376.64</v>
      </c>
      <c r="AL88" s="351">
        <f t="shared" si="97"/>
        <v>359.52</v>
      </c>
      <c r="AM88" s="351">
        <f t="shared" si="97"/>
        <v>256.8</v>
      </c>
      <c r="AN88" s="351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</row>
    <row r="89" spans="1:51">
      <c r="A89" s="229"/>
      <c r="B89" s="501"/>
      <c r="C89" s="266"/>
      <c r="D89" s="501"/>
      <c r="E89" s="770"/>
      <c r="F89" s="265"/>
      <c r="G89" s="287"/>
      <c r="H89" s="424"/>
      <c r="I89" s="659">
        <f>SUM(J89:AY89)</f>
        <v>631586.67499999993</v>
      </c>
      <c r="J89" s="351">
        <v>0</v>
      </c>
      <c r="K89" s="351">
        <v>0</v>
      </c>
      <c r="L89" s="351">
        <v>0</v>
      </c>
      <c r="M89" s="351">
        <v>0</v>
      </c>
      <c r="N89" s="351">
        <v>0</v>
      </c>
      <c r="O89" s="351">
        <v>0</v>
      </c>
      <c r="P89" s="351">
        <v>0</v>
      </c>
      <c r="Q89" s="351">
        <v>0</v>
      </c>
      <c r="R89" s="351">
        <v>0</v>
      </c>
      <c r="S89" s="351">
        <v>0</v>
      </c>
      <c r="T89" s="351">
        <v>0</v>
      </c>
      <c r="U89" s="351">
        <v>0</v>
      </c>
      <c r="V89" s="351">
        <f t="shared" si="97"/>
        <v>4035.6750000000002</v>
      </c>
      <c r="W89" s="351">
        <f t="shared" si="97"/>
        <v>4495.3999999999996</v>
      </c>
      <c r="X89" s="351">
        <f t="shared" si="97"/>
        <v>4296.6000000000013</v>
      </c>
      <c r="Y89" s="351">
        <f t="shared" si="97"/>
        <v>9669.7999999999993</v>
      </c>
      <c r="Z89" s="351">
        <f t="shared" si="97"/>
        <v>9235.7999999999993</v>
      </c>
      <c r="AA89" s="351">
        <f t="shared" si="97"/>
        <v>6631.8</v>
      </c>
      <c r="AB89" s="351">
        <f t="shared" si="97"/>
        <v>63003.675000000003</v>
      </c>
      <c r="AC89" s="351">
        <f t="shared" si="97"/>
        <v>54020.55</v>
      </c>
      <c r="AD89" s="351">
        <f t="shared" si="97"/>
        <v>63003.675000000003</v>
      </c>
      <c r="AE89" s="351">
        <f t="shared" si="97"/>
        <v>60009.3</v>
      </c>
      <c r="AF89" s="351">
        <f t="shared" si="97"/>
        <v>63003.675000000003</v>
      </c>
      <c r="AG89" s="351">
        <f t="shared" si="97"/>
        <v>60009.3</v>
      </c>
      <c r="AH89" s="351">
        <f t="shared" si="97"/>
        <v>62574.224999999999</v>
      </c>
      <c r="AI89" s="351">
        <f t="shared" si="97"/>
        <v>69895.600000000006</v>
      </c>
      <c r="AJ89" s="351">
        <f t="shared" si="97"/>
        <v>66729.600000000006</v>
      </c>
      <c r="AK89" s="351">
        <f t="shared" si="97"/>
        <v>11748</v>
      </c>
      <c r="AL89" s="351">
        <f t="shared" si="97"/>
        <v>11214</v>
      </c>
      <c r="AM89" s="351">
        <f t="shared" si="97"/>
        <v>8010</v>
      </c>
      <c r="AN89" s="351">
        <v>0</v>
      </c>
      <c r="AO89" s="351">
        <v>0</v>
      </c>
      <c r="AP89" s="351">
        <v>0</v>
      </c>
      <c r="AQ89" s="351">
        <v>0</v>
      </c>
      <c r="AR89" s="351">
        <v>0</v>
      </c>
      <c r="AS89" s="351">
        <v>0</v>
      </c>
      <c r="AT89" s="351">
        <v>0</v>
      </c>
      <c r="AU89" s="351">
        <v>0</v>
      </c>
      <c r="AV89" s="351">
        <v>0</v>
      </c>
      <c r="AW89" s="351">
        <v>0</v>
      </c>
      <c r="AX89" s="351">
        <v>0</v>
      </c>
      <c r="AY89" s="351">
        <v>0</v>
      </c>
    </row>
    <row r="90" spans="1:51">
      <c r="A90" s="229" t="s">
        <v>873</v>
      </c>
      <c r="B90" s="229"/>
      <c r="C90" s="229"/>
      <c r="D90" s="229"/>
      <c r="E90" s="229"/>
      <c r="F90" s="229"/>
      <c r="G90" s="287"/>
      <c r="H90" s="424"/>
      <c r="I90" s="424"/>
      <c r="J90" s="650">
        <f>B91</f>
        <v>0.6</v>
      </c>
      <c r="K90" s="650">
        <f>J90</f>
        <v>0.6</v>
      </c>
      <c r="L90" s="650">
        <f t="shared" ref="L90:AM90" si="98">K90</f>
        <v>0.6</v>
      </c>
      <c r="M90" s="650">
        <f t="shared" si="98"/>
        <v>0.6</v>
      </c>
      <c r="N90" s="650">
        <f t="shared" si="98"/>
        <v>0.6</v>
      </c>
      <c r="O90" s="650">
        <f t="shared" si="98"/>
        <v>0.6</v>
      </c>
      <c r="P90" s="650">
        <f t="shared" si="98"/>
        <v>0.6</v>
      </c>
      <c r="Q90" s="650">
        <f t="shared" si="98"/>
        <v>0.6</v>
      </c>
      <c r="R90" s="650">
        <f t="shared" si="98"/>
        <v>0.6</v>
      </c>
      <c r="S90" s="650">
        <f t="shared" si="98"/>
        <v>0.6</v>
      </c>
      <c r="T90" s="650">
        <f t="shared" si="98"/>
        <v>0.6</v>
      </c>
      <c r="U90" s="650">
        <f t="shared" si="98"/>
        <v>0.6</v>
      </c>
      <c r="V90" s="650">
        <v>0</v>
      </c>
      <c r="W90" s="650">
        <f t="shared" si="98"/>
        <v>0</v>
      </c>
      <c r="X90" s="650">
        <v>0</v>
      </c>
      <c r="Y90" s="650">
        <f t="shared" si="98"/>
        <v>0</v>
      </c>
      <c r="Z90" s="650">
        <f t="shared" si="98"/>
        <v>0</v>
      </c>
      <c r="AA90" s="650">
        <f t="shared" si="98"/>
        <v>0</v>
      </c>
      <c r="AB90" s="650">
        <f>B91</f>
        <v>0.6</v>
      </c>
      <c r="AC90" s="650">
        <f t="shared" si="98"/>
        <v>0.6</v>
      </c>
      <c r="AD90" s="650">
        <f t="shared" si="98"/>
        <v>0.6</v>
      </c>
      <c r="AE90" s="650">
        <f t="shared" si="98"/>
        <v>0.6</v>
      </c>
      <c r="AF90" s="650">
        <f t="shared" si="98"/>
        <v>0.6</v>
      </c>
      <c r="AG90" s="650">
        <f t="shared" si="98"/>
        <v>0.6</v>
      </c>
      <c r="AH90" s="650">
        <f t="shared" si="98"/>
        <v>0.6</v>
      </c>
      <c r="AI90" s="650">
        <f t="shared" si="98"/>
        <v>0.6</v>
      </c>
      <c r="AJ90" s="650">
        <f t="shared" si="98"/>
        <v>0.6</v>
      </c>
      <c r="AK90" s="650">
        <f t="shared" si="98"/>
        <v>0.6</v>
      </c>
      <c r="AL90" s="650">
        <f t="shared" si="98"/>
        <v>0.6</v>
      </c>
      <c r="AM90" s="650">
        <f t="shared" si="98"/>
        <v>0.6</v>
      </c>
      <c r="AN90" s="650"/>
      <c r="AO90" s="650"/>
      <c r="AP90" s="650"/>
      <c r="AQ90" s="650"/>
      <c r="AR90" s="650"/>
      <c r="AS90" s="650"/>
      <c r="AT90" s="650"/>
      <c r="AU90" s="650"/>
      <c r="AV90" s="650"/>
      <c r="AW90" s="650"/>
      <c r="AX90" s="650"/>
      <c r="AY90" s="650"/>
    </row>
    <row r="91" spans="1:51">
      <c r="A91" s="229" t="s">
        <v>874</v>
      </c>
      <c r="B91" s="648">
        <v>0.6</v>
      </c>
      <c r="C91" s="266"/>
      <c r="D91" s="501"/>
      <c r="E91" s="265"/>
      <c r="F91" s="484"/>
      <c r="G91" s="287"/>
      <c r="H91" s="424"/>
      <c r="I91" s="424">
        <f>SUM(J91:AM91)</f>
        <v>355932.96000000008</v>
      </c>
      <c r="J91" s="651">
        <f>J90*J89</f>
        <v>0</v>
      </c>
      <c r="K91" s="651">
        <f t="shared" ref="K91:AM91" si="99">K90*K89</f>
        <v>0</v>
      </c>
      <c r="L91" s="651">
        <f t="shared" si="99"/>
        <v>0</v>
      </c>
      <c r="M91" s="651">
        <f t="shared" si="99"/>
        <v>0</v>
      </c>
      <c r="N91" s="651">
        <f t="shared" si="99"/>
        <v>0</v>
      </c>
      <c r="O91" s="651">
        <f t="shared" si="99"/>
        <v>0</v>
      </c>
      <c r="P91" s="651">
        <f t="shared" si="99"/>
        <v>0</v>
      </c>
      <c r="Q91" s="651">
        <f t="shared" si="99"/>
        <v>0</v>
      </c>
      <c r="R91" s="651">
        <f t="shared" si="99"/>
        <v>0</v>
      </c>
      <c r="S91" s="651">
        <f t="shared" si="99"/>
        <v>0</v>
      </c>
      <c r="T91" s="651">
        <f t="shared" si="99"/>
        <v>0</v>
      </c>
      <c r="U91" s="651">
        <f t="shared" si="99"/>
        <v>0</v>
      </c>
      <c r="V91" s="651">
        <f t="shared" si="99"/>
        <v>0</v>
      </c>
      <c r="W91" s="651">
        <f t="shared" si="99"/>
        <v>0</v>
      </c>
      <c r="X91" s="651">
        <f t="shared" si="99"/>
        <v>0</v>
      </c>
      <c r="Y91" s="651">
        <f t="shared" si="99"/>
        <v>0</v>
      </c>
      <c r="Z91" s="651">
        <f t="shared" si="99"/>
        <v>0</v>
      </c>
      <c r="AA91" s="651">
        <f t="shared" si="99"/>
        <v>0</v>
      </c>
      <c r="AB91" s="651">
        <f t="shared" si="99"/>
        <v>37802.205000000002</v>
      </c>
      <c r="AC91" s="651">
        <f t="shared" si="99"/>
        <v>32412.33</v>
      </c>
      <c r="AD91" s="651">
        <f t="shared" si="99"/>
        <v>37802.205000000002</v>
      </c>
      <c r="AE91" s="651">
        <f t="shared" si="99"/>
        <v>36005.58</v>
      </c>
      <c r="AF91" s="651">
        <f t="shared" si="99"/>
        <v>37802.205000000002</v>
      </c>
      <c r="AG91" s="651">
        <f t="shared" si="99"/>
        <v>36005.58</v>
      </c>
      <c r="AH91" s="651">
        <f t="shared" si="99"/>
        <v>37544.534999999996</v>
      </c>
      <c r="AI91" s="651">
        <f t="shared" si="99"/>
        <v>41937.360000000001</v>
      </c>
      <c r="AJ91" s="651">
        <f t="shared" si="99"/>
        <v>40037.760000000002</v>
      </c>
      <c r="AK91" s="651">
        <f t="shared" si="99"/>
        <v>7048.8</v>
      </c>
      <c r="AL91" s="651">
        <f t="shared" si="99"/>
        <v>6728.4</v>
      </c>
      <c r="AM91" s="651">
        <f t="shared" si="99"/>
        <v>4806</v>
      </c>
      <c r="AN91" s="424"/>
      <c r="AO91" s="424"/>
      <c r="AP91" s="424"/>
      <c r="AQ91" s="424"/>
      <c r="AR91" s="424"/>
      <c r="AS91" s="424"/>
      <c r="AT91" s="424"/>
      <c r="AU91" s="424"/>
      <c r="AV91" s="424"/>
      <c r="AW91" s="424"/>
      <c r="AX91" s="424"/>
      <c r="AY91" s="424"/>
    </row>
    <row r="92" spans="1:51">
      <c r="A92" s="229" t="s">
        <v>875</v>
      </c>
      <c r="B92" s="648"/>
      <c r="C92" s="266"/>
      <c r="D92" s="501"/>
      <c r="E92" s="265"/>
      <c r="F92" s="484"/>
      <c r="G92" s="287"/>
      <c r="H92" s="424"/>
      <c r="I92" s="424">
        <f>0.05*Capex!F74</f>
        <v>132582.18187500001</v>
      </c>
      <c r="J92" s="651"/>
      <c r="K92" s="651"/>
      <c r="L92" s="651"/>
      <c r="M92" s="651"/>
      <c r="N92" s="651"/>
      <c r="O92" s="651"/>
      <c r="P92" s="651"/>
      <c r="Q92" s="651"/>
      <c r="R92" s="651"/>
      <c r="S92" s="651"/>
      <c r="T92" s="651"/>
      <c r="U92" s="651"/>
      <c r="V92" s="651"/>
      <c r="W92" s="651"/>
      <c r="X92" s="651"/>
      <c r="Y92" s="651"/>
      <c r="Z92" s="651"/>
      <c r="AA92" s="651"/>
      <c r="AB92" s="651"/>
      <c r="AC92" s="651"/>
      <c r="AD92" s="651"/>
      <c r="AE92" s="424"/>
      <c r="AF92" s="424"/>
      <c r="AG92" s="424"/>
      <c r="AH92" s="424"/>
      <c r="AI92" s="424"/>
      <c r="AJ92" s="424"/>
      <c r="AK92" s="424"/>
      <c r="AL92" s="424"/>
      <c r="AM92" s="424"/>
      <c r="AN92" s="424"/>
      <c r="AO92" s="424"/>
      <c r="AP92" s="424"/>
      <c r="AQ92" s="424"/>
      <c r="AR92" s="424"/>
      <c r="AS92" s="424"/>
      <c r="AT92" s="424"/>
      <c r="AU92" s="424"/>
      <c r="AV92" s="424"/>
      <c r="AW92" s="424"/>
      <c r="AX92" s="424"/>
      <c r="AY92" s="424"/>
    </row>
    <row r="93" spans="1:51">
      <c r="A93" s="286" t="s">
        <v>876</v>
      </c>
      <c r="B93" s="645">
        <v>0</v>
      </c>
      <c r="C93" s="301"/>
      <c r="D93" s="645"/>
      <c r="E93" s="645">
        <f>E87</f>
        <v>93760.755000000005</v>
      </c>
      <c r="F93" s="301"/>
      <c r="G93" s="645">
        <f>G86</f>
        <v>110176.8</v>
      </c>
      <c r="H93" s="645">
        <f>H86</f>
        <v>110297.87</v>
      </c>
      <c r="I93" s="646">
        <f>I89+I91+I92</f>
        <v>1120101.816875</v>
      </c>
      <c r="J93" s="646">
        <f t="shared" ref="J93:AY93" si="100">J89+J91</f>
        <v>0</v>
      </c>
      <c r="K93" s="646">
        <f t="shared" si="100"/>
        <v>0</v>
      </c>
      <c r="L93" s="646">
        <f t="shared" si="100"/>
        <v>0</v>
      </c>
      <c r="M93" s="646">
        <f t="shared" si="100"/>
        <v>0</v>
      </c>
      <c r="N93" s="646">
        <f t="shared" si="100"/>
        <v>0</v>
      </c>
      <c r="O93" s="646">
        <f t="shared" si="100"/>
        <v>0</v>
      </c>
      <c r="P93" s="646">
        <f t="shared" si="100"/>
        <v>0</v>
      </c>
      <c r="Q93" s="646">
        <f t="shared" si="100"/>
        <v>0</v>
      </c>
      <c r="R93" s="646">
        <f t="shared" si="100"/>
        <v>0</v>
      </c>
      <c r="S93" s="646">
        <f t="shared" si="100"/>
        <v>0</v>
      </c>
      <c r="T93" s="646">
        <f t="shared" si="100"/>
        <v>0</v>
      </c>
      <c r="U93" s="646">
        <f t="shared" si="100"/>
        <v>0</v>
      </c>
      <c r="V93" s="646">
        <f t="shared" si="100"/>
        <v>4035.6750000000002</v>
      </c>
      <c r="W93" s="646">
        <f t="shared" si="100"/>
        <v>4495.3999999999996</v>
      </c>
      <c r="X93" s="646">
        <f t="shared" si="100"/>
        <v>4296.6000000000013</v>
      </c>
      <c r="Y93" s="646">
        <f t="shared" si="100"/>
        <v>9669.7999999999993</v>
      </c>
      <c r="Z93" s="646">
        <f t="shared" si="100"/>
        <v>9235.7999999999993</v>
      </c>
      <c r="AA93" s="646">
        <f t="shared" si="100"/>
        <v>6631.8</v>
      </c>
      <c r="AB93" s="646">
        <f t="shared" si="100"/>
        <v>100805.88</v>
      </c>
      <c r="AC93" s="646">
        <f t="shared" si="100"/>
        <v>86432.88</v>
      </c>
      <c r="AD93" s="646">
        <f t="shared" si="100"/>
        <v>100805.88</v>
      </c>
      <c r="AE93" s="646">
        <f t="shared" si="100"/>
        <v>96014.88</v>
      </c>
      <c r="AF93" s="646">
        <f t="shared" si="100"/>
        <v>100805.88</v>
      </c>
      <c r="AG93" s="646">
        <f t="shared" si="100"/>
        <v>96014.88</v>
      </c>
      <c r="AH93" s="646">
        <f t="shared" si="100"/>
        <v>100118.76</v>
      </c>
      <c r="AI93" s="646">
        <f t="shared" si="100"/>
        <v>111832.96000000001</v>
      </c>
      <c r="AJ93" s="646">
        <f t="shared" si="100"/>
        <v>106767.36000000002</v>
      </c>
      <c r="AK93" s="646">
        <f t="shared" si="100"/>
        <v>18796.8</v>
      </c>
      <c r="AL93" s="646">
        <f t="shared" si="100"/>
        <v>17942.400000000001</v>
      </c>
      <c r="AM93" s="646">
        <f t="shared" si="100"/>
        <v>12816</v>
      </c>
      <c r="AN93" s="646">
        <f t="shared" si="100"/>
        <v>0</v>
      </c>
      <c r="AO93" s="646">
        <f t="shared" si="100"/>
        <v>0</v>
      </c>
      <c r="AP93" s="646">
        <f t="shared" si="100"/>
        <v>0</v>
      </c>
      <c r="AQ93" s="646">
        <f t="shared" si="100"/>
        <v>0</v>
      </c>
      <c r="AR93" s="646">
        <f t="shared" si="100"/>
        <v>0</v>
      </c>
      <c r="AS93" s="646">
        <f t="shared" si="100"/>
        <v>0</v>
      </c>
      <c r="AT93" s="646">
        <f t="shared" si="100"/>
        <v>0</v>
      </c>
      <c r="AU93" s="646">
        <f t="shared" si="100"/>
        <v>0</v>
      </c>
      <c r="AV93" s="646">
        <f t="shared" si="100"/>
        <v>0</v>
      </c>
      <c r="AW93" s="646">
        <f t="shared" si="100"/>
        <v>0</v>
      </c>
      <c r="AX93" s="646">
        <f t="shared" si="100"/>
        <v>0</v>
      </c>
      <c r="AY93" s="646">
        <f t="shared" si="100"/>
        <v>0</v>
      </c>
    </row>
    <row r="94" spans="1:51">
      <c r="A94" s="286"/>
      <c r="B94" s="645"/>
      <c r="C94" s="301"/>
      <c r="D94" s="645"/>
      <c r="E94" s="645"/>
      <c r="F94" s="301"/>
      <c r="G94" s="645"/>
      <c r="H94" s="645"/>
      <c r="I94" s="645"/>
      <c r="J94" s="646"/>
      <c r="K94" s="646"/>
      <c r="L94" s="646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6"/>
      <c r="Y94" s="646"/>
      <c r="Z94" s="646"/>
      <c r="AA94" s="646"/>
      <c r="AB94" s="646"/>
      <c r="AC94" s="646"/>
      <c r="AD94" s="646"/>
      <c r="AE94" s="646"/>
      <c r="AF94" s="646"/>
      <c r="AG94" s="646"/>
      <c r="AH94" s="646"/>
      <c r="AI94" s="646"/>
      <c r="AJ94" s="646"/>
      <c r="AK94" s="646"/>
      <c r="AL94" s="646"/>
      <c r="AM94" s="646"/>
      <c r="AN94" s="646"/>
      <c r="AO94" s="646"/>
      <c r="AP94" s="646"/>
      <c r="AQ94" s="646"/>
      <c r="AR94" s="646"/>
      <c r="AS94" s="646"/>
      <c r="AT94" s="646"/>
      <c r="AU94" s="646"/>
      <c r="AV94" s="646"/>
      <c r="AW94" s="646"/>
      <c r="AX94" s="646"/>
      <c r="AY94" s="646"/>
    </row>
  </sheetData>
  <mergeCells count="18">
    <mergeCell ref="C60:C61"/>
    <mergeCell ref="B60:B61"/>
    <mergeCell ref="D60:D61"/>
    <mergeCell ref="E60:E61"/>
    <mergeCell ref="F60:F61"/>
    <mergeCell ref="J3:O3"/>
    <mergeCell ref="AK6:AM6"/>
    <mergeCell ref="P6:R6"/>
    <mergeCell ref="S6:U6"/>
    <mergeCell ref="V6:AA6"/>
    <mergeCell ref="AB6:AJ6"/>
    <mergeCell ref="V8:X8"/>
    <mergeCell ref="Y8:AA8"/>
    <mergeCell ref="AB8:AG8"/>
    <mergeCell ref="AH8:AJ8"/>
    <mergeCell ref="AN3:AY3"/>
    <mergeCell ref="P3:AA3"/>
    <mergeCell ref="AB3:AM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7F447-9AC6-4970-89BE-0DC9016A07C3}">
  <sheetPr codeName="Sheet13">
    <tabColor theme="4" tint="0.39997558519241921"/>
  </sheetPr>
  <dimension ref="A1:RJ50"/>
  <sheetViews>
    <sheetView workbookViewId="0">
      <pane xSplit="4" ySplit="5" topLeftCell="E23" activePane="bottomRight" state="frozen"/>
      <selection pane="bottomRight" activeCell="B32" sqref="B32"/>
      <selection pane="bottomLeft" activeCell="A6" sqref="A6"/>
      <selection pane="topRight" activeCell="D1" sqref="D1"/>
    </sheetView>
  </sheetViews>
  <sheetFormatPr defaultRowHeight="15"/>
  <cols>
    <col min="1" max="1" width="41.7109375" bestFit="1" customWidth="1"/>
    <col min="2" max="3" width="15.85546875" customWidth="1"/>
    <col min="4" max="4" width="70.28515625" customWidth="1"/>
    <col min="5" max="5" width="13.140625" bestFit="1" customWidth="1"/>
    <col min="6" max="6" width="13.42578125" customWidth="1"/>
    <col min="7" max="7" width="13.140625" customWidth="1"/>
    <col min="8" max="8" width="10.5703125" bestFit="1" customWidth="1"/>
    <col min="9" max="9" width="10.85546875" bestFit="1" customWidth="1"/>
    <col min="11" max="11" width="9.42578125" bestFit="1" customWidth="1"/>
    <col min="12" max="15" width="10.5703125" bestFit="1" customWidth="1"/>
    <col min="16" max="16" width="13.7109375" bestFit="1" customWidth="1"/>
    <col min="17" max="17" width="11.7109375" bestFit="1" customWidth="1"/>
    <col min="18" max="18" width="10.5703125" bestFit="1" customWidth="1"/>
    <col min="19" max="20" width="11.5703125" bestFit="1" customWidth="1"/>
    <col min="21" max="22" width="10.5703125" bestFit="1" customWidth="1"/>
    <col min="23" max="31" width="11.5703125" bestFit="1" customWidth="1"/>
    <col min="32" max="40" width="12.140625" bestFit="1" customWidth="1"/>
    <col min="41" max="478" width="13.28515625" bestFit="1" customWidth="1"/>
  </cols>
  <sheetData>
    <row r="1" spans="1:478" ht="21">
      <c r="A1" s="199" t="str">
        <f>Inputs!$D$6&amp;" - Operating Expenses"</f>
        <v>Força Açoreana, S.A.:  Azores Photovoltaic Energy Venture - Operating Expenses</v>
      </c>
      <c r="B1" s="17"/>
      <c r="C1" s="17"/>
      <c r="D1" s="17"/>
      <c r="E1" s="17"/>
      <c r="F1" s="17"/>
      <c r="G1" s="17"/>
      <c r="H1" s="17"/>
      <c r="I1" s="17"/>
      <c r="J1" s="17"/>
      <c r="K1" s="48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</row>
    <row r="2" spans="1:478" ht="15" customHeight="1">
      <c r="A2" s="17"/>
      <c r="B2" s="17"/>
      <c r="C2" s="17"/>
      <c r="D2" s="17"/>
      <c r="E2" s="17"/>
      <c r="F2" s="17"/>
      <c r="G2" s="17"/>
      <c r="H2" s="17"/>
      <c r="I2" s="17"/>
      <c r="J2" s="17" t="s">
        <v>398</v>
      </c>
      <c r="K2" s="49">
        <f>EOMONTH(Inputs!$E$16, -1)+1</f>
        <v>46023</v>
      </c>
      <c r="L2" s="46">
        <f t="shared" ref="L2:BW2" si="0">K3+1</f>
        <v>46054</v>
      </c>
      <c r="M2" s="46">
        <f t="shared" si="0"/>
        <v>46082</v>
      </c>
      <c r="N2" s="46">
        <f t="shared" si="0"/>
        <v>46113</v>
      </c>
      <c r="O2" s="46">
        <f t="shared" si="0"/>
        <v>46143</v>
      </c>
      <c r="P2" s="46">
        <f t="shared" si="0"/>
        <v>46174</v>
      </c>
      <c r="Q2" s="46">
        <f t="shared" si="0"/>
        <v>46204</v>
      </c>
      <c r="R2" s="46">
        <f t="shared" si="0"/>
        <v>46235</v>
      </c>
      <c r="S2" s="46">
        <f t="shared" si="0"/>
        <v>46266</v>
      </c>
      <c r="T2" s="46">
        <f t="shared" si="0"/>
        <v>46296</v>
      </c>
      <c r="U2" s="46">
        <f t="shared" si="0"/>
        <v>46327</v>
      </c>
      <c r="V2" s="46">
        <f t="shared" si="0"/>
        <v>46357</v>
      </c>
      <c r="W2" s="46">
        <f t="shared" si="0"/>
        <v>46388</v>
      </c>
      <c r="X2" s="46">
        <f t="shared" si="0"/>
        <v>46419</v>
      </c>
      <c r="Y2" s="46">
        <f t="shared" si="0"/>
        <v>46447</v>
      </c>
      <c r="Z2" s="46">
        <f t="shared" si="0"/>
        <v>46478</v>
      </c>
      <c r="AA2" s="46">
        <f t="shared" si="0"/>
        <v>46508</v>
      </c>
      <c r="AB2" s="46">
        <f t="shared" si="0"/>
        <v>46539</v>
      </c>
      <c r="AC2" s="46">
        <f t="shared" si="0"/>
        <v>46569</v>
      </c>
      <c r="AD2" s="46">
        <f t="shared" si="0"/>
        <v>46600</v>
      </c>
      <c r="AE2" s="46">
        <f t="shared" si="0"/>
        <v>46631</v>
      </c>
      <c r="AF2" s="46">
        <f t="shared" si="0"/>
        <v>46661</v>
      </c>
      <c r="AG2" s="46">
        <f t="shared" si="0"/>
        <v>46692</v>
      </c>
      <c r="AH2" s="46">
        <f t="shared" si="0"/>
        <v>46722</v>
      </c>
      <c r="AI2" s="46">
        <f>AH3+1</f>
        <v>46753</v>
      </c>
      <c r="AJ2" s="46">
        <f t="shared" si="0"/>
        <v>46784</v>
      </c>
      <c r="AK2" s="46">
        <f t="shared" si="0"/>
        <v>46813</v>
      </c>
      <c r="AL2" s="46">
        <f t="shared" si="0"/>
        <v>46844</v>
      </c>
      <c r="AM2" s="46">
        <f t="shared" si="0"/>
        <v>46874</v>
      </c>
      <c r="AN2" s="46">
        <f t="shared" si="0"/>
        <v>46905</v>
      </c>
      <c r="AO2" s="46">
        <f t="shared" si="0"/>
        <v>46935</v>
      </c>
      <c r="AP2" s="46">
        <f t="shared" si="0"/>
        <v>46966</v>
      </c>
      <c r="AQ2" s="46">
        <f t="shared" si="0"/>
        <v>46997</v>
      </c>
      <c r="AR2" s="46">
        <f t="shared" si="0"/>
        <v>47027</v>
      </c>
      <c r="AS2" s="46">
        <f t="shared" si="0"/>
        <v>47058</v>
      </c>
      <c r="AT2" s="46">
        <f t="shared" si="0"/>
        <v>47088</v>
      </c>
      <c r="AU2" s="46">
        <f t="shared" si="0"/>
        <v>47119</v>
      </c>
      <c r="AV2" s="46">
        <f t="shared" si="0"/>
        <v>47150</v>
      </c>
      <c r="AW2" s="46">
        <f t="shared" si="0"/>
        <v>47178</v>
      </c>
      <c r="AX2" s="46">
        <f t="shared" si="0"/>
        <v>47209</v>
      </c>
      <c r="AY2" s="46">
        <f t="shared" si="0"/>
        <v>47239</v>
      </c>
      <c r="AZ2" s="46">
        <f t="shared" si="0"/>
        <v>47270</v>
      </c>
      <c r="BA2" s="46">
        <f t="shared" si="0"/>
        <v>47300</v>
      </c>
      <c r="BB2" s="46">
        <f t="shared" si="0"/>
        <v>47331</v>
      </c>
      <c r="BC2" s="46">
        <f t="shared" si="0"/>
        <v>47362</v>
      </c>
      <c r="BD2" s="46">
        <f t="shared" si="0"/>
        <v>47392</v>
      </c>
      <c r="BE2" s="46">
        <f t="shared" si="0"/>
        <v>47423</v>
      </c>
      <c r="BF2" s="46">
        <f t="shared" si="0"/>
        <v>47453</v>
      </c>
      <c r="BG2" s="46">
        <f t="shared" si="0"/>
        <v>47484</v>
      </c>
      <c r="BH2" s="46">
        <f t="shared" si="0"/>
        <v>47515</v>
      </c>
      <c r="BI2" s="46">
        <f t="shared" si="0"/>
        <v>47543</v>
      </c>
      <c r="BJ2" s="46">
        <f t="shared" si="0"/>
        <v>47574</v>
      </c>
      <c r="BK2" s="46">
        <f t="shared" si="0"/>
        <v>47604</v>
      </c>
      <c r="BL2" s="46">
        <f t="shared" si="0"/>
        <v>47635</v>
      </c>
      <c r="BM2" s="46">
        <f t="shared" si="0"/>
        <v>47665</v>
      </c>
      <c r="BN2" s="46">
        <f t="shared" si="0"/>
        <v>47696</v>
      </c>
      <c r="BO2" s="46">
        <f t="shared" si="0"/>
        <v>47727</v>
      </c>
      <c r="BP2" s="46">
        <f t="shared" si="0"/>
        <v>47757</v>
      </c>
      <c r="BQ2" s="46">
        <f t="shared" si="0"/>
        <v>47788</v>
      </c>
      <c r="BR2" s="46">
        <f t="shared" si="0"/>
        <v>47818</v>
      </c>
      <c r="BS2" s="46">
        <f t="shared" si="0"/>
        <v>47849</v>
      </c>
      <c r="BT2" s="46">
        <f t="shared" si="0"/>
        <v>47880</v>
      </c>
      <c r="BU2" s="46">
        <f t="shared" si="0"/>
        <v>47908</v>
      </c>
      <c r="BV2" s="46">
        <f t="shared" si="0"/>
        <v>47939</v>
      </c>
      <c r="BW2" s="46">
        <f t="shared" si="0"/>
        <v>47969</v>
      </c>
      <c r="BX2" s="46">
        <f t="shared" ref="BX2:EI2" si="1">BW3+1</f>
        <v>48000</v>
      </c>
      <c r="BY2" s="46">
        <f t="shared" si="1"/>
        <v>48030</v>
      </c>
      <c r="BZ2" s="46">
        <f t="shared" si="1"/>
        <v>48061</v>
      </c>
      <c r="CA2" s="46">
        <f t="shared" si="1"/>
        <v>48092</v>
      </c>
      <c r="CB2" s="46">
        <f t="shared" si="1"/>
        <v>48122</v>
      </c>
      <c r="CC2" s="46">
        <f t="shared" si="1"/>
        <v>48153</v>
      </c>
      <c r="CD2" s="46">
        <f t="shared" si="1"/>
        <v>48183</v>
      </c>
      <c r="CE2" s="46">
        <f t="shared" si="1"/>
        <v>48214</v>
      </c>
      <c r="CF2" s="46">
        <f t="shared" si="1"/>
        <v>48245</v>
      </c>
      <c r="CG2" s="46">
        <f t="shared" si="1"/>
        <v>48274</v>
      </c>
      <c r="CH2" s="46">
        <f t="shared" si="1"/>
        <v>48305</v>
      </c>
      <c r="CI2" s="46">
        <f t="shared" si="1"/>
        <v>48335</v>
      </c>
      <c r="CJ2" s="46">
        <f t="shared" si="1"/>
        <v>48366</v>
      </c>
      <c r="CK2" s="46">
        <f t="shared" si="1"/>
        <v>48396</v>
      </c>
      <c r="CL2" s="46">
        <f t="shared" si="1"/>
        <v>48427</v>
      </c>
      <c r="CM2" s="46">
        <f t="shared" si="1"/>
        <v>48458</v>
      </c>
      <c r="CN2" s="46">
        <f t="shared" si="1"/>
        <v>48488</v>
      </c>
      <c r="CO2" s="46">
        <f t="shared" si="1"/>
        <v>48519</v>
      </c>
      <c r="CP2" s="46">
        <f t="shared" si="1"/>
        <v>48549</v>
      </c>
      <c r="CQ2" s="46">
        <f t="shared" si="1"/>
        <v>48580</v>
      </c>
      <c r="CR2" s="46">
        <f t="shared" si="1"/>
        <v>48611</v>
      </c>
      <c r="CS2" s="46">
        <f t="shared" si="1"/>
        <v>48639</v>
      </c>
      <c r="CT2" s="46">
        <f t="shared" si="1"/>
        <v>48670</v>
      </c>
      <c r="CU2" s="46">
        <f t="shared" si="1"/>
        <v>48700</v>
      </c>
      <c r="CV2" s="46">
        <f t="shared" si="1"/>
        <v>48731</v>
      </c>
      <c r="CW2" s="46">
        <f t="shared" si="1"/>
        <v>48761</v>
      </c>
      <c r="CX2" s="46">
        <f t="shared" si="1"/>
        <v>48792</v>
      </c>
      <c r="CY2" s="46">
        <f t="shared" si="1"/>
        <v>48823</v>
      </c>
      <c r="CZ2" s="46">
        <f t="shared" si="1"/>
        <v>48853</v>
      </c>
      <c r="DA2" s="46">
        <f t="shared" si="1"/>
        <v>48884</v>
      </c>
      <c r="DB2" s="46">
        <f t="shared" si="1"/>
        <v>48914</v>
      </c>
      <c r="DC2" s="46">
        <f t="shared" si="1"/>
        <v>48945</v>
      </c>
      <c r="DD2" s="46">
        <f t="shared" si="1"/>
        <v>48976</v>
      </c>
      <c r="DE2" s="46">
        <f t="shared" si="1"/>
        <v>49004</v>
      </c>
      <c r="DF2" s="46">
        <f t="shared" si="1"/>
        <v>49035</v>
      </c>
      <c r="DG2" s="46">
        <f t="shared" si="1"/>
        <v>49065</v>
      </c>
      <c r="DH2" s="46">
        <f t="shared" si="1"/>
        <v>49096</v>
      </c>
      <c r="DI2" s="46">
        <f t="shared" si="1"/>
        <v>49126</v>
      </c>
      <c r="DJ2" s="46">
        <f t="shared" si="1"/>
        <v>49157</v>
      </c>
      <c r="DK2" s="46">
        <f t="shared" si="1"/>
        <v>49188</v>
      </c>
      <c r="DL2" s="46">
        <f t="shared" si="1"/>
        <v>49218</v>
      </c>
      <c r="DM2" s="46">
        <f t="shared" si="1"/>
        <v>49249</v>
      </c>
      <c r="DN2" s="46">
        <f t="shared" si="1"/>
        <v>49279</v>
      </c>
      <c r="DO2" s="46">
        <f t="shared" si="1"/>
        <v>49310</v>
      </c>
      <c r="DP2" s="46">
        <f t="shared" si="1"/>
        <v>49341</v>
      </c>
      <c r="DQ2" s="46">
        <f t="shared" si="1"/>
        <v>49369</v>
      </c>
      <c r="DR2" s="46">
        <f t="shared" si="1"/>
        <v>49400</v>
      </c>
      <c r="DS2" s="46">
        <f t="shared" si="1"/>
        <v>49430</v>
      </c>
      <c r="DT2" s="46">
        <f t="shared" si="1"/>
        <v>49461</v>
      </c>
      <c r="DU2" s="46">
        <f t="shared" si="1"/>
        <v>49491</v>
      </c>
      <c r="DV2" s="46">
        <f t="shared" si="1"/>
        <v>49522</v>
      </c>
      <c r="DW2" s="46">
        <f t="shared" si="1"/>
        <v>49553</v>
      </c>
      <c r="DX2" s="46">
        <f t="shared" si="1"/>
        <v>49583</v>
      </c>
      <c r="DY2" s="46">
        <f t="shared" si="1"/>
        <v>49614</v>
      </c>
      <c r="DZ2" s="46">
        <f t="shared" si="1"/>
        <v>49644</v>
      </c>
      <c r="EA2" s="46">
        <f t="shared" si="1"/>
        <v>49675</v>
      </c>
      <c r="EB2" s="46">
        <f t="shared" si="1"/>
        <v>49706</v>
      </c>
      <c r="EC2" s="46">
        <f t="shared" si="1"/>
        <v>49735</v>
      </c>
      <c r="ED2" s="46">
        <f t="shared" si="1"/>
        <v>49766</v>
      </c>
      <c r="EE2" s="46">
        <f t="shared" si="1"/>
        <v>49796</v>
      </c>
      <c r="EF2" s="46">
        <f t="shared" si="1"/>
        <v>49827</v>
      </c>
      <c r="EG2" s="46">
        <f t="shared" si="1"/>
        <v>49857</v>
      </c>
      <c r="EH2" s="46">
        <f t="shared" si="1"/>
        <v>49888</v>
      </c>
      <c r="EI2" s="46">
        <f t="shared" si="1"/>
        <v>49919</v>
      </c>
      <c r="EJ2" s="46">
        <f t="shared" ref="EJ2:GU2" si="2">EI3+1</f>
        <v>49949</v>
      </c>
      <c r="EK2" s="46">
        <f t="shared" si="2"/>
        <v>49980</v>
      </c>
      <c r="EL2" s="46">
        <f t="shared" si="2"/>
        <v>50010</v>
      </c>
      <c r="EM2" s="46">
        <f t="shared" si="2"/>
        <v>50041</v>
      </c>
      <c r="EN2" s="46">
        <f t="shared" si="2"/>
        <v>50072</v>
      </c>
      <c r="EO2" s="46">
        <f t="shared" si="2"/>
        <v>50100</v>
      </c>
      <c r="EP2" s="46">
        <f t="shared" si="2"/>
        <v>50131</v>
      </c>
      <c r="EQ2" s="46">
        <f t="shared" si="2"/>
        <v>50161</v>
      </c>
      <c r="ER2" s="46">
        <f t="shared" si="2"/>
        <v>50192</v>
      </c>
      <c r="ES2" s="46">
        <f t="shared" si="2"/>
        <v>50222</v>
      </c>
      <c r="ET2" s="46">
        <f t="shared" si="2"/>
        <v>50253</v>
      </c>
      <c r="EU2" s="46">
        <f t="shared" si="2"/>
        <v>50284</v>
      </c>
      <c r="EV2" s="46">
        <f t="shared" si="2"/>
        <v>50314</v>
      </c>
      <c r="EW2" s="46">
        <f t="shared" si="2"/>
        <v>50345</v>
      </c>
      <c r="EX2" s="46">
        <f t="shared" si="2"/>
        <v>50375</v>
      </c>
      <c r="EY2" s="46">
        <f t="shared" si="2"/>
        <v>50406</v>
      </c>
      <c r="EZ2" s="46">
        <f t="shared" si="2"/>
        <v>50437</v>
      </c>
      <c r="FA2" s="46">
        <f t="shared" si="2"/>
        <v>50465</v>
      </c>
      <c r="FB2" s="46">
        <f t="shared" si="2"/>
        <v>50496</v>
      </c>
      <c r="FC2" s="46">
        <f t="shared" si="2"/>
        <v>50526</v>
      </c>
      <c r="FD2" s="46">
        <f t="shared" si="2"/>
        <v>50557</v>
      </c>
      <c r="FE2" s="46">
        <f t="shared" si="2"/>
        <v>50587</v>
      </c>
      <c r="FF2" s="46">
        <f t="shared" si="2"/>
        <v>50618</v>
      </c>
      <c r="FG2" s="46">
        <f t="shared" si="2"/>
        <v>50649</v>
      </c>
      <c r="FH2" s="46">
        <f t="shared" si="2"/>
        <v>50679</v>
      </c>
      <c r="FI2" s="46">
        <f t="shared" si="2"/>
        <v>50710</v>
      </c>
      <c r="FJ2" s="46">
        <f t="shared" si="2"/>
        <v>50740</v>
      </c>
      <c r="FK2" s="46">
        <f t="shared" si="2"/>
        <v>50771</v>
      </c>
      <c r="FL2" s="46">
        <f t="shared" si="2"/>
        <v>50802</v>
      </c>
      <c r="FM2" s="46">
        <f t="shared" si="2"/>
        <v>50830</v>
      </c>
      <c r="FN2" s="46">
        <f t="shared" si="2"/>
        <v>50861</v>
      </c>
      <c r="FO2" s="46">
        <f t="shared" si="2"/>
        <v>50891</v>
      </c>
      <c r="FP2" s="46">
        <f t="shared" si="2"/>
        <v>50922</v>
      </c>
      <c r="FQ2" s="46">
        <f t="shared" si="2"/>
        <v>50952</v>
      </c>
      <c r="FR2" s="46">
        <f t="shared" si="2"/>
        <v>50983</v>
      </c>
      <c r="FS2" s="46">
        <f t="shared" si="2"/>
        <v>51014</v>
      </c>
      <c r="FT2" s="46">
        <f t="shared" si="2"/>
        <v>51044</v>
      </c>
      <c r="FU2" s="46">
        <f t="shared" si="2"/>
        <v>51075</v>
      </c>
      <c r="FV2" s="46">
        <f t="shared" si="2"/>
        <v>51105</v>
      </c>
      <c r="FW2" s="46">
        <f t="shared" si="2"/>
        <v>51136</v>
      </c>
      <c r="FX2" s="46">
        <f t="shared" si="2"/>
        <v>51167</v>
      </c>
      <c r="FY2" s="46">
        <f t="shared" si="2"/>
        <v>51196</v>
      </c>
      <c r="FZ2" s="46">
        <f t="shared" si="2"/>
        <v>51227</v>
      </c>
      <c r="GA2" s="46">
        <f t="shared" si="2"/>
        <v>51257</v>
      </c>
      <c r="GB2" s="46">
        <f t="shared" si="2"/>
        <v>51288</v>
      </c>
      <c r="GC2" s="46">
        <f t="shared" si="2"/>
        <v>51318</v>
      </c>
      <c r="GD2" s="46">
        <f t="shared" si="2"/>
        <v>51349</v>
      </c>
      <c r="GE2" s="46">
        <f t="shared" si="2"/>
        <v>51380</v>
      </c>
      <c r="GF2" s="46">
        <f t="shared" si="2"/>
        <v>51410</v>
      </c>
      <c r="GG2" s="46">
        <f t="shared" si="2"/>
        <v>51441</v>
      </c>
      <c r="GH2" s="46">
        <f t="shared" si="2"/>
        <v>51471</v>
      </c>
      <c r="GI2" s="46">
        <f t="shared" si="2"/>
        <v>51502</v>
      </c>
      <c r="GJ2" s="46">
        <f t="shared" si="2"/>
        <v>51533</v>
      </c>
      <c r="GK2" s="46">
        <f t="shared" si="2"/>
        <v>51561</v>
      </c>
      <c r="GL2" s="46">
        <f t="shared" si="2"/>
        <v>51592</v>
      </c>
      <c r="GM2" s="46">
        <f t="shared" si="2"/>
        <v>51622</v>
      </c>
      <c r="GN2" s="46">
        <f t="shared" si="2"/>
        <v>51653</v>
      </c>
      <c r="GO2" s="46">
        <f t="shared" si="2"/>
        <v>51683</v>
      </c>
      <c r="GP2" s="46">
        <f t="shared" si="2"/>
        <v>51714</v>
      </c>
      <c r="GQ2" s="46">
        <f t="shared" si="2"/>
        <v>51745</v>
      </c>
      <c r="GR2" s="46">
        <f t="shared" si="2"/>
        <v>51775</v>
      </c>
      <c r="GS2" s="46">
        <f t="shared" si="2"/>
        <v>51806</v>
      </c>
      <c r="GT2" s="46">
        <f t="shared" si="2"/>
        <v>51836</v>
      </c>
      <c r="GU2" s="46">
        <f t="shared" si="2"/>
        <v>51867</v>
      </c>
      <c r="GV2" s="46">
        <f t="shared" ref="GV2:JG2" si="3">GU3+1</f>
        <v>51898</v>
      </c>
      <c r="GW2" s="46">
        <f t="shared" si="3"/>
        <v>51926</v>
      </c>
      <c r="GX2" s="46">
        <f t="shared" si="3"/>
        <v>51957</v>
      </c>
      <c r="GY2" s="46">
        <f t="shared" si="3"/>
        <v>51987</v>
      </c>
      <c r="GZ2" s="46">
        <f t="shared" si="3"/>
        <v>52018</v>
      </c>
      <c r="HA2" s="46">
        <f t="shared" si="3"/>
        <v>52048</v>
      </c>
      <c r="HB2" s="46">
        <f t="shared" si="3"/>
        <v>52079</v>
      </c>
      <c r="HC2" s="46">
        <f t="shared" si="3"/>
        <v>52110</v>
      </c>
      <c r="HD2" s="46">
        <f t="shared" si="3"/>
        <v>52140</v>
      </c>
      <c r="HE2" s="46">
        <f t="shared" si="3"/>
        <v>52171</v>
      </c>
      <c r="HF2" s="46">
        <f t="shared" si="3"/>
        <v>52201</v>
      </c>
      <c r="HG2" s="46">
        <f t="shared" si="3"/>
        <v>52232</v>
      </c>
      <c r="HH2" s="46">
        <f t="shared" si="3"/>
        <v>52263</v>
      </c>
      <c r="HI2" s="46">
        <f t="shared" si="3"/>
        <v>52291</v>
      </c>
      <c r="HJ2" s="46">
        <f t="shared" si="3"/>
        <v>52322</v>
      </c>
      <c r="HK2" s="46">
        <f t="shared" si="3"/>
        <v>52352</v>
      </c>
      <c r="HL2" s="46">
        <f t="shared" si="3"/>
        <v>52383</v>
      </c>
      <c r="HM2" s="46">
        <f t="shared" si="3"/>
        <v>52413</v>
      </c>
      <c r="HN2" s="46">
        <f t="shared" si="3"/>
        <v>52444</v>
      </c>
      <c r="HO2" s="46">
        <f t="shared" si="3"/>
        <v>52475</v>
      </c>
      <c r="HP2" s="46">
        <f t="shared" si="3"/>
        <v>52505</v>
      </c>
      <c r="HQ2" s="46">
        <f t="shared" si="3"/>
        <v>52536</v>
      </c>
      <c r="HR2" s="46">
        <f t="shared" si="3"/>
        <v>52566</v>
      </c>
      <c r="HS2" s="46">
        <f t="shared" si="3"/>
        <v>52597</v>
      </c>
      <c r="HT2" s="46">
        <f t="shared" si="3"/>
        <v>52628</v>
      </c>
      <c r="HU2" s="46">
        <f t="shared" si="3"/>
        <v>52657</v>
      </c>
      <c r="HV2" s="46">
        <f t="shared" si="3"/>
        <v>52688</v>
      </c>
      <c r="HW2" s="46">
        <f t="shared" si="3"/>
        <v>52718</v>
      </c>
      <c r="HX2" s="46">
        <f t="shared" si="3"/>
        <v>52749</v>
      </c>
      <c r="HY2" s="46">
        <f t="shared" si="3"/>
        <v>52779</v>
      </c>
      <c r="HZ2" s="46">
        <f t="shared" si="3"/>
        <v>52810</v>
      </c>
      <c r="IA2" s="46">
        <f t="shared" si="3"/>
        <v>52841</v>
      </c>
      <c r="IB2" s="46">
        <f t="shared" si="3"/>
        <v>52871</v>
      </c>
      <c r="IC2" s="46">
        <f t="shared" si="3"/>
        <v>52902</v>
      </c>
      <c r="ID2" s="46">
        <f t="shared" si="3"/>
        <v>52932</v>
      </c>
      <c r="IE2" s="46">
        <f t="shared" si="3"/>
        <v>52963</v>
      </c>
      <c r="IF2" s="46">
        <f t="shared" si="3"/>
        <v>52994</v>
      </c>
      <c r="IG2" s="46">
        <f t="shared" si="3"/>
        <v>53022</v>
      </c>
      <c r="IH2" s="46">
        <f t="shared" si="3"/>
        <v>53053</v>
      </c>
      <c r="II2" s="46">
        <f t="shared" si="3"/>
        <v>53083</v>
      </c>
      <c r="IJ2" s="46">
        <f t="shared" si="3"/>
        <v>53114</v>
      </c>
      <c r="IK2" s="46">
        <f t="shared" si="3"/>
        <v>53144</v>
      </c>
      <c r="IL2" s="46">
        <f t="shared" si="3"/>
        <v>53175</v>
      </c>
      <c r="IM2" s="46">
        <f t="shared" si="3"/>
        <v>53206</v>
      </c>
      <c r="IN2" s="46">
        <f t="shared" si="3"/>
        <v>53236</v>
      </c>
      <c r="IO2" s="46">
        <f t="shared" si="3"/>
        <v>53267</v>
      </c>
      <c r="IP2" s="46">
        <f t="shared" si="3"/>
        <v>53297</v>
      </c>
      <c r="IQ2" s="46">
        <f t="shared" si="3"/>
        <v>53328</v>
      </c>
      <c r="IR2" s="46">
        <f t="shared" si="3"/>
        <v>53359</v>
      </c>
      <c r="IS2" s="46">
        <f t="shared" si="3"/>
        <v>53387</v>
      </c>
      <c r="IT2" s="46">
        <f t="shared" si="3"/>
        <v>53418</v>
      </c>
      <c r="IU2" s="46">
        <f t="shared" si="3"/>
        <v>53448</v>
      </c>
      <c r="IV2" s="46">
        <f t="shared" si="3"/>
        <v>53479</v>
      </c>
      <c r="IW2" s="46">
        <f t="shared" si="3"/>
        <v>53509</v>
      </c>
      <c r="IX2" s="46">
        <f t="shared" si="3"/>
        <v>53540</v>
      </c>
      <c r="IY2" s="46">
        <f t="shared" si="3"/>
        <v>53571</v>
      </c>
      <c r="IZ2" s="46">
        <f t="shared" si="3"/>
        <v>53601</v>
      </c>
      <c r="JA2" s="46">
        <f t="shared" si="3"/>
        <v>53632</v>
      </c>
      <c r="JB2" s="46">
        <f t="shared" si="3"/>
        <v>53662</v>
      </c>
      <c r="JC2" s="46">
        <f t="shared" si="3"/>
        <v>53693</v>
      </c>
      <c r="JD2" s="46">
        <f t="shared" si="3"/>
        <v>53724</v>
      </c>
      <c r="JE2" s="46">
        <f t="shared" si="3"/>
        <v>53752</v>
      </c>
      <c r="JF2" s="46">
        <f t="shared" si="3"/>
        <v>53783</v>
      </c>
      <c r="JG2" s="46">
        <f t="shared" si="3"/>
        <v>53813</v>
      </c>
      <c r="JH2" s="46">
        <f t="shared" ref="JH2:LS2" si="4">JG3+1</f>
        <v>53844</v>
      </c>
      <c r="JI2" s="46">
        <f t="shared" si="4"/>
        <v>53874</v>
      </c>
      <c r="JJ2" s="46">
        <f t="shared" si="4"/>
        <v>53905</v>
      </c>
      <c r="JK2" s="46">
        <f t="shared" si="4"/>
        <v>53936</v>
      </c>
      <c r="JL2" s="46">
        <f t="shared" si="4"/>
        <v>53966</v>
      </c>
      <c r="JM2" s="46">
        <f t="shared" si="4"/>
        <v>53997</v>
      </c>
      <c r="JN2" s="46">
        <f t="shared" si="4"/>
        <v>54027</v>
      </c>
      <c r="JO2" s="46">
        <f t="shared" si="4"/>
        <v>54058</v>
      </c>
      <c r="JP2" s="46">
        <f t="shared" si="4"/>
        <v>54089</v>
      </c>
      <c r="JQ2" s="46">
        <f t="shared" si="4"/>
        <v>54118</v>
      </c>
      <c r="JR2" s="46">
        <f t="shared" si="4"/>
        <v>54149</v>
      </c>
      <c r="JS2" s="46">
        <f t="shared" si="4"/>
        <v>54179</v>
      </c>
      <c r="JT2" s="46">
        <f t="shared" si="4"/>
        <v>54210</v>
      </c>
      <c r="JU2" s="46">
        <f t="shared" si="4"/>
        <v>54240</v>
      </c>
      <c r="JV2" s="46">
        <f t="shared" si="4"/>
        <v>54271</v>
      </c>
      <c r="JW2" s="46">
        <f t="shared" si="4"/>
        <v>54302</v>
      </c>
      <c r="JX2" s="46">
        <f t="shared" si="4"/>
        <v>54332</v>
      </c>
      <c r="JY2" s="46">
        <f t="shared" si="4"/>
        <v>54363</v>
      </c>
      <c r="JZ2" s="46">
        <f t="shared" si="4"/>
        <v>54393</v>
      </c>
      <c r="KA2" s="46">
        <f t="shared" si="4"/>
        <v>54424</v>
      </c>
      <c r="KB2" s="46">
        <f t="shared" si="4"/>
        <v>54455</v>
      </c>
      <c r="KC2" s="46">
        <f t="shared" si="4"/>
        <v>54483</v>
      </c>
      <c r="KD2" s="46">
        <f t="shared" si="4"/>
        <v>54514</v>
      </c>
      <c r="KE2" s="46">
        <f t="shared" si="4"/>
        <v>54544</v>
      </c>
      <c r="KF2" s="46">
        <f t="shared" si="4"/>
        <v>54575</v>
      </c>
      <c r="KG2" s="46">
        <f t="shared" si="4"/>
        <v>54605</v>
      </c>
      <c r="KH2" s="46">
        <f t="shared" si="4"/>
        <v>54636</v>
      </c>
      <c r="KI2" s="46">
        <f t="shared" si="4"/>
        <v>54667</v>
      </c>
      <c r="KJ2" s="46">
        <f t="shared" si="4"/>
        <v>54697</v>
      </c>
      <c r="KK2" s="46">
        <f t="shared" si="4"/>
        <v>54728</v>
      </c>
      <c r="KL2" s="46">
        <f t="shared" si="4"/>
        <v>54758</v>
      </c>
      <c r="KM2" s="46">
        <f t="shared" si="4"/>
        <v>54789</v>
      </c>
      <c r="KN2" s="46">
        <f t="shared" si="4"/>
        <v>54820</v>
      </c>
      <c r="KO2" s="46">
        <f t="shared" si="4"/>
        <v>54848</v>
      </c>
      <c r="KP2" s="46">
        <f t="shared" si="4"/>
        <v>54879</v>
      </c>
      <c r="KQ2" s="46">
        <f t="shared" si="4"/>
        <v>54909</v>
      </c>
      <c r="KR2" s="46">
        <f t="shared" si="4"/>
        <v>54940</v>
      </c>
      <c r="KS2" s="46">
        <f t="shared" si="4"/>
        <v>54970</v>
      </c>
      <c r="KT2" s="46">
        <f t="shared" si="4"/>
        <v>55001</v>
      </c>
      <c r="KU2" s="46">
        <f t="shared" si="4"/>
        <v>55032</v>
      </c>
      <c r="KV2" s="46">
        <f t="shared" si="4"/>
        <v>55062</v>
      </c>
      <c r="KW2" s="46">
        <f t="shared" si="4"/>
        <v>55093</v>
      </c>
      <c r="KX2" s="46">
        <f t="shared" si="4"/>
        <v>55123</v>
      </c>
      <c r="KY2" s="46">
        <f t="shared" si="4"/>
        <v>55154</v>
      </c>
      <c r="KZ2" s="46">
        <f t="shared" si="4"/>
        <v>55185</v>
      </c>
      <c r="LA2" s="46">
        <f t="shared" si="4"/>
        <v>55213</v>
      </c>
      <c r="LB2" s="46">
        <f t="shared" si="4"/>
        <v>55244</v>
      </c>
      <c r="LC2" s="46">
        <f t="shared" si="4"/>
        <v>55274</v>
      </c>
      <c r="LD2" s="46">
        <f t="shared" si="4"/>
        <v>55305</v>
      </c>
      <c r="LE2" s="46">
        <f t="shared" si="4"/>
        <v>55335</v>
      </c>
      <c r="LF2" s="46">
        <f t="shared" si="4"/>
        <v>55366</v>
      </c>
      <c r="LG2" s="46">
        <f t="shared" si="4"/>
        <v>55397</v>
      </c>
      <c r="LH2" s="46">
        <f t="shared" si="4"/>
        <v>55427</v>
      </c>
      <c r="LI2" s="46">
        <f t="shared" si="4"/>
        <v>55458</v>
      </c>
      <c r="LJ2" s="46">
        <f t="shared" si="4"/>
        <v>55488</v>
      </c>
      <c r="LK2" s="46">
        <f t="shared" si="4"/>
        <v>55519</v>
      </c>
      <c r="LL2" s="46">
        <f t="shared" si="4"/>
        <v>55550</v>
      </c>
      <c r="LM2" s="46">
        <f t="shared" si="4"/>
        <v>55579</v>
      </c>
      <c r="LN2" s="46">
        <f t="shared" si="4"/>
        <v>55610</v>
      </c>
      <c r="LO2" s="46">
        <f t="shared" si="4"/>
        <v>55640</v>
      </c>
      <c r="LP2" s="46">
        <f t="shared" si="4"/>
        <v>55671</v>
      </c>
      <c r="LQ2" s="46">
        <f t="shared" si="4"/>
        <v>55701</v>
      </c>
      <c r="LR2" s="46">
        <f t="shared" si="4"/>
        <v>55732</v>
      </c>
      <c r="LS2" s="46">
        <f t="shared" si="4"/>
        <v>55763</v>
      </c>
      <c r="LT2" s="46">
        <f>LS3+1</f>
        <v>55793</v>
      </c>
      <c r="LU2" s="46">
        <f>LT3+1</f>
        <v>55824</v>
      </c>
      <c r="LV2" s="46">
        <f>LU3+1</f>
        <v>55854</v>
      </c>
      <c r="LW2" s="46">
        <f t="shared" ref="LW2:NX2" si="5">LV3+1</f>
        <v>55885</v>
      </c>
      <c r="LX2" s="46">
        <f t="shared" si="5"/>
        <v>55916</v>
      </c>
      <c r="LY2" s="46">
        <f t="shared" si="5"/>
        <v>55944</v>
      </c>
      <c r="LZ2" s="46">
        <f t="shared" si="5"/>
        <v>55975</v>
      </c>
      <c r="MA2" s="46">
        <f t="shared" si="5"/>
        <v>56005</v>
      </c>
      <c r="MB2" s="46">
        <f t="shared" si="5"/>
        <v>56036</v>
      </c>
      <c r="MC2" s="46">
        <f t="shared" si="5"/>
        <v>56066</v>
      </c>
      <c r="MD2" s="46">
        <f t="shared" si="5"/>
        <v>56097</v>
      </c>
      <c r="ME2" s="46">
        <f t="shared" si="5"/>
        <v>56128</v>
      </c>
      <c r="MF2" s="46">
        <f t="shared" si="5"/>
        <v>56158</v>
      </c>
      <c r="MG2" s="46">
        <f t="shared" si="5"/>
        <v>56189</v>
      </c>
      <c r="MH2" s="46">
        <f t="shared" si="5"/>
        <v>56219</v>
      </c>
      <c r="MI2" s="46">
        <f t="shared" si="5"/>
        <v>56250</v>
      </c>
      <c r="MJ2" s="46">
        <f t="shared" si="5"/>
        <v>56281</v>
      </c>
      <c r="MK2" s="46">
        <f t="shared" si="5"/>
        <v>56309</v>
      </c>
      <c r="ML2" s="46">
        <f t="shared" si="5"/>
        <v>56340</v>
      </c>
      <c r="MM2" s="46">
        <f t="shared" si="5"/>
        <v>56370</v>
      </c>
      <c r="MN2" s="46">
        <f t="shared" si="5"/>
        <v>56401</v>
      </c>
      <c r="MO2" s="46">
        <f t="shared" si="5"/>
        <v>56431</v>
      </c>
      <c r="MP2" s="46">
        <f t="shared" si="5"/>
        <v>56462</v>
      </c>
      <c r="MQ2" s="46">
        <f t="shared" si="5"/>
        <v>56493</v>
      </c>
      <c r="MR2" s="46">
        <f t="shared" si="5"/>
        <v>56523</v>
      </c>
      <c r="MS2" s="46">
        <f t="shared" si="5"/>
        <v>56554</v>
      </c>
      <c r="MT2" s="46">
        <f t="shared" si="5"/>
        <v>56584</v>
      </c>
      <c r="MU2" s="46">
        <f t="shared" si="5"/>
        <v>56615</v>
      </c>
      <c r="MV2" s="46">
        <f t="shared" si="5"/>
        <v>56646</v>
      </c>
      <c r="MW2" s="46">
        <f t="shared" si="5"/>
        <v>56674</v>
      </c>
      <c r="MX2" s="46">
        <f t="shared" si="5"/>
        <v>56705</v>
      </c>
      <c r="MY2" s="46">
        <f t="shared" si="5"/>
        <v>56735</v>
      </c>
      <c r="MZ2" s="46">
        <f t="shared" si="5"/>
        <v>56766</v>
      </c>
      <c r="NA2" s="46">
        <f t="shared" si="5"/>
        <v>56796</v>
      </c>
      <c r="NB2" s="46">
        <f t="shared" si="5"/>
        <v>56827</v>
      </c>
      <c r="NC2" s="46">
        <f t="shared" si="5"/>
        <v>56858</v>
      </c>
      <c r="ND2" s="46">
        <f t="shared" si="5"/>
        <v>56888</v>
      </c>
      <c r="NE2" s="46">
        <f t="shared" si="5"/>
        <v>56919</v>
      </c>
      <c r="NF2" s="46">
        <f t="shared" si="5"/>
        <v>56949</v>
      </c>
      <c r="NG2" s="46">
        <f t="shared" si="5"/>
        <v>56980</v>
      </c>
      <c r="NH2" s="46">
        <f t="shared" si="5"/>
        <v>57011</v>
      </c>
      <c r="NI2" s="46">
        <f t="shared" si="5"/>
        <v>57040</v>
      </c>
      <c r="NJ2" s="46">
        <f t="shared" si="5"/>
        <v>57071</v>
      </c>
      <c r="NK2" s="46">
        <f t="shared" si="5"/>
        <v>57101</v>
      </c>
      <c r="NL2" s="46">
        <f t="shared" si="5"/>
        <v>57132</v>
      </c>
      <c r="NM2" s="46">
        <f t="shared" si="5"/>
        <v>57162</v>
      </c>
      <c r="NN2" s="46">
        <f t="shared" si="5"/>
        <v>57193</v>
      </c>
      <c r="NO2" s="46">
        <f t="shared" si="5"/>
        <v>57224</v>
      </c>
      <c r="NP2" s="46">
        <f t="shared" si="5"/>
        <v>57254</v>
      </c>
      <c r="NQ2" s="46">
        <f t="shared" si="5"/>
        <v>57285</v>
      </c>
      <c r="NR2" s="46">
        <f t="shared" si="5"/>
        <v>57315</v>
      </c>
      <c r="NS2" s="46">
        <f t="shared" si="5"/>
        <v>57346</v>
      </c>
      <c r="NT2" s="46">
        <f t="shared" si="5"/>
        <v>57377</v>
      </c>
      <c r="NU2" s="46">
        <f t="shared" si="5"/>
        <v>57405</v>
      </c>
      <c r="NV2" s="46">
        <f t="shared" si="5"/>
        <v>57436</v>
      </c>
      <c r="NW2" s="46">
        <f t="shared" si="5"/>
        <v>57466</v>
      </c>
      <c r="NX2" s="46">
        <f t="shared" si="5"/>
        <v>57497</v>
      </c>
      <c r="NY2" s="46">
        <f t="shared" ref="NY2:OD2" si="6">NX3+1</f>
        <v>57527</v>
      </c>
      <c r="NZ2" s="46">
        <f t="shared" si="6"/>
        <v>57558</v>
      </c>
      <c r="OA2" s="46">
        <f t="shared" si="6"/>
        <v>57589</v>
      </c>
      <c r="OB2" s="46">
        <f t="shared" si="6"/>
        <v>57619</v>
      </c>
      <c r="OC2" s="46">
        <f t="shared" si="6"/>
        <v>57650</v>
      </c>
      <c r="OD2" s="46">
        <f t="shared" si="6"/>
        <v>57680</v>
      </c>
      <c r="OE2" s="46">
        <f t="shared" ref="OE2:PJ2" si="7">OD3+1</f>
        <v>57711</v>
      </c>
      <c r="OF2" s="46">
        <f t="shared" si="7"/>
        <v>57742</v>
      </c>
      <c r="OG2" s="46">
        <f t="shared" si="7"/>
        <v>57770</v>
      </c>
      <c r="OH2" s="46">
        <f t="shared" si="7"/>
        <v>57801</v>
      </c>
      <c r="OI2" s="46">
        <f t="shared" si="7"/>
        <v>57831</v>
      </c>
      <c r="OJ2" s="46">
        <f t="shared" si="7"/>
        <v>57862</v>
      </c>
      <c r="OK2" s="46">
        <f t="shared" si="7"/>
        <v>57892</v>
      </c>
      <c r="OL2" s="46">
        <f t="shared" si="7"/>
        <v>57923</v>
      </c>
      <c r="OM2" s="46">
        <f t="shared" si="7"/>
        <v>57954</v>
      </c>
      <c r="ON2" s="46">
        <f t="shared" si="7"/>
        <v>57984</v>
      </c>
      <c r="OO2" s="46">
        <f t="shared" si="7"/>
        <v>58015</v>
      </c>
      <c r="OP2" s="46">
        <f t="shared" si="7"/>
        <v>58045</v>
      </c>
      <c r="OQ2" s="46">
        <f t="shared" si="7"/>
        <v>58076</v>
      </c>
      <c r="OR2" s="46">
        <f t="shared" si="7"/>
        <v>58107</v>
      </c>
      <c r="OS2" s="46">
        <f t="shared" si="7"/>
        <v>58135</v>
      </c>
      <c r="OT2" s="46">
        <f t="shared" si="7"/>
        <v>58166</v>
      </c>
      <c r="OU2" s="46">
        <f t="shared" si="7"/>
        <v>58196</v>
      </c>
      <c r="OV2" s="46">
        <f t="shared" si="7"/>
        <v>58227</v>
      </c>
      <c r="OW2" s="46">
        <f t="shared" si="7"/>
        <v>58257</v>
      </c>
      <c r="OX2" s="46">
        <f t="shared" si="7"/>
        <v>58288</v>
      </c>
      <c r="OY2" s="46">
        <f t="shared" si="7"/>
        <v>58319</v>
      </c>
      <c r="OZ2" s="46">
        <f t="shared" si="7"/>
        <v>58349</v>
      </c>
      <c r="PA2" s="46">
        <f t="shared" si="7"/>
        <v>58380</v>
      </c>
      <c r="PB2" s="46">
        <f t="shared" si="7"/>
        <v>58410</v>
      </c>
      <c r="PC2" s="46">
        <f t="shared" si="7"/>
        <v>58441</v>
      </c>
      <c r="PD2" s="46">
        <f t="shared" si="7"/>
        <v>58472</v>
      </c>
      <c r="PE2" s="46">
        <f t="shared" si="7"/>
        <v>58501</v>
      </c>
      <c r="PF2" s="46">
        <f t="shared" si="7"/>
        <v>58532</v>
      </c>
      <c r="PG2" s="46">
        <f t="shared" si="7"/>
        <v>58562</v>
      </c>
      <c r="PH2" s="46">
        <f t="shared" si="7"/>
        <v>58593</v>
      </c>
      <c r="PI2" s="46">
        <f t="shared" si="7"/>
        <v>58623</v>
      </c>
      <c r="PJ2" s="46">
        <f t="shared" si="7"/>
        <v>58654</v>
      </c>
      <c r="PK2" s="46">
        <f t="shared" ref="PK2:QL2" si="8">PJ3+1</f>
        <v>58685</v>
      </c>
      <c r="PL2" s="46">
        <f t="shared" si="8"/>
        <v>58715</v>
      </c>
      <c r="PM2" s="46">
        <f t="shared" si="8"/>
        <v>58746</v>
      </c>
      <c r="PN2" s="46">
        <f t="shared" si="8"/>
        <v>58776</v>
      </c>
      <c r="PO2" s="46">
        <f t="shared" si="8"/>
        <v>58807</v>
      </c>
      <c r="PP2" s="46">
        <f t="shared" si="8"/>
        <v>58838</v>
      </c>
      <c r="PQ2" s="46">
        <f t="shared" si="8"/>
        <v>58866</v>
      </c>
      <c r="PR2" s="46">
        <f t="shared" si="8"/>
        <v>58897</v>
      </c>
      <c r="PS2" s="46">
        <f t="shared" si="8"/>
        <v>58927</v>
      </c>
      <c r="PT2" s="46">
        <f t="shared" si="8"/>
        <v>58958</v>
      </c>
      <c r="PU2" s="46">
        <f t="shared" si="8"/>
        <v>58988</v>
      </c>
      <c r="PV2" s="46">
        <f t="shared" si="8"/>
        <v>59019</v>
      </c>
      <c r="PW2" s="46">
        <f t="shared" si="8"/>
        <v>59050</v>
      </c>
      <c r="PX2" s="46">
        <f t="shared" si="8"/>
        <v>59080</v>
      </c>
      <c r="PY2" s="46">
        <f t="shared" si="8"/>
        <v>59111</v>
      </c>
      <c r="PZ2" s="46">
        <f t="shared" si="8"/>
        <v>59141</v>
      </c>
      <c r="QA2" s="46">
        <f t="shared" si="8"/>
        <v>59172</v>
      </c>
      <c r="QB2" s="46">
        <f t="shared" si="8"/>
        <v>59203</v>
      </c>
      <c r="QC2" s="46">
        <f t="shared" si="8"/>
        <v>59231</v>
      </c>
      <c r="QD2" s="46">
        <f t="shared" si="8"/>
        <v>59262</v>
      </c>
      <c r="QE2" s="46">
        <f t="shared" si="8"/>
        <v>59292</v>
      </c>
      <c r="QF2" s="46">
        <f t="shared" si="8"/>
        <v>59323</v>
      </c>
      <c r="QG2" s="46">
        <f t="shared" si="8"/>
        <v>59353</v>
      </c>
      <c r="QH2" s="46">
        <f t="shared" si="8"/>
        <v>59384</v>
      </c>
      <c r="QI2" s="46">
        <f t="shared" si="8"/>
        <v>59415</v>
      </c>
      <c r="QJ2" s="46">
        <f t="shared" si="8"/>
        <v>59445</v>
      </c>
      <c r="QK2" s="46">
        <f t="shared" si="8"/>
        <v>59476</v>
      </c>
      <c r="QL2" s="46">
        <f t="shared" si="8"/>
        <v>59506</v>
      </c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</row>
    <row r="3" spans="1:478" ht="15" customHeight="1">
      <c r="A3" s="17"/>
      <c r="B3" s="17"/>
      <c r="C3" s="17"/>
      <c r="D3" s="17"/>
      <c r="E3" s="17"/>
      <c r="F3" s="17"/>
      <c r="G3" s="17"/>
      <c r="H3" s="17"/>
      <c r="I3" s="17"/>
      <c r="J3" s="17" t="s">
        <v>84</v>
      </c>
      <c r="K3" s="49">
        <f>EOMONTH(K2, 0)</f>
        <v>46053</v>
      </c>
      <c r="L3" s="46">
        <f>EOMONTH(L2, 0)</f>
        <v>46081</v>
      </c>
      <c r="M3" s="46">
        <f t="shared" ref="M3:BX3" si="9">EOMONTH(M2, 0)</f>
        <v>46112</v>
      </c>
      <c r="N3" s="46">
        <f t="shared" si="9"/>
        <v>46142</v>
      </c>
      <c r="O3" s="46">
        <f t="shared" si="9"/>
        <v>46173</v>
      </c>
      <c r="P3" s="46">
        <f t="shared" si="9"/>
        <v>46203</v>
      </c>
      <c r="Q3" s="46">
        <f t="shared" si="9"/>
        <v>46234</v>
      </c>
      <c r="R3" s="46">
        <f t="shared" si="9"/>
        <v>46265</v>
      </c>
      <c r="S3" s="46">
        <f t="shared" si="9"/>
        <v>46295</v>
      </c>
      <c r="T3" s="46">
        <f t="shared" si="9"/>
        <v>46326</v>
      </c>
      <c r="U3" s="46">
        <f t="shared" si="9"/>
        <v>46356</v>
      </c>
      <c r="V3" s="46">
        <f t="shared" si="9"/>
        <v>46387</v>
      </c>
      <c r="W3" s="46">
        <f t="shared" si="9"/>
        <v>46418</v>
      </c>
      <c r="X3" s="46">
        <f t="shared" si="9"/>
        <v>46446</v>
      </c>
      <c r="Y3" s="46">
        <f t="shared" si="9"/>
        <v>46477</v>
      </c>
      <c r="Z3" s="46">
        <f t="shared" si="9"/>
        <v>46507</v>
      </c>
      <c r="AA3" s="46">
        <f t="shared" si="9"/>
        <v>46538</v>
      </c>
      <c r="AB3" s="46">
        <f t="shared" si="9"/>
        <v>46568</v>
      </c>
      <c r="AC3" s="46">
        <f t="shared" si="9"/>
        <v>46599</v>
      </c>
      <c r="AD3" s="46">
        <f t="shared" si="9"/>
        <v>46630</v>
      </c>
      <c r="AE3" s="46">
        <f t="shared" si="9"/>
        <v>46660</v>
      </c>
      <c r="AF3" s="46">
        <f t="shared" si="9"/>
        <v>46691</v>
      </c>
      <c r="AG3" s="46">
        <f t="shared" si="9"/>
        <v>46721</v>
      </c>
      <c r="AH3" s="46">
        <f t="shared" si="9"/>
        <v>46752</v>
      </c>
      <c r="AI3" s="46">
        <f t="shared" si="9"/>
        <v>46783</v>
      </c>
      <c r="AJ3" s="46">
        <f t="shared" si="9"/>
        <v>46812</v>
      </c>
      <c r="AK3" s="46">
        <f t="shared" si="9"/>
        <v>46843</v>
      </c>
      <c r="AL3" s="46">
        <f t="shared" si="9"/>
        <v>46873</v>
      </c>
      <c r="AM3" s="46">
        <f t="shared" si="9"/>
        <v>46904</v>
      </c>
      <c r="AN3" s="46">
        <f t="shared" si="9"/>
        <v>46934</v>
      </c>
      <c r="AO3" s="46">
        <f t="shared" si="9"/>
        <v>46965</v>
      </c>
      <c r="AP3" s="46">
        <f t="shared" si="9"/>
        <v>46996</v>
      </c>
      <c r="AQ3" s="46">
        <f t="shared" si="9"/>
        <v>47026</v>
      </c>
      <c r="AR3" s="46">
        <f t="shared" si="9"/>
        <v>47057</v>
      </c>
      <c r="AS3" s="46">
        <f t="shared" si="9"/>
        <v>47087</v>
      </c>
      <c r="AT3" s="46">
        <f t="shared" si="9"/>
        <v>47118</v>
      </c>
      <c r="AU3" s="46">
        <f t="shared" si="9"/>
        <v>47149</v>
      </c>
      <c r="AV3" s="46">
        <f t="shared" si="9"/>
        <v>47177</v>
      </c>
      <c r="AW3" s="46">
        <f t="shared" si="9"/>
        <v>47208</v>
      </c>
      <c r="AX3" s="46">
        <f t="shared" si="9"/>
        <v>47238</v>
      </c>
      <c r="AY3" s="46">
        <f t="shared" si="9"/>
        <v>47269</v>
      </c>
      <c r="AZ3" s="46">
        <f t="shared" si="9"/>
        <v>47299</v>
      </c>
      <c r="BA3" s="46">
        <f t="shared" si="9"/>
        <v>47330</v>
      </c>
      <c r="BB3" s="46">
        <f t="shared" si="9"/>
        <v>47361</v>
      </c>
      <c r="BC3" s="46">
        <f t="shared" si="9"/>
        <v>47391</v>
      </c>
      <c r="BD3" s="46">
        <f t="shared" si="9"/>
        <v>47422</v>
      </c>
      <c r="BE3" s="46">
        <f t="shared" si="9"/>
        <v>47452</v>
      </c>
      <c r="BF3" s="46">
        <f t="shared" si="9"/>
        <v>47483</v>
      </c>
      <c r="BG3" s="46">
        <f t="shared" si="9"/>
        <v>47514</v>
      </c>
      <c r="BH3" s="46">
        <f t="shared" si="9"/>
        <v>47542</v>
      </c>
      <c r="BI3" s="46">
        <f t="shared" si="9"/>
        <v>47573</v>
      </c>
      <c r="BJ3" s="46">
        <f t="shared" si="9"/>
        <v>47603</v>
      </c>
      <c r="BK3" s="46">
        <f t="shared" si="9"/>
        <v>47634</v>
      </c>
      <c r="BL3" s="46">
        <f t="shared" si="9"/>
        <v>47664</v>
      </c>
      <c r="BM3" s="46">
        <f t="shared" si="9"/>
        <v>47695</v>
      </c>
      <c r="BN3" s="46">
        <f t="shared" si="9"/>
        <v>47726</v>
      </c>
      <c r="BO3" s="46">
        <f t="shared" si="9"/>
        <v>47756</v>
      </c>
      <c r="BP3" s="46">
        <f t="shared" si="9"/>
        <v>47787</v>
      </c>
      <c r="BQ3" s="46">
        <f t="shared" si="9"/>
        <v>47817</v>
      </c>
      <c r="BR3" s="46">
        <f t="shared" si="9"/>
        <v>47848</v>
      </c>
      <c r="BS3" s="46">
        <f t="shared" si="9"/>
        <v>47879</v>
      </c>
      <c r="BT3" s="46">
        <f t="shared" si="9"/>
        <v>47907</v>
      </c>
      <c r="BU3" s="46">
        <f t="shared" si="9"/>
        <v>47938</v>
      </c>
      <c r="BV3" s="46">
        <f t="shared" si="9"/>
        <v>47968</v>
      </c>
      <c r="BW3" s="46">
        <f t="shared" si="9"/>
        <v>47999</v>
      </c>
      <c r="BX3" s="46">
        <f t="shared" si="9"/>
        <v>48029</v>
      </c>
      <c r="BY3" s="46">
        <f t="shared" ref="BY3:EJ3" si="10">EOMONTH(BY2, 0)</f>
        <v>48060</v>
      </c>
      <c r="BZ3" s="46">
        <f t="shared" si="10"/>
        <v>48091</v>
      </c>
      <c r="CA3" s="46">
        <f t="shared" si="10"/>
        <v>48121</v>
      </c>
      <c r="CB3" s="46">
        <f t="shared" si="10"/>
        <v>48152</v>
      </c>
      <c r="CC3" s="46">
        <f t="shared" si="10"/>
        <v>48182</v>
      </c>
      <c r="CD3" s="46">
        <f t="shared" si="10"/>
        <v>48213</v>
      </c>
      <c r="CE3" s="46">
        <f t="shared" si="10"/>
        <v>48244</v>
      </c>
      <c r="CF3" s="46">
        <f t="shared" si="10"/>
        <v>48273</v>
      </c>
      <c r="CG3" s="46">
        <f t="shared" si="10"/>
        <v>48304</v>
      </c>
      <c r="CH3" s="46">
        <f t="shared" si="10"/>
        <v>48334</v>
      </c>
      <c r="CI3" s="46">
        <f t="shared" si="10"/>
        <v>48365</v>
      </c>
      <c r="CJ3" s="46">
        <f t="shared" si="10"/>
        <v>48395</v>
      </c>
      <c r="CK3" s="46">
        <f t="shared" si="10"/>
        <v>48426</v>
      </c>
      <c r="CL3" s="46">
        <f t="shared" si="10"/>
        <v>48457</v>
      </c>
      <c r="CM3" s="46">
        <f t="shared" si="10"/>
        <v>48487</v>
      </c>
      <c r="CN3" s="46">
        <f t="shared" si="10"/>
        <v>48518</v>
      </c>
      <c r="CO3" s="46">
        <f t="shared" si="10"/>
        <v>48548</v>
      </c>
      <c r="CP3" s="46">
        <f t="shared" si="10"/>
        <v>48579</v>
      </c>
      <c r="CQ3" s="46">
        <f t="shared" si="10"/>
        <v>48610</v>
      </c>
      <c r="CR3" s="46">
        <f t="shared" si="10"/>
        <v>48638</v>
      </c>
      <c r="CS3" s="46">
        <f t="shared" si="10"/>
        <v>48669</v>
      </c>
      <c r="CT3" s="46">
        <f t="shared" si="10"/>
        <v>48699</v>
      </c>
      <c r="CU3" s="46">
        <f t="shared" si="10"/>
        <v>48730</v>
      </c>
      <c r="CV3" s="46">
        <f t="shared" si="10"/>
        <v>48760</v>
      </c>
      <c r="CW3" s="46">
        <f t="shared" si="10"/>
        <v>48791</v>
      </c>
      <c r="CX3" s="46">
        <f t="shared" si="10"/>
        <v>48822</v>
      </c>
      <c r="CY3" s="46">
        <f t="shared" si="10"/>
        <v>48852</v>
      </c>
      <c r="CZ3" s="46">
        <f t="shared" si="10"/>
        <v>48883</v>
      </c>
      <c r="DA3" s="46">
        <f t="shared" si="10"/>
        <v>48913</v>
      </c>
      <c r="DB3" s="46">
        <f t="shared" si="10"/>
        <v>48944</v>
      </c>
      <c r="DC3" s="46">
        <f t="shared" si="10"/>
        <v>48975</v>
      </c>
      <c r="DD3" s="46">
        <f t="shared" si="10"/>
        <v>49003</v>
      </c>
      <c r="DE3" s="46">
        <f t="shared" si="10"/>
        <v>49034</v>
      </c>
      <c r="DF3" s="46">
        <f t="shared" si="10"/>
        <v>49064</v>
      </c>
      <c r="DG3" s="46">
        <f t="shared" si="10"/>
        <v>49095</v>
      </c>
      <c r="DH3" s="46">
        <f t="shared" si="10"/>
        <v>49125</v>
      </c>
      <c r="DI3" s="46">
        <f t="shared" si="10"/>
        <v>49156</v>
      </c>
      <c r="DJ3" s="46">
        <f t="shared" si="10"/>
        <v>49187</v>
      </c>
      <c r="DK3" s="46">
        <f t="shared" si="10"/>
        <v>49217</v>
      </c>
      <c r="DL3" s="46">
        <f t="shared" si="10"/>
        <v>49248</v>
      </c>
      <c r="DM3" s="46">
        <f t="shared" si="10"/>
        <v>49278</v>
      </c>
      <c r="DN3" s="46">
        <f t="shared" si="10"/>
        <v>49309</v>
      </c>
      <c r="DO3" s="46">
        <f t="shared" si="10"/>
        <v>49340</v>
      </c>
      <c r="DP3" s="46">
        <f t="shared" si="10"/>
        <v>49368</v>
      </c>
      <c r="DQ3" s="46">
        <f t="shared" si="10"/>
        <v>49399</v>
      </c>
      <c r="DR3" s="46">
        <f t="shared" si="10"/>
        <v>49429</v>
      </c>
      <c r="DS3" s="46">
        <f t="shared" si="10"/>
        <v>49460</v>
      </c>
      <c r="DT3" s="46">
        <f t="shared" si="10"/>
        <v>49490</v>
      </c>
      <c r="DU3" s="46">
        <f t="shared" si="10"/>
        <v>49521</v>
      </c>
      <c r="DV3" s="46">
        <f t="shared" si="10"/>
        <v>49552</v>
      </c>
      <c r="DW3" s="46">
        <f t="shared" si="10"/>
        <v>49582</v>
      </c>
      <c r="DX3" s="46">
        <f t="shared" si="10"/>
        <v>49613</v>
      </c>
      <c r="DY3" s="46">
        <f t="shared" si="10"/>
        <v>49643</v>
      </c>
      <c r="DZ3" s="46">
        <f t="shared" si="10"/>
        <v>49674</v>
      </c>
      <c r="EA3" s="46">
        <f t="shared" si="10"/>
        <v>49705</v>
      </c>
      <c r="EB3" s="46">
        <f t="shared" si="10"/>
        <v>49734</v>
      </c>
      <c r="EC3" s="46">
        <f t="shared" si="10"/>
        <v>49765</v>
      </c>
      <c r="ED3" s="46">
        <f t="shared" si="10"/>
        <v>49795</v>
      </c>
      <c r="EE3" s="46">
        <f t="shared" si="10"/>
        <v>49826</v>
      </c>
      <c r="EF3" s="46">
        <f t="shared" si="10"/>
        <v>49856</v>
      </c>
      <c r="EG3" s="46">
        <f t="shared" si="10"/>
        <v>49887</v>
      </c>
      <c r="EH3" s="46">
        <f t="shared" si="10"/>
        <v>49918</v>
      </c>
      <c r="EI3" s="46">
        <f t="shared" si="10"/>
        <v>49948</v>
      </c>
      <c r="EJ3" s="46">
        <f t="shared" si="10"/>
        <v>49979</v>
      </c>
      <c r="EK3" s="46">
        <f t="shared" ref="EK3:GV3" si="11">EOMONTH(EK2, 0)</f>
        <v>50009</v>
      </c>
      <c r="EL3" s="46">
        <f t="shared" si="11"/>
        <v>50040</v>
      </c>
      <c r="EM3" s="46">
        <f t="shared" si="11"/>
        <v>50071</v>
      </c>
      <c r="EN3" s="46">
        <f t="shared" si="11"/>
        <v>50099</v>
      </c>
      <c r="EO3" s="46">
        <f t="shared" si="11"/>
        <v>50130</v>
      </c>
      <c r="EP3" s="46">
        <f t="shared" si="11"/>
        <v>50160</v>
      </c>
      <c r="EQ3" s="46">
        <f t="shared" si="11"/>
        <v>50191</v>
      </c>
      <c r="ER3" s="46">
        <f t="shared" si="11"/>
        <v>50221</v>
      </c>
      <c r="ES3" s="46">
        <f t="shared" si="11"/>
        <v>50252</v>
      </c>
      <c r="ET3" s="46">
        <f t="shared" si="11"/>
        <v>50283</v>
      </c>
      <c r="EU3" s="46">
        <f t="shared" si="11"/>
        <v>50313</v>
      </c>
      <c r="EV3" s="46">
        <f t="shared" si="11"/>
        <v>50344</v>
      </c>
      <c r="EW3" s="46">
        <f t="shared" si="11"/>
        <v>50374</v>
      </c>
      <c r="EX3" s="46">
        <f t="shared" si="11"/>
        <v>50405</v>
      </c>
      <c r="EY3" s="46">
        <f t="shared" si="11"/>
        <v>50436</v>
      </c>
      <c r="EZ3" s="46">
        <f t="shared" si="11"/>
        <v>50464</v>
      </c>
      <c r="FA3" s="46">
        <f t="shared" si="11"/>
        <v>50495</v>
      </c>
      <c r="FB3" s="46">
        <f t="shared" si="11"/>
        <v>50525</v>
      </c>
      <c r="FC3" s="46">
        <f t="shared" si="11"/>
        <v>50556</v>
      </c>
      <c r="FD3" s="46">
        <f t="shared" si="11"/>
        <v>50586</v>
      </c>
      <c r="FE3" s="46">
        <f t="shared" si="11"/>
        <v>50617</v>
      </c>
      <c r="FF3" s="46">
        <f t="shared" si="11"/>
        <v>50648</v>
      </c>
      <c r="FG3" s="46">
        <f t="shared" si="11"/>
        <v>50678</v>
      </c>
      <c r="FH3" s="46">
        <f t="shared" si="11"/>
        <v>50709</v>
      </c>
      <c r="FI3" s="46">
        <f t="shared" si="11"/>
        <v>50739</v>
      </c>
      <c r="FJ3" s="46">
        <f t="shared" si="11"/>
        <v>50770</v>
      </c>
      <c r="FK3" s="46">
        <f t="shared" si="11"/>
        <v>50801</v>
      </c>
      <c r="FL3" s="46">
        <f t="shared" si="11"/>
        <v>50829</v>
      </c>
      <c r="FM3" s="46">
        <f t="shared" si="11"/>
        <v>50860</v>
      </c>
      <c r="FN3" s="46">
        <f t="shared" si="11"/>
        <v>50890</v>
      </c>
      <c r="FO3" s="46">
        <f t="shared" si="11"/>
        <v>50921</v>
      </c>
      <c r="FP3" s="46">
        <f t="shared" si="11"/>
        <v>50951</v>
      </c>
      <c r="FQ3" s="46">
        <f t="shared" si="11"/>
        <v>50982</v>
      </c>
      <c r="FR3" s="46">
        <f t="shared" si="11"/>
        <v>51013</v>
      </c>
      <c r="FS3" s="46">
        <f t="shared" si="11"/>
        <v>51043</v>
      </c>
      <c r="FT3" s="46">
        <f t="shared" si="11"/>
        <v>51074</v>
      </c>
      <c r="FU3" s="46">
        <f t="shared" si="11"/>
        <v>51104</v>
      </c>
      <c r="FV3" s="46">
        <f t="shared" si="11"/>
        <v>51135</v>
      </c>
      <c r="FW3" s="46">
        <f t="shared" si="11"/>
        <v>51166</v>
      </c>
      <c r="FX3" s="46">
        <f t="shared" si="11"/>
        <v>51195</v>
      </c>
      <c r="FY3" s="46">
        <f t="shared" si="11"/>
        <v>51226</v>
      </c>
      <c r="FZ3" s="46">
        <f t="shared" si="11"/>
        <v>51256</v>
      </c>
      <c r="GA3" s="46">
        <f t="shared" si="11"/>
        <v>51287</v>
      </c>
      <c r="GB3" s="46">
        <f t="shared" si="11"/>
        <v>51317</v>
      </c>
      <c r="GC3" s="46">
        <f t="shared" si="11"/>
        <v>51348</v>
      </c>
      <c r="GD3" s="46">
        <f t="shared" si="11"/>
        <v>51379</v>
      </c>
      <c r="GE3" s="46">
        <f t="shared" si="11"/>
        <v>51409</v>
      </c>
      <c r="GF3" s="46">
        <f t="shared" si="11"/>
        <v>51440</v>
      </c>
      <c r="GG3" s="46">
        <f t="shared" si="11"/>
        <v>51470</v>
      </c>
      <c r="GH3" s="46">
        <f t="shared" si="11"/>
        <v>51501</v>
      </c>
      <c r="GI3" s="46">
        <f t="shared" si="11"/>
        <v>51532</v>
      </c>
      <c r="GJ3" s="46">
        <f t="shared" si="11"/>
        <v>51560</v>
      </c>
      <c r="GK3" s="46">
        <f t="shared" si="11"/>
        <v>51591</v>
      </c>
      <c r="GL3" s="46">
        <f t="shared" si="11"/>
        <v>51621</v>
      </c>
      <c r="GM3" s="46">
        <f t="shared" si="11"/>
        <v>51652</v>
      </c>
      <c r="GN3" s="46">
        <f t="shared" si="11"/>
        <v>51682</v>
      </c>
      <c r="GO3" s="46">
        <f t="shared" si="11"/>
        <v>51713</v>
      </c>
      <c r="GP3" s="46">
        <f t="shared" si="11"/>
        <v>51744</v>
      </c>
      <c r="GQ3" s="46">
        <f t="shared" si="11"/>
        <v>51774</v>
      </c>
      <c r="GR3" s="46">
        <f t="shared" si="11"/>
        <v>51805</v>
      </c>
      <c r="GS3" s="46">
        <f t="shared" si="11"/>
        <v>51835</v>
      </c>
      <c r="GT3" s="46">
        <f t="shared" si="11"/>
        <v>51866</v>
      </c>
      <c r="GU3" s="46">
        <f t="shared" si="11"/>
        <v>51897</v>
      </c>
      <c r="GV3" s="46">
        <f t="shared" si="11"/>
        <v>51925</v>
      </c>
      <c r="GW3" s="46">
        <f t="shared" ref="GW3:JH3" si="12">EOMONTH(GW2, 0)</f>
        <v>51956</v>
      </c>
      <c r="GX3" s="46">
        <f t="shared" si="12"/>
        <v>51986</v>
      </c>
      <c r="GY3" s="46">
        <f t="shared" si="12"/>
        <v>52017</v>
      </c>
      <c r="GZ3" s="46">
        <f t="shared" si="12"/>
        <v>52047</v>
      </c>
      <c r="HA3" s="46">
        <f t="shared" si="12"/>
        <v>52078</v>
      </c>
      <c r="HB3" s="46">
        <f t="shared" si="12"/>
        <v>52109</v>
      </c>
      <c r="HC3" s="46">
        <f t="shared" si="12"/>
        <v>52139</v>
      </c>
      <c r="HD3" s="46">
        <f t="shared" si="12"/>
        <v>52170</v>
      </c>
      <c r="HE3" s="46">
        <f t="shared" si="12"/>
        <v>52200</v>
      </c>
      <c r="HF3" s="46">
        <f t="shared" si="12"/>
        <v>52231</v>
      </c>
      <c r="HG3" s="46">
        <f t="shared" si="12"/>
        <v>52262</v>
      </c>
      <c r="HH3" s="46">
        <f t="shared" si="12"/>
        <v>52290</v>
      </c>
      <c r="HI3" s="46">
        <f t="shared" si="12"/>
        <v>52321</v>
      </c>
      <c r="HJ3" s="46">
        <f t="shared" si="12"/>
        <v>52351</v>
      </c>
      <c r="HK3" s="46">
        <f t="shared" si="12"/>
        <v>52382</v>
      </c>
      <c r="HL3" s="46">
        <f t="shared" si="12"/>
        <v>52412</v>
      </c>
      <c r="HM3" s="46">
        <f t="shared" si="12"/>
        <v>52443</v>
      </c>
      <c r="HN3" s="46">
        <f t="shared" si="12"/>
        <v>52474</v>
      </c>
      <c r="HO3" s="46">
        <f t="shared" si="12"/>
        <v>52504</v>
      </c>
      <c r="HP3" s="46">
        <f t="shared" si="12"/>
        <v>52535</v>
      </c>
      <c r="HQ3" s="46">
        <f t="shared" si="12"/>
        <v>52565</v>
      </c>
      <c r="HR3" s="46">
        <f t="shared" si="12"/>
        <v>52596</v>
      </c>
      <c r="HS3" s="46">
        <f t="shared" si="12"/>
        <v>52627</v>
      </c>
      <c r="HT3" s="46">
        <f t="shared" si="12"/>
        <v>52656</v>
      </c>
      <c r="HU3" s="46">
        <f t="shared" si="12"/>
        <v>52687</v>
      </c>
      <c r="HV3" s="46">
        <f t="shared" si="12"/>
        <v>52717</v>
      </c>
      <c r="HW3" s="46">
        <f t="shared" si="12"/>
        <v>52748</v>
      </c>
      <c r="HX3" s="46">
        <f t="shared" si="12"/>
        <v>52778</v>
      </c>
      <c r="HY3" s="46">
        <f t="shared" si="12"/>
        <v>52809</v>
      </c>
      <c r="HZ3" s="46">
        <f t="shared" si="12"/>
        <v>52840</v>
      </c>
      <c r="IA3" s="46">
        <f t="shared" si="12"/>
        <v>52870</v>
      </c>
      <c r="IB3" s="46">
        <f t="shared" si="12"/>
        <v>52901</v>
      </c>
      <c r="IC3" s="46">
        <f t="shared" si="12"/>
        <v>52931</v>
      </c>
      <c r="ID3" s="46">
        <f t="shared" si="12"/>
        <v>52962</v>
      </c>
      <c r="IE3" s="46">
        <f t="shared" si="12"/>
        <v>52993</v>
      </c>
      <c r="IF3" s="46">
        <f t="shared" si="12"/>
        <v>53021</v>
      </c>
      <c r="IG3" s="46">
        <f t="shared" si="12"/>
        <v>53052</v>
      </c>
      <c r="IH3" s="46">
        <f t="shared" si="12"/>
        <v>53082</v>
      </c>
      <c r="II3" s="46">
        <f t="shared" si="12"/>
        <v>53113</v>
      </c>
      <c r="IJ3" s="46">
        <f t="shared" si="12"/>
        <v>53143</v>
      </c>
      <c r="IK3" s="46">
        <f t="shared" si="12"/>
        <v>53174</v>
      </c>
      <c r="IL3" s="46">
        <f t="shared" si="12"/>
        <v>53205</v>
      </c>
      <c r="IM3" s="46">
        <f t="shared" si="12"/>
        <v>53235</v>
      </c>
      <c r="IN3" s="46">
        <f t="shared" si="12"/>
        <v>53266</v>
      </c>
      <c r="IO3" s="46">
        <f t="shared" si="12"/>
        <v>53296</v>
      </c>
      <c r="IP3" s="46">
        <f t="shared" si="12"/>
        <v>53327</v>
      </c>
      <c r="IQ3" s="46">
        <f t="shared" si="12"/>
        <v>53358</v>
      </c>
      <c r="IR3" s="46">
        <f t="shared" si="12"/>
        <v>53386</v>
      </c>
      <c r="IS3" s="46">
        <f t="shared" si="12"/>
        <v>53417</v>
      </c>
      <c r="IT3" s="46">
        <f t="shared" si="12"/>
        <v>53447</v>
      </c>
      <c r="IU3" s="46">
        <f t="shared" si="12"/>
        <v>53478</v>
      </c>
      <c r="IV3" s="46">
        <f t="shared" si="12"/>
        <v>53508</v>
      </c>
      <c r="IW3" s="46">
        <f t="shared" si="12"/>
        <v>53539</v>
      </c>
      <c r="IX3" s="46">
        <f t="shared" si="12"/>
        <v>53570</v>
      </c>
      <c r="IY3" s="46">
        <f t="shared" si="12"/>
        <v>53600</v>
      </c>
      <c r="IZ3" s="46">
        <f t="shared" si="12"/>
        <v>53631</v>
      </c>
      <c r="JA3" s="46">
        <f t="shared" si="12"/>
        <v>53661</v>
      </c>
      <c r="JB3" s="46">
        <f t="shared" si="12"/>
        <v>53692</v>
      </c>
      <c r="JC3" s="46">
        <f t="shared" si="12"/>
        <v>53723</v>
      </c>
      <c r="JD3" s="46">
        <f t="shared" si="12"/>
        <v>53751</v>
      </c>
      <c r="JE3" s="46">
        <f t="shared" si="12"/>
        <v>53782</v>
      </c>
      <c r="JF3" s="46">
        <f t="shared" si="12"/>
        <v>53812</v>
      </c>
      <c r="JG3" s="46">
        <f t="shared" si="12"/>
        <v>53843</v>
      </c>
      <c r="JH3" s="46">
        <f t="shared" si="12"/>
        <v>53873</v>
      </c>
      <c r="JI3" s="46">
        <f t="shared" ref="JI3:JS3" si="13">EOMONTH(JI2, 0)</f>
        <v>53904</v>
      </c>
      <c r="JJ3" s="46">
        <f t="shared" si="13"/>
        <v>53935</v>
      </c>
      <c r="JK3" s="46">
        <f t="shared" si="13"/>
        <v>53965</v>
      </c>
      <c r="JL3" s="46">
        <f t="shared" si="13"/>
        <v>53996</v>
      </c>
      <c r="JM3" s="46">
        <f t="shared" si="13"/>
        <v>54026</v>
      </c>
      <c r="JN3" s="46">
        <f t="shared" si="13"/>
        <v>54057</v>
      </c>
      <c r="JO3" s="46">
        <f t="shared" si="13"/>
        <v>54088</v>
      </c>
      <c r="JP3" s="46">
        <f t="shared" si="13"/>
        <v>54117</v>
      </c>
      <c r="JQ3" s="46">
        <f t="shared" si="13"/>
        <v>54148</v>
      </c>
      <c r="JR3" s="46">
        <f t="shared" si="13"/>
        <v>54178</v>
      </c>
      <c r="JS3" s="46">
        <f t="shared" si="13"/>
        <v>54209</v>
      </c>
      <c r="JT3" s="46">
        <f>EOMONTH(JT2, 0)</f>
        <v>54239</v>
      </c>
      <c r="JU3" s="46">
        <f>EOMONTH(JU2, 0)</f>
        <v>54270</v>
      </c>
      <c r="JV3" s="46">
        <f t="shared" ref="JV3:LV3" si="14">EOMONTH(JV2, 0)</f>
        <v>54301</v>
      </c>
      <c r="JW3" s="46">
        <f t="shared" si="14"/>
        <v>54331</v>
      </c>
      <c r="JX3" s="46">
        <f t="shared" si="14"/>
        <v>54362</v>
      </c>
      <c r="JY3" s="46">
        <f t="shared" si="14"/>
        <v>54392</v>
      </c>
      <c r="JZ3" s="46">
        <f t="shared" si="14"/>
        <v>54423</v>
      </c>
      <c r="KA3" s="46">
        <f t="shared" si="14"/>
        <v>54454</v>
      </c>
      <c r="KB3" s="46">
        <f t="shared" si="14"/>
        <v>54482</v>
      </c>
      <c r="KC3" s="46">
        <f t="shared" si="14"/>
        <v>54513</v>
      </c>
      <c r="KD3" s="46">
        <f t="shared" si="14"/>
        <v>54543</v>
      </c>
      <c r="KE3" s="46">
        <f t="shared" si="14"/>
        <v>54574</v>
      </c>
      <c r="KF3" s="46">
        <f t="shared" si="14"/>
        <v>54604</v>
      </c>
      <c r="KG3" s="46">
        <f t="shared" si="14"/>
        <v>54635</v>
      </c>
      <c r="KH3" s="46">
        <f t="shared" si="14"/>
        <v>54666</v>
      </c>
      <c r="KI3" s="46">
        <f t="shared" si="14"/>
        <v>54696</v>
      </c>
      <c r="KJ3" s="46">
        <f t="shared" si="14"/>
        <v>54727</v>
      </c>
      <c r="KK3" s="46">
        <f t="shared" si="14"/>
        <v>54757</v>
      </c>
      <c r="KL3" s="46">
        <f t="shared" si="14"/>
        <v>54788</v>
      </c>
      <c r="KM3" s="46">
        <f t="shared" si="14"/>
        <v>54819</v>
      </c>
      <c r="KN3" s="46">
        <f t="shared" si="14"/>
        <v>54847</v>
      </c>
      <c r="KO3" s="46">
        <f t="shared" si="14"/>
        <v>54878</v>
      </c>
      <c r="KP3" s="46">
        <f t="shared" si="14"/>
        <v>54908</v>
      </c>
      <c r="KQ3" s="46">
        <f t="shared" si="14"/>
        <v>54939</v>
      </c>
      <c r="KR3" s="46">
        <f t="shared" si="14"/>
        <v>54969</v>
      </c>
      <c r="KS3" s="46">
        <f t="shared" si="14"/>
        <v>55000</v>
      </c>
      <c r="KT3" s="46">
        <f t="shared" si="14"/>
        <v>55031</v>
      </c>
      <c r="KU3" s="46">
        <f t="shared" si="14"/>
        <v>55061</v>
      </c>
      <c r="KV3" s="46">
        <f t="shared" si="14"/>
        <v>55092</v>
      </c>
      <c r="KW3" s="46">
        <f t="shared" si="14"/>
        <v>55122</v>
      </c>
      <c r="KX3" s="46">
        <f t="shared" si="14"/>
        <v>55153</v>
      </c>
      <c r="KY3" s="46">
        <f t="shared" si="14"/>
        <v>55184</v>
      </c>
      <c r="KZ3" s="46">
        <f t="shared" si="14"/>
        <v>55212</v>
      </c>
      <c r="LA3" s="46">
        <f t="shared" si="14"/>
        <v>55243</v>
      </c>
      <c r="LB3" s="46">
        <f t="shared" si="14"/>
        <v>55273</v>
      </c>
      <c r="LC3" s="46">
        <f t="shared" si="14"/>
        <v>55304</v>
      </c>
      <c r="LD3" s="46">
        <f t="shared" si="14"/>
        <v>55334</v>
      </c>
      <c r="LE3" s="46">
        <f t="shared" si="14"/>
        <v>55365</v>
      </c>
      <c r="LF3" s="46">
        <f t="shared" si="14"/>
        <v>55396</v>
      </c>
      <c r="LG3" s="46">
        <f t="shared" si="14"/>
        <v>55426</v>
      </c>
      <c r="LH3" s="46">
        <f t="shared" si="14"/>
        <v>55457</v>
      </c>
      <c r="LI3" s="46">
        <f t="shared" si="14"/>
        <v>55487</v>
      </c>
      <c r="LJ3" s="46">
        <f t="shared" si="14"/>
        <v>55518</v>
      </c>
      <c r="LK3" s="46">
        <f t="shared" si="14"/>
        <v>55549</v>
      </c>
      <c r="LL3" s="46">
        <f t="shared" si="14"/>
        <v>55578</v>
      </c>
      <c r="LM3" s="46">
        <f t="shared" si="14"/>
        <v>55609</v>
      </c>
      <c r="LN3" s="46">
        <f t="shared" si="14"/>
        <v>55639</v>
      </c>
      <c r="LO3" s="46">
        <f t="shared" si="14"/>
        <v>55670</v>
      </c>
      <c r="LP3" s="46">
        <f t="shared" si="14"/>
        <v>55700</v>
      </c>
      <c r="LQ3" s="46">
        <f t="shared" si="14"/>
        <v>55731</v>
      </c>
      <c r="LR3" s="46">
        <f t="shared" si="14"/>
        <v>55762</v>
      </c>
      <c r="LS3" s="46">
        <f t="shared" si="14"/>
        <v>55792</v>
      </c>
      <c r="LT3" s="46">
        <f t="shared" si="14"/>
        <v>55823</v>
      </c>
      <c r="LU3" s="46">
        <f t="shared" si="14"/>
        <v>55853</v>
      </c>
      <c r="LV3" s="46">
        <f t="shared" si="14"/>
        <v>55884</v>
      </c>
      <c r="LW3" s="46">
        <f t="shared" ref="LW3:MX3" si="15">EOMONTH(LW2, 0)</f>
        <v>55915</v>
      </c>
      <c r="LX3" s="46">
        <f t="shared" si="15"/>
        <v>55943</v>
      </c>
      <c r="LY3" s="46">
        <f t="shared" si="15"/>
        <v>55974</v>
      </c>
      <c r="LZ3" s="46">
        <f t="shared" si="15"/>
        <v>56004</v>
      </c>
      <c r="MA3" s="46">
        <f t="shared" si="15"/>
        <v>56035</v>
      </c>
      <c r="MB3" s="46">
        <f t="shared" si="15"/>
        <v>56065</v>
      </c>
      <c r="MC3" s="46">
        <f t="shared" si="15"/>
        <v>56096</v>
      </c>
      <c r="MD3" s="46">
        <f t="shared" si="15"/>
        <v>56127</v>
      </c>
      <c r="ME3" s="46">
        <f t="shared" si="15"/>
        <v>56157</v>
      </c>
      <c r="MF3" s="46">
        <f t="shared" si="15"/>
        <v>56188</v>
      </c>
      <c r="MG3" s="46">
        <f t="shared" si="15"/>
        <v>56218</v>
      </c>
      <c r="MH3" s="46">
        <f t="shared" si="15"/>
        <v>56249</v>
      </c>
      <c r="MI3" s="46">
        <f t="shared" si="15"/>
        <v>56280</v>
      </c>
      <c r="MJ3" s="46">
        <f t="shared" si="15"/>
        <v>56308</v>
      </c>
      <c r="MK3" s="46">
        <f t="shared" si="15"/>
        <v>56339</v>
      </c>
      <c r="ML3" s="46">
        <f t="shared" si="15"/>
        <v>56369</v>
      </c>
      <c r="MM3" s="46">
        <f t="shared" si="15"/>
        <v>56400</v>
      </c>
      <c r="MN3" s="46">
        <f t="shared" si="15"/>
        <v>56430</v>
      </c>
      <c r="MO3" s="46">
        <f t="shared" si="15"/>
        <v>56461</v>
      </c>
      <c r="MP3" s="46">
        <f t="shared" si="15"/>
        <v>56492</v>
      </c>
      <c r="MQ3" s="46">
        <f t="shared" si="15"/>
        <v>56522</v>
      </c>
      <c r="MR3" s="46">
        <f t="shared" si="15"/>
        <v>56553</v>
      </c>
      <c r="MS3" s="46">
        <f t="shared" si="15"/>
        <v>56583</v>
      </c>
      <c r="MT3" s="46">
        <f t="shared" si="15"/>
        <v>56614</v>
      </c>
      <c r="MU3" s="46">
        <f t="shared" si="15"/>
        <v>56645</v>
      </c>
      <c r="MV3" s="46">
        <f t="shared" si="15"/>
        <v>56673</v>
      </c>
      <c r="MW3" s="46">
        <f t="shared" si="15"/>
        <v>56704</v>
      </c>
      <c r="MX3" s="46">
        <f t="shared" si="15"/>
        <v>56734</v>
      </c>
      <c r="MY3" s="46">
        <f t="shared" ref="MY3:NX3" si="16">EOMONTH(MY2, 0)</f>
        <v>56765</v>
      </c>
      <c r="MZ3" s="46">
        <f t="shared" si="16"/>
        <v>56795</v>
      </c>
      <c r="NA3" s="46">
        <f t="shared" si="16"/>
        <v>56826</v>
      </c>
      <c r="NB3" s="46">
        <f t="shared" si="16"/>
        <v>56857</v>
      </c>
      <c r="NC3" s="46">
        <f t="shared" si="16"/>
        <v>56887</v>
      </c>
      <c r="ND3" s="46">
        <f t="shared" si="16"/>
        <v>56918</v>
      </c>
      <c r="NE3" s="46">
        <f t="shared" si="16"/>
        <v>56948</v>
      </c>
      <c r="NF3" s="46">
        <f t="shared" si="16"/>
        <v>56979</v>
      </c>
      <c r="NG3" s="46">
        <f t="shared" si="16"/>
        <v>57010</v>
      </c>
      <c r="NH3" s="46">
        <f t="shared" si="16"/>
        <v>57039</v>
      </c>
      <c r="NI3" s="46">
        <f t="shared" si="16"/>
        <v>57070</v>
      </c>
      <c r="NJ3" s="46">
        <f t="shared" si="16"/>
        <v>57100</v>
      </c>
      <c r="NK3" s="46">
        <f t="shared" si="16"/>
        <v>57131</v>
      </c>
      <c r="NL3" s="46">
        <f t="shared" si="16"/>
        <v>57161</v>
      </c>
      <c r="NM3" s="46">
        <f t="shared" si="16"/>
        <v>57192</v>
      </c>
      <c r="NN3" s="46">
        <f t="shared" si="16"/>
        <v>57223</v>
      </c>
      <c r="NO3" s="46">
        <f t="shared" si="16"/>
        <v>57253</v>
      </c>
      <c r="NP3" s="46">
        <f t="shared" si="16"/>
        <v>57284</v>
      </c>
      <c r="NQ3" s="46">
        <f t="shared" si="16"/>
        <v>57314</v>
      </c>
      <c r="NR3" s="46">
        <f t="shared" si="16"/>
        <v>57345</v>
      </c>
      <c r="NS3" s="46">
        <f t="shared" si="16"/>
        <v>57376</v>
      </c>
      <c r="NT3" s="46">
        <f t="shared" si="16"/>
        <v>57404</v>
      </c>
      <c r="NU3" s="46">
        <f t="shared" si="16"/>
        <v>57435</v>
      </c>
      <c r="NV3" s="46">
        <f t="shared" si="16"/>
        <v>57465</v>
      </c>
      <c r="NW3" s="46">
        <f t="shared" si="16"/>
        <v>57496</v>
      </c>
      <c r="NX3" s="46">
        <f t="shared" si="16"/>
        <v>57526</v>
      </c>
      <c r="NY3" s="46">
        <f t="shared" ref="NY3:OD3" si="17">EOMONTH(NY2, 0)</f>
        <v>57557</v>
      </c>
      <c r="NZ3" s="46">
        <f t="shared" si="17"/>
        <v>57588</v>
      </c>
      <c r="OA3" s="46">
        <f t="shared" si="17"/>
        <v>57618</v>
      </c>
      <c r="OB3" s="46">
        <f t="shared" si="17"/>
        <v>57649</v>
      </c>
      <c r="OC3" s="46">
        <f t="shared" si="17"/>
        <v>57679</v>
      </c>
      <c r="OD3" s="46">
        <f t="shared" si="17"/>
        <v>57710</v>
      </c>
      <c r="OE3" s="46">
        <f t="shared" ref="OE3:QK3" si="18">EOMONTH(OE2, 0)</f>
        <v>57741</v>
      </c>
      <c r="OF3" s="46">
        <f t="shared" si="18"/>
        <v>57769</v>
      </c>
      <c r="OG3" s="46">
        <f t="shared" si="18"/>
        <v>57800</v>
      </c>
      <c r="OH3" s="46">
        <f t="shared" si="18"/>
        <v>57830</v>
      </c>
      <c r="OI3" s="46">
        <f t="shared" si="18"/>
        <v>57861</v>
      </c>
      <c r="OJ3" s="46">
        <f t="shared" si="18"/>
        <v>57891</v>
      </c>
      <c r="OK3" s="46">
        <f t="shared" si="18"/>
        <v>57922</v>
      </c>
      <c r="OL3" s="46">
        <f t="shared" si="18"/>
        <v>57953</v>
      </c>
      <c r="OM3" s="46">
        <f t="shared" si="18"/>
        <v>57983</v>
      </c>
      <c r="ON3" s="46">
        <f t="shared" si="18"/>
        <v>58014</v>
      </c>
      <c r="OO3" s="46">
        <f t="shared" si="18"/>
        <v>58044</v>
      </c>
      <c r="OP3" s="46">
        <f t="shared" si="18"/>
        <v>58075</v>
      </c>
      <c r="OQ3" s="46">
        <f t="shared" si="18"/>
        <v>58106</v>
      </c>
      <c r="OR3" s="46">
        <f t="shared" si="18"/>
        <v>58134</v>
      </c>
      <c r="OS3" s="46">
        <f t="shared" si="18"/>
        <v>58165</v>
      </c>
      <c r="OT3" s="46">
        <f t="shared" si="18"/>
        <v>58195</v>
      </c>
      <c r="OU3" s="46">
        <f t="shared" si="18"/>
        <v>58226</v>
      </c>
      <c r="OV3" s="46">
        <f t="shared" si="18"/>
        <v>58256</v>
      </c>
      <c r="OW3" s="46">
        <f t="shared" si="18"/>
        <v>58287</v>
      </c>
      <c r="OX3" s="46">
        <f t="shared" si="18"/>
        <v>58318</v>
      </c>
      <c r="OY3" s="46">
        <f t="shared" si="18"/>
        <v>58348</v>
      </c>
      <c r="OZ3" s="46">
        <f t="shared" si="18"/>
        <v>58379</v>
      </c>
      <c r="PA3" s="46">
        <f t="shared" si="18"/>
        <v>58409</v>
      </c>
      <c r="PB3" s="46">
        <f t="shared" si="18"/>
        <v>58440</v>
      </c>
      <c r="PC3" s="46">
        <f t="shared" si="18"/>
        <v>58471</v>
      </c>
      <c r="PD3" s="46">
        <f t="shared" si="18"/>
        <v>58500</v>
      </c>
      <c r="PE3" s="46">
        <f t="shared" si="18"/>
        <v>58531</v>
      </c>
      <c r="PF3" s="46">
        <f t="shared" si="18"/>
        <v>58561</v>
      </c>
      <c r="PG3" s="46">
        <f t="shared" si="18"/>
        <v>58592</v>
      </c>
      <c r="PH3" s="46">
        <f t="shared" si="18"/>
        <v>58622</v>
      </c>
      <c r="PI3" s="46">
        <f t="shared" si="18"/>
        <v>58653</v>
      </c>
      <c r="PJ3" s="46">
        <f t="shared" si="18"/>
        <v>58684</v>
      </c>
      <c r="PK3" s="46">
        <f t="shared" si="18"/>
        <v>58714</v>
      </c>
      <c r="PL3" s="46">
        <f t="shared" si="18"/>
        <v>58745</v>
      </c>
      <c r="PM3" s="46">
        <f t="shared" si="18"/>
        <v>58775</v>
      </c>
      <c r="PN3" s="46">
        <f t="shared" si="18"/>
        <v>58806</v>
      </c>
      <c r="PO3" s="46">
        <f t="shared" si="18"/>
        <v>58837</v>
      </c>
      <c r="PP3" s="46">
        <f t="shared" si="18"/>
        <v>58865</v>
      </c>
      <c r="PQ3" s="46">
        <f t="shared" si="18"/>
        <v>58896</v>
      </c>
      <c r="PR3" s="46">
        <f t="shared" si="18"/>
        <v>58926</v>
      </c>
      <c r="PS3" s="46">
        <f t="shared" si="18"/>
        <v>58957</v>
      </c>
      <c r="PT3" s="46">
        <f t="shared" si="18"/>
        <v>58987</v>
      </c>
      <c r="PU3" s="46">
        <f t="shared" si="18"/>
        <v>59018</v>
      </c>
      <c r="PV3" s="46">
        <f t="shared" si="18"/>
        <v>59049</v>
      </c>
      <c r="PW3" s="46">
        <f t="shared" si="18"/>
        <v>59079</v>
      </c>
      <c r="PX3" s="46">
        <f t="shared" si="18"/>
        <v>59110</v>
      </c>
      <c r="PY3" s="46">
        <f t="shared" si="18"/>
        <v>59140</v>
      </c>
      <c r="PZ3" s="46">
        <f t="shared" si="18"/>
        <v>59171</v>
      </c>
      <c r="QA3" s="46">
        <f t="shared" si="18"/>
        <v>59202</v>
      </c>
      <c r="QB3" s="46">
        <f t="shared" si="18"/>
        <v>59230</v>
      </c>
      <c r="QC3" s="46">
        <f t="shared" si="18"/>
        <v>59261</v>
      </c>
      <c r="QD3" s="46">
        <f t="shared" si="18"/>
        <v>59291</v>
      </c>
      <c r="QE3" s="46">
        <f t="shared" si="18"/>
        <v>59322</v>
      </c>
      <c r="QF3" s="46">
        <f t="shared" si="18"/>
        <v>59352</v>
      </c>
      <c r="QG3" s="46">
        <f t="shared" si="18"/>
        <v>59383</v>
      </c>
      <c r="QH3" s="46">
        <f t="shared" si="18"/>
        <v>59414</v>
      </c>
      <c r="QI3" s="46">
        <f t="shared" si="18"/>
        <v>59444</v>
      </c>
      <c r="QJ3" s="46">
        <f t="shared" si="18"/>
        <v>59475</v>
      </c>
      <c r="QK3" s="46">
        <f t="shared" si="18"/>
        <v>59505</v>
      </c>
      <c r="QL3" s="46">
        <f>EOMONTH(QL2, 0)</f>
        <v>59536</v>
      </c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</row>
    <row r="4" spans="1:478" ht="15.75">
      <c r="A4" s="25" t="s">
        <v>66</v>
      </c>
      <c r="B4" s="25"/>
      <c r="C4" s="25"/>
    </row>
    <row r="5" spans="1:478" s="264" customFormat="1" ht="15.75">
      <c r="A5" s="290" t="s">
        <v>877</v>
      </c>
      <c r="B5" s="653">
        <v>0</v>
      </c>
      <c r="C5" s="518" t="s">
        <v>878</v>
      </c>
      <c r="D5" s="69"/>
      <c r="K5" s="264">
        <v>1</v>
      </c>
      <c r="L5" s="264">
        <f>K5</f>
        <v>1</v>
      </c>
      <c r="M5" s="264">
        <f t="shared" ref="M5:V5" si="19">L5</f>
        <v>1</v>
      </c>
      <c r="N5" s="264">
        <f t="shared" si="19"/>
        <v>1</v>
      </c>
      <c r="O5" s="264">
        <f t="shared" si="19"/>
        <v>1</v>
      </c>
      <c r="P5" s="264">
        <f t="shared" si="19"/>
        <v>1</v>
      </c>
      <c r="Q5" s="264">
        <f t="shared" si="19"/>
        <v>1</v>
      </c>
      <c r="R5" s="264">
        <f t="shared" si="19"/>
        <v>1</v>
      </c>
      <c r="S5" s="264">
        <f t="shared" si="19"/>
        <v>1</v>
      </c>
      <c r="T5" s="264">
        <f t="shared" si="19"/>
        <v>1</v>
      </c>
      <c r="U5" s="264">
        <f t="shared" si="19"/>
        <v>1</v>
      </c>
      <c r="V5" s="264">
        <f t="shared" si="19"/>
        <v>1</v>
      </c>
      <c r="W5" s="264">
        <f>V5*(1+$B5)</f>
        <v>1</v>
      </c>
      <c r="X5" s="264">
        <f>W5</f>
        <v>1</v>
      </c>
      <c r="Y5" s="264">
        <f t="shared" ref="Y5:AH5" si="20">X5</f>
        <v>1</v>
      </c>
      <c r="Z5" s="264">
        <f t="shared" si="20"/>
        <v>1</v>
      </c>
      <c r="AA5" s="264">
        <f t="shared" si="20"/>
        <v>1</v>
      </c>
      <c r="AB5" s="264">
        <f t="shared" si="20"/>
        <v>1</v>
      </c>
      <c r="AC5" s="264">
        <f t="shared" si="20"/>
        <v>1</v>
      </c>
      <c r="AD5" s="264">
        <f t="shared" si="20"/>
        <v>1</v>
      </c>
      <c r="AE5" s="264">
        <f t="shared" si="20"/>
        <v>1</v>
      </c>
      <c r="AF5" s="264">
        <f t="shared" si="20"/>
        <v>1</v>
      </c>
      <c r="AG5" s="264">
        <f t="shared" si="20"/>
        <v>1</v>
      </c>
      <c r="AH5" s="264">
        <f t="shared" si="20"/>
        <v>1</v>
      </c>
      <c r="AI5" s="264">
        <f>AH5*(1+$B5)</f>
        <v>1</v>
      </c>
      <c r="AJ5" s="264">
        <f>AI5</f>
        <v>1</v>
      </c>
      <c r="AK5" s="264">
        <f t="shared" ref="AK5:AT5" si="21">AJ5</f>
        <v>1</v>
      </c>
      <c r="AL5" s="264">
        <f t="shared" si="21"/>
        <v>1</v>
      </c>
      <c r="AM5" s="264">
        <f t="shared" si="21"/>
        <v>1</v>
      </c>
      <c r="AN5" s="264">
        <f t="shared" si="21"/>
        <v>1</v>
      </c>
      <c r="AO5" s="264">
        <f t="shared" si="21"/>
        <v>1</v>
      </c>
      <c r="AP5" s="264">
        <f t="shared" si="21"/>
        <v>1</v>
      </c>
      <c r="AQ5" s="264">
        <f t="shared" si="21"/>
        <v>1</v>
      </c>
      <c r="AR5" s="264">
        <f t="shared" si="21"/>
        <v>1</v>
      </c>
      <c r="AS5" s="264">
        <f t="shared" si="21"/>
        <v>1</v>
      </c>
      <c r="AT5" s="264">
        <f t="shared" si="21"/>
        <v>1</v>
      </c>
      <c r="AU5" s="264">
        <f>AT5*(1+$B5)</f>
        <v>1</v>
      </c>
      <c r="AV5" s="264">
        <f>AU5</f>
        <v>1</v>
      </c>
      <c r="AW5" s="264">
        <f t="shared" ref="AW5:BF5" si="22">AV5</f>
        <v>1</v>
      </c>
      <c r="AX5" s="264">
        <f t="shared" si="22"/>
        <v>1</v>
      </c>
      <c r="AY5" s="264">
        <f t="shared" si="22"/>
        <v>1</v>
      </c>
      <c r="AZ5" s="264">
        <f t="shared" si="22"/>
        <v>1</v>
      </c>
      <c r="BA5" s="264">
        <f t="shared" si="22"/>
        <v>1</v>
      </c>
      <c r="BB5" s="264">
        <f t="shared" si="22"/>
        <v>1</v>
      </c>
      <c r="BC5" s="264">
        <f t="shared" si="22"/>
        <v>1</v>
      </c>
      <c r="BD5" s="264">
        <f t="shared" si="22"/>
        <v>1</v>
      </c>
      <c r="BE5" s="264">
        <f t="shared" si="22"/>
        <v>1</v>
      </c>
      <c r="BF5" s="264">
        <f t="shared" si="22"/>
        <v>1</v>
      </c>
      <c r="BG5" s="264">
        <f>BF5*(1+$B5)</f>
        <v>1</v>
      </c>
      <c r="BH5" s="264">
        <f>BG5</f>
        <v>1</v>
      </c>
      <c r="BI5" s="264">
        <f t="shared" ref="BI5:BR5" si="23">BH5</f>
        <v>1</v>
      </c>
      <c r="BJ5" s="264">
        <f t="shared" si="23"/>
        <v>1</v>
      </c>
      <c r="BK5" s="264">
        <f t="shared" si="23"/>
        <v>1</v>
      </c>
      <c r="BL5" s="264">
        <f t="shared" si="23"/>
        <v>1</v>
      </c>
      <c r="BM5" s="264">
        <f t="shared" si="23"/>
        <v>1</v>
      </c>
      <c r="BN5" s="264">
        <f t="shared" si="23"/>
        <v>1</v>
      </c>
      <c r="BO5" s="264">
        <f t="shared" si="23"/>
        <v>1</v>
      </c>
      <c r="BP5" s="264">
        <f t="shared" si="23"/>
        <v>1</v>
      </c>
      <c r="BQ5" s="264">
        <f t="shared" si="23"/>
        <v>1</v>
      </c>
      <c r="BR5" s="264">
        <f t="shared" si="23"/>
        <v>1</v>
      </c>
      <c r="BS5" s="264">
        <f>BR5*(1+$B5)</f>
        <v>1</v>
      </c>
      <c r="BT5" s="264">
        <f>BS5</f>
        <v>1</v>
      </c>
      <c r="BU5" s="264">
        <f t="shared" ref="BU5:CD5" si="24">BT5</f>
        <v>1</v>
      </c>
      <c r="BV5" s="264">
        <f t="shared" si="24"/>
        <v>1</v>
      </c>
      <c r="BW5" s="264">
        <f t="shared" si="24"/>
        <v>1</v>
      </c>
      <c r="BX5" s="264">
        <f t="shared" si="24"/>
        <v>1</v>
      </c>
      <c r="BY5" s="264">
        <f t="shared" si="24"/>
        <v>1</v>
      </c>
      <c r="BZ5" s="264">
        <f t="shared" si="24"/>
        <v>1</v>
      </c>
      <c r="CA5" s="264">
        <f t="shared" si="24"/>
        <v>1</v>
      </c>
      <c r="CB5" s="264">
        <f t="shared" si="24"/>
        <v>1</v>
      </c>
      <c r="CC5" s="264">
        <f t="shared" si="24"/>
        <v>1</v>
      </c>
      <c r="CD5" s="264">
        <f t="shared" si="24"/>
        <v>1</v>
      </c>
      <c r="CE5" s="264">
        <f>CD5*(1+$B5)</f>
        <v>1</v>
      </c>
      <c r="CF5" s="264">
        <f>CE5</f>
        <v>1</v>
      </c>
      <c r="CG5" s="264">
        <f t="shared" ref="CG5:CP5" si="25">CF5</f>
        <v>1</v>
      </c>
      <c r="CH5" s="264">
        <f t="shared" si="25"/>
        <v>1</v>
      </c>
      <c r="CI5" s="264">
        <f t="shared" si="25"/>
        <v>1</v>
      </c>
      <c r="CJ5" s="264">
        <f t="shared" si="25"/>
        <v>1</v>
      </c>
      <c r="CK5" s="264">
        <f t="shared" si="25"/>
        <v>1</v>
      </c>
      <c r="CL5" s="264">
        <f t="shared" si="25"/>
        <v>1</v>
      </c>
      <c r="CM5" s="264">
        <f t="shared" si="25"/>
        <v>1</v>
      </c>
      <c r="CN5" s="264">
        <f t="shared" si="25"/>
        <v>1</v>
      </c>
      <c r="CO5" s="264">
        <f t="shared" si="25"/>
        <v>1</v>
      </c>
      <c r="CP5" s="264">
        <f t="shared" si="25"/>
        <v>1</v>
      </c>
      <c r="CQ5" s="264">
        <f>CP5*(1+$B5)</f>
        <v>1</v>
      </c>
      <c r="CR5" s="264">
        <f>CQ5</f>
        <v>1</v>
      </c>
      <c r="CS5" s="264">
        <f t="shared" ref="CS5:DB5" si="26">CR5</f>
        <v>1</v>
      </c>
      <c r="CT5" s="264">
        <f t="shared" si="26"/>
        <v>1</v>
      </c>
      <c r="CU5" s="264">
        <f t="shared" si="26"/>
        <v>1</v>
      </c>
      <c r="CV5" s="264">
        <f t="shared" si="26"/>
        <v>1</v>
      </c>
      <c r="CW5" s="264">
        <f t="shared" si="26"/>
        <v>1</v>
      </c>
      <c r="CX5" s="264">
        <f t="shared" si="26"/>
        <v>1</v>
      </c>
      <c r="CY5" s="264">
        <f t="shared" si="26"/>
        <v>1</v>
      </c>
      <c r="CZ5" s="264">
        <f t="shared" si="26"/>
        <v>1</v>
      </c>
      <c r="DA5" s="264">
        <f t="shared" si="26"/>
        <v>1</v>
      </c>
      <c r="DB5" s="264">
        <f t="shared" si="26"/>
        <v>1</v>
      </c>
      <c r="DC5" s="264">
        <f>DB5*(1+$B5)</f>
        <v>1</v>
      </c>
      <c r="DD5" s="264">
        <f>DC5</f>
        <v>1</v>
      </c>
      <c r="DE5" s="264">
        <f t="shared" ref="DE5:DN5" si="27">DD5</f>
        <v>1</v>
      </c>
      <c r="DF5" s="264">
        <f t="shared" si="27"/>
        <v>1</v>
      </c>
      <c r="DG5" s="264">
        <f t="shared" si="27"/>
        <v>1</v>
      </c>
      <c r="DH5" s="264">
        <f t="shared" si="27"/>
        <v>1</v>
      </c>
      <c r="DI5" s="264">
        <f t="shared" si="27"/>
        <v>1</v>
      </c>
      <c r="DJ5" s="264">
        <f t="shared" si="27"/>
        <v>1</v>
      </c>
      <c r="DK5" s="264">
        <f t="shared" si="27"/>
        <v>1</v>
      </c>
      <c r="DL5" s="264">
        <f t="shared" si="27"/>
        <v>1</v>
      </c>
      <c r="DM5" s="264">
        <f t="shared" si="27"/>
        <v>1</v>
      </c>
      <c r="DN5" s="264">
        <f t="shared" si="27"/>
        <v>1</v>
      </c>
      <c r="DO5" s="264">
        <f>DN5*(1+$B5)</f>
        <v>1</v>
      </c>
      <c r="DP5" s="264">
        <f>DO5</f>
        <v>1</v>
      </c>
      <c r="DQ5" s="264">
        <f t="shared" ref="DQ5:DZ5" si="28">DP5</f>
        <v>1</v>
      </c>
      <c r="DR5" s="264">
        <f t="shared" si="28"/>
        <v>1</v>
      </c>
      <c r="DS5" s="264">
        <f t="shared" si="28"/>
        <v>1</v>
      </c>
      <c r="DT5" s="264">
        <f t="shared" si="28"/>
        <v>1</v>
      </c>
      <c r="DU5" s="264">
        <f t="shared" si="28"/>
        <v>1</v>
      </c>
      <c r="DV5" s="264">
        <f t="shared" si="28"/>
        <v>1</v>
      </c>
      <c r="DW5" s="264">
        <f t="shared" si="28"/>
        <v>1</v>
      </c>
      <c r="DX5" s="264">
        <f t="shared" si="28"/>
        <v>1</v>
      </c>
      <c r="DY5" s="264">
        <f t="shared" si="28"/>
        <v>1</v>
      </c>
      <c r="DZ5" s="264">
        <f t="shared" si="28"/>
        <v>1</v>
      </c>
      <c r="EA5" s="264">
        <f>DZ5*(1+$B5)</f>
        <v>1</v>
      </c>
      <c r="EB5" s="264">
        <f>EA5</f>
        <v>1</v>
      </c>
      <c r="EC5" s="264">
        <f t="shared" ref="EC5:EL5" si="29">EB5</f>
        <v>1</v>
      </c>
      <c r="ED5" s="264">
        <f t="shared" si="29"/>
        <v>1</v>
      </c>
      <c r="EE5" s="264">
        <f t="shared" si="29"/>
        <v>1</v>
      </c>
      <c r="EF5" s="264">
        <f t="shared" si="29"/>
        <v>1</v>
      </c>
      <c r="EG5" s="264">
        <f t="shared" si="29"/>
        <v>1</v>
      </c>
      <c r="EH5" s="264">
        <f t="shared" si="29"/>
        <v>1</v>
      </c>
      <c r="EI5" s="264">
        <f t="shared" si="29"/>
        <v>1</v>
      </c>
      <c r="EJ5" s="264">
        <f t="shared" si="29"/>
        <v>1</v>
      </c>
      <c r="EK5" s="264">
        <f t="shared" si="29"/>
        <v>1</v>
      </c>
      <c r="EL5" s="264">
        <f t="shared" si="29"/>
        <v>1</v>
      </c>
      <c r="EM5" s="264">
        <f>EL5*(1+$B5)</f>
        <v>1</v>
      </c>
      <c r="EN5" s="264">
        <f>EM5</f>
        <v>1</v>
      </c>
      <c r="EO5" s="264">
        <f t="shared" ref="EO5:EX5" si="30">EN5</f>
        <v>1</v>
      </c>
      <c r="EP5" s="264">
        <f t="shared" si="30"/>
        <v>1</v>
      </c>
      <c r="EQ5" s="264">
        <f t="shared" si="30"/>
        <v>1</v>
      </c>
      <c r="ER5" s="264">
        <f t="shared" si="30"/>
        <v>1</v>
      </c>
      <c r="ES5" s="264">
        <f t="shared" si="30"/>
        <v>1</v>
      </c>
      <c r="ET5" s="264">
        <f t="shared" si="30"/>
        <v>1</v>
      </c>
      <c r="EU5" s="264">
        <f t="shared" si="30"/>
        <v>1</v>
      </c>
      <c r="EV5" s="264">
        <f t="shared" si="30"/>
        <v>1</v>
      </c>
      <c r="EW5" s="264">
        <f t="shared" si="30"/>
        <v>1</v>
      </c>
      <c r="EX5" s="264">
        <f t="shared" si="30"/>
        <v>1</v>
      </c>
      <c r="EY5" s="264">
        <f>EX5*(1+$B5)</f>
        <v>1</v>
      </c>
      <c r="EZ5" s="264">
        <f>EY5</f>
        <v>1</v>
      </c>
      <c r="FA5" s="264">
        <f t="shared" ref="FA5:FJ5" si="31">EZ5</f>
        <v>1</v>
      </c>
      <c r="FB5" s="264">
        <f t="shared" si="31"/>
        <v>1</v>
      </c>
      <c r="FC5" s="264">
        <f t="shared" si="31"/>
        <v>1</v>
      </c>
      <c r="FD5" s="264">
        <f t="shared" si="31"/>
        <v>1</v>
      </c>
      <c r="FE5" s="264">
        <f t="shared" si="31"/>
        <v>1</v>
      </c>
      <c r="FF5" s="264">
        <f t="shared" si="31"/>
        <v>1</v>
      </c>
      <c r="FG5" s="264">
        <f t="shared" si="31"/>
        <v>1</v>
      </c>
      <c r="FH5" s="264">
        <f t="shared" si="31"/>
        <v>1</v>
      </c>
      <c r="FI5" s="264">
        <f t="shared" si="31"/>
        <v>1</v>
      </c>
      <c r="FJ5" s="264">
        <f t="shared" si="31"/>
        <v>1</v>
      </c>
      <c r="FK5" s="264">
        <f>FJ5*(1+$B5)</f>
        <v>1</v>
      </c>
      <c r="FL5" s="264">
        <f>FK5</f>
        <v>1</v>
      </c>
      <c r="FM5" s="264">
        <f t="shared" ref="FM5:FV5" si="32">FL5</f>
        <v>1</v>
      </c>
      <c r="FN5" s="264">
        <f t="shared" si="32"/>
        <v>1</v>
      </c>
      <c r="FO5" s="264">
        <f t="shared" si="32"/>
        <v>1</v>
      </c>
      <c r="FP5" s="264">
        <f t="shared" si="32"/>
        <v>1</v>
      </c>
      <c r="FQ5" s="264">
        <f t="shared" si="32"/>
        <v>1</v>
      </c>
      <c r="FR5" s="264">
        <f t="shared" si="32"/>
        <v>1</v>
      </c>
      <c r="FS5" s="264">
        <f t="shared" si="32"/>
        <v>1</v>
      </c>
      <c r="FT5" s="264">
        <f t="shared" si="32"/>
        <v>1</v>
      </c>
      <c r="FU5" s="264">
        <f t="shared" si="32"/>
        <v>1</v>
      </c>
      <c r="FV5" s="264">
        <f t="shared" si="32"/>
        <v>1</v>
      </c>
      <c r="FW5" s="264">
        <f>FV5*(1+$B5)</f>
        <v>1</v>
      </c>
      <c r="FX5" s="264">
        <f>FW5</f>
        <v>1</v>
      </c>
      <c r="FY5" s="264">
        <f t="shared" ref="FY5:GH5" si="33">FX5</f>
        <v>1</v>
      </c>
      <c r="FZ5" s="264">
        <f t="shared" si="33"/>
        <v>1</v>
      </c>
      <c r="GA5" s="264">
        <f t="shared" si="33"/>
        <v>1</v>
      </c>
      <c r="GB5" s="264">
        <f t="shared" si="33"/>
        <v>1</v>
      </c>
      <c r="GC5" s="264">
        <f t="shared" si="33"/>
        <v>1</v>
      </c>
      <c r="GD5" s="264">
        <f t="shared" si="33"/>
        <v>1</v>
      </c>
      <c r="GE5" s="264">
        <f t="shared" si="33"/>
        <v>1</v>
      </c>
      <c r="GF5" s="264">
        <f t="shared" si="33"/>
        <v>1</v>
      </c>
      <c r="GG5" s="264">
        <f t="shared" si="33"/>
        <v>1</v>
      </c>
      <c r="GH5" s="264">
        <f t="shared" si="33"/>
        <v>1</v>
      </c>
      <c r="GI5" s="264">
        <f>GH5*(1+$B5)</f>
        <v>1</v>
      </c>
      <c r="GJ5" s="264">
        <f>GI5</f>
        <v>1</v>
      </c>
      <c r="GK5" s="264">
        <f t="shared" ref="GK5:GT5" si="34">GJ5</f>
        <v>1</v>
      </c>
      <c r="GL5" s="264">
        <f t="shared" si="34"/>
        <v>1</v>
      </c>
      <c r="GM5" s="264">
        <f t="shared" si="34"/>
        <v>1</v>
      </c>
      <c r="GN5" s="264">
        <f t="shared" si="34"/>
        <v>1</v>
      </c>
      <c r="GO5" s="264">
        <f t="shared" si="34"/>
        <v>1</v>
      </c>
      <c r="GP5" s="264">
        <f t="shared" si="34"/>
        <v>1</v>
      </c>
      <c r="GQ5" s="264">
        <f t="shared" si="34"/>
        <v>1</v>
      </c>
      <c r="GR5" s="264">
        <f t="shared" si="34"/>
        <v>1</v>
      </c>
      <c r="GS5" s="264">
        <f t="shared" si="34"/>
        <v>1</v>
      </c>
      <c r="GT5" s="264">
        <f t="shared" si="34"/>
        <v>1</v>
      </c>
      <c r="GU5" s="264">
        <f>GT5*(1+$B5)</f>
        <v>1</v>
      </c>
      <c r="GV5" s="264">
        <f>GU5</f>
        <v>1</v>
      </c>
      <c r="GW5" s="264">
        <f t="shared" ref="GW5:HF5" si="35">GV5</f>
        <v>1</v>
      </c>
      <c r="GX5" s="264">
        <f t="shared" si="35"/>
        <v>1</v>
      </c>
      <c r="GY5" s="264">
        <f t="shared" si="35"/>
        <v>1</v>
      </c>
      <c r="GZ5" s="264">
        <f t="shared" si="35"/>
        <v>1</v>
      </c>
      <c r="HA5" s="264">
        <f t="shared" si="35"/>
        <v>1</v>
      </c>
      <c r="HB5" s="264">
        <f t="shared" si="35"/>
        <v>1</v>
      </c>
      <c r="HC5" s="264">
        <f t="shared" si="35"/>
        <v>1</v>
      </c>
      <c r="HD5" s="264">
        <f t="shared" si="35"/>
        <v>1</v>
      </c>
      <c r="HE5" s="264">
        <f t="shared" si="35"/>
        <v>1</v>
      </c>
      <c r="HF5" s="264">
        <f t="shared" si="35"/>
        <v>1</v>
      </c>
      <c r="HG5" s="264">
        <f>HF5*(1+$B5)</f>
        <v>1</v>
      </c>
      <c r="HH5" s="264">
        <f>HG5</f>
        <v>1</v>
      </c>
      <c r="HI5" s="264">
        <f t="shared" ref="HI5:HR5" si="36">HH5</f>
        <v>1</v>
      </c>
      <c r="HJ5" s="264">
        <f t="shared" si="36"/>
        <v>1</v>
      </c>
      <c r="HK5" s="264">
        <f t="shared" si="36"/>
        <v>1</v>
      </c>
      <c r="HL5" s="264">
        <f t="shared" si="36"/>
        <v>1</v>
      </c>
      <c r="HM5" s="264">
        <f t="shared" si="36"/>
        <v>1</v>
      </c>
      <c r="HN5" s="264">
        <f t="shared" si="36"/>
        <v>1</v>
      </c>
      <c r="HO5" s="264">
        <f t="shared" si="36"/>
        <v>1</v>
      </c>
      <c r="HP5" s="264">
        <f t="shared" si="36"/>
        <v>1</v>
      </c>
      <c r="HQ5" s="264">
        <f t="shared" si="36"/>
        <v>1</v>
      </c>
      <c r="HR5" s="264">
        <f t="shared" si="36"/>
        <v>1</v>
      </c>
      <c r="HS5" s="264">
        <f>HR5*(1+$B5)</f>
        <v>1</v>
      </c>
      <c r="HT5" s="264">
        <f>HS5</f>
        <v>1</v>
      </c>
      <c r="HU5" s="264">
        <f t="shared" ref="HU5:ID5" si="37">HT5</f>
        <v>1</v>
      </c>
      <c r="HV5" s="264">
        <f t="shared" si="37"/>
        <v>1</v>
      </c>
      <c r="HW5" s="264">
        <f t="shared" si="37"/>
        <v>1</v>
      </c>
      <c r="HX5" s="264">
        <f t="shared" si="37"/>
        <v>1</v>
      </c>
      <c r="HY5" s="264">
        <f t="shared" si="37"/>
        <v>1</v>
      </c>
      <c r="HZ5" s="264">
        <f t="shared" si="37"/>
        <v>1</v>
      </c>
      <c r="IA5" s="264">
        <f t="shared" si="37"/>
        <v>1</v>
      </c>
      <c r="IB5" s="264">
        <f t="shared" si="37"/>
        <v>1</v>
      </c>
      <c r="IC5" s="264">
        <f t="shared" si="37"/>
        <v>1</v>
      </c>
      <c r="ID5" s="264">
        <f t="shared" si="37"/>
        <v>1</v>
      </c>
      <c r="IE5" s="264">
        <f>ID5*(1+$B5)</f>
        <v>1</v>
      </c>
      <c r="IF5" s="264">
        <f>IE5</f>
        <v>1</v>
      </c>
      <c r="IG5" s="264">
        <f t="shared" ref="IG5:IP5" si="38">IF5</f>
        <v>1</v>
      </c>
      <c r="IH5" s="264">
        <f t="shared" si="38"/>
        <v>1</v>
      </c>
      <c r="II5" s="264">
        <f t="shared" si="38"/>
        <v>1</v>
      </c>
      <c r="IJ5" s="264">
        <f t="shared" si="38"/>
        <v>1</v>
      </c>
      <c r="IK5" s="264">
        <f t="shared" si="38"/>
        <v>1</v>
      </c>
      <c r="IL5" s="264">
        <f t="shared" si="38"/>
        <v>1</v>
      </c>
      <c r="IM5" s="264">
        <f t="shared" si="38"/>
        <v>1</v>
      </c>
      <c r="IN5" s="264">
        <f t="shared" si="38"/>
        <v>1</v>
      </c>
      <c r="IO5" s="264">
        <f t="shared" si="38"/>
        <v>1</v>
      </c>
      <c r="IP5" s="264">
        <f t="shared" si="38"/>
        <v>1</v>
      </c>
      <c r="IQ5" s="264">
        <f>IP5*(1+$B5)</f>
        <v>1</v>
      </c>
      <c r="IR5" s="264">
        <f>IQ5</f>
        <v>1</v>
      </c>
      <c r="IS5" s="264">
        <f t="shared" ref="IS5:JB5" si="39">IR5</f>
        <v>1</v>
      </c>
      <c r="IT5" s="264">
        <f t="shared" si="39"/>
        <v>1</v>
      </c>
      <c r="IU5" s="264">
        <f t="shared" si="39"/>
        <v>1</v>
      </c>
      <c r="IV5" s="264">
        <f t="shared" si="39"/>
        <v>1</v>
      </c>
      <c r="IW5" s="264">
        <f t="shared" si="39"/>
        <v>1</v>
      </c>
      <c r="IX5" s="264">
        <f t="shared" si="39"/>
        <v>1</v>
      </c>
      <c r="IY5" s="264">
        <f t="shared" si="39"/>
        <v>1</v>
      </c>
      <c r="IZ5" s="264">
        <f t="shared" si="39"/>
        <v>1</v>
      </c>
      <c r="JA5" s="264">
        <f t="shared" si="39"/>
        <v>1</v>
      </c>
      <c r="JB5" s="264">
        <f t="shared" si="39"/>
        <v>1</v>
      </c>
      <c r="JC5" s="264">
        <f>JB5*(1+$B5)</f>
        <v>1</v>
      </c>
      <c r="JD5" s="264">
        <f>JC5</f>
        <v>1</v>
      </c>
      <c r="JE5" s="264">
        <f t="shared" ref="JE5:JN5" si="40">JD5</f>
        <v>1</v>
      </c>
      <c r="JF5" s="264">
        <f t="shared" si="40"/>
        <v>1</v>
      </c>
      <c r="JG5" s="264">
        <f t="shared" si="40"/>
        <v>1</v>
      </c>
      <c r="JH5" s="264">
        <f t="shared" si="40"/>
        <v>1</v>
      </c>
      <c r="JI5" s="264">
        <f t="shared" si="40"/>
        <v>1</v>
      </c>
      <c r="JJ5" s="264">
        <f t="shared" si="40"/>
        <v>1</v>
      </c>
      <c r="JK5" s="264">
        <f t="shared" si="40"/>
        <v>1</v>
      </c>
      <c r="JL5" s="264">
        <f t="shared" si="40"/>
        <v>1</v>
      </c>
      <c r="JM5" s="264">
        <f t="shared" si="40"/>
        <v>1</v>
      </c>
      <c r="JN5" s="264">
        <f t="shared" si="40"/>
        <v>1</v>
      </c>
      <c r="JO5" s="264">
        <f>JN5*(1+$B5)</f>
        <v>1</v>
      </c>
      <c r="JP5" s="264">
        <f>JO5</f>
        <v>1</v>
      </c>
      <c r="JQ5" s="264">
        <f t="shared" ref="JQ5:JZ5" si="41">JP5</f>
        <v>1</v>
      </c>
      <c r="JR5" s="264">
        <f t="shared" si="41"/>
        <v>1</v>
      </c>
      <c r="JS5" s="264">
        <f t="shared" si="41"/>
        <v>1</v>
      </c>
      <c r="JT5" s="264">
        <f t="shared" si="41"/>
        <v>1</v>
      </c>
      <c r="JU5" s="264">
        <f t="shared" si="41"/>
        <v>1</v>
      </c>
      <c r="JV5" s="264">
        <f t="shared" si="41"/>
        <v>1</v>
      </c>
      <c r="JW5" s="264">
        <f t="shared" si="41"/>
        <v>1</v>
      </c>
      <c r="JX5" s="264">
        <f t="shared" si="41"/>
        <v>1</v>
      </c>
      <c r="JY5" s="264">
        <f t="shared" si="41"/>
        <v>1</v>
      </c>
      <c r="JZ5" s="264">
        <f t="shared" si="41"/>
        <v>1</v>
      </c>
      <c r="KA5" s="264">
        <f>JZ5*(1+$B5)</f>
        <v>1</v>
      </c>
      <c r="KB5" s="264">
        <f>KA5</f>
        <v>1</v>
      </c>
      <c r="KC5" s="264">
        <f t="shared" ref="KC5:KL5" si="42">KB5</f>
        <v>1</v>
      </c>
      <c r="KD5" s="264">
        <f t="shared" si="42"/>
        <v>1</v>
      </c>
      <c r="KE5" s="264">
        <f t="shared" si="42"/>
        <v>1</v>
      </c>
      <c r="KF5" s="264">
        <f t="shared" si="42"/>
        <v>1</v>
      </c>
      <c r="KG5" s="264">
        <f t="shared" si="42"/>
        <v>1</v>
      </c>
      <c r="KH5" s="264">
        <f t="shared" si="42"/>
        <v>1</v>
      </c>
      <c r="KI5" s="264">
        <f t="shared" si="42"/>
        <v>1</v>
      </c>
      <c r="KJ5" s="264">
        <f t="shared" si="42"/>
        <v>1</v>
      </c>
      <c r="KK5" s="264">
        <f t="shared" si="42"/>
        <v>1</v>
      </c>
      <c r="KL5" s="264">
        <f t="shared" si="42"/>
        <v>1</v>
      </c>
      <c r="KM5" s="264">
        <f>KL5*(1+$B5)</f>
        <v>1</v>
      </c>
      <c r="KN5" s="264">
        <f>KM5</f>
        <v>1</v>
      </c>
      <c r="KO5" s="264">
        <f t="shared" ref="KO5:KX5" si="43">KN5</f>
        <v>1</v>
      </c>
      <c r="KP5" s="264">
        <f t="shared" si="43"/>
        <v>1</v>
      </c>
      <c r="KQ5" s="264">
        <f t="shared" si="43"/>
        <v>1</v>
      </c>
      <c r="KR5" s="264">
        <f t="shared" si="43"/>
        <v>1</v>
      </c>
      <c r="KS5" s="264">
        <f t="shared" si="43"/>
        <v>1</v>
      </c>
      <c r="KT5" s="264">
        <f t="shared" si="43"/>
        <v>1</v>
      </c>
      <c r="KU5" s="264">
        <f t="shared" si="43"/>
        <v>1</v>
      </c>
      <c r="KV5" s="264">
        <f t="shared" si="43"/>
        <v>1</v>
      </c>
      <c r="KW5" s="264">
        <f t="shared" si="43"/>
        <v>1</v>
      </c>
      <c r="KX5" s="264">
        <f t="shared" si="43"/>
        <v>1</v>
      </c>
      <c r="KY5" s="264">
        <f>KX5*(1+$B5)</f>
        <v>1</v>
      </c>
      <c r="KZ5" s="264">
        <f>KY5</f>
        <v>1</v>
      </c>
      <c r="LA5" s="264">
        <f t="shared" ref="LA5:LJ5" si="44">KZ5</f>
        <v>1</v>
      </c>
      <c r="LB5" s="264">
        <f t="shared" si="44"/>
        <v>1</v>
      </c>
      <c r="LC5" s="264">
        <f t="shared" si="44"/>
        <v>1</v>
      </c>
      <c r="LD5" s="264">
        <f t="shared" si="44"/>
        <v>1</v>
      </c>
      <c r="LE5" s="264">
        <f t="shared" si="44"/>
        <v>1</v>
      </c>
      <c r="LF5" s="264">
        <f t="shared" si="44"/>
        <v>1</v>
      </c>
      <c r="LG5" s="264">
        <f t="shared" si="44"/>
        <v>1</v>
      </c>
      <c r="LH5" s="264">
        <f t="shared" si="44"/>
        <v>1</v>
      </c>
      <c r="LI5" s="264">
        <f t="shared" si="44"/>
        <v>1</v>
      </c>
      <c r="LJ5" s="264">
        <f t="shared" si="44"/>
        <v>1</v>
      </c>
      <c r="LK5" s="264">
        <f>KY5*(1+$B5)</f>
        <v>1</v>
      </c>
      <c r="LL5" s="264">
        <f t="shared" ref="LL5:NW5" si="45">KZ5*(1+$B5)</f>
        <v>1</v>
      </c>
      <c r="LM5" s="264">
        <f t="shared" si="45"/>
        <v>1</v>
      </c>
      <c r="LN5" s="264">
        <f t="shared" si="45"/>
        <v>1</v>
      </c>
      <c r="LO5" s="264">
        <f t="shared" si="45"/>
        <v>1</v>
      </c>
      <c r="LP5" s="264">
        <f t="shared" si="45"/>
        <v>1</v>
      </c>
      <c r="LQ5" s="264">
        <f t="shared" si="45"/>
        <v>1</v>
      </c>
      <c r="LR5" s="264">
        <f t="shared" si="45"/>
        <v>1</v>
      </c>
      <c r="LS5" s="264">
        <f t="shared" si="45"/>
        <v>1</v>
      </c>
      <c r="LT5" s="264">
        <f t="shared" si="45"/>
        <v>1</v>
      </c>
      <c r="LU5" s="264">
        <f t="shared" si="45"/>
        <v>1</v>
      </c>
      <c r="LV5" s="264">
        <f t="shared" si="45"/>
        <v>1</v>
      </c>
      <c r="LW5" s="264">
        <f t="shared" si="45"/>
        <v>1</v>
      </c>
      <c r="LX5" s="264">
        <f t="shared" si="45"/>
        <v>1</v>
      </c>
      <c r="LY5" s="264">
        <f t="shared" si="45"/>
        <v>1</v>
      </c>
      <c r="LZ5" s="264">
        <f t="shared" si="45"/>
        <v>1</v>
      </c>
      <c r="MA5" s="264">
        <f t="shared" si="45"/>
        <v>1</v>
      </c>
      <c r="MB5" s="264">
        <f t="shared" si="45"/>
        <v>1</v>
      </c>
      <c r="MC5" s="264">
        <f t="shared" si="45"/>
        <v>1</v>
      </c>
      <c r="MD5" s="264">
        <f t="shared" si="45"/>
        <v>1</v>
      </c>
      <c r="ME5" s="264">
        <f t="shared" si="45"/>
        <v>1</v>
      </c>
      <c r="MF5" s="264">
        <f t="shared" si="45"/>
        <v>1</v>
      </c>
      <c r="MG5" s="264">
        <f t="shared" si="45"/>
        <v>1</v>
      </c>
      <c r="MH5" s="264">
        <f t="shared" si="45"/>
        <v>1</v>
      </c>
      <c r="MI5" s="264">
        <f t="shared" si="45"/>
        <v>1</v>
      </c>
      <c r="MJ5" s="264">
        <f t="shared" si="45"/>
        <v>1</v>
      </c>
      <c r="MK5" s="264">
        <f t="shared" si="45"/>
        <v>1</v>
      </c>
      <c r="ML5" s="264">
        <f t="shared" si="45"/>
        <v>1</v>
      </c>
      <c r="MM5" s="264">
        <f t="shared" si="45"/>
        <v>1</v>
      </c>
      <c r="MN5" s="264">
        <f t="shared" si="45"/>
        <v>1</v>
      </c>
      <c r="MO5" s="264">
        <f t="shared" si="45"/>
        <v>1</v>
      </c>
      <c r="MP5" s="264">
        <f t="shared" si="45"/>
        <v>1</v>
      </c>
      <c r="MQ5" s="264">
        <f t="shared" si="45"/>
        <v>1</v>
      </c>
      <c r="MR5" s="264">
        <f t="shared" si="45"/>
        <v>1</v>
      </c>
      <c r="MS5" s="264">
        <f t="shared" si="45"/>
        <v>1</v>
      </c>
      <c r="MT5" s="264">
        <f t="shared" si="45"/>
        <v>1</v>
      </c>
      <c r="MU5" s="264">
        <f t="shared" si="45"/>
        <v>1</v>
      </c>
      <c r="MV5" s="264">
        <f t="shared" si="45"/>
        <v>1</v>
      </c>
      <c r="MW5" s="264">
        <f t="shared" si="45"/>
        <v>1</v>
      </c>
      <c r="MX5" s="264">
        <f t="shared" si="45"/>
        <v>1</v>
      </c>
      <c r="MY5" s="264">
        <f t="shared" si="45"/>
        <v>1</v>
      </c>
      <c r="MZ5" s="264">
        <f t="shared" si="45"/>
        <v>1</v>
      </c>
      <c r="NA5" s="264">
        <f t="shared" si="45"/>
        <v>1</v>
      </c>
      <c r="NB5" s="264">
        <f t="shared" si="45"/>
        <v>1</v>
      </c>
      <c r="NC5" s="264">
        <f t="shared" si="45"/>
        <v>1</v>
      </c>
      <c r="ND5" s="264">
        <f t="shared" si="45"/>
        <v>1</v>
      </c>
      <c r="NE5" s="264">
        <f t="shared" si="45"/>
        <v>1</v>
      </c>
      <c r="NF5" s="264">
        <f t="shared" si="45"/>
        <v>1</v>
      </c>
      <c r="NG5" s="264">
        <f t="shared" si="45"/>
        <v>1</v>
      </c>
      <c r="NH5" s="264">
        <f t="shared" si="45"/>
        <v>1</v>
      </c>
      <c r="NI5" s="264">
        <f t="shared" si="45"/>
        <v>1</v>
      </c>
      <c r="NJ5" s="264">
        <f t="shared" si="45"/>
        <v>1</v>
      </c>
      <c r="NK5" s="264">
        <f t="shared" si="45"/>
        <v>1</v>
      </c>
      <c r="NL5" s="264">
        <f t="shared" si="45"/>
        <v>1</v>
      </c>
      <c r="NM5" s="264">
        <f t="shared" si="45"/>
        <v>1</v>
      </c>
      <c r="NN5" s="264">
        <f t="shared" si="45"/>
        <v>1</v>
      </c>
      <c r="NO5" s="264">
        <f t="shared" si="45"/>
        <v>1</v>
      </c>
      <c r="NP5" s="264">
        <f t="shared" si="45"/>
        <v>1</v>
      </c>
      <c r="NQ5" s="264">
        <f t="shared" si="45"/>
        <v>1</v>
      </c>
      <c r="NR5" s="264">
        <f t="shared" si="45"/>
        <v>1</v>
      </c>
      <c r="NS5" s="264">
        <f t="shared" si="45"/>
        <v>1</v>
      </c>
      <c r="NT5" s="264">
        <f t="shared" si="45"/>
        <v>1</v>
      </c>
      <c r="NU5" s="264">
        <f t="shared" si="45"/>
        <v>1</v>
      </c>
      <c r="NV5" s="264">
        <f t="shared" si="45"/>
        <v>1</v>
      </c>
      <c r="NW5" s="264">
        <f t="shared" si="45"/>
        <v>1</v>
      </c>
      <c r="NX5" s="264">
        <f t="shared" ref="NX5:QI5" si="46">NL5*(1+$B5)</f>
        <v>1</v>
      </c>
      <c r="NY5" s="264">
        <f t="shared" si="46"/>
        <v>1</v>
      </c>
      <c r="NZ5" s="264">
        <f t="shared" si="46"/>
        <v>1</v>
      </c>
      <c r="OA5" s="264">
        <f t="shared" si="46"/>
        <v>1</v>
      </c>
      <c r="OB5" s="264">
        <f t="shared" si="46"/>
        <v>1</v>
      </c>
      <c r="OC5" s="264">
        <f t="shared" si="46"/>
        <v>1</v>
      </c>
      <c r="OD5" s="264">
        <f t="shared" si="46"/>
        <v>1</v>
      </c>
      <c r="OE5" s="264">
        <f t="shared" si="46"/>
        <v>1</v>
      </c>
      <c r="OF5" s="264">
        <f t="shared" si="46"/>
        <v>1</v>
      </c>
      <c r="OG5" s="264">
        <f t="shared" si="46"/>
        <v>1</v>
      </c>
      <c r="OH5" s="264">
        <f t="shared" si="46"/>
        <v>1</v>
      </c>
      <c r="OI5" s="264">
        <f t="shared" si="46"/>
        <v>1</v>
      </c>
      <c r="OJ5" s="264">
        <f t="shared" si="46"/>
        <v>1</v>
      </c>
      <c r="OK5" s="264">
        <f t="shared" si="46"/>
        <v>1</v>
      </c>
      <c r="OL5" s="264">
        <f t="shared" si="46"/>
        <v>1</v>
      </c>
      <c r="OM5" s="264">
        <f t="shared" si="46"/>
        <v>1</v>
      </c>
      <c r="ON5" s="264">
        <f t="shared" si="46"/>
        <v>1</v>
      </c>
      <c r="OO5" s="264">
        <f t="shared" si="46"/>
        <v>1</v>
      </c>
      <c r="OP5" s="264">
        <f t="shared" si="46"/>
        <v>1</v>
      </c>
      <c r="OQ5" s="264">
        <f t="shared" si="46"/>
        <v>1</v>
      </c>
      <c r="OR5" s="264">
        <f t="shared" si="46"/>
        <v>1</v>
      </c>
      <c r="OS5" s="264">
        <f t="shared" si="46"/>
        <v>1</v>
      </c>
      <c r="OT5" s="264">
        <f t="shared" si="46"/>
        <v>1</v>
      </c>
      <c r="OU5" s="264">
        <f t="shared" si="46"/>
        <v>1</v>
      </c>
      <c r="OV5" s="264">
        <f t="shared" si="46"/>
        <v>1</v>
      </c>
      <c r="OW5" s="264">
        <f t="shared" si="46"/>
        <v>1</v>
      </c>
      <c r="OX5" s="264">
        <f t="shared" si="46"/>
        <v>1</v>
      </c>
      <c r="OY5" s="264">
        <f t="shared" si="46"/>
        <v>1</v>
      </c>
      <c r="OZ5" s="264">
        <f t="shared" si="46"/>
        <v>1</v>
      </c>
      <c r="PA5" s="264">
        <f t="shared" si="46"/>
        <v>1</v>
      </c>
      <c r="PB5" s="264">
        <f t="shared" si="46"/>
        <v>1</v>
      </c>
      <c r="PC5" s="264">
        <f t="shared" si="46"/>
        <v>1</v>
      </c>
      <c r="PD5" s="264">
        <f t="shared" si="46"/>
        <v>1</v>
      </c>
      <c r="PE5" s="264">
        <f t="shared" si="46"/>
        <v>1</v>
      </c>
      <c r="PF5" s="264">
        <f t="shared" si="46"/>
        <v>1</v>
      </c>
      <c r="PG5" s="264">
        <f t="shared" si="46"/>
        <v>1</v>
      </c>
      <c r="PH5" s="264">
        <f t="shared" si="46"/>
        <v>1</v>
      </c>
      <c r="PI5" s="264">
        <f t="shared" si="46"/>
        <v>1</v>
      </c>
      <c r="PJ5" s="264">
        <f t="shared" si="46"/>
        <v>1</v>
      </c>
      <c r="PK5" s="264">
        <f t="shared" si="46"/>
        <v>1</v>
      </c>
      <c r="PL5" s="264">
        <f t="shared" si="46"/>
        <v>1</v>
      </c>
      <c r="PM5" s="264">
        <f t="shared" si="46"/>
        <v>1</v>
      </c>
      <c r="PN5" s="264">
        <f t="shared" si="46"/>
        <v>1</v>
      </c>
      <c r="PO5" s="264">
        <f t="shared" si="46"/>
        <v>1</v>
      </c>
      <c r="PP5" s="264">
        <f t="shared" si="46"/>
        <v>1</v>
      </c>
      <c r="PQ5" s="264">
        <f t="shared" si="46"/>
        <v>1</v>
      </c>
      <c r="PR5" s="264">
        <f t="shared" si="46"/>
        <v>1</v>
      </c>
      <c r="PS5" s="264">
        <f t="shared" si="46"/>
        <v>1</v>
      </c>
      <c r="PT5" s="264">
        <f t="shared" si="46"/>
        <v>1</v>
      </c>
      <c r="PU5" s="264">
        <f t="shared" si="46"/>
        <v>1</v>
      </c>
      <c r="PV5" s="264">
        <f t="shared" si="46"/>
        <v>1</v>
      </c>
      <c r="PW5" s="264">
        <f t="shared" si="46"/>
        <v>1</v>
      </c>
      <c r="PX5" s="264">
        <f t="shared" si="46"/>
        <v>1</v>
      </c>
      <c r="PY5" s="264">
        <f t="shared" si="46"/>
        <v>1</v>
      </c>
      <c r="PZ5" s="264">
        <f t="shared" si="46"/>
        <v>1</v>
      </c>
      <c r="QA5" s="264">
        <f t="shared" si="46"/>
        <v>1</v>
      </c>
      <c r="QB5" s="264">
        <f t="shared" si="46"/>
        <v>1</v>
      </c>
      <c r="QC5" s="264">
        <f t="shared" si="46"/>
        <v>1</v>
      </c>
      <c r="QD5" s="264">
        <f t="shared" si="46"/>
        <v>1</v>
      </c>
      <c r="QE5" s="264">
        <f t="shared" si="46"/>
        <v>1</v>
      </c>
      <c r="QF5" s="264">
        <f t="shared" si="46"/>
        <v>1</v>
      </c>
      <c r="QG5" s="264">
        <f t="shared" si="46"/>
        <v>1</v>
      </c>
      <c r="QH5" s="264">
        <f t="shared" si="46"/>
        <v>1</v>
      </c>
      <c r="QI5" s="264">
        <f t="shared" si="46"/>
        <v>1</v>
      </c>
      <c r="QJ5" s="264">
        <f t="shared" ref="QJ5:QL5" si="47">PX5*(1+$B5)</f>
        <v>1</v>
      </c>
      <c r="QK5" s="264">
        <f t="shared" si="47"/>
        <v>1</v>
      </c>
      <c r="QL5" s="264">
        <f t="shared" si="47"/>
        <v>1</v>
      </c>
    </row>
    <row r="6" spans="1:478" ht="15.75">
      <c r="A6" s="280"/>
    </row>
    <row r="7" spans="1:478" ht="15.75">
      <c r="A7" s="25"/>
      <c r="B7" s="33" t="s">
        <v>879</v>
      </c>
      <c r="C7" s="56"/>
      <c r="D7" s="430"/>
      <c r="E7" s="56"/>
      <c r="F7" s="56"/>
      <c r="G7" s="56"/>
      <c r="K7">
        <v>0</v>
      </c>
    </row>
    <row r="8" spans="1:478">
      <c r="A8" s="270" t="s">
        <v>880</v>
      </c>
      <c r="B8" s="274"/>
      <c r="C8" s="295"/>
      <c r="QM8" s="208"/>
      <c r="QN8" s="208"/>
      <c r="QO8" s="208"/>
      <c r="QP8" s="208"/>
      <c r="QQ8" s="208"/>
      <c r="QR8" s="208"/>
      <c r="QS8" s="208"/>
      <c r="QT8" s="208"/>
      <c r="QU8" s="208"/>
      <c r="QV8" s="208"/>
      <c r="QW8" s="208"/>
      <c r="QX8" s="208"/>
      <c r="QY8" s="208"/>
      <c r="QZ8" s="208"/>
      <c r="RA8" s="208"/>
      <c r="RB8" s="208"/>
      <c r="RC8" s="208"/>
      <c r="RD8" s="208"/>
      <c r="RE8" s="208"/>
      <c r="RF8" s="208"/>
      <c r="RG8" s="208"/>
      <c r="RH8" s="208"/>
      <c r="RI8" s="208"/>
      <c r="RJ8" s="208"/>
    </row>
    <row r="9" spans="1:478">
      <c r="A9" s="217" t="s">
        <v>881</v>
      </c>
      <c r="B9" s="222">
        <f>ROUND(Inputs!E10*1000,-3)</f>
        <v>11000</v>
      </c>
      <c r="C9" s="703">
        <f>B9/Inputs!$E$10/1000</f>
        <v>1.0278836809449055</v>
      </c>
      <c r="D9" t="s">
        <v>882</v>
      </c>
      <c r="E9" s="208"/>
      <c r="F9" s="208"/>
      <c r="G9" s="208"/>
      <c r="K9">
        <v>0</v>
      </c>
      <c r="L9">
        <v>0</v>
      </c>
      <c r="U9" s="208">
        <v>0</v>
      </c>
      <c r="V9" s="208">
        <v>0</v>
      </c>
      <c r="W9" s="208">
        <v>0</v>
      </c>
      <c r="X9" s="208">
        <v>0</v>
      </c>
      <c r="Y9" s="208">
        <v>0</v>
      </c>
      <c r="Z9" s="208">
        <v>0</v>
      </c>
      <c r="AA9" s="208">
        <v>0</v>
      </c>
      <c r="AB9" s="208">
        <v>0</v>
      </c>
      <c r="AC9" s="208">
        <v>0</v>
      </c>
      <c r="AD9" s="208">
        <v>0</v>
      </c>
      <c r="AE9" s="208">
        <v>0</v>
      </c>
      <c r="AF9" s="208">
        <v>0</v>
      </c>
      <c r="AG9" s="208">
        <v>0</v>
      </c>
      <c r="AH9" s="208">
        <v>0</v>
      </c>
      <c r="AI9" s="208">
        <v>0</v>
      </c>
      <c r="AJ9" s="208">
        <v>0</v>
      </c>
      <c r="AK9" s="208">
        <v>0</v>
      </c>
      <c r="AL9" s="208">
        <v>0</v>
      </c>
      <c r="AM9" s="208">
        <v>0</v>
      </c>
      <c r="AN9" s="208">
        <v>0</v>
      </c>
      <c r="AO9" s="208">
        <v>0</v>
      </c>
      <c r="AP9" s="208">
        <v>0</v>
      </c>
      <c r="AQ9" s="208">
        <v>0</v>
      </c>
      <c r="AR9" s="208">
        <v>0</v>
      </c>
      <c r="AS9" s="208">
        <v>0</v>
      </c>
      <c r="AT9" s="208">
        <v>0</v>
      </c>
      <c r="AU9" s="208">
        <f t="shared" ref="AS9:CO10" si="48">AU$5*$B9/12</f>
        <v>916.66666666666663</v>
      </c>
      <c r="AV9" s="208">
        <f t="shared" si="48"/>
        <v>916.66666666666663</v>
      </c>
      <c r="AW9" s="208">
        <f t="shared" si="48"/>
        <v>916.66666666666663</v>
      </c>
      <c r="AX9" s="208">
        <f t="shared" si="48"/>
        <v>916.66666666666663</v>
      </c>
      <c r="AY9" s="208">
        <f t="shared" si="48"/>
        <v>916.66666666666663</v>
      </c>
      <c r="AZ9" s="208">
        <f t="shared" si="48"/>
        <v>916.66666666666663</v>
      </c>
      <c r="BA9" s="208">
        <f t="shared" si="48"/>
        <v>916.66666666666663</v>
      </c>
      <c r="BB9" s="208">
        <f t="shared" si="48"/>
        <v>916.66666666666663</v>
      </c>
      <c r="BC9" s="208">
        <f t="shared" si="48"/>
        <v>916.66666666666663</v>
      </c>
      <c r="BD9" s="208">
        <f t="shared" si="48"/>
        <v>916.66666666666663</v>
      </c>
      <c r="BE9" s="208">
        <f t="shared" si="48"/>
        <v>916.66666666666663</v>
      </c>
      <c r="BF9" s="208">
        <f t="shared" si="48"/>
        <v>916.66666666666663</v>
      </c>
      <c r="BG9" s="208">
        <f t="shared" si="48"/>
        <v>916.66666666666663</v>
      </c>
      <c r="BH9" s="208">
        <f t="shared" si="48"/>
        <v>916.66666666666663</v>
      </c>
      <c r="BI9" s="208">
        <f t="shared" si="48"/>
        <v>916.66666666666663</v>
      </c>
      <c r="BJ9" s="208">
        <f t="shared" si="48"/>
        <v>916.66666666666663</v>
      </c>
      <c r="BK9" s="208">
        <f t="shared" si="48"/>
        <v>916.66666666666663</v>
      </c>
      <c r="BL9" s="208">
        <f t="shared" si="48"/>
        <v>916.66666666666663</v>
      </c>
      <c r="BM9" s="208">
        <f t="shared" si="48"/>
        <v>916.66666666666663</v>
      </c>
      <c r="BN9" s="208">
        <f t="shared" si="48"/>
        <v>916.66666666666663</v>
      </c>
      <c r="BO9" s="208">
        <f t="shared" si="48"/>
        <v>916.66666666666663</v>
      </c>
      <c r="BP9" s="208">
        <f t="shared" si="48"/>
        <v>916.66666666666663</v>
      </c>
      <c r="BQ9" s="208">
        <f t="shared" si="48"/>
        <v>916.66666666666663</v>
      </c>
      <c r="BR9" s="208">
        <f t="shared" si="48"/>
        <v>916.66666666666663</v>
      </c>
      <c r="BS9" s="208">
        <f t="shared" si="48"/>
        <v>916.66666666666663</v>
      </c>
      <c r="BT9" s="208">
        <f t="shared" si="48"/>
        <v>916.66666666666663</v>
      </c>
      <c r="BU9" s="208">
        <f t="shared" si="48"/>
        <v>916.66666666666663</v>
      </c>
      <c r="BV9" s="208">
        <f t="shared" si="48"/>
        <v>916.66666666666663</v>
      </c>
      <c r="BW9" s="208">
        <f t="shared" si="48"/>
        <v>916.66666666666663</v>
      </c>
      <c r="BX9" s="208">
        <f t="shared" si="48"/>
        <v>916.66666666666663</v>
      </c>
      <c r="BY9" s="208">
        <f t="shared" si="48"/>
        <v>916.66666666666663</v>
      </c>
      <c r="BZ9" s="208">
        <f t="shared" si="48"/>
        <v>916.66666666666663</v>
      </c>
      <c r="CA9" s="208">
        <f t="shared" si="48"/>
        <v>916.66666666666663</v>
      </c>
      <c r="CB9" s="208">
        <f t="shared" si="48"/>
        <v>916.66666666666663</v>
      </c>
      <c r="CC9" s="208">
        <f t="shared" si="48"/>
        <v>916.66666666666663</v>
      </c>
      <c r="CD9" s="208">
        <f t="shared" si="48"/>
        <v>916.66666666666663</v>
      </c>
      <c r="CE9" s="208">
        <f t="shared" si="48"/>
        <v>916.66666666666663</v>
      </c>
      <c r="CF9" s="208">
        <f t="shared" si="48"/>
        <v>916.66666666666663</v>
      </c>
      <c r="CG9" s="208">
        <f t="shared" si="48"/>
        <v>916.66666666666663</v>
      </c>
      <c r="CH9" s="208">
        <f t="shared" si="48"/>
        <v>916.66666666666663</v>
      </c>
      <c r="CI9" s="208">
        <f t="shared" si="48"/>
        <v>916.66666666666663</v>
      </c>
      <c r="CJ9" s="208">
        <f t="shared" si="48"/>
        <v>916.66666666666663</v>
      </c>
      <c r="CK9" s="208">
        <f t="shared" si="48"/>
        <v>916.66666666666663</v>
      </c>
      <c r="CL9" s="208">
        <f t="shared" si="48"/>
        <v>916.66666666666663</v>
      </c>
      <c r="CM9" s="208">
        <f t="shared" si="48"/>
        <v>916.66666666666663</v>
      </c>
      <c r="CN9" s="208">
        <f t="shared" si="48"/>
        <v>916.66666666666663</v>
      </c>
      <c r="CO9" s="208">
        <f t="shared" si="48"/>
        <v>916.66666666666663</v>
      </c>
      <c r="CP9" s="208">
        <f t="shared" ref="CP9:FA10" si="49">CP$5*$B9/12</f>
        <v>916.66666666666663</v>
      </c>
      <c r="CQ9" s="208">
        <f t="shared" si="49"/>
        <v>916.66666666666663</v>
      </c>
      <c r="CR9" s="208">
        <f t="shared" si="49"/>
        <v>916.66666666666663</v>
      </c>
      <c r="CS9" s="208">
        <f t="shared" si="49"/>
        <v>916.66666666666663</v>
      </c>
      <c r="CT9" s="208">
        <f t="shared" si="49"/>
        <v>916.66666666666663</v>
      </c>
      <c r="CU9" s="208">
        <f t="shared" si="49"/>
        <v>916.66666666666663</v>
      </c>
      <c r="CV9" s="208">
        <f t="shared" si="49"/>
        <v>916.66666666666663</v>
      </c>
      <c r="CW9" s="208">
        <f t="shared" si="49"/>
        <v>916.66666666666663</v>
      </c>
      <c r="CX9" s="208">
        <f t="shared" si="49"/>
        <v>916.66666666666663</v>
      </c>
      <c r="CY9" s="208">
        <f t="shared" si="49"/>
        <v>916.66666666666663</v>
      </c>
      <c r="CZ9" s="208">
        <f t="shared" si="49"/>
        <v>916.66666666666663</v>
      </c>
      <c r="DA9" s="208">
        <f t="shared" si="49"/>
        <v>916.66666666666663</v>
      </c>
      <c r="DB9" s="208">
        <f t="shared" si="49"/>
        <v>916.66666666666663</v>
      </c>
      <c r="DC9" s="208">
        <f t="shared" si="49"/>
        <v>916.66666666666663</v>
      </c>
      <c r="DD9" s="208">
        <f t="shared" si="49"/>
        <v>916.66666666666663</v>
      </c>
      <c r="DE9" s="208">
        <f t="shared" si="49"/>
        <v>916.66666666666663</v>
      </c>
      <c r="DF9" s="208">
        <f t="shared" si="49"/>
        <v>916.66666666666663</v>
      </c>
      <c r="DG9" s="208">
        <f t="shared" si="49"/>
        <v>916.66666666666663</v>
      </c>
      <c r="DH9" s="208">
        <f t="shared" si="49"/>
        <v>916.66666666666663</v>
      </c>
      <c r="DI9" s="208">
        <f t="shared" si="49"/>
        <v>916.66666666666663</v>
      </c>
      <c r="DJ9" s="208">
        <f t="shared" si="49"/>
        <v>916.66666666666663</v>
      </c>
      <c r="DK9" s="208">
        <f t="shared" si="49"/>
        <v>916.66666666666663</v>
      </c>
      <c r="DL9" s="208">
        <f t="shared" si="49"/>
        <v>916.66666666666663</v>
      </c>
      <c r="DM9" s="208">
        <f t="shared" si="49"/>
        <v>916.66666666666663</v>
      </c>
      <c r="DN9" s="208">
        <f t="shared" si="49"/>
        <v>916.66666666666663</v>
      </c>
      <c r="DO9" s="208">
        <f t="shared" si="49"/>
        <v>916.66666666666663</v>
      </c>
      <c r="DP9" s="208">
        <f t="shared" si="49"/>
        <v>916.66666666666663</v>
      </c>
      <c r="DQ9" s="208">
        <f t="shared" si="49"/>
        <v>916.66666666666663</v>
      </c>
      <c r="DR9" s="208">
        <f t="shared" si="49"/>
        <v>916.66666666666663</v>
      </c>
      <c r="DS9" s="208">
        <f t="shared" si="49"/>
        <v>916.66666666666663</v>
      </c>
      <c r="DT9" s="208">
        <f t="shared" si="49"/>
        <v>916.66666666666663</v>
      </c>
      <c r="DU9" s="208">
        <f t="shared" si="49"/>
        <v>916.66666666666663</v>
      </c>
      <c r="DV9" s="208">
        <f t="shared" si="49"/>
        <v>916.66666666666663</v>
      </c>
      <c r="DW9" s="208">
        <f t="shared" si="49"/>
        <v>916.66666666666663</v>
      </c>
      <c r="DX9" s="208">
        <f t="shared" si="49"/>
        <v>916.66666666666663</v>
      </c>
      <c r="DY9" s="208">
        <f t="shared" si="49"/>
        <v>916.66666666666663</v>
      </c>
      <c r="DZ9" s="208">
        <f t="shared" si="49"/>
        <v>916.66666666666663</v>
      </c>
      <c r="EA9" s="208">
        <f t="shared" si="49"/>
        <v>916.66666666666663</v>
      </c>
      <c r="EB9" s="208">
        <f t="shared" si="49"/>
        <v>916.66666666666663</v>
      </c>
      <c r="EC9" s="208">
        <f t="shared" si="49"/>
        <v>916.66666666666663</v>
      </c>
      <c r="ED9" s="208">
        <f t="shared" si="49"/>
        <v>916.66666666666663</v>
      </c>
      <c r="EE9" s="208">
        <f t="shared" si="49"/>
        <v>916.66666666666663</v>
      </c>
      <c r="EF9" s="208">
        <f t="shared" si="49"/>
        <v>916.66666666666663</v>
      </c>
      <c r="EG9" s="208">
        <f t="shared" si="49"/>
        <v>916.66666666666663</v>
      </c>
      <c r="EH9" s="208">
        <f t="shared" si="49"/>
        <v>916.66666666666663</v>
      </c>
      <c r="EI9" s="208">
        <f t="shared" si="49"/>
        <v>916.66666666666663</v>
      </c>
      <c r="EJ9" s="208">
        <f t="shared" si="49"/>
        <v>916.66666666666663</v>
      </c>
      <c r="EK9" s="208">
        <f t="shared" si="49"/>
        <v>916.66666666666663</v>
      </c>
      <c r="EL9" s="208">
        <f t="shared" si="49"/>
        <v>916.66666666666663</v>
      </c>
      <c r="EM9" s="208">
        <f t="shared" si="49"/>
        <v>916.66666666666663</v>
      </c>
      <c r="EN9" s="208">
        <f t="shared" si="49"/>
        <v>916.66666666666663</v>
      </c>
      <c r="EO9" s="208">
        <f t="shared" si="49"/>
        <v>916.66666666666663</v>
      </c>
      <c r="EP9" s="208">
        <f t="shared" si="49"/>
        <v>916.66666666666663</v>
      </c>
      <c r="EQ9" s="208">
        <f t="shared" si="49"/>
        <v>916.66666666666663</v>
      </c>
      <c r="ER9" s="208">
        <f t="shared" si="49"/>
        <v>916.66666666666663</v>
      </c>
      <c r="ES9" s="208">
        <f t="shared" si="49"/>
        <v>916.66666666666663</v>
      </c>
      <c r="ET9" s="208">
        <f t="shared" si="49"/>
        <v>916.66666666666663</v>
      </c>
      <c r="EU9" s="208">
        <f t="shared" si="49"/>
        <v>916.66666666666663</v>
      </c>
      <c r="EV9" s="208">
        <f t="shared" si="49"/>
        <v>916.66666666666663</v>
      </c>
      <c r="EW9" s="208">
        <f t="shared" si="49"/>
        <v>916.66666666666663</v>
      </c>
      <c r="EX9" s="208">
        <f t="shared" si="49"/>
        <v>916.66666666666663</v>
      </c>
      <c r="EY9" s="208">
        <f t="shared" si="49"/>
        <v>916.66666666666663</v>
      </c>
      <c r="EZ9" s="208">
        <f t="shared" si="49"/>
        <v>916.66666666666663</v>
      </c>
      <c r="FA9" s="208">
        <f t="shared" si="49"/>
        <v>916.66666666666663</v>
      </c>
      <c r="FB9" s="208">
        <f t="shared" ref="FB9:GG9" si="50">FB$5*$B9/12</f>
        <v>916.66666666666663</v>
      </c>
      <c r="FC9" s="208">
        <f t="shared" si="50"/>
        <v>916.66666666666663</v>
      </c>
      <c r="FD9" s="208">
        <f t="shared" si="50"/>
        <v>916.66666666666663</v>
      </c>
      <c r="FE9" s="208">
        <f t="shared" si="50"/>
        <v>916.66666666666663</v>
      </c>
      <c r="FF9" s="208">
        <f t="shared" si="50"/>
        <v>916.66666666666663</v>
      </c>
      <c r="FG9" s="208">
        <f t="shared" si="50"/>
        <v>916.66666666666663</v>
      </c>
      <c r="FH9" s="208">
        <f t="shared" si="50"/>
        <v>916.66666666666663</v>
      </c>
      <c r="FI9" s="208">
        <f t="shared" si="50"/>
        <v>916.66666666666663</v>
      </c>
      <c r="FJ9" s="208">
        <f t="shared" si="50"/>
        <v>916.66666666666663</v>
      </c>
      <c r="FK9" s="208">
        <f t="shared" si="50"/>
        <v>916.66666666666663</v>
      </c>
      <c r="FL9" s="208">
        <f t="shared" si="50"/>
        <v>916.66666666666663</v>
      </c>
      <c r="FM9" s="208">
        <f t="shared" si="50"/>
        <v>916.66666666666663</v>
      </c>
      <c r="FN9" s="208">
        <f t="shared" si="50"/>
        <v>916.66666666666663</v>
      </c>
      <c r="FO9" s="208">
        <f t="shared" si="50"/>
        <v>916.66666666666663</v>
      </c>
      <c r="FP9" s="208">
        <f t="shared" si="50"/>
        <v>916.66666666666663</v>
      </c>
      <c r="FQ9" s="208">
        <f t="shared" si="50"/>
        <v>916.66666666666663</v>
      </c>
      <c r="FR9" s="208">
        <f t="shared" si="50"/>
        <v>916.66666666666663</v>
      </c>
      <c r="FS9" s="208">
        <f t="shared" si="50"/>
        <v>916.66666666666663</v>
      </c>
      <c r="FT9" s="208">
        <f t="shared" si="50"/>
        <v>916.66666666666663</v>
      </c>
      <c r="FU9" s="208">
        <f t="shared" si="50"/>
        <v>916.66666666666663</v>
      </c>
      <c r="FV9" s="208">
        <f t="shared" si="50"/>
        <v>916.66666666666663</v>
      </c>
      <c r="FW9" s="208">
        <f t="shared" si="50"/>
        <v>916.66666666666663</v>
      </c>
      <c r="FX9" s="208">
        <f t="shared" si="50"/>
        <v>916.66666666666663</v>
      </c>
      <c r="FY9" s="208">
        <f t="shared" si="50"/>
        <v>916.66666666666663</v>
      </c>
      <c r="FZ9" s="208">
        <f t="shared" si="50"/>
        <v>916.66666666666663</v>
      </c>
      <c r="GA9" s="208">
        <f t="shared" si="50"/>
        <v>916.66666666666663</v>
      </c>
      <c r="GB9" s="208">
        <f t="shared" si="50"/>
        <v>916.66666666666663</v>
      </c>
      <c r="GC9" s="208">
        <f t="shared" si="50"/>
        <v>916.66666666666663</v>
      </c>
      <c r="GD9" s="208">
        <f t="shared" si="50"/>
        <v>916.66666666666663</v>
      </c>
      <c r="GE9" s="208">
        <f t="shared" si="50"/>
        <v>916.66666666666663</v>
      </c>
      <c r="GF9" s="208">
        <f t="shared" si="50"/>
        <v>916.66666666666663</v>
      </c>
      <c r="GG9" s="208">
        <f t="shared" si="50"/>
        <v>916.66666666666663</v>
      </c>
      <c r="GH9" s="208">
        <f t="shared" ref="GH9:HM9" si="51">GH$5*$B9/12</f>
        <v>916.66666666666663</v>
      </c>
      <c r="GI9" s="208">
        <f t="shared" si="51"/>
        <v>916.66666666666663</v>
      </c>
      <c r="GJ9" s="208">
        <f t="shared" si="51"/>
        <v>916.66666666666663</v>
      </c>
      <c r="GK9" s="208">
        <f t="shared" si="51"/>
        <v>916.66666666666663</v>
      </c>
      <c r="GL9" s="208">
        <f t="shared" si="51"/>
        <v>916.66666666666663</v>
      </c>
      <c r="GM9" s="208">
        <f t="shared" si="51"/>
        <v>916.66666666666663</v>
      </c>
      <c r="GN9" s="208">
        <f t="shared" si="51"/>
        <v>916.66666666666663</v>
      </c>
      <c r="GO9" s="208">
        <f t="shared" si="51"/>
        <v>916.66666666666663</v>
      </c>
      <c r="GP9" s="208">
        <f t="shared" si="51"/>
        <v>916.66666666666663</v>
      </c>
      <c r="GQ9" s="208">
        <f t="shared" si="51"/>
        <v>916.66666666666663</v>
      </c>
      <c r="GR9" s="208">
        <f t="shared" si="51"/>
        <v>916.66666666666663</v>
      </c>
      <c r="GS9" s="208">
        <f t="shared" si="51"/>
        <v>916.66666666666663</v>
      </c>
      <c r="GT9" s="208">
        <f t="shared" si="51"/>
        <v>916.66666666666663</v>
      </c>
      <c r="GU9" s="208">
        <f t="shared" si="51"/>
        <v>916.66666666666663</v>
      </c>
      <c r="GV9" s="208">
        <f t="shared" si="51"/>
        <v>916.66666666666663</v>
      </c>
      <c r="GW9" s="208">
        <f t="shared" si="51"/>
        <v>916.66666666666663</v>
      </c>
      <c r="GX9" s="208">
        <f t="shared" si="51"/>
        <v>916.66666666666663</v>
      </c>
      <c r="GY9" s="208">
        <f t="shared" si="51"/>
        <v>916.66666666666663</v>
      </c>
      <c r="GZ9" s="208">
        <f t="shared" si="51"/>
        <v>916.66666666666663</v>
      </c>
      <c r="HA9" s="208">
        <f t="shared" si="51"/>
        <v>916.66666666666663</v>
      </c>
      <c r="HB9" s="208">
        <f t="shared" si="51"/>
        <v>916.66666666666663</v>
      </c>
      <c r="HC9" s="208">
        <f t="shared" si="51"/>
        <v>916.66666666666663</v>
      </c>
      <c r="HD9" s="208">
        <f t="shared" si="51"/>
        <v>916.66666666666663</v>
      </c>
      <c r="HE9" s="208">
        <f t="shared" si="51"/>
        <v>916.66666666666663</v>
      </c>
      <c r="HF9" s="208">
        <f t="shared" si="51"/>
        <v>916.66666666666663</v>
      </c>
      <c r="HG9" s="208">
        <f t="shared" si="51"/>
        <v>916.66666666666663</v>
      </c>
      <c r="HH9" s="208">
        <f t="shared" si="51"/>
        <v>916.66666666666663</v>
      </c>
      <c r="HI9" s="208">
        <f t="shared" si="51"/>
        <v>916.66666666666663</v>
      </c>
      <c r="HJ9" s="208">
        <f t="shared" si="51"/>
        <v>916.66666666666663</v>
      </c>
      <c r="HK9" s="208">
        <f t="shared" si="51"/>
        <v>916.66666666666663</v>
      </c>
      <c r="HL9" s="208">
        <f t="shared" si="51"/>
        <v>916.66666666666663</v>
      </c>
      <c r="HM9" s="208">
        <f t="shared" si="51"/>
        <v>916.66666666666663</v>
      </c>
      <c r="HN9" s="208">
        <f t="shared" ref="HN9:JY10" si="52">HN$5*$B9/12</f>
        <v>916.66666666666663</v>
      </c>
      <c r="HO9" s="208">
        <f t="shared" si="52"/>
        <v>916.66666666666663</v>
      </c>
      <c r="HP9" s="208">
        <f t="shared" si="52"/>
        <v>916.66666666666663</v>
      </c>
      <c r="HQ9" s="208">
        <f t="shared" si="52"/>
        <v>916.66666666666663</v>
      </c>
      <c r="HR9" s="208">
        <f t="shared" si="52"/>
        <v>916.66666666666663</v>
      </c>
      <c r="HS9" s="208">
        <f t="shared" si="52"/>
        <v>916.66666666666663</v>
      </c>
      <c r="HT9" s="208">
        <f t="shared" si="52"/>
        <v>916.66666666666663</v>
      </c>
      <c r="HU9" s="208">
        <f t="shared" si="52"/>
        <v>916.66666666666663</v>
      </c>
      <c r="HV9" s="208">
        <f t="shared" si="52"/>
        <v>916.66666666666663</v>
      </c>
      <c r="HW9" s="208">
        <f t="shared" si="52"/>
        <v>916.66666666666663</v>
      </c>
      <c r="HX9" s="208">
        <f t="shared" si="52"/>
        <v>916.66666666666663</v>
      </c>
      <c r="HY9" s="208">
        <f t="shared" si="52"/>
        <v>916.66666666666663</v>
      </c>
      <c r="HZ9" s="208">
        <f t="shared" si="52"/>
        <v>916.66666666666663</v>
      </c>
      <c r="IA9" s="208">
        <f t="shared" si="52"/>
        <v>916.66666666666663</v>
      </c>
      <c r="IB9" s="208">
        <f t="shared" si="52"/>
        <v>916.66666666666663</v>
      </c>
      <c r="IC9" s="208">
        <f t="shared" si="52"/>
        <v>916.66666666666663</v>
      </c>
      <c r="ID9" s="208">
        <f t="shared" si="52"/>
        <v>916.66666666666663</v>
      </c>
      <c r="IE9" s="208">
        <f t="shared" si="52"/>
        <v>916.66666666666663</v>
      </c>
      <c r="IF9" s="208">
        <f t="shared" si="52"/>
        <v>916.66666666666663</v>
      </c>
      <c r="IG9" s="208">
        <f t="shared" si="52"/>
        <v>916.66666666666663</v>
      </c>
      <c r="IH9" s="208">
        <f t="shared" si="52"/>
        <v>916.66666666666663</v>
      </c>
      <c r="II9" s="208">
        <f t="shared" si="52"/>
        <v>916.66666666666663</v>
      </c>
      <c r="IJ9" s="208">
        <f t="shared" si="52"/>
        <v>916.66666666666663</v>
      </c>
      <c r="IK9" s="208">
        <f t="shared" si="52"/>
        <v>916.66666666666663</v>
      </c>
      <c r="IL9" s="208">
        <f t="shared" si="52"/>
        <v>916.66666666666663</v>
      </c>
      <c r="IM9" s="208">
        <f t="shared" si="52"/>
        <v>916.66666666666663</v>
      </c>
      <c r="IN9" s="208">
        <f t="shared" si="52"/>
        <v>916.66666666666663</v>
      </c>
      <c r="IO9" s="208">
        <f t="shared" si="52"/>
        <v>916.66666666666663</v>
      </c>
      <c r="IP9" s="208">
        <f t="shared" si="52"/>
        <v>916.66666666666663</v>
      </c>
      <c r="IQ9" s="208">
        <f t="shared" si="52"/>
        <v>916.66666666666663</v>
      </c>
      <c r="IR9" s="208">
        <f t="shared" si="52"/>
        <v>916.66666666666663</v>
      </c>
      <c r="IS9" s="208">
        <f t="shared" si="52"/>
        <v>916.66666666666663</v>
      </c>
      <c r="IT9" s="208">
        <f t="shared" si="52"/>
        <v>916.66666666666663</v>
      </c>
      <c r="IU9" s="208">
        <f t="shared" si="52"/>
        <v>916.66666666666663</v>
      </c>
      <c r="IV9" s="208">
        <f t="shared" si="52"/>
        <v>916.66666666666663</v>
      </c>
      <c r="IW9" s="208">
        <f t="shared" si="52"/>
        <v>916.66666666666663</v>
      </c>
      <c r="IX9" s="208">
        <f t="shared" si="52"/>
        <v>916.66666666666663</v>
      </c>
      <c r="IY9" s="208">
        <f t="shared" si="52"/>
        <v>916.66666666666663</v>
      </c>
      <c r="IZ9" s="208">
        <f t="shared" si="52"/>
        <v>916.66666666666663</v>
      </c>
      <c r="JA9" s="208">
        <f t="shared" si="52"/>
        <v>916.66666666666663</v>
      </c>
      <c r="JB9" s="208">
        <f t="shared" si="52"/>
        <v>916.66666666666663</v>
      </c>
      <c r="JC9" s="208">
        <f t="shared" si="52"/>
        <v>916.66666666666663</v>
      </c>
      <c r="JD9" s="208">
        <f t="shared" si="52"/>
        <v>916.66666666666663</v>
      </c>
      <c r="JE9" s="208">
        <f t="shared" si="52"/>
        <v>916.66666666666663</v>
      </c>
      <c r="JF9" s="208">
        <f t="shared" si="52"/>
        <v>916.66666666666663</v>
      </c>
      <c r="JG9" s="208">
        <f t="shared" si="52"/>
        <v>916.66666666666663</v>
      </c>
      <c r="JH9" s="208">
        <f t="shared" si="52"/>
        <v>916.66666666666663</v>
      </c>
      <c r="JI9" s="208">
        <f t="shared" si="52"/>
        <v>916.66666666666663</v>
      </c>
      <c r="JJ9" s="208">
        <f t="shared" si="52"/>
        <v>916.66666666666663</v>
      </c>
      <c r="JK9" s="208">
        <f t="shared" si="52"/>
        <v>916.66666666666663</v>
      </c>
      <c r="JL9" s="208">
        <f t="shared" si="52"/>
        <v>916.66666666666663</v>
      </c>
      <c r="JM9" s="208">
        <f t="shared" si="52"/>
        <v>916.66666666666663</v>
      </c>
      <c r="JN9" s="208">
        <f t="shared" si="52"/>
        <v>916.66666666666663</v>
      </c>
      <c r="JO9" s="208">
        <f t="shared" si="52"/>
        <v>916.66666666666663</v>
      </c>
      <c r="JP9" s="208">
        <f t="shared" si="52"/>
        <v>916.66666666666663</v>
      </c>
      <c r="JQ9" s="208">
        <f t="shared" si="52"/>
        <v>916.66666666666663</v>
      </c>
      <c r="JR9" s="208">
        <f t="shared" si="52"/>
        <v>916.66666666666663</v>
      </c>
      <c r="JS9" s="208">
        <f t="shared" si="52"/>
        <v>916.66666666666663</v>
      </c>
      <c r="JT9" s="208">
        <f t="shared" si="52"/>
        <v>916.66666666666663</v>
      </c>
      <c r="JU9" s="208">
        <f t="shared" si="52"/>
        <v>916.66666666666663</v>
      </c>
      <c r="JV9" s="208">
        <f t="shared" si="52"/>
        <v>916.66666666666663</v>
      </c>
      <c r="JW9" s="208">
        <f t="shared" si="52"/>
        <v>916.66666666666663</v>
      </c>
      <c r="JX9" s="208">
        <f t="shared" si="52"/>
        <v>916.66666666666663</v>
      </c>
      <c r="JY9" s="208">
        <f t="shared" si="52"/>
        <v>916.66666666666663</v>
      </c>
      <c r="JZ9" s="208">
        <f t="shared" ref="JZ9:LW10" si="53">JZ$5*$B9/12</f>
        <v>916.66666666666663</v>
      </c>
      <c r="KA9" s="208">
        <f t="shared" si="53"/>
        <v>916.66666666666663</v>
      </c>
      <c r="KB9" s="208">
        <f t="shared" si="53"/>
        <v>916.66666666666663</v>
      </c>
      <c r="KC9" s="208">
        <f t="shared" si="53"/>
        <v>916.66666666666663</v>
      </c>
      <c r="KD9" s="208">
        <f t="shared" si="53"/>
        <v>916.66666666666663</v>
      </c>
      <c r="KE9" s="208">
        <f t="shared" si="53"/>
        <v>916.66666666666663</v>
      </c>
      <c r="KF9" s="208">
        <f t="shared" si="53"/>
        <v>916.66666666666663</v>
      </c>
      <c r="KG9" s="208">
        <f t="shared" si="53"/>
        <v>916.66666666666663</v>
      </c>
      <c r="KH9" s="208">
        <f t="shared" si="53"/>
        <v>916.66666666666663</v>
      </c>
      <c r="KI9" s="208">
        <f t="shared" si="53"/>
        <v>916.66666666666663</v>
      </c>
      <c r="KJ9" s="208">
        <f t="shared" si="53"/>
        <v>916.66666666666663</v>
      </c>
      <c r="KK9" s="208">
        <f t="shared" si="53"/>
        <v>916.66666666666663</v>
      </c>
      <c r="KL9" s="208">
        <f t="shared" si="53"/>
        <v>916.66666666666663</v>
      </c>
      <c r="KM9" s="208">
        <f t="shared" si="53"/>
        <v>916.66666666666663</v>
      </c>
      <c r="KN9" s="208">
        <f t="shared" si="53"/>
        <v>916.66666666666663</v>
      </c>
      <c r="KO9" s="208">
        <f t="shared" si="53"/>
        <v>916.66666666666663</v>
      </c>
      <c r="KP9" s="208">
        <f t="shared" si="53"/>
        <v>916.66666666666663</v>
      </c>
      <c r="KQ9" s="208">
        <f t="shared" si="53"/>
        <v>916.66666666666663</v>
      </c>
      <c r="KR9" s="208">
        <f t="shared" si="53"/>
        <v>916.66666666666663</v>
      </c>
      <c r="KS9" s="208">
        <f t="shared" si="53"/>
        <v>916.66666666666663</v>
      </c>
      <c r="KT9" s="208">
        <f t="shared" si="53"/>
        <v>916.66666666666663</v>
      </c>
      <c r="KU9" s="208">
        <f t="shared" si="53"/>
        <v>916.66666666666663</v>
      </c>
      <c r="KV9" s="208">
        <f t="shared" si="53"/>
        <v>916.66666666666663</v>
      </c>
      <c r="KW9" s="208">
        <f t="shared" si="53"/>
        <v>916.66666666666663</v>
      </c>
      <c r="KX9" s="208">
        <f t="shared" si="53"/>
        <v>916.66666666666663</v>
      </c>
      <c r="KY9" s="208">
        <f t="shared" si="53"/>
        <v>916.66666666666663</v>
      </c>
      <c r="KZ9" s="208">
        <f t="shared" si="53"/>
        <v>916.66666666666663</v>
      </c>
      <c r="LA9" s="208">
        <f t="shared" si="53"/>
        <v>916.66666666666663</v>
      </c>
      <c r="LB9" s="208">
        <f t="shared" si="53"/>
        <v>916.66666666666663</v>
      </c>
      <c r="LC9" s="208">
        <f t="shared" si="53"/>
        <v>916.66666666666663</v>
      </c>
      <c r="LD9" s="208">
        <f t="shared" si="53"/>
        <v>916.66666666666663</v>
      </c>
      <c r="LE9" s="208">
        <f t="shared" si="53"/>
        <v>916.66666666666663</v>
      </c>
      <c r="LF9" s="208">
        <f t="shared" si="53"/>
        <v>916.66666666666663</v>
      </c>
      <c r="LG9" s="208">
        <f t="shared" si="53"/>
        <v>916.66666666666663</v>
      </c>
      <c r="LH9" s="208">
        <f t="shared" si="53"/>
        <v>916.66666666666663</v>
      </c>
      <c r="LI9" s="208">
        <f t="shared" si="53"/>
        <v>916.66666666666663</v>
      </c>
      <c r="LJ9" s="208">
        <f t="shared" si="53"/>
        <v>916.66666666666663</v>
      </c>
      <c r="LK9" s="208">
        <f t="shared" si="53"/>
        <v>916.66666666666663</v>
      </c>
      <c r="LL9" s="208">
        <f t="shared" si="53"/>
        <v>916.66666666666663</v>
      </c>
      <c r="LM9" s="208">
        <f t="shared" si="53"/>
        <v>916.66666666666663</v>
      </c>
      <c r="LN9" s="208">
        <f t="shared" si="53"/>
        <v>916.66666666666663</v>
      </c>
      <c r="LO9" s="208">
        <f t="shared" si="53"/>
        <v>916.66666666666663</v>
      </c>
      <c r="LP9" s="208">
        <f t="shared" si="53"/>
        <v>916.66666666666663</v>
      </c>
      <c r="LQ9" s="208">
        <f t="shared" si="53"/>
        <v>916.66666666666663</v>
      </c>
      <c r="LR9" s="208">
        <f t="shared" si="53"/>
        <v>916.66666666666663</v>
      </c>
      <c r="LS9" s="208">
        <f t="shared" si="53"/>
        <v>916.66666666666663</v>
      </c>
      <c r="LT9" s="208">
        <f t="shared" si="53"/>
        <v>916.66666666666663</v>
      </c>
      <c r="LU9" s="208">
        <f t="shared" si="53"/>
        <v>916.66666666666663</v>
      </c>
      <c r="LV9" s="208">
        <f t="shared" si="53"/>
        <v>916.66666666666663</v>
      </c>
      <c r="LW9" s="208">
        <f t="shared" si="53"/>
        <v>916.66666666666663</v>
      </c>
      <c r="LX9" s="208">
        <f t="shared" ref="LW9:MY14" si="54">LX$5*$B9/12</f>
        <v>916.66666666666663</v>
      </c>
      <c r="LY9" s="208">
        <f t="shared" si="54"/>
        <v>916.66666666666663</v>
      </c>
      <c r="LZ9" s="208">
        <f t="shared" si="54"/>
        <v>916.66666666666663</v>
      </c>
      <c r="MA9" s="208">
        <f t="shared" si="54"/>
        <v>916.66666666666663</v>
      </c>
      <c r="MB9" s="208">
        <f t="shared" si="54"/>
        <v>916.66666666666663</v>
      </c>
      <c r="MC9" s="208">
        <f t="shared" si="54"/>
        <v>916.66666666666663</v>
      </c>
      <c r="MD9" s="208">
        <f t="shared" si="54"/>
        <v>916.66666666666663</v>
      </c>
      <c r="ME9" s="208">
        <f t="shared" si="54"/>
        <v>916.66666666666663</v>
      </c>
      <c r="MF9" s="208">
        <f t="shared" si="54"/>
        <v>916.66666666666663</v>
      </c>
      <c r="MG9" s="208">
        <f t="shared" si="54"/>
        <v>916.66666666666663</v>
      </c>
      <c r="MH9" s="208">
        <f t="shared" si="54"/>
        <v>916.66666666666663</v>
      </c>
      <c r="MI9" s="208">
        <f t="shared" si="54"/>
        <v>916.66666666666663</v>
      </c>
      <c r="MJ9" s="208">
        <f t="shared" si="54"/>
        <v>916.66666666666663</v>
      </c>
      <c r="MK9" s="208">
        <f t="shared" si="54"/>
        <v>916.66666666666663</v>
      </c>
      <c r="ML9" s="208">
        <f t="shared" si="54"/>
        <v>916.66666666666663</v>
      </c>
      <c r="MM9" s="208">
        <f t="shared" si="54"/>
        <v>916.66666666666663</v>
      </c>
      <c r="MN9" s="208">
        <f t="shared" si="54"/>
        <v>916.66666666666663</v>
      </c>
      <c r="MO9" s="208">
        <f t="shared" si="54"/>
        <v>916.66666666666663</v>
      </c>
      <c r="MP9" s="208">
        <f t="shared" si="54"/>
        <v>916.66666666666663</v>
      </c>
      <c r="MQ9" s="208">
        <f t="shared" si="54"/>
        <v>916.66666666666663</v>
      </c>
      <c r="MR9" s="208">
        <f t="shared" si="54"/>
        <v>916.66666666666663</v>
      </c>
      <c r="MS9" s="208">
        <f t="shared" si="54"/>
        <v>916.66666666666663</v>
      </c>
      <c r="MT9" s="208">
        <f t="shared" si="54"/>
        <v>916.66666666666663</v>
      </c>
      <c r="MU9" s="208">
        <f t="shared" si="54"/>
        <v>916.66666666666663</v>
      </c>
      <c r="MV9" s="208">
        <f t="shared" si="54"/>
        <v>916.66666666666663</v>
      </c>
      <c r="MW9" s="208">
        <f t="shared" si="54"/>
        <v>916.66666666666663</v>
      </c>
      <c r="MX9" s="208">
        <f t="shared" si="54"/>
        <v>916.66666666666663</v>
      </c>
      <c r="MY9" s="208">
        <f t="shared" si="54"/>
        <v>916.66666666666663</v>
      </c>
      <c r="MZ9" s="208">
        <f t="shared" ref="MY9:NY16" si="55">MZ$5*$B9/12</f>
        <v>916.66666666666663</v>
      </c>
      <c r="NA9" s="208">
        <f t="shared" si="55"/>
        <v>916.66666666666663</v>
      </c>
      <c r="NB9" s="208">
        <f t="shared" si="55"/>
        <v>916.66666666666663</v>
      </c>
      <c r="NC9" s="208">
        <f t="shared" si="55"/>
        <v>916.66666666666663</v>
      </c>
      <c r="ND9" s="208">
        <f t="shared" si="55"/>
        <v>916.66666666666663</v>
      </c>
      <c r="NE9" s="208">
        <f t="shared" si="55"/>
        <v>916.66666666666663</v>
      </c>
      <c r="NF9" s="208">
        <f t="shared" si="55"/>
        <v>916.66666666666663</v>
      </c>
      <c r="NG9" s="208">
        <f t="shared" si="55"/>
        <v>916.66666666666663</v>
      </c>
      <c r="NH9" s="208">
        <f t="shared" si="55"/>
        <v>916.66666666666663</v>
      </c>
      <c r="NI9" s="208">
        <f t="shared" si="55"/>
        <v>916.66666666666663</v>
      </c>
      <c r="NJ9" s="208">
        <f t="shared" si="55"/>
        <v>916.66666666666663</v>
      </c>
      <c r="NK9" s="208">
        <f t="shared" si="55"/>
        <v>916.66666666666663</v>
      </c>
      <c r="NL9" s="208">
        <f t="shared" si="55"/>
        <v>916.66666666666663</v>
      </c>
      <c r="NM9" s="208">
        <f t="shared" si="55"/>
        <v>916.66666666666663</v>
      </c>
      <c r="NN9" s="208">
        <f t="shared" si="55"/>
        <v>916.66666666666663</v>
      </c>
      <c r="NO9" s="208">
        <f t="shared" si="55"/>
        <v>916.66666666666663</v>
      </c>
      <c r="NP9" s="208">
        <f t="shared" si="55"/>
        <v>916.66666666666663</v>
      </c>
      <c r="NQ9" s="208">
        <f t="shared" si="55"/>
        <v>916.66666666666663</v>
      </c>
      <c r="NR9" s="208">
        <f t="shared" si="55"/>
        <v>916.66666666666663</v>
      </c>
      <c r="NS9" s="208">
        <f t="shared" si="55"/>
        <v>916.66666666666663</v>
      </c>
      <c r="NT9" s="208">
        <f t="shared" si="55"/>
        <v>916.66666666666663</v>
      </c>
      <c r="NU9" s="208">
        <f t="shared" si="55"/>
        <v>916.66666666666663</v>
      </c>
      <c r="NV9" s="208">
        <f t="shared" si="55"/>
        <v>916.66666666666663</v>
      </c>
      <c r="NW9" s="208">
        <f t="shared" si="55"/>
        <v>916.66666666666663</v>
      </c>
      <c r="NX9" s="208">
        <f t="shared" si="55"/>
        <v>916.66666666666663</v>
      </c>
      <c r="NY9" s="208">
        <f t="shared" si="55"/>
        <v>916.66666666666663</v>
      </c>
      <c r="NZ9" s="208">
        <f t="shared" ref="NZ9:QK11" si="56">NZ$5*$B9/12</f>
        <v>916.66666666666663</v>
      </c>
      <c r="OA9" s="208">
        <f t="shared" si="56"/>
        <v>916.66666666666663</v>
      </c>
      <c r="OB9" s="208">
        <f t="shared" si="56"/>
        <v>916.66666666666663</v>
      </c>
      <c r="OC9" s="208">
        <f t="shared" si="56"/>
        <v>916.66666666666663</v>
      </c>
      <c r="OD9" s="208">
        <f t="shared" si="56"/>
        <v>916.66666666666663</v>
      </c>
      <c r="OE9" s="208">
        <f t="shared" si="56"/>
        <v>916.66666666666663</v>
      </c>
      <c r="OF9" s="208">
        <f t="shared" si="56"/>
        <v>916.66666666666663</v>
      </c>
      <c r="OG9" s="208">
        <f t="shared" si="56"/>
        <v>916.66666666666663</v>
      </c>
      <c r="OH9" s="208">
        <f t="shared" si="56"/>
        <v>916.66666666666663</v>
      </c>
      <c r="OI9" s="208">
        <f t="shared" si="56"/>
        <v>916.66666666666663</v>
      </c>
      <c r="OJ9" s="208">
        <f t="shared" si="56"/>
        <v>916.66666666666663</v>
      </c>
      <c r="OK9" s="208">
        <f t="shared" si="56"/>
        <v>916.66666666666663</v>
      </c>
      <c r="OL9" s="208">
        <f t="shared" si="56"/>
        <v>916.66666666666663</v>
      </c>
      <c r="OM9" s="208">
        <f t="shared" si="56"/>
        <v>916.66666666666663</v>
      </c>
      <c r="ON9" s="208">
        <f t="shared" si="56"/>
        <v>916.66666666666663</v>
      </c>
      <c r="OO9" s="208">
        <f t="shared" si="56"/>
        <v>916.66666666666663</v>
      </c>
      <c r="OP9" s="208">
        <f t="shared" si="56"/>
        <v>916.66666666666663</v>
      </c>
      <c r="OQ9" s="208">
        <f t="shared" si="56"/>
        <v>916.66666666666663</v>
      </c>
      <c r="OR9" s="208">
        <f t="shared" si="56"/>
        <v>916.66666666666663</v>
      </c>
      <c r="OS9" s="208">
        <f t="shared" si="56"/>
        <v>916.66666666666663</v>
      </c>
      <c r="OT9" s="208">
        <f t="shared" si="56"/>
        <v>916.66666666666663</v>
      </c>
      <c r="OU9" s="208">
        <f t="shared" si="56"/>
        <v>916.66666666666663</v>
      </c>
      <c r="OV9" s="208">
        <f t="shared" si="56"/>
        <v>916.66666666666663</v>
      </c>
      <c r="OW9" s="208">
        <f t="shared" si="56"/>
        <v>916.66666666666663</v>
      </c>
      <c r="OX9" s="208">
        <f t="shared" si="56"/>
        <v>916.66666666666663</v>
      </c>
      <c r="OY9" s="208">
        <f t="shared" si="56"/>
        <v>916.66666666666663</v>
      </c>
      <c r="OZ9" s="208">
        <f t="shared" si="56"/>
        <v>916.66666666666663</v>
      </c>
      <c r="PA9" s="208">
        <f t="shared" si="56"/>
        <v>916.66666666666663</v>
      </c>
      <c r="PB9" s="208">
        <f t="shared" si="56"/>
        <v>916.66666666666663</v>
      </c>
      <c r="PC9" s="208">
        <f t="shared" si="56"/>
        <v>916.66666666666663</v>
      </c>
      <c r="PD9" s="208">
        <f t="shared" si="56"/>
        <v>916.66666666666663</v>
      </c>
      <c r="PE9" s="208">
        <f t="shared" si="56"/>
        <v>916.66666666666663</v>
      </c>
      <c r="PF9" s="208">
        <f t="shared" si="56"/>
        <v>916.66666666666663</v>
      </c>
      <c r="PG9" s="208">
        <f t="shared" si="56"/>
        <v>916.66666666666663</v>
      </c>
      <c r="PH9" s="208">
        <f t="shared" si="56"/>
        <v>916.66666666666663</v>
      </c>
      <c r="PI9" s="208">
        <f t="shared" si="56"/>
        <v>916.66666666666663</v>
      </c>
      <c r="PJ9" s="208">
        <f t="shared" si="56"/>
        <v>916.66666666666663</v>
      </c>
      <c r="PK9" s="208">
        <f t="shared" si="56"/>
        <v>916.66666666666663</v>
      </c>
      <c r="PL9" s="208">
        <f t="shared" si="56"/>
        <v>916.66666666666663</v>
      </c>
      <c r="PM9" s="208">
        <f t="shared" si="56"/>
        <v>916.66666666666663</v>
      </c>
      <c r="PN9" s="208">
        <f t="shared" si="56"/>
        <v>916.66666666666663</v>
      </c>
      <c r="PO9" s="208">
        <f t="shared" si="56"/>
        <v>916.66666666666663</v>
      </c>
      <c r="PP9" s="208">
        <f t="shared" si="56"/>
        <v>916.66666666666663</v>
      </c>
      <c r="PQ9" s="208">
        <f t="shared" si="56"/>
        <v>916.66666666666663</v>
      </c>
      <c r="PR9" s="208">
        <f t="shared" si="56"/>
        <v>916.66666666666663</v>
      </c>
      <c r="PS9" s="208">
        <f t="shared" si="56"/>
        <v>916.66666666666663</v>
      </c>
      <c r="PT9" s="208">
        <f t="shared" si="56"/>
        <v>916.66666666666663</v>
      </c>
      <c r="PU9" s="208">
        <f t="shared" si="56"/>
        <v>916.66666666666663</v>
      </c>
      <c r="PV9" s="208">
        <f t="shared" si="56"/>
        <v>916.66666666666663</v>
      </c>
      <c r="PW9" s="208">
        <f t="shared" si="56"/>
        <v>916.66666666666663</v>
      </c>
      <c r="PX9" s="208">
        <f t="shared" si="56"/>
        <v>916.66666666666663</v>
      </c>
      <c r="PY9" s="208">
        <f t="shared" si="56"/>
        <v>916.66666666666663</v>
      </c>
      <c r="PZ9" s="208">
        <f t="shared" si="56"/>
        <v>916.66666666666663</v>
      </c>
      <c r="QA9" s="208">
        <f t="shared" si="56"/>
        <v>916.66666666666663</v>
      </c>
      <c r="QB9" s="208">
        <f t="shared" si="56"/>
        <v>916.66666666666663</v>
      </c>
      <c r="QC9" s="208">
        <f t="shared" si="56"/>
        <v>916.66666666666663</v>
      </c>
      <c r="QD9" s="208">
        <f t="shared" si="56"/>
        <v>916.66666666666663</v>
      </c>
      <c r="QE9" s="208">
        <f t="shared" si="56"/>
        <v>916.66666666666663</v>
      </c>
      <c r="QF9" s="208">
        <f t="shared" si="56"/>
        <v>916.66666666666663</v>
      </c>
      <c r="QG9" s="208">
        <f t="shared" si="56"/>
        <v>916.66666666666663</v>
      </c>
      <c r="QH9" s="208">
        <f t="shared" si="56"/>
        <v>916.66666666666663</v>
      </c>
      <c r="QI9" s="208">
        <f t="shared" si="56"/>
        <v>916.66666666666663</v>
      </c>
      <c r="QJ9" s="208">
        <f t="shared" si="56"/>
        <v>916.66666666666663</v>
      </c>
      <c r="QK9" s="208">
        <f t="shared" si="56"/>
        <v>916.66666666666663</v>
      </c>
      <c r="QL9" s="208">
        <f t="shared" ref="QL9:QL13" si="57">QL$5*$B9/12</f>
        <v>916.66666666666663</v>
      </c>
      <c r="QM9" s="208"/>
      <c r="QN9" s="208"/>
      <c r="QO9" s="208"/>
      <c r="QP9" s="208"/>
      <c r="QQ9" s="208"/>
      <c r="QR9" s="208"/>
      <c r="QS9" s="208"/>
      <c r="QT9" s="208"/>
      <c r="QU9" s="208"/>
      <c r="QV9" s="208"/>
      <c r="QW9" s="208"/>
      <c r="QX9" s="208"/>
      <c r="QY9" s="208"/>
      <c r="QZ9" s="208"/>
      <c r="RA9" s="208"/>
      <c r="RB9" s="208"/>
      <c r="RC9" s="208"/>
      <c r="RD9" s="208"/>
      <c r="RE9" s="208"/>
      <c r="RF9" s="208"/>
      <c r="RG9" s="208"/>
      <c r="RH9" s="208"/>
      <c r="RI9" s="208"/>
      <c r="RJ9" s="208"/>
    </row>
    <row r="10" spans="1:478">
      <c r="A10" s="217" t="s">
        <v>883</v>
      </c>
      <c r="B10" s="222">
        <f>ROUND(Inputs!E10*1000*1,-2)</f>
        <v>10700</v>
      </c>
      <c r="C10" s="703">
        <f>B10/Inputs!$E$10/1000</f>
        <v>0.9998504896464081</v>
      </c>
      <c r="D10" t="s">
        <v>884</v>
      </c>
      <c r="E10" s="208"/>
      <c r="F10" s="208"/>
      <c r="G10" s="208"/>
      <c r="U10" s="208">
        <v>0</v>
      </c>
      <c r="V10" s="208">
        <v>0</v>
      </c>
      <c r="W10" s="208">
        <v>0</v>
      </c>
      <c r="X10" s="208">
        <v>0</v>
      </c>
      <c r="Y10" s="208">
        <v>0</v>
      </c>
      <c r="Z10" s="208">
        <v>0</v>
      </c>
      <c r="AA10" s="208">
        <v>0</v>
      </c>
      <c r="AB10" s="208">
        <v>0</v>
      </c>
      <c r="AC10" s="208">
        <v>0</v>
      </c>
      <c r="AD10" s="208">
        <v>0</v>
      </c>
      <c r="AE10" s="208">
        <v>0</v>
      </c>
      <c r="AF10" s="208">
        <v>0</v>
      </c>
      <c r="AG10" s="208">
        <v>0</v>
      </c>
      <c r="AH10" s="208">
        <v>0</v>
      </c>
      <c r="AI10" s="208">
        <f t="shared" ref="AI10:AN10" si="58">AI$5*$B10/12*0.1</f>
        <v>89.166666666666671</v>
      </c>
      <c r="AJ10" s="208">
        <f t="shared" si="58"/>
        <v>89.166666666666671</v>
      </c>
      <c r="AK10" s="208">
        <f t="shared" si="58"/>
        <v>89.166666666666671</v>
      </c>
      <c r="AL10" s="208">
        <f t="shared" si="58"/>
        <v>89.166666666666671</v>
      </c>
      <c r="AM10" s="208">
        <f t="shared" si="58"/>
        <v>89.166666666666671</v>
      </c>
      <c r="AN10" s="208">
        <f t="shared" si="58"/>
        <v>89.166666666666671</v>
      </c>
      <c r="AO10" s="208">
        <f>AO$5*$B10/12</f>
        <v>891.66666666666663</v>
      </c>
      <c r="AP10" s="208">
        <f>AP$5*$B10/12</f>
        <v>891.66666666666663</v>
      </c>
      <c r="AQ10" s="208">
        <f>AQ$5*$B10/12</f>
        <v>891.66666666666663</v>
      </c>
      <c r="AR10" s="208">
        <f>AR$5*$B10/12</f>
        <v>891.66666666666663</v>
      </c>
      <c r="AS10" s="208">
        <f t="shared" si="48"/>
        <v>891.66666666666663</v>
      </c>
      <c r="AT10" s="208">
        <f t="shared" si="48"/>
        <v>891.66666666666663</v>
      </c>
      <c r="AU10" s="208">
        <f t="shared" si="48"/>
        <v>891.66666666666663</v>
      </c>
      <c r="AV10" s="208">
        <f t="shared" si="48"/>
        <v>891.66666666666663</v>
      </c>
      <c r="AW10" s="208">
        <f t="shared" si="48"/>
        <v>891.66666666666663</v>
      </c>
      <c r="AX10" s="208">
        <f t="shared" si="48"/>
        <v>891.66666666666663</v>
      </c>
      <c r="AY10" s="208">
        <f t="shared" si="48"/>
        <v>891.66666666666663</v>
      </c>
      <c r="AZ10" s="208">
        <f t="shared" si="48"/>
        <v>891.66666666666663</v>
      </c>
      <c r="BA10" s="208">
        <f t="shared" si="48"/>
        <v>891.66666666666663</v>
      </c>
      <c r="BB10" s="208">
        <f t="shared" si="48"/>
        <v>891.66666666666663</v>
      </c>
      <c r="BC10" s="208">
        <f t="shared" si="48"/>
        <v>891.66666666666663</v>
      </c>
      <c r="BD10" s="208">
        <f t="shared" si="48"/>
        <v>891.66666666666663</v>
      </c>
      <c r="BE10" s="208">
        <f t="shared" si="48"/>
        <v>891.66666666666663</v>
      </c>
      <c r="BF10" s="208">
        <f t="shared" si="48"/>
        <v>891.66666666666663</v>
      </c>
      <c r="BG10" s="208">
        <f t="shared" si="48"/>
        <v>891.66666666666663</v>
      </c>
      <c r="BH10" s="208">
        <f t="shared" si="48"/>
        <v>891.66666666666663</v>
      </c>
      <c r="BI10" s="208">
        <f t="shared" si="48"/>
        <v>891.66666666666663</v>
      </c>
      <c r="BJ10" s="208">
        <f t="shared" si="48"/>
        <v>891.66666666666663</v>
      </c>
      <c r="BK10" s="208">
        <f t="shared" si="48"/>
        <v>891.66666666666663</v>
      </c>
      <c r="BL10" s="208">
        <f t="shared" si="48"/>
        <v>891.66666666666663</v>
      </c>
      <c r="BM10" s="208">
        <f t="shared" si="48"/>
        <v>891.66666666666663</v>
      </c>
      <c r="BN10" s="208">
        <f t="shared" si="48"/>
        <v>891.66666666666663</v>
      </c>
      <c r="BO10" s="208">
        <f t="shared" si="48"/>
        <v>891.66666666666663</v>
      </c>
      <c r="BP10" s="208">
        <f t="shared" si="48"/>
        <v>891.66666666666663</v>
      </c>
      <c r="BQ10" s="208">
        <f t="shared" si="48"/>
        <v>891.66666666666663</v>
      </c>
      <c r="BR10" s="208">
        <f t="shared" si="48"/>
        <v>891.66666666666663</v>
      </c>
      <c r="BS10" s="208">
        <f t="shared" si="48"/>
        <v>891.66666666666663</v>
      </c>
      <c r="BT10" s="208">
        <f t="shared" si="48"/>
        <v>891.66666666666663</v>
      </c>
      <c r="BU10" s="208">
        <f t="shared" si="48"/>
        <v>891.66666666666663</v>
      </c>
      <c r="BV10" s="208">
        <f t="shared" si="48"/>
        <v>891.66666666666663</v>
      </c>
      <c r="BW10" s="208">
        <f t="shared" si="48"/>
        <v>891.66666666666663</v>
      </c>
      <c r="BX10" s="208">
        <f t="shared" si="48"/>
        <v>891.66666666666663</v>
      </c>
      <c r="BY10" s="208">
        <f t="shared" si="48"/>
        <v>891.66666666666663</v>
      </c>
      <c r="BZ10" s="208">
        <f t="shared" si="48"/>
        <v>891.66666666666663</v>
      </c>
      <c r="CA10" s="208">
        <f t="shared" si="48"/>
        <v>891.66666666666663</v>
      </c>
      <c r="CB10" s="208">
        <f t="shared" si="48"/>
        <v>891.66666666666663</v>
      </c>
      <c r="CC10" s="208">
        <f t="shared" si="48"/>
        <v>891.66666666666663</v>
      </c>
      <c r="CD10" s="208">
        <f t="shared" si="48"/>
        <v>891.66666666666663</v>
      </c>
      <c r="CE10" s="208">
        <f t="shared" si="48"/>
        <v>891.66666666666663</v>
      </c>
      <c r="CF10" s="208">
        <f t="shared" si="48"/>
        <v>891.66666666666663</v>
      </c>
      <c r="CG10" s="208">
        <f t="shared" si="48"/>
        <v>891.66666666666663</v>
      </c>
      <c r="CH10" s="208">
        <f t="shared" si="48"/>
        <v>891.66666666666663</v>
      </c>
      <c r="CI10" s="208">
        <f t="shared" si="48"/>
        <v>891.66666666666663</v>
      </c>
      <c r="CJ10" s="208">
        <f t="shared" si="48"/>
        <v>891.66666666666663</v>
      </c>
      <c r="CK10" s="208">
        <f t="shared" si="48"/>
        <v>891.66666666666663</v>
      </c>
      <c r="CL10" s="208">
        <f t="shared" si="48"/>
        <v>891.66666666666663</v>
      </c>
      <c r="CM10" s="208">
        <f t="shared" si="48"/>
        <v>891.66666666666663</v>
      </c>
      <c r="CN10" s="208">
        <f t="shared" si="48"/>
        <v>891.66666666666663</v>
      </c>
      <c r="CO10" s="208">
        <f t="shared" si="48"/>
        <v>891.66666666666663</v>
      </c>
      <c r="CP10" s="208">
        <f t="shared" si="49"/>
        <v>891.66666666666663</v>
      </c>
      <c r="CQ10" s="208">
        <f t="shared" si="49"/>
        <v>891.66666666666663</v>
      </c>
      <c r="CR10" s="208">
        <f t="shared" si="49"/>
        <v>891.66666666666663</v>
      </c>
      <c r="CS10" s="208">
        <f t="shared" si="49"/>
        <v>891.66666666666663</v>
      </c>
      <c r="CT10" s="208">
        <f t="shared" si="49"/>
        <v>891.66666666666663</v>
      </c>
      <c r="CU10" s="208">
        <f t="shared" si="49"/>
        <v>891.66666666666663</v>
      </c>
      <c r="CV10" s="208">
        <f t="shared" si="49"/>
        <v>891.66666666666663</v>
      </c>
      <c r="CW10" s="208">
        <f t="shared" si="49"/>
        <v>891.66666666666663</v>
      </c>
      <c r="CX10" s="208">
        <f t="shared" si="49"/>
        <v>891.66666666666663</v>
      </c>
      <c r="CY10" s="208">
        <f t="shared" si="49"/>
        <v>891.66666666666663</v>
      </c>
      <c r="CZ10" s="208">
        <f t="shared" si="49"/>
        <v>891.66666666666663</v>
      </c>
      <c r="DA10" s="208">
        <f t="shared" si="49"/>
        <v>891.66666666666663</v>
      </c>
      <c r="DB10" s="208">
        <f t="shared" si="49"/>
        <v>891.66666666666663</v>
      </c>
      <c r="DC10" s="208">
        <f t="shared" si="49"/>
        <v>891.66666666666663</v>
      </c>
      <c r="DD10" s="208">
        <f t="shared" si="49"/>
        <v>891.66666666666663</v>
      </c>
      <c r="DE10" s="208">
        <f t="shared" si="49"/>
        <v>891.66666666666663</v>
      </c>
      <c r="DF10" s="208">
        <f t="shared" si="49"/>
        <v>891.66666666666663</v>
      </c>
      <c r="DG10" s="208">
        <f t="shared" si="49"/>
        <v>891.66666666666663</v>
      </c>
      <c r="DH10" s="208">
        <f t="shared" si="49"/>
        <v>891.66666666666663</v>
      </c>
      <c r="DI10" s="208">
        <f t="shared" si="49"/>
        <v>891.66666666666663</v>
      </c>
      <c r="DJ10" s="208">
        <f t="shared" si="49"/>
        <v>891.66666666666663</v>
      </c>
      <c r="DK10" s="208">
        <f t="shared" si="49"/>
        <v>891.66666666666663</v>
      </c>
      <c r="DL10" s="208">
        <f t="shared" si="49"/>
        <v>891.66666666666663</v>
      </c>
      <c r="DM10" s="208">
        <f t="shared" si="49"/>
        <v>891.66666666666663</v>
      </c>
      <c r="DN10" s="208">
        <f t="shared" si="49"/>
        <v>891.66666666666663</v>
      </c>
      <c r="DO10" s="208">
        <f t="shared" si="49"/>
        <v>891.66666666666663</v>
      </c>
      <c r="DP10" s="208">
        <f t="shared" si="49"/>
        <v>891.66666666666663</v>
      </c>
      <c r="DQ10" s="208">
        <f t="shared" si="49"/>
        <v>891.66666666666663</v>
      </c>
      <c r="DR10" s="208">
        <f t="shared" si="49"/>
        <v>891.66666666666663</v>
      </c>
      <c r="DS10" s="208">
        <f t="shared" si="49"/>
        <v>891.66666666666663</v>
      </c>
      <c r="DT10" s="208">
        <f t="shared" si="49"/>
        <v>891.66666666666663</v>
      </c>
      <c r="DU10" s="208">
        <f t="shared" si="49"/>
        <v>891.66666666666663</v>
      </c>
      <c r="DV10" s="208">
        <f t="shared" si="49"/>
        <v>891.66666666666663</v>
      </c>
      <c r="DW10" s="208">
        <f t="shared" si="49"/>
        <v>891.66666666666663</v>
      </c>
      <c r="DX10" s="208">
        <f t="shared" si="49"/>
        <v>891.66666666666663</v>
      </c>
      <c r="DY10" s="208">
        <f t="shared" si="49"/>
        <v>891.66666666666663</v>
      </c>
      <c r="DZ10" s="208">
        <f t="shared" si="49"/>
        <v>891.66666666666663</v>
      </c>
      <c r="EA10" s="208">
        <f t="shared" si="49"/>
        <v>891.66666666666663</v>
      </c>
      <c r="EB10" s="208">
        <f t="shared" si="49"/>
        <v>891.66666666666663</v>
      </c>
      <c r="EC10" s="208">
        <f t="shared" si="49"/>
        <v>891.66666666666663</v>
      </c>
      <c r="ED10" s="208">
        <f t="shared" si="49"/>
        <v>891.66666666666663</v>
      </c>
      <c r="EE10" s="208">
        <f t="shared" si="49"/>
        <v>891.66666666666663</v>
      </c>
      <c r="EF10" s="208">
        <f t="shared" si="49"/>
        <v>891.66666666666663</v>
      </c>
      <c r="EG10" s="208">
        <f t="shared" si="49"/>
        <v>891.66666666666663</v>
      </c>
      <c r="EH10" s="208">
        <f t="shared" si="49"/>
        <v>891.66666666666663</v>
      </c>
      <c r="EI10" s="208">
        <f t="shared" si="49"/>
        <v>891.66666666666663</v>
      </c>
      <c r="EJ10" s="208">
        <f t="shared" si="49"/>
        <v>891.66666666666663</v>
      </c>
      <c r="EK10" s="208">
        <f t="shared" si="49"/>
        <v>891.66666666666663</v>
      </c>
      <c r="EL10" s="208">
        <f t="shared" si="49"/>
        <v>891.66666666666663</v>
      </c>
      <c r="EM10" s="208">
        <f t="shared" si="49"/>
        <v>891.66666666666663</v>
      </c>
      <c r="EN10" s="208">
        <f t="shared" si="49"/>
        <v>891.66666666666663</v>
      </c>
      <c r="EO10" s="208">
        <f t="shared" si="49"/>
        <v>891.66666666666663</v>
      </c>
      <c r="EP10" s="208">
        <f t="shared" si="49"/>
        <v>891.66666666666663</v>
      </c>
      <c r="EQ10" s="208">
        <f t="shared" si="49"/>
        <v>891.66666666666663</v>
      </c>
      <c r="ER10" s="208">
        <f t="shared" si="49"/>
        <v>891.66666666666663</v>
      </c>
      <c r="ES10" s="208">
        <f t="shared" si="49"/>
        <v>891.66666666666663</v>
      </c>
      <c r="ET10" s="208">
        <f t="shared" si="49"/>
        <v>891.66666666666663</v>
      </c>
      <c r="EU10" s="208">
        <f t="shared" si="49"/>
        <v>891.66666666666663</v>
      </c>
      <c r="EV10" s="208">
        <f t="shared" si="49"/>
        <v>891.66666666666663</v>
      </c>
      <c r="EW10" s="208">
        <f t="shared" si="49"/>
        <v>891.66666666666663</v>
      </c>
      <c r="EX10" s="208">
        <f t="shared" si="49"/>
        <v>891.66666666666663</v>
      </c>
      <c r="EY10" s="208">
        <f t="shared" si="49"/>
        <v>891.66666666666663</v>
      </c>
      <c r="EZ10" s="208">
        <f t="shared" si="49"/>
        <v>891.66666666666663</v>
      </c>
      <c r="FA10" s="208">
        <f t="shared" si="49"/>
        <v>891.66666666666663</v>
      </c>
      <c r="FB10" s="208">
        <f t="shared" ref="FB10:FQ16" si="59">FB$5*$B10/12</f>
        <v>891.66666666666663</v>
      </c>
      <c r="FC10" s="208">
        <f t="shared" si="59"/>
        <v>891.66666666666663</v>
      </c>
      <c r="FD10" s="208">
        <f t="shared" si="59"/>
        <v>891.66666666666663</v>
      </c>
      <c r="FE10" s="208">
        <f t="shared" si="59"/>
        <v>891.66666666666663</v>
      </c>
      <c r="FF10" s="208">
        <f t="shared" si="59"/>
        <v>891.66666666666663</v>
      </c>
      <c r="FG10" s="208">
        <f t="shared" si="59"/>
        <v>891.66666666666663</v>
      </c>
      <c r="FH10" s="208">
        <f t="shared" si="59"/>
        <v>891.66666666666663</v>
      </c>
      <c r="FI10" s="208">
        <f t="shared" si="59"/>
        <v>891.66666666666663</v>
      </c>
      <c r="FJ10" s="208">
        <f t="shared" si="59"/>
        <v>891.66666666666663</v>
      </c>
      <c r="FK10" s="208">
        <f t="shared" si="59"/>
        <v>891.66666666666663</v>
      </c>
      <c r="FL10" s="208">
        <f t="shared" ref="FL10:GA16" si="60">FL$5*$B10/12</f>
        <v>891.66666666666663</v>
      </c>
      <c r="FM10" s="208">
        <f t="shared" si="60"/>
        <v>891.66666666666663</v>
      </c>
      <c r="FN10" s="208">
        <f t="shared" si="60"/>
        <v>891.66666666666663</v>
      </c>
      <c r="FO10" s="208">
        <f t="shared" si="60"/>
        <v>891.66666666666663</v>
      </c>
      <c r="FP10" s="208">
        <f t="shared" si="60"/>
        <v>891.66666666666663</v>
      </c>
      <c r="FQ10" s="208">
        <f t="shared" si="60"/>
        <v>891.66666666666663</v>
      </c>
      <c r="FR10" s="208">
        <f t="shared" si="60"/>
        <v>891.66666666666663</v>
      </c>
      <c r="FS10" s="208">
        <f t="shared" si="60"/>
        <v>891.66666666666663</v>
      </c>
      <c r="FT10" s="208">
        <f t="shared" si="60"/>
        <v>891.66666666666663</v>
      </c>
      <c r="FU10" s="208">
        <f t="shared" si="60"/>
        <v>891.66666666666663</v>
      </c>
      <c r="FV10" s="208">
        <f t="shared" ref="FV10:GK16" si="61">FV$5*$B10/12</f>
        <v>891.66666666666663</v>
      </c>
      <c r="FW10" s="208">
        <f t="shared" si="61"/>
        <v>891.66666666666663</v>
      </c>
      <c r="FX10" s="208">
        <f t="shared" si="61"/>
        <v>891.66666666666663</v>
      </c>
      <c r="FY10" s="208">
        <f t="shared" si="61"/>
        <v>891.66666666666663</v>
      </c>
      <c r="FZ10" s="208">
        <f t="shared" si="61"/>
        <v>891.66666666666663</v>
      </c>
      <c r="GA10" s="208">
        <f t="shared" si="61"/>
        <v>891.66666666666663</v>
      </c>
      <c r="GB10" s="208">
        <f t="shared" si="61"/>
        <v>891.66666666666663</v>
      </c>
      <c r="GC10" s="208">
        <f t="shared" si="61"/>
        <v>891.66666666666663</v>
      </c>
      <c r="GD10" s="208">
        <f t="shared" si="61"/>
        <v>891.66666666666663</v>
      </c>
      <c r="GE10" s="208">
        <f t="shared" si="61"/>
        <v>891.66666666666663</v>
      </c>
      <c r="GF10" s="208">
        <f t="shared" ref="GF10:GU16" si="62">GF$5*$B10/12</f>
        <v>891.66666666666663</v>
      </c>
      <c r="GG10" s="208">
        <f t="shared" si="62"/>
        <v>891.66666666666663</v>
      </c>
      <c r="GH10" s="208">
        <f t="shared" si="62"/>
        <v>891.66666666666663</v>
      </c>
      <c r="GI10" s="208">
        <f t="shared" si="62"/>
        <v>891.66666666666663</v>
      </c>
      <c r="GJ10" s="208">
        <f t="shared" si="62"/>
        <v>891.66666666666663</v>
      </c>
      <c r="GK10" s="208">
        <f t="shared" si="62"/>
        <v>891.66666666666663</v>
      </c>
      <c r="GL10" s="208">
        <f t="shared" si="62"/>
        <v>891.66666666666663</v>
      </c>
      <c r="GM10" s="208">
        <f t="shared" si="62"/>
        <v>891.66666666666663</v>
      </c>
      <c r="GN10" s="208">
        <f t="shared" si="62"/>
        <v>891.66666666666663</v>
      </c>
      <c r="GO10" s="208">
        <f t="shared" si="62"/>
        <v>891.66666666666663</v>
      </c>
      <c r="GP10" s="208">
        <f t="shared" ref="GP10:HE16" si="63">GP$5*$B10/12</f>
        <v>891.66666666666663</v>
      </c>
      <c r="GQ10" s="208">
        <f t="shared" si="63"/>
        <v>891.66666666666663</v>
      </c>
      <c r="GR10" s="208">
        <f t="shared" si="63"/>
        <v>891.66666666666663</v>
      </c>
      <c r="GS10" s="208">
        <f t="shared" si="63"/>
        <v>891.66666666666663</v>
      </c>
      <c r="GT10" s="208">
        <f t="shared" si="63"/>
        <v>891.66666666666663</v>
      </c>
      <c r="GU10" s="208">
        <f t="shared" si="63"/>
        <v>891.66666666666663</v>
      </c>
      <c r="GV10" s="208">
        <f t="shared" si="63"/>
        <v>891.66666666666663</v>
      </c>
      <c r="GW10" s="208">
        <f t="shared" si="63"/>
        <v>891.66666666666663</v>
      </c>
      <c r="GX10" s="208">
        <f t="shared" si="63"/>
        <v>891.66666666666663</v>
      </c>
      <c r="GY10" s="208">
        <f t="shared" si="63"/>
        <v>891.66666666666663</v>
      </c>
      <c r="GZ10" s="208">
        <f t="shared" ref="GZ10:HO16" si="64">GZ$5*$B10/12</f>
        <v>891.66666666666663</v>
      </c>
      <c r="HA10" s="208">
        <f t="shared" si="64"/>
        <v>891.66666666666663</v>
      </c>
      <c r="HB10" s="208">
        <f t="shared" si="64"/>
        <v>891.66666666666663</v>
      </c>
      <c r="HC10" s="208">
        <f t="shared" si="64"/>
        <v>891.66666666666663</v>
      </c>
      <c r="HD10" s="208">
        <f t="shared" si="64"/>
        <v>891.66666666666663</v>
      </c>
      <c r="HE10" s="208">
        <f t="shared" si="64"/>
        <v>891.66666666666663</v>
      </c>
      <c r="HF10" s="208">
        <f t="shared" si="64"/>
        <v>891.66666666666663</v>
      </c>
      <c r="HG10" s="208">
        <f t="shared" si="64"/>
        <v>891.66666666666663</v>
      </c>
      <c r="HH10" s="208">
        <f t="shared" si="64"/>
        <v>891.66666666666663</v>
      </c>
      <c r="HI10" s="208">
        <f t="shared" si="64"/>
        <v>891.66666666666663</v>
      </c>
      <c r="HJ10" s="208">
        <f t="shared" si="64"/>
        <v>891.66666666666663</v>
      </c>
      <c r="HK10" s="208">
        <f t="shared" si="64"/>
        <v>891.66666666666663</v>
      </c>
      <c r="HL10" s="208">
        <f t="shared" si="64"/>
        <v>891.66666666666663</v>
      </c>
      <c r="HM10" s="208">
        <f t="shared" si="64"/>
        <v>891.66666666666663</v>
      </c>
      <c r="HN10" s="208">
        <f t="shared" si="52"/>
        <v>891.66666666666663</v>
      </c>
      <c r="HO10" s="208">
        <f t="shared" si="52"/>
        <v>891.66666666666663</v>
      </c>
      <c r="HP10" s="208">
        <f t="shared" si="52"/>
        <v>891.66666666666663</v>
      </c>
      <c r="HQ10" s="208">
        <f t="shared" si="52"/>
        <v>891.66666666666663</v>
      </c>
      <c r="HR10" s="208">
        <f t="shared" si="52"/>
        <v>891.66666666666663</v>
      </c>
      <c r="HS10" s="208">
        <f t="shared" si="52"/>
        <v>891.66666666666663</v>
      </c>
      <c r="HT10" s="208">
        <f t="shared" si="52"/>
        <v>891.66666666666663</v>
      </c>
      <c r="HU10" s="208">
        <f t="shared" si="52"/>
        <v>891.66666666666663</v>
      </c>
      <c r="HV10" s="208">
        <f t="shared" si="52"/>
        <v>891.66666666666663</v>
      </c>
      <c r="HW10" s="208">
        <f t="shared" si="52"/>
        <v>891.66666666666663</v>
      </c>
      <c r="HX10" s="208">
        <f t="shared" si="52"/>
        <v>891.66666666666663</v>
      </c>
      <c r="HY10" s="208">
        <f t="shared" si="52"/>
        <v>891.66666666666663</v>
      </c>
      <c r="HZ10" s="208">
        <f t="shared" si="52"/>
        <v>891.66666666666663</v>
      </c>
      <c r="IA10" s="208">
        <f t="shared" si="52"/>
        <v>891.66666666666663</v>
      </c>
      <c r="IB10" s="208">
        <f t="shared" si="52"/>
        <v>891.66666666666663</v>
      </c>
      <c r="IC10" s="208">
        <f t="shared" si="52"/>
        <v>891.66666666666663</v>
      </c>
      <c r="ID10" s="208">
        <f t="shared" si="52"/>
        <v>891.66666666666663</v>
      </c>
      <c r="IE10" s="208">
        <f t="shared" si="52"/>
        <v>891.66666666666663</v>
      </c>
      <c r="IF10" s="208">
        <f t="shared" si="52"/>
        <v>891.66666666666663</v>
      </c>
      <c r="IG10" s="208">
        <f t="shared" si="52"/>
        <v>891.66666666666663</v>
      </c>
      <c r="IH10" s="208">
        <f t="shared" si="52"/>
        <v>891.66666666666663</v>
      </c>
      <c r="II10" s="208">
        <f t="shared" si="52"/>
        <v>891.66666666666663</v>
      </c>
      <c r="IJ10" s="208">
        <f t="shared" si="52"/>
        <v>891.66666666666663</v>
      </c>
      <c r="IK10" s="208">
        <f t="shared" si="52"/>
        <v>891.66666666666663</v>
      </c>
      <c r="IL10" s="208">
        <f t="shared" si="52"/>
        <v>891.66666666666663</v>
      </c>
      <c r="IM10" s="208">
        <f t="shared" si="52"/>
        <v>891.66666666666663</v>
      </c>
      <c r="IN10" s="208">
        <f t="shared" si="52"/>
        <v>891.66666666666663</v>
      </c>
      <c r="IO10" s="208">
        <f t="shared" si="52"/>
        <v>891.66666666666663</v>
      </c>
      <c r="IP10" s="208">
        <f t="shared" si="52"/>
        <v>891.66666666666663</v>
      </c>
      <c r="IQ10" s="208">
        <f t="shared" si="52"/>
        <v>891.66666666666663</v>
      </c>
      <c r="IR10" s="208">
        <f t="shared" si="52"/>
        <v>891.66666666666663</v>
      </c>
      <c r="IS10" s="208">
        <f t="shared" si="52"/>
        <v>891.66666666666663</v>
      </c>
      <c r="IT10" s="208">
        <f t="shared" si="52"/>
        <v>891.66666666666663</v>
      </c>
      <c r="IU10" s="208">
        <f t="shared" si="52"/>
        <v>891.66666666666663</v>
      </c>
      <c r="IV10" s="208">
        <f t="shared" si="52"/>
        <v>891.66666666666663</v>
      </c>
      <c r="IW10" s="208">
        <f t="shared" si="52"/>
        <v>891.66666666666663</v>
      </c>
      <c r="IX10" s="208">
        <f t="shared" si="52"/>
        <v>891.66666666666663</v>
      </c>
      <c r="IY10" s="208">
        <f t="shared" si="52"/>
        <v>891.66666666666663</v>
      </c>
      <c r="IZ10" s="208">
        <f t="shared" si="52"/>
        <v>891.66666666666663</v>
      </c>
      <c r="JA10" s="208">
        <f t="shared" si="52"/>
        <v>891.66666666666663</v>
      </c>
      <c r="JB10" s="208">
        <f t="shared" si="52"/>
        <v>891.66666666666663</v>
      </c>
      <c r="JC10" s="208">
        <f t="shared" si="52"/>
        <v>891.66666666666663</v>
      </c>
      <c r="JD10" s="208">
        <f t="shared" si="52"/>
        <v>891.66666666666663</v>
      </c>
      <c r="JE10" s="208">
        <f t="shared" si="52"/>
        <v>891.66666666666663</v>
      </c>
      <c r="JF10" s="208">
        <f t="shared" si="52"/>
        <v>891.66666666666663</v>
      </c>
      <c r="JG10" s="208">
        <f t="shared" si="52"/>
        <v>891.66666666666663</v>
      </c>
      <c r="JH10" s="208">
        <f t="shared" si="52"/>
        <v>891.66666666666663</v>
      </c>
      <c r="JI10" s="208">
        <f t="shared" si="52"/>
        <v>891.66666666666663</v>
      </c>
      <c r="JJ10" s="208">
        <f t="shared" si="52"/>
        <v>891.66666666666663</v>
      </c>
      <c r="JK10" s="208">
        <f t="shared" si="52"/>
        <v>891.66666666666663</v>
      </c>
      <c r="JL10" s="208">
        <f t="shared" si="52"/>
        <v>891.66666666666663</v>
      </c>
      <c r="JM10" s="208">
        <f t="shared" si="52"/>
        <v>891.66666666666663</v>
      </c>
      <c r="JN10" s="208">
        <f t="shared" si="52"/>
        <v>891.66666666666663</v>
      </c>
      <c r="JO10" s="208">
        <f t="shared" si="52"/>
        <v>891.66666666666663</v>
      </c>
      <c r="JP10" s="208">
        <f t="shared" si="52"/>
        <v>891.66666666666663</v>
      </c>
      <c r="JQ10" s="208">
        <f t="shared" si="52"/>
        <v>891.66666666666663</v>
      </c>
      <c r="JR10" s="208">
        <f t="shared" si="52"/>
        <v>891.66666666666663</v>
      </c>
      <c r="JS10" s="208">
        <f t="shared" si="52"/>
        <v>891.66666666666663</v>
      </c>
      <c r="JT10" s="208">
        <f t="shared" si="52"/>
        <v>891.66666666666663</v>
      </c>
      <c r="JU10" s="208">
        <f t="shared" si="52"/>
        <v>891.66666666666663</v>
      </c>
      <c r="JV10" s="208">
        <f t="shared" si="52"/>
        <v>891.66666666666663</v>
      </c>
      <c r="JW10" s="208">
        <f t="shared" si="52"/>
        <v>891.66666666666663</v>
      </c>
      <c r="JX10" s="208">
        <f t="shared" si="52"/>
        <v>891.66666666666663</v>
      </c>
      <c r="JY10" s="208">
        <f t="shared" si="52"/>
        <v>891.66666666666663</v>
      </c>
      <c r="JZ10" s="208">
        <f t="shared" si="53"/>
        <v>891.66666666666663</v>
      </c>
      <c r="KA10" s="208">
        <f t="shared" si="53"/>
        <v>891.66666666666663</v>
      </c>
      <c r="KB10" s="208">
        <f t="shared" si="53"/>
        <v>891.66666666666663</v>
      </c>
      <c r="KC10" s="208">
        <f t="shared" si="53"/>
        <v>891.66666666666663</v>
      </c>
      <c r="KD10" s="208">
        <f t="shared" si="53"/>
        <v>891.66666666666663</v>
      </c>
      <c r="KE10" s="208">
        <f t="shared" si="53"/>
        <v>891.66666666666663</v>
      </c>
      <c r="KF10" s="208">
        <f t="shared" si="53"/>
        <v>891.66666666666663</v>
      </c>
      <c r="KG10" s="208">
        <f t="shared" si="53"/>
        <v>891.66666666666663</v>
      </c>
      <c r="KH10" s="208">
        <f t="shared" si="53"/>
        <v>891.66666666666663</v>
      </c>
      <c r="KI10" s="208">
        <f t="shared" si="53"/>
        <v>891.66666666666663</v>
      </c>
      <c r="KJ10" s="208">
        <f t="shared" si="53"/>
        <v>891.66666666666663</v>
      </c>
      <c r="KK10" s="208">
        <f t="shared" si="53"/>
        <v>891.66666666666663</v>
      </c>
      <c r="KL10" s="208">
        <f t="shared" si="53"/>
        <v>891.66666666666663</v>
      </c>
      <c r="KM10" s="208">
        <f t="shared" si="53"/>
        <v>891.66666666666663</v>
      </c>
      <c r="KN10" s="208">
        <f t="shared" si="53"/>
        <v>891.66666666666663</v>
      </c>
      <c r="KO10" s="208">
        <f t="shared" si="53"/>
        <v>891.66666666666663</v>
      </c>
      <c r="KP10" s="208">
        <f t="shared" si="53"/>
        <v>891.66666666666663</v>
      </c>
      <c r="KQ10" s="208">
        <f t="shared" si="53"/>
        <v>891.66666666666663</v>
      </c>
      <c r="KR10" s="208">
        <f t="shared" si="53"/>
        <v>891.66666666666663</v>
      </c>
      <c r="KS10" s="208">
        <f t="shared" si="53"/>
        <v>891.66666666666663</v>
      </c>
      <c r="KT10" s="208">
        <f t="shared" si="53"/>
        <v>891.66666666666663</v>
      </c>
      <c r="KU10" s="208">
        <f t="shared" si="53"/>
        <v>891.66666666666663</v>
      </c>
      <c r="KV10" s="208">
        <f t="shared" si="53"/>
        <v>891.66666666666663</v>
      </c>
      <c r="KW10" s="208">
        <f t="shared" si="53"/>
        <v>891.66666666666663</v>
      </c>
      <c r="KX10" s="208">
        <f t="shared" si="53"/>
        <v>891.66666666666663</v>
      </c>
      <c r="KY10" s="208">
        <f t="shared" si="53"/>
        <v>891.66666666666663</v>
      </c>
      <c r="KZ10" s="208">
        <f t="shared" si="53"/>
        <v>891.66666666666663</v>
      </c>
      <c r="LA10" s="208">
        <f t="shared" si="53"/>
        <v>891.66666666666663</v>
      </c>
      <c r="LB10" s="208">
        <f t="shared" si="53"/>
        <v>891.66666666666663</v>
      </c>
      <c r="LC10" s="208">
        <f t="shared" si="53"/>
        <v>891.66666666666663</v>
      </c>
      <c r="LD10" s="208">
        <f t="shared" si="53"/>
        <v>891.66666666666663</v>
      </c>
      <c r="LE10" s="208">
        <f t="shared" si="53"/>
        <v>891.66666666666663</v>
      </c>
      <c r="LF10" s="208">
        <f t="shared" si="53"/>
        <v>891.66666666666663</v>
      </c>
      <c r="LG10" s="208">
        <f t="shared" si="53"/>
        <v>891.66666666666663</v>
      </c>
      <c r="LH10" s="208">
        <f t="shared" si="53"/>
        <v>891.66666666666663</v>
      </c>
      <c r="LI10" s="208">
        <f t="shared" si="53"/>
        <v>891.66666666666663</v>
      </c>
      <c r="LJ10" s="208">
        <f t="shared" si="53"/>
        <v>891.66666666666663</v>
      </c>
      <c r="LK10" s="208">
        <f t="shared" si="53"/>
        <v>891.66666666666663</v>
      </c>
      <c r="LL10" s="208">
        <f t="shared" si="53"/>
        <v>891.66666666666663</v>
      </c>
      <c r="LM10" s="208">
        <f t="shared" si="53"/>
        <v>891.66666666666663</v>
      </c>
      <c r="LN10" s="208">
        <f t="shared" si="53"/>
        <v>891.66666666666663</v>
      </c>
      <c r="LO10" s="208">
        <f t="shared" si="53"/>
        <v>891.66666666666663</v>
      </c>
      <c r="LP10" s="208">
        <f t="shared" si="53"/>
        <v>891.66666666666663</v>
      </c>
      <c r="LQ10" s="208">
        <f t="shared" si="53"/>
        <v>891.66666666666663</v>
      </c>
      <c r="LR10" s="208">
        <f t="shared" si="53"/>
        <v>891.66666666666663</v>
      </c>
      <c r="LS10" s="208">
        <f t="shared" si="53"/>
        <v>891.66666666666663</v>
      </c>
      <c r="LT10" s="208">
        <f t="shared" si="53"/>
        <v>891.66666666666663</v>
      </c>
      <c r="LU10" s="208">
        <f t="shared" si="53"/>
        <v>891.66666666666663</v>
      </c>
      <c r="LV10" s="208">
        <f t="shared" si="53"/>
        <v>891.66666666666663</v>
      </c>
      <c r="LW10" s="208">
        <f t="shared" si="54"/>
        <v>891.66666666666663</v>
      </c>
      <c r="LX10" s="208">
        <f t="shared" si="54"/>
        <v>891.66666666666663</v>
      </c>
      <c r="LY10" s="208">
        <f t="shared" si="54"/>
        <v>891.66666666666663</v>
      </c>
      <c r="LZ10" s="208">
        <f t="shared" si="54"/>
        <v>891.66666666666663</v>
      </c>
      <c r="MA10" s="208">
        <f t="shared" si="54"/>
        <v>891.66666666666663</v>
      </c>
      <c r="MB10" s="208">
        <f t="shared" si="54"/>
        <v>891.66666666666663</v>
      </c>
      <c r="MC10" s="208">
        <f t="shared" si="54"/>
        <v>891.66666666666663</v>
      </c>
      <c r="MD10" s="208">
        <f t="shared" si="54"/>
        <v>891.66666666666663</v>
      </c>
      <c r="ME10" s="208">
        <f t="shared" si="54"/>
        <v>891.66666666666663</v>
      </c>
      <c r="MF10" s="208">
        <f t="shared" si="54"/>
        <v>891.66666666666663</v>
      </c>
      <c r="MG10" s="208">
        <f t="shared" si="54"/>
        <v>891.66666666666663</v>
      </c>
      <c r="MH10" s="208">
        <f t="shared" si="54"/>
        <v>891.66666666666663</v>
      </c>
      <c r="MI10" s="208">
        <f t="shared" si="54"/>
        <v>891.66666666666663</v>
      </c>
      <c r="MJ10" s="208">
        <f t="shared" si="54"/>
        <v>891.66666666666663</v>
      </c>
      <c r="MK10" s="208">
        <f t="shared" si="54"/>
        <v>891.66666666666663</v>
      </c>
      <c r="ML10" s="208">
        <f t="shared" si="54"/>
        <v>891.66666666666663</v>
      </c>
      <c r="MM10" s="208">
        <f t="shared" si="54"/>
        <v>891.66666666666663</v>
      </c>
      <c r="MN10" s="208">
        <f t="shared" si="54"/>
        <v>891.66666666666663</v>
      </c>
      <c r="MO10" s="208">
        <f t="shared" si="54"/>
        <v>891.66666666666663</v>
      </c>
      <c r="MP10" s="208">
        <f t="shared" si="54"/>
        <v>891.66666666666663</v>
      </c>
      <c r="MQ10" s="208">
        <f t="shared" si="54"/>
        <v>891.66666666666663</v>
      </c>
      <c r="MR10" s="208">
        <f t="shared" si="54"/>
        <v>891.66666666666663</v>
      </c>
      <c r="MS10" s="208">
        <f t="shared" si="54"/>
        <v>891.66666666666663</v>
      </c>
      <c r="MT10" s="208">
        <f t="shared" si="54"/>
        <v>891.66666666666663</v>
      </c>
      <c r="MU10" s="208">
        <f t="shared" si="54"/>
        <v>891.66666666666663</v>
      </c>
      <c r="MV10" s="208">
        <f t="shared" si="54"/>
        <v>891.66666666666663</v>
      </c>
      <c r="MW10" s="208">
        <f t="shared" si="54"/>
        <v>891.66666666666663</v>
      </c>
      <c r="MX10" s="208">
        <f t="shared" si="54"/>
        <v>891.66666666666663</v>
      </c>
      <c r="MY10" s="208">
        <f t="shared" si="55"/>
        <v>891.66666666666663</v>
      </c>
      <c r="MZ10" s="208">
        <f t="shared" si="55"/>
        <v>891.66666666666663</v>
      </c>
      <c r="NA10" s="208">
        <f t="shared" si="55"/>
        <v>891.66666666666663</v>
      </c>
      <c r="NB10" s="208">
        <f t="shared" si="55"/>
        <v>891.66666666666663</v>
      </c>
      <c r="NC10" s="208">
        <f t="shared" si="55"/>
        <v>891.66666666666663</v>
      </c>
      <c r="ND10" s="208">
        <f t="shared" si="55"/>
        <v>891.66666666666663</v>
      </c>
      <c r="NE10" s="208">
        <f t="shared" si="55"/>
        <v>891.66666666666663</v>
      </c>
      <c r="NF10" s="208">
        <f t="shared" si="55"/>
        <v>891.66666666666663</v>
      </c>
      <c r="NG10" s="208">
        <f t="shared" si="55"/>
        <v>891.66666666666663</v>
      </c>
      <c r="NH10" s="208">
        <f t="shared" si="55"/>
        <v>891.66666666666663</v>
      </c>
      <c r="NI10" s="208">
        <f t="shared" si="55"/>
        <v>891.66666666666663</v>
      </c>
      <c r="NJ10" s="208">
        <f t="shared" si="55"/>
        <v>891.66666666666663</v>
      </c>
      <c r="NK10" s="208">
        <f t="shared" si="55"/>
        <v>891.66666666666663</v>
      </c>
      <c r="NL10" s="208">
        <f t="shared" si="55"/>
        <v>891.66666666666663</v>
      </c>
      <c r="NM10" s="208">
        <f t="shared" si="55"/>
        <v>891.66666666666663</v>
      </c>
      <c r="NN10" s="208">
        <f t="shared" si="55"/>
        <v>891.66666666666663</v>
      </c>
      <c r="NO10" s="208">
        <f t="shared" si="55"/>
        <v>891.66666666666663</v>
      </c>
      <c r="NP10" s="208">
        <f t="shared" si="55"/>
        <v>891.66666666666663</v>
      </c>
      <c r="NQ10" s="208">
        <f t="shared" si="55"/>
        <v>891.66666666666663</v>
      </c>
      <c r="NR10" s="208">
        <f t="shared" si="55"/>
        <v>891.66666666666663</v>
      </c>
      <c r="NS10" s="208">
        <f t="shared" si="55"/>
        <v>891.66666666666663</v>
      </c>
      <c r="NT10" s="208">
        <f t="shared" si="55"/>
        <v>891.66666666666663</v>
      </c>
      <c r="NU10" s="208">
        <f t="shared" si="55"/>
        <v>891.66666666666663</v>
      </c>
      <c r="NV10" s="208">
        <f t="shared" si="55"/>
        <v>891.66666666666663</v>
      </c>
      <c r="NW10" s="208">
        <f t="shared" si="55"/>
        <v>891.66666666666663</v>
      </c>
      <c r="NX10" s="208">
        <f t="shared" si="55"/>
        <v>891.66666666666663</v>
      </c>
      <c r="NY10" s="208">
        <f t="shared" ref="NY10:ON13" si="65">NY$5*$B10/12</f>
        <v>891.66666666666663</v>
      </c>
      <c r="NZ10" s="208">
        <f t="shared" si="65"/>
        <v>891.66666666666663</v>
      </c>
      <c r="OA10" s="208">
        <f t="shared" si="65"/>
        <v>891.66666666666663</v>
      </c>
      <c r="OB10" s="208">
        <f t="shared" si="65"/>
        <v>891.66666666666663</v>
      </c>
      <c r="OC10" s="208">
        <f t="shared" si="65"/>
        <v>891.66666666666663</v>
      </c>
      <c r="OD10" s="208">
        <f t="shared" si="65"/>
        <v>891.66666666666663</v>
      </c>
      <c r="OE10" s="208">
        <f t="shared" si="65"/>
        <v>891.66666666666663</v>
      </c>
      <c r="OF10" s="208">
        <f t="shared" si="65"/>
        <v>891.66666666666663</v>
      </c>
      <c r="OG10" s="208">
        <f t="shared" si="65"/>
        <v>891.66666666666663</v>
      </c>
      <c r="OH10" s="208">
        <f t="shared" si="65"/>
        <v>891.66666666666663</v>
      </c>
      <c r="OI10" s="208">
        <f t="shared" si="65"/>
        <v>891.66666666666663</v>
      </c>
      <c r="OJ10" s="208">
        <f t="shared" si="65"/>
        <v>891.66666666666663</v>
      </c>
      <c r="OK10" s="208">
        <f t="shared" si="65"/>
        <v>891.66666666666663</v>
      </c>
      <c r="OL10" s="208">
        <f t="shared" si="65"/>
        <v>891.66666666666663</v>
      </c>
      <c r="OM10" s="208">
        <f t="shared" si="65"/>
        <v>891.66666666666663</v>
      </c>
      <c r="ON10" s="208">
        <f t="shared" si="65"/>
        <v>891.66666666666663</v>
      </c>
      <c r="OO10" s="208">
        <f t="shared" si="56"/>
        <v>891.66666666666663</v>
      </c>
      <c r="OP10" s="208">
        <f t="shared" si="56"/>
        <v>891.66666666666663</v>
      </c>
      <c r="OQ10" s="208">
        <f t="shared" si="56"/>
        <v>891.66666666666663</v>
      </c>
      <c r="OR10" s="208">
        <f t="shared" si="56"/>
        <v>891.66666666666663</v>
      </c>
      <c r="OS10" s="208">
        <f t="shared" si="56"/>
        <v>891.66666666666663</v>
      </c>
      <c r="OT10" s="208">
        <f t="shared" si="56"/>
        <v>891.66666666666663</v>
      </c>
      <c r="OU10" s="208">
        <f t="shared" si="56"/>
        <v>891.66666666666663</v>
      </c>
      <c r="OV10" s="208">
        <f t="shared" si="56"/>
        <v>891.66666666666663</v>
      </c>
      <c r="OW10" s="208">
        <f t="shared" si="56"/>
        <v>891.66666666666663</v>
      </c>
      <c r="OX10" s="208">
        <f t="shared" si="56"/>
        <v>891.66666666666663</v>
      </c>
      <c r="OY10" s="208">
        <f t="shared" si="56"/>
        <v>891.66666666666663</v>
      </c>
      <c r="OZ10" s="208">
        <f t="shared" si="56"/>
        <v>891.66666666666663</v>
      </c>
      <c r="PA10" s="208">
        <f t="shared" si="56"/>
        <v>891.66666666666663</v>
      </c>
      <c r="PB10" s="208">
        <f t="shared" si="56"/>
        <v>891.66666666666663</v>
      </c>
      <c r="PC10" s="208">
        <f t="shared" si="56"/>
        <v>891.66666666666663</v>
      </c>
      <c r="PD10" s="208">
        <f t="shared" si="56"/>
        <v>891.66666666666663</v>
      </c>
      <c r="PE10" s="208">
        <f t="shared" si="56"/>
        <v>891.66666666666663</v>
      </c>
      <c r="PF10" s="208">
        <f t="shared" si="56"/>
        <v>891.66666666666663</v>
      </c>
      <c r="PG10" s="208">
        <f t="shared" si="56"/>
        <v>891.66666666666663</v>
      </c>
      <c r="PH10" s="208">
        <f t="shared" si="56"/>
        <v>891.66666666666663</v>
      </c>
      <c r="PI10" s="208">
        <f t="shared" si="56"/>
        <v>891.66666666666663</v>
      </c>
      <c r="PJ10" s="208">
        <f t="shared" si="56"/>
        <v>891.66666666666663</v>
      </c>
      <c r="PK10" s="208">
        <f t="shared" si="56"/>
        <v>891.66666666666663</v>
      </c>
      <c r="PL10" s="208">
        <f t="shared" si="56"/>
        <v>891.66666666666663</v>
      </c>
      <c r="PM10" s="208">
        <f t="shared" si="56"/>
        <v>891.66666666666663</v>
      </c>
      <c r="PN10" s="208">
        <f t="shared" si="56"/>
        <v>891.66666666666663</v>
      </c>
      <c r="PO10" s="208">
        <f t="shared" si="56"/>
        <v>891.66666666666663</v>
      </c>
      <c r="PP10" s="208">
        <f t="shared" si="56"/>
        <v>891.66666666666663</v>
      </c>
      <c r="PQ10" s="208">
        <f t="shared" si="56"/>
        <v>891.66666666666663</v>
      </c>
      <c r="PR10" s="208">
        <f t="shared" si="56"/>
        <v>891.66666666666663</v>
      </c>
      <c r="PS10" s="208">
        <f t="shared" si="56"/>
        <v>891.66666666666663</v>
      </c>
      <c r="PT10" s="208">
        <f t="shared" si="56"/>
        <v>891.66666666666663</v>
      </c>
      <c r="PU10" s="208">
        <f t="shared" si="56"/>
        <v>891.66666666666663</v>
      </c>
      <c r="PV10" s="208">
        <f t="shared" si="56"/>
        <v>891.66666666666663</v>
      </c>
      <c r="PW10" s="208">
        <f t="shared" si="56"/>
        <v>891.66666666666663</v>
      </c>
      <c r="PX10" s="208">
        <f t="shared" si="56"/>
        <v>891.66666666666663</v>
      </c>
      <c r="PY10" s="208">
        <f t="shared" si="56"/>
        <v>891.66666666666663</v>
      </c>
      <c r="PZ10" s="208">
        <f t="shared" si="56"/>
        <v>891.66666666666663</v>
      </c>
      <c r="QA10" s="208">
        <f t="shared" si="56"/>
        <v>891.66666666666663</v>
      </c>
      <c r="QB10" s="208">
        <f t="shared" si="56"/>
        <v>891.66666666666663</v>
      </c>
      <c r="QC10" s="208">
        <f t="shared" si="56"/>
        <v>891.66666666666663</v>
      </c>
      <c r="QD10" s="208">
        <f t="shared" si="56"/>
        <v>891.66666666666663</v>
      </c>
      <c r="QE10" s="208">
        <f t="shared" si="56"/>
        <v>891.66666666666663</v>
      </c>
      <c r="QF10" s="208">
        <f t="shared" si="56"/>
        <v>891.66666666666663</v>
      </c>
      <c r="QG10" s="208">
        <f t="shared" si="56"/>
        <v>891.66666666666663</v>
      </c>
      <c r="QH10" s="208">
        <f t="shared" si="56"/>
        <v>891.66666666666663</v>
      </c>
      <c r="QI10" s="208">
        <f t="shared" si="56"/>
        <v>891.66666666666663</v>
      </c>
      <c r="QJ10" s="208">
        <f t="shared" si="56"/>
        <v>891.66666666666663</v>
      </c>
      <c r="QK10" s="208">
        <f t="shared" si="56"/>
        <v>891.66666666666663</v>
      </c>
      <c r="QL10" s="208">
        <f t="shared" si="57"/>
        <v>891.66666666666663</v>
      </c>
      <c r="QM10" s="208"/>
      <c r="QN10" s="208"/>
      <c r="QO10" s="208"/>
      <c r="QP10" s="208"/>
      <c r="QQ10" s="208"/>
      <c r="QR10" s="208"/>
      <c r="QS10" s="208"/>
      <c r="QT10" s="208"/>
      <c r="QU10" s="208"/>
      <c r="QV10" s="208"/>
      <c r="QW10" s="208"/>
      <c r="QX10" s="208"/>
      <c r="QY10" s="208"/>
      <c r="QZ10" s="208"/>
      <c r="RA10" s="208"/>
      <c r="RB10" s="208"/>
      <c r="RC10" s="208"/>
      <c r="RD10" s="208"/>
      <c r="RE10" s="208"/>
      <c r="RF10" s="208"/>
      <c r="RG10" s="208"/>
      <c r="RH10" s="208"/>
      <c r="RI10" s="208"/>
      <c r="RJ10" s="208"/>
    </row>
    <row r="11" spans="1:478">
      <c r="A11" s="217" t="s">
        <v>885</v>
      </c>
      <c r="B11" s="222">
        <f>B9</f>
        <v>11000</v>
      </c>
      <c r="C11" s="703">
        <f>B11/Inputs!$E$10/1000</f>
        <v>1.0278836809449055</v>
      </c>
      <c r="D11" t="s">
        <v>886</v>
      </c>
      <c r="E11" s="208"/>
      <c r="F11" s="208"/>
      <c r="G11" s="208"/>
      <c r="U11" s="208">
        <v>0</v>
      </c>
      <c r="V11" s="208">
        <v>0</v>
      </c>
      <c r="W11" s="208">
        <v>0</v>
      </c>
      <c r="X11" s="208">
        <v>0</v>
      </c>
      <c r="Y11" s="208">
        <v>0</v>
      </c>
      <c r="Z11" s="208">
        <v>0</v>
      </c>
      <c r="AA11" s="208">
        <v>0</v>
      </c>
      <c r="AB11" s="208">
        <v>0</v>
      </c>
      <c r="AC11" s="208">
        <v>0</v>
      </c>
      <c r="AD11" s="208">
        <v>0</v>
      </c>
      <c r="AE11" s="208">
        <v>0</v>
      </c>
      <c r="AF11" s="208">
        <v>0</v>
      </c>
      <c r="AG11" s="208">
        <v>0</v>
      </c>
      <c r="AH11" s="208">
        <v>0</v>
      </c>
      <c r="AI11" s="208">
        <v>0</v>
      </c>
      <c r="AJ11" s="208">
        <v>0</v>
      </c>
      <c r="AK11" s="208">
        <v>0</v>
      </c>
      <c r="AL11" s="208">
        <v>0</v>
      </c>
      <c r="AM11" s="208">
        <v>0</v>
      </c>
      <c r="AN11" s="208">
        <v>0</v>
      </c>
      <c r="AO11" s="208">
        <v>0</v>
      </c>
      <c r="AP11" s="208">
        <v>0</v>
      </c>
      <c r="AQ11" s="208">
        <v>0</v>
      </c>
      <c r="AR11" s="208">
        <v>0</v>
      </c>
      <c r="AS11" s="208">
        <v>0</v>
      </c>
      <c r="AT11" s="208">
        <v>0</v>
      </c>
      <c r="AU11" s="208">
        <f t="shared" ref="AO11:CO14" si="66">AU$5*$B11/12</f>
        <v>916.66666666666663</v>
      </c>
      <c r="AV11" s="208">
        <f t="shared" si="66"/>
        <v>916.66666666666663</v>
      </c>
      <c r="AW11" s="208">
        <f t="shared" si="66"/>
        <v>916.66666666666663</v>
      </c>
      <c r="AX11" s="208">
        <f t="shared" si="66"/>
        <v>916.66666666666663</v>
      </c>
      <c r="AY11" s="208">
        <f t="shared" si="66"/>
        <v>916.66666666666663</v>
      </c>
      <c r="AZ11" s="208">
        <f t="shared" si="66"/>
        <v>916.66666666666663</v>
      </c>
      <c r="BA11" s="208">
        <f t="shared" si="66"/>
        <v>916.66666666666663</v>
      </c>
      <c r="BB11" s="208">
        <f t="shared" si="66"/>
        <v>916.66666666666663</v>
      </c>
      <c r="BC11" s="208">
        <f t="shared" si="66"/>
        <v>916.66666666666663</v>
      </c>
      <c r="BD11" s="208">
        <f t="shared" si="66"/>
        <v>916.66666666666663</v>
      </c>
      <c r="BE11" s="208">
        <f t="shared" si="66"/>
        <v>916.66666666666663</v>
      </c>
      <c r="BF11" s="208">
        <f t="shared" si="66"/>
        <v>916.66666666666663</v>
      </c>
      <c r="BG11" s="208">
        <f t="shared" si="66"/>
        <v>916.66666666666663</v>
      </c>
      <c r="BH11" s="208">
        <f t="shared" si="66"/>
        <v>916.66666666666663</v>
      </c>
      <c r="BI11" s="208">
        <f t="shared" si="66"/>
        <v>916.66666666666663</v>
      </c>
      <c r="BJ11" s="208">
        <f t="shared" si="66"/>
        <v>916.66666666666663</v>
      </c>
      <c r="BK11" s="208">
        <f t="shared" si="66"/>
        <v>916.66666666666663</v>
      </c>
      <c r="BL11" s="208">
        <f t="shared" si="66"/>
        <v>916.66666666666663</v>
      </c>
      <c r="BM11" s="208">
        <f t="shared" si="66"/>
        <v>916.66666666666663</v>
      </c>
      <c r="BN11" s="208">
        <f t="shared" si="66"/>
        <v>916.66666666666663</v>
      </c>
      <c r="BO11" s="208">
        <f t="shared" si="66"/>
        <v>916.66666666666663</v>
      </c>
      <c r="BP11" s="208">
        <f t="shared" si="66"/>
        <v>916.66666666666663</v>
      </c>
      <c r="BQ11" s="208">
        <f t="shared" si="66"/>
        <v>916.66666666666663</v>
      </c>
      <c r="BR11" s="208">
        <f t="shared" si="66"/>
        <v>916.66666666666663</v>
      </c>
      <c r="BS11" s="208">
        <f t="shared" si="66"/>
        <v>916.66666666666663</v>
      </c>
      <c r="BT11" s="208">
        <f t="shared" si="66"/>
        <v>916.66666666666663</v>
      </c>
      <c r="BU11" s="208">
        <f t="shared" si="66"/>
        <v>916.66666666666663</v>
      </c>
      <c r="BV11" s="208">
        <f t="shared" si="66"/>
        <v>916.66666666666663</v>
      </c>
      <c r="BW11" s="208">
        <f t="shared" si="66"/>
        <v>916.66666666666663</v>
      </c>
      <c r="BX11" s="208">
        <f t="shared" si="66"/>
        <v>916.66666666666663</v>
      </c>
      <c r="BY11" s="208">
        <f t="shared" si="66"/>
        <v>916.66666666666663</v>
      </c>
      <c r="BZ11" s="208">
        <f t="shared" si="66"/>
        <v>916.66666666666663</v>
      </c>
      <c r="CA11" s="208">
        <f t="shared" si="66"/>
        <v>916.66666666666663</v>
      </c>
      <c r="CB11" s="208">
        <f t="shared" si="66"/>
        <v>916.66666666666663</v>
      </c>
      <c r="CC11" s="208">
        <f t="shared" si="66"/>
        <v>916.66666666666663</v>
      </c>
      <c r="CD11" s="208">
        <f t="shared" si="66"/>
        <v>916.66666666666663</v>
      </c>
      <c r="CE11" s="208">
        <f t="shared" si="66"/>
        <v>916.66666666666663</v>
      </c>
      <c r="CF11" s="208">
        <f t="shared" si="66"/>
        <v>916.66666666666663</v>
      </c>
      <c r="CG11" s="208">
        <f t="shared" si="66"/>
        <v>916.66666666666663</v>
      </c>
      <c r="CH11" s="208">
        <f t="shared" si="66"/>
        <v>916.66666666666663</v>
      </c>
      <c r="CI11" s="208">
        <f t="shared" si="66"/>
        <v>916.66666666666663</v>
      </c>
      <c r="CJ11" s="208">
        <f t="shared" si="66"/>
        <v>916.66666666666663</v>
      </c>
      <c r="CK11" s="208">
        <f t="shared" si="66"/>
        <v>916.66666666666663</v>
      </c>
      <c r="CL11" s="208">
        <f t="shared" si="66"/>
        <v>916.66666666666663</v>
      </c>
      <c r="CM11" s="208">
        <f t="shared" si="66"/>
        <v>916.66666666666663</v>
      </c>
      <c r="CN11" s="208">
        <f t="shared" si="66"/>
        <v>916.66666666666663</v>
      </c>
      <c r="CO11" s="208">
        <f t="shared" si="66"/>
        <v>916.66666666666663</v>
      </c>
      <c r="CP11" s="208">
        <f t="shared" ref="CP11:CY13" si="67">CP$5*$B11/12</f>
        <v>916.66666666666663</v>
      </c>
      <c r="CQ11" s="208">
        <f t="shared" si="67"/>
        <v>916.66666666666663</v>
      </c>
      <c r="CR11" s="208">
        <f t="shared" si="67"/>
        <v>916.66666666666663</v>
      </c>
      <c r="CS11" s="208">
        <f t="shared" si="67"/>
        <v>916.66666666666663</v>
      </c>
      <c r="CT11" s="208">
        <f t="shared" si="67"/>
        <v>916.66666666666663</v>
      </c>
      <c r="CU11" s="208">
        <f t="shared" si="67"/>
        <v>916.66666666666663</v>
      </c>
      <c r="CV11" s="208">
        <f t="shared" si="67"/>
        <v>916.66666666666663</v>
      </c>
      <c r="CW11" s="208">
        <f t="shared" si="67"/>
        <v>916.66666666666663</v>
      </c>
      <c r="CX11" s="208">
        <f t="shared" si="67"/>
        <v>916.66666666666663</v>
      </c>
      <c r="CY11" s="208">
        <f t="shared" si="67"/>
        <v>916.66666666666663</v>
      </c>
      <c r="CZ11" s="208">
        <f t="shared" ref="CZ11:DI13" si="68">CZ$5*$B11/12</f>
        <v>916.66666666666663</v>
      </c>
      <c r="DA11" s="208">
        <f t="shared" si="68"/>
        <v>916.66666666666663</v>
      </c>
      <c r="DB11" s="208">
        <f t="shared" si="68"/>
        <v>916.66666666666663</v>
      </c>
      <c r="DC11" s="208">
        <f t="shared" si="68"/>
        <v>916.66666666666663</v>
      </c>
      <c r="DD11" s="208">
        <f t="shared" si="68"/>
        <v>916.66666666666663</v>
      </c>
      <c r="DE11" s="208">
        <f t="shared" si="68"/>
        <v>916.66666666666663</v>
      </c>
      <c r="DF11" s="208">
        <f t="shared" si="68"/>
        <v>916.66666666666663</v>
      </c>
      <c r="DG11" s="208">
        <f t="shared" si="68"/>
        <v>916.66666666666663</v>
      </c>
      <c r="DH11" s="208">
        <f t="shared" si="68"/>
        <v>916.66666666666663</v>
      </c>
      <c r="DI11" s="208">
        <f t="shared" si="68"/>
        <v>916.66666666666663</v>
      </c>
      <c r="DJ11" s="208">
        <f t="shared" ref="DJ11:DS13" si="69">DJ$5*$B11/12</f>
        <v>916.66666666666663</v>
      </c>
      <c r="DK11" s="208">
        <f t="shared" si="69"/>
        <v>916.66666666666663</v>
      </c>
      <c r="DL11" s="208">
        <f t="shared" si="69"/>
        <v>916.66666666666663</v>
      </c>
      <c r="DM11" s="208">
        <f t="shared" si="69"/>
        <v>916.66666666666663</v>
      </c>
      <c r="DN11" s="208">
        <f t="shared" si="69"/>
        <v>916.66666666666663</v>
      </c>
      <c r="DO11" s="208">
        <f t="shared" si="69"/>
        <v>916.66666666666663</v>
      </c>
      <c r="DP11" s="208">
        <f t="shared" si="69"/>
        <v>916.66666666666663</v>
      </c>
      <c r="DQ11" s="208">
        <f t="shared" si="69"/>
        <v>916.66666666666663</v>
      </c>
      <c r="DR11" s="208">
        <f t="shared" si="69"/>
        <v>916.66666666666663</v>
      </c>
      <c r="DS11" s="208">
        <f t="shared" si="69"/>
        <v>916.66666666666663</v>
      </c>
      <c r="DT11" s="208">
        <f t="shared" ref="DT11:EC13" si="70">DT$5*$B11/12</f>
        <v>916.66666666666663</v>
      </c>
      <c r="DU11" s="208">
        <f t="shared" si="70"/>
        <v>916.66666666666663</v>
      </c>
      <c r="DV11" s="208">
        <f t="shared" si="70"/>
        <v>916.66666666666663</v>
      </c>
      <c r="DW11" s="208">
        <f t="shared" si="70"/>
        <v>916.66666666666663</v>
      </c>
      <c r="DX11" s="208">
        <f t="shared" si="70"/>
        <v>916.66666666666663</v>
      </c>
      <c r="DY11" s="208">
        <f t="shared" si="70"/>
        <v>916.66666666666663</v>
      </c>
      <c r="DZ11" s="208">
        <f t="shared" si="70"/>
        <v>916.66666666666663</v>
      </c>
      <c r="EA11" s="208">
        <f t="shared" si="70"/>
        <v>916.66666666666663</v>
      </c>
      <c r="EB11" s="208">
        <f t="shared" si="70"/>
        <v>916.66666666666663</v>
      </c>
      <c r="EC11" s="208">
        <f t="shared" si="70"/>
        <v>916.66666666666663</v>
      </c>
      <c r="ED11" s="208">
        <f t="shared" ref="ED11:EM13" si="71">ED$5*$B11/12</f>
        <v>916.66666666666663</v>
      </c>
      <c r="EE11" s="208">
        <f t="shared" si="71"/>
        <v>916.66666666666663</v>
      </c>
      <c r="EF11" s="208">
        <f t="shared" si="71"/>
        <v>916.66666666666663</v>
      </c>
      <c r="EG11" s="208">
        <f t="shared" si="71"/>
        <v>916.66666666666663</v>
      </c>
      <c r="EH11" s="208">
        <f t="shared" si="71"/>
        <v>916.66666666666663</v>
      </c>
      <c r="EI11" s="208">
        <f t="shared" si="71"/>
        <v>916.66666666666663</v>
      </c>
      <c r="EJ11" s="208">
        <f t="shared" si="71"/>
        <v>916.66666666666663</v>
      </c>
      <c r="EK11" s="208">
        <f t="shared" si="71"/>
        <v>916.66666666666663</v>
      </c>
      <c r="EL11" s="208">
        <f t="shared" si="71"/>
        <v>916.66666666666663</v>
      </c>
      <c r="EM11" s="208">
        <f t="shared" si="71"/>
        <v>916.66666666666663</v>
      </c>
      <c r="EN11" s="208">
        <f t="shared" ref="EN11:FC16" si="72">EN$5*$B11/12</f>
        <v>916.66666666666663</v>
      </c>
      <c r="EO11" s="208">
        <f t="shared" si="72"/>
        <v>916.66666666666663</v>
      </c>
      <c r="EP11" s="208">
        <f t="shared" si="72"/>
        <v>916.66666666666663</v>
      </c>
      <c r="EQ11" s="208">
        <f t="shared" si="72"/>
        <v>916.66666666666663</v>
      </c>
      <c r="ER11" s="208">
        <f t="shared" si="72"/>
        <v>916.66666666666663</v>
      </c>
      <c r="ES11" s="208">
        <f t="shared" si="72"/>
        <v>916.66666666666663</v>
      </c>
      <c r="ET11" s="208">
        <f t="shared" si="72"/>
        <v>916.66666666666663</v>
      </c>
      <c r="EU11" s="208">
        <f t="shared" si="72"/>
        <v>916.66666666666663</v>
      </c>
      <c r="EV11" s="208">
        <f t="shared" si="72"/>
        <v>916.66666666666663</v>
      </c>
      <c r="EW11" s="208">
        <f t="shared" si="72"/>
        <v>916.66666666666663</v>
      </c>
      <c r="EX11" s="208">
        <f t="shared" si="72"/>
        <v>916.66666666666663</v>
      </c>
      <c r="EY11" s="208">
        <f t="shared" si="72"/>
        <v>916.66666666666663</v>
      </c>
      <c r="EZ11" s="208">
        <f t="shared" si="72"/>
        <v>916.66666666666663</v>
      </c>
      <c r="FA11" s="208">
        <f t="shared" si="72"/>
        <v>916.66666666666663</v>
      </c>
      <c r="FB11" s="208">
        <f t="shared" si="59"/>
        <v>916.66666666666663</v>
      </c>
      <c r="FC11" s="208">
        <f t="shared" si="59"/>
        <v>916.66666666666663</v>
      </c>
      <c r="FD11" s="208">
        <f t="shared" si="59"/>
        <v>916.66666666666663</v>
      </c>
      <c r="FE11" s="208">
        <f t="shared" si="59"/>
        <v>916.66666666666663</v>
      </c>
      <c r="FF11" s="208">
        <f t="shared" si="59"/>
        <v>916.66666666666663</v>
      </c>
      <c r="FG11" s="208">
        <f t="shared" si="59"/>
        <v>916.66666666666663</v>
      </c>
      <c r="FH11" s="208">
        <f t="shared" si="59"/>
        <v>916.66666666666663</v>
      </c>
      <c r="FI11" s="208">
        <f t="shared" si="59"/>
        <v>916.66666666666663</v>
      </c>
      <c r="FJ11" s="208">
        <f t="shared" si="59"/>
        <v>916.66666666666663</v>
      </c>
      <c r="FK11" s="208">
        <f t="shared" si="59"/>
        <v>916.66666666666663</v>
      </c>
      <c r="FL11" s="208">
        <f t="shared" si="60"/>
        <v>916.66666666666663</v>
      </c>
      <c r="FM11" s="208">
        <f t="shared" si="60"/>
        <v>916.66666666666663</v>
      </c>
      <c r="FN11" s="208">
        <f t="shared" si="60"/>
        <v>916.66666666666663</v>
      </c>
      <c r="FO11" s="208">
        <f t="shared" si="60"/>
        <v>916.66666666666663</v>
      </c>
      <c r="FP11" s="208">
        <f t="shared" si="60"/>
        <v>916.66666666666663</v>
      </c>
      <c r="FQ11" s="208">
        <f t="shared" si="60"/>
        <v>916.66666666666663</v>
      </c>
      <c r="FR11" s="208">
        <f t="shared" si="60"/>
        <v>916.66666666666663</v>
      </c>
      <c r="FS11" s="208">
        <f t="shared" si="60"/>
        <v>916.66666666666663</v>
      </c>
      <c r="FT11" s="208">
        <f t="shared" si="60"/>
        <v>916.66666666666663</v>
      </c>
      <c r="FU11" s="208">
        <f t="shared" si="60"/>
        <v>916.66666666666663</v>
      </c>
      <c r="FV11" s="208">
        <f t="shared" si="61"/>
        <v>916.66666666666663</v>
      </c>
      <c r="FW11" s="208">
        <f t="shared" si="61"/>
        <v>916.66666666666663</v>
      </c>
      <c r="FX11" s="208">
        <f t="shared" si="61"/>
        <v>916.66666666666663</v>
      </c>
      <c r="FY11" s="208">
        <f t="shared" si="61"/>
        <v>916.66666666666663</v>
      </c>
      <c r="FZ11" s="208">
        <f t="shared" si="61"/>
        <v>916.66666666666663</v>
      </c>
      <c r="GA11" s="208">
        <f t="shared" si="61"/>
        <v>916.66666666666663</v>
      </c>
      <c r="GB11" s="208">
        <f t="shared" si="61"/>
        <v>916.66666666666663</v>
      </c>
      <c r="GC11" s="208">
        <f t="shared" si="61"/>
        <v>916.66666666666663</v>
      </c>
      <c r="GD11" s="208">
        <f t="shared" si="61"/>
        <v>916.66666666666663</v>
      </c>
      <c r="GE11" s="208">
        <f t="shared" si="61"/>
        <v>916.66666666666663</v>
      </c>
      <c r="GF11" s="208">
        <f t="shared" si="62"/>
        <v>916.66666666666663</v>
      </c>
      <c r="GG11" s="208">
        <f t="shared" si="62"/>
        <v>916.66666666666663</v>
      </c>
      <c r="GH11" s="208">
        <f t="shared" si="62"/>
        <v>916.66666666666663</v>
      </c>
      <c r="GI11" s="208">
        <f t="shared" si="62"/>
        <v>916.66666666666663</v>
      </c>
      <c r="GJ11" s="208">
        <f t="shared" si="62"/>
        <v>916.66666666666663</v>
      </c>
      <c r="GK11" s="208">
        <f t="shared" si="62"/>
        <v>916.66666666666663</v>
      </c>
      <c r="GL11" s="208">
        <f t="shared" si="62"/>
        <v>916.66666666666663</v>
      </c>
      <c r="GM11" s="208">
        <f t="shared" si="62"/>
        <v>916.66666666666663</v>
      </c>
      <c r="GN11" s="208">
        <f t="shared" si="62"/>
        <v>916.66666666666663</v>
      </c>
      <c r="GO11" s="208">
        <f t="shared" si="62"/>
        <v>916.66666666666663</v>
      </c>
      <c r="GP11" s="208">
        <f t="shared" si="63"/>
        <v>916.66666666666663</v>
      </c>
      <c r="GQ11" s="208">
        <f t="shared" si="63"/>
        <v>916.66666666666663</v>
      </c>
      <c r="GR11" s="208">
        <f t="shared" si="63"/>
        <v>916.66666666666663</v>
      </c>
      <c r="GS11" s="208">
        <f t="shared" si="63"/>
        <v>916.66666666666663</v>
      </c>
      <c r="GT11" s="208">
        <f t="shared" si="63"/>
        <v>916.66666666666663</v>
      </c>
      <c r="GU11" s="208">
        <f t="shared" si="63"/>
        <v>916.66666666666663</v>
      </c>
      <c r="GV11" s="208">
        <f t="shared" si="63"/>
        <v>916.66666666666663</v>
      </c>
      <c r="GW11" s="208">
        <f t="shared" si="63"/>
        <v>916.66666666666663</v>
      </c>
      <c r="GX11" s="208">
        <f t="shared" si="63"/>
        <v>916.66666666666663</v>
      </c>
      <c r="GY11" s="208">
        <f t="shared" si="63"/>
        <v>916.66666666666663</v>
      </c>
      <c r="GZ11" s="208">
        <f t="shared" si="64"/>
        <v>916.66666666666663</v>
      </c>
      <c r="HA11" s="208">
        <f t="shared" si="64"/>
        <v>916.66666666666663</v>
      </c>
      <c r="HB11" s="208">
        <f t="shared" si="64"/>
        <v>916.66666666666663</v>
      </c>
      <c r="HC11" s="208">
        <f t="shared" si="64"/>
        <v>916.66666666666663</v>
      </c>
      <c r="HD11" s="208">
        <f t="shared" si="64"/>
        <v>916.66666666666663</v>
      </c>
      <c r="HE11" s="208">
        <f t="shared" si="64"/>
        <v>916.66666666666663</v>
      </c>
      <c r="HF11" s="208">
        <f t="shared" si="64"/>
        <v>916.66666666666663</v>
      </c>
      <c r="HG11" s="208">
        <f t="shared" si="64"/>
        <v>916.66666666666663</v>
      </c>
      <c r="HH11" s="208">
        <f t="shared" si="64"/>
        <v>916.66666666666663</v>
      </c>
      <c r="HI11" s="208">
        <f t="shared" si="64"/>
        <v>916.66666666666663</v>
      </c>
      <c r="HJ11" s="208">
        <f t="shared" si="64"/>
        <v>916.66666666666663</v>
      </c>
      <c r="HK11" s="208">
        <f t="shared" si="64"/>
        <v>916.66666666666663</v>
      </c>
      <c r="HL11" s="208">
        <f t="shared" si="64"/>
        <v>916.66666666666663</v>
      </c>
      <c r="HM11" s="208">
        <f t="shared" si="64"/>
        <v>916.66666666666663</v>
      </c>
      <c r="HN11" s="208">
        <f t="shared" ref="HN11:IC16" si="73">HN$5*$B11/12</f>
        <v>916.66666666666663</v>
      </c>
      <c r="HO11" s="208">
        <f t="shared" si="73"/>
        <v>916.66666666666663</v>
      </c>
      <c r="HP11" s="208">
        <f t="shared" si="73"/>
        <v>916.66666666666663</v>
      </c>
      <c r="HQ11" s="208">
        <f t="shared" si="73"/>
        <v>916.66666666666663</v>
      </c>
      <c r="HR11" s="208">
        <f t="shared" si="73"/>
        <v>916.66666666666663</v>
      </c>
      <c r="HS11" s="208">
        <f t="shared" si="73"/>
        <v>916.66666666666663</v>
      </c>
      <c r="HT11" s="208">
        <f t="shared" si="73"/>
        <v>916.66666666666663</v>
      </c>
      <c r="HU11" s="208">
        <f t="shared" si="73"/>
        <v>916.66666666666663</v>
      </c>
      <c r="HV11" s="208">
        <f t="shared" si="73"/>
        <v>916.66666666666663</v>
      </c>
      <c r="HW11" s="208">
        <f t="shared" si="73"/>
        <v>916.66666666666663</v>
      </c>
      <c r="HX11" s="208">
        <f t="shared" ref="HX11:IM16" si="74">HX$5*$B11/12</f>
        <v>916.66666666666663</v>
      </c>
      <c r="HY11" s="208">
        <f t="shared" si="74"/>
        <v>916.66666666666663</v>
      </c>
      <c r="HZ11" s="208">
        <f t="shared" si="74"/>
        <v>916.66666666666663</v>
      </c>
      <c r="IA11" s="208">
        <f t="shared" si="74"/>
        <v>916.66666666666663</v>
      </c>
      <c r="IB11" s="208">
        <f t="shared" si="74"/>
        <v>916.66666666666663</v>
      </c>
      <c r="IC11" s="208">
        <f t="shared" si="74"/>
        <v>916.66666666666663</v>
      </c>
      <c r="ID11" s="208">
        <f t="shared" si="74"/>
        <v>916.66666666666663</v>
      </c>
      <c r="IE11" s="208">
        <f t="shared" si="74"/>
        <v>916.66666666666663</v>
      </c>
      <c r="IF11" s="208">
        <f t="shared" si="74"/>
        <v>916.66666666666663</v>
      </c>
      <c r="IG11" s="208">
        <f t="shared" si="74"/>
        <v>916.66666666666663</v>
      </c>
      <c r="IH11" s="208">
        <f t="shared" ref="IH11:IW16" si="75">IH$5*$B11/12</f>
        <v>916.66666666666663</v>
      </c>
      <c r="II11" s="208">
        <f t="shared" si="75"/>
        <v>916.66666666666663</v>
      </c>
      <c r="IJ11" s="208">
        <f t="shared" si="75"/>
        <v>916.66666666666663</v>
      </c>
      <c r="IK11" s="208">
        <f t="shared" si="75"/>
        <v>916.66666666666663</v>
      </c>
      <c r="IL11" s="208">
        <f t="shared" si="75"/>
        <v>916.66666666666663</v>
      </c>
      <c r="IM11" s="208">
        <f t="shared" si="75"/>
        <v>916.66666666666663</v>
      </c>
      <c r="IN11" s="208">
        <f t="shared" si="75"/>
        <v>916.66666666666663</v>
      </c>
      <c r="IO11" s="208">
        <f t="shared" si="75"/>
        <v>916.66666666666663</v>
      </c>
      <c r="IP11" s="208">
        <f t="shared" si="75"/>
        <v>916.66666666666663</v>
      </c>
      <c r="IQ11" s="208">
        <f t="shared" si="75"/>
        <v>916.66666666666663</v>
      </c>
      <c r="IR11" s="208">
        <f t="shared" ref="IR11:JG16" si="76">IR$5*$B11/12</f>
        <v>916.66666666666663</v>
      </c>
      <c r="IS11" s="208">
        <f t="shared" si="76"/>
        <v>916.66666666666663</v>
      </c>
      <c r="IT11" s="208">
        <f t="shared" si="76"/>
        <v>916.66666666666663</v>
      </c>
      <c r="IU11" s="208">
        <f t="shared" si="76"/>
        <v>916.66666666666663</v>
      </c>
      <c r="IV11" s="208">
        <f t="shared" si="76"/>
        <v>916.66666666666663</v>
      </c>
      <c r="IW11" s="208">
        <f t="shared" si="76"/>
        <v>916.66666666666663</v>
      </c>
      <c r="IX11" s="208">
        <f t="shared" si="76"/>
        <v>916.66666666666663</v>
      </c>
      <c r="IY11" s="208">
        <f t="shared" si="76"/>
        <v>916.66666666666663</v>
      </c>
      <c r="IZ11" s="208">
        <f t="shared" si="76"/>
        <v>916.66666666666663</v>
      </c>
      <c r="JA11" s="208">
        <f t="shared" si="76"/>
        <v>916.66666666666663</v>
      </c>
      <c r="JB11" s="208">
        <f t="shared" ref="JB11:JQ16" si="77">JB$5*$B11/12</f>
        <v>916.66666666666663</v>
      </c>
      <c r="JC11" s="208">
        <f t="shared" si="77"/>
        <v>916.66666666666663</v>
      </c>
      <c r="JD11" s="208">
        <f t="shared" si="77"/>
        <v>916.66666666666663</v>
      </c>
      <c r="JE11" s="208">
        <f t="shared" si="77"/>
        <v>916.66666666666663</v>
      </c>
      <c r="JF11" s="208">
        <f t="shared" si="77"/>
        <v>916.66666666666663</v>
      </c>
      <c r="JG11" s="208">
        <f t="shared" si="77"/>
        <v>916.66666666666663</v>
      </c>
      <c r="JH11" s="208">
        <f t="shared" si="77"/>
        <v>916.66666666666663</v>
      </c>
      <c r="JI11" s="208">
        <f t="shared" si="77"/>
        <v>916.66666666666663</v>
      </c>
      <c r="JJ11" s="208">
        <f t="shared" si="77"/>
        <v>916.66666666666663</v>
      </c>
      <c r="JK11" s="208">
        <f t="shared" si="77"/>
        <v>916.66666666666663</v>
      </c>
      <c r="JL11" s="208">
        <f t="shared" ref="JL11:KA16" si="78">JL$5*$B11/12</f>
        <v>916.66666666666663</v>
      </c>
      <c r="JM11" s="208">
        <f t="shared" si="78"/>
        <v>916.66666666666663</v>
      </c>
      <c r="JN11" s="208">
        <f t="shared" si="78"/>
        <v>916.66666666666663</v>
      </c>
      <c r="JO11" s="208">
        <f t="shared" si="78"/>
        <v>916.66666666666663</v>
      </c>
      <c r="JP11" s="208">
        <f t="shared" si="78"/>
        <v>916.66666666666663</v>
      </c>
      <c r="JQ11" s="208">
        <f t="shared" si="78"/>
        <v>916.66666666666663</v>
      </c>
      <c r="JR11" s="208">
        <f t="shared" si="78"/>
        <v>916.66666666666663</v>
      </c>
      <c r="JS11" s="208">
        <f t="shared" si="78"/>
        <v>916.66666666666663</v>
      </c>
      <c r="JT11" s="208">
        <f t="shared" si="78"/>
        <v>916.66666666666663</v>
      </c>
      <c r="JU11" s="208">
        <f t="shared" si="78"/>
        <v>916.66666666666663</v>
      </c>
      <c r="JV11" s="208">
        <f t="shared" si="78"/>
        <v>916.66666666666663</v>
      </c>
      <c r="JW11" s="208">
        <f t="shared" si="78"/>
        <v>916.66666666666663</v>
      </c>
      <c r="JX11" s="208">
        <f t="shared" si="78"/>
        <v>916.66666666666663</v>
      </c>
      <c r="JY11" s="208">
        <f t="shared" si="78"/>
        <v>916.66666666666663</v>
      </c>
      <c r="JZ11" s="208">
        <f t="shared" ref="JZ11:LW13" si="79">JZ$5*$B11/12</f>
        <v>916.66666666666663</v>
      </c>
      <c r="KA11" s="208">
        <f t="shared" si="79"/>
        <v>916.66666666666663</v>
      </c>
      <c r="KB11" s="208">
        <f t="shared" si="79"/>
        <v>916.66666666666663</v>
      </c>
      <c r="KC11" s="208">
        <f t="shared" si="79"/>
        <v>916.66666666666663</v>
      </c>
      <c r="KD11" s="208">
        <f t="shared" si="79"/>
        <v>916.66666666666663</v>
      </c>
      <c r="KE11" s="208">
        <f t="shared" si="79"/>
        <v>916.66666666666663</v>
      </c>
      <c r="KF11" s="208">
        <f t="shared" si="79"/>
        <v>916.66666666666663</v>
      </c>
      <c r="KG11" s="208">
        <f t="shared" si="79"/>
        <v>916.66666666666663</v>
      </c>
      <c r="KH11" s="208">
        <f t="shared" si="79"/>
        <v>916.66666666666663</v>
      </c>
      <c r="KI11" s="208">
        <f t="shared" si="79"/>
        <v>916.66666666666663</v>
      </c>
      <c r="KJ11" s="208">
        <f t="shared" si="79"/>
        <v>916.66666666666663</v>
      </c>
      <c r="KK11" s="208">
        <f t="shared" si="79"/>
        <v>916.66666666666663</v>
      </c>
      <c r="KL11" s="208">
        <f t="shared" si="79"/>
        <v>916.66666666666663</v>
      </c>
      <c r="KM11" s="208">
        <f t="shared" si="79"/>
        <v>916.66666666666663</v>
      </c>
      <c r="KN11" s="208">
        <f t="shared" si="79"/>
        <v>916.66666666666663</v>
      </c>
      <c r="KO11" s="208">
        <f t="shared" si="79"/>
        <v>916.66666666666663</v>
      </c>
      <c r="KP11" s="208">
        <f t="shared" si="79"/>
        <v>916.66666666666663</v>
      </c>
      <c r="KQ11" s="208">
        <f t="shared" si="79"/>
        <v>916.66666666666663</v>
      </c>
      <c r="KR11" s="208">
        <f t="shared" si="79"/>
        <v>916.66666666666663</v>
      </c>
      <c r="KS11" s="208">
        <f t="shared" si="79"/>
        <v>916.66666666666663</v>
      </c>
      <c r="KT11" s="208">
        <f t="shared" si="79"/>
        <v>916.66666666666663</v>
      </c>
      <c r="KU11" s="208">
        <f t="shared" si="79"/>
        <v>916.66666666666663</v>
      </c>
      <c r="KV11" s="208">
        <f t="shared" si="79"/>
        <v>916.66666666666663</v>
      </c>
      <c r="KW11" s="208">
        <f t="shared" si="79"/>
        <v>916.66666666666663</v>
      </c>
      <c r="KX11" s="208">
        <f t="shared" si="79"/>
        <v>916.66666666666663</v>
      </c>
      <c r="KY11" s="208">
        <f t="shared" si="79"/>
        <v>916.66666666666663</v>
      </c>
      <c r="KZ11" s="208">
        <f t="shared" si="79"/>
        <v>916.66666666666663</v>
      </c>
      <c r="LA11" s="208">
        <f t="shared" si="79"/>
        <v>916.66666666666663</v>
      </c>
      <c r="LB11" s="208">
        <f t="shared" si="79"/>
        <v>916.66666666666663</v>
      </c>
      <c r="LC11" s="208">
        <f t="shared" si="79"/>
        <v>916.66666666666663</v>
      </c>
      <c r="LD11" s="208">
        <f t="shared" si="79"/>
        <v>916.66666666666663</v>
      </c>
      <c r="LE11" s="208">
        <f t="shared" si="79"/>
        <v>916.66666666666663</v>
      </c>
      <c r="LF11" s="208">
        <f t="shared" si="79"/>
        <v>916.66666666666663</v>
      </c>
      <c r="LG11" s="208">
        <f t="shared" si="79"/>
        <v>916.66666666666663</v>
      </c>
      <c r="LH11" s="208">
        <f t="shared" si="79"/>
        <v>916.66666666666663</v>
      </c>
      <c r="LI11" s="208">
        <f t="shared" si="79"/>
        <v>916.66666666666663</v>
      </c>
      <c r="LJ11" s="208">
        <f t="shared" si="79"/>
        <v>916.66666666666663</v>
      </c>
      <c r="LK11" s="208">
        <f t="shared" si="79"/>
        <v>916.66666666666663</v>
      </c>
      <c r="LL11" s="208">
        <f t="shared" si="79"/>
        <v>916.66666666666663</v>
      </c>
      <c r="LM11" s="208">
        <f t="shared" si="79"/>
        <v>916.66666666666663</v>
      </c>
      <c r="LN11" s="208">
        <f t="shared" si="79"/>
        <v>916.66666666666663</v>
      </c>
      <c r="LO11" s="208">
        <f t="shared" si="79"/>
        <v>916.66666666666663</v>
      </c>
      <c r="LP11" s="208">
        <f t="shared" si="79"/>
        <v>916.66666666666663</v>
      </c>
      <c r="LQ11" s="208">
        <f t="shared" si="79"/>
        <v>916.66666666666663</v>
      </c>
      <c r="LR11" s="208">
        <f t="shared" si="79"/>
        <v>916.66666666666663</v>
      </c>
      <c r="LS11" s="208">
        <f t="shared" si="79"/>
        <v>916.66666666666663</v>
      </c>
      <c r="LT11" s="208">
        <f t="shared" si="79"/>
        <v>916.66666666666663</v>
      </c>
      <c r="LU11" s="208">
        <f t="shared" si="79"/>
        <v>916.66666666666663</v>
      </c>
      <c r="LV11" s="208">
        <f t="shared" si="79"/>
        <v>916.66666666666663</v>
      </c>
      <c r="LW11" s="208">
        <f t="shared" si="79"/>
        <v>916.66666666666663</v>
      </c>
      <c r="LX11" s="208">
        <f t="shared" si="54"/>
        <v>916.66666666666663</v>
      </c>
      <c r="LY11" s="208">
        <f t="shared" si="54"/>
        <v>916.66666666666663</v>
      </c>
      <c r="LZ11" s="208">
        <f t="shared" si="54"/>
        <v>916.66666666666663</v>
      </c>
      <c r="MA11" s="208">
        <f t="shared" si="54"/>
        <v>916.66666666666663</v>
      </c>
      <c r="MB11" s="208">
        <f t="shared" si="54"/>
        <v>916.66666666666663</v>
      </c>
      <c r="MC11" s="208">
        <f t="shared" si="54"/>
        <v>916.66666666666663</v>
      </c>
      <c r="MD11" s="208">
        <f t="shared" si="54"/>
        <v>916.66666666666663</v>
      </c>
      <c r="ME11" s="208">
        <f t="shared" si="54"/>
        <v>916.66666666666663</v>
      </c>
      <c r="MF11" s="208">
        <f t="shared" si="54"/>
        <v>916.66666666666663</v>
      </c>
      <c r="MG11" s="208">
        <f t="shared" si="54"/>
        <v>916.66666666666663</v>
      </c>
      <c r="MH11" s="208">
        <f t="shared" si="54"/>
        <v>916.66666666666663</v>
      </c>
      <c r="MI11" s="208">
        <f t="shared" si="54"/>
        <v>916.66666666666663</v>
      </c>
      <c r="MJ11" s="208">
        <f t="shared" si="54"/>
        <v>916.66666666666663</v>
      </c>
      <c r="MK11" s="208">
        <f t="shared" si="54"/>
        <v>916.66666666666663</v>
      </c>
      <c r="ML11" s="208">
        <f t="shared" si="54"/>
        <v>916.66666666666663</v>
      </c>
      <c r="MM11" s="208">
        <f t="shared" si="54"/>
        <v>916.66666666666663</v>
      </c>
      <c r="MN11" s="208">
        <f t="shared" si="54"/>
        <v>916.66666666666663</v>
      </c>
      <c r="MO11" s="208">
        <f t="shared" si="54"/>
        <v>916.66666666666663</v>
      </c>
      <c r="MP11" s="208">
        <f t="shared" si="54"/>
        <v>916.66666666666663</v>
      </c>
      <c r="MQ11" s="208">
        <f t="shared" si="54"/>
        <v>916.66666666666663</v>
      </c>
      <c r="MR11" s="208">
        <f t="shared" si="54"/>
        <v>916.66666666666663</v>
      </c>
      <c r="MS11" s="208">
        <f t="shared" si="54"/>
        <v>916.66666666666663</v>
      </c>
      <c r="MT11" s="208">
        <f t="shared" si="54"/>
        <v>916.66666666666663</v>
      </c>
      <c r="MU11" s="208">
        <f t="shared" si="54"/>
        <v>916.66666666666663</v>
      </c>
      <c r="MV11" s="208">
        <f t="shared" si="54"/>
        <v>916.66666666666663</v>
      </c>
      <c r="MW11" s="208">
        <f t="shared" si="54"/>
        <v>916.66666666666663</v>
      </c>
      <c r="MX11" s="208">
        <f t="shared" si="54"/>
        <v>916.66666666666663</v>
      </c>
      <c r="MY11" s="208">
        <f t="shared" si="55"/>
        <v>916.66666666666663</v>
      </c>
      <c r="MZ11" s="208">
        <f t="shared" si="55"/>
        <v>916.66666666666663</v>
      </c>
      <c r="NA11" s="208">
        <f t="shared" si="55"/>
        <v>916.66666666666663</v>
      </c>
      <c r="NB11" s="208">
        <f t="shared" si="55"/>
        <v>916.66666666666663</v>
      </c>
      <c r="NC11" s="208">
        <f t="shared" si="55"/>
        <v>916.66666666666663</v>
      </c>
      <c r="ND11" s="208">
        <f t="shared" si="55"/>
        <v>916.66666666666663</v>
      </c>
      <c r="NE11" s="208">
        <f t="shared" si="55"/>
        <v>916.66666666666663</v>
      </c>
      <c r="NF11" s="208">
        <f t="shared" si="55"/>
        <v>916.66666666666663</v>
      </c>
      <c r="NG11" s="208">
        <f t="shared" si="55"/>
        <v>916.66666666666663</v>
      </c>
      <c r="NH11" s="208">
        <f t="shared" si="55"/>
        <v>916.66666666666663</v>
      </c>
      <c r="NI11" s="208">
        <f t="shared" si="55"/>
        <v>916.66666666666663</v>
      </c>
      <c r="NJ11" s="208">
        <f t="shared" si="55"/>
        <v>916.66666666666663</v>
      </c>
      <c r="NK11" s="208">
        <f t="shared" si="55"/>
        <v>916.66666666666663</v>
      </c>
      <c r="NL11" s="208">
        <f t="shared" si="55"/>
        <v>916.66666666666663</v>
      </c>
      <c r="NM11" s="208">
        <f t="shared" si="55"/>
        <v>916.66666666666663</v>
      </c>
      <c r="NN11" s="208">
        <f t="shared" si="55"/>
        <v>916.66666666666663</v>
      </c>
      <c r="NO11" s="208">
        <f t="shared" si="55"/>
        <v>916.66666666666663</v>
      </c>
      <c r="NP11" s="208">
        <f t="shared" si="55"/>
        <v>916.66666666666663</v>
      </c>
      <c r="NQ11" s="208">
        <f t="shared" si="55"/>
        <v>916.66666666666663</v>
      </c>
      <c r="NR11" s="208">
        <f t="shared" si="55"/>
        <v>916.66666666666663</v>
      </c>
      <c r="NS11" s="208">
        <f t="shared" si="55"/>
        <v>916.66666666666663</v>
      </c>
      <c r="NT11" s="208">
        <f t="shared" si="55"/>
        <v>916.66666666666663</v>
      </c>
      <c r="NU11" s="208">
        <f t="shared" si="55"/>
        <v>916.66666666666663</v>
      </c>
      <c r="NV11" s="208">
        <f t="shared" si="55"/>
        <v>916.66666666666663</v>
      </c>
      <c r="NW11" s="208">
        <f t="shared" si="55"/>
        <v>916.66666666666663</v>
      </c>
      <c r="NX11" s="208">
        <f t="shared" si="55"/>
        <v>916.66666666666663</v>
      </c>
      <c r="NY11" s="208">
        <f t="shared" si="65"/>
        <v>916.66666666666663</v>
      </c>
      <c r="NZ11" s="208">
        <f t="shared" si="65"/>
        <v>916.66666666666663</v>
      </c>
      <c r="OA11" s="208">
        <f t="shared" si="65"/>
        <v>916.66666666666663</v>
      </c>
      <c r="OB11" s="208">
        <f t="shared" si="65"/>
        <v>916.66666666666663</v>
      </c>
      <c r="OC11" s="208">
        <f t="shared" si="65"/>
        <v>916.66666666666663</v>
      </c>
      <c r="OD11" s="208">
        <f t="shared" si="65"/>
        <v>916.66666666666663</v>
      </c>
      <c r="OE11" s="208">
        <f t="shared" si="56"/>
        <v>916.66666666666663</v>
      </c>
      <c r="OF11" s="208">
        <f t="shared" si="56"/>
        <v>916.66666666666663</v>
      </c>
      <c r="OG11" s="208">
        <f t="shared" si="56"/>
        <v>916.66666666666663</v>
      </c>
      <c r="OH11" s="208">
        <f t="shared" si="56"/>
        <v>916.66666666666663</v>
      </c>
      <c r="OI11" s="208">
        <f t="shared" si="56"/>
        <v>916.66666666666663</v>
      </c>
      <c r="OJ11" s="208">
        <f t="shared" si="56"/>
        <v>916.66666666666663</v>
      </c>
      <c r="OK11" s="208">
        <f t="shared" si="56"/>
        <v>916.66666666666663</v>
      </c>
      <c r="OL11" s="208">
        <f t="shared" si="56"/>
        <v>916.66666666666663</v>
      </c>
      <c r="OM11" s="208">
        <f t="shared" si="56"/>
        <v>916.66666666666663</v>
      </c>
      <c r="ON11" s="208">
        <f t="shared" si="56"/>
        <v>916.66666666666663</v>
      </c>
      <c r="OO11" s="208">
        <f t="shared" si="56"/>
        <v>916.66666666666663</v>
      </c>
      <c r="OP11" s="208">
        <f t="shared" si="56"/>
        <v>916.66666666666663</v>
      </c>
      <c r="OQ11" s="208">
        <f t="shared" si="56"/>
        <v>916.66666666666663</v>
      </c>
      <c r="OR11" s="208">
        <f t="shared" si="56"/>
        <v>916.66666666666663</v>
      </c>
      <c r="OS11" s="208">
        <f t="shared" si="56"/>
        <v>916.66666666666663</v>
      </c>
      <c r="OT11" s="208">
        <f t="shared" si="56"/>
        <v>916.66666666666663</v>
      </c>
      <c r="OU11" s="208">
        <f t="shared" si="56"/>
        <v>916.66666666666663</v>
      </c>
      <c r="OV11" s="208">
        <f t="shared" si="56"/>
        <v>916.66666666666663</v>
      </c>
      <c r="OW11" s="208">
        <f t="shared" si="56"/>
        <v>916.66666666666663</v>
      </c>
      <c r="OX11" s="208">
        <f t="shared" si="56"/>
        <v>916.66666666666663</v>
      </c>
      <c r="OY11" s="208">
        <f t="shared" si="56"/>
        <v>916.66666666666663</v>
      </c>
      <c r="OZ11" s="208">
        <f t="shared" si="56"/>
        <v>916.66666666666663</v>
      </c>
      <c r="PA11" s="208">
        <f t="shared" si="56"/>
        <v>916.66666666666663</v>
      </c>
      <c r="PB11" s="208">
        <f t="shared" si="56"/>
        <v>916.66666666666663</v>
      </c>
      <c r="PC11" s="208">
        <f t="shared" si="56"/>
        <v>916.66666666666663</v>
      </c>
      <c r="PD11" s="208">
        <f t="shared" si="56"/>
        <v>916.66666666666663</v>
      </c>
      <c r="PE11" s="208">
        <f t="shared" si="56"/>
        <v>916.66666666666663</v>
      </c>
      <c r="PF11" s="208">
        <f t="shared" si="56"/>
        <v>916.66666666666663</v>
      </c>
      <c r="PG11" s="208">
        <f t="shared" si="56"/>
        <v>916.66666666666663</v>
      </c>
      <c r="PH11" s="208">
        <f t="shared" si="56"/>
        <v>916.66666666666663</v>
      </c>
      <c r="PI11" s="208">
        <f t="shared" si="56"/>
        <v>916.66666666666663</v>
      </c>
      <c r="PJ11" s="208">
        <f t="shared" si="56"/>
        <v>916.66666666666663</v>
      </c>
      <c r="PK11" s="208">
        <f t="shared" si="56"/>
        <v>916.66666666666663</v>
      </c>
      <c r="PL11" s="208">
        <f t="shared" si="56"/>
        <v>916.66666666666663</v>
      </c>
      <c r="PM11" s="208">
        <f t="shared" si="56"/>
        <v>916.66666666666663</v>
      </c>
      <c r="PN11" s="208">
        <f t="shared" si="56"/>
        <v>916.66666666666663</v>
      </c>
      <c r="PO11" s="208">
        <f t="shared" si="56"/>
        <v>916.66666666666663</v>
      </c>
      <c r="PP11" s="208">
        <f t="shared" si="56"/>
        <v>916.66666666666663</v>
      </c>
      <c r="PQ11" s="208">
        <f t="shared" si="56"/>
        <v>916.66666666666663</v>
      </c>
      <c r="PR11" s="208">
        <f t="shared" si="56"/>
        <v>916.66666666666663</v>
      </c>
      <c r="PS11" s="208">
        <f t="shared" si="56"/>
        <v>916.66666666666663</v>
      </c>
      <c r="PT11" s="208">
        <f t="shared" si="56"/>
        <v>916.66666666666663</v>
      </c>
      <c r="PU11" s="208">
        <f t="shared" si="56"/>
        <v>916.66666666666663</v>
      </c>
      <c r="PV11" s="208">
        <f t="shared" si="56"/>
        <v>916.66666666666663</v>
      </c>
      <c r="PW11" s="208">
        <f t="shared" si="56"/>
        <v>916.66666666666663</v>
      </c>
      <c r="PX11" s="208">
        <f t="shared" si="56"/>
        <v>916.66666666666663</v>
      </c>
      <c r="PY11" s="208">
        <f t="shared" si="56"/>
        <v>916.66666666666663</v>
      </c>
      <c r="PZ11" s="208">
        <f t="shared" si="56"/>
        <v>916.66666666666663</v>
      </c>
      <c r="QA11" s="208">
        <f t="shared" si="56"/>
        <v>916.66666666666663</v>
      </c>
      <c r="QB11" s="208">
        <f t="shared" si="56"/>
        <v>916.66666666666663</v>
      </c>
      <c r="QC11" s="208">
        <f t="shared" si="56"/>
        <v>916.66666666666663</v>
      </c>
      <c r="QD11" s="208">
        <f t="shared" si="56"/>
        <v>916.66666666666663</v>
      </c>
      <c r="QE11" s="208">
        <f t="shared" si="56"/>
        <v>916.66666666666663</v>
      </c>
      <c r="QF11" s="208">
        <f t="shared" si="56"/>
        <v>916.66666666666663</v>
      </c>
      <c r="QG11" s="208">
        <f t="shared" si="56"/>
        <v>916.66666666666663</v>
      </c>
      <c r="QH11" s="208">
        <f t="shared" si="56"/>
        <v>916.66666666666663</v>
      </c>
      <c r="QI11" s="208">
        <f t="shared" si="56"/>
        <v>916.66666666666663</v>
      </c>
      <c r="QJ11" s="208">
        <f t="shared" si="56"/>
        <v>916.66666666666663</v>
      </c>
      <c r="QK11" s="208">
        <f t="shared" si="56"/>
        <v>916.66666666666663</v>
      </c>
      <c r="QL11" s="208">
        <f t="shared" si="57"/>
        <v>916.66666666666663</v>
      </c>
      <c r="QM11" s="208"/>
      <c r="QN11" s="208"/>
      <c r="QO11" s="208"/>
      <c r="QP11" s="208"/>
      <c r="QQ11" s="208"/>
      <c r="QR11" s="208"/>
      <c r="QS11" s="208"/>
      <c r="QT11" s="208"/>
      <c r="QU11" s="208"/>
      <c r="QV11" s="208"/>
      <c r="QW11" s="208"/>
      <c r="QX11" s="208"/>
      <c r="QY11" s="208"/>
      <c r="QZ11" s="208"/>
      <c r="RA11" s="208"/>
      <c r="RB11" s="208"/>
      <c r="RC11" s="208"/>
      <c r="RD11" s="208"/>
      <c r="RE11" s="208"/>
      <c r="RF11" s="208"/>
      <c r="RG11" s="208"/>
      <c r="RH11" s="208"/>
      <c r="RI11" s="208"/>
      <c r="RJ11" s="208"/>
    </row>
    <row r="12" spans="1:478">
      <c r="A12" s="217" t="s">
        <v>887</v>
      </c>
      <c r="B12" s="222">
        <f>0.02*(Capex!F42+Capex!F74)</f>
        <v>86868.442518000011</v>
      </c>
      <c r="C12" s="703">
        <f>B12/Inputs!$E$10/1000</f>
        <v>8.1173322230320721</v>
      </c>
      <c r="D12" t="s">
        <v>888</v>
      </c>
      <c r="E12" s="208"/>
      <c r="F12" s="208"/>
      <c r="G12" s="208"/>
      <c r="U12" s="208">
        <v>0</v>
      </c>
      <c r="V12" s="208">
        <v>0</v>
      </c>
      <c r="W12" s="208">
        <v>0</v>
      </c>
      <c r="X12" s="208">
        <v>0</v>
      </c>
      <c r="Y12" s="208">
        <v>0</v>
      </c>
      <c r="Z12" s="208">
        <v>0</v>
      </c>
      <c r="AA12" s="208">
        <v>0</v>
      </c>
      <c r="AB12" s="208">
        <v>0</v>
      </c>
      <c r="AC12" s="208">
        <v>0</v>
      </c>
      <c r="AD12" s="208">
        <v>0</v>
      </c>
      <c r="AE12" s="208">
        <v>0</v>
      </c>
      <c r="AF12" s="208">
        <v>0</v>
      </c>
      <c r="AG12" s="208">
        <v>0</v>
      </c>
      <c r="AH12" s="208">
        <v>0</v>
      </c>
      <c r="AI12" s="208">
        <f>$B12*AI5/12</f>
        <v>7239.0368765000012</v>
      </c>
      <c r="AJ12" s="208">
        <f t="shared" ref="AJ12:CU12" si="80">$B12*AJ5/12</f>
        <v>7239.0368765000012</v>
      </c>
      <c r="AK12" s="208">
        <f t="shared" si="80"/>
        <v>7239.0368765000012</v>
      </c>
      <c r="AL12" s="208">
        <f t="shared" si="80"/>
        <v>7239.0368765000012</v>
      </c>
      <c r="AM12" s="208">
        <f t="shared" si="80"/>
        <v>7239.0368765000012</v>
      </c>
      <c r="AN12" s="208">
        <f t="shared" si="80"/>
        <v>7239.0368765000012</v>
      </c>
      <c r="AO12" s="208">
        <f t="shared" si="80"/>
        <v>7239.0368765000012</v>
      </c>
      <c r="AP12" s="208">
        <f t="shared" si="80"/>
        <v>7239.0368765000012</v>
      </c>
      <c r="AQ12" s="208">
        <f t="shared" si="80"/>
        <v>7239.0368765000012</v>
      </c>
      <c r="AR12" s="208">
        <f t="shared" si="80"/>
        <v>7239.0368765000012</v>
      </c>
      <c r="AS12" s="208">
        <f t="shared" si="80"/>
        <v>7239.0368765000012</v>
      </c>
      <c r="AT12" s="208">
        <f t="shared" si="80"/>
        <v>7239.0368765000012</v>
      </c>
      <c r="AU12" s="208">
        <f t="shared" si="80"/>
        <v>7239.0368765000012</v>
      </c>
      <c r="AV12" s="208">
        <f t="shared" si="80"/>
        <v>7239.0368765000012</v>
      </c>
      <c r="AW12" s="208">
        <f t="shared" si="80"/>
        <v>7239.0368765000012</v>
      </c>
      <c r="AX12" s="208">
        <f t="shared" si="80"/>
        <v>7239.0368765000012</v>
      </c>
      <c r="AY12" s="208">
        <f t="shared" si="80"/>
        <v>7239.0368765000012</v>
      </c>
      <c r="AZ12" s="208">
        <f t="shared" si="80"/>
        <v>7239.0368765000012</v>
      </c>
      <c r="BA12" s="208">
        <f t="shared" si="80"/>
        <v>7239.0368765000012</v>
      </c>
      <c r="BB12" s="208">
        <f t="shared" si="80"/>
        <v>7239.0368765000012</v>
      </c>
      <c r="BC12" s="208">
        <f t="shared" si="80"/>
        <v>7239.0368765000012</v>
      </c>
      <c r="BD12" s="208">
        <f t="shared" si="80"/>
        <v>7239.0368765000012</v>
      </c>
      <c r="BE12" s="208">
        <f t="shared" si="80"/>
        <v>7239.0368765000012</v>
      </c>
      <c r="BF12" s="208">
        <f t="shared" si="80"/>
        <v>7239.0368765000012</v>
      </c>
      <c r="BG12" s="208">
        <f t="shared" si="80"/>
        <v>7239.0368765000012</v>
      </c>
      <c r="BH12" s="208">
        <f t="shared" si="80"/>
        <v>7239.0368765000012</v>
      </c>
      <c r="BI12" s="208">
        <f t="shared" si="80"/>
        <v>7239.0368765000012</v>
      </c>
      <c r="BJ12" s="208">
        <f t="shared" si="80"/>
        <v>7239.0368765000012</v>
      </c>
      <c r="BK12" s="208">
        <f t="shared" si="80"/>
        <v>7239.0368765000012</v>
      </c>
      <c r="BL12" s="208">
        <f t="shared" si="80"/>
        <v>7239.0368765000012</v>
      </c>
      <c r="BM12" s="208">
        <f t="shared" si="80"/>
        <v>7239.0368765000012</v>
      </c>
      <c r="BN12" s="208">
        <f t="shared" si="80"/>
        <v>7239.0368765000012</v>
      </c>
      <c r="BO12" s="208">
        <f t="shared" si="80"/>
        <v>7239.0368765000012</v>
      </c>
      <c r="BP12" s="208">
        <f t="shared" si="80"/>
        <v>7239.0368765000012</v>
      </c>
      <c r="BQ12" s="208">
        <f t="shared" si="80"/>
        <v>7239.0368765000012</v>
      </c>
      <c r="BR12" s="208">
        <f t="shared" si="80"/>
        <v>7239.0368765000012</v>
      </c>
      <c r="BS12" s="208">
        <f t="shared" si="80"/>
        <v>7239.0368765000012</v>
      </c>
      <c r="BT12" s="208">
        <f t="shared" si="80"/>
        <v>7239.0368765000012</v>
      </c>
      <c r="BU12" s="208">
        <f t="shared" si="80"/>
        <v>7239.0368765000012</v>
      </c>
      <c r="BV12" s="208">
        <f t="shared" si="80"/>
        <v>7239.0368765000012</v>
      </c>
      <c r="BW12" s="208">
        <f t="shared" si="80"/>
        <v>7239.0368765000012</v>
      </c>
      <c r="BX12" s="208">
        <f t="shared" si="80"/>
        <v>7239.0368765000012</v>
      </c>
      <c r="BY12" s="208">
        <f t="shared" si="80"/>
        <v>7239.0368765000012</v>
      </c>
      <c r="BZ12" s="208">
        <f t="shared" si="80"/>
        <v>7239.0368765000012</v>
      </c>
      <c r="CA12" s="208">
        <f t="shared" si="80"/>
        <v>7239.0368765000012</v>
      </c>
      <c r="CB12" s="208">
        <f t="shared" si="80"/>
        <v>7239.0368765000012</v>
      </c>
      <c r="CC12" s="208">
        <f t="shared" si="80"/>
        <v>7239.0368765000012</v>
      </c>
      <c r="CD12" s="208">
        <f t="shared" si="80"/>
        <v>7239.0368765000012</v>
      </c>
      <c r="CE12" s="208">
        <f t="shared" si="80"/>
        <v>7239.0368765000012</v>
      </c>
      <c r="CF12" s="208">
        <f t="shared" si="80"/>
        <v>7239.0368765000012</v>
      </c>
      <c r="CG12" s="208">
        <f t="shared" si="80"/>
        <v>7239.0368765000012</v>
      </c>
      <c r="CH12" s="208">
        <f t="shared" si="80"/>
        <v>7239.0368765000012</v>
      </c>
      <c r="CI12" s="208">
        <f t="shared" si="80"/>
        <v>7239.0368765000012</v>
      </c>
      <c r="CJ12" s="208">
        <f t="shared" si="80"/>
        <v>7239.0368765000012</v>
      </c>
      <c r="CK12" s="208">
        <f t="shared" si="80"/>
        <v>7239.0368765000012</v>
      </c>
      <c r="CL12" s="208">
        <f t="shared" si="80"/>
        <v>7239.0368765000012</v>
      </c>
      <c r="CM12" s="208">
        <f t="shared" si="80"/>
        <v>7239.0368765000012</v>
      </c>
      <c r="CN12" s="208">
        <f t="shared" si="80"/>
        <v>7239.0368765000012</v>
      </c>
      <c r="CO12" s="208">
        <f t="shared" si="80"/>
        <v>7239.0368765000012</v>
      </c>
      <c r="CP12" s="208">
        <f t="shared" si="80"/>
        <v>7239.0368765000012</v>
      </c>
      <c r="CQ12" s="208">
        <f t="shared" si="80"/>
        <v>7239.0368765000012</v>
      </c>
      <c r="CR12" s="208">
        <f t="shared" si="80"/>
        <v>7239.0368765000012</v>
      </c>
      <c r="CS12" s="208">
        <f t="shared" si="80"/>
        <v>7239.0368765000012</v>
      </c>
      <c r="CT12" s="208">
        <f t="shared" si="80"/>
        <v>7239.0368765000012</v>
      </c>
      <c r="CU12" s="208">
        <f t="shared" si="80"/>
        <v>7239.0368765000012</v>
      </c>
      <c r="CV12" s="208">
        <f t="shared" ref="CV12:FG12" si="81">$B12*CV5/12</f>
        <v>7239.0368765000012</v>
      </c>
      <c r="CW12" s="208">
        <f t="shared" si="81"/>
        <v>7239.0368765000012</v>
      </c>
      <c r="CX12" s="208">
        <f t="shared" si="81"/>
        <v>7239.0368765000012</v>
      </c>
      <c r="CY12" s="208">
        <f t="shared" si="81"/>
        <v>7239.0368765000012</v>
      </c>
      <c r="CZ12" s="208">
        <f t="shared" si="81"/>
        <v>7239.0368765000012</v>
      </c>
      <c r="DA12" s="208">
        <f t="shared" si="81"/>
        <v>7239.0368765000012</v>
      </c>
      <c r="DB12" s="208">
        <f t="shared" si="81"/>
        <v>7239.0368765000012</v>
      </c>
      <c r="DC12" s="208">
        <f t="shared" si="81"/>
        <v>7239.0368765000012</v>
      </c>
      <c r="DD12" s="208">
        <f t="shared" si="81"/>
        <v>7239.0368765000012</v>
      </c>
      <c r="DE12" s="208">
        <f t="shared" si="81"/>
        <v>7239.0368765000012</v>
      </c>
      <c r="DF12" s="208">
        <f t="shared" si="81"/>
        <v>7239.0368765000012</v>
      </c>
      <c r="DG12" s="208">
        <f t="shared" si="81"/>
        <v>7239.0368765000012</v>
      </c>
      <c r="DH12" s="208">
        <f t="shared" si="81"/>
        <v>7239.0368765000012</v>
      </c>
      <c r="DI12" s="208">
        <f t="shared" si="81"/>
        <v>7239.0368765000012</v>
      </c>
      <c r="DJ12" s="208">
        <f t="shared" si="81"/>
        <v>7239.0368765000012</v>
      </c>
      <c r="DK12" s="208">
        <f t="shared" si="81"/>
        <v>7239.0368765000012</v>
      </c>
      <c r="DL12" s="208">
        <f t="shared" si="81"/>
        <v>7239.0368765000012</v>
      </c>
      <c r="DM12" s="208">
        <f t="shared" si="81"/>
        <v>7239.0368765000012</v>
      </c>
      <c r="DN12" s="208">
        <f t="shared" si="81"/>
        <v>7239.0368765000012</v>
      </c>
      <c r="DO12" s="208">
        <f t="shared" si="81"/>
        <v>7239.0368765000012</v>
      </c>
      <c r="DP12" s="208">
        <f t="shared" si="81"/>
        <v>7239.0368765000012</v>
      </c>
      <c r="DQ12" s="208">
        <f t="shared" si="81"/>
        <v>7239.0368765000012</v>
      </c>
      <c r="DR12" s="208">
        <f t="shared" si="81"/>
        <v>7239.0368765000012</v>
      </c>
      <c r="DS12" s="208">
        <f t="shared" si="81"/>
        <v>7239.0368765000012</v>
      </c>
      <c r="DT12" s="208">
        <f t="shared" si="81"/>
        <v>7239.0368765000012</v>
      </c>
      <c r="DU12" s="208">
        <f t="shared" si="81"/>
        <v>7239.0368765000012</v>
      </c>
      <c r="DV12" s="208">
        <f t="shared" si="81"/>
        <v>7239.0368765000012</v>
      </c>
      <c r="DW12" s="208">
        <f t="shared" si="81"/>
        <v>7239.0368765000012</v>
      </c>
      <c r="DX12" s="208">
        <f t="shared" si="81"/>
        <v>7239.0368765000012</v>
      </c>
      <c r="DY12" s="208">
        <f t="shared" si="81"/>
        <v>7239.0368765000012</v>
      </c>
      <c r="DZ12" s="208">
        <f t="shared" si="81"/>
        <v>7239.0368765000012</v>
      </c>
      <c r="EA12" s="208">
        <f t="shared" si="81"/>
        <v>7239.0368765000012</v>
      </c>
      <c r="EB12" s="208">
        <f t="shared" si="81"/>
        <v>7239.0368765000012</v>
      </c>
      <c r="EC12" s="208">
        <f t="shared" si="81"/>
        <v>7239.0368765000012</v>
      </c>
      <c r="ED12" s="208">
        <f t="shared" si="81"/>
        <v>7239.0368765000012</v>
      </c>
      <c r="EE12" s="208">
        <f t="shared" si="81"/>
        <v>7239.0368765000012</v>
      </c>
      <c r="EF12" s="208">
        <f t="shared" si="81"/>
        <v>7239.0368765000012</v>
      </c>
      <c r="EG12" s="208">
        <f t="shared" si="81"/>
        <v>7239.0368765000012</v>
      </c>
      <c r="EH12" s="208">
        <f t="shared" si="81"/>
        <v>7239.0368765000012</v>
      </c>
      <c r="EI12" s="208">
        <f t="shared" si="81"/>
        <v>7239.0368765000012</v>
      </c>
      <c r="EJ12" s="208">
        <f t="shared" si="81"/>
        <v>7239.0368765000012</v>
      </c>
      <c r="EK12" s="208">
        <f t="shared" si="81"/>
        <v>7239.0368765000012</v>
      </c>
      <c r="EL12" s="208">
        <f t="shared" si="81"/>
        <v>7239.0368765000012</v>
      </c>
      <c r="EM12" s="208">
        <f t="shared" si="81"/>
        <v>7239.0368765000012</v>
      </c>
      <c r="EN12" s="208">
        <f t="shared" si="81"/>
        <v>7239.0368765000012</v>
      </c>
      <c r="EO12" s="208">
        <f t="shared" si="81"/>
        <v>7239.0368765000012</v>
      </c>
      <c r="EP12" s="208">
        <f t="shared" si="81"/>
        <v>7239.0368765000012</v>
      </c>
      <c r="EQ12" s="208">
        <f t="shared" si="81"/>
        <v>7239.0368765000012</v>
      </c>
      <c r="ER12" s="208">
        <f t="shared" si="81"/>
        <v>7239.0368765000012</v>
      </c>
      <c r="ES12" s="208">
        <f t="shared" si="81"/>
        <v>7239.0368765000012</v>
      </c>
      <c r="ET12" s="208">
        <f t="shared" si="81"/>
        <v>7239.0368765000012</v>
      </c>
      <c r="EU12" s="208">
        <f t="shared" si="81"/>
        <v>7239.0368765000012</v>
      </c>
      <c r="EV12" s="208">
        <f t="shared" si="81"/>
        <v>7239.0368765000012</v>
      </c>
      <c r="EW12" s="208">
        <f t="shared" si="81"/>
        <v>7239.0368765000012</v>
      </c>
      <c r="EX12" s="208">
        <f t="shared" si="81"/>
        <v>7239.0368765000012</v>
      </c>
      <c r="EY12" s="208">
        <f t="shared" si="81"/>
        <v>7239.0368765000012</v>
      </c>
      <c r="EZ12" s="208">
        <f t="shared" si="81"/>
        <v>7239.0368765000012</v>
      </c>
      <c r="FA12" s="208">
        <f t="shared" si="81"/>
        <v>7239.0368765000012</v>
      </c>
      <c r="FB12" s="208">
        <f t="shared" si="81"/>
        <v>7239.0368765000012</v>
      </c>
      <c r="FC12" s="208">
        <f t="shared" si="81"/>
        <v>7239.0368765000012</v>
      </c>
      <c r="FD12" s="208">
        <f t="shared" si="81"/>
        <v>7239.0368765000012</v>
      </c>
      <c r="FE12" s="208">
        <f t="shared" si="81"/>
        <v>7239.0368765000012</v>
      </c>
      <c r="FF12" s="208">
        <f t="shared" si="81"/>
        <v>7239.0368765000012</v>
      </c>
      <c r="FG12" s="208">
        <f t="shared" si="81"/>
        <v>7239.0368765000012</v>
      </c>
      <c r="FH12" s="208">
        <f t="shared" ref="FH12:HS12" si="82">$B12*FH5/12</f>
        <v>7239.0368765000012</v>
      </c>
      <c r="FI12" s="208">
        <f t="shared" si="82"/>
        <v>7239.0368765000012</v>
      </c>
      <c r="FJ12" s="208">
        <f t="shared" si="82"/>
        <v>7239.0368765000012</v>
      </c>
      <c r="FK12" s="208">
        <f t="shared" si="82"/>
        <v>7239.0368765000012</v>
      </c>
      <c r="FL12" s="208">
        <f t="shared" si="82"/>
        <v>7239.0368765000012</v>
      </c>
      <c r="FM12" s="208">
        <f t="shared" si="82"/>
        <v>7239.0368765000012</v>
      </c>
      <c r="FN12" s="208">
        <f t="shared" si="82"/>
        <v>7239.0368765000012</v>
      </c>
      <c r="FO12" s="208">
        <f t="shared" si="82"/>
        <v>7239.0368765000012</v>
      </c>
      <c r="FP12" s="208">
        <f t="shared" si="82"/>
        <v>7239.0368765000012</v>
      </c>
      <c r="FQ12" s="208">
        <f t="shared" si="82"/>
        <v>7239.0368765000012</v>
      </c>
      <c r="FR12" s="208">
        <f t="shared" si="82"/>
        <v>7239.0368765000012</v>
      </c>
      <c r="FS12" s="208">
        <f t="shared" si="82"/>
        <v>7239.0368765000012</v>
      </c>
      <c r="FT12" s="208">
        <f t="shared" si="82"/>
        <v>7239.0368765000012</v>
      </c>
      <c r="FU12" s="208">
        <f t="shared" si="82"/>
        <v>7239.0368765000012</v>
      </c>
      <c r="FV12" s="208">
        <f t="shared" si="82"/>
        <v>7239.0368765000012</v>
      </c>
      <c r="FW12" s="208">
        <f t="shared" si="82"/>
        <v>7239.0368765000012</v>
      </c>
      <c r="FX12" s="208">
        <f t="shared" si="82"/>
        <v>7239.0368765000012</v>
      </c>
      <c r="FY12" s="208">
        <f t="shared" si="82"/>
        <v>7239.0368765000012</v>
      </c>
      <c r="FZ12" s="208">
        <f t="shared" si="82"/>
        <v>7239.0368765000012</v>
      </c>
      <c r="GA12" s="208">
        <f t="shared" si="82"/>
        <v>7239.0368765000012</v>
      </c>
      <c r="GB12" s="208">
        <f t="shared" si="82"/>
        <v>7239.0368765000012</v>
      </c>
      <c r="GC12" s="208">
        <f t="shared" si="82"/>
        <v>7239.0368765000012</v>
      </c>
      <c r="GD12" s="208">
        <f t="shared" si="82"/>
        <v>7239.0368765000012</v>
      </c>
      <c r="GE12" s="208">
        <f t="shared" si="82"/>
        <v>7239.0368765000012</v>
      </c>
      <c r="GF12" s="208">
        <f t="shared" si="82"/>
        <v>7239.0368765000012</v>
      </c>
      <c r="GG12" s="208">
        <f t="shared" si="82"/>
        <v>7239.0368765000012</v>
      </c>
      <c r="GH12" s="208">
        <f t="shared" si="82"/>
        <v>7239.0368765000012</v>
      </c>
      <c r="GI12" s="208">
        <f t="shared" si="82"/>
        <v>7239.0368765000012</v>
      </c>
      <c r="GJ12" s="208">
        <f t="shared" si="82"/>
        <v>7239.0368765000012</v>
      </c>
      <c r="GK12" s="208">
        <f t="shared" si="82"/>
        <v>7239.0368765000012</v>
      </c>
      <c r="GL12" s="208">
        <f t="shared" si="82"/>
        <v>7239.0368765000012</v>
      </c>
      <c r="GM12" s="208">
        <f t="shared" si="82"/>
        <v>7239.0368765000012</v>
      </c>
      <c r="GN12" s="208">
        <f t="shared" si="82"/>
        <v>7239.0368765000012</v>
      </c>
      <c r="GO12" s="208">
        <f t="shared" si="82"/>
        <v>7239.0368765000012</v>
      </c>
      <c r="GP12" s="208">
        <f t="shared" si="82"/>
        <v>7239.0368765000012</v>
      </c>
      <c r="GQ12" s="208">
        <f t="shared" si="82"/>
        <v>7239.0368765000012</v>
      </c>
      <c r="GR12" s="208">
        <f t="shared" si="82"/>
        <v>7239.0368765000012</v>
      </c>
      <c r="GS12" s="208">
        <f t="shared" si="82"/>
        <v>7239.0368765000012</v>
      </c>
      <c r="GT12" s="208">
        <f t="shared" si="82"/>
        <v>7239.0368765000012</v>
      </c>
      <c r="GU12" s="208">
        <f t="shared" si="82"/>
        <v>7239.0368765000012</v>
      </c>
      <c r="GV12" s="208">
        <f t="shared" si="82"/>
        <v>7239.0368765000012</v>
      </c>
      <c r="GW12" s="208">
        <f t="shared" si="82"/>
        <v>7239.0368765000012</v>
      </c>
      <c r="GX12" s="208">
        <f t="shared" si="82"/>
        <v>7239.0368765000012</v>
      </c>
      <c r="GY12" s="208">
        <f t="shared" si="82"/>
        <v>7239.0368765000012</v>
      </c>
      <c r="GZ12" s="208">
        <f t="shared" si="82"/>
        <v>7239.0368765000012</v>
      </c>
      <c r="HA12" s="208">
        <f t="shared" si="82"/>
        <v>7239.0368765000012</v>
      </c>
      <c r="HB12" s="208">
        <f t="shared" si="82"/>
        <v>7239.0368765000012</v>
      </c>
      <c r="HC12" s="208">
        <f t="shared" si="82"/>
        <v>7239.0368765000012</v>
      </c>
      <c r="HD12" s="208">
        <f t="shared" si="82"/>
        <v>7239.0368765000012</v>
      </c>
      <c r="HE12" s="208">
        <f t="shared" si="82"/>
        <v>7239.0368765000012</v>
      </c>
      <c r="HF12" s="208">
        <f t="shared" si="82"/>
        <v>7239.0368765000012</v>
      </c>
      <c r="HG12" s="208">
        <f t="shared" si="82"/>
        <v>7239.0368765000012</v>
      </c>
      <c r="HH12" s="208">
        <f t="shared" si="82"/>
        <v>7239.0368765000012</v>
      </c>
      <c r="HI12" s="208">
        <f t="shared" si="82"/>
        <v>7239.0368765000012</v>
      </c>
      <c r="HJ12" s="208">
        <f t="shared" si="82"/>
        <v>7239.0368765000012</v>
      </c>
      <c r="HK12" s="208">
        <f t="shared" si="82"/>
        <v>7239.0368765000012</v>
      </c>
      <c r="HL12" s="208">
        <f t="shared" si="82"/>
        <v>7239.0368765000012</v>
      </c>
      <c r="HM12" s="208">
        <f t="shared" si="82"/>
        <v>7239.0368765000012</v>
      </c>
      <c r="HN12" s="208">
        <f t="shared" si="82"/>
        <v>7239.0368765000012</v>
      </c>
      <c r="HO12" s="208">
        <f t="shared" si="82"/>
        <v>7239.0368765000012</v>
      </c>
      <c r="HP12" s="208">
        <f t="shared" si="82"/>
        <v>7239.0368765000012</v>
      </c>
      <c r="HQ12" s="208">
        <f t="shared" si="82"/>
        <v>7239.0368765000012</v>
      </c>
      <c r="HR12" s="208">
        <f t="shared" si="82"/>
        <v>7239.0368765000012</v>
      </c>
      <c r="HS12" s="208">
        <f t="shared" si="82"/>
        <v>7239.0368765000012</v>
      </c>
      <c r="HT12" s="208">
        <f t="shared" ref="HT12:KE12" si="83">$B12*HT5/12</f>
        <v>7239.0368765000012</v>
      </c>
      <c r="HU12" s="208">
        <f t="shared" si="83"/>
        <v>7239.0368765000012</v>
      </c>
      <c r="HV12" s="208">
        <f t="shared" si="83"/>
        <v>7239.0368765000012</v>
      </c>
      <c r="HW12" s="208">
        <f t="shared" si="83"/>
        <v>7239.0368765000012</v>
      </c>
      <c r="HX12" s="208">
        <f t="shared" si="83"/>
        <v>7239.0368765000012</v>
      </c>
      <c r="HY12" s="208">
        <f t="shared" si="83"/>
        <v>7239.0368765000012</v>
      </c>
      <c r="HZ12" s="208">
        <f t="shared" si="83"/>
        <v>7239.0368765000012</v>
      </c>
      <c r="IA12" s="208">
        <f t="shared" si="83"/>
        <v>7239.0368765000012</v>
      </c>
      <c r="IB12" s="208">
        <f t="shared" si="83"/>
        <v>7239.0368765000012</v>
      </c>
      <c r="IC12" s="208">
        <f t="shared" si="83"/>
        <v>7239.0368765000012</v>
      </c>
      <c r="ID12" s="208">
        <f t="shared" si="83"/>
        <v>7239.0368765000012</v>
      </c>
      <c r="IE12" s="208">
        <f t="shared" si="83"/>
        <v>7239.0368765000012</v>
      </c>
      <c r="IF12" s="208">
        <f t="shared" si="83"/>
        <v>7239.0368765000012</v>
      </c>
      <c r="IG12" s="208">
        <f t="shared" si="83"/>
        <v>7239.0368765000012</v>
      </c>
      <c r="IH12" s="208">
        <f t="shared" si="83"/>
        <v>7239.0368765000012</v>
      </c>
      <c r="II12" s="208">
        <f t="shared" si="83"/>
        <v>7239.0368765000012</v>
      </c>
      <c r="IJ12" s="208">
        <f t="shared" si="83"/>
        <v>7239.0368765000012</v>
      </c>
      <c r="IK12" s="208">
        <f t="shared" si="83"/>
        <v>7239.0368765000012</v>
      </c>
      <c r="IL12" s="208">
        <f t="shared" si="83"/>
        <v>7239.0368765000012</v>
      </c>
      <c r="IM12" s="208">
        <f t="shared" si="83"/>
        <v>7239.0368765000012</v>
      </c>
      <c r="IN12" s="208">
        <f t="shared" si="83"/>
        <v>7239.0368765000012</v>
      </c>
      <c r="IO12" s="208">
        <f t="shared" si="83"/>
        <v>7239.0368765000012</v>
      </c>
      <c r="IP12" s="208">
        <f t="shared" si="83"/>
        <v>7239.0368765000012</v>
      </c>
      <c r="IQ12" s="208">
        <f t="shared" si="83"/>
        <v>7239.0368765000012</v>
      </c>
      <c r="IR12" s="208">
        <f t="shared" si="83"/>
        <v>7239.0368765000012</v>
      </c>
      <c r="IS12" s="208">
        <f t="shared" si="83"/>
        <v>7239.0368765000012</v>
      </c>
      <c r="IT12" s="208">
        <f t="shared" si="83"/>
        <v>7239.0368765000012</v>
      </c>
      <c r="IU12" s="208">
        <f t="shared" si="83"/>
        <v>7239.0368765000012</v>
      </c>
      <c r="IV12" s="208">
        <f t="shared" si="83"/>
        <v>7239.0368765000012</v>
      </c>
      <c r="IW12" s="208">
        <f t="shared" si="83"/>
        <v>7239.0368765000012</v>
      </c>
      <c r="IX12" s="208">
        <f t="shared" si="83"/>
        <v>7239.0368765000012</v>
      </c>
      <c r="IY12" s="208">
        <f t="shared" si="83"/>
        <v>7239.0368765000012</v>
      </c>
      <c r="IZ12" s="208">
        <f t="shared" si="83"/>
        <v>7239.0368765000012</v>
      </c>
      <c r="JA12" s="208">
        <f t="shared" si="83"/>
        <v>7239.0368765000012</v>
      </c>
      <c r="JB12" s="208">
        <f t="shared" si="83"/>
        <v>7239.0368765000012</v>
      </c>
      <c r="JC12" s="208">
        <f t="shared" si="83"/>
        <v>7239.0368765000012</v>
      </c>
      <c r="JD12" s="208">
        <f t="shared" si="83"/>
        <v>7239.0368765000012</v>
      </c>
      <c r="JE12" s="208">
        <f t="shared" si="83"/>
        <v>7239.0368765000012</v>
      </c>
      <c r="JF12" s="208">
        <f t="shared" si="83"/>
        <v>7239.0368765000012</v>
      </c>
      <c r="JG12" s="208">
        <f t="shared" si="83"/>
        <v>7239.0368765000012</v>
      </c>
      <c r="JH12" s="208">
        <f t="shared" si="83"/>
        <v>7239.0368765000012</v>
      </c>
      <c r="JI12" s="208">
        <f t="shared" si="83"/>
        <v>7239.0368765000012</v>
      </c>
      <c r="JJ12" s="208">
        <f t="shared" si="83"/>
        <v>7239.0368765000012</v>
      </c>
      <c r="JK12" s="208">
        <f t="shared" si="83"/>
        <v>7239.0368765000012</v>
      </c>
      <c r="JL12" s="208">
        <f t="shared" si="83"/>
        <v>7239.0368765000012</v>
      </c>
      <c r="JM12" s="208">
        <f t="shared" si="83"/>
        <v>7239.0368765000012</v>
      </c>
      <c r="JN12" s="208">
        <f t="shared" si="83"/>
        <v>7239.0368765000012</v>
      </c>
      <c r="JO12" s="208">
        <f t="shared" si="83"/>
        <v>7239.0368765000012</v>
      </c>
      <c r="JP12" s="208">
        <f t="shared" si="83"/>
        <v>7239.0368765000012</v>
      </c>
      <c r="JQ12" s="208">
        <f t="shared" si="83"/>
        <v>7239.0368765000012</v>
      </c>
      <c r="JR12" s="208">
        <f t="shared" si="83"/>
        <v>7239.0368765000012</v>
      </c>
      <c r="JS12" s="208">
        <f t="shared" si="83"/>
        <v>7239.0368765000012</v>
      </c>
      <c r="JT12" s="208">
        <f t="shared" si="83"/>
        <v>7239.0368765000012</v>
      </c>
      <c r="JU12" s="208">
        <f t="shared" si="83"/>
        <v>7239.0368765000012</v>
      </c>
      <c r="JV12" s="208">
        <f t="shared" si="83"/>
        <v>7239.0368765000012</v>
      </c>
      <c r="JW12" s="208">
        <f t="shared" si="83"/>
        <v>7239.0368765000012</v>
      </c>
      <c r="JX12" s="208">
        <f t="shared" si="83"/>
        <v>7239.0368765000012</v>
      </c>
      <c r="JY12" s="208">
        <f t="shared" si="83"/>
        <v>7239.0368765000012</v>
      </c>
      <c r="JZ12" s="208">
        <f t="shared" si="83"/>
        <v>7239.0368765000012</v>
      </c>
      <c r="KA12" s="208">
        <f t="shared" si="83"/>
        <v>7239.0368765000012</v>
      </c>
      <c r="KB12" s="208">
        <f t="shared" si="83"/>
        <v>7239.0368765000012</v>
      </c>
      <c r="KC12" s="208">
        <f t="shared" si="83"/>
        <v>7239.0368765000012</v>
      </c>
      <c r="KD12" s="208">
        <f t="shared" si="83"/>
        <v>7239.0368765000012</v>
      </c>
      <c r="KE12" s="208">
        <f t="shared" si="83"/>
        <v>7239.0368765000012</v>
      </c>
      <c r="KF12" s="208">
        <f t="shared" ref="KF12:MQ12" si="84">$B12*KF5/12</f>
        <v>7239.0368765000012</v>
      </c>
      <c r="KG12" s="208">
        <f t="shared" si="84"/>
        <v>7239.0368765000012</v>
      </c>
      <c r="KH12" s="208">
        <f t="shared" si="84"/>
        <v>7239.0368765000012</v>
      </c>
      <c r="KI12" s="208">
        <f t="shared" si="84"/>
        <v>7239.0368765000012</v>
      </c>
      <c r="KJ12" s="208">
        <f t="shared" si="84"/>
        <v>7239.0368765000012</v>
      </c>
      <c r="KK12" s="208">
        <f t="shared" si="84"/>
        <v>7239.0368765000012</v>
      </c>
      <c r="KL12" s="208">
        <f t="shared" si="84"/>
        <v>7239.0368765000012</v>
      </c>
      <c r="KM12" s="208">
        <f t="shared" si="84"/>
        <v>7239.0368765000012</v>
      </c>
      <c r="KN12" s="208">
        <f t="shared" si="84"/>
        <v>7239.0368765000012</v>
      </c>
      <c r="KO12" s="208">
        <f t="shared" si="84"/>
        <v>7239.0368765000012</v>
      </c>
      <c r="KP12" s="208">
        <f t="shared" si="84"/>
        <v>7239.0368765000012</v>
      </c>
      <c r="KQ12" s="208">
        <f t="shared" si="84"/>
        <v>7239.0368765000012</v>
      </c>
      <c r="KR12" s="208">
        <f t="shared" si="84"/>
        <v>7239.0368765000012</v>
      </c>
      <c r="KS12" s="208">
        <f t="shared" si="84"/>
        <v>7239.0368765000012</v>
      </c>
      <c r="KT12" s="208">
        <f t="shared" si="84"/>
        <v>7239.0368765000012</v>
      </c>
      <c r="KU12" s="208">
        <f t="shared" si="84"/>
        <v>7239.0368765000012</v>
      </c>
      <c r="KV12" s="208">
        <f t="shared" si="84"/>
        <v>7239.0368765000012</v>
      </c>
      <c r="KW12" s="208">
        <f t="shared" si="84"/>
        <v>7239.0368765000012</v>
      </c>
      <c r="KX12" s="208">
        <f t="shared" si="84"/>
        <v>7239.0368765000012</v>
      </c>
      <c r="KY12" s="208">
        <f t="shared" si="84"/>
        <v>7239.0368765000012</v>
      </c>
      <c r="KZ12" s="208">
        <f t="shared" si="84"/>
        <v>7239.0368765000012</v>
      </c>
      <c r="LA12" s="208">
        <f t="shared" si="84"/>
        <v>7239.0368765000012</v>
      </c>
      <c r="LB12" s="208">
        <f t="shared" si="84"/>
        <v>7239.0368765000012</v>
      </c>
      <c r="LC12" s="208">
        <f t="shared" si="84"/>
        <v>7239.0368765000012</v>
      </c>
      <c r="LD12" s="208">
        <f t="shared" si="84"/>
        <v>7239.0368765000012</v>
      </c>
      <c r="LE12" s="208">
        <f t="shared" si="84"/>
        <v>7239.0368765000012</v>
      </c>
      <c r="LF12" s="208">
        <f t="shared" si="84"/>
        <v>7239.0368765000012</v>
      </c>
      <c r="LG12" s="208">
        <f t="shared" si="84"/>
        <v>7239.0368765000012</v>
      </c>
      <c r="LH12" s="208">
        <f t="shared" si="84"/>
        <v>7239.0368765000012</v>
      </c>
      <c r="LI12" s="208">
        <f t="shared" si="84"/>
        <v>7239.0368765000012</v>
      </c>
      <c r="LJ12" s="208">
        <f t="shared" si="84"/>
        <v>7239.0368765000012</v>
      </c>
      <c r="LK12" s="208">
        <f t="shared" si="84"/>
        <v>7239.0368765000012</v>
      </c>
      <c r="LL12" s="208">
        <f t="shared" si="84"/>
        <v>7239.0368765000012</v>
      </c>
      <c r="LM12" s="208">
        <f t="shared" si="84"/>
        <v>7239.0368765000012</v>
      </c>
      <c r="LN12" s="208">
        <f t="shared" si="84"/>
        <v>7239.0368765000012</v>
      </c>
      <c r="LO12" s="208">
        <f t="shared" si="84"/>
        <v>7239.0368765000012</v>
      </c>
      <c r="LP12" s="208">
        <f t="shared" si="84"/>
        <v>7239.0368765000012</v>
      </c>
      <c r="LQ12" s="208">
        <f t="shared" si="84"/>
        <v>7239.0368765000012</v>
      </c>
      <c r="LR12" s="208">
        <f t="shared" si="84"/>
        <v>7239.0368765000012</v>
      </c>
      <c r="LS12" s="208">
        <f t="shared" si="84"/>
        <v>7239.0368765000012</v>
      </c>
      <c r="LT12" s="208">
        <f t="shared" si="84"/>
        <v>7239.0368765000012</v>
      </c>
      <c r="LU12" s="208">
        <f t="shared" si="84"/>
        <v>7239.0368765000012</v>
      </c>
      <c r="LV12" s="208">
        <f t="shared" si="84"/>
        <v>7239.0368765000012</v>
      </c>
      <c r="LW12" s="208">
        <f t="shared" si="84"/>
        <v>7239.0368765000012</v>
      </c>
      <c r="LX12" s="208">
        <f t="shared" si="84"/>
        <v>7239.0368765000012</v>
      </c>
      <c r="LY12" s="208">
        <f t="shared" si="84"/>
        <v>7239.0368765000012</v>
      </c>
      <c r="LZ12" s="208">
        <f t="shared" si="84"/>
        <v>7239.0368765000012</v>
      </c>
      <c r="MA12" s="208">
        <f t="shared" si="84"/>
        <v>7239.0368765000012</v>
      </c>
      <c r="MB12" s="208">
        <f t="shared" si="84"/>
        <v>7239.0368765000012</v>
      </c>
      <c r="MC12" s="208">
        <f t="shared" si="84"/>
        <v>7239.0368765000012</v>
      </c>
      <c r="MD12" s="208">
        <f t="shared" si="84"/>
        <v>7239.0368765000012</v>
      </c>
      <c r="ME12" s="208">
        <f t="shared" si="84"/>
        <v>7239.0368765000012</v>
      </c>
      <c r="MF12" s="208">
        <f t="shared" si="84"/>
        <v>7239.0368765000012</v>
      </c>
      <c r="MG12" s="208">
        <f t="shared" si="84"/>
        <v>7239.0368765000012</v>
      </c>
      <c r="MH12" s="208">
        <f t="shared" si="84"/>
        <v>7239.0368765000012</v>
      </c>
      <c r="MI12" s="208">
        <f t="shared" si="84"/>
        <v>7239.0368765000012</v>
      </c>
      <c r="MJ12" s="208">
        <f t="shared" si="84"/>
        <v>7239.0368765000012</v>
      </c>
      <c r="MK12" s="208">
        <f t="shared" si="84"/>
        <v>7239.0368765000012</v>
      </c>
      <c r="ML12" s="208">
        <f t="shared" si="84"/>
        <v>7239.0368765000012</v>
      </c>
      <c r="MM12" s="208">
        <f t="shared" si="84"/>
        <v>7239.0368765000012</v>
      </c>
      <c r="MN12" s="208">
        <f t="shared" si="84"/>
        <v>7239.0368765000012</v>
      </c>
      <c r="MO12" s="208">
        <f t="shared" si="84"/>
        <v>7239.0368765000012</v>
      </c>
      <c r="MP12" s="208">
        <f t="shared" si="84"/>
        <v>7239.0368765000012</v>
      </c>
      <c r="MQ12" s="208">
        <f t="shared" si="84"/>
        <v>7239.0368765000012</v>
      </c>
      <c r="MR12" s="208">
        <f t="shared" ref="MR12:PC12" si="85">$B12*MR5/12</f>
        <v>7239.0368765000012</v>
      </c>
      <c r="MS12" s="208">
        <f t="shared" si="85"/>
        <v>7239.0368765000012</v>
      </c>
      <c r="MT12" s="208">
        <f t="shared" si="85"/>
        <v>7239.0368765000012</v>
      </c>
      <c r="MU12" s="208">
        <f t="shared" si="85"/>
        <v>7239.0368765000012</v>
      </c>
      <c r="MV12" s="208">
        <f t="shared" si="85"/>
        <v>7239.0368765000012</v>
      </c>
      <c r="MW12" s="208">
        <f t="shared" si="85"/>
        <v>7239.0368765000012</v>
      </c>
      <c r="MX12" s="208">
        <f t="shared" si="85"/>
        <v>7239.0368765000012</v>
      </c>
      <c r="MY12" s="208">
        <f t="shared" si="85"/>
        <v>7239.0368765000012</v>
      </c>
      <c r="MZ12" s="208">
        <f t="shared" si="85"/>
        <v>7239.0368765000012</v>
      </c>
      <c r="NA12" s="208">
        <f t="shared" si="85"/>
        <v>7239.0368765000012</v>
      </c>
      <c r="NB12" s="208">
        <f t="shared" si="85"/>
        <v>7239.0368765000012</v>
      </c>
      <c r="NC12" s="208">
        <f t="shared" si="85"/>
        <v>7239.0368765000012</v>
      </c>
      <c r="ND12" s="208">
        <f t="shared" si="85"/>
        <v>7239.0368765000012</v>
      </c>
      <c r="NE12" s="208">
        <f t="shared" si="85"/>
        <v>7239.0368765000012</v>
      </c>
      <c r="NF12" s="208">
        <f t="shared" si="85"/>
        <v>7239.0368765000012</v>
      </c>
      <c r="NG12" s="208">
        <f t="shared" si="85"/>
        <v>7239.0368765000012</v>
      </c>
      <c r="NH12" s="208">
        <f t="shared" si="85"/>
        <v>7239.0368765000012</v>
      </c>
      <c r="NI12" s="208">
        <f t="shared" si="85"/>
        <v>7239.0368765000012</v>
      </c>
      <c r="NJ12" s="208">
        <f t="shared" si="85"/>
        <v>7239.0368765000012</v>
      </c>
      <c r="NK12" s="208">
        <f t="shared" si="85"/>
        <v>7239.0368765000012</v>
      </c>
      <c r="NL12" s="208">
        <f t="shared" si="85"/>
        <v>7239.0368765000012</v>
      </c>
      <c r="NM12" s="208">
        <f t="shared" si="85"/>
        <v>7239.0368765000012</v>
      </c>
      <c r="NN12" s="208">
        <f t="shared" si="85"/>
        <v>7239.0368765000012</v>
      </c>
      <c r="NO12" s="208">
        <f t="shared" si="85"/>
        <v>7239.0368765000012</v>
      </c>
      <c r="NP12" s="208">
        <f t="shared" si="85"/>
        <v>7239.0368765000012</v>
      </c>
      <c r="NQ12" s="208">
        <f t="shared" si="85"/>
        <v>7239.0368765000012</v>
      </c>
      <c r="NR12" s="208">
        <f t="shared" si="85"/>
        <v>7239.0368765000012</v>
      </c>
      <c r="NS12" s="208">
        <f t="shared" si="85"/>
        <v>7239.0368765000012</v>
      </c>
      <c r="NT12" s="208">
        <f t="shared" si="85"/>
        <v>7239.0368765000012</v>
      </c>
      <c r="NU12" s="208">
        <f t="shared" si="85"/>
        <v>7239.0368765000012</v>
      </c>
      <c r="NV12" s="208">
        <f t="shared" si="85"/>
        <v>7239.0368765000012</v>
      </c>
      <c r="NW12" s="208">
        <f t="shared" si="85"/>
        <v>7239.0368765000012</v>
      </c>
      <c r="NX12" s="208">
        <f t="shared" si="85"/>
        <v>7239.0368765000012</v>
      </c>
      <c r="NY12" s="208">
        <f t="shared" si="85"/>
        <v>7239.0368765000012</v>
      </c>
      <c r="NZ12" s="208">
        <f t="shared" si="85"/>
        <v>7239.0368765000012</v>
      </c>
      <c r="OA12" s="208">
        <f t="shared" si="85"/>
        <v>7239.0368765000012</v>
      </c>
      <c r="OB12" s="208">
        <f t="shared" si="85"/>
        <v>7239.0368765000012</v>
      </c>
      <c r="OC12" s="208">
        <f t="shared" si="85"/>
        <v>7239.0368765000012</v>
      </c>
      <c r="OD12" s="208">
        <f t="shared" si="85"/>
        <v>7239.0368765000012</v>
      </c>
      <c r="OE12" s="208">
        <f t="shared" si="85"/>
        <v>7239.0368765000012</v>
      </c>
      <c r="OF12" s="208">
        <f t="shared" si="85"/>
        <v>7239.0368765000012</v>
      </c>
      <c r="OG12" s="208">
        <f t="shared" si="85"/>
        <v>7239.0368765000012</v>
      </c>
      <c r="OH12" s="208">
        <f t="shared" si="85"/>
        <v>7239.0368765000012</v>
      </c>
      <c r="OI12" s="208">
        <f t="shared" si="85"/>
        <v>7239.0368765000012</v>
      </c>
      <c r="OJ12" s="208">
        <f t="shared" si="85"/>
        <v>7239.0368765000012</v>
      </c>
      <c r="OK12" s="208">
        <f t="shared" si="85"/>
        <v>7239.0368765000012</v>
      </c>
      <c r="OL12" s="208">
        <f t="shared" si="85"/>
        <v>7239.0368765000012</v>
      </c>
      <c r="OM12" s="208">
        <f t="shared" si="85"/>
        <v>7239.0368765000012</v>
      </c>
      <c r="ON12" s="208">
        <f t="shared" si="85"/>
        <v>7239.0368765000012</v>
      </c>
      <c r="OO12" s="208">
        <f t="shared" si="85"/>
        <v>7239.0368765000012</v>
      </c>
      <c r="OP12" s="208">
        <f t="shared" si="85"/>
        <v>7239.0368765000012</v>
      </c>
      <c r="OQ12" s="208">
        <f t="shared" si="85"/>
        <v>7239.0368765000012</v>
      </c>
      <c r="OR12" s="208">
        <f t="shared" si="85"/>
        <v>7239.0368765000012</v>
      </c>
      <c r="OS12" s="208">
        <f t="shared" si="85"/>
        <v>7239.0368765000012</v>
      </c>
      <c r="OT12" s="208">
        <f t="shared" si="85"/>
        <v>7239.0368765000012</v>
      </c>
      <c r="OU12" s="208">
        <f t="shared" si="85"/>
        <v>7239.0368765000012</v>
      </c>
      <c r="OV12" s="208">
        <f t="shared" si="85"/>
        <v>7239.0368765000012</v>
      </c>
      <c r="OW12" s="208">
        <f t="shared" si="85"/>
        <v>7239.0368765000012</v>
      </c>
      <c r="OX12" s="208">
        <f t="shared" si="85"/>
        <v>7239.0368765000012</v>
      </c>
      <c r="OY12" s="208">
        <f t="shared" si="85"/>
        <v>7239.0368765000012</v>
      </c>
      <c r="OZ12" s="208">
        <f t="shared" si="85"/>
        <v>7239.0368765000012</v>
      </c>
      <c r="PA12" s="208">
        <f t="shared" si="85"/>
        <v>7239.0368765000012</v>
      </c>
      <c r="PB12" s="208">
        <f t="shared" si="85"/>
        <v>7239.0368765000012</v>
      </c>
      <c r="PC12" s="208">
        <f t="shared" si="85"/>
        <v>7239.0368765000012</v>
      </c>
      <c r="PD12" s="208">
        <f t="shared" ref="PD12:QL12" si="86">$B12*PD5/12</f>
        <v>7239.0368765000012</v>
      </c>
      <c r="PE12" s="208">
        <f t="shared" si="86"/>
        <v>7239.0368765000012</v>
      </c>
      <c r="PF12" s="208">
        <f t="shared" si="86"/>
        <v>7239.0368765000012</v>
      </c>
      <c r="PG12" s="208">
        <f t="shared" si="86"/>
        <v>7239.0368765000012</v>
      </c>
      <c r="PH12" s="208">
        <f t="shared" si="86"/>
        <v>7239.0368765000012</v>
      </c>
      <c r="PI12" s="208">
        <f t="shared" si="86"/>
        <v>7239.0368765000012</v>
      </c>
      <c r="PJ12" s="208">
        <f t="shared" si="86"/>
        <v>7239.0368765000012</v>
      </c>
      <c r="PK12" s="208">
        <f t="shared" si="86"/>
        <v>7239.0368765000012</v>
      </c>
      <c r="PL12" s="208">
        <f t="shared" si="86"/>
        <v>7239.0368765000012</v>
      </c>
      <c r="PM12" s="208">
        <f t="shared" si="86"/>
        <v>7239.0368765000012</v>
      </c>
      <c r="PN12" s="208">
        <f t="shared" si="86"/>
        <v>7239.0368765000012</v>
      </c>
      <c r="PO12" s="208">
        <f t="shared" si="86"/>
        <v>7239.0368765000012</v>
      </c>
      <c r="PP12" s="208">
        <f t="shared" si="86"/>
        <v>7239.0368765000012</v>
      </c>
      <c r="PQ12" s="208">
        <f t="shared" si="86"/>
        <v>7239.0368765000012</v>
      </c>
      <c r="PR12" s="208">
        <f t="shared" si="86"/>
        <v>7239.0368765000012</v>
      </c>
      <c r="PS12" s="208">
        <f t="shared" si="86"/>
        <v>7239.0368765000012</v>
      </c>
      <c r="PT12" s="208">
        <f t="shared" si="86"/>
        <v>7239.0368765000012</v>
      </c>
      <c r="PU12" s="208">
        <f t="shared" si="86"/>
        <v>7239.0368765000012</v>
      </c>
      <c r="PV12" s="208">
        <f t="shared" si="86"/>
        <v>7239.0368765000012</v>
      </c>
      <c r="PW12" s="208">
        <f t="shared" si="86"/>
        <v>7239.0368765000012</v>
      </c>
      <c r="PX12" s="208">
        <f t="shared" si="86"/>
        <v>7239.0368765000012</v>
      </c>
      <c r="PY12" s="208">
        <f t="shared" si="86"/>
        <v>7239.0368765000012</v>
      </c>
      <c r="PZ12" s="208">
        <f t="shared" si="86"/>
        <v>7239.0368765000012</v>
      </c>
      <c r="QA12" s="208">
        <f t="shared" si="86"/>
        <v>7239.0368765000012</v>
      </c>
      <c r="QB12" s="208">
        <f t="shared" si="86"/>
        <v>7239.0368765000012</v>
      </c>
      <c r="QC12" s="208">
        <f t="shared" si="86"/>
        <v>7239.0368765000012</v>
      </c>
      <c r="QD12" s="208">
        <f t="shared" si="86"/>
        <v>7239.0368765000012</v>
      </c>
      <c r="QE12" s="208">
        <f t="shared" si="86"/>
        <v>7239.0368765000012</v>
      </c>
      <c r="QF12" s="208">
        <f t="shared" si="86"/>
        <v>7239.0368765000012</v>
      </c>
      <c r="QG12" s="208">
        <f t="shared" si="86"/>
        <v>7239.0368765000012</v>
      </c>
      <c r="QH12" s="208">
        <f t="shared" si="86"/>
        <v>7239.0368765000012</v>
      </c>
      <c r="QI12" s="208">
        <f t="shared" si="86"/>
        <v>7239.0368765000012</v>
      </c>
      <c r="QJ12" s="208">
        <f t="shared" si="86"/>
        <v>7239.0368765000012</v>
      </c>
      <c r="QK12" s="208">
        <f t="shared" si="86"/>
        <v>7239.0368765000012</v>
      </c>
      <c r="QL12" s="208">
        <f t="shared" si="86"/>
        <v>7239.0368765000012</v>
      </c>
      <c r="QM12" s="208"/>
      <c r="QN12" s="208"/>
      <c r="QO12" s="208"/>
      <c r="QP12" s="208"/>
      <c r="QQ12" s="208"/>
      <c r="QR12" s="208"/>
      <c r="QS12" s="208"/>
      <c r="QT12" s="208"/>
      <c r="QU12" s="208"/>
      <c r="QV12" s="208"/>
      <c r="QW12" s="208"/>
      <c r="QX12" s="208"/>
      <c r="QY12" s="208"/>
      <c r="QZ12" s="208"/>
      <c r="RA12" s="208"/>
      <c r="RB12" s="208"/>
      <c r="RC12" s="208"/>
      <c r="RD12" s="208"/>
      <c r="RE12" s="208"/>
      <c r="RF12" s="208"/>
      <c r="RG12" s="208"/>
      <c r="RH12" s="208"/>
      <c r="RI12" s="208"/>
      <c r="RJ12" s="208"/>
    </row>
    <row r="13" spans="1:478">
      <c r="A13" s="217" t="s">
        <v>889</v>
      </c>
      <c r="B13" s="222">
        <f>Capex!F74*0.03</f>
        <v>79549.309125</v>
      </c>
      <c r="C13" s="703">
        <f>B13/Inputs!$E$10/1000</f>
        <v>7.4334033345481059</v>
      </c>
      <c r="D13" t="s">
        <v>890</v>
      </c>
      <c r="E13" s="202"/>
      <c r="F13" s="208"/>
      <c r="G13" s="208"/>
      <c r="U13" s="208">
        <v>0</v>
      </c>
      <c r="V13" s="208">
        <v>0</v>
      </c>
      <c r="W13" s="208">
        <v>0</v>
      </c>
      <c r="X13" s="208">
        <v>0</v>
      </c>
      <c r="Y13" s="208">
        <v>0</v>
      </c>
      <c r="Z13" s="208">
        <v>0</v>
      </c>
      <c r="AA13" s="208">
        <v>0</v>
      </c>
      <c r="AB13" s="208">
        <v>0</v>
      </c>
      <c r="AC13" s="208">
        <v>0</v>
      </c>
      <c r="AD13" s="208">
        <v>0</v>
      </c>
      <c r="AE13" s="208">
        <v>0</v>
      </c>
      <c r="AF13" s="208">
        <v>0</v>
      </c>
      <c r="AG13" s="208">
        <v>0</v>
      </c>
      <c r="AH13" s="208">
        <v>0</v>
      </c>
      <c r="AI13" s="208">
        <f t="shared" ref="AI13:AT13" si="87">AI$5*$B13/12</f>
        <v>6629.1090937500003</v>
      </c>
      <c r="AJ13" s="208">
        <f t="shared" si="87"/>
        <v>6629.1090937500003</v>
      </c>
      <c r="AK13" s="208">
        <f t="shared" si="87"/>
        <v>6629.1090937500003</v>
      </c>
      <c r="AL13" s="208">
        <f t="shared" si="87"/>
        <v>6629.1090937500003</v>
      </c>
      <c r="AM13" s="208">
        <f t="shared" si="87"/>
        <v>6629.1090937500003</v>
      </c>
      <c r="AN13" s="208">
        <f t="shared" si="87"/>
        <v>6629.1090937500003</v>
      </c>
      <c r="AO13" s="208">
        <f t="shared" si="87"/>
        <v>6629.1090937500003</v>
      </c>
      <c r="AP13" s="208">
        <f t="shared" si="87"/>
        <v>6629.1090937500003</v>
      </c>
      <c r="AQ13" s="208">
        <f t="shared" si="87"/>
        <v>6629.1090937500003</v>
      </c>
      <c r="AR13" s="208">
        <f t="shared" si="87"/>
        <v>6629.1090937500003</v>
      </c>
      <c r="AS13" s="208">
        <f t="shared" si="87"/>
        <v>6629.1090937500003</v>
      </c>
      <c r="AT13" s="208">
        <f t="shared" si="87"/>
        <v>6629.1090937500003</v>
      </c>
      <c r="AU13" s="208">
        <f>AU$5*$B13/12</f>
        <v>6629.1090937500003</v>
      </c>
      <c r="AV13" s="208">
        <f t="shared" si="66"/>
        <v>6629.1090937500003</v>
      </c>
      <c r="AW13" s="208">
        <f t="shared" si="66"/>
        <v>6629.1090937500003</v>
      </c>
      <c r="AX13" s="208">
        <f t="shared" si="66"/>
        <v>6629.1090937500003</v>
      </c>
      <c r="AY13" s="208">
        <f t="shared" si="66"/>
        <v>6629.1090937500003</v>
      </c>
      <c r="AZ13" s="208">
        <f t="shared" si="66"/>
        <v>6629.1090937500003</v>
      </c>
      <c r="BA13" s="208">
        <f t="shared" si="66"/>
        <v>6629.1090937500003</v>
      </c>
      <c r="BB13" s="208">
        <f t="shared" si="66"/>
        <v>6629.1090937500003</v>
      </c>
      <c r="BC13" s="208">
        <f t="shared" si="66"/>
        <v>6629.1090937500003</v>
      </c>
      <c r="BD13" s="208">
        <f t="shared" si="66"/>
        <v>6629.1090937500003</v>
      </c>
      <c r="BE13" s="208">
        <f t="shared" si="66"/>
        <v>6629.1090937500003</v>
      </c>
      <c r="BF13" s="208">
        <f t="shared" si="66"/>
        <v>6629.1090937500003</v>
      </c>
      <c r="BG13" s="208">
        <f t="shared" si="66"/>
        <v>6629.1090937500003</v>
      </c>
      <c r="BH13" s="208">
        <f t="shared" si="66"/>
        <v>6629.1090937500003</v>
      </c>
      <c r="BI13" s="208">
        <f t="shared" si="66"/>
        <v>6629.1090937500003</v>
      </c>
      <c r="BJ13" s="208">
        <f t="shared" si="66"/>
        <v>6629.1090937500003</v>
      </c>
      <c r="BK13" s="208">
        <f t="shared" si="66"/>
        <v>6629.1090937500003</v>
      </c>
      <c r="BL13" s="208">
        <f t="shared" si="66"/>
        <v>6629.1090937500003</v>
      </c>
      <c r="BM13" s="208">
        <f t="shared" si="66"/>
        <v>6629.1090937500003</v>
      </c>
      <c r="BN13" s="208">
        <f t="shared" si="66"/>
        <v>6629.1090937500003</v>
      </c>
      <c r="BO13" s="208">
        <f t="shared" si="66"/>
        <v>6629.1090937500003</v>
      </c>
      <c r="BP13" s="208">
        <f t="shared" si="66"/>
        <v>6629.1090937500003</v>
      </c>
      <c r="BQ13" s="208">
        <f t="shared" si="66"/>
        <v>6629.1090937500003</v>
      </c>
      <c r="BR13" s="208">
        <f t="shared" si="66"/>
        <v>6629.1090937500003</v>
      </c>
      <c r="BS13" s="208">
        <f t="shared" si="66"/>
        <v>6629.1090937500003</v>
      </c>
      <c r="BT13" s="208">
        <f t="shared" si="66"/>
        <v>6629.1090937500003</v>
      </c>
      <c r="BU13" s="208">
        <f t="shared" si="66"/>
        <v>6629.1090937500003</v>
      </c>
      <c r="BV13" s="208">
        <f t="shared" si="66"/>
        <v>6629.1090937500003</v>
      </c>
      <c r="BW13" s="208">
        <f t="shared" si="66"/>
        <v>6629.1090937500003</v>
      </c>
      <c r="BX13" s="208">
        <f t="shared" si="66"/>
        <v>6629.1090937500003</v>
      </c>
      <c r="BY13" s="208">
        <f t="shared" si="66"/>
        <v>6629.1090937500003</v>
      </c>
      <c r="BZ13" s="208">
        <f t="shared" si="66"/>
        <v>6629.1090937500003</v>
      </c>
      <c r="CA13" s="208">
        <f t="shared" si="66"/>
        <v>6629.1090937500003</v>
      </c>
      <c r="CB13" s="208">
        <f t="shared" si="66"/>
        <v>6629.1090937500003</v>
      </c>
      <c r="CC13" s="208">
        <f t="shared" si="66"/>
        <v>6629.1090937500003</v>
      </c>
      <c r="CD13" s="208">
        <f t="shared" si="66"/>
        <v>6629.1090937500003</v>
      </c>
      <c r="CE13" s="208">
        <f t="shared" si="66"/>
        <v>6629.1090937500003</v>
      </c>
      <c r="CF13" s="208">
        <f t="shared" si="66"/>
        <v>6629.1090937500003</v>
      </c>
      <c r="CG13" s="208">
        <f t="shared" si="66"/>
        <v>6629.1090937500003</v>
      </c>
      <c r="CH13" s="208">
        <f t="shared" si="66"/>
        <v>6629.1090937500003</v>
      </c>
      <c r="CI13" s="208">
        <f t="shared" si="66"/>
        <v>6629.1090937500003</v>
      </c>
      <c r="CJ13" s="208">
        <f t="shared" si="66"/>
        <v>6629.1090937500003</v>
      </c>
      <c r="CK13" s="208">
        <f t="shared" si="66"/>
        <v>6629.1090937500003</v>
      </c>
      <c r="CL13" s="208">
        <f t="shared" si="66"/>
        <v>6629.1090937500003</v>
      </c>
      <c r="CM13" s="208">
        <f t="shared" si="66"/>
        <v>6629.1090937500003</v>
      </c>
      <c r="CN13" s="208">
        <f t="shared" si="66"/>
        <v>6629.1090937500003</v>
      </c>
      <c r="CO13" s="208">
        <f t="shared" si="66"/>
        <v>6629.1090937500003</v>
      </c>
      <c r="CP13" s="208">
        <f t="shared" si="67"/>
        <v>6629.1090937500003</v>
      </c>
      <c r="CQ13" s="208">
        <f t="shared" si="67"/>
        <v>6629.1090937500003</v>
      </c>
      <c r="CR13" s="208">
        <f t="shared" si="67"/>
        <v>6629.1090937500003</v>
      </c>
      <c r="CS13" s="208">
        <f t="shared" si="67"/>
        <v>6629.1090937500003</v>
      </c>
      <c r="CT13" s="208">
        <f t="shared" si="67"/>
        <v>6629.1090937500003</v>
      </c>
      <c r="CU13" s="208">
        <f t="shared" si="67"/>
        <v>6629.1090937500003</v>
      </c>
      <c r="CV13" s="208">
        <f t="shared" si="67"/>
        <v>6629.1090937500003</v>
      </c>
      <c r="CW13" s="208">
        <f t="shared" si="67"/>
        <v>6629.1090937500003</v>
      </c>
      <c r="CX13" s="208">
        <f t="shared" si="67"/>
        <v>6629.1090937500003</v>
      </c>
      <c r="CY13" s="208">
        <f t="shared" si="67"/>
        <v>6629.1090937500003</v>
      </c>
      <c r="CZ13" s="208">
        <f t="shared" si="68"/>
        <v>6629.1090937500003</v>
      </c>
      <c r="DA13" s="208">
        <f t="shared" si="68"/>
        <v>6629.1090937500003</v>
      </c>
      <c r="DB13" s="208">
        <f t="shared" si="68"/>
        <v>6629.1090937500003</v>
      </c>
      <c r="DC13" s="208">
        <f t="shared" si="68"/>
        <v>6629.1090937500003</v>
      </c>
      <c r="DD13" s="208">
        <f t="shared" si="68"/>
        <v>6629.1090937500003</v>
      </c>
      <c r="DE13" s="208">
        <f t="shared" si="68"/>
        <v>6629.1090937500003</v>
      </c>
      <c r="DF13" s="208">
        <f t="shared" si="68"/>
        <v>6629.1090937500003</v>
      </c>
      <c r="DG13" s="208">
        <f t="shared" si="68"/>
        <v>6629.1090937500003</v>
      </c>
      <c r="DH13" s="208">
        <f t="shared" si="68"/>
        <v>6629.1090937500003</v>
      </c>
      <c r="DI13" s="208">
        <f t="shared" si="68"/>
        <v>6629.1090937500003</v>
      </c>
      <c r="DJ13" s="208">
        <f t="shared" si="69"/>
        <v>6629.1090937500003</v>
      </c>
      <c r="DK13" s="208">
        <f t="shared" si="69"/>
        <v>6629.1090937500003</v>
      </c>
      <c r="DL13" s="208">
        <f t="shared" si="69"/>
        <v>6629.1090937500003</v>
      </c>
      <c r="DM13" s="208">
        <f t="shared" si="69"/>
        <v>6629.1090937500003</v>
      </c>
      <c r="DN13" s="208">
        <f t="shared" si="69"/>
        <v>6629.1090937500003</v>
      </c>
      <c r="DO13" s="208">
        <f t="shared" si="69"/>
        <v>6629.1090937500003</v>
      </c>
      <c r="DP13" s="208">
        <f t="shared" si="69"/>
        <v>6629.1090937500003</v>
      </c>
      <c r="DQ13" s="208">
        <f t="shared" si="69"/>
        <v>6629.1090937500003</v>
      </c>
      <c r="DR13" s="208">
        <f t="shared" si="69"/>
        <v>6629.1090937500003</v>
      </c>
      <c r="DS13" s="208">
        <f t="shared" si="69"/>
        <v>6629.1090937500003</v>
      </c>
      <c r="DT13" s="208">
        <f t="shared" si="70"/>
        <v>6629.1090937500003</v>
      </c>
      <c r="DU13" s="208">
        <f t="shared" si="70"/>
        <v>6629.1090937500003</v>
      </c>
      <c r="DV13" s="208">
        <f t="shared" si="70"/>
        <v>6629.1090937500003</v>
      </c>
      <c r="DW13" s="208">
        <f t="shared" si="70"/>
        <v>6629.1090937500003</v>
      </c>
      <c r="DX13" s="208">
        <f t="shared" si="70"/>
        <v>6629.1090937500003</v>
      </c>
      <c r="DY13" s="208">
        <f t="shared" si="70"/>
        <v>6629.1090937500003</v>
      </c>
      <c r="DZ13" s="208">
        <f t="shared" si="70"/>
        <v>6629.1090937500003</v>
      </c>
      <c r="EA13" s="208">
        <f t="shared" si="70"/>
        <v>6629.1090937500003</v>
      </c>
      <c r="EB13" s="208">
        <f t="shared" si="70"/>
        <v>6629.1090937500003</v>
      </c>
      <c r="EC13" s="208">
        <f t="shared" si="70"/>
        <v>6629.1090937500003</v>
      </c>
      <c r="ED13" s="208">
        <f t="shared" si="71"/>
        <v>6629.1090937500003</v>
      </c>
      <c r="EE13" s="208">
        <f t="shared" si="71"/>
        <v>6629.1090937500003</v>
      </c>
      <c r="EF13" s="208">
        <f t="shared" si="71"/>
        <v>6629.1090937500003</v>
      </c>
      <c r="EG13" s="208">
        <f t="shared" si="71"/>
        <v>6629.1090937500003</v>
      </c>
      <c r="EH13" s="208">
        <f t="shared" si="71"/>
        <v>6629.1090937500003</v>
      </c>
      <c r="EI13" s="208">
        <f t="shared" si="71"/>
        <v>6629.1090937500003</v>
      </c>
      <c r="EJ13" s="208">
        <f t="shared" si="71"/>
        <v>6629.1090937500003</v>
      </c>
      <c r="EK13" s="208">
        <f t="shared" si="71"/>
        <v>6629.1090937500003</v>
      </c>
      <c r="EL13" s="208">
        <f t="shared" si="71"/>
        <v>6629.1090937500003</v>
      </c>
      <c r="EM13" s="208">
        <f t="shared" si="71"/>
        <v>6629.1090937500003</v>
      </c>
      <c r="EN13" s="208">
        <f t="shared" si="72"/>
        <v>6629.1090937500003</v>
      </c>
      <c r="EO13" s="208">
        <f t="shared" si="72"/>
        <v>6629.1090937500003</v>
      </c>
      <c r="EP13" s="208">
        <f t="shared" si="72"/>
        <v>6629.1090937500003</v>
      </c>
      <c r="EQ13" s="208">
        <f t="shared" si="72"/>
        <v>6629.1090937500003</v>
      </c>
      <c r="ER13" s="208">
        <f t="shared" si="72"/>
        <v>6629.1090937500003</v>
      </c>
      <c r="ES13" s="208">
        <f t="shared" si="72"/>
        <v>6629.1090937500003</v>
      </c>
      <c r="ET13" s="208">
        <f t="shared" si="72"/>
        <v>6629.1090937500003</v>
      </c>
      <c r="EU13" s="208">
        <f t="shared" si="72"/>
        <v>6629.1090937500003</v>
      </c>
      <c r="EV13" s="208">
        <f t="shared" si="72"/>
        <v>6629.1090937500003</v>
      </c>
      <c r="EW13" s="208">
        <f t="shared" si="72"/>
        <v>6629.1090937500003</v>
      </c>
      <c r="EX13" s="208">
        <f t="shared" si="72"/>
        <v>6629.1090937500003</v>
      </c>
      <c r="EY13" s="208">
        <f t="shared" si="72"/>
        <v>6629.1090937500003</v>
      </c>
      <c r="EZ13" s="208">
        <f t="shared" si="72"/>
        <v>6629.1090937500003</v>
      </c>
      <c r="FA13" s="208">
        <f t="shared" si="72"/>
        <v>6629.1090937500003</v>
      </c>
      <c r="FB13" s="208">
        <f t="shared" si="59"/>
        <v>6629.1090937500003</v>
      </c>
      <c r="FC13" s="208">
        <f t="shared" si="59"/>
        <v>6629.1090937500003</v>
      </c>
      <c r="FD13" s="208">
        <f t="shared" si="59"/>
        <v>6629.1090937500003</v>
      </c>
      <c r="FE13" s="208">
        <f t="shared" si="59"/>
        <v>6629.1090937500003</v>
      </c>
      <c r="FF13" s="208">
        <f t="shared" si="59"/>
        <v>6629.1090937500003</v>
      </c>
      <c r="FG13" s="208">
        <f t="shared" si="59"/>
        <v>6629.1090937500003</v>
      </c>
      <c r="FH13" s="208">
        <f t="shared" si="59"/>
        <v>6629.1090937500003</v>
      </c>
      <c r="FI13" s="208">
        <f t="shared" si="59"/>
        <v>6629.1090937500003</v>
      </c>
      <c r="FJ13" s="208">
        <f t="shared" si="59"/>
        <v>6629.1090937500003</v>
      </c>
      <c r="FK13" s="208">
        <f t="shared" si="59"/>
        <v>6629.1090937500003</v>
      </c>
      <c r="FL13" s="208">
        <f t="shared" si="60"/>
        <v>6629.1090937500003</v>
      </c>
      <c r="FM13" s="208">
        <f t="shared" si="60"/>
        <v>6629.1090937500003</v>
      </c>
      <c r="FN13" s="208">
        <f t="shared" si="60"/>
        <v>6629.1090937500003</v>
      </c>
      <c r="FO13" s="208">
        <f t="shared" si="60"/>
        <v>6629.1090937500003</v>
      </c>
      <c r="FP13" s="208">
        <f t="shared" si="60"/>
        <v>6629.1090937500003</v>
      </c>
      <c r="FQ13" s="208">
        <f t="shared" si="60"/>
        <v>6629.1090937500003</v>
      </c>
      <c r="FR13" s="208">
        <f t="shared" si="60"/>
        <v>6629.1090937500003</v>
      </c>
      <c r="FS13" s="208">
        <f t="shared" si="60"/>
        <v>6629.1090937500003</v>
      </c>
      <c r="FT13" s="208">
        <f t="shared" si="60"/>
        <v>6629.1090937500003</v>
      </c>
      <c r="FU13" s="208">
        <f t="shared" si="60"/>
        <v>6629.1090937500003</v>
      </c>
      <c r="FV13" s="208">
        <f t="shared" si="61"/>
        <v>6629.1090937500003</v>
      </c>
      <c r="FW13" s="208">
        <f t="shared" si="61"/>
        <v>6629.1090937500003</v>
      </c>
      <c r="FX13" s="208">
        <f t="shared" si="61"/>
        <v>6629.1090937500003</v>
      </c>
      <c r="FY13" s="208">
        <f t="shared" si="61"/>
        <v>6629.1090937500003</v>
      </c>
      <c r="FZ13" s="208">
        <f t="shared" si="61"/>
        <v>6629.1090937500003</v>
      </c>
      <c r="GA13" s="208">
        <f t="shared" si="61"/>
        <v>6629.1090937500003</v>
      </c>
      <c r="GB13" s="208">
        <f t="shared" si="61"/>
        <v>6629.1090937500003</v>
      </c>
      <c r="GC13" s="208">
        <f t="shared" si="61"/>
        <v>6629.1090937500003</v>
      </c>
      <c r="GD13" s="208">
        <f t="shared" si="61"/>
        <v>6629.1090937500003</v>
      </c>
      <c r="GE13" s="208">
        <f t="shared" si="61"/>
        <v>6629.1090937500003</v>
      </c>
      <c r="GF13" s="208">
        <f t="shared" si="62"/>
        <v>6629.1090937500003</v>
      </c>
      <c r="GG13" s="208">
        <f t="shared" si="62"/>
        <v>6629.1090937500003</v>
      </c>
      <c r="GH13" s="208">
        <f t="shared" si="62"/>
        <v>6629.1090937500003</v>
      </c>
      <c r="GI13" s="208">
        <f t="shared" si="62"/>
        <v>6629.1090937500003</v>
      </c>
      <c r="GJ13" s="208">
        <f t="shared" si="62"/>
        <v>6629.1090937500003</v>
      </c>
      <c r="GK13" s="208">
        <f t="shared" si="62"/>
        <v>6629.1090937500003</v>
      </c>
      <c r="GL13" s="208">
        <f t="shared" si="62"/>
        <v>6629.1090937500003</v>
      </c>
      <c r="GM13" s="208">
        <f t="shared" si="62"/>
        <v>6629.1090937500003</v>
      </c>
      <c r="GN13" s="208">
        <f t="shared" si="62"/>
        <v>6629.1090937500003</v>
      </c>
      <c r="GO13" s="208">
        <f t="shared" si="62"/>
        <v>6629.1090937500003</v>
      </c>
      <c r="GP13" s="208">
        <f t="shared" si="63"/>
        <v>6629.1090937500003</v>
      </c>
      <c r="GQ13" s="208">
        <f t="shared" si="63"/>
        <v>6629.1090937500003</v>
      </c>
      <c r="GR13" s="208">
        <f t="shared" si="63"/>
        <v>6629.1090937500003</v>
      </c>
      <c r="GS13" s="208">
        <f t="shared" si="63"/>
        <v>6629.1090937500003</v>
      </c>
      <c r="GT13" s="208">
        <f t="shared" si="63"/>
        <v>6629.1090937500003</v>
      </c>
      <c r="GU13" s="208">
        <f t="shared" si="63"/>
        <v>6629.1090937500003</v>
      </c>
      <c r="GV13" s="208">
        <f t="shared" si="63"/>
        <v>6629.1090937500003</v>
      </c>
      <c r="GW13" s="208">
        <f t="shared" si="63"/>
        <v>6629.1090937500003</v>
      </c>
      <c r="GX13" s="208">
        <f t="shared" si="63"/>
        <v>6629.1090937500003</v>
      </c>
      <c r="GY13" s="208">
        <f t="shared" si="63"/>
        <v>6629.1090937500003</v>
      </c>
      <c r="GZ13" s="208">
        <f t="shared" si="64"/>
        <v>6629.1090937500003</v>
      </c>
      <c r="HA13" s="208">
        <f t="shared" si="64"/>
        <v>6629.1090937500003</v>
      </c>
      <c r="HB13" s="208">
        <f t="shared" si="64"/>
        <v>6629.1090937500003</v>
      </c>
      <c r="HC13" s="208">
        <f t="shared" si="64"/>
        <v>6629.1090937500003</v>
      </c>
      <c r="HD13" s="208">
        <f t="shared" si="64"/>
        <v>6629.1090937500003</v>
      </c>
      <c r="HE13" s="208">
        <f t="shared" si="64"/>
        <v>6629.1090937500003</v>
      </c>
      <c r="HF13" s="208">
        <f t="shared" si="64"/>
        <v>6629.1090937500003</v>
      </c>
      <c r="HG13" s="208">
        <f t="shared" si="64"/>
        <v>6629.1090937500003</v>
      </c>
      <c r="HH13" s="208">
        <f t="shared" si="64"/>
        <v>6629.1090937500003</v>
      </c>
      <c r="HI13" s="208">
        <f t="shared" si="64"/>
        <v>6629.1090937500003</v>
      </c>
      <c r="HJ13" s="208">
        <f t="shared" si="64"/>
        <v>6629.1090937500003</v>
      </c>
      <c r="HK13" s="208">
        <f t="shared" si="64"/>
        <v>6629.1090937500003</v>
      </c>
      <c r="HL13" s="208">
        <f t="shared" si="64"/>
        <v>6629.1090937500003</v>
      </c>
      <c r="HM13" s="208">
        <f t="shared" si="64"/>
        <v>6629.1090937500003</v>
      </c>
      <c r="HN13" s="208">
        <f t="shared" si="73"/>
        <v>6629.1090937500003</v>
      </c>
      <c r="HO13" s="208">
        <f t="shared" si="73"/>
        <v>6629.1090937500003</v>
      </c>
      <c r="HP13" s="208">
        <f t="shared" si="73"/>
        <v>6629.1090937500003</v>
      </c>
      <c r="HQ13" s="208">
        <f t="shared" si="73"/>
        <v>6629.1090937500003</v>
      </c>
      <c r="HR13" s="208">
        <f t="shared" si="73"/>
        <v>6629.1090937500003</v>
      </c>
      <c r="HS13" s="208">
        <f t="shared" si="73"/>
        <v>6629.1090937500003</v>
      </c>
      <c r="HT13" s="208">
        <f t="shared" si="73"/>
        <v>6629.1090937500003</v>
      </c>
      <c r="HU13" s="208">
        <f t="shared" si="73"/>
        <v>6629.1090937500003</v>
      </c>
      <c r="HV13" s="208">
        <f t="shared" si="73"/>
        <v>6629.1090937500003</v>
      </c>
      <c r="HW13" s="208">
        <f t="shared" si="73"/>
        <v>6629.1090937500003</v>
      </c>
      <c r="HX13" s="208">
        <f t="shared" si="74"/>
        <v>6629.1090937500003</v>
      </c>
      <c r="HY13" s="208">
        <f t="shared" si="74"/>
        <v>6629.1090937500003</v>
      </c>
      <c r="HZ13" s="208">
        <f t="shared" si="74"/>
        <v>6629.1090937500003</v>
      </c>
      <c r="IA13" s="208">
        <f t="shared" si="74"/>
        <v>6629.1090937500003</v>
      </c>
      <c r="IB13" s="208">
        <f t="shared" si="74"/>
        <v>6629.1090937500003</v>
      </c>
      <c r="IC13" s="208">
        <f t="shared" si="74"/>
        <v>6629.1090937500003</v>
      </c>
      <c r="ID13" s="208">
        <f t="shared" si="74"/>
        <v>6629.1090937500003</v>
      </c>
      <c r="IE13" s="208">
        <f t="shared" si="74"/>
        <v>6629.1090937500003</v>
      </c>
      <c r="IF13" s="208">
        <f t="shared" si="74"/>
        <v>6629.1090937500003</v>
      </c>
      <c r="IG13" s="208">
        <f t="shared" si="74"/>
        <v>6629.1090937500003</v>
      </c>
      <c r="IH13" s="208">
        <f t="shared" si="75"/>
        <v>6629.1090937500003</v>
      </c>
      <c r="II13" s="208">
        <f t="shared" si="75"/>
        <v>6629.1090937500003</v>
      </c>
      <c r="IJ13" s="208">
        <f t="shared" si="75"/>
        <v>6629.1090937500003</v>
      </c>
      <c r="IK13" s="208">
        <f t="shared" si="75"/>
        <v>6629.1090937500003</v>
      </c>
      <c r="IL13" s="208">
        <f t="shared" si="75"/>
        <v>6629.1090937500003</v>
      </c>
      <c r="IM13" s="208">
        <f t="shared" si="75"/>
        <v>6629.1090937500003</v>
      </c>
      <c r="IN13" s="208">
        <f t="shared" si="75"/>
        <v>6629.1090937500003</v>
      </c>
      <c r="IO13" s="208">
        <f t="shared" si="75"/>
        <v>6629.1090937500003</v>
      </c>
      <c r="IP13" s="208">
        <f t="shared" si="75"/>
        <v>6629.1090937500003</v>
      </c>
      <c r="IQ13" s="208">
        <f t="shared" si="75"/>
        <v>6629.1090937500003</v>
      </c>
      <c r="IR13" s="208">
        <f t="shared" si="76"/>
        <v>6629.1090937500003</v>
      </c>
      <c r="IS13" s="208">
        <f t="shared" si="76"/>
        <v>6629.1090937500003</v>
      </c>
      <c r="IT13" s="208">
        <f t="shared" si="76"/>
        <v>6629.1090937500003</v>
      </c>
      <c r="IU13" s="208">
        <f t="shared" si="76"/>
        <v>6629.1090937500003</v>
      </c>
      <c r="IV13" s="208">
        <f t="shared" si="76"/>
        <v>6629.1090937500003</v>
      </c>
      <c r="IW13" s="208">
        <f t="shared" si="76"/>
        <v>6629.1090937500003</v>
      </c>
      <c r="IX13" s="208">
        <f t="shared" si="76"/>
        <v>6629.1090937500003</v>
      </c>
      <c r="IY13" s="208">
        <f t="shared" si="76"/>
        <v>6629.1090937500003</v>
      </c>
      <c r="IZ13" s="208">
        <f t="shared" si="76"/>
        <v>6629.1090937500003</v>
      </c>
      <c r="JA13" s="208">
        <f t="shared" si="76"/>
        <v>6629.1090937500003</v>
      </c>
      <c r="JB13" s="208">
        <f t="shared" si="77"/>
        <v>6629.1090937500003</v>
      </c>
      <c r="JC13" s="208">
        <f t="shared" si="77"/>
        <v>6629.1090937500003</v>
      </c>
      <c r="JD13" s="208">
        <f t="shared" si="77"/>
        <v>6629.1090937500003</v>
      </c>
      <c r="JE13" s="208">
        <f t="shared" si="77"/>
        <v>6629.1090937500003</v>
      </c>
      <c r="JF13" s="208">
        <f t="shared" si="77"/>
        <v>6629.1090937500003</v>
      </c>
      <c r="JG13" s="208">
        <f t="shared" si="77"/>
        <v>6629.1090937500003</v>
      </c>
      <c r="JH13" s="208">
        <f t="shared" si="77"/>
        <v>6629.1090937500003</v>
      </c>
      <c r="JI13" s="208">
        <f t="shared" si="77"/>
        <v>6629.1090937500003</v>
      </c>
      <c r="JJ13" s="208">
        <f t="shared" si="77"/>
        <v>6629.1090937500003</v>
      </c>
      <c r="JK13" s="208">
        <f t="shared" si="77"/>
        <v>6629.1090937500003</v>
      </c>
      <c r="JL13" s="208">
        <f t="shared" si="78"/>
        <v>6629.1090937500003</v>
      </c>
      <c r="JM13" s="208">
        <f t="shared" si="78"/>
        <v>6629.1090937500003</v>
      </c>
      <c r="JN13" s="208">
        <f t="shared" si="78"/>
        <v>6629.1090937500003</v>
      </c>
      <c r="JO13" s="208">
        <f t="shared" si="78"/>
        <v>6629.1090937500003</v>
      </c>
      <c r="JP13" s="208">
        <f t="shared" si="78"/>
        <v>6629.1090937500003</v>
      </c>
      <c r="JQ13" s="208">
        <f t="shared" si="78"/>
        <v>6629.1090937500003</v>
      </c>
      <c r="JR13" s="208">
        <f t="shared" si="78"/>
        <v>6629.1090937500003</v>
      </c>
      <c r="JS13" s="208">
        <f t="shared" si="78"/>
        <v>6629.1090937500003</v>
      </c>
      <c r="JT13" s="208">
        <f t="shared" si="78"/>
        <v>6629.1090937500003</v>
      </c>
      <c r="JU13" s="208">
        <f t="shared" si="78"/>
        <v>6629.1090937500003</v>
      </c>
      <c r="JV13" s="208">
        <f t="shared" si="78"/>
        <v>6629.1090937500003</v>
      </c>
      <c r="JW13" s="208">
        <f t="shared" si="78"/>
        <v>6629.1090937500003</v>
      </c>
      <c r="JX13" s="208">
        <f t="shared" si="78"/>
        <v>6629.1090937500003</v>
      </c>
      <c r="JY13" s="208">
        <f t="shared" si="78"/>
        <v>6629.1090937500003</v>
      </c>
      <c r="JZ13" s="208">
        <f t="shared" si="79"/>
        <v>6629.1090937500003</v>
      </c>
      <c r="KA13" s="208">
        <f t="shared" si="79"/>
        <v>6629.1090937500003</v>
      </c>
      <c r="KB13" s="208">
        <f t="shared" si="79"/>
        <v>6629.1090937500003</v>
      </c>
      <c r="KC13" s="208">
        <f t="shared" si="79"/>
        <v>6629.1090937500003</v>
      </c>
      <c r="KD13" s="208">
        <f t="shared" si="79"/>
        <v>6629.1090937500003</v>
      </c>
      <c r="KE13" s="208">
        <f t="shared" si="79"/>
        <v>6629.1090937500003</v>
      </c>
      <c r="KF13" s="208">
        <f t="shared" si="79"/>
        <v>6629.1090937500003</v>
      </c>
      <c r="KG13" s="208">
        <f t="shared" si="79"/>
        <v>6629.1090937500003</v>
      </c>
      <c r="KH13" s="208">
        <f t="shared" si="79"/>
        <v>6629.1090937500003</v>
      </c>
      <c r="KI13" s="208">
        <f t="shared" si="79"/>
        <v>6629.1090937500003</v>
      </c>
      <c r="KJ13" s="208">
        <f t="shared" si="79"/>
        <v>6629.1090937500003</v>
      </c>
      <c r="KK13" s="208">
        <f t="shared" si="79"/>
        <v>6629.1090937500003</v>
      </c>
      <c r="KL13" s="208">
        <f t="shared" si="79"/>
        <v>6629.1090937500003</v>
      </c>
      <c r="KM13" s="208">
        <f t="shared" si="79"/>
        <v>6629.1090937500003</v>
      </c>
      <c r="KN13" s="208">
        <f t="shared" si="79"/>
        <v>6629.1090937500003</v>
      </c>
      <c r="KO13" s="208">
        <f t="shared" si="79"/>
        <v>6629.1090937500003</v>
      </c>
      <c r="KP13" s="208">
        <f t="shared" si="79"/>
        <v>6629.1090937500003</v>
      </c>
      <c r="KQ13" s="208">
        <f t="shared" si="79"/>
        <v>6629.1090937500003</v>
      </c>
      <c r="KR13" s="208">
        <f t="shared" si="79"/>
        <v>6629.1090937500003</v>
      </c>
      <c r="KS13" s="208">
        <f t="shared" si="79"/>
        <v>6629.1090937500003</v>
      </c>
      <c r="KT13" s="208">
        <f t="shared" si="79"/>
        <v>6629.1090937500003</v>
      </c>
      <c r="KU13" s="208">
        <f t="shared" si="79"/>
        <v>6629.1090937500003</v>
      </c>
      <c r="KV13" s="208">
        <f t="shared" si="79"/>
        <v>6629.1090937500003</v>
      </c>
      <c r="KW13" s="208">
        <f t="shared" si="79"/>
        <v>6629.1090937500003</v>
      </c>
      <c r="KX13" s="208">
        <f t="shared" si="79"/>
        <v>6629.1090937500003</v>
      </c>
      <c r="KY13" s="208">
        <f t="shared" si="79"/>
        <v>6629.1090937500003</v>
      </c>
      <c r="KZ13" s="208">
        <f t="shared" si="79"/>
        <v>6629.1090937500003</v>
      </c>
      <c r="LA13" s="208">
        <f t="shared" si="79"/>
        <v>6629.1090937500003</v>
      </c>
      <c r="LB13" s="208">
        <f t="shared" si="79"/>
        <v>6629.1090937500003</v>
      </c>
      <c r="LC13" s="208">
        <f t="shared" si="79"/>
        <v>6629.1090937500003</v>
      </c>
      <c r="LD13" s="208">
        <f t="shared" si="79"/>
        <v>6629.1090937500003</v>
      </c>
      <c r="LE13" s="208">
        <f t="shared" si="79"/>
        <v>6629.1090937500003</v>
      </c>
      <c r="LF13" s="208">
        <f t="shared" si="79"/>
        <v>6629.1090937500003</v>
      </c>
      <c r="LG13" s="208">
        <f t="shared" si="79"/>
        <v>6629.1090937500003</v>
      </c>
      <c r="LH13" s="208">
        <f t="shared" si="79"/>
        <v>6629.1090937500003</v>
      </c>
      <c r="LI13" s="208">
        <f t="shared" si="79"/>
        <v>6629.1090937500003</v>
      </c>
      <c r="LJ13" s="208">
        <f t="shared" si="79"/>
        <v>6629.1090937500003</v>
      </c>
      <c r="LK13" s="208">
        <f t="shared" si="79"/>
        <v>6629.1090937500003</v>
      </c>
      <c r="LL13" s="208">
        <f t="shared" si="79"/>
        <v>6629.1090937500003</v>
      </c>
      <c r="LM13" s="208">
        <f t="shared" si="79"/>
        <v>6629.1090937500003</v>
      </c>
      <c r="LN13" s="208">
        <f t="shared" si="79"/>
        <v>6629.1090937500003</v>
      </c>
      <c r="LO13" s="208">
        <f t="shared" si="79"/>
        <v>6629.1090937500003</v>
      </c>
      <c r="LP13" s="208">
        <f t="shared" si="79"/>
        <v>6629.1090937500003</v>
      </c>
      <c r="LQ13" s="208">
        <f t="shared" si="79"/>
        <v>6629.1090937500003</v>
      </c>
      <c r="LR13" s="208">
        <f t="shared" si="79"/>
        <v>6629.1090937500003</v>
      </c>
      <c r="LS13" s="208">
        <f t="shared" si="79"/>
        <v>6629.1090937500003</v>
      </c>
      <c r="LT13" s="208">
        <f t="shared" si="79"/>
        <v>6629.1090937500003</v>
      </c>
      <c r="LU13" s="208">
        <f t="shared" si="79"/>
        <v>6629.1090937500003</v>
      </c>
      <c r="LV13" s="208">
        <f t="shared" si="79"/>
        <v>6629.1090937500003</v>
      </c>
      <c r="LW13" s="208">
        <f t="shared" si="54"/>
        <v>6629.1090937500003</v>
      </c>
      <c r="LX13" s="208">
        <f t="shared" si="54"/>
        <v>6629.1090937500003</v>
      </c>
      <c r="LY13" s="208">
        <f t="shared" si="54"/>
        <v>6629.1090937500003</v>
      </c>
      <c r="LZ13" s="208">
        <f t="shared" si="54"/>
        <v>6629.1090937500003</v>
      </c>
      <c r="MA13" s="208">
        <f t="shared" si="54"/>
        <v>6629.1090937500003</v>
      </c>
      <c r="MB13" s="208">
        <f t="shared" si="54"/>
        <v>6629.1090937500003</v>
      </c>
      <c r="MC13" s="208">
        <f t="shared" si="54"/>
        <v>6629.1090937500003</v>
      </c>
      <c r="MD13" s="208">
        <f t="shared" si="54"/>
        <v>6629.1090937500003</v>
      </c>
      <c r="ME13" s="208">
        <f t="shared" si="54"/>
        <v>6629.1090937500003</v>
      </c>
      <c r="MF13" s="208">
        <f t="shared" si="54"/>
        <v>6629.1090937500003</v>
      </c>
      <c r="MG13" s="208">
        <f t="shared" si="54"/>
        <v>6629.1090937500003</v>
      </c>
      <c r="MH13" s="208">
        <f t="shared" si="54"/>
        <v>6629.1090937500003</v>
      </c>
      <c r="MI13" s="208">
        <f t="shared" si="54"/>
        <v>6629.1090937500003</v>
      </c>
      <c r="MJ13" s="208">
        <f t="shared" si="54"/>
        <v>6629.1090937500003</v>
      </c>
      <c r="MK13" s="208">
        <f t="shared" si="54"/>
        <v>6629.1090937500003</v>
      </c>
      <c r="ML13" s="208">
        <f t="shared" si="54"/>
        <v>6629.1090937500003</v>
      </c>
      <c r="MM13" s="208">
        <f t="shared" si="54"/>
        <v>6629.1090937500003</v>
      </c>
      <c r="MN13" s="208">
        <f t="shared" si="54"/>
        <v>6629.1090937500003</v>
      </c>
      <c r="MO13" s="208">
        <f t="shared" si="54"/>
        <v>6629.1090937500003</v>
      </c>
      <c r="MP13" s="208">
        <f t="shared" si="54"/>
        <v>6629.1090937500003</v>
      </c>
      <c r="MQ13" s="208">
        <f t="shared" si="54"/>
        <v>6629.1090937500003</v>
      </c>
      <c r="MR13" s="208">
        <f t="shared" si="54"/>
        <v>6629.1090937500003</v>
      </c>
      <c r="MS13" s="208">
        <f t="shared" si="54"/>
        <v>6629.1090937500003</v>
      </c>
      <c r="MT13" s="208">
        <f t="shared" si="54"/>
        <v>6629.1090937500003</v>
      </c>
      <c r="MU13" s="208">
        <f t="shared" si="54"/>
        <v>6629.1090937500003</v>
      </c>
      <c r="MV13" s="208">
        <f t="shared" si="54"/>
        <v>6629.1090937500003</v>
      </c>
      <c r="MW13" s="208">
        <f t="shared" si="54"/>
        <v>6629.1090937500003</v>
      </c>
      <c r="MX13" s="208">
        <f t="shared" si="54"/>
        <v>6629.1090937500003</v>
      </c>
      <c r="MY13" s="208">
        <f t="shared" si="55"/>
        <v>6629.1090937500003</v>
      </c>
      <c r="MZ13" s="208">
        <f t="shared" si="55"/>
        <v>6629.1090937500003</v>
      </c>
      <c r="NA13" s="208">
        <f t="shared" si="55"/>
        <v>6629.1090937500003</v>
      </c>
      <c r="NB13" s="208">
        <f t="shared" si="55"/>
        <v>6629.1090937500003</v>
      </c>
      <c r="NC13" s="208">
        <f t="shared" si="55"/>
        <v>6629.1090937500003</v>
      </c>
      <c r="ND13" s="208">
        <f t="shared" si="55"/>
        <v>6629.1090937500003</v>
      </c>
      <c r="NE13" s="208">
        <f t="shared" si="55"/>
        <v>6629.1090937500003</v>
      </c>
      <c r="NF13" s="208">
        <f t="shared" si="55"/>
        <v>6629.1090937500003</v>
      </c>
      <c r="NG13" s="208">
        <f t="shared" si="55"/>
        <v>6629.1090937500003</v>
      </c>
      <c r="NH13" s="208">
        <f t="shared" si="55"/>
        <v>6629.1090937500003</v>
      </c>
      <c r="NI13" s="208">
        <f t="shared" si="55"/>
        <v>6629.1090937500003</v>
      </c>
      <c r="NJ13" s="208">
        <f t="shared" si="55"/>
        <v>6629.1090937500003</v>
      </c>
      <c r="NK13" s="208">
        <f t="shared" si="55"/>
        <v>6629.1090937500003</v>
      </c>
      <c r="NL13" s="208">
        <f t="shared" si="55"/>
        <v>6629.1090937500003</v>
      </c>
      <c r="NM13" s="208">
        <f t="shared" si="55"/>
        <v>6629.1090937500003</v>
      </c>
      <c r="NN13" s="208">
        <f t="shared" si="55"/>
        <v>6629.1090937500003</v>
      </c>
      <c r="NO13" s="208">
        <f t="shared" si="55"/>
        <v>6629.1090937500003</v>
      </c>
      <c r="NP13" s="208">
        <f t="shared" si="55"/>
        <v>6629.1090937500003</v>
      </c>
      <c r="NQ13" s="208">
        <f t="shared" si="55"/>
        <v>6629.1090937500003</v>
      </c>
      <c r="NR13" s="208">
        <f t="shared" si="55"/>
        <v>6629.1090937500003</v>
      </c>
      <c r="NS13" s="208">
        <f t="shared" si="55"/>
        <v>6629.1090937500003</v>
      </c>
      <c r="NT13" s="208">
        <f t="shared" si="55"/>
        <v>6629.1090937500003</v>
      </c>
      <c r="NU13" s="208">
        <f t="shared" si="55"/>
        <v>6629.1090937500003</v>
      </c>
      <c r="NV13" s="208">
        <f t="shared" si="55"/>
        <v>6629.1090937500003</v>
      </c>
      <c r="NW13" s="208">
        <f t="shared" si="55"/>
        <v>6629.1090937500003</v>
      </c>
      <c r="NX13" s="208">
        <f t="shared" si="55"/>
        <v>6629.1090937500003</v>
      </c>
      <c r="NY13" s="208">
        <f t="shared" si="65"/>
        <v>6629.1090937500003</v>
      </c>
      <c r="NZ13" s="208">
        <f t="shared" si="65"/>
        <v>6629.1090937500003</v>
      </c>
      <c r="OA13" s="208">
        <f t="shared" si="65"/>
        <v>6629.1090937500003</v>
      </c>
      <c r="OB13" s="208">
        <f t="shared" si="65"/>
        <v>6629.1090937500003</v>
      </c>
      <c r="OC13" s="208">
        <f t="shared" si="65"/>
        <v>6629.1090937500003</v>
      </c>
      <c r="OD13" s="208">
        <f t="shared" si="65"/>
        <v>6629.1090937500003</v>
      </c>
      <c r="OE13" s="208">
        <f t="shared" si="65"/>
        <v>6629.1090937500003</v>
      </c>
      <c r="OF13" s="208">
        <f t="shared" si="65"/>
        <v>6629.1090937500003</v>
      </c>
      <c r="OG13" s="208">
        <f t="shared" si="65"/>
        <v>6629.1090937500003</v>
      </c>
      <c r="OH13" s="208">
        <f t="shared" si="65"/>
        <v>6629.1090937500003</v>
      </c>
      <c r="OI13" s="208">
        <f t="shared" si="65"/>
        <v>6629.1090937500003</v>
      </c>
      <c r="OJ13" s="208">
        <f t="shared" si="65"/>
        <v>6629.1090937500003</v>
      </c>
      <c r="OK13" s="208">
        <f t="shared" si="65"/>
        <v>6629.1090937500003</v>
      </c>
      <c r="OL13" s="208">
        <f t="shared" si="65"/>
        <v>6629.1090937500003</v>
      </c>
      <c r="OM13" s="208">
        <f t="shared" si="65"/>
        <v>6629.1090937500003</v>
      </c>
      <c r="ON13" s="208">
        <f t="shared" si="65"/>
        <v>6629.1090937500003</v>
      </c>
      <c r="OO13" s="208">
        <f t="shared" ref="OO13:QK13" si="88">OO$5*$B13/12</f>
        <v>6629.1090937500003</v>
      </c>
      <c r="OP13" s="208">
        <f t="shared" si="88"/>
        <v>6629.1090937500003</v>
      </c>
      <c r="OQ13" s="208">
        <f t="shared" si="88"/>
        <v>6629.1090937500003</v>
      </c>
      <c r="OR13" s="208">
        <f t="shared" si="88"/>
        <v>6629.1090937500003</v>
      </c>
      <c r="OS13" s="208">
        <f t="shared" si="88"/>
        <v>6629.1090937500003</v>
      </c>
      <c r="OT13" s="208">
        <f t="shared" si="88"/>
        <v>6629.1090937500003</v>
      </c>
      <c r="OU13" s="208">
        <f t="shared" si="88"/>
        <v>6629.1090937500003</v>
      </c>
      <c r="OV13" s="208">
        <f t="shared" si="88"/>
        <v>6629.1090937500003</v>
      </c>
      <c r="OW13" s="208">
        <f t="shared" si="88"/>
        <v>6629.1090937500003</v>
      </c>
      <c r="OX13" s="208">
        <f t="shared" si="88"/>
        <v>6629.1090937500003</v>
      </c>
      <c r="OY13" s="208">
        <f t="shared" si="88"/>
        <v>6629.1090937500003</v>
      </c>
      <c r="OZ13" s="208">
        <f t="shared" si="88"/>
        <v>6629.1090937500003</v>
      </c>
      <c r="PA13" s="208">
        <f t="shared" si="88"/>
        <v>6629.1090937500003</v>
      </c>
      <c r="PB13" s="208">
        <f t="shared" si="88"/>
        <v>6629.1090937500003</v>
      </c>
      <c r="PC13" s="208">
        <f t="shared" si="88"/>
        <v>6629.1090937500003</v>
      </c>
      <c r="PD13" s="208">
        <f t="shared" si="88"/>
        <v>6629.1090937500003</v>
      </c>
      <c r="PE13" s="208">
        <f t="shared" si="88"/>
        <v>6629.1090937500003</v>
      </c>
      <c r="PF13" s="208">
        <f t="shared" si="88"/>
        <v>6629.1090937500003</v>
      </c>
      <c r="PG13" s="208">
        <f t="shared" si="88"/>
        <v>6629.1090937500003</v>
      </c>
      <c r="PH13" s="208">
        <f t="shared" si="88"/>
        <v>6629.1090937500003</v>
      </c>
      <c r="PI13" s="208">
        <f t="shared" si="88"/>
        <v>6629.1090937500003</v>
      </c>
      <c r="PJ13" s="208">
        <f t="shared" si="88"/>
        <v>6629.1090937500003</v>
      </c>
      <c r="PK13" s="208">
        <f t="shared" si="88"/>
        <v>6629.1090937500003</v>
      </c>
      <c r="PL13" s="208">
        <f t="shared" si="88"/>
        <v>6629.1090937500003</v>
      </c>
      <c r="PM13" s="208">
        <f t="shared" si="88"/>
        <v>6629.1090937500003</v>
      </c>
      <c r="PN13" s="208">
        <f t="shared" si="88"/>
        <v>6629.1090937500003</v>
      </c>
      <c r="PO13" s="208">
        <f t="shared" si="88"/>
        <v>6629.1090937500003</v>
      </c>
      <c r="PP13" s="208">
        <f t="shared" si="88"/>
        <v>6629.1090937500003</v>
      </c>
      <c r="PQ13" s="208">
        <f t="shared" si="88"/>
        <v>6629.1090937500003</v>
      </c>
      <c r="PR13" s="208">
        <f t="shared" si="88"/>
        <v>6629.1090937500003</v>
      </c>
      <c r="PS13" s="208">
        <f t="shared" si="88"/>
        <v>6629.1090937500003</v>
      </c>
      <c r="PT13" s="208">
        <f t="shared" si="88"/>
        <v>6629.1090937500003</v>
      </c>
      <c r="PU13" s="208">
        <f t="shared" si="88"/>
        <v>6629.1090937500003</v>
      </c>
      <c r="PV13" s="208">
        <f t="shared" si="88"/>
        <v>6629.1090937500003</v>
      </c>
      <c r="PW13" s="208">
        <f t="shared" si="88"/>
        <v>6629.1090937500003</v>
      </c>
      <c r="PX13" s="208">
        <f t="shared" si="88"/>
        <v>6629.1090937500003</v>
      </c>
      <c r="PY13" s="208">
        <f t="shared" si="88"/>
        <v>6629.1090937500003</v>
      </c>
      <c r="PZ13" s="208">
        <f t="shared" si="88"/>
        <v>6629.1090937500003</v>
      </c>
      <c r="QA13" s="208">
        <f t="shared" si="88"/>
        <v>6629.1090937500003</v>
      </c>
      <c r="QB13" s="208">
        <f t="shared" si="88"/>
        <v>6629.1090937500003</v>
      </c>
      <c r="QC13" s="208">
        <f t="shared" si="88"/>
        <v>6629.1090937500003</v>
      </c>
      <c r="QD13" s="208">
        <f t="shared" si="88"/>
        <v>6629.1090937500003</v>
      </c>
      <c r="QE13" s="208">
        <f t="shared" si="88"/>
        <v>6629.1090937500003</v>
      </c>
      <c r="QF13" s="208">
        <f t="shared" si="88"/>
        <v>6629.1090937500003</v>
      </c>
      <c r="QG13" s="208">
        <f t="shared" si="88"/>
        <v>6629.1090937500003</v>
      </c>
      <c r="QH13" s="208">
        <f t="shared" si="88"/>
        <v>6629.1090937500003</v>
      </c>
      <c r="QI13" s="208">
        <f t="shared" si="88"/>
        <v>6629.1090937500003</v>
      </c>
      <c r="QJ13" s="208">
        <f t="shared" si="88"/>
        <v>6629.1090937500003</v>
      </c>
      <c r="QK13" s="208">
        <f t="shared" si="88"/>
        <v>6629.1090937500003</v>
      </c>
      <c r="QL13" s="208">
        <f t="shared" si="57"/>
        <v>6629.1090937500003</v>
      </c>
      <c r="QM13" s="208"/>
      <c r="QN13" s="208"/>
      <c r="QO13" s="208"/>
      <c r="QP13" s="208"/>
      <c r="QQ13" s="208"/>
      <c r="QR13" s="208"/>
      <c r="QS13" s="208"/>
      <c r="QT13" s="208"/>
      <c r="QU13" s="208"/>
      <c r="QV13" s="208"/>
      <c r="QW13" s="208"/>
      <c r="QX13" s="208"/>
      <c r="QY13" s="208"/>
      <c r="QZ13" s="208"/>
      <c r="RA13" s="208"/>
      <c r="RB13" s="208"/>
      <c r="RC13" s="208"/>
      <c r="RD13" s="208"/>
      <c r="RE13" s="208"/>
      <c r="RF13" s="208"/>
      <c r="RG13" s="208"/>
      <c r="RH13" s="208"/>
      <c r="RI13" s="208"/>
      <c r="RJ13" s="208"/>
    </row>
    <row r="14" spans="1:478">
      <c r="A14" s="217" t="s">
        <v>891</v>
      </c>
      <c r="B14" s="387">
        <f>Inputs!E11*100*12</f>
        <v>1200</v>
      </c>
      <c r="C14" s="703">
        <f>B14/Inputs!$E$10/1000</f>
        <v>0.11213276519398969</v>
      </c>
      <c r="D14" t="s">
        <v>892</v>
      </c>
      <c r="E14" s="208"/>
      <c r="F14" s="208"/>
      <c r="G14" s="208"/>
      <c r="U14" s="208"/>
      <c r="V14" s="208">
        <v>0</v>
      </c>
      <c r="W14" s="208">
        <v>0</v>
      </c>
      <c r="X14" s="208">
        <v>0</v>
      </c>
      <c r="Y14" s="208">
        <v>0</v>
      </c>
      <c r="Z14" s="208">
        <v>0</v>
      </c>
      <c r="AA14" s="208">
        <v>0</v>
      </c>
      <c r="AB14" s="208">
        <v>0</v>
      </c>
      <c r="AC14" s="208">
        <v>0</v>
      </c>
      <c r="AD14" s="208">
        <v>0</v>
      </c>
      <c r="AE14" s="208">
        <v>0</v>
      </c>
      <c r="AF14" s="208">
        <f t="shared" ref="AF14:AH14" si="89">AF$5*$B14/12</f>
        <v>100</v>
      </c>
      <c r="AG14" s="208">
        <f t="shared" si="89"/>
        <v>100</v>
      </c>
      <c r="AH14" s="208">
        <f t="shared" si="89"/>
        <v>100</v>
      </c>
      <c r="AI14" s="208">
        <f t="shared" ref="AI14:AX15" si="90">AI$5*$B14/12</f>
        <v>100</v>
      </c>
      <c r="AJ14" s="208">
        <f t="shared" si="90"/>
        <v>100</v>
      </c>
      <c r="AK14" s="208">
        <f t="shared" si="90"/>
        <v>100</v>
      </c>
      <c r="AL14" s="208">
        <f t="shared" si="90"/>
        <v>100</v>
      </c>
      <c r="AM14" s="208">
        <f t="shared" si="90"/>
        <v>100</v>
      </c>
      <c r="AN14" s="208">
        <f t="shared" si="90"/>
        <v>100</v>
      </c>
      <c r="AO14" s="208">
        <f t="shared" si="66"/>
        <v>100</v>
      </c>
      <c r="AP14" s="208">
        <f t="shared" ref="AP14:DA16" si="91">AP$5*$B14/12</f>
        <v>100</v>
      </c>
      <c r="AQ14" s="208">
        <f t="shared" si="91"/>
        <v>100</v>
      </c>
      <c r="AR14" s="208">
        <f t="shared" si="91"/>
        <v>100</v>
      </c>
      <c r="AS14" s="208">
        <f t="shared" si="91"/>
        <v>100</v>
      </c>
      <c r="AT14" s="208">
        <f t="shared" si="91"/>
        <v>100</v>
      </c>
      <c r="AU14" s="208">
        <f t="shared" si="91"/>
        <v>100</v>
      </c>
      <c r="AV14" s="208">
        <f t="shared" si="91"/>
        <v>100</v>
      </c>
      <c r="AW14" s="208">
        <f t="shared" si="91"/>
        <v>100</v>
      </c>
      <c r="AX14" s="208">
        <f t="shared" si="91"/>
        <v>100</v>
      </c>
      <c r="AY14" s="208">
        <f t="shared" si="91"/>
        <v>100</v>
      </c>
      <c r="AZ14" s="208">
        <f t="shared" si="91"/>
        <v>100</v>
      </c>
      <c r="BA14" s="208">
        <f t="shared" si="91"/>
        <v>100</v>
      </c>
      <c r="BB14" s="208">
        <f t="shared" si="91"/>
        <v>100</v>
      </c>
      <c r="BC14" s="208">
        <f t="shared" si="91"/>
        <v>100</v>
      </c>
      <c r="BD14" s="208">
        <f t="shared" si="91"/>
        <v>100</v>
      </c>
      <c r="BE14" s="208">
        <f t="shared" si="91"/>
        <v>100</v>
      </c>
      <c r="BF14" s="208">
        <f t="shared" si="91"/>
        <v>100</v>
      </c>
      <c r="BG14" s="208">
        <f t="shared" si="91"/>
        <v>100</v>
      </c>
      <c r="BH14" s="208">
        <f t="shared" si="91"/>
        <v>100</v>
      </c>
      <c r="BI14" s="208">
        <f t="shared" si="91"/>
        <v>100</v>
      </c>
      <c r="BJ14" s="208">
        <f t="shared" si="91"/>
        <v>100</v>
      </c>
      <c r="BK14" s="208">
        <f t="shared" si="91"/>
        <v>100</v>
      </c>
      <c r="BL14" s="208">
        <f t="shared" si="91"/>
        <v>100</v>
      </c>
      <c r="BM14" s="208">
        <f t="shared" si="91"/>
        <v>100</v>
      </c>
      <c r="BN14" s="208">
        <f t="shared" si="91"/>
        <v>100</v>
      </c>
      <c r="BO14" s="208">
        <f t="shared" si="91"/>
        <v>100</v>
      </c>
      <c r="BP14" s="208">
        <f t="shared" si="91"/>
        <v>100</v>
      </c>
      <c r="BQ14" s="208">
        <f t="shared" si="91"/>
        <v>100</v>
      </c>
      <c r="BR14" s="208">
        <f t="shared" si="91"/>
        <v>100</v>
      </c>
      <c r="BS14" s="208">
        <f t="shared" si="91"/>
        <v>100</v>
      </c>
      <c r="BT14" s="208">
        <f t="shared" si="91"/>
        <v>100</v>
      </c>
      <c r="BU14" s="208">
        <f t="shared" si="91"/>
        <v>100</v>
      </c>
      <c r="BV14" s="208">
        <f t="shared" si="91"/>
        <v>100</v>
      </c>
      <c r="BW14" s="208">
        <f t="shared" si="91"/>
        <v>100</v>
      </c>
      <c r="BX14" s="208">
        <f t="shared" si="91"/>
        <v>100</v>
      </c>
      <c r="BY14" s="208">
        <f t="shared" si="91"/>
        <v>100</v>
      </c>
      <c r="BZ14" s="208">
        <f t="shared" si="91"/>
        <v>100</v>
      </c>
      <c r="CA14" s="208">
        <f t="shared" si="91"/>
        <v>100</v>
      </c>
      <c r="CB14" s="208">
        <f t="shared" si="91"/>
        <v>100</v>
      </c>
      <c r="CC14" s="208">
        <f t="shared" si="91"/>
        <v>100</v>
      </c>
      <c r="CD14" s="208">
        <f t="shared" si="91"/>
        <v>100</v>
      </c>
      <c r="CE14" s="208">
        <f t="shared" si="91"/>
        <v>100</v>
      </c>
      <c r="CF14" s="208">
        <f t="shared" si="91"/>
        <v>100</v>
      </c>
      <c r="CG14" s="208">
        <f t="shared" si="91"/>
        <v>100</v>
      </c>
      <c r="CH14" s="208">
        <f t="shared" si="91"/>
        <v>100</v>
      </c>
      <c r="CI14" s="208">
        <f t="shared" si="91"/>
        <v>100</v>
      </c>
      <c r="CJ14" s="208">
        <f t="shared" si="91"/>
        <v>100</v>
      </c>
      <c r="CK14" s="208">
        <f t="shared" si="91"/>
        <v>100</v>
      </c>
      <c r="CL14" s="208">
        <f t="shared" si="91"/>
        <v>100</v>
      </c>
      <c r="CM14" s="208">
        <f t="shared" si="91"/>
        <v>100</v>
      </c>
      <c r="CN14" s="208">
        <f t="shared" si="91"/>
        <v>100</v>
      </c>
      <c r="CO14" s="208">
        <f t="shared" si="91"/>
        <v>100</v>
      </c>
      <c r="CP14" s="208">
        <f t="shared" si="91"/>
        <v>100</v>
      </c>
      <c r="CQ14" s="208">
        <f t="shared" si="91"/>
        <v>100</v>
      </c>
      <c r="CR14" s="208">
        <f t="shared" si="91"/>
        <v>100</v>
      </c>
      <c r="CS14" s="208">
        <f t="shared" si="91"/>
        <v>100</v>
      </c>
      <c r="CT14" s="208">
        <f t="shared" si="91"/>
        <v>100</v>
      </c>
      <c r="CU14" s="208">
        <f t="shared" si="91"/>
        <v>100</v>
      </c>
      <c r="CV14" s="208">
        <f t="shared" si="91"/>
        <v>100</v>
      </c>
      <c r="CW14" s="208">
        <f t="shared" si="91"/>
        <v>100</v>
      </c>
      <c r="CX14" s="208">
        <f t="shared" si="91"/>
        <v>100</v>
      </c>
      <c r="CY14" s="208">
        <f t="shared" si="91"/>
        <v>100</v>
      </c>
      <c r="CZ14" s="208">
        <f t="shared" si="91"/>
        <v>100</v>
      </c>
      <c r="DA14" s="208">
        <f t="shared" si="91"/>
        <v>100</v>
      </c>
      <c r="DB14" s="208">
        <f t="shared" ref="DB14:EM16" si="92">DB$5*$B14/12</f>
        <v>100</v>
      </c>
      <c r="DC14" s="208">
        <f t="shared" si="92"/>
        <v>100</v>
      </c>
      <c r="DD14" s="208">
        <f t="shared" si="92"/>
        <v>100</v>
      </c>
      <c r="DE14" s="208">
        <f t="shared" si="92"/>
        <v>100</v>
      </c>
      <c r="DF14" s="208">
        <f t="shared" si="92"/>
        <v>100</v>
      </c>
      <c r="DG14" s="208">
        <f t="shared" si="92"/>
        <v>100</v>
      </c>
      <c r="DH14" s="208">
        <f t="shared" si="92"/>
        <v>100</v>
      </c>
      <c r="DI14" s="208">
        <f t="shared" si="92"/>
        <v>100</v>
      </c>
      <c r="DJ14" s="208">
        <f t="shared" si="92"/>
        <v>100</v>
      </c>
      <c r="DK14" s="208">
        <f t="shared" si="92"/>
        <v>100</v>
      </c>
      <c r="DL14" s="208">
        <f t="shared" si="92"/>
        <v>100</v>
      </c>
      <c r="DM14" s="208">
        <f t="shared" si="92"/>
        <v>100</v>
      </c>
      <c r="DN14" s="208">
        <f t="shared" si="92"/>
        <v>100</v>
      </c>
      <c r="DO14" s="208">
        <f t="shared" si="92"/>
        <v>100</v>
      </c>
      <c r="DP14" s="208">
        <f t="shared" si="92"/>
        <v>100</v>
      </c>
      <c r="DQ14" s="208">
        <f t="shared" si="92"/>
        <v>100</v>
      </c>
      <c r="DR14" s="208">
        <f t="shared" si="92"/>
        <v>100</v>
      </c>
      <c r="DS14" s="208">
        <f t="shared" si="92"/>
        <v>100</v>
      </c>
      <c r="DT14" s="208">
        <f t="shared" si="92"/>
        <v>100</v>
      </c>
      <c r="DU14" s="208">
        <f t="shared" si="92"/>
        <v>100</v>
      </c>
      <c r="DV14" s="208">
        <f t="shared" si="92"/>
        <v>100</v>
      </c>
      <c r="DW14" s="208">
        <f t="shared" si="92"/>
        <v>100</v>
      </c>
      <c r="DX14" s="208">
        <f t="shared" si="92"/>
        <v>100</v>
      </c>
      <c r="DY14" s="208">
        <f t="shared" si="92"/>
        <v>100</v>
      </c>
      <c r="DZ14" s="208">
        <f t="shared" si="92"/>
        <v>100</v>
      </c>
      <c r="EA14" s="208">
        <f t="shared" si="92"/>
        <v>100</v>
      </c>
      <c r="EB14" s="208">
        <f t="shared" si="92"/>
        <v>100</v>
      </c>
      <c r="EC14" s="208">
        <f t="shared" si="92"/>
        <v>100</v>
      </c>
      <c r="ED14" s="208">
        <f t="shared" si="92"/>
        <v>100</v>
      </c>
      <c r="EE14" s="208">
        <f t="shared" si="92"/>
        <v>100</v>
      </c>
      <c r="EF14" s="208">
        <f t="shared" si="92"/>
        <v>100</v>
      </c>
      <c r="EG14" s="208">
        <f t="shared" si="92"/>
        <v>100</v>
      </c>
      <c r="EH14" s="208">
        <f t="shared" si="92"/>
        <v>100</v>
      </c>
      <c r="EI14" s="208">
        <f t="shared" si="92"/>
        <v>100</v>
      </c>
      <c r="EJ14" s="208">
        <f t="shared" si="92"/>
        <v>100</v>
      </c>
      <c r="EK14" s="208">
        <f t="shared" si="92"/>
        <v>100</v>
      </c>
      <c r="EL14" s="208">
        <f t="shared" si="92"/>
        <v>100</v>
      </c>
      <c r="EM14" s="208">
        <f t="shared" si="92"/>
        <v>100</v>
      </c>
      <c r="EN14" s="208">
        <f t="shared" si="72"/>
        <v>100</v>
      </c>
      <c r="EO14" s="208">
        <f t="shared" si="72"/>
        <v>100</v>
      </c>
      <c r="EP14" s="208">
        <f t="shared" si="72"/>
        <v>100</v>
      </c>
      <c r="EQ14" s="208">
        <f t="shared" si="72"/>
        <v>100</v>
      </c>
      <c r="ER14" s="208">
        <f t="shared" si="72"/>
        <v>100</v>
      </c>
      <c r="ES14" s="208">
        <f t="shared" si="72"/>
        <v>100</v>
      </c>
      <c r="ET14" s="208">
        <f t="shared" si="72"/>
        <v>100</v>
      </c>
      <c r="EU14" s="208">
        <f t="shared" si="72"/>
        <v>100</v>
      </c>
      <c r="EV14" s="208">
        <f t="shared" si="72"/>
        <v>100</v>
      </c>
      <c r="EW14" s="208">
        <f t="shared" si="72"/>
        <v>100</v>
      </c>
      <c r="EX14" s="208">
        <f t="shared" si="72"/>
        <v>100</v>
      </c>
      <c r="EY14" s="208">
        <f t="shared" si="72"/>
        <v>100</v>
      </c>
      <c r="EZ14" s="208">
        <f t="shared" si="72"/>
        <v>100</v>
      </c>
      <c r="FA14" s="208">
        <f t="shared" si="72"/>
        <v>100</v>
      </c>
      <c r="FB14" s="208">
        <f t="shared" si="72"/>
        <v>100</v>
      </c>
      <c r="FC14" s="208">
        <f t="shared" si="72"/>
        <v>100</v>
      </c>
      <c r="FD14" s="208">
        <f t="shared" si="59"/>
        <v>100</v>
      </c>
      <c r="FE14" s="208">
        <f t="shared" si="59"/>
        <v>100</v>
      </c>
      <c r="FF14" s="208">
        <f t="shared" si="59"/>
        <v>100</v>
      </c>
      <c r="FG14" s="208">
        <f t="shared" si="59"/>
        <v>100</v>
      </c>
      <c r="FH14" s="208">
        <f t="shared" si="59"/>
        <v>100</v>
      </c>
      <c r="FI14" s="208">
        <f t="shared" si="59"/>
        <v>100</v>
      </c>
      <c r="FJ14" s="208">
        <f t="shared" si="59"/>
        <v>100</v>
      </c>
      <c r="FK14" s="208">
        <f t="shared" si="59"/>
        <v>100</v>
      </c>
      <c r="FL14" s="208">
        <f t="shared" si="59"/>
        <v>100</v>
      </c>
      <c r="FM14" s="208">
        <f t="shared" si="59"/>
        <v>100</v>
      </c>
      <c r="FN14" s="208">
        <f t="shared" si="59"/>
        <v>100</v>
      </c>
      <c r="FO14" s="208">
        <f t="shared" si="59"/>
        <v>100</v>
      </c>
      <c r="FP14" s="208">
        <f t="shared" si="59"/>
        <v>100</v>
      </c>
      <c r="FQ14" s="208">
        <f t="shared" si="59"/>
        <v>100</v>
      </c>
      <c r="FR14" s="208">
        <f t="shared" si="60"/>
        <v>100</v>
      </c>
      <c r="FS14" s="208">
        <f t="shared" si="60"/>
        <v>100</v>
      </c>
      <c r="FT14" s="208">
        <f t="shared" si="60"/>
        <v>100</v>
      </c>
      <c r="FU14" s="208">
        <f t="shared" si="60"/>
        <v>100</v>
      </c>
      <c r="FV14" s="208">
        <f t="shared" si="60"/>
        <v>100</v>
      </c>
      <c r="FW14" s="208">
        <f t="shared" si="60"/>
        <v>100</v>
      </c>
      <c r="FX14" s="208">
        <f t="shared" si="60"/>
        <v>100</v>
      </c>
      <c r="FY14" s="208">
        <f t="shared" si="60"/>
        <v>100</v>
      </c>
      <c r="FZ14" s="208">
        <f t="shared" si="60"/>
        <v>100</v>
      </c>
      <c r="GA14" s="208">
        <f t="shared" si="60"/>
        <v>100</v>
      </c>
      <c r="GB14" s="208">
        <f t="shared" si="61"/>
        <v>100</v>
      </c>
      <c r="GC14" s="208">
        <f t="shared" si="61"/>
        <v>100</v>
      </c>
      <c r="GD14" s="208">
        <f t="shared" si="61"/>
        <v>100</v>
      </c>
      <c r="GE14" s="208">
        <f t="shared" si="61"/>
        <v>100</v>
      </c>
      <c r="GF14" s="208">
        <f t="shared" si="61"/>
        <v>100</v>
      </c>
      <c r="GG14" s="208">
        <f t="shared" si="61"/>
        <v>100</v>
      </c>
      <c r="GH14" s="208">
        <f t="shared" si="61"/>
        <v>100</v>
      </c>
      <c r="GI14" s="208">
        <f t="shared" si="61"/>
        <v>100</v>
      </c>
      <c r="GJ14" s="208">
        <f t="shared" si="61"/>
        <v>100</v>
      </c>
      <c r="GK14" s="208">
        <f t="shared" si="61"/>
        <v>100</v>
      </c>
      <c r="GL14" s="208">
        <f t="shared" si="62"/>
        <v>100</v>
      </c>
      <c r="GM14" s="208">
        <f t="shared" si="62"/>
        <v>100</v>
      </c>
      <c r="GN14" s="208">
        <f t="shared" si="62"/>
        <v>100</v>
      </c>
      <c r="GO14" s="208">
        <f t="shared" si="62"/>
        <v>100</v>
      </c>
      <c r="GP14" s="208">
        <f t="shared" si="62"/>
        <v>100</v>
      </c>
      <c r="GQ14" s="208">
        <f t="shared" si="62"/>
        <v>100</v>
      </c>
      <c r="GR14" s="208">
        <f t="shared" si="62"/>
        <v>100</v>
      </c>
      <c r="GS14" s="208">
        <f t="shared" si="62"/>
        <v>100</v>
      </c>
      <c r="GT14" s="208">
        <f t="shared" si="62"/>
        <v>100</v>
      </c>
      <c r="GU14" s="208">
        <f t="shared" si="62"/>
        <v>100</v>
      </c>
      <c r="GV14" s="208">
        <f t="shared" si="63"/>
        <v>100</v>
      </c>
      <c r="GW14" s="208">
        <f t="shared" si="63"/>
        <v>100</v>
      </c>
      <c r="GX14" s="208">
        <f t="shared" si="63"/>
        <v>100</v>
      </c>
      <c r="GY14" s="208">
        <f t="shared" si="63"/>
        <v>100</v>
      </c>
      <c r="GZ14" s="208">
        <f t="shared" si="63"/>
        <v>100</v>
      </c>
      <c r="HA14" s="208">
        <f t="shared" si="63"/>
        <v>100</v>
      </c>
      <c r="HB14" s="208">
        <f t="shared" si="63"/>
        <v>100</v>
      </c>
      <c r="HC14" s="208">
        <f t="shared" si="63"/>
        <v>100</v>
      </c>
      <c r="HD14" s="208">
        <f t="shared" si="63"/>
        <v>100</v>
      </c>
      <c r="HE14" s="208">
        <f t="shared" si="63"/>
        <v>100</v>
      </c>
      <c r="HF14" s="208">
        <f t="shared" si="64"/>
        <v>100</v>
      </c>
      <c r="HG14" s="208">
        <f t="shared" si="64"/>
        <v>100</v>
      </c>
      <c r="HH14" s="208">
        <f t="shared" si="64"/>
        <v>100</v>
      </c>
      <c r="HI14" s="208">
        <f t="shared" si="64"/>
        <v>100</v>
      </c>
      <c r="HJ14" s="208">
        <f t="shared" si="64"/>
        <v>100</v>
      </c>
      <c r="HK14" s="208">
        <f t="shared" si="64"/>
        <v>100</v>
      </c>
      <c r="HL14" s="208">
        <f t="shared" si="64"/>
        <v>100</v>
      </c>
      <c r="HM14" s="208">
        <f t="shared" si="64"/>
        <v>100</v>
      </c>
      <c r="HN14" s="208">
        <f t="shared" si="64"/>
        <v>100</v>
      </c>
      <c r="HO14" s="208">
        <f t="shared" si="64"/>
        <v>100</v>
      </c>
      <c r="HP14" s="208">
        <f t="shared" si="73"/>
        <v>100</v>
      </c>
      <c r="HQ14" s="208">
        <f t="shared" si="73"/>
        <v>100</v>
      </c>
      <c r="HR14" s="208">
        <f t="shared" si="73"/>
        <v>100</v>
      </c>
      <c r="HS14" s="208">
        <f t="shared" si="73"/>
        <v>100</v>
      </c>
      <c r="HT14" s="208">
        <f t="shared" si="73"/>
        <v>100</v>
      </c>
      <c r="HU14" s="208">
        <f t="shared" si="73"/>
        <v>100</v>
      </c>
      <c r="HV14" s="208">
        <f t="shared" si="73"/>
        <v>100</v>
      </c>
      <c r="HW14" s="208">
        <f t="shared" si="73"/>
        <v>100</v>
      </c>
      <c r="HX14" s="208">
        <f t="shared" si="73"/>
        <v>100</v>
      </c>
      <c r="HY14" s="208">
        <f t="shared" si="73"/>
        <v>100</v>
      </c>
      <c r="HZ14" s="208">
        <f t="shared" si="73"/>
        <v>100</v>
      </c>
      <c r="IA14" s="208">
        <f t="shared" si="73"/>
        <v>100</v>
      </c>
      <c r="IB14" s="208">
        <f t="shared" si="73"/>
        <v>100</v>
      </c>
      <c r="IC14" s="208">
        <f t="shared" si="73"/>
        <v>100</v>
      </c>
      <c r="ID14" s="208">
        <f t="shared" si="74"/>
        <v>100</v>
      </c>
      <c r="IE14" s="208">
        <f t="shared" si="74"/>
        <v>100</v>
      </c>
      <c r="IF14" s="208">
        <f t="shared" si="74"/>
        <v>100</v>
      </c>
      <c r="IG14" s="208">
        <f t="shared" si="74"/>
        <v>100</v>
      </c>
      <c r="IH14" s="208">
        <f t="shared" si="74"/>
        <v>100</v>
      </c>
      <c r="II14" s="208">
        <f t="shared" si="74"/>
        <v>100</v>
      </c>
      <c r="IJ14" s="208">
        <f t="shared" si="74"/>
        <v>100</v>
      </c>
      <c r="IK14" s="208">
        <f t="shared" si="74"/>
        <v>100</v>
      </c>
      <c r="IL14" s="208">
        <f t="shared" si="74"/>
        <v>100</v>
      </c>
      <c r="IM14" s="208">
        <f t="shared" si="74"/>
        <v>100</v>
      </c>
      <c r="IN14" s="208">
        <f t="shared" si="75"/>
        <v>100</v>
      </c>
      <c r="IO14" s="208">
        <f t="shared" si="75"/>
        <v>100</v>
      </c>
      <c r="IP14" s="208">
        <f t="shared" si="75"/>
        <v>100</v>
      </c>
      <c r="IQ14" s="208">
        <f t="shared" si="75"/>
        <v>100</v>
      </c>
      <c r="IR14" s="208">
        <f t="shared" si="75"/>
        <v>100</v>
      </c>
      <c r="IS14" s="208">
        <f t="shared" si="75"/>
        <v>100</v>
      </c>
      <c r="IT14" s="208">
        <f t="shared" si="75"/>
        <v>100</v>
      </c>
      <c r="IU14" s="208">
        <f t="shared" si="75"/>
        <v>100</v>
      </c>
      <c r="IV14" s="208">
        <f t="shared" si="75"/>
        <v>100</v>
      </c>
      <c r="IW14" s="208">
        <f t="shared" si="75"/>
        <v>100</v>
      </c>
      <c r="IX14" s="208">
        <f t="shared" si="76"/>
        <v>100</v>
      </c>
      <c r="IY14" s="208">
        <f t="shared" si="76"/>
        <v>100</v>
      </c>
      <c r="IZ14" s="208">
        <f t="shared" si="76"/>
        <v>100</v>
      </c>
      <c r="JA14" s="208">
        <f t="shared" si="76"/>
        <v>100</v>
      </c>
      <c r="JB14" s="208">
        <f t="shared" si="76"/>
        <v>100</v>
      </c>
      <c r="JC14" s="208">
        <f t="shared" si="76"/>
        <v>100</v>
      </c>
      <c r="JD14" s="208">
        <f t="shared" si="76"/>
        <v>100</v>
      </c>
      <c r="JE14" s="208">
        <f t="shared" si="76"/>
        <v>100</v>
      </c>
      <c r="JF14" s="208">
        <f t="shared" si="76"/>
        <v>100</v>
      </c>
      <c r="JG14" s="208">
        <f t="shared" si="76"/>
        <v>100</v>
      </c>
      <c r="JH14" s="208">
        <f t="shared" si="77"/>
        <v>100</v>
      </c>
      <c r="JI14" s="208">
        <f t="shared" si="77"/>
        <v>100</v>
      </c>
      <c r="JJ14" s="208">
        <f t="shared" si="77"/>
        <v>100</v>
      </c>
      <c r="JK14" s="208">
        <f t="shared" si="77"/>
        <v>100</v>
      </c>
      <c r="JL14" s="208">
        <f t="shared" si="77"/>
        <v>100</v>
      </c>
      <c r="JM14" s="208">
        <f t="shared" si="77"/>
        <v>100</v>
      </c>
      <c r="JN14" s="208">
        <f t="shared" si="77"/>
        <v>100</v>
      </c>
      <c r="JO14" s="208">
        <f t="shared" si="77"/>
        <v>100</v>
      </c>
      <c r="JP14" s="208">
        <f t="shared" si="77"/>
        <v>100</v>
      </c>
      <c r="JQ14" s="208">
        <f t="shared" si="77"/>
        <v>100</v>
      </c>
      <c r="JR14" s="208">
        <f t="shared" si="78"/>
        <v>100</v>
      </c>
      <c r="JS14" s="208">
        <f t="shared" si="78"/>
        <v>100</v>
      </c>
      <c r="JT14" s="208">
        <f t="shared" si="78"/>
        <v>100</v>
      </c>
      <c r="JU14" s="208">
        <f t="shared" si="78"/>
        <v>100</v>
      </c>
      <c r="JV14" s="208">
        <f t="shared" si="78"/>
        <v>100</v>
      </c>
      <c r="JW14" s="208">
        <f t="shared" si="78"/>
        <v>100</v>
      </c>
      <c r="JX14" s="208">
        <f t="shared" si="78"/>
        <v>100</v>
      </c>
      <c r="JY14" s="208">
        <f t="shared" si="78"/>
        <v>100</v>
      </c>
      <c r="JZ14" s="208">
        <f t="shared" si="78"/>
        <v>100</v>
      </c>
      <c r="KA14" s="208">
        <f t="shared" si="78"/>
        <v>100</v>
      </c>
      <c r="KB14" s="208">
        <f t="shared" ref="KB14:MM16" si="93">KB$5*$B14/12</f>
        <v>100</v>
      </c>
      <c r="KC14" s="208">
        <f t="shared" si="93"/>
        <v>100</v>
      </c>
      <c r="KD14" s="208">
        <f t="shared" si="93"/>
        <v>100</v>
      </c>
      <c r="KE14" s="208">
        <f t="shared" si="93"/>
        <v>100</v>
      </c>
      <c r="KF14" s="208">
        <f t="shared" si="93"/>
        <v>100</v>
      </c>
      <c r="KG14" s="208">
        <f t="shared" si="93"/>
        <v>100</v>
      </c>
      <c r="KH14" s="208">
        <f t="shared" si="93"/>
        <v>100</v>
      </c>
      <c r="KI14" s="208">
        <f t="shared" si="93"/>
        <v>100</v>
      </c>
      <c r="KJ14" s="208">
        <f t="shared" si="93"/>
        <v>100</v>
      </c>
      <c r="KK14" s="208">
        <f t="shared" si="93"/>
        <v>100</v>
      </c>
      <c r="KL14" s="208">
        <f t="shared" si="93"/>
        <v>100</v>
      </c>
      <c r="KM14" s="208">
        <f t="shared" si="93"/>
        <v>100</v>
      </c>
      <c r="KN14" s="208">
        <f t="shared" si="93"/>
        <v>100</v>
      </c>
      <c r="KO14" s="208">
        <f t="shared" si="93"/>
        <v>100</v>
      </c>
      <c r="KP14" s="208">
        <f t="shared" si="93"/>
        <v>100</v>
      </c>
      <c r="KQ14" s="208">
        <f t="shared" si="93"/>
        <v>100</v>
      </c>
      <c r="KR14" s="208">
        <f t="shared" si="93"/>
        <v>100</v>
      </c>
      <c r="KS14" s="208">
        <f t="shared" si="93"/>
        <v>100</v>
      </c>
      <c r="KT14" s="208">
        <f t="shared" si="93"/>
        <v>100</v>
      </c>
      <c r="KU14" s="208">
        <f t="shared" si="93"/>
        <v>100</v>
      </c>
      <c r="KV14" s="208">
        <f t="shared" si="93"/>
        <v>100</v>
      </c>
      <c r="KW14" s="208">
        <f t="shared" si="93"/>
        <v>100</v>
      </c>
      <c r="KX14" s="208">
        <f t="shared" si="93"/>
        <v>100</v>
      </c>
      <c r="KY14" s="208">
        <f t="shared" si="93"/>
        <v>100</v>
      </c>
      <c r="KZ14" s="208">
        <f t="shared" si="93"/>
        <v>100</v>
      </c>
      <c r="LA14" s="208">
        <f t="shared" si="93"/>
        <v>100</v>
      </c>
      <c r="LB14" s="208">
        <f t="shared" si="93"/>
        <v>100</v>
      </c>
      <c r="LC14" s="208">
        <f t="shared" si="93"/>
        <v>100</v>
      </c>
      <c r="LD14" s="208">
        <f t="shared" si="93"/>
        <v>100</v>
      </c>
      <c r="LE14" s="208">
        <f t="shared" si="93"/>
        <v>100</v>
      </c>
      <c r="LF14" s="208">
        <f t="shared" si="93"/>
        <v>100</v>
      </c>
      <c r="LG14" s="208">
        <f t="shared" si="93"/>
        <v>100</v>
      </c>
      <c r="LH14" s="208">
        <f t="shared" si="93"/>
        <v>100</v>
      </c>
      <c r="LI14" s="208">
        <f t="shared" si="93"/>
        <v>100</v>
      </c>
      <c r="LJ14" s="208">
        <f t="shared" si="93"/>
        <v>100</v>
      </c>
      <c r="LK14" s="208">
        <f t="shared" si="93"/>
        <v>100</v>
      </c>
      <c r="LL14" s="208">
        <f t="shared" si="93"/>
        <v>100</v>
      </c>
      <c r="LM14" s="208">
        <f t="shared" si="93"/>
        <v>100</v>
      </c>
      <c r="LN14" s="208">
        <f t="shared" si="93"/>
        <v>100</v>
      </c>
      <c r="LO14" s="208">
        <f t="shared" si="93"/>
        <v>100</v>
      </c>
      <c r="LP14" s="208">
        <f t="shared" si="93"/>
        <v>100</v>
      </c>
      <c r="LQ14" s="208">
        <f t="shared" si="93"/>
        <v>100</v>
      </c>
      <c r="LR14" s="208">
        <f t="shared" si="93"/>
        <v>100</v>
      </c>
      <c r="LS14" s="208">
        <f t="shared" si="93"/>
        <v>100</v>
      </c>
      <c r="LT14" s="208">
        <f t="shared" si="93"/>
        <v>100</v>
      </c>
      <c r="LU14" s="208">
        <f t="shared" si="93"/>
        <v>100</v>
      </c>
      <c r="LV14" s="208">
        <f t="shared" si="93"/>
        <v>100</v>
      </c>
      <c r="LW14" s="208">
        <f t="shared" si="93"/>
        <v>100</v>
      </c>
      <c r="LX14" s="208">
        <f t="shared" si="93"/>
        <v>100</v>
      </c>
      <c r="LY14" s="208">
        <f t="shared" si="93"/>
        <v>100</v>
      </c>
      <c r="LZ14" s="208">
        <f t="shared" si="93"/>
        <v>100</v>
      </c>
      <c r="MA14" s="208">
        <f t="shared" si="93"/>
        <v>100</v>
      </c>
      <c r="MB14" s="208">
        <f t="shared" si="93"/>
        <v>100</v>
      </c>
      <c r="MC14" s="208">
        <f t="shared" si="93"/>
        <v>100</v>
      </c>
      <c r="MD14" s="208">
        <f t="shared" si="93"/>
        <v>100</v>
      </c>
      <c r="ME14" s="208">
        <f t="shared" si="93"/>
        <v>100</v>
      </c>
      <c r="MF14" s="208">
        <f t="shared" si="93"/>
        <v>100</v>
      </c>
      <c r="MG14" s="208">
        <f t="shared" si="93"/>
        <v>100</v>
      </c>
      <c r="MH14" s="208">
        <f t="shared" si="93"/>
        <v>100</v>
      </c>
      <c r="MI14" s="208">
        <f t="shared" si="93"/>
        <v>100</v>
      </c>
      <c r="MJ14" s="208">
        <f t="shared" si="93"/>
        <v>100</v>
      </c>
      <c r="MK14" s="208">
        <f t="shared" si="93"/>
        <v>100</v>
      </c>
      <c r="ML14" s="208">
        <f t="shared" si="93"/>
        <v>100</v>
      </c>
      <c r="MM14" s="208">
        <f t="shared" si="93"/>
        <v>100</v>
      </c>
      <c r="MN14" s="208">
        <f t="shared" ref="MN14:NC16" si="94">MN$5*$B14/12</f>
        <v>100</v>
      </c>
      <c r="MO14" s="208">
        <f t="shared" si="94"/>
        <v>100</v>
      </c>
      <c r="MP14" s="208">
        <f t="shared" si="94"/>
        <v>100</v>
      </c>
      <c r="MQ14" s="208">
        <f t="shared" si="94"/>
        <v>100</v>
      </c>
      <c r="MR14" s="208">
        <f t="shared" si="94"/>
        <v>100</v>
      </c>
      <c r="MS14" s="208">
        <f t="shared" si="94"/>
        <v>100</v>
      </c>
      <c r="MT14" s="208">
        <f t="shared" si="94"/>
        <v>100</v>
      </c>
      <c r="MU14" s="208">
        <f t="shared" si="94"/>
        <v>100</v>
      </c>
      <c r="MV14" s="208">
        <f t="shared" si="94"/>
        <v>100</v>
      </c>
      <c r="MW14" s="208">
        <f t="shared" si="94"/>
        <v>100</v>
      </c>
      <c r="MX14" s="208">
        <f t="shared" si="54"/>
        <v>100</v>
      </c>
      <c r="MY14" s="208">
        <f t="shared" si="55"/>
        <v>100</v>
      </c>
      <c r="MZ14" s="208">
        <f t="shared" si="55"/>
        <v>100</v>
      </c>
      <c r="NA14" s="208">
        <f t="shared" si="55"/>
        <v>100</v>
      </c>
      <c r="NB14" s="208">
        <f t="shared" si="55"/>
        <v>100</v>
      </c>
      <c r="NC14" s="208">
        <f t="shared" si="55"/>
        <v>100</v>
      </c>
      <c r="ND14" s="208">
        <f t="shared" si="55"/>
        <v>100</v>
      </c>
      <c r="NE14" s="208">
        <f t="shared" si="55"/>
        <v>100</v>
      </c>
      <c r="NF14" s="208">
        <f t="shared" si="55"/>
        <v>100</v>
      </c>
      <c r="NG14" s="208">
        <f t="shared" si="55"/>
        <v>100</v>
      </c>
      <c r="NH14" s="208">
        <f t="shared" si="55"/>
        <v>100</v>
      </c>
      <c r="NI14" s="208">
        <f t="shared" si="55"/>
        <v>100</v>
      </c>
      <c r="NJ14" s="208">
        <f t="shared" si="55"/>
        <v>100</v>
      </c>
      <c r="NK14" s="208">
        <f t="shared" si="55"/>
        <v>100</v>
      </c>
      <c r="NL14" s="208">
        <f t="shared" si="55"/>
        <v>100</v>
      </c>
      <c r="NM14" s="208">
        <f t="shared" si="55"/>
        <v>100</v>
      </c>
      <c r="NN14" s="208">
        <f t="shared" si="55"/>
        <v>100</v>
      </c>
      <c r="NO14" s="208">
        <f t="shared" si="55"/>
        <v>100</v>
      </c>
      <c r="NP14" s="208">
        <f t="shared" si="55"/>
        <v>100</v>
      </c>
      <c r="NQ14" s="208">
        <f t="shared" si="55"/>
        <v>100</v>
      </c>
      <c r="NR14" s="208">
        <f t="shared" si="55"/>
        <v>100</v>
      </c>
      <c r="NS14" s="208">
        <f t="shared" si="55"/>
        <v>100</v>
      </c>
      <c r="NT14" s="208">
        <f t="shared" si="55"/>
        <v>100</v>
      </c>
      <c r="NU14" s="208">
        <f t="shared" si="55"/>
        <v>100</v>
      </c>
      <c r="NV14" s="208">
        <f t="shared" si="55"/>
        <v>100</v>
      </c>
      <c r="NW14" s="208">
        <f t="shared" si="55"/>
        <v>100</v>
      </c>
      <c r="NX14" s="208">
        <f t="shared" si="55"/>
        <v>100</v>
      </c>
      <c r="NY14" s="208">
        <f t="shared" ref="NY14:ON16" si="95">NY$5*$B14/12</f>
        <v>100</v>
      </c>
      <c r="NZ14" s="208">
        <f t="shared" si="95"/>
        <v>100</v>
      </c>
      <c r="OA14" s="208">
        <f t="shared" si="95"/>
        <v>100</v>
      </c>
      <c r="OB14" s="208">
        <f t="shared" si="95"/>
        <v>100</v>
      </c>
      <c r="OC14" s="208">
        <f t="shared" si="95"/>
        <v>100</v>
      </c>
      <c r="OD14" s="208">
        <f t="shared" si="95"/>
        <v>100</v>
      </c>
      <c r="OE14" s="208">
        <f t="shared" ref="OE14:QL16" si="96">OE$5*$B14/12</f>
        <v>100</v>
      </c>
      <c r="OF14" s="208">
        <f t="shared" si="96"/>
        <v>100</v>
      </c>
      <c r="OG14" s="208">
        <f t="shared" si="96"/>
        <v>100</v>
      </c>
      <c r="OH14" s="208">
        <f t="shared" si="96"/>
        <v>100</v>
      </c>
      <c r="OI14" s="208">
        <f t="shared" si="96"/>
        <v>100</v>
      </c>
      <c r="OJ14" s="208">
        <f t="shared" si="96"/>
        <v>100</v>
      </c>
      <c r="OK14" s="208">
        <f t="shared" si="96"/>
        <v>100</v>
      </c>
      <c r="OL14" s="208">
        <f t="shared" si="96"/>
        <v>100</v>
      </c>
      <c r="OM14" s="208">
        <f t="shared" si="96"/>
        <v>100</v>
      </c>
      <c r="ON14" s="208">
        <f t="shared" si="96"/>
        <v>100</v>
      </c>
      <c r="OO14" s="208">
        <f t="shared" si="96"/>
        <v>100</v>
      </c>
      <c r="OP14" s="208">
        <f t="shared" si="96"/>
        <v>100</v>
      </c>
      <c r="OQ14" s="208">
        <f t="shared" si="96"/>
        <v>100</v>
      </c>
      <c r="OR14" s="208">
        <f t="shared" si="96"/>
        <v>100</v>
      </c>
      <c r="OS14" s="208">
        <f t="shared" si="96"/>
        <v>100</v>
      </c>
      <c r="OT14" s="208">
        <f t="shared" si="96"/>
        <v>100</v>
      </c>
      <c r="OU14" s="208">
        <f t="shared" si="96"/>
        <v>100</v>
      </c>
      <c r="OV14" s="208">
        <f t="shared" si="96"/>
        <v>100</v>
      </c>
      <c r="OW14" s="208">
        <f t="shared" si="96"/>
        <v>100</v>
      </c>
      <c r="OX14" s="208">
        <f t="shared" si="96"/>
        <v>100</v>
      </c>
      <c r="OY14" s="208">
        <f t="shared" si="96"/>
        <v>100</v>
      </c>
      <c r="OZ14" s="208">
        <f t="shared" si="96"/>
        <v>100</v>
      </c>
      <c r="PA14" s="208">
        <f t="shared" si="96"/>
        <v>100</v>
      </c>
      <c r="PB14" s="208">
        <f t="shared" si="96"/>
        <v>100</v>
      </c>
      <c r="PC14" s="208">
        <f t="shared" si="96"/>
        <v>100</v>
      </c>
      <c r="PD14" s="208">
        <f t="shared" si="96"/>
        <v>100</v>
      </c>
      <c r="PE14" s="208">
        <f t="shared" si="96"/>
        <v>100</v>
      </c>
      <c r="PF14" s="208">
        <f t="shared" si="96"/>
        <v>100</v>
      </c>
      <c r="PG14" s="208">
        <f t="shared" si="96"/>
        <v>100</v>
      </c>
      <c r="PH14" s="208">
        <f t="shared" si="96"/>
        <v>100</v>
      </c>
      <c r="PI14" s="208">
        <f t="shared" si="96"/>
        <v>100</v>
      </c>
      <c r="PJ14" s="208">
        <f t="shared" si="96"/>
        <v>100</v>
      </c>
      <c r="PK14" s="208">
        <f t="shared" si="96"/>
        <v>100</v>
      </c>
      <c r="PL14" s="208">
        <f t="shared" si="96"/>
        <v>100</v>
      </c>
      <c r="PM14" s="208">
        <f t="shared" si="96"/>
        <v>100</v>
      </c>
      <c r="PN14" s="208">
        <f t="shared" si="96"/>
        <v>100</v>
      </c>
      <c r="PO14" s="208">
        <f t="shared" si="96"/>
        <v>100</v>
      </c>
      <c r="PP14" s="208">
        <f t="shared" si="96"/>
        <v>100</v>
      </c>
      <c r="PQ14" s="208">
        <f t="shared" si="96"/>
        <v>100</v>
      </c>
      <c r="PR14" s="208">
        <f t="shared" si="96"/>
        <v>100</v>
      </c>
      <c r="PS14" s="208">
        <f t="shared" si="96"/>
        <v>100</v>
      </c>
      <c r="PT14" s="208">
        <f t="shared" si="96"/>
        <v>100</v>
      </c>
      <c r="PU14" s="208">
        <f t="shared" si="96"/>
        <v>100</v>
      </c>
      <c r="PV14" s="208">
        <f t="shared" si="96"/>
        <v>100</v>
      </c>
      <c r="PW14" s="208">
        <f t="shared" si="96"/>
        <v>100</v>
      </c>
      <c r="PX14" s="208">
        <f t="shared" si="96"/>
        <v>100</v>
      </c>
      <c r="PY14" s="208">
        <f t="shared" si="96"/>
        <v>100</v>
      </c>
      <c r="PZ14" s="208">
        <f t="shared" si="96"/>
        <v>100</v>
      </c>
      <c r="QA14" s="208">
        <f t="shared" si="96"/>
        <v>100</v>
      </c>
      <c r="QB14" s="208">
        <f t="shared" si="96"/>
        <v>100</v>
      </c>
      <c r="QC14" s="208">
        <f t="shared" si="96"/>
        <v>100</v>
      </c>
      <c r="QD14" s="208">
        <f t="shared" si="96"/>
        <v>100</v>
      </c>
      <c r="QE14" s="208">
        <f t="shared" si="96"/>
        <v>100</v>
      </c>
      <c r="QF14" s="208">
        <f t="shared" si="96"/>
        <v>100</v>
      </c>
      <c r="QG14" s="208">
        <f t="shared" si="96"/>
        <v>100</v>
      </c>
      <c r="QH14" s="208">
        <f t="shared" si="96"/>
        <v>100</v>
      </c>
      <c r="QI14" s="208">
        <f t="shared" si="96"/>
        <v>100</v>
      </c>
      <c r="QJ14" s="208">
        <f t="shared" si="96"/>
        <v>100</v>
      </c>
      <c r="QK14" s="208">
        <f t="shared" si="96"/>
        <v>100</v>
      </c>
      <c r="QL14" s="208">
        <f t="shared" si="96"/>
        <v>100</v>
      </c>
      <c r="QM14" s="208"/>
      <c r="QN14" s="208"/>
      <c r="QO14" s="208"/>
      <c r="QP14" s="208"/>
      <c r="QQ14" s="208"/>
      <c r="QR14" s="208"/>
      <c r="QS14" s="208"/>
      <c r="QT14" s="208"/>
      <c r="QU14" s="208"/>
      <c r="QV14" s="208"/>
      <c r="QW14" s="208"/>
      <c r="QX14" s="208"/>
      <c r="QY14" s="208"/>
      <c r="QZ14" s="208"/>
      <c r="RA14" s="208"/>
      <c r="RB14" s="208"/>
      <c r="RC14" s="208"/>
      <c r="RD14" s="208"/>
      <c r="RE14" s="208"/>
      <c r="RF14" s="208"/>
      <c r="RG14" s="208"/>
      <c r="RH14" s="208"/>
      <c r="RI14" s="208"/>
      <c r="RJ14" s="208"/>
    </row>
    <row r="15" spans="1:478">
      <c r="A15" s="284" t="s">
        <v>518</v>
      </c>
      <c r="B15" s="387">
        <f>SUM(Calculations!AG245:AR245)</f>
        <v>80234.8128</v>
      </c>
      <c r="C15" s="703">
        <f>B15/Inputs!$E$10/1000</f>
        <v>7.4974595200717662</v>
      </c>
      <c r="E15" s="208"/>
      <c r="F15" s="208"/>
      <c r="G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08"/>
      <c r="AH15" s="208"/>
      <c r="AI15" s="208">
        <f t="shared" si="90"/>
        <v>6686.2344000000003</v>
      </c>
      <c r="AJ15" s="208">
        <f t="shared" si="90"/>
        <v>6686.2344000000003</v>
      </c>
      <c r="AK15" s="208">
        <f t="shared" si="90"/>
        <v>6686.2344000000003</v>
      </c>
      <c r="AL15" s="208">
        <f t="shared" si="90"/>
        <v>6686.2344000000003</v>
      </c>
      <c r="AM15" s="208">
        <f t="shared" si="90"/>
        <v>6686.2344000000003</v>
      </c>
      <c r="AN15" s="208">
        <f t="shared" si="90"/>
        <v>6686.2344000000003</v>
      </c>
      <c r="AO15" s="208">
        <f t="shared" si="90"/>
        <v>6686.2344000000003</v>
      </c>
      <c r="AP15" s="208">
        <f t="shared" si="90"/>
        <v>6686.2344000000003</v>
      </c>
      <c r="AQ15" s="208">
        <f t="shared" si="90"/>
        <v>6686.2344000000003</v>
      </c>
      <c r="AR15" s="208">
        <f t="shared" si="90"/>
        <v>6686.2344000000003</v>
      </c>
      <c r="AS15" s="208">
        <f t="shared" si="90"/>
        <v>6686.2344000000003</v>
      </c>
      <c r="AT15" s="208">
        <f t="shared" si="90"/>
        <v>6686.2344000000003</v>
      </c>
      <c r="AU15" s="208">
        <f t="shared" si="90"/>
        <v>6686.2344000000003</v>
      </c>
      <c r="AV15" s="208">
        <f t="shared" si="90"/>
        <v>6686.2344000000003</v>
      </c>
      <c r="AW15" s="208">
        <f t="shared" si="90"/>
        <v>6686.2344000000003</v>
      </c>
      <c r="AX15" s="208">
        <f t="shared" si="90"/>
        <v>6686.2344000000003</v>
      </c>
      <c r="AY15" s="208">
        <f t="shared" si="91"/>
        <v>6686.2344000000003</v>
      </c>
      <c r="AZ15" s="208">
        <f t="shared" si="91"/>
        <v>6686.2344000000003</v>
      </c>
      <c r="BA15" s="208">
        <f t="shared" si="91"/>
        <v>6686.2344000000003</v>
      </c>
      <c r="BB15" s="208">
        <f t="shared" si="91"/>
        <v>6686.2344000000003</v>
      </c>
      <c r="BC15" s="208">
        <f t="shared" si="91"/>
        <v>6686.2344000000003</v>
      </c>
      <c r="BD15" s="208">
        <f t="shared" si="91"/>
        <v>6686.2344000000003</v>
      </c>
      <c r="BE15" s="208">
        <f t="shared" si="91"/>
        <v>6686.2344000000003</v>
      </c>
      <c r="BF15" s="208">
        <f t="shared" si="91"/>
        <v>6686.2344000000003</v>
      </c>
      <c r="BG15" s="208">
        <f t="shared" si="91"/>
        <v>6686.2344000000003</v>
      </c>
      <c r="BH15" s="208">
        <f t="shared" si="91"/>
        <v>6686.2344000000003</v>
      </c>
      <c r="BI15" s="208">
        <f t="shared" si="91"/>
        <v>6686.2344000000003</v>
      </c>
      <c r="BJ15" s="208">
        <f t="shared" si="91"/>
        <v>6686.2344000000003</v>
      </c>
      <c r="BK15" s="208">
        <f t="shared" si="91"/>
        <v>6686.2344000000003</v>
      </c>
      <c r="BL15" s="208">
        <f t="shared" si="91"/>
        <v>6686.2344000000003</v>
      </c>
      <c r="BM15" s="208">
        <f t="shared" si="91"/>
        <v>6686.2344000000003</v>
      </c>
      <c r="BN15" s="208">
        <f t="shared" si="91"/>
        <v>6686.2344000000003</v>
      </c>
      <c r="BO15" s="208">
        <f t="shared" si="91"/>
        <v>6686.2344000000003</v>
      </c>
      <c r="BP15" s="208">
        <f t="shared" si="91"/>
        <v>6686.2344000000003</v>
      </c>
      <c r="BQ15" s="208">
        <f t="shared" si="91"/>
        <v>6686.2344000000003</v>
      </c>
      <c r="BR15" s="208">
        <f t="shared" si="91"/>
        <v>6686.2344000000003</v>
      </c>
      <c r="BS15" s="208">
        <f t="shared" si="91"/>
        <v>6686.2344000000003</v>
      </c>
      <c r="BT15" s="208">
        <f t="shared" si="91"/>
        <v>6686.2344000000003</v>
      </c>
      <c r="BU15" s="208">
        <f t="shared" si="91"/>
        <v>6686.2344000000003</v>
      </c>
      <c r="BV15" s="208">
        <f t="shared" si="91"/>
        <v>6686.2344000000003</v>
      </c>
      <c r="BW15" s="208">
        <f t="shared" si="91"/>
        <v>6686.2344000000003</v>
      </c>
      <c r="BX15" s="208">
        <f t="shared" si="91"/>
        <v>6686.2344000000003</v>
      </c>
      <c r="BY15" s="208">
        <f t="shared" si="91"/>
        <v>6686.2344000000003</v>
      </c>
      <c r="BZ15" s="208">
        <f t="shared" si="91"/>
        <v>6686.2344000000003</v>
      </c>
      <c r="CA15" s="208">
        <f t="shared" si="91"/>
        <v>6686.2344000000003</v>
      </c>
      <c r="CB15" s="208">
        <f t="shared" si="91"/>
        <v>6686.2344000000003</v>
      </c>
      <c r="CC15" s="208">
        <f t="shared" si="91"/>
        <v>6686.2344000000003</v>
      </c>
      <c r="CD15" s="208">
        <f t="shared" si="91"/>
        <v>6686.2344000000003</v>
      </c>
      <c r="CE15" s="208">
        <f t="shared" si="91"/>
        <v>6686.2344000000003</v>
      </c>
      <c r="CF15" s="208">
        <f t="shared" si="91"/>
        <v>6686.2344000000003</v>
      </c>
      <c r="CG15" s="208">
        <f t="shared" si="91"/>
        <v>6686.2344000000003</v>
      </c>
      <c r="CH15" s="208">
        <f t="shared" si="91"/>
        <v>6686.2344000000003</v>
      </c>
      <c r="CI15" s="208">
        <f t="shared" si="91"/>
        <v>6686.2344000000003</v>
      </c>
      <c r="CJ15" s="208">
        <f t="shared" si="91"/>
        <v>6686.2344000000003</v>
      </c>
      <c r="CK15" s="208">
        <f t="shared" si="91"/>
        <v>6686.2344000000003</v>
      </c>
      <c r="CL15" s="208">
        <f t="shared" si="91"/>
        <v>6686.2344000000003</v>
      </c>
      <c r="CM15" s="208">
        <f t="shared" si="91"/>
        <v>6686.2344000000003</v>
      </c>
      <c r="CN15" s="208">
        <f t="shared" si="91"/>
        <v>6686.2344000000003</v>
      </c>
      <c r="CO15" s="208">
        <f t="shared" si="91"/>
        <v>6686.2344000000003</v>
      </c>
      <c r="CP15" s="208">
        <f t="shared" si="91"/>
        <v>6686.2344000000003</v>
      </c>
      <c r="CQ15" s="208">
        <f t="shared" si="91"/>
        <v>6686.2344000000003</v>
      </c>
      <c r="CR15" s="208">
        <f t="shared" si="91"/>
        <v>6686.2344000000003</v>
      </c>
      <c r="CS15" s="208">
        <f t="shared" si="91"/>
        <v>6686.2344000000003</v>
      </c>
      <c r="CT15" s="208">
        <f t="shared" si="91"/>
        <v>6686.2344000000003</v>
      </c>
      <c r="CU15" s="208">
        <f t="shared" si="91"/>
        <v>6686.2344000000003</v>
      </c>
      <c r="CV15" s="208">
        <f t="shared" si="91"/>
        <v>6686.2344000000003</v>
      </c>
      <c r="CW15" s="208">
        <f t="shared" si="91"/>
        <v>6686.2344000000003</v>
      </c>
      <c r="CX15" s="208">
        <f t="shared" si="91"/>
        <v>6686.2344000000003</v>
      </c>
      <c r="CY15" s="208">
        <f t="shared" si="91"/>
        <v>6686.2344000000003</v>
      </c>
      <c r="CZ15" s="208">
        <f t="shared" si="91"/>
        <v>6686.2344000000003</v>
      </c>
      <c r="DA15" s="208">
        <f t="shared" si="91"/>
        <v>6686.2344000000003</v>
      </c>
      <c r="DB15" s="208">
        <f t="shared" si="92"/>
        <v>6686.2344000000003</v>
      </c>
      <c r="DC15" s="208">
        <f t="shared" si="92"/>
        <v>6686.2344000000003</v>
      </c>
      <c r="DD15" s="208">
        <f t="shared" si="92"/>
        <v>6686.2344000000003</v>
      </c>
      <c r="DE15" s="208">
        <f t="shared" si="92"/>
        <v>6686.2344000000003</v>
      </c>
      <c r="DF15" s="208">
        <f t="shared" si="92"/>
        <v>6686.2344000000003</v>
      </c>
      <c r="DG15" s="208">
        <f t="shared" si="92"/>
        <v>6686.2344000000003</v>
      </c>
      <c r="DH15" s="208">
        <f t="shared" si="92"/>
        <v>6686.2344000000003</v>
      </c>
      <c r="DI15" s="208">
        <f t="shared" si="92"/>
        <v>6686.2344000000003</v>
      </c>
      <c r="DJ15" s="208">
        <f t="shared" si="92"/>
        <v>6686.2344000000003</v>
      </c>
      <c r="DK15" s="208">
        <f t="shared" si="92"/>
        <v>6686.2344000000003</v>
      </c>
      <c r="DL15" s="208">
        <f t="shared" si="92"/>
        <v>6686.2344000000003</v>
      </c>
      <c r="DM15" s="208">
        <f t="shared" si="92"/>
        <v>6686.2344000000003</v>
      </c>
      <c r="DN15" s="208">
        <f t="shared" si="92"/>
        <v>6686.2344000000003</v>
      </c>
      <c r="DO15" s="208">
        <f t="shared" si="92"/>
        <v>6686.2344000000003</v>
      </c>
      <c r="DP15" s="208">
        <f t="shared" si="92"/>
        <v>6686.2344000000003</v>
      </c>
      <c r="DQ15" s="208">
        <f t="shared" si="92"/>
        <v>6686.2344000000003</v>
      </c>
      <c r="DR15" s="208">
        <f t="shared" si="92"/>
        <v>6686.2344000000003</v>
      </c>
      <c r="DS15" s="208">
        <f t="shared" si="92"/>
        <v>6686.2344000000003</v>
      </c>
      <c r="DT15" s="208">
        <f t="shared" si="92"/>
        <v>6686.2344000000003</v>
      </c>
      <c r="DU15" s="208">
        <f t="shared" si="92"/>
        <v>6686.2344000000003</v>
      </c>
      <c r="DV15" s="208">
        <f t="shared" si="92"/>
        <v>6686.2344000000003</v>
      </c>
      <c r="DW15" s="208">
        <f t="shared" si="92"/>
        <v>6686.2344000000003</v>
      </c>
      <c r="DX15" s="208">
        <f t="shared" si="92"/>
        <v>6686.2344000000003</v>
      </c>
      <c r="DY15" s="208">
        <f t="shared" si="92"/>
        <v>6686.2344000000003</v>
      </c>
      <c r="DZ15" s="208">
        <f t="shared" si="92"/>
        <v>6686.2344000000003</v>
      </c>
      <c r="EA15" s="208">
        <f t="shared" si="92"/>
        <v>6686.2344000000003</v>
      </c>
      <c r="EB15" s="208">
        <f t="shared" si="92"/>
        <v>6686.2344000000003</v>
      </c>
      <c r="EC15" s="208">
        <f t="shared" si="92"/>
        <v>6686.2344000000003</v>
      </c>
      <c r="ED15" s="208">
        <f t="shared" si="92"/>
        <v>6686.2344000000003</v>
      </c>
      <c r="EE15" s="208">
        <f t="shared" si="92"/>
        <v>6686.2344000000003</v>
      </c>
      <c r="EF15" s="208">
        <f t="shared" si="92"/>
        <v>6686.2344000000003</v>
      </c>
      <c r="EG15" s="208">
        <f t="shared" si="92"/>
        <v>6686.2344000000003</v>
      </c>
      <c r="EH15" s="208">
        <f t="shared" si="92"/>
        <v>6686.2344000000003</v>
      </c>
      <c r="EI15" s="208">
        <f t="shared" si="92"/>
        <v>6686.2344000000003</v>
      </c>
      <c r="EJ15" s="208">
        <f t="shared" si="92"/>
        <v>6686.2344000000003</v>
      </c>
      <c r="EK15" s="208">
        <f t="shared" si="92"/>
        <v>6686.2344000000003</v>
      </c>
      <c r="EL15" s="208">
        <f t="shared" si="92"/>
        <v>6686.2344000000003</v>
      </c>
      <c r="EM15" s="208">
        <f t="shared" si="92"/>
        <v>6686.2344000000003</v>
      </c>
      <c r="EN15" s="208">
        <f t="shared" si="72"/>
        <v>6686.2344000000003</v>
      </c>
      <c r="EO15" s="208">
        <f t="shared" si="72"/>
        <v>6686.2344000000003</v>
      </c>
      <c r="EP15" s="208">
        <f t="shared" si="72"/>
        <v>6686.2344000000003</v>
      </c>
      <c r="EQ15" s="208">
        <f t="shared" si="72"/>
        <v>6686.2344000000003</v>
      </c>
      <c r="ER15" s="208">
        <f t="shared" si="72"/>
        <v>6686.2344000000003</v>
      </c>
      <c r="ES15" s="208">
        <f t="shared" si="72"/>
        <v>6686.2344000000003</v>
      </c>
      <c r="ET15" s="208">
        <f t="shared" si="72"/>
        <v>6686.2344000000003</v>
      </c>
      <c r="EU15" s="208">
        <f t="shared" si="72"/>
        <v>6686.2344000000003</v>
      </c>
      <c r="EV15" s="208">
        <f t="shared" si="72"/>
        <v>6686.2344000000003</v>
      </c>
      <c r="EW15" s="208">
        <f t="shared" si="72"/>
        <v>6686.2344000000003</v>
      </c>
      <c r="EX15" s="208">
        <f t="shared" si="72"/>
        <v>6686.2344000000003</v>
      </c>
      <c r="EY15" s="208">
        <f t="shared" si="72"/>
        <v>6686.2344000000003</v>
      </c>
      <c r="EZ15" s="208">
        <f t="shared" si="72"/>
        <v>6686.2344000000003</v>
      </c>
      <c r="FA15" s="208">
        <f t="shared" si="72"/>
        <v>6686.2344000000003</v>
      </c>
      <c r="FB15" s="208">
        <f t="shared" si="72"/>
        <v>6686.2344000000003</v>
      </c>
      <c r="FC15" s="208">
        <f t="shared" si="72"/>
        <v>6686.2344000000003</v>
      </c>
      <c r="FD15" s="208">
        <f t="shared" si="59"/>
        <v>6686.2344000000003</v>
      </c>
      <c r="FE15" s="208">
        <f t="shared" si="59"/>
        <v>6686.2344000000003</v>
      </c>
      <c r="FF15" s="208">
        <f t="shared" si="59"/>
        <v>6686.2344000000003</v>
      </c>
      <c r="FG15" s="208">
        <f t="shared" si="59"/>
        <v>6686.2344000000003</v>
      </c>
      <c r="FH15" s="208">
        <f t="shared" si="59"/>
        <v>6686.2344000000003</v>
      </c>
      <c r="FI15" s="208">
        <f t="shared" si="59"/>
        <v>6686.2344000000003</v>
      </c>
      <c r="FJ15" s="208">
        <f t="shared" si="59"/>
        <v>6686.2344000000003</v>
      </c>
      <c r="FK15" s="208">
        <f t="shared" si="59"/>
        <v>6686.2344000000003</v>
      </c>
      <c r="FL15" s="208">
        <f t="shared" si="59"/>
        <v>6686.2344000000003</v>
      </c>
      <c r="FM15" s="208">
        <f t="shared" si="59"/>
        <v>6686.2344000000003</v>
      </c>
      <c r="FN15" s="208">
        <f t="shared" si="59"/>
        <v>6686.2344000000003</v>
      </c>
      <c r="FO15" s="208">
        <f t="shared" si="59"/>
        <v>6686.2344000000003</v>
      </c>
      <c r="FP15" s="208">
        <f t="shared" si="59"/>
        <v>6686.2344000000003</v>
      </c>
      <c r="FQ15" s="208">
        <f t="shared" si="59"/>
        <v>6686.2344000000003</v>
      </c>
      <c r="FR15" s="208">
        <f t="shared" si="60"/>
        <v>6686.2344000000003</v>
      </c>
      <c r="FS15" s="208">
        <f t="shared" si="60"/>
        <v>6686.2344000000003</v>
      </c>
      <c r="FT15" s="208">
        <f t="shared" si="60"/>
        <v>6686.2344000000003</v>
      </c>
      <c r="FU15" s="208">
        <f t="shared" si="60"/>
        <v>6686.2344000000003</v>
      </c>
      <c r="FV15" s="208">
        <f t="shared" si="60"/>
        <v>6686.2344000000003</v>
      </c>
      <c r="FW15" s="208">
        <f t="shared" si="60"/>
        <v>6686.2344000000003</v>
      </c>
      <c r="FX15" s="208">
        <f t="shared" si="60"/>
        <v>6686.2344000000003</v>
      </c>
      <c r="FY15" s="208">
        <f t="shared" si="60"/>
        <v>6686.2344000000003</v>
      </c>
      <c r="FZ15" s="208">
        <f t="shared" si="60"/>
        <v>6686.2344000000003</v>
      </c>
      <c r="GA15" s="208">
        <f t="shared" si="60"/>
        <v>6686.2344000000003</v>
      </c>
      <c r="GB15" s="208">
        <f t="shared" si="61"/>
        <v>6686.2344000000003</v>
      </c>
      <c r="GC15" s="208">
        <f t="shared" si="61"/>
        <v>6686.2344000000003</v>
      </c>
      <c r="GD15" s="208">
        <f t="shared" si="61"/>
        <v>6686.2344000000003</v>
      </c>
      <c r="GE15" s="208">
        <f t="shared" si="61"/>
        <v>6686.2344000000003</v>
      </c>
      <c r="GF15" s="208">
        <f t="shared" si="61"/>
        <v>6686.2344000000003</v>
      </c>
      <c r="GG15" s="208">
        <f t="shared" si="61"/>
        <v>6686.2344000000003</v>
      </c>
      <c r="GH15" s="208">
        <f t="shared" si="61"/>
        <v>6686.2344000000003</v>
      </c>
      <c r="GI15" s="208">
        <f t="shared" si="61"/>
        <v>6686.2344000000003</v>
      </c>
      <c r="GJ15" s="208">
        <f t="shared" si="61"/>
        <v>6686.2344000000003</v>
      </c>
      <c r="GK15" s="208">
        <f t="shared" si="61"/>
        <v>6686.2344000000003</v>
      </c>
      <c r="GL15" s="208">
        <f t="shared" si="62"/>
        <v>6686.2344000000003</v>
      </c>
      <c r="GM15" s="208">
        <f t="shared" si="62"/>
        <v>6686.2344000000003</v>
      </c>
      <c r="GN15" s="208">
        <f t="shared" si="62"/>
        <v>6686.2344000000003</v>
      </c>
      <c r="GO15" s="208">
        <f t="shared" si="62"/>
        <v>6686.2344000000003</v>
      </c>
      <c r="GP15" s="208">
        <f t="shared" si="62"/>
        <v>6686.2344000000003</v>
      </c>
      <c r="GQ15" s="208">
        <f t="shared" si="62"/>
        <v>6686.2344000000003</v>
      </c>
      <c r="GR15" s="208">
        <f t="shared" si="62"/>
        <v>6686.2344000000003</v>
      </c>
      <c r="GS15" s="208">
        <f t="shared" si="62"/>
        <v>6686.2344000000003</v>
      </c>
      <c r="GT15" s="208">
        <f t="shared" si="62"/>
        <v>6686.2344000000003</v>
      </c>
      <c r="GU15" s="208">
        <f t="shared" si="62"/>
        <v>6686.2344000000003</v>
      </c>
      <c r="GV15" s="208">
        <f t="shared" si="63"/>
        <v>6686.2344000000003</v>
      </c>
      <c r="GW15" s="208">
        <f t="shared" si="63"/>
        <v>6686.2344000000003</v>
      </c>
      <c r="GX15" s="208">
        <f t="shared" si="63"/>
        <v>6686.2344000000003</v>
      </c>
      <c r="GY15" s="208">
        <f t="shared" si="63"/>
        <v>6686.2344000000003</v>
      </c>
      <c r="GZ15" s="208">
        <f t="shared" si="63"/>
        <v>6686.2344000000003</v>
      </c>
      <c r="HA15" s="208">
        <f t="shared" si="63"/>
        <v>6686.2344000000003</v>
      </c>
      <c r="HB15" s="208">
        <f t="shared" si="63"/>
        <v>6686.2344000000003</v>
      </c>
      <c r="HC15" s="208">
        <f t="shared" si="63"/>
        <v>6686.2344000000003</v>
      </c>
      <c r="HD15" s="208">
        <f t="shared" si="63"/>
        <v>6686.2344000000003</v>
      </c>
      <c r="HE15" s="208">
        <f t="shared" si="63"/>
        <v>6686.2344000000003</v>
      </c>
      <c r="HF15" s="208">
        <f t="shared" si="64"/>
        <v>6686.2344000000003</v>
      </c>
      <c r="HG15" s="208">
        <f t="shared" si="64"/>
        <v>6686.2344000000003</v>
      </c>
      <c r="HH15" s="208">
        <f t="shared" si="64"/>
        <v>6686.2344000000003</v>
      </c>
      <c r="HI15" s="208">
        <f t="shared" si="64"/>
        <v>6686.2344000000003</v>
      </c>
      <c r="HJ15" s="208">
        <f t="shared" si="64"/>
        <v>6686.2344000000003</v>
      </c>
      <c r="HK15" s="208">
        <f t="shared" si="64"/>
        <v>6686.2344000000003</v>
      </c>
      <c r="HL15" s="208">
        <f t="shared" si="64"/>
        <v>6686.2344000000003</v>
      </c>
      <c r="HM15" s="208">
        <f t="shared" si="64"/>
        <v>6686.2344000000003</v>
      </c>
      <c r="HN15" s="208">
        <f t="shared" si="64"/>
        <v>6686.2344000000003</v>
      </c>
      <c r="HO15" s="208">
        <f t="shared" si="64"/>
        <v>6686.2344000000003</v>
      </c>
      <c r="HP15" s="208">
        <f t="shared" si="73"/>
        <v>6686.2344000000003</v>
      </c>
      <c r="HQ15" s="208">
        <f t="shared" si="73"/>
        <v>6686.2344000000003</v>
      </c>
      <c r="HR15" s="208">
        <f t="shared" si="73"/>
        <v>6686.2344000000003</v>
      </c>
      <c r="HS15" s="208">
        <f t="shared" si="73"/>
        <v>6686.2344000000003</v>
      </c>
      <c r="HT15" s="208">
        <f t="shared" si="73"/>
        <v>6686.2344000000003</v>
      </c>
      <c r="HU15" s="208">
        <f t="shared" si="73"/>
        <v>6686.2344000000003</v>
      </c>
      <c r="HV15" s="208">
        <f t="shared" si="73"/>
        <v>6686.2344000000003</v>
      </c>
      <c r="HW15" s="208">
        <f t="shared" si="73"/>
        <v>6686.2344000000003</v>
      </c>
      <c r="HX15" s="208">
        <f t="shared" si="73"/>
        <v>6686.2344000000003</v>
      </c>
      <c r="HY15" s="208">
        <f t="shared" si="73"/>
        <v>6686.2344000000003</v>
      </c>
      <c r="HZ15" s="208">
        <f t="shared" si="73"/>
        <v>6686.2344000000003</v>
      </c>
      <c r="IA15" s="208">
        <f t="shared" si="73"/>
        <v>6686.2344000000003</v>
      </c>
      <c r="IB15" s="208">
        <f t="shared" si="73"/>
        <v>6686.2344000000003</v>
      </c>
      <c r="IC15" s="208">
        <f t="shared" si="73"/>
        <v>6686.2344000000003</v>
      </c>
      <c r="ID15" s="208">
        <f t="shared" si="74"/>
        <v>6686.2344000000003</v>
      </c>
      <c r="IE15" s="208">
        <f t="shared" si="74"/>
        <v>6686.2344000000003</v>
      </c>
      <c r="IF15" s="208">
        <f t="shared" si="74"/>
        <v>6686.2344000000003</v>
      </c>
      <c r="IG15" s="208">
        <f t="shared" si="74"/>
        <v>6686.2344000000003</v>
      </c>
      <c r="IH15" s="208">
        <f t="shared" si="74"/>
        <v>6686.2344000000003</v>
      </c>
      <c r="II15" s="208">
        <f t="shared" si="74"/>
        <v>6686.2344000000003</v>
      </c>
      <c r="IJ15" s="208">
        <f t="shared" si="74"/>
        <v>6686.2344000000003</v>
      </c>
      <c r="IK15" s="208">
        <f t="shared" si="74"/>
        <v>6686.2344000000003</v>
      </c>
      <c r="IL15" s="208">
        <f t="shared" si="74"/>
        <v>6686.2344000000003</v>
      </c>
      <c r="IM15" s="208">
        <f t="shared" si="74"/>
        <v>6686.2344000000003</v>
      </c>
      <c r="IN15" s="208">
        <f t="shared" si="75"/>
        <v>6686.2344000000003</v>
      </c>
      <c r="IO15" s="208">
        <f t="shared" si="75"/>
        <v>6686.2344000000003</v>
      </c>
      <c r="IP15" s="208">
        <f t="shared" si="75"/>
        <v>6686.2344000000003</v>
      </c>
      <c r="IQ15" s="208">
        <f t="shared" si="75"/>
        <v>6686.2344000000003</v>
      </c>
      <c r="IR15" s="208">
        <f t="shared" si="75"/>
        <v>6686.2344000000003</v>
      </c>
      <c r="IS15" s="208">
        <f t="shared" si="75"/>
        <v>6686.2344000000003</v>
      </c>
      <c r="IT15" s="208">
        <f t="shared" si="75"/>
        <v>6686.2344000000003</v>
      </c>
      <c r="IU15" s="208">
        <f t="shared" si="75"/>
        <v>6686.2344000000003</v>
      </c>
      <c r="IV15" s="208">
        <f t="shared" si="75"/>
        <v>6686.2344000000003</v>
      </c>
      <c r="IW15" s="208">
        <f t="shared" si="75"/>
        <v>6686.2344000000003</v>
      </c>
      <c r="IX15" s="208">
        <f t="shared" si="76"/>
        <v>6686.2344000000003</v>
      </c>
      <c r="IY15" s="208">
        <f t="shared" si="76"/>
        <v>6686.2344000000003</v>
      </c>
      <c r="IZ15" s="208">
        <f t="shared" si="76"/>
        <v>6686.2344000000003</v>
      </c>
      <c r="JA15" s="208">
        <f t="shared" si="76"/>
        <v>6686.2344000000003</v>
      </c>
      <c r="JB15" s="208">
        <f t="shared" si="76"/>
        <v>6686.2344000000003</v>
      </c>
      <c r="JC15" s="208">
        <f t="shared" si="76"/>
        <v>6686.2344000000003</v>
      </c>
      <c r="JD15" s="208">
        <f t="shared" si="76"/>
        <v>6686.2344000000003</v>
      </c>
      <c r="JE15" s="208">
        <f t="shared" si="76"/>
        <v>6686.2344000000003</v>
      </c>
      <c r="JF15" s="208">
        <f t="shared" si="76"/>
        <v>6686.2344000000003</v>
      </c>
      <c r="JG15" s="208">
        <f t="shared" si="76"/>
        <v>6686.2344000000003</v>
      </c>
      <c r="JH15" s="208">
        <f t="shared" si="77"/>
        <v>6686.2344000000003</v>
      </c>
      <c r="JI15" s="208">
        <f t="shared" si="77"/>
        <v>6686.2344000000003</v>
      </c>
      <c r="JJ15" s="208">
        <f t="shared" si="77"/>
        <v>6686.2344000000003</v>
      </c>
      <c r="JK15" s="208">
        <f t="shared" si="77"/>
        <v>6686.2344000000003</v>
      </c>
      <c r="JL15" s="208">
        <f t="shared" si="77"/>
        <v>6686.2344000000003</v>
      </c>
      <c r="JM15" s="208">
        <f t="shared" si="77"/>
        <v>6686.2344000000003</v>
      </c>
      <c r="JN15" s="208">
        <f t="shared" si="77"/>
        <v>6686.2344000000003</v>
      </c>
      <c r="JO15" s="208">
        <f t="shared" si="77"/>
        <v>6686.2344000000003</v>
      </c>
      <c r="JP15" s="208">
        <f t="shared" si="77"/>
        <v>6686.2344000000003</v>
      </c>
      <c r="JQ15" s="208">
        <f t="shared" si="77"/>
        <v>6686.2344000000003</v>
      </c>
      <c r="JR15" s="208">
        <f t="shared" si="78"/>
        <v>6686.2344000000003</v>
      </c>
      <c r="JS15" s="208">
        <f t="shared" si="78"/>
        <v>6686.2344000000003</v>
      </c>
      <c r="JT15" s="208">
        <f t="shared" si="78"/>
        <v>6686.2344000000003</v>
      </c>
      <c r="JU15" s="208">
        <f t="shared" si="78"/>
        <v>6686.2344000000003</v>
      </c>
      <c r="JV15" s="208">
        <f t="shared" si="78"/>
        <v>6686.2344000000003</v>
      </c>
      <c r="JW15" s="208">
        <f t="shared" si="78"/>
        <v>6686.2344000000003</v>
      </c>
      <c r="JX15" s="208">
        <f t="shared" si="78"/>
        <v>6686.2344000000003</v>
      </c>
      <c r="JY15" s="208">
        <f t="shared" si="78"/>
        <v>6686.2344000000003</v>
      </c>
      <c r="JZ15" s="208">
        <f t="shared" si="78"/>
        <v>6686.2344000000003</v>
      </c>
      <c r="KA15" s="208">
        <f t="shared" si="78"/>
        <v>6686.2344000000003</v>
      </c>
      <c r="KB15" s="208">
        <f t="shared" si="93"/>
        <v>6686.2344000000003</v>
      </c>
      <c r="KC15" s="208">
        <f t="shared" si="93"/>
        <v>6686.2344000000003</v>
      </c>
      <c r="KD15" s="208">
        <f t="shared" si="93"/>
        <v>6686.2344000000003</v>
      </c>
      <c r="KE15" s="208">
        <f t="shared" si="93"/>
        <v>6686.2344000000003</v>
      </c>
      <c r="KF15" s="208">
        <f t="shared" si="93"/>
        <v>6686.2344000000003</v>
      </c>
      <c r="KG15" s="208">
        <f t="shared" si="93"/>
        <v>6686.2344000000003</v>
      </c>
      <c r="KH15" s="208">
        <f t="shared" si="93"/>
        <v>6686.2344000000003</v>
      </c>
      <c r="KI15" s="208">
        <f t="shared" si="93"/>
        <v>6686.2344000000003</v>
      </c>
      <c r="KJ15" s="208">
        <f t="shared" si="93"/>
        <v>6686.2344000000003</v>
      </c>
      <c r="KK15" s="208">
        <f t="shared" si="93"/>
        <v>6686.2344000000003</v>
      </c>
      <c r="KL15" s="208">
        <f t="shared" si="93"/>
        <v>6686.2344000000003</v>
      </c>
      <c r="KM15" s="208">
        <f t="shared" si="93"/>
        <v>6686.2344000000003</v>
      </c>
      <c r="KN15" s="208">
        <f t="shared" si="93"/>
        <v>6686.2344000000003</v>
      </c>
      <c r="KO15" s="208">
        <f t="shared" si="93"/>
        <v>6686.2344000000003</v>
      </c>
      <c r="KP15" s="208">
        <f t="shared" si="93"/>
        <v>6686.2344000000003</v>
      </c>
      <c r="KQ15" s="208">
        <f t="shared" si="93"/>
        <v>6686.2344000000003</v>
      </c>
      <c r="KR15" s="208">
        <f t="shared" si="93"/>
        <v>6686.2344000000003</v>
      </c>
      <c r="KS15" s="208">
        <f t="shared" si="93"/>
        <v>6686.2344000000003</v>
      </c>
      <c r="KT15" s="208">
        <f t="shared" si="93"/>
        <v>6686.2344000000003</v>
      </c>
      <c r="KU15" s="208">
        <f t="shared" si="93"/>
        <v>6686.2344000000003</v>
      </c>
      <c r="KV15" s="208">
        <f t="shared" si="93"/>
        <v>6686.2344000000003</v>
      </c>
      <c r="KW15" s="208">
        <f t="shared" si="93"/>
        <v>6686.2344000000003</v>
      </c>
      <c r="KX15" s="208">
        <f t="shared" si="93"/>
        <v>6686.2344000000003</v>
      </c>
      <c r="KY15" s="208">
        <f t="shared" si="93"/>
        <v>6686.2344000000003</v>
      </c>
      <c r="KZ15" s="208">
        <f t="shared" si="93"/>
        <v>6686.2344000000003</v>
      </c>
      <c r="LA15" s="208">
        <f t="shared" si="93"/>
        <v>6686.2344000000003</v>
      </c>
      <c r="LB15" s="208">
        <f t="shared" si="93"/>
        <v>6686.2344000000003</v>
      </c>
      <c r="LC15" s="208">
        <f t="shared" si="93"/>
        <v>6686.2344000000003</v>
      </c>
      <c r="LD15" s="208">
        <f t="shared" si="93"/>
        <v>6686.2344000000003</v>
      </c>
      <c r="LE15" s="208">
        <f t="shared" si="93"/>
        <v>6686.2344000000003</v>
      </c>
      <c r="LF15" s="208">
        <f t="shared" si="93"/>
        <v>6686.2344000000003</v>
      </c>
      <c r="LG15" s="208">
        <f t="shared" si="93"/>
        <v>6686.2344000000003</v>
      </c>
      <c r="LH15" s="208">
        <f t="shared" si="93"/>
        <v>6686.2344000000003</v>
      </c>
      <c r="LI15" s="208">
        <f t="shared" si="93"/>
        <v>6686.2344000000003</v>
      </c>
      <c r="LJ15" s="208">
        <f t="shared" si="93"/>
        <v>6686.2344000000003</v>
      </c>
      <c r="LK15" s="208">
        <f t="shared" si="93"/>
        <v>6686.2344000000003</v>
      </c>
      <c r="LL15" s="208">
        <f t="shared" si="93"/>
        <v>6686.2344000000003</v>
      </c>
      <c r="LM15" s="208">
        <f t="shared" si="93"/>
        <v>6686.2344000000003</v>
      </c>
      <c r="LN15" s="208">
        <f t="shared" si="93"/>
        <v>6686.2344000000003</v>
      </c>
      <c r="LO15" s="208">
        <f t="shared" si="93"/>
        <v>6686.2344000000003</v>
      </c>
      <c r="LP15" s="208">
        <f t="shared" si="93"/>
        <v>6686.2344000000003</v>
      </c>
      <c r="LQ15" s="208">
        <f t="shared" si="93"/>
        <v>6686.2344000000003</v>
      </c>
      <c r="LR15" s="208">
        <f t="shared" si="93"/>
        <v>6686.2344000000003</v>
      </c>
      <c r="LS15" s="208">
        <f t="shared" si="93"/>
        <v>6686.2344000000003</v>
      </c>
      <c r="LT15" s="208">
        <f t="shared" si="93"/>
        <v>6686.2344000000003</v>
      </c>
      <c r="LU15" s="208">
        <f t="shared" si="93"/>
        <v>6686.2344000000003</v>
      </c>
      <c r="LV15" s="208">
        <f t="shared" si="93"/>
        <v>6686.2344000000003</v>
      </c>
      <c r="LW15" s="208">
        <f t="shared" si="93"/>
        <v>6686.2344000000003</v>
      </c>
      <c r="LX15" s="208">
        <f t="shared" si="93"/>
        <v>6686.2344000000003</v>
      </c>
      <c r="LY15" s="208">
        <f t="shared" si="93"/>
        <v>6686.2344000000003</v>
      </c>
      <c r="LZ15" s="208">
        <f t="shared" si="93"/>
        <v>6686.2344000000003</v>
      </c>
      <c r="MA15" s="208">
        <f t="shared" si="93"/>
        <v>6686.2344000000003</v>
      </c>
      <c r="MB15" s="208">
        <f t="shared" si="93"/>
        <v>6686.2344000000003</v>
      </c>
      <c r="MC15" s="208">
        <f t="shared" si="93"/>
        <v>6686.2344000000003</v>
      </c>
      <c r="MD15" s="208">
        <f t="shared" si="93"/>
        <v>6686.2344000000003</v>
      </c>
      <c r="ME15" s="208">
        <f t="shared" si="93"/>
        <v>6686.2344000000003</v>
      </c>
      <c r="MF15" s="208">
        <f t="shared" si="93"/>
        <v>6686.2344000000003</v>
      </c>
      <c r="MG15" s="208">
        <f t="shared" si="93"/>
        <v>6686.2344000000003</v>
      </c>
      <c r="MH15" s="208">
        <f t="shared" si="93"/>
        <v>6686.2344000000003</v>
      </c>
      <c r="MI15" s="208">
        <f t="shared" si="93"/>
        <v>6686.2344000000003</v>
      </c>
      <c r="MJ15" s="208">
        <f t="shared" si="93"/>
        <v>6686.2344000000003</v>
      </c>
      <c r="MK15" s="208">
        <f t="shared" si="93"/>
        <v>6686.2344000000003</v>
      </c>
      <c r="ML15" s="208">
        <f t="shared" si="93"/>
        <v>6686.2344000000003</v>
      </c>
      <c r="MM15" s="208">
        <f t="shared" si="93"/>
        <v>6686.2344000000003</v>
      </c>
      <c r="MN15" s="208">
        <f t="shared" si="94"/>
        <v>6686.2344000000003</v>
      </c>
      <c r="MO15" s="208">
        <f t="shared" si="94"/>
        <v>6686.2344000000003</v>
      </c>
      <c r="MP15" s="208">
        <f t="shared" si="94"/>
        <v>6686.2344000000003</v>
      </c>
      <c r="MQ15" s="208">
        <f t="shared" si="94"/>
        <v>6686.2344000000003</v>
      </c>
      <c r="MR15" s="208">
        <f t="shared" si="94"/>
        <v>6686.2344000000003</v>
      </c>
      <c r="MS15" s="208">
        <f t="shared" si="94"/>
        <v>6686.2344000000003</v>
      </c>
      <c r="MT15" s="208">
        <f t="shared" si="94"/>
        <v>6686.2344000000003</v>
      </c>
      <c r="MU15" s="208">
        <f t="shared" si="94"/>
        <v>6686.2344000000003</v>
      </c>
      <c r="MV15" s="208">
        <f t="shared" si="94"/>
        <v>6686.2344000000003</v>
      </c>
      <c r="MW15" s="208">
        <f t="shared" si="94"/>
        <v>6686.2344000000003</v>
      </c>
      <c r="MX15" s="208">
        <f t="shared" si="94"/>
        <v>6686.2344000000003</v>
      </c>
      <c r="MY15" s="208">
        <f t="shared" si="94"/>
        <v>6686.2344000000003</v>
      </c>
      <c r="MZ15" s="208">
        <f t="shared" si="94"/>
        <v>6686.2344000000003</v>
      </c>
      <c r="NA15" s="208">
        <f t="shared" si="94"/>
        <v>6686.2344000000003</v>
      </c>
      <c r="NB15" s="208">
        <f t="shared" si="94"/>
        <v>6686.2344000000003</v>
      </c>
      <c r="NC15" s="208">
        <f t="shared" si="94"/>
        <v>6686.2344000000003</v>
      </c>
      <c r="ND15" s="208">
        <f t="shared" si="55"/>
        <v>6686.2344000000003</v>
      </c>
      <c r="NE15" s="208">
        <f t="shared" si="55"/>
        <v>6686.2344000000003</v>
      </c>
      <c r="NF15" s="208">
        <f t="shared" si="55"/>
        <v>6686.2344000000003</v>
      </c>
      <c r="NG15" s="208">
        <f t="shared" si="55"/>
        <v>6686.2344000000003</v>
      </c>
      <c r="NH15" s="208">
        <f t="shared" si="55"/>
        <v>6686.2344000000003</v>
      </c>
      <c r="NI15" s="208">
        <f t="shared" si="55"/>
        <v>6686.2344000000003</v>
      </c>
      <c r="NJ15" s="208">
        <f t="shared" si="55"/>
        <v>6686.2344000000003</v>
      </c>
      <c r="NK15" s="208">
        <f t="shared" si="55"/>
        <v>6686.2344000000003</v>
      </c>
      <c r="NL15" s="208">
        <f t="shared" si="55"/>
        <v>6686.2344000000003</v>
      </c>
      <c r="NM15" s="208">
        <f t="shared" si="55"/>
        <v>6686.2344000000003</v>
      </c>
      <c r="NN15" s="208">
        <f t="shared" si="55"/>
        <v>6686.2344000000003</v>
      </c>
      <c r="NO15" s="208">
        <f t="shared" si="55"/>
        <v>6686.2344000000003</v>
      </c>
      <c r="NP15" s="208">
        <f t="shared" si="55"/>
        <v>6686.2344000000003</v>
      </c>
      <c r="NQ15" s="208">
        <f t="shared" si="55"/>
        <v>6686.2344000000003</v>
      </c>
      <c r="NR15" s="208">
        <f t="shared" si="55"/>
        <v>6686.2344000000003</v>
      </c>
      <c r="NS15" s="208">
        <f t="shared" si="55"/>
        <v>6686.2344000000003</v>
      </c>
      <c r="NT15" s="208">
        <f t="shared" si="55"/>
        <v>6686.2344000000003</v>
      </c>
      <c r="NU15" s="208">
        <f t="shared" si="55"/>
        <v>6686.2344000000003</v>
      </c>
      <c r="NV15" s="208">
        <f t="shared" si="55"/>
        <v>6686.2344000000003</v>
      </c>
      <c r="NW15" s="208">
        <f t="shared" si="55"/>
        <v>6686.2344000000003</v>
      </c>
      <c r="NX15" s="208">
        <f t="shared" si="55"/>
        <v>6686.2344000000003</v>
      </c>
      <c r="NY15" s="208">
        <f t="shared" si="55"/>
        <v>6686.2344000000003</v>
      </c>
      <c r="NZ15" s="208">
        <f t="shared" si="95"/>
        <v>6686.2344000000003</v>
      </c>
      <c r="OA15" s="208">
        <f t="shared" si="95"/>
        <v>6686.2344000000003</v>
      </c>
      <c r="OB15" s="208">
        <f t="shared" si="95"/>
        <v>6686.2344000000003</v>
      </c>
      <c r="OC15" s="208">
        <f t="shared" si="95"/>
        <v>6686.2344000000003</v>
      </c>
      <c r="OD15" s="208">
        <f t="shared" si="95"/>
        <v>6686.2344000000003</v>
      </c>
      <c r="OE15" s="208">
        <f t="shared" si="95"/>
        <v>6686.2344000000003</v>
      </c>
      <c r="OF15" s="208">
        <f t="shared" si="95"/>
        <v>6686.2344000000003</v>
      </c>
      <c r="OG15" s="208">
        <f t="shared" si="95"/>
        <v>6686.2344000000003</v>
      </c>
      <c r="OH15" s="208">
        <f t="shared" si="95"/>
        <v>6686.2344000000003</v>
      </c>
      <c r="OI15" s="208">
        <f t="shared" si="95"/>
        <v>6686.2344000000003</v>
      </c>
      <c r="OJ15" s="208">
        <f t="shared" si="95"/>
        <v>6686.2344000000003</v>
      </c>
      <c r="OK15" s="208">
        <f t="shared" si="95"/>
        <v>6686.2344000000003</v>
      </c>
      <c r="OL15" s="208">
        <f t="shared" si="95"/>
        <v>6686.2344000000003</v>
      </c>
      <c r="OM15" s="208">
        <f t="shared" si="95"/>
        <v>6686.2344000000003</v>
      </c>
      <c r="ON15" s="208">
        <f t="shared" si="95"/>
        <v>6686.2344000000003</v>
      </c>
      <c r="OO15" s="208">
        <f t="shared" si="96"/>
        <v>6686.2344000000003</v>
      </c>
      <c r="OP15" s="208">
        <f t="shared" si="96"/>
        <v>6686.2344000000003</v>
      </c>
      <c r="OQ15" s="208">
        <f t="shared" si="96"/>
        <v>6686.2344000000003</v>
      </c>
      <c r="OR15" s="208">
        <f t="shared" si="96"/>
        <v>6686.2344000000003</v>
      </c>
      <c r="OS15" s="208">
        <f t="shared" si="96"/>
        <v>6686.2344000000003</v>
      </c>
      <c r="OT15" s="208">
        <f t="shared" si="96"/>
        <v>6686.2344000000003</v>
      </c>
      <c r="OU15" s="208">
        <f t="shared" si="96"/>
        <v>6686.2344000000003</v>
      </c>
      <c r="OV15" s="208">
        <f t="shared" si="96"/>
        <v>6686.2344000000003</v>
      </c>
      <c r="OW15" s="208">
        <f t="shared" si="96"/>
        <v>6686.2344000000003</v>
      </c>
      <c r="OX15" s="208">
        <f t="shared" si="96"/>
        <v>6686.2344000000003</v>
      </c>
      <c r="OY15" s="208">
        <f t="shared" si="96"/>
        <v>6686.2344000000003</v>
      </c>
      <c r="OZ15" s="208">
        <f t="shared" si="96"/>
        <v>6686.2344000000003</v>
      </c>
      <c r="PA15" s="208">
        <f t="shared" si="96"/>
        <v>6686.2344000000003</v>
      </c>
      <c r="PB15" s="208">
        <f t="shared" si="96"/>
        <v>6686.2344000000003</v>
      </c>
      <c r="PC15" s="208">
        <f t="shared" si="96"/>
        <v>6686.2344000000003</v>
      </c>
      <c r="PD15" s="208">
        <f t="shared" si="96"/>
        <v>6686.2344000000003</v>
      </c>
      <c r="PE15" s="208">
        <f t="shared" si="96"/>
        <v>6686.2344000000003</v>
      </c>
      <c r="PF15" s="208">
        <f t="shared" si="96"/>
        <v>6686.2344000000003</v>
      </c>
      <c r="PG15" s="208">
        <f t="shared" si="96"/>
        <v>6686.2344000000003</v>
      </c>
      <c r="PH15" s="208">
        <f t="shared" si="96"/>
        <v>6686.2344000000003</v>
      </c>
      <c r="PI15" s="208">
        <f t="shared" si="96"/>
        <v>6686.2344000000003</v>
      </c>
      <c r="PJ15" s="208">
        <f t="shared" si="96"/>
        <v>6686.2344000000003</v>
      </c>
      <c r="PK15" s="208">
        <f t="shared" si="96"/>
        <v>6686.2344000000003</v>
      </c>
      <c r="PL15" s="208">
        <f t="shared" si="96"/>
        <v>6686.2344000000003</v>
      </c>
      <c r="PM15" s="208">
        <f t="shared" si="96"/>
        <v>6686.2344000000003</v>
      </c>
      <c r="PN15" s="208">
        <f t="shared" si="96"/>
        <v>6686.2344000000003</v>
      </c>
      <c r="PO15" s="208">
        <f t="shared" si="96"/>
        <v>6686.2344000000003</v>
      </c>
      <c r="PP15" s="208">
        <f t="shared" si="96"/>
        <v>6686.2344000000003</v>
      </c>
      <c r="PQ15" s="208">
        <f t="shared" si="96"/>
        <v>6686.2344000000003</v>
      </c>
      <c r="PR15" s="208">
        <f t="shared" si="96"/>
        <v>6686.2344000000003</v>
      </c>
      <c r="PS15" s="208">
        <f t="shared" si="96"/>
        <v>6686.2344000000003</v>
      </c>
      <c r="PT15" s="208">
        <f t="shared" si="96"/>
        <v>6686.2344000000003</v>
      </c>
      <c r="PU15" s="208">
        <f t="shared" si="96"/>
        <v>6686.2344000000003</v>
      </c>
      <c r="PV15" s="208">
        <f t="shared" si="96"/>
        <v>6686.2344000000003</v>
      </c>
      <c r="PW15" s="208">
        <f t="shared" si="96"/>
        <v>6686.2344000000003</v>
      </c>
      <c r="PX15" s="208">
        <f t="shared" si="96"/>
        <v>6686.2344000000003</v>
      </c>
      <c r="PY15" s="208">
        <f t="shared" si="96"/>
        <v>6686.2344000000003</v>
      </c>
      <c r="PZ15" s="208">
        <f t="shared" si="96"/>
        <v>6686.2344000000003</v>
      </c>
      <c r="QA15" s="208">
        <f t="shared" si="96"/>
        <v>6686.2344000000003</v>
      </c>
      <c r="QB15" s="208">
        <f t="shared" si="96"/>
        <v>6686.2344000000003</v>
      </c>
      <c r="QC15" s="208">
        <f t="shared" si="96"/>
        <v>6686.2344000000003</v>
      </c>
      <c r="QD15" s="208">
        <f t="shared" si="96"/>
        <v>6686.2344000000003</v>
      </c>
      <c r="QE15" s="208">
        <f t="shared" si="96"/>
        <v>6686.2344000000003</v>
      </c>
      <c r="QF15" s="208">
        <f t="shared" si="96"/>
        <v>6686.2344000000003</v>
      </c>
      <c r="QG15" s="208">
        <f t="shared" si="96"/>
        <v>6686.2344000000003</v>
      </c>
      <c r="QH15" s="208">
        <f t="shared" si="96"/>
        <v>6686.2344000000003</v>
      </c>
      <c r="QI15" s="208">
        <f t="shared" si="96"/>
        <v>6686.2344000000003</v>
      </c>
      <c r="QJ15" s="208">
        <f t="shared" si="96"/>
        <v>6686.2344000000003</v>
      </c>
      <c r="QK15" s="208">
        <f t="shared" si="96"/>
        <v>6686.2344000000003</v>
      </c>
      <c r="QL15" s="208">
        <f t="shared" si="96"/>
        <v>6686.2344000000003</v>
      </c>
      <c r="QM15" s="208"/>
      <c r="QN15" s="208"/>
      <c r="QO15" s="208"/>
      <c r="QP15" s="208"/>
      <c r="QQ15" s="208"/>
      <c r="QR15" s="208"/>
      <c r="QS15" s="208"/>
      <c r="QT15" s="208"/>
      <c r="QU15" s="208"/>
      <c r="QV15" s="208"/>
      <c r="QW15" s="208"/>
      <c r="QX15" s="208"/>
      <c r="QY15" s="208"/>
      <c r="QZ15" s="208"/>
      <c r="RA15" s="208"/>
      <c r="RB15" s="208"/>
      <c r="RC15" s="208"/>
      <c r="RD15" s="208"/>
      <c r="RE15" s="208"/>
      <c r="RF15" s="208"/>
      <c r="RG15" s="208"/>
      <c r="RH15" s="208"/>
      <c r="RI15" s="208"/>
      <c r="RJ15" s="208"/>
    </row>
    <row r="16" spans="1:478">
      <c r="A16" s="276" t="s">
        <v>893</v>
      </c>
      <c r="B16" s="294">
        <f>Inputs!E11*125*12</f>
        <v>1500</v>
      </c>
      <c r="C16" s="703">
        <f>B16/Inputs!$E$10/1000</f>
        <v>0.14016595649248711</v>
      </c>
      <c r="D16" t="s">
        <v>894</v>
      </c>
      <c r="E16" s="208"/>
      <c r="F16" s="208"/>
      <c r="G16" s="208"/>
      <c r="U16" s="208">
        <v>0</v>
      </c>
      <c r="V16" s="208">
        <v>0</v>
      </c>
      <c r="W16" s="208">
        <v>0</v>
      </c>
      <c r="X16" s="208">
        <v>0</v>
      </c>
      <c r="Y16" s="208">
        <v>0</v>
      </c>
      <c r="Z16" s="208">
        <v>0</v>
      </c>
      <c r="AA16" s="208">
        <v>0</v>
      </c>
      <c r="AB16" s="208">
        <v>0</v>
      </c>
      <c r="AC16" s="208">
        <v>0</v>
      </c>
      <c r="AD16" s="208">
        <v>0</v>
      </c>
      <c r="AE16" s="208">
        <v>0</v>
      </c>
      <c r="AF16" s="208">
        <v>0</v>
      </c>
      <c r="AG16" s="208">
        <v>0</v>
      </c>
      <c r="AH16" s="208">
        <v>0</v>
      </c>
      <c r="AI16" s="208">
        <v>0</v>
      </c>
      <c r="AJ16" s="208">
        <v>0</v>
      </c>
      <c r="AK16" s="208">
        <v>0</v>
      </c>
      <c r="AL16" s="208">
        <v>0</v>
      </c>
      <c r="AM16" s="208">
        <v>0</v>
      </c>
      <c r="AN16" s="208">
        <v>0</v>
      </c>
      <c r="AO16" s="208">
        <v>0</v>
      </c>
      <c r="AP16" s="208">
        <v>0</v>
      </c>
      <c r="AQ16" s="208">
        <v>0</v>
      </c>
      <c r="AR16" s="208">
        <v>0</v>
      </c>
      <c r="AS16" s="208">
        <v>0</v>
      </c>
      <c r="AT16" s="208">
        <v>0</v>
      </c>
      <c r="AU16" s="208">
        <v>0</v>
      </c>
      <c r="AV16" s="208">
        <v>0</v>
      </c>
      <c r="AW16" s="208">
        <v>0</v>
      </c>
      <c r="AX16" s="208">
        <v>0</v>
      </c>
      <c r="AY16" s="208">
        <v>0</v>
      </c>
      <c r="AZ16" s="208">
        <v>0</v>
      </c>
      <c r="BA16" s="208">
        <v>0</v>
      </c>
      <c r="BB16" s="208">
        <v>0</v>
      </c>
      <c r="BC16" s="208">
        <v>0</v>
      </c>
      <c r="BD16" s="208">
        <v>0</v>
      </c>
      <c r="BE16" s="208">
        <v>0</v>
      </c>
      <c r="BF16" s="208">
        <v>0</v>
      </c>
      <c r="BG16" s="208">
        <v>0</v>
      </c>
      <c r="BH16" s="208">
        <v>0</v>
      </c>
      <c r="BI16" s="208">
        <v>0</v>
      </c>
      <c r="BJ16" s="208">
        <v>0</v>
      </c>
      <c r="BK16" s="208">
        <v>0</v>
      </c>
      <c r="BL16" s="208">
        <v>0</v>
      </c>
      <c r="BM16" s="208">
        <v>0</v>
      </c>
      <c r="BN16" s="208">
        <v>0</v>
      </c>
      <c r="BO16" s="208">
        <v>0</v>
      </c>
      <c r="BP16" s="208">
        <v>0</v>
      </c>
      <c r="BQ16" s="208">
        <v>0</v>
      </c>
      <c r="BR16" s="208">
        <v>0</v>
      </c>
      <c r="BS16" s="208">
        <v>0</v>
      </c>
      <c r="BT16" s="208">
        <v>0</v>
      </c>
      <c r="BU16" s="208">
        <v>0</v>
      </c>
      <c r="BV16" s="208">
        <v>0</v>
      </c>
      <c r="BW16" s="208">
        <v>0</v>
      </c>
      <c r="BX16" s="208">
        <v>0</v>
      </c>
      <c r="BY16" s="208">
        <f t="shared" si="91"/>
        <v>125</v>
      </c>
      <c r="BZ16" s="208">
        <f t="shared" si="91"/>
        <v>125</v>
      </c>
      <c r="CA16" s="208">
        <f t="shared" si="91"/>
        <v>125</v>
      </c>
      <c r="CB16" s="208">
        <f t="shared" si="91"/>
        <v>125</v>
      </c>
      <c r="CC16" s="208">
        <f t="shared" si="91"/>
        <v>125</v>
      </c>
      <c r="CD16" s="208">
        <f t="shared" si="91"/>
        <v>125</v>
      </c>
      <c r="CE16" s="208">
        <f t="shared" si="91"/>
        <v>125</v>
      </c>
      <c r="CF16" s="208">
        <f t="shared" si="91"/>
        <v>125</v>
      </c>
      <c r="CG16" s="208">
        <f t="shared" si="91"/>
        <v>125</v>
      </c>
      <c r="CH16" s="208">
        <f t="shared" si="91"/>
        <v>125</v>
      </c>
      <c r="CI16" s="208">
        <f t="shared" si="91"/>
        <v>125</v>
      </c>
      <c r="CJ16" s="208">
        <f t="shared" si="91"/>
        <v>125</v>
      </c>
      <c r="CK16" s="208">
        <f t="shared" si="91"/>
        <v>125</v>
      </c>
      <c r="CL16" s="208">
        <f t="shared" si="91"/>
        <v>125</v>
      </c>
      <c r="CM16" s="208">
        <f t="shared" si="91"/>
        <v>125</v>
      </c>
      <c r="CN16" s="208">
        <f t="shared" si="91"/>
        <v>125</v>
      </c>
      <c r="CO16" s="208">
        <f t="shared" si="91"/>
        <v>125</v>
      </c>
      <c r="CP16" s="208">
        <f t="shared" si="91"/>
        <v>125</v>
      </c>
      <c r="CQ16" s="208">
        <f t="shared" si="91"/>
        <v>125</v>
      </c>
      <c r="CR16" s="208">
        <f t="shared" si="91"/>
        <v>125</v>
      </c>
      <c r="CS16" s="208">
        <f t="shared" si="91"/>
        <v>125</v>
      </c>
      <c r="CT16" s="208">
        <f t="shared" si="91"/>
        <v>125</v>
      </c>
      <c r="CU16" s="208">
        <f t="shared" si="91"/>
        <v>125</v>
      </c>
      <c r="CV16" s="208">
        <f t="shared" si="91"/>
        <v>125</v>
      </c>
      <c r="CW16" s="208">
        <f t="shared" si="91"/>
        <v>125</v>
      </c>
      <c r="CX16" s="208">
        <f t="shared" si="91"/>
        <v>125</v>
      </c>
      <c r="CY16" s="208">
        <f t="shared" si="91"/>
        <v>125</v>
      </c>
      <c r="CZ16" s="208">
        <f t="shared" si="91"/>
        <v>125</v>
      </c>
      <c r="DA16" s="208">
        <f t="shared" si="91"/>
        <v>125</v>
      </c>
      <c r="DB16" s="208">
        <f t="shared" si="92"/>
        <v>125</v>
      </c>
      <c r="DC16" s="208">
        <f t="shared" si="92"/>
        <v>125</v>
      </c>
      <c r="DD16" s="208">
        <f t="shared" si="92"/>
        <v>125</v>
      </c>
      <c r="DE16" s="208">
        <f t="shared" si="92"/>
        <v>125</v>
      </c>
      <c r="DF16" s="208">
        <f t="shared" si="92"/>
        <v>125</v>
      </c>
      <c r="DG16" s="208">
        <f t="shared" si="92"/>
        <v>125</v>
      </c>
      <c r="DH16" s="208">
        <f t="shared" si="92"/>
        <v>125</v>
      </c>
      <c r="DI16" s="208">
        <f t="shared" si="92"/>
        <v>125</v>
      </c>
      <c r="DJ16" s="208">
        <f t="shared" si="92"/>
        <v>125</v>
      </c>
      <c r="DK16" s="208">
        <f t="shared" si="92"/>
        <v>125</v>
      </c>
      <c r="DL16" s="208">
        <f t="shared" si="92"/>
        <v>125</v>
      </c>
      <c r="DM16" s="208">
        <f t="shared" si="92"/>
        <v>125</v>
      </c>
      <c r="DN16" s="208">
        <f t="shared" si="92"/>
        <v>125</v>
      </c>
      <c r="DO16" s="208">
        <f t="shared" si="92"/>
        <v>125</v>
      </c>
      <c r="DP16" s="208">
        <f t="shared" si="92"/>
        <v>125</v>
      </c>
      <c r="DQ16" s="208">
        <f t="shared" si="92"/>
        <v>125</v>
      </c>
      <c r="DR16" s="208">
        <f t="shared" si="92"/>
        <v>125</v>
      </c>
      <c r="DS16" s="208">
        <f t="shared" si="92"/>
        <v>125</v>
      </c>
      <c r="DT16" s="208">
        <f t="shared" si="92"/>
        <v>125</v>
      </c>
      <c r="DU16" s="208">
        <f t="shared" si="92"/>
        <v>125</v>
      </c>
      <c r="DV16" s="208">
        <f t="shared" si="92"/>
        <v>125</v>
      </c>
      <c r="DW16" s="208">
        <f t="shared" si="92"/>
        <v>125</v>
      </c>
      <c r="DX16" s="208">
        <f t="shared" si="92"/>
        <v>125</v>
      </c>
      <c r="DY16" s="208">
        <f t="shared" si="92"/>
        <v>125</v>
      </c>
      <c r="DZ16" s="208">
        <f t="shared" si="92"/>
        <v>125</v>
      </c>
      <c r="EA16" s="208">
        <f t="shared" si="92"/>
        <v>125</v>
      </c>
      <c r="EB16" s="208">
        <f t="shared" si="92"/>
        <v>125</v>
      </c>
      <c r="EC16" s="208">
        <f t="shared" si="92"/>
        <v>125</v>
      </c>
      <c r="ED16" s="208">
        <f t="shared" si="92"/>
        <v>125</v>
      </c>
      <c r="EE16" s="208">
        <f t="shared" si="92"/>
        <v>125</v>
      </c>
      <c r="EF16" s="208">
        <f t="shared" si="92"/>
        <v>125</v>
      </c>
      <c r="EG16" s="208">
        <f t="shared" si="92"/>
        <v>125</v>
      </c>
      <c r="EH16" s="208">
        <f t="shared" si="92"/>
        <v>125</v>
      </c>
      <c r="EI16" s="208">
        <f t="shared" si="92"/>
        <v>125</v>
      </c>
      <c r="EJ16" s="208">
        <f t="shared" si="92"/>
        <v>125</v>
      </c>
      <c r="EK16" s="208">
        <f t="shared" si="92"/>
        <v>125</v>
      </c>
      <c r="EL16" s="208">
        <f t="shared" si="92"/>
        <v>125</v>
      </c>
      <c r="EM16" s="208">
        <f t="shared" si="92"/>
        <v>125</v>
      </c>
      <c r="EN16" s="208">
        <f t="shared" si="72"/>
        <v>125</v>
      </c>
      <c r="EO16" s="208">
        <f t="shared" si="72"/>
        <v>125</v>
      </c>
      <c r="EP16" s="208">
        <f t="shared" si="72"/>
        <v>125</v>
      </c>
      <c r="EQ16" s="208">
        <f t="shared" si="72"/>
        <v>125</v>
      </c>
      <c r="ER16" s="208">
        <f t="shared" si="72"/>
        <v>125</v>
      </c>
      <c r="ES16" s="208">
        <f t="shared" si="72"/>
        <v>125</v>
      </c>
      <c r="ET16" s="208">
        <f t="shared" si="72"/>
        <v>125</v>
      </c>
      <c r="EU16" s="208">
        <f t="shared" si="72"/>
        <v>125</v>
      </c>
      <c r="EV16" s="208">
        <f t="shared" si="72"/>
        <v>125</v>
      </c>
      <c r="EW16" s="208">
        <f t="shared" si="72"/>
        <v>125</v>
      </c>
      <c r="EX16" s="208">
        <f t="shared" si="72"/>
        <v>125</v>
      </c>
      <c r="EY16" s="208">
        <f t="shared" si="72"/>
        <v>125</v>
      </c>
      <c r="EZ16" s="208">
        <f t="shared" si="72"/>
        <v>125</v>
      </c>
      <c r="FA16" s="208">
        <f t="shared" si="72"/>
        <v>125</v>
      </c>
      <c r="FB16" s="208">
        <f t="shared" si="72"/>
        <v>125</v>
      </c>
      <c r="FC16" s="208">
        <f t="shared" si="72"/>
        <v>125</v>
      </c>
      <c r="FD16" s="208">
        <f t="shared" si="59"/>
        <v>125</v>
      </c>
      <c r="FE16" s="208">
        <f t="shared" si="59"/>
        <v>125</v>
      </c>
      <c r="FF16" s="208">
        <f t="shared" si="59"/>
        <v>125</v>
      </c>
      <c r="FG16" s="208">
        <f t="shared" si="59"/>
        <v>125</v>
      </c>
      <c r="FH16" s="208">
        <f t="shared" si="59"/>
        <v>125</v>
      </c>
      <c r="FI16" s="208">
        <f t="shared" si="59"/>
        <v>125</v>
      </c>
      <c r="FJ16" s="208">
        <f t="shared" si="59"/>
        <v>125</v>
      </c>
      <c r="FK16" s="208">
        <f t="shared" si="59"/>
        <v>125</v>
      </c>
      <c r="FL16" s="208">
        <f t="shared" si="59"/>
        <v>125</v>
      </c>
      <c r="FM16" s="208">
        <f t="shared" si="59"/>
        <v>125</v>
      </c>
      <c r="FN16" s="208">
        <f t="shared" si="59"/>
        <v>125</v>
      </c>
      <c r="FO16" s="208">
        <f t="shared" si="59"/>
        <v>125</v>
      </c>
      <c r="FP16" s="208">
        <f t="shared" si="59"/>
        <v>125</v>
      </c>
      <c r="FQ16" s="208">
        <f t="shared" si="59"/>
        <v>125</v>
      </c>
      <c r="FR16" s="208">
        <f t="shared" si="60"/>
        <v>125</v>
      </c>
      <c r="FS16" s="208">
        <f t="shared" si="60"/>
        <v>125</v>
      </c>
      <c r="FT16" s="208">
        <f t="shared" si="60"/>
        <v>125</v>
      </c>
      <c r="FU16" s="208">
        <f t="shared" si="60"/>
        <v>125</v>
      </c>
      <c r="FV16" s="208">
        <f t="shared" si="60"/>
        <v>125</v>
      </c>
      <c r="FW16" s="208">
        <f t="shared" si="60"/>
        <v>125</v>
      </c>
      <c r="FX16" s="208">
        <f t="shared" si="60"/>
        <v>125</v>
      </c>
      <c r="FY16" s="208">
        <f t="shared" si="60"/>
        <v>125</v>
      </c>
      <c r="FZ16" s="208">
        <f t="shared" si="60"/>
        <v>125</v>
      </c>
      <c r="GA16" s="208">
        <f t="shared" si="60"/>
        <v>125</v>
      </c>
      <c r="GB16" s="208">
        <f t="shared" si="61"/>
        <v>125</v>
      </c>
      <c r="GC16" s="208">
        <f t="shared" si="61"/>
        <v>125</v>
      </c>
      <c r="GD16" s="208">
        <f t="shared" si="61"/>
        <v>125</v>
      </c>
      <c r="GE16" s="208">
        <f t="shared" si="61"/>
        <v>125</v>
      </c>
      <c r="GF16" s="208">
        <f t="shared" si="61"/>
        <v>125</v>
      </c>
      <c r="GG16" s="208">
        <f t="shared" si="61"/>
        <v>125</v>
      </c>
      <c r="GH16" s="208">
        <f t="shared" si="61"/>
        <v>125</v>
      </c>
      <c r="GI16" s="208">
        <f t="shared" si="61"/>
        <v>125</v>
      </c>
      <c r="GJ16" s="208">
        <f t="shared" si="61"/>
        <v>125</v>
      </c>
      <c r="GK16" s="208">
        <f t="shared" si="61"/>
        <v>125</v>
      </c>
      <c r="GL16" s="208">
        <f t="shared" si="62"/>
        <v>125</v>
      </c>
      <c r="GM16" s="208">
        <f t="shared" si="62"/>
        <v>125</v>
      </c>
      <c r="GN16" s="208">
        <f t="shared" si="62"/>
        <v>125</v>
      </c>
      <c r="GO16" s="208">
        <f t="shared" si="62"/>
        <v>125</v>
      </c>
      <c r="GP16" s="208">
        <f t="shared" si="62"/>
        <v>125</v>
      </c>
      <c r="GQ16" s="208">
        <f t="shared" si="62"/>
        <v>125</v>
      </c>
      <c r="GR16" s="208">
        <f t="shared" si="62"/>
        <v>125</v>
      </c>
      <c r="GS16" s="208">
        <f t="shared" si="62"/>
        <v>125</v>
      </c>
      <c r="GT16" s="208">
        <f t="shared" si="62"/>
        <v>125</v>
      </c>
      <c r="GU16" s="208">
        <f t="shared" si="62"/>
        <v>125</v>
      </c>
      <c r="GV16" s="208">
        <f t="shared" si="63"/>
        <v>125</v>
      </c>
      <c r="GW16" s="208">
        <f t="shared" si="63"/>
        <v>125</v>
      </c>
      <c r="GX16" s="208">
        <f t="shared" si="63"/>
        <v>125</v>
      </c>
      <c r="GY16" s="208">
        <f t="shared" si="63"/>
        <v>125</v>
      </c>
      <c r="GZ16" s="208">
        <f t="shared" si="63"/>
        <v>125</v>
      </c>
      <c r="HA16" s="208">
        <f t="shared" si="63"/>
        <v>125</v>
      </c>
      <c r="HB16" s="208">
        <f t="shared" si="63"/>
        <v>125</v>
      </c>
      <c r="HC16" s="208">
        <f t="shared" si="63"/>
        <v>125</v>
      </c>
      <c r="HD16" s="208">
        <f t="shared" si="63"/>
        <v>125</v>
      </c>
      <c r="HE16" s="208">
        <f t="shared" si="63"/>
        <v>125</v>
      </c>
      <c r="HF16" s="208">
        <f t="shared" si="64"/>
        <v>125</v>
      </c>
      <c r="HG16" s="208">
        <f t="shared" si="64"/>
        <v>125</v>
      </c>
      <c r="HH16" s="208">
        <f t="shared" si="64"/>
        <v>125</v>
      </c>
      <c r="HI16" s="208">
        <f t="shared" si="64"/>
        <v>125</v>
      </c>
      <c r="HJ16" s="208">
        <f t="shared" si="64"/>
        <v>125</v>
      </c>
      <c r="HK16" s="208">
        <f t="shared" si="64"/>
        <v>125</v>
      </c>
      <c r="HL16" s="208">
        <f t="shared" si="64"/>
        <v>125</v>
      </c>
      <c r="HM16" s="208">
        <f t="shared" si="64"/>
        <v>125</v>
      </c>
      <c r="HN16" s="208">
        <f t="shared" si="64"/>
        <v>125</v>
      </c>
      <c r="HO16" s="208">
        <f t="shared" si="64"/>
        <v>125</v>
      </c>
      <c r="HP16" s="208">
        <f t="shared" si="73"/>
        <v>125</v>
      </c>
      <c r="HQ16" s="208">
        <f t="shared" si="73"/>
        <v>125</v>
      </c>
      <c r="HR16" s="208">
        <f t="shared" si="73"/>
        <v>125</v>
      </c>
      <c r="HS16" s="208">
        <f t="shared" si="73"/>
        <v>125</v>
      </c>
      <c r="HT16" s="208">
        <f t="shared" si="73"/>
        <v>125</v>
      </c>
      <c r="HU16" s="208">
        <f t="shared" si="73"/>
        <v>125</v>
      </c>
      <c r="HV16" s="208">
        <f t="shared" si="73"/>
        <v>125</v>
      </c>
      <c r="HW16" s="208">
        <f t="shared" si="73"/>
        <v>125</v>
      </c>
      <c r="HX16" s="208">
        <f t="shared" si="73"/>
        <v>125</v>
      </c>
      <c r="HY16" s="208">
        <f t="shared" si="73"/>
        <v>125</v>
      </c>
      <c r="HZ16" s="208">
        <f t="shared" si="73"/>
        <v>125</v>
      </c>
      <c r="IA16" s="208">
        <f t="shared" si="73"/>
        <v>125</v>
      </c>
      <c r="IB16" s="208">
        <f t="shared" si="73"/>
        <v>125</v>
      </c>
      <c r="IC16" s="208">
        <f t="shared" si="73"/>
        <v>125</v>
      </c>
      <c r="ID16" s="208">
        <f t="shared" si="74"/>
        <v>125</v>
      </c>
      <c r="IE16" s="208">
        <f t="shared" si="74"/>
        <v>125</v>
      </c>
      <c r="IF16" s="208">
        <f t="shared" si="74"/>
        <v>125</v>
      </c>
      <c r="IG16" s="208">
        <f t="shared" si="74"/>
        <v>125</v>
      </c>
      <c r="IH16" s="208">
        <f t="shared" si="74"/>
        <v>125</v>
      </c>
      <c r="II16" s="208">
        <f t="shared" si="74"/>
        <v>125</v>
      </c>
      <c r="IJ16" s="208">
        <f t="shared" si="74"/>
        <v>125</v>
      </c>
      <c r="IK16" s="208">
        <f t="shared" si="74"/>
        <v>125</v>
      </c>
      <c r="IL16" s="208">
        <f t="shared" si="74"/>
        <v>125</v>
      </c>
      <c r="IM16" s="208">
        <f t="shared" si="74"/>
        <v>125</v>
      </c>
      <c r="IN16" s="208">
        <f t="shared" si="75"/>
        <v>125</v>
      </c>
      <c r="IO16" s="208">
        <f t="shared" si="75"/>
        <v>125</v>
      </c>
      <c r="IP16" s="208">
        <f t="shared" si="75"/>
        <v>125</v>
      </c>
      <c r="IQ16" s="208">
        <f t="shared" si="75"/>
        <v>125</v>
      </c>
      <c r="IR16" s="208">
        <f t="shared" si="75"/>
        <v>125</v>
      </c>
      <c r="IS16" s="208">
        <f t="shared" si="75"/>
        <v>125</v>
      </c>
      <c r="IT16" s="208">
        <f t="shared" si="75"/>
        <v>125</v>
      </c>
      <c r="IU16" s="208">
        <f t="shared" si="75"/>
        <v>125</v>
      </c>
      <c r="IV16" s="208">
        <f t="shared" si="75"/>
        <v>125</v>
      </c>
      <c r="IW16" s="208">
        <f t="shared" si="75"/>
        <v>125</v>
      </c>
      <c r="IX16" s="208">
        <f t="shared" si="76"/>
        <v>125</v>
      </c>
      <c r="IY16" s="208">
        <f t="shared" si="76"/>
        <v>125</v>
      </c>
      <c r="IZ16" s="208">
        <f t="shared" si="76"/>
        <v>125</v>
      </c>
      <c r="JA16" s="208">
        <f t="shared" si="76"/>
        <v>125</v>
      </c>
      <c r="JB16" s="208">
        <f t="shared" si="76"/>
        <v>125</v>
      </c>
      <c r="JC16" s="208">
        <f t="shared" si="76"/>
        <v>125</v>
      </c>
      <c r="JD16" s="208">
        <f t="shared" si="76"/>
        <v>125</v>
      </c>
      <c r="JE16" s="208">
        <f t="shared" si="76"/>
        <v>125</v>
      </c>
      <c r="JF16" s="208">
        <f t="shared" si="76"/>
        <v>125</v>
      </c>
      <c r="JG16" s="208">
        <f t="shared" si="76"/>
        <v>125</v>
      </c>
      <c r="JH16" s="208">
        <f t="shared" si="77"/>
        <v>125</v>
      </c>
      <c r="JI16" s="208">
        <f t="shared" si="77"/>
        <v>125</v>
      </c>
      <c r="JJ16" s="208">
        <f t="shared" si="77"/>
        <v>125</v>
      </c>
      <c r="JK16" s="208">
        <f t="shared" si="77"/>
        <v>125</v>
      </c>
      <c r="JL16" s="208">
        <f t="shared" si="77"/>
        <v>125</v>
      </c>
      <c r="JM16" s="208">
        <f t="shared" si="77"/>
        <v>125</v>
      </c>
      <c r="JN16" s="208">
        <f t="shared" si="77"/>
        <v>125</v>
      </c>
      <c r="JO16" s="208">
        <f t="shared" si="77"/>
        <v>125</v>
      </c>
      <c r="JP16" s="208">
        <f t="shared" si="77"/>
        <v>125</v>
      </c>
      <c r="JQ16" s="208">
        <f t="shared" si="77"/>
        <v>125</v>
      </c>
      <c r="JR16" s="208">
        <f t="shared" si="78"/>
        <v>125</v>
      </c>
      <c r="JS16" s="208">
        <f t="shared" si="78"/>
        <v>125</v>
      </c>
      <c r="JT16" s="208">
        <f t="shared" si="78"/>
        <v>125</v>
      </c>
      <c r="JU16" s="208">
        <f t="shared" si="78"/>
        <v>125</v>
      </c>
      <c r="JV16" s="208">
        <f t="shared" si="78"/>
        <v>125</v>
      </c>
      <c r="JW16" s="208">
        <f t="shared" si="78"/>
        <v>125</v>
      </c>
      <c r="JX16" s="208">
        <f t="shared" si="78"/>
        <v>125</v>
      </c>
      <c r="JY16" s="208">
        <f t="shared" si="78"/>
        <v>125</v>
      </c>
      <c r="JZ16" s="208">
        <f t="shared" si="78"/>
        <v>125</v>
      </c>
      <c r="KA16" s="208">
        <f t="shared" si="78"/>
        <v>125</v>
      </c>
      <c r="KB16" s="208">
        <f t="shared" si="93"/>
        <v>125</v>
      </c>
      <c r="KC16" s="208">
        <f t="shared" si="93"/>
        <v>125</v>
      </c>
      <c r="KD16" s="208">
        <f t="shared" si="93"/>
        <v>125</v>
      </c>
      <c r="KE16" s="208">
        <f t="shared" si="93"/>
        <v>125</v>
      </c>
      <c r="KF16" s="208">
        <f t="shared" si="93"/>
        <v>125</v>
      </c>
      <c r="KG16" s="208">
        <f t="shared" si="93"/>
        <v>125</v>
      </c>
      <c r="KH16" s="208">
        <f t="shared" si="93"/>
        <v>125</v>
      </c>
      <c r="KI16" s="208">
        <f t="shared" si="93"/>
        <v>125</v>
      </c>
      <c r="KJ16" s="208">
        <f t="shared" si="93"/>
        <v>125</v>
      </c>
      <c r="KK16" s="208">
        <f t="shared" si="93"/>
        <v>125</v>
      </c>
      <c r="KL16" s="208">
        <f t="shared" si="93"/>
        <v>125</v>
      </c>
      <c r="KM16" s="208">
        <f t="shared" si="93"/>
        <v>125</v>
      </c>
      <c r="KN16" s="208">
        <f t="shared" si="93"/>
        <v>125</v>
      </c>
      <c r="KO16" s="208">
        <f t="shared" si="93"/>
        <v>125</v>
      </c>
      <c r="KP16" s="208">
        <f t="shared" si="93"/>
        <v>125</v>
      </c>
      <c r="KQ16" s="208">
        <f t="shared" si="93"/>
        <v>125</v>
      </c>
      <c r="KR16" s="208">
        <f t="shared" si="93"/>
        <v>125</v>
      </c>
      <c r="KS16" s="208">
        <f t="shared" si="93"/>
        <v>125</v>
      </c>
      <c r="KT16" s="208">
        <f t="shared" si="93"/>
        <v>125</v>
      </c>
      <c r="KU16" s="208">
        <f t="shared" si="93"/>
        <v>125</v>
      </c>
      <c r="KV16" s="208">
        <f t="shared" si="93"/>
        <v>125</v>
      </c>
      <c r="KW16" s="208">
        <f t="shared" si="93"/>
        <v>125</v>
      </c>
      <c r="KX16" s="208">
        <f t="shared" si="93"/>
        <v>125</v>
      </c>
      <c r="KY16" s="208">
        <f t="shared" si="93"/>
        <v>125</v>
      </c>
      <c r="KZ16" s="208">
        <f t="shared" si="93"/>
        <v>125</v>
      </c>
      <c r="LA16" s="208">
        <f t="shared" si="93"/>
        <v>125</v>
      </c>
      <c r="LB16" s="208">
        <f t="shared" si="93"/>
        <v>125</v>
      </c>
      <c r="LC16" s="208">
        <f t="shared" si="93"/>
        <v>125</v>
      </c>
      <c r="LD16" s="208">
        <f t="shared" si="93"/>
        <v>125</v>
      </c>
      <c r="LE16" s="208">
        <f t="shared" si="93"/>
        <v>125</v>
      </c>
      <c r="LF16" s="208">
        <f t="shared" si="93"/>
        <v>125</v>
      </c>
      <c r="LG16" s="208">
        <f t="shared" si="93"/>
        <v>125</v>
      </c>
      <c r="LH16" s="208">
        <f t="shared" si="93"/>
        <v>125</v>
      </c>
      <c r="LI16" s="208">
        <f t="shared" si="93"/>
        <v>125</v>
      </c>
      <c r="LJ16" s="208">
        <f t="shared" si="93"/>
        <v>125</v>
      </c>
      <c r="LK16" s="208">
        <f t="shared" si="93"/>
        <v>125</v>
      </c>
      <c r="LL16" s="208">
        <f t="shared" si="93"/>
        <v>125</v>
      </c>
      <c r="LM16" s="208">
        <f t="shared" si="93"/>
        <v>125</v>
      </c>
      <c r="LN16" s="208">
        <f t="shared" si="93"/>
        <v>125</v>
      </c>
      <c r="LO16" s="208">
        <f t="shared" si="93"/>
        <v>125</v>
      </c>
      <c r="LP16" s="208">
        <f t="shared" si="93"/>
        <v>125</v>
      </c>
      <c r="LQ16" s="208">
        <f t="shared" si="93"/>
        <v>125</v>
      </c>
      <c r="LR16" s="208">
        <f t="shared" si="93"/>
        <v>125</v>
      </c>
      <c r="LS16" s="208">
        <f t="shared" si="93"/>
        <v>125</v>
      </c>
      <c r="LT16" s="208">
        <f t="shared" si="93"/>
        <v>125</v>
      </c>
      <c r="LU16" s="208">
        <f t="shared" si="93"/>
        <v>125</v>
      </c>
      <c r="LV16" s="208">
        <f t="shared" si="93"/>
        <v>125</v>
      </c>
      <c r="LW16" s="208">
        <f t="shared" si="93"/>
        <v>125</v>
      </c>
      <c r="LX16" s="208">
        <f t="shared" si="93"/>
        <v>125</v>
      </c>
      <c r="LY16" s="208">
        <f t="shared" si="93"/>
        <v>125</v>
      </c>
      <c r="LZ16" s="208">
        <f t="shared" si="93"/>
        <v>125</v>
      </c>
      <c r="MA16" s="208">
        <f t="shared" si="93"/>
        <v>125</v>
      </c>
      <c r="MB16" s="208">
        <f t="shared" si="93"/>
        <v>125</v>
      </c>
      <c r="MC16" s="208">
        <f t="shared" si="93"/>
        <v>125</v>
      </c>
      <c r="MD16" s="208">
        <f t="shared" si="93"/>
        <v>125</v>
      </c>
      <c r="ME16" s="208">
        <f t="shared" si="93"/>
        <v>125</v>
      </c>
      <c r="MF16" s="208">
        <f t="shared" si="93"/>
        <v>125</v>
      </c>
      <c r="MG16" s="208">
        <f t="shared" si="93"/>
        <v>125</v>
      </c>
      <c r="MH16" s="208">
        <f t="shared" si="93"/>
        <v>125</v>
      </c>
      <c r="MI16" s="208">
        <f t="shared" si="93"/>
        <v>125</v>
      </c>
      <c r="MJ16" s="208">
        <f t="shared" si="93"/>
        <v>125</v>
      </c>
      <c r="MK16" s="208">
        <f t="shared" si="93"/>
        <v>125</v>
      </c>
      <c r="ML16" s="208">
        <f t="shared" si="93"/>
        <v>125</v>
      </c>
      <c r="MM16" s="208">
        <f t="shared" si="93"/>
        <v>125</v>
      </c>
      <c r="MN16" s="208">
        <f t="shared" si="94"/>
        <v>125</v>
      </c>
      <c r="MO16" s="208">
        <f t="shared" si="94"/>
        <v>125</v>
      </c>
      <c r="MP16" s="208">
        <f t="shared" si="94"/>
        <v>125</v>
      </c>
      <c r="MQ16" s="208">
        <f t="shared" si="94"/>
        <v>125</v>
      </c>
      <c r="MR16" s="208">
        <f t="shared" si="94"/>
        <v>125</v>
      </c>
      <c r="MS16" s="208">
        <f t="shared" si="94"/>
        <v>125</v>
      </c>
      <c r="MT16" s="208">
        <f t="shared" si="94"/>
        <v>125</v>
      </c>
      <c r="MU16" s="208">
        <f t="shared" si="94"/>
        <v>125</v>
      </c>
      <c r="MV16" s="208">
        <f t="shared" si="94"/>
        <v>125</v>
      </c>
      <c r="MW16" s="208">
        <f t="shared" si="94"/>
        <v>125</v>
      </c>
      <c r="MX16" s="208">
        <f t="shared" si="94"/>
        <v>125</v>
      </c>
      <c r="MY16" s="208">
        <f t="shared" si="94"/>
        <v>125</v>
      </c>
      <c r="MZ16" s="208">
        <f t="shared" si="94"/>
        <v>125</v>
      </c>
      <c r="NA16" s="208">
        <f t="shared" si="94"/>
        <v>125</v>
      </c>
      <c r="NB16" s="208">
        <f t="shared" si="94"/>
        <v>125</v>
      </c>
      <c r="NC16" s="208">
        <f t="shared" si="94"/>
        <v>125</v>
      </c>
      <c r="ND16" s="208">
        <f t="shared" si="55"/>
        <v>125</v>
      </c>
      <c r="NE16" s="208">
        <f t="shared" si="55"/>
        <v>125</v>
      </c>
      <c r="NF16" s="208">
        <f t="shared" si="55"/>
        <v>125</v>
      </c>
      <c r="NG16" s="208">
        <f t="shared" si="55"/>
        <v>125</v>
      </c>
      <c r="NH16" s="208">
        <f t="shared" si="55"/>
        <v>125</v>
      </c>
      <c r="NI16" s="208">
        <f t="shared" si="55"/>
        <v>125</v>
      </c>
      <c r="NJ16" s="208">
        <f t="shared" si="55"/>
        <v>125</v>
      </c>
      <c r="NK16" s="208">
        <f t="shared" si="55"/>
        <v>125</v>
      </c>
      <c r="NL16" s="208">
        <f t="shared" si="55"/>
        <v>125</v>
      </c>
      <c r="NM16" s="208">
        <f t="shared" si="55"/>
        <v>125</v>
      </c>
      <c r="NN16" s="208">
        <f t="shared" si="55"/>
        <v>125</v>
      </c>
      <c r="NO16" s="208">
        <f t="shared" si="55"/>
        <v>125</v>
      </c>
      <c r="NP16" s="208">
        <f t="shared" si="55"/>
        <v>125</v>
      </c>
      <c r="NQ16" s="208">
        <f t="shared" si="55"/>
        <v>125</v>
      </c>
      <c r="NR16" s="208">
        <f t="shared" si="55"/>
        <v>125</v>
      </c>
      <c r="NS16" s="208">
        <f t="shared" si="55"/>
        <v>125</v>
      </c>
      <c r="NT16" s="208">
        <f t="shared" si="55"/>
        <v>125</v>
      </c>
      <c r="NU16" s="208">
        <f t="shared" si="55"/>
        <v>125</v>
      </c>
      <c r="NV16" s="208">
        <f t="shared" si="55"/>
        <v>125</v>
      </c>
      <c r="NW16" s="208">
        <f t="shared" si="55"/>
        <v>125</v>
      </c>
      <c r="NX16" s="208">
        <f t="shared" si="55"/>
        <v>125</v>
      </c>
      <c r="NY16" s="208">
        <f t="shared" si="55"/>
        <v>125</v>
      </c>
      <c r="NZ16" s="208">
        <f t="shared" si="95"/>
        <v>125</v>
      </c>
      <c r="OA16" s="208">
        <f t="shared" si="95"/>
        <v>125</v>
      </c>
      <c r="OB16" s="208">
        <f t="shared" si="95"/>
        <v>125</v>
      </c>
      <c r="OC16" s="208">
        <f t="shared" si="95"/>
        <v>125</v>
      </c>
      <c r="OD16" s="208">
        <f t="shared" si="95"/>
        <v>125</v>
      </c>
      <c r="OE16" s="208">
        <f t="shared" si="95"/>
        <v>125</v>
      </c>
      <c r="OF16" s="208">
        <f t="shared" si="95"/>
        <v>125</v>
      </c>
      <c r="OG16" s="208">
        <f t="shared" si="95"/>
        <v>125</v>
      </c>
      <c r="OH16" s="208">
        <f t="shared" si="95"/>
        <v>125</v>
      </c>
      <c r="OI16" s="208">
        <f t="shared" si="95"/>
        <v>125</v>
      </c>
      <c r="OJ16" s="208">
        <f t="shared" si="95"/>
        <v>125</v>
      </c>
      <c r="OK16" s="208">
        <f t="shared" si="95"/>
        <v>125</v>
      </c>
      <c r="OL16" s="208">
        <f t="shared" si="95"/>
        <v>125</v>
      </c>
      <c r="OM16" s="208">
        <f t="shared" si="95"/>
        <v>125</v>
      </c>
      <c r="ON16" s="208">
        <f t="shared" si="95"/>
        <v>125</v>
      </c>
      <c r="OO16" s="208">
        <f t="shared" si="96"/>
        <v>125</v>
      </c>
      <c r="OP16" s="208">
        <f t="shared" si="96"/>
        <v>125</v>
      </c>
      <c r="OQ16" s="208">
        <f t="shared" si="96"/>
        <v>125</v>
      </c>
      <c r="OR16" s="208">
        <f t="shared" si="96"/>
        <v>125</v>
      </c>
      <c r="OS16" s="208">
        <f t="shared" si="96"/>
        <v>125</v>
      </c>
      <c r="OT16" s="208">
        <f t="shared" si="96"/>
        <v>125</v>
      </c>
      <c r="OU16" s="208">
        <f t="shared" si="96"/>
        <v>125</v>
      </c>
      <c r="OV16" s="208">
        <f t="shared" si="96"/>
        <v>125</v>
      </c>
      <c r="OW16" s="208">
        <f t="shared" si="96"/>
        <v>125</v>
      </c>
      <c r="OX16" s="208">
        <f t="shared" si="96"/>
        <v>125</v>
      </c>
      <c r="OY16" s="208">
        <f t="shared" si="96"/>
        <v>125</v>
      </c>
      <c r="OZ16" s="208">
        <f t="shared" si="96"/>
        <v>125</v>
      </c>
      <c r="PA16" s="208">
        <f t="shared" si="96"/>
        <v>125</v>
      </c>
      <c r="PB16" s="208">
        <f t="shared" si="96"/>
        <v>125</v>
      </c>
      <c r="PC16" s="208">
        <f t="shared" si="96"/>
        <v>125</v>
      </c>
      <c r="PD16" s="208">
        <f t="shared" si="96"/>
        <v>125</v>
      </c>
      <c r="PE16" s="208">
        <f t="shared" si="96"/>
        <v>125</v>
      </c>
      <c r="PF16" s="208">
        <f t="shared" si="96"/>
        <v>125</v>
      </c>
      <c r="PG16" s="208">
        <f t="shared" si="96"/>
        <v>125</v>
      </c>
      <c r="PH16" s="208">
        <f t="shared" si="96"/>
        <v>125</v>
      </c>
      <c r="PI16" s="208">
        <f t="shared" si="96"/>
        <v>125</v>
      </c>
      <c r="PJ16" s="208">
        <f t="shared" si="96"/>
        <v>125</v>
      </c>
      <c r="PK16" s="208">
        <f t="shared" si="96"/>
        <v>125</v>
      </c>
      <c r="PL16" s="208">
        <f t="shared" si="96"/>
        <v>125</v>
      </c>
      <c r="PM16" s="208">
        <f t="shared" si="96"/>
        <v>125</v>
      </c>
      <c r="PN16" s="208">
        <f t="shared" si="96"/>
        <v>125</v>
      </c>
      <c r="PO16" s="208">
        <f t="shared" si="96"/>
        <v>125</v>
      </c>
      <c r="PP16" s="208">
        <f t="shared" si="96"/>
        <v>125</v>
      </c>
      <c r="PQ16" s="208">
        <f t="shared" si="96"/>
        <v>125</v>
      </c>
      <c r="PR16" s="208">
        <f t="shared" si="96"/>
        <v>125</v>
      </c>
      <c r="PS16" s="208">
        <f t="shared" si="96"/>
        <v>125</v>
      </c>
      <c r="PT16" s="208">
        <f t="shared" si="96"/>
        <v>125</v>
      </c>
      <c r="PU16" s="208">
        <f t="shared" si="96"/>
        <v>125</v>
      </c>
      <c r="PV16" s="208">
        <f t="shared" si="96"/>
        <v>125</v>
      </c>
      <c r="PW16" s="208">
        <f t="shared" si="96"/>
        <v>125</v>
      </c>
      <c r="PX16" s="208">
        <f t="shared" si="96"/>
        <v>125</v>
      </c>
      <c r="PY16" s="208">
        <f t="shared" si="96"/>
        <v>125</v>
      </c>
      <c r="PZ16" s="208">
        <f t="shared" si="96"/>
        <v>125</v>
      </c>
      <c r="QA16" s="208">
        <f t="shared" si="96"/>
        <v>125</v>
      </c>
      <c r="QB16" s="208">
        <f t="shared" si="96"/>
        <v>125</v>
      </c>
      <c r="QC16" s="208">
        <f t="shared" si="96"/>
        <v>125</v>
      </c>
      <c r="QD16" s="208">
        <f t="shared" si="96"/>
        <v>125</v>
      </c>
      <c r="QE16" s="208">
        <f t="shared" si="96"/>
        <v>125</v>
      </c>
      <c r="QF16" s="208">
        <f t="shared" si="96"/>
        <v>125</v>
      </c>
      <c r="QG16" s="208">
        <f t="shared" si="96"/>
        <v>125</v>
      </c>
      <c r="QH16" s="208">
        <f t="shared" si="96"/>
        <v>125</v>
      </c>
      <c r="QI16" s="208">
        <f t="shared" si="96"/>
        <v>125</v>
      </c>
      <c r="QJ16" s="208">
        <f t="shared" si="96"/>
        <v>125</v>
      </c>
      <c r="QK16" s="208">
        <f t="shared" si="96"/>
        <v>125</v>
      </c>
      <c r="QL16" s="208">
        <f t="shared" si="96"/>
        <v>125</v>
      </c>
      <c r="QM16" s="208"/>
      <c r="QN16" s="208"/>
      <c r="QO16" s="208"/>
      <c r="QP16" s="208"/>
      <c r="QQ16" s="208"/>
      <c r="QR16" s="208"/>
      <c r="QS16" s="208"/>
      <c r="QT16" s="208"/>
      <c r="QU16" s="208"/>
      <c r="QV16" s="208"/>
      <c r="QW16" s="208"/>
      <c r="QX16" s="208"/>
      <c r="QY16" s="208"/>
      <c r="QZ16" s="208"/>
      <c r="RA16" s="208"/>
      <c r="RB16" s="208"/>
      <c r="RC16" s="208"/>
      <c r="RD16" s="208"/>
      <c r="RE16" s="208"/>
      <c r="RF16" s="208"/>
      <c r="RG16" s="208"/>
      <c r="RH16" s="208"/>
      <c r="RI16" s="208"/>
      <c r="RJ16" s="208"/>
    </row>
    <row r="17" spans="1:478">
      <c r="A17" s="217" t="s">
        <v>895</v>
      </c>
      <c r="B17" s="222">
        <f>Inputs!E11*150*12</f>
        <v>1800</v>
      </c>
      <c r="C17" s="703">
        <f>B17/Inputs!$E$10/1000</f>
        <v>0.16819914779098455</v>
      </c>
      <c r="D17" t="s">
        <v>896</v>
      </c>
      <c r="E17" s="208"/>
      <c r="F17" s="208"/>
      <c r="G17" s="208"/>
      <c r="U17" s="208">
        <v>0</v>
      </c>
      <c r="V17" s="208">
        <v>0</v>
      </c>
      <c r="W17" s="208">
        <v>0</v>
      </c>
      <c r="X17" s="208">
        <v>0</v>
      </c>
      <c r="Y17" s="208">
        <v>0</v>
      </c>
      <c r="Z17" s="208">
        <v>0</v>
      </c>
      <c r="AA17" s="208">
        <v>0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f t="shared" ref="AN17:AT17" si="97">AN$5*$B17/12</f>
        <v>150</v>
      </c>
      <c r="AO17" s="208">
        <f t="shared" si="97"/>
        <v>150</v>
      </c>
      <c r="AP17" s="208">
        <f t="shared" si="97"/>
        <v>150</v>
      </c>
      <c r="AQ17" s="208">
        <f t="shared" si="97"/>
        <v>150</v>
      </c>
      <c r="AR17" s="208">
        <f t="shared" si="97"/>
        <v>150</v>
      </c>
      <c r="AS17" s="208">
        <f t="shared" si="97"/>
        <v>150</v>
      </c>
      <c r="AT17" s="208">
        <f t="shared" si="97"/>
        <v>150</v>
      </c>
      <c r="AU17" s="208">
        <f>AU$5*$B17/12</f>
        <v>150</v>
      </c>
      <c r="AV17" s="208">
        <f t="shared" ref="AV17:BE17" si="98">AV$5*$B17/12</f>
        <v>150</v>
      </c>
      <c r="AW17" s="208">
        <f t="shared" si="98"/>
        <v>150</v>
      </c>
      <c r="AX17" s="208">
        <f t="shared" si="98"/>
        <v>150</v>
      </c>
      <c r="AY17" s="208">
        <f t="shared" si="98"/>
        <v>150</v>
      </c>
      <c r="AZ17" s="208">
        <f t="shared" si="98"/>
        <v>150</v>
      </c>
      <c r="BA17" s="208">
        <f t="shared" si="98"/>
        <v>150</v>
      </c>
      <c r="BB17" s="208">
        <f t="shared" si="98"/>
        <v>150</v>
      </c>
      <c r="BC17" s="208">
        <f t="shared" si="98"/>
        <v>150</v>
      </c>
      <c r="BD17" s="208">
        <f t="shared" si="98"/>
        <v>150</v>
      </c>
      <c r="BE17" s="208">
        <f t="shared" si="98"/>
        <v>150</v>
      </c>
      <c r="BF17" s="208">
        <f t="shared" ref="BF17:BO17" si="99">BF$5*$B17/12</f>
        <v>150</v>
      </c>
      <c r="BG17" s="208">
        <f t="shared" si="99"/>
        <v>150</v>
      </c>
      <c r="BH17" s="208">
        <f t="shared" si="99"/>
        <v>150</v>
      </c>
      <c r="BI17" s="208">
        <f t="shared" si="99"/>
        <v>150</v>
      </c>
      <c r="BJ17" s="208">
        <f t="shared" si="99"/>
        <v>150</v>
      </c>
      <c r="BK17" s="208">
        <f t="shared" si="99"/>
        <v>150</v>
      </c>
      <c r="BL17" s="208">
        <f t="shared" si="99"/>
        <v>150</v>
      </c>
      <c r="BM17" s="208">
        <f t="shared" si="99"/>
        <v>150</v>
      </c>
      <c r="BN17" s="208">
        <f t="shared" si="99"/>
        <v>150</v>
      </c>
      <c r="BO17" s="208">
        <f t="shared" si="99"/>
        <v>150</v>
      </c>
      <c r="BP17" s="208">
        <f t="shared" ref="BP17:BY17" si="100">BP$5*$B17/12</f>
        <v>150</v>
      </c>
      <c r="BQ17" s="208">
        <f t="shared" si="100"/>
        <v>150</v>
      </c>
      <c r="BR17" s="208">
        <f t="shared" si="100"/>
        <v>150</v>
      </c>
      <c r="BS17" s="208">
        <f t="shared" si="100"/>
        <v>150</v>
      </c>
      <c r="BT17" s="208">
        <f t="shared" si="100"/>
        <v>150</v>
      </c>
      <c r="BU17" s="208">
        <f t="shared" si="100"/>
        <v>150</v>
      </c>
      <c r="BV17" s="208">
        <f t="shared" si="100"/>
        <v>150</v>
      </c>
      <c r="BW17" s="208">
        <f t="shared" si="100"/>
        <v>150</v>
      </c>
      <c r="BX17" s="208">
        <f t="shared" si="100"/>
        <v>150</v>
      </c>
      <c r="BY17" s="208">
        <f t="shared" si="100"/>
        <v>150</v>
      </c>
      <c r="BZ17" s="208">
        <f t="shared" ref="BZ17:CI17" si="101">BZ$5*$B17/12</f>
        <v>150</v>
      </c>
      <c r="CA17" s="208">
        <f t="shared" si="101"/>
        <v>150</v>
      </c>
      <c r="CB17" s="208">
        <f t="shared" si="101"/>
        <v>150</v>
      </c>
      <c r="CC17" s="208">
        <f t="shared" si="101"/>
        <v>150</v>
      </c>
      <c r="CD17" s="208">
        <f t="shared" si="101"/>
        <v>150</v>
      </c>
      <c r="CE17" s="208">
        <f t="shared" si="101"/>
        <v>150</v>
      </c>
      <c r="CF17" s="208">
        <f t="shared" si="101"/>
        <v>150</v>
      </c>
      <c r="CG17" s="208">
        <f t="shared" si="101"/>
        <v>150</v>
      </c>
      <c r="CH17" s="208">
        <f t="shared" si="101"/>
        <v>150</v>
      </c>
      <c r="CI17" s="208">
        <f t="shared" si="101"/>
        <v>150</v>
      </c>
      <c r="CJ17" s="208">
        <f t="shared" ref="CJ17:CS17" si="102">CJ$5*$B17/12</f>
        <v>150</v>
      </c>
      <c r="CK17" s="208">
        <f t="shared" si="102"/>
        <v>150</v>
      </c>
      <c r="CL17" s="208">
        <f t="shared" si="102"/>
        <v>150</v>
      </c>
      <c r="CM17" s="208">
        <f t="shared" si="102"/>
        <v>150</v>
      </c>
      <c r="CN17" s="208">
        <f t="shared" si="102"/>
        <v>150</v>
      </c>
      <c r="CO17" s="208">
        <f t="shared" si="102"/>
        <v>150</v>
      </c>
      <c r="CP17" s="208">
        <f t="shared" si="102"/>
        <v>150</v>
      </c>
      <c r="CQ17" s="208">
        <f t="shared" si="102"/>
        <v>150</v>
      </c>
      <c r="CR17" s="208">
        <f t="shared" si="102"/>
        <v>150</v>
      </c>
      <c r="CS17" s="208">
        <f t="shared" si="102"/>
        <v>150</v>
      </c>
      <c r="CT17" s="208">
        <f t="shared" ref="CT17:DC17" si="103">CT$5*$B17/12</f>
        <v>150</v>
      </c>
      <c r="CU17" s="208">
        <f t="shared" si="103"/>
        <v>150</v>
      </c>
      <c r="CV17" s="208">
        <f t="shared" si="103"/>
        <v>150</v>
      </c>
      <c r="CW17" s="208">
        <f t="shared" si="103"/>
        <v>150</v>
      </c>
      <c r="CX17" s="208">
        <f t="shared" si="103"/>
        <v>150</v>
      </c>
      <c r="CY17" s="208">
        <f t="shared" si="103"/>
        <v>150</v>
      </c>
      <c r="CZ17" s="208">
        <f t="shared" si="103"/>
        <v>150</v>
      </c>
      <c r="DA17" s="208">
        <f t="shared" si="103"/>
        <v>150</v>
      </c>
      <c r="DB17" s="208">
        <f t="shared" si="103"/>
        <v>150</v>
      </c>
      <c r="DC17" s="208">
        <f t="shared" si="103"/>
        <v>150</v>
      </c>
      <c r="DD17" s="208">
        <f t="shared" ref="DD17:DM17" si="104">DD$5*$B17/12</f>
        <v>150</v>
      </c>
      <c r="DE17" s="208">
        <f t="shared" si="104"/>
        <v>150</v>
      </c>
      <c r="DF17" s="208">
        <f t="shared" si="104"/>
        <v>150</v>
      </c>
      <c r="DG17" s="208">
        <f t="shared" si="104"/>
        <v>150</v>
      </c>
      <c r="DH17" s="208">
        <f t="shared" si="104"/>
        <v>150</v>
      </c>
      <c r="DI17" s="208">
        <f t="shared" si="104"/>
        <v>150</v>
      </c>
      <c r="DJ17" s="208">
        <f t="shared" si="104"/>
        <v>150</v>
      </c>
      <c r="DK17" s="208">
        <f t="shared" si="104"/>
        <v>150</v>
      </c>
      <c r="DL17" s="208">
        <f t="shared" si="104"/>
        <v>150</v>
      </c>
      <c r="DM17" s="208">
        <f t="shared" si="104"/>
        <v>150</v>
      </c>
      <c r="DN17" s="208">
        <f t="shared" ref="DN17:DW17" si="105">DN$5*$B17/12</f>
        <v>150</v>
      </c>
      <c r="DO17" s="208">
        <f t="shared" si="105"/>
        <v>150</v>
      </c>
      <c r="DP17" s="208">
        <f t="shared" si="105"/>
        <v>150</v>
      </c>
      <c r="DQ17" s="208">
        <f t="shared" si="105"/>
        <v>150</v>
      </c>
      <c r="DR17" s="208">
        <f t="shared" si="105"/>
        <v>150</v>
      </c>
      <c r="DS17" s="208">
        <f t="shared" si="105"/>
        <v>150</v>
      </c>
      <c r="DT17" s="208">
        <f t="shared" si="105"/>
        <v>150</v>
      </c>
      <c r="DU17" s="208">
        <f t="shared" si="105"/>
        <v>150</v>
      </c>
      <c r="DV17" s="208">
        <f t="shared" si="105"/>
        <v>150</v>
      </c>
      <c r="DW17" s="208">
        <f t="shared" si="105"/>
        <v>150</v>
      </c>
      <c r="DX17" s="208">
        <f t="shared" ref="DX17:EG17" si="106">DX$5*$B17/12</f>
        <v>150</v>
      </c>
      <c r="DY17" s="208">
        <f t="shared" si="106"/>
        <v>150</v>
      </c>
      <c r="DZ17" s="208">
        <f t="shared" si="106"/>
        <v>150</v>
      </c>
      <c r="EA17" s="208">
        <f t="shared" si="106"/>
        <v>150</v>
      </c>
      <c r="EB17" s="208">
        <f t="shared" si="106"/>
        <v>150</v>
      </c>
      <c r="EC17" s="208">
        <f t="shared" si="106"/>
        <v>150</v>
      </c>
      <c r="ED17" s="208">
        <f t="shared" si="106"/>
        <v>150</v>
      </c>
      <c r="EE17" s="208">
        <f t="shared" si="106"/>
        <v>150</v>
      </c>
      <c r="EF17" s="208">
        <f t="shared" si="106"/>
        <v>150</v>
      </c>
      <c r="EG17" s="208">
        <f t="shared" si="106"/>
        <v>150</v>
      </c>
      <c r="EH17" s="208">
        <f t="shared" ref="EH17:EQ17" si="107">EH$5*$B17/12</f>
        <v>150</v>
      </c>
      <c r="EI17" s="208">
        <f t="shared" si="107"/>
        <v>150</v>
      </c>
      <c r="EJ17" s="208">
        <f t="shared" si="107"/>
        <v>150</v>
      </c>
      <c r="EK17" s="208">
        <f t="shared" si="107"/>
        <v>150</v>
      </c>
      <c r="EL17" s="208">
        <f t="shared" si="107"/>
        <v>150</v>
      </c>
      <c r="EM17" s="208">
        <f t="shared" si="107"/>
        <v>150</v>
      </c>
      <c r="EN17" s="208">
        <f t="shared" si="107"/>
        <v>150</v>
      </c>
      <c r="EO17" s="208">
        <f t="shared" si="107"/>
        <v>150</v>
      </c>
      <c r="EP17" s="208">
        <f t="shared" si="107"/>
        <v>150</v>
      </c>
      <c r="EQ17" s="208">
        <f t="shared" si="107"/>
        <v>150</v>
      </c>
      <c r="ER17" s="208">
        <f t="shared" ref="ER17:FA17" si="108">ER$5*$B17/12</f>
        <v>150</v>
      </c>
      <c r="ES17" s="208">
        <f t="shared" si="108"/>
        <v>150</v>
      </c>
      <c r="ET17" s="208">
        <f t="shared" si="108"/>
        <v>150</v>
      </c>
      <c r="EU17" s="208">
        <f t="shared" si="108"/>
        <v>150</v>
      </c>
      <c r="EV17" s="208">
        <f t="shared" si="108"/>
        <v>150</v>
      </c>
      <c r="EW17" s="208">
        <f t="shared" si="108"/>
        <v>150</v>
      </c>
      <c r="EX17" s="208">
        <f t="shared" si="108"/>
        <v>150</v>
      </c>
      <c r="EY17" s="208">
        <f t="shared" si="108"/>
        <v>150</v>
      </c>
      <c r="EZ17" s="208">
        <f t="shared" si="108"/>
        <v>150</v>
      </c>
      <c r="FA17" s="208">
        <f t="shared" si="108"/>
        <v>150</v>
      </c>
      <c r="FB17" s="208">
        <f t="shared" ref="FB17:FK17" si="109">FB$5*$B17/12</f>
        <v>150</v>
      </c>
      <c r="FC17" s="208">
        <f t="shared" si="109"/>
        <v>150</v>
      </c>
      <c r="FD17" s="208">
        <f t="shared" si="109"/>
        <v>150</v>
      </c>
      <c r="FE17" s="208">
        <f t="shared" si="109"/>
        <v>150</v>
      </c>
      <c r="FF17" s="208">
        <f t="shared" si="109"/>
        <v>150</v>
      </c>
      <c r="FG17" s="208">
        <f t="shared" si="109"/>
        <v>150</v>
      </c>
      <c r="FH17" s="208">
        <f t="shared" si="109"/>
        <v>150</v>
      </c>
      <c r="FI17" s="208">
        <f t="shared" si="109"/>
        <v>150</v>
      </c>
      <c r="FJ17" s="208">
        <f t="shared" si="109"/>
        <v>150</v>
      </c>
      <c r="FK17" s="208">
        <f t="shared" si="109"/>
        <v>150</v>
      </c>
      <c r="FL17" s="208">
        <f t="shared" ref="FL17:FU17" si="110">FL$5*$B17/12</f>
        <v>150</v>
      </c>
      <c r="FM17" s="208">
        <f t="shared" si="110"/>
        <v>150</v>
      </c>
      <c r="FN17" s="208">
        <f t="shared" si="110"/>
        <v>150</v>
      </c>
      <c r="FO17" s="208">
        <f t="shared" si="110"/>
        <v>150</v>
      </c>
      <c r="FP17" s="208">
        <f t="shared" si="110"/>
        <v>150</v>
      </c>
      <c r="FQ17" s="208">
        <f t="shared" si="110"/>
        <v>150</v>
      </c>
      <c r="FR17" s="208">
        <f t="shared" si="110"/>
        <v>150</v>
      </c>
      <c r="FS17" s="208">
        <f t="shared" si="110"/>
        <v>150</v>
      </c>
      <c r="FT17" s="208">
        <f t="shared" si="110"/>
        <v>150</v>
      </c>
      <c r="FU17" s="208">
        <f t="shared" si="110"/>
        <v>150</v>
      </c>
      <c r="FV17" s="208">
        <f t="shared" ref="FV17:GE17" si="111">FV$5*$B17/12</f>
        <v>150</v>
      </c>
      <c r="FW17" s="208">
        <f t="shared" si="111"/>
        <v>150</v>
      </c>
      <c r="FX17" s="208">
        <f t="shared" si="111"/>
        <v>150</v>
      </c>
      <c r="FY17" s="208">
        <f t="shared" si="111"/>
        <v>150</v>
      </c>
      <c r="FZ17" s="208">
        <f t="shared" si="111"/>
        <v>150</v>
      </c>
      <c r="GA17" s="208">
        <f t="shared" si="111"/>
        <v>150</v>
      </c>
      <c r="GB17" s="208">
        <f t="shared" si="111"/>
        <v>150</v>
      </c>
      <c r="GC17" s="208">
        <f t="shared" si="111"/>
        <v>150</v>
      </c>
      <c r="GD17" s="208">
        <f t="shared" si="111"/>
        <v>150</v>
      </c>
      <c r="GE17" s="208">
        <f t="shared" si="111"/>
        <v>150</v>
      </c>
      <c r="GF17" s="208">
        <f t="shared" ref="GF17:GO17" si="112">GF$5*$B17/12</f>
        <v>150</v>
      </c>
      <c r="GG17" s="208">
        <f t="shared" si="112"/>
        <v>150</v>
      </c>
      <c r="GH17" s="208">
        <f t="shared" si="112"/>
        <v>150</v>
      </c>
      <c r="GI17" s="208">
        <f t="shared" si="112"/>
        <v>150</v>
      </c>
      <c r="GJ17" s="208">
        <f t="shared" si="112"/>
        <v>150</v>
      </c>
      <c r="GK17" s="208">
        <f t="shared" si="112"/>
        <v>150</v>
      </c>
      <c r="GL17" s="208">
        <f t="shared" si="112"/>
        <v>150</v>
      </c>
      <c r="GM17" s="208">
        <f t="shared" si="112"/>
        <v>150</v>
      </c>
      <c r="GN17" s="208">
        <f t="shared" si="112"/>
        <v>150</v>
      </c>
      <c r="GO17" s="208">
        <f t="shared" si="112"/>
        <v>150</v>
      </c>
      <c r="GP17" s="208">
        <f t="shared" ref="GP17:GY17" si="113">GP$5*$B17/12</f>
        <v>150</v>
      </c>
      <c r="GQ17" s="208">
        <f t="shared" si="113"/>
        <v>150</v>
      </c>
      <c r="GR17" s="208">
        <f t="shared" si="113"/>
        <v>150</v>
      </c>
      <c r="GS17" s="208">
        <f t="shared" si="113"/>
        <v>150</v>
      </c>
      <c r="GT17" s="208">
        <f t="shared" si="113"/>
        <v>150</v>
      </c>
      <c r="GU17" s="208">
        <f t="shared" si="113"/>
        <v>150</v>
      </c>
      <c r="GV17" s="208">
        <f t="shared" si="113"/>
        <v>150</v>
      </c>
      <c r="GW17" s="208">
        <f t="shared" si="113"/>
        <v>150</v>
      </c>
      <c r="GX17" s="208">
        <f t="shared" si="113"/>
        <v>150</v>
      </c>
      <c r="GY17" s="208">
        <f t="shared" si="113"/>
        <v>150</v>
      </c>
      <c r="GZ17" s="208">
        <f t="shared" ref="GZ17:HI17" si="114">GZ$5*$B17/12</f>
        <v>150</v>
      </c>
      <c r="HA17" s="208">
        <f t="shared" si="114"/>
        <v>150</v>
      </c>
      <c r="HB17" s="208">
        <f t="shared" si="114"/>
        <v>150</v>
      </c>
      <c r="HC17" s="208">
        <f t="shared" si="114"/>
        <v>150</v>
      </c>
      <c r="HD17" s="208">
        <f t="shared" si="114"/>
        <v>150</v>
      </c>
      <c r="HE17" s="208">
        <f t="shared" si="114"/>
        <v>150</v>
      </c>
      <c r="HF17" s="208">
        <f t="shared" si="114"/>
        <v>150</v>
      </c>
      <c r="HG17" s="208">
        <f t="shared" si="114"/>
        <v>150</v>
      </c>
      <c r="HH17" s="208">
        <f t="shared" si="114"/>
        <v>150</v>
      </c>
      <c r="HI17" s="208">
        <f t="shared" si="114"/>
        <v>150</v>
      </c>
      <c r="HJ17" s="208">
        <f t="shared" ref="HJ17:HS17" si="115">HJ$5*$B17/12</f>
        <v>150</v>
      </c>
      <c r="HK17" s="208">
        <f t="shared" si="115"/>
        <v>150</v>
      </c>
      <c r="HL17" s="208">
        <f t="shared" si="115"/>
        <v>150</v>
      </c>
      <c r="HM17" s="208">
        <f t="shared" si="115"/>
        <v>150</v>
      </c>
      <c r="HN17" s="208">
        <f t="shared" si="115"/>
        <v>150</v>
      </c>
      <c r="HO17" s="208">
        <f t="shared" si="115"/>
        <v>150</v>
      </c>
      <c r="HP17" s="208">
        <f t="shared" si="115"/>
        <v>150</v>
      </c>
      <c r="HQ17" s="208">
        <f t="shared" si="115"/>
        <v>150</v>
      </c>
      <c r="HR17" s="208">
        <f t="shared" si="115"/>
        <v>150</v>
      </c>
      <c r="HS17" s="208">
        <f t="shared" si="115"/>
        <v>150</v>
      </c>
      <c r="HT17" s="208">
        <f t="shared" ref="HT17:IC17" si="116">HT$5*$B17/12</f>
        <v>150</v>
      </c>
      <c r="HU17" s="208">
        <f t="shared" si="116"/>
        <v>150</v>
      </c>
      <c r="HV17" s="208">
        <f t="shared" si="116"/>
        <v>150</v>
      </c>
      <c r="HW17" s="208">
        <f t="shared" si="116"/>
        <v>150</v>
      </c>
      <c r="HX17" s="208">
        <f t="shared" si="116"/>
        <v>150</v>
      </c>
      <c r="HY17" s="208">
        <f t="shared" si="116"/>
        <v>150</v>
      </c>
      <c r="HZ17" s="208">
        <f t="shared" si="116"/>
        <v>150</v>
      </c>
      <c r="IA17" s="208">
        <f t="shared" si="116"/>
        <v>150</v>
      </c>
      <c r="IB17" s="208">
        <f t="shared" si="116"/>
        <v>150</v>
      </c>
      <c r="IC17" s="208">
        <f t="shared" si="116"/>
        <v>150</v>
      </c>
      <c r="ID17" s="208">
        <f t="shared" ref="ID17:IM17" si="117">ID$5*$B17/12</f>
        <v>150</v>
      </c>
      <c r="IE17" s="208">
        <f t="shared" si="117"/>
        <v>150</v>
      </c>
      <c r="IF17" s="208">
        <f t="shared" si="117"/>
        <v>150</v>
      </c>
      <c r="IG17" s="208">
        <f t="shared" si="117"/>
        <v>150</v>
      </c>
      <c r="IH17" s="208">
        <f t="shared" si="117"/>
        <v>150</v>
      </c>
      <c r="II17" s="208">
        <f t="shared" si="117"/>
        <v>150</v>
      </c>
      <c r="IJ17" s="208">
        <f t="shared" si="117"/>
        <v>150</v>
      </c>
      <c r="IK17" s="208">
        <f t="shared" si="117"/>
        <v>150</v>
      </c>
      <c r="IL17" s="208">
        <f t="shared" si="117"/>
        <v>150</v>
      </c>
      <c r="IM17" s="208">
        <f t="shared" si="117"/>
        <v>150</v>
      </c>
      <c r="IN17" s="208">
        <f t="shared" ref="IN17:IW17" si="118">IN$5*$B17/12</f>
        <v>150</v>
      </c>
      <c r="IO17" s="208">
        <f t="shared" si="118"/>
        <v>150</v>
      </c>
      <c r="IP17" s="208">
        <f t="shared" si="118"/>
        <v>150</v>
      </c>
      <c r="IQ17" s="208">
        <f t="shared" si="118"/>
        <v>150</v>
      </c>
      <c r="IR17" s="208">
        <f t="shared" si="118"/>
        <v>150</v>
      </c>
      <c r="IS17" s="208">
        <f t="shared" si="118"/>
        <v>150</v>
      </c>
      <c r="IT17" s="208">
        <f t="shared" si="118"/>
        <v>150</v>
      </c>
      <c r="IU17" s="208">
        <f t="shared" si="118"/>
        <v>150</v>
      </c>
      <c r="IV17" s="208">
        <f t="shared" si="118"/>
        <v>150</v>
      </c>
      <c r="IW17" s="208">
        <f t="shared" si="118"/>
        <v>150</v>
      </c>
      <c r="IX17" s="208">
        <f t="shared" ref="IX17:JG17" si="119">IX$5*$B17/12</f>
        <v>150</v>
      </c>
      <c r="IY17" s="208">
        <f t="shared" si="119"/>
        <v>150</v>
      </c>
      <c r="IZ17" s="208">
        <f t="shared" si="119"/>
        <v>150</v>
      </c>
      <c r="JA17" s="208">
        <f t="shared" si="119"/>
        <v>150</v>
      </c>
      <c r="JB17" s="208">
        <f t="shared" si="119"/>
        <v>150</v>
      </c>
      <c r="JC17" s="208">
        <f t="shared" si="119"/>
        <v>150</v>
      </c>
      <c r="JD17" s="208">
        <f t="shared" si="119"/>
        <v>150</v>
      </c>
      <c r="JE17" s="208">
        <f t="shared" si="119"/>
        <v>150</v>
      </c>
      <c r="JF17" s="208">
        <f t="shared" si="119"/>
        <v>150</v>
      </c>
      <c r="JG17" s="208">
        <f t="shared" si="119"/>
        <v>150</v>
      </c>
      <c r="JH17" s="208">
        <f t="shared" ref="JH17:JQ17" si="120">JH$5*$B17/12</f>
        <v>150</v>
      </c>
      <c r="JI17" s="208">
        <f t="shared" si="120"/>
        <v>150</v>
      </c>
      <c r="JJ17" s="208">
        <f t="shared" si="120"/>
        <v>150</v>
      </c>
      <c r="JK17" s="208">
        <f t="shared" si="120"/>
        <v>150</v>
      </c>
      <c r="JL17" s="208">
        <f t="shared" si="120"/>
        <v>150</v>
      </c>
      <c r="JM17" s="208">
        <f t="shared" si="120"/>
        <v>150</v>
      </c>
      <c r="JN17" s="208">
        <f t="shared" si="120"/>
        <v>150</v>
      </c>
      <c r="JO17" s="208">
        <f t="shared" si="120"/>
        <v>150</v>
      </c>
      <c r="JP17" s="208">
        <f t="shared" si="120"/>
        <v>150</v>
      </c>
      <c r="JQ17" s="208">
        <f t="shared" si="120"/>
        <v>150</v>
      </c>
      <c r="JR17" s="208">
        <f t="shared" ref="JR17:KA17" si="121">JR$5*$B17/12</f>
        <v>150</v>
      </c>
      <c r="JS17" s="208">
        <f t="shared" si="121"/>
        <v>150</v>
      </c>
      <c r="JT17" s="208">
        <f t="shared" si="121"/>
        <v>150</v>
      </c>
      <c r="JU17" s="208">
        <f t="shared" si="121"/>
        <v>150</v>
      </c>
      <c r="JV17" s="208">
        <f t="shared" si="121"/>
        <v>150</v>
      </c>
      <c r="JW17" s="208">
        <f t="shared" si="121"/>
        <v>150</v>
      </c>
      <c r="JX17" s="208">
        <f t="shared" si="121"/>
        <v>150</v>
      </c>
      <c r="JY17" s="208">
        <f t="shared" si="121"/>
        <v>150</v>
      </c>
      <c r="JZ17" s="208">
        <f t="shared" si="121"/>
        <v>150</v>
      </c>
      <c r="KA17" s="208">
        <f t="shared" si="121"/>
        <v>150</v>
      </c>
      <c r="KB17" s="208">
        <f t="shared" ref="KB17:KK17" si="122">KB$5*$B17/12</f>
        <v>150</v>
      </c>
      <c r="KC17" s="208">
        <f t="shared" si="122"/>
        <v>150</v>
      </c>
      <c r="KD17" s="208">
        <f t="shared" si="122"/>
        <v>150</v>
      </c>
      <c r="KE17" s="208">
        <f t="shared" si="122"/>
        <v>150</v>
      </c>
      <c r="KF17" s="208">
        <f t="shared" si="122"/>
        <v>150</v>
      </c>
      <c r="KG17" s="208">
        <f t="shared" si="122"/>
        <v>150</v>
      </c>
      <c r="KH17" s="208">
        <f t="shared" si="122"/>
        <v>150</v>
      </c>
      <c r="KI17" s="208">
        <f t="shared" si="122"/>
        <v>150</v>
      </c>
      <c r="KJ17" s="208">
        <f t="shared" si="122"/>
        <v>150</v>
      </c>
      <c r="KK17" s="208">
        <f t="shared" si="122"/>
        <v>150</v>
      </c>
      <c r="KL17" s="208">
        <f t="shared" ref="KL17:KU17" si="123">KL$5*$B17/12</f>
        <v>150</v>
      </c>
      <c r="KM17" s="208">
        <f t="shared" si="123"/>
        <v>150</v>
      </c>
      <c r="KN17" s="208">
        <f t="shared" si="123"/>
        <v>150</v>
      </c>
      <c r="KO17" s="208">
        <f t="shared" si="123"/>
        <v>150</v>
      </c>
      <c r="KP17" s="208">
        <f t="shared" si="123"/>
        <v>150</v>
      </c>
      <c r="KQ17" s="208">
        <f t="shared" si="123"/>
        <v>150</v>
      </c>
      <c r="KR17" s="208">
        <f t="shared" si="123"/>
        <v>150</v>
      </c>
      <c r="KS17" s="208">
        <f t="shared" si="123"/>
        <v>150</v>
      </c>
      <c r="KT17" s="208">
        <f t="shared" si="123"/>
        <v>150</v>
      </c>
      <c r="KU17" s="208">
        <f t="shared" si="123"/>
        <v>150</v>
      </c>
      <c r="KV17" s="208">
        <f t="shared" ref="KV17:LE17" si="124">KV$5*$B17/12</f>
        <v>150</v>
      </c>
      <c r="KW17" s="208">
        <f t="shared" si="124"/>
        <v>150</v>
      </c>
      <c r="KX17" s="208">
        <f t="shared" si="124"/>
        <v>150</v>
      </c>
      <c r="KY17" s="208">
        <f t="shared" si="124"/>
        <v>150</v>
      </c>
      <c r="KZ17" s="208">
        <f t="shared" si="124"/>
        <v>150</v>
      </c>
      <c r="LA17" s="208">
        <f t="shared" si="124"/>
        <v>150</v>
      </c>
      <c r="LB17" s="208">
        <f t="shared" si="124"/>
        <v>150</v>
      </c>
      <c r="LC17" s="208">
        <f t="shared" si="124"/>
        <v>150</v>
      </c>
      <c r="LD17" s="208">
        <f t="shared" si="124"/>
        <v>150</v>
      </c>
      <c r="LE17" s="208">
        <f t="shared" si="124"/>
        <v>150</v>
      </c>
      <c r="LF17" s="208">
        <f t="shared" ref="LF17:LO17" si="125">LF$5*$B17/12</f>
        <v>150</v>
      </c>
      <c r="LG17" s="208">
        <f t="shared" si="125"/>
        <v>150</v>
      </c>
      <c r="LH17" s="208">
        <f t="shared" si="125"/>
        <v>150</v>
      </c>
      <c r="LI17" s="208">
        <f t="shared" si="125"/>
        <v>150</v>
      </c>
      <c r="LJ17" s="208">
        <f t="shared" si="125"/>
        <v>150</v>
      </c>
      <c r="LK17" s="208">
        <f t="shared" si="125"/>
        <v>150</v>
      </c>
      <c r="LL17" s="208">
        <f t="shared" si="125"/>
        <v>150</v>
      </c>
      <c r="LM17" s="208">
        <f t="shared" si="125"/>
        <v>150</v>
      </c>
      <c r="LN17" s="208">
        <f t="shared" si="125"/>
        <v>150</v>
      </c>
      <c r="LO17" s="208">
        <f t="shared" si="125"/>
        <v>150</v>
      </c>
      <c r="LP17" s="208">
        <f t="shared" ref="LP17:ME17" si="126">LP$5*$B17/12</f>
        <v>150</v>
      </c>
      <c r="LQ17" s="208">
        <f t="shared" si="126"/>
        <v>150</v>
      </c>
      <c r="LR17" s="208">
        <f t="shared" si="126"/>
        <v>150</v>
      </c>
      <c r="LS17" s="208">
        <f t="shared" si="126"/>
        <v>150</v>
      </c>
      <c r="LT17" s="208">
        <f t="shared" si="126"/>
        <v>150</v>
      </c>
      <c r="LU17" s="208">
        <f t="shared" si="126"/>
        <v>150</v>
      </c>
      <c r="LV17" s="208">
        <f t="shared" si="126"/>
        <v>150</v>
      </c>
      <c r="LW17" s="208">
        <f t="shared" si="126"/>
        <v>150</v>
      </c>
      <c r="LX17" s="208">
        <f t="shared" si="126"/>
        <v>150</v>
      </c>
      <c r="LY17" s="208">
        <f t="shared" si="126"/>
        <v>150</v>
      </c>
      <c r="LZ17" s="208">
        <f t="shared" si="126"/>
        <v>150</v>
      </c>
      <c r="MA17" s="208">
        <f t="shared" si="126"/>
        <v>150</v>
      </c>
      <c r="MB17" s="208">
        <f t="shared" si="126"/>
        <v>150</v>
      </c>
      <c r="MC17" s="208">
        <f t="shared" si="126"/>
        <v>150</v>
      </c>
      <c r="MD17" s="208">
        <f t="shared" si="126"/>
        <v>150</v>
      </c>
      <c r="ME17" s="208">
        <f t="shared" si="126"/>
        <v>150</v>
      </c>
      <c r="MF17" s="208">
        <f t="shared" ref="MF17:MY17" si="127">MF$5*$B17/12</f>
        <v>150</v>
      </c>
      <c r="MG17" s="208">
        <f t="shared" si="127"/>
        <v>150</v>
      </c>
      <c r="MH17" s="208">
        <f t="shared" si="127"/>
        <v>150</v>
      </c>
      <c r="MI17" s="208">
        <f t="shared" si="127"/>
        <v>150</v>
      </c>
      <c r="MJ17" s="208">
        <f t="shared" si="127"/>
        <v>150</v>
      </c>
      <c r="MK17" s="208">
        <f t="shared" si="127"/>
        <v>150</v>
      </c>
      <c r="ML17" s="208">
        <f t="shared" si="127"/>
        <v>150</v>
      </c>
      <c r="MM17" s="208">
        <f t="shared" si="127"/>
        <v>150</v>
      </c>
      <c r="MN17" s="208">
        <f t="shared" si="127"/>
        <v>150</v>
      </c>
      <c r="MO17" s="208">
        <f t="shared" si="127"/>
        <v>150</v>
      </c>
      <c r="MP17" s="208">
        <f t="shared" si="127"/>
        <v>150</v>
      </c>
      <c r="MQ17" s="208">
        <f t="shared" si="127"/>
        <v>150</v>
      </c>
      <c r="MR17" s="208">
        <f t="shared" si="127"/>
        <v>150</v>
      </c>
      <c r="MS17" s="208">
        <f t="shared" si="127"/>
        <v>150</v>
      </c>
      <c r="MT17" s="208">
        <f t="shared" si="127"/>
        <v>150</v>
      </c>
      <c r="MU17" s="208">
        <f t="shared" si="127"/>
        <v>150</v>
      </c>
      <c r="MV17" s="208">
        <f t="shared" si="127"/>
        <v>150</v>
      </c>
      <c r="MW17" s="208">
        <f t="shared" si="127"/>
        <v>150</v>
      </c>
      <c r="MX17" s="208">
        <f t="shared" si="127"/>
        <v>150</v>
      </c>
      <c r="MY17" s="208">
        <f t="shared" si="127"/>
        <v>150</v>
      </c>
      <c r="MZ17" s="208">
        <f t="shared" ref="MZ17:NY17" si="128">MZ$5*$B17/12</f>
        <v>150</v>
      </c>
      <c r="NA17" s="208">
        <f t="shared" si="128"/>
        <v>150</v>
      </c>
      <c r="NB17" s="208">
        <f t="shared" si="128"/>
        <v>150</v>
      </c>
      <c r="NC17" s="208">
        <f t="shared" si="128"/>
        <v>150</v>
      </c>
      <c r="ND17" s="208">
        <f t="shared" si="128"/>
        <v>150</v>
      </c>
      <c r="NE17" s="208">
        <f t="shared" si="128"/>
        <v>150</v>
      </c>
      <c r="NF17" s="208">
        <f t="shared" si="128"/>
        <v>150</v>
      </c>
      <c r="NG17" s="208">
        <f t="shared" si="128"/>
        <v>150</v>
      </c>
      <c r="NH17" s="208">
        <f t="shared" si="128"/>
        <v>150</v>
      </c>
      <c r="NI17" s="208">
        <f t="shared" si="128"/>
        <v>150</v>
      </c>
      <c r="NJ17" s="208">
        <f t="shared" si="128"/>
        <v>150</v>
      </c>
      <c r="NK17" s="208">
        <f t="shared" si="128"/>
        <v>150</v>
      </c>
      <c r="NL17" s="208">
        <f t="shared" si="128"/>
        <v>150</v>
      </c>
      <c r="NM17" s="208">
        <f t="shared" si="128"/>
        <v>150</v>
      </c>
      <c r="NN17" s="208">
        <f t="shared" si="128"/>
        <v>150</v>
      </c>
      <c r="NO17" s="208">
        <f t="shared" si="128"/>
        <v>150</v>
      </c>
      <c r="NP17" s="208">
        <f t="shared" si="128"/>
        <v>150</v>
      </c>
      <c r="NQ17" s="208">
        <f t="shared" si="128"/>
        <v>150</v>
      </c>
      <c r="NR17" s="208">
        <f t="shared" si="128"/>
        <v>150</v>
      </c>
      <c r="NS17" s="208">
        <f t="shared" si="128"/>
        <v>150</v>
      </c>
      <c r="NT17" s="208">
        <f t="shared" si="128"/>
        <v>150</v>
      </c>
      <c r="NU17" s="208">
        <f t="shared" si="128"/>
        <v>150</v>
      </c>
      <c r="NV17" s="208">
        <f t="shared" si="128"/>
        <v>150</v>
      </c>
      <c r="NW17" s="208">
        <f t="shared" si="128"/>
        <v>150</v>
      </c>
      <c r="NX17" s="208">
        <f t="shared" si="128"/>
        <v>150</v>
      </c>
      <c r="NY17" s="208">
        <f t="shared" si="128"/>
        <v>150</v>
      </c>
      <c r="NZ17" s="208">
        <f t="shared" ref="NZ17:QL17" si="129">NZ$5*$B17/12</f>
        <v>150</v>
      </c>
      <c r="OA17" s="208">
        <f t="shared" si="129"/>
        <v>150</v>
      </c>
      <c r="OB17" s="208">
        <f t="shared" si="129"/>
        <v>150</v>
      </c>
      <c r="OC17" s="208">
        <f t="shared" si="129"/>
        <v>150</v>
      </c>
      <c r="OD17" s="208">
        <f t="shared" si="129"/>
        <v>150</v>
      </c>
      <c r="OE17" s="208">
        <f t="shared" si="129"/>
        <v>150</v>
      </c>
      <c r="OF17" s="208">
        <f t="shared" si="129"/>
        <v>150</v>
      </c>
      <c r="OG17" s="208">
        <f t="shared" si="129"/>
        <v>150</v>
      </c>
      <c r="OH17" s="208">
        <f t="shared" si="129"/>
        <v>150</v>
      </c>
      <c r="OI17" s="208">
        <f t="shared" si="129"/>
        <v>150</v>
      </c>
      <c r="OJ17" s="208">
        <f t="shared" si="129"/>
        <v>150</v>
      </c>
      <c r="OK17" s="208">
        <f t="shared" si="129"/>
        <v>150</v>
      </c>
      <c r="OL17" s="208">
        <f t="shared" si="129"/>
        <v>150</v>
      </c>
      <c r="OM17" s="208">
        <f t="shared" si="129"/>
        <v>150</v>
      </c>
      <c r="ON17" s="208">
        <f t="shared" si="129"/>
        <v>150</v>
      </c>
      <c r="OO17" s="208">
        <f t="shared" si="129"/>
        <v>150</v>
      </c>
      <c r="OP17" s="208">
        <f t="shared" si="129"/>
        <v>150</v>
      </c>
      <c r="OQ17" s="208">
        <f t="shared" si="129"/>
        <v>150</v>
      </c>
      <c r="OR17" s="208">
        <f t="shared" si="129"/>
        <v>150</v>
      </c>
      <c r="OS17" s="208">
        <f t="shared" si="129"/>
        <v>150</v>
      </c>
      <c r="OT17" s="208">
        <f t="shared" si="129"/>
        <v>150</v>
      </c>
      <c r="OU17" s="208">
        <f t="shared" si="129"/>
        <v>150</v>
      </c>
      <c r="OV17" s="208">
        <f t="shared" si="129"/>
        <v>150</v>
      </c>
      <c r="OW17" s="208">
        <f t="shared" si="129"/>
        <v>150</v>
      </c>
      <c r="OX17" s="208">
        <f t="shared" si="129"/>
        <v>150</v>
      </c>
      <c r="OY17" s="208">
        <f t="shared" si="129"/>
        <v>150</v>
      </c>
      <c r="OZ17" s="208">
        <f t="shared" si="129"/>
        <v>150</v>
      </c>
      <c r="PA17" s="208">
        <f t="shared" si="129"/>
        <v>150</v>
      </c>
      <c r="PB17" s="208">
        <f t="shared" si="129"/>
        <v>150</v>
      </c>
      <c r="PC17" s="208">
        <f t="shared" si="129"/>
        <v>150</v>
      </c>
      <c r="PD17" s="208">
        <f t="shared" si="129"/>
        <v>150</v>
      </c>
      <c r="PE17" s="208">
        <f t="shared" si="129"/>
        <v>150</v>
      </c>
      <c r="PF17" s="208">
        <f t="shared" si="129"/>
        <v>150</v>
      </c>
      <c r="PG17" s="208">
        <f t="shared" si="129"/>
        <v>150</v>
      </c>
      <c r="PH17" s="208">
        <f t="shared" si="129"/>
        <v>150</v>
      </c>
      <c r="PI17" s="208">
        <f t="shared" si="129"/>
        <v>150</v>
      </c>
      <c r="PJ17" s="208">
        <f t="shared" si="129"/>
        <v>150</v>
      </c>
      <c r="PK17" s="208">
        <f t="shared" si="129"/>
        <v>150</v>
      </c>
      <c r="PL17" s="208">
        <f t="shared" si="129"/>
        <v>150</v>
      </c>
      <c r="PM17" s="208">
        <f t="shared" si="129"/>
        <v>150</v>
      </c>
      <c r="PN17" s="208">
        <f t="shared" si="129"/>
        <v>150</v>
      </c>
      <c r="PO17" s="208">
        <f t="shared" si="129"/>
        <v>150</v>
      </c>
      <c r="PP17" s="208">
        <f t="shared" si="129"/>
        <v>150</v>
      </c>
      <c r="PQ17" s="208">
        <f t="shared" si="129"/>
        <v>150</v>
      </c>
      <c r="PR17" s="208">
        <f t="shared" si="129"/>
        <v>150</v>
      </c>
      <c r="PS17" s="208">
        <f t="shared" si="129"/>
        <v>150</v>
      </c>
      <c r="PT17" s="208">
        <f t="shared" si="129"/>
        <v>150</v>
      </c>
      <c r="PU17" s="208">
        <f t="shared" si="129"/>
        <v>150</v>
      </c>
      <c r="PV17" s="208">
        <f t="shared" si="129"/>
        <v>150</v>
      </c>
      <c r="PW17" s="208">
        <f t="shared" si="129"/>
        <v>150</v>
      </c>
      <c r="PX17" s="208">
        <f t="shared" si="129"/>
        <v>150</v>
      </c>
      <c r="PY17" s="208">
        <f t="shared" si="129"/>
        <v>150</v>
      </c>
      <c r="PZ17" s="208">
        <f t="shared" si="129"/>
        <v>150</v>
      </c>
      <c r="QA17" s="208">
        <f t="shared" si="129"/>
        <v>150</v>
      </c>
      <c r="QB17" s="208">
        <f t="shared" si="129"/>
        <v>150</v>
      </c>
      <c r="QC17" s="208">
        <f t="shared" si="129"/>
        <v>150</v>
      </c>
      <c r="QD17" s="208">
        <f t="shared" si="129"/>
        <v>150</v>
      </c>
      <c r="QE17" s="208">
        <f t="shared" si="129"/>
        <v>150</v>
      </c>
      <c r="QF17" s="208">
        <f t="shared" si="129"/>
        <v>150</v>
      </c>
      <c r="QG17" s="208">
        <f t="shared" si="129"/>
        <v>150</v>
      </c>
      <c r="QH17" s="208">
        <f t="shared" si="129"/>
        <v>150</v>
      </c>
      <c r="QI17" s="208">
        <f t="shared" si="129"/>
        <v>150</v>
      </c>
      <c r="QJ17" s="208">
        <f t="shared" si="129"/>
        <v>150</v>
      </c>
      <c r="QK17" s="208">
        <f t="shared" si="129"/>
        <v>150</v>
      </c>
      <c r="QL17" s="208">
        <f t="shared" si="129"/>
        <v>150</v>
      </c>
      <c r="QM17" s="208"/>
      <c r="QN17" s="208"/>
      <c r="QO17" s="208"/>
      <c r="QP17" s="208"/>
      <c r="QQ17" s="208"/>
      <c r="QR17" s="208"/>
      <c r="QS17" s="208"/>
      <c r="QT17" s="208"/>
      <c r="QU17" s="208"/>
      <c r="QV17" s="208"/>
      <c r="QW17" s="208"/>
      <c r="QX17" s="208"/>
      <c r="QY17" s="208"/>
      <c r="QZ17" s="208"/>
      <c r="RA17" s="208"/>
      <c r="RB17" s="208"/>
      <c r="RC17" s="208"/>
      <c r="RD17" s="208"/>
      <c r="RE17" s="208"/>
      <c r="RF17" s="208"/>
      <c r="RG17" s="208"/>
      <c r="RH17" s="208"/>
      <c r="RI17" s="208"/>
      <c r="RJ17" s="208"/>
    </row>
    <row r="18" spans="1:478">
      <c r="A18" s="217" t="s">
        <v>897</v>
      </c>
      <c r="B18" s="387">
        <v>0</v>
      </c>
      <c r="C18" s="703">
        <f>B18/Inputs!$E$10/1000</f>
        <v>0</v>
      </c>
      <c r="D18" t="s">
        <v>898</v>
      </c>
      <c r="E18" s="208"/>
      <c r="F18" s="208"/>
      <c r="G18" s="208"/>
      <c r="U18" s="208"/>
      <c r="V18" s="208"/>
      <c r="W18" s="208"/>
      <c r="X18" s="208"/>
      <c r="Y18" s="208"/>
      <c r="Z18" s="208"/>
      <c r="AA18" s="208"/>
      <c r="AB18" s="208"/>
      <c r="AC18" s="208"/>
      <c r="AD18" s="208"/>
      <c r="AE18" s="208"/>
      <c r="AF18" s="208"/>
      <c r="AG18" s="208"/>
      <c r="AH18" s="208"/>
      <c r="AI18" s="208"/>
      <c r="AJ18" s="208"/>
      <c r="AK18" s="208"/>
      <c r="AL18" s="208"/>
      <c r="AM18" s="208"/>
      <c r="AN18" s="208"/>
      <c r="AO18" s="208"/>
      <c r="AP18" s="208"/>
      <c r="AQ18" s="208"/>
      <c r="AR18" s="208"/>
      <c r="AS18" s="208"/>
      <c r="AT18" s="208"/>
      <c r="AU18" s="208"/>
      <c r="AV18" s="208"/>
      <c r="AW18" s="208"/>
      <c r="AX18" s="208"/>
      <c r="AY18" s="208"/>
      <c r="AZ18" s="208"/>
      <c r="BA18" s="208"/>
      <c r="BB18" s="208"/>
      <c r="BC18" s="208"/>
      <c r="BD18" s="208"/>
      <c r="BE18" s="208"/>
      <c r="BF18" s="208"/>
      <c r="BG18" s="208"/>
      <c r="BH18" s="208"/>
      <c r="BI18" s="208"/>
      <c r="BJ18" s="208"/>
      <c r="BK18" s="208"/>
      <c r="BL18" s="208"/>
      <c r="BM18" s="208"/>
      <c r="BN18" s="208"/>
      <c r="BO18" s="208"/>
      <c r="BP18" s="208"/>
      <c r="BQ18" s="208"/>
      <c r="BR18" s="208"/>
      <c r="BS18" s="208"/>
      <c r="BT18" s="208"/>
      <c r="BU18" s="208"/>
      <c r="BV18" s="208"/>
      <c r="BW18" s="208"/>
      <c r="BX18" s="208"/>
      <c r="BY18" s="208"/>
      <c r="BZ18" s="208"/>
      <c r="CA18" s="208"/>
      <c r="CB18" s="208"/>
      <c r="CC18" s="208"/>
      <c r="CD18" s="208"/>
      <c r="CE18" s="208"/>
      <c r="CF18" s="208"/>
      <c r="CG18" s="208"/>
      <c r="CH18" s="208"/>
      <c r="CI18" s="208"/>
      <c r="CJ18" s="208"/>
      <c r="CK18" s="208"/>
      <c r="CL18" s="208"/>
      <c r="CM18" s="208"/>
      <c r="CN18" s="208"/>
      <c r="CO18" s="208"/>
      <c r="CP18" s="208"/>
      <c r="CQ18" s="208"/>
      <c r="CR18" s="208"/>
      <c r="CS18" s="208"/>
      <c r="CT18" s="208"/>
      <c r="CU18" s="208"/>
      <c r="CV18" s="208"/>
      <c r="CW18" s="208"/>
      <c r="CX18" s="208"/>
      <c r="CY18" s="208"/>
      <c r="CZ18" s="208"/>
      <c r="DA18" s="208"/>
      <c r="DB18" s="208"/>
      <c r="DC18" s="208"/>
      <c r="DD18" s="208"/>
      <c r="DE18" s="208"/>
      <c r="DF18" s="208"/>
      <c r="DG18" s="208"/>
      <c r="DH18" s="208"/>
      <c r="DI18" s="208"/>
      <c r="DJ18" s="208"/>
      <c r="DK18" s="208"/>
      <c r="DL18" s="208"/>
      <c r="DM18" s="208"/>
      <c r="DN18" s="208"/>
      <c r="DO18" s="208"/>
      <c r="DP18" s="208"/>
      <c r="DQ18" s="208"/>
      <c r="DR18" s="208"/>
      <c r="DS18" s="208"/>
      <c r="DT18" s="208"/>
      <c r="DU18" s="208"/>
      <c r="DV18" s="208"/>
      <c r="DW18" s="208"/>
      <c r="DX18" s="208"/>
      <c r="DY18" s="208"/>
      <c r="DZ18" s="208"/>
      <c r="EA18" s="208"/>
      <c r="EB18" s="208"/>
      <c r="EC18" s="208"/>
      <c r="ED18" s="208"/>
      <c r="EE18" s="208"/>
      <c r="EF18" s="208"/>
      <c r="EG18" s="208"/>
      <c r="EH18" s="208"/>
      <c r="EI18" s="208"/>
      <c r="EJ18" s="208"/>
      <c r="EK18" s="208"/>
      <c r="EL18" s="208"/>
      <c r="EM18" s="208"/>
      <c r="EN18" s="208"/>
      <c r="EO18" s="208"/>
      <c r="EP18" s="208"/>
      <c r="EQ18" s="208"/>
      <c r="ER18" s="208"/>
      <c r="ES18" s="208"/>
      <c r="ET18" s="208"/>
      <c r="EU18" s="208"/>
      <c r="EV18" s="208"/>
      <c r="EW18" s="208"/>
      <c r="EX18" s="208"/>
      <c r="EY18" s="208"/>
      <c r="EZ18" s="208"/>
      <c r="FA18" s="208"/>
      <c r="FB18" s="208"/>
      <c r="FC18" s="208"/>
      <c r="FD18" s="208"/>
      <c r="FE18" s="208"/>
      <c r="FF18" s="208"/>
      <c r="FG18" s="208"/>
      <c r="FH18" s="208"/>
      <c r="FI18" s="208"/>
      <c r="FJ18" s="208"/>
      <c r="FK18" s="208"/>
      <c r="FL18" s="208"/>
      <c r="FM18" s="208"/>
      <c r="FN18" s="208"/>
      <c r="FO18" s="208"/>
      <c r="FP18" s="208"/>
      <c r="FQ18" s="208"/>
      <c r="FR18" s="208"/>
      <c r="FS18" s="208"/>
      <c r="FT18" s="208"/>
      <c r="FU18" s="208"/>
      <c r="FV18" s="208"/>
      <c r="FW18" s="208"/>
      <c r="FX18" s="208"/>
      <c r="FY18" s="208"/>
      <c r="FZ18" s="208"/>
      <c r="GA18" s="208"/>
      <c r="GB18" s="208"/>
      <c r="GC18" s="208"/>
      <c r="GD18" s="208"/>
      <c r="GE18" s="208"/>
      <c r="GF18" s="208"/>
      <c r="GG18" s="208"/>
      <c r="GH18" s="208"/>
      <c r="GI18" s="208"/>
      <c r="GJ18" s="208"/>
      <c r="GK18" s="208"/>
      <c r="GL18" s="208"/>
      <c r="GM18" s="208"/>
      <c r="GN18" s="208"/>
      <c r="GO18" s="208"/>
      <c r="GP18" s="208"/>
      <c r="GQ18" s="208"/>
      <c r="GR18" s="208"/>
      <c r="GS18" s="208"/>
      <c r="GT18" s="208"/>
      <c r="GU18" s="208"/>
      <c r="GV18" s="208"/>
      <c r="GW18" s="208"/>
      <c r="GX18" s="208"/>
      <c r="GY18" s="208"/>
      <c r="GZ18" s="208"/>
      <c r="HA18" s="208"/>
      <c r="HB18" s="208"/>
      <c r="HC18" s="208"/>
      <c r="HD18" s="208"/>
      <c r="HE18" s="208"/>
      <c r="HF18" s="208"/>
      <c r="HG18" s="208"/>
      <c r="HH18" s="208"/>
      <c r="HI18" s="208"/>
      <c r="HJ18" s="208"/>
      <c r="HK18" s="208"/>
      <c r="HL18" s="208"/>
      <c r="HM18" s="208"/>
      <c r="HN18" s="208"/>
      <c r="HO18" s="208"/>
      <c r="HP18" s="208"/>
      <c r="HQ18" s="208"/>
      <c r="HR18" s="208"/>
      <c r="HS18" s="208"/>
      <c r="HT18" s="208"/>
      <c r="HU18" s="208"/>
      <c r="HV18" s="208"/>
      <c r="HW18" s="208"/>
      <c r="HX18" s="208"/>
      <c r="HY18" s="208"/>
      <c r="HZ18" s="208"/>
      <c r="IA18" s="208"/>
      <c r="IB18" s="208"/>
      <c r="IC18" s="208"/>
      <c r="ID18" s="208"/>
      <c r="IE18" s="208"/>
      <c r="IF18" s="208"/>
      <c r="IG18" s="208"/>
      <c r="IH18" s="208"/>
      <c r="II18" s="208"/>
      <c r="IJ18" s="208"/>
      <c r="IK18" s="208"/>
      <c r="IL18" s="208"/>
      <c r="IM18" s="208"/>
      <c r="IN18" s="208"/>
      <c r="IO18" s="208"/>
      <c r="IP18" s="208"/>
      <c r="IQ18" s="208"/>
      <c r="IR18" s="208"/>
      <c r="IS18" s="208"/>
      <c r="IT18" s="208"/>
      <c r="IU18" s="208"/>
      <c r="IV18" s="208"/>
      <c r="IW18" s="208"/>
      <c r="IX18" s="208"/>
      <c r="IY18" s="208"/>
      <c r="IZ18" s="208"/>
      <c r="JA18" s="208"/>
      <c r="JB18" s="208"/>
      <c r="JC18" s="208"/>
      <c r="JD18" s="208"/>
      <c r="JE18" s="208"/>
      <c r="JF18" s="208"/>
      <c r="JG18" s="208"/>
      <c r="JH18" s="208"/>
      <c r="JI18" s="208"/>
      <c r="JJ18" s="208"/>
      <c r="JK18" s="208"/>
      <c r="JL18" s="208"/>
      <c r="JM18" s="208"/>
      <c r="JN18" s="208"/>
      <c r="JO18" s="208"/>
      <c r="JP18" s="208"/>
      <c r="JQ18" s="208"/>
      <c r="JR18" s="208"/>
      <c r="JS18" s="208"/>
      <c r="JT18" s="208"/>
      <c r="JU18" s="208"/>
      <c r="JV18" s="208"/>
      <c r="JW18" s="208"/>
      <c r="JX18" s="208"/>
      <c r="JY18" s="208"/>
      <c r="JZ18" s="208"/>
      <c r="KA18" s="208"/>
      <c r="KB18" s="208"/>
      <c r="KC18" s="208"/>
      <c r="KD18" s="208"/>
      <c r="KE18" s="208"/>
      <c r="KF18" s="208"/>
      <c r="KG18" s="208"/>
      <c r="KH18" s="208"/>
      <c r="KI18" s="208"/>
      <c r="KJ18" s="208"/>
      <c r="KK18" s="208"/>
      <c r="KL18" s="208"/>
      <c r="KM18" s="208"/>
      <c r="KN18" s="208"/>
      <c r="KO18" s="208"/>
      <c r="KP18" s="208"/>
      <c r="KQ18" s="208"/>
      <c r="KR18" s="208"/>
      <c r="KS18" s="208"/>
      <c r="KT18" s="208"/>
      <c r="KU18" s="208"/>
      <c r="KV18" s="208"/>
      <c r="KW18" s="208"/>
      <c r="KX18" s="208"/>
      <c r="KY18" s="208"/>
      <c r="KZ18" s="208"/>
      <c r="LA18" s="208"/>
      <c r="LB18" s="208"/>
      <c r="LC18" s="208"/>
      <c r="LD18" s="208"/>
      <c r="LE18" s="208"/>
      <c r="LF18" s="208"/>
      <c r="LG18" s="208"/>
      <c r="LH18" s="208"/>
      <c r="LI18" s="208"/>
      <c r="LJ18" s="208"/>
      <c r="LK18" s="208"/>
      <c r="LL18" s="208"/>
      <c r="LM18" s="208"/>
      <c r="LN18" s="208"/>
      <c r="LO18" s="208"/>
      <c r="LP18" s="208"/>
      <c r="LQ18" s="208"/>
      <c r="LR18" s="208"/>
      <c r="LS18" s="208"/>
      <c r="LT18" s="208"/>
      <c r="LU18" s="208"/>
      <c r="LV18" s="208"/>
      <c r="LW18" s="208"/>
      <c r="LX18" s="208"/>
      <c r="LY18" s="208"/>
      <c r="LZ18" s="208"/>
      <c r="MA18" s="208"/>
      <c r="MB18" s="208"/>
      <c r="MC18" s="208"/>
      <c r="MD18" s="208"/>
      <c r="ME18" s="208"/>
      <c r="MF18" s="208"/>
      <c r="MG18" s="208"/>
      <c r="MH18" s="208"/>
      <c r="MI18" s="208"/>
      <c r="MJ18" s="208"/>
      <c r="MK18" s="208"/>
      <c r="ML18" s="208"/>
      <c r="MM18" s="208"/>
      <c r="MN18" s="208"/>
      <c r="MO18" s="208"/>
      <c r="MP18" s="208"/>
      <c r="MQ18" s="208"/>
      <c r="MR18" s="208"/>
      <c r="MS18" s="208"/>
      <c r="MT18" s="208"/>
      <c r="MU18" s="208"/>
      <c r="MV18" s="208"/>
      <c r="MW18" s="208"/>
      <c r="MX18" s="208"/>
      <c r="MY18" s="208"/>
      <c r="MZ18" s="208"/>
      <c r="NA18" s="208"/>
      <c r="NB18" s="208"/>
      <c r="NC18" s="208"/>
      <c r="ND18" s="208"/>
      <c r="NE18" s="208"/>
      <c r="NF18" s="208"/>
      <c r="NG18" s="208"/>
      <c r="NH18" s="208"/>
      <c r="NI18" s="208"/>
      <c r="NJ18" s="208"/>
      <c r="NK18" s="208"/>
      <c r="NL18" s="208"/>
      <c r="NM18" s="208"/>
      <c r="NN18" s="208"/>
      <c r="NO18" s="208"/>
      <c r="NP18" s="208"/>
      <c r="NQ18" s="208"/>
      <c r="NR18" s="208"/>
      <c r="NS18" s="208"/>
      <c r="NT18" s="208"/>
      <c r="NU18" s="208"/>
      <c r="NV18" s="208"/>
      <c r="NW18" s="208"/>
      <c r="NX18" s="208"/>
      <c r="NY18" s="208"/>
      <c r="NZ18" s="208"/>
      <c r="OA18" s="208"/>
      <c r="OB18" s="208"/>
      <c r="OC18" s="208"/>
      <c r="OD18" s="208"/>
      <c r="OE18" s="208"/>
      <c r="OF18" s="208"/>
      <c r="OG18" s="208"/>
      <c r="OH18" s="208"/>
      <c r="OI18" s="208"/>
      <c r="OJ18" s="208"/>
      <c r="OK18" s="208"/>
      <c r="OL18" s="208"/>
      <c r="OM18" s="208"/>
      <c r="ON18" s="208"/>
      <c r="OO18" s="208"/>
      <c r="OP18" s="208"/>
      <c r="OQ18" s="208"/>
      <c r="OR18" s="208"/>
      <c r="OS18" s="208"/>
      <c r="OT18" s="208"/>
      <c r="OU18" s="208"/>
      <c r="OV18" s="208"/>
      <c r="OW18" s="208"/>
      <c r="OX18" s="208"/>
      <c r="OY18" s="208"/>
      <c r="OZ18" s="208"/>
      <c r="PA18" s="208"/>
      <c r="PB18" s="208"/>
      <c r="PC18" s="208"/>
      <c r="PD18" s="208"/>
      <c r="PE18" s="208"/>
      <c r="PF18" s="208"/>
      <c r="PG18" s="208"/>
      <c r="PH18" s="208"/>
      <c r="PI18" s="208"/>
      <c r="PJ18" s="208"/>
      <c r="PK18" s="208"/>
      <c r="PL18" s="208"/>
      <c r="PM18" s="208"/>
      <c r="PN18" s="208"/>
      <c r="PO18" s="208"/>
      <c r="PP18" s="208"/>
      <c r="PQ18" s="208"/>
      <c r="PR18" s="208"/>
      <c r="PS18" s="208"/>
      <c r="PT18" s="208"/>
      <c r="PU18" s="208"/>
      <c r="PV18" s="208"/>
      <c r="PW18" s="208"/>
      <c r="PX18" s="208"/>
      <c r="PY18" s="208"/>
      <c r="PZ18" s="208"/>
      <c r="QA18" s="208"/>
      <c r="QB18" s="208"/>
      <c r="QC18" s="208"/>
      <c r="QD18" s="208"/>
      <c r="QE18" s="208"/>
      <c r="QF18" s="208"/>
      <c r="QG18" s="208"/>
      <c r="QH18" s="208"/>
      <c r="QI18" s="208"/>
      <c r="QJ18" s="208"/>
      <c r="QK18" s="208"/>
      <c r="QL18" s="208">
        <f>Inputs!$E10*1000000*0.1</f>
        <v>1070160</v>
      </c>
      <c r="QM18" s="208"/>
      <c r="QN18" s="208"/>
      <c r="QO18" s="208"/>
      <c r="QP18" s="208"/>
      <c r="QQ18" s="208"/>
      <c r="QR18" s="208"/>
      <c r="QS18" s="208"/>
      <c r="QT18" s="208"/>
      <c r="QU18" s="208"/>
      <c r="QV18" s="208"/>
      <c r="QW18" s="208"/>
      <c r="QX18" s="208"/>
      <c r="QY18" s="208"/>
      <c r="QZ18" s="208"/>
      <c r="RA18" s="208"/>
      <c r="RB18" s="208"/>
      <c r="RC18" s="208"/>
      <c r="RD18" s="208"/>
      <c r="RE18" s="208"/>
      <c r="RF18" s="208"/>
      <c r="RG18" s="208"/>
      <c r="RH18" s="208"/>
      <c r="RI18" s="208"/>
      <c r="RJ18" s="208"/>
    </row>
    <row r="19" spans="1:478">
      <c r="A19" s="217"/>
      <c r="B19" s="244">
        <f>SUM(B9:B18)</f>
        <v>283852.56444300001</v>
      </c>
      <c r="C19" s="703">
        <f>SUM(C9:C18)</f>
        <v>26.524310798665631</v>
      </c>
      <c r="E19" s="244"/>
      <c r="F19" s="244"/>
      <c r="G19" s="244"/>
      <c r="I19" s="244"/>
      <c r="U19" s="208">
        <v>0</v>
      </c>
      <c r="V19" s="208">
        <v>0</v>
      </c>
      <c r="W19" s="208"/>
      <c r="X19" s="208"/>
      <c r="Y19" s="208"/>
      <c r="Z19" s="208"/>
      <c r="AA19" s="208"/>
      <c r="AB19" s="208"/>
      <c r="AC19" s="208"/>
      <c r="AD19" s="208"/>
      <c r="AE19" s="208"/>
      <c r="AF19" s="208"/>
      <c r="AG19" s="208"/>
      <c r="AH19" s="208"/>
      <c r="AI19" s="208"/>
      <c r="AJ19" s="208"/>
      <c r="AK19" s="208"/>
      <c r="AL19" s="208"/>
      <c r="AM19" s="208"/>
      <c r="AN19" s="208"/>
      <c r="AO19" s="208"/>
      <c r="AP19" s="208"/>
      <c r="AQ19" s="208"/>
      <c r="AR19" s="208"/>
      <c r="AS19" s="208"/>
      <c r="AT19" s="208"/>
      <c r="AU19" s="208"/>
      <c r="AV19" s="208"/>
      <c r="AW19" s="208"/>
      <c r="AX19" s="208"/>
      <c r="AY19" s="208"/>
      <c r="AZ19" s="208"/>
      <c r="BA19" s="208"/>
      <c r="BB19" s="208"/>
      <c r="BC19" s="208"/>
      <c r="BD19" s="208"/>
      <c r="BE19" s="208"/>
      <c r="BF19" s="208"/>
      <c r="BG19" s="208"/>
      <c r="BH19" s="208"/>
      <c r="BI19" s="208"/>
      <c r="BJ19" s="208"/>
      <c r="BK19" s="208"/>
      <c r="BL19" s="208"/>
      <c r="BM19" s="208"/>
      <c r="BN19" s="208"/>
      <c r="BO19" s="208"/>
      <c r="BP19" s="208"/>
      <c r="BQ19" s="208"/>
      <c r="BR19" s="208"/>
      <c r="BS19" s="208"/>
      <c r="BT19" s="208"/>
      <c r="BU19" s="208"/>
      <c r="BV19" s="208"/>
      <c r="BW19" s="208"/>
      <c r="BX19" s="208"/>
      <c r="BY19" s="208"/>
      <c r="BZ19" s="208"/>
      <c r="CA19" s="208"/>
      <c r="CB19" s="208"/>
      <c r="CC19" s="208"/>
      <c r="CD19" s="208"/>
      <c r="CE19" s="208"/>
      <c r="CF19" s="208"/>
      <c r="CG19" s="208"/>
      <c r="CH19" s="208"/>
      <c r="CI19" s="208"/>
      <c r="CJ19" s="208"/>
      <c r="CK19" s="208"/>
      <c r="CL19" s="208"/>
      <c r="CM19" s="208"/>
      <c r="CN19" s="208"/>
      <c r="CO19" s="208"/>
      <c r="CP19" s="208"/>
      <c r="CQ19" s="208"/>
      <c r="CR19" s="208"/>
      <c r="CS19" s="208"/>
      <c r="CT19" s="208"/>
      <c r="CU19" s="208"/>
      <c r="CV19" s="208"/>
      <c r="CW19" s="208"/>
      <c r="CX19" s="208"/>
      <c r="CY19" s="208"/>
      <c r="CZ19" s="208"/>
      <c r="DA19" s="208"/>
      <c r="DB19" s="208"/>
      <c r="DC19" s="208"/>
      <c r="DD19" s="208"/>
      <c r="DE19" s="208"/>
      <c r="DF19" s="208"/>
      <c r="DG19" s="208"/>
      <c r="DH19" s="208"/>
      <c r="DI19" s="208"/>
      <c r="DJ19" s="208"/>
      <c r="DK19" s="208"/>
      <c r="DL19" s="208"/>
      <c r="DM19" s="208"/>
      <c r="DN19" s="208"/>
      <c r="DO19" s="208"/>
      <c r="DP19" s="208"/>
      <c r="DQ19" s="208"/>
      <c r="DR19" s="208"/>
      <c r="DS19" s="208"/>
      <c r="DT19" s="208"/>
      <c r="DU19" s="208"/>
      <c r="DV19" s="208"/>
      <c r="DW19" s="208"/>
      <c r="DX19" s="208"/>
      <c r="DY19" s="208"/>
      <c r="DZ19" s="208"/>
      <c r="EA19" s="208"/>
      <c r="EB19" s="208"/>
      <c r="EC19" s="208"/>
      <c r="ED19" s="208"/>
      <c r="EE19" s="208"/>
      <c r="EF19" s="208"/>
      <c r="EG19" s="208"/>
      <c r="EH19" s="208"/>
      <c r="EI19" s="208"/>
      <c r="EJ19" s="208"/>
      <c r="EK19" s="208"/>
      <c r="EL19" s="208"/>
      <c r="EM19" s="208"/>
      <c r="EN19" s="208"/>
      <c r="EO19" s="208"/>
      <c r="EP19" s="208"/>
      <c r="EQ19" s="208"/>
      <c r="ER19" s="208"/>
      <c r="ES19" s="208"/>
      <c r="ET19" s="208"/>
      <c r="EU19" s="208"/>
      <c r="EV19" s="208"/>
      <c r="EW19" s="208"/>
      <c r="EX19" s="208"/>
      <c r="EY19" s="208"/>
      <c r="EZ19" s="208"/>
      <c r="FA19" s="208"/>
      <c r="FB19" s="208"/>
      <c r="FC19" s="208"/>
      <c r="FD19" s="208"/>
      <c r="FE19" s="208"/>
      <c r="FF19" s="208"/>
      <c r="FG19" s="208"/>
      <c r="FH19" s="208"/>
      <c r="FI19" s="208"/>
      <c r="FJ19" s="208"/>
      <c r="FK19" s="208"/>
      <c r="FL19" s="208"/>
      <c r="FM19" s="208"/>
      <c r="FN19" s="208"/>
      <c r="FO19" s="208"/>
      <c r="FP19" s="208"/>
      <c r="FQ19" s="208"/>
      <c r="FR19" s="208"/>
      <c r="FS19" s="208"/>
      <c r="FT19" s="208"/>
      <c r="FU19" s="208"/>
      <c r="FV19" s="208"/>
      <c r="FW19" s="208"/>
      <c r="FX19" s="208"/>
      <c r="FY19" s="208"/>
      <c r="FZ19" s="208"/>
      <c r="GA19" s="208"/>
      <c r="GB19" s="208"/>
      <c r="GC19" s="208"/>
      <c r="GD19" s="208"/>
      <c r="GE19" s="208"/>
      <c r="GF19" s="208"/>
      <c r="GG19" s="208"/>
      <c r="GH19" s="208"/>
      <c r="GI19" s="208"/>
      <c r="GJ19" s="208"/>
      <c r="GK19" s="208"/>
      <c r="GL19" s="208"/>
      <c r="GM19" s="208"/>
      <c r="GN19" s="208"/>
      <c r="GO19" s="208"/>
      <c r="GP19" s="208"/>
      <c r="GQ19" s="208"/>
      <c r="GR19" s="208"/>
      <c r="GS19" s="208"/>
      <c r="GT19" s="208"/>
      <c r="GU19" s="208"/>
      <c r="GV19" s="208"/>
      <c r="GW19" s="208"/>
      <c r="GX19" s="208"/>
      <c r="GY19" s="208"/>
      <c r="GZ19" s="208"/>
      <c r="HA19" s="208"/>
      <c r="HB19" s="208"/>
      <c r="HC19" s="208"/>
      <c r="HD19" s="208"/>
      <c r="HE19" s="208"/>
      <c r="HF19" s="208"/>
      <c r="HG19" s="208"/>
      <c r="HH19" s="208"/>
      <c r="HI19" s="208"/>
      <c r="HJ19" s="208"/>
      <c r="HK19" s="208"/>
      <c r="HL19" s="208"/>
      <c r="HM19" s="208"/>
      <c r="HN19" s="208"/>
      <c r="HO19" s="208"/>
      <c r="HP19" s="208"/>
      <c r="HQ19" s="208"/>
      <c r="HR19" s="208"/>
      <c r="HS19" s="208"/>
      <c r="HT19" s="208"/>
      <c r="HU19" s="208"/>
      <c r="HV19" s="208"/>
      <c r="HW19" s="208"/>
      <c r="HX19" s="208"/>
      <c r="HY19" s="208"/>
      <c r="HZ19" s="208"/>
      <c r="IA19" s="208"/>
      <c r="IB19" s="208"/>
      <c r="IC19" s="208"/>
      <c r="ID19" s="208"/>
      <c r="IE19" s="208"/>
      <c r="IF19" s="208"/>
      <c r="IG19" s="208"/>
      <c r="IH19" s="208"/>
      <c r="II19" s="208"/>
      <c r="IJ19" s="208"/>
      <c r="IK19" s="208"/>
      <c r="IL19" s="208"/>
      <c r="IM19" s="208"/>
      <c r="IN19" s="208"/>
      <c r="IO19" s="208"/>
      <c r="IP19" s="208"/>
      <c r="IQ19" s="208"/>
      <c r="IR19" s="208"/>
      <c r="IS19" s="208"/>
      <c r="IT19" s="208"/>
      <c r="IU19" s="208"/>
      <c r="IV19" s="208"/>
      <c r="IW19" s="208"/>
      <c r="IX19" s="208"/>
      <c r="IY19" s="208"/>
      <c r="IZ19" s="208"/>
      <c r="JA19" s="208"/>
      <c r="JB19" s="208"/>
      <c r="JC19" s="208"/>
      <c r="JD19" s="208"/>
      <c r="JE19" s="208"/>
      <c r="JF19" s="208"/>
      <c r="JG19" s="208"/>
      <c r="JH19" s="208"/>
      <c r="JI19" s="208"/>
      <c r="JJ19" s="208"/>
      <c r="JK19" s="208"/>
      <c r="JL19" s="208"/>
      <c r="JM19" s="208"/>
      <c r="JN19" s="208"/>
      <c r="JO19" s="208"/>
      <c r="JP19" s="208"/>
      <c r="JQ19" s="208"/>
      <c r="JR19" s="208"/>
      <c r="JS19" s="208"/>
      <c r="JT19" s="208"/>
      <c r="JU19" s="208"/>
      <c r="JV19" s="208"/>
      <c r="JW19" s="208"/>
      <c r="JX19" s="208"/>
      <c r="JY19" s="208"/>
      <c r="JZ19" s="208"/>
      <c r="KA19" s="208"/>
      <c r="KB19" s="208"/>
      <c r="KC19" s="208"/>
      <c r="KD19" s="208"/>
      <c r="KE19" s="208"/>
      <c r="KF19" s="208"/>
      <c r="KG19" s="208"/>
      <c r="KH19" s="208"/>
      <c r="KI19" s="208"/>
      <c r="KJ19" s="208"/>
      <c r="KK19" s="208"/>
      <c r="KL19" s="208"/>
      <c r="KM19" s="208"/>
      <c r="KN19" s="208"/>
      <c r="KO19" s="208"/>
      <c r="KP19" s="208"/>
      <c r="KQ19" s="208"/>
      <c r="KR19" s="208"/>
      <c r="KS19" s="208"/>
      <c r="KT19" s="208"/>
      <c r="KU19" s="208"/>
      <c r="KV19" s="208"/>
      <c r="KW19" s="208"/>
      <c r="KX19" s="208"/>
      <c r="KY19" s="208"/>
      <c r="KZ19" s="208"/>
      <c r="LA19" s="208"/>
      <c r="LB19" s="208"/>
      <c r="LC19" s="208"/>
      <c r="LD19" s="208"/>
      <c r="LE19" s="208"/>
      <c r="LF19" s="208"/>
      <c r="LG19" s="208"/>
      <c r="LH19" s="208"/>
      <c r="LI19" s="208"/>
      <c r="LJ19" s="208"/>
      <c r="LK19" s="208"/>
      <c r="LL19" s="208"/>
      <c r="LM19" s="208"/>
      <c r="LN19" s="208"/>
      <c r="LO19" s="208"/>
      <c r="LP19" s="208"/>
      <c r="LQ19" s="208"/>
      <c r="LR19" s="208"/>
      <c r="LS19" s="208"/>
      <c r="LT19" s="208"/>
      <c r="LU19" s="208"/>
      <c r="LV19" s="208"/>
      <c r="LW19" s="208"/>
      <c r="LX19" s="208"/>
      <c r="LY19" s="208"/>
      <c r="LZ19" s="208"/>
      <c r="MA19" s="208"/>
      <c r="MB19" s="208"/>
      <c r="MC19" s="208"/>
      <c r="MD19" s="208"/>
      <c r="ME19" s="208"/>
      <c r="MF19" s="208"/>
      <c r="MG19" s="208"/>
      <c r="MH19" s="208"/>
      <c r="MI19" s="208"/>
      <c r="MJ19" s="208"/>
      <c r="MK19" s="208"/>
      <c r="ML19" s="208"/>
      <c r="MM19" s="208"/>
      <c r="MN19" s="208"/>
      <c r="MO19" s="208"/>
      <c r="MP19" s="208"/>
      <c r="MQ19" s="208"/>
      <c r="MR19" s="208"/>
      <c r="MS19" s="208"/>
      <c r="MT19" s="208"/>
      <c r="MU19" s="208"/>
      <c r="MV19" s="208"/>
      <c r="MW19" s="208"/>
      <c r="MX19" s="208"/>
      <c r="MY19" s="208"/>
      <c r="MZ19" s="208"/>
      <c r="NA19" s="208"/>
      <c r="NB19" s="208"/>
      <c r="NC19" s="208"/>
      <c r="ND19" s="208"/>
      <c r="NE19" s="208"/>
      <c r="NF19" s="208"/>
      <c r="NG19" s="208"/>
      <c r="NH19" s="208"/>
      <c r="NI19" s="208"/>
      <c r="NJ19" s="208"/>
      <c r="NK19" s="208"/>
      <c r="NL19" s="208"/>
      <c r="NM19" s="208"/>
      <c r="NN19" s="208"/>
      <c r="NO19" s="208"/>
      <c r="NP19" s="208"/>
      <c r="NQ19" s="208"/>
      <c r="NR19" s="208"/>
      <c r="NS19" s="208"/>
      <c r="NT19" s="208"/>
      <c r="NU19" s="208"/>
      <c r="NV19" s="208"/>
      <c r="NW19" s="208"/>
      <c r="NX19" s="208"/>
      <c r="NY19" s="208"/>
      <c r="NZ19" s="208"/>
      <c r="OA19" s="208"/>
      <c r="OB19" s="208"/>
      <c r="OC19" s="208"/>
      <c r="OD19" s="208"/>
      <c r="OE19" s="208"/>
      <c r="OF19" s="208"/>
      <c r="OG19" s="208"/>
      <c r="OH19" s="208"/>
      <c r="OI19" s="208"/>
      <c r="OJ19" s="208"/>
      <c r="OK19" s="208"/>
      <c r="OL19" s="208"/>
      <c r="OM19" s="208"/>
      <c r="ON19" s="208"/>
      <c r="OO19" s="208"/>
      <c r="OP19" s="208"/>
      <c r="OQ19" s="208"/>
      <c r="OR19" s="208"/>
      <c r="OS19" s="208"/>
      <c r="OT19" s="208"/>
      <c r="OU19" s="208"/>
      <c r="OV19" s="208"/>
      <c r="OW19" s="208"/>
      <c r="OX19" s="208"/>
      <c r="OY19" s="208"/>
      <c r="OZ19" s="208"/>
      <c r="PA19" s="208"/>
      <c r="PB19" s="208"/>
      <c r="PC19" s="208"/>
      <c r="PD19" s="208"/>
      <c r="PE19" s="208"/>
      <c r="PF19" s="208"/>
      <c r="PG19" s="208"/>
      <c r="PH19" s="208"/>
      <c r="PI19" s="208"/>
      <c r="PJ19" s="208"/>
      <c r="PK19" s="208"/>
      <c r="PL19" s="208"/>
      <c r="PM19" s="208"/>
      <c r="PN19" s="208"/>
      <c r="PO19" s="208"/>
      <c r="PP19" s="208"/>
      <c r="PQ19" s="208"/>
      <c r="PR19" s="208"/>
      <c r="PS19" s="208"/>
      <c r="PT19" s="208"/>
      <c r="PU19" s="208"/>
      <c r="PV19" s="208"/>
      <c r="PW19" s="208"/>
      <c r="PX19" s="208"/>
      <c r="PY19" s="208"/>
      <c r="PZ19" s="208"/>
      <c r="QA19" s="208"/>
      <c r="QB19" s="208"/>
      <c r="QC19" s="208"/>
      <c r="QD19" s="208"/>
      <c r="QE19" s="208"/>
      <c r="QF19" s="208"/>
      <c r="QG19" s="208"/>
      <c r="QH19" s="208"/>
      <c r="QI19" s="208"/>
      <c r="QJ19" s="208"/>
      <c r="QK19" s="208"/>
      <c r="QL19" s="208"/>
      <c r="QM19" s="208"/>
      <c r="QN19" s="208"/>
      <c r="QO19" s="208"/>
      <c r="QP19" s="208"/>
      <c r="QQ19" s="208"/>
      <c r="QR19" s="208"/>
      <c r="QS19" s="208"/>
      <c r="QT19" s="208"/>
      <c r="QU19" s="208"/>
      <c r="QV19" s="208"/>
      <c r="QW19" s="208"/>
      <c r="QX19" s="208"/>
      <c r="QY19" s="208"/>
      <c r="QZ19" s="208"/>
      <c r="RA19" s="208"/>
      <c r="RB19" s="208"/>
      <c r="RC19" s="208"/>
      <c r="RD19" s="208"/>
      <c r="RE19" s="208"/>
      <c r="RF19" s="208"/>
      <c r="RG19" s="208"/>
      <c r="RH19" s="208"/>
      <c r="RI19" s="208"/>
      <c r="RJ19" s="208"/>
    </row>
    <row r="20" spans="1:478">
      <c r="A20" s="480"/>
      <c r="B20" s="430"/>
      <c r="C20" s="703"/>
      <c r="E20" s="208"/>
      <c r="G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  <c r="AO20" s="208"/>
      <c r="AP20" s="208"/>
      <c r="AQ20" s="208"/>
      <c r="AR20" s="208"/>
      <c r="AS20" s="208"/>
      <c r="AT20" s="208"/>
      <c r="AU20" s="208"/>
      <c r="AV20" s="208"/>
      <c r="AW20" s="208"/>
      <c r="AX20" s="208"/>
      <c r="AY20" s="208"/>
      <c r="AZ20" s="208"/>
      <c r="BA20" s="208"/>
      <c r="BB20" s="208"/>
      <c r="BC20" s="208"/>
      <c r="BD20" s="208"/>
      <c r="BE20" s="208"/>
      <c r="BF20" s="208"/>
      <c r="BG20" s="208"/>
      <c r="BH20" s="208"/>
      <c r="BI20" s="208"/>
      <c r="BJ20" s="208"/>
      <c r="BK20" s="208"/>
      <c r="BL20" s="208"/>
      <c r="BM20" s="208"/>
      <c r="BN20" s="208"/>
      <c r="BO20" s="208"/>
      <c r="BP20" s="208"/>
      <c r="BQ20" s="208"/>
      <c r="BR20" s="208"/>
      <c r="BS20" s="208"/>
      <c r="BT20" s="208"/>
      <c r="BU20" s="208"/>
      <c r="BV20" s="208"/>
      <c r="BW20" s="208"/>
      <c r="BX20" s="208"/>
      <c r="BY20" s="208"/>
      <c r="BZ20" s="208"/>
      <c r="CA20" s="208"/>
      <c r="CB20" s="208"/>
      <c r="CC20" s="208"/>
      <c r="CD20" s="208"/>
      <c r="CE20" s="208"/>
      <c r="CF20" s="208"/>
      <c r="CG20" s="208"/>
      <c r="CH20" s="208"/>
      <c r="CI20" s="208"/>
      <c r="CJ20" s="208"/>
      <c r="CK20" s="208"/>
      <c r="CL20" s="208"/>
      <c r="CM20" s="208"/>
      <c r="CN20" s="208"/>
      <c r="CO20" s="208"/>
      <c r="CP20" s="208"/>
      <c r="CQ20" s="208"/>
      <c r="CR20" s="208"/>
      <c r="CS20" s="208"/>
      <c r="CT20" s="208"/>
      <c r="CU20" s="208"/>
      <c r="CV20" s="208"/>
      <c r="CW20" s="208"/>
      <c r="CX20" s="208"/>
      <c r="CY20" s="208"/>
      <c r="CZ20" s="208"/>
      <c r="DA20" s="208"/>
      <c r="DB20" s="208"/>
      <c r="DC20" s="208"/>
      <c r="DD20" s="208"/>
      <c r="DE20" s="208"/>
      <c r="DF20" s="208"/>
      <c r="DG20" s="208"/>
      <c r="DH20" s="208"/>
      <c r="DI20" s="208"/>
      <c r="DJ20" s="208"/>
      <c r="DK20" s="208"/>
      <c r="DL20" s="208"/>
      <c r="DM20" s="208"/>
      <c r="DN20" s="208"/>
      <c r="DO20" s="208"/>
      <c r="DP20" s="208"/>
      <c r="DQ20" s="208"/>
      <c r="DR20" s="208"/>
      <c r="DS20" s="208"/>
      <c r="DT20" s="208"/>
      <c r="DU20" s="208"/>
      <c r="DV20" s="208"/>
      <c r="DW20" s="208"/>
      <c r="DX20" s="208"/>
      <c r="DY20" s="208"/>
      <c r="DZ20" s="208"/>
      <c r="EA20" s="208"/>
      <c r="EB20" s="208"/>
      <c r="EC20" s="208"/>
      <c r="ED20" s="208"/>
      <c r="EE20" s="208"/>
      <c r="EF20" s="208"/>
      <c r="EG20" s="208"/>
      <c r="EH20" s="208"/>
      <c r="EI20" s="208"/>
      <c r="EJ20" s="208"/>
      <c r="EK20" s="208"/>
      <c r="EL20" s="208"/>
      <c r="EM20" s="208"/>
      <c r="EN20" s="208"/>
      <c r="EO20" s="208"/>
      <c r="EP20" s="208"/>
      <c r="EQ20" s="208"/>
      <c r="ER20" s="208"/>
      <c r="ES20" s="208"/>
      <c r="ET20" s="208"/>
      <c r="EU20" s="208"/>
      <c r="EV20" s="208"/>
      <c r="EW20" s="208"/>
      <c r="EX20" s="208"/>
      <c r="EY20" s="208"/>
      <c r="EZ20" s="208"/>
      <c r="FA20" s="208"/>
      <c r="FB20" s="208"/>
      <c r="FC20" s="208"/>
      <c r="FD20" s="208"/>
      <c r="FE20" s="208"/>
      <c r="FF20" s="208"/>
      <c r="FG20" s="208"/>
      <c r="FH20" s="208"/>
      <c r="FI20" s="208"/>
      <c r="FJ20" s="208"/>
      <c r="FK20" s="208"/>
      <c r="FL20" s="208"/>
      <c r="FM20" s="208"/>
      <c r="FN20" s="208"/>
      <c r="FO20" s="208"/>
      <c r="FP20" s="208"/>
      <c r="FQ20" s="208"/>
      <c r="FR20" s="208"/>
      <c r="FS20" s="208"/>
      <c r="FT20" s="208"/>
      <c r="FU20" s="208"/>
      <c r="FV20" s="208"/>
      <c r="FW20" s="208"/>
      <c r="FX20" s="208"/>
      <c r="FY20" s="208"/>
      <c r="FZ20" s="208"/>
      <c r="GA20" s="208"/>
      <c r="GB20" s="208"/>
      <c r="GC20" s="208"/>
      <c r="GD20" s="208"/>
      <c r="GE20" s="208"/>
      <c r="GF20" s="208"/>
      <c r="GG20" s="208"/>
      <c r="GH20" s="208"/>
      <c r="GI20" s="208"/>
      <c r="GJ20" s="208"/>
      <c r="GK20" s="208"/>
      <c r="GL20" s="208"/>
      <c r="GM20" s="208"/>
      <c r="GN20" s="208"/>
      <c r="GO20" s="208"/>
      <c r="GP20" s="208"/>
      <c r="GQ20" s="208"/>
      <c r="GR20" s="208"/>
      <c r="GS20" s="208"/>
      <c r="GT20" s="208"/>
      <c r="GU20" s="208"/>
      <c r="GV20" s="208"/>
      <c r="GW20" s="208"/>
      <c r="GX20" s="208"/>
      <c r="GY20" s="208"/>
      <c r="GZ20" s="208"/>
      <c r="HA20" s="208"/>
      <c r="HB20" s="208"/>
      <c r="HC20" s="208"/>
      <c r="HD20" s="208"/>
      <c r="HE20" s="208"/>
      <c r="HF20" s="208"/>
      <c r="HG20" s="208"/>
      <c r="HH20" s="208"/>
      <c r="HI20" s="208"/>
      <c r="HJ20" s="208"/>
      <c r="HK20" s="208"/>
      <c r="HL20" s="208"/>
      <c r="HM20" s="208"/>
      <c r="HN20" s="208"/>
      <c r="HO20" s="208"/>
      <c r="HP20" s="208"/>
      <c r="HQ20" s="208"/>
      <c r="HR20" s="208"/>
      <c r="HS20" s="208"/>
      <c r="HT20" s="208"/>
      <c r="HU20" s="208"/>
      <c r="HV20" s="208"/>
      <c r="HW20" s="208"/>
      <c r="HX20" s="208"/>
      <c r="HY20" s="208"/>
      <c r="HZ20" s="208"/>
      <c r="IA20" s="208"/>
      <c r="IB20" s="208"/>
      <c r="IC20" s="208"/>
      <c r="ID20" s="208"/>
      <c r="IE20" s="208"/>
      <c r="IF20" s="208"/>
      <c r="IG20" s="208"/>
      <c r="IH20" s="208"/>
      <c r="II20" s="208"/>
      <c r="IJ20" s="208"/>
      <c r="IK20" s="208"/>
      <c r="IL20" s="208"/>
      <c r="IM20" s="208"/>
      <c r="IN20" s="208"/>
      <c r="IO20" s="208"/>
      <c r="IP20" s="208"/>
      <c r="IQ20" s="208"/>
      <c r="IR20" s="208"/>
      <c r="IS20" s="208"/>
      <c r="IT20" s="208"/>
      <c r="IU20" s="208"/>
      <c r="IV20" s="208"/>
      <c r="IW20" s="208"/>
      <c r="IX20" s="208"/>
      <c r="IY20" s="208"/>
      <c r="IZ20" s="208"/>
      <c r="JA20" s="208"/>
      <c r="JB20" s="208"/>
      <c r="JC20" s="208"/>
      <c r="JD20" s="208"/>
      <c r="JE20" s="208"/>
      <c r="JF20" s="208"/>
      <c r="JG20" s="208"/>
      <c r="JH20" s="208"/>
      <c r="JI20" s="208"/>
      <c r="JJ20" s="208"/>
      <c r="JK20" s="208"/>
      <c r="JL20" s="208"/>
      <c r="JM20" s="208"/>
      <c r="JN20" s="208"/>
      <c r="JO20" s="208"/>
      <c r="JP20" s="208"/>
      <c r="JQ20" s="208"/>
      <c r="JR20" s="208"/>
      <c r="JS20" s="208"/>
      <c r="JT20" s="208"/>
      <c r="JU20" s="208"/>
      <c r="JV20" s="208"/>
      <c r="JW20" s="208"/>
      <c r="JX20" s="208"/>
      <c r="JY20" s="208"/>
      <c r="JZ20" s="208"/>
      <c r="KA20" s="208"/>
      <c r="KB20" s="208"/>
      <c r="KC20" s="208"/>
      <c r="KD20" s="208"/>
      <c r="KE20" s="208"/>
      <c r="KF20" s="208"/>
      <c r="KG20" s="208"/>
      <c r="KH20" s="208"/>
      <c r="KI20" s="208"/>
      <c r="KJ20" s="208"/>
      <c r="KK20" s="208"/>
      <c r="KL20" s="208"/>
      <c r="KM20" s="208"/>
      <c r="KN20" s="208"/>
      <c r="KO20" s="208"/>
      <c r="KP20" s="208"/>
      <c r="KQ20" s="208"/>
      <c r="KR20" s="208"/>
      <c r="KS20" s="208"/>
      <c r="KT20" s="208"/>
      <c r="KU20" s="208"/>
      <c r="KV20" s="208"/>
      <c r="KW20" s="208"/>
      <c r="KX20" s="208"/>
      <c r="KY20" s="208"/>
      <c r="KZ20" s="208"/>
      <c r="LA20" s="208"/>
      <c r="LB20" s="208"/>
      <c r="LC20" s="208"/>
      <c r="LD20" s="208"/>
      <c r="LE20" s="208"/>
      <c r="LF20" s="208"/>
      <c r="LG20" s="208"/>
      <c r="LH20" s="208"/>
      <c r="LI20" s="208"/>
      <c r="LJ20" s="208"/>
      <c r="LK20" s="208"/>
      <c r="LL20" s="208"/>
      <c r="LM20" s="208"/>
      <c r="LN20" s="208"/>
      <c r="LO20" s="208"/>
      <c r="LP20" s="208"/>
      <c r="LQ20" s="208"/>
      <c r="LR20" s="208"/>
      <c r="LS20" s="208"/>
      <c r="LT20" s="208"/>
      <c r="LU20" s="208"/>
      <c r="LV20" s="208"/>
      <c r="LW20" s="208"/>
      <c r="LX20" s="208"/>
      <c r="LY20" s="208"/>
      <c r="LZ20" s="208"/>
      <c r="MA20" s="208"/>
      <c r="MB20" s="208"/>
      <c r="MC20" s="208"/>
      <c r="MD20" s="208"/>
      <c r="ME20" s="208"/>
      <c r="MF20" s="208"/>
      <c r="MG20" s="208"/>
      <c r="MH20" s="208"/>
      <c r="MI20" s="208"/>
      <c r="MJ20" s="208"/>
      <c r="MK20" s="208"/>
      <c r="ML20" s="208"/>
      <c r="MM20" s="208"/>
      <c r="MN20" s="208"/>
      <c r="MO20" s="208"/>
      <c r="MP20" s="208"/>
      <c r="MQ20" s="208"/>
      <c r="MR20" s="208"/>
      <c r="MS20" s="208"/>
      <c r="MT20" s="208"/>
      <c r="MU20" s="208"/>
      <c r="MV20" s="208"/>
      <c r="MW20" s="208"/>
      <c r="MX20" s="208"/>
      <c r="MY20" s="208"/>
      <c r="MZ20" s="208"/>
      <c r="NA20" s="208"/>
      <c r="NB20" s="208"/>
      <c r="NC20" s="208"/>
      <c r="ND20" s="208"/>
      <c r="NE20" s="208"/>
      <c r="NF20" s="208"/>
      <c r="NG20" s="208"/>
      <c r="NH20" s="208"/>
      <c r="NI20" s="208"/>
      <c r="NJ20" s="208"/>
      <c r="NK20" s="208"/>
      <c r="NL20" s="208"/>
      <c r="NM20" s="208"/>
      <c r="NN20" s="208"/>
      <c r="NO20" s="208"/>
      <c r="NP20" s="208"/>
      <c r="NQ20" s="208"/>
      <c r="NR20" s="208"/>
      <c r="NS20" s="208"/>
      <c r="NT20" s="208"/>
      <c r="NU20" s="208"/>
      <c r="NV20" s="208"/>
      <c r="NW20" s="208"/>
      <c r="NX20" s="208"/>
      <c r="NY20" s="208"/>
      <c r="NZ20" s="208"/>
      <c r="OA20" s="208"/>
      <c r="OB20" s="208"/>
      <c r="OC20" s="208"/>
      <c r="OD20" s="208"/>
      <c r="OE20" s="208"/>
      <c r="OF20" s="208"/>
      <c r="OG20" s="208"/>
      <c r="OH20" s="208"/>
      <c r="OI20" s="208"/>
      <c r="OJ20" s="208"/>
      <c r="OK20" s="208"/>
      <c r="OL20" s="208"/>
      <c r="OM20" s="208"/>
      <c r="ON20" s="208"/>
      <c r="OO20" s="208"/>
      <c r="OP20" s="208"/>
      <c r="OQ20" s="208"/>
      <c r="OR20" s="208"/>
      <c r="OS20" s="208"/>
      <c r="OT20" s="208"/>
      <c r="OU20" s="208"/>
      <c r="OV20" s="208"/>
      <c r="OW20" s="208"/>
      <c r="OX20" s="208"/>
      <c r="OY20" s="208"/>
      <c r="OZ20" s="208"/>
      <c r="PA20" s="208"/>
      <c r="PB20" s="208"/>
      <c r="PC20" s="208"/>
      <c r="PD20" s="208"/>
      <c r="PE20" s="208"/>
      <c r="PF20" s="208"/>
      <c r="PG20" s="208"/>
      <c r="PH20" s="208"/>
      <c r="PI20" s="208"/>
      <c r="PJ20" s="208"/>
      <c r="PK20" s="208"/>
      <c r="PL20" s="208"/>
      <c r="PM20" s="208"/>
      <c r="PN20" s="208"/>
      <c r="PO20" s="208"/>
      <c r="PP20" s="208"/>
      <c r="PQ20" s="208"/>
      <c r="PR20" s="208"/>
      <c r="PS20" s="208"/>
      <c r="PT20" s="208"/>
      <c r="PU20" s="208"/>
      <c r="PV20" s="208"/>
      <c r="PW20" s="208"/>
      <c r="PX20" s="208"/>
      <c r="PY20" s="208"/>
      <c r="PZ20" s="208"/>
      <c r="QA20" s="208"/>
      <c r="QB20" s="208"/>
      <c r="QC20" s="208"/>
      <c r="QD20" s="208"/>
      <c r="QE20" s="208"/>
      <c r="QF20" s="208"/>
      <c r="QG20" s="208"/>
      <c r="QH20" s="208"/>
      <c r="QI20" s="208"/>
      <c r="QJ20" s="208"/>
      <c r="QK20" s="208"/>
      <c r="QL20" s="208"/>
      <c r="QM20" s="208"/>
      <c r="QN20" s="208"/>
      <c r="QO20" s="208"/>
      <c r="QP20" s="208"/>
      <c r="QQ20" s="208"/>
      <c r="QR20" s="208"/>
      <c r="QS20" s="208"/>
      <c r="QT20" s="208"/>
      <c r="QU20" s="208"/>
      <c r="QV20" s="208"/>
      <c r="QW20" s="208"/>
      <c r="QX20" s="208"/>
      <c r="QY20" s="208"/>
      <c r="QZ20" s="208"/>
      <c r="RA20" s="208"/>
      <c r="RB20" s="208"/>
      <c r="RC20" s="208"/>
      <c r="RD20" s="208"/>
      <c r="RE20" s="208"/>
      <c r="RF20" s="208"/>
      <c r="RG20" s="208"/>
      <c r="RH20" s="208"/>
      <c r="RI20" s="208"/>
      <c r="RJ20" s="208"/>
    </row>
    <row r="21" spans="1:478">
      <c r="A21" s="217"/>
      <c r="B21" s="430"/>
      <c r="C21" s="703">
        <f t="shared" ref="C21:C43" si="130">B21/25000</f>
        <v>0</v>
      </c>
      <c r="E21" s="208"/>
      <c r="G21" s="208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Z21" s="491"/>
      <c r="AA21" s="491"/>
      <c r="AB21" s="491"/>
      <c r="AC21" s="491"/>
      <c r="AD21" s="491"/>
      <c r="AE21" s="491"/>
      <c r="AF21" s="491"/>
      <c r="AG21" s="491"/>
      <c r="AH21" s="491"/>
      <c r="AI21" s="491"/>
      <c r="AJ21" s="491"/>
      <c r="AK21" s="491"/>
      <c r="AL21" s="491"/>
      <c r="AM21" s="491"/>
      <c r="AN21" s="491"/>
      <c r="AO21" s="491"/>
      <c r="AP21" s="491"/>
      <c r="AQ21" s="491"/>
      <c r="AR21" s="491"/>
      <c r="AS21" s="491"/>
      <c r="AT21" s="491"/>
      <c r="AU21" s="491"/>
      <c r="AV21" s="491"/>
      <c r="AW21" s="491"/>
      <c r="AX21" s="491"/>
      <c r="AY21" s="491"/>
      <c r="AZ21" s="491"/>
      <c r="BA21" s="491"/>
      <c r="BB21" s="491"/>
      <c r="BC21" s="491"/>
      <c r="BD21" s="491"/>
      <c r="BE21" s="491"/>
      <c r="BF21" s="491"/>
      <c r="BG21" s="491"/>
      <c r="BH21" s="491"/>
      <c r="BI21" s="491"/>
      <c r="BJ21" s="491"/>
      <c r="BK21" s="491"/>
      <c r="BL21" s="491"/>
      <c r="BM21" s="491"/>
      <c r="BN21" s="491"/>
      <c r="BO21" s="491"/>
      <c r="BP21" s="491"/>
      <c r="BQ21" s="491"/>
      <c r="BR21" s="491"/>
      <c r="BS21" s="491"/>
      <c r="BT21" s="491"/>
      <c r="BU21" s="491"/>
      <c r="BV21" s="491"/>
      <c r="BW21" s="491"/>
      <c r="BX21" s="491"/>
      <c r="BY21" s="491"/>
      <c r="BZ21" s="491"/>
      <c r="CA21" s="491"/>
      <c r="CB21" s="491"/>
      <c r="CC21" s="491"/>
      <c r="CD21" s="491"/>
      <c r="CE21" s="491"/>
      <c r="CF21" s="491"/>
      <c r="CG21" s="491"/>
      <c r="CH21" s="491"/>
      <c r="CI21" s="491"/>
      <c r="CJ21" s="491"/>
      <c r="CK21" s="491"/>
      <c r="CL21" s="491"/>
      <c r="CM21" s="491"/>
      <c r="CN21" s="491"/>
      <c r="CO21" s="491"/>
      <c r="CP21" s="491"/>
      <c r="CQ21" s="491"/>
      <c r="CR21" s="491"/>
      <c r="CS21" s="491"/>
      <c r="CT21" s="491"/>
      <c r="CU21" s="491"/>
      <c r="CV21" s="491"/>
      <c r="CW21" s="491"/>
      <c r="CX21" s="491"/>
      <c r="CY21" s="491"/>
      <c r="CZ21" s="491"/>
      <c r="DA21" s="491"/>
      <c r="DB21" s="491"/>
      <c r="DC21" s="491"/>
      <c r="DD21" s="491"/>
      <c r="DE21" s="491"/>
      <c r="DF21" s="491"/>
      <c r="DG21" s="491"/>
      <c r="DH21" s="491"/>
      <c r="DI21" s="491"/>
      <c r="DJ21" s="491"/>
      <c r="DK21" s="491"/>
      <c r="DL21" s="491"/>
      <c r="DM21" s="491"/>
      <c r="DN21" s="491"/>
      <c r="DO21" s="491"/>
      <c r="DP21" s="491"/>
      <c r="DQ21" s="491"/>
      <c r="DR21" s="491"/>
      <c r="DS21" s="491"/>
      <c r="DT21" s="491"/>
      <c r="DU21" s="491"/>
      <c r="DV21" s="491"/>
      <c r="DW21" s="491"/>
      <c r="DX21" s="491"/>
      <c r="DY21" s="491"/>
      <c r="DZ21" s="491"/>
      <c r="EA21" s="491"/>
      <c r="EB21" s="491"/>
      <c r="EC21" s="491"/>
      <c r="ED21" s="491"/>
      <c r="EE21" s="491"/>
      <c r="EF21" s="491"/>
      <c r="EG21" s="491"/>
      <c r="EH21" s="491"/>
      <c r="EI21" s="491"/>
      <c r="EJ21" s="491"/>
      <c r="EK21" s="491"/>
      <c r="EL21" s="491"/>
      <c r="EM21" s="491"/>
      <c r="EN21" s="491"/>
      <c r="EO21" s="491"/>
      <c r="EP21" s="491"/>
      <c r="EQ21" s="491"/>
      <c r="ER21" s="491"/>
      <c r="ES21" s="491"/>
      <c r="ET21" s="491"/>
      <c r="EU21" s="491"/>
      <c r="EV21" s="491"/>
      <c r="EW21" s="491"/>
      <c r="EX21" s="491"/>
      <c r="EY21" s="491"/>
      <c r="EZ21" s="491"/>
      <c r="FA21" s="491"/>
      <c r="FB21" s="491"/>
      <c r="FC21" s="491"/>
      <c r="FD21" s="491"/>
      <c r="FE21" s="491"/>
      <c r="FF21" s="491"/>
      <c r="FG21" s="491"/>
      <c r="FH21" s="491"/>
      <c r="FI21" s="491"/>
      <c r="FJ21" s="491"/>
      <c r="FK21" s="491"/>
      <c r="FL21" s="491"/>
      <c r="FM21" s="491"/>
      <c r="FN21" s="491"/>
      <c r="FO21" s="491"/>
      <c r="FP21" s="491"/>
      <c r="FQ21" s="491"/>
      <c r="FR21" s="491"/>
      <c r="FS21" s="491"/>
      <c r="FT21" s="491"/>
      <c r="FU21" s="491"/>
      <c r="FV21" s="491"/>
      <c r="FW21" s="491"/>
      <c r="FX21" s="491"/>
      <c r="FY21" s="491"/>
      <c r="FZ21" s="491"/>
      <c r="GA21" s="491"/>
      <c r="GB21" s="491"/>
      <c r="GC21" s="491"/>
      <c r="GD21" s="491"/>
      <c r="GE21" s="491"/>
      <c r="GF21" s="491"/>
      <c r="GG21" s="491"/>
      <c r="GH21" s="491"/>
      <c r="GI21" s="491"/>
      <c r="GJ21" s="491"/>
      <c r="GK21" s="491"/>
      <c r="GL21" s="491"/>
      <c r="GM21" s="491"/>
      <c r="GN21" s="491"/>
      <c r="GO21" s="491"/>
      <c r="GP21" s="491"/>
      <c r="GQ21" s="491"/>
      <c r="GR21" s="491"/>
      <c r="GS21" s="491"/>
      <c r="GT21" s="491"/>
      <c r="GU21" s="491"/>
      <c r="GV21" s="491"/>
      <c r="GW21" s="491"/>
      <c r="GX21" s="491"/>
      <c r="GY21" s="491"/>
      <c r="GZ21" s="491"/>
      <c r="HA21" s="491"/>
      <c r="HB21" s="491"/>
      <c r="HC21" s="491"/>
      <c r="HD21" s="491"/>
      <c r="HE21" s="491"/>
      <c r="HF21" s="491"/>
      <c r="HG21" s="491"/>
      <c r="HH21" s="491"/>
      <c r="HI21" s="491"/>
      <c r="HJ21" s="491"/>
      <c r="HK21" s="491"/>
      <c r="HL21" s="491"/>
      <c r="HM21" s="491"/>
      <c r="HN21" s="491"/>
      <c r="HO21" s="491"/>
      <c r="HP21" s="491"/>
      <c r="HQ21" s="491"/>
      <c r="HR21" s="491"/>
      <c r="HS21" s="491"/>
      <c r="HT21" s="491"/>
      <c r="HU21" s="491"/>
      <c r="HV21" s="491"/>
      <c r="HW21" s="491"/>
      <c r="HX21" s="491"/>
      <c r="HY21" s="491"/>
      <c r="HZ21" s="491"/>
      <c r="IA21" s="491"/>
      <c r="IB21" s="491"/>
      <c r="IC21" s="491"/>
      <c r="ID21" s="491"/>
      <c r="IE21" s="491"/>
      <c r="IF21" s="491"/>
      <c r="IG21" s="491"/>
      <c r="IH21" s="491"/>
      <c r="II21" s="491"/>
      <c r="IJ21" s="491"/>
      <c r="IK21" s="491"/>
      <c r="IL21" s="491"/>
      <c r="IM21" s="491"/>
      <c r="IN21" s="491"/>
      <c r="IO21" s="491"/>
      <c r="IP21" s="491"/>
      <c r="IQ21" s="491"/>
      <c r="IR21" s="491"/>
      <c r="IS21" s="491"/>
      <c r="IT21" s="491"/>
      <c r="IU21" s="491"/>
      <c r="IV21" s="491"/>
      <c r="IW21" s="491"/>
      <c r="IX21" s="491"/>
      <c r="IY21" s="491"/>
      <c r="IZ21" s="491"/>
      <c r="JA21" s="491"/>
      <c r="JB21" s="491"/>
      <c r="JC21" s="491"/>
      <c r="JD21" s="491"/>
      <c r="JE21" s="491"/>
      <c r="JF21" s="491"/>
      <c r="JG21" s="491"/>
      <c r="JH21" s="491"/>
      <c r="JI21" s="491"/>
      <c r="JJ21" s="491"/>
      <c r="JK21" s="491"/>
      <c r="JL21" s="491"/>
      <c r="JM21" s="491"/>
      <c r="JN21" s="491"/>
      <c r="JO21" s="491"/>
      <c r="JP21" s="491"/>
      <c r="JQ21" s="491"/>
      <c r="JR21" s="491"/>
      <c r="JS21" s="491"/>
      <c r="JT21" s="491"/>
      <c r="JU21" s="491"/>
      <c r="JV21" s="491"/>
      <c r="JW21" s="491"/>
      <c r="JX21" s="491"/>
      <c r="JY21" s="491"/>
      <c r="JZ21" s="491"/>
      <c r="KA21" s="491"/>
      <c r="KB21" s="491"/>
      <c r="KC21" s="491"/>
      <c r="KD21" s="491"/>
      <c r="KE21" s="491"/>
      <c r="KF21" s="491"/>
      <c r="KG21" s="491"/>
      <c r="KH21" s="491"/>
      <c r="KI21" s="491"/>
      <c r="KJ21" s="491"/>
      <c r="KK21" s="491"/>
      <c r="KL21" s="491"/>
      <c r="KM21" s="491"/>
      <c r="KN21" s="491"/>
      <c r="KO21" s="491"/>
      <c r="KP21" s="491"/>
      <c r="KQ21" s="491"/>
      <c r="KR21" s="491"/>
      <c r="KS21" s="491"/>
      <c r="KT21" s="491"/>
      <c r="KU21" s="491"/>
      <c r="KV21" s="491"/>
      <c r="KW21" s="491"/>
      <c r="KX21" s="491"/>
      <c r="KY21" s="491"/>
      <c r="KZ21" s="491"/>
      <c r="LA21" s="491"/>
      <c r="LB21" s="491"/>
      <c r="LC21" s="491"/>
      <c r="LD21" s="491"/>
      <c r="LE21" s="491"/>
      <c r="LF21" s="491"/>
      <c r="LG21" s="491"/>
      <c r="LH21" s="491"/>
      <c r="LI21" s="491"/>
      <c r="LJ21" s="491"/>
      <c r="LK21" s="491"/>
      <c r="LL21" s="491"/>
      <c r="LM21" s="491"/>
      <c r="LN21" s="491"/>
      <c r="LO21" s="491"/>
      <c r="LP21" s="491"/>
      <c r="LQ21" s="491"/>
      <c r="LR21" s="491"/>
      <c r="LS21" s="491"/>
      <c r="LT21" s="491"/>
      <c r="LU21" s="491"/>
      <c r="LV21" s="491"/>
      <c r="LW21" s="491"/>
      <c r="LX21" s="491"/>
      <c r="LY21" s="491"/>
      <c r="LZ21" s="491"/>
      <c r="MA21" s="491"/>
      <c r="MB21" s="491"/>
      <c r="MC21" s="491"/>
      <c r="MD21" s="491"/>
      <c r="ME21" s="491"/>
      <c r="MF21" s="491"/>
      <c r="MG21" s="491"/>
      <c r="MH21" s="491"/>
      <c r="MI21" s="491"/>
      <c r="MJ21" s="491"/>
      <c r="MK21" s="491"/>
      <c r="ML21" s="491"/>
      <c r="MM21" s="491"/>
      <c r="MN21" s="491"/>
      <c r="MO21" s="491"/>
      <c r="MP21" s="491"/>
      <c r="MQ21" s="491"/>
      <c r="MR21" s="491"/>
      <c r="MS21" s="491"/>
      <c r="MT21" s="491"/>
      <c r="MU21" s="491"/>
      <c r="MV21" s="491"/>
      <c r="MW21" s="491"/>
      <c r="MX21" s="491"/>
      <c r="MY21" s="491"/>
      <c r="MZ21" s="491"/>
      <c r="NA21" s="491"/>
      <c r="NB21" s="491"/>
      <c r="NC21" s="491"/>
      <c r="ND21" s="491"/>
      <c r="NE21" s="491"/>
      <c r="NF21" s="491"/>
      <c r="NG21" s="491"/>
      <c r="NH21" s="491"/>
      <c r="NI21" s="491"/>
      <c r="NJ21" s="491"/>
      <c r="NK21" s="491"/>
      <c r="NL21" s="491"/>
      <c r="NM21" s="491"/>
      <c r="NN21" s="491"/>
      <c r="NO21" s="491"/>
      <c r="NP21" s="491"/>
      <c r="NQ21" s="491"/>
      <c r="NR21" s="491"/>
      <c r="NS21" s="491"/>
      <c r="NT21" s="491"/>
      <c r="NU21" s="491"/>
      <c r="NV21" s="491"/>
      <c r="NW21" s="491"/>
      <c r="NX21" s="491"/>
      <c r="NY21" s="491"/>
      <c r="NZ21" s="491"/>
      <c r="OA21" s="491"/>
      <c r="OB21" s="491"/>
      <c r="OC21" s="491"/>
      <c r="OD21" s="491"/>
      <c r="OE21" s="491"/>
      <c r="OF21" s="491"/>
      <c r="OG21" s="491"/>
      <c r="OH21" s="491"/>
      <c r="OI21" s="491"/>
      <c r="OJ21" s="491"/>
      <c r="OK21" s="491"/>
      <c r="OL21" s="491"/>
      <c r="OM21" s="491"/>
      <c r="ON21" s="491"/>
      <c r="OO21" s="491"/>
      <c r="OP21" s="491"/>
      <c r="OQ21" s="491"/>
      <c r="OR21" s="491"/>
      <c r="OS21" s="491"/>
      <c r="OT21" s="491"/>
      <c r="OU21" s="491"/>
      <c r="OV21" s="491"/>
      <c r="OW21" s="491"/>
      <c r="OX21" s="491"/>
      <c r="OY21" s="491"/>
      <c r="OZ21" s="491"/>
      <c r="PA21" s="491"/>
      <c r="PB21" s="491"/>
      <c r="PC21" s="491"/>
      <c r="PD21" s="491"/>
      <c r="PE21" s="491"/>
      <c r="PF21" s="491"/>
      <c r="PG21" s="491"/>
      <c r="PH21" s="491"/>
      <c r="PI21" s="491"/>
      <c r="PJ21" s="491"/>
      <c r="PK21" s="491"/>
      <c r="PL21" s="491"/>
      <c r="PM21" s="491"/>
      <c r="PN21" s="491"/>
      <c r="PO21" s="491"/>
      <c r="PP21" s="491"/>
      <c r="PQ21" s="491"/>
      <c r="PR21" s="491"/>
      <c r="PS21" s="491"/>
      <c r="PT21" s="491"/>
      <c r="PU21" s="491"/>
      <c r="PV21" s="491"/>
      <c r="PW21" s="491"/>
      <c r="PX21" s="491"/>
      <c r="PY21" s="491"/>
      <c r="PZ21" s="491"/>
      <c r="QA21" s="491"/>
      <c r="QB21" s="491"/>
      <c r="QC21" s="491"/>
      <c r="QD21" s="491"/>
      <c r="QE21" s="491"/>
      <c r="QF21" s="491"/>
      <c r="QG21" s="491"/>
      <c r="QH21" s="491"/>
      <c r="QI21" s="491"/>
      <c r="QJ21" s="491"/>
      <c r="QK21" s="491"/>
      <c r="QL21" s="491"/>
      <c r="QM21" s="491"/>
      <c r="QN21" s="491"/>
      <c r="QO21" s="491"/>
      <c r="QP21" s="491"/>
      <c r="QQ21" s="491"/>
      <c r="QR21" s="491"/>
      <c r="QS21" s="491"/>
      <c r="QT21" s="491"/>
      <c r="QU21" s="491"/>
      <c r="QV21" s="491"/>
      <c r="QW21" s="491"/>
      <c r="QX21" s="491"/>
      <c r="QY21" s="491"/>
      <c r="QZ21" s="491"/>
      <c r="RA21" s="491"/>
      <c r="RB21" s="491"/>
      <c r="RC21" s="491"/>
      <c r="RD21" s="491"/>
      <c r="RE21" s="491"/>
      <c r="RF21" s="491"/>
      <c r="RG21" s="491"/>
      <c r="RH21" s="491"/>
      <c r="RI21" s="491"/>
      <c r="RJ21" s="491"/>
    </row>
    <row r="22" spans="1:478">
      <c r="A22" s="270" t="s">
        <v>899</v>
      </c>
      <c r="B22" s="274"/>
      <c r="C22" s="703">
        <f t="shared" si="130"/>
        <v>0</v>
      </c>
      <c r="E22" s="208"/>
      <c r="G22" s="208"/>
      <c r="U22" s="208">
        <v>0</v>
      </c>
      <c r="V22" s="208">
        <v>0</v>
      </c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8"/>
      <c r="AP22" s="208"/>
      <c r="AQ22" s="208"/>
      <c r="AR22" s="208"/>
      <c r="AS22" s="208"/>
      <c r="AT22" s="208"/>
      <c r="AU22" s="208"/>
      <c r="AV22" s="208"/>
      <c r="AW22" s="208"/>
      <c r="AX22" s="208"/>
      <c r="AY22" s="208"/>
      <c r="AZ22" s="208"/>
      <c r="BA22" s="208"/>
      <c r="BB22" s="208"/>
      <c r="BC22" s="208"/>
      <c r="BD22" s="208"/>
      <c r="BE22" s="208"/>
      <c r="BF22" s="208"/>
      <c r="BG22" s="208"/>
      <c r="BH22" s="208"/>
      <c r="BI22" s="208"/>
      <c r="BJ22" s="208"/>
      <c r="BK22" s="208"/>
      <c r="BL22" s="208"/>
      <c r="BM22" s="208"/>
      <c r="BN22" s="208"/>
      <c r="BO22" s="208"/>
      <c r="BP22" s="208"/>
      <c r="BQ22" s="208"/>
      <c r="BR22" s="208"/>
      <c r="BS22" s="208"/>
      <c r="BT22" s="208"/>
      <c r="BU22" s="208"/>
      <c r="BV22" s="208"/>
      <c r="BW22" s="208"/>
      <c r="BX22" s="208"/>
      <c r="BY22" s="208"/>
      <c r="BZ22" s="208"/>
      <c r="CA22" s="208"/>
      <c r="CB22" s="208"/>
      <c r="CC22" s="208"/>
      <c r="CD22" s="208"/>
      <c r="CE22" s="208"/>
      <c r="CF22" s="208"/>
      <c r="CG22" s="208"/>
      <c r="CH22" s="208"/>
      <c r="CI22" s="208"/>
      <c r="CJ22" s="208"/>
      <c r="CK22" s="208"/>
      <c r="CL22" s="208"/>
      <c r="CM22" s="208"/>
      <c r="CN22" s="208"/>
      <c r="CO22" s="208"/>
      <c r="CP22" s="208"/>
      <c r="CQ22" s="208"/>
      <c r="CR22" s="208"/>
      <c r="CS22" s="208"/>
      <c r="CT22" s="208"/>
      <c r="CU22" s="208"/>
      <c r="CV22" s="208"/>
      <c r="CW22" s="208"/>
      <c r="CX22" s="208"/>
      <c r="CY22" s="208"/>
      <c r="CZ22" s="208"/>
      <c r="DA22" s="208"/>
      <c r="DB22" s="208"/>
      <c r="DC22" s="208"/>
      <c r="DD22" s="208"/>
      <c r="DE22" s="208"/>
      <c r="DF22" s="208"/>
      <c r="DG22" s="208"/>
      <c r="DH22" s="208"/>
      <c r="DI22" s="208"/>
      <c r="DJ22" s="208"/>
      <c r="DK22" s="208"/>
      <c r="DL22" s="208"/>
      <c r="DM22" s="208"/>
      <c r="DN22" s="208"/>
      <c r="DO22" s="208"/>
      <c r="DP22" s="208"/>
      <c r="DQ22" s="208"/>
      <c r="DR22" s="208"/>
      <c r="DS22" s="208"/>
      <c r="DT22" s="208"/>
      <c r="DU22" s="208"/>
      <c r="DV22" s="208"/>
      <c r="DW22" s="208"/>
      <c r="DX22" s="208"/>
      <c r="DY22" s="208"/>
      <c r="DZ22" s="208"/>
      <c r="EA22" s="208"/>
      <c r="EB22" s="208"/>
      <c r="EC22" s="208"/>
      <c r="ED22" s="208"/>
      <c r="EE22" s="208"/>
      <c r="EF22" s="208">
        <f>EF20/61.4</f>
        <v>0</v>
      </c>
      <c r="EG22" s="208"/>
      <c r="EH22" s="208"/>
      <c r="EI22" s="208"/>
      <c r="EJ22" s="208"/>
      <c r="EK22" s="208"/>
      <c r="EL22" s="208"/>
      <c r="EM22" s="208"/>
      <c r="EN22" s="208"/>
      <c r="EO22" s="208"/>
      <c r="EP22" s="208"/>
      <c r="EQ22" s="208"/>
      <c r="ER22" s="208"/>
      <c r="ES22" s="208"/>
      <c r="ET22" s="208"/>
      <c r="EU22" s="208"/>
      <c r="EV22" s="208"/>
      <c r="EW22" s="208"/>
      <c r="EX22" s="208"/>
      <c r="EY22" s="208"/>
      <c r="EZ22" s="208"/>
      <c r="FA22" s="208"/>
      <c r="FB22" s="208"/>
      <c r="FC22" s="208"/>
      <c r="FD22" s="208"/>
      <c r="FE22" s="208"/>
      <c r="FF22" s="208"/>
      <c r="FG22" s="208"/>
      <c r="FH22" s="208"/>
      <c r="FI22" s="208"/>
      <c r="FJ22" s="208"/>
      <c r="FK22" s="208"/>
      <c r="FL22" s="208"/>
      <c r="FM22" s="208"/>
      <c r="FN22" s="208"/>
      <c r="FO22" s="208"/>
      <c r="FP22" s="208"/>
      <c r="FQ22" s="208"/>
      <c r="FR22" s="208"/>
      <c r="FS22" s="208"/>
      <c r="FT22" s="208"/>
      <c r="FU22" s="208"/>
      <c r="FV22" s="208"/>
      <c r="FW22" s="208"/>
      <c r="FX22" s="208"/>
      <c r="FY22" s="208"/>
      <c r="FZ22" s="208"/>
      <c r="GA22" s="208"/>
      <c r="GB22" s="208"/>
      <c r="GC22" s="208"/>
      <c r="GD22" s="208"/>
      <c r="GE22" s="208"/>
      <c r="GF22" s="208"/>
      <c r="GG22" s="208"/>
      <c r="GH22" s="208"/>
      <c r="GI22" s="208"/>
      <c r="GJ22" s="208"/>
      <c r="GK22" s="208"/>
      <c r="GL22" s="208"/>
      <c r="GM22" s="208"/>
      <c r="GN22" s="208"/>
      <c r="GO22" s="208"/>
      <c r="GP22" s="208"/>
      <c r="GQ22" s="208"/>
      <c r="GR22" s="208"/>
      <c r="GS22" s="208"/>
      <c r="GT22" s="208"/>
      <c r="GU22" s="208"/>
      <c r="GV22" s="208"/>
      <c r="GW22" s="208"/>
      <c r="GX22" s="208"/>
      <c r="GY22" s="208"/>
      <c r="GZ22" s="208"/>
      <c r="HA22" s="208"/>
      <c r="HB22" s="208"/>
      <c r="HC22" s="208"/>
      <c r="HD22" s="208"/>
      <c r="HE22" s="208"/>
      <c r="HF22" s="208"/>
      <c r="HG22" s="208"/>
      <c r="HH22" s="208"/>
      <c r="HI22" s="208"/>
      <c r="HJ22" s="208"/>
      <c r="HK22" s="208"/>
      <c r="HL22" s="208"/>
      <c r="HM22" s="208"/>
      <c r="HN22" s="208"/>
      <c r="HO22" s="208"/>
      <c r="HP22" s="208"/>
      <c r="HQ22" s="208"/>
      <c r="HR22" s="208"/>
      <c r="HS22" s="208"/>
      <c r="HT22" s="208"/>
      <c r="HU22" s="208"/>
      <c r="HV22" s="208"/>
      <c r="HW22" s="208"/>
      <c r="HX22" s="208"/>
      <c r="HY22" s="208"/>
      <c r="HZ22" s="208"/>
      <c r="IA22" s="208"/>
      <c r="IB22" s="208"/>
      <c r="IC22" s="208"/>
      <c r="ID22" s="208"/>
      <c r="IE22" s="208"/>
      <c r="IF22" s="208"/>
      <c r="IG22" s="208"/>
      <c r="IH22" s="208"/>
      <c r="II22" s="208"/>
      <c r="IJ22" s="208"/>
      <c r="IK22" s="208"/>
      <c r="IL22" s="208"/>
      <c r="IM22" s="208"/>
      <c r="IN22" s="208"/>
      <c r="IO22" s="208"/>
      <c r="IP22" s="208"/>
      <c r="IQ22" s="208"/>
      <c r="IR22" s="208"/>
      <c r="IS22" s="208"/>
      <c r="IT22" s="208"/>
      <c r="IU22" s="208"/>
      <c r="IV22" s="208"/>
      <c r="IW22" s="208"/>
      <c r="IX22" s="208"/>
      <c r="IY22" s="208"/>
      <c r="IZ22" s="208"/>
      <c r="JA22" s="208"/>
      <c r="JB22" s="208"/>
      <c r="JC22" s="208"/>
      <c r="JD22" s="208"/>
      <c r="JE22" s="208"/>
      <c r="JF22" s="208"/>
      <c r="JG22" s="208"/>
      <c r="JH22" s="208"/>
      <c r="JI22" s="208"/>
      <c r="JJ22" s="208"/>
      <c r="JK22" s="208"/>
      <c r="JL22" s="208"/>
      <c r="JM22" s="208"/>
      <c r="JN22" s="208"/>
      <c r="JO22" s="208"/>
      <c r="JP22" s="208"/>
      <c r="JQ22" s="208"/>
      <c r="JR22" s="208"/>
      <c r="JS22" s="208"/>
      <c r="JT22" s="208"/>
      <c r="JU22" s="208"/>
      <c r="JV22" s="208"/>
      <c r="JW22" s="208"/>
      <c r="JX22" s="208"/>
      <c r="JY22" s="208"/>
      <c r="JZ22" s="208"/>
      <c r="KA22" s="208"/>
      <c r="KB22" s="208"/>
      <c r="KC22" s="208"/>
      <c r="KD22" s="208"/>
      <c r="KE22" s="208"/>
      <c r="KF22" s="208"/>
      <c r="KG22" s="208"/>
      <c r="KH22" s="208"/>
      <c r="KI22" s="208"/>
      <c r="KJ22" s="208"/>
      <c r="KK22" s="208"/>
      <c r="KL22" s="208"/>
      <c r="KM22" s="208"/>
      <c r="KN22" s="208"/>
      <c r="KO22" s="208"/>
      <c r="KP22" s="208"/>
      <c r="KQ22" s="208"/>
      <c r="KR22" s="208"/>
      <c r="KS22" s="208"/>
      <c r="KT22" s="208"/>
      <c r="KU22" s="208"/>
      <c r="KV22" s="208"/>
      <c r="KW22" s="208"/>
      <c r="KX22" s="208"/>
      <c r="KY22" s="208"/>
      <c r="KZ22" s="208"/>
      <c r="LA22" s="208"/>
      <c r="LB22" s="208"/>
      <c r="LC22" s="208"/>
      <c r="LD22" s="208"/>
      <c r="LE22" s="208"/>
      <c r="LF22" s="208"/>
      <c r="LG22" s="208"/>
      <c r="LH22" s="208"/>
      <c r="LI22" s="208"/>
      <c r="LJ22" s="208"/>
      <c r="LK22" s="208"/>
      <c r="LL22" s="208"/>
      <c r="LM22" s="208"/>
      <c r="LN22" s="208"/>
      <c r="LO22" s="208"/>
      <c r="LP22" s="208"/>
      <c r="LQ22" s="208"/>
      <c r="LR22" s="208"/>
      <c r="LS22" s="208"/>
      <c r="LT22" s="208"/>
      <c r="LU22" s="208"/>
      <c r="LV22" s="208"/>
      <c r="LW22" s="208"/>
      <c r="LX22" s="208"/>
      <c r="LY22" s="208"/>
      <c r="LZ22" s="208"/>
      <c r="MA22" s="208"/>
      <c r="MB22" s="208"/>
      <c r="MC22" s="208"/>
      <c r="MD22" s="208"/>
      <c r="ME22" s="208"/>
      <c r="MF22" s="208"/>
      <c r="MG22" s="208"/>
      <c r="MH22" s="208"/>
      <c r="MI22" s="208"/>
      <c r="MJ22" s="208"/>
      <c r="MK22" s="208"/>
      <c r="ML22" s="208"/>
      <c r="MM22" s="208"/>
      <c r="MN22" s="208"/>
      <c r="MO22" s="208"/>
      <c r="MP22" s="208"/>
      <c r="MQ22" s="208"/>
      <c r="MR22" s="208"/>
      <c r="MS22" s="208"/>
      <c r="MT22" s="208"/>
      <c r="MU22" s="208"/>
      <c r="MV22" s="208"/>
      <c r="MW22" s="208"/>
      <c r="MX22" s="208"/>
      <c r="MY22" s="208"/>
      <c r="MZ22" s="208"/>
      <c r="NA22" s="208"/>
      <c r="NB22" s="208"/>
      <c r="NC22" s="208"/>
      <c r="ND22" s="208"/>
      <c r="NE22" s="208"/>
      <c r="NF22" s="208"/>
      <c r="NG22" s="208"/>
      <c r="NH22" s="208"/>
      <c r="NI22" s="208"/>
      <c r="NJ22" s="208"/>
      <c r="NK22" s="208"/>
      <c r="NL22" s="208"/>
      <c r="NM22" s="208"/>
      <c r="NN22" s="208"/>
      <c r="NO22" s="208"/>
      <c r="NP22" s="208"/>
      <c r="NQ22" s="208"/>
      <c r="NR22" s="208"/>
      <c r="NS22" s="208"/>
      <c r="NT22" s="208"/>
      <c r="NU22" s="208"/>
      <c r="NV22" s="208"/>
      <c r="NW22" s="208"/>
      <c r="NX22" s="208"/>
      <c r="NY22" s="208"/>
      <c r="NZ22" s="208"/>
      <c r="OA22" s="208"/>
      <c r="OB22" s="208"/>
      <c r="OC22" s="208"/>
      <c r="OD22" s="208"/>
      <c r="OE22" s="208"/>
      <c r="OF22" s="208"/>
      <c r="OG22" s="208"/>
      <c r="OH22" s="208"/>
      <c r="OI22" s="208"/>
      <c r="OJ22" s="208"/>
      <c r="OK22" s="208"/>
      <c r="OL22" s="208"/>
      <c r="OM22" s="208"/>
      <c r="ON22" s="208"/>
      <c r="OO22" s="208"/>
      <c r="OP22" s="208"/>
      <c r="OQ22" s="208"/>
      <c r="OR22" s="208"/>
      <c r="OS22" s="208"/>
      <c r="OT22" s="208"/>
      <c r="OU22" s="208"/>
      <c r="OV22" s="208"/>
      <c r="OW22" s="208"/>
      <c r="OX22" s="208"/>
      <c r="OY22" s="208"/>
      <c r="OZ22" s="208"/>
      <c r="PA22" s="208"/>
      <c r="PB22" s="208"/>
      <c r="PC22" s="208"/>
      <c r="PD22" s="208"/>
      <c r="PE22" s="208"/>
      <c r="PF22" s="208"/>
      <c r="PG22" s="208"/>
      <c r="PH22" s="208"/>
      <c r="PI22" s="208"/>
      <c r="PJ22" s="208"/>
      <c r="PK22" s="208"/>
      <c r="PL22" s="208"/>
      <c r="PM22" s="208"/>
      <c r="PN22" s="208"/>
      <c r="PO22" s="208"/>
      <c r="PP22" s="208"/>
      <c r="PQ22" s="208"/>
      <c r="PR22" s="208"/>
      <c r="PS22" s="208"/>
      <c r="PT22" s="208"/>
      <c r="PU22" s="208"/>
      <c r="PV22" s="208"/>
      <c r="PW22" s="208"/>
      <c r="PX22" s="208"/>
      <c r="PY22" s="208"/>
      <c r="PZ22" s="208"/>
      <c r="QA22" s="208"/>
      <c r="QB22" s="208"/>
      <c r="QC22" s="208"/>
      <c r="QD22" s="208"/>
      <c r="QE22" s="208"/>
      <c r="QF22" s="208"/>
      <c r="QG22" s="208"/>
      <c r="QH22" s="208"/>
      <c r="QI22" s="208"/>
      <c r="QJ22" s="208"/>
      <c r="QK22" s="208"/>
      <c r="QL22" s="208"/>
      <c r="QM22" s="208"/>
      <c r="QN22" s="208"/>
      <c r="QO22" s="208"/>
      <c r="QP22" s="208"/>
      <c r="QQ22" s="208"/>
      <c r="QR22" s="208"/>
      <c r="QS22" s="208"/>
      <c r="QT22" s="208"/>
      <c r="QU22" s="208"/>
      <c r="QV22" s="208"/>
      <c r="QW22" s="208"/>
      <c r="QX22" s="208"/>
      <c r="QY22" s="208"/>
      <c r="QZ22" s="208"/>
      <c r="RA22" s="208"/>
      <c r="RB22" s="208"/>
      <c r="RC22" s="208"/>
      <c r="RD22" s="208"/>
      <c r="RE22" s="208"/>
      <c r="RF22" s="208"/>
      <c r="RG22" s="208"/>
      <c r="RH22" s="208"/>
      <c r="RI22" s="208"/>
      <c r="RJ22" s="208"/>
    </row>
    <row r="23" spans="1:478">
      <c r="A23" s="217" t="s">
        <v>900</v>
      </c>
      <c r="B23" s="222">
        <f>SUM(AI23:AT23)</f>
        <v>39561.43711605006</v>
      </c>
      <c r="C23" s="703">
        <f>B23/Inputs!$E$10/1000</f>
        <v>3.6967777823923584</v>
      </c>
      <c r="D23" t="s">
        <v>901</v>
      </c>
      <c r="E23" s="208"/>
      <c r="F23" s="208"/>
      <c r="G23" s="208"/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s="208">
        <v>0</v>
      </c>
      <c r="V23" s="208">
        <v>0</v>
      </c>
      <c r="W23" s="208">
        <v>0</v>
      </c>
      <c r="X23" s="208">
        <v>0</v>
      </c>
      <c r="Y23" s="208">
        <v>0</v>
      </c>
      <c r="Z23" s="208">
        <v>0</v>
      </c>
      <c r="AA23" s="208">
        <v>0</v>
      </c>
      <c r="AB23" s="208">
        <v>0</v>
      </c>
      <c r="AC23" s="208">
        <v>0</v>
      </c>
      <c r="AD23" s="208">
        <v>0</v>
      </c>
      <c r="AE23" s="208">
        <v>0</v>
      </c>
      <c r="AF23" s="208">
        <v>0</v>
      </c>
      <c r="AG23" s="208">
        <v>0</v>
      </c>
      <c r="AH23" s="208">
        <v>0</v>
      </c>
      <c r="AI23" s="208">
        <f>0.02*Calculations!AG233</f>
        <v>2243.1356192778076</v>
      </c>
      <c r="AJ23" s="208">
        <f>0.02*Calculations!AH233</f>
        <v>2273.8736229532756</v>
      </c>
      <c r="AK23" s="208">
        <f>0.02*Calculations!AI233</f>
        <v>3293.3716327820125</v>
      </c>
      <c r="AL23" s="208">
        <f>0.02*Calculations!AJ233</f>
        <v>3357.7419914472125</v>
      </c>
      <c r="AM23" s="208">
        <f>0.02*Calculations!AK233</f>
        <v>3804.629175794355</v>
      </c>
      <c r="AN23" s="208">
        <f>0.02*Calculations!AL233</f>
        <v>4109.5126912856449</v>
      </c>
      <c r="AO23" s="208">
        <f>0.02*Calculations!AM233</f>
        <v>4699.4261638280932</v>
      </c>
      <c r="AP23" s="208">
        <f>0.02*Calculations!AN233</f>
        <v>4433.4492947922163</v>
      </c>
      <c r="AQ23" s="208">
        <f>0.02*Calculations!AO233</f>
        <v>4032.6166744109091</v>
      </c>
      <c r="AR23" s="208">
        <f>0.02*Calculations!AP233</f>
        <v>3202.1970819676326</v>
      </c>
      <c r="AS23" s="208">
        <f>0.02*Calculations!AQ233</f>
        <v>2564.2466457932187</v>
      </c>
      <c r="AT23" s="208">
        <f>0.02*Calculations!AR233</f>
        <v>1547.2365217176757</v>
      </c>
      <c r="AU23" s="208">
        <f>0.02*Calculations!AS233</f>
        <v>2244.2349112011616</v>
      </c>
      <c r="AV23" s="208">
        <f>0.02*Calculations!AT233</f>
        <v>2274.144198048672</v>
      </c>
      <c r="AW23" s="208">
        <f>0.02*Calculations!AU233</f>
        <v>3309.1192027713792</v>
      </c>
      <c r="AX23" s="208">
        <f>0.02*Calculations!AV233</f>
        <v>3374.7016159766499</v>
      </c>
      <c r="AY23" s="208">
        <f>0.02*Calculations!AW233</f>
        <v>3825.5181580746466</v>
      </c>
      <c r="AZ23" s="208">
        <f>0.02*Calculations!AX233</f>
        <v>4134.0179061974195</v>
      </c>
      <c r="BA23" s="208">
        <f>0.02*Calculations!AY233</f>
        <v>4729.2919048081149</v>
      </c>
      <c r="BB23" s="208">
        <f>0.02*Calculations!AZ233</f>
        <v>4460.6696435010635</v>
      </c>
      <c r="BC23" s="208">
        <f>0.02*Calculations!BA233</f>
        <v>4013.8273457533423</v>
      </c>
      <c r="BD23" s="208">
        <f>0.02*Calculations!BB233</f>
        <v>3185.5590735412534</v>
      </c>
      <c r="BE23" s="208">
        <f>0.02*Calculations!BC233</f>
        <v>2549.4314385545058</v>
      </c>
      <c r="BF23" s="208">
        <f>0.02*Calculations!BD233</f>
        <v>1533.0361312853508</v>
      </c>
      <c r="BG23" s="208">
        <f>0.02*Calculations!BE233</f>
        <v>2227.7149494691362</v>
      </c>
      <c r="BH23" s="208">
        <f>0.02*Calculations!BF233</f>
        <v>2257.31155379642</v>
      </c>
      <c r="BI23" s="208">
        <f>0.02*Calculations!BG233</f>
        <v>3287.4108520334244</v>
      </c>
      <c r="BJ23" s="208">
        <f>0.02*Calculations!BH233</f>
        <v>3391.9974418068032</v>
      </c>
      <c r="BK23" s="208">
        <f>0.02*Calculations!BI233</f>
        <v>3846.7880452695449</v>
      </c>
      <c r="BL23" s="208">
        <f>0.02*Calculations!BJ233</f>
        <v>4158.9345007543379</v>
      </c>
      <c r="BM23" s="208">
        <f>0.02*Calculations!BK233</f>
        <v>4712.1313145975337</v>
      </c>
      <c r="BN23" s="208">
        <f>0.02*Calculations!BL233</f>
        <v>4488.3337811093379</v>
      </c>
      <c r="BO23" s="208">
        <f>0.02*Calculations!BM233</f>
        <v>3987.0220172068175</v>
      </c>
      <c r="BP23" s="208">
        <f>0.02*Calculations!BN233</f>
        <v>3164.8412494114968</v>
      </c>
      <c r="BQ23" s="208">
        <f>0.02*Calculations!BO233</f>
        <v>2527.4834222654799</v>
      </c>
      <c r="BR23" s="208">
        <f>0.02*Calculations!BP233</f>
        <v>1516.7538565045522</v>
      </c>
      <c r="BS23" s="208">
        <f>0.02*Calculations!BQ233</f>
        <v>2211.4261589057896</v>
      </c>
      <c r="BT23" s="208">
        <f>0.02*Calculations!BR233</f>
        <v>2240.7122183409601</v>
      </c>
      <c r="BU23" s="208">
        <f>0.02*Calculations!BS233</f>
        <v>3263.7187297087967</v>
      </c>
      <c r="BV23" s="208">
        <f>0.02*Calculations!BT233</f>
        <v>3409.6311725150176</v>
      </c>
      <c r="BW23" s="208">
        <f>0.02*Calculations!BU233</f>
        <v>3868.4409341394448</v>
      </c>
      <c r="BX23" s="208">
        <f>0.02*Calculations!BV233</f>
        <v>4184.2649330800996</v>
      </c>
      <c r="BY23" s="208">
        <f>0.02*Calculations!BW233</f>
        <v>4679.9689309035384</v>
      </c>
      <c r="BZ23" s="208">
        <f>0.02*Calculations!BX233</f>
        <v>4515.473152933836</v>
      </c>
      <c r="CA23" s="208">
        <f>0.02*Calculations!BY233</f>
        <v>3960.6232650394745</v>
      </c>
      <c r="CB23" s="208">
        <f>0.02*Calculations!BZ233</f>
        <v>3144.4481067540364</v>
      </c>
      <c r="CC23" s="208">
        <f>0.02*Calculations!CA233</f>
        <v>2501.3350942257084</v>
      </c>
      <c r="CD23" s="208">
        <f>0.02*Calculations!CB233</f>
        <v>1500.6336602697268</v>
      </c>
      <c r="CE23" s="208">
        <f>0.02*Calculations!CC233</f>
        <v>2195.3669056315744</v>
      </c>
      <c r="CF23" s="208">
        <f>0.02*Calculations!CD233</f>
        <v>2223.4372268816214</v>
      </c>
      <c r="CG23" s="208">
        <f>0.02*Calculations!CE233</f>
        <v>3240.3612915376425</v>
      </c>
      <c r="CH23" s="208">
        <f>0.02*Calculations!CF233</f>
        <v>3427.60454522297</v>
      </c>
      <c r="CI23" s="208">
        <f>0.02*Calculations!CG233</f>
        <v>3890.4789594569693</v>
      </c>
      <c r="CJ23" s="208">
        <f>0.02*Calculations!CH233</f>
        <v>4210.0117023606927</v>
      </c>
      <c r="CK23" s="208">
        <f>0.02*Calculations!CI233</f>
        <v>4648.2826650789357</v>
      </c>
      <c r="CL23" s="208">
        <f>0.02*Calculations!CJ233</f>
        <v>4484.3382287674785</v>
      </c>
      <c r="CM23" s="208">
        <f>0.02*Calculations!CK233</f>
        <v>3934.6284395532557</v>
      </c>
      <c r="CN23" s="208">
        <f>0.02*Calculations!CL233</f>
        <v>3124.3775980957766</v>
      </c>
      <c r="CO23" s="208">
        <f>0.02*Calculations!CM233</f>
        <v>2475.4470543241364</v>
      </c>
      <c r="CP23" s="208">
        <f>0.02*Calculations!CN233</f>
        <v>1484.673929203419</v>
      </c>
      <c r="CQ23" s="208">
        <f>0.02*Calculations!CO233</f>
        <v>2179.5355787037206</v>
      </c>
      <c r="CR23" s="208">
        <f>0.02*Calculations!CP233</f>
        <v>2208.2068373398392</v>
      </c>
      <c r="CS23" s="208">
        <f>0.02*Calculations!CQ233</f>
        <v>3217.3361944336684</v>
      </c>
      <c r="CT23" s="208">
        <f>0.02*Calculations!CR233</f>
        <v>3445.9193307677774</v>
      </c>
      <c r="CU23" s="208">
        <f>0.02*Calculations!CS233</f>
        <v>3908.661587560222</v>
      </c>
      <c r="CV23" s="208">
        <f>0.02*Calculations!CT233</f>
        <v>4236.17734909096</v>
      </c>
      <c r="CW23" s="208">
        <f>0.02*Calculations!CU233</f>
        <v>4617.0693373471422</v>
      </c>
      <c r="CX23" s="208">
        <f>0.02*Calculations!CV233</f>
        <v>4453.6598935007605</v>
      </c>
      <c r="CY23" s="208">
        <f>0.02*Calculations!CW233</f>
        <v>3909.0349314008045</v>
      </c>
      <c r="CZ23" s="208">
        <f>0.02*Calculations!CX233</f>
        <v>3095.6272845712056</v>
      </c>
      <c r="DA23" s="208">
        <f>0.02*Calculations!CY233</f>
        <v>2449.8167115761776</v>
      </c>
      <c r="DB23" s="208">
        <f>0.02*Calculations!CZ233</f>
        <v>1468.8730659882067</v>
      </c>
      <c r="DC23" s="208">
        <f>0.02*Calculations!DA233</f>
        <v>2163.9305899546443</v>
      </c>
      <c r="DD23" s="208">
        <f>0.02*Calculations!DB233</f>
        <v>2192.2975312595822</v>
      </c>
      <c r="DE23" s="208">
        <f>0.02*Calculations!DC233</f>
        <v>3194.6411285189379</v>
      </c>
      <c r="DF23" s="208">
        <f>0.02*Calculations!DD233</f>
        <v>3464.577333876457</v>
      </c>
      <c r="DG23" s="208">
        <f>0.02*Calculations!DE233</f>
        <v>3881.2263323661127</v>
      </c>
      <c r="DH23" s="208">
        <f>0.02*Calculations!DF233</f>
        <v>4211.0484338292308</v>
      </c>
      <c r="DI23" s="208">
        <f>0.02*Calculations!DG233</f>
        <v>4586.3258151804112</v>
      </c>
      <c r="DJ23" s="208">
        <f>0.02*Calculations!DH233</f>
        <v>4423.4350687408423</v>
      </c>
      <c r="DK23" s="208">
        <f>0.02*Calculations!DI233</f>
        <v>3883.8401713235444</v>
      </c>
      <c r="DL23" s="208">
        <f>0.02*Calculations!DJ233</f>
        <v>3063.7905184502533</v>
      </c>
      <c r="DM23" s="208">
        <f>0.02*Calculations!DK233</f>
        <v>2424.4415007886669</v>
      </c>
      <c r="DN23" s="208">
        <f>0.02*Calculations!DL233</f>
        <v>1453.2294892068321</v>
      </c>
      <c r="DO23" s="208">
        <f>0.02*Calculations!DM233</f>
        <v>2148.5503738326315</v>
      </c>
      <c r="DP23" s="208">
        <f>0.02*Calculations!DN233</f>
        <v>2176.6150125798781</v>
      </c>
      <c r="DQ23" s="208">
        <f>0.02*Calculations!DO233</f>
        <v>3172.2738168921383</v>
      </c>
      <c r="DR23" s="208">
        <f>0.02*Calculations!DP233</f>
        <v>3483.5803933437505</v>
      </c>
      <c r="DS23" s="208">
        <f>0.02*Calculations!DQ233</f>
        <v>3854.1874313639787</v>
      </c>
      <c r="DT23" s="208">
        <f>0.02*Calculations!DR233</f>
        <v>4182.1591946911431</v>
      </c>
      <c r="DU23" s="208">
        <f>0.02*Calculations!DS233</f>
        <v>4556.049012985467</v>
      </c>
      <c r="DV23" s="208">
        <f>0.02*Calculations!DT233</f>
        <v>4393.6607214043843</v>
      </c>
      <c r="DW23" s="208">
        <f>0.02*Calculations!DU233</f>
        <v>3859.0416298937785</v>
      </c>
      <c r="DX23" s="208">
        <f>0.02*Calculations!DV233</f>
        <v>3032.2706648510994</v>
      </c>
      <c r="DY23" s="208">
        <f>0.02*Calculations!DW233</f>
        <v>2399.3188823031278</v>
      </c>
      <c r="DZ23" s="208">
        <f>0.02*Calculations!DX233</f>
        <v>1437.741633183932</v>
      </c>
      <c r="EA23" s="208">
        <f>0.02*Calculations!DY233</f>
        <v>2133.3933872447788</v>
      </c>
      <c r="EB23" s="208">
        <f>0.02*Calculations!DZ233</f>
        <v>2160.177585496001</v>
      </c>
      <c r="EC23" s="208">
        <f>0.02*Calculations!EA233</f>
        <v>3150.2320154001668</v>
      </c>
      <c r="ED23" s="208">
        <f>0.02*Calculations!EB233</f>
        <v>3502.9303822133288</v>
      </c>
      <c r="EE23" s="208">
        <f>0.02*Calculations!EC233</f>
        <v>3827.5421716837968</v>
      </c>
      <c r="EF23" s="208">
        <f>0.02*Calculations!ED233</f>
        <v>4153.6960686509174</v>
      </c>
      <c r="EG23" s="208">
        <f>0.02*Calculations!EE233</f>
        <v>4526.2358917938318</v>
      </c>
      <c r="EH23" s="208">
        <f>0.02*Calculations!EF233</f>
        <v>4364.3338634131842</v>
      </c>
      <c r="EI23" s="208">
        <f>0.02*Calculations!EG233</f>
        <v>3834.6368172607527</v>
      </c>
      <c r="EJ23" s="208">
        <f>0.02*Calculations!EH233</f>
        <v>3001.0645691334125</v>
      </c>
      <c r="EK23" s="208">
        <f>0.02*Calculations!EI233</f>
        <v>2374.44634174159</v>
      </c>
      <c r="EL23" s="208">
        <f>0.02*Calculations!EJ233</f>
        <v>1422.4079478293349</v>
      </c>
      <c r="EM23" s="208">
        <f>0.02*Calculations!EK233</f>
        <v>2118.4581094021814</v>
      </c>
      <c r="EN23" s="208">
        <f>0.02*Calculations!EL233</f>
        <v>2145.9240667514796</v>
      </c>
      <c r="EO23" s="208">
        <f>0.02*Calculations!EM233</f>
        <v>3128.5135124129697</v>
      </c>
      <c r="EP23" s="208">
        <f>0.02*Calculations!EN233</f>
        <v>3522.6292079623959</v>
      </c>
      <c r="EQ23" s="208">
        <f>0.02*Calculations!EO233</f>
        <v>3801.2878797858052</v>
      </c>
      <c r="ER23" s="208">
        <f>0.02*Calculations!EP233</f>
        <v>4125.6561994648619</v>
      </c>
      <c r="ES23" s="208">
        <f>0.02*Calculations!EQ233</f>
        <v>4496.8834589567996</v>
      </c>
      <c r="ET23" s="208">
        <f>0.02*Calculations!ER233</f>
        <v>4335.4515513943106</v>
      </c>
      <c r="EU23" s="208">
        <f>0.02*Calculations!ES233</f>
        <v>3802.3944249687897</v>
      </c>
      <c r="EV23" s="208">
        <f>0.02*Calculations!ET233</f>
        <v>2970.1691080590736</v>
      </c>
      <c r="EW23" s="208">
        <f>0.02*Calculations!EU233</f>
        <v>2349.8213897549381</v>
      </c>
      <c r="EX23" s="208">
        <f>0.02*Calculations!EV233</f>
        <v>1407.2268984829216</v>
      </c>
      <c r="EY23" s="208">
        <f>0.02*Calculations!EW233</f>
        <v>2103.7430416673483</v>
      </c>
      <c r="EZ23" s="208">
        <f>0.02*Calculations!EX233</f>
        <v>2130.9125603698139</v>
      </c>
      <c r="FA23" s="208">
        <f>0.02*Calculations!EY233</f>
        <v>3107.1161286016468</v>
      </c>
      <c r="FB23" s="208">
        <f>0.02*Calculations!EZ233</f>
        <v>3542.6788126897109</v>
      </c>
      <c r="FC23" s="208">
        <f>0.02*Calculations!FA233</f>
        <v>3775.4219211922614</v>
      </c>
      <c r="FD23" s="208">
        <f>0.02*Calculations!FB233</f>
        <v>4098.0367731752885</v>
      </c>
      <c r="FE23" s="208">
        <f>0.02*Calculations!FC233</f>
        <v>4467.9887678450541</v>
      </c>
      <c r="FF23" s="208">
        <f>0.02*Calculations!FD233</f>
        <v>4307.0108863847036</v>
      </c>
      <c r="FG23" s="208">
        <f>0.02*Calculations!FE233</f>
        <v>3763.5552583118201</v>
      </c>
      <c r="FH23" s="208">
        <f>0.02*Calculations!FF233</f>
        <v>2939.5811894795947</v>
      </c>
      <c r="FI23" s="208">
        <f>0.02*Calculations!FG233</f>
        <v>2325.4415617737714</v>
      </c>
      <c r="FJ23" s="208">
        <f>0.02*Calculations!FH233</f>
        <v>1392.1969657610302</v>
      </c>
      <c r="FK23" s="208">
        <f>0.02*Calculations!FI233</f>
        <v>2089.2467074038314</v>
      </c>
      <c r="FL23" s="208">
        <f>0.02*Calculations!FJ233</f>
        <v>2116.1216826138293</v>
      </c>
      <c r="FM23" s="208">
        <f>0.02*Calculations!FK233</f>
        <v>3086.0377167197671</v>
      </c>
      <c r="FN23" s="208">
        <f>0.02*Calculations!FL233</f>
        <v>3541.4201037741113</v>
      </c>
      <c r="FO23" s="208">
        <f>0.02*Calculations!FM233</f>
        <v>3749.9417002230925</v>
      </c>
      <c r="FP23" s="208">
        <f>0.02*Calculations!FN233</f>
        <v>4070.8350178281266</v>
      </c>
      <c r="FQ23" s="208">
        <f>0.02*Calculations!FO233</f>
        <v>4439.5489175528692</v>
      </c>
      <c r="FR23" s="208">
        <f>0.02*Calculations!FP233</f>
        <v>4279.0090135402188</v>
      </c>
      <c r="FS23" s="208">
        <f>0.02*Calculations!FQ233</f>
        <v>3725.1027081284906</v>
      </c>
      <c r="FT23" s="208">
        <f>0.02*Calculations!FR233</f>
        <v>2909.2977520266472</v>
      </c>
      <c r="FU23" s="208">
        <f>0.02*Calculations!FS233</f>
        <v>2301.3044177617335</v>
      </c>
      <c r="FV23" s="208">
        <f>0.02*Calculations!FT233</f>
        <v>1377.3166454043912</v>
      </c>
      <c r="FW23" s="208">
        <f>0.02*Calculations!FU233</f>
        <v>2074.9676518280521</v>
      </c>
      <c r="FX23" s="208">
        <f>0.02*Calculations!FV233</f>
        <v>2100.4998607315888</v>
      </c>
      <c r="FY23" s="208">
        <f>0.02*Calculations!FW233</f>
        <v>3065.2761613879075</v>
      </c>
      <c r="FZ23" s="208">
        <f>0.02*Calculations!FX233</f>
        <v>3516.5638604106739</v>
      </c>
      <c r="GA23" s="208">
        <f>0.02*Calculations!FY233</f>
        <v>3724.8446597354214</v>
      </c>
      <c r="GB23" s="208">
        <f>0.02*Calculations!FZ233</f>
        <v>4044.0482031947258</v>
      </c>
      <c r="GC23" s="208">
        <f>0.02*Calculations!GA233</f>
        <v>4411.5610526068895</v>
      </c>
      <c r="GD23" s="208">
        <f>0.02*Calculations!GB233</f>
        <v>4251.4431218490654</v>
      </c>
      <c r="GE23" s="208">
        <f>0.02*Calculations!GC233</f>
        <v>3687.0329259248556</v>
      </c>
      <c r="GF23" s="208">
        <f>0.02*Calculations!GD233</f>
        <v>2879.3157648056549</v>
      </c>
      <c r="GG23" s="208">
        <f>0.02*Calculations!GE233</f>
        <v>2277.4075419713117</v>
      </c>
      <c r="GH23" s="208">
        <f>0.02*Calculations!GF233</f>
        <v>1362.5844481275731</v>
      </c>
      <c r="GI23" s="208">
        <f>0.02*Calculations!GG233</f>
        <v>2060.9044418633121</v>
      </c>
      <c r="GJ23" s="208">
        <f>0.02*Calculations!GH233</f>
        <v>2087.1958980517611</v>
      </c>
      <c r="GK23" s="208">
        <f>0.02*Calculations!GI233</f>
        <v>3044.8293788813598</v>
      </c>
      <c r="GL23" s="208">
        <f>0.02*Calculations!GJ233</f>
        <v>3492.0672577072769</v>
      </c>
      <c r="GM23" s="208">
        <f>0.02*Calculations!GK233</f>
        <v>3700.1282808669534</v>
      </c>
      <c r="GN23" s="208">
        <f>0.02*Calculations!GL233</f>
        <v>4017.6736404978437</v>
      </c>
      <c r="GO23" s="208">
        <f>0.02*Calculations!GM233</f>
        <v>4376.6977251342096</v>
      </c>
      <c r="GP23" s="208">
        <f>0.02*Calculations!GN233</f>
        <v>4224.3104438496348</v>
      </c>
      <c r="GQ23" s="208">
        <f>0.02*Calculations!GO233</f>
        <v>3649.3421015160106</v>
      </c>
      <c r="GR23" s="208">
        <f>0.02*Calculations!GP233</f>
        <v>2849.6322270924629</v>
      </c>
      <c r="GS23" s="208">
        <f>0.02*Calculations!GQ233</f>
        <v>2253.7485427020492</v>
      </c>
      <c r="GT23" s="208">
        <f>0.02*Calculations!GR233</f>
        <v>1347.9988994699295</v>
      </c>
      <c r="GU23" s="208">
        <f>0.02*Calculations!GS233</f>
        <v>2047.0556659959693</v>
      </c>
      <c r="GV23" s="208">
        <f>0.02*Calculations!GT233</f>
        <v>2073.058088370824</v>
      </c>
      <c r="GW23" s="208">
        <f>0.02*Calculations!GU233</f>
        <v>3024.6953169210069</v>
      </c>
      <c r="GX23" s="208">
        <f>0.02*Calculations!GV233</f>
        <v>3467.9278378382714</v>
      </c>
      <c r="GY23" s="208">
        <f>0.02*Calculations!GW233</f>
        <v>3675.7900827831759</v>
      </c>
      <c r="GZ23" s="208">
        <f>0.02*Calculations!GX233</f>
        <v>3991.7086821417606</v>
      </c>
      <c r="HA23" s="208">
        <f>0.02*Calculations!GY233</f>
        <v>4332.1088075423113</v>
      </c>
      <c r="HB23" s="208">
        <f>0.02*Calculations!GZ233</f>
        <v>4197.6082553526694</v>
      </c>
      <c r="HC23" s="208">
        <f>0.02*Calculations!HA233</f>
        <v>3612.0264626447515</v>
      </c>
      <c r="HD23" s="208">
        <f>0.02*Calculations!HB233</f>
        <v>2820.2441680330021</v>
      </c>
      <c r="HE23" s="208">
        <f>0.02*Calculations!HC233</f>
        <v>2230.32505206118</v>
      </c>
      <c r="HF23" s="208">
        <f>0.02*Calculations!HD233</f>
        <v>1333.5585396480285</v>
      </c>
      <c r="HG23" s="208">
        <f>0.02*Calculations!HE233</f>
        <v>2033.4199341337753</v>
      </c>
      <c r="HH23" s="208">
        <f>0.02*Calculations!HF233</f>
        <v>2059.1351012745527</v>
      </c>
      <c r="HI23" s="208">
        <f>0.02*Calculations!HG233</f>
        <v>3004.8719544673449</v>
      </c>
      <c r="HJ23" s="208">
        <f>0.02*Calculations!HH233</f>
        <v>3444.143178665357</v>
      </c>
      <c r="HK23" s="208">
        <f>0.02*Calculations!HI233</f>
        <v>3651.8276224283613</v>
      </c>
      <c r="HL23" s="208">
        <f>0.02*Calculations!HJ233</f>
        <v>3966.1507214465137</v>
      </c>
      <c r="HM23" s="208">
        <f>0.02*Calculations!HK233</f>
        <v>4287.9637411338099</v>
      </c>
      <c r="HN23" s="208">
        <f>0.02*Calculations!HL233</f>
        <v>4166.083148850953</v>
      </c>
      <c r="HO23" s="208">
        <f>0.02*Calculations!HM233</f>
        <v>3575.0822746040276</v>
      </c>
      <c r="HP23" s="208">
        <f>0.02*Calculations!HN233</f>
        <v>2791.1486463459582</v>
      </c>
      <c r="HQ23" s="208">
        <f>0.02*Calculations!HO233</f>
        <v>2207.1347257266393</v>
      </c>
      <c r="HR23" s="208">
        <f>0.02*Calculations!HP233</f>
        <v>1319.2619234095507</v>
      </c>
      <c r="HS23" s="208">
        <f>0.02*Calculations!HQ233</f>
        <v>2019.9958774663442</v>
      </c>
      <c r="HT23" s="208">
        <f>0.02*Calculations!HR233</f>
        <v>2044.3082292091131</v>
      </c>
      <c r="HU23" s="208">
        <f>0.02*Calculations!HS233</f>
        <v>2985.3573015176135</v>
      </c>
      <c r="HV23" s="208">
        <f>0.02*Calculations!HT233</f>
        <v>3420.7108934945563</v>
      </c>
      <c r="HW23" s="208">
        <f>0.02*Calculations!HU233</f>
        <v>3628.2384942803446</v>
      </c>
      <c r="HX23" s="208">
        <f>0.02*Calculations!HV233</f>
        <v>3940.9971923862167</v>
      </c>
      <c r="HY23" s="208">
        <f>0.02*Calculations!HW233</f>
        <v>4244.2581076836459</v>
      </c>
      <c r="HZ23" s="208">
        <f>0.02*Calculations!HX233</f>
        <v>4123.5907506179537</v>
      </c>
      <c r="IA23" s="208">
        <f>0.02*Calculations!HY233</f>
        <v>3538.5058398631622</v>
      </c>
      <c r="IB23" s="208">
        <f>0.02*Calculations!HZ233</f>
        <v>2762.3427500283956</v>
      </c>
      <c r="IC23" s="208">
        <f>0.02*Calculations!IA233</f>
        <v>2184.1752427124306</v>
      </c>
      <c r="ID23" s="208">
        <f>0.02*Calculations!IB233</f>
        <v>1305.1076198886433</v>
      </c>
      <c r="IE23" s="208">
        <f>0.02*Calculations!IC233</f>
        <v>2006.7821483277532</v>
      </c>
      <c r="IF23" s="208">
        <f>0.02*Calculations!ID233</f>
        <v>2031.9280261547287</v>
      </c>
      <c r="IG23" s="208">
        <f>0.02*Calculations!IE233</f>
        <v>2966.1493989060405</v>
      </c>
      <c r="IH23" s="208">
        <f>0.02*Calculations!IF233</f>
        <v>3397.6286308367262</v>
      </c>
      <c r="II23" s="208">
        <f>0.02*Calculations!IG233</f>
        <v>3605.0203301090537</v>
      </c>
      <c r="IJ23" s="208">
        <f>0.02*Calculations!IH233</f>
        <v>3914.9946243232134</v>
      </c>
      <c r="IK23" s="208">
        <f>0.02*Calculations!II233</f>
        <v>4200.9875329470733</v>
      </c>
      <c r="IL23" s="208">
        <f>0.02*Calculations!IJ233</f>
        <v>4081.5213341988147</v>
      </c>
      <c r="IM23" s="208">
        <f>0.02*Calculations!IK233</f>
        <v>3502.2934976977804</v>
      </c>
      <c r="IN23" s="208">
        <f>0.02*Calculations!IL233</f>
        <v>2733.823596064311</v>
      </c>
      <c r="IO23" s="208">
        <f>0.02*Calculations!IM233</f>
        <v>2161.4443051363346</v>
      </c>
      <c r="IP23" s="208">
        <f>0.02*Calculations!IN233</f>
        <v>1291.0942124627111</v>
      </c>
      <c r="IQ23" s="208">
        <f>0.02*Calculations!IO233</f>
        <v>1986.9560086877175</v>
      </c>
      <c r="IR23" s="208">
        <f>0.02*Calculations!IP233</f>
        <v>2018.6412069528926</v>
      </c>
      <c r="IS23" s="208">
        <f>0.02*Calculations!IQ233</f>
        <v>2946.7782324359991</v>
      </c>
      <c r="IT23" s="208">
        <f>0.02*Calculations!IR233</f>
        <v>3374.8940741715874</v>
      </c>
      <c r="IU23" s="208">
        <f>0.02*Calculations!IS233</f>
        <v>3582.1707987387554</v>
      </c>
      <c r="IV23" s="208">
        <f>0.02*Calculations!IT233</f>
        <v>3875.03460220634</v>
      </c>
      <c r="IW23" s="208">
        <f>0.02*Calculations!IU233</f>
        <v>4158.1476862218587</v>
      </c>
      <c r="IX23" s="208">
        <f>0.02*Calculations!IV233</f>
        <v>4039.8706891083107</v>
      </c>
      <c r="IY23" s="208">
        <f>0.02*Calculations!IW233</f>
        <v>3466.441623823438</v>
      </c>
      <c r="IZ23" s="208">
        <f>0.02*Calculations!IX233</f>
        <v>2705.5883301360882</v>
      </c>
      <c r="JA23" s="208">
        <f>0.02*Calculations!IY233</f>
        <v>2138.9396379899258</v>
      </c>
      <c r="JB23" s="208">
        <f>0.02*Calculations!IZ233</f>
        <v>1277.2202986106383</v>
      </c>
      <c r="JC23" s="208">
        <f>0.02*Calculations!JA233</f>
        <v>1966.1552821114308</v>
      </c>
      <c r="JD23" s="208">
        <f>0.02*Calculations!JB233</f>
        <v>2004.9342611666523</v>
      </c>
      <c r="JE23" s="208">
        <f>0.02*Calculations!JC233</f>
        <v>2916.4231535033796</v>
      </c>
      <c r="JF23" s="208">
        <f>0.02*Calculations!JD233</f>
        <v>3352.5049417152518</v>
      </c>
      <c r="JG23" s="208">
        <f>0.02*Calculations!JE233</f>
        <v>3550.3800275407516</v>
      </c>
      <c r="JH23" s="208">
        <f>0.02*Calculations!JF233</f>
        <v>3835.4723538875969</v>
      </c>
      <c r="JI23" s="208">
        <f>0.02*Calculations!JG233</f>
        <v>4115.7342799148573</v>
      </c>
      <c r="JJ23" s="208">
        <f>0.02*Calculations!JH233</f>
        <v>3998.6346467736271</v>
      </c>
      <c r="JK23" s="208">
        <f>0.02*Calculations!JI233</f>
        <v>3430.94663003288</v>
      </c>
      <c r="JL23" s="208">
        <f>0.02*Calculations!JJ233</f>
        <v>2677.634126338829</v>
      </c>
      <c r="JM23" s="208">
        <f>0.02*Calculations!JK233</f>
        <v>2116.6589889108841</v>
      </c>
      <c r="JN23" s="208">
        <f>0.02*Calculations!JL233</f>
        <v>1263.4844897724149</v>
      </c>
      <c r="JO23" s="208">
        <f>0.02*Calculations!JM233</f>
        <v>1945.5616120775537</v>
      </c>
      <c r="JP23" s="208">
        <f>0.02*Calculations!JN233</f>
        <v>1982.3234854655682</v>
      </c>
      <c r="JQ23" s="208">
        <f>0.02*Calculations!JO233</f>
        <v>2886.3702379430524</v>
      </c>
      <c r="JR23" s="208">
        <f>0.02*Calculations!JP233</f>
        <v>3330.4589861912182</v>
      </c>
      <c r="JS23" s="208">
        <f>0.02*Calculations!JQ233</f>
        <v>3514.0165190358089</v>
      </c>
      <c r="JT23" s="208">
        <f>0.02*Calculations!JR233</f>
        <v>3796.3039198097572</v>
      </c>
      <c r="JU23" s="208">
        <f>0.02*Calculations!JS233</f>
        <v>4073.7430691128789</v>
      </c>
      <c r="JV23" s="208">
        <f>0.02*Calculations!JT233</f>
        <v>3957.8090801171452</v>
      </c>
      <c r="JW23" s="208">
        <f>0.02*Calculations!JU233</f>
        <v>3395.8049638369243</v>
      </c>
      <c r="JX23" s="208">
        <f>0.02*Calculations!JV233</f>
        <v>2649.9581868975233</v>
      </c>
      <c r="JY23" s="208">
        <f>0.02*Calculations!JW233</f>
        <v>2094.6001279575617</v>
      </c>
      <c r="JZ23" s="208">
        <f>0.02*Calculations!JX233</f>
        <v>1249.8854112101669</v>
      </c>
      <c r="KA23" s="208">
        <f>0.02*Calculations!JY233</f>
        <v>1925.1729374844426</v>
      </c>
      <c r="KB23" s="208">
        <f>0.02*Calculations!JZ233</f>
        <v>1963.3805430021457</v>
      </c>
      <c r="KC23" s="208">
        <f>0.02*Calculations!KA233</f>
        <v>2856.6164779320488</v>
      </c>
      <c r="KD23" s="208">
        <f>0.02*Calculations!KB233</f>
        <v>3308.7539946048073</v>
      </c>
      <c r="KE23" s="208">
        <f>0.02*Calculations!KC233</f>
        <v>3478.0149835760531</v>
      </c>
      <c r="KF23" s="208">
        <f>0.02*Calculations!KD233</f>
        <v>3757.5253798301851</v>
      </c>
      <c r="KG23" s="208">
        <f>0.02*Calculations!KE233</f>
        <v>4032.1698511578547</v>
      </c>
      <c r="KH23" s="208">
        <f>0.02*Calculations!KF233</f>
        <v>3917.3899031433907</v>
      </c>
      <c r="KI23" s="208">
        <f>0.02*Calculations!KG233</f>
        <v>3361.0131081089035</v>
      </c>
      <c r="KJ23" s="208">
        <f>0.02*Calculations!KH233</f>
        <v>2622.5577418870316</v>
      </c>
      <c r="KK23" s="208">
        <f>0.02*Calculations!KI233</f>
        <v>2072.7608473858058</v>
      </c>
      <c r="KL23" s="208">
        <f>0.02*Calculations!KJ233</f>
        <v>1236.4217018705624</v>
      </c>
      <c r="KM23" s="208">
        <f>0.02*Calculations!KK233</f>
        <v>1904.987217747263</v>
      </c>
      <c r="KN23" s="208">
        <f>0.02*Calculations!KL233</f>
        <v>1942.9133950987998</v>
      </c>
      <c r="KO23" s="208">
        <f>0.02*Calculations!KM233</f>
        <v>2827.1588955881557</v>
      </c>
      <c r="KP23" s="208">
        <f>0.02*Calculations!KN233</f>
        <v>3287.3877880210307</v>
      </c>
      <c r="KQ23" s="208">
        <f>0.02*Calculations!KO233</f>
        <v>3442.3718179754665</v>
      </c>
      <c r="KR23" s="208">
        <f>0.02*Calculations!KP233</f>
        <v>3719.1328528284957</v>
      </c>
      <c r="KS23" s="208">
        <f>0.02*Calculations!KQ233</f>
        <v>3991.0104652261966</v>
      </c>
      <c r="KT23" s="208">
        <f>0.02*Calculations!KR233</f>
        <v>3877.3730705300859</v>
      </c>
      <c r="KU23" s="208">
        <f>0.02*Calculations!KS233</f>
        <v>3326.5675807326661</v>
      </c>
      <c r="KV23" s="208">
        <f>0.02*Calculations!KT233</f>
        <v>2595.4300489548655</v>
      </c>
      <c r="KW23" s="208">
        <f>0.02*Calculations!KU233</f>
        <v>2051.1389614279992</v>
      </c>
      <c r="KX23" s="208">
        <f>0.02*Calculations!KV233</f>
        <v>1223.0920142485961</v>
      </c>
      <c r="KY23" s="208">
        <f>0.02*Calculations!KW233</f>
        <v>1885.0024325937632</v>
      </c>
      <c r="KZ23" s="208">
        <f>0.02*Calculations!KX233</f>
        <v>1922.6499831977671</v>
      </c>
      <c r="LA23" s="208">
        <f>0.02*Calculations!KY233</f>
        <v>2797.9945426718746</v>
      </c>
      <c r="LB23" s="208">
        <f>0.02*Calculations!KZ233</f>
        <v>3266.3582213458662</v>
      </c>
      <c r="LC23" s="208">
        <f>0.02*Calculations!LA233</f>
        <v>3407.0834549152009</v>
      </c>
      <c r="LD23" s="208">
        <f>0.02*Calculations!LB233</f>
        <v>3681.1224963181235</v>
      </c>
      <c r="LE23" s="208">
        <f>0.02*Calculations!LC233</f>
        <v>3950.2607919123893</v>
      </c>
      <c r="LF23" s="208">
        <f>0.02*Calculations!LD233</f>
        <v>3837.7545772232806</v>
      </c>
      <c r="LG23" s="208">
        <f>0.02*Calculations!LE233</f>
        <v>3292.4649342540688</v>
      </c>
      <c r="LH23" s="208">
        <f>0.02*Calculations!LF233</f>
        <v>2568.5723930467184</v>
      </c>
      <c r="LI23" s="208">
        <f>0.02*Calculations!LG233</f>
        <v>2029.732306074296</v>
      </c>
      <c r="LJ23" s="208">
        <f>0.02*Calculations!LH233</f>
        <v>1209.8950142527219</v>
      </c>
      <c r="LK23" s="208">
        <f>0.02*Calculations!LI233</f>
        <v>1865.2165818620733</v>
      </c>
      <c r="LL23" s="208">
        <f>0.02*Calculations!LJ233</f>
        <v>1900.7962381677696</v>
      </c>
      <c r="LM23" s="208">
        <f>0.02*Calculations!LK233</f>
        <v>2769.1205002913489</v>
      </c>
      <c r="LN23" s="208">
        <f>0.02*Calculations!LL233</f>
        <v>3245.6631831108975</v>
      </c>
      <c r="LO23" s="208">
        <f>0.02*Calculations!LM233</f>
        <v>3372.1463625865476</v>
      </c>
      <c r="LP23" s="208">
        <f>0.02*Calculations!LN233</f>
        <v>3643.4905060617311</v>
      </c>
      <c r="LQ23" s="208">
        <f>0.02*Calculations!LO233</f>
        <v>3909.9167528166809</v>
      </c>
      <c r="LR23" s="208">
        <f>0.02*Calculations!LP233</f>
        <v>3798.53045803651</v>
      </c>
      <c r="LS23" s="208">
        <f>0.02*Calculations!LQ233</f>
        <v>3258.7017555359339</v>
      </c>
      <c r="LT23" s="208">
        <f>0.02*Calculations!LR233</f>
        <v>2541.9820861347303</v>
      </c>
      <c r="LU23" s="208">
        <f>0.02*Calculations!LS233</f>
        <v>2008.5387388560398</v>
      </c>
      <c r="LV23" s="208">
        <f>0.02*Calculations!LT233</f>
        <v>1141.8665328115687</v>
      </c>
      <c r="LW23" s="208">
        <f>0.02*Calculations!LU233</f>
        <v>0</v>
      </c>
      <c r="LX23" s="208">
        <f>0.02*Calculations!LV233</f>
        <v>0</v>
      </c>
      <c r="LY23" s="208">
        <f>0.02*Calculations!LW233</f>
        <v>0</v>
      </c>
      <c r="LZ23" s="208">
        <f>0.02*Calculations!LX233</f>
        <v>0</v>
      </c>
      <c r="MA23" s="208">
        <f>0.02*Calculations!LY233</f>
        <v>0</v>
      </c>
      <c r="MB23" s="208">
        <f>0.02*Calculations!LZ233</f>
        <v>0</v>
      </c>
      <c r="MC23" s="208">
        <f>0.02*Calculations!MA233</f>
        <v>0</v>
      </c>
      <c r="MD23" s="208">
        <f>0.02*Calculations!MB233</f>
        <v>0</v>
      </c>
      <c r="ME23" s="208">
        <f>0.02*Calculations!MC233</f>
        <v>0</v>
      </c>
      <c r="MF23" s="208">
        <f>0.02*Calculations!MD233</f>
        <v>0</v>
      </c>
      <c r="MG23" s="208">
        <f>0.02*Calculations!ME233</f>
        <v>0</v>
      </c>
      <c r="MH23" s="208">
        <f>0.02*Calculations!MF233</f>
        <v>0</v>
      </c>
      <c r="MI23" s="208">
        <f>0.02*Calculations!MG233</f>
        <v>0</v>
      </c>
      <c r="MJ23" s="208">
        <f>0.02*Calculations!MH233</f>
        <v>0</v>
      </c>
      <c r="MK23" s="208">
        <f>0.02*Calculations!MI233</f>
        <v>0</v>
      </c>
      <c r="ML23" s="208">
        <f>0.02*Calculations!MJ233</f>
        <v>0</v>
      </c>
      <c r="MM23" s="208">
        <f>0.02*Calculations!MK233</f>
        <v>0</v>
      </c>
      <c r="MN23" s="208">
        <f>0.02*Calculations!ML233</f>
        <v>0</v>
      </c>
      <c r="MO23" s="208">
        <f>0.02*Calculations!MM233</f>
        <v>0</v>
      </c>
      <c r="MP23" s="208">
        <f>0.02*Calculations!MN233</f>
        <v>0</v>
      </c>
      <c r="MQ23" s="208">
        <f>0.02*Calculations!MO233</f>
        <v>0</v>
      </c>
      <c r="MR23" s="208">
        <f>0.02*Calculations!MP233</f>
        <v>0</v>
      </c>
      <c r="MS23" s="208">
        <f>0.02*Calculations!MQ233</f>
        <v>0</v>
      </c>
      <c r="MT23" s="208">
        <f>0.02*Calculations!MR233</f>
        <v>0</v>
      </c>
      <c r="MU23" s="208">
        <f>0.02*Calculations!MS233</f>
        <v>0</v>
      </c>
      <c r="MV23" s="208">
        <f>0.02*Calculations!MT233</f>
        <v>0</v>
      </c>
      <c r="MW23" s="208">
        <f>0.02*Calculations!MU233</f>
        <v>0</v>
      </c>
      <c r="MX23" s="208">
        <f>0.02*Calculations!MV233</f>
        <v>0</v>
      </c>
      <c r="MY23" s="208">
        <f>0.02*Calculations!MW233</f>
        <v>0</v>
      </c>
      <c r="MZ23" s="208">
        <f>0.02*Calculations!MX233</f>
        <v>0</v>
      </c>
      <c r="NA23" s="208">
        <f>0.02*Calculations!MY233</f>
        <v>0</v>
      </c>
      <c r="NB23" s="208">
        <f>0.02*Calculations!MZ233</f>
        <v>0</v>
      </c>
      <c r="NC23" s="208">
        <f>0.02*Calculations!NA233</f>
        <v>0</v>
      </c>
      <c r="ND23" s="208">
        <f>0.02*Calculations!NB233</f>
        <v>0</v>
      </c>
      <c r="NE23" s="208">
        <f>0.02*Calculations!NC233</f>
        <v>0</v>
      </c>
      <c r="NF23" s="208">
        <f>0.02*Calculations!ND233</f>
        <v>0</v>
      </c>
      <c r="NG23" s="208">
        <f>0.02*Calculations!NE233</f>
        <v>0</v>
      </c>
      <c r="NH23" s="208">
        <f>0.02*Calculations!NF233</f>
        <v>0</v>
      </c>
      <c r="NI23" s="208">
        <f>0.02*Calculations!NG233</f>
        <v>0</v>
      </c>
      <c r="NJ23" s="208">
        <f>0.02*Calculations!NH233</f>
        <v>0</v>
      </c>
      <c r="NK23" s="208">
        <f>0.02*Calculations!NI233</f>
        <v>0</v>
      </c>
      <c r="NL23" s="208">
        <f>0.02*Calculations!NJ233</f>
        <v>0</v>
      </c>
      <c r="NM23" s="208">
        <f>0.02*Calculations!NK233</f>
        <v>0</v>
      </c>
      <c r="NN23" s="208">
        <f>0.02*Calculations!NL233</f>
        <v>0</v>
      </c>
      <c r="NO23" s="208">
        <f>0.02*Calculations!NM233</f>
        <v>0</v>
      </c>
      <c r="NP23" s="208">
        <f>0.02*Calculations!NN233</f>
        <v>0</v>
      </c>
      <c r="NQ23" s="208">
        <f>0.02*Calculations!NO233</f>
        <v>0</v>
      </c>
      <c r="NR23" s="208">
        <f>0.02*Calculations!NP233</f>
        <v>0</v>
      </c>
      <c r="NS23" s="208">
        <f>0.02*Calculations!NQ233</f>
        <v>0</v>
      </c>
      <c r="NT23" s="208">
        <f>0.02*Calculations!NR233</f>
        <v>0</v>
      </c>
      <c r="NU23" s="208">
        <f>0.02*Calculations!NS233</f>
        <v>0</v>
      </c>
      <c r="NV23" s="208">
        <f>0.02*Calculations!NT233</f>
        <v>0</v>
      </c>
      <c r="NW23" s="208">
        <f>0.02*Calculations!NU233</f>
        <v>0</v>
      </c>
      <c r="NX23" s="208">
        <f>0.02*Calculations!NV233</f>
        <v>0</v>
      </c>
      <c r="NY23" s="208">
        <f>0.02*Calculations!NW233</f>
        <v>0</v>
      </c>
      <c r="NZ23" s="208">
        <f>0.02*Calculations!NX233</f>
        <v>0</v>
      </c>
      <c r="OA23" s="208">
        <f>0.02*Calculations!NY233</f>
        <v>0</v>
      </c>
      <c r="OB23" s="208">
        <f>0.02*Calculations!NZ233</f>
        <v>0</v>
      </c>
      <c r="OC23" s="208">
        <f>0.02*Calculations!OA233</f>
        <v>0</v>
      </c>
      <c r="OD23" s="208">
        <f>0.02*Calculations!OB233</f>
        <v>0</v>
      </c>
      <c r="OE23" s="208">
        <f>0.02*Calculations!OC233</f>
        <v>0</v>
      </c>
      <c r="OF23" s="208">
        <f>0.02*Calculations!OD233</f>
        <v>0</v>
      </c>
      <c r="OG23" s="208">
        <f>0.02*Calculations!OE233</f>
        <v>0</v>
      </c>
      <c r="OH23" s="208">
        <f>0.02*Calculations!OF233</f>
        <v>0</v>
      </c>
      <c r="OI23" s="208">
        <f>0.02*Calculations!OG233</f>
        <v>0</v>
      </c>
      <c r="OJ23" s="208">
        <f>0.02*Calculations!OH233</f>
        <v>0</v>
      </c>
      <c r="OK23" s="208">
        <f>0.02*Calculations!OI233</f>
        <v>0</v>
      </c>
      <c r="OL23" s="208">
        <f>0.02*Calculations!OJ233</f>
        <v>0</v>
      </c>
      <c r="OM23" s="208">
        <f>0.02*Calculations!OK233</f>
        <v>0</v>
      </c>
      <c r="ON23" s="208">
        <f>0.02*Calculations!OL233</f>
        <v>0</v>
      </c>
      <c r="OO23" s="208">
        <f>0.02*Calculations!OM233</f>
        <v>0</v>
      </c>
      <c r="OP23" s="208">
        <f>0.02*Calculations!ON233</f>
        <v>0</v>
      </c>
      <c r="OQ23" s="208">
        <f>0.02*Calculations!OO233</f>
        <v>0</v>
      </c>
      <c r="OR23" s="208">
        <f>0.02*Calculations!OP233</f>
        <v>0</v>
      </c>
      <c r="OS23" s="208">
        <f>0.02*Calculations!OQ233</f>
        <v>0</v>
      </c>
      <c r="OT23" s="208">
        <f>0.02*Calculations!OR233</f>
        <v>0</v>
      </c>
      <c r="OU23" s="208">
        <f>0.02*Calculations!OS233</f>
        <v>0</v>
      </c>
      <c r="OV23" s="208">
        <f>0.02*Calculations!OT233</f>
        <v>0</v>
      </c>
      <c r="OW23" s="208">
        <f>0.02*Calculations!OU233</f>
        <v>0</v>
      </c>
      <c r="OX23" s="208">
        <f>0.02*Calculations!OV233</f>
        <v>0</v>
      </c>
      <c r="OY23" s="208">
        <f>0.02*Calculations!OW233</f>
        <v>0</v>
      </c>
      <c r="OZ23" s="208">
        <f>0.02*Calculations!OX233</f>
        <v>0</v>
      </c>
      <c r="PA23" s="208">
        <f>0.02*Calculations!OY233</f>
        <v>0</v>
      </c>
      <c r="PB23" s="208">
        <f>0.02*Calculations!OZ233</f>
        <v>0</v>
      </c>
      <c r="PC23" s="208">
        <f>0.02*Calculations!PA233</f>
        <v>0</v>
      </c>
      <c r="PD23" s="208">
        <f>0.02*Calculations!PB233</f>
        <v>0</v>
      </c>
      <c r="PE23" s="208">
        <f>0.02*Calculations!PC233</f>
        <v>0</v>
      </c>
      <c r="PF23" s="208">
        <f>0.02*Calculations!PD233</f>
        <v>0</v>
      </c>
      <c r="PG23" s="208">
        <f>0.02*Calculations!PE233</f>
        <v>0</v>
      </c>
      <c r="PH23" s="208">
        <f>0.02*Calculations!PF233</f>
        <v>0</v>
      </c>
      <c r="PI23" s="208">
        <f>0.02*Calculations!PG233</f>
        <v>0</v>
      </c>
      <c r="PJ23" s="208">
        <f>0.02*Calculations!PH233</f>
        <v>0</v>
      </c>
      <c r="PK23" s="208">
        <f>0.02*Calculations!PI233</f>
        <v>0</v>
      </c>
      <c r="PL23" s="208">
        <f>0.02*Calculations!PJ233</f>
        <v>0</v>
      </c>
      <c r="PM23" s="208">
        <f>0.02*Calculations!PK233</f>
        <v>0</v>
      </c>
      <c r="PN23" s="208">
        <f>0.02*Calculations!PL233</f>
        <v>0</v>
      </c>
      <c r="PO23" s="208">
        <f>0.02*Calculations!PM233</f>
        <v>0</v>
      </c>
      <c r="PP23" s="208">
        <f>0.02*Calculations!PN233</f>
        <v>0</v>
      </c>
      <c r="PQ23" s="208">
        <f>0.02*Calculations!PO233</f>
        <v>0</v>
      </c>
      <c r="PR23" s="208">
        <f>0.02*Calculations!PP233</f>
        <v>0</v>
      </c>
      <c r="PS23" s="208">
        <f>0.02*Calculations!PQ233</f>
        <v>0</v>
      </c>
      <c r="PT23" s="208">
        <f>0.02*Calculations!PR233</f>
        <v>0</v>
      </c>
      <c r="PU23" s="208">
        <f>0.02*Calculations!PS233</f>
        <v>0</v>
      </c>
      <c r="PV23" s="208">
        <f>0.02*Calculations!PT233</f>
        <v>0</v>
      </c>
      <c r="PW23" s="208">
        <f>0.02*Calculations!PU233</f>
        <v>0</v>
      </c>
      <c r="PX23" s="208">
        <f>0.02*Calculations!PV233</f>
        <v>0</v>
      </c>
      <c r="PY23" s="208">
        <f>0.02*Calculations!PW233</f>
        <v>0</v>
      </c>
      <c r="PZ23" s="208">
        <f>0.02*Calculations!PX233</f>
        <v>0</v>
      </c>
      <c r="QA23" s="208">
        <f>0.02*Calculations!PY233</f>
        <v>0</v>
      </c>
      <c r="QB23" s="208">
        <f>0.02*Calculations!PZ233</f>
        <v>0</v>
      </c>
      <c r="QC23" s="208">
        <f>0.02*Calculations!QA233</f>
        <v>0</v>
      </c>
      <c r="QD23" s="208">
        <f>0.02*Calculations!QB233</f>
        <v>0</v>
      </c>
      <c r="QE23" s="208">
        <f>0.02*Calculations!QC233</f>
        <v>0</v>
      </c>
      <c r="QF23" s="208">
        <f>0.02*Calculations!QD233</f>
        <v>0</v>
      </c>
      <c r="QG23" s="208">
        <f>0.02*Calculations!QE233</f>
        <v>0</v>
      </c>
      <c r="QH23" s="208">
        <f>0.02*Calculations!QF233</f>
        <v>0</v>
      </c>
      <c r="QI23" s="208">
        <f>0.02*Calculations!QG233</f>
        <v>0</v>
      </c>
      <c r="QJ23" s="208">
        <f>0.02*Calculations!QH233</f>
        <v>0</v>
      </c>
      <c r="QK23" s="208">
        <f>0.02*Calculations!QI233</f>
        <v>0</v>
      </c>
      <c r="QL23" s="208">
        <f>0.02*Calculations!QJ233</f>
        <v>0</v>
      </c>
      <c r="QM23" s="208"/>
      <c r="QN23" s="208"/>
      <c r="QO23" s="208"/>
      <c r="QP23" s="208"/>
      <c r="QQ23" s="208"/>
      <c r="QR23" s="208"/>
      <c r="QS23" s="208"/>
      <c r="QT23" s="208"/>
      <c r="QU23" s="208"/>
      <c r="QV23" s="208"/>
      <c r="QW23" s="208"/>
      <c r="QX23" s="208"/>
      <c r="QY23" s="208"/>
      <c r="QZ23" s="208"/>
      <c r="RA23" s="208"/>
      <c r="RB23" s="208"/>
      <c r="RC23" s="208"/>
      <c r="RD23" s="208"/>
      <c r="RE23" s="208"/>
      <c r="RF23" s="208"/>
      <c r="RG23" s="208"/>
      <c r="RH23" s="208"/>
      <c r="RI23" s="208"/>
      <c r="RJ23" s="208"/>
    </row>
    <row r="24" spans="1:478">
      <c r="A24" s="217" t="s">
        <v>902</v>
      </c>
      <c r="B24" s="222">
        <v>9300</v>
      </c>
      <c r="C24" s="703">
        <f>B24/Inputs!$E$10/1000</f>
        <v>0.8690289302534201</v>
      </c>
      <c r="E24" s="208"/>
      <c r="F24" s="208"/>
      <c r="G24" s="208"/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s="208">
        <v>0</v>
      </c>
      <c r="V24" s="208">
        <v>0</v>
      </c>
      <c r="W24" s="208">
        <v>0</v>
      </c>
      <c r="X24" s="208">
        <v>0</v>
      </c>
      <c r="Y24" s="208">
        <v>0</v>
      </c>
      <c r="Z24" s="208">
        <v>0</v>
      </c>
      <c r="AA24" s="208">
        <v>0</v>
      </c>
      <c r="AB24" s="208">
        <v>0</v>
      </c>
      <c r="AC24" s="208">
        <v>0</v>
      </c>
      <c r="AD24" s="208">
        <v>0</v>
      </c>
      <c r="AE24" s="208">
        <v>0</v>
      </c>
      <c r="AF24" s="208">
        <v>0</v>
      </c>
      <c r="AG24" s="208">
        <v>0</v>
      </c>
      <c r="AH24" s="208">
        <v>0</v>
      </c>
      <c r="AI24" s="208">
        <f t="shared" ref="AI24:AR27" si="131">AI$5*$B24/12</f>
        <v>775</v>
      </c>
      <c r="AJ24" s="208">
        <f t="shared" si="131"/>
        <v>775</v>
      </c>
      <c r="AK24" s="208">
        <f t="shared" si="131"/>
        <v>775</v>
      </c>
      <c r="AL24" s="208">
        <f t="shared" si="131"/>
        <v>775</v>
      </c>
      <c r="AM24" s="208">
        <f t="shared" si="131"/>
        <v>775</v>
      </c>
      <c r="AN24" s="208">
        <f t="shared" si="131"/>
        <v>775</v>
      </c>
      <c r="AO24" s="208">
        <f t="shared" ref="AO24:CO27" si="132">AO$5*$B24/12</f>
        <v>775</v>
      </c>
      <c r="AP24" s="208">
        <f t="shared" si="132"/>
        <v>775</v>
      </c>
      <c r="AQ24" s="208">
        <f t="shared" si="132"/>
        <v>775</v>
      </c>
      <c r="AR24" s="208">
        <f t="shared" si="132"/>
        <v>775</v>
      </c>
      <c r="AS24" s="208">
        <f t="shared" si="132"/>
        <v>775</v>
      </c>
      <c r="AT24" s="208">
        <f t="shared" si="132"/>
        <v>775</v>
      </c>
      <c r="AU24" s="208">
        <f t="shared" si="132"/>
        <v>775</v>
      </c>
      <c r="AV24" s="208">
        <f t="shared" si="132"/>
        <v>775</v>
      </c>
      <c r="AW24" s="208">
        <f t="shared" si="132"/>
        <v>775</v>
      </c>
      <c r="AX24" s="208">
        <f t="shared" si="132"/>
        <v>775</v>
      </c>
      <c r="AY24" s="208">
        <f t="shared" si="132"/>
        <v>775</v>
      </c>
      <c r="AZ24" s="208">
        <f t="shared" si="132"/>
        <v>775</v>
      </c>
      <c r="BA24" s="208">
        <f t="shared" si="132"/>
        <v>775</v>
      </c>
      <c r="BB24" s="208">
        <f t="shared" si="132"/>
        <v>775</v>
      </c>
      <c r="BC24" s="208">
        <f t="shared" si="132"/>
        <v>775</v>
      </c>
      <c r="BD24" s="208">
        <f t="shared" si="132"/>
        <v>775</v>
      </c>
      <c r="BE24" s="208">
        <f t="shared" si="132"/>
        <v>775</v>
      </c>
      <c r="BF24" s="208">
        <f t="shared" si="132"/>
        <v>775</v>
      </c>
      <c r="BG24" s="208">
        <f t="shared" si="132"/>
        <v>775</v>
      </c>
      <c r="BH24" s="208">
        <f t="shared" si="132"/>
        <v>775</v>
      </c>
      <c r="BI24" s="208">
        <f t="shared" si="132"/>
        <v>775</v>
      </c>
      <c r="BJ24" s="208">
        <f t="shared" si="132"/>
        <v>775</v>
      </c>
      <c r="BK24" s="208">
        <f t="shared" si="132"/>
        <v>775</v>
      </c>
      <c r="BL24" s="208">
        <f t="shared" si="132"/>
        <v>775</v>
      </c>
      <c r="BM24" s="208">
        <f t="shared" si="132"/>
        <v>775</v>
      </c>
      <c r="BN24" s="208">
        <f t="shared" si="132"/>
        <v>775</v>
      </c>
      <c r="BO24" s="208">
        <f t="shared" si="132"/>
        <v>775</v>
      </c>
      <c r="BP24" s="208">
        <f t="shared" si="132"/>
        <v>775</v>
      </c>
      <c r="BQ24" s="208">
        <f t="shared" si="132"/>
        <v>775</v>
      </c>
      <c r="BR24" s="208">
        <f t="shared" si="132"/>
        <v>775</v>
      </c>
      <c r="BS24" s="208">
        <f t="shared" si="132"/>
        <v>775</v>
      </c>
      <c r="BT24" s="208">
        <f t="shared" si="132"/>
        <v>775</v>
      </c>
      <c r="BU24" s="208">
        <f t="shared" si="132"/>
        <v>775</v>
      </c>
      <c r="BV24" s="208">
        <f t="shared" si="132"/>
        <v>775</v>
      </c>
      <c r="BW24" s="208">
        <f t="shared" si="132"/>
        <v>775</v>
      </c>
      <c r="BX24" s="208">
        <f t="shared" si="132"/>
        <v>775</v>
      </c>
      <c r="BY24" s="208">
        <f t="shared" si="132"/>
        <v>775</v>
      </c>
      <c r="BZ24" s="208">
        <f t="shared" si="132"/>
        <v>775</v>
      </c>
      <c r="CA24" s="208">
        <f t="shared" si="132"/>
        <v>775</v>
      </c>
      <c r="CB24" s="208">
        <f t="shared" si="132"/>
        <v>775</v>
      </c>
      <c r="CC24" s="208">
        <f t="shared" si="132"/>
        <v>775</v>
      </c>
      <c r="CD24" s="208">
        <f t="shared" si="132"/>
        <v>775</v>
      </c>
      <c r="CE24" s="208">
        <f t="shared" si="132"/>
        <v>775</v>
      </c>
      <c r="CF24" s="208">
        <f t="shared" si="132"/>
        <v>775</v>
      </c>
      <c r="CG24" s="208">
        <f t="shared" si="132"/>
        <v>775</v>
      </c>
      <c r="CH24" s="208">
        <f t="shared" si="132"/>
        <v>775</v>
      </c>
      <c r="CI24" s="208">
        <f t="shared" si="132"/>
        <v>775</v>
      </c>
      <c r="CJ24" s="208">
        <f t="shared" si="132"/>
        <v>775</v>
      </c>
      <c r="CK24" s="208">
        <f t="shared" si="132"/>
        <v>775</v>
      </c>
      <c r="CL24" s="208">
        <f t="shared" si="132"/>
        <v>775</v>
      </c>
      <c r="CM24" s="208">
        <f t="shared" si="132"/>
        <v>775</v>
      </c>
      <c r="CN24" s="208">
        <f t="shared" si="132"/>
        <v>775</v>
      </c>
      <c r="CO24" s="208">
        <f t="shared" si="132"/>
        <v>775</v>
      </c>
      <c r="CP24" s="208">
        <f t="shared" ref="CP24:EZ26" si="133">CP$5*$B24/12</f>
        <v>775</v>
      </c>
      <c r="CQ24" s="208">
        <f t="shared" si="133"/>
        <v>775</v>
      </c>
      <c r="CR24" s="208">
        <f t="shared" si="133"/>
        <v>775</v>
      </c>
      <c r="CS24" s="208">
        <f t="shared" si="133"/>
        <v>775</v>
      </c>
      <c r="CT24" s="208">
        <f t="shared" si="133"/>
        <v>775</v>
      </c>
      <c r="CU24" s="208">
        <f t="shared" si="133"/>
        <v>775</v>
      </c>
      <c r="CV24" s="208">
        <f t="shared" si="133"/>
        <v>775</v>
      </c>
      <c r="CW24" s="208">
        <f t="shared" si="133"/>
        <v>775</v>
      </c>
      <c r="CX24" s="208">
        <f t="shared" si="133"/>
        <v>775</v>
      </c>
      <c r="CY24" s="208">
        <f t="shared" si="133"/>
        <v>775</v>
      </c>
      <c r="CZ24" s="208">
        <f t="shared" si="133"/>
        <v>775</v>
      </c>
      <c r="DA24" s="208">
        <f t="shared" si="133"/>
        <v>775</v>
      </c>
      <c r="DB24" s="208">
        <f t="shared" si="133"/>
        <v>775</v>
      </c>
      <c r="DC24" s="208">
        <f t="shared" si="133"/>
        <v>775</v>
      </c>
      <c r="DD24" s="208">
        <f t="shared" si="133"/>
        <v>775</v>
      </c>
      <c r="DE24" s="208">
        <f t="shared" si="133"/>
        <v>775</v>
      </c>
      <c r="DF24" s="208">
        <f t="shared" si="133"/>
        <v>775</v>
      </c>
      <c r="DG24" s="208">
        <f t="shared" si="133"/>
        <v>775</v>
      </c>
      <c r="DH24" s="208">
        <f t="shared" si="133"/>
        <v>775</v>
      </c>
      <c r="DI24" s="208">
        <f t="shared" si="133"/>
        <v>775</v>
      </c>
      <c r="DJ24" s="208">
        <f t="shared" si="133"/>
        <v>775</v>
      </c>
      <c r="DK24" s="208">
        <f t="shared" si="133"/>
        <v>775</v>
      </c>
      <c r="DL24" s="208">
        <f t="shared" si="133"/>
        <v>775</v>
      </c>
      <c r="DM24" s="208">
        <f t="shared" si="133"/>
        <v>775</v>
      </c>
      <c r="DN24" s="208">
        <f t="shared" si="133"/>
        <v>775</v>
      </c>
      <c r="DO24" s="208">
        <f t="shared" si="133"/>
        <v>775</v>
      </c>
      <c r="DP24" s="208">
        <f t="shared" si="133"/>
        <v>775</v>
      </c>
      <c r="DQ24" s="208">
        <f t="shared" si="133"/>
        <v>775</v>
      </c>
      <c r="DR24" s="208">
        <f t="shared" si="133"/>
        <v>775</v>
      </c>
      <c r="DS24" s="208">
        <f t="shared" si="133"/>
        <v>775</v>
      </c>
      <c r="DT24" s="208">
        <f t="shared" si="133"/>
        <v>775</v>
      </c>
      <c r="DU24" s="208">
        <f t="shared" si="133"/>
        <v>775</v>
      </c>
      <c r="DV24" s="208">
        <f t="shared" si="133"/>
        <v>775</v>
      </c>
      <c r="DW24" s="208">
        <f t="shared" si="133"/>
        <v>775</v>
      </c>
      <c r="DX24" s="208">
        <f t="shared" si="133"/>
        <v>775</v>
      </c>
      <c r="DY24" s="208">
        <f t="shared" si="133"/>
        <v>775</v>
      </c>
      <c r="DZ24" s="208">
        <f t="shared" si="133"/>
        <v>775</v>
      </c>
      <c r="EA24" s="208">
        <f t="shared" si="133"/>
        <v>775</v>
      </c>
      <c r="EB24" s="208">
        <f t="shared" si="133"/>
        <v>775</v>
      </c>
      <c r="EC24" s="208">
        <f t="shared" si="133"/>
        <v>775</v>
      </c>
      <c r="ED24" s="208">
        <f t="shared" si="133"/>
        <v>775</v>
      </c>
      <c r="EE24" s="208">
        <f t="shared" si="133"/>
        <v>775</v>
      </c>
      <c r="EF24" s="208">
        <f t="shared" si="133"/>
        <v>775</v>
      </c>
      <c r="EG24" s="208">
        <f t="shared" si="133"/>
        <v>775</v>
      </c>
      <c r="EH24" s="208">
        <f t="shared" si="133"/>
        <v>775</v>
      </c>
      <c r="EI24" s="208">
        <f t="shared" si="133"/>
        <v>775</v>
      </c>
      <c r="EJ24" s="208">
        <f t="shared" si="133"/>
        <v>775</v>
      </c>
      <c r="EK24" s="208">
        <f t="shared" si="133"/>
        <v>775</v>
      </c>
      <c r="EL24" s="208">
        <f t="shared" si="133"/>
        <v>775</v>
      </c>
      <c r="EM24" s="208">
        <f t="shared" si="133"/>
        <v>775</v>
      </c>
      <c r="EN24" s="208">
        <f t="shared" si="133"/>
        <v>775</v>
      </c>
      <c r="EO24" s="208">
        <f t="shared" si="133"/>
        <v>775</v>
      </c>
      <c r="EP24" s="208">
        <f t="shared" si="133"/>
        <v>775</v>
      </c>
      <c r="EQ24" s="208">
        <f t="shared" si="133"/>
        <v>775</v>
      </c>
      <c r="ER24" s="208">
        <f t="shared" si="133"/>
        <v>775</v>
      </c>
      <c r="ES24" s="208">
        <f t="shared" si="133"/>
        <v>775</v>
      </c>
      <c r="ET24" s="208">
        <f t="shared" si="133"/>
        <v>775</v>
      </c>
      <c r="EU24" s="208">
        <f t="shared" si="133"/>
        <v>775</v>
      </c>
      <c r="EV24" s="208">
        <f t="shared" si="133"/>
        <v>775</v>
      </c>
      <c r="EW24" s="208">
        <f t="shared" si="133"/>
        <v>775</v>
      </c>
      <c r="EX24" s="208">
        <f t="shared" si="133"/>
        <v>775</v>
      </c>
      <c r="EY24" s="208">
        <f t="shared" si="133"/>
        <v>775</v>
      </c>
      <c r="EZ24" s="208">
        <f t="shared" si="133"/>
        <v>775</v>
      </c>
      <c r="FA24" s="208">
        <f>FA$5*$B24/12</f>
        <v>775</v>
      </c>
      <c r="FB24" s="208">
        <f t="shared" ref="FB24:FC32" si="134">FB$5*$B24/12</f>
        <v>775</v>
      </c>
      <c r="FC24" s="208">
        <f t="shared" si="134"/>
        <v>775</v>
      </c>
      <c r="FD24" s="208">
        <f t="shared" ref="FD24:HO27" si="135">FD$5*$B24/12</f>
        <v>775</v>
      </c>
      <c r="FE24" s="208">
        <f t="shared" si="135"/>
        <v>775</v>
      </c>
      <c r="FF24" s="208">
        <f t="shared" si="135"/>
        <v>775</v>
      </c>
      <c r="FG24" s="208">
        <f t="shared" si="135"/>
        <v>775</v>
      </c>
      <c r="FH24" s="208">
        <f t="shared" si="135"/>
        <v>775</v>
      </c>
      <c r="FI24" s="208">
        <f t="shared" si="135"/>
        <v>775</v>
      </c>
      <c r="FJ24" s="208">
        <f t="shared" si="135"/>
        <v>775</v>
      </c>
      <c r="FK24" s="208">
        <f t="shared" si="135"/>
        <v>775</v>
      </c>
      <c r="FL24" s="208">
        <f t="shared" si="135"/>
        <v>775</v>
      </c>
      <c r="FM24" s="208">
        <f t="shared" si="135"/>
        <v>775</v>
      </c>
      <c r="FN24" s="208">
        <f t="shared" si="135"/>
        <v>775</v>
      </c>
      <c r="FO24" s="208">
        <f t="shared" si="135"/>
        <v>775</v>
      </c>
      <c r="FP24" s="208">
        <f t="shared" si="135"/>
        <v>775</v>
      </c>
      <c r="FQ24" s="208">
        <f t="shared" si="135"/>
        <v>775</v>
      </c>
      <c r="FR24" s="208">
        <f t="shared" si="135"/>
        <v>775</v>
      </c>
      <c r="FS24" s="208">
        <f t="shared" si="135"/>
        <v>775</v>
      </c>
      <c r="FT24" s="208">
        <f t="shared" si="135"/>
        <v>775</v>
      </c>
      <c r="FU24" s="208">
        <f t="shared" si="135"/>
        <v>775</v>
      </c>
      <c r="FV24" s="208">
        <f t="shared" si="135"/>
        <v>775</v>
      </c>
      <c r="FW24" s="208">
        <f t="shared" si="135"/>
        <v>775</v>
      </c>
      <c r="FX24" s="208">
        <f t="shared" si="135"/>
        <v>775</v>
      </c>
      <c r="FY24" s="208">
        <f t="shared" si="135"/>
        <v>775</v>
      </c>
      <c r="FZ24" s="208">
        <f t="shared" si="135"/>
        <v>775</v>
      </c>
      <c r="GA24" s="208">
        <f t="shared" si="135"/>
        <v>775</v>
      </c>
      <c r="GB24" s="208">
        <f t="shared" si="135"/>
        <v>775</v>
      </c>
      <c r="GC24" s="208">
        <f t="shared" si="135"/>
        <v>775</v>
      </c>
      <c r="GD24" s="208">
        <f t="shared" si="135"/>
        <v>775</v>
      </c>
      <c r="GE24" s="208">
        <f t="shared" si="135"/>
        <v>775</v>
      </c>
      <c r="GF24" s="208">
        <f t="shared" si="135"/>
        <v>775</v>
      </c>
      <c r="GG24" s="208">
        <f t="shared" si="135"/>
        <v>775</v>
      </c>
      <c r="GH24" s="208">
        <f t="shared" si="135"/>
        <v>775</v>
      </c>
      <c r="GI24" s="208">
        <f t="shared" si="135"/>
        <v>775</v>
      </c>
      <c r="GJ24" s="208">
        <f t="shared" si="135"/>
        <v>775</v>
      </c>
      <c r="GK24" s="208">
        <f t="shared" si="135"/>
        <v>775</v>
      </c>
      <c r="GL24" s="208">
        <f t="shared" si="135"/>
        <v>775</v>
      </c>
      <c r="GM24" s="208">
        <f t="shared" si="135"/>
        <v>775</v>
      </c>
      <c r="GN24" s="208">
        <f t="shared" si="135"/>
        <v>775</v>
      </c>
      <c r="GO24" s="208">
        <f t="shared" si="135"/>
        <v>775</v>
      </c>
      <c r="GP24" s="208">
        <f t="shared" si="135"/>
        <v>775</v>
      </c>
      <c r="GQ24" s="208">
        <f t="shared" si="135"/>
        <v>775</v>
      </c>
      <c r="GR24" s="208">
        <f t="shared" si="135"/>
        <v>775</v>
      </c>
      <c r="GS24" s="208">
        <f t="shared" si="135"/>
        <v>775</v>
      </c>
      <c r="GT24" s="208">
        <f t="shared" si="135"/>
        <v>775</v>
      </c>
      <c r="GU24" s="208">
        <f t="shared" si="135"/>
        <v>775</v>
      </c>
      <c r="GV24" s="208">
        <f t="shared" si="135"/>
        <v>775</v>
      </c>
      <c r="GW24" s="208">
        <f t="shared" si="135"/>
        <v>775</v>
      </c>
      <c r="GX24" s="208">
        <f t="shared" si="135"/>
        <v>775</v>
      </c>
      <c r="GY24" s="208">
        <f t="shared" si="135"/>
        <v>775</v>
      </c>
      <c r="GZ24" s="208">
        <f t="shared" si="135"/>
        <v>775</v>
      </c>
      <c r="HA24" s="208">
        <f t="shared" si="135"/>
        <v>775</v>
      </c>
      <c r="HB24" s="208">
        <f t="shared" si="135"/>
        <v>775</v>
      </c>
      <c r="HC24" s="208">
        <f t="shared" si="135"/>
        <v>775</v>
      </c>
      <c r="HD24" s="208">
        <f t="shared" si="135"/>
        <v>775</v>
      </c>
      <c r="HE24" s="208">
        <f t="shared" si="135"/>
        <v>775</v>
      </c>
      <c r="HF24" s="208">
        <f t="shared" si="135"/>
        <v>775</v>
      </c>
      <c r="HG24" s="208">
        <f t="shared" si="135"/>
        <v>775</v>
      </c>
      <c r="HH24" s="208">
        <f t="shared" si="135"/>
        <v>775</v>
      </c>
      <c r="HI24" s="208">
        <f t="shared" si="135"/>
        <v>775</v>
      </c>
      <c r="HJ24" s="208">
        <f t="shared" si="135"/>
        <v>775</v>
      </c>
      <c r="HK24" s="208">
        <f t="shared" si="135"/>
        <v>775</v>
      </c>
      <c r="HL24" s="208">
        <f t="shared" si="135"/>
        <v>775</v>
      </c>
      <c r="HM24" s="208">
        <f t="shared" si="135"/>
        <v>775</v>
      </c>
      <c r="HN24" s="208">
        <f t="shared" si="135"/>
        <v>775</v>
      </c>
      <c r="HO24" s="208">
        <f t="shared" si="135"/>
        <v>775</v>
      </c>
      <c r="HP24" s="208">
        <f t="shared" ref="HP24:JZ27" si="136">HP$5*$B24/12</f>
        <v>775</v>
      </c>
      <c r="HQ24" s="208">
        <f t="shared" si="136"/>
        <v>775</v>
      </c>
      <c r="HR24" s="208">
        <f t="shared" si="136"/>
        <v>775</v>
      </c>
      <c r="HS24" s="208">
        <f t="shared" si="136"/>
        <v>775</v>
      </c>
      <c r="HT24" s="208">
        <f t="shared" si="136"/>
        <v>775</v>
      </c>
      <c r="HU24" s="208">
        <f t="shared" si="136"/>
        <v>775</v>
      </c>
      <c r="HV24" s="208">
        <f t="shared" si="136"/>
        <v>775</v>
      </c>
      <c r="HW24" s="208">
        <f t="shared" si="136"/>
        <v>775</v>
      </c>
      <c r="HX24" s="208">
        <f t="shared" si="136"/>
        <v>775</v>
      </c>
      <c r="HY24" s="208">
        <f t="shared" si="136"/>
        <v>775</v>
      </c>
      <c r="HZ24" s="208">
        <f t="shared" si="136"/>
        <v>775</v>
      </c>
      <c r="IA24" s="208">
        <f t="shared" si="136"/>
        <v>775</v>
      </c>
      <c r="IB24" s="208">
        <f t="shared" si="136"/>
        <v>775</v>
      </c>
      <c r="IC24" s="208">
        <f t="shared" si="136"/>
        <v>775</v>
      </c>
      <c r="ID24" s="208">
        <f t="shared" si="136"/>
        <v>775</v>
      </c>
      <c r="IE24" s="208">
        <f t="shared" si="136"/>
        <v>775</v>
      </c>
      <c r="IF24" s="208">
        <f t="shared" si="136"/>
        <v>775</v>
      </c>
      <c r="IG24" s="208">
        <f t="shared" si="136"/>
        <v>775</v>
      </c>
      <c r="IH24" s="208">
        <f t="shared" si="136"/>
        <v>775</v>
      </c>
      <c r="II24" s="208">
        <f t="shared" si="136"/>
        <v>775</v>
      </c>
      <c r="IJ24" s="208">
        <f t="shared" si="136"/>
        <v>775</v>
      </c>
      <c r="IK24" s="208">
        <f t="shared" si="136"/>
        <v>775</v>
      </c>
      <c r="IL24" s="208">
        <f t="shared" si="136"/>
        <v>775</v>
      </c>
      <c r="IM24" s="208">
        <f t="shared" si="136"/>
        <v>775</v>
      </c>
      <c r="IN24" s="208">
        <f t="shared" si="136"/>
        <v>775</v>
      </c>
      <c r="IO24" s="208">
        <f t="shared" si="136"/>
        <v>775</v>
      </c>
      <c r="IP24" s="208">
        <f t="shared" si="136"/>
        <v>775</v>
      </c>
      <c r="IQ24" s="208">
        <f t="shared" si="136"/>
        <v>775</v>
      </c>
      <c r="IR24" s="208">
        <f t="shared" si="136"/>
        <v>775</v>
      </c>
      <c r="IS24" s="208">
        <f t="shared" si="136"/>
        <v>775</v>
      </c>
      <c r="IT24" s="208">
        <f t="shared" si="136"/>
        <v>775</v>
      </c>
      <c r="IU24" s="208">
        <f t="shared" si="136"/>
        <v>775</v>
      </c>
      <c r="IV24" s="208">
        <f t="shared" si="136"/>
        <v>775</v>
      </c>
      <c r="IW24" s="208">
        <f t="shared" si="136"/>
        <v>775</v>
      </c>
      <c r="IX24" s="208">
        <f t="shared" si="136"/>
        <v>775</v>
      </c>
      <c r="IY24" s="208">
        <f t="shared" si="136"/>
        <v>775</v>
      </c>
      <c r="IZ24" s="208">
        <f t="shared" si="136"/>
        <v>775</v>
      </c>
      <c r="JA24" s="208">
        <f t="shared" si="136"/>
        <v>775</v>
      </c>
      <c r="JB24" s="208">
        <f t="shared" si="136"/>
        <v>775</v>
      </c>
      <c r="JC24" s="208">
        <f t="shared" si="136"/>
        <v>775</v>
      </c>
      <c r="JD24" s="208">
        <f t="shared" si="136"/>
        <v>775</v>
      </c>
      <c r="JE24" s="208">
        <f t="shared" si="136"/>
        <v>775</v>
      </c>
      <c r="JF24" s="208">
        <f t="shared" si="136"/>
        <v>775</v>
      </c>
      <c r="JG24" s="208">
        <f t="shared" si="136"/>
        <v>775</v>
      </c>
      <c r="JH24" s="208">
        <f t="shared" si="136"/>
        <v>775</v>
      </c>
      <c r="JI24" s="208">
        <f t="shared" si="136"/>
        <v>775</v>
      </c>
      <c r="JJ24" s="208">
        <f t="shared" si="136"/>
        <v>775</v>
      </c>
      <c r="JK24" s="208">
        <f t="shared" si="136"/>
        <v>775</v>
      </c>
      <c r="JL24" s="208">
        <f t="shared" si="136"/>
        <v>775</v>
      </c>
      <c r="JM24" s="208">
        <f t="shared" si="136"/>
        <v>775</v>
      </c>
      <c r="JN24" s="208">
        <f t="shared" si="136"/>
        <v>775</v>
      </c>
      <c r="JO24" s="208">
        <f t="shared" si="136"/>
        <v>775</v>
      </c>
      <c r="JP24" s="208">
        <f t="shared" si="136"/>
        <v>775</v>
      </c>
      <c r="JQ24" s="208">
        <f t="shared" si="136"/>
        <v>775</v>
      </c>
      <c r="JR24" s="208">
        <f t="shared" si="136"/>
        <v>775</v>
      </c>
      <c r="JS24" s="208">
        <f t="shared" si="136"/>
        <v>775</v>
      </c>
      <c r="JT24" s="208">
        <f t="shared" si="136"/>
        <v>775</v>
      </c>
      <c r="JU24" s="208">
        <f t="shared" si="136"/>
        <v>775</v>
      </c>
      <c r="JV24" s="208">
        <f t="shared" si="136"/>
        <v>775</v>
      </c>
      <c r="JW24" s="208">
        <f t="shared" si="136"/>
        <v>775</v>
      </c>
      <c r="JX24" s="208">
        <f t="shared" si="136"/>
        <v>775</v>
      </c>
      <c r="JY24" s="208">
        <f t="shared" si="136"/>
        <v>775</v>
      </c>
      <c r="JZ24" s="208">
        <f t="shared" si="136"/>
        <v>775</v>
      </c>
      <c r="KA24" s="208">
        <f t="shared" ref="KA24:KW32" si="137">KA$5*$B24/12</f>
        <v>775</v>
      </c>
      <c r="KB24" s="208">
        <f t="shared" si="137"/>
        <v>775</v>
      </c>
      <c r="KC24" s="208">
        <f t="shared" si="137"/>
        <v>775</v>
      </c>
      <c r="KD24" s="208">
        <f t="shared" si="137"/>
        <v>775</v>
      </c>
      <c r="KE24" s="208">
        <f t="shared" si="137"/>
        <v>775</v>
      </c>
      <c r="KF24" s="208">
        <f t="shared" si="137"/>
        <v>775</v>
      </c>
      <c r="KG24" s="208">
        <f t="shared" si="137"/>
        <v>775</v>
      </c>
      <c r="KH24" s="208">
        <f t="shared" si="137"/>
        <v>775</v>
      </c>
      <c r="KI24" s="208">
        <f t="shared" si="137"/>
        <v>775</v>
      </c>
      <c r="KJ24" s="208">
        <f t="shared" si="137"/>
        <v>775</v>
      </c>
      <c r="KK24" s="208">
        <f t="shared" si="137"/>
        <v>775</v>
      </c>
      <c r="KL24" s="208">
        <f t="shared" si="137"/>
        <v>775</v>
      </c>
      <c r="KM24" s="208">
        <f t="shared" si="137"/>
        <v>775</v>
      </c>
      <c r="KN24" s="208">
        <f t="shared" si="137"/>
        <v>775</v>
      </c>
      <c r="KO24" s="208">
        <f t="shared" si="137"/>
        <v>775</v>
      </c>
      <c r="KP24" s="208">
        <f t="shared" si="137"/>
        <v>775</v>
      </c>
      <c r="KQ24" s="208">
        <f t="shared" si="137"/>
        <v>775</v>
      </c>
      <c r="KR24" s="208">
        <f t="shared" si="137"/>
        <v>775</v>
      </c>
      <c r="KS24" s="208">
        <f t="shared" si="137"/>
        <v>775</v>
      </c>
      <c r="KT24" s="208">
        <f t="shared" si="137"/>
        <v>775</v>
      </c>
      <c r="KU24" s="208">
        <f t="shared" si="137"/>
        <v>775</v>
      </c>
      <c r="KV24" s="208">
        <f t="shared" si="137"/>
        <v>775</v>
      </c>
      <c r="KW24" s="208">
        <f t="shared" si="137"/>
        <v>775</v>
      </c>
      <c r="KX24" s="208">
        <f t="shared" ref="KX24:LW27" si="138">KX$5*$B24/12</f>
        <v>775</v>
      </c>
      <c r="KY24" s="208">
        <f t="shared" si="138"/>
        <v>775</v>
      </c>
      <c r="KZ24" s="208">
        <f t="shared" si="138"/>
        <v>775</v>
      </c>
      <c r="LA24" s="208">
        <f t="shared" si="138"/>
        <v>775</v>
      </c>
      <c r="LB24" s="208">
        <f t="shared" si="138"/>
        <v>775</v>
      </c>
      <c r="LC24" s="208">
        <f t="shared" si="138"/>
        <v>775</v>
      </c>
      <c r="LD24" s="208">
        <f t="shared" si="138"/>
        <v>775</v>
      </c>
      <c r="LE24" s="208">
        <f t="shared" si="138"/>
        <v>775</v>
      </c>
      <c r="LF24" s="208">
        <f t="shared" si="138"/>
        <v>775</v>
      </c>
      <c r="LG24" s="208">
        <f t="shared" si="138"/>
        <v>775</v>
      </c>
      <c r="LH24" s="208">
        <f t="shared" si="138"/>
        <v>775</v>
      </c>
      <c r="LI24" s="208">
        <f t="shared" si="138"/>
        <v>775</v>
      </c>
      <c r="LJ24" s="208">
        <f t="shared" si="138"/>
        <v>775</v>
      </c>
      <c r="LK24" s="208">
        <f t="shared" si="138"/>
        <v>775</v>
      </c>
      <c r="LL24" s="208">
        <f t="shared" si="138"/>
        <v>775</v>
      </c>
      <c r="LM24" s="208">
        <f t="shared" si="138"/>
        <v>775</v>
      </c>
      <c r="LN24" s="208">
        <f t="shared" si="138"/>
        <v>775</v>
      </c>
      <c r="LO24" s="208">
        <f t="shared" si="138"/>
        <v>775</v>
      </c>
      <c r="LP24" s="208">
        <f t="shared" si="138"/>
        <v>775</v>
      </c>
      <c r="LQ24" s="208">
        <f t="shared" si="138"/>
        <v>775</v>
      </c>
      <c r="LR24" s="208">
        <f t="shared" si="138"/>
        <v>775</v>
      </c>
      <c r="LS24" s="208">
        <f t="shared" si="138"/>
        <v>775</v>
      </c>
      <c r="LT24" s="208">
        <f t="shared" si="138"/>
        <v>775</v>
      </c>
      <c r="LU24" s="208">
        <f t="shared" si="138"/>
        <v>775</v>
      </c>
      <c r="LV24" s="208">
        <f t="shared" si="138"/>
        <v>775</v>
      </c>
      <c r="LW24" s="208">
        <f t="shared" si="138"/>
        <v>775</v>
      </c>
      <c r="LX24" s="208">
        <f t="shared" ref="LX24:MM27" si="139">LX$5*$B24/12</f>
        <v>775</v>
      </c>
      <c r="LY24" s="208">
        <f t="shared" si="139"/>
        <v>775</v>
      </c>
      <c r="LZ24" s="208">
        <f t="shared" si="139"/>
        <v>775</v>
      </c>
      <c r="MA24" s="208">
        <f t="shared" si="139"/>
        <v>775</v>
      </c>
      <c r="MB24" s="208">
        <f t="shared" si="139"/>
        <v>775</v>
      </c>
      <c r="MC24" s="208">
        <f t="shared" si="139"/>
        <v>775</v>
      </c>
      <c r="MD24" s="208">
        <f t="shared" si="139"/>
        <v>775</v>
      </c>
      <c r="ME24" s="208">
        <f t="shared" si="139"/>
        <v>775</v>
      </c>
      <c r="MF24" s="208">
        <f t="shared" si="139"/>
        <v>775</v>
      </c>
      <c r="MG24" s="208">
        <f t="shared" si="139"/>
        <v>775</v>
      </c>
      <c r="MH24" s="208">
        <f t="shared" ref="MH24:MW27" si="140">MH$5*$B24/12</f>
        <v>775</v>
      </c>
      <c r="MI24" s="208">
        <f t="shared" si="140"/>
        <v>775</v>
      </c>
      <c r="MJ24" s="208">
        <f t="shared" si="140"/>
        <v>775</v>
      </c>
      <c r="MK24" s="208">
        <f t="shared" si="140"/>
        <v>775</v>
      </c>
      <c r="ML24" s="208">
        <f t="shared" si="140"/>
        <v>775</v>
      </c>
      <c r="MM24" s="208">
        <f t="shared" si="140"/>
        <v>775</v>
      </c>
      <c r="MN24" s="208">
        <f t="shared" si="140"/>
        <v>775</v>
      </c>
      <c r="MO24" s="208">
        <f t="shared" si="140"/>
        <v>775</v>
      </c>
      <c r="MP24" s="208">
        <f t="shared" si="140"/>
        <v>775</v>
      </c>
      <c r="MQ24" s="208">
        <f t="shared" si="140"/>
        <v>775</v>
      </c>
      <c r="MR24" s="208">
        <f t="shared" ref="MR24:NG27" si="141">MR$5*$B24/12</f>
        <v>775</v>
      </c>
      <c r="MS24" s="208">
        <f t="shared" si="141"/>
        <v>775</v>
      </c>
      <c r="MT24" s="208">
        <f t="shared" si="141"/>
        <v>775</v>
      </c>
      <c r="MU24" s="208">
        <f t="shared" si="141"/>
        <v>775</v>
      </c>
      <c r="MV24" s="208">
        <f t="shared" si="141"/>
        <v>775</v>
      </c>
      <c r="MW24" s="208">
        <f t="shared" si="141"/>
        <v>775</v>
      </c>
      <c r="MX24" s="208">
        <f t="shared" si="141"/>
        <v>775</v>
      </c>
      <c r="MY24" s="208">
        <f t="shared" ref="MY24:NY32" si="142">MY$5*$B24/12</f>
        <v>775</v>
      </c>
      <c r="MZ24" s="208">
        <f t="shared" si="142"/>
        <v>775</v>
      </c>
      <c r="NA24" s="208">
        <f t="shared" si="142"/>
        <v>775</v>
      </c>
      <c r="NB24" s="208">
        <f t="shared" si="142"/>
        <v>775</v>
      </c>
      <c r="NC24" s="208">
        <f t="shared" si="142"/>
        <v>775</v>
      </c>
      <c r="ND24" s="208">
        <f t="shared" si="142"/>
        <v>775</v>
      </c>
      <c r="NE24" s="208">
        <f t="shared" si="142"/>
        <v>775</v>
      </c>
      <c r="NF24" s="208">
        <f t="shared" si="142"/>
        <v>775</v>
      </c>
      <c r="NG24" s="208">
        <f t="shared" si="142"/>
        <v>775</v>
      </c>
      <c r="NH24" s="208">
        <f t="shared" si="142"/>
        <v>775</v>
      </c>
      <c r="NI24" s="208">
        <f t="shared" si="142"/>
        <v>775</v>
      </c>
      <c r="NJ24" s="208">
        <f t="shared" si="142"/>
        <v>775</v>
      </c>
      <c r="NK24" s="208">
        <f t="shared" si="142"/>
        <v>775</v>
      </c>
      <c r="NL24" s="208">
        <f t="shared" si="142"/>
        <v>775</v>
      </c>
      <c r="NM24" s="208">
        <f t="shared" si="142"/>
        <v>775</v>
      </c>
      <c r="NN24" s="208">
        <f t="shared" si="142"/>
        <v>775</v>
      </c>
      <c r="NO24" s="208">
        <f t="shared" si="142"/>
        <v>775</v>
      </c>
      <c r="NP24" s="208">
        <f t="shared" si="142"/>
        <v>775</v>
      </c>
      <c r="NQ24" s="208">
        <f t="shared" si="142"/>
        <v>775</v>
      </c>
      <c r="NR24" s="208">
        <f t="shared" si="142"/>
        <v>775</v>
      </c>
      <c r="NS24" s="208">
        <f t="shared" si="142"/>
        <v>775</v>
      </c>
      <c r="NT24" s="208">
        <f t="shared" si="142"/>
        <v>775</v>
      </c>
      <c r="NU24" s="208">
        <f t="shared" si="142"/>
        <v>775</v>
      </c>
      <c r="NV24" s="208">
        <f t="shared" si="142"/>
        <v>775</v>
      </c>
      <c r="NW24" s="208">
        <f t="shared" si="142"/>
        <v>775</v>
      </c>
      <c r="NX24" s="208">
        <f t="shared" si="142"/>
        <v>775</v>
      </c>
      <c r="NY24" s="208">
        <f t="shared" ref="NY24:ON27" si="143">NY$5*$B24/12</f>
        <v>775</v>
      </c>
      <c r="NZ24" s="208">
        <f t="shared" si="143"/>
        <v>775</v>
      </c>
      <c r="OA24" s="208">
        <f t="shared" si="143"/>
        <v>775</v>
      </c>
      <c r="OB24" s="208">
        <f t="shared" si="143"/>
        <v>775</v>
      </c>
      <c r="OC24" s="208">
        <f t="shared" si="143"/>
        <v>775</v>
      </c>
      <c r="OD24" s="208">
        <f t="shared" si="143"/>
        <v>775</v>
      </c>
      <c r="OE24" s="208">
        <f t="shared" si="143"/>
        <v>775</v>
      </c>
      <c r="OF24" s="208">
        <f t="shared" si="143"/>
        <v>775</v>
      </c>
      <c r="OG24" s="208">
        <f t="shared" si="143"/>
        <v>775</v>
      </c>
      <c r="OH24" s="208">
        <f t="shared" si="143"/>
        <v>775</v>
      </c>
      <c r="OI24" s="208">
        <f t="shared" si="143"/>
        <v>775</v>
      </c>
      <c r="OJ24" s="208">
        <f t="shared" si="143"/>
        <v>775</v>
      </c>
      <c r="OK24" s="208">
        <f t="shared" si="143"/>
        <v>775</v>
      </c>
      <c r="OL24" s="208">
        <f t="shared" si="143"/>
        <v>775</v>
      </c>
      <c r="OM24" s="208">
        <f t="shared" si="143"/>
        <v>775</v>
      </c>
      <c r="ON24" s="208">
        <f t="shared" si="143"/>
        <v>775</v>
      </c>
      <c r="OO24" s="208">
        <f t="shared" ref="OO24:PT24" si="144">OO$5*$B24/12</f>
        <v>775</v>
      </c>
      <c r="OP24" s="208">
        <f t="shared" si="144"/>
        <v>775</v>
      </c>
      <c r="OQ24" s="208">
        <f t="shared" si="144"/>
        <v>775</v>
      </c>
      <c r="OR24" s="208">
        <f t="shared" si="144"/>
        <v>775</v>
      </c>
      <c r="OS24" s="208">
        <f t="shared" si="144"/>
        <v>775</v>
      </c>
      <c r="OT24" s="208">
        <f t="shared" si="144"/>
        <v>775</v>
      </c>
      <c r="OU24" s="208">
        <f t="shared" si="144"/>
        <v>775</v>
      </c>
      <c r="OV24" s="208">
        <f t="shared" si="144"/>
        <v>775</v>
      </c>
      <c r="OW24" s="208">
        <f t="shared" si="144"/>
        <v>775</v>
      </c>
      <c r="OX24" s="208">
        <f t="shared" si="144"/>
        <v>775</v>
      </c>
      <c r="OY24" s="208">
        <f t="shared" si="144"/>
        <v>775</v>
      </c>
      <c r="OZ24" s="208">
        <f t="shared" si="144"/>
        <v>775</v>
      </c>
      <c r="PA24" s="208">
        <f t="shared" si="144"/>
        <v>775</v>
      </c>
      <c r="PB24" s="208">
        <f t="shared" si="144"/>
        <v>775</v>
      </c>
      <c r="PC24" s="208">
        <f t="shared" si="144"/>
        <v>775</v>
      </c>
      <c r="PD24" s="208">
        <f t="shared" si="144"/>
        <v>775</v>
      </c>
      <c r="PE24" s="208">
        <f t="shared" si="144"/>
        <v>775</v>
      </c>
      <c r="PF24" s="208">
        <f t="shared" si="144"/>
        <v>775</v>
      </c>
      <c r="PG24" s="208">
        <f t="shared" si="144"/>
        <v>775</v>
      </c>
      <c r="PH24" s="208">
        <f t="shared" si="144"/>
        <v>775</v>
      </c>
      <c r="PI24" s="208">
        <f t="shared" si="144"/>
        <v>775</v>
      </c>
      <c r="PJ24" s="208">
        <f t="shared" si="144"/>
        <v>775</v>
      </c>
      <c r="PK24" s="208">
        <f t="shared" si="144"/>
        <v>775</v>
      </c>
      <c r="PL24" s="208">
        <f t="shared" si="144"/>
        <v>775</v>
      </c>
      <c r="PM24" s="208">
        <f t="shared" si="144"/>
        <v>775</v>
      </c>
      <c r="PN24" s="208">
        <f t="shared" si="144"/>
        <v>775</v>
      </c>
      <c r="PO24" s="208">
        <f t="shared" si="144"/>
        <v>775</v>
      </c>
      <c r="PP24" s="208">
        <f t="shared" si="144"/>
        <v>775</v>
      </c>
      <c r="PQ24" s="208">
        <f t="shared" si="144"/>
        <v>775</v>
      </c>
      <c r="PR24" s="208">
        <f t="shared" si="144"/>
        <v>775</v>
      </c>
      <c r="PS24" s="208">
        <f t="shared" si="144"/>
        <v>775</v>
      </c>
      <c r="PT24" s="208">
        <f t="shared" si="144"/>
        <v>775</v>
      </c>
      <c r="PU24" s="208">
        <f t="shared" ref="PU24:QK24" si="145">PU$5*$B24/12</f>
        <v>775</v>
      </c>
      <c r="PV24" s="208">
        <f t="shared" si="145"/>
        <v>775</v>
      </c>
      <c r="PW24" s="208">
        <f t="shared" si="145"/>
        <v>775</v>
      </c>
      <c r="PX24" s="208">
        <f t="shared" si="145"/>
        <v>775</v>
      </c>
      <c r="PY24" s="208">
        <f t="shared" si="145"/>
        <v>775</v>
      </c>
      <c r="PZ24" s="208">
        <f t="shared" si="145"/>
        <v>775</v>
      </c>
      <c r="QA24" s="208">
        <f t="shared" si="145"/>
        <v>775</v>
      </c>
      <c r="QB24" s="208">
        <f t="shared" si="145"/>
        <v>775</v>
      </c>
      <c r="QC24" s="208">
        <f t="shared" si="145"/>
        <v>775</v>
      </c>
      <c r="QD24" s="208">
        <f t="shared" si="145"/>
        <v>775</v>
      </c>
      <c r="QE24" s="208">
        <f t="shared" si="145"/>
        <v>775</v>
      </c>
      <c r="QF24" s="208">
        <f t="shared" si="145"/>
        <v>775</v>
      </c>
      <c r="QG24" s="208">
        <f t="shared" si="145"/>
        <v>775</v>
      </c>
      <c r="QH24" s="208">
        <f t="shared" si="145"/>
        <v>775</v>
      </c>
      <c r="QI24" s="208">
        <f t="shared" si="145"/>
        <v>775</v>
      </c>
      <c r="QJ24" s="208">
        <f t="shared" si="145"/>
        <v>775</v>
      </c>
      <c r="QK24" s="208">
        <f t="shared" si="145"/>
        <v>775</v>
      </c>
      <c r="QL24" s="208">
        <f t="shared" ref="QL24" si="146">QL$5*$B24/12</f>
        <v>775</v>
      </c>
      <c r="QM24" s="208"/>
      <c r="QN24" s="208"/>
      <c r="QO24" s="208"/>
      <c r="QP24" s="208"/>
      <c r="QQ24" s="208"/>
      <c r="QR24" s="208"/>
      <c r="QS24" s="208"/>
      <c r="QT24" s="208"/>
      <c r="QU24" s="208"/>
      <c r="QV24" s="208"/>
      <c r="QW24" s="208"/>
      <c r="QX24" s="208"/>
      <c r="QY24" s="208"/>
      <c r="QZ24" s="208"/>
      <c r="RA24" s="208"/>
      <c r="RB24" s="208"/>
      <c r="RC24" s="208"/>
      <c r="RD24" s="208"/>
      <c r="RE24" s="208"/>
      <c r="RF24" s="208"/>
      <c r="RG24" s="208"/>
      <c r="RH24" s="208"/>
      <c r="RI24" s="208"/>
      <c r="RJ24" s="208"/>
    </row>
    <row r="25" spans="1:478">
      <c r="A25" s="217" t="s">
        <v>903</v>
      </c>
      <c r="B25" s="222">
        <v>2400</v>
      </c>
      <c r="C25" s="703">
        <f>B25/Inputs!$E$10/1000</f>
        <v>0.22426553038797939</v>
      </c>
      <c r="E25" s="208"/>
      <c r="F25" s="208"/>
      <c r="G25" s="208"/>
      <c r="U25" s="208">
        <v>0</v>
      </c>
      <c r="V25" s="208">
        <v>0</v>
      </c>
      <c r="W25" s="208">
        <v>0</v>
      </c>
      <c r="X25" s="208">
        <v>0</v>
      </c>
      <c r="Y25" s="208">
        <v>0</v>
      </c>
      <c r="Z25" s="208">
        <v>0</v>
      </c>
      <c r="AA25" s="208">
        <v>0</v>
      </c>
      <c r="AB25" s="208">
        <v>0</v>
      </c>
      <c r="AC25" s="208">
        <v>0</v>
      </c>
      <c r="AD25" s="208">
        <v>0</v>
      </c>
      <c r="AE25" s="208">
        <v>0</v>
      </c>
      <c r="AF25" s="208">
        <v>0</v>
      </c>
      <c r="AG25" s="208">
        <v>0</v>
      </c>
      <c r="AH25" s="208">
        <v>0</v>
      </c>
      <c r="AI25" s="208">
        <f t="shared" si="131"/>
        <v>200</v>
      </c>
      <c r="AJ25" s="208">
        <f t="shared" si="131"/>
        <v>200</v>
      </c>
      <c r="AK25" s="208">
        <f t="shared" si="131"/>
        <v>200</v>
      </c>
      <c r="AL25" s="208">
        <f t="shared" si="131"/>
        <v>200</v>
      </c>
      <c r="AM25" s="208">
        <f t="shared" si="131"/>
        <v>200</v>
      </c>
      <c r="AN25" s="208">
        <f t="shared" si="131"/>
        <v>200</v>
      </c>
      <c r="AO25" s="208">
        <f t="shared" si="131"/>
        <v>200</v>
      </c>
      <c r="AP25" s="208">
        <f t="shared" si="131"/>
        <v>200</v>
      </c>
      <c r="AQ25" s="208">
        <f t="shared" si="131"/>
        <v>200</v>
      </c>
      <c r="AR25" s="208">
        <f t="shared" si="131"/>
        <v>200</v>
      </c>
      <c r="AS25" s="208">
        <f t="shared" si="132"/>
        <v>200</v>
      </c>
      <c r="AT25" s="208">
        <f t="shared" si="132"/>
        <v>200</v>
      </c>
      <c r="AU25" s="208">
        <f t="shared" si="132"/>
        <v>200</v>
      </c>
      <c r="AV25" s="208">
        <f t="shared" si="132"/>
        <v>200</v>
      </c>
      <c r="AW25" s="208">
        <f t="shared" si="132"/>
        <v>200</v>
      </c>
      <c r="AX25" s="208">
        <f t="shared" si="132"/>
        <v>200</v>
      </c>
      <c r="AY25" s="208">
        <f t="shared" si="132"/>
        <v>200</v>
      </c>
      <c r="AZ25" s="208">
        <f t="shared" si="132"/>
        <v>200</v>
      </c>
      <c r="BA25" s="208">
        <f t="shared" si="132"/>
        <v>200</v>
      </c>
      <c r="BB25" s="208">
        <f t="shared" si="132"/>
        <v>200</v>
      </c>
      <c r="BC25" s="208">
        <f t="shared" si="132"/>
        <v>200</v>
      </c>
      <c r="BD25" s="208">
        <f t="shared" si="132"/>
        <v>200</v>
      </c>
      <c r="BE25" s="208">
        <f t="shared" si="132"/>
        <v>200</v>
      </c>
      <c r="BF25" s="208">
        <f t="shared" si="132"/>
        <v>200</v>
      </c>
      <c r="BG25" s="208">
        <f t="shared" si="132"/>
        <v>200</v>
      </c>
      <c r="BH25" s="208">
        <f t="shared" si="132"/>
        <v>200</v>
      </c>
      <c r="BI25" s="208">
        <f t="shared" si="132"/>
        <v>200</v>
      </c>
      <c r="BJ25" s="208">
        <f t="shared" si="132"/>
        <v>200</v>
      </c>
      <c r="BK25" s="208">
        <f t="shared" si="132"/>
        <v>200</v>
      </c>
      <c r="BL25" s="208">
        <f t="shared" si="132"/>
        <v>200</v>
      </c>
      <c r="BM25" s="208">
        <f t="shared" si="132"/>
        <v>200</v>
      </c>
      <c r="BN25" s="208">
        <f t="shared" si="132"/>
        <v>200</v>
      </c>
      <c r="BO25" s="208">
        <f t="shared" si="132"/>
        <v>200</v>
      </c>
      <c r="BP25" s="208">
        <f t="shared" si="132"/>
        <v>200</v>
      </c>
      <c r="BQ25" s="208">
        <f t="shared" si="132"/>
        <v>200</v>
      </c>
      <c r="BR25" s="208">
        <f t="shared" si="132"/>
        <v>200</v>
      </c>
      <c r="BS25" s="208">
        <f t="shared" si="132"/>
        <v>200</v>
      </c>
      <c r="BT25" s="208">
        <f t="shared" si="132"/>
        <v>200</v>
      </c>
      <c r="BU25" s="208">
        <f t="shared" si="132"/>
        <v>200</v>
      </c>
      <c r="BV25" s="208">
        <f t="shared" si="132"/>
        <v>200</v>
      </c>
      <c r="BW25" s="208">
        <f t="shared" si="132"/>
        <v>200</v>
      </c>
      <c r="BX25" s="208">
        <f t="shared" si="132"/>
        <v>200</v>
      </c>
      <c r="BY25" s="208">
        <f t="shared" si="132"/>
        <v>200</v>
      </c>
      <c r="BZ25" s="208">
        <f t="shared" si="132"/>
        <v>200</v>
      </c>
      <c r="CA25" s="208">
        <f t="shared" si="132"/>
        <v>200</v>
      </c>
      <c r="CB25" s="208">
        <f t="shared" si="132"/>
        <v>200</v>
      </c>
      <c r="CC25" s="208">
        <f t="shared" si="132"/>
        <v>200</v>
      </c>
      <c r="CD25" s="208">
        <f t="shared" si="132"/>
        <v>200</v>
      </c>
      <c r="CE25" s="208">
        <f t="shared" si="132"/>
        <v>200</v>
      </c>
      <c r="CF25" s="208">
        <f t="shared" si="132"/>
        <v>200</v>
      </c>
      <c r="CG25" s="208">
        <f t="shared" si="132"/>
        <v>200</v>
      </c>
      <c r="CH25" s="208">
        <f t="shared" si="132"/>
        <v>200</v>
      </c>
      <c r="CI25" s="208">
        <f t="shared" si="132"/>
        <v>200</v>
      </c>
      <c r="CJ25" s="208">
        <f t="shared" si="132"/>
        <v>200</v>
      </c>
      <c r="CK25" s="208">
        <f t="shared" si="132"/>
        <v>200</v>
      </c>
      <c r="CL25" s="208">
        <f t="shared" si="132"/>
        <v>200</v>
      </c>
      <c r="CM25" s="208">
        <f t="shared" si="132"/>
        <v>200</v>
      </c>
      <c r="CN25" s="208">
        <f t="shared" si="132"/>
        <v>200</v>
      </c>
      <c r="CO25" s="208">
        <f t="shared" si="132"/>
        <v>200</v>
      </c>
      <c r="CP25" s="208">
        <f t="shared" si="133"/>
        <v>200</v>
      </c>
      <c r="CQ25" s="208">
        <f t="shared" si="133"/>
        <v>200</v>
      </c>
      <c r="CR25" s="208">
        <f t="shared" si="133"/>
        <v>200</v>
      </c>
      <c r="CS25" s="208">
        <f t="shared" si="133"/>
        <v>200</v>
      </c>
      <c r="CT25" s="208">
        <f t="shared" si="133"/>
        <v>200</v>
      </c>
      <c r="CU25" s="208">
        <f t="shared" si="133"/>
        <v>200</v>
      </c>
      <c r="CV25" s="208">
        <f t="shared" si="133"/>
        <v>200</v>
      </c>
      <c r="CW25" s="208">
        <f t="shared" si="133"/>
        <v>200</v>
      </c>
      <c r="CX25" s="208">
        <f t="shared" si="133"/>
        <v>200</v>
      </c>
      <c r="CY25" s="208">
        <f t="shared" si="133"/>
        <v>200</v>
      </c>
      <c r="CZ25" s="208">
        <f t="shared" si="133"/>
        <v>200</v>
      </c>
      <c r="DA25" s="208">
        <f t="shared" si="133"/>
        <v>200</v>
      </c>
      <c r="DB25" s="208">
        <f t="shared" si="133"/>
        <v>200</v>
      </c>
      <c r="DC25" s="208">
        <f t="shared" si="133"/>
        <v>200</v>
      </c>
      <c r="DD25" s="208">
        <f t="shared" si="133"/>
        <v>200</v>
      </c>
      <c r="DE25" s="208">
        <f t="shared" si="133"/>
        <v>200</v>
      </c>
      <c r="DF25" s="208">
        <f t="shared" si="133"/>
        <v>200</v>
      </c>
      <c r="DG25" s="208">
        <f t="shared" si="133"/>
        <v>200</v>
      </c>
      <c r="DH25" s="208">
        <f t="shared" si="133"/>
        <v>200</v>
      </c>
      <c r="DI25" s="208">
        <f t="shared" si="133"/>
        <v>200</v>
      </c>
      <c r="DJ25" s="208">
        <f t="shared" si="133"/>
        <v>200</v>
      </c>
      <c r="DK25" s="208">
        <f t="shared" si="133"/>
        <v>200</v>
      </c>
      <c r="DL25" s="208">
        <f t="shared" si="133"/>
        <v>200</v>
      </c>
      <c r="DM25" s="208">
        <f t="shared" si="133"/>
        <v>200</v>
      </c>
      <c r="DN25" s="208">
        <f t="shared" si="133"/>
        <v>200</v>
      </c>
      <c r="DO25" s="208">
        <f t="shared" si="133"/>
        <v>200</v>
      </c>
      <c r="DP25" s="208">
        <f t="shared" si="133"/>
        <v>200</v>
      </c>
      <c r="DQ25" s="208">
        <f t="shared" si="133"/>
        <v>200</v>
      </c>
      <c r="DR25" s="208">
        <f t="shared" si="133"/>
        <v>200</v>
      </c>
      <c r="DS25" s="208">
        <f t="shared" si="133"/>
        <v>200</v>
      </c>
      <c r="DT25" s="208">
        <f t="shared" si="133"/>
        <v>200</v>
      </c>
      <c r="DU25" s="208">
        <f t="shared" si="133"/>
        <v>200</v>
      </c>
      <c r="DV25" s="208">
        <f t="shared" si="133"/>
        <v>200</v>
      </c>
      <c r="DW25" s="208">
        <f t="shared" si="133"/>
        <v>200</v>
      </c>
      <c r="DX25" s="208">
        <f t="shared" si="133"/>
        <v>200</v>
      </c>
      <c r="DY25" s="208">
        <f t="shared" si="133"/>
        <v>200</v>
      </c>
      <c r="DZ25" s="208">
        <f t="shared" si="133"/>
        <v>200</v>
      </c>
      <c r="EA25" s="208">
        <f t="shared" si="133"/>
        <v>200</v>
      </c>
      <c r="EB25" s="208">
        <f t="shared" si="133"/>
        <v>200</v>
      </c>
      <c r="EC25" s="208">
        <f t="shared" si="133"/>
        <v>200</v>
      </c>
      <c r="ED25" s="208">
        <f t="shared" si="133"/>
        <v>200</v>
      </c>
      <c r="EE25" s="208">
        <f t="shared" si="133"/>
        <v>200</v>
      </c>
      <c r="EF25" s="208">
        <f t="shared" si="133"/>
        <v>200</v>
      </c>
      <c r="EG25" s="208">
        <f t="shared" si="133"/>
        <v>200</v>
      </c>
      <c r="EH25" s="208">
        <f t="shared" si="133"/>
        <v>200</v>
      </c>
      <c r="EI25" s="208">
        <f t="shared" si="133"/>
        <v>200</v>
      </c>
      <c r="EJ25" s="208">
        <f t="shared" si="133"/>
        <v>200</v>
      </c>
      <c r="EK25" s="208">
        <f t="shared" si="133"/>
        <v>200</v>
      </c>
      <c r="EL25" s="208">
        <f t="shared" si="133"/>
        <v>200</v>
      </c>
      <c r="EM25" s="208">
        <f t="shared" si="133"/>
        <v>200</v>
      </c>
      <c r="EN25" s="208">
        <f t="shared" si="133"/>
        <v>200</v>
      </c>
      <c r="EO25" s="208">
        <f t="shared" si="133"/>
        <v>200</v>
      </c>
      <c r="EP25" s="208">
        <f t="shared" si="133"/>
        <v>200</v>
      </c>
      <c r="EQ25" s="208">
        <f t="shared" si="133"/>
        <v>200</v>
      </c>
      <c r="ER25" s="208">
        <f t="shared" si="133"/>
        <v>200</v>
      </c>
      <c r="ES25" s="208">
        <f t="shared" si="133"/>
        <v>200</v>
      </c>
      <c r="ET25" s="208">
        <f t="shared" si="133"/>
        <v>200</v>
      </c>
      <c r="EU25" s="208">
        <f t="shared" si="133"/>
        <v>200</v>
      </c>
      <c r="EV25" s="208">
        <f t="shared" si="133"/>
        <v>200</v>
      </c>
      <c r="EW25" s="208">
        <f t="shared" si="133"/>
        <v>200</v>
      </c>
      <c r="EX25" s="208">
        <f t="shared" si="133"/>
        <v>200</v>
      </c>
      <c r="EY25" s="208">
        <f t="shared" si="133"/>
        <v>200</v>
      </c>
      <c r="EZ25" s="208">
        <f t="shared" si="133"/>
        <v>200</v>
      </c>
      <c r="FA25" s="208">
        <f>FA$5*$B25/12</f>
        <v>200</v>
      </c>
      <c r="FB25" s="208">
        <f t="shared" ref="FB25:FP27" si="147">FB$5*$B25/12</f>
        <v>200</v>
      </c>
      <c r="FC25" s="208">
        <f t="shared" si="147"/>
        <v>200</v>
      </c>
      <c r="FD25" s="208">
        <f t="shared" si="147"/>
        <v>200</v>
      </c>
      <c r="FE25" s="208">
        <f t="shared" si="147"/>
        <v>200</v>
      </c>
      <c r="FF25" s="208">
        <f t="shared" si="147"/>
        <v>200</v>
      </c>
      <c r="FG25" s="208">
        <f t="shared" si="147"/>
        <v>200</v>
      </c>
      <c r="FH25" s="208">
        <f t="shared" si="147"/>
        <v>200</v>
      </c>
      <c r="FI25" s="208">
        <f t="shared" si="147"/>
        <v>200</v>
      </c>
      <c r="FJ25" s="208">
        <f t="shared" si="147"/>
        <v>200</v>
      </c>
      <c r="FK25" s="208">
        <f t="shared" si="147"/>
        <v>200</v>
      </c>
      <c r="FL25" s="208">
        <f t="shared" si="147"/>
        <v>200</v>
      </c>
      <c r="FM25" s="208">
        <f t="shared" si="147"/>
        <v>200</v>
      </c>
      <c r="FN25" s="208">
        <f t="shared" si="147"/>
        <v>200</v>
      </c>
      <c r="FO25" s="208">
        <f t="shared" si="147"/>
        <v>200</v>
      </c>
      <c r="FP25" s="208">
        <f t="shared" si="147"/>
        <v>200</v>
      </c>
      <c r="FQ25" s="208">
        <f t="shared" si="135"/>
        <v>200</v>
      </c>
      <c r="FR25" s="208">
        <f t="shared" si="135"/>
        <v>200</v>
      </c>
      <c r="FS25" s="208">
        <f t="shared" si="135"/>
        <v>200</v>
      </c>
      <c r="FT25" s="208">
        <f t="shared" si="135"/>
        <v>200</v>
      </c>
      <c r="FU25" s="208">
        <f t="shared" si="135"/>
        <v>200</v>
      </c>
      <c r="FV25" s="208">
        <f t="shared" si="135"/>
        <v>200</v>
      </c>
      <c r="FW25" s="208">
        <f t="shared" si="135"/>
        <v>200</v>
      </c>
      <c r="FX25" s="208">
        <f t="shared" si="135"/>
        <v>200</v>
      </c>
      <c r="FY25" s="208">
        <f t="shared" si="135"/>
        <v>200</v>
      </c>
      <c r="FZ25" s="208">
        <f t="shared" si="135"/>
        <v>200</v>
      </c>
      <c r="GA25" s="208">
        <f t="shared" si="135"/>
        <v>200</v>
      </c>
      <c r="GB25" s="208">
        <f t="shared" si="135"/>
        <v>200</v>
      </c>
      <c r="GC25" s="208">
        <f t="shared" si="135"/>
        <v>200</v>
      </c>
      <c r="GD25" s="208">
        <f t="shared" si="135"/>
        <v>200</v>
      </c>
      <c r="GE25" s="208">
        <f t="shared" si="135"/>
        <v>200</v>
      </c>
      <c r="GF25" s="208">
        <f t="shared" si="135"/>
        <v>200</v>
      </c>
      <c r="GG25" s="208">
        <f t="shared" si="135"/>
        <v>200</v>
      </c>
      <c r="GH25" s="208">
        <f t="shared" si="135"/>
        <v>200</v>
      </c>
      <c r="GI25" s="208">
        <f t="shared" si="135"/>
        <v>200</v>
      </c>
      <c r="GJ25" s="208">
        <f t="shared" si="135"/>
        <v>200</v>
      </c>
      <c r="GK25" s="208">
        <f t="shared" si="135"/>
        <v>200</v>
      </c>
      <c r="GL25" s="208">
        <f t="shared" si="135"/>
        <v>200</v>
      </c>
      <c r="GM25" s="208">
        <f t="shared" si="135"/>
        <v>200</v>
      </c>
      <c r="GN25" s="208">
        <f t="shared" si="135"/>
        <v>200</v>
      </c>
      <c r="GO25" s="208">
        <f t="shared" si="135"/>
        <v>200</v>
      </c>
      <c r="GP25" s="208">
        <f t="shared" si="135"/>
        <v>200</v>
      </c>
      <c r="GQ25" s="208">
        <f t="shared" si="135"/>
        <v>200</v>
      </c>
      <c r="GR25" s="208">
        <f t="shared" si="135"/>
        <v>200</v>
      </c>
      <c r="GS25" s="208">
        <f t="shared" si="135"/>
        <v>200</v>
      </c>
      <c r="GT25" s="208">
        <f t="shared" si="135"/>
        <v>200</v>
      </c>
      <c r="GU25" s="208">
        <f t="shared" si="135"/>
        <v>200</v>
      </c>
      <c r="GV25" s="208">
        <f t="shared" si="135"/>
        <v>200</v>
      </c>
      <c r="GW25" s="208">
        <f t="shared" si="135"/>
        <v>200</v>
      </c>
      <c r="GX25" s="208">
        <f t="shared" si="135"/>
        <v>200</v>
      </c>
      <c r="GY25" s="208">
        <f t="shared" si="135"/>
        <v>200</v>
      </c>
      <c r="GZ25" s="208">
        <f t="shared" si="135"/>
        <v>200</v>
      </c>
      <c r="HA25" s="208">
        <f t="shared" si="135"/>
        <v>200</v>
      </c>
      <c r="HB25" s="208">
        <f t="shared" si="135"/>
        <v>200</v>
      </c>
      <c r="HC25" s="208">
        <f t="shared" si="135"/>
        <v>200</v>
      </c>
      <c r="HD25" s="208">
        <f t="shared" si="135"/>
        <v>200</v>
      </c>
      <c r="HE25" s="208">
        <f t="shared" si="135"/>
        <v>200</v>
      </c>
      <c r="HF25" s="208">
        <f t="shared" si="135"/>
        <v>200</v>
      </c>
      <c r="HG25" s="208">
        <f t="shared" si="135"/>
        <v>200</v>
      </c>
      <c r="HH25" s="208">
        <f t="shared" si="135"/>
        <v>200</v>
      </c>
      <c r="HI25" s="208">
        <f t="shared" si="135"/>
        <v>200</v>
      </c>
      <c r="HJ25" s="208">
        <f t="shared" si="135"/>
        <v>200</v>
      </c>
      <c r="HK25" s="208">
        <f t="shared" si="135"/>
        <v>200</v>
      </c>
      <c r="HL25" s="208">
        <f t="shared" si="135"/>
        <v>200</v>
      </c>
      <c r="HM25" s="208">
        <f t="shared" si="135"/>
        <v>200</v>
      </c>
      <c r="HN25" s="208">
        <f t="shared" si="135"/>
        <v>200</v>
      </c>
      <c r="HO25" s="208">
        <f t="shared" si="135"/>
        <v>200</v>
      </c>
      <c r="HP25" s="208">
        <f t="shared" si="136"/>
        <v>200</v>
      </c>
      <c r="HQ25" s="208">
        <f t="shared" si="136"/>
        <v>200</v>
      </c>
      <c r="HR25" s="208">
        <f t="shared" ref="HR25:KC26" si="148">HR$5*$B25/12</f>
        <v>200</v>
      </c>
      <c r="HS25" s="208">
        <f t="shared" si="148"/>
        <v>200</v>
      </c>
      <c r="HT25" s="208">
        <f t="shared" si="148"/>
        <v>200</v>
      </c>
      <c r="HU25" s="208">
        <f t="shared" si="148"/>
        <v>200</v>
      </c>
      <c r="HV25" s="208">
        <f t="shared" si="148"/>
        <v>200</v>
      </c>
      <c r="HW25" s="208">
        <f t="shared" si="148"/>
        <v>200</v>
      </c>
      <c r="HX25" s="208">
        <f t="shared" si="148"/>
        <v>200</v>
      </c>
      <c r="HY25" s="208">
        <f t="shared" si="148"/>
        <v>200</v>
      </c>
      <c r="HZ25" s="208">
        <f t="shared" si="148"/>
        <v>200</v>
      </c>
      <c r="IA25" s="208">
        <f t="shared" si="148"/>
        <v>200</v>
      </c>
      <c r="IB25" s="208">
        <f t="shared" si="148"/>
        <v>200</v>
      </c>
      <c r="IC25" s="208">
        <f t="shared" si="148"/>
        <v>200</v>
      </c>
      <c r="ID25" s="208">
        <f t="shared" si="148"/>
        <v>200</v>
      </c>
      <c r="IE25" s="208">
        <f t="shared" si="148"/>
        <v>200</v>
      </c>
      <c r="IF25" s="208">
        <f t="shared" si="148"/>
        <v>200</v>
      </c>
      <c r="IG25" s="208">
        <f t="shared" si="148"/>
        <v>200</v>
      </c>
      <c r="IH25" s="208">
        <f t="shared" si="148"/>
        <v>200</v>
      </c>
      <c r="II25" s="208">
        <f t="shared" si="148"/>
        <v>200</v>
      </c>
      <c r="IJ25" s="208">
        <f t="shared" si="148"/>
        <v>200</v>
      </c>
      <c r="IK25" s="208">
        <f t="shared" si="148"/>
        <v>200</v>
      </c>
      <c r="IL25" s="208">
        <f t="shared" si="148"/>
        <v>200</v>
      </c>
      <c r="IM25" s="208">
        <f t="shared" si="148"/>
        <v>200</v>
      </c>
      <c r="IN25" s="208">
        <f t="shared" si="148"/>
        <v>200</v>
      </c>
      <c r="IO25" s="208">
        <f t="shared" si="148"/>
        <v>200</v>
      </c>
      <c r="IP25" s="208">
        <f t="shared" si="148"/>
        <v>200</v>
      </c>
      <c r="IQ25" s="208">
        <f t="shared" si="148"/>
        <v>200</v>
      </c>
      <c r="IR25" s="208">
        <f t="shared" si="148"/>
        <v>200</v>
      </c>
      <c r="IS25" s="208">
        <f t="shared" si="148"/>
        <v>200</v>
      </c>
      <c r="IT25" s="208">
        <f t="shared" si="148"/>
        <v>200</v>
      </c>
      <c r="IU25" s="208">
        <f t="shared" si="148"/>
        <v>200</v>
      </c>
      <c r="IV25" s="208">
        <f t="shared" si="148"/>
        <v>200</v>
      </c>
      <c r="IW25" s="208">
        <f t="shared" si="148"/>
        <v>200</v>
      </c>
      <c r="IX25" s="208">
        <f t="shared" si="148"/>
        <v>200</v>
      </c>
      <c r="IY25" s="208">
        <f t="shared" si="148"/>
        <v>200</v>
      </c>
      <c r="IZ25" s="208">
        <f t="shared" si="148"/>
        <v>200</v>
      </c>
      <c r="JA25" s="208">
        <f t="shared" si="148"/>
        <v>200</v>
      </c>
      <c r="JB25" s="208">
        <f t="shared" si="148"/>
        <v>200</v>
      </c>
      <c r="JC25" s="208">
        <f t="shared" si="148"/>
        <v>200</v>
      </c>
      <c r="JD25" s="208">
        <f t="shared" si="148"/>
        <v>200</v>
      </c>
      <c r="JE25" s="208">
        <f t="shared" si="148"/>
        <v>200</v>
      </c>
      <c r="JF25" s="208">
        <f t="shared" si="148"/>
        <v>200</v>
      </c>
      <c r="JG25" s="208">
        <f t="shared" si="148"/>
        <v>200</v>
      </c>
      <c r="JH25" s="208">
        <f t="shared" si="148"/>
        <v>200</v>
      </c>
      <c r="JI25" s="208">
        <f t="shared" si="148"/>
        <v>200</v>
      </c>
      <c r="JJ25" s="208">
        <f t="shared" si="148"/>
        <v>200</v>
      </c>
      <c r="JK25" s="208">
        <f t="shared" si="148"/>
        <v>200</v>
      </c>
      <c r="JL25" s="208">
        <f t="shared" si="148"/>
        <v>200</v>
      </c>
      <c r="JM25" s="208">
        <f t="shared" si="148"/>
        <v>200</v>
      </c>
      <c r="JN25" s="208">
        <f t="shared" si="148"/>
        <v>200</v>
      </c>
      <c r="JO25" s="208">
        <f t="shared" si="148"/>
        <v>200</v>
      </c>
      <c r="JP25" s="208">
        <f t="shared" si="148"/>
        <v>200</v>
      </c>
      <c r="JQ25" s="208">
        <f t="shared" si="148"/>
        <v>200</v>
      </c>
      <c r="JR25" s="208">
        <f t="shared" si="148"/>
        <v>200</v>
      </c>
      <c r="JS25" s="208">
        <f t="shared" si="148"/>
        <v>200</v>
      </c>
      <c r="JT25" s="208">
        <f t="shared" si="148"/>
        <v>200</v>
      </c>
      <c r="JU25" s="208">
        <f t="shared" si="148"/>
        <v>200</v>
      </c>
      <c r="JV25" s="208">
        <f t="shared" si="148"/>
        <v>200</v>
      </c>
      <c r="JW25" s="208">
        <f t="shared" si="148"/>
        <v>200</v>
      </c>
      <c r="JX25" s="208">
        <f t="shared" si="148"/>
        <v>200</v>
      </c>
      <c r="JY25" s="208">
        <f t="shared" si="148"/>
        <v>200</v>
      </c>
      <c r="JZ25" s="208">
        <f t="shared" si="148"/>
        <v>200</v>
      </c>
      <c r="KA25" s="208">
        <f t="shared" si="148"/>
        <v>200</v>
      </c>
      <c r="KB25" s="208">
        <f t="shared" si="148"/>
        <v>200</v>
      </c>
      <c r="KC25" s="208">
        <f t="shared" si="148"/>
        <v>200</v>
      </c>
      <c r="KD25" s="208">
        <f t="shared" si="137"/>
        <v>200</v>
      </c>
      <c r="KE25" s="208">
        <f t="shared" si="137"/>
        <v>200</v>
      </c>
      <c r="KF25" s="208">
        <f t="shared" si="137"/>
        <v>200</v>
      </c>
      <c r="KG25" s="208">
        <f t="shared" si="137"/>
        <v>200</v>
      </c>
      <c r="KH25" s="208">
        <f t="shared" si="137"/>
        <v>200</v>
      </c>
      <c r="KI25" s="208">
        <f t="shared" si="137"/>
        <v>200</v>
      </c>
      <c r="KJ25" s="208">
        <f t="shared" si="137"/>
        <v>200</v>
      </c>
      <c r="KK25" s="208">
        <f t="shared" si="137"/>
        <v>200</v>
      </c>
      <c r="KL25" s="208">
        <f t="shared" si="137"/>
        <v>200</v>
      </c>
      <c r="KM25" s="208">
        <f t="shared" si="137"/>
        <v>200</v>
      </c>
      <c r="KN25" s="208">
        <f t="shared" si="137"/>
        <v>200</v>
      </c>
      <c r="KO25" s="208">
        <f t="shared" si="137"/>
        <v>200</v>
      </c>
      <c r="KP25" s="208">
        <f t="shared" si="137"/>
        <v>200</v>
      </c>
      <c r="KQ25" s="208">
        <f t="shared" si="137"/>
        <v>200</v>
      </c>
      <c r="KR25" s="208">
        <f t="shared" si="137"/>
        <v>200</v>
      </c>
      <c r="KS25" s="208">
        <f t="shared" si="137"/>
        <v>200</v>
      </c>
      <c r="KT25" s="208">
        <f t="shared" si="137"/>
        <v>200</v>
      </c>
      <c r="KU25" s="208">
        <f t="shared" si="137"/>
        <v>200</v>
      </c>
      <c r="KV25" s="208">
        <f t="shared" si="137"/>
        <v>200</v>
      </c>
      <c r="KW25" s="208">
        <f t="shared" si="137"/>
        <v>200</v>
      </c>
      <c r="KX25" s="208">
        <f t="shared" si="138"/>
        <v>200</v>
      </c>
      <c r="KY25" s="208">
        <f t="shared" si="138"/>
        <v>200</v>
      </c>
      <c r="KZ25" s="208">
        <f t="shared" si="138"/>
        <v>200</v>
      </c>
      <c r="LA25" s="208">
        <f t="shared" si="138"/>
        <v>200</v>
      </c>
      <c r="LB25" s="208">
        <f t="shared" si="138"/>
        <v>200</v>
      </c>
      <c r="LC25" s="208">
        <f t="shared" si="138"/>
        <v>200</v>
      </c>
      <c r="LD25" s="208">
        <f t="shared" si="138"/>
        <v>200</v>
      </c>
      <c r="LE25" s="208">
        <f t="shared" si="138"/>
        <v>200</v>
      </c>
      <c r="LF25" s="208">
        <f t="shared" si="138"/>
        <v>200</v>
      </c>
      <c r="LG25" s="208">
        <f t="shared" si="138"/>
        <v>200</v>
      </c>
      <c r="LH25" s="208">
        <f t="shared" si="138"/>
        <v>200</v>
      </c>
      <c r="LI25" s="208">
        <f t="shared" si="138"/>
        <v>200</v>
      </c>
      <c r="LJ25" s="208">
        <f t="shared" si="138"/>
        <v>200</v>
      </c>
      <c r="LK25" s="208">
        <f t="shared" si="138"/>
        <v>200</v>
      </c>
      <c r="LL25" s="208">
        <f t="shared" si="138"/>
        <v>200</v>
      </c>
      <c r="LM25" s="208">
        <f t="shared" si="138"/>
        <v>200</v>
      </c>
      <c r="LN25" s="208">
        <f t="shared" si="138"/>
        <v>200</v>
      </c>
      <c r="LO25" s="208">
        <f t="shared" si="138"/>
        <v>200</v>
      </c>
      <c r="LP25" s="208">
        <f t="shared" si="138"/>
        <v>200</v>
      </c>
      <c r="LQ25" s="208">
        <f t="shared" si="138"/>
        <v>200</v>
      </c>
      <c r="LR25" s="208">
        <f t="shared" si="138"/>
        <v>200</v>
      </c>
      <c r="LS25" s="208">
        <f t="shared" si="138"/>
        <v>200</v>
      </c>
      <c r="LT25" s="208">
        <f t="shared" si="138"/>
        <v>200</v>
      </c>
      <c r="LU25" s="208">
        <f t="shared" si="138"/>
        <v>200</v>
      </c>
      <c r="LV25" s="208">
        <f t="shared" si="138"/>
        <v>200</v>
      </c>
      <c r="LW25" s="208">
        <f t="shared" si="138"/>
        <v>200</v>
      </c>
      <c r="LX25" s="208">
        <f t="shared" si="139"/>
        <v>200</v>
      </c>
      <c r="LY25" s="208">
        <f t="shared" si="139"/>
        <v>200</v>
      </c>
      <c r="LZ25" s="208">
        <f t="shared" si="139"/>
        <v>200</v>
      </c>
      <c r="MA25" s="208">
        <f t="shared" si="139"/>
        <v>200</v>
      </c>
      <c r="MB25" s="208">
        <f t="shared" si="139"/>
        <v>200</v>
      </c>
      <c r="MC25" s="208">
        <f t="shared" si="139"/>
        <v>200</v>
      </c>
      <c r="MD25" s="208">
        <f t="shared" si="139"/>
        <v>200</v>
      </c>
      <c r="ME25" s="208">
        <f t="shared" si="139"/>
        <v>200</v>
      </c>
      <c r="MF25" s="208">
        <f t="shared" si="139"/>
        <v>200</v>
      </c>
      <c r="MG25" s="208">
        <f t="shared" si="139"/>
        <v>200</v>
      </c>
      <c r="MH25" s="208">
        <f t="shared" si="139"/>
        <v>200</v>
      </c>
      <c r="MI25" s="208">
        <f t="shared" si="139"/>
        <v>200</v>
      </c>
      <c r="MJ25" s="208">
        <f t="shared" si="139"/>
        <v>200</v>
      </c>
      <c r="MK25" s="208">
        <f t="shared" si="139"/>
        <v>200</v>
      </c>
      <c r="ML25" s="208">
        <f t="shared" si="139"/>
        <v>200</v>
      </c>
      <c r="MM25" s="208">
        <f t="shared" si="139"/>
        <v>200</v>
      </c>
      <c r="MN25" s="208">
        <f t="shared" si="140"/>
        <v>200</v>
      </c>
      <c r="MO25" s="208">
        <f t="shared" si="140"/>
        <v>200</v>
      </c>
      <c r="MP25" s="208">
        <f t="shared" si="140"/>
        <v>200</v>
      </c>
      <c r="MQ25" s="208">
        <f t="shared" si="140"/>
        <v>200</v>
      </c>
      <c r="MR25" s="208">
        <f t="shared" si="140"/>
        <v>200</v>
      </c>
      <c r="MS25" s="208">
        <f t="shared" si="140"/>
        <v>200</v>
      </c>
      <c r="MT25" s="208">
        <f t="shared" si="140"/>
        <v>200</v>
      </c>
      <c r="MU25" s="208">
        <f t="shared" si="140"/>
        <v>200</v>
      </c>
      <c r="MV25" s="208">
        <f t="shared" si="140"/>
        <v>200</v>
      </c>
      <c r="MW25" s="208">
        <f t="shared" si="140"/>
        <v>200</v>
      </c>
      <c r="MX25" s="208">
        <f t="shared" si="141"/>
        <v>200</v>
      </c>
      <c r="MY25" s="208">
        <f t="shared" si="141"/>
        <v>200</v>
      </c>
      <c r="MZ25" s="208">
        <f t="shared" si="141"/>
        <v>200</v>
      </c>
      <c r="NA25" s="208">
        <f t="shared" si="141"/>
        <v>200</v>
      </c>
      <c r="NB25" s="208">
        <f t="shared" si="141"/>
        <v>200</v>
      </c>
      <c r="NC25" s="208">
        <f t="shared" si="141"/>
        <v>200</v>
      </c>
      <c r="ND25" s="208">
        <f t="shared" si="141"/>
        <v>200</v>
      </c>
      <c r="NE25" s="208">
        <f t="shared" si="141"/>
        <v>200</v>
      </c>
      <c r="NF25" s="208">
        <f t="shared" si="141"/>
        <v>200</v>
      </c>
      <c r="NG25" s="208">
        <f t="shared" si="141"/>
        <v>200</v>
      </c>
      <c r="NH25" s="208">
        <f t="shared" si="142"/>
        <v>200</v>
      </c>
      <c r="NI25" s="208">
        <f t="shared" si="142"/>
        <v>200</v>
      </c>
      <c r="NJ25" s="208">
        <f t="shared" si="142"/>
        <v>200</v>
      </c>
      <c r="NK25" s="208">
        <f t="shared" si="142"/>
        <v>200</v>
      </c>
      <c r="NL25" s="208">
        <f t="shared" si="142"/>
        <v>200</v>
      </c>
      <c r="NM25" s="208">
        <f t="shared" si="142"/>
        <v>200</v>
      </c>
      <c r="NN25" s="208">
        <f t="shared" si="142"/>
        <v>200</v>
      </c>
      <c r="NO25" s="208">
        <f t="shared" si="142"/>
        <v>200</v>
      </c>
      <c r="NP25" s="208">
        <f t="shared" si="142"/>
        <v>200</v>
      </c>
      <c r="NQ25" s="208">
        <f t="shared" si="142"/>
        <v>200</v>
      </c>
      <c r="NR25" s="208">
        <f t="shared" si="142"/>
        <v>200</v>
      </c>
      <c r="NS25" s="208">
        <f t="shared" si="142"/>
        <v>200</v>
      </c>
      <c r="NT25" s="208">
        <f t="shared" si="142"/>
        <v>200</v>
      </c>
      <c r="NU25" s="208">
        <f t="shared" si="142"/>
        <v>200</v>
      </c>
      <c r="NV25" s="208">
        <f t="shared" si="142"/>
        <v>200</v>
      </c>
      <c r="NW25" s="208">
        <f t="shared" si="142"/>
        <v>200</v>
      </c>
      <c r="NX25" s="208">
        <f t="shared" si="142"/>
        <v>200</v>
      </c>
      <c r="NY25" s="208">
        <f t="shared" si="142"/>
        <v>200</v>
      </c>
      <c r="NZ25" s="208">
        <f t="shared" si="143"/>
        <v>200</v>
      </c>
      <c r="OA25" s="208">
        <f t="shared" si="143"/>
        <v>200</v>
      </c>
      <c r="OB25" s="208">
        <f t="shared" si="143"/>
        <v>200</v>
      </c>
      <c r="OC25" s="208">
        <f t="shared" si="143"/>
        <v>200</v>
      </c>
      <c r="OD25" s="208">
        <f t="shared" si="143"/>
        <v>200</v>
      </c>
      <c r="OE25" s="208">
        <f t="shared" si="143"/>
        <v>200</v>
      </c>
      <c r="OF25" s="208">
        <f t="shared" si="143"/>
        <v>200</v>
      </c>
      <c r="OG25" s="208">
        <f t="shared" si="143"/>
        <v>200</v>
      </c>
      <c r="OH25" s="208">
        <f t="shared" si="143"/>
        <v>200</v>
      </c>
      <c r="OI25" s="208">
        <f t="shared" si="143"/>
        <v>200</v>
      </c>
      <c r="OJ25" s="208">
        <f t="shared" si="143"/>
        <v>200</v>
      </c>
      <c r="OK25" s="208">
        <f t="shared" si="143"/>
        <v>200</v>
      </c>
      <c r="OL25" s="208">
        <f t="shared" si="143"/>
        <v>200</v>
      </c>
      <c r="OM25" s="208">
        <f t="shared" si="143"/>
        <v>200</v>
      </c>
      <c r="ON25" s="208">
        <f t="shared" si="143"/>
        <v>200</v>
      </c>
      <c r="OO25" s="208">
        <f t="shared" ref="OO25:QL27" si="149">OO$5*$B25/12</f>
        <v>200</v>
      </c>
      <c r="OP25" s="208">
        <f t="shared" si="149"/>
        <v>200</v>
      </c>
      <c r="OQ25" s="208">
        <f t="shared" si="149"/>
        <v>200</v>
      </c>
      <c r="OR25" s="208">
        <f t="shared" si="149"/>
        <v>200</v>
      </c>
      <c r="OS25" s="208">
        <f t="shared" si="149"/>
        <v>200</v>
      </c>
      <c r="OT25" s="208">
        <f t="shared" si="149"/>
        <v>200</v>
      </c>
      <c r="OU25" s="208">
        <f t="shared" si="149"/>
        <v>200</v>
      </c>
      <c r="OV25" s="208">
        <f t="shared" si="149"/>
        <v>200</v>
      </c>
      <c r="OW25" s="208">
        <f t="shared" si="149"/>
        <v>200</v>
      </c>
      <c r="OX25" s="208">
        <f t="shared" si="149"/>
        <v>200</v>
      </c>
      <c r="OY25" s="208">
        <f t="shared" si="149"/>
        <v>200</v>
      </c>
      <c r="OZ25" s="208">
        <f t="shared" si="149"/>
        <v>200</v>
      </c>
      <c r="PA25" s="208">
        <f t="shared" si="149"/>
        <v>200</v>
      </c>
      <c r="PB25" s="208">
        <f t="shared" si="149"/>
        <v>200</v>
      </c>
      <c r="PC25" s="208">
        <f t="shared" si="149"/>
        <v>200</v>
      </c>
      <c r="PD25" s="208">
        <f t="shared" si="149"/>
        <v>200</v>
      </c>
      <c r="PE25" s="208">
        <f t="shared" si="149"/>
        <v>200</v>
      </c>
      <c r="PF25" s="208">
        <f t="shared" si="149"/>
        <v>200</v>
      </c>
      <c r="PG25" s="208">
        <f t="shared" si="149"/>
        <v>200</v>
      </c>
      <c r="PH25" s="208">
        <f t="shared" si="149"/>
        <v>200</v>
      </c>
      <c r="PI25" s="208">
        <f t="shared" si="149"/>
        <v>200</v>
      </c>
      <c r="PJ25" s="208">
        <f t="shared" si="149"/>
        <v>200</v>
      </c>
      <c r="PK25" s="208">
        <f t="shared" si="149"/>
        <v>200</v>
      </c>
      <c r="PL25" s="208">
        <f t="shared" si="149"/>
        <v>200</v>
      </c>
      <c r="PM25" s="208">
        <f t="shared" si="149"/>
        <v>200</v>
      </c>
      <c r="PN25" s="208">
        <f t="shared" si="149"/>
        <v>200</v>
      </c>
      <c r="PO25" s="208">
        <f t="shared" si="149"/>
        <v>200</v>
      </c>
      <c r="PP25" s="208">
        <f t="shared" si="149"/>
        <v>200</v>
      </c>
      <c r="PQ25" s="208">
        <f t="shared" si="149"/>
        <v>200</v>
      </c>
      <c r="PR25" s="208">
        <f t="shared" si="149"/>
        <v>200</v>
      </c>
      <c r="PS25" s="208">
        <f t="shared" si="149"/>
        <v>200</v>
      </c>
      <c r="PT25" s="208">
        <f t="shared" si="149"/>
        <v>200</v>
      </c>
      <c r="PU25" s="208">
        <f t="shared" si="149"/>
        <v>200</v>
      </c>
      <c r="PV25" s="208">
        <f t="shared" si="149"/>
        <v>200</v>
      </c>
      <c r="PW25" s="208">
        <f t="shared" si="149"/>
        <v>200</v>
      </c>
      <c r="PX25" s="208">
        <f t="shared" si="149"/>
        <v>200</v>
      </c>
      <c r="PY25" s="208">
        <f t="shared" si="149"/>
        <v>200</v>
      </c>
      <c r="PZ25" s="208">
        <f t="shared" si="149"/>
        <v>200</v>
      </c>
      <c r="QA25" s="208">
        <f t="shared" si="149"/>
        <v>200</v>
      </c>
      <c r="QB25" s="208">
        <f t="shared" si="149"/>
        <v>200</v>
      </c>
      <c r="QC25" s="208">
        <f t="shared" si="149"/>
        <v>200</v>
      </c>
      <c r="QD25" s="208">
        <f t="shared" si="149"/>
        <v>200</v>
      </c>
      <c r="QE25" s="208">
        <f t="shared" si="149"/>
        <v>200</v>
      </c>
      <c r="QF25" s="208">
        <f t="shared" si="149"/>
        <v>200</v>
      </c>
      <c r="QG25" s="208">
        <f t="shared" si="149"/>
        <v>200</v>
      </c>
      <c r="QH25" s="208">
        <f t="shared" si="149"/>
        <v>200</v>
      </c>
      <c r="QI25" s="208">
        <f t="shared" si="149"/>
        <v>200</v>
      </c>
      <c r="QJ25" s="208">
        <f t="shared" si="149"/>
        <v>200</v>
      </c>
      <c r="QK25" s="208">
        <f t="shared" si="149"/>
        <v>200</v>
      </c>
      <c r="QL25" s="208">
        <f t="shared" si="149"/>
        <v>200</v>
      </c>
      <c r="QM25" s="208"/>
      <c r="QN25" s="208"/>
      <c r="QO25" s="208"/>
      <c r="QP25" s="208"/>
      <c r="QQ25" s="208"/>
      <c r="QR25" s="208"/>
      <c r="QS25" s="208"/>
      <c r="QT25" s="208"/>
      <c r="QU25" s="208"/>
      <c r="QV25" s="208"/>
      <c r="QW25" s="208"/>
      <c r="QX25" s="208"/>
      <c r="QY25" s="208"/>
      <c r="QZ25" s="208"/>
      <c r="RA25" s="208"/>
      <c r="RB25" s="208"/>
      <c r="RC25" s="208"/>
      <c r="RD25" s="208"/>
      <c r="RE25" s="208"/>
      <c r="RF25" s="208"/>
      <c r="RG25" s="208"/>
      <c r="RH25" s="208"/>
      <c r="RI25" s="208"/>
      <c r="RJ25" s="208"/>
    </row>
    <row r="26" spans="1:478">
      <c r="A26" s="217" t="s">
        <v>904</v>
      </c>
      <c r="B26" s="222">
        <f>ROUND(Capex!F92*0.003,-2)</f>
        <v>34800</v>
      </c>
      <c r="C26" s="703">
        <f>B26/Inputs!$E$10/1000</f>
        <v>3.2518501906257011</v>
      </c>
      <c r="D26" t="s">
        <v>905</v>
      </c>
      <c r="E26" s="207"/>
      <c r="F26" s="208"/>
      <c r="G26" s="208"/>
      <c r="Q26" s="208">
        <v>0</v>
      </c>
      <c r="R26" s="208">
        <v>0</v>
      </c>
      <c r="S26" s="208">
        <v>0</v>
      </c>
      <c r="T26" s="208">
        <f>B26/12</f>
        <v>2900</v>
      </c>
      <c r="U26" s="208">
        <f>T26</f>
        <v>2900</v>
      </c>
      <c r="V26" s="208">
        <f t="shared" ref="V26:AH26" si="150">U26</f>
        <v>2900</v>
      </c>
      <c r="W26" s="208">
        <f t="shared" si="150"/>
        <v>2900</v>
      </c>
      <c r="X26" s="208">
        <f t="shared" si="150"/>
        <v>2900</v>
      </c>
      <c r="Y26" s="208">
        <f t="shared" si="150"/>
        <v>2900</v>
      </c>
      <c r="Z26" s="208">
        <f t="shared" si="150"/>
        <v>2900</v>
      </c>
      <c r="AA26" s="208">
        <f t="shared" si="150"/>
        <v>2900</v>
      </c>
      <c r="AB26" s="208">
        <f t="shared" si="150"/>
        <v>2900</v>
      </c>
      <c r="AC26" s="208">
        <f t="shared" si="150"/>
        <v>2900</v>
      </c>
      <c r="AD26" s="208">
        <f t="shared" si="150"/>
        <v>2900</v>
      </c>
      <c r="AE26" s="208">
        <f t="shared" si="150"/>
        <v>2900</v>
      </c>
      <c r="AF26" s="208">
        <f t="shared" si="150"/>
        <v>2900</v>
      </c>
      <c r="AG26" s="208">
        <f t="shared" si="150"/>
        <v>2900</v>
      </c>
      <c r="AH26" s="208">
        <f t="shared" si="150"/>
        <v>2900</v>
      </c>
      <c r="AI26" s="208">
        <f t="shared" si="131"/>
        <v>2900</v>
      </c>
      <c r="AJ26" s="208">
        <f t="shared" si="131"/>
        <v>2900</v>
      </c>
      <c r="AK26" s="208">
        <f t="shared" si="131"/>
        <v>2900</v>
      </c>
      <c r="AL26" s="208">
        <f t="shared" si="131"/>
        <v>2900</v>
      </c>
      <c r="AM26" s="208">
        <f t="shared" si="131"/>
        <v>2900</v>
      </c>
      <c r="AN26" s="208">
        <f t="shared" si="131"/>
        <v>2900</v>
      </c>
      <c r="AO26" s="208">
        <f t="shared" si="131"/>
        <v>2900</v>
      </c>
      <c r="AP26" s="208">
        <f t="shared" si="131"/>
        <v>2900</v>
      </c>
      <c r="AQ26" s="208">
        <f t="shared" si="131"/>
        <v>2900</v>
      </c>
      <c r="AR26" s="208">
        <f t="shared" si="131"/>
        <v>2900</v>
      </c>
      <c r="AS26" s="208">
        <f t="shared" si="132"/>
        <v>2900</v>
      </c>
      <c r="AT26" s="208">
        <f t="shared" si="132"/>
        <v>2900</v>
      </c>
      <c r="AU26" s="208">
        <f t="shared" si="132"/>
        <v>2900</v>
      </c>
      <c r="AV26" s="208">
        <f t="shared" si="132"/>
        <v>2900</v>
      </c>
      <c r="AW26" s="208">
        <f t="shared" si="132"/>
        <v>2900</v>
      </c>
      <c r="AX26" s="208">
        <f t="shared" si="132"/>
        <v>2900</v>
      </c>
      <c r="AY26" s="208">
        <f t="shared" si="132"/>
        <v>2900</v>
      </c>
      <c r="AZ26" s="208">
        <f t="shared" si="132"/>
        <v>2900</v>
      </c>
      <c r="BA26" s="208">
        <f t="shared" si="132"/>
        <v>2900</v>
      </c>
      <c r="BB26" s="208">
        <f t="shared" si="132"/>
        <v>2900</v>
      </c>
      <c r="BC26" s="208">
        <f t="shared" si="132"/>
        <v>2900</v>
      </c>
      <c r="BD26" s="208">
        <f t="shared" si="132"/>
        <v>2900</v>
      </c>
      <c r="BE26" s="208">
        <f t="shared" si="132"/>
        <v>2900</v>
      </c>
      <c r="BF26" s="208">
        <f t="shared" si="132"/>
        <v>2900</v>
      </c>
      <c r="BG26" s="208">
        <f t="shared" si="132"/>
        <v>2900</v>
      </c>
      <c r="BH26" s="208">
        <f t="shared" si="132"/>
        <v>2900</v>
      </c>
      <c r="BI26" s="208">
        <f t="shared" si="132"/>
        <v>2900</v>
      </c>
      <c r="BJ26" s="208">
        <f t="shared" si="132"/>
        <v>2900</v>
      </c>
      <c r="BK26" s="208">
        <f t="shared" si="132"/>
        <v>2900</v>
      </c>
      <c r="BL26" s="208">
        <f t="shared" si="132"/>
        <v>2900</v>
      </c>
      <c r="BM26" s="208">
        <f t="shared" si="132"/>
        <v>2900</v>
      </c>
      <c r="BN26" s="208">
        <f t="shared" si="132"/>
        <v>2900</v>
      </c>
      <c r="BO26" s="208">
        <f t="shared" si="132"/>
        <v>2900</v>
      </c>
      <c r="BP26" s="208">
        <f t="shared" si="132"/>
        <v>2900</v>
      </c>
      <c r="BQ26" s="208">
        <f t="shared" si="132"/>
        <v>2900</v>
      </c>
      <c r="BR26" s="208">
        <f t="shared" si="132"/>
        <v>2900</v>
      </c>
      <c r="BS26" s="208">
        <f t="shared" si="132"/>
        <v>2900</v>
      </c>
      <c r="BT26" s="208">
        <f t="shared" si="132"/>
        <v>2900</v>
      </c>
      <c r="BU26" s="208">
        <f t="shared" si="132"/>
        <v>2900</v>
      </c>
      <c r="BV26" s="208">
        <f t="shared" si="132"/>
        <v>2900</v>
      </c>
      <c r="BW26" s="208">
        <f t="shared" si="132"/>
        <v>2900</v>
      </c>
      <c r="BX26" s="208">
        <f t="shared" si="132"/>
        <v>2900</v>
      </c>
      <c r="BY26" s="208">
        <f t="shared" si="132"/>
        <v>2900</v>
      </c>
      <c r="BZ26" s="208">
        <f t="shared" si="132"/>
        <v>2900</v>
      </c>
      <c r="CA26" s="208">
        <f t="shared" si="132"/>
        <v>2900</v>
      </c>
      <c r="CB26" s="208">
        <f t="shared" si="132"/>
        <v>2900</v>
      </c>
      <c r="CC26" s="208">
        <f t="shared" si="132"/>
        <v>2900</v>
      </c>
      <c r="CD26" s="208">
        <f t="shared" si="132"/>
        <v>2900</v>
      </c>
      <c r="CE26" s="208">
        <f t="shared" si="132"/>
        <v>2900</v>
      </c>
      <c r="CF26" s="208">
        <f t="shared" si="132"/>
        <v>2900</v>
      </c>
      <c r="CG26" s="208">
        <f t="shared" si="132"/>
        <v>2900</v>
      </c>
      <c r="CH26" s="208">
        <f t="shared" si="132"/>
        <v>2900</v>
      </c>
      <c r="CI26" s="208">
        <f t="shared" si="132"/>
        <v>2900</v>
      </c>
      <c r="CJ26" s="208">
        <f t="shared" si="132"/>
        <v>2900</v>
      </c>
      <c r="CK26" s="208">
        <f t="shared" si="132"/>
        <v>2900</v>
      </c>
      <c r="CL26" s="208">
        <f t="shared" si="132"/>
        <v>2900</v>
      </c>
      <c r="CM26" s="208">
        <f t="shared" si="132"/>
        <v>2900</v>
      </c>
      <c r="CN26" s="208">
        <f t="shared" si="132"/>
        <v>2900</v>
      </c>
      <c r="CO26" s="208">
        <f t="shared" si="132"/>
        <v>2900</v>
      </c>
      <c r="CP26" s="208">
        <f t="shared" si="133"/>
        <v>2900</v>
      </c>
      <c r="CQ26" s="208">
        <f t="shared" si="133"/>
        <v>2900</v>
      </c>
      <c r="CR26" s="208">
        <f t="shared" si="133"/>
        <v>2900</v>
      </c>
      <c r="CS26" s="208">
        <f t="shared" ref="CS26:EZ26" si="151">CS$5*$B26/12</f>
        <v>2900</v>
      </c>
      <c r="CT26" s="208">
        <f t="shared" si="151"/>
        <v>2900</v>
      </c>
      <c r="CU26" s="208">
        <f t="shared" si="151"/>
        <v>2900</v>
      </c>
      <c r="CV26" s="208">
        <f t="shared" si="151"/>
        <v>2900</v>
      </c>
      <c r="CW26" s="208">
        <f t="shared" si="151"/>
        <v>2900</v>
      </c>
      <c r="CX26" s="208">
        <f t="shared" si="151"/>
        <v>2900</v>
      </c>
      <c r="CY26" s="208">
        <f t="shared" si="151"/>
        <v>2900</v>
      </c>
      <c r="CZ26" s="208">
        <f t="shared" si="151"/>
        <v>2900</v>
      </c>
      <c r="DA26" s="208">
        <f t="shared" si="151"/>
        <v>2900</v>
      </c>
      <c r="DB26" s="208">
        <f t="shared" si="151"/>
        <v>2900</v>
      </c>
      <c r="DC26" s="208">
        <f t="shared" si="151"/>
        <v>2900</v>
      </c>
      <c r="DD26" s="208">
        <f t="shared" si="151"/>
        <v>2900</v>
      </c>
      <c r="DE26" s="208">
        <f t="shared" si="151"/>
        <v>2900</v>
      </c>
      <c r="DF26" s="208">
        <f t="shared" si="151"/>
        <v>2900</v>
      </c>
      <c r="DG26" s="208">
        <f t="shared" si="151"/>
        <v>2900</v>
      </c>
      <c r="DH26" s="208">
        <f t="shared" si="151"/>
        <v>2900</v>
      </c>
      <c r="DI26" s="208">
        <f t="shared" si="151"/>
        <v>2900</v>
      </c>
      <c r="DJ26" s="208">
        <f t="shared" si="151"/>
        <v>2900</v>
      </c>
      <c r="DK26" s="208">
        <f t="shared" si="151"/>
        <v>2900</v>
      </c>
      <c r="DL26" s="208">
        <f t="shared" si="151"/>
        <v>2900</v>
      </c>
      <c r="DM26" s="208">
        <f t="shared" si="151"/>
        <v>2900</v>
      </c>
      <c r="DN26" s="208">
        <f t="shared" si="151"/>
        <v>2900</v>
      </c>
      <c r="DO26" s="208">
        <f t="shared" si="151"/>
        <v>2900</v>
      </c>
      <c r="DP26" s="208">
        <f t="shared" si="151"/>
        <v>2900</v>
      </c>
      <c r="DQ26" s="208">
        <f t="shared" si="151"/>
        <v>2900</v>
      </c>
      <c r="DR26" s="208">
        <f t="shared" si="151"/>
        <v>2900</v>
      </c>
      <c r="DS26" s="208">
        <f t="shared" si="151"/>
        <v>2900</v>
      </c>
      <c r="DT26" s="208">
        <f t="shared" si="151"/>
        <v>2900</v>
      </c>
      <c r="DU26" s="208">
        <f t="shared" si="151"/>
        <v>2900</v>
      </c>
      <c r="DV26" s="208">
        <f t="shared" si="151"/>
        <v>2900</v>
      </c>
      <c r="DW26" s="208">
        <f t="shared" si="151"/>
        <v>2900</v>
      </c>
      <c r="DX26" s="208">
        <f t="shared" si="151"/>
        <v>2900</v>
      </c>
      <c r="DY26" s="208">
        <f t="shared" si="151"/>
        <v>2900</v>
      </c>
      <c r="DZ26" s="208">
        <f t="shared" si="151"/>
        <v>2900</v>
      </c>
      <c r="EA26" s="208">
        <f t="shared" si="151"/>
        <v>2900</v>
      </c>
      <c r="EB26" s="208">
        <f t="shared" si="151"/>
        <v>2900</v>
      </c>
      <c r="EC26" s="208">
        <f t="shared" si="151"/>
        <v>2900</v>
      </c>
      <c r="ED26" s="208">
        <f t="shared" si="151"/>
        <v>2900</v>
      </c>
      <c r="EE26" s="208">
        <f t="shared" si="151"/>
        <v>2900</v>
      </c>
      <c r="EF26" s="208">
        <f t="shared" si="151"/>
        <v>2900</v>
      </c>
      <c r="EG26" s="208">
        <f t="shared" si="151"/>
        <v>2900</v>
      </c>
      <c r="EH26" s="208">
        <f t="shared" si="151"/>
        <v>2900</v>
      </c>
      <c r="EI26" s="208">
        <f t="shared" si="151"/>
        <v>2900</v>
      </c>
      <c r="EJ26" s="208">
        <f t="shared" si="151"/>
        <v>2900</v>
      </c>
      <c r="EK26" s="208">
        <f t="shared" si="151"/>
        <v>2900</v>
      </c>
      <c r="EL26" s="208">
        <f t="shared" si="151"/>
        <v>2900</v>
      </c>
      <c r="EM26" s="208">
        <f t="shared" si="151"/>
        <v>2900</v>
      </c>
      <c r="EN26" s="208">
        <f t="shared" si="151"/>
        <v>2900</v>
      </c>
      <c r="EO26" s="208">
        <f t="shared" si="151"/>
        <v>2900</v>
      </c>
      <c r="EP26" s="208">
        <f t="shared" si="151"/>
        <v>2900</v>
      </c>
      <c r="EQ26" s="208">
        <f t="shared" si="151"/>
        <v>2900</v>
      </c>
      <c r="ER26" s="208">
        <f t="shared" si="151"/>
        <v>2900</v>
      </c>
      <c r="ES26" s="208">
        <f t="shared" si="151"/>
        <v>2900</v>
      </c>
      <c r="ET26" s="208">
        <f t="shared" si="151"/>
        <v>2900</v>
      </c>
      <c r="EU26" s="208">
        <f t="shared" si="151"/>
        <v>2900</v>
      </c>
      <c r="EV26" s="208">
        <f t="shared" si="151"/>
        <v>2900</v>
      </c>
      <c r="EW26" s="208">
        <f t="shared" si="151"/>
        <v>2900</v>
      </c>
      <c r="EX26" s="208">
        <f t="shared" si="151"/>
        <v>2900</v>
      </c>
      <c r="EY26" s="208">
        <f t="shared" si="151"/>
        <v>2900</v>
      </c>
      <c r="EZ26" s="208">
        <f t="shared" si="151"/>
        <v>2900</v>
      </c>
      <c r="FA26" s="208">
        <f>FA$5*$B26/12</f>
        <v>2900</v>
      </c>
      <c r="FB26" s="208">
        <f t="shared" si="147"/>
        <v>2900</v>
      </c>
      <c r="FC26" s="208">
        <f t="shared" si="147"/>
        <v>2900</v>
      </c>
      <c r="FD26" s="208">
        <f t="shared" si="147"/>
        <v>2900</v>
      </c>
      <c r="FE26" s="208">
        <f t="shared" si="147"/>
        <v>2900</v>
      </c>
      <c r="FF26" s="208">
        <f t="shared" si="147"/>
        <v>2900</v>
      </c>
      <c r="FG26" s="208">
        <f t="shared" si="147"/>
        <v>2900</v>
      </c>
      <c r="FH26" s="208">
        <f t="shared" si="147"/>
        <v>2900</v>
      </c>
      <c r="FI26" s="208">
        <f t="shared" si="147"/>
        <v>2900</v>
      </c>
      <c r="FJ26" s="208">
        <f t="shared" si="147"/>
        <v>2900</v>
      </c>
      <c r="FK26" s="208">
        <f t="shared" si="147"/>
        <v>2900</v>
      </c>
      <c r="FL26" s="208">
        <f t="shared" si="147"/>
        <v>2900</v>
      </c>
      <c r="FM26" s="208">
        <f t="shared" si="147"/>
        <v>2900</v>
      </c>
      <c r="FN26" s="208">
        <f t="shared" si="147"/>
        <v>2900</v>
      </c>
      <c r="FO26" s="208">
        <f t="shared" si="147"/>
        <v>2900</v>
      </c>
      <c r="FP26" s="208">
        <f t="shared" si="147"/>
        <v>2900</v>
      </c>
      <c r="FQ26" s="208">
        <f t="shared" si="135"/>
        <v>2900</v>
      </c>
      <c r="FR26" s="208">
        <f t="shared" si="135"/>
        <v>2900</v>
      </c>
      <c r="FS26" s="208">
        <f t="shared" si="135"/>
        <v>2900</v>
      </c>
      <c r="FT26" s="208">
        <f t="shared" si="135"/>
        <v>2900</v>
      </c>
      <c r="FU26" s="208">
        <f t="shared" si="135"/>
        <v>2900</v>
      </c>
      <c r="FV26" s="208">
        <f t="shared" si="135"/>
        <v>2900</v>
      </c>
      <c r="FW26" s="208">
        <f t="shared" si="135"/>
        <v>2900</v>
      </c>
      <c r="FX26" s="208">
        <f t="shared" si="135"/>
        <v>2900</v>
      </c>
      <c r="FY26" s="208">
        <f t="shared" si="135"/>
        <v>2900</v>
      </c>
      <c r="FZ26" s="208">
        <f t="shared" si="135"/>
        <v>2900</v>
      </c>
      <c r="GA26" s="208">
        <f t="shared" si="135"/>
        <v>2900</v>
      </c>
      <c r="GB26" s="208">
        <f t="shared" si="135"/>
        <v>2900</v>
      </c>
      <c r="GC26" s="208">
        <f t="shared" si="135"/>
        <v>2900</v>
      </c>
      <c r="GD26" s="208">
        <f t="shared" si="135"/>
        <v>2900</v>
      </c>
      <c r="GE26" s="208">
        <f t="shared" si="135"/>
        <v>2900</v>
      </c>
      <c r="GF26" s="208">
        <f t="shared" si="135"/>
        <v>2900</v>
      </c>
      <c r="GG26" s="208">
        <f t="shared" si="135"/>
        <v>2900</v>
      </c>
      <c r="GH26" s="208">
        <f t="shared" si="135"/>
        <v>2900</v>
      </c>
      <c r="GI26" s="208">
        <f t="shared" si="135"/>
        <v>2900</v>
      </c>
      <c r="GJ26" s="208">
        <f t="shared" si="135"/>
        <v>2900</v>
      </c>
      <c r="GK26" s="208">
        <f t="shared" si="135"/>
        <v>2900</v>
      </c>
      <c r="GL26" s="208">
        <f t="shared" si="135"/>
        <v>2900</v>
      </c>
      <c r="GM26" s="208">
        <f t="shared" si="135"/>
        <v>2900</v>
      </c>
      <c r="GN26" s="208">
        <f t="shared" si="135"/>
        <v>2900</v>
      </c>
      <c r="GO26" s="208">
        <f t="shared" si="135"/>
        <v>2900</v>
      </c>
      <c r="GP26" s="208">
        <f t="shared" si="135"/>
        <v>2900</v>
      </c>
      <c r="GQ26" s="208">
        <f t="shared" si="135"/>
        <v>2900</v>
      </c>
      <c r="GR26" s="208">
        <f t="shared" si="135"/>
        <v>2900</v>
      </c>
      <c r="GS26" s="208">
        <f t="shared" si="135"/>
        <v>2900</v>
      </c>
      <c r="GT26" s="208">
        <f t="shared" si="135"/>
        <v>2900</v>
      </c>
      <c r="GU26" s="208">
        <f t="shared" si="135"/>
        <v>2900</v>
      </c>
      <c r="GV26" s="208">
        <f t="shared" si="135"/>
        <v>2900</v>
      </c>
      <c r="GW26" s="208">
        <f t="shared" si="135"/>
        <v>2900</v>
      </c>
      <c r="GX26" s="208">
        <f t="shared" si="135"/>
        <v>2900</v>
      </c>
      <c r="GY26" s="208">
        <f t="shared" si="135"/>
        <v>2900</v>
      </c>
      <c r="GZ26" s="208">
        <f t="shared" si="135"/>
        <v>2900</v>
      </c>
      <c r="HA26" s="208">
        <f t="shared" si="135"/>
        <v>2900</v>
      </c>
      <c r="HB26" s="208">
        <f t="shared" si="135"/>
        <v>2900</v>
      </c>
      <c r="HC26" s="208">
        <f t="shared" si="135"/>
        <v>2900</v>
      </c>
      <c r="HD26" s="208">
        <f t="shared" si="135"/>
        <v>2900</v>
      </c>
      <c r="HE26" s="208">
        <f t="shared" si="135"/>
        <v>2900</v>
      </c>
      <c r="HF26" s="208">
        <f t="shared" si="135"/>
        <v>2900</v>
      </c>
      <c r="HG26" s="208">
        <f t="shared" si="135"/>
        <v>2900</v>
      </c>
      <c r="HH26" s="208">
        <f t="shared" si="135"/>
        <v>2900</v>
      </c>
      <c r="HI26" s="208">
        <f t="shared" si="135"/>
        <v>2900</v>
      </c>
      <c r="HJ26" s="208">
        <f t="shared" si="135"/>
        <v>2900</v>
      </c>
      <c r="HK26" s="208">
        <f t="shared" si="135"/>
        <v>2900</v>
      </c>
      <c r="HL26" s="208">
        <f t="shared" si="135"/>
        <v>2900</v>
      </c>
      <c r="HM26" s="208">
        <f t="shared" si="135"/>
        <v>2900</v>
      </c>
      <c r="HN26" s="208">
        <f t="shared" si="135"/>
        <v>2900</v>
      </c>
      <c r="HO26" s="208">
        <f t="shared" si="135"/>
        <v>2900</v>
      </c>
      <c r="HP26" s="208">
        <f t="shared" si="136"/>
        <v>2900</v>
      </c>
      <c r="HQ26" s="208">
        <f t="shared" si="136"/>
        <v>2900</v>
      </c>
      <c r="HR26" s="208">
        <f t="shared" si="136"/>
        <v>2900</v>
      </c>
      <c r="HS26" s="208">
        <f t="shared" si="136"/>
        <v>2900</v>
      </c>
      <c r="HT26" s="208">
        <f t="shared" si="136"/>
        <v>2900</v>
      </c>
      <c r="HU26" s="208">
        <f t="shared" si="136"/>
        <v>2900</v>
      </c>
      <c r="HV26" s="208">
        <f t="shared" si="136"/>
        <v>2900</v>
      </c>
      <c r="HW26" s="208">
        <f t="shared" si="136"/>
        <v>2900</v>
      </c>
      <c r="HX26" s="208">
        <f t="shared" si="136"/>
        <v>2900</v>
      </c>
      <c r="HY26" s="208">
        <f t="shared" si="136"/>
        <v>2900</v>
      </c>
      <c r="HZ26" s="208">
        <f t="shared" si="136"/>
        <v>2900</v>
      </c>
      <c r="IA26" s="208">
        <f t="shared" si="136"/>
        <v>2900</v>
      </c>
      <c r="IB26" s="208">
        <f t="shared" si="136"/>
        <v>2900</v>
      </c>
      <c r="IC26" s="208">
        <f t="shared" si="136"/>
        <v>2900</v>
      </c>
      <c r="ID26" s="208">
        <f t="shared" si="136"/>
        <v>2900</v>
      </c>
      <c r="IE26" s="208">
        <f t="shared" si="136"/>
        <v>2900</v>
      </c>
      <c r="IF26" s="208">
        <f t="shared" si="136"/>
        <v>2900</v>
      </c>
      <c r="IG26" s="208">
        <f t="shared" si="136"/>
        <v>2900</v>
      </c>
      <c r="IH26" s="208">
        <f t="shared" si="136"/>
        <v>2900</v>
      </c>
      <c r="II26" s="208">
        <f t="shared" si="136"/>
        <v>2900</v>
      </c>
      <c r="IJ26" s="208">
        <f t="shared" si="136"/>
        <v>2900</v>
      </c>
      <c r="IK26" s="208">
        <f t="shared" si="136"/>
        <v>2900</v>
      </c>
      <c r="IL26" s="208">
        <f t="shared" si="136"/>
        <v>2900</v>
      </c>
      <c r="IM26" s="208">
        <f t="shared" si="148"/>
        <v>2900</v>
      </c>
      <c r="IN26" s="208">
        <f t="shared" si="148"/>
        <v>2900</v>
      </c>
      <c r="IO26" s="208">
        <f t="shared" si="148"/>
        <v>2900</v>
      </c>
      <c r="IP26" s="208">
        <f t="shared" si="148"/>
        <v>2900</v>
      </c>
      <c r="IQ26" s="208">
        <f t="shared" si="148"/>
        <v>2900</v>
      </c>
      <c r="IR26" s="208">
        <f t="shared" si="148"/>
        <v>2900</v>
      </c>
      <c r="IS26" s="208">
        <f t="shared" si="148"/>
        <v>2900</v>
      </c>
      <c r="IT26" s="208">
        <f t="shared" si="148"/>
        <v>2900</v>
      </c>
      <c r="IU26" s="208">
        <f t="shared" si="148"/>
        <v>2900</v>
      </c>
      <c r="IV26" s="208">
        <f t="shared" si="148"/>
        <v>2900</v>
      </c>
      <c r="IW26" s="208">
        <f t="shared" si="148"/>
        <v>2900</v>
      </c>
      <c r="IX26" s="208">
        <f t="shared" si="148"/>
        <v>2900</v>
      </c>
      <c r="IY26" s="208">
        <f t="shared" si="148"/>
        <v>2900</v>
      </c>
      <c r="IZ26" s="208">
        <f t="shared" si="148"/>
        <v>2900</v>
      </c>
      <c r="JA26" s="208">
        <f t="shared" si="148"/>
        <v>2900</v>
      </c>
      <c r="JB26" s="208">
        <f t="shared" si="148"/>
        <v>2900</v>
      </c>
      <c r="JC26" s="208">
        <f t="shared" si="148"/>
        <v>2900</v>
      </c>
      <c r="JD26" s="208">
        <f t="shared" si="148"/>
        <v>2900</v>
      </c>
      <c r="JE26" s="208">
        <f t="shared" si="148"/>
        <v>2900</v>
      </c>
      <c r="JF26" s="208">
        <f t="shared" si="148"/>
        <v>2900</v>
      </c>
      <c r="JG26" s="208">
        <f t="shared" si="148"/>
        <v>2900</v>
      </c>
      <c r="JH26" s="208">
        <f t="shared" si="148"/>
        <v>2900</v>
      </c>
      <c r="JI26" s="208">
        <f t="shared" si="148"/>
        <v>2900</v>
      </c>
      <c r="JJ26" s="208">
        <f t="shared" si="148"/>
        <v>2900</v>
      </c>
      <c r="JK26" s="208">
        <f t="shared" si="148"/>
        <v>2900</v>
      </c>
      <c r="JL26" s="208">
        <f t="shared" si="148"/>
        <v>2900</v>
      </c>
      <c r="JM26" s="208">
        <f t="shared" si="148"/>
        <v>2900</v>
      </c>
      <c r="JN26" s="208">
        <f t="shared" si="148"/>
        <v>2900</v>
      </c>
      <c r="JO26" s="208">
        <f t="shared" si="148"/>
        <v>2900</v>
      </c>
      <c r="JP26" s="208">
        <f t="shared" si="148"/>
        <v>2900</v>
      </c>
      <c r="JQ26" s="208">
        <f t="shared" si="148"/>
        <v>2900</v>
      </c>
      <c r="JR26" s="208">
        <f t="shared" si="148"/>
        <v>2900</v>
      </c>
      <c r="JS26" s="208">
        <f t="shared" si="148"/>
        <v>2900</v>
      </c>
      <c r="JT26" s="208">
        <f t="shared" si="148"/>
        <v>2900</v>
      </c>
      <c r="JU26" s="208">
        <f t="shared" si="148"/>
        <v>2900</v>
      </c>
      <c r="JV26" s="208">
        <f t="shared" si="148"/>
        <v>2900</v>
      </c>
      <c r="JW26" s="208">
        <f t="shared" si="148"/>
        <v>2900</v>
      </c>
      <c r="JX26" s="208">
        <f t="shared" si="148"/>
        <v>2900</v>
      </c>
      <c r="JY26" s="208">
        <f t="shared" si="148"/>
        <v>2900</v>
      </c>
      <c r="JZ26" s="208">
        <f t="shared" si="148"/>
        <v>2900</v>
      </c>
      <c r="KA26" s="208">
        <f t="shared" si="148"/>
        <v>2900</v>
      </c>
      <c r="KB26" s="208">
        <f t="shared" si="148"/>
        <v>2900</v>
      </c>
      <c r="KC26" s="208">
        <f t="shared" si="148"/>
        <v>2900</v>
      </c>
      <c r="KD26" s="208">
        <f t="shared" si="137"/>
        <v>2900</v>
      </c>
      <c r="KE26" s="208">
        <f t="shared" si="137"/>
        <v>2900</v>
      </c>
      <c r="KF26" s="208">
        <f t="shared" si="137"/>
        <v>2900</v>
      </c>
      <c r="KG26" s="208">
        <f t="shared" si="137"/>
        <v>2900</v>
      </c>
      <c r="KH26" s="208">
        <f t="shared" si="137"/>
        <v>2900</v>
      </c>
      <c r="KI26" s="208">
        <f t="shared" si="137"/>
        <v>2900</v>
      </c>
      <c r="KJ26" s="208">
        <f t="shared" si="137"/>
        <v>2900</v>
      </c>
      <c r="KK26" s="208">
        <f t="shared" si="137"/>
        <v>2900</v>
      </c>
      <c r="KL26" s="208">
        <f t="shared" si="137"/>
        <v>2900</v>
      </c>
      <c r="KM26" s="208">
        <f t="shared" si="137"/>
        <v>2900</v>
      </c>
      <c r="KN26" s="208">
        <f t="shared" si="137"/>
        <v>2900</v>
      </c>
      <c r="KO26" s="208">
        <f t="shared" si="137"/>
        <v>2900</v>
      </c>
      <c r="KP26" s="208">
        <f t="shared" si="137"/>
        <v>2900</v>
      </c>
      <c r="KQ26" s="208">
        <f t="shared" si="137"/>
        <v>2900</v>
      </c>
      <c r="KR26" s="208">
        <f t="shared" si="137"/>
        <v>2900</v>
      </c>
      <c r="KS26" s="208">
        <f t="shared" si="137"/>
        <v>2900</v>
      </c>
      <c r="KT26" s="208">
        <f t="shared" si="137"/>
        <v>2900</v>
      </c>
      <c r="KU26" s="208">
        <f t="shared" si="137"/>
        <v>2900</v>
      </c>
      <c r="KV26" s="208">
        <f t="shared" si="137"/>
        <v>2900</v>
      </c>
      <c r="KW26" s="208">
        <f t="shared" si="137"/>
        <v>2900</v>
      </c>
      <c r="KX26" s="208">
        <f t="shared" si="138"/>
        <v>2900</v>
      </c>
      <c r="KY26" s="208">
        <f t="shared" si="138"/>
        <v>2900</v>
      </c>
      <c r="KZ26" s="208">
        <f t="shared" si="138"/>
        <v>2900</v>
      </c>
      <c r="LA26" s="208">
        <f t="shared" si="138"/>
        <v>2900</v>
      </c>
      <c r="LB26" s="208">
        <f t="shared" si="138"/>
        <v>2900</v>
      </c>
      <c r="LC26" s="208">
        <f t="shared" si="138"/>
        <v>2900</v>
      </c>
      <c r="LD26" s="208">
        <f t="shared" si="138"/>
        <v>2900</v>
      </c>
      <c r="LE26" s="208">
        <f t="shared" si="138"/>
        <v>2900</v>
      </c>
      <c r="LF26" s="208">
        <f t="shared" si="138"/>
        <v>2900</v>
      </c>
      <c r="LG26" s="208">
        <f t="shared" si="138"/>
        <v>2900</v>
      </c>
      <c r="LH26" s="208">
        <f t="shared" si="138"/>
        <v>2900</v>
      </c>
      <c r="LI26" s="208">
        <f t="shared" si="138"/>
        <v>2900</v>
      </c>
      <c r="LJ26" s="208">
        <f t="shared" si="138"/>
        <v>2900</v>
      </c>
      <c r="LK26" s="208">
        <f t="shared" si="138"/>
        <v>2900</v>
      </c>
      <c r="LL26" s="208">
        <f t="shared" si="138"/>
        <v>2900</v>
      </c>
      <c r="LM26" s="208">
        <f t="shared" si="138"/>
        <v>2900</v>
      </c>
      <c r="LN26" s="208">
        <f t="shared" si="138"/>
        <v>2900</v>
      </c>
      <c r="LO26" s="208">
        <f t="shared" si="138"/>
        <v>2900</v>
      </c>
      <c r="LP26" s="208">
        <f t="shared" si="138"/>
        <v>2900</v>
      </c>
      <c r="LQ26" s="208">
        <f t="shared" si="138"/>
        <v>2900</v>
      </c>
      <c r="LR26" s="208">
        <f t="shared" si="138"/>
        <v>2900</v>
      </c>
      <c r="LS26" s="208">
        <f t="shared" si="138"/>
        <v>2900</v>
      </c>
      <c r="LT26" s="208">
        <f t="shared" si="138"/>
        <v>2900</v>
      </c>
      <c r="LU26" s="208">
        <f t="shared" si="138"/>
        <v>2900</v>
      </c>
      <c r="LV26" s="208">
        <f t="shared" si="138"/>
        <v>2900</v>
      </c>
      <c r="LW26" s="208">
        <f t="shared" si="138"/>
        <v>2900</v>
      </c>
      <c r="LX26" s="208">
        <f t="shared" si="139"/>
        <v>2900</v>
      </c>
      <c r="LY26" s="208">
        <f t="shared" si="139"/>
        <v>2900</v>
      </c>
      <c r="LZ26" s="208">
        <f t="shared" si="139"/>
        <v>2900</v>
      </c>
      <c r="MA26" s="208">
        <f t="shared" si="139"/>
        <v>2900</v>
      </c>
      <c r="MB26" s="208">
        <f t="shared" si="139"/>
        <v>2900</v>
      </c>
      <c r="MC26" s="208">
        <f t="shared" si="139"/>
        <v>2900</v>
      </c>
      <c r="MD26" s="208">
        <f t="shared" si="139"/>
        <v>2900</v>
      </c>
      <c r="ME26" s="208">
        <f t="shared" si="139"/>
        <v>2900</v>
      </c>
      <c r="MF26" s="208">
        <f t="shared" si="139"/>
        <v>2900</v>
      </c>
      <c r="MG26" s="208">
        <f t="shared" si="139"/>
        <v>2900</v>
      </c>
      <c r="MH26" s="208">
        <f t="shared" si="139"/>
        <v>2900</v>
      </c>
      <c r="MI26" s="208">
        <f t="shared" si="139"/>
        <v>2900</v>
      </c>
      <c r="MJ26" s="208">
        <f t="shared" si="139"/>
        <v>2900</v>
      </c>
      <c r="MK26" s="208">
        <f t="shared" si="139"/>
        <v>2900</v>
      </c>
      <c r="ML26" s="208">
        <f t="shared" si="139"/>
        <v>2900</v>
      </c>
      <c r="MM26" s="208">
        <f t="shared" si="139"/>
        <v>2900</v>
      </c>
      <c r="MN26" s="208">
        <f t="shared" si="140"/>
        <v>2900</v>
      </c>
      <c r="MO26" s="208">
        <f t="shared" si="140"/>
        <v>2900</v>
      </c>
      <c r="MP26" s="208">
        <f t="shared" si="140"/>
        <v>2900</v>
      </c>
      <c r="MQ26" s="208">
        <f t="shared" si="140"/>
        <v>2900</v>
      </c>
      <c r="MR26" s="208">
        <f t="shared" si="140"/>
        <v>2900</v>
      </c>
      <c r="MS26" s="208">
        <f t="shared" si="140"/>
        <v>2900</v>
      </c>
      <c r="MT26" s="208">
        <f t="shared" si="140"/>
        <v>2900</v>
      </c>
      <c r="MU26" s="208">
        <f t="shared" si="140"/>
        <v>2900</v>
      </c>
      <c r="MV26" s="208">
        <f t="shared" si="140"/>
        <v>2900</v>
      </c>
      <c r="MW26" s="208">
        <f t="shared" si="140"/>
        <v>2900</v>
      </c>
      <c r="MX26" s="208">
        <f t="shared" si="141"/>
        <v>2900</v>
      </c>
      <c r="MY26" s="208">
        <f t="shared" si="141"/>
        <v>2900</v>
      </c>
      <c r="MZ26" s="208">
        <f t="shared" si="141"/>
        <v>2900</v>
      </c>
      <c r="NA26" s="208">
        <f t="shared" si="141"/>
        <v>2900</v>
      </c>
      <c r="NB26" s="208">
        <f t="shared" si="141"/>
        <v>2900</v>
      </c>
      <c r="NC26" s="208">
        <f t="shared" si="141"/>
        <v>2900</v>
      </c>
      <c r="ND26" s="208">
        <f t="shared" si="141"/>
        <v>2900</v>
      </c>
      <c r="NE26" s="208">
        <f t="shared" si="141"/>
        <v>2900</v>
      </c>
      <c r="NF26" s="208">
        <f t="shared" si="141"/>
        <v>2900</v>
      </c>
      <c r="NG26" s="208">
        <f t="shared" si="141"/>
        <v>2900</v>
      </c>
      <c r="NH26" s="208">
        <f t="shared" si="142"/>
        <v>2900</v>
      </c>
      <c r="NI26" s="208">
        <f t="shared" si="142"/>
        <v>2900</v>
      </c>
      <c r="NJ26" s="208">
        <f t="shared" si="142"/>
        <v>2900</v>
      </c>
      <c r="NK26" s="208">
        <f t="shared" si="142"/>
        <v>2900</v>
      </c>
      <c r="NL26" s="208">
        <f t="shared" si="142"/>
        <v>2900</v>
      </c>
      <c r="NM26" s="208">
        <f t="shared" si="142"/>
        <v>2900</v>
      </c>
      <c r="NN26" s="208">
        <f t="shared" si="142"/>
        <v>2900</v>
      </c>
      <c r="NO26" s="208">
        <f t="shared" si="142"/>
        <v>2900</v>
      </c>
      <c r="NP26" s="208">
        <f t="shared" si="142"/>
        <v>2900</v>
      </c>
      <c r="NQ26" s="208">
        <f t="shared" si="142"/>
        <v>2900</v>
      </c>
      <c r="NR26" s="208">
        <f t="shared" si="142"/>
        <v>2900</v>
      </c>
      <c r="NS26" s="208">
        <f t="shared" si="142"/>
        <v>2900</v>
      </c>
      <c r="NT26" s="208">
        <f t="shared" si="142"/>
        <v>2900</v>
      </c>
      <c r="NU26" s="208">
        <f t="shared" si="142"/>
        <v>2900</v>
      </c>
      <c r="NV26" s="208">
        <f t="shared" si="142"/>
        <v>2900</v>
      </c>
      <c r="NW26" s="208">
        <f t="shared" si="142"/>
        <v>2900</v>
      </c>
      <c r="NX26" s="208">
        <f t="shared" si="142"/>
        <v>2900</v>
      </c>
      <c r="NY26" s="208">
        <f t="shared" si="142"/>
        <v>2900</v>
      </c>
      <c r="NZ26" s="208">
        <f t="shared" si="143"/>
        <v>2900</v>
      </c>
      <c r="OA26" s="208">
        <f t="shared" si="143"/>
        <v>2900</v>
      </c>
      <c r="OB26" s="208">
        <f t="shared" si="143"/>
        <v>2900</v>
      </c>
      <c r="OC26" s="208">
        <f t="shared" si="143"/>
        <v>2900</v>
      </c>
      <c r="OD26" s="208">
        <f t="shared" si="143"/>
        <v>2900</v>
      </c>
      <c r="OE26" s="208">
        <f t="shared" si="143"/>
        <v>2900</v>
      </c>
      <c r="OF26" s="208">
        <f t="shared" si="143"/>
        <v>2900</v>
      </c>
      <c r="OG26" s="208">
        <f t="shared" si="143"/>
        <v>2900</v>
      </c>
      <c r="OH26" s="208">
        <f t="shared" si="143"/>
        <v>2900</v>
      </c>
      <c r="OI26" s="208">
        <f t="shared" si="143"/>
        <v>2900</v>
      </c>
      <c r="OJ26" s="208">
        <f t="shared" si="143"/>
        <v>2900</v>
      </c>
      <c r="OK26" s="208">
        <f t="shared" si="143"/>
        <v>2900</v>
      </c>
      <c r="OL26" s="208">
        <f t="shared" si="143"/>
        <v>2900</v>
      </c>
      <c r="OM26" s="208">
        <f t="shared" si="143"/>
        <v>2900</v>
      </c>
      <c r="ON26" s="208">
        <f t="shared" si="143"/>
        <v>2900</v>
      </c>
      <c r="OO26" s="208">
        <f t="shared" si="149"/>
        <v>2900</v>
      </c>
      <c r="OP26" s="208">
        <f t="shared" si="149"/>
        <v>2900</v>
      </c>
      <c r="OQ26" s="208">
        <f t="shared" si="149"/>
        <v>2900</v>
      </c>
      <c r="OR26" s="208">
        <f t="shared" si="149"/>
        <v>2900</v>
      </c>
      <c r="OS26" s="208">
        <f t="shared" si="149"/>
        <v>2900</v>
      </c>
      <c r="OT26" s="208">
        <f t="shared" si="149"/>
        <v>2900</v>
      </c>
      <c r="OU26" s="208">
        <f t="shared" si="149"/>
        <v>2900</v>
      </c>
      <c r="OV26" s="208">
        <f t="shared" si="149"/>
        <v>2900</v>
      </c>
      <c r="OW26" s="208">
        <f t="shared" si="149"/>
        <v>2900</v>
      </c>
      <c r="OX26" s="208">
        <f t="shared" si="149"/>
        <v>2900</v>
      </c>
      <c r="OY26" s="208">
        <f t="shared" si="149"/>
        <v>2900</v>
      </c>
      <c r="OZ26" s="208">
        <f t="shared" si="149"/>
        <v>2900</v>
      </c>
      <c r="PA26" s="208">
        <f t="shared" si="149"/>
        <v>2900</v>
      </c>
      <c r="PB26" s="208">
        <f t="shared" si="149"/>
        <v>2900</v>
      </c>
      <c r="PC26" s="208">
        <f t="shared" si="149"/>
        <v>2900</v>
      </c>
      <c r="PD26" s="208">
        <f t="shared" si="149"/>
        <v>2900</v>
      </c>
      <c r="PE26" s="208">
        <f t="shared" si="149"/>
        <v>2900</v>
      </c>
      <c r="PF26" s="208">
        <f t="shared" si="149"/>
        <v>2900</v>
      </c>
      <c r="PG26" s="208">
        <f t="shared" si="149"/>
        <v>2900</v>
      </c>
      <c r="PH26" s="208">
        <f t="shared" si="149"/>
        <v>2900</v>
      </c>
      <c r="PI26" s="208">
        <f t="shared" si="149"/>
        <v>2900</v>
      </c>
      <c r="PJ26" s="208">
        <f t="shared" si="149"/>
        <v>2900</v>
      </c>
      <c r="PK26" s="208">
        <f t="shared" si="149"/>
        <v>2900</v>
      </c>
      <c r="PL26" s="208">
        <f t="shared" si="149"/>
        <v>2900</v>
      </c>
      <c r="PM26" s="208">
        <f t="shared" si="149"/>
        <v>2900</v>
      </c>
      <c r="PN26" s="208">
        <f t="shared" si="149"/>
        <v>2900</v>
      </c>
      <c r="PO26" s="208">
        <f t="shared" si="149"/>
        <v>2900</v>
      </c>
      <c r="PP26" s="208">
        <f t="shared" si="149"/>
        <v>2900</v>
      </c>
      <c r="PQ26" s="208">
        <f t="shared" si="149"/>
        <v>2900</v>
      </c>
      <c r="PR26" s="208">
        <f t="shared" si="149"/>
        <v>2900</v>
      </c>
      <c r="PS26" s="208">
        <f t="shared" si="149"/>
        <v>2900</v>
      </c>
      <c r="PT26" s="208">
        <f t="shared" si="149"/>
        <v>2900</v>
      </c>
      <c r="PU26" s="208">
        <f t="shared" si="149"/>
        <v>2900</v>
      </c>
      <c r="PV26" s="208">
        <f t="shared" si="149"/>
        <v>2900</v>
      </c>
      <c r="PW26" s="208">
        <f t="shared" si="149"/>
        <v>2900</v>
      </c>
      <c r="PX26" s="208">
        <f t="shared" si="149"/>
        <v>2900</v>
      </c>
      <c r="PY26" s="208">
        <f t="shared" si="149"/>
        <v>2900</v>
      </c>
      <c r="PZ26" s="208">
        <f t="shared" si="149"/>
        <v>2900</v>
      </c>
      <c r="QA26" s="208">
        <f t="shared" si="149"/>
        <v>2900</v>
      </c>
      <c r="QB26" s="208">
        <f t="shared" si="149"/>
        <v>2900</v>
      </c>
      <c r="QC26" s="208">
        <f t="shared" si="149"/>
        <v>2900</v>
      </c>
      <c r="QD26" s="208">
        <f t="shared" si="149"/>
        <v>2900</v>
      </c>
      <c r="QE26" s="208">
        <f t="shared" si="149"/>
        <v>2900</v>
      </c>
      <c r="QF26" s="208">
        <f t="shared" si="149"/>
        <v>2900</v>
      </c>
      <c r="QG26" s="208">
        <f t="shared" si="149"/>
        <v>2900</v>
      </c>
      <c r="QH26" s="208">
        <f t="shared" si="149"/>
        <v>2900</v>
      </c>
      <c r="QI26" s="208">
        <f t="shared" si="149"/>
        <v>2900</v>
      </c>
      <c r="QJ26" s="208">
        <f t="shared" si="149"/>
        <v>2900</v>
      </c>
      <c r="QK26" s="208">
        <f t="shared" si="149"/>
        <v>2900</v>
      </c>
      <c r="QL26" s="208">
        <f t="shared" si="149"/>
        <v>2900</v>
      </c>
      <c r="QM26" s="208"/>
      <c r="QN26" s="208"/>
      <c r="QO26" s="208"/>
      <c r="QP26" s="208"/>
      <c r="QQ26" s="208"/>
      <c r="QR26" s="208"/>
      <c r="QS26" s="208"/>
      <c r="QT26" s="208"/>
      <c r="QU26" s="208"/>
      <c r="QV26" s="208"/>
      <c r="QW26" s="208"/>
      <c r="QX26" s="208"/>
      <c r="QY26" s="208"/>
      <c r="QZ26" s="208"/>
      <c r="RA26" s="208"/>
      <c r="RB26" s="208"/>
      <c r="RC26" s="208"/>
      <c r="RD26" s="208"/>
      <c r="RE26" s="208"/>
      <c r="RF26" s="208"/>
      <c r="RG26" s="208"/>
      <c r="RH26" s="208"/>
      <c r="RI26" s="208"/>
      <c r="RJ26" s="208"/>
    </row>
    <row r="27" spans="1:478">
      <c r="A27" s="217" t="s">
        <v>906</v>
      </c>
      <c r="B27" s="222">
        <v>1000</v>
      </c>
      <c r="C27" s="703">
        <f>B27/Inputs!$E$10/1000</f>
        <v>9.3443970994991424E-2</v>
      </c>
      <c r="E27" s="208"/>
      <c r="F27" s="208"/>
      <c r="G27" s="208"/>
      <c r="J27">
        <f ca="1">Calculations!H553</f>
        <v>14987346.75580883</v>
      </c>
      <c r="M27">
        <v>0</v>
      </c>
      <c r="Q27">
        <v>0</v>
      </c>
      <c r="S27">
        <v>0</v>
      </c>
      <c r="T27">
        <v>0</v>
      </c>
      <c r="U27" s="208">
        <v>0</v>
      </c>
      <c r="V27" s="208">
        <v>0</v>
      </c>
      <c r="W27" s="208">
        <v>0</v>
      </c>
      <c r="X27" s="208">
        <v>0</v>
      </c>
      <c r="Y27" s="208">
        <v>0</v>
      </c>
      <c r="Z27" s="208">
        <v>0</v>
      </c>
      <c r="AA27" s="208">
        <v>0</v>
      </c>
      <c r="AB27" s="208">
        <v>0</v>
      </c>
      <c r="AC27" s="208">
        <v>0</v>
      </c>
      <c r="AD27" s="208">
        <v>0</v>
      </c>
      <c r="AE27" s="208">
        <v>0</v>
      </c>
      <c r="AF27" s="208">
        <v>0</v>
      </c>
      <c r="AG27" s="208">
        <v>0</v>
      </c>
      <c r="AH27" s="208">
        <v>0</v>
      </c>
      <c r="AI27" s="208">
        <f t="shared" si="131"/>
        <v>83.333333333333329</v>
      </c>
      <c r="AJ27" s="208">
        <f t="shared" si="131"/>
        <v>83.333333333333329</v>
      </c>
      <c r="AK27" s="208">
        <f t="shared" si="131"/>
        <v>83.333333333333329</v>
      </c>
      <c r="AL27" s="208">
        <f t="shared" si="131"/>
        <v>83.333333333333329</v>
      </c>
      <c r="AM27" s="208">
        <f t="shared" si="131"/>
        <v>83.333333333333329</v>
      </c>
      <c r="AN27" s="208">
        <f t="shared" si="131"/>
        <v>83.333333333333329</v>
      </c>
      <c r="AO27" s="208">
        <f t="shared" si="131"/>
        <v>83.333333333333329</v>
      </c>
      <c r="AP27" s="208">
        <f t="shared" si="131"/>
        <v>83.333333333333329</v>
      </c>
      <c r="AQ27" s="208">
        <f t="shared" si="131"/>
        <v>83.333333333333329</v>
      </c>
      <c r="AR27" s="208">
        <f t="shared" si="131"/>
        <v>83.333333333333329</v>
      </c>
      <c r="AS27" s="208">
        <f t="shared" si="132"/>
        <v>83.333333333333329</v>
      </c>
      <c r="AT27" s="208">
        <f t="shared" si="132"/>
        <v>83.333333333333329</v>
      </c>
      <c r="AU27" s="208">
        <f t="shared" si="132"/>
        <v>83.333333333333329</v>
      </c>
      <c r="AV27" s="208">
        <f t="shared" si="132"/>
        <v>83.333333333333329</v>
      </c>
      <c r="AW27" s="208">
        <f t="shared" si="132"/>
        <v>83.333333333333329</v>
      </c>
      <c r="AX27" s="208">
        <f t="shared" si="132"/>
        <v>83.333333333333329</v>
      </c>
      <c r="AY27" s="208">
        <f t="shared" si="132"/>
        <v>83.333333333333329</v>
      </c>
      <c r="AZ27" s="208">
        <f t="shared" si="132"/>
        <v>83.333333333333329</v>
      </c>
      <c r="BA27" s="208">
        <f t="shared" si="132"/>
        <v>83.333333333333329</v>
      </c>
      <c r="BB27" s="208">
        <f t="shared" si="132"/>
        <v>83.333333333333329</v>
      </c>
      <c r="BC27" s="208">
        <f t="shared" si="132"/>
        <v>83.333333333333329</v>
      </c>
      <c r="BD27" s="208">
        <f t="shared" si="132"/>
        <v>83.333333333333329</v>
      </c>
      <c r="BE27" s="208">
        <f t="shared" si="132"/>
        <v>83.333333333333329</v>
      </c>
      <c r="BF27" s="208">
        <f t="shared" si="132"/>
        <v>83.333333333333329</v>
      </c>
      <c r="BG27" s="208">
        <f t="shared" si="132"/>
        <v>83.333333333333329</v>
      </c>
      <c r="BH27" s="208">
        <f t="shared" si="132"/>
        <v>83.333333333333329</v>
      </c>
      <c r="BI27" s="208">
        <f t="shared" si="132"/>
        <v>83.333333333333329</v>
      </c>
      <c r="BJ27" s="208">
        <f t="shared" si="132"/>
        <v>83.333333333333329</v>
      </c>
      <c r="BK27" s="208">
        <f t="shared" si="132"/>
        <v>83.333333333333329</v>
      </c>
      <c r="BL27" s="208">
        <f t="shared" si="132"/>
        <v>83.333333333333329</v>
      </c>
      <c r="BM27" s="208">
        <f t="shared" si="132"/>
        <v>83.333333333333329</v>
      </c>
      <c r="BN27" s="208">
        <f t="shared" si="132"/>
        <v>83.333333333333329</v>
      </c>
      <c r="BO27" s="208">
        <f t="shared" si="132"/>
        <v>83.333333333333329</v>
      </c>
      <c r="BP27" s="208">
        <f t="shared" si="132"/>
        <v>83.333333333333329</v>
      </c>
      <c r="BQ27" s="208">
        <f t="shared" si="132"/>
        <v>83.333333333333329</v>
      </c>
      <c r="BR27" s="208">
        <f t="shared" si="132"/>
        <v>83.333333333333329</v>
      </c>
      <c r="BS27" s="208">
        <f t="shared" si="132"/>
        <v>83.333333333333329</v>
      </c>
      <c r="BT27" s="208">
        <f t="shared" si="132"/>
        <v>83.333333333333329</v>
      </c>
      <c r="BU27" s="208">
        <f t="shared" si="132"/>
        <v>83.333333333333329</v>
      </c>
      <c r="BV27" s="208">
        <f t="shared" si="132"/>
        <v>83.333333333333329</v>
      </c>
      <c r="BW27" s="208">
        <f t="shared" si="132"/>
        <v>83.333333333333329</v>
      </c>
      <c r="BX27" s="208">
        <f t="shared" si="132"/>
        <v>83.333333333333329</v>
      </c>
      <c r="BY27" s="208">
        <f t="shared" si="132"/>
        <v>83.333333333333329</v>
      </c>
      <c r="BZ27" s="208">
        <f t="shared" si="132"/>
        <v>83.333333333333329</v>
      </c>
      <c r="CA27" s="208">
        <f t="shared" si="132"/>
        <v>83.333333333333329</v>
      </c>
      <c r="CB27" s="208">
        <f t="shared" si="132"/>
        <v>83.333333333333329</v>
      </c>
      <c r="CC27" s="208">
        <f t="shared" si="132"/>
        <v>83.333333333333329</v>
      </c>
      <c r="CD27" s="208">
        <f t="shared" si="132"/>
        <v>83.333333333333329</v>
      </c>
      <c r="CE27" s="208">
        <f t="shared" si="132"/>
        <v>83.333333333333329</v>
      </c>
      <c r="CF27" s="208">
        <f t="shared" si="132"/>
        <v>83.333333333333329</v>
      </c>
      <c r="CG27" s="208">
        <f t="shared" si="132"/>
        <v>83.333333333333329</v>
      </c>
      <c r="CH27" s="208">
        <f t="shared" si="132"/>
        <v>83.333333333333329</v>
      </c>
      <c r="CI27" s="208">
        <f t="shared" si="132"/>
        <v>83.333333333333329</v>
      </c>
      <c r="CJ27" s="208">
        <f t="shared" si="132"/>
        <v>83.333333333333329</v>
      </c>
      <c r="CK27" s="208">
        <f t="shared" si="132"/>
        <v>83.333333333333329</v>
      </c>
      <c r="CL27" s="208">
        <f t="shared" si="132"/>
        <v>83.333333333333329</v>
      </c>
      <c r="CM27" s="208">
        <f t="shared" si="132"/>
        <v>83.333333333333329</v>
      </c>
      <c r="CN27" s="208">
        <f t="shared" si="132"/>
        <v>83.333333333333329</v>
      </c>
      <c r="CO27" s="208">
        <f t="shared" si="132"/>
        <v>83.333333333333329</v>
      </c>
      <c r="CP27" s="208">
        <f t="shared" ref="CP27:EZ27" si="152">CP$5*$B27/12</f>
        <v>83.333333333333329</v>
      </c>
      <c r="CQ27" s="208">
        <f t="shared" si="152"/>
        <v>83.333333333333329</v>
      </c>
      <c r="CR27" s="208">
        <f t="shared" si="152"/>
        <v>83.333333333333329</v>
      </c>
      <c r="CS27" s="208">
        <f t="shared" si="152"/>
        <v>83.333333333333329</v>
      </c>
      <c r="CT27" s="208">
        <f t="shared" si="152"/>
        <v>83.333333333333329</v>
      </c>
      <c r="CU27" s="208">
        <f t="shared" si="152"/>
        <v>83.333333333333329</v>
      </c>
      <c r="CV27" s="208">
        <f t="shared" si="152"/>
        <v>83.333333333333329</v>
      </c>
      <c r="CW27" s="208">
        <f t="shared" si="152"/>
        <v>83.333333333333329</v>
      </c>
      <c r="CX27" s="208">
        <f t="shared" si="152"/>
        <v>83.333333333333329</v>
      </c>
      <c r="CY27" s="208">
        <f t="shared" si="152"/>
        <v>83.333333333333329</v>
      </c>
      <c r="CZ27" s="208">
        <f t="shared" si="152"/>
        <v>83.333333333333329</v>
      </c>
      <c r="DA27" s="208">
        <f t="shared" si="152"/>
        <v>83.333333333333329</v>
      </c>
      <c r="DB27" s="208">
        <f t="shared" si="152"/>
        <v>83.333333333333329</v>
      </c>
      <c r="DC27" s="208">
        <f t="shared" si="152"/>
        <v>83.333333333333329</v>
      </c>
      <c r="DD27" s="208">
        <f t="shared" si="152"/>
        <v>83.333333333333329</v>
      </c>
      <c r="DE27" s="208">
        <f t="shared" si="152"/>
        <v>83.333333333333329</v>
      </c>
      <c r="DF27" s="208">
        <f t="shared" si="152"/>
        <v>83.333333333333329</v>
      </c>
      <c r="DG27" s="208">
        <f t="shared" si="152"/>
        <v>83.333333333333329</v>
      </c>
      <c r="DH27" s="208">
        <f t="shared" si="152"/>
        <v>83.333333333333329</v>
      </c>
      <c r="DI27" s="208">
        <f t="shared" si="152"/>
        <v>83.333333333333329</v>
      </c>
      <c r="DJ27" s="208">
        <f t="shared" si="152"/>
        <v>83.333333333333329</v>
      </c>
      <c r="DK27" s="208">
        <f t="shared" si="152"/>
        <v>83.333333333333329</v>
      </c>
      <c r="DL27" s="208">
        <f t="shared" si="152"/>
        <v>83.333333333333329</v>
      </c>
      <c r="DM27" s="208">
        <f t="shared" si="152"/>
        <v>83.333333333333329</v>
      </c>
      <c r="DN27" s="208">
        <f t="shared" si="152"/>
        <v>83.333333333333329</v>
      </c>
      <c r="DO27" s="208">
        <f t="shared" si="152"/>
        <v>83.333333333333329</v>
      </c>
      <c r="DP27" s="208">
        <f t="shared" si="152"/>
        <v>83.333333333333329</v>
      </c>
      <c r="DQ27" s="208">
        <f t="shared" si="152"/>
        <v>83.333333333333329</v>
      </c>
      <c r="DR27" s="208">
        <f t="shared" si="152"/>
        <v>83.333333333333329</v>
      </c>
      <c r="DS27" s="208">
        <f t="shared" si="152"/>
        <v>83.333333333333329</v>
      </c>
      <c r="DT27" s="208">
        <f t="shared" si="152"/>
        <v>83.333333333333329</v>
      </c>
      <c r="DU27" s="208">
        <f t="shared" si="152"/>
        <v>83.333333333333329</v>
      </c>
      <c r="DV27" s="208">
        <f t="shared" si="152"/>
        <v>83.333333333333329</v>
      </c>
      <c r="DW27" s="208">
        <f t="shared" si="152"/>
        <v>83.333333333333329</v>
      </c>
      <c r="DX27" s="208">
        <f t="shared" si="152"/>
        <v>83.333333333333329</v>
      </c>
      <c r="DY27" s="208">
        <f t="shared" si="152"/>
        <v>83.333333333333329</v>
      </c>
      <c r="DZ27" s="208">
        <f t="shared" si="152"/>
        <v>83.333333333333329</v>
      </c>
      <c r="EA27" s="208">
        <f t="shared" si="152"/>
        <v>83.333333333333329</v>
      </c>
      <c r="EB27" s="208">
        <f t="shared" si="152"/>
        <v>83.333333333333329</v>
      </c>
      <c r="EC27" s="208">
        <f t="shared" si="152"/>
        <v>83.333333333333329</v>
      </c>
      <c r="ED27" s="208">
        <f t="shared" si="152"/>
        <v>83.333333333333329</v>
      </c>
      <c r="EE27" s="208">
        <f t="shared" si="152"/>
        <v>83.333333333333329</v>
      </c>
      <c r="EF27" s="208">
        <f t="shared" si="152"/>
        <v>83.333333333333329</v>
      </c>
      <c r="EG27" s="208">
        <f t="shared" si="152"/>
        <v>83.333333333333329</v>
      </c>
      <c r="EH27" s="208">
        <f t="shared" si="152"/>
        <v>83.333333333333329</v>
      </c>
      <c r="EI27" s="208">
        <f t="shared" si="152"/>
        <v>83.333333333333329</v>
      </c>
      <c r="EJ27" s="208">
        <f t="shared" si="152"/>
        <v>83.333333333333329</v>
      </c>
      <c r="EK27" s="208">
        <f t="shared" si="152"/>
        <v>83.333333333333329</v>
      </c>
      <c r="EL27" s="208">
        <f t="shared" si="152"/>
        <v>83.333333333333329</v>
      </c>
      <c r="EM27" s="208">
        <f t="shared" si="152"/>
        <v>83.333333333333329</v>
      </c>
      <c r="EN27" s="208">
        <f t="shared" si="152"/>
        <v>83.333333333333329</v>
      </c>
      <c r="EO27" s="208">
        <f t="shared" si="152"/>
        <v>83.333333333333329</v>
      </c>
      <c r="EP27" s="208">
        <f t="shared" si="152"/>
        <v>83.333333333333329</v>
      </c>
      <c r="EQ27" s="208">
        <f t="shared" si="152"/>
        <v>83.333333333333329</v>
      </c>
      <c r="ER27" s="208">
        <f t="shared" si="152"/>
        <v>83.333333333333329</v>
      </c>
      <c r="ES27" s="208">
        <f t="shared" si="152"/>
        <v>83.333333333333329</v>
      </c>
      <c r="ET27" s="208">
        <f t="shared" si="152"/>
        <v>83.333333333333329</v>
      </c>
      <c r="EU27" s="208">
        <f t="shared" si="152"/>
        <v>83.333333333333329</v>
      </c>
      <c r="EV27" s="208">
        <f t="shared" si="152"/>
        <v>83.333333333333329</v>
      </c>
      <c r="EW27" s="208">
        <f t="shared" si="152"/>
        <v>83.333333333333329</v>
      </c>
      <c r="EX27" s="208">
        <f t="shared" si="152"/>
        <v>83.333333333333329</v>
      </c>
      <c r="EY27" s="208">
        <f t="shared" si="152"/>
        <v>83.333333333333329</v>
      </c>
      <c r="EZ27" s="208">
        <f t="shared" si="152"/>
        <v>83.333333333333329</v>
      </c>
      <c r="FA27" s="208">
        <f>FA$5*$B27/12</f>
        <v>83.333333333333329</v>
      </c>
      <c r="FB27" s="208">
        <f t="shared" si="147"/>
        <v>83.333333333333329</v>
      </c>
      <c r="FC27" s="208">
        <f t="shared" si="147"/>
        <v>83.333333333333329</v>
      </c>
      <c r="FD27" s="208">
        <f t="shared" si="135"/>
        <v>83.333333333333329</v>
      </c>
      <c r="FE27" s="208">
        <f t="shared" si="135"/>
        <v>83.333333333333329</v>
      </c>
      <c r="FF27" s="208">
        <f t="shared" si="135"/>
        <v>83.333333333333329</v>
      </c>
      <c r="FG27" s="208">
        <f t="shared" si="135"/>
        <v>83.333333333333329</v>
      </c>
      <c r="FH27" s="208">
        <f t="shared" si="135"/>
        <v>83.333333333333329</v>
      </c>
      <c r="FI27" s="208">
        <f t="shared" si="135"/>
        <v>83.333333333333329</v>
      </c>
      <c r="FJ27" s="208">
        <f t="shared" si="135"/>
        <v>83.333333333333329</v>
      </c>
      <c r="FK27" s="208">
        <f t="shared" si="135"/>
        <v>83.333333333333329</v>
      </c>
      <c r="FL27" s="208">
        <f t="shared" si="135"/>
        <v>83.333333333333329</v>
      </c>
      <c r="FM27" s="208">
        <f t="shared" si="135"/>
        <v>83.333333333333329</v>
      </c>
      <c r="FN27" s="208">
        <f t="shared" si="135"/>
        <v>83.333333333333329</v>
      </c>
      <c r="FO27" s="208">
        <f t="shared" si="135"/>
        <v>83.333333333333329</v>
      </c>
      <c r="FP27" s="208">
        <f t="shared" si="135"/>
        <v>83.333333333333329</v>
      </c>
      <c r="FQ27" s="208">
        <f t="shared" si="135"/>
        <v>83.333333333333329</v>
      </c>
      <c r="FR27" s="208">
        <f t="shared" si="135"/>
        <v>83.333333333333329</v>
      </c>
      <c r="FS27" s="208">
        <f t="shared" si="135"/>
        <v>83.333333333333329</v>
      </c>
      <c r="FT27" s="208">
        <f t="shared" ref="FT27:IE27" si="153">FT$5*$B27/12</f>
        <v>83.333333333333329</v>
      </c>
      <c r="FU27" s="208">
        <f t="shared" si="153"/>
        <v>83.333333333333329</v>
      </c>
      <c r="FV27" s="208">
        <f t="shared" si="153"/>
        <v>83.333333333333329</v>
      </c>
      <c r="FW27" s="208">
        <f t="shared" si="153"/>
        <v>83.333333333333329</v>
      </c>
      <c r="FX27" s="208">
        <f t="shared" si="153"/>
        <v>83.333333333333329</v>
      </c>
      <c r="FY27" s="208">
        <f t="shared" si="153"/>
        <v>83.333333333333329</v>
      </c>
      <c r="FZ27" s="208">
        <f t="shared" si="153"/>
        <v>83.333333333333329</v>
      </c>
      <c r="GA27" s="208">
        <f t="shared" si="153"/>
        <v>83.333333333333329</v>
      </c>
      <c r="GB27" s="208">
        <f t="shared" si="153"/>
        <v>83.333333333333329</v>
      </c>
      <c r="GC27" s="208">
        <f t="shared" si="153"/>
        <v>83.333333333333329</v>
      </c>
      <c r="GD27" s="208">
        <f t="shared" si="153"/>
        <v>83.333333333333329</v>
      </c>
      <c r="GE27" s="208">
        <f t="shared" si="153"/>
        <v>83.333333333333329</v>
      </c>
      <c r="GF27" s="208">
        <f t="shared" si="153"/>
        <v>83.333333333333329</v>
      </c>
      <c r="GG27" s="208">
        <f t="shared" si="153"/>
        <v>83.333333333333329</v>
      </c>
      <c r="GH27" s="208">
        <f t="shared" si="153"/>
        <v>83.333333333333329</v>
      </c>
      <c r="GI27" s="208">
        <f t="shared" si="153"/>
        <v>83.333333333333329</v>
      </c>
      <c r="GJ27" s="208">
        <f t="shared" si="153"/>
        <v>83.333333333333329</v>
      </c>
      <c r="GK27" s="208">
        <f t="shared" si="153"/>
        <v>83.333333333333329</v>
      </c>
      <c r="GL27" s="208">
        <f t="shared" si="153"/>
        <v>83.333333333333329</v>
      </c>
      <c r="GM27" s="208">
        <f t="shared" si="153"/>
        <v>83.333333333333329</v>
      </c>
      <c r="GN27" s="208">
        <f t="shared" si="153"/>
        <v>83.333333333333329</v>
      </c>
      <c r="GO27" s="208">
        <f t="shared" si="153"/>
        <v>83.333333333333329</v>
      </c>
      <c r="GP27" s="208">
        <f t="shared" si="153"/>
        <v>83.333333333333329</v>
      </c>
      <c r="GQ27" s="208">
        <f t="shared" si="153"/>
        <v>83.333333333333329</v>
      </c>
      <c r="GR27" s="208">
        <f t="shared" si="153"/>
        <v>83.333333333333329</v>
      </c>
      <c r="GS27" s="208">
        <f t="shared" si="153"/>
        <v>83.333333333333329</v>
      </c>
      <c r="GT27" s="208">
        <f t="shared" si="153"/>
        <v>83.333333333333329</v>
      </c>
      <c r="GU27" s="208">
        <f t="shared" si="153"/>
        <v>83.333333333333329</v>
      </c>
      <c r="GV27" s="208">
        <f t="shared" si="153"/>
        <v>83.333333333333329</v>
      </c>
      <c r="GW27" s="208">
        <f t="shared" si="153"/>
        <v>83.333333333333329</v>
      </c>
      <c r="GX27" s="208">
        <f t="shared" si="153"/>
        <v>83.333333333333329</v>
      </c>
      <c r="GY27" s="208">
        <f t="shared" si="153"/>
        <v>83.333333333333329</v>
      </c>
      <c r="GZ27" s="208">
        <f t="shared" si="153"/>
        <v>83.333333333333329</v>
      </c>
      <c r="HA27" s="208">
        <f t="shared" si="153"/>
        <v>83.333333333333329</v>
      </c>
      <c r="HB27" s="208">
        <f t="shared" si="153"/>
        <v>83.333333333333329</v>
      </c>
      <c r="HC27" s="208">
        <f t="shared" si="153"/>
        <v>83.333333333333329</v>
      </c>
      <c r="HD27" s="208">
        <f t="shared" si="153"/>
        <v>83.333333333333329</v>
      </c>
      <c r="HE27" s="208">
        <f t="shared" si="153"/>
        <v>83.333333333333329</v>
      </c>
      <c r="HF27" s="208">
        <f t="shared" si="153"/>
        <v>83.333333333333329</v>
      </c>
      <c r="HG27" s="208">
        <f t="shared" si="153"/>
        <v>83.333333333333329</v>
      </c>
      <c r="HH27" s="208">
        <f t="shared" si="153"/>
        <v>83.333333333333329</v>
      </c>
      <c r="HI27" s="208">
        <f t="shared" si="153"/>
        <v>83.333333333333329</v>
      </c>
      <c r="HJ27" s="208">
        <f t="shared" si="153"/>
        <v>83.333333333333329</v>
      </c>
      <c r="HK27" s="208">
        <f t="shared" si="153"/>
        <v>83.333333333333329</v>
      </c>
      <c r="HL27" s="208">
        <f t="shared" si="153"/>
        <v>83.333333333333329</v>
      </c>
      <c r="HM27" s="208">
        <f t="shared" si="153"/>
        <v>83.333333333333329</v>
      </c>
      <c r="HN27" s="208">
        <f t="shared" si="153"/>
        <v>83.333333333333329</v>
      </c>
      <c r="HO27" s="208">
        <f t="shared" si="153"/>
        <v>83.333333333333329</v>
      </c>
      <c r="HP27" s="208">
        <f t="shared" si="153"/>
        <v>83.333333333333329</v>
      </c>
      <c r="HQ27" s="208">
        <f t="shared" si="153"/>
        <v>83.333333333333329</v>
      </c>
      <c r="HR27" s="208">
        <f t="shared" si="153"/>
        <v>83.333333333333329</v>
      </c>
      <c r="HS27" s="208">
        <f t="shared" si="153"/>
        <v>83.333333333333329</v>
      </c>
      <c r="HT27" s="208">
        <f t="shared" si="153"/>
        <v>83.333333333333329</v>
      </c>
      <c r="HU27" s="208">
        <f t="shared" si="153"/>
        <v>83.333333333333329</v>
      </c>
      <c r="HV27" s="208">
        <f t="shared" si="153"/>
        <v>83.333333333333329</v>
      </c>
      <c r="HW27" s="208">
        <f t="shared" si="153"/>
        <v>83.333333333333329</v>
      </c>
      <c r="HX27" s="208">
        <f t="shared" si="153"/>
        <v>83.333333333333329</v>
      </c>
      <c r="HY27" s="208">
        <f t="shared" si="153"/>
        <v>83.333333333333329</v>
      </c>
      <c r="HZ27" s="208">
        <f t="shared" si="153"/>
        <v>83.333333333333329</v>
      </c>
      <c r="IA27" s="208">
        <f t="shared" si="153"/>
        <v>83.333333333333329</v>
      </c>
      <c r="IB27" s="208">
        <f t="shared" si="153"/>
        <v>83.333333333333329</v>
      </c>
      <c r="IC27" s="208">
        <f t="shared" si="153"/>
        <v>83.333333333333329</v>
      </c>
      <c r="ID27" s="208">
        <f t="shared" si="153"/>
        <v>83.333333333333329</v>
      </c>
      <c r="IE27" s="208">
        <f t="shared" si="153"/>
        <v>83.333333333333329</v>
      </c>
      <c r="IF27" s="208">
        <f t="shared" si="136"/>
        <v>83.333333333333329</v>
      </c>
      <c r="IG27" s="208">
        <f t="shared" si="136"/>
        <v>83.333333333333329</v>
      </c>
      <c r="IH27" s="208">
        <f t="shared" si="136"/>
        <v>83.333333333333329</v>
      </c>
      <c r="II27" s="208">
        <f t="shared" si="136"/>
        <v>83.333333333333329</v>
      </c>
      <c r="IJ27" s="208">
        <f t="shared" si="136"/>
        <v>83.333333333333329</v>
      </c>
      <c r="IK27" s="208">
        <f t="shared" si="136"/>
        <v>83.333333333333329</v>
      </c>
      <c r="IL27" s="208">
        <f t="shared" si="136"/>
        <v>83.333333333333329</v>
      </c>
      <c r="IM27" s="208">
        <f t="shared" si="136"/>
        <v>83.333333333333329</v>
      </c>
      <c r="IN27" s="208">
        <f t="shared" si="136"/>
        <v>83.333333333333329</v>
      </c>
      <c r="IO27" s="208">
        <f t="shared" si="136"/>
        <v>83.333333333333329</v>
      </c>
      <c r="IP27" s="208">
        <f t="shared" si="136"/>
        <v>83.333333333333329</v>
      </c>
      <c r="IQ27" s="208">
        <f t="shared" si="136"/>
        <v>83.333333333333329</v>
      </c>
      <c r="IR27" s="208">
        <f t="shared" si="136"/>
        <v>83.333333333333329</v>
      </c>
      <c r="IS27" s="208">
        <f t="shared" si="136"/>
        <v>83.333333333333329</v>
      </c>
      <c r="IT27" s="208">
        <f t="shared" si="136"/>
        <v>83.333333333333329</v>
      </c>
      <c r="IU27" s="208">
        <f t="shared" si="136"/>
        <v>83.333333333333329</v>
      </c>
      <c r="IV27" s="208">
        <f t="shared" si="136"/>
        <v>83.333333333333329</v>
      </c>
      <c r="IW27" s="208">
        <f t="shared" si="136"/>
        <v>83.333333333333329</v>
      </c>
      <c r="IX27" s="208">
        <f t="shared" si="136"/>
        <v>83.333333333333329</v>
      </c>
      <c r="IY27" s="208">
        <f t="shared" si="136"/>
        <v>83.333333333333329</v>
      </c>
      <c r="IZ27" s="208">
        <f t="shared" si="136"/>
        <v>83.333333333333329</v>
      </c>
      <c r="JA27" s="208">
        <f t="shared" si="136"/>
        <v>83.333333333333329</v>
      </c>
      <c r="JB27" s="208">
        <f t="shared" si="136"/>
        <v>83.333333333333329</v>
      </c>
      <c r="JC27" s="208">
        <f t="shared" si="136"/>
        <v>83.333333333333329</v>
      </c>
      <c r="JD27" s="208">
        <f t="shared" si="136"/>
        <v>83.333333333333329</v>
      </c>
      <c r="JE27" s="208">
        <f t="shared" si="136"/>
        <v>83.333333333333329</v>
      </c>
      <c r="JF27" s="208">
        <f t="shared" si="136"/>
        <v>83.333333333333329</v>
      </c>
      <c r="JG27" s="208">
        <f t="shared" si="136"/>
        <v>83.333333333333329</v>
      </c>
      <c r="JH27" s="208">
        <f t="shared" si="136"/>
        <v>83.333333333333329</v>
      </c>
      <c r="JI27" s="208">
        <f t="shared" si="136"/>
        <v>83.333333333333329</v>
      </c>
      <c r="JJ27" s="208">
        <f t="shared" si="136"/>
        <v>83.333333333333329</v>
      </c>
      <c r="JK27" s="208">
        <f t="shared" si="136"/>
        <v>83.333333333333329</v>
      </c>
      <c r="JL27" s="208">
        <f t="shared" si="136"/>
        <v>83.333333333333329</v>
      </c>
      <c r="JM27" s="208">
        <f t="shared" si="136"/>
        <v>83.333333333333329</v>
      </c>
      <c r="JN27" s="208">
        <f t="shared" si="136"/>
        <v>83.333333333333329</v>
      </c>
      <c r="JO27" s="208">
        <f t="shared" si="136"/>
        <v>83.333333333333329</v>
      </c>
      <c r="JP27" s="208">
        <f t="shared" si="136"/>
        <v>83.333333333333329</v>
      </c>
      <c r="JQ27" s="208">
        <f t="shared" si="136"/>
        <v>83.333333333333329</v>
      </c>
      <c r="JR27" s="208">
        <f t="shared" si="136"/>
        <v>83.333333333333329</v>
      </c>
      <c r="JS27" s="208">
        <f t="shared" si="136"/>
        <v>83.333333333333329</v>
      </c>
      <c r="JT27" s="208">
        <f t="shared" si="136"/>
        <v>83.333333333333329</v>
      </c>
      <c r="JU27" s="208">
        <f t="shared" si="136"/>
        <v>83.333333333333329</v>
      </c>
      <c r="JV27" s="208">
        <f t="shared" si="136"/>
        <v>83.333333333333329</v>
      </c>
      <c r="JW27" s="208">
        <f t="shared" si="136"/>
        <v>83.333333333333329</v>
      </c>
      <c r="JX27" s="208">
        <f t="shared" si="136"/>
        <v>83.333333333333329</v>
      </c>
      <c r="JY27" s="208">
        <f t="shared" si="136"/>
        <v>83.333333333333329</v>
      </c>
      <c r="JZ27" s="208">
        <f t="shared" si="136"/>
        <v>83.333333333333329</v>
      </c>
      <c r="KA27" s="208">
        <f t="shared" si="137"/>
        <v>83.333333333333329</v>
      </c>
      <c r="KB27" s="208">
        <f t="shared" si="137"/>
        <v>83.333333333333329</v>
      </c>
      <c r="KC27" s="208">
        <f t="shared" si="137"/>
        <v>83.333333333333329</v>
      </c>
      <c r="KD27" s="208">
        <f t="shared" si="137"/>
        <v>83.333333333333329</v>
      </c>
      <c r="KE27" s="208">
        <f t="shared" si="137"/>
        <v>83.333333333333329</v>
      </c>
      <c r="KF27" s="208">
        <f t="shared" si="137"/>
        <v>83.333333333333329</v>
      </c>
      <c r="KG27" s="208">
        <f t="shared" si="137"/>
        <v>83.333333333333329</v>
      </c>
      <c r="KH27" s="208">
        <f t="shared" si="137"/>
        <v>83.333333333333329</v>
      </c>
      <c r="KI27" s="208">
        <f t="shared" si="137"/>
        <v>83.333333333333329</v>
      </c>
      <c r="KJ27" s="208">
        <f t="shared" si="137"/>
        <v>83.333333333333329</v>
      </c>
      <c r="KK27" s="208">
        <f t="shared" si="137"/>
        <v>83.333333333333329</v>
      </c>
      <c r="KL27" s="208">
        <f t="shared" si="137"/>
        <v>83.333333333333329</v>
      </c>
      <c r="KM27" s="208">
        <f t="shared" si="137"/>
        <v>83.333333333333329</v>
      </c>
      <c r="KN27" s="208">
        <f t="shared" si="137"/>
        <v>83.333333333333329</v>
      </c>
      <c r="KO27" s="208">
        <f t="shared" si="137"/>
        <v>83.333333333333329</v>
      </c>
      <c r="KP27" s="208">
        <f t="shared" si="137"/>
        <v>83.333333333333329</v>
      </c>
      <c r="KQ27" s="208">
        <f t="shared" si="137"/>
        <v>83.333333333333329</v>
      </c>
      <c r="KR27" s="208">
        <f t="shared" si="137"/>
        <v>83.333333333333329</v>
      </c>
      <c r="KS27" s="208">
        <f t="shared" si="137"/>
        <v>83.333333333333329</v>
      </c>
      <c r="KT27" s="208">
        <f t="shared" si="137"/>
        <v>83.333333333333329</v>
      </c>
      <c r="KU27" s="208">
        <f t="shared" si="137"/>
        <v>83.333333333333329</v>
      </c>
      <c r="KV27" s="208">
        <f t="shared" si="137"/>
        <v>83.333333333333329</v>
      </c>
      <c r="KW27" s="208">
        <f t="shared" si="137"/>
        <v>83.333333333333329</v>
      </c>
      <c r="KX27" s="208">
        <f t="shared" si="138"/>
        <v>83.333333333333329</v>
      </c>
      <c r="KY27" s="208">
        <f t="shared" si="138"/>
        <v>83.333333333333329</v>
      </c>
      <c r="KZ27" s="208">
        <f t="shared" si="138"/>
        <v>83.333333333333329</v>
      </c>
      <c r="LA27" s="208">
        <f t="shared" si="138"/>
        <v>83.333333333333329</v>
      </c>
      <c r="LB27" s="208">
        <f t="shared" si="138"/>
        <v>83.333333333333329</v>
      </c>
      <c r="LC27" s="208">
        <f t="shared" si="138"/>
        <v>83.333333333333329</v>
      </c>
      <c r="LD27" s="208">
        <f t="shared" si="138"/>
        <v>83.333333333333329</v>
      </c>
      <c r="LE27" s="208">
        <f t="shared" si="138"/>
        <v>83.333333333333329</v>
      </c>
      <c r="LF27" s="208">
        <f t="shared" si="138"/>
        <v>83.333333333333329</v>
      </c>
      <c r="LG27" s="208">
        <f t="shared" si="138"/>
        <v>83.333333333333329</v>
      </c>
      <c r="LH27" s="208">
        <f t="shared" si="138"/>
        <v>83.333333333333329</v>
      </c>
      <c r="LI27" s="208">
        <f t="shared" si="138"/>
        <v>83.333333333333329</v>
      </c>
      <c r="LJ27" s="208">
        <f t="shared" si="138"/>
        <v>83.333333333333329</v>
      </c>
      <c r="LK27" s="208">
        <f t="shared" si="138"/>
        <v>83.333333333333329</v>
      </c>
      <c r="LL27" s="208">
        <f t="shared" si="138"/>
        <v>83.333333333333329</v>
      </c>
      <c r="LM27" s="208">
        <f t="shared" si="138"/>
        <v>83.333333333333329</v>
      </c>
      <c r="LN27" s="208">
        <f t="shared" si="138"/>
        <v>83.333333333333329</v>
      </c>
      <c r="LO27" s="208">
        <f t="shared" si="138"/>
        <v>83.333333333333329</v>
      </c>
      <c r="LP27" s="208">
        <f t="shared" si="138"/>
        <v>83.333333333333329</v>
      </c>
      <c r="LQ27" s="208">
        <f t="shared" si="138"/>
        <v>83.333333333333329</v>
      </c>
      <c r="LR27" s="208">
        <f t="shared" si="138"/>
        <v>83.333333333333329</v>
      </c>
      <c r="LS27" s="208">
        <f t="shared" si="138"/>
        <v>83.333333333333329</v>
      </c>
      <c r="LT27" s="208">
        <f t="shared" si="138"/>
        <v>83.333333333333329</v>
      </c>
      <c r="LU27" s="208">
        <f t="shared" si="138"/>
        <v>83.333333333333329</v>
      </c>
      <c r="LV27" s="208">
        <f t="shared" si="138"/>
        <v>83.333333333333329</v>
      </c>
      <c r="LW27" s="208">
        <f>LW$5*$B27/12</f>
        <v>83.333333333333329</v>
      </c>
      <c r="LX27" s="208">
        <f t="shared" si="139"/>
        <v>83.333333333333329</v>
      </c>
      <c r="LY27" s="208">
        <f t="shared" si="139"/>
        <v>83.333333333333329</v>
      </c>
      <c r="LZ27" s="208">
        <f t="shared" si="139"/>
        <v>83.333333333333329</v>
      </c>
      <c r="MA27" s="208">
        <f t="shared" si="139"/>
        <v>83.333333333333329</v>
      </c>
      <c r="MB27" s="208">
        <f t="shared" si="139"/>
        <v>83.333333333333329</v>
      </c>
      <c r="MC27" s="208">
        <f t="shared" si="139"/>
        <v>83.333333333333329</v>
      </c>
      <c r="MD27" s="208">
        <f t="shared" si="139"/>
        <v>83.333333333333329</v>
      </c>
      <c r="ME27" s="208">
        <f t="shared" si="139"/>
        <v>83.333333333333329</v>
      </c>
      <c r="MF27" s="208">
        <f t="shared" si="139"/>
        <v>83.333333333333329</v>
      </c>
      <c r="MG27" s="208">
        <f t="shared" si="139"/>
        <v>83.333333333333329</v>
      </c>
      <c r="MH27" s="208">
        <f t="shared" si="140"/>
        <v>83.333333333333329</v>
      </c>
      <c r="MI27" s="208">
        <f t="shared" si="140"/>
        <v>83.333333333333329</v>
      </c>
      <c r="MJ27" s="208">
        <f t="shared" si="140"/>
        <v>83.333333333333329</v>
      </c>
      <c r="MK27" s="208">
        <f t="shared" si="140"/>
        <v>83.333333333333329</v>
      </c>
      <c r="ML27" s="208">
        <f t="shared" si="140"/>
        <v>83.333333333333329</v>
      </c>
      <c r="MM27" s="208">
        <f t="shared" si="140"/>
        <v>83.333333333333329</v>
      </c>
      <c r="MN27" s="208">
        <f t="shared" si="140"/>
        <v>83.333333333333329</v>
      </c>
      <c r="MO27" s="208">
        <f t="shared" si="140"/>
        <v>83.333333333333329</v>
      </c>
      <c r="MP27" s="208">
        <f t="shared" si="140"/>
        <v>83.333333333333329</v>
      </c>
      <c r="MQ27" s="208">
        <f t="shared" si="140"/>
        <v>83.333333333333329</v>
      </c>
      <c r="MR27" s="208">
        <f t="shared" si="141"/>
        <v>83.333333333333329</v>
      </c>
      <c r="MS27" s="208">
        <f t="shared" si="141"/>
        <v>83.333333333333329</v>
      </c>
      <c r="MT27" s="208">
        <f t="shared" si="141"/>
        <v>83.333333333333329</v>
      </c>
      <c r="MU27" s="208">
        <f t="shared" si="141"/>
        <v>83.333333333333329</v>
      </c>
      <c r="MV27" s="208">
        <f t="shared" si="141"/>
        <v>83.333333333333329</v>
      </c>
      <c r="MW27" s="208">
        <f t="shared" si="141"/>
        <v>83.333333333333329</v>
      </c>
      <c r="MX27" s="208">
        <f t="shared" si="141"/>
        <v>83.333333333333329</v>
      </c>
      <c r="MY27" s="208">
        <f t="shared" si="142"/>
        <v>83.333333333333329</v>
      </c>
      <c r="MZ27" s="208">
        <f t="shared" si="142"/>
        <v>83.333333333333329</v>
      </c>
      <c r="NA27" s="208">
        <f t="shared" si="142"/>
        <v>83.333333333333329</v>
      </c>
      <c r="NB27" s="208">
        <f t="shared" si="142"/>
        <v>83.333333333333329</v>
      </c>
      <c r="NC27" s="208">
        <f t="shared" si="142"/>
        <v>83.333333333333329</v>
      </c>
      <c r="ND27" s="208">
        <f t="shared" si="142"/>
        <v>83.333333333333329</v>
      </c>
      <c r="NE27" s="208">
        <f t="shared" si="142"/>
        <v>83.333333333333329</v>
      </c>
      <c r="NF27" s="208">
        <f t="shared" si="142"/>
        <v>83.333333333333329</v>
      </c>
      <c r="NG27" s="208">
        <f t="shared" si="142"/>
        <v>83.333333333333329</v>
      </c>
      <c r="NH27" s="208">
        <f t="shared" si="142"/>
        <v>83.333333333333329</v>
      </c>
      <c r="NI27" s="208">
        <f t="shared" si="142"/>
        <v>83.333333333333329</v>
      </c>
      <c r="NJ27" s="208">
        <f t="shared" si="142"/>
        <v>83.333333333333329</v>
      </c>
      <c r="NK27" s="208">
        <f t="shared" si="142"/>
        <v>83.333333333333329</v>
      </c>
      <c r="NL27" s="208">
        <f t="shared" si="142"/>
        <v>83.333333333333329</v>
      </c>
      <c r="NM27" s="208">
        <f t="shared" si="142"/>
        <v>83.333333333333329</v>
      </c>
      <c r="NN27" s="208">
        <f t="shared" si="142"/>
        <v>83.333333333333329</v>
      </c>
      <c r="NO27" s="208">
        <f t="shared" si="142"/>
        <v>83.333333333333329</v>
      </c>
      <c r="NP27" s="208">
        <f t="shared" si="142"/>
        <v>83.333333333333329</v>
      </c>
      <c r="NQ27" s="208">
        <f t="shared" si="142"/>
        <v>83.333333333333329</v>
      </c>
      <c r="NR27" s="208">
        <f t="shared" si="142"/>
        <v>83.333333333333329</v>
      </c>
      <c r="NS27" s="208">
        <f t="shared" si="142"/>
        <v>83.333333333333329</v>
      </c>
      <c r="NT27" s="208">
        <f t="shared" si="142"/>
        <v>83.333333333333329</v>
      </c>
      <c r="NU27" s="208">
        <f t="shared" si="142"/>
        <v>83.333333333333329</v>
      </c>
      <c r="NV27" s="208">
        <f t="shared" si="142"/>
        <v>83.333333333333329</v>
      </c>
      <c r="NW27" s="208">
        <f t="shared" si="142"/>
        <v>83.333333333333329</v>
      </c>
      <c r="NX27" s="208">
        <f t="shared" si="142"/>
        <v>83.333333333333329</v>
      </c>
      <c r="NY27" s="208">
        <f t="shared" si="143"/>
        <v>83.333333333333329</v>
      </c>
      <c r="NZ27" s="208">
        <f t="shared" si="143"/>
        <v>83.333333333333329</v>
      </c>
      <c r="OA27" s="208">
        <f t="shared" si="143"/>
        <v>83.333333333333329</v>
      </c>
      <c r="OB27" s="208">
        <f t="shared" si="143"/>
        <v>83.333333333333329</v>
      </c>
      <c r="OC27" s="208">
        <f t="shared" si="143"/>
        <v>83.333333333333329</v>
      </c>
      <c r="OD27" s="208">
        <f t="shared" si="143"/>
        <v>83.333333333333329</v>
      </c>
      <c r="OE27" s="208">
        <f t="shared" si="143"/>
        <v>83.333333333333329</v>
      </c>
      <c r="OF27" s="208">
        <f t="shared" si="143"/>
        <v>83.333333333333329</v>
      </c>
      <c r="OG27" s="208">
        <f t="shared" si="143"/>
        <v>83.333333333333329</v>
      </c>
      <c r="OH27" s="208">
        <f t="shared" si="143"/>
        <v>83.333333333333329</v>
      </c>
      <c r="OI27" s="208">
        <f t="shared" si="143"/>
        <v>83.333333333333329</v>
      </c>
      <c r="OJ27" s="208">
        <f t="shared" si="143"/>
        <v>83.333333333333329</v>
      </c>
      <c r="OK27" s="208">
        <f t="shared" si="143"/>
        <v>83.333333333333329</v>
      </c>
      <c r="OL27" s="208">
        <f t="shared" si="143"/>
        <v>83.333333333333329</v>
      </c>
      <c r="OM27" s="208">
        <f t="shared" si="143"/>
        <v>83.333333333333329</v>
      </c>
      <c r="ON27" s="208">
        <f t="shared" si="143"/>
        <v>83.333333333333329</v>
      </c>
      <c r="OO27" s="208">
        <f t="shared" si="149"/>
        <v>83.333333333333329</v>
      </c>
      <c r="OP27" s="208">
        <f t="shared" si="149"/>
        <v>83.333333333333329</v>
      </c>
      <c r="OQ27" s="208">
        <f t="shared" si="149"/>
        <v>83.333333333333329</v>
      </c>
      <c r="OR27" s="208">
        <f t="shared" si="149"/>
        <v>83.333333333333329</v>
      </c>
      <c r="OS27" s="208">
        <f t="shared" si="149"/>
        <v>83.333333333333329</v>
      </c>
      <c r="OT27" s="208">
        <f t="shared" si="149"/>
        <v>83.333333333333329</v>
      </c>
      <c r="OU27" s="208">
        <f t="shared" si="149"/>
        <v>83.333333333333329</v>
      </c>
      <c r="OV27" s="208">
        <f t="shared" si="149"/>
        <v>83.333333333333329</v>
      </c>
      <c r="OW27" s="208">
        <f t="shared" si="149"/>
        <v>83.333333333333329</v>
      </c>
      <c r="OX27" s="208">
        <f t="shared" si="149"/>
        <v>83.333333333333329</v>
      </c>
      <c r="OY27" s="208">
        <f t="shared" si="149"/>
        <v>83.333333333333329</v>
      </c>
      <c r="OZ27" s="208">
        <f t="shared" si="149"/>
        <v>83.333333333333329</v>
      </c>
      <c r="PA27" s="208">
        <f t="shared" si="149"/>
        <v>83.333333333333329</v>
      </c>
      <c r="PB27" s="208">
        <f t="shared" si="149"/>
        <v>83.333333333333329</v>
      </c>
      <c r="PC27" s="208">
        <f t="shared" si="149"/>
        <v>83.333333333333329</v>
      </c>
      <c r="PD27" s="208">
        <f t="shared" si="149"/>
        <v>83.333333333333329</v>
      </c>
      <c r="PE27" s="208">
        <f t="shared" si="149"/>
        <v>83.333333333333329</v>
      </c>
      <c r="PF27" s="208">
        <f t="shared" si="149"/>
        <v>83.333333333333329</v>
      </c>
      <c r="PG27" s="208">
        <f t="shared" si="149"/>
        <v>83.333333333333329</v>
      </c>
      <c r="PH27" s="208">
        <f t="shared" si="149"/>
        <v>83.333333333333329</v>
      </c>
      <c r="PI27" s="208">
        <f t="shared" si="149"/>
        <v>83.333333333333329</v>
      </c>
      <c r="PJ27" s="208">
        <f t="shared" si="149"/>
        <v>83.333333333333329</v>
      </c>
      <c r="PK27" s="208">
        <f t="shared" si="149"/>
        <v>83.333333333333329</v>
      </c>
      <c r="PL27" s="208">
        <f t="shared" si="149"/>
        <v>83.333333333333329</v>
      </c>
      <c r="PM27" s="208">
        <f t="shared" si="149"/>
        <v>83.333333333333329</v>
      </c>
      <c r="PN27" s="208">
        <f t="shared" si="149"/>
        <v>83.333333333333329</v>
      </c>
      <c r="PO27" s="208">
        <f t="shared" si="149"/>
        <v>83.333333333333329</v>
      </c>
      <c r="PP27" s="208">
        <f t="shared" si="149"/>
        <v>83.333333333333329</v>
      </c>
      <c r="PQ27" s="208">
        <f t="shared" si="149"/>
        <v>83.333333333333329</v>
      </c>
      <c r="PR27" s="208">
        <f t="shared" si="149"/>
        <v>83.333333333333329</v>
      </c>
      <c r="PS27" s="208">
        <f t="shared" si="149"/>
        <v>83.333333333333329</v>
      </c>
      <c r="PT27" s="208">
        <f t="shared" si="149"/>
        <v>83.333333333333329</v>
      </c>
      <c r="PU27" s="208">
        <f t="shared" si="149"/>
        <v>83.333333333333329</v>
      </c>
      <c r="PV27" s="208">
        <f t="shared" si="149"/>
        <v>83.333333333333329</v>
      </c>
      <c r="PW27" s="208">
        <f t="shared" si="149"/>
        <v>83.333333333333329</v>
      </c>
      <c r="PX27" s="208">
        <f t="shared" si="149"/>
        <v>83.333333333333329</v>
      </c>
      <c r="PY27" s="208">
        <f t="shared" si="149"/>
        <v>83.333333333333329</v>
      </c>
      <c r="PZ27" s="208">
        <f t="shared" si="149"/>
        <v>83.333333333333329</v>
      </c>
      <c r="QA27" s="208">
        <f t="shared" si="149"/>
        <v>83.333333333333329</v>
      </c>
      <c r="QB27" s="208">
        <f t="shared" si="149"/>
        <v>83.333333333333329</v>
      </c>
      <c r="QC27" s="208">
        <f t="shared" si="149"/>
        <v>83.333333333333329</v>
      </c>
      <c r="QD27" s="208">
        <f t="shared" si="149"/>
        <v>83.333333333333329</v>
      </c>
      <c r="QE27" s="208">
        <f t="shared" si="149"/>
        <v>83.333333333333329</v>
      </c>
      <c r="QF27" s="208">
        <f t="shared" si="149"/>
        <v>83.333333333333329</v>
      </c>
      <c r="QG27" s="208">
        <f t="shared" si="149"/>
        <v>83.333333333333329</v>
      </c>
      <c r="QH27" s="208">
        <f t="shared" si="149"/>
        <v>83.333333333333329</v>
      </c>
      <c r="QI27" s="208">
        <f t="shared" si="149"/>
        <v>83.333333333333329</v>
      </c>
      <c r="QJ27" s="208">
        <f t="shared" si="149"/>
        <v>83.333333333333329</v>
      </c>
      <c r="QK27" s="208">
        <f t="shared" si="149"/>
        <v>83.333333333333329</v>
      </c>
      <c r="QL27" s="208">
        <f t="shared" si="149"/>
        <v>83.333333333333329</v>
      </c>
      <c r="QM27" s="208"/>
      <c r="QN27" s="208"/>
      <c r="QO27" s="208"/>
      <c r="QP27" s="208"/>
      <c r="QQ27" s="208"/>
      <c r="QR27" s="208"/>
      <c r="QS27" s="208"/>
      <c r="QT27" s="208"/>
      <c r="QU27" s="208"/>
      <c r="QV27" s="208"/>
      <c r="QW27" s="208"/>
      <c r="QX27" s="208"/>
      <c r="QY27" s="208"/>
      <c r="QZ27" s="208"/>
      <c r="RA27" s="208"/>
      <c r="RB27" s="208"/>
      <c r="RC27" s="208"/>
      <c r="RD27" s="208"/>
      <c r="RE27" s="208"/>
      <c r="RF27" s="208"/>
      <c r="RG27" s="208"/>
      <c r="RH27" s="208"/>
      <c r="RI27" s="208"/>
      <c r="RJ27" s="208"/>
    </row>
    <row r="28" spans="1:478">
      <c r="A28" s="217" t="s">
        <v>907</v>
      </c>
      <c r="B28" s="222">
        <v>0</v>
      </c>
      <c r="C28" s="703">
        <f>B28/Inputs!$E$10/1000</f>
        <v>0</v>
      </c>
      <c r="D28" s="206"/>
      <c r="E28" s="208"/>
      <c r="F28" s="208"/>
      <c r="G28" s="208"/>
      <c r="K28" s="208">
        <v>0</v>
      </c>
      <c r="L28" s="208">
        <v>0</v>
      </c>
      <c r="M28" s="208">
        <v>0</v>
      </c>
      <c r="N28" s="208">
        <v>0</v>
      </c>
      <c r="O28" s="208">
        <v>0</v>
      </c>
      <c r="P28" s="208">
        <v>0</v>
      </c>
      <c r="Q28" s="208">
        <f>$B28/12</f>
        <v>0</v>
      </c>
      <c r="R28" s="208">
        <f t="shared" ref="R28:CC28" si="154">$B28/12</f>
        <v>0</v>
      </c>
      <c r="S28" s="208">
        <f t="shared" si="154"/>
        <v>0</v>
      </c>
      <c r="T28" s="208">
        <f t="shared" si="154"/>
        <v>0</v>
      </c>
      <c r="U28" s="208">
        <f t="shared" si="154"/>
        <v>0</v>
      </c>
      <c r="V28" s="208">
        <f t="shared" si="154"/>
        <v>0</v>
      </c>
      <c r="W28" s="208">
        <v>0</v>
      </c>
      <c r="X28" s="208">
        <v>0</v>
      </c>
      <c r="Y28" s="208">
        <v>0</v>
      </c>
      <c r="Z28" s="208">
        <v>0</v>
      </c>
      <c r="AA28" s="208">
        <v>0</v>
      </c>
      <c r="AB28" s="208">
        <v>0</v>
      </c>
      <c r="AC28" s="208">
        <v>0</v>
      </c>
      <c r="AD28" s="208">
        <v>0</v>
      </c>
      <c r="AE28" s="208">
        <v>0</v>
      </c>
      <c r="AF28" s="208">
        <v>0</v>
      </c>
      <c r="AG28" s="208">
        <v>0</v>
      </c>
      <c r="AH28" s="208">
        <v>0</v>
      </c>
      <c r="AI28" s="208">
        <f t="shared" si="154"/>
        <v>0</v>
      </c>
      <c r="AJ28" s="208">
        <f t="shared" si="154"/>
        <v>0</v>
      </c>
      <c r="AK28" s="208">
        <f t="shared" si="154"/>
        <v>0</v>
      </c>
      <c r="AL28" s="208">
        <f t="shared" si="154"/>
        <v>0</v>
      </c>
      <c r="AM28" s="208">
        <f t="shared" si="154"/>
        <v>0</v>
      </c>
      <c r="AN28" s="208">
        <f t="shared" si="154"/>
        <v>0</v>
      </c>
      <c r="AO28" s="208">
        <f t="shared" si="154"/>
        <v>0</v>
      </c>
      <c r="AP28" s="208">
        <f t="shared" si="154"/>
        <v>0</v>
      </c>
      <c r="AQ28" s="208">
        <f t="shared" si="154"/>
        <v>0</v>
      </c>
      <c r="AR28" s="208">
        <f t="shared" si="154"/>
        <v>0</v>
      </c>
      <c r="AS28" s="208">
        <f t="shared" si="154"/>
        <v>0</v>
      </c>
      <c r="AT28" s="208">
        <f t="shared" si="154"/>
        <v>0</v>
      </c>
      <c r="AU28" s="208">
        <f t="shared" si="154"/>
        <v>0</v>
      </c>
      <c r="AV28" s="208">
        <f t="shared" si="154"/>
        <v>0</v>
      </c>
      <c r="AW28" s="208">
        <f t="shared" si="154"/>
        <v>0</v>
      </c>
      <c r="AX28" s="208">
        <f t="shared" si="154"/>
        <v>0</v>
      </c>
      <c r="AY28" s="208">
        <f t="shared" si="154"/>
        <v>0</v>
      </c>
      <c r="AZ28" s="208">
        <f t="shared" si="154"/>
        <v>0</v>
      </c>
      <c r="BA28" s="208">
        <f t="shared" si="154"/>
        <v>0</v>
      </c>
      <c r="BB28" s="208">
        <f t="shared" si="154"/>
        <v>0</v>
      </c>
      <c r="BC28" s="208">
        <f t="shared" si="154"/>
        <v>0</v>
      </c>
      <c r="BD28" s="208">
        <f t="shared" si="154"/>
        <v>0</v>
      </c>
      <c r="BE28" s="208">
        <f t="shared" si="154"/>
        <v>0</v>
      </c>
      <c r="BF28" s="208">
        <f t="shared" si="154"/>
        <v>0</v>
      </c>
      <c r="BG28" s="208">
        <f t="shared" si="154"/>
        <v>0</v>
      </c>
      <c r="BH28" s="208">
        <f t="shared" si="154"/>
        <v>0</v>
      </c>
      <c r="BI28" s="208">
        <f t="shared" si="154"/>
        <v>0</v>
      </c>
      <c r="BJ28" s="208">
        <f t="shared" si="154"/>
        <v>0</v>
      </c>
      <c r="BK28" s="208">
        <f t="shared" si="154"/>
        <v>0</v>
      </c>
      <c r="BL28" s="208">
        <f t="shared" si="154"/>
        <v>0</v>
      </c>
      <c r="BM28" s="208">
        <f t="shared" si="154"/>
        <v>0</v>
      </c>
      <c r="BN28" s="208">
        <f t="shared" si="154"/>
        <v>0</v>
      </c>
      <c r="BO28" s="208">
        <f t="shared" si="154"/>
        <v>0</v>
      </c>
      <c r="BP28" s="208">
        <f t="shared" si="154"/>
        <v>0</v>
      </c>
      <c r="BQ28" s="208">
        <f t="shared" si="154"/>
        <v>0</v>
      </c>
      <c r="BR28" s="208">
        <f t="shared" si="154"/>
        <v>0</v>
      </c>
      <c r="BS28" s="208">
        <f t="shared" si="154"/>
        <v>0</v>
      </c>
      <c r="BT28" s="208">
        <f t="shared" si="154"/>
        <v>0</v>
      </c>
      <c r="BU28" s="208">
        <f t="shared" si="154"/>
        <v>0</v>
      </c>
      <c r="BV28" s="208">
        <f t="shared" si="154"/>
        <v>0</v>
      </c>
      <c r="BW28" s="208">
        <f t="shared" si="154"/>
        <v>0</v>
      </c>
      <c r="BX28" s="208">
        <f t="shared" si="154"/>
        <v>0</v>
      </c>
      <c r="BY28" s="208">
        <f t="shared" si="154"/>
        <v>0</v>
      </c>
      <c r="BZ28" s="208">
        <f t="shared" si="154"/>
        <v>0</v>
      </c>
      <c r="CA28" s="208">
        <f t="shared" si="154"/>
        <v>0</v>
      </c>
      <c r="CB28" s="208">
        <f t="shared" si="154"/>
        <v>0</v>
      </c>
      <c r="CC28" s="208">
        <f t="shared" si="154"/>
        <v>0</v>
      </c>
      <c r="CD28" s="208">
        <f t="shared" ref="CD28:EO28" si="155">$B28/12</f>
        <v>0</v>
      </c>
      <c r="CE28" s="208">
        <f t="shared" si="155"/>
        <v>0</v>
      </c>
      <c r="CF28" s="208">
        <f t="shared" si="155"/>
        <v>0</v>
      </c>
      <c r="CG28" s="208">
        <f t="shared" si="155"/>
        <v>0</v>
      </c>
      <c r="CH28" s="208">
        <f t="shared" si="155"/>
        <v>0</v>
      </c>
      <c r="CI28" s="208">
        <f t="shared" si="155"/>
        <v>0</v>
      </c>
      <c r="CJ28" s="208">
        <f t="shared" si="155"/>
        <v>0</v>
      </c>
      <c r="CK28" s="208">
        <f t="shared" si="155"/>
        <v>0</v>
      </c>
      <c r="CL28" s="208">
        <f t="shared" si="155"/>
        <v>0</v>
      </c>
      <c r="CM28" s="208">
        <f t="shared" si="155"/>
        <v>0</v>
      </c>
      <c r="CN28" s="208">
        <f t="shared" si="155"/>
        <v>0</v>
      </c>
      <c r="CO28" s="208">
        <f t="shared" si="155"/>
        <v>0</v>
      </c>
      <c r="CP28" s="208">
        <f t="shared" si="155"/>
        <v>0</v>
      </c>
      <c r="CQ28" s="208">
        <f t="shared" si="155"/>
        <v>0</v>
      </c>
      <c r="CR28" s="208">
        <f t="shared" si="155"/>
        <v>0</v>
      </c>
      <c r="CS28" s="208">
        <f t="shared" si="155"/>
        <v>0</v>
      </c>
      <c r="CT28" s="208">
        <f t="shared" si="155"/>
        <v>0</v>
      </c>
      <c r="CU28" s="208">
        <f t="shared" si="155"/>
        <v>0</v>
      </c>
      <c r="CV28" s="208">
        <f t="shared" si="155"/>
        <v>0</v>
      </c>
      <c r="CW28" s="208">
        <f t="shared" si="155"/>
        <v>0</v>
      </c>
      <c r="CX28" s="208">
        <f t="shared" si="155"/>
        <v>0</v>
      </c>
      <c r="CY28" s="208">
        <f t="shared" si="155"/>
        <v>0</v>
      </c>
      <c r="CZ28" s="208">
        <f t="shared" si="155"/>
        <v>0</v>
      </c>
      <c r="DA28" s="208">
        <f t="shared" si="155"/>
        <v>0</v>
      </c>
      <c r="DB28" s="208">
        <f t="shared" si="155"/>
        <v>0</v>
      </c>
      <c r="DC28" s="208">
        <f t="shared" si="155"/>
        <v>0</v>
      </c>
      <c r="DD28" s="208">
        <f t="shared" si="155"/>
        <v>0</v>
      </c>
      <c r="DE28" s="208">
        <f t="shared" si="155"/>
        <v>0</v>
      </c>
      <c r="DF28" s="208">
        <f t="shared" si="155"/>
        <v>0</v>
      </c>
      <c r="DG28" s="208">
        <f t="shared" si="155"/>
        <v>0</v>
      </c>
      <c r="DH28" s="208">
        <f t="shared" si="155"/>
        <v>0</v>
      </c>
      <c r="DI28" s="208">
        <f t="shared" si="155"/>
        <v>0</v>
      </c>
      <c r="DJ28" s="208">
        <f t="shared" si="155"/>
        <v>0</v>
      </c>
      <c r="DK28" s="208">
        <f t="shared" si="155"/>
        <v>0</v>
      </c>
      <c r="DL28" s="208">
        <f t="shared" si="155"/>
        <v>0</v>
      </c>
      <c r="DM28" s="208">
        <f t="shared" si="155"/>
        <v>0</v>
      </c>
      <c r="DN28" s="208">
        <f t="shared" si="155"/>
        <v>0</v>
      </c>
      <c r="DO28" s="208">
        <f t="shared" si="155"/>
        <v>0</v>
      </c>
      <c r="DP28" s="208">
        <f t="shared" si="155"/>
        <v>0</v>
      </c>
      <c r="DQ28" s="208">
        <f t="shared" si="155"/>
        <v>0</v>
      </c>
      <c r="DR28" s="208">
        <f t="shared" si="155"/>
        <v>0</v>
      </c>
      <c r="DS28" s="208">
        <f t="shared" si="155"/>
        <v>0</v>
      </c>
      <c r="DT28" s="208">
        <f t="shared" si="155"/>
        <v>0</v>
      </c>
      <c r="DU28" s="208">
        <f t="shared" si="155"/>
        <v>0</v>
      </c>
      <c r="DV28" s="208">
        <f t="shared" si="155"/>
        <v>0</v>
      </c>
      <c r="DW28" s="208">
        <f t="shared" si="155"/>
        <v>0</v>
      </c>
      <c r="DX28" s="208">
        <f t="shared" si="155"/>
        <v>0</v>
      </c>
      <c r="DY28" s="208">
        <f t="shared" si="155"/>
        <v>0</v>
      </c>
      <c r="DZ28" s="208">
        <f t="shared" si="155"/>
        <v>0</v>
      </c>
      <c r="EA28" s="208">
        <f t="shared" si="155"/>
        <v>0</v>
      </c>
      <c r="EB28" s="208">
        <f t="shared" si="155"/>
        <v>0</v>
      </c>
      <c r="EC28" s="208">
        <f t="shared" si="155"/>
        <v>0</v>
      </c>
      <c r="ED28" s="208">
        <f t="shared" si="155"/>
        <v>0</v>
      </c>
      <c r="EE28" s="208">
        <f t="shared" si="155"/>
        <v>0</v>
      </c>
      <c r="EF28" s="208">
        <f t="shared" si="155"/>
        <v>0</v>
      </c>
      <c r="EG28" s="208">
        <f t="shared" si="155"/>
        <v>0</v>
      </c>
      <c r="EH28" s="208">
        <f t="shared" si="155"/>
        <v>0</v>
      </c>
      <c r="EI28" s="208">
        <f t="shared" si="155"/>
        <v>0</v>
      </c>
      <c r="EJ28" s="208">
        <f t="shared" si="155"/>
        <v>0</v>
      </c>
      <c r="EK28" s="208">
        <f t="shared" si="155"/>
        <v>0</v>
      </c>
      <c r="EL28" s="208">
        <f t="shared" si="155"/>
        <v>0</v>
      </c>
      <c r="EM28" s="208">
        <f t="shared" si="155"/>
        <v>0</v>
      </c>
      <c r="EN28" s="208">
        <f t="shared" si="155"/>
        <v>0</v>
      </c>
      <c r="EO28" s="208">
        <f t="shared" si="155"/>
        <v>0</v>
      </c>
      <c r="EP28" s="208">
        <f t="shared" ref="EP28:HA28" si="156">$B28/12</f>
        <v>0</v>
      </c>
      <c r="EQ28" s="208">
        <f t="shared" si="156"/>
        <v>0</v>
      </c>
      <c r="ER28" s="208">
        <f t="shared" si="156"/>
        <v>0</v>
      </c>
      <c r="ES28" s="208">
        <f t="shared" si="156"/>
        <v>0</v>
      </c>
      <c r="ET28" s="208">
        <f t="shared" si="156"/>
        <v>0</v>
      </c>
      <c r="EU28" s="208">
        <f t="shared" si="156"/>
        <v>0</v>
      </c>
      <c r="EV28" s="208">
        <f t="shared" si="156"/>
        <v>0</v>
      </c>
      <c r="EW28" s="208">
        <f t="shared" si="156"/>
        <v>0</v>
      </c>
      <c r="EX28" s="208">
        <f t="shared" si="156"/>
        <v>0</v>
      </c>
      <c r="EY28" s="208">
        <f t="shared" si="156"/>
        <v>0</v>
      </c>
      <c r="EZ28" s="208">
        <f t="shared" si="156"/>
        <v>0</v>
      </c>
      <c r="FA28" s="208">
        <f t="shared" si="156"/>
        <v>0</v>
      </c>
      <c r="FB28" s="208">
        <f t="shared" si="156"/>
        <v>0</v>
      </c>
      <c r="FC28" s="208">
        <f t="shared" si="156"/>
        <v>0</v>
      </c>
      <c r="FD28" s="208">
        <f t="shared" si="156"/>
        <v>0</v>
      </c>
      <c r="FE28" s="208">
        <f t="shared" si="156"/>
        <v>0</v>
      </c>
      <c r="FF28" s="208">
        <f t="shared" si="156"/>
        <v>0</v>
      </c>
      <c r="FG28" s="208">
        <f t="shared" si="156"/>
        <v>0</v>
      </c>
      <c r="FH28" s="208">
        <f t="shared" si="156"/>
        <v>0</v>
      </c>
      <c r="FI28" s="208">
        <f t="shared" si="156"/>
        <v>0</v>
      </c>
      <c r="FJ28" s="208">
        <f t="shared" si="156"/>
        <v>0</v>
      </c>
      <c r="FK28" s="208">
        <f t="shared" si="156"/>
        <v>0</v>
      </c>
      <c r="FL28" s="208">
        <f t="shared" si="156"/>
        <v>0</v>
      </c>
      <c r="FM28" s="208">
        <f t="shared" si="156"/>
        <v>0</v>
      </c>
      <c r="FN28" s="208">
        <f t="shared" si="156"/>
        <v>0</v>
      </c>
      <c r="FO28" s="208">
        <f t="shared" si="156"/>
        <v>0</v>
      </c>
      <c r="FP28" s="208">
        <f t="shared" si="156"/>
        <v>0</v>
      </c>
      <c r="FQ28" s="208">
        <f t="shared" si="156"/>
        <v>0</v>
      </c>
      <c r="FR28" s="208">
        <f t="shared" si="156"/>
        <v>0</v>
      </c>
      <c r="FS28" s="208">
        <f t="shared" si="156"/>
        <v>0</v>
      </c>
      <c r="FT28" s="208">
        <f t="shared" si="156"/>
        <v>0</v>
      </c>
      <c r="FU28" s="208">
        <f t="shared" si="156"/>
        <v>0</v>
      </c>
      <c r="FV28" s="208">
        <f t="shared" si="156"/>
        <v>0</v>
      </c>
      <c r="FW28" s="208">
        <f t="shared" si="156"/>
        <v>0</v>
      </c>
      <c r="FX28" s="208">
        <f t="shared" si="156"/>
        <v>0</v>
      </c>
      <c r="FY28" s="208">
        <f t="shared" si="156"/>
        <v>0</v>
      </c>
      <c r="FZ28" s="208">
        <f t="shared" si="156"/>
        <v>0</v>
      </c>
      <c r="GA28" s="208">
        <f t="shared" si="156"/>
        <v>0</v>
      </c>
      <c r="GB28" s="208">
        <f t="shared" si="156"/>
        <v>0</v>
      </c>
      <c r="GC28" s="208">
        <f t="shared" si="156"/>
        <v>0</v>
      </c>
      <c r="GD28" s="208">
        <f t="shared" si="156"/>
        <v>0</v>
      </c>
      <c r="GE28" s="208">
        <f t="shared" si="156"/>
        <v>0</v>
      </c>
      <c r="GF28" s="208">
        <f t="shared" si="156"/>
        <v>0</v>
      </c>
      <c r="GG28" s="208">
        <f t="shared" si="156"/>
        <v>0</v>
      </c>
      <c r="GH28" s="208">
        <f t="shared" si="156"/>
        <v>0</v>
      </c>
      <c r="GI28" s="208">
        <f t="shared" si="156"/>
        <v>0</v>
      </c>
      <c r="GJ28" s="208">
        <f t="shared" si="156"/>
        <v>0</v>
      </c>
      <c r="GK28" s="208">
        <f t="shared" si="156"/>
        <v>0</v>
      </c>
      <c r="GL28" s="208">
        <f t="shared" si="156"/>
        <v>0</v>
      </c>
      <c r="GM28" s="208">
        <f t="shared" si="156"/>
        <v>0</v>
      </c>
      <c r="GN28" s="208">
        <f t="shared" si="156"/>
        <v>0</v>
      </c>
      <c r="GO28" s="208">
        <f t="shared" si="156"/>
        <v>0</v>
      </c>
      <c r="GP28" s="208">
        <f t="shared" si="156"/>
        <v>0</v>
      </c>
      <c r="GQ28" s="208">
        <f t="shared" si="156"/>
        <v>0</v>
      </c>
      <c r="GR28" s="208">
        <f t="shared" si="156"/>
        <v>0</v>
      </c>
      <c r="GS28" s="208">
        <f t="shared" si="156"/>
        <v>0</v>
      </c>
      <c r="GT28" s="208">
        <f t="shared" si="156"/>
        <v>0</v>
      </c>
      <c r="GU28" s="208">
        <f t="shared" si="156"/>
        <v>0</v>
      </c>
      <c r="GV28" s="208">
        <f t="shared" si="156"/>
        <v>0</v>
      </c>
      <c r="GW28" s="208">
        <f t="shared" si="156"/>
        <v>0</v>
      </c>
      <c r="GX28" s="208">
        <f t="shared" si="156"/>
        <v>0</v>
      </c>
      <c r="GY28" s="208">
        <f t="shared" si="156"/>
        <v>0</v>
      </c>
      <c r="GZ28" s="208">
        <f t="shared" si="156"/>
        <v>0</v>
      </c>
      <c r="HA28" s="208">
        <f t="shared" si="156"/>
        <v>0</v>
      </c>
      <c r="HB28" s="208">
        <f t="shared" ref="HB28:JM28" si="157">$B28/12</f>
        <v>0</v>
      </c>
      <c r="HC28" s="208">
        <f t="shared" si="157"/>
        <v>0</v>
      </c>
      <c r="HD28" s="208">
        <f t="shared" si="157"/>
        <v>0</v>
      </c>
      <c r="HE28" s="208">
        <f t="shared" si="157"/>
        <v>0</v>
      </c>
      <c r="HF28" s="208">
        <f t="shared" si="157"/>
        <v>0</v>
      </c>
      <c r="HG28" s="208">
        <f t="shared" si="157"/>
        <v>0</v>
      </c>
      <c r="HH28" s="208">
        <f t="shared" si="157"/>
        <v>0</v>
      </c>
      <c r="HI28" s="208">
        <f t="shared" si="157"/>
        <v>0</v>
      </c>
      <c r="HJ28" s="208">
        <f t="shared" si="157"/>
        <v>0</v>
      </c>
      <c r="HK28" s="208">
        <f t="shared" si="157"/>
        <v>0</v>
      </c>
      <c r="HL28" s="208">
        <f t="shared" si="157"/>
        <v>0</v>
      </c>
      <c r="HM28" s="208">
        <f t="shared" si="157"/>
        <v>0</v>
      </c>
      <c r="HN28" s="208">
        <f t="shared" si="157"/>
        <v>0</v>
      </c>
      <c r="HO28" s="208">
        <f t="shared" si="157"/>
        <v>0</v>
      </c>
      <c r="HP28" s="208">
        <f t="shared" si="157"/>
        <v>0</v>
      </c>
      <c r="HQ28" s="208">
        <f t="shared" si="157"/>
        <v>0</v>
      </c>
      <c r="HR28" s="208">
        <f t="shared" si="157"/>
        <v>0</v>
      </c>
      <c r="HS28" s="208">
        <f t="shared" si="157"/>
        <v>0</v>
      </c>
      <c r="HT28" s="208">
        <f t="shared" si="157"/>
        <v>0</v>
      </c>
      <c r="HU28" s="208">
        <f t="shared" si="157"/>
        <v>0</v>
      </c>
      <c r="HV28" s="208">
        <f t="shared" si="157"/>
        <v>0</v>
      </c>
      <c r="HW28" s="208">
        <f t="shared" si="157"/>
        <v>0</v>
      </c>
      <c r="HX28" s="208">
        <f t="shared" si="157"/>
        <v>0</v>
      </c>
      <c r="HY28" s="208">
        <f t="shared" si="157"/>
        <v>0</v>
      </c>
      <c r="HZ28" s="208">
        <f t="shared" si="157"/>
        <v>0</v>
      </c>
      <c r="IA28" s="208">
        <f t="shared" si="157"/>
        <v>0</v>
      </c>
      <c r="IB28" s="208">
        <f t="shared" si="157"/>
        <v>0</v>
      </c>
      <c r="IC28" s="208">
        <f t="shared" si="157"/>
        <v>0</v>
      </c>
      <c r="ID28" s="208">
        <f t="shared" si="157"/>
        <v>0</v>
      </c>
      <c r="IE28" s="208">
        <f t="shared" si="157"/>
        <v>0</v>
      </c>
      <c r="IF28" s="208">
        <f t="shared" si="157"/>
        <v>0</v>
      </c>
      <c r="IG28" s="208">
        <f t="shared" si="157"/>
        <v>0</v>
      </c>
      <c r="IH28" s="208">
        <f t="shared" si="157"/>
        <v>0</v>
      </c>
      <c r="II28" s="208">
        <f t="shared" si="157"/>
        <v>0</v>
      </c>
      <c r="IJ28" s="208">
        <f t="shared" si="157"/>
        <v>0</v>
      </c>
      <c r="IK28" s="208">
        <f t="shared" si="157"/>
        <v>0</v>
      </c>
      <c r="IL28" s="208">
        <f t="shared" si="157"/>
        <v>0</v>
      </c>
      <c r="IM28" s="208">
        <f t="shared" si="157"/>
        <v>0</v>
      </c>
      <c r="IN28" s="208">
        <f t="shared" si="157"/>
        <v>0</v>
      </c>
      <c r="IO28" s="208">
        <f t="shared" si="157"/>
        <v>0</v>
      </c>
      <c r="IP28" s="208">
        <f t="shared" si="157"/>
        <v>0</v>
      </c>
      <c r="IQ28" s="208">
        <f t="shared" si="157"/>
        <v>0</v>
      </c>
      <c r="IR28" s="208">
        <f t="shared" si="157"/>
        <v>0</v>
      </c>
      <c r="IS28" s="208">
        <f t="shared" si="157"/>
        <v>0</v>
      </c>
      <c r="IT28" s="208">
        <f t="shared" si="157"/>
        <v>0</v>
      </c>
      <c r="IU28" s="208">
        <f t="shared" si="157"/>
        <v>0</v>
      </c>
      <c r="IV28" s="208">
        <f t="shared" si="157"/>
        <v>0</v>
      </c>
      <c r="IW28" s="208">
        <f t="shared" si="157"/>
        <v>0</v>
      </c>
      <c r="IX28" s="208">
        <f t="shared" si="157"/>
        <v>0</v>
      </c>
      <c r="IY28" s="208">
        <f t="shared" si="157"/>
        <v>0</v>
      </c>
      <c r="IZ28" s="208">
        <f t="shared" si="157"/>
        <v>0</v>
      </c>
      <c r="JA28" s="208">
        <f t="shared" si="157"/>
        <v>0</v>
      </c>
      <c r="JB28" s="208">
        <f t="shared" si="157"/>
        <v>0</v>
      </c>
      <c r="JC28" s="208">
        <f t="shared" si="157"/>
        <v>0</v>
      </c>
      <c r="JD28" s="208">
        <f t="shared" si="157"/>
        <v>0</v>
      </c>
      <c r="JE28" s="208">
        <f t="shared" si="157"/>
        <v>0</v>
      </c>
      <c r="JF28" s="208">
        <f t="shared" si="157"/>
        <v>0</v>
      </c>
      <c r="JG28" s="208">
        <f t="shared" si="157"/>
        <v>0</v>
      </c>
      <c r="JH28" s="208">
        <f t="shared" si="157"/>
        <v>0</v>
      </c>
      <c r="JI28" s="208">
        <f t="shared" si="157"/>
        <v>0</v>
      </c>
      <c r="JJ28" s="208">
        <f t="shared" si="157"/>
        <v>0</v>
      </c>
      <c r="JK28" s="208">
        <f t="shared" si="157"/>
        <v>0</v>
      </c>
      <c r="JL28" s="208">
        <f t="shared" si="157"/>
        <v>0</v>
      </c>
      <c r="JM28" s="208">
        <f t="shared" si="157"/>
        <v>0</v>
      </c>
      <c r="JN28" s="208">
        <f t="shared" ref="JN28:LY28" si="158">$B28/12</f>
        <v>0</v>
      </c>
      <c r="JO28" s="208">
        <f t="shared" si="158"/>
        <v>0</v>
      </c>
      <c r="JP28" s="208">
        <f t="shared" si="158"/>
        <v>0</v>
      </c>
      <c r="JQ28" s="208">
        <f t="shared" si="158"/>
        <v>0</v>
      </c>
      <c r="JR28" s="208">
        <f t="shared" si="158"/>
        <v>0</v>
      </c>
      <c r="JS28" s="208">
        <f t="shared" si="158"/>
        <v>0</v>
      </c>
      <c r="JT28" s="208">
        <f t="shared" si="158"/>
        <v>0</v>
      </c>
      <c r="JU28" s="208">
        <f t="shared" si="158"/>
        <v>0</v>
      </c>
      <c r="JV28" s="208">
        <f t="shared" si="158"/>
        <v>0</v>
      </c>
      <c r="JW28" s="208">
        <f t="shared" si="158"/>
        <v>0</v>
      </c>
      <c r="JX28" s="208">
        <f t="shared" si="158"/>
        <v>0</v>
      </c>
      <c r="JY28" s="208">
        <f t="shared" si="158"/>
        <v>0</v>
      </c>
      <c r="JZ28" s="208">
        <f t="shared" si="158"/>
        <v>0</v>
      </c>
      <c r="KA28" s="208">
        <f t="shared" si="158"/>
        <v>0</v>
      </c>
      <c r="KB28" s="208">
        <f t="shared" si="158"/>
        <v>0</v>
      </c>
      <c r="KC28" s="208">
        <f t="shared" si="158"/>
        <v>0</v>
      </c>
      <c r="KD28" s="208">
        <f t="shared" si="158"/>
        <v>0</v>
      </c>
      <c r="KE28" s="208">
        <f t="shared" si="158"/>
        <v>0</v>
      </c>
      <c r="KF28" s="208">
        <f t="shared" si="158"/>
        <v>0</v>
      </c>
      <c r="KG28" s="208">
        <f t="shared" si="158"/>
        <v>0</v>
      </c>
      <c r="KH28" s="208">
        <f t="shared" si="158"/>
        <v>0</v>
      </c>
      <c r="KI28" s="208">
        <f t="shared" si="158"/>
        <v>0</v>
      </c>
      <c r="KJ28" s="208">
        <f t="shared" si="158"/>
        <v>0</v>
      </c>
      <c r="KK28" s="208">
        <f t="shared" si="158"/>
        <v>0</v>
      </c>
      <c r="KL28" s="208">
        <f t="shared" si="158"/>
        <v>0</v>
      </c>
      <c r="KM28" s="208">
        <f t="shared" si="158"/>
        <v>0</v>
      </c>
      <c r="KN28" s="208">
        <f t="shared" si="158"/>
        <v>0</v>
      </c>
      <c r="KO28" s="208">
        <f t="shared" si="158"/>
        <v>0</v>
      </c>
      <c r="KP28" s="208">
        <f t="shared" si="158"/>
        <v>0</v>
      </c>
      <c r="KQ28" s="208">
        <f t="shared" si="158"/>
        <v>0</v>
      </c>
      <c r="KR28" s="208">
        <f t="shared" si="158"/>
        <v>0</v>
      </c>
      <c r="KS28" s="208">
        <f t="shared" si="158"/>
        <v>0</v>
      </c>
      <c r="KT28" s="208">
        <f t="shared" si="158"/>
        <v>0</v>
      </c>
      <c r="KU28" s="208">
        <f t="shared" si="158"/>
        <v>0</v>
      </c>
      <c r="KV28" s="208">
        <f t="shared" si="158"/>
        <v>0</v>
      </c>
      <c r="KW28" s="208">
        <f t="shared" si="158"/>
        <v>0</v>
      </c>
      <c r="KX28" s="208">
        <f t="shared" si="158"/>
        <v>0</v>
      </c>
      <c r="KY28" s="208">
        <f t="shared" si="158"/>
        <v>0</v>
      </c>
      <c r="KZ28" s="208">
        <f t="shared" si="158"/>
        <v>0</v>
      </c>
      <c r="LA28" s="208">
        <f t="shared" si="158"/>
        <v>0</v>
      </c>
      <c r="LB28" s="208">
        <f t="shared" si="158"/>
        <v>0</v>
      </c>
      <c r="LC28" s="208">
        <f t="shared" si="158"/>
        <v>0</v>
      </c>
      <c r="LD28" s="208">
        <f t="shared" si="158"/>
        <v>0</v>
      </c>
      <c r="LE28" s="208">
        <f t="shared" si="158"/>
        <v>0</v>
      </c>
      <c r="LF28" s="208">
        <f t="shared" si="158"/>
        <v>0</v>
      </c>
      <c r="LG28" s="208">
        <f t="shared" si="158"/>
        <v>0</v>
      </c>
      <c r="LH28" s="208">
        <f t="shared" si="158"/>
        <v>0</v>
      </c>
      <c r="LI28" s="208">
        <f t="shared" si="158"/>
        <v>0</v>
      </c>
      <c r="LJ28" s="208">
        <f t="shared" si="158"/>
        <v>0</v>
      </c>
      <c r="LK28" s="208">
        <f t="shared" si="158"/>
        <v>0</v>
      </c>
      <c r="LL28" s="208">
        <f t="shared" si="158"/>
        <v>0</v>
      </c>
      <c r="LM28" s="208">
        <f t="shared" si="158"/>
        <v>0</v>
      </c>
      <c r="LN28" s="208">
        <f t="shared" si="158"/>
        <v>0</v>
      </c>
      <c r="LO28" s="208">
        <f t="shared" si="158"/>
        <v>0</v>
      </c>
      <c r="LP28" s="208">
        <f t="shared" si="158"/>
        <v>0</v>
      </c>
      <c r="LQ28" s="208">
        <f t="shared" si="158"/>
        <v>0</v>
      </c>
      <c r="LR28" s="208">
        <f t="shared" si="158"/>
        <v>0</v>
      </c>
      <c r="LS28" s="208">
        <f t="shared" si="158"/>
        <v>0</v>
      </c>
      <c r="LT28" s="208">
        <f t="shared" si="158"/>
        <v>0</v>
      </c>
      <c r="LU28" s="208">
        <f t="shared" si="158"/>
        <v>0</v>
      </c>
      <c r="LV28" s="208">
        <f t="shared" si="158"/>
        <v>0</v>
      </c>
      <c r="LW28" s="208">
        <f t="shared" si="158"/>
        <v>0</v>
      </c>
      <c r="LX28" s="208">
        <f t="shared" si="158"/>
        <v>0</v>
      </c>
      <c r="LY28" s="208">
        <f t="shared" si="158"/>
        <v>0</v>
      </c>
      <c r="LZ28" s="208">
        <f t="shared" ref="LZ28:OK28" si="159">$B28/12</f>
        <v>0</v>
      </c>
      <c r="MA28" s="208">
        <f t="shared" si="159"/>
        <v>0</v>
      </c>
      <c r="MB28" s="208">
        <f t="shared" si="159"/>
        <v>0</v>
      </c>
      <c r="MC28" s="208">
        <f t="shared" si="159"/>
        <v>0</v>
      </c>
      <c r="MD28" s="208">
        <f t="shared" si="159"/>
        <v>0</v>
      </c>
      <c r="ME28" s="208">
        <f t="shared" si="159"/>
        <v>0</v>
      </c>
      <c r="MF28" s="208">
        <f t="shared" si="159"/>
        <v>0</v>
      </c>
      <c r="MG28" s="208">
        <f t="shared" si="159"/>
        <v>0</v>
      </c>
      <c r="MH28" s="208">
        <f t="shared" si="159"/>
        <v>0</v>
      </c>
      <c r="MI28" s="208">
        <f t="shared" si="159"/>
        <v>0</v>
      </c>
      <c r="MJ28" s="208">
        <f t="shared" si="159"/>
        <v>0</v>
      </c>
      <c r="MK28" s="208">
        <f t="shared" si="159"/>
        <v>0</v>
      </c>
      <c r="ML28" s="208">
        <f t="shared" si="159"/>
        <v>0</v>
      </c>
      <c r="MM28" s="208">
        <f t="shared" si="159"/>
        <v>0</v>
      </c>
      <c r="MN28" s="208">
        <f t="shared" si="159"/>
        <v>0</v>
      </c>
      <c r="MO28" s="208">
        <f t="shared" si="159"/>
        <v>0</v>
      </c>
      <c r="MP28" s="208">
        <f t="shared" si="159"/>
        <v>0</v>
      </c>
      <c r="MQ28" s="208">
        <f t="shared" si="159"/>
        <v>0</v>
      </c>
      <c r="MR28" s="208">
        <f t="shared" si="159"/>
        <v>0</v>
      </c>
      <c r="MS28" s="208">
        <f t="shared" si="159"/>
        <v>0</v>
      </c>
      <c r="MT28" s="208">
        <f t="shared" si="159"/>
        <v>0</v>
      </c>
      <c r="MU28" s="208">
        <f t="shared" si="159"/>
        <v>0</v>
      </c>
      <c r="MV28" s="208">
        <f t="shared" si="159"/>
        <v>0</v>
      </c>
      <c r="MW28" s="208">
        <f t="shared" si="159"/>
        <v>0</v>
      </c>
      <c r="MX28" s="208">
        <f t="shared" si="159"/>
        <v>0</v>
      </c>
      <c r="MY28" s="208">
        <f t="shared" si="159"/>
        <v>0</v>
      </c>
      <c r="MZ28" s="208">
        <f t="shared" si="159"/>
        <v>0</v>
      </c>
      <c r="NA28" s="208">
        <f t="shared" si="159"/>
        <v>0</v>
      </c>
      <c r="NB28" s="208">
        <f t="shared" si="159"/>
        <v>0</v>
      </c>
      <c r="NC28" s="208">
        <f t="shared" si="159"/>
        <v>0</v>
      </c>
      <c r="ND28" s="208">
        <f t="shared" si="159"/>
        <v>0</v>
      </c>
      <c r="NE28" s="208">
        <f t="shared" si="159"/>
        <v>0</v>
      </c>
      <c r="NF28" s="208">
        <f t="shared" si="159"/>
        <v>0</v>
      </c>
      <c r="NG28" s="208">
        <f t="shared" si="159"/>
        <v>0</v>
      </c>
      <c r="NH28" s="208">
        <f t="shared" si="159"/>
        <v>0</v>
      </c>
      <c r="NI28" s="208">
        <f t="shared" si="159"/>
        <v>0</v>
      </c>
      <c r="NJ28" s="208">
        <f t="shared" si="159"/>
        <v>0</v>
      </c>
      <c r="NK28" s="208">
        <f t="shared" si="159"/>
        <v>0</v>
      </c>
      <c r="NL28" s="208">
        <f t="shared" si="159"/>
        <v>0</v>
      </c>
      <c r="NM28" s="208">
        <f t="shared" si="159"/>
        <v>0</v>
      </c>
      <c r="NN28" s="208">
        <f t="shared" si="159"/>
        <v>0</v>
      </c>
      <c r="NO28" s="208">
        <f t="shared" si="159"/>
        <v>0</v>
      </c>
      <c r="NP28" s="208">
        <f t="shared" si="159"/>
        <v>0</v>
      </c>
      <c r="NQ28" s="208">
        <f t="shared" si="159"/>
        <v>0</v>
      </c>
      <c r="NR28" s="208">
        <f t="shared" si="159"/>
        <v>0</v>
      </c>
      <c r="NS28" s="208">
        <f t="shared" si="159"/>
        <v>0</v>
      </c>
      <c r="NT28" s="208">
        <f t="shared" si="159"/>
        <v>0</v>
      </c>
      <c r="NU28" s="208">
        <f t="shared" si="159"/>
        <v>0</v>
      </c>
      <c r="NV28" s="208">
        <f t="shared" si="159"/>
        <v>0</v>
      </c>
      <c r="NW28" s="208">
        <f t="shared" si="159"/>
        <v>0</v>
      </c>
      <c r="NX28" s="208">
        <f t="shared" si="159"/>
        <v>0</v>
      </c>
      <c r="NY28" s="208">
        <f t="shared" si="159"/>
        <v>0</v>
      </c>
      <c r="NZ28" s="208">
        <f t="shared" si="159"/>
        <v>0</v>
      </c>
      <c r="OA28" s="208">
        <f t="shared" si="159"/>
        <v>0</v>
      </c>
      <c r="OB28" s="208">
        <f t="shared" si="159"/>
        <v>0</v>
      </c>
      <c r="OC28" s="208">
        <f t="shared" si="159"/>
        <v>0</v>
      </c>
      <c r="OD28" s="208">
        <f t="shared" si="159"/>
        <v>0</v>
      </c>
      <c r="OE28" s="208">
        <f t="shared" si="159"/>
        <v>0</v>
      </c>
      <c r="OF28" s="208">
        <f t="shared" si="159"/>
        <v>0</v>
      </c>
      <c r="OG28" s="208">
        <f t="shared" si="159"/>
        <v>0</v>
      </c>
      <c r="OH28" s="208">
        <f t="shared" si="159"/>
        <v>0</v>
      </c>
      <c r="OI28" s="208">
        <f t="shared" si="159"/>
        <v>0</v>
      </c>
      <c r="OJ28" s="208">
        <f t="shared" si="159"/>
        <v>0</v>
      </c>
      <c r="OK28" s="208">
        <f t="shared" si="159"/>
        <v>0</v>
      </c>
      <c r="OL28" s="208">
        <f t="shared" ref="OL28:QL28" si="160">$B28/12</f>
        <v>0</v>
      </c>
      <c r="OM28" s="208">
        <f t="shared" si="160"/>
        <v>0</v>
      </c>
      <c r="ON28" s="208">
        <f t="shared" si="160"/>
        <v>0</v>
      </c>
      <c r="OO28" s="208">
        <f t="shared" si="160"/>
        <v>0</v>
      </c>
      <c r="OP28" s="208">
        <f t="shared" si="160"/>
        <v>0</v>
      </c>
      <c r="OQ28" s="208">
        <f t="shared" si="160"/>
        <v>0</v>
      </c>
      <c r="OR28" s="208">
        <f t="shared" si="160"/>
        <v>0</v>
      </c>
      <c r="OS28" s="208">
        <f t="shared" si="160"/>
        <v>0</v>
      </c>
      <c r="OT28" s="208">
        <f t="shared" si="160"/>
        <v>0</v>
      </c>
      <c r="OU28" s="208">
        <f t="shared" si="160"/>
        <v>0</v>
      </c>
      <c r="OV28" s="208">
        <f t="shared" si="160"/>
        <v>0</v>
      </c>
      <c r="OW28" s="208">
        <f t="shared" si="160"/>
        <v>0</v>
      </c>
      <c r="OX28" s="208">
        <f t="shared" si="160"/>
        <v>0</v>
      </c>
      <c r="OY28" s="208">
        <f t="shared" si="160"/>
        <v>0</v>
      </c>
      <c r="OZ28" s="208">
        <f t="shared" si="160"/>
        <v>0</v>
      </c>
      <c r="PA28" s="208">
        <f t="shared" si="160"/>
        <v>0</v>
      </c>
      <c r="PB28" s="208">
        <f t="shared" si="160"/>
        <v>0</v>
      </c>
      <c r="PC28" s="208">
        <f t="shared" si="160"/>
        <v>0</v>
      </c>
      <c r="PD28" s="208">
        <f t="shared" si="160"/>
        <v>0</v>
      </c>
      <c r="PE28" s="208">
        <f t="shared" si="160"/>
        <v>0</v>
      </c>
      <c r="PF28" s="208">
        <f t="shared" si="160"/>
        <v>0</v>
      </c>
      <c r="PG28" s="208">
        <f t="shared" si="160"/>
        <v>0</v>
      </c>
      <c r="PH28" s="208">
        <f t="shared" si="160"/>
        <v>0</v>
      </c>
      <c r="PI28" s="208">
        <f t="shared" si="160"/>
        <v>0</v>
      </c>
      <c r="PJ28" s="208">
        <f t="shared" si="160"/>
        <v>0</v>
      </c>
      <c r="PK28" s="208">
        <f t="shared" si="160"/>
        <v>0</v>
      </c>
      <c r="PL28" s="208">
        <f t="shared" si="160"/>
        <v>0</v>
      </c>
      <c r="PM28" s="208">
        <f t="shared" si="160"/>
        <v>0</v>
      </c>
      <c r="PN28" s="208">
        <f t="shared" si="160"/>
        <v>0</v>
      </c>
      <c r="PO28" s="208">
        <f t="shared" si="160"/>
        <v>0</v>
      </c>
      <c r="PP28" s="208">
        <f t="shared" si="160"/>
        <v>0</v>
      </c>
      <c r="PQ28" s="208">
        <f t="shared" si="160"/>
        <v>0</v>
      </c>
      <c r="PR28" s="208">
        <f t="shared" si="160"/>
        <v>0</v>
      </c>
      <c r="PS28" s="208">
        <f t="shared" si="160"/>
        <v>0</v>
      </c>
      <c r="PT28" s="208">
        <f t="shared" si="160"/>
        <v>0</v>
      </c>
      <c r="PU28" s="208">
        <f t="shared" si="160"/>
        <v>0</v>
      </c>
      <c r="PV28" s="208">
        <f t="shared" si="160"/>
        <v>0</v>
      </c>
      <c r="PW28" s="208">
        <f t="shared" si="160"/>
        <v>0</v>
      </c>
      <c r="PX28" s="208">
        <f t="shared" si="160"/>
        <v>0</v>
      </c>
      <c r="PY28" s="208">
        <f t="shared" si="160"/>
        <v>0</v>
      </c>
      <c r="PZ28" s="208">
        <f t="shared" si="160"/>
        <v>0</v>
      </c>
      <c r="QA28" s="208">
        <f t="shared" si="160"/>
        <v>0</v>
      </c>
      <c r="QB28" s="208">
        <f t="shared" si="160"/>
        <v>0</v>
      </c>
      <c r="QC28" s="208">
        <f t="shared" si="160"/>
        <v>0</v>
      </c>
      <c r="QD28" s="208">
        <f t="shared" si="160"/>
        <v>0</v>
      </c>
      <c r="QE28" s="208">
        <f t="shared" si="160"/>
        <v>0</v>
      </c>
      <c r="QF28" s="208">
        <f t="shared" si="160"/>
        <v>0</v>
      </c>
      <c r="QG28" s="208">
        <f t="shared" si="160"/>
        <v>0</v>
      </c>
      <c r="QH28" s="208">
        <f t="shared" si="160"/>
        <v>0</v>
      </c>
      <c r="QI28" s="208">
        <f t="shared" si="160"/>
        <v>0</v>
      </c>
      <c r="QJ28" s="208">
        <f t="shared" si="160"/>
        <v>0</v>
      </c>
      <c r="QK28" s="208">
        <f t="shared" si="160"/>
        <v>0</v>
      </c>
      <c r="QL28" s="208">
        <f t="shared" si="160"/>
        <v>0</v>
      </c>
      <c r="QM28" s="208"/>
      <c r="QN28" s="208"/>
      <c r="QO28" s="208"/>
      <c r="QP28" s="208"/>
      <c r="QQ28" s="208"/>
      <c r="QR28" s="208"/>
      <c r="QS28" s="208"/>
      <c r="QT28" s="208"/>
      <c r="QU28" s="208"/>
      <c r="QV28" s="208"/>
      <c r="QW28" s="208"/>
      <c r="QX28" s="208"/>
      <c r="QY28" s="208"/>
      <c r="QZ28" s="208"/>
      <c r="RA28" s="208"/>
      <c r="RB28" s="208"/>
      <c r="RC28" s="208"/>
      <c r="RD28" s="208"/>
      <c r="RE28" s="208"/>
      <c r="RF28" s="208"/>
      <c r="RG28" s="208"/>
      <c r="RH28" s="208"/>
      <c r="RI28" s="208"/>
      <c r="RJ28" s="208"/>
    </row>
    <row r="29" spans="1:478">
      <c r="A29" s="217" t="s">
        <v>908</v>
      </c>
      <c r="B29" s="222">
        <f>8827*12</f>
        <v>105924</v>
      </c>
      <c r="C29" s="703">
        <f>B29/Inputs!$E$10/1000</f>
        <v>9.8979591836734713</v>
      </c>
      <c r="D29" s="206"/>
      <c r="E29" s="208"/>
      <c r="F29" s="208"/>
      <c r="G29" s="208"/>
      <c r="K29" s="208">
        <v>0</v>
      </c>
      <c r="L29" s="208">
        <f>$B29/12*L5</f>
        <v>8827</v>
      </c>
      <c r="M29" s="208">
        <f t="shared" ref="M29:BX29" si="161">$B29/12*M5</f>
        <v>8827</v>
      </c>
      <c r="N29" s="208">
        <f t="shared" si="161"/>
        <v>8827</v>
      </c>
      <c r="O29" s="208">
        <f t="shared" si="161"/>
        <v>8827</v>
      </c>
      <c r="P29" s="208">
        <f t="shared" si="161"/>
        <v>8827</v>
      </c>
      <c r="Q29" s="208">
        <f t="shared" si="161"/>
        <v>8827</v>
      </c>
      <c r="R29" s="208">
        <f t="shared" si="161"/>
        <v>8827</v>
      </c>
      <c r="S29" s="208">
        <f t="shared" si="161"/>
        <v>8827</v>
      </c>
      <c r="T29" s="208">
        <f t="shared" si="161"/>
        <v>8827</v>
      </c>
      <c r="U29" s="208">
        <f t="shared" si="161"/>
        <v>8827</v>
      </c>
      <c r="V29" s="208">
        <f t="shared" si="161"/>
        <v>8827</v>
      </c>
      <c r="W29" s="208">
        <f t="shared" si="161"/>
        <v>8827</v>
      </c>
      <c r="X29" s="208">
        <f t="shared" si="161"/>
        <v>8827</v>
      </c>
      <c r="Y29" s="208">
        <f t="shared" si="161"/>
        <v>8827</v>
      </c>
      <c r="Z29" s="208">
        <f t="shared" si="161"/>
        <v>8827</v>
      </c>
      <c r="AA29" s="208">
        <f t="shared" si="161"/>
        <v>8827</v>
      </c>
      <c r="AB29" s="208">
        <f t="shared" si="161"/>
        <v>8827</v>
      </c>
      <c r="AC29" s="208">
        <f t="shared" si="161"/>
        <v>8827</v>
      </c>
      <c r="AD29" s="208">
        <f t="shared" si="161"/>
        <v>8827</v>
      </c>
      <c r="AE29" s="208">
        <f t="shared" si="161"/>
        <v>8827</v>
      </c>
      <c r="AF29" s="208">
        <f t="shared" si="161"/>
        <v>8827</v>
      </c>
      <c r="AG29" s="208">
        <f t="shared" si="161"/>
        <v>8827</v>
      </c>
      <c r="AH29" s="208">
        <f t="shared" si="161"/>
        <v>8827</v>
      </c>
      <c r="AI29" s="208">
        <f t="shared" si="161"/>
        <v>8827</v>
      </c>
      <c r="AJ29" s="208">
        <f t="shared" si="161"/>
        <v>8827</v>
      </c>
      <c r="AK29" s="208">
        <f t="shared" si="161"/>
        <v>8827</v>
      </c>
      <c r="AL29" s="208">
        <f t="shared" si="161"/>
        <v>8827</v>
      </c>
      <c r="AM29" s="208">
        <f t="shared" si="161"/>
        <v>8827</v>
      </c>
      <c r="AN29" s="208">
        <f t="shared" si="161"/>
        <v>8827</v>
      </c>
      <c r="AO29" s="208">
        <f t="shared" si="161"/>
        <v>8827</v>
      </c>
      <c r="AP29" s="208">
        <f t="shared" si="161"/>
        <v>8827</v>
      </c>
      <c r="AQ29" s="208">
        <f t="shared" si="161"/>
        <v>8827</v>
      </c>
      <c r="AR29" s="208">
        <f t="shared" si="161"/>
        <v>8827</v>
      </c>
      <c r="AS29" s="208">
        <f t="shared" si="161"/>
        <v>8827</v>
      </c>
      <c r="AT29" s="208">
        <f t="shared" si="161"/>
        <v>8827</v>
      </c>
      <c r="AU29" s="208">
        <f t="shared" si="161"/>
        <v>8827</v>
      </c>
      <c r="AV29" s="208">
        <f t="shared" si="161"/>
        <v>8827</v>
      </c>
      <c r="AW29" s="208">
        <f t="shared" si="161"/>
        <v>8827</v>
      </c>
      <c r="AX29" s="208">
        <f t="shared" si="161"/>
        <v>8827</v>
      </c>
      <c r="AY29" s="208">
        <f t="shared" si="161"/>
        <v>8827</v>
      </c>
      <c r="AZ29" s="208">
        <f t="shared" si="161"/>
        <v>8827</v>
      </c>
      <c r="BA29" s="208">
        <f t="shared" si="161"/>
        <v>8827</v>
      </c>
      <c r="BB29" s="208">
        <f t="shared" si="161"/>
        <v>8827</v>
      </c>
      <c r="BC29" s="208">
        <f t="shared" si="161"/>
        <v>8827</v>
      </c>
      <c r="BD29" s="208">
        <f t="shared" si="161"/>
        <v>8827</v>
      </c>
      <c r="BE29" s="208">
        <f t="shared" si="161"/>
        <v>8827</v>
      </c>
      <c r="BF29" s="208">
        <f t="shared" si="161"/>
        <v>8827</v>
      </c>
      <c r="BG29" s="208">
        <f t="shared" si="161"/>
        <v>8827</v>
      </c>
      <c r="BH29" s="208">
        <f t="shared" si="161"/>
        <v>8827</v>
      </c>
      <c r="BI29" s="208">
        <f t="shared" si="161"/>
        <v>8827</v>
      </c>
      <c r="BJ29" s="208">
        <f t="shared" si="161"/>
        <v>8827</v>
      </c>
      <c r="BK29" s="208">
        <f t="shared" si="161"/>
        <v>8827</v>
      </c>
      <c r="BL29" s="208">
        <f t="shared" si="161"/>
        <v>8827</v>
      </c>
      <c r="BM29" s="208">
        <f t="shared" si="161"/>
        <v>8827</v>
      </c>
      <c r="BN29" s="208">
        <f t="shared" si="161"/>
        <v>8827</v>
      </c>
      <c r="BO29" s="208">
        <f t="shared" si="161"/>
        <v>8827</v>
      </c>
      <c r="BP29" s="208">
        <f t="shared" si="161"/>
        <v>8827</v>
      </c>
      <c r="BQ29" s="208">
        <f t="shared" si="161"/>
        <v>8827</v>
      </c>
      <c r="BR29" s="208">
        <f t="shared" si="161"/>
        <v>8827</v>
      </c>
      <c r="BS29" s="208">
        <f t="shared" si="161"/>
        <v>8827</v>
      </c>
      <c r="BT29" s="208">
        <f t="shared" si="161"/>
        <v>8827</v>
      </c>
      <c r="BU29" s="208">
        <f t="shared" si="161"/>
        <v>8827</v>
      </c>
      <c r="BV29" s="208">
        <f t="shared" si="161"/>
        <v>8827</v>
      </c>
      <c r="BW29" s="208">
        <f t="shared" si="161"/>
        <v>8827</v>
      </c>
      <c r="BX29" s="208">
        <f t="shared" si="161"/>
        <v>8827</v>
      </c>
      <c r="BY29" s="208">
        <f t="shared" ref="BY29:EJ29" si="162">$B29/12*BY5</f>
        <v>8827</v>
      </c>
      <c r="BZ29" s="208">
        <f t="shared" si="162"/>
        <v>8827</v>
      </c>
      <c r="CA29" s="208">
        <f t="shared" si="162"/>
        <v>8827</v>
      </c>
      <c r="CB29" s="208">
        <f t="shared" si="162"/>
        <v>8827</v>
      </c>
      <c r="CC29" s="208">
        <f t="shared" si="162"/>
        <v>8827</v>
      </c>
      <c r="CD29" s="208">
        <f t="shared" si="162"/>
        <v>8827</v>
      </c>
      <c r="CE29" s="208">
        <f t="shared" si="162"/>
        <v>8827</v>
      </c>
      <c r="CF29" s="208">
        <f t="shared" si="162"/>
        <v>8827</v>
      </c>
      <c r="CG29" s="208">
        <f t="shared" si="162"/>
        <v>8827</v>
      </c>
      <c r="CH29" s="208">
        <f t="shared" si="162"/>
        <v>8827</v>
      </c>
      <c r="CI29" s="208">
        <f t="shared" si="162"/>
        <v>8827</v>
      </c>
      <c r="CJ29" s="208">
        <f t="shared" si="162"/>
        <v>8827</v>
      </c>
      <c r="CK29" s="208">
        <f t="shared" si="162"/>
        <v>8827</v>
      </c>
      <c r="CL29" s="208">
        <f t="shared" si="162"/>
        <v>8827</v>
      </c>
      <c r="CM29" s="208">
        <f t="shared" si="162"/>
        <v>8827</v>
      </c>
      <c r="CN29" s="208">
        <f t="shared" si="162"/>
        <v>8827</v>
      </c>
      <c r="CO29" s="208">
        <f t="shared" si="162"/>
        <v>8827</v>
      </c>
      <c r="CP29" s="208">
        <f t="shared" si="162"/>
        <v>8827</v>
      </c>
      <c r="CQ29" s="208">
        <f t="shared" si="162"/>
        <v>8827</v>
      </c>
      <c r="CR29" s="208">
        <f t="shared" si="162"/>
        <v>8827</v>
      </c>
      <c r="CS29" s="208">
        <f t="shared" si="162"/>
        <v>8827</v>
      </c>
      <c r="CT29" s="208">
        <f t="shared" si="162"/>
        <v>8827</v>
      </c>
      <c r="CU29" s="208">
        <f t="shared" si="162"/>
        <v>8827</v>
      </c>
      <c r="CV29" s="208">
        <f t="shared" si="162"/>
        <v>8827</v>
      </c>
      <c r="CW29" s="208">
        <f t="shared" si="162"/>
        <v>8827</v>
      </c>
      <c r="CX29" s="208">
        <f t="shared" si="162"/>
        <v>8827</v>
      </c>
      <c r="CY29" s="208">
        <f t="shared" si="162"/>
        <v>8827</v>
      </c>
      <c r="CZ29" s="208">
        <f t="shared" si="162"/>
        <v>8827</v>
      </c>
      <c r="DA29" s="208">
        <f t="shared" si="162"/>
        <v>8827</v>
      </c>
      <c r="DB29" s="208">
        <f t="shared" si="162"/>
        <v>8827</v>
      </c>
      <c r="DC29" s="208">
        <f t="shared" si="162"/>
        <v>8827</v>
      </c>
      <c r="DD29" s="208">
        <f t="shared" si="162"/>
        <v>8827</v>
      </c>
      <c r="DE29" s="208">
        <f t="shared" si="162"/>
        <v>8827</v>
      </c>
      <c r="DF29" s="208">
        <f t="shared" si="162"/>
        <v>8827</v>
      </c>
      <c r="DG29" s="208">
        <f t="shared" si="162"/>
        <v>8827</v>
      </c>
      <c r="DH29" s="208">
        <f t="shared" si="162"/>
        <v>8827</v>
      </c>
      <c r="DI29" s="208">
        <f t="shared" si="162"/>
        <v>8827</v>
      </c>
      <c r="DJ29" s="208">
        <f t="shared" si="162"/>
        <v>8827</v>
      </c>
      <c r="DK29" s="208">
        <f t="shared" si="162"/>
        <v>8827</v>
      </c>
      <c r="DL29" s="208">
        <f t="shared" si="162"/>
        <v>8827</v>
      </c>
      <c r="DM29" s="208">
        <f t="shared" si="162"/>
        <v>8827</v>
      </c>
      <c r="DN29" s="208">
        <f t="shared" si="162"/>
        <v>8827</v>
      </c>
      <c r="DO29" s="208">
        <f t="shared" si="162"/>
        <v>8827</v>
      </c>
      <c r="DP29" s="208">
        <f t="shared" si="162"/>
        <v>8827</v>
      </c>
      <c r="DQ29" s="208">
        <f t="shared" si="162"/>
        <v>8827</v>
      </c>
      <c r="DR29" s="208">
        <f t="shared" si="162"/>
        <v>8827</v>
      </c>
      <c r="DS29" s="208">
        <f t="shared" si="162"/>
        <v>8827</v>
      </c>
      <c r="DT29" s="208">
        <f t="shared" si="162"/>
        <v>8827</v>
      </c>
      <c r="DU29" s="208">
        <f t="shared" si="162"/>
        <v>8827</v>
      </c>
      <c r="DV29" s="208">
        <f t="shared" si="162"/>
        <v>8827</v>
      </c>
      <c r="DW29" s="208">
        <f t="shared" si="162"/>
        <v>8827</v>
      </c>
      <c r="DX29" s="208">
        <f t="shared" si="162"/>
        <v>8827</v>
      </c>
      <c r="DY29" s="208">
        <f t="shared" si="162"/>
        <v>8827</v>
      </c>
      <c r="DZ29" s="208">
        <f t="shared" si="162"/>
        <v>8827</v>
      </c>
      <c r="EA29" s="208">
        <f t="shared" si="162"/>
        <v>8827</v>
      </c>
      <c r="EB29" s="208">
        <f t="shared" si="162"/>
        <v>8827</v>
      </c>
      <c r="EC29" s="208">
        <f t="shared" si="162"/>
        <v>8827</v>
      </c>
      <c r="ED29" s="208">
        <f t="shared" si="162"/>
        <v>8827</v>
      </c>
      <c r="EE29" s="208">
        <f t="shared" si="162"/>
        <v>8827</v>
      </c>
      <c r="EF29" s="208">
        <f t="shared" si="162"/>
        <v>8827</v>
      </c>
      <c r="EG29" s="208">
        <f t="shared" si="162"/>
        <v>8827</v>
      </c>
      <c r="EH29" s="208">
        <f t="shared" si="162"/>
        <v>8827</v>
      </c>
      <c r="EI29" s="208">
        <f t="shared" si="162"/>
        <v>8827</v>
      </c>
      <c r="EJ29" s="208">
        <f t="shared" si="162"/>
        <v>8827</v>
      </c>
      <c r="EK29" s="208">
        <f t="shared" ref="EK29:GV29" si="163">$B29/12*EK5</f>
        <v>8827</v>
      </c>
      <c r="EL29" s="208">
        <f t="shared" si="163"/>
        <v>8827</v>
      </c>
      <c r="EM29" s="208">
        <f t="shared" si="163"/>
        <v>8827</v>
      </c>
      <c r="EN29" s="208">
        <f t="shared" si="163"/>
        <v>8827</v>
      </c>
      <c r="EO29" s="208">
        <f t="shared" si="163"/>
        <v>8827</v>
      </c>
      <c r="EP29" s="208">
        <f t="shared" si="163"/>
        <v>8827</v>
      </c>
      <c r="EQ29" s="208">
        <f t="shared" si="163"/>
        <v>8827</v>
      </c>
      <c r="ER29" s="208">
        <f t="shared" si="163"/>
        <v>8827</v>
      </c>
      <c r="ES29" s="208">
        <f t="shared" si="163"/>
        <v>8827</v>
      </c>
      <c r="ET29" s="208">
        <f t="shared" si="163"/>
        <v>8827</v>
      </c>
      <c r="EU29" s="208">
        <f t="shared" si="163"/>
        <v>8827</v>
      </c>
      <c r="EV29" s="208">
        <f t="shared" si="163"/>
        <v>8827</v>
      </c>
      <c r="EW29" s="208">
        <f t="shared" si="163"/>
        <v>8827</v>
      </c>
      <c r="EX29" s="208">
        <f t="shared" si="163"/>
        <v>8827</v>
      </c>
      <c r="EY29" s="208">
        <f t="shared" si="163"/>
        <v>8827</v>
      </c>
      <c r="EZ29" s="208">
        <f t="shared" si="163"/>
        <v>8827</v>
      </c>
      <c r="FA29" s="208">
        <f t="shared" si="163"/>
        <v>8827</v>
      </c>
      <c r="FB29" s="208">
        <f t="shared" si="163"/>
        <v>8827</v>
      </c>
      <c r="FC29" s="208">
        <f t="shared" si="163"/>
        <v>8827</v>
      </c>
      <c r="FD29" s="208">
        <f t="shared" si="163"/>
        <v>8827</v>
      </c>
      <c r="FE29" s="208">
        <f t="shared" si="163"/>
        <v>8827</v>
      </c>
      <c r="FF29" s="208">
        <f t="shared" si="163"/>
        <v>8827</v>
      </c>
      <c r="FG29" s="208">
        <f t="shared" si="163"/>
        <v>8827</v>
      </c>
      <c r="FH29" s="208">
        <f t="shared" si="163"/>
        <v>8827</v>
      </c>
      <c r="FI29" s="208">
        <f t="shared" si="163"/>
        <v>8827</v>
      </c>
      <c r="FJ29" s="208">
        <f t="shared" si="163"/>
        <v>8827</v>
      </c>
      <c r="FK29" s="208">
        <f t="shared" si="163"/>
        <v>8827</v>
      </c>
      <c r="FL29" s="208">
        <f t="shared" si="163"/>
        <v>8827</v>
      </c>
      <c r="FM29" s="208">
        <f t="shared" si="163"/>
        <v>8827</v>
      </c>
      <c r="FN29" s="208">
        <f t="shared" si="163"/>
        <v>8827</v>
      </c>
      <c r="FO29" s="208">
        <f t="shared" si="163"/>
        <v>8827</v>
      </c>
      <c r="FP29" s="208">
        <f t="shared" si="163"/>
        <v>8827</v>
      </c>
      <c r="FQ29" s="208">
        <f t="shared" si="163"/>
        <v>8827</v>
      </c>
      <c r="FR29" s="208">
        <f t="shared" si="163"/>
        <v>8827</v>
      </c>
      <c r="FS29" s="208">
        <f t="shared" si="163"/>
        <v>8827</v>
      </c>
      <c r="FT29" s="208">
        <f t="shared" si="163"/>
        <v>8827</v>
      </c>
      <c r="FU29" s="208">
        <f t="shared" si="163"/>
        <v>8827</v>
      </c>
      <c r="FV29" s="208">
        <f t="shared" si="163"/>
        <v>8827</v>
      </c>
      <c r="FW29" s="208">
        <f t="shared" si="163"/>
        <v>8827</v>
      </c>
      <c r="FX29" s="208">
        <f t="shared" si="163"/>
        <v>8827</v>
      </c>
      <c r="FY29" s="208">
        <f t="shared" si="163"/>
        <v>8827</v>
      </c>
      <c r="FZ29" s="208">
        <f t="shared" si="163"/>
        <v>8827</v>
      </c>
      <c r="GA29" s="208">
        <f t="shared" si="163"/>
        <v>8827</v>
      </c>
      <c r="GB29" s="208">
        <f t="shared" si="163"/>
        <v>8827</v>
      </c>
      <c r="GC29" s="208">
        <f t="shared" si="163"/>
        <v>8827</v>
      </c>
      <c r="GD29" s="208">
        <f t="shared" si="163"/>
        <v>8827</v>
      </c>
      <c r="GE29" s="208">
        <f t="shared" si="163"/>
        <v>8827</v>
      </c>
      <c r="GF29" s="208">
        <f t="shared" si="163"/>
        <v>8827</v>
      </c>
      <c r="GG29" s="208">
        <f t="shared" si="163"/>
        <v>8827</v>
      </c>
      <c r="GH29" s="208">
        <f t="shared" si="163"/>
        <v>8827</v>
      </c>
      <c r="GI29" s="208">
        <f t="shared" si="163"/>
        <v>8827</v>
      </c>
      <c r="GJ29" s="208">
        <f t="shared" si="163"/>
        <v>8827</v>
      </c>
      <c r="GK29" s="208">
        <f t="shared" si="163"/>
        <v>8827</v>
      </c>
      <c r="GL29" s="208">
        <f t="shared" si="163"/>
        <v>8827</v>
      </c>
      <c r="GM29" s="208">
        <f t="shared" si="163"/>
        <v>8827</v>
      </c>
      <c r="GN29" s="208">
        <f t="shared" si="163"/>
        <v>8827</v>
      </c>
      <c r="GO29" s="208">
        <f t="shared" si="163"/>
        <v>8827</v>
      </c>
      <c r="GP29" s="208">
        <f t="shared" si="163"/>
        <v>8827</v>
      </c>
      <c r="GQ29" s="208">
        <f t="shared" si="163"/>
        <v>8827</v>
      </c>
      <c r="GR29" s="208">
        <f t="shared" si="163"/>
        <v>8827</v>
      </c>
      <c r="GS29" s="208">
        <f t="shared" si="163"/>
        <v>8827</v>
      </c>
      <c r="GT29" s="208">
        <f t="shared" si="163"/>
        <v>8827</v>
      </c>
      <c r="GU29" s="208">
        <f t="shared" si="163"/>
        <v>8827</v>
      </c>
      <c r="GV29" s="208">
        <f t="shared" si="163"/>
        <v>8827</v>
      </c>
      <c r="GW29" s="208">
        <f t="shared" ref="GW29:JH29" si="164">$B29/12*GW5</f>
        <v>8827</v>
      </c>
      <c r="GX29" s="208">
        <f t="shared" si="164"/>
        <v>8827</v>
      </c>
      <c r="GY29" s="208">
        <f t="shared" si="164"/>
        <v>8827</v>
      </c>
      <c r="GZ29" s="208">
        <f t="shared" si="164"/>
        <v>8827</v>
      </c>
      <c r="HA29" s="208">
        <f t="shared" si="164"/>
        <v>8827</v>
      </c>
      <c r="HB29" s="208">
        <f t="shared" si="164"/>
        <v>8827</v>
      </c>
      <c r="HC29" s="208">
        <f t="shared" si="164"/>
        <v>8827</v>
      </c>
      <c r="HD29" s="208">
        <f t="shared" si="164"/>
        <v>8827</v>
      </c>
      <c r="HE29" s="208">
        <f t="shared" si="164"/>
        <v>8827</v>
      </c>
      <c r="HF29" s="208">
        <f t="shared" si="164"/>
        <v>8827</v>
      </c>
      <c r="HG29" s="208">
        <f t="shared" si="164"/>
        <v>8827</v>
      </c>
      <c r="HH29" s="208">
        <f t="shared" si="164"/>
        <v>8827</v>
      </c>
      <c r="HI29" s="208">
        <f t="shared" si="164"/>
        <v>8827</v>
      </c>
      <c r="HJ29" s="208">
        <f t="shared" si="164"/>
        <v>8827</v>
      </c>
      <c r="HK29" s="208">
        <f t="shared" si="164"/>
        <v>8827</v>
      </c>
      <c r="HL29" s="208">
        <f t="shared" si="164"/>
        <v>8827</v>
      </c>
      <c r="HM29" s="208">
        <f t="shared" si="164"/>
        <v>8827</v>
      </c>
      <c r="HN29" s="208">
        <f t="shared" si="164"/>
        <v>8827</v>
      </c>
      <c r="HO29" s="208">
        <f t="shared" si="164"/>
        <v>8827</v>
      </c>
      <c r="HP29" s="208">
        <f t="shared" si="164"/>
        <v>8827</v>
      </c>
      <c r="HQ29" s="208">
        <f t="shared" si="164"/>
        <v>8827</v>
      </c>
      <c r="HR29" s="208">
        <f t="shared" si="164"/>
        <v>8827</v>
      </c>
      <c r="HS29" s="208">
        <f t="shared" si="164"/>
        <v>8827</v>
      </c>
      <c r="HT29" s="208">
        <f t="shared" si="164"/>
        <v>8827</v>
      </c>
      <c r="HU29" s="208">
        <f t="shared" si="164"/>
        <v>8827</v>
      </c>
      <c r="HV29" s="208">
        <f t="shared" si="164"/>
        <v>8827</v>
      </c>
      <c r="HW29" s="208">
        <f t="shared" si="164"/>
        <v>8827</v>
      </c>
      <c r="HX29" s="208">
        <f t="shared" si="164"/>
        <v>8827</v>
      </c>
      <c r="HY29" s="208">
        <f t="shared" si="164"/>
        <v>8827</v>
      </c>
      <c r="HZ29" s="208">
        <f t="shared" si="164"/>
        <v>8827</v>
      </c>
      <c r="IA29" s="208">
        <f t="shared" si="164"/>
        <v>8827</v>
      </c>
      <c r="IB29" s="208">
        <f t="shared" si="164"/>
        <v>8827</v>
      </c>
      <c r="IC29" s="208">
        <f t="shared" si="164"/>
        <v>8827</v>
      </c>
      <c r="ID29" s="208">
        <f t="shared" si="164"/>
        <v>8827</v>
      </c>
      <c r="IE29" s="208">
        <f t="shared" si="164"/>
        <v>8827</v>
      </c>
      <c r="IF29" s="208">
        <f t="shared" si="164"/>
        <v>8827</v>
      </c>
      <c r="IG29" s="208">
        <f t="shared" si="164"/>
        <v>8827</v>
      </c>
      <c r="IH29" s="208">
        <f t="shared" si="164"/>
        <v>8827</v>
      </c>
      <c r="II29" s="208">
        <f t="shared" si="164"/>
        <v>8827</v>
      </c>
      <c r="IJ29" s="208">
        <f t="shared" si="164"/>
        <v>8827</v>
      </c>
      <c r="IK29" s="208">
        <f t="shared" si="164"/>
        <v>8827</v>
      </c>
      <c r="IL29" s="208">
        <f t="shared" si="164"/>
        <v>8827</v>
      </c>
      <c r="IM29" s="208">
        <f t="shared" si="164"/>
        <v>8827</v>
      </c>
      <c r="IN29" s="208">
        <f t="shared" si="164"/>
        <v>8827</v>
      </c>
      <c r="IO29" s="208">
        <f t="shared" si="164"/>
        <v>8827</v>
      </c>
      <c r="IP29" s="208">
        <f t="shared" si="164"/>
        <v>8827</v>
      </c>
      <c r="IQ29" s="208">
        <f t="shared" si="164"/>
        <v>8827</v>
      </c>
      <c r="IR29" s="208">
        <f t="shared" si="164"/>
        <v>8827</v>
      </c>
      <c r="IS29" s="208">
        <f t="shared" si="164"/>
        <v>8827</v>
      </c>
      <c r="IT29" s="208">
        <f t="shared" si="164"/>
        <v>8827</v>
      </c>
      <c r="IU29" s="208">
        <f t="shared" si="164"/>
        <v>8827</v>
      </c>
      <c r="IV29" s="208">
        <f t="shared" si="164"/>
        <v>8827</v>
      </c>
      <c r="IW29" s="208">
        <f t="shared" si="164"/>
        <v>8827</v>
      </c>
      <c r="IX29" s="208">
        <f t="shared" si="164"/>
        <v>8827</v>
      </c>
      <c r="IY29" s="208">
        <f t="shared" si="164"/>
        <v>8827</v>
      </c>
      <c r="IZ29" s="208">
        <f t="shared" si="164"/>
        <v>8827</v>
      </c>
      <c r="JA29" s="208">
        <f t="shared" si="164"/>
        <v>8827</v>
      </c>
      <c r="JB29" s="208">
        <f t="shared" si="164"/>
        <v>8827</v>
      </c>
      <c r="JC29" s="208">
        <f t="shared" si="164"/>
        <v>8827</v>
      </c>
      <c r="JD29" s="208">
        <f t="shared" si="164"/>
        <v>8827</v>
      </c>
      <c r="JE29" s="208">
        <f t="shared" si="164"/>
        <v>8827</v>
      </c>
      <c r="JF29" s="208">
        <f t="shared" si="164"/>
        <v>8827</v>
      </c>
      <c r="JG29" s="208">
        <f t="shared" si="164"/>
        <v>8827</v>
      </c>
      <c r="JH29" s="208">
        <f t="shared" si="164"/>
        <v>8827</v>
      </c>
      <c r="JI29" s="208">
        <f t="shared" ref="JI29:LT29" si="165">$B29/12*JI5</f>
        <v>8827</v>
      </c>
      <c r="JJ29" s="208">
        <f t="shared" si="165"/>
        <v>8827</v>
      </c>
      <c r="JK29" s="208">
        <f t="shared" si="165"/>
        <v>8827</v>
      </c>
      <c r="JL29" s="208">
        <f t="shared" si="165"/>
        <v>8827</v>
      </c>
      <c r="JM29" s="208">
        <f t="shared" si="165"/>
        <v>8827</v>
      </c>
      <c r="JN29" s="208">
        <f t="shared" si="165"/>
        <v>8827</v>
      </c>
      <c r="JO29" s="208">
        <f t="shared" si="165"/>
        <v>8827</v>
      </c>
      <c r="JP29" s="208">
        <f t="shared" si="165"/>
        <v>8827</v>
      </c>
      <c r="JQ29" s="208">
        <f t="shared" si="165"/>
        <v>8827</v>
      </c>
      <c r="JR29" s="208">
        <f t="shared" si="165"/>
        <v>8827</v>
      </c>
      <c r="JS29" s="208">
        <f t="shared" si="165"/>
        <v>8827</v>
      </c>
      <c r="JT29" s="208">
        <f t="shared" si="165"/>
        <v>8827</v>
      </c>
      <c r="JU29" s="208">
        <f t="shared" si="165"/>
        <v>8827</v>
      </c>
      <c r="JV29" s="208">
        <f t="shared" si="165"/>
        <v>8827</v>
      </c>
      <c r="JW29" s="208">
        <f t="shared" si="165"/>
        <v>8827</v>
      </c>
      <c r="JX29" s="208">
        <f t="shared" si="165"/>
        <v>8827</v>
      </c>
      <c r="JY29" s="208">
        <f t="shared" si="165"/>
        <v>8827</v>
      </c>
      <c r="JZ29" s="208">
        <f t="shared" si="165"/>
        <v>8827</v>
      </c>
      <c r="KA29" s="208">
        <f t="shared" si="165"/>
        <v>8827</v>
      </c>
      <c r="KB29" s="208">
        <f t="shared" si="165"/>
        <v>8827</v>
      </c>
      <c r="KC29" s="208">
        <f t="shared" si="165"/>
        <v>8827</v>
      </c>
      <c r="KD29" s="208">
        <f t="shared" si="165"/>
        <v>8827</v>
      </c>
      <c r="KE29" s="208">
        <f t="shared" si="165"/>
        <v>8827</v>
      </c>
      <c r="KF29" s="208">
        <f t="shared" si="165"/>
        <v>8827</v>
      </c>
      <c r="KG29" s="208">
        <f t="shared" si="165"/>
        <v>8827</v>
      </c>
      <c r="KH29" s="208">
        <f t="shared" si="165"/>
        <v>8827</v>
      </c>
      <c r="KI29" s="208">
        <f t="shared" si="165"/>
        <v>8827</v>
      </c>
      <c r="KJ29" s="208">
        <f t="shared" si="165"/>
        <v>8827</v>
      </c>
      <c r="KK29" s="208">
        <f t="shared" si="165"/>
        <v>8827</v>
      </c>
      <c r="KL29" s="208">
        <f t="shared" si="165"/>
        <v>8827</v>
      </c>
      <c r="KM29" s="208">
        <f t="shared" si="165"/>
        <v>8827</v>
      </c>
      <c r="KN29" s="208">
        <f t="shared" si="165"/>
        <v>8827</v>
      </c>
      <c r="KO29" s="208">
        <f t="shared" si="165"/>
        <v>8827</v>
      </c>
      <c r="KP29" s="208">
        <f t="shared" si="165"/>
        <v>8827</v>
      </c>
      <c r="KQ29" s="208">
        <f t="shared" si="165"/>
        <v>8827</v>
      </c>
      <c r="KR29" s="208">
        <f t="shared" si="165"/>
        <v>8827</v>
      </c>
      <c r="KS29" s="208">
        <f t="shared" si="165"/>
        <v>8827</v>
      </c>
      <c r="KT29" s="208">
        <f t="shared" si="165"/>
        <v>8827</v>
      </c>
      <c r="KU29" s="208">
        <f t="shared" si="165"/>
        <v>8827</v>
      </c>
      <c r="KV29" s="208">
        <f t="shared" si="165"/>
        <v>8827</v>
      </c>
      <c r="KW29" s="208">
        <f t="shared" si="165"/>
        <v>8827</v>
      </c>
      <c r="KX29" s="208">
        <f t="shared" si="165"/>
        <v>8827</v>
      </c>
      <c r="KY29" s="208">
        <f t="shared" si="165"/>
        <v>8827</v>
      </c>
      <c r="KZ29" s="208">
        <f t="shared" si="165"/>
        <v>8827</v>
      </c>
      <c r="LA29" s="208">
        <f t="shared" si="165"/>
        <v>8827</v>
      </c>
      <c r="LB29" s="208">
        <f t="shared" si="165"/>
        <v>8827</v>
      </c>
      <c r="LC29" s="208">
        <f t="shared" si="165"/>
        <v>8827</v>
      </c>
      <c r="LD29" s="208">
        <f t="shared" si="165"/>
        <v>8827</v>
      </c>
      <c r="LE29" s="208">
        <f t="shared" si="165"/>
        <v>8827</v>
      </c>
      <c r="LF29" s="208">
        <f t="shared" si="165"/>
        <v>8827</v>
      </c>
      <c r="LG29" s="208">
        <f t="shared" si="165"/>
        <v>8827</v>
      </c>
      <c r="LH29" s="208">
        <f t="shared" si="165"/>
        <v>8827</v>
      </c>
      <c r="LI29" s="208">
        <f t="shared" si="165"/>
        <v>8827</v>
      </c>
      <c r="LJ29" s="208">
        <f t="shared" si="165"/>
        <v>8827</v>
      </c>
      <c r="LK29" s="208">
        <f t="shared" si="165"/>
        <v>8827</v>
      </c>
      <c r="LL29" s="208">
        <f t="shared" si="165"/>
        <v>8827</v>
      </c>
      <c r="LM29" s="208">
        <f t="shared" si="165"/>
        <v>8827</v>
      </c>
      <c r="LN29" s="208">
        <f t="shared" si="165"/>
        <v>8827</v>
      </c>
      <c r="LO29" s="208">
        <f t="shared" si="165"/>
        <v>8827</v>
      </c>
      <c r="LP29" s="208">
        <f t="shared" si="165"/>
        <v>8827</v>
      </c>
      <c r="LQ29" s="208">
        <f t="shared" si="165"/>
        <v>8827</v>
      </c>
      <c r="LR29" s="208">
        <f t="shared" si="165"/>
        <v>8827</v>
      </c>
      <c r="LS29" s="208">
        <f t="shared" si="165"/>
        <v>8827</v>
      </c>
      <c r="LT29" s="208">
        <f t="shared" si="165"/>
        <v>8827</v>
      </c>
      <c r="LU29" s="208">
        <f t="shared" ref="LU29:OF29" si="166">$B29/12*LU5</f>
        <v>8827</v>
      </c>
      <c r="LV29" s="208">
        <f t="shared" si="166"/>
        <v>8827</v>
      </c>
      <c r="LW29" s="208">
        <f t="shared" si="166"/>
        <v>8827</v>
      </c>
      <c r="LX29" s="208">
        <f t="shared" si="166"/>
        <v>8827</v>
      </c>
      <c r="LY29" s="208">
        <f t="shared" si="166"/>
        <v>8827</v>
      </c>
      <c r="LZ29" s="208">
        <f t="shared" si="166"/>
        <v>8827</v>
      </c>
      <c r="MA29" s="208">
        <f t="shared" si="166"/>
        <v>8827</v>
      </c>
      <c r="MB29" s="208">
        <f t="shared" si="166"/>
        <v>8827</v>
      </c>
      <c r="MC29" s="208">
        <f t="shared" si="166"/>
        <v>8827</v>
      </c>
      <c r="MD29" s="208">
        <f t="shared" si="166"/>
        <v>8827</v>
      </c>
      <c r="ME29" s="208">
        <f t="shared" si="166"/>
        <v>8827</v>
      </c>
      <c r="MF29" s="208">
        <f t="shared" si="166"/>
        <v>8827</v>
      </c>
      <c r="MG29" s="208">
        <f t="shared" si="166"/>
        <v>8827</v>
      </c>
      <c r="MH29" s="208">
        <f t="shared" si="166"/>
        <v>8827</v>
      </c>
      <c r="MI29" s="208">
        <f t="shared" si="166"/>
        <v>8827</v>
      </c>
      <c r="MJ29" s="208">
        <f t="shared" si="166"/>
        <v>8827</v>
      </c>
      <c r="MK29" s="208">
        <f t="shared" si="166"/>
        <v>8827</v>
      </c>
      <c r="ML29" s="208">
        <f t="shared" si="166"/>
        <v>8827</v>
      </c>
      <c r="MM29" s="208">
        <f t="shared" si="166"/>
        <v>8827</v>
      </c>
      <c r="MN29" s="208">
        <f t="shared" si="166"/>
        <v>8827</v>
      </c>
      <c r="MO29" s="208">
        <f t="shared" si="166"/>
        <v>8827</v>
      </c>
      <c r="MP29" s="208">
        <f t="shared" si="166"/>
        <v>8827</v>
      </c>
      <c r="MQ29" s="208">
        <f t="shared" si="166"/>
        <v>8827</v>
      </c>
      <c r="MR29" s="208">
        <f t="shared" si="166"/>
        <v>8827</v>
      </c>
      <c r="MS29" s="208">
        <f t="shared" si="166"/>
        <v>8827</v>
      </c>
      <c r="MT29" s="208">
        <f t="shared" si="166"/>
        <v>8827</v>
      </c>
      <c r="MU29" s="208">
        <f t="shared" si="166"/>
        <v>8827</v>
      </c>
      <c r="MV29" s="208">
        <f t="shared" si="166"/>
        <v>8827</v>
      </c>
      <c r="MW29" s="208">
        <f t="shared" si="166"/>
        <v>8827</v>
      </c>
      <c r="MX29" s="208">
        <f t="shared" si="166"/>
        <v>8827</v>
      </c>
      <c r="MY29" s="208">
        <f t="shared" si="166"/>
        <v>8827</v>
      </c>
      <c r="MZ29" s="208">
        <f t="shared" si="166"/>
        <v>8827</v>
      </c>
      <c r="NA29" s="208">
        <f t="shared" si="166"/>
        <v>8827</v>
      </c>
      <c r="NB29" s="208">
        <f t="shared" si="166"/>
        <v>8827</v>
      </c>
      <c r="NC29" s="208">
        <f t="shared" si="166"/>
        <v>8827</v>
      </c>
      <c r="ND29" s="208">
        <f t="shared" si="166"/>
        <v>8827</v>
      </c>
      <c r="NE29" s="208">
        <f t="shared" si="166"/>
        <v>8827</v>
      </c>
      <c r="NF29" s="208">
        <f t="shared" si="166"/>
        <v>8827</v>
      </c>
      <c r="NG29" s="208">
        <f t="shared" si="166"/>
        <v>8827</v>
      </c>
      <c r="NH29" s="208">
        <f t="shared" si="166"/>
        <v>8827</v>
      </c>
      <c r="NI29" s="208">
        <f t="shared" si="166"/>
        <v>8827</v>
      </c>
      <c r="NJ29" s="208">
        <f t="shared" si="166"/>
        <v>8827</v>
      </c>
      <c r="NK29" s="208">
        <f t="shared" si="166"/>
        <v>8827</v>
      </c>
      <c r="NL29" s="208">
        <f t="shared" si="166"/>
        <v>8827</v>
      </c>
      <c r="NM29" s="208">
        <f t="shared" si="166"/>
        <v>8827</v>
      </c>
      <c r="NN29" s="208">
        <f t="shared" si="166"/>
        <v>8827</v>
      </c>
      <c r="NO29" s="208">
        <f t="shared" si="166"/>
        <v>8827</v>
      </c>
      <c r="NP29" s="208">
        <f t="shared" si="166"/>
        <v>8827</v>
      </c>
      <c r="NQ29" s="208">
        <f t="shared" si="166"/>
        <v>8827</v>
      </c>
      <c r="NR29" s="208">
        <f t="shared" si="166"/>
        <v>8827</v>
      </c>
      <c r="NS29" s="208">
        <f t="shared" si="166"/>
        <v>8827</v>
      </c>
      <c r="NT29" s="208">
        <f t="shared" si="166"/>
        <v>8827</v>
      </c>
      <c r="NU29" s="208">
        <f t="shared" si="166"/>
        <v>8827</v>
      </c>
      <c r="NV29" s="208">
        <f t="shared" si="166"/>
        <v>8827</v>
      </c>
      <c r="NW29" s="208">
        <f t="shared" si="166"/>
        <v>8827</v>
      </c>
      <c r="NX29" s="208">
        <f t="shared" si="166"/>
        <v>8827</v>
      </c>
      <c r="NY29" s="208">
        <f t="shared" si="166"/>
        <v>8827</v>
      </c>
      <c r="NZ29" s="208">
        <f t="shared" si="166"/>
        <v>8827</v>
      </c>
      <c r="OA29" s="208">
        <f t="shared" si="166"/>
        <v>8827</v>
      </c>
      <c r="OB29" s="208">
        <f t="shared" si="166"/>
        <v>8827</v>
      </c>
      <c r="OC29" s="208">
        <f t="shared" si="166"/>
        <v>8827</v>
      </c>
      <c r="OD29" s="208">
        <f t="shared" si="166"/>
        <v>8827</v>
      </c>
      <c r="OE29" s="208">
        <f t="shared" si="166"/>
        <v>8827</v>
      </c>
      <c r="OF29" s="208">
        <f t="shared" si="166"/>
        <v>8827</v>
      </c>
      <c r="OG29" s="208">
        <f t="shared" ref="OG29:QL29" si="167">$B29/12*OG5</f>
        <v>8827</v>
      </c>
      <c r="OH29" s="208">
        <f t="shared" si="167"/>
        <v>8827</v>
      </c>
      <c r="OI29" s="208">
        <f t="shared" si="167"/>
        <v>8827</v>
      </c>
      <c r="OJ29" s="208">
        <f t="shared" si="167"/>
        <v>8827</v>
      </c>
      <c r="OK29" s="208">
        <f t="shared" si="167"/>
        <v>8827</v>
      </c>
      <c r="OL29" s="208">
        <f t="shared" si="167"/>
        <v>8827</v>
      </c>
      <c r="OM29" s="208">
        <f t="shared" si="167"/>
        <v>8827</v>
      </c>
      <c r="ON29" s="208">
        <f t="shared" si="167"/>
        <v>8827</v>
      </c>
      <c r="OO29" s="208">
        <f t="shared" si="167"/>
        <v>8827</v>
      </c>
      <c r="OP29" s="208">
        <f t="shared" si="167"/>
        <v>8827</v>
      </c>
      <c r="OQ29" s="208">
        <f t="shared" si="167"/>
        <v>8827</v>
      </c>
      <c r="OR29" s="208">
        <f t="shared" si="167"/>
        <v>8827</v>
      </c>
      <c r="OS29" s="208">
        <f t="shared" si="167"/>
        <v>8827</v>
      </c>
      <c r="OT29" s="208">
        <f t="shared" si="167"/>
        <v>8827</v>
      </c>
      <c r="OU29" s="208">
        <f t="shared" si="167"/>
        <v>8827</v>
      </c>
      <c r="OV29" s="208">
        <f t="shared" si="167"/>
        <v>8827</v>
      </c>
      <c r="OW29" s="208">
        <f t="shared" si="167"/>
        <v>8827</v>
      </c>
      <c r="OX29" s="208">
        <f t="shared" si="167"/>
        <v>8827</v>
      </c>
      <c r="OY29" s="208">
        <f t="shared" si="167"/>
        <v>8827</v>
      </c>
      <c r="OZ29" s="208">
        <f t="shared" si="167"/>
        <v>8827</v>
      </c>
      <c r="PA29" s="208">
        <f t="shared" si="167"/>
        <v>8827</v>
      </c>
      <c r="PB29" s="208">
        <f t="shared" si="167"/>
        <v>8827</v>
      </c>
      <c r="PC29" s="208">
        <f t="shared" si="167"/>
        <v>8827</v>
      </c>
      <c r="PD29" s="208">
        <f t="shared" si="167"/>
        <v>8827</v>
      </c>
      <c r="PE29" s="208">
        <f t="shared" si="167"/>
        <v>8827</v>
      </c>
      <c r="PF29" s="208">
        <f t="shared" si="167"/>
        <v>8827</v>
      </c>
      <c r="PG29" s="208">
        <f t="shared" si="167"/>
        <v>8827</v>
      </c>
      <c r="PH29" s="208">
        <f t="shared" si="167"/>
        <v>8827</v>
      </c>
      <c r="PI29" s="208">
        <f t="shared" si="167"/>
        <v>8827</v>
      </c>
      <c r="PJ29" s="208">
        <f t="shared" si="167"/>
        <v>8827</v>
      </c>
      <c r="PK29" s="208">
        <f t="shared" si="167"/>
        <v>8827</v>
      </c>
      <c r="PL29" s="208">
        <f t="shared" si="167"/>
        <v>8827</v>
      </c>
      <c r="PM29" s="208">
        <f t="shared" si="167"/>
        <v>8827</v>
      </c>
      <c r="PN29" s="208">
        <f t="shared" si="167"/>
        <v>8827</v>
      </c>
      <c r="PO29" s="208">
        <f t="shared" si="167"/>
        <v>8827</v>
      </c>
      <c r="PP29" s="208">
        <f t="shared" si="167"/>
        <v>8827</v>
      </c>
      <c r="PQ29" s="208">
        <f t="shared" si="167"/>
        <v>8827</v>
      </c>
      <c r="PR29" s="208">
        <f t="shared" si="167"/>
        <v>8827</v>
      </c>
      <c r="PS29" s="208">
        <f t="shared" si="167"/>
        <v>8827</v>
      </c>
      <c r="PT29" s="208">
        <f t="shared" si="167"/>
        <v>8827</v>
      </c>
      <c r="PU29" s="208">
        <f t="shared" si="167"/>
        <v>8827</v>
      </c>
      <c r="PV29" s="208">
        <f t="shared" si="167"/>
        <v>8827</v>
      </c>
      <c r="PW29" s="208">
        <f t="shared" si="167"/>
        <v>8827</v>
      </c>
      <c r="PX29" s="208">
        <f t="shared" si="167"/>
        <v>8827</v>
      </c>
      <c r="PY29" s="208">
        <f t="shared" si="167"/>
        <v>8827</v>
      </c>
      <c r="PZ29" s="208">
        <f t="shared" si="167"/>
        <v>8827</v>
      </c>
      <c r="QA29" s="208">
        <f t="shared" si="167"/>
        <v>8827</v>
      </c>
      <c r="QB29" s="208">
        <f t="shared" si="167"/>
        <v>8827</v>
      </c>
      <c r="QC29" s="208">
        <f t="shared" si="167"/>
        <v>8827</v>
      </c>
      <c r="QD29" s="208">
        <f t="shared" si="167"/>
        <v>8827</v>
      </c>
      <c r="QE29" s="208">
        <f t="shared" si="167"/>
        <v>8827</v>
      </c>
      <c r="QF29" s="208">
        <f t="shared" si="167"/>
        <v>8827</v>
      </c>
      <c r="QG29" s="208">
        <f t="shared" si="167"/>
        <v>8827</v>
      </c>
      <c r="QH29" s="208">
        <f t="shared" si="167"/>
        <v>8827</v>
      </c>
      <c r="QI29" s="208">
        <f t="shared" si="167"/>
        <v>8827</v>
      </c>
      <c r="QJ29" s="208">
        <f t="shared" si="167"/>
        <v>8827</v>
      </c>
      <c r="QK29" s="208">
        <f t="shared" si="167"/>
        <v>8827</v>
      </c>
      <c r="QL29" s="208">
        <f t="shared" si="167"/>
        <v>8827</v>
      </c>
      <c r="QM29" s="208"/>
      <c r="QN29" s="208"/>
      <c r="QO29" s="208"/>
      <c r="QP29" s="208"/>
      <c r="QQ29" s="208"/>
      <c r="QR29" s="208"/>
      <c r="QS29" s="208"/>
      <c r="QT29" s="208"/>
      <c r="QU29" s="208"/>
      <c r="QV29" s="208"/>
      <c r="QW29" s="208"/>
      <c r="QX29" s="208"/>
      <c r="QY29" s="208"/>
      <c r="QZ29" s="208"/>
      <c r="RA29" s="208"/>
      <c r="RB29" s="208"/>
      <c r="RC29" s="208"/>
      <c r="RD29" s="208"/>
      <c r="RE29" s="208"/>
      <c r="RF29" s="208"/>
      <c r="RG29" s="208"/>
      <c r="RH29" s="208"/>
      <c r="RI29" s="208"/>
      <c r="RJ29" s="208"/>
    </row>
    <row r="30" spans="1:478">
      <c r="A30" s="217" t="s">
        <v>909</v>
      </c>
      <c r="B30" s="222">
        <f>(22)*1000</f>
        <v>22000</v>
      </c>
      <c r="C30" s="703">
        <f>B30/Inputs!$E$10/1000</f>
        <v>2.0557673618898109</v>
      </c>
      <c r="D30" s="430" t="s">
        <v>910</v>
      </c>
      <c r="E30" s="208"/>
      <c r="F30" s="208"/>
      <c r="G30" s="208"/>
      <c r="U30" s="208">
        <v>0</v>
      </c>
      <c r="V30" s="208">
        <v>0</v>
      </c>
      <c r="W30" s="208">
        <v>0</v>
      </c>
      <c r="X30" s="208">
        <v>0</v>
      </c>
      <c r="Y30" s="208">
        <v>0</v>
      </c>
      <c r="Z30" s="208">
        <v>0</v>
      </c>
      <c r="AA30" s="208">
        <v>0</v>
      </c>
      <c r="AB30" s="208">
        <v>0</v>
      </c>
      <c r="AC30" s="208">
        <v>0</v>
      </c>
      <c r="AD30" s="208">
        <v>0</v>
      </c>
      <c r="AE30" s="208">
        <v>0</v>
      </c>
      <c r="AF30" s="208">
        <v>0</v>
      </c>
      <c r="AG30" s="208">
        <v>0</v>
      </c>
      <c r="AH30" s="208">
        <v>0</v>
      </c>
      <c r="AI30" s="208">
        <f t="shared" ref="AI30:AN30" si="168">AI$5*$B30/12</f>
        <v>1833.3333333333333</v>
      </c>
      <c r="AJ30" s="208">
        <f t="shared" si="168"/>
        <v>1833.3333333333333</v>
      </c>
      <c r="AK30" s="208">
        <f t="shared" si="168"/>
        <v>1833.3333333333333</v>
      </c>
      <c r="AL30" s="208">
        <f t="shared" si="168"/>
        <v>1833.3333333333333</v>
      </c>
      <c r="AM30" s="208">
        <f t="shared" si="168"/>
        <v>1833.3333333333333</v>
      </c>
      <c r="AN30" s="208">
        <f t="shared" si="168"/>
        <v>1833.3333333333333</v>
      </c>
      <c r="AO30" s="208">
        <f t="shared" ref="AO30:CZ30" si="169">AO$5*$B30/12</f>
        <v>1833.3333333333333</v>
      </c>
      <c r="AP30" s="208">
        <f t="shared" si="169"/>
        <v>1833.3333333333333</v>
      </c>
      <c r="AQ30" s="208">
        <f t="shared" si="169"/>
        <v>1833.3333333333333</v>
      </c>
      <c r="AR30" s="208">
        <f t="shared" si="169"/>
        <v>1833.3333333333333</v>
      </c>
      <c r="AS30" s="208">
        <f t="shared" si="169"/>
        <v>1833.3333333333333</v>
      </c>
      <c r="AT30" s="208">
        <f t="shared" si="169"/>
        <v>1833.3333333333333</v>
      </c>
      <c r="AU30" s="208">
        <f t="shared" si="169"/>
        <v>1833.3333333333333</v>
      </c>
      <c r="AV30" s="208">
        <f t="shared" si="169"/>
        <v>1833.3333333333333</v>
      </c>
      <c r="AW30" s="208">
        <f t="shared" si="169"/>
        <v>1833.3333333333333</v>
      </c>
      <c r="AX30" s="208">
        <f t="shared" si="169"/>
        <v>1833.3333333333333</v>
      </c>
      <c r="AY30" s="208">
        <f t="shared" si="169"/>
        <v>1833.3333333333333</v>
      </c>
      <c r="AZ30" s="208">
        <f t="shared" si="169"/>
        <v>1833.3333333333333</v>
      </c>
      <c r="BA30" s="208">
        <f t="shared" si="169"/>
        <v>1833.3333333333333</v>
      </c>
      <c r="BB30" s="208">
        <f t="shared" si="169"/>
        <v>1833.3333333333333</v>
      </c>
      <c r="BC30" s="208">
        <f t="shared" si="169"/>
        <v>1833.3333333333333</v>
      </c>
      <c r="BD30" s="208">
        <f t="shared" si="169"/>
        <v>1833.3333333333333</v>
      </c>
      <c r="BE30" s="208">
        <f t="shared" si="169"/>
        <v>1833.3333333333333</v>
      </c>
      <c r="BF30" s="208">
        <f t="shared" si="169"/>
        <v>1833.3333333333333</v>
      </c>
      <c r="BG30" s="208">
        <f t="shared" si="169"/>
        <v>1833.3333333333333</v>
      </c>
      <c r="BH30" s="208">
        <f t="shared" si="169"/>
        <v>1833.3333333333333</v>
      </c>
      <c r="BI30" s="208">
        <f t="shared" si="169"/>
        <v>1833.3333333333333</v>
      </c>
      <c r="BJ30" s="208">
        <f t="shared" si="169"/>
        <v>1833.3333333333333</v>
      </c>
      <c r="BK30" s="208">
        <f t="shared" si="169"/>
        <v>1833.3333333333333</v>
      </c>
      <c r="BL30" s="208">
        <f t="shared" si="169"/>
        <v>1833.3333333333333</v>
      </c>
      <c r="BM30" s="208">
        <f t="shared" si="169"/>
        <v>1833.3333333333333</v>
      </c>
      <c r="BN30" s="208">
        <f t="shared" si="169"/>
        <v>1833.3333333333333</v>
      </c>
      <c r="BO30" s="208">
        <f t="shared" si="169"/>
        <v>1833.3333333333333</v>
      </c>
      <c r="BP30" s="208">
        <f t="shared" si="169"/>
        <v>1833.3333333333333</v>
      </c>
      <c r="BQ30" s="208">
        <f t="shared" si="169"/>
        <v>1833.3333333333333</v>
      </c>
      <c r="BR30" s="208">
        <f t="shared" si="169"/>
        <v>1833.3333333333333</v>
      </c>
      <c r="BS30" s="208">
        <f t="shared" si="169"/>
        <v>1833.3333333333333</v>
      </c>
      <c r="BT30" s="208">
        <f t="shared" si="169"/>
        <v>1833.3333333333333</v>
      </c>
      <c r="BU30" s="208">
        <f t="shared" si="169"/>
        <v>1833.3333333333333</v>
      </c>
      <c r="BV30" s="208">
        <f t="shared" si="169"/>
        <v>1833.3333333333333</v>
      </c>
      <c r="BW30" s="208">
        <f t="shared" si="169"/>
        <v>1833.3333333333333</v>
      </c>
      <c r="BX30" s="208">
        <f t="shared" si="169"/>
        <v>1833.3333333333333</v>
      </c>
      <c r="BY30" s="208">
        <f t="shared" si="169"/>
        <v>1833.3333333333333</v>
      </c>
      <c r="BZ30" s="208">
        <f t="shared" si="169"/>
        <v>1833.3333333333333</v>
      </c>
      <c r="CA30" s="208">
        <f t="shared" si="169"/>
        <v>1833.3333333333333</v>
      </c>
      <c r="CB30" s="208">
        <f t="shared" si="169"/>
        <v>1833.3333333333333</v>
      </c>
      <c r="CC30" s="208">
        <f t="shared" si="169"/>
        <v>1833.3333333333333</v>
      </c>
      <c r="CD30" s="208">
        <f t="shared" si="169"/>
        <v>1833.3333333333333</v>
      </c>
      <c r="CE30" s="208">
        <f t="shared" si="169"/>
        <v>1833.3333333333333</v>
      </c>
      <c r="CF30" s="208">
        <f t="shared" si="169"/>
        <v>1833.3333333333333</v>
      </c>
      <c r="CG30" s="208">
        <f t="shared" si="169"/>
        <v>1833.3333333333333</v>
      </c>
      <c r="CH30" s="208">
        <f t="shared" si="169"/>
        <v>1833.3333333333333</v>
      </c>
      <c r="CI30" s="208">
        <f t="shared" si="169"/>
        <v>1833.3333333333333</v>
      </c>
      <c r="CJ30" s="208">
        <f t="shared" si="169"/>
        <v>1833.3333333333333</v>
      </c>
      <c r="CK30" s="208">
        <f t="shared" si="169"/>
        <v>1833.3333333333333</v>
      </c>
      <c r="CL30" s="208">
        <f t="shared" si="169"/>
        <v>1833.3333333333333</v>
      </c>
      <c r="CM30" s="208">
        <f t="shared" si="169"/>
        <v>1833.3333333333333</v>
      </c>
      <c r="CN30" s="208">
        <f t="shared" si="169"/>
        <v>1833.3333333333333</v>
      </c>
      <c r="CO30" s="208">
        <f t="shared" si="169"/>
        <v>1833.3333333333333</v>
      </c>
      <c r="CP30" s="208">
        <f t="shared" si="169"/>
        <v>1833.3333333333333</v>
      </c>
      <c r="CQ30" s="208">
        <f t="shared" si="169"/>
        <v>1833.3333333333333</v>
      </c>
      <c r="CR30" s="208">
        <f t="shared" si="169"/>
        <v>1833.3333333333333</v>
      </c>
      <c r="CS30" s="208">
        <f t="shared" si="169"/>
        <v>1833.3333333333333</v>
      </c>
      <c r="CT30" s="208">
        <f t="shared" si="169"/>
        <v>1833.3333333333333</v>
      </c>
      <c r="CU30" s="208">
        <f t="shared" si="169"/>
        <v>1833.3333333333333</v>
      </c>
      <c r="CV30" s="208">
        <f t="shared" si="169"/>
        <v>1833.3333333333333</v>
      </c>
      <c r="CW30" s="208">
        <f t="shared" si="169"/>
        <v>1833.3333333333333</v>
      </c>
      <c r="CX30" s="208">
        <f t="shared" si="169"/>
        <v>1833.3333333333333</v>
      </c>
      <c r="CY30" s="208">
        <f t="shared" si="169"/>
        <v>1833.3333333333333</v>
      </c>
      <c r="CZ30" s="208">
        <f t="shared" si="169"/>
        <v>1833.3333333333333</v>
      </c>
      <c r="DA30" s="208">
        <f t="shared" ref="DA30:FL30" si="170">DA$5*$B30/12</f>
        <v>1833.3333333333333</v>
      </c>
      <c r="DB30" s="208">
        <f t="shared" si="170"/>
        <v>1833.3333333333333</v>
      </c>
      <c r="DC30" s="208">
        <f t="shared" si="170"/>
        <v>1833.3333333333333</v>
      </c>
      <c r="DD30" s="208">
        <f t="shared" si="170"/>
        <v>1833.3333333333333</v>
      </c>
      <c r="DE30" s="208">
        <f t="shared" si="170"/>
        <v>1833.3333333333333</v>
      </c>
      <c r="DF30" s="208">
        <f t="shared" si="170"/>
        <v>1833.3333333333333</v>
      </c>
      <c r="DG30" s="208">
        <f t="shared" si="170"/>
        <v>1833.3333333333333</v>
      </c>
      <c r="DH30" s="208">
        <f t="shared" si="170"/>
        <v>1833.3333333333333</v>
      </c>
      <c r="DI30" s="208">
        <f t="shared" si="170"/>
        <v>1833.3333333333333</v>
      </c>
      <c r="DJ30" s="208">
        <f t="shared" si="170"/>
        <v>1833.3333333333333</v>
      </c>
      <c r="DK30" s="208">
        <f t="shared" si="170"/>
        <v>1833.3333333333333</v>
      </c>
      <c r="DL30" s="208">
        <f t="shared" si="170"/>
        <v>1833.3333333333333</v>
      </c>
      <c r="DM30" s="208">
        <f t="shared" si="170"/>
        <v>1833.3333333333333</v>
      </c>
      <c r="DN30" s="208">
        <f t="shared" si="170"/>
        <v>1833.3333333333333</v>
      </c>
      <c r="DO30" s="208">
        <f t="shared" si="170"/>
        <v>1833.3333333333333</v>
      </c>
      <c r="DP30" s="208">
        <f t="shared" si="170"/>
        <v>1833.3333333333333</v>
      </c>
      <c r="DQ30" s="208">
        <f t="shared" si="170"/>
        <v>1833.3333333333333</v>
      </c>
      <c r="DR30" s="208">
        <f t="shared" si="170"/>
        <v>1833.3333333333333</v>
      </c>
      <c r="DS30" s="208">
        <f t="shared" si="170"/>
        <v>1833.3333333333333</v>
      </c>
      <c r="DT30" s="208">
        <f t="shared" si="170"/>
        <v>1833.3333333333333</v>
      </c>
      <c r="DU30" s="208">
        <f t="shared" si="170"/>
        <v>1833.3333333333333</v>
      </c>
      <c r="DV30" s="208">
        <f t="shared" si="170"/>
        <v>1833.3333333333333</v>
      </c>
      <c r="DW30" s="208">
        <f t="shared" si="170"/>
        <v>1833.3333333333333</v>
      </c>
      <c r="DX30" s="208">
        <f t="shared" si="170"/>
        <v>1833.3333333333333</v>
      </c>
      <c r="DY30" s="208">
        <f t="shared" si="170"/>
        <v>1833.3333333333333</v>
      </c>
      <c r="DZ30" s="208">
        <f t="shared" si="170"/>
        <v>1833.3333333333333</v>
      </c>
      <c r="EA30" s="208">
        <f t="shared" si="170"/>
        <v>1833.3333333333333</v>
      </c>
      <c r="EB30" s="208">
        <f t="shared" si="170"/>
        <v>1833.3333333333333</v>
      </c>
      <c r="EC30" s="208">
        <f t="shared" si="170"/>
        <v>1833.3333333333333</v>
      </c>
      <c r="ED30" s="208">
        <f t="shared" si="170"/>
        <v>1833.3333333333333</v>
      </c>
      <c r="EE30" s="208">
        <f t="shared" si="170"/>
        <v>1833.3333333333333</v>
      </c>
      <c r="EF30" s="208">
        <f t="shared" si="170"/>
        <v>1833.3333333333333</v>
      </c>
      <c r="EG30" s="208">
        <f t="shared" si="170"/>
        <v>1833.3333333333333</v>
      </c>
      <c r="EH30" s="208">
        <f t="shared" si="170"/>
        <v>1833.3333333333333</v>
      </c>
      <c r="EI30" s="208">
        <f t="shared" si="170"/>
        <v>1833.3333333333333</v>
      </c>
      <c r="EJ30" s="208">
        <f t="shared" si="170"/>
        <v>1833.3333333333333</v>
      </c>
      <c r="EK30" s="208">
        <f t="shared" si="170"/>
        <v>1833.3333333333333</v>
      </c>
      <c r="EL30" s="208">
        <f t="shared" si="170"/>
        <v>1833.3333333333333</v>
      </c>
      <c r="EM30" s="208">
        <f t="shared" si="170"/>
        <v>1833.3333333333333</v>
      </c>
      <c r="EN30" s="208">
        <f t="shared" si="170"/>
        <v>1833.3333333333333</v>
      </c>
      <c r="EO30" s="208">
        <f t="shared" si="170"/>
        <v>1833.3333333333333</v>
      </c>
      <c r="EP30" s="208">
        <f t="shared" si="170"/>
        <v>1833.3333333333333</v>
      </c>
      <c r="EQ30" s="208">
        <f t="shared" si="170"/>
        <v>1833.3333333333333</v>
      </c>
      <c r="ER30" s="208">
        <f t="shared" si="170"/>
        <v>1833.3333333333333</v>
      </c>
      <c r="ES30" s="208">
        <f t="shared" si="170"/>
        <v>1833.3333333333333</v>
      </c>
      <c r="ET30" s="208">
        <f t="shared" si="170"/>
        <v>1833.3333333333333</v>
      </c>
      <c r="EU30" s="208">
        <f t="shared" si="170"/>
        <v>1833.3333333333333</v>
      </c>
      <c r="EV30" s="208">
        <f t="shared" si="170"/>
        <v>1833.3333333333333</v>
      </c>
      <c r="EW30" s="208">
        <f t="shared" si="170"/>
        <v>1833.3333333333333</v>
      </c>
      <c r="EX30" s="208">
        <f t="shared" si="170"/>
        <v>1833.3333333333333</v>
      </c>
      <c r="EY30" s="208">
        <f t="shared" si="170"/>
        <v>1833.3333333333333</v>
      </c>
      <c r="EZ30" s="208">
        <f t="shared" si="170"/>
        <v>1833.3333333333333</v>
      </c>
      <c r="FA30" s="208">
        <f t="shared" si="170"/>
        <v>1833.3333333333333</v>
      </c>
      <c r="FB30" s="208">
        <f t="shared" si="170"/>
        <v>1833.3333333333333</v>
      </c>
      <c r="FC30" s="208">
        <f t="shared" si="170"/>
        <v>1833.3333333333333</v>
      </c>
      <c r="FD30" s="208">
        <f t="shared" si="170"/>
        <v>1833.3333333333333</v>
      </c>
      <c r="FE30" s="208">
        <f t="shared" si="170"/>
        <v>1833.3333333333333</v>
      </c>
      <c r="FF30" s="208">
        <f t="shared" si="170"/>
        <v>1833.3333333333333</v>
      </c>
      <c r="FG30" s="208">
        <f t="shared" si="170"/>
        <v>1833.3333333333333</v>
      </c>
      <c r="FH30" s="208">
        <f t="shared" si="170"/>
        <v>1833.3333333333333</v>
      </c>
      <c r="FI30" s="208">
        <f t="shared" si="170"/>
        <v>1833.3333333333333</v>
      </c>
      <c r="FJ30" s="208">
        <f t="shared" si="170"/>
        <v>1833.3333333333333</v>
      </c>
      <c r="FK30" s="208">
        <f t="shared" si="170"/>
        <v>1833.3333333333333</v>
      </c>
      <c r="FL30" s="208">
        <f t="shared" si="170"/>
        <v>1833.3333333333333</v>
      </c>
      <c r="FM30" s="208">
        <f t="shared" ref="FM30:HX30" si="171">FM$5*$B30/12</f>
        <v>1833.3333333333333</v>
      </c>
      <c r="FN30" s="208">
        <f t="shared" si="171"/>
        <v>1833.3333333333333</v>
      </c>
      <c r="FO30" s="208">
        <f t="shared" si="171"/>
        <v>1833.3333333333333</v>
      </c>
      <c r="FP30" s="208">
        <f t="shared" si="171"/>
        <v>1833.3333333333333</v>
      </c>
      <c r="FQ30" s="208">
        <f t="shared" si="171"/>
        <v>1833.3333333333333</v>
      </c>
      <c r="FR30" s="208">
        <f t="shared" si="171"/>
        <v>1833.3333333333333</v>
      </c>
      <c r="FS30" s="208">
        <f t="shared" si="171"/>
        <v>1833.3333333333333</v>
      </c>
      <c r="FT30" s="208">
        <f t="shared" si="171"/>
        <v>1833.3333333333333</v>
      </c>
      <c r="FU30" s="208">
        <f t="shared" si="171"/>
        <v>1833.3333333333333</v>
      </c>
      <c r="FV30" s="208">
        <f t="shared" si="171"/>
        <v>1833.3333333333333</v>
      </c>
      <c r="FW30" s="208">
        <f t="shared" si="171"/>
        <v>1833.3333333333333</v>
      </c>
      <c r="FX30" s="208">
        <f t="shared" si="171"/>
        <v>1833.3333333333333</v>
      </c>
      <c r="FY30" s="208">
        <f t="shared" si="171"/>
        <v>1833.3333333333333</v>
      </c>
      <c r="FZ30" s="208">
        <f t="shared" si="171"/>
        <v>1833.3333333333333</v>
      </c>
      <c r="GA30" s="208">
        <f t="shared" si="171"/>
        <v>1833.3333333333333</v>
      </c>
      <c r="GB30" s="208">
        <f t="shared" si="171"/>
        <v>1833.3333333333333</v>
      </c>
      <c r="GC30" s="208">
        <f t="shared" si="171"/>
        <v>1833.3333333333333</v>
      </c>
      <c r="GD30" s="208">
        <f t="shared" si="171"/>
        <v>1833.3333333333333</v>
      </c>
      <c r="GE30" s="208">
        <f t="shared" si="171"/>
        <v>1833.3333333333333</v>
      </c>
      <c r="GF30" s="208">
        <f t="shared" si="171"/>
        <v>1833.3333333333333</v>
      </c>
      <c r="GG30" s="208">
        <f t="shared" si="171"/>
        <v>1833.3333333333333</v>
      </c>
      <c r="GH30" s="208">
        <f t="shared" si="171"/>
        <v>1833.3333333333333</v>
      </c>
      <c r="GI30" s="208">
        <f t="shared" si="171"/>
        <v>1833.3333333333333</v>
      </c>
      <c r="GJ30" s="208">
        <f t="shared" si="171"/>
        <v>1833.3333333333333</v>
      </c>
      <c r="GK30" s="208">
        <f t="shared" si="171"/>
        <v>1833.3333333333333</v>
      </c>
      <c r="GL30" s="208">
        <f t="shared" si="171"/>
        <v>1833.3333333333333</v>
      </c>
      <c r="GM30" s="208">
        <f t="shared" si="171"/>
        <v>1833.3333333333333</v>
      </c>
      <c r="GN30" s="208">
        <f t="shared" si="171"/>
        <v>1833.3333333333333</v>
      </c>
      <c r="GO30" s="208">
        <f t="shared" si="171"/>
        <v>1833.3333333333333</v>
      </c>
      <c r="GP30" s="208">
        <f t="shared" si="171"/>
        <v>1833.3333333333333</v>
      </c>
      <c r="GQ30" s="208">
        <f t="shared" si="171"/>
        <v>1833.3333333333333</v>
      </c>
      <c r="GR30" s="208">
        <f t="shared" si="171"/>
        <v>1833.3333333333333</v>
      </c>
      <c r="GS30" s="208">
        <f t="shared" si="171"/>
        <v>1833.3333333333333</v>
      </c>
      <c r="GT30" s="208">
        <f t="shared" si="171"/>
        <v>1833.3333333333333</v>
      </c>
      <c r="GU30" s="208">
        <f t="shared" si="171"/>
        <v>1833.3333333333333</v>
      </c>
      <c r="GV30" s="208">
        <f t="shared" si="171"/>
        <v>1833.3333333333333</v>
      </c>
      <c r="GW30" s="208">
        <f t="shared" si="171"/>
        <v>1833.3333333333333</v>
      </c>
      <c r="GX30" s="208">
        <f t="shared" si="171"/>
        <v>1833.3333333333333</v>
      </c>
      <c r="GY30" s="208">
        <f t="shared" si="171"/>
        <v>1833.3333333333333</v>
      </c>
      <c r="GZ30" s="208">
        <f t="shared" si="171"/>
        <v>1833.3333333333333</v>
      </c>
      <c r="HA30" s="208">
        <f t="shared" si="171"/>
        <v>1833.3333333333333</v>
      </c>
      <c r="HB30" s="208">
        <f t="shared" si="171"/>
        <v>1833.3333333333333</v>
      </c>
      <c r="HC30" s="208">
        <f t="shared" si="171"/>
        <v>1833.3333333333333</v>
      </c>
      <c r="HD30" s="208">
        <f t="shared" si="171"/>
        <v>1833.3333333333333</v>
      </c>
      <c r="HE30" s="208">
        <f t="shared" si="171"/>
        <v>1833.3333333333333</v>
      </c>
      <c r="HF30" s="208">
        <f t="shared" si="171"/>
        <v>1833.3333333333333</v>
      </c>
      <c r="HG30" s="208">
        <f t="shared" si="171"/>
        <v>1833.3333333333333</v>
      </c>
      <c r="HH30" s="208">
        <f t="shared" si="171"/>
        <v>1833.3333333333333</v>
      </c>
      <c r="HI30" s="208">
        <f t="shared" si="171"/>
        <v>1833.3333333333333</v>
      </c>
      <c r="HJ30" s="208">
        <f t="shared" si="171"/>
        <v>1833.3333333333333</v>
      </c>
      <c r="HK30" s="208">
        <f t="shared" si="171"/>
        <v>1833.3333333333333</v>
      </c>
      <c r="HL30" s="208">
        <f t="shared" si="171"/>
        <v>1833.3333333333333</v>
      </c>
      <c r="HM30" s="208">
        <f t="shared" si="171"/>
        <v>1833.3333333333333</v>
      </c>
      <c r="HN30" s="208">
        <f t="shared" si="171"/>
        <v>1833.3333333333333</v>
      </c>
      <c r="HO30" s="208">
        <f t="shared" si="171"/>
        <v>1833.3333333333333</v>
      </c>
      <c r="HP30" s="208">
        <f t="shared" si="171"/>
        <v>1833.3333333333333</v>
      </c>
      <c r="HQ30" s="208">
        <f t="shared" si="171"/>
        <v>1833.3333333333333</v>
      </c>
      <c r="HR30" s="208">
        <f t="shared" si="171"/>
        <v>1833.3333333333333</v>
      </c>
      <c r="HS30" s="208">
        <f t="shared" si="171"/>
        <v>1833.3333333333333</v>
      </c>
      <c r="HT30" s="208">
        <f t="shared" si="171"/>
        <v>1833.3333333333333</v>
      </c>
      <c r="HU30" s="208">
        <f t="shared" si="171"/>
        <v>1833.3333333333333</v>
      </c>
      <c r="HV30" s="208">
        <f t="shared" si="171"/>
        <v>1833.3333333333333</v>
      </c>
      <c r="HW30" s="208">
        <f t="shared" si="171"/>
        <v>1833.3333333333333</v>
      </c>
      <c r="HX30" s="208">
        <f t="shared" si="171"/>
        <v>1833.3333333333333</v>
      </c>
      <c r="HY30" s="208">
        <f t="shared" ref="HY30:KJ30" si="172">HY$5*$B30/12</f>
        <v>1833.3333333333333</v>
      </c>
      <c r="HZ30" s="208">
        <f t="shared" si="172"/>
        <v>1833.3333333333333</v>
      </c>
      <c r="IA30" s="208">
        <f t="shared" si="172"/>
        <v>1833.3333333333333</v>
      </c>
      <c r="IB30" s="208">
        <f t="shared" si="172"/>
        <v>1833.3333333333333</v>
      </c>
      <c r="IC30" s="208">
        <f t="shared" si="172"/>
        <v>1833.3333333333333</v>
      </c>
      <c r="ID30" s="208">
        <f t="shared" si="172"/>
        <v>1833.3333333333333</v>
      </c>
      <c r="IE30" s="208">
        <f t="shared" si="172"/>
        <v>1833.3333333333333</v>
      </c>
      <c r="IF30" s="208">
        <f t="shared" si="172"/>
        <v>1833.3333333333333</v>
      </c>
      <c r="IG30" s="208">
        <f t="shared" si="172"/>
        <v>1833.3333333333333</v>
      </c>
      <c r="IH30" s="208">
        <f t="shared" si="172"/>
        <v>1833.3333333333333</v>
      </c>
      <c r="II30" s="208">
        <f t="shared" si="172"/>
        <v>1833.3333333333333</v>
      </c>
      <c r="IJ30" s="208">
        <f t="shared" si="172"/>
        <v>1833.3333333333333</v>
      </c>
      <c r="IK30" s="208">
        <f t="shared" si="172"/>
        <v>1833.3333333333333</v>
      </c>
      <c r="IL30" s="208">
        <f t="shared" si="172"/>
        <v>1833.3333333333333</v>
      </c>
      <c r="IM30" s="208">
        <f t="shared" si="172"/>
        <v>1833.3333333333333</v>
      </c>
      <c r="IN30" s="208">
        <f t="shared" si="172"/>
        <v>1833.3333333333333</v>
      </c>
      <c r="IO30" s="208">
        <f t="shared" si="172"/>
        <v>1833.3333333333333</v>
      </c>
      <c r="IP30" s="208">
        <f t="shared" si="172"/>
        <v>1833.3333333333333</v>
      </c>
      <c r="IQ30" s="208">
        <f t="shared" si="172"/>
        <v>1833.3333333333333</v>
      </c>
      <c r="IR30" s="208">
        <f t="shared" si="172"/>
        <v>1833.3333333333333</v>
      </c>
      <c r="IS30" s="208">
        <f t="shared" si="172"/>
        <v>1833.3333333333333</v>
      </c>
      <c r="IT30" s="208">
        <f t="shared" si="172"/>
        <v>1833.3333333333333</v>
      </c>
      <c r="IU30" s="208">
        <f t="shared" si="172"/>
        <v>1833.3333333333333</v>
      </c>
      <c r="IV30" s="208">
        <f t="shared" si="172"/>
        <v>1833.3333333333333</v>
      </c>
      <c r="IW30" s="208">
        <f t="shared" si="172"/>
        <v>1833.3333333333333</v>
      </c>
      <c r="IX30" s="208">
        <f t="shared" si="172"/>
        <v>1833.3333333333333</v>
      </c>
      <c r="IY30" s="208">
        <f t="shared" si="172"/>
        <v>1833.3333333333333</v>
      </c>
      <c r="IZ30" s="208">
        <f t="shared" si="172"/>
        <v>1833.3333333333333</v>
      </c>
      <c r="JA30" s="208">
        <f t="shared" si="172"/>
        <v>1833.3333333333333</v>
      </c>
      <c r="JB30" s="208">
        <f t="shared" si="172"/>
        <v>1833.3333333333333</v>
      </c>
      <c r="JC30" s="208">
        <f t="shared" si="172"/>
        <v>1833.3333333333333</v>
      </c>
      <c r="JD30" s="208">
        <f t="shared" si="172"/>
        <v>1833.3333333333333</v>
      </c>
      <c r="JE30" s="208">
        <f t="shared" si="172"/>
        <v>1833.3333333333333</v>
      </c>
      <c r="JF30" s="208">
        <f t="shared" si="172"/>
        <v>1833.3333333333333</v>
      </c>
      <c r="JG30" s="208">
        <f t="shared" si="172"/>
        <v>1833.3333333333333</v>
      </c>
      <c r="JH30" s="208">
        <f t="shared" si="172"/>
        <v>1833.3333333333333</v>
      </c>
      <c r="JI30" s="208">
        <f t="shared" si="172"/>
        <v>1833.3333333333333</v>
      </c>
      <c r="JJ30" s="208">
        <f t="shared" si="172"/>
        <v>1833.3333333333333</v>
      </c>
      <c r="JK30" s="208">
        <f t="shared" si="172"/>
        <v>1833.3333333333333</v>
      </c>
      <c r="JL30" s="208">
        <f t="shared" si="172"/>
        <v>1833.3333333333333</v>
      </c>
      <c r="JM30" s="208">
        <f t="shared" si="172"/>
        <v>1833.3333333333333</v>
      </c>
      <c r="JN30" s="208">
        <f t="shared" si="172"/>
        <v>1833.3333333333333</v>
      </c>
      <c r="JO30" s="208">
        <f t="shared" si="172"/>
        <v>1833.3333333333333</v>
      </c>
      <c r="JP30" s="208">
        <f t="shared" si="172"/>
        <v>1833.3333333333333</v>
      </c>
      <c r="JQ30" s="208">
        <f t="shared" si="172"/>
        <v>1833.3333333333333</v>
      </c>
      <c r="JR30" s="208">
        <f t="shared" si="172"/>
        <v>1833.3333333333333</v>
      </c>
      <c r="JS30" s="208">
        <f t="shared" si="172"/>
        <v>1833.3333333333333</v>
      </c>
      <c r="JT30" s="208">
        <f t="shared" si="172"/>
        <v>1833.3333333333333</v>
      </c>
      <c r="JU30" s="208">
        <f t="shared" si="172"/>
        <v>1833.3333333333333</v>
      </c>
      <c r="JV30" s="208">
        <f t="shared" si="172"/>
        <v>1833.3333333333333</v>
      </c>
      <c r="JW30" s="208">
        <f t="shared" si="172"/>
        <v>1833.3333333333333</v>
      </c>
      <c r="JX30" s="208">
        <f t="shared" si="172"/>
        <v>1833.3333333333333</v>
      </c>
      <c r="JY30" s="208">
        <f t="shared" si="172"/>
        <v>1833.3333333333333</v>
      </c>
      <c r="JZ30" s="208">
        <f t="shared" si="172"/>
        <v>1833.3333333333333</v>
      </c>
      <c r="KA30" s="208">
        <f t="shared" si="172"/>
        <v>1833.3333333333333</v>
      </c>
      <c r="KB30" s="208">
        <f t="shared" si="172"/>
        <v>1833.3333333333333</v>
      </c>
      <c r="KC30" s="208">
        <f t="shared" si="172"/>
        <v>1833.3333333333333</v>
      </c>
      <c r="KD30" s="208">
        <f t="shared" si="172"/>
        <v>1833.3333333333333</v>
      </c>
      <c r="KE30" s="208">
        <f t="shared" si="172"/>
        <v>1833.3333333333333</v>
      </c>
      <c r="KF30" s="208">
        <f t="shared" si="172"/>
        <v>1833.3333333333333</v>
      </c>
      <c r="KG30" s="208">
        <f t="shared" si="172"/>
        <v>1833.3333333333333</v>
      </c>
      <c r="KH30" s="208">
        <f t="shared" si="172"/>
        <v>1833.3333333333333</v>
      </c>
      <c r="KI30" s="208">
        <f t="shared" si="172"/>
        <v>1833.3333333333333</v>
      </c>
      <c r="KJ30" s="208">
        <f t="shared" si="172"/>
        <v>1833.3333333333333</v>
      </c>
      <c r="KK30" s="208">
        <f t="shared" ref="KK30:MV31" si="173">KK$5*$B30/12</f>
        <v>1833.3333333333333</v>
      </c>
      <c r="KL30" s="208">
        <f t="shared" si="173"/>
        <v>1833.3333333333333</v>
      </c>
      <c r="KM30" s="208">
        <f t="shared" si="173"/>
        <v>1833.3333333333333</v>
      </c>
      <c r="KN30" s="208">
        <f t="shared" si="173"/>
        <v>1833.3333333333333</v>
      </c>
      <c r="KO30" s="208">
        <f t="shared" si="173"/>
        <v>1833.3333333333333</v>
      </c>
      <c r="KP30" s="208">
        <f t="shared" si="173"/>
        <v>1833.3333333333333</v>
      </c>
      <c r="KQ30" s="208">
        <f t="shared" si="173"/>
        <v>1833.3333333333333</v>
      </c>
      <c r="KR30" s="208">
        <f t="shared" si="173"/>
        <v>1833.3333333333333</v>
      </c>
      <c r="KS30" s="208">
        <f t="shared" si="173"/>
        <v>1833.3333333333333</v>
      </c>
      <c r="KT30" s="208">
        <f t="shared" si="173"/>
        <v>1833.3333333333333</v>
      </c>
      <c r="KU30" s="208">
        <f t="shared" si="173"/>
        <v>1833.3333333333333</v>
      </c>
      <c r="KV30" s="208">
        <f t="shared" si="173"/>
        <v>1833.3333333333333</v>
      </c>
      <c r="KW30" s="208">
        <f t="shared" si="173"/>
        <v>1833.3333333333333</v>
      </c>
      <c r="KX30" s="208">
        <f t="shared" si="173"/>
        <v>1833.3333333333333</v>
      </c>
      <c r="KY30" s="208">
        <f t="shared" si="173"/>
        <v>1833.3333333333333</v>
      </c>
      <c r="KZ30" s="208">
        <f t="shared" si="173"/>
        <v>1833.3333333333333</v>
      </c>
      <c r="LA30" s="208">
        <f t="shared" si="173"/>
        <v>1833.3333333333333</v>
      </c>
      <c r="LB30" s="208">
        <f t="shared" si="173"/>
        <v>1833.3333333333333</v>
      </c>
      <c r="LC30" s="208">
        <f t="shared" si="173"/>
        <v>1833.3333333333333</v>
      </c>
      <c r="LD30" s="208">
        <f t="shared" si="173"/>
        <v>1833.3333333333333</v>
      </c>
      <c r="LE30" s="208">
        <f t="shared" si="173"/>
        <v>1833.3333333333333</v>
      </c>
      <c r="LF30" s="208">
        <f t="shared" si="173"/>
        <v>1833.3333333333333</v>
      </c>
      <c r="LG30" s="208">
        <f t="shared" si="173"/>
        <v>1833.3333333333333</v>
      </c>
      <c r="LH30" s="208">
        <f t="shared" si="173"/>
        <v>1833.3333333333333</v>
      </c>
      <c r="LI30" s="208">
        <f t="shared" si="173"/>
        <v>1833.3333333333333</v>
      </c>
      <c r="LJ30" s="208">
        <f t="shared" si="173"/>
        <v>1833.3333333333333</v>
      </c>
      <c r="LK30" s="208">
        <f t="shared" si="173"/>
        <v>1833.3333333333333</v>
      </c>
      <c r="LL30" s="208">
        <f t="shared" si="173"/>
        <v>1833.3333333333333</v>
      </c>
      <c r="LM30" s="208">
        <f t="shared" si="173"/>
        <v>1833.3333333333333</v>
      </c>
      <c r="LN30" s="208">
        <f t="shared" si="173"/>
        <v>1833.3333333333333</v>
      </c>
      <c r="LO30" s="208">
        <f t="shared" si="173"/>
        <v>1833.3333333333333</v>
      </c>
      <c r="LP30" s="208">
        <f t="shared" si="173"/>
        <v>1833.3333333333333</v>
      </c>
      <c r="LQ30" s="208">
        <f t="shared" si="173"/>
        <v>1833.3333333333333</v>
      </c>
      <c r="LR30" s="208">
        <f t="shared" si="173"/>
        <v>1833.3333333333333</v>
      </c>
      <c r="LS30" s="208">
        <f t="shared" si="173"/>
        <v>1833.3333333333333</v>
      </c>
      <c r="LT30" s="208">
        <f t="shared" si="173"/>
        <v>1833.3333333333333</v>
      </c>
      <c r="LU30" s="208">
        <f t="shared" si="173"/>
        <v>1833.3333333333333</v>
      </c>
      <c r="LV30" s="208">
        <f t="shared" si="173"/>
        <v>1833.3333333333333</v>
      </c>
      <c r="LW30" s="208">
        <f t="shared" si="173"/>
        <v>1833.3333333333333</v>
      </c>
      <c r="LX30" s="208">
        <f t="shared" si="173"/>
        <v>1833.3333333333333</v>
      </c>
      <c r="LY30" s="208">
        <f t="shared" si="173"/>
        <v>1833.3333333333333</v>
      </c>
      <c r="LZ30" s="208">
        <f t="shared" si="173"/>
        <v>1833.3333333333333</v>
      </c>
      <c r="MA30" s="208">
        <f t="shared" si="173"/>
        <v>1833.3333333333333</v>
      </c>
      <c r="MB30" s="208">
        <f t="shared" si="173"/>
        <v>1833.3333333333333</v>
      </c>
      <c r="MC30" s="208">
        <f t="shared" si="173"/>
        <v>1833.3333333333333</v>
      </c>
      <c r="MD30" s="208">
        <f t="shared" si="173"/>
        <v>1833.3333333333333</v>
      </c>
      <c r="ME30" s="208">
        <f t="shared" si="173"/>
        <v>1833.3333333333333</v>
      </c>
      <c r="MF30" s="208">
        <f t="shared" si="173"/>
        <v>1833.3333333333333</v>
      </c>
      <c r="MG30" s="208">
        <f t="shared" si="173"/>
        <v>1833.3333333333333</v>
      </c>
      <c r="MH30" s="208">
        <f t="shared" si="173"/>
        <v>1833.3333333333333</v>
      </c>
      <c r="MI30" s="208">
        <f t="shared" si="173"/>
        <v>1833.3333333333333</v>
      </c>
      <c r="MJ30" s="208">
        <f t="shared" si="173"/>
        <v>1833.3333333333333</v>
      </c>
      <c r="MK30" s="208">
        <f t="shared" si="173"/>
        <v>1833.3333333333333</v>
      </c>
      <c r="ML30" s="208">
        <f t="shared" si="173"/>
        <v>1833.3333333333333</v>
      </c>
      <c r="MM30" s="208">
        <f t="shared" si="173"/>
        <v>1833.3333333333333</v>
      </c>
      <c r="MN30" s="208">
        <f t="shared" si="173"/>
        <v>1833.3333333333333</v>
      </c>
      <c r="MO30" s="208">
        <f t="shared" si="173"/>
        <v>1833.3333333333333</v>
      </c>
      <c r="MP30" s="208">
        <f t="shared" si="173"/>
        <v>1833.3333333333333</v>
      </c>
      <c r="MQ30" s="208">
        <f t="shared" si="173"/>
        <v>1833.3333333333333</v>
      </c>
      <c r="MR30" s="208">
        <f t="shared" si="173"/>
        <v>1833.3333333333333</v>
      </c>
      <c r="MS30" s="208">
        <f t="shared" si="173"/>
        <v>1833.3333333333333</v>
      </c>
      <c r="MT30" s="208">
        <f t="shared" si="173"/>
        <v>1833.3333333333333</v>
      </c>
      <c r="MU30" s="208">
        <f t="shared" si="173"/>
        <v>1833.3333333333333</v>
      </c>
      <c r="MV30" s="208">
        <f t="shared" si="173"/>
        <v>1833.3333333333333</v>
      </c>
      <c r="MW30" s="208">
        <f t="shared" ref="MW30:MX32" si="174">MW$5*$B30/12</f>
        <v>1833.3333333333333</v>
      </c>
      <c r="MX30" s="208">
        <f t="shared" si="174"/>
        <v>1833.3333333333333</v>
      </c>
      <c r="MY30" s="208">
        <f t="shared" si="142"/>
        <v>1833.3333333333333</v>
      </c>
      <c r="MZ30" s="208">
        <f t="shared" si="142"/>
        <v>1833.3333333333333</v>
      </c>
      <c r="NA30" s="208">
        <f t="shared" si="142"/>
        <v>1833.3333333333333</v>
      </c>
      <c r="NB30" s="208">
        <f t="shared" si="142"/>
        <v>1833.3333333333333</v>
      </c>
      <c r="NC30" s="208">
        <f t="shared" si="142"/>
        <v>1833.3333333333333</v>
      </c>
      <c r="ND30" s="208">
        <f t="shared" si="142"/>
        <v>1833.3333333333333</v>
      </c>
      <c r="NE30" s="208">
        <f t="shared" si="142"/>
        <v>1833.3333333333333</v>
      </c>
      <c r="NF30" s="208">
        <f t="shared" si="142"/>
        <v>1833.3333333333333</v>
      </c>
      <c r="NG30" s="208">
        <f t="shared" si="142"/>
        <v>1833.3333333333333</v>
      </c>
      <c r="NH30" s="208">
        <f t="shared" si="142"/>
        <v>1833.3333333333333</v>
      </c>
      <c r="NI30" s="208">
        <f t="shared" si="142"/>
        <v>1833.3333333333333</v>
      </c>
      <c r="NJ30" s="208">
        <f t="shared" si="142"/>
        <v>1833.3333333333333</v>
      </c>
      <c r="NK30" s="208">
        <f t="shared" si="142"/>
        <v>1833.3333333333333</v>
      </c>
      <c r="NL30" s="208">
        <f t="shared" si="142"/>
        <v>1833.3333333333333</v>
      </c>
      <c r="NM30" s="208">
        <f t="shared" si="142"/>
        <v>1833.3333333333333</v>
      </c>
      <c r="NN30" s="208">
        <f t="shared" si="142"/>
        <v>1833.3333333333333</v>
      </c>
      <c r="NO30" s="208">
        <f t="shared" si="142"/>
        <v>1833.3333333333333</v>
      </c>
      <c r="NP30" s="208">
        <f t="shared" si="142"/>
        <v>1833.3333333333333</v>
      </c>
      <c r="NQ30" s="208">
        <f t="shared" si="142"/>
        <v>1833.3333333333333</v>
      </c>
      <c r="NR30" s="208">
        <f t="shared" si="142"/>
        <v>1833.3333333333333</v>
      </c>
      <c r="NS30" s="208">
        <f t="shared" si="142"/>
        <v>1833.3333333333333</v>
      </c>
      <c r="NT30" s="208">
        <f t="shared" si="142"/>
        <v>1833.3333333333333</v>
      </c>
      <c r="NU30" s="208">
        <f t="shared" si="142"/>
        <v>1833.3333333333333</v>
      </c>
      <c r="NV30" s="208">
        <f t="shared" si="142"/>
        <v>1833.3333333333333</v>
      </c>
      <c r="NW30" s="208">
        <f t="shared" si="142"/>
        <v>1833.3333333333333</v>
      </c>
      <c r="NX30" s="208">
        <f t="shared" si="142"/>
        <v>1833.3333333333333</v>
      </c>
      <c r="NY30" s="208">
        <f t="shared" ref="NY30:ON32" si="175">NY$5*$B30/12</f>
        <v>1833.3333333333333</v>
      </c>
      <c r="NZ30" s="208">
        <f t="shared" si="175"/>
        <v>1833.3333333333333</v>
      </c>
      <c r="OA30" s="208">
        <f t="shared" si="175"/>
        <v>1833.3333333333333</v>
      </c>
      <c r="OB30" s="208">
        <f t="shared" si="175"/>
        <v>1833.3333333333333</v>
      </c>
      <c r="OC30" s="208">
        <f t="shared" si="175"/>
        <v>1833.3333333333333</v>
      </c>
      <c r="OD30" s="208">
        <f t="shared" si="175"/>
        <v>1833.3333333333333</v>
      </c>
      <c r="OE30" s="208">
        <f t="shared" si="175"/>
        <v>1833.3333333333333</v>
      </c>
      <c r="OF30" s="208">
        <f t="shared" si="175"/>
        <v>1833.3333333333333</v>
      </c>
      <c r="OG30" s="208">
        <f t="shared" si="175"/>
        <v>1833.3333333333333</v>
      </c>
      <c r="OH30" s="208">
        <f t="shared" si="175"/>
        <v>1833.3333333333333</v>
      </c>
      <c r="OI30" s="208">
        <f t="shared" si="175"/>
        <v>1833.3333333333333</v>
      </c>
      <c r="OJ30" s="208">
        <f t="shared" si="175"/>
        <v>1833.3333333333333</v>
      </c>
      <c r="OK30" s="208">
        <f t="shared" si="175"/>
        <v>1833.3333333333333</v>
      </c>
      <c r="OL30" s="208">
        <f t="shared" si="175"/>
        <v>1833.3333333333333</v>
      </c>
      <c r="OM30" s="208">
        <f t="shared" si="175"/>
        <v>1833.3333333333333</v>
      </c>
      <c r="ON30" s="208">
        <f t="shared" si="175"/>
        <v>1833.3333333333333</v>
      </c>
      <c r="OO30" s="208">
        <f t="shared" ref="OE30:QL32" si="176">OO$5*$B30/12</f>
        <v>1833.3333333333333</v>
      </c>
      <c r="OP30" s="208">
        <f t="shared" si="176"/>
        <v>1833.3333333333333</v>
      </c>
      <c r="OQ30" s="208">
        <f t="shared" si="176"/>
        <v>1833.3333333333333</v>
      </c>
      <c r="OR30" s="208">
        <f t="shared" si="176"/>
        <v>1833.3333333333333</v>
      </c>
      <c r="OS30" s="208">
        <f t="shared" si="176"/>
        <v>1833.3333333333333</v>
      </c>
      <c r="OT30" s="208">
        <f t="shared" si="176"/>
        <v>1833.3333333333333</v>
      </c>
      <c r="OU30" s="208">
        <f t="shared" si="176"/>
        <v>1833.3333333333333</v>
      </c>
      <c r="OV30" s="208">
        <f t="shared" si="176"/>
        <v>1833.3333333333333</v>
      </c>
      <c r="OW30" s="208">
        <f t="shared" si="176"/>
        <v>1833.3333333333333</v>
      </c>
      <c r="OX30" s="208">
        <f t="shared" si="176"/>
        <v>1833.3333333333333</v>
      </c>
      <c r="OY30" s="208">
        <f t="shared" si="176"/>
        <v>1833.3333333333333</v>
      </c>
      <c r="OZ30" s="208">
        <f t="shared" si="176"/>
        <v>1833.3333333333333</v>
      </c>
      <c r="PA30" s="208">
        <f t="shared" si="176"/>
        <v>1833.3333333333333</v>
      </c>
      <c r="PB30" s="208">
        <f t="shared" si="176"/>
        <v>1833.3333333333333</v>
      </c>
      <c r="PC30" s="208">
        <f t="shared" si="176"/>
        <v>1833.3333333333333</v>
      </c>
      <c r="PD30" s="208">
        <f t="shared" si="176"/>
        <v>1833.3333333333333</v>
      </c>
      <c r="PE30" s="208">
        <f t="shared" si="176"/>
        <v>1833.3333333333333</v>
      </c>
      <c r="PF30" s="208">
        <f t="shared" si="176"/>
        <v>1833.3333333333333</v>
      </c>
      <c r="PG30" s="208">
        <f t="shared" si="176"/>
        <v>1833.3333333333333</v>
      </c>
      <c r="PH30" s="208">
        <f t="shared" si="176"/>
        <v>1833.3333333333333</v>
      </c>
      <c r="PI30" s="208">
        <f t="shared" si="176"/>
        <v>1833.3333333333333</v>
      </c>
      <c r="PJ30" s="208">
        <f t="shared" si="176"/>
        <v>1833.3333333333333</v>
      </c>
      <c r="PK30" s="208">
        <f t="shared" si="176"/>
        <v>1833.3333333333333</v>
      </c>
      <c r="PL30" s="208">
        <f t="shared" si="176"/>
        <v>1833.3333333333333</v>
      </c>
      <c r="PM30" s="208">
        <f t="shared" si="176"/>
        <v>1833.3333333333333</v>
      </c>
      <c r="PN30" s="208">
        <f t="shared" si="176"/>
        <v>1833.3333333333333</v>
      </c>
      <c r="PO30" s="208">
        <f t="shared" si="176"/>
        <v>1833.3333333333333</v>
      </c>
      <c r="PP30" s="208">
        <f t="shared" si="176"/>
        <v>1833.3333333333333</v>
      </c>
      <c r="PQ30" s="208">
        <f t="shared" si="176"/>
        <v>1833.3333333333333</v>
      </c>
      <c r="PR30" s="208">
        <f t="shared" si="176"/>
        <v>1833.3333333333333</v>
      </c>
      <c r="PS30" s="208">
        <f t="shared" si="176"/>
        <v>1833.3333333333333</v>
      </c>
      <c r="PT30" s="208">
        <f t="shared" si="176"/>
        <v>1833.3333333333333</v>
      </c>
      <c r="PU30" s="208">
        <f t="shared" si="176"/>
        <v>1833.3333333333333</v>
      </c>
      <c r="PV30" s="208">
        <f t="shared" si="176"/>
        <v>1833.3333333333333</v>
      </c>
      <c r="PW30" s="208">
        <f t="shared" si="176"/>
        <v>1833.3333333333333</v>
      </c>
      <c r="PX30" s="208">
        <f t="shared" si="176"/>
        <v>1833.3333333333333</v>
      </c>
      <c r="PY30" s="208">
        <f t="shared" si="176"/>
        <v>1833.3333333333333</v>
      </c>
      <c r="PZ30" s="208">
        <f t="shared" si="176"/>
        <v>1833.3333333333333</v>
      </c>
      <c r="QA30" s="208">
        <f t="shared" si="176"/>
        <v>1833.3333333333333</v>
      </c>
      <c r="QB30" s="208">
        <f t="shared" si="176"/>
        <v>1833.3333333333333</v>
      </c>
      <c r="QC30" s="208">
        <f t="shared" si="176"/>
        <v>1833.3333333333333</v>
      </c>
      <c r="QD30" s="208">
        <f t="shared" si="176"/>
        <v>1833.3333333333333</v>
      </c>
      <c r="QE30" s="208">
        <f t="shared" si="176"/>
        <v>1833.3333333333333</v>
      </c>
      <c r="QF30" s="208">
        <f t="shared" si="176"/>
        <v>1833.3333333333333</v>
      </c>
      <c r="QG30" s="208">
        <f t="shared" si="176"/>
        <v>1833.3333333333333</v>
      </c>
      <c r="QH30" s="208">
        <f t="shared" si="176"/>
        <v>1833.3333333333333</v>
      </c>
      <c r="QI30" s="208">
        <f t="shared" si="176"/>
        <v>1833.3333333333333</v>
      </c>
      <c r="QJ30" s="208">
        <f t="shared" si="176"/>
        <v>1833.3333333333333</v>
      </c>
      <c r="QK30" s="208">
        <f t="shared" si="176"/>
        <v>1833.3333333333333</v>
      </c>
      <c r="QL30" s="208">
        <f t="shared" si="176"/>
        <v>1833.3333333333333</v>
      </c>
      <c r="QM30" s="208"/>
      <c r="QN30" s="208"/>
      <c r="QO30" s="208"/>
      <c r="QP30" s="208"/>
      <c r="QQ30" s="208"/>
      <c r="QR30" s="208"/>
      <c r="QS30" s="208"/>
      <c r="QT30" s="208"/>
      <c r="QU30" s="208"/>
      <c r="QV30" s="208"/>
      <c r="QW30" s="208"/>
      <c r="QX30" s="208"/>
      <c r="QY30" s="208"/>
      <c r="QZ30" s="208"/>
      <c r="RA30" s="208"/>
      <c r="RB30" s="208"/>
      <c r="RC30" s="208"/>
      <c r="RD30" s="208"/>
      <c r="RE30" s="208"/>
      <c r="RF30" s="208"/>
      <c r="RG30" s="208"/>
      <c r="RH30" s="208"/>
      <c r="RI30" s="208"/>
      <c r="RJ30" s="208"/>
    </row>
    <row r="31" spans="1:478">
      <c r="A31" s="217" t="s">
        <v>911</v>
      </c>
      <c r="B31" s="222">
        <v>850</v>
      </c>
      <c r="C31" s="703">
        <f>B31/Inputs!$E$10/1000</f>
        <v>7.9427375345742707E-2</v>
      </c>
      <c r="E31" s="208"/>
      <c r="F31" s="208"/>
      <c r="G31" s="208"/>
      <c r="M31">
        <v>0</v>
      </c>
      <c r="R31">
        <v>0</v>
      </c>
      <c r="S31">
        <v>0</v>
      </c>
      <c r="T31">
        <v>0</v>
      </c>
      <c r="U31" s="208">
        <v>0</v>
      </c>
      <c r="V31" s="208">
        <v>0</v>
      </c>
      <c r="W31" s="208">
        <v>0</v>
      </c>
      <c r="X31" s="208">
        <v>0</v>
      </c>
      <c r="Y31" s="208">
        <v>0</v>
      </c>
      <c r="Z31" s="208">
        <v>0</v>
      </c>
      <c r="AA31" s="208">
        <v>0</v>
      </c>
      <c r="AB31" s="208">
        <v>0</v>
      </c>
      <c r="AC31" s="208">
        <v>0</v>
      </c>
      <c r="AD31" s="208">
        <v>0</v>
      </c>
      <c r="AE31" s="208">
        <v>0</v>
      </c>
      <c r="AF31" s="208">
        <v>0</v>
      </c>
      <c r="AG31" s="208">
        <v>0</v>
      </c>
      <c r="AH31" s="208">
        <v>0</v>
      </c>
      <c r="AI31" s="208">
        <v>600</v>
      </c>
      <c r="AJ31" s="208">
        <v>600</v>
      </c>
      <c r="AK31" s="208">
        <v>600</v>
      </c>
      <c r="AL31" s="208">
        <v>2200</v>
      </c>
      <c r="AM31" s="208">
        <v>2200</v>
      </c>
      <c r="AN31" s="208">
        <v>2200</v>
      </c>
      <c r="AO31" s="208">
        <f t="shared" ref="AO31:CO32" si="177">AO$5*$B31/12</f>
        <v>70.833333333333329</v>
      </c>
      <c r="AP31" s="208">
        <f t="shared" si="177"/>
        <v>70.833333333333329</v>
      </c>
      <c r="AQ31" s="208">
        <f t="shared" si="177"/>
        <v>70.833333333333329</v>
      </c>
      <c r="AR31" s="208">
        <f t="shared" si="177"/>
        <v>70.833333333333329</v>
      </c>
      <c r="AS31" s="208">
        <f t="shared" si="177"/>
        <v>70.833333333333329</v>
      </c>
      <c r="AT31" s="208">
        <f t="shared" si="177"/>
        <v>70.833333333333329</v>
      </c>
      <c r="AU31" s="208">
        <f t="shared" si="177"/>
        <v>70.833333333333329</v>
      </c>
      <c r="AV31" s="208">
        <f t="shared" si="177"/>
        <v>70.833333333333329</v>
      </c>
      <c r="AW31" s="208">
        <f t="shared" si="177"/>
        <v>70.833333333333329</v>
      </c>
      <c r="AX31" s="208">
        <f t="shared" si="177"/>
        <v>70.833333333333329</v>
      </c>
      <c r="AY31" s="208">
        <f t="shared" si="177"/>
        <v>70.833333333333329</v>
      </c>
      <c r="AZ31" s="208">
        <f t="shared" si="177"/>
        <v>70.833333333333329</v>
      </c>
      <c r="BA31" s="208">
        <f t="shared" si="177"/>
        <v>70.833333333333329</v>
      </c>
      <c r="BB31" s="208">
        <f t="shared" si="177"/>
        <v>70.833333333333329</v>
      </c>
      <c r="BC31" s="208">
        <f t="shared" si="177"/>
        <v>70.833333333333329</v>
      </c>
      <c r="BD31" s="208">
        <f t="shared" si="177"/>
        <v>70.833333333333329</v>
      </c>
      <c r="BE31" s="208">
        <f t="shared" si="177"/>
        <v>70.833333333333329</v>
      </c>
      <c r="BF31" s="208">
        <f t="shared" si="177"/>
        <v>70.833333333333329</v>
      </c>
      <c r="BG31" s="208">
        <f t="shared" si="177"/>
        <v>70.833333333333329</v>
      </c>
      <c r="BH31" s="208">
        <f t="shared" si="177"/>
        <v>70.833333333333329</v>
      </c>
      <c r="BI31" s="208">
        <f t="shared" si="177"/>
        <v>70.833333333333329</v>
      </c>
      <c r="BJ31" s="208">
        <f t="shared" si="177"/>
        <v>70.833333333333329</v>
      </c>
      <c r="BK31" s="208">
        <f t="shared" si="177"/>
        <v>70.833333333333329</v>
      </c>
      <c r="BL31" s="208">
        <f t="shared" si="177"/>
        <v>70.833333333333329</v>
      </c>
      <c r="BM31" s="208">
        <f t="shared" si="177"/>
        <v>70.833333333333329</v>
      </c>
      <c r="BN31" s="208">
        <f t="shared" si="177"/>
        <v>70.833333333333329</v>
      </c>
      <c r="BO31" s="208">
        <f t="shared" si="177"/>
        <v>70.833333333333329</v>
      </c>
      <c r="BP31" s="208">
        <f t="shared" si="177"/>
        <v>70.833333333333329</v>
      </c>
      <c r="BQ31" s="208">
        <f t="shared" si="177"/>
        <v>70.833333333333329</v>
      </c>
      <c r="BR31" s="208">
        <f t="shared" si="177"/>
        <v>70.833333333333329</v>
      </c>
      <c r="BS31" s="208">
        <f t="shared" si="177"/>
        <v>70.833333333333329</v>
      </c>
      <c r="BT31" s="208">
        <f t="shared" si="177"/>
        <v>70.833333333333329</v>
      </c>
      <c r="BU31" s="208">
        <f t="shared" si="177"/>
        <v>70.833333333333329</v>
      </c>
      <c r="BV31" s="208">
        <f t="shared" si="177"/>
        <v>70.833333333333329</v>
      </c>
      <c r="BW31" s="208">
        <f t="shared" si="177"/>
        <v>70.833333333333329</v>
      </c>
      <c r="BX31" s="208">
        <f t="shared" si="177"/>
        <v>70.833333333333329</v>
      </c>
      <c r="BY31" s="208">
        <f t="shared" si="177"/>
        <v>70.833333333333329</v>
      </c>
      <c r="BZ31" s="208">
        <f t="shared" si="177"/>
        <v>70.833333333333329</v>
      </c>
      <c r="CA31" s="208">
        <f t="shared" si="177"/>
        <v>70.833333333333329</v>
      </c>
      <c r="CB31" s="208">
        <f t="shared" si="177"/>
        <v>70.833333333333329</v>
      </c>
      <c r="CC31" s="208">
        <f t="shared" si="177"/>
        <v>70.833333333333329</v>
      </c>
      <c r="CD31" s="208">
        <f t="shared" si="177"/>
        <v>70.833333333333329</v>
      </c>
      <c r="CE31" s="208">
        <f t="shared" si="177"/>
        <v>70.833333333333329</v>
      </c>
      <c r="CF31" s="208">
        <f t="shared" si="177"/>
        <v>70.833333333333329</v>
      </c>
      <c r="CG31" s="208">
        <f t="shared" si="177"/>
        <v>70.833333333333329</v>
      </c>
      <c r="CH31" s="208">
        <f t="shared" si="177"/>
        <v>70.833333333333329</v>
      </c>
      <c r="CI31" s="208">
        <f t="shared" si="177"/>
        <v>70.833333333333329</v>
      </c>
      <c r="CJ31" s="208">
        <f t="shared" si="177"/>
        <v>70.833333333333329</v>
      </c>
      <c r="CK31" s="208">
        <f t="shared" si="177"/>
        <v>70.833333333333329</v>
      </c>
      <c r="CL31" s="208">
        <f t="shared" si="177"/>
        <v>70.833333333333329</v>
      </c>
      <c r="CM31" s="208">
        <f t="shared" si="177"/>
        <v>70.833333333333329</v>
      </c>
      <c r="CN31" s="208">
        <f t="shared" si="177"/>
        <v>70.833333333333329</v>
      </c>
      <c r="CO31" s="208">
        <f t="shared" si="177"/>
        <v>70.833333333333329</v>
      </c>
      <c r="CP31" s="208">
        <f t="shared" ref="CP31:EZ32" si="178">CP$5*$B31/12</f>
        <v>70.833333333333329</v>
      </c>
      <c r="CQ31" s="208">
        <f t="shared" si="178"/>
        <v>70.833333333333329</v>
      </c>
      <c r="CR31" s="208">
        <f t="shared" si="178"/>
        <v>70.833333333333329</v>
      </c>
      <c r="CS31" s="208">
        <f t="shared" si="178"/>
        <v>70.833333333333329</v>
      </c>
      <c r="CT31" s="208">
        <f t="shared" si="178"/>
        <v>70.833333333333329</v>
      </c>
      <c r="CU31" s="208">
        <f t="shared" si="178"/>
        <v>70.833333333333329</v>
      </c>
      <c r="CV31" s="208">
        <f t="shared" si="178"/>
        <v>70.833333333333329</v>
      </c>
      <c r="CW31" s="208">
        <f t="shared" si="178"/>
        <v>70.833333333333329</v>
      </c>
      <c r="CX31" s="208">
        <f t="shared" si="178"/>
        <v>70.833333333333329</v>
      </c>
      <c r="CY31" s="208">
        <f t="shared" si="178"/>
        <v>70.833333333333329</v>
      </c>
      <c r="CZ31" s="208">
        <f t="shared" si="178"/>
        <v>70.833333333333329</v>
      </c>
      <c r="DA31" s="208">
        <f t="shared" si="178"/>
        <v>70.833333333333329</v>
      </c>
      <c r="DB31" s="208">
        <f t="shared" si="178"/>
        <v>70.833333333333329</v>
      </c>
      <c r="DC31" s="208">
        <f t="shared" si="178"/>
        <v>70.833333333333329</v>
      </c>
      <c r="DD31" s="208">
        <f t="shared" si="178"/>
        <v>70.833333333333329</v>
      </c>
      <c r="DE31" s="208">
        <f t="shared" si="178"/>
        <v>70.833333333333329</v>
      </c>
      <c r="DF31" s="208">
        <f t="shared" si="178"/>
        <v>70.833333333333329</v>
      </c>
      <c r="DG31" s="208">
        <f t="shared" si="178"/>
        <v>70.833333333333329</v>
      </c>
      <c r="DH31" s="208">
        <f t="shared" si="178"/>
        <v>70.833333333333329</v>
      </c>
      <c r="DI31" s="208">
        <f t="shared" si="178"/>
        <v>70.833333333333329</v>
      </c>
      <c r="DJ31" s="208">
        <f t="shared" si="178"/>
        <v>70.833333333333329</v>
      </c>
      <c r="DK31" s="208">
        <f t="shared" si="178"/>
        <v>70.833333333333329</v>
      </c>
      <c r="DL31" s="208">
        <f t="shared" si="178"/>
        <v>70.833333333333329</v>
      </c>
      <c r="DM31" s="208">
        <f t="shared" si="178"/>
        <v>70.833333333333329</v>
      </c>
      <c r="DN31" s="208">
        <f t="shared" si="178"/>
        <v>70.833333333333329</v>
      </c>
      <c r="DO31" s="208">
        <f t="shared" si="178"/>
        <v>70.833333333333329</v>
      </c>
      <c r="DP31" s="208">
        <f t="shared" si="178"/>
        <v>70.833333333333329</v>
      </c>
      <c r="DQ31" s="208">
        <f t="shared" si="178"/>
        <v>70.833333333333329</v>
      </c>
      <c r="DR31" s="208">
        <f t="shared" si="178"/>
        <v>70.833333333333329</v>
      </c>
      <c r="DS31" s="208">
        <f t="shared" si="178"/>
        <v>70.833333333333329</v>
      </c>
      <c r="DT31" s="208">
        <f t="shared" si="178"/>
        <v>70.833333333333329</v>
      </c>
      <c r="DU31" s="208">
        <f t="shared" si="178"/>
        <v>70.833333333333329</v>
      </c>
      <c r="DV31" s="208">
        <f t="shared" si="178"/>
        <v>70.833333333333329</v>
      </c>
      <c r="DW31" s="208">
        <f t="shared" si="178"/>
        <v>70.833333333333329</v>
      </c>
      <c r="DX31" s="208">
        <f t="shared" si="178"/>
        <v>70.833333333333329</v>
      </c>
      <c r="DY31" s="208">
        <f t="shared" si="178"/>
        <v>70.833333333333329</v>
      </c>
      <c r="DZ31" s="208">
        <f t="shared" si="178"/>
        <v>70.833333333333329</v>
      </c>
      <c r="EA31" s="208">
        <f t="shared" si="178"/>
        <v>70.833333333333329</v>
      </c>
      <c r="EB31" s="208">
        <f t="shared" si="178"/>
        <v>70.833333333333329</v>
      </c>
      <c r="EC31" s="208">
        <f t="shared" si="178"/>
        <v>70.833333333333329</v>
      </c>
      <c r="ED31" s="208">
        <f t="shared" si="178"/>
        <v>70.833333333333329</v>
      </c>
      <c r="EE31" s="208">
        <f t="shared" si="178"/>
        <v>70.833333333333329</v>
      </c>
      <c r="EF31" s="208">
        <f t="shared" si="178"/>
        <v>70.833333333333329</v>
      </c>
      <c r="EG31" s="208">
        <f t="shared" si="178"/>
        <v>70.833333333333329</v>
      </c>
      <c r="EH31" s="208">
        <f t="shared" si="178"/>
        <v>70.833333333333329</v>
      </c>
      <c r="EI31" s="208">
        <f t="shared" si="178"/>
        <v>70.833333333333329</v>
      </c>
      <c r="EJ31" s="208">
        <f t="shared" si="178"/>
        <v>70.833333333333329</v>
      </c>
      <c r="EK31" s="208">
        <f t="shared" si="178"/>
        <v>70.833333333333329</v>
      </c>
      <c r="EL31" s="208">
        <f t="shared" si="178"/>
        <v>70.833333333333329</v>
      </c>
      <c r="EM31" s="208">
        <f t="shared" si="178"/>
        <v>70.833333333333329</v>
      </c>
      <c r="EN31" s="208">
        <f t="shared" si="178"/>
        <v>70.833333333333329</v>
      </c>
      <c r="EO31" s="208">
        <f t="shared" si="178"/>
        <v>70.833333333333329</v>
      </c>
      <c r="EP31" s="208">
        <f t="shared" si="178"/>
        <v>70.833333333333329</v>
      </c>
      <c r="EQ31" s="208">
        <f t="shared" si="178"/>
        <v>70.833333333333329</v>
      </c>
      <c r="ER31" s="208">
        <f t="shared" si="178"/>
        <v>70.833333333333329</v>
      </c>
      <c r="ES31" s="208">
        <f t="shared" si="178"/>
        <v>70.833333333333329</v>
      </c>
      <c r="ET31" s="208">
        <f t="shared" si="178"/>
        <v>70.833333333333329</v>
      </c>
      <c r="EU31" s="208">
        <f t="shared" si="178"/>
        <v>70.833333333333329</v>
      </c>
      <c r="EV31" s="208">
        <f t="shared" si="178"/>
        <v>70.833333333333329</v>
      </c>
      <c r="EW31" s="208">
        <f t="shared" si="178"/>
        <v>70.833333333333329</v>
      </c>
      <c r="EX31" s="208">
        <f t="shared" si="178"/>
        <v>70.833333333333329</v>
      </c>
      <c r="EY31" s="208">
        <f t="shared" si="178"/>
        <v>70.833333333333329</v>
      </c>
      <c r="EZ31" s="208">
        <f t="shared" si="178"/>
        <v>70.833333333333329</v>
      </c>
      <c r="FA31" s="208">
        <f>FA$5*$B31/12</f>
        <v>70.833333333333329</v>
      </c>
      <c r="FB31" s="208">
        <f t="shared" si="134"/>
        <v>70.833333333333329</v>
      </c>
      <c r="FC31" s="208">
        <f t="shared" si="134"/>
        <v>70.833333333333329</v>
      </c>
      <c r="FD31" s="208">
        <f t="shared" ref="FD31:HN31" si="179">FD$5*$B31/12</f>
        <v>70.833333333333329</v>
      </c>
      <c r="FE31" s="208">
        <f t="shared" si="179"/>
        <v>70.833333333333329</v>
      </c>
      <c r="FF31" s="208">
        <f t="shared" si="179"/>
        <v>70.833333333333329</v>
      </c>
      <c r="FG31" s="208">
        <f t="shared" si="179"/>
        <v>70.833333333333329</v>
      </c>
      <c r="FH31" s="208">
        <f t="shared" si="179"/>
        <v>70.833333333333329</v>
      </c>
      <c r="FI31" s="208">
        <f t="shared" si="179"/>
        <v>70.833333333333329</v>
      </c>
      <c r="FJ31" s="208">
        <f t="shared" si="179"/>
        <v>70.833333333333329</v>
      </c>
      <c r="FK31" s="208">
        <f t="shared" si="179"/>
        <v>70.833333333333329</v>
      </c>
      <c r="FL31" s="208">
        <f t="shared" si="179"/>
        <v>70.833333333333329</v>
      </c>
      <c r="FM31" s="208">
        <f t="shared" si="179"/>
        <v>70.833333333333329</v>
      </c>
      <c r="FN31" s="208">
        <f t="shared" si="179"/>
        <v>70.833333333333329</v>
      </c>
      <c r="FO31" s="208">
        <f t="shared" si="179"/>
        <v>70.833333333333329</v>
      </c>
      <c r="FP31" s="208">
        <f t="shared" si="179"/>
        <v>70.833333333333329</v>
      </c>
      <c r="FQ31" s="208">
        <f t="shared" si="179"/>
        <v>70.833333333333329</v>
      </c>
      <c r="FR31" s="208">
        <f t="shared" si="179"/>
        <v>70.833333333333329</v>
      </c>
      <c r="FS31" s="208">
        <f t="shared" si="179"/>
        <v>70.833333333333329</v>
      </c>
      <c r="FT31" s="208">
        <f t="shared" si="179"/>
        <v>70.833333333333329</v>
      </c>
      <c r="FU31" s="208">
        <f t="shared" si="179"/>
        <v>70.833333333333329</v>
      </c>
      <c r="FV31" s="208">
        <f t="shared" si="179"/>
        <v>70.833333333333329</v>
      </c>
      <c r="FW31" s="208">
        <f t="shared" si="179"/>
        <v>70.833333333333329</v>
      </c>
      <c r="FX31" s="208">
        <f t="shared" si="179"/>
        <v>70.833333333333329</v>
      </c>
      <c r="FY31" s="208">
        <f t="shared" si="179"/>
        <v>70.833333333333329</v>
      </c>
      <c r="FZ31" s="208">
        <f t="shared" si="179"/>
        <v>70.833333333333329</v>
      </c>
      <c r="GA31" s="208">
        <f t="shared" si="179"/>
        <v>70.833333333333329</v>
      </c>
      <c r="GB31" s="208">
        <f t="shared" si="179"/>
        <v>70.833333333333329</v>
      </c>
      <c r="GC31" s="208">
        <f t="shared" si="179"/>
        <v>70.833333333333329</v>
      </c>
      <c r="GD31" s="208">
        <f t="shared" si="179"/>
        <v>70.833333333333329</v>
      </c>
      <c r="GE31" s="208">
        <f t="shared" si="179"/>
        <v>70.833333333333329</v>
      </c>
      <c r="GF31" s="208">
        <f t="shared" si="179"/>
        <v>70.833333333333329</v>
      </c>
      <c r="GG31" s="208">
        <f t="shared" si="179"/>
        <v>70.833333333333329</v>
      </c>
      <c r="GH31" s="208">
        <f t="shared" si="179"/>
        <v>70.833333333333329</v>
      </c>
      <c r="GI31" s="208">
        <f t="shared" si="179"/>
        <v>70.833333333333329</v>
      </c>
      <c r="GJ31" s="208">
        <f t="shared" si="179"/>
        <v>70.833333333333329</v>
      </c>
      <c r="GK31" s="208">
        <f t="shared" si="179"/>
        <v>70.833333333333329</v>
      </c>
      <c r="GL31" s="208">
        <f t="shared" si="179"/>
        <v>70.833333333333329</v>
      </c>
      <c r="GM31" s="208">
        <f t="shared" si="179"/>
        <v>70.833333333333329</v>
      </c>
      <c r="GN31" s="208">
        <f t="shared" si="179"/>
        <v>70.833333333333329</v>
      </c>
      <c r="GO31" s="208">
        <f t="shared" si="179"/>
        <v>70.833333333333329</v>
      </c>
      <c r="GP31" s="208">
        <f t="shared" si="179"/>
        <v>70.833333333333329</v>
      </c>
      <c r="GQ31" s="208">
        <f t="shared" si="179"/>
        <v>70.833333333333329</v>
      </c>
      <c r="GR31" s="208">
        <f t="shared" si="179"/>
        <v>70.833333333333329</v>
      </c>
      <c r="GS31" s="208">
        <f t="shared" si="179"/>
        <v>70.833333333333329</v>
      </c>
      <c r="GT31" s="208">
        <f t="shared" si="179"/>
        <v>70.833333333333329</v>
      </c>
      <c r="GU31" s="208">
        <f t="shared" si="179"/>
        <v>70.833333333333329</v>
      </c>
      <c r="GV31" s="208">
        <f t="shared" si="179"/>
        <v>70.833333333333329</v>
      </c>
      <c r="GW31" s="208">
        <f t="shared" si="179"/>
        <v>70.833333333333329</v>
      </c>
      <c r="GX31" s="208">
        <f t="shared" si="179"/>
        <v>70.833333333333329</v>
      </c>
      <c r="GY31" s="208">
        <f t="shared" si="179"/>
        <v>70.833333333333329</v>
      </c>
      <c r="GZ31" s="208">
        <f t="shared" si="179"/>
        <v>70.833333333333329</v>
      </c>
      <c r="HA31" s="208">
        <f t="shared" si="179"/>
        <v>70.833333333333329</v>
      </c>
      <c r="HB31" s="208">
        <f t="shared" si="179"/>
        <v>70.833333333333329</v>
      </c>
      <c r="HC31" s="208">
        <f t="shared" si="179"/>
        <v>70.833333333333329</v>
      </c>
      <c r="HD31" s="208">
        <f t="shared" si="179"/>
        <v>70.833333333333329</v>
      </c>
      <c r="HE31" s="208">
        <f t="shared" si="179"/>
        <v>70.833333333333329</v>
      </c>
      <c r="HF31" s="208">
        <f t="shared" si="179"/>
        <v>70.833333333333329</v>
      </c>
      <c r="HG31" s="208">
        <f t="shared" si="179"/>
        <v>70.833333333333329</v>
      </c>
      <c r="HH31" s="208">
        <f t="shared" si="179"/>
        <v>70.833333333333329</v>
      </c>
      <c r="HI31" s="208">
        <f t="shared" si="179"/>
        <v>70.833333333333329</v>
      </c>
      <c r="HJ31" s="208">
        <f t="shared" si="179"/>
        <v>70.833333333333329</v>
      </c>
      <c r="HK31" s="208">
        <f t="shared" si="179"/>
        <v>70.833333333333329</v>
      </c>
      <c r="HL31" s="208">
        <f t="shared" si="179"/>
        <v>70.833333333333329</v>
      </c>
      <c r="HM31" s="208">
        <f t="shared" si="179"/>
        <v>70.833333333333329</v>
      </c>
      <c r="HN31" s="208">
        <f t="shared" si="179"/>
        <v>70.833333333333329</v>
      </c>
      <c r="HO31" s="208">
        <f t="shared" ref="HO31:JZ32" si="180">HO$5*$B31/12</f>
        <v>70.833333333333329</v>
      </c>
      <c r="HP31" s="208">
        <f t="shared" si="180"/>
        <v>70.833333333333329</v>
      </c>
      <c r="HQ31" s="208">
        <f t="shared" si="180"/>
        <v>70.833333333333329</v>
      </c>
      <c r="HR31" s="208">
        <f t="shared" si="180"/>
        <v>70.833333333333329</v>
      </c>
      <c r="HS31" s="208">
        <f t="shared" si="180"/>
        <v>70.833333333333329</v>
      </c>
      <c r="HT31" s="208">
        <f t="shared" si="180"/>
        <v>70.833333333333329</v>
      </c>
      <c r="HU31" s="208">
        <f t="shared" si="180"/>
        <v>70.833333333333329</v>
      </c>
      <c r="HV31" s="208">
        <f t="shared" si="180"/>
        <v>70.833333333333329</v>
      </c>
      <c r="HW31" s="208">
        <f t="shared" si="180"/>
        <v>70.833333333333329</v>
      </c>
      <c r="HX31" s="208">
        <f t="shared" si="180"/>
        <v>70.833333333333329</v>
      </c>
      <c r="HY31" s="208">
        <f t="shared" si="180"/>
        <v>70.833333333333329</v>
      </c>
      <c r="HZ31" s="208">
        <f t="shared" si="180"/>
        <v>70.833333333333329</v>
      </c>
      <c r="IA31" s="208">
        <f t="shared" si="180"/>
        <v>70.833333333333329</v>
      </c>
      <c r="IB31" s="208">
        <f t="shared" si="180"/>
        <v>70.833333333333329</v>
      </c>
      <c r="IC31" s="208">
        <f t="shared" si="180"/>
        <v>70.833333333333329</v>
      </c>
      <c r="ID31" s="208">
        <f t="shared" si="180"/>
        <v>70.833333333333329</v>
      </c>
      <c r="IE31" s="208">
        <f t="shared" si="180"/>
        <v>70.833333333333329</v>
      </c>
      <c r="IF31" s="208">
        <f t="shared" si="180"/>
        <v>70.833333333333329</v>
      </c>
      <c r="IG31" s="208">
        <f t="shared" si="180"/>
        <v>70.833333333333329</v>
      </c>
      <c r="IH31" s="208">
        <f t="shared" si="180"/>
        <v>70.833333333333329</v>
      </c>
      <c r="II31" s="208">
        <f t="shared" si="180"/>
        <v>70.833333333333329</v>
      </c>
      <c r="IJ31" s="208">
        <f t="shared" si="180"/>
        <v>70.833333333333329</v>
      </c>
      <c r="IK31" s="208">
        <f t="shared" si="180"/>
        <v>70.833333333333329</v>
      </c>
      <c r="IL31" s="208">
        <f t="shared" si="180"/>
        <v>70.833333333333329</v>
      </c>
      <c r="IM31" s="208">
        <f t="shared" si="180"/>
        <v>70.833333333333329</v>
      </c>
      <c r="IN31" s="208">
        <f t="shared" si="180"/>
        <v>70.833333333333329</v>
      </c>
      <c r="IO31" s="208">
        <f t="shared" si="180"/>
        <v>70.833333333333329</v>
      </c>
      <c r="IP31" s="208">
        <f t="shared" si="180"/>
        <v>70.833333333333329</v>
      </c>
      <c r="IQ31" s="208">
        <f t="shared" si="180"/>
        <v>70.833333333333329</v>
      </c>
      <c r="IR31" s="208">
        <f t="shared" si="180"/>
        <v>70.833333333333329</v>
      </c>
      <c r="IS31" s="208">
        <f t="shared" si="180"/>
        <v>70.833333333333329</v>
      </c>
      <c r="IT31" s="208">
        <f t="shared" si="180"/>
        <v>70.833333333333329</v>
      </c>
      <c r="IU31" s="208">
        <f t="shared" si="180"/>
        <v>70.833333333333329</v>
      </c>
      <c r="IV31" s="208">
        <f t="shared" si="180"/>
        <v>70.833333333333329</v>
      </c>
      <c r="IW31" s="208">
        <f t="shared" si="180"/>
        <v>70.833333333333329</v>
      </c>
      <c r="IX31" s="208">
        <f t="shared" si="180"/>
        <v>70.833333333333329</v>
      </c>
      <c r="IY31" s="208">
        <f t="shared" si="180"/>
        <v>70.833333333333329</v>
      </c>
      <c r="IZ31" s="208">
        <f t="shared" si="180"/>
        <v>70.833333333333329</v>
      </c>
      <c r="JA31" s="208">
        <f t="shared" si="180"/>
        <v>70.833333333333329</v>
      </c>
      <c r="JB31" s="208">
        <f t="shared" si="180"/>
        <v>70.833333333333329</v>
      </c>
      <c r="JC31" s="208">
        <f t="shared" si="180"/>
        <v>70.833333333333329</v>
      </c>
      <c r="JD31" s="208">
        <f t="shared" si="180"/>
        <v>70.833333333333329</v>
      </c>
      <c r="JE31" s="208">
        <f t="shared" si="180"/>
        <v>70.833333333333329</v>
      </c>
      <c r="JF31" s="208">
        <f t="shared" si="180"/>
        <v>70.833333333333329</v>
      </c>
      <c r="JG31" s="208">
        <f t="shared" si="180"/>
        <v>70.833333333333329</v>
      </c>
      <c r="JH31" s="208">
        <f t="shared" si="180"/>
        <v>70.833333333333329</v>
      </c>
      <c r="JI31" s="208">
        <f t="shared" si="180"/>
        <v>70.833333333333329</v>
      </c>
      <c r="JJ31" s="208">
        <f t="shared" si="180"/>
        <v>70.833333333333329</v>
      </c>
      <c r="JK31" s="208">
        <f t="shared" si="180"/>
        <v>70.833333333333329</v>
      </c>
      <c r="JL31" s="208">
        <f t="shared" si="180"/>
        <v>70.833333333333329</v>
      </c>
      <c r="JM31" s="208">
        <f t="shared" si="180"/>
        <v>70.833333333333329</v>
      </c>
      <c r="JN31" s="208">
        <f t="shared" si="180"/>
        <v>70.833333333333329</v>
      </c>
      <c r="JO31" s="208">
        <f t="shared" si="180"/>
        <v>70.833333333333329</v>
      </c>
      <c r="JP31" s="208">
        <f t="shared" si="180"/>
        <v>70.833333333333329</v>
      </c>
      <c r="JQ31" s="208">
        <f t="shared" si="180"/>
        <v>70.833333333333329</v>
      </c>
      <c r="JR31" s="208">
        <f t="shared" si="180"/>
        <v>70.833333333333329</v>
      </c>
      <c r="JS31" s="208">
        <f t="shared" si="180"/>
        <v>70.833333333333329</v>
      </c>
      <c r="JT31" s="208">
        <f t="shared" si="180"/>
        <v>70.833333333333329</v>
      </c>
      <c r="JU31" s="208">
        <f t="shared" si="180"/>
        <v>70.833333333333329</v>
      </c>
      <c r="JV31" s="208">
        <f t="shared" si="180"/>
        <v>70.833333333333329</v>
      </c>
      <c r="JW31" s="208">
        <f t="shared" si="180"/>
        <v>70.833333333333329</v>
      </c>
      <c r="JX31" s="208">
        <f t="shared" si="180"/>
        <v>70.833333333333329</v>
      </c>
      <c r="JY31" s="208">
        <f t="shared" si="180"/>
        <v>70.833333333333329</v>
      </c>
      <c r="JZ31" s="208">
        <f t="shared" si="180"/>
        <v>70.833333333333329</v>
      </c>
      <c r="KA31" s="208">
        <f t="shared" si="137"/>
        <v>70.833333333333329</v>
      </c>
      <c r="KB31" s="208">
        <f t="shared" si="137"/>
        <v>70.833333333333329</v>
      </c>
      <c r="KC31" s="208">
        <f t="shared" si="137"/>
        <v>70.833333333333329</v>
      </c>
      <c r="KD31" s="208">
        <f t="shared" si="137"/>
        <v>70.833333333333329</v>
      </c>
      <c r="KE31" s="208">
        <f t="shared" si="137"/>
        <v>70.833333333333329</v>
      </c>
      <c r="KF31" s="208">
        <f t="shared" si="137"/>
        <v>70.833333333333329</v>
      </c>
      <c r="KG31" s="208">
        <f t="shared" si="137"/>
        <v>70.833333333333329</v>
      </c>
      <c r="KH31" s="208">
        <f t="shared" ref="KH31:LW32" si="181">KH$5*$B31/12</f>
        <v>70.833333333333329</v>
      </c>
      <c r="KI31" s="208">
        <f t="shared" si="181"/>
        <v>70.833333333333329</v>
      </c>
      <c r="KJ31" s="208">
        <f t="shared" si="181"/>
        <v>70.833333333333329</v>
      </c>
      <c r="KK31" s="208">
        <f t="shared" si="181"/>
        <v>70.833333333333329</v>
      </c>
      <c r="KL31" s="208">
        <f t="shared" si="181"/>
        <v>70.833333333333329</v>
      </c>
      <c r="KM31" s="208">
        <f t="shared" si="181"/>
        <v>70.833333333333329</v>
      </c>
      <c r="KN31" s="208">
        <f t="shared" si="181"/>
        <v>70.833333333333329</v>
      </c>
      <c r="KO31" s="208">
        <f t="shared" si="181"/>
        <v>70.833333333333329</v>
      </c>
      <c r="KP31" s="208">
        <f t="shared" si="181"/>
        <v>70.833333333333329</v>
      </c>
      <c r="KQ31" s="208">
        <f t="shared" si="181"/>
        <v>70.833333333333329</v>
      </c>
      <c r="KR31" s="208">
        <f t="shared" si="181"/>
        <v>70.833333333333329</v>
      </c>
      <c r="KS31" s="208">
        <f t="shared" si="181"/>
        <v>70.833333333333329</v>
      </c>
      <c r="KT31" s="208">
        <f t="shared" si="181"/>
        <v>70.833333333333329</v>
      </c>
      <c r="KU31" s="208">
        <f t="shared" si="181"/>
        <v>70.833333333333329</v>
      </c>
      <c r="KV31" s="208">
        <f t="shared" si="181"/>
        <v>70.833333333333329</v>
      </c>
      <c r="KW31" s="208">
        <f t="shared" si="181"/>
        <v>70.833333333333329</v>
      </c>
      <c r="KX31" s="208">
        <f t="shared" si="181"/>
        <v>70.833333333333329</v>
      </c>
      <c r="KY31" s="208">
        <f t="shared" si="181"/>
        <v>70.833333333333329</v>
      </c>
      <c r="KZ31" s="208">
        <f t="shared" si="181"/>
        <v>70.833333333333329</v>
      </c>
      <c r="LA31" s="208">
        <f t="shared" si="181"/>
        <v>70.833333333333329</v>
      </c>
      <c r="LB31" s="208">
        <f t="shared" si="181"/>
        <v>70.833333333333329</v>
      </c>
      <c r="LC31" s="208">
        <f t="shared" si="181"/>
        <v>70.833333333333329</v>
      </c>
      <c r="LD31" s="208">
        <f t="shared" si="181"/>
        <v>70.833333333333329</v>
      </c>
      <c r="LE31" s="208">
        <f t="shared" si="181"/>
        <v>70.833333333333329</v>
      </c>
      <c r="LF31" s="208">
        <f t="shared" si="181"/>
        <v>70.833333333333329</v>
      </c>
      <c r="LG31" s="208">
        <f t="shared" si="181"/>
        <v>70.833333333333329</v>
      </c>
      <c r="LH31" s="208">
        <f t="shared" si="181"/>
        <v>70.833333333333329</v>
      </c>
      <c r="LI31" s="208">
        <f t="shared" si="181"/>
        <v>70.833333333333329</v>
      </c>
      <c r="LJ31" s="208">
        <f t="shared" si="181"/>
        <v>70.833333333333329</v>
      </c>
      <c r="LK31" s="208">
        <f t="shared" si="181"/>
        <v>70.833333333333329</v>
      </c>
      <c r="LL31" s="208">
        <f t="shared" si="181"/>
        <v>70.833333333333329</v>
      </c>
      <c r="LM31" s="208">
        <f t="shared" si="181"/>
        <v>70.833333333333329</v>
      </c>
      <c r="LN31" s="208">
        <f t="shared" si="181"/>
        <v>70.833333333333329</v>
      </c>
      <c r="LO31" s="208">
        <f t="shared" si="181"/>
        <v>70.833333333333329</v>
      </c>
      <c r="LP31" s="208">
        <f t="shared" si="181"/>
        <v>70.833333333333329</v>
      </c>
      <c r="LQ31" s="208">
        <f t="shared" si="181"/>
        <v>70.833333333333329</v>
      </c>
      <c r="LR31" s="208">
        <f t="shared" si="181"/>
        <v>70.833333333333329</v>
      </c>
      <c r="LS31" s="208">
        <f t="shared" si="181"/>
        <v>70.833333333333329</v>
      </c>
      <c r="LT31" s="208">
        <f t="shared" si="181"/>
        <v>70.833333333333329</v>
      </c>
      <c r="LU31" s="208">
        <f t="shared" si="181"/>
        <v>70.833333333333329</v>
      </c>
      <c r="LV31" s="208">
        <f t="shared" si="181"/>
        <v>70.833333333333329</v>
      </c>
      <c r="LW31" s="208">
        <f t="shared" si="181"/>
        <v>70.833333333333329</v>
      </c>
      <c r="LX31" s="208">
        <f t="shared" si="173"/>
        <v>70.833333333333329</v>
      </c>
      <c r="LY31" s="208">
        <f t="shared" si="173"/>
        <v>70.833333333333329</v>
      </c>
      <c r="LZ31" s="208">
        <f t="shared" si="173"/>
        <v>70.833333333333329</v>
      </c>
      <c r="MA31" s="208">
        <f t="shared" si="173"/>
        <v>70.833333333333329</v>
      </c>
      <c r="MB31" s="208">
        <f t="shared" si="173"/>
        <v>70.833333333333329</v>
      </c>
      <c r="MC31" s="208">
        <f t="shared" si="173"/>
        <v>70.833333333333329</v>
      </c>
      <c r="MD31" s="208">
        <f t="shared" si="173"/>
        <v>70.833333333333329</v>
      </c>
      <c r="ME31" s="208">
        <f t="shared" si="173"/>
        <v>70.833333333333329</v>
      </c>
      <c r="MF31" s="208">
        <f t="shared" si="173"/>
        <v>70.833333333333329</v>
      </c>
      <c r="MG31" s="208">
        <f t="shared" si="173"/>
        <v>70.833333333333329</v>
      </c>
      <c r="MH31" s="208">
        <f t="shared" si="173"/>
        <v>70.833333333333329</v>
      </c>
      <c r="MI31" s="208">
        <f t="shared" si="173"/>
        <v>70.833333333333329</v>
      </c>
      <c r="MJ31" s="208">
        <f t="shared" si="173"/>
        <v>70.833333333333329</v>
      </c>
      <c r="MK31" s="208">
        <f t="shared" si="173"/>
        <v>70.833333333333329</v>
      </c>
      <c r="ML31" s="208">
        <f t="shared" si="173"/>
        <v>70.833333333333329</v>
      </c>
      <c r="MM31" s="208">
        <f t="shared" si="173"/>
        <v>70.833333333333329</v>
      </c>
      <c r="MN31" s="208">
        <f t="shared" si="173"/>
        <v>70.833333333333329</v>
      </c>
      <c r="MO31" s="208">
        <f t="shared" si="173"/>
        <v>70.833333333333329</v>
      </c>
      <c r="MP31" s="208">
        <f t="shared" si="173"/>
        <v>70.833333333333329</v>
      </c>
      <c r="MQ31" s="208">
        <f t="shared" si="173"/>
        <v>70.833333333333329</v>
      </c>
      <c r="MR31" s="208">
        <f t="shared" si="173"/>
        <v>70.833333333333329</v>
      </c>
      <c r="MS31" s="208">
        <f t="shared" si="173"/>
        <v>70.833333333333329</v>
      </c>
      <c r="MT31" s="208">
        <f t="shared" si="173"/>
        <v>70.833333333333329</v>
      </c>
      <c r="MU31" s="208">
        <f t="shared" si="173"/>
        <v>70.833333333333329</v>
      </c>
      <c r="MV31" s="208">
        <f t="shared" si="173"/>
        <v>70.833333333333329</v>
      </c>
      <c r="MW31" s="208">
        <f t="shared" si="174"/>
        <v>70.833333333333329</v>
      </c>
      <c r="MX31" s="208">
        <f t="shared" si="174"/>
        <v>70.833333333333329</v>
      </c>
      <c r="MY31" s="208">
        <f t="shared" si="142"/>
        <v>70.833333333333329</v>
      </c>
      <c r="MZ31" s="208">
        <f t="shared" si="142"/>
        <v>70.833333333333329</v>
      </c>
      <c r="NA31" s="208">
        <f t="shared" si="142"/>
        <v>70.833333333333329</v>
      </c>
      <c r="NB31" s="208">
        <f t="shared" si="142"/>
        <v>70.833333333333329</v>
      </c>
      <c r="NC31" s="208">
        <f t="shared" si="142"/>
        <v>70.833333333333329</v>
      </c>
      <c r="ND31" s="208">
        <f t="shared" si="142"/>
        <v>70.833333333333329</v>
      </c>
      <c r="NE31" s="208">
        <f t="shared" si="142"/>
        <v>70.833333333333329</v>
      </c>
      <c r="NF31" s="208">
        <f t="shared" si="142"/>
        <v>70.833333333333329</v>
      </c>
      <c r="NG31" s="208">
        <f t="shared" si="142"/>
        <v>70.833333333333329</v>
      </c>
      <c r="NH31" s="208">
        <f t="shared" si="142"/>
        <v>70.833333333333329</v>
      </c>
      <c r="NI31" s="208">
        <f t="shared" si="142"/>
        <v>70.833333333333329</v>
      </c>
      <c r="NJ31" s="208">
        <f t="shared" si="142"/>
        <v>70.833333333333329</v>
      </c>
      <c r="NK31" s="208">
        <f t="shared" si="142"/>
        <v>70.833333333333329</v>
      </c>
      <c r="NL31" s="208">
        <f t="shared" si="142"/>
        <v>70.833333333333329</v>
      </c>
      <c r="NM31" s="208">
        <f t="shared" si="142"/>
        <v>70.833333333333329</v>
      </c>
      <c r="NN31" s="208">
        <f t="shared" si="142"/>
        <v>70.833333333333329</v>
      </c>
      <c r="NO31" s="208">
        <f t="shared" si="142"/>
        <v>70.833333333333329</v>
      </c>
      <c r="NP31" s="208">
        <f t="shared" si="142"/>
        <v>70.833333333333329</v>
      </c>
      <c r="NQ31" s="208">
        <f t="shared" si="142"/>
        <v>70.833333333333329</v>
      </c>
      <c r="NR31" s="208">
        <f t="shared" si="142"/>
        <v>70.833333333333329</v>
      </c>
      <c r="NS31" s="208">
        <f t="shared" si="142"/>
        <v>70.833333333333329</v>
      </c>
      <c r="NT31" s="208">
        <f t="shared" si="142"/>
        <v>70.833333333333329</v>
      </c>
      <c r="NU31" s="208">
        <f t="shared" si="142"/>
        <v>70.833333333333329</v>
      </c>
      <c r="NV31" s="208">
        <f t="shared" si="142"/>
        <v>70.833333333333329</v>
      </c>
      <c r="NW31" s="208">
        <f t="shared" si="142"/>
        <v>70.833333333333329</v>
      </c>
      <c r="NX31" s="208">
        <f t="shared" si="142"/>
        <v>70.833333333333329</v>
      </c>
      <c r="NY31" s="208">
        <f t="shared" si="175"/>
        <v>70.833333333333329</v>
      </c>
      <c r="NZ31" s="208">
        <f t="shared" si="175"/>
        <v>70.833333333333329</v>
      </c>
      <c r="OA31" s="208">
        <f t="shared" si="175"/>
        <v>70.833333333333329</v>
      </c>
      <c r="OB31" s="208">
        <f t="shared" si="175"/>
        <v>70.833333333333329</v>
      </c>
      <c r="OC31" s="208">
        <f t="shared" si="175"/>
        <v>70.833333333333329</v>
      </c>
      <c r="OD31" s="208">
        <f t="shared" si="175"/>
        <v>70.833333333333329</v>
      </c>
      <c r="OE31" s="208">
        <f t="shared" si="176"/>
        <v>70.833333333333329</v>
      </c>
      <c r="OF31" s="208">
        <f t="shared" si="176"/>
        <v>70.833333333333329</v>
      </c>
      <c r="OG31" s="208">
        <f t="shared" si="176"/>
        <v>70.833333333333329</v>
      </c>
      <c r="OH31" s="208">
        <f t="shared" si="176"/>
        <v>70.833333333333329</v>
      </c>
      <c r="OI31" s="208">
        <f t="shared" si="176"/>
        <v>70.833333333333329</v>
      </c>
      <c r="OJ31" s="208">
        <f t="shared" si="176"/>
        <v>70.833333333333329</v>
      </c>
      <c r="OK31" s="208">
        <f t="shared" si="176"/>
        <v>70.833333333333329</v>
      </c>
      <c r="OL31" s="208">
        <f t="shared" si="176"/>
        <v>70.833333333333329</v>
      </c>
      <c r="OM31" s="208">
        <f t="shared" si="176"/>
        <v>70.833333333333329</v>
      </c>
      <c r="ON31" s="208">
        <f t="shared" si="176"/>
        <v>70.833333333333329</v>
      </c>
      <c r="OO31" s="208">
        <f t="shared" si="176"/>
        <v>70.833333333333329</v>
      </c>
      <c r="OP31" s="208">
        <f t="shared" si="176"/>
        <v>70.833333333333329</v>
      </c>
      <c r="OQ31" s="208">
        <f t="shared" si="176"/>
        <v>70.833333333333329</v>
      </c>
      <c r="OR31" s="208">
        <f t="shared" si="176"/>
        <v>70.833333333333329</v>
      </c>
      <c r="OS31" s="208">
        <f t="shared" si="176"/>
        <v>70.833333333333329</v>
      </c>
      <c r="OT31" s="208">
        <f t="shared" si="176"/>
        <v>70.833333333333329</v>
      </c>
      <c r="OU31" s="208">
        <f t="shared" si="176"/>
        <v>70.833333333333329</v>
      </c>
      <c r="OV31" s="208">
        <f t="shared" si="176"/>
        <v>70.833333333333329</v>
      </c>
      <c r="OW31" s="208">
        <f t="shared" si="176"/>
        <v>70.833333333333329</v>
      </c>
      <c r="OX31" s="208">
        <f t="shared" si="176"/>
        <v>70.833333333333329</v>
      </c>
      <c r="OY31" s="208">
        <f t="shared" si="176"/>
        <v>70.833333333333329</v>
      </c>
      <c r="OZ31" s="208">
        <f t="shared" si="176"/>
        <v>70.833333333333329</v>
      </c>
      <c r="PA31" s="208">
        <f t="shared" si="176"/>
        <v>70.833333333333329</v>
      </c>
      <c r="PB31" s="208">
        <f t="shared" si="176"/>
        <v>70.833333333333329</v>
      </c>
      <c r="PC31" s="208">
        <f t="shared" si="176"/>
        <v>70.833333333333329</v>
      </c>
      <c r="PD31" s="208">
        <f t="shared" si="176"/>
        <v>70.833333333333329</v>
      </c>
      <c r="PE31" s="208">
        <f t="shared" si="176"/>
        <v>70.833333333333329</v>
      </c>
      <c r="PF31" s="208">
        <f t="shared" si="176"/>
        <v>70.833333333333329</v>
      </c>
      <c r="PG31" s="208">
        <f t="shared" si="176"/>
        <v>70.833333333333329</v>
      </c>
      <c r="PH31" s="208">
        <f t="shared" si="176"/>
        <v>70.833333333333329</v>
      </c>
      <c r="PI31" s="208">
        <f t="shared" si="176"/>
        <v>70.833333333333329</v>
      </c>
      <c r="PJ31" s="208">
        <f t="shared" si="176"/>
        <v>70.833333333333329</v>
      </c>
      <c r="PK31" s="208">
        <f t="shared" si="176"/>
        <v>70.833333333333329</v>
      </c>
      <c r="PL31" s="208">
        <f t="shared" si="176"/>
        <v>70.833333333333329</v>
      </c>
      <c r="PM31" s="208">
        <f t="shared" si="176"/>
        <v>70.833333333333329</v>
      </c>
      <c r="PN31" s="208">
        <f t="shared" si="176"/>
        <v>70.833333333333329</v>
      </c>
      <c r="PO31" s="208">
        <f t="shared" si="176"/>
        <v>70.833333333333329</v>
      </c>
      <c r="PP31" s="208">
        <f t="shared" si="176"/>
        <v>70.833333333333329</v>
      </c>
      <c r="PQ31" s="208">
        <f t="shared" si="176"/>
        <v>70.833333333333329</v>
      </c>
      <c r="PR31" s="208">
        <f t="shared" si="176"/>
        <v>70.833333333333329</v>
      </c>
      <c r="PS31" s="208">
        <f t="shared" si="176"/>
        <v>70.833333333333329</v>
      </c>
      <c r="PT31" s="208">
        <f t="shared" si="176"/>
        <v>70.833333333333329</v>
      </c>
      <c r="PU31" s="208">
        <f t="shared" si="176"/>
        <v>70.833333333333329</v>
      </c>
      <c r="PV31" s="208">
        <f t="shared" si="176"/>
        <v>70.833333333333329</v>
      </c>
      <c r="PW31" s="208">
        <f t="shared" si="176"/>
        <v>70.833333333333329</v>
      </c>
      <c r="PX31" s="208">
        <f t="shared" si="176"/>
        <v>70.833333333333329</v>
      </c>
      <c r="PY31" s="208">
        <f t="shared" si="176"/>
        <v>70.833333333333329</v>
      </c>
      <c r="PZ31" s="208">
        <f t="shared" si="176"/>
        <v>70.833333333333329</v>
      </c>
      <c r="QA31" s="208">
        <f t="shared" si="176"/>
        <v>70.833333333333329</v>
      </c>
      <c r="QB31" s="208">
        <f t="shared" si="176"/>
        <v>70.833333333333329</v>
      </c>
      <c r="QC31" s="208">
        <f t="shared" si="176"/>
        <v>70.833333333333329</v>
      </c>
      <c r="QD31" s="208">
        <f t="shared" si="176"/>
        <v>70.833333333333329</v>
      </c>
      <c r="QE31" s="208">
        <f t="shared" si="176"/>
        <v>70.833333333333329</v>
      </c>
      <c r="QF31" s="208">
        <f t="shared" si="176"/>
        <v>70.833333333333329</v>
      </c>
      <c r="QG31" s="208">
        <f t="shared" si="176"/>
        <v>70.833333333333329</v>
      </c>
      <c r="QH31" s="208">
        <f t="shared" si="176"/>
        <v>70.833333333333329</v>
      </c>
      <c r="QI31" s="208">
        <f t="shared" si="176"/>
        <v>70.833333333333329</v>
      </c>
      <c r="QJ31" s="208">
        <f t="shared" si="176"/>
        <v>70.833333333333329</v>
      </c>
      <c r="QK31" s="208">
        <f t="shared" si="176"/>
        <v>70.833333333333329</v>
      </c>
      <c r="QL31" s="208">
        <f t="shared" si="176"/>
        <v>70.833333333333329</v>
      </c>
      <c r="QM31" s="208"/>
      <c r="QN31" s="208"/>
      <c r="QO31" s="208"/>
      <c r="QP31" s="208"/>
      <c r="QQ31" s="208"/>
      <c r="QR31" s="208"/>
      <c r="QS31" s="208"/>
      <c r="QT31" s="208"/>
      <c r="QU31" s="208"/>
      <c r="QV31" s="208"/>
      <c r="QW31" s="208"/>
      <c r="QX31" s="208"/>
      <c r="QY31" s="208"/>
      <c r="QZ31" s="208"/>
      <c r="RA31" s="208"/>
      <c r="RB31" s="208"/>
      <c r="RC31" s="208"/>
      <c r="RD31" s="208"/>
      <c r="RE31" s="208"/>
      <c r="RF31" s="208"/>
      <c r="RG31" s="208"/>
      <c r="RH31" s="208"/>
      <c r="RI31" s="208"/>
      <c r="RJ31" s="208"/>
    </row>
    <row r="32" spans="1:478">
      <c r="A32" s="217" t="s">
        <v>912</v>
      </c>
      <c r="B32" s="222">
        <v>1000</v>
      </c>
      <c r="C32" s="703">
        <f>B32/Inputs!$E$10/1000</f>
        <v>9.3443970994991424E-2</v>
      </c>
      <c r="E32" s="208"/>
      <c r="F32" s="208"/>
      <c r="G32" s="208"/>
      <c r="U32" s="208">
        <v>0</v>
      </c>
      <c r="V32" s="208">
        <v>0</v>
      </c>
      <c r="W32" s="208">
        <v>0</v>
      </c>
      <c r="X32" s="208">
        <v>0</v>
      </c>
      <c r="Y32" s="208">
        <v>0</v>
      </c>
      <c r="Z32" s="208">
        <v>0</v>
      </c>
      <c r="AA32" s="208">
        <v>0</v>
      </c>
      <c r="AB32" s="208">
        <v>0</v>
      </c>
      <c r="AC32" s="208">
        <v>0</v>
      </c>
      <c r="AD32" s="208">
        <v>0</v>
      </c>
      <c r="AE32" s="208">
        <v>0</v>
      </c>
      <c r="AF32" s="208">
        <v>0</v>
      </c>
      <c r="AG32" s="208">
        <v>0</v>
      </c>
      <c r="AH32" s="208">
        <v>0</v>
      </c>
      <c r="AI32" s="208">
        <v>600</v>
      </c>
      <c r="AJ32" s="208">
        <v>600</v>
      </c>
      <c r="AK32" s="208">
        <v>600</v>
      </c>
      <c r="AL32" s="208">
        <v>2200</v>
      </c>
      <c r="AM32" s="208">
        <v>2200</v>
      </c>
      <c r="AN32" s="208">
        <v>2200</v>
      </c>
      <c r="AO32" s="208">
        <f t="shared" si="177"/>
        <v>83.333333333333329</v>
      </c>
      <c r="AP32" s="208">
        <f t="shared" si="177"/>
        <v>83.333333333333329</v>
      </c>
      <c r="AQ32" s="208">
        <f t="shared" si="177"/>
        <v>83.333333333333329</v>
      </c>
      <c r="AR32" s="208">
        <f t="shared" si="177"/>
        <v>83.333333333333329</v>
      </c>
      <c r="AS32" s="208">
        <f t="shared" si="177"/>
        <v>83.333333333333329</v>
      </c>
      <c r="AT32" s="208">
        <f t="shared" si="177"/>
        <v>83.333333333333329</v>
      </c>
      <c r="AU32" s="208">
        <f t="shared" si="177"/>
        <v>83.333333333333329</v>
      </c>
      <c r="AV32" s="208">
        <f t="shared" si="177"/>
        <v>83.333333333333329</v>
      </c>
      <c r="AW32" s="208">
        <f t="shared" si="177"/>
        <v>83.333333333333329</v>
      </c>
      <c r="AX32" s="208">
        <f t="shared" si="177"/>
        <v>83.333333333333329</v>
      </c>
      <c r="AY32" s="208">
        <f t="shared" si="177"/>
        <v>83.333333333333329</v>
      </c>
      <c r="AZ32" s="208">
        <f t="shared" si="177"/>
        <v>83.333333333333329</v>
      </c>
      <c r="BA32" s="208">
        <f t="shared" si="177"/>
        <v>83.333333333333329</v>
      </c>
      <c r="BB32" s="208">
        <f t="shared" si="177"/>
        <v>83.333333333333329</v>
      </c>
      <c r="BC32" s="208">
        <f t="shared" si="177"/>
        <v>83.333333333333329</v>
      </c>
      <c r="BD32" s="208">
        <f t="shared" si="177"/>
        <v>83.333333333333329</v>
      </c>
      <c r="BE32" s="208">
        <f t="shared" si="177"/>
        <v>83.333333333333329</v>
      </c>
      <c r="BF32" s="208">
        <f t="shared" si="177"/>
        <v>83.333333333333329</v>
      </c>
      <c r="BG32" s="208">
        <f t="shared" si="177"/>
        <v>83.333333333333329</v>
      </c>
      <c r="BH32" s="208">
        <f t="shared" si="177"/>
        <v>83.333333333333329</v>
      </c>
      <c r="BI32" s="208">
        <f t="shared" si="177"/>
        <v>83.333333333333329</v>
      </c>
      <c r="BJ32" s="208">
        <f t="shared" si="177"/>
        <v>83.333333333333329</v>
      </c>
      <c r="BK32" s="208">
        <f t="shared" si="177"/>
        <v>83.333333333333329</v>
      </c>
      <c r="BL32" s="208">
        <f t="shared" si="177"/>
        <v>83.333333333333329</v>
      </c>
      <c r="BM32" s="208">
        <f t="shared" si="177"/>
        <v>83.333333333333329</v>
      </c>
      <c r="BN32" s="208">
        <f t="shared" si="177"/>
        <v>83.333333333333329</v>
      </c>
      <c r="BO32" s="208">
        <f t="shared" si="177"/>
        <v>83.333333333333329</v>
      </c>
      <c r="BP32" s="208">
        <f t="shared" si="177"/>
        <v>83.333333333333329</v>
      </c>
      <c r="BQ32" s="208">
        <f t="shared" si="177"/>
        <v>83.333333333333329</v>
      </c>
      <c r="BR32" s="208">
        <f t="shared" si="177"/>
        <v>83.333333333333329</v>
      </c>
      <c r="BS32" s="208">
        <f t="shared" si="177"/>
        <v>83.333333333333329</v>
      </c>
      <c r="BT32" s="208">
        <f t="shared" si="177"/>
        <v>83.333333333333329</v>
      </c>
      <c r="BU32" s="208">
        <f t="shared" si="177"/>
        <v>83.333333333333329</v>
      </c>
      <c r="BV32" s="208">
        <f t="shared" si="177"/>
        <v>83.333333333333329</v>
      </c>
      <c r="BW32" s="208">
        <f t="shared" si="177"/>
        <v>83.333333333333329</v>
      </c>
      <c r="BX32" s="208">
        <f t="shared" si="177"/>
        <v>83.333333333333329</v>
      </c>
      <c r="BY32" s="208">
        <f t="shared" si="177"/>
        <v>83.333333333333329</v>
      </c>
      <c r="BZ32" s="208">
        <f t="shared" si="177"/>
        <v>83.333333333333329</v>
      </c>
      <c r="CA32" s="208">
        <f t="shared" si="177"/>
        <v>83.333333333333329</v>
      </c>
      <c r="CB32" s="208">
        <f t="shared" si="177"/>
        <v>83.333333333333329</v>
      </c>
      <c r="CC32" s="208">
        <f t="shared" si="177"/>
        <v>83.333333333333329</v>
      </c>
      <c r="CD32" s="208">
        <f t="shared" si="177"/>
        <v>83.333333333333329</v>
      </c>
      <c r="CE32" s="208">
        <f t="shared" si="177"/>
        <v>83.333333333333329</v>
      </c>
      <c r="CF32" s="208">
        <f t="shared" si="177"/>
        <v>83.333333333333329</v>
      </c>
      <c r="CG32" s="208">
        <f t="shared" si="177"/>
        <v>83.333333333333329</v>
      </c>
      <c r="CH32" s="208">
        <f t="shared" si="177"/>
        <v>83.333333333333329</v>
      </c>
      <c r="CI32" s="208">
        <f t="shared" si="177"/>
        <v>83.333333333333329</v>
      </c>
      <c r="CJ32" s="208">
        <f t="shared" si="177"/>
        <v>83.333333333333329</v>
      </c>
      <c r="CK32" s="208">
        <f t="shared" si="177"/>
        <v>83.333333333333329</v>
      </c>
      <c r="CL32" s="208">
        <f t="shared" si="177"/>
        <v>83.333333333333329</v>
      </c>
      <c r="CM32" s="208">
        <f t="shared" si="177"/>
        <v>83.333333333333329</v>
      </c>
      <c r="CN32" s="208">
        <f t="shared" si="177"/>
        <v>83.333333333333329</v>
      </c>
      <c r="CO32" s="208">
        <f t="shared" si="177"/>
        <v>83.333333333333329</v>
      </c>
      <c r="CP32" s="208">
        <f t="shared" si="178"/>
        <v>83.333333333333329</v>
      </c>
      <c r="CQ32" s="208">
        <f t="shared" si="178"/>
        <v>83.333333333333329</v>
      </c>
      <c r="CR32" s="208">
        <f t="shared" si="178"/>
        <v>83.333333333333329</v>
      </c>
      <c r="CS32" s="208">
        <f t="shared" si="178"/>
        <v>83.333333333333329</v>
      </c>
      <c r="CT32" s="208">
        <f t="shared" si="178"/>
        <v>83.333333333333329</v>
      </c>
      <c r="CU32" s="208">
        <f t="shared" si="178"/>
        <v>83.333333333333329</v>
      </c>
      <c r="CV32" s="208">
        <f t="shared" si="178"/>
        <v>83.333333333333329</v>
      </c>
      <c r="CW32" s="208">
        <f t="shared" si="178"/>
        <v>83.333333333333329</v>
      </c>
      <c r="CX32" s="208">
        <f t="shared" si="178"/>
        <v>83.333333333333329</v>
      </c>
      <c r="CY32" s="208">
        <f t="shared" si="178"/>
        <v>83.333333333333329</v>
      </c>
      <c r="CZ32" s="208">
        <f t="shared" si="178"/>
        <v>83.333333333333329</v>
      </c>
      <c r="DA32" s="208">
        <f t="shared" si="178"/>
        <v>83.333333333333329</v>
      </c>
      <c r="DB32" s="208">
        <f t="shared" si="178"/>
        <v>83.333333333333329</v>
      </c>
      <c r="DC32" s="208">
        <f t="shared" si="178"/>
        <v>83.333333333333329</v>
      </c>
      <c r="DD32" s="208">
        <f t="shared" si="178"/>
        <v>83.333333333333329</v>
      </c>
      <c r="DE32" s="208">
        <f t="shared" si="178"/>
        <v>83.333333333333329</v>
      </c>
      <c r="DF32" s="208">
        <f t="shared" si="178"/>
        <v>83.333333333333329</v>
      </c>
      <c r="DG32" s="208">
        <f t="shared" si="178"/>
        <v>83.333333333333329</v>
      </c>
      <c r="DH32" s="208">
        <f t="shared" si="178"/>
        <v>83.333333333333329</v>
      </c>
      <c r="DI32" s="208">
        <f t="shared" si="178"/>
        <v>83.333333333333329</v>
      </c>
      <c r="DJ32" s="208">
        <f t="shared" si="178"/>
        <v>83.333333333333329</v>
      </c>
      <c r="DK32" s="208">
        <f t="shared" si="178"/>
        <v>83.333333333333329</v>
      </c>
      <c r="DL32" s="208">
        <f t="shared" si="178"/>
        <v>83.333333333333329</v>
      </c>
      <c r="DM32" s="208">
        <f t="shared" si="178"/>
        <v>83.333333333333329</v>
      </c>
      <c r="DN32" s="208">
        <f t="shared" si="178"/>
        <v>83.333333333333329</v>
      </c>
      <c r="DO32" s="208">
        <f t="shared" si="178"/>
        <v>83.333333333333329</v>
      </c>
      <c r="DP32" s="208">
        <f t="shared" si="178"/>
        <v>83.333333333333329</v>
      </c>
      <c r="DQ32" s="208">
        <f t="shared" si="178"/>
        <v>83.333333333333329</v>
      </c>
      <c r="DR32" s="208">
        <f t="shared" si="178"/>
        <v>83.333333333333329</v>
      </c>
      <c r="DS32" s="208">
        <f t="shared" si="178"/>
        <v>83.333333333333329</v>
      </c>
      <c r="DT32" s="208">
        <f t="shared" si="178"/>
        <v>83.333333333333329</v>
      </c>
      <c r="DU32" s="208">
        <f t="shared" si="178"/>
        <v>83.333333333333329</v>
      </c>
      <c r="DV32" s="208">
        <f t="shared" si="178"/>
        <v>83.333333333333329</v>
      </c>
      <c r="DW32" s="208">
        <f t="shared" si="178"/>
        <v>83.333333333333329</v>
      </c>
      <c r="DX32" s="208">
        <f t="shared" si="178"/>
        <v>83.333333333333329</v>
      </c>
      <c r="DY32" s="208">
        <f t="shared" si="178"/>
        <v>83.333333333333329</v>
      </c>
      <c r="DZ32" s="208">
        <f t="shared" si="178"/>
        <v>83.333333333333329</v>
      </c>
      <c r="EA32" s="208">
        <f t="shared" si="178"/>
        <v>83.333333333333329</v>
      </c>
      <c r="EB32" s="208">
        <f t="shared" si="178"/>
        <v>83.333333333333329</v>
      </c>
      <c r="EC32" s="208">
        <f t="shared" si="178"/>
        <v>83.333333333333329</v>
      </c>
      <c r="ED32" s="208">
        <f t="shared" si="178"/>
        <v>83.333333333333329</v>
      </c>
      <c r="EE32" s="208">
        <f t="shared" si="178"/>
        <v>83.333333333333329</v>
      </c>
      <c r="EF32" s="208">
        <f t="shared" si="178"/>
        <v>83.333333333333329</v>
      </c>
      <c r="EG32" s="208">
        <f t="shared" si="178"/>
        <v>83.333333333333329</v>
      </c>
      <c r="EH32" s="208">
        <f t="shared" si="178"/>
        <v>83.333333333333329</v>
      </c>
      <c r="EI32" s="208">
        <f t="shared" si="178"/>
        <v>83.333333333333329</v>
      </c>
      <c r="EJ32" s="208">
        <f t="shared" si="178"/>
        <v>83.333333333333329</v>
      </c>
      <c r="EK32" s="208">
        <f t="shared" si="178"/>
        <v>83.333333333333329</v>
      </c>
      <c r="EL32" s="208">
        <f t="shared" si="178"/>
        <v>83.333333333333329</v>
      </c>
      <c r="EM32" s="208">
        <f t="shared" si="178"/>
        <v>83.333333333333329</v>
      </c>
      <c r="EN32" s="208">
        <f t="shared" si="178"/>
        <v>83.333333333333329</v>
      </c>
      <c r="EO32" s="208">
        <f t="shared" si="178"/>
        <v>83.333333333333329</v>
      </c>
      <c r="EP32" s="208">
        <f t="shared" si="178"/>
        <v>83.333333333333329</v>
      </c>
      <c r="EQ32" s="208">
        <f t="shared" si="178"/>
        <v>83.333333333333329</v>
      </c>
      <c r="ER32" s="208">
        <f t="shared" si="178"/>
        <v>83.333333333333329</v>
      </c>
      <c r="ES32" s="208">
        <f t="shared" si="178"/>
        <v>83.333333333333329</v>
      </c>
      <c r="ET32" s="208">
        <f t="shared" si="178"/>
        <v>83.333333333333329</v>
      </c>
      <c r="EU32" s="208">
        <f t="shared" si="178"/>
        <v>83.333333333333329</v>
      </c>
      <c r="EV32" s="208">
        <f t="shared" si="178"/>
        <v>83.333333333333329</v>
      </c>
      <c r="EW32" s="208">
        <f t="shared" si="178"/>
        <v>83.333333333333329</v>
      </c>
      <c r="EX32" s="208">
        <f t="shared" si="178"/>
        <v>83.333333333333329</v>
      </c>
      <c r="EY32" s="208">
        <f t="shared" si="178"/>
        <v>83.333333333333329</v>
      </c>
      <c r="EZ32" s="208">
        <f t="shared" si="178"/>
        <v>83.333333333333329</v>
      </c>
      <c r="FA32" s="208">
        <f>FA$5*$B32/12</f>
        <v>83.333333333333329</v>
      </c>
      <c r="FB32" s="208">
        <f t="shared" si="134"/>
        <v>83.333333333333329</v>
      </c>
      <c r="FC32" s="208">
        <f t="shared" si="134"/>
        <v>83.333333333333329</v>
      </c>
      <c r="FD32" s="208">
        <f t="shared" ref="FD32:HN32" si="182">FD$5*$B32/12</f>
        <v>83.333333333333329</v>
      </c>
      <c r="FE32" s="208">
        <f t="shared" si="182"/>
        <v>83.333333333333329</v>
      </c>
      <c r="FF32" s="208">
        <f t="shared" si="182"/>
        <v>83.333333333333329</v>
      </c>
      <c r="FG32" s="208">
        <f t="shared" si="182"/>
        <v>83.333333333333329</v>
      </c>
      <c r="FH32" s="208">
        <f t="shared" si="182"/>
        <v>83.333333333333329</v>
      </c>
      <c r="FI32" s="208">
        <f t="shared" si="182"/>
        <v>83.333333333333329</v>
      </c>
      <c r="FJ32" s="208">
        <f t="shared" si="182"/>
        <v>83.333333333333329</v>
      </c>
      <c r="FK32" s="208">
        <f t="shared" si="182"/>
        <v>83.333333333333329</v>
      </c>
      <c r="FL32" s="208">
        <f t="shared" si="182"/>
        <v>83.333333333333329</v>
      </c>
      <c r="FM32" s="208">
        <f t="shared" si="182"/>
        <v>83.333333333333329</v>
      </c>
      <c r="FN32" s="208">
        <f t="shared" si="182"/>
        <v>83.333333333333329</v>
      </c>
      <c r="FO32" s="208">
        <f t="shared" si="182"/>
        <v>83.333333333333329</v>
      </c>
      <c r="FP32" s="208">
        <f t="shared" si="182"/>
        <v>83.333333333333329</v>
      </c>
      <c r="FQ32" s="208">
        <f t="shared" si="182"/>
        <v>83.333333333333329</v>
      </c>
      <c r="FR32" s="208">
        <f t="shared" si="182"/>
        <v>83.333333333333329</v>
      </c>
      <c r="FS32" s="208">
        <f t="shared" si="182"/>
        <v>83.333333333333329</v>
      </c>
      <c r="FT32" s="208">
        <f t="shared" si="182"/>
        <v>83.333333333333329</v>
      </c>
      <c r="FU32" s="208">
        <f t="shared" si="182"/>
        <v>83.333333333333329</v>
      </c>
      <c r="FV32" s="208">
        <f t="shared" si="182"/>
        <v>83.333333333333329</v>
      </c>
      <c r="FW32" s="208">
        <f t="shared" si="182"/>
        <v>83.333333333333329</v>
      </c>
      <c r="FX32" s="208">
        <f t="shared" si="182"/>
        <v>83.333333333333329</v>
      </c>
      <c r="FY32" s="208">
        <f t="shared" si="182"/>
        <v>83.333333333333329</v>
      </c>
      <c r="FZ32" s="208">
        <f t="shared" si="182"/>
        <v>83.333333333333329</v>
      </c>
      <c r="GA32" s="208">
        <f t="shared" si="182"/>
        <v>83.333333333333329</v>
      </c>
      <c r="GB32" s="208">
        <f t="shared" si="182"/>
        <v>83.333333333333329</v>
      </c>
      <c r="GC32" s="208">
        <f t="shared" si="182"/>
        <v>83.333333333333329</v>
      </c>
      <c r="GD32" s="208">
        <f t="shared" si="182"/>
        <v>83.333333333333329</v>
      </c>
      <c r="GE32" s="208">
        <f t="shared" si="182"/>
        <v>83.333333333333329</v>
      </c>
      <c r="GF32" s="208">
        <f t="shared" si="182"/>
        <v>83.333333333333329</v>
      </c>
      <c r="GG32" s="208">
        <f t="shared" si="182"/>
        <v>83.333333333333329</v>
      </c>
      <c r="GH32" s="208">
        <f t="shared" si="182"/>
        <v>83.333333333333329</v>
      </c>
      <c r="GI32" s="208">
        <f t="shared" si="182"/>
        <v>83.333333333333329</v>
      </c>
      <c r="GJ32" s="208">
        <f t="shared" si="182"/>
        <v>83.333333333333329</v>
      </c>
      <c r="GK32" s="208">
        <f t="shared" si="182"/>
        <v>83.333333333333329</v>
      </c>
      <c r="GL32" s="208">
        <f t="shared" si="182"/>
        <v>83.333333333333329</v>
      </c>
      <c r="GM32" s="208">
        <f t="shared" si="182"/>
        <v>83.333333333333329</v>
      </c>
      <c r="GN32" s="208">
        <f t="shared" si="182"/>
        <v>83.333333333333329</v>
      </c>
      <c r="GO32" s="208">
        <f t="shared" si="182"/>
        <v>83.333333333333329</v>
      </c>
      <c r="GP32" s="208">
        <f t="shared" si="182"/>
        <v>83.333333333333329</v>
      </c>
      <c r="GQ32" s="208">
        <f t="shared" si="182"/>
        <v>83.333333333333329</v>
      </c>
      <c r="GR32" s="208">
        <f t="shared" si="182"/>
        <v>83.333333333333329</v>
      </c>
      <c r="GS32" s="208">
        <f t="shared" si="182"/>
        <v>83.333333333333329</v>
      </c>
      <c r="GT32" s="208">
        <f t="shared" si="182"/>
        <v>83.333333333333329</v>
      </c>
      <c r="GU32" s="208">
        <f t="shared" si="182"/>
        <v>83.333333333333329</v>
      </c>
      <c r="GV32" s="208">
        <f t="shared" si="182"/>
        <v>83.333333333333329</v>
      </c>
      <c r="GW32" s="208">
        <f t="shared" si="182"/>
        <v>83.333333333333329</v>
      </c>
      <c r="GX32" s="208">
        <f t="shared" si="182"/>
        <v>83.333333333333329</v>
      </c>
      <c r="GY32" s="208">
        <f t="shared" si="182"/>
        <v>83.333333333333329</v>
      </c>
      <c r="GZ32" s="208">
        <f t="shared" si="182"/>
        <v>83.333333333333329</v>
      </c>
      <c r="HA32" s="208">
        <f t="shared" si="182"/>
        <v>83.333333333333329</v>
      </c>
      <c r="HB32" s="208">
        <f t="shared" si="182"/>
        <v>83.333333333333329</v>
      </c>
      <c r="HC32" s="208">
        <f t="shared" si="182"/>
        <v>83.333333333333329</v>
      </c>
      <c r="HD32" s="208">
        <f t="shared" si="182"/>
        <v>83.333333333333329</v>
      </c>
      <c r="HE32" s="208">
        <f t="shared" si="182"/>
        <v>83.333333333333329</v>
      </c>
      <c r="HF32" s="208">
        <f t="shared" si="182"/>
        <v>83.333333333333329</v>
      </c>
      <c r="HG32" s="208">
        <f t="shared" si="182"/>
        <v>83.333333333333329</v>
      </c>
      <c r="HH32" s="208">
        <f t="shared" si="182"/>
        <v>83.333333333333329</v>
      </c>
      <c r="HI32" s="208">
        <f t="shared" si="182"/>
        <v>83.333333333333329</v>
      </c>
      <c r="HJ32" s="208">
        <f t="shared" si="182"/>
        <v>83.333333333333329</v>
      </c>
      <c r="HK32" s="208">
        <f t="shared" si="182"/>
        <v>83.333333333333329</v>
      </c>
      <c r="HL32" s="208">
        <f t="shared" si="182"/>
        <v>83.333333333333329</v>
      </c>
      <c r="HM32" s="208">
        <f t="shared" si="182"/>
        <v>83.333333333333329</v>
      </c>
      <c r="HN32" s="208">
        <f t="shared" si="182"/>
        <v>83.333333333333329</v>
      </c>
      <c r="HO32" s="208">
        <f t="shared" si="180"/>
        <v>83.333333333333329</v>
      </c>
      <c r="HP32" s="208">
        <f t="shared" si="180"/>
        <v>83.333333333333329</v>
      </c>
      <c r="HQ32" s="208">
        <f t="shared" si="180"/>
        <v>83.333333333333329</v>
      </c>
      <c r="HR32" s="208">
        <f t="shared" si="180"/>
        <v>83.333333333333329</v>
      </c>
      <c r="HS32" s="208">
        <f t="shared" si="180"/>
        <v>83.333333333333329</v>
      </c>
      <c r="HT32" s="208">
        <f t="shared" si="180"/>
        <v>83.333333333333329</v>
      </c>
      <c r="HU32" s="208">
        <f t="shared" si="180"/>
        <v>83.333333333333329</v>
      </c>
      <c r="HV32" s="208">
        <f t="shared" si="180"/>
        <v>83.333333333333329</v>
      </c>
      <c r="HW32" s="208">
        <f t="shared" si="180"/>
        <v>83.333333333333329</v>
      </c>
      <c r="HX32" s="208">
        <f t="shared" si="180"/>
        <v>83.333333333333329</v>
      </c>
      <c r="HY32" s="208">
        <f t="shared" si="180"/>
        <v>83.333333333333329</v>
      </c>
      <c r="HZ32" s="208">
        <f t="shared" si="180"/>
        <v>83.333333333333329</v>
      </c>
      <c r="IA32" s="208">
        <f t="shared" si="180"/>
        <v>83.333333333333329</v>
      </c>
      <c r="IB32" s="208">
        <f t="shared" si="180"/>
        <v>83.333333333333329</v>
      </c>
      <c r="IC32" s="208">
        <f t="shared" si="180"/>
        <v>83.333333333333329</v>
      </c>
      <c r="ID32" s="208">
        <f t="shared" si="180"/>
        <v>83.333333333333329</v>
      </c>
      <c r="IE32" s="208">
        <f t="shared" si="180"/>
        <v>83.333333333333329</v>
      </c>
      <c r="IF32" s="208">
        <f t="shared" si="180"/>
        <v>83.333333333333329</v>
      </c>
      <c r="IG32" s="208">
        <f t="shared" si="180"/>
        <v>83.333333333333329</v>
      </c>
      <c r="IH32" s="208">
        <f t="shared" si="180"/>
        <v>83.333333333333329</v>
      </c>
      <c r="II32" s="208">
        <f t="shared" si="180"/>
        <v>83.333333333333329</v>
      </c>
      <c r="IJ32" s="208">
        <f t="shared" si="180"/>
        <v>83.333333333333329</v>
      </c>
      <c r="IK32" s="208">
        <f t="shared" si="180"/>
        <v>83.333333333333329</v>
      </c>
      <c r="IL32" s="208">
        <f t="shared" si="180"/>
        <v>83.333333333333329</v>
      </c>
      <c r="IM32" s="208">
        <f t="shared" si="180"/>
        <v>83.333333333333329</v>
      </c>
      <c r="IN32" s="208">
        <f t="shared" si="180"/>
        <v>83.333333333333329</v>
      </c>
      <c r="IO32" s="208">
        <f t="shared" si="180"/>
        <v>83.333333333333329</v>
      </c>
      <c r="IP32" s="208">
        <f t="shared" si="180"/>
        <v>83.333333333333329</v>
      </c>
      <c r="IQ32" s="208">
        <f t="shared" si="180"/>
        <v>83.333333333333329</v>
      </c>
      <c r="IR32" s="208">
        <f t="shared" si="180"/>
        <v>83.333333333333329</v>
      </c>
      <c r="IS32" s="208">
        <f t="shared" si="180"/>
        <v>83.333333333333329</v>
      </c>
      <c r="IT32" s="208">
        <f t="shared" si="180"/>
        <v>83.333333333333329</v>
      </c>
      <c r="IU32" s="208">
        <f t="shared" si="180"/>
        <v>83.333333333333329</v>
      </c>
      <c r="IV32" s="208">
        <f t="shared" si="180"/>
        <v>83.333333333333329</v>
      </c>
      <c r="IW32" s="208">
        <f t="shared" si="180"/>
        <v>83.333333333333329</v>
      </c>
      <c r="IX32" s="208">
        <f t="shared" si="180"/>
        <v>83.333333333333329</v>
      </c>
      <c r="IY32" s="208">
        <f t="shared" si="180"/>
        <v>83.333333333333329</v>
      </c>
      <c r="IZ32" s="208">
        <f t="shared" si="180"/>
        <v>83.333333333333329</v>
      </c>
      <c r="JA32" s="208">
        <f t="shared" si="180"/>
        <v>83.333333333333329</v>
      </c>
      <c r="JB32" s="208">
        <f t="shared" si="180"/>
        <v>83.333333333333329</v>
      </c>
      <c r="JC32" s="208">
        <f t="shared" si="180"/>
        <v>83.333333333333329</v>
      </c>
      <c r="JD32" s="208">
        <f t="shared" si="180"/>
        <v>83.333333333333329</v>
      </c>
      <c r="JE32" s="208">
        <f t="shared" si="180"/>
        <v>83.333333333333329</v>
      </c>
      <c r="JF32" s="208">
        <f t="shared" si="180"/>
        <v>83.333333333333329</v>
      </c>
      <c r="JG32" s="208">
        <f t="shared" si="180"/>
        <v>83.333333333333329</v>
      </c>
      <c r="JH32" s="208">
        <f t="shared" si="180"/>
        <v>83.333333333333329</v>
      </c>
      <c r="JI32" s="208">
        <f t="shared" si="180"/>
        <v>83.333333333333329</v>
      </c>
      <c r="JJ32" s="208">
        <f t="shared" si="180"/>
        <v>83.333333333333329</v>
      </c>
      <c r="JK32" s="208">
        <f t="shared" si="180"/>
        <v>83.333333333333329</v>
      </c>
      <c r="JL32" s="208">
        <f t="shared" si="180"/>
        <v>83.333333333333329</v>
      </c>
      <c r="JM32" s="208">
        <f t="shared" si="180"/>
        <v>83.333333333333329</v>
      </c>
      <c r="JN32" s="208">
        <f t="shared" si="180"/>
        <v>83.333333333333329</v>
      </c>
      <c r="JO32" s="208">
        <f t="shared" si="180"/>
        <v>83.333333333333329</v>
      </c>
      <c r="JP32" s="208">
        <f t="shared" si="180"/>
        <v>83.333333333333329</v>
      </c>
      <c r="JQ32" s="208">
        <f t="shared" si="180"/>
        <v>83.333333333333329</v>
      </c>
      <c r="JR32" s="208">
        <f t="shared" si="180"/>
        <v>83.333333333333329</v>
      </c>
      <c r="JS32" s="208">
        <f t="shared" si="180"/>
        <v>83.333333333333329</v>
      </c>
      <c r="JT32" s="208">
        <f t="shared" si="180"/>
        <v>83.333333333333329</v>
      </c>
      <c r="JU32" s="208">
        <f t="shared" si="180"/>
        <v>83.333333333333329</v>
      </c>
      <c r="JV32" s="208">
        <f t="shared" si="180"/>
        <v>83.333333333333329</v>
      </c>
      <c r="JW32" s="208">
        <f t="shared" si="180"/>
        <v>83.333333333333329</v>
      </c>
      <c r="JX32" s="208">
        <f t="shared" si="180"/>
        <v>83.333333333333329</v>
      </c>
      <c r="JY32" s="208">
        <f t="shared" si="180"/>
        <v>83.333333333333329</v>
      </c>
      <c r="JZ32" s="208">
        <f t="shared" si="180"/>
        <v>83.333333333333329</v>
      </c>
      <c r="KA32" s="208">
        <f t="shared" si="137"/>
        <v>83.333333333333329</v>
      </c>
      <c r="KB32" s="208">
        <f t="shared" si="137"/>
        <v>83.333333333333329</v>
      </c>
      <c r="KC32" s="208">
        <f t="shared" si="137"/>
        <v>83.333333333333329</v>
      </c>
      <c r="KD32" s="208">
        <f t="shared" si="137"/>
        <v>83.333333333333329</v>
      </c>
      <c r="KE32" s="208">
        <f t="shared" si="137"/>
        <v>83.333333333333329</v>
      </c>
      <c r="KF32" s="208">
        <f t="shared" si="137"/>
        <v>83.333333333333329</v>
      </c>
      <c r="KG32" s="208">
        <f t="shared" si="137"/>
        <v>83.333333333333329</v>
      </c>
      <c r="KH32" s="208">
        <f t="shared" si="181"/>
        <v>83.333333333333329</v>
      </c>
      <c r="KI32" s="208">
        <f t="shared" si="181"/>
        <v>83.333333333333329</v>
      </c>
      <c r="KJ32" s="208">
        <f t="shared" si="181"/>
        <v>83.333333333333329</v>
      </c>
      <c r="KK32" s="208">
        <f t="shared" si="181"/>
        <v>83.333333333333329</v>
      </c>
      <c r="KL32" s="208">
        <f t="shared" si="181"/>
        <v>83.333333333333329</v>
      </c>
      <c r="KM32" s="208">
        <f t="shared" si="181"/>
        <v>83.333333333333329</v>
      </c>
      <c r="KN32" s="208">
        <f t="shared" si="181"/>
        <v>83.333333333333329</v>
      </c>
      <c r="KO32" s="208">
        <f t="shared" si="181"/>
        <v>83.333333333333329</v>
      </c>
      <c r="KP32" s="208">
        <f t="shared" si="181"/>
        <v>83.333333333333329</v>
      </c>
      <c r="KQ32" s="208">
        <f t="shared" si="181"/>
        <v>83.333333333333329</v>
      </c>
      <c r="KR32" s="208">
        <f t="shared" si="181"/>
        <v>83.333333333333329</v>
      </c>
      <c r="KS32" s="208">
        <f t="shared" si="181"/>
        <v>83.333333333333329</v>
      </c>
      <c r="KT32" s="208">
        <f t="shared" si="181"/>
        <v>83.333333333333329</v>
      </c>
      <c r="KU32" s="208">
        <f t="shared" si="181"/>
        <v>83.333333333333329</v>
      </c>
      <c r="KV32" s="208">
        <f t="shared" si="181"/>
        <v>83.333333333333329</v>
      </c>
      <c r="KW32" s="208">
        <f t="shared" si="181"/>
        <v>83.333333333333329</v>
      </c>
      <c r="KX32" s="208">
        <f t="shared" si="181"/>
        <v>83.333333333333329</v>
      </c>
      <c r="KY32" s="208">
        <f t="shared" si="181"/>
        <v>83.333333333333329</v>
      </c>
      <c r="KZ32" s="208">
        <f t="shared" si="181"/>
        <v>83.333333333333329</v>
      </c>
      <c r="LA32" s="208">
        <f t="shared" si="181"/>
        <v>83.333333333333329</v>
      </c>
      <c r="LB32" s="208">
        <f t="shared" si="181"/>
        <v>83.333333333333329</v>
      </c>
      <c r="LC32" s="208">
        <f t="shared" si="181"/>
        <v>83.333333333333329</v>
      </c>
      <c r="LD32" s="208">
        <f t="shared" si="181"/>
        <v>83.333333333333329</v>
      </c>
      <c r="LE32" s="208">
        <f t="shared" si="181"/>
        <v>83.333333333333329</v>
      </c>
      <c r="LF32" s="208">
        <f t="shared" si="181"/>
        <v>83.333333333333329</v>
      </c>
      <c r="LG32" s="208">
        <f t="shared" si="181"/>
        <v>83.333333333333329</v>
      </c>
      <c r="LH32" s="208">
        <f t="shared" si="181"/>
        <v>83.333333333333329</v>
      </c>
      <c r="LI32" s="208">
        <f t="shared" si="181"/>
        <v>83.333333333333329</v>
      </c>
      <c r="LJ32" s="208">
        <f t="shared" si="181"/>
        <v>83.333333333333329</v>
      </c>
      <c r="LK32" s="208">
        <f t="shared" si="181"/>
        <v>83.333333333333329</v>
      </c>
      <c r="LL32" s="208">
        <f t="shared" si="181"/>
        <v>83.333333333333329</v>
      </c>
      <c r="LM32" s="208">
        <f t="shared" si="181"/>
        <v>83.333333333333329</v>
      </c>
      <c r="LN32" s="208">
        <f t="shared" si="181"/>
        <v>83.333333333333329</v>
      </c>
      <c r="LO32" s="208">
        <f t="shared" si="181"/>
        <v>83.333333333333329</v>
      </c>
      <c r="LP32" s="208">
        <f t="shared" si="181"/>
        <v>83.333333333333329</v>
      </c>
      <c r="LQ32" s="208">
        <f t="shared" si="181"/>
        <v>83.333333333333329</v>
      </c>
      <c r="LR32" s="208">
        <f t="shared" si="181"/>
        <v>83.333333333333329</v>
      </c>
      <c r="LS32" s="208">
        <f t="shared" si="181"/>
        <v>83.333333333333329</v>
      </c>
      <c r="LT32" s="208">
        <f t="shared" si="181"/>
        <v>83.333333333333329</v>
      </c>
      <c r="LU32" s="208">
        <f t="shared" si="181"/>
        <v>83.333333333333329</v>
      </c>
      <c r="LV32" s="208">
        <f t="shared" si="181"/>
        <v>83.333333333333329</v>
      </c>
      <c r="LW32" s="208">
        <f t="shared" ref="LW32:MV32" si="183">LW$5*$B32/12</f>
        <v>83.333333333333329</v>
      </c>
      <c r="LX32" s="208">
        <f t="shared" si="183"/>
        <v>83.333333333333329</v>
      </c>
      <c r="LY32" s="208">
        <f t="shared" si="183"/>
        <v>83.333333333333329</v>
      </c>
      <c r="LZ32" s="208">
        <f t="shared" si="183"/>
        <v>83.333333333333329</v>
      </c>
      <c r="MA32" s="208">
        <f t="shared" si="183"/>
        <v>83.333333333333329</v>
      </c>
      <c r="MB32" s="208">
        <f t="shared" si="183"/>
        <v>83.333333333333329</v>
      </c>
      <c r="MC32" s="208">
        <f t="shared" si="183"/>
        <v>83.333333333333329</v>
      </c>
      <c r="MD32" s="208">
        <f t="shared" si="183"/>
        <v>83.333333333333329</v>
      </c>
      <c r="ME32" s="208">
        <f t="shared" si="183"/>
        <v>83.333333333333329</v>
      </c>
      <c r="MF32" s="208">
        <f t="shared" si="183"/>
        <v>83.333333333333329</v>
      </c>
      <c r="MG32" s="208">
        <f t="shared" si="183"/>
        <v>83.333333333333329</v>
      </c>
      <c r="MH32" s="208">
        <f t="shared" si="183"/>
        <v>83.333333333333329</v>
      </c>
      <c r="MI32" s="208">
        <f t="shared" si="183"/>
        <v>83.333333333333329</v>
      </c>
      <c r="MJ32" s="208">
        <f t="shared" si="183"/>
        <v>83.333333333333329</v>
      </c>
      <c r="MK32" s="208">
        <f t="shared" si="183"/>
        <v>83.333333333333329</v>
      </c>
      <c r="ML32" s="208">
        <f t="shared" si="183"/>
        <v>83.333333333333329</v>
      </c>
      <c r="MM32" s="208">
        <f t="shared" si="183"/>
        <v>83.333333333333329</v>
      </c>
      <c r="MN32" s="208">
        <f t="shared" si="183"/>
        <v>83.333333333333329</v>
      </c>
      <c r="MO32" s="208">
        <f t="shared" si="183"/>
        <v>83.333333333333329</v>
      </c>
      <c r="MP32" s="208">
        <f t="shared" si="183"/>
        <v>83.333333333333329</v>
      </c>
      <c r="MQ32" s="208">
        <f t="shared" si="183"/>
        <v>83.333333333333329</v>
      </c>
      <c r="MR32" s="208">
        <f t="shared" si="183"/>
        <v>83.333333333333329</v>
      </c>
      <c r="MS32" s="208">
        <f t="shared" si="183"/>
        <v>83.333333333333329</v>
      </c>
      <c r="MT32" s="208">
        <f t="shared" si="183"/>
        <v>83.333333333333329</v>
      </c>
      <c r="MU32" s="208">
        <f t="shared" si="183"/>
        <v>83.333333333333329</v>
      </c>
      <c r="MV32" s="208">
        <f t="shared" si="183"/>
        <v>83.333333333333329</v>
      </c>
      <c r="MW32" s="208">
        <f t="shared" si="174"/>
        <v>83.333333333333329</v>
      </c>
      <c r="MX32" s="208">
        <f t="shared" si="174"/>
        <v>83.333333333333329</v>
      </c>
      <c r="MY32" s="208">
        <f t="shared" si="142"/>
        <v>83.333333333333329</v>
      </c>
      <c r="MZ32" s="208">
        <f t="shared" si="142"/>
        <v>83.333333333333329</v>
      </c>
      <c r="NA32" s="208">
        <f t="shared" si="142"/>
        <v>83.333333333333329</v>
      </c>
      <c r="NB32" s="208">
        <f t="shared" si="142"/>
        <v>83.333333333333329</v>
      </c>
      <c r="NC32" s="208">
        <f t="shared" si="142"/>
        <v>83.333333333333329</v>
      </c>
      <c r="ND32" s="208">
        <f t="shared" si="142"/>
        <v>83.333333333333329</v>
      </c>
      <c r="NE32" s="208">
        <f t="shared" si="142"/>
        <v>83.333333333333329</v>
      </c>
      <c r="NF32" s="208">
        <f t="shared" si="142"/>
        <v>83.333333333333329</v>
      </c>
      <c r="NG32" s="208">
        <f t="shared" si="142"/>
        <v>83.333333333333329</v>
      </c>
      <c r="NH32" s="208">
        <f t="shared" si="142"/>
        <v>83.333333333333329</v>
      </c>
      <c r="NI32" s="208">
        <f t="shared" si="142"/>
        <v>83.333333333333329</v>
      </c>
      <c r="NJ32" s="208">
        <f t="shared" si="142"/>
        <v>83.333333333333329</v>
      </c>
      <c r="NK32" s="208">
        <f t="shared" si="142"/>
        <v>83.333333333333329</v>
      </c>
      <c r="NL32" s="208">
        <f t="shared" si="142"/>
        <v>83.333333333333329</v>
      </c>
      <c r="NM32" s="208">
        <f t="shared" si="142"/>
        <v>83.333333333333329</v>
      </c>
      <c r="NN32" s="208">
        <f t="shared" si="142"/>
        <v>83.333333333333329</v>
      </c>
      <c r="NO32" s="208">
        <f t="shared" si="142"/>
        <v>83.333333333333329</v>
      </c>
      <c r="NP32" s="208">
        <f t="shared" si="142"/>
        <v>83.333333333333329</v>
      </c>
      <c r="NQ32" s="208">
        <f t="shared" si="142"/>
        <v>83.333333333333329</v>
      </c>
      <c r="NR32" s="208">
        <f t="shared" si="142"/>
        <v>83.333333333333329</v>
      </c>
      <c r="NS32" s="208">
        <f t="shared" si="142"/>
        <v>83.333333333333329</v>
      </c>
      <c r="NT32" s="208">
        <f t="shared" si="142"/>
        <v>83.333333333333329</v>
      </c>
      <c r="NU32" s="208">
        <f t="shared" si="142"/>
        <v>83.333333333333329</v>
      </c>
      <c r="NV32" s="208">
        <f t="shared" si="142"/>
        <v>83.333333333333329</v>
      </c>
      <c r="NW32" s="208">
        <f>NW$5*$B32/12</f>
        <v>83.333333333333329</v>
      </c>
      <c r="NX32" s="208">
        <f>NX$5*$B32/12</f>
        <v>83.333333333333329</v>
      </c>
      <c r="NY32" s="208">
        <f t="shared" si="175"/>
        <v>83.333333333333329</v>
      </c>
      <c r="NZ32" s="208">
        <f t="shared" si="175"/>
        <v>83.333333333333329</v>
      </c>
      <c r="OA32" s="208">
        <f t="shared" si="175"/>
        <v>83.333333333333329</v>
      </c>
      <c r="OB32" s="208">
        <f t="shared" si="175"/>
        <v>83.333333333333329</v>
      </c>
      <c r="OC32" s="208">
        <f t="shared" si="175"/>
        <v>83.333333333333329</v>
      </c>
      <c r="OD32" s="208">
        <f t="shared" si="175"/>
        <v>83.333333333333329</v>
      </c>
      <c r="OE32" s="208">
        <f t="shared" si="176"/>
        <v>83.333333333333329</v>
      </c>
      <c r="OF32" s="208">
        <f t="shared" si="176"/>
        <v>83.333333333333329</v>
      </c>
      <c r="OG32" s="208">
        <f t="shared" si="176"/>
        <v>83.333333333333329</v>
      </c>
      <c r="OH32" s="208">
        <f t="shared" si="176"/>
        <v>83.333333333333329</v>
      </c>
      <c r="OI32" s="208">
        <f t="shared" si="176"/>
        <v>83.333333333333329</v>
      </c>
      <c r="OJ32" s="208">
        <f t="shared" si="176"/>
        <v>83.333333333333329</v>
      </c>
      <c r="OK32" s="208">
        <f t="shared" si="176"/>
        <v>83.333333333333329</v>
      </c>
      <c r="OL32" s="208">
        <f t="shared" si="176"/>
        <v>83.333333333333329</v>
      </c>
      <c r="OM32" s="208">
        <f t="shared" si="176"/>
        <v>83.333333333333329</v>
      </c>
      <c r="ON32" s="208">
        <f t="shared" si="176"/>
        <v>83.333333333333329</v>
      </c>
      <c r="OO32" s="208">
        <f t="shared" si="176"/>
        <v>83.333333333333329</v>
      </c>
      <c r="OP32" s="208">
        <f t="shared" si="176"/>
        <v>83.333333333333329</v>
      </c>
      <c r="OQ32" s="208">
        <f t="shared" si="176"/>
        <v>83.333333333333329</v>
      </c>
      <c r="OR32" s="208">
        <f t="shared" si="176"/>
        <v>83.333333333333329</v>
      </c>
      <c r="OS32" s="208">
        <f t="shared" si="176"/>
        <v>83.333333333333329</v>
      </c>
      <c r="OT32" s="208">
        <f t="shared" si="176"/>
        <v>83.333333333333329</v>
      </c>
      <c r="OU32" s="208">
        <f t="shared" si="176"/>
        <v>83.333333333333329</v>
      </c>
      <c r="OV32" s="208">
        <f t="shared" si="176"/>
        <v>83.333333333333329</v>
      </c>
      <c r="OW32" s="208">
        <f t="shared" si="176"/>
        <v>83.333333333333329</v>
      </c>
      <c r="OX32" s="208">
        <f t="shared" si="176"/>
        <v>83.333333333333329</v>
      </c>
      <c r="OY32" s="208">
        <f t="shared" si="176"/>
        <v>83.333333333333329</v>
      </c>
      <c r="OZ32" s="208">
        <f t="shared" si="176"/>
        <v>83.333333333333329</v>
      </c>
      <c r="PA32" s="208">
        <f t="shared" si="176"/>
        <v>83.333333333333329</v>
      </c>
      <c r="PB32" s="208">
        <f t="shared" si="176"/>
        <v>83.333333333333329</v>
      </c>
      <c r="PC32" s="208">
        <f t="shared" si="176"/>
        <v>83.333333333333329</v>
      </c>
      <c r="PD32" s="208">
        <f t="shared" si="176"/>
        <v>83.333333333333329</v>
      </c>
      <c r="PE32" s="208">
        <f t="shared" si="176"/>
        <v>83.333333333333329</v>
      </c>
      <c r="PF32" s="208">
        <f t="shared" si="176"/>
        <v>83.333333333333329</v>
      </c>
      <c r="PG32" s="208">
        <f t="shared" si="176"/>
        <v>83.333333333333329</v>
      </c>
      <c r="PH32" s="208">
        <f t="shared" si="176"/>
        <v>83.333333333333329</v>
      </c>
      <c r="PI32" s="208">
        <f t="shared" si="176"/>
        <v>83.333333333333329</v>
      </c>
      <c r="PJ32" s="208">
        <f t="shared" si="176"/>
        <v>83.333333333333329</v>
      </c>
      <c r="PK32" s="208">
        <f t="shared" si="176"/>
        <v>83.333333333333329</v>
      </c>
      <c r="PL32" s="208">
        <f t="shared" si="176"/>
        <v>83.333333333333329</v>
      </c>
      <c r="PM32" s="208">
        <f t="shared" si="176"/>
        <v>83.333333333333329</v>
      </c>
      <c r="PN32" s="208">
        <f t="shared" si="176"/>
        <v>83.333333333333329</v>
      </c>
      <c r="PO32" s="208">
        <f t="shared" si="176"/>
        <v>83.333333333333329</v>
      </c>
      <c r="PP32" s="208">
        <f t="shared" si="176"/>
        <v>83.333333333333329</v>
      </c>
      <c r="PQ32" s="208">
        <f t="shared" si="176"/>
        <v>83.333333333333329</v>
      </c>
      <c r="PR32" s="208">
        <f t="shared" si="176"/>
        <v>83.333333333333329</v>
      </c>
      <c r="PS32" s="208">
        <f t="shared" si="176"/>
        <v>83.333333333333329</v>
      </c>
      <c r="PT32" s="208">
        <f t="shared" si="176"/>
        <v>83.333333333333329</v>
      </c>
      <c r="PU32" s="208">
        <f t="shared" si="176"/>
        <v>83.333333333333329</v>
      </c>
      <c r="PV32" s="208">
        <f t="shared" si="176"/>
        <v>83.333333333333329</v>
      </c>
      <c r="PW32" s="208">
        <f t="shared" si="176"/>
        <v>83.333333333333329</v>
      </c>
      <c r="PX32" s="208">
        <f t="shared" si="176"/>
        <v>83.333333333333329</v>
      </c>
      <c r="PY32" s="208">
        <f t="shared" si="176"/>
        <v>83.333333333333329</v>
      </c>
      <c r="PZ32" s="208">
        <f t="shared" si="176"/>
        <v>83.333333333333329</v>
      </c>
      <c r="QA32" s="208">
        <f t="shared" si="176"/>
        <v>83.333333333333329</v>
      </c>
      <c r="QB32" s="208">
        <f t="shared" si="176"/>
        <v>83.333333333333329</v>
      </c>
      <c r="QC32" s="208">
        <f t="shared" si="176"/>
        <v>83.333333333333329</v>
      </c>
      <c r="QD32" s="208">
        <f t="shared" si="176"/>
        <v>83.333333333333329</v>
      </c>
      <c r="QE32" s="208">
        <f t="shared" si="176"/>
        <v>83.333333333333329</v>
      </c>
      <c r="QF32" s="208">
        <f t="shared" si="176"/>
        <v>83.333333333333329</v>
      </c>
      <c r="QG32" s="208">
        <f t="shared" si="176"/>
        <v>83.333333333333329</v>
      </c>
      <c r="QH32" s="208">
        <f t="shared" si="176"/>
        <v>83.333333333333329</v>
      </c>
      <c r="QI32" s="208">
        <f t="shared" si="176"/>
        <v>83.333333333333329</v>
      </c>
      <c r="QJ32" s="208">
        <f t="shared" si="176"/>
        <v>83.333333333333329</v>
      </c>
      <c r="QK32" s="208">
        <f t="shared" si="176"/>
        <v>83.333333333333329</v>
      </c>
      <c r="QL32" s="208">
        <f t="shared" si="176"/>
        <v>83.333333333333329</v>
      </c>
      <c r="QM32" s="208"/>
      <c r="QN32" s="208"/>
      <c r="QO32" s="208"/>
      <c r="QP32" s="208"/>
      <c r="QQ32" s="208"/>
      <c r="QR32" s="208"/>
      <c r="QS32" s="208"/>
      <c r="QT32" s="208"/>
      <c r="QU32" s="208"/>
      <c r="QV32" s="208"/>
      <c r="QW32" s="208"/>
      <c r="QX32" s="208"/>
      <c r="QY32" s="208"/>
      <c r="QZ32" s="208"/>
      <c r="RA32" s="208"/>
      <c r="RB32" s="208"/>
      <c r="RC32" s="208"/>
      <c r="RD32" s="208"/>
      <c r="RE32" s="208"/>
      <c r="RF32" s="208"/>
      <c r="RG32" s="208"/>
      <c r="RH32" s="208"/>
      <c r="RI32" s="208"/>
      <c r="RJ32" s="208"/>
    </row>
    <row r="33" spans="1:478">
      <c r="A33" s="217"/>
      <c r="B33" s="274">
        <f>SUM(B23:B32)</f>
        <v>216835.43711605005</v>
      </c>
      <c r="C33" s="703">
        <f>SUM(C24:C32)</f>
        <v>16.565186514166104</v>
      </c>
      <c r="D33">
        <f ca="1">Calculations!H553</f>
        <v>14987346.75580883</v>
      </c>
      <c r="E33" s="643"/>
      <c r="F33" s="274"/>
      <c r="G33" s="274"/>
      <c r="U33" s="208">
        <v>0</v>
      </c>
      <c r="V33" s="208">
        <v>0</v>
      </c>
    </row>
    <row r="34" spans="1:478">
      <c r="A34" s="480" t="s">
        <v>913</v>
      </c>
      <c r="B34" s="430">
        <f>B33/(Inputs!E$10*1000)</f>
        <v>20.261964296558464</v>
      </c>
      <c r="C34" s="703">
        <f>B34/Inputs!$E$10/1000</f>
        <v>1.8933584040291608E-3</v>
      </c>
      <c r="E34" s="295"/>
      <c r="F34" s="295"/>
      <c r="G34" s="295"/>
      <c r="U34" s="208"/>
      <c r="V34" s="208"/>
      <c r="AI34" s="775"/>
    </row>
    <row r="35" spans="1:478">
      <c r="A35" s="284"/>
      <c r="B35" s="295"/>
      <c r="C35" s="703">
        <f>B35/Inputs!$E$10/1000</f>
        <v>0</v>
      </c>
      <c r="E35" s="295"/>
      <c r="F35" s="295"/>
      <c r="G35" s="295"/>
      <c r="U35" s="208">
        <v>0</v>
      </c>
      <c r="V35" s="208">
        <v>0</v>
      </c>
    </row>
    <row r="36" spans="1:478" ht="15.75" thickBot="1">
      <c r="A36" s="122" t="s">
        <v>523</v>
      </c>
      <c r="B36" s="275">
        <f>B19+B33</f>
        <v>500688.00155905006</v>
      </c>
      <c r="C36" s="703">
        <f>C19+C33</f>
        <v>43.089497312831739</v>
      </c>
      <c r="D36" s="207"/>
      <c r="E36" s="275"/>
      <c r="F36" s="275"/>
      <c r="G36" s="275"/>
      <c r="K36" s="69">
        <f t="shared" ref="K36:BV36" si="184">SUM(K9:K32)</f>
        <v>0</v>
      </c>
      <c r="L36" s="69">
        <f t="shared" si="184"/>
        <v>8827</v>
      </c>
      <c r="M36" s="69">
        <f t="shared" si="184"/>
        <v>8827</v>
      </c>
      <c r="N36" s="69">
        <f t="shared" si="184"/>
        <v>8827</v>
      </c>
      <c r="O36" s="69">
        <f t="shared" si="184"/>
        <v>8827</v>
      </c>
      <c r="P36" s="69">
        <f t="shared" si="184"/>
        <v>8827</v>
      </c>
      <c r="Q36" s="69">
        <f t="shared" si="184"/>
        <v>8827</v>
      </c>
      <c r="R36" s="69">
        <f t="shared" si="184"/>
        <v>8827</v>
      </c>
      <c r="S36" s="69">
        <f t="shared" si="184"/>
        <v>8827</v>
      </c>
      <c r="T36" s="69">
        <f t="shared" si="184"/>
        <v>11727</v>
      </c>
      <c r="U36" s="69">
        <f t="shared" si="184"/>
        <v>11727</v>
      </c>
      <c r="V36" s="69">
        <f t="shared" si="184"/>
        <v>11727</v>
      </c>
      <c r="W36" s="69">
        <f t="shared" si="184"/>
        <v>11727</v>
      </c>
      <c r="X36" s="69">
        <f t="shared" si="184"/>
        <v>11727</v>
      </c>
      <c r="Y36" s="69">
        <f t="shared" si="184"/>
        <v>11727</v>
      </c>
      <c r="Z36" s="69">
        <f t="shared" si="184"/>
        <v>11727</v>
      </c>
      <c r="AA36" s="69">
        <f t="shared" si="184"/>
        <v>11727</v>
      </c>
      <c r="AB36" s="69">
        <f t="shared" si="184"/>
        <v>11727</v>
      </c>
      <c r="AC36" s="69">
        <f t="shared" si="184"/>
        <v>11727</v>
      </c>
      <c r="AD36" s="69">
        <f t="shared" si="184"/>
        <v>11727</v>
      </c>
      <c r="AE36" s="69">
        <f t="shared" si="184"/>
        <v>11727</v>
      </c>
      <c r="AF36" s="69">
        <f t="shared" si="184"/>
        <v>11827</v>
      </c>
      <c r="AG36" s="69">
        <f t="shared" si="184"/>
        <v>11827</v>
      </c>
      <c r="AH36" s="69">
        <f t="shared" si="184"/>
        <v>11827</v>
      </c>
      <c r="AI36" s="69">
        <f t="shared" si="184"/>
        <v>38805.349322861141</v>
      </c>
      <c r="AJ36" s="69">
        <f t="shared" si="184"/>
        <v>38836.087326536617</v>
      </c>
      <c r="AK36" s="69">
        <f t="shared" si="184"/>
        <v>39855.585336365351</v>
      </c>
      <c r="AL36" s="69">
        <f t="shared" si="184"/>
        <v>43119.955695030549</v>
      </c>
      <c r="AM36" s="69">
        <f t="shared" si="184"/>
        <v>43566.842879377691</v>
      </c>
      <c r="AN36" s="69">
        <f t="shared" si="184"/>
        <v>44021.726394868987</v>
      </c>
      <c r="AO36" s="69">
        <f t="shared" si="184"/>
        <v>41168.306534078096</v>
      </c>
      <c r="AP36" s="69">
        <f t="shared" si="184"/>
        <v>40902.32966504222</v>
      </c>
      <c r="AQ36" s="69">
        <f t="shared" si="184"/>
        <v>40501.497044660915</v>
      </c>
      <c r="AR36" s="69">
        <f t="shared" si="184"/>
        <v>39671.077452217643</v>
      </c>
      <c r="AS36" s="69">
        <f t="shared" si="184"/>
        <v>39033.127016043225</v>
      </c>
      <c r="AT36" s="69">
        <f t="shared" si="184"/>
        <v>38016.116891967678</v>
      </c>
      <c r="AU36" s="69">
        <f t="shared" si="184"/>
        <v>40546.448614784509</v>
      </c>
      <c r="AV36" s="69">
        <f t="shared" si="184"/>
        <v>40576.357901632015</v>
      </c>
      <c r="AW36" s="69">
        <f t="shared" si="184"/>
        <v>41611.332906354721</v>
      </c>
      <c r="AX36" s="69">
        <f t="shared" si="184"/>
        <v>41676.915319559994</v>
      </c>
      <c r="AY36" s="69">
        <f t="shared" si="184"/>
        <v>42127.731861657994</v>
      </c>
      <c r="AZ36" s="69">
        <f t="shared" si="184"/>
        <v>42436.231609780763</v>
      </c>
      <c r="BA36" s="69">
        <f t="shared" si="184"/>
        <v>43031.505608391461</v>
      </c>
      <c r="BB36" s="69">
        <f t="shared" si="184"/>
        <v>42762.883347084404</v>
      </c>
      <c r="BC36" s="69">
        <f t="shared" si="184"/>
        <v>42316.041049336687</v>
      </c>
      <c r="BD36" s="69">
        <f t="shared" si="184"/>
        <v>41487.772777124592</v>
      </c>
      <c r="BE36" s="69">
        <f t="shared" si="184"/>
        <v>40851.645142137852</v>
      </c>
      <c r="BF36" s="69">
        <f t="shared" si="184"/>
        <v>39835.249834868693</v>
      </c>
      <c r="BG36" s="69">
        <f t="shared" si="184"/>
        <v>40529.928653052477</v>
      </c>
      <c r="BH36" s="69">
        <f t="shared" si="184"/>
        <v>40559.525257379762</v>
      </c>
      <c r="BI36" s="69">
        <f t="shared" si="184"/>
        <v>41589.624555616763</v>
      </c>
      <c r="BJ36" s="69">
        <f t="shared" si="184"/>
        <v>41694.211145390153</v>
      </c>
      <c r="BK36" s="69">
        <f t="shared" si="184"/>
        <v>42149.00174885289</v>
      </c>
      <c r="BL36" s="69">
        <f t="shared" si="184"/>
        <v>42461.148204337682</v>
      </c>
      <c r="BM36" s="69">
        <f t="shared" si="184"/>
        <v>43014.34501818088</v>
      </c>
      <c r="BN36" s="69">
        <f t="shared" si="184"/>
        <v>42790.547484692681</v>
      </c>
      <c r="BO36" s="69">
        <f t="shared" si="184"/>
        <v>42289.235720790159</v>
      </c>
      <c r="BP36" s="69">
        <f t="shared" si="184"/>
        <v>41467.05495299484</v>
      </c>
      <c r="BQ36" s="69">
        <f t="shared" si="184"/>
        <v>40829.697125848827</v>
      </c>
      <c r="BR36" s="69">
        <f t="shared" si="184"/>
        <v>39818.967560087891</v>
      </c>
      <c r="BS36" s="69">
        <f t="shared" si="184"/>
        <v>40513.639862489137</v>
      </c>
      <c r="BT36" s="69">
        <f t="shared" si="184"/>
        <v>40542.925921924303</v>
      </c>
      <c r="BU36" s="69">
        <f t="shared" si="184"/>
        <v>41565.932433292146</v>
      </c>
      <c r="BV36" s="69">
        <f t="shared" si="184"/>
        <v>41711.844876098367</v>
      </c>
      <c r="BW36" s="69">
        <f t="shared" ref="BW36:EH36" si="185">SUM(BW9:BW32)</f>
        <v>42170.654637722786</v>
      </c>
      <c r="BX36" s="69">
        <f t="shared" si="185"/>
        <v>42486.478636663443</v>
      </c>
      <c r="BY36" s="69">
        <f t="shared" si="185"/>
        <v>43107.182634486882</v>
      </c>
      <c r="BZ36" s="69">
        <f t="shared" si="185"/>
        <v>42942.686856517183</v>
      </c>
      <c r="CA36" s="69">
        <f t="shared" si="185"/>
        <v>42387.836968622818</v>
      </c>
      <c r="CB36" s="69">
        <f t="shared" si="185"/>
        <v>41571.661810337384</v>
      </c>
      <c r="CC36" s="69">
        <f t="shared" si="185"/>
        <v>40928.548797809053</v>
      </c>
      <c r="CD36" s="69">
        <f t="shared" si="185"/>
        <v>39927.84736385307</v>
      </c>
      <c r="CE36" s="69">
        <f t="shared" si="185"/>
        <v>40622.580609214921</v>
      </c>
      <c r="CF36" s="69">
        <f t="shared" si="185"/>
        <v>40650.650930464966</v>
      </c>
      <c r="CG36" s="69">
        <f t="shared" si="185"/>
        <v>41667.574995120987</v>
      </c>
      <c r="CH36" s="69">
        <f t="shared" si="185"/>
        <v>41854.81824880631</v>
      </c>
      <c r="CI36" s="69">
        <f t="shared" si="185"/>
        <v>42317.69266304031</v>
      </c>
      <c r="CJ36" s="69">
        <f t="shared" si="185"/>
        <v>42637.225405944038</v>
      </c>
      <c r="CK36" s="69">
        <f t="shared" si="185"/>
        <v>43075.49636866228</v>
      </c>
      <c r="CL36" s="69">
        <f t="shared" si="185"/>
        <v>42911.551932350827</v>
      </c>
      <c r="CM36" s="69">
        <f t="shared" si="185"/>
        <v>42361.8421431366</v>
      </c>
      <c r="CN36" s="69">
        <f t="shared" si="185"/>
        <v>41551.591301679124</v>
      </c>
      <c r="CO36" s="69">
        <f t="shared" si="185"/>
        <v>40902.660757907484</v>
      </c>
      <c r="CP36" s="69">
        <f t="shared" si="185"/>
        <v>39911.887632786762</v>
      </c>
      <c r="CQ36" s="69">
        <f t="shared" si="185"/>
        <v>40606.749282287063</v>
      </c>
      <c r="CR36" s="69">
        <f t="shared" si="185"/>
        <v>40635.420540923187</v>
      </c>
      <c r="CS36" s="69">
        <f t="shared" si="185"/>
        <v>41644.549898017016</v>
      </c>
      <c r="CT36" s="69">
        <f t="shared" si="185"/>
        <v>41873.133034351122</v>
      </c>
      <c r="CU36" s="69">
        <f t="shared" si="185"/>
        <v>42335.875291143566</v>
      </c>
      <c r="CV36" s="69">
        <f t="shared" si="185"/>
        <v>42663.391052674306</v>
      </c>
      <c r="CW36" s="69">
        <f t="shared" si="185"/>
        <v>43044.283040930481</v>
      </c>
      <c r="CX36" s="69">
        <f t="shared" si="185"/>
        <v>42880.873597084101</v>
      </c>
      <c r="CY36" s="69">
        <f t="shared" si="185"/>
        <v>42336.248634984149</v>
      </c>
      <c r="CZ36" s="69">
        <f t="shared" si="185"/>
        <v>41522.840988154545</v>
      </c>
      <c r="DA36" s="69">
        <f t="shared" si="185"/>
        <v>40877.030415159526</v>
      </c>
      <c r="DB36" s="69">
        <f t="shared" si="185"/>
        <v>39896.08676957155</v>
      </c>
      <c r="DC36" s="69">
        <f t="shared" si="185"/>
        <v>40591.144293537989</v>
      </c>
      <c r="DD36" s="69">
        <f t="shared" si="185"/>
        <v>40619.511234842925</v>
      </c>
      <c r="DE36" s="69">
        <f t="shared" si="185"/>
        <v>41621.854832102283</v>
      </c>
      <c r="DF36" s="69">
        <f t="shared" si="185"/>
        <v>41891.7910374598</v>
      </c>
      <c r="DG36" s="69">
        <f t="shared" si="185"/>
        <v>42308.440035949454</v>
      </c>
      <c r="DH36" s="69">
        <f t="shared" si="185"/>
        <v>42638.262137412574</v>
      </c>
      <c r="DI36" s="69">
        <f t="shared" si="185"/>
        <v>43013.539518763755</v>
      </c>
      <c r="DJ36" s="69">
        <f t="shared" si="185"/>
        <v>42850.648772324181</v>
      </c>
      <c r="DK36" s="69">
        <f t="shared" si="185"/>
        <v>42311.053874906887</v>
      </c>
      <c r="DL36" s="69">
        <f t="shared" si="185"/>
        <v>41491.004222033596</v>
      </c>
      <c r="DM36" s="69">
        <f t="shared" si="185"/>
        <v>40851.655204372008</v>
      </c>
      <c r="DN36" s="69">
        <f t="shared" si="185"/>
        <v>39880.443192790175</v>
      </c>
      <c r="DO36" s="69">
        <f t="shared" si="185"/>
        <v>40575.764077415974</v>
      </c>
      <c r="DP36" s="69">
        <f t="shared" si="185"/>
        <v>40603.828716163225</v>
      </c>
      <c r="DQ36" s="69">
        <f t="shared" si="185"/>
        <v>41599.487520475486</v>
      </c>
      <c r="DR36" s="69">
        <f t="shared" si="185"/>
        <v>41910.794096927093</v>
      </c>
      <c r="DS36" s="69">
        <f t="shared" si="185"/>
        <v>42281.401134947322</v>
      </c>
      <c r="DT36" s="69">
        <f t="shared" si="185"/>
        <v>42609.372898274487</v>
      </c>
      <c r="DU36" s="69">
        <f t="shared" si="185"/>
        <v>42983.26271656881</v>
      </c>
      <c r="DV36" s="69">
        <f t="shared" si="185"/>
        <v>42820.874424987727</v>
      </c>
      <c r="DW36" s="69">
        <f t="shared" si="185"/>
        <v>42286.255333477122</v>
      </c>
      <c r="DX36" s="69">
        <f t="shared" si="185"/>
        <v>41459.484368434445</v>
      </c>
      <c r="DY36" s="69">
        <f t="shared" si="185"/>
        <v>40826.532585886474</v>
      </c>
      <c r="DZ36" s="69">
        <f t="shared" si="185"/>
        <v>39864.955336767271</v>
      </c>
      <c r="EA36" s="69">
        <f t="shared" si="185"/>
        <v>40560.607090828118</v>
      </c>
      <c r="EB36" s="69">
        <f t="shared" si="185"/>
        <v>40587.391289079344</v>
      </c>
      <c r="EC36" s="69">
        <f t="shared" si="185"/>
        <v>41577.445718983516</v>
      </c>
      <c r="ED36" s="69">
        <f t="shared" si="185"/>
        <v>41930.144085796674</v>
      </c>
      <c r="EE36" s="69">
        <f t="shared" si="185"/>
        <v>42254.755875267139</v>
      </c>
      <c r="EF36" s="69">
        <f t="shared" si="185"/>
        <v>42580.909772234263</v>
      </c>
      <c r="EG36" s="69">
        <f t="shared" si="185"/>
        <v>42953.449595377177</v>
      </c>
      <c r="EH36" s="69">
        <f t="shared" si="185"/>
        <v>42791.547566996531</v>
      </c>
      <c r="EI36" s="69">
        <f t="shared" ref="EI36:GT36" si="186">SUM(EI9:EI32)</f>
        <v>42261.850520844098</v>
      </c>
      <c r="EJ36" s="69">
        <f t="shared" si="186"/>
        <v>41428.278272716758</v>
      </c>
      <c r="EK36" s="69">
        <f t="shared" si="186"/>
        <v>40801.660045324934</v>
      </c>
      <c r="EL36" s="69">
        <f t="shared" si="186"/>
        <v>39849.621651412679</v>
      </c>
      <c r="EM36" s="69">
        <f t="shared" si="186"/>
        <v>40545.671812985522</v>
      </c>
      <c r="EN36" s="69">
        <f t="shared" si="186"/>
        <v>40573.137770334819</v>
      </c>
      <c r="EO36" s="69">
        <f t="shared" si="186"/>
        <v>41555.72721599631</v>
      </c>
      <c r="EP36" s="69">
        <f t="shared" si="186"/>
        <v>41949.84291154574</v>
      </c>
      <c r="EQ36" s="69">
        <f t="shared" si="186"/>
        <v>42228.50158336915</v>
      </c>
      <c r="ER36" s="69">
        <f t="shared" si="186"/>
        <v>42552.869903048202</v>
      </c>
      <c r="ES36" s="69">
        <f t="shared" si="186"/>
        <v>42924.097162540143</v>
      </c>
      <c r="ET36" s="69">
        <f t="shared" si="186"/>
        <v>42762.665254977655</v>
      </c>
      <c r="EU36" s="69">
        <f t="shared" si="186"/>
        <v>42229.608128552129</v>
      </c>
      <c r="EV36" s="69">
        <f t="shared" si="186"/>
        <v>41397.382811642419</v>
      </c>
      <c r="EW36" s="69">
        <f t="shared" si="186"/>
        <v>40777.03509333828</v>
      </c>
      <c r="EX36" s="69">
        <f t="shared" si="186"/>
        <v>39834.440602066265</v>
      </c>
      <c r="EY36" s="69">
        <f t="shared" si="186"/>
        <v>40530.956745250696</v>
      </c>
      <c r="EZ36" s="69">
        <f t="shared" si="186"/>
        <v>40558.126263953156</v>
      </c>
      <c r="FA36" s="69">
        <f t="shared" si="186"/>
        <v>41534.329832184994</v>
      </c>
      <c r="FB36" s="69">
        <f t="shared" si="186"/>
        <v>41969.892516273052</v>
      </c>
      <c r="FC36" s="69">
        <f t="shared" si="186"/>
        <v>42202.635624775605</v>
      </c>
      <c r="FD36" s="69">
        <f t="shared" si="186"/>
        <v>42525.250476758629</v>
      </c>
      <c r="FE36" s="69">
        <f t="shared" si="186"/>
        <v>42895.202471428398</v>
      </c>
      <c r="FF36" s="69">
        <f t="shared" si="186"/>
        <v>42734.224589968049</v>
      </c>
      <c r="FG36" s="69">
        <f t="shared" si="186"/>
        <v>42190.768961895163</v>
      </c>
      <c r="FH36" s="69">
        <f t="shared" si="186"/>
        <v>41366.794893062943</v>
      </c>
      <c r="FI36" s="69">
        <f t="shared" si="186"/>
        <v>40752.65526535712</v>
      </c>
      <c r="FJ36" s="69">
        <f t="shared" si="186"/>
        <v>39819.410669344375</v>
      </c>
      <c r="FK36" s="69">
        <f t="shared" si="186"/>
        <v>40516.46041098718</v>
      </c>
      <c r="FL36" s="69">
        <f t="shared" si="186"/>
        <v>40543.335386197177</v>
      </c>
      <c r="FM36" s="69">
        <f t="shared" si="186"/>
        <v>41513.25142030311</v>
      </c>
      <c r="FN36" s="69">
        <f t="shared" si="186"/>
        <v>41968.633807357452</v>
      </c>
      <c r="FO36" s="69">
        <f t="shared" si="186"/>
        <v>42177.155403806435</v>
      </c>
      <c r="FP36" s="69">
        <f t="shared" si="186"/>
        <v>42498.048721411469</v>
      </c>
      <c r="FQ36" s="69">
        <f t="shared" si="186"/>
        <v>42866.762621136215</v>
      </c>
      <c r="FR36" s="69">
        <f t="shared" si="186"/>
        <v>42706.222717123565</v>
      </c>
      <c r="FS36" s="69">
        <f t="shared" si="186"/>
        <v>42152.316411711836</v>
      </c>
      <c r="FT36" s="69">
        <f t="shared" si="186"/>
        <v>41336.511455609994</v>
      </c>
      <c r="FU36" s="69">
        <f t="shared" si="186"/>
        <v>40728.518121345078</v>
      </c>
      <c r="FV36" s="69">
        <f t="shared" si="186"/>
        <v>39804.530348987733</v>
      </c>
      <c r="FW36" s="69">
        <f t="shared" si="186"/>
        <v>40502.181355411398</v>
      </c>
      <c r="FX36" s="69">
        <f t="shared" si="186"/>
        <v>40527.71356431493</v>
      </c>
      <c r="FY36" s="69">
        <f t="shared" si="186"/>
        <v>41492.489864971249</v>
      </c>
      <c r="FZ36" s="69">
        <f t="shared" si="186"/>
        <v>41943.777563994016</v>
      </c>
      <c r="GA36" s="69">
        <f t="shared" si="186"/>
        <v>42152.058363318771</v>
      </c>
      <c r="GB36" s="69">
        <f t="shared" si="186"/>
        <v>42471.261906778069</v>
      </c>
      <c r="GC36" s="69">
        <f t="shared" si="186"/>
        <v>42838.774756190229</v>
      </c>
      <c r="GD36" s="69">
        <f t="shared" si="186"/>
        <v>42678.656825432408</v>
      </c>
      <c r="GE36" s="69">
        <f t="shared" si="186"/>
        <v>42114.246629508205</v>
      </c>
      <c r="GF36" s="69">
        <f t="shared" si="186"/>
        <v>41306.529468389002</v>
      </c>
      <c r="GG36" s="69">
        <f t="shared" si="186"/>
        <v>40704.621245554656</v>
      </c>
      <c r="GH36" s="69">
        <f t="shared" si="186"/>
        <v>39789.798151710922</v>
      </c>
      <c r="GI36" s="69">
        <f t="shared" si="186"/>
        <v>40488.118145446657</v>
      </c>
      <c r="GJ36" s="69">
        <f t="shared" si="186"/>
        <v>40514.409601635103</v>
      </c>
      <c r="GK36" s="69">
        <f t="shared" si="186"/>
        <v>41472.043082464705</v>
      </c>
      <c r="GL36" s="69">
        <f t="shared" si="186"/>
        <v>41919.28096129062</v>
      </c>
      <c r="GM36" s="69">
        <f t="shared" si="186"/>
        <v>42127.341984450301</v>
      </c>
      <c r="GN36" s="69">
        <f t="shared" si="186"/>
        <v>42444.887344081188</v>
      </c>
      <c r="GO36" s="69">
        <f t="shared" si="186"/>
        <v>42803.911428717554</v>
      </c>
      <c r="GP36" s="69">
        <f t="shared" si="186"/>
        <v>42651.524147432974</v>
      </c>
      <c r="GQ36" s="69">
        <f t="shared" si="186"/>
        <v>42076.55580509935</v>
      </c>
      <c r="GR36" s="69">
        <f t="shared" si="186"/>
        <v>41276.845930675809</v>
      </c>
      <c r="GS36" s="69">
        <f t="shared" si="186"/>
        <v>40680.962246285395</v>
      </c>
      <c r="GT36" s="69">
        <f t="shared" si="186"/>
        <v>39775.212603053275</v>
      </c>
      <c r="GU36" s="69">
        <f t="shared" ref="GU36:JF36" si="187">SUM(GU9:GU32)</f>
        <v>40474.269369579313</v>
      </c>
      <c r="GV36" s="69">
        <f t="shared" si="187"/>
        <v>40500.271791954168</v>
      </c>
      <c r="GW36" s="69">
        <f t="shared" si="187"/>
        <v>41451.909020504354</v>
      </c>
      <c r="GX36" s="69">
        <f t="shared" si="187"/>
        <v>41895.14154142161</v>
      </c>
      <c r="GY36" s="69">
        <f t="shared" si="187"/>
        <v>42103.00378636652</v>
      </c>
      <c r="GZ36" s="69">
        <f t="shared" si="187"/>
        <v>42418.922385725105</v>
      </c>
      <c r="HA36" s="69">
        <f t="shared" si="187"/>
        <v>42759.322511125654</v>
      </c>
      <c r="HB36" s="69">
        <f t="shared" si="187"/>
        <v>42624.821958936016</v>
      </c>
      <c r="HC36" s="69">
        <f t="shared" si="187"/>
        <v>42039.240166228097</v>
      </c>
      <c r="HD36" s="69">
        <f t="shared" si="187"/>
        <v>41247.457871616345</v>
      </c>
      <c r="HE36" s="69">
        <f t="shared" si="187"/>
        <v>40657.538755644528</v>
      </c>
      <c r="HF36" s="69">
        <f t="shared" si="187"/>
        <v>39760.772243231368</v>
      </c>
      <c r="HG36" s="69">
        <f t="shared" si="187"/>
        <v>40460.633637717117</v>
      </c>
      <c r="HH36" s="69">
        <f t="shared" si="187"/>
        <v>40486.348804857895</v>
      </c>
      <c r="HI36" s="69">
        <f t="shared" si="187"/>
        <v>41432.085658050688</v>
      </c>
      <c r="HJ36" s="69">
        <f t="shared" si="187"/>
        <v>41871.3568822487</v>
      </c>
      <c r="HK36" s="69">
        <f t="shared" si="187"/>
        <v>42079.041326011706</v>
      </c>
      <c r="HL36" s="69">
        <f t="shared" si="187"/>
        <v>42393.36442502986</v>
      </c>
      <c r="HM36" s="69">
        <f t="shared" si="187"/>
        <v>42715.177444717156</v>
      </c>
      <c r="HN36" s="69">
        <f t="shared" si="187"/>
        <v>42593.296852434294</v>
      </c>
      <c r="HO36" s="69">
        <f t="shared" si="187"/>
        <v>42002.295978187372</v>
      </c>
      <c r="HP36" s="69">
        <f t="shared" si="187"/>
        <v>41218.362349929303</v>
      </c>
      <c r="HQ36" s="69">
        <f t="shared" si="187"/>
        <v>40634.348429309983</v>
      </c>
      <c r="HR36" s="69">
        <f t="shared" si="187"/>
        <v>39746.475626992898</v>
      </c>
      <c r="HS36" s="69">
        <f t="shared" si="187"/>
        <v>40447.20958104969</v>
      </c>
      <c r="HT36" s="69">
        <f t="shared" si="187"/>
        <v>40471.521932792457</v>
      </c>
      <c r="HU36" s="69">
        <f t="shared" si="187"/>
        <v>41412.571005100959</v>
      </c>
      <c r="HV36" s="69">
        <f t="shared" si="187"/>
        <v>41847.924597077901</v>
      </c>
      <c r="HW36" s="69">
        <f t="shared" si="187"/>
        <v>42055.452197863684</v>
      </c>
      <c r="HX36" s="69">
        <f t="shared" si="187"/>
        <v>42368.210895969562</v>
      </c>
      <c r="HY36" s="69">
        <f t="shared" si="187"/>
        <v>42671.471811266987</v>
      </c>
      <c r="HZ36" s="69">
        <f t="shared" si="187"/>
        <v>42550.804454201301</v>
      </c>
      <c r="IA36" s="69">
        <f t="shared" si="187"/>
        <v>41965.719543446503</v>
      </c>
      <c r="IB36" s="69">
        <f t="shared" si="187"/>
        <v>41189.556453611738</v>
      </c>
      <c r="IC36" s="69">
        <f t="shared" si="187"/>
        <v>40611.388946295774</v>
      </c>
      <c r="ID36" s="69">
        <f t="shared" si="187"/>
        <v>39732.321323471988</v>
      </c>
      <c r="IE36" s="69">
        <f t="shared" si="187"/>
        <v>40433.995851911102</v>
      </c>
      <c r="IF36" s="69">
        <f t="shared" si="187"/>
        <v>40459.141729738076</v>
      </c>
      <c r="IG36" s="69">
        <f t="shared" si="187"/>
        <v>41393.363102489384</v>
      </c>
      <c r="IH36" s="69">
        <f t="shared" si="187"/>
        <v>41824.842334420071</v>
      </c>
      <c r="II36" s="69">
        <f t="shared" si="187"/>
        <v>42032.234033692403</v>
      </c>
      <c r="IJ36" s="69">
        <f t="shared" si="187"/>
        <v>42342.208327906563</v>
      </c>
      <c r="IK36" s="69">
        <f t="shared" si="187"/>
        <v>42628.201236530418</v>
      </c>
      <c r="IL36" s="69">
        <f t="shared" si="187"/>
        <v>42508.735037782164</v>
      </c>
      <c r="IM36" s="69">
        <f t="shared" si="187"/>
        <v>41929.507201281122</v>
      </c>
      <c r="IN36" s="69">
        <f t="shared" si="187"/>
        <v>41161.037299647658</v>
      </c>
      <c r="IO36" s="69">
        <f t="shared" si="187"/>
        <v>40588.658008719678</v>
      </c>
      <c r="IP36" s="69">
        <f t="shared" si="187"/>
        <v>39718.307916046055</v>
      </c>
      <c r="IQ36" s="69">
        <f t="shared" si="187"/>
        <v>40414.169712271061</v>
      </c>
      <c r="IR36" s="69">
        <f t="shared" si="187"/>
        <v>40445.85491053624</v>
      </c>
      <c r="IS36" s="69">
        <f t="shared" si="187"/>
        <v>41373.991936019338</v>
      </c>
      <c r="IT36" s="69">
        <f t="shared" si="187"/>
        <v>41802.107777754929</v>
      </c>
      <c r="IU36" s="69">
        <f t="shared" si="187"/>
        <v>42009.3845023221</v>
      </c>
      <c r="IV36" s="69">
        <f t="shared" si="187"/>
        <v>42302.248305789682</v>
      </c>
      <c r="IW36" s="69">
        <f t="shared" si="187"/>
        <v>42585.361389805206</v>
      </c>
      <c r="IX36" s="69">
        <f t="shared" si="187"/>
        <v>42467.08439269165</v>
      </c>
      <c r="IY36" s="69">
        <f t="shared" si="187"/>
        <v>41893.655327406777</v>
      </c>
      <c r="IZ36" s="69">
        <f t="shared" si="187"/>
        <v>41132.802033719432</v>
      </c>
      <c r="JA36" s="69">
        <f t="shared" si="187"/>
        <v>40566.15334157327</v>
      </c>
      <c r="JB36" s="69">
        <f t="shared" si="187"/>
        <v>39704.434002193979</v>
      </c>
      <c r="JC36" s="69">
        <f t="shared" si="187"/>
        <v>40393.368985694775</v>
      </c>
      <c r="JD36" s="69">
        <f t="shared" si="187"/>
        <v>40432.147964749995</v>
      </c>
      <c r="JE36" s="69">
        <f t="shared" si="187"/>
        <v>41343.636857086727</v>
      </c>
      <c r="JF36" s="69">
        <f t="shared" si="187"/>
        <v>41779.718645298599</v>
      </c>
      <c r="JG36" s="69">
        <f t="shared" ref="JG36:LR36" si="188">SUM(JG9:JG32)</f>
        <v>41977.593731124092</v>
      </c>
      <c r="JH36" s="69">
        <f t="shared" si="188"/>
        <v>42262.686057470935</v>
      </c>
      <c r="JI36" s="69">
        <f t="shared" si="188"/>
        <v>42542.947983498198</v>
      </c>
      <c r="JJ36" s="69">
        <f t="shared" si="188"/>
        <v>42425.848350356966</v>
      </c>
      <c r="JK36" s="69">
        <f t="shared" si="188"/>
        <v>41858.160333616222</v>
      </c>
      <c r="JL36" s="69">
        <f t="shared" si="188"/>
        <v>41104.847829922168</v>
      </c>
      <c r="JM36" s="69">
        <f t="shared" si="188"/>
        <v>40543.872692494224</v>
      </c>
      <c r="JN36" s="69">
        <f t="shared" si="188"/>
        <v>39690.698193355762</v>
      </c>
      <c r="JO36" s="69">
        <f t="shared" si="188"/>
        <v>40372.775315660896</v>
      </c>
      <c r="JP36" s="69">
        <f t="shared" si="188"/>
        <v>40409.537189048911</v>
      </c>
      <c r="JQ36" s="69">
        <f t="shared" si="188"/>
        <v>41313.583941526398</v>
      </c>
      <c r="JR36" s="69">
        <f t="shared" si="188"/>
        <v>41757.672689774561</v>
      </c>
      <c r="JS36" s="69">
        <f t="shared" si="188"/>
        <v>41941.230222619153</v>
      </c>
      <c r="JT36" s="69">
        <f t="shared" si="188"/>
        <v>42223.517623393105</v>
      </c>
      <c r="JU36" s="69">
        <f t="shared" si="188"/>
        <v>42500.95677269622</v>
      </c>
      <c r="JV36" s="69">
        <f t="shared" si="188"/>
        <v>42385.022783700486</v>
      </c>
      <c r="JW36" s="69">
        <f t="shared" si="188"/>
        <v>41823.018667420263</v>
      </c>
      <c r="JX36" s="69">
        <f t="shared" si="188"/>
        <v>41077.171890480866</v>
      </c>
      <c r="JY36" s="69">
        <f t="shared" si="188"/>
        <v>40521.813831540909</v>
      </c>
      <c r="JZ36" s="69">
        <f t="shared" si="188"/>
        <v>39677.099114793506</v>
      </c>
      <c r="KA36" s="69">
        <f t="shared" si="188"/>
        <v>40352.386641067787</v>
      </c>
      <c r="KB36" s="69">
        <f t="shared" si="188"/>
        <v>40390.59424658549</v>
      </c>
      <c r="KC36" s="69">
        <f t="shared" si="188"/>
        <v>41283.83018151539</v>
      </c>
      <c r="KD36" s="69">
        <f t="shared" si="188"/>
        <v>41735.967698188157</v>
      </c>
      <c r="KE36" s="69">
        <f t="shared" si="188"/>
        <v>41905.228687159397</v>
      </c>
      <c r="KF36" s="69">
        <f t="shared" si="188"/>
        <v>42184.739083413529</v>
      </c>
      <c r="KG36" s="69">
        <f t="shared" si="188"/>
        <v>42459.383554741195</v>
      </c>
      <c r="KH36" s="69">
        <f t="shared" si="188"/>
        <v>42344.603606726734</v>
      </c>
      <c r="KI36" s="69">
        <f t="shared" si="188"/>
        <v>41788.226811692242</v>
      </c>
      <c r="KJ36" s="69">
        <f t="shared" si="188"/>
        <v>41049.771445470375</v>
      </c>
      <c r="KK36" s="69">
        <f t="shared" si="188"/>
        <v>40499.974550969149</v>
      </c>
      <c r="KL36" s="69">
        <f t="shared" si="188"/>
        <v>39663.635405453904</v>
      </c>
      <c r="KM36" s="69">
        <f t="shared" si="188"/>
        <v>40332.200921330608</v>
      </c>
      <c r="KN36" s="69">
        <f t="shared" si="188"/>
        <v>40370.12709868214</v>
      </c>
      <c r="KO36" s="69">
        <f t="shared" si="188"/>
        <v>41254.372599171496</v>
      </c>
      <c r="KP36" s="69">
        <f t="shared" si="188"/>
        <v>41714.601491604371</v>
      </c>
      <c r="KQ36" s="69">
        <f t="shared" si="188"/>
        <v>41869.585521558809</v>
      </c>
      <c r="KR36" s="69">
        <f t="shared" si="188"/>
        <v>42146.346556411845</v>
      </c>
      <c r="KS36" s="69">
        <f t="shared" si="188"/>
        <v>42418.224168809546</v>
      </c>
      <c r="KT36" s="69">
        <f t="shared" si="188"/>
        <v>42304.586774113435</v>
      </c>
      <c r="KU36" s="69">
        <f t="shared" si="188"/>
        <v>41753.781284316014</v>
      </c>
      <c r="KV36" s="69">
        <f t="shared" si="188"/>
        <v>41022.643752538213</v>
      </c>
      <c r="KW36" s="69">
        <f t="shared" si="188"/>
        <v>40478.352665011342</v>
      </c>
      <c r="KX36" s="69">
        <f t="shared" si="188"/>
        <v>39650.305717831936</v>
      </c>
      <c r="KY36" s="69">
        <f t="shared" si="188"/>
        <v>40312.216136177107</v>
      </c>
      <c r="KZ36" s="69">
        <f t="shared" si="188"/>
        <v>40349.863686781107</v>
      </c>
      <c r="LA36" s="69">
        <f t="shared" si="188"/>
        <v>41225.208246255213</v>
      </c>
      <c r="LB36" s="69">
        <f t="shared" si="188"/>
        <v>41693.571924929209</v>
      </c>
      <c r="LC36" s="69">
        <f t="shared" si="188"/>
        <v>41834.297158498543</v>
      </c>
      <c r="LD36" s="69">
        <f t="shared" si="188"/>
        <v>42108.336199901467</v>
      </c>
      <c r="LE36" s="69">
        <f t="shared" si="188"/>
        <v>42377.474495495735</v>
      </c>
      <c r="LF36" s="69">
        <f t="shared" si="188"/>
        <v>42264.968280806621</v>
      </c>
      <c r="LG36" s="69">
        <f t="shared" si="188"/>
        <v>41719.678637837416</v>
      </c>
      <c r="LH36" s="69">
        <f t="shared" si="188"/>
        <v>40995.786096630058</v>
      </c>
      <c r="LI36" s="69">
        <f t="shared" si="188"/>
        <v>40456.946009657644</v>
      </c>
      <c r="LJ36" s="69">
        <f t="shared" si="188"/>
        <v>39637.108717836069</v>
      </c>
      <c r="LK36" s="69">
        <f t="shared" si="188"/>
        <v>40292.430285445422</v>
      </c>
      <c r="LL36" s="69">
        <f t="shared" si="188"/>
        <v>40328.009941751116</v>
      </c>
      <c r="LM36" s="69">
        <f t="shared" si="188"/>
        <v>41196.334203874692</v>
      </c>
      <c r="LN36" s="69">
        <f t="shared" si="188"/>
        <v>41672.876886694241</v>
      </c>
      <c r="LO36" s="69">
        <f t="shared" si="188"/>
        <v>41799.360066169895</v>
      </c>
      <c r="LP36" s="69">
        <f t="shared" si="188"/>
        <v>42070.704209645075</v>
      </c>
      <c r="LQ36" s="69">
        <f t="shared" si="188"/>
        <v>42337.130456400024</v>
      </c>
      <c r="LR36" s="69">
        <f t="shared" si="188"/>
        <v>42225.744161619856</v>
      </c>
      <c r="LS36" s="69">
        <f t="shared" ref="LS36:OD36" si="189">SUM(LS9:LS32)</f>
        <v>41685.915459119278</v>
      </c>
      <c r="LT36" s="69">
        <f t="shared" si="189"/>
        <v>40969.195789718076</v>
      </c>
      <c r="LU36" s="69">
        <f t="shared" si="189"/>
        <v>40435.752442439385</v>
      </c>
      <c r="LV36" s="69">
        <f t="shared" si="189"/>
        <v>39569.080236394911</v>
      </c>
      <c r="LW36" s="69">
        <f t="shared" si="189"/>
        <v>38427.213703583344</v>
      </c>
      <c r="LX36" s="69">
        <f t="shared" si="189"/>
        <v>38427.213703583344</v>
      </c>
      <c r="LY36" s="69">
        <f t="shared" si="189"/>
        <v>38427.213703583344</v>
      </c>
      <c r="LZ36" s="69">
        <f t="shared" si="189"/>
        <v>38427.213703583344</v>
      </c>
      <c r="MA36" s="69">
        <f t="shared" si="189"/>
        <v>38427.213703583344</v>
      </c>
      <c r="MB36" s="69">
        <f t="shared" si="189"/>
        <v>38427.213703583344</v>
      </c>
      <c r="MC36" s="69">
        <f t="shared" si="189"/>
        <v>38427.213703583344</v>
      </c>
      <c r="MD36" s="69">
        <f t="shared" si="189"/>
        <v>38427.213703583344</v>
      </c>
      <c r="ME36" s="69">
        <f t="shared" si="189"/>
        <v>38427.213703583344</v>
      </c>
      <c r="MF36" s="69">
        <f t="shared" si="189"/>
        <v>38427.213703583344</v>
      </c>
      <c r="MG36" s="69">
        <f t="shared" si="189"/>
        <v>38427.213703583344</v>
      </c>
      <c r="MH36" s="69">
        <f t="shared" si="189"/>
        <v>38427.213703583344</v>
      </c>
      <c r="MI36" s="69">
        <f t="shared" si="189"/>
        <v>38427.213703583344</v>
      </c>
      <c r="MJ36" s="69">
        <f t="shared" si="189"/>
        <v>38427.213703583344</v>
      </c>
      <c r="MK36" s="69">
        <f t="shared" si="189"/>
        <v>38427.213703583344</v>
      </c>
      <c r="ML36" s="69">
        <f t="shared" si="189"/>
        <v>38427.213703583344</v>
      </c>
      <c r="MM36" s="69">
        <f t="shared" si="189"/>
        <v>38427.213703583344</v>
      </c>
      <c r="MN36" s="69">
        <f t="shared" si="189"/>
        <v>38427.213703583344</v>
      </c>
      <c r="MO36" s="69">
        <f t="shared" si="189"/>
        <v>38427.213703583344</v>
      </c>
      <c r="MP36" s="69">
        <f t="shared" si="189"/>
        <v>38427.213703583344</v>
      </c>
      <c r="MQ36" s="69">
        <f t="shared" si="189"/>
        <v>38427.213703583344</v>
      </c>
      <c r="MR36" s="69">
        <f t="shared" si="189"/>
        <v>38427.213703583344</v>
      </c>
      <c r="MS36" s="69">
        <f t="shared" si="189"/>
        <v>38427.213703583344</v>
      </c>
      <c r="MT36" s="69">
        <f t="shared" si="189"/>
        <v>38427.213703583344</v>
      </c>
      <c r="MU36" s="69">
        <f t="shared" si="189"/>
        <v>38427.213703583344</v>
      </c>
      <c r="MV36" s="69">
        <f t="shared" si="189"/>
        <v>38427.213703583344</v>
      </c>
      <c r="MW36" s="69">
        <f t="shared" si="189"/>
        <v>38427.213703583344</v>
      </c>
      <c r="MX36" s="69">
        <f t="shared" si="189"/>
        <v>38427.213703583344</v>
      </c>
      <c r="MY36" s="69">
        <f t="shared" si="189"/>
        <v>38427.213703583344</v>
      </c>
      <c r="MZ36" s="69">
        <f t="shared" si="189"/>
        <v>38427.213703583344</v>
      </c>
      <c r="NA36" s="69">
        <f t="shared" si="189"/>
        <v>38427.213703583344</v>
      </c>
      <c r="NB36" s="69">
        <f t="shared" si="189"/>
        <v>38427.213703583344</v>
      </c>
      <c r="NC36" s="69">
        <f t="shared" si="189"/>
        <v>38427.213703583344</v>
      </c>
      <c r="ND36" s="69">
        <f t="shared" si="189"/>
        <v>38427.213703583344</v>
      </c>
      <c r="NE36" s="69">
        <f t="shared" si="189"/>
        <v>38427.213703583344</v>
      </c>
      <c r="NF36" s="69">
        <f t="shared" si="189"/>
        <v>38427.213703583344</v>
      </c>
      <c r="NG36" s="69">
        <f t="shared" si="189"/>
        <v>38427.213703583344</v>
      </c>
      <c r="NH36" s="69">
        <f t="shared" si="189"/>
        <v>38427.213703583344</v>
      </c>
      <c r="NI36" s="69">
        <f t="shared" si="189"/>
        <v>38427.213703583344</v>
      </c>
      <c r="NJ36" s="69">
        <f t="shared" si="189"/>
        <v>38427.213703583344</v>
      </c>
      <c r="NK36" s="69">
        <f t="shared" si="189"/>
        <v>38427.213703583344</v>
      </c>
      <c r="NL36" s="69">
        <f t="shared" si="189"/>
        <v>38427.213703583344</v>
      </c>
      <c r="NM36" s="69">
        <f t="shared" si="189"/>
        <v>38427.213703583344</v>
      </c>
      <c r="NN36" s="69">
        <f t="shared" si="189"/>
        <v>38427.213703583344</v>
      </c>
      <c r="NO36" s="69">
        <f t="shared" si="189"/>
        <v>38427.213703583344</v>
      </c>
      <c r="NP36" s="69">
        <f t="shared" si="189"/>
        <v>38427.213703583344</v>
      </c>
      <c r="NQ36" s="69">
        <f t="shared" si="189"/>
        <v>38427.213703583344</v>
      </c>
      <c r="NR36" s="69">
        <f t="shared" si="189"/>
        <v>38427.213703583344</v>
      </c>
      <c r="NS36" s="69">
        <f t="shared" si="189"/>
        <v>38427.213703583344</v>
      </c>
      <c r="NT36" s="69">
        <f t="shared" si="189"/>
        <v>38427.213703583344</v>
      </c>
      <c r="NU36" s="69">
        <f t="shared" si="189"/>
        <v>38427.213703583344</v>
      </c>
      <c r="NV36" s="69">
        <f t="shared" si="189"/>
        <v>38427.213703583344</v>
      </c>
      <c r="NW36" s="69">
        <f t="shared" si="189"/>
        <v>38427.213703583344</v>
      </c>
      <c r="NX36" s="69">
        <f t="shared" si="189"/>
        <v>38427.213703583344</v>
      </c>
      <c r="NY36" s="69">
        <f t="shared" si="189"/>
        <v>38427.213703583344</v>
      </c>
      <c r="NZ36" s="69">
        <f t="shared" si="189"/>
        <v>38427.213703583344</v>
      </c>
      <c r="OA36" s="69">
        <f t="shared" si="189"/>
        <v>38427.213703583344</v>
      </c>
      <c r="OB36" s="69">
        <f t="shared" si="189"/>
        <v>38427.213703583344</v>
      </c>
      <c r="OC36" s="69">
        <f t="shared" si="189"/>
        <v>38427.213703583344</v>
      </c>
      <c r="OD36" s="69">
        <f t="shared" si="189"/>
        <v>38427.213703583344</v>
      </c>
      <c r="OE36" s="69">
        <f t="shared" ref="OE36:QL36" si="190">SUM(OE9:OE32)</f>
        <v>38427.213703583344</v>
      </c>
      <c r="OF36" s="69">
        <f t="shared" si="190"/>
        <v>38427.213703583344</v>
      </c>
      <c r="OG36" s="69">
        <f t="shared" si="190"/>
        <v>38427.213703583344</v>
      </c>
      <c r="OH36" s="69">
        <f t="shared" si="190"/>
        <v>38427.213703583344</v>
      </c>
      <c r="OI36" s="69">
        <f t="shared" si="190"/>
        <v>38427.213703583344</v>
      </c>
      <c r="OJ36" s="69">
        <f t="shared" si="190"/>
        <v>38427.213703583344</v>
      </c>
      <c r="OK36" s="69">
        <f t="shared" si="190"/>
        <v>38427.213703583344</v>
      </c>
      <c r="OL36" s="69">
        <f t="shared" si="190"/>
        <v>38427.213703583344</v>
      </c>
      <c r="OM36" s="69">
        <f t="shared" si="190"/>
        <v>38427.213703583344</v>
      </c>
      <c r="ON36" s="69">
        <f t="shared" si="190"/>
        <v>38427.213703583344</v>
      </c>
      <c r="OO36" s="69">
        <f t="shared" si="190"/>
        <v>38427.213703583344</v>
      </c>
      <c r="OP36" s="69">
        <f t="shared" si="190"/>
        <v>38427.213703583344</v>
      </c>
      <c r="OQ36" s="69">
        <f t="shared" si="190"/>
        <v>38427.213703583344</v>
      </c>
      <c r="OR36" s="69">
        <f t="shared" si="190"/>
        <v>38427.213703583344</v>
      </c>
      <c r="OS36" s="69">
        <f t="shared" si="190"/>
        <v>38427.213703583344</v>
      </c>
      <c r="OT36" s="69">
        <f t="shared" si="190"/>
        <v>38427.213703583344</v>
      </c>
      <c r="OU36" s="69">
        <f t="shared" si="190"/>
        <v>38427.213703583344</v>
      </c>
      <c r="OV36" s="69">
        <f t="shared" si="190"/>
        <v>38427.213703583344</v>
      </c>
      <c r="OW36" s="69">
        <f t="shared" si="190"/>
        <v>38427.213703583344</v>
      </c>
      <c r="OX36" s="69">
        <f t="shared" si="190"/>
        <v>38427.213703583344</v>
      </c>
      <c r="OY36" s="69">
        <f t="shared" si="190"/>
        <v>38427.213703583344</v>
      </c>
      <c r="OZ36" s="69">
        <f t="shared" si="190"/>
        <v>38427.213703583344</v>
      </c>
      <c r="PA36" s="69">
        <f t="shared" si="190"/>
        <v>38427.213703583344</v>
      </c>
      <c r="PB36" s="69">
        <f t="shared" si="190"/>
        <v>38427.213703583344</v>
      </c>
      <c r="PC36" s="69">
        <f t="shared" si="190"/>
        <v>38427.213703583344</v>
      </c>
      <c r="PD36" s="69">
        <f t="shared" si="190"/>
        <v>38427.213703583344</v>
      </c>
      <c r="PE36" s="69">
        <f t="shared" si="190"/>
        <v>38427.213703583344</v>
      </c>
      <c r="PF36" s="69">
        <f t="shared" si="190"/>
        <v>38427.213703583344</v>
      </c>
      <c r="PG36" s="69">
        <f t="shared" si="190"/>
        <v>38427.213703583344</v>
      </c>
      <c r="PH36" s="69">
        <f t="shared" si="190"/>
        <v>38427.213703583344</v>
      </c>
      <c r="PI36" s="69">
        <f t="shared" si="190"/>
        <v>38427.213703583344</v>
      </c>
      <c r="PJ36" s="69">
        <f t="shared" si="190"/>
        <v>38427.213703583344</v>
      </c>
      <c r="PK36" s="69">
        <f t="shared" si="190"/>
        <v>38427.213703583344</v>
      </c>
      <c r="PL36" s="69">
        <f t="shared" si="190"/>
        <v>38427.213703583344</v>
      </c>
      <c r="PM36" s="69">
        <f t="shared" si="190"/>
        <v>38427.213703583344</v>
      </c>
      <c r="PN36" s="69">
        <f t="shared" si="190"/>
        <v>38427.213703583344</v>
      </c>
      <c r="PO36" s="69">
        <f t="shared" si="190"/>
        <v>38427.213703583344</v>
      </c>
      <c r="PP36" s="69">
        <f t="shared" si="190"/>
        <v>38427.213703583344</v>
      </c>
      <c r="PQ36" s="69">
        <f t="shared" si="190"/>
        <v>38427.213703583344</v>
      </c>
      <c r="PR36" s="69">
        <f t="shared" si="190"/>
        <v>38427.213703583344</v>
      </c>
      <c r="PS36" s="69">
        <f t="shared" si="190"/>
        <v>38427.213703583344</v>
      </c>
      <c r="PT36" s="69">
        <f t="shared" si="190"/>
        <v>38427.213703583344</v>
      </c>
      <c r="PU36" s="69">
        <f t="shared" si="190"/>
        <v>38427.213703583344</v>
      </c>
      <c r="PV36" s="69">
        <f t="shared" si="190"/>
        <v>38427.213703583344</v>
      </c>
      <c r="PW36" s="69">
        <f t="shared" si="190"/>
        <v>38427.213703583344</v>
      </c>
      <c r="PX36" s="69">
        <f t="shared" si="190"/>
        <v>38427.213703583344</v>
      </c>
      <c r="PY36" s="69">
        <f t="shared" si="190"/>
        <v>38427.213703583344</v>
      </c>
      <c r="PZ36" s="69">
        <f t="shared" si="190"/>
        <v>38427.213703583344</v>
      </c>
      <c r="QA36" s="69">
        <f t="shared" si="190"/>
        <v>38427.213703583344</v>
      </c>
      <c r="QB36" s="69">
        <f t="shared" si="190"/>
        <v>38427.213703583344</v>
      </c>
      <c r="QC36" s="69">
        <f t="shared" si="190"/>
        <v>38427.213703583344</v>
      </c>
      <c r="QD36" s="69">
        <f t="shared" si="190"/>
        <v>38427.213703583344</v>
      </c>
      <c r="QE36" s="69">
        <f t="shared" si="190"/>
        <v>38427.213703583344</v>
      </c>
      <c r="QF36" s="69">
        <f t="shared" si="190"/>
        <v>38427.213703583344</v>
      </c>
      <c r="QG36" s="69">
        <f t="shared" si="190"/>
        <v>38427.213703583344</v>
      </c>
      <c r="QH36" s="69">
        <f t="shared" si="190"/>
        <v>38427.213703583344</v>
      </c>
      <c r="QI36" s="69">
        <f t="shared" si="190"/>
        <v>38427.213703583344</v>
      </c>
      <c r="QJ36" s="69">
        <f t="shared" si="190"/>
        <v>38427.213703583344</v>
      </c>
      <c r="QK36" s="69">
        <f t="shared" si="190"/>
        <v>38427.213703583344</v>
      </c>
      <c r="QL36" s="69">
        <f t="shared" si="190"/>
        <v>1108587.213703583</v>
      </c>
      <c r="QM36" s="69"/>
      <c r="QN36" s="69"/>
      <c r="QO36" s="69"/>
      <c r="QP36" s="69"/>
      <c r="QQ36" s="69"/>
      <c r="QR36" s="69"/>
      <c r="QS36" s="69"/>
      <c r="QT36" s="69"/>
      <c r="QU36" s="69"/>
      <c r="QV36" s="69"/>
      <c r="QW36" s="69"/>
      <c r="QX36" s="69"/>
      <c r="QY36" s="69"/>
      <c r="QZ36" s="69"/>
      <c r="RA36" s="69"/>
      <c r="RB36" s="69"/>
      <c r="RC36" s="69"/>
      <c r="RD36" s="69"/>
      <c r="RE36" s="69"/>
      <c r="RF36" s="69"/>
      <c r="RG36" s="69"/>
      <c r="RH36" s="69"/>
      <c r="RI36" s="69"/>
      <c r="RJ36" s="69"/>
    </row>
    <row r="37" spans="1:478">
      <c r="A37" s="125"/>
      <c r="C37" s="703">
        <f>B37/Inputs!$E$10/1000</f>
        <v>0</v>
      </c>
      <c r="U37" s="208">
        <v>0</v>
      </c>
      <c r="V37" s="208">
        <v>0</v>
      </c>
    </row>
    <row r="38" spans="1:478">
      <c r="A38" s="1" t="s">
        <v>914</v>
      </c>
      <c r="B38" s="206">
        <f>Payroll!P50*1000</f>
        <v>70708.60500000001</v>
      </c>
      <c r="C38" s="703">
        <f>B38/Inputs!$E$10/1000</f>
        <v>6.607292834716306</v>
      </c>
    </row>
    <row r="39" spans="1:478">
      <c r="A39" s="480" t="s">
        <v>915</v>
      </c>
      <c r="B39" s="430">
        <f>Payroll!P35/Inputs!E10</f>
        <v>0</v>
      </c>
      <c r="C39" s="703">
        <f>B39</f>
        <v>0</v>
      </c>
    </row>
    <row r="40" spans="1:478">
      <c r="A40" s="481" t="s">
        <v>916</v>
      </c>
      <c r="B40" s="430">
        <f>Payroll!P46/Inputs!E10</f>
        <v>6.6072928347163051</v>
      </c>
      <c r="C40" s="703">
        <f>B40</f>
        <v>6.6072928347163051</v>
      </c>
    </row>
    <row r="41" spans="1:478">
      <c r="A41" s="481"/>
      <c r="B41" s="430"/>
      <c r="C41" s="703">
        <f>B41/Inputs!$E$10/1000</f>
        <v>0</v>
      </c>
    </row>
    <row r="42" spans="1:478">
      <c r="A42" s="1" t="s">
        <v>917</v>
      </c>
      <c r="B42" s="208">
        <f>B36+B38</f>
        <v>571396.60655905004</v>
      </c>
      <c r="C42" s="703">
        <f>C36+C38</f>
        <v>49.696790147548043</v>
      </c>
    </row>
    <row r="43" spans="1:478">
      <c r="A43" s="1"/>
      <c r="B43" s="430">
        <f>B42/Inputs!E10/1000</f>
        <v>53.393567929940396</v>
      </c>
      <c r="C43" s="703">
        <f t="shared" si="130"/>
        <v>2.1357427171976159E-3</v>
      </c>
    </row>
    <row r="44" spans="1:478">
      <c r="A44" s="1"/>
      <c r="B44" s="430"/>
      <c r="C44" s="703"/>
    </row>
    <row r="45" spans="1:478">
      <c r="A45" s="191" t="s">
        <v>724</v>
      </c>
      <c r="B45" s="641">
        <f>1.07*C45</f>
        <v>23.917999818162862</v>
      </c>
      <c r="C45" s="430">
        <f>C42-C46-C47</f>
        <v>22.353270858096131</v>
      </c>
    </row>
    <row r="46" spans="1:478">
      <c r="A46" s="489" t="s">
        <v>173</v>
      </c>
      <c r="B46" s="641">
        <f t="shared" ref="B46:B47" si="191">1.07*C46</f>
        <v>18.66674931318293</v>
      </c>
      <c r="C46" s="544">
        <f>C13+C15+C40/5+C26*Capex!H121</f>
        <v>17.445560105778437</v>
      </c>
      <c r="D46" s="69"/>
    </row>
    <row r="47" spans="1:478">
      <c r="A47" s="489" t="s">
        <v>918</v>
      </c>
      <c r="B47" s="641">
        <f t="shared" si="191"/>
        <v>10.590816326530614</v>
      </c>
      <c r="C47" s="544">
        <f>C29</f>
        <v>9.8979591836734713</v>
      </c>
    </row>
    <row r="48" spans="1:478">
      <c r="A48" s="125"/>
    </row>
    <row r="49" spans="1:3">
      <c r="A49" s="125"/>
      <c r="C49">
        <f>C46/(C45+C46+C47)</f>
        <v>0.35103997771250772</v>
      </c>
    </row>
    <row r="50" spans="1:3">
      <c r="A50" s="1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0507-3E7B-4FD8-8A74-43D96E8F7B8D}">
  <sheetPr codeName="Sheet15">
    <tabColor theme="4" tint="0.39997558519241921"/>
  </sheetPr>
  <dimension ref="A1:RS68"/>
  <sheetViews>
    <sheetView workbookViewId="0">
      <pane xSplit="1" ySplit="7" topLeftCell="E43" activePane="bottomRight" state="frozen"/>
      <selection pane="bottomRight" activeCell="J6" sqref="J6"/>
      <selection pane="bottomLeft" activeCell="A8" sqref="A8"/>
      <selection pane="topRight" activeCell="B1" sqref="B1"/>
    </sheetView>
  </sheetViews>
  <sheetFormatPr defaultRowHeight="15"/>
  <cols>
    <col min="1" max="1" width="60.28515625" customWidth="1"/>
    <col min="2" max="2" width="12.85546875" bestFit="1" customWidth="1"/>
    <col min="3" max="4" width="12.85546875" customWidth="1"/>
    <col min="5" max="5" width="8.85546875" customWidth="1"/>
    <col min="6" max="9" width="10.7109375" customWidth="1"/>
    <col min="10" max="10" width="9.140625" style="289" customWidth="1"/>
    <col min="11" max="13" width="10.7109375" customWidth="1"/>
    <col min="14" max="14" width="7.85546875" customWidth="1"/>
    <col min="15" max="15" width="10.42578125" customWidth="1"/>
    <col min="16" max="18" width="8.85546875" customWidth="1"/>
    <col min="19" max="19" width="85.42578125" bestFit="1" customWidth="1"/>
    <col min="22" max="23" width="13.140625" bestFit="1" customWidth="1"/>
    <col min="24" max="24" width="10.5703125" bestFit="1" customWidth="1"/>
    <col min="32" max="45" width="10.5703125" bestFit="1" customWidth="1"/>
    <col min="46" max="46" width="11.28515625" bestFit="1" customWidth="1"/>
    <col min="47" max="47" width="10.7109375" bestFit="1" customWidth="1"/>
    <col min="48" max="49" width="11.5703125" bestFit="1" customWidth="1"/>
    <col min="50" max="73" width="12.28515625" bestFit="1" customWidth="1"/>
    <col min="74" max="487" width="11.5703125" bestFit="1" customWidth="1"/>
  </cols>
  <sheetData>
    <row r="1" spans="1:487" ht="21">
      <c r="A1" s="199" t="str">
        <f>Inputs!$D$6&amp;" - Payroll"</f>
        <v>Força Açoreana, S.A.:  Azores Photovoltaic Energy Venture - Payroll</v>
      </c>
      <c r="B1" s="17"/>
      <c r="C1" s="17"/>
      <c r="D1" s="17"/>
      <c r="E1" s="17"/>
      <c r="F1" s="17"/>
      <c r="G1" s="17"/>
      <c r="H1" s="17"/>
      <c r="I1" s="17"/>
      <c r="J1" s="378"/>
      <c r="K1" s="17"/>
      <c r="L1" s="17"/>
      <c r="M1" s="17"/>
      <c r="N1" s="17"/>
      <c r="O1" s="17"/>
      <c r="P1" s="17"/>
      <c r="Q1" s="17"/>
      <c r="R1" s="17"/>
      <c r="S1" s="17"/>
      <c r="T1" s="48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</row>
    <row r="2" spans="1:487" ht="15" customHeight="1">
      <c r="A2" s="17"/>
      <c r="B2" s="17"/>
      <c r="C2" s="17"/>
      <c r="D2" s="17"/>
      <c r="E2" s="17"/>
      <c r="F2" s="17"/>
      <c r="G2" s="17"/>
      <c r="H2" s="17"/>
      <c r="I2" s="17"/>
      <c r="J2" s="378"/>
      <c r="K2" s="17"/>
      <c r="L2" s="17"/>
      <c r="M2" s="17"/>
      <c r="N2" s="17"/>
      <c r="O2" s="17"/>
      <c r="P2" s="17"/>
      <c r="Q2" s="17"/>
      <c r="R2" s="17"/>
      <c r="S2" s="17" t="s">
        <v>398</v>
      </c>
      <c r="T2" s="49">
        <f>EOMONTH(Inputs!$E$16, -1)+1</f>
        <v>46023</v>
      </c>
      <c r="U2" s="46">
        <f t="shared" ref="U2:CF2" si="0">T3+1</f>
        <v>46054</v>
      </c>
      <c r="V2" s="46">
        <f t="shared" si="0"/>
        <v>46082</v>
      </c>
      <c r="W2" s="46">
        <f t="shared" si="0"/>
        <v>46113</v>
      </c>
      <c r="X2" s="46">
        <f t="shared" si="0"/>
        <v>46143</v>
      </c>
      <c r="Y2" s="46">
        <f t="shared" si="0"/>
        <v>46174</v>
      </c>
      <c r="Z2" s="46">
        <f t="shared" si="0"/>
        <v>46204</v>
      </c>
      <c r="AA2" s="46">
        <f t="shared" si="0"/>
        <v>46235</v>
      </c>
      <c r="AB2" s="46">
        <f t="shared" si="0"/>
        <v>46266</v>
      </c>
      <c r="AC2" s="46">
        <f t="shared" si="0"/>
        <v>46296</v>
      </c>
      <c r="AD2" s="46">
        <f t="shared" si="0"/>
        <v>46327</v>
      </c>
      <c r="AE2" s="46">
        <f t="shared" si="0"/>
        <v>46357</v>
      </c>
      <c r="AF2" s="46">
        <f t="shared" si="0"/>
        <v>46388</v>
      </c>
      <c r="AG2" s="46">
        <f t="shared" si="0"/>
        <v>46419</v>
      </c>
      <c r="AH2" s="46">
        <f t="shared" si="0"/>
        <v>46447</v>
      </c>
      <c r="AI2" s="46">
        <f t="shared" si="0"/>
        <v>46478</v>
      </c>
      <c r="AJ2" s="46">
        <f t="shared" si="0"/>
        <v>46508</v>
      </c>
      <c r="AK2" s="46">
        <f t="shared" si="0"/>
        <v>46539</v>
      </c>
      <c r="AL2" s="46">
        <f t="shared" si="0"/>
        <v>46569</v>
      </c>
      <c r="AM2" s="46">
        <f t="shared" si="0"/>
        <v>46600</v>
      </c>
      <c r="AN2" s="46">
        <f t="shared" si="0"/>
        <v>46631</v>
      </c>
      <c r="AO2" s="46">
        <f t="shared" si="0"/>
        <v>46661</v>
      </c>
      <c r="AP2" s="46">
        <f t="shared" si="0"/>
        <v>46692</v>
      </c>
      <c r="AQ2" s="46">
        <f t="shared" si="0"/>
        <v>46722</v>
      </c>
      <c r="AR2" s="46">
        <f t="shared" si="0"/>
        <v>46753</v>
      </c>
      <c r="AS2" s="46">
        <f t="shared" si="0"/>
        <v>46784</v>
      </c>
      <c r="AT2" s="46">
        <f t="shared" si="0"/>
        <v>46813</v>
      </c>
      <c r="AU2" s="46">
        <f t="shared" si="0"/>
        <v>46844</v>
      </c>
      <c r="AV2" s="46">
        <f t="shared" si="0"/>
        <v>46874</v>
      </c>
      <c r="AW2" s="46">
        <f t="shared" si="0"/>
        <v>46905</v>
      </c>
      <c r="AX2" s="46">
        <f t="shared" si="0"/>
        <v>46935</v>
      </c>
      <c r="AY2" s="46">
        <f t="shared" si="0"/>
        <v>46966</v>
      </c>
      <c r="AZ2" s="46">
        <f t="shared" si="0"/>
        <v>46997</v>
      </c>
      <c r="BA2" s="46">
        <f t="shared" si="0"/>
        <v>47027</v>
      </c>
      <c r="BB2" s="46">
        <f t="shared" si="0"/>
        <v>47058</v>
      </c>
      <c r="BC2" s="46">
        <f t="shared" si="0"/>
        <v>47088</v>
      </c>
      <c r="BD2" s="46">
        <f t="shared" si="0"/>
        <v>47119</v>
      </c>
      <c r="BE2" s="46">
        <f t="shared" si="0"/>
        <v>47150</v>
      </c>
      <c r="BF2" s="46">
        <f t="shared" si="0"/>
        <v>47178</v>
      </c>
      <c r="BG2" s="46">
        <f t="shared" si="0"/>
        <v>47209</v>
      </c>
      <c r="BH2" s="46">
        <f t="shared" si="0"/>
        <v>47239</v>
      </c>
      <c r="BI2" s="46">
        <f t="shared" si="0"/>
        <v>47270</v>
      </c>
      <c r="BJ2" s="46">
        <f t="shared" si="0"/>
        <v>47300</v>
      </c>
      <c r="BK2" s="46">
        <f t="shared" si="0"/>
        <v>47331</v>
      </c>
      <c r="BL2" s="46">
        <f t="shared" si="0"/>
        <v>47362</v>
      </c>
      <c r="BM2" s="46">
        <f t="shared" si="0"/>
        <v>47392</v>
      </c>
      <c r="BN2" s="46">
        <f t="shared" si="0"/>
        <v>47423</v>
      </c>
      <c r="BO2" s="46">
        <f t="shared" si="0"/>
        <v>47453</v>
      </c>
      <c r="BP2" s="46">
        <f t="shared" si="0"/>
        <v>47484</v>
      </c>
      <c r="BQ2" s="46">
        <f t="shared" si="0"/>
        <v>47515</v>
      </c>
      <c r="BR2" s="46">
        <f t="shared" si="0"/>
        <v>47543</v>
      </c>
      <c r="BS2" s="46">
        <f t="shared" si="0"/>
        <v>47574</v>
      </c>
      <c r="BT2" s="46">
        <f t="shared" si="0"/>
        <v>47604</v>
      </c>
      <c r="BU2" s="46">
        <f t="shared" si="0"/>
        <v>47635</v>
      </c>
      <c r="BV2" s="46">
        <f t="shared" si="0"/>
        <v>47665</v>
      </c>
      <c r="BW2" s="46">
        <f t="shared" si="0"/>
        <v>47696</v>
      </c>
      <c r="BX2" s="46">
        <f t="shared" si="0"/>
        <v>47727</v>
      </c>
      <c r="BY2" s="46">
        <f t="shared" si="0"/>
        <v>47757</v>
      </c>
      <c r="BZ2" s="46">
        <f t="shared" si="0"/>
        <v>47788</v>
      </c>
      <c r="CA2" s="46">
        <f t="shared" si="0"/>
        <v>47818</v>
      </c>
      <c r="CB2" s="46">
        <f t="shared" si="0"/>
        <v>47849</v>
      </c>
      <c r="CC2" s="46">
        <f t="shared" si="0"/>
        <v>47880</v>
      </c>
      <c r="CD2" s="46">
        <f t="shared" si="0"/>
        <v>47908</v>
      </c>
      <c r="CE2" s="46">
        <f t="shared" si="0"/>
        <v>47939</v>
      </c>
      <c r="CF2" s="46">
        <f t="shared" si="0"/>
        <v>47969</v>
      </c>
      <c r="CG2" s="46">
        <f t="shared" ref="CG2:ER2" si="1">CF3+1</f>
        <v>48000</v>
      </c>
      <c r="CH2" s="46">
        <f t="shared" si="1"/>
        <v>48030</v>
      </c>
      <c r="CI2" s="46">
        <f t="shared" si="1"/>
        <v>48061</v>
      </c>
      <c r="CJ2" s="46">
        <f t="shared" si="1"/>
        <v>48092</v>
      </c>
      <c r="CK2" s="46">
        <f t="shared" si="1"/>
        <v>48122</v>
      </c>
      <c r="CL2" s="46">
        <f t="shared" si="1"/>
        <v>48153</v>
      </c>
      <c r="CM2" s="46">
        <f t="shared" si="1"/>
        <v>48183</v>
      </c>
      <c r="CN2" s="46">
        <f t="shared" si="1"/>
        <v>48214</v>
      </c>
      <c r="CO2" s="46">
        <f t="shared" si="1"/>
        <v>48245</v>
      </c>
      <c r="CP2" s="46">
        <f t="shared" si="1"/>
        <v>48274</v>
      </c>
      <c r="CQ2" s="46">
        <f t="shared" si="1"/>
        <v>48305</v>
      </c>
      <c r="CR2" s="46">
        <f t="shared" si="1"/>
        <v>48335</v>
      </c>
      <c r="CS2" s="46">
        <f t="shared" si="1"/>
        <v>48366</v>
      </c>
      <c r="CT2" s="46">
        <f t="shared" si="1"/>
        <v>48396</v>
      </c>
      <c r="CU2" s="46">
        <f t="shared" si="1"/>
        <v>48427</v>
      </c>
      <c r="CV2" s="46">
        <f t="shared" si="1"/>
        <v>48458</v>
      </c>
      <c r="CW2" s="46">
        <f t="shared" si="1"/>
        <v>48488</v>
      </c>
      <c r="CX2" s="46">
        <f t="shared" si="1"/>
        <v>48519</v>
      </c>
      <c r="CY2" s="46">
        <f t="shared" si="1"/>
        <v>48549</v>
      </c>
      <c r="CZ2" s="46">
        <f t="shared" si="1"/>
        <v>48580</v>
      </c>
      <c r="DA2" s="46">
        <f t="shared" si="1"/>
        <v>48611</v>
      </c>
      <c r="DB2" s="46">
        <f t="shared" si="1"/>
        <v>48639</v>
      </c>
      <c r="DC2" s="46">
        <f t="shared" si="1"/>
        <v>48670</v>
      </c>
      <c r="DD2" s="46">
        <f t="shared" si="1"/>
        <v>48700</v>
      </c>
      <c r="DE2" s="46">
        <f t="shared" si="1"/>
        <v>48731</v>
      </c>
      <c r="DF2" s="46">
        <f t="shared" si="1"/>
        <v>48761</v>
      </c>
      <c r="DG2" s="46">
        <f t="shared" si="1"/>
        <v>48792</v>
      </c>
      <c r="DH2" s="46">
        <f t="shared" si="1"/>
        <v>48823</v>
      </c>
      <c r="DI2" s="46">
        <f t="shared" si="1"/>
        <v>48853</v>
      </c>
      <c r="DJ2" s="46">
        <f t="shared" si="1"/>
        <v>48884</v>
      </c>
      <c r="DK2" s="46">
        <f t="shared" si="1"/>
        <v>48914</v>
      </c>
      <c r="DL2" s="46">
        <f t="shared" si="1"/>
        <v>48945</v>
      </c>
      <c r="DM2" s="46">
        <f t="shared" si="1"/>
        <v>48976</v>
      </c>
      <c r="DN2" s="46">
        <f t="shared" si="1"/>
        <v>49004</v>
      </c>
      <c r="DO2" s="46">
        <f t="shared" si="1"/>
        <v>49035</v>
      </c>
      <c r="DP2" s="46">
        <f t="shared" si="1"/>
        <v>49065</v>
      </c>
      <c r="DQ2" s="46">
        <f t="shared" si="1"/>
        <v>49096</v>
      </c>
      <c r="DR2" s="46">
        <f t="shared" si="1"/>
        <v>49126</v>
      </c>
      <c r="DS2" s="46">
        <f t="shared" si="1"/>
        <v>49157</v>
      </c>
      <c r="DT2" s="46">
        <f t="shared" si="1"/>
        <v>49188</v>
      </c>
      <c r="DU2" s="46">
        <f t="shared" si="1"/>
        <v>49218</v>
      </c>
      <c r="DV2" s="46">
        <f t="shared" si="1"/>
        <v>49249</v>
      </c>
      <c r="DW2" s="46">
        <f t="shared" si="1"/>
        <v>49279</v>
      </c>
      <c r="DX2" s="46">
        <f t="shared" si="1"/>
        <v>49310</v>
      </c>
      <c r="DY2" s="46">
        <f t="shared" si="1"/>
        <v>49341</v>
      </c>
      <c r="DZ2" s="46">
        <f t="shared" si="1"/>
        <v>49369</v>
      </c>
      <c r="EA2" s="46">
        <f t="shared" si="1"/>
        <v>49400</v>
      </c>
      <c r="EB2" s="46">
        <f t="shared" si="1"/>
        <v>49430</v>
      </c>
      <c r="EC2" s="46">
        <f t="shared" si="1"/>
        <v>49461</v>
      </c>
      <c r="ED2" s="46">
        <f t="shared" si="1"/>
        <v>49491</v>
      </c>
      <c r="EE2" s="46">
        <f t="shared" si="1"/>
        <v>49522</v>
      </c>
      <c r="EF2" s="46">
        <f t="shared" si="1"/>
        <v>49553</v>
      </c>
      <c r="EG2" s="46">
        <f t="shared" si="1"/>
        <v>49583</v>
      </c>
      <c r="EH2" s="46">
        <f t="shared" si="1"/>
        <v>49614</v>
      </c>
      <c r="EI2" s="46">
        <f t="shared" si="1"/>
        <v>49644</v>
      </c>
      <c r="EJ2" s="46">
        <f t="shared" si="1"/>
        <v>49675</v>
      </c>
      <c r="EK2" s="46">
        <f t="shared" si="1"/>
        <v>49706</v>
      </c>
      <c r="EL2" s="46">
        <f t="shared" si="1"/>
        <v>49735</v>
      </c>
      <c r="EM2" s="46">
        <f t="shared" si="1"/>
        <v>49766</v>
      </c>
      <c r="EN2" s="46">
        <f t="shared" si="1"/>
        <v>49796</v>
      </c>
      <c r="EO2" s="46">
        <f t="shared" si="1"/>
        <v>49827</v>
      </c>
      <c r="EP2" s="46">
        <f t="shared" si="1"/>
        <v>49857</v>
      </c>
      <c r="EQ2" s="46">
        <f t="shared" si="1"/>
        <v>49888</v>
      </c>
      <c r="ER2" s="46">
        <f t="shared" si="1"/>
        <v>49919</v>
      </c>
      <c r="ES2" s="46">
        <f t="shared" ref="ES2:HD2" si="2">ER3+1</f>
        <v>49949</v>
      </c>
      <c r="ET2" s="46">
        <f t="shared" si="2"/>
        <v>49980</v>
      </c>
      <c r="EU2" s="46">
        <f t="shared" si="2"/>
        <v>50010</v>
      </c>
      <c r="EV2" s="46">
        <f t="shared" si="2"/>
        <v>50041</v>
      </c>
      <c r="EW2" s="46">
        <f t="shared" si="2"/>
        <v>50072</v>
      </c>
      <c r="EX2" s="46">
        <f t="shared" si="2"/>
        <v>50100</v>
      </c>
      <c r="EY2" s="46">
        <f t="shared" si="2"/>
        <v>50131</v>
      </c>
      <c r="EZ2" s="46">
        <f t="shared" si="2"/>
        <v>50161</v>
      </c>
      <c r="FA2" s="46">
        <f t="shared" si="2"/>
        <v>50192</v>
      </c>
      <c r="FB2" s="46">
        <f t="shared" si="2"/>
        <v>50222</v>
      </c>
      <c r="FC2" s="46">
        <f t="shared" si="2"/>
        <v>50253</v>
      </c>
      <c r="FD2" s="46">
        <f t="shared" si="2"/>
        <v>50284</v>
      </c>
      <c r="FE2" s="46">
        <f t="shared" si="2"/>
        <v>50314</v>
      </c>
      <c r="FF2" s="46">
        <f t="shared" si="2"/>
        <v>50345</v>
      </c>
      <c r="FG2" s="46">
        <f t="shared" si="2"/>
        <v>50375</v>
      </c>
      <c r="FH2" s="46">
        <f t="shared" si="2"/>
        <v>50406</v>
      </c>
      <c r="FI2" s="46">
        <f t="shared" si="2"/>
        <v>50437</v>
      </c>
      <c r="FJ2" s="46">
        <f t="shared" si="2"/>
        <v>50465</v>
      </c>
      <c r="FK2" s="46">
        <f t="shared" si="2"/>
        <v>50496</v>
      </c>
      <c r="FL2" s="46">
        <f t="shared" si="2"/>
        <v>50526</v>
      </c>
      <c r="FM2" s="46">
        <f t="shared" si="2"/>
        <v>50557</v>
      </c>
      <c r="FN2" s="46">
        <f t="shared" si="2"/>
        <v>50587</v>
      </c>
      <c r="FO2" s="46">
        <f t="shared" si="2"/>
        <v>50618</v>
      </c>
      <c r="FP2" s="46">
        <f t="shared" si="2"/>
        <v>50649</v>
      </c>
      <c r="FQ2" s="46">
        <f t="shared" si="2"/>
        <v>50679</v>
      </c>
      <c r="FR2" s="46">
        <f t="shared" si="2"/>
        <v>50710</v>
      </c>
      <c r="FS2" s="46">
        <f t="shared" si="2"/>
        <v>50740</v>
      </c>
      <c r="FT2" s="46">
        <f t="shared" si="2"/>
        <v>50771</v>
      </c>
      <c r="FU2" s="46">
        <f t="shared" si="2"/>
        <v>50802</v>
      </c>
      <c r="FV2" s="46">
        <f t="shared" si="2"/>
        <v>50830</v>
      </c>
      <c r="FW2" s="46">
        <f t="shared" si="2"/>
        <v>50861</v>
      </c>
      <c r="FX2" s="46">
        <f t="shared" si="2"/>
        <v>50891</v>
      </c>
      <c r="FY2" s="46">
        <f t="shared" si="2"/>
        <v>50922</v>
      </c>
      <c r="FZ2" s="46">
        <f t="shared" si="2"/>
        <v>50952</v>
      </c>
      <c r="GA2" s="46">
        <f t="shared" si="2"/>
        <v>50983</v>
      </c>
      <c r="GB2" s="46">
        <f t="shared" si="2"/>
        <v>51014</v>
      </c>
      <c r="GC2" s="46">
        <f t="shared" si="2"/>
        <v>51044</v>
      </c>
      <c r="GD2" s="46">
        <f t="shared" si="2"/>
        <v>51075</v>
      </c>
      <c r="GE2" s="46">
        <f t="shared" si="2"/>
        <v>51105</v>
      </c>
      <c r="GF2" s="46">
        <f t="shared" si="2"/>
        <v>51136</v>
      </c>
      <c r="GG2" s="46">
        <f t="shared" si="2"/>
        <v>51167</v>
      </c>
      <c r="GH2" s="46">
        <f t="shared" si="2"/>
        <v>51196</v>
      </c>
      <c r="GI2" s="46">
        <f t="shared" si="2"/>
        <v>51227</v>
      </c>
      <c r="GJ2" s="46">
        <f t="shared" si="2"/>
        <v>51257</v>
      </c>
      <c r="GK2" s="46">
        <f t="shared" si="2"/>
        <v>51288</v>
      </c>
      <c r="GL2" s="46">
        <f t="shared" si="2"/>
        <v>51318</v>
      </c>
      <c r="GM2" s="46">
        <f t="shared" si="2"/>
        <v>51349</v>
      </c>
      <c r="GN2" s="46">
        <f t="shared" si="2"/>
        <v>51380</v>
      </c>
      <c r="GO2" s="46">
        <f t="shared" si="2"/>
        <v>51410</v>
      </c>
      <c r="GP2" s="46">
        <f t="shared" si="2"/>
        <v>51441</v>
      </c>
      <c r="GQ2" s="46">
        <f t="shared" si="2"/>
        <v>51471</v>
      </c>
      <c r="GR2" s="46">
        <f t="shared" si="2"/>
        <v>51502</v>
      </c>
      <c r="GS2" s="46">
        <f t="shared" si="2"/>
        <v>51533</v>
      </c>
      <c r="GT2" s="46">
        <f t="shared" si="2"/>
        <v>51561</v>
      </c>
      <c r="GU2" s="46">
        <f t="shared" si="2"/>
        <v>51592</v>
      </c>
      <c r="GV2" s="46">
        <f t="shared" si="2"/>
        <v>51622</v>
      </c>
      <c r="GW2" s="46">
        <f t="shared" si="2"/>
        <v>51653</v>
      </c>
      <c r="GX2" s="46">
        <f t="shared" si="2"/>
        <v>51683</v>
      </c>
      <c r="GY2" s="46">
        <f t="shared" si="2"/>
        <v>51714</v>
      </c>
      <c r="GZ2" s="46">
        <f t="shared" si="2"/>
        <v>51745</v>
      </c>
      <c r="HA2" s="46">
        <f t="shared" si="2"/>
        <v>51775</v>
      </c>
      <c r="HB2" s="46">
        <f t="shared" si="2"/>
        <v>51806</v>
      </c>
      <c r="HC2" s="46">
        <f t="shared" si="2"/>
        <v>51836</v>
      </c>
      <c r="HD2" s="46">
        <f t="shared" si="2"/>
        <v>51867</v>
      </c>
      <c r="HE2" s="46">
        <f t="shared" ref="HE2:JP2" si="3">HD3+1</f>
        <v>51898</v>
      </c>
      <c r="HF2" s="46">
        <f t="shared" si="3"/>
        <v>51926</v>
      </c>
      <c r="HG2" s="46">
        <f t="shared" si="3"/>
        <v>51957</v>
      </c>
      <c r="HH2" s="46">
        <f t="shared" si="3"/>
        <v>51987</v>
      </c>
      <c r="HI2" s="46">
        <f t="shared" si="3"/>
        <v>52018</v>
      </c>
      <c r="HJ2" s="46">
        <f t="shared" si="3"/>
        <v>52048</v>
      </c>
      <c r="HK2" s="46">
        <f t="shared" si="3"/>
        <v>52079</v>
      </c>
      <c r="HL2" s="46">
        <f t="shared" si="3"/>
        <v>52110</v>
      </c>
      <c r="HM2" s="46">
        <f t="shared" si="3"/>
        <v>52140</v>
      </c>
      <c r="HN2" s="46">
        <f t="shared" si="3"/>
        <v>52171</v>
      </c>
      <c r="HO2" s="46">
        <f t="shared" si="3"/>
        <v>52201</v>
      </c>
      <c r="HP2" s="46">
        <f t="shared" si="3"/>
        <v>52232</v>
      </c>
      <c r="HQ2" s="46">
        <f t="shared" si="3"/>
        <v>52263</v>
      </c>
      <c r="HR2" s="46">
        <f t="shared" si="3"/>
        <v>52291</v>
      </c>
      <c r="HS2" s="46">
        <f t="shared" si="3"/>
        <v>52322</v>
      </c>
      <c r="HT2" s="46">
        <f t="shared" si="3"/>
        <v>52352</v>
      </c>
      <c r="HU2" s="46">
        <f t="shared" si="3"/>
        <v>52383</v>
      </c>
      <c r="HV2" s="46">
        <f t="shared" si="3"/>
        <v>52413</v>
      </c>
      <c r="HW2" s="46">
        <f t="shared" si="3"/>
        <v>52444</v>
      </c>
      <c r="HX2" s="46">
        <f t="shared" si="3"/>
        <v>52475</v>
      </c>
      <c r="HY2" s="46">
        <f t="shared" si="3"/>
        <v>52505</v>
      </c>
      <c r="HZ2" s="46">
        <f t="shared" si="3"/>
        <v>52536</v>
      </c>
      <c r="IA2" s="46">
        <f t="shared" si="3"/>
        <v>52566</v>
      </c>
      <c r="IB2" s="46">
        <f t="shared" si="3"/>
        <v>52597</v>
      </c>
      <c r="IC2" s="46">
        <f t="shared" si="3"/>
        <v>52628</v>
      </c>
      <c r="ID2" s="46">
        <f t="shared" si="3"/>
        <v>52657</v>
      </c>
      <c r="IE2" s="46">
        <f t="shared" si="3"/>
        <v>52688</v>
      </c>
      <c r="IF2" s="46">
        <f t="shared" si="3"/>
        <v>52718</v>
      </c>
      <c r="IG2" s="46">
        <f t="shared" si="3"/>
        <v>52749</v>
      </c>
      <c r="IH2" s="46">
        <f t="shared" si="3"/>
        <v>52779</v>
      </c>
      <c r="II2" s="46">
        <f t="shared" si="3"/>
        <v>52810</v>
      </c>
      <c r="IJ2" s="46">
        <f t="shared" si="3"/>
        <v>52841</v>
      </c>
      <c r="IK2" s="46">
        <f t="shared" si="3"/>
        <v>52871</v>
      </c>
      <c r="IL2" s="46">
        <f t="shared" si="3"/>
        <v>52902</v>
      </c>
      <c r="IM2" s="46">
        <f t="shared" si="3"/>
        <v>52932</v>
      </c>
      <c r="IN2" s="46">
        <f t="shared" si="3"/>
        <v>52963</v>
      </c>
      <c r="IO2" s="46">
        <f t="shared" si="3"/>
        <v>52994</v>
      </c>
      <c r="IP2" s="46">
        <f t="shared" si="3"/>
        <v>53022</v>
      </c>
      <c r="IQ2" s="46">
        <f t="shared" si="3"/>
        <v>53053</v>
      </c>
      <c r="IR2" s="46">
        <f t="shared" si="3"/>
        <v>53083</v>
      </c>
      <c r="IS2" s="46">
        <f t="shared" si="3"/>
        <v>53114</v>
      </c>
      <c r="IT2" s="46">
        <f t="shared" si="3"/>
        <v>53144</v>
      </c>
      <c r="IU2" s="46">
        <f t="shared" si="3"/>
        <v>53175</v>
      </c>
      <c r="IV2" s="46">
        <f t="shared" si="3"/>
        <v>53206</v>
      </c>
      <c r="IW2" s="46">
        <f t="shared" si="3"/>
        <v>53236</v>
      </c>
      <c r="IX2" s="46">
        <f t="shared" si="3"/>
        <v>53267</v>
      </c>
      <c r="IY2" s="46">
        <f t="shared" si="3"/>
        <v>53297</v>
      </c>
      <c r="IZ2" s="46">
        <f t="shared" si="3"/>
        <v>53328</v>
      </c>
      <c r="JA2" s="46">
        <f t="shared" si="3"/>
        <v>53359</v>
      </c>
      <c r="JB2" s="46">
        <f t="shared" si="3"/>
        <v>53387</v>
      </c>
      <c r="JC2" s="46">
        <f t="shared" si="3"/>
        <v>53418</v>
      </c>
      <c r="JD2" s="46">
        <f t="shared" si="3"/>
        <v>53448</v>
      </c>
      <c r="JE2" s="46">
        <f t="shared" si="3"/>
        <v>53479</v>
      </c>
      <c r="JF2" s="46">
        <f t="shared" si="3"/>
        <v>53509</v>
      </c>
      <c r="JG2" s="46">
        <f t="shared" si="3"/>
        <v>53540</v>
      </c>
      <c r="JH2" s="46">
        <f t="shared" si="3"/>
        <v>53571</v>
      </c>
      <c r="JI2" s="46">
        <f t="shared" si="3"/>
        <v>53601</v>
      </c>
      <c r="JJ2" s="46">
        <f t="shared" si="3"/>
        <v>53632</v>
      </c>
      <c r="JK2" s="46">
        <f t="shared" si="3"/>
        <v>53662</v>
      </c>
      <c r="JL2" s="46">
        <f t="shared" si="3"/>
        <v>53693</v>
      </c>
      <c r="JM2" s="46">
        <f t="shared" si="3"/>
        <v>53724</v>
      </c>
      <c r="JN2" s="46">
        <f t="shared" si="3"/>
        <v>53752</v>
      </c>
      <c r="JO2" s="46">
        <f t="shared" si="3"/>
        <v>53783</v>
      </c>
      <c r="JP2" s="46">
        <f t="shared" si="3"/>
        <v>53813</v>
      </c>
      <c r="JQ2" s="46">
        <f t="shared" ref="JQ2:LY2" si="4">JP3+1</f>
        <v>53844</v>
      </c>
      <c r="JR2" s="46">
        <f t="shared" si="4"/>
        <v>53874</v>
      </c>
      <c r="JS2" s="46">
        <f t="shared" si="4"/>
        <v>53905</v>
      </c>
      <c r="JT2" s="46">
        <f t="shared" si="4"/>
        <v>53936</v>
      </c>
      <c r="JU2" s="46">
        <f t="shared" si="4"/>
        <v>53966</v>
      </c>
      <c r="JV2" s="46">
        <f t="shared" si="4"/>
        <v>53997</v>
      </c>
      <c r="JW2" s="46">
        <f t="shared" si="4"/>
        <v>54027</v>
      </c>
      <c r="JX2" s="46">
        <f t="shared" si="4"/>
        <v>54058</v>
      </c>
      <c r="JY2" s="46">
        <f t="shared" si="4"/>
        <v>54089</v>
      </c>
      <c r="JZ2" s="46">
        <f t="shared" si="4"/>
        <v>54118</v>
      </c>
      <c r="KA2" s="46">
        <f t="shared" si="4"/>
        <v>54149</v>
      </c>
      <c r="KB2" s="46">
        <f t="shared" si="4"/>
        <v>54179</v>
      </c>
      <c r="KC2" s="46">
        <f t="shared" si="4"/>
        <v>54210</v>
      </c>
      <c r="KD2" s="46">
        <f t="shared" si="4"/>
        <v>54240</v>
      </c>
      <c r="KE2" s="46">
        <f t="shared" si="4"/>
        <v>54271</v>
      </c>
      <c r="KF2" s="46">
        <f t="shared" si="4"/>
        <v>54302</v>
      </c>
      <c r="KG2" s="46">
        <f t="shared" si="4"/>
        <v>54332</v>
      </c>
      <c r="KH2" s="46">
        <f t="shared" si="4"/>
        <v>54363</v>
      </c>
      <c r="KI2" s="46">
        <f t="shared" si="4"/>
        <v>54393</v>
      </c>
      <c r="KJ2" s="46">
        <f t="shared" si="4"/>
        <v>54424</v>
      </c>
      <c r="KK2" s="46">
        <f t="shared" si="4"/>
        <v>54455</v>
      </c>
      <c r="KL2" s="46">
        <f t="shared" si="4"/>
        <v>54483</v>
      </c>
      <c r="KM2" s="46">
        <f t="shared" si="4"/>
        <v>54514</v>
      </c>
      <c r="KN2" s="46">
        <f t="shared" si="4"/>
        <v>54544</v>
      </c>
      <c r="KO2" s="46">
        <f t="shared" si="4"/>
        <v>54575</v>
      </c>
      <c r="KP2" s="46">
        <f t="shared" si="4"/>
        <v>54605</v>
      </c>
      <c r="KQ2" s="46">
        <f t="shared" si="4"/>
        <v>54636</v>
      </c>
      <c r="KR2" s="46">
        <f t="shared" si="4"/>
        <v>54667</v>
      </c>
      <c r="KS2" s="46">
        <f t="shared" si="4"/>
        <v>54697</v>
      </c>
      <c r="KT2" s="46">
        <f t="shared" si="4"/>
        <v>54728</v>
      </c>
      <c r="KU2" s="46">
        <f t="shared" si="4"/>
        <v>54758</v>
      </c>
      <c r="KV2" s="46">
        <f t="shared" si="4"/>
        <v>54789</v>
      </c>
      <c r="KW2" s="46">
        <f t="shared" si="4"/>
        <v>54820</v>
      </c>
      <c r="KX2" s="46">
        <f t="shared" si="4"/>
        <v>54848</v>
      </c>
      <c r="KY2" s="46">
        <f t="shared" si="4"/>
        <v>54879</v>
      </c>
      <c r="KZ2" s="46">
        <f t="shared" si="4"/>
        <v>54909</v>
      </c>
      <c r="LA2" s="46">
        <f t="shared" si="4"/>
        <v>54940</v>
      </c>
      <c r="LB2" s="46">
        <f t="shared" si="4"/>
        <v>54970</v>
      </c>
      <c r="LC2" s="46">
        <f t="shared" si="4"/>
        <v>55001</v>
      </c>
      <c r="LD2" s="46">
        <f t="shared" si="4"/>
        <v>55032</v>
      </c>
      <c r="LE2" s="46">
        <f t="shared" si="4"/>
        <v>55062</v>
      </c>
      <c r="LF2" s="46">
        <f t="shared" si="4"/>
        <v>55093</v>
      </c>
      <c r="LG2" s="46">
        <f t="shared" si="4"/>
        <v>55123</v>
      </c>
      <c r="LH2" s="46">
        <f t="shared" si="4"/>
        <v>55154</v>
      </c>
      <c r="LI2" s="46">
        <f t="shared" si="4"/>
        <v>55185</v>
      </c>
      <c r="LJ2" s="46">
        <f t="shared" si="4"/>
        <v>55213</v>
      </c>
      <c r="LK2" s="46">
        <f t="shared" si="4"/>
        <v>55244</v>
      </c>
      <c r="LL2" s="46">
        <f t="shared" si="4"/>
        <v>55274</v>
      </c>
      <c r="LM2" s="46">
        <f t="shared" si="4"/>
        <v>55305</v>
      </c>
      <c r="LN2" s="46">
        <f t="shared" si="4"/>
        <v>55335</v>
      </c>
      <c r="LO2" s="46">
        <f t="shared" si="4"/>
        <v>55366</v>
      </c>
      <c r="LP2" s="46">
        <f t="shared" si="4"/>
        <v>55397</v>
      </c>
      <c r="LQ2" s="46">
        <f t="shared" si="4"/>
        <v>55427</v>
      </c>
      <c r="LR2" s="46">
        <f t="shared" si="4"/>
        <v>55458</v>
      </c>
      <c r="LS2" s="46">
        <f t="shared" si="4"/>
        <v>55488</v>
      </c>
      <c r="LT2" s="46">
        <f t="shared" si="4"/>
        <v>55519</v>
      </c>
      <c r="LU2" s="46">
        <f t="shared" si="4"/>
        <v>55550</v>
      </c>
      <c r="LV2" s="46">
        <f t="shared" si="4"/>
        <v>55579</v>
      </c>
      <c r="LW2" s="46">
        <f t="shared" si="4"/>
        <v>55610</v>
      </c>
      <c r="LX2" s="46">
        <f t="shared" si="4"/>
        <v>55640</v>
      </c>
      <c r="LY2" s="46">
        <f t="shared" si="4"/>
        <v>55671</v>
      </c>
      <c r="LZ2" s="46">
        <f t="shared" ref="LZ2:NE2" si="5">LY3+1</f>
        <v>55701</v>
      </c>
      <c r="MA2" s="46">
        <f t="shared" si="5"/>
        <v>55732</v>
      </c>
      <c r="MB2" s="46">
        <f t="shared" si="5"/>
        <v>55763</v>
      </c>
      <c r="MC2" s="46">
        <f t="shared" si="5"/>
        <v>55793</v>
      </c>
      <c r="MD2" s="46">
        <f t="shared" si="5"/>
        <v>55824</v>
      </c>
      <c r="ME2" s="46">
        <f t="shared" si="5"/>
        <v>55854</v>
      </c>
      <c r="MF2" s="46">
        <f t="shared" si="5"/>
        <v>55885</v>
      </c>
      <c r="MG2" s="46">
        <f t="shared" si="5"/>
        <v>55916</v>
      </c>
      <c r="MH2" s="46">
        <f t="shared" si="5"/>
        <v>55944</v>
      </c>
      <c r="MI2" s="46">
        <f t="shared" si="5"/>
        <v>55975</v>
      </c>
      <c r="MJ2" s="46">
        <f t="shared" si="5"/>
        <v>56005</v>
      </c>
      <c r="MK2" s="46">
        <f t="shared" si="5"/>
        <v>56036</v>
      </c>
      <c r="ML2" s="46">
        <f t="shared" si="5"/>
        <v>56066</v>
      </c>
      <c r="MM2" s="46">
        <f t="shared" si="5"/>
        <v>56097</v>
      </c>
      <c r="MN2" s="46">
        <f t="shared" si="5"/>
        <v>56128</v>
      </c>
      <c r="MO2" s="46">
        <f t="shared" si="5"/>
        <v>56158</v>
      </c>
      <c r="MP2" s="46">
        <f t="shared" si="5"/>
        <v>56189</v>
      </c>
      <c r="MQ2" s="46">
        <f t="shared" si="5"/>
        <v>56219</v>
      </c>
      <c r="MR2" s="46">
        <f t="shared" si="5"/>
        <v>56250</v>
      </c>
      <c r="MS2" s="46">
        <f t="shared" si="5"/>
        <v>56281</v>
      </c>
      <c r="MT2" s="46">
        <f t="shared" si="5"/>
        <v>56309</v>
      </c>
      <c r="MU2" s="46">
        <f t="shared" si="5"/>
        <v>56340</v>
      </c>
      <c r="MV2" s="46">
        <f t="shared" si="5"/>
        <v>56370</v>
      </c>
      <c r="MW2" s="46">
        <f t="shared" si="5"/>
        <v>56401</v>
      </c>
      <c r="MX2" s="46">
        <f t="shared" si="5"/>
        <v>56431</v>
      </c>
      <c r="MY2" s="46">
        <f t="shared" si="5"/>
        <v>56462</v>
      </c>
      <c r="MZ2" s="46">
        <f t="shared" si="5"/>
        <v>56493</v>
      </c>
      <c r="NA2" s="46">
        <f t="shared" si="5"/>
        <v>56523</v>
      </c>
      <c r="NB2" s="46">
        <f t="shared" si="5"/>
        <v>56554</v>
      </c>
      <c r="NC2" s="46">
        <f t="shared" si="5"/>
        <v>56584</v>
      </c>
      <c r="ND2" s="46">
        <f t="shared" si="5"/>
        <v>56615</v>
      </c>
      <c r="NE2" s="46">
        <f t="shared" si="5"/>
        <v>56646</v>
      </c>
      <c r="NF2" s="46">
        <f t="shared" ref="NF2:OG2" si="6">NE3+1</f>
        <v>56674</v>
      </c>
      <c r="NG2" s="46">
        <f t="shared" si="6"/>
        <v>56705</v>
      </c>
      <c r="NH2" s="46">
        <f t="shared" si="6"/>
        <v>56735</v>
      </c>
      <c r="NI2" s="46">
        <f t="shared" si="6"/>
        <v>56766</v>
      </c>
      <c r="NJ2" s="46">
        <f t="shared" si="6"/>
        <v>56796</v>
      </c>
      <c r="NK2" s="46">
        <f t="shared" si="6"/>
        <v>56827</v>
      </c>
      <c r="NL2" s="46">
        <f t="shared" si="6"/>
        <v>56858</v>
      </c>
      <c r="NM2" s="46">
        <f t="shared" si="6"/>
        <v>56888</v>
      </c>
      <c r="NN2" s="46">
        <f t="shared" si="6"/>
        <v>56919</v>
      </c>
      <c r="NO2" s="46">
        <f t="shared" si="6"/>
        <v>56949</v>
      </c>
      <c r="NP2" s="46">
        <f t="shared" si="6"/>
        <v>56980</v>
      </c>
      <c r="NQ2" s="46">
        <f t="shared" si="6"/>
        <v>57011</v>
      </c>
      <c r="NR2" s="46">
        <f t="shared" si="6"/>
        <v>57040</v>
      </c>
      <c r="NS2" s="46">
        <f t="shared" si="6"/>
        <v>57071</v>
      </c>
      <c r="NT2" s="46">
        <f t="shared" si="6"/>
        <v>57101</v>
      </c>
      <c r="NU2" s="46">
        <f t="shared" si="6"/>
        <v>57132</v>
      </c>
      <c r="NV2" s="46">
        <f t="shared" si="6"/>
        <v>57162</v>
      </c>
      <c r="NW2" s="46">
        <f t="shared" si="6"/>
        <v>57193</v>
      </c>
      <c r="NX2" s="46">
        <f t="shared" si="6"/>
        <v>57224</v>
      </c>
      <c r="NY2" s="46">
        <f t="shared" si="6"/>
        <v>57254</v>
      </c>
      <c r="NZ2" s="46">
        <f t="shared" si="6"/>
        <v>57285</v>
      </c>
      <c r="OA2" s="46">
        <f t="shared" si="6"/>
        <v>57315</v>
      </c>
      <c r="OB2" s="46">
        <f t="shared" si="6"/>
        <v>57346</v>
      </c>
      <c r="OC2" s="46">
        <f t="shared" si="6"/>
        <v>57377</v>
      </c>
      <c r="OD2" s="46">
        <f t="shared" si="6"/>
        <v>57405</v>
      </c>
      <c r="OE2" s="46">
        <f t="shared" si="6"/>
        <v>57436</v>
      </c>
      <c r="OF2" s="46">
        <f t="shared" si="6"/>
        <v>57466</v>
      </c>
      <c r="OG2" s="46">
        <f t="shared" si="6"/>
        <v>57497</v>
      </c>
      <c r="OH2" s="46">
        <f t="shared" ref="OH2:OM2" si="7">OG3+1</f>
        <v>57527</v>
      </c>
      <c r="OI2" s="46">
        <f t="shared" si="7"/>
        <v>57558</v>
      </c>
      <c r="OJ2" s="46">
        <f t="shared" si="7"/>
        <v>57589</v>
      </c>
      <c r="OK2" s="46">
        <f t="shared" si="7"/>
        <v>57619</v>
      </c>
      <c r="OL2" s="46">
        <f t="shared" si="7"/>
        <v>57650</v>
      </c>
      <c r="OM2" s="46">
        <f t="shared" si="7"/>
        <v>57680</v>
      </c>
      <c r="ON2" s="46">
        <f t="shared" ref="ON2:PS2" si="8">OM3+1</f>
        <v>57711</v>
      </c>
      <c r="OO2" s="46">
        <f t="shared" si="8"/>
        <v>57742</v>
      </c>
      <c r="OP2" s="46">
        <f t="shared" si="8"/>
        <v>57770</v>
      </c>
      <c r="OQ2" s="46">
        <f t="shared" si="8"/>
        <v>57801</v>
      </c>
      <c r="OR2" s="46">
        <f t="shared" si="8"/>
        <v>57831</v>
      </c>
      <c r="OS2" s="46">
        <f t="shared" si="8"/>
        <v>57862</v>
      </c>
      <c r="OT2" s="46">
        <f t="shared" si="8"/>
        <v>57892</v>
      </c>
      <c r="OU2" s="46">
        <f t="shared" si="8"/>
        <v>57923</v>
      </c>
      <c r="OV2" s="46">
        <f t="shared" si="8"/>
        <v>57954</v>
      </c>
      <c r="OW2" s="46">
        <f t="shared" si="8"/>
        <v>57984</v>
      </c>
      <c r="OX2" s="46">
        <f t="shared" si="8"/>
        <v>58015</v>
      </c>
      <c r="OY2" s="46">
        <f t="shared" si="8"/>
        <v>58045</v>
      </c>
      <c r="OZ2" s="46">
        <f t="shared" si="8"/>
        <v>58076</v>
      </c>
      <c r="PA2" s="46">
        <f t="shared" si="8"/>
        <v>58107</v>
      </c>
      <c r="PB2" s="46">
        <f t="shared" si="8"/>
        <v>58135</v>
      </c>
      <c r="PC2" s="46">
        <f t="shared" si="8"/>
        <v>58166</v>
      </c>
      <c r="PD2" s="46">
        <f t="shared" si="8"/>
        <v>58196</v>
      </c>
      <c r="PE2" s="46">
        <f t="shared" si="8"/>
        <v>58227</v>
      </c>
      <c r="PF2" s="46">
        <f t="shared" si="8"/>
        <v>58257</v>
      </c>
      <c r="PG2" s="46">
        <f t="shared" si="8"/>
        <v>58288</v>
      </c>
      <c r="PH2" s="46">
        <f t="shared" si="8"/>
        <v>58319</v>
      </c>
      <c r="PI2" s="46">
        <f t="shared" si="8"/>
        <v>58349</v>
      </c>
      <c r="PJ2" s="46">
        <f t="shared" si="8"/>
        <v>58380</v>
      </c>
      <c r="PK2" s="46">
        <f t="shared" si="8"/>
        <v>58410</v>
      </c>
      <c r="PL2" s="46">
        <f t="shared" si="8"/>
        <v>58441</v>
      </c>
      <c r="PM2" s="46">
        <f t="shared" si="8"/>
        <v>58472</v>
      </c>
      <c r="PN2" s="46">
        <f t="shared" si="8"/>
        <v>58501</v>
      </c>
      <c r="PO2" s="46">
        <f t="shared" si="8"/>
        <v>58532</v>
      </c>
      <c r="PP2" s="46">
        <f t="shared" si="8"/>
        <v>58562</v>
      </c>
      <c r="PQ2" s="46">
        <f t="shared" si="8"/>
        <v>58593</v>
      </c>
      <c r="PR2" s="46">
        <f t="shared" si="8"/>
        <v>58623</v>
      </c>
      <c r="PS2" s="46">
        <f t="shared" si="8"/>
        <v>58654</v>
      </c>
      <c r="PT2" s="46">
        <f t="shared" ref="PT2:QY2" si="9">PS3+1</f>
        <v>58685</v>
      </c>
      <c r="PU2" s="46">
        <f t="shared" si="9"/>
        <v>58715</v>
      </c>
      <c r="PV2" s="46">
        <f t="shared" si="9"/>
        <v>58746</v>
      </c>
      <c r="PW2" s="46">
        <f t="shared" si="9"/>
        <v>58776</v>
      </c>
      <c r="PX2" s="46">
        <f t="shared" si="9"/>
        <v>58807</v>
      </c>
      <c r="PY2" s="46">
        <f t="shared" si="9"/>
        <v>58838</v>
      </c>
      <c r="PZ2" s="46">
        <f t="shared" si="9"/>
        <v>58866</v>
      </c>
      <c r="QA2" s="46">
        <f t="shared" si="9"/>
        <v>58897</v>
      </c>
      <c r="QB2" s="46">
        <f t="shared" si="9"/>
        <v>58927</v>
      </c>
      <c r="QC2" s="46">
        <f t="shared" si="9"/>
        <v>58958</v>
      </c>
      <c r="QD2" s="46">
        <f t="shared" si="9"/>
        <v>58988</v>
      </c>
      <c r="QE2" s="46">
        <f t="shared" si="9"/>
        <v>59019</v>
      </c>
      <c r="QF2" s="46">
        <f t="shared" si="9"/>
        <v>59050</v>
      </c>
      <c r="QG2" s="46">
        <f t="shared" si="9"/>
        <v>59080</v>
      </c>
      <c r="QH2" s="46">
        <f t="shared" si="9"/>
        <v>59111</v>
      </c>
      <c r="QI2" s="46">
        <f t="shared" si="9"/>
        <v>59141</v>
      </c>
      <c r="QJ2" s="46">
        <f t="shared" si="9"/>
        <v>59172</v>
      </c>
      <c r="QK2" s="46">
        <f t="shared" si="9"/>
        <v>59203</v>
      </c>
      <c r="QL2" s="46">
        <f t="shared" si="9"/>
        <v>59231</v>
      </c>
      <c r="QM2" s="46">
        <f t="shared" si="9"/>
        <v>59262</v>
      </c>
      <c r="QN2" s="46">
        <f t="shared" si="9"/>
        <v>59292</v>
      </c>
      <c r="QO2" s="46">
        <f t="shared" si="9"/>
        <v>59323</v>
      </c>
      <c r="QP2" s="46">
        <f t="shared" si="9"/>
        <v>59353</v>
      </c>
      <c r="QQ2" s="46">
        <f t="shared" si="9"/>
        <v>59384</v>
      </c>
      <c r="QR2" s="46">
        <f t="shared" si="9"/>
        <v>59415</v>
      </c>
      <c r="QS2" s="46">
        <f t="shared" si="9"/>
        <v>59445</v>
      </c>
      <c r="QT2" s="46">
        <f t="shared" si="9"/>
        <v>59476</v>
      </c>
      <c r="QU2" s="46">
        <f t="shared" si="9"/>
        <v>59506</v>
      </c>
      <c r="QV2" s="46">
        <f t="shared" si="9"/>
        <v>59537</v>
      </c>
      <c r="QW2" s="46">
        <f t="shared" si="9"/>
        <v>59568</v>
      </c>
      <c r="QX2" s="46">
        <f t="shared" si="9"/>
        <v>59596</v>
      </c>
      <c r="QY2" s="46">
        <f t="shared" si="9"/>
        <v>59627</v>
      </c>
      <c r="QZ2" s="46">
        <f t="shared" ref="QZ2:RA2" si="10">QY3+1</f>
        <v>59657</v>
      </c>
      <c r="RA2" s="46">
        <f t="shared" si="10"/>
        <v>59688</v>
      </c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</row>
    <row r="3" spans="1:487" ht="15" customHeight="1">
      <c r="A3" s="17"/>
      <c r="B3" s="17"/>
      <c r="C3" s="17"/>
      <c r="D3" s="17"/>
      <c r="E3" s="17"/>
      <c r="F3" s="17"/>
      <c r="G3" s="17"/>
      <c r="H3" s="17"/>
      <c r="I3" s="17"/>
      <c r="J3" s="378"/>
      <c r="K3" s="17"/>
      <c r="L3" s="17"/>
      <c r="M3" s="17"/>
      <c r="N3" s="17"/>
      <c r="O3" s="17"/>
      <c r="P3" s="17"/>
      <c r="Q3" s="17"/>
      <c r="R3" s="17"/>
      <c r="S3" s="17" t="s">
        <v>84</v>
      </c>
      <c r="T3" s="49">
        <f>EOMONTH(T2, 0)</f>
        <v>46053</v>
      </c>
      <c r="U3" s="46">
        <f>EOMONTH(U2, 0)</f>
        <v>46081</v>
      </c>
      <c r="V3" s="46">
        <f t="shared" ref="V3:CG3" si="11">EOMONTH(V2, 0)</f>
        <v>46112</v>
      </c>
      <c r="W3" s="46">
        <f t="shared" si="11"/>
        <v>46142</v>
      </c>
      <c r="X3" s="46">
        <f t="shared" si="11"/>
        <v>46173</v>
      </c>
      <c r="Y3" s="46">
        <f t="shared" si="11"/>
        <v>46203</v>
      </c>
      <c r="Z3" s="46">
        <f t="shared" si="11"/>
        <v>46234</v>
      </c>
      <c r="AA3" s="46">
        <f t="shared" si="11"/>
        <v>46265</v>
      </c>
      <c r="AB3" s="46">
        <f t="shared" si="11"/>
        <v>46295</v>
      </c>
      <c r="AC3" s="46">
        <f t="shared" si="11"/>
        <v>46326</v>
      </c>
      <c r="AD3" s="46">
        <f t="shared" si="11"/>
        <v>46356</v>
      </c>
      <c r="AE3" s="46">
        <f t="shared" si="11"/>
        <v>46387</v>
      </c>
      <c r="AF3" s="46">
        <f t="shared" si="11"/>
        <v>46418</v>
      </c>
      <c r="AG3" s="46">
        <f t="shared" si="11"/>
        <v>46446</v>
      </c>
      <c r="AH3" s="46">
        <f t="shared" si="11"/>
        <v>46477</v>
      </c>
      <c r="AI3" s="46">
        <f t="shared" si="11"/>
        <v>46507</v>
      </c>
      <c r="AJ3" s="46">
        <f t="shared" si="11"/>
        <v>46538</v>
      </c>
      <c r="AK3" s="46">
        <f t="shared" si="11"/>
        <v>46568</v>
      </c>
      <c r="AL3" s="46">
        <f t="shared" si="11"/>
        <v>46599</v>
      </c>
      <c r="AM3" s="46">
        <f t="shared" si="11"/>
        <v>46630</v>
      </c>
      <c r="AN3" s="46">
        <f t="shared" si="11"/>
        <v>46660</v>
      </c>
      <c r="AO3" s="46">
        <f t="shared" si="11"/>
        <v>46691</v>
      </c>
      <c r="AP3" s="46">
        <f t="shared" si="11"/>
        <v>46721</v>
      </c>
      <c r="AQ3" s="46">
        <f t="shared" si="11"/>
        <v>46752</v>
      </c>
      <c r="AR3" s="46">
        <f t="shared" si="11"/>
        <v>46783</v>
      </c>
      <c r="AS3" s="46">
        <f t="shared" si="11"/>
        <v>46812</v>
      </c>
      <c r="AT3" s="46">
        <f t="shared" si="11"/>
        <v>46843</v>
      </c>
      <c r="AU3" s="46">
        <f t="shared" si="11"/>
        <v>46873</v>
      </c>
      <c r="AV3" s="46">
        <f t="shared" si="11"/>
        <v>46904</v>
      </c>
      <c r="AW3" s="46">
        <f t="shared" si="11"/>
        <v>46934</v>
      </c>
      <c r="AX3" s="46">
        <f t="shared" si="11"/>
        <v>46965</v>
      </c>
      <c r="AY3" s="46">
        <f t="shared" si="11"/>
        <v>46996</v>
      </c>
      <c r="AZ3" s="46">
        <f t="shared" si="11"/>
        <v>47026</v>
      </c>
      <c r="BA3" s="46">
        <f t="shared" si="11"/>
        <v>47057</v>
      </c>
      <c r="BB3" s="46">
        <f t="shared" si="11"/>
        <v>47087</v>
      </c>
      <c r="BC3" s="46">
        <f t="shared" si="11"/>
        <v>47118</v>
      </c>
      <c r="BD3" s="46">
        <f t="shared" si="11"/>
        <v>47149</v>
      </c>
      <c r="BE3" s="46">
        <f t="shared" si="11"/>
        <v>47177</v>
      </c>
      <c r="BF3" s="46">
        <f t="shared" si="11"/>
        <v>47208</v>
      </c>
      <c r="BG3" s="46">
        <f t="shared" si="11"/>
        <v>47238</v>
      </c>
      <c r="BH3" s="46">
        <f t="shared" si="11"/>
        <v>47269</v>
      </c>
      <c r="BI3" s="46">
        <f t="shared" si="11"/>
        <v>47299</v>
      </c>
      <c r="BJ3" s="46">
        <f t="shared" si="11"/>
        <v>47330</v>
      </c>
      <c r="BK3" s="46">
        <f t="shared" si="11"/>
        <v>47361</v>
      </c>
      <c r="BL3" s="46">
        <f t="shared" si="11"/>
        <v>47391</v>
      </c>
      <c r="BM3" s="46">
        <f t="shared" si="11"/>
        <v>47422</v>
      </c>
      <c r="BN3" s="46">
        <f t="shared" si="11"/>
        <v>47452</v>
      </c>
      <c r="BO3" s="46">
        <f t="shared" si="11"/>
        <v>47483</v>
      </c>
      <c r="BP3" s="46">
        <f t="shared" si="11"/>
        <v>47514</v>
      </c>
      <c r="BQ3" s="46">
        <f t="shared" si="11"/>
        <v>47542</v>
      </c>
      <c r="BR3" s="46">
        <f t="shared" si="11"/>
        <v>47573</v>
      </c>
      <c r="BS3" s="46">
        <f t="shared" si="11"/>
        <v>47603</v>
      </c>
      <c r="BT3" s="46">
        <f t="shared" si="11"/>
        <v>47634</v>
      </c>
      <c r="BU3" s="46">
        <f t="shared" si="11"/>
        <v>47664</v>
      </c>
      <c r="BV3" s="46">
        <f t="shared" si="11"/>
        <v>47695</v>
      </c>
      <c r="BW3" s="46">
        <f t="shared" si="11"/>
        <v>47726</v>
      </c>
      <c r="BX3" s="46">
        <f t="shared" si="11"/>
        <v>47756</v>
      </c>
      <c r="BY3" s="46">
        <f t="shared" si="11"/>
        <v>47787</v>
      </c>
      <c r="BZ3" s="46">
        <f t="shared" si="11"/>
        <v>47817</v>
      </c>
      <c r="CA3" s="46">
        <f t="shared" si="11"/>
        <v>47848</v>
      </c>
      <c r="CB3" s="46">
        <f t="shared" si="11"/>
        <v>47879</v>
      </c>
      <c r="CC3" s="46">
        <f t="shared" si="11"/>
        <v>47907</v>
      </c>
      <c r="CD3" s="46">
        <f t="shared" si="11"/>
        <v>47938</v>
      </c>
      <c r="CE3" s="46">
        <f t="shared" si="11"/>
        <v>47968</v>
      </c>
      <c r="CF3" s="46">
        <f t="shared" si="11"/>
        <v>47999</v>
      </c>
      <c r="CG3" s="46">
        <f t="shared" si="11"/>
        <v>48029</v>
      </c>
      <c r="CH3" s="46">
        <f t="shared" ref="CH3:ES3" si="12">EOMONTH(CH2, 0)</f>
        <v>48060</v>
      </c>
      <c r="CI3" s="46">
        <f t="shared" si="12"/>
        <v>48091</v>
      </c>
      <c r="CJ3" s="46">
        <f t="shared" si="12"/>
        <v>48121</v>
      </c>
      <c r="CK3" s="46">
        <f t="shared" si="12"/>
        <v>48152</v>
      </c>
      <c r="CL3" s="46">
        <f t="shared" si="12"/>
        <v>48182</v>
      </c>
      <c r="CM3" s="46">
        <f t="shared" si="12"/>
        <v>48213</v>
      </c>
      <c r="CN3" s="46">
        <f t="shared" si="12"/>
        <v>48244</v>
      </c>
      <c r="CO3" s="46">
        <f t="shared" si="12"/>
        <v>48273</v>
      </c>
      <c r="CP3" s="46">
        <f t="shared" si="12"/>
        <v>48304</v>
      </c>
      <c r="CQ3" s="46">
        <f t="shared" si="12"/>
        <v>48334</v>
      </c>
      <c r="CR3" s="46">
        <f t="shared" si="12"/>
        <v>48365</v>
      </c>
      <c r="CS3" s="46">
        <f t="shared" si="12"/>
        <v>48395</v>
      </c>
      <c r="CT3" s="46">
        <f t="shared" si="12"/>
        <v>48426</v>
      </c>
      <c r="CU3" s="46">
        <f t="shared" si="12"/>
        <v>48457</v>
      </c>
      <c r="CV3" s="46">
        <f t="shared" si="12"/>
        <v>48487</v>
      </c>
      <c r="CW3" s="46">
        <f t="shared" si="12"/>
        <v>48518</v>
      </c>
      <c r="CX3" s="46">
        <f t="shared" si="12"/>
        <v>48548</v>
      </c>
      <c r="CY3" s="46">
        <f t="shared" si="12"/>
        <v>48579</v>
      </c>
      <c r="CZ3" s="46">
        <f t="shared" si="12"/>
        <v>48610</v>
      </c>
      <c r="DA3" s="46">
        <f t="shared" si="12"/>
        <v>48638</v>
      </c>
      <c r="DB3" s="46">
        <f t="shared" si="12"/>
        <v>48669</v>
      </c>
      <c r="DC3" s="46">
        <f t="shared" si="12"/>
        <v>48699</v>
      </c>
      <c r="DD3" s="46">
        <f t="shared" si="12"/>
        <v>48730</v>
      </c>
      <c r="DE3" s="46">
        <f t="shared" si="12"/>
        <v>48760</v>
      </c>
      <c r="DF3" s="46">
        <f t="shared" si="12"/>
        <v>48791</v>
      </c>
      <c r="DG3" s="46">
        <f t="shared" si="12"/>
        <v>48822</v>
      </c>
      <c r="DH3" s="46">
        <f t="shared" si="12"/>
        <v>48852</v>
      </c>
      <c r="DI3" s="46">
        <f t="shared" si="12"/>
        <v>48883</v>
      </c>
      <c r="DJ3" s="46">
        <f t="shared" si="12"/>
        <v>48913</v>
      </c>
      <c r="DK3" s="46">
        <f t="shared" si="12"/>
        <v>48944</v>
      </c>
      <c r="DL3" s="46">
        <f t="shared" si="12"/>
        <v>48975</v>
      </c>
      <c r="DM3" s="46">
        <f t="shared" si="12"/>
        <v>49003</v>
      </c>
      <c r="DN3" s="46">
        <f t="shared" si="12"/>
        <v>49034</v>
      </c>
      <c r="DO3" s="46">
        <f t="shared" si="12"/>
        <v>49064</v>
      </c>
      <c r="DP3" s="46">
        <f t="shared" si="12"/>
        <v>49095</v>
      </c>
      <c r="DQ3" s="46">
        <f t="shared" si="12"/>
        <v>49125</v>
      </c>
      <c r="DR3" s="46">
        <f t="shared" si="12"/>
        <v>49156</v>
      </c>
      <c r="DS3" s="46">
        <f t="shared" si="12"/>
        <v>49187</v>
      </c>
      <c r="DT3" s="46">
        <f t="shared" si="12"/>
        <v>49217</v>
      </c>
      <c r="DU3" s="46">
        <f t="shared" si="12"/>
        <v>49248</v>
      </c>
      <c r="DV3" s="46">
        <f t="shared" si="12"/>
        <v>49278</v>
      </c>
      <c r="DW3" s="46">
        <f t="shared" si="12"/>
        <v>49309</v>
      </c>
      <c r="DX3" s="46">
        <f t="shared" si="12"/>
        <v>49340</v>
      </c>
      <c r="DY3" s="46">
        <f t="shared" si="12"/>
        <v>49368</v>
      </c>
      <c r="DZ3" s="46">
        <f t="shared" si="12"/>
        <v>49399</v>
      </c>
      <c r="EA3" s="46">
        <f t="shared" si="12"/>
        <v>49429</v>
      </c>
      <c r="EB3" s="46">
        <f t="shared" si="12"/>
        <v>49460</v>
      </c>
      <c r="EC3" s="46">
        <f t="shared" si="12"/>
        <v>49490</v>
      </c>
      <c r="ED3" s="46">
        <f t="shared" si="12"/>
        <v>49521</v>
      </c>
      <c r="EE3" s="46">
        <f t="shared" si="12"/>
        <v>49552</v>
      </c>
      <c r="EF3" s="46">
        <f t="shared" si="12"/>
        <v>49582</v>
      </c>
      <c r="EG3" s="46">
        <f t="shared" si="12"/>
        <v>49613</v>
      </c>
      <c r="EH3" s="46">
        <f t="shared" si="12"/>
        <v>49643</v>
      </c>
      <c r="EI3" s="46">
        <f t="shared" si="12"/>
        <v>49674</v>
      </c>
      <c r="EJ3" s="46">
        <f t="shared" si="12"/>
        <v>49705</v>
      </c>
      <c r="EK3" s="46">
        <f t="shared" si="12"/>
        <v>49734</v>
      </c>
      <c r="EL3" s="46">
        <f t="shared" si="12"/>
        <v>49765</v>
      </c>
      <c r="EM3" s="46">
        <f t="shared" si="12"/>
        <v>49795</v>
      </c>
      <c r="EN3" s="46">
        <f t="shared" si="12"/>
        <v>49826</v>
      </c>
      <c r="EO3" s="46">
        <f t="shared" si="12"/>
        <v>49856</v>
      </c>
      <c r="EP3" s="46">
        <f t="shared" si="12"/>
        <v>49887</v>
      </c>
      <c r="EQ3" s="46">
        <f t="shared" si="12"/>
        <v>49918</v>
      </c>
      <c r="ER3" s="46">
        <f t="shared" si="12"/>
        <v>49948</v>
      </c>
      <c r="ES3" s="46">
        <f t="shared" si="12"/>
        <v>49979</v>
      </c>
      <c r="ET3" s="46">
        <f t="shared" ref="ET3:HE3" si="13">EOMONTH(ET2, 0)</f>
        <v>50009</v>
      </c>
      <c r="EU3" s="46">
        <f t="shared" si="13"/>
        <v>50040</v>
      </c>
      <c r="EV3" s="46">
        <f t="shared" si="13"/>
        <v>50071</v>
      </c>
      <c r="EW3" s="46">
        <f t="shared" si="13"/>
        <v>50099</v>
      </c>
      <c r="EX3" s="46">
        <f t="shared" si="13"/>
        <v>50130</v>
      </c>
      <c r="EY3" s="46">
        <f t="shared" si="13"/>
        <v>50160</v>
      </c>
      <c r="EZ3" s="46">
        <f t="shared" si="13"/>
        <v>50191</v>
      </c>
      <c r="FA3" s="46">
        <f t="shared" si="13"/>
        <v>50221</v>
      </c>
      <c r="FB3" s="46">
        <f t="shared" si="13"/>
        <v>50252</v>
      </c>
      <c r="FC3" s="46">
        <f t="shared" si="13"/>
        <v>50283</v>
      </c>
      <c r="FD3" s="46">
        <f t="shared" si="13"/>
        <v>50313</v>
      </c>
      <c r="FE3" s="46">
        <f t="shared" si="13"/>
        <v>50344</v>
      </c>
      <c r="FF3" s="46">
        <f t="shared" si="13"/>
        <v>50374</v>
      </c>
      <c r="FG3" s="46">
        <f t="shared" si="13"/>
        <v>50405</v>
      </c>
      <c r="FH3" s="46">
        <f t="shared" si="13"/>
        <v>50436</v>
      </c>
      <c r="FI3" s="46">
        <f t="shared" si="13"/>
        <v>50464</v>
      </c>
      <c r="FJ3" s="46">
        <f t="shared" si="13"/>
        <v>50495</v>
      </c>
      <c r="FK3" s="46">
        <f t="shared" si="13"/>
        <v>50525</v>
      </c>
      <c r="FL3" s="46">
        <f t="shared" si="13"/>
        <v>50556</v>
      </c>
      <c r="FM3" s="46">
        <f t="shared" si="13"/>
        <v>50586</v>
      </c>
      <c r="FN3" s="46">
        <f t="shared" si="13"/>
        <v>50617</v>
      </c>
      <c r="FO3" s="46">
        <f t="shared" si="13"/>
        <v>50648</v>
      </c>
      <c r="FP3" s="46">
        <f t="shared" si="13"/>
        <v>50678</v>
      </c>
      <c r="FQ3" s="46">
        <f t="shared" si="13"/>
        <v>50709</v>
      </c>
      <c r="FR3" s="46">
        <f t="shared" si="13"/>
        <v>50739</v>
      </c>
      <c r="FS3" s="46">
        <f t="shared" si="13"/>
        <v>50770</v>
      </c>
      <c r="FT3" s="46">
        <f t="shared" si="13"/>
        <v>50801</v>
      </c>
      <c r="FU3" s="46">
        <f t="shared" si="13"/>
        <v>50829</v>
      </c>
      <c r="FV3" s="46">
        <f t="shared" si="13"/>
        <v>50860</v>
      </c>
      <c r="FW3" s="46">
        <f t="shared" si="13"/>
        <v>50890</v>
      </c>
      <c r="FX3" s="46">
        <f t="shared" si="13"/>
        <v>50921</v>
      </c>
      <c r="FY3" s="46">
        <f t="shared" si="13"/>
        <v>50951</v>
      </c>
      <c r="FZ3" s="46">
        <f t="shared" si="13"/>
        <v>50982</v>
      </c>
      <c r="GA3" s="46">
        <f t="shared" si="13"/>
        <v>51013</v>
      </c>
      <c r="GB3" s="46">
        <f t="shared" si="13"/>
        <v>51043</v>
      </c>
      <c r="GC3" s="46">
        <f t="shared" si="13"/>
        <v>51074</v>
      </c>
      <c r="GD3" s="46">
        <f t="shared" si="13"/>
        <v>51104</v>
      </c>
      <c r="GE3" s="46">
        <f t="shared" si="13"/>
        <v>51135</v>
      </c>
      <c r="GF3" s="46">
        <f t="shared" si="13"/>
        <v>51166</v>
      </c>
      <c r="GG3" s="46">
        <f t="shared" si="13"/>
        <v>51195</v>
      </c>
      <c r="GH3" s="46">
        <f t="shared" si="13"/>
        <v>51226</v>
      </c>
      <c r="GI3" s="46">
        <f t="shared" si="13"/>
        <v>51256</v>
      </c>
      <c r="GJ3" s="46">
        <f t="shared" si="13"/>
        <v>51287</v>
      </c>
      <c r="GK3" s="46">
        <f t="shared" si="13"/>
        <v>51317</v>
      </c>
      <c r="GL3" s="46">
        <f t="shared" si="13"/>
        <v>51348</v>
      </c>
      <c r="GM3" s="46">
        <f t="shared" si="13"/>
        <v>51379</v>
      </c>
      <c r="GN3" s="46">
        <f t="shared" si="13"/>
        <v>51409</v>
      </c>
      <c r="GO3" s="46">
        <f t="shared" si="13"/>
        <v>51440</v>
      </c>
      <c r="GP3" s="46">
        <f t="shared" si="13"/>
        <v>51470</v>
      </c>
      <c r="GQ3" s="46">
        <f t="shared" si="13"/>
        <v>51501</v>
      </c>
      <c r="GR3" s="46">
        <f t="shared" si="13"/>
        <v>51532</v>
      </c>
      <c r="GS3" s="46">
        <f t="shared" si="13"/>
        <v>51560</v>
      </c>
      <c r="GT3" s="46">
        <f t="shared" si="13"/>
        <v>51591</v>
      </c>
      <c r="GU3" s="46">
        <f t="shared" si="13"/>
        <v>51621</v>
      </c>
      <c r="GV3" s="46">
        <f t="shared" si="13"/>
        <v>51652</v>
      </c>
      <c r="GW3" s="46">
        <f t="shared" si="13"/>
        <v>51682</v>
      </c>
      <c r="GX3" s="46">
        <f t="shared" si="13"/>
        <v>51713</v>
      </c>
      <c r="GY3" s="46">
        <f t="shared" si="13"/>
        <v>51744</v>
      </c>
      <c r="GZ3" s="46">
        <f t="shared" si="13"/>
        <v>51774</v>
      </c>
      <c r="HA3" s="46">
        <f t="shared" si="13"/>
        <v>51805</v>
      </c>
      <c r="HB3" s="46">
        <f t="shared" si="13"/>
        <v>51835</v>
      </c>
      <c r="HC3" s="46">
        <f t="shared" si="13"/>
        <v>51866</v>
      </c>
      <c r="HD3" s="46">
        <f t="shared" si="13"/>
        <v>51897</v>
      </c>
      <c r="HE3" s="46">
        <f t="shared" si="13"/>
        <v>51925</v>
      </c>
      <c r="HF3" s="46">
        <f t="shared" ref="HF3:JQ3" si="14">EOMONTH(HF2, 0)</f>
        <v>51956</v>
      </c>
      <c r="HG3" s="46">
        <f t="shared" si="14"/>
        <v>51986</v>
      </c>
      <c r="HH3" s="46">
        <f t="shared" si="14"/>
        <v>52017</v>
      </c>
      <c r="HI3" s="46">
        <f t="shared" si="14"/>
        <v>52047</v>
      </c>
      <c r="HJ3" s="46">
        <f t="shared" si="14"/>
        <v>52078</v>
      </c>
      <c r="HK3" s="46">
        <f t="shared" si="14"/>
        <v>52109</v>
      </c>
      <c r="HL3" s="46">
        <f t="shared" si="14"/>
        <v>52139</v>
      </c>
      <c r="HM3" s="46">
        <f t="shared" si="14"/>
        <v>52170</v>
      </c>
      <c r="HN3" s="46">
        <f t="shared" si="14"/>
        <v>52200</v>
      </c>
      <c r="HO3" s="46">
        <f t="shared" si="14"/>
        <v>52231</v>
      </c>
      <c r="HP3" s="46">
        <f t="shared" si="14"/>
        <v>52262</v>
      </c>
      <c r="HQ3" s="46">
        <f t="shared" si="14"/>
        <v>52290</v>
      </c>
      <c r="HR3" s="46">
        <f t="shared" si="14"/>
        <v>52321</v>
      </c>
      <c r="HS3" s="46">
        <f t="shared" si="14"/>
        <v>52351</v>
      </c>
      <c r="HT3" s="46">
        <f t="shared" si="14"/>
        <v>52382</v>
      </c>
      <c r="HU3" s="46">
        <f t="shared" si="14"/>
        <v>52412</v>
      </c>
      <c r="HV3" s="46">
        <f t="shared" si="14"/>
        <v>52443</v>
      </c>
      <c r="HW3" s="46">
        <f t="shared" si="14"/>
        <v>52474</v>
      </c>
      <c r="HX3" s="46">
        <f t="shared" si="14"/>
        <v>52504</v>
      </c>
      <c r="HY3" s="46">
        <f t="shared" si="14"/>
        <v>52535</v>
      </c>
      <c r="HZ3" s="46">
        <f t="shared" si="14"/>
        <v>52565</v>
      </c>
      <c r="IA3" s="46">
        <f t="shared" si="14"/>
        <v>52596</v>
      </c>
      <c r="IB3" s="46">
        <f t="shared" si="14"/>
        <v>52627</v>
      </c>
      <c r="IC3" s="46">
        <f t="shared" si="14"/>
        <v>52656</v>
      </c>
      <c r="ID3" s="46">
        <f t="shared" si="14"/>
        <v>52687</v>
      </c>
      <c r="IE3" s="46">
        <f t="shared" si="14"/>
        <v>52717</v>
      </c>
      <c r="IF3" s="46">
        <f t="shared" si="14"/>
        <v>52748</v>
      </c>
      <c r="IG3" s="46">
        <f t="shared" si="14"/>
        <v>52778</v>
      </c>
      <c r="IH3" s="46">
        <f t="shared" si="14"/>
        <v>52809</v>
      </c>
      <c r="II3" s="46">
        <f t="shared" si="14"/>
        <v>52840</v>
      </c>
      <c r="IJ3" s="46">
        <f t="shared" si="14"/>
        <v>52870</v>
      </c>
      <c r="IK3" s="46">
        <f t="shared" si="14"/>
        <v>52901</v>
      </c>
      <c r="IL3" s="46">
        <f t="shared" si="14"/>
        <v>52931</v>
      </c>
      <c r="IM3" s="46">
        <f t="shared" si="14"/>
        <v>52962</v>
      </c>
      <c r="IN3" s="46">
        <f t="shared" si="14"/>
        <v>52993</v>
      </c>
      <c r="IO3" s="46">
        <f t="shared" si="14"/>
        <v>53021</v>
      </c>
      <c r="IP3" s="46">
        <f t="shared" si="14"/>
        <v>53052</v>
      </c>
      <c r="IQ3" s="46">
        <f t="shared" si="14"/>
        <v>53082</v>
      </c>
      <c r="IR3" s="46">
        <f t="shared" si="14"/>
        <v>53113</v>
      </c>
      <c r="IS3" s="46">
        <f t="shared" si="14"/>
        <v>53143</v>
      </c>
      <c r="IT3" s="46">
        <f t="shared" si="14"/>
        <v>53174</v>
      </c>
      <c r="IU3" s="46">
        <f t="shared" si="14"/>
        <v>53205</v>
      </c>
      <c r="IV3" s="46">
        <f t="shared" si="14"/>
        <v>53235</v>
      </c>
      <c r="IW3" s="46">
        <f t="shared" si="14"/>
        <v>53266</v>
      </c>
      <c r="IX3" s="46">
        <f t="shared" si="14"/>
        <v>53296</v>
      </c>
      <c r="IY3" s="46">
        <f t="shared" si="14"/>
        <v>53327</v>
      </c>
      <c r="IZ3" s="46">
        <f t="shared" si="14"/>
        <v>53358</v>
      </c>
      <c r="JA3" s="46">
        <f t="shared" si="14"/>
        <v>53386</v>
      </c>
      <c r="JB3" s="46">
        <f t="shared" si="14"/>
        <v>53417</v>
      </c>
      <c r="JC3" s="46">
        <f t="shared" si="14"/>
        <v>53447</v>
      </c>
      <c r="JD3" s="46">
        <f t="shared" si="14"/>
        <v>53478</v>
      </c>
      <c r="JE3" s="46">
        <f t="shared" si="14"/>
        <v>53508</v>
      </c>
      <c r="JF3" s="46">
        <f t="shared" si="14"/>
        <v>53539</v>
      </c>
      <c r="JG3" s="46">
        <f t="shared" si="14"/>
        <v>53570</v>
      </c>
      <c r="JH3" s="46">
        <f t="shared" si="14"/>
        <v>53600</v>
      </c>
      <c r="JI3" s="46">
        <f t="shared" si="14"/>
        <v>53631</v>
      </c>
      <c r="JJ3" s="46">
        <f t="shared" si="14"/>
        <v>53661</v>
      </c>
      <c r="JK3" s="46">
        <f t="shared" si="14"/>
        <v>53692</v>
      </c>
      <c r="JL3" s="46">
        <f t="shared" si="14"/>
        <v>53723</v>
      </c>
      <c r="JM3" s="46">
        <f t="shared" si="14"/>
        <v>53751</v>
      </c>
      <c r="JN3" s="46">
        <f t="shared" si="14"/>
        <v>53782</v>
      </c>
      <c r="JO3" s="46">
        <f t="shared" si="14"/>
        <v>53812</v>
      </c>
      <c r="JP3" s="46">
        <f t="shared" si="14"/>
        <v>53843</v>
      </c>
      <c r="JQ3" s="46">
        <f t="shared" si="14"/>
        <v>53873</v>
      </c>
      <c r="JR3" s="46">
        <f t="shared" ref="JR3:KB3" si="15">EOMONTH(JR2, 0)</f>
        <v>53904</v>
      </c>
      <c r="JS3" s="46">
        <f t="shared" si="15"/>
        <v>53935</v>
      </c>
      <c r="JT3" s="46">
        <f t="shared" si="15"/>
        <v>53965</v>
      </c>
      <c r="JU3" s="46">
        <f t="shared" si="15"/>
        <v>53996</v>
      </c>
      <c r="JV3" s="46">
        <f t="shared" si="15"/>
        <v>54026</v>
      </c>
      <c r="JW3" s="46">
        <f t="shared" si="15"/>
        <v>54057</v>
      </c>
      <c r="JX3" s="46">
        <f t="shared" si="15"/>
        <v>54088</v>
      </c>
      <c r="JY3" s="46">
        <f t="shared" si="15"/>
        <v>54117</v>
      </c>
      <c r="JZ3" s="46">
        <f t="shared" si="15"/>
        <v>54148</v>
      </c>
      <c r="KA3" s="46">
        <f t="shared" si="15"/>
        <v>54178</v>
      </c>
      <c r="KB3" s="46">
        <f t="shared" si="15"/>
        <v>54209</v>
      </c>
      <c r="KC3" s="46">
        <f>EOMONTH(KC2, 0)</f>
        <v>54239</v>
      </c>
      <c r="KD3" s="46">
        <f>EOMONTH(KD2, 0)</f>
        <v>54270</v>
      </c>
      <c r="KE3" s="46">
        <f t="shared" ref="KE3:LY3" si="16">EOMONTH(KE2, 0)</f>
        <v>54301</v>
      </c>
      <c r="KF3" s="46">
        <f t="shared" si="16"/>
        <v>54331</v>
      </c>
      <c r="KG3" s="46">
        <f t="shared" si="16"/>
        <v>54362</v>
      </c>
      <c r="KH3" s="46">
        <f t="shared" si="16"/>
        <v>54392</v>
      </c>
      <c r="KI3" s="46">
        <f t="shared" si="16"/>
        <v>54423</v>
      </c>
      <c r="KJ3" s="46">
        <f t="shared" si="16"/>
        <v>54454</v>
      </c>
      <c r="KK3" s="46">
        <f t="shared" si="16"/>
        <v>54482</v>
      </c>
      <c r="KL3" s="46">
        <f t="shared" si="16"/>
        <v>54513</v>
      </c>
      <c r="KM3" s="46">
        <f t="shared" si="16"/>
        <v>54543</v>
      </c>
      <c r="KN3" s="46">
        <f t="shared" si="16"/>
        <v>54574</v>
      </c>
      <c r="KO3" s="46">
        <f t="shared" si="16"/>
        <v>54604</v>
      </c>
      <c r="KP3" s="46">
        <f t="shared" si="16"/>
        <v>54635</v>
      </c>
      <c r="KQ3" s="46">
        <f t="shared" si="16"/>
        <v>54666</v>
      </c>
      <c r="KR3" s="46">
        <f t="shared" si="16"/>
        <v>54696</v>
      </c>
      <c r="KS3" s="46">
        <f t="shared" si="16"/>
        <v>54727</v>
      </c>
      <c r="KT3" s="46">
        <f t="shared" si="16"/>
        <v>54757</v>
      </c>
      <c r="KU3" s="46">
        <f t="shared" si="16"/>
        <v>54788</v>
      </c>
      <c r="KV3" s="46">
        <f t="shared" si="16"/>
        <v>54819</v>
      </c>
      <c r="KW3" s="46">
        <f t="shared" si="16"/>
        <v>54847</v>
      </c>
      <c r="KX3" s="46">
        <f t="shared" si="16"/>
        <v>54878</v>
      </c>
      <c r="KY3" s="46">
        <f t="shared" si="16"/>
        <v>54908</v>
      </c>
      <c r="KZ3" s="46">
        <f t="shared" si="16"/>
        <v>54939</v>
      </c>
      <c r="LA3" s="46">
        <f t="shared" si="16"/>
        <v>54969</v>
      </c>
      <c r="LB3" s="46">
        <f t="shared" si="16"/>
        <v>55000</v>
      </c>
      <c r="LC3" s="46">
        <f t="shared" si="16"/>
        <v>55031</v>
      </c>
      <c r="LD3" s="46">
        <f t="shared" si="16"/>
        <v>55061</v>
      </c>
      <c r="LE3" s="46">
        <f t="shared" si="16"/>
        <v>55092</v>
      </c>
      <c r="LF3" s="46">
        <f t="shared" si="16"/>
        <v>55122</v>
      </c>
      <c r="LG3" s="46">
        <f t="shared" si="16"/>
        <v>55153</v>
      </c>
      <c r="LH3" s="46">
        <f t="shared" si="16"/>
        <v>55184</v>
      </c>
      <c r="LI3" s="46">
        <f t="shared" si="16"/>
        <v>55212</v>
      </c>
      <c r="LJ3" s="46">
        <f t="shared" si="16"/>
        <v>55243</v>
      </c>
      <c r="LK3" s="46">
        <f t="shared" si="16"/>
        <v>55273</v>
      </c>
      <c r="LL3" s="46">
        <f t="shared" si="16"/>
        <v>55304</v>
      </c>
      <c r="LM3" s="46">
        <f t="shared" si="16"/>
        <v>55334</v>
      </c>
      <c r="LN3" s="46">
        <f t="shared" si="16"/>
        <v>55365</v>
      </c>
      <c r="LO3" s="46">
        <f t="shared" si="16"/>
        <v>55396</v>
      </c>
      <c r="LP3" s="46">
        <f t="shared" si="16"/>
        <v>55426</v>
      </c>
      <c r="LQ3" s="46">
        <f t="shared" si="16"/>
        <v>55457</v>
      </c>
      <c r="LR3" s="46">
        <f t="shared" si="16"/>
        <v>55487</v>
      </c>
      <c r="LS3" s="46">
        <f t="shared" si="16"/>
        <v>55518</v>
      </c>
      <c r="LT3" s="46">
        <f t="shared" si="16"/>
        <v>55549</v>
      </c>
      <c r="LU3" s="46">
        <f t="shared" si="16"/>
        <v>55578</v>
      </c>
      <c r="LV3" s="46">
        <f t="shared" si="16"/>
        <v>55609</v>
      </c>
      <c r="LW3" s="46">
        <f t="shared" si="16"/>
        <v>55639</v>
      </c>
      <c r="LX3" s="46">
        <f t="shared" si="16"/>
        <v>55670</v>
      </c>
      <c r="LY3" s="46">
        <f t="shared" si="16"/>
        <v>55700</v>
      </c>
      <c r="LZ3" s="46">
        <f t="shared" ref="LZ3:NX3" si="17">EOMONTH(LZ2, 0)</f>
        <v>55731</v>
      </c>
      <c r="MA3" s="46">
        <f t="shared" si="17"/>
        <v>55762</v>
      </c>
      <c r="MB3" s="46">
        <f t="shared" si="17"/>
        <v>55792</v>
      </c>
      <c r="MC3" s="46">
        <f t="shared" si="17"/>
        <v>55823</v>
      </c>
      <c r="MD3" s="46">
        <f t="shared" si="17"/>
        <v>55853</v>
      </c>
      <c r="ME3" s="46">
        <f t="shared" si="17"/>
        <v>55884</v>
      </c>
      <c r="MF3" s="46">
        <f t="shared" si="17"/>
        <v>55915</v>
      </c>
      <c r="MG3" s="46">
        <f t="shared" si="17"/>
        <v>55943</v>
      </c>
      <c r="MH3" s="46">
        <f t="shared" si="17"/>
        <v>55974</v>
      </c>
      <c r="MI3" s="46">
        <f t="shared" si="17"/>
        <v>56004</v>
      </c>
      <c r="MJ3" s="46">
        <f t="shared" si="17"/>
        <v>56035</v>
      </c>
      <c r="MK3" s="46">
        <f t="shared" si="17"/>
        <v>56065</v>
      </c>
      <c r="ML3" s="46">
        <f t="shared" si="17"/>
        <v>56096</v>
      </c>
      <c r="MM3" s="46">
        <f t="shared" si="17"/>
        <v>56127</v>
      </c>
      <c r="MN3" s="46">
        <f t="shared" si="17"/>
        <v>56157</v>
      </c>
      <c r="MO3" s="46">
        <f t="shared" si="17"/>
        <v>56188</v>
      </c>
      <c r="MP3" s="46">
        <f t="shared" si="17"/>
        <v>56218</v>
      </c>
      <c r="MQ3" s="46">
        <f t="shared" si="17"/>
        <v>56249</v>
      </c>
      <c r="MR3" s="46">
        <f t="shared" si="17"/>
        <v>56280</v>
      </c>
      <c r="MS3" s="46">
        <f t="shared" si="17"/>
        <v>56308</v>
      </c>
      <c r="MT3" s="46">
        <f t="shared" si="17"/>
        <v>56339</v>
      </c>
      <c r="MU3" s="46">
        <f t="shared" si="17"/>
        <v>56369</v>
      </c>
      <c r="MV3" s="46">
        <f t="shared" si="17"/>
        <v>56400</v>
      </c>
      <c r="MW3" s="46">
        <f t="shared" si="17"/>
        <v>56430</v>
      </c>
      <c r="MX3" s="46">
        <f t="shared" si="17"/>
        <v>56461</v>
      </c>
      <c r="MY3" s="46">
        <f t="shared" si="17"/>
        <v>56492</v>
      </c>
      <c r="MZ3" s="46">
        <f t="shared" si="17"/>
        <v>56522</v>
      </c>
      <c r="NA3" s="46">
        <f t="shared" si="17"/>
        <v>56553</v>
      </c>
      <c r="NB3" s="46">
        <f t="shared" si="17"/>
        <v>56583</v>
      </c>
      <c r="NC3" s="46">
        <f t="shared" si="17"/>
        <v>56614</v>
      </c>
      <c r="ND3" s="46">
        <f t="shared" si="17"/>
        <v>56645</v>
      </c>
      <c r="NE3" s="46">
        <f t="shared" si="17"/>
        <v>56673</v>
      </c>
      <c r="NF3" s="46">
        <f t="shared" si="17"/>
        <v>56704</v>
      </c>
      <c r="NG3" s="46">
        <f t="shared" si="17"/>
        <v>56734</v>
      </c>
      <c r="NH3" s="46">
        <f t="shared" si="17"/>
        <v>56765</v>
      </c>
      <c r="NI3" s="46">
        <f t="shared" si="17"/>
        <v>56795</v>
      </c>
      <c r="NJ3" s="46">
        <f t="shared" si="17"/>
        <v>56826</v>
      </c>
      <c r="NK3" s="46">
        <f t="shared" si="17"/>
        <v>56857</v>
      </c>
      <c r="NL3" s="46">
        <f t="shared" si="17"/>
        <v>56887</v>
      </c>
      <c r="NM3" s="46">
        <f t="shared" si="17"/>
        <v>56918</v>
      </c>
      <c r="NN3" s="46">
        <f t="shared" si="17"/>
        <v>56948</v>
      </c>
      <c r="NO3" s="46">
        <f t="shared" si="17"/>
        <v>56979</v>
      </c>
      <c r="NP3" s="46">
        <f t="shared" si="17"/>
        <v>57010</v>
      </c>
      <c r="NQ3" s="46">
        <f t="shared" si="17"/>
        <v>57039</v>
      </c>
      <c r="NR3" s="46">
        <f t="shared" si="17"/>
        <v>57070</v>
      </c>
      <c r="NS3" s="46">
        <f t="shared" si="17"/>
        <v>57100</v>
      </c>
      <c r="NT3" s="46">
        <f t="shared" si="17"/>
        <v>57131</v>
      </c>
      <c r="NU3" s="46">
        <f t="shared" si="17"/>
        <v>57161</v>
      </c>
      <c r="NV3" s="46">
        <f t="shared" si="17"/>
        <v>57192</v>
      </c>
      <c r="NW3" s="46">
        <f t="shared" si="17"/>
        <v>57223</v>
      </c>
      <c r="NX3" s="46">
        <f t="shared" si="17"/>
        <v>57253</v>
      </c>
      <c r="NY3" s="46">
        <f t="shared" ref="NY3:OG3" si="18">EOMONTH(NY2, 0)</f>
        <v>57284</v>
      </c>
      <c r="NZ3" s="46">
        <f t="shared" si="18"/>
        <v>57314</v>
      </c>
      <c r="OA3" s="46">
        <f t="shared" si="18"/>
        <v>57345</v>
      </c>
      <c r="OB3" s="46">
        <f t="shared" si="18"/>
        <v>57376</v>
      </c>
      <c r="OC3" s="46">
        <f t="shared" si="18"/>
        <v>57404</v>
      </c>
      <c r="OD3" s="46">
        <f t="shared" si="18"/>
        <v>57435</v>
      </c>
      <c r="OE3" s="46">
        <f t="shared" si="18"/>
        <v>57465</v>
      </c>
      <c r="OF3" s="46">
        <f t="shared" si="18"/>
        <v>57496</v>
      </c>
      <c r="OG3" s="46">
        <f t="shared" si="18"/>
        <v>57526</v>
      </c>
      <c r="OH3" s="46">
        <f t="shared" ref="OH3:OM3" si="19">EOMONTH(OH2, 0)</f>
        <v>57557</v>
      </c>
      <c r="OI3" s="46">
        <f t="shared" si="19"/>
        <v>57588</v>
      </c>
      <c r="OJ3" s="46">
        <f t="shared" si="19"/>
        <v>57618</v>
      </c>
      <c r="OK3" s="46">
        <f t="shared" si="19"/>
        <v>57649</v>
      </c>
      <c r="OL3" s="46">
        <f t="shared" si="19"/>
        <v>57679</v>
      </c>
      <c r="OM3" s="46">
        <f t="shared" si="19"/>
        <v>57710</v>
      </c>
      <c r="ON3" s="46">
        <f t="shared" ref="ON3:QJ3" si="20">EOMONTH(ON2, 0)</f>
        <v>57741</v>
      </c>
      <c r="OO3" s="46">
        <f t="shared" si="20"/>
        <v>57769</v>
      </c>
      <c r="OP3" s="46">
        <f t="shared" si="20"/>
        <v>57800</v>
      </c>
      <c r="OQ3" s="46">
        <f t="shared" si="20"/>
        <v>57830</v>
      </c>
      <c r="OR3" s="46">
        <f t="shared" si="20"/>
        <v>57861</v>
      </c>
      <c r="OS3" s="46">
        <f t="shared" si="20"/>
        <v>57891</v>
      </c>
      <c r="OT3" s="46">
        <f t="shared" si="20"/>
        <v>57922</v>
      </c>
      <c r="OU3" s="46">
        <f t="shared" si="20"/>
        <v>57953</v>
      </c>
      <c r="OV3" s="46">
        <f t="shared" si="20"/>
        <v>57983</v>
      </c>
      <c r="OW3" s="46">
        <f t="shared" si="20"/>
        <v>58014</v>
      </c>
      <c r="OX3" s="46">
        <f t="shared" si="20"/>
        <v>58044</v>
      </c>
      <c r="OY3" s="46">
        <f t="shared" si="20"/>
        <v>58075</v>
      </c>
      <c r="OZ3" s="46">
        <f t="shared" si="20"/>
        <v>58106</v>
      </c>
      <c r="PA3" s="46">
        <f t="shared" si="20"/>
        <v>58134</v>
      </c>
      <c r="PB3" s="46">
        <f t="shared" si="20"/>
        <v>58165</v>
      </c>
      <c r="PC3" s="46">
        <f t="shared" si="20"/>
        <v>58195</v>
      </c>
      <c r="PD3" s="46">
        <f t="shared" si="20"/>
        <v>58226</v>
      </c>
      <c r="PE3" s="46">
        <f t="shared" si="20"/>
        <v>58256</v>
      </c>
      <c r="PF3" s="46">
        <f t="shared" si="20"/>
        <v>58287</v>
      </c>
      <c r="PG3" s="46">
        <f t="shared" si="20"/>
        <v>58318</v>
      </c>
      <c r="PH3" s="46">
        <f t="shared" si="20"/>
        <v>58348</v>
      </c>
      <c r="PI3" s="46">
        <f t="shared" si="20"/>
        <v>58379</v>
      </c>
      <c r="PJ3" s="46">
        <f t="shared" si="20"/>
        <v>58409</v>
      </c>
      <c r="PK3" s="46">
        <f t="shared" si="20"/>
        <v>58440</v>
      </c>
      <c r="PL3" s="46">
        <f t="shared" si="20"/>
        <v>58471</v>
      </c>
      <c r="PM3" s="46">
        <f t="shared" si="20"/>
        <v>58500</v>
      </c>
      <c r="PN3" s="46">
        <f t="shared" si="20"/>
        <v>58531</v>
      </c>
      <c r="PO3" s="46">
        <f t="shared" si="20"/>
        <v>58561</v>
      </c>
      <c r="PP3" s="46">
        <f t="shared" si="20"/>
        <v>58592</v>
      </c>
      <c r="PQ3" s="46">
        <f t="shared" si="20"/>
        <v>58622</v>
      </c>
      <c r="PR3" s="46">
        <f t="shared" si="20"/>
        <v>58653</v>
      </c>
      <c r="PS3" s="46">
        <f t="shared" si="20"/>
        <v>58684</v>
      </c>
      <c r="PT3" s="46">
        <f t="shared" si="20"/>
        <v>58714</v>
      </c>
      <c r="PU3" s="46">
        <f t="shared" si="20"/>
        <v>58745</v>
      </c>
      <c r="PV3" s="46">
        <f t="shared" si="20"/>
        <v>58775</v>
      </c>
      <c r="PW3" s="46">
        <f t="shared" si="20"/>
        <v>58806</v>
      </c>
      <c r="PX3" s="46">
        <f t="shared" si="20"/>
        <v>58837</v>
      </c>
      <c r="PY3" s="46">
        <f t="shared" si="20"/>
        <v>58865</v>
      </c>
      <c r="PZ3" s="46">
        <f t="shared" si="20"/>
        <v>58896</v>
      </c>
      <c r="QA3" s="46">
        <f t="shared" si="20"/>
        <v>58926</v>
      </c>
      <c r="QB3" s="46">
        <f t="shared" si="20"/>
        <v>58957</v>
      </c>
      <c r="QC3" s="46">
        <f t="shared" si="20"/>
        <v>58987</v>
      </c>
      <c r="QD3" s="46">
        <f t="shared" si="20"/>
        <v>59018</v>
      </c>
      <c r="QE3" s="46">
        <f t="shared" si="20"/>
        <v>59049</v>
      </c>
      <c r="QF3" s="46">
        <f t="shared" si="20"/>
        <v>59079</v>
      </c>
      <c r="QG3" s="46">
        <f t="shared" si="20"/>
        <v>59110</v>
      </c>
      <c r="QH3" s="46">
        <f t="shared" si="20"/>
        <v>59140</v>
      </c>
      <c r="QI3" s="46">
        <f t="shared" si="20"/>
        <v>59171</v>
      </c>
      <c r="QJ3" s="46">
        <f t="shared" si="20"/>
        <v>59202</v>
      </c>
      <c r="QK3" s="46">
        <f t="shared" ref="QK3:QU3" si="21">EOMONTH(QK2, 0)</f>
        <v>59230</v>
      </c>
      <c r="QL3" s="46">
        <f t="shared" si="21"/>
        <v>59261</v>
      </c>
      <c r="QM3" s="46">
        <f t="shared" si="21"/>
        <v>59291</v>
      </c>
      <c r="QN3" s="46">
        <f t="shared" si="21"/>
        <v>59322</v>
      </c>
      <c r="QO3" s="46">
        <f t="shared" si="21"/>
        <v>59352</v>
      </c>
      <c r="QP3" s="46">
        <f t="shared" si="21"/>
        <v>59383</v>
      </c>
      <c r="QQ3" s="46">
        <f t="shared" si="21"/>
        <v>59414</v>
      </c>
      <c r="QR3" s="46">
        <f t="shared" si="21"/>
        <v>59444</v>
      </c>
      <c r="QS3" s="46">
        <f t="shared" si="21"/>
        <v>59475</v>
      </c>
      <c r="QT3" s="46">
        <f t="shared" si="21"/>
        <v>59505</v>
      </c>
      <c r="QU3" s="46">
        <f t="shared" si="21"/>
        <v>59536</v>
      </c>
      <c r="QV3" s="46">
        <f>EOMONTH(QV2, 0)</f>
        <v>59567</v>
      </c>
      <c r="QW3" s="46">
        <f>EOMONTH(QW2, 0)</f>
        <v>59595</v>
      </c>
      <c r="QX3" s="46">
        <f>EOMONTH(QX2, 0)</f>
        <v>59626</v>
      </c>
      <c r="QY3" s="46">
        <f t="shared" ref="QY3:RA3" si="22">EOMONTH(QY2, 0)</f>
        <v>59656</v>
      </c>
      <c r="QZ3" s="46">
        <f t="shared" si="22"/>
        <v>59687</v>
      </c>
      <c r="RA3" s="46">
        <f t="shared" si="22"/>
        <v>59717</v>
      </c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</row>
    <row r="4" spans="1:487">
      <c r="A4" s="286"/>
      <c r="B4" s="301"/>
      <c r="C4" s="301"/>
      <c r="D4" s="301"/>
      <c r="E4" s="301"/>
      <c r="F4" s="301"/>
      <c r="G4" s="301"/>
      <c r="H4" s="301"/>
      <c r="I4" s="301"/>
      <c r="J4" s="852"/>
      <c r="K4" s="852"/>
      <c r="L4" s="852"/>
      <c r="M4" s="852"/>
      <c r="N4" s="852"/>
      <c r="O4" s="852"/>
      <c r="P4" s="852"/>
      <c r="Q4" s="292"/>
      <c r="R4" s="292"/>
      <c r="S4" s="292"/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  <c r="DB4">
        <v>4</v>
      </c>
      <c r="DC4">
        <v>4</v>
      </c>
      <c r="DD4">
        <v>4</v>
      </c>
      <c r="DE4">
        <v>4</v>
      </c>
      <c r="DF4">
        <v>5</v>
      </c>
      <c r="DG4">
        <v>5</v>
      </c>
      <c r="DH4">
        <v>5</v>
      </c>
      <c r="DI4">
        <v>5</v>
      </c>
      <c r="DJ4">
        <v>5</v>
      </c>
      <c r="DK4">
        <v>5</v>
      </c>
      <c r="DL4">
        <v>5</v>
      </c>
      <c r="DM4">
        <v>5</v>
      </c>
      <c r="DN4">
        <v>5</v>
      </c>
      <c r="DO4">
        <v>5</v>
      </c>
      <c r="DP4">
        <v>5</v>
      </c>
      <c r="DQ4">
        <v>5</v>
      </c>
      <c r="DR4">
        <v>6</v>
      </c>
      <c r="DS4">
        <v>6</v>
      </c>
      <c r="DT4">
        <v>6</v>
      </c>
      <c r="DU4">
        <v>6</v>
      </c>
      <c r="DV4">
        <v>6</v>
      </c>
      <c r="DW4">
        <v>6</v>
      </c>
      <c r="DX4">
        <v>6</v>
      </c>
      <c r="DY4">
        <v>6</v>
      </c>
      <c r="DZ4">
        <v>6</v>
      </c>
      <c r="EA4">
        <v>6</v>
      </c>
      <c r="EB4">
        <v>6</v>
      </c>
      <c r="EC4">
        <v>6</v>
      </c>
      <c r="ED4">
        <v>7</v>
      </c>
      <c r="EE4">
        <v>7</v>
      </c>
      <c r="EF4">
        <v>7</v>
      </c>
      <c r="EG4">
        <v>7</v>
      </c>
      <c r="EH4">
        <v>7</v>
      </c>
      <c r="EI4">
        <v>7</v>
      </c>
      <c r="EJ4">
        <v>7</v>
      </c>
      <c r="EK4">
        <v>7</v>
      </c>
      <c r="EL4">
        <v>7</v>
      </c>
      <c r="EM4">
        <v>7</v>
      </c>
      <c r="EN4">
        <v>7</v>
      </c>
      <c r="EO4">
        <v>7</v>
      </c>
      <c r="EP4">
        <v>8</v>
      </c>
      <c r="EQ4">
        <v>8</v>
      </c>
      <c r="ER4">
        <v>8</v>
      </c>
      <c r="ES4">
        <v>8</v>
      </c>
      <c r="ET4">
        <v>8</v>
      </c>
      <c r="EU4">
        <v>8</v>
      </c>
      <c r="EV4">
        <v>8</v>
      </c>
      <c r="EW4">
        <v>8</v>
      </c>
      <c r="EX4">
        <v>8</v>
      </c>
      <c r="EY4">
        <v>8</v>
      </c>
      <c r="EZ4">
        <v>8</v>
      </c>
      <c r="FA4">
        <v>8</v>
      </c>
      <c r="FB4">
        <v>8</v>
      </c>
      <c r="FC4">
        <v>8</v>
      </c>
      <c r="FD4">
        <v>8</v>
      </c>
      <c r="FE4">
        <v>8</v>
      </c>
      <c r="FF4">
        <v>8</v>
      </c>
      <c r="FG4">
        <v>8</v>
      </c>
      <c r="FH4">
        <v>8</v>
      </c>
      <c r="FI4">
        <v>8</v>
      </c>
      <c r="FJ4">
        <v>8</v>
      </c>
      <c r="FK4">
        <v>8</v>
      </c>
      <c r="FL4">
        <v>8</v>
      </c>
      <c r="FM4">
        <v>8</v>
      </c>
      <c r="FN4">
        <v>8</v>
      </c>
      <c r="FO4">
        <v>8</v>
      </c>
      <c r="FP4">
        <v>8</v>
      </c>
      <c r="FQ4">
        <v>8</v>
      </c>
      <c r="FR4">
        <v>8</v>
      </c>
      <c r="FS4">
        <v>8</v>
      </c>
      <c r="FT4">
        <v>8</v>
      </c>
      <c r="FU4">
        <v>8</v>
      </c>
      <c r="FV4">
        <v>8</v>
      </c>
      <c r="FW4">
        <v>8</v>
      </c>
      <c r="FX4">
        <v>8</v>
      </c>
      <c r="FY4">
        <v>8</v>
      </c>
      <c r="FZ4">
        <v>8</v>
      </c>
      <c r="GA4">
        <v>8</v>
      </c>
      <c r="GB4">
        <v>8</v>
      </c>
      <c r="GC4">
        <v>8</v>
      </c>
      <c r="GD4">
        <v>8</v>
      </c>
      <c r="GE4">
        <v>8</v>
      </c>
      <c r="GF4">
        <v>8</v>
      </c>
      <c r="GG4">
        <v>8</v>
      </c>
      <c r="GH4">
        <v>8</v>
      </c>
      <c r="GI4">
        <v>8</v>
      </c>
      <c r="GJ4">
        <v>8</v>
      </c>
      <c r="GK4">
        <v>8</v>
      </c>
      <c r="GL4">
        <v>8</v>
      </c>
      <c r="GM4">
        <v>8</v>
      </c>
      <c r="GN4">
        <v>8</v>
      </c>
      <c r="GO4">
        <v>8</v>
      </c>
      <c r="GP4">
        <v>8</v>
      </c>
      <c r="GQ4">
        <v>8</v>
      </c>
      <c r="GR4">
        <v>8</v>
      </c>
      <c r="GS4">
        <v>8</v>
      </c>
      <c r="GT4">
        <v>8</v>
      </c>
      <c r="GU4">
        <v>8</v>
      </c>
      <c r="GV4">
        <v>8</v>
      </c>
      <c r="GW4">
        <v>8</v>
      </c>
      <c r="GX4">
        <v>8</v>
      </c>
      <c r="GY4">
        <v>8</v>
      </c>
      <c r="GZ4">
        <v>8</v>
      </c>
      <c r="HA4">
        <v>8</v>
      </c>
      <c r="HB4">
        <v>8</v>
      </c>
      <c r="HC4">
        <v>8</v>
      </c>
      <c r="HD4">
        <v>8</v>
      </c>
      <c r="HE4">
        <v>8</v>
      </c>
      <c r="HF4">
        <v>8</v>
      </c>
      <c r="HG4">
        <v>8</v>
      </c>
      <c r="HH4">
        <v>8</v>
      </c>
      <c r="HI4">
        <v>8</v>
      </c>
      <c r="HJ4">
        <v>8</v>
      </c>
      <c r="HK4">
        <v>8</v>
      </c>
      <c r="HL4">
        <v>8</v>
      </c>
      <c r="HM4">
        <v>8</v>
      </c>
      <c r="HN4">
        <v>8</v>
      </c>
      <c r="HO4">
        <v>8</v>
      </c>
      <c r="HP4">
        <v>8</v>
      </c>
      <c r="HQ4">
        <v>8</v>
      </c>
      <c r="HR4">
        <v>8</v>
      </c>
      <c r="HS4">
        <v>8</v>
      </c>
      <c r="HT4">
        <v>8</v>
      </c>
      <c r="HU4">
        <v>8</v>
      </c>
      <c r="HV4">
        <v>8</v>
      </c>
      <c r="HW4">
        <v>8</v>
      </c>
      <c r="HX4">
        <v>8</v>
      </c>
      <c r="HY4">
        <v>8</v>
      </c>
      <c r="HZ4">
        <v>8</v>
      </c>
      <c r="IA4">
        <v>8</v>
      </c>
      <c r="IB4">
        <v>8</v>
      </c>
      <c r="IC4">
        <v>8</v>
      </c>
      <c r="ID4">
        <v>8</v>
      </c>
      <c r="IE4">
        <v>8</v>
      </c>
      <c r="IF4">
        <v>8</v>
      </c>
      <c r="IG4">
        <v>8</v>
      </c>
      <c r="IH4">
        <v>8</v>
      </c>
      <c r="II4">
        <v>8</v>
      </c>
      <c r="IJ4">
        <v>8</v>
      </c>
      <c r="IK4">
        <v>8</v>
      </c>
      <c r="IL4">
        <v>8</v>
      </c>
      <c r="IM4">
        <v>8</v>
      </c>
      <c r="IN4">
        <v>8</v>
      </c>
      <c r="IO4">
        <v>8</v>
      </c>
      <c r="IP4">
        <v>8</v>
      </c>
      <c r="IQ4">
        <v>8</v>
      </c>
      <c r="IR4">
        <v>8</v>
      </c>
      <c r="IS4">
        <v>8</v>
      </c>
      <c r="IT4">
        <v>8</v>
      </c>
      <c r="IU4">
        <v>8</v>
      </c>
      <c r="IV4">
        <v>8</v>
      </c>
      <c r="IW4">
        <v>8</v>
      </c>
      <c r="IX4">
        <v>8</v>
      </c>
      <c r="IY4">
        <v>8</v>
      </c>
      <c r="IZ4">
        <v>8</v>
      </c>
      <c r="JA4">
        <v>8</v>
      </c>
      <c r="JB4">
        <v>8</v>
      </c>
      <c r="JC4">
        <v>8</v>
      </c>
      <c r="JD4">
        <v>8</v>
      </c>
      <c r="JE4">
        <v>8</v>
      </c>
      <c r="JF4">
        <v>8</v>
      </c>
      <c r="JG4">
        <v>8</v>
      </c>
      <c r="JH4">
        <v>8</v>
      </c>
      <c r="JI4">
        <v>8</v>
      </c>
      <c r="JJ4">
        <v>8</v>
      </c>
      <c r="JK4">
        <v>8</v>
      </c>
      <c r="JL4">
        <v>8</v>
      </c>
      <c r="JM4">
        <v>8</v>
      </c>
      <c r="JN4">
        <v>8</v>
      </c>
      <c r="JO4">
        <v>8</v>
      </c>
      <c r="JP4">
        <v>8</v>
      </c>
      <c r="JQ4">
        <v>8</v>
      </c>
      <c r="JR4">
        <v>8</v>
      </c>
      <c r="JS4">
        <v>8</v>
      </c>
      <c r="JT4">
        <v>8</v>
      </c>
      <c r="JU4">
        <v>8</v>
      </c>
      <c r="JV4">
        <v>8</v>
      </c>
      <c r="JW4">
        <v>8</v>
      </c>
      <c r="JX4">
        <v>8</v>
      </c>
      <c r="JY4">
        <v>8</v>
      </c>
      <c r="JZ4">
        <v>8</v>
      </c>
      <c r="KA4">
        <v>8</v>
      </c>
      <c r="KB4">
        <v>8</v>
      </c>
      <c r="KC4">
        <v>8</v>
      </c>
      <c r="KD4">
        <v>8</v>
      </c>
      <c r="KE4">
        <v>8</v>
      </c>
      <c r="KF4">
        <v>8</v>
      </c>
      <c r="KG4">
        <v>8</v>
      </c>
      <c r="KH4">
        <v>8</v>
      </c>
      <c r="KI4">
        <v>8</v>
      </c>
      <c r="KJ4">
        <v>8</v>
      </c>
      <c r="KK4">
        <v>8</v>
      </c>
      <c r="KL4">
        <v>8</v>
      </c>
      <c r="KM4">
        <v>8</v>
      </c>
      <c r="KN4">
        <v>8</v>
      </c>
      <c r="KO4">
        <v>8</v>
      </c>
      <c r="KP4">
        <v>8</v>
      </c>
      <c r="KQ4">
        <v>8</v>
      </c>
      <c r="KR4">
        <v>8</v>
      </c>
      <c r="KS4">
        <v>8</v>
      </c>
      <c r="KT4">
        <v>8</v>
      </c>
      <c r="KU4">
        <v>8</v>
      </c>
      <c r="KV4">
        <v>8</v>
      </c>
      <c r="KW4">
        <v>8</v>
      </c>
      <c r="KX4">
        <v>8</v>
      </c>
      <c r="KY4">
        <v>8</v>
      </c>
      <c r="KZ4">
        <v>8</v>
      </c>
      <c r="LA4">
        <v>8</v>
      </c>
      <c r="LB4">
        <v>8</v>
      </c>
      <c r="LC4">
        <v>8</v>
      </c>
      <c r="LD4">
        <v>8</v>
      </c>
      <c r="LE4">
        <v>8</v>
      </c>
      <c r="LF4">
        <v>8</v>
      </c>
      <c r="LG4">
        <v>8</v>
      </c>
      <c r="LH4">
        <v>8</v>
      </c>
      <c r="LI4">
        <v>8</v>
      </c>
      <c r="LJ4">
        <v>8</v>
      </c>
      <c r="LK4">
        <v>8</v>
      </c>
      <c r="LL4">
        <v>8</v>
      </c>
      <c r="LM4">
        <v>8</v>
      </c>
      <c r="LN4">
        <v>8</v>
      </c>
      <c r="LO4">
        <v>8</v>
      </c>
      <c r="LP4">
        <v>8</v>
      </c>
      <c r="LQ4">
        <v>8</v>
      </c>
      <c r="LR4">
        <v>8</v>
      </c>
      <c r="LS4">
        <v>8</v>
      </c>
      <c r="LT4">
        <v>8</v>
      </c>
      <c r="LU4">
        <v>8</v>
      </c>
      <c r="LV4">
        <v>8</v>
      </c>
      <c r="LW4">
        <v>8</v>
      </c>
      <c r="LX4">
        <v>8</v>
      </c>
      <c r="LY4">
        <v>8</v>
      </c>
      <c r="LZ4">
        <v>8</v>
      </c>
      <c r="MA4">
        <v>8</v>
      </c>
      <c r="MB4">
        <v>8</v>
      </c>
      <c r="MC4">
        <v>8</v>
      </c>
      <c r="MD4">
        <v>8</v>
      </c>
      <c r="ME4">
        <v>8</v>
      </c>
      <c r="MF4">
        <v>8</v>
      </c>
      <c r="MG4">
        <v>8</v>
      </c>
      <c r="MH4">
        <v>8</v>
      </c>
      <c r="MI4">
        <v>8</v>
      </c>
      <c r="MJ4">
        <v>8</v>
      </c>
      <c r="MK4">
        <v>8</v>
      </c>
      <c r="ML4">
        <v>8</v>
      </c>
      <c r="MM4">
        <v>8</v>
      </c>
      <c r="MN4">
        <v>8</v>
      </c>
      <c r="MO4">
        <v>8</v>
      </c>
      <c r="MP4">
        <v>8</v>
      </c>
      <c r="MQ4">
        <v>8</v>
      </c>
      <c r="MR4">
        <v>8</v>
      </c>
      <c r="MS4">
        <v>8</v>
      </c>
      <c r="MT4">
        <v>8</v>
      </c>
      <c r="MU4">
        <v>8</v>
      </c>
      <c r="MV4">
        <v>8</v>
      </c>
      <c r="MW4">
        <v>8</v>
      </c>
      <c r="MX4">
        <v>8</v>
      </c>
      <c r="MY4">
        <v>8</v>
      </c>
      <c r="MZ4">
        <v>8</v>
      </c>
      <c r="NA4">
        <v>8</v>
      </c>
      <c r="NB4">
        <v>8</v>
      </c>
      <c r="NC4">
        <v>8</v>
      </c>
      <c r="ND4">
        <v>8</v>
      </c>
      <c r="NE4">
        <v>8</v>
      </c>
      <c r="NF4">
        <v>8</v>
      </c>
      <c r="NG4">
        <v>8</v>
      </c>
      <c r="NH4">
        <v>8</v>
      </c>
      <c r="NI4">
        <v>8</v>
      </c>
      <c r="NJ4">
        <v>8</v>
      </c>
      <c r="NK4">
        <v>8</v>
      </c>
      <c r="NL4">
        <v>8</v>
      </c>
      <c r="NM4">
        <v>8</v>
      </c>
      <c r="NN4">
        <v>8</v>
      </c>
      <c r="NO4">
        <v>8</v>
      </c>
      <c r="NP4">
        <v>8</v>
      </c>
      <c r="NQ4">
        <v>8</v>
      </c>
      <c r="NR4">
        <v>8</v>
      </c>
      <c r="NS4">
        <v>8</v>
      </c>
      <c r="NT4">
        <v>8</v>
      </c>
      <c r="NU4">
        <v>8</v>
      </c>
      <c r="NV4">
        <v>8</v>
      </c>
      <c r="NW4">
        <v>8</v>
      </c>
      <c r="NX4">
        <v>8</v>
      </c>
      <c r="NY4">
        <v>8</v>
      </c>
      <c r="NZ4">
        <v>8</v>
      </c>
      <c r="OA4">
        <v>8</v>
      </c>
      <c r="OB4">
        <v>8</v>
      </c>
      <c r="OC4">
        <v>8</v>
      </c>
      <c r="OD4">
        <v>8</v>
      </c>
      <c r="OE4">
        <v>8</v>
      </c>
      <c r="OF4">
        <v>8</v>
      </c>
      <c r="OG4">
        <v>8</v>
      </c>
      <c r="OH4">
        <v>8</v>
      </c>
      <c r="OI4">
        <v>8</v>
      </c>
      <c r="OJ4">
        <v>8</v>
      </c>
      <c r="OK4">
        <v>8</v>
      </c>
      <c r="OL4">
        <v>8</v>
      </c>
      <c r="OM4">
        <v>8</v>
      </c>
      <c r="ON4">
        <v>8</v>
      </c>
      <c r="OO4">
        <v>8</v>
      </c>
      <c r="OP4">
        <v>8</v>
      </c>
      <c r="OQ4">
        <v>8</v>
      </c>
      <c r="OR4">
        <v>8</v>
      </c>
      <c r="OS4">
        <v>8</v>
      </c>
      <c r="OT4">
        <v>8</v>
      </c>
      <c r="OU4">
        <v>8</v>
      </c>
      <c r="OV4">
        <v>8</v>
      </c>
      <c r="OW4">
        <v>8</v>
      </c>
      <c r="OX4">
        <v>8</v>
      </c>
      <c r="OY4">
        <v>8</v>
      </c>
      <c r="OZ4">
        <v>8</v>
      </c>
      <c r="PA4">
        <v>8</v>
      </c>
      <c r="PB4">
        <v>8</v>
      </c>
      <c r="PC4">
        <v>8</v>
      </c>
      <c r="PD4">
        <v>8</v>
      </c>
      <c r="PE4">
        <v>8</v>
      </c>
      <c r="PF4">
        <v>8</v>
      </c>
      <c r="PG4">
        <v>8</v>
      </c>
      <c r="PH4">
        <v>8</v>
      </c>
      <c r="PI4">
        <v>8</v>
      </c>
      <c r="PJ4">
        <v>8</v>
      </c>
      <c r="PK4">
        <v>8</v>
      </c>
      <c r="PL4">
        <v>8</v>
      </c>
      <c r="PM4">
        <v>8</v>
      </c>
      <c r="PN4">
        <v>8</v>
      </c>
      <c r="PO4">
        <v>8</v>
      </c>
      <c r="PP4">
        <v>8</v>
      </c>
      <c r="PQ4">
        <v>8</v>
      </c>
      <c r="PR4">
        <v>8</v>
      </c>
      <c r="PS4">
        <v>8</v>
      </c>
      <c r="PT4">
        <v>8</v>
      </c>
      <c r="PU4">
        <v>8</v>
      </c>
      <c r="PV4">
        <v>8</v>
      </c>
      <c r="PW4">
        <v>8</v>
      </c>
      <c r="PX4">
        <v>8</v>
      </c>
      <c r="PY4">
        <v>8</v>
      </c>
      <c r="PZ4">
        <v>8</v>
      </c>
      <c r="QA4">
        <v>8</v>
      </c>
      <c r="QB4">
        <v>8</v>
      </c>
      <c r="QC4">
        <v>8</v>
      </c>
      <c r="QD4">
        <v>8</v>
      </c>
      <c r="QE4">
        <v>8</v>
      </c>
      <c r="QF4">
        <v>8</v>
      </c>
      <c r="QG4">
        <v>8</v>
      </c>
      <c r="QH4">
        <v>8</v>
      </c>
      <c r="QI4">
        <v>8</v>
      </c>
      <c r="QJ4">
        <v>8</v>
      </c>
      <c r="QK4">
        <v>8</v>
      </c>
      <c r="QL4">
        <v>8</v>
      </c>
      <c r="QM4">
        <v>8</v>
      </c>
      <c r="QN4">
        <v>8</v>
      </c>
      <c r="QO4">
        <v>8</v>
      </c>
      <c r="QP4">
        <v>8</v>
      </c>
      <c r="QQ4">
        <v>8</v>
      </c>
      <c r="QR4">
        <v>8</v>
      </c>
      <c r="QS4">
        <v>8</v>
      </c>
      <c r="QT4">
        <v>8</v>
      </c>
      <c r="QU4">
        <v>8</v>
      </c>
      <c r="QV4">
        <v>8</v>
      </c>
      <c r="QW4">
        <v>8</v>
      </c>
      <c r="QX4">
        <v>8</v>
      </c>
      <c r="QY4">
        <v>8</v>
      </c>
      <c r="QZ4">
        <v>8</v>
      </c>
      <c r="RA4">
        <v>8</v>
      </c>
    </row>
    <row r="5" spans="1:487" s="264" customFormat="1" ht="15.75">
      <c r="A5" s="358" t="s">
        <v>877</v>
      </c>
      <c r="B5" s="359">
        <v>2.5000000000000001E-2</v>
      </c>
      <c r="C5" s="360"/>
      <c r="D5" s="360"/>
      <c r="E5" s="302"/>
      <c r="F5" s="854" t="s">
        <v>919</v>
      </c>
      <c r="G5" s="854"/>
      <c r="H5" s="854"/>
      <c r="I5" s="854"/>
      <c r="J5" s="854" t="s">
        <v>920</v>
      </c>
      <c r="K5" s="854"/>
      <c r="L5" s="854"/>
      <c r="M5" s="854"/>
      <c r="N5" s="854" t="s">
        <v>214</v>
      </c>
      <c r="O5" s="854"/>
      <c r="P5" s="854"/>
      <c r="Q5" s="854"/>
      <c r="R5" s="854"/>
      <c r="S5" s="302"/>
      <c r="T5" s="264">
        <v>1</v>
      </c>
      <c r="U5" s="264">
        <f>T5</f>
        <v>1</v>
      </c>
      <c r="V5" s="264">
        <f t="shared" ref="V5:AE5" si="23">U5</f>
        <v>1</v>
      </c>
      <c r="W5" s="264">
        <f t="shared" si="23"/>
        <v>1</v>
      </c>
      <c r="X5" s="264">
        <f t="shared" si="23"/>
        <v>1</v>
      </c>
      <c r="Y5" s="264">
        <f t="shared" si="23"/>
        <v>1</v>
      </c>
      <c r="Z5" s="264">
        <f t="shared" si="23"/>
        <v>1</v>
      </c>
      <c r="AA5" s="264">
        <f t="shared" si="23"/>
        <v>1</v>
      </c>
      <c r="AB5" s="264">
        <f t="shared" si="23"/>
        <v>1</v>
      </c>
      <c r="AC5" s="264">
        <f t="shared" si="23"/>
        <v>1</v>
      </c>
      <c r="AD5" s="264">
        <f t="shared" si="23"/>
        <v>1</v>
      </c>
      <c r="AE5" s="264">
        <f t="shared" si="23"/>
        <v>1</v>
      </c>
      <c r="AF5" s="264">
        <f>AE5*(1+$B5)</f>
        <v>1.0249999999999999</v>
      </c>
      <c r="AG5" s="264">
        <f>AF5</f>
        <v>1.0249999999999999</v>
      </c>
      <c r="AH5" s="264">
        <f t="shared" ref="AH5:AQ5" si="24">AG5</f>
        <v>1.0249999999999999</v>
      </c>
      <c r="AI5" s="264">
        <f t="shared" si="24"/>
        <v>1.0249999999999999</v>
      </c>
      <c r="AJ5" s="264">
        <f t="shared" si="24"/>
        <v>1.0249999999999999</v>
      </c>
      <c r="AK5" s="264">
        <f t="shared" si="24"/>
        <v>1.0249999999999999</v>
      </c>
      <c r="AL5" s="264">
        <f t="shared" si="24"/>
        <v>1.0249999999999999</v>
      </c>
      <c r="AM5" s="264">
        <f t="shared" si="24"/>
        <v>1.0249999999999999</v>
      </c>
      <c r="AN5" s="264">
        <f t="shared" si="24"/>
        <v>1.0249999999999999</v>
      </c>
      <c r="AO5" s="264">
        <f t="shared" si="24"/>
        <v>1.0249999999999999</v>
      </c>
      <c r="AP5" s="264">
        <f t="shared" si="24"/>
        <v>1.0249999999999999</v>
      </c>
      <c r="AQ5" s="264">
        <f t="shared" si="24"/>
        <v>1.0249999999999999</v>
      </c>
      <c r="AR5" s="264">
        <f>AQ5*(1+$B5)</f>
        <v>1.0506249999999999</v>
      </c>
      <c r="AS5" s="264">
        <f>AR5</f>
        <v>1.0506249999999999</v>
      </c>
      <c r="AT5" s="264">
        <f t="shared" ref="AT5:BC5" si="25">AS5</f>
        <v>1.0506249999999999</v>
      </c>
      <c r="AU5" s="264">
        <f t="shared" si="25"/>
        <v>1.0506249999999999</v>
      </c>
      <c r="AV5" s="264">
        <f t="shared" si="25"/>
        <v>1.0506249999999999</v>
      </c>
      <c r="AW5" s="264">
        <f t="shared" si="25"/>
        <v>1.0506249999999999</v>
      </c>
      <c r="AX5" s="264">
        <f t="shared" si="25"/>
        <v>1.0506249999999999</v>
      </c>
      <c r="AY5" s="264">
        <f t="shared" si="25"/>
        <v>1.0506249999999999</v>
      </c>
      <c r="AZ5" s="264">
        <f t="shared" si="25"/>
        <v>1.0506249999999999</v>
      </c>
      <c r="BA5" s="264">
        <f t="shared" si="25"/>
        <v>1.0506249999999999</v>
      </c>
      <c r="BB5" s="264">
        <f t="shared" si="25"/>
        <v>1.0506249999999999</v>
      </c>
      <c r="BC5" s="264">
        <f t="shared" si="25"/>
        <v>1.0506249999999999</v>
      </c>
      <c r="BD5" s="264">
        <f>BC5*(1+$B5)</f>
        <v>1.0768906249999999</v>
      </c>
      <c r="BE5" s="264">
        <f>BD5</f>
        <v>1.0768906249999999</v>
      </c>
      <c r="BF5" s="264">
        <f t="shared" ref="BF5:BO5" si="26">BE5</f>
        <v>1.0768906249999999</v>
      </c>
      <c r="BG5" s="264">
        <f t="shared" si="26"/>
        <v>1.0768906249999999</v>
      </c>
      <c r="BH5" s="264">
        <f t="shared" si="26"/>
        <v>1.0768906249999999</v>
      </c>
      <c r="BI5" s="264">
        <f t="shared" si="26"/>
        <v>1.0768906249999999</v>
      </c>
      <c r="BJ5" s="264">
        <f t="shared" si="26"/>
        <v>1.0768906249999999</v>
      </c>
      <c r="BK5" s="264">
        <f t="shared" si="26"/>
        <v>1.0768906249999999</v>
      </c>
      <c r="BL5" s="264">
        <f t="shared" si="26"/>
        <v>1.0768906249999999</v>
      </c>
      <c r="BM5" s="264">
        <f t="shared" si="26"/>
        <v>1.0768906249999999</v>
      </c>
      <c r="BN5" s="264">
        <f t="shared" si="26"/>
        <v>1.0768906249999999</v>
      </c>
      <c r="BO5" s="264">
        <f t="shared" si="26"/>
        <v>1.0768906249999999</v>
      </c>
      <c r="BP5" s="264">
        <f>BO5*(1+$B5)</f>
        <v>1.1038128906249998</v>
      </c>
      <c r="BQ5" s="264">
        <f>BP5</f>
        <v>1.1038128906249998</v>
      </c>
      <c r="BR5" s="264">
        <f t="shared" ref="BR5:CA5" si="27">BQ5</f>
        <v>1.1038128906249998</v>
      </c>
      <c r="BS5" s="264">
        <f t="shared" si="27"/>
        <v>1.1038128906249998</v>
      </c>
      <c r="BT5" s="264">
        <f t="shared" si="27"/>
        <v>1.1038128906249998</v>
      </c>
      <c r="BU5" s="264">
        <f t="shared" si="27"/>
        <v>1.1038128906249998</v>
      </c>
      <c r="BV5" s="264">
        <f t="shared" si="27"/>
        <v>1.1038128906249998</v>
      </c>
      <c r="BW5" s="264">
        <f t="shared" si="27"/>
        <v>1.1038128906249998</v>
      </c>
      <c r="BX5" s="264">
        <f t="shared" si="27"/>
        <v>1.1038128906249998</v>
      </c>
      <c r="BY5" s="264">
        <f t="shared" si="27"/>
        <v>1.1038128906249998</v>
      </c>
      <c r="BZ5" s="264">
        <f t="shared" si="27"/>
        <v>1.1038128906249998</v>
      </c>
      <c r="CA5" s="264">
        <f t="shared" si="27"/>
        <v>1.1038128906249998</v>
      </c>
      <c r="CB5" s="264">
        <f>CA5*(1+$B5)</f>
        <v>1.1314082128906247</v>
      </c>
      <c r="CC5" s="264">
        <f>CB5</f>
        <v>1.1314082128906247</v>
      </c>
      <c r="CD5" s="264">
        <f t="shared" ref="CD5:CM5" si="28">CC5</f>
        <v>1.1314082128906247</v>
      </c>
      <c r="CE5" s="264">
        <f t="shared" si="28"/>
        <v>1.1314082128906247</v>
      </c>
      <c r="CF5" s="264">
        <f t="shared" si="28"/>
        <v>1.1314082128906247</v>
      </c>
      <c r="CG5" s="264">
        <f t="shared" si="28"/>
        <v>1.1314082128906247</v>
      </c>
      <c r="CH5" s="264">
        <f t="shared" si="28"/>
        <v>1.1314082128906247</v>
      </c>
      <c r="CI5" s="264">
        <f t="shared" si="28"/>
        <v>1.1314082128906247</v>
      </c>
      <c r="CJ5" s="264">
        <f t="shared" si="28"/>
        <v>1.1314082128906247</v>
      </c>
      <c r="CK5" s="264">
        <f t="shared" si="28"/>
        <v>1.1314082128906247</v>
      </c>
      <c r="CL5" s="264">
        <f t="shared" si="28"/>
        <v>1.1314082128906247</v>
      </c>
      <c r="CM5" s="264">
        <f t="shared" si="28"/>
        <v>1.1314082128906247</v>
      </c>
      <c r="CN5" s="264">
        <f>CM5*(1+$B5)</f>
        <v>1.1596934182128902</v>
      </c>
      <c r="CO5" s="264">
        <f>CN5</f>
        <v>1.1596934182128902</v>
      </c>
      <c r="CP5" s="264">
        <f t="shared" ref="CP5:CY5" si="29">CO5</f>
        <v>1.1596934182128902</v>
      </c>
      <c r="CQ5" s="264">
        <f t="shared" si="29"/>
        <v>1.1596934182128902</v>
      </c>
      <c r="CR5" s="264">
        <f t="shared" si="29"/>
        <v>1.1596934182128902</v>
      </c>
      <c r="CS5" s="264">
        <f t="shared" si="29"/>
        <v>1.1596934182128902</v>
      </c>
      <c r="CT5" s="264">
        <f t="shared" si="29"/>
        <v>1.1596934182128902</v>
      </c>
      <c r="CU5" s="264">
        <f t="shared" si="29"/>
        <v>1.1596934182128902</v>
      </c>
      <c r="CV5" s="264">
        <f t="shared" si="29"/>
        <v>1.1596934182128902</v>
      </c>
      <c r="CW5" s="264">
        <f t="shared" si="29"/>
        <v>1.1596934182128902</v>
      </c>
      <c r="CX5" s="264">
        <f t="shared" si="29"/>
        <v>1.1596934182128902</v>
      </c>
      <c r="CY5" s="264">
        <f t="shared" si="29"/>
        <v>1.1596934182128902</v>
      </c>
      <c r="CZ5" s="264">
        <f>CY5*(1+$B5)</f>
        <v>1.1886857536682123</v>
      </c>
      <c r="DA5" s="264">
        <f>CZ5</f>
        <v>1.1886857536682123</v>
      </c>
      <c r="DB5" s="264">
        <f t="shared" ref="DB5:DK5" si="30">DA5</f>
        <v>1.1886857536682123</v>
      </c>
      <c r="DC5" s="264">
        <f t="shared" si="30"/>
        <v>1.1886857536682123</v>
      </c>
      <c r="DD5" s="264">
        <f t="shared" si="30"/>
        <v>1.1886857536682123</v>
      </c>
      <c r="DE5" s="264">
        <f t="shared" si="30"/>
        <v>1.1886857536682123</v>
      </c>
      <c r="DF5" s="264">
        <f t="shared" si="30"/>
        <v>1.1886857536682123</v>
      </c>
      <c r="DG5" s="264">
        <f t="shared" si="30"/>
        <v>1.1886857536682123</v>
      </c>
      <c r="DH5" s="264">
        <f t="shared" si="30"/>
        <v>1.1886857536682123</v>
      </c>
      <c r="DI5" s="264">
        <f t="shared" si="30"/>
        <v>1.1886857536682123</v>
      </c>
      <c r="DJ5" s="264">
        <f t="shared" si="30"/>
        <v>1.1886857536682123</v>
      </c>
      <c r="DK5" s="264">
        <f t="shared" si="30"/>
        <v>1.1886857536682123</v>
      </c>
      <c r="DL5" s="264">
        <f>DK5*(1+$B5)</f>
        <v>1.2184028975099175</v>
      </c>
      <c r="DM5" s="264">
        <f>DL5</f>
        <v>1.2184028975099175</v>
      </c>
      <c r="DN5" s="264">
        <f t="shared" ref="DN5:DW5" si="31">DM5</f>
        <v>1.2184028975099175</v>
      </c>
      <c r="DO5" s="264">
        <f t="shared" si="31"/>
        <v>1.2184028975099175</v>
      </c>
      <c r="DP5" s="264">
        <f t="shared" si="31"/>
        <v>1.2184028975099175</v>
      </c>
      <c r="DQ5" s="264">
        <f t="shared" si="31"/>
        <v>1.2184028975099175</v>
      </c>
      <c r="DR5" s="264">
        <f t="shared" si="31"/>
        <v>1.2184028975099175</v>
      </c>
      <c r="DS5" s="264">
        <f t="shared" si="31"/>
        <v>1.2184028975099175</v>
      </c>
      <c r="DT5" s="264">
        <f t="shared" si="31"/>
        <v>1.2184028975099175</v>
      </c>
      <c r="DU5" s="264">
        <f t="shared" si="31"/>
        <v>1.2184028975099175</v>
      </c>
      <c r="DV5" s="264">
        <f t="shared" si="31"/>
        <v>1.2184028975099175</v>
      </c>
      <c r="DW5" s="264">
        <f t="shared" si="31"/>
        <v>1.2184028975099175</v>
      </c>
      <c r="DX5" s="264">
        <f>DW5*(1+$B5)</f>
        <v>1.2488629699476652</v>
      </c>
      <c r="DY5" s="264">
        <f>DX5</f>
        <v>1.2488629699476652</v>
      </c>
      <c r="DZ5" s="264">
        <f t="shared" ref="DZ5:EI5" si="32">DY5</f>
        <v>1.2488629699476652</v>
      </c>
      <c r="EA5" s="264">
        <f t="shared" si="32"/>
        <v>1.2488629699476652</v>
      </c>
      <c r="EB5" s="264">
        <f t="shared" si="32"/>
        <v>1.2488629699476652</v>
      </c>
      <c r="EC5" s="264">
        <f t="shared" si="32"/>
        <v>1.2488629699476652</v>
      </c>
      <c r="ED5" s="264">
        <f t="shared" si="32"/>
        <v>1.2488629699476652</v>
      </c>
      <c r="EE5" s="264">
        <f t="shared" si="32"/>
        <v>1.2488629699476652</v>
      </c>
      <c r="EF5" s="264">
        <f t="shared" si="32"/>
        <v>1.2488629699476652</v>
      </c>
      <c r="EG5" s="264">
        <f t="shared" si="32"/>
        <v>1.2488629699476652</v>
      </c>
      <c r="EH5" s="264">
        <f t="shared" si="32"/>
        <v>1.2488629699476652</v>
      </c>
      <c r="EI5" s="264">
        <f t="shared" si="32"/>
        <v>1.2488629699476652</v>
      </c>
      <c r="EJ5" s="264">
        <f>EI5*(1+$B5)</f>
        <v>1.2800845441963566</v>
      </c>
      <c r="EK5" s="264">
        <f>EJ5</f>
        <v>1.2800845441963566</v>
      </c>
      <c r="EL5" s="264">
        <f t="shared" ref="EL5:EU5" si="33">EK5</f>
        <v>1.2800845441963566</v>
      </c>
      <c r="EM5" s="264">
        <f t="shared" si="33"/>
        <v>1.2800845441963566</v>
      </c>
      <c r="EN5" s="264">
        <f t="shared" si="33"/>
        <v>1.2800845441963566</v>
      </c>
      <c r="EO5" s="264">
        <f t="shared" si="33"/>
        <v>1.2800845441963566</v>
      </c>
      <c r="EP5" s="264">
        <f t="shared" si="33"/>
        <v>1.2800845441963566</v>
      </c>
      <c r="EQ5" s="264">
        <f t="shared" si="33"/>
        <v>1.2800845441963566</v>
      </c>
      <c r="ER5" s="264">
        <f t="shared" si="33"/>
        <v>1.2800845441963566</v>
      </c>
      <c r="ES5" s="264">
        <f t="shared" si="33"/>
        <v>1.2800845441963566</v>
      </c>
      <c r="ET5" s="264">
        <f t="shared" si="33"/>
        <v>1.2800845441963566</v>
      </c>
      <c r="EU5" s="264">
        <f t="shared" si="33"/>
        <v>1.2800845441963566</v>
      </c>
      <c r="EV5" s="264">
        <f>EU5*(1+$B5)</f>
        <v>1.3120866578012655</v>
      </c>
      <c r="EW5" s="264">
        <f>EV5</f>
        <v>1.3120866578012655</v>
      </c>
      <c r="EX5" s="264">
        <f t="shared" ref="EX5:FG5" si="34">EW5</f>
        <v>1.3120866578012655</v>
      </c>
      <c r="EY5" s="264">
        <f t="shared" si="34"/>
        <v>1.3120866578012655</v>
      </c>
      <c r="EZ5" s="264">
        <f t="shared" si="34"/>
        <v>1.3120866578012655</v>
      </c>
      <c r="FA5" s="264">
        <f t="shared" si="34"/>
        <v>1.3120866578012655</v>
      </c>
      <c r="FB5" s="264">
        <f t="shared" si="34"/>
        <v>1.3120866578012655</v>
      </c>
      <c r="FC5" s="264">
        <f t="shared" si="34"/>
        <v>1.3120866578012655</v>
      </c>
      <c r="FD5" s="264">
        <f t="shared" si="34"/>
        <v>1.3120866578012655</v>
      </c>
      <c r="FE5" s="264">
        <f t="shared" si="34"/>
        <v>1.3120866578012655</v>
      </c>
      <c r="FF5" s="264">
        <f t="shared" si="34"/>
        <v>1.3120866578012655</v>
      </c>
      <c r="FG5" s="264">
        <f t="shared" si="34"/>
        <v>1.3120866578012655</v>
      </c>
      <c r="FH5" s="264">
        <f>FG5*(1+$B5)</f>
        <v>1.3448888242462971</v>
      </c>
      <c r="FI5" s="264">
        <f>FH5</f>
        <v>1.3448888242462971</v>
      </c>
      <c r="FJ5" s="264">
        <f t="shared" ref="FJ5:FS5" si="35">FI5</f>
        <v>1.3448888242462971</v>
      </c>
      <c r="FK5" s="264">
        <f t="shared" si="35"/>
        <v>1.3448888242462971</v>
      </c>
      <c r="FL5" s="264">
        <f t="shared" si="35"/>
        <v>1.3448888242462971</v>
      </c>
      <c r="FM5" s="264">
        <f t="shared" si="35"/>
        <v>1.3448888242462971</v>
      </c>
      <c r="FN5" s="264">
        <f t="shared" si="35"/>
        <v>1.3448888242462971</v>
      </c>
      <c r="FO5" s="264">
        <f t="shared" si="35"/>
        <v>1.3448888242462971</v>
      </c>
      <c r="FP5" s="264">
        <f t="shared" si="35"/>
        <v>1.3448888242462971</v>
      </c>
      <c r="FQ5" s="264">
        <f t="shared" si="35"/>
        <v>1.3448888242462971</v>
      </c>
      <c r="FR5" s="264">
        <f t="shared" si="35"/>
        <v>1.3448888242462971</v>
      </c>
      <c r="FS5" s="264">
        <f t="shared" si="35"/>
        <v>1.3448888242462971</v>
      </c>
      <c r="FT5" s="264">
        <f>FS5*(1+$B5)</f>
        <v>1.3785110448524545</v>
      </c>
      <c r="FU5" s="264">
        <f>FT5</f>
        <v>1.3785110448524545</v>
      </c>
      <c r="FV5" s="264">
        <f t="shared" ref="FV5:GE5" si="36">FU5</f>
        <v>1.3785110448524545</v>
      </c>
      <c r="FW5" s="264">
        <f t="shared" si="36"/>
        <v>1.3785110448524545</v>
      </c>
      <c r="FX5" s="264">
        <f t="shared" si="36"/>
        <v>1.3785110448524545</v>
      </c>
      <c r="FY5" s="264">
        <f t="shared" si="36"/>
        <v>1.3785110448524545</v>
      </c>
      <c r="FZ5" s="264">
        <f t="shared" si="36"/>
        <v>1.3785110448524545</v>
      </c>
      <c r="GA5" s="264">
        <f t="shared" si="36"/>
        <v>1.3785110448524545</v>
      </c>
      <c r="GB5" s="264">
        <f t="shared" si="36"/>
        <v>1.3785110448524545</v>
      </c>
      <c r="GC5" s="264">
        <f t="shared" si="36"/>
        <v>1.3785110448524545</v>
      </c>
      <c r="GD5" s="264">
        <f t="shared" si="36"/>
        <v>1.3785110448524545</v>
      </c>
      <c r="GE5" s="264">
        <f t="shared" si="36"/>
        <v>1.3785110448524545</v>
      </c>
      <c r="GF5" s="264">
        <f>GE5*(1+$B5)</f>
        <v>1.4129738209737657</v>
      </c>
      <c r="GG5" s="264">
        <f>GF5</f>
        <v>1.4129738209737657</v>
      </c>
      <c r="GH5" s="264">
        <f t="shared" ref="GH5:GQ5" si="37">GG5</f>
        <v>1.4129738209737657</v>
      </c>
      <c r="GI5" s="264">
        <f t="shared" si="37"/>
        <v>1.4129738209737657</v>
      </c>
      <c r="GJ5" s="264">
        <f t="shared" si="37"/>
        <v>1.4129738209737657</v>
      </c>
      <c r="GK5" s="264">
        <f t="shared" si="37"/>
        <v>1.4129738209737657</v>
      </c>
      <c r="GL5" s="264">
        <f t="shared" si="37"/>
        <v>1.4129738209737657</v>
      </c>
      <c r="GM5" s="264">
        <f t="shared" si="37"/>
        <v>1.4129738209737657</v>
      </c>
      <c r="GN5" s="264">
        <f t="shared" si="37"/>
        <v>1.4129738209737657</v>
      </c>
      <c r="GO5" s="264">
        <f t="shared" si="37"/>
        <v>1.4129738209737657</v>
      </c>
      <c r="GP5" s="264">
        <f t="shared" si="37"/>
        <v>1.4129738209737657</v>
      </c>
      <c r="GQ5" s="264">
        <f t="shared" si="37"/>
        <v>1.4129738209737657</v>
      </c>
      <c r="GR5" s="264">
        <f>GQ5*(1+$B5)</f>
        <v>1.4482981664981096</v>
      </c>
      <c r="GS5" s="264">
        <f>GR5</f>
        <v>1.4482981664981096</v>
      </c>
      <c r="GT5" s="264">
        <f t="shared" ref="GT5:HC5" si="38">GS5</f>
        <v>1.4482981664981096</v>
      </c>
      <c r="GU5" s="264">
        <f t="shared" si="38"/>
        <v>1.4482981664981096</v>
      </c>
      <c r="GV5" s="264">
        <f t="shared" si="38"/>
        <v>1.4482981664981096</v>
      </c>
      <c r="GW5" s="264">
        <f t="shared" si="38"/>
        <v>1.4482981664981096</v>
      </c>
      <c r="GX5" s="264">
        <f t="shared" si="38"/>
        <v>1.4482981664981096</v>
      </c>
      <c r="GY5" s="264">
        <f t="shared" si="38"/>
        <v>1.4482981664981096</v>
      </c>
      <c r="GZ5" s="264">
        <f t="shared" si="38"/>
        <v>1.4482981664981096</v>
      </c>
      <c r="HA5" s="264">
        <f t="shared" si="38"/>
        <v>1.4482981664981096</v>
      </c>
      <c r="HB5" s="264">
        <f t="shared" si="38"/>
        <v>1.4482981664981096</v>
      </c>
      <c r="HC5" s="264">
        <f t="shared" si="38"/>
        <v>1.4482981664981096</v>
      </c>
      <c r="HD5" s="264">
        <f>HC5*(1+$B5)</f>
        <v>1.4845056206605622</v>
      </c>
      <c r="HE5" s="264">
        <f>HD5</f>
        <v>1.4845056206605622</v>
      </c>
      <c r="HF5" s="264">
        <f t="shared" ref="HF5:HO5" si="39">HE5</f>
        <v>1.4845056206605622</v>
      </c>
      <c r="HG5" s="264">
        <f t="shared" si="39"/>
        <v>1.4845056206605622</v>
      </c>
      <c r="HH5" s="264">
        <f t="shared" si="39"/>
        <v>1.4845056206605622</v>
      </c>
      <c r="HI5" s="264">
        <f t="shared" si="39"/>
        <v>1.4845056206605622</v>
      </c>
      <c r="HJ5" s="264">
        <f t="shared" si="39"/>
        <v>1.4845056206605622</v>
      </c>
      <c r="HK5" s="264">
        <f t="shared" si="39"/>
        <v>1.4845056206605622</v>
      </c>
      <c r="HL5" s="264">
        <f t="shared" si="39"/>
        <v>1.4845056206605622</v>
      </c>
      <c r="HM5" s="264">
        <f t="shared" si="39"/>
        <v>1.4845056206605622</v>
      </c>
      <c r="HN5" s="264">
        <f t="shared" si="39"/>
        <v>1.4845056206605622</v>
      </c>
      <c r="HO5" s="264">
        <f t="shared" si="39"/>
        <v>1.4845056206605622</v>
      </c>
      <c r="HP5" s="264">
        <f>HO5*(1+$B5)</f>
        <v>1.5216182611770761</v>
      </c>
      <c r="HQ5" s="264">
        <f>HP5</f>
        <v>1.5216182611770761</v>
      </c>
      <c r="HR5" s="264">
        <f t="shared" ref="HR5:IA5" si="40">HQ5</f>
        <v>1.5216182611770761</v>
      </c>
      <c r="HS5" s="264">
        <f t="shared" si="40"/>
        <v>1.5216182611770761</v>
      </c>
      <c r="HT5" s="264">
        <f t="shared" si="40"/>
        <v>1.5216182611770761</v>
      </c>
      <c r="HU5" s="264">
        <f t="shared" si="40"/>
        <v>1.5216182611770761</v>
      </c>
      <c r="HV5" s="264">
        <f t="shared" si="40"/>
        <v>1.5216182611770761</v>
      </c>
      <c r="HW5" s="264">
        <f t="shared" si="40"/>
        <v>1.5216182611770761</v>
      </c>
      <c r="HX5" s="264">
        <f t="shared" si="40"/>
        <v>1.5216182611770761</v>
      </c>
      <c r="HY5" s="264">
        <f t="shared" si="40"/>
        <v>1.5216182611770761</v>
      </c>
      <c r="HZ5" s="264">
        <f t="shared" si="40"/>
        <v>1.5216182611770761</v>
      </c>
      <c r="IA5" s="264">
        <f t="shared" si="40"/>
        <v>1.5216182611770761</v>
      </c>
      <c r="IB5" s="264">
        <f>IA5*(1+$B5)</f>
        <v>1.5596587177065029</v>
      </c>
      <c r="IC5" s="264">
        <f>IB5</f>
        <v>1.5596587177065029</v>
      </c>
      <c r="ID5" s="264">
        <f t="shared" ref="ID5:IM5" si="41">IC5</f>
        <v>1.5596587177065029</v>
      </c>
      <c r="IE5" s="264">
        <f t="shared" si="41"/>
        <v>1.5596587177065029</v>
      </c>
      <c r="IF5" s="264">
        <f t="shared" si="41"/>
        <v>1.5596587177065029</v>
      </c>
      <c r="IG5" s="264">
        <f t="shared" si="41"/>
        <v>1.5596587177065029</v>
      </c>
      <c r="IH5" s="264">
        <f t="shared" si="41"/>
        <v>1.5596587177065029</v>
      </c>
      <c r="II5" s="264">
        <f t="shared" si="41"/>
        <v>1.5596587177065029</v>
      </c>
      <c r="IJ5" s="264">
        <f t="shared" si="41"/>
        <v>1.5596587177065029</v>
      </c>
      <c r="IK5" s="264">
        <f t="shared" si="41"/>
        <v>1.5596587177065029</v>
      </c>
      <c r="IL5" s="264">
        <f t="shared" si="41"/>
        <v>1.5596587177065029</v>
      </c>
      <c r="IM5" s="264">
        <f t="shared" si="41"/>
        <v>1.5596587177065029</v>
      </c>
      <c r="IN5" s="264">
        <f>IM5*(1+$B5)</f>
        <v>1.5986501856491653</v>
      </c>
      <c r="IO5" s="264">
        <f>IN5</f>
        <v>1.5986501856491653</v>
      </c>
      <c r="IP5" s="264">
        <f t="shared" ref="IP5:IY5" si="42">IO5</f>
        <v>1.5986501856491653</v>
      </c>
      <c r="IQ5" s="264">
        <f t="shared" si="42"/>
        <v>1.5986501856491653</v>
      </c>
      <c r="IR5" s="264">
        <f t="shared" si="42"/>
        <v>1.5986501856491653</v>
      </c>
      <c r="IS5" s="264">
        <f t="shared" si="42"/>
        <v>1.5986501856491653</v>
      </c>
      <c r="IT5" s="264">
        <f t="shared" si="42"/>
        <v>1.5986501856491653</v>
      </c>
      <c r="IU5" s="264">
        <f t="shared" si="42"/>
        <v>1.5986501856491653</v>
      </c>
      <c r="IV5" s="264">
        <f t="shared" si="42"/>
        <v>1.5986501856491653</v>
      </c>
      <c r="IW5" s="264">
        <f t="shared" si="42"/>
        <v>1.5986501856491653</v>
      </c>
      <c r="IX5" s="264">
        <f t="shared" si="42"/>
        <v>1.5986501856491653</v>
      </c>
      <c r="IY5" s="264">
        <f t="shared" si="42"/>
        <v>1.5986501856491653</v>
      </c>
      <c r="IZ5" s="264">
        <f>IY5*(1+$B5)</f>
        <v>1.6386164402903942</v>
      </c>
      <c r="JA5" s="264">
        <f>IZ5</f>
        <v>1.6386164402903942</v>
      </c>
      <c r="JB5" s="264">
        <f t="shared" ref="JB5:JK5" si="43">JA5</f>
        <v>1.6386164402903942</v>
      </c>
      <c r="JC5" s="264">
        <f t="shared" si="43"/>
        <v>1.6386164402903942</v>
      </c>
      <c r="JD5" s="264">
        <f t="shared" si="43"/>
        <v>1.6386164402903942</v>
      </c>
      <c r="JE5" s="264">
        <f t="shared" si="43"/>
        <v>1.6386164402903942</v>
      </c>
      <c r="JF5" s="264">
        <f t="shared" si="43"/>
        <v>1.6386164402903942</v>
      </c>
      <c r="JG5" s="264">
        <f t="shared" si="43"/>
        <v>1.6386164402903942</v>
      </c>
      <c r="JH5" s="264">
        <f t="shared" si="43"/>
        <v>1.6386164402903942</v>
      </c>
      <c r="JI5" s="264">
        <f t="shared" si="43"/>
        <v>1.6386164402903942</v>
      </c>
      <c r="JJ5" s="264">
        <f t="shared" si="43"/>
        <v>1.6386164402903942</v>
      </c>
      <c r="JK5" s="264">
        <f t="shared" si="43"/>
        <v>1.6386164402903942</v>
      </c>
      <c r="JL5" s="264">
        <f>JK5*(1+$B5)</f>
        <v>1.6795818512976539</v>
      </c>
      <c r="JM5" s="264">
        <f>JL5</f>
        <v>1.6795818512976539</v>
      </c>
      <c r="JN5" s="264">
        <f t="shared" ref="JN5:JW5" si="44">JM5</f>
        <v>1.6795818512976539</v>
      </c>
      <c r="JO5" s="264">
        <f t="shared" si="44"/>
        <v>1.6795818512976539</v>
      </c>
      <c r="JP5" s="264">
        <f t="shared" si="44"/>
        <v>1.6795818512976539</v>
      </c>
      <c r="JQ5" s="264">
        <f t="shared" si="44"/>
        <v>1.6795818512976539</v>
      </c>
      <c r="JR5" s="264">
        <f t="shared" si="44"/>
        <v>1.6795818512976539</v>
      </c>
      <c r="JS5" s="264">
        <f t="shared" si="44"/>
        <v>1.6795818512976539</v>
      </c>
      <c r="JT5" s="264">
        <f t="shared" si="44"/>
        <v>1.6795818512976539</v>
      </c>
      <c r="JU5" s="264">
        <f t="shared" si="44"/>
        <v>1.6795818512976539</v>
      </c>
      <c r="JV5" s="264">
        <f t="shared" si="44"/>
        <v>1.6795818512976539</v>
      </c>
      <c r="JW5" s="264">
        <f t="shared" si="44"/>
        <v>1.6795818512976539</v>
      </c>
      <c r="JX5" s="264">
        <f>JW5*(1+$B5)</f>
        <v>1.721571397580095</v>
      </c>
      <c r="JY5" s="264">
        <f>JX5</f>
        <v>1.721571397580095</v>
      </c>
      <c r="JZ5" s="264">
        <f t="shared" ref="JZ5:KI5" si="45">JY5</f>
        <v>1.721571397580095</v>
      </c>
      <c r="KA5" s="264">
        <f t="shared" si="45"/>
        <v>1.721571397580095</v>
      </c>
      <c r="KB5" s="264">
        <f t="shared" si="45"/>
        <v>1.721571397580095</v>
      </c>
      <c r="KC5" s="264">
        <f t="shared" si="45"/>
        <v>1.721571397580095</v>
      </c>
      <c r="KD5" s="264">
        <f t="shared" si="45"/>
        <v>1.721571397580095</v>
      </c>
      <c r="KE5" s="264">
        <f t="shared" si="45"/>
        <v>1.721571397580095</v>
      </c>
      <c r="KF5" s="264">
        <f t="shared" si="45"/>
        <v>1.721571397580095</v>
      </c>
      <c r="KG5" s="264">
        <f t="shared" si="45"/>
        <v>1.721571397580095</v>
      </c>
      <c r="KH5" s="264">
        <f t="shared" si="45"/>
        <v>1.721571397580095</v>
      </c>
      <c r="KI5" s="264">
        <f t="shared" si="45"/>
        <v>1.721571397580095</v>
      </c>
      <c r="KJ5" s="264">
        <f>KI5*(1+$B5)</f>
        <v>1.7646106825195973</v>
      </c>
      <c r="KK5" s="264">
        <f>KJ5</f>
        <v>1.7646106825195973</v>
      </c>
      <c r="KL5" s="264">
        <f t="shared" ref="KL5:KU5" si="46">KK5</f>
        <v>1.7646106825195973</v>
      </c>
      <c r="KM5" s="264">
        <f t="shared" si="46"/>
        <v>1.7646106825195973</v>
      </c>
      <c r="KN5" s="264">
        <f t="shared" si="46"/>
        <v>1.7646106825195973</v>
      </c>
      <c r="KO5" s="264">
        <f t="shared" si="46"/>
        <v>1.7646106825195973</v>
      </c>
      <c r="KP5" s="264">
        <f t="shared" si="46"/>
        <v>1.7646106825195973</v>
      </c>
      <c r="KQ5" s="264">
        <f t="shared" si="46"/>
        <v>1.7646106825195973</v>
      </c>
      <c r="KR5" s="264">
        <f t="shared" si="46"/>
        <v>1.7646106825195973</v>
      </c>
      <c r="KS5" s="264">
        <f t="shared" si="46"/>
        <v>1.7646106825195973</v>
      </c>
      <c r="KT5" s="264">
        <f t="shared" si="46"/>
        <v>1.7646106825195973</v>
      </c>
      <c r="KU5" s="264">
        <f t="shared" si="46"/>
        <v>1.7646106825195973</v>
      </c>
      <c r="KV5" s="264">
        <f>KU5*(1+$B5)</f>
        <v>1.8087259495825871</v>
      </c>
      <c r="KW5" s="264">
        <f>KV5</f>
        <v>1.8087259495825871</v>
      </c>
      <c r="KX5" s="264">
        <f t="shared" ref="KX5:LG5" si="47">KW5</f>
        <v>1.8087259495825871</v>
      </c>
      <c r="KY5" s="264">
        <f t="shared" si="47"/>
        <v>1.8087259495825871</v>
      </c>
      <c r="KZ5" s="264">
        <f t="shared" si="47"/>
        <v>1.8087259495825871</v>
      </c>
      <c r="LA5" s="264">
        <f t="shared" si="47"/>
        <v>1.8087259495825871</v>
      </c>
      <c r="LB5" s="264">
        <f t="shared" si="47"/>
        <v>1.8087259495825871</v>
      </c>
      <c r="LC5" s="264">
        <f t="shared" si="47"/>
        <v>1.8087259495825871</v>
      </c>
      <c r="LD5" s="264">
        <f t="shared" si="47"/>
        <v>1.8087259495825871</v>
      </c>
      <c r="LE5" s="264">
        <f t="shared" si="47"/>
        <v>1.8087259495825871</v>
      </c>
      <c r="LF5" s="264">
        <f t="shared" si="47"/>
        <v>1.8087259495825871</v>
      </c>
      <c r="LG5" s="264">
        <f t="shared" si="47"/>
        <v>1.8087259495825871</v>
      </c>
      <c r="LH5" s="264">
        <f>LG5*(1+$B5)</f>
        <v>1.8539440983221516</v>
      </c>
      <c r="LI5" s="264">
        <f>LH5</f>
        <v>1.8539440983221516</v>
      </c>
      <c r="LJ5" s="264">
        <f t="shared" ref="LJ5:LS5" si="48">LI5</f>
        <v>1.8539440983221516</v>
      </c>
      <c r="LK5" s="264">
        <f t="shared" si="48"/>
        <v>1.8539440983221516</v>
      </c>
      <c r="LL5" s="264">
        <f t="shared" si="48"/>
        <v>1.8539440983221516</v>
      </c>
      <c r="LM5" s="264">
        <f t="shared" si="48"/>
        <v>1.8539440983221516</v>
      </c>
      <c r="LN5" s="264">
        <f t="shared" si="48"/>
        <v>1.8539440983221516</v>
      </c>
      <c r="LO5" s="264">
        <f t="shared" si="48"/>
        <v>1.8539440983221516</v>
      </c>
      <c r="LP5" s="264">
        <f t="shared" si="48"/>
        <v>1.8539440983221516</v>
      </c>
      <c r="LQ5" s="264">
        <f t="shared" si="48"/>
        <v>1.8539440983221516</v>
      </c>
      <c r="LR5" s="264">
        <f t="shared" si="48"/>
        <v>1.8539440983221516</v>
      </c>
      <c r="LS5" s="264">
        <f t="shared" si="48"/>
        <v>1.8539440983221516</v>
      </c>
      <c r="LT5" s="264">
        <f>LS5*(1+$B5)</f>
        <v>1.9002927007802053</v>
      </c>
      <c r="LU5" s="264">
        <f>LT5</f>
        <v>1.9002927007802053</v>
      </c>
      <c r="LV5" s="264">
        <f>LU5</f>
        <v>1.9002927007802053</v>
      </c>
      <c r="LW5" s="264">
        <f>LV5</f>
        <v>1.9002927007802053</v>
      </c>
      <c r="LX5" s="264">
        <f>LW5</f>
        <v>1.9002927007802053</v>
      </c>
      <c r="LY5" s="264">
        <f>LX5</f>
        <v>1.9002927007802053</v>
      </c>
      <c r="LZ5" s="264">
        <f t="shared" ref="LZ5:NX5" si="49">LY5</f>
        <v>1.9002927007802053</v>
      </c>
      <c r="MA5" s="264">
        <f t="shared" si="49"/>
        <v>1.9002927007802053</v>
      </c>
      <c r="MB5" s="264">
        <f t="shared" si="49"/>
        <v>1.9002927007802053</v>
      </c>
      <c r="MC5" s="264">
        <f t="shared" si="49"/>
        <v>1.9002927007802053</v>
      </c>
      <c r="MD5" s="264">
        <f t="shared" si="49"/>
        <v>1.9002927007802053</v>
      </c>
      <c r="ME5" s="264">
        <f t="shared" si="49"/>
        <v>1.9002927007802053</v>
      </c>
      <c r="MF5" s="264">
        <f t="shared" si="49"/>
        <v>1.9002927007802053</v>
      </c>
      <c r="MG5" s="264">
        <f t="shared" si="49"/>
        <v>1.9002927007802053</v>
      </c>
      <c r="MH5" s="264">
        <f t="shared" si="49"/>
        <v>1.9002927007802053</v>
      </c>
      <c r="MI5" s="264">
        <f t="shared" si="49"/>
        <v>1.9002927007802053</v>
      </c>
      <c r="MJ5" s="264">
        <f t="shared" si="49"/>
        <v>1.9002927007802053</v>
      </c>
      <c r="MK5" s="264">
        <f t="shared" si="49"/>
        <v>1.9002927007802053</v>
      </c>
      <c r="ML5" s="264">
        <f t="shared" si="49"/>
        <v>1.9002927007802053</v>
      </c>
      <c r="MM5" s="264">
        <f t="shared" si="49"/>
        <v>1.9002927007802053</v>
      </c>
      <c r="MN5" s="264">
        <f t="shared" si="49"/>
        <v>1.9002927007802053</v>
      </c>
      <c r="MO5" s="264">
        <f t="shared" si="49"/>
        <v>1.9002927007802053</v>
      </c>
      <c r="MP5" s="264">
        <f t="shared" si="49"/>
        <v>1.9002927007802053</v>
      </c>
      <c r="MQ5" s="264">
        <f t="shared" si="49"/>
        <v>1.9002927007802053</v>
      </c>
      <c r="MR5" s="264">
        <f t="shared" si="49"/>
        <v>1.9002927007802053</v>
      </c>
      <c r="MS5" s="264">
        <f t="shared" si="49"/>
        <v>1.9002927007802053</v>
      </c>
      <c r="MT5" s="264">
        <f t="shared" si="49"/>
        <v>1.9002927007802053</v>
      </c>
      <c r="MU5" s="264">
        <f t="shared" si="49"/>
        <v>1.9002927007802053</v>
      </c>
      <c r="MV5" s="264">
        <f t="shared" si="49"/>
        <v>1.9002927007802053</v>
      </c>
      <c r="MW5" s="264">
        <f t="shared" si="49"/>
        <v>1.9002927007802053</v>
      </c>
      <c r="MX5" s="264">
        <f t="shared" si="49"/>
        <v>1.9002927007802053</v>
      </c>
      <c r="MY5" s="264">
        <f t="shared" si="49"/>
        <v>1.9002927007802053</v>
      </c>
      <c r="MZ5" s="264">
        <f t="shared" si="49"/>
        <v>1.9002927007802053</v>
      </c>
      <c r="NA5" s="264">
        <f t="shared" si="49"/>
        <v>1.9002927007802053</v>
      </c>
      <c r="NB5" s="264">
        <f t="shared" si="49"/>
        <v>1.9002927007802053</v>
      </c>
      <c r="NC5" s="264">
        <f t="shared" si="49"/>
        <v>1.9002927007802053</v>
      </c>
      <c r="ND5" s="264">
        <f t="shared" si="49"/>
        <v>1.9002927007802053</v>
      </c>
      <c r="NE5" s="264">
        <f t="shared" si="49"/>
        <v>1.9002927007802053</v>
      </c>
      <c r="NF5" s="264">
        <f t="shared" si="49"/>
        <v>1.9002927007802053</v>
      </c>
      <c r="NG5" s="264">
        <f t="shared" si="49"/>
        <v>1.9002927007802053</v>
      </c>
      <c r="NH5" s="264">
        <f t="shared" si="49"/>
        <v>1.9002927007802053</v>
      </c>
      <c r="NI5" s="264">
        <f t="shared" si="49"/>
        <v>1.9002927007802053</v>
      </c>
      <c r="NJ5" s="264">
        <f t="shared" si="49"/>
        <v>1.9002927007802053</v>
      </c>
      <c r="NK5" s="264">
        <f t="shared" si="49"/>
        <v>1.9002927007802053</v>
      </c>
      <c r="NL5" s="264">
        <f t="shared" si="49"/>
        <v>1.9002927007802053</v>
      </c>
      <c r="NM5" s="264">
        <f t="shared" si="49"/>
        <v>1.9002927007802053</v>
      </c>
      <c r="NN5" s="264">
        <f t="shared" si="49"/>
        <v>1.9002927007802053</v>
      </c>
      <c r="NO5" s="264">
        <f t="shared" si="49"/>
        <v>1.9002927007802053</v>
      </c>
      <c r="NP5" s="264">
        <f t="shared" si="49"/>
        <v>1.9002927007802053</v>
      </c>
      <c r="NQ5" s="264">
        <f t="shared" si="49"/>
        <v>1.9002927007802053</v>
      </c>
      <c r="NR5" s="264">
        <f t="shared" si="49"/>
        <v>1.9002927007802053</v>
      </c>
      <c r="NS5" s="264">
        <f t="shared" si="49"/>
        <v>1.9002927007802053</v>
      </c>
      <c r="NT5" s="264">
        <f t="shared" si="49"/>
        <v>1.9002927007802053</v>
      </c>
      <c r="NU5" s="264">
        <f t="shared" si="49"/>
        <v>1.9002927007802053</v>
      </c>
      <c r="NV5" s="264">
        <f t="shared" si="49"/>
        <v>1.9002927007802053</v>
      </c>
      <c r="NW5" s="264">
        <f t="shared" si="49"/>
        <v>1.9002927007802053</v>
      </c>
      <c r="NX5" s="264">
        <f t="shared" si="49"/>
        <v>1.9002927007802053</v>
      </c>
      <c r="NY5" s="264">
        <f t="shared" ref="NY5:OG5" si="50">NX5</f>
        <v>1.9002927007802053</v>
      </c>
      <c r="NZ5" s="264">
        <f t="shared" si="50"/>
        <v>1.9002927007802053</v>
      </c>
      <c r="OA5" s="264">
        <f t="shared" si="50"/>
        <v>1.9002927007802053</v>
      </c>
      <c r="OB5" s="264">
        <f t="shared" si="50"/>
        <v>1.9002927007802053</v>
      </c>
      <c r="OC5" s="264">
        <f t="shared" si="50"/>
        <v>1.9002927007802053</v>
      </c>
      <c r="OD5" s="264">
        <f t="shared" si="50"/>
        <v>1.9002927007802053</v>
      </c>
      <c r="OE5" s="264">
        <f t="shared" si="50"/>
        <v>1.9002927007802053</v>
      </c>
      <c r="OF5" s="264">
        <f t="shared" si="50"/>
        <v>1.9002927007802053</v>
      </c>
      <c r="OG5" s="264">
        <f t="shared" si="50"/>
        <v>1.9002927007802053</v>
      </c>
      <c r="OH5" s="264">
        <f t="shared" ref="OH5:OM5" si="51">OG5</f>
        <v>1.9002927007802053</v>
      </c>
      <c r="OI5" s="264">
        <f t="shared" si="51"/>
        <v>1.9002927007802053</v>
      </c>
      <c r="OJ5" s="264">
        <f t="shared" si="51"/>
        <v>1.9002927007802053</v>
      </c>
      <c r="OK5" s="264">
        <f t="shared" si="51"/>
        <v>1.9002927007802053</v>
      </c>
      <c r="OL5" s="264">
        <f t="shared" si="51"/>
        <v>1.9002927007802053</v>
      </c>
      <c r="OM5" s="264">
        <f t="shared" si="51"/>
        <v>1.9002927007802053</v>
      </c>
      <c r="ON5" s="264">
        <f t="shared" ref="ON5:PS5" si="52">OM5</f>
        <v>1.9002927007802053</v>
      </c>
      <c r="OO5" s="264">
        <f t="shared" si="52"/>
        <v>1.9002927007802053</v>
      </c>
      <c r="OP5" s="264">
        <f t="shared" si="52"/>
        <v>1.9002927007802053</v>
      </c>
      <c r="OQ5" s="264">
        <f t="shared" si="52"/>
        <v>1.9002927007802053</v>
      </c>
      <c r="OR5" s="264">
        <f t="shared" si="52"/>
        <v>1.9002927007802053</v>
      </c>
      <c r="OS5" s="264">
        <f t="shared" si="52"/>
        <v>1.9002927007802053</v>
      </c>
      <c r="OT5" s="264">
        <f t="shared" si="52"/>
        <v>1.9002927007802053</v>
      </c>
      <c r="OU5" s="264">
        <f t="shared" si="52"/>
        <v>1.9002927007802053</v>
      </c>
      <c r="OV5" s="264">
        <f t="shared" si="52"/>
        <v>1.9002927007802053</v>
      </c>
      <c r="OW5" s="264">
        <f t="shared" si="52"/>
        <v>1.9002927007802053</v>
      </c>
      <c r="OX5" s="264">
        <f t="shared" si="52"/>
        <v>1.9002927007802053</v>
      </c>
      <c r="OY5" s="264">
        <f t="shared" si="52"/>
        <v>1.9002927007802053</v>
      </c>
      <c r="OZ5" s="264">
        <f t="shared" si="52"/>
        <v>1.9002927007802053</v>
      </c>
      <c r="PA5" s="264">
        <f t="shared" si="52"/>
        <v>1.9002927007802053</v>
      </c>
      <c r="PB5" s="264">
        <f t="shared" si="52"/>
        <v>1.9002927007802053</v>
      </c>
      <c r="PC5" s="264">
        <f t="shared" si="52"/>
        <v>1.9002927007802053</v>
      </c>
      <c r="PD5" s="264">
        <f t="shared" si="52"/>
        <v>1.9002927007802053</v>
      </c>
      <c r="PE5" s="264">
        <f t="shared" si="52"/>
        <v>1.9002927007802053</v>
      </c>
      <c r="PF5" s="264">
        <f t="shared" si="52"/>
        <v>1.9002927007802053</v>
      </c>
      <c r="PG5" s="264">
        <f t="shared" si="52"/>
        <v>1.9002927007802053</v>
      </c>
      <c r="PH5" s="264">
        <f t="shared" si="52"/>
        <v>1.9002927007802053</v>
      </c>
      <c r="PI5" s="264">
        <f t="shared" si="52"/>
        <v>1.9002927007802053</v>
      </c>
      <c r="PJ5" s="264">
        <f t="shared" si="52"/>
        <v>1.9002927007802053</v>
      </c>
      <c r="PK5" s="264">
        <f t="shared" si="52"/>
        <v>1.9002927007802053</v>
      </c>
      <c r="PL5" s="264">
        <f t="shared" si="52"/>
        <v>1.9002927007802053</v>
      </c>
      <c r="PM5" s="264">
        <f t="shared" si="52"/>
        <v>1.9002927007802053</v>
      </c>
      <c r="PN5" s="264">
        <f t="shared" si="52"/>
        <v>1.9002927007802053</v>
      </c>
      <c r="PO5" s="264">
        <f t="shared" si="52"/>
        <v>1.9002927007802053</v>
      </c>
      <c r="PP5" s="264">
        <f t="shared" si="52"/>
        <v>1.9002927007802053</v>
      </c>
      <c r="PQ5" s="264">
        <f t="shared" si="52"/>
        <v>1.9002927007802053</v>
      </c>
      <c r="PR5" s="264">
        <f t="shared" si="52"/>
        <v>1.9002927007802053</v>
      </c>
      <c r="PS5" s="264">
        <f t="shared" si="52"/>
        <v>1.9002927007802053</v>
      </c>
      <c r="PT5" s="264">
        <f t="shared" ref="PT5:QY5" si="53">PS5</f>
        <v>1.9002927007802053</v>
      </c>
      <c r="PU5" s="264">
        <f t="shared" si="53"/>
        <v>1.9002927007802053</v>
      </c>
      <c r="PV5" s="264">
        <f t="shared" si="53"/>
        <v>1.9002927007802053</v>
      </c>
      <c r="PW5" s="264">
        <f t="shared" si="53"/>
        <v>1.9002927007802053</v>
      </c>
      <c r="PX5" s="264">
        <f t="shared" si="53"/>
        <v>1.9002927007802053</v>
      </c>
      <c r="PY5" s="264">
        <f t="shared" si="53"/>
        <v>1.9002927007802053</v>
      </c>
      <c r="PZ5" s="264">
        <f t="shared" si="53"/>
        <v>1.9002927007802053</v>
      </c>
      <c r="QA5" s="264">
        <f t="shared" si="53"/>
        <v>1.9002927007802053</v>
      </c>
      <c r="QB5" s="264">
        <f t="shared" si="53"/>
        <v>1.9002927007802053</v>
      </c>
      <c r="QC5" s="264">
        <f t="shared" si="53"/>
        <v>1.9002927007802053</v>
      </c>
      <c r="QD5" s="264">
        <f t="shared" si="53"/>
        <v>1.9002927007802053</v>
      </c>
      <c r="QE5" s="264">
        <f t="shared" si="53"/>
        <v>1.9002927007802053</v>
      </c>
      <c r="QF5" s="264">
        <f t="shared" si="53"/>
        <v>1.9002927007802053</v>
      </c>
      <c r="QG5" s="264">
        <f t="shared" si="53"/>
        <v>1.9002927007802053</v>
      </c>
      <c r="QH5" s="264">
        <f t="shared" si="53"/>
        <v>1.9002927007802053</v>
      </c>
      <c r="QI5" s="264">
        <f t="shared" si="53"/>
        <v>1.9002927007802053</v>
      </c>
      <c r="QJ5" s="264">
        <f t="shared" si="53"/>
        <v>1.9002927007802053</v>
      </c>
      <c r="QK5" s="264">
        <f t="shared" si="53"/>
        <v>1.9002927007802053</v>
      </c>
      <c r="QL5" s="264">
        <f t="shared" si="53"/>
        <v>1.9002927007802053</v>
      </c>
      <c r="QM5" s="264">
        <f t="shared" si="53"/>
        <v>1.9002927007802053</v>
      </c>
      <c r="QN5" s="264">
        <f t="shared" si="53"/>
        <v>1.9002927007802053</v>
      </c>
      <c r="QO5" s="264">
        <f t="shared" si="53"/>
        <v>1.9002927007802053</v>
      </c>
      <c r="QP5" s="264">
        <f t="shared" si="53"/>
        <v>1.9002927007802053</v>
      </c>
      <c r="QQ5" s="264">
        <f t="shared" si="53"/>
        <v>1.9002927007802053</v>
      </c>
      <c r="QR5" s="264">
        <f t="shared" si="53"/>
        <v>1.9002927007802053</v>
      </c>
      <c r="QS5" s="264">
        <f t="shared" si="53"/>
        <v>1.9002927007802053</v>
      </c>
      <c r="QT5" s="264">
        <f t="shared" si="53"/>
        <v>1.9002927007802053</v>
      </c>
      <c r="QU5" s="264">
        <f t="shared" si="53"/>
        <v>1.9002927007802053</v>
      </c>
      <c r="QV5" s="264">
        <f t="shared" si="53"/>
        <v>1.9002927007802053</v>
      </c>
      <c r="QW5" s="264">
        <f t="shared" si="53"/>
        <v>1.9002927007802053</v>
      </c>
      <c r="QX5" s="264">
        <f t="shared" si="53"/>
        <v>1.9002927007802053</v>
      </c>
      <c r="QY5" s="264">
        <f t="shared" si="53"/>
        <v>1.9002927007802053</v>
      </c>
      <c r="QZ5" s="264">
        <f t="shared" ref="QZ5:RA5" si="54">QY5</f>
        <v>1.9002927007802053</v>
      </c>
      <c r="RA5" s="264">
        <f t="shared" si="54"/>
        <v>1.9002927007802053</v>
      </c>
    </row>
    <row r="6" spans="1:487" s="264" customFormat="1" ht="15.75">
      <c r="A6" s="432"/>
      <c r="B6" s="360"/>
      <c r="C6" s="360"/>
      <c r="D6" s="360"/>
      <c r="E6" s="302"/>
      <c r="F6" s="379"/>
      <c r="G6" s="302"/>
      <c r="H6" s="302"/>
      <c r="I6" s="302"/>
      <c r="J6" s="379"/>
      <c r="K6" s="302"/>
      <c r="L6" s="302"/>
      <c r="M6" s="302"/>
      <c r="N6" s="302"/>
      <c r="O6" s="302"/>
      <c r="P6" s="302"/>
      <c r="Q6" s="302"/>
      <c r="R6" s="302"/>
      <c r="S6" s="302"/>
    </row>
    <row r="7" spans="1:487">
      <c r="A7" s="287"/>
      <c r="B7" s="347" t="s">
        <v>921</v>
      </c>
      <c r="C7" s="347" t="s">
        <v>922</v>
      </c>
      <c r="D7" s="347" t="s">
        <v>923</v>
      </c>
      <c r="E7" s="347" t="s">
        <v>924</v>
      </c>
      <c r="F7" s="380" t="s">
        <v>925</v>
      </c>
      <c r="G7" s="346" t="s">
        <v>926</v>
      </c>
      <c r="H7" s="346" t="s">
        <v>522</v>
      </c>
      <c r="I7" s="346" t="s">
        <v>927</v>
      </c>
      <c r="J7" s="380" t="s">
        <v>925</v>
      </c>
      <c r="K7" s="346" t="s">
        <v>926</v>
      </c>
      <c r="L7" s="346" t="s">
        <v>522</v>
      </c>
      <c r="M7" s="346" t="s">
        <v>927</v>
      </c>
      <c r="N7" s="346" t="s">
        <v>925</v>
      </c>
      <c r="O7" s="346" t="s">
        <v>926</v>
      </c>
      <c r="P7" s="346" t="s">
        <v>522</v>
      </c>
      <c r="Q7" s="346" t="s">
        <v>927</v>
      </c>
      <c r="R7" s="357" t="s">
        <v>928</v>
      </c>
      <c r="S7" s="287"/>
    </row>
    <row r="8" spans="1:487">
      <c r="A8" s="339" t="s">
        <v>929</v>
      </c>
      <c r="B8" s="287"/>
      <c r="C8" s="365">
        <v>0.05</v>
      </c>
      <c r="D8" s="365">
        <v>0.26500000000000001</v>
      </c>
      <c r="E8" s="287"/>
      <c r="F8" s="381"/>
      <c r="G8" s="362"/>
      <c r="H8" s="362"/>
      <c r="I8" s="363">
        <v>0</v>
      </c>
      <c r="J8" s="381"/>
      <c r="K8" s="362"/>
      <c r="L8" s="362"/>
      <c r="M8" s="363">
        <v>0</v>
      </c>
      <c r="N8" s="301"/>
      <c r="O8" s="301"/>
      <c r="P8" s="301"/>
      <c r="Q8" s="366"/>
      <c r="R8" s="366"/>
      <c r="S8" s="348"/>
    </row>
    <row r="9" spans="1:487">
      <c r="A9" s="339"/>
      <c r="B9" s="853" t="s">
        <v>930</v>
      </c>
      <c r="C9" s="853"/>
      <c r="D9" s="853"/>
      <c r="E9" s="853"/>
      <c r="F9" s="382"/>
      <c r="G9" s="349"/>
      <c r="H9" s="349"/>
      <c r="I9" s="349"/>
      <c r="J9" s="382"/>
      <c r="K9" s="349"/>
      <c r="L9" s="349"/>
      <c r="M9" s="349"/>
      <c r="N9" s="352"/>
      <c r="O9" s="352"/>
      <c r="P9" s="352"/>
      <c r="Q9" s="352"/>
      <c r="R9" s="352"/>
      <c r="S9" s="287"/>
    </row>
    <row r="10" spans="1:487">
      <c r="A10" s="339" t="s">
        <v>931</v>
      </c>
      <c r="B10" s="349"/>
      <c r="C10" s="349"/>
      <c r="D10" s="349"/>
      <c r="E10" s="699"/>
      <c r="F10" s="382"/>
      <c r="G10" s="349"/>
      <c r="H10" s="349"/>
      <c r="I10" s="349"/>
      <c r="J10" s="382"/>
      <c r="K10" s="349"/>
      <c r="L10" s="349"/>
      <c r="M10" s="349"/>
      <c r="N10" s="352"/>
      <c r="O10" s="352"/>
      <c r="P10" s="352"/>
      <c r="Q10" s="352"/>
      <c r="R10" s="352"/>
      <c r="S10" s="287"/>
    </row>
    <row r="11" spans="1:487">
      <c r="A11" s="287" t="s">
        <v>932</v>
      </c>
      <c r="B11" s="350"/>
      <c r="C11" s="350"/>
      <c r="D11" s="350"/>
      <c r="E11" s="350"/>
      <c r="F11" s="435">
        <v>0</v>
      </c>
      <c r="G11" s="350">
        <v>0</v>
      </c>
      <c r="H11" s="350">
        <f>$E11*F11</f>
        <v>0</v>
      </c>
      <c r="I11" s="350">
        <f>I$8*F11*$B11</f>
        <v>0</v>
      </c>
      <c r="J11" s="379">
        <v>0</v>
      </c>
      <c r="K11" s="350">
        <v>0</v>
      </c>
      <c r="L11" s="350">
        <f>$E11*J11</f>
        <v>0</v>
      </c>
      <c r="M11" s="350">
        <f>M$8*J11*$B11</f>
        <v>0</v>
      </c>
      <c r="N11" s="367">
        <f t="shared" ref="N11:Q12" si="55">F11+J11</f>
        <v>0</v>
      </c>
      <c r="O11" s="367">
        <f t="shared" si="55"/>
        <v>0</v>
      </c>
      <c r="P11" s="367">
        <f t="shared" si="55"/>
        <v>0</v>
      </c>
      <c r="Q11" s="367">
        <f t="shared" si="55"/>
        <v>0</v>
      </c>
      <c r="R11" s="355">
        <v>0</v>
      </c>
      <c r="S11" s="287" t="s">
        <v>933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 s="389">
        <v>0</v>
      </c>
      <c r="AM11" s="389">
        <v>0</v>
      </c>
      <c r="AN11" s="389">
        <v>0</v>
      </c>
      <c r="AO11" s="389">
        <v>0</v>
      </c>
      <c r="AP11" s="389">
        <v>0</v>
      </c>
      <c r="AQ11" s="389">
        <v>0</v>
      </c>
      <c r="AR11" s="389">
        <f t="shared" ref="AR11:DC11" si="56">$N11</f>
        <v>0</v>
      </c>
      <c r="AS11" s="389">
        <f t="shared" si="56"/>
        <v>0</v>
      </c>
      <c r="AT11" s="389">
        <f t="shared" si="56"/>
        <v>0</v>
      </c>
      <c r="AU11" s="389">
        <f t="shared" si="56"/>
        <v>0</v>
      </c>
      <c r="AV11" s="389">
        <f t="shared" si="56"/>
        <v>0</v>
      </c>
      <c r="AW11" s="389">
        <f t="shared" si="56"/>
        <v>0</v>
      </c>
      <c r="AX11" s="389">
        <f t="shared" si="56"/>
        <v>0</v>
      </c>
      <c r="AY11" s="389">
        <f t="shared" si="56"/>
        <v>0</v>
      </c>
      <c r="AZ11" s="389">
        <f t="shared" si="56"/>
        <v>0</v>
      </c>
      <c r="BA11" s="389">
        <f t="shared" si="56"/>
        <v>0</v>
      </c>
      <c r="BB11" s="389">
        <f t="shared" si="56"/>
        <v>0</v>
      </c>
      <c r="BC11" s="389">
        <f t="shared" si="56"/>
        <v>0</v>
      </c>
      <c r="BD11" s="389">
        <f t="shared" si="56"/>
        <v>0</v>
      </c>
      <c r="BE11" s="389">
        <f t="shared" si="56"/>
        <v>0</v>
      </c>
      <c r="BF11" s="389">
        <f t="shared" si="56"/>
        <v>0</v>
      </c>
      <c r="BG11" s="389">
        <f t="shared" si="56"/>
        <v>0</v>
      </c>
      <c r="BH11" s="389">
        <f t="shared" si="56"/>
        <v>0</v>
      </c>
      <c r="BI11" s="389">
        <f t="shared" si="56"/>
        <v>0</v>
      </c>
      <c r="BJ11" s="389">
        <f t="shared" si="56"/>
        <v>0</v>
      </c>
      <c r="BK11" s="389">
        <f t="shared" si="56"/>
        <v>0</v>
      </c>
      <c r="BL11" s="389">
        <f t="shared" si="56"/>
        <v>0</v>
      </c>
      <c r="BM11" s="389">
        <f t="shared" si="56"/>
        <v>0</v>
      </c>
      <c r="BN11" s="389">
        <f t="shared" si="56"/>
        <v>0</v>
      </c>
      <c r="BO11" s="389">
        <f t="shared" si="56"/>
        <v>0</v>
      </c>
      <c r="BP11" s="389">
        <f t="shared" si="56"/>
        <v>0</v>
      </c>
      <c r="BQ11" s="389">
        <f t="shared" si="56"/>
        <v>0</v>
      </c>
      <c r="BR11" s="389">
        <f t="shared" si="56"/>
        <v>0</v>
      </c>
      <c r="BS11" s="389">
        <f t="shared" si="56"/>
        <v>0</v>
      </c>
      <c r="BT11" s="389">
        <f t="shared" si="56"/>
        <v>0</v>
      </c>
      <c r="BU11" s="389">
        <f t="shared" si="56"/>
        <v>0</v>
      </c>
      <c r="BV11" s="389">
        <f t="shared" si="56"/>
        <v>0</v>
      </c>
      <c r="BW11" s="389">
        <f t="shared" si="56"/>
        <v>0</v>
      </c>
      <c r="BX11" s="389">
        <f t="shared" si="56"/>
        <v>0</v>
      </c>
      <c r="BY11" s="389">
        <f t="shared" si="56"/>
        <v>0</v>
      </c>
      <c r="BZ11" s="389">
        <f t="shared" si="56"/>
        <v>0</v>
      </c>
      <c r="CA11" s="389">
        <f t="shared" si="56"/>
        <v>0</v>
      </c>
      <c r="CB11" s="389">
        <f t="shared" si="56"/>
        <v>0</v>
      </c>
      <c r="CC11" s="389">
        <f t="shared" si="56"/>
        <v>0</v>
      </c>
      <c r="CD11" s="389">
        <f t="shared" si="56"/>
        <v>0</v>
      </c>
      <c r="CE11" s="389">
        <f t="shared" si="56"/>
        <v>0</v>
      </c>
      <c r="CF11" s="389">
        <f t="shared" si="56"/>
        <v>0</v>
      </c>
      <c r="CG11" s="389">
        <f t="shared" si="56"/>
        <v>0</v>
      </c>
      <c r="CH11" s="389">
        <f t="shared" si="56"/>
        <v>0</v>
      </c>
      <c r="CI11" s="389">
        <f t="shared" si="56"/>
        <v>0</v>
      </c>
      <c r="CJ11" s="389">
        <f t="shared" si="56"/>
        <v>0</v>
      </c>
      <c r="CK11" s="389">
        <f t="shared" si="56"/>
        <v>0</v>
      </c>
      <c r="CL11" s="389">
        <f t="shared" si="56"/>
        <v>0</v>
      </c>
      <c r="CM11" s="389">
        <f t="shared" si="56"/>
        <v>0</v>
      </c>
      <c r="CN11" s="389">
        <f t="shared" si="56"/>
        <v>0</v>
      </c>
      <c r="CO11" s="389">
        <f t="shared" si="56"/>
        <v>0</v>
      </c>
      <c r="CP11" s="389">
        <f t="shared" si="56"/>
        <v>0</v>
      </c>
      <c r="CQ11" s="389">
        <f t="shared" si="56"/>
        <v>0</v>
      </c>
      <c r="CR11" s="389">
        <f t="shared" si="56"/>
        <v>0</v>
      </c>
      <c r="CS11" s="389">
        <f t="shared" si="56"/>
        <v>0</v>
      </c>
      <c r="CT11" s="389">
        <f t="shared" si="56"/>
        <v>0</v>
      </c>
      <c r="CU11" s="389">
        <f t="shared" si="56"/>
        <v>0</v>
      </c>
      <c r="CV11" s="389">
        <f t="shared" si="56"/>
        <v>0</v>
      </c>
      <c r="CW11" s="389">
        <f t="shared" si="56"/>
        <v>0</v>
      </c>
      <c r="CX11" s="389">
        <f t="shared" si="56"/>
        <v>0</v>
      </c>
      <c r="CY11" s="389">
        <f t="shared" si="56"/>
        <v>0</v>
      </c>
      <c r="CZ11" s="389">
        <f t="shared" si="56"/>
        <v>0</v>
      </c>
      <c r="DA11" s="389">
        <f t="shared" si="56"/>
        <v>0</v>
      </c>
      <c r="DB11" s="389">
        <f t="shared" si="56"/>
        <v>0</v>
      </c>
      <c r="DC11" s="389">
        <f t="shared" si="56"/>
        <v>0</v>
      </c>
      <c r="DD11" s="389">
        <f t="shared" ref="DD11:FO13" si="57">$N11</f>
        <v>0</v>
      </c>
      <c r="DE11" s="389">
        <f t="shared" si="57"/>
        <v>0</v>
      </c>
      <c r="DF11" s="389">
        <f t="shared" si="57"/>
        <v>0</v>
      </c>
      <c r="DG11" s="389">
        <f t="shared" si="57"/>
        <v>0</v>
      </c>
      <c r="DH11" s="389">
        <f t="shared" si="57"/>
        <v>0</v>
      </c>
      <c r="DI11" s="389">
        <f t="shared" si="57"/>
        <v>0</v>
      </c>
      <c r="DJ11" s="389">
        <f t="shared" si="57"/>
        <v>0</v>
      </c>
      <c r="DK11" s="389">
        <f t="shared" si="57"/>
        <v>0</v>
      </c>
      <c r="DL11" s="389">
        <f t="shared" si="57"/>
        <v>0</v>
      </c>
      <c r="DM11" s="389">
        <f t="shared" si="57"/>
        <v>0</v>
      </c>
      <c r="DN11" s="389">
        <f t="shared" si="57"/>
        <v>0</v>
      </c>
      <c r="DO11" s="389">
        <f t="shared" si="57"/>
        <v>0</v>
      </c>
      <c r="DP11" s="389">
        <f t="shared" si="57"/>
        <v>0</v>
      </c>
      <c r="DQ11" s="389">
        <f t="shared" si="57"/>
        <v>0</v>
      </c>
      <c r="DR11" s="389">
        <f t="shared" si="57"/>
        <v>0</v>
      </c>
      <c r="DS11" s="389">
        <f t="shared" si="57"/>
        <v>0</v>
      </c>
      <c r="DT11" s="389">
        <f t="shared" si="57"/>
        <v>0</v>
      </c>
      <c r="DU11" s="389">
        <f t="shared" si="57"/>
        <v>0</v>
      </c>
      <c r="DV11" s="389">
        <f t="shared" si="57"/>
        <v>0</v>
      </c>
      <c r="DW11" s="389">
        <f t="shared" si="57"/>
        <v>0</v>
      </c>
      <c r="DX11" s="389">
        <f t="shared" si="57"/>
        <v>0</v>
      </c>
      <c r="DY11" s="389">
        <f t="shared" si="57"/>
        <v>0</v>
      </c>
      <c r="DZ11" s="389">
        <f t="shared" si="57"/>
        <v>0</v>
      </c>
      <c r="EA11" s="389">
        <f t="shared" si="57"/>
        <v>0</v>
      </c>
      <c r="EB11" s="389">
        <f t="shared" si="57"/>
        <v>0</v>
      </c>
      <c r="EC11" s="389">
        <f t="shared" si="57"/>
        <v>0</v>
      </c>
      <c r="ED11" s="389">
        <f t="shared" si="57"/>
        <v>0</v>
      </c>
      <c r="EE11" s="389">
        <f t="shared" si="57"/>
        <v>0</v>
      </c>
      <c r="EF11" s="389">
        <f t="shared" si="57"/>
        <v>0</v>
      </c>
      <c r="EG11" s="389">
        <f t="shared" si="57"/>
        <v>0</v>
      </c>
      <c r="EH11" s="389">
        <f t="shared" si="57"/>
        <v>0</v>
      </c>
      <c r="EI11" s="389">
        <f t="shared" si="57"/>
        <v>0</v>
      </c>
      <c r="EJ11" s="389">
        <f t="shared" si="57"/>
        <v>0</v>
      </c>
      <c r="EK11" s="389">
        <f t="shared" si="57"/>
        <v>0</v>
      </c>
      <c r="EL11" s="389">
        <f t="shared" si="57"/>
        <v>0</v>
      </c>
      <c r="EM11" s="389">
        <f t="shared" si="57"/>
        <v>0</v>
      </c>
      <c r="EN11" s="389">
        <f t="shared" si="57"/>
        <v>0</v>
      </c>
      <c r="EO11" s="389">
        <f t="shared" si="57"/>
        <v>0</v>
      </c>
      <c r="EP11" s="389">
        <f t="shared" si="57"/>
        <v>0</v>
      </c>
      <c r="EQ11" s="389">
        <f t="shared" si="57"/>
        <v>0</v>
      </c>
      <c r="ER11" s="389">
        <f t="shared" si="57"/>
        <v>0</v>
      </c>
      <c r="ES11" s="389">
        <f t="shared" si="57"/>
        <v>0</v>
      </c>
      <c r="ET11" s="389">
        <f t="shared" si="57"/>
        <v>0</v>
      </c>
      <c r="EU11" s="389">
        <f t="shared" si="57"/>
        <v>0</v>
      </c>
      <c r="EV11" s="389">
        <f t="shared" si="57"/>
        <v>0</v>
      </c>
      <c r="EW11" s="389">
        <f t="shared" si="57"/>
        <v>0</v>
      </c>
      <c r="EX11" s="389">
        <f t="shared" si="57"/>
        <v>0</v>
      </c>
      <c r="EY11" s="389">
        <f t="shared" si="57"/>
        <v>0</v>
      </c>
      <c r="EZ11" s="389">
        <f t="shared" si="57"/>
        <v>0</v>
      </c>
      <c r="FA11" s="389">
        <f t="shared" si="57"/>
        <v>0</v>
      </c>
      <c r="FB11" s="389">
        <f t="shared" si="57"/>
        <v>0</v>
      </c>
      <c r="FC11" s="389">
        <f t="shared" si="57"/>
        <v>0</v>
      </c>
      <c r="FD11" s="389">
        <f t="shared" si="57"/>
        <v>0</v>
      </c>
      <c r="FE11" s="389">
        <f t="shared" si="57"/>
        <v>0</v>
      </c>
      <c r="FF11" s="389">
        <f t="shared" si="57"/>
        <v>0</v>
      </c>
      <c r="FG11" s="389">
        <f t="shared" si="57"/>
        <v>0</v>
      </c>
      <c r="FH11" s="389">
        <f t="shared" si="57"/>
        <v>0</v>
      </c>
      <c r="FI11" s="389">
        <f t="shared" si="57"/>
        <v>0</v>
      </c>
      <c r="FJ11" s="389">
        <f t="shared" si="57"/>
        <v>0</v>
      </c>
      <c r="FK11" s="389">
        <f t="shared" si="57"/>
        <v>0</v>
      </c>
      <c r="FL11" s="389">
        <f t="shared" si="57"/>
        <v>0</v>
      </c>
      <c r="FM11" s="389">
        <f t="shared" si="57"/>
        <v>0</v>
      </c>
      <c r="FN11" s="389">
        <f t="shared" si="57"/>
        <v>0</v>
      </c>
      <c r="FO11" s="389">
        <f t="shared" si="57"/>
        <v>0</v>
      </c>
      <c r="FP11" s="389">
        <f t="shared" ref="FP11:IA13" si="58">$N11</f>
        <v>0</v>
      </c>
      <c r="FQ11" s="389">
        <f t="shared" si="58"/>
        <v>0</v>
      </c>
      <c r="FR11" s="389">
        <f t="shared" si="58"/>
        <v>0</v>
      </c>
      <c r="FS11" s="389">
        <f t="shared" si="58"/>
        <v>0</v>
      </c>
      <c r="FT11" s="389">
        <f t="shared" si="58"/>
        <v>0</v>
      </c>
      <c r="FU11" s="389">
        <f t="shared" si="58"/>
        <v>0</v>
      </c>
      <c r="FV11" s="389">
        <f t="shared" si="58"/>
        <v>0</v>
      </c>
      <c r="FW11" s="389">
        <f t="shared" si="58"/>
        <v>0</v>
      </c>
      <c r="FX11" s="389">
        <f t="shared" si="58"/>
        <v>0</v>
      </c>
      <c r="FY11" s="389">
        <f t="shared" si="58"/>
        <v>0</v>
      </c>
      <c r="FZ11" s="389">
        <f t="shared" si="58"/>
        <v>0</v>
      </c>
      <c r="GA11" s="389">
        <f t="shared" si="58"/>
        <v>0</v>
      </c>
      <c r="GB11" s="389">
        <f t="shared" si="58"/>
        <v>0</v>
      </c>
      <c r="GC11" s="389">
        <f t="shared" si="58"/>
        <v>0</v>
      </c>
      <c r="GD11" s="389">
        <f t="shared" si="58"/>
        <v>0</v>
      </c>
      <c r="GE11" s="389">
        <f t="shared" si="58"/>
        <v>0</v>
      </c>
      <c r="GF11" s="389">
        <f t="shared" si="58"/>
        <v>0</v>
      </c>
      <c r="GG11" s="389">
        <f t="shared" si="58"/>
        <v>0</v>
      </c>
      <c r="GH11" s="389">
        <f t="shared" si="58"/>
        <v>0</v>
      </c>
      <c r="GI11" s="389">
        <f t="shared" si="58"/>
        <v>0</v>
      </c>
      <c r="GJ11" s="389">
        <f t="shared" si="58"/>
        <v>0</v>
      </c>
      <c r="GK11" s="389">
        <f t="shared" si="58"/>
        <v>0</v>
      </c>
      <c r="GL11" s="389">
        <f t="shared" si="58"/>
        <v>0</v>
      </c>
      <c r="GM11" s="389">
        <f t="shared" si="58"/>
        <v>0</v>
      </c>
      <c r="GN11" s="389">
        <f t="shared" si="58"/>
        <v>0</v>
      </c>
      <c r="GO11" s="389">
        <f t="shared" si="58"/>
        <v>0</v>
      </c>
      <c r="GP11" s="389">
        <f t="shared" si="58"/>
        <v>0</v>
      </c>
      <c r="GQ11" s="389">
        <f t="shared" si="58"/>
        <v>0</v>
      </c>
      <c r="GR11" s="389">
        <f t="shared" si="58"/>
        <v>0</v>
      </c>
      <c r="GS11" s="389">
        <f t="shared" si="58"/>
        <v>0</v>
      </c>
      <c r="GT11" s="389">
        <f t="shared" si="58"/>
        <v>0</v>
      </c>
      <c r="GU11" s="389">
        <f t="shared" si="58"/>
        <v>0</v>
      </c>
      <c r="GV11" s="389">
        <f t="shared" si="58"/>
        <v>0</v>
      </c>
      <c r="GW11" s="389">
        <f t="shared" si="58"/>
        <v>0</v>
      </c>
      <c r="GX11" s="389">
        <f t="shared" si="58"/>
        <v>0</v>
      </c>
      <c r="GY11" s="389">
        <f t="shared" si="58"/>
        <v>0</v>
      </c>
      <c r="GZ11" s="389">
        <f t="shared" si="58"/>
        <v>0</v>
      </c>
      <c r="HA11" s="389">
        <f t="shared" si="58"/>
        <v>0</v>
      </c>
      <c r="HB11" s="389">
        <f t="shared" si="58"/>
        <v>0</v>
      </c>
      <c r="HC11" s="389">
        <f t="shared" si="58"/>
        <v>0</v>
      </c>
      <c r="HD11" s="389">
        <f t="shared" si="58"/>
        <v>0</v>
      </c>
      <c r="HE11" s="389">
        <f t="shared" si="58"/>
        <v>0</v>
      </c>
      <c r="HF11" s="389">
        <f t="shared" si="58"/>
        <v>0</v>
      </c>
      <c r="HG11" s="389">
        <f t="shared" si="58"/>
        <v>0</v>
      </c>
      <c r="HH11" s="389">
        <f t="shared" si="58"/>
        <v>0</v>
      </c>
      <c r="HI11" s="389">
        <f t="shared" si="58"/>
        <v>0</v>
      </c>
      <c r="HJ11" s="389">
        <f t="shared" si="58"/>
        <v>0</v>
      </c>
      <c r="HK11" s="389">
        <f t="shared" si="58"/>
        <v>0</v>
      </c>
      <c r="HL11" s="389">
        <f t="shared" si="58"/>
        <v>0</v>
      </c>
      <c r="HM11" s="389">
        <f t="shared" si="58"/>
        <v>0</v>
      </c>
      <c r="HN11" s="389">
        <f t="shared" si="58"/>
        <v>0</v>
      </c>
      <c r="HO11" s="389">
        <f t="shared" si="58"/>
        <v>0</v>
      </c>
      <c r="HP11" s="389">
        <f t="shared" si="58"/>
        <v>0</v>
      </c>
      <c r="HQ11" s="389">
        <f t="shared" si="58"/>
        <v>0</v>
      </c>
      <c r="HR11" s="389">
        <f t="shared" si="58"/>
        <v>0</v>
      </c>
      <c r="HS11" s="389">
        <f t="shared" si="58"/>
        <v>0</v>
      </c>
      <c r="HT11" s="389">
        <f t="shared" si="58"/>
        <v>0</v>
      </c>
      <c r="HU11" s="389">
        <f t="shared" si="58"/>
        <v>0</v>
      </c>
      <c r="HV11" s="389">
        <f t="shared" si="58"/>
        <v>0</v>
      </c>
      <c r="HW11" s="389">
        <f t="shared" si="58"/>
        <v>0</v>
      </c>
      <c r="HX11" s="389">
        <f t="shared" si="58"/>
        <v>0</v>
      </c>
      <c r="HY11" s="389">
        <f t="shared" si="58"/>
        <v>0</v>
      </c>
      <c r="HZ11" s="389">
        <f t="shared" si="58"/>
        <v>0</v>
      </c>
      <c r="IA11" s="389">
        <f t="shared" si="58"/>
        <v>0</v>
      </c>
      <c r="IB11" s="389">
        <f t="shared" ref="IB11:KM13" si="59">$N11</f>
        <v>0</v>
      </c>
      <c r="IC11" s="389">
        <f t="shared" si="59"/>
        <v>0</v>
      </c>
      <c r="ID11" s="389">
        <f t="shared" si="59"/>
        <v>0</v>
      </c>
      <c r="IE11" s="389">
        <f t="shared" si="59"/>
        <v>0</v>
      </c>
      <c r="IF11" s="389">
        <f t="shared" si="59"/>
        <v>0</v>
      </c>
      <c r="IG11" s="389">
        <f t="shared" si="59"/>
        <v>0</v>
      </c>
      <c r="IH11" s="389">
        <f t="shared" si="59"/>
        <v>0</v>
      </c>
      <c r="II11" s="389">
        <f t="shared" si="59"/>
        <v>0</v>
      </c>
      <c r="IJ11" s="389">
        <f t="shared" si="59"/>
        <v>0</v>
      </c>
      <c r="IK11" s="389">
        <f t="shared" si="59"/>
        <v>0</v>
      </c>
      <c r="IL11" s="389">
        <f t="shared" si="59"/>
        <v>0</v>
      </c>
      <c r="IM11" s="389">
        <f t="shared" si="59"/>
        <v>0</v>
      </c>
      <c r="IN11" s="389">
        <f t="shared" si="59"/>
        <v>0</v>
      </c>
      <c r="IO11" s="389">
        <f t="shared" si="59"/>
        <v>0</v>
      </c>
      <c r="IP11" s="389">
        <f t="shared" si="59"/>
        <v>0</v>
      </c>
      <c r="IQ11" s="389">
        <f t="shared" si="59"/>
        <v>0</v>
      </c>
      <c r="IR11" s="389">
        <f t="shared" si="59"/>
        <v>0</v>
      </c>
      <c r="IS11" s="389">
        <f t="shared" si="59"/>
        <v>0</v>
      </c>
      <c r="IT11" s="389">
        <f t="shared" si="59"/>
        <v>0</v>
      </c>
      <c r="IU11" s="389">
        <f t="shared" si="59"/>
        <v>0</v>
      </c>
      <c r="IV11" s="389">
        <f t="shared" si="59"/>
        <v>0</v>
      </c>
      <c r="IW11" s="389">
        <f t="shared" si="59"/>
        <v>0</v>
      </c>
      <c r="IX11" s="389">
        <f t="shared" si="59"/>
        <v>0</v>
      </c>
      <c r="IY11" s="389">
        <f t="shared" si="59"/>
        <v>0</v>
      </c>
      <c r="IZ11" s="389">
        <f t="shared" si="59"/>
        <v>0</v>
      </c>
      <c r="JA11" s="389">
        <f t="shared" si="59"/>
        <v>0</v>
      </c>
      <c r="JB11" s="389">
        <f t="shared" si="59"/>
        <v>0</v>
      </c>
      <c r="JC11" s="389">
        <f t="shared" si="59"/>
        <v>0</v>
      </c>
      <c r="JD11" s="389">
        <f t="shared" si="59"/>
        <v>0</v>
      </c>
      <c r="JE11" s="389">
        <f t="shared" si="59"/>
        <v>0</v>
      </c>
      <c r="JF11" s="389">
        <f t="shared" si="59"/>
        <v>0</v>
      </c>
      <c r="JG11" s="389">
        <f t="shared" si="59"/>
        <v>0</v>
      </c>
      <c r="JH11" s="389">
        <f t="shared" si="59"/>
        <v>0</v>
      </c>
      <c r="JI11" s="389">
        <f t="shared" si="59"/>
        <v>0</v>
      </c>
      <c r="JJ11" s="389">
        <f t="shared" si="59"/>
        <v>0</v>
      </c>
      <c r="JK11" s="389">
        <f t="shared" si="59"/>
        <v>0</v>
      </c>
      <c r="JL11" s="389">
        <f t="shared" si="59"/>
        <v>0</v>
      </c>
      <c r="JM11" s="389">
        <f t="shared" si="59"/>
        <v>0</v>
      </c>
      <c r="JN11" s="389">
        <f t="shared" si="59"/>
        <v>0</v>
      </c>
      <c r="JO11" s="389">
        <f t="shared" si="59"/>
        <v>0</v>
      </c>
      <c r="JP11" s="389">
        <f t="shared" si="59"/>
        <v>0</v>
      </c>
      <c r="JQ11" s="389">
        <f t="shared" si="59"/>
        <v>0</v>
      </c>
      <c r="JR11" s="389">
        <f t="shared" si="59"/>
        <v>0</v>
      </c>
      <c r="JS11" s="389">
        <f t="shared" si="59"/>
        <v>0</v>
      </c>
      <c r="JT11" s="389">
        <f t="shared" si="59"/>
        <v>0</v>
      </c>
      <c r="JU11" s="389">
        <f t="shared" si="59"/>
        <v>0</v>
      </c>
      <c r="JV11" s="389">
        <f t="shared" si="59"/>
        <v>0</v>
      </c>
      <c r="JW11" s="389">
        <f t="shared" si="59"/>
        <v>0</v>
      </c>
      <c r="JX11" s="389">
        <f t="shared" si="59"/>
        <v>0</v>
      </c>
      <c r="JY11" s="389">
        <f t="shared" si="59"/>
        <v>0</v>
      </c>
      <c r="JZ11" s="389">
        <f t="shared" si="59"/>
        <v>0</v>
      </c>
      <c r="KA11" s="389">
        <f t="shared" si="59"/>
        <v>0</v>
      </c>
      <c r="KB11" s="389">
        <f t="shared" si="59"/>
        <v>0</v>
      </c>
      <c r="KC11" s="389">
        <f t="shared" si="59"/>
        <v>0</v>
      </c>
      <c r="KD11" s="389">
        <f t="shared" si="59"/>
        <v>0</v>
      </c>
      <c r="KE11" s="389">
        <f t="shared" si="59"/>
        <v>0</v>
      </c>
      <c r="KF11" s="389">
        <f t="shared" si="59"/>
        <v>0</v>
      </c>
      <c r="KG11" s="389">
        <f t="shared" si="59"/>
        <v>0</v>
      </c>
      <c r="KH11" s="389">
        <f t="shared" si="59"/>
        <v>0</v>
      </c>
      <c r="KI11" s="389">
        <f t="shared" si="59"/>
        <v>0</v>
      </c>
      <c r="KJ11" s="389">
        <f t="shared" si="59"/>
        <v>0</v>
      </c>
      <c r="KK11" s="389">
        <f t="shared" si="59"/>
        <v>0</v>
      </c>
      <c r="KL11" s="389">
        <f t="shared" si="59"/>
        <v>0</v>
      </c>
      <c r="KM11" s="389">
        <f t="shared" si="59"/>
        <v>0</v>
      </c>
      <c r="KN11" s="389">
        <f t="shared" ref="KN11:MY13" si="60">$N11</f>
        <v>0</v>
      </c>
      <c r="KO11" s="389">
        <f t="shared" si="60"/>
        <v>0</v>
      </c>
      <c r="KP11" s="389">
        <f t="shared" si="60"/>
        <v>0</v>
      </c>
      <c r="KQ11" s="389">
        <f t="shared" si="60"/>
        <v>0</v>
      </c>
      <c r="KR11" s="389">
        <f t="shared" si="60"/>
        <v>0</v>
      </c>
      <c r="KS11" s="389">
        <f t="shared" si="60"/>
        <v>0</v>
      </c>
      <c r="KT11" s="389">
        <f t="shared" si="60"/>
        <v>0</v>
      </c>
      <c r="KU11" s="389">
        <f t="shared" si="60"/>
        <v>0</v>
      </c>
      <c r="KV11" s="389">
        <f t="shared" si="60"/>
        <v>0</v>
      </c>
      <c r="KW11" s="389">
        <f t="shared" si="60"/>
        <v>0</v>
      </c>
      <c r="KX11" s="389">
        <f t="shared" si="60"/>
        <v>0</v>
      </c>
      <c r="KY11" s="389">
        <f t="shared" si="60"/>
        <v>0</v>
      </c>
      <c r="KZ11" s="389">
        <f t="shared" si="60"/>
        <v>0</v>
      </c>
      <c r="LA11" s="389">
        <f t="shared" si="60"/>
        <v>0</v>
      </c>
      <c r="LB11" s="389">
        <f t="shared" si="60"/>
        <v>0</v>
      </c>
      <c r="LC11" s="389">
        <f t="shared" si="60"/>
        <v>0</v>
      </c>
      <c r="LD11" s="389">
        <f t="shared" si="60"/>
        <v>0</v>
      </c>
      <c r="LE11" s="389">
        <f t="shared" si="60"/>
        <v>0</v>
      </c>
      <c r="LF11" s="389">
        <f t="shared" si="60"/>
        <v>0</v>
      </c>
      <c r="LG11" s="389">
        <f t="shared" si="60"/>
        <v>0</v>
      </c>
      <c r="LH11" s="389">
        <f t="shared" si="60"/>
        <v>0</v>
      </c>
      <c r="LI11" s="389">
        <f t="shared" si="60"/>
        <v>0</v>
      </c>
      <c r="LJ11" s="389">
        <f t="shared" si="60"/>
        <v>0</v>
      </c>
      <c r="LK11" s="389">
        <f t="shared" si="60"/>
        <v>0</v>
      </c>
      <c r="LL11" s="389">
        <f t="shared" si="60"/>
        <v>0</v>
      </c>
      <c r="LM11" s="389">
        <f t="shared" si="60"/>
        <v>0</v>
      </c>
      <c r="LN11" s="389">
        <f t="shared" si="60"/>
        <v>0</v>
      </c>
      <c r="LO11" s="389">
        <f t="shared" si="60"/>
        <v>0</v>
      </c>
      <c r="LP11" s="389">
        <f t="shared" si="60"/>
        <v>0</v>
      </c>
      <c r="LQ11" s="389">
        <f t="shared" si="60"/>
        <v>0</v>
      </c>
      <c r="LR11" s="389">
        <f t="shared" si="60"/>
        <v>0</v>
      </c>
      <c r="LS11" s="389">
        <f t="shared" si="60"/>
        <v>0</v>
      </c>
      <c r="LT11" s="389">
        <f t="shared" si="60"/>
        <v>0</v>
      </c>
      <c r="LU11" s="389">
        <f t="shared" si="60"/>
        <v>0</v>
      </c>
      <c r="LV11" s="389">
        <f t="shared" si="60"/>
        <v>0</v>
      </c>
      <c r="LW11" s="389">
        <f t="shared" si="60"/>
        <v>0</v>
      </c>
      <c r="LX11" s="389">
        <f t="shared" si="60"/>
        <v>0</v>
      </c>
      <c r="LY11" s="389">
        <f t="shared" si="60"/>
        <v>0</v>
      </c>
      <c r="LZ11" s="389">
        <f t="shared" si="60"/>
        <v>0</v>
      </c>
      <c r="MA11" s="389">
        <f t="shared" si="60"/>
        <v>0</v>
      </c>
      <c r="MB11" s="389">
        <f t="shared" si="60"/>
        <v>0</v>
      </c>
      <c r="MC11" s="389">
        <f t="shared" si="60"/>
        <v>0</v>
      </c>
      <c r="MD11" s="389">
        <f t="shared" si="60"/>
        <v>0</v>
      </c>
      <c r="ME11" s="389">
        <f t="shared" si="60"/>
        <v>0</v>
      </c>
      <c r="MF11" s="389">
        <f t="shared" si="60"/>
        <v>0</v>
      </c>
      <c r="MG11" s="389">
        <f t="shared" si="60"/>
        <v>0</v>
      </c>
      <c r="MH11" s="389">
        <f t="shared" si="60"/>
        <v>0</v>
      </c>
      <c r="MI11" s="389">
        <f t="shared" si="60"/>
        <v>0</v>
      </c>
      <c r="MJ11" s="389">
        <f t="shared" si="60"/>
        <v>0</v>
      </c>
      <c r="MK11" s="389">
        <f t="shared" si="60"/>
        <v>0</v>
      </c>
      <c r="ML11" s="389">
        <f t="shared" si="60"/>
        <v>0</v>
      </c>
      <c r="MM11" s="389">
        <f t="shared" si="60"/>
        <v>0</v>
      </c>
      <c r="MN11" s="389">
        <f t="shared" si="60"/>
        <v>0</v>
      </c>
      <c r="MO11" s="389">
        <f t="shared" si="60"/>
        <v>0</v>
      </c>
      <c r="MP11" s="389">
        <f t="shared" si="60"/>
        <v>0</v>
      </c>
      <c r="MQ11" s="389">
        <f t="shared" si="60"/>
        <v>0</v>
      </c>
      <c r="MR11" s="389">
        <f t="shared" si="60"/>
        <v>0</v>
      </c>
      <c r="MS11" s="389">
        <f t="shared" si="60"/>
        <v>0</v>
      </c>
      <c r="MT11" s="389">
        <f t="shared" si="60"/>
        <v>0</v>
      </c>
      <c r="MU11" s="389">
        <f t="shared" si="60"/>
        <v>0</v>
      </c>
      <c r="MV11" s="389">
        <f t="shared" si="60"/>
        <v>0</v>
      </c>
      <c r="MW11" s="389">
        <f t="shared" si="60"/>
        <v>0</v>
      </c>
      <c r="MX11" s="389">
        <f t="shared" si="60"/>
        <v>0</v>
      </c>
      <c r="MY11" s="389">
        <f t="shared" si="60"/>
        <v>0</v>
      </c>
      <c r="MZ11" s="389">
        <f t="shared" ref="MZ11:PK13" si="61">$N11</f>
        <v>0</v>
      </c>
      <c r="NA11" s="389">
        <f t="shared" si="61"/>
        <v>0</v>
      </c>
      <c r="NB11" s="389">
        <f t="shared" si="61"/>
        <v>0</v>
      </c>
      <c r="NC11" s="389">
        <f t="shared" si="61"/>
        <v>0</v>
      </c>
      <c r="ND11" s="389">
        <f t="shared" si="61"/>
        <v>0</v>
      </c>
      <c r="NE11" s="389">
        <f t="shared" si="61"/>
        <v>0</v>
      </c>
      <c r="NF11" s="389">
        <f t="shared" si="61"/>
        <v>0</v>
      </c>
      <c r="NG11" s="389">
        <f t="shared" si="61"/>
        <v>0</v>
      </c>
      <c r="NH11" s="389">
        <f t="shared" si="61"/>
        <v>0</v>
      </c>
      <c r="NI11" s="389">
        <f t="shared" si="61"/>
        <v>0</v>
      </c>
      <c r="NJ11" s="389">
        <f t="shared" si="61"/>
        <v>0</v>
      </c>
      <c r="NK11" s="389">
        <f t="shared" si="61"/>
        <v>0</v>
      </c>
      <c r="NL11" s="389">
        <f t="shared" si="61"/>
        <v>0</v>
      </c>
      <c r="NM11" s="389">
        <f t="shared" si="61"/>
        <v>0</v>
      </c>
      <c r="NN11" s="389">
        <f t="shared" si="61"/>
        <v>0</v>
      </c>
      <c r="NO11" s="389">
        <f t="shared" si="61"/>
        <v>0</v>
      </c>
      <c r="NP11" s="389">
        <f t="shared" si="61"/>
        <v>0</v>
      </c>
      <c r="NQ11" s="389">
        <f t="shared" si="61"/>
        <v>0</v>
      </c>
      <c r="NR11" s="389">
        <f t="shared" si="61"/>
        <v>0</v>
      </c>
      <c r="NS11" s="389">
        <f t="shared" si="61"/>
        <v>0</v>
      </c>
      <c r="NT11" s="389">
        <f t="shared" si="61"/>
        <v>0</v>
      </c>
      <c r="NU11" s="389">
        <f t="shared" si="61"/>
        <v>0</v>
      </c>
      <c r="NV11" s="389">
        <f t="shared" si="61"/>
        <v>0</v>
      </c>
      <c r="NW11" s="389">
        <f t="shared" si="61"/>
        <v>0</v>
      </c>
      <c r="NX11" s="389">
        <f t="shared" si="61"/>
        <v>0</v>
      </c>
      <c r="NY11" s="389">
        <f t="shared" si="61"/>
        <v>0</v>
      </c>
      <c r="NZ11" s="389">
        <f t="shared" si="61"/>
        <v>0</v>
      </c>
      <c r="OA11" s="389">
        <f t="shared" si="61"/>
        <v>0</v>
      </c>
      <c r="OB11" s="389">
        <f t="shared" si="61"/>
        <v>0</v>
      </c>
      <c r="OC11" s="389">
        <f t="shared" si="61"/>
        <v>0</v>
      </c>
      <c r="OD11" s="389">
        <f t="shared" si="61"/>
        <v>0</v>
      </c>
      <c r="OE11" s="389">
        <f t="shared" si="61"/>
        <v>0</v>
      </c>
      <c r="OF11" s="389">
        <f t="shared" si="61"/>
        <v>0</v>
      </c>
      <c r="OG11" s="389">
        <f t="shared" si="61"/>
        <v>0</v>
      </c>
      <c r="OH11" s="389">
        <f t="shared" si="61"/>
        <v>0</v>
      </c>
      <c r="OI11" s="389">
        <f t="shared" si="61"/>
        <v>0</v>
      </c>
      <c r="OJ11" s="389">
        <f t="shared" si="61"/>
        <v>0</v>
      </c>
      <c r="OK11" s="389">
        <f t="shared" si="61"/>
        <v>0</v>
      </c>
      <c r="OL11" s="389">
        <f t="shared" si="61"/>
        <v>0</v>
      </c>
      <c r="OM11" s="389">
        <f t="shared" si="61"/>
        <v>0</v>
      </c>
      <c r="ON11" s="389">
        <f t="shared" si="61"/>
        <v>0</v>
      </c>
      <c r="OO11" s="389">
        <f t="shared" si="61"/>
        <v>0</v>
      </c>
      <c r="OP11" s="389">
        <f t="shared" si="61"/>
        <v>0</v>
      </c>
      <c r="OQ11" s="389">
        <f t="shared" si="61"/>
        <v>0</v>
      </c>
      <c r="OR11" s="389">
        <f t="shared" si="61"/>
        <v>0</v>
      </c>
      <c r="OS11" s="389">
        <f t="shared" si="61"/>
        <v>0</v>
      </c>
      <c r="OT11" s="389">
        <f t="shared" si="61"/>
        <v>0</v>
      </c>
      <c r="OU11" s="389">
        <f t="shared" si="61"/>
        <v>0</v>
      </c>
      <c r="OV11" s="389">
        <f t="shared" si="61"/>
        <v>0</v>
      </c>
      <c r="OW11" s="389">
        <f t="shared" si="61"/>
        <v>0</v>
      </c>
      <c r="OX11" s="389">
        <f t="shared" si="61"/>
        <v>0</v>
      </c>
      <c r="OY11" s="389">
        <f t="shared" si="61"/>
        <v>0</v>
      </c>
      <c r="OZ11" s="389">
        <f t="shared" si="61"/>
        <v>0</v>
      </c>
      <c r="PA11" s="389">
        <f t="shared" si="61"/>
        <v>0</v>
      </c>
      <c r="PB11" s="389">
        <f t="shared" si="61"/>
        <v>0</v>
      </c>
      <c r="PC11" s="389">
        <f t="shared" si="61"/>
        <v>0</v>
      </c>
      <c r="PD11" s="389">
        <f t="shared" si="61"/>
        <v>0</v>
      </c>
      <c r="PE11" s="389">
        <f t="shared" si="61"/>
        <v>0</v>
      </c>
      <c r="PF11" s="389">
        <f t="shared" si="61"/>
        <v>0</v>
      </c>
      <c r="PG11" s="389">
        <f t="shared" si="61"/>
        <v>0</v>
      </c>
      <c r="PH11" s="389">
        <f t="shared" si="61"/>
        <v>0</v>
      </c>
      <c r="PI11" s="389">
        <f t="shared" si="61"/>
        <v>0</v>
      </c>
      <c r="PJ11" s="389">
        <f t="shared" si="61"/>
        <v>0</v>
      </c>
      <c r="PK11" s="389">
        <f t="shared" si="61"/>
        <v>0</v>
      </c>
      <c r="PL11" s="389">
        <f t="shared" ref="PL11:RA13" si="62">$N11</f>
        <v>0</v>
      </c>
      <c r="PM11" s="389">
        <f t="shared" si="62"/>
        <v>0</v>
      </c>
      <c r="PN11" s="389">
        <f t="shared" si="62"/>
        <v>0</v>
      </c>
      <c r="PO11" s="389">
        <f t="shared" si="62"/>
        <v>0</v>
      </c>
      <c r="PP11" s="389">
        <f t="shared" si="62"/>
        <v>0</v>
      </c>
      <c r="PQ11" s="389">
        <f t="shared" si="62"/>
        <v>0</v>
      </c>
      <c r="PR11" s="389">
        <f t="shared" si="62"/>
        <v>0</v>
      </c>
      <c r="PS11" s="389">
        <f t="shared" si="62"/>
        <v>0</v>
      </c>
      <c r="PT11" s="389">
        <f t="shared" si="62"/>
        <v>0</v>
      </c>
      <c r="PU11" s="389">
        <f t="shared" si="62"/>
        <v>0</v>
      </c>
      <c r="PV11" s="389">
        <f t="shared" si="62"/>
        <v>0</v>
      </c>
      <c r="PW11" s="389">
        <f t="shared" si="62"/>
        <v>0</v>
      </c>
      <c r="PX11" s="389">
        <f t="shared" si="62"/>
        <v>0</v>
      </c>
      <c r="PY11" s="389">
        <f t="shared" si="62"/>
        <v>0</v>
      </c>
      <c r="PZ11" s="389">
        <f t="shared" si="62"/>
        <v>0</v>
      </c>
      <c r="QA11" s="389">
        <f t="shared" si="62"/>
        <v>0</v>
      </c>
      <c r="QB11" s="389">
        <f t="shared" si="62"/>
        <v>0</v>
      </c>
      <c r="QC11" s="389">
        <f t="shared" si="62"/>
        <v>0</v>
      </c>
      <c r="QD11" s="389">
        <f t="shared" si="62"/>
        <v>0</v>
      </c>
      <c r="QE11" s="389">
        <f t="shared" si="62"/>
        <v>0</v>
      </c>
      <c r="QF11" s="389">
        <f t="shared" si="62"/>
        <v>0</v>
      </c>
      <c r="QG11" s="389">
        <f t="shared" si="62"/>
        <v>0</v>
      </c>
      <c r="QH11" s="389">
        <f t="shared" si="62"/>
        <v>0</v>
      </c>
      <c r="QI11" s="389">
        <f t="shared" si="62"/>
        <v>0</v>
      </c>
      <c r="QJ11" s="389">
        <f t="shared" si="62"/>
        <v>0</v>
      </c>
      <c r="QK11" s="389">
        <f t="shared" si="62"/>
        <v>0</v>
      </c>
      <c r="QL11" s="389">
        <f t="shared" si="62"/>
        <v>0</v>
      </c>
      <c r="QM11" s="389">
        <f t="shared" si="62"/>
        <v>0</v>
      </c>
      <c r="QN11" s="389">
        <f t="shared" si="62"/>
        <v>0</v>
      </c>
      <c r="QO11" s="389">
        <f t="shared" si="62"/>
        <v>0</v>
      </c>
      <c r="QP11" s="389">
        <f t="shared" si="62"/>
        <v>0</v>
      </c>
      <c r="QQ11" s="389">
        <f t="shared" si="62"/>
        <v>0</v>
      </c>
      <c r="QR11" s="389">
        <f t="shared" si="62"/>
        <v>0</v>
      </c>
      <c r="QS11" s="389">
        <f t="shared" si="62"/>
        <v>0</v>
      </c>
      <c r="QT11" s="389">
        <f t="shared" si="62"/>
        <v>0</v>
      </c>
      <c r="QU11" s="389">
        <f t="shared" si="62"/>
        <v>0</v>
      </c>
      <c r="QV11" s="389">
        <f t="shared" si="62"/>
        <v>0</v>
      </c>
      <c r="QW11" s="389">
        <f t="shared" si="62"/>
        <v>0</v>
      </c>
      <c r="QX11" s="389">
        <f t="shared" si="62"/>
        <v>0</v>
      </c>
      <c r="QY11" s="389">
        <f t="shared" si="62"/>
        <v>0</v>
      </c>
      <c r="QZ11" s="389">
        <f t="shared" si="62"/>
        <v>0</v>
      </c>
      <c r="RA11" s="389">
        <f t="shared" si="62"/>
        <v>0</v>
      </c>
      <c r="RB11" s="389"/>
      <c r="RC11" s="389"/>
      <c r="RD11" s="389"/>
      <c r="RE11" s="389"/>
      <c r="RF11" s="389"/>
      <c r="RG11" s="389"/>
      <c r="RH11" s="389"/>
      <c r="RI11" s="389"/>
      <c r="RJ11" s="389"/>
      <c r="RK11" s="389"/>
      <c r="RL11" s="389"/>
      <c r="RM11" s="389"/>
      <c r="RN11" s="389"/>
      <c r="RO11" s="389"/>
      <c r="RP11" s="389"/>
      <c r="RQ11" s="389"/>
      <c r="RR11" s="389"/>
      <c r="RS11" s="389"/>
    </row>
    <row r="12" spans="1:487">
      <c r="A12" s="287" t="s">
        <v>934</v>
      </c>
      <c r="B12" s="350"/>
      <c r="C12" s="350"/>
      <c r="D12" s="350"/>
      <c r="E12" s="350"/>
      <c r="F12" s="435">
        <v>0</v>
      </c>
      <c r="G12" s="350">
        <v>0</v>
      </c>
      <c r="H12" s="350">
        <f>$E12*F12</f>
        <v>0</v>
      </c>
      <c r="I12" s="350">
        <f>I$8*F12*$B12</f>
        <v>0</v>
      </c>
      <c r="J12" s="379">
        <v>0</v>
      </c>
      <c r="K12" s="350">
        <v>0</v>
      </c>
      <c r="L12" s="350">
        <f>$E12*J12</f>
        <v>0</v>
      </c>
      <c r="M12" s="350">
        <f>M$8*J12*$B12</f>
        <v>0</v>
      </c>
      <c r="N12" s="367">
        <f t="shared" si="55"/>
        <v>0</v>
      </c>
      <c r="O12" s="367">
        <f t="shared" si="55"/>
        <v>0</v>
      </c>
      <c r="P12" s="367">
        <f t="shared" si="55"/>
        <v>0</v>
      </c>
      <c r="Q12" s="367">
        <f t="shared" si="55"/>
        <v>0</v>
      </c>
      <c r="R12" s="355">
        <v>0</v>
      </c>
      <c r="S12" s="287" t="s">
        <v>935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s="389">
        <f t="shared" ref="AR12:DC13" si="63">$N12</f>
        <v>0</v>
      </c>
      <c r="AS12" s="389">
        <f t="shared" si="63"/>
        <v>0</v>
      </c>
      <c r="AT12" s="389">
        <f t="shared" si="63"/>
        <v>0</v>
      </c>
      <c r="AU12" s="389">
        <f t="shared" si="63"/>
        <v>0</v>
      </c>
      <c r="AV12" s="389">
        <f t="shared" si="63"/>
        <v>0</v>
      </c>
      <c r="AW12" s="389">
        <f t="shared" si="63"/>
        <v>0</v>
      </c>
      <c r="AX12" s="389">
        <f t="shared" si="63"/>
        <v>0</v>
      </c>
      <c r="AY12" s="389">
        <f t="shared" si="63"/>
        <v>0</v>
      </c>
      <c r="AZ12" s="389">
        <f t="shared" si="63"/>
        <v>0</v>
      </c>
      <c r="BA12" s="389">
        <f t="shared" si="63"/>
        <v>0</v>
      </c>
      <c r="BB12" s="389">
        <f t="shared" si="63"/>
        <v>0</v>
      </c>
      <c r="BC12" s="389">
        <f t="shared" si="63"/>
        <v>0</v>
      </c>
      <c r="BD12" s="389">
        <f t="shared" si="63"/>
        <v>0</v>
      </c>
      <c r="BE12" s="389">
        <f t="shared" si="63"/>
        <v>0</v>
      </c>
      <c r="BF12" s="389">
        <f t="shared" si="63"/>
        <v>0</v>
      </c>
      <c r="BG12" s="389">
        <f t="shared" si="63"/>
        <v>0</v>
      </c>
      <c r="BH12" s="389">
        <f t="shared" si="63"/>
        <v>0</v>
      </c>
      <c r="BI12" s="389">
        <f t="shared" si="63"/>
        <v>0</v>
      </c>
      <c r="BJ12" s="389">
        <f t="shared" si="63"/>
        <v>0</v>
      </c>
      <c r="BK12" s="389">
        <f t="shared" si="63"/>
        <v>0</v>
      </c>
      <c r="BL12" s="389">
        <f t="shared" si="63"/>
        <v>0</v>
      </c>
      <c r="BM12" s="389">
        <f t="shared" si="63"/>
        <v>0</v>
      </c>
      <c r="BN12" s="389">
        <f t="shared" si="63"/>
        <v>0</v>
      </c>
      <c r="BO12" s="389">
        <f t="shared" si="63"/>
        <v>0</v>
      </c>
      <c r="BP12" s="389">
        <f t="shared" si="63"/>
        <v>0</v>
      </c>
      <c r="BQ12" s="389">
        <f t="shared" si="63"/>
        <v>0</v>
      </c>
      <c r="BR12" s="389">
        <f t="shared" si="63"/>
        <v>0</v>
      </c>
      <c r="BS12" s="389">
        <f t="shared" si="63"/>
        <v>0</v>
      </c>
      <c r="BT12" s="389">
        <f t="shared" si="63"/>
        <v>0</v>
      </c>
      <c r="BU12" s="389">
        <f t="shared" si="63"/>
        <v>0</v>
      </c>
      <c r="BV12" s="389">
        <f t="shared" si="63"/>
        <v>0</v>
      </c>
      <c r="BW12" s="389">
        <f t="shared" si="63"/>
        <v>0</v>
      </c>
      <c r="BX12" s="389">
        <f t="shared" si="63"/>
        <v>0</v>
      </c>
      <c r="BY12" s="389">
        <f t="shared" si="63"/>
        <v>0</v>
      </c>
      <c r="BZ12" s="389">
        <f t="shared" si="63"/>
        <v>0</v>
      </c>
      <c r="CA12" s="389">
        <f t="shared" si="63"/>
        <v>0</v>
      </c>
      <c r="CB12" s="389">
        <f t="shared" si="63"/>
        <v>0</v>
      </c>
      <c r="CC12" s="389">
        <f t="shared" si="63"/>
        <v>0</v>
      </c>
      <c r="CD12" s="389">
        <f t="shared" si="63"/>
        <v>0</v>
      </c>
      <c r="CE12" s="389">
        <f t="shared" si="63"/>
        <v>0</v>
      </c>
      <c r="CF12" s="389">
        <f t="shared" si="63"/>
        <v>0</v>
      </c>
      <c r="CG12" s="389">
        <f t="shared" si="63"/>
        <v>0</v>
      </c>
      <c r="CH12" s="389">
        <f t="shared" si="63"/>
        <v>0</v>
      </c>
      <c r="CI12" s="389">
        <f t="shared" si="63"/>
        <v>0</v>
      </c>
      <c r="CJ12" s="389">
        <f t="shared" si="63"/>
        <v>0</v>
      </c>
      <c r="CK12" s="389">
        <f t="shared" si="63"/>
        <v>0</v>
      </c>
      <c r="CL12" s="389">
        <f t="shared" si="63"/>
        <v>0</v>
      </c>
      <c r="CM12" s="389">
        <f t="shared" si="63"/>
        <v>0</v>
      </c>
      <c r="CN12" s="389">
        <f t="shared" si="63"/>
        <v>0</v>
      </c>
      <c r="CO12" s="389">
        <f t="shared" si="63"/>
        <v>0</v>
      </c>
      <c r="CP12" s="389">
        <f t="shared" si="63"/>
        <v>0</v>
      </c>
      <c r="CQ12" s="389">
        <f t="shared" si="63"/>
        <v>0</v>
      </c>
      <c r="CR12" s="389">
        <f t="shared" si="63"/>
        <v>0</v>
      </c>
      <c r="CS12" s="389">
        <f t="shared" si="63"/>
        <v>0</v>
      </c>
      <c r="CT12" s="389">
        <f t="shared" si="63"/>
        <v>0</v>
      </c>
      <c r="CU12" s="389">
        <f t="shared" si="63"/>
        <v>0</v>
      </c>
      <c r="CV12" s="389">
        <f t="shared" si="63"/>
        <v>0</v>
      </c>
      <c r="CW12" s="389">
        <f t="shared" si="63"/>
        <v>0</v>
      </c>
      <c r="CX12" s="389">
        <f t="shared" si="63"/>
        <v>0</v>
      </c>
      <c r="CY12" s="389">
        <f t="shared" si="63"/>
        <v>0</v>
      </c>
      <c r="CZ12" s="389">
        <f t="shared" si="63"/>
        <v>0</v>
      </c>
      <c r="DA12" s="389">
        <f t="shared" si="63"/>
        <v>0</v>
      </c>
      <c r="DB12" s="389">
        <f t="shared" si="63"/>
        <v>0</v>
      </c>
      <c r="DC12" s="389">
        <f t="shared" si="63"/>
        <v>0</v>
      </c>
      <c r="DD12" s="389">
        <f t="shared" si="57"/>
        <v>0</v>
      </c>
      <c r="DE12" s="389">
        <f t="shared" si="57"/>
        <v>0</v>
      </c>
      <c r="DF12" s="389">
        <f t="shared" si="57"/>
        <v>0</v>
      </c>
      <c r="DG12" s="389">
        <f t="shared" si="57"/>
        <v>0</v>
      </c>
      <c r="DH12" s="389">
        <f t="shared" si="57"/>
        <v>0</v>
      </c>
      <c r="DI12" s="389">
        <f t="shared" si="57"/>
        <v>0</v>
      </c>
      <c r="DJ12" s="389">
        <f t="shared" si="57"/>
        <v>0</v>
      </c>
      <c r="DK12" s="389">
        <f t="shared" si="57"/>
        <v>0</v>
      </c>
      <c r="DL12" s="389">
        <f t="shared" si="57"/>
        <v>0</v>
      </c>
      <c r="DM12" s="389">
        <f t="shared" si="57"/>
        <v>0</v>
      </c>
      <c r="DN12" s="389">
        <f t="shared" si="57"/>
        <v>0</v>
      </c>
      <c r="DO12" s="389">
        <f t="shared" si="57"/>
        <v>0</v>
      </c>
      <c r="DP12" s="389">
        <f t="shared" si="57"/>
        <v>0</v>
      </c>
      <c r="DQ12" s="389">
        <f t="shared" si="57"/>
        <v>0</v>
      </c>
      <c r="DR12" s="389">
        <f t="shared" si="57"/>
        <v>0</v>
      </c>
      <c r="DS12" s="389">
        <f t="shared" si="57"/>
        <v>0</v>
      </c>
      <c r="DT12" s="389">
        <f t="shared" si="57"/>
        <v>0</v>
      </c>
      <c r="DU12" s="389">
        <f t="shared" si="57"/>
        <v>0</v>
      </c>
      <c r="DV12" s="389">
        <f t="shared" si="57"/>
        <v>0</v>
      </c>
      <c r="DW12" s="389">
        <f t="shared" si="57"/>
        <v>0</v>
      </c>
      <c r="DX12" s="389">
        <f t="shared" si="57"/>
        <v>0</v>
      </c>
      <c r="DY12" s="389">
        <f t="shared" si="57"/>
        <v>0</v>
      </c>
      <c r="DZ12" s="389">
        <f t="shared" si="57"/>
        <v>0</v>
      </c>
      <c r="EA12" s="389">
        <f t="shared" si="57"/>
        <v>0</v>
      </c>
      <c r="EB12" s="389">
        <f t="shared" si="57"/>
        <v>0</v>
      </c>
      <c r="EC12" s="389">
        <f t="shared" si="57"/>
        <v>0</v>
      </c>
      <c r="ED12" s="389">
        <f t="shared" si="57"/>
        <v>0</v>
      </c>
      <c r="EE12" s="389">
        <f t="shared" si="57"/>
        <v>0</v>
      </c>
      <c r="EF12" s="389">
        <f t="shared" si="57"/>
        <v>0</v>
      </c>
      <c r="EG12" s="389">
        <f t="shared" si="57"/>
        <v>0</v>
      </c>
      <c r="EH12" s="389">
        <f t="shared" si="57"/>
        <v>0</v>
      </c>
      <c r="EI12" s="389">
        <f t="shared" si="57"/>
        <v>0</v>
      </c>
      <c r="EJ12" s="389">
        <f t="shared" si="57"/>
        <v>0</v>
      </c>
      <c r="EK12" s="389">
        <f t="shared" si="57"/>
        <v>0</v>
      </c>
      <c r="EL12" s="389">
        <f t="shared" si="57"/>
        <v>0</v>
      </c>
      <c r="EM12" s="389">
        <f t="shared" si="57"/>
        <v>0</v>
      </c>
      <c r="EN12" s="389">
        <f t="shared" si="57"/>
        <v>0</v>
      </c>
      <c r="EO12" s="389">
        <f t="shared" si="57"/>
        <v>0</v>
      </c>
      <c r="EP12" s="389">
        <f t="shared" si="57"/>
        <v>0</v>
      </c>
      <c r="EQ12" s="389">
        <f t="shared" si="57"/>
        <v>0</v>
      </c>
      <c r="ER12" s="389">
        <f t="shared" si="57"/>
        <v>0</v>
      </c>
      <c r="ES12" s="389">
        <f t="shared" si="57"/>
        <v>0</v>
      </c>
      <c r="ET12" s="389">
        <f t="shared" si="57"/>
        <v>0</v>
      </c>
      <c r="EU12" s="389">
        <f t="shared" si="57"/>
        <v>0</v>
      </c>
      <c r="EV12" s="389">
        <f t="shared" si="57"/>
        <v>0</v>
      </c>
      <c r="EW12" s="389">
        <f t="shared" si="57"/>
        <v>0</v>
      </c>
      <c r="EX12" s="389">
        <f t="shared" si="57"/>
        <v>0</v>
      </c>
      <c r="EY12" s="389">
        <f t="shared" si="57"/>
        <v>0</v>
      </c>
      <c r="EZ12" s="389">
        <f t="shared" si="57"/>
        <v>0</v>
      </c>
      <c r="FA12" s="389">
        <f t="shared" si="57"/>
        <v>0</v>
      </c>
      <c r="FB12" s="389">
        <f t="shared" si="57"/>
        <v>0</v>
      </c>
      <c r="FC12" s="389">
        <f t="shared" si="57"/>
        <v>0</v>
      </c>
      <c r="FD12" s="389">
        <f t="shared" si="57"/>
        <v>0</v>
      </c>
      <c r="FE12" s="389">
        <f t="shared" si="57"/>
        <v>0</v>
      </c>
      <c r="FF12" s="389">
        <f t="shared" si="57"/>
        <v>0</v>
      </c>
      <c r="FG12" s="389">
        <f t="shared" si="57"/>
        <v>0</v>
      </c>
      <c r="FH12" s="389">
        <f t="shared" si="57"/>
        <v>0</v>
      </c>
      <c r="FI12" s="389">
        <f t="shared" si="57"/>
        <v>0</v>
      </c>
      <c r="FJ12" s="389">
        <f t="shared" si="57"/>
        <v>0</v>
      </c>
      <c r="FK12" s="389">
        <f t="shared" si="57"/>
        <v>0</v>
      </c>
      <c r="FL12" s="389">
        <f t="shared" si="57"/>
        <v>0</v>
      </c>
      <c r="FM12" s="389">
        <f t="shared" si="57"/>
        <v>0</v>
      </c>
      <c r="FN12" s="389">
        <f t="shared" si="57"/>
        <v>0</v>
      </c>
      <c r="FO12" s="389">
        <f t="shared" si="57"/>
        <v>0</v>
      </c>
      <c r="FP12" s="389">
        <f t="shared" si="58"/>
        <v>0</v>
      </c>
      <c r="FQ12" s="389">
        <f t="shared" si="58"/>
        <v>0</v>
      </c>
      <c r="FR12" s="389">
        <f t="shared" si="58"/>
        <v>0</v>
      </c>
      <c r="FS12" s="389">
        <f t="shared" si="58"/>
        <v>0</v>
      </c>
      <c r="FT12" s="389">
        <f t="shared" si="58"/>
        <v>0</v>
      </c>
      <c r="FU12" s="389">
        <f t="shared" si="58"/>
        <v>0</v>
      </c>
      <c r="FV12" s="389">
        <f t="shared" si="58"/>
        <v>0</v>
      </c>
      <c r="FW12" s="389">
        <f t="shared" si="58"/>
        <v>0</v>
      </c>
      <c r="FX12" s="389">
        <f t="shared" si="58"/>
        <v>0</v>
      </c>
      <c r="FY12" s="389">
        <f t="shared" si="58"/>
        <v>0</v>
      </c>
      <c r="FZ12" s="389">
        <f t="shared" si="58"/>
        <v>0</v>
      </c>
      <c r="GA12" s="389">
        <f t="shared" si="58"/>
        <v>0</v>
      </c>
      <c r="GB12" s="389">
        <f t="shared" si="58"/>
        <v>0</v>
      </c>
      <c r="GC12" s="389">
        <f t="shared" si="58"/>
        <v>0</v>
      </c>
      <c r="GD12" s="389">
        <f t="shared" si="58"/>
        <v>0</v>
      </c>
      <c r="GE12" s="389">
        <f t="shared" si="58"/>
        <v>0</v>
      </c>
      <c r="GF12" s="389">
        <f t="shared" si="58"/>
        <v>0</v>
      </c>
      <c r="GG12" s="389">
        <f t="shared" si="58"/>
        <v>0</v>
      </c>
      <c r="GH12" s="389">
        <f t="shared" si="58"/>
        <v>0</v>
      </c>
      <c r="GI12" s="389">
        <f t="shared" si="58"/>
        <v>0</v>
      </c>
      <c r="GJ12" s="389">
        <f t="shared" si="58"/>
        <v>0</v>
      </c>
      <c r="GK12" s="389">
        <f t="shared" si="58"/>
        <v>0</v>
      </c>
      <c r="GL12" s="389">
        <f t="shared" si="58"/>
        <v>0</v>
      </c>
      <c r="GM12" s="389">
        <f t="shared" si="58"/>
        <v>0</v>
      </c>
      <c r="GN12" s="389">
        <f t="shared" si="58"/>
        <v>0</v>
      </c>
      <c r="GO12" s="389">
        <f t="shared" si="58"/>
        <v>0</v>
      </c>
      <c r="GP12" s="389">
        <f t="shared" si="58"/>
        <v>0</v>
      </c>
      <c r="GQ12" s="389">
        <f t="shared" si="58"/>
        <v>0</v>
      </c>
      <c r="GR12" s="389">
        <f t="shared" si="58"/>
        <v>0</v>
      </c>
      <c r="GS12" s="389">
        <f t="shared" si="58"/>
        <v>0</v>
      </c>
      <c r="GT12" s="389">
        <f t="shared" si="58"/>
        <v>0</v>
      </c>
      <c r="GU12" s="389">
        <f t="shared" si="58"/>
        <v>0</v>
      </c>
      <c r="GV12" s="389">
        <f t="shared" si="58"/>
        <v>0</v>
      </c>
      <c r="GW12" s="389">
        <f t="shared" si="58"/>
        <v>0</v>
      </c>
      <c r="GX12" s="389">
        <f t="shared" si="58"/>
        <v>0</v>
      </c>
      <c r="GY12" s="389">
        <f t="shared" si="58"/>
        <v>0</v>
      </c>
      <c r="GZ12" s="389">
        <f t="shared" si="58"/>
        <v>0</v>
      </c>
      <c r="HA12" s="389">
        <f t="shared" si="58"/>
        <v>0</v>
      </c>
      <c r="HB12" s="389">
        <f t="shared" si="58"/>
        <v>0</v>
      </c>
      <c r="HC12" s="389">
        <f t="shared" si="58"/>
        <v>0</v>
      </c>
      <c r="HD12" s="389">
        <f t="shared" si="58"/>
        <v>0</v>
      </c>
      <c r="HE12" s="389">
        <f t="shared" si="58"/>
        <v>0</v>
      </c>
      <c r="HF12" s="389">
        <f t="shared" si="58"/>
        <v>0</v>
      </c>
      <c r="HG12" s="389">
        <f t="shared" si="58"/>
        <v>0</v>
      </c>
      <c r="HH12" s="389">
        <f t="shared" si="58"/>
        <v>0</v>
      </c>
      <c r="HI12" s="389">
        <f t="shared" si="58"/>
        <v>0</v>
      </c>
      <c r="HJ12" s="389">
        <f t="shared" si="58"/>
        <v>0</v>
      </c>
      <c r="HK12" s="389">
        <f t="shared" si="58"/>
        <v>0</v>
      </c>
      <c r="HL12" s="389">
        <f t="shared" si="58"/>
        <v>0</v>
      </c>
      <c r="HM12" s="389">
        <f t="shared" si="58"/>
        <v>0</v>
      </c>
      <c r="HN12" s="389">
        <f t="shared" si="58"/>
        <v>0</v>
      </c>
      <c r="HO12" s="389">
        <f t="shared" si="58"/>
        <v>0</v>
      </c>
      <c r="HP12" s="389">
        <f t="shared" si="58"/>
        <v>0</v>
      </c>
      <c r="HQ12" s="389">
        <f t="shared" si="58"/>
        <v>0</v>
      </c>
      <c r="HR12" s="389">
        <f t="shared" si="58"/>
        <v>0</v>
      </c>
      <c r="HS12" s="389">
        <f t="shared" si="58"/>
        <v>0</v>
      </c>
      <c r="HT12" s="389">
        <f t="shared" si="58"/>
        <v>0</v>
      </c>
      <c r="HU12" s="389">
        <f t="shared" si="58"/>
        <v>0</v>
      </c>
      <c r="HV12" s="389">
        <f t="shared" si="58"/>
        <v>0</v>
      </c>
      <c r="HW12" s="389">
        <f t="shared" si="58"/>
        <v>0</v>
      </c>
      <c r="HX12" s="389">
        <f t="shared" si="58"/>
        <v>0</v>
      </c>
      <c r="HY12" s="389">
        <f t="shared" si="58"/>
        <v>0</v>
      </c>
      <c r="HZ12" s="389">
        <f t="shared" si="58"/>
        <v>0</v>
      </c>
      <c r="IA12" s="389">
        <f t="shared" si="58"/>
        <v>0</v>
      </c>
      <c r="IB12" s="389">
        <f t="shared" si="59"/>
        <v>0</v>
      </c>
      <c r="IC12" s="389">
        <f t="shared" si="59"/>
        <v>0</v>
      </c>
      <c r="ID12" s="389">
        <f t="shared" si="59"/>
        <v>0</v>
      </c>
      <c r="IE12" s="389">
        <f t="shared" si="59"/>
        <v>0</v>
      </c>
      <c r="IF12" s="389">
        <f t="shared" si="59"/>
        <v>0</v>
      </c>
      <c r="IG12" s="389">
        <f t="shared" si="59"/>
        <v>0</v>
      </c>
      <c r="IH12" s="389">
        <f t="shared" si="59"/>
        <v>0</v>
      </c>
      <c r="II12" s="389">
        <f t="shared" si="59"/>
        <v>0</v>
      </c>
      <c r="IJ12" s="389">
        <f t="shared" si="59"/>
        <v>0</v>
      </c>
      <c r="IK12" s="389">
        <f t="shared" si="59"/>
        <v>0</v>
      </c>
      <c r="IL12" s="389">
        <f t="shared" si="59"/>
        <v>0</v>
      </c>
      <c r="IM12" s="389">
        <f t="shared" si="59"/>
        <v>0</v>
      </c>
      <c r="IN12" s="389">
        <f t="shared" si="59"/>
        <v>0</v>
      </c>
      <c r="IO12" s="389">
        <f t="shared" si="59"/>
        <v>0</v>
      </c>
      <c r="IP12" s="389">
        <f t="shared" si="59"/>
        <v>0</v>
      </c>
      <c r="IQ12" s="389">
        <f t="shared" si="59"/>
        <v>0</v>
      </c>
      <c r="IR12" s="389">
        <f t="shared" si="59"/>
        <v>0</v>
      </c>
      <c r="IS12" s="389">
        <f t="shared" si="59"/>
        <v>0</v>
      </c>
      <c r="IT12" s="389">
        <f t="shared" si="59"/>
        <v>0</v>
      </c>
      <c r="IU12" s="389">
        <f t="shared" si="59"/>
        <v>0</v>
      </c>
      <c r="IV12" s="389">
        <f t="shared" si="59"/>
        <v>0</v>
      </c>
      <c r="IW12" s="389">
        <f t="shared" si="59"/>
        <v>0</v>
      </c>
      <c r="IX12" s="389">
        <f t="shared" si="59"/>
        <v>0</v>
      </c>
      <c r="IY12" s="389">
        <f t="shared" si="59"/>
        <v>0</v>
      </c>
      <c r="IZ12" s="389">
        <f t="shared" si="59"/>
        <v>0</v>
      </c>
      <c r="JA12" s="389">
        <f t="shared" si="59"/>
        <v>0</v>
      </c>
      <c r="JB12" s="389">
        <f t="shared" si="59"/>
        <v>0</v>
      </c>
      <c r="JC12" s="389">
        <f t="shared" si="59"/>
        <v>0</v>
      </c>
      <c r="JD12" s="389">
        <f t="shared" si="59"/>
        <v>0</v>
      </c>
      <c r="JE12" s="389">
        <f t="shared" si="59"/>
        <v>0</v>
      </c>
      <c r="JF12" s="389">
        <f t="shared" si="59"/>
        <v>0</v>
      </c>
      <c r="JG12" s="389">
        <f t="shared" si="59"/>
        <v>0</v>
      </c>
      <c r="JH12" s="389">
        <f t="shared" si="59"/>
        <v>0</v>
      </c>
      <c r="JI12" s="389">
        <f t="shared" si="59"/>
        <v>0</v>
      </c>
      <c r="JJ12" s="389">
        <f t="shared" si="59"/>
        <v>0</v>
      </c>
      <c r="JK12" s="389">
        <f t="shared" si="59"/>
        <v>0</v>
      </c>
      <c r="JL12" s="389">
        <f t="shared" si="59"/>
        <v>0</v>
      </c>
      <c r="JM12" s="389">
        <f t="shared" si="59"/>
        <v>0</v>
      </c>
      <c r="JN12" s="389">
        <f t="shared" si="59"/>
        <v>0</v>
      </c>
      <c r="JO12" s="389">
        <f t="shared" si="59"/>
        <v>0</v>
      </c>
      <c r="JP12" s="389">
        <f t="shared" si="59"/>
        <v>0</v>
      </c>
      <c r="JQ12" s="389">
        <f t="shared" si="59"/>
        <v>0</v>
      </c>
      <c r="JR12" s="389">
        <f t="shared" si="59"/>
        <v>0</v>
      </c>
      <c r="JS12" s="389">
        <f t="shared" si="59"/>
        <v>0</v>
      </c>
      <c r="JT12" s="389">
        <f t="shared" si="59"/>
        <v>0</v>
      </c>
      <c r="JU12" s="389">
        <f t="shared" si="59"/>
        <v>0</v>
      </c>
      <c r="JV12" s="389">
        <f t="shared" si="59"/>
        <v>0</v>
      </c>
      <c r="JW12" s="389">
        <f t="shared" si="59"/>
        <v>0</v>
      </c>
      <c r="JX12" s="389">
        <f t="shared" si="59"/>
        <v>0</v>
      </c>
      <c r="JY12" s="389">
        <f t="shared" si="59"/>
        <v>0</v>
      </c>
      <c r="JZ12" s="389">
        <f t="shared" si="59"/>
        <v>0</v>
      </c>
      <c r="KA12" s="389">
        <f t="shared" si="59"/>
        <v>0</v>
      </c>
      <c r="KB12" s="389">
        <f t="shared" si="59"/>
        <v>0</v>
      </c>
      <c r="KC12" s="389">
        <f t="shared" si="59"/>
        <v>0</v>
      </c>
      <c r="KD12" s="389">
        <f t="shared" si="59"/>
        <v>0</v>
      </c>
      <c r="KE12" s="389">
        <f t="shared" si="59"/>
        <v>0</v>
      </c>
      <c r="KF12" s="389">
        <f t="shared" si="59"/>
        <v>0</v>
      </c>
      <c r="KG12" s="389">
        <f t="shared" si="59"/>
        <v>0</v>
      </c>
      <c r="KH12" s="389">
        <f t="shared" si="59"/>
        <v>0</v>
      </c>
      <c r="KI12" s="389">
        <f t="shared" si="59"/>
        <v>0</v>
      </c>
      <c r="KJ12" s="389">
        <f t="shared" si="59"/>
        <v>0</v>
      </c>
      <c r="KK12" s="389">
        <f t="shared" si="59"/>
        <v>0</v>
      </c>
      <c r="KL12" s="389">
        <f t="shared" si="59"/>
        <v>0</v>
      </c>
      <c r="KM12" s="389">
        <f t="shared" si="59"/>
        <v>0</v>
      </c>
      <c r="KN12" s="389">
        <f t="shared" si="60"/>
        <v>0</v>
      </c>
      <c r="KO12" s="389">
        <f t="shared" si="60"/>
        <v>0</v>
      </c>
      <c r="KP12" s="389">
        <f t="shared" si="60"/>
        <v>0</v>
      </c>
      <c r="KQ12" s="389">
        <f t="shared" si="60"/>
        <v>0</v>
      </c>
      <c r="KR12" s="389">
        <f t="shared" si="60"/>
        <v>0</v>
      </c>
      <c r="KS12" s="389">
        <f t="shared" si="60"/>
        <v>0</v>
      </c>
      <c r="KT12" s="389">
        <f t="shared" si="60"/>
        <v>0</v>
      </c>
      <c r="KU12" s="389">
        <f t="shared" si="60"/>
        <v>0</v>
      </c>
      <c r="KV12" s="389">
        <f t="shared" si="60"/>
        <v>0</v>
      </c>
      <c r="KW12" s="389">
        <f t="shared" si="60"/>
        <v>0</v>
      </c>
      <c r="KX12" s="389">
        <f t="shared" si="60"/>
        <v>0</v>
      </c>
      <c r="KY12" s="389">
        <f t="shared" si="60"/>
        <v>0</v>
      </c>
      <c r="KZ12" s="389">
        <f t="shared" si="60"/>
        <v>0</v>
      </c>
      <c r="LA12" s="389">
        <f t="shared" si="60"/>
        <v>0</v>
      </c>
      <c r="LB12" s="389">
        <f t="shared" si="60"/>
        <v>0</v>
      </c>
      <c r="LC12" s="389">
        <f t="shared" si="60"/>
        <v>0</v>
      </c>
      <c r="LD12" s="389">
        <f t="shared" si="60"/>
        <v>0</v>
      </c>
      <c r="LE12" s="389">
        <f t="shared" si="60"/>
        <v>0</v>
      </c>
      <c r="LF12" s="389">
        <f t="shared" si="60"/>
        <v>0</v>
      </c>
      <c r="LG12" s="389">
        <f t="shared" si="60"/>
        <v>0</v>
      </c>
      <c r="LH12" s="389">
        <f t="shared" si="60"/>
        <v>0</v>
      </c>
      <c r="LI12" s="389">
        <f t="shared" si="60"/>
        <v>0</v>
      </c>
      <c r="LJ12" s="389">
        <f t="shared" si="60"/>
        <v>0</v>
      </c>
      <c r="LK12" s="389">
        <f t="shared" si="60"/>
        <v>0</v>
      </c>
      <c r="LL12" s="389">
        <f t="shared" si="60"/>
        <v>0</v>
      </c>
      <c r="LM12" s="389">
        <f t="shared" si="60"/>
        <v>0</v>
      </c>
      <c r="LN12" s="389">
        <f t="shared" si="60"/>
        <v>0</v>
      </c>
      <c r="LO12" s="389">
        <f t="shared" si="60"/>
        <v>0</v>
      </c>
      <c r="LP12" s="389">
        <f t="shared" si="60"/>
        <v>0</v>
      </c>
      <c r="LQ12" s="389">
        <f t="shared" si="60"/>
        <v>0</v>
      </c>
      <c r="LR12" s="389">
        <f t="shared" si="60"/>
        <v>0</v>
      </c>
      <c r="LS12" s="389">
        <f t="shared" si="60"/>
        <v>0</v>
      </c>
      <c r="LT12" s="389">
        <f t="shared" si="60"/>
        <v>0</v>
      </c>
      <c r="LU12" s="389">
        <f t="shared" si="60"/>
        <v>0</v>
      </c>
      <c r="LV12" s="389">
        <f t="shared" si="60"/>
        <v>0</v>
      </c>
      <c r="LW12" s="389">
        <f t="shared" si="60"/>
        <v>0</v>
      </c>
      <c r="LX12" s="389">
        <f t="shared" si="60"/>
        <v>0</v>
      </c>
      <c r="LY12" s="389">
        <f t="shared" si="60"/>
        <v>0</v>
      </c>
      <c r="LZ12" s="389">
        <f t="shared" si="60"/>
        <v>0</v>
      </c>
      <c r="MA12" s="389">
        <f t="shared" si="60"/>
        <v>0</v>
      </c>
      <c r="MB12" s="389">
        <f t="shared" si="60"/>
        <v>0</v>
      </c>
      <c r="MC12" s="389">
        <f t="shared" si="60"/>
        <v>0</v>
      </c>
      <c r="MD12" s="389">
        <f t="shared" si="60"/>
        <v>0</v>
      </c>
      <c r="ME12" s="389">
        <f t="shared" si="60"/>
        <v>0</v>
      </c>
      <c r="MF12" s="389">
        <f t="shared" si="60"/>
        <v>0</v>
      </c>
      <c r="MG12" s="389">
        <f t="shared" si="60"/>
        <v>0</v>
      </c>
      <c r="MH12" s="389">
        <f t="shared" si="60"/>
        <v>0</v>
      </c>
      <c r="MI12" s="389">
        <f t="shared" si="60"/>
        <v>0</v>
      </c>
      <c r="MJ12" s="389">
        <f t="shared" si="60"/>
        <v>0</v>
      </c>
      <c r="MK12" s="389">
        <f t="shared" si="60"/>
        <v>0</v>
      </c>
      <c r="ML12" s="389">
        <f t="shared" si="60"/>
        <v>0</v>
      </c>
      <c r="MM12" s="389">
        <f t="shared" si="60"/>
        <v>0</v>
      </c>
      <c r="MN12" s="389">
        <f t="shared" si="60"/>
        <v>0</v>
      </c>
      <c r="MO12" s="389">
        <f t="shared" si="60"/>
        <v>0</v>
      </c>
      <c r="MP12" s="389">
        <f t="shared" si="60"/>
        <v>0</v>
      </c>
      <c r="MQ12" s="389">
        <f t="shared" si="60"/>
        <v>0</v>
      </c>
      <c r="MR12" s="389">
        <f t="shared" si="60"/>
        <v>0</v>
      </c>
      <c r="MS12" s="389">
        <f t="shared" si="60"/>
        <v>0</v>
      </c>
      <c r="MT12" s="389">
        <f t="shared" si="60"/>
        <v>0</v>
      </c>
      <c r="MU12" s="389">
        <f t="shared" si="60"/>
        <v>0</v>
      </c>
      <c r="MV12" s="389">
        <f t="shared" si="60"/>
        <v>0</v>
      </c>
      <c r="MW12" s="389">
        <f t="shared" si="60"/>
        <v>0</v>
      </c>
      <c r="MX12" s="389">
        <f t="shared" si="60"/>
        <v>0</v>
      </c>
      <c r="MY12" s="389">
        <f t="shared" si="60"/>
        <v>0</v>
      </c>
      <c r="MZ12" s="389">
        <f t="shared" si="61"/>
        <v>0</v>
      </c>
      <c r="NA12" s="389">
        <f t="shared" si="61"/>
        <v>0</v>
      </c>
      <c r="NB12" s="389">
        <f t="shared" si="61"/>
        <v>0</v>
      </c>
      <c r="NC12" s="389">
        <f t="shared" si="61"/>
        <v>0</v>
      </c>
      <c r="ND12" s="389">
        <f t="shared" si="61"/>
        <v>0</v>
      </c>
      <c r="NE12" s="389">
        <f t="shared" si="61"/>
        <v>0</v>
      </c>
      <c r="NF12" s="389">
        <f t="shared" si="61"/>
        <v>0</v>
      </c>
      <c r="NG12" s="389">
        <f t="shared" si="61"/>
        <v>0</v>
      </c>
      <c r="NH12" s="389">
        <f t="shared" si="61"/>
        <v>0</v>
      </c>
      <c r="NI12" s="389">
        <f t="shared" si="61"/>
        <v>0</v>
      </c>
      <c r="NJ12" s="389">
        <f t="shared" si="61"/>
        <v>0</v>
      </c>
      <c r="NK12" s="389">
        <f t="shared" si="61"/>
        <v>0</v>
      </c>
      <c r="NL12" s="389">
        <f t="shared" si="61"/>
        <v>0</v>
      </c>
      <c r="NM12" s="389">
        <f t="shared" si="61"/>
        <v>0</v>
      </c>
      <c r="NN12" s="389">
        <f t="shared" si="61"/>
        <v>0</v>
      </c>
      <c r="NO12" s="389">
        <f t="shared" si="61"/>
        <v>0</v>
      </c>
      <c r="NP12" s="389">
        <f t="shared" si="61"/>
        <v>0</v>
      </c>
      <c r="NQ12" s="389">
        <f t="shared" si="61"/>
        <v>0</v>
      </c>
      <c r="NR12" s="389">
        <f t="shared" si="61"/>
        <v>0</v>
      </c>
      <c r="NS12" s="389">
        <f t="shared" si="61"/>
        <v>0</v>
      </c>
      <c r="NT12" s="389">
        <f t="shared" si="61"/>
        <v>0</v>
      </c>
      <c r="NU12" s="389">
        <f t="shared" si="61"/>
        <v>0</v>
      </c>
      <c r="NV12" s="389">
        <f t="shared" si="61"/>
        <v>0</v>
      </c>
      <c r="NW12" s="389">
        <f t="shared" si="61"/>
        <v>0</v>
      </c>
      <c r="NX12" s="389">
        <f t="shared" si="61"/>
        <v>0</v>
      </c>
      <c r="NY12" s="389">
        <f t="shared" si="61"/>
        <v>0</v>
      </c>
      <c r="NZ12" s="389">
        <f t="shared" si="61"/>
        <v>0</v>
      </c>
      <c r="OA12" s="389">
        <f t="shared" si="61"/>
        <v>0</v>
      </c>
      <c r="OB12" s="389">
        <f t="shared" si="61"/>
        <v>0</v>
      </c>
      <c r="OC12" s="389">
        <f t="shared" si="61"/>
        <v>0</v>
      </c>
      <c r="OD12" s="389">
        <f t="shared" si="61"/>
        <v>0</v>
      </c>
      <c r="OE12" s="389">
        <f t="shared" si="61"/>
        <v>0</v>
      </c>
      <c r="OF12" s="389">
        <f t="shared" si="61"/>
        <v>0</v>
      </c>
      <c r="OG12" s="389">
        <f t="shared" si="61"/>
        <v>0</v>
      </c>
      <c r="OH12" s="389">
        <f t="shared" si="61"/>
        <v>0</v>
      </c>
      <c r="OI12" s="389">
        <f t="shared" si="61"/>
        <v>0</v>
      </c>
      <c r="OJ12" s="389">
        <f t="shared" si="61"/>
        <v>0</v>
      </c>
      <c r="OK12" s="389">
        <f t="shared" si="61"/>
        <v>0</v>
      </c>
      <c r="OL12" s="389">
        <f t="shared" si="61"/>
        <v>0</v>
      </c>
      <c r="OM12" s="389">
        <f t="shared" si="61"/>
        <v>0</v>
      </c>
      <c r="ON12" s="389">
        <f t="shared" si="61"/>
        <v>0</v>
      </c>
      <c r="OO12" s="389">
        <f t="shared" si="61"/>
        <v>0</v>
      </c>
      <c r="OP12" s="389">
        <f t="shared" si="61"/>
        <v>0</v>
      </c>
      <c r="OQ12" s="389">
        <f t="shared" si="61"/>
        <v>0</v>
      </c>
      <c r="OR12" s="389">
        <f t="shared" si="61"/>
        <v>0</v>
      </c>
      <c r="OS12" s="389">
        <f t="shared" si="61"/>
        <v>0</v>
      </c>
      <c r="OT12" s="389">
        <f t="shared" si="61"/>
        <v>0</v>
      </c>
      <c r="OU12" s="389">
        <f t="shared" si="61"/>
        <v>0</v>
      </c>
      <c r="OV12" s="389">
        <f t="shared" si="61"/>
        <v>0</v>
      </c>
      <c r="OW12" s="389">
        <f t="shared" si="61"/>
        <v>0</v>
      </c>
      <c r="OX12" s="389">
        <f t="shared" si="61"/>
        <v>0</v>
      </c>
      <c r="OY12" s="389">
        <f t="shared" si="61"/>
        <v>0</v>
      </c>
      <c r="OZ12" s="389">
        <f t="shared" si="61"/>
        <v>0</v>
      </c>
      <c r="PA12" s="389">
        <f t="shared" si="61"/>
        <v>0</v>
      </c>
      <c r="PB12" s="389">
        <f t="shared" si="61"/>
        <v>0</v>
      </c>
      <c r="PC12" s="389">
        <f t="shared" si="61"/>
        <v>0</v>
      </c>
      <c r="PD12" s="389">
        <f t="shared" si="61"/>
        <v>0</v>
      </c>
      <c r="PE12" s="389">
        <f t="shared" si="61"/>
        <v>0</v>
      </c>
      <c r="PF12" s="389">
        <f t="shared" si="61"/>
        <v>0</v>
      </c>
      <c r="PG12" s="389">
        <f t="shared" si="61"/>
        <v>0</v>
      </c>
      <c r="PH12" s="389">
        <f t="shared" si="61"/>
        <v>0</v>
      </c>
      <c r="PI12" s="389">
        <f t="shared" si="61"/>
        <v>0</v>
      </c>
      <c r="PJ12" s="389">
        <f t="shared" si="61"/>
        <v>0</v>
      </c>
      <c r="PK12" s="389">
        <f t="shared" si="61"/>
        <v>0</v>
      </c>
      <c r="PL12" s="389">
        <f t="shared" si="62"/>
        <v>0</v>
      </c>
      <c r="PM12" s="389">
        <f t="shared" si="62"/>
        <v>0</v>
      </c>
      <c r="PN12" s="389">
        <f t="shared" si="62"/>
        <v>0</v>
      </c>
      <c r="PO12" s="389">
        <f t="shared" si="62"/>
        <v>0</v>
      </c>
      <c r="PP12" s="389">
        <f t="shared" si="62"/>
        <v>0</v>
      </c>
      <c r="PQ12" s="389">
        <f t="shared" si="62"/>
        <v>0</v>
      </c>
      <c r="PR12" s="389">
        <f t="shared" si="62"/>
        <v>0</v>
      </c>
      <c r="PS12" s="389">
        <f t="shared" si="62"/>
        <v>0</v>
      </c>
      <c r="PT12" s="389">
        <f t="shared" si="62"/>
        <v>0</v>
      </c>
      <c r="PU12" s="389">
        <f t="shared" si="62"/>
        <v>0</v>
      </c>
      <c r="PV12" s="389">
        <f t="shared" si="62"/>
        <v>0</v>
      </c>
      <c r="PW12" s="389">
        <f t="shared" si="62"/>
        <v>0</v>
      </c>
      <c r="PX12" s="389">
        <f t="shared" si="62"/>
        <v>0</v>
      </c>
      <c r="PY12" s="389">
        <f t="shared" si="62"/>
        <v>0</v>
      </c>
      <c r="PZ12" s="389">
        <f t="shared" si="62"/>
        <v>0</v>
      </c>
      <c r="QA12" s="389">
        <f t="shared" si="62"/>
        <v>0</v>
      </c>
      <c r="QB12" s="389">
        <f t="shared" si="62"/>
        <v>0</v>
      </c>
      <c r="QC12" s="389">
        <f t="shared" si="62"/>
        <v>0</v>
      </c>
      <c r="QD12" s="389">
        <f t="shared" si="62"/>
        <v>0</v>
      </c>
      <c r="QE12" s="389">
        <f t="shared" si="62"/>
        <v>0</v>
      </c>
      <c r="QF12" s="389">
        <f t="shared" si="62"/>
        <v>0</v>
      </c>
      <c r="QG12" s="389">
        <f t="shared" si="62"/>
        <v>0</v>
      </c>
      <c r="QH12" s="389">
        <f t="shared" si="62"/>
        <v>0</v>
      </c>
      <c r="QI12" s="389">
        <f t="shared" si="62"/>
        <v>0</v>
      </c>
      <c r="QJ12" s="389">
        <f t="shared" si="62"/>
        <v>0</v>
      </c>
      <c r="QK12" s="389">
        <f t="shared" si="62"/>
        <v>0</v>
      </c>
      <c r="QL12" s="389">
        <f t="shared" si="62"/>
        <v>0</v>
      </c>
      <c r="QM12" s="389">
        <f t="shared" si="62"/>
        <v>0</v>
      </c>
      <c r="QN12" s="389">
        <f t="shared" si="62"/>
        <v>0</v>
      </c>
      <c r="QO12" s="389">
        <f t="shared" si="62"/>
        <v>0</v>
      </c>
      <c r="QP12" s="389">
        <f t="shared" si="62"/>
        <v>0</v>
      </c>
      <c r="QQ12" s="389">
        <f t="shared" si="62"/>
        <v>0</v>
      </c>
      <c r="QR12" s="389">
        <f t="shared" si="62"/>
        <v>0</v>
      </c>
      <c r="QS12" s="389">
        <f t="shared" si="62"/>
        <v>0</v>
      </c>
      <c r="QT12" s="389">
        <f t="shared" si="62"/>
        <v>0</v>
      </c>
      <c r="QU12" s="389">
        <f t="shared" si="62"/>
        <v>0</v>
      </c>
      <c r="QV12" s="389">
        <f t="shared" si="62"/>
        <v>0</v>
      </c>
      <c r="QW12" s="389">
        <f t="shared" si="62"/>
        <v>0</v>
      </c>
      <c r="QX12" s="389">
        <f t="shared" si="62"/>
        <v>0</v>
      </c>
      <c r="QY12" s="389">
        <f t="shared" si="62"/>
        <v>0</v>
      </c>
      <c r="QZ12" s="389">
        <f t="shared" si="62"/>
        <v>0</v>
      </c>
      <c r="RA12" s="389">
        <f t="shared" si="62"/>
        <v>0</v>
      </c>
    </row>
    <row r="13" spans="1:487">
      <c r="A13" s="287" t="s">
        <v>936</v>
      </c>
      <c r="B13" s="350"/>
      <c r="C13" s="350"/>
      <c r="D13" s="350"/>
      <c r="E13" s="350"/>
      <c r="F13" s="435">
        <v>0</v>
      </c>
      <c r="G13" s="350">
        <v>0</v>
      </c>
      <c r="H13" s="350">
        <f>$E13*F13</f>
        <v>0</v>
      </c>
      <c r="I13" s="350">
        <f>I$8*F13*$B13</f>
        <v>0</v>
      </c>
      <c r="J13" s="379">
        <v>0</v>
      </c>
      <c r="K13" s="350">
        <v>0</v>
      </c>
      <c r="L13" s="350">
        <f>$E13*J13</f>
        <v>0</v>
      </c>
      <c r="M13" s="350">
        <f>M$8*J13*$B13</f>
        <v>0</v>
      </c>
      <c r="N13" s="367">
        <f>F13+J13</f>
        <v>0</v>
      </c>
      <c r="O13" s="367">
        <v>0</v>
      </c>
      <c r="P13" s="367">
        <f>H13+L13</f>
        <v>0</v>
      </c>
      <c r="Q13" s="367">
        <f>I13+M13</f>
        <v>0</v>
      </c>
      <c r="R13" s="355">
        <v>0</v>
      </c>
      <c r="S13" s="287"/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s="389">
        <f t="shared" si="63"/>
        <v>0</v>
      </c>
      <c r="AS13" s="389">
        <f t="shared" si="63"/>
        <v>0</v>
      </c>
      <c r="AT13" s="389">
        <f t="shared" si="63"/>
        <v>0</v>
      </c>
      <c r="AU13" s="389">
        <f t="shared" si="63"/>
        <v>0</v>
      </c>
      <c r="AV13" s="389">
        <f t="shared" si="63"/>
        <v>0</v>
      </c>
      <c r="AW13" s="389">
        <f t="shared" si="63"/>
        <v>0</v>
      </c>
      <c r="AX13" s="389">
        <f t="shared" si="63"/>
        <v>0</v>
      </c>
      <c r="AY13" s="389">
        <f t="shared" si="63"/>
        <v>0</v>
      </c>
      <c r="AZ13" s="389">
        <f t="shared" si="63"/>
        <v>0</v>
      </c>
      <c r="BA13" s="389">
        <f t="shared" si="63"/>
        <v>0</v>
      </c>
      <c r="BB13" s="389">
        <f t="shared" si="63"/>
        <v>0</v>
      </c>
      <c r="BC13" s="389">
        <f t="shared" si="63"/>
        <v>0</v>
      </c>
      <c r="BD13" s="389">
        <f t="shared" si="63"/>
        <v>0</v>
      </c>
      <c r="BE13" s="389">
        <f t="shared" si="63"/>
        <v>0</v>
      </c>
      <c r="BF13" s="389">
        <f t="shared" si="63"/>
        <v>0</v>
      </c>
      <c r="BG13" s="389">
        <f t="shared" si="63"/>
        <v>0</v>
      </c>
      <c r="BH13" s="389">
        <f t="shared" si="63"/>
        <v>0</v>
      </c>
      <c r="BI13" s="389">
        <f t="shared" si="63"/>
        <v>0</v>
      </c>
      <c r="BJ13" s="389">
        <f t="shared" si="63"/>
        <v>0</v>
      </c>
      <c r="BK13" s="389">
        <f t="shared" si="63"/>
        <v>0</v>
      </c>
      <c r="BL13" s="389">
        <f t="shared" si="63"/>
        <v>0</v>
      </c>
      <c r="BM13" s="389">
        <f t="shared" si="63"/>
        <v>0</v>
      </c>
      <c r="BN13" s="389">
        <f t="shared" si="63"/>
        <v>0</v>
      </c>
      <c r="BO13" s="389">
        <f t="shared" si="63"/>
        <v>0</v>
      </c>
      <c r="BP13" s="389">
        <f t="shared" si="63"/>
        <v>0</v>
      </c>
      <c r="BQ13" s="389">
        <f t="shared" si="63"/>
        <v>0</v>
      </c>
      <c r="BR13" s="389">
        <f t="shared" si="63"/>
        <v>0</v>
      </c>
      <c r="BS13" s="389">
        <f t="shared" si="63"/>
        <v>0</v>
      </c>
      <c r="BT13" s="389">
        <f t="shared" si="63"/>
        <v>0</v>
      </c>
      <c r="BU13" s="389">
        <f t="shared" si="63"/>
        <v>0</v>
      </c>
      <c r="BV13" s="389">
        <f t="shared" si="63"/>
        <v>0</v>
      </c>
      <c r="BW13" s="389">
        <f t="shared" si="63"/>
        <v>0</v>
      </c>
      <c r="BX13" s="389">
        <f t="shared" si="63"/>
        <v>0</v>
      </c>
      <c r="BY13" s="389">
        <f t="shared" si="63"/>
        <v>0</v>
      </c>
      <c r="BZ13" s="389">
        <f t="shared" si="63"/>
        <v>0</v>
      </c>
      <c r="CA13" s="389">
        <f t="shared" si="63"/>
        <v>0</v>
      </c>
      <c r="CB13" s="389">
        <f t="shared" si="63"/>
        <v>0</v>
      </c>
      <c r="CC13" s="389">
        <f t="shared" si="63"/>
        <v>0</v>
      </c>
      <c r="CD13" s="389">
        <f t="shared" si="63"/>
        <v>0</v>
      </c>
      <c r="CE13" s="389">
        <f t="shared" si="63"/>
        <v>0</v>
      </c>
      <c r="CF13" s="389">
        <f t="shared" si="63"/>
        <v>0</v>
      </c>
      <c r="CG13" s="389">
        <f t="shared" si="63"/>
        <v>0</v>
      </c>
      <c r="CH13" s="389">
        <f t="shared" si="63"/>
        <v>0</v>
      </c>
      <c r="CI13" s="389">
        <f t="shared" si="63"/>
        <v>0</v>
      </c>
      <c r="CJ13" s="389">
        <f t="shared" si="63"/>
        <v>0</v>
      </c>
      <c r="CK13" s="389">
        <f t="shared" si="63"/>
        <v>0</v>
      </c>
      <c r="CL13" s="389">
        <f t="shared" si="63"/>
        <v>0</v>
      </c>
      <c r="CM13" s="389">
        <f t="shared" si="63"/>
        <v>0</v>
      </c>
      <c r="CN13" s="389">
        <f t="shared" si="63"/>
        <v>0</v>
      </c>
      <c r="CO13" s="389">
        <f t="shared" si="63"/>
        <v>0</v>
      </c>
      <c r="CP13" s="389">
        <f t="shared" si="63"/>
        <v>0</v>
      </c>
      <c r="CQ13" s="389">
        <f t="shared" si="63"/>
        <v>0</v>
      </c>
      <c r="CR13" s="389">
        <f t="shared" si="63"/>
        <v>0</v>
      </c>
      <c r="CS13" s="389">
        <f t="shared" si="63"/>
        <v>0</v>
      </c>
      <c r="CT13" s="389">
        <f t="shared" si="63"/>
        <v>0</v>
      </c>
      <c r="CU13" s="389">
        <f t="shared" si="63"/>
        <v>0</v>
      </c>
      <c r="CV13" s="389">
        <f t="shared" si="63"/>
        <v>0</v>
      </c>
      <c r="CW13" s="389">
        <f t="shared" si="63"/>
        <v>0</v>
      </c>
      <c r="CX13" s="389">
        <f t="shared" si="63"/>
        <v>0</v>
      </c>
      <c r="CY13" s="389">
        <f t="shared" si="63"/>
        <v>0</v>
      </c>
      <c r="CZ13" s="389">
        <f t="shared" si="63"/>
        <v>0</v>
      </c>
      <c r="DA13" s="389">
        <f t="shared" si="63"/>
        <v>0</v>
      </c>
      <c r="DB13" s="389">
        <f t="shared" si="63"/>
        <v>0</v>
      </c>
      <c r="DC13" s="389">
        <f t="shared" si="63"/>
        <v>0</v>
      </c>
      <c r="DD13" s="389">
        <f t="shared" si="57"/>
        <v>0</v>
      </c>
      <c r="DE13" s="389">
        <f t="shared" si="57"/>
        <v>0</v>
      </c>
      <c r="DF13" s="389">
        <f t="shared" si="57"/>
        <v>0</v>
      </c>
      <c r="DG13" s="389">
        <f t="shared" si="57"/>
        <v>0</v>
      </c>
      <c r="DH13" s="389">
        <f t="shared" si="57"/>
        <v>0</v>
      </c>
      <c r="DI13" s="389">
        <f t="shared" si="57"/>
        <v>0</v>
      </c>
      <c r="DJ13" s="389">
        <f t="shared" si="57"/>
        <v>0</v>
      </c>
      <c r="DK13" s="389">
        <f t="shared" si="57"/>
        <v>0</v>
      </c>
      <c r="DL13" s="389">
        <f t="shared" si="57"/>
        <v>0</v>
      </c>
      <c r="DM13" s="389">
        <f t="shared" si="57"/>
        <v>0</v>
      </c>
      <c r="DN13" s="389">
        <f t="shared" si="57"/>
        <v>0</v>
      </c>
      <c r="DO13" s="389">
        <f t="shared" si="57"/>
        <v>0</v>
      </c>
      <c r="DP13" s="389">
        <f t="shared" si="57"/>
        <v>0</v>
      </c>
      <c r="DQ13" s="389">
        <f t="shared" si="57"/>
        <v>0</v>
      </c>
      <c r="DR13" s="389">
        <f t="shared" si="57"/>
        <v>0</v>
      </c>
      <c r="DS13" s="389">
        <f t="shared" si="57"/>
        <v>0</v>
      </c>
      <c r="DT13" s="389">
        <f t="shared" si="57"/>
        <v>0</v>
      </c>
      <c r="DU13" s="389">
        <f t="shared" si="57"/>
        <v>0</v>
      </c>
      <c r="DV13" s="389">
        <f t="shared" si="57"/>
        <v>0</v>
      </c>
      <c r="DW13" s="389">
        <f t="shared" si="57"/>
        <v>0</v>
      </c>
      <c r="DX13" s="389">
        <f t="shared" si="57"/>
        <v>0</v>
      </c>
      <c r="DY13" s="389">
        <f t="shared" si="57"/>
        <v>0</v>
      </c>
      <c r="DZ13" s="389">
        <f t="shared" si="57"/>
        <v>0</v>
      </c>
      <c r="EA13" s="389">
        <f t="shared" si="57"/>
        <v>0</v>
      </c>
      <c r="EB13" s="389">
        <f t="shared" si="57"/>
        <v>0</v>
      </c>
      <c r="EC13" s="389">
        <f t="shared" si="57"/>
        <v>0</v>
      </c>
      <c r="ED13" s="389">
        <f t="shared" si="57"/>
        <v>0</v>
      </c>
      <c r="EE13" s="389">
        <f t="shared" si="57"/>
        <v>0</v>
      </c>
      <c r="EF13" s="389">
        <f t="shared" si="57"/>
        <v>0</v>
      </c>
      <c r="EG13" s="389">
        <f t="shared" si="57"/>
        <v>0</v>
      </c>
      <c r="EH13" s="389">
        <f t="shared" si="57"/>
        <v>0</v>
      </c>
      <c r="EI13" s="389">
        <f t="shared" si="57"/>
        <v>0</v>
      </c>
      <c r="EJ13" s="389">
        <f t="shared" si="57"/>
        <v>0</v>
      </c>
      <c r="EK13" s="389">
        <f t="shared" si="57"/>
        <v>0</v>
      </c>
      <c r="EL13" s="389">
        <f t="shared" si="57"/>
        <v>0</v>
      </c>
      <c r="EM13" s="389">
        <f t="shared" si="57"/>
        <v>0</v>
      </c>
      <c r="EN13" s="389">
        <f t="shared" si="57"/>
        <v>0</v>
      </c>
      <c r="EO13" s="389">
        <f t="shared" si="57"/>
        <v>0</v>
      </c>
      <c r="EP13" s="389">
        <f t="shared" si="57"/>
        <v>0</v>
      </c>
      <c r="EQ13" s="389">
        <f t="shared" si="57"/>
        <v>0</v>
      </c>
      <c r="ER13" s="389">
        <f t="shared" si="57"/>
        <v>0</v>
      </c>
      <c r="ES13" s="389">
        <f t="shared" si="57"/>
        <v>0</v>
      </c>
      <c r="ET13" s="389">
        <f t="shared" si="57"/>
        <v>0</v>
      </c>
      <c r="EU13" s="389">
        <f t="shared" si="57"/>
        <v>0</v>
      </c>
      <c r="EV13" s="389">
        <f t="shared" si="57"/>
        <v>0</v>
      </c>
      <c r="EW13" s="389">
        <f t="shared" si="57"/>
        <v>0</v>
      </c>
      <c r="EX13" s="389">
        <f t="shared" si="57"/>
        <v>0</v>
      </c>
      <c r="EY13" s="389">
        <f t="shared" si="57"/>
        <v>0</v>
      </c>
      <c r="EZ13" s="389">
        <f t="shared" si="57"/>
        <v>0</v>
      </c>
      <c r="FA13" s="389">
        <f t="shared" si="57"/>
        <v>0</v>
      </c>
      <c r="FB13" s="389">
        <f t="shared" si="57"/>
        <v>0</v>
      </c>
      <c r="FC13" s="389">
        <f t="shared" si="57"/>
        <v>0</v>
      </c>
      <c r="FD13" s="389">
        <f t="shared" si="57"/>
        <v>0</v>
      </c>
      <c r="FE13" s="389">
        <f t="shared" si="57"/>
        <v>0</v>
      </c>
      <c r="FF13" s="389">
        <f t="shared" si="57"/>
        <v>0</v>
      </c>
      <c r="FG13" s="389">
        <f t="shared" si="57"/>
        <v>0</v>
      </c>
      <c r="FH13" s="389">
        <f t="shared" si="57"/>
        <v>0</v>
      </c>
      <c r="FI13" s="389">
        <f t="shared" si="57"/>
        <v>0</v>
      </c>
      <c r="FJ13" s="389">
        <f t="shared" si="57"/>
        <v>0</v>
      </c>
      <c r="FK13" s="389">
        <f t="shared" si="57"/>
        <v>0</v>
      </c>
      <c r="FL13" s="389">
        <f t="shared" si="57"/>
        <v>0</v>
      </c>
      <c r="FM13" s="389">
        <f t="shared" si="57"/>
        <v>0</v>
      </c>
      <c r="FN13" s="389">
        <f t="shared" si="57"/>
        <v>0</v>
      </c>
      <c r="FO13" s="389">
        <f t="shared" si="57"/>
        <v>0</v>
      </c>
      <c r="FP13" s="389">
        <f t="shared" si="58"/>
        <v>0</v>
      </c>
      <c r="FQ13" s="389">
        <f t="shared" si="58"/>
        <v>0</v>
      </c>
      <c r="FR13" s="389">
        <f t="shared" si="58"/>
        <v>0</v>
      </c>
      <c r="FS13" s="389">
        <f t="shared" si="58"/>
        <v>0</v>
      </c>
      <c r="FT13" s="389">
        <f t="shared" si="58"/>
        <v>0</v>
      </c>
      <c r="FU13" s="389">
        <f t="shared" si="58"/>
        <v>0</v>
      </c>
      <c r="FV13" s="389">
        <f t="shared" si="58"/>
        <v>0</v>
      </c>
      <c r="FW13" s="389">
        <f t="shared" si="58"/>
        <v>0</v>
      </c>
      <c r="FX13" s="389">
        <f t="shared" si="58"/>
        <v>0</v>
      </c>
      <c r="FY13" s="389">
        <f t="shared" si="58"/>
        <v>0</v>
      </c>
      <c r="FZ13" s="389">
        <f t="shared" si="58"/>
        <v>0</v>
      </c>
      <c r="GA13" s="389">
        <f t="shared" si="58"/>
        <v>0</v>
      </c>
      <c r="GB13" s="389">
        <f t="shared" si="58"/>
        <v>0</v>
      </c>
      <c r="GC13" s="389">
        <f t="shared" si="58"/>
        <v>0</v>
      </c>
      <c r="GD13" s="389">
        <f t="shared" si="58"/>
        <v>0</v>
      </c>
      <c r="GE13" s="389">
        <f t="shared" si="58"/>
        <v>0</v>
      </c>
      <c r="GF13" s="389">
        <f t="shared" si="58"/>
        <v>0</v>
      </c>
      <c r="GG13" s="389">
        <f t="shared" si="58"/>
        <v>0</v>
      </c>
      <c r="GH13" s="389">
        <f t="shared" si="58"/>
        <v>0</v>
      </c>
      <c r="GI13" s="389">
        <f t="shared" si="58"/>
        <v>0</v>
      </c>
      <c r="GJ13" s="389">
        <f t="shared" si="58"/>
        <v>0</v>
      </c>
      <c r="GK13" s="389">
        <f t="shared" si="58"/>
        <v>0</v>
      </c>
      <c r="GL13" s="389">
        <f t="shared" si="58"/>
        <v>0</v>
      </c>
      <c r="GM13" s="389">
        <f t="shared" si="58"/>
        <v>0</v>
      </c>
      <c r="GN13" s="389">
        <f t="shared" si="58"/>
        <v>0</v>
      </c>
      <c r="GO13" s="389">
        <f t="shared" si="58"/>
        <v>0</v>
      </c>
      <c r="GP13" s="389">
        <f t="shared" si="58"/>
        <v>0</v>
      </c>
      <c r="GQ13" s="389">
        <f t="shared" si="58"/>
        <v>0</v>
      </c>
      <c r="GR13" s="389">
        <f t="shared" si="58"/>
        <v>0</v>
      </c>
      <c r="GS13" s="389">
        <f t="shared" si="58"/>
        <v>0</v>
      </c>
      <c r="GT13" s="389">
        <f t="shared" si="58"/>
        <v>0</v>
      </c>
      <c r="GU13" s="389">
        <f t="shared" si="58"/>
        <v>0</v>
      </c>
      <c r="GV13" s="389">
        <f t="shared" si="58"/>
        <v>0</v>
      </c>
      <c r="GW13" s="389">
        <f t="shared" si="58"/>
        <v>0</v>
      </c>
      <c r="GX13" s="389">
        <f t="shared" si="58"/>
        <v>0</v>
      </c>
      <c r="GY13" s="389">
        <f t="shared" si="58"/>
        <v>0</v>
      </c>
      <c r="GZ13" s="389">
        <f t="shared" si="58"/>
        <v>0</v>
      </c>
      <c r="HA13" s="389">
        <f t="shared" si="58"/>
        <v>0</v>
      </c>
      <c r="HB13" s="389">
        <f t="shared" si="58"/>
        <v>0</v>
      </c>
      <c r="HC13" s="389">
        <f t="shared" si="58"/>
        <v>0</v>
      </c>
      <c r="HD13" s="389">
        <f t="shared" si="58"/>
        <v>0</v>
      </c>
      <c r="HE13" s="389">
        <f t="shared" si="58"/>
        <v>0</v>
      </c>
      <c r="HF13" s="389">
        <f t="shared" si="58"/>
        <v>0</v>
      </c>
      <c r="HG13" s="389">
        <f t="shared" si="58"/>
        <v>0</v>
      </c>
      <c r="HH13" s="389">
        <f t="shared" si="58"/>
        <v>0</v>
      </c>
      <c r="HI13" s="389">
        <f t="shared" si="58"/>
        <v>0</v>
      </c>
      <c r="HJ13" s="389">
        <f t="shared" si="58"/>
        <v>0</v>
      </c>
      <c r="HK13" s="389">
        <f t="shared" si="58"/>
        <v>0</v>
      </c>
      <c r="HL13" s="389">
        <f t="shared" si="58"/>
        <v>0</v>
      </c>
      <c r="HM13" s="389">
        <f t="shared" si="58"/>
        <v>0</v>
      </c>
      <c r="HN13" s="389">
        <f t="shared" si="58"/>
        <v>0</v>
      </c>
      <c r="HO13" s="389">
        <f t="shared" si="58"/>
        <v>0</v>
      </c>
      <c r="HP13" s="389">
        <f t="shared" si="58"/>
        <v>0</v>
      </c>
      <c r="HQ13" s="389">
        <f t="shared" si="58"/>
        <v>0</v>
      </c>
      <c r="HR13" s="389">
        <f t="shared" si="58"/>
        <v>0</v>
      </c>
      <c r="HS13" s="389">
        <f t="shared" si="58"/>
        <v>0</v>
      </c>
      <c r="HT13" s="389">
        <f t="shared" si="58"/>
        <v>0</v>
      </c>
      <c r="HU13" s="389">
        <f t="shared" si="58"/>
        <v>0</v>
      </c>
      <c r="HV13" s="389">
        <f t="shared" si="58"/>
        <v>0</v>
      </c>
      <c r="HW13" s="389">
        <f t="shared" si="58"/>
        <v>0</v>
      </c>
      <c r="HX13" s="389">
        <f t="shared" si="58"/>
        <v>0</v>
      </c>
      <c r="HY13" s="389">
        <f t="shared" si="58"/>
        <v>0</v>
      </c>
      <c r="HZ13" s="389">
        <f t="shared" si="58"/>
        <v>0</v>
      </c>
      <c r="IA13" s="389">
        <f t="shared" si="58"/>
        <v>0</v>
      </c>
      <c r="IB13" s="389">
        <f t="shared" si="59"/>
        <v>0</v>
      </c>
      <c r="IC13" s="389">
        <f t="shared" si="59"/>
        <v>0</v>
      </c>
      <c r="ID13" s="389">
        <f t="shared" si="59"/>
        <v>0</v>
      </c>
      <c r="IE13" s="389">
        <f t="shared" si="59"/>
        <v>0</v>
      </c>
      <c r="IF13" s="389">
        <f t="shared" si="59"/>
        <v>0</v>
      </c>
      <c r="IG13" s="389">
        <f t="shared" si="59"/>
        <v>0</v>
      </c>
      <c r="IH13" s="389">
        <f t="shared" si="59"/>
        <v>0</v>
      </c>
      <c r="II13" s="389">
        <f t="shared" si="59"/>
        <v>0</v>
      </c>
      <c r="IJ13" s="389">
        <f t="shared" si="59"/>
        <v>0</v>
      </c>
      <c r="IK13" s="389">
        <f t="shared" si="59"/>
        <v>0</v>
      </c>
      <c r="IL13" s="389">
        <f t="shared" si="59"/>
        <v>0</v>
      </c>
      <c r="IM13" s="389">
        <f t="shared" si="59"/>
        <v>0</v>
      </c>
      <c r="IN13" s="389">
        <f t="shared" si="59"/>
        <v>0</v>
      </c>
      <c r="IO13" s="389">
        <f t="shared" si="59"/>
        <v>0</v>
      </c>
      <c r="IP13" s="389">
        <f t="shared" si="59"/>
        <v>0</v>
      </c>
      <c r="IQ13" s="389">
        <f t="shared" si="59"/>
        <v>0</v>
      </c>
      <c r="IR13" s="389">
        <f t="shared" si="59"/>
        <v>0</v>
      </c>
      <c r="IS13" s="389">
        <f t="shared" si="59"/>
        <v>0</v>
      </c>
      <c r="IT13" s="389">
        <f t="shared" si="59"/>
        <v>0</v>
      </c>
      <c r="IU13" s="389">
        <f t="shared" si="59"/>
        <v>0</v>
      </c>
      <c r="IV13" s="389">
        <f t="shared" si="59"/>
        <v>0</v>
      </c>
      <c r="IW13" s="389">
        <f t="shared" si="59"/>
        <v>0</v>
      </c>
      <c r="IX13" s="389">
        <f t="shared" si="59"/>
        <v>0</v>
      </c>
      <c r="IY13" s="389">
        <f t="shared" si="59"/>
        <v>0</v>
      </c>
      <c r="IZ13" s="389">
        <f t="shared" si="59"/>
        <v>0</v>
      </c>
      <c r="JA13" s="389">
        <f t="shared" si="59"/>
        <v>0</v>
      </c>
      <c r="JB13" s="389">
        <f t="shared" si="59"/>
        <v>0</v>
      </c>
      <c r="JC13" s="389">
        <f t="shared" si="59"/>
        <v>0</v>
      </c>
      <c r="JD13" s="389">
        <f t="shared" si="59"/>
        <v>0</v>
      </c>
      <c r="JE13" s="389">
        <f t="shared" si="59"/>
        <v>0</v>
      </c>
      <c r="JF13" s="389">
        <f t="shared" si="59"/>
        <v>0</v>
      </c>
      <c r="JG13" s="389">
        <f t="shared" si="59"/>
        <v>0</v>
      </c>
      <c r="JH13" s="389">
        <f t="shared" si="59"/>
        <v>0</v>
      </c>
      <c r="JI13" s="389">
        <f t="shared" si="59"/>
        <v>0</v>
      </c>
      <c r="JJ13" s="389">
        <f t="shared" si="59"/>
        <v>0</v>
      </c>
      <c r="JK13" s="389">
        <f t="shared" si="59"/>
        <v>0</v>
      </c>
      <c r="JL13" s="389">
        <f t="shared" si="59"/>
        <v>0</v>
      </c>
      <c r="JM13" s="389">
        <f t="shared" si="59"/>
        <v>0</v>
      </c>
      <c r="JN13" s="389">
        <f t="shared" si="59"/>
        <v>0</v>
      </c>
      <c r="JO13" s="389">
        <f t="shared" si="59"/>
        <v>0</v>
      </c>
      <c r="JP13" s="389">
        <f t="shared" si="59"/>
        <v>0</v>
      </c>
      <c r="JQ13" s="389">
        <f t="shared" si="59"/>
        <v>0</v>
      </c>
      <c r="JR13" s="389">
        <f t="shared" si="59"/>
        <v>0</v>
      </c>
      <c r="JS13" s="389">
        <f t="shared" si="59"/>
        <v>0</v>
      </c>
      <c r="JT13" s="389">
        <f t="shared" si="59"/>
        <v>0</v>
      </c>
      <c r="JU13" s="389">
        <f t="shared" si="59"/>
        <v>0</v>
      </c>
      <c r="JV13" s="389">
        <f t="shared" si="59"/>
        <v>0</v>
      </c>
      <c r="JW13" s="389">
        <f t="shared" si="59"/>
        <v>0</v>
      </c>
      <c r="JX13" s="389">
        <f t="shared" si="59"/>
        <v>0</v>
      </c>
      <c r="JY13" s="389">
        <f t="shared" si="59"/>
        <v>0</v>
      </c>
      <c r="JZ13" s="389">
        <f t="shared" si="59"/>
        <v>0</v>
      </c>
      <c r="KA13" s="389">
        <f t="shared" si="59"/>
        <v>0</v>
      </c>
      <c r="KB13" s="389">
        <f t="shared" si="59"/>
        <v>0</v>
      </c>
      <c r="KC13" s="389">
        <f t="shared" si="59"/>
        <v>0</v>
      </c>
      <c r="KD13" s="389">
        <f t="shared" si="59"/>
        <v>0</v>
      </c>
      <c r="KE13" s="389">
        <f t="shared" si="59"/>
        <v>0</v>
      </c>
      <c r="KF13" s="389">
        <f t="shared" si="59"/>
        <v>0</v>
      </c>
      <c r="KG13" s="389">
        <f t="shared" si="59"/>
        <v>0</v>
      </c>
      <c r="KH13" s="389">
        <f t="shared" si="59"/>
        <v>0</v>
      </c>
      <c r="KI13" s="389">
        <f t="shared" si="59"/>
        <v>0</v>
      </c>
      <c r="KJ13" s="389">
        <f t="shared" si="59"/>
        <v>0</v>
      </c>
      <c r="KK13" s="389">
        <f t="shared" si="59"/>
        <v>0</v>
      </c>
      <c r="KL13" s="389">
        <f t="shared" si="59"/>
        <v>0</v>
      </c>
      <c r="KM13" s="389">
        <f t="shared" si="59"/>
        <v>0</v>
      </c>
      <c r="KN13" s="389">
        <f t="shared" si="60"/>
        <v>0</v>
      </c>
      <c r="KO13" s="389">
        <f t="shared" si="60"/>
        <v>0</v>
      </c>
      <c r="KP13" s="389">
        <f t="shared" si="60"/>
        <v>0</v>
      </c>
      <c r="KQ13" s="389">
        <f t="shared" si="60"/>
        <v>0</v>
      </c>
      <c r="KR13" s="389">
        <f t="shared" si="60"/>
        <v>0</v>
      </c>
      <c r="KS13" s="389">
        <f t="shared" si="60"/>
        <v>0</v>
      </c>
      <c r="KT13" s="389">
        <f t="shared" si="60"/>
        <v>0</v>
      </c>
      <c r="KU13" s="389">
        <f t="shared" si="60"/>
        <v>0</v>
      </c>
      <c r="KV13" s="389">
        <f t="shared" si="60"/>
        <v>0</v>
      </c>
      <c r="KW13" s="389">
        <f t="shared" si="60"/>
        <v>0</v>
      </c>
      <c r="KX13" s="389">
        <f t="shared" si="60"/>
        <v>0</v>
      </c>
      <c r="KY13" s="389">
        <f t="shared" si="60"/>
        <v>0</v>
      </c>
      <c r="KZ13" s="389">
        <f t="shared" si="60"/>
        <v>0</v>
      </c>
      <c r="LA13" s="389">
        <f t="shared" si="60"/>
        <v>0</v>
      </c>
      <c r="LB13" s="389">
        <f t="shared" si="60"/>
        <v>0</v>
      </c>
      <c r="LC13" s="389">
        <f t="shared" si="60"/>
        <v>0</v>
      </c>
      <c r="LD13" s="389">
        <f t="shared" si="60"/>
        <v>0</v>
      </c>
      <c r="LE13" s="389">
        <f t="shared" si="60"/>
        <v>0</v>
      </c>
      <c r="LF13" s="389">
        <f t="shared" si="60"/>
        <v>0</v>
      </c>
      <c r="LG13" s="389">
        <f t="shared" si="60"/>
        <v>0</v>
      </c>
      <c r="LH13" s="389">
        <f t="shared" si="60"/>
        <v>0</v>
      </c>
      <c r="LI13" s="389">
        <f t="shared" si="60"/>
        <v>0</v>
      </c>
      <c r="LJ13" s="389">
        <f t="shared" si="60"/>
        <v>0</v>
      </c>
      <c r="LK13" s="389">
        <f t="shared" si="60"/>
        <v>0</v>
      </c>
      <c r="LL13" s="389">
        <f t="shared" si="60"/>
        <v>0</v>
      </c>
      <c r="LM13" s="389">
        <f t="shared" si="60"/>
        <v>0</v>
      </c>
      <c r="LN13" s="389">
        <f t="shared" si="60"/>
        <v>0</v>
      </c>
      <c r="LO13" s="389">
        <f t="shared" si="60"/>
        <v>0</v>
      </c>
      <c r="LP13" s="389">
        <f t="shared" si="60"/>
        <v>0</v>
      </c>
      <c r="LQ13" s="389">
        <f t="shared" si="60"/>
        <v>0</v>
      </c>
      <c r="LR13" s="389">
        <f t="shared" si="60"/>
        <v>0</v>
      </c>
      <c r="LS13" s="389">
        <f t="shared" si="60"/>
        <v>0</v>
      </c>
      <c r="LT13" s="389">
        <f t="shared" si="60"/>
        <v>0</v>
      </c>
      <c r="LU13" s="389">
        <f t="shared" si="60"/>
        <v>0</v>
      </c>
      <c r="LV13" s="389">
        <f t="shared" si="60"/>
        <v>0</v>
      </c>
      <c r="LW13" s="389">
        <f t="shared" si="60"/>
        <v>0</v>
      </c>
      <c r="LX13" s="389">
        <f t="shared" si="60"/>
        <v>0</v>
      </c>
      <c r="LY13" s="389">
        <f t="shared" si="60"/>
        <v>0</v>
      </c>
      <c r="LZ13" s="389">
        <f t="shared" si="60"/>
        <v>0</v>
      </c>
      <c r="MA13" s="389">
        <f t="shared" si="60"/>
        <v>0</v>
      </c>
      <c r="MB13" s="389">
        <f t="shared" si="60"/>
        <v>0</v>
      </c>
      <c r="MC13" s="389">
        <f t="shared" si="60"/>
        <v>0</v>
      </c>
      <c r="MD13" s="389">
        <f t="shared" si="60"/>
        <v>0</v>
      </c>
      <c r="ME13" s="389">
        <f t="shared" si="60"/>
        <v>0</v>
      </c>
      <c r="MF13" s="389">
        <f t="shared" si="60"/>
        <v>0</v>
      </c>
      <c r="MG13" s="389">
        <f t="shared" si="60"/>
        <v>0</v>
      </c>
      <c r="MH13" s="389">
        <f t="shared" si="60"/>
        <v>0</v>
      </c>
      <c r="MI13" s="389">
        <f t="shared" si="60"/>
        <v>0</v>
      </c>
      <c r="MJ13" s="389">
        <f t="shared" si="60"/>
        <v>0</v>
      </c>
      <c r="MK13" s="389">
        <f t="shared" si="60"/>
        <v>0</v>
      </c>
      <c r="ML13" s="389">
        <f t="shared" si="60"/>
        <v>0</v>
      </c>
      <c r="MM13" s="389">
        <f t="shared" si="60"/>
        <v>0</v>
      </c>
      <c r="MN13" s="389">
        <f t="shared" si="60"/>
        <v>0</v>
      </c>
      <c r="MO13" s="389">
        <f t="shared" si="60"/>
        <v>0</v>
      </c>
      <c r="MP13" s="389">
        <f t="shared" si="60"/>
        <v>0</v>
      </c>
      <c r="MQ13" s="389">
        <f t="shared" si="60"/>
        <v>0</v>
      </c>
      <c r="MR13" s="389">
        <f t="shared" si="60"/>
        <v>0</v>
      </c>
      <c r="MS13" s="389">
        <f t="shared" si="60"/>
        <v>0</v>
      </c>
      <c r="MT13" s="389">
        <f t="shared" si="60"/>
        <v>0</v>
      </c>
      <c r="MU13" s="389">
        <f t="shared" si="60"/>
        <v>0</v>
      </c>
      <c r="MV13" s="389">
        <f t="shared" si="60"/>
        <v>0</v>
      </c>
      <c r="MW13" s="389">
        <f t="shared" si="60"/>
        <v>0</v>
      </c>
      <c r="MX13" s="389">
        <f t="shared" si="60"/>
        <v>0</v>
      </c>
      <c r="MY13" s="389">
        <f t="shared" si="60"/>
        <v>0</v>
      </c>
      <c r="MZ13" s="389">
        <f t="shared" si="61"/>
        <v>0</v>
      </c>
      <c r="NA13" s="389">
        <f t="shared" si="61"/>
        <v>0</v>
      </c>
      <c r="NB13" s="389">
        <f t="shared" si="61"/>
        <v>0</v>
      </c>
      <c r="NC13" s="389">
        <f t="shared" si="61"/>
        <v>0</v>
      </c>
      <c r="ND13" s="389">
        <f t="shared" si="61"/>
        <v>0</v>
      </c>
      <c r="NE13" s="389">
        <f t="shared" si="61"/>
        <v>0</v>
      </c>
      <c r="NF13" s="389">
        <f t="shared" si="61"/>
        <v>0</v>
      </c>
      <c r="NG13" s="389">
        <f t="shared" si="61"/>
        <v>0</v>
      </c>
      <c r="NH13" s="389">
        <f t="shared" si="61"/>
        <v>0</v>
      </c>
      <c r="NI13" s="389">
        <f t="shared" si="61"/>
        <v>0</v>
      </c>
      <c r="NJ13" s="389">
        <f t="shared" si="61"/>
        <v>0</v>
      </c>
      <c r="NK13" s="389">
        <f t="shared" si="61"/>
        <v>0</v>
      </c>
      <c r="NL13" s="389">
        <f t="shared" si="61"/>
        <v>0</v>
      </c>
      <c r="NM13" s="389">
        <f t="shared" si="61"/>
        <v>0</v>
      </c>
      <c r="NN13" s="389">
        <f t="shared" si="61"/>
        <v>0</v>
      </c>
      <c r="NO13" s="389">
        <f t="shared" si="61"/>
        <v>0</v>
      </c>
      <c r="NP13" s="389">
        <f t="shared" si="61"/>
        <v>0</v>
      </c>
      <c r="NQ13" s="389">
        <f t="shared" si="61"/>
        <v>0</v>
      </c>
      <c r="NR13" s="389">
        <f t="shared" si="61"/>
        <v>0</v>
      </c>
      <c r="NS13" s="389">
        <f t="shared" si="61"/>
        <v>0</v>
      </c>
      <c r="NT13" s="389">
        <f t="shared" si="61"/>
        <v>0</v>
      </c>
      <c r="NU13" s="389">
        <f t="shared" si="61"/>
        <v>0</v>
      </c>
      <c r="NV13" s="389">
        <f t="shared" si="61"/>
        <v>0</v>
      </c>
      <c r="NW13" s="389">
        <f t="shared" si="61"/>
        <v>0</v>
      </c>
      <c r="NX13" s="389">
        <f t="shared" si="61"/>
        <v>0</v>
      </c>
      <c r="NY13" s="389">
        <f t="shared" si="61"/>
        <v>0</v>
      </c>
      <c r="NZ13" s="389">
        <f t="shared" si="61"/>
        <v>0</v>
      </c>
      <c r="OA13" s="389">
        <f t="shared" si="61"/>
        <v>0</v>
      </c>
      <c r="OB13" s="389">
        <f t="shared" si="61"/>
        <v>0</v>
      </c>
      <c r="OC13" s="389">
        <f t="shared" si="61"/>
        <v>0</v>
      </c>
      <c r="OD13" s="389">
        <f t="shared" si="61"/>
        <v>0</v>
      </c>
      <c r="OE13" s="389">
        <f t="shared" si="61"/>
        <v>0</v>
      </c>
      <c r="OF13" s="389">
        <f t="shared" si="61"/>
        <v>0</v>
      </c>
      <c r="OG13" s="389">
        <f t="shared" si="61"/>
        <v>0</v>
      </c>
      <c r="OH13" s="389">
        <f t="shared" si="61"/>
        <v>0</v>
      </c>
      <c r="OI13" s="389">
        <f t="shared" si="61"/>
        <v>0</v>
      </c>
      <c r="OJ13" s="389">
        <f t="shared" si="61"/>
        <v>0</v>
      </c>
      <c r="OK13" s="389">
        <f t="shared" si="61"/>
        <v>0</v>
      </c>
      <c r="OL13" s="389">
        <f t="shared" si="61"/>
        <v>0</v>
      </c>
      <c r="OM13" s="389">
        <f t="shared" si="61"/>
        <v>0</v>
      </c>
      <c r="ON13" s="389">
        <f t="shared" si="61"/>
        <v>0</v>
      </c>
      <c r="OO13" s="389">
        <f t="shared" si="61"/>
        <v>0</v>
      </c>
      <c r="OP13" s="389">
        <f t="shared" si="61"/>
        <v>0</v>
      </c>
      <c r="OQ13" s="389">
        <f t="shared" si="61"/>
        <v>0</v>
      </c>
      <c r="OR13" s="389">
        <f t="shared" si="61"/>
        <v>0</v>
      </c>
      <c r="OS13" s="389">
        <f t="shared" si="61"/>
        <v>0</v>
      </c>
      <c r="OT13" s="389">
        <f t="shared" si="61"/>
        <v>0</v>
      </c>
      <c r="OU13" s="389">
        <f t="shared" si="61"/>
        <v>0</v>
      </c>
      <c r="OV13" s="389">
        <f t="shared" si="61"/>
        <v>0</v>
      </c>
      <c r="OW13" s="389">
        <f t="shared" si="61"/>
        <v>0</v>
      </c>
      <c r="OX13" s="389">
        <f t="shared" si="61"/>
        <v>0</v>
      </c>
      <c r="OY13" s="389">
        <f t="shared" si="61"/>
        <v>0</v>
      </c>
      <c r="OZ13" s="389">
        <f t="shared" si="61"/>
        <v>0</v>
      </c>
      <c r="PA13" s="389">
        <f t="shared" si="61"/>
        <v>0</v>
      </c>
      <c r="PB13" s="389">
        <f t="shared" si="61"/>
        <v>0</v>
      </c>
      <c r="PC13" s="389">
        <f t="shared" si="61"/>
        <v>0</v>
      </c>
      <c r="PD13" s="389">
        <f t="shared" si="61"/>
        <v>0</v>
      </c>
      <c r="PE13" s="389">
        <f t="shared" si="61"/>
        <v>0</v>
      </c>
      <c r="PF13" s="389">
        <f t="shared" si="61"/>
        <v>0</v>
      </c>
      <c r="PG13" s="389">
        <f t="shared" si="61"/>
        <v>0</v>
      </c>
      <c r="PH13" s="389">
        <f t="shared" si="61"/>
        <v>0</v>
      </c>
      <c r="PI13" s="389">
        <f t="shared" si="61"/>
        <v>0</v>
      </c>
      <c r="PJ13" s="389">
        <f t="shared" si="61"/>
        <v>0</v>
      </c>
      <c r="PK13" s="389">
        <f t="shared" si="61"/>
        <v>0</v>
      </c>
      <c r="PL13" s="389">
        <f t="shared" si="62"/>
        <v>0</v>
      </c>
      <c r="PM13" s="389">
        <f t="shared" si="62"/>
        <v>0</v>
      </c>
      <c r="PN13" s="389">
        <f t="shared" si="62"/>
        <v>0</v>
      </c>
      <c r="PO13" s="389">
        <f t="shared" si="62"/>
        <v>0</v>
      </c>
      <c r="PP13" s="389">
        <f t="shared" si="62"/>
        <v>0</v>
      </c>
      <c r="PQ13" s="389">
        <f t="shared" si="62"/>
        <v>0</v>
      </c>
      <c r="PR13" s="389">
        <f t="shared" si="62"/>
        <v>0</v>
      </c>
      <c r="PS13" s="389">
        <f t="shared" si="62"/>
        <v>0</v>
      </c>
      <c r="PT13" s="389">
        <f t="shared" si="62"/>
        <v>0</v>
      </c>
      <c r="PU13" s="389">
        <f t="shared" si="62"/>
        <v>0</v>
      </c>
      <c r="PV13" s="389">
        <f t="shared" si="62"/>
        <v>0</v>
      </c>
      <c r="PW13" s="389">
        <f t="shared" si="62"/>
        <v>0</v>
      </c>
      <c r="PX13" s="389">
        <f t="shared" si="62"/>
        <v>0</v>
      </c>
      <c r="PY13" s="389">
        <f t="shared" si="62"/>
        <v>0</v>
      </c>
      <c r="PZ13" s="389">
        <f t="shared" si="62"/>
        <v>0</v>
      </c>
      <c r="QA13" s="389">
        <f t="shared" si="62"/>
        <v>0</v>
      </c>
      <c r="QB13" s="389">
        <f t="shared" si="62"/>
        <v>0</v>
      </c>
      <c r="QC13" s="389">
        <f t="shared" si="62"/>
        <v>0</v>
      </c>
      <c r="QD13" s="389">
        <f t="shared" si="62"/>
        <v>0</v>
      </c>
      <c r="QE13" s="389">
        <f t="shared" si="62"/>
        <v>0</v>
      </c>
      <c r="QF13" s="389">
        <f t="shared" si="62"/>
        <v>0</v>
      </c>
      <c r="QG13" s="389">
        <f t="shared" si="62"/>
        <v>0</v>
      </c>
      <c r="QH13" s="389">
        <f t="shared" si="62"/>
        <v>0</v>
      </c>
      <c r="QI13" s="389">
        <f t="shared" si="62"/>
        <v>0</v>
      </c>
      <c r="QJ13" s="389">
        <f t="shared" si="62"/>
        <v>0</v>
      </c>
      <c r="QK13" s="389">
        <f t="shared" si="62"/>
        <v>0</v>
      </c>
      <c r="QL13" s="389">
        <f t="shared" si="62"/>
        <v>0</v>
      </c>
      <c r="QM13" s="389">
        <f t="shared" si="62"/>
        <v>0</v>
      </c>
      <c r="QN13" s="389">
        <f t="shared" si="62"/>
        <v>0</v>
      </c>
      <c r="QO13" s="389">
        <f t="shared" si="62"/>
        <v>0</v>
      </c>
      <c r="QP13" s="389">
        <f t="shared" si="62"/>
        <v>0</v>
      </c>
      <c r="QQ13" s="389">
        <f t="shared" si="62"/>
        <v>0</v>
      </c>
      <c r="QR13" s="389">
        <f t="shared" si="62"/>
        <v>0</v>
      </c>
      <c r="QS13" s="389">
        <f t="shared" si="62"/>
        <v>0</v>
      </c>
      <c r="QT13" s="389">
        <f t="shared" si="62"/>
        <v>0</v>
      </c>
      <c r="QU13" s="389">
        <f t="shared" si="62"/>
        <v>0</v>
      </c>
      <c r="QV13" s="389">
        <f t="shared" si="62"/>
        <v>0</v>
      </c>
      <c r="QW13" s="389">
        <f t="shared" si="62"/>
        <v>0</v>
      </c>
      <c r="QX13" s="389">
        <f t="shared" si="62"/>
        <v>0</v>
      </c>
      <c r="QY13" s="389">
        <f t="shared" si="62"/>
        <v>0</v>
      </c>
      <c r="QZ13" s="389">
        <f t="shared" si="62"/>
        <v>0</v>
      </c>
      <c r="RA13" s="389">
        <f t="shared" si="62"/>
        <v>0</v>
      </c>
    </row>
    <row r="14" spans="1:487">
      <c r="A14" s="339" t="s">
        <v>937</v>
      </c>
      <c r="B14" s="350"/>
      <c r="C14" s="350"/>
      <c r="D14" s="350"/>
      <c r="E14" s="350"/>
      <c r="F14" s="382">
        <f t="shared" ref="F14:M14" si="64">SUM(F11:F13)</f>
        <v>0</v>
      </c>
      <c r="G14" s="382">
        <f t="shared" si="64"/>
        <v>0</v>
      </c>
      <c r="H14" s="382">
        <f t="shared" si="64"/>
        <v>0</v>
      </c>
      <c r="I14" s="382">
        <f t="shared" si="64"/>
        <v>0</v>
      </c>
      <c r="J14" s="382">
        <f t="shared" si="64"/>
        <v>0</v>
      </c>
      <c r="K14" s="382">
        <f t="shared" si="64"/>
        <v>0</v>
      </c>
      <c r="L14" s="382">
        <f t="shared" si="64"/>
        <v>0</v>
      </c>
      <c r="M14" s="382">
        <f t="shared" si="64"/>
        <v>0</v>
      </c>
      <c r="N14" s="382">
        <f>SUM(N11:N13)</f>
        <v>0</v>
      </c>
      <c r="O14" s="382">
        <f>SUM(O11:O13)</f>
        <v>0</v>
      </c>
      <c r="P14" s="382">
        <f>SUM(P11:P13)</f>
        <v>0</v>
      </c>
      <c r="Q14" s="382">
        <f>SUM(Q11:Q13)</f>
        <v>0</v>
      </c>
      <c r="R14" s="355"/>
      <c r="S14" s="287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  <c r="AP14" s="206"/>
      <c r="AQ14" s="206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  <c r="BX14" s="389"/>
      <c r="BY14" s="389"/>
      <c r="BZ14" s="389"/>
      <c r="CA14" s="389"/>
      <c r="CB14" s="389"/>
      <c r="CC14" s="389"/>
      <c r="CD14" s="389"/>
      <c r="CE14" s="389"/>
      <c r="CF14" s="389"/>
      <c r="CG14" s="389"/>
      <c r="CH14" s="389"/>
      <c r="CI14" s="389"/>
      <c r="CJ14" s="389"/>
      <c r="CK14" s="389"/>
      <c r="CL14" s="389"/>
      <c r="CM14" s="389"/>
      <c r="CN14" s="389"/>
      <c r="CO14" s="389"/>
      <c r="CP14" s="389"/>
      <c r="CQ14" s="389"/>
      <c r="CR14" s="389"/>
      <c r="CS14" s="389"/>
      <c r="CT14" s="389"/>
      <c r="CU14" s="389"/>
      <c r="CV14" s="389"/>
      <c r="CW14" s="389"/>
      <c r="CX14" s="389"/>
      <c r="CY14" s="389"/>
      <c r="CZ14" s="389"/>
      <c r="DA14" s="389"/>
      <c r="DB14" s="389"/>
      <c r="DC14" s="389"/>
      <c r="DD14" s="389"/>
      <c r="DE14" s="389"/>
      <c r="DF14" s="389"/>
      <c r="DG14" s="389"/>
      <c r="DH14" s="389"/>
      <c r="DI14" s="389"/>
      <c r="DJ14" s="389"/>
      <c r="DK14" s="389"/>
      <c r="DL14" s="389"/>
      <c r="DM14" s="389"/>
      <c r="DN14" s="389"/>
      <c r="DO14" s="389"/>
      <c r="DP14" s="389"/>
      <c r="DQ14" s="389"/>
      <c r="DR14" s="389"/>
      <c r="DS14" s="389"/>
      <c r="DT14" s="389"/>
      <c r="DU14" s="389"/>
      <c r="DV14" s="389"/>
      <c r="DW14" s="389"/>
      <c r="DX14" s="389"/>
      <c r="DY14" s="389"/>
      <c r="DZ14" s="389"/>
      <c r="EA14" s="389"/>
      <c r="EB14" s="389"/>
      <c r="EC14" s="389"/>
      <c r="ED14" s="389"/>
      <c r="EE14" s="389"/>
      <c r="EF14" s="389"/>
      <c r="EG14" s="389"/>
      <c r="EH14" s="389"/>
      <c r="EI14" s="389"/>
      <c r="EJ14" s="389"/>
      <c r="EK14" s="389"/>
      <c r="EL14" s="389"/>
      <c r="EM14" s="389"/>
      <c r="EN14" s="389"/>
      <c r="EO14" s="389"/>
      <c r="EP14" s="389"/>
      <c r="EQ14" s="389"/>
      <c r="ER14" s="389"/>
      <c r="ES14" s="389"/>
      <c r="ET14" s="389"/>
      <c r="EU14" s="389"/>
      <c r="EV14" s="389"/>
      <c r="EW14" s="389"/>
      <c r="EX14" s="389"/>
      <c r="EY14" s="389"/>
      <c r="EZ14" s="389"/>
      <c r="FA14" s="389"/>
      <c r="FB14" s="389"/>
      <c r="FC14" s="389"/>
      <c r="FD14" s="389"/>
      <c r="FE14" s="389"/>
      <c r="FF14" s="389"/>
      <c r="FG14" s="389"/>
      <c r="FH14" s="389"/>
      <c r="FI14" s="389"/>
      <c r="FJ14" s="389"/>
      <c r="FK14" s="389"/>
      <c r="FL14" s="389"/>
      <c r="FM14" s="389"/>
      <c r="FN14" s="389"/>
      <c r="FO14" s="389"/>
      <c r="FP14" s="389"/>
      <c r="FQ14" s="389"/>
      <c r="FR14" s="389"/>
      <c r="FS14" s="389"/>
      <c r="FT14" s="389"/>
      <c r="FU14" s="389"/>
      <c r="FV14" s="389"/>
      <c r="FW14" s="389"/>
      <c r="FX14" s="389"/>
      <c r="FY14" s="389"/>
      <c r="FZ14" s="389"/>
      <c r="GA14" s="389"/>
      <c r="GB14" s="389"/>
      <c r="GC14" s="389"/>
      <c r="GD14" s="389"/>
      <c r="GE14" s="389"/>
      <c r="GF14" s="389"/>
      <c r="GG14" s="389"/>
      <c r="GH14" s="389"/>
      <c r="GI14" s="389"/>
      <c r="GJ14" s="389"/>
      <c r="GK14" s="389"/>
      <c r="GL14" s="389"/>
      <c r="GM14" s="389"/>
      <c r="GN14" s="389"/>
      <c r="GO14" s="389"/>
      <c r="GP14" s="389"/>
      <c r="GQ14" s="389"/>
      <c r="GR14" s="389"/>
      <c r="GS14" s="389"/>
      <c r="GT14" s="389"/>
      <c r="GU14" s="389"/>
      <c r="GV14" s="389"/>
      <c r="GW14" s="389"/>
      <c r="GX14" s="389"/>
      <c r="GY14" s="389"/>
      <c r="GZ14" s="389"/>
      <c r="HA14" s="389"/>
      <c r="HB14" s="389"/>
      <c r="HC14" s="389"/>
      <c r="HD14" s="389"/>
      <c r="HE14" s="389"/>
      <c r="HF14" s="389"/>
      <c r="HG14" s="389"/>
      <c r="HH14" s="389"/>
      <c r="HI14" s="389"/>
      <c r="HJ14" s="389"/>
      <c r="HK14" s="389"/>
      <c r="HL14" s="389"/>
      <c r="HM14" s="389"/>
      <c r="HN14" s="389"/>
      <c r="HO14" s="389"/>
      <c r="HP14" s="389"/>
      <c r="HQ14" s="389"/>
      <c r="HR14" s="389"/>
      <c r="HS14" s="389"/>
      <c r="HT14" s="389"/>
      <c r="HU14" s="389"/>
      <c r="HV14" s="389"/>
      <c r="HW14" s="389"/>
      <c r="HX14" s="389"/>
      <c r="HY14" s="389"/>
      <c r="HZ14" s="389"/>
      <c r="IA14" s="389"/>
      <c r="IB14" s="389"/>
      <c r="IC14" s="389"/>
      <c r="ID14" s="389"/>
      <c r="IE14" s="389"/>
      <c r="IF14" s="389"/>
      <c r="IG14" s="389"/>
      <c r="IH14" s="389"/>
      <c r="II14" s="389"/>
      <c r="IJ14" s="389"/>
      <c r="IK14" s="389"/>
      <c r="IL14" s="389"/>
      <c r="IM14" s="389"/>
      <c r="IN14" s="389"/>
      <c r="IO14" s="389"/>
      <c r="IP14" s="389"/>
      <c r="IQ14" s="389"/>
      <c r="IR14" s="389"/>
      <c r="IS14" s="389"/>
      <c r="IT14" s="389"/>
      <c r="IU14" s="389"/>
      <c r="IV14" s="389"/>
      <c r="IW14" s="389"/>
      <c r="IX14" s="389"/>
      <c r="IY14" s="389"/>
      <c r="IZ14" s="389"/>
      <c r="JA14" s="389"/>
      <c r="JB14" s="389"/>
      <c r="JC14" s="389"/>
      <c r="JD14" s="389"/>
      <c r="JE14" s="389"/>
      <c r="JF14" s="389"/>
      <c r="JG14" s="389"/>
      <c r="JH14" s="389"/>
      <c r="JI14" s="389"/>
      <c r="JJ14" s="389"/>
      <c r="JK14" s="389"/>
      <c r="JL14" s="389"/>
      <c r="JM14" s="389"/>
      <c r="JN14" s="389"/>
      <c r="JO14" s="389"/>
      <c r="JP14" s="389"/>
      <c r="JQ14" s="389"/>
      <c r="JR14" s="389"/>
      <c r="JS14" s="389"/>
      <c r="JT14" s="389"/>
      <c r="JU14" s="389"/>
      <c r="JV14" s="389"/>
      <c r="JW14" s="389"/>
      <c r="JX14" s="389"/>
      <c r="JY14" s="389"/>
      <c r="JZ14" s="389"/>
      <c r="KA14" s="389"/>
      <c r="KB14" s="389"/>
      <c r="KC14" s="389"/>
      <c r="KD14" s="389"/>
      <c r="KE14" s="389"/>
      <c r="KF14" s="389"/>
      <c r="KG14" s="389"/>
      <c r="KH14" s="389"/>
      <c r="KI14" s="389"/>
      <c r="KJ14" s="389"/>
      <c r="KK14" s="389"/>
      <c r="KL14" s="389"/>
      <c r="KM14" s="389"/>
      <c r="KN14" s="389"/>
      <c r="KO14" s="389"/>
      <c r="KP14" s="389"/>
      <c r="KQ14" s="389"/>
      <c r="KR14" s="389"/>
      <c r="KS14" s="389"/>
      <c r="KT14" s="389"/>
      <c r="KU14" s="389"/>
      <c r="KV14" s="389"/>
      <c r="KW14" s="389"/>
      <c r="KX14" s="389"/>
      <c r="KY14" s="389"/>
      <c r="KZ14" s="389"/>
      <c r="LA14" s="389"/>
      <c r="LB14" s="389"/>
      <c r="LC14" s="389"/>
      <c r="LD14" s="389"/>
      <c r="LE14" s="389"/>
      <c r="LF14" s="389"/>
      <c r="LG14" s="389"/>
      <c r="LH14" s="389"/>
      <c r="LI14" s="389"/>
      <c r="LJ14" s="389"/>
      <c r="LK14" s="389"/>
      <c r="LL14" s="389"/>
      <c r="LM14" s="389"/>
      <c r="LN14" s="389"/>
      <c r="LO14" s="389"/>
      <c r="LP14" s="389"/>
      <c r="LQ14" s="389"/>
      <c r="LR14" s="389"/>
      <c r="LS14" s="389"/>
      <c r="LT14" s="389"/>
      <c r="LU14" s="389"/>
      <c r="LV14" s="389"/>
      <c r="LW14" s="389"/>
      <c r="LX14" s="389"/>
      <c r="LY14" s="389"/>
      <c r="LZ14" s="389"/>
      <c r="MA14" s="389"/>
      <c r="MB14" s="389"/>
      <c r="MC14" s="389"/>
      <c r="MD14" s="389"/>
      <c r="ME14" s="389"/>
      <c r="MF14" s="389"/>
      <c r="MG14" s="389"/>
      <c r="MH14" s="389"/>
      <c r="MI14" s="389"/>
      <c r="MJ14" s="389"/>
      <c r="MK14" s="389"/>
      <c r="ML14" s="389"/>
      <c r="MM14" s="389"/>
      <c r="MN14" s="389"/>
      <c r="MO14" s="389"/>
      <c r="MP14" s="389"/>
      <c r="MQ14" s="389"/>
      <c r="MR14" s="389"/>
      <c r="MS14" s="389"/>
      <c r="MT14" s="389"/>
      <c r="MU14" s="389"/>
      <c r="MV14" s="389"/>
      <c r="MW14" s="389"/>
      <c r="MX14" s="389"/>
      <c r="MY14" s="389"/>
      <c r="MZ14" s="389"/>
      <c r="NA14" s="389"/>
      <c r="NB14" s="389"/>
      <c r="NC14" s="389"/>
      <c r="ND14" s="389"/>
      <c r="NE14" s="389"/>
      <c r="NF14" s="389"/>
      <c r="NG14" s="389"/>
      <c r="NH14" s="389"/>
      <c r="NI14" s="389"/>
      <c r="NJ14" s="389"/>
      <c r="NK14" s="389"/>
      <c r="NL14" s="389"/>
      <c r="NM14" s="389"/>
      <c r="NN14" s="389"/>
      <c r="NO14" s="389"/>
      <c r="NP14" s="389"/>
      <c r="NQ14" s="389"/>
      <c r="NR14" s="389"/>
      <c r="NS14" s="389"/>
      <c r="NT14" s="389"/>
      <c r="NU14" s="389"/>
      <c r="NV14" s="389"/>
      <c r="NW14" s="389"/>
      <c r="NX14" s="389"/>
      <c r="NY14" s="389"/>
      <c r="NZ14" s="389"/>
      <c r="OA14" s="389"/>
      <c r="OB14" s="389"/>
      <c r="OC14" s="389"/>
      <c r="OD14" s="389"/>
      <c r="OE14" s="389"/>
      <c r="OF14" s="389"/>
      <c r="OG14" s="389"/>
      <c r="OH14" s="389"/>
      <c r="OI14" s="389"/>
      <c r="OJ14" s="389"/>
      <c r="OK14" s="389"/>
      <c r="OL14" s="389"/>
      <c r="OM14" s="389"/>
      <c r="ON14" s="389"/>
      <c r="OO14" s="389"/>
      <c r="OP14" s="389"/>
      <c r="OQ14" s="389"/>
      <c r="OR14" s="389"/>
      <c r="OS14" s="389"/>
      <c r="OT14" s="389"/>
      <c r="OU14" s="389"/>
      <c r="OV14" s="389"/>
      <c r="OW14" s="389"/>
      <c r="OX14" s="389"/>
      <c r="OY14" s="389"/>
      <c r="OZ14" s="389"/>
      <c r="PA14" s="389"/>
      <c r="PB14" s="389"/>
      <c r="PC14" s="389"/>
      <c r="PD14" s="389"/>
      <c r="PE14" s="389"/>
      <c r="PF14" s="389"/>
      <c r="PG14" s="389"/>
      <c r="PH14" s="389"/>
      <c r="PI14" s="389"/>
      <c r="PJ14" s="389"/>
      <c r="PK14" s="389"/>
      <c r="PL14" s="389"/>
      <c r="PM14" s="389"/>
      <c r="PN14" s="389"/>
      <c r="PO14" s="389"/>
      <c r="PP14" s="389"/>
      <c r="PQ14" s="389"/>
      <c r="PR14" s="389"/>
      <c r="PS14" s="389"/>
      <c r="PT14" s="389"/>
      <c r="PU14" s="389"/>
      <c r="PV14" s="389"/>
      <c r="PW14" s="389"/>
      <c r="PX14" s="389"/>
      <c r="PY14" s="389"/>
      <c r="PZ14" s="389"/>
      <c r="QA14" s="389"/>
      <c r="QB14" s="389"/>
      <c r="QC14" s="389"/>
      <c r="QD14" s="389"/>
      <c r="QE14" s="389"/>
      <c r="QF14" s="389"/>
      <c r="QG14" s="389"/>
      <c r="QH14" s="389"/>
      <c r="QI14" s="389"/>
      <c r="QJ14" s="389"/>
      <c r="QK14" s="389"/>
      <c r="QL14" s="389"/>
      <c r="QM14" s="389"/>
      <c r="QN14" s="389"/>
      <c r="QO14" s="389"/>
      <c r="QP14" s="389"/>
      <c r="QQ14" s="389"/>
      <c r="QR14" s="389"/>
      <c r="QS14" s="389"/>
      <c r="QT14" s="389"/>
      <c r="QU14" s="389"/>
      <c r="QV14" s="389"/>
      <c r="QW14" s="389"/>
      <c r="QX14" s="389"/>
      <c r="QY14" s="389"/>
      <c r="QZ14" s="389"/>
      <c r="RA14" s="389"/>
      <c r="RB14" s="389"/>
      <c r="RC14" s="389"/>
      <c r="RD14" s="389"/>
      <c r="RE14" s="389"/>
      <c r="RF14" s="389"/>
      <c r="RG14" s="389"/>
      <c r="RH14" s="389"/>
      <c r="RI14" s="389"/>
      <c r="RJ14" s="389"/>
      <c r="RK14" s="389"/>
      <c r="RL14" s="389"/>
      <c r="RM14" s="389"/>
      <c r="RN14" s="389"/>
      <c r="RO14" s="389"/>
      <c r="RP14" s="389"/>
      <c r="RQ14" s="389"/>
      <c r="RR14" s="389"/>
      <c r="RS14" s="389"/>
    </row>
    <row r="15" spans="1:487">
      <c r="A15" s="287"/>
      <c r="B15" s="350"/>
      <c r="C15" s="350"/>
      <c r="D15" s="350"/>
      <c r="E15" s="350"/>
      <c r="F15" s="382"/>
      <c r="G15" s="349"/>
      <c r="H15" s="349"/>
      <c r="I15" s="349"/>
      <c r="J15" s="382"/>
      <c r="K15" s="349"/>
      <c r="L15" s="349"/>
      <c r="M15" s="349"/>
      <c r="N15" s="352"/>
      <c r="O15" s="352"/>
      <c r="P15" s="352"/>
      <c r="Q15" s="352"/>
      <c r="R15" s="352"/>
      <c r="S15" s="287"/>
      <c r="AF15" s="206"/>
      <c r="AG15" s="206"/>
      <c r="AH15" s="206"/>
      <c r="AI15" s="206"/>
      <c r="AJ15" s="206"/>
      <c r="AK15" s="206"/>
      <c r="AL15" s="206"/>
      <c r="AM15" s="206"/>
      <c r="AN15" s="206"/>
      <c r="AO15" s="206"/>
      <c r="AP15" s="206"/>
      <c r="AQ15" s="206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  <c r="BX15" s="389"/>
      <c r="BY15" s="389"/>
      <c r="BZ15" s="389"/>
      <c r="CA15" s="389"/>
      <c r="CB15" s="389"/>
      <c r="CC15" s="389"/>
      <c r="CD15" s="389"/>
      <c r="CE15" s="389"/>
      <c r="CF15" s="389"/>
      <c r="CG15" s="389"/>
      <c r="CH15" s="389"/>
      <c r="CI15" s="389"/>
      <c r="CJ15" s="389"/>
      <c r="CK15" s="389"/>
      <c r="CL15" s="389"/>
      <c r="CM15" s="389"/>
      <c r="CN15" s="389"/>
      <c r="CO15" s="389"/>
      <c r="CP15" s="389"/>
      <c r="CQ15" s="389"/>
      <c r="CR15" s="389"/>
      <c r="CS15" s="389"/>
      <c r="CT15" s="389"/>
      <c r="CU15" s="389"/>
      <c r="CV15" s="389"/>
      <c r="CW15" s="389"/>
      <c r="CX15" s="389"/>
      <c r="CY15" s="389"/>
      <c r="CZ15" s="389"/>
      <c r="DA15" s="389"/>
      <c r="DB15" s="389"/>
      <c r="DC15" s="389"/>
      <c r="DD15" s="389"/>
      <c r="DE15" s="389"/>
      <c r="DF15" s="389"/>
      <c r="DG15" s="389"/>
      <c r="DH15" s="389"/>
      <c r="DI15" s="389"/>
      <c r="DJ15" s="389"/>
      <c r="DK15" s="389"/>
      <c r="DL15" s="389"/>
      <c r="DM15" s="389"/>
      <c r="DN15" s="389"/>
      <c r="DO15" s="389"/>
      <c r="DP15" s="389"/>
      <c r="DQ15" s="389"/>
      <c r="DR15" s="389"/>
      <c r="DS15" s="389"/>
      <c r="DT15" s="389"/>
      <c r="DU15" s="389"/>
      <c r="DV15" s="389"/>
      <c r="DW15" s="389"/>
      <c r="DX15" s="389"/>
      <c r="DY15" s="389"/>
      <c r="DZ15" s="389"/>
      <c r="EA15" s="389"/>
      <c r="EB15" s="389"/>
      <c r="EC15" s="389"/>
      <c r="ED15" s="389"/>
      <c r="EE15" s="389"/>
      <c r="EF15" s="389"/>
      <c r="EG15" s="389"/>
      <c r="EH15" s="389"/>
      <c r="EI15" s="389"/>
      <c r="EJ15" s="389"/>
      <c r="EK15" s="389"/>
      <c r="EL15" s="389"/>
      <c r="EM15" s="389"/>
      <c r="EN15" s="389"/>
      <c r="EO15" s="389"/>
      <c r="EP15" s="389"/>
      <c r="EQ15" s="389"/>
      <c r="ER15" s="389"/>
      <c r="ES15" s="389"/>
      <c r="ET15" s="389"/>
      <c r="EU15" s="389"/>
      <c r="EV15" s="389"/>
      <c r="EW15" s="389"/>
      <c r="EX15" s="389"/>
      <c r="EY15" s="389"/>
      <c r="EZ15" s="389"/>
      <c r="FA15" s="389"/>
      <c r="FB15" s="389"/>
      <c r="FC15" s="389"/>
      <c r="FD15" s="389"/>
      <c r="FE15" s="389"/>
      <c r="FF15" s="389"/>
      <c r="FG15" s="389"/>
      <c r="FH15" s="389"/>
      <c r="FI15" s="389"/>
      <c r="FJ15" s="389"/>
      <c r="FK15" s="389"/>
      <c r="FL15" s="389"/>
      <c r="FM15" s="389"/>
      <c r="FN15" s="389"/>
      <c r="FO15" s="389"/>
      <c r="FP15" s="389"/>
      <c r="FQ15" s="389"/>
      <c r="FR15" s="389"/>
      <c r="FS15" s="389"/>
      <c r="FT15" s="389"/>
      <c r="FU15" s="389"/>
      <c r="FV15" s="389"/>
      <c r="FW15" s="389"/>
      <c r="FX15" s="389"/>
      <c r="FY15" s="389"/>
      <c r="FZ15" s="389"/>
      <c r="GA15" s="389"/>
      <c r="GB15" s="389"/>
      <c r="GC15" s="389"/>
      <c r="GD15" s="389"/>
      <c r="GE15" s="389"/>
      <c r="GF15" s="389"/>
      <c r="GG15" s="389"/>
      <c r="GH15" s="389"/>
      <c r="GI15" s="389"/>
      <c r="GJ15" s="389"/>
      <c r="GK15" s="389"/>
      <c r="GL15" s="389"/>
      <c r="GM15" s="389"/>
      <c r="GN15" s="389"/>
      <c r="GO15" s="389"/>
      <c r="GP15" s="389"/>
      <c r="GQ15" s="389"/>
      <c r="GR15" s="389"/>
      <c r="GS15" s="389"/>
      <c r="GT15" s="389"/>
      <c r="GU15" s="389"/>
      <c r="GV15" s="389"/>
      <c r="GW15" s="389"/>
      <c r="GX15" s="389"/>
      <c r="GY15" s="389"/>
      <c r="GZ15" s="389"/>
      <c r="HA15" s="389"/>
      <c r="HB15" s="389"/>
      <c r="HC15" s="389"/>
      <c r="HD15" s="389"/>
      <c r="HE15" s="389"/>
      <c r="HF15" s="389"/>
      <c r="HG15" s="389"/>
      <c r="HH15" s="389"/>
      <c r="HI15" s="389"/>
      <c r="HJ15" s="389"/>
      <c r="HK15" s="389"/>
      <c r="HL15" s="389"/>
      <c r="HM15" s="389"/>
      <c r="HN15" s="389"/>
      <c r="HO15" s="389"/>
      <c r="HP15" s="389"/>
      <c r="HQ15" s="389"/>
      <c r="HR15" s="389"/>
      <c r="HS15" s="389"/>
      <c r="HT15" s="389"/>
      <c r="HU15" s="389"/>
      <c r="HV15" s="389"/>
      <c r="HW15" s="389"/>
      <c r="HX15" s="389"/>
      <c r="HY15" s="389"/>
      <c r="HZ15" s="389"/>
      <c r="IA15" s="389"/>
      <c r="IB15" s="389"/>
      <c r="IC15" s="389"/>
      <c r="ID15" s="389"/>
      <c r="IE15" s="389"/>
      <c r="IF15" s="389"/>
      <c r="IG15" s="389"/>
      <c r="IH15" s="389"/>
      <c r="II15" s="389"/>
      <c r="IJ15" s="389"/>
      <c r="IK15" s="389"/>
      <c r="IL15" s="389"/>
      <c r="IM15" s="389"/>
      <c r="IN15" s="389"/>
      <c r="IO15" s="389"/>
      <c r="IP15" s="389"/>
      <c r="IQ15" s="389"/>
      <c r="IR15" s="389"/>
      <c r="IS15" s="389"/>
      <c r="IT15" s="389"/>
      <c r="IU15" s="389"/>
      <c r="IV15" s="389"/>
      <c r="IW15" s="389"/>
      <c r="IX15" s="389"/>
      <c r="IY15" s="389"/>
      <c r="IZ15" s="389"/>
      <c r="JA15" s="389"/>
      <c r="JB15" s="389"/>
      <c r="JC15" s="389"/>
      <c r="JD15" s="389"/>
      <c r="JE15" s="389"/>
      <c r="JF15" s="389"/>
      <c r="JG15" s="389"/>
      <c r="JH15" s="389"/>
      <c r="JI15" s="389"/>
      <c r="JJ15" s="389"/>
      <c r="JK15" s="389"/>
      <c r="JL15" s="389"/>
      <c r="JM15" s="389"/>
      <c r="JN15" s="389"/>
      <c r="JO15" s="389"/>
      <c r="JP15" s="389"/>
      <c r="JQ15" s="389"/>
      <c r="JR15" s="389"/>
      <c r="JS15" s="389"/>
      <c r="JT15" s="389"/>
      <c r="JU15" s="389"/>
      <c r="JV15" s="389"/>
      <c r="JW15" s="389"/>
      <c r="JX15" s="389"/>
      <c r="JY15" s="389"/>
      <c r="JZ15" s="389"/>
      <c r="KA15" s="389"/>
      <c r="KB15" s="389"/>
      <c r="KC15" s="389"/>
      <c r="KD15" s="389"/>
      <c r="KE15" s="389"/>
      <c r="KF15" s="389"/>
      <c r="KG15" s="389"/>
      <c r="KH15" s="389"/>
      <c r="KI15" s="389"/>
      <c r="KJ15" s="389"/>
      <c r="KK15" s="389"/>
      <c r="KL15" s="389"/>
      <c r="KM15" s="389"/>
      <c r="KN15" s="389"/>
      <c r="KO15" s="389"/>
      <c r="KP15" s="389"/>
      <c r="KQ15" s="389"/>
      <c r="KR15" s="389"/>
      <c r="KS15" s="389"/>
      <c r="KT15" s="389"/>
      <c r="KU15" s="389"/>
      <c r="KV15" s="389"/>
      <c r="KW15" s="389"/>
      <c r="KX15" s="389"/>
      <c r="KY15" s="389"/>
      <c r="KZ15" s="389"/>
      <c r="LA15" s="389"/>
      <c r="LB15" s="389"/>
      <c r="LC15" s="389"/>
      <c r="LD15" s="389"/>
      <c r="LE15" s="389"/>
      <c r="LF15" s="389"/>
      <c r="LG15" s="389"/>
      <c r="LH15" s="389"/>
      <c r="LI15" s="389"/>
      <c r="LJ15" s="389"/>
      <c r="LK15" s="389"/>
      <c r="LL15" s="389"/>
      <c r="LM15" s="389"/>
      <c r="LN15" s="389"/>
      <c r="LO15" s="389"/>
      <c r="LP15" s="389"/>
      <c r="LQ15" s="389"/>
      <c r="LR15" s="389"/>
      <c r="LS15" s="389"/>
      <c r="LT15" s="389"/>
      <c r="LU15" s="389"/>
      <c r="LV15" s="389"/>
      <c r="LW15" s="389"/>
      <c r="LX15" s="389"/>
      <c r="LY15" s="389"/>
      <c r="LZ15" s="389"/>
      <c r="MA15" s="389"/>
      <c r="MB15" s="389"/>
      <c r="MC15" s="389"/>
      <c r="MD15" s="389"/>
      <c r="ME15" s="389"/>
      <c r="MF15" s="389"/>
      <c r="MG15" s="389"/>
      <c r="MH15" s="389"/>
      <c r="MI15" s="389"/>
      <c r="MJ15" s="389"/>
      <c r="MK15" s="389"/>
      <c r="ML15" s="389"/>
      <c r="MM15" s="389"/>
      <c r="MN15" s="389"/>
      <c r="MO15" s="389"/>
      <c r="MP15" s="389"/>
      <c r="MQ15" s="389"/>
      <c r="MR15" s="389"/>
      <c r="MS15" s="389"/>
      <c r="MT15" s="389"/>
      <c r="MU15" s="389"/>
      <c r="MV15" s="389"/>
      <c r="MW15" s="389"/>
      <c r="MX15" s="389"/>
      <c r="MY15" s="389"/>
      <c r="MZ15" s="389"/>
      <c r="NA15" s="389"/>
      <c r="NB15" s="389"/>
      <c r="NC15" s="389"/>
      <c r="ND15" s="389"/>
      <c r="NE15" s="389"/>
      <c r="NF15" s="389"/>
      <c r="NG15" s="389"/>
      <c r="NH15" s="389"/>
      <c r="NI15" s="389"/>
      <c r="NJ15" s="389"/>
      <c r="NK15" s="389"/>
      <c r="NL15" s="389"/>
      <c r="NM15" s="389"/>
      <c r="NN15" s="389"/>
      <c r="NO15" s="389"/>
      <c r="NP15" s="389"/>
      <c r="NQ15" s="389"/>
      <c r="NR15" s="389"/>
      <c r="NS15" s="389"/>
      <c r="NT15" s="389"/>
      <c r="NU15" s="389"/>
      <c r="NV15" s="389"/>
      <c r="NW15" s="389"/>
      <c r="NX15" s="389"/>
      <c r="NY15" s="389"/>
      <c r="NZ15" s="389"/>
      <c r="OA15" s="389"/>
      <c r="OB15" s="389"/>
      <c r="OC15" s="389"/>
      <c r="OD15" s="389"/>
      <c r="OE15" s="389"/>
      <c r="OF15" s="389"/>
      <c r="OG15" s="389"/>
      <c r="OH15" s="389"/>
      <c r="OI15" s="389"/>
      <c r="OJ15" s="389"/>
      <c r="OK15" s="389"/>
      <c r="OL15" s="389"/>
      <c r="OM15" s="389"/>
      <c r="ON15" s="389"/>
      <c r="OO15" s="389"/>
      <c r="OP15" s="389"/>
      <c r="OQ15" s="389"/>
      <c r="OR15" s="389"/>
      <c r="OS15" s="389"/>
      <c r="OT15" s="389"/>
      <c r="OU15" s="389"/>
      <c r="OV15" s="389"/>
      <c r="OW15" s="389"/>
      <c r="OX15" s="389"/>
      <c r="OY15" s="389"/>
      <c r="OZ15" s="389"/>
      <c r="PA15" s="389"/>
      <c r="PB15" s="389"/>
      <c r="PC15" s="389"/>
      <c r="PD15" s="389"/>
      <c r="PE15" s="389"/>
      <c r="PF15" s="389"/>
      <c r="PG15" s="389"/>
      <c r="PH15" s="389"/>
      <c r="PI15" s="389"/>
      <c r="PJ15" s="389"/>
      <c r="PK15" s="389"/>
      <c r="PL15" s="389"/>
      <c r="PM15" s="389"/>
      <c r="PN15" s="389"/>
      <c r="PO15" s="389"/>
      <c r="PP15" s="389"/>
      <c r="PQ15" s="389"/>
      <c r="PR15" s="389"/>
      <c r="PS15" s="389"/>
      <c r="PT15" s="389"/>
      <c r="PU15" s="389"/>
      <c r="PV15" s="389"/>
      <c r="PW15" s="389"/>
      <c r="PX15" s="389"/>
      <c r="PY15" s="389"/>
      <c r="PZ15" s="389"/>
      <c r="QA15" s="389"/>
      <c r="QB15" s="389"/>
      <c r="QC15" s="389"/>
      <c r="QD15" s="389"/>
      <c r="QE15" s="389"/>
      <c r="QF15" s="389"/>
      <c r="QG15" s="389"/>
      <c r="QH15" s="389"/>
      <c r="QI15" s="389"/>
      <c r="QJ15" s="389"/>
      <c r="QK15" s="389"/>
      <c r="QL15" s="389"/>
      <c r="QM15" s="389"/>
      <c r="QN15" s="389"/>
      <c r="QO15" s="389"/>
      <c r="QP15" s="389"/>
      <c r="QQ15" s="389"/>
      <c r="QR15" s="389"/>
      <c r="QS15" s="389"/>
      <c r="QT15" s="389"/>
      <c r="QU15" s="389"/>
      <c r="QV15" s="389"/>
      <c r="QW15" s="389"/>
      <c r="QX15" s="389"/>
      <c r="QY15" s="389"/>
      <c r="QZ15" s="389"/>
      <c r="RA15" s="389"/>
      <c r="RB15" s="389"/>
      <c r="RC15" s="389"/>
      <c r="RD15" s="389"/>
      <c r="RE15" s="389"/>
      <c r="RF15" s="389"/>
      <c r="RG15" s="389"/>
      <c r="RH15" s="389"/>
      <c r="RI15" s="389"/>
      <c r="RJ15" s="389"/>
      <c r="RK15" s="389"/>
      <c r="RL15" s="389"/>
      <c r="RM15" s="389"/>
      <c r="RN15" s="389"/>
      <c r="RO15" s="389"/>
      <c r="RP15" s="389"/>
      <c r="RQ15" s="389"/>
      <c r="RR15" s="389"/>
      <c r="RS15" s="389"/>
    </row>
    <row r="16" spans="1:487">
      <c r="A16" s="339" t="s">
        <v>938</v>
      </c>
      <c r="B16" s="350"/>
      <c r="C16" s="350"/>
      <c r="D16" s="350"/>
      <c r="E16" s="350"/>
      <c r="F16" s="379"/>
      <c r="G16" s="350"/>
      <c r="H16" s="350"/>
      <c r="I16" s="350"/>
      <c r="J16" s="379"/>
      <c r="K16" s="350"/>
      <c r="L16" s="350"/>
      <c r="M16" s="350"/>
      <c r="N16" s="352"/>
      <c r="O16" s="352"/>
      <c r="P16" s="352"/>
      <c r="Q16" s="352"/>
      <c r="R16" s="355"/>
      <c r="S16" s="287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  <c r="AP16" s="206"/>
      <c r="AQ16" s="206"/>
      <c r="AR16" s="389">
        <f t="shared" ref="AR16:DC20" si="65">$N16</f>
        <v>0</v>
      </c>
      <c r="AS16" s="389">
        <f t="shared" si="65"/>
        <v>0</v>
      </c>
      <c r="AT16" s="389">
        <f t="shared" si="65"/>
        <v>0</v>
      </c>
      <c r="AU16" s="389">
        <f t="shared" si="65"/>
        <v>0</v>
      </c>
      <c r="AV16" s="389">
        <f t="shared" si="65"/>
        <v>0</v>
      </c>
      <c r="AW16" s="389">
        <f t="shared" si="65"/>
        <v>0</v>
      </c>
      <c r="AX16" s="389">
        <f t="shared" si="65"/>
        <v>0</v>
      </c>
      <c r="AY16" s="389">
        <f t="shared" si="65"/>
        <v>0</v>
      </c>
      <c r="AZ16" s="389">
        <f t="shared" si="65"/>
        <v>0</v>
      </c>
      <c r="BA16" s="389">
        <f t="shared" si="65"/>
        <v>0</v>
      </c>
      <c r="BB16" s="389">
        <f t="shared" si="65"/>
        <v>0</v>
      </c>
      <c r="BC16" s="389">
        <f t="shared" si="65"/>
        <v>0</v>
      </c>
      <c r="BD16" s="389">
        <f t="shared" si="65"/>
        <v>0</v>
      </c>
      <c r="BE16" s="389">
        <f t="shared" si="65"/>
        <v>0</v>
      </c>
      <c r="BF16" s="389">
        <f t="shared" si="65"/>
        <v>0</v>
      </c>
      <c r="BG16" s="389">
        <f t="shared" si="65"/>
        <v>0</v>
      </c>
      <c r="BH16" s="389">
        <f t="shared" si="65"/>
        <v>0</v>
      </c>
      <c r="BI16" s="389">
        <f t="shared" si="65"/>
        <v>0</v>
      </c>
      <c r="BJ16" s="389">
        <f t="shared" si="65"/>
        <v>0</v>
      </c>
      <c r="BK16" s="389">
        <f t="shared" si="65"/>
        <v>0</v>
      </c>
      <c r="BL16" s="389">
        <f t="shared" si="65"/>
        <v>0</v>
      </c>
      <c r="BM16" s="389">
        <f t="shared" si="65"/>
        <v>0</v>
      </c>
      <c r="BN16" s="389">
        <f t="shared" si="65"/>
        <v>0</v>
      </c>
      <c r="BO16" s="389">
        <f t="shared" si="65"/>
        <v>0</v>
      </c>
      <c r="BP16" s="389">
        <f t="shared" si="65"/>
        <v>0</v>
      </c>
      <c r="BQ16" s="389">
        <f t="shared" si="65"/>
        <v>0</v>
      </c>
      <c r="BR16" s="389">
        <f t="shared" si="65"/>
        <v>0</v>
      </c>
      <c r="BS16" s="389">
        <f t="shared" si="65"/>
        <v>0</v>
      </c>
      <c r="BT16" s="389">
        <f t="shared" si="65"/>
        <v>0</v>
      </c>
      <c r="BU16" s="389">
        <f t="shared" si="65"/>
        <v>0</v>
      </c>
      <c r="BV16" s="389">
        <f t="shared" si="65"/>
        <v>0</v>
      </c>
      <c r="BW16" s="389">
        <f t="shared" si="65"/>
        <v>0</v>
      </c>
      <c r="BX16" s="389">
        <f t="shared" si="65"/>
        <v>0</v>
      </c>
      <c r="BY16" s="389">
        <f t="shared" si="65"/>
        <v>0</v>
      </c>
      <c r="BZ16" s="389">
        <f t="shared" si="65"/>
        <v>0</v>
      </c>
      <c r="CA16" s="389">
        <f t="shared" si="65"/>
        <v>0</v>
      </c>
      <c r="CB16" s="389">
        <f t="shared" si="65"/>
        <v>0</v>
      </c>
      <c r="CC16" s="389">
        <f t="shared" si="65"/>
        <v>0</v>
      </c>
      <c r="CD16" s="389">
        <f t="shared" si="65"/>
        <v>0</v>
      </c>
      <c r="CE16" s="389">
        <f t="shared" si="65"/>
        <v>0</v>
      </c>
      <c r="CF16" s="389">
        <f t="shared" si="65"/>
        <v>0</v>
      </c>
      <c r="CG16" s="389">
        <f t="shared" si="65"/>
        <v>0</v>
      </c>
      <c r="CH16" s="389">
        <f t="shared" si="65"/>
        <v>0</v>
      </c>
      <c r="CI16" s="389">
        <f t="shared" si="65"/>
        <v>0</v>
      </c>
      <c r="CJ16" s="389">
        <f t="shared" si="65"/>
        <v>0</v>
      </c>
      <c r="CK16" s="389">
        <f t="shared" si="65"/>
        <v>0</v>
      </c>
      <c r="CL16" s="389">
        <f t="shared" si="65"/>
        <v>0</v>
      </c>
      <c r="CM16" s="389">
        <f t="shared" si="65"/>
        <v>0</v>
      </c>
      <c r="CN16" s="389">
        <f t="shared" si="65"/>
        <v>0</v>
      </c>
      <c r="CO16" s="389">
        <f t="shared" si="65"/>
        <v>0</v>
      </c>
      <c r="CP16" s="389">
        <f t="shared" si="65"/>
        <v>0</v>
      </c>
      <c r="CQ16" s="389">
        <f t="shared" si="65"/>
        <v>0</v>
      </c>
      <c r="CR16" s="389">
        <f t="shared" si="65"/>
        <v>0</v>
      </c>
      <c r="CS16" s="389">
        <f t="shared" si="65"/>
        <v>0</v>
      </c>
      <c r="CT16" s="389">
        <f t="shared" si="65"/>
        <v>0</v>
      </c>
      <c r="CU16" s="389">
        <f t="shared" si="65"/>
        <v>0</v>
      </c>
      <c r="CV16" s="389">
        <f t="shared" si="65"/>
        <v>0</v>
      </c>
      <c r="CW16" s="389">
        <f t="shared" si="65"/>
        <v>0</v>
      </c>
      <c r="CX16" s="389">
        <f t="shared" si="65"/>
        <v>0</v>
      </c>
      <c r="CY16" s="389">
        <f t="shared" si="65"/>
        <v>0</v>
      </c>
      <c r="CZ16" s="389">
        <f t="shared" si="65"/>
        <v>0</v>
      </c>
      <c r="DA16" s="389">
        <f t="shared" si="65"/>
        <v>0</v>
      </c>
      <c r="DB16" s="389">
        <f t="shared" si="65"/>
        <v>0</v>
      </c>
      <c r="DC16" s="389">
        <f t="shared" si="65"/>
        <v>0</v>
      </c>
      <c r="DD16" s="389">
        <f t="shared" ref="DD16:FN16" si="66">$N16</f>
        <v>0</v>
      </c>
      <c r="DE16" s="389">
        <f t="shared" si="66"/>
        <v>0</v>
      </c>
      <c r="DF16" s="389">
        <f t="shared" si="66"/>
        <v>0</v>
      </c>
      <c r="DG16" s="389">
        <f t="shared" si="66"/>
        <v>0</v>
      </c>
      <c r="DH16" s="389">
        <f t="shared" si="66"/>
        <v>0</v>
      </c>
      <c r="DI16" s="389">
        <f t="shared" si="66"/>
        <v>0</v>
      </c>
      <c r="DJ16" s="389">
        <f t="shared" si="66"/>
        <v>0</v>
      </c>
      <c r="DK16" s="389">
        <f t="shared" si="66"/>
        <v>0</v>
      </c>
      <c r="DL16" s="389">
        <f t="shared" si="66"/>
        <v>0</v>
      </c>
      <c r="DM16" s="389">
        <f t="shared" si="66"/>
        <v>0</v>
      </c>
      <c r="DN16" s="389">
        <f t="shared" si="66"/>
        <v>0</v>
      </c>
      <c r="DO16" s="389">
        <f t="shared" si="66"/>
        <v>0</v>
      </c>
      <c r="DP16" s="389">
        <f t="shared" si="66"/>
        <v>0</v>
      </c>
      <c r="DQ16" s="389">
        <f t="shared" si="66"/>
        <v>0</v>
      </c>
      <c r="DR16" s="389">
        <f t="shared" si="66"/>
        <v>0</v>
      </c>
      <c r="DS16" s="389">
        <f t="shared" si="66"/>
        <v>0</v>
      </c>
      <c r="DT16" s="389">
        <f t="shared" si="66"/>
        <v>0</v>
      </c>
      <c r="DU16" s="389">
        <f t="shared" si="66"/>
        <v>0</v>
      </c>
      <c r="DV16" s="389">
        <f t="shared" si="66"/>
        <v>0</v>
      </c>
      <c r="DW16" s="389">
        <f t="shared" si="66"/>
        <v>0</v>
      </c>
      <c r="DX16" s="389">
        <f t="shared" si="66"/>
        <v>0</v>
      </c>
      <c r="DY16" s="389">
        <f t="shared" si="66"/>
        <v>0</v>
      </c>
      <c r="DZ16" s="389">
        <f t="shared" si="66"/>
        <v>0</v>
      </c>
      <c r="EA16" s="389">
        <f t="shared" si="66"/>
        <v>0</v>
      </c>
      <c r="EB16" s="389">
        <f t="shared" si="66"/>
        <v>0</v>
      </c>
      <c r="EC16" s="389">
        <f t="shared" si="66"/>
        <v>0</v>
      </c>
      <c r="ED16" s="389">
        <f t="shared" si="66"/>
        <v>0</v>
      </c>
      <c r="EE16" s="389">
        <f t="shared" si="66"/>
        <v>0</v>
      </c>
      <c r="EF16" s="389">
        <f t="shared" si="66"/>
        <v>0</v>
      </c>
      <c r="EG16" s="389">
        <f t="shared" si="66"/>
        <v>0</v>
      </c>
      <c r="EH16" s="389">
        <f t="shared" si="66"/>
        <v>0</v>
      </c>
      <c r="EI16" s="389">
        <f t="shared" si="66"/>
        <v>0</v>
      </c>
      <c r="EJ16" s="389">
        <f t="shared" si="66"/>
        <v>0</v>
      </c>
      <c r="EK16" s="389">
        <f t="shared" si="66"/>
        <v>0</v>
      </c>
      <c r="EL16" s="389">
        <f t="shared" si="66"/>
        <v>0</v>
      </c>
      <c r="EM16" s="389">
        <f t="shared" si="66"/>
        <v>0</v>
      </c>
      <c r="EN16" s="389">
        <f t="shared" si="66"/>
        <v>0</v>
      </c>
      <c r="EO16" s="389">
        <f t="shared" si="66"/>
        <v>0</v>
      </c>
      <c r="EP16" s="389">
        <f t="shared" si="66"/>
        <v>0</v>
      </c>
      <c r="EQ16" s="389">
        <f t="shared" si="66"/>
        <v>0</v>
      </c>
      <c r="ER16" s="389">
        <f t="shared" si="66"/>
        <v>0</v>
      </c>
      <c r="ES16" s="389">
        <f t="shared" si="66"/>
        <v>0</v>
      </c>
      <c r="ET16" s="389">
        <f t="shared" si="66"/>
        <v>0</v>
      </c>
      <c r="EU16" s="389">
        <f t="shared" si="66"/>
        <v>0</v>
      </c>
      <c r="EV16" s="389">
        <f t="shared" si="66"/>
        <v>0</v>
      </c>
      <c r="EW16" s="389">
        <f t="shared" si="66"/>
        <v>0</v>
      </c>
      <c r="EX16" s="389">
        <f t="shared" si="66"/>
        <v>0</v>
      </c>
      <c r="EY16" s="389">
        <f t="shared" si="66"/>
        <v>0</v>
      </c>
      <c r="EZ16" s="389">
        <f t="shared" si="66"/>
        <v>0</v>
      </c>
      <c r="FA16" s="389">
        <f t="shared" si="66"/>
        <v>0</v>
      </c>
      <c r="FB16" s="389">
        <f t="shared" si="66"/>
        <v>0</v>
      </c>
      <c r="FC16" s="389">
        <f t="shared" si="66"/>
        <v>0</v>
      </c>
      <c r="FD16" s="389">
        <f t="shared" si="66"/>
        <v>0</v>
      </c>
      <c r="FE16" s="389">
        <f t="shared" si="66"/>
        <v>0</v>
      </c>
      <c r="FF16" s="389">
        <f t="shared" si="66"/>
        <v>0</v>
      </c>
      <c r="FG16" s="389">
        <f t="shared" si="66"/>
        <v>0</v>
      </c>
      <c r="FH16" s="389">
        <f t="shared" si="66"/>
        <v>0</v>
      </c>
      <c r="FI16" s="389">
        <f t="shared" si="66"/>
        <v>0</v>
      </c>
      <c r="FJ16" s="389">
        <f t="shared" si="66"/>
        <v>0</v>
      </c>
      <c r="FK16" s="389">
        <f t="shared" si="66"/>
        <v>0</v>
      </c>
      <c r="FL16" s="389">
        <f t="shared" si="66"/>
        <v>0</v>
      </c>
      <c r="FM16" s="389">
        <f t="shared" si="66"/>
        <v>0</v>
      </c>
      <c r="FN16" s="389">
        <f t="shared" si="66"/>
        <v>0</v>
      </c>
      <c r="FO16" s="389">
        <f t="shared" ref="FO16:HZ16" si="67">$N16</f>
        <v>0</v>
      </c>
      <c r="FP16" s="389">
        <f t="shared" si="67"/>
        <v>0</v>
      </c>
      <c r="FQ16" s="389">
        <f t="shared" si="67"/>
        <v>0</v>
      </c>
      <c r="FR16" s="389">
        <f t="shared" si="67"/>
        <v>0</v>
      </c>
      <c r="FS16" s="389">
        <f t="shared" si="67"/>
        <v>0</v>
      </c>
      <c r="FT16" s="389">
        <f t="shared" si="67"/>
        <v>0</v>
      </c>
      <c r="FU16" s="389">
        <f t="shared" si="67"/>
        <v>0</v>
      </c>
      <c r="FV16" s="389">
        <f t="shared" si="67"/>
        <v>0</v>
      </c>
      <c r="FW16" s="389">
        <f t="shared" si="67"/>
        <v>0</v>
      </c>
      <c r="FX16" s="389">
        <f t="shared" si="67"/>
        <v>0</v>
      </c>
      <c r="FY16" s="389">
        <f t="shared" si="67"/>
        <v>0</v>
      </c>
      <c r="FZ16" s="389">
        <f t="shared" si="67"/>
        <v>0</v>
      </c>
      <c r="GA16" s="389">
        <f t="shared" si="67"/>
        <v>0</v>
      </c>
      <c r="GB16" s="389">
        <f t="shared" si="67"/>
        <v>0</v>
      </c>
      <c r="GC16" s="389">
        <f t="shared" si="67"/>
        <v>0</v>
      </c>
      <c r="GD16" s="389">
        <f t="shared" si="67"/>
        <v>0</v>
      </c>
      <c r="GE16" s="389">
        <f t="shared" si="67"/>
        <v>0</v>
      </c>
      <c r="GF16" s="389">
        <f t="shared" si="67"/>
        <v>0</v>
      </c>
      <c r="GG16" s="389">
        <f t="shared" si="67"/>
        <v>0</v>
      </c>
      <c r="GH16" s="389">
        <f t="shared" si="67"/>
        <v>0</v>
      </c>
      <c r="GI16" s="389">
        <f t="shared" si="67"/>
        <v>0</v>
      </c>
      <c r="GJ16" s="389">
        <f t="shared" si="67"/>
        <v>0</v>
      </c>
      <c r="GK16" s="389">
        <f t="shared" si="67"/>
        <v>0</v>
      </c>
      <c r="GL16" s="389">
        <f t="shared" si="67"/>
        <v>0</v>
      </c>
      <c r="GM16" s="389">
        <f t="shared" si="67"/>
        <v>0</v>
      </c>
      <c r="GN16" s="389">
        <f t="shared" si="67"/>
        <v>0</v>
      </c>
      <c r="GO16" s="389">
        <f t="shared" si="67"/>
        <v>0</v>
      </c>
      <c r="GP16" s="389">
        <f t="shared" si="67"/>
        <v>0</v>
      </c>
      <c r="GQ16" s="389">
        <f t="shared" si="67"/>
        <v>0</v>
      </c>
      <c r="GR16" s="389">
        <f t="shared" si="67"/>
        <v>0</v>
      </c>
      <c r="GS16" s="389">
        <f t="shared" si="67"/>
        <v>0</v>
      </c>
      <c r="GT16" s="389">
        <f t="shared" si="67"/>
        <v>0</v>
      </c>
      <c r="GU16" s="389">
        <f t="shared" si="67"/>
        <v>0</v>
      </c>
      <c r="GV16" s="389">
        <f t="shared" si="67"/>
        <v>0</v>
      </c>
      <c r="GW16" s="389">
        <f t="shared" si="67"/>
        <v>0</v>
      </c>
      <c r="GX16" s="389">
        <f t="shared" si="67"/>
        <v>0</v>
      </c>
      <c r="GY16" s="389">
        <f t="shared" si="67"/>
        <v>0</v>
      </c>
      <c r="GZ16" s="389">
        <f t="shared" si="67"/>
        <v>0</v>
      </c>
      <c r="HA16" s="389">
        <f t="shared" si="67"/>
        <v>0</v>
      </c>
      <c r="HB16" s="389">
        <f t="shared" si="67"/>
        <v>0</v>
      </c>
      <c r="HC16" s="389">
        <f t="shared" si="67"/>
        <v>0</v>
      </c>
      <c r="HD16" s="389">
        <f t="shared" si="67"/>
        <v>0</v>
      </c>
      <c r="HE16" s="389">
        <f t="shared" si="67"/>
        <v>0</v>
      </c>
      <c r="HF16" s="389">
        <f t="shared" si="67"/>
        <v>0</v>
      </c>
      <c r="HG16" s="389">
        <f t="shared" si="67"/>
        <v>0</v>
      </c>
      <c r="HH16" s="389">
        <f t="shared" si="67"/>
        <v>0</v>
      </c>
      <c r="HI16" s="389">
        <f t="shared" si="67"/>
        <v>0</v>
      </c>
      <c r="HJ16" s="389">
        <f t="shared" si="67"/>
        <v>0</v>
      </c>
      <c r="HK16" s="389">
        <f t="shared" si="67"/>
        <v>0</v>
      </c>
      <c r="HL16" s="389">
        <f t="shared" si="67"/>
        <v>0</v>
      </c>
      <c r="HM16" s="389">
        <f t="shared" si="67"/>
        <v>0</v>
      </c>
      <c r="HN16" s="389">
        <f t="shared" si="67"/>
        <v>0</v>
      </c>
      <c r="HO16" s="389">
        <f t="shared" si="67"/>
        <v>0</v>
      </c>
      <c r="HP16" s="389">
        <f t="shared" si="67"/>
        <v>0</v>
      </c>
      <c r="HQ16" s="389">
        <f t="shared" si="67"/>
        <v>0</v>
      </c>
      <c r="HR16" s="389">
        <f t="shared" si="67"/>
        <v>0</v>
      </c>
      <c r="HS16" s="389">
        <f t="shared" si="67"/>
        <v>0</v>
      </c>
      <c r="HT16" s="389">
        <f t="shared" si="67"/>
        <v>0</v>
      </c>
      <c r="HU16" s="389">
        <f t="shared" si="67"/>
        <v>0</v>
      </c>
      <c r="HV16" s="389">
        <f t="shared" si="67"/>
        <v>0</v>
      </c>
      <c r="HW16" s="389">
        <f t="shared" si="67"/>
        <v>0</v>
      </c>
      <c r="HX16" s="389">
        <f t="shared" si="67"/>
        <v>0</v>
      </c>
      <c r="HY16" s="389">
        <f t="shared" si="67"/>
        <v>0</v>
      </c>
      <c r="HZ16" s="389">
        <f t="shared" si="67"/>
        <v>0</v>
      </c>
      <c r="IA16" s="389">
        <f t="shared" ref="IA16:KK16" si="68">$N16</f>
        <v>0</v>
      </c>
      <c r="IB16" s="389">
        <f t="shared" si="68"/>
        <v>0</v>
      </c>
      <c r="IC16" s="389">
        <f t="shared" si="68"/>
        <v>0</v>
      </c>
      <c r="ID16" s="389">
        <f t="shared" si="68"/>
        <v>0</v>
      </c>
      <c r="IE16" s="389">
        <f t="shared" si="68"/>
        <v>0</v>
      </c>
      <c r="IF16" s="389">
        <f t="shared" si="68"/>
        <v>0</v>
      </c>
      <c r="IG16" s="389">
        <f t="shared" si="68"/>
        <v>0</v>
      </c>
      <c r="IH16" s="389">
        <f t="shared" si="68"/>
        <v>0</v>
      </c>
      <c r="II16" s="389">
        <f t="shared" si="68"/>
        <v>0</v>
      </c>
      <c r="IJ16" s="389">
        <f t="shared" si="68"/>
        <v>0</v>
      </c>
      <c r="IK16" s="389">
        <f t="shared" si="68"/>
        <v>0</v>
      </c>
      <c r="IL16" s="389">
        <f t="shared" si="68"/>
        <v>0</v>
      </c>
      <c r="IM16" s="389">
        <f t="shared" si="68"/>
        <v>0</v>
      </c>
      <c r="IN16" s="389">
        <f t="shared" si="68"/>
        <v>0</v>
      </c>
      <c r="IO16" s="389">
        <f t="shared" si="68"/>
        <v>0</v>
      </c>
      <c r="IP16" s="389">
        <f t="shared" si="68"/>
        <v>0</v>
      </c>
      <c r="IQ16" s="389">
        <f t="shared" si="68"/>
        <v>0</v>
      </c>
      <c r="IR16" s="389">
        <f t="shared" si="68"/>
        <v>0</v>
      </c>
      <c r="IS16" s="389">
        <f t="shared" si="68"/>
        <v>0</v>
      </c>
      <c r="IT16" s="389">
        <f t="shared" si="68"/>
        <v>0</v>
      </c>
      <c r="IU16" s="389">
        <f t="shared" si="68"/>
        <v>0</v>
      </c>
      <c r="IV16" s="389">
        <f t="shared" si="68"/>
        <v>0</v>
      </c>
      <c r="IW16" s="389">
        <f t="shared" si="68"/>
        <v>0</v>
      </c>
      <c r="IX16" s="389">
        <f t="shared" si="68"/>
        <v>0</v>
      </c>
      <c r="IY16" s="389">
        <f t="shared" si="68"/>
        <v>0</v>
      </c>
      <c r="IZ16" s="389">
        <f t="shared" si="68"/>
        <v>0</v>
      </c>
      <c r="JA16" s="389">
        <f t="shared" si="68"/>
        <v>0</v>
      </c>
      <c r="JB16" s="389">
        <f t="shared" si="68"/>
        <v>0</v>
      </c>
      <c r="JC16" s="389">
        <f t="shared" si="68"/>
        <v>0</v>
      </c>
      <c r="JD16" s="389">
        <f t="shared" si="68"/>
        <v>0</v>
      </c>
      <c r="JE16" s="389">
        <f t="shared" si="68"/>
        <v>0</v>
      </c>
      <c r="JF16" s="389">
        <f t="shared" si="68"/>
        <v>0</v>
      </c>
      <c r="JG16" s="389">
        <f t="shared" si="68"/>
        <v>0</v>
      </c>
      <c r="JH16" s="389">
        <f t="shared" si="68"/>
        <v>0</v>
      </c>
      <c r="JI16" s="389">
        <f t="shared" si="68"/>
        <v>0</v>
      </c>
      <c r="JJ16" s="389">
        <f t="shared" si="68"/>
        <v>0</v>
      </c>
      <c r="JK16" s="389">
        <f t="shared" si="68"/>
        <v>0</v>
      </c>
      <c r="JL16" s="389">
        <f t="shared" si="68"/>
        <v>0</v>
      </c>
      <c r="JM16" s="389">
        <f t="shared" si="68"/>
        <v>0</v>
      </c>
      <c r="JN16" s="389">
        <f t="shared" si="68"/>
        <v>0</v>
      </c>
      <c r="JO16" s="389">
        <f t="shared" si="68"/>
        <v>0</v>
      </c>
      <c r="JP16" s="389">
        <f t="shared" si="68"/>
        <v>0</v>
      </c>
      <c r="JQ16" s="389">
        <f t="shared" si="68"/>
        <v>0</v>
      </c>
      <c r="JR16" s="389">
        <f t="shared" si="68"/>
        <v>0</v>
      </c>
      <c r="JS16" s="389">
        <f t="shared" si="68"/>
        <v>0</v>
      </c>
      <c r="JT16" s="389">
        <f t="shared" si="68"/>
        <v>0</v>
      </c>
      <c r="JU16" s="389">
        <f t="shared" si="68"/>
        <v>0</v>
      </c>
      <c r="JV16" s="389">
        <f t="shared" si="68"/>
        <v>0</v>
      </c>
      <c r="JW16" s="389">
        <f t="shared" si="68"/>
        <v>0</v>
      </c>
      <c r="JX16" s="389">
        <f t="shared" si="68"/>
        <v>0</v>
      </c>
      <c r="JY16" s="389">
        <f t="shared" si="68"/>
        <v>0</v>
      </c>
      <c r="JZ16" s="389">
        <f t="shared" si="68"/>
        <v>0</v>
      </c>
      <c r="KA16" s="389">
        <f t="shared" si="68"/>
        <v>0</v>
      </c>
      <c r="KB16" s="389">
        <f t="shared" si="68"/>
        <v>0</v>
      </c>
      <c r="KC16" s="389">
        <f t="shared" si="68"/>
        <v>0</v>
      </c>
      <c r="KD16" s="389">
        <f t="shared" si="68"/>
        <v>0</v>
      </c>
      <c r="KE16" s="389">
        <f t="shared" si="68"/>
        <v>0</v>
      </c>
      <c r="KF16" s="389">
        <f t="shared" si="68"/>
        <v>0</v>
      </c>
      <c r="KG16" s="389">
        <f t="shared" si="68"/>
        <v>0</v>
      </c>
      <c r="KH16" s="389">
        <f t="shared" si="68"/>
        <v>0</v>
      </c>
      <c r="KI16" s="389">
        <f t="shared" si="68"/>
        <v>0</v>
      </c>
      <c r="KJ16" s="389">
        <f t="shared" si="68"/>
        <v>0</v>
      </c>
      <c r="KK16" s="389">
        <f t="shared" si="68"/>
        <v>0</v>
      </c>
      <c r="KL16" s="389">
        <f t="shared" ref="KL16:LJ16" si="69">$N16</f>
        <v>0</v>
      </c>
      <c r="KM16" s="389">
        <f t="shared" si="69"/>
        <v>0</v>
      </c>
      <c r="KN16" s="389">
        <f t="shared" si="69"/>
        <v>0</v>
      </c>
      <c r="KO16" s="389">
        <f t="shared" si="69"/>
        <v>0</v>
      </c>
      <c r="KP16" s="389">
        <f t="shared" si="69"/>
        <v>0</v>
      </c>
      <c r="KQ16" s="389">
        <f t="shared" si="69"/>
        <v>0</v>
      </c>
      <c r="KR16" s="389">
        <f t="shared" si="69"/>
        <v>0</v>
      </c>
      <c r="KS16" s="389">
        <f t="shared" si="69"/>
        <v>0</v>
      </c>
      <c r="KT16" s="389">
        <f t="shared" si="69"/>
        <v>0</v>
      </c>
      <c r="KU16" s="389">
        <f t="shared" si="69"/>
        <v>0</v>
      </c>
      <c r="KV16" s="389">
        <f t="shared" si="69"/>
        <v>0</v>
      </c>
      <c r="KW16" s="389">
        <f t="shared" si="69"/>
        <v>0</v>
      </c>
      <c r="KX16" s="389">
        <f t="shared" si="69"/>
        <v>0</v>
      </c>
      <c r="KY16" s="389">
        <f t="shared" si="69"/>
        <v>0</v>
      </c>
      <c r="KZ16" s="389">
        <f t="shared" si="69"/>
        <v>0</v>
      </c>
      <c r="LA16" s="389">
        <f t="shared" si="69"/>
        <v>0</v>
      </c>
      <c r="LB16" s="389">
        <f t="shared" si="69"/>
        <v>0</v>
      </c>
      <c r="LC16" s="389">
        <f t="shared" si="69"/>
        <v>0</v>
      </c>
      <c r="LD16" s="389">
        <f t="shared" si="69"/>
        <v>0</v>
      </c>
      <c r="LE16" s="389">
        <f t="shared" si="69"/>
        <v>0</v>
      </c>
      <c r="LF16" s="389">
        <f t="shared" si="69"/>
        <v>0</v>
      </c>
      <c r="LG16" s="389">
        <f t="shared" si="69"/>
        <v>0</v>
      </c>
      <c r="LH16" s="389">
        <f t="shared" si="69"/>
        <v>0</v>
      </c>
      <c r="LI16" s="389">
        <f t="shared" si="69"/>
        <v>0</v>
      </c>
      <c r="LJ16" s="389">
        <f t="shared" si="69"/>
        <v>0</v>
      </c>
      <c r="LK16" s="389">
        <f t="shared" ref="LK16:NV18" si="70">$N16</f>
        <v>0</v>
      </c>
      <c r="LL16" s="389">
        <f t="shared" si="70"/>
        <v>0</v>
      </c>
      <c r="LM16" s="389">
        <f t="shared" si="70"/>
        <v>0</v>
      </c>
      <c r="LN16" s="389">
        <f t="shared" si="70"/>
        <v>0</v>
      </c>
      <c r="LO16" s="389">
        <f t="shared" si="70"/>
        <v>0</v>
      </c>
      <c r="LP16" s="389">
        <f t="shared" si="70"/>
        <v>0</v>
      </c>
      <c r="LQ16" s="389">
        <f t="shared" si="70"/>
        <v>0</v>
      </c>
      <c r="LR16" s="389">
        <f t="shared" si="70"/>
        <v>0</v>
      </c>
      <c r="LS16" s="389">
        <f t="shared" si="70"/>
        <v>0</v>
      </c>
      <c r="LT16" s="389">
        <f t="shared" si="70"/>
        <v>0</v>
      </c>
      <c r="LU16" s="389">
        <f t="shared" si="70"/>
        <v>0</v>
      </c>
      <c r="LV16" s="389">
        <f t="shared" si="70"/>
        <v>0</v>
      </c>
      <c r="LW16" s="389">
        <f t="shared" si="70"/>
        <v>0</v>
      </c>
      <c r="LX16" s="389">
        <f t="shared" si="70"/>
        <v>0</v>
      </c>
      <c r="LY16" s="389">
        <f t="shared" si="70"/>
        <v>0</v>
      </c>
      <c r="LZ16" s="389">
        <f t="shared" si="70"/>
        <v>0</v>
      </c>
      <c r="MA16" s="389">
        <f t="shared" si="70"/>
        <v>0</v>
      </c>
      <c r="MB16" s="389">
        <f t="shared" si="70"/>
        <v>0</v>
      </c>
      <c r="MC16" s="389">
        <f t="shared" si="70"/>
        <v>0</v>
      </c>
      <c r="MD16" s="389">
        <f t="shared" si="70"/>
        <v>0</v>
      </c>
      <c r="ME16" s="389">
        <f t="shared" si="70"/>
        <v>0</v>
      </c>
      <c r="MF16" s="389">
        <f t="shared" si="70"/>
        <v>0</v>
      </c>
      <c r="MG16" s="389">
        <f t="shared" si="70"/>
        <v>0</v>
      </c>
      <c r="MH16" s="389">
        <f t="shared" si="70"/>
        <v>0</v>
      </c>
      <c r="MI16" s="389">
        <f t="shared" si="70"/>
        <v>0</v>
      </c>
      <c r="MJ16" s="389">
        <f t="shared" si="70"/>
        <v>0</v>
      </c>
      <c r="MK16" s="389">
        <f t="shared" si="70"/>
        <v>0</v>
      </c>
      <c r="ML16" s="389">
        <f t="shared" si="70"/>
        <v>0</v>
      </c>
      <c r="MM16" s="389">
        <f t="shared" si="70"/>
        <v>0</v>
      </c>
      <c r="MN16" s="389">
        <f t="shared" si="70"/>
        <v>0</v>
      </c>
      <c r="MO16" s="389">
        <f t="shared" si="70"/>
        <v>0</v>
      </c>
      <c r="MP16" s="389">
        <f t="shared" si="70"/>
        <v>0</v>
      </c>
      <c r="MQ16" s="389">
        <f t="shared" si="70"/>
        <v>0</v>
      </c>
      <c r="MR16" s="389">
        <f t="shared" si="70"/>
        <v>0</v>
      </c>
      <c r="MS16" s="389">
        <f t="shared" si="70"/>
        <v>0</v>
      </c>
      <c r="MT16" s="389">
        <f t="shared" si="70"/>
        <v>0</v>
      </c>
      <c r="MU16" s="389">
        <f t="shared" si="70"/>
        <v>0</v>
      </c>
      <c r="MV16" s="389">
        <f t="shared" si="70"/>
        <v>0</v>
      </c>
      <c r="MW16" s="389">
        <f t="shared" si="70"/>
        <v>0</v>
      </c>
      <c r="MX16" s="389">
        <f t="shared" si="70"/>
        <v>0</v>
      </c>
      <c r="MY16" s="389">
        <f t="shared" si="70"/>
        <v>0</v>
      </c>
      <c r="MZ16" s="389">
        <f t="shared" si="70"/>
        <v>0</v>
      </c>
      <c r="NA16" s="389">
        <f t="shared" si="70"/>
        <v>0</v>
      </c>
      <c r="NB16" s="389">
        <f t="shared" si="70"/>
        <v>0</v>
      </c>
      <c r="NC16" s="389">
        <f t="shared" si="70"/>
        <v>0</v>
      </c>
      <c r="ND16" s="389">
        <f t="shared" si="70"/>
        <v>0</v>
      </c>
      <c r="NE16" s="389">
        <f t="shared" si="70"/>
        <v>0</v>
      </c>
      <c r="NF16" s="389">
        <f t="shared" si="70"/>
        <v>0</v>
      </c>
      <c r="NG16" s="389">
        <f t="shared" si="70"/>
        <v>0</v>
      </c>
      <c r="NH16" s="389">
        <f t="shared" si="70"/>
        <v>0</v>
      </c>
      <c r="NI16" s="389">
        <f t="shared" si="70"/>
        <v>0</v>
      </c>
      <c r="NJ16" s="389">
        <f t="shared" si="70"/>
        <v>0</v>
      </c>
      <c r="NK16" s="389">
        <f t="shared" si="70"/>
        <v>0</v>
      </c>
      <c r="NL16" s="389">
        <f t="shared" si="70"/>
        <v>0</v>
      </c>
      <c r="NM16" s="389">
        <f t="shared" si="70"/>
        <v>0</v>
      </c>
      <c r="NN16" s="389">
        <f t="shared" si="70"/>
        <v>0</v>
      </c>
      <c r="NO16" s="389">
        <f t="shared" si="70"/>
        <v>0</v>
      </c>
      <c r="NP16" s="389">
        <f t="shared" si="70"/>
        <v>0</v>
      </c>
      <c r="NQ16" s="389">
        <f t="shared" si="70"/>
        <v>0</v>
      </c>
      <c r="NR16" s="389">
        <f t="shared" si="70"/>
        <v>0</v>
      </c>
      <c r="NS16" s="389">
        <f t="shared" si="70"/>
        <v>0</v>
      </c>
      <c r="NT16" s="389">
        <f t="shared" si="70"/>
        <v>0</v>
      </c>
      <c r="NU16" s="389">
        <f t="shared" si="70"/>
        <v>0</v>
      </c>
      <c r="NV16" s="389">
        <f t="shared" si="70"/>
        <v>0</v>
      </c>
      <c r="NW16" s="389">
        <f t="shared" ref="NW16:OL24" si="71">$N16</f>
        <v>0</v>
      </c>
      <c r="NX16" s="389">
        <f t="shared" si="71"/>
        <v>0</v>
      </c>
      <c r="NY16" s="389">
        <f t="shared" si="71"/>
        <v>0</v>
      </c>
      <c r="NZ16" s="389">
        <f t="shared" si="71"/>
        <v>0</v>
      </c>
      <c r="OA16" s="389">
        <f t="shared" si="71"/>
        <v>0</v>
      </c>
      <c r="OB16" s="389">
        <f t="shared" si="71"/>
        <v>0</v>
      </c>
      <c r="OC16" s="389">
        <f t="shared" si="71"/>
        <v>0</v>
      </c>
      <c r="OD16" s="389">
        <f t="shared" si="71"/>
        <v>0</v>
      </c>
      <c r="OE16" s="389">
        <f t="shared" si="71"/>
        <v>0</v>
      </c>
      <c r="OF16" s="389">
        <f t="shared" si="71"/>
        <v>0</v>
      </c>
      <c r="OG16" s="389">
        <f t="shared" si="71"/>
        <v>0</v>
      </c>
      <c r="OH16" s="389">
        <f t="shared" si="71"/>
        <v>0</v>
      </c>
      <c r="OI16" s="389">
        <f t="shared" si="71"/>
        <v>0</v>
      </c>
      <c r="OJ16" s="389">
        <f t="shared" si="71"/>
        <v>0</v>
      </c>
      <c r="OK16" s="389">
        <f t="shared" si="71"/>
        <v>0</v>
      </c>
      <c r="OL16" s="389">
        <f t="shared" si="71"/>
        <v>0</v>
      </c>
      <c r="OM16" s="389">
        <f t="shared" ref="OM16:QJ20" si="72">$N16</f>
        <v>0</v>
      </c>
      <c r="ON16" s="389">
        <f t="shared" si="72"/>
        <v>0</v>
      </c>
      <c r="OO16" s="389">
        <f t="shared" si="72"/>
        <v>0</v>
      </c>
      <c r="OP16" s="389">
        <f t="shared" si="72"/>
        <v>0</v>
      </c>
      <c r="OQ16" s="389">
        <f t="shared" si="72"/>
        <v>0</v>
      </c>
      <c r="OR16" s="389">
        <f t="shared" si="72"/>
        <v>0</v>
      </c>
      <c r="OS16" s="389">
        <f t="shared" si="72"/>
        <v>0</v>
      </c>
      <c r="OT16" s="389">
        <f t="shared" si="72"/>
        <v>0</v>
      </c>
      <c r="OU16" s="389">
        <f t="shared" si="72"/>
        <v>0</v>
      </c>
      <c r="OV16" s="389">
        <f t="shared" si="72"/>
        <v>0</v>
      </c>
      <c r="OW16" s="389">
        <f t="shared" si="72"/>
        <v>0</v>
      </c>
      <c r="OX16" s="389">
        <f t="shared" si="72"/>
        <v>0</v>
      </c>
      <c r="OY16" s="389">
        <f t="shared" si="72"/>
        <v>0</v>
      </c>
      <c r="OZ16" s="389">
        <f t="shared" si="72"/>
        <v>0</v>
      </c>
      <c r="PA16" s="389">
        <f t="shared" si="72"/>
        <v>0</v>
      </c>
      <c r="PB16" s="389">
        <f t="shared" si="72"/>
        <v>0</v>
      </c>
      <c r="PC16" s="389">
        <f t="shared" si="72"/>
        <v>0</v>
      </c>
      <c r="PD16" s="389">
        <f t="shared" si="72"/>
        <v>0</v>
      </c>
      <c r="PE16" s="389">
        <f t="shared" si="72"/>
        <v>0</v>
      </c>
      <c r="PF16" s="389">
        <f t="shared" si="72"/>
        <v>0</v>
      </c>
      <c r="PG16" s="389">
        <f t="shared" si="72"/>
        <v>0</v>
      </c>
      <c r="PH16" s="389">
        <f t="shared" si="72"/>
        <v>0</v>
      </c>
      <c r="PI16" s="389">
        <f t="shared" si="72"/>
        <v>0</v>
      </c>
      <c r="PJ16" s="389">
        <f t="shared" si="72"/>
        <v>0</v>
      </c>
      <c r="PK16" s="389">
        <f t="shared" si="72"/>
        <v>0</v>
      </c>
      <c r="PL16" s="389">
        <f t="shared" si="72"/>
        <v>0</v>
      </c>
      <c r="PM16" s="389">
        <f t="shared" si="72"/>
        <v>0</v>
      </c>
      <c r="PN16" s="389">
        <f t="shared" si="72"/>
        <v>0</v>
      </c>
      <c r="PO16" s="389">
        <f t="shared" si="72"/>
        <v>0</v>
      </c>
      <c r="PP16" s="389">
        <f t="shared" si="72"/>
        <v>0</v>
      </c>
      <c r="PQ16" s="389">
        <f t="shared" si="72"/>
        <v>0</v>
      </c>
      <c r="PR16" s="389">
        <f t="shared" si="72"/>
        <v>0</v>
      </c>
      <c r="PS16" s="389">
        <f t="shared" si="72"/>
        <v>0</v>
      </c>
      <c r="PT16" s="389">
        <f t="shared" si="72"/>
        <v>0</v>
      </c>
      <c r="PU16" s="389">
        <f t="shared" si="72"/>
        <v>0</v>
      </c>
      <c r="PV16" s="389">
        <f t="shared" si="72"/>
        <v>0</v>
      </c>
      <c r="PW16" s="389">
        <f t="shared" si="72"/>
        <v>0</v>
      </c>
      <c r="PX16" s="389">
        <f t="shared" si="72"/>
        <v>0</v>
      </c>
      <c r="PY16" s="389">
        <f t="shared" si="72"/>
        <v>0</v>
      </c>
      <c r="PZ16" s="389">
        <f t="shared" si="72"/>
        <v>0</v>
      </c>
      <c r="QA16" s="389">
        <f t="shared" si="72"/>
        <v>0</v>
      </c>
      <c r="QB16" s="389">
        <f t="shared" si="72"/>
        <v>0</v>
      </c>
      <c r="QC16" s="389">
        <f t="shared" si="72"/>
        <v>0</v>
      </c>
      <c r="QD16" s="389">
        <f t="shared" si="72"/>
        <v>0</v>
      </c>
      <c r="QE16" s="389">
        <f t="shared" si="72"/>
        <v>0</v>
      </c>
      <c r="QF16" s="389">
        <f t="shared" si="72"/>
        <v>0</v>
      </c>
      <c r="QG16" s="389">
        <f t="shared" si="72"/>
        <v>0</v>
      </c>
      <c r="QH16" s="389">
        <f t="shared" si="72"/>
        <v>0</v>
      </c>
      <c r="QI16" s="389">
        <f t="shared" si="72"/>
        <v>0</v>
      </c>
      <c r="QJ16" s="389">
        <f t="shared" si="72"/>
        <v>0</v>
      </c>
      <c r="QK16" s="389">
        <f t="shared" ref="QK16:QZ24" si="73">$N16</f>
        <v>0</v>
      </c>
      <c r="QL16" s="389">
        <f t="shared" si="73"/>
        <v>0</v>
      </c>
      <c r="QM16" s="389">
        <f t="shared" si="73"/>
        <v>0</v>
      </c>
      <c r="QN16" s="389">
        <f t="shared" si="73"/>
        <v>0</v>
      </c>
      <c r="QO16" s="389">
        <f t="shared" si="73"/>
        <v>0</v>
      </c>
      <c r="QP16" s="389">
        <f t="shared" si="73"/>
        <v>0</v>
      </c>
      <c r="QQ16" s="389">
        <f t="shared" si="73"/>
        <v>0</v>
      </c>
      <c r="QR16" s="389">
        <f t="shared" si="73"/>
        <v>0</v>
      </c>
      <c r="QS16" s="389">
        <f t="shared" si="73"/>
        <v>0</v>
      </c>
      <c r="QT16" s="389">
        <f t="shared" si="73"/>
        <v>0</v>
      </c>
      <c r="QU16" s="389">
        <f t="shared" si="73"/>
        <v>0</v>
      </c>
      <c r="QV16" s="389">
        <f t="shared" si="73"/>
        <v>0</v>
      </c>
      <c r="QW16" s="389">
        <f t="shared" si="73"/>
        <v>0</v>
      </c>
      <c r="QX16" s="389">
        <f t="shared" si="73"/>
        <v>0</v>
      </c>
      <c r="QY16" s="389">
        <f t="shared" si="73"/>
        <v>0</v>
      </c>
      <c r="QZ16" s="389">
        <f t="shared" si="73"/>
        <v>0</v>
      </c>
      <c r="RA16" s="389">
        <f t="shared" ref="QY16:RA24" si="74">$N16</f>
        <v>0</v>
      </c>
      <c r="RB16" s="389"/>
      <c r="RC16" s="389"/>
      <c r="RD16" s="389"/>
      <c r="RE16" s="389"/>
      <c r="RF16" s="389"/>
      <c r="RG16" s="389"/>
      <c r="RH16" s="389"/>
      <c r="RI16" s="389"/>
      <c r="RJ16" s="389"/>
      <c r="RK16" s="389"/>
      <c r="RL16" s="389"/>
      <c r="RM16" s="389"/>
      <c r="RN16" s="389"/>
      <c r="RO16" s="389"/>
      <c r="RP16" s="389"/>
      <c r="RQ16" s="389"/>
      <c r="RR16" s="389"/>
      <c r="RS16" s="389"/>
    </row>
    <row r="17" spans="1:487">
      <c r="A17" s="287" t="s">
        <v>939</v>
      </c>
      <c r="B17" s="350"/>
      <c r="C17" s="350"/>
      <c r="D17" s="350"/>
      <c r="E17" s="350"/>
      <c r="F17" s="435">
        <v>0.125</v>
      </c>
      <c r="G17" s="350">
        <v>1</v>
      </c>
      <c r="H17" s="350">
        <f>$E17*F17</f>
        <v>0</v>
      </c>
      <c r="I17" s="350">
        <f>I$8*F17*$B17</f>
        <v>0</v>
      </c>
      <c r="J17" s="379">
        <v>0</v>
      </c>
      <c r="K17" s="350">
        <v>0</v>
      </c>
      <c r="L17" s="350">
        <f t="shared" ref="L17:L24" si="75">$E17*J17</f>
        <v>0</v>
      </c>
      <c r="M17" s="350">
        <f t="shared" ref="M17:M24" si="76">M$8*J17*$B17</f>
        <v>0</v>
      </c>
      <c r="N17" s="367">
        <f t="shared" ref="N17:N24" si="77">F17+J17</f>
        <v>0.125</v>
      </c>
      <c r="O17" s="367">
        <f t="shared" ref="O17:O24" si="78">G17+K17</f>
        <v>1</v>
      </c>
      <c r="P17" s="367">
        <f t="shared" ref="P17:P24" si="79">H17+L17</f>
        <v>0</v>
      </c>
      <c r="Q17" s="367">
        <f t="shared" ref="Q17:Q24" si="80">I17+M17</f>
        <v>0</v>
      </c>
      <c r="R17" s="355">
        <v>0</v>
      </c>
      <c r="S17" s="287"/>
      <c r="Z17" s="389">
        <v>0</v>
      </c>
      <c r="AA17" s="389">
        <v>0</v>
      </c>
      <c r="AB17" s="389">
        <v>0</v>
      </c>
      <c r="AC17" s="389">
        <v>0</v>
      </c>
      <c r="AD17" s="389">
        <v>0</v>
      </c>
      <c r="AE17" s="389">
        <v>0</v>
      </c>
      <c r="AF17" s="389">
        <v>0</v>
      </c>
      <c r="AG17" s="389">
        <v>0</v>
      </c>
      <c r="AH17" s="389">
        <v>0</v>
      </c>
      <c r="AI17" s="389">
        <v>0</v>
      </c>
      <c r="AJ17" s="389">
        <v>0</v>
      </c>
      <c r="AK17" s="389">
        <v>0</v>
      </c>
      <c r="AL17" s="389">
        <v>0</v>
      </c>
      <c r="AM17" s="389">
        <v>0</v>
      </c>
      <c r="AN17" s="389">
        <v>0</v>
      </c>
      <c r="AO17" s="389">
        <v>0</v>
      </c>
      <c r="AP17" s="389">
        <v>0</v>
      </c>
      <c r="AQ17" s="389">
        <v>0</v>
      </c>
      <c r="AR17" s="389">
        <f t="shared" si="65"/>
        <v>0.125</v>
      </c>
      <c r="AS17" s="389">
        <f t="shared" si="65"/>
        <v>0.125</v>
      </c>
      <c r="AT17" s="389">
        <f t="shared" si="65"/>
        <v>0.125</v>
      </c>
      <c r="AU17" s="389">
        <f t="shared" si="65"/>
        <v>0.125</v>
      </c>
      <c r="AV17" s="389">
        <f t="shared" si="65"/>
        <v>0.125</v>
      </c>
      <c r="AW17" s="389">
        <f t="shared" si="65"/>
        <v>0.125</v>
      </c>
      <c r="AX17" s="389">
        <f t="shared" si="65"/>
        <v>0.125</v>
      </c>
      <c r="AY17" s="389">
        <f t="shared" si="65"/>
        <v>0.125</v>
      </c>
      <c r="AZ17" s="389">
        <f t="shared" si="65"/>
        <v>0.125</v>
      </c>
      <c r="BA17" s="389">
        <f t="shared" si="65"/>
        <v>0.125</v>
      </c>
      <c r="BB17" s="389">
        <f t="shared" si="65"/>
        <v>0.125</v>
      </c>
      <c r="BC17" s="389">
        <f t="shared" si="65"/>
        <v>0.125</v>
      </c>
      <c r="BD17" s="389">
        <f t="shared" si="65"/>
        <v>0.125</v>
      </c>
      <c r="BE17" s="389">
        <f t="shared" si="65"/>
        <v>0.125</v>
      </c>
      <c r="BF17" s="389">
        <f t="shared" si="65"/>
        <v>0.125</v>
      </c>
      <c r="BG17" s="389">
        <f t="shared" si="65"/>
        <v>0.125</v>
      </c>
      <c r="BH17" s="389">
        <f t="shared" si="65"/>
        <v>0.125</v>
      </c>
      <c r="BI17" s="389">
        <f t="shared" si="65"/>
        <v>0.125</v>
      </c>
      <c r="BJ17" s="389">
        <f t="shared" si="65"/>
        <v>0.125</v>
      </c>
      <c r="BK17" s="389">
        <f t="shared" si="65"/>
        <v>0.125</v>
      </c>
      <c r="BL17" s="389">
        <f t="shared" si="65"/>
        <v>0.125</v>
      </c>
      <c r="BM17" s="389">
        <f t="shared" si="65"/>
        <v>0.125</v>
      </c>
      <c r="BN17" s="389">
        <f t="shared" si="65"/>
        <v>0.125</v>
      </c>
      <c r="BO17" s="389">
        <f t="shared" si="65"/>
        <v>0.125</v>
      </c>
      <c r="BP17" s="389">
        <f t="shared" si="65"/>
        <v>0.125</v>
      </c>
      <c r="BQ17" s="389">
        <f t="shared" si="65"/>
        <v>0.125</v>
      </c>
      <c r="BR17" s="389">
        <f t="shared" si="65"/>
        <v>0.125</v>
      </c>
      <c r="BS17" s="389">
        <f t="shared" si="65"/>
        <v>0.125</v>
      </c>
      <c r="BT17" s="389">
        <f t="shared" si="65"/>
        <v>0.125</v>
      </c>
      <c r="BU17" s="389">
        <f t="shared" si="65"/>
        <v>0.125</v>
      </c>
      <c r="BV17" s="389">
        <f t="shared" si="65"/>
        <v>0.125</v>
      </c>
      <c r="BW17" s="389">
        <f t="shared" si="65"/>
        <v>0.125</v>
      </c>
      <c r="BX17" s="389">
        <f t="shared" si="65"/>
        <v>0.125</v>
      </c>
      <c r="BY17" s="389">
        <f t="shared" si="65"/>
        <v>0.125</v>
      </c>
      <c r="BZ17" s="389">
        <f t="shared" si="65"/>
        <v>0.125</v>
      </c>
      <c r="CA17" s="389">
        <f t="shared" si="65"/>
        <v>0.125</v>
      </c>
      <c r="CB17" s="389">
        <f t="shared" si="65"/>
        <v>0.125</v>
      </c>
      <c r="CC17" s="389">
        <f t="shared" si="65"/>
        <v>0.125</v>
      </c>
      <c r="CD17" s="389">
        <f t="shared" si="65"/>
        <v>0.125</v>
      </c>
      <c r="CE17" s="389">
        <f t="shared" si="65"/>
        <v>0.125</v>
      </c>
      <c r="CF17" s="389">
        <f t="shared" si="65"/>
        <v>0.125</v>
      </c>
      <c r="CG17" s="389">
        <f t="shared" si="65"/>
        <v>0.125</v>
      </c>
      <c r="CH17" s="389">
        <f t="shared" si="65"/>
        <v>0.125</v>
      </c>
      <c r="CI17" s="389">
        <f t="shared" si="65"/>
        <v>0.125</v>
      </c>
      <c r="CJ17" s="389">
        <f t="shared" si="65"/>
        <v>0.125</v>
      </c>
      <c r="CK17" s="389">
        <f t="shared" si="65"/>
        <v>0.125</v>
      </c>
      <c r="CL17" s="389">
        <f t="shared" si="65"/>
        <v>0.125</v>
      </c>
      <c r="CM17" s="389">
        <f t="shared" si="65"/>
        <v>0.125</v>
      </c>
      <c r="CN17" s="389">
        <f t="shared" si="65"/>
        <v>0.125</v>
      </c>
      <c r="CO17" s="389">
        <f t="shared" si="65"/>
        <v>0.125</v>
      </c>
      <c r="CP17" s="389">
        <f t="shared" si="65"/>
        <v>0.125</v>
      </c>
      <c r="CQ17" s="389">
        <f t="shared" si="65"/>
        <v>0.125</v>
      </c>
      <c r="CR17" s="389">
        <f t="shared" si="65"/>
        <v>0.125</v>
      </c>
      <c r="CS17" s="389">
        <f t="shared" si="65"/>
        <v>0.125</v>
      </c>
      <c r="CT17" s="389">
        <f t="shared" si="65"/>
        <v>0.125</v>
      </c>
      <c r="CU17" s="389">
        <f t="shared" si="65"/>
        <v>0.125</v>
      </c>
      <c r="CV17" s="389">
        <f t="shared" si="65"/>
        <v>0.125</v>
      </c>
      <c r="CW17" s="389">
        <f t="shared" si="65"/>
        <v>0.125</v>
      </c>
      <c r="CX17" s="389">
        <f t="shared" si="65"/>
        <v>0.125</v>
      </c>
      <c r="CY17" s="389">
        <f t="shared" si="65"/>
        <v>0.125</v>
      </c>
      <c r="CZ17" s="389">
        <f t="shared" si="65"/>
        <v>0.125</v>
      </c>
      <c r="DA17" s="389">
        <f t="shared" si="65"/>
        <v>0.125</v>
      </c>
      <c r="DB17" s="389">
        <f t="shared" si="65"/>
        <v>0.125</v>
      </c>
      <c r="DC17" s="389">
        <f t="shared" ref="DC17:FN17" si="81">$N17</f>
        <v>0.125</v>
      </c>
      <c r="DD17" s="389">
        <f t="shared" si="81"/>
        <v>0.125</v>
      </c>
      <c r="DE17" s="389">
        <f t="shared" si="81"/>
        <v>0.125</v>
      </c>
      <c r="DF17" s="389">
        <f t="shared" si="81"/>
        <v>0.125</v>
      </c>
      <c r="DG17" s="389">
        <f t="shared" si="81"/>
        <v>0.125</v>
      </c>
      <c r="DH17" s="389">
        <f t="shared" si="81"/>
        <v>0.125</v>
      </c>
      <c r="DI17" s="389">
        <f t="shared" si="81"/>
        <v>0.125</v>
      </c>
      <c r="DJ17" s="389">
        <f t="shared" si="81"/>
        <v>0.125</v>
      </c>
      <c r="DK17" s="389">
        <f t="shared" si="81"/>
        <v>0.125</v>
      </c>
      <c r="DL17" s="389">
        <f t="shared" si="81"/>
        <v>0.125</v>
      </c>
      <c r="DM17" s="389">
        <f t="shared" si="81"/>
        <v>0.125</v>
      </c>
      <c r="DN17" s="389">
        <f t="shared" si="81"/>
        <v>0.125</v>
      </c>
      <c r="DO17" s="389">
        <f t="shared" si="81"/>
        <v>0.125</v>
      </c>
      <c r="DP17" s="389">
        <f t="shared" si="81"/>
        <v>0.125</v>
      </c>
      <c r="DQ17" s="389">
        <f t="shared" si="81"/>
        <v>0.125</v>
      </c>
      <c r="DR17" s="389">
        <f t="shared" si="81"/>
        <v>0.125</v>
      </c>
      <c r="DS17" s="389">
        <f t="shared" si="81"/>
        <v>0.125</v>
      </c>
      <c r="DT17" s="389">
        <f t="shared" si="81"/>
        <v>0.125</v>
      </c>
      <c r="DU17" s="389">
        <f t="shared" si="81"/>
        <v>0.125</v>
      </c>
      <c r="DV17" s="389">
        <f t="shared" si="81"/>
        <v>0.125</v>
      </c>
      <c r="DW17" s="389">
        <f t="shared" si="81"/>
        <v>0.125</v>
      </c>
      <c r="DX17" s="389">
        <f t="shared" si="81"/>
        <v>0.125</v>
      </c>
      <c r="DY17" s="389">
        <f t="shared" si="81"/>
        <v>0.125</v>
      </c>
      <c r="DZ17" s="389">
        <f t="shared" si="81"/>
        <v>0.125</v>
      </c>
      <c r="EA17" s="389">
        <f t="shared" si="81"/>
        <v>0.125</v>
      </c>
      <c r="EB17" s="389">
        <f t="shared" si="81"/>
        <v>0.125</v>
      </c>
      <c r="EC17" s="389">
        <f t="shared" si="81"/>
        <v>0.125</v>
      </c>
      <c r="ED17" s="389">
        <f t="shared" si="81"/>
        <v>0.125</v>
      </c>
      <c r="EE17" s="389">
        <f t="shared" si="81"/>
        <v>0.125</v>
      </c>
      <c r="EF17" s="389">
        <f t="shared" si="81"/>
        <v>0.125</v>
      </c>
      <c r="EG17" s="389">
        <f t="shared" si="81"/>
        <v>0.125</v>
      </c>
      <c r="EH17" s="389">
        <f t="shared" si="81"/>
        <v>0.125</v>
      </c>
      <c r="EI17" s="389">
        <f t="shared" si="81"/>
        <v>0.125</v>
      </c>
      <c r="EJ17" s="389">
        <f t="shared" si="81"/>
        <v>0.125</v>
      </c>
      <c r="EK17" s="389">
        <f t="shared" si="81"/>
        <v>0.125</v>
      </c>
      <c r="EL17" s="389">
        <f t="shared" si="81"/>
        <v>0.125</v>
      </c>
      <c r="EM17" s="389">
        <f t="shared" si="81"/>
        <v>0.125</v>
      </c>
      <c r="EN17" s="389">
        <f t="shared" si="81"/>
        <v>0.125</v>
      </c>
      <c r="EO17" s="389">
        <f t="shared" si="81"/>
        <v>0.125</v>
      </c>
      <c r="EP17" s="389">
        <f t="shared" si="81"/>
        <v>0.125</v>
      </c>
      <c r="EQ17" s="389">
        <f t="shared" si="81"/>
        <v>0.125</v>
      </c>
      <c r="ER17" s="389">
        <f t="shared" si="81"/>
        <v>0.125</v>
      </c>
      <c r="ES17" s="389">
        <f t="shared" si="81"/>
        <v>0.125</v>
      </c>
      <c r="ET17" s="389">
        <f t="shared" si="81"/>
        <v>0.125</v>
      </c>
      <c r="EU17" s="389">
        <f t="shared" si="81"/>
        <v>0.125</v>
      </c>
      <c r="EV17" s="389">
        <f t="shared" si="81"/>
        <v>0.125</v>
      </c>
      <c r="EW17" s="389">
        <f t="shared" si="81"/>
        <v>0.125</v>
      </c>
      <c r="EX17" s="389">
        <f t="shared" si="81"/>
        <v>0.125</v>
      </c>
      <c r="EY17" s="389">
        <f t="shared" si="81"/>
        <v>0.125</v>
      </c>
      <c r="EZ17" s="389">
        <f t="shared" si="81"/>
        <v>0.125</v>
      </c>
      <c r="FA17" s="389">
        <f t="shared" si="81"/>
        <v>0.125</v>
      </c>
      <c r="FB17" s="389">
        <f t="shared" si="81"/>
        <v>0.125</v>
      </c>
      <c r="FC17" s="389">
        <f t="shared" si="81"/>
        <v>0.125</v>
      </c>
      <c r="FD17" s="389">
        <f t="shared" si="81"/>
        <v>0.125</v>
      </c>
      <c r="FE17" s="389">
        <f t="shared" si="81"/>
        <v>0.125</v>
      </c>
      <c r="FF17" s="389">
        <f t="shared" si="81"/>
        <v>0.125</v>
      </c>
      <c r="FG17" s="389">
        <f t="shared" si="81"/>
        <v>0.125</v>
      </c>
      <c r="FH17" s="389">
        <f t="shared" si="81"/>
        <v>0.125</v>
      </c>
      <c r="FI17" s="389">
        <f t="shared" si="81"/>
        <v>0.125</v>
      </c>
      <c r="FJ17" s="389">
        <f t="shared" si="81"/>
        <v>0.125</v>
      </c>
      <c r="FK17" s="389">
        <f t="shared" si="81"/>
        <v>0.125</v>
      </c>
      <c r="FL17" s="389">
        <f t="shared" si="81"/>
        <v>0.125</v>
      </c>
      <c r="FM17" s="389">
        <f t="shared" si="81"/>
        <v>0.125</v>
      </c>
      <c r="FN17" s="389">
        <f t="shared" si="81"/>
        <v>0.125</v>
      </c>
      <c r="FO17" s="389">
        <f t="shared" ref="FO17:HZ17" si="82">$N17</f>
        <v>0.125</v>
      </c>
      <c r="FP17" s="389">
        <f t="shared" si="82"/>
        <v>0.125</v>
      </c>
      <c r="FQ17" s="389">
        <f t="shared" si="82"/>
        <v>0.125</v>
      </c>
      <c r="FR17" s="389">
        <f t="shared" si="82"/>
        <v>0.125</v>
      </c>
      <c r="FS17" s="389">
        <f t="shared" si="82"/>
        <v>0.125</v>
      </c>
      <c r="FT17" s="389">
        <f t="shared" si="82"/>
        <v>0.125</v>
      </c>
      <c r="FU17" s="389">
        <f t="shared" si="82"/>
        <v>0.125</v>
      </c>
      <c r="FV17" s="389">
        <f t="shared" si="82"/>
        <v>0.125</v>
      </c>
      <c r="FW17" s="389">
        <f t="shared" si="82"/>
        <v>0.125</v>
      </c>
      <c r="FX17" s="389">
        <f t="shared" si="82"/>
        <v>0.125</v>
      </c>
      <c r="FY17" s="389">
        <f t="shared" si="82"/>
        <v>0.125</v>
      </c>
      <c r="FZ17" s="389">
        <f t="shared" si="82"/>
        <v>0.125</v>
      </c>
      <c r="GA17" s="389">
        <f t="shared" si="82"/>
        <v>0.125</v>
      </c>
      <c r="GB17" s="389">
        <f t="shared" si="82"/>
        <v>0.125</v>
      </c>
      <c r="GC17" s="389">
        <f t="shared" si="82"/>
        <v>0.125</v>
      </c>
      <c r="GD17" s="389">
        <f t="shared" si="82"/>
        <v>0.125</v>
      </c>
      <c r="GE17" s="389">
        <f t="shared" si="82"/>
        <v>0.125</v>
      </c>
      <c r="GF17" s="389">
        <f t="shared" si="82"/>
        <v>0.125</v>
      </c>
      <c r="GG17" s="389">
        <f t="shared" si="82"/>
        <v>0.125</v>
      </c>
      <c r="GH17" s="389">
        <f t="shared" si="82"/>
        <v>0.125</v>
      </c>
      <c r="GI17" s="389">
        <f t="shared" si="82"/>
        <v>0.125</v>
      </c>
      <c r="GJ17" s="389">
        <f t="shared" si="82"/>
        <v>0.125</v>
      </c>
      <c r="GK17" s="389">
        <f t="shared" si="82"/>
        <v>0.125</v>
      </c>
      <c r="GL17" s="389">
        <f t="shared" si="82"/>
        <v>0.125</v>
      </c>
      <c r="GM17" s="389">
        <f t="shared" si="82"/>
        <v>0.125</v>
      </c>
      <c r="GN17" s="389">
        <f t="shared" si="82"/>
        <v>0.125</v>
      </c>
      <c r="GO17" s="389">
        <f t="shared" si="82"/>
        <v>0.125</v>
      </c>
      <c r="GP17" s="389">
        <f t="shared" si="82"/>
        <v>0.125</v>
      </c>
      <c r="GQ17" s="389">
        <f t="shared" si="82"/>
        <v>0.125</v>
      </c>
      <c r="GR17" s="389">
        <f t="shared" si="82"/>
        <v>0.125</v>
      </c>
      <c r="GS17" s="389">
        <f t="shared" si="82"/>
        <v>0.125</v>
      </c>
      <c r="GT17" s="389">
        <f t="shared" si="82"/>
        <v>0.125</v>
      </c>
      <c r="GU17" s="389">
        <f t="shared" si="82"/>
        <v>0.125</v>
      </c>
      <c r="GV17" s="389">
        <f t="shared" si="82"/>
        <v>0.125</v>
      </c>
      <c r="GW17" s="389">
        <f t="shared" si="82"/>
        <v>0.125</v>
      </c>
      <c r="GX17" s="389">
        <f t="shared" si="82"/>
        <v>0.125</v>
      </c>
      <c r="GY17" s="389">
        <f t="shared" si="82"/>
        <v>0.125</v>
      </c>
      <c r="GZ17" s="389">
        <f t="shared" si="82"/>
        <v>0.125</v>
      </c>
      <c r="HA17" s="389">
        <f t="shared" si="82"/>
        <v>0.125</v>
      </c>
      <c r="HB17" s="389">
        <f t="shared" si="82"/>
        <v>0.125</v>
      </c>
      <c r="HC17" s="389">
        <f t="shared" si="82"/>
        <v>0.125</v>
      </c>
      <c r="HD17" s="389">
        <f t="shared" si="82"/>
        <v>0.125</v>
      </c>
      <c r="HE17" s="389">
        <f t="shared" si="82"/>
        <v>0.125</v>
      </c>
      <c r="HF17" s="389">
        <f t="shared" si="82"/>
        <v>0.125</v>
      </c>
      <c r="HG17" s="389">
        <f t="shared" si="82"/>
        <v>0.125</v>
      </c>
      <c r="HH17" s="389">
        <f t="shared" si="82"/>
        <v>0.125</v>
      </c>
      <c r="HI17" s="389">
        <f t="shared" si="82"/>
        <v>0.125</v>
      </c>
      <c r="HJ17" s="389">
        <f t="shared" si="82"/>
        <v>0.125</v>
      </c>
      <c r="HK17" s="389">
        <f t="shared" si="82"/>
        <v>0.125</v>
      </c>
      <c r="HL17" s="389">
        <f t="shared" si="82"/>
        <v>0.125</v>
      </c>
      <c r="HM17" s="389">
        <f t="shared" si="82"/>
        <v>0.125</v>
      </c>
      <c r="HN17" s="389">
        <f t="shared" si="82"/>
        <v>0.125</v>
      </c>
      <c r="HO17" s="389">
        <f t="shared" si="82"/>
        <v>0.125</v>
      </c>
      <c r="HP17" s="389">
        <f t="shared" si="82"/>
        <v>0.125</v>
      </c>
      <c r="HQ17" s="389">
        <f t="shared" si="82"/>
        <v>0.125</v>
      </c>
      <c r="HR17" s="389">
        <f t="shared" si="82"/>
        <v>0.125</v>
      </c>
      <c r="HS17" s="389">
        <f t="shared" si="82"/>
        <v>0.125</v>
      </c>
      <c r="HT17" s="389">
        <f t="shared" si="82"/>
        <v>0.125</v>
      </c>
      <c r="HU17" s="389">
        <f t="shared" si="82"/>
        <v>0.125</v>
      </c>
      <c r="HV17" s="389">
        <f t="shared" si="82"/>
        <v>0.125</v>
      </c>
      <c r="HW17" s="389">
        <f t="shared" si="82"/>
        <v>0.125</v>
      </c>
      <c r="HX17" s="389">
        <f t="shared" si="82"/>
        <v>0.125</v>
      </c>
      <c r="HY17" s="389">
        <f t="shared" si="82"/>
        <v>0.125</v>
      </c>
      <c r="HZ17" s="389">
        <f t="shared" si="82"/>
        <v>0.125</v>
      </c>
      <c r="IA17" s="389">
        <f t="shared" ref="IA17:KL17" si="83">$N17</f>
        <v>0.125</v>
      </c>
      <c r="IB17" s="389">
        <f t="shared" si="83"/>
        <v>0.125</v>
      </c>
      <c r="IC17" s="389">
        <f t="shared" si="83"/>
        <v>0.125</v>
      </c>
      <c r="ID17" s="389">
        <f t="shared" si="83"/>
        <v>0.125</v>
      </c>
      <c r="IE17" s="389">
        <f t="shared" si="83"/>
        <v>0.125</v>
      </c>
      <c r="IF17" s="389">
        <f t="shared" si="83"/>
        <v>0.125</v>
      </c>
      <c r="IG17" s="389">
        <f t="shared" si="83"/>
        <v>0.125</v>
      </c>
      <c r="IH17" s="389">
        <f t="shared" si="83"/>
        <v>0.125</v>
      </c>
      <c r="II17" s="389">
        <f t="shared" si="83"/>
        <v>0.125</v>
      </c>
      <c r="IJ17" s="389">
        <f t="shared" si="83"/>
        <v>0.125</v>
      </c>
      <c r="IK17" s="389">
        <f t="shared" si="83"/>
        <v>0.125</v>
      </c>
      <c r="IL17" s="389">
        <f t="shared" si="83"/>
        <v>0.125</v>
      </c>
      <c r="IM17" s="389">
        <f t="shared" si="83"/>
        <v>0.125</v>
      </c>
      <c r="IN17" s="389">
        <f t="shared" si="83"/>
        <v>0.125</v>
      </c>
      <c r="IO17" s="389">
        <f t="shared" si="83"/>
        <v>0.125</v>
      </c>
      <c r="IP17" s="389">
        <f t="shared" si="83"/>
        <v>0.125</v>
      </c>
      <c r="IQ17" s="389">
        <f t="shared" si="83"/>
        <v>0.125</v>
      </c>
      <c r="IR17" s="389">
        <f t="shared" si="83"/>
        <v>0.125</v>
      </c>
      <c r="IS17" s="389">
        <f t="shared" si="83"/>
        <v>0.125</v>
      </c>
      <c r="IT17" s="389">
        <f t="shared" si="83"/>
        <v>0.125</v>
      </c>
      <c r="IU17" s="389">
        <f t="shared" si="83"/>
        <v>0.125</v>
      </c>
      <c r="IV17" s="389">
        <f t="shared" si="83"/>
        <v>0.125</v>
      </c>
      <c r="IW17" s="389">
        <f t="shared" si="83"/>
        <v>0.125</v>
      </c>
      <c r="IX17" s="389">
        <f t="shared" si="83"/>
        <v>0.125</v>
      </c>
      <c r="IY17" s="389">
        <f t="shared" si="83"/>
        <v>0.125</v>
      </c>
      <c r="IZ17" s="389">
        <f t="shared" si="83"/>
        <v>0.125</v>
      </c>
      <c r="JA17" s="389">
        <f t="shared" si="83"/>
        <v>0.125</v>
      </c>
      <c r="JB17" s="389">
        <f t="shared" si="83"/>
        <v>0.125</v>
      </c>
      <c r="JC17" s="389">
        <f t="shared" si="83"/>
        <v>0.125</v>
      </c>
      <c r="JD17" s="389">
        <f t="shared" si="83"/>
        <v>0.125</v>
      </c>
      <c r="JE17" s="389">
        <f t="shared" si="83"/>
        <v>0.125</v>
      </c>
      <c r="JF17" s="389">
        <f t="shared" si="83"/>
        <v>0.125</v>
      </c>
      <c r="JG17" s="389">
        <f t="shared" si="83"/>
        <v>0.125</v>
      </c>
      <c r="JH17" s="389">
        <f t="shared" si="83"/>
        <v>0.125</v>
      </c>
      <c r="JI17" s="389">
        <f t="shared" si="83"/>
        <v>0.125</v>
      </c>
      <c r="JJ17" s="389">
        <f t="shared" si="83"/>
        <v>0.125</v>
      </c>
      <c r="JK17" s="389">
        <f t="shared" si="83"/>
        <v>0.125</v>
      </c>
      <c r="JL17" s="389">
        <f t="shared" si="83"/>
        <v>0.125</v>
      </c>
      <c r="JM17" s="389">
        <f t="shared" si="83"/>
        <v>0.125</v>
      </c>
      <c r="JN17" s="389">
        <f t="shared" si="83"/>
        <v>0.125</v>
      </c>
      <c r="JO17" s="389">
        <f t="shared" si="83"/>
        <v>0.125</v>
      </c>
      <c r="JP17" s="389">
        <f t="shared" si="83"/>
        <v>0.125</v>
      </c>
      <c r="JQ17" s="389">
        <f t="shared" si="83"/>
        <v>0.125</v>
      </c>
      <c r="JR17" s="389">
        <f t="shared" si="83"/>
        <v>0.125</v>
      </c>
      <c r="JS17" s="389">
        <f t="shared" si="83"/>
        <v>0.125</v>
      </c>
      <c r="JT17" s="389">
        <f t="shared" si="83"/>
        <v>0.125</v>
      </c>
      <c r="JU17" s="389">
        <f t="shared" si="83"/>
        <v>0.125</v>
      </c>
      <c r="JV17" s="389">
        <f t="shared" si="83"/>
        <v>0.125</v>
      </c>
      <c r="JW17" s="389">
        <f t="shared" si="83"/>
        <v>0.125</v>
      </c>
      <c r="JX17" s="389">
        <f t="shared" si="83"/>
        <v>0.125</v>
      </c>
      <c r="JY17" s="389">
        <f t="shared" si="83"/>
        <v>0.125</v>
      </c>
      <c r="JZ17" s="389">
        <f t="shared" si="83"/>
        <v>0.125</v>
      </c>
      <c r="KA17" s="389">
        <f t="shared" si="83"/>
        <v>0.125</v>
      </c>
      <c r="KB17" s="389">
        <f t="shared" si="83"/>
        <v>0.125</v>
      </c>
      <c r="KC17" s="389">
        <f t="shared" si="83"/>
        <v>0.125</v>
      </c>
      <c r="KD17" s="389">
        <f t="shared" si="83"/>
        <v>0.125</v>
      </c>
      <c r="KE17" s="389">
        <f t="shared" si="83"/>
        <v>0.125</v>
      </c>
      <c r="KF17" s="389">
        <f t="shared" si="83"/>
        <v>0.125</v>
      </c>
      <c r="KG17" s="389">
        <f t="shared" si="83"/>
        <v>0.125</v>
      </c>
      <c r="KH17" s="389">
        <f t="shared" si="83"/>
        <v>0.125</v>
      </c>
      <c r="KI17" s="389">
        <f t="shared" si="83"/>
        <v>0.125</v>
      </c>
      <c r="KJ17" s="389">
        <f t="shared" si="83"/>
        <v>0.125</v>
      </c>
      <c r="KK17" s="389">
        <f t="shared" si="83"/>
        <v>0.125</v>
      </c>
      <c r="KL17" s="389">
        <f t="shared" si="83"/>
        <v>0.125</v>
      </c>
      <c r="KM17" s="389">
        <f t="shared" ref="KM17:MX18" si="84">$N17</f>
        <v>0.125</v>
      </c>
      <c r="KN17" s="389">
        <f t="shared" si="84"/>
        <v>0.125</v>
      </c>
      <c r="KO17" s="389">
        <f t="shared" si="84"/>
        <v>0.125</v>
      </c>
      <c r="KP17" s="389">
        <f t="shared" si="84"/>
        <v>0.125</v>
      </c>
      <c r="KQ17" s="389">
        <f t="shared" si="84"/>
        <v>0.125</v>
      </c>
      <c r="KR17" s="389">
        <f t="shared" si="84"/>
        <v>0.125</v>
      </c>
      <c r="KS17" s="389">
        <f t="shared" si="84"/>
        <v>0.125</v>
      </c>
      <c r="KT17" s="389">
        <f t="shared" si="84"/>
        <v>0.125</v>
      </c>
      <c r="KU17" s="389">
        <f t="shared" si="84"/>
        <v>0.125</v>
      </c>
      <c r="KV17" s="389">
        <f t="shared" si="84"/>
        <v>0.125</v>
      </c>
      <c r="KW17" s="389">
        <f t="shared" si="84"/>
        <v>0.125</v>
      </c>
      <c r="KX17" s="389">
        <f t="shared" si="84"/>
        <v>0.125</v>
      </c>
      <c r="KY17" s="389">
        <f t="shared" si="84"/>
        <v>0.125</v>
      </c>
      <c r="KZ17" s="389">
        <f t="shared" si="84"/>
        <v>0.125</v>
      </c>
      <c r="LA17" s="389">
        <f t="shared" si="84"/>
        <v>0.125</v>
      </c>
      <c r="LB17" s="389">
        <f t="shared" si="84"/>
        <v>0.125</v>
      </c>
      <c r="LC17" s="389">
        <f t="shared" si="84"/>
        <v>0.125</v>
      </c>
      <c r="LD17" s="389">
        <f t="shared" si="84"/>
        <v>0.125</v>
      </c>
      <c r="LE17" s="389">
        <f t="shared" si="84"/>
        <v>0.125</v>
      </c>
      <c r="LF17" s="389">
        <f t="shared" si="84"/>
        <v>0.125</v>
      </c>
      <c r="LG17" s="389">
        <f t="shared" si="84"/>
        <v>0.125</v>
      </c>
      <c r="LH17" s="389">
        <f t="shared" si="84"/>
        <v>0.125</v>
      </c>
      <c r="LI17" s="389">
        <f t="shared" si="84"/>
        <v>0.125</v>
      </c>
      <c r="LJ17" s="389">
        <f t="shared" si="84"/>
        <v>0.125</v>
      </c>
      <c r="LK17" s="389">
        <f t="shared" si="84"/>
        <v>0.125</v>
      </c>
      <c r="LL17" s="389">
        <f t="shared" si="84"/>
        <v>0.125</v>
      </c>
      <c r="LM17" s="389">
        <f t="shared" si="84"/>
        <v>0.125</v>
      </c>
      <c r="LN17" s="389">
        <f t="shared" si="84"/>
        <v>0.125</v>
      </c>
      <c r="LO17" s="389">
        <f t="shared" si="84"/>
        <v>0.125</v>
      </c>
      <c r="LP17" s="389">
        <f t="shared" si="84"/>
        <v>0.125</v>
      </c>
      <c r="LQ17" s="389">
        <f t="shared" si="84"/>
        <v>0.125</v>
      </c>
      <c r="LR17" s="389">
        <f t="shared" si="84"/>
        <v>0.125</v>
      </c>
      <c r="LS17" s="389">
        <f t="shared" si="84"/>
        <v>0.125</v>
      </c>
      <c r="LT17" s="389">
        <f t="shared" si="84"/>
        <v>0.125</v>
      </c>
      <c r="LU17" s="389">
        <f t="shared" si="84"/>
        <v>0.125</v>
      </c>
      <c r="LV17" s="389">
        <f t="shared" si="84"/>
        <v>0.125</v>
      </c>
      <c r="LW17" s="389">
        <f t="shared" si="84"/>
        <v>0.125</v>
      </c>
      <c r="LX17" s="389">
        <f t="shared" si="84"/>
        <v>0.125</v>
      </c>
      <c r="LY17" s="389">
        <f t="shared" si="84"/>
        <v>0.125</v>
      </c>
      <c r="LZ17" s="389">
        <f t="shared" si="84"/>
        <v>0.125</v>
      </c>
      <c r="MA17" s="389">
        <f t="shared" si="84"/>
        <v>0.125</v>
      </c>
      <c r="MB17" s="389">
        <f t="shared" si="84"/>
        <v>0.125</v>
      </c>
      <c r="MC17" s="389">
        <f t="shared" si="84"/>
        <v>0.125</v>
      </c>
      <c r="MD17" s="389">
        <f t="shared" si="84"/>
        <v>0.125</v>
      </c>
      <c r="ME17" s="389">
        <f t="shared" si="84"/>
        <v>0.125</v>
      </c>
      <c r="MF17" s="389">
        <f t="shared" si="84"/>
        <v>0.125</v>
      </c>
      <c r="MG17" s="389">
        <f t="shared" si="84"/>
        <v>0.125</v>
      </c>
      <c r="MH17" s="389">
        <f t="shared" si="84"/>
        <v>0.125</v>
      </c>
      <c r="MI17" s="389">
        <f t="shared" si="84"/>
        <v>0.125</v>
      </c>
      <c r="MJ17" s="389">
        <f t="shared" si="84"/>
        <v>0.125</v>
      </c>
      <c r="MK17" s="389">
        <f t="shared" si="84"/>
        <v>0.125</v>
      </c>
      <c r="ML17" s="389">
        <f t="shared" si="84"/>
        <v>0.125</v>
      </c>
      <c r="MM17" s="389">
        <f t="shared" si="84"/>
        <v>0.125</v>
      </c>
      <c r="MN17" s="389">
        <f t="shared" si="84"/>
        <v>0.125</v>
      </c>
      <c r="MO17" s="389">
        <f t="shared" si="84"/>
        <v>0.125</v>
      </c>
      <c r="MP17" s="389">
        <f t="shared" si="84"/>
        <v>0.125</v>
      </c>
      <c r="MQ17" s="389">
        <f t="shared" si="84"/>
        <v>0.125</v>
      </c>
      <c r="MR17" s="389">
        <f t="shared" si="84"/>
        <v>0.125</v>
      </c>
      <c r="MS17" s="389">
        <f t="shared" si="84"/>
        <v>0.125</v>
      </c>
      <c r="MT17" s="389">
        <f t="shared" si="84"/>
        <v>0.125</v>
      </c>
      <c r="MU17" s="389">
        <f t="shared" si="84"/>
        <v>0.125</v>
      </c>
      <c r="MV17" s="389">
        <f t="shared" si="84"/>
        <v>0.125</v>
      </c>
      <c r="MW17" s="389">
        <f t="shared" si="84"/>
        <v>0.125</v>
      </c>
      <c r="MX17" s="389">
        <f t="shared" si="84"/>
        <v>0.125</v>
      </c>
      <c r="MY17" s="389">
        <f t="shared" si="70"/>
        <v>0.125</v>
      </c>
      <c r="MZ17" s="389">
        <f t="shared" si="70"/>
        <v>0.125</v>
      </c>
      <c r="NA17" s="389">
        <f t="shared" si="70"/>
        <v>0.125</v>
      </c>
      <c r="NB17" s="389">
        <f t="shared" si="70"/>
        <v>0.125</v>
      </c>
      <c r="NC17" s="389">
        <f t="shared" si="70"/>
        <v>0.125</v>
      </c>
      <c r="ND17" s="389">
        <f t="shared" si="70"/>
        <v>0.125</v>
      </c>
      <c r="NE17" s="389">
        <f t="shared" si="70"/>
        <v>0.125</v>
      </c>
      <c r="NF17" s="389">
        <f t="shared" si="70"/>
        <v>0.125</v>
      </c>
      <c r="NG17" s="389">
        <f t="shared" si="70"/>
        <v>0.125</v>
      </c>
      <c r="NH17" s="389">
        <f t="shared" si="70"/>
        <v>0.125</v>
      </c>
      <c r="NI17" s="389">
        <f t="shared" si="70"/>
        <v>0.125</v>
      </c>
      <c r="NJ17" s="389">
        <f t="shared" si="70"/>
        <v>0.125</v>
      </c>
      <c r="NK17" s="389">
        <f t="shared" si="70"/>
        <v>0.125</v>
      </c>
      <c r="NL17" s="389">
        <f t="shared" si="70"/>
        <v>0.125</v>
      </c>
      <c r="NM17" s="389">
        <f t="shared" si="70"/>
        <v>0.125</v>
      </c>
      <c r="NN17" s="389">
        <f t="shared" si="70"/>
        <v>0.125</v>
      </c>
      <c r="NO17" s="389">
        <f t="shared" si="70"/>
        <v>0.125</v>
      </c>
      <c r="NP17" s="389">
        <f t="shared" si="70"/>
        <v>0.125</v>
      </c>
      <c r="NQ17" s="389">
        <f t="shared" si="70"/>
        <v>0.125</v>
      </c>
      <c r="NR17" s="389">
        <f t="shared" si="70"/>
        <v>0.125</v>
      </c>
      <c r="NS17" s="389">
        <f t="shared" si="70"/>
        <v>0.125</v>
      </c>
      <c r="NT17" s="389">
        <f t="shared" si="70"/>
        <v>0.125</v>
      </c>
      <c r="NU17" s="389">
        <f t="shared" si="70"/>
        <v>0.125</v>
      </c>
      <c r="NV17" s="389">
        <f t="shared" si="70"/>
        <v>0.125</v>
      </c>
      <c r="NW17" s="389">
        <f t="shared" si="71"/>
        <v>0.125</v>
      </c>
      <c r="NX17" s="389">
        <f t="shared" si="71"/>
        <v>0.125</v>
      </c>
      <c r="NY17" s="389">
        <f t="shared" si="71"/>
        <v>0.125</v>
      </c>
      <c r="NZ17" s="389">
        <f t="shared" si="71"/>
        <v>0.125</v>
      </c>
      <c r="OA17" s="389">
        <f t="shared" si="71"/>
        <v>0.125</v>
      </c>
      <c r="OB17" s="389">
        <f t="shared" si="71"/>
        <v>0.125</v>
      </c>
      <c r="OC17" s="389">
        <f t="shared" si="71"/>
        <v>0.125</v>
      </c>
      <c r="OD17" s="389">
        <f t="shared" si="71"/>
        <v>0.125</v>
      </c>
      <c r="OE17" s="389">
        <f t="shared" si="71"/>
        <v>0.125</v>
      </c>
      <c r="OF17" s="389">
        <f t="shared" si="71"/>
        <v>0.125</v>
      </c>
      <c r="OG17" s="389">
        <f t="shared" si="71"/>
        <v>0.125</v>
      </c>
      <c r="OH17" s="389">
        <f t="shared" ref="OH17:OW20" si="85">$N17</f>
        <v>0.125</v>
      </c>
      <c r="OI17" s="389">
        <f t="shared" si="85"/>
        <v>0.125</v>
      </c>
      <c r="OJ17" s="389">
        <f t="shared" si="85"/>
        <v>0.125</v>
      </c>
      <c r="OK17" s="389">
        <f t="shared" si="85"/>
        <v>0.125</v>
      </c>
      <c r="OL17" s="389">
        <f t="shared" si="85"/>
        <v>0.125</v>
      </c>
      <c r="OM17" s="389">
        <f t="shared" si="85"/>
        <v>0.125</v>
      </c>
      <c r="ON17" s="389">
        <f t="shared" si="85"/>
        <v>0.125</v>
      </c>
      <c r="OO17" s="389">
        <f t="shared" si="85"/>
        <v>0.125</v>
      </c>
      <c r="OP17" s="389">
        <f t="shared" si="85"/>
        <v>0.125</v>
      </c>
      <c r="OQ17" s="389">
        <f t="shared" si="85"/>
        <v>0.125</v>
      </c>
      <c r="OR17" s="389">
        <f t="shared" si="85"/>
        <v>0.125</v>
      </c>
      <c r="OS17" s="389">
        <f t="shared" si="85"/>
        <v>0.125</v>
      </c>
      <c r="OT17" s="389">
        <f t="shared" si="85"/>
        <v>0.125</v>
      </c>
      <c r="OU17" s="389">
        <f t="shared" si="85"/>
        <v>0.125</v>
      </c>
      <c r="OV17" s="389">
        <f t="shared" si="85"/>
        <v>0.125</v>
      </c>
      <c r="OW17" s="389">
        <f t="shared" si="85"/>
        <v>0.125</v>
      </c>
      <c r="OX17" s="389">
        <f t="shared" si="72"/>
        <v>0.125</v>
      </c>
      <c r="OY17" s="389">
        <f t="shared" si="72"/>
        <v>0.125</v>
      </c>
      <c r="OZ17" s="389">
        <f t="shared" si="72"/>
        <v>0.125</v>
      </c>
      <c r="PA17" s="389">
        <f t="shared" si="72"/>
        <v>0.125</v>
      </c>
      <c r="PB17" s="389">
        <f t="shared" si="72"/>
        <v>0.125</v>
      </c>
      <c r="PC17" s="389">
        <f t="shared" si="72"/>
        <v>0.125</v>
      </c>
      <c r="PD17" s="389">
        <f t="shared" si="72"/>
        <v>0.125</v>
      </c>
      <c r="PE17" s="389">
        <f t="shared" si="72"/>
        <v>0.125</v>
      </c>
      <c r="PF17" s="389">
        <f t="shared" si="72"/>
        <v>0.125</v>
      </c>
      <c r="PG17" s="389">
        <f t="shared" si="72"/>
        <v>0.125</v>
      </c>
      <c r="PH17" s="389">
        <f t="shared" si="72"/>
        <v>0.125</v>
      </c>
      <c r="PI17" s="389">
        <f t="shared" si="72"/>
        <v>0.125</v>
      </c>
      <c r="PJ17" s="389">
        <f t="shared" si="72"/>
        <v>0.125</v>
      </c>
      <c r="PK17" s="389">
        <f t="shared" si="72"/>
        <v>0.125</v>
      </c>
      <c r="PL17" s="389">
        <f t="shared" si="72"/>
        <v>0.125</v>
      </c>
      <c r="PM17" s="389">
        <f t="shared" si="72"/>
        <v>0.125</v>
      </c>
      <c r="PN17" s="389">
        <f t="shared" si="72"/>
        <v>0.125</v>
      </c>
      <c r="PO17" s="389">
        <f t="shared" si="72"/>
        <v>0.125</v>
      </c>
      <c r="PP17" s="389">
        <f t="shared" si="72"/>
        <v>0.125</v>
      </c>
      <c r="PQ17" s="389">
        <f t="shared" si="72"/>
        <v>0.125</v>
      </c>
      <c r="PR17" s="389">
        <f t="shared" si="72"/>
        <v>0.125</v>
      </c>
      <c r="PS17" s="389">
        <f t="shared" si="72"/>
        <v>0.125</v>
      </c>
      <c r="PT17" s="389">
        <f t="shared" si="72"/>
        <v>0.125</v>
      </c>
      <c r="PU17" s="389">
        <f t="shared" si="72"/>
        <v>0.125</v>
      </c>
      <c r="PV17" s="389">
        <f t="shared" si="72"/>
        <v>0.125</v>
      </c>
      <c r="PW17" s="389">
        <f t="shared" si="72"/>
        <v>0.125</v>
      </c>
      <c r="PX17" s="389">
        <f t="shared" si="72"/>
        <v>0.125</v>
      </c>
      <c r="PY17" s="389">
        <f t="shared" si="72"/>
        <v>0.125</v>
      </c>
      <c r="PZ17" s="389">
        <f t="shared" si="72"/>
        <v>0.125</v>
      </c>
      <c r="QA17" s="389">
        <f t="shared" si="72"/>
        <v>0.125</v>
      </c>
      <c r="QB17" s="389">
        <f t="shared" si="72"/>
        <v>0.125</v>
      </c>
      <c r="QC17" s="389">
        <f t="shared" si="72"/>
        <v>0.125</v>
      </c>
      <c r="QD17" s="389">
        <f t="shared" si="72"/>
        <v>0.125</v>
      </c>
      <c r="QE17" s="389">
        <f t="shared" si="72"/>
        <v>0.125</v>
      </c>
      <c r="QF17" s="389">
        <f t="shared" si="72"/>
        <v>0.125</v>
      </c>
      <c r="QG17" s="389">
        <f t="shared" si="72"/>
        <v>0.125</v>
      </c>
      <c r="QH17" s="389">
        <f t="shared" si="72"/>
        <v>0.125</v>
      </c>
      <c r="QI17" s="389">
        <f t="shared" si="72"/>
        <v>0.125</v>
      </c>
      <c r="QJ17" s="389">
        <f t="shared" si="72"/>
        <v>0.125</v>
      </c>
      <c r="QK17" s="389">
        <f t="shared" si="73"/>
        <v>0.125</v>
      </c>
      <c r="QL17" s="389">
        <f t="shared" si="73"/>
        <v>0.125</v>
      </c>
      <c r="QM17" s="389">
        <f t="shared" si="73"/>
        <v>0.125</v>
      </c>
      <c r="QN17" s="389">
        <f t="shared" si="73"/>
        <v>0.125</v>
      </c>
      <c r="QO17" s="389">
        <f t="shared" si="73"/>
        <v>0.125</v>
      </c>
      <c r="QP17" s="389">
        <f t="shared" si="73"/>
        <v>0.125</v>
      </c>
      <c r="QQ17" s="389">
        <f t="shared" si="73"/>
        <v>0.125</v>
      </c>
      <c r="QR17" s="389">
        <f t="shared" si="73"/>
        <v>0.125</v>
      </c>
      <c r="QS17" s="389">
        <f t="shared" si="73"/>
        <v>0.125</v>
      </c>
      <c r="QT17" s="389">
        <f t="shared" si="73"/>
        <v>0.125</v>
      </c>
      <c r="QU17" s="389">
        <f t="shared" si="73"/>
        <v>0.125</v>
      </c>
      <c r="QV17" s="389">
        <f t="shared" si="73"/>
        <v>0.125</v>
      </c>
      <c r="QW17" s="389">
        <f t="shared" si="73"/>
        <v>0.125</v>
      </c>
      <c r="QX17" s="389">
        <f t="shared" si="73"/>
        <v>0.125</v>
      </c>
      <c r="QY17" s="389">
        <f t="shared" si="74"/>
        <v>0.125</v>
      </c>
      <c r="QZ17" s="389">
        <f t="shared" si="74"/>
        <v>0.125</v>
      </c>
      <c r="RA17" s="389">
        <f t="shared" si="74"/>
        <v>0.125</v>
      </c>
      <c r="RB17" s="389"/>
      <c r="RC17" s="389"/>
      <c r="RD17" s="389"/>
      <c r="RE17" s="389"/>
      <c r="RF17" s="389"/>
      <c r="RG17" s="389"/>
      <c r="RH17" s="389"/>
      <c r="RI17" s="389"/>
      <c r="RJ17" s="389"/>
      <c r="RK17" s="389"/>
      <c r="RL17" s="389"/>
      <c r="RM17" s="389"/>
      <c r="RN17" s="389"/>
      <c r="RO17" s="389"/>
      <c r="RP17" s="389"/>
      <c r="RQ17" s="389"/>
      <c r="RR17" s="389"/>
      <c r="RS17" s="389"/>
    </row>
    <row r="18" spans="1:487">
      <c r="A18" s="287" t="s">
        <v>940</v>
      </c>
      <c r="B18" s="350"/>
      <c r="C18" s="350"/>
      <c r="D18" s="350"/>
      <c r="E18" s="350"/>
      <c r="F18" s="435">
        <v>0.125</v>
      </c>
      <c r="G18" s="350">
        <v>1</v>
      </c>
      <c r="H18" s="350">
        <f>$E18*F18</f>
        <v>0</v>
      </c>
      <c r="I18" s="350">
        <f>I$8*F18*$B18</f>
        <v>0</v>
      </c>
      <c r="J18" s="379">
        <v>0</v>
      </c>
      <c r="K18" s="350">
        <v>0</v>
      </c>
      <c r="L18" s="350">
        <f t="shared" si="75"/>
        <v>0</v>
      </c>
      <c r="M18" s="350">
        <f t="shared" si="76"/>
        <v>0</v>
      </c>
      <c r="N18" s="367">
        <f t="shared" si="77"/>
        <v>0.125</v>
      </c>
      <c r="O18" s="367">
        <f t="shared" si="78"/>
        <v>1</v>
      </c>
      <c r="P18" s="367">
        <f t="shared" si="79"/>
        <v>0</v>
      </c>
      <c r="Q18" s="367">
        <f t="shared" si="80"/>
        <v>0</v>
      </c>
      <c r="R18" s="355">
        <v>0</v>
      </c>
      <c r="S18" s="287"/>
      <c r="Z18" s="389">
        <v>0</v>
      </c>
      <c r="AA18" s="389">
        <v>0</v>
      </c>
      <c r="AB18" s="389">
        <v>0</v>
      </c>
      <c r="AC18" s="389">
        <v>0</v>
      </c>
      <c r="AD18" s="389">
        <v>0</v>
      </c>
      <c r="AE18" s="389">
        <v>0</v>
      </c>
      <c r="AF18" s="389">
        <v>0</v>
      </c>
      <c r="AG18" s="389">
        <v>0</v>
      </c>
      <c r="AH18" s="389">
        <v>0</v>
      </c>
      <c r="AI18" s="389">
        <v>0</v>
      </c>
      <c r="AJ18" s="389">
        <v>0</v>
      </c>
      <c r="AK18" s="389">
        <v>0</v>
      </c>
      <c r="AL18" s="389">
        <v>0</v>
      </c>
      <c r="AM18" s="389">
        <v>0</v>
      </c>
      <c r="AN18" s="389">
        <v>0</v>
      </c>
      <c r="AO18" s="389">
        <v>0</v>
      </c>
      <c r="AP18" s="389">
        <v>0</v>
      </c>
      <c r="AQ18" s="389">
        <v>0</v>
      </c>
      <c r="AR18" s="389">
        <f t="shared" si="65"/>
        <v>0.125</v>
      </c>
      <c r="AS18" s="389">
        <f t="shared" si="65"/>
        <v>0.125</v>
      </c>
      <c r="AT18" s="389">
        <f t="shared" si="65"/>
        <v>0.125</v>
      </c>
      <c r="AU18" s="389">
        <f t="shared" si="65"/>
        <v>0.125</v>
      </c>
      <c r="AV18" s="389">
        <f t="shared" si="65"/>
        <v>0.125</v>
      </c>
      <c r="AW18" s="389">
        <f t="shared" si="65"/>
        <v>0.125</v>
      </c>
      <c r="AX18" s="389">
        <f t="shared" si="65"/>
        <v>0.125</v>
      </c>
      <c r="AY18" s="389">
        <f t="shared" si="65"/>
        <v>0.125</v>
      </c>
      <c r="AZ18" s="389">
        <f t="shared" si="65"/>
        <v>0.125</v>
      </c>
      <c r="BA18" s="389">
        <f t="shared" si="65"/>
        <v>0.125</v>
      </c>
      <c r="BB18" s="389">
        <f t="shared" si="65"/>
        <v>0.125</v>
      </c>
      <c r="BC18" s="389">
        <f t="shared" si="65"/>
        <v>0.125</v>
      </c>
      <c r="BD18" s="389">
        <f t="shared" si="65"/>
        <v>0.125</v>
      </c>
      <c r="BE18" s="389">
        <f t="shared" si="65"/>
        <v>0.125</v>
      </c>
      <c r="BF18" s="389">
        <f t="shared" si="65"/>
        <v>0.125</v>
      </c>
      <c r="BG18" s="389">
        <f t="shared" si="65"/>
        <v>0.125</v>
      </c>
      <c r="BH18" s="389">
        <f t="shared" si="65"/>
        <v>0.125</v>
      </c>
      <c r="BI18" s="389">
        <f t="shared" si="65"/>
        <v>0.125</v>
      </c>
      <c r="BJ18" s="389">
        <f t="shared" si="65"/>
        <v>0.125</v>
      </c>
      <c r="BK18" s="389">
        <f t="shared" si="65"/>
        <v>0.125</v>
      </c>
      <c r="BL18" s="389">
        <f t="shared" si="65"/>
        <v>0.125</v>
      </c>
      <c r="BM18" s="389">
        <f t="shared" si="65"/>
        <v>0.125</v>
      </c>
      <c r="BN18" s="389">
        <f t="shared" si="65"/>
        <v>0.125</v>
      </c>
      <c r="BO18" s="389">
        <f t="shared" si="65"/>
        <v>0.125</v>
      </c>
      <c r="BP18" s="389">
        <f t="shared" si="65"/>
        <v>0.125</v>
      </c>
      <c r="BQ18" s="389">
        <f t="shared" si="65"/>
        <v>0.125</v>
      </c>
      <c r="BR18" s="389">
        <f t="shared" si="65"/>
        <v>0.125</v>
      </c>
      <c r="BS18" s="389">
        <f t="shared" si="65"/>
        <v>0.125</v>
      </c>
      <c r="BT18" s="389">
        <f t="shared" si="65"/>
        <v>0.125</v>
      </c>
      <c r="BU18" s="389">
        <f t="shared" si="65"/>
        <v>0.125</v>
      </c>
      <c r="BV18" s="389">
        <f t="shared" si="65"/>
        <v>0.125</v>
      </c>
      <c r="BW18" s="389">
        <f t="shared" si="65"/>
        <v>0.125</v>
      </c>
      <c r="BX18" s="389">
        <f t="shared" si="65"/>
        <v>0.125</v>
      </c>
      <c r="BY18" s="389">
        <f t="shared" si="65"/>
        <v>0.125</v>
      </c>
      <c r="BZ18" s="389">
        <f t="shared" si="65"/>
        <v>0.125</v>
      </c>
      <c r="CA18" s="389">
        <f t="shared" si="65"/>
        <v>0.125</v>
      </c>
      <c r="CB18" s="389">
        <f t="shared" si="65"/>
        <v>0.125</v>
      </c>
      <c r="CC18" s="389">
        <f t="shared" si="65"/>
        <v>0.125</v>
      </c>
      <c r="CD18" s="389">
        <f t="shared" si="65"/>
        <v>0.125</v>
      </c>
      <c r="CE18" s="389">
        <f t="shared" si="65"/>
        <v>0.125</v>
      </c>
      <c r="CF18" s="389">
        <f t="shared" si="65"/>
        <v>0.125</v>
      </c>
      <c r="CG18" s="389">
        <f t="shared" si="65"/>
        <v>0.125</v>
      </c>
      <c r="CH18" s="389">
        <f t="shared" si="65"/>
        <v>0.125</v>
      </c>
      <c r="CI18" s="389">
        <f t="shared" si="65"/>
        <v>0.125</v>
      </c>
      <c r="CJ18" s="389">
        <f t="shared" si="65"/>
        <v>0.125</v>
      </c>
      <c r="CK18" s="389">
        <f t="shared" si="65"/>
        <v>0.125</v>
      </c>
      <c r="CL18" s="389">
        <f t="shared" si="65"/>
        <v>0.125</v>
      </c>
      <c r="CM18" s="389">
        <f t="shared" si="65"/>
        <v>0.125</v>
      </c>
      <c r="CN18" s="389">
        <f t="shared" si="65"/>
        <v>0.125</v>
      </c>
      <c r="CO18" s="389">
        <f t="shared" si="65"/>
        <v>0.125</v>
      </c>
      <c r="CP18" s="389">
        <f t="shared" si="65"/>
        <v>0.125</v>
      </c>
      <c r="CQ18" s="389">
        <f t="shared" si="65"/>
        <v>0.125</v>
      </c>
      <c r="CR18" s="389">
        <f t="shared" si="65"/>
        <v>0.125</v>
      </c>
      <c r="CS18" s="389">
        <f t="shared" si="65"/>
        <v>0.125</v>
      </c>
      <c r="CT18" s="389">
        <f t="shared" si="65"/>
        <v>0.125</v>
      </c>
      <c r="CU18" s="389">
        <f t="shared" si="65"/>
        <v>0.125</v>
      </c>
      <c r="CV18" s="389">
        <f t="shared" si="65"/>
        <v>0.125</v>
      </c>
      <c r="CW18" s="389">
        <f t="shared" si="65"/>
        <v>0.125</v>
      </c>
      <c r="CX18" s="389">
        <f t="shared" si="65"/>
        <v>0.125</v>
      </c>
      <c r="CY18" s="389">
        <f t="shared" si="65"/>
        <v>0.125</v>
      </c>
      <c r="CZ18" s="389">
        <f t="shared" si="65"/>
        <v>0.125</v>
      </c>
      <c r="DA18" s="389">
        <f t="shared" si="65"/>
        <v>0.125</v>
      </c>
      <c r="DB18" s="389">
        <f t="shared" si="65"/>
        <v>0.125</v>
      </c>
      <c r="DC18" s="389">
        <f t="shared" ref="DC18:DR18" si="86">$N18</f>
        <v>0.125</v>
      </c>
      <c r="DD18" s="389">
        <f t="shared" si="86"/>
        <v>0.125</v>
      </c>
      <c r="DE18" s="389">
        <f t="shared" si="86"/>
        <v>0.125</v>
      </c>
      <c r="DF18" s="389">
        <f t="shared" si="86"/>
        <v>0.125</v>
      </c>
      <c r="DG18" s="389">
        <f t="shared" si="86"/>
        <v>0.125</v>
      </c>
      <c r="DH18" s="389">
        <f t="shared" si="86"/>
        <v>0.125</v>
      </c>
      <c r="DI18" s="389">
        <f t="shared" si="86"/>
        <v>0.125</v>
      </c>
      <c r="DJ18" s="389">
        <f t="shared" si="86"/>
        <v>0.125</v>
      </c>
      <c r="DK18" s="389">
        <f t="shared" si="86"/>
        <v>0.125</v>
      </c>
      <c r="DL18" s="389">
        <f t="shared" si="86"/>
        <v>0.125</v>
      </c>
      <c r="DM18" s="389">
        <f t="shared" si="86"/>
        <v>0.125</v>
      </c>
      <c r="DN18" s="389">
        <f t="shared" si="86"/>
        <v>0.125</v>
      </c>
      <c r="DO18" s="389">
        <f t="shared" si="86"/>
        <v>0.125</v>
      </c>
      <c r="DP18" s="389">
        <f t="shared" si="86"/>
        <v>0.125</v>
      </c>
      <c r="DQ18" s="389">
        <f t="shared" si="86"/>
        <v>0.125</v>
      </c>
      <c r="DR18" s="389">
        <f t="shared" si="86"/>
        <v>0.125</v>
      </c>
      <c r="DS18" s="389">
        <f t="shared" ref="DS18:GD18" si="87">$N18</f>
        <v>0.125</v>
      </c>
      <c r="DT18" s="389">
        <f t="shared" si="87"/>
        <v>0.125</v>
      </c>
      <c r="DU18" s="389">
        <f t="shared" si="87"/>
        <v>0.125</v>
      </c>
      <c r="DV18" s="389">
        <f t="shared" si="87"/>
        <v>0.125</v>
      </c>
      <c r="DW18" s="389">
        <f t="shared" si="87"/>
        <v>0.125</v>
      </c>
      <c r="DX18" s="389">
        <f t="shared" si="87"/>
        <v>0.125</v>
      </c>
      <c r="DY18" s="389">
        <f t="shared" si="87"/>
        <v>0.125</v>
      </c>
      <c r="DZ18" s="389">
        <f t="shared" si="87"/>
        <v>0.125</v>
      </c>
      <c r="EA18" s="389">
        <f t="shared" si="87"/>
        <v>0.125</v>
      </c>
      <c r="EB18" s="389">
        <f t="shared" si="87"/>
        <v>0.125</v>
      </c>
      <c r="EC18" s="389">
        <f t="shared" si="87"/>
        <v>0.125</v>
      </c>
      <c r="ED18" s="389">
        <f t="shared" si="87"/>
        <v>0.125</v>
      </c>
      <c r="EE18" s="389">
        <f t="shared" si="87"/>
        <v>0.125</v>
      </c>
      <c r="EF18" s="389">
        <f t="shared" si="87"/>
        <v>0.125</v>
      </c>
      <c r="EG18" s="389">
        <f t="shared" si="87"/>
        <v>0.125</v>
      </c>
      <c r="EH18" s="389">
        <f t="shared" si="87"/>
        <v>0.125</v>
      </c>
      <c r="EI18" s="389">
        <f t="shared" si="87"/>
        <v>0.125</v>
      </c>
      <c r="EJ18" s="389">
        <f t="shared" si="87"/>
        <v>0.125</v>
      </c>
      <c r="EK18" s="389">
        <f t="shared" si="87"/>
        <v>0.125</v>
      </c>
      <c r="EL18" s="389">
        <f t="shared" si="87"/>
        <v>0.125</v>
      </c>
      <c r="EM18" s="389">
        <f t="shared" si="87"/>
        <v>0.125</v>
      </c>
      <c r="EN18" s="389">
        <f t="shared" si="87"/>
        <v>0.125</v>
      </c>
      <c r="EO18" s="389">
        <f t="shared" si="87"/>
        <v>0.125</v>
      </c>
      <c r="EP18" s="389">
        <f t="shared" si="87"/>
        <v>0.125</v>
      </c>
      <c r="EQ18" s="389">
        <f t="shared" si="87"/>
        <v>0.125</v>
      </c>
      <c r="ER18" s="389">
        <f t="shared" si="87"/>
        <v>0.125</v>
      </c>
      <c r="ES18" s="389">
        <f t="shared" si="87"/>
        <v>0.125</v>
      </c>
      <c r="ET18" s="389">
        <f t="shared" si="87"/>
        <v>0.125</v>
      </c>
      <c r="EU18" s="389">
        <f t="shared" si="87"/>
        <v>0.125</v>
      </c>
      <c r="EV18" s="389">
        <f t="shared" si="87"/>
        <v>0.125</v>
      </c>
      <c r="EW18" s="389">
        <f t="shared" si="87"/>
        <v>0.125</v>
      </c>
      <c r="EX18" s="389">
        <f t="shared" si="87"/>
        <v>0.125</v>
      </c>
      <c r="EY18" s="389">
        <f t="shared" si="87"/>
        <v>0.125</v>
      </c>
      <c r="EZ18" s="389">
        <f t="shared" si="87"/>
        <v>0.125</v>
      </c>
      <c r="FA18" s="389">
        <f t="shared" si="87"/>
        <v>0.125</v>
      </c>
      <c r="FB18" s="389">
        <f t="shared" si="87"/>
        <v>0.125</v>
      </c>
      <c r="FC18" s="389">
        <f t="shared" si="87"/>
        <v>0.125</v>
      </c>
      <c r="FD18" s="389">
        <f t="shared" si="87"/>
        <v>0.125</v>
      </c>
      <c r="FE18" s="389">
        <f t="shared" si="87"/>
        <v>0.125</v>
      </c>
      <c r="FF18" s="389">
        <f t="shared" si="87"/>
        <v>0.125</v>
      </c>
      <c r="FG18" s="389">
        <f t="shared" si="87"/>
        <v>0.125</v>
      </c>
      <c r="FH18" s="389">
        <f t="shared" si="87"/>
        <v>0.125</v>
      </c>
      <c r="FI18" s="389">
        <f t="shared" si="87"/>
        <v>0.125</v>
      </c>
      <c r="FJ18" s="389">
        <f t="shared" si="87"/>
        <v>0.125</v>
      </c>
      <c r="FK18" s="389">
        <f t="shared" si="87"/>
        <v>0.125</v>
      </c>
      <c r="FL18" s="389">
        <f t="shared" si="87"/>
        <v>0.125</v>
      </c>
      <c r="FM18" s="389">
        <f t="shared" si="87"/>
        <v>0.125</v>
      </c>
      <c r="FN18" s="389">
        <f t="shared" si="87"/>
        <v>0.125</v>
      </c>
      <c r="FO18" s="389">
        <f t="shared" si="87"/>
        <v>0.125</v>
      </c>
      <c r="FP18" s="389">
        <f t="shared" si="87"/>
        <v>0.125</v>
      </c>
      <c r="FQ18" s="389">
        <f t="shared" si="87"/>
        <v>0.125</v>
      </c>
      <c r="FR18" s="389">
        <f t="shared" si="87"/>
        <v>0.125</v>
      </c>
      <c r="FS18" s="389">
        <f t="shared" si="87"/>
        <v>0.125</v>
      </c>
      <c r="FT18" s="389">
        <f t="shared" si="87"/>
        <v>0.125</v>
      </c>
      <c r="FU18" s="389">
        <f t="shared" si="87"/>
        <v>0.125</v>
      </c>
      <c r="FV18" s="389">
        <f t="shared" si="87"/>
        <v>0.125</v>
      </c>
      <c r="FW18" s="389">
        <f t="shared" si="87"/>
        <v>0.125</v>
      </c>
      <c r="FX18" s="389">
        <f t="shared" si="87"/>
        <v>0.125</v>
      </c>
      <c r="FY18" s="389">
        <f t="shared" si="87"/>
        <v>0.125</v>
      </c>
      <c r="FZ18" s="389">
        <f t="shared" si="87"/>
        <v>0.125</v>
      </c>
      <c r="GA18" s="389">
        <f t="shared" si="87"/>
        <v>0.125</v>
      </c>
      <c r="GB18" s="389">
        <f t="shared" si="87"/>
        <v>0.125</v>
      </c>
      <c r="GC18" s="389">
        <f t="shared" si="87"/>
        <v>0.125</v>
      </c>
      <c r="GD18" s="389">
        <f t="shared" si="87"/>
        <v>0.125</v>
      </c>
      <c r="GE18" s="389">
        <f t="shared" ref="GE18:HZ18" si="88">$N18</f>
        <v>0.125</v>
      </c>
      <c r="GF18" s="389">
        <f t="shared" si="88"/>
        <v>0.125</v>
      </c>
      <c r="GG18" s="389">
        <f t="shared" si="88"/>
        <v>0.125</v>
      </c>
      <c r="GH18" s="389">
        <f t="shared" si="88"/>
        <v>0.125</v>
      </c>
      <c r="GI18" s="389">
        <f t="shared" si="88"/>
        <v>0.125</v>
      </c>
      <c r="GJ18" s="389">
        <f t="shared" si="88"/>
        <v>0.125</v>
      </c>
      <c r="GK18" s="389">
        <f t="shared" si="88"/>
        <v>0.125</v>
      </c>
      <c r="GL18" s="389">
        <f t="shared" si="88"/>
        <v>0.125</v>
      </c>
      <c r="GM18" s="389">
        <f t="shared" si="88"/>
        <v>0.125</v>
      </c>
      <c r="GN18" s="389">
        <f t="shared" si="88"/>
        <v>0.125</v>
      </c>
      <c r="GO18" s="389">
        <f t="shared" si="88"/>
        <v>0.125</v>
      </c>
      <c r="GP18" s="389">
        <f t="shared" si="88"/>
        <v>0.125</v>
      </c>
      <c r="GQ18" s="389">
        <f t="shared" si="88"/>
        <v>0.125</v>
      </c>
      <c r="GR18" s="389">
        <f t="shared" si="88"/>
        <v>0.125</v>
      </c>
      <c r="GS18" s="389">
        <f t="shared" si="88"/>
        <v>0.125</v>
      </c>
      <c r="GT18" s="389">
        <f t="shared" si="88"/>
        <v>0.125</v>
      </c>
      <c r="GU18" s="389">
        <f t="shared" si="88"/>
        <v>0.125</v>
      </c>
      <c r="GV18" s="389">
        <f t="shared" si="88"/>
        <v>0.125</v>
      </c>
      <c r="GW18" s="389">
        <f t="shared" si="88"/>
        <v>0.125</v>
      </c>
      <c r="GX18" s="389">
        <f t="shared" si="88"/>
        <v>0.125</v>
      </c>
      <c r="GY18" s="389">
        <f t="shared" si="88"/>
        <v>0.125</v>
      </c>
      <c r="GZ18" s="389">
        <f t="shared" si="88"/>
        <v>0.125</v>
      </c>
      <c r="HA18" s="389">
        <f t="shared" si="88"/>
        <v>0.125</v>
      </c>
      <c r="HB18" s="389">
        <f t="shared" si="88"/>
        <v>0.125</v>
      </c>
      <c r="HC18" s="389">
        <f t="shared" si="88"/>
        <v>0.125</v>
      </c>
      <c r="HD18" s="389">
        <f t="shared" si="88"/>
        <v>0.125</v>
      </c>
      <c r="HE18" s="389">
        <f t="shared" si="88"/>
        <v>0.125</v>
      </c>
      <c r="HF18" s="389">
        <f t="shared" si="88"/>
        <v>0.125</v>
      </c>
      <c r="HG18" s="389">
        <f t="shared" si="88"/>
        <v>0.125</v>
      </c>
      <c r="HH18" s="389">
        <f t="shared" si="88"/>
        <v>0.125</v>
      </c>
      <c r="HI18" s="389">
        <f t="shared" si="88"/>
        <v>0.125</v>
      </c>
      <c r="HJ18" s="389">
        <f t="shared" si="88"/>
        <v>0.125</v>
      </c>
      <c r="HK18" s="389">
        <f t="shared" si="88"/>
        <v>0.125</v>
      </c>
      <c r="HL18" s="389">
        <f t="shared" si="88"/>
        <v>0.125</v>
      </c>
      <c r="HM18" s="389">
        <f t="shared" si="88"/>
        <v>0.125</v>
      </c>
      <c r="HN18" s="389">
        <f t="shared" si="88"/>
        <v>0.125</v>
      </c>
      <c r="HO18" s="389">
        <f t="shared" si="88"/>
        <v>0.125</v>
      </c>
      <c r="HP18" s="389">
        <f t="shared" si="88"/>
        <v>0.125</v>
      </c>
      <c r="HQ18" s="389">
        <f t="shared" si="88"/>
        <v>0.125</v>
      </c>
      <c r="HR18" s="389">
        <f t="shared" si="88"/>
        <v>0.125</v>
      </c>
      <c r="HS18" s="389">
        <f t="shared" si="88"/>
        <v>0.125</v>
      </c>
      <c r="HT18" s="389">
        <f t="shared" si="88"/>
        <v>0.125</v>
      </c>
      <c r="HU18" s="389">
        <f t="shared" si="88"/>
        <v>0.125</v>
      </c>
      <c r="HV18" s="389">
        <f t="shared" si="88"/>
        <v>0.125</v>
      </c>
      <c r="HW18" s="389">
        <f t="shared" si="88"/>
        <v>0.125</v>
      </c>
      <c r="HX18" s="389">
        <f t="shared" si="88"/>
        <v>0.125</v>
      </c>
      <c r="HY18" s="389">
        <f t="shared" si="88"/>
        <v>0.125</v>
      </c>
      <c r="HZ18" s="389">
        <f t="shared" si="88"/>
        <v>0.125</v>
      </c>
      <c r="IA18" s="389">
        <f t="shared" ref="IA18:IJ18" si="89">$N18</f>
        <v>0.125</v>
      </c>
      <c r="IB18" s="389">
        <f t="shared" si="89"/>
        <v>0.125</v>
      </c>
      <c r="IC18" s="389">
        <f t="shared" si="89"/>
        <v>0.125</v>
      </c>
      <c r="ID18" s="389">
        <f t="shared" si="89"/>
        <v>0.125</v>
      </c>
      <c r="IE18" s="389">
        <f t="shared" si="89"/>
        <v>0.125</v>
      </c>
      <c r="IF18" s="389">
        <f t="shared" si="89"/>
        <v>0.125</v>
      </c>
      <c r="IG18" s="389">
        <f t="shared" si="89"/>
        <v>0.125</v>
      </c>
      <c r="IH18" s="389">
        <f t="shared" si="89"/>
        <v>0.125</v>
      </c>
      <c r="II18" s="389">
        <f t="shared" si="89"/>
        <v>0.125</v>
      </c>
      <c r="IJ18" s="389">
        <f t="shared" si="89"/>
        <v>0.125</v>
      </c>
      <c r="IK18" s="389">
        <f t="shared" ref="IK18:IT18" si="90">$N18</f>
        <v>0.125</v>
      </c>
      <c r="IL18" s="389">
        <f t="shared" si="90"/>
        <v>0.125</v>
      </c>
      <c r="IM18" s="389">
        <f t="shared" si="90"/>
        <v>0.125</v>
      </c>
      <c r="IN18" s="389">
        <f t="shared" si="90"/>
        <v>0.125</v>
      </c>
      <c r="IO18" s="389">
        <f t="shared" si="90"/>
        <v>0.125</v>
      </c>
      <c r="IP18" s="389">
        <f t="shared" si="90"/>
        <v>0.125</v>
      </c>
      <c r="IQ18" s="389">
        <f t="shared" si="90"/>
        <v>0.125</v>
      </c>
      <c r="IR18" s="389">
        <f t="shared" si="90"/>
        <v>0.125</v>
      </c>
      <c r="IS18" s="389">
        <f t="shared" si="90"/>
        <v>0.125</v>
      </c>
      <c r="IT18" s="389">
        <f t="shared" si="90"/>
        <v>0.125</v>
      </c>
      <c r="IU18" s="389">
        <f t="shared" ref="IU18:JD18" si="91">$N18</f>
        <v>0.125</v>
      </c>
      <c r="IV18" s="389">
        <f t="shared" si="91"/>
        <v>0.125</v>
      </c>
      <c r="IW18" s="389">
        <f t="shared" si="91"/>
        <v>0.125</v>
      </c>
      <c r="IX18" s="389">
        <f t="shared" si="91"/>
        <v>0.125</v>
      </c>
      <c r="IY18" s="389">
        <f t="shared" si="91"/>
        <v>0.125</v>
      </c>
      <c r="IZ18" s="389">
        <f t="shared" si="91"/>
        <v>0.125</v>
      </c>
      <c r="JA18" s="389">
        <f t="shared" si="91"/>
        <v>0.125</v>
      </c>
      <c r="JB18" s="389">
        <f t="shared" si="91"/>
        <v>0.125</v>
      </c>
      <c r="JC18" s="389">
        <f t="shared" si="91"/>
        <v>0.125</v>
      </c>
      <c r="JD18" s="389">
        <f t="shared" si="91"/>
        <v>0.125</v>
      </c>
      <c r="JE18" s="389">
        <f t="shared" ref="JE18:JN18" si="92">$N18</f>
        <v>0.125</v>
      </c>
      <c r="JF18" s="389">
        <f t="shared" si="92"/>
        <v>0.125</v>
      </c>
      <c r="JG18" s="389">
        <f t="shared" si="92"/>
        <v>0.125</v>
      </c>
      <c r="JH18" s="389">
        <f t="shared" si="92"/>
        <v>0.125</v>
      </c>
      <c r="JI18" s="389">
        <f t="shared" si="92"/>
        <v>0.125</v>
      </c>
      <c r="JJ18" s="389">
        <f t="shared" si="92"/>
        <v>0.125</v>
      </c>
      <c r="JK18" s="389">
        <f t="shared" si="92"/>
        <v>0.125</v>
      </c>
      <c r="JL18" s="389">
        <f t="shared" si="92"/>
        <v>0.125</v>
      </c>
      <c r="JM18" s="389">
        <f t="shared" si="92"/>
        <v>0.125</v>
      </c>
      <c r="JN18" s="389">
        <f t="shared" si="92"/>
        <v>0.125</v>
      </c>
      <c r="JO18" s="389">
        <f t="shared" ref="JO18:JX18" si="93">$N18</f>
        <v>0.125</v>
      </c>
      <c r="JP18" s="389">
        <f t="shared" si="93"/>
        <v>0.125</v>
      </c>
      <c r="JQ18" s="389">
        <f t="shared" si="93"/>
        <v>0.125</v>
      </c>
      <c r="JR18" s="389">
        <f t="shared" si="93"/>
        <v>0.125</v>
      </c>
      <c r="JS18" s="389">
        <f t="shared" si="93"/>
        <v>0.125</v>
      </c>
      <c r="JT18" s="389">
        <f t="shared" si="93"/>
        <v>0.125</v>
      </c>
      <c r="JU18" s="389">
        <f t="shared" si="93"/>
        <v>0.125</v>
      </c>
      <c r="JV18" s="389">
        <f t="shared" si="93"/>
        <v>0.125</v>
      </c>
      <c r="JW18" s="389">
        <f t="shared" si="93"/>
        <v>0.125</v>
      </c>
      <c r="JX18" s="389">
        <f t="shared" si="93"/>
        <v>0.125</v>
      </c>
      <c r="JY18" s="389">
        <f t="shared" ref="JY18:KH18" si="94">$N18</f>
        <v>0.125</v>
      </c>
      <c r="JZ18" s="389">
        <f t="shared" si="94"/>
        <v>0.125</v>
      </c>
      <c r="KA18" s="389">
        <f t="shared" si="94"/>
        <v>0.125</v>
      </c>
      <c r="KB18" s="389">
        <f t="shared" si="94"/>
        <v>0.125</v>
      </c>
      <c r="KC18" s="389">
        <f t="shared" si="94"/>
        <v>0.125</v>
      </c>
      <c r="KD18" s="389">
        <f t="shared" si="94"/>
        <v>0.125</v>
      </c>
      <c r="KE18" s="389">
        <f t="shared" si="94"/>
        <v>0.125</v>
      </c>
      <c r="KF18" s="389">
        <f t="shared" si="94"/>
        <v>0.125</v>
      </c>
      <c r="KG18" s="389">
        <f t="shared" si="94"/>
        <v>0.125</v>
      </c>
      <c r="KH18" s="389">
        <f t="shared" si="94"/>
        <v>0.125</v>
      </c>
      <c r="KI18" s="389">
        <f t="shared" ref="KI18:KR18" si="95">$N18</f>
        <v>0.125</v>
      </c>
      <c r="KJ18" s="389">
        <f t="shared" si="95"/>
        <v>0.125</v>
      </c>
      <c r="KK18" s="389">
        <f t="shared" si="95"/>
        <v>0.125</v>
      </c>
      <c r="KL18" s="389">
        <f t="shared" si="95"/>
        <v>0.125</v>
      </c>
      <c r="KM18" s="389">
        <f t="shared" si="95"/>
        <v>0.125</v>
      </c>
      <c r="KN18" s="389">
        <f t="shared" si="95"/>
        <v>0.125</v>
      </c>
      <c r="KO18" s="389">
        <f t="shared" si="95"/>
        <v>0.125</v>
      </c>
      <c r="KP18" s="389">
        <f t="shared" si="95"/>
        <v>0.125</v>
      </c>
      <c r="KQ18" s="389">
        <f t="shared" si="95"/>
        <v>0.125</v>
      </c>
      <c r="KR18" s="389">
        <f t="shared" si="95"/>
        <v>0.125</v>
      </c>
      <c r="KS18" s="389">
        <f t="shared" ref="KS18:LB18" si="96">$N18</f>
        <v>0.125</v>
      </c>
      <c r="KT18" s="389">
        <f t="shared" si="96"/>
        <v>0.125</v>
      </c>
      <c r="KU18" s="389">
        <f t="shared" si="96"/>
        <v>0.125</v>
      </c>
      <c r="KV18" s="389">
        <f t="shared" si="96"/>
        <v>0.125</v>
      </c>
      <c r="KW18" s="389">
        <f t="shared" si="96"/>
        <v>0.125</v>
      </c>
      <c r="KX18" s="389">
        <f t="shared" si="96"/>
        <v>0.125</v>
      </c>
      <c r="KY18" s="389">
        <f t="shared" si="96"/>
        <v>0.125</v>
      </c>
      <c r="KZ18" s="389">
        <f t="shared" si="96"/>
        <v>0.125</v>
      </c>
      <c r="LA18" s="389">
        <f t="shared" si="96"/>
        <v>0.125</v>
      </c>
      <c r="LB18" s="389">
        <f t="shared" si="96"/>
        <v>0.125</v>
      </c>
      <c r="LC18" s="389">
        <f t="shared" ref="LC18:LL18" si="97">$N18</f>
        <v>0.125</v>
      </c>
      <c r="LD18" s="389">
        <f t="shared" si="97"/>
        <v>0.125</v>
      </c>
      <c r="LE18" s="389">
        <f t="shared" si="97"/>
        <v>0.125</v>
      </c>
      <c r="LF18" s="389">
        <f t="shared" si="97"/>
        <v>0.125</v>
      </c>
      <c r="LG18" s="389">
        <f t="shared" si="97"/>
        <v>0.125</v>
      </c>
      <c r="LH18" s="389">
        <f t="shared" si="97"/>
        <v>0.125</v>
      </c>
      <c r="LI18" s="389">
        <f t="shared" si="97"/>
        <v>0.125</v>
      </c>
      <c r="LJ18" s="389">
        <f t="shared" si="97"/>
        <v>0.125</v>
      </c>
      <c r="LK18" s="389">
        <f t="shared" si="97"/>
        <v>0.125</v>
      </c>
      <c r="LL18" s="389">
        <f t="shared" si="97"/>
        <v>0.125</v>
      </c>
      <c r="LM18" s="389">
        <f t="shared" ref="LM18:MB18" si="98">$N18</f>
        <v>0.125</v>
      </c>
      <c r="LN18" s="389">
        <f t="shared" si="98"/>
        <v>0.125</v>
      </c>
      <c r="LO18" s="389">
        <f t="shared" si="98"/>
        <v>0.125</v>
      </c>
      <c r="LP18" s="389">
        <f t="shared" si="98"/>
        <v>0.125</v>
      </c>
      <c r="LQ18" s="389">
        <f t="shared" si="98"/>
        <v>0.125</v>
      </c>
      <c r="LR18" s="389">
        <f t="shared" si="98"/>
        <v>0.125</v>
      </c>
      <c r="LS18" s="389">
        <f t="shared" si="98"/>
        <v>0.125</v>
      </c>
      <c r="LT18" s="389">
        <f t="shared" si="98"/>
        <v>0.125</v>
      </c>
      <c r="LU18" s="389">
        <f t="shared" si="98"/>
        <v>0.125</v>
      </c>
      <c r="LV18" s="389">
        <f t="shared" si="98"/>
        <v>0.125</v>
      </c>
      <c r="LW18" s="389">
        <f t="shared" si="98"/>
        <v>0.125</v>
      </c>
      <c r="LX18" s="389">
        <f t="shared" si="98"/>
        <v>0.125</v>
      </c>
      <c r="LY18" s="389">
        <f t="shared" si="98"/>
        <v>0.125</v>
      </c>
      <c r="LZ18" s="389">
        <f t="shared" si="98"/>
        <v>0.125</v>
      </c>
      <c r="MA18" s="389">
        <f t="shared" si="98"/>
        <v>0.125</v>
      </c>
      <c r="MB18" s="389">
        <f t="shared" si="98"/>
        <v>0.125</v>
      </c>
      <c r="MC18" s="389">
        <f t="shared" si="84"/>
        <v>0.125</v>
      </c>
      <c r="MD18" s="389">
        <f t="shared" si="84"/>
        <v>0.125</v>
      </c>
      <c r="ME18" s="389">
        <f t="shared" si="84"/>
        <v>0.125</v>
      </c>
      <c r="MF18" s="389">
        <f t="shared" si="84"/>
        <v>0.125</v>
      </c>
      <c r="MG18" s="389">
        <f t="shared" si="84"/>
        <v>0.125</v>
      </c>
      <c r="MH18" s="389">
        <f t="shared" si="84"/>
        <v>0.125</v>
      </c>
      <c r="MI18" s="389">
        <f t="shared" si="84"/>
        <v>0.125</v>
      </c>
      <c r="MJ18" s="389">
        <f t="shared" si="84"/>
        <v>0.125</v>
      </c>
      <c r="MK18" s="389">
        <f t="shared" si="84"/>
        <v>0.125</v>
      </c>
      <c r="ML18" s="389">
        <f t="shared" si="84"/>
        <v>0.125</v>
      </c>
      <c r="MM18" s="389">
        <f t="shared" si="84"/>
        <v>0.125</v>
      </c>
      <c r="MN18" s="389">
        <f t="shared" si="84"/>
        <v>0.125</v>
      </c>
      <c r="MO18" s="389">
        <f t="shared" si="84"/>
        <v>0.125</v>
      </c>
      <c r="MP18" s="389">
        <f t="shared" si="84"/>
        <v>0.125</v>
      </c>
      <c r="MQ18" s="389">
        <f t="shared" si="84"/>
        <v>0.125</v>
      </c>
      <c r="MR18" s="389">
        <f t="shared" si="84"/>
        <v>0.125</v>
      </c>
      <c r="MS18" s="389">
        <f t="shared" si="84"/>
        <v>0.125</v>
      </c>
      <c r="MT18" s="389">
        <f t="shared" si="84"/>
        <v>0.125</v>
      </c>
      <c r="MU18" s="389">
        <f t="shared" si="84"/>
        <v>0.125</v>
      </c>
      <c r="MV18" s="389">
        <f t="shared" si="84"/>
        <v>0.125</v>
      </c>
      <c r="MW18" s="389">
        <f t="shared" si="84"/>
        <v>0.125</v>
      </c>
      <c r="MX18" s="389">
        <f t="shared" si="84"/>
        <v>0.125</v>
      </c>
      <c r="MY18" s="389">
        <f t="shared" si="70"/>
        <v>0.125</v>
      </c>
      <c r="MZ18" s="389">
        <f t="shared" si="70"/>
        <v>0.125</v>
      </c>
      <c r="NA18" s="389">
        <f t="shared" si="70"/>
        <v>0.125</v>
      </c>
      <c r="NB18" s="389">
        <f t="shared" si="70"/>
        <v>0.125</v>
      </c>
      <c r="NC18" s="389">
        <f t="shared" si="70"/>
        <v>0.125</v>
      </c>
      <c r="ND18" s="389">
        <f t="shared" si="70"/>
        <v>0.125</v>
      </c>
      <c r="NE18" s="389">
        <f t="shared" si="70"/>
        <v>0.125</v>
      </c>
      <c r="NF18" s="389">
        <f t="shared" si="70"/>
        <v>0.125</v>
      </c>
      <c r="NG18" s="389">
        <f t="shared" si="70"/>
        <v>0.125</v>
      </c>
      <c r="NH18" s="389">
        <f t="shared" si="70"/>
        <v>0.125</v>
      </c>
      <c r="NI18" s="389">
        <f t="shared" si="70"/>
        <v>0.125</v>
      </c>
      <c r="NJ18" s="389">
        <f t="shared" si="70"/>
        <v>0.125</v>
      </c>
      <c r="NK18" s="389">
        <f t="shared" si="70"/>
        <v>0.125</v>
      </c>
      <c r="NL18" s="389">
        <f t="shared" si="70"/>
        <v>0.125</v>
      </c>
      <c r="NM18" s="389">
        <f t="shared" si="70"/>
        <v>0.125</v>
      </c>
      <c r="NN18" s="389">
        <f t="shared" si="70"/>
        <v>0.125</v>
      </c>
      <c r="NO18" s="389">
        <f t="shared" si="70"/>
        <v>0.125</v>
      </c>
      <c r="NP18" s="389">
        <f t="shared" si="70"/>
        <v>0.125</v>
      </c>
      <c r="NQ18" s="389">
        <f t="shared" si="70"/>
        <v>0.125</v>
      </c>
      <c r="NR18" s="389">
        <f t="shared" si="70"/>
        <v>0.125</v>
      </c>
      <c r="NS18" s="389">
        <f t="shared" si="70"/>
        <v>0.125</v>
      </c>
      <c r="NT18" s="389">
        <f t="shared" si="70"/>
        <v>0.125</v>
      </c>
      <c r="NU18" s="389">
        <f t="shared" si="70"/>
        <v>0.125</v>
      </c>
      <c r="NV18" s="389">
        <f t="shared" si="70"/>
        <v>0.125</v>
      </c>
      <c r="NW18" s="389">
        <f t="shared" si="71"/>
        <v>0.125</v>
      </c>
      <c r="NX18" s="389">
        <f t="shared" si="71"/>
        <v>0.125</v>
      </c>
      <c r="NY18" s="389">
        <f t="shared" si="71"/>
        <v>0.125</v>
      </c>
      <c r="NZ18" s="389">
        <f t="shared" si="71"/>
        <v>0.125</v>
      </c>
      <c r="OA18" s="389">
        <f t="shared" si="71"/>
        <v>0.125</v>
      </c>
      <c r="OB18" s="389">
        <f t="shared" si="71"/>
        <v>0.125</v>
      </c>
      <c r="OC18" s="389">
        <f t="shared" si="71"/>
        <v>0.125</v>
      </c>
      <c r="OD18" s="389">
        <f t="shared" si="71"/>
        <v>0.125</v>
      </c>
      <c r="OE18" s="389">
        <f t="shared" si="71"/>
        <v>0.125</v>
      </c>
      <c r="OF18" s="389">
        <f t="shared" si="71"/>
        <v>0.125</v>
      </c>
      <c r="OG18" s="389">
        <f t="shared" si="71"/>
        <v>0.125</v>
      </c>
      <c r="OH18" s="389">
        <f t="shared" si="85"/>
        <v>0.125</v>
      </c>
      <c r="OI18" s="389">
        <f t="shared" si="85"/>
        <v>0.125</v>
      </c>
      <c r="OJ18" s="389">
        <f t="shared" si="85"/>
        <v>0.125</v>
      </c>
      <c r="OK18" s="389">
        <f t="shared" si="85"/>
        <v>0.125</v>
      </c>
      <c r="OL18" s="389">
        <f t="shared" si="85"/>
        <v>0.125</v>
      </c>
      <c r="OM18" s="389">
        <f t="shared" si="85"/>
        <v>0.125</v>
      </c>
      <c r="ON18" s="389">
        <f t="shared" si="72"/>
        <v>0.125</v>
      </c>
      <c r="OO18" s="389">
        <f t="shared" si="72"/>
        <v>0.125</v>
      </c>
      <c r="OP18" s="389">
        <f t="shared" si="72"/>
        <v>0.125</v>
      </c>
      <c r="OQ18" s="389">
        <f t="shared" si="72"/>
        <v>0.125</v>
      </c>
      <c r="OR18" s="389">
        <f t="shared" si="72"/>
        <v>0.125</v>
      </c>
      <c r="OS18" s="389">
        <f t="shared" si="72"/>
        <v>0.125</v>
      </c>
      <c r="OT18" s="389">
        <f t="shared" si="72"/>
        <v>0.125</v>
      </c>
      <c r="OU18" s="389">
        <f t="shared" si="72"/>
        <v>0.125</v>
      </c>
      <c r="OV18" s="389">
        <f t="shared" si="72"/>
        <v>0.125</v>
      </c>
      <c r="OW18" s="389">
        <f t="shared" si="72"/>
        <v>0.125</v>
      </c>
      <c r="OX18" s="389">
        <f t="shared" si="72"/>
        <v>0.125</v>
      </c>
      <c r="OY18" s="389">
        <f t="shared" si="72"/>
        <v>0.125</v>
      </c>
      <c r="OZ18" s="389">
        <f t="shared" si="72"/>
        <v>0.125</v>
      </c>
      <c r="PA18" s="389">
        <f t="shared" si="72"/>
        <v>0.125</v>
      </c>
      <c r="PB18" s="389">
        <f t="shared" si="72"/>
        <v>0.125</v>
      </c>
      <c r="PC18" s="389">
        <f t="shared" si="72"/>
        <v>0.125</v>
      </c>
      <c r="PD18" s="389">
        <f t="shared" si="72"/>
        <v>0.125</v>
      </c>
      <c r="PE18" s="389">
        <f t="shared" si="72"/>
        <v>0.125</v>
      </c>
      <c r="PF18" s="389">
        <f t="shared" si="72"/>
        <v>0.125</v>
      </c>
      <c r="PG18" s="389">
        <f t="shared" si="72"/>
        <v>0.125</v>
      </c>
      <c r="PH18" s="389">
        <f t="shared" si="72"/>
        <v>0.125</v>
      </c>
      <c r="PI18" s="389">
        <f t="shared" si="72"/>
        <v>0.125</v>
      </c>
      <c r="PJ18" s="389">
        <f t="shared" si="72"/>
        <v>0.125</v>
      </c>
      <c r="PK18" s="389">
        <f t="shared" si="72"/>
        <v>0.125</v>
      </c>
      <c r="PL18" s="389">
        <f t="shared" si="72"/>
        <v>0.125</v>
      </c>
      <c r="PM18" s="389">
        <f t="shared" si="72"/>
        <v>0.125</v>
      </c>
      <c r="PN18" s="389">
        <f t="shared" si="72"/>
        <v>0.125</v>
      </c>
      <c r="PO18" s="389">
        <f t="shared" si="72"/>
        <v>0.125</v>
      </c>
      <c r="PP18" s="389">
        <f t="shared" si="72"/>
        <v>0.125</v>
      </c>
      <c r="PQ18" s="389">
        <f t="shared" si="72"/>
        <v>0.125</v>
      </c>
      <c r="PR18" s="389">
        <f t="shared" si="72"/>
        <v>0.125</v>
      </c>
      <c r="PS18" s="389">
        <f t="shared" si="72"/>
        <v>0.125</v>
      </c>
      <c r="PT18" s="389">
        <f t="shared" si="72"/>
        <v>0.125</v>
      </c>
      <c r="PU18" s="389">
        <f t="shared" si="72"/>
        <v>0.125</v>
      </c>
      <c r="PV18" s="389">
        <f t="shared" si="72"/>
        <v>0.125</v>
      </c>
      <c r="PW18" s="389">
        <f t="shared" si="72"/>
        <v>0.125</v>
      </c>
      <c r="PX18" s="389">
        <f t="shared" si="72"/>
        <v>0.125</v>
      </c>
      <c r="PY18" s="389">
        <f t="shared" si="72"/>
        <v>0.125</v>
      </c>
      <c r="PZ18" s="389">
        <f t="shared" si="72"/>
        <v>0.125</v>
      </c>
      <c r="QA18" s="389">
        <f t="shared" si="72"/>
        <v>0.125</v>
      </c>
      <c r="QB18" s="389">
        <f t="shared" si="72"/>
        <v>0.125</v>
      </c>
      <c r="QC18" s="389">
        <f t="shared" si="72"/>
        <v>0.125</v>
      </c>
      <c r="QD18" s="389">
        <f t="shared" si="72"/>
        <v>0.125</v>
      </c>
      <c r="QE18" s="389">
        <f t="shared" si="72"/>
        <v>0.125</v>
      </c>
      <c r="QF18" s="389">
        <f t="shared" si="72"/>
        <v>0.125</v>
      </c>
      <c r="QG18" s="389">
        <f t="shared" si="72"/>
        <v>0.125</v>
      </c>
      <c r="QH18" s="389">
        <f t="shared" si="72"/>
        <v>0.125</v>
      </c>
      <c r="QI18" s="389">
        <f t="shared" si="72"/>
        <v>0.125</v>
      </c>
      <c r="QJ18" s="389">
        <f t="shared" si="72"/>
        <v>0.125</v>
      </c>
      <c r="QK18" s="389">
        <f t="shared" si="73"/>
        <v>0.125</v>
      </c>
      <c r="QL18" s="389">
        <f t="shared" si="73"/>
        <v>0.125</v>
      </c>
      <c r="QM18" s="389">
        <f t="shared" si="73"/>
        <v>0.125</v>
      </c>
      <c r="QN18" s="389">
        <f t="shared" si="73"/>
        <v>0.125</v>
      </c>
      <c r="QO18" s="389">
        <f t="shared" si="73"/>
        <v>0.125</v>
      </c>
      <c r="QP18" s="389">
        <f t="shared" si="73"/>
        <v>0.125</v>
      </c>
      <c r="QQ18" s="389">
        <f t="shared" si="73"/>
        <v>0.125</v>
      </c>
      <c r="QR18" s="389">
        <f t="shared" si="73"/>
        <v>0.125</v>
      </c>
      <c r="QS18" s="389">
        <f t="shared" si="73"/>
        <v>0.125</v>
      </c>
      <c r="QT18" s="389">
        <f t="shared" si="73"/>
        <v>0.125</v>
      </c>
      <c r="QU18" s="389">
        <f t="shared" si="73"/>
        <v>0.125</v>
      </c>
      <c r="QV18" s="389">
        <f t="shared" si="73"/>
        <v>0.125</v>
      </c>
      <c r="QW18" s="389">
        <f t="shared" si="73"/>
        <v>0.125</v>
      </c>
      <c r="QX18" s="389">
        <f t="shared" si="73"/>
        <v>0.125</v>
      </c>
      <c r="QY18" s="389">
        <f t="shared" si="74"/>
        <v>0.125</v>
      </c>
      <c r="QZ18" s="389">
        <f t="shared" si="74"/>
        <v>0.125</v>
      </c>
      <c r="RA18" s="389">
        <f t="shared" si="74"/>
        <v>0.125</v>
      </c>
      <c r="RB18" s="389"/>
      <c r="RC18" s="389"/>
      <c r="RD18" s="389"/>
      <c r="RE18" s="389"/>
      <c r="RF18" s="389"/>
      <c r="RG18" s="389"/>
      <c r="RH18" s="389"/>
      <c r="RI18" s="389"/>
      <c r="RJ18" s="389"/>
      <c r="RK18" s="389"/>
      <c r="RL18" s="389"/>
      <c r="RM18" s="389"/>
      <c r="RN18" s="389"/>
      <c r="RO18" s="389"/>
      <c r="RP18" s="389"/>
      <c r="RQ18" s="389"/>
      <c r="RR18" s="389"/>
      <c r="RS18" s="389"/>
    </row>
    <row r="19" spans="1:487">
      <c r="A19" s="287" t="s">
        <v>941</v>
      </c>
      <c r="B19" s="350"/>
      <c r="C19" s="350"/>
      <c r="D19" s="350"/>
      <c r="E19" s="350"/>
      <c r="F19" s="350">
        <v>0</v>
      </c>
      <c r="G19" s="350">
        <v>0</v>
      </c>
      <c r="H19" s="364">
        <f t="shared" ref="H19:H24" si="99">$E19*F19</f>
        <v>0</v>
      </c>
      <c r="I19" s="350">
        <f t="shared" ref="I19:I24" si="100">I$8*F19*$B19</f>
        <v>0</v>
      </c>
      <c r="J19" s="379">
        <v>0</v>
      </c>
      <c r="K19" s="350">
        <v>0</v>
      </c>
      <c r="L19" s="364">
        <f t="shared" si="75"/>
        <v>0</v>
      </c>
      <c r="M19" s="350">
        <f t="shared" si="76"/>
        <v>0</v>
      </c>
      <c r="N19" s="367">
        <f t="shared" si="77"/>
        <v>0</v>
      </c>
      <c r="O19" s="367">
        <f t="shared" si="78"/>
        <v>0</v>
      </c>
      <c r="P19" s="367">
        <f t="shared" si="79"/>
        <v>0</v>
      </c>
      <c r="Q19" s="367">
        <f t="shared" si="80"/>
        <v>0</v>
      </c>
      <c r="R19" s="355">
        <v>0</v>
      </c>
      <c r="S19" s="287"/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389">
        <v>0</v>
      </c>
      <c r="AJ19" s="389">
        <v>0</v>
      </c>
      <c r="AK19" s="38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s="389">
        <f t="shared" si="65"/>
        <v>0</v>
      </c>
      <c r="AS19" s="389">
        <f t="shared" si="65"/>
        <v>0</v>
      </c>
      <c r="AT19" s="389">
        <f t="shared" si="65"/>
        <v>0</v>
      </c>
      <c r="AU19" s="389">
        <f t="shared" si="65"/>
        <v>0</v>
      </c>
      <c r="AV19" s="389">
        <f t="shared" si="65"/>
        <v>0</v>
      </c>
      <c r="AW19" s="389">
        <f t="shared" si="65"/>
        <v>0</v>
      </c>
      <c r="AX19" s="389">
        <f t="shared" si="65"/>
        <v>0</v>
      </c>
      <c r="AY19" s="389">
        <f t="shared" si="65"/>
        <v>0</v>
      </c>
      <c r="AZ19" s="389">
        <f t="shared" si="65"/>
        <v>0</v>
      </c>
      <c r="BA19" s="389">
        <f t="shared" si="65"/>
        <v>0</v>
      </c>
      <c r="BB19" s="389">
        <f t="shared" si="65"/>
        <v>0</v>
      </c>
      <c r="BC19" s="389">
        <f t="shared" si="65"/>
        <v>0</v>
      </c>
      <c r="BD19" s="389">
        <f t="shared" si="65"/>
        <v>0</v>
      </c>
      <c r="BE19" s="389">
        <f t="shared" si="65"/>
        <v>0</v>
      </c>
      <c r="BF19" s="389">
        <f t="shared" si="65"/>
        <v>0</v>
      </c>
      <c r="BG19" s="389">
        <f t="shared" si="65"/>
        <v>0</v>
      </c>
      <c r="BH19" s="389">
        <f t="shared" si="65"/>
        <v>0</v>
      </c>
      <c r="BI19" s="389">
        <f t="shared" si="65"/>
        <v>0</v>
      </c>
      <c r="BJ19" s="389">
        <f t="shared" ref="BJ19:CB19" si="101">$N19</f>
        <v>0</v>
      </c>
      <c r="BK19" s="389">
        <f t="shared" si="101"/>
        <v>0</v>
      </c>
      <c r="BL19" s="389">
        <f t="shared" si="101"/>
        <v>0</v>
      </c>
      <c r="BM19" s="389">
        <f t="shared" si="101"/>
        <v>0</v>
      </c>
      <c r="BN19" s="389">
        <f t="shared" si="101"/>
        <v>0</v>
      </c>
      <c r="BO19" s="389">
        <f t="shared" si="101"/>
        <v>0</v>
      </c>
      <c r="BP19" s="389">
        <f t="shared" si="101"/>
        <v>0</v>
      </c>
      <c r="BQ19" s="389">
        <f t="shared" si="101"/>
        <v>0</v>
      </c>
      <c r="BR19" s="389">
        <f t="shared" si="101"/>
        <v>0</v>
      </c>
      <c r="BS19" s="389">
        <f t="shared" si="101"/>
        <v>0</v>
      </c>
      <c r="BT19" s="389">
        <f t="shared" si="101"/>
        <v>0</v>
      </c>
      <c r="BU19" s="389">
        <f t="shared" si="101"/>
        <v>0</v>
      </c>
      <c r="BV19" s="389">
        <f t="shared" si="101"/>
        <v>0</v>
      </c>
      <c r="BW19" s="389">
        <f t="shared" si="101"/>
        <v>0</v>
      </c>
      <c r="BX19" s="389">
        <f t="shared" si="101"/>
        <v>0</v>
      </c>
      <c r="BY19" s="389">
        <f t="shared" si="101"/>
        <v>0</v>
      </c>
      <c r="BZ19" s="389">
        <f t="shared" si="101"/>
        <v>0</v>
      </c>
      <c r="CA19" s="389">
        <f t="shared" si="101"/>
        <v>0</v>
      </c>
      <c r="CB19" s="389">
        <f t="shared" si="101"/>
        <v>0</v>
      </c>
      <c r="CC19" s="389">
        <f t="shared" ref="CC19:DH19" si="102">$N19</f>
        <v>0</v>
      </c>
      <c r="CD19" s="389">
        <f t="shared" si="102"/>
        <v>0</v>
      </c>
      <c r="CE19" s="389">
        <f t="shared" si="102"/>
        <v>0</v>
      </c>
      <c r="CF19" s="389">
        <f t="shared" si="102"/>
        <v>0</v>
      </c>
      <c r="CG19" s="389">
        <f t="shared" si="102"/>
        <v>0</v>
      </c>
      <c r="CH19" s="389">
        <f t="shared" si="102"/>
        <v>0</v>
      </c>
      <c r="CI19" s="389">
        <f t="shared" si="102"/>
        <v>0</v>
      </c>
      <c r="CJ19" s="389">
        <f t="shared" si="102"/>
        <v>0</v>
      </c>
      <c r="CK19" s="389">
        <f t="shared" si="102"/>
        <v>0</v>
      </c>
      <c r="CL19" s="389">
        <f t="shared" si="102"/>
        <v>0</v>
      </c>
      <c r="CM19" s="389">
        <f t="shared" si="102"/>
        <v>0</v>
      </c>
      <c r="CN19" s="389">
        <f t="shared" si="102"/>
        <v>0</v>
      </c>
      <c r="CO19" s="389">
        <f t="shared" si="102"/>
        <v>0</v>
      </c>
      <c r="CP19" s="389">
        <f t="shared" si="102"/>
        <v>0</v>
      </c>
      <c r="CQ19" s="389">
        <f t="shared" si="102"/>
        <v>0</v>
      </c>
      <c r="CR19" s="389">
        <f t="shared" si="102"/>
        <v>0</v>
      </c>
      <c r="CS19" s="389">
        <f t="shared" si="102"/>
        <v>0</v>
      </c>
      <c r="CT19" s="389">
        <f t="shared" si="102"/>
        <v>0</v>
      </c>
      <c r="CU19" s="389">
        <f t="shared" si="102"/>
        <v>0</v>
      </c>
      <c r="CV19" s="389">
        <f t="shared" si="102"/>
        <v>0</v>
      </c>
      <c r="CW19" s="389">
        <f t="shared" si="102"/>
        <v>0</v>
      </c>
      <c r="CX19" s="389">
        <f t="shared" si="102"/>
        <v>0</v>
      </c>
      <c r="CY19" s="389">
        <f t="shared" si="102"/>
        <v>0</v>
      </c>
      <c r="CZ19" s="389">
        <f t="shared" si="102"/>
        <v>0</v>
      </c>
      <c r="DA19" s="389">
        <f t="shared" si="102"/>
        <v>0</v>
      </c>
      <c r="DB19" s="389">
        <f t="shared" si="102"/>
        <v>0</v>
      </c>
      <c r="DC19" s="389">
        <f t="shared" si="102"/>
        <v>0</v>
      </c>
      <c r="DD19" s="389">
        <f t="shared" si="102"/>
        <v>0</v>
      </c>
      <c r="DE19" s="389">
        <f t="shared" si="102"/>
        <v>0</v>
      </c>
      <c r="DF19" s="389">
        <f t="shared" si="102"/>
        <v>0</v>
      </c>
      <c r="DG19" s="389">
        <f t="shared" si="102"/>
        <v>0</v>
      </c>
      <c r="DH19" s="389">
        <f t="shared" si="102"/>
        <v>0</v>
      </c>
      <c r="DI19" s="389">
        <f t="shared" ref="DI19:EN19" si="103">$N19</f>
        <v>0</v>
      </c>
      <c r="DJ19" s="389">
        <f t="shared" si="103"/>
        <v>0</v>
      </c>
      <c r="DK19" s="389">
        <f t="shared" si="103"/>
        <v>0</v>
      </c>
      <c r="DL19" s="389">
        <f t="shared" si="103"/>
        <v>0</v>
      </c>
      <c r="DM19" s="389">
        <f t="shared" si="103"/>
        <v>0</v>
      </c>
      <c r="DN19" s="389">
        <f t="shared" si="103"/>
        <v>0</v>
      </c>
      <c r="DO19" s="389">
        <f t="shared" si="103"/>
        <v>0</v>
      </c>
      <c r="DP19" s="389">
        <f t="shared" si="103"/>
        <v>0</v>
      </c>
      <c r="DQ19" s="389">
        <f t="shared" si="103"/>
        <v>0</v>
      </c>
      <c r="DR19" s="389">
        <f t="shared" si="103"/>
        <v>0</v>
      </c>
      <c r="DS19" s="389">
        <f t="shared" si="103"/>
        <v>0</v>
      </c>
      <c r="DT19" s="389">
        <f t="shared" si="103"/>
        <v>0</v>
      </c>
      <c r="DU19" s="389">
        <f t="shared" si="103"/>
        <v>0</v>
      </c>
      <c r="DV19" s="389">
        <f t="shared" si="103"/>
        <v>0</v>
      </c>
      <c r="DW19" s="389">
        <f t="shared" si="103"/>
        <v>0</v>
      </c>
      <c r="DX19" s="389">
        <f t="shared" si="103"/>
        <v>0</v>
      </c>
      <c r="DY19" s="389">
        <f t="shared" si="103"/>
        <v>0</v>
      </c>
      <c r="DZ19" s="389">
        <f t="shared" si="103"/>
        <v>0</v>
      </c>
      <c r="EA19" s="389">
        <f t="shared" si="103"/>
        <v>0</v>
      </c>
      <c r="EB19" s="389">
        <f t="shared" si="103"/>
        <v>0</v>
      </c>
      <c r="EC19" s="389">
        <f t="shared" si="103"/>
        <v>0</v>
      </c>
      <c r="ED19" s="389">
        <f t="shared" si="103"/>
        <v>0</v>
      </c>
      <c r="EE19" s="389">
        <f t="shared" si="103"/>
        <v>0</v>
      </c>
      <c r="EF19" s="389">
        <f t="shared" si="103"/>
        <v>0</v>
      </c>
      <c r="EG19" s="389">
        <f t="shared" si="103"/>
        <v>0</v>
      </c>
      <c r="EH19" s="389">
        <f t="shared" si="103"/>
        <v>0</v>
      </c>
      <c r="EI19" s="389">
        <f t="shared" si="103"/>
        <v>0</v>
      </c>
      <c r="EJ19" s="389">
        <f t="shared" si="103"/>
        <v>0</v>
      </c>
      <c r="EK19" s="389">
        <f t="shared" si="103"/>
        <v>0</v>
      </c>
      <c r="EL19" s="389">
        <f t="shared" si="103"/>
        <v>0</v>
      </c>
      <c r="EM19" s="389">
        <f t="shared" si="103"/>
        <v>0</v>
      </c>
      <c r="EN19" s="389">
        <f t="shared" si="103"/>
        <v>0</v>
      </c>
      <c r="EO19" s="389">
        <f t="shared" ref="EO19:FT20" si="104">$N19</f>
        <v>0</v>
      </c>
      <c r="EP19" s="389">
        <f t="shared" si="104"/>
        <v>0</v>
      </c>
      <c r="EQ19" s="389">
        <f t="shared" si="104"/>
        <v>0</v>
      </c>
      <c r="ER19" s="389">
        <f t="shared" si="104"/>
        <v>0</v>
      </c>
      <c r="ES19" s="389">
        <f t="shared" si="104"/>
        <v>0</v>
      </c>
      <c r="ET19" s="389">
        <f t="shared" si="104"/>
        <v>0</v>
      </c>
      <c r="EU19" s="389">
        <f t="shared" si="104"/>
        <v>0</v>
      </c>
      <c r="EV19" s="389">
        <f t="shared" si="104"/>
        <v>0</v>
      </c>
      <c r="EW19" s="389">
        <f t="shared" si="104"/>
        <v>0</v>
      </c>
      <c r="EX19" s="389">
        <f t="shared" si="104"/>
        <v>0</v>
      </c>
      <c r="EY19" s="389">
        <f t="shared" si="104"/>
        <v>0</v>
      </c>
      <c r="EZ19" s="389">
        <f t="shared" si="104"/>
        <v>0</v>
      </c>
      <c r="FA19" s="389">
        <f t="shared" si="104"/>
        <v>0</v>
      </c>
      <c r="FB19" s="389">
        <f t="shared" si="104"/>
        <v>0</v>
      </c>
      <c r="FC19" s="389">
        <f t="shared" si="104"/>
        <v>0</v>
      </c>
      <c r="FD19" s="389">
        <f t="shared" si="104"/>
        <v>0</v>
      </c>
      <c r="FE19" s="389">
        <f t="shared" si="104"/>
        <v>0</v>
      </c>
      <c r="FF19" s="389">
        <f t="shared" si="104"/>
        <v>0</v>
      </c>
      <c r="FG19" s="389">
        <f t="shared" si="104"/>
        <v>0</v>
      </c>
      <c r="FH19" s="389">
        <f t="shared" si="104"/>
        <v>0</v>
      </c>
      <c r="FI19" s="389">
        <f t="shared" si="104"/>
        <v>0</v>
      </c>
      <c r="FJ19" s="389">
        <f t="shared" si="104"/>
        <v>0</v>
      </c>
      <c r="FK19" s="389">
        <f t="shared" si="104"/>
        <v>0</v>
      </c>
      <c r="FL19" s="389">
        <f t="shared" si="104"/>
        <v>0</v>
      </c>
      <c r="FM19" s="389">
        <f t="shared" si="104"/>
        <v>0</v>
      </c>
      <c r="FN19" s="389">
        <f t="shared" si="104"/>
        <v>0</v>
      </c>
      <c r="FO19" s="389">
        <f t="shared" si="104"/>
        <v>0</v>
      </c>
      <c r="FP19" s="389">
        <f t="shared" si="104"/>
        <v>0</v>
      </c>
      <c r="FQ19" s="389">
        <f t="shared" si="104"/>
        <v>0</v>
      </c>
      <c r="FR19" s="389">
        <f t="shared" si="104"/>
        <v>0</v>
      </c>
      <c r="FS19" s="389">
        <f t="shared" si="104"/>
        <v>0</v>
      </c>
      <c r="FT19" s="389">
        <f t="shared" si="104"/>
        <v>0</v>
      </c>
      <c r="FU19" s="389">
        <f t="shared" ref="FU19:GZ20" si="105">$N19</f>
        <v>0</v>
      </c>
      <c r="FV19" s="389">
        <f t="shared" si="105"/>
        <v>0</v>
      </c>
      <c r="FW19" s="389">
        <f t="shared" si="105"/>
        <v>0</v>
      </c>
      <c r="FX19" s="389">
        <f t="shared" si="105"/>
        <v>0</v>
      </c>
      <c r="FY19" s="389">
        <f t="shared" si="105"/>
        <v>0</v>
      </c>
      <c r="FZ19" s="389">
        <f t="shared" si="105"/>
        <v>0</v>
      </c>
      <c r="GA19" s="389">
        <f t="shared" si="105"/>
        <v>0</v>
      </c>
      <c r="GB19" s="389">
        <f t="shared" si="105"/>
        <v>0</v>
      </c>
      <c r="GC19" s="389">
        <f t="shared" si="105"/>
        <v>0</v>
      </c>
      <c r="GD19" s="389">
        <f t="shared" si="105"/>
        <v>0</v>
      </c>
      <c r="GE19" s="389">
        <f t="shared" si="105"/>
        <v>0</v>
      </c>
      <c r="GF19" s="389">
        <f t="shared" si="105"/>
        <v>0</v>
      </c>
      <c r="GG19" s="389">
        <f t="shared" si="105"/>
        <v>0</v>
      </c>
      <c r="GH19" s="389">
        <f t="shared" si="105"/>
        <v>0</v>
      </c>
      <c r="GI19" s="389">
        <f t="shared" si="105"/>
        <v>0</v>
      </c>
      <c r="GJ19" s="389">
        <f t="shared" si="105"/>
        <v>0</v>
      </c>
      <c r="GK19" s="389">
        <f t="shared" si="105"/>
        <v>0</v>
      </c>
      <c r="GL19" s="389">
        <f t="shared" si="105"/>
        <v>0</v>
      </c>
      <c r="GM19" s="389">
        <f t="shared" si="105"/>
        <v>0</v>
      </c>
      <c r="GN19" s="389">
        <f t="shared" si="105"/>
        <v>0</v>
      </c>
      <c r="GO19" s="389">
        <f t="shared" si="105"/>
        <v>0</v>
      </c>
      <c r="GP19" s="389">
        <f t="shared" si="105"/>
        <v>0</v>
      </c>
      <c r="GQ19" s="389">
        <f t="shared" si="105"/>
        <v>0</v>
      </c>
      <c r="GR19" s="389">
        <f t="shared" si="105"/>
        <v>0</v>
      </c>
      <c r="GS19" s="389">
        <f t="shared" si="105"/>
        <v>0</v>
      </c>
      <c r="GT19" s="389">
        <f t="shared" si="105"/>
        <v>0</v>
      </c>
      <c r="GU19" s="389">
        <f t="shared" si="105"/>
        <v>0</v>
      </c>
      <c r="GV19" s="389">
        <f t="shared" si="105"/>
        <v>0</v>
      </c>
      <c r="GW19" s="389">
        <f t="shared" si="105"/>
        <v>0</v>
      </c>
      <c r="GX19" s="389">
        <f t="shared" si="105"/>
        <v>0</v>
      </c>
      <c r="GY19" s="389">
        <f t="shared" si="105"/>
        <v>0</v>
      </c>
      <c r="GZ19" s="389">
        <f t="shared" si="105"/>
        <v>0</v>
      </c>
      <c r="HA19" s="389">
        <f t="shared" ref="HA19:HY20" si="106">$N19</f>
        <v>0</v>
      </c>
      <c r="HB19" s="389">
        <f t="shared" si="106"/>
        <v>0</v>
      </c>
      <c r="HC19" s="389">
        <f t="shared" si="106"/>
        <v>0</v>
      </c>
      <c r="HD19" s="389">
        <f t="shared" si="106"/>
        <v>0</v>
      </c>
      <c r="HE19" s="389">
        <f t="shared" si="106"/>
        <v>0</v>
      </c>
      <c r="HF19" s="389">
        <f t="shared" si="106"/>
        <v>0</v>
      </c>
      <c r="HG19" s="389">
        <f t="shared" si="106"/>
        <v>0</v>
      </c>
      <c r="HH19" s="389">
        <f t="shared" si="106"/>
        <v>0</v>
      </c>
      <c r="HI19" s="389">
        <f t="shared" si="106"/>
        <v>0</v>
      </c>
      <c r="HJ19" s="389">
        <f t="shared" si="106"/>
        <v>0</v>
      </c>
      <c r="HK19" s="389">
        <f t="shared" si="106"/>
        <v>0</v>
      </c>
      <c r="HL19" s="389">
        <f t="shared" si="106"/>
        <v>0</v>
      </c>
      <c r="HM19" s="389">
        <f t="shared" si="106"/>
        <v>0</v>
      </c>
      <c r="HN19" s="389">
        <f t="shared" si="106"/>
        <v>0</v>
      </c>
      <c r="HO19" s="389">
        <f t="shared" si="106"/>
        <v>0</v>
      </c>
      <c r="HP19" s="389">
        <f t="shared" si="106"/>
        <v>0</v>
      </c>
      <c r="HQ19" s="389">
        <f t="shared" si="106"/>
        <v>0</v>
      </c>
      <c r="HR19" s="389">
        <f t="shared" si="106"/>
        <v>0</v>
      </c>
      <c r="HS19" s="389">
        <f t="shared" si="106"/>
        <v>0</v>
      </c>
      <c r="HT19" s="389">
        <f t="shared" si="106"/>
        <v>0</v>
      </c>
      <c r="HU19" s="389">
        <f t="shared" si="106"/>
        <v>0</v>
      </c>
      <c r="HV19" s="389">
        <f t="shared" si="106"/>
        <v>0</v>
      </c>
      <c r="HW19" s="389">
        <f t="shared" si="106"/>
        <v>0</v>
      </c>
      <c r="HX19" s="389">
        <f t="shared" si="106"/>
        <v>0</v>
      </c>
      <c r="HY19" s="389">
        <f t="shared" si="106"/>
        <v>0</v>
      </c>
      <c r="HZ19" s="389">
        <f t="shared" ref="HZ19:KK20" si="107">$N19</f>
        <v>0</v>
      </c>
      <c r="IA19" s="389">
        <f t="shared" si="107"/>
        <v>0</v>
      </c>
      <c r="IB19" s="389">
        <f t="shared" si="107"/>
        <v>0</v>
      </c>
      <c r="IC19" s="389">
        <f t="shared" si="107"/>
        <v>0</v>
      </c>
      <c r="ID19" s="389">
        <f t="shared" si="107"/>
        <v>0</v>
      </c>
      <c r="IE19" s="389">
        <f t="shared" si="107"/>
        <v>0</v>
      </c>
      <c r="IF19" s="389">
        <f t="shared" si="107"/>
        <v>0</v>
      </c>
      <c r="IG19" s="389">
        <f t="shared" si="107"/>
        <v>0</v>
      </c>
      <c r="IH19" s="389">
        <f t="shared" si="107"/>
        <v>0</v>
      </c>
      <c r="II19" s="389">
        <f t="shared" si="107"/>
        <v>0</v>
      </c>
      <c r="IJ19" s="389">
        <f t="shared" si="107"/>
        <v>0</v>
      </c>
      <c r="IK19" s="389">
        <f t="shared" si="107"/>
        <v>0</v>
      </c>
      <c r="IL19" s="389">
        <f t="shared" si="107"/>
        <v>0</v>
      </c>
      <c r="IM19" s="389">
        <f t="shared" si="107"/>
        <v>0</v>
      </c>
      <c r="IN19" s="389">
        <f t="shared" si="107"/>
        <v>0</v>
      </c>
      <c r="IO19" s="389">
        <f t="shared" si="107"/>
        <v>0</v>
      </c>
      <c r="IP19" s="389">
        <f t="shared" si="107"/>
        <v>0</v>
      </c>
      <c r="IQ19" s="389">
        <f t="shared" si="107"/>
        <v>0</v>
      </c>
      <c r="IR19" s="389">
        <f t="shared" si="107"/>
        <v>0</v>
      </c>
      <c r="IS19" s="389">
        <f t="shared" si="107"/>
        <v>0</v>
      </c>
      <c r="IT19" s="389">
        <f t="shared" si="107"/>
        <v>0</v>
      </c>
      <c r="IU19" s="389">
        <f t="shared" si="107"/>
        <v>0</v>
      </c>
      <c r="IV19" s="389">
        <f t="shared" si="107"/>
        <v>0</v>
      </c>
      <c r="IW19" s="389">
        <f t="shared" si="107"/>
        <v>0</v>
      </c>
      <c r="IX19" s="389">
        <f t="shared" si="107"/>
        <v>0</v>
      </c>
      <c r="IY19" s="389">
        <f t="shared" si="107"/>
        <v>0</v>
      </c>
      <c r="IZ19" s="389">
        <f t="shared" si="107"/>
        <v>0</v>
      </c>
      <c r="JA19" s="389">
        <f t="shared" si="107"/>
        <v>0</v>
      </c>
      <c r="JB19" s="389">
        <f t="shared" si="107"/>
        <v>0</v>
      </c>
      <c r="JC19" s="389">
        <f t="shared" si="107"/>
        <v>0</v>
      </c>
      <c r="JD19" s="389">
        <f t="shared" si="107"/>
        <v>0</v>
      </c>
      <c r="JE19" s="389">
        <f t="shared" si="107"/>
        <v>0</v>
      </c>
      <c r="JF19" s="389">
        <f t="shared" si="107"/>
        <v>0</v>
      </c>
      <c r="JG19" s="389">
        <f t="shared" si="107"/>
        <v>0</v>
      </c>
      <c r="JH19" s="389">
        <f t="shared" si="107"/>
        <v>0</v>
      </c>
      <c r="JI19" s="389">
        <f t="shared" si="107"/>
        <v>0</v>
      </c>
      <c r="JJ19" s="389">
        <f t="shared" si="107"/>
        <v>0</v>
      </c>
      <c r="JK19" s="389">
        <f t="shared" si="107"/>
        <v>0</v>
      </c>
      <c r="JL19" s="389">
        <f t="shared" si="107"/>
        <v>0</v>
      </c>
      <c r="JM19" s="389">
        <f t="shared" si="107"/>
        <v>0</v>
      </c>
      <c r="JN19" s="389">
        <f t="shared" si="107"/>
        <v>0</v>
      </c>
      <c r="JO19" s="389">
        <f t="shared" si="107"/>
        <v>0</v>
      </c>
      <c r="JP19" s="389">
        <f t="shared" si="107"/>
        <v>0</v>
      </c>
      <c r="JQ19" s="389">
        <f t="shared" si="107"/>
        <v>0</v>
      </c>
      <c r="JR19" s="389">
        <f t="shared" si="107"/>
        <v>0</v>
      </c>
      <c r="JS19" s="389">
        <f t="shared" si="107"/>
        <v>0</v>
      </c>
      <c r="JT19" s="389">
        <f t="shared" si="107"/>
        <v>0</v>
      </c>
      <c r="JU19" s="389">
        <f t="shared" si="107"/>
        <v>0</v>
      </c>
      <c r="JV19" s="389">
        <f t="shared" si="107"/>
        <v>0</v>
      </c>
      <c r="JW19" s="389">
        <f t="shared" si="107"/>
        <v>0</v>
      </c>
      <c r="JX19" s="389">
        <f t="shared" si="107"/>
        <v>0</v>
      </c>
      <c r="JY19" s="389">
        <f t="shared" si="107"/>
        <v>0</v>
      </c>
      <c r="JZ19" s="389">
        <f t="shared" si="107"/>
        <v>0</v>
      </c>
      <c r="KA19" s="389">
        <f t="shared" si="107"/>
        <v>0</v>
      </c>
      <c r="KB19" s="389">
        <f t="shared" si="107"/>
        <v>0</v>
      </c>
      <c r="KC19" s="389">
        <f t="shared" si="107"/>
        <v>0</v>
      </c>
      <c r="KD19" s="389">
        <f t="shared" si="107"/>
        <v>0</v>
      </c>
      <c r="KE19" s="389">
        <f t="shared" si="107"/>
        <v>0</v>
      </c>
      <c r="KF19" s="389">
        <f t="shared" si="107"/>
        <v>0</v>
      </c>
      <c r="KG19" s="389">
        <f t="shared" si="107"/>
        <v>0</v>
      </c>
      <c r="KH19" s="389">
        <f t="shared" si="107"/>
        <v>0</v>
      </c>
      <c r="KI19" s="389">
        <f t="shared" si="107"/>
        <v>0</v>
      </c>
      <c r="KJ19" s="389">
        <f t="shared" si="107"/>
        <v>0</v>
      </c>
      <c r="KK19" s="389">
        <f t="shared" si="107"/>
        <v>0</v>
      </c>
      <c r="KL19" s="389">
        <f t="shared" ref="KL19:LJ20" si="108">$N19</f>
        <v>0</v>
      </c>
      <c r="KM19" s="389">
        <f t="shared" si="108"/>
        <v>0</v>
      </c>
      <c r="KN19" s="389">
        <f t="shared" si="108"/>
        <v>0</v>
      </c>
      <c r="KO19" s="389">
        <f t="shared" si="108"/>
        <v>0</v>
      </c>
      <c r="KP19" s="389">
        <f t="shared" si="108"/>
        <v>0</v>
      </c>
      <c r="KQ19" s="389">
        <f t="shared" si="108"/>
        <v>0</v>
      </c>
      <c r="KR19" s="389">
        <f t="shared" si="108"/>
        <v>0</v>
      </c>
      <c r="KS19" s="389">
        <f t="shared" si="108"/>
        <v>0</v>
      </c>
      <c r="KT19" s="389">
        <f t="shared" si="108"/>
        <v>0</v>
      </c>
      <c r="KU19" s="389">
        <f t="shared" si="108"/>
        <v>0</v>
      </c>
      <c r="KV19" s="389">
        <f t="shared" si="108"/>
        <v>0</v>
      </c>
      <c r="KW19" s="389">
        <f t="shared" si="108"/>
        <v>0</v>
      </c>
      <c r="KX19" s="389">
        <f t="shared" si="108"/>
        <v>0</v>
      </c>
      <c r="KY19" s="389">
        <f t="shared" si="108"/>
        <v>0</v>
      </c>
      <c r="KZ19" s="389">
        <f t="shared" si="108"/>
        <v>0</v>
      </c>
      <c r="LA19" s="389">
        <f t="shared" si="108"/>
        <v>0</v>
      </c>
      <c r="LB19" s="389">
        <f t="shared" si="108"/>
        <v>0</v>
      </c>
      <c r="LC19" s="389">
        <f t="shared" si="108"/>
        <v>0</v>
      </c>
      <c r="LD19" s="389">
        <f t="shared" si="108"/>
        <v>0</v>
      </c>
      <c r="LE19" s="389">
        <f t="shared" si="108"/>
        <v>0</v>
      </c>
      <c r="LF19" s="389">
        <f t="shared" si="108"/>
        <v>0</v>
      </c>
      <c r="LG19" s="389">
        <f t="shared" si="108"/>
        <v>0</v>
      </c>
      <c r="LH19" s="389">
        <f t="shared" si="108"/>
        <v>0</v>
      </c>
      <c r="LI19" s="389">
        <f t="shared" si="108"/>
        <v>0</v>
      </c>
      <c r="LJ19" s="389">
        <f t="shared" si="108"/>
        <v>0</v>
      </c>
      <c r="LK19" s="389">
        <f t="shared" ref="LK19:NV20" si="109">$N19</f>
        <v>0</v>
      </c>
      <c r="LL19" s="389">
        <f t="shared" si="109"/>
        <v>0</v>
      </c>
      <c r="LM19" s="389">
        <f t="shared" si="109"/>
        <v>0</v>
      </c>
      <c r="LN19" s="389">
        <f t="shared" si="109"/>
        <v>0</v>
      </c>
      <c r="LO19" s="389">
        <f t="shared" si="109"/>
        <v>0</v>
      </c>
      <c r="LP19" s="389">
        <f t="shared" si="109"/>
        <v>0</v>
      </c>
      <c r="LQ19" s="389">
        <f t="shared" si="109"/>
        <v>0</v>
      </c>
      <c r="LR19" s="389">
        <f t="shared" si="109"/>
        <v>0</v>
      </c>
      <c r="LS19" s="389">
        <f t="shared" si="109"/>
        <v>0</v>
      </c>
      <c r="LT19" s="389">
        <f t="shared" si="109"/>
        <v>0</v>
      </c>
      <c r="LU19" s="389">
        <f t="shared" si="109"/>
        <v>0</v>
      </c>
      <c r="LV19" s="389">
        <f t="shared" si="109"/>
        <v>0</v>
      </c>
      <c r="LW19" s="389">
        <f t="shared" si="109"/>
        <v>0</v>
      </c>
      <c r="LX19" s="389">
        <f t="shared" si="109"/>
        <v>0</v>
      </c>
      <c r="LY19" s="389">
        <f t="shared" si="109"/>
        <v>0</v>
      </c>
      <c r="LZ19" s="389">
        <f t="shared" si="109"/>
        <v>0</v>
      </c>
      <c r="MA19" s="389">
        <f t="shared" si="109"/>
        <v>0</v>
      </c>
      <c r="MB19" s="389">
        <f t="shared" si="109"/>
        <v>0</v>
      </c>
      <c r="MC19" s="389">
        <f t="shared" si="109"/>
        <v>0</v>
      </c>
      <c r="MD19" s="389">
        <f t="shared" si="109"/>
        <v>0</v>
      </c>
      <c r="ME19" s="389">
        <f t="shared" si="109"/>
        <v>0</v>
      </c>
      <c r="MF19" s="389">
        <f t="shared" si="109"/>
        <v>0</v>
      </c>
      <c r="MG19" s="389">
        <f t="shared" si="109"/>
        <v>0</v>
      </c>
      <c r="MH19" s="389">
        <f t="shared" si="109"/>
        <v>0</v>
      </c>
      <c r="MI19" s="389">
        <f t="shared" si="109"/>
        <v>0</v>
      </c>
      <c r="MJ19" s="389">
        <f t="shared" si="109"/>
        <v>0</v>
      </c>
      <c r="MK19" s="389">
        <f t="shared" si="109"/>
        <v>0</v>
      </c>
      <c r="ML19" s="389">
        <f t="shared" si="109"/>
        <v>0</v>
      </c>
      <c r="MM19" s="389">
        <f t="shared" si="109"/>
        <v>0</v>
      </c>
      <c r="MN19" s="389">
        <f t="shared" si="109"/>
        <v>0</v>
      </c>
      <c r="MO19" s="389">
        <f t="shared" si="109"/>
        <v>0</v>
      </c>
      <c r="MP19" s="389">
        <f t="shared" si="109"/>
        <v>0</v>
      </c>
      <c r="MQ19" s="389">
        <f t="shared" si="109"/>
        <v>0</v>
      </c>
      <c r="MR19" s="389">
        <f t="shared" si="109"/>
        <v>0</v>
      </c>
      <c r="MS19" s="389">
        <f t="shared" si="109"/>
        <v>0</v>
      </c>
      <c r="MT19" s="389">
        <f t="shared" si="109"/>
        <v>0</v>
      </c>
      <c r="MU19" s="389">
        <f t="shared" si="109"/>
        <v>0</v>
      </c>
      <c r="MV19" s="389">
        <f t="shared" si="109"/>
        <v>0</v>
      </c>
      <c r="MW19" s="389">
        <f t="shared" si="109"/>
        <v>0</v>
      </c>
      <c r="MX19" s="389">
        <f t="shared" si="109"/>
        <v>0</v>
      </c>
      <c r="MY19" s="389">
        <f t="shared" si="109"/>
        <v>0</v>
      </c>
      <c r="MZ19" s="389">
        <f t="shared" si="109"/>
        <v>0</v>
      </c>
      <c r="NA19" s="389">
        <f t="shared" si="109"/>
        <v>0</v>
      </c>
      <c r="NB19" s="389">
        <f t="shared" si="109"/>
        <v>0</v>
      </c>
      <c r="NC19" s="389">
        <f t="shared" si="109"/>
        <v>0</v>
      </c>
      <c r="ND19" s="389">
        <f t="shared" si="109"/>
        <v>0</v>
      </c>
      <c r="NE19" s="389">
        <f t="shared" si="109"/>
        <v>0</v>
      </c>
      <c r="NF19" s="389">
        <f t="shared" si="109"/>
        <v>0</v>
      </c>
      <c r="NG19" s="389">
        <f t="shared" si="109"/>
        <v>0</v>
      </c>
      <c r="NH19" s="389">
        <f t="shared" si="109"/>
        <v>0</v>
      </c>
      <c r="NI19" s="389">
        <f t="shared" si="109"/>
        <v>0</v>
      </c>
      <c r="NJ19" s="389">
        <f t="shared" si="109"/>
        <v>0</v>
      </c>
      <c r="NK19" s="389">
        <f t="shared" si="109"/>
        <v>0</v>
      </c>
      <c r="NL19" s="389">
        <f t="shared" si="109"/>
        <v>0</v>
      </c>
      <c r="NM19" s="389">
        <f t="shared" si="109"/>
        <v>0</v>
      </c>
      <c r="NN19" s="389">
        <f t="shared" si="109"/>
        <v>0</v>
      </c>
      <c r="NO19" s="389">
        <f t="shared" si="109"/>
        <v>0</v>
      </c>
      <c r="NP19" s="389">
        <f t="shared" si="109"/>
        <v>0</v>
      </c>
      <c r="NQ19" s="389">
        <f t="shared" si="109"/>
        <v>0</v>
      </c>
      <c r="NR19" s="389">
        <f t="shared" si="109"/>
        <v>0</v>
      </c>
      <c r="NS19" s="389">
        <f t="shared" si="109"/>
        <v>0</v>
      </c>
      <c r="NT19" s="389">
        <f t="shared" si="109"/>
        <v>0</v>
      </c>
      <c r="NU19" s="389">
        <f t="shared" si="109"/>
        <v>0</v>
      </c>
      <c r="NV19" s="389">
        <f t="shared" si="109"/>
        <v>0</v>
      </c>
      <c r="NW19" s="389">
        <f t="shared" ref="NW19:OL20" si="110">$N19</f>
        <v>0</v>
      </c>
      <c r="NX19" s="389">
        <f t="shared" si="110"/>
        <v>0</v>
      </c>
      <c r="NY19" s="389">
        <f t="shared" si="71"/>
        <v>0</v>
      </c>
      <c r="NZ19" s="389">
        <f t="shared" si="71"/>
        <v>0</v>
      </c>
      <c r="OA19" s="389">
        <f t="shared" si="71"/>
        <v>0</v>
      </c>
      <c r="OB19" s="389">
        <f t="shared" si="71"/>
        <v>0</v>
      </c>
      <c r="OC19" s="389">
        <f t="shared" si="71"/>
        <v>0</v>
      </c>
      <c r="OD19" s="389">
        <f t="shared" si="71"/>
        <v>0</v>
      </c>
      <c r="OE19" s="389">
        <f t="shared" si="71"/>
        <v>0</v>
      </c>
      <c r="OF19" s="389">
        <f t="shared" si="71"/>
        <v>0</v>
      </c>
      <c r="OG19" s="389">
        <f t="shared" si="71"/>
        <v>0</v>
      </c>
      <c r="OH19" s="389">
        <f t="shared" si="85"/>
        <v>0</v>
      </c>
      <c r="OI19" s="389">
        <f t="shared" si="85"/>
        <v>0</v>
      </c>
      <c r="OJ19" s="389">
        <f t="shared" si="85"/>
        <v>0</v>
      </c>
      <c r="OK19" s="389">
        <f t="shared" si="85"/>
        <v>0</v>
      </c>
      <c r="OL19" s="389">
        <f t="shared" si="85"/>
        <v>0</v>
      </c>
      <c r="OM19" s="389">
        <f t="shared" si="85"/>
        <v>0</v>
      </c>
      <c r="ON19" s="389">
        <f t="shared" si="72"/>
        <v>0</v>
      </c>
      <c r="OO19" s="389">
        <f t="shared" si="72"/>
        <v>0</v>
      </c>
      <c r="OP19" s="389">
        <f t="shared" si="72"/>
        <v>0</v>
      </c>
      <c r="OQ19" s="389">
        <f t="shared" si="72"/>
        <v>0</v>
      </c>
      <c r="OR19" s="389">
        <f t="shared" si="72"/>
        <v>0</v>
      </c>
      <c r="OS19" s="389">
        <f t="shared" si="72"/>
        <v>0</v>
      </c>
      <c r="OT19" s="389">
        <f t="shared" si="72"/>
        <v>0</v>
      </c>
      <c r="OU19" s="389">
        <f t="shared" si="72"/>
        <v>0</v>
      </c>
      <c r="OV19" s="389">
        <f t="shared" si="72"/>
        <v>0</v>
      </c>
      <c r="OW19" s="389">
        <f t="shared" si="72"/>
        <v>0</v>
      </c>
      <c r="OX19" s="389">
        <f t="shared" si="72"/>
        <v>0</v>
      </c>
      <c r="OY19" s="389">
        <f t="shared" si="72"/>
        <v>0</v>
      </c>
      <c r="OZ19" s="389">
        <f t="shared" si="72"/>
        <v>0</v>
      </c>
      <c r="PA19" s="389">
        <f t="shared" si="72"/>
        <v>0</v>
      </c>
      <c r="PB19" s="389">
        <f t="shared" si="72"/>
        <v>0</v>
      </c>
      <c r="PC19" s="389">
        <f t="shared" si="72"/>
        <v>0</v>
      </c>
      <c r="PD19" s="389">
        <f t="shared" si="72"/>
        <v>0</v>
      </c>
      <c r="PE19" s="389">
        <f t="shared" si="72"/>
        <v>0</v>
      </c>
      <c r="PF19" s="389">
        <f t="shared" si="72"/>
        <v>0</v>
      </c>
      <c r="PG19" s="389">
        <f t="shared" si="72"/>
        <v>0</v>
      </c>
      <c r="PH19" s="389">
        <f t="shared" si="72"/>
        <v>0</v>
      </c>
      <c r="PI19" s="389">
        <f t="shared" si="72"/>
        <v>0</v>
      </c>
      <c r="PJ19" s="389">
        <f t="shared" si="72"/>
        <v>0</v>
      </c>
      <c r="PK19" s="389">
        <f t="shared" si="72"/>
        <v>0</v>
      </c>
      <c r="PL19" s="389">
        <f t="shared" si="72"/>
        <v>0</v>
      </c>
      <c r="PM19" s="389">
        <f t="shared" si="72"/>
        <v>0</v>
      </c>
      <c r="PN19" s="389">
        <f t="shared" si="72"/>
        <v>0</v>
      </c>
      <c r="PO19" s="389">
        <f t="shared" si="72"/>
        <v>0</v>
      </c>
      <c r="PP19" s="389">
        <f t="shared" si="72"/>
        <v>0</v>
      </c>
      <c r="PQ19" s="389">
        <f t="shared" si="72"/>
        <v>0</v>
      </c>
      <c r="PR19" s="389">
        <f t="shared" si="72"/>
        <v>0</v>
      </c>
      <c r="PS19" s="389">
        <f t="shared" si="72"/>
        <v>0</v>
      </c>
      <c r="PT19" s="389">
        <f t="shared" si="72"/>
        <v>0</v>
      </c>
      <c r="PU19" s="389">
        <f t="shared" si="72"/>
        <v>0</v>
      </c>
      <c r="PV19" s="389">
        <f t="shared" si="72"/>
        <v>0</v>
      </c>
      <c r="PW19" s="389">
        <f t="shared" si="72"/>
        <v>0</v>
      </c>
      <c r="PX19" s="389">
        <f t="shared" si="72"/>
        <v>0</v>
      </c>
      <c r="PY19" s="389">
        <f t="shared" si="72"/>
        <v>0</v>
      </c>
      <c r="PZ19" s="389">
        <f t="shared" si="72"/>
        <v>0</v>
      </c>
      <c r="QA19" s="389">
        <f t="shared" si="72"/>
        <v>0</v>
      </c>
      <c r="QB19" s="389">
        <f t="shared" si="72"/>
        <v>0</v>
      </c>
      <c r="QC19" s="389">
        <f t="shared" si="72"/>
        <v>0</v>
      </c>
      <c r="QD19" s="389">
        <f t="shared" si="72"/>
        <v>0</v>
      </c>
      <c r="QE19" s="389">
        <f t="shared" si="72"/>
        <v>0</v>
      </c>
      <c r="QF19" s="389">
        <f t="shared" si="72"/>
        <v>0</v>
      </c>
      <c r="QG19" s="389">
        <f t="shared" si="72"/>
        <v>0</v>
      </c>
      <c r="QH19" s="389">
        <f t="shared" si="72"/>
        <v>0</v>
      </c>
      <c r="QI19" s="389">
        <f t="shared" si="72"/>
        <v>0</v>
      </c>
      <c r="QJ19" s="389">
        <f t="shared" si="72"/>
        <v>0</v>
      </c>
      <c r="QK19" s="389">
        <f t="shared" si="73"/>
        <v>0</v>
      </c>
      <c r="QL19" s="389">
        <f t="shared" si="73"/>
        <v>0</v>
      </c>
      <c r="QM19" s="389">
        <f t="shared" si="73"/>
        <v>0</v>
      </c>
      <c r="QN19" s="389">
        <f t="shared" si="73"/>
        <v>0</v>
      </c>
      <c r="QO19" s="389">
        <f t="shared" si="73"/>
        <v>0</v>
      </c>
      <c r="QP19" s="389">
        <f t="shared" si="73"/>
        <v>0</v>
      </c>
      <c r="QQ19" s="389">
        <f t="shared" si="73"/>
        <v>0</v>
      </c>
      <c r="QR19" s="389">
        <f t="shared" si="73"/>
        <v>0</v>
      </c>
      <c r="QS19" s="389">
        <f t="shared" si="73"/>
        <v>0</v>
      </c>
      <c r="QT19" s="389">
        <f t="shared" si="73"/>
        <v>0</v>
      </c>
      <c r="QU19" s="389">
        <f t="shared" si="73"/>
        <v>0</v>
      </c>
      <c r="QV19" s="389">
        <f t="shared" si="73"/>
        <v>0</v>
      </c>
      <c r="QW19" s="389">
        <f t="shared" si="73"/>
        <v>0</v>
      </c>
      <c r="QX19" s="389">
        <f t="shared" si="73"/>
        <v>0</v>
      </c>
      <c r="QY19" s="389">
        <f t="shared" si="74"/>
        <v>0</v>
      </c>
      <c r="QZ19" s="389">
        <f t="shared" si="74"/>
        <v>0</v>
      </c>
      <c r="RA19" s="389">
        <f t="shared" si="74"/>
        <v>0</v>
      </c>
      <c r="RB19" s="389"/>
      <c r="RC19" s="389"/>
      <c r="RD19" s="389"/>
      <c r="RE19" s="389"/>
      <c r="RF19" s="389"/>
      <c r="RG19" s="389"/>
      <c r="RH19" s="389"/>
      <c r="RI19" s="389"/>
      <c r="RJ19" s="389"/>
      <c r="RK19" s="389"/>
      <c r="RL19" s="389"/>
      <c r="RM19" s="389"/>
      <c r="RN19" s="389"/>
      <c r="RO19" s="389"/>
      <c r="RP19" s="389"/>
      <c r="RQ19" s="389"/>
      <c r="RR19" s="389"/>
      <c r="RS19" s="389"/>
    </row>
    <row r="20" spans="1:487">
      <c r="A20" s="287" t="s">
        <v>942</v>
      </c>
      <c r="B20" s="350"/>
      <c r="C20" s="350"/>
      <c r="D20" s="350"/>
      <c r="E20" s="350"/>
      <c r="F20" s="350">
        <v>0</v>
      </c>
      <c r="G20" s="350">
        <v>0</v>
      </c>
      <c r="H20" s="364">
        <f t="shared" si="99"/>
        <v>0</v>
      </c>
      <c r="I20" s="350">
        <f t="shared" si="100"/>
        <v>0</v>
      </c>
      <c r="J20" s="379">
        <v>0.33</v>
      </c>
      <c r="K20" s="350">
        <v>1</v>
      </c>
      <c r="L20" s="364">
        <f t="shared" si="75"/>
        <v>0</v>
      </c>
      <c r="M20" s="350">
        <f t="shared" si="76"/>
        <v>0</v>
      </c>
      <c r="N20" s="367">
        <f t="shared" si="77"/>
        <v>0.33</v>
      </c>
      <c r="O20" s="367">
        <f t="shared" si="78"/>
        <v>1</v>
      </c>
      <c r="P20" s="367">
        <f t="shared" si="79"/>
        <v>0</v>
      </c>
      <c r="Q20" s="367">
        <f t="shared" si="80"/>
        <v>0</v>
      </c>
      <c r="R20" s="355">
        <v>0</v>
      </c>
      <c r="S20" s="287"/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389">
        <v>0</v>
      </c>
      <c r="AJ20" s="389">
        <v>0</v>
      </c>
      <c r="AK20" s="389">
        <v>0</v>
      </c>
      <c r="AL20" s="389">
        <v>0</v>
      </c>
      <c r="AM20" s="389">
        <v>0</v>
      </c>
      <c r="AN20" s="389">
        <v>0</v>
      </c>
      <c r="AO20" s="389">
        <v>0</v>
      </c>
      <c r="AP20" s="389">
        <v>0</v>
      </c>
      <c r="AQ20" s="389">
        <v>0</v>
      </c>
      <c r="AR20" s="389">
        <f t="shared" si="65"/>
        <v>0.33</v>
      </c>
      <c r="AS20" s="389">
        <f t="shared" si="65"/>
        <v>0.33</v>
      </c>
      <c r="AT20" s="389">
        <f t="shared" si="65"/>
        <v>0.33</v>
      </c>
      <c r="AU20" s="389">
        <f t="shared" si="65"/>
        <v>0.33</v>
      </c>
      <c r="AV20" s="389">
        <f t="shared" si="65"/>
        <v>0.33</v>
      </c>
      <c r="AW20" s="389">
        <f t="shared" si="65"/>
        <v>0.33</v>
      </c>
      <c r="AX20" s="389">
        <f t="shared" si="65"/>
        <v>0.33</v>
      </c>
      <c r="AY20" s="389">
        <f t="shared" si="65"/>
        <v>0.33</v>
      </c>
      <c r="AZ20" s="389">
        <f t="shared" si="65"/>
        <v>0.33</v>
      </c>
      <c r="BA20" s="389">
        <f t="shared" si="65"/>
        <v>0.33</v>
      </c>
      <c r="BB20" s="389">
        <f t="shared" si="65"/>
        <v>0.33</v>
      </c>
      <c r="BC20" s="389">
        <f t="shared" si="65"/>
        <v>0.33</v>
      </c>
      <c r="BD20" s="389">
        <f t="shared" si="65"/>
        <v>0.33</v>
      </c>
      <c r="BE20" s="389">
        <f t="shared" si="65"/>
        <v>0.33</v>
      </c>
      <c r="BF20" s="389">
        <f t="shared" si="65"/>
        <v>0.33</v>
      </c>
      <c r="BG20" s="389">
        <f t="shared" si="65"/>
        <v>0.33</v>
      </c>
      <c r="BH20" s="389">
        <f t="shared" si="65"/>
        <v>0.33</v>
      </c>
      <c r="BI20" s="389">
        <f t="shared" si="65"/>
        <v>0.33</v>
      </c>
      <c r="BJ20" s="389">
        <f t="shared" ref="BJ20:CB20" si="111">$N20</f>
        <v>0.33</v>
      </c>
      <c r="BK20" s="389">
        <f t="shared" si="111"/>
        <v>0.33</v>
      </c>
      <c r="BL20" s="389">
        <f t="shared" si="111"/>
        <v>0.33</v>
      </c>
      <c r="BM20" s="389">
        <f t="shared" si="111"/>
        <v>0.33</v>
      </c>
      <c r="BN20" s="389">
        <f t="shared" si="111"/>
        <v>0.33</v>
      </c>
      <c r="BO20" s="389">
        <f t="shared" si="111"/>
        <v>0.33</v>
      </c>
      <c r="BP20" s="389">
        <f t="shared" si="111"/>
        <v>0.33</v>
      </c>
      <c r="BQ20" s="389">
        <f t="shared" si="111"/>
        <v>0.33</v>
      </c>
      <c r="BR20" s="389">
        <f t="shared" si="111"/>
        <v>0.33</v>
      </c>
      <c r="BS20" s="389">
        <f t="shared" si="111"/>
        <v>0.33</v>
      </c>
      <c r="BT20" s="389">
        <f t="shared" si="111"/>
        <v>0.33</v>
      </c>
      <c r="BU20" s="389">
        <f t="shared" si="111"/>
        <v>0.33</v>
      </c>
      <c r="BV20" s="389">
        <f t="shared" si="111"/>
        <v>0.33</v>
      </c>
      <c r="BW20" s="389">
        <f t="shared" si="111"/>
        <v>0.33</v>
      </c>
      <c r="BX20" s="389">
        <f t="shared" si="111"/>
        <v>0.33</v>
      </c>
      <c r="BY20" s="389">
        <f t="shared" si="111"/>
        <v>0.33</v>
      </c>
      <c r="BZ20" s="389">
        <f t="shared" si="111"/>
        <v>0.33</v>
      </c>
      <c r="CA20" s="389">
        <f t="shared" si="111"/>
        <v>0.33</v>
      </c>
      <c r="CB20" s="389">
        <f t="shared" si="111"/>
        <v>0.33</v>
      </c>
      <c r="CC20" s="389">
        <f t="shared" ref="CC20:EN20" si="112">$N20</f>
        <v>0.33</v>
      </c>
      <c r="CD20" s="389">
        <f t="shared" si="112"/>
        <v>0.33</v>
      </c>
      <c r="CE20" s="389">
        <f t="shared" si="112"/>
        <v>0.33</v>
      </c>
      <c r="CF20" s="389">
        <f t="shared" si="112"/>
        <v>0.33</v>
      </c>
      <c r="CG20" s="389">
        <f t="shared" si="112"/>
        <v>0.33</v>
      </c>
      <c r="CH20" s="389">
        <f t="shared" si="112"/>
        <v>0.33</v>
      </c>
      <c r="CI20" s="389">
        <f t="shared" si="112"/>
        <v>0.33</v>
      </c>
      <c r="CJ20" s="389">
        <f t="shared" si="112"/>
        <v>0.33</v>
      </c>
      <c r="CK20" s="389">
        <f t="shared" si="112"/>
        <v>0.33</v>
      </c>
      <c r="CL20" s="389">
        <f t="shared" si="112"/>
        <v>0.33</v>
      </c>
      <c r="CM20" s="389">
        <f t="shared" si="112"/>
        <v>0.33</v>
      </c>
      <c r="CN20" s="389">
        <f t="shared" si="112"/>
        <v>0.33</v>
      </c>
      <c r="CO20" s="389">
        <f t="shared" si="112"/>
        <v>0.33</v>
      </c>
      <c r="CP20" s="389">
        <f t="shared" si="112"/>
        <v>0.33</v>
      </c>
      <c r="CQ20" s="389">
        <f t="shared" si="112"/>
        <v>0.33</v>
      </c>
      <c r="CR20" s="389">
        <f t="shared" si="112"/>
        <v>0.33</v>
      </c>
      <c r="CS20" s="389">
        <f t="shared" si="112"/>
        <v>0.33</v>
      </c>
      <c r="CT20" s="389">
        <f t="shared" si="112"/>
        <v>0.33</v>
      </c>
      <c r="CU20" s="389">
        <f t="shared" si="112"/>
        <v>0.33</v>
      </c>
      <c r="CV20" s="389">
        <f t="shared" si="112"/>
        <v>0.33</v>
      </c>
      <c r="CW20" s="389">
        <f t="shared" si="112"/>
        <v>0.33</v>
      </c>
      <c r="CX20" s="389">
        <f t="shared" si="112"/>
        <v>0.33</v>
      </c>
      <c r="CY20" s="389">
        <f t="shared" si="112"/>
        <v>0.33</v>
      </c>
      <c r="CZ20" s="389">
        <f t="shared" si="112"/>
        <v>0.33</v>
      </c>
      <c r="DA20" s="389">
        <f t="shared" si="112"/>
        <v>0.33</v>
      </c>
      <c r="DB20" s="389">
        <f t="shared" si="112"/>
        <v>0.33</v>
      </c>
      <c r="DC20" s="389">
        <f t="shared" si="112"/>
        <v>0.33</v>
      </c>
      <c r="DD20" s="389">
        <f t="shared" si="112"/>
        <v>0.33</v>
      </c>
      <c r="DE20" s="389">
        <f t="shared" si="112"/>
        <v>0.33</v>
      </c>
      <c r="DF20" s="389">
        <f t="shared" si="112"/>
        <v>0.33</v>
      </c>
      <c r="DG20" s="389">
        <f t="shared" si="112"/>
        <v>0.33</v>
      </c>
      <c r="DH20" s="389">
        <f t="shared" si="112"/>
        <v>0.33</v>
      </c>
      <c r="DI20" s="389">
        <f t="shared" si="112"/>
        <v>0.33</v>
      </c>
      <c r="DJ20" s="389">
        <f t="shared" si="112"/>
        <v>0.33</v>
      </c>
      <c r="DK20" s="389">
        <f t="shared" si="112"/>
        <v>0.33</v>
      </c>
      <c r="DL20" s="389">
        <f t="shared" si="112"/>
        <v>0.33</v>
      </c>
      <c r="DM20" s="389">
        <f t="shared" si="112"/>
        <v>0.33</v>
      </c>
      <c r="DN20" s="389">
        <f t="shared" si="112"/>
        <v>0.33</v>
      </c>
      <c r="DO20" s="389">
        <f t="shared" si="112"/>
        <v>0.33</v>
      </c>
      <c r="DP20" s="389">
        <f t="shared" si="112"/>
        <v>0.33</v>
      </c>
      <c r="DQ20" s="389">
        <f t="shared" si="112"/>
        <v>0.33</v>
      </c>
      <c r="DR20" s="389">
        <f t="shared" si="112"/>
        <v>0.33</v>
      </c>
      <c r="DS20" s="389">
        <f t="shared" si="112"/>
        <v>0.33</v>
      </c>
      <c r="DT20" s="389">
        <f t="shared" si="112"/>
        <v>0.33</v>
      </c>
      <c r="DU20" s="389">
        <f t="shared" si="112"/>
        <v>0.33</v>
      </c>
      <c r="DV20" s="389">
        <f t="shared" si="112"/>
        <v>0.33</v>
      </c>
      <c r="DW20" s="389">
        <f t="shared" si="112"/>
        <v>0.33</v>
      </c>
      <c r="DX20" s="389">
        <f t="shared" si="112"/>
        <v>0.33</v>
      </c>
      <c r="DY20" s="389">
        <f t="shared" si="112"/>
        <v>0.33</v>
      </c>
      <c r="DZ20" s="389">
        <f t="shared" si="112"/>
        <v>0.33</v>
      </c>
      <c r="EA20" s="389">
        <f t="shared" si="112"/>
        <v>0.33</v>
      </c>
      <c r="EB20" s="389">
        <f t="shared" si="112"/>
        <v>0.33</v>
      </c>
      <c r="EC20" s="389">
        <f t="shared" si="112"/>
        <v>0.33</v>
      </c>
      <c r="ED20" s="389">
        <f t="shared" si="112"/>
        <v>0.33</v>
      </c>
      <c r="EE20" s="389">
        <f t="shared" si="112"/>
        <v>0.33</v>
      </c>
      <c r="EF20" s="389">
        <f t="shared" si="112"/>
        <v>0.33</v>
      </c>
      <c r="EG20" s="389">
        <f t="shared" si="112"/>
        <v>0.33</v>
      </c>
      <c r="EH20" s="389">
        <f t="shared" si="112"/>
        <v>0.33</v>
      </c>
      <c r="EI20" s="389">
        <f t="shared" si="112"/>
        <v>0.33</v>
      </c>
      <c r="EJ20" s="389">
        <f t="shared" si="112"/>
        <v>0.33</v>
      </c>
      <c r="EK20" s="389">
        <f t="shared" si="112"/>
        <v>0.33</v>
      </c>
      <c r="EL20" s="389">
        <f t="shared" si="112"/>
        <v>0.33</v>
      </c>
      <c r="EM20" s="389">
        <f t="shared" si="112"/>
        <v>0.33</v>
      </c>
      <c r="EN20" s="389">
        <f t="shared" si="112"/>
        <v>0.33</v>
      </c>
      <c r="EO20" s="389">
        <f t="shared" si="104"/>
        <v>0.33</v>
      </c>
      <c r="EP20" s="389">
        <f t="shared" si="104"/>
        <v>0.33</v>
      </c>
      <c r="EQ20" s="389">
        <f t="shared" si="104"/>
        <v>0.33</v>
      </c>
      <c r="ER20" s="389">
        <f t="shared" si="104"/>
        <v>0.33</v>
      </c>
      <c r="ES20" s="389">
        <f t="shared" si="104"/>
        <v>0.33</v>
      </c>
      <c r="ET20" s="389">
        <f t="shared" si="104"/>
        <v>0.33</v>
      </c>
      <c r="EU20" s="389">
        <f t="shared" si="104"/>
        <v>0.33</v>
      </c>
      <c r="EV20" s="389">
        <f t="shared" si="104"/>
        <v>0.33</v>
      </c>
      <c r="EW20" s="389">
        <f t="shared" si="104"/>
        <v>0.33</v>
      </c>
      <c r="EX20" s="389">
        <f t="shared" si="104"/>
        <v>0.33</v>
      </c>
      <c r="EY20" s="389">
        <f t="shared" si="104"/>
        <v>0.33</v>
      </c>
      <c r="EZ20" s="389">
        <f t="shared" si="104"/>
        <v>0.33</v>
      </c>
      <c r="FA20" s="389">
        <f t="shared" si="104"/>
        <v>0.33</v>
      </c>
      <c r="FB20" s="389">
        <f t="shared" si="104"/>
        <v>0.33</v>
      </c>
      <c r="FC20" s="389">
        <f t="shared" si="104"/>
        <v>0.33</v>
      </c>
      <c r="FD20" s="389">
        <f t="shared" si="104"/>
        <v>0.33</v>
      </c>
      <c r="FE20" s="389">
        <f t="shared" si="104"/>
        <v>0.33</v>
      </c>
      <c r="FF20" s="389">
        <f t="shared" si="104"/>
        <v>0.33</v>
      </c>
      <c r="FG20" s="389">
        <f t="shared" si="104"/>
        <v>0.33</v>
      </c>
      <c r="FH20" s="389">
        <f t="shared" si="104"/>
        <v>0.33</v>
      </c>
      <c r="FI20" s="389">
        <f t="shared" si="104"/>
        <v>0.33</v>
      </c>
      <c r="FJ20" s="389">
        <f t="shared" si="104"/>
        <v>0.33</v>
      </c>
      <c r="FK20" s="389">
        <f t="shared" si="104"/>
        <v>0.33</v>
      </c>
      <c r="FL20" s="389">
        <f t="shared" si="104"/>
        <v>0.33</v>
      </c>
      <c r="FM20" s="389">
        <f t="shared" si="104"/>
        <v>0.33</v>
      </c>
      <c r="FN20" s="389">
        <f t="shared" si="104"/>
        <v>0.33</v>
      </c>
      <c r="FO20" s="389">
        <f t="shared" si="104"/>
        <v>0.33</v>
      </c>
      <c r="FP20" s="389">
        <f t="shared" si="104"/>
        <v>0.33</v>
      </c>
      <c r="FQ20" s="389">
        <f t="shared" si="104"/>
        <v>0.33</v>
      </c>
      <c r="FR20" s="389">
        <f t="shared" si="104"/>
        <v>0.33</v>
      </c>
      <c r="FS20" s="389">
        <f t="shared" si="104"/>
        <v>0.33</v>
      </c>
      <c r="FT20" s="389">
        <f t="shared" si="104"/>
        <v>0.33</v>
      </c>
      <c r="FU20" s="389">
        <f t="shared" si="105"/>
        <v>0.33</v>
      </c>
      <c r="FV20" s="389">
        <f t="shared" si="105"/>
        <v>0.33</v>
      </c>
      <c r="FW20" s="389">
        <f t="shared" si="105"/>
        <v>0.33</v>
      </c>
      <c r="FX20" s="389">
        <f t="shared" si="105"/>
        <v>0.33</v>
      </c>
      <c r="FY20" s="389">
        <f t="shared" si="105"/>
        <v>0.33</v>
      </c>
      <c r="FZ20" s="389">
        <f t="shared" si="105"/>
        <v>0.33</v>
      </c>
      <c r="GA20" s="389">
        <f t="shared" si="105"/>
        <v>0.33</v>
      </c>
      <c r="GB20" s="389">
        <f t="shared" si="105"/>
        <v>0.33</v>
      </c>
      <c r="GC20" s="389">
        <f t="shared" si="105"/>
        <v>0.33</v>
      </c>
      <c r="GD20" s="389">
        <f t="shared" si="105"/>
        <v>0.33</v>
      </c>
      <c r="GE20" s="389">
        <f t="shared" si="105"/>
        <v>0.33</v>
      </c>
      <c r="GF20" s="389">
        <f t="shared" si="105"/>
        <v>0.33</v>
      </c>
      <c r="GG20" s="389">
        <f t="shared" si="105"/>
        <v>0.33</v>
      </c>
      <c r="GH20" s="389">
        <f t="shared" si="105"/>
        <v>0.33</v>
      </c>
      <c r="GI20" s="389">
        <f t="shared" si="105"/>
        <v>0.33</v>
      </c>
      <c r="GJ20" s="389">
        <f t="shared" si="105"/>
        <v>0.33</v>
      </c>
      <c r="GK20" s="389">
        <f t="shared" si="105"/>
        <v>0.33</v>
      </c>
      <c r="GL20" s="389">
        <f t="shared" si="105"/>
        <v>0.33</v>
      </c>
      <c r="GM20" s="389">
        <f t="shared" si="105"/>
        <v>0.33</v>
      </c>
      <c r="GN20" s="389">
        <f t="shared" si="105"/>
        <v>0.33</v>
      </c>
      <c r="GO20" s="389">
        <f t="shared" si="105"/>
        <v>0.33</v>
      </c>
      <c r="GP20" s="389">
        <f t="shared" si="105"/>
        <v>0.33</v>
      </c>
      <c r="GQ20" s="389">
        <f t="shared" si="105"/>
        <v>0.33</v>
      </c>
      <c r="GR20" s="389">
        <f t="shared" si="105"/>
        <v>0.33</v>
      </c>
      <c r="GS20" s="389">
        <f t="shared" si="105"/>
        <v>0.33</v>
      </c>
      <c r="GT20" s="389">
        <f t="shared" si="105"/>
        <v>0.33</v>
      </c>
      <c r="GU20" s="389">
        <f t="shared" si="105"/>
        <v>0.33</v>
      </c>
      <c r="GV20" s="389">
        <f t="shared" si="105"/>
        <v>0.33</v>
      </c>
      <c r="GW20" s="389">
        <f t="shared" si="105"/>
        <v>0.33</v>
      </c>
      <c r="GX20" s="389">
        <f t="shared" si="105"/>
        <v>0.33</v>
      </c>
      <c r="GY20" s="389">
        <f t="shared" si="105"/>
        <v>0.33</v>
      </c>
      <c r="GZ20" s="389">
        <f t="shared" si="105"/>
        <v>0.33</v>
      </c>
      <c r="HA20" s="389">
        <f t="shared" si="106"/>
        <v>0.33</v>
      </c>
      <c r="HB20" s="389">
        <f t="shared" si="106"/>
        <v>0.33</v>
      </c>
      <c r="HC20" s="389">
        <f t="shared" si="106"/>
        <v>0.33</v>
      </c>
      <c r="HD20" s="389">
        <f t="shared" si="106"/>
        <v>0.33</v>
      </c>
      <c r="HE20" s="389">
        <f t="shared" si="106"/>
        <v>0.33</v>
      </c>
      <c r="HF20" s="389">
        <f t="shared" si="106"/>
        <v>0.33</v>
      </c>
      <c r="HG20" s="389">
        <f t="shared" si="106"/>
        <v>0.33</v>
      </c>
      <c r="HH20" s="389">
        <f t="shared" si="106"/>
        <v>0.33</v>
      </c>
      <c r="HI20" s="389">
        <f t="shared" si="106"/>
        <v>0.33</v>
      </c>
      <c r="HJ20" s="389">
        <f t="shared" si="106"/>
        <v>0.33</v>
      </c>
      <c r="HK20" s="389">
        <f t="shared" si="106"/>
        <v>0.33</v>
      </c>
      <c r="HL20" s="389">
        <f t="shared" si="106"/>
        <v>0.33</v>
      </c>
      <c r="HM20" s="389">
        <f t="shared" si="106"/>
        <v>0.33</v>
      </c>
      <c r="HN20" s="389">
        <f t="shared" si="106"/>
        <v>0.33</v>
      </c>
      <c r="HO20" s="389">
        <f t="shared" si="106"/>
        <v>0.33</v>
      </c>
      <c r="HP20" s="389">
        <f t="shared" si="106"/>
        <v>0.33</v>
      </c>
      <c r="HQ20" s="389">
        <f t="shared" si="106"/>
        <v>0.33</v>
      </c>
      <c r="HR20" s="389">
        <f t="shared" si="106"/>
        <v>0.33</v>
      </c>
      <c r="HS20" s="389">
        <f t="shared" si="106"/>
        <v>0.33</v>
      </c>
      <c r="HT20" s="389">
        <f t="shared" si="106"/>
        <v>0.33</v>
      </c>
      <c r="HU20" s="389">
        <f t="shared" si="106"/>
        <v>0.33</v>
      </c>
      <c r="HV20" s="389">
        <f t="shared" si="106"/>
        <v>0.33</v>
      </c>
      <c r="HW20" s="389">
        <f t="shared" si="106"/>
        <v>0.33</v>
      </c>
      <c r="HX20" s="389">
        <f t="shared" si="106"/>
        <v>0.33</v>
      </c>
      <c r="HY20" s="389">
        <f t="shared" si="106"/>
        <v>0.33</v>
      </c>
      <c r="HZ20" s="389">
        <f t="shared" si="107"/>
        <v>0.33</v>
      </c>
      <c r="IA20" s="389">
        <f t="shared" si="107"/>
        <v>0.33</v>
      </c>
      <c r="IB20" s="389">
        <f t="shared" si="107"/>
        <v>0.33</v>
      </c>
      <c r="IC20" s="389">
        <f t="shared" si="107"/>
        <v>0.33</v>
      </c>
      <c r="ID20" s="389">
        <f t="shared" si="107"/>
        <v>0.33</v>
      </c>
      <c r="IE20" s="389">
        <f t="shared" si="107"/>
        <v>0.33</v>
      </c>
      <c r="IF20" s="389">
        <f t="shared" si="107"/>
        <v>0.33</v>
      </c>
      <c r="IG20" s="389">
        <f t="shared" si="107"/>
        <v>0.33</v>
      </c>
      <c r="IH20" s="389">
        <f t="shared" si="107"/>
        <v>0.33</v>
      </c>
      <c r="II20" s="389">
        <f t="shared" si="107"/>
        <v>0.33</v>
      </c>
      <c r="IJ20" s="389">
        <f t="shared" si="107"/>
        <v>0.33</v>
      </c>
      <c r="IK20" s="389">
        <f t="shared" si="107"/>
        <v>0.33</v>
      </c>
      <c r="IL20" s="389">
        <f t="shared" si="107"/>
        <v>0.33</v>
      </c>
      <c r="IM20" s="389">
        <f t="shared" si="107"/>
        <v>0.33</v>
      </c>
      <c r="IN20" s="389">
        <f t="shared" si="107"/>
        <v>0.33</v>
      </c>
      <c r="IO20" s="389">
        <f t="shared" si="107"/>
        <v>0.33</v>
      </c>
      <c r="IP20" s="389">
        <f t="shared" si="107"/>
        <v>0.33</v>
      </c>
      <c r="IQ20" s="389">
        <f t="shared" si="107"/>
        <v>0.33</v>
      </c>
      <c r="IR20" s="389">
        <f t="shared" si="107"/>
        <v>0.33</v>
      </c>
      <c r="IS20" s="389">
        <f t="shared" si="107"/>
        <v>0.33</v>
      </c>
      <c r="IT20" s="389">
        <f t="shared" si="107"/>
        <v>0.33</v>
      </c>
      <c r="IU20" s="389">
        <f t="shared" si="107"/>
        <v>0.33</v>
      </c>
      <c r="IV20" s="389">
        <f t="shared" si="107"/>
        <v>0.33</v>
      </c>
      <c r="IW20" s="389">
        <f t="shared" si="107"/>
        <v>0.33</v>
      </c>
      <c r="IX20" s="389">
        <f t="shared" si="107"/>
        <v>0.33</v>
      </c>
      <c r="IY20" s="389">
        <f t="shared" si="107"/>
        <v>0.33</v>
      </c>
      <c r="IZ20" s="389">
        <f t="shared" si="107"/>
        <v>0.33</v>
      </c>
      <c r="JA20" s="389">
        <f t="shared" si="107"/>
        <v>0.33</v>
      </c>
      <c r="JB20" s="389">
        <f t="shared" si="107"/>
        <v>0.33</v>
      </c>
      <c r="JC20" s="389">
        <f t="shared" si="107"/>
        <v>0.33</v>
      </c>
      <c r="JD20" s="389">
        <f t="shared" si="107"/>
        <v>0.33</v>
      </c>
      <c r="JE20" s="389">
        <f t="shared" si="107"/>
        <v>0.33</v>
      </c>
      <c r="JF20" s="389">
        <f t="shared" si="107"/>
        <v>0.33</v>
      </c>
      <c r="JG20" s="389">
        <f t="shared" si="107"/>
        <v>0.33</v>
      </c>
      <c r="JH20" s="389">
        <f t="shared" si="107"/>
        <v>0.33</v>
      </c>
      <c r="JI20" s="389">
        <f t="shared" si="107"/>
        <v>0.33</v>
      </c>
      <c r="JJ20" s="389">
        <f t="shared" si="107"/>
        <v>0.33</v>
      </c>
      <c r="JK20" s="389">
        <f t="shared" si="107"/>
        <v>0.33</v>
      </c>
      <c r="JL20" s="389">
        <f t="shared" si="107"/>
        <v>0.33</v>
      </c>
      <c r="JM20" s="389">
        <f t="shared" si="107"/>
        <v>0.33</v>
      </c>
      <c r="JN20" s="389">
        <f t="shared" si="107"/>
        <v>0.33</v>
      </c>
      <c r="JO20" s="389">
        <f t="shared" si="107"/>
        <v>0.33</v>
      </c>
      <c r="JP20" s="389">
        <f t="shared" si="107"/>
        <v>0.33</v>
      </c>
      <c r="JQ20" s="389">
        <f t="shared" si="107"/>
        <v>0.33</v>
      </c>
      <c r="JR20" s="389">
        <f t="shared" si="107"/>
        <v>0.33</v>
      </c>
      <c r="JS20" s="389">
        <f t="shared" si="107"/>
        <v>0.33</v>
      </c>
      <c r="JT20" s="389">
        <f t="shared" si="107"/>
        <v>0.33</v>
      </c>
      <c r="JU20" s="389">
        <f t="shared" si="107"/>
        <v>0.33</v>
      </c>
      <c r="JV20" s="389">
        <f t="shared" si="107"/>
        <v>0.33</v>
      </c>
      <c r="JW20" s="389">
        <f t="shared" si="107"/>
        <v>0.33</v>
      </c>
      <c r="JX20" s="389">
        <f t="shared" si="107"/>
        <v>0.33</v>
      </c>
      <c r="JY20" s="389">
        <f t="shared" si="107"/>
        <v>0.33</v>
      </c>
      <c r="JZ20" s="389">
        <f t="shared" si="107"/>
        <v>0.33</v>
      </c>
      <c r="KA20" s="389">
        <f t="shared" si="107"/>
        <v>0.33</v>
      </c>
      <c r="KB20" s="389">
        <f t="shared" si="107"/>
        <v>0.33</v>
      </c>
      <c r="KC20" s="389">
        <f t="shared" si="107"/>
        <v>0.33</v>
      </c>
      <c r="KD20" s="389">
        <f t="shared" si="107"/>
        <v>0.33</v>
      </c>
      <c r="KE20" s="389">
        <f t="shared" si="107"/>
        <v>0.33</v>
      </c>
      <c r="KF20" s="389">
        <f t="shared" si="107"/>
        <v>0.33</v>
      </c>
      <c r="KG20" s="389">
        <f t="shared" si="107"/>
        <v>0.33</v>
      </c>
      <c r="KH20" s="389">
        <f t="shared" si="107"/>
        <v>0.33</v>
      </c>
      <c r="KI20" s="389">
        <f t="shared" si="107"/>
        <v>0.33</v>
      </c>
      <c r="KJ20" s="389">
        <f t="shared" si="107"/>
        <v>0.33</v>
      </c>
      <c r="KK20" s="389">
        <f t="shared" si="107"/>
        <v>0.33</v>
      </c>
      <c r="KL20" s="389">
        <f t="shared" si="108"/>
        <v>0.33</v>
      </c>
      <c r="KM20" s="389">
        <f t="shared" si="108"/>
        <v>0.33</v>
      </c>
      <c r="KN20" s="389">
        <f t="shared" si="108"/>
        <v>0.33</v>
      </c>
      <c r="KO20" s="389">
        <f t="shared" si="108"/>
        <v>0.33</v>
      </c>
      <c r="KP20" s="389">
        <f t="shared" si="108"/>
        <v>0.33</v>
      </c>
      <c r="KQ20" s="389">
        <f t="shared" si="108"/>
        <v>0.33</v>
      </c>
      <c r="KR20" s="389">
        <f t="shared" si="108"/>
        <v>0.33</v>
      </c>
      <c r="KS20" s="389">
        <f t="shared" si="108"/>
        <v>0.33</v>
      </c>
      <c r="KT20" s="389">
        <f t="shared" si="108"/>
        <v>0.33</v>
      </c>
      <c r="KU20" s="389">
        <f t="shared" si="108"/>
        <v>0.33</v>
      </c>
      <c r="KV20" s="389">
        <f t="shared" si="108"/>
        <v>0.33</v>
      </c>
      <c r="KW20" s="389">
        <f t="shared" si="108"/>
        <v>0.33</v>
      </c>
      <c r="KX20" s="389">
        <f t="shared" si="108"/>
        <v>0.33</v>
      </c>
      <c r="KY20" s="389">
        <f t="shared" si="108"/>
        <v>0.33</v>
      </c>
      <c r="KZ20" s="389">
        <f t="shared" si="108"/>
        <v>0.33</v>
      </c>
      <c r="LA20" s="389">
        <f t="shared" si="108"/>
        <v>0.33</v>
      </c>
      <c r="LB20" s="389">
        <f t="shared" si="108"/>
        <v>0.33</v>
      </c>
      <c r="LC20" s="389">
        <f t="shared" si="108"/>
        <v>0.33</v>
      </c>
      <c r="LD20" s="389">
        <f t="shared" si="108"/>
        <v>0.33</v>
      </c>
      <c r="LE20" s="389">
        <f t="shared" si="108"/>
        <v>0.33</v>
      </c>
      <c r="LF20" s="389">
        <f t="shared" si="108"/>
        <v>0.33</v>
      </c>
      <c r="LG20" s="389">
        <f t="shared" si="108"/>
        <v>0.33</v>
      </c>
      <c r="LH20" s="389">
        <f t="shared" si="108"/>
        <v>0.33</v>
      </c>
      <c r="LI20" s="389">
        <f t="shared" si="108"/>
        <v>0.33</v>
      </c>
      <c r="LJ20" s="389">
        <f t="shared" si="108"/>
        <v>0.33</v>
      </c>
      <c r="LK20" s="389">
        <f t="shared" si="109"/>
        <v>0.33</v>
      </c>
      <c r="LL20" s="389">
        <f t="shared" si="109"/>
        <v>0.33</v>
      </c>
      <c r="LM20" s="389">
        <f t="shared" si="109"/>
        <v>0.33</v>
      </c>
      <c r="LN20" s="389">
        <f t="shared" si="109"/>
        <v>0.33</v>
      </c>
      <c r="LO20" s="389">
        <f t="shared" si="109"/>
        <v>0.33</v>
      </c>
      <c r="LP20" s="389">
        <f t="shared" si="109"/>
        <v>0.33</v>
      </c>
      <c r="LQ20" s="389">
        <f t="shared" si="109"/>
        <v>0.33</v>
      </c>
      <c r="LR20" s="389">
        <f t="shared" si="109"/>
        <v>0.33</v>
      </c>
      <c r="LS20" s="389">
        <f t="shared" si="109"/>
        <v>0.33</v>
      </c>
      <c r="LT20" s="389">
        <f t="shared" si="109"/>
        <v>0.33</v>
      </c>
      <c r="LU20" s="389">
        <f t="shared" si="109"/>
        <v>0.33</v>
      </c>
      <c r="LV20" s="389">
        <f t="shared" si="109"/>
        <v>0.33</v>
      </c>
      <c r="LW20" s="389">
        <f t="shared" si="109"/>
        <v>0.33</v>
      </c>
      <c r="LX20" s="389">
        <f t="shared" si="109"/>
        <v>0.33</v>
      </c>
      <c r="LY20" s="389">
        <f t="shared" si="109"/>
        <v>0.33</v>
      </c>
      <c r="LZ20" s="389">
        <f t="shared" si="109"/>
        <v>0.33</v>
      </c>
      <c r="MA20" s="389">
        <f t="shared" si="109"/>
        <v>0.33</v>
      </c>
      <c r="MB20" s="389">
        <f t="shared" si="109"/>
        <v>0.33</v>
      </c>
      <c r="MC20" s="389">
        <f t="shared" si="109"/>
        <v>0.33</v>
      </c>
      <c r="MD20" s="389">
        <f t="shared" si="109"/>
        <v>0.33</v>
      </c>
      <c r="ME20" s="389">
        <f t="shared" si="109"/>
        <v>0.33</v>
      </c>
      <c r="MF20" s="389">
        <f t="shared" si="109"/>
        <v>0.33</v>
      </c>
      <c r="MG20" s="389">
        <f t="shared" si="109"/>
        <v>0.33</v>
      </c>
      <c r="MH20" s="389">
        <f t="shared" si="109"/>
        <v>0.33</v>
      </c>
      <c r="MI20" s="389">
        <f t="shared" si="109"/>
        <v>0.33</v>
      </c>
      <c r="MJ20" s="389">
        <f t="shared" si="109"/>
        <v>0.33</v>
      </c>
      <c r="MK20" s="389">
        <f t="shared" si="109"/>
        <v>0.33</v>
      </c>
      <c r="ML20" s="389">
        <f t="shared" si="109"/>
        <v>0.33</v>
      </c>
      <c r="MM20" s="389">
        <f t="shared" si="109"/>
        <v>0.33</v>
      </c>
      <c r="MN20" s="389">
        <f t="shared" si="109"/>
        <v>0.33</v>
      </c>
      <c r="MO20" s="389">
        <f t="shared" si="109"/>
        <v>0.33</v>
      </c>
      <c r="MP20" s="389">
        <f t="shared" si="109"/>
        <v>0.33</v>
      </c>
      <c r="MQ20" s="389">
        <f t="shared" si="109"/>
        <v>0.33</v>
      </c>
      <c r="MR20" s="389">
        <f t="shared" si="109"/>
        <v>0.33</v>
      </c>
      <c r="MS20" s="389">
        <f t="shared" si="109"/>
        <v>0.33</v>
      </c>
      <c r="MT20" s="389">
        <f t="shared" si="109"/>
        <v>0.33</v>
      </c>
      <c r="MU20" s="389">
        <f t="shared" si="109"/>
        <v>0.33</v>
      </c>
      <c r="MV20" s="389">
        <f t="shared" si="109"/>
        <v>0.33</v>
      </c>
      <c r="MW20" s="389">
        <f t="shared" si="109"/>
        <v>0.33</v>
      </c>
      <c r="MX20" s="389">
        <f t="shared" si="109"/>
        <v>0.33</v>
      </c>
      <c r="MY20" s="389">
        <f t="shared" si="109"/>
        <v>0.33</v>
      </c>
      <c r="MZ20" s="389">
        <f t="shared" si="109"/>
        <v>0.33</v>
      </c>
      <c r="NA20" s="389">
        <f t="shared" si="109"/>
        <v>0.33</v>
      </c>
      <c r="NB20" s="389">
        <f t="shared" si="109"/>
        <v>0.33</v>
      </c>
      <c r="NC20" s="389">
        <f t="shared" si="109"/>
        <v>0.33</v>
      </c>
      <c r="ND20" s="389">
        <f t="shared" si="109"/>
        <v>0.33</v>
      </c>
      <c r="NE20" s="389">
        <f t="shared" si="109"/>
        <v>0.33</v>
      </c>
      <c r="NF20" s="389">
        <f t="shared" si="109"/>
        <v>0.33</v>
      </c>
      <c r="NG20" s="389">
        <f t="shared" si="109"/>
        <v>0.33</v>
      </c>
      <c r="NH20" s="389">
        <f t="shared" si="109"/>
        <v>0.33</v>
      </c>
      <c r="NI20" s="389">
        <f t="shared" si="109"/>
        <v>0.33</v>
      </c>
      <c r="NJ20" s="389">
        <f t="shared" si="109"/>
        <v>0.33</v>
      </c>
      <c r="NK20" s="389">
        <f t="shared" si="109"/>
        <v>0.33</v>
      </c>
      <c r="NL20" s="389">
        <f t="shared" si="109"/>
        <v>0.33</v>
      </c>
      <c r="NM20" s="389">
        <f t="shared" si="109"/>
        <v>0.33</v>
      </c>
      <c r="NN20" s="389">
        <f t="shared" si="109"/>
        <v>0.33</v>
      </c>
      <c r="NO20" s="389">
        <f t="shared" si="109"/>
        <v>0.33</v>
      </c>
      <c r="NP20" s="389">
        <f t="shared" si="109"/>
        <v>0.33</v>
      </c>
      <c r="NQ20" s="389">
        <f t="shared" si="109"/>
        <v>0.33</v>
      </c>
      <c r="NR20" s="389">
        <f t="shared" si="109"/>
        <v>0.33</v>
      </c>
      <c r="NS20" s="389">
        <f t="shared" si="109"/>
        <v>0.33</v>
      </c>
      <c r="NT20" s="389">
        <f t="shared" si="109"/>
        <v>0.33</v>
      </c>
      <c r="NU20" s="389">
        <f t="shared" si="109"/>
        <v>0.33</v>
      </c>
      <c r="NV20" s="389">
        <f t="shared" si="109"/>
        <v>0.33</v>
      </c>
      <c r="NW20" s="389">
        <f t="shared" si="110"/>
        <v>0.33</v>
      </c>
      <c r="NX20" s="389">
        <f t="shared" si="110"/>
        <v>0.33</v>
      </c>
      <c r="NY20" s="389">
        <f t="shared" si="110"/>
        <v>0.33</v>
      </c>
      <c r="NZ20" s="389">
        <f t="shared" si="110"/>
        <v>0.33</v>
      </c>
      <c r="OA20" s="389">
        <f t="shared" si="110"/>
        <v>0.33</v>
      </c>
      <c r="OB20" s="389">
        <f t="shared" si="110"/>
        <v>0.33</v>
      </c>
      <c r="OC20" s="389">
        <f t="shared" si="110"/>
        <v>0.33</v>
      </c>
      <c r="OD20" s="389">
        <f t="shared" si="110"/>
        <v>0.33</v>
      </c>
      <c r="OE20" s="389">
        <f t="shared" si="110"/>
        <v>0.33</v>
      </c>
      <c r="OF20" s="389">
        <f t="shared" si="110"/>
        <v>0.33</v>
      </c>
      <c r="OG20" s="389">
        <f t="shared" si="110"/>
        <v>0.33</v>
      </c>
      <c r="OH20" s="389">
        <f t="shared" si="110"/>
        <v>0.33</v>
      </c>
      <c r="OI20" s="389">
        <f t="shared" si="110"/>
        <v>0.33</v>
      </c>
      <c r="OJ20" s="389">
        <f t="shared" si="110"/>
        <v>0.33</v>
      </c>
      <c r="OK20" s="389">
        <f t="shared" si="110"/>
        <v>0.33</v>
      </c>
      <c r="OL20" s="389">
        <f t="shared" si="110"/>
        <v>0.33</v>
      </c>
      <c r="OM20" s="389">
        <f t="shared" si="85"/>
        <v>0.33</v>
      </c>
      <c r="ON20" s="389">
        <f t="shared" si="85"/>
        <v>0.33</v>
      </c>
      <c r="OO20" s="389">
        <f t="shared" si="85"/>
        <v>0.33</v>
      </c>
      <c r="OP20" s="389">
        <f t="shared" si="85"/>
        <v>0.33</v>
      </c>
      <c r="OQ20" s="389">
        <f t="shared" si="85"/>
        <v>0.33</v>
      </c>
      <c r="OR20" s="389">
        <f t="shared" si="85"/>
        <v>0.33</v>
      </c>
      <c r="OS20" s="389">
        <f t="shared" si="85"/>
        <v>0.33</v>
      </c>
      <c r="OT20" s="389">
        <f t="shared" si="85"/>
        <v>0.33</v>
      </c>
      <c r="OU20" s="389">
        <f t="shared" si="85"/>
        <v>0.33</v>
      </c>
      <c r="OV20" s="389">
        <f t="shared" si="85"/>
        <v>0.33</v>
      </c>
      <c r="OW20" s="389">
        <f t="shared" si="85"/>
        <v>0.33</v>
      </c>
      <c r="OX20" s="389">
        <f t="shared" si="72"/>
        <v>0.33</v>
      </c>
      <c r="OY20" s="389">
        <f t="shared" si="72"/>
        <v>0.33</v>
      </c>
      <c r="OZ20" s="389">
        <f t="shared" si="72"/>
        <v>0.33</v>
      </c>
      <c r="PA20" s="389">
        <f t="shared" si="72"/>
        <v>0.33</v>
      </c>
      <c r="PB20" s="389">
        <f t="shared" si="72"/>
        <v>0.33</v>
      </c>
      <c r="PC20" s="389">
        <f t="shared" si="72"/>
        <v>0.33</v>
      </c>
      <c r="PD20" s="389">
        <f t="shared" si="72"/>
        <v>0.33</v>
      </c>
      <c r="PE20" s="389">
        <f t="shared" si="72"/>
        <v>0.33</v>
      </c>
      <c r="PF20" s="389">
        <f t="shared" si="72"/>
        <v>0.33</v>
      </c>
      <c r="PG20" s="389">
        <f t="shared" si="72"/>
        <v>0.33</v>
      </c>
      <c r="PH20" s="389">
        <f t="shared" si="72"/>
        <v>0.33</v>
      </c>
      <c r="PI20" s="389">
        <f t="shared" si="72"/>
        <v>0.33</v>
      </c>
      <c r="PJ20" s="389">
        <f t="shared" si="72"/>
        <v>0.33</v>
      </c>
      <c r="PK20" s="389">
        <f t="shared" si="72"/>
        <v>0.33</v>
      </c>
      <c r="PL20" s="389">
        <f t="shared" si="72"/>
        <v>0.33</v>
      </c>
      <c r="PM20" s="389">
        <f t="shared" si="72"/>
        <v>0.33</v>
      </c>
      <c r="PN20" s="389">
        <f t="shared" si="72"/>
        <v>0.33</v>
      </c>
      <c r="PO20" s="389">
        <f t="shared" si="72"/>
        <v>0.33</v>
      </c>
      <c r="PP20" s="389">
        <f t="shared" si="72"/>
        <v>0.33</v>
      </c>
      <c r="PQ20" s="389">
        <f t="shared" si="72"/>
        <v>0.33</v>
      </c>
      <c r="PR20" s="389">
        <f t="shared" si="72"/>
        <v>0.33</v>
      </c>
      <c r="PS20" s="389">
        <f t="shared" si="72"/>
        <v>0.33</v>
      </c>
      <c r="PT20" s="389">
        <f t="shared" si="72"/>
        <v>0.33</v>
      </c>
      <c r="PU20" s="389">
        <f t="shared" si="72"/>
        <v>0.33</v>
      </c>
      <c r="PV20" s="389">
        <f t="shared" si="72"/>
        <v>0.33</v>
      </c>
      <c r="PW20" s="389">
        <f t="shared" si="72"/>
        <v>0.33</v>
      </c>
      <c r="PX20" s="389">
        <f t="shared" si="72"/>
        <v>0.33</v>
      </c>
      <c r="PY20" s="389">
        <f t="shared" si="72"/>
        <v>0.33</v>
      </c>
      <c r="PZ20" s="389">
        <f t="shared" si="72"/>
        <v>0.33</v>
      </c>
      <c r="QA20" s="389">
        <f t="shared" si="72"/>
        <v>0.33</v>
      </c>
      <c r="QB20" s="389">
        <f t="shared" si="72"/>
        <v>0.33</v>
      </c>
      <c r="QC20" s="389">
        <f t="shared" si="72"/>
        <v>0.33</v>
      </c>
      <c r="QD20" s="389">
        <f t="shared" si="72"/>
        <v>0.33</v>
      </c>
      <c r="QE20" s="389">
        <f t="shared" si="72"/>
        <v>0.33</v>
      </c>
      <c r="QF20" s="389">
        <f t="shared" si="72"/>
        <v>0.33</v>
      </c>
      <c r="QG20" s="389">
        <f t="shared" si="72"/>
        <v>0.33</v>
      </c>
      <c r="QH20" s="389">
        <f t="shared" si="72"/>
        <v>0.33</v>
      </c>
      <c r="QI20" s="389">
        <f t="shared" si="72"/>
        <v>0.33</v>
      </c>
      <c r="QJ20" s="389">
        <f t="shared" si="72"/>
        <v>0.33</v>
      </c>
      <c r="QK20" s="389">
        <f t="shared" si="73"/>
        <v>0.33</v>
      </c>
      <c r="QL20" s="389">
        <f t="shared" si="73"/>
        <v>0.33</v>
      </c>
      <c r="QM20" s="389">
        <f t="shared" si="73"/>
        <v>0.33</v>
      </c>
      <c r="QN20" s="389">
        <f t="shared" si="73"/>
        <v>0.33</v>
      </c>
      <c r="QO20" s="389">
        <f t="shared" si="73"/>
        <v>0.33</v>
      </c>
      <c r="QP20" s="389">
        <f t="shared" si="73"/>
        <v>0.33</v>
      </c>
      <c r="QQ20" s="389">
        <f t="shared" si="73"/>
        <v>0.33</v>
      </c>
      <c r="QR20" s="389">
        <f t="shared" si="73"/>
        <v>0.33</v>
      </c>
      <c r="QS20" s="389">
        <f t="shared" si="73"/>
        <v>0.33</v>
      </c>
      <c r="QT20" s="389">
        <f t="shared" si="73"/>
        <v>0.33</v>
      </c>
      <c r="QU20" s="389">
        <f t="shared" si="73"/>
        <v>0.33</v>
      </c>
      <c r="QV20" s="389">
        <f t="shared" si="73"/>
        <v>0.33</v>
      </c>
      <c r="QW20" s="389">
        <f t="shared" si="73"/>
        <v>0.33</v>
      </c>
      <c r="QX20" s="389">
        <f t="shared" si="73"/>
        <v>0.33</v>
      </c>
      <c r="QY20" s="389">
        <f t="shared" si="73"/>
        <v>0.33</v>
      </c>
      <c r="QZ20" s="389">
        <f t="shared" si="73"/>
        <v>0.33</v>
      </c>
      <c r="RA20" s="389">
        <f t="shared" si="74"/>
        <v>0.33</v>
      </c>
      <c r="RB20" s="389"/>
      <c r="RC20" s="389"/>
      <c r="RD20" s="389"/>
      <c r="RE20" s="389"/>
      <c r="RF20" s="389"/>
      <c r="RG20" s="389"/>
      <c r="RH20" s="389"/>
      <c r="RI20" s="389"/>
      <c r="RJ20" s="389"/>
      <c r="RK20" s="389"/>
      <c r="RL20" s="389"/>
      <c r="RM20" s="389"/>
      <c r="RN20" s="389"/>
      <c r="RO20" s="389"/>
      <c r="RP20" s="389"/>
      <c r="RQ20" s="389"/>
      <c r="RR20" s="389"/>
      <c r="RS20" s="389"/>
    </row>
    <row r="21" spans="1:487">
      <c r="A21" s="287" t="s">
        <v>943</v>
      </c>
      <c r="B21" s="350"/>
      <c r="C21" s="350"/>
      <c r="D21" s="350"/>
      <c r="E21" s="350"/>
      <c r="F21" s="350">
        <v>0</v>
      </c>
      <c r="G21" s="350">
        <v>0</v>
      </c>
      <c r="H21" s="364">
        <f t="shared" si="99"/>
        <v>0</v>
      </c>
      <c r="I21" s="350">
        <f t="shared" si="100"/>
        <v>0</v>
      </c>
      <c r="J21" s="379">
        <f>E64/2</f>
        <v>1.07472049689441</v>
      </c>
      <c r="K21" s="350">
        <v>2</v>
      </c>
      <c r="L21" s="364">
        <f t="shared" si="75"/>
        <v>0</v>
      </c>
      <c r="M21" s="350">
        <f t="shared" si="76"/>
        <v>0</v>
      </c>
      <c r="N21" s="367">
        <f t="shared" si="77"/>
        <v>1.07472049689441</v>
      </c>
      <c r="O21" s="367">
        <f t="shared" si="78"/>
        <v>2</v>
      </c>
      <c r="P21" s="367">
        <f t="shared" si="79"/>
        <v>0</v>
      </c>
      <c r="Q21" s="367">
        <f t="shared" si="80"/>
        <v>0</v>
      </c>
      <c r="R21" s="355">
        <v>0</v>
      </c>
      <c r="S21" s="287"/>
      <c r="V21" s="207"/>
      <c r="Z21">
        <v>0</v>
      </c>
      <c r="AF21" s="206"/>
      <c r="AG21" s="206"/>
      <c r="AH21" s="206"/>
      <c r="AI21" s="389">
        <v>0</v>
      </c>
      <c r="AJ21" s="389">
        <v>0</v>
      </c>
      <c r="AK21" s="389">
        <v>0</v>
      </c>
      <c r="AL21" s="389">
        <v>0</v>
      </c>
      <c r="AM21" s="389">
        <v>0</v>
      </c>
      <c r="AN21" s="389">
        <v>0</v>
      </c>
      <c r="AO21" s="389">
        <v>0</v>
      </c>
      <c r="AP21" s="389">
        <v>0</v>
      </c>
      <c r="AQ21" s="389">
        <v>0</v>
      </c>
      <c r="AR21" s="389">
        <f t="shared" ref="AR21:BI21" si="113">$E$64/2</f>
        <v>1.07472049689441</v>
      </c>
      <c r="AS21" s="389">
        <f t="shared" si="113"/>
        <v>1.07472049689441</v>
      </c>
      <c r="AT21" s="389">
        <f t="shared" si="113"/>
        <v>1.07472049689441</v>
      </c>
      <c r="AU21" s="389">
        <f t="shared" si="113"/>
        <v>1.07472049689441</v>
      </c>
      <c r="AV21" s="389">
        <f t="shared" si="113"/>
        <v>1.07472049689441</v>
      </c>
      <c r="AW21" s="389">
        <f t="shared" si="113"/>
        <v>1.07472049689441</v>
      </c>
      <c r="AX21" s="389">
        <f t="shared" si="113"/>
        <v>1.07472049689441</v>
      </c>
      <c r="AY21" s="389">
        <f t="shared" si="113"/>
        <v>1.07472049689441</v>
      </c>
      <c r="AZ21" s="389">
        <f t="shared" si="113"/>
        <v>1.07472049689441</v>
      </c>
      <c r="BA21" s="389">
        <f t="shared" si="113"/>
        <v>1.07472049689441</v>
      </c>
      <c r="BB21" s="389">
        <f t="shared" si="113"/>
        <v>1.07472049689441</v>
      </c>
      <c r="BC21" s="389">
        <f t="shared" si="113"/>
        <v>1.07472049689441</v>
      </c>
      <c r="BD21" s="389">
        <f t="shared" si="113"/>
        <v>1.07472049689441</v>
      </c>
      <c r="BE21" s="389">
        <f t="shared" si="113"/>
        <v>1.07472049689441</v>
      </c>
      <c r="BF21" s="389">
        <f t="shared" si="113"/>
        <v>1.07472049689441</v>
      </c>
      <c r="BG21" s="389">
        <f t="shared" si="113"/>
        <v>1.07472049689441</v>
      </c>
      <c r="BH21" s="389">
        <f t="shared" si="113"/>
        <v>1.07472049689441</v>
      </c>
      <c r="BI21" s="389">
        <f t="shared" si="113"/>
        <v>1.07472049689441</v>
      </c>
      <c r="BJ21" s="389">
        <f>$E$64/2</f>
        <v>1.07472049689441</v>
      </c>
      <c r="BK21" s="389">
        <f>$E$64/2</f>
        <v>1.07472049689441</v>
      </c>
      <c r="BL21" s="389">
        <f t="shared" ref="BL21:DV21" si="114">$E$64/2</f>
        <v>1.07472049689441</v>
      </c>
      <c r="BM21" s="389">
        <f t="shared" si="114"/>
        <v>1.07472049689441</v>
      </c>
      <c r="BN21" s="389">
        <f t="shared" si="114"/>
        <v>1.07472049689441</v>
      </c>
      <c r="BO21" s="389">
        <f t="shared" si="114"/>
        <v>1.07472049689441</v>
      </c>
      <c r="BP21" s="389">
        <f t="shared" si="114"/>
        <v>1.07472049689441</v>
      </c>
      <c r="BQ21" s="389">
        <f t="shared" si="114"/>
        <v>1.07472049689441</v>
      </c>
      <c r="BR21" s="389">
        <f t="shared" si="114"/>
        <v>1.07472049689441</v>
      </c>
      <c r="BS21" s="389">
        <f t="shared" si="114"/>
        <v>1.07472049689441</v>
      </c>
      <c r="BT21" s="389">
        <f t="shared" si="114"/>
        <v>1.07472049689441</v>
      </c>
      <c r="BU21" s="389">
        <f t="shared" si="114"/>
        <v>1.07472049689441</v>
      </c>
      <c r="BV21" s="389">
        <f t="shared" si="114"/>
        <v>1.07472049689441</v>
      </c>
      <c r="BW21" s="389">
        <f t="shared" si="114"/>
        <v>1.07472049689441</v>
      </c>
      <c r="BX21" s="389">
        <f t="shared" si="114"/>
        <v>1.07472049689441</v>
      </c>
      <c r="BY21" s="389">
        <f t="shared" si="114"/>
        <v>1.07472049689441</v>
      </c>
      <c r="BZ21" s="389">
        <f t="shared" si="114"/>
        <v>1.07472049689441</v>
      </c>
      <c r="CA21" s="389">
        <f t="shared" si="114"/>
        <v>1.07472049689441</v>
      </c>
      <c r="CB21" s="389">
        <f t="shared" si="114"/>
        <v>1.07472049689441</v>
      </c>
      <c r="CC21" s="389">
        <f t="shared" si="114"/>
        <v>1.07472049689441</v>
      </c>
      <c r="CD21" s="389">
        <f t="shared" si="114"/>
        <v>1.07472049689441</v>
      </c>
      <c r="CE21" s="389">
        <f t="shared" si="114"/>
        <v>1.07472049689441</v>
      </c>
      <c r="CF21" s="389">
        <f t="shared" si="114"/>
        <v>1.07472049689441</v>
      </c>
      <c r="CG21" s="389">
        <f t="shared" si="114"/>
        <v>1.07472049689441</v>
      </c>
      <c r="CH21" s="389">
        <f t="shared" si="114"/>
        <v>1.07472049689441</v>
      </c>
      <c r="CI21" s="389">
        <f t="shared" si="114"/>
        <v>1.07472049689441</v>
      </c>
      <c r="CJ21" s="389">
        <f t="shared" si="114"/>
        <v>1.07472049689441</v>
      </c>
      <c r="CK21" s="389">
        <f t="shared" si="114"/>
        <v>1.07472049689441</v>
      </c>
      <c r="CL21" s="389">
        <f t="shared" si="114"/>
        <v>1.07472049689441</v>
      </c>
      <c r="CM21" s="389">
        <f t="shared" si="114"/>
        <v>1.07472049689441</v>
      </c>
      <c r="CN21" s="389">
        <f t="shared" si="114"/>
        <v>1.07472049689441</v>
      </c>
      <c r="CO21" s="389">
        <f t="shared" si="114"/>
        <v>1.07472049689441</v>
      </c>
      <c r="CP21" s="389">
        <f t="shared" si="114"/>
        <v>1.07472049689441</v>
      </c>
      <c r="CQ21" s="389">
        <f t="shared" si="114"/>
        <v>1.07472049689441</v>
      </c>
      <c r="CR21" s="389">
        <f t="shared" si="114"/>
        <v>1.07472049689441</v>
      </c>
      <c r="CS21" s="389">
        <f t="shared" si="114"/>
        <v>1.07472049689441</v>
      </c>
      <c r="CT21" s="389">
        <f t="shared" si="114"/>
        <v>1.07472049689441</v>
      </c>
      <c r="CU21" s="389">
        <f t="shared" si="114"/>
        <v>1.07472049689441</v>
      </c>
      <c r="CV21" s="389">
        <f t="shared" si="114"/>
        <v>1.07472049689441</v>
      </c>
      <c r="CW21" s="389">
        <f t="shared" si="114"/>
        <v>1.07472049689441</v>
      </c>
      <c r="CX21" s="389">
        <f t="shared" si="114"/>
        <v>1.07472049689441</v>
      </c>
      <c r="CY21" s="389">
        <f t="shared" si="114"/>
        <v>1.07472049689441</v>
      </c>
      <c r="CZ21" s="389">
        <f t="shared" si="114"/>
        <v>1.07472049689441</v>
      </c>
      <c r="DA21" s="389">
        <f t="shared" si="114"/>
        <v>1.07472049689441</v>
      </c>
      <c r="DB21" s="389">
        <f t="shared" si="114"/>
        <v>1.07472049689441</v>
      </c>
      <c r="DC21" s="389">
        <f t="shared" si="114"/>
        <v>1.07472049689441</v>
      </c>
      <c r="DD21" s="389">
        <f t="shared" si="114"/>
        <v>1.07472049689441</v>
      </c>
      <c r="DE21" s="389">
        <f t="shared" si="114"/>
        <v>1.07472049689441</v>
      </c>
      <c r="DF21" s="389">
        <f t="shared" si="114"/>
        <v>1.07472049689441</v>
      </c>
      <c r="DG21" s="389">
        <f t="shared" si="114"/>
        <v>1.07472049689441</v>
      </c>
      <c r="DH21" s="389">
        <f t="shared" si="114"/>
        <v>1.07472049689441</v>
      </c>
      <c r="DI21" s="389">
        <f t="shared" si="114"/>
        <v>1.07472049689441</v>
      </c>
      <c r="DJ21" s="389">
        <f t="shared" si="114"/>
        <v>1.07472049689441</v>
      </c>
      <c r="DK21" s="389">
        <f t="shared" si="114"/>
        <v>1.07472049689441</v>
      </c>
      <c r="DL21" s="389">
        <f t="shared" si="114"/>
        <v>1.07472049689441</v>
      </c>
      <c r="DM21" s="389">
        <f t="shared" si="114"/>
        <v>1.07472049689441</v>
      </c>
      <c r="DN21" s="389">
        <f t="shared" si="114"/>
        <v>1.07472049689441</v>
      </c>
      <c r="DO21" s="389">
        <f t="shared" si="114"/>
        <v>1.07472049689441</v>
      </c>
      <c r="DP21" s="389">
        <f t="shared" si="114"/>
        <v>1.07472049689441</v>
      </c>
      <c r="DQ21" s="389">
        <f t="shared" si="114"/>
        <v>1.07472049689441</v>
      </c>
      <c r="DR21" s="389">
        <f t="shared" si="114"/>
        <v>1.07472049689441</v>
      </c>
      <c r="DS21" s="389">
        <f t="shared" si="114"/>
        <v>1.07472049689441</v>
      </c>
      <c r="DT21" s="389">
        <f t="shared" si="114"/>
        <v>1.07472049689441</v>
      </c>
      <c r="DU21" s="389">
        <f t="shared" si="114"/>
        <v>1.07472049689441</v>
      </c>
      <c r="DV21" s="389">
        <f t="shared" si="114"/>
        <v>1.07472049689441</v>
      </c>
      <c r="DW21" s="389">
        <f t="shared" ref="DW21:GH21" si="115">$E$64/2</f>
        <v>1.07472049689441</v>
      </c>
      <c r="DX21" s="389">
        <f t="shared" si="115"/>
        <v>1.07472049689441</v>
      </c>
      <c r="DY21" s="389">
        <f t="shared" si="115"/>
        <v>1.07472049689441</v>
      </c>
      <c r="DZ21" s="389">
        <f t="shared" si="115"/>
        <v>1.07472049689441</v>
      </c>
      <c r="EA21" s="389">
        <f t="shared" si="115"/>
        <v>1.07472049689441</v>
      </c>
      <c r="EB21" s="389">
        <f t="shared" si="115"/>
        <v>1.07472049689441</v>
      </c>
      <c r="EC21" s="389">
        <f t="shared" si="115"/>
        <v>1.07472049689441</v>
      </c>
      <c r="ED21" s="389">
        <f t="shared" si="115"/>
        <v>1.07472049689441</v>
      </c>
      <c r="EE21" s="389">
        <f t="shared" si="115"/>
        <v>1.07472049689441</v>
      </c>
      <c r="EF21" s="389">
        <f t="shared" si="115"/>
        <v>1.07472049689441</v>
      </c>
      <c r="EG21" s="389">
        <f t="shared" si="115"/>
        <v>1.07472049689441</v>
      </c>
      <c r="EH21" s="389">
        <f t="shared" si="115"/>
        <v>1.07472049689441</v>
      </c>
      <c r="EI21" s="389">
        <f t="shared" si="115"/>
        <v>1.07472049689441</v>
      </c>
      <c r="EJ21" s="389">
        <f t="shared" si="115"/>
        <v>1.07472049689441</v>
      </c>
      <c r="EK21" s="389">
        <f t="shared" si="115"/>
        <v>1.07472049689441</v>
      </c>
      <c r="EL21" s="389">
        <f t="shared" si="115"/>
        <v>1.07472049689441</v>
      </c>
      <c r="EM21" s="389">
        <f t="shared" si="115"/>
        <v>1.07472049689441</v>
      </c>
      <c r="EN21" s="389">
        <f t="shared" si="115"/>
        <v>1.07472049689441</v>
      </c>
      <c r="EO21" s="389">
        <f t="shared" si="115"/>
        <v>1.07472049689441</v>
      </c>
      <c r="EP21" s="389">
        <f t="shared" si="115"/>
        <v>1.07472049689441</v>
      </c>
      <c r="EQ21" s="389">
        <f t="shared" si="115"/>
        <v>1.07472049689441</v>
      </c>
      <c r="ER21" s="389">
        <f t="shared" si="115"/>
        <v>1.07472049689441</v>
      </c>
      <c r="ES21" s="389">
        <f t="shared" si="115"/>
        <v>1.07472049689441</v>
      </c>
      <c r="ET21" s="389">
        <f t="shared" si="115"/>
        <v>1.07472049689441</v>
      </c>
      <c r="EU21" s="389">
        <f t="shared" si="115"/>
        <v>1.07472049689441</v>
      </c>
      <c r="EV21" s="389">
        <f t="shared" si="115"/>
        <v>1.07472049689441</v>
      </c>
      <c r="EW21" s="389">
        <f t="shared" si="115"/>
        <v>1.07472049689441</v>
      </c>
      <c r="EX21" s="389">
        <f t="shared" si="115"/>
        <v>1.07472049689441</v>
      </c>
      <c r="EY21" s="389">
        <f t="shared" si="115"/>
        <v>1.07472049689441</v>
      </c>
      <c r="EZ21" s="389">
        <f t="shared" si="115"/>
        <v>1.07472049689441</v>
      </c>
      <c r="FA21" s="389">
        <f t="shared" si="115"/>
        <v>1.07472049689441</v>
      </c>
      <c r="FB21" s="389">
        <f t="shared" si="115"/>
        <v>1.07472049689441</v>
      </c>
      <c r="FC21" s="389">
        <f t="shared" si="115"/>
        <v>1.07472049689441</v>
      </c>
      <c r="FD21" s="389">
        <f t="shared" si="115"/>
        <v>1.07472049689441</v>
      </c>
      <c r="FE21" s="389">
        <f t="shared" si="115"/>
        <v>1.07472049689441</v>
      </c>
      <c r="FF21" s="389">
        <f t="shared" si="115"/>
        <v>1.07472049689441</v>
      </c>
      <c r="FG21" s="389">
        <f t="shared" si="115"/>
        <v>1.07472049689441</v>
      </c>
      <c r="FH21" s="389">
        <f t="shared" si="115"/>
        <v>1.07472049689441</v>
      </c>
      <c r="FI21" s="389">
        <f t="shared" si="115"/>
        <v>1.07472049689441</v>
      </c>
      <c r="FJ21" s="389">
        <f t="shared" si="115"/>
        <v>1.07472049689441</v>
      </c>
      <c r="FK21" s="389">
        <f t="shared" si="115"/>
        <v>1.07472049689441</v>
      </c>
      <c r="FL21" s="389">
        <f t="shared" si="115"/>
        <v>1.07472049689441</v>
      </c>
      <c r="FM21" s="389">
        <f t="shared" si="115"/>
        <v>1.07472049689441</v>
      </c>
      <c r="FN21" s="389">
        <f t="shared" si="115"/>
        <v>1.07472049689441</v>
      </c>
      <c r="FO21" s="389">
        <f t="shared" si="115"/>
        <v>1.07472049689441</v>
      </c>
      <c r="FP21" s="389">
        <f t="shared" si="115"/>
        <v>1.07472049689441</v>
      </c>
      <c r="FQ21" s="389">
        <f t="shared" si="115"/>
        <v>1.07472049689441</v>
      </c>
      <c r="FR21" s="389">
        <f t="shared" si="115"/>
        <v>1.07472049689441</v>
      </c>
      <c r="FS21" s="389">
        <f t="shared" si="115"/>
        <v>1.07472049689441</v>
      </c>
      <c r="FT21" s="389">
        <f t="shared" si="115"/>
        <v>1.07472049689441</v>
      </c>
      <c r="FU21" s="389">
        <f t="shared" si="115"/>
        <v>1.07472049689441</v>
      </c>
      <c r="FV21" s="389">
        <f t="shared" si="115"/>
        <v>1.07472049689441</v>
      </c>
      <c r="FW21" s="389">
        <f t="shared" si="115"/>
        <v>1.07472049689441</v>
      </c>
      <c r="FX21" s="389">
        <f t="shared" si="115"/>
        <v>1.07472049689441</v>
      </c>
      <c r="FY21" s="389">
        <f t="shared" si="115"/>
        <v>1.07472049689441</v>
      </c>
      <c r="FZ21" s="389">
        <f t="shared" si="115"/>
        <v>1.07472049689441</v>
      </c>
      <c r="GA21" s="389">
        <f t="shared" si="115"/>
        <v>1.07472049689441</v>
      </c>
      <c r="GB21" s="389">
        <f t="shared" si="115"/>
        <v>1.07472049689441</v>
      </c>
      <c r="GC21" s="389">
        <f t="shared" si="115"/>
        <v>1.07472049689441</v>
      </c>
      <c r="GD21" s="389">
        <f t="shared" si="115"/>
        <v>1.07472049689441</v>
      </c>
      <c r="GE21" s="389">
        <f t="shared" si="115"/>
        <v>1.07472049689441</v>
      </c>
      <c r="GF21" s="389">
        <f t="shared" si="115"/>
        <v>1.07472049689441</v>
      </c>
      <c r="GG21" s="389">
        <f t="shared" si="115"/>
        <v>1.07472049689441</v>
      </c>
      <c r="GH21" s="389">
        <f t="shared" si="115"/>
        <v>1.07472049689441</v>
      </c>
      <c r="GI21" s="389">
        <f t="shared" ref="GI21:IT21" si="116">$E$64/2</f>
        <v>1.07472049689441</v>
      </c>
      <c r="GJ21" s="389">
        <f t="shared" si="116"/>
        <v>1.07472049689441</v>
      </c>
      <c r="GK21" s="389">
        <f t="shared" si="116"/>
        <v>1.07472049689441</v>
      </c>
      <c r="GL21" s="389">
        <f t="shared" si="116"/>
        <v>1.07472049689441</v>
      </c>
      <c r="GM21" s="389">
        <f t="shared" si="116"/>
        <v>1.07472049689441</v>
      </c>
      <c r="GN21" s="389">
        <f t="shared" si="116"/>
        <v>1.07472049689441</v>
      </c>
      <c r="GO21" s="389">
        <f t="shared" si="116"/>
        <v>1.07472049689441</v>
      </c>
      <c r="GP21" s="389">
        <f t="shared" si="116"/>
        <v>1.07472049689441</v>
      </c>
      <c r="GQ21" s="389">
        <f t="shared" si="116"/>
        <v>1.07472049689441</v>
      </c>
      <c r="GR21" s="389">
        <f t="shared" si="116"/>
        <v>1.07472049689441</v>
      </c>
      <c r="GS21" s="389">
        <f t="shared" si="116"/>
        <v>1.07472049689441</v>
      </c>
      <c r="GT21" s="389">
        <f t="shared" si="116"/>
        <v>1.07472049689441</v>
      </c>
      <c r="GU21" s="389">
        <f t="shared" si="116"/>
        <v>1.07472049689441</v>
      </c>
      <c r="GV21" s="389">
        <f t="shared" si="116"/>
        <v>1.07472049689441</v>
      </c>
      <c r="GW21" s="389">
        <f t="shared" si="116"/>
        <v>1.07472049689441</v>
      </c>
      <c r="GX21" s="389">
        <f t="shared" si="116"/>
        <v>1.07472049689441</v>
      </c>
      <c r="GY21" s="389">
        <f t="shared" si="116"/>
        <v>1.07472049689441</v>
      </c>
      <c r="GZ21" s="389">
        <f t="shared" si="116"/>
        <v>1.07472049689441</v>
      </c>
      <c r="HA21" s="389">
        <f t="shared" si="116"/>
        <v>1.07472049689441</v>
      </c>
      <c r="HB21" s="389">
        <f t="shared" si="116"/>
        <v>1.07472049689441</v>
      </c>
      <c r="HC21" s="389">
        <f t="shared" si="116"/>
        <v>1.07472049689441</v>
      </c>
      <c r="HD21" s="389">
        <f t="shared" si="116"/>
        <v>1.07472049689441</v>
      </c>
      <c r="HE21" s="389">
        <f t="shared" si="116"/>
        <v>1.07472049689441</v>
      </c>
      <c r="HF21" s="389">
        <f t="shared" si="116"/>
        <v>1.07472049689441</v>
      </c>
      <c r="HG21" s="389">
        <f t="shared" si="116"/>
        <v>1.07472049689441</v>
      </c>
      <c r="HH21" s="389">
        <f t="shared" si="116"/>
        <v>1.07472049689441</v>
      </c>
      <c r="HI21" s="389">
        <f t="shared" si="116"/>
        <v>1.07472049689441</v>
      </c>
      <c r="HJ21" s="389">
        <f t="shared" si="116"/>
        <v>1.07472049689441</v>
      </c>
      <c r="HK21" s="389">
        <f t="shared" si="116"/>
        <v>1.07472049689441</v>
      </c>
      <c r="HL21" s="389">
        <f t="shared" si="116"/>
        <v>1.07472049689441</v>
      </c>
      <c r="HM21" s="389">
        <f t="shared" si="116"/>
        <v>1.07472049689441</v>
      </c>
      <c r="HN21" s="389">
        <f t="shared" si="116"/>
        <v>1.07472049689441</v>
      </c>
      <c r="HO21" s="389">
        <f t="shared" si="116"/>
        <v>1.07472049689441</v>
      </c>
      <c r="HP21" s="389">
        <f t="shared" si="116"/>
        <v>1.07472049689441</v>
      </c>
      <c r="HQ21" s="389">
        <f t="shared" si="116"/>
        <v>1.07472049689441</v>
      </c>
      <c r="HR21" s="389">
        <f t="shared" si="116"/>
        <v>1.07472049689441</v>
      </c>
      <c r="HS21" s="389">
        <f t="shared" si="116"/>
        <v>1.07472049689441</v>
      </c>
      <c r="HT21" s="389">
        <f t="shared" si="116"/>
        <v>1.07472049689441</v>
      </c>
      <c r="HU21" s="389">
        <f t="shared" si="116"/>
        <v>1.07472049689441</v>
      </c>
      <c r="HV21" s="389">
        <f t="shared" si="116"/>
        <v>1.07472049689441</v>
      </c>
      <c r="HW21" s="389">
        <f t="shared" si="116"/>
        <v>1.07472049689441</v>
      </c>
      <c r="HX21" s="389">
        <f t="shared" si="116"/>
        <v>1.07472049689441</v>
      </c>
      <c r="HY21" s="389">
        <f t="shared" si="116"/>
        <v>1.07472049689441</v>
      </c>
      <c r="HZ21" s="389">
        <f t="shared" si="116"/>
        <v>1.07472049689441</v>
      </c>
      <c r="IA21" s="389">
        <f t="shared" si="116"/>
        <v>1.07472049689441</v>
      </c>
      <c r="IB21" s="389">
        <f t="shared" si="116"/>
        <v>1.07472049689441</v>
      </c>
      <c r="IC21" s="389">
        <f t="shared" si="116"/>
        <v>1.07472049689441</v>
      </c>
      <c r="ID21" s="389">
        <f t="shared" si="116"/>
        <v>1.07472049689441</v>
      </c>
      <c r="IE21" s="389">
        <f t="shared" si="116"/>
        <v>1.07472049689441</v>
      </c>
      <c r="IF21" s="389">
        <f t="shared" si="116"/>
        <v>1.07472049689441</v>
      </c>
      <c r="IG21" s="389">
        <f t="shared" si="116"/>
        <v>1.07472049689441</v>
      </c>
      <c r="IH21" s="389">
        <f t="shared" si="116"/>
        <v>1.07472049689441</v>
      </c>
      <c r="II21" s="389">
        <f t="shared" si="116"/>
        <v>1.07472049689441</v>
      </c>
      <c r="IJ21" s="389">
        <f t="shared" si="116"/>
        <v>1.07472049689441</v>
      </c>
      <c r="IK21" s="389">
        <f t="shared" si="116"/>
        <v>1.07472049689441</v>
      </c>
      <c r="IL21" s="389">
        <f t="shared" si="116"/>
        <v>1.07472049689441</v>
      </c>
      <c r="IM21" s="389">
        <f t="shared" si="116"/>
        <v>1.07472049689441</v>
      </c>
      <c r="IN21" s="389">
        <f t="shared" si="116"/>
        <v>1.07472049689441</v>
      </c>
      <c r="IO21" s="389">
        <f t="shared" si="116"/>
        <v>1.07472049689441</v>
      </c>
      <c r="IP21" s="389">
        <f t="shared" si="116"/>
        <v>1.07472049689441</v>
      </c>
      <c r="IQ21" s="389">
        <f t="shared" si="116"/>
        <v>1.07472049689441</v>
      </c>
      <c r="IR21" s="389">
        <f t="shared" si="116"/>
        <v>1.07472049689441</v>
      </c>
      <c r="IS21" s="389">
        <f t="shared" si="116"/>
        <v>1.07472049689441</v>
      </c>
      <c r="IT21" s="389">
        <f t="shared" si="116"/>
        <v>1.07472049689441</v>
      </c>
      <c r="IU21" s="389">
        <f t="shared" ref="IU21:LF21" si="117">$E$64/2</f>
        <v>1.07472049689441</v>
      </c>
      <c r="IV21" s="389">
        <f t="shared" si="117"/>
        <v>1.07472049689441</v>
      </c>
      <c r="IW21" s="389">
        <f t="shared" si="117"/>
        <v>1.07472049689441</v>
      </c>
      <c r="IX21" s="389">
        <f t="shared" si="117"/>
        <v>1.07472049689441</v>
      </c>
      <c r="IY21" s="389">
        <f t="shared" si="117"/>
        <v>1.07472049689441</v>
      </c>
      <c r="IZ21" s="389">
        <f t="shared" si="117"/>
        <v>1.07472049689441</v>
      </c>
      <c r="JA21" s="389">
        <f t="shared" si="117"/>
        <v>1.07472049689441</v>
      </c>
      <c r="JB21" s="389">
        <f t="shared" si="117"/>
        <v>1.07472049689441</v>
      </c>
      <c r="JC21" s="389">
        <f t="shared" si="117"/>
        <v>1.07472049689441</v>
      </c>
      <c r="JD21" s="389">
        <f t="shared" si="117"/>
        <v>1.07472049689441</v>
      </c>
      <c r="JE21" s="389">
        <f t="shared" si="117"/>
        <v>1.07472049689441</v>
      </c>
      <c r="JF21" s="389">
        <f t="shared" si="117"/>
        <v>1.07472049689441</v>
      </c>
      <c r="JG21" s="389">
        <f t="shared" si="117"/>
        <v>1.07472049689441</v>
      </c>
      <c r="JH21" s="389">
        <f t="shared" si="117"/>
        <v>1.07472049689441</v>
      </c>
      <c r="JI21" s="389">
        <f t="shared" si="117"/>
        <v>1.07472049689441</v>
      </c>
      <c r="JJ21" s="389">
        <f t="shared" si="117"/>
        <v>1.07472049689441</v>
      </c>
      <c r="JK21" s="389">
        <f t="shared" si="117"/>
        <v>1.07472049689441</v>
      </c>
      <c r="JL21" s="389">
        <f t="shared" si="117"/>
        <v>1.07472049689441</v>
      </c>
      <c r="JM21" s="389">
        <f t="shared" si="117"/>
        <v>1.07472049689441</v>
      </c>
      <c r="JN21" s="389">
        <f t="shared" si="117"/>
        <v>1.07472049689441</v>
      </c>
      <c r="JO21" s="389">
        <f t="shared" si="117"/>
        <v>1.07472049689441</v>
      </c>
      <c r="JP21" s="389">
        <f t="shared" si="117"/>
        <v>1.07472049689441</v>
      </c>
      <c r="JQ21" s="389">
        <f t="shared" si="117"/>
        <v>1.07472049689441</v>
      </c>
      <c r="JR21" s="389">
        <f t="shared" si="117"/>
        <v>1.07472049689441</v>
      </c>
      <c r="JS21" s="389">
        <f t="shared" si="117"/>
        <v>1.07472049689441</v>
      </c>
      <c r="JT21" s="389">
        <f t="shared" si="117"/>
        <v>1.07472049689441</v>
      </c>
      <c r="JU21" s="389">
        <f t="shared" si="117"/>
        <v>1.07472049689441</v>
      </c>
      <c r="JV21" s="389">
        <f t="shared" si="117"/>
        <v>1.07472049689441</v>
      </c>
      <c r="JW21" s="389">
        <f t="shared" si="117"/>
        <v>1.07472049689441</v>
      </c>
      <c r="JX21" s="389">
        <f t="shared" si="117"/>
        <v>1.07472049689441</v>
      </c>
      <c r="JY21" s="389">
        <f t="shared" si="117"/>
        <v>1.07472049689441</v>
      </c>
      <c r="JZ21" s="389">
        <f t="shared" si="117"/>
        <v>1.07472049689441</v>
      </c>
      <c r="KA21" s="389">
        <f t="shared" si="117"/>
        <v>1.07472049689441</v>
      </c>
      <c r="KB21" s="389">
        <f t="shared" si="117"/>
        <v>1.07472049689441</v>
      </c>
      <c r="KC21" s="389">
        <f t="shared" si="117"/>
        <v>1.07472049689441</v>
      </c>
      <c r="KD21" s="389">
        <f t="shared" si="117"/>
        <v>1.07472049689441</v>
      </c>
      <c r="KE21" s="389">
        <f t="shared" si="117"/>
        <v>1.07472049689441</v>
      </c>
      <c r="KF21" s="389">
        <f t="shared" si="117"/>
        <v>1.07472049689441</v>
      </c>
      <c r="KG21" s="389">
        <f t="shared" si="117"/>
        <v>1.07472049689441</v>
      </c>
      <c r="KH21" s="389">
        <f t="shared" si="117"/>
        <v>1.07472049689441</v>
      </c>
      <c r="KI21" s="389">
        <f t="shared" si="117"/>
        <v>1.07472049689441</v>
      </c>
      <c r="KJ21" s="389">
        <f t="shared" si="117"/>
        <v>1.07472049689441</v>
      </c>
      <c r="KK21" s="389">
        <f t="shared" si="117"/>
        <v>1.07472049689441</v>
      </c>
      <c r="KL21" s="389">
        <f t="shared" si="117"/>
        <v>1.07472049689441</v>
      </c>
      <c r="KM21" s="389">
        <f t="shared" si="117"/>
        <v>1.07472049689441</v>
      </c>
      <c r="KN21" s="389">
        <f t="shared" si="117"/>
        <v>1.07472049689441</v>
      </c>
      <c r="KO21" s="389">
        <f t="shared" si="117"/>
        <v>1.07472049689441</v>
      </c>
      <c r="KP21" s="389">
        <f t="shared" si="117"/>
        <v>1.07472049689441</v>
      </c>
      <c r="KQ21" s="389">
        <f t="shared" si="117"/>
        <v>1.07472049689441</v>
      </c>
      <c r="KR21" s="389">
        <f t="shared" si="117"/>
        <v>1.07472049689441</v>
      </c>
      <c r="KS21" s="389">
        <f t="shared" si="117"/>
        <v>1.07472049689441</v>
      </c>
      <c r="KT21" s="389">
        <f t="shared" si="117"/>
        <v>1.07472049689441</v>
      </c>
      <c r="KU21" s="389">
        <f t="shared" si="117"/>
        <v>1.07472049689441</v>
      </c>
      <c r="KV21" s="389">
        <f t="shared" si="117"/>
        <v>1.07472049689441</v>
      </c>
      <c r="KW21" s="389">
        <f t="shared" si="117"/>
        <v>1.07472049689441</v>
      </c>
      <c r="KX21" s="389">
        <f t="shared" si="117"/>
        <v>1.07472049689441</v>
      </c>
      <c r="KY21" s="389">
        <f t="shared" si="117"/>
        <v>1.07472049689441</v>
      </c>
      <c r="KZ21" s="389">
        <f t="shared" si="117"/>
        <v>1.07472049689441</v>
      </c>
      <c r="LA21" s="389">
        <f t="shared" si="117"/>
        <v>1.07472049689441</v>
      </c>
      <c r="LB21" s="389">
        <f t="shared" si="117"/>
        <v>1.07472049689441</v>
      </c>
      <c r="LC21" s="389">
        <f t="shared" si="117"/>
        <v>1.07472049689441</v>
      </c>
      <c r="LD21" s="389">
        <f t="shared" si="117"/>
        <v>1.07472049689441</v>
      </c>
      <c r="LE21" s="389">
        <f t="shared" si="117"/>
        <v>1.07472049689441</v>
      </c>
      <c r="LF21" s="389">
        <f t="shared" si="117"/>
        <v>1.07472049689441</v>
      </c>
      <c r="LG21" s="389">
        <f t="shared" ref="LG21:NR21" si="118">$E$64/2</f>
        <v>1.07472049689441</v>
      </c>
      <c r="LH21" s="389">
        <f t="shared" si="118"/>
        <v>1.07472049689441</v>
      </c>
      <c r="LI21" s="389">
        <f t="shared" si="118"/>
        <v>1.07472049689441</v>
      </c>
      <c r="LJ21" s="389">
        <f t="shared" si="118"/>
        <v>1.07472049689441</v>
      </c>
      <c r="LK21" s="389">
        <f t="shared" si="118"/>
        <v>1.07472049689441</v>
      </c>
      <c r="LL21" s="389">
        <f t="shared" si="118"/>
        <v>1.07472049689441</v>
      </c>
      <c r="LM21" s="389">
        <f t="shared" si="118"/>
        <v>1.07472049689441</v>
      </c>
      <c r="LN21" s="389">
        <f t="shared" si="118"/>
        <v>1.07472049689441</v>
      </c>
      <c r="LO21" s="389">
        <f t="shared" si="118"/>
        <v>1.07472049689441</v>
      </c>
      <c r="LP21" s="389">
        <f t="shared" si="118"/>
        <v>1.07472049689441</v>
      </c>
      <c r="LQ21" s="389">
        <f t="shared" si="118"/>
        <v>1.07472049689441</v>
      </c>
      <c r="LR21" s="389">
        <f t="shared" si="118"/>
        <v>1.07472049689441</v>
      </c>
      <c r="LS21" s="389">
        <f t="shared" si="118"/>
        <v>1.07472049689441</v>
      </c>
      <c r="LT21" s="389">
        <f t="shared" si="118"/>
        <v>1.07472049689441</v>
      </c>
      <c r="LU21" s="389">
        <f t="shared" si="118"/>
        <v>1.07472049689441</v>
      </c>
      <c r="LV21" s="389">
        <f t="shared" si="118"/>
        <v>1.07472049689441</v>
      </c>
      <c r="LW21" s="389">
        <f t="shared" si="118"/>
        <v>1.07472049689441</v>
      </c>
      <c r="LX21" s="389">
        <f t="shared" si="118"/>
        <v>1.07472049689441</v>
      </c>
      <c r="LY21" s="389">
        <f t="shared" si="118"/>
        <v>1.07472049689441</v>
      </c>
      <c r="LZ21" s="389">
        <f t="shared" si="118"/>
        <v>1.07472049689441</v>
      </c>
      <c r="MA21" s="389">
        <f t="shared" si="118"/>
        <v>1.07472049689441</v>
      </c>
      <c r="MB21" s="389">
        <f t="shared" si="118"/>
        <v>1.07472049689441</v>
      </c>
      <c r="MC21" s="389">
        <f t="shared" si="118"/>
        <v>1.07472049689441</v>
      </c>
      <c r="MD21" s="389">
        <f t="shared" si="118"/>
        <v>1.07472049689441</v>
      </c>
      <c r="ME21" s="389">
        <f t="shared" si="118"/>
        <v>1.07472049689441</v>
      </c>
      <c r="MF21" s="389">
        <f t="shared" si="118"/>
        <v>1.07472049689441</v>
      </c>
      <c r="MG21" s="389">
        <f t="shared" si="118"/>
        <v>1.07472049689441</v>
      </c>
      <c r="MH21" s="389">
        <f t="shared" si="118"/>
        <v>1.07472049689441</v>
      </c>
      <c r="MI21" s="389">
        <f t="shared" si="118"/>
        <v>1.07472049689441</v>
      </c>
      <c r="MJ21" s="389">
        <f t="shared" si="118"/>
        <v>1.07472049689441</v>
      </c>
      <c r="MK21" s="389">
        <f t="shared" si="118"/>
        <v>1.07472049689441</v>
      </c>
      <c r="ML21" s="389">
        <f t="shared" si="118"/>
        <v>1.07472049689441</v>
      </c>
      <c r="MM21" s="389">
        <f t="shared" si="118"/>
        <v>1.07472049689441</v>
      </c>
      <c r="MN21" s="389">
        <f t="shared" si="118"/>
        <v>1.07472049689441</v>
      </c>
      <c r="MO21" s="389">
        <f t="shared" si="118"/>
        <v>1.07472049689441</v>
      </c>
      <c r="MP21" s="389">
        <f t="shared" si="118"/>
        <v>1.07472049689441</v>
      </c>
      <c r="MQ21" s="389">
        <f t="shared" si="118"/>
        <v>1.07472049689441</v>
      </c>
      <c r="MR21" s="389">
        <f t="shared" si="118"/>
        <v>1.07472049689441</v>
      </c>
      <c r="MS21" s="389">
        <f t="shared" si="118"/>
        <v>1.07472049689441</v>
      </c>
      <c r="MT21" s="389">
        <f t="shared" si="118"/>
        <v>1.07472049689441</v>
      </c>
      <c r="MU21" s="389">
        <f t="shared" si="118"/>
        <v>1.07472049689441</v>
      </c>
      <c r="MV21" s="389">
        <f t="shared" si="118"/>
        <v>1.07472049689441</v>
      </c>
      <c r="MW21" s="389">
        <f t="shared" si="118"/>
        <v>1.07472049689441</v>
      </c>
      <c r="MX21" s="389">
        <f t="shared" si="118"/>
        <v>1.07472049689441</v>
      </c>
      <c r="MY21" s="389">
        <f t="shared" si="118"/>
        <v>1.07472049689441</v>
      </c>
      <c r="MZ21" s="389">
        <f t="shared" si="118"/>
        <v>1.07472049689441</v>
      </c>
      <c r="NA21" s="389">
        <f t="shared" si="118"/>
        <v>1.07472049689441</v>
      </c>
      <c r="NB21" s="389">
        <f t="shared" si="118"/>
        <v>1.07472049689441</v>
      </c>
      <c r="NC21" s="389">
        <f t="shared" si="118"/>
        <v>1.07472049689441</v>
      </c>
      <c r="ND21" s="389">
        <f t="shared" si="118"/>
        <v>1.07472049689441</v>
      </c>
      <c r="NE21" s="389">
        <f t="shared" si="118"/>
        <v>1.07472049689441</v>
      </c>
      <c r="NF21" s="389">
        <f t="shared" si="118"/>
        <v>1.07472049689441</v>
      </c>
      <c r="NG21" s="389">
        <f t="shared" si="118"/>
        <v>1.07472049689441</v>
      </c>
      <c r="NH21" s="389">
        <f t="shared" si="118"/>
        <v>1.07472049689441</v>
      </c>
      <c r="NI21" s="389">
        <f t="shared" si="118"/>
        <v>1.07472049689441</v>
      </c>
      <c r="NJ21" s="389">
        <f t="shared" si="118"/>
        <v>1.07472049689441</v>
      </c>
      <c r="NK21" s="389">
        <f t="shared" si="118"/>
        <v>1.07472049689441</v>
      </c>
      <c r="NL21" s="389">
        <f t="shared" si="118"/>
        <v>1.07472049689441</v>
      </c>
      <c r="NM21" s="389">
        <f t="shared" si="118"/>
        <v>1.07472049689441</v>
      </c>
      <c r="NN21" s="389">
        <f t="shared" si="118"/>
        <v>1.07472049689441</v>
      </c>
      <c r="NO21" s="389">
        <f t="shared" si="118"/>
        <v>1.07472049689441</v>
      </c>
      <c r="NP21" s="389">
        <f t="shared" si="118"/>
        <v>1.07472049689441</v>
      </c>
      <c r="NQ21" s="389">
        <f t="shared" si="118"/>
        <v>1.07472049689441</v>
      </c>
      <c r="NR21" s="389">
        <f t="shared" si="118"/>
        <v>1.07472049689441</v>
      </c>
      <c r="NS21" s="389">
        <f t="shared" ref="NS21:QD21" si="119">$E$64/2</f>
        <v>1.07472049689441</v>
      </c>
      <c r="NT21" s="389">
        <f t="shared" si="119"/>
        <v>1.07472049689441</v>
      </c>
      <c r="NU21" s="389">
        <f t="shared" si="119"/>
        <v>1.07472049689441</v>
      </c>
      <c r="NV21" s="389">
        <f t="shared" si="119"/>
        <v>1.07472049689441</v>
      </c>
      <c r="NW21" s="389">
        <f t="shared" si="119"/>
        <v>1.07472049689441</v>
      </c>
      <c r="NX21" s="389">
        <f t="shared" si="119"/>
        <v>1.07472049689441</v>
      </c>
      <c r="NY21" s="389">
        <f t="shared" si="119"/>
        <v>1.07472049689441</v>
      </c>
      <c r="NZ21" s="389">
        <f t="shared" si="119"/>
        <v>1.07472049689441</v>
      </c>
      <c r="OA21" s="389">
        <f t="shared" si="119"/>
        <v>1.07472049689441</v>
      </c>
      <c r="OB21" s="389">
        <f t="shared" si="119"/>
        <v>1.07472049689441</v>
      </c>
      <c r="OC21" s="389">
        <f t="shared" si="119"/>
        <v>1.07472049689441</v>
      </c>
      <c r="OD21" s="389">
        <f t="shared" si="119"/>
        <v>1.07472049689441</v>
      </c>
      <c r="OE21" s="389">
        <f t="shared" si="119"/>
        <v>1.07472049689441</v>
      </c>
      <c r="OF21" s="389">
        <f t="shared" si="119"/>
        <v>1.07472049689441</v>
      </c>
      <c r="OG21" s="389">
        <f t="shared" si="119"/>
        <v>1.07472049689441</v>
      </c>
      <c r="OH21" s="389">
        <f t="shared" si="119"/>
        <v>1.07472049689441</v>
      </c>
      <c r="OI21" s="389">
        <f t="shared" si="119"/>
        <v>1.07472049689441</v>
      </c>
      <c r="OJ21" s="389">
        <f t="shared" si="119"/>
        <v>1.07472049689441</v>
      </c>
      <c r="OK21" s="389">
        <f t="shared" si="119"/>
        <v>1.07472049689441</v>
      </c>
      <c r="OL21" s="389">
        <f t="shared" si="119"/>
        <v>1.07472049689441</v>
      </c>
      <c r="OM21" s="389">
        <f t="shared" si="119"/>
        <v>1.07472049689441</v>
      </c>
      <c r="ON21" s="389">
        <f t="shared" si="119"/>
        <v>1.07472049689441</v>
      </c>
      <c r="OO21" s="389">
        <f t="shared" si="119"/>
        <v>1.07472049689441</v>
      </c>
      <c r="OP21" s="389">
        <f t="shared" si="119"/>
        <v>1.07472049689441</v>
      </c>
      <c r="OQ21" s="389">
        <f t="shared" si="119"/>
        <v>1.07472049689441</v>
      </c>
      <c r="OR21" s="389">
        <f t="shared" si="119"/>
        <v>1.07472049689441</v>
      </c>
      <c r="OS21" s="389">
        <f t="shared" si="119"/>
        <v>1.07472049689441</v>
      </c>
      <c r="OT21" s="389">
        <f t="shared" si="119"/>
        <v>1.07472049689441</v>
      </c>
      <c r="OU21" s="389">
        <f t="shared" si="119"/>
        <v>1.07472049689441</v>
      </c>
      <c r="OV21" s="389">
        <f t="shared" si="119"/>
        <v>1.07472049689441</v>
      </c>
      <c r="OW21" s="389">
        <f t="shared" si="119"/>
        <v>1.07472049689441</v>
      </c>
      <c r="OX21" s="389">
        <f t="shared" si="119"/>
        <v>1.07472049689441</v>
      </c>
      <c r="OY21" s="389">
        <f t="shared" si="119"/>
        <v>1.07472049689441</v>
      </c>
      <c r="OZ21" s="389">
        <f t="shared" si="119"/>
        <v>1.07472049689441</v>
      </c>
      <c r="PA21" s="389">
        <f t="shared" si="119"/>
        <v>1.07472049689441</v>
      </c>
      <c r="PB21" s="389">
        <f t="shared" si="119"/>
        <v>1.07472049689441</v>
      </c>
      <c r="PC21" s="389">
        <f t="shared" si="119"/>
        <v>1.07472049689441</v>
      </c>
      <c r="PD21" s="389">
        <f t="shared" si="119"/>
        <v>1.07472049689441</v>
      </c>
      <c r="PE21" s="389">
        <f t="shared" si="119"/>
        <v>1.07472049689441</v>
      </c>
      <c r="PF21" s="389">
        <f t="shared" si="119"/>
        <v>1.07472049689441</v>
      </c>
      <c r="PG21" s="389">
        <f t="shared" si="119"/>
        <v>1.07472049689441</v>
      </c>
      <c r="PH21" s="389">
        <f t="shared" si="119"/>
        <v>1.07472049689441</v>
      </c>
      <c r="PI21" s="389">
        <f t="shared" si="119"/>
        <v>1.07472049689441</v>
      </c>
      <c r="PJ21" s="389">
        <f t="shared" si="119"/>
        <v>1.07472049689441</v>
      </c>
      <c r="PK21" s="389">
        <f t="shared" si="119"/>
        <v>1.07472049689441</v>
      </c>
      <c r="PL21" s="389">
        <f t="shared" si="119"/>
        <v>1.07472049689441</v>
      </c>
      <c r="PM21" s="389">
        <f t="shared" si="119"/>
        <v>1.07472049689441</v>
      </c>
      <c r="PN21" s="389">
        <f t="shared" si="119"/>
        <v>1.07472049689441</v>
      </c>
      <c r="PO21" s="389">
        <f t="shared" si="119"/>
        <v>1.07472049689441</v>
      </c>
      <c r="PP21" s="389">
        <f t="shared" si="119"/>
        <v>1.07472049689441</v>
      </c>
      <c r="PQ21" s="389">
        <f t="shared" si="119"/>
        <v>1.07472049689441</v>
      </c>
      <c r="PR21" s="389">
        <f t="shared" si="119"/>
        <v>1.07472049689441</v>
      </c>
      <c r="PS21" s="389">
        <f t="shared" si="119"/>
        <v>1.07472049689441</v>
      </c>
      <c r="PT21" s="389">
        <f t="shared" si="119"/>
        <v>1.07472049689441</v>
      </c>
      <c r="PU21" s="389">
        <f t="shared" si="119"/>
        <v>1.07472049689441</v>
      </c>
      <c r="PV21" s="389">
        <f t="shared" si="119"/>
        <v>1.07472049689441</v>
      </c>
      <c r="PW21" s="389">
        <f t="shared" si="119"/>
        <v>1.07472049689441</v>
      </c>
      <c r="PX21" s="389">
        <f t="shared" si="119"/>
        <v>1.07472049689441</v>
      </c>
      <c r="PY21" s="389">
        <f t="shared" si="119"/>
        <v>1.07472049689441</v>
      </c>
      <c r="PZ21" s="389">
        <f t="shared" si="119"/>
        <v>1.07472049689441</v>
      </c>
      <c r="QA21" s="389">
        <f t="shared" si="119"/>
        <v>1.07472049689441</v>
      </c>
      <c r="QB21" s="389">
        <f t="shared" si="119"/>
        <v>1.07472049689441</v>
      </c>
      <c r="QC21" s="389">
        <f t="shared" si="119"/>
        <v>1.07472049689441</v>
      </c>
      <c r="QD21" s="389">
        <f t="shared" si="119"/>
        <v>1.07472049689441</v>
      </c>
      <c r="QE21" s="389">
        <f t="shared" ref="QE21:RA21" si="120">$E$64/2</f>
        <v>1.07472049689441</v>
      </c>
      <c r="QF21" s="389">
        <f t="shared" si="120"/>
        <v>1.07472049689441</v>
      </c>
      <c r="QG21" s="389">
        <f t="shared" si="120"/>
        <v>1.07472049689441</v>
      </c>
      <c r="QH21" s="389">
        <f t="shared" si="120"/>
        <v>1.07472049689441</v>
      </c>
      <c r="QI21" s="389">
        <f t="shared" si="120"/>
        <v>1.07472049689441</v>
      </c>
      <c r="QJ21" s="389">
        <f t="shared" si="120"/>
        <v>1.07472049689441</v>
      </c>
      <c r="QK21" s="389">
        <f t="shared" si="120"/>
        <v>1.07472049689441</v>
      </c>
      <c r="QL21" s="389">
        <f t="shared" si="120"/>
        <v>1.07472049689441</v>
      </c>
      <c r="QM21" s="389">
        <f t="shared" si="120"/>
        <v>1.07472049689441</v>
      </c>
      <c r="QN21" s="389">
        <f t="shared" si="120"/>
        <v>1.07472049689441</v>
      </c>
      <c r="QO21" s="389">
        <f t="shared" si="120"/>
        <v>1.07472049689441</v>
      </c>
      <c r="QP21" s="389">
        <f t="shared" si="120"/>
        <v>1.07472049689441</v>
      </c>
      <c r="QQ21" s="389">
        <f t="shared" si="120"/>
        <v>1.07472049689441</v>
      </c>
      <c r="QR21" s="389">
        <f t="shared" si="120"/>
        <v>1.07472049689441</v>
      </c>
      <c r="QS21" s="389">
        <f t="shared" si="120"/>
        <v>1.07472049689441</v>
      </c>
      <c r="QT21" s="389">
        <f t="shared" si="120"/>
        <v>1.07472049689441</v>
      </c>
      <c r="QU21" s="389">
        <f t="shared" si="120"/>
        <v>1.07472049689441</v>
      </c>
      <c r="QV21" s="389">
        <f t="shared" si="120"/>
        <v>1.07472049689441</v>
      </c>
      <c r="QW21" s="389">
        <f t="shared" si="120"/>
        <v>1.07472049689441</v>
      </c>
      <c r="QX21" s="389">
        <f t="shared" si="120"/>
        <v>1.07472049689441</v>
      </c>
      <c r="QY21" s="389">
        <f t="shared" si="120"/>
        <v>1.07472049689441</v>
      </c>
      <c r="QZ21" s="389">
        <f t="shared" si="120"/>
        <v>1.07472049689441</v>
      </c>
      <c r="RA21" s="389">
        <f t="shared" si="120"/>
        <v>1.07472049689441</v>
      </c>
      <c r="RB21" s="389"/>
      <c r="RC21" s="389"/>
      <c r="RD21" s="389"/>
      <c r="RE21" s="389"/>
      <c r="RF21" s="389"/>
      <c r="RG21" s="389"/>
      <c r="RH21" s="389"/>
      <c r="RI21" s="389"/>
      <c r="RJ21" s="389"/>
      <c r="RK21" s="389"/>
      <c r="RL21" s="389"/>
      <c r="RM21" s="389"/>
      <c r="RN21" s="389"/>
      <c r="RO21" s="389"/>
      <c r="RP21" s="389"/>
      <c r="RQ21" s="389"/>
      <c r="RR21" s="389"/>
      <c r="RS21" s="389"/>
    </row>
    <row r="22" spans="1:487">
      <c r="A22" s="287" t="s">
        <v>944</v>
      </c>
      <c r="B22" s="350"/>
      <c r="C22" s="350"/>
      <c r="D22" s="350"/>
      <c r="E22" s="350"/>
      <c r="F22" s="350">
        <v>0</v>
      </c>
      <c r="G22" s="350">
        <v>0</v>
      </c>
      <c r="H22" s="364">
        <f>$E22*F22</f>
        <v>0</v>
      </c>
      <c r="I22" s="350">
        <f>I$8*F22*$B22</f>
        <v>0</v>
      </c>
      <c r="J22" s="379">
        <f>J21</f>
        <v>1.07472049689441</v>
      </c>
      <c r="K22" s="350">
        <v>1</v>
      </c>
      <c r="L22" s="364">
        <f t="shared" si="75"/>
        <v>0</v>
      </c>
      <c r="M22" s="350">
        <f t="shared" si="76"/>
        <v>0</v>
      </c>
      <c r="N22" s="367">
        <f t="shared" si="77"/>
        <v>1.07472049689441</v>
      </c>
      <c r="O22" s="367">
        <f t="shared" si="78"/>
        <v>1</v>
      </c>
      <c r="P22" s="367">
        <f t="shared" si="79"/>
        <v>0</v>
      </c>
      <c r="Q22" s="367">
        <f t="shared" si="80"/>
        <v>0</v>
      </c>
      <c r="R22" s="355">
        <v>0</v>
      </c>
      <c r="S22" s="287"/>
      <c r="V22" s="207"/>
      <c r="Z22">
        <v>0</v>
      </c>
      <c r="AF22" s="206"/>
      <c r="AG22" s="206"/>
      <c r="AH22" s="206"/>
      <c r="AI22" s="389">
        <v>0</v>
      </c>
      <c r="AJ22" s="389">
        <v>0</v>
      </c>
      <c r="AK22" s="389">
        <v>0</v>
      </c>
      <c r="AL22" s="389">
        <v>0</v>
      </c>
      <c r="AM22" s="389">
        <v>0</v>
      </c>
      <c r="AN22" s="389">
        <v>0</v>
      </c>
      <c r="AO22" s="389">
        <v>0</v>
      </c>
      <c r="AP22" s="389">
        <v>0</v>
      </c>
      <c r="AQ22" s="389">
        <v>0</v>
      </c>
      <c r="AR22" s="389">
        <f t="shared" ref="AR22:AW22" si="121">AR21</f>
        <v>1.07472049689441</v>
      </c>
      <c r="AS22" s="389">
        <f t="shared" si="121"/>
        <v>1.07472049689441</v>
      </c>
      <c r="AT22" s="389">
        <f t="shared" si="121"/>
        <v>1.07472049689441</v>
      </c>
      <c r="AU22" s="389">
        <f t="shared" si="121"/>
        <v>1.07472049689441</v>
      </c>
      <c r="AV22" s="389">
        <f t="shared" si="121"/>
        <v>1.07472049689441</v>
      </c>
      <c r="AW22" s="389">
        <f t="shared" si="121"/>
        <v>1.07472049689441</v>
      </c>
      <c r="AX22" s="389">
        <f t="shared" ref="AX22:BI22" si="122">AX21</f>
        <v>1.07472049689441</v>
      </c>
      <c r="AY22" s="389">
        <f t="shared" si="122"/>
        <v>1.07472049689441</v>
      </c>
      <c r="AZ22" s="389">
        <f t="shared" si="122"/>
        <v>1.07472049689441</v>
      </c>
      <c r="BA22" s="389">
        <f t="shared" si="122"/>
        <v>1.07472049689441</v>
      </c>
      <c r="BB22" s="389">
        <f t="shared" si="122"/>
        <v>1.07472049689441</v>
      </c>
      <c r="BC22" s="389">
        <f t="shared" si="122"/>
        <v>1.07472049689441</v>
      </c>
      <c r="BD22" s="389">
        <f t="shared" si="122"/>
        <v>1.07472049689441</v>
      </c>
      <c r="BE22" s="389">
        <f t="shared" si="122"/>
        <v>1.07472049689441</v>
      </c>
      <c r="BF22" s="389">
        <f t="shared" si="122"/>
        <v>1.07472049689441</v>
      </c>
      <c r="BG22" s="389">
        <f t="shared" si="122"/>
        <v>1.07472049689441</v>
      </c>
      <c r="BH22" s="389">
        <f t="shared" si="122"/>
        <v>1.07472049689441</v>
      </c>
      <c r="BI22" s="389">
        <f t="shared" si="122"/>
        <v>1.07472049689441</v>
      </c>
      <c r="BJ22" s="389">
        <f>BJ21</f>
        <v>1.07472049689441</v>
      </c>
      <c r="BK22" s="389">
        <f>BK21</f>
        <v>1.07472049689441</v>
      </c>
      <c r="BL22" s="389">
        <f t="shared" ref="BL22:DV22" si="123">BL21</f>
        <v>1.07472049689441</v>
      </c>
      <c r="BM22" s="389">
        <f t="shared" si="123"/>
        <v>1.07472049689441</v>
      </c>
      <c r="BN22" s="389">
        <f t="shared" si="123"/>
        <v>1.07472049689441</v>
      </c>
      <c r="BO22" s="389">
        <f t="shared" si="123"/>
        <v>1.07472049689441</v>
      </c>
      <c r="BP22" s="389">
        <f t="shared" si="123"/>
        <v>1.07472049689441</v>
      </c>
      <c r="BQ22" s="389">
        <f t="shared" si="123"/>
        <v>1.07472049689441</v>
      </c>
      <c r="BR22" s="389">
        <f t="shared" si="123"/>
        <v>1.07472049689441</v>
      </c>
      <c r="BS22" s="389">
        <f t="shared" si="123"/>
        <v>1.07472049689441</v>
      </c>
      <c r="BT22" s="389">
        <f t="shared" si="123"/>
        <v>1.07472049689441</v>
      </c>
      <c r="BU22" s="389">
        <f t="shared" si="123"/>
        <v>1.07472049689441</v>
      </c>
      <c r="BV22" s="389">
        <f t="shared" si="123"/>
        <v>1.07472049689441</v>
      </c>
      <c r="BW22" s="389">
        <f t="shared" si="123"/>
        <v>1.07472049689441</v>
      </c>
      <c r="BX22" s="389">
        <f t="shared" si="123"/>
        <v>1.07472049689441</v>
      </c>
      <c r="BY22" s="389">
        <f t="shared" si="123"/>
        <v>1.07472049689441</v>
      </c>
      <c r="BZ22" s="389">
        <f t="shared" si="123"/>
        <v>1.07472049689441</v>
      </c>
      <c r="CA22" s="389">
        <f t="shared" si="123"/>
        <v>1.07472049689441</v>
      </c>
      <c r="CB22" s="389">
        <f t="shared" si="123"/>
        <v>1.07472049689441</v>
      </c>
      <c r="CC22" s="389">
        <f t="shared" si="123"/>
        <v>1.07472049689441</v>
      </c>
      <c r="CD22" s="389">
        <f t="shared" si="123"/>
        <v>1.07472049689441</v>
      </c>
      <c r="CE22" s="389">
        <f t="shared" si="123"/>
        <v>1.07472049689441</v>
      </c>
      <c r="CF22" s="389">
        <f t="shared" si="123"/>
        <v>1.07472049689441</v>
      </c>
      <c r="CG22" s="389">
        <f t="shared" si="123"/>
        <v>1.07472049689441</v>
      </c>
      <c r="CH22" s="389">
        <f t="shared" si="123"/>
        <v>1.07472049689441</v>
      </c>
      <c r="CI22" s="389">
        <f t="shared" si="123"/>
        <v>1.07472049689441</v>
      </c>
      <c r="CJ22" s="389">
        <f t="shared" si="123"/>
        <v>1.07472049689441</v>
      </c>
      <c r="CK22" s="389">
        <f t="shared" si="123"/>
        <v>1.07472049689441</v>
      </c>
      <c r="CL22" s="389">
        <f t="shared" si="123"/>
        <v>1.07472049689441</v>
      </c>
      <c r="CM22" s="389">
        <f t="shared" si="123"/>
        <v>1.07472049689441</v>
      </c>
      <c r="CN22" s="389">
        <f t="shared" si="123"/>
        <v>1.07472049689441</v>
      </c>
      <c r="CO22" s="389">
        <f t="shared" si="123"/>
        <v>1.07472049689441</v>
      </c>
      <c r="CP22" s="389">
        <f t="shared" si="123"/>
        <v>1.07472049689441</v>
      </c>
      <c r="CQ22" s="389">
        <f t="shared" si="123"/>
        <v>1.07472049689441</v>
      </c>
      <c r="CR22" s="389">
        <f t="shared" si="123"/>
        <v>1.07472049689441</v>
      </c>
      <c r="CS22" s="389">
        <f t="shared" si="123"/>
        <v>1.07472049689441</v>
      </c>
      <c r="CT22" s="389">
        <f t="shared" si="123"/>
        <v>1.07472049689441</v>
      </c>
      <c r="CU22" s="389">
        <f t="shared" si="123"/>
        <v>1.07472049689441</v>
      </c>
      <c r="CV22" s="389">
        <f t="shared" si="123"/>
        <v>1.07472049689441</v>
      </c>
      <c r="CW22" s="389">
        <f t="shared" si="123"/>
        <v>1.07472049689441</v>
      </c>
      <c r="CX22" s="389">
        <f t="shared" si="123"/>
        <v>1.07472049689441</v>
      </c>
      <c r="CY22" s="389">
        <f t="shared" si="123"/>
        <v>1.07472049689441</v>
      </c>
      <c r="CZ22" s="389">
        <f t="shared" si="123"/>
        <v>1.07472049689441</v>
      </c>
      <c r="DA22" s="389">
        <f t="shared" si="123"/>
        <v>1.07472049689441</v>
      </c>
      <c r="DB22" s="389">
        <f t="shared" si="123"/>
        <v>1.07472049689441</v>
      </c>
      <c r="DC22" s="389">
        <f t="shared" si="123"/>
        <v>1.07472049689441</v>
      </c>
      <c r="DD22" s="389">
        <f t="shared" si="123"/>
        <v>1.07472049689441</v>
      </c>
      <c r="DE22" s="389">
        <f t="shared" si="123"/>
        <v>1.07472049689441</v>
      </c>
      <c r="DF22" s="389">
        <f t="shared" si="123"/>
        <v>1.07472049689441</v>
      </c>
      <c r="DG22" s="389">
        <f t="shared" si="123"/>
        <v>1.07472049689441</v>
      </c>
      <c r="DH22" s="389">
        <f t="shared" si="123"/>
        <v>1.07472049689441</v>
      </c>
      <c r="DI22" s="389">
        <f t="shared" si="123"/>
        <v>1.07472049689441</v>
      </c>
      <c r="DJ22" s="389">
        <f t="shared" si="123"/>
        <v>1.07472049689441</v>
      </c>
      <c r="DK22" s="389">
        <f t="shared" si="123"/>
        <v>1.07472049689441</v>
      </c>
      <c r="DL22" s="389">
        <f t="shared" si="123"/>
        <v>1.07472049689441</v>
      </c>
      <c r="DM22" s="389">
        <f t="shared" si="123"/>
        <v>1.07472049689441</v>
      </c>
      <c r="DN22" s="389">
        <f t="shared" si="123"/>
        <v>1.07472049689441</v>
      </c>
      <c r="DO22" s="389">
        <f t="shared" si="123"/>
        <v>1.07472049689441</v>
      </c>
      <c r="DP22" s="389">
        <f t="shared" si="123"/>
        <v>1.07472049689441</v>
      </c>
      <c r="DQ22" s="389">
        <f t="shared" si="123"/>
        <v>1.07472049689441</v>
      </c>
      <c r="DR22" s="389">
        <f t="shared" si="123"/>
        <v>1.07472049689441</v>
      </c>
      <c r="DS22" s="389">
        <f t="shared" si="123"/>
        <v>1.07472049689441</v>
      </c>
      <c r="DT22" s="389">
        <f t="shared" si="123"/>
        <v>1.07472049689441</v>
      </c>
      <c r="DU22" s="389">
        <f t="shared" si="123"/>
        <v>1.07472049689441</v>
      </c>
      <c r="DV22" s="389">
        <f t="shared" si="123"/>
        <v>1.07472049689441</v>
      </c>
      <c r="DW22" s="389">
        <f t="shared" ref="DW22:GH22" si="124">DW21</f>
        <v>1.07472049689441</v>
      </c>
      <c r="DX22" s="389">
        <f t="shared" si="124"/>
        <v>1.07472049689441</v>
      </c>
      <c r="DY22" s="389">
        <f t="shared" si="124"/>
        <v>1.07472049689441</v>
      </c>
      <c r="DZ22" s="389">
        <f t="shared" si="124"/>
        <v>1.07472049689441</v>
      </c>
      <c r="EA22" s="389">
        <f t="shared" si="124"/>
        <v>1.07472049689441</v>
      </c>
      <c r="EB22" s="389">
        <f t="shared" si="124"/>
        <v>1.07472049689441</v>
      </c>
      <c r="EC22" s="389">
        <f t="shared" si="124"/>
        <v>1.07472049689441</v>
      </c>
      <c r="ED22" s="389">
        <f t="shared" si="124"/>
        <v>1.07472049689441</v>
      </c>
      <c r="EE22" s="389">
        <f t="shared" si="124"/>
        <v>1.07472049689441</v>
      </c>
      <c r="EF22" s="389">
        <f t="shared" si="124"/>
        <v>1.07472049689441</v>
      </c>
      <c r="EG22" s="389">
        <f t="shared" si="124"/>
        <v>1.07472049689441</v>
      </c>
      <c r="EH22" s="389">
        <f t="shared" si="124"/>
        <v>1.07472049689441</v>
      </c>
      <c r="EI22" s="389">
        <f t="shared" si="124"/>
        <v>1.07472049689441</v>
      </c>
      <c r="EJ22" s="389">
        <f t="shared" si="124"/>
        <v>1.07472049689441</v>
      </c>
      <c r="EK22" s="389">
        <f t="shared" si="124"/>
        <v>1.07472049689441</v>
      </c>
      <c r="EL22" s="389">
        <f t="shared" si="124"/>
        <v>1.07472049689441</v>
      </c>
      <c r="EM22" s="389">
        <f t="shared" si="124"/>
        <v>1.07472049689441</v>
      </c>
      <c r="EN22" s="389">
        <f t="shared" si="124"/>
        <v>1.07472049689441</v>
      </c>
      <c r="EO22" s="389">
        <f t="shared" si="124"/>
        <v>1.07472049689441</v>
      </c>
      <c r="EP22" s="389">
        <f t="shared" si="124"/>
        <v>1.07472049689441</v>
      </c>
      <c r="EQ22" s="389">
        <f t="shared" si="124"/>
        <v>1.07472049689441</v>
      </c>
      <c r="ER22" s="389">
        <f t="shared" si="124"/>
        <v>1.07472049689441</v>
      </c>
      <c r="ES22" s="389">
        <f t="shared" si="124"/>
        <v>1.07472049689441</v>
      </c>
      <c r="ET22" s="389">
        <f t="shared" si="124"/>
        <v>1.07472049689441</v>
      </c>
      <c r="EU22" s="389">
        <f t="shared" si="124"/>
        <v>1.07472049689441</v>
      </c>
      <c r="EV22" s="389">
        <f t="shared" si="124"/>
        <v>1.07472049689441</v>
      </c>
      <c r="EW22" s="389">
        <f t="shared" si="124"/>
        <v>1.07472049689441</v>
      </c>
      <c r="EX22" s="389">
        <f t="shared" si="124"/>
        <v>1.07472049689441</v>
      </c>
      <c r="EY22" s="389">
        <f t="shared" si="124"/>
        <v>1.07472049689441</v>
      </c>
      <c r="EZ22" s="389">
        <f t="shared" si="124"/>
        <v>1.07472049689441</v>
      </c>
      <c r="FA22" s="389">
        <f t="shared" si="124"/>
        <v>1.07472049689441</v>
      </c>
      <c r="FB22" s="389">
        <f t="shared" si="124"/>
        <v>1.07472049689441</v>
      </c>
      <c r="FC22" s="389">
        <f t="shared" si="124"/>
        <v>1.07472049689441</v>
      </c>
      <c r="FD22" s="389">
        <f t="shared" si="124"/>
        <v>1.07472049689441</v>
      </c>
      <c r="FE22" s="389">
        <f t="shared" si="124"/>
        <v>1.07472049689441</v>
      </c>
      <c r="FF22" s="389">
        <f t="shared" si="124"/>
        <v>1.07472049689441</v>
      </c>
      <c r="FG22" s="389">
        <f t="shared" si="124"/>
        <v>1.07472049689441</v>
      </c>
      <c r="FH22" s="389">
        <f t="shared" si="124"/>
        <v>1.07472049689441</v>
      </c>
      <c r="FI22" s="389">
        <f t="shared" si="124"/>
        <v>1.07472049689441</v>
      </c>
      <c r="FJ22" s="389">
        <f t="shared" si="124"/>
        <v>1.07472049689441</v>
      </c>
      <c r="FK22" s="389">
        <f t="shared" si="124"/>
        <v>1.07472049689441</v>
      </c>
      <c r="FL22" s="389">
        <f t="shared" si="124"/>
        <v>1.07472049689441</v>
      </c>
      <c r="FM22" s="389">
        <f t="shared" si="124"/>
        <v>1.07472049689441</v>
      </c>
      <c r="FN22" s="389">
        <f t="shared" si="124"/>
        <v>1.07472049689441</v>
      </c>
      <c r="FO22" s="389">
        <f t="shared" si="124"/>
        <v>1.07472049689441</v>
      </c>
      <c r="FP22" s="389">
        <f t="shared" si="124"/>
        <v>1.07472049689441</v>
      </c>
      <c r="FQ22" s="389">
        <f t="shared" si="124"/>
        <v>1.07472049689441</v>
      </c>
      <c r="FR22" s="389">
        <f t="shared" si="124"/>
        <v>1.07472049689441</v>
      </c>
      <c r="FS22" s="389">
        <f t="shared" si="124"/>
        <v>1.07472049689441</v>
      </c>
      <c r="FT22" s="389">
        <f t="shared" si="124"/>
        <v>1.07472049689441</v>
      </c>
      <c r="FU22" s="389">
        <f t="shared" si="124"/>
        <v>1.07472049689441</v>
      </c>
      <c r="FV22" s="389">
        <f t="shared" si="124"/>
        <v>1.07472049689441</v>
      </c>
      <c r="FW22" s="389">
        <f t="shared" si="124"/>
        <v>1.07472049689441</v>
      </c>
      <c r="FX22" s="389">
        <f t="shared" si="124"/>
        <v>1.07472049689441</v>
      </c>
      <c r="FY22" s="389">
        <f t="shared" si="124"/>
        <v>1.07472049689441</v>
      </c>
      <c r="FZ22" s="389">
        <f t="shared" si="124"/>
        <v>1.07472049689441</v>
      </c>
      <c r="GA22" s="389">
        <f t="shared" si="124"/>
        <v>1.07472049689441</v>
      </c>
      <c r="GB22" s="389">
        <f t="shared" si="124"/>
        <v>1.07472049689441</v>
      </c>
      <c r="GC22" s="389">
        <f t="shared" si="124"/>
        <v>1.07472049689441</v>
      </c>
      <c r="GD22" s="389">
        <f t="shared" si="124"/>
        <v>1.07472049689441</v>
      </c>
      <c r="GE22" s="389">
        <f t="shared" si="124"/>
        <v>1.07472049689441</v>
      </c>
      <c r="GF22" s="389">
        <f t="shared" si="124"/>
        <v>1.07472049689441</v>
      </c>
      <c r="GG22" s="389">
        <f t="shared" si="124"/>
        <v>1.07472049689441</v>
      </c>
      <c r="GH22" s="389">
        <f t="shared" si="124"/>
        <v>1.07472049689441</v>
      </c>
      <c r="GI22" s="389">
        <f t="shared" ref="GI22:IT22" si="125">GI21</f>
        <v>1.07472049689441</v>
      </c>
      <c r="GJ22" s="389">
        <f t="shared" si="125"/>
        <v>1.07472049689441</v>
      </c>
      <c r="GK22" s="389">
        <f t="shared" si="125"/>
        <v>1.07472049689441</v>
      </c>
      <c r="GL22" s="389">
        <f t="shared" si="125"/>
        <v>1.07472049689441</v>
      </c>
      <c r="GM22" s="389">
        <f t="shared" si="125"/>
        <v>1.07472049689441</v>
      </c>
      <c r="GN22" s="389">
        <f t="shared" si="125"/>
        <v>1.07472049689441</v>
      </c>
      <c r="GO22" s="389">
        <f t="shared" si="125"/>
        <v>1.07472049689441</v>
      </c>
      <c r="GP22" s="389">
        <f t="shared" si="125"/>
        <v>1.07472049689441</v>
      </c>
      <c r="GQ22" s="389">
        <f t="shared" si="125"/>
        <v>1.07472049689441</v>
      </c>
      <c r="GR22" s="389">
        <f t="shared" si="125"/>
        <v>1.07472049689441</v>
      </c>
      <c r="GS22" s="389">
        <f t="shared" si="125"/>
        <v>1.07472049689441</v>
      </c>
      <c r="GT22" s="389">
        <f t="shared" si="125"/>
        <v>1.07472049689441</v>
      </c>
      <c r="GU22" s="389">
        <f t="shared" si="125"/>
        <v>1.07472049689441</v>
      </c>
      <c r="GV22" s="389">
        <f t="shared" si="125"/>
        <v>1.07472049689441</v>
      </c>
      <c r="GW22" s="389">
        <f t="shared" si="125"/>
        <v>1.07472049689441</v>
      </c>
      <c r="GX22" s="389">
        <f t="shared" si="125"/>
        <v>1.07472049689441</v>
      </c>
      <c r="GY22" s="389">
        <f t="shared" si="125"/>
        <v>1.07472049689441</v>
      </c>
      <c r="GZ22" s="389">
        <f t="shared" si="125"/>
        <v>1.07472049689441</v>
      </c>
      <c r="HA22" s="389">
        <f t="shared" si="125"/>
        <v>1.07472049689441</v>
      </c>
      <c r="HB22" s="389">
        <f t="shared" si="125"/>
        <v>1.07472049689441</v>
      </c>
      <c r="HC22" s="389">
        <f t="shared" si="125"/>
        <v>1.07472049689441</v>
      </c>
      <c r="HD22" s="389">
        <f t="shared" si="125"/>
        <v>1.07472049689441</v>
      </c>
      <c r="HE22" s="389">
        <f t="shared" si="125"/>
        <v>1.07472049689441</v>
      </c>
      <c r="HF22" s="389">
        <f t="shared" si="125"/>
        <v>1.07472049689441</v>
      </c>
      <c r="HG22" s="389">
        <f t="shared" si="125"/>
        <v>1.07472049689441</v>
      </c>
      <c r="HH22" s="389">
        <f t="shared" si="125"/>
        <v>1.07472049689441</v>
      </c>
      <c r="HI22" s="389">
        <f t="shared" si="125"/>
        <v>1.07472049689441</v>
      </c>
      <c r="HJ22" s="389">
        <f t="shared" si="125"/>
        <v>1.07472049689441</v>
      </c>
      <c r="HK22" s="389">
        <f t="shared" si="125"/>
        <v>1.07472049689441</v>
      </c>
      <c r="HL22" s="389">
        <f t="shared" si="125"/>
        <v>1.07472049689441</v>
      </c>
      <c r="HM22" s="389">
        <f t="shared" si="125"/>
        <v>1.07472049689441</v>
      </c>
      <c r="HN22" s="389">
        <f t="shared" si="125"/>
        <v>1.07472049689441</v>
      </c>
      <c r="HO22" s="389">
        <f t="shared" si="125"/>
        <v>1.07472049689441</v>
      </c>
      <c r="HP22" s="389">
        <f t="shared" si="125"/>
        <v>1.07472049689441</v>
      </c>
      <c r="HQ22" s="389">
        <f t="shared" si="125"/>
        <v>1.07472049689441</v>
      </c>
      <c r="HR22" s="389">
        <f t="shared" si="125"/>
        <v>1.07472049689441</v>
      </c>
      <c r="HS22" s="389">
        <f t="shared" si="125"/>
        <v>1.07472049689441</v>
      </c>
      <c r="HT22" s="389">
        <f t="shared" si="125"/>
        <v>1.07472049689441</v>
      </c>
      <c r="HU22" s="389">
        <f t="shared" si="125"/>
        <v>1.07472049689441</v>
      </c>
      <c r="HV22" s="389">
        <f t="shared" si="125"/>
        <v>1.07472049689441</v>
      </c>
      <c r="HW22" s="389">
        <f t="shared" si="125"/>
        <v>1.07472049689441</v>
      </c>
      <c r="HX22" s="389">
        <f t="shared" si="125"/>
        <v>1.07472049689441</v>
      </c>
      <c r="HY22" s="389">
        <f t="shared" si="125"/>
        <v>1.07472049689441</v>
      </c>
      <c r="HZ22" s="389">
        <f t="shared" si="125"/>
        <v>1.07472049689441</v>
      </c>
      <c r="IA22" s="389">
        <f t="shared" si="125"/>
        <v>1.07472049689441</v>
      </c>
      <c r="IB22" s="389">
        <f t="shared" si="125"/>
        <v>1.07472049689441</v>
      </c>
      <c r="IC22" s="389">
        <f t="shared" si="125"/>
        <v>1.07472049689441</v>
      </c>
      <c r="ID22" s="389">
        <f t="shared" si="125"/>
        <v>1.07472049689441</v>
      </c>
      <c r="IE22" s="389">
        <f t="shared" si="125"/>
        <v>1.07472049689441</v>
      </c>
      <c r="IF22" s="389">
        <f t="shared" si="125"/>
        <v>1.07472049689441</v>
      </c>
      <c r="IG22" s="389">
        <f t="shared" si="125"/>
        <v>1.07472049689441</v>
      </c>
      <c r="IH22" s="389">
        <f t="shared" si="125"/>
        <v>1.07472049689441</v>
      </c>
      <c r="II22" s="389">
        <f t="shared" si="125"/>
        <v>1.07472049689441</v>
      </c>
      <c r="IJ22" s="389">
        <f t="shared" si="125"/>
        <v>1.07472049689441</v>
      </c>
      <c r="IK22" s="389">
        <f t="shared" si="125"/>
        <v>1.07472049689441</v>
      </c>
      <c r="IL22" s="389">
        <f t="shared" si="125"/>
        <v>1.07472049689441</v>
      </c>
      <c r="IM22" s="389">
        <f t="shared" si="125"/>
        <v>1.07472049689441</v>
      </c>
      <c r="IN22" s="389">
        <f t="shared" si="125"/>
        <v>1.07472049689441</v>
      </c>
      <c r="IO22" s="389">
        <f t="shared" si="125"/>
        <v>1.07472049689441</v>
      </c>
      <c r="IP22" s="389">
        <f t="shared" si="125"/>
        <v>1.07472049689441</v>
      </c>
      <c r="IQ22" s="389">
        <f t="shared" si="125"/>
        <v>1.07472049689441</v>
      </c>
      <c r="IR22" s="389">
        <f t="shared" si="125"/>
        <v>1.07472049689441</v>
      </c>
      <c r="IS22" s="389">
        <f t="shared" si="125"/>
        <v>1.07472049689441</v>
      </c>
      <c r="IT22" s="389">
        <f t="shared" si="125"/>
        <v>1.07472049689441</v>
      </c>
      <c r="IU22" s="389">
        <f t="shared" ref="IU22:LF22" si="126">IU21</f>
        <v>1.07472049689441</v>
      </c>
      <c r="IV22" s="389">
        <f t="shared" si="126"/>
        <v>1.07472049689441</v>
      </c>
      <c r="IW22" s="389">
        <f t="shared" si="126"/>
        <v>1.07472049689441</v>
      </c>
      <c r="IX22" s="389">
        <f t="shared" si="126"/>
        <v>1.07472049689441</v>
      </c>
      <c r="IY22" s="389">
        <f t="shared" si="126"/>
        <v>1.07472049689441</v>
      </c>
      <c r="IZ22" s="389">
        <f t="shared" si="126"/>
        <v>1.07472049689441</v>
      </c>
      <c r="JA22" s="389">
        <f t="shared" si="126"/>
        <v>1.07472049689441</v>
      </c>
      <c r="JB22" s="389">
        <f t="shared" si="126"/>
        <v>1.07472049689441</v>
      </c>
      <c r="JC22" s="389">
        <f t="shared" si="126"/>
        <v>1.07472049689441</v>
      </c>
      <c r="JD22" s="389">
        <f t="shared" si="126"/>
        <v>1.07472049689441</v>
      </c>
      <c r="JE22" s="389">
        <f t="shared" si="126"/>
        <v>1.07472049689441</v>
      </c>
      <c r="JF22" s="389">
        <f t="shared" si="126"/>
        <v>1.07472049689441</v>
      </c>
      <c r="JG22" s="389">
        <f t="shared" si="126"/>
        <v>1.07472049689441</v>
      </c>
      <c r="JH22" s="389">
        <f t="shared" si="126"/>
        <v>1.07472049689441</v>
      </c>
      <c r="JI22" s="389">
        <f t="shared" si="126"/>
        <v>1.07472049689441</v>
      </c>
      <c r="JJ22" s="389">
        <f t="shared" si="126"/>
        <v>1.07472049689441</v>
      </c>
      <c r="JK22" s="389">
        <f t="shared" si="126"/>
        <v>1.07472049689441</v>
      </c>
      <c r="JL22" s="389">
        <f t="shared" si="126"/>
        <v>1.07472049689441</v>
      </c>
      <c r="JM22" s="389">
        <f t="shared" si="126"/>
        <v>1.07472049689441</v>
      </c>
      <c r="JN22" s="389">
        <f t="shared" si="126"/>
        <v>1.07472049689441</v>
      </c>
      <c r="JO22" s="389">
        <f t="shared" si="126"/>
        <v>1.07472049689441</v>
      </c>
      <c r="JP22" s="389">
        <f t="shared" si="126"/>
        <v>1.07472049689441</v>
      </c>
      <c r="JQ22" s="389">
        <f t="shared" si="126"/>
        <v>1.07472049689441</v>
      </c>
      <c r="JR22" s="389">
        <f t="shared" si="126"/>
        <v>1.07472049689441</v>
      </c>
      <c r="JS22" s="389">
        <f t="shared" si="126"/>
        <v>1.07472049689441</v>
      </c>
      <c r="JT22" s="389">
        <f t="shared" si="126"/>
        <v>1.07472049689441</v>
      </c>
      <c r="JU22" s="389">
        <f t="shared" si="126"/>
        <v>1.07472049689441</v>
      </c>
      <c r="JV22" s="389">
        <f t="shared" si="126"/>
        <v>1.07472049689441</v>
      </c>
      <c r="JW22" s="389">
        <f t="shared" si="126"/>
        <v>1.07472049689441</v>
      </c>
      <c r="JX22" s="389">
        <f t="shared" si="126"/>
        <v>1.07472049689441</v>
      </c>
      <c r="JY22" s="389">
        <f t="shared" si="126"/>
        <v>1.07472049689441</v>
      </c>
      <c r="JZ22" s="389">
        <f t="shared" si="126"/>
        <v>1.07472049689441</v>
      </c>
      <c r="KA22" s="389">
        <f t="shared" si="126"/>
        <v>1.07472049689441</v>
      </c>
      <c r="KB22" s="389">
        <f t="shared" si="126"/>
        <v>1.07472049689441</v>
      </c>
      <c r="KC22" s="389">
        <f t="shared" si="126"/>
        <v>1.07472049689441</v>
      </c>
      <c r="KD22" s="389">
        <f t="shared" si="126"/>
        <v>1.07472049689441</v>
      </c>
      <c r="KE22" s="389">
        <f t="shared" si="126"/>
        <v>1.07472049689441</v>
      </c>
      <c r="KF22" s="389">
        <f t="shared" si="126"/>
        <v>1.07472049689441</v>
      </c>
      <c r="KG22" s="389">
        <f t="shared" si="126"/>
        <v>1.07472049689441</v>
      </c>
      <c r="KH22" s="389">
        <f t="shared" si="126"/>
        <v>1.07472049689441</v>
      </c>
      <c r="KI22" s="389">
        <f t="shared" si="126"/>
        <v>1.07472049689441</v>
      </c>
      <c r="KJ22" s="389">
        <f t="shared" si="126"/>
        <v>1.07472049689441</v>
      </c>
      <c r="KK22" s="389">
        <f t="shared" si="126"/>
        <v>1.07472049689441</v>
      </c>
      <c r="KL22" s="389">
        <f t="shared" si="126"/>
        <v>1.07472049689441</v>
      </c>
      <c r="KM22" s="389">
        <f t="shared" si="126"/>
        <v>1.07472049689441</v>
      </c>
      <c r="KN22" s="389">
        <f t="shared" si="126"/>
        <v>1.07472049689441</v>
      </c>
      <c r="KO22" s="389">
        <f t="shared" si="126"/>
        <v>1.07472049689441</v>
      </c>
      <c r="KP22" s="389">
        <f t="shared" si="126"/>
        <v>1.07472049689441</v>
      </c>
      <c r="KQ22" s="389">
        <f t="shared" si="126"/>
        <v>1.07472049689441</v>
      </c>
      <c r="KR22" s="389">
        <f t="shared" si="126"/>
        <v>1.07472049689441</v>
      </c>
      <c r="KS22" s="389">
        <f t="shared" si="126"/>
        <v>1.07472049689441</v>
      </c>
      <c r="KT22" s="389">
        <f t="shared" si="126"/>
        <v>1.07472049689441</v>
      </c>
      <c r="KU22" s="389">
        <f t="shared" si="126"/>
        <v>1.07472049689441</v>
      </c>
      <c r="KV22" s="389">
        <f t="shared" si="126"/>
        <v>1.07472049689441</v>
      </c>
      <c r="KW22" s="389">
        <f t="shared" si="126"/>
        <v>1.07472049689441</v>
      </c>
      <c r="KX22" s="389">
        <f t="shared" si="126"/>
        <v>1.07472049689441</v>
      </c>
      <c r="KY22" s="389">
        <f t="shared" si="126"/>
        <v>1.07472049689441</v>
      </c>
      <c r="KZ22" s="389">
        <f t="shared" si="126"/>
        <v>1.07472049689441</v>
      </c>
      <c r="LA22" s="389">
        <f t="shared" si="126"/>
        <v>1.07472049689441</v>
      </c>
      <c r="LB22" s="389">
        <f t="shared" si="126"/>
        <v>1.07472049689441</v>
      </c>
      <c r="LC22" s="389">
        <f t="shared" si="126"/>
        <v>1.07472049689441</v>
      </c>
      <c r="LD22" s="389">
        <f t="shared" si="126"/>
        <v>1.07472049689441</v>
      </c>
      <c r="LE22" s="389">
        <f t="shared" si="126"/>
        <v>1.07472049689441</v>
      </c>
      <c r="LF22" s="389">
        <f t="shared" si="126"/>
        <v>1.07472049689441</v>
      </c>
      <c r="LG22" s="389">
        <f t="shared" ref="LG22:NR22" si="127">LG21</f>
        <v>1.07472049689441</v>
      </c>
      <c r="LH22" s="389">
        <f t="shared" si="127"/>
        <v>1.07472049689441</v>
      </c>
      <c r="LI22" s="389">
        <f t="shared" si="127"/>
        <v>1.07472049689441</v>
      </c>
      <c r="LJ22" s="389">
        <f t="shared" si="127"/>
        <v>1.07472049689441</v>
      </c>
      <c r="LK22" s="389">
        <f t="shared" si="127"/>
        <v>1.07472049689441</v>
      </c>
      <c r="LL22" s="389">
        <f t="shared" si="127"/>
        <v>1.07472049689441</v>
      </c>
      <c r="LM22" s="389">
        <f t="shared" si="127"/>
        <v>1.07472049689441</v>
      </c>
      <c r="LN22" s="389">
        <f t="shared" si="127"/>
        <v>1.07472049689441</v>
      </c>
      <c r="LO22" s="389">
        <f t="shared" si="127"/>
        <v>1.07472049689441</v>
      </c>
      <c r="LP22" s="389">
        <f t="shared" si="127"/>
        <v>1.07472049689441</v>
      </c>
      <c r="LQ22" s="389">
        <f t="shared" si="127"/>
        <v>1.07472049689441</v>
      </c>
      <c r="LR22" s="389">
        <f t="shared" si="127"/>
        <v>1.07472049689441</v>
      </c>
      <c r="LS22" s="389">
        <f t="shared" si="127"/>
        <v>1.07472049689441</v>
      </c>
      <c r="LT22" s="389">
        <f t="shared" si="127"/>
        <v>1.07472049689441</v>
      </c>
      <c r="LU22" s="389">
        <f t="shared" si="127"/>
        <v>1.07472049689441</v>
      </c>
      <c r="LV22" s="389">
        <f t="shared" si="127"/>
        <v>1.07472049689441</v>
      </c>
      <c r="LW22" s="389">
        <f t="shared" si="127"/>
        <v>1.07472049689441</v>
      </c>
      <c r="LX22" s="389">
        <f t="shared" si="127"/>
        <v>1.07472049689441</v>
      </c>
      <c r="LY22" s="389">
        <f t="shared" si="127"/>
        <v>1.07472049689441</v>
      </c>
      <c r="LZ22" s="389">
        <f t="shared" si="127"/>
        <v>1.07472049689441</v>
      </c>
      <c r="MA22" s="389">
        <f t="shared" si="127"/>
        <v>1.07472049689441</v>
      </c>
      <c r="MB22" s="389">
        <f t="shared" si="127"/>
        <v>1.07472049689441</v>
      </c>
      <c r="MC22" s="389">
        <f t="shared" si="127"/>
        <v>1.07472049689441</v>
      </c>
      <c r="MD22" s="389">
        <f t="shared" si="127"/>
        <v>1.07472049689441</v>
      </c>
      <c r="ME22" s="389">
        <f t="shared" si="127"/>
        <v>1.07472049689441</v>
      </c>
      <c r="MF22" s="389">
        <f t="shared" si="127"/>
        <v>1.07472049689441</v>
      </c>
      <c r="MG22" s="389">
        <f t="shared" si="127"/>
        <v>1.07472049689441</v>
      </c>
      <c r="MH22" s="389">
        <f t="shared" si="127"/>
        <v>1.07472049689441</v>
      </c>
      <c r="MI22" s="389">
        <f t="shared" si="127"/>
        <v>1.07472049689441</v>
      </c>
      <c r="MJ22" s="389">
        <f t="shared" si="127"/>
        <v>1.07472049689441</v>
      </c>
      <c r="MK22" s="389">
        <f t="shared" si="127"/>
        <v>1.07472049689441</v>
      </c>
      <c r="ML22" s="389">
        <f t="shared" si="127"/>
        <v>1.07472049689441</v>
      </c>
      <c r="MM22" s="389">
        <f t="shared" si="127"/>
        <v>1.07472049689441</v>
      </c>
      <c r="MN22" s="389">
        <f t="shared" si="127"/>
        <v>1.07472049689441</v>
      </c>
      <c r="MO22" s="389">
        <f t="shared" si="127"/>
        <v>1.07472049689441</v>
      </c>
      <c r="MP22" s="389">
        <f t="shared" si="127"/>
        <v>1.07472049689441</v>
      </c>
      <c r="MQ22" s="389">
        <f t="shared" si="127"/>
        <v>1.07472049689441</v>
      </c>
      <c r="MR22" s="389">
        <f t="shared" si="127"/>
        <v>1.07472049689441</v>
      </c>
      <c r="MS22" s="389">
        <f t="shared" si="127"/>
        <v>1.07472049689441</v>
      </c>
      <c r="MT22" s="389">
        <f t="shared" si="127"/>
        <v>1.07472049689441</v>
      </c>
      <c r="MU22" s="389">
        <f t="shared" si="127"/>
        <v>1.07472049689441</v>
      </c>
      <c r="MV22" s="389">
        <f t="shared" si="127"/>
        <v>1.07472049689441</v>
      </c>
      <c r="MW22" s="389">
        <f t="shared" si="127"/>
        <v>1.07472049689441</v>
      </c>
      <c r="MX22" s="389">
        <f t="shared" si="127"/>
        <v>1.07472049689441</v>
      </c>
      <c r="MY22" s="389">
        <f t="shared" si="127"/>
        <v>1.07472049689441</v>
      </c>
      <c r="MZ22" s="389">
        <f t="shared" si="127"/>
        <v>1.07472049689441</v>
      </c>
      <c r="NA22" s="389">
        <f t="shared" si="127"/>
        <v>1.07472049689441</v>
      </c>
      <c r="NB22" s="389">
        <f t="shared" si="127"/>
        <v>1.07472049689441</v>
      </c>
      <c r="NC22" s="389">
        <f t="shared" si="127"/>
        <v>1.07472049689441</v>
      </c>
      <c r="ND22" s="389">
        <f t="shared" si="127"/>
        <v>1.07472049689441</v>
      </c>
      <c r="NE22" s="389">
        <f t="shared" si="127"/>
        <v>1.07472049689441</v>
      </c>
      <c r="NF22" s="389">
        <f t="shared" si="127"/>
        <v>1.07472049689441</v>
      </c>
      <c r="NG22" s="389">
        <f t="shared" si="127"/>
        <v>1.07472049689441</v>
      </c>
      <c r="NH22" s="389">
        <f t="shared" si="127"/>
        <v>1.07472049689441</v>
      </c>
      <c r="NI22" s="389">
        <f t="shared" si="127"/>
        <v>1.07472049689441</v>
      </c>
      <c r="NJ22" s="389">
        <f t="shared" si="127"/>
        <v>1.07472049689441</v>
      </c>
      <c r="NK22" s="389">
        <f t="shared" si="127"/>
        <v>1.07472049689441</v>
      </c>
      <c r="NL22" s="389">
        <f t="shared" si="127"/>
        <v>1.07472049689441</v>
      </c>
      <c r="NM22" s="389">
        <f t="shared" si="127"/>
        <v>1.07472049689441</v>
      </c>
      <c r="NN22" s="389">
        <f t="shared" si="127"/>
        <v>1.07472049689441</v>
      </c>
      <c r="NO22" s="389">
        <f t="shared" si="127"/>
        <v>1.07472049689441</v>
      </c>
      <c r="NP22" s="389">
        <f t="shared" si="127"/>
        <v>1.07472049689441</v>
      </c>
      <c r="NQ22" s="389">
        <f t="shared" si="127"/>
        <v>1.07472049689441</v>
      </c>
      <c r="NR22" s="389">
        <f t="shared" si="127"/>
        <v>1.07472049689441</v>
      </c>
      <c r="NS22" s="389">
        <f t="shared" ref="NS22:QD22" si="128">NS21</f>
        <v>1.07472049689441</v>
      </c>
      <c r="NT22" s="389">
        <f t="shared" si="128"/>
        <v>1.07472049689441</v>
      </c>
      <c r="NU22" s="389">
        <f t="shared" si="128"/>
        <v>1.07472049689441</v>
      </c>
      <c r="NV22" s="389">
        <f t="shared" si="128"/>
        <v>1.07472049689441</v>
      </c>
      <c r="NW22" s="389">
        <f t="shared" si="128"/>
        <v>1.07472049689441</v>
      </c>
      <c r="NX22" s="389">
        <f t="shared" si="128"/>
        <v>1.07472049689441</v>
      </c>
      <c r="NY22" s="389">
        <f t="shared" si="128"/>
        <v>1.07472049689441</v>
      </c>
      <c r="NZ22" s="389">
        <f t="shared" si="128"/>
        <v>1.07472049689441</v>
      </c>
      <c r="OA22" s="389">
        <f t="shared" si="128"/>
        <v>1.07472049689441</v>
      </c>
      <c r="OB22" s="389">
        <f t="shared" si="128"/>
        <v>1.07472049689441</v>
      </c>
      <c r="OC22" s="389">
        <f t="shared" si="128"/>
        <v>1.07472049689441</v>
      </c>
      <c r="OD22" s="389">
        <f t="shared" si="128"/>
        <v>1.07472049689441</v>
      </c>
      <c r="OE22" s="389">
        <f t="shared" si="128"/>
        <v>1.07472049689441</v>
      </c>
      <c r="OF22" s="389">
        <f t="shared" si="128"/>
        <v>1.07472049689441</v>
      </c>
      <c r="OG22" s="389">
        <f t="shared" si="128"/>
        <v>1.07472049689441</v>
      </c>
      <c r="OH22" s="389">
        <f t="shared" si="128"/>
        <v>1.07472049689441</v>
      </c>
      <c r="OI22" s="389">
        <f t="shared" si="128"/>
        <v>1.07472049689441</v>
      </c>
      <c r="OJ22" s="389">
        <f t="shared" si="128"/>
        <v>1.07472049689441</v>
      </c>
      <c r="OK22" s="389">
        <f t="shared" si="128"/>
        <v>1.07472049689441</v>
      </c>
      <c r="OL22" s="389">
        <f t="shared" si="128"/>
        <v>1.07472049689441</v>
      </c>
      <c r="OM22" s="389">
        <f t="shared" si="128"/>
        <v>1.07472049689441</v>
      </c>
      <c r="ON22" s="389">
        <f t="shared" si="128"/>
        <v>1.07472049689441</v>
      </c>
      <c r="OO22" s="389">
        <f t="shared" si="128"/>
        <v>1.07472049689441</v>
      </c>
      <c r="OP22" s="389">
        <f t="shared" si="128"/>
        <v>1.07472049689441</v>
      </c>
      <c r="OQ22" s="389">
        <f t="shared" si="128"/>
        <v>1.07472049689441</v>
      </c>
      <c r="OR22" s="389">
        <f t="shared" si="128"/>
        <v>1.07472049689441</v>
      </c>
      <c r="OS22" s="389">
        <f t="shared" si="128"/>
        <v>1.07472049689441</v>
      </c>
      <c r="OT22" s="389">
        <f t="shared" si="128"/>
        <v>1.07472049689441</v>
      </c>
      <c r="OU22" s="389">
        <f t="shared" si="128"/>
        <v>1.07472049689441</v>
      </c>
      <c r="OV22" s="389">
        <f t="shared" si="128"/>
        <v>1.07472049689441</v>
      </c>
      <c r="OW22" s="389">
        <f t="shared" si="128"/>
        <v>1.07472049689441</v>
      </c>
      <c r="OX22" s="389">
        <f t="shared" si="128"/>
        <v>1.07472049689441</v>
      </c>
      <c r="OY22" s="389">
        <f t="shared" si="128"/>
        <v>1.07472049689441</v>
      </c>
      <c r="OZ22" s="389">
        <f t="shared" si="128"/>
        <v>1.07472049689441</v>
      </c>
      <c r="PA22" s="389">
        <f t="shared" si="128"/>
        <v>1.07472049689441</v>
      </c>
      <c r="PB22" s="389">
        <f t="shared" si="128"/>
        <v>1.07472049689441</v>
      </c>
      <c r="PC22" s="389">
        <f t="shared" si="128"/>
        <v>1.07472049689441</v>
      </c>
      <c r="PD22" s="389">
        <f t="shared" si="128"/>
        <v>1.07472049689441</v>
      </c>
      <c r="PE22" s="389">
        <f t="shared" si="128"/>
        <v>1.07472049689441</v>
      </c>
      <c r="PF22" s="389">
        <f t="shared" si="128"/>
        <v>1.07472049689441</v>
      </c>
      <c r="PG22" s="389">
        <f t="shared" si="128"/>
        <v>1.07472049689441</v>
      </c>
      <c r="PH22" s="389">
        <f t="shared" si="128"/>
        <v>1.07472049689441</v>
      </c>
      <c r="PI22" s="389">
        <f t="shared" si="128"/>
        <v>1.07472049689441</v>
      </c>
      <c r="PJ22" s="389">
        <f t="shared" si="128"/>
        <v>1.07472049689441</v>
      </c>
      <c r="PK22" s="389">
        <f t="shared" si="128"/>
        <v>1.07472049689441</v>
      </c>
      <c r="PL22" s="389">
        <f t="shared" si="128"/>
        <v>1.07472049689441</v>
      </c>
      <c r="PM22" s="389">
        <f t="shared" si="128"/>
        <v>1.07472049689441</v>
      </c>
      <c r="PN22" s="389">
        <f t="shared" si="128"/>
        <v>1.07472049689441</v>
      </c>
      <c r="PO22" s="389">
        <f t="shared" si="128"/>
        <v>1.07472049689441</v>
      </c>
      <c r="PP22" s="389">
        <f t="shared" si="128"/>
        <v>1.07472049689441</v>
      </c>
      <c r="PQ22" s="389">
        <f t="shared" si="128"/>
        <v>1.07472049689441</v>
      </c>
      <c r="PR22" s="389">
        <f t="shared" si="128"/>
        <v>1.07472049689441</v>
      </c>
      <c r="PS22" s="389">
        <f t="shared" si="128"/>
        <v>1.07472049689441</v>
      </c>
      <c r="PT22" s="389">
        <f t="shared" si="128"/>
        <v>1.07472049689441</v>
      </c>
      <c r="PU22" s="389">
        <f t="shared" si="128"/>
        <v>1.07472049689441</v>
      </c>
      <c r="PV22" s="389">
        <f t="shared" si="128"/>
        <v>1.07472049689441</v>
      </c>
      <c r="PW22" s="389">
        <f t="shared" si="128"/>
        <v>1.07472049689441</v>
      </c>
      <c r="PX22" s="389">
        <f t="shared" si="128"/>
        <v>1.07472049689441</v>
      </c>
      <c r="PY22" s="389">
        <f t="shared" si="128"/>
        <v>1.07472049689441</v>
      </c>
      <c r="PZ22" s="389">
        <f t="shared" si="128"/>
        <v>1.07472049689441</v>
      </c>
      <c r="QA22" s="389">
        <f t="shared" si="128"/>
        <v>1.07472049689441</v>
      </c>
      <c r="QB22" s="389">
        <f t="shared" si="128"/>
        <v>1.07472049689441</v>
      </c>
      <c r="QC22" s="389">
        <f t="shared" si="128"/>
        <v>1.07472049689441</v>
      </c>
      <c r="QD22" s="389">
        <f t="shared" si="128"/>
        <v>1.07472049689441</v>
      </c>
      <c r="QE22" s="389">
        <f t="shared" ref="QE22:RA22" si="129">QE21</f>
        <v>1.07472049689441</v>
      </c>
      <c r="QF22" s="389">
        <f t="shared" si="129"/>
        <v>1.07472049689441</v>
      </c>
      <c r="QG22" s="389">
        <f t="shared" si="129"/>
        <v>1.07472049689441</v>
      </c>
      <c r="QH22" s="389">
        <f t="shared" si="129"/>
        <v>1.07472049689441</v>
      </c>
      <c r="QI22" s="389">
        <f t="shared" si="129"/>
        <v>1.07472049689441</v>
      </c>
      <c r="QJ22" s="389">
        <f t="shared" si="129"/>
        <v>1.07472049689441</v>
      </c>
      <c r="QK22" s="389">
        <f t="shared" si="129"/>
        <v>1.07472049689441</v>
      </c>
      <c r="QL22" s="389">
        <f t="shared" si="129"/>
        <v>1.07472049689441</v>
      </c>
      <c r="QM22" s="389">
        <f t="shared" si="129"/>
        <v>1.07472049689441</v>
      </c>
      <c r="QN22" s="389">
        <f t="shared" si="129"/>
        <v>1.07472049689441</v>
      </c>
      <c r="QO22" s="389">
        <f t="shared" si="129"/>
        <v>1.07472049689441</v>
      </c>
      <c r="QP22" s="389">
        <f t="shared" si="129"/>
        <v>1.07472049689441</v>
      </c>
      <c r="QQ22" s="389">
        <f t="shared" si="129"/>
        <v>1.07472049689441</v>
      </c>
      <c r="QR22" s="389">
        <f t="shared" si="129"/>
        <v>1.07472049689441</v>
      </c>
      <c r="QS22" s="389">
        <f t="shared" si="129"/>
        <v>1.07472049689441</v>
      </c>
      <c r="QT22" s="389">
        <f t="shared" si="129"/>
        <v>1.07472049689441</v>
      </c>
      <c r="QU22" s="389">
        <f t="shared" si="129"/>
        <v>1.07472049689441</v>
      </c>
      <c r="QV22" s="389">
        <f t="shared" si="129"/>
        <v>1.07472049689441</v>
      </c>
      <c r="QW22" s="389">
        <f t="shared" si="129"/>
        <v>1.07472049689441</v>
      </c>
      <c r="QX22" s="389">
        <f t="shared" si="129"/>
        <v>1.07472049689441</v>
      </c>
      <c r="QY22" s="389">
        <f t="shared" si="129"/>
        <v>1.07472049689441</v>
      </c>
      <c r="QZ22" s="389">
        <f t="shared" si="129"/>
        <v>1.07472049689441</v>
      </c>
      <c r="RA22" s="389">
        <f t="shared" si="129"/>
        <v>1.07472049689441</v>
      </c>
      <c r="RB22" s="389"/>
      <c r="RC22" s="389"/>
      <c r="RD22" s="389"/>
      <c r="RE22" s="389"/>
      <c r="RF22" s="389"/>
      <c r="RG22" s="389"/>
      <c r="RH22" s="389"/>
      <c r="RI22" s="389"/>
      <c r="RJ22" s="389"/>
      <c r="RK22" s="389"/>
      <c r="RL22" s="389"/>
      <c r="RM22" s="389"/>
      <c r="RN22" s="389"/>
      <c r="RO22" s="389"/>
      <c r="RP22" s="389"/>
      <c r="RQ22" s="389"/>
      <c r="RR22" s="389"/>
      <c r="RS22" s="389"/>
    </row>
    <row r="23" spans="1:487">
      <c r="A23" s="287" t="s">
        <v>945</v>
      </c>
      <c r="B23" s="350"/>
      <c r="C23" s="350"/>
      <c r="D23" s="350"/>
      <c r="E23" s="350"/>
      <c r="F23" s="435">
        <v>0.125</v>
      </c>
      <c r="G23" s="350">
        <v>1</v>
      </c>
      <c r="H23" s="364">
        <f t="shared" si="99"/>
        <v>0</v>
      </c>
      <c r="I23" s="350">
        <f t="shared" si="100"/>
        <v>0</v>
      </c>
      <c r="J23" s="379">
        <v>0</v>
      </c>
      <c r="K23" s="350">
        <v>0</v>
      </c>
      <c r="L23" s="364">
        <f t="shared" si="75"/>
        <v>0</v>
      </c>
      <c r="M23" s="350">
        <f t="shared" si="76"/>
        <v>0</v>
      </c>
      <c r="N23" s="367">
        <f t="shared" si="77"/>
        <v>0.125</v>
      </c>
      <c r="O23" s="367">
        <f t="shared" si="78"/>
        <v>1</v>
      </c>
      <c r="P23" s="367">
        <f t="shared" si="79"/>
        <v>0</v>
      </c>
      <c r="Q23" s="367">
        <f t="shared" si="80"/>
        <v>0</v>
      </c>
      <c r="R23" s="355">
        <v>0</v>
      </c>
      <c r="S23" s="287"/>
      <c r="AF23" s="206"/>
      <c r="AG23" s="206"/>
      <c r="AH23" s="206"/>
      <c r="AI23" s="389">
        <v>0</v>
      </c>
      <c r="AJ23" s="389">
        <v>0</v>
      </c>
      <c r="AK23" s="389">
        <v>0</v>
      </c>
      <c r="AL23" s="389">
        <v>0</v>
      </c>
      <c r="AM23" s="389">
        <v>0</v>
      </c>
      <c r="AN23" s="389">
        <v>0</v>
      </c>
      <c r="AO23" s="389">
        <v>0</v>
      </c>
      <c r="AP23" s="389">
        <v>0</v>
      </c>
      <c r="AQ23" s="389">
        <v>0</v>
      </c>
      <c r="AR23" s="389">
        <f t="shared" ref="AR23:BI23" si="130">$N23</f>
        <v>0.125</v>
      </c>
      <c r="AS23" s="389">
        <f t="shared" si="130"/>
        <v>0.125</v>
      </c>
      <c r="AT23" s="389">
        <f t="shared" si="130"/>
        <v>0.125</v>
      </c>
      <c r="AU23" s="389">
        <f t="shared" si="130"/>
        <v>0.125</v>
      </c>
      <c r="AV23" s="389">
        <f t="shared" si="130"/>
        <v>0.125</v>
      </c>
      <c r="AW23" s="389">
        <f t="shared" si="130"/>
        <v>0.125</v>
      </c>
      <c r="AX23" s="389">
        <f t="shared" si="130"/>
        <v>0.125</v>
      </c>
      <c r="AY23" s="389">
        <f t="shared" si="130"/>
        <v>0.125</v>
      </c>
      <c r="AZ23" s="389">
        <f t="shared" si="130"/>
        <v>0.125</v>
      </c>
      <c r="BA23" s="389">
        <f t="shared" si="130"/>
        <v>0.125</v>
      </c>
      <c r="BB23" s="389">
        <f t="shared" si="130"/>
        <v>0.125</v>
      </c>
      <c r="BC23" s="389">
        <f t="shared" si="130"/>
        <v>0.125</v>
      </c>
      <c r="BD23" s="389">
        <f t="shared" si="130"/>
        <v>0.125</v>
      </c>
      <c r="BE23" s="389">
        <f t="shared" si="130"/>
        <v>0.125</v>
      </c>
      <c r="BF23" s="389">
        <f t="shared" si="130"/>
        <v>0.125</v>
      </c>
      <c r="BG23" s="389">
        <f t="shared" si="130"/>
        <v>0.125</v>
      </c>
      <c r="BH23" s="389">
        <f t="shared" si="130"/>
        <v>0.125</v>
      </c>
      <c r="BI23" s="389">
        <f t="shared" si="130"/>
        <v>0.125</v>
      </c>
      <c r="BJ23" s="389">
        <f t="shared" ref="BJ23:DC23" si="131">$N23</f>
        <v>0.125</v>
      </c>
      <c r="BK23" s="389">
        <f t="shared" si="131"/>
        <v>0.125</v>
      </c>
      <c r="BL23" s="389">
        <f t="shared" si="131"/>
        <v>0.125</v>
      </c>
      <c r="BM23" s="389">
        <f t="shared" si="131"/>
        <v>0.125</v>
      </c>
      <c r="BN23" s="389">
        <f t="shared" si="131"/>
        <v>0.125</v>
      </c>
      <c r="BO23" s="389">
        <f t="shared" si="131"/>
        <v>0.125</v>
      </c>
      <c r="BP23" s="389">
        <f t="shared" si="131"/>
        <v>0.125</v>
      </c>
      <c r="BQ23" s="389">
        <f t="shared" si="131"/>
        <v>0.125</v>
      </c>
      <c r="BR23" s="389">
        <f t="shared" si="131"/>
        <v>0.125</v>
      </c>
      <c r="BS23" s="389">
        <f t="shared" si="131"/>
        <v>0.125</v>
      </c>
      <c r="BT23" s="389">
        <f t="shared" si="131"/>
        <v>0.125</v>
      </c>
      <c r="BU23" s="389">
        <f t="shared" si="131"/>
        <v>0.125</v>
      </c>
      <c r="BV23" s="389">
        <f t="shared" si="131"/>
        <v>0.125</v>
      </c>
      <c r="BW23" s="389">
        <f t="shared" si="131"/>
        <v>0.125</v>
      </c>
      <c r="BX23" s="389">
        <f t="shared" si="131"/>
        <v>0.125</v>
      </c>
      <c r="BY23" s="389">
        <f t="shared" si="131"/>
        <v>0.125</v>
      </c>
      <c r="BZ23" s="389">
        <f t="shared" si="131"/>
        <v>0.125</v>
      </c>
      <c r="CA23" s="389">
        <f t="shared" si="131"/>
        <v>0.125</v>
      </c>
      <c r="CB23" s="389">
        <f t="shared" si="131"/>
        <v>0.125</v>
      </c>
      <c r="CC23" s="389">
        <f t="shared" si="131"/>
        <v>0.125</v>
      </c>
      <c r="CD23" s="389">
        <f t="shared" si="131"/>
        <v>0.125</v>
      </c>
      <c r="CE23" s="389">
        <f t="shared" si="131"/>
        <v>0.125</v>
      </c>
      <c r="CF23" s="389">
        <f t="shared" si="131"/>
        <v>0.125</v>
      </c>
      <c r="CG23" s="389">
        <f t="shared" si="131"/>
        <v>0.125</v>
      </c>
      <c r="CH23" s="389">
        <f t="shared" si="131"/>
        <v>0.125</v>
      </c>
      <c r="CI23" s="389">
        <f t="shared" si="131"/>
        <v>0.125</v>
      </c>
      <c r="CJ23" s="389">
        <f t="shared" si="131"/>
        <v>0.125</v>
      </c>
      <c r="CK23" s="389">
        <f t="shared" si="131"/>
        <v>0.125</v>
      </c>
      <c r="CL23" s="389">
        <f t="shared" si="131"/>
        <v>0.125</v>
      </c>
      <c r="CM23" s="389">
        <f t="shared" si="131"/>
        <v>0.125</v>
      </c>
      <c r="CN23" s="389">
        <f t="shared" si="131"/>
        <v>0.125</v>
      </c>
      <c r="CO23" s="389">
        <f t="shared" si="131"/>
        <v>0.125</v>
      </c>
      <c r="CP23" s="389">
        <f t="shared" si="131"/>
        <v>0.125</v>
      </c>
      <c r="CQ23" s="389">
        <f t="shared" si="131"/>
        <v>0.125</v>
      </c>
      <c r="CR23" s="389">
        <f t="shared" si="131"/>
        <v>0.125</v>
      </c>
      <c r="CS23" s="389">
        <f t="shared" si="131"/>
        <v>0.125</v>
      </c>
      <c r="CT23" s="389">
        <f t="shared" si="131"/>
        <v>0.125</v>
      </c>
      <c r="CU23" s="389">
        <f t="shared" si="131"/>
        <v>0.125</v>
      </c>
      <c r="CV23" s="389">
        <f t="shared" si="131"/>
        <v>0.125</v>
      </c>
      <c r="CW23" s="389">
        <f t="shared" si="131"/>
        <v>0.125</v>
      </c>
      <c r="CX23" s="389">
        <f t="shared" si="131"/>
        <v>0.125</v>
      </c>
      <c r="CY23" s="389">
        <f t="shared" si="131"/>
        <v>0.125</v>
      </c>
      <c r="CZ23" s="389">
        <f t="shared" si="131"/>
        <v>0.125</v>
      </c>
      <c r="DA23" s="389">
        <f t="shared" si="131"/>
        <v>0.125</v>
      </c>
      <c r="DB23" s="389">
        <f t="shared" si="131"/>
        <v>0.125</v>
      </c>
      <c r="DC23" s="389">
        <f t="shared" si="131"/>
        <v>0.125</v>
      </c>
      <c r="DD23" s="389">
        <f t="shared" ref="DD23:DJ23" si="132">$N23</f>
        <v>0.125</v>
      </c>
      <c r="DE23" s="389">
        <f t="shared" si="132"/>
        <v>0.125</v>
      </c>
      <c r="DF23" s="389">
        <f t="shared" si="132"/>
        <v>0.125</v>
      </c>
      <c r="DG23" s="389">
        <f t="shared" si="132"/>
        <v>0.125</v>
      </c>
      <c r="DH23" s="389">
        <f t="shared" si="132"/>
        <v>0.125</v>
      </c>
      <c r="DI23" s="389">
        <f t="shared" si="132"/>
        <v>0.125</v>
      </c>
      <c r="DJ23" s="389">
        <f t="shared" si="132"/>
        <v>0.125</v>
      </c>
      <c r="DK23" s="389">
        <f>$N23</f>
        <v>0.125</v>
      </c>
      <c r="DL23" s="389">
        <f>$N23</f>
        <v>0.125</v>
      </c>
      <c r="DM23" s="389">
        <f t="shared" ref="DM23:ER23" si="133">$N23</f>
        <v>0.125</v>
      </c>
      <c r="DN23" s="389">
        <f t="shared" si="133"/>
        <v>0.125</v>
      </c>
      <c r="DO23" s="389">
        <f t="shared" si="133"/>
        <v>0.125</v>
      </c>
      <c r="DP23" s="389">
        <f t="shared" si="133"/>
        <v>0.125</v>
      </c>
      <c r="DQ23" s="389">
        <f t="shared" si="133"/>
        <v>0.125</v>
      </c>
      <c r="DR23" s="389">
        <f t="shared" si="133"/>
        <v>0.125</v>
      </c>
      <c r="DS23" s="389">
        <f t="shared" si="133"/>
        <v>0.125</v>
      </c>
      <c r="DT23" s="389">
        <f t="shared" si="133"/>
        <v>0.125</v>
      </c>
      <c r="DU23" s="389">
        <f t="shared" si="133"/>
        <v>0.125</v>
      </c>
      <c r="DV23" s="389">
        <f t="shared" si="133"/>
        <v>0.125</v>
      </c>
      <c r="DW23" s="389">
        <f t="shared" si="133"/>
        <v>0.125</v>
      </c>
      <c r="DX23" s="389">
        <f t="shared" si="133"/>
        <v>0.125</v>
      </c>
      <c r="DY23" s="389">
        <f t="shared" si="133"/>
        <v>0.125</v>
      </c>
      <c r="DZ23" s="389">
        <f t="shared" si="133"/>
        <v>0.125</v>
      </c>
      <c r="EA23" s="389">
        <f t="shared" si="133"/>
        <v>0.125</v>
      </c>
      <c r="EB23" s="389">
        <f t="shared" si="133"/>
        <v>0.125</v>
      </c>
      <c r="EC23" s="389">
        <f t="shared" si="133"/>
        <v>0.125</v>
      </c>
      <c r="ED23" s="389">
        <f t="shared" si="133"/>
        <v>0.125</v>
      </c>
      <c r="EE23" s="389">
        <f t="shared" si="133"/>
        <v>0.125</v>
      </c>
      <c r="EF23" s="389">
        <f t="shared" si="133"/>
        <v>0.125</v>
      </c>
      <c r="EG23" s="389">
        <f t="shared" si="133"/>
        <v>0.125</v>
      </c>
      <c r="EH23" s="389">
        <f t="shared" si="133"/>
        <v>0.125</v>
      </c>
      <c r="EI23" s="389">
        <f t="shared" si="133"/>
        <v>0.125</v>
      </c>
      <c r="EJ23" s="389">
        <f t="shared" si="133"/>
        <v>0.125</v>
      </c>
      <c r="EK23" s="389">
        <f t="shared" si="133"/>
        <v>0.125</v>
      </c>
      <c r="EL23" s="389">
        <f t="shared" si="133"/>
        <v>0.125</v>
      </c>
      <c r="EM23" s="389">
        <f t="shared" si="133"/>
        <v>0.125</v>
      </c>
      <c r="EN23" s="389">
        <f t="shared" si="133"/>
        <v>0.125</v>
      </c>
      <c r="EO23" s="389">
        <f t="shared" si="133"/>
        <v>0.125</v>
      </c>
      <c r="EP23" s="389">
        <f t="shared" si="133"/>
        <v>0.125</v>
      </c>
      <c r="EQ23" s="389">
        <f t="shared" si="133"/>
        <v>0.125</v>
      </c>
      <c r="ER23" s="389">
        <f t="shared" si="133"/>
        <v>0.125</v>
      </c>
      <c r="ES23" s="389">
        <f t="shared" ref="ES23:FX23" si="134">$N23</f>
        <v>0.125</v>
      </c>
      <c r="ET23" s="389">
        <f t="shared" si="134"/>
        <v>0.125</v>
      </c>
      <c r="EU23" s="389">
        <f t="shared" si="134"/>
        <v>0.125</v>
      </c>
      <c r="EV23" s="389">
        <f t="shared" si="134"/>
        <v>0.125</v>
      </c>
      <c r="EW23" s="389">
        <f t="shared" si="134"/>
        <v>0.125</v>
      </c>
      <c r="EX23" s="389">
        <f t="shared" si="134"/>
        <v>0.125</v>
      </c>
      <c r="EY23" s="389">
        <f t="shared" si="134"/>
        <v>0.125</v>
      </c>
      <c r="EZ23" s="389">
        <f t="shared" si="134"/>
        <v>0.125</v>
      </c>
      <c r="FA23" s="389">
        <f t="shared" si="134"/>
        <v>0.125</v>
      </c>
      <c r="FB23" s="389">
        <f t="shared" si="134"/>
        <v>0.125</v>
      </c>
      <c r="FC23" s="389">
        <f t="shared" si="134"/>
        <v>0.125</v>
      </c>
      <c r="FD23" s="389">
        <f t="shared" si="134"/>
        <v>0.125</v>
      </c>
      <c r="FE23" s="389">
        <f t="shared" si="134"/>
        <v>0.125</v>
      </c>
      <c r="FF23" s="389">
        <f t="shared" si="134"/>
        <v>0.125</v>
      </c>
      <c r="FG23" s="389">
        <f t="shared" si="134"/>
        <v>0.125</v>
      </c>
      <c r="FH23" s="389">
        <f t="shared" si="134"/>
        <v>0.125</v>
      </c>
      <c r="FI23" s="389">
        <f t="shared" si="134"/>
        <v>0.125</v>
      </c>
      <c r="FJ23" s="389">
        <f t="shared" si="134"/>
        <v>0.125</v>
      </c>
      <c r="FK23" s="389">
        <f t="shared" si="134"/>
        <v>0.125</v>
      </c>
      <c r="FL23" s="389">
        <f t="shared" si="134"/>
        <v>0.125</v>
      </c>
      <c r="FM23" s="389">
        <f t="shared" si="134"/>
        <v>0.125</v>
      </c>
      <c r="FN23" s="389">
        <f t="shared" si="134"/>
        <v>0.125</v>
      </c>
      <c r="FO23" s="389">
        <f t="shared" si="134"/>
        <v>0.125</v>
      </c>
      <c r="FP23" s="389">
        <f t="shared" si="134"/>
        <v>0.125</v>
      </c>
      <c r="FQ23" s="389">
        <f t="shared" si="134"/>
        <v>0.125</v>
      </c>
      <c r="FR23" s="389">
        <f t="shared" si="134"/>
        <v>0.125</v>
      </c>
      <c r="FS23" s="389">
        <f t="shared" si="134"/>
        <v>0.125</v>
      </c>
      <c r="FT23" s="389">
        <f t="shared" si="134"/>
        <v>0.125</v>
      </c>
      <c r="FU23" s="389">
        <f t="shared" si="134"/>
        <v>0.125</v>
      </c>
      <c r="FV23" s="389">
        <f t="shared" si="134"/>
        <v>0.125</v>
      </c>
      <c r="FW23" s="389">
        <f t="shared" si="134"/>
        <v>0.125</v>
      </c>
      <c r="FX23" s="389">
        <f t="shared" si="134"/>
        <v>0.125</v>
      </c>
      <c r="FY23" s="389">
        <f t="shared" ref="FY23:IJ23" si="135">$N23</f>
        <v>0.125</v>
      </c>
      <c r="FZ23" s="389">
        <f t="shared" si="135"/>
        <v>0.125</v>
      </c>
      <c r="GA23" s="389">
        <f t="shared" si="135"/>
        <v>0.125</v>
      </c>
      <c r="GB23" s="389">
        <f t="shared" si="135"/>
        <v>0.125</v>
      </c>
      <c r="GC23" s="389">
        <f t="shared" si="135"/>
        <v>0.125</v>
      </c>
      <c r="GD23" s="389">
        <f t="shared" si="135"/>
        <v>0.125</v>
      </c>
      <c r="GE23" s="389">
        <f t="shared" si="135"/>
        <v>0.125</v>
      </c>
      <c r="GF23" s="389">
        <f t="shared" si="135"/>
        <v>0.125</v>
      </c>
      <c r="GG23" s="389">
        <f t="shared" si="135"/>
        <v>0.125</v>
      </c>
      <c r="GH23" s="389">
        <f t="shared" si="135"/>
        <v>0.125</v>
      </c>
      <c r="GI23" s="389">
        <f t="shared" si="135"/>
        <v>0.125</v>
      </c>
      <c r="GJ23" s="389">
        <f t="shared" si="135"/>
        <v>0.125</v>
      </c>
      <c r="GK23" s="389">
        <f t="shared" si="135"/>
        <v>0.125</v>
      </c>
      <c r="GL23" s="389">
        <f t="shared" si="135"/>
        <v>0.125</v>
      </c>
      <c r="GM23" s="389">
        <f t="shared" si="135"/>
        <v>0.125</v>
      </c>
      <c r="GN23" s="389">
        <f t="shared" si="135"/>
        <v>0.125</v>
      </c>
      <c r="GO23" s="389">
        <f t="shared" si="135"/>
        <v>0.125</v>
      </c>
      <c r="GP23" s="389">
        <f t="shared" si="135"/>
        <v>0.125</v>
      </c>
      <c r="GQ23" s="389">
        <f t="shared" si="135"/>
        <v>0.125</v>
      </c>
      <c r="GR23" s="389">
        <f t="shared" si="135"/>
        <v>0.125</v>
      </c>
      <c r="GS23" s="389">
        <f t="shared" si="135"/>
        <v>0.125</v>
      </c>
      <c r="GT23" s="389">
        <f t="shared" si="135"/>
        <v>0.125</v>
      </c>
      <c r="GU23" s="389">
        <f t="shared" si="135"/>
        <v>0.125</v>
      </c>
      <c r="GV23" s="389">
        <f t="shared" si="135"/>
        <v>0.125</v>
      </c>
      <c r="GW23" s="389">
        <f t="shared" si="135"/>
        <v>0.125</v>
      </c>
      <c r="GX23" s="389">
        <f t="shared" si="135"/>
        <v>0.125</v>
      </c>
      <c r="GY23" s="389">
        <f t="shared" si="135"/>
        <v>0.125</v>
      </c>
      <c r="GZ23" s="389">
        <f t="shared" si="135"/>
        <v>0.125</v>
      </c>
      <c r="HA23" s="389">
        <f t="shared" si="135"/>
        <v>0.125</v>
      </c>
      <c r="HB23" s="389">
        <f t="shared" si="135"/>
        <v>0.125</v>
      </c>
      <c r="HC23" s="389">
        <f t="shared" si="135"/>
        <v>0.125</v>
      </c>
      <c r="HD23" s="389">
        <f t="shared" si="135"/>
        <v>0.125</v>
      </c>
      <c r="HE23" s="389">
        <f t="shared" si="135"/>
        <v>0.125</v>
      </c>
      <c r="HF23" s="389">
        <f t="shared" si="135"/>
        <v>0.125</v>
      </c>
      <c r="HG23" s="389">
        <f t="shared" si="135"/>
        <v>0.125</v>
      </c>
      <c r="HH23" s="389">
        <f t="shared" si="135"/>
        <v>0.125</v>
      </c>
      <c r="HI23" s="389">
        <f t="shared" si="135"/>
        <v>0.125</v>
      </c>
      <c r="HJ23" s="389">
        <f t="shared" si="135"/>
        <v>0.125</v>
      </c>
      <c r="HK23" s="389">
        <f t="shared" si="135"/>
        <v>0.125</v>
      </c>
      <c r="HL23" s="389">
        <f t="shared" si="135"/>
        <v>0.125</v>
      </c>
      <c r="HM23" s="389">
        <f t="shared" si="135"/>
        <v>0.125</v>
      </c>
      <c r="HN23" s="389">
        <f t="shared" si="135"/>
        <v>0.125</v>
      </c>
      <c r="HO23" s="389">
        <f t="shared" si="135"/>
        <v>0.125</v>
      </c>
      <c r="HP23" s="389">
        <f t="shared" si="135"/>
        <v>0.125</v>
      </c>
      <c r="HQ23" s="389">
        <f t="shared" si="135"/>
        <v>0.125</v>
      </c>
      <c r="HR23" s="389">
        <f t="shared" si="135"/>
        <v>0.125</v>
      </c>
      <c r="HS23" s="389">
        <f t="shared" si="135"/>
        <v>0.125</v>
      </c>
      <c r="HT23" s="389">
        <f t="shared" si="135"/>
        <v>0.125</v>
      </c>
      <c r="HU23" s="389">
        <f t="shared" si="135"/>
        <v>0.125</v>
      </c>
      <c r="HV23" s="389">
        <f t="shared" si="135"/>
        <v>0.125</v>
      </c>
      <c r="HW23" s="389">
        <f t="shared" si="135"/>
        <v>0.125</v>
      </c>
      <c r="HX23" s="389">
        <f t="shared" si="135"/>
        <v>0.125</v>
      </c>
      <c r="HY23" s="389">
        <f t="shared" si="135"/>
        <v>0.125</v>
      </c>
      <c r="HZ23" s="389">
        <f t="shared" si="135"/>
        <v>0.125</v>
      </c>
      <c r="IA23" s="389">
        <f t="shared" si="135"/>
        <v>0.125</v>
      </c>
      <c r="IB23" s="389">
        <f t="shared" si="135"/>
        <v>0.125</v>
      </c>
      <c r="IC23" s="389">
        <f t="shared" si="135"/>
        <v>0.125</v>
      </c>
      <c r="ID23" s="389">
        <f t="shared" si="135"/>
        <v>0.125</v>
      </c>
      <c r="IE23" s="389">
        <f t="shared" si="135"/>
        <v>0.125</v>
      </c>
      <c r="IF23" s="389">
        <f t="shared" si="135"/>
        <v>0.125</v>
      </c>
      <c r="IG23" s="389">
        <f t="shared" si="135"/>
        <v>0.125</v>
      </c>
      <c r="IH23" s="389">
        <f t="shared" si="135"/>
        <v>0.125</v>
      </c>
      <c r="II23" s="389">
        <f t="shared" si="135"/>
        <v>0.125</v>
      </c>
      <c r="IJ23" s="389">
        <f t="shared" si="135"/>
        <v>0.125</v>
      </c>
      <c r="IK23" s="389">
        <f t="shared" ref="IK23:KR23" si="136">$N23</f>
        <v>0.125</v>
      </c>
      <c r="IL23" s="389">
        <f t="shared" si="136"/>
        <v>0.125</v>
      </c>
      <c r="IM23" s="389">
        <f t="shared" si="136"/>
        <v>0.125</v>
      </c>
      <c r="IN23" s="389">
        <f t="shared" si="136"/>
        <v>0.125</v>
      </c>
      <c r="IO23" s="389">
        <f t="shared" si="136"/>
        <v>0.125</v>
      </c>
      <c r="IP23" s="389">
        <f t="shared" si="136"/>
        <v>0.125</v>
      </c>
      <c r="IQ23" s="389">
        <f t="shared" si="136"/>
        <v>0.125</v>
      </c>
      <c r="IR23" s="389">
        <f t="shared" si="136"/>
        <v>0.125</v>
      </c>
      <c r="IS23" s="389">
        <f t="shared" si="136"/>
        <v>0.125</v>
      </c>
      <c r="IT23" s="389">
        <f t="shared" si="136"/>
        <v>0.125</v>
      </c>
      <c r="IU23" s="389">
        <f t="shared" si="136"/>
        <v>0.125</v>
      </c>
      <c r="IV23" s="389">
        <f t="shared" si="136"/>
        <v>0.125</v>
      </c>
      <c r="IW23" s="389">
        <f t="shared" si="136"/>
        <v>0.125</v>
      </c>
      <c r="IX23" s="389">
        <f t="shared" si="136"/>
        <v>0.125</v>
      </c>
      <c r="IY23" s="389">
        <f t="shared" si="136"/>
        <v>0.125</v>
      </c>
      <c r="IZ23" s="389">
        <f t="shared" si="136"/>
        <v>0.125</v>
      </c>
      <c r="JA23" s="389">
        <f t="shared" si="136"/>
        <v>0.125</v>
      </c>
      <c r="JB23" s="389">
        <f t="shared" si="136"/>
        <v>0.125</v>
      </c>
      <c r="JC23" s="389">
        <f t="shared" si="136"/>
        <v>0.125</v>
      </c>
      <c r="JD23" s="389">
        <f t="shared" si="136"/>
        <v>0.125</v>
      </c>
      <c r="JE23" s="389">
        <f t="shared" si="136"/>
        <v>0.125</v>
      </c>
      <c r="JF23" s="389">
        <f t="shared" si="136"/>
        <v>0.125</v>
      </c>
      <c r="JG23" s="389">
        <f t="shared" si="136"/>
        <v>0.125</v>
      </c>
      <c r="JH23" s="389">
        <f t="shared" si="136"/>
        <v>0.125</v>
      </c>
      <c r="JI23" s="389">
        <f t="shared" si="136"/>
        <v>0.125</v>
      </c>
      <c r="JJ23" s="389">
        <f t="shared" si="136"/>
        <v>0.125</v>
      </c>
      <c r="JK23" s="389">
        <f t="shared" si="136"/>
        <v>0.125</v>
      </c>
      <c r="JL23" s="389">
        <f t="shared" si="136"/>
        <v>0.125</v>
      </c>
      <c r="JM23" s="389">
        <f t="shared" si="136"/>
        <v>0.125</v>
      </c>
      <c r="JN23" s="389">
        <f t="shared" si="136"/>
        <v>0.125</v>
      </c>
      <c r="JO23" s="389">
        <f t="shared" si="136"/>
        <v>0.125</v>
      </c>
      <c r="JP23" s="389">
        <f t="shared" si="136"/>
        <v>0.125</v>
      </c>
      <c r="JQ23" s="389">
        <f t="shared" si="136"/>
        <v>0.125</v>
      </c>
      <c r="JR23" s="389">
        <f t="shared" si="136"/>
        <v>0.125</v>
      </c>
      <c r="JS23" s="389">
        <f t="shared" si="136"/>
        <v>0.125</v>
      </c>
      <c r="JT23" s="389">
        <f t="shared" si="136"/>
        <v>0.125</v>
      </c>
      <c r="JU23" s="389">
        <f t="shared" si="136"/>
        <v>0.125</v>
      </c>
      <c r="JV23" s="389">
        <f t="shared" si="136"/>
        <v>0.125</v>
      </c>
      <c r="JW23" s="389">
        <f t="shared" si="136"/>
        <v>0.125</v>
      </c>
      <c r="JX23" s="389">
        <f t="shared" si="136"/>
        <v>0.125</v>
      </c>
      <c r="JY23" s="389">
        <f t="shared" si="136"/>
        <v>0.125</v>
      </c>
      <c r="JZ23" s="389">
        <f t="shared" si="136"/>
        <v>0.125</v>
      </c>
      <c r="KA23" s="389">
        <f t="shared" si="136"/>
        <v>0.125</v>
      </c>
      <c r="KB23" s="389">
        <f t="shared" si="136"/>
        <v>0.125</v>
      </c>
      <c r="KC23" s="389">
        <f t="shared" si="136"/>
        <v>0.125</v>
      </c>
      <c r="KD23" s="389">
        <f t="shared" si="136"/>
        <v>0.125</v>
      </c>
      <c r="KE23" s="389">
        <f t="shared" si="136"/>
        <v>0.125</v>
      </c>
      <c r="KF23" s="389">
        <f t="shared" si="136"/>
        <v>0.125</v>
      </c>
      <c r="KG23" s="389">
        <f t="shared" si="136"/>
        <v>0.125</v>
      </c>
      <c r="KH23" s="389">
        <f t="shared" si="136"/>
        <v>0.125</v>
      </c>
      <c r="KI23" s="389">
        <f t="shared" si="136"/>
        <v>0.125</v>
      </c>
      <c r="KJ23" s="389">
        <f t="shared" si="136"/>
        <v>0.125</v>
      </c>
      <c r="KK23" s="389">
        <f t="shared" si="136"/>
        <v>0.125</v>
      </c>
      <c r="KL23" s="389">
        <f t="shared" si="136"/>
        <v>0.125</v>
      </c>
      <c r="KM23" s="389">
        <f t="shared" si="136"/>
        <v>0.125</v>
      </c>
      <c r="KN23" s="389">
        <f t="shared" si="136"/>
        <v>0.125</v>
      </c>
      <c r="KO23" s="389">
        <f t="shared" si="136"/>
        <v>0.125</v>
      </c>
      <c r="KP23" s="389">
        <f t="shared" si="136"/>
        <v>0.125</v>
      </c>
      <c r="KQ23" s="389">
        <f t="shared" si="136"/>
        <v>0.125</v>
      </c>
      <c r="KR23" s="389">
        <f t="shared" si="136"/>
        <v>0.125</v>
      </c>
      <c r="KS23" s="389">
        <f t="shared" ref="KS23:LM23" si="137">$N23</f>
        <v>0.125</v>
      </c>
      <c r="KT23" s="389">
        <f t="shared" si="137"/>
        <v>0.125</v>
      </c>
      <c r="KU23" s="389">
        <f t="shared" si="137"/>
        <v>0.125</v>
      </c>
      <c r="KV23" s="389">
        <f t="shared" si="137"/>
        <v>0.125</v>
      </c>
      <c r="KW23" s="389">
        <f t="shared" si="137"/>
        <v>0.125</v>
      </c>
      <c r="KX23" s="389">
        <f t="shared" si="137"/>
        <v>0.125</v>
      </c>
      <c r="KY23" s="389">
        <f t="shared" si="137"/>
        <v>0.125</v>
      </c>
      <c r="KZ23" s="389">
        <f t="shared" si="137"/>
        <v>0.125</v>
      </c>
      <c r="LA23" s="389">
        <f t="shared" si="137"/>
        <v>0.125</v>
      </c>
      <c r="LB23" s="389">
        <f t="shared" si="137"/>
        <v>0.125</v>
      </c>
      <c r="LC23" s="389">
        <f t="shared" si="137"/>
        <v>0.125</v>
      </c>
      <c r="LD23" s="389">
        <f t="shared" si="137"/>
        <v>0.125</v>
      </c>
      <c r="LE23" s="389">
        <f t="shared" si="137"/>
        <v>0.125</v>
      </c>
      <c r="LF23" s="389">
        <f t="shared" si="137"/>
        <v>0.125</v>
      </c>
      <c r="LG23" s="389">
        <f t="shared" si="137"/>
        <v>0.125</v>
      </c>
      <c r="LH23" s="389">
        <f t="shared" si="137"/>
        <v>0.125</v>
      </c>
      <c r="LI23" s="389">
        <f t="shared" si="137"/>
        <v>0.125</v>
      </c>
      <c r="LJ23" s="389">
        <f t="shared" si="137"/>
        <v>0.125</v>
      </c>
      <c r="LK23" s="389">
        <f t="shared" si="137"/>
        <v>0.125</v>
      </c>
      <c r="LL23" s="389">
        <f t="shared" si="137"/>
        <v>0.125</v>
      </c>
      <c r="LM23" s="389">
        <f t="shared" si="137"/>
        <v>0.125</v>
      </c>
      <c r="LN23" s="389">
        <f t="shared" ref="LN23:NY24" si="138">$N23</f>
        <v>0.125</v>
      </c>
      <c r="LO23" s="389">
        <f t="shared" si="138"/>
        <v>0.125</v>
      </c>
      <c r="LP23" s="389">
        <f t="shared" si="138"/>
        <v>0.125</v>
      </c>
      <c r="LQ23" s="389">
        <f t="shared" si="138"/>
        <v>0.125</v>
      </c>
      <c r="LR23" s="389">
        <f t="shared" si="138"/>
        <v>0.125</v>
      </c>
      <c r="LS23" s="389">
        <f t="shared" si="138"/>
        <v>0.125</v>
      </c>
      <c r="LT23" s="389">
        <f t="shared" si="138"/>
        <v>0.125</v>
      </c>
      <c r="LU23" s="389">
        <f t="shared" si="138"/>
        <v>0.125</v>
      </c>
      <c r="LV23" s="389">
        <f t="shared" si="138"/>
        <v>0.125</v>
      </c>
      <c r="LW23" s="389">
        <f t="shared" si="138"/>
        <v>0.125</v>
      </c>
      <c r="LX23" s="389">
        <f t="shared" si="138"/>
        <v>0.125</v>
      </c>
      <c r="LY23" s="389">
        <f t="shared" si="138"/>
        <v>0.125</v>
      </c>
      <c r="LZ23" s="389">
        <f t="shared" si="138"/>
        <v>0.125</v>
      </c>
      <c r="MA23" s="389">
        <f t="shared" si="138"/>
        <v>0.125</v>
      </c>
      <c r="MB23" s="389">
        <f t="shared" si="138"/>
        <v>0.125</v>
      </c>
      <c r="MC23" s="389">
        <f t="shared" si="138"/>
        <v>0.125</v>
      </c>
      <c r="MD23" s="389">
        <f t="shared" si="138"/>
        <v>0.125</v>
      </c>
      <c r="ME23" s="389">
        <f t="shared" si="138"/>
        <v>0.125</v>
      </c>
      <c r="MF23" s="389">
        <f t="shared" si="138"/>
        <v>0.125</v>
      </c>
      <c r="MG23" s="389">
        <f t="shared" si="138"/>
        <v>0.125</v>
      </c>
      <c r="MH23" s="389">
        <f t="shared" si="138"/>
        <v>0.125</v>
      </c>
      <c r="MI23" s="389">
        <f t="shared" si="138"/>
        <v>0.125</v>
      </c>
      <c r="MJ23" s="389">
        <f t="shared" si="138"/>
        <v>0.125</v>
      </c>
      <c r="MK23" s="389">
        <f t="shared" si="138"/>
        <v>0.125</v>
      </c>
      <c r="ML23" s="389">
        <f t="shared" si="138"/>
        <v>0.125</v>
      </c>
      <c r="MM23" s="389">
        <f t="shared" si="138"/>
        <v>0.125</v>
      </c>
      <c r="MN23" s="389">
        <f t="shared" si="138"/>
        <v>0.125</v>
      </c>
      <c r="MO23" s="389">
        <f t="shared" si="138"/>
        <v>0.125</v>
      </c>
      <c r="MP23" s="389">
        <f t="shared" si="138"/>
        <v>0.125</v>
      </c>
      <c r="MQ23" s="389">
        <f t="shared" si="138"/>
        <v>0.125</v>
      </c>
      <c r="MR23" s="389">
        <f t="shared" si="138"/>
        <v>0.125</v>
      </c>
      <c r="MS23" s="389">
        <f t="shared" si="138"/>
        <v>0.125</v>
      </c>
      <c r="MT23" s="389">
        <f t="shared" si="138"/>
        <v>0.125</v>
      </c>
      <c r="MU23" s="389">
        <f t="shared" si="138"/>
        <v>0.125</v>
      </c>
      <c r="MV23" s="389">
        <f t="shared" si="138"/>
        <v>0.125</v>
      </c>
      <c r="MW23" s="389">
        <f t="shared" si="138"/>
        <v>0.125</v>
      </c>
      <c r="MX23" s="389">
        <f t="shared" si="138"/>
        <v>0.125</v>
      </c>
      <c r="MY23" s="389">
        <f t="shared" si="138"/>
        <v>0.125</v>
      </c>
      <c r="MZ23" s="389">
        <f t="shared" si="138"/>
        <v>0.125</v>
      </c>
      <c r="NA23" s="389">
        <f t="shared" si="138"/>
        <v>0.125</v>
      </c>
      <c r="NB23" s="389">
        <f t="shared" si="138"/>
        <v>0.125</v>
      </c>
      <c r="NC23" s="389">
        <f t="shared" si="138"/>
        <v>0.125</v>
      </c>
      <c r="ND23" s="389">
        <f t="shared" si="138"/>
        <v>0.125</v>
      </c>
      <c r="NE23" s="389">
        <f t="shared" si="138"/>
        <v>0.125</v>
      </c>
      <c r="NF23" s="389">
        <f t="shared" si="138"/>
        <v>0.125</v>
      </c>
      <c r="NG23" s="389">
        <f t="shared" si="138"/>
        <v>0.125</v>
      </c>
      <c r="NH23" s="389">
        <f t="shared" si="138"/>
        <v>0.125</v>
      </c>
      <c r="NI23" s="389">
        <f t="shared" si="138"/>
        <v>0.125</v>
      </c>
      <c r="NJ23" s="389">
        <f t="shared" si="138"/>
        <v>0.125</v>
      </c>
      <c r="NK23" s="389">
        <f t="shared" si="138"/>
        <v>0.125</v>
      </c>
      <c r="NL23" s="389">
        <f t="shared" si="138"/>
        <v>0.125</v>
      </c>
      <c r="NM23" s="389">
        <f t="shared" si="138"/>
        <v>0.125</v>
      </c>
      <c r="NN23" s="389">
        <f t="shared" si="138"/>
        <v>0.125</v>
      </c>
      <c r="NO23" s="389">
        <f t="shared" si="138"/>
        <v>0.125</v>
      </c>
      <c r="NP23" s="389">
        <f t="shared" si="138"/>
        <v>0.125</v>
      </c>
      <c r="NQ23" s="389">
        <f t="shared" si="138"/>
        <v>0.125</v>
      </c>
      <c r="NR23" s="389">
        <f t="shared" si="138"/>
        <v>0.125</v>
      </c>
      <c r="NS23" s="389">
        <f t="shared" si="138"/>
        <v>0.125</v>
      </c>
      <c r="NT23" s="389">
        <f t="shared" si="138"/>
        <v>0.125</v>
      </c>
      <c r="NU23" s="389">
        <f t="shared" si="138"/>
        <v>0.125</v>
      </c>
      <c r="NV23" s="389">
        <f t="shared" si="138"/>
        <v>0.125</v>
      </c>
      <c r="NW23" s="389">
        <f t="shared" si="138"/>
        <v>0.125</v>
      </c>
      <c r="NX23" s="389">
        <f t="shared" si="138"/>
        <v>0.125</v>
      </c>
      <c r="NY23" s="389">
        <f t="shared" si="138"/>
        <v>0.125</v>
      </c>
      <c r="NZ23" s="389">
        <f t="shared" si="71"/>
        <v>0.125</v>
      </c>
      <c r="OA23" s="389">
        <f t="shared" si="71"/>
        <v>0.125</v>
      </c>
      <c r="OB23" s="389">
        <f t="shared" si="71"/>
        <v>0.125</v>
      </c>
      <c r="OC23" s="389">
        <f t="shared" si="71"/>
        <v>0.125</v>
      </c>
      <c r="OD23" s="389">
        <f t="shared" si="71"/>
        <v>0.125</v>
      </c>
      <c r="OE23" s="389">
        <f t="shared" si="71"/>
        <v>0.125</v>
      </c>
      <c r="OF23" s="389">
        <f t="shared" si="71"/>
        <v>0.125</v>
      </c>
      <c r="OG23" s="389">
        <f t="shared" si="71"/>
        <v>0.125</v>
      </c>
      <c r="OH23" s="389">
        <f t="shared" ref="OH23:OM24" si="139">$N23</f>
        <v>0.125</v>
      </c>
      <c r="OI23" s="389">
        <f t="shared" si="139"/>
        <v>0.125</v>
      </c>
      <c r="OJ23" s="389">
        <f t="shared" si="139"/>
        <v>0.125</v>
      </c>
      <c r="OK23" s="389">
        <f t="shared" si="139"/>
        <v>0.125</v>
      </c>
      <c r="OL23" s="389">
        <f t="shared" si="139"/>
        <v>0.125</v>
      </c>
      <c r="OM23" s="389">
        <f t="shared" si="139"/>
        <v>0.125</v>
      </c>
      <c r="ON23" s="389">
        <f t="shared" ref="ON23:QJ24" si="140">$N23</f>
        <v>0.125</v>
      </c>
      <c r="OO23" s="389">
        <f t="shared" si="140"/>
        <v>0.125</v>
      </c>
      <c r="OP23" s="389">
        <f t="shared" si="140"/>
        <v>0.125</v>
      </c>
      <c r="OQ23" s="389">
        <f t="shared" si="140"/>
        <v>0.125</v>
      </c>
      <c r="OR23" s="389">
        <f t="shared" si="140"/>
        <v>0.125</v>
      </c>
      <c r="OS23" s="389">
        <f t="shared" si="140"/>
        <v>0.125</v>
      </c>
      <c r="OT23" s="389">
        <f t="shared" si="140"/>
        <v>0.125</v>
      </c>
      <c r="OU23" s="389">
        <f t="shared" si="140"/>
        <v>0.125</v>
      </c>
      <c r="OV23" s="389">
        <f t="shared" si="140"/>
        <v>0.125</v>
      </c>
      <c r="OW23" s="389">
        <f t="shared" si="140"/>
        <v>0.125</v>
      </c>
      <c r="OX23" s="389">
        <f t="shared" si="140"/>
        <v>0.125</v>
      </c>
      <c r="OY23" s="389">
        <f t="shared" si="140"/>
        <v>0.125</v>
      </c>
      <c r="OZ23" s="389">
        <f t="shared" si="140"/>
        <v>0.125</v>
      </c>
      <c r="PA23" s="389">
        <f t="shared" si="140"/>
        <v>0.125</v>
      </c>
      <c r="PB23" s="389">
        <f t="shared" si="140"/>
        <v>0.125</v>
      </c>
      <c r="PC23" s="389">
        <f t="shared" si="140"/>
        <v>0.125</v>
      </c>
      <c r="PD23" s="389">
        <f t="shared" si="140"/>
        <v>0.125</v>
      </c>
      <c r="PE23" s="389">
        <f t="shared" si="140"/>
        <v>0.125</v>
      </c>
      <c r="PF23" s="389">
        <f t="shared" si="140"/>
        <v>0.125</v>
      </c>
      <c r="PG23" s="389">
        <f t="shared" si="140"/>
        <v>0.125</v>
      </c>
      <c r="PH23" s="389">
        <f t="shared" si="140"/>
        <v>0.125</v>
      </c>
      <c r="PI23" s="389">
        <f t="shared" si="140"/>
        <v>0.125</v>
      </c>
      <c r="PJ23" s="389">
        <f t="shared" si="140"/>
        <v>0.125</v>
      </c>
      <c r="PK23" s="389">
        <f t="shared" si="140"/>
        <v>0.125</v>
      </c>
      <c r="PL23" s="389">
        <f t="shared" si="140"/>
        <v>0.125</v>
      </c>
      <c r="PM23" s="389">
        <f t="shared" si="140"/>
        <v>0.125</v>
      </c>
      <c r="PN23" s="389">
        <f t="shared" si="140"/>
        <v>0.125</v>
      </c>
      <c r="PO23" s="389">
        <f t="shared" si="140"/>
        <v>0.125</v>
      </c>
      <c r="PP23" s="389">
        <f t="shared" si="140"/>
        <v>0.125</v>
      </c>
      <c r="PQ23" s="389">
        <f t="shared" si="140"/>
        <v>0.125</v>
      </c>
      <c r="PR23" s="389">
        <f t="shared" si="140"/>
        <v>0.125</v>
      </c>
      <c r="PS23" s="389">
        <f t="shared" si="140"/>
        <v>0.125</v>
      </c>
      <c r="PT23" s="389">
        <f t="shared" si="140"/>
        <v>0.125</v>
      </c>
      <c r="PU23" s="389">
        <f t="shared" si="140"/>
        <v>0.125</v>
      </c>
      <c r="PV23" s="389">
        <f t="shared" si="140"/>
        <v>0.125</v>
      </c>
      <c r="PW23" s="389">
        <f t="shared" si="140"/>
        <v>0.125</v>
      </c>
      <c r="PX23" s="389">
        <f t="shared" si="140"/>
        <v>0.125</v>
      </c>
      <c r="PY23" s="389">
        <f t="shared" si="140"/>
        <v>0.125</v>
      </c>
      <c r="PZ23" s="389">
        <f t="shared" si="140"/>
        <v>0.125</v>
      </c>
      <c r="QA23" s="389">
        <f t="shared" si="140"/>
        <v>0.125</v>
      </c>
      <c r="QB23" s="389">
        <f t="shared" si="140"/>
        <v>0.125</v>
      </c>
      <c r="QC23" s="389">
        <f t="shared" si="140"/>
        <v>0.125</v>
      </c>
      <c r="QD23" s="389">
        <f t="shared" si="140"/>
        <v>0.125</v>
      </c>
      <c r="QE23" s="389">
        <f t="shared" si="140"/>
        <v>0.125</v>
      </c>
      <c r="QF23" s="389">
        <f t="shared" si="140"/>
        <v>0.125</v>
      </c>
      <c r="QG23" s="389">
        <f t="shared" si="140"/>
        <v>0.125</v>
      </c>
      <c r="QH23" s="389">
        <f t="shared" si="140"/>
        <v>0.125</v>
      </c>
      <c r="QI23" s="389">
        <f t="shared" si="140"/>
        <v>0.125</v>
      </c>
      <c r="QJ23" s="389">
        <f t="shared" si="140"/>
        <v>0.125</v>
      </c>
      <c r="QK23" s="389">
        <f t="shared" si="73"/>
        <v>0.125</v>
      </c>
      <c r="QL23" s="389">
        <f t="shared" si="73"/>
        <v>0.125</v>
      </c>
      <c r="QM23" s="389">
        <f t="shared" si="73"/>
        <v>0.125</v>
      </c>
      <c r="QN23" s="389">
        <f t="shared" si="73"/>
        <v>0.125</v>
      </c>
      <c r="QO23" s="389">
        <f t="shared" si="73"/>
        <v>0.125</v>
      </c>
      <c r="QP23" s="389">
        <f t="shared" si="73"/>
        <v>0.125</v>
      </c>
      <c r="QQ23" s="389">
        <f t="shared" si="73"/>
        <v>0.125</v>
      </c>
      <c r="QR23" s="389">
        <f t="shared" si="73"/>
        <v>0.125</v>
      </c>
      <c r="QS23" s="389">
        <f t="shared" si="73"/>
        <v>0.125</v>
      </c>
      <c r="QT23" s="389">
        <f t="shared" si="73"/>
        <v>0.125</v>
      </c>
      <c r="QU23" s="389">
        <f t="shared" si="73"/>
        <v>0.125</v>
      </c>
      <c r="QV23" s="389">
        <f t="shared" si="73"/>
        <v>0.125</v>
      </c>
      <c r="QW23" s="389">
        <f t="shared" si="73"/>
        <v>0.125</v>
      </c>
      <c r="QX23" s="389">
        <f t="shared" si="73"/>
        <v>0.125</v>
      </c>
      <c r="QY23" s="389">
        <f t="shared" si="74"/>
        <v>0.125</v>
      </c>
      <c r="QZ23" s="389">
        <f t="shared" si="74"/>
        <v>0.125</v>
      </c>
      <c r="RA23" s="389">
        <f t="shared" si="74"/>
        <v>0.125</v>
      </c>
      <c r="RB23" s="389"/>
      <c r="RC23" s="389"/>
      <c r="RD23" s="389"/>
      <c r="RE23" s="389"/>
      <c r="RF23" s="389"/>
      <c r="RG23" s="389"/>
      <c r="RH23" s="389"/>
      <c r="RI23" s="389"/>
      <c r="RJ23" s="389"/>
      <c r="RK23" s="389"/>
      <c r="RL23" s="389"/>
      <c r="RM23" s="389"/>
      <c r="RN23" s="389"/>
      <c r="RO23" s="389"/>
      <c r="RP23" s="389"/>
      <c r="RQ23" s="389"/>
      <c r="RR23" s="389"/>
      <c r="RS23" s="389"/>
    </row>
    <row r="24" spans="1:487">
      <c r="A24" s="287" t="s">
        <v>946</v>
      </c>
      <c r="B24" s="350"/>
      <c r="C24" s="350"/>
      <c r="D24" s="350"/>
      <c r="E24" s="350"/>
      <c r="F24" s="435">
        <v>0</v>
      </c>
      <c r="G24" s="350">
        <v>0</v>
      </c>
      <c r="H24" s="364">
        <f t="shared" si="99"/>
        <v>0</v>
      </c>
      <c r="I24" s="350">
        <f t="shared" si="100"/>
        <v>0</v>
      </c>
      <c r="J24" s="379">
        <v>0</v>
      </c>
      <c r="K24" s="350">
        <v>0</v>
      </c>
      <c r="L24" s="364">
        <f t="shared" si="75"/>
        <v>0</v>
      </c>
      <c r="M24" s="350">
        <f t="shared" si="76"/>
        <v>0</v>
      </c>
      <c r="N24" s="367">
        <f t="shared" si="77"/>
        <v>0</v>
      </c>
      <c r="O24" s="367">
        <f t="shared" si="78"/>
        <v>0</v>
      </c>
      <c r="P24" s="367">
        <f t="shared" si="79"/>
        <v>0</v>
      </c>
      <c r="Q24" s="367">
        <f t="shared" si="80"/>
        <v>0</v>
      </c>
      <c r="R24" s="355">
        <v>0</v>
      </c>
      <c r="S24" s="287"/>
      <c r="AF24" s="206"/>
      <c r="AG24" s="206"/>
      <c r="AH24" s="206"/>
      <c r="AI24" s="206"/>
      <c r="AJ24" s="206"/>
      <c r="AK24" s="206"/>
      <c r="AL24" s="389">
        <f t="shared" ref="AL24:AQ24" si="141">$N24</f>
        <v>0</v>
      </c>
      <c r="AM24" s="389">
        <f t="shared" si="141"/>
        <v>0</v>
      </c>
      <c r="AN24" s="389">
        <f t="shared" si="141"/>
        <v>0</v>
      </c>
      <c r="AO24" s="389">
        <f t="shared" si="141"/>
        <v>0</v>
      </c>
      <c r="AP24" s="389">
        <f t="shared" si="141"/>
        <v>0</v>
      </c>
      <c r="AQ24" s="389">
        <f t="shared" si="141"/>
        <v>0</v>
      </c>
      <c r="AR24" s="389">
        <f t="shared" ref="AR24:AV24" si="142">$N24</f>
        <v>0</v>
      </c>
      <c r="AS24" s="389">
        <f t="shared" si="142"/>
        <v>0</v>
      </c>
      <c r="AT24" s="389">
        <f t="shared" si="142"/>
        <v>0</v>
      </c>
      <c r="AU24" s="389">
        <f t="shared" si="142"/>
        <v>0</v>
      </c>
      <c r="AV24" s="389">
        <f t="shared" si="142"/>
        <v>0</v>
      </c>
      <c r="AW24" s="389">
        <f t="shared" ref="AW24:CB24" si="143">$N24</f>
        <v>0</v>
      </c>
      <c r="AX24" s="389">
        <f t="shared" si="143"/>
        <v>0</v>
      </c>
      <c r="AY24" s="389">
        <f t="shared" si="143"/>
        <v>0</v>
      </c>
      <c r="AZ24" s="389">
        <f t="shared" si="143"/>
        <v>0</v>
      </c>
      <c r="BA24" s="389">
        <f t="shared" si="143"/>
        <v>0</v>
      </c>
      <c r="BB24" s="389">
        <f t="shared" si="143"/>
        <v>0</v>
      </c>
      <c r="BC24" s="389">
        <f t="shared" si="143"/>
        <v>0</v>
      </c>
      <c r="BD24" s="389">
        <f t="shared" si="143"/>
        <v>0</v>
      </c>
      <c r="BE24" s="389">
        <f t="shared" si="143"/>
        <v>0</v>
      </c>
      <c r="BF24" s="389">
        <f t="shared" si="143"/>
        <v>0</v>
      </c>
      <c r="BG24" s="389">
        <f t="shared" si="143"/>
        <v>0</v>
      </c>
      <c r="BH24" s="389">
        <f t="shared" si="143"/>
        <v>0</v>
      </c>
      <c r="BI24" s="389">
        <f t="shared" si="143"/>
        <v>0</v>
      </c>
      <c r="BJ24" s="389">
        <f t="shared" si="143"/>
        <v>0</v>
      </c>
      <c r="BK24" s="389">
        <f t="shared" si="143"/>
        <v>0</v>
      </c>
      <c r="BL24" s="389">
        <f t="shared" si="143"/>
        <v>0</v>
      </c>
      <c r="BM24" s="389">
        <f t="shared" si="143"/>
        <v>0</v>
      </c>
      <c r="BN24" s="389">
        <f t="shared" si="143"/>
        <v>0</v>
      </c>
      <c r="BO24" s="389">
        <f t="shared" si="143"/>
        <v>0</v>
      </c>
      <c r="BP24" s="389">
        <f t="shared" si="143"/>
        <v>0</v>
      </c>
      <c r="BQ24" s="389">
        <f t="shared" si="143"/>
        <v>0</v>
      </c>
      <c r="BR24" s="389">
        <f t="shared" si="143"/>
        <v>0</v>
      </c>
      <c r="BS24" s="389">
        <f t="shared" si="143"/>
        <v>0</v>
      </c>
      <c r="BT24" s="389">
        <f t="shared" si="143"/>
        <v>0</v>
      </c>
      <c r="BU24" s="389">
        <f t="shared" si="143"/>
        <v>0</v>
      </c>
      <c r="BV24" s="389">
        <f t="shared" si="143"/>
        <v>0</v>
      </c>
      <c r="BW24" s="389">
        <f t="shared" si="143"/>
        <v>0</v>
      </c>
      <c r="BX24" s="389">
        <f t="shared" si="143"/>
        <v>0</v>
      </c>
      <c r="BY24" s="389">
        <f t="shared" si="143"/>
        <v>0</v>
      </c>
      <c r="BZ24" s="389">
        <f t="shared" si="143"/>
        <v>0</v>
      </c>
      <c r="CA24" s="389">
        <f t="shared" si="143"/>
        <v>0</v>
      </c>
      <c r="CB24" s="389">
        <f t="shared" si="143"/>
        <v>0</v>
      </c>
      <c r="CC24" s="389">
        <f t="shared" ref="CC24:DH24" si="144">$N24</f>
        <v>0</v>
      </c>
      <c r="CD24" s="389">
        <f t="shared" si="144"/>
        <v>0</v>
      </c>
      <c r="CE24" s="389">
        <f t="shared" si="144"/>
        <v>0</v>
      </c>
      <c r="CF24" s="389">
        <f t="shared" si="144"/>
        <v>0</v>
      </c>
      <c r="CG24" s="389">
        <f t="shared" si="144"/>
        <v>0</v>
      </c>
      <c r="CH24" s="389">
        <f t="shared" si="144"/>
        <v>0</v>
      </c>
      <c r="CI24" s="389">
        <f t="shared" si="144"/>
        <v>0</v>
      </c>
      <c r="CJ24" s="389">
        <f t="shared" si="144"/>
        <v>0</v>
      </c>
      <c r="CK24" s="389">
        <f t="shared" si="144"/>
        <v>0</v>
      </c>
      <c r="CL24" s="389">
        <f t="shared" si="144"/>
        <v>0</v>
      </c>
      <c r="CM24" s="389">
        <f t="shared" si="144"/>
        <v>0</v>
      </c>
      <c r="CN24" s="389">
        <f t="shared" si="144"/>
        <v>0</v>
      </c>
      <c r="CO24" s="389">
        <f t="shared" si="144"/>
        <v>0</v>
      </c>
      <c r="CP24" s="389">
        <f t="shared" si="144"/>
        <v>0</v>
      </c>
      <c r="CQ24" s="389">
        <f t="shared" si="144"/>
        <v>0</v>
      </c>
      <c r="CR24" s="389">
        <f t="shared" si="144"/>
        <v>0</v>
      </c>
      <c r="CS24" s="389">
        <f t="shared" si="144"/>
        <v>0</v>
      </c>
      <c r="CT24" s="389">
        <f t="shared" si="144"/>
        <v>0</v>
      </c>
      <c r="CU24" s="389">
        <f t="shared" si="144"/>
        <v>0</v>
      </c>
      <c r="CV24" s="389">
        <f t="shared" si="144"/>
        <v>0</v>
      </c>
      <c r="CW24" s="389">
        <f t="shared" si="144"/>
        <v>0</v>
      </c>
      <c r="CX24" s="389">
        <f t="shared" si="144"/>
        <v>0</v>
      </c>
      <c r="CY24" s="389">
        <f t="shared" si="144"/>
        <v>0</v>
      </c>
      <c r="CZ24" s="389">
        <f t="shared" si="144"/>
        <v>0</v>
      </c>
      <c r="DA24" s="389">
        <f t="shared" si="144"/>
        <v>0</v>
      </c>
      <c r="DB24" s="389">
        <f t="shared" si="144"/>
        <v>0</v>
      </c>
      <c r="DC24" s="389">
        <f t="shared" si="144"/>
        <v>0</v>
      </c>
      <c r="DD24" s="389">
        <f t="shared" si="144"/>
        <v>0</v>
      </c>
      <c r="DE24" s="389">
        <f t="shared" si="144"/>
        <v>0</v>
      </c>
      <c r="DF24" s="389">
        <f t="shared" si="144"/>
        <v>0</v>
      </c>
      <c r="DG24" s="389">
        <f t="shared" si="144"/>
        <v>0</v>
      </c>
      <c r="DH24" s="389">
        <f t="shared" si="144"/>
        <v>0</v>
      </c>
      <c r="DI24" s="389">
        <f t="shared" ref="DI24:EN24" si="145">$N24</f>
        <v>0</v>
      </c>
      <c r="DJ24" s="389">
        <f t="shared" si="145"/>
        <v>0</v>
      </c>
      <c r="DK24" s="389">
        <f t="shared" si="145"/>
        <v>0</v>
      </c>
      <c r="DL24" s="389">
        <f t="shared" si="145"/>
        <v>0</v>
      </c>
      <c r="DM24" s="389">
        <f t="shared" si="145"/>
        <v>0</v>
      </c>
      <c r="DN24" s="389">
        <f t="shared" si="145"/>
        <v>0</v>
      </c>
      <c r="DO24" s="389">
        <f t="shared" si="145"/>
        <v>0</v>
      </c>
      <c r="DP24" s="389">
        <f t="shared" si="145"/>
        <v>0</v>
      </c>
      <c r="DQ24" s="389">
        <f t="shared" si="145"/>
        <v>0</v>
      </c>
      <c r="DR24" s="389">
        <f t="shared" si="145"/>
        <v>0</v>
      </c>
      <c r="DS24" s="389">
        <f t="shared" si="145"/>
        <v>0</v>
      </c>
      <c r="DT24" s="389">
        <f t="shared" si="145"/>
        <v>0</v>
      </c>
      <c r="DU24" s="389">
        <f t="shared" si="145"/>
        <v>0</v>
      </c>
      <c r="DV24" s="389">
        <f t="shared" si="145"/>
        <v>0</v>
      </c>
      <c r="DW24" s="389">
        <f t="shared" si="145"/>
        <v>0</v>
      </c>
      <c r="DX24" s="389">
        <f t="shared" si="145"/>
        <v>0</v>
      </c>
      <c r="DY24" s="389">
        <f t="shared" si="145"/>
        <v>0</v>
      </c>
      <c r="DZ24" s="389">
        <f t="shared" si="145"/>
        <v>0</v>
      </c>
      <c r="EA24" s="389">
        <f t="shared" si="145"/>
        <v>0</v>
      </c>
      <c r="EB24" s="389">
        <f t="shared" si="145"/>
        <v>0</v>
      </c>
      <c r="EC24" s="389">
        <f t="shared" si="145"/>
        <v>0</v>
      </c>
      <c r="ED24" s="389">
        <f t="shared" si="145"/>
        <v>0</v>
      </c>
      <c r="EE24" s="389">
        <f t="shared" si="145"/>
        <v>0</v>
      </c>
      <c r="EF24" s="389">
        <f t="shared" si="145"/>
        <v>0</v>
      </c>
      <c r="EG24" s="389">
        <f t="shared" si="145"/>
        <v>0</v>
      </c>
      <c r="EH24" s="389">
        <f t="shared" si="145"/>
        <v>0</v>
      </c>
      <c r="EI24" s="389">
        <f t="shared" si="145"/>
        <v>0</v>
      </c>
      <c r="EJ24" s="389">
        <f t="shared" si="145"/>
        <v>0</v>
      </c>
      <c r="EK24" s="389">
        <f t="shared" si="145"/>
        <v>0</v>
      </c>
      <c r="EL24" s="389">
        <f t="shared" si="145"/>
        <v>0</v>
      </c>
      <c r="EM24" s="389">
        <f t="shared" si="145"/>
        <v>0</v>
      </c>
      <c r="EN24" s="389">
        <f t="shared" si="145"/>
        <v>0</v>
      </c>
      <c r="EO24" s="389">
        <f t="shared" ref="EO24:FX24" si="146">$N24</f>
        <v>0</v>
      </c>
      <c r="EP24" s="389">
        <f t="shared" si="146"/>
        <v>0</v>
      </c>
      <c r="EQ24" s="389">
        <f t="shared" si="146"/>
        <v>0</v>
      </c>
      <c r="ER24" s="389">
        <f t="shared" si="146"/>
        <v>0</v>
      </c>
      <c r="ES24" s="389">
        <f t="shared" si="146"/>
        <v>0</v>
      </c>
      <c r="ET24" s="389">
        <f t="shared" si="146"/>
        <v>0</v>
      </c>
      <c r="EU24" s="389">
        <f t="shared" si="146"/>
        <v>0</v>
      </c>
      <c r="EV24" s="389">
        <f t="shared" si="146"/>
        <v>0</v>
      </c>
      <c r="EW24" s="389">
        <f t="shared" si="146"/>
        <v>0</v>
      </c>
      <c r="EX24" s="389">
        <f t="shared" si="146"/>
        <v>0</v>
      </c>
      <c r="EY24" s="389">
        <f t="shared" si="146"/>
        <v>0</v>
      </c>
      <c r="EZ24" s="389">
        <f t="shared" si="146"/>
        <v>0</v>
      </c>
      <c r="FA24" s="389">
        <f t="shared" si="146"/>
        <v>0</v>
      </c>
      <c r="FB24" s="389">
        <f t="shared" si="146"/>
        <v>0</v>
      </c>
      <c r="FC24" s="389">
        <f t="shared" si="146"/>
        <v>0</v>
      </c>
      <c r="FD24" s="389">
        <f t="shared" si="146"/>
        <v>0</v>
      </c>
      <c r="FE24" s="389">
        <f t="shared" si="146"/>
        <v>0</v>
      </c>
      <c r="FF24" s="389">
        <f t="shared" si="146"/>
        <v>0</v>
      </c>
      <c r="FG24" s="389">
        <f t="shared" si="146"/>
        <v>0</v>
      </c>
      <c r="FH24" s="389">
        <f t="shared" si="146"/>
        <v>0</v>
      </c>
      <c r="FI24" s="389">
        <f t="shared" si="146"/>
        <v>0</v>
      </c>
      <c r="FJ24" s="389">
        <f t="shared" si="146"/>
        <v>0</v>
      </c>
      <c r="FK24" s="389">
        <f t="shared" si="146"/>
        <v>0</v>
      </c>
      <c r="FL24" s="389">
        <f t="shared" si="146"/>
        <v>0</v>
      </c>
      <c r="FM24" s="389">
        <f t="shared" si="146"/>
        <v>0</v>
      </c>
      <c r="FN24" s="389">
        <f t="shared" si="146"/>
        <v>0</v>
      </c>
      <c r="FO24" s="389">
        <f t="shared" si="146"/>
        <v>0</v>
      </c>
      <c r="FP24" s="389">
        <f t="shared" si="146"/>
        <v>0</v>
      </c>
      <c r="FQ24" s="389">
        <f t="shared" si="146"/>
        <v>0</v>
      </c>
      <c r="FR24" s="389">
        <f t="shared" si="146"/>
        <v>0</v>
      </c>
      <c r="FS24" s="389">
        <f t="shared" si="146"/>
        <v>0</v>
      </c>
      <c r="FT24" s="389">
        <f t="shared" si="146"/>
        <v>0</v>
      </c>
      <c r="FU24" s="389">
        <f t="shared" si="146"/>
        <v>0</v>
      </c>
      <c r="FV24" s="389">
        <f t="shared" si="146"/>
        <v>0</v>
      </c>
      <c r="FW24" s="389">
        <f t="shared" si="146"/>
        <v>0</v>
      </c>
      <c r="FX24" s="389">
        <f t="shared" si="146"/>
        <v>0</v>
      </c>
      <c r="FY24" s="389">
        <f t="shared" ref="FY24:IJ24" si="147">$N24</f>
        <v>0</v>
      </c>
      <c r="FZ24" s="389">
        <f t="shared" si="147"/>
        <v>0</v>
      </c>
      <c r="GA24" s="389">
        <f t="shared" si="147"/>
        <v>0</v>
      </c>
      <c r="GB24" s="389">
        <f t="shared" si="147"/>
        <v>0</v>
      </c>
      <c r="GC24" s="389">
        <f t="shared" si="147"/>
        <v>0</v>
      </c>
      <c r="GD24" s="389">
        <f t="shared" si="147"/>
        <v>0</v>
      </c>
      <c r="GE24" s="389">
        <f t="shared" si="147"/>
        <v>0</v>
      </c>
      <c r="GF24" s="389">
        <f t="shared" si="147"/>
        <v>0</v>
      </c>
      <c r="GG24" s="389">
        <f t="shared" si="147"/>
        <v>0</v>
      </c>
      <c r="GH24" s="389">
        <f t="shared" si="147"/>
        <v>0</v>
      </c>
      <c r="GI24" s="389">
        <f t="shared" si="147"/>
        <v>0</v>
      </c>
      <c r="GJ24" s="389">
        <f t="shared" si="147"/>
        <v>0</v>
      </c>
      <c r="GK24" s="389">
        <f t="shared" si="147"/>
        <v>0</v>
      </c>
      <c r="GL24" s="389">
        <f t="shared" si="147"/>
        <v>0</v>
      </c>
      <c r="GM24" s="389">
        <f t="shared" si="147"/>
        <v>0</v>
      </c>
      <c r="GN24" s="389">
        <f t="shared" si="147"/>
        <v>0</v>
      </c>
      <c r="GO24" s="389">
        <f t="shared" si="147"/>
        <v>0</v>
      </c>
      <c r="GP24" s="389">
        <f t="shared" si="147"/>
        <v>0</v>
      </c>
      <c r="GQ24" s="389">
        <f t="shared" si="147"/>
        <v>0</v>
      </c>
      <c r="GR24" s="389">
        <f t="shared" si="147"/>
        <v>0</v>
      </c>
      <c r="GS24" s="389">
        <f t="shared" si="147"/>
        <v>0</v>
      </c>
      <c r="GT24" s="389">
        <f t="shared" si="147"/>
        <v>0</v>
      </c>
      <c r="GU24" s="389">
        <f t="shared" si="147"/>
        <v>0</v>
      </c>
      <c r="GV24" s="389">
        <f t="shared" si="147"/>
        <v>0</v>
      </c>
      <c r="GW24" s="389">
        <f t="shared" si="147"/>
        <v>0</v>
      </c>
      <c r="GX24" s="389">
        <f t="shared" si="147"/>
        <v>0</v>
      </c>
      <c r="GY24" s="389">
        <f t="shared" si="147"/>
        <v>0</v>
      </c>
      <c r="GZ24" s="389">
        <f t="shared" si="147"/>
        <v>0</v>
      </c>
      <c r="HA24" s="389">
        <f t="shared" si="147"/>
        <v>0</v>
      </c>
      <c r="HB24" s="389">
        <f t="shared" si="147"/>
        <v>0</v>
      </c>
      <c r="HC24" s="389">
        <f t="shared" si="147"/>
        <v>0</v>
      </c>
      <c r="HD24" s="389">
        <f t="shared" si="147"/>
        <v>0</v>
      </c>
      <c r="HE24" s="389">
        <f t="shared" si="147"/>
        <v>0</v>
      </c>
      <c r="HF24" s="389">
        <f t="shared" si="147"/>
        <v>0</v>
      </c>
      <c r="HG24" s="389">
        <f t="shared" si="147"/>
        <v>0</v>
      </c>
      <c r="HH24" s="389">
        <f t="shared" si="147"/>
        <v>0</v>
      </c>
      <c r="HI24" s="389">
        <f t="shared" si="147"/>
        <v>0</v>
      </c>
      <c r="HJ24" s="389">
        <f t="shared" si="147"/>
        <v>0</v>
      </c>
      <c r="HK24" s="389">
        <f t="shared" si="147"/>
        <v>0</v>
      </c>
      <c r="HL24" s="389">
        <f t="shared" si="147"/>
        <v>0</v>
      </c>
      <c r="HM24" s="389">
        <f t="shared" si="147"/>
        <v>0</v>
      </c>
      <c r="HN24" s="389">
        <f t="shared" si="147"/>
        <v>0</v>
      </c>
      <c r="HO24" s="389">
        <f t="shared" si="147"/>
        <v>0</v>
      </c>
      <c r="HP24" s="389">
        <f t="shared" si="147"/>
        <v>0</v>
      </c>
      <c r="HQ24" s="389">
        <f t="shared" si="147"/>
        <v>0</v>
      </c>
      <c r="HR24" s="389">
        <f t="shared" si="147"/>
        <v>0</v>
      </c>
      <c r="HS24" s="389">
        <f t="shared" si="147"/>
        <v>0</v>
      </c>
      <c r="HT24" s="389">
        <f t="shared" si="147"/>
        <v>0</v>
      </c>
      <c r="HU24" s="389">
        <f t="shared" si="147"/>
        <v>0</v>
      </c>
      <c r="HV24" s="389">
        <f t="shared" si="147"/>
        <v>0</v>
      </c>
      <c r="HW24" s="389">
        <f t="shared" si="147"/>
        <v>0</v>
      </c>
      <c r="HX24" s="389">
        <f t="shared" si="147"/>
        <v>0</v>
      </c>
      <c r="HY24" s="389">
        <f t="shared" si="147"/>
        <v>0</v>
      </c>
      <c r="HZ24" s="389">
        <f t="shared" si="147"/>
        <v>0</v>
      </c>
      <c r="IA24" s="389">
        <f t="shared" si="147"/>
        <v>0</v>
      </c>
      <c r="IB24" s="389">
        <f t="shared" si="147"/>
        <v>0</v>
      </c>
      <c r="IC24" s="389">
        <f t="shared" si="147"/>
        <v>0</v>
      </c>
      <c r="ID24" s="389">
        <f t="shared" si="147"/>
        <v>0</v>
      </c>
      <c r="IE24" s="389">
        <f t="shared" si="147"/>
        <v>0</v>
      </c>
      <c r="IF24" s="389">
        <f t="shared" si="147"/>
        <v>0</v>
      </c>
      <c r="IG24" s="389">
        <f t="shared" si="147"/>
        <v>0</v>
      </c>
      <c r="IH24" s="389">
        <f t="shared" si="147"/>
        <v>0</v>
      </c>
      <c r="II24" s="389">
        <f t="shared" si="147"/>
        <v>0</v>
      </c>
      <c r="IJ24" s="389">
        <f t="shared" si="147"/>
        <v>0</v>
      </c>
      <c r="IK24" s="389">
        <f t="shared" ref="IK24:JP24" si="148">$N24</f>
        <v>0</v>
      </c>
      <c r="IL24" s="389">
        <f t="shared" si="148"/>
        <v>0</v>
      </c>
      <c r="IM24" s="389">
        <f t="shared" si="148"/>
        <v>0</v>
      </c>
      <c r="IN24" s="389">
        <f t="shared" si="148"/>
        <v>0</v>
      </c>
      <c r="IO24" s="389">
        <f t="shared" si="148"/>
        <v>0</v>
      </c>
      <c r="IP24" s="389">
        <f t="shared" si="148"/>
        <v>0</v>
      </c>
      <c r="IQ24" s="389">
        <f t="shared" si="148"/>
        <v>0</v>
      </c>
      <c r="IR24" s="389">
        <f t="shared" si="148"/>
        <v>0</v>
      </c>
      <c r="IS24" s="389">
        <f t="shared" si="148"/>
        <v>0</v>
      </c>
      <c r="IT24" s="389">
        <f t="shared" si="148"/>
        <v>0</v>
      </c>
      <c r="IU24" s="389">
        <f t="shared" si="148"/>
        <v>0</v>
      </c>
      <c r="IV24" s="389">
        <f t="shared" si="148"/>
        <v>0</v>
      </c>
      <c r="IW24" s="389">
        <f t="shared" si="148"/>
        <v>0</v>
      </c>
      <c r="IX24" s="389">
        <f t="shared" si="148"/>
        <v>0</v>
      </c>
      <c r="IY24" s="389">
        <f t="shared" si="148"/>
        <v>0</v>
      </c>
      <c r="IZ24" s="389">
        <f t="shared" si="148"/>
        <v>0</v>
      </c>
      <c r="JA24" s="389">
        <f t="shared" si="148"/>
        <v>0</v>
      </c>
      <c r="JB24" s="389">
        <f t="shared" si="148"/>
        <v>0</v>
      </c>
      <c r="JC24" s="389">
        <f t="shared" si="148"/>
        <v>0</v>
      </c>
      <c r="JD24" s="389">
        <f t="shared" si="148"/>
        <v>0</v>
      </c>
      <c r="JE24" s="389">
        <f t="shared" si="148"/>
        <v>0</v>
      </c>
      <c r="JF24" s="389">
        <f t="shared" si="148"/>
        <v>0</v>
      </c>
      <c r="JG24" s="389">
        <f t="shared" si="148"/>
        <v>0</v>
      </c>
      <c r="JH24" s="389">
        <f t="shared" si="148"/>
        <v>0</v>
      </c>
      <c r="JI24" s="389">
        <f t="shared" si="148"/>
        <v>0</v>
      </c>
      <c r="JJ24" s="389">
        <f t="shared" si="148"/>
        <v>0</v>
      </c>
      <c r="JK24" s="389">
        <f t="shared" si="148"/>
        <v>0</v>
      </c>
      <c r="JL24" s="389">
        <f t="shared" si="148"/>
        <v>0</v>
      </c>
      <c r="JM24" s="389">
        <f t="shared" si="148"/>
        <v>0</v>
      </c>
      <c r="JN24" s="389">
        <f t="shared" si="148"/>
        <v>0</v>
      </c>
      <c r="JO24" s="389">
        <f t="shared" si="148"/>
        <v>0</v>
      </c>
      <c r="JP24" s="389">
        <f t="shared" si="148"/>
        <v>0</v>
      </c>
      <c r="JQ24" s="389">
        <f t="shared" ref="JQ24:KU24" si="149">$N24</f>
        <v>0</v>
      </c>
      <c r="JR24" s="389">
        <f t="shared" si="149"/>
        <v>0</v>
      </c>
      <c r="JS24" s="389">
        <f t="shared" si="149"/>
        <v>0</v>
      </c>
      <c r="JT24" s="389">
        <f t="shared" si="149"/>
        <v>0</v>
      </c>
      <c r="JU24" s="389">
        <f t="shared" si="149"/>
        <v>0</v>
      </c>
      <c r="JV24" s="389">
        <f t="shared" si="149"/>
        <v>0</v>
      </c>
      <c r="JW24" s="389">
        <f t="shared" si="149"/>
        <v>0</v>
      </c>
      <c r="JX24" s="389">
        <f t="shared" si="149"/>
        <v>0</v>
      </c>
      <c r="JY24" s="389">
        <f t="shared" si="149"/>
        <v>0</v>
      </c>
      <c r="JZ24" s="389">
        <f t="shared" si="149"/>
        <v>0</v>
      </c>
      <c r="KA24" s="389">
        <f t="shared" si="149"/>
        <v>0</v>
      </c>
      <c r="KB24" s="389">
        <f t="shared" si="149"/>
        <v>0</v>
      </c>
      <c r="KC24" s="389">
        <f t="shared" si="149"/>
        <v>0</v>
      </c>
      <c r="KD24" s="389">
        <f t="shared" si="149"/>
        <v>0</v>
      </c>
      <c r="KE24" s="389">
        <f t="shared" si="149"/>
        <v>0</v>
      </c>
      <c r="KF24" s="389">
        <f t="shared" si="149"/>
        <v>0</v>
      </c>
      <c r="KG24" s="389">
        <f t="shared" si="149"/>
        <v>0</v>
      </c>
      <c r="KH24" s="389">
        <f t="shared" si="149"/>
        <v>0</v>
      </c>
      <c r="KI24" s="389">
        <f t="shared" si="149"/>
        <v>0</v>
      </c>
      <c r="KJ24" s="389">
        <f t="shared" si="149"/>
        <v>0</v>
      </c>
      <c r="KK24" s="389">
        <f t="shared" si="149"/>
        <v>0</v>
      </c>
      <c r="KL24" s="389">
        <f t="shared" si="149"/>
        <v>0</v>
      </c>
      <c r="KM24" s="389">
        <f t="shared" si="149"/>
        <v>0</v>
      </c>
      <c r="KN24" s="389">
        <f t="shared" si="149"/>
        <v>0</v>
      </c>
      <c r="KO24" s="389">
        <f t="shared" si="149"/>
        <v>0</v>
      </c>
      <c r="KP24" s="389">
        <f t="shared" si="149"/>
        <v>0</v>
      </c>
      <c r="KQ24" s="389">
        <f t="shared" si="149"/>
        <v>0</v>
      </c>
      <c r="KR24" s="389">
        <f t="shared" si="149"/>
        <v>0</v>
      </c>
      <c r="KS24" s="389">
        <f t="shared" si="149"/>
        <v>0</v>
      </c>
      <c r="KT24" s="389">
        <f t="shared" si="149"/>
        <v>0</v>
      </c>
      <c r="KU24" s="389">
        <f t="shared" si="149"/>
        <v>0</v>
      </c>
      <c r="KV24" s="389">
        <f t="shared" ref="KV24:NG24" si="150">$N24</f>
        <v>0</v>
      </c>
      <c r="KW24" s="389">
        <f t="shared" si="150"/>
        <v>0</v>
      </c>
      <c r="KX24" s="389">
        <f t="shared" si="150"/>
        <v>0</v>
      </c>
      <c r="KY24" s="389">
        <f t="shared" si="150"/>
        <v>0</v>
      </c>
      <c r="KZ24" s="389">
        <f t="shared" si="150"/>
        <v>0</v>
      </c>
      <c r="LA24" s="389">
        <f t="shared" si="150"/>
        <v>0</v>
      </c>
      <c r="LB24" s="389">
        <f t="shared" si="150"/>
        <v>0</v>
      </c>
      <c r="LC24" s="389">
        <f t="shared" si="150"/>
        <v>0</v>
      </c>
      <c r="LD24" s="389">
        <f t="shared" si="150"/>
        <v>0</v>
      </c>
      <c r="LE24" s="389">
        <f t="shared" si="150"/>
        <v>0</v>
      </c>
      <c r="LF24" s="389">
        <f t="shared" si="150"/>
        <v>0</v>
      </c>
      <c r="LG24" s="389">
        <f t="shared" si="150"/>
        <v>0</v>
      </c>
      <c r="LH24" s="389">
        <f t="shared" si="150"/>
        <v>0</v>
      </c>
      <c r="LI24" s="389">
        <f t="shared" si="150"/>
        <v>0</v>
      </c>
      <c r="LJ24" s="389">
        <f t="shared" si="150"/>
        <v>0</v>
      </c>
      <c r="LK24" s="389">
        <f t="shared" si="150"/>
        <v>0</v>
      </c>
      <c r="LL24" s="389">
        <f t="shared" si="150"/>
        <v>0</v>
      </c>
      <c r="LM24" s="389">
        <f t="shared" si="150"/>
        <v>0</v>
      </c>
      <c r="LN24" s="389">
        <f t="shared" si="150"/>
        <v>0</v>
      </c>
      <c r="LO24" s="389">
        <f t="shared" si="150"/>
        <v>0</v>
      </c>
      <c r="LP24" s="389">
        <f t="shared" si="150"/>
        <v>0</v>
      </c>
      <c r="LQ24" s="389">
        <f t="shared" si="150"/>
        <v>0</v>
      </c>
      <c r="LR24" s="389">
        <f t="shared" si="150"/>
        <v>0</v>
      </c>
      <c r="LS24" s="389">
        <f t="shared" si="150"/>
        <v>0</v>
      </c>
      <c r="LT24" s="389">
        <f t="shared" si="150"/>
        <v>0</v>
      </c>
      <c r="LU24" s="389">
        <f t="shared" si="150"/>
        <v>0</v>
      </c>
      <c r="LV24" s="389">
        <f t="shared" si="150"/>
        <v>0</v>
      </c>
      <c r="LW24" s="389">
        <f t="shared" si="150"/>
        <v>0</v>
      </c>
      <c r="LX24" s="389">
        <f t="shared" si="150"/>
        <v>0</v>
      </c>
      <c r="LY24" s="389">
        <f t="shared" si="150"/>
        <v>0</v>
      </c>
      <c r="LZ24" s="389">
        <f t="shared" si="150"/>
        <v>0</v>
      </c>
      <c r="MA24" s="389">
        <f t="shared" si="150"/>
        <v>0</v>
      </c>
      <c r="MB24" s="389">
        <f t="shared" si="150"/>
        <v>0</v>
      </c>
      <c r="MC24" s="389">
        <f t="shared" si="150"/>
        <v>0</v>
      </c>
      <c r="MD24" s="389">
        <f t="shared" si="150"/>
        <v>0</v>
      </c>
      <c r="ME24" s="389">
        <f t="shared" si="150"/>
        <v>0</v>
      </c>
      <c r="MF24" s="389">
        <f t="shared" si="150"/>
        <v>0</v>
      </c>
      <c r="MG24" s="389">
        <f t="shared" si="150"/>
        <v>0</v>
      </c>
      <c r="MH24" s="389">
        <f t="shared" si="150"/>
        <v>0</v>
      </c>
      <c r="MI24" s="389">
        <f t="shared" si="150"/>
        <v>0</v>
      </c>
      <c r="MJ24" s="389">
        <f t="shared" si="150"/>
        <v>0</v>
      </c>
      <c r="MK24" s="389">
        <f t="shared" si="150"/>
        <v>0</v>
      </c>
      <c r="ML24" s="389">
        <f t="shared" si="150"/>
        <v>0</v>
      </c>
      <c r="MM24" s="389">
        <f t="shared" si="150"/>
        <v>0</v>
      </c>
      <c r="MN24" s="389">
        <f t="shared" si="150"/>
        <v>0</v>
      </c>
      <c r="MO24" s="389">
        <f t="shared" si="150"/>
        <v>0</v>
      </c>
      <c r="MP24" s="389">
        <f t="shared" si="150"/>
        <v>0</v>
      </c>
      <c r="MQ24" s="389">
        <f t="shared" si="150"/>
        <v>0</v>
      </c>
      <c r="MR24" s="389">
        <f t="shared" si="150"/>
        <v>0</v>
      </c>
      <c r="MS24" s="389">
        <f t="shared" si="150"/>
        <v>0</v>
      </c>
      <c r="MT24" s="389">
        <f t="shared" si="150"/>
        <v>0</v>
      </c>
      <c r="MU24" s="389">
        <f t="shared" si="150"/>
        <v>0</v>
      </c>
      <c r="MV24" s="389">
        <f t="shared" si="150"/>
        <v>0</v>
      </c>
      <c r="MW24" s="389">
        <f t="shared" si="150"/>
        <v>0</v>
      </c>
      <c r="MX24" s="389">
        <f t="shared" si="150"/>
        <v>0</v>
      </c>
      <c r="MY24" s="389">
        <f t="shared" si="150"/>
        <v>0</v>
      </c>
      <c r="MZ24" s="389">
        <f t="shared" si="150"/>
        <v>0</v>
      </c>
      <c r="NA24" s="389">
        <f t="shared" si="150"/>
        <v>0</v>
      </c>
      <c r="NB24" s="389">
        <f t="shared" si="150"/>
        <v>0</v>
      </c>
      <c r="NC24" s="389">
        <f t="shared" si="150"/>
        <v>0</v>
      </c>
      <c r="ND24" s="389">
        <f t="shared" si="150"/>
        <v>0</v>
      </c>
      <c r="NE24" s="389">
        <f t="shared" si="150"/>
        <v>0</v>
      </c>
      <c r="NF24" s="389">
        <f t="shared" si="150"/>
        <v>0</v>
      </c>
      <c r="NG24" s="389">
        <f t="shared" si="150"/>
        <v>0</v>
      </c>
      <c r="NH24" s="389">
        <f t="shared" si="138"/>
        <v>0</v>
      </c>
      <c r="NI24" s="389">
        <f t="shared" si="138"/>
        <v>0</v>
      </c>
      <c r="NJ24" s="389">
        <f t="shared" si="138"/>
        <v>0</v>
      </c>
      <c r="NK24" s="389">
        <f t="shared" si="138"/>
        <v>0</v>
      </c>
      <c r="NL24" s="389">
        <f t="shared" si="138"/>
        <v>0</v>
      </c>
      <c r="NM24" s="389">
        <f t="shared" si="138"/>
        <v>0</v>
      </c>
      <c r="NN24" s="389">
        <f t="shared" si="138"/>
        <v>0</v>
      </c>
      <c r="NO24" s="389">
        <f t="shared" si="138"/>
        <v>0</v>
      </c>
      <c r="NP24" s="389">
        <f t="shared" si="138"/>
        <v>0</v>
      </c>
      <c r="NQ24" s="389">
        <f t="shared" si="138"/>
        <v>0</v>
      </c>
      <c r="NR24" s="389">
        <f t="shared" si="138"/>
        <v>0</v>
      </c>
      <c r="NS24" s="389">
        <f t="shared" si="138"/>
        <v>0</v>
      </c>
      <c r="NT24" s="389">
        <f t="shared" si="138"/>
        <v>0</v>
      </c>
      <c r="NU24" s="389">
        <f t="shared" si="138"/>
        <v>0</v>
      </c>
      <c r="NV24" s="389">
        <f t="shared" si="138"/>
        <v>0</v>
      </c>
      <c r="NW24" s="389">
        <f t="shared" si="138"/>
        <v>0</v>
      </c>
      <c r="NX24" s="389">
        <f t="shared" si="138"/>
        <v>0</v>
      </c>
      <c r="NY24" s="389">
        <f t="shared" si="71"/>
        <v>0</v>
      </c>
      <c r="NZ24" s="389">
        <f t="shared" si="71"/>
        <v>0</v>
      </c>
      <c r="OA24" s="389">
        <f t="shared" si="71"/>
        <v>0</v>
      </c>
      <c r="OB24" s="389">
        <f t="shared" si="71"/>
        <v>0</v>
      </c>
      <c r="OC24" s="389">
        <f t="shared" si="71"/>
        <v>0</v>
      </c>
      <c r="OD24" s="389">
        <f t="shared" si="71"/>
        <v>0</v>
      </c>
      <c r="OE24" s="389">
        <f t="shared" si="71"/>
        <v>0</v>
      </c>
      <c r="OF24" s="389">
        <f t="shared" si="71"/>
        <v>0</v>
      </c>
      <c r="OG24" s="389">
        <f t="shared" si="71"/>
        <v>0</v>
      </c>
      <c r="OH24" s="389">
        <f t="shared" si="139"/>
        <v>0</v>
      </c>
      <c r="OI24" s="389">
        <f t="shared" si="139"/>
        <v>0</v>
      </c>
      <c r="OJ24" s="389">
        <f t="shared" si="139"/>
        <v>0</v>
      </c>
      <c r="OK24" s="389">
        <f t="shared" si="139"/>
        <v>0</v>
      </c>
      <c r="OL24" s="389">
        <f t="shared" si="139"/>
        <v>0</v>
      </c>
      <c r="OM24" s="389">
        <f t="shared" si="139"/>
        <v>0</v>
      </c>
      <c r="ON24" s="389">
        <f t="shared" si="140"/>
        <v>0</v>
      </c>
      <c r="OO24" s="389">
        <f t="shared" si="140"/>
        <v>0</v>
      </c>
      <c r="OP24" s="389">
        <f t="shared" si="140"/>
        <v>0</v>
      </c>
      <c r="OQ24" s="389">
        <f t="shared" si="140"/>
        <v>0</v>
      </c>
      <c r="OR24" s="389">
        <f t="shared" si="140"/>
        <v>0</v>
      </c>
      <c r="OS24" s="389">
        <f t="shared" si="140"/>
        <v>0</v>
      </c>
      <c r="OT24" s="389">
        <f t="shared" si="140"/>
        <v>0</v>
      </c>
      <c r="OU24" s="389">
        <f t="shared" si="140"/>
        <v>0</v>
      </c>
      <c r="OV24" s="389">
        <f t="shared" si="140"/>
        <v>0</v>
      </c>
      <c r="OW24" s="389">
        <f t="shared" si="140"/>
        <v>0</v>
      </c>
      <c r="OX24" s="389">
        <f t="shared" si="140"/>
        <v>0</v>
      </c>
      <c r="OY24" s="389">
        <f t="shared" si="140"/>
        <v>0</v>
      </c>
      <c r="OZ24" s="389">
        <f t="shared" si="140"/>
        <v>0</v>
      </c>
      <c r="PA24" s="389">
        <f t="shared" si="140"/>
        <v>0</v>
      </c>
      <c r="PB24" s="389">
        <f t="shared" si="140"/>
        <v>0</v>
      </c>
      <c r="PC24" s="389">
        <f t="shared" si="140"/>
        <v>0</v>
      </c>
      <c r="PD24" s="389">
        <f t="shared" si="140"/>
        <v>0</v>
      </c>
      <c r="PE24" s="389">
        <f t="shared" si="140"/>
        <v>0</v>
      </c>
      <c r="PF24" s="389">
        <f t="shared" si="140"/>
        <v>0</v>
      </c>
      <c r="PG24" s="389">
        <f t="shared" si="140"/>
        <v>0</v>
      </c>
      <c r="PH24" s="389">
        <f t="shared" si="140"/>
        <v>0</v>
      </c>
      <c r="PI24" s="389">
        <f t="shared" si="140"/>
        <v>0</v>
      </c>
      <c r="PJ24" s="389">
        <f t="shared" si="140"/>
        <v>0</v>
      </c>
      <c r="PK24" s="389">
        <f t="shared" si="140"/>
        <v>0</v>
      </c>
      <c r="PL24" s="389">
        <f t="shared" si="140"/>
        <v>0</v>
      </c>
      <c r="PM24" s="389">
        <f t="shared" si="140"/>
        <v>0</v>
      </c>
      <c r="PN24" s="389">
        <f t="shared" si="140"/>
        <v>0</v>
      </c>
      <c r="PO24" s="389">
        <f t="shared" si="140"/>
        <v>0</v>
      </c>
      <c r="PP24" s="389">
        <f t="shared" si="140"/>
        <v>0</v>
      </c>
      <c r="PQ24" s="389">
        <f t="shared" si="140"/>
        <v>0</v>
      </c>
      <c r="PR24" s="389">
        <f t="shared" si="140"/>
        <v>0</v>
      </c>
      <c r="PS24" s="389">
        <f t="shared" si="140"/>
        <v>0</v>
      </c>
      <c r="PT24" s="389">
        <f t="shared" si="140"/>
        <v>0</v>
      </c>
      <c r="PU24" s="389">
        <f t="shared" si="140"/>
        <v>0</v>
      </c>
      <c r="PV24" s="389">
        <f t="shared" si="140"/>
        <v>0</v>
      </c>
      <c r="PW24" s="389">
        <f t="shared" si="140"/>
        <v>0</v>
      </c>
      <c r="PX24" s="389">
        <f t="shared" si="140"/>
        <v>0</v>
      </c>
      <c r="PY24" s="389">
        <f t="shared" si="140"/>
        <v>0</v>
      </c>
      <c r="PZ24" s="389">
        <f t="shared" si="140"/>
        <v>0</v>
      </c>
      <c r="QA24" s="389">
        <f t="shared" si="140"/>
        <v>0</v>
      </c>
      <c r="QB24" s="389">
        <f t="shared" si="140"/>
        <v>0</v>
      </c>
      <c r="QC24" s="389">
        <f t="shared" si="140"/>
        <v>0</v>
      </c>
      <c r="QD24" s="389">
        <f t="shared" si="140"/>
        <v>0</v>
      </c>
      <c r="QE24" s="389">
        <f t="shared" si="140"/>
        <v>0</v>
      </c>
      <c r="QF24" s="389">
        <f t="shared" si="140"/>
        <v>0</v>
      </c>
      <c r="QG24" s="389">
        <f t="shared" si="140"/>
        <v>0</v>
      </c>
      <c r="QH24" s="389">
        <f t="shared" si="140"/>
        <v>0</v>
      </c>
      <c r="QI24" s="389">
        <f t="shared" si="140"/>
        <v>0</v>
      </c>
      <c r="QJ24" s="389">
        <f t="shared" si="140"/>
        <v>0</v>
      </c>
      <c r="QK24" s="389">
        <f t="shared" si="73"/>
        <v>0</v>
      </c>
      <c r="QL24" s="389">
        <f t="shared" si="73"/>
        <v>0</v>
      </c>
      <c r="QM24" s="389">
        <f t="shared" si="73"/>
        <v>0</v>
      </c>
      <c r="QN24" s="389">
        <f t="shared" si="73"/>
        <v>0</v>
      </c>
      <c r="QO24" s="389">
        <f t="shared" si="73"/>
        <v>0</v>
      </c>
      <c r="QP24" s="389">
        <f t="shared" si="73"/>
        <v>0</v>
      </c>
      <c r="QQ24" s="389">
        <f t="shared" si="73"/>
        <v>0</v>
      </c>
      <c r="QR24" s="389">
        <f t="shared" si="73"/>
        <v>0</v>
      </c>
      <c r="QS24" s="389">
        <f t="shared" si="73"/>
        <v>0</v>
      </c>
      <c r="QT24" s="389">
        <f t="shared" si="73"/>
        <v>0</v>
      </c>
      <c r="QU24" s="389">
        <f t="shared" si="73"/>
        <v>0</v>
      </c>
      <c r="QV24" s="389">
        <f t="shared" si="73"/>
        <v>0</v>
      </c>
      <c r="QW24" s="389">
        <f t="shared" si="73"/>
        <v>0</v>
      </c>
      <c r="QX24" s="389">
        <f t="shared" si="73"/>
        <v>0</v>
      </c>
      <c r="QY24" s="389">
        <f t="shared" si="74"/>
        <v>0</v>
      </c>
      <c r="QZ24" s="389">
        <f t="shared" si="74"/>
        <v>0</v>
      </c>
      <c r="RA24" s="389">
        <f t="shared" si="74"/>
        <v>0</v>
      </c>
      <c r="RB24" s="389"/>
      <c r="RC24" s="389"/>
      <c r="RD24" s="389"/>
      <c r="RE24" s="389"/>
      <c r="RF24" s="389"/>
      <c r="RG24" s="389"/>
      <c r="RH24" s="389"/>
      <c r="RI24" s="389"/>
      <c r="RJ24" s="389"/>
      <c r="RK24" s="389"/>
      <c r="RL24" s="389"/>
      <c r="RM24" s="389"/>
      <c r="RN24" s="389"/>
      <c r="RO24" s="389"/>
      <c r="RP24" s="389"/>
      <c r="RQ24" s="389"/>
      <c r="RR24" s="389"/>
      <c r="RS24" s="389"/>
    </row>
    <row r="25" spans="1:487">
      <c r="A25" s="339" t="s">
        <v>947</v>
      </c>
      <c r="B25" s="287"/>
      <c r="C25" s="287"/>
      <c r="D25" s="287"/>
      <c r="E25" s="287"/>
      <c r="F25" s="521">
        <f t="shared" ref="F25:M25" si="151">SUM(F17:F24)</f>
        <v>0.375</v>
      </c>
      <c r="G25" s="382">
        <f t="shared" si="151"/>
        <v>3</v>
      </c>
      <c r="H25" s="382">
        <f t="shared" si="151"/>
        <v>0</v>
      </c>
      <c r="I25" s="382">
        <f t="shared" si="151"/>
        <v>0</v>
      </c>
      <c r="J25" s="382">
        <f t="shared" si="151"/>
        <v>2.47944099378882</v>
      </c>
      <c r="K25" s="382">
        <f t="shared" si="151"/>
        <v>4</v>
      </c>
      <c r="L25" s="382">
        <f t="shared" si="151"/>
        <v>0</v>
      </c>
      <c r="M25" s="382">
        <f t="shared" si="151"/>
        <v>0</v>
      </c>
      <c r="N25" s="382">
        <f>SUM(N17:N24)</f>
        <v>2.85444099378882</v>
      </c>
      <c r="O25" s="382">
        <f>SUM(O17:O24)</f>
        <v>7</v>
      </c>
      <c r="P25" s="382">
        <f>SUM(P17:P24)</f>
        <v>0</v>
      </c>
      <c r="Q25" s="382">
        <f>SUM(Q17:Q24)</f>
        <v>0</v>
      </c>
      <c r="R25" s="352">
        <f>SUM(R24:R24)</f>
        <v>0</v>
      </c>
      <c r="S25" s="301"/>
      <c r="BV25" s="206"/>
      <c r="BW25" s="206"/>
      <c r="BX25" s="206"/>
      <c r="BY25" s="206"/>
      <c r="BZ25" s="206"/>
      <c r="CA25" s="206"/>
      <c r="CB25" s="206"/>
      <c r="CC25" s="206"/>
      <c r="CD25" s="206"/>
      <c r="CE25" s="206"/>
      <c r="CF25" s="206"/>
      <c r="CG25" s="206"/>
      <c r="CH25" s="206"/>
      <c r="CI25" s="206"/>
      <c r="CJ25" s="206"/>
      <c r="CK25" s="206"/>
      <c r="CL25" s="206"/>
      <c r="CM25" s="206"/>
      <c r="CN25" s="206"/>
      <c r="CO25" s="206"/>
      <c r="CP25" s="206"/>
      <c r="CQ25" s="206"/>
      <c r="CR25" s="206"/>
      <c r="CS25" s="206"/>
      <c r="CT25" s="206"/>
      <c r="CU25" s="206"/>
      <c r="CV25" s="206"/>
      <c r="CW25" s="206"/>
      <c r="CX25" s="206"/>
      <c r="CY25" s="206"/>
      <c r="CZ25" s="206"/>
      <c r="DA25" s="206"/>
      <c r="DB25" s="206"/>
      <c r="DC25" s="206"/>
      <c r="DD25" s="206"/>
      <c r="DE25" s="206"/>
      <c r="DF25" s="206"/>
      <c r="DG25" s="206"/>
      <c r="DH25" s="206"/>
      <c r="DI25" s="206"/>
      <c r="DJ25" s="206"/>
      <c r="DK25" s="206"/>
      <c r="DL25" s="206"/>
      <c r="DM25" s="206"/>
      <c r="DN25" s="206"/>
      <c r="DO25" s="206"/>
      <c r="DP25" s="206"/>
      <c r="DQ25" s="206"/>
      <c r="DR25" s="206"/>
      <c r="DS25" s="206"/>
      <c r="DT25" s="206"/>
      <c r="DU25" s="206"/>
      <c r="DV25" s="206"/>
      <c r="DW25" s="206"/>
      <c r="DX25" s="206"/>
      <c r="DY25" s="206"/>
      <c r="DZ25" s="206"/>
      <c r="EA25" s="206"/>
      <c r="EB25" s="206"/>
      <c r="EC25" s="206"/>
      <c r="ED25" s="206"/>
      <c r="EE25" s="206"/>
      <c r="EF25" s="206"/>
      <c r="EG25" s="206"/>
      <c r="EH25" s="206"/>
      <c r="EI25" s="206"/>
      <c r="EJ25" s="206"/>
      <c r="EK25" s="206"/>
      <c r="EL25" s="206"/>
      <c r="EM25" s="206"/>
      <c r="EN25" s="206"/>
      <c r="EO25" s="206"/>
      <c r="EP25" s="206"/>
      <c r="EQ25" s="206"/>
      <c r="ER25" s="206"/>
      <c r="ES25" s="206"/>
      <c r="ET25" s="206"/>
      <c r="EU25" s="206"/>
      <c r="EV25" s="206"/>
      <c r="EW25" s="206"/>
      <c r="EX25" s="206"/>
      <c r="EY25" s="206"/>
      <c r="EZ25" s="206"/>
      <c r="FA25" s="206"/>
      <c r="FB25" s="206"/>
      <c r="FC25" s="206"/>
      <c r="FD25" s="206"/>
      <c r="FE25" s="206"/>
      <c r="FF25" s="206"/>
      <c r="FG25" s="206"/>
      <c r="FH25" s="206"/>
      <c r="FI25" s="206"/>
      <c r="FJ25" s="206"/>
      <c r="FK25" s="206"/>
      <c r="FL25" s="206"/>
      <c r="FM25" s="206"/>
      <c r="FN25" s="206"/>
      <c r="FO25" s="206"/>
      <c r="FP25" s="206"/>
      <c r="FQ25" s="206"/>
      <c r="FR25" s="206"/>
      <c r="FS25" s="206"/>
      <c r="FT25" s="206"/>
      <c r="FU25" s="206"/>
      <c r="FV25" s="206"/>
      <c r="FW25" s="206"/>
      <c r="FX25" s="206"/>
      <c r="FY25" s="206"/>
      <c r="FZ25" s="206"/>
      <c r="GA25" s="206"/>
      <c r="GB25" s="206"/>
      <c r="GC25" s="206"/>
      <c r="GD25" s="206"/>
      <c r="GE25" s="206"/>
      <c r="GF25" s="206"/>
      <c r="GG25" s="206"/>
      <c r="GH25" s="206"/>
      <c r="GI25" s="206"/>
      <c r="GJ25" s="206"/>
      <c r="GK25" s="206"/>
      <c r="GL25" s="206"/>
      <c r="GM25" s="206"/>
      <c r="GN25" s="206"/>
      <c r="GO25" s="206"/>
      <c r="GP25" s="206"/>
      <c r="GQ25" s="206"/>
      <c r="GR25" s="206"/>
      <c r="GS25" s="206"/>
      <c r="GT25" s="206"/>
      <c r="GU25" s="206"/>
      <c r="GV25" s="206"/>
      <c r="GW25" s="206"/>
      <c r="GX25" s="206"/>
      <c r="GY25" s="206"/>
      <c r="GZ25" s="206"/>
      <c r="HA25" s="206"/>
      <c r="HB25" s="206"/>
      <c r="HC25" s="206"/>
      <c r="HD25" s="206"/>
      <c r="HE25" s="206"/>
      <c r="HF25" s="206"/>
      <c r="HG25" s="206"/>
      <c r="HH25" s="206"/>
      <c r="HI25" s="206"/>
      <c r="HJ25" s="206"/>
      <c r="HK25" s="206"/>
      <c r="HL25" s="206"/>
      <c r="HM25" s="206"/>
      <c r="HN25" s="206"/>
      <c r="HO25" s="206"/>
      <c r="HP25" s="206"/>
      <c r="HQ25" s="206"/>
      <c r="HR25" s="206"/>
      <c r="HS25" s="206"/>
      <c r="HT25" s="206"/>
      <c r="HU25" s="206"/>
      <c r="HV25" s="206"/>
      <c r="HW25" s="206"/>
      <c r="HX25" s="206"/>
      <c r="HY25" s="206"/>
      <c r="HZ25" s="206"/>
      <c r="IA25" s="206"/>
      <c r="IB25" s="206"/>
      <c r="IC25" s="206"/>
      <c r="ID25" s="206"/>
      <c r="IE25" s="206"/>
      <c r="IF25" s="206"/>
      <c r="IG25" s="206"/>
      <c r="IH25" s="206"/>
      <c r="II25" s="206"/>
      <c r="IJ25" s="206"/>
      <c r="IK25" s="206"/>
      <c r="IL25" s="206"/>
      <c r="IM25" s="206"/>
      <c r="IN25" s="206"/>
      <c r="IO25" s="206"/>
      <c r="IP25" s="206"/>
      <c r="IQ25" s="206"/>
      <c r="IR25" s="206"/>
      <c r="IS25" s="206"/>
      <c r="IT25" s="206"/>
      <c r="IU25" s="206"/>
      <c r="IV25" s="206"/>
      <c r="IW25" s="206"/>
      <c r="IX25" s="206"/>
      <c r="IY25" s="206"/>
      <c r="IZ25" s="206"/>
      <c r="JA25" s="206"/>
      <c r="JB25" s="206"/>
      <c r="JC25" s="206"/>
      <c r="JD25" s="206"/>
      <c r="JE25" s="206"/>
      <c r="JF25" s="206"/>
      <c r="JG25" s="206"/>
      <c r="JH25" s="206"/>
      <c r="JI25" s="206"/>
      <c r="JJ25" s="206"/>
      <c r="JK25" s="206"/>
      <c r="JL25" s="206"/>
      <c r="JM25" s="206"/>
      <c r="JN25" s="206"/>
      <c r="JO25" s="206"/>
      <c r="JP25" s="206"/>
      <c r="JQ25" s="206"/>
      <c r="JR25" s="206"/>
      <c r="JS25" s="206"/>
      <c r="JT25" s="206"/>
      <c r="JU25" s="206"/>
      <c r="JV25" s="206"/>
      <c r="JW25" s="206"/>
      <c r="JX25" s="206"/>
      <c r="JY25" s="206"/>
      <c r="JZ25" s="206"/>
      <c r="KA25" s="206"/>
      <c r="KB25" s="206"/>
      <c r="KC25" s="206"/>
      <c r="KD25" s="206"/>
      <c r="KE25" s="206"/>
      <c r="KF25" s="206"/>
      <c r="KG25" s="206"/>
      <c r="KH25" s="206"/>
      <c r="KI25" s="206"/>
      <c r="KJ25" s="206"/>
      <c r="KK25" s="206"/>
      <c r="KL25" s="206"/>
      <c r="KM25" s="206"/>
      <c r="KN25" s="206"/>
      <c r="KO25" s="206"/>
      <c r="KP25" s="206"/>
      <c r="KQ25" s="206"/>
      <c r="KR25" s="206"/>
      <c r="KS25" s="206"/>
      <c r="KT25" s="206"/>
      <c r="KU25" s="206"/>
      <c r="KV25" s="206"/>
      <c r="KW25" s="206"/>
      <c r="KX25" s="206"/>
      <c r="KY25" s="206"/>
      <c r="KZ25" s="206"/>
      <c r="LA25" s="206"/>
      <c r="LB25" s="206"/>
      <c r="LC25" s="206"/>
      <c r="LD25" s="206"/>
      <c r="LE25" s="206"/>
      <c r="LF25" s="206"/>
      <c r="LG25" s="206"/>
      <c r="LH25" s="206"/>
      <c r="LI25" s="206"/>
      <c r="LJ25" s="206"/>
      <c r="LK25" s="206"/>
      <c r="LL25" s="206"/>
      <c r="LM25" s="206"/>
      <c r="LN25" s="206"/>
      <c r="LO25" s="206"/>
      <c r="LP25" s="206"/>
      <c r="LQ25" s="206"/>
      <c r="LR25" s="206"/>
      <c r="LS25" s="206"/>
      <c r="LT25" s="206"/>
      <c r="LU25" s="206"/>
      <c r="LV25" s="206"/>
      <c r="LW25" s="206"/>
      <c r="LX25" s="206"/>
      <c r="LY25" s="206"/>
      <c r="LZ25" s="206"/>
      <c r="MA25" s="206"/>
      <c r="MB25" s="206"/>
      <c r="MC25" s="206"/>
      <c r="MD25" s="206"/>
      <c r="ME25" s="206"/>
      <c r="MF25" s="206"/>
      <c r="MG25" s="206"/>
      <c r="MH25" s="206"/>
      <c r="MI25" s="206"/>
      <c r="MJ25" s="206"/>
      <c r="MK25" s="206"/>
      <c r="ML25" s="206"/>
      <c r="MM25" s="206"/>
      <c r="MN25" s="206"/>
      <c r="MO25" s="206"/>
      <c r="MP25" s="206"/>
      <c r="MQ25" s="206"/>
      <c r="MR25" s="206"/>
      <c r="MS25" s="206"/>
      <c r="MT25" s="206"/>
      <c r="MU25" s="206"/>
      <c r="MV25" s="206"/>
      <c r="MW25" s="206"/>
      <c r="MX25" s="206"/>
      <c r="MY25" s="206"/>
      <c r="MZ25" s="206"/>
      <c r="NA25" s="206"/>
      <c r="NB25" s="206"/>
      <c r="NC25" s="206"/>
      <c r="ND25" s="206"/>
      <c r="NE25" s="206"/>
      <c r="NF25" s="206"/>
      <c r="NG25" s="206"/>
      <c r="NH25" s="206"/>
      <c r="NI25" s="206"/>
      <c r="NJ25" s="206"/>
      <c r="NK25" s="206"/>
      <c r="NL25" s="206"/>
      <c r="NM25" s="206"/>
      <c r="NN25" s="206"/>
      <c r="NO25" s="206"/>
      <c r="NP25" s="206"/>
      <c r="NQ25" s="206"/>
      <c r="NR25" s="206"/>
      <c r="NS25" s="206"/>
      <c r="NT25" s="206"/>
      <c r="NU25" s="206"/>
      <c r="NV25" s="206"/>
      <c r="NW25" s="206"/>
      <c r="NX25" s="206"/>
      <c r="NY25" s="206"/>
      <c r="NZ25" s="206"/>
      <c r="OA25" s="206"/>
      <c r="OB25" s="206"/>
      <c r="OC25" s="206"/>
      <c r="OD25" s="206"/>
      <c r="OE25" s="206"/>
      <c r="OF25" s="206"/>
      <c r="OG25" s="206"/>
      <c r="OH25" s="206"/>
      <c r="OI25" s="206"/>
      <c r="OJ25" s="206"/>
      <c r="OK25" s="206"/>
      <c r="OL25" s="206"/>
      <c r="OM25" s="206"/>
      <c r="ON25" s="206"/>
      <c r="OO25" s="206"/>
      <c r="OP25" s="206"/>
      <c r="OQ25" s="206"/>
      <c r="OR25" s="206"/>
      <c r="OS25" s="206"/>
      <c r="OT25" s="206"/>
      <c r="OU25" s="206"/>
      <c r="OV25" s="206"/>
      <c r="OW25" s="206"/>
      <c r="OX25" s="206"/>
      <c r="OY25" s="206"/>
      <c r="OZ25" s="206"/>
      <c r="PA25" s="206"/>
      <c r="PB25" s="206"/>
      <c r="PC25" s="206"/>
      <c r="PD25" s="206"/>
      <c r="PE25" s="206"/>
      <c r="PF25" s="206"/>
      <c r="PG25" s="206"/>
      <c r="PH25" s="206"/>
      <c r="PI25" s="206"/>
      <c r="PJ25" s="206"/>
      <c r="PK25" s="206"/>
      <c r="PL25" s="206"/>
      <c r="PM25" s="206"/>
      <c r="PN25" s="206"/>
      <c r="PO25" s="206"/>
      <c r="PP25" s="206"/>
      <c r="PQ25" s="206"/>
      <c r="PR25" s="206"/>
      <c r="PS25" s="206"/>
      <c r="PT25" s="206"/>
      <c r="PU25" s="206"/>
      <c r="PV25" s="206"/>
      <c r="PW25" s="206"/>
      <c r="PX25" s="206"/>
      <c r="PY25" s="206"/>
      <c r="PZ25" s="206"/>
      <c r="QA25" s="206"/>
      <c r="QB25" s="206"/>
      <c r="QC25" s="206"/>
      <c r="QD25" s="206"/>
      <c r="QE25" s="206"/>
      <c r="QF25" s="206"/>
      <c r="QG25" s="206"/>
      <c r="QH25" s="206"/>
      <c r="QI25" s="206"/>
      <c r="QJ25" s="206"/>
      <c r="QK25" s="206"/>
      <c r="QL25" s="206"/>
      <c r="QM25" s="206"/>
      <c r="QN25" s="206"/>
      <c r="QO25" s="206"/>
      <c r="QP25" s="206"/>
      <c r="QQ25" s="206"/>
      <c r="QR25" s="206"/>
      <c r="QS25" s="206"/>
      <c r="QT25" s="206"/>
      <c r="QU25" s="206"/>
      <c r="QV25" s="206"/>
      <c r="QW25" s="206"/>
      <c r="QX25" s="206"/>
      <c r="QY25" s="206"/>
      <c r="QZ25" s="206"/>
      <c r="RA25" s="206"/>
      <c r="RB25" s="206"/>
      <c r="RC25" s="206"/>
      <c r="RD25" s="206"/>
      <c r="RE25" s="206"/>
      <c r="RF25" s="206"/>
      <c r="RG25" s="206"/>
      <c r="RH25" s="206"/>
      <c r="RI25" s="206"/>
      <c r="RJ25" s="206"/>
      <c r="RK25" s="206"/>
      <c r="RL25" s="206"/>
      <c r="RM25" s="206"/>
      <c r="RN25" s="206"/>
      <c r="RO25" s="206"/>
      <c r="RP25" s="206"/>
      <c r="RQ25" s="206"/>
      <c r="RR25" s="206"/>
      <c r="RS25" s="206"/>
    </row>
    <row r="26" spans="1:487">
      <c r="A26" s="339"/>
      <c r="B26" s="287"/>
      <c r="C26" s="287"/>
      <c r="D26" s="287"/>
      <c r="E26" s="287"/>
      <c r="F26" s="382"/>
      <c r="G26" s="349"/>
      <c r="H26" s="349"/>
      <c r="I26" s="349"/>
      <c r="J26" s="382"/>
      <c r="K26" s="349"/>
      <c r="L26" s="349"/>
      <c r="M26" s="349"/>
      <c r="N26" s="352"/>
      <c r="O26" s="352"/>
      <c r="P26" s="352"/>
      <c r="Q26" s="352"/>
      <c r="R26" s="352"/>
      <c r="S26" s="301"/>
      <c r="BV26" s="206"/>
      <c r="BW26" s="206"/>
      <c r="BX26" s="206"/>
      <c r="BY26" s="206"/>
      <c r="BZ26" s="206"/>
      <c r="CA26" s="206"/>
      <c r="CB26" s="206"/>
      <c r="CC26" s="206"/>
      <c r="CD26" s="206"/>
      <c r="CE26" s="206"/>
      <c r="CF26" s="206"/>
      <c r="CG26" s="206"/>
      <c r="CH26" s="206"/>
      <c r="CI26" s="206"/>
      <c r="CJ26" s="206"/>
      <c r="CK26" s="206"/>
      <c r="CL26" s="206"/>
      <c r="CM26" s="206"/>
      <c r="CN26" s="206"/>
      <c r="CO26" s="206"/>
      <c r="CP26" s="206"/>
      <c r="CQ26" s="206"/>
      <c r="CR26" s="206"/>
      <c r="CS26" s="206"/>
      <c r="CT26" s="206"/>
      <c r="CU26" s="206"/>
      <c r="CV26" s="206"/>
      <c r="CW26" s="206"/>
      <c r="CX26" s="206"/>
      <c r="CY26" s="206"/>
      <c r="CZ26" s="206"/>
      <c r="DA26" s="206"/>
      <c r="DB26" s="206"/>
      <c r="DC26" s="206"/>
      <c r="DD26" s="206"/>
      <c r="DE26" s="206"/>
      <c r="DF26" s="206"/>
      <c r="DG26" s="206"/>
      <c r="DH26" s="206"/>
      <c r="DI26" s="206"/>
      <c r="DJ26" s="206"/>
      <c r="DK26" s="206"/>
      <c r="DL26" s="206"/>
      <c r="DM26" s="206"/>
      <c r="DN26" s="206"/>
      <c r="DO26" s="206"/>
      <c r="DP26" s="206"/>
      <c r="DQ26" s="206"/>
      <c r="DR26" s="206"/>
      <c r="DS26" s="206"/>
      <c r="DT26" s="206"/>
      <c r="DU26" s="206"/>
      <c r="DV26" s="206"/>
      <c r="DW26" s="206"/>
      <c r="DX26" s="206"/>
      <c r="DY26" s="206"/>
      <c r="DZ26" s="206"/>
      <c r="EA26" s="206"/>
      <c r="EB26" s="206"/>
      <c r="EC26" s="206"/>
      <c r="ED26" s="206"/>
      <c r="EE26" s="206"/>
      <c r="EF26" s="206"/>
      <c r="EG26" s="206"/>
      <c r="EH26" s="206"/>
      <c r="EI26" s="206"/>
      <c r="EJ26" s="206"/>
      <c r="EK26" s="206"/>
      <c r="EL26" s="206"/>
      <c r="EM26" s="206"/>
      <c r="EN26" s="206"/>
      <c r="EO26" s="206"/>
      <c r="EP26" s="206"/>
      <c r="EQ26" s="206"/>
      <c r="ER26" s="206"/>
      <c r="ES26" s="206"/>
      <c r="ET26" s="206"/>
      <c r="EU26" s="206"/>
      <c r="EV26" s="206"/>
      <c r="EW26" s="206"/>
      <c r="EX26" s="206"/>
      <c r="EY26" s="206"/>
      <c r="EZ26" s="206"/>
      <c r="FA26" s="206"/>
      <c r="FB26" s="206"/>
      <c r="FC26" s="206"/>
      <c r="FD26" s="206"/>
      <c r="FE26" s="206"/>
      <c r="FF26" s="206"/>
      <c r="FG26" s="206"/>
      <c r="FH26" s="206"/>
      <c r="FI26" s="206"/>
      <c r="FJ26" s="206"/>
      <c r="FK26" s="206"/>
      <c r="FL26" s="206"/>
      <c r="FM26" s="206"/>
      <c r="FN26" s="206"/>
      <c r="FO26" s="206"/>
      <c r="FP26" s="206"/>
      <c r="FQ26" s="206"/>
      <c r="FR26" s="206"/>
      <c r="FS26" s="206"/>
      <c r="FT26" s="206"/>
      <c r="FU26" s="206"/>
      <c r="FV26" s="206"/>
      <c r="FW26" s="206"/>
      <c r="FX26" s="206"/>
      <c r="FY26" s="206"/>
      <c r="FZ26" s="206"/>
      <c r="GA26" s="206"/>
      <c r="GB26" s="206"/>
      <c r="GC26" s="206"/>
      <c r="GD26" s="206"/>
      <c r="GE26" s="206"/>
      <c r="GF26" s="206"/>
      <c r="GG26" s="206"/>
      <c r="GH26" s="206"/>
      <c r="GI26" s="206"/>
      <c r="GJ26" s="206"/>
      <c r="GK26" s="206"/>
      <c r="GL26" s="206"/>
      <c r="GM26" s="206"/>
      <c r="GN26" s="206"/>
      <c r="GO26" s="206"/>
      <c r="GP26" s="206"/>
      <c r="GQ26" s="206"/>
      <c r="GR26" s="206"/>
      <c r="GS26" s="206"/>
      <c r="GT26" s="206"/>
      <c r="GU26" s="206"/>
      <c r="GV26" s="206"/>
      <c r="GW26" s="206"/>
      <c r="GX26" s="206"/>
      <c r="GY26" s="206"/>
      <c r="GZ26" s="206"/>
      <c r="HA26" s="206"/>
      <c r="HB26" s="206"/>
      <c r="HC26" s="206"/>
      <c r="HD26" s="206"/>
      <c r="HE26" s="206"/>
      <c r="HF26" s="206"/>
      <c r="HG26" s="206"/>
      <c r="HH26" s="206"/>
      <c r="HI26" s="206"/>
      <c r="HJ26" s="206"/>
      <c r="HK26" s="206"/>
      <c r="HL26" s="206"/>
      <c r="HM26" s="206"/>
      <c r="HN26" s="206"/>
      <c r="HO26" s="206"/>
      <c r="HP26" s="206"/>
      <c r="HQ26" s="206"/>
      <c r="HR26" s="206"/>
      <c r="HS26" s="206"/>
      <c r="HT26" s="206"/>
      <c r="HU26" s="206"/>
      <c r="HV26" s="206"/>
      <c r="HW26" s="206"/>
      <c r="HX26" s="206"/>
      <c r="HY26" s="206"/>
      <c r="HZ26" s="206"/>
      <c r="IA26" s="206"/>
      <c r="IB26" s="206"/>
      <c r="IC26" s="206"/>
      <c r="ID26" s="206"/>
      <c r="IE26" s="206"/>
      <c r="IF26" s="206"/>
      <c r="IG26" s="206"/>
      <c r="IH26" s="206"/>
      <c r="II26" s="206"/>
      <c r="IJ26" s="206"/>
      <c r="IK26" s="206"/>
      <c r="IL26" s="206"/>
      <c r="IM26" s="206"/>
      <c r="IN26" s="206"/>
      <c r="IO26" s="206"/>
      <c r="IP26" s="206"/>
      <c r="IQ26" s="206"/>
      <c r="IR26" s="206"/>
      <c r="IS26" s="206"/>
      <c r="IT26" s="206"/>
      <c r="IU26" s="206"/>
      <c r="IV26" s="206"/>
      <c r="IW26" s="206"/>
      <c r="IX26" s="206"/>
      <c r="IY26" s="206"/>
      <c r="IZ26" s="206"/>
      <c r="JA26" s="206"/>
      <c r="JB26" s="206"/>
      <c r="JC26" s="206"/>
      <c r="JD26" s="206"/>
      <c r="JE26" s="206"/>
      <c r="JF26" s="206"/>
      <c r="JG26" s="206"/>
      <c r="JH26" s="206"/>
      <c r="JI26" s="206"/>
      <c r="JJ26" s="206"/>
      <c r="JK26" s="206"/>
      <c r="JL26" s="206"/>
      <c r="JM26" s="206"/>
      <c r="JN26" s="206"/>
      <c r="JO26" s="206"/>
      <c r="JP26" s="206"/>
      <c r="JQ26" s="206"/>
      <c r="JR26" s="206"/>
      <c r="JS26" s="206"/>
      <c r="JT26" s="206"/>
      <c r="JU26" s="206"/>
      <c r="JV26" s="206"/>
      <c r="JW26" s="206"/>
      <c r="JX26" s="206"/>
      <c r="JY26" s="206"/>
      <c r="JZ26" s="206"/>
      <c r="KA26" s="206"/>
      <c r="KB26" s="206"/>
      <c r="KC26" s="206"/>
      <c r="KD26" s="206"/>
      <c r="KE26" s="206"/>
      <c r="KF26" s="206"/>
      <c r="KG26" s="206"/>
      <c r="KH26" s="206"/>
      <c r="KI26" s="206"/>
      <c r="KJ26" s="206"/>
      <c r="KK26" s="206"/>
      <c r="KL26" s="206"/>
      <c r="KM26" s="206"/>
      <c r="KN26" s="206"/>
      <c r="KO26" s="206"/>
      <c r="KP26" s="206"/>
      <c r="KQ26" s="206"/>
      <c r="KR26" s="206"/>
      <c r="KS26" s="206"/>
      <c r="KT26" s="206"/>
      <c r="KU26" s="206"/>
      <c r="KV26" s="206"/>
      <c r="KW26" s="206"/>
      <c r="KX26" s="206"/>
      <c r="KY26" s="206"/>
      <c r="KZ26" s="206"/>
      <c r="LA26" s="206"/>
      <c r="LB26" s="206"/>
      <c r="LC26" s="206"/>
      <c r="LD26" s="206"/>
      <c r="LE26" s="206"/>
      <c r="LF26" s="206"/>
      <c r="LG26" s="206"/>
      <c r="LH26" s="206"/>
      <c r="LI26" s="206"/>
      <c r="LJ26" s="206"/>
      <c r="LK26" s="206"/>
      <c r="LL26" s="206"/>
      <c r="LM26" s="206"/>
      <c r="LN26" s="206"/>
      <c r="LO26" s="206"/>
      <c r="LP26" s="206"/>
      <c r="LQ26" s="206"/>
      <c r="LR26" s="206"/>
      <c r="LS26" s="206"/>
      <c r="LT26" s="206"/>
      <c r="LU26" s="206"/>
      <c r="LV26" s="206"/>
      <c r="LW26" s="206"/>
      <c r="LX26" s="206"/>
      <c r="LY26" s="206"/>
      <c r="LZ26" s="206"/>
      <c r="MA26" s="206"/>
      <c r="MB26" s="206"/>
      <c r="MC26" s="206"/>
      <c r="MD26" s="206"/>
      <c r="ME26" s="206"/>
      <c r="MF26" s="206"/>
      <c r="MG26" s="206"/>
      <c r="MH26" s="206"/>
      <c r="MI26" s="206"/>
      <c r="MJ26" s="206"/>
      <c r="MK26" s="206"/>
      <c r="ML26" s="206"/>
      <c r="MM26" s="206"/>
      <c r="MN26" s="206"/>
      <c r="MO26" s="206"/>
      <c r="MP26" s="206"/>
      <c r="MQ26" s="206"/>
      <c r="MR26" s="206"/>
      <c r="MS26" s="206"/>
      <c r="MT26" s="206"/>
      <c r="MU26" s="206"/>
      <c r="MV26" s="206"/>
      <c r="MW26" s="206"/>
      <c r="MX26" s="206"/>
      <c r="MY26" s="206"/>
      <c r="MZ26" s="206"/>
      <c r="NA26" s="206"/>
      <c r="NB26" s="206"/>
      <c r="NC26" s="206"/>
      <c r="ND26" s="206"/>
      <c r="NE26" s="206"/>
      <c r="NF26" s="206"/>
      <c r="NG26" s="206"/>
      <c r="NH26" s="206"/>
      <c r="NI26" s="206"/>
      <c r="NJ26" s="206"/>
      <c r="NK26" s="206"/>
      <c r="NL26" s="206"/>
      <c r="NM26" s="206"/>
      <c r="NN26" s="206"/>
      <c r="NO26" s="206"/>
      <c r="NP26" s="206"/>
      <c r="NQ26" s="206"/>
      <c r="NR26" s="206"/>
      <c r="NS26" s="206"/>
      <c r="NT26" s="206"/>
      <c r="NU26" s="206"/>
      <c r="NV26" s="206"/>
      <c r="NW26" s="206"/>
      <c r="NX26" s="206"/>
      <c r="NY26" s="206"/>
      <c r="NZ26" s="206"/>
      <c r="OA26" s="206"/>
      <c r="OB26" s="206"/>
      <c r="OC26" s="206"/>
      <c r="OD26" s="206"/>
      <c r="OE26" s="206"/>
      <c r="OF26" s="206"/>
      <c r="OG26" s="206"/>
      <c r="OH26" s="206"/>
      <c r="OI26" s="206"/>
      <c r="OJ26" s="206"/>
      <c r="OK26" s="206"/>
      <c r="OL26" s="206"/>
      <c r="OM26" s="206"/>
      <c r="ON26" s="206"/>
      <c r="OO26" s="206"/>
      <c r="OP26" s="206"/>
      <c r="OQ26" s="206"/>
      <c r="OR26" s="206"/>
      <c r="OS26" s="206"/>
      <c r="OT26" s="206"/>
      <c r="OU26" s="206"/>
      <c r="OV26" s="206"/>
      <c r="OW26" s="206"/>
      <c r="OX26" s="206"/>
      <c r="OY26" s="206"/>
      <c r="OZ26" s="206"/>
      <c r="PA26" s="206"/>
      <c r="PB26" s="206"/>
      <c r="PC26" s="206"/>
      <c r="PD26" s="206"/>
      <c r="PE26" s="206"/>
      <c r="PF26" s="206"/>
      <c r="PG26" s="206"/>
      <c r="PH26" s="206"/>
      <c r="PI26" s="206"/>
      <c r="PJ26" s="206"/>
      <c r="PK26" s="206"/>
      <c r="PL26" s="206"/>
      <c r="PM26" s="206"/>
      <c r="PN26" s="206"/>
      <c r="PO26" s="206"/>
      <c r="PP26" s="206"/>
      <c r="PQ26" s="206"/>
      <c r="PR26" s="206"/>
      <c r="PS26" s="206"/>
      <c r="PT26" s="206"/>
      <c r="PU26" s="206"/>
      <c r="PV26" s="206"/>
      <c r="PW26" s="206"/>
      <c r="PX26" s="206"/>
      <c r="PY26" s="206"/>
      <c r="PZ26" s="206"/>
      <c r="QA26" s="206"/>
      <c r="QB26" s="206"/>
      <c r="QC26" s="206"/>
      <c r="QD26" s="206"/>
      <c r="QE26" s="206"/>
      <c r="QF26" s="206"/>
      <c r="QG26" s="206"/>
      <c r="QH26" s="206"/>
      <c r="QI26" s="206"/>
      <c r="QJ26" s="206"/>
      <c r="QK26" s="206"/>
      <c r="QL26" s="206"/>
      <c r="QM26" s="206"/>
      <c r="QN26" s="206"/>
      <c r="QO26" s="206"/>
      <c r="QP26" s="206"/>
      <c r="QQ26" s="206"/>
      <c r="QR26" s="206"/>
      <c r="QS26" s="206"/>
      <c r="QT26" s="206"/>
      <c r="QU26" s="206"/>
      <c r="QV26" s="206"/>
      <c r="QW26" s="206"/>
      <c r="QX26" s="206"/>
      <c r="QY26" s="206"/>
      <c r="QZ26" s="206"/>
      <c r="RA26" s="206"/>
      <c r="RB26" s="206"/>
      <c r="RC26" s="206"/>
      <c r="RD26" s="206"/>
      <c r="RE26" s="206"/>
      <c r="RF26" s="206"/>
      <c r="RG26" s="206"/>
      <c r="RH26" s="206"/>
      <c r="RI26" s="206"/>
      <c r="RJ26" s="206"/>
      <c r="RK26" s="206"/>
      <c r="RL26" s="206"/>
      <c r="RM26" s="206"/>
      <c r="RN26" s="206"/>
      <c r="RO26" s="206"/>
      <c r="RP26" s="206"/>
      <c r="RQ26" s="206"/>
      <c r="RR26" s="206"/>
      <c r="RS26" s="206"/>
    </row>
    <row r="27" spans="1:487">
      <c r="A27" s="339" t="s">
        <v>948</v>
      </c>
      <c r="B27" s="287"/>
      <c r="C27" s="287"/>
      <c r="D27" s="287"/>
      <c r="E27" s="287"/>
      <c r="F27" s="382">
        <f t="shared" ref="F27:M27" si="152">F14+F25</f>
        <v>0.375</v>
      </c>
      <c r="G27" s="382">
        <f t="shared" si="152"/>
        <v>3</v>
      </c>
      <c r="H27" s="382">
        <f t="shared" si="152"/>
        <v>0</v>
      </c>
      <c r="I27" s="382">
        <f t="shared" si="152"/>
        <v>0</v>
      </c>
      <c r="J27" s="382">
        <f t="shared" si="152"/>
        <v>2.47944099378882</v>
      </c>
      <c r="K27" s="382">
        <f t="shared" si="152"/>
        <v>4</v>
      </c>
      <c r="L27" s="382">
        <f t="shared" si="152"/>
        <v>0</v>
      </c>
      <c r="M27" s="382">
        <f t="shared" si="152"/>
        <v>0</v>
      </c>
      <c r="N27" s="382">
        <f>N14+N25</f>
        <v>2.85444099378882</v>
      </c>
      <c r="O27" s="382">
        <f>O14+O25</f>
        <v>7</v>
      </c>
      <c r="P27" s="382">
        <f>P14+P25</f>
        <v>0</v>
      </c>
      <c r="Q27" s="382">
        <f>Q14+Q25</f>
        <v>0</v>
      </c>
      <c r="R27" s="352"/>
      <c r="S27" s="301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  <c r="AP27" s="206"/>
      <c r="AQ27" s="206"/>
      <c r="AR27" s="206"/>
      <c r="AS27" s="206"/>
      <c r="AT27" s="206"/>
      <c r="AU27" s="206"/>
      <c r="AV27" s="206"/>
      <c r="AW27" s="206"/>
      <c r="AX27" s="206"/>
      <c r="AY27" s="206"/>
      <c r="AZ27" s="206"/>
      <c r="BA27" s="206"/>
      <c r="BB27" s="206"/>
      <c r="BC27" s="206"/>
      <c r="BD27" s="206"/>
      <c r="BE27" s="206"/>
      <c r="BF27" s="206"/>
      <c r="BG27" s="206"/>
      <c r="BH27" s="206"/>
      <c r="BI27" s="206"/>
      <c r="BJ27" s="206"/>
      <c r="BK27" s="206"/>
      <c r="BL27" s="206"/>
      <c r="BM27" s="206"/>
      <c r="BN27" s="206"/>
      <c r="BO27" s="206"/>
      <c r="BP27" s="206"/>
      <c r="BQ27" s="206"/>
      <c r="BR27" s="206"/>
      <c r="BS27" s="206"/>
      <c r="BT27" s="206"/>
      <c r="BU27" s="206"/>
      <c r="BV27" s="206"/>
      <c r="BW27" s="206"/>
      <c r="BX27" s="206"/>
      <c r="BY27" s="206"/>
      <c r="BZ27" s="206"/>
      <c r="CA27" s="206"/>
      <c r="CB27" s="206"/>
      <c r="CC27" s="206"/>
      <c r="CD27" s="206"/>
      <c r="CE27" s="206"/>
      <c r="CF27" s="206"/>
      <c r="CG27" s="206"/>
      <c r="CH27" s="206"/>
      <c r="CI27" s="206"/>
      <c r="CJ27" s="206"/>
      <c r="CK27" s="206"/>
      <c r="CL27" s="206"/>
      <c r="CM27" s="206"/>
      <c r="CN27" s="206"/>
      <c r="CO27" s="206"/>
      <c r="CP27" s="206"/>
      <c r="CQ27" s="206"/>
      <c r="CR27" s="206"/>
      <c r="CS27" s="206"/>
      <c r="CT27" s="206"/>
      <c r="CU27" s="206"/>
      <c r="CV27" s="206"/>
      <c r="CW27" s="206"/>
      <c r="CX27" s="206"/>
      <c r="CY27" s="206"/>
      <c r="CZ27" s="206"/>
      <c r="DA27" s="206"/>
      <c r="DB27" s="206"/>
      <c r="DC27" s="206"/>
      <c r="DD27" s="206"/>
      <c r="DE27" s="206"/>
      <c r="DF27" s="206"/>
      <c r="DG27" s="206"/>
      <c r="DH27" s="206"/>
      <c r="DI27" s="206"/>
      <c r="DJ27" s="206"/>
      <c r="DK27" s="206"/>
      <c r="DL27" s="206"/>
      <c r="DM27" s="206"/>
      <c r="DN27" s="206"/>
      <c r="DO27" s="206"/>
      <c r="DP27" s="206"/>
      <c r="DQ27" s="206"/>
      <c r="DR27" s="206"/>
      <c r="DS27" s="206"/>
      <c r="DT27" s="206"/>
      <c r="DU27" s="206"/>
      <c r="DV27" s="206"/>
      <c r="DW27" s="206"/>
      <c r="DX27" s="206"/>
      <c r="DY27" s="206"/>
      <c r="DZ27" s="206"/>
      <c r="EA27" s="206"/>
      <c r="EB27" s="206"/>
      <c r="EC27" s="206"/>
      <c r="ED27" s="206"/>
      <c r="EE27" s="206"/>
      <c r="EF27" s="206"/>
      <c r="EG27" s="206"/>
      <c r="EH27" s="206"/>
      <c r="EI27" s="206"/>
      <c r="EJ27" s="206"/>
      <c r="EK27" s="206"/>
      <c r="EL27" s="206"/>
      <c r="EM27" s="206"/>
      <c r="EN27" s="206"/>
      <c r="EO27" s="206"/>
      <c r="EP27" s="206"/>
      <c r="EQ27" s="206"/>
      <c r="ER27" s="206"/>
      <c r="ES27" s="206"/>
      <c r="ET27" s="206"/>
      <c r="EU27" s="206"/>
      <c r="EV27" s="206"/>
      <c r="EW27" s="206"/>
      <c r="EX27" s="206"/>
      <c r="EY27" s="206"/>
      <c r="EZ27" s="206"/>
      <c r="FA27" s="206"/>
      <c r="FB27" s="206"/>
      <c r="FC27" s="206"/>
      <c r="FD27" s="206"/>
      <c r="FE27" s="206"/>
      <c r="FF27" s="206"/>
      <c r="FG27" s="206"/>
      <c r="FH27" s="206"/>
      <c r="FI27" s="206"/>
      <c r="FJ27" s="206"/>
      <c r="FK27" s="206"/>
      <c r="FL27" s="206"/>
      <c r="FM27" s="206"/>
      <c r="FN27" s="206"/>
      <c r="FO27" s="206"/>
      <c r="FP27" s="206"/>
      <c r="FQ27" s="206"/>
      <c r="FR27" s="206"/>
      <c r="FS27" s="206"/>
      <c r="FT27" s="206"/>
      <c r="FU27" s="206"/>
      <c r="FV27" s="206"/>
      <c r="FW27" s="206"/>
      <c r="FX27" s="206"/>
      <c r="FY27" s="206"/>
      <c r="FZ27" s="206"/>
      <c r="GA27" s="206"/>
      <c r="GB27" s="206"/>
      <c r="GC27" s="206"/>
      <c r="GD27" s="206"/>
      <c r="GE27" s="206"/>
      <c r="GF27" s="206"/>
      <c r="GG27" s="206"/>
      <c r="GH27" s="206"/>
      <c r="GI27" s="206"/>
      <c r="GJ27" s="206"/>
      <c r="GK27" s="206"/>
      <c r="GL27" s="206"/>
      <c r="GM27" s="206"/>
      <c r="GN27" s="206"/>
      <c r="GO27" s="206"/>
      <c r="GP27" s="206"/>
      <c r="GQ27" s="206"/>
      <c r="GR27" s="206"/>
      <c r="GS27" s="206"/>
      <c r="GT27" s="206"/>
      <c r="GU27" s="206"/>
      <c r="GV27" s="206"/>
      <c r="GW27" s="206"/>
      <c r="GX27" s="206"/>
      <c r="GY27" s="206"/>
      <c r="GZ27" s="206"/>
      <c r="HA27" s="206"/>
      <c r="HB27" s="206"/>
      <c r="HC27" s="206"/>
      <c r="HD27" s="206"/>
      <c r="HE27" s="206"/>
      <c r="HF27" s="206"/>
      <c r="HG27" s="206"/>
      <c r="HH27" s="206"/>
      <c r="HI27" s="206"/>
      <c r="HJ27" s="206"/>
      <c r="HK27" s="206"/>
      <c r="HL27" s="206"/>
      <c r="HM27" s="206"/>
      <c r="HN27" s="206"/>
      <c r="HO27" s="206"/>
      <c r="HP27" s="206"/>
      <c r="HQ27" s="206"/>
      <c r="HR27" s="206"/>
      <c r="HS27" s="206"/>
      <c r="HT27" s="206"/>
      <c r="HU27" s="206"/>
      <c r="HV27" s="206"/>
      <c r="HW27" s="206"/>
      <c r="HX27" s="206"/>
      <c r="HY27" s="206"/>
      <c r="HZ27" s="206"/>
      <c r="IA27" s="206"/>
      <c r="IB27" s="206"/>
      <c r="IC27" s="206"/>
      <c r="ID27" s="206"/>
      <c r="IE27" s="206"/>
      <c r="IF27" s="206"/>
      <c r="IG27" s="206"/>
      <c r="IH27" s="206"/>
      <c r="II27" s="206"/>
      <c r="IJ27" s="206"/>
      <c r="IK27" s="206"/>
      <c r="IL27" s="206"/>
      <c r="IM27" s="206"/>
      <c r="IN27" s="206"/>
      <c r="IO27" s="206"/>
      <c r="IP27" s="206"/>
      <c r="IQ27" s="206"/>
      <c r="IR27" s="206"/>
      <c r="IS27" s="206"/>
      <c r="IT27" s="206"/>
      <c r="IU27" s="206"/>
      <c r="IV27" s="206"/>
      <c r="IW27" s="206"/>
      <c r="IX27" s="206"/>
      <c r="IY27" s="206"/>
      <c r="IZ27" s="206"/>
      <c r="JA27" s="206"/>
      <c r="JB27" s="206"/>
      <c r="JC27" s="206"/>
      <c r="JD27" s="206"/>
      <c r="JE27" s="206"/>
      <c r="JF27" s="206"/>
      <c r="JG27" s="206"/>
      <c r="JH27" s="206"/>
      <c r="JI27" s="206"/>
      <c r="JJ27" s="206"/>
      <c r="JK27" s="206"/>
      <c r="JL27" s="206"/>
      <c r="JM27" s="206"/>
      <c r="JN27" s="206"/>
      <c r="JO27" s="206"/>
      <c r="JP27" s="206"/>
      <c r="JQ27" s="206"/>
      <c r="JR27" s="206"/>
      <c r="JS27" s="206"/>
      <c r="JT27" s="206"/>
      <c r="JU27" s="206"/>
      <c r="JV27" s="206"/>
      <c r="JW27" s="206"/>
      <c r="JX27" s="206"/>
      <c r="JY27" s="206"/>
      <c r="JZ27" s="206"/>
      <c r="KA27" s="206"/>
      <c r="KB27" s="206"/>
      <c r="KC27" s="206"/>
      <c r="KD27" s="206"/>
      <c r="KE27" s="206"/>
      <c r="KF27" s="206"/>
      <c r="KG27" s="206"/>
      <c r="KH27" s="206"/>
      <c r="KI27" s="206"/>
      <c r="KJ27" s="206"/>
      <c r="KK27" s="206"/>
      <c r="KL27" s="206"/>
      <c r="KM27" s="206"/>
      <c r="KN27" s="206"/>
      <c r="KO27" s="206"/>
      <c r="KP27" s="206"/>
      <c r="KQ27" s="206"/>
      <c r="KR27" s="206"/>
      <c r="KS27" s="206"/>
      <c r="KT27" s="206"/>
      <c r="KU27" s="206"/>
      <c r="KV27" s="206"/>
      <c r="KW27" s="206"/>
      <c r="KX27" s="206"/>
      <c r="KY27" s="206"/>
      <c r="KZ27" s="206"/>
      <c r="LA27" s="206"/>
      <c r="LB27" s="206"/>
      <c r="LC27" s="206"/>
      <c r="LD27" s="206"/>
      <c r="LE27" s="206"/>
      <c r="LF27" s="206"/>
      <c r="LG27" s="206"/>
      <c r="LH27" s="206"/>
      <c r="LI27" s="206"/>
      <c r="LJ27" s="206"/>
      <c r="LK27" s="206"/>
      <c r="LL27" s="206"/>
      <c r="LM27" s="206"/>
      <c r="LN27" s="206"/>
      <c r="LO27" s="206"/>
      <c r="LP27" s="206"/>
      <c r="LQ27" s="206"/>
      <c r="LR27" s="206"/>
      <c r="LS27" s="206"/>
      <c r="LT27" s="206"/>
      <c r="LU27" s="206"/>
      <c r="LV27" s="206"/>
      <c r="LW27" s="206"/>
      <c r="LX27" s="206"/>
      <c r="LY27" s="206"/>
      <c r="LZ27" s="206"/>
      <c r="MA27" s="206"/>
      <c r="MB27" s="206"/>
      <c r="MC27" s="206"/>
      <c r="MD27" s="206"/>
      <c r="ME27" s="206"/>
      <c r="MF27" s="206"/>
      <c r="MG27" s="206"/>
      <c r="MH27" s="206"/>
      <c r="MI27" s="206"/>
      <c r="MJ27" s="206"/>
      <c r="MK27" s="206"/>
      <c r="ML27" s="206"/>
      <c r="MM27" s="206"/>
      <c r="MN27" s="206"/>
      <c r="MO27" s="206"/>
      <c r="MP27" s="206"/>
      <c r="MQ27" s="206"/>
      <c r="MR27" s="206"/>
      <c r="MS27" s="206"/>
      <c r="MT27" s="206"/>
      <c r="MU27" s="206"/>
      <c r="MV27" s="206"/>
      <c r="MW27" s="206"/>
      <c r="MX27" s="206"/>
      <c r="MY27" s="206"/>
      <c r="MZ27" s="206"/>
      <c r="NA27" s="206"/>
      <c r="NB27" s="206"/>
      <c r="NC27" s="206"/>
      <c r="ND27" s="206"/>
      <c r="NE27" s="206"/>
      <c r="NF27" s="206"/>
      <c r="NG27" s="206"/>
      <c r="NH27" s="206"/>
      <c r="NI27" s="206"/>
      <c r="NJ27" s="206"/>
      <c r="NK27" s="206"/>
      <c r="NL27" s="206"/>
      <c r="NM27" s="206"/>
      <c r="NN27" s="206"/>
      <c r="NO27" s="206"/>
      <c r="NP27" s="206"/>
      <c r="NQ27" s="206"/>
      <c r="NR27" s="206"/>
      <c r="NS27" s="206"/>
      <c r="NT27" s="206"/>
      <c r="NU27" s="206"/>
      <c r="NV27" s="206"/>
      <c r="NW27" s="206"/>
      <c r="NX27" s="206"/>
      <c r="NY27" s="206"/>
      <c r="NZ27" s="206"/>
      <c r="OA27" s="206"/>
      <c r="OB27" s="206"/>
      <c r="OC27" s="206"/>
      <c r="OD27" s="206"/>
      <c r="OE27" s="206"/>
      <c r="OF27" s="206"/>
      <c r="OG27" s="206"/>
      <c r="OH27" s="206"/>
      <c r="OI27" s="206"/>
      <c r="OJ27" s="206"/>
      <c r="OK27" s="206"/>
      <c r="OL27" s="206"/>
      <c r="OM27" s="206"/>
      <c r="ON27" s="206"/>
      <c r="OO27" s="206"/>
      <c r="OP27" s="206"/>
      <c r="OQ27" s="206"/>
      <c r="OR27" s="206"/>
      <c r="OS27" s="206"/>
      <c r="OT27" s="206"/>
      <c r="OU27" s="206"/>
      <c r="OV27" s="206"/>
      <c r="OW27" s="206"/>
      <c r="OX27" s="206"/>
      <c r="OY27" s="206"/>
      <c r="OZ27" s="206"/>
      <c r="PA27" s="206"/>
      <c r="PB27" s="206"/>
      <c r="PC27" s="206"/>
      <c r="PD27" s="206"/>
      <c r="PE27" s="206"/>
      <c r="PF27" s="206"/>
      <c r="PG27" s="206"/>
      <c r="PH27" s="206"/>
      <c r="PI27" s="206"/>
      <c r="PJ27" s="206"/>
      <c r="PK27" s="206"/>
      <c r="PL27" s="206"/>
      <c r="PM27" s="206"/>
      <c r="PN27" s="206"/>
      <c r="PO27" s="206"/>
      <c r="PP27" s="206"/>
      <c r="PQ27" s="206"/>
      <c r="PR27" s="206"/>
      <c r="PS27" s="206"/>
      <c r="PT27" s="206"/>
      <c r="PU27" s="206"/>
      <c r="PV27" s="206"/>
      <c r="PW27" s="206"/>
      <c r="PX27" s="206"/>
      <c r="PY27" s="206"/>
      <c r="PZ27" s="206"/>
      <c r="QA27" s="206"/>
      <c r="QB27" s="206"/>
      <c r="QC27" s="206"/>
      <c r="QD27" s="206"/>
      <c r="QE27" s="206"/>
      <c r="QF27" s="206"/>
      <c r="QG27" s="206"/>
      <c r="QH27" s="206"/>
      <c r="QI27" s="206"/>
      <c r="QJ27" s="206"/>
      <c r="QK27" s="206"/>
      <c r="QL27" s="206"/>
      <c r="QM27" s="206"/>
      <c r="QN27" s="206"/>
      <c r="QO27" s="206"/>
      <c r="QP27" s="206"/>
      <c r="QQ27" s="206"/>
      <c r="QR27" s="206"/>
      <c r="QS27" s="206"/>
      <c r="QT27" s="206"/>
      <c r="QU27" s="206"/>
      <c r="QV27" s="206"/>
      <c r="QW27" s="206"/>
      <c r="QX27" s="206"/>
      <c r="QY27" s="206"/>
      <c r="QZ27" s="206"/>
      <c r="RA27" s="206"/>
      <c r="RB27" s="206"/>
      <c r="RC27" s="206"/>
      <c r="RD27" s="206"/>
      <c r="RE27" s="206"/>
      <c r="RF27" s="206"/>
      <c r="RG27" s="206"/>
      <c r="RH27" s="206"/>
      <c r="RI27" s="206"/>
      <c r="RJ27" s="206"/>
      <c r="RK27" s="206"/>
      <c r="RL27" s="206"/>
      <c r="RM27" s="206"/>
      <c r="RN27" s="206"/>
      <c r="RO27" s="206"/>
      <c r="RP27" s="206"/>
      <c r="RQ27" s="206"/>
      <c r="RR27" s="206"/>
      <c r="RS27" s="206"/>
    </row>
    <row r="28" spans="1:487">
      <c r="A28" s="433"/>
      <c r="B28" s="433"/>
      <c r="C28" s="433"/>
      <c r="D28" s="433"/>
      <c r="E28" s="433"/>
      <c r="F28" s="433"/>
      <c r="G28" s="433"/>
      <c r="H28" s="433"/>
      <c r="I28" s="433"/>
      <c r="J28" s="434"/>
      <c r="K28" s="433"/>
      <c r="L28" s="433"/>
      <c r="M28" s="433"/>
      <c r="N28" s="433"/>
      <c r="O28" s="433"/>
      <c r="P28" s="433"/>
      <c r="Q28" s="433"/>
      <c r="R28" s="433"/>
      <c r="S28" s="433"/>
    </row>
    <row r="29" spans="1:487">
      <c r="A29" s="339" t="s">
        <v>931</v>
      </c>
      <c r="B29" s="349"/>
      <c r="C29" s="349"/>
      <c r="D29" s="349"/>
      <c r="E29" s="349"/>
      <c r="F29" s="349"/>
      <c r="G29" s="349"/>
      <c r="H29" s="349"/>
      <c r="I29" s="349"/>
      <c r="J29" s="382"/>
      <c r="K29" s="349"/>
      <c r="L29" s="349"/>
      <c r="M29" s="349"/>
      <c r="N29" s="352"/>
      <c r="O29" s="352"/>
      <c r="P29" s="352"/>
      <c r="Q29" s="352"/>
      <c r="R29" s="352"/>
      <c r="S29" s="287"/>
    </row>
    <row r="30" spans="1:487">
      <c r="A30" s="339"/>
      <c r="B30" s="349"/>
      <c r="C30" s="349"/>
      <c r="D30" s="349"/>
      <c r="E30" s="349"/>
      <c r="F30" s="349"/>
      <c r="G30" s="349"/>
      <c r="H30" s="349"/>
      <c r="I30" s="349"/>
      <c r="J30" s="382"/>
      <c r="K30" s="349"/>
      <c r="L30" s="349"/>
      <c r="M30" s="349"/>
      <c r="N30" s="352"/>
      <c r="O30" s="352"/>
      <c r="P30" s="352"/>
      <c r="Q30" s="352"/>
      <c r="R30" s="352"/>
      <c r="S30" s="287"/>
    </row>
    <row r="31" spans="1:487">
      <c r="A31" s="339"/>
      <c r="B31" s="349"/>
      <c r="C31" s="349"/>
      <c r="D31" s="349"/>
      <c r="E31" s="349"/>
      <c r="F31" s="349"/>
      <c r="G31" s="349"/>
      <c r="H31" s="349"/>
      <c r="I31" s="349"/>
      <c r="J31" s="382"/>
      <c r="K31" s="349"/>
      <c r="L31" s="349"/>
      <c r="M31" s="349"/>
      <c r="N31" s="352"/>
      <c r="O31" s="352"/>
      <c r="P31" s="352"/>
      <c r="Q31" s="352"/>
      <c r="R31" s="352"/>
      <c r="S31" s="287"/>
    </row>
    <row r="32" spans="1:487">
      <c r="A32" s="287" t="s">
        <v>932</v>
      </c>
      <c r="B32" s="364">
        <v>70</v>
      </c>
      <c r="C32" s="350">
        <f>B32*C$8</f>
        <v>3.5</v>
      </c>
      <c r="D32" s="350">
        <f>(B32+C32)*D$8</f>
        <v>19.477500000000003</v>
      </c>
      <c r="E32" s="364">
        <f>B32+C32+D32</f>
        <v>92.977500000000006</v>
      </c>
      <c r="F32" s="435">
        <v>0</v>
      </c>
      <c r="G32" s="379">
        <f>G11</f>
        <v>0</v>
      </c>
      <c r="H32" s="350">
        <f>$E32*F32</f>
        <v>0</v>
      </c>
      <c r="I32" s="350"/>
      <c r="J32" s="379"/>
      <c r="K32" s="379"/>
      <c r="L32" s="350"/>
      <c r="M32" s="350"/>
      <c r="N32" s="367">
        <v>0</v>
      </c>
      <c r="O32" s="367">
        <f t="shared" ref="O32:Q33" si="153">G32+K32</f>
        <v>0</v>
      </c>
      <c r="P32" s="367">
        <f t="shared" si="153"/>
        <v>0</v>
      </c>
      <c r="Q32" s="367">
        <f t="shared" si="153"/>
        <v>0</v>
      </c>
      <c r="R32" s="355"/>
      <c r="S32" s="287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  <c r="AD32" s="206"/>
      <c r="AE32" s="206"/>
      <c r="AF32" s="206"/>
      <c r="AG32" s="206"/>
      <c r="AH32" s="206"/>
      <c r="AI32" s="206"/>
      <c r="AJ32" s="206"/>
      <c r="AK32" s="206"/>
      <c r="AM32" s="206">
        <f t="shared" ref="AM32:CX32" si="154">AM$5*$E32/12*AM11*1000</f>
        <v>0</v>
      </c>
      <c r="AN32" s="206">
        <f t="shared" si="154"/>
        <v>0</v>
      </c>
      <c r="AO32" s="206">
        <f t="shared" ref="AO32:AQ32" si="155">AO$5*$E32/12*AO11*1000</f>
        <v>0</v>
      </c>
      <c r="AP32" s="206">
        <f t="shared" si="155"/>
        <v>0</v>
      </c>
      <c r="AQ32" s="206">
        <f t="shared" si="155"/>
        <v>0</v>
      </c>
      <c r="AR32" s="206">
        <f t="shared" si="154"/>
        <v>0</v>
      </c>
      <c r="AS32" s="206">
        <f t="shared" si="154"/>
        <v>0</v>
      </c>
      <c r="AT32" s="206">
        <f t="shared" si="154"/>
        <v>0</v>
      </c>
      <c r="AU32" s="206">
        <f t="shared" si="154"/>
        <v>0</v>
      </c>
      <c r="AV32" s="206">
        <f t="shared" si="154"/>
        <v>0</v>
      </c>
      <c r="AW32" s="206">
        <f t="shared" si="154"/>
        <v>0</v>
      </c>
      <c r="AX32" s="206">
        <f t="shared" si="154"/>
        <v>0</v>
      </c>
      <c r="AY32" s="206">
        <f t="shared" si="154"/>
        <v>0</v>
      </c>
      <c r="AZ32" s="206">
        <f t="shared" si="154"/>
        <v>0</v>
      </c>
      <c r="BA32" s="206">
        <f t="shared" si="154"/>
        <v>0</v>
      </c>
      <c r="BB32" s="206">
        <f t="shared" si="154"/>
        <v>0</v>
      </c>
      <c r="BC32" s="206">
        <f t="shared" si="154"/>
        <v>0</v>
      </c>
      <c r="BD32" s="206">
        <f t="shared" si="154"/>
        <v>0</v>
      </c>
      <c r="BE32" s="206">
        <f t="shared" si="154"/>
        <v>0</v>
      </c>
      <c r="BF32" s="206">
        <f t="shared" si="154"/>
        <v>0</v>
      </c>
      <c r="BG32" s="206">
        <f t="shared" si="154"/>
        <v>0</v>
      </c>
      <c r="BH32" s="206">
        <f t="shared" si="154"/>
        <v>0</v>
      </c>
      <c r="BI32" s="206">
        <f t="shared" si="154"/>
        <v>0</v>
      </c>
      <c r="BJ32" s="206">
        <f t="shared" si="154"/>
        <v>0</v>
      </c>
      <c r="BK32" s="206">
        <f t="shared" si="154"/>
        <v>0</v>
      </c>
      <c r="BL32" s="206">
        <f t="shared" si="154"/>
        <v>0</v>
      </c>
      <c r="BM32" s="206">
        <f t="shared" si="154"/>
        <v>0</v>
      </c>
      <c r="BN32" s="206">
        <f t="shared" si="154"/>
        <v>0</v>
      </c>
      <c r="BO32" s="206">
        <f t="shared" si="154"/>
        <v>0</v>
      </c>
      <c r="BP32" s="206">
        <f t="shared" si="154"/>
        <v>0</v>
      </c>
      <c r="BQ32" s="206">
        <f t="shared" si="154"/>
        <v>0</v>
      </c>
      <c r="BR32" s="206">
        <f t="shared" si="154"/>
        <v>0</v>
      </c>
      <c r="BS32" s="206">
        <f t="shared" si="154"/>
        <v>0</v>
      </c>
      <c r="BT32" s="206">
        <f t="shared" si="154"/>
        <v>0</v>
      </c>
      <c r="BU32" s="206">
        <f t="shared" si="154"/>
        <v>0</v>
      </c>
      <c r="BV32" s="206">
        <f t="shared" si="154"/>
        <v>0</v>
      </c>
      <c r="BW32" s="206">
        <f t="shared" si="154"/>
        <v>0</v>
      </c>
      <c r="BX32" s="206">
        <f t="shared" si="154"/>
        <v>0</v>
      </c>
      <c r="BY32" s="206">
        <f t="shared" si="154"/>
        <v>0</v>
      </c>
      <c r="BZ32" s="206">
        <f t="shared" si="154"/>
        <v>0</v>
      </c>
      <c r="CA32" s="206">
        <f t="shared" si="154"/>
        <v>0</v>
      </c>
      <c r="CB32" s="206">
        <f t="shared" si="154"/>
        <v>0</v>
      </c>
      <c r="CC32" s="206">
        <f t="shared" si="154"/>
        <v>0</v>
      </c>
      <c r="CD32" s="206">
        <f t="shared" si="154"/>
        <v>0</v>
      </c>
      <c r="CE32" s="206">
        <f t="shared" si="154"/>
        <v>0</v>
      </c>
      <c r="CF32" s="206">
        <f t="shared" si="154"/>
        <v>0</v>
      </c>
      <c r="CG32" s="206">
        <f t="shared" si="154"/>
        <v>0</v>
      </c>
      <c r="CH32" s="206">
        <f t="shared" si="154"/>
        <v>0</v>
      </c>
      <c r="CI32" s="206">
        <f t="shared" si="154"/>
        <v>0</v>
      </c>
      <c r="CJ32" s="206">
        <f t="shared" si="154"/>
        <v>0</v>
      </c>
      <c r="CK32" s="206">
        <f t="shared" si="154"/>
        <v>0</v>
      </c>
      <c r="CL32" s="206">
        <f t="shared" si="154"/>
        <v>0</v>
      </c>
      <c r="CM32" s="206">
        <f t="shared" si="154"/>
        <v>0</v>
      </c>
      <c r="CN32" s="206">
        <f t="shared" si="154"/>
        <v>0</v>
      </c>
      <c r="CO32" s="206">
        <f t="shared" si="154"/>
        <v>0</v>
      </c>
      <c r="CP32" s="206">
        <f t="shared" si="154"/>
        <v>0</v>
      </c>
      <c r="CQ32" s="206">
        <f t="shared" si="154"/>
        <v>0</v>
      </c>
      <c r="CR32" s="206">
        <f t="shared" si="154"/>
        <v>0</v>
      </c>
      <c r="CS32" s="206">
        <f t="shared" si="154"/>
        <v>0</v>
      </c>
      <c r="CT32" s="206">
        <f t="shared" si="154"/>
        <v>0</v>
      </c>
      <c r="CU32" s="206">
        <f t="shared" si="154"/>
        <v>0</v>
      </c>
      <c r="CV32" s="206">
        <f t="shared" si="154"/>
        <v>0</v>
      </c>
      <c r="CW32" s="206">
        <f t="shared" si="154"/>
        <v>0</v>
      </c>
      <c r="CX32" s="206">
        <f t="shared" si="154"/>
        <v>0</v>
      </c>
      <c r="CY32" s="206">
        <f t="shared" ref="CY32:FJ32" si="156">CY$5*$E32/12*CY11*1000</f>
        <v>0</v>
      </c>
      <c r="CZ32" s="206">
        <f t="shared" si="156"/>
        <v>0</v>
      </c>
      <c r="DA32" s="206">
        <f t="shared" si="156"/>
        <v>0</v>
      </c>
      <c r="DB32" s="206">
        <f t="shared" si="156"/>
        <v>0</v>
      </c>
      <c r="DC32" s="206">
        <f t="shared" si="156"/>
        <v>0</v>
      </c>
      <c r="DD32" s="206">
        <f t="shared" si="156"/>
        <v>0</v>
      </c>
      <c r="DE32" s="206">
        <f t="shared" si="156"/>
        <v>0</v>
      </c>
      <c r="DF32" s="206">
        <f t="shared" si="156"/>
        <v>0</v>
      </c>
      <c r="DG32" s="206">
        <f t="shared" si="156"/>
        <v>0</v>
      </c>
      <c r="DH32" s="206">
        <f t="shared" si="156"/>
        <v>0</v>
      </c>
      <c r="DI32" s="206">
        <f t="shared" si="156"/>
        <v>0</v>
      </c>
      <c r="DJ32" s="206">
        <f t="shared" si="156"/>
        <v>0</v>
      </c>
      <c r="DK32" s="206">
        <f t="shared" si="156"/>
        <v>0</v>
      </c>
      <c r="DL32" s="206">
        <f t="shared" si="156"/>
        <v>0</v>
      </c>
      <c r="DM32" s="206">
        <f t="shared" si="156"/>
        <v>0</v>
      </c>
      <c r="DN32" s="206">
        <f t="shared" si="156"/>
        <v>0</v>
      </c>
      <c r="DO32" s="206">
        <f t="shared" si="156"/>
        <v>0</v>
      </c>
      <c r="DP32" s="206">
        <f t="shared" si="156"/>
        <v>0</v>
      </c>
      <c r="DQ32" s="206">
        <f t="shared" si="156"/>
        <v>0</v>
      </c>
      <c r="DR32" s="206">
        <f t="shared" si="156"/>
        <v>0</v>
      </c>
      <c r="DS32" s="206">
        <f t="shared" si="156"/>
        <v>0</v>
      </c>
      <c r="DT32" s="206">
        <f t="shared" si="156"/>
        <v>0</v>
      </c>
      <c r="DU32" s="206">
        <f t="shared" si="156"/>
        <v>0</v>
      </c>
      <c r="DV32" s="206">
        <f t="shared" si="156"/>
        <v>0</v>
      </c>
      <c r="DW32" s="206">
        <f t="shared" si="156"/>
        <v>0</v>
      </c>
      <c r="DX32" s="206">
        <f t="shared" si="156"/>
        <v>0</v>
      </c>
      <c r="DY32" s="206">
        <f t="shared" si="156"/>
        <v>0</v>
      </c>
      <c r="DZ32" s="206">
        <f t="shared" si="156"/>
        <v>0</v>
      </c>
      <c r="EA32" s="206">
        <f t="shared" si="156"/>
        <v>0</v>
      </c>
      <c r="EB32" s="206">
        <f t="shared" si="156"/>
        <v>0</v>
      </c>
      <c r="EC32" s="206">
        <f t="shared" si="156"/>
        <v>0</v>
      </c>
      <c r="ED32" s="206">
        <f t="shared" si="156"/>
        <v>0</v>
      </c>
      <c r="EE32" s="206">
        <f t="shared" si="156"/>
        <v>0</v>
      </c>
      <c r="EF32" s="206">
        <f t="shared" si="156"/>
        <v>0</v>
      </c>
      <c r="EG32" s="206">
        <f t="shared" si="156"/>
        <v>0</v>
      </c>
      <c r="EH32" s="206">
        <f t="shared" si="156"/>
        <v>0</v>
      </c>
      <c r="EI32" s="206">
        <f t="shared" si="156"/>
        <v>0</v>
      </c>
      <c r="EJ32" s="206">
        <f t="shared" si="156"/>
        <v>0</v>
      </c>
      <c r="EK32" s="206">
        <f t="shared" si="156"/>
        <v>0</v>
      </c>
      <c r="EL32" s="206">
        <f t="shared" si="156"/>
        <v>0</v>
      </c>
      <c r="EM32" s="206">
        <f t="shared" si="156"/>
        <v>0</v>
      </c>
      <c r="EN32" s="206">
        <f t="shared" si="156"/>
        <v>0</v>
      </c>
      <c r="EO32" s="206">
        <f t="shared" si="156"/>
        <v>0</v>
      </c>
      <c r="EP32" s="206">
        <f t="shared" si="156"/>
        <v>0</v>
      </c>
      <c r="EQ32" s="206">
        <f t="shared" si="156"/>
        <v>0</v>
      </c>
      <c r="ER32" s="206">
        <f t="shared" si="156"/>
        <v>0</v>
      </c>
      <c r="ES32" s="206">
        <f t="shared" si="156"/>
        <v>0</v>
      </c>
      <c r="ET32" s="206">
        <f t="shared" si="156"/>
        <v>0</v>
      </c>
      <c r="EU32" s="206">
        <f t="shared" si="156"/>
        <v>0</v>
      </c>
      <c r="EV32" s="206">
        <f t="shared" si="156"/>
        <v>0</v>
      </c>
      <c r="EW32" s="206">
        <f t="shared" si="156"/>
        <v>0</v>
      </c>
      <c r="EX32" s="206">
        <f t="shared" si="156"/>
        <v>0</v>
      </c>
      <c r="EY32" s="206">
        <f t="shared" si="156"/>
        <v>0</v>
      </c>
      <c r="EZ32" s="206">
        <f t="shared" si="156"/>
        <v>0</v>
      </c>
      <c r="FA32" s="206">
        <f t="shared" si="156"/>
        <v>0</v>
      </c>
      <c r="FB32" s="206">
        <f t="shared" si="156"/>
        <v>0</v>
      </c>
      <c r="FC32" s="206">
        <f t="shared" si="156"/>
        <v>0</v>
      </c>
      <c r="FD32" s="206">
        <f t="shared" si="156"/>
        <v>0</v>
      </c>
      <c r="FE32" s="206">
        <f t="shared" si="156"/>
        <v>0</v>
      </c>
      <c r="FF32" s="206">
        <f t="shared" si="156"/>
        <v>0</v>
      </c>
      <c r="FG32" s="206">
        <f t="shared" si="156"/>
        <v>0</v>
      </c>
      <c r="FH32" s="206">
        <f t="shared" si="156"/>
        <v>0</v>
      </c>
      <c r="FI32" s="206">
        <f t="shared" si="156"/>
        <v>0</v>
      </c>
      <c r="FJ32" s="206">
        <f t="shared" si="156"/>
        <v>0</v>
      </c>
      <c r="FK32" s="206">
        <f t="shared" ref="FK32:HV32" si="157">FK$5*$E32/12*FK11*1000</f>
        <v>0</v>
      </c>
      <c r="FL32" s="206">
        <f t="shared" si="157"/>
        <v>0</v>
      </c>
      <c r="FM32" s="206">
        <f t="shared" si="157"/>
        <v>0</v>
      </c>
      <c r="FN32" s="206">
        <f t="shared" si="157"/>
        <v>0</v>
      </c>
      <c r="FO32" s="206">
        <f t="shared" si="157"/>
        <v>0</v>
      </c>
      <c r="FP32" s="206">
        <f t="shared" si="157"/>
        <v>0</v>
      </c>
      <c r="FQ32" s="206">
        <f t="shared" si="157"/>
        <v>0</v>
      </c>
      <c r="FR32" s="206">
        <f t="shared" si="157"/>
        <v>0</v>
      </c>
      <c r="FS32" s="206">
        <f t="shared" si="157"/>
        <v>0</v>
      </c>
      <c r="FT32" s="206">
        <f t="shared" si="157"/>
        <v>0</v>
      </c>
      <c r="FU32" s="206">
        <f t="shared" si="157"/>
        <v>0</v>
      </c>
      <c r="FV32" s="206">
        <f t="shared" si="157"/>
        <v>0</v>
      </c>
      <c r="FW32" s="206">
        <f t="shared" si="157"/>
        <v>0</v>
      </c>
      <c r="FX32" s="206">
        <f t="shared" si="157"/>
        <v>0</v>
      </c>
      <c r="FY32" s="206">
        <f t="shared" si="157"/>
        <v>0</v>
      </c>
      <c r="FZ32" s="206">
        <f t="shared" si="157"/>
        <v>0</v>
      </c>
      <c r="GA32" s="206">
        <f t="shared" si="157"/>
        <v>0</v>
      </c>
      <c r="GB32" s="206">
        <f t="shared" si="157"/>
        <v>0</v>
      </c>
      <c r="GC32" s="206">
        <f t="shared" si="157"/>
        <v>0</v>
      </c>
      <c r="GD32" s="206">
        <f t="shared" si="157"/>
        <v>0</v>
      </c>
      <c r="GE32" s="206">
        <f t="shared" si="157"/>
        <v>0</v>
      </c>
      <c r="GF32" s="206">
        <f t="shared" si="157"/>
        <v>0</v>
      </c>
      <c r="GG32" s="206">
        <f t="shared" si="157"/>
        <v>0</v>
      </c>
      <c r="GH32" s="206">
        <f t="shared" si="157"/>
        <v>0</v>
      </c>
      <c r="GI32" s="206">
        <f t="shared" si="157"/>
        <v>0</v>
      </c>
      <c r="GJ32" s="206">
        <f t="shared" si="157"/>
        <v>0</v>
      </c>
      <c r="GK32" s="206">
        <f t="shared" si="157"/>
        <v>0</v>
      </c>
      <c r="GL32" s="206">
        <f t="shared" si="157"/>
        <v>0</v>
      </c>
      <c r="GM32" s="206">
        <f t="shared" si="157"/>
        <v>0</v>
      </c>
      <c r="GN32" s="206">
        <f t="shared" si="157"/>
        <v>0</v>
      </c>
      <c r="GO32" s="206">
        <f t="shared" si="157"/>
        <v>0</v>
      </c>
      <c r="GP32" s="206">
        <f t="shared" si="157"/>
        <v>0</v>
      </c>
      <c r="GQ32" s="206">
        <f t="shared" si="157"/>
        <v>0</v>
      </c>
      <c r="GR32" s="206">
        <f t="shared" si="157"/>
        <v>0</v>
      </c>
      <c r="GS32" s="206">
        <f t="shared" si="157"/>
        <v>0</v>
      </c>
      <c r="GT32" s="206">
        <f t="shared" si="157"/>
        <v>0</v>
      </c>
      <c r="GU32" s="206">
        <f t="shared" si="157"/>
        <v>0</v>
      </c>
      <c r="GV32" s="206">
        <f t="shared" si="157"/>
        <v>0</v>
      </c>
      <c r="GW32" s="206">
        <f t="shared" si="157"/>
        <v>0</v>
      </c>
      <c r="GX32" s="206">
        <f t="shared" si="157"/>
        <v>0</v>
      </c>
      <c r="GY32" s="206">
        <f t="shared" si="157"/>
        <v>0</v>
      </c>
      <c r="GZ32" s="206">
        <f t="shared" si="157"/>
        <v>0</v>
      </c>
      <c r="HA32" s="206">
        <f t="shared" si="157"/>
        <v>0</v>
      </c>
      <c r="HB32" s="206">
        <f t="shared" si="157"/>
        <v>0</v>
      </c>
      <c r="HC32" s="206">
        <f t="shared" si="157"/>
        <v>0</v>
      </c>
      <c r="HD32" s="206">
        <f t="shared" si="157"/>
        <v>0</v>
      </c>
      <c r="HE32" s="206">
        <f t="shared" si="157"/>
        <v>0</v>
      </c>
      <c r="HF32" s="206">
        <f t="shared" si="157"/>
        <v>0</v>
      </c>
      <c r="HG32" s="206">
        <f t="shared" si="157"/>
        <v>0</v>
      </c>
      <c r="HH32" s="206">
        <f t="shared" si="157"/>
        <v>0</v>
      </c>
      <c r="HI32" s="206">
        <f t="shared" si="157"/>
        <v>0</v>
      </c>
      <c r="HJ32" s="206">
        <f t="shared" si="157"/>
        <v>0</v>
      </c>
      <c r="HK32" s="206">
        <f t="shared" si="157"/>
        <v>0</v>
      </c>
      <c r="HL32" s="206">
        <f t="shared" si="157"/>
        <v>0</v>
      </c>
      <c r="HM32" s="206">
        <f t="shared" si="157"/>
        <v>0</v>
      </c>
      <c r="HN32" s="206">
        <f t="shared" si="157"/>
        <v>0</v>
      </c>
      <c r="HO32" s="206">
        <f t="shared" si="157"/>
        <v>0</v>
      </c>
      <c r="HP32" s="206">
        <f t="shared" si="157"/>
        <v>0</v>
      </c>
      <c r="HQ32" s="206">
        <f t="shared" si="157"/>
        <v>0</v>
      </c>
      <c r="HR32" s="206">
        <f t="shared" si="157"/>
        <v>0</v>
      </c>
      <c r="HS32" s="206">
        <f t="shared" si="157"/>
        <v>0</v>
      </c>
      <c r="HT32" s="206">
        <f t="shared" si="157"/>
        <v>0</v>
      </c>
      <c r="HU32" s="206">
        <f t="shared" si="157"/>
        <v>0</v>
      </c>
      <c r="HV32" s="206">
        <f t="shared" si="157"/>
        <v>0</v>
      </c>
      <c r="HW32" s="206">
        <f t="shared" ref="HW32:KH32" si="158">HW$5*$E32/12*HW11*1000</f>
        <v>0</v>
      </c>
      <c r="HX32" s="206">
        <f t="shared" si="158"/>
        <v>0</v>
      </c>
      <c r="HY32" s="206">
        <f t="shared" si="158"/>
        <v>0</v>
      </c>
      <c r="HZ32" s="206">
        <f t="shared" si="158"/>
        <v>0</v>
      </c>
      <c r="IA32" s="206">
        <f t="shared" si="158"/>
        <v>0</v>
      </c>
      <c r="IB32" s="206">
        <f t="shared" si="158"/>
        <v>0</v>
      </c>
      <c r="IC32" s="206">
        <f t="shared" si="158"/>
        <v>0</v>
      </c>
      <c r="ID32" s="206">
        <f t="shared" si="158"/>
        <v>0</v>
      </c>
      <c r="IE32" s="206">
        <f t="shared" si="158"/>
        <v>0</v>
      </c>
      <c r="IF32" s="206">
        <f t="shared" si="158"/>
        <v>0</v>
      </c>
      <c r="IG32" s="206">
        <f t="shared" si="158"/>
        <v>0</v>
      </c>
      <c r="IH32" s="206">
        <f t="shared" si="158"/>
        <v>0</v>
      </c>
      <c r="II32" s="206">
        <f t="shared" si="158"/>
        <v>0</v>
      </c>
      <c r="IJ32" s="206">
        <f t="shared" si="158"/>
        <v>0</v>
      </c>
      <c r="IK32" s="206">
        <f t="shared" si="158"/>
        <v>0</v>
      </c>
      <c r="IL32" s="206">
        <f t="shared" si="158"/>
        <v>0</v>
      </c>
      <c r="IM32" s="206">
        <f t="shared" si="158"/>
        <v>0</v>
      </c>
      <c r="IN32" s="206">
        <f t="shared" si="158"/>
        <v>0</v>
      </c>
      <c r="IO32" s="206">
        <f t="shared" si="158"/>
        <v>0</v>
      </c>
      <c r="IP32" s="206">
        <f t="shared" si="158"/>
        <v>0</v>
      </c>
      <c r="IQ32" s="206">
        <f t="shared" si="158"/>
        <v>0</v>
      </c>
      <c r="IR32" s="206">
        <f t="shared" si="158"/>
        <v>0</v>
      </c>
      <c r="IS32" s="206">
        <f t="shared" si="158"/>
        <v>0</v>
      </c>
      <c r="IT32" s="206">
        <f t="shared" si="158"/>
        <v>0</v>
      </c>
      <c r="IU32" s="206">
        <f t="shared" si="158"/>
        <v>0</v>
      </c>
      <c r="IV32" s="206">
        <f t="shared" si="158"/>
        <v>0</v>
      </c>
      <c r="IW32" s="206">
        <f t="shared" si="158"/>
        <v>0</v>
      </c>
      <c r="IX32" s="206">
        <f t="shared" si="158"/>
        <v>0</v>
      </c>
      <c r="IY32" s="206">
        <f t="shared" si="158"/>
        <v>0</v>
      </c>
      <c r="IZ32" s="206">
        <f t="shared" si="158"/>
        <v>0</v>
      </c>
      <c r="JA32" s="206">
        <f t="shared" si="158"/>
        <v>0</v>
      </c>
      <c r="JB32" s="206">
        <f t="shared" si="158"/>
        <v>0</v>
      </c>
      <c r="JC32" s="206">
        <f t="shared" si="158"/>
        <v>0</v>
      </c>
      <c r="JD32" s="206">
        <f t="shared" si="158"/>
        <v>0</v>
      </c>
      <c r="JE32" s="206">
        <f t="shared" si="158"/>
        <v>0</v>
      </c>
      <c r="JF32" s="206">
        <f t="shared" si="158"/>
        <v>0</v>
      </c>
      <c r="JG32" s="206">
        <f t="shared" si="158"/>
        <v>0</v>
      </c>
      <c r="JH32" s="206">
        <f t="shared" si="158"/>
        <v>0</v>
      </c>
      <c r="JI32" s="206">
        <f t="shared" si="158"/>
        <v>0</v>
      </c>
      <c r="JJ32" s="206">
        <f t="shared" si="158"/>
        <v>0</v>
      </c>
      <c r="JK32" s="206">
        <f t="shared" si="158"/>
        <v>0</v>
      </c>
      <c r="JL32" s="206">
        <f t="shared" si="158"/>
        <v>0</v>
      </c>
      <c r="JM32" s="206">
        <f t="shared" si="158"/>
        <v>0</v>
      </c>
      <c r="JN32" s="206">
        <f t="shared" si="158"/>
        <v>0</v>
      </c>
      <c r="JO32" s="206">
        <f t="shared" si="158"/>
        <v>0</v>
      </c>
      <c r="JP32" s="206">
        <f t="shared" si="158"/>
        <v>0</v>
      </c>
      <c r="JQ32" s="206">
        <f t="shared" si="158"/>
        <v>0</v>
      </c>
      <c r="JR32" s="206">
        <f t="shared" si="158"/>
        <v>0</v>
      </c>
      <c r="JS32" s="206">
        <f t="shared" si="158"/>
        <v>0</v>
      </c>
      <c r="JT32" s="206">
        <f t="shared" si="158"/>
        <v>0</v>
      </c>
      <c r="JU32" s="206">
        <f t="shared" si="158"/>
        <v>0</v>
      </c>
      <c r="JV32" s="206">
        <f t="shared" si="158"/>
        <v>0</v>
      </c>
      <c r="JW32" s="206">
        <f t="shared" si="158"/>
        <v>0</v>
      </c>
      <c r="JX32" s="206">
        <f t="shared" si="158"/>
        <v>0</v>
      </c>
      <c r="JY32" s="206">
        <f t="shared" si="158"/>
        <v>0</v>
      </c>
      <c r="JZ32" s="206">
        <f t="shared" si="158"/>
        <v>0</v>
      </c>
      <c r="KA32" s="206">
        <f t="shared" si="158"/>
        <v>0</v>
      </c>
      <c r="KB32" s="206">
        <f t="shared" si="158"/>
        <v>0</v>
      </c>
      <c r="KC32" s="206">
        <f t="shared" si="158"/>
        <v>0</v>
      </c>
      <c r="KD32" s="206">
        <f t="shared" si="158"/>
        <v>0</v>
      </c>
      <c r="KE32" s="206">
        <f t="shared" si="158"/>
        <v>0</v>
      </c>
      <c r="KF32" s="206">
        <f t="shared" si="158"/>
        <v>0</v>
      </c>
      <c r="KG32" s="206">
        <f t="shared" si="158"/>
        <v>0</v>
      </c>
      <c r="KH32" s="206">
        <f t="shared" si="158"/>
        <v>0</v>
      </c>
      <c r="KI32" s="206">
        <f t="shared" ref="KI32:MT32" si="159">KI$5*$E32/12*KI11*1000</f>
        <v>0</v>
      </c>
      <c r="KJ32" s="206">
        <f t="shared" si="159"/>
        <v>0</v>
      </c>
      <c r="KK32" s="206">
        <f t="shared" si="159"/>
        <v>0</v>
      </c>
      <c r="KL32" s="206">
        <f t="shared" si="159"/>
        <v>0</v>
      </c>
      <c r="KM32" s="206">
        <f t="shared" si="159"/>
        <v>0</v>
      </c>
      <c r="KN32" s="206">
        <f t="shared" si="159"/>
        <v>0</v>
      </c>
      <c r="KO32" s="206">
        <f t="shared" si="159"/>
        <v>0</v>
      </c>
      <c r="KP32" s="206">
        <f t="shared" si="159"/>
        <v>0</v>
      </c>
      <c r="KQ32" s="206">
        <f t="shared" si="159"/>
        <v>0</v>
      </c>
      <c r="KR32" s="206">
        <f t="shared" si="159"/>
        <v>0</v>
      </c>
      <c r="KS32" s="206">
        <f t="shared" si="159"/>
        <v>0</v>
      </c>
      <c r="KT32" s="206">
        <f t="shared" si="159"/>
        <v>0</v>
      </c>
      <c r="KU32" s="206">
        <f t="shared" si="159"/>
        <v>0</v>
      </c>
      <c r="KV32" s="206">
        <f t="shared" si="159"/>
        <v>0</v>
      </c>
      <c r="KW32" s="206">
        <f t="shared" si="159"/>
        <v>0</v>
      </c>
      <c r="KX32" s="206">
        <f t="shared" si="159"/>
        <v>0</v>
      </c>
      <c r="KY32" s="206">
        <f t="shared" si="159"/>
        <v>0</v>
      </c>
      <c r="KZ32" s="206">
        <f t="shared" si="159"/>
        <v>0</v>
      </c>
      <c r="LA32" s="206">
        <f t="shared" si="159"/>
        <v>0</v>
      </c>
      <c r="LB32" s="206">
        <f t="shared" si="159"/>
        <v>0</v>
      </c>
      <c r="LC32" s="206">
        <f t="shared" si="159"/>
        <v>0</v>
      </c>
      <c r="LD32" s="206">
        <f t="shared" si="159"/>
        <v>0</v>
      </c>
      <c r="LE32" s="206">
        <f t="shared" si="159"/>
        <v>0</v>
      </c>
      <c r="LF32" s="206">
        <f t="shared" si="159"/>
        <v>0</v>
      </c>
      <c r="LG32" s="206">
        <f t="shared" si="159"/>
        <v>0</v>
      </c>
      <c r="LH32" s="206">
        <f t="shared" si="159"/>
        <v>0</v>
      </c>
      <c r="LI32" s="206">
        <f t="shared" si="159"/>
        <v>0</v>
      </c>
      <c r="LJ32" s="206">
        <f t="shared" si="159"/>
        <v>0</v>
      </c>
      <c r="LK32" s="206">
        <f t="shared" si="159"/>
        <v>0</v>
      </c>
      <c r="LL32" s="206">
        <f t="shared" si="159"/>
        <v>0</v>
      </c>
      <c r="LM32" s="206">
        <f t="shared" si="159"/>
        <v>0</v>
      </c>
      <c r="LN32" s="206">
        <f t="shared" si="159"/>
        <v>0</v>
      </c>
      <c r="LO32" s="206">
        <f t="shared" si="159"/>
        <v>0</v>
      </c>
      <c r="LP32" s="206">
        <f t="shared" si="159"/>
        <v>0</v>
      </c>
      <c r="LQ32" s="206">
        <f t="shared" si="159"/>
        <v>0</v>
      </c>
      <c r="LR32" s="206">
        <f t="shared" si="159"/>
        <v>0</v>
      </c>
      <c r="LS32" s="206">
        <f t="shared" si="159"/>
        <v>0</v>
      </c>
      <c r="LT32" s="206">
        <f t="shared" si="159"/>
        <v>0</v>
      </c>
      <c r="LU32" s="206">
        <f t="shared" si="159"/>
        <v>0</v>
      </c>
      <c r="LV32" s="206">
        <f t="shared" si="159"/>
        <v>0</v>
      </c>
      <c r="LW32" s="206">
        <f t="shared" si="159"/>
        <v>0</v>
      </c>
      <c r="LX32" s="206">
        <f t="shared" si="159"/>
        <v>0</v>
      </c>
      <c r="LY32" s="206">
        <f t="shared" si="159"/>
        <v>0</v>
      </c>
      <c r="LZ32" s="206">
        <f t="shared" si="159"/>
        <v>0</v>
      </c>
      <c r="MA32" s="206">
        <f t="shared" si="159"/>
        <v>0</v>
      </c>
      <c r="MB32" s="206">
        <f t="shared" si="159"/>
        <v>0</v>
      </c>
      <c r="MC32" s="206">
        <f t="shared" si="159"/>
        <v>0</v>
      </c>
      <c r="MD32" s="206">
        <f t="shared" si="159"/>
        <v>0</v>
      </c>
      <c r="ME32" s="206">
        <f t="shared" si="159"/>
        <v>0</v>
      </c>
      <c r="MF32" s="206">
        <f t="shared" si="159"/>
        <v>0</v>
      </c>
      <c r="MG32" s="206">
        <f t="shared" si="159"/>
        <v>0</v>
      </c>
      <c r="MH32" s="206">
        <f t="shared" si="159"/>
        <v>0</v>
      </c>
      <c r="MI32" s="206">
        <f t="shared" si="159"/>
        <v>0</v>
      </c>
      <c r="MJ32" s="206">
        <f t="shared" si="159"/>
        <v>0</v>
      </c>
      <c r="MK32" s="206">
        <f t="shared" si="159"/>
        <v>0</v>
      </c>
      <c r="ML32" s="206">
        <f t="shared" si="159"/>
        <v>0</v>
      </c>
      <c r="MM32" s="206">
        <f t="shared" si="159"/>
        <v>0</v>
      </c>
      <c r="MN32" s="206">
        <f t="shared" si="159"/>
        <v>0</v>
      </c>
      <c r="MO32" s="206">
        <f t="shared" si="159"/>
        <v>0</v>
      </c>
      <c r="MP32" s="206">
        <f t="shared" si="159"/>
        <v>0</v>
      </c>
      <c r="MQ32" s="206">
        <f t="shared" si="159"/>
        <v>0</v>
      </c>
      <c r="MR32" s="206">
        <f t="shared" si="159"/>
        <v>0</v>
      </c>
      <c r="MS32" s="206">
        <f t="shared" si="159"/>
        <v>0</v>
      </c>
      <c r="MT32" s="206">
        <f t="shared" si="159"/>
        <v>0</v>
      </c>
      <c r="MU32" s="206">
        <f t="shared" ref="MU32:PF32" si="160">MU$5*$E32/12*MU11*1000</f>
        <v>0</v>
      </c>
      <c r="MV32" s="206">
        <f t="shared" si="160"/>
        <v>0</v>
      </c>
      <c r="MW32" s="206">
        <f t="shared" si="160"/>
        <v>0</v>
      </c>
      <c r="MX32" s="206">
        <f t="shared" si="160"/>
        <v>0</v>
      </c>
      <c r="MY32" s="206">
        <f t="shared" si="160"/>
        <v>0</v>
      </c>
      <c r="MZ32" s="206">
        <f t="shared" si="160"/>
        <v>0</v>
      </c>
      <c r="NA32" s="206">
        <f t="shared" si="160"/>
        <v>0</v>
      </c>
      <c r="NB32" s="206">
        <f t="shared" si="160"/>
        <v>0</v>
      </c>
      <c r="NC32" s="206">
        <f t="shared" si="160"/>
        <v>0</v>
      </c>
      <c r="ND32" s="206">
        <f t="shared" si="160"/>
        <v>0</v>
      </c>
      <c r="NE32" s="206">
        <f t="shared" si="160"/>
        <v>0</v>
      </c>
      <c r="NF32" s="206">
        <f t="shared" si="160"/>
        <v>0</v>
      </c>
      <c r="NG32" s="206">
        <f t="shared" si="160"/>
        <v>0</v>
      </c>
      <c r="NH32" s="206">
        <f t="shared" si="160"/>
        <v>0</v>
      </c>
      <c r="NI32" s="206">
        <f t="shared" si="160"/>
        <v>0</v>
      </c>
      <c r="NJ32" s="206">
        <f t="shared" si="160"/>
        <v>0</v>
      </c>
      <c r="NK32" s="206">
        <f t="shared" si="160"/>
        <v>0</v>
      </c>
      <c r="NL32" s="206">
        <f t="shared" si="160"/>
        <v>0</v>
      </c>
      <c r="NM32" s="206">
        <f t="shared" si="160"/>
        <v>0</v>
      </c>
      <c r="NN32" s="206">
        <f t="shared" si="160"/>
        <v>0</v>
      </c>
      <c r="NO32" s="206">
        <f t="shared" si="160"/>
        <v>0</v>
      </c>
      <c r="NP32" s="206">
        <f t="shared" si="160"/>
        <v>0</v>
      </c>
      <c r="NQ32" s="206">
        <f t="shared" si="160"/>
        <v>0</v>
      </c>
      <c r="NR32" s="206">
        <f t="shared" si="160"/>
        <v>0</v>
      </c>
      <c r="NS32" s="206">
        <f t="shared" si="160"/>
        <v>0</v>
      </c>
      <c r="NT32" s="206">
        <f t="shared" si="160"/>
        <v>0</v>
      </c>
      <c r="NU32" s="206">
        <f t="shared" si="160"/>
        <v>0</v>
      </c>
      <c r="NV32" s="206">
        <f t="shared" si="160"/>
        <v>0</v>
      </c>
      <c r="NW32" s="206">
        <f t="shared" si="160"/>
        <v>0</v>
      </c>
      <c r="NX32" s="206">
        <f t="shared" si="160"/>
        <v>0</v>
      </c>
      <c r="NY32" s="206">
        <f t="shared" si="160"/>
        <v>0</v>
      </c>
      <c r="NZ32" s="206">
        <f t="shared" si="160"/>
        <v>0</v>
      </c>
      <c r="OA32" s="206">
        <f t="shared" si="160"/>
        <v>0</v>
      </c>
      <c r="OB32" s="206">
        <f t="shared" si="160"/>
        <v>0</v>
      </c>
      <c r="OC32" s="206">
        <f t="shared" si="160"/>
        <v>0</v>
      </c>
      <c r="OD32" s="206">
        <f t="shared" si="160"/>
        <v>0</v>
      </c>
      <c r="OE32" s="206">
        <f t="shared" si="160"/>
        <v>0</v>
      </c>
      <c r="OF32" s="206">
        <f t="shared" si="160"/>
        <v>0</v>
      </c>
      <c r="OG32" s="206">
        <f t="shared" si="160"/>
        <v>0</v>
      </c>
      <c r="OH32" s="206">
        <f t="shared" si="160"/>
        <v>0</v>
      </c>
      <c r="OI32" s="206">
        <f t="shared" si="160"/>
        <v>0</v>
      </c>
      <c r="OJ32" s="206">
        <f t="shared" si="160"/>
        <v>0</v>
      </c>
      <c r="OK32" s="206">
        <f t="shared" si="160"/>
        <v>0</v>
      </c>
      <c r="OL32" s="206">
        <f t="shared" si="160"/>
        <v>0</v>
      </c>
      <c r="OM32" s="206">
        <f t="shared" si="160"/>
        <v>0</v>
      </c>
      <c r="ON32" s="206">
        <f t="shared" si="160"/>
        <v>0</v>
      </c>
      <c r="OO32" s="206">
        <f t="shared" si="160"/>
        <v>0</v>
      </c>
      <c r="OP32" s="206">
        <f t="shared" si="160"/>
        <v>0</v>
      </c>
      <c r="OQ32" s="206">
        <f t="shared" si="160"/>
        <v>0</v>
      </c>
      <c r="OR32" s="206">
        <f t="shared" si="160"/>
        <v>0</v>
      </c>
      <c r="OS32" s="206">
        <f t="shared" si="160"/>
        <v>0</v>
      </c>
      <c r="OT32" s="206">
        <f t="shared" si="160"/>
        <v>0</v>
      </c>
      <c r="OU32" s="206">
        <f t="shared" si="160"/>
        <v>0</v>
      </c>
      <c r="OV32" s="206">
        <f t="shared" si="160"/>
        <v>0</v>
      </c>
      <c r="OW32" s="206">
        <f t="shared" si="160"/>
        <v>0</v>
      </c>
      <c r="OX32" s="206">
        <f t="shared" si="160"/>
        <v>0</v>
      </c>
      <c r="OY32" s="206">
        <f t="shared" si="160"/>
        <v>0</v>
      </c>
      <c r="OZ32" s="206">
        <f t="shared" si="160"/>
        <v>0</v>
      </c>
      <c r="PA32" s="206">
        <f t="shared" si="160"/>
        <v>0</v>
      </c>
      <c r="PB32" s="206">
        <f t="shared" si="160"/>
        <v>0</v>
      </c>
      <c r="PC32" s="206">
        <f t="shared" si="160"/>
        <v>0</v>
      </c>
      <c r="PD32" s="206">
        <f t="shared" si="160"/>
        <v>0</v>
      </c>
      <c r="PE32" s="206">
        <f t="shared" si="160"/>
        <v>0</v>
      </c>
      <c r="PF32" s="206">
        <f t="shared" si="160"/>
        <v>0</v>
      </c>
      <c r="PG32" s="206">
        <f t="shared" ref="PG32:RA32" si="161">PG$5*$E32/12*PG11*1000</f>
        <v>0</v>
      </c>
      <c r="PH32" s="206">
        <f t="shared" si="161"/>
        <v>0</v>
      </c>
      <c r="PI32" s="206">
        <f t="shared" si="161"/>
        <v>0</v>
      </c>
      <c r="PJ32" s="206">
        <f t="shared" si="161"/>
        <v>0</v>
      </c>
      <c r="PK32" s="206">
        <f t="shared" si="161"/>
        <v>0</v>
      </c>
      <c r="PL32" s="206">
        <f t="shared" si="161"/>
        <v>0</v>
      </c>
      <c r="PM32" s="206">
        <f t="shared" si="161"/>
        <v>0</v>
      </c>
      <c r="PN32" s="206">
        <f t="shared" si="161"/>
        <v>0</v>
      </c>
      <c r="PO32" s="206">
        <f t="shared" si="161"/>
        <v>0</v>
      </c>
      <c r="PP32" s="206">
        <f t="shared" si="161"/>
        <v>0</v>
      </c>
      <c r="PQ32" s="206">
        <f t="shared" si="161"/>
        <v>0</v>
      </c>
      <c r="PR32" s="206">
        <f t="shared" si="161"/>
        <v>0</v>
      </c>
      <c r="PS32" s="206">
        <f t="shared" si="161"/>
        <v>0</v>
      </c>
      <c r="PT32" s="206">
        <f t="shared" si="161"/>
        <v>0</v>
      </c>
      <c r="PU32" s="206">
        <f t="shared" si="161"/>
        <v>0</v>
      </c>
      <c r="PV32" s="206">
        <f t="shared" si="161"/>
        <v>0</v>
      </c>
      <c r="PW32" s="206">
        <f t="shared" si="161"/>
        <v>0</v>
      </c>
      <c r="PX32" s="206">
        <f t="shared" si="161"/>
        <v>0</v>
      </c>
      <c r="PY32" s="206">
        <f t="shared" si="161"/>
        <v>0</v>
      </c>
      <c r="PZ32" s="206">
        <f t="shared" si="161"/>
        <v>0</v>
      </c>
      <c r="QA32" s="206">
        <f t="shared" si="161"/>
        <v>0</v>
      </c>
      <c r="QB32" s="206">
        <f t="shared" si="161"/>
        <v>0</v>
      </c>
      <c r="QC32" s="206">
        <f t="shared" si="161"/>
        <v>0</v>
      </c>
      <c r="QD32" s="206">
        <f t="shared" si="161"/>
        <v>0</v>
      </c>
      <c r="QE32" s="206">
        <f t="shared" si="161"/>
        <v>0</v>
      </c>
      <c r="QF32" s="206">
        <f t="shared" si="161"/>
        <v>0</v>
      </c>
      <c r="QG32" s="206">
        <f t="shared" si="161"/>
        <v>0</v>
      </c>
      <c r="QH32" s="206">
        <f t="shared" si="161"/>
        <v>0</v>
      </c>
      <c r="QI32" s="206">
        <f t="shared" si="161"/>
        <v>0</v>
      </c>
      <c r="QJ32" s="206">
        <f t="shared" si="161"/>
        <v>0</v>
      </c>
      <c r="QK32" s="206">
        <f t="shared" si="161"/>
        <v>0</v>
      </c>
      <c r="QL32" s="206">
        <f t="shared" si="161"/>
        <v>0</v>
      </c>
      <c r="QM32" s="206">
        <f t="shared" si="161"/>
        <v>0</v>
      </c>
      <c r="QN32" s="206">
        <f t="shared" si="161"/>
        <v>0</v>
      </c>
      <c r="QO32" s="206">
        <f t="shared" si="161"/>
        <v>0</v>
      </c>
      <c r="QP32" s="206">
        <f t="shared" si="161"/>
        <v>0</v>
      </c>
      <c r="QQ32" s="206">
        <f t="shared" si="161"/>
        <v>0</v>
      </c>
      <c r="QR32" s="206">
        <f t="shared" si="161"/>
        <v>0</v>
      </c>
      <c r="QS32" s="206">
        <f t="shared" si="161"/>
        <v>0</v>
      </c>
      <c r="QT32" s="206">
        <f t="shared" si="161"/>
        <v>0</v>
      </c>
      <c r="QU32" s="206">
        <f t="shared" si="161"/>
        <v>0</v>
      </c>
      <c r="QV32" s="206">
        <f t="shared" si="161"/>
        <v>0</v>
      </c>
      <c r="QW32" s="206">
        <f t="shared" si="161"/>
        <v>0</v>
      </c>
      <c r="QX32" s="206">
        <f t="shared" si="161"/>
        <v>0</v>
      </c>
      <c r="QY32" s="206">
        <f t="shared" si="161"/>
        <v>0</v>
      </c>
      <c r="QZ32" s="206">
        <f t="shared" si="161"/>
        <v>0</v>
      </c>
      <c r="RA32" s="206">
        <f t="shared" si="161"/>
        <v>0</v>
      </c>
      <c r="RB32" s="206"/>
      <c r="RC32" s="206"/>
      <c r="RD32" s="206"/>
      <c r="RE32" s="206"/>
      <c r="RF32" s="206"/>
      <c r="RG32" s="206"/>
      <c r="RH32" s="206"/>
      <c r="RI32" s="206"/>
      <c r="RJ32" s="206"/>
      <c r="RK32" s="206"/>
      <c r="RL32" s="206"/>
      <c r="RM32" s="206"/>
      <c r="RN32" s="206"/>
      <c r="RO32" s="206"/>
      <c r="RP32" s="206"/>
      <c r="RQ32" s="206"/>
      <c r="RR32" s="206"/>
      <c r="RS32" s="206"/>
    </row>
    <row r="33" spans="1:487">
      <c r="A33" s="287" t="s">
        <v>934</v>
      </c>
      <c r="B33" s="350">
        <v>25</v>
      </c>
      <c r="C33" s="350">
        <f>B33*C$8</f>
        <v>1.25</v>
      </c>
      <c r="D33" s="350">
        <f>(B33+C33)*D$8</f>
        <v>6.9562500000000007</v>
      </c>
      <c r="E33" s="364">
        <f>B33+C33+D33</f>
        <v>33.206249999999997</v>
      </c>
      <c r="F33" s="435">
        <v>0</v>
      </c>
      <c r="G33" s="379">
        <f>G12</f>
        <v>0</v>
      </c>
      <c r="H33" s="350">
        <f>$E33*F33</f>
        <v>0</v>
      </c>
      <c r="I33" s="350">
        <f>I$8*F33*$B33</f>
        <v>0</v>
      </c>
      <c r="J33" s="379">
        <f>J12</f>
        <v>0</v>
      </c>
      <c r="K33" s="379">
        <f>K12</f>
        <v>0</v>
      </c>
      <c r="L33" s="350">
        <f>$E33*J33</f>
        <v>0</v>
      </c>
      <c r="M33" s="350">
        <f>M$8*J33*$B33</f>
        <v>0</v>
      </c>
      <c r="N33" s="367">
        <v>0</v>
      </c>
      <c r="O33" s="367">
        <f t="shared" si="153"/>
        <v>0</v>
      </c>
      <c r="P33" s="367">
        <f t="shared" si="153"/>
        <v>0</v>
      </c>
      <c r="Q33" s="367">
        <f t="shared" si="153"/>
        <v>0</v>
      </c>
      <c r="R33" s="355">
        <v>0</v>
      </c>
      <c r="S33" s="287"/>
      <c r="T33" s="206">
        <f t="shared" ref="T33:AL33" si="162">T$5*$E33/12*T12*1000</f>
        <v>0</v>
      </c>
      <c r="U33" s="206">
        <f t="shared" si="162"/>
        <v>0</v>
      </c>
      <c r="V33" s="206">
        <f t="shared" si="162"/>
        <v>0</v>
      </c>
      <c r="W33" s="206">
        <f t="shared" si="162"/>
        <v>0</v>
      </c>
      <c r="X33" s="206">
        <f t="shared" si="162"/>
        <v>0</v>
      </c>
      <c r="Y33" s="206">
        <f t="shared" si="162"/>
        <v>0</v>
      </c>
      <c r="Z33" s="206">
        <f t="shared" si="162"/>
        <v>0</v>
      </c>
      <c r="AA33" s="206">
        <f t="shared" si="162"/>
        <v>0</v>
      </c>
      <c r="AB33" s="206">
        <f t="shared" si="162"/>
        <v>0</v>
      </c>
      <c r="AC33" s="206">
        <f t="shared" si="162"/>
        <v>0</v>
      </c>
      <c r="AD33" s="206">
        <f t="shared" si="162"/>
        <v>0</v>
      </c>
      <c r="AE33" s="206">
        <f t="shared" si="162"/>
        <v>0</v>
      </c>
      <c r="AF33" s="206">
        <f t="shared" si="162"/>
        <v>0</v>
      </c>
      <c r="AG33" s="206">
        <f t="shared" si="162"/>
        <v>0</v>
      </c>
      <c r="AH33" s="206">
        <f t="shared" si="162"/>
        <v>0</v>
      </c>
      <c r="AI33" s="206">
        <f t="shared" si="162"/>
        <v>0</v>
      </c>
      <c r="AJ33" s="206">
        <f t="shared" si="162"/>
        <v>0</v>
      </c>
      <c r="AK33" s="206">
        <f t="shared" si="162"/>
        <v>0</v>
      </c>
      <c r="AL33" s="206">
        <f t="shared" si="162"/>
        <v>0</v>
      </c>
      <c r="AM33" s="206">
        <f t="shared" ref="AM33:CX33" si="163">AM$5*$E33/12*AM12*1000</f>
        <v>0</v>
      </c>
      <c r="AN33" s="206">
        <f t="shared" si="163"/>
        <v>0</v>
      </c>
      <c r="AO33" s="206">
        <f t="shared" ref="AO33:AQ33" si="164">AO$5*$E33/12*AO12*1000</f>
        <v>0</v>
      </c>
      <c r="AP33" s="206">
        <f t="shared" si="164"/>
        <v>0</v>
      </c>
      <c r="AQ33" s="206">
        <f t="shared" si="164"/>
        <v>0</v>
      </c>
      <c r="AR33" s="206">
        <f t="shared" si="163"/>
        <v>0</v>
      </c>
      <c r="AS33" s="206">
        <f t="shared" si="163"/>
        <v>0</v>
      </c>
      <c r="AT33" s="206">
        <f t="shared" si="163"/>
        <v>0</v>
      </c>
      <c r="AU33" s="206">
        <f t="shared" si="163"/>
        <v>0</v>
      </c>
      <c r="AV33" s="206">
        <f t="shared" si="163"/>
        <v>0</v>
      </c>
      <c r="AW33" s="206">
        <f t="shared" si="163"/>
        <v>0</v>
      </c>
      <c r="AX33" s="206">
        <f t="shared" si="163"/>
        <v>0</v>
      </c>
      <c r="AY33" s="206">
        <f t="shared" si="163"/>
        <v>0</v>
      </c>
      <c r="AZ33" s="206">
        <f t="shared" si="163"/>
        <v>0</v>
      </c>
      <c r="BA33" s="206">
        <f t="shared" si="163"/>
        <v>0</v>
      </c>
      <c r="BB33" s="206">
        <f t="shared" si="163"/>
        <v>0</v>
      </c>
      <c r="BC33" s="206">
        <f t="shared" si="163"/>
        <v>0</v>
      </c>
      <c r="BD33" s="206">
        <f t="shared" si="163"/>
        <v>0</v>
      </c>
      <c r="BE33" s="206">
        <f t="shared" si="163"/>
        <v>0</v>
      </c>
      <c r="BF33" s="206">
        <f t="shared" si="163"/>
        <v>0</v>
      </c>
      <c r="BG33" s="206">
        <f t="shared" si="163"/>
        <v>0</v>
      </c>
      <c r="BH33" s="206">
        <f t="shared" si="163"/>
        <v>0</v>
      </c>
      <c r="BI33" s="206">
        <f t="shared" si="163"/>
        <v>0</v>
      </c>
      <c r="BJ33" s="206">
        <f t="shared" si="163"/>
        <v>0</v>
      </c>
      <c r="BK33" s="206">
        <f t="shared" si="163"/>
        <v>0</v>
      </c>
      <c r="BL33" s="206">
        <f t="shared" si="163"/>
        <v>0</v>
      </c>
      <c r="BM33" s="206">
        <f t="shared" si="163"/>
        <v>0</v>
      </c>
      <c r="BN33" s="206">
        <f t="shared" si="163"/>
        <v>0</v>
      </c>
      <c r="BO33" s="206">
        <f t="shared" si="163"/>
        <v>0</v>
      </c>
      <c r="BP33" s="206">
        <f t="shared" si="163"/>
        <v>0</v>
      </c>
      <c r="BQ33" s="206">
        <f t="shared" si="163"/>
        <v>0</v>
      </c>
      <c r="BR33" s="206">
        <f t="shared" si="163"/>
        <v>0</v>
      </c>
      <c r="BS33" s="206">
        <f t="shared" si="163"/>
        <v>0</v>
      </c>
      <c r="BT33" s="206">
        <f t="shared" si="163"/>
        <v>0</v>
      </c>
      <c r="BU33" s="206">
        <f t="shared" si="163"/>
        <v>0</v>
      </c>
      <c r="BV33" s="206">
        <f t="shared" si="163"/>
        <v>0</v>
      </c>
      <c r="BW33" s="206">
        <f t="shared" si="163"/>
        <v>0</v>
      </c>
      <c r="BX33" s="206">
        <f t="shared" si="163"/>
        <v>0</v>
      </c>
      <c r="BY33" s="206">
        <f t="shared" si="163"/>
        <v>0</v>
      </c>
      <c r="BZ33" s="206">
        <f t="shared" si="163"/>
        <v>0</v>
      </c>
      <c r="CA33" s="206">
        <f t="shared" si="163"/>
        <v>0</v>
      </c>
      <c r="CB33" s="206">
        <f t="shared" si="163"/>
        <v>0</v>
      </c>
      <c r="CC33" s="206">
        <f t="shared" si="163"/>
        <v>0</v>
      </c>
      <c r="CD33" s="206">
        <f t="shared" si="163"/>
        <v>0</v>
      </c>
      <c r="CE33" s="206">
        <f t="shared" si="163"/>
        <v>0</v>
      </c>
      <c r="CF33" s="206">
        <f t="shared" si="163"/>
        <v>0</v>
      </c>
      <c r="CG33" s="206">
        <f t="shared" si="163"/>
        <v>0</v>
      </c>
      <c r="CH33" s="206">
        <f t="shared" si="163"/>
        <v>0</v>
      </c>
      <c r="CI33" s="206">
        <f t="shared" si="163"/>
        <v>0</v>
      </c>
      <c r="CJ33" s="206">
        <f t="shared" si="163"/>
        <v>0</v>
      </c>
      <c r="CK33" s="206">
        <f t="shared" si="163"/>
        <v>0</v>
      </c>
      <c r="CL33" s="206">
        <f t="shared" si="163"/>
        <v>0</v>
      </c>
      <c r="CM33" s="206">
        <f t="shared" si="163"/>
        <v>0</v>
      </c>
      <c r="CN33" s="206">
        <f t="shared" si="163"/>
        <v>0</v>
      </c>
      <c r="CO33" s="206">
        <f t="shared" si="163"/>
        <v>0</v>
      </c>
      <c r="CP33" s="206">
        <f t="shared" si="163"/>
        <v>0</v>
      </c>
      <c r="CQ33" s="206">
        <f t="shared" si="163"/>
        <v>0</v>
      </c>
      <c r="CR33" s="206">
        <f t="shared" si="163"/>
        <v>0</v>
      </c>
      <c r="CS33" s="206">
        <f t="shared" si="163"/>
        <v>0</v>
      </c>
      <c r="CT33" s="206">
        <f t="shared" si="163"/>
        <v>0</v>
      </c>
      <c r="CU33" s="206">
        <f t="shared" si="163"/>
        <v>0</v>
      </c>
      <c r="CV33" s="206">
        <f t="shared" si="163"/>
        <v>0</v>
      </c>
      <c r="CW33" s="206">
        <f t="shared" si="163"/>
        <v>0</v>
      </c>
      <c r="CX33" s="206">
        <f t="shared" si="163"/>
        <v>0</v>
      </c>
      <c r="CY33" s="206">
        <f t="shared" ref="CY33:FJ33" si="165">CY$5*$E33/12*CY12*1000</f>
        <v>0</v>
      </c>
      <c r="CZ33" s="206">
        <f t="shared" si="165"/>
        <v>0</v>
      </c>
      <c r="DA33" s="206">
        <f t="shared" si="165"/>
        <v>0</v>
      </c>
      <c r="DB33" s="206">
        <f t="shared" si="165"/>
        <v>0</v>
      </c>
      <c r="DC33" s="206">
        <f t="shared" si="165"/>
        <v>0</v>
      </c>
      <c r="DD33" s="206">
        <f t="shared" si="165"/>
        <v>0</v>
      </c>
      <c r="DE33" s="206">
        <f t="shared" si="165"/>
        <v>0</v>
      </c>
      <c r="DF33" s="206">
        <f t="shared" si="165"/>
        <v>0</v>
      </c>
      <c r="DG33" s="206">
        <f t="shared" si="165"/>
        <v>0</v>
      </c>
      <c r="DH33" s="206">
        <f t="shared" si="165"/>
        <v>0</v>
      </c>
      <c r="DI33" s="206">
        <f t="shared" si="165"/>
        <v>0</v>
      </c>
      <c r="DJ33" s="206">
        <f t="shared" si="165"/>
        <v>0</v>
      </c>
      <c r="DK33" s="206">
        <f t="shared" si="165"/>
        <v>0</v>
      </c>
      <c r="DL33" s="206">
        <f t="shared" si="165"/>
        <v>0</v>
      </c>
      <c r="DM33" s="206">
        <f t="shared" si="165"/>
        <v>0</v>
      </c>
      <c r="DN33" s="206">
        <f t="shared" si="165"/>
        <v>0</v>
      </c>
      <c r="DO33" s="206">
        <f t="shared" si="165"/>
        <v>0</v>
      </c>
      <c r="DP33" s="206">
        <f t="shared" si="165"/>
        <v>0</v>
      </c>
      <c r="DQ33" s="206">
        <f t="shared" si="165"/>
        <v>0</v>
      </c>
      <c r="DR33" s="206">
        <f t="shared" si="165"/>
        <v>0</v>
      </c>
      <c r="DS33" s="206">
        <f t="shared" si="165"/>
        <v>0</v>
      </c>
      <c r="DT33" s="206">
        <f t="shared" si="165"/>
        <v>0</v>
      </c>
      <c r="DU33" s="206">
        <f t="shared" si="165"/>
        <v>0</v>
      </c>
      <c r="DV33" s="206">
        <f t="shared" si="165"/>
        <v>0</v>
      </c>
      <c r="DW33" s="206">
        <f t="shared" si="165"/>
        <v>0</v>
      </c>
      <c r="DX33" s="206">
        <f t="shared" si="165"/>
        <v>0</v>
      </c>
      <c r="DY33" s="206">
        <f t="shared" si="165"/>
        <v>0</v>
      </c>
      <c r="DZ33" s="206">
        <f t="shared" si="165"/>
        <v>0</v>
      </c>
      <c r="EA33" s="206">
        <f t="shared" si="165"/>
        <v>0</v>
      </c>
      <c r="EB33" s="206">
        <f t="shared" si="165"/>
        <v>0</v>
      </c>
      <c r="EC33" s="206">
        <f t="shared" si="165"/>
        <v>0</v>
      </c>
      <c r="ED33" s="206">
        <f t="shared" si="165"/>
        <v>0</v>
      </c>
      <c r="EE33" s="206">
        <f t="shared" si="165"/>
        <v>0</v>
      </c>
      <c r="EF33" s="206">
        <f t="shared" si="165"/>
        <v>0</v>
      </c>
      <c r="EG33" s="206">
        <f t="shared" si="165"/>
        <v>0</v>
      </c>
      <c r="EH33" s="206">
        <f t="shared" si="165"/>
        <v>0</v>
      </c>
      <c r="EI33" s="206">
        <f t="shared" si="165"/>
        <v>0</v>
      </c>
      <c r="EJ33" s="206">
        <f t="shared" si="165"/>
        <v>0</v>
      </c>
      <c r="EK33" s="206">
        <f t="shared" si="165"/>
        <v>0</v>
      </c>
      <c r="EL33" s="206">
        <f t="shared" si="165"/>
        <v>0</v>
      </c>
      <c r="EM33" s="206">
        <f t="shared" si="165"/>
        <v>0</v>
      </c>
      <c r="EN33" s="206">
        <f t="shared" si="165"/>
        <v>0</v>
      </c>
      <c r="EO33" s="206">
        <f t="shared" si="165"/>
        <v>0</v>
      </c>
      <c r="EP33" s="206">
        <f t="shared" si="165"/>
        <v>0</v>
      </c>
      <c r="EQ33" s="206">
        <f t="shared" si="165"/>
        <v>0</v>
      </c>
      <c r="ER33" s="206">
        <f t="shared" si="165"/>
        <v>0</v>
      </c>
      <c r="ES33" s="206">
        <f t="shared" si="165"/>
        <v>0</v>
      </c>
      <c r="ET33" s="206">
        <f t="shared" si="165"/>
        <v>0</v>
      </c>
      <c r="EU33" s="206">
        <f t="shared" si="165"/>
        <v>0</v>
      </c>
      <c r="EV33" s="206">
        <f t="shared" si="165"/>
        <v>0</v>
      </c>
      <c r="EW33" s="206">
        <f t="shared" si="165"/>
        <v>0</v>
      </c>
      <c r="EX33" s="206">
        <f t="shared" si="165"/>
        <v>0</v>
      </c>
      <c r="EY33" s="206">
        <f t="shared" si="165"/>
        <v>0</v>
      </c>
      <c r="EZ33" s="206">
        <f t="shared" si="165"/>
        <v>0</v>
      </c>
      <c r="FA33" s="206">
        <f t="shared" si="165"/>
        <v>0</v>
      </c>
      <c r="FB33" s="206">
        <f t="shared" si="165"/>
        <v>0</v>
      </c>
      <c r="FC33" s="206">
        <f t="shared" si="165"/>
        <v>0</v>
      </c>
      <c r="FD33" s="206">
        <f t="shared" si="165"/>
        <v>0</v>
      </c>
      <c r="FE33" s="206">
        <f t="shared" si="165"/>
        <v>0</v>
      </c>
      <c r="FF33" s="206">
        <f t="shared" si="165"/>
        <v>0</v>
      </c>
      <c r="FG33" s="206">
        <f t="shared" si="165"/>
        <v>0</v>
      </c>
      <c r="FH33" s="206">
        <f t="shared" si="165"/>
        <v>0</v>
      </c>
      <c r="FI33" s="206">
        <f t="shared" si="165"/>
        <v>0</v>
      </c>
      <c r="FJ33" s="206">
        <f t="shared" si="165"/>
        <v>0</v>
      </c>
      <c r="FK33" s="206">
        <f t="shared" ref="FK33:HV33" si="166">FK$5*$E33/12*FK12*1000</f>
        <v>0</v>
      </c>
      <c r="FL33" s="206">
        <f t="shared" si="166"/>
        <v>0</v>
      </c>
      <c r="FM33" s="206">
        <f t="shared" si="166"/>
        <v>0</v>
      </c>
      <c r="FN33" s="206">
        <f t="shared" si="166"/>
        <v>0</v>
      </c>
      <c r="FO33" s="206">
        <f t="shared" si="166"/>
        <v>0</v>
      </c>
      <c r="FP33" s="206">
        <f t="shared" si="166"/>
        <v>0</v>
      </c>
      <c r="FQ33" s="206">
        <f t="shared" si="166"/>
        <v>0</v>
      </c>
      <c r="FR33" s="206">
        <f t="shared" si="166"/>
        <v>0</v>
      </c>
      <c r="FS33" s="206">
        <f t="shared" si="166"/>
        <v>0</v>
      </c>
      <c r="FT33" s="206">
        <f t="shared" si="166"/>
        <v>0</v>
      </c>
      <c r="FU33" s="206">
        <f t="shared" si="166"/>
        <v>0</v>
      </c>
      <c r="FV33" s="206">
        <f t="shared" si="166"/>
        <v>0</v>
      </c>
      <c r="FW33" s="206">
        <f t="shared" si="166"/>
        <v>0</v>
      </c>
      <c r="FX33" s="206">
        <f t="shared" si="166"/>
        <v>0</v>
      </c>
      <c r="FY33" s="206">
        <f t="shared" si="166"/>
        <v>0</v>
      </c>
      <c r="FZ33" s="206">
        <f t="shared" si="166"/>
        <v>0</v>
      </c>
      <c r="GA33" s="206">
        <f t="shared" si="166"/>
        <v>0</v>
      </c>
      <c r="GB33" s="206">
        <f t="shared" si="166"/>
        <v>0</v>
      </c>
      <c r="GC33" s="206">
        <f t="shared" si="166"/>
        <v>0</v>
      </c>
      <c r="GD33" s="206">
        <f t="shared" si="166"/>
        <v>0</v>
      </c>
      <c r="GE33" s="206">
        <f t="shared" si="166"/>
        <v>0</v>
      </c>
      <c r="GF33" s="206">
        <f t="shared" si="166"/>
        <v>0</v>
      </c>
      <c r="GG33" s="206">
        <f t="shared" si="166"/>
        <v>0</v>
      </c>
      <c r="GH33" s="206">
        <f t="shared" si="166"/>
        <v>0</v>
      </c>
      <c r="GI33" s="206">
        <f t="shared" si="166"/>
        <v>0</v>
      </c>
      <c r="GJ33" s="206">
        <f t="shared" si="166"/>
        <v>0</v>
      </c>
      <c r="GK33" s="206">
        <f t="shared" si="166"/>
        <v>0</v>
      </c>
      <c r="GL33" s="206">
        <f t="shared" si="166"/>
        <v>0</v>
      </c>
      <c r="GM33" s="206">
        <f t="shared" si="166"/>
        <v>0</v>
      </c>
      <c r="GN33" s="206">
        <f t="shared" si="166"/>
        <v>0</v>
      </c>
      <c r="GO33" s="206">
        <f t="shared" si="166"/>
        <v>0</v>
      </c>
      <c r="GP33" s="206">
        <f t="shared" si="166"/>
        <v>0</v>
      </c>
      <c r="GQ33" s="206">
        <f t="shared" si="166"/>
        <v>0</v>
      </c>
      <c r="GR33" s="206">
        <f t="shared" si="166"/>
        <v>0</v>
      </c>
      <c r="GS33" s="206">
        <f t="shared" si="166"/>
        <v>0</v>
      </c>
      <c r="GT33" s="206">
        <f t="shared" si="166"/>
        <v>0</v>
      </c>
      <c r="GU33" s="206">
        <f t="shared" si="166"/>
        <v>0</v>
      </c>
      <c r="GV33" s="206">
        <f t="shared" si="166"/>
        <v>0</v>
      </c>
      <c r="GW33" s="206">
        <f t="shared" si="166"/>
        <v>0</v>
      </c>
      <c r="GX33" s="206">
        <f t="shared" si="166"/>
        <v>0</v>
      </c>
      <c r="GY33" s="206">
        <f t="shared" si="166"/>
        <v>0</v>
      </c>
      <c r="GZ33" s="206">
        <f t="shared" si="166"/>
        <v>0</v>
      </c>
      <c r="HA33" s="206">
        <f t="shared" si="166"/>
        <v>0</v>
      </c>
      <c r="HB33" s="206">
        <f t="shared" si="166"/>
        <v>0</v>
      </c>
      <c r="HC33" s="206">
        <f t="shared" si="166"/>
        <v>0</v>
      </c>
      <c r="HD33" s="206">
        <f t="shared" si="166"/>
        <v>0</v>
      </c>
      <c r="HE33" s="206">
        <f t="shared" si="166"/>
        <v>0</v>
      </c>
      <c r="HF33" s="206">
        <f t="shared" si="166"/>
        <v>0</v>
      </c>
      <c r="HG33" s="206">
        <f t="shared" si="166"/>
        <v>0</v>
      </c>
      <c r="HH33" s="206">
        <f t="shared" si="166"/>
        <v>0</v>
      </c>
      <c r="HI33" s="206">
        <f t="shared" si="166"/>
        <v>0</v>
      </c>
      <c r="HJ33" s="206">
        <f t="shared" si="166"/>
        <v>0</v>
      </c>
      <c r="HK33" s="206">
        <f t="shared" si="166"/>
        <v>0</v>
      </c>
      <c r="HL33" s="206">
        <f t="shared" si="166"/>
        <v>0</v>
      </c>
      <c r="HM33" s="206">
        <f t="shared" si="166"/>
        <v>0</v>
      </c>
      <c r="HN33" s="206">
        <f t="shared" si="166"/>
        <v>0</v>
      </c>
      <c r="HO33" s="206">
        <f t="shared" si="166"/>
        <v>0</v>
      </c>
      <c r="HP33" s="206">
        <f t="shared" si="166"/>
        <v>0</v>
      </c>
      <c r="HQ33" s="206">
        <f t="shared" si="166"/>
        <v>0</v>
      </c>
      <c r="HR33" s="206">
        <f t="shared" si="166"/>
        <v>0</v>
      </c>
      <c r="HS33" s="206">
        <f t="shared" si="166"/>
        <v>0</v>
      </c>
      <c r="HT33" s="206">
        <f t="shared" si="166"/>
        <v>0</v>
      </c>
      <c r="HU33" s="206">
        <f t="shared" si="166"/>
        <v>0</v>
      </c>
      <c r="HV33" s="206">
        <f t="shared" si="166"/>
        <v>0</v>
      </c>
      <c r="HW33" s="206">
        <f t="shared" ref="HW33:KH33" si="167">HW$5*$E33/12*HW12*1000</f>
        <v>0</v>
      </c>
      <c r="HX33" s="206">
        <f t="shared" si="167"/>
        <v>0</v>
      </c>
      <c r="HY33" s="206">
        <f t="shared" si="167"/>
        <v>0</v>
      </c>
      <c r="HZ33" s="206">
        <f t="shared" si="167"/>
        <v>0</v>
      </c>
      <c r="IA33" s="206">
        <f t="shared" si="167"/>
        <v>0</v>
      </c>
      <c r="IB33" s="206">
        <f t="shared" si="167"/>
        <v>0</v>
      </c>
      <c r="IC33" s="206">
        <f t="shared" si="167"/>
        <v>0</v>
      </c>
      <c r="ID33" s="206">
        <f t="shared" si="167"/>
        <v>0</v>
      </c>
      <c r="IE33" s="206">
        <f t="shared" si="167"/>
        <v>0</v>
      </c>
      <c r="IF33" s="206">
        <f t="shared" si="167"/>
        <v>0</v>
      </c>
      <c r="IG33" s="206">
        <f t="shared" si="167"/>
        <v>0</v>
      </c>
      <c r="IH33" s="206">
        <f t="shared" si="167"/>
        <v>0</v>
      </c>
      <c r="II33" s="206">
        <f t="shared" si="167"/>
        <v>0</v>
      </c>
      <c r="IJ33" s="206">
        <f t="shared" si="167"/>
        <v>0</v>
      </c>
      <c r="IK33" s="206">
        <f t="shared" si="167"/>
        <v>0</v>
      </c>
      <c r="IL33" s="206">
        <f t="shared" si="167"/>
        <v>0</v>
      </c>
      <c r="IM33" s="206">
        <f t="shared" si="167"/>
        <v>0</v>
      </c>
      <c r="IN33" s="206">
        <f t="shared" si="167"/>
        <v>0</v>
      </c>
      <c r="IO33" s="206">
        <f t="shared" si="167"/>
        <v>0</v>
      </c>
      <c r="IP33" s="206">
        <f t="shared" si="167"/>
        <v>0</v>
      </c>
      <c r="IQ33" s="206">
        <f t="shared" si="167"/>
        <v>0</v>
      </c>
      <c r="IR33" s="206">
        <f t="shared" si="167"/>
        <v>0</v>
      </c>
      <c r="IS33" s="206">
        <f t="shared" si="167"/>
        <v>0</v>
      </c>
      <c r="IT33" s="206">
        <f t="shared" si="167"/>
        <v>0</v>
      </c>
      <c r="IU33" s="206">
        <f t="shared" si="167"/>
        <v>0</v>
      </c>
      <c r="IV33" s="206">
        <f t="shared" si="167"/>
        <v>0</v>
      </c>
      <c r="IW33" s="206">
        <f t="shared" si="167"/>
        <v>0</v>
      </c>
      <c r="IX33" s="206">
        <f t="shared" si="167"/>
        <v>0</v>
      </c>
      <c r="IY33" s="206">
        <f t="shared" si="167"/>
        <v>0</v>
      </c>
      <c r="IZ33" s="206">
        <f t="shared" si="167"/>
        <v>0</v>
      </c>
      <c r="JA33" s="206">
        <f t="shared" si="167"/>
        <v>0</v>
      </c>
      <c r="JB33" s="206">
        <f t="shared" si="167"/>
        <v>0</v>
      </c>
      <c r="JC33" s="206">
        <f t="shared" si="167"/>
        <v>0</v>
      </c>
      <c r="JD33" s="206">
        <f t="shared" si="167"/>
        <v>0</v>
      </c>
      <c r="JE33" s="206">
        <f t="shared" si="167"/>
        <v>0</v>
      </c>
      <c r="JF33" s="206">
        <f t="shared" si="167"/>
        <v>0</v>
      </c>
      <c r="JG33" s="206">
        <f t="shared" si="167"/>
        <v>0</v>
      </c>
      <c r="JH33" s="206">
        <f t="shared" si="167"/>
        <v>0</v>
      </c>
      <c r="JI33" s="206">
        <f t="shared" si="167"/>
        <v>0</v>
      </c>
      <c r="JJ33" s="206">
        <f t="shared" si="167"/>
        <v>0</v>
      </c>
      <c r="JK33" s="206">
        <f t="shared" si="167"/>
        <v>0</v>
      </c>
      <c r="JL33" s="206">
        <f t="shared" si="167"/>
        <v>0</v>
      </c>
      <c r="JM33" s="206">
        <f t="shared" si="167"/>
        <v>0</v>
      </c>
      <c r="JN33" s="206">
        <f t="shared" si="167"/>
        <v>0</v>
      </c>
      <c r="JO33" s="206">
        <f t="shared" si="167"/>
        <v>0</v>
      </c>
      <c r="JP33" s="206">
        <f t="shared" si="167"/>
        <v>0</v>
      </c>
      <c r="JQ33" s="206">
        <f t="shared" si="167"/>
        <v>0</v>
      </c>
      <c r="JR33" s="206">
        <f t="shared" si="167"/>
        <v>0</v>
      </c>
      <c r="JS33" s="206">
        <f t="shared" si="167"/>
        <v>0</v>
      </c>
      <c r="JT33" s="206">
        <f t="shared" si="167"/>
        <v>0</v>
      </c>
      <c r="JU33" s="206">
        <f t="shared" si="167"/>
        <v>0</v>
      </c>
      <c r="JV33" s="206">
        <f t="shared" si="167"/>
        <v>0</v>
      </c>
      <c r="JW33" s="206">
        <f t="shared" si="167"/>
        <v>0</v>
      </c>
      <c r="JX33" s="206">
        <f t="shared" si="167"/>
        <v>0</v>
      </c>
      <c r="JY33" s="206">
        <f t="shared" si="167"/>
        <v>0</v>
      </c>
      <c r="JZ33" s="206">
        <f t="shared" si="167"/>
        <v>0</v>
      </c>
      <c r="KA33" s="206">
        <f t="shared" si="167"/>
        <v>0</v>
      </c>
      <c r="KB33" s="206">
        <f t="shared" si="167"/>
        <v>0</v>
      </c>
      <c r="KC33" s="206">
        <f t="shared" si="167"/>
        <v>0</v>
      </c>
      <c r="KD33" s="206">
        <f t="shared" si="167"/>
        <v>0</v>
      </c>
      <c r="KE33" s="206">
        <f t="shared" si="167"/>
        <v>0</v>
      </c>
      <c r="KF33" s="206">
        <f t="shared" si="167"/>
        <v>0</v>
      </c>
      <c r="KG33" s="206">
        <f t="shared" si="167"/>
        <v>0</v>
      </c>
      <c r="KH33" s="206">
        <f t="shared" si="167"/>
        <v>0</v>
      </c>
      <c r="KI33" s="206">
        <f t="shared" ref="KI33:MT33" si="168">KI$5*$E33/12*KI12*1000</f>
        <v>0</v>
      </c>
      <c r="KJ33" s="206">
        <f t="shared" si="168"/>
        <v>0</v>
      </c>
      <c r="KK33" s="206">
        <f t="shared" si="168"/>
        <v>0</v>
      </c>
      <c r="KL33" s="206">
        <f t="shared" si="168"/>
        <v>0</v>
      </c>
      <c r="KM33" s="206">
        <f t="shared" si="168"/>
        <v>0</v>
      </c>
      <c r="KN33" s="206">
        <f t="shared" si="168"/>
        <v>0</v>
      </c>
      <c r="KO33" s="206">
        <f t="shared" si="168"/>
        <v>0</v>
      </c>
      <c r="KP33" s="206">
        <f t="shared" si="168"/>
        <v>0</v>
      </c>
      <c r="KQ33" s="206">
        <f t="shared" si="168"/>
        <v>0</v>
      </c>
      <c r="KR33" s="206">
        <f t="shared" si="168"/>
        <v>0</v>
      </c>
      <c r="KS33" s="206">
        <f t="shared" si="168"/>
        <v>0</v>
      </c>
      <c r="KT33" s="206">
        <f t="shared" si="168"/>
        <v>0</v>
      </c>
      <c r="KU33" s="206">
        <f t="shared" si="168"/>
        <v>0</v>
      </c>
      <c r="KV33" s="206">
        <f t="shared" si="168"/>
        <v>0</v>
      </c>
      <c r="KW33" s="206">
        <f t="shared" si="168"/>
        <v>0</v>
      </c>
      <c r="KX33" s="206">
        <f t="shared" si="168"/>
        <v>0</v>
      </c>
      <c r="KY33" s="206">
        <f t="shared" si="168"/>
        <v>0</v>
      </c>
      <c r="KZ33" s="206">
        <f t="shared" si="168"/>
        <v>0</v>
      </c>
      <c r="LA33" s="206">
        <f t="shared" si="168"/>
        <v>0</v>
      </c>
      <c r="LB33" s="206">
        <f t="shared" si="168"/>
        <v>0</v>
      </c>
      <c r="LC33" s="206">
        <f t="shared" si="168"/>
        <v>0</v>
      </c>
      <c r="LD33" s="206">
        <f t="shared" si="168"/>
        <v>0</v>
      </c>
      <c r="LE33" s="206">
        <f t="shared" si="168"/>
        <v>0</v>
      </c>
      <c r="LF33" s="206">
        <f t="shared" si="168"/>
        <v>0</v>
      </c>
      <c r="LG33" s="206">
        <f t="shared" si="168"/>
        <v>0</v>
      </c>
      <c r="LH33" s="206">
        <f t="shared" si="168"/>
        <v>0</v>
      </c>
      <c r="LI33" s="206">
        <f t="shared" si="168"/>
        <v>0</v>
      </c>
      <c r="LJ33" s="206">
        <f t="shared" si="168"/>
        <v>0</v>
      </c>
      <c r="LK33" s="206">
        <f t="shared" si="168"/>
        <v>0</v>
      </c>
      <c r="LL33" s="206">
        <f t="shared" si="168"/>
        <v>0</v>
      </c>
      <c r="LM33" s="206">
        <f t="shared" si="168"/>
        <v>0</v>
      </c>
      <c r="LN33" s="206">
        <f t="shared" si="168"/>
        <v>0</v>
      </c>
      <c r="LO33" s="206">
        <f t="shared" si="168"/>
        <v>0</v>
      </c>
      <c r="LP33" s="206">
        <f t="shared" si="168"/>
        <v>0</v>
      </c>
      <c r="LQ33" s="206">
        <f t="shared" si="168"/>
        <v>0</v>
      </c>
      <c r="LR33" s="206">
        <f t="shared" si="168"/>
        <v>0</v>
      </c>
      <c r="LS33" s="206">
        <f t="shared" si="168"/>
        <v>0</v>
      </c>
      <c r="LT33" s="206">
        <f t="shared" si="168"/>
        <v>0</v>
      </c>
      <c r="LU33" s="206">
        <f t="shared" si="168"/>
        <v>0</v>
      </c>
      <c r="LV33" s="206">
        <f t="shared" si="168"/>
        <v>0</v>
      </c>
      <c r="LW33" s="206">
        <f t="shared" si="168"/>
        <v>0</v>
      </c>
      <c r="LX33" s="206">
        <f t="shared" si="168"/>
        <v>0</v>
      </c>
      <c r="LY33" s="206">
        <f t="shared" si="168"/>
        <v>0</v>
      </c>
      <c r="LZ33" s="206">
        <f t="shared" si="168"/>
        <v>0</v>
      </c>
      <c r="MA33" s="206">
        <f t="shared" si="168"/>
        <v>0</v>
      </c>
      <c r="MB33" s="206">
        <f t="shared" si="168"/>
        <v>0</v>
      </c>
      <c r="MC33" s="206">
        <f t="shared" si="168"/>
        <v>0</v>
      </c>
      <c r="MD33" s="206">
        <f t="shared" si="168"/>
        <v>0</v>
      </c>
      <c r="ME33" s="206">
        <f t="shared" si="168"/>
        <v>0</v>
      </c>
      <c r="MF33" s="206">
        <f t="shared" si="168"/>
        <v>0</v>
      </c>
      <c r="MG33" s="206">
        <f t="shared" si="168"/>
        <v>0</v>
      </c>
      <c r="MH33" s="206">
        <f t="shared" si="168"/>
        <v>0</v>
      </c>
      <c r="MI33" s="206">
        <f t="shared" si="168"/>
        <v>0</v>
      </c>
      <c r="MJ33" s="206">
        <f t="shared" si="168"/>
        <v>0</v>
      </c>
      <c r="MK33" s="206">
        <f t="shared" si="168"/>
        <v>0</v>
      </c>
      <c r="ML33" s="206">
        <f t="shared" si="168"/>
        <v>0</v>
      </c>
      <c r="MM33" s="206">
        <f t="shared" si="168"/>
        <v>0</v>
      </c>
      <c r="MN33" s="206">
        <f t="shared" si="168"/>
        <v>0</v>
      </c>
      <c r="MO33" s="206">
        <f t="shared" si="168"/>
        <v>0</v>
      </c>
      <c r="MP33" s="206">
        <f t="shared" si="168"/>
        <v>0</v>
      </c>
      <c r="MQ33" s="206">
        <f t="shared" si="168"/>
        <v>0</v>
      </c>
      <c r="MR33" s="206">
        <f t="shared" si="168"/>
        <v>0</v>
      </c>
      <c r="MS33" s="206">
        <f t="shared" si="168"/>
        <v>0</v>
      </c>
      <c r="MT33" s="206">
        <f t="shared" si="168"/>
        <v>0</v>
      </c>
      <c r="MU33" s="206">
        <f t="shared" ref="MU33:PF33" si="169">MU$5*$E33/12*MU12*1000</f>
        <v>0</v>
      </c>
      <c r="MV33" s="206">
        <f t="shared" si="169"/>
        <v>0</v>
      </c>
      <c r="MW33" s="206">
        <f t="shared" si="169"/>
        <v>0</v>
      </c>
      <c r="MX33" s="206">
        <f t="shared" si="169"/>
        <v>0</v>
      </c>
      <c r="MY33" s="206">
        <f t="shared" si="169"/>
        <v>0</v>
      </c>
      <c r="MZ33" s="206">
        <f t="shared" si="169"/>
        <v>0</v>
      </c>
      <c r="NA33" s="206">
        <f t="shared" si="169"/>
        <v>0</v>
      </c>
      <c r="NB33" s="206">
        <f t="shared" si="169"/>
        <v>0</v>
      </c>
      <c r="NC33" s="206">
        <f t="shared" si="169"/>
        <v>0</v>
      </c>
      <c r="ND33" s="206">
        <f t="shared" si="169"/>
        <v>0</v>
      </c>
      <c r="NE33" s="206">
        <f t="shared" si="169"/>
        <v>0</v>
      </c>
      <c r="NF33" s="206">
        <f t="shared" si="169"/>
        <v>0</v>
      </c>
      <c r="NG33" s="206">
        <f t="shared" si="169"/>
        <v>0</v>
      </c>
      <c r="NH33" s="206">
        <f t="shared" si="169"/>
        <v>0</v>
      </c>
      <c r="NI33" s="206">
        <f t="shared" si="169"/>
        <v>0</v>
      </c>
      <c r="NJ33" s="206">
        <f t="shared" si="169"/>
        <v>0</v>
      </c>
      <c r="NK33" s="206">
        <f t="shared" si="169"/>
        <v>0</v>
      </c>
      <c r="NL33" s="206">
        <f t="shared" si="169"/>
        <v>0</v>
      </c>
      <c r="NM33" s="206">
        <f t="shared" si="169"/>
        <v>0</v>
      </c>
      <c r="NN33" s="206">
        <f t="shared" si="169"/>
        <v>0</v>
      </c>
      <c r="NO33" s="206">
        <f t="shared" si="169"/>
        <v>0</v>
      </c>
      <c r="NP33" s="206">
        <f t="shared" si="169"/>
        <v>0</v>
      </c>
      <c r="NQ33" s="206">
        <f t="shared" si="169"/>
        <v>0</v>
      </c>
      <c r="NR33" s="206">
        <f t="shared" si="169"/>
        <v>0</v>
      </c>
      <c r="NS33" s="206">
        <f t="shared" si="169"/>
        <v>0</v>
      </c>
      <c r="NT33" s="206">
        <f t="shared" si="169"/>
        <v>0</v>
      </c>
      <c r="NU33" s="206">
        <f t="shared" si="169"/>
        <v>0</v>
      </c>
      <c r="NV33" s="206">
        <f t="shared" si="169"/>
        <v>0</v>
      </c>
      <c r="NW33" s="206">
        <f t="shared" si="169"/>
        <v>0</v>
      </c>
      <c r="NX33" s="206">
        <f t="shared" si="169"/>
        <v>0</v>
      </c>
      <c r="NY33" s="206">
        <f t="shared" si="169"/>
        <v>0</v>
      </c>
      <c r="NZ33" s="206">
        <f t="shared" si="169"/>
        <v>0</v>
      </c>
      <c r="OA33" s="206">
        <f t="shared" si="169"/>
        <v>0</v>
      </c>
      <c r="OB33" s="206">
        <f t="shared" si="169"/>
        <v>0</v>
      </c>
      <c r="OC33" s="206">
        <f t="shared" si="169"/>
        <v>0</v>
      </c>
      <c r="OD33" s="206">
        <f t="shared" si="169"/>
        <v>0</v>
      </c>
      <c r="OE33" s="206">
        <f t="shared" si="169"/>
        <v>0</v>
      </c>
      <c r="OF33" s="206">
        <f t="shared" si="169"/>
        <v>0</v>
      </c>
      <c r="OG33" s="206">
        <f t="shared" si="169"/>
        <v>0</v>
      </c>
      <c r="OH33" s="206">
        <f t="shared" si="169"/>
        <v>0</v>
      </c>
      <c r="OI33" s="206">
        <f t="shared" si="169"/>
        <v>0</v>
      </c>
      <c r="OJ33" s="206">
        <f t="shared" si="169"/>
        <v>0</v>
      </c>
      <c r="OK33" s="206">
        <f t="shared" si="169"/>
        <v>0</v>
      </c>
      <c r="OL33" s="206">
        <f t="shared" si="169"/>
        <v>0</v>
      </c>
      <c r="OM33" s="206">
        <f t="shared" si="169"/>
        <v>0</v>
      </c>
      <c r="ON33" s="206">
        <f t="shared" si="169"/>
        <v>0</v>
      </c>
      <c r="OO33" s="206">
        <f t="shared" si="169"/>
        <v>0</v>
      </c>
      <c r="OP33" s="206">
        <f t="shared" si="169"/>
        <v>0</v>
      </c>
      <c r="OQ33" s="206">
        <f t="shared" si="169"/>
        <v>0</v>
      </c>
      <c r="OR33" s="206">
        <f t="shared" si="169"/>
        <v>0</v>
      </c>
      <c r="OS33" s="206">
        <f t="shared" si="169"/>
        <v>0</v>
      </c>
      <c r="OT33" s="206">
        <f t="shared" si="169"/>
        <v>0</v>
      </c>
      <c r="OU33" s="206">
        <f t="shared" si="169"/>
        <v>0</v>
      </c>
      <c r="OV33" s="206">
        <f t="shared" si="169"/>
        <v>0</v>
      </c>
      <c r="OW33" s="206">
        <f t="shared" si="169"/>
        <v>0</v>
      </c>
      <c r="OX33" s="206">
        <f t="shared" si="169"/>
        <v>0</v>
      </c>
      <c r="OY33" s="206">
        <f t="shared" si="169"/>
        <v>0</v>
      </c>
      <c r="OZ33" s="206">
        <f t="shared" si="169"/>
        <v>0</v>
      </c>
      <c r="PA33" s="206">
        <f t="shared" si="169"/>
        <v>0</v>
      </c>
      <c r="PB33" s="206">
        <f t="shared" si="169"/>
        <v>0</v>
      </c>
      <c r="PC33" s="206">
        <f t="shared" si="169"/>
        <v>0</v>
      </c>
      <c r="PD33" s="206">
        <f t="shared" si="169"/>
        <v>0</v>
      </c>
      <c r="PE33" s="206">
        <f t="shared" si="169"/>
        <v>0</v>
      </c>
      <c r="PF33" s="206">
        <f t="shared" si="169"/>
        <v>0</v>
      </c>
      <c r="PG33" s="206">
        <f t="shared" ref="PG33:RA33" si="170">PG$5*$E33/12*PG12*1000</f>
        <v>0</v>
      </c>
      <c r="PH33" s="206">
        <f t="shared" si="170"/>
        <v>0</v>
      </c>
      <c r="PI33" s="206">
        <f t="shared" si="170"/>
        <v>0</v>
      </c>
      <c r="PJ33" s="206">
        <f t="shared" si="170"/>
        <v>0</v>
      </c>
      <c r="PK33" s="206">
        <f t="shared" si="170"/>
        <v>0</v>
      </c>
      <c r="PL33" s="206">
        <f t="shared" si="170"/>
        <v>0</v>
      </c>
      <c r="PM33" s="206">
        <f t="shared" si="170"/>
        <v>0</v>
      </c>
      <c r="PN33" s="206">
        <f t="shared" si="170"/>
        <v>0</v>
      </c>
      <c r="PO33" s="206">
        <f t="shared" si="170"/>
        <v>0</v>
      </c>
      <c r="PP33" s="206">
        <f t="shared" si="170"/>
        <v>0</v>
      </c>
      <c r="PQ33" s="206">
        <f t="shared" si="170"/>
        <v>0</v>
      </c>
      <c r="PR33" s="206">
        <f t="shared" si="170"/>
        <v>0</v>
      </c>
      <c r="PS33" s="206">
        <f t="shared" si="170"/>
        <v>0</v>
      </c>
      <c r="PT33" s="206">
        <f t="shared" si="170"/>
        <v>0</v>
      </c>
      <c r="PU33" s="206">
        <f t="shared" si="170"/>
        <v>0</v>
      </c>
      <c r="PV33" s="206">
        <f t="shared" si="170"/>
        <v>0</v>
      </c>
      <c r="PW33" s="206">
        <f t="shared" si="170"/>
        <v>0</v>
      </c>
      <c r="PX33" s="206">
        <f t="shared" si="170"/>
        <v>0</v>
      </c>
      <c r="PY33" s="206">
        <f t="shared" si="170"/>
        <v>0</v>
      </c>
      <c r="PZ33" s="206">
        <f t="shared" si="170"/>
        <v>0</v>
      </c>
      <c r="QA33" s="206">
        <f t="shared" si="170"/>
        <v>0</v>
      </c>
      <c r="QB33" s="206">
        <f t="shared" si="170"/>
        <v>0</v>
      </c>
      <c r="QC33" s="206">
        <f t="shared" si="170"/>
        <v>0</v>
      </c>
      <c r="QD33" s="206">
        <f t="shared" si="170"/>
        <v>0</v>
      </c>
      <c r="QE33" s="206">
        <f t="shared" si="170"/>
        <v>0</v>
      </c>
      <c r="QF33" s="206">
        <f t="shared" si="170"/>
        <v>0</v>
      </c>
      <c r="QG33" s="206">
        <f t="shared" si="170"/>
        <v>0</v>
      </c>
      <c r="QH33" s="206">
        <f t="shared" si="170"/>
        <v>0</v>
      </c>
      <c r="QI33" s="206">
        <f t="shared" si="170"/>
        <v>0</v>
      </c>
      <c r="QJ33" s="206">
        <f t="shared" si="170"/>
        <v>0</v>
      </c>
      <c r="QK33" s="206">
        <f t="shared" si="170"/>
        <v>0</v>
      </c>
      <c r="QL33" s="206">
        <f t="shared" si="170"/>
        <v>0</v>
      </c>
      <c r="QM33" s="206">
        <f t="shared" si="170"/>
        <v>0</v>
      </c>
      <c r="QN33" s="206">
        <f t="shared" si="170"/>
        <v>0</v>
      </c>
      <c r="QO33" s="206">
        <f t="shared" si="170"/>
        <v>0</v>
      </c>
      <c r="QP33" s="206">
        <f t="shared" si="170"/>
        <v>0</v>
      </c>
      <c r="QQ33" s="206">
        <f t="shared" si="170"/>
        <v>0</v>
      </c>
      <c r="QR33" s="206">
        <f t="shared" si="170"/>
        <v>0</v>
      </c>
      <c r="QS33" s="206">
        <f t="shared" si="170"/>
        <v>0</v>
      </c>
      <c r="QT33" s="206">
        <f t="shared" si="170"/>
        <v>0</v>
      </c>
      <c r="QU33" s="206">
        <f t="shared" si="170"/>
        <v>0</v>
      </c>
      <c r="QV33" s="206">
        <f t="shared" si="170"/>
        <v>0</v>
      </c>
      <c r="QW33" s="206">
        <f t="shared" si="170"/>
        <v>0</v>
      </c>
      <c r="QX33" s="206">
        <f t="shared" si="170"/>
        <v>0</v>
      </c>
      <c r="QY33" s="206">
        <f t="shared" si="170"/>
        <v>0</v>
      </c>
      <c r="QZ33" s="206">
        <f t="shared" si="170"/>
        <v>0</v>
      </c>
      <c r="RA33" s="206">
        <f t="shared" si="170"/>
        <v>0</v>
      </c>
      <c r="RB33" s="206"/>
      <c r="RC33" s="206"/>
      <c r="RD33" s="206"/>
      <c r="RE33" s="206"/>
      <c r="RF33" s="206"/>
      <c r="RG33" s="206"/>
      <c r="RH33" s="206"/>
      <c r="RI33" s="206"/>
      <c r="RJ33" s="206"/>
      <c r="RK33" s="206"/>
      <c r="RL33" s="206"/>
      <c r="RM33" s="206"/>
      <c r="RN33" s="206"/>
      <c r="RO33" s="206"/>
      <c r="RP33" s="206"/>
      <c r="RQ33" s="206"/>
      <c r="RR33" s="206"/>
      <c r="RS33" s="206"/>
    </row>
    <row r="34" spans="1:487">
      <c r="A34" s="287" t="s">
        <v>936</v>
      </c>
      <c r="B34" s="350">
        <v>15</v>
      </c>
      <c r="C34" s="350">
        <f>B34*C$8</f>
        <v>0.75</v>
      </c>
      <c r="D34" s="350">
        <f>(B34+C34)*D$8</f>
        <v>4.1737500000000001</v>
      </c>
      <c r="E34" s="364">
        <f>B34+C34+D34</f>
        <v>19.923749999999998</v>
      </c>
      <c r="F34" s="435">
        <v>0</v>
      </c>
      <c r="G34" s="379">
        <f>G13</f>
        <v>0</v>
      </c>
      <c r="H34" s="350">
        <f>$E34*F34</f>
        <v>0</v>
      </c>
      <c r="I34" s="350">
        <f>I$8*F34*$B34</f>
        <v>0</v>
      </c>
      <c r="J34" s="379">
        <f>J13</f>
        <v>0</v>
      </c>
      <c r="K34" s="379">
        <f>K13</f>
        <v>0</v>
      </c>
      <c r="L34" s="350">
        <f>$E34*J34</f>
        <v>0</v>
      </c>
      <c r="M34" s="350">
        <f>M$8*J34*$B34</f>
        <v>0</v>
      </c>
      <c r="N34" s="367">
        <v>0</v>
      </c>
      <c r="O34" s="367">
        <v>1</v>
      </c>
      <c r="P34" s="367">
        <f>H34+L34</f>
        <v>0</v>
      </c>
      <c r="Q34" s="367">
        <f>I34+M34</f>
        <v>0</v>
      </c>
      <c r="R34" s="355">
        <v>0</v>
      </c>
      <c r="S34" s="287"/>
      <c r="T34" s="206">
        <f t="shared" ref="T34:AL34" si="171">T$5*$E34/12*T13*1000</f>
        <v>0</v>
      </c>
      <c r="U34" s="206">
        <f t="shared" si="171"/>
        <v>0</v>
      </c>
      <c r="V34" s="206">
        <f t="shared" si="171"/>
        <v>0</v>
      </c>
      <c r="W34" s="206">
        <f t="shared" si="171"/>
        <v>0</v>
      </c>
      <c r="X34" s="206">
        <f t="shared" si="171"/>
        <v>0</v>
      </c>
      <c r="Y34" s="206">
        <f t="shared" si="171"/>
        <v>0</v>
      </c>
      <c r="Z34" s="206">
        <f t="shared" si="171"/>
        <v>0</v>
      </c>
      <c r="AA34" s="206">
        <f t="shared" si="171"/>
        <v>0</v>
      </c>
      <c r="AB34" s="206">
        <f t="shared" si="171"/>
        <v>0</v>
      </c>
      <c r="AC34" s="206">
        <f t="shared" si="171"/>
        <v>0</v>
      </c>
      <c r="AD34" s="206">
        <f t="shared" si="171"/>
        <v>0</v>
      </c>
      <c r="AE34" s="206">
        <f t="shared" si="171"/>
        <v>0</v>
      </c>
      <c r="AF34" s="206">
        <f t="shared" si="171"/>
        <v>0</v>
      </c>
      <c r="AG34" s="206">
        <f t="shared" si="171"/>
        <v>0</v>
      </c>
      <c r="AH34" s="206">
        <f t="shared" si="171"/>
        <v>0</v>
      </c>
      <c r="AI34" s="206">
        <f t="shared" si="171"/>
        <v>0</v>
      </c>
      <c r="AJ34" s="206">
        <f t="shared" si="171"/>
        <v>0</v>
      </c>
      <c r="AK34" s="206">
        <f t="shared" si="171"/>
        <v>0</v>
      </c>
      <c r="AL34" s="206">
        <f t="shared" si="171"/>
        <v>0</v>
      </c>
      <c r="AM34" s="206">
        <f t="shared" ref="AM34:CX34" si="172">AM$5*$E34/12*AM13*1000</f>
        <v>0</v>
      </c>
      <c r="AN34" s="206">
        <f t="shared" si="172"/>
        <v>0</v>
      </c>
      <c r="AO34" s="206">
        <f t="shared" ref="AO34:AQ34" si="173">AO$5*$E34/12*AO13*1000</f>
        <v>0</v>
      </c>
      <c r="AP34" s="206">
        <f t="shared" si="173"/>
        <v>0</v>
      </c>
      <c r="AQ34" s="206">
        <f t="shared" si="173"/>
        <v>0</v>
      </c>
      <c r="AR34" s="206">
        <f t="shared" si="172"/>
        <v>0</v>
      </c>
      <c r="AS34" s="206">
        <f t="shared" si="172"/>
        <v>0</v>
      </c>
      <c r="AT34" s="206">
        <f t="shared" si="172"/>
        <v>0</v>
      </c>
      <c r="AU34" s="206">
        <f t="shared" si="172"/>
        <v>0</v>
      </c>
      <c r="AV34" s="206">
        <f t="shared" si="172"/>
        <v>0</v>
      </c>
      <c r="AW34" s="206">
        <f t="shared" si="172"/>
        <v>0</v>
      </c>
      <c r="AX34" s="206">
        <f t="shared" si="172"/>
        <v>0</v>
      </c>
      <c r="AY34" s="206">
        <f t="shared" si="172"/>
        <v>0</v>
      </c>
      <c r="AZ34" s="206">
        <f t="shared" si="172"/>
        <v>0</v>
      </c>
      <c r="BA34" s="206">
        <f t="shared" si="172"/>
        <v>0</v>
      </c>
      <c r="BB34" s="206">
        <f t="shared" si="172"/>
        <v>0</v>
      </c>
      <c r="BC34" s="206">
        <f t="shared" si="172"/>
        <v>0</v>
      </c>
      <c r="BD34" s="206">
        <f t="shared" si="172"/>
        <v>0</v>
      </c>
      <c r="BE34" s="206">
        <f t="shared" si="172"/>
        <v>0</v>
      </c>
      <c r="BF34" s="206">
        <f t="shared" si="172"/>
        <v>0</v>
      </c>
      <c r="BG34" s="206">
        <f t="shared" si="172"/>
        <v>0</v>
      </c>
      <c r="BH34" s="206">
        <f t="shared" si="172"/>
        <v>0</v>
      </c>
      <c r="BI34" s="206">
        <f t="shared" si="172"/>
        <v>0</v>
      </c>
      <c r="BJ34" s="206">
        <f t="shared" si="172"/>
        <v>0</v>
      </c>
      <c r="BK34" s="206">
        <f t="shared" si="172"/>
        <v>0</v>
      </c>
      <c r="BL34" s="206">
        <f t="shared" si="172"/>
        <v>0</v>
      </c>
      <c r="BM34" s="206">
        <f t="shared" si="172"/>
        <v>0</v>
      </c>
      <c r="BN34" s="206">
        <f t="shared" si="172"/>
        <v>0</v>
      </c>
      <c r="BO34" s="206">
        <f t="shared" si="172"/>
        <v>0</v>
      </c>
      <c r="BP34" s="206">
        <f t="shared" si="172"/>
        <v>0</v>
      </c>
      <c r="BQ34" s="206">
        <f t="shared" si="172"/>
        <v>0</v>
      </c>
      <c r="BR34" s="206">
        <f t="shared" si="172"/>
        <v>0</v>
      </c>
      <c r="BS34" s="206">
        <f t="shared" si="172"/>
        <v>0</v>
      </c>
      <c r="BT34" s="206">
        <f t="shared" si="172"/>
        <v>0</v>
      </c>
      <c r="BU34" s="206">
        <f t="shared" si="172"/>
        <v>0</v>
      </c>
      <c r="BV34" s="206">
        <f t="shared" si="172"/>
        <v>0</v>
      </c>
      <c r="BW34" s="206">
        <f t="shared" si="172"/>
        <v>0</v>
      </c>
      <c r="BX34" s="206">
        <f t="shared" si="172"/>
        <v>0</v>
      </c>
      <c r="BY34" s="206">
        <f t="shared" si="172"/>
        <v>0</v>
      </c>
      <c r="BZ34" s="206">
        <f t="shared" si="172"/>
        <v>0</v>
      </c>
      <c r="CA34" s="206">
        <f t="shared" si="172"/>
        <v>0</v>
      </c>
      <c r="CB34" s="206">
        <f t="shared" si="172"/>
        <v>0</v>
      </c>
      <c r="CC34" s="206">
        <f t="shared" si="172"/>
        <v>0</v>
      </c>
      <c r="CD34" s="206">
        <f t="shared" si="172"/>
        <v>0</v>
      </c>
      <c r="CE34" s="206">
        <f t="shared" si="172"/>
        <v>0</v>
      </c>
      <c r="CF34" s="206">
        <f t="shared" si="172"/>
        <v>0</v>
      </c>
      <c r="CG34" s="206">
        <f t="shared" si="172"/>
        <v>0</v>
      </c>
      <c r="CH34" s="206">
        <f t="shared" si="172"/>
        <v>0</v>
      </c>
      <c r="CI34" s="206">
        <f t="shared" si="172"/>
        <v>0</v>
      </c>
      <c r="CJ34" s="206">
        <f t="shared" si="172"/>
        <v>0</v>
      </c>
      <c r="CK34" s="206">
        <f t="shared" si="172"/>
        <v>0</v>
      </c>
      <c r="CL34" s="206">
        <f t="shared" si="172"/>
        <v>0</v>
      </c>
      <c r="CM34" s="206">
        <f t="shared" si="172"/>
        <v>0</v>
      </c>
      <c r="CN34" s="206">
        <f t="shared" si="172"/>
        <v>0</v>
      </c>
      <c r="CO34" s="206">
        <f t="shared" si="172"/>
        <v>0</v>
      </c>
      <c r="CP34" s="206">
        <f t="shared" si="172"/>
        <v>0</v>
      </c>
      <c r="CQ34" s="206">
        <f t="shared" si="172"/>
        <v>0</v>
      </c>
      <c r="CR34" s="206">
        <f t="shared" si="172"/>
        <v>0</v>
      </c>
      <c r="CS34" s="206">
        <f t="shared" si="172"/>
        <v>0</v>
      </c>
      <c r="CT34" s="206">
        <f t="shared" si="172"/>
        <v>0</v>
      </c>
      <c r="CU34" s="206">
        <f t="shared" si="172"/>
        <v>0</v>
      </c>
      <c r="CV34" s="206">
        <f t="shared" si="172"/>
        <v>0</v>
      </c>
      <c r="CW34" s="206">
        <f t="shared" si="172"/>
        <v>0</v>
      </c>
      <c r="CX34" s="206">
        <f t="shared" si="172"/>
        <v>0</v>
      </c>
      <c r="CY34" s="206">
        <f t="shared" ref="CY34:FJ34" si="174">CY$5*$E34/12*CY13*1000</f>
        <v>0</v>
      </c>
      <c r="CZ34" s="206">
        <f t="shared" si="174"/>
        <v>0</v>
      </c>
      <c r="DA34" s="206">
        <f t="shared" si="174"/>
        <v>0</v>
      </c>
      <c r="DB34" s="206">
        <f t="shared" si="174"/>
        <v>0</v>
      </c>
      <c r="DC34" s="206">
        <f t="shared" si="174"/>
        <v>0</v>
      </c>
      <c r="DD34" s="206">
        <f t="shared" si="174"/>
        <v>0</v>
      </c>
      <c r="DE34" s="206">
        <f t="shared" si="174"/>
        <v>0</v>
      </c>
      <c r="DF34" s="206">
        <f t="shared" si="174"/>
        <v>0</v>
      </c>
      <c r="DG34" s="206">
        <f t="shared" si="174"/>
        <v>0</v>
      </c>
      <c r="DH34" s="206">
        <f t="shared" si="174"/>
        <v>0</v>
      </c>
      <c r="DI34" s="206">
        <f t="shared" si="174"/>
        <v>0</v>
      </c>
      <c r="DJ34" s="206">
        <f t="shared" si="174"/>
        <v>0</v>
      </c>
      <c r="DK34" s="206">
        <f t="shared" si="174"/>
        <v>0</v>
      </c>
      <c r="DL34" s="206">
        <f t="shared" si="174"/>
        <v>0</v>
      </c>
      <c r="DM34" s="206">
        <f t="shared" si="174"/>
        <v>0</v>
      </c>
      <c r="DN34" s="206">
        <f t="shared" si="174"/>
        <v>0</v>
      </c>
      <c r="DO34" s="206">
        <f t="shared" si="174"/>
        <v>0</v>
      </c>
      <c r="DP34" s="206">
        <f t="shared" si="174"/>
        <v>0</v>
      </c>
      <c r="DQ34" s="206">
        <f t="shared" si="174"/>
        <v>0</v>
      </c>
      <c r="DR34" s="206">
        <f t="shared" si="174"/>
        <v>0</v>
      </c>
      <c r="DS34" s="206">
        <f t="shared" si="174"/>
        <v>0</v>
      </c>
      <c r="DT34" s="206">
        <f t="shared" si="174"/>
        <v>0</v>
      </c>
      <c r="DU34" s="206">
        <f t="shared" si="174"/>
        <v>0</v>
      </c>
      <c r="DV34" s="206">
        <f t="shared" si="174"/>
        <v>0</v>
      </c>
      <c r="DW34" s="206">
        <f t="shared" si="174"/>
        <v>0</v>
      </c>
      <c r="DX34" s="206">
        <f t="shared" si="174"/>
        <v>0</v>
      </c>
      <c r="DY34" s="206">
        <f t="shared" si="174"/>
        <v>0</v>
      </c>
      <c r="DZ34" s="206">
        <f t="shared" si="174"/>
        <v>0</v>
      </c>
      <c r="EA34" s="206">
        <f t="shared" si="174"/>
        <v>0</v>
      </c>
      <c r="EB34" s="206">
        <f t="shared" si="174"/>
        <v>0</v>
      </c>
      <c r="EC34" s="206">
        <f t="shared" si="174"/>
        <v>0</v>
      </c>
      <c r="ED34" s="206">
        <f t="shared" si="174"/>
        <v>0</v>
      </c>
      <c r="EE34" s="206">
        <f t="shared" si="174"/>
        <v>0</v>
      </c>
      <c r="EF34" s="206">
        <f t="shared" si="174"/>
        <v>0</v>
      </c>
      <c r="EG34" s="206">
        <f t="shared" si="174"/>
        <v>0</v>
      </c>
      <c r="EH34" s="206">
        <f t="shared" si="174"/>
        <v>0</v>
      </c>
      <c r="EI34" s="206">
        <f t="shared" si="174"/>
        <v>0</v>
      </c>
      <c r="EJ34" s="206">
        <f t="shared" si="174"/>
        <v>0</v>
      </c>
      <c r="EK34" s="206">
        <f t="shared" si="174"/>
        <v>0</v>
      </c>
      <c r="EL34" s="206">
        <f t="shared" si="174"/>
        <v>0</v>
      </c>
      <c r="EM34" s="206">
        <f t="shared" si="174"/>
        <v>0</v>
      </c>
      <c r="EN34" s="206">
        <f t="shared" si="174"/>
        <v>0</v>
      </c>
      <c r="EO34" s="206">
        <f t="shared" si="174"/>
        <v>0</v>
      </c>
      <c r="EP34" s="206">
        <f t="shared" si="174"/>
        <v>0</v>
      </c>
      <c r="EQ34" s="206">
        <f t="shared" si="174"/>
        <v>0</v>
      </c>
      <c r="ER34" s="206">
        <f t="shared" si="174"/>
        <v>0</v>
      </c>
      <c r="ES34" s="206">
        <f t="shared" si="174"/>
        <v>0</v>
      </c>
      <c r="ET34" s="206">
        <f t="shared" si="174"/>
        <v>0</v>
      </c>
      <c r="EU34" s="206">
        <f t="shared" si="174"/>
        <v>0</v>
      </c>
      <c r="EV34" s="206">
        <f t="shared" si="174"/>
        <v>0</v>
      </c>
      <c r="EW34" s="206">
        <f t="shared" si="174"/>
        <v>0</v>
      </c>
      <c r="EX34" s="206">
        <f t="shared" si="174"/>
        <v>0</v>
      </c>
      <c r="EY34" s="206">
        <f t="shared" si="174"/>
        <v>0</v>
      </c>
      <c r="EZ34" s="206">
        <f t="shared" si="174"/>
        <v>0</v>
      </c>
      <c r="FA34" s="206">
        <f t="shared" si="174"/>
        <v>0</v>
      </c>
      <c r="FB34" s="206">
        <f t="shared" si="174"/>
        <v>0</v>
      </c>
      <c r="FC34" s="206">
        <f t="shared" si="174"/>
        <v>0</v>
      </c>
      <c r="FD34" s="206">
        <f t="shared" si="174"/>
        <v>0</v>
      </c>
      <c r="FE34" s="206">
        <f t="shared" si="174"/>
        <v>0</v>
      </c>
      <c r="FF34" s="206">
        <f t="shared" si="174"/>
        <v>0</v>
      </c>
      <c r="FG34" s="206">
        <f t="shared" si="174"/>
        <v>0</v>
      </c>
      <c r="FH34" s="206">
        <f t="shared" si="174"/>
        <v>0</v>
      </c>
      <c r="FI34" s="206">
        <f t="shared" si="174"/>
        <v>0</v>
      </c>
      <c r="FJ34" s="206">
        <f t="shared" si="174"/>
        <v>0</v>
      </c>
      <c r="FK34" s="206">
        <f t="shared" ref="FK34:HV34" si="175">FK$5*$E34/12*FK13*1000</f>
        <v>0</v>
      </c>
      <c r="FL34" s="206">
        <f t="shared" si="175"/>
        <v>0</v>
      </c>
      <c r="FM34" s="206">
        <f t="shared" si="175"/>
        <v>0</v>
      </c>
      <c r="FN34" s="206">
        <f t="shared" si="175"/>
        <v>0</v>
      </c>
      <c r="FO34" s="206">
        <f t="shared" si="175"/>
        <v>0</v>
      </c>
      <c r="FP34" s="206">
        <f t="shared" si="175"/>
        <v>0</v>
      </c>
      <c r="FQ34" s="206">
        <f t="shared" si="175"/>
        <v>0</v>
      </c>
      <c r="FR34" s="206">
        <f t="shared" si="175"/>
        <v>0</v>
      </c>
      <c r="FS34" s="206">
        <f t="shared" si="175"/>
        <v>0</v>
      </c>
      <c r="FT34" s="206">
        <f t="shared" si="175"/>
        <v>0</v>
      </c>
      <c r="FU34" s="206">
        <f t="shared" si="175"/>
        <v>0</v>
      </c>
      <c r="FV34" s="206">
        <f t="shared" si="175"/>
        <v>0</v>
      </c>
      <c r="FW34" s="206">
        <f t="shared" si="175"/>
        <v>0</v>
      </c>
      <c r="FX34" s="206">
        <f t="shared" si="175"/>
        <v>0</v>
      </c>
      <c r="FY34" s="206">
        <f t="shared" si="175"/>
        <v>0</v>
      </c>
      <c r="FZ34" s="206">
        <f t="shared" si="175"/>
        <v>0</v>
      </c>
      <c r="GA34" s="206">
        <f t="shared" si="175"/>
        <v>0</v>
      </c>
      <c r="GB34" s="206">
        <f t="shared" si="175"/>
        <v>0</v>
      </c>
      <c r="GC34" s="206">
        <f t="shared" si="175"/>
        <v>0</v>
      </c>
      <c r="GD34" s="206">
        <f t="shared" si="175"/>
        <v>0</v>
      </c>
      <c r="GE34" s="206">
        <f t="shared" si="175"/>
        <v>0</v>
      </c>
      <c r="GF34" s="206">
        <f t="shared" si="175"/>
        <v>0</v>
      </c>
      <c r="GG34" s="206">
        <f t="shared" si="175"/>
        <v>0</v>
      </c>
      <c r="GH34" s="206">
        <f t="shared" si="175"/>
        <v>0</v>
      </c>
      <c r="GI34" s="206">
        <f t="shared" si="175"/>
        <v>0</v>
      </c>
      <c r="GJ34" s="206">
        <f t="shared" si="175"/>
        <v>0</v>
      </c>
      <c r="GK34" s="206">
        <f t="shared" si="175"/>
        <v>0</v>
      </c>
      <c r="GL34" s="206">
        <f t="shared" si="175"/>
        <v>0</v>
      </c>
      <c r="GM34" s="206">
        <f t="shared" si="175"/>
        <v>0</v>
      </c>
      <c r="GN34" s="206">
        <f t="shared" si="175"/>
        <v>0</v>
      </c>
      <c r="GO34" s="206">
        <f t="shared" si="175"/>
        <v>0</v>
      </c>
      <c r="GP34" s="206">
        <f t="shared" si="175"/>
        <v>0</v>
      </c>
      <c r="GQ34" s="206">
        <f t="shared" si="175"/>
        <v>0</v>
      </c>
      <c r="GR34" s="206">
        <f t="shared" si="175"/>
        <v>0</v>
      </c>
      <c r="GS34" s="206">
        <f t="shared" si="175"/>
        <v>0</v>
      </c>
      <c r="GT34" s="206">
        <f t="shared" si="175"/>
        <v>0</v>
      </c>
      <c r="GU34" s="206">
        <f t="shared" si="175"/>
        <v>0</v>
      </c>
      <c r="GV34" s="206">
        <f t="shared" si="175"/>
        <v>0</v>
      </c>
      <c r="GW34" s="206">
        <f t="shared" si="175"/>
        <v>0</v>
      </c>
      <c r="GX34" s="206">
        <f t="shared" si="175"/>
        <v>0</v>
      </c>
      <c r="GY34" s="206">
        <f t="shared" si="175"/>
        <v>0</v>
      </c>
      <c r="GZ34" s="206">
        <f t="shared" si="175"/>
        <v>0</v>
      </c>
      <c r="HA34" s="206">
        <f t="shared" si="175"/>
        <v>0</v>
      </c>
      <c r="HB34" s="206">
        <f t="shared" si="175"/>
        <v>0</v>
      </c>
      <c r="HC34" s="206">
        <f t="shared" si="175"/>
        <v>0</v>
      </c>
      <c r="HD34" s="206">
        <f t="shared" si="175"/>
        <v>0</v>
      </c>
      <c r="HE34" s="206">
        <f t="shared" si="175"/>
        <v>0</v>
      </c>
      <c r="HF34" s="206">
        <f t="shared" si="175"/>
        <v>0</v>
      </c>
      <c r="HG34" s="206">
        <f t="shared" si="175"/>
        <v>0</v>
      </c>
      <c r="HH34" s="206">
        <f t="shared" si="175"/>
        <v>0</v>
      </c>
      <c r="HI34" s="206">
        <f t="shared" si="175"/>
        <v>0</v>
      </c>
      <c r="HJ34" s="206">
        <f t="shared" si="175"/>
        <v>0</v>
      </c>
      <c r="HK34" s="206">
        <f t="shared" si="175"/>
        <v>0</v>
      </c>
      <c r="HL34" s="206">
        <f t="shared" si="175"/>
        <v>0</v>
      </c>
      <c r="HM34" s="206">
        <f t="shared" si="175"/>
        <v>0</v>
      </c>
      <c r="HN34" s="206">
        <f t="shared" si="175"/>
        <v>0</v>
      </c>
      <c r="HO34" s="206">
        <f t="shared" si="175"/>
        <v>0</v>
      </c>
      <c r="HP34" s="206">
        <f t="shared" si="175"/>
        <v>0</v>
      </c>
      <c r="HQ34" s="206">
        <f t="shared" si="175"/>
        <v>0</v>
      </c>
      <c r="HR34" s="206">
        <f t="shared" si="175"/>
        <v>0</v>
      </c>
      <c r="HS34" s="206">
        <f t="shared" si="175"/>
        <v>0</v>
      </c>
      <c r="HT34" s="206">
        <f t="shared" si="175"/>
        <v>0</v>
      </c>
      <c r="HU34" s="206">
        <f t="shared" si="175"/>
        <v>0</v>
      </c>
      <c r="HV34" s="206">
        <f t="shared" si="175"/>
        <v>0</v>
      </c>
      <c r="HW34" s="206">
        <f t="shared" ref="HW34:KH34" si="176">HW$5*$E34/12*HW13*1000</f>
        <v>0</v>
      </c>
      <c r="HX34" s="206">
        <f t="shared" si="176"/>
        <v>0</v>
      </c>
      <c r="HY34" s="206">
        <f t="shared" si="176"/>
        <v>0</v>
      </c>
      <c r="HZ34" s="206">
        <f t="shared" si="176"/>
        <v>0</v>
      </c>
      <c r="IA34" s="206">
        <f t="shared" si="176"/>
        <v>0</v>
      </c>
      <c r="IB34" s="206">
        <f t="shared" si="176"/>
        <v>0</v>
      </c>
      <c r="IC34" s="206">
        <f t="shared" si="176"/>
        <v>0</v>
      </c>
      <c r="ID34" s="206">
        <f t="shared" si="176"/>
        <v>0</v>
      </c>
      <c r="IE34" s="206">
        <f t="shared" si="176"/>
        <v>0</v>
      </c>
      <c r="IF34" s="206">
        <f t="shared" si="176"/>
        <v>0</v>
      </c>
      <c r="IG34" s="206">
        <f t="shared" si="176"/>
        <v>0</v>
      </c>
      <c r="IH34" s="206">
        <f t="shared" si="176"/>
        <v>0</v>
      </c>
      <c r="II34" s="206">
        <f t="shared" si="176"/>
        <v>0</v>
      </c>
      <c r="IJ34" s="206">
        <f t="shared" si="176"/>
        <v>0</v>
      </c>
      <c r="IK34" s="206">
        <f t="shared" si="176"/>
        <v>0</v>
      </c>
      <c r="IL34" s="206">
        <f t="shared" si="176"/>
        <v>0</v>
      </c>
      <c r="IM34" s="206">
        <f t="shared" si="176"/>
        <v>0</v>
      </c>
      <c r="IN34" s="206">
        <f t="shared" si="176"/>
        <v>0</v>
      </c>
      <c r="IO34" s="206">
        <f t="shared" si="176"/>
        <v>0</v>
      </c>
      <c r="IP34" s="206">
        <f t="shared" si="176"/>
        <v>0</v>
      </c>
      <c r="IQ34" s="206">
        <f t="shared" si="176"/>
        <v>0</v>
      </c>
      <c r="IR34" s="206">
        <f t="shared" si="176"/>
        <v>0</v>
      </c>
      <c r="IS34" s="206">
        <f t="shared" si="176"/>
        <v>0</v>
      </c>
      <c r="IT34" s="206">
        <f t="shared" si="176"/>
        <v>0</v>
      </c>
      <c r="IU34" s="206">
        <f t="shared" si="176"/>
        <v>0</v>
      </c>
      <c r="IV34" s="206">
        <f t="shared" si="176"/>
        <v>0</v>
      </c>
      <c r="IW34" s="206">
        <f t="shared" si="176"/>
        <v>0</v>
      </c>
      <c r="IX34" s="206">
        <f t="shared" si="176"/>
        <v>0</v>
      </c>
      <c r="IY34" s="206">
        <f t="shared" si="176"/>
        <v>0</v>
      </c>
      <c r="IZ34" s="206">
        <f t="shared" si="176"/>
        <v>0</v>
      </c>
      <c r="JA34" s="206">
        <f t="shared" si="176"/>
        <v>0</v>
      </c>
      <c r="JB34" s="206">
        <f t="shared" si="176"/>
        <v>0</v>
      </c>
      <c r="JC34" s="206">
        <f t="shared" si="176"/>
        <v>0</v>
      </c>
      <c r="JD34" s="206">
        <f t="shared" si="176"/>
        <v>0</v>
      </c>
      <c r="JE34" s="206">
        <f t="shared" si="176"/>
        <v>0</v>
      </c>
      <c r="JF34" s="206">
        <f t="shared" si="176"/>
        <v>0</v>
      </c>
      <c r="JG34" s="206">
        <f t="shared" si="176"/>
        <v>0</v>
      </c>
      <c r="JH34" s="206">
        <f t="shared" si="176"/>
        <v>0</v>
      </c>
      <c r="JI34" s="206">
        <f t="shared" si="176"/>
        <v>0</v>
      </c>
      <c r="JJ34" s="206">
        <f t="shared" si="176"/>
        <v>0</v>
      </c>
      <c r="JK34" s="206">
        <f t="shared" si="176"/>
        <v>0</v>
      </c>
      <c r="JL34" s="206">
        <f t="shared" si="176"/>
        <v>0</v>
      </c>
      <c r="JM34" s="206">
        <f t="shared" si="176"/>
        <v>0</v>
      </c>
      <c r="JN34" s="206">
        <f t="shared" si="176"/>
        <v>0</v>
      </c>
      <c r="JO34" s="206">
        <f t="shared" si="176"/>
        <v>0</v>
      </c>
      <c r="JP34" s="206">
        <f t="shared" si="176"/>
        <v>0</v>
      </c>
      <c r="JQ34" s="206">
        <f t="shared" si="176"/>
        <v>0</v>
      </c>
      <c r="JR34" s="206">
        <f t="shared" si="176"/>
        <v>0</v>
      </c>
      <c r="JS34" s="206">
        <f t="shared" si="176"/>
        <v>0</v>
      </c>
      <c r="JT34" s="206">
        <f t="shared" si="176"/>
        <v>0</v>
      </c>
      <c r="JU34" s="206">
        <f t="shared" si="176"/>
        <v>0</v>
      </c>
      <c r="JV34" s="206">
        <f t="shared" si="176"/>
        <v>0</v>
      </c>
      <c r="JW34" s="206">
        <f t="shared" si="176"/>
        <v>0</v>
      </c>
      <c r="JX34" s="206">
        <f t="shared" si="176"/>
        <v>0</v>
      </c>
      <c r="JY34" s="206">
        <f t="shared" si="176"/>
        <v>0</v>
      </c>
      <c r="JZ34" s="206">
        <f t="shared" si="176"/>
        <v>0</v>
      </c>
      <c r="KA34" s="206">
        <f t="shared" si="176"/>
        <v>0</v>
      </c>
      <c r="KB34" s="206">
        <f t="shared" si="176"/>
        <v>0</v>
      </c>
      <c r="KC34" s="206">
        <f t="shared" si="176"/>
        <v>0</v>
      </c>
      <c r="KD34" s="206">
        <f t="shared" si="176"/>
        <v>0</v>
      </c>
      <c r="KE34" s="206">
        <f t="shared" si="176"/>
        <v>0</v>
      </c>
      <c r="KF34" s="206">
        <f t="shared" si="176"/>
        <v>0</v>
      </c>
      <c r="KG34" s="206">
        <f t="shared" si="176"/>
        <v>0</v>
      </c>
      <c r="KH34" s="206">
        <f t="shared" si="176"/>
        <v>0</v>
      </c>
      <c r="KI34" s="206">
        <f t="shared" ref="KI34:MT34" si="177">KI$5*$E34/12*KI13*1000</f>
        <v>0</v>
      </c>
      <c r="KJ34" s="206">
        <f t="shared" si="177"/>
        <v>0</v>
      </c>
      <c r="KK34" s="206">
        <f t="shared" si="177"/>
        <v>0</v>
      </c>
      <c r="KL34" s="206">
        <f t="shared" si="177"/>
        <v>0</v>
      </c>
      <c r="KM34" s="206">
        <f t="shared" si="177"/>
        <v>0</v>
      </c>
      <c r="KN34" s="206">
        <f t="shared" si="177"/>
        <v>0</v>
      </c>
      <c r="KO34" s="206">
        <f t="shared" si="177"/>
        <v>0</v>
      </c>
      <c r="KP34" s="206">
        <f t="shared" si="177"/>
        <v>0</v>
      </c>
      <c r="KQ34" s="206">
        <f t="shared" si="177"/>
        <v>0</v>
      </c>
      <c r="KR34" s="206">
        <f t="shared" si="177"/>
        <v>0</v>
      </c>
      <c r="KS34" s="206">
        <f t="shared" si="177"/>
        <v>0</v>
      </c>
      <c r="KT34" s="206">
        <f t="shared" si="177"/>
        <v>0</v>
      </c>
      <c r="KU34" s="206">
        <f t="shared" si="177"/>
        <v>0</v>
      </c>
      <c r="KV34" s="206">
        <f t="shared" si="177"/>
        <v>0</v>
      </c>
      <c r="KW34" s="206">
        <f t="shared" si="177"/>
        <v>0</v>
      </c>
      <c r="KX34" s="206">
        <f t="shared" si="177"/>
        <v>0</v>
      </c>
      <c r="KY34" s="206">
        <f t="shared" si="177"/>
        <v>0</v>
      </c>
      <c r="KZ34" s="206">
        <f t="shared" si="177"/>
        <v>0</v>
      </c>
      <c r="LA34" s="206">
        <f t="shared" si="177"/>
        <v>0</v>
      </c>
      <c r="LB34" s="206">
        <f t="shared" si="177"/>
        <v>0</v>
      </c>
      <c r="LC34" s="206">
        <f t="shared" si="177"/>
        <v>0</v>
      </c>
      <c r="LD34" s="206">
        <f t="shared" si="177"/>
        <v>0</v>
      </c>
      <c r="LE34" s="206">
        <f t="shared" si="177"/>
        <v>0</v>
      </c>
      <c r="LF34" s="206">
        <f t="shared" si="177"/>
        <v>0</v>
      </c>
      <c r="LG34" s="206">
        <f t="shared" si="177"/>
        <v>0</v>
      </c>
      <c r="LH34" s="206">
        <f t="shared" si="177"/>
        <v>0</v>
      </c>
      <c r="LI34" s="206">
        <f t="shared" si="177"/>
        <v>0</v>
      </c>
      <c r="LJ34" s="206">
        <f t="shared" si="177"/>
        <v>0</v>
      </c>
      <c r="LK34" s="206">
        <f t="shared" si="177"/>
        <v>0</v>
      </c>
      <c r="LL34" s="206">
        <f t="shared" si="177"/>
        <v>0</v>
      </c>
      <c r="LM34" s="206">
        <f t="shared" si="177"/>
        <v>0</v>
      </c>
      <c r="LN34" s="206">
        <f t="shared" si="177"/>
        <v>0</v>
      </c>
      <c r="LO34" s="206">
        <f t="shared" si="177"/>
        <v>0</v>
      </c>
      <c r="LP34" s="206">
        <f t="shared" si="177"/>
        <v>0</v>
      </c>
      <c r="LQ34" s="206">
        <f t="shared" si="177"/>
        <v>0</v>
      </c>
      <c r="LR34" s="206">
        <f t="shared" si="177"/>
        <v>0</v>
      </c>
      <c r="LS34" s="206">
        <f t="shared" si="177"/>
        <v>0</v>
      </c>
      <c r="LT34" s="206">
        <f t="shared" si="177"/>
        <v>0</v>
      </c>
      <c r="LU34" s="206">
        <f t="shared" si="177"/>
        <v>0</v>
      </c>
      <c r="LV34" s="206">
        <f t="shared" si="177"/>
        <v>0</v>
      </c>
      <c r="LW34" s="206">
        <f t="shared" si="177"/>
        <v>0</v>
      </c>
      <c r="LX34" s="206">
        <f t="shared" si="177"/>
        <v>0</v>
      </c>
      <c r="LY34" s="206">
        <f t="shared" si="177"/>
        <v>0</v>
      </c>
      <c r="LZ34" s="206">
        <f t="shared" si="177"/>
        <v>0</v>
      </c>
      <c r="MA34" s="206">
        <f t="shared" si="177"/>
        <v>0</v>
      </c>
      <c r="MB34" s="206">
        <f t="shared" si="177"/>
        <v>0</v>
      </c>
      <c r="MC34" s="206">
        <f t="shared" si="177"/>
        <v>0</v>
      </c>
      <c r="MD34" s="206">
        <f t="shared" si="177"/>
        <v>0</v>
      </c>
      <c r="ME34" s="206">
        <f t="shared" si="177"/>
        <v>0</v>
      </c>
      <c r="MF34" s="206">
        <f t="shared" si="177"/>
        <v>0</v>
      </c>
      <c r="MG34" s="206">
        <f t="shared" si="177"/>
        <v>0</v>
      </c>
      <c r="MH34" s="206">
        <f t="shared" si="177"/>
        <v>0</v>
      </c>
      <c r="MI34" s="206">
        <f t="shared" si="177"/>
        <v>0</v>
      </c>
      <c r="MJ34" s="206">
        <f t="shared" si="177"/>
        <v>0</v>
      </c>
      <c r="MK34" s="206">
        <f t="shared" si="177"/>
        <v>0</v>
      </c>
      <c r="ML34" s="206">
        <f t="shared" si="177"/>
        <v>0</v>
      </c>
      <c r="MM34" s="206">
        <f t="shared" si="177"/>
        <v>0</v>
      </c>
      <c r="MN34" s="206">
        <f t="shared" si="177"/>
        <v>0</v>
      </c>
      <c r="MO34" s="206">
        <f t="shared" si="177"/>
        <v>0</v>
      </c>
      <c r="MP34" s="206">
        <f t="shared" si="177"/>
        <v>0</v>
      </c>
      <c r="MQ34" s="206">
        <f t="shared" si="177"/>
        <v>0</v>
      </c>
      <c r="MR34" s="206">
        <f t="shared" si="177"/>
        <v>0</v>
      </c>
      <c r="MS34" s="206">
        <f t="shared" si="177"/>
        <v>0</v>
      </c>
      <c r="MT34" s="206">
        <f t="shared" si="177"/>
        <v>0</v>
      </c>
      <c r="MU34" s="206">
        <f t="shared" ref="MU34:PF34" si="178">MU$5*$E34/12*MU13*1000</f>
        <v>0</v>
      </c>
      <c r="MV34" s="206">
        <f t="shared" si="178"/>
        <v>0</v>
      </c>
      <c r="MW34" s="206">
        <f t="shared" si="178"/>
        <v>0</v>
      </c>
      <c r="MX34" s="206">
        <f t="shared" si="178"/>
        <v>0</v>
      </c>
      <c r="MY34" s="206">
        <f t="shared" si="178"/>
        <v>0</v>
      </c>
      <c r="MZ34" s="206">
        <f t="shared" si="178"/>
        <v>0</v>
      </c>
      <c r="NA34" s="206">
        <f t="shared" si="178"/>
        <v>0</v>
      </c>
      <c r="NB34" s="206">
        <f t="shared" si="178"/>
        <v>0</v>
      </c>
      <c r="NC34" s="206">
        <f t="shared" si="178"/>
        <v>0</v>
      </c>
      <c r="ND34" s="206">
        <f t="shared" si="178"/>
        <v>0</v>
      </c>
      <c r="NE34" s="206">
        <f t="shared" si="178"/>
        <v>0</v>
      </c>
      <c r="NF34" s="206">
        <f t="shared" si="178"/>
        <v>0</v>
      </c>
      <c r="NG34" s="206">
        <f t="shared" si="178"/>
        <v>0</v>
      </c>
      <c r="NH34" s="206">
        <f t="shared" si="178"/>
        <v>0</v>
      </c>
      <c r="NI34" s="206">
        <f t="shared" si="178"/>
        <v>0</v>
      </c>
      <c r="NJ34" s="206">
        <f t="shared" si="178"/>
        <v>0</v>
      </c>
      <c r="NK34" s="206">
        <f t="shared" si="178"/>
        <v>0</v>
      </c>
      <c r="NL34" s="206">
        <f t="shared" si="178"/>
        <v>0</v>
      </c>
      <c r="NM34" s="206">
        <f t="shared" si="178"/>
        <v>0</v>
      </c>
      <c r="NN34" s="206">
        <f t="shared" si="178"/>
        <v>0</v>
      </c>
      <c r="NO34" s="206">
        <f t="shared" si="178"/>
        <v>0</v>
      </c>
      <c r="NP34" s="206">
        <f t="shared" si="178"/>
        <v>0</v>
      </c>
      <c r="NQ34" s="206">
        <f t="shared" si="178"/>
        <v>0</v>
      </c>
      <c r="NR34" s="206">
        <f t="shared" si="178"/>
        <v>0</v>
      </c>
      <c r="NS34" s="206">
        <f t="shared" si="178"/>
        <v>0</v>
      </c>
      <c r="NT34" s="206">
        <f t="shared" si="178"/>
        <v>0</v>
      </c>
      <c r="NU34" s="206">
        <f t="shared" si="178"/>
        <v>0</v>
      </c>
      <c r="NV34" s="206">
        <f t="shared" si="178"/>
        <v>0</v>
      </c>
      <c r="NW34" s="206">
        <f t="shared" si="178"/>
        <v>0</v>
      </c>
      <c r="NX34" s="206">
        <f t="shared" si="178"/>
        <v>0</v>
      </c>
      <c r="NY34" s="206">
        <f t="shared" si="178"/>
        <v>0</v>
      </c>
      <c r="NZ34" s="206">
        <f t="shared" si="178"/>
        <v>0</v>
      </c>
      <c r="OA34" s="206">
        <f t="shared" si="178"/>
        <v>0</v>
      </c>
      <c r="OB34" s="206">
        <f t="shared" si="178"/>
        <v>0</v>
      </c>
      <c r="OC34" s="206">
        <f t="shared" si="178"/>
        <v>0</v>
      </c>
      <c r="OD34" s="206">
        <f t="shared" si="178"/>
        <v>0</v>
      </c>
      <c r="OE34" s="206">
        <f t="shared" si="178"/>
        <v>0</v>
      </c>
      <c r="OF34" s="206">
        <f t="shared" si="178"/>
        <v>0</v>
      </c>
      <c r="OG34" s="206">
        <f t="shared" si="178"/>
        <v>0</v>
      </c>
      <c r="OH34" s="206">
        <f t="shared" si="178"/>
        <v>0</v>
      </c>
      <c r="OI34" s="206">
        <f t="shared" si="178"/>
        <v>0</v>
      </c>
      <c r="OJ34" s="206">
        <f t="shared" si="178"/>
        <v>0</v>
      </c>
      <c r="OK34" s="206">
        <f t="shared" si="178"/>
        <v>0</v>
      </c>
      <c r="OL34" s="206">
        <f t="shared" si="178"/>
        <v>0</v>
      </c>
      <c r="OM34" s="206">
        <f t="shared" si="178"/>
        <v>0</v>
      </c>
      <c r="ON34" s="206">
        <f t="shared" si="178"/>
        <v>0</v>
      </c>
      <c r="OO34" s="206">
        <f t="shared" si="178"/>
        <v>0</v>
      </c>
      <c r="OP34" s="206">
        <f t="shared" si="178"/>
        <v>0</v>
      </c>
      <c r="OQ34" s="206">
        <f t="shared" si="178"/>
        <v>0</v>
      </c>
      <c r="OR34" s="206">
        <f t="shared" si="178"/>
        <v>0</v>
      </c>
      <c r="OS34" s="206">
        <f t="shared" si="178"/>
        <v>0</v>
      </c>
      <c r="OT34" s="206">
        <f t="shared" si="178"/>
        <v>0</v>
      </c>
      <c r="OU34" s="206">
        <f t="shared" si="178"/>
        <v>0</v>
      </c>
      <c r="OV34" s="206">
        <f t="shared" si="178"/>
        <v>0</v>
      </c>
      <c r="OW34" s="206">
        <f t="shared" si="178"/>
        <v>0</v>
      </c>
      <c r="OX34" s="206">
        <f t="shared" si="178"/>
        <v>0</v>
      </c>
      <c r="OY34" s="206">
        <f t="shared" si="178"/>
        <v>0</v>
      </c>
      <c r="OZ34" s="206">
        <f t="shared" si="178"/>
        <v>0</v>
      </c>
      <c r="PA34" s="206">
        <f t="shared" si="178"/>
        <v>0</v>
      </c>
      <c r="PB34" s="206">
        <f t="shared" si="178"/>
        <v>0</v>
      </c>
      <c r="PC34" s="206">
        <f t="shared" si="178"/>
        <v>0</v>
      </c>
      <c r="PD34" s="206">
        <f t="shared" si="178"/>
        <v>0</v>
      </c>
      <c r="PE34" s="206">
        <f t="shared" si="178"/>
        <v>0</v>
      </c>
      <c r="PF34" s="206">
        <f t="shared" si="178"/>
        <v>0</v>
      </c>
      <c r="PG34" s="206">
        <f t="shared" ref="PG34:RA34" si="179">PG$5*$E34/12*PG13*1000</f>
        <v>0</v>
      </c>
      <c r="PH34" s="206">
        <f t="shared" si="179"/>
        <v>0</v>
      </c>
      <c r="PI34" s="206">
        <f t="shared" si="179"/>
        <v>0</v>
      </c>
      <c r="PJ34" s="206">
        <f t="shared" si="179"/>
        <v>0</v>
      </c>
      <c r="PK34" s="206">
        <f t="shared" si="179"/>
        <v>0</v>
      </c>
      <c r="PL34" s="206">
        <f t="shared" si="179"/>
        <v>0</v>
      </c>
      <c r="PM34" s="206">
        <f t="shared" si="179"/>
        <v>0</v>
      </c>
      <c r="PN34" s="206">
        <f t="shared" si="179"/>
        <v>0</v>
      </c>
      <c r="PO34" s="206">
        <f t="shared" si="179"/>
        <v>0</v>
      </c>
      <c r="PP34" s="206">
        <f t="shared" si="179"/>
        <v>0</v>
      </c>
      <c r="PQ34" s="206">
        <f t="shared" si="179"/>
        <v>0</v>
      </c>
      <c r="PR34" s="206">
        <f t="shared" si="179"/>
        <v>0</v>
      </c>
      <c r="PS34" s="206">
        <f t="shared" si="179"/>
        <v>0</v>
      </c>
      <c r="PT34" s="206">
        <f t="shared" si="179"/>
        <v>0</v>
      </c>
      <c r="PU34" s="206">
        <f t="shared" si="179"/>
        <v>0</v>
      </c>
      <c r="PV34" s="206">
        <f t="shared" si="179"/>
        <v>0</v>
      </c>
      <c r="PW34" s="206">
        <f t="shared" si="179"/>
        <v>0</v>
      </c>
      <c r="PX34" s="206">
        <f t="shared" si="179"/>
        <v>0</v>
      </c>
      <c r="PY34" s="206">
        <f t="shared" si="179"/>
        <v>0</v>
      </c>
      <c r="PZ34" s="206">
        <f t="shared" si="179"/>
        <v>0</v>
      </c>
      <c r="QA34" s="206">
        <f t="shared" si="179"/>
        <v>0</v>
      </c>
      <c r="QB34" s="206">
        <f t="shared" si="179"/>
        <v>0</v>
      </c>
      <c r="QC34" s="206">
        <f t="shared" si="179"/>
        <v>0</v>
      </c>
      <c r="QD34" s="206">
        <f t="shared" si="179"/>
        <v>0</v>
      </c>
      <c r="QE34" s="206">
        <f t="shared" si="179"/>
        <v>0</v>
      </c>
      <c r="QF34" s="206">
        <f t="shared" si="179"/>
        <v>0</v>
      </c>
      <c r="QG34" s="206">
        <f t="shared" si="179"/>
        <v>0</v>
      </c>
      <c r="QH34" s="206">
        <f t="shared" si="179"/>
        <v>0</v>
      </c>
      <c r="QI34" s="206">
        <f t="shared" si="179"/>
        <v>0</v>
      </c>
      <c r="QJ34" s="206">
        <f t="shared" si="179"/>
        <v>0</v>
      </c>
      <c r="QK34" s="206">
        <f t="shared" si="179"/>
        <v>0</v>
      </c>
      <c r="QL34" s="206">
        <f t="shared" si="179"/>
        <v>0</v>
      </c>
      <c r="QM34" s="206">
        <f t="shared" si="179"/>
        <v>0</v>
      </c>
      <c r="QN34" s="206">
        <f t="shared" si="179"/>
        <v>0</v>
      </c>
      <c r="QO34" s="206">
        <f t="shared" si="179"/>
        <v>0</v>
      </c>
      <c r="QP34" s="206">
        <f t="shared" si="179"/>
        <v>0</v>
      </c>
      <c r="QQ34" s="206">
        <f t="shared" si="179"/>
        <v>0</v>
      </c>
      <c r="QR34" s="206">
        <f t="shared" si="179"/>
        <v>0</v>
      </c>
      <c r="QS34" s="206">
        <f t="shared" si="179"/>
        <v>0</v>
      </c>
      <c r="QT34" s="206">
        <f t="shared" si="179"/>
        <v>0</v>
      </c>
      <c r="QU34" s="206">
        <f t="shared" si="179"/>
        <v>0</v>
      </c>
      <c r="QV34" s="206">
        <f t="shared" si="179"/>
        <v>0</v>
      </c>
      <c r="QW34" s="206">
        <f t="shared" si="179"/>
        <v>0</v>
      </c>
      <c r="QX34" s="206">
        <f t="shared" si="179"/>
        <v>0</v>
      </c>
      <c r="QY34" s="206">
        <f t="shared" si="179"/>
        <v>0</v>
      </c>
      <c r="QZ34" s="206">
        <f t="shared" si="179"/>
        <v>0</v>
      </c>
      <c r="RA34" s="206">
        <f t="shared" si="179"/>
        <v>0</v>
      </c>
      <c r="RB34" s="206"/>
      <c r="RC34" s="206"/>
      <c r="RD34" s="206"/>
      <c r="RE34" s="206"/>
      <c r="RF34" s="206"/>
      <c r="RG34" s="206"/>
      <c r="RH34" s="206"/>
      <c r="RI34" s="206"/>
      <c r="RJ34" s="206"/>
      <c r="RK34" s="206"/>
      <c r="RL34" s="206"/>
      <c r="RM34" s="206"/>
      <c r="RN34" s="206"/>
      <c r="RO34" s="206"/>
      <c r="RP34" s="206"/>
      <c r="RQ34" s="206"/>
      <c r="RR34" s="206"/>
      <c r="RS34" s="206"/>
    </row>
    <row r="35" spans="1:487">
      <c r="A35" s="287"/>
      <c r="B35" s="350"/>
      <c r="C35" s="350"/>
      <c r="D35" s="350"/>
      <c r="E35" s="350"/>
      <c r="F35" s="382">
        <f>SUM(F32:F34)</f>
        <v>0</v>
      </c>
      <c r="G35" s="382">
        <f>SUM(G32:G34)</f>
        <v>0</v>
      </c>
      <c r="H35" s="382">
        <f>SUM(H32:H34)</f>
        <v>0</v>
      </c>
      <c r="I35" s="382">
        <f>SUM(I33:I34)</f>
        <v>0</v>
      </c>
      <c r="J35" s="382">
        <f>SUM(J33:J34)</f>
        <v>0</v>
      </c>
      <c r="K35" s="382">
        <f>SUM(K33:K34)</f>
        <v>0</v>
      </c>
      <c r="L35" s="382">
        <f>SUM(L33:L34)</f>
        <v>0</v>
      </c>
      <c r="M35" s="382">
        <f>SUM(M33:M34)</f>
        <v>0</v>
      </c>
      <c r="N35" s="382">
        <f>SUM(N32:N34)</f>
        <v>0</v>
      </c>
      <c r="O35" s="382">
        <f>SUM(O32:O34)</f>
        <v>1</v>
      </c>
      <c r="P35" s="382">
        <f>SUM(P32:P34)</f>
        <v>0</v>
      </c>
      <c r="Q35" s="382">
        <f>SUM(Q33:Q34)</f>
        <v>0</v>
      </c>
      <c r="R35" s="382">
        <f>SUM(R33:R34)</f>
        <v>0</v>
      </c>
      <c r="S35" s="287"/>
      <c r="T35" s="206">
        <f t="shared" ref="T35:AL35" si="180">T$5*$E35/12*T14*1000</f>
        <v>0</v>
      </c>
      <c r="U35" s="206">
        <f t="shared" si="180"/>
        <v>0</v>
      </c>
      <c r="V35" s="206">
        <f t="shared" si="180"/>
        <v>0</v>
      </c>
      <c r="W35" s="206">
        <f t="shared" si="180"/>
        <v>0</v>
      </c>
      <c r="X35" s="206">
        <f t="shared" si="180"/>
        <v>0</v>
      </c>
      <c r="Y35" s="206">
        <f t="shared" si="180"/>
        <v>0</v>
      </c>
      <c r="Z35" s="206">
        <f t="shared" si="180"/>
        <v>0</v>
      </c>
      <c r="AA35" s="206">
        <f t="shared" si="180"/>
        <v>0</v>
      </c>
      <c r="AB35" s="206">
        <f t="shared" si="180"/>
        <v>0</v>
      </c>
      <c r="AC35" s="206">
        <f t="shared" si="180"/>
        <v>0</v>
      </c>
      <c r="AD35" s="206">
        <f t="shared" si="180"/>
        <v>0</v>
      </c>
      <c r="AE35" s="206">
        <f t="shared" si="180"/>
        <v>0</v>
      </c>
      <c r="AF35" s="206">
        <f t="shared" si="180"/>
        <v>0</v>
      </c>
      <c r="AG35" s="206">
        <f t="shared" si="180"/>
        <v>0</v>
      </c>
      <c r="AH35" s="206">
        <f t="shared" si="180"/>
        <v>0</v>
      </c>
      <c r="AI35" s="206">
        <f t="shared" si="180"/>
        <v>0</v>
      </c>
      <c r="AJ35" s="206">
        <f t="shared" si="180"/>
        <v>0</v>
      </c>
      <c r="AK35" s="206">
        <f t="shared" si="180"/>
        <v>0</v>
      </c>
      <c r="AL35" s="206">
        <f t="shared" si="180"/>
        <v>0</v>
      </c>
      <c r="AM35" s="206">
        <f t="shared" ref="AM35:CX35" si="181">AM$5*$E35/12*AM14*1000</f>
        <v>0</v>
      </c>
      <c r="AN35" s="206">
        <f t="shared" si="181"/>
        <v>0</v>
      </c>
      <c r="AO35" s="206">
        <f t="shared" ref="AO35:AQ35" si="182">AO$5*$E35/12*AO14*1000</f>
        <v>0</v>
      </c>
      <c r="AP35" s="206">
        <f t="shared" si="182"/>
        <v>0</v>
      </c>
      <c r="AQ35" s="206">
        <f t="shared" si="182"/>
        <v>0</v>
      </c>
      <c r="AR35" s="206">
        <f t="shared" si="181"/>
        <v>0</v>
      </c>
      <c r="AS35" s="206">
        <f t="shared" si="181"/>
        <v>0</v>
      </c>
      <c r="AT35" s="206">
        <f t="shared" si="181"/>
        <v>0</v>
      </c>
      <c r="AU35" s="206">
        <f t="shared" si="181"/>
        <v>0</v>
      </c>
      <c r="AV35" s="206">
        <f t="shared" si="181"/>
        <v>0</v>
      </c>
      <c r="AW35" s="206">
        <f t="shared" si="181"/>
        <v>0</v>
      </c>
      <c r="AX35" s="206">
        <f t="shared" si="181"/>
        <v>0</v>
      </c>
      <c r="AY35" s="206">
        <f t="shared" si="181"/>
        <v>0</v>
      </c>
      <c r="AZ35" s="206">
        <f t="shared" si="181"/>
        <v>0</v>
      </c>
      <c r="BA35" s="206">
        <f t="shared" si="181"/>
        <v>0</v>
      </c>
      <c r="BB35" s="206">
        <f t="shared" si="181"/>
        <v>0</v>
      </c>
      <c r="BC35" s="206">
        <f t="shared" si="181"/>
        <v>0</v>
      </c>
      <c r="BD35" s="206">
        <f t="shared" si="181"/>
        <v>0</v>
      </c>
      <c r="BE35" s="206">
        <f t="shared" si="181"/>
        <v>0</v>
      </c>
      <c r="BF35" s="206">
        <f t="shared" si="181"/>
        <v>0</v>
      </c>
      <c r="BG35" s="206">
        <f t="shared" si="181"/>
        <v>0</v>
      </c>
      <c r="BH35" s="206">
        <f t="shared" si="181"/>
        <v>0</v>
      </c>
      <c r="BI35" s="206">
        <f t="shared" si="181"/>
        <v>0</v>
      </c>
      <c r="BJ35" s="206">
        <f t="shared" si="181"/>
        <v>0</v>
      </c>
      <c r="BK35" s="206">
        <f t="shared" si="181"/>
        <v>0</v>
      </c>
      <c r="BL35" s="206">
        <f t="shared" si="181"/>
        <v>0</v>
      </c>
      <c r="BM35" s="206">
        <f t="shared" si="181"/>
        <v>0</v>
      </c>
      <c r="BN35" s="206">
        <f t="shared" si="181"/>
        <v>0</v>
      </c>
      <c r="BO35" s="206">
        <f t="shared" si="181"/>
        <v>0</v>
      </c>
      <c r="BP35" s="206">
        <f t="shared" si="181"/>
        <v>0</v>
      </c>
      <c r="BQ35" s="206">
        <f t="shared" si="181"/>
        <v>0</v>
      </c>
      <c r="BR35" s="206">
        <f t="shared" si="181"/>
        <v>0</v>
      </c>
      <c r="BS35" s="206">
        <f t="shared" si="181"/>
        <v>0</v>
      </c>
      <c r="BT35" s="206">
        <f t="shared" si="181"/>
        <v>0</v>
      </c>
      <c r="BU35" s="206">
        <f t="shared" si="181"/>
        <v>0</v>
      </c>
      <c r="BV35" s="206">
        <f t="shared" si="181"/>
        <v>0</v>
      </c>
      <c r="BW35" s="206">
        <f t="shared" si="181"/>
        <v>0</v>
      </c>
      <c r="BX35" s="206">
        <f t="shared" si="181"/>
        <v>0</v>
      </c>
      <c r="BY35" s="206">
        <f t="shared" si="181"/>
        <v>0</v>
      </c>
      <c r="BZ35" s="206">
        <f t="shared" si="181"/>
        <v>0</v>
      </c>
      <c r="CA35" s="206">
        <f t="shared" si="181"/>
        <v>0</v>
      </c>
      <c r="CB35" s="206">
        <f t="shared" si="181"/>
        <v>0</v>
      </c>
      <c r="CC35" s="206">
        <f t="shared" si="181"/>
        <v>0</v>
      </c>
      <c r="CD35" s="206">
        <f t="shared" si="181"/>
        <v>0</v>
      </c>
      <c r="CE35" s="206">
        <f t="shared" si="181"/>
        <v>0</v>
      </c>
      <c r="CF35" s="206">
        <f t="shared" si="181"/>
        <v>0</v>
      </c>
      <c r="CG35" s="206">
        <f t="shared" si="181"/>
        <v>0</v>
      </c>
      <c r="CH35" s="206">
        <f t="shared" si="181"/>
        <v>0</v>
      </c>
      <c r="CI35" s="206">
        <f t="shared" si="181"/>
        <v>0</v>
      </c>
      <c r="CJ35" s="206">
        <f t="shared" si="181"/>
        <v>0</v>
      </c>
      <c r="CK35" s="206">
        <f t="shared" si="181"/>
        <v>0</v>
      </c>
      <c r="CL35" s="206">
        <f t="shared" si="181"/>
        <v>0</v>
      </c>
      <c r="CM35" s="206">
        <f t="shared" si="181"/>
        <v>0</v>
      </c>
      <c r="CN35" s="206">
        <f t="shared" si="181"/>
        <v>0</v>
      </c>
      <c r="CO35" s="206">
        <f t="shared" si="181"/>
        <v>0</v>
      </c>
      <c r="CP35" s="206">
        <f t="shared" si="181"/>
        <v>0</v>
      </c>
      <c r="CQ35" s="206">
        <f t="shared" si="181"/>
        <v>0</v>
      </c>
      <c r="CR35" s="206">
        <f t="shared" si="181"/>
        <v>0</v>
      </c>
      <c r="CS35" s="206">
        <f t="shared" si="181"/>
        <v>0</v>
      </c>
      <c r="CT35" s="206">
        <f t="shared" si="181"/>
        <v>0</v>
      </c>
      <c r="CU35" s="206">
        <f t="shared" si="181"/>
        <v>0</v>
      </c>
      <c r="CV35" s="206">
        <f t="shared" si="181"/>
        <v>0</v>
      </c>
      <c r="CW35" s="206">
        <f t="shared" si="181"/>
        <v>0</v>
      </c>
      <c r="CX35" s="206">
        <f t="shared" si="181"/>
        <v>0</v>
      </c>
      <c r="CY35" s="206">
        <f t="shared" ref="CY35:FJ35" si="183">CY$5*$E35/12*CY14*1000</f>
        <v>0</v>
      </c>
      <c r="CZ35" s="206">
        <f t="shared" si="183"/>
        <v>0</v>
      </c>
      <c r="DA35" s="206">
        <f t="shared" si="183"/>
        <v>0</v>
      </c>
      <c r="DB35" s="206">
        <f t="shared" si="183"/>
        <v>0</v>
      </c>
      <c r="DC35" s="206">
        <f t="shared" si="183"/>
        <v>0</v>
      </c>
      <c r="DD35" s="206">
        <f t="shared" si="183"/>
        <v>0</v>
      </c>
      <c r="DE35" s="206">
        <f t="shared" si="183"/>
        <v>0</v>
      </c>
      <c r="DF35" s="206">
        <f t="shared" si="183"/>
        <v>0</v>
      </c>
      <c r="DG35" s="206">
        <f t="shared" si="183"/>
        <v>0</v>
      </c>
      <c r="DH35" s="206">
        <f t="shared" si="183"/>
        <v>0</v>
      </c>
      <c r="DI35" s="206">
        <f t="shared" si="183"/>
        <v>0</v>
      </c>
      <c r="DJ35" s="206">
        <f t="shared" si="183"/>
        <v>0</v>
      </c>
      <c r="DK35" s="206">
        <f t="shared" si="183"/>
        <v>0</v>
      </c>
      <c r="DL35" s="206">
        <f t="shared" si="183"/>
        <v>0</v>
      </c>
      <c r="DM35" s="206">
        <f t="shared" si="183"/>
        <v>0</v>
      </c>
      <c r="DN35" s="206">
        <f t="shared" si="183"/>
        <v>0</v>
      </c>
      <c r="DO35" s="206">
        <f t="shared" si="183"/>
        <v>0</v>
      </c>
      <c r="DP35" s="206">
        <f t="shared" si="183"/>
        <v>0</v>
      </c>
      <c r="DQ35" s="206">
        <f t="shared" si="183"/>
        <v>0</v>
      </c>
      <c r="DR35" s="206">
        <f t="shared" si="183"/>
        <v>0</v>
      </c>
      <c r="DS35" s="206">
        <f t="shared" si="183"/>
        <v>0</v>
      </c>
      <c r="DT35" s="206">
        <f t="shared" si="183"/>
        <v>0</v>
      </c>
      <c r="DU35" s="206">
        <f t="shared" si="183"/>
        <v>0</v>
      </c>
      <c r="DV35" s="206">
        <f t="shared" si="183"/>
        <v>0</v>
      </c>
      <c r="DW35" s="206">
        <f t="shared" si="183"/>
        <v>0</v>
      </c>
      <c r="DX35" s="206">
        <f t="shared" si="183"/>
        <v>0</v>
      </c>
      <c r="DY35" s="206">
        <f t="shared" si="183"/>
        <v>0</v>
      </c>
      <c r="DZ35" s="206">
        <f t="shared" si="183"/>
        <v>0</v>
      </c>
      <c r="EA35" s="206">
        <f t="shared" si="183"/>
        <v>0</v>
      </c>
      <c r="EB35" s="206">
        <f t="shared" si="183"/>
        <v>0</v>
      </c>
      <c r="EC35" s="206">
        <f t="shared" si="183"/>
        <v>0</v>
      </c>
      <c r="ED35" s="206">
        <f t="shared" si="183"/>
        <v>0</v>
      </c>
      <c r="EE35" s="206">
        <f t="shared" si="183"/>
        <v>0</v>
      </c>
      <c r="EF35" s="206">
        <f t="shared" si="183"/>
        <v>0</v>
      </c>
      <c r="EG35" s="206">
        <f t="shared" si="183"/>
        <v>0</v>
      </c>
      <c r="EH35" s="206">
        <f t="shared" si="183"/>
        <v>0</v>
      </c>
      <c r="EI35" s="206">
        <f t="shared" si="183"/>
        <v>0</v>
      </c>
      <c r="EJ35" s="206">
        <f t="shared" si="183"/>
        <v>0</v>
      </c>
      <c r="EK35" s="206">
        <f t="shared" si="183"/>
        <v>0</v>
      </c>
      <c r="EL35" s="206">
        <f t="shared" si="183"/>
        <v>0</v>
      </c>
      <c r="EM35" s="206">
        <f t="shared" si="183"/>
        <v>0</v>
      </c>
      <c r="EN35" s="206">
        <f t="shared" si="183"/>
        <v>0</v>
      </c>
      <c r="EO35" s="206">
        <f t="shared" si="183"/>
        <v>0</v>
      </c>
      <c r="EP35" s="206">
        <f t="shared" si="183"/>
        <v>0</v>
      </c>
      <c r="EQ35" s="206">
        <f t="shared" si="183"/>
        <v>0</v>
      </c>
      <c r="ER35" s="206">
        <f t="shared" si="183"/>
        <v>0</v>
      </c>
      <c r="ES35" s="206">
        <f t="shared" si="183"/>
        <v>0</v>
      </c>
      <c r="ET35" s="206">
        <f t="shared" si="183"/>
        <v>0</v>
      </c>
      <c r="EU35" s="206">
        <f t="shared" si="183"/>
        <v>0</v>
      </c>
      <c r="EV35" s="206">
        <f t="shared" si="183"/>
        <v>0</v>
      </c>
      <c r="EW35" s="206">
        <f t="shared" si="183"/>
        <v>0</v>
      </c>
      <c r="EX35" s="206">
        <f t="shared" si="183"/>
        <v>0</v>
      </c>
      <c r="EY35" s="206">
        <f t="shared" si="183"/>
        <v>0</v>
      </c>
      <c r="EZ35" s="206">
        <f t="shared" si="183"/>
        <v>0</v>
      </c>
      <c r="FA35" s="206">
        <f t="shared" si="183"/>
        <v>0</v>
      </c>
      <c r="FB35" s="206">
        <f t="shared" si="183"/>
        <v>0</v>
      </c>
      <c r="FC35" s="206">
        <f t="shared" si="183"/>
        <v>0</v>
      </c>
      <c r="FD35" s="206">
        <f t="shared" si="183"/>
        <v>0</v>
      </c>
      <c r="FE35" s="206">
        <f t="shared" si="183"/>
        <v>0</v>
      </c>
      <c r="FF35" s="206">
        <f t="shared" si="183"/>
        <v>0</v>
      </c>
      <c r="FG35" s="206">
        <f t="shared" si="183"/>
        <v>0</v>
      </c>
      <c r="FH35" s="206">
        <f t="shared" si="183"/>
        <v>0</v>
      </c>
      <c r="FI35" s="206">
        <f t="shared" si="183"/>
        <v>0</v>
      </c>
      <c r="FJ35" s="206">
        <f t="shared" si="183"/>
        <v>0</v>
      </c>
      <c r="FK35" s="206">
        <f t="shared" ref="FK35:HV35" si="184">FK$5*$E35/12*FK14*1000</f>
        <v>0</v>
      </c>
      <c r="FL35" s="206">
        <f t="shared" si="184"/>
        <v>0</v>
      </c>
      <c r="FM35" s="206">
        <f t="shared" si="184"/>
        <v>0</v>
      </c>
      <c r="FN35" s="206">
        <f t="shared" si="184"/>
        <v>0</v>
      </c>
      <c r="FO35" s="206">
        <f t="shared" si="184"/>
        <v>0</v>
      </c>
      <c r="FP35" s="206">
        <f t="shared" si="184"/>
        <v>0</v>
      </c>
      <c r="FQ35" s="206">
        <f t="shared" si="184"/>
        <v>0</v>
      </c>
      <c r="FR35" s="206">
        <f t="shared" si="184"/>
        <v>0</v>
      </c>
      <c r="FS35" s="206">
        <f t="shared" si="184"/>
        <v>0</v>
      </c>
      <c r="FT35" s="206">
        <f t="shared" si="184"/>
        <v>0</v>
      </c>
      <c r="FU35" s="206">
        <f t="shared" si="184"/>
        <v>0</v>
      </c>
      <c r="FV35" s="206">
        <f t="shared" si="184"/>
        <v>0</v>
      </c>
      <c r="FW35" s="206">
        <f t="shared" si="184"/>
        <v>0</v>
      </c>
      <c r="FX35" s="206">
        <f t="shared" si="184"/>
        <v>0</v>
      </c>
      <c r="FY35" s="206">
        <f t="shared" si="184"/>
        <v>0</v>
      </c>
      <c r="FZ35" s="206">
        <f t="shared" si="184"/>
        <v>0</v>
      </c>
      <c r="GA35" s="206">
        <f t="shared" si="184"/>
        <v>0</v>
      </c>
      <c r="GB35" s="206">
        <f t="shared" si="184"/>
        <v>0</v>
      </c>
      <c r="GC35" s="206">
        <f t="shared" si="184"/>
        <v>0</v>
      </c>
      <c r="GD35" s="206">
        <f t="shared" si="184"/>
        <v>0</v>
      </c>
      <c r="GE35" s="206">
        <f t="shared" si="184"/>
        <v>0</v>
      </c>
      <c r="GF35" s="206">
        <f t="shared" si="184"/>
        <v>0</v>
      </c>
      <c r="GG35" s="206">
        <f t="shared" si="184"/>
        <v>0</v>
      </c>
      <c r="GH35" s="206">
        <f t="shared" si="184"/>
        <v>0</v>
      </c>
      <c r="GI35" s="206">
        <f t="shared" si="184"/>
        <v>0</v>
      </c>
      <c r="GJ35" s="206">
        <f t="shared" si="184"/>
        <v>0</v>
      </c>
      <c r="GK35" s="206">
        <f t="shared" si="184"/>
        <v>0</v>
      </c>
      <c r="GL35" s="206">
        <f t="shared" si="184"/>
        <v>0</v>
      </c>
      <c r="GM35" s="206">
        <f t="shared" si="184"/>
        <v>0</v>
      </c>
      <c r="GN35" s="206">
        <f t="shared" si="184"/>
        <v>0</v>
      </c>
      <c r="GO35" s="206">
        <f t="shared" si="184"/>
        <v>0</v>
      </c>
      <c r="GP35" s="206">
        <f t="shared" si="184"/>
        <v>0</v>
      </c>
      <c r="GQ35" s="206">
        <f t="shared" si="184"/>
        <v>0</v>
      </c>
      <c r="GR35" s="206">
        <f t="shared" si="184"/>
        <v>0</v>
      </c>
      <c r="GS35" s="206">
        <f t="shared" si="184"/>
        <v>0</v>
      </c>
      <c r="GT35" s="206">
        <f t="shared" si="184"/>
        <v>0</v>
      </c>
      <c r="GU35" s="206">
        <f t="shared" si="184"/>
        <v>0</v>
      </c>
      <c r="GV35" s="206">
        <f t="shared" si="184"/>
        <v>0</v>
      </c>
      <c r="GW35" s="206">
        <f t="shared" si="184"/>
        <v>0</v>
      </c>
      <c r="GX35" s="206">
        <f t="shared" si="184"/>
        <v>0</v>
      </c>
      <c r="GY35" s="206">
        <f t="shared" si="184"/>
        <v>0</v>
      </c>
      <c r="GZ35" s="206">
        <f t="shared" si="184"/>
        <v>0</v>
      </c>
      <c r="HA35" s="206">
        <f t="shared" si="184"/>
        <v>0</v>
      </c>
      <c r="HB35" s="206">
        <f t="shared" si="184"/>
        <v>0</v>
      </c>
      <c r="HC35" s="206">
        <f t="shared" si="184"/>
        <v>0</v>
      </c>
      <c r="HD35" s="206">
        <f t="shared" si="184"/>
        <v>0</v>
      </c>
      <c r="HE35" s="206">
        <f t="shared" si="184"/>
        <v>0</v>
      </c>
      <c r="HF35" s="206">
        <f t="shared" si="184"/>
        <v>0</v>
      </c>
      <c r="HG35" s="206">
        <f t="shared" si="184"/>
        <v>0</v>
      </c>
      <c r="HH35" s="206">
        <f t="shared" si="184"/>
        <v>0</v>
      </c>
      <c r="HI35" s="206">
        <f t="shared" si="184"/>
        <v>0</v>
      </c>
      <c r="HJ35" s="206">
        <f t="shared" si="184"/>
        <v>0</v>
      </c>
      <c r="HK35" s="206">
        <f t="shared" si="184"/>
        <v>0</v>
      </c>
      <c r="HL35" s="206">
        <f t="shared" si="184"/>
        <v>0</v>
      </c>
      <c r="HM35" s="206">
        <f t="shared" si="184"/>
        <v>0</v>
      </c>
      <c r="HN35" s="206">
        <f t="shared" si="184"/>
        <v>0</v>
      </c>
      <c r="HO35" s="206">
        <f t="shared" si="184"/>
        <v>0</v>
      </c>
      <c r="HP35" s="206">
        <f t="shared" si="184"/>
        <v>0</v>
      </c>
      <c r="HQ35" s="206">
        <f t="shared" si="184"/>
        <v>0</v>
      </c>
      <c r="HR35" s="206">
        <f t="shared" si="184"/>
        <v>0</v>
      </c>
      <c r="HS35" s="206">
        <f t="shared" si="184"/>
        <v>0</v>
      </c>
      <c r="HT35" s="206">
        <f t="shared" si="184"/>
        <v>0</v>
      </c>
      <c r="HU35" s="206">
        <f t="shared" si="184"/>
        <v>0</v>
      </c>
      <c r="HV35" s="206">
        <f t="shared" si="184"/>
        <v>0</v>
      </c>
      <c r="HW35" s="206">
        <f t="shared" ref="HW35:KH35" si="185">HW$5*$E35/12*HW14*1000</f>
        <v>0</v>
      </c>
      <c r="HX35" s="206">
        <f t="shared" si="185"/>
        <v>0</v>
      </c>
      <c r="HY35" s="206">
        <f t="shared" si="185"/>
        <v>0</v>
      </c>
      <c r="HZ35" s="206">
        <f t="shared" si="185"/>
        <v>0</v>
      </c>
      <c r="IA35" s="206">
        <f t="shared" si="185"/>
        <v>0</v>
      </c>
      <c r="IB35" s="206">
        <f t="shared" si="185"/>
        <v>0</v>
      </c>
      <c r="IC35" s="206">
        <f t="shared" si="185"/>
        <v>0</v>
      </c>
      <c r="ID35" s="206">
        <f t="shared" si="185"/>
        <v>0</v>
      </c>
      <c r="IE35" s="206">
        <f t="shared" si="185"/>
        <v>0</v>
      </c>
      <c r="IF35" s="206">
        <f t="shared" si="185"/>
        <v>0</v>
      </c>
      <c r="IG35" s="206">
        <f t="shared" si="185"/>
        <v>0</v>
      </c>
      <c r="IH35" s="206">
        <f t="shared" si="185"/>
        <v>0</v>
      </c>
      <c r="II35" s="206">
        <f t="shared" si="185"/>
        <v>0</v>
      </c>
      <c r="IJ35" s="206">
        <f t="shared" si="185"/>
        <v>0</v>
      </c>
      <c r="IK35" s="206">
        <f t="shared" si="185"/>
        <v>0</v>
      </c>
      <c r="IL35" s="206">
        <f t="shared" si="185"/>
        <v>0</v>
      </c>
      <c r="IM35" s="206">
        <f t="shared" si="185"/>
        <v>0</v>
      </c>
      <c r="IN35" s="206">
        <f t="shared" si="185"/>
        <v>0</v>
      </c>
      <c r="IO35" s="206">
        <f t="shared" si="185"/>
        <v>0</v>
      </c>
      <c r="IP35" s="206">
        <f t="shared" si="185"/>
        <v>0</v>
      </c>
      <c r="IQ35" s="206">
        <f t="shared" si="185"/>
        <v>0</v>
      </c>
      <c r="IR35" s="206">
        <f t="shared" si="185"/>
        <v>0</v>
      </c>
      <c r="IS35" s="206">
        <f t="shared" si="185"/>
        <v>0</v>
      </c>
      <c r="IT35" s="206">
        <f t="shared" si="185"/>
        <v>0</v>
      </c>
      <c r="IU35" s="206">
        <f t="shared" si="185"/>
        <v>0</v>
      </c>
      <c r="IV35" s="206">
        <f t="shared" si="185"/>
        <v>0</v>
      </c>
      <c r="IW35" s="206">
        <f t="shared" si="185"/>
        <v>0</v>
      </c>
      <c r="IX35" s="206">
        <f t="shared" si="185"/>
        <v>0</v>
      </c>
      <c r="IY35" s="206">
        <f t="shared" si="185"/>
        <v>0</v>
      </c>
      <c r="IZ35" s="206">
        <f t="shared" si="185"/>
        <v>0</v>
      </c>
      <c r="JA35" s="206">
        <f t="shared" si="185"/>
        <v>0</v>
      </c>
      <c r="JB35" s="206">
        <f t="shared" si="185"/>
        <v>0</v>
      </c>
      <c r="JC35" s="206">
        <f t="shared" si="185"/>
        <v>0</v>
      </c>
      <c r="JD35" s="206">
        <f t="shared" si="185"/>
        <v>0</v>
      </c>
      <c r="JE35" s="206">
        <f t="shared" si="185"/>
        <v>0</v>
      </c>
      <c r="JF35" s="206">
        <f t="shared" si="185"/>
        <v>0</v>
      </c>
      <c r="JG35" s="206">
        <f t="shared" si="185"/>
        <v>0</v>
      </c>
      <c r="JH35" s="206">
        <f t="shared" si="185"/>
        <v>0</v>
      </c>
      <c r="JI35" s="206">
        <f t="shared" si="185"/>
        <v>0</v>
      </c>
      <c r="JJ35" s="206">
        <f t="shared" si="185"/>
        <v>0</v>
      </c>
      <c r="JK35" s="206">
        <f t="shared" si="185"/>
        <v>0</v>
      </c>
      <c r="JL35" s="206">
        <f t="shared" si="185"/>
        <v>0</v>
      </c>
      <c r="JM35" s="206">
        <f t="shared" si="185"/>
        <v>0</v>
      </c>
      <c r="JN35" s="206">
        <f t="shared" si="185"/>
        <v>0</v>
      </c>
      <c r="JO35" s="206">
        <f t="shared" si="185"/>
        <v>0</v>
      </c>
      <c r="JP35" s="206">
        <f t="shared" si="185"/>
        <v>0</v>
      </c>
      <c r="JQ35" s="206">
        <f t="shared" si="185"/>
        <v>0</v>
      </c>
      <c r="JR35" s="206">
        <f t="shared" si="185"/>
        <v>0</v>
      </c>
      <c r="JS35" s="206">
        <f t="shared" si="185"/>
        <v>0</v>
      </c>
      <c r="JT35" s="206">
        <f t="shared" si="185"/>
        <v>0</v>
      </c>
      <c r="JU35" s="206">
        <f t="shared" si="185"/>
        <v>0</v>
      </c>
      <c r="JV35" s="206">
        <f t="shared" si="185"/>
        <v>0</v>
      </c>
      <c r="JW35" s="206">
        <f t="shared" si="185"/>
        <v>0</v>
      </c>
      <c r="JX35" s="206">
        <f t="shared" si="185"/>
        <v>0</v>
      </c>
      <c r="JY35" s="206">
        <f t="shared" si="185"/>
        <v>0</v>
      </c>
      <c r="JZ35" s="206">
        <f t="shared" si="185"/>
        <v>0</v>
      </c>
      <c r="KA35" s="206">
        <f t="shared" si="185"/>
        <v>0</v>
      </c>
      <c r="KB35" s="206">
        <f t="shared" si="185"/>
        <v>0</v>
      </c>
      <c r="KC35" s="206">
        <f t="shared" si="185"/>
        <v>0</v>
      </c>
      <c r="KD35" s="206">
        <f t="shared" si="185"/>
        <v>0</v>
      </c>
      <c r="KE35" s="206">
        <f t="shared" si="185"/>
        <v>0</v>
      </c>
      <c r="KF35" s="206">
        <f t="shared" si="185"/>
        <v>0</v>
      </c>
      <c r="KG35" s="206">
        <f t="shared" si="185"/>
        <v>0</v>
      </c>
      <c r="KH35" s="206">
        <f t="shared" si="185"/>
        <v>0</v>
      </c>
      <c r="KI35" s="206">
        <f t="shared" ref="KI35:MT35" si="186">KI$5*$E35/12*KI14*1000</f>
        <v>0</v>
      </c>
      <c r="KJ35" s="206">
        <f t="shared" si="186"/>
        <v>0</v>
      </c>
      <c r="KK35" s="206">
        <f t="shared" si="186"/>
        <v>0</v>
      </c>
      <c r="KL35" s="206">
        <f t="shared" si="186"/>
        <v>0</v>
      </c>
      <c r="KM35" s="206">
        <f t="shared" si="186"/>
        <v>0</v>
      </c>
      <c r="KN35" s="206">
        <f t="shared" si="186"/>
        <v>0</v>
      </c>
      <c r="KO35" s="206">
        <f t="shared" si="186"/>
        <v>0</v>
      </c>
      <c r="KP35" s="206">
        <f t="shared" si="186"/>
        <v>0</v>
      </c>
      <c r="KQ35" s="206">
        <f t="shared" si="186"/>
        <v>0</v>
      </c>
      <c r="KR35" s="206">
        <f t="shared" si="186"/>
        <v>0</v>
      </c>
      <c r="KS35" s="206">
        <f t="shared" si="186"/>
        <v>0</v>
      </c>
      <c r="KT35" s="206">
        <f t="shared" si="186"/>
        <v>0</v>
      </c>
      <c r="KU35" s="206">
        <f t="shared" si="186"/>
        <v>0</v>
      </c>
      <c r="KV35" s="206">
        <f t="shared" si="186"/>
        <v>0</v>
      </c>
      <c r="KW35" s="206">
        <f t="shared" si="186"/>
        <v>0</v>
      </c>
      <c r="KX35" s="206">
        <f t="shared" si="186"/>
        <v>0</v>
      </c>
      <c r="KY35" s="206">
        <f t="shared" si="186"/>
        <v>0</v>
      </c>
      <c r="KZ35" s="206">
        <f t="shared" si="186"/>
        <v>0</v>
      </c>
      <c r="LA35" s="206">
        <f t="shared" si="186"/>
        <v>0</v>
      </c>
      <c r="LB35" s="206">
        <f t="shared" si="186"/>
        <v>0</v>
      </c>
      <c r="LC35" s="206">
        <f t="shared" si="186"/>
        <v>0</v>
      </c>
      <c r="LD35" s="206">
        <f t="shared" si="186"/>
        <v>0</v>
      </c>
      <c r="LE35" s="206">
        <f t="shared" si="186"/>
        <v>0</v>
      </c>
      <c r="LF35" s="206">
        <f t="shared" si="186"/>
        <v>0</v>
      </c>
      <c r="LG35" s="206">
        <f t="shared" si="186"/>
        <v>0</v>
      </c>
      <c r="LH35" s="206">
        <f t="shared" si="186"/>
        <v>0</v>
      </c>
      <c r="LI35" s="206">
        <f t="shared" si="186"/>
        <v>0</v>
      </c>
      <c r="LJ35" s="206">
        <f t="shared" si="186"/>
        <v>0</v>
      </c>
      <c r="LK35" s="206">
        <f t="shared" si="186"/>
        <v>0</v>
      </c>
      <c r="LL35" s="206">
        <f t="shared" si="186"/>
        <v>0</v>
      </c>
      <c r="LM35" s="206">
        <f t="shared" si="186"/>
        <v>0</v>
      </c>
      <c r="LN35" s="206">
        <f t="shared" si="186"/>
        <v>0</v>
      </c>
      <c r="LO35" s="206">
        <f t="shared" si="186"/>
        <v>0</v>
      </c>
      <c r="LP35" s="206">
        <f t="shared" si="186"/>
        <v>0</v>
      </c>
      <c r="LQ35" s="206">
        <f t="shared" si="186"/>
        <v>0</v>
      </c>
      <c r="LR35" s="206">
        <f t="shared" si="186"/>
        <v>0</v>
      </c>
      <c r="LS35" s="206">
        <f t="shared" si="186"/>
        <v>0</v>
      </c>
      <c r="LT35" s="206">
        <f t="shared" si="186"/>
        <v>0</v>
      </c>
      <c r="LU35" s="206">
        <f t="shared" si="186"/>
        <v>0</v>
      </c>
      <c r="LV35" s="206">
        <f t="shared" si="186"/>
        <v>0</v>
      </c>
      <c r="LW35" s="206">
        <f t="shared" si="186"/>
        <v>0</v>
      </c>
      <c r="LX35" s="206">
        <f t="shared" si="186"/>
        <v>0</v>
      </c>
      <c r="LY35" s="206">
        <f t="shared" si="186"/>
        <v>0</v>
      </c>
      <c r="LZ35" s="206">
        <f t="shared" si="186"/>
        <v>0</v>
      </c>
      <c r="MA35" s="206">
        <f t="shared" si="186"/>
        <v>0</v>
      </c>
      <c r="MB35" s="206">
        <f t="shared" si="186"/>
        <v>0</v>
      </c>
      <c r="MC35" s="206">
        <f t="shared" si="186"/>
        <v>0</v>
      </c>
      <c r="MD35" s="206">
        <f t="shared" si="186"/>
        <v>0</v>
      </c>
      <c r="ME35" s="206">
        <f t="shared" si="186"/>
        <v>0</v>
      </c>
      <c r="MF35" s="206">
        <f t="shared" si="186"/>
        <v>0</v>
      </c>
      <c r="MG35" s="206">
        <f t="shared" si="186"/>
        <v>0</v>
      </c>
      <c r="MH35" s="206">
        <f t="shared" si="186"/>
        <v>0</v>
      </c>
      <c r="MI35" s="206">
        <f t="shared" si="186"/>
        <v>0</v>
      </c>
      <c r="MJ35" s="206">
        <f t="shared" si="186"/>
        <v>0</v>
      </c>
      <c r="MK35" s="206">
        <f t="shared" si="186"/>
        <v>0</v>
      </c>
      <c r="ML35" s="206">
        <f t="shared" si="186"/>
        <v>0</v>
      </c>
      <c r="MM35" s="206">
        <f t="shared" si="186"/>
        <v>0</v>
      </c>
      <c r="MN35" s="206">
        <f t="shared" si="186"/>
        <v>0</v>
      </c>
      <c r="MO35" s="206">
        <f t="shared" si="186"/>
        <v>0</v>
      </c>
      <c r="MP35" s="206">
        <f t="shared" si="186"/>
        <v>0</v>
      </c>
      <c r="MQ35" s="206">
        <f t="shared" si="186"/>
        <v>0</v>
      </c>
      <c r="MR35" s="206">
        <f t="shared" si="186"/>
        <v>0</v>
      </c>
      <c r="MS35" s="206">
        <f t="shared" si="186"/>
        <v>0</v>
      </c>
      <c r="MT35" s="206">
        <f t="shared" si="186"/>
        <v>0</v>
      </c>
      <c r="MU35" s="206">
        <f t="shared" ref="MU35:PF35" si="187">MU$5*$E35/12*MU14*1000</f>
        <v>0</v>
      </c>
      <c r="MV35" s="206">
        <f t="shared" si="187"/>
        <v>0</v>
      </c>
      <c r="MW35" s="206">
        <f t="shared" si="187"/>
        <v>0</v>
      </c>
      <c r="MX35" s="206">
        <f t="shared" si="187"/>
        <v>0</v>
      </c>
      <c r="MY35" s="206">
        <f t="shared" si="187"/>
        <v>0</v>
      </c>
      <c r="MZ35" s="206">
        <f t="shared" si="187"/>
        <v>0</v>
      </c>
      <c r="NA35" s="206">
        <f t="shared" si="187"/>
        <v>0</v>
      </c>
      <c r="NB35" s="206">
        <f t="shared" si="187"/>
        <v>0</v>
      </c>
      <c r="NC35" s="206">
        <f t="shared" si="187"/>
        <v>0</v>
      </c>
      <c r="ND35" s="206">
        <f t="shared" si="187"/>
        <v>0</v>
      </c>
      <c r="NE35" s="206">
        <f t="shared" si="187"/>
        <v>0</v>
      </c>
      <c r="NF35" s="206">
        <f t="shared" si="187"/>
        <v>0</v>
      </c>
      <c r="NG35" s="206">
        <f t="shared" si="187"/>
        <v>0</v>
      </c>
      <c r="NH35" s="206">
        <f t="shared" si="187"/>
        <v>0</v>
      </c>
      <c r="NI35" s="206">
        <f t="shared" si="187"/>
        <v>0</v>
      </c>
      <c r="NJ35" s="206">
        <f t="shared" si="187"/>
        <v>0</v>
      </c>
      <c r="NK35" s="206">
        <f t="shared" si="187"/>
        <v>0</v>
      </c>
      <c r="NL35" s="206">
        <f t="shared" si="187"/>
        <v>0</v>
      </c>
      <c r="NM35" s="206">
        <f t="shared" si="187"/>
        <v>0</v>
      </c>
      <c r="NN35" s="206">
        <f t="shared" si="187"/>
        <v>0</v>
      </c>
      <c r="NO35" s="206">
        <f t="shared" si="187"/>
        <v>0</v>
      </c>
      <c r="NP35" s="206">
        <f t="shared" si="187"/>
        <v>0</v>
      </c>
      <c r="NQ35" s="206">
        <f t="shared" si="187"/>
        <v>0</v>
      </c>
      <c r="NR35" s="206">
        <f t="shared" si="187"/>
        <v>0</v>
      </c>
      <c r="NS35" s="206">
        <f t="shared" si="187"/>
        <v>0</v>
      </c>
      <c r="NT35" s="206">
        <f t="shared" si="187"/>
        <v>0</v>
      </c>
      <c r="NU35" s="206">
        <f t="shared" si="187"/>
        <v>0</v>
      </c>
      <c r="NV35" s="206">
        <f t="shared" si="187"/>
        <v>0</v>
      </c>
      <c r="NW35" s="206">
        <f t="shared" si="187"/>
        <v>0</v>
      </c>
      <c r="NX35" s="206">
        <f t="shared" si="187"/>
        <v>0</v>
      </c>
      <c r="NY35" s="206">
        <f t="shared" si="187"/>
        <v>0</v>
      </c>
      <c r="NZ35" s="206">
        <f t="shared" si="187"/>
        <v>0</v>
      </c>
      <c r="OA35" s="206">
        <f t="shared" si="187"/>
        <v>0</v>
      </c>
      <c r="OB35" s="206">
        <f t="shared" si="187"/>
        <v>0</v>
      </c>
      <c r="OC35" s="206">
        <f t="shared" si="187"/>
        <v>0</v>
      </c>
      <c r="OD35" s="206">
        <f t="shared" si="187"/>
        <v>0</v>
      </c>
      <c r="OE35" s="206">
        <f t="shared" si="187"/>
        <v>0</v>
      </c>
      <c r="OF35" s="206">
        <f t="shared" si="187"/>
        <v>0</v>
      </c>
      <c r="OG35" s="206">
        <f t="shared" si="187"/>
        <v>0</v>
      </c>
      <c r="OH35" s="206">
        <f t="shared" si="187"/>
        <v>0</v>
      </c>
      <c r="OI35" s="206">
        <f t="shared" si="187"/>
        <v>0</v>
      </c>
      <c r="OJ35" s="206">
        <f t="shared" si="187"/>
        <v>0</v>
      </c>
      <c r="OK35" s="206">
        <f t="shared" si="187"/>
        <v>0</v>
      </c>
      <c r="OL35" s="206">
        <f t="shared" si="187"/>
        <v>0</v>
      </c>
      <c r="OM35" s="206">
        <f t="shared" si="187"/>
        <v>0</v>
      </c>
      <c r="ON35" s="206">
        <f t="shared" si="187"/>
        <v>0</v>
      </c>
      <c r="OO35" s="206">
        <f t="shared" si="187"/>
        <v>0</v>
      </c>
      <c r="OP35" s="206">
        <f t="shared" si="187"/>
        <v>0</v>
      </c>
      <c r="OQ35" s="206">
        <f t="shared" si="187"/>
        <v>0</v>
      </c>
      <c r="OR35" s="206">
        <f t="shared" si="187"/>
        <v>0</v>
      </c>
      <c r="OS35" s="206">
        <f t="shared" si="187"/>
        <v>0</v>
      </c>
      <c r="OT35" s="206">
        <f t="shared" si="187"/>
        <v>0</v>
      </c>
      <c r="OU35" s="206">
        <f t="shared" si="187"/>
        <v>0</v>
      </c>
      <c r="OV35" s="206">
        <f t="shared" si="187"/>
        <v>0</v>
      </c>
      <c r="OW35" s="206">
        <f t="shared" si="187"/>
        <v>0</v>
      </c>
      <c r="OX35" s="206">
        <f t="shared" si="187"/>
        <v>0</v>
      </c>
      <c r="OY35" s="206">
        <f t="shared" si="187"/>
        <v>0</v>
      </c>
      <c r="OZ35" s="206">
        <f t="shared" si="187"/>
        <v>0</v>
      </c>
      <c r="PA35" s="206">
        <f t="shared" si="187"/>
        <v>0</v>
      </c>
      <c r="PB35" s="206">
        <f t="shared" si="187"/>
        <v>0</v>
      </c>
      <c r="PC35" s="206">
        <f t="shared" si="187"/>
        <v>0</v>
      </c>
      <c r="PD35" s="206">
        <f t="shared" si="187"/>
        <v>0</v>
      </c>
      <c r="PE35" s="206">
        <f t="shared" si="187"/>
        <v>0</v>
      </c>
      <c r="PF35" s="206">
        <f t="shared" si="187"/>
        <v>0</v>
      </c>
      <c r="PG35" s="206">
        <f t="shared" ref="PG35:RA35" si="188">PG$5*$E35/12*PG14*1000</f>
        <v>0</v>
      </c>
      <c r="PH35" s="206">
        <f t="shared" si="188"/>
        <v>0</v>
      </c>
      <c r="PI35" s="206">
        <f t="shared" si="188"/>
        <v>0</v>
      </c>
      <c r="PJ35" s="206">
        <f t="shared" si="188"/>
        <v>0</v>
      </c>
      <c r="PK35" s="206">
        <f t="shared" si="188"/>
        <v>0</v>
      </c>
      <c r="PL35" s="206">
        <f t="shared" si="188"/>
        <v>0</v>
      </c>
      <c r="PM35" s="206">
        <f t="shared" si="188"/>
        <v>0</v>
      </c>
      <c r="PN35" s="206">
        <f t="shared" si="188"/>
        <v>0</v>
      </c>
      <c r="PO35" s="206">
        <f t="shared" si="188"/>
        <v>0</v>
      </c>
      <c r="PP35" s="206">
        <f t="shared" si="188"/>
        <v>0</v>
      </c>
      <c r="PQ35" s="206">
        <f t="shared" si="188"/>
        <v>0</v>
      </c>
      <c r="PR35" s="206">
        <f t="shared" si="188"/>
        <v>0</v>
      </c>
      <c r="PS35" s="206">
        <f t="shared" si="188"/>
        <v>0</v>
      </c>
      <c r="PT35" s="206">
        <f t="shared" si="188"/>
        <v>0</v>
      </c>
      <c r="PU35" s="206">
        <f t="shared" si="188"/>
        <v>0</v>
      </c>
      <c r="PV35" s="206">
        <f t="shared" si="188"/>
        <v>0</v>
      </c>
      <c r="PW35" s="206">
        <f t="shared" si="188"/>
        <v>0</v>
      </c>
      <c r="PX35" s="206">
        <f t="shared" si="188"/>
        <v>0</v>
      </c>
      <c r="PY35" s="206">
        <f t="shared" si="188"/>
        <v>0</v>
      </c>
      <c r="PZ35" s="206">
        <f t="shared" si="188"/>
        <v>0</v>
      </c>
      <c r="QA35" s="206">
        <f t="shared" si="188"/>
        <v>0</v>
      </c>
      <c r="QB35" s="206">
        <f t="shared" si="188"/>
        <v>0</v>
      </c>
      <c r="QC35" s="206">
        <f t="shared" si="188"/>
        <v>0</v>
      </c>
      <c r="QD35" s="206">
        <f t="shared" si="188"/>
        <v>0</v>
      </c>
      <c r="QE35" s="206">
        <f t="shared" si="188"/>
        <v>0</v>
      </c>
      <c r="QF35" s="206">
        <f t="shared" si="188"/>
        <v>0</v>
      </c>
      <c r="QG35" s="206">
        <f t="shared" si="188"/>
        <v>0</v>
      </c>
      <c r="QH35" s="206">
        <f t="shared" si="188"/>
        <v>0</v>
      </c>
      <c r="QI35" s="206">
        <f t="shared" si="188"/>
        <v>0</v>
      </c>
      <c r="QJ35" s="206">
        <f t="shared" si="188"/>
        <v>0</v>
      </c>
      <c r="QK35" s="206">
        <f t="shared" si="188"/>
        <v>0</v>
      </c>
      <c r="QL35" s="206">
        <f t="shared" si="188"/>
        <v>0</v>
      </c>
      <c r="QM35" s="206">
        <f t="shared" si="188"/>
        <v>0</v>
      </c>
      <c r="QN35" s="206">
        <f t="shared" si="188"/>
        <v>0</v>
      </c>
      <c r="QO35" s="206">
        <f t="shared" si="188"/>
        <v>0</v>
      </c>
      <c r="QP35" s="206">
        <f t="shared" si="188"/>
        <v>0</v>
      </c>
      <c r="QQ35" s="206">
        <f t="shared" si="188"/>
        <v>0</v>
      </c>
      <c r="QR35" s="206">
        <f t="shared" si="188"/>
        <v>0</v>
      </c>
      <c r="QS35" s="206">
        <f t="shared" si="188"/>
        <v>0</v>
      </c>
      <c r="QT35" s="206">
        <f t="shared" si="188"/>
        <v>0</v>
      </c>
      <c r="QU35" s="206">
        <f t="shared" si="188"/>
        <v>0</v>
      </c>
      <c r="QV35" s="206">
        <f t="shared" si="188"/>
        <v>0</v>
      </c>
      <c r="QW35" s="206">
        <f t="shared" si="188"/>
        <v>0</v>
      </c>
      <c r="QX35" s="206">
        <f t="shared" si="188"/>
        <v>0</v>
      </c>
      <c r="QY35" s="206">
        <f t="shared" si="188"/>
        <v>0</v>
      </c>
      <c r="QZ35" s="206">
        <f t="shared" si="188"/>
        <v>0</v>
      </c>
      <c r="RA35" s="206">
        <f t="shared" si="188"/>
        <v>0</v>
      </c>
      <c r="RB35" s="206"/>
      <c r="RC35" s="206"/>
      <c r="RD35" s="206"/>
      <c r="RE35" s="206"/>
      <c r="RF35" s="206"/>
      <c r="RG35" s="206"/>
      <c r="RH35" s="206"/>
      <c r="RI35" s="206"/>
      <c r="RJ35" s="206"/>
      <c r="RK35" s="206"/>
      <c r="RL35" s="206"/>
      <c r="RM35" s="206"/>
      <c r="RN35" s="206"/>
      <c r="RO35" s="206"/>
      <c r="RP35" s="206"/>
      <c r="RQ35" s="206"/>
      <c r="RR35" s="206"/>
      <c r="RS35" s="206"/>
    </row>
    <row r="36" spans="1:487">
      <c r="A36" s="287"/>
      <c r="B36" s="350"/>
      <c r="C36" s="350"/>
      <c r="D36" s="350"/>
      <c r="E36" s="350"/>
      <c r="F36" s="349"/>
      <c r="G36" s="349"/>
      <c r="H36" s="349"/>
      <c r="I36" s="349"/>
      <c r="J36" s="382"/>
      <c r="K36" s="349"/>
      <c r="L36" s="349"/>
      <c r="M36" s="349"/>
      <c r="N36" s="352"/>
      <c r="O36" s="352"/>
      <c r="P36" s="352"/>
      <c r="Q36" s="352"/>
      <c r="R36" s="352"/>
      <c r="S36" s="287"/>
      <c r="T36" s="206">
        <f t="shared" ref="T36:AL36" si="189">T$5*$E36/12*T15*1000</f>
        <v>0</v>
      </c>
      <c r="U36" s="206">
        <f t="shared" si="189"/>
        <v>0</v>
      </c>
      <c r="V36" s="206">
        <f t="shared" si="189"/>
        <v>0</v>
      </c>
      <c r="W36" s="206">
        <f t="shared" si="189"/>
        <v>0</v>
      </c>
      <c r="X36" s="206">
        <f t="shared" si="189"/>
        <v>0</v>
      </c>
      <c r="Y36" s="206">
        <f t="shared" si="189"/>
        <v>0</v>
      </c>
      <c r="Z36" s="206">
        <f t="shared" si="189"/>
        <v>0</v>
      </c>
      <c r="AA36" s="206">
        <f t="shared" si="189"/>
        <v>0</v>
      </c>
      <c r="AB36" s="206">
        <f t="shared" si="189"/>
        <v>0</v>
      </c>
      <c r="AC36" s="206">
        <f t="shared" si="189"/>
        <v>0</v>
      </c>
      <c r="AD36" s="206">
        <f t="shared" si="189"/>
        <v>0</v>
      </c>
      <c r="AE36" s="206">
        <f t="shared" si="189"/>
        <v>0</v>
      </c>
      <c r="AF36" s="206">
        <f t="shared" si="189"/>
        <v>0</v>
      </c>
      <c r="AG36" s="206">
        <f t="shared" si="189"/>
        <v>0</v>
      </c>
      <c r="AH36" s="206">
        <f t="shared" si="189"/>
        <v>0</v>
      </c>
      <c r="AI36" s="206">
        <f t="shared" si="189"/>
        <v>0</v>
      </c>
      <c r="AJ36" s="206">
        <f t="shared" si="189"/>
        <v>0</v>
      </c>
      <c r="AK36" s="206">
        <f t="shared" si="189"/>
        <v>0</v>
      </c>
      <c r="AL36" s="206">
        <f t="shared" si="189"/>
        <v>0</v>
      </c>
      <c r="AM36" s="206">
        <f t="shared" ref="AM36:CX36" si="190">AM$5*$E36/12*AM15*1000</f>
        <v>0</v>
      </c>
      <c r="AN36" s="206">
        <f t="shared" si="190"/>
        <v>0</v>
      </c>
      <c r="AO36" s="206">
        <f t="shared" ref="AO36:AQ36" si="191">AO$5*$E36/12*AO15*1000</f>
        <v>0</v>
      </c>
      <c r="AP36" s="206">
        <f t="shared" si="191"/>
        <v>0</v>
      </c>
      <c r="AQ36" s="206">
        <f t="shared" si="191"/>
        <v>0</v>
      </c>
      <c r="AR36" s="206">
        <f t="shared" si="190"/>
        <v>0</v>
      </c>
      <c r="AS36" s="206">
        <f t="shared" si="190"/>
        <v>0</v>
      </c>
      <c r="AT36" s="206">
        <f t="shared" si="190"/>
        <v>0</v>
      </c>
      <c r="AU36" s="206">
        <f t="shared" si="190"/>
        <v>0</v>
      </c>
      <c r="AV36" s="206">
        <f t="shared" si="190"/>
        <v>0</v>
      </c>
      <c r="AW36" s="206">
        <f t="shared" si="190"/>
        <v>0</v>
      </c>
      <c r="AX36" s="206">
        <f t="shared" si="190"/>
        <v>0</v>
      </c>
      <c r="AY36" s="206">
        <f t="shared" si="190"/>
        <v>0</v>
      </c>
      <c r="AZ36" s="206">
        <f t="shared" si="190"/>
        <v>0</v>
      </c>
      <c r="BA36" s="206">
        <f t="shared" si="190"/>
        <v>0</v>
      </c>
      <c r="BB36" s="206">
        <f t="shared" si="190"/>
        <v>0</v>
      </c>
      <c r="BC36" s="206">
        <f t="shared" si="190"/>
        <v>0</v>
      </c>
      <c r="BD36" s="206">
        <f t="shared" si="190"/>
        <v>0</v>
      </c>
      <c r="BE36" s="206">
        <f t="shared" si="190"/>
        <v>0</v>
      </c>
      <c r="BF36" s="206">
        <f t="shared" si="190"/>
        <v>0</v>
      </c>
      <c r="BG36" s="206">
        <f t="shared" si="190"/>
        <v>0</v>
      </c>
      <c r="BH36" s="206">
        <f t="shared" si="190"/>
        <v>0</v>
      </c>
      <c r="BI36" s="206">
        <f t="shared" si="190"/>
        <v>0</v>
      </c>
      <c r="BJ36" s="206">
        <f t="shared" si="190"/>
        <v>0</v>
      </c>
      <c r="BK36" s="206">
        <f t="shared" si="190"/>
        <v>0</v>
      </c>
      <c r="BL36" s="206">
        <f t="shared" si="190"/>
        <v>0</v>
      </c>
      <c r="BM36" s="206">
        <f t="shared" si="190"/>
        <v>0</v>
      </c>
      <c r="BN36" s="206">
        <f t="shared" si="190"/>
        <v>0</v>
      </c>
      <c r="BO36" s="206">
        <f t="shared" si="190"/>
        <v>0</v>
      </c>
      <c r="BP36" s="206">
        <f t="shared" si="190"/>
        <v>0</v>
      </c>
      <c r="BQ36" s="206">
        <f t="shared" si="190"/>
        <v>0</v>
      </c>
      <c r="BR36" s="206">
        <f t="shared" si="190"/>
        <v>0</v>
      </c>
      <c r="BS36" s="206">
        <f t="shared" si="190"/>
        <v>0</v>
      </c>
      <c r="BT36" s="206">
        <f t="shared" si="190"/>
        <v>0</v>
      </c>
      <c r="BU36" s="206">
        <f t="shared" si="190"/>
        <v>0</v>
      </c>
      <c r="BV36" s="206">
        <f t="shared" si="190"/>
        <v>0</v>
      </c>
      <c r="BW36" s="206">
        <f t="shared" si="190"/>
        <v>0</v>
      </c>
      <c r="BX36" s="206">
        <f t="shared" si="190"/>
        <v>0</v>
      </c>
      <c r="BY36" s="206">
        <f t="shared" si="190"/>
        <v>0</v>
      </c>
      <c r="BZ36" s="206">
        <f t="shared" si="190"/>
        <v>0</v>
      </c>
      <c r="CA36" s="206">
        <f t="shared" si="190"/>
        <v>0</v>
      </c>
      <c r="CB36" s="206">
        <f t="shared" si="190"/>
        <v>0</v>
      </c>
      <c r="CC36" s="206">
        <f t="shared" si="190"/>
        <v>0</v>
      </c>
      <c r="CD36" s="206">
        <f t="shared" si="190"/>
        <v>0</v>
      </c>
      <c r="CE36" s="206">
        <f t="shared" si="190"/>
        <v>0</v>
      </c>
      <c r="CF36" s="206">
        <f t="shared" si="190"/>
        <v>0</v>
      </c>
      <c r="CG36" s="206">
        <f t="shared" si="190"/>
        <v>0</v>
      </c>
      <c r="CH36" s="206">
        <f t="shared" si="190"/>
        <v>0</v>
      </c>
      <c r="CI36" s="206">
        <f t="shared" si="190"/>
        <v>0</v>
      </c>
      <c r="CJ36" s="206">
        <f t="shared" si="190"/>
        <v>0</v>
      </c>
      <c r="CK36" s="206">
        <f t="shared" si="190"/>
        <v>0</v>
      </c>
      <c r="CL36" s="206">
        <f t="shared" si="190"/>
        <v>0</v>
      </c>
      <c r="CM36" s="206">
        <f t="shared" si="190"/>
        <v>0</v>
      </c>
      <c r="CN36" s="206">
        <f t="shared" si="190"/>
        <v>0</v>
      </c>
      <c r="CO36" s="206">
        <f t="shared" si="190"/>
        <v>0</v>
      </c>
      <c r="CP36" s="206">
        <f t="shared" si="190"/>
        <v>0</v>
      </c>
      <c r="CQ36" s="206">
        <f t="shared" si="190"/>
        <v>0</v>
      </c>
      <c r="CR36" s="206">
        <f t="shared" si="190"/>
        <v>0</v>
      </c>
      <c r="CS36" s="206">
        <f t="shared" si="190"/>
        <v>0</v>
      </c>
      <c r="CT36" s="206">
        <f t="shared" si="190"/>
        <v>0</v>
      </c>
      <c r="CU36" s="206">
        <f t="shared" si="190"/>
        <v>0</v>
      </c>
      <c r="CV36" s="206">
        <f t="shared" si="190"/>
        <v>0</v>
      </c>
      <c r="CW36" s="206">
        <f t="shared" si="190"/>
        <v>0</v>
      </c>
      <c r="CX36" s="206">
        <f t="shared" si="190"/>
        <v>0</v>
      </c>
      <c r="CY36" s="206">
        <f t="shared" ref="CY36:FJ36" si="192">CY$5*$E36/12*CY15*1000</f>
        <v>0</v>
      </c>
      <c r="CZ36" s="206">
        <f t="shared" si="192"/>
        <v>0</v>
      </c>
      <c r="DA36" s="206">
        <f t="shared" si="192"/>
        <v>0</v>
      </c>
      <c r="DB36" s="206">
        <f t="shared" si="192"/>
        <v>0</v>
      </c>
      <c r="DC36" s="206">
        <f t="shared" si="192"/>
        <v>0</v>
      </c>
      <c r="DD36" s="206">
        <f t="shared" si="192"/>
        <v>0</v>
      </c>
      <c r="DE36" s="206">
        <f t="shared" si="192"/>
        <v>0</v>
      </c>
      <c r="DF36" s="206">
        <f t="shared" si="192"/>
        <v>0</v>
      </c>
      <c r="DG36" s="206">
        <f t="shared" si="192"/>
        <v>0</v>
      </c>
      <c r="DH36" s="206">
        <f t="shared" si="192"/>
        <v>0</v>
      </c>
      <c r="DI36" s="206">
        <f t="shared" si="192"/>
        <v>0</v>
      </c>
      <c r="DJ36" s="206">
        <f t="shared" si="192"/>
        <v>0</v>
      </c>
      <c r="DK36" s="206">
        <f t="shared" si="192"/>
        <v>0</v>
      </c>
      <c r="DL36" s="206">
        <f t="shared" si="192"/>
        <v>0</v>
      </c>
      <c r="DM36" s="206">
        <f t="shared" si="192"/>
        <v>0</v>
      </c>
      <c r="DN36" s="206">
        <f t="shared" si="192"/>
        <v>0</v>
      </c>
      <c r="DO36" s="206">
        <f t="shared" si="192"/>
        <v>0</v>
      </c>
      <c r="DP36" s="206">
        <f t="shared" si="192"/>
        <v>0</v>
      </c>
      <c r="DQ36" s="206">
        <f t="shared" si="192"/>
        <v>0</v>
      </c>
      <c r="DR36" s="206">
        <f t="shared" si="192"/>
        <v>0</v>
      </c>
      <c r="DS36" s="206">
        <f t="shared" si="192"/>
        <v>0</v>
      </c>
      <c r="DT36" s="206">
        <f t="shared" si="192"/>
        <v>0</v>
      </c>
      <c r="DU36" s="206">
        <f t="shared" si="192"/>
        <v>0</v>
      </c>
      <c r="DV36" s="206">
        <f t="shared" si="192"/>
        <v>0</v>
      </c>
      <c r="DW36" s="206">
        <f t="shared" si="192"/>
        <v>0</v>
      </c>
      <c r="DX36" s="206">
        <f t="shared" si="192"/>
        <v>0</v>
      </c>
      <c r="DY36" s="206">
        <f t="shared" si="192"/>
        <v>0</v>
      </c>
      <c r="DZ36" s="206">
        <f t="shared" si="192"/>
        <v>0</v>
      </c>
      <c r="EA36" s="206">
        <f t="shared" si="192"/>
        <v>0</v>
      </c>
      <c r="EB36" s="206">
        <f t="shared" si="192"/>
        <v>0</v>
      </c>
      <c r="EC36" s="206">
        <f t="shared" si="192"/>
        <v>0</v>
      </c>
      <c r="ED36" s="206">
        <f t="shared" si="192"/>
        <v>0</v>
      </c>
      <c r="EE36" s="206">
        <f t="shared" si="192"/>
        <v>0</v>
      </c>
      <c r="EF36" s="206">
        <f t="shared" si="192"/>
        <v>0</v>
      </c>
      <c r="EG36" s="206">
        <f t="shared" si="192"/>
        <v>0</v>
      </c>
      <c r="EH36" s="206">
        <f t="shared" si="192"/>
        <v>0</v>
      </c>
      <c r="EI36" s="206">
        <f t="shared" si="192"/>
        <v>0</v>
      </c>
      <c r="EJ36" s="206">
        <f t="shared" si="192"/>
        <v>0</v>
      </c>
      <c r="EK36" s="206">
        <f t="shared" si="192"/>
        <v>0</v>
      </c>
      <c r="EL36" s="206">
        <f t="shared" si="192"/>
        <v>0</v>
      </c>
      <c r="EM36" s="206">
        <f t="shared" si="192"/>
        <v>0</v>
      </c>
      <c r="EN36" s="206">
        <f t="shared" si="192"/>
        <v>0</v>
      </c>
      <c r="EO36" s="206">
        <f t="shared" si="192"/>
        <v>0</v>
      </c>
      <c r="EP36" s="206">
        <f t="shared" si="192"/>
        <v>0</v>
      </c>
      <c r="EQ36" s="206">
        <f t="shared" si="192"/>
        <v>0</v>
      </c>
      <c r="ER36" s="206">
        <f t="shared" si="192"/>
        <v>0</v>
      </c>
      <c r="ES36" s="206">
        <f t="shared" si="192"/>
        <v>0</v>
      </c>
      <c r="ET36" s="206">
        <f t="shared" si="192"/>
        <v>0</v>
      </c>
      <c r="EU36" s="206">
        <f t="shared" si="192"/>
        <v>0</v>
      </c>
      <c r="EV36" s="206">
        <f t="shared" si="192"/>
        <v>0</v>
      </c>
      <c r="EW36" s="206">
        <f t="shared" si="192"/>
        <v>0</v>
      </c>
      <c r="EX36" s="206">
        <f t="shared" si="192"/>
        <v>0</v>
      </c>
      <c r="EY36" s="206">
        <f t="shared" si="192"/>
        <v>0</v>
      </c>
      <c r="EZ36" s="206">
        <f t="shared" si="192"/>
        <v>0</v>
      </c>
      <c r="FA36" s="206">
        <f t="shared" si="192"/>
        <v>0</v>
      </c>
      <c r="FB36" s="206">
        <f t="shared" si="192"/>
        <v>0</v>
      </c>
      <c r="FC36" s="206">
        <f t="shared" si="192"/>
        <v>0</v>
      </c>
      <c r="FD36" s="206">
        <f t="shared" si="192"/>
        <v>0</v>
      </c>
      <c r="FE36" s="206">
        <f t="shared" si="192"/>
        <v>0</v>
      </c>
      <c r="FF36" s="206">
        <f t="shared" si="192"/>
        <v>0</v>
      </c>
      <c r="FG36" s="206">
        <f t="shared" si="192"/>
        <v>0</v>
      </c>
      <c r="FH36" s="206">
        <f t="shared" si="192"/>
        <v>0</v>
      </c>
      <c r="FI36" s="206">
        <f t="shared" si="192"/>
        <v>0</v>
      </c>
      <c r="FJ36" s="206">
        <f t="shared" si="192"/>
        <v>0</v>
      </c>
      <c r="FK36" s="206">
        <f t="shared" ref="FK36:HV36" si="193">FK$5*$E36/12*FK15*1000</f>
        <v>0</v>
      </c>
      <c r="FL36" s="206">
        <f t="shared" si="193"/>
        <v>0</v>
      </c>
      <c r="FM36" s="206">
        <f t="shared" si="193"/>
        <v>0</v>
      </c>
      <c r="FN36" s="206">
        <f t="shared" si="193"/>
        <v>0</v>
      </c>
      <c r="FO36" s="206">
        <f t="shared" si="193"/>
        <v>0</v>
      </c>
      <c r="FP36" s="206">
        <f t="shared" si="193"/>
        <v>0</v>
      </c>
      <c r="FQ36" s="206">
        <f t="shared" si="193"/>
        <v>0</v>
      </c>
      <c r="FR36" s="206">
        <f t="shared" si="193"/>
        <v>0</v>
      </c>
      <c r="FS36" s="206">
        <f t="shared" si="193"/>
        <v>0</v>
      </c>
      <c r="FT36" s="206">
        <f t="shared" si="193"/>
        <v>0</v>
      </c>
      <c r="FU36" s="206">
        <f t="shared" si="193"/>
        <v>0</v>
      </c>
      <c r="FV36" s="206">
        <f t="shared" si="193"/>
        <v>0</v>
      </c>
      <c r="FW36" s="206">
        <f t="shared" si="193"/>
        <v>0</v>
      </c>
      <c r="FX36" s="206">
        <f t="shared" si="193"/>
        <v>0</v>
      </c>
      <c r="FY36" s="206">
        <f t="shared" si="193"/>
        <v>0</v>
      </c>
      <c r="FZ36" s="206">
        <f t="shared" si="193"/>
        <v>0</v>
      </c>
      <c r="GA36" s="206">
        <f t="shared" si="193"/>
        <v>0</v>
      </c>
      <c r="GB36" s="206">
        <f t="shared" si="193"/>
        <v>0</v>
      </c>
      <c r="GC36" s="206">
        <f t="shared" si="193"/>
        <v>0</v>
      </c>
      <c r="GD36" s="206">
        <f t="shared" si="193"/>
        <v>0</v>
      </c>
      <c r="GE36" s="206">
        <f t="shared" si="193"/>
        <v>0</v>
      </c>
      <c r="GF36" s="206">
        <f t="shared" si="193"/>
        <v>0</v>
      </c>
      <c r="GG36" s="206">
        <f t="shared" si="193"/>
        <v>0</v>
      </c>
      <c r="GH36" s="206">
        <f t="shared" si="193"/>
        <v>0</v>
      </c>
      <c r="GI36" s="206">
        <f t="shared" si="193"/>
        <v>0</v>
      </c>
      <c r="GJ36" s="206">
        <f t="shared" si="193"/>
        <v>0</v>
      </c>
      <c r="GK36" s="206">
        <f t="shared" si="193"/>
        <v>0</v>
      </c>
      <c r="GL36" s="206">
        <f t="shared" si="193"/>
        <v>0</v>
      </c>
      <c r="GM36" s="206">
        <f t="shared" si="193"/>
        <v>0</v>
      </c>
      <c r="GN36" s="206">
        <f t="shared" si="193"/>
        <v>0</v>
      </c>
      <c r="GO36" s="206">
        <f t="shared" si="193"/>
        <v>0</v>
      </c>
      <c r="GP36" s="206">
        <f t="shared" si="193"/>
        <v>0</v>
      </c>
      <c r="GQ36" s="206">
        <f t="shared" si="193"/>
        <v>0</v>
      </c>
      <c r="GR36" s="206">
        <f t="shared" si="193"/>
        <v>0</v>
      </c>
      <c r="GS36" s="206">
        <f t="shared" si="193"/>
        <v>0</v>
      </c>
      <c r="GT36" s="206">
        <f t="shared" si="193"/>
        <v>0</v>
      </c>
      <c r="GU36" s="206">
        <f t="shared" si="193"/>
        <v>0</v>
      </c>
      <c r="GV36" s="206">
        <f t="shared" si="193"/>
        <v>0</v>
      </c>
      <c r="GW36" s="206">
        <f t="shared" si="193"/>
        <v>0</v>
      </c>
      <c r="GX36" s="206">
        <f t="shared" si="193"/>
        <v>0</v>
      </c>
      <c r="GY36" s="206">
        <f t="shared" si="193"/>
        <v>0</v>
      </c>
      <c r="GZ36" s="206">
        <f t="shared" si="193"/>
        <v>0</v>
      </c>
      <c r="HA36" s="206">
        <f t="shared" si="193"/>
        <v>0</v>
      </c>
      <c r="HB36" s="206">
        <f t="shared" si="193"/>
        <v>0</v>
      </c>
      <c r="HC36" s="206">
        <f t="shared" si="193"/>
        <v>0</v>
      </c>
      <c r="HD36" s="206">
        <f t="shared" si="193"/>
        <v>0</v>
      </c>
      <c r="HE36" s="206">
        <f t="shared" si="193"/>
        <v>0</v>
      </c>
      <c r="HF36" s="206">
        <f t="shared" si="193"/>
        <v>0</v>
      </c>
      <c r="HG36" s="206">
        <f t="shared" si="193"/>
        <v>0</v>
      </c>
      <c r="HH36" s="206">
        <f t="shared" si="193"/>
        <v>0</v>
      </c>
      <c r="HI36" s="206">
        <f t="shared" si="193"/>
        <v>0</v>
      </c>
      <c r="HJ36" s="206">
        <f t="shared" si="193"/>
        <v>0</v>
      </c>
      <c r="HK36" s="206">
        <f t="shared" si="193"/>
        <v>0</v>
      </c>
      <c r="HL36" s="206">
        <f t="shared" si="193"/>
        <v>0</v>
      </c>
      <c r="HM36" s="206">
        <f t="shared" si="193"/>
        <v>0</v>
      </c>
      <c r="HN36" s="206">
        <f t="shared" si="193"/>
        <v>0</v>
      </c>
      <c r="HO36" s="206">
        <f t="shared" si="193"/>
        <v>0</v>
      </c>
      <c r="HP36" s="206">
        <f t="shared" si="193"/>
        <v>0</v>
      </c>
      <c r="HQ36" s="206">
        <f t="shared" si="193"/>
        <v>0</v>
      </c>
      <c r="HR36" s="206">
        <f t="shared" si="193"/>
        <v>0</v>
      </c>
      <c r="HS36" s="206">
        <f t="shared" si="193"/>
        <v>0</v>
      </c>
      <c r="HT36" s="206">
        <f t="shared" si="193"/>
        <v>0</v>
      </c>
      <c r="HU36" s="206">
        <f t="shared" si="193"/>
        <v>0</v>
      </c>
      <c r="HV36" s="206">
        <f t="shared" si="193"/>
        <v>0</v>
      </c>
      <c r="HW36" s="206">
        <f t="shared" ref="HW36:KH36" si="194">HW$5*$E36/12*HW15*1000</f>
        <v>0</v>
      </c>
      <c r="HX36" s="206">
        <f t="shared" si="194"/>
        <v>0</v>
      </c>
      <c r="HY36" s="206">
        <f t="shared" si="194"/>
        <v>0</v>
      </c>
      <c r="HZ36" s="206">
        <f t="shared" si="194"/>
        <v>0</v>
      </c>
      <c r="IA36" s="206">
        <f t="shared" si="194"/>
        <v>0</v>
      </c>
      <c r="IB36" s="206">
        <f t="shared" si="194"/>
        <v>0</v>
      </c>
      <c r="IC36" s="206">
        <f t="shared" si="194"/>
        <v>0</v>
      </c>
      <c r="ID36" s="206">
        <f t="shared" si="194"/>
        <v>0</v>
      </c>
      <c r="IE36" s="206">
        <f t="shared" si="194"/>
        <v>0</v>
      </c>
      <c r="IF36" s="206">
        <f t="shared" si="194"/>
        <v>0</v>
      </c>
      <c r="IG36" s="206">
        <f t="shared" si="194"/>
        <v>0</v>
      </c>
      <c r="IH36" s="206">
        <f t="shared" si="194"/>
        <v>0</v>
      </c>
      <c r="II36" s="206">
        <f t="shared" si="194"/>
        <v>0</v>
      </c>
      <c r="IJ36" s="206">
        <f t="shared" si="194"/>
        <v>0</v>
      </c>
      <c r="IK36" s="206">
        <f t="shared" si="194"/>
        <v>0</v>
      </c>
      <c r="IL36" s="206">
        <f t="shared" si="194"/>
        <v>0</v>
      </c>
      <c r="IM36" s="206">
        <f t="shared" si="194"/>
        <v>0</v>
      </c>
      <c r="IN36" s="206">
        <f t="shared" si="194"/>
        <v>0</v>
      </c>
      <c r="IO36" s="206">
        <f t="shared" si="194"/>
        <v>0</v>
      </c>
      <c r="IP36" s="206">
        <f t="shared" si="194"/>
        <v>0</v>
      </c>
      <c r="IQ36" s="206">
        <f t="shared" si="194"/>
        <v>0</v>
      </c>
      <c r="IR36" s="206">
        <f t="shared" si="194"/>
        <v>0</v>
      </c>
      <c r="IS36" s="206">
        <f t="shared" si="194"/>
        <v>0</v>
      </c>
      <c r="IT36" s="206">
        <f t="shared" si="194"/>
        <v>0</v>
      </c>
      <c r="IU36" s="206">
        <f t="shared" si="194"/>
        <v>0</v>
      </c>
      <c r="IV36" s="206">
        <f t="shared" si="194"/>
        <v>0</v>
      </c>
      <c r="IW36" s="206">
        <f t="shared" si="194"/>
        <v>0</v>
      </c>
      <c r="IX36" s="206">
        <f t="shared" si="194"/>
        <v>0</v>
      </c>
      <c r="IY36" s="206">
        <f t="shared" si="194"/>
        <v>0</v>
      </c>
      <c r="IZ36" s="206">
        <f t="shared" si="194"/>
        <v>0</v>
      </c>
      <c r="JA36" s="206">
        <f t="shared" si="194"/>
        <v>0</v>
      </c>
      <c r="JB36" s="206">
        <f t="shared" si="194"/>
        <v>0</v>
      </c>
      <c r="JC36" s="206">
        <f t="shared" si="194"/>
        <v>0</v>
      </c>
      <c r="JD36" s="206">
        <f t="shared" si="194"/>
        <v>0</v>
      </c>
      <c r="JE36" s="206">
        <f t="shared" si="194"/>
        <v>0</v>
      </c>
      <c r="JF36" s="206">
        <f t="shared" si="194"/>
        <v>0</v>
      </c>
      <c r="JG36" s="206">
        <f t="shared" si="194"/>
        <v>0</v>
      </c>
      <c r="JH36" s="206">
        <f t="shared" si="194"/>
        <v>0</v>
      </c>
      <c r="JI36" s="206">
        <f t="shared" si="194"/>
        <v>0</v>
      </c>
      <c r="JJ36" s="206">
        <f t="shared" si="194"/>
        <v>0</v>
      </c>
      <c r="JK36" s="206">
        <f t="shared" si="194"/>
        <v>0</v>
      </c>
      <c r="JL36" s="206">
        <f t="shared" si="194"/>
        <v>0</v>
      </c>
      <c r="JM36" s="206">
        <f t="shared" si="194"/>
        <v>0</v>
      </c>
      <c r="JN36" s="206">
        <f t="shared" si="194"/>
        <v>0</v>
      </c>
      <c r="JO36" s="206">
        <f t="shared" si="194"/>
        <v>0</v>
      </c>
      <c r="JP36" s="206">
        <f t="shared" si="194"/>
        <v>0</v>
      </c>
      <c r="JQ36" s="206">
        <f t="shared" si="194"/>
        <v>0</v>
      </c>
      <c r="JR36" s="206">
        <f t="shared" si="194"/>
        <v>0</v>
      </c>
      <c r="JS36" s="206">
        <f t="shared" si="194"/>
        <v>0</v>
      </c>
      <c r="JT36" s="206">
        <f t="shared" si="194"/>
        <v>0</v>
      </c>
      <c r="JU36" s="206">
        <f t="shared" si="194"/>
        <v>0</v>
      </c>
      <c r="JV36" s="206">
        <f t="shared" si="194"/>
        <v>0</v>
      </c>
      <c r="JW36" s="206">
        <f t="shared" si="194"/>
        <v>0</v>
      </c>
      <c r="JX36" s="206">
        <f t="shared" si="194"/>
        <v>0</v>
      </c>
      <c r="JY36" s="206">
        <f t="shared" si="194"/>
        <v>0</v>
      </c>
      <c r="JZ36" s="206">
        <f t="shared" si="194"/>
        <v>0</v>
      </c>
      <c r="KA36" s="206">
        <f t="shared" si="194"/>
        <v>0</v>
      </c>
      <c r="KB36" s="206">
        <f t="shared" si="194"/>
        <v>0</v>
      </c>
      <c r="KC36" s="206">
        <f t="shared" si="194"/>
        <v>0</v>
      </c>
      <c r="KD36" s="206">
        <f t="shared" si="194"/>
        <v>0</v>
      </c>
      <c r="KE36" s="206">
        <f t="shared" si="194"/>
        <v>0</v>
      </c>
      <c r="KF36" s="206">
        <f t="shared" si="194"/>
        <v>0</v>
      </c>
      <c r="KG36" s="206">
        <f t="shared" si="194"/>
        <v>0</v>
      </c>
      <c r="KH36" s="206">
        <f t="shared" si="194"/>
        <v>0</v>
      </c>
      <c r="KI36" s="206">
        <f t="shared" ref="KI36:MT36" si="195">KI$5*$E36/12*KI15*1000</f>
        <v>0</v>
      </c>
      <c r="KJ36" s="206">
        <f t="shared" si="195"/>
        <v>0</v>
      </c>
      <c r="KK36" s="206">
        <f t="shared" si="195"/>
        <v>0</v>
      </c>
      <c r="KL36" s="206">
        <f t="shared" si="195"/>
        <v>0</v>
      </c>
      <c r="KM36" s="206">
        <f t="shared" si="195"/>
        <v>0</v>
      </c>
      <c r="KN36" s="206">
        <f t="shared" si="195"/>
        <v>0</v>
      </c>
      <c r="KO36" s="206">
        <f t="shared" si="195"/>
        <v>0</v>
      </c>
      <c r="KP36" s="206">
        <f t="shared" si="195"/>
        <v>0</v>
      </c>
      <c r="KQ36" s="206">
        <f t="shared" si="195"/>
        <v>0</v>
      </c>
      <c r="KR36" s="206">
        <f t="shared" si="195"/>
        <v>0</v>
      </c>
      <c r="KS36" s="206">
        <f t="shared" si="195"/>
        <v>0</v>
      </c>
      <c r="KT36" s="206">
        <f t="shared" si="195"/>
        <v>0</v>
      </c>
      <c r="KU36" s="206">
        <f t="shared" si="195"/>
        <v>0</v>
      </c>
      <c r="KV36" s="206">
        <f t="shared" si="195"/>
        <v>0</v>
      </c>
      <c r="KW36" s="206">
        <f t="shared" si="195"/>
        <v>0</v>
      </c>
      <c r="KX36" s="206">
        <f t="shared" si="195"/>
        <v>0</v>
      </c>
      <c r="KY36" s="206">
        <f t="shared" si="195"/>
        <v>0</v>
      </c>
      <c r="KZ36" s="206">
        <f t="shared" si="195"/>
        <v>0</v>
      </c>
      <c r="LA36" s="206">
        <f t="shared" si="195"/>
        <v>0</v>
      </c>
      <c r="LB36" s="206">
        <f t="shared" si="195"/>
        <v>0</v>
      </c>
      <c r="LC36" s="206">
        <f t="shared" si="195"/>
        <v>0</v>
      </c>
      <c r="LD36" s="206">
        <f t="shared" si="195"/>
        <v>0</v>
      </c>
      <c r="LE36" s="206">
        <f t="shared" si="195"/>
        <v>0</v>
      </c>
      <c r="LF36" s="206">
        <f t="shared" si="195"/>
        <v>0</v>
      </c>
      <c r="LG36" s="206">
        <f t="shared" si="195"/>
        <v>0</v>
      </c>
      <c r="LH36" s="206">
        <f t="shared" si="195"/>
        <v>0</v>
      </c>
      <c r="LI36" s="206">
        <f t="shared" si="195"/>
        <v>0</v>
      </c>
      <c r="LJ36" s="206">
        <f t="shared" si="195"/>
        <v>0</v>
      </c>
      <c r="LK36" s="206">
        <f t="shared" si="195"/>
        <v>0</v>
      </c>
      <c r="LL36" s="206">
        <f t="shared" si="195"/>
        <v>0</v>
      </c>
      <c r="LM36" s="206">
        <f t="shared" si="195"/>
        <v>0</v>
      </c>
      <c r="LN36" s="206">
        <f t="shared" si="195"/>
        <v>0</v>
      </c>
      <c r="LO36" s="206">
        <f t="shared" si="195"/>
        <v>0</v>
      </c>
      <c r="LP36" s="206">
        <f t="shared" si="195"/>
        <v>0</v>
      </c>
      <c r="LQ36" s="206">
        <f t="shared" si="195"/>
        <v>0</v>
      </c>
      <c r="LR36" s="206">
        <f t="shared" si="195"/>
        <v>0</v>
      </c>
      <c r="LS36" s="206">
        <f t="shared" si="195"/>
        <v>0</v>
      </c>
      <c r="LT36" s="206">
        <f t="shared" si="195"/>
        <v>0</v>
      </c>
      <c r="LU36" s="206">
        <f t="shared" si="195"/>
        <v>0</v>
      </c>
      <c r="LV36" s="206">
        <f t="shared" si="195"/>
        <v>0</v>
      </c>
      <c r="LW36" s="206">
        <f t="shared" si="195"/>
        <v>0</v>
      </c>
      <c r="LX36" s="206">
        <f t="shared" si="195"/>
        <v>0</v>
      </c>
      <c r="LY36" s="206">
        <f t="shared" si="195"/>
        <v>0</v>
      </c>
      <c r="LZ36" s="206">
        <f t="shared" si="195"/>
        <v>0</v>
      </c>
      <c r="MA36" s="206">
        <f t="shared" si="195"/>
        <v>0</v>
      </c>
      <c r="MB36" s="206">
        <f t="shared" si="195"/>
        <v>0</v>
      </c>
      <c r="MC36" s="206">
        <f t="shared" si="195"/>
        <v>0</v>
      </c>
      <c r="MD36" s="206">
        <f t="shared" si="195"/>
        <v>0</v>
      </c>
      <c r="ME36" s="206">
        <f t="shared" si="195"/>
        <v>0</v>
      </c>
      <c r="MF36" s="206">
        <f t="shared" si="195"/>
        <v>0</v>
      </c>
      <c r="MG36" s="206">
        <f t="shared" si="195"/>
        <v>0</v>
      </c>
      <c r="MH36" s="206">
        <f t="shared" si="195"/>
        <v>0</v>
      </c>
      <c r="MI36" s="206">
        <f t="shared" si="195"/>
        <v>0</v>
      </c>
      <c r="MJ36" s="206">
        <f t="shared" si="195"/>
        <v>0</v>
      </c>
      <c r="MK36" s="206">
        <f t="shared" si="195"/>
        <v>0</v>
      </c>
      <c r="ML36" s="206">
        <f t="shared" si="195"/>
        <v>0</v>
      </c>
      <c r="MM36" s="206">
        <f t="shared" si="195"/>
        <v>0</v>
      </c>
      <c r="MN36" s="206">
        <f t="shared" si="195"/>
        <v>0</v>
      </c>
      <c r="MO36" s="206">
        <f t="shared" si="195"/>
        <v>0</v>
      </c>
      <c r="MP36" s="206">
        <f t="shared" si="195"/>
        <v>0</v>
      </c>
      <c r="MQ36" s="206">
        <f t="shared" si="195"/>
        <v>0</v>
      </c>
      <c r="MR36" s="206">
        <f t="shared" si="195"/>
        <v>0</v>
      </c>
      <c r="MS36" s="206">
        <f t="shared" si="195"/>
        <v>0</v>
      </c>
      <c r="MT36" s="206">
        <f t="shared" si="195"/>
        <v>0</v>
      </c>
      <c r="MU36" s="206">
        <f t="shared" ref="MU36:PF36" si="196">MU$5*$E36/12*MU15*1000</f>
        <v>0</v>
      </c>
      <c r="MV36" s="206">
        <f t="shared" si="196"/>
        <v>0</v>
      </c>
      <c r="MW36" s="206">
        <f t="shared" si="196"/>
        <v>0</v>
      </c>
      <c r="MX36" s="206">
        <f t="shared" si="196"/>
        <v>0</v>
      </c>
      <c r="MY36" s="206">
        <f t="shared" si="196"/>
        <v>0</v>
      </c>
      <c r="MZ36" s="206">
        <f t="shared" si="196"/>
        <v>0</v>
      </c>
      <c r="NA36" s="206">
        <f t="shared" si="196"/>
        <v>0</v>
      </c>
      <c r="NB36" s="206">
        <f t="shared" si="196"/>
        <v>0</v>
      </c>
      <c r="NC36" s="206">
        <f t="shared" si="196"/>
        <v>0</v>
      </c>
      <c r="ND36" s="206">
        <f t="shared" si="196"/>
        <v>0</v>
      </c>
      <c r="NE36" s="206">
        <f t="shared" si="196"/>
        <v>0</v>
      </c>
      <c r="NF36" s="206">
        <f t="shared" si="196"/>
        <v>0</v>
      </c>
      <c r="NG36" s="206">
        <f t="shared" si="196"/>
        <v>0</v>
      </c>
      <c r="NH36" s="206">
        <f t="shared" si="196"/>
        <v>0</v>
      </c>
      <c r="NI36" s="206">
        <f t="shared" si="196"/>
        <v>0</v>
      </c>
      <c r="NJ36" s="206">
        <f t="shared" si="196"/>
        <v>0</v>
      </c>
      <c r="NK36" s="206">
        <f t="shared" si="196"/>
        <v>0</v>
      </c>
      <c r="NL36" s="206">
        <f t="shared" si="196"/>
        <v>0</v>
      </c>
      <c r="NM36" s="206">
        <f t="shared" si="196"/>
        <v>0</v>
      </c>
      <c r="NN36" s="206">
        <f t="shared" si="196"/>
        <v>0</v>
      </c>
      <c r="NO36" s="206">
        <f t="shared" si="196"/>
        <v>0</v>
      </c>
      <c r="NP36" s="206">
        <f t="shared" si="196"/>
        <v>0</v>
      </c>
      <c r="NQ36" s="206">
        <f t="shared" si="196"/>
        <v>0</v>
      </c>
      <c r="NR36" s="206">
        <f t="shared" si="196"/>
        <v>0</v>
      </c>
      <c r="NS36" s="206">
        <f t="shared" si="196"/>
        <v>0</v>
      </c>
      <c r="NT36" s="206">
        <f t="shared" si="196"/>
        <v>0</v>
      </c>
      <c r="NU36" s="206">
        <f t="shared" si="196"/>
        <v>0</v>
      </c>
      <c r="NV36" s="206">
        <f t="shared" si="196"/>
        <v>0</v>
      </c>
      <c r="NW36" s="206">
        <f t="shared" si="196"/>
        <v>0</v>
      </c>
      <c r="NX36" s="206">
        <f t="shared" si="196"/>
        <v>0</v>
      </c>
      <c r="NY36" s="206">
        <f t="shared" si="196"/>
        <v>0</v>
      </c>
      <c r="NZ36" s="206">
        <f t="shared" si="196"/>
        <v>0</v>
      </c>
      <c r="OA36" s="206">
        <f t="shared" si="196"/>
        <v>0</v>
      </c>
      <c r="OB36" s="206">
        <f t="shared" si="196"/>
        <v>0</v>
      </c>
      <c r="OC36" s="206">
        <f t="shared" si="196"/>
        <v>0</v>
      </c>
      <c r="OD36" s="206">
        <f t="shared" si="196"/>
        <v>0</v>
      </c>
      <c r="OE36" s="206">
        <f t="shared" si="196"/>
        <v>0</v>
      </c>
      <c r="OF36" s="206">
        <f t="shared" si="196"/>
        <v>0</v>
      </c>
      <c r="OG36" s="206">
        <f t="shared" si="196"/>
        <v>0</v>
      </c>
      <c r="OH36" s="206">
        <f t="shared" si="196"/>
        <v>0</v>
      </c>
      <c r="OI36" s="206">
        <f t="shared" si="196"/>
        <v>0</v>
      </c>
      <c r="OJ36" s="206">
        <f t="shared" si="196"/>
        <v>0</v>
      </c>
      <c r="OK36" s="206">
        <f t="shared" si="196"/>
        <v>0</v>
      </c>
      <c r="OL36" s="206">
        <f t="shared" si="196"/>
        <v>0</v>
      </c>
      <c r="OM36" s="206">
        <f t="shared" si="196"/>
        <v>0</v>
      </c>
      <c r="ON36" s="206">
        <f t="shared" si="196"/>
        <v>0</v>
      </c>
      <c r="OO36" s="206">
        <f t="shared" si="196"/>
        <v>0</v>
      </c>
      <c r="OP36" s="206">
        <f t="shared" si="196"/>
        <v>0</v>
      </c>
      <c r="OQ36" s="206">
        <f t="shared" si="196"/>
        <v>0</v>
      </c>
      <c r="OR36" s="206">
        <f t="shared" si="196"/>
        <v>0</v>
      </c>
      <c r="OS36" s="206">
        <f t="shared" si="196"/>
        <v>0</v>
      </c>
      <c r="OT36" s="206">
        <f t="shared" si="196"/>
        <v>0</v>
      </c>
      <c r="OU36" s="206">
        <f t="shared" si="196"/>
        <v>0</v>
      </c>
      <c r="OV36" s="206">
        <f t="shared" si="196"/>
        <v>0</v>
      </c>
      <c r="OW36" s="206">
        <f t="shared" si="196"/>
        <v>0</v>
      </c>
      <c r="OX36" s="206">
        <f t="shared" si="196"/>
        <v>0</v>
      </c>
      <c r="OY36" s="206">
        <f t="shared" si="196"/>
        <v>0</v>
      </c>
      <c r="OZ36" s="206">
        <f t="shared" si="196"/>
        <v>0</v>
      </c>
      <c r="PA36" s="206">
        <f t="shared" si="196"/>
        <v>0</v>
      </c>
      <c r="PB36" s="206">
        <f t="shared" si="196"/>
        <v>0</v>
      </c>
      <c r="PC36" s="206">
        <f t="shared" si="196"/>
        <v>0</v>
      </c>
      <c r="PD36" s="206">
        <f t="shared" si="196"/>
        <v>0</v>
      </c>
      <c r="PE36" s="206">
        <f t="shared" si="196"/>
        <v>0</v>
      </c>
      <c r="PF36" s="206">
        <f t="shared" si="196"/>
        <v>0</v>
      </c>
      <c r="PG36" s="206">
        <f t="shared" ref="PG36:RA36" si="197">PG$5*$E36/12*PG15*1000</f>
        <v>0</v>
      </c>
      <c r="PH36" s="206">
        <f t="shared" si="197"/>
        <v>0</v>
      </c>
      <c r="PI36" s="206">
        <f t="shared" si="197"/>
        <v>0</v>
      </c>
      <c r="PJ36" s="206">
        <f t="shared" si="197"/>
        <v>0</v>
      </c>
      <c r="PK36" s="206">
        <f t="shared" si="197"/>
        <v>0</v>
      </c>
      <c r="PL36" s="206">
        <f t="shared" si="197"/>
        <v>0</v>
      </c>
      <c r="PM36" s="206">
        <f t="shared" si="197"/>
        <v>0</v>
      </c>
      <c r="PN36" s="206">
        <f t="shared" si="197"/>
        <v>0</v>
      </c>
      <c r="PO36" s="206">
        <f t="shared" si="197"/>
        <v>0</v>
      </c>
      <c r="PP36" s="206">
        <f t="shared" si="197"/>
        <v>0</v>
      </c>
      <c r="PQ36" s="206">
        <f t="shared" si="197"/>
        <v>0</v>
      </c>
      <c r="PR36" s="206">
        <f t="shared" si="197"/>
        <v>0</v>
      </c>
      <c r="PS36" s="206">
        <f t="shared" si="197"/>
        <v>0</v>
      </c>
      <c r="PT36" s="206">
        <f t="shared" si="197"/>
        <v>0</v>
      </c>
      <c r="PU36" s="206">
        <f t="shared" si="197"/>
        <v>0</v>
      </c>
      <c r="PV36" s="206">
        <f t="shared" si="197"/>
        <v>0</v>
      </c>
      <c r="PW36" s="206">
        <f t="shared" si="197"/>
        <v>0</v>
      </c>
      <c r="PX36" s="206">
        <f t="shared" si="197"/>
        <v>0</v>
      </c>
      <c r="PY36" s="206">
        <f t="shared" si="197"/>
        <v>0</v>
      </c>
      <c r="PZ36" s="206">
        <f t="shared" si="197"/>
        <v>0</v>
      </c>
      <c r="QA36" s="206">
        <f t="shared" si="197"/>
        <v>0</v>
      </c>
      <c r="QB36" s="206">
        <f t="shared" si="197"/>
        <v>0</v>
      </c>
      <c r="QC36" s="206">
        <f t="shared" si="197"/>
        <v>0</v>
      </c>
      <c r="QD36" s="206">
        <f t="shared" si="197"/>
        <v>0</v>
      </c>
      <c r="QE36" s="206">
        <f t="shared" si="197"/>
        <v>0</v>
      </c>
      <c r="QF36" s="206">
        <f t="shared" si="197"/>
        <v>0</v>
      </c>
      <c r="QG36" s="206">
        <f t="shared" si="197"/>
        <v>0</v>
      </c>
      <c r="QH36" s="206">
        <f t="shared" si="197"/>
        <v>0</v>
      </c>
      <c r="QI36" s="206">
        <f t="shared" si="197"/>
        <v>0</v>
      </c>
      <c r="QJ36" s="206">
        <f t="shared" si="197"/>
        <v>0</v>
      </c>
      <c r="QK36" s="206">
        <f t="shared" si="197"/>
        <v>0</v>
      </c>
      <c r="QL36" s="206">
        <f t="shared" si="197"/>
        <v>0</v>
      </c>
      <c r="QM36" s="206">
        <f t="shared" si="197"/>
        <v>0</v>
      </c>
      <c r="QN36" s="206">
        <f t="shared" si="197"/>
        <v>0</v>
      </c>
      <c r="QO36" s="206">
        <f t="shared" si="197"/>
        <v>0</v>
      </c>
      <c r="QP36" s="206">
        <f t="shared" si="197"/>
        <v>0</v>
      </c>
      <c r="QQ36" s="206">
        <f t="shared" si="197"/>
        <v>0</v>
      </c>
      <c r="QR36" s="206">
        <f t="shared" si="197"/>
        <v>0</v>
      </c>
      <c r="QS36" s="206">
        <f t="shared" si="197"/>
        <v>0</v>
      </c>
      <c r="QT36" s="206">
        <f t="shared" si="197"/>
        <v>0</v>
      </c>
      <c r="QU36" s="206">
        <f t="shared" si="197"/>
        <v>0</v>
      </c>
      <c r="QV36" s="206">
        <f t="shared" si="197"/>
        <v>0</v>
      </c>
      <c r="QW36" s="206">
        <f t="shared" si="197"/>
        <v>0</v>
      </c>
      <c r="QX36" s="206">
        <f t="shared" si="197"/>
        <v>0</v>
      </c>
      <c r="QY36" s="206">
        <f t="shared" si="197"/>
        <v>0</v>
      </c>
      <c r="QZ36" s="206">
        <f t="shared" si="197"/>
        <v>0</v>
      </c>
      <c r="RA36" s="206">
        <f t="shared" si="197"/>
        <v>0</v>
      </c>
      <c r="RB36" s="206"/>
      <c r="RC36" s="206"/>
      <c r="RD36" s="206"/>
      <c r="RE36" s="206"/>
      <c r="RF36" s="206"/>
      <c r="RG36" s="206"/>
      <c r="RH36" s="206"/>
      <c r="RI36" s="206"/>
      <c r="RJ36" s="206"/>
      <c r="RK36" s="206"/>
      <c r="RL36" s="206"/>
      <c r="RM36" s="206"/>
      <c r="RN36" s="206"/>
      <c r="RO36" s="206"/>
      <c r="RP36" s="206"/>
      <c r="RQ36" s="206"/>
      <c r="RR36" s="206"/>
      <c r="RS36" s="206"/>
    </row>
    <row r="37" spans="1:487">
      <c r="A37" s="339" t="s">
        <v>949</v>
      </c>
      <c r="B37" s="350"/>
      <c r="C37" s="350"/>
      <c r="D37" s="350"/>
      <c r="E37" s="350"/>
      <c r="F37" s="350"/>
      <c r="G37" s="350"/>
      <c r="H37" s="350"/>
      <c r="I37" s="350"/>
      <c r="J37" s="379"/>
      <c r="K37" s="350"/>
      <c r="L37" s="350"/>
      <c r="M37" s="350"/>
      <c r="N37" s="352"/>
      <c r="O37" s="352"/>
      <c r="P37" s="352"/>
      <c r="Q37" s="352"/>
      <c r="R37" s="355"/>
      <c r="S37" s="287"/>
      <c r="T37" s="206">
        <f t="shared" ref="T37:AL37" si="198">T$5*$E37/12*T16*1000</f>
        <v>0</v>
      </c>
      <c r="U37" s="206">
        <f t="shared" si="198"/>
        <v>0</v>
      </c>
      <c r="V37" s="206">
        <f t="shared" si="198"/>
        <v>0</v>
      </c>
      <c r="W37" s="206">
        <f t="shared" si="198"/>
        <v>0</v>
      </c>
      <c r="X37" s="206">
        <f t="shared" si="198"/>
        <v>0</v>
      </c>
      <c r="Y37" s="206">
        <f t="shared" si="198"/>
        <v>0</v>
      </c>
      <c r="Z37" s="206">
        <f t="shared" si="198"/>
        <v>0</v>
      </c>
      <c r="AA37" s="206">
        <f t="shared" si="198"/>
        <v>0</v>
      </c>
      <c r="AB37" s="206">
        <f t="shared" si="198"/>
        <v>0</v>
      </c>
      <c r="AC37" s="206">
        <f t="shared" si="198"/>
        <v>0</v>
      </c>
      <c r="AD37" s="206">
        <f t="shared" si="198"/>
        <v>0</v>
      </c>
      <c r="AE37" s="206">
        <f t="shared" si="198"/>
        <v>0</v>
      </c>
      <c r="AF37" s="206">
        <f t="shared" si="198"/>
        <v>0</v>
      </c>
      <c r="AG37" s="206">
        <f t="shared" si="198"/>
        <v>0</v>
      </c>
      <c r="AH37" s="206">
        <f t="shared" si="198"/>
        <v>0</v>
      </c>
      <c r="AI37" s="206">
        <f t="shared" si="198"/>
        <v>0</v>
      </c>
      <c r="AJ37" s="206">
        <f t="shared" si="198"/>
        <v>0</v>
      </c>
      <c r="AK37" s="206">
        <f t="shared" si="198"/>
        <v>0</v>
      </c>
      <c r="AL37" s="206">
        <f t="shared" si="198"/>
        <v>0</v>
      </c>
      <c r="AM37" s="206">
        <f t="shared" ref="AM37:CX37" si="199">AM$5*$E37/12*AM16*1000</f>
        <v>0</v>
      </c>
      <c r="AN37" s="206">
        <f t="shared" si="199"/>
        <v>0</v>
      </c>
      <c r="AO37" s="206">
        <f t="shared" ref="AO37:AQ37" si="200">AO$5*$E37/12*AO16*1000</f>
        <v>0</v>
      </c>
      <c r="AP37" s="206">
        <f t="shared" si="200"/>
        <v>0</v>
      </c>
      <c r="AQ37" s="206">
        <f t="shared" si="200"/>
        <v>0</v>
      </c>
      <c r="AR37" s="206">
        <f t="shared" si="199"/>
        <v>0</v>
      </c>
      <c r="AS37" s="206">
        <f t="shared" si="199"/>
        <v>0</v>
      </c>
      <c r="AT37" s="206">
        <f t="shared" si="199"/>
        <v>0</v>
      </c>
      <c r="AU37" s="206">
        <f t="shared" si="199"/>
        <v>0</v>
      </c>
      <c r="AV37" s="206">
        <f t="shared" si="199"/>
        <v>0</v>
      </c>
      <c r="AW37" s="206">
        <f t="shared" si="199"/>
        <v>0</v>
      </c>
      <c r="AX37" s="206">
        <f t="shared" si="199"/>
        <v>0</v>
      </c>
      <c r="AY37" s="206">
        <f t="shared" si="199"/>
        <v>0</v>
      </c>
      <c r="AZ37" s="206">
        <f t="shared" si="199"/>
        <v>0</v>
      </c>
      <c r="BA37" s="206">
        <f t="shared" si="199"/>
        <v>0</v>
      </c>
      <c r="BB37" s="206">
        <f t="shared" si="199"/>
        <v>0</v>
      </c>
      <c r="BC37" s="206">
        <f t="shared" si="199"/>
        <v>0</v>
      </c>
      <c r="BD37" s="206">
        <f t="shared" si="199"/>
        <v>0</v>
      </c>
      <c r="BE37" s="206">
        <f t="shared" si="199"/>
        <v>0</v>
      </c>
      <c r="BF37" s="206">
        <f t="shared" si="199"/>
        <v>0</v>
      </c>
      <c r="BG37" s="206">
        <f t="shared" si="199"/>
        <v>0</v>
      </c>
      <c r="BH37" s="206">
        <f t="shared" si="199"/>
        <v>0</v>
      </c>
      <c r="BI37" s="206">
        <f t="shared" si="199"/>
        <v>0</v>
      </c>
      <c r="BJ37" s="206">
        <f t="shared" si="199"/>
        <v>0</v>
      </c>
      <c r="BK37" s="206">
        <f t="shared" si="199"/>
        <v>0</v>
      </c>
      <c r="BL37" s="206">
        <f t="shared" si="199"/>
        <v>0</v>
      </c>
      <c r="BM37" s="206">
        <f t="shared" si="199"/>
        <v>0</v>
      </c>
      <c r="BN37" s="206">
        <f t="shared" si="199"/>
        <v>0</v>
      </c>
      <c r="BO37" s="206">
        <f t="shared" si="199"/>
        <v>0</v>
      </c>
      <c r="BP37" s="206">
        <f t="shared" si="199"/>
        <v>0</v>
      </c>
      <c r="BQ37" s="206">
        <f t="shared" si="199"/>
        <v>0</v>
      </c>
      <c r="BR37" s="206">
        <f t="shared" si="199"/>
        <v>0</v>
      </c>
      <c r="BS37" s="206">
        <f t="shared" si="199"/>
        <v>0</v>
      </c>
      <c r="BT37" s="206">
        <f t="shared" si="199"/>
        <v>0</v>
      </c>
      <c r="BU37" s="206">
        <f t="shared" si="199"/>
        <v>0</v>
      </c>
      <c r="BV37" s="206">
        <f t="shared" si="199"/>
        <v>0</v>
      </c>
      <c r="BW37" s="206">
        <f t="shared" si="199"/>
        <v>0</v>
      </c>
      <c r="BX37" s="206">
        <f t="shared" si="199"/>
        <v>0</v>
      </c>
      <c r="BY37" s="206">
        <f t="shared" si="199"/>
        <v>0</v>
      </c>
      <c r="BZ37" s="206">
        <f t="shared" si="199"/>
        <v>0</v>
      </c>
      <c r="CA37" s="206">
        <f t="shared" si="199"/>
        <v>0</v>
      </c>
      <c r="CB37" s="206">
        <f t="shared" si="199"/>
        <v>0</v>
      </c>
      <c r="CC37" s="206">
        <f t="shared" si="199"/>
        <v>0</v>
      </c>
      <c r="CD37" s="206">
        <f t="shared" si="199"/>
        <v>0</v>
      </c>
      <c r="CE37" s="206">
        <f t="shared" si="199"/>
        <v>0</v>
      </c>
      <c r="CF37" s="206">
        <f t="shared" si="199"/>
        <v>0</v>
      </c>
      <c r="CG37" s="206">
        <f t="shared" si="199"/>
        <v>0</v>
      </c>
      <c r="CH37" s="206">
        <f t="shared" si="199"/>
        <v>0</v>
      </c>
      <c r="CI37" s="206">
        <f t="shared" si="199"/>
        <v>0</v>
      </c>
      <c r="CJ37" s="206">
        <f t="shared" si="199"/>
        <v>0</v>
      </c>
      <c r="CK37" s="206">
        <f t="shared" si="199"/>
        <v>0</v>
      </c>
      <c r="CL37" s="206">
        <f t="shared" si="199"/>
        <v>0</v>
      </c>
      <c r="CM37" s="206">
        <f t="shared" si="199"/>
        <v>0</v>
      </c>
      <c r="CN37" s="206">
        <f t="shared" si="199"/>
        <v>0</v>
      </c>
      <c r="CO37" s="206">
        <f t="shared" si="199"/>
        <v>0</v>
      </c>
      <c r="CP37" s="206">
        <f t="shared" si="199"/>
        <v>0</v>
      </c>
      <c r="CQ37" s="206">
        <f t="shared" si="199"/>
        <v>0</v>
      </c>
      <c r="CR37" s="206">
        <f t="shared" si="199"/>
        <v>0</v>
      </c>
      <c r="CS37" s="206">
        <f t="shared" si="199"/>
        <v>0</v>
      </c>
      <c r="CT37" s="206">
        <f t="shared" si="199"/>
        <v>0</v>
      </c>
      <c r="CU37" s="206">
        <f t="shared" si="199"/>
        <v>0</v>
      </c>
      <c r="CV37" s="206">
        <f t="shared" si="199"/>
        <v>0</v>
      </c>
      <c r="CW37" s="206">
        <f t="shared" si="199"/>
        <v>0</v>
      </c>
      <c r="CX37" s="206">
        <f t="shared" si="199"/>
        <v>0</v>
      </c>
      <c r="CY37" s="206">
        <f t="shared" ref="CY37:FJ37" si="201">CY$5*$E37/12*CY16*1000</f>
        <v>0</v>
      </c>
      <c r="CZ37" s="206">
        <f t="shared" si="201"/>
        <v>0</v>
      </c>
      <c r="DA37" s="206">
        <f t="shared" si="201"/>
        <v>0</v>
      </c>
      <c r="DB37" s="206">
        <f t="shared" si="201"/>
        <v>0</v>
      </c>
      <c r="DC37" s="206">
        <f t="shared" si="201"/>
        <v>0</v>
      </c>
      <c r="DD37" s="206">
        <f t="shared" si="201"/>
        <v>0</v>
      </c>
      <c r="DE37" s="206">
        <f t="shared" si="201"/>
        <v>0</v>
      </c>
      <c r="DF37" s="206">
        <f t="shared" si="201"/>
        <v>0</v>
      </c>
      <c r="DG37" s="206">
        <f t="shared" si="201"/>
        <v>0</v>
      </c>
      <c r="DH37" s="206">
        <f t="shared" si="201"/>
        <v>0</v>
      </c>
      <c r="DI37" s="206">
        <f t="shared" si="201"/>
        <v>0</v>
      </c>
      <c r="DJ37" s="206">
        <f t="shared" si="201"/>
        <v>0</v>
      </c>
      <c r="DK37" s="206">
        <f t="shared" si="201"/>
        <v>0</v>
      </c>
      <c r="DL37" s="206">
        <f t="shared" si="201"/>
        <v>0</v>
      </c>
      <c r="DM37" s="206">
        <f t="shared" si="201"/>
        <v>0</v>
      </c>
      <c r="DN37" s="206">
        <f t="shared" si="201"/>
        <v>0</v>
      </c>
      <c r="DO37" s="206">
        <f t="shared" si="201"/>
        <v>0</v>
      </c>
      <c r="DP37" s="206">
        <f t="shared" si="201"/>
        <v>0</v>
      </c>
      <c r="DQ37" s="206">
        <f t="shared" si="201"/>
        <v>0</v>
      </c>
      <c r="DR37" s="206">
        <f t="shared" si="201"/>
        <v>0</v>
      </c>
      <c r="DS37" s="206">
        <f t="shared" si="201"/>
        <v>0</v>
      </c>
      <c r="DT37" s="206">
        <f t="shared" si="201"/>
        <v>0</v>
      </c>
      <c r="DU37" s="206">
        <f t="shared" si="201"/>
        <v>0</v>
      </c>
      <c r="DV37" s="206">
        <f t="shared" si="201"/>
        <v>0</v>
      </c>
      <c r="DW37" s="206">
        <f t="shared" si="201"/>
        <v>0</v>
      </c>
      <c r="DX37" s="206">
        <f t="shared" si="201"/>
        <v>0</v>
      </c>
      <c r="DY37" s="206">
        <f t="shared" si="201"/>
        <v>0</v>
      </c>
      <c r="DZ37" s="206">
        <f t="shared" si="201"/>
        <v>0</v>
      </c>
      <c r="EA37" s="206">
        <f t="shared" si="201"/>
        <v>0</v>
      </c>
      <c r="EB37" s="206">
        <f t="shared" si="201"/>
        <v>0</v>
      </c>
      <c r="EC37" s="206">
        <f t="shared" si="201"/>
        <v>0</v>
      </c>
      <c r="ED37" s="206">
        <f t="shared" si="201"/>
        <v>0</v>
      </c>
      <c r="EE37" s="206">
        <f t="shared" si="201"/>
        <v>0</v>
      </c>
      <c r="EF37" s="206">
        <f t="shared" si="201"/>
        <v>0</v>
      </c>
      <c r="EG37" s="206">
        <f t="shared" si="201"/>
        <v>0</v>
      </c>
      <c r="EH37" s="206">
        <f t="shared" si="201"/>
        <v>0</v>
      </c>
      <c r="EI37" s="206">
        <f t="shared" si="201"/>
        <v>0</v>
      </c>
      <c r="EJ37" s="206">
        <f t="shared" si="201"/>
        <v>0</v>
      </c>
      <c r="EK37" s="206">
        <f t="shared" si="201"/>
        <v>0</v>
      </c>
      <c r="EL37" s="206">
        <f t="shared" si="201"/>
        <v>0</v>
      </c>
      <c r="EM37" s="206">
        <f t="shared" si="201"/>
        <v>0</v>
      </c>
      <c r="EN37" s="206">
        <f t="shared" si="201"/>
        <v>0</v>
      </c>
      <c r="EO37" s="206">
        <f t="shared" si="201"/>
        <v>0</v>
      </c>
      <c r="EP37" s="206">
        <f t="shared" si="201"/>
        <v>0</v>
      </c>
      <c r="EQ37" s="206">
        <f t="shared" si="201"/>
        <v>0</v>
      </c>
      <c r="ER37" s="206">
        <f t="shared" si="201"/>
        <v>0</v>
      </c>
      <c r="ES37" s="206">
        <f t="shared" si="201"/>
        <v>0</v>
      </c>
      <c r="ET37" s="206">
        <f t="shared" si="201"/>
        <v>0</v>
      </c>
      <c r="EU37" s="206">
        <f t="shared" si="201"/>
        <v>0</v>
      </c>
      <c r="EV37" s="206">
        <f t="shared" si="201"/>
        <v>0</v>
      </c>
      <c r="EW37" s="206">
        <f t="shared" si="201"/>
        <v>0</v>
      </c>
      <c r="EX37" s="206">
        <f t="shared" si="201"/>
        <v>0</v>
      </c>
      <c r="EY37" s="206">
        <f t="shared" si="201"/>
        <v>0</v>
      </c>
      <c r="EZ37" s="206">
        <f t="shared" si="201"/>
        <v>0</v>
      </c>
      <c r="FA37" s="206">
        <f t="shared" si="201"/>
        <v>0</v>
      </c>
      <c r="FB37" s="206">
        <f t="shared" si="201"/>
        <v>0</v>
      </c>
      <c r="FC37" s="206">
        <f t="shared" si="201"/>
        <v>0</v>
      </c>
      <c r="FD37" s="206">
        <f t="shared" si="201"/>
        <v>0</v>
      </c>
      <c r="FE37" s="206">
        <f t="shared" si="201"/>
        <v>0</v>
      </c>
      <c r="FF37" s="206">
        <f t="shared" si="201"/>
        <v>0</v>
      </c>
      <c r="FG37" s="206">
        <f t="shared" si="201"/>
        <v>0</v>
      </c>
      <c r="FH37" s="206">
        <f t="shared" si="201"/>
        <v>0</v>
      </c>
      <c r="FI37" s="206">
        <f t="shared" si="201"/>
        <v>0</v>
      </c>
      <c r="FJ37" s="206">
        <f t="shared" si="201"/>
        <v>0</v>
      </c>
      <c r="FK37" s="206">
        <f t="shared" ref="FK37:HV37" si="202">FK$5*$E37/12*FK16*1000</f>
        <v>0</v>
      </c>
      <c r="FL37" s="206">
        <f t="shared" si="202"/>
        <v>0</v>
      </c>
      <c r="FM37" s="206">
        <f t="shared" si="202"/>
        <v>0</v>
      </c>
      <c r="FN37" s="206">
        <f t="shared" si="202"/>
        <v>0</v>
      </c>
      <c r="FO37" s="206">
        <f t="shared" si="202"/>
        <v>0</v>
      </c>
      <c r="FP37" s="206">
        <f t="shared" si="202"/>
        <v>0</v>
      </c>
      <c r="FQ37" s="206">
        <f t="shared" si="202"/>
        <v>0</v>
      </c>
      <c r="FR37" s="206">
        <f t="shared" si="202"/>
        <v>0</v>
      </c>
      <c r="FS37" s="206">
        <f t="shared" si="202"/>
        <v>0</v>
      </c>
      <c r="FT37" s="206">
        <f t="shared" si="202"/>
        <v>0</v>
      </c>
      <c r="FU37" s="206">
        <f t="shared" si="202"/>
        <v>0</v>
      </c>
      <c r="FV37" s="206">
        <f t="shared" si="202"/>
        <v>0</v>
      </c>
      <c r="FW37" s="206">
        <f t="shared" si="202"/>
        <v>0</v>
      </c>
      <c r="FX37" s="206">
        <f t="shared" si="202"/>
        <v>0</v>
      </c>
      <c r="FY37" s="206">
        <f t="shared" si="202"/>
        <v>0</v>
      </c>
      <c r="FZ37" s="206">
        <f t="shared" si="202"/>
        <v>0</v>
      </c>
      <c r="GA37" s="206">
        <f t="shared" si="202"/>
        <v>0</v>
      </c>
      <c r="GB37" s="206">
        <f t="shared" si="202"/>
        <v>0</v>
      </c>
      <c r="GC37" s="206">
        <f t="shared" si="202"/>
        <v>0</v>
      </c>
      <c r="GD37" s="206">
        <f t="shared" si="202"/>
        <v>0</v>
      </c>
      <c r="GE37" s="206">
        <f t="shared" si="202"/>
        <v>0</v>
      </c>
      <c r="GF37" s="206">
        <f t="shared" si="202"/>
        <v>0</v>
      </c>
      <c r="GG37" s="206">
        <f t="shared" si="202"/>
        <v>0</v>
      </c>
      <c r="GH37" s="206">
        <f t="shared" si="202"/>
        <v>0</v>
      </c>
      <c r="GI37" s="206">
        <f t="shared" si="202"/>
        <v>0</v>
      </c>
      <c r="GJ37" s="206">
        <f t="shared" si="202"/>
        <v>0</v>
      </c>
      <c r="GK37" s="206">
        <f t="shared" si="202"/>
        <v>0</v>
      </c>
      <c r="GL37" s="206">
        <f t="shared" si="202"/>
        <v>0</v>
      </c>
      <c r="GM37" s="206">
        <f t="shared" si="202"/>
        <v>0</v>
      </c>
      <c r="GN37" s="206">
        <f t="shared" si="202"/>
        <v>0</v>
      </c>
      <c r="GO37" s="206">
        <f t="shared" si="202"/>
        <v>0</v>
      </c>
      <c r="GP37" s="206">
        <f t="shared" si="202"/>
        <v>0</v>
      </c>
      <c r="GQ37" s="206">
        <f t="shared" si="202"/>
        <v>0</v>
      </c>
      <c r="GR37" s="206">
        <f t="shared" si="202"/>
        <v>0</v>
      </c>
      <c r="GS37" s="206">
        <f t="shared" si="202"/>
        <v>0</v>
      </c>
      <c r="GT37" s="206">
        <f t="shared" si="202"/>
        <v>0</v>
      </c>
      <c r="GU37" s="206">
        <f t="shared" si="202"/>
        <v>0</v>
      </c>
      <c r="GV37" s="206">
        <f t="shared" si="202"/>
        <v>0</v>
      </c>
      <c r="GW37" s="206">
        <f t="shared" si="202"/>
        <v>0</v>
      </c>
      <c r="GX37" s="206">
        <f t="shared" si="202"/>
        <v>0</v>
      </c>
      <c r="GY37" s="206">
        <f t="shared" si="202"/>
        <v>0</v>
      </c>
      <c r="GZ37" s="206">
        <f t="shared" si="202"/>
        <v>0</v>
      </c>
      <c r="HA37" s="206">
        <f t="shared" si="202"/>
        <v>0</v>
      </c>
      <c r="HB37" s="206">
        <f t="shared" si="202"/>
        <v>0</v>
      </c>
      <c r="HC37" s="206">
        <f t="shared" si="202"/>
        <v>0</v>
      </c>
      <c r="HD37" s="206">
        <f t="shared" si="202"/>
        <v>0</v>
      </c>
      <c r="HE37" s="206">
        <f t="shared" si="202"/>
        <v>0</v>
      </c>
      <c r="HF37" s="206">
        <f t="shared" si="202"/>
        <v>0</v>
      </c>
      <c r="HG37" s="206">
        <f t="shared" si="202"/>
        <v>0</v>
      </c>
      <c r="HH37" s="206">
        <f t="shared" si="202"/>
        <v>0</v>
      </c>
      <c r="HI37" s="206">
        <f t="shared" si="202"/>
        <v>0</v>
      </c>
      <c r="HJ37" s="206">
        <f t="shared" si="202"/>
        <v>0</v>
      </c>
      <c r="HK37" s="206">
        <f t="shared" si="202"/>
        <v>0</v>
      </c>
      <c r="HL37" s="206">
        <f t="shared" si="202"/>
        <v>0</v>
      </c>
      <c r="HM37" s="206">
        <f t="shared" si="202"/>
        <v>0</v>
      </c>
      <c r="HN37" s="206">
        <f t="shared" si="202"/>
        <v>0</v>
      </c>
      <c r="HO37" s="206">
        <f t="shared" si="202"/>
        <v>0</v>
      </c>
      <c r="HP37" s="206">
        <f t="shared" si="202"/>
        <v>0</v>
      </c>
      <c r="HQ37" s="206">
        <f t="shared" si="202"/>
        <v>0</v>
      </c>
      <c r="HR37" s="206">
        <f t="shared" si="202"/>
        <v>0</v>
      </c>
      <c r="HS37" s="206">
        <f t="shared" si="202"/>
        <v>0</v>
      </c>
      <c r="HT37" s="206">
        <f t="shared" si="202"/>
        <v>0</v>
      </c>
      <c r="HU37" s="206">
        <f t="shared" si="202"/>
        <v>0</v>
      </c>
      <c r="HV37" s="206">
        <f t="shared" si="202"/>
        <v>0</v>
      </c>
      <c r="HW37" s="206">
        <f t="shared" ref="HW37:KH37" si="203">HW$5*$E37/12*HW16*1000</f>
        <v>0</v>
      </c>
      <c r="HX37" s="206">
        <f t="shared" si="203"/>
        <v>0</v>
      </c>
      <c r="HY37" s="206">
        <f t="shared" si="203"/>
        <v>0</v>
      </c>
      <c r="HZ37" s="206">
        <f t="shared" si="203"/>
        <v>0</v>
      </c>
      <c r="IA37" s="206">
        <f t="shared" si="203"/>
        <v>0</v>
      </c>
      <c r="IB37" s="206">
        <f t="shared" si="203"/>
        <v>0</v>
      </c>
      <c r="IC37" s="206">
        <f t="shared" si="203"/>
        <v>0</v>
      </c>
      <c r="ID37" s="206">
        <f t="shared" si="203"/>
        <v>0</v>
      </c>
      <c r="IE37" s="206">
        <f t="shared" si="203"/>
        <v>0</v>
      </c>
      <c r="IF37" s="206">
        <f t="shared" si="203"/>
        <v>0</v>
      </c>
      <c r="IG37" s="206">
        <f t="shared" si="203"/>
        <v>0</v>
      </c>
      <c r="IH37" s="206">
        <f t="shared" si="203"/>
        <v>0</v>
      </c>
      <c r="II37" s="206">
        <f t="shared" si="203"/>
        <v>0</v>
      </c>
      <c r="IJ37" s="206">
        <f t="shared" si="203"/>
        <v>0</v>
      </c>
      <c r="IK37" s="206">
        <f t="shared" si="203"/>
        <v>0</v>
      </c>
      <c r="IL37" s="206">
        <f t="shared" si="203"/>
        <v>0</v>
      </c>
      <c r="IM37" s="206">
        <f t="shared" si="203"/>
        <v>0</v>
      </c>
      <c r="IN37" s="206">
        <f t="shared" si="203"/>
        <v>0</v>
      </c>
      <c r="IO37" s="206">
        <f t="shared" si="203"/>
        <v>0</v>
      </c>
      <c r="IP37" s="206">
        <f t="shared" si="203"/>
        <v>0</v>
      </c>
      <c r="IQ37" s="206">
        <f t="shared" si="203"/>
        <v>0</v>
      </c>
      <c r="IR37" s="206">
        <f t="shared" si="203"/>
        <v>0</v>
      </c>
      <c r="IS37" s="206">
        <f t="shared" si="203"/>
        <v>0</v>
      </c>
      <c r="IT37" s="206">
        <f t="shared" si="203"/>
        <v>0</v>
      </c>
      <c r="IU37" s="206">
        <f t="shared" si="203"/>
        <v>0</v>
      </c>
      <c r="IV37" s="206">
        <f t="shared" si="203"/>
        <v>0</v>
      </c>
      <c r="IW37" s="206">
        <f t="shared" si="203"/>
        <v>0</v>
      </c>
      <c r="IX37" s="206">
        <f t="shared" si="203"/>
        <v>0</v>
      </c>
      <c r="IY37" s="206">
        <f t="shared" si="203"/>
        <v>0</v>
      </c>
      <c r="IZ37" s="206">
        <f t="shared" si="203"/>
        <v>0</v>
      </c>
      <c r="JA37" s="206">
        <f t="shared" si="203"/>
        <v>0</v>
      </c>
      <c r="JB37" s="206">
        <f t="shared" si="203"/>
        <v>0</v>
      </c>
      <c r="JC37" s="206">
        <f t="shared" si="203"/>
        <v>0</v>
      </c>
      <c r="JD37" s="206">
        <f t="shared" si="203"/>
        <v>0</v>
      </c>
      <c r="JE37" s="206">
        <f t="shared" si="203"/>
        <v>0</v>
      </c>
      <c r="JF37" s="206">
        <f t="shared" si="203"/>
        <v>0</v>
      </c>
      <c r="JG37" s="206">
        <f t="shared" si="203"/>
        <v>0</v>
      </c>
      <c r="JH37" s="206">
        <f t="shared" si="203"/>
        <v>0</v>
      </c>
      <c r="JI37" s="206">
        <f t="shared" si="203"/>
        <v>0</v>
      </c>
      <c r="JJ37" s="206">
        <f t="shared" si="203"/>
        <v>0</v>
      </c>
      <c r="JK37" s="206">
        <f t="shared" si="203"/>
        <v>0</v>
      </c>
      <c r="JL37" s="206">
        <f t="shared" si="203"/>
        <v>0</v>
      </c>
      <c r="JM37" s="206">
        <f t="shared" si="203"/>
        <v>0</v>
      </c>
      <c r="JN37" s="206">
        <f t="shared" si="203"/>
        <v>0</v>
      </c>
      <c r="JO37" s="206">
        <f t="shared" si="203"/>
        <v>0</v>
      </c>
      <c r="JP37" s="206">
        <f t="shared" si="203"/>
        <v>0</v>
      </c>
      <c r="JQ37" s="206">
        <f t="shared" si="203"/>
        <v>0</v>
      </c>
      <c r="JR37" s="206">
        <f t="shared" si="203"/>
        <v>0</v>
      </c>
      <c r="JS37" s="206">
        <f t="shared" si="203"/>
        <v>0</v>
      </c>
      <c r="JT37" s="206">
        <f t="shared" si="203"/>
        <v>0</v>
      </c>
      <c r="JU37" s="206">
        <f t="shared" si="203"/>
        <v>0</v>
      </c>
      <c r="JV37" s="206">
        <f t="shared" si="203"/>
        <v>0</v>
      </c>
      <c r="JW37" s="206">
        <f t="shared" si="203"/>
        <v>0</v>
      </c>
      <c r="JX37" s="206">
        <f t="shared" si="203"/>
        <v>0</v>
      </c>
      <c r="JY37" s="206">
        <f t="shared" si="203"/>
        <v>0</v>
      </c>
      <c r="JZ37" s="206">
        <f t="shared" si="203"/>
        <v>0</v>
      </c>
      <c r="KA37" s="206">
        <f t="shared" si="203"/>
        <v>0</v>
      </c>
      <c r="KB37" s="206">
        <f t="shared" si="203"/>
        <v>0</v>
      </c>
      <c r="KC37" s="206">
        <f t="shared" si="203"/>
        <v>0</v>
      </c>
      <c r="KD37" s="206">
        <f t="shared" si="203"/>
        <v>0</v>
      </c>
      <c r="KE37" s="206">
        <f t="shared" si="203"/>
        <v>0</v>
      </c>
      <c r="KF37" s="206">
        <f t="shared" si="203"/>
        <v>0</v>
      </c>
      <c r="KG37" s="206">
        <f t="shared" si="203"/>
        <v>0</v>
      </c>
      <c r="KH37" s="206">
        <f t="shared" si="203"/>
        <v>0</v>
      </c>
      <c r="KI37" s="206">
        <f t="shared" ref="KI37:MT37" si="204">KI$5*$E37/12*KI16*1000</f>
        <v>0</v>
      </c>
      <c r="KJ37" s="206">
        <f t="shared" si="204"/>
        <v>0</v>
      </c>
      <c r="KK37" s="206">
        <f t="shared" si="204"/>
        <v>0</v>
      </c>
      <c r="KL37" s="206">
        <f t="shared" si="204"/>
        <v>0</v>
      </c>
      <c r="KM37" s="206">
        <f t="shared" si="204"/>
        <v>0</v>
      </c>
      <c r="KN37" s="206">
        <f t="shared" si="204"/>
        <v>0</v>
      </c>
      <c r="KO37" s="206">
        <f t="shared" si="204"/>
        <v>0</v>
      </c>
      <c r="KP37" s="206">
        <f t="shared" si="204"/>
        <v>0</v>
      </c>
      <c r="KQ37" s="206">
        <f t="shared" si="204"/>
        <v>0</v>
      </c>
      <c r="KR37" s="206">
        <f t="shared" si="204"/>
        <v>0</v>
      </c>
      <c r="KS37" s="206">
        <f t="shared" si="204"/>
        <v>0</v>
      </c>
      <c r="KT37" s="206">
        <f t="shared" si="204"/>
        <v>0</v>
      </c>
      <c r="KU37" s="206">
        <f t="shared" si="204"/>
        <v>0</v>
      </c>
      <c r="KV37" s="206">
        <f t="shared" si="204"/>
        <v>0</v>
      </c>
      <c r="KW37" s="206">
        <f t="shared" si="204"/>
        <v>0</v>
      </c>
      <c r="KX37" s="206">
        <f t="shared" si="204"/>
        <v>0</v>
      </c>
      <c r="KY37" s="206">
        <f t="shared" si="204"/>
        <v>0</v>
      </c>
      <c r="KZ37" s="206">
        <f t="shared" si="204"/>
        <v>0</v>
      </c>
      <c r="LA37" s="206">
        <f t="shared" si="204"/>
        <v>0</v>
      </c>
      <c r="LB37" s="206">
        <f t="shared" si="204"/>
        <v>0</v>
      </c>
      <c r="LC37" s="206">
        <f t="shared" si="204"/>
        <v>0</v>
      </c>
      <c r="LD37" s="206">
        <f t="shared" si="204"/>
        <v>0</v>
      </c>
      <c r="LE37" s="206">
        <f t="shared" si="204"/>
        <v>0</v>
      </c>
      <c r="LF37" s="206">
        <f t="shared" si="204"/>
        <v>0</v>
      </c>
      <c r="LG37" s="206">
        <f t="shared" si="204"/>
        <v>0</v>
      </c>
      <c r="LH37" s="206">
        <f t="shared" si="204"/>
        <v>0</v>
      </c>
      <c r="LI37" s="206">
        <f t="shared" si="204"/>
        <v>0</v>
      </c>
      <c r="LJ37" s="206">
        <f t="shared" si="204"/>
        <v>0</v>
      </c>
      <c r="LK37" s="206">
        <f t="shared" si="204"/>
        <v>0</v>
      </c>
      <c r="LL37" s="206">
        <f t="shared" si="204"/>
        <v>0</v>
      </c>
      <c r="LM37" s="206">
        <f t="shared" si="204"/>
        <v>0</v>
      </c>
      <c r="LN37" s="206">
        <f t="shared" si="204"/>
        <v>0</v>
      </c>
      <c r="LO37" s="206">
        <f t="shared" si="204"/>
        <v>0</v>
      </c>
      <c r="LP37" s="206">
        <f t="shared" si="204"/>
        <v>0</v>
      </c>
      <c r="LQ37" s="206">
        <f t="shared" si="204"/>
        <v>0</v>
      </c>
      <c r="LR37" s="206">
        <f t="shared" si="204"/>
        <v>0</v>
      </c>
      <c r="LS37" s="206">
        <f t="shared" si="204"/>
        <v>0</v>
      </c>
      <c r="LT37" s="206">
        <f t="shared" si="204"/>
        <v>0</v>
      </c>
      <c r="LU37" s="206">
        <f t="shared" si="204"/>
        <v>0</v>
      </c>
      <c r="LV37" s="206">
        <f t="shared" si="204"/>
        <v>0</v>
      </c>
      <c r="LW37" s="206">
        <f t="shared" si="204"/>
        <v>0</v>
      </c>
      <c r="LX37" s="206">
        <f t="shared" si="204"/>
        <v>0</v>
      </c>
      <c r="LY37" s="206">
        <f t="shared" si="204"/>
        <v>0</v>
      </c>
      <c r="LZ37" s="206">
        <f t="shared" si="204"/>
        <v>0</v>
      </c>
      <c r="MA37" s="206">
        <f t="shared" si="204"/>
        <v>0</v>
      </c>
      <c r="MB37" s="206">
        <f t="shared" si="204"/>
        <v>0</v>
      </c>
      <c r="MC37" s="206">
        <f t="shared" si="204"/>
        <v>0</v>
      </c>
      <c r="MD37" s="206">
        <f t="shared" si="204"/>
        <v>0</v>
      </c>
      <c r="ME37" s="206">
        <f t="shared" si="204"/>
        <v>0</v>
      </c>
      <c r="MF37" s="206">
        <f t="shared" si="204"/>
        <v>0</v>
      </c>
      <c r="MG37" s="206">
        <f t="shared" si="204"/>
        <v>0</v>
      </c>
      <c r="MH37" s="206">
        <f t="shared" si="204"/>
        <v>0</v>
      </c>
      <c r="MI37" s="206">
        <f t="shared" si="204"/>
        <v>0</v>
      </c>
      <c r="MJ37" s="206">
        <f t="shared" si="204"/>
        <v>0</v>
      </c>
      <c r="MK37" s="206">
        <f t="shared" si="204"/>
        <v>0</v>
      </c>
      <c r="ML37" s="206">
        <f t="shared" si="204"/>
        <v>0</v>
      </c>
      <c r="MM37" s="206">
        <f t="shared" si="204"/>
        <v>0</v>
      </c>
      <c r="MN37" s="206">
        <f t="shared" si="204"/>
        <v>0</v>
      </c>
      <c r="MO37" s="206">
        <f t="shared" si="204"/>
        <v>0</v>
      </c>
      <c r="MP37" s="206">
        <f t="shared" si="204"/>
        <v>0</v>
      </c>
      <c r="MQ37" s="206">
        <f t="shared" si="204"/>
        <v>0</v>
      </c>
      <c r="MR37" s="206">
        <f t="shared" si="204"/>
        <v>0</v>
      </c>
      <c r="MS37" s="206">
        <f t="shared" si="204"/>
        <v>0</v>
      </c>
      <c r="MT37" s="206">
        <f t="shared" si="204"/>
        <v>0</v>
      </c>
      <c r="MU37" s="206">
        <f t="shared" ref="MU37:PF37" si="205">MU$5*$E37/12*MU16*1000</f>
        <v>0</v>
      </c>
      <c r="MV37" s="206">
        <f t="shared" si="205"/>
        <v>0</v>
      </c>
      <c r="MW37" s="206">
        <f t="shared" si="205"/>
        <v>0</v>
      </c>
      <c r="MX37" s="206">
        <f t="shared" si="205"/>
        <v>0</v>
      </c>
      <c r="MY37" s="206">
        <f t="shared" si="205"/>
        <v>0</v>
      </c>
      <c r="MZ37" s="206">
        <f t="shared" si="205"/>
        <v>0</v>
      </c>
      <c r="NA37" s="206">
        <f t="shared" si="205"/>
        <v>0</v>
      </c>
      <c r="NB37" s="206">
        <f t="shared" si="205"/>
        <v>0</v>
      </c>
      <c r="NC37" s="206">
        <f t="shared" si="205"/>
        <v>0</v>
      </c>
      <c r="ND37" s="206">
        <f t="shared" si="205"/>
        <v>0</v>
      </c>
      <c r="NE37" s="206">
        <f t="shared" si="205"/>
        <v>0</v>
      </c>
      <c r="NF37" s="206">
        <f t="shared" si="205"/>
        <v>0</v>
      </c>
      <c r="NG37" s="206">
        <f t="shared" si="205"/>
        <v>0</v>
      </c>
      <c r="NH37" s="206">
        <f t="shared" si="205"/>
        <v>0</v>
      </c>
      <c r="NI37" s="206">
        <f t="shared" si="205"/>
        <v>0</v>
      </c>
      <c r="NJ37" s="206">
        <f t="shared" si="205"/>
        <v>0</v>
      </c>
      <c r="NK37" s="206">
        <f t="shared" si="205"/>
        <v>0</v>
      </c>
      <c r="NL37" s="206">
        <f t="shared" si="205"/>
        <v>0</v>
      </c>
      <c r="NM37" s="206">
        <f t="shared" si="205"/>
        <v>0</v>
      </c>
      <c r="NN37" s="206">
        <f t="shared" si="205"/>
        <v>0</v>
      </c>
      <c r="NO37" s="206">
        <f t="shared" si="205"/>
        <v>0</v>
      </c>
      <c r="NP37" s="206">
        <f t="shared" si="205"/>
        <v>0</v>
      </c>
      <c r="NQ37" s="206">
        <f t="shared" si="205"/>
        <v>0</v>
      </c>
      <c r="NR37" s="206">
        <f t="shared" si="205"/>
        <v>0</v>
      </c>
      <c r="NS37" s="206">
        <f t="shared" si="205"/>
        <v>0</v>
      </c>
      <c r="NT37" s="206">
        <f t="shared" si="205"/>
        <v>0</v>
      </c>
      <c r="NU37" s="206">
        <f t="shared" si="205"/>
        <v>0</v>
      </c>
      <c r="NV37" s="206">
        <f t="shared" si="205"/>
        <v>0</v>
      </c>
      <c r="NW37" s="206">
        <f t="shared" si="205"/>
        <v>0</v>
      </c>
      <c r="NX37" s="206">
        <f t="shared" si="205"/>
        <v>0</v>
      </c>
      <c r="NY37" s="206">
        <f t="shared" si="205"/>
        <v>0</v>
      </c>
      <c r="NZ37" s="206">
        <f t="shared" si="205"/>
        <v>0</v>
      </c>
      <c r="OA37" s="206">
        <f t="shared" si="205"/>
        <v>0</v>
      </c>
      <c r="OB37" s="206">
        <f t="shared" si="205"/>
        <v>0</v>
      </c>
      <c r="OC37" s="206">
        <f t="shared" si="205"/>
        <v>0</v>
      </c>
      <c r="OD37" s="206">
        <f t="shared" si="205"/>
        <v>0</v>
      </c>
      <c r="OE37" s="206">
        <f t="shared" si="205"/>
        <v>0</v>
      </c>
      <c r="OF37" s="206">
        <f t="shared" si="205"/>
        <v>0</v>
      </c>
      <c r="OG37" s="206">
        <f t="shared" si="205"/>
        <v>0</v>
      </c>
      <c r="OH37" s="206">
        <f t="shared" si="205"/>
        <v>0</v>
      </c>
      <c r="OI37" s="206">
        <f t="shared" si="205"/>
        <v>0</v>
      </c>
      <c r="OJ37" s="206">
        <f t="shared" si="205"/>
        <v>0</v>
      </c>
      <c r="OK37" s="206">
        <f t="shared" si="205"/>
        <v>0</v>
      </c>
      <c r="OL37" s="206">
        <f t="shared" si="205"/>
        <v>0</v>
      </c>
      <c r="OM37" s="206">
        <f t="shared" si="205"/>
        <v>0</v>
      </c>
      <c r="ON37" s="206">
        <f t="shared" si="205"/>
        <v>0</v>
      </c>
      <c r="OO37" s="206">
        <f t="shared" si="205"/>
        <v>0</v>
      </c>
      <c r="OP37" s="206">
        <f t="shared" si="205"/>
        <v>0</v>
      </c>
      <c r="OQ37" s="206">
        <f t="shared" si="205"/>
        <v>0</v>
      </c>
      <c r="OR37" s="206">
        <f t="shared" si="205"/>
        <v>0</v>
      </c>
      <c r="OS37" s="206">
        <f t="shared" si="205"/>
        <v>0</v>
      </c>
      <c r="OT37" s="206">
        <f t="shared" si="205"/>
        <v>0</v>
      </c>
      <c r="OU37" s="206">
        <f t="shared" si="205"/>
        <v>0</v>
      </c>
      <c r="OV37" s="206">
        <f t="shared" si="205"/>
        <v>0</v>
      </c>
      <c r="OW37" s="206">
        <f t="shared" si="205"/>
        <v>0</v>
      </c>
      <c r="OX37" s="206">
        <f t="shared" si="205"/>
        <v>0</v>
      </c>
      <c r="OY37" s="206">
        <f t="shared" si="205"/>
        <v>0</v>
      </c>
      <c r="OZ37" s="206">
        <f t="shared" si="205"/>
        <v>0</v>
      </c>
      <c r="PA37" s="206">
        <f t="shared" si="205"/>
        <v>0</v>
      </c>
      <c r="PB37" s="206">
        <f t="shared" si="205"/>
        <v>0</v>
      </c>
      <c r="PC37" s="206">
        <f t="shared" si="205"/>
        <v>0</v>
      </c>
      <c r="PD37" s="206">
        <f t="shared" si="205"/>
        <v>0</v>
      </c>
      <c r="PE37" s="206">
        <f t="shared" si="205"/>
        <v>0</v>
      </c>
      <c r="PF37" s="206">
        <f t="shared" si="205"/>
        <v>0</v>
      </c>
      <c r="PG37" s="206">
        <f t="shared" ref="PG37:RA37" si="206">PG$5*$E37/12*PG16*1000</f>
        <v>0</v>
      </c>
      <c r="PH37" s="206">
        <f t="shared" si="206"/>
        <v>0</v>
      </c>
      <c r="PI37" s="206">
        <f t="shared" si="206"/>
        <v>0</v>
      </c>
      <c r="PJ37" s="206">
        <f t="shared" si="206"/>
        <v>0</v>
      </c>
      <c r="PK37" s="206">
        <f t="shared" si="206"/>
        <v>0</v>
      </c>
      <c r="PL37" s="206">
        <f t="shared" si="206"/>
        <v>0</v>
      </c>
      <c r="PM37" s="206">
        <f t="shared" si="206"/>
        <v>0</v>
      </c>
      <c r="PN37" s="206">
        <f t="shared" si="206"/>
        <v>0</v>
      </c>
      <c r="PO37" s="206">
        <f t="shared" si="206"/>
        <v>0</v>
      </c>
      <c r="PP37" s="206">
        <f t="shared" si="206"/>
        <v>0</v>
      </c>
      <c r="PQ37" s="206">
        <f t="shared" si="206"/>
        <v>0</v>
      </c>
      <c r="PR37" s="206">
        <f t="shared" si="206"/>
        <v>0</v>
      </c>
      <c r="PS37" s="206">
        <f t="shared" si="206"/>
        <v>0</v>
      </c>
      <c r="PT37" s="206">
        <f t="shared" si="206"/>
        <v>0</v>
      </c>
      <c r="PU37" s="206">
        <f t="shared" si="206"/>
        <v>0</v>
      </c>
      <c r="PV37" s="206">
        <f t="shared" si="206"/>
        <v>0</v>
      </c>
      <c r="PW37" s="206">
        <f t="shared" si="206"/>
        <v>0</v>
      </c>
      <c r="PX37" s="206">
        <f t="shared" si="206"/>
        <v>0</v>
      </c>
      <c r="PY37" s="206">
        <f t="shared" si="206"/>
        <v>0</v>
      </c>
      <c r="PZ37" s="206">
        <f t="shared" si="206"/>
        <v>0</v>
      </c>
      <c r="QA37" s="206">
        <f t="shared" si="206"/>
        <v>0</v>
      </c>
      <c r="QB37" s="206">
        <f t="shared" si="206"/>
        <v>0</v>
      </c>
      <c r="QC37" s="206">
        <f t="shared" si="206"/>
        <v>0</v>
      </c>
      <c r="QD37" s="206">
        <f t="shared" si="206"/>
        <v>0</v>
      </c>
      <c r="QE37" s="206">
        <f t="shared" si="206"/>
        <v>0</v>
      </c>
      <c r="QF37" s="206">
        <f t="shared" si="206"/>
        <v>0</v>
      </c>
      <c r="QG37" s="206">
        <f t="shared" si="206"/>
        <v>0</v>
      </c>
      <c r="QH37" s="206">
        <f t="shared" si="206"/>
        <v>0</v>
      </c>
      <c r="QI37" s="206">
        <f t="shared" si="206"/>
        <v>0</v>
      </c>
      <c r="QJ37" s="206">
        <f t="shared" si="206"/>
        <v>0</v>
      </c>
      <c r="QK37" s="206">
        <f t="shared" si="206"/>
        <v>0</v>
      </c>
      <c r="QL37" s="206">
        <f t="shared" si="206"/>
        <v>0</v>
      </c>
      <c r="QM37" s="206">
        <f t="shared" si="206"/>
        <v>0</v>
      </c>
      <c r="QN37" s="206">
        <f t="shared" si="206"/>
        <v>0</v>
      </c>
      <c r="QO37" s="206">
        <f t="shared" si="206"/>
        <v>0</v>
      </c>
      <c r="QP37" s="206">
        <f t="shared" si="206"/>
        <v>0</v>
      </c>
      <c r="QQ37" s="206">
        <f t="shared" si="206"/>
        <v>0</v>
      </c>
      <c r="QR37" s="206">
        <f t="shared" si="206"/>
        <v>0</v>
      </c>
      <c r="QS37" s="206">
        <f t="shared" si="206"/>
        <v>0</v>
      </c>
      <c r="QT37" s="206">
        <f t="shared" si="206"/>
        <v>0</v>
      </c>
      <c r="QU37" s="206">
        <f t="shared" si="206"/>
        <v>0</v>
      </c>
      <c r="QV37" s="206">
        <f t="shared" si="206"/>
        <v>0</v>
      </c>
      <c r="QW37" s="206">
        <f t="shared" si="206"/>
        <v>0</v>
      </c>
      <c r="QX37" s="206">
        <f t="shared" si="206"/>
        <v>0</v>
      </c>
      <c r="QY37" s="206">
        <f t="shared" si="206"/>
        <v>0</v>
      </c>
      <c r="QZ37" s="206">
        <f t="shared" si="206"/>
        <v>0</v>
      </c>
      <c r="RA37" s="206">
        <f t="shared" si="206"/>
        <v>0</v>
      </c>
      <c r="RB37" s="206"/>
      <c r="RC37" s="206"/>
      <c r="RD37" s="206"/>
      <c r="RE37" s="206"/>
      <c r="RF37" s="206"/>
      <c r="RG37" s="206"/>
      <c r="RH37" s="206"/>
      <c r="RI37" s="206"/>
      <c r="RJ37" s="206"/>
      <c r="RK37" s="206"/>
      <c r="RL37" s="206"/>
      <c r="RM37" s="206"/>
      <c r="RN37" s="206"/>
      <c r="RO37" s="206"/>
      <c r="RP37" s="206"/>
      <c r="RQ37" s="206"/>
      <c r="RR37" s="206"/>
      <c r="RS37" s="206"/>
    </row>
    <row r="38" spans="1:487">
      <c r="A38" s="287" t="s">
        <v>939</v>
      </c>
      <c r="B38" s="350">
        <v>70</v>
      </c>
      <c r="C38" s="350">
        <f>B38*C$8</f>
        <v>3.5</v>
      </c>
      <c r="D38" s="534">
        <f>(B38+C38)*D$8</f>
        <v>19.477500000000003</v>
      </c>
      <c r="E38" s="364">
        <f t="shared" ref="E38:E45" si="207">B38+C38+D38</f>
        <v>92.977500000000006</v>
      </c>
      <c r="F38" s="435">
        <v>0.125</v>
      </c>
      <c r="G38" s="379">
        <f t="shared" ref="G38:G45" si="208">G17</f>
        <v>1</v>
      </c>
      <c r="H38" s="350">
        <f t="shared" ref="H38:H45" si="209">$E38*F38</f>
        <v>11.622187500000001</v>
      </c>
      <c r="I38" s="350">
        <f t="shared" ref="I38:I45" si="210">I$8*F38*$B38</f>
        <v>0</v>
      </c>
      <c r="J38" s="379">
        <f t="shared" ref="J38:K40" si="211">J17</f>
        <v>0</v>
      </c>
      <c r="K38" s="379">
        <f t="shared" si="211"/>
        <v>0</v>
      </c>
      <c r="L38" s="350">
        <f t="shared" ref="L38:L45" si="212">$E38*J38</f>
        <v>0</v>
      </c>
      <c r="M38" s="350">
        <f t="shared" ref="M38:M45" si="213">M$8*J38*$B38</f>
        <v>0</v>
      </c>
      <c r="N38" s="367">
        <f t="shared" ref="N38:N45" si="214">F38+J38</f>
        <v>0.125</v>
      </c>
      <c r="O38" s="367">
        <f t="shared" ref="O38:O45" si="215">G38+K38</f>
        <v>1</v>
      </c>
      <c r="P38" s="367">
        <f t="shared" ref="P38:P45" si="216">H38+L38</f>
        <v>11.622187500000001</v>
      </c>
      <c r="Q38" s="367">
        <f t="shared" ref="Q38:Q45" si="217">I38+M38</f>
        <v>0</v>
      </c>
      <c r="R38" s="355">
        <v>0</v>
      </c>
      <c r="S38" s="287"/>
      <c r="T38" s="206">
        <f t="shared" ref="T38:AL38" si="218">T$5*$E38/12*T17*1000</f>
        <v>0</v>
      </c>
      <c r="U38" s="206">
        <f t="shared" si="218"/>
        <v>0</v>
      </c>
      <c r="V38" s="206">
        <f t="shared" si="218"/>
        <v>0</v>
      </c>
      <c r="W38" s="206">
        <f t="shared" si="218"/>
        <v>0</v>
      </c>
      <c r="X38" s="206">
        <f t="shared" si="218"/>
        <v>0</v>
      </c>
      <c r="Y38" s="206">
        <f t="shared" si="218"/>
        <v>0</v>
      </c>
      <c r="Z38" s="206">
        <f t="shared" si="218"/>
        <v>0</v>
      </c>
      <c r="AA38" s="206">
        <f t="shared" si="218"/>
        <v>0</v>
      </c>
      <c r="AB38" s="206">
        <f t="shared" si="218"/>
        <v>0</v>
      </c>
      <c r="AC38" s="206">
        <f t="shared" si="218"/>
        <v>0</v>
      </c>
      <c r="AD38" s="206">
        <f t="shared" si="218"/>
        <v>0</v>
      </c>
      <c r="AE38" s="206">
        <f t="shared" si="218"/>
        <v>0</v>
      </c>
      <c r="AF38" s="206">
        <f t="shared" si="218"/>
        <v>0</v>
      </c>
      <c r="AG38" s="206">
        <f t="shared" si="218"/>
        <v>0</v>
      </c>
      <c r="AH38" s="206">
        <f t="shared" si="218"/>
        <v>0</v>
      </c>
      <c r="AI38" s="206">
        <f t="shared" si="218"/>
        <v>0</v>
      </c>
      <c r="AJ38" s="206">
        <f t="shared" si="218"/>
        <v>0</v>
      </c>
      <c r="AK38" s="206">
        <f t="shared" si="218"/>
        <v>0</v>
      </c>
      <c r="AL38" s="206">
        <f t="shared" si="218"/>
        <v>0</v>
      </c>
      <c r="AM38" s="206">
        <f t="shared" ref="AM38:CX38" si="219">AM$5*$E38/12*AM17*1000</f>
        <v>0</v>
      </c>
      <c r="AN38" s="206">
        <f t="shared" si="219"/>
        <v>0</v>
      </c>
      <c r="AO38" s="206">
        <f t="shared" ref="AO38:AQ38" si="220">AO$5*$E38/12*AO17*1000</f>
        <v>0</v>
      </c>
      <c r="AP38" s="206">
        <f t="shared" si="220"/>
        <v>0</v>
      </c>
      <c r="AQ38" s="206">
        <f t="shared" si="220"/>
        <v>0</v>
      </c>
      <c r="AR38" s="206">
        <f t="shared" si="219"/>
        <v>1017.546728515625</v>
      </c>
      <c r="AS38" s="206">
        <f t="shared" si="219"/>
        <v>1017.546728515625</v>
      </c>
      <c r="AT38" s="206">
        <f t="shared" si="219"/>
        <v>1017.546728515625</v>
      </c>
      <c r="AU38" s="206">
        <f t="shared" si="219"/>
        <v>1017.546728515625</v>
      </c>
      <c r="AV38" s="206">
        <f t="shared" si="219"/>
        <v>1017.546728515625</v>
      </c>
      <c r="AW38" s="206">
        <f t="shared" si="219"/>
        <v>1017.546728515625</v>
      </c>
      <c r="AX38" s="206">
        <f t="shared" si="219"/>
        <v>1017.546728515625</v>
      </c>
      <c r="AY38" s="206">
        <f t="shared" si="219"/>
        <v>1017.546728515625</v>
      </c>
      <c r="AZ38" s="206">
        <f t="shared" si="219"/>
        <v>1017.546728515625</v>
      </c>
      <c r="BA38" s="206">
        <f t="shared" si="219"/>
        <v>1017.546728515625</v>
      </c>
      <c r="BB38" s="206">
        <f t="shared" si="219"/>
        <v>1017.546728515625</v>
      </c>
      <c r="BC38" s="206">
        <f t="shared" si="219"/>
        <v>1017.546728515625</v>
      </c>
      <c r="BD38" s="206">
        <f t="shared" si="219"/>
        <v>1042.9853967285158</v>
      </c>
      <c r="BE38" s="206">
        <f t="shared" si="219"/>
        <v>1042.9853967285158</v>
      </c>
      <c r="BF38" s="206">
        <f t="shared" si="219"/>
        <v>1042.9853967285158</v>
      </c>
      <c r="BG38" s="206">
        <f t="shared" si="219"/>
        <v>1042.9853967285158</v>
      </c>
      <c r="BH38" s="206">
        <f t="shared" si="219"/>
        <v>1042.9853967285158</v>
      </c>
      <c r="BI38" s="206">
        <f t="shared" si="219"/>
        <v>1042.9853967285158</v>
      </c>
      <c r="BJ38" s="206">
        <f t="shared" si="219"/>
        <v>1042.9853967285158</v>
      </c>
      <c r="BK38" s="206">
        <f t="shared" si="219"/>
        <v>1042.9853967285158</v>
      </c>
      <c r="BL38" s="206">
        <f t="shared" si="219"/>
        <v>1042.9853967285158</v>
      </c>
      <c r="BM38" s="206">
        <f t="shared" si="219"/>
        <v>1042.9853967285158</v>
      </c>
      <c r="BN38" s="206">
        <f t="shared" si="219"/>
        <v>1042.9853967285158</v>
      </c>
      <c r="BO38" s="206">
        <f t="shared" si="219"/>
        <v>1042.9853967285158</v>
      </c>
      <c r="BP38" s="206">
        <f t="shared" si="219"/>
        <v>1069.0600316467285</v>
      </c>
      <c r="BQ38" s="206">
        <f t="shared" si="219"/>
        <v>1069.0600316467285</v>
      </c>
      <c r="BR38" s="206">
        <f t="shared" si="219"/>
        <v>1069.0600316467285</v>
      </c>
      <c r="BS38" s="206">
        <f t="shared" si="219"/>
        <v>1069.0600316467285</v>
      </c>
      <c r="BT38" s="206">
        <f t="shared" si="219"/>
        <v>1069.0600316467285</v>
      </c>
      <c r="BU38" s="206">
        <f t="shared" si="219"/>
        <v>1069.0600316467285</v>
      </c>
      <c r="BV38" s="206">
        <f t="shared" si="219"/>
        <v>1069.0600316467285</v>
      </c>
      <c r="BW38" s="206">
        <f t="shared" si="219"/>
        <v>1069.0600316467285</v>
      </c>
      <c r="BX38" s="206">
        <f t="shared" si="219"/>
        <v>1069.0600316467285</v>
      </c>
      <c r="BY38" s="206">
        <f t="shared" si="219"/>
        <v>1069.0600316467285</v>
      </c>
      <c r="BZ38" s="206">
        <f t="shared" si="219"/>
        <v>1069.0600316467285</v>
      </c>
      <c r="CA38" s="206">
        <f t="shared" si="219"/>
        <v>1069.0600316467285</v>
      </c>
      <c r="CB38" s="206">
        <f t="shared" si="219"/>
        <v>1095.7865324378965</v>
      </c>
      <c r="CC38" s="206">
        <f t="shared" si="219"/>
        <v>1095.7865324378965</v>
      </c>
      <c r="CD38" s="206">
        <f t="shared" si="219"/>
        <v>1095.7865324378965</v>
      </c>
      <c r="CE38" s="206">
        <f t="shared" si="219"/>
        <v>1095.7865324378965</v>
      </c>
      <c r="CF38" s="206">
        <f t="shared" si="219"/>
        <v>1095.7865324378965</v>
      </c>
      <c r="CG38" s="206">
        <f t="shared" si="219"/>
        <v>1095.7865324378965</v>
      </c>
      <c r="CH38" s="206">
        <f t="shared" si="219"/>
        <v>1095.7865324378965</v>
      </c>
      <c r="CI38" s="206">
        <f t="shared" si="219"/>
        <v>1095.7865324378965</v>
      </c>
      <c r="CJ38" s="206">
        <f t="shared" si="219"/>
        <v>1095.7865324378965</v>
      </c>
      <c r="CK38" s="206">
        <f t="shared" si="219"/>
        <v>1095.7865324378965</v>
      </c>
      <c r="CL38" s="206">
        <f t="shared" si="219"/>
        <v>1095.7865324378965</v>
      </c>
      <c r="CM38" s="206">
        <f t="shared" si="219"/>
        <v>1095.7865324378965</v>
      </c>
      <c r="CN38" s="206">
        <f t="shared" si="219"/>
        <v>1123.1811957488437</v>
      </c>
      <c r="CO38" s="206">
        <f t="shared" si="219"/>
        <v>1123.1811957488437</v>
      </c>
      <c r="CP38" s="206">
        <f t="shared" si="219"/>
        <v>1123.1811957488437</v>
      </c>
      <c r="CQ38" s="206">
        <f t="shared" si="219"/>
        <v>1123.1811957488437</v>
      </c>
      <c r="CR38" s="206">
        <f t="shared" si="219"/>
        <v>1123.1811957488437</v>
      </c>
      <c r="CS38" s="206">
        <f t="shared" si="219"/>
        <v>1123.1811957488437</v>
      </c>
      <c r="CT38" s="206">
        <f t="shared" si="219"/>
        <v>1123.1811957488437</v>
      </c>
      <c r="CU38" s="206">
        <f t="shared" si="219"/>
        <v>1123.1811957488437</v>
      </c>
      <c r="CV38" s="206">
        <f t="shared" si="219"/>
        <v>1123.1811957488437</v>
      </c>
      <c r="CW38" s="206">
        <f t="shared" si="219"/>
        <v>1123.1811957488437</v>
      </c>
      <c r="CX38" s="206">
        <f t="shared" si="219"/>
        <v>1123.1811957488437</v>
      </c>
      <c r="CY38" s="206">
        <f t="shared" ref="CY38:FJ38" si="221">CY$5*$E38/12*CY17*1000</f>
        <v>1123.1811957488437</v>
      </c>
      <c r="CZ38" s="206">
        <f t="shared" si="221"/>
        <v>1151.2607256425647</v>
      </c>
      <c r="DA38" s="206">
        <f t="shared" si="221"/>
        <v>1151.2607256425647</v>
      </c>
      <c r="DB38" s="206">
        <f t="shared" si="221"/>
        <v>1151.2607256425647</v>
      </c>
      <c r="DC38" s="206">
        <f t="shared" si="221"/>
        <v>1151.2607256425647</v>
      </c>
      <c r="DD38" s="206">
        <f t="shared" si="221"/>
        <v>1151.2607256425647</v>
      </c>
      <c r="DE38" s="206">
        <f t="shared" si="221"/>
        <v>1151.2607256425647</v>
      </c>
      <c r="DF38" s="206">
        <f t="shared" si="221"/>
        <v>1151.2607256425647</v>
      </c>
      <c r="DG38" s="206">
        <f t="shared" si="221"/>
        <v>1151.2607256425647</v>
      </c>
      <c r="DH38" s="206">
        <f t="shared" si="221"/>
        <v>1151.2607256425647</v>
      </c>
      <c r="DI38" s="206">
        <f t="shared" si="221"/>
        <v>1151.2607256425647</v>
      </c>
      <c r="DJ38" s="206">
        <f t="shared" si="221"/>
        <v>1151.2607256425647</v>
      </c>
      <c r="DK38" s="206">
        <f t="shared" si="221"/>
        <v>1151.2607256425647</v>
      </c>
      <c r="DL38" s="206">
        <f t="shared" si="221"/>
        <v>1180.0422437836289</v>
      </c>
      <c r="DM38" s="206">
        <f t="shared" si="221"/>
        <v>1180.0422437836289</v>
      </c>
      <c r="DN38" s="206">
        <f t="shared" si="221"/>
        <v>1180.0422437836289</v>
      </c>
      <c r="DO38" s="206">
        <f t="shared" si="221"/>
        <v>1180.0422437836289</v>
      </c>
      <c r="DP38" s="206">
        <f t="shared" si="221"/>
        <v>1180.0422437836289</v>
      </c>
      <c r="DQ38" s="206">
        <f t="shared" si="221"/>
        <v>1180.0422437836289</v>
      </c>
      <c r="DR38" s="206">
        <f t="shared" si="221"/>
        <v>1180.0422437836289</v>
      </c>
      <c r="DS38" s="206">
        <f t="shared" si="221"/>
        <v>1180.0422437836289</v>
      </c>
      <c r="DT38" s="206">
        <f t="shared" si="221"/>
        <v>1180.0422437836289</v>
      </c>
      <c r="DU38" s="206">
        <f t="shared" si="221"/>
        <v>1180.0422437836289</v>
      </c>
      <c r="DV38" s="206">
        <f t="shared" si="221"/>
        <v>1180.0422437836289</v>
      </c>
      <c r="DW38" s="206">
        <f t="shared" si="221"/>
        <v>1180.0422437836289</v>
      </c>
      <c r="DX38" s="206">
        <f t="shared" si="221"/>
        <v>1209.5432998782194</v>
      </c>
      <c r="DY38" s="206">
        <f t="shared" si="221"/>
        <v>1209.5432998782194</v>
      </c>
      <c r="DZ38" s="206">
        <f t="shared" si="221"/>
        <v>1209.5432998782194</v>
      </c>
      <c r="EA38" s="206">
        <f t="shared" si="221"/>
        <v>1209.5432998782194</v>
      </c>
      <c r="EB38" s="206">
        <f t="shared" si="221"/>
        <v>1209.5432998782194</v>
      </c>
      <c r="EC38" s="206">
        <f t="shared" si="221"/>
        <v>1209.5432998782194</v>
      </c>
      <c r="ED38" s="206">
        <f t="shared" si="221"/>
        <v>1209.5432998782194</v>
      </c>
      <c r="EE38" s="206">
        <f t="shared" si="221"/>
        <v>1209.5432998782194</v>
      </c>
      <c r="EF38" s="206">
        <f t="shared" si="221"/>
        <v>1209.5432998782194</v>
      </c>
      <c r="EG38" s="206">
        <f t="shared" si="221"/>
        <v>1209.5432998782194</v>
      </c>
      <c r="EH38" s="206">
        <f t="shared" si="221"/>
        <v>1209.5432998782194</v>
      </c>
      <c r="EI38" s="206">
        <f t="shared" si="221"/>
        <v>1209.5432998782194</v>
      </c>
      <c r="EJ38" s="206">
        <f t="shared" si="221"/>
        <v>1239.7818823751745</v>
      </c>
      <c r="EK38" s="206">
        <f t="shared" si="221"/>
        <v>1239.7818823751745</v>
      </c>
      <c r="EL38" s="206">
        <f t="shared" si="221"/>
        <v>1239.7818823751745</v>
      </c>
      <c r="EM38" s="206">
        <f t="shared" si="221"/>
        <v>1239.7818823751745</v>
      </c>
      <c r="EN38" s="206">
        <f t="shared" si="221"/>
        <v>1239.7818823751745</v>
      </c>
      <c r="EO38" s="206">
        <f t="shared" si="221"/>
        <v>1239.7818823751745</v>
      </c>
      <c r="EP38" s="206">
        <f t="shared" si="221"/>
        <v>1239.7818823751745</v>
      </c>
      <c r="EQ38" s="206">
        <f t="shared" si="221"/>
        <v>1239.7818823751745</v>
      </c>
      <c r="ER38" s="206">
        <f t="shared" si="221"/>
        <v>1239.7818823751745</v>
      </c>
      <c r="ES38" s="206">
        <f t="shared" si="221"/>
        <v>1239.7818823751745</v>
      </c>
      <c r="ET38" s="206">
        <f t="shared" si="221"/>
        <v>1239.7818823751745</v>
      </c>
      <c r="EU38" s="206">
        <f t="shared" si="221"/>
        <v>1239.7818823751745</v>
      </c>
      <c r="EV38" s="206">
        <f t="shared" si="221"/>
        <v>1270.7764294345541</v>
      </c>
      <c r="EW38" s="206">
        <f t="shared" si="221"/>
        <v>1270.7764294345541</v>
      </c>
      <c r="EX38" s="206">
        <f t="shared" si="221"/>
        <v>1270.7764294345541</v>
      </c>
      <c r="EY38" s="206">
        <f t="shared" si="221"/>
        <v>1270.7764294345541</v>
      </c>
      <c r="EZ38" s="206">
        <f t="shared" si="221"/>
        <v>1270.7764294345541</v>
      </c>
      <c r="FA38" s="206">
        <f t="shared" si="221"/>
        <v>1270.7764294345541</v>
      </c>
      <c r="FB38" s="206">
        <f t="shared" si="221"/>
        <v>1270.7764294345541</v>
      </c>
      <c r="FC38" s="206">
        <f t="shared" si="221"/>
        <v>1270.7764294345541</v>
      </c>
      <c r="FD38" s="206">
        <f t="shared" si="221"/>
        <v>1270.7764294345541</v>
      </c>
      <c r="FE38" s="206">
        <f t="shared" si="221"/>
        <v>1270.7764294345541</v>
      </c>
      <c r="FF38" s="206">
        <f t="shared" si="221"/>
        <v>1270.7764294345541</v>
      </c>
      <c r="FG38" s="206">
        <f t="shared" si="221"/>
        <v>1270.7764294345541</v>
      </c>
      <c r="FH38" s="206">
        <f t="shared" si="221"/>
        <v>1302.5458401704177</v>
      </c>
      <c r="FI38" s="206">
        <f t="shared" si="221"/>
        <v>1302.5458401704177</v>
      </c>
      <c r="FJ38" s="206">
        <f t="shared" si="221"/>
        <v>1302.5458401704177</v>
      </c>
      <c r="FK38" s="206">
        <f t="shared" ref="FK38:HV38" si="222">FK$5*$E38/12*FK17*1000</f>
        <v>1302.5458401704177</v>
      </c>
      <c r="FL38" s="206">
        <f t="shared" si="222"/>
        <v>1302.5458401704177</v>
      </c>
      <c r="FM38" s="206">
        <f t="shared" si="222"/>
        <v>1302.5458401704177</v>
      </c>
      <c r="FN38" s="206">
        <f t="shared" si="222"/>
        <v>1302.5458401704177</v>
      </c>
      <c r="FO38" s="206">
        <f t="shared" si="222"/>
        <v>1302.5458401704177</v>
      </c>
      <c r="FP38" s="206">
        <f t="shared" si="222"/>
        <v>1302.5458401704177</v>
      </c>
      <c r="FQ38" s="206">
        <f t="shared" si="222"/>
        <v>1302.5458401704177</v>
      </c>
      <c r="FR38" s="206">
        <f t="shared" si="222"/>
        <v>1302.5458401704177</v>
      </c>
      <c r="FS38" s="206">
        <f t="shared" si="222"/>
        <v>1302.5458401704177</v>
      </c>
      <c r="FT38" s="206">
        <f t="shared" si="222"/>
        <v>1335.1094861746781</v>
      </c>
      <c r="FU38" s="206">
        <f t="shared" si="222"/>
        <v>1335.1094861746781</v>
      </c>
      <c r="FV38" s="206">
        <f t="shared" si="222"/>
        <v>1335.1094861746781</v>
      </c>
      <c r="FW38" s="206">
        <f t="shared" si="222"/>
        <v>1335.1094861746781</v>
      </c>
      <c r="FX38" s="206">
        <f t="shared" si="222"/>
        <v>1335.1094861746781</v>
      </c>
      <c r="FY38" s="206">
        <f t="shared" si="222"/>
        <v>1335.1094861746781</v>
      </c>
      <c r="FZ38" s="206">
        <f t="shared" si="222"/>
        <v>1335.1094861746781</v>
      </c>
      <c r="GA38" s="206">
        <f t="shared" si="222"/>
        <v>1335.1094861746781</v>
      </c>
      <c r="GB38" s="206">
        <f t="shared" si="222"/>
        <v>1335.1094861746781</v>
      </c>
      <c r="GC38" s="206">
        <f t="shared" si="222"/>
        <v>1335.1094861746781</v>
      </c>
      <c r="GD38" s="206">
        <f t="shared" si="222"/>
        <v>1335.1094861746781</v>
      </c>
      <c r="GE38" s="206">
        <f t="shared" si="222"/>
        <v>1335.1094861746781</v>
      </c>
      <c r="GF38" s="206">
        <f t="shared" si="222"/>
        <v>1368.4872233290448</v>
      </c>
      <c r="GG38" s="206">
        <f t="shared" si="222"/>
        <v>1368.4872233290448</v>
      </c>
      <c r="GH38" s="206">
        <f t="shared" si="222"/>
        <v>1368.4872233290448</v>
      </c>
      <c r="GI38" s="206">
        <f t="shared" si="222"/>
        <v>1368.4872233290448</v>
      </c>
      <c r="GJ38" s="206">
        <f t="shared" si="222"/>
        <v>1368.4872233290448</v>
      </c>
      <c r="GK38" s="206">
        <f t="shared" si="222"/>
        <v>1368.4872233290448</v>
      </c>
      <c r="GL38" s="206">
        <f t="shared" si="222"/>
        <v>1368.4872233290448</v>
      </c>
      <c r="GM38" s="206">
        <f t="shared" si="222"/>
        <v>1368.4872233290448</v>
      </c>
      <c r="GN38" s="206">
        <f t="shared" si="222"/>
        <v>1368.4872233290448</v>
      </c>
      <c r="GO38" s="206">
        <f t="shared" si="222"/>
        <v>1368.4872233290448</v>
      </c>
      <c r="GP38" s="206">
        <f t="shared" si="222"/>
        <v>1368.4872233290448</v>
      </c>
      <c r="GQ38" s="206">
        <f t="shared" si="222"/>
        <v>1368.4872233290448</v>
      </c>
      <c r="GR38" s="206">
        <f t="shared" si="222"/>
        <v>1402.6994039122708</v>
      </c>
      <c r="GS38" s="206">
        <f t="shared" si="222"/>
        <v>1402.6994039122708</v>
      </c>
      <c r="GT38" s="206">
        <f t="shared" si="222"/>
        <v>1402.6994039122708</v>
      </c>
      <c r="GU38" s="206">
        <f t="shared" si="222"/>
        <v>1402.6994039122708</v>
      </c>
      <c r="GV38" s="206">
        <f t="shared" si="222"/>
        <v>1402.6994039122708</v>
      </c>
      <c r="GW38" s="206">
        <f t="shared" si="222"/>
        <v>1402.6994039122708</v>
      </c>
      <c r="GX38" s="206">
        <f t="shared" si="222"/>
        <v>1402.6994039122708</v>
      </c>
      <c r="GY38" s="206">
        <f t="shared" si="222"/>
        <v>1402.6994039122708</v>
      </c>
      <c r="GZ38" s="206">
        <f t="shared" si="222"/>
        <v>1402.6994039122708</v>
      </c>
      <c r="HA38" s="206">
        <f t="shared" si="222"/>
        <v>1402.6994039122708</v>
      </c>
      <c r="HB38" s="206">
        <f t="shared" si="222"/>
        <v>1402.6994039122708</v>
      </c>
      <c r="HC38" s="206">
        <f t="shared" si="222"/>
        <v>1402.6994039122708</v>
      </c>
      <c r="HD38" s="206">
        <f t="shared" si="222"/>
        <v>1437.7668890100776</v>
      </c>
      <c r="HE38" s="206">
        <f t="shared" si="222"/>
        <v>1437.7668890100776</v>
      </c>
      <c r="HF38" s="206">
        <f t="shared" si="222"/>
        <v>1437.7668890100776</v>
      </c>
      <c r="HG38" s="206">
        <f t="shared" si="222"/>
        <v>1437.7668890100776</v>
      </c>
      <c r="HH38" s="206">
        <f t="shared" si="222"/>
        <v>1437.7668890100776</v>
      </c>
      <c r="HI38" s="206">
        <f t="shared" si="222"/>
        <v>1437.7668890100776</v>
      </c>
      <c r="HJ38" s="206">
        <f t="shared" si="222"/>
        <v>1437.7668890100776</v>
      </c>
      <c r="HK38" s="206">
        <f t="shared" si="222"/>
        <v>1437.7668890100776</v>
      </c>
      <c r="HL38" s="206">
        <f t="shared" si="222"/>
        <v>1437.7668890100776</v>
      </c>
      <c r="HM38" s="206">
        <f t="shared" si="222"/>
        <v>1437.7668890100776</v>
      </c>
      <c r="HN38" s="206">
        <f t="shared" si="222"/>
        <v>1437.7668890100776</v>
      </c>
      <c r="HO38" s="206">
        <f t="shared" si="222"/>
        <v>1437.7668890100776</v>
      </c>
      <c r="HP38" s="206">
        <f t="shared" si="222"/>
        <v>1473.7110612353292</v>
      </c>
      <c r="HQ38" s="206">
        <f t="shared" si="222"/>
        <v>1473.7110612353292</v>
      </c>
      <c r="HR38" s="206">
        <f t="shared" si="222"/>
        <v>1473.7110612353292</v>
      </c>
      <c r="HS38" s="206">
        <f t="shared" si="222"/>
        <v>1473.7110612353292</v>
      </c>
      <c r="HT38" s="206">
        <f t="shared" si="222"/>
        <v>1473.7110612353292</v>
      </c>
      <c r="HU38" s="206">
        <f t="shared" si="222"/>
        <v>1473.7110612353292</v>
      </c>
      <c r="HV38" s="206">
        <f t="shared" si="222"/>
        <v>1473.7110612353292</v>
      </c>
      <c r="HW38" s="206">
        <f t="shared" ref="HW38:KH38" si="223">HW$5*$E38/12*HW17*1000</f>
        <v>1473.7110612353292</v>
      </c>
      <c r="HX38" s="206">
        <f t="shared" si="223"/>
        <v>1473.7110612353292</v>
      </c>
      <c r="HY38" s="206">
        <f t="shared" si="223"/>
        <v>1473.7110612353292</v>
      </c>
      <c r="HZ38" s="206">
        <f t="shared" si="223"/>
        <v>1473.7110612353292</v>
      </c>
      <c r="IA38" s="206">
        <f t="shared" si="223"/>
        <v>1473.7110612353292</v>
      </c>
      <c r="IB38" s="206">
        <f t="shared" si="223"/>
        <v>1510.5538377662124</v>
      </c>
      <c r="IC38" s="206">
        <f t="shared" si="223"/>
        <v>1510.5538377662124</v>
      </c>
      <c r="ID38" s="206">
        <f t="shared" si="223"/>
        <v>1510.5538377662124</v>
      </c>
      <c r="IE38" s="206">
        <f t="shared" si="223"/>
        <v>1510.5538377662124</v>
      </c>
      <c r="IF38" s="206">
        <f t="shared" si="223"/>
        <v>1510.5538377662124</v>
      </c>
      <c r="IG38" s="206">
        <f t="shared" si="223"/>
        <v>1510.5538377662124</v>
      </c>
      <c r="IH38" s="206">
        <f t="shared" si="223"/>
        <v>1510.5538377662124</v>
      </c>
      <c r="II38" s="206">
        <f t="shared" si="223"/>
        <v>1510.5538377662124</v>
      </c>
      <c r="IJ38" s="206">
        <f t="shared" si="223"/>
        <v>1510.5538377662124</v>
      </c>
      <c r="IK38" s="206">
        <f t="shared" si="223"/>
        <v>1510.5538377662124</v>
      </c>
      <c r="IL38" s="206">
        <f t="shared" si="223"/>
        <v>1510.5538377662124</v>
      </c>
      <c r="IM38" s="206">
        <f t="shared" si="223"/>
        <v>1510.5538377662124</v>
      </c>
      <c r="IN38" s="206">
        <f t="shared" si="223"/>
        <v>1548.3176837103674</v>
      </c>
      <c r="IO38" s="206">
        <f t="shared" si="223"/>
        <v>1548.3176837103674</v>
      </c>
      <c r="IP38" s="206">
        <f t="shared" si="223"/>
        <v>1548.3176837103674</v>
      </c>
      <c r="IQ38" s="206">
        <f t="shared" si="223"/>
        <v>1548.3176837103674</v>
      </c>
      <c r="IR38" s="206">
        <f t="shared" si="223"/>
        <v>1548.3176837103674</v>
      </c>
      <c r="IS38" s="206">
        <f t="shared" si="223"/>
        <v>1548.3176837103674</v>
      </c>
      <c r="IT38" s="206">
        <f t="shared" si="223"/>
        <v>1548.3176837103674</v>
      </c>
      <c r="IU38" s="206">
        <f t="shared" si="223"/>
        <v>1548.3176837103674</v>
      </c>
      <c r="IV38" s="206">
        <f t="shared" si="223"/>
        <v>1548.3176837103674</v>
      </c>
      <c r="IW38" s="206">
        <f t="shared" si="223"/>
        <v>1548.3176837103674</v>
      </c>
      <c r="IX38" s="206">
        <f t="shared" si="223"/>
        <v>1548.3176837103674</v>
      </c>
      <c r="IY38" s="206">
        <f t="shared" si="223"/>
        <v>1548.3176837103674</v>
      </c>
      <c r="IZ38" s="206">
        <f t="shared" si="223"/>
        <v>1587.0256258031263</v>
      </c>
      <c r="JA38" s="206">
        <f t="shared" si="223"/>
        <v>1587.0256258031263</v>
      </c>
      <c r="JB38" s="206">
        <f t="shared" si="223"/>
        <v>1587.0256258031263</v>
      </c>
      <c r="JC38" s="206">
        <f t="shared" si="223"/>
        <v>1587.0256258031263</v>
      </c>
      <c r="JD38" s="206">
        <f t="shared" si="223"/>
        <v>1587.0256258031263</v>
      </c>
      <c r="JE38" s="206">
        <f t="shared" si="223"/>
        <v>1587.0256258031263</v>
      </c>
      <c r="JF38" s="206">
        <f t="shared" si="223"/>
        <v>1587.0256258031263</v>
      </c>
      <c r="JG38" s="206">
        <f t="shared" si="223"/>
        <v>1587.0256258031263</v>
      </c>
      <c r="JH38" s="206">
        <f t="shared" si="223"/>
        <v>1587.0256258031263</v>
      </c>
      <c r="JI38" s="206">
        <f t="shared" si="223"/>
        <v>1587.0256258031263</v>
      </c>
      <c r="JJ38" s="206">
        <f t="shared" si="223"/>
        <v>1587.0256258031263</v>
      </c>
      <c r="JK38" s="206">
        <f t="shared" si="223"/>
        <v>1587.0256258031263</v>
      </c>
      <c r="JL38" s="206">
        <f t="shared" si="223"/>
        <v>1626.7012664482045</v>
      </c>
      <c r="JM38" s="206">
        <f t="shared" si="223"/>
        <v>1626.7012664482045</v>
      </c>
      <c r="JN38" s="206">
        <f t="shared" si="223"/>
        <v>1626.7012664482045</v>
      </c>
      <c r="JO38" s="206">
        <f t="shared" si="223"/>
        <v>1626.7012664482045</v>
      </c>
      <c r="JP38" s="206">
        <f t="shared" si="223"/>
        <v>1626.7012664482045</v>
      </c>
      <c r="JQ38" s="206">
        <f t="shared" si="223"/>
        <v>1626.7012664482045</v>
      </c>
      <c r="JR38" s="206">
        <f t="shared" si="223"/>
        <v>1626.7012664482045</v>
      </c>
      <c r="JS38" s="206">
        <f t="shared" si="223"/>
        <v>1626.7012664482045</v>
      </c>
      <c r="JT38" s="206">
        <f t="shared" si="223"/>
        <v>1626.7012664482045</v>
      </c>
      <c r="JU38" s="206">
        <f t="shared" si="223"/>
        <v>1626.7012664482045</v>
      </c>
      <c r="JV38" s="206">
        <f t="shared" si="223"/>
        <v>1626.7012664482045</v>
      </c>
      <c r="JW38" s="206">
        <f t="shared" si="223"/>
        <v>1626.7012664482045</v>
      </c>
      <c r="JX38" s="206">
        <f t="shared" si="223"/>
        <v>1667.3687981094095</v>
      </c>
      <c r="JY38" s="206">
        <f t="shared" si="223"/>
        <v>1667.3687981094095</v>
      </c>
      <c r="JZ38" s="206">
        <f t="shared" si="223"/>
        <v>1667.3687981094095</v>
      </c>
      <c r="KA38" s="206">
        <f t="shared" si="223"/>
        <v>1667.3687981094095</v>
      </c>
      <c r="KB38" s="206">
        <f t="shared" si="223"/>
        <v>1667.3687981094095</v>
      </c>
      <c r="KC38" s="206">
        <f t="shared" si="223"/>
        <v>1667.3687981094095</v>
      </c>
      <c r="KD38" s="206">
        <f t="shared" si="223"/>
        <v>1667.3687981094095</v>
      </c>
      <c r="KE38" s="206">
        <f t="shared" si="223"/>
        <v>1667.3687981094095</v>
      </c>
      <c r="KF38" s="206">
        <f t="shared" si="223"/>
        <v>1667.3687981094095</v>
      </c>
      <c r="KG38" s="206">
        <f t="shared" si="223"/>
        <v>1667.3687981094095</v>
      </c>
      <c r="KH38" s="206">
        <f t="shared" si="223"/>
        <v>1667.3687981094095</v>
      </c>
      <c r="KI38" s="206">
        <f t="shared" ref="KI38:MT38" si="224">KI$5*$E38/12*KI17*1000</f>
        <v>1667.3687981094095</v>
      </c>
      <c r="KJ38" s="206">
        <f t="shared" si="224"/>
        <v>1709.0530180621447</v>
      </c>
      <c r="KK38" s="206">
        <f t="shared" si="224"/>
        <v>1709.0530180621447</v>
      </c>
      <c r="KL38" s="206">
        <f t="shared" si="224"/>
        <v>1709.0530180621447</v>
      </c>
      <c r="KM38" s="206">
        <f t="shared" si="224"/>
        <v>1709.0530180621447</v>
      </c>
      <c r="KN38" s="206">
        <f t="shared" si="224"/>
        <v>1709.0530180621447</v>
      </c>
      <c r="KO38" s="206">
        <f t="shared" si="224"/>
        <v>1709.0530180621447</v>
      </c>
      <c r="KP38" s="206">
        <f t="shared" si="224"/>
        <v>1709.0530180621447</v>
      </c>
      <c r="KQ38" s="206">
        <f t="shared" si="224"/>
        <v>1709.0530180621447</v>
      </c>
      <c r="KR38" s="206">
        <f t="shared" si="224"/>
        <v>1709.0530180621447</v>
      </c>
      <c r="KS38" s="206">
        <f t="shared" si="224"/>
        <v>1709.0530180621447</v>
      </c>
      <c r="KT38" s="206">
        <f t="shared" si="224"/>
        <v>1709.0530180621447</v>
      </c>
      <c r="KU38" s="206">
        <f t="shared" si="224"/>
        <v>1709.0530180621447</v>
      </c>
      <c r="KV38" s="206">
        <f t="shared" si="224"/>
        <v>1751.7793435136982</v>
      </c>
      <c r="KW38" s="206">
        <f t="shared" si="224"/>
        <v>1751.7793435136982</v>
      </c>
      <c r="KX38" s="206">
        <f t="shared" si="224"/>
        <v>1751.7793435136982</v>
      </c>
      <c r="KY38" s="206">
        <f t="shared" si="224"/>
        <v>1751.7793435136982</v>
      </c>
      <c r="KZ38" s="206">
        <f t="shared" si="224"/>
        <v>1751.7793435136982</v>
      </c>
      <c r="LA38" s="206">
        <f t="shared" si="224"/>
        <v>1751.7793435136982</v>
      </c>
      <c r="LB38" s="206">
        <f t="shared" si="224"/>
        <v>1751.7793435136982</v>
      </c>
      <c r="LC38" s="206">
        <f t="shared" si="224"/>
        <v>1751.7793435136982</v>
      </c>
      <c r="LD38" s="206">
        <f t="shared" si="224"/>
        <v>1751.7793435136982</v>
      </c>
      <c r="LE38" s="206">
        <f t="shared" si="224"/>
        <v>1751.7793435136982</v>
      </c>
      <c r="LF38" s="206">
        <f t="shared" si="224"/>
        <v>1751.7793435136982</v>
      </c>
      <c r="LG38" s="206">
        <f t="shared" si="224"/>
        <v>1751.7793435136982</v>
      </c>
      <c r="LH38" s="206">
        <f t="shared" si="224"/>
        <v>1795.5738271015402</v>
      </c>
      <c r="LI38" s="206">
        <f t="shared" si="224"/>
        <v>1795.5738271015402</v>
      </c>
      <c r="LJ38" s="206">
        <f t="shared" si="224"/>
        <v>1795.5738271015402</v>
      </c>
      <c r="LK38" s="206">
        <f t="shared" si="224"/>
        <v>1795.5738271015402</v>
      </c>
      <c r="LL38" s="206">
        <f t="shared" si="224"/>
        <v>1795.5738271015402</v>
      </c>
      <c r="LM38" s="206">
        <f t="shared" si="224"/>
        <v>1795.5738271015402</v>
      </c>
      <c r="LN38" s="206">
        <f t="shared" si="224"/>
        <v>1795.5738271015402</v>
      </c>
      <c r="LO38" s="206">
        <f t="shared" si="224"/>
        <v>1795.5738271015402</v>
      </c>
      <c r="LP38" s="206">
        <f t="shared" si="224"/>
        <v>1795.5738271015402</v>
      </c>
      <c r="LQ38" s="206">
        <f t="shared" si="224"/>
        <v>1795.5738271015402</v>
      </c>
      <c r="LR38" s="206">
        <f t="shared" si="224"/>
        <v>1795.5738271015402</v>
      </c>
      <c r="LS38" s="206">
        <f t="shared" si="224"/>
        <v>1795.5738271015402</v>
      </c>
      <c r="LT38" s="206">
        <f t="shared" si="224"/>
        <v>1840.4631727790788</v>
      </c>
      <c r="LU38" s="206">
        <f t="shared" si="224"/>
        <v>1840.4631727790788</v>
      </c>
      <c r="LV38" s="206">
        <f t="shared" si="224"/>
        <v>1840.4631727790788</v>
      </c>
      <c r="LW38" s="206">
        <f t="shared" si="224"/>
        <v>1840.4631727790788</v>
      </c>
      <c r="LX38" s="206">
        <f t="shared" si="224"/>
        <v>1840.4631727790788</v>
      </c>
      <c r="LY38" s="206">
        <f t="shared" si="224"/>
        <v>1840.4631727790788</v>
      </c>
      <c r="LZ38" s="206">
        <f t="shared" si="224"/>
        <v>1840.4631727790788</v>
      </c>
      <c r="MA38" s="206">
        <f t="shared" si="224"/>
        <v>1840.4631727790788</v>
      </c>
      <c r="MB38" s="206">
        <f t="shared" si="224"/>
        <v>1840.4631727790788</v>
      </c>
      <c r="MC38" s="206">
        <f t="shared" si="224"/>
        <v>1840.4631727790788</v>
      </c>
      <c r="MD38" s="206">
        <f t="shared" si="224"/>
        <v>1840.4631727790788</v>
      </c>
      <c r="ME38" s="206">
        <f t="shared" si="224"/>
        <v>1840.4631727790788</v>
      </c>
      <c r="MF38" s="206">
        <f t="shared" si="224"/>
        <v>1840.4631727790788</v>
      </c>
      <c r="MG38" s="206">
        <f t="shared" si="224"/>
        <v>1840.4631727790788</v>
      </c>
      <c r="MH38" s="206">
        <f t="shared" si="224"/>
        <v>1840.4631727790788</v>
      </c>
      <c r="MI38" s="206">
        <f t="shared" si="224"/>
        <v>1840.4631727790788</v>
      </c>
      <c r="MJ38" s="206">
        <f t="shared" si="224"/>
        <v>1840.4631727790788</v>
      </c>
      <c r="MK38" s="206">
        <f t="shared" si="224"/>
        <v>1840.4631727790788</v>
      </c>
      <c r="ML38" s="206">
        <f t="shared" si="224"/>
        <v>1840.4631727790788</v>
      </c>
      <c r="MM38" s="206">
        <f t="shared" si="224"/>
        <v>1840.4631727790788</v>
      </c>
      <c r="MN38" s="206">
        <f t="shared" si="224"/>
        <v>1840.4631727790788</v>
      </c>
      <c r="MO38" s="206">
        <f t="shared" si="224"/>
        <v>1840.4631727790788</v>
      </c>
      <c r="MP38" s="206">
        <f t="shared" si="224"/>
        <v>1840.4631727790788</v>
      </c>
      <c r="MQ38" s="206">
        <f t="shared" si="224"/>
        <v>1840.4631727790788</v>
      </c>
      <c r="MR38" s="206">
        <f t="shared" si="224"/>
        <v>1840.4631727790788</v>
      </c>
      <c r="MS38" s="206">
        <f t="shared" si="224"/>
        <v>1840.4631727790788</v>
      </c>
      <c r="MT38" s="206">
        <f t="shared" si="224"/>
        <v>1840.4631727790788</v>
      </c>
      <c r="MU38" s="206">
        <f t="shared" ref="MU38:PF38" si="225">MU$5*$E38/12*MU17*1000</f>
        <v>1840.4631727790788</v>
      </c>
      <c r="MV38" s="206">
        <f t="shared" si="225"/>
        <v>1840.4631727790788</v>
      </c>
      <c r="MW38" s="206">
        <f t="shared" si="225"/>
        <v>1840.4631727790788</v>
      </c>
      <c r="MX38" s="206">
        <f t="shared" si="225"/>
        <v>1840.4631727790788</v>
      </c>
      <c r="MY38" s="206">
        <f t="shared" si="225"/>
        <v>1840.4631727790788</v>
      </c>
      <c r="MZ38" s="206">
        <f t="shared" si="225"/>
        <v>1840.4631727790788</v>
      </c>
      <c r="NA38" s="206">
        <f t="shared" si="225"/>
        <v>1840.4631727790788</v>
      </c>
      <c r="NB38" s="206">
        <f t="shared" si="225"/>
        <v>1840.4631727790788</v>
      </c>
      <c r="NC38" s="206">
        <f t="shared" si="225"/>
        <v>1840.4631727790788</v>
      </c>
      <c r="ND38" s="206">
        <f t="shared" si="225"/>
        <v>1840.4631727790788</v>
      </c>
      <c r="NE38" s="206">
        <f t="shared" si="225"/>
        <v>1840.4631727790788</v>
      </c>
      <c r="NF38" s="206">
        <f t="shared" si="225"/>
        <v>1840.4631727790788</v>
      </c>
      <c r="NG38" s="206">
        <f t="shared" si="225"/>
        <v>1840.4631727790788</v>
      </c>
      <c r="NH38" s="206">
        <f t="shared" si="225"/>
        <v>1840.4631727790788</v>
      </c>
      <c r="NI38" s="206">
        <f t="shared" si="225"/>
        <v>1840.4631727790788</v>
      </c>
      <c r="NJ38" s="206">
        <f t="shared" si="225"/>
        <v>1840.4631727790788</v>
      </c>
      <c r="NK38" s="206">
        <f t="shared" si="225"/>
        <v>1840.4631727790788</v>
      </c>
      <c r="NL38" s="206">
        <f t="shared" si="225"/>
        <v>1840.4631727790788</v>
      </c>
      <c r="NM38" s="206">
        <f t="shared" si="225"/>
        <v>1840.4631727790788</v>
      </c>
      <c r="NN38" s="206">
        <f t="shared" si="225"/>
        <v>1840.4631727790788</v>
      </c>
      <c r="NO38" s="206">
        <f t="shared" si="225"/>
        <v>1840.4631727790788</v>
      </c>
      <c r="NP38" s="206">
        <f t="shared" si="225"/>
        <v>1840.4631727790788</v>
      </c>
      <c r="NQ38" s="206">
        <f t="shared" si="225"/>
        <v>1840.4631727790788</v>
      </c>
      <c r="NR38" s="206">
        <f t="shared" si="225"/>
        <v>1840.4631727790788</v>
      </c>
      <c r="NS38" s="206">
        <f t="shared" si="225"/>
        <v>1840.4631727790788</v>
      </c>
      <c r="NT38" s="206">
        <f t="shared" si="225"/>
        <v>1840.4631727790788</v>
      </c>
      <c r="NU38" s="206">
        <f t="shared" si="225"/>
        <v>1840.4631727790788</v>
      </c>
      <c r="NV38" s="206">
        <f t="shared" si="225"/>
        <v>1840.4631727790788</v>
      </c>
      <c r="NW38" s="206">
        <f t="shared" si="225"/>
        <v>1840.4631727790788</v>
      </c>
      <c r="NX38" s="206">
        <f t="shared" si="225"/>
        <v>1840.4631727790788</v>
      </c>
      <c r="NY38" s="206">
        <f t="shared" si="225"/>
        <v>1840.4631727790788</v>
      </c>
      <c r="NZ38" s="206">
        <f t="shared" si="225"/>
        <v>1840.4631727790788</v>
      </c>
      <c r="OA38" s="206">
        <f t="shared" si="225"/>
        <v>1840.4631727790788</v>
      </c>
      <c r="OB38" s="206">
        <f t="shared" si="225"/>
        <v>1840.4631727790788</v>
      </c>
      <c r="OC38" s="206">
        <f t="shared" si="225"/>
        <v>1840.4631727790788</v>
      </c>
      <c r="OD38" s="206">
        <f t="shared" si="225"/>
        <v>1840.4631727790788</v>
      </c>
      <c r="OE38" s="206">
        <f t="shared" si="225"/>
        <v>1840.4631727790788</v>
      </c>
      <c r="OF38" s="206">
        <f t="shared" si="225"/>
        <v>1840.4631727790788</v>
      </c>
      <c r="OG38" s="206">
        <f t="shared" si="225"/>
        <v>1840.4631727790788</v>
      </c>
      <c r="OH38" s="206">
        <f t="shared" si="225"/>
        <v>1840.4631727790788</v>
      </c>
      <c r="OI38" s="206">
        <f t="shared" si="225"/>
        <v>1840.4631727790788</v>
      </c>
      <c r="OJ38" s="206">
        <f t="shared" si="225"/>
        <v>1840.4631727790788</v>
      </c>
      <c r="OK38" s="206">
        <f t="shared" si="225"/>
        <v>1840.4631727790788</v>
      </c>
      <c r="OL38" s="206">
        <f t="shared" si="225"/>
        <v>1840.4631727790788</v>
      </c>
      <c r="OM38" s="206">
        <f t="shared" si="225"/>
        <v>1840.4631727790788</v>
      </c>
      <c r="ON38" s="206">
        <f t="shared" si="225"/>
        <v>1840.4631727790788</v>
      </c>
      <c r="OO38" s="206">
        <f t="shared" si="225"/>
        <v>1840.4631727790788</v>
      </c>
      <c r="OP38" s="206">
        <f t="shared" si="225"/>
        <v>1840.4631727790788</v>
      </c>
      <c r="OQ38" s="206">
        <f t="shared" si="225"/>
        <v>1840.4631727790788</v>
      </c>
      <c r="OR38" s="206">
        <f t="shared" si="225"/>
        <v>1840.4631727790788</v>
      </c>
      <c r="OS38" s="206">
        <f t="shared" si="225"/>
        <v>1840.4631727790788</v>
      </c>
      <c r="OT38" s="206">
        <f t="shared" si="225"/>
        <v>1840.4631727790788</v>
      </c>
      <c r="OU38" s="206">
        <f t="shared" si="225"/>
        <v>1840.4631727790788</v>
      </c>
      <c r="OV38" s="206">
        <f t="shared" si="225"/>
        <v>1840.4631727790788</v>
      </c>
      <c r="OW38" s="206">
        <f t="shared" si="225"/>
        <v>1840.4631727790788</v>
      </c>
      <c r="OX38" s="206">
        <f t="shared" si="225"/>
        <v>1840.4631727790788</v>
      </c>
      <c r="OY38" s="206">
        <f t="shared" si="225"/>
        <v>1840.4631727790788</v>
      </c>
      <c r="OZ38" s="206">
        <f t="shared" si="225"/>
        <v>1840.4631727790788</v>
      </c>
      <c r="PA38" s="206">
        <f t="shared" si="225"/>
        <v>1840.4631727790788</v>
      </c>
      <c r="PB38" s="206">
        <f t="shared" si="225"/>
        <v>1840.4631727790788</v>
      </c>
      <c r="PC38" s="206">
        <f t="shared" si="225"/>
        <v>1840.4631727790788</v>
      </c>
      <c r="PD38" s="206">
        <f t="shared" si="225"/>
        <v>1840.4631727790788</v>
      </c>
      <c r="PE38" s="206">
        <f t="shared" si="225"/>
        <v>1840.4631727790788</v>
      </c>
      <c r="PF38" s="206">
        <f t="shared" si="225"/>
        <v>1840.4631727790788</v>
      </c>
      <c r="PG38" s="206">
        <f t="shared" ref="PG38:RA38" si="226">PG$5*$E38/12*PG17*1000</f>
        <v>1840.4631727790788</v>
      </c>
      <c r="PH38" s="206">
        <f t="shared" si="226"/>
        <v>1840.4631727790788</v>
      </c>
      <c r="PI38" s="206">
        <f t="shared" si="226"/>
        <v>1840.4631727790788</v>
      </c>
      <c r="PJ38" s="206">
        <f t="shared" si="226"/>
        <v>1840.4631727790788</v>
      </c>
      <c r="PK38" s="206">
        <f t="shared" si="226"/>
        <v>1840.4631727790788</v>
      </c>
      <c r="PL38" s="206">
        <f t="shared" si="226"/>
        <v>1840.4631727790788</v>
      </c>
      <c r="PM38" s="206">
        <f t="shared" si="226"/>
        <v>1840.4631727790788</v>
      </c>
      <c r="PN38" s="206">
        <f t="shared" si="226"/>
        <v>1840.4631727790788</v>
      </c>
      <c r="PO38" s="206">
        <f t="shared" si="226"/>
        <v>1840.4631727790788</v>
      </c>
      <c r="PP38" s="206">
        <f t="shared" si="226"/>
        <v>1840.4631727790788</v>
      </c>
      <c r="PQ38" s="206">
        <f t="shared" si="226"/>
        <v>1840.4631727790788</v>
      </c>
      <c r="PR38" s="206">
        <f t="shared" si="226"/>
        <v>1840.4631727790788</v>
      </c>
      <c r="PS38" s="206">
        <f t="shared" si="226"/>
        <v>1840.4631727790788</v>
      </c>
      <c r="PT38" s="206">
        <f t="shared" si="226"/>
        <v>1840.4631727790788</v>
      </c>
      <c r="PU38" s="206">
        <f t="shared" si="226"/>
        <v>1840.4631727790788</v>
      </c>
      <c r="PV38" s="206">
        <f t="shared" si="226"/>
        <v>1840.4631727790788</v>
      </c>
      <c r="PW38" s="206">
        <f t="shared" si="226"/>
        <v>1840.4631727790788</v>
      </c>
      <c r="PX38" s="206">
        <f t="shared" si="226"/>
        <v>1840.4631727790788</v>
      </c>
      <c r="PY38" s="206">
        <f t="shared" si="226"/>
        <v>1840.4631727790788</v>
      </c>
      <c r="PZ38" s="206">
        <f t="shared" si="226"/>
        <v>1840.4631727790788</v>
      </c>
      <c r="QA38" s="206">
        <f t="shared" si="226"/>
        <v>1840.4631727790788</v>
      </c>
      <c r="QB38" s="206">
        <f t="shared" si="226"/>
        <v>1840.4631727790788</v>
      </c>
      <c r="QC38" s="206">
        <f t="shared" si="226"/>
        <v>1840.4631727790788</v>
      </c>
      <c r="QD38" s="206">
        <f t="shared" si="226"/>
        <v>1840.4631727790788</v>
      </c>
      <c r="QE38" s="206">
        <f t="shared" si="226"/>
        <v>1840.4631727790788</v>
      </c>
      <c r="QF38" s="206">
        <f t="shared" si="226"/>
        <v>1840.4631727790788</v>
      </c>
      <c r="QG38" s="206">
        <f t="shared" si="226"/>
        <v>1840.4631727790788</v>
      </c>
      <c r="QH38" s="206">
        <f t="shared" si="226"/>
        <v>1840.4631727790788</v>
      </c>
      <c r="QI38" s="206">
        <f t="shared" si="226"/>
        <v>1840.4631727790788</v>
      </c>
      <c r="QJ38" s="206">
        <f t="shared" si="226"/>
        <v>1840.4631727790788</v>
      </c>
      <c r="QK38" s="206">
        <f t="shared" si="226"/>
        <v>1840.4631727790788</v>
      </c>
      <c r="QL38" s="206">
        <f t="shared" si="226"/>
        <v>1840.4631727790788</v>
      </c>
      <c r="QM38" s="206">
        <f t="shared" si="226"/>
        <v>1840.4631727790788</v>
      </c>
      <c r="QN38" s="206">
        <f t="shared" si="226"/>
        <v>1840.4631727790788</v>
      </c>
      <c r="QO38" s="206">
        <f t="shared" si="226"/>
        <v>1840.4631727790788</v>
      </c>
      <c r="QP38" s="206">
        <f t="shared" si="226"/>
        <v>1840.4631727790788</v>
      </c>
      <c r="QQ38" s="206">
        <f t="shared" si="226"/>
        <v>1840.4631727790788</v>
      </c>
      <c r="QR38" s="206">
        <f t="shared" si="226"/>
        <v>1840.4631727790788</v>
      </c>
      <c r="QS38" s="206">
        <f t="shared" si="226"/>
        <v>1840.4631727790788</v>
      </c>
      <c r="QT38" s="206">
        <f t="shared" si="226"/>
        <v>1840.4631727790788</v>
      </c>
      <c r="QU38" s="206">
        <f t="shared" si="226"/>
        <v>1840.4631727790788</v>
      </c>
      <c r="QV38" s="206">
        <f t="shared" si="226"/>
        <v>1840.4631727790788</v>
      </c>
      <c r="QW38" s="206">
        <f t="shared" si="226"/>
        <v>1840.4631727790788</v>
      </c>
      <c r="QX38" s="206">
        <f t="shared" si="226"/>
        <v>1840.4631727790788</v>
      </c>
      <c r="QY38" s="206">
        <f t="shared" si="226"/>
        <v>1840.4631727790788</v>
      </c>
      <c r="QZ38" s="206">
        <f t="shared" si="226"/>
        <v>1840.4631727790788</v>
      </c>
      <c r="RA38" s="206">
        <f t="shared" si="226"/>
        <v>1840.4631727790788</v>
      </c>
      <c r="RB38" s="206"/>
      <c r="RC38" s="206"/>
      <c r="RD38" s="206"/>
      <c r="RE38" s="206"/>
      <c r="RF38" s="206"/>
      <c r="RG38" s="206"/>
      <c r="RH38" s="206"/>
      <c r="RI38" s="206"/>
      <c r="RJ38" s="206"/>
      <c r="RK38" s="206"/>
      <c r="RL38" s="206"/>
      <c r="RM38" s="206"/>
      <c r="RN38" s="206"/>
      <c r="RO38" s="206"/>
      <c r="RP38" s="206"/>
      <c r="RQ38" s="206"/>
      <c r="RR38" s="206"/>
      <c r="RS38" s="206"/>
    </row>
    <row r="39" spans="1:487">
      <c r="A39" s="287" t="s">
        <v>940</v>
      </c>
      <c r="B39" s="350">
        <v>70</v>
      </c>
      <c r="C39" s="350">
        <f>B39*C$8</f>
        <v>3.5</v>
      </c>
      <c r="D39" s="534">
        <f>(B39+C39)*D$8</f>
        <v>19.477500000000003</v>
      </c>
      <c r="E39" s="364">
        <f t="shared" si="207"/>
        <v>92.977500000000006</v>
      </c>
      <c r="F39" s="435">
        <v>0.125</v>
      </c>
      <c r="G39" s="379">
        <f t="shared" si="208"/>
        <v>1</v>
      </c>
      <c r="H39" s="350">
        <f t="shared" si="209"/>
        <v>11.622187500000001</v>
      </c>
      <c r="I39" s="350">
        <f t="shared" si="210"/>
        <v>0</v>
      </c>
      <c r="J39" s="379">
        <f t="shared" si="211"/>
        <v>0</v>
      </c>
      <c r="K39" s="379">
        <f t="shared" si="211"/>
        <v>0</v>
      </c>
      <c r="L39" s="350">
        <f t="shared" si="212"/>
        <v>0</v>
      </c>
      <c r="M39" s="350">
        <f t="shared" si="213"/>
        <v>0</v>
      </c>
      <c r="N39" s="367">
        <f t="shared" si="214"/>
        <v>0.125</v>
      </c>
      <c r="O39" s="367">
        <f t="shared" si="215"/>
        <v>1</v>
      </c>
      <c r="P39" s="367">
        <f t="shared" si="216"/>
        <v>11.622187500000001</v>
      </c>
      <c r="Q39" s="367">
        <f t="shared" si="217"/>
        <v>0</v>
      </c>
      <c r="R39" s="355">
        <v>0</v>
      </c>
      <c r="S39" s="287"/>
      <c r="T39" s="206">
        <f t="shared" ref="T39:AL39" si="227">T$5*$E39/12*T18*1000</f>
        <v>0</v>
      </c>
      <c r="U39" s="206">
        <f t="shared" si="227"/>
        <v>0</v>
      </c>
      <c r="V39" s="206">
        <f t="shared" si="227"/>
        <v>0</v>
      </c>
      <c r="W39" s="206">
        <f t="shared" si="227"/>
        <v>0</v>
      </c>
      <c r="X39" s="206">
        <f t="shared" si="227"/>
        <v>0</v>
      </c>
      <c r="Y39" s="206">
        <f t="shared" si="227"/>
        <v>0</v>
      </c>
      <c r="Z39" s="206">
        <f t="shared" si="227"/>
        <v>0</v>
      </c>
      <c r="AA39" s="206">
        <f t="shared" si="227"/>
        <v>0</v>
      </c>
      <c r="AB39" s="206">
        <f t="shared" si="227"/>
        <v>0</v>
      </c>
      <c r="AC39" s="206">
        <f t="shared" si="227"/>
        <v>0</v>
      </c>
      <c r="AD39" s="206">
        <f t="shared" si="227"/>
        <v>0</v>
      </c>
      <c r="AE39" s="206">
        <f t="shared" si="227"/>
        <v>0</v>
      </c>
      <c r="AF39" s="206">
        <f t="shared" si="227"/>
        <v>0</v>
      </c>
      <c r="AG39" s="206">
        <f t="shared" si="227"/>
        <v>0</v>
      </c>
      <c r="AH39" s="206">
        <f t="shared" si="227"/>
        <v>0</v>
      </c>
      <c r="AI39" s="206">
        <f t="shared" si="227"/>
        <v>0</v>
      </c>
      <c r="AJ39" s="206">
        <f t="shared" si="227"/>
        <v>0</v>
      </c>
      <c r="AK39" s="206">
        <f t="shared" si="227"/>
        <v>0</v>
      </c>
      <c r="AL39" s="206">
        <f t="shared" si="227"/>
        <v>0</v>
      </c>
      <c r="AM39" s="206">
        <f t="shared" ref="AM39:CX39" si="228">AM$5*$E39/12*AM18*1000</f>
        <v>0</v>
      </c>
      <c r="AN39" s="206">
        <f t="shared" si="228"/>
        <v>0</v>
      </c>
      <c r="AO39" s="206">
        <f t="shared" si="228"/>
        <v>0</v>
      </c>
      <c r="AP39" s="206">
        <f t="shared" si="228"/>
        <v>0</v>
      </c>
      <c r="AQ39" s="206">
        <f t="shared" si="228"/>
        <v>0</v>
      </c>
      <c r="AR39" s="206">
        <f t="shared" si="228"/>
        <v>1017.546728515625</v>
      </c>
      <c r="AS39" s="206">
        <f t="shared" si="228"/>
        <v>1017.546728515625</v>
      </c>
      <c r="AT39" s="206">
        <f t="shared" si="228"/>
        <v>1017.546728515625</v>
      </c>
      <c r="AU39" s="206">
        <f t="shared" si="228"/>
        <v>1017.546728515625</v>
      </c>
      <c r="AV39" s="206">
        <f t="shared" si="228"/>
        <v>1017.546728515625</v>
      </c>
      <c r="AW39" s="206">
        <f t="shared" si="228"/>
        <v>1017.546728515625</v>
      </c>
      <c r="AX39" s="206">
        <f t="shared" si="228"/>
        <v>1017.546728515625</v>
      </c>
      <c r="AY39" s="206">
        <f t="shared" si="228"/>
        <v>1017.546728515625</v>
      </c>
      <c r="AZ39" s="206">
        <f t="shared" si="228"/>
        <v>1017.546728515625</v>
      </c>
      <c r="BA39" s="206">
        <f t="shared" si="228"/>
        <v>1017.546728515625</v>
      </c>
      <c r="BB39" s="206">
        <f t="shared" si="228"/>
        <v>1017.546728515625</v>
      </c>
      <c r="BC39" s="206">
        <f t="shared" si="228"/>
        <v>1017.546728515625</v>
      </c>
      <c r="BD39" s="206">
        <f t="shared" si="228"/>
        <v>1042.9853967285158</v>
      </c>
      <c r="BE39" s="206">
        <f t="shared" si="228"/>
        <v>1042.9853967285158</v>
      </c>
      <c r="BF39" s="206">
        <f t="shared" si="228"/>
        <v>1042.9853967285158</v>
      </c>
      <c r="BG39" s="206">
        <f t="shared" si="228"/>
        <v>1042.9853967285158</v>
      </c>
      <c r="BH39" s="206">
        <f t="shared" si="228"/>
        <v>1042.9853967285158</v>
      </c>
      <c r="BI39" s="206">
        <f t="shared" si="228"/>
        <v>1042.9853967285158</v>
      </c>
      <c r="BJ39" s="206">
        <f t="shared" si="228"/>
        <v>1042.9853967285158</v>
      </c>
      <c r="BK39" s="206">
        <f t="shared" si="228"/>
        <v>1042.9853967285158</v>
      </c>
      <c r="BL39" s="206">
        <f t="shared" si="228"/>
        <v>1042.9853967285158</v>
      </c>
      <c r="BM39" s="206">
        <f t="shared" si="228"/>
        <v>1042.9853967285158</v>
      </c>
      <c r="BN39" s="206">
        <f t="shared" si="228"/>
        <v>1042.9853967285158</v>
      </c>
      <c r="BO39" s="206">
        <f t="shared" si="228"/>
        <v>1042.9853967285158</v>
      </c>
      <c r="BP39" s="206">
        <f t="shared" si="228"/>
        <v>1069.0600316467285</v>
      </c>
      <c r="BQ39" s="206">
        <f t="shared" si="228"/>
        <v>1069.0600316467285</v>
      </c>
      <c r="BR39" s="206">
        <f t="shared" si="228"/>
        <v>1069.0600316467285</v>
      </c>
      <c r="BS39" s="206">
        <f t="shared" si="228"/>
        <v>1069.0600316467285</v>
      </c>
      <c r="BT39" s="206">
        <f t="shared" si="228"/>
        <v>1069.0600316467285</v>
      </c>
      <c r="BU39" s="206">
        <f t="shared" si="228"/>
        <v>1069.0600316467285</v>
      </c>
      <c r="BV39" s="206">
        <f t="shared" si="228"/>
        <v>1069.0600316467285</v>
      </c>
      <c r="BW39" s="206">
        <f t="shared" si="228"/>
        <v>1069.0600316467285</v>
      </c>
      <c r="BX39" s="206">
        <f t="shared" si="228"/>
        <v>1069.0600316467285</v>
      </c>
      <c r="BY39" s="206">
        <f t="shared" si="228"/>
        <v>1069.0600316467285</v>
      </c>
      <c r="BZ39" s="206">
        <f t="shared" si="228"/>
        <v>1069.0600316467285</v>
      </c>
      <c r="CA39" s="206">
        <f t="shared" si="228"/>
        <v>1069.0600316467285</v>
      </c>
      <c r="CB39" s="206">
        <f t="shared" si="228"/>
        <v>1095.7865324378965</v>
      </c>
      <c r="CC39" s="206">
        <f t="shared" si="228"/>
        <v>1095.7865324378965</v>
      </c>
      <c r="CD39" s="206">
        <f t="shared" si="228"/>
        <v>1095.7865324378965</v>
      </c>
      <c r="CE39" s="206">
        <f t="shared" si="228"/>
        <v>1095.7865324378965</v>
      </c>
      <c r="CF39" s="206">
        <f t="shared" si="228"/>
        <v>1095.7865324378965</v>
      </c>
      <c r="CG39" s="206">
        <f t="shared" si="228"/>
        <v>1095.7865324378965</v>
      </c>
      <c r="CH39" s="206">
        <f t="shared" si="228"/>
        <v>1095.7865324378965</v>
      </c>
      <c r="CI39" s="206">
        <f t="shared" si="228"/>
        <v>1095.7865324378965</v>
      </c>
      <c r="CJ39" s="206">
        <f t="shared" si="228"/>
        <v>1095.7865324378965</v>
      </c>
      <c r="CK39" s="206">
        <f t="shared" si="228"/>
        <v>1095.7865324378965</v>
      </c>
      <c r="CL39" s="206">
        <f t="shared" si="228"/>
        <v>1095.7865324378965</v>
      </c>
      <c r="CM39" s="206">
        <f t="shared" si="228"/>
        <v>1095.7865324378965</v>
      </c>
      <c r="CN39" s="206">
        <f t="shared" si="228"/>
        <v>1123.1811957488437</v>
      </c>
      <c r="CO39" s="206">
        <f t="shared" si="228"/>
        <v>1123.1811957488437</v>
      </c>
      <c r="CP39" s="206">
        <f t="shared" si="228"/>
        <v>1123.1811957488437</v>
      </c>
      <c r="CQ39" s="206">
        <f t="shared" si="228"/>
        <v>1123.1811957488437</v>
      </c>
      <c r="CR39" s="206">
        <f t="shared" si="228"/>
        <v>1123.1811957488437</v>
      </c>
      <c r="CS39" s="206">
        <f t="shared" si="228"/>
        <v>1123.1811957488437</v>
      </c>
      <c r="CT39" s="206">
        <f t="shared" si="228"/>
        <v>1123.1811957488437</v>
      </c>
      <c r="CU39" s="206">
        <f t="shared" si="228"/>
        <v>1123.1811957488437</v>
      </c>
      <c r="CV39" s="206">
        <f t="shared" si="228"/>
        <v>1123.1811957488437</v>
      </c>
      <c r="CW39" s="206">
        <f t="shared" si="228"/>
        <v>1123.1811957488437</v>
      </c>
      <c r="CX39" s="206">
        <f t="shared" si="228"/>
        <v>1123.1811957488437</v>
      </c>
      <c r="CY39" s="206">
        <f t="shared" ref="CY39:FJ39" si="229">CY$5*$E39/12*CY18*1000</f>
        <v>1123.1811957488437</v>
      </c>
      <c r="CZ39" s="206">
        <f t="shared" si="229"/>
        <v>1151.2607256425647</v>
      </c>
      <c r="DA39" s="206">
        <f t="shared" si="229"/>
        <v>1151.2607256425647</v>
      </c>
      <c r="DB39" s="206">
        <f t="shared" si="229"/>
        <v>1151.2607256425647</v>
      </c>
      <c r="DC39" s="206">
        <f t="shared" si="229"/>
        <v>1151.2607256425647</v>
      </c>
      <c r="DD39" s="206">
        <f t="shared" si="229"/>
        <v>1151.2607256425647</v>
      </c>
      <c r="DE39" s="206">
        <f t="shared" si="229"/>
        <v>1151.2607256425647</v>
      </c>
      <c r="DF39" s="206">
        <f t="shared" si="229"/>
        <v>1151.2607256425647</v>
      </c>
      <c r="DG39" s="206">
        <f t="shared" si="229"/>
        <v>1151.2607256425647</v>
      </c>
      <c r="DH39" s="206">
        <f t="shared" si="229"/>
        <v>1151.2607256425647</v>
      </c>
      <c r="DI39" s="206">
        <f t="shared" si="229"/>
        <v>1151.2607256425647</v>
      </c>
      <c r="DJ39" s="206">
        <f t="shared" si="229"/>
        <v>1151.2607256425647</v>
      </c>
      <c r="DK39" s="206">
        <f t="shared" si="229"/>
        <v>1151.2607256425647</v>
      </c>
      <c r="DL39" s="206">
        <f t="shared" si="229"/>
        <v>1180.0422437836289</v>
      </c>
      <c r="DM39" s="206">
        <f t="shared" si="229"/>
        <v>1180.0422437836289</v>
      </c>
      <c r="DN39" s="206">
        <f t="shared" si="229"/>
        <v>1180.0422437836289</v>
      </c>
      <c r="DO39" s="206">
        <f t="shared" si="229"/>
        <v>1180.0422437836289</v>
      </c>
      <c r="DP39" s="206">
        <f t="shared" si="229"/>
        <v>1180.0422437836289</v>
      </c>
      <c r="DQ39" s="206">
        <f t="shared" si="229"/>
        <v>1180.0422437836289</v>
      </c>
      <c r="DR39" s="206">
        <f t="shared" si="229"/>
        <v>1180.0422437836289</v>
      </c>
      <c r="DS39" s="206">
        <f t="shared" si="229"/>
        <v>1180.0422437836289</v>
      </c>
      <c r="DT39" s="206">
        <f t="shared" si="229"/>
        <v>1180.0422437836289</v>
      </c>
      <c r="DU39" s="206">
        <f t="shared" si="229"/>
        <v>1180.0422437836289</v>
      </c>
      <c r="DV39" s="206">
        <f t="shared" si="229"/>
        <v>1180.0422437836289</v>
      </c>
      <c r="DW39" s="206">
        <f t="shared" si="229"/>
        <v>1180.0422437836289</v>
      </c>
      <c r="DX39" s="206">
        <f t="shared" si="229"/>
        <v>1209.5432998782194</v>
      </c>
      <c r="DY39" s="206">
        <f t="shared" si="229"/>
        <v>1209.5432998782194</v>
      </c>
      <c r="DZ39" s="206">
        <f t="shared" si="229"/>
        <v>1209.5432998782194</v>
      </c>
      <c r="EA39" s="206">
        <f t="shared" si="229"/>
        <v>1209.5432998782194</v>
      </c>
      <c r="EB39" s="206">
        <f t="shared" si="229"/>
        <v>1209.5432998782194</v>
      </c>
      <c r="EC39" s="206">
        <f t="shared" si="229"/>
        <v>1209.5432998782194</v>
      </c>
      <c r="ED39" s="206">
        <f t="shared" si="229"/>
        <v>1209.5432998782194</v>
      </c>
      <c r="EE39" s="206">
        <f t="shared" si="229"/>
        <v>1209.5432998782194</v>
      </c>
      <c r="EF39" s="206">
        <f t="shared" si="229"/>
        <v>1209.5432998782194</v>
      </c>
      <c r="EG39" s="206">
        <f t="shared" si="229"/>
        <v>1209.5432998782194</v>
      </c>
      <c r="EH39" s="206">
        <f t="shared" si="229"/>
        <v>1209.5432998782194</v>
      </c>
      <c r="EI39" s="206">
        <f t="shared" si="229"/>
        <v>1209.5432998782194</v>
      </c>
      <c r="EJ39" s="206">
        <f t="shared" si="229"/>
        <v>1239.7818823751745</v>
      </c>
      <c r="EK39" s="206">
        <f t="shared" si="229"/>
        <v>1239.7818823751745</v>
      </c>
      <c r="EL39" s="206">
        <f t="shared" si="229"/>
        <v>1239.7818823751745</v>
      </c>
      <c r="EM39" s="206">
        <f t="shared" si="229"/>
        <v>1239.7818823751745</v>
      </c>
      <c r="EN39" s="206">
        <f t="shared" si="229"/>
        <v>1239.7818823751745</v>
      </c>
      <c r="EO39" s="206">
        <f t="shared" si="229"/>
        <v>1239.7818823751745</v>
      </c>
      <c r="EP39" s="206">
        <f t="shared" si="229"/>
        <v>1239.7818823751745</v>
      </c>
      <c r="EQ39" s="206">
        <f t="shared" si="229"/>
        <v>1239.7818823751745</v>
      </c>
      <c r="ER39" s="206">
        <f t="shared" si="229"/>
        <v>1239.7818823751745</v>
      </c>
      <c r="ES39" s="206">
        <f t="shared" si="229"/>
        <v>1239.7818823751745</v>
      </c>
      <c r="ET39" s="206">
        <f t="shared" si="229"/>
        <v>1239.7818823751745</v>
      </c>
      <c r="EU39" s="206">
        <f t="shared" si="229"/>
        <v>1239.7818823751745</v>
      </c>
      <c r="EV39" s="206">
        <f t="shared" si="229"/>
        <v>1270.7764294345541</v>
      </c>
      <c r="EW39" s="206">
        <f t="shared" si="229"/>
        <v>1270.7764294345541</v>
      </c>
      <c r="EX39" s="206">
        <f t="shared" si="229"/>
        <v>1270.7764294345541</v>
      </c>
      <c r="EY39" s="206">
        <f t="shared" si="229"/>
        <v>1270.7764294345541</v>
      </c>
      <c r="EZ39" s="206">
        <f t="shared" si="229"/>
        <v>1270.7764294345541</v>
      </c>
      <c r="FA39" s="206">
        <f t="shared" si="229"/>
        <v>1270.7764294345541</v>
      </c>
      <c r="FB39" s="206">
        <f t="shared" si="229"/>
        <v>1270.7764294345541</v>
      </c>
      <c r="FC39" s="206">
        <f t="shared" si="229"/>
        <v>1270.7764294345541</v>
      </c>
      <c r="FD39" s="206">
        <f t="shared" si="229"/>
        <v>1270.7764294345541</v>
      </c>
      <c r="FE39" s="206">
        <f t="shared" si="229"/>
        <v>1270.7764294345541</v>
      </c>
      <c r="FF39" s="206">
        <f t="shared" si="229"/>
        <v>1270.7764294345541</v>
      </c>
      <c r="FG39" s="206">
        <f t="shared" si="229"/>
        <v>1270.7764294345541</v>
      </c>
      <c r="FH39" s="206">
        <f t="shared" si="229"/>
        <v>1302.5458401704177</v>
      </c>
      <c r="FI39" s="206">
        <f t="shared" si="229"/>
        <v>1302.5458401704177</v>
      </c>
      <c r="FJ39" s="206">
        <f t="shared" si="229"/>
        <v>1302.5458401704177</v>
      </c>
      <c r="FK39" s="206">
        <f t="shared" ref="FK39:HV39" si="230">FK$5*$E39/12*FK18*1000</f>
        <v>1302.5458401704177</v>
      </c>
      <c r="FL39" s="206">
        <f t="shared" si="230"/>
        <v>1302.5458401704177</v>
      </c>
      <c r="FM39" s="206">
        <f t="shared" si="230"/>
        <v>1302.5458401704177</v>
      </c>
      <c r="FN39" s="206">
        <f t="shared" si="230"/>
        <v>1302.5458401704177</v>
      </c>
      <c r="FO39" s="206">
        <f t="shared" si="230"/>
        <v>1302.5458401704177</v>
      </c>
      <c r="FP39" s="206">
        <f t="shared" si="230"/>
        <v>1302.5458401704177</v>
      </c>
      <c r="FQ39" s="206">
        <f t="shared" si="230"/>
        <v>1302.5458401704177</v>
      </c>
      <c r="FR39" s="206">
        <f t="shared" si="230"/>
        <v>1302.5458401704177</v>
      </c>
      <c r="FS39" s="206">
        <f t="shared" si="230"/>
        <v>1302.5458401704177</v>
      </c>
      <c r="FT39" s="206">
        <f t="shared" si="230"/>
        <v>1335.1094861746781</v>
      </c>
      <c r="FU39" s="206">
        <f t="shared" si="230"/>
        <v>1335.1094861746781</v>
      </c>
      <c r="FV39" s="206">
        <f t="shared" si="230"/>
        <v>1335.1094861746781</v>
      </c>
      <c r="FW39" s="206">
        <f t="shared" si="230"/>
        <v>1335.1094861746781</v>
      </c>
      <c r="FX39" s="206">
        <f t="shared" si="230"/>
        <v>1335.1094861746781</v>
      </c>
      <c r="FY39" s="206">
        <f t="shared" si="230"/>
        <v>1335.1094861746781</v>
      </c>
      <c r="FZ39" s="206">
        <f t="shared" si="230"/>
        <v>1335.1094861746781</v>
      </c>
      <c r="GA39" s="206">
        <f t="shared" si="230"/>
        <v>1335.1094861746781</v>
      </c>
      <c r="GB39" s="206">
        <f t="shared" si="230"/>
        <v>1335.1094861746781</v>
      </c>
      <c r="GC39" s="206">
        <f t="shared" si="230"/>
        <v>1335.1094861746781</v>
      </c>
      <c r="GD39" s="206">
        <f t="shared" si="230"/>
        <v>1335.1094861746781</v>
      </c>
      <c r="GE39" s="206">
        <f t="shared" si="230"/>
        <v>1335.1094861746781</v>
      </c>
      <c r="GF39" s="206">
        <f t="shared" si="230"/>
        <v>1368.4872233290448</v>
      </c>
      <c r="GG39" s="206">
        <f t="shared" si="230"/>
        <v>1368.4872233290448</v>
      </c>
      <c r="GH39" s="206">
        <f t="shared" si="230"/>
        <v>1368.4872233290448</v>
      </c>
      <c r="GI39" s="206">
        <f t="shared" si="230"/>
        <v>1368.4872233290448</v>
      </c>
      <c r="GJ39" s="206">
        <f t="shared" si="230"/>
        <v>1368.4872233290448</v>
      </c>
      <c r="GK39" s="206">
        <f t="shared" si="230"/>
        <v>1368.4872233290448</v>
      </c>
      <c r="GL39" s="206">
        <f t="shared" si="230"/>
        <v>1368.4872233290448</v>
      </c>
      <c r="GM39" s="206">
        <f t="shared" si="230"/>
        <v>1368.4872233290448</v>
      </c>
      <c r="GN39" s="206">
        <f t="shared" si="230"/>
        <v>1368.4872233290448</v>
      </c>
      <c r="GO39" s="206">
        <f t="shared" si="230"/>
        <v>1368.4872233290448</v>
      </c>
      <c r="GP39" s="206">
        <f t="shared" si="230"/>
        <v>1368.4872233290448</v>
      </c>
      <c r="GQ39" s="206">
        <f t="shared" si="230"/>
        <v>1368.4872233290448</v>
      </c>
      <c r="GR39" s="206">
        <f t="shared" si="230"/>
        <v>1402.6994039122708</v>
      </c>
      <c r="GS39" s="206">
        <f t="shared" si="230"/>
        <v>1402.6994039122708</v>
      </c>
      <c r="GT39" s="206">
        <f t="shared" si="230"/>
        <v>1402.6994039122708</v>
      </c>
      <c r="GU39" s="206">
        <f t="shared" si="230"/>
        <v>1402.6994039122708</v>
      </c>
      <c r="GV39" s="206">
        <f t="shared" si="230"/>
        <v>1402.6994039122708</v>
      </c>
      <c r="GW39" s="206">
        <f t="shared" si="230"/>
        <v>1402.6994039122708</v>
      </c>
      <c r="GX39" s="206">
        <f t="shared" si="230"/>
        <v>1402.6994039122708</v>
      </c>
      <c r="GY39" s="206">
        <f t="shared" si="230"/>
        <v>1402.6994039122708</v>
      </c>
      <c r="GZ39" s="206">
        <f t="shared" si="230"/>
        <v>1402.6994039122708</v>
      </c>
      <c r="HA39" s="206">
        <f t="shared" si="230"/>
        <v>1402.6994039122708</v>
      </c>
      <c r="HB39" s="206">
        <f t="shared" si="230"/>
        <v>1402.6994039122708</v>
      </c>
      <c r="HC39" s="206">
        <f t="shared" si="230"/>
        <v>1402.6994039122708</v>
      </c>
      <c r="HD39" s="206">
        <f t="shared" si="230"/>
        <v>1437.7668890100776</v>
      </c>
      <c r="HE39" s="206">
        <f t="shared" si="230"/>
        <v>1437.7668890100776</v>
      </c>
      <c r="HF39" s="206">
        <f t="shared" si="230"/>
        <v>1437.7668890100776</v>
      </c>
      <c r="HG39" s="206">
        <f t="shared" si="230"/>
        <v>1437.7668890100776</v>
      </c>
      <c r="HH39" s="206">
        <f t="shared" si="230"/>
        <v>1437.7668890100776</v>
      </c>
      <c r="HI39" s="206">
        <f t="shared" si="230"/>
        <v>1437.7668890100776</v>
      </c>
      <c r="HJ39" s="206">
        <f t="shared" si="230"/>
        <v>1437.7668890100776</v>
      </c>
      <c r="HK39" s="206">
        <f t="shared" si="230"/>
        <v>1437.7668890100776</v>
      </c>
      <c r="HL39" s="206">
        <f t="shared" si="230"/>
        <v>1437.7668890100776</v>
      </c>
      <c r="HM39" s="206">
        <f t="shared" si="230"/>
        <v>1437.7668890100776</v>
      </c>
      <c r="HN39" s="206">
        <f t="shared" si="230"/>
        <v>1437.7668890100776</v>
      </c>
      <c r="HO39" s="206">
        <f t="shared" si="230"/>
        <v>1437.7668890100776</v>
      </c>
      <c r="HP39" s="206">
        <f t="shared" si="230"/>
        <v>1473.7110612353292</v>
      </c>
      <c r="HQ39" s="206">
        <f t="shared" si="230"/>
        <v>1473.7110612353292</v>
      </c>
      <c r="HR39" s="206">
        <f t="shared" si="230"/>
        <v>1473.7110612353292</v>
      </c>
      <c r="HS39" s="206">
        <f t="shared" si="230"/>
        <v>1473.7110612353292</v>
      </c>
      <c r="HT39" s="206">
        <f t="shared" si="230"/>
        <v>1473.7110612353292</v>
      </c>
      <c r="HU39" s="206">
        <f t="shared" si="230"/>
        <v>1473.7110612353292</v>
      </c>
      <c r="HV39" s="206">
        <f t="shared" si="230"/>
        <v>1473.7110612353292</v>
      </c>
      <c r="HW39" s="206">
        <f t="shared" ref="HW39:KH39" si="231">HW$5*$E39/12*HW18*1000</f>
        <v>1473.7110612353292</v>
      </c>
      <c r="HX39" s="206">
        <f t="shared" si="231"/>
        <v>1473.7110612353292</v>
      </c>
      <c r="HY39" s="206">
        <f t="shared" si="231"/>
        <v>1473.7110612353292</v>
      </c>
      <c r="HZ39" s="206">
        <f t="shared" si="231"/>
        <v>1473.7110612353292</v>
      </c>
      <c r="IA39" s="206">
        <f t="shared" si="231"/>
        <v>1473.7110612353292</v>
      </c>
      <c r="IB39" s="206">
        <f t="shared" si="231"/>
        <v>1510.5538377662124</v>
      </c>
      <c r="IC39" s="206">
        <f t="shared" si="231"/>
        <v>1510.5538377662124</v>
      </c>
      <c r="ID39" s="206">
        <f t="shared" si="231"/>
        <v>1510.5538377662124</v>
      </c>
      <c r="IE39" s="206">
        <f t="shared" si="231"/>
        <v>1510.5538377662124</v>
      </c>
      <c r="IF39" s="206">
        <f t="shared" si="231"/>
        <v>1510.5538377662124</v>
      </c>
      <c r="IG39" s="206">
        <f t="shared" si="231"/>
        <v>1510.5538377662124</v>
      </c>
      <c r="IH39" s="206">
        <f t="shared" si="231"/>
        <v>1510.5538377662124</v>
      </c>
      <c r="II39" s="206">
        <f t="shared" si="231"/>
        <v>1510.5538377662124</v>
      </c>
      <c r="IJ39" s="206">
        <f t="shared" si="231"/>
        <v>1510.5538377662124</v>
      </c>
      <c r="IK39" s="206">
        <f t="shared" si="231"/>
        <v>1510.5538377662124</v>
      </c>
      <c r="IL39" s="206">
        <f t="shared" si="231"/>
        <v>1510.5538377662124</v>
      </c>
      <c r="IM39" s="206">
        <f t="shared" si="231"/>
        <v>1510.5538377662124</v>
      </c>
      <c r="IN39" s="206">
        <f t="shared" si="231"/>
        <v>1548.3176837103674</v>
      </c>
      <c r="IO39" s="206">
        <f t="shared" si="231"/>
        <v>1548.3176837103674</v>
      </c>
      <c r="IP39" s="206">
        <f t="shared" si="231"/>
        <v>1548.3176837103674</v>
      </c>
      <c r="IQ39" s="206">
        <f t="shared" si="231"/>
        <v>1548.3176837103674</v>
      </c>
      <c r="IR39" s="206">
        <f t="shared" si="231"/>
        <v>1548.3176837103674</v>
      </c>
      <c r="IS39" s="206">
        <f t="shared" si="231"/>
        <v>1548.3176837103674</v>
      </c>
      <c r="IT39" s="206">
        <f t="shared" si="231"/>
        <v>1548.3176837103674</v>
      </c>
      <c r="IU39" s="206">
        <f t="shared" si="231"/>
        <v>1548.3176837103674</v>
      </c>
      <c r="IV39" s="206">
        <f t="shared" si="231"/>
        <v>1548.3176837103674</v>
      </c>
      <c r="IW39" s="206">
        <f t="shared" si="231"/>
        <v>1548.3176837103674</v>
      </c>
      <c r="IX39" s="206">
        <f t="shared" si="231"/>
        <v>1548.3176837103674</v>
      </c>
      <c r="IY39" s="206">
        <f t="shared" si="231"/>
        <v>1548.3176837103674</v>
      </c>
      <c r="IZ39" s="206">
        <f t="shared" si="231"/>
        <v>1587.0256258031263</v>
      </c>
      <c r="JA39" s="206">
        <f t="shared" si="231"/>
        <v>1587.0256258031263</v>
      </c>
      <c r="JB39" s="206">
        <f t="shared" si="231"/>
        <v>1587.0256258031263</v>
      </c>
      <c r="JC39" s="206">
        <f t="shared" si="231"/>
        <v>1587.0256258031263</v>
      </c>
      <c r="JD39" s="206">
        <f t="shared" si="231"/>
        <v>1587.0256258031263</v>
      </c>
      <c r="JE39" s="206">
        <f t="shared" si="231"/>
        <v>1587.0256258031263</v>
      </c>
      <c r="JF39" s="206">
        <f t="shared" si="231"/>
        <v>1587.0256258031263</v>
      </c>
      <c r="JG39" s="206">
        <f t="shared" si="231"/>
        <v>1587.0256258031263</v>
      </c>
      <c r="JH39" s="206">
        <f t="shared" si="231"/>
        <v>1587.0256258031263</v>
      </c>
      <c r="JI39" s="206">
        <f t="shared" si="231"/>
        <v>1587.0256258031263</v>
      </c>
      <c r="JJ39" s="206">
        <f t="shared" si="231"/>
        <v>1587.0256258031263</v>
      </c>
      <c r="JK39" s="206">
        <f t="shared" si="231"/>
        <v>1587.0256258031263</v>
      </c>
      <c r="JL39" s="206">
        <f t="shared" si="231"/>
        <v>1626.7012664482045</v>
      </c>
      <c r="JM39" s="206">
        <f t="shared" si="231"/>
        <v>1626.7012664482045</v>
      </c>
      <c r="JN39" s="206">
        <f t="shared" si="231"/>
        <v>1626.7012664482045</v>
      </c>
      <c r="JO39" s="206">
        <f t="shared" si="231"/>
        <v>1626.7012664482045</v>
      </c>
      <c r="JP39" s="206">
        <f t="shared" si="231"/>
        <v>1626.7012664482045</v>
      </c>
      <c r="JQ39" s="206">
        <f t="shared" si="231"/>
        <v>1626.7012664482045</v>
      </c>
      <c r="JR39" s="206">
        <f t="shared" si="231"/>
        <v>1626.7012664482045</v>
      </c>
      <c r="JS39" s="206">
        <f t="shared" si="231"/>
        <v>1626.7012664482045</v>
      </c>
      <c r="JT39" s="206">
        <f t="shared" si="231"/>
        <v>1626.7012664482045</v>
      </c>
      <c r="JU39" s="206">
        <f t="shared" si="231"/>
        <v>1626.7012664482045</v>
      </c>
      <c r="JV39" s="206">
        <f t="shared" si="231"/>
        <v>1626.7012664482045</v>
      </c>
      <c r="JW39" s="206">
        <f t="shared" si="231"/>
        <v>1626.7012664482045</v>
      </c>
      <c r="JX39" s="206">
        <f t="shared" si="231"/>
        <v>1667.3687981094095</v>
      </c>
      <c r="JY39" s="206">
        <f t="shared" si="231"/>
        <v>1667.3687981094095</v>
      </c>
      <c r="JZ39" s="206">
        <f t="shared" si="231"/>
        <v>1667.3687981094095</v>
      </c>
      <c r="KA39" s="206">
        <f t="shared" si="231"/>
        <v>1667.3687981094095</v>
      </c>
      <c r="KB39" s="206">
        <f t="shared" si="231"/>
        <v>1667.3687981094095</v>
      </c>
      <c r="KC39" s="206">
        <f t="shared" si="231"/>
        <v>1667.3687981094095</v>
      </c>
      <c r="KD39" s="206">
        <f t="shared" si="231"/>
        <v>1667.3687981094095</v>
      </c>
      <c r="KE39" s="206">
        <f t="shared" si="231"/>
        <v>1667.3687981094095</v>
      </c>
      <c r="KF39" s="206">
        <f t="shared" si="231"/>
        <v>1667.3687981094095</v>
      </c>
      <c r="KG39" s="206">
        <f t="shared" si="231"/>
        <v>1667.3687981094095</v>
      </c>
      <c r="KH39" s="206">
        <f t="shared" si="231"/>
        <v>1667.3687981094095</v>
      </c>
      <c r="KI39" s="206">
        <f t="shared" ref="KI39:MT39" si="232">KI$5*$E39/12*KI18*1000</f>
        <v>1667.3687981094095</v>
      </c>
      <c r="KJ39" s="206">
        <f t="shared" si="232"/>
        <v>1709.0530180621447</v>
      </c>
      <c r="KK39" s="206">
        <f t="shared" si="232"/>
        <v>1709.0530180621447</v>
      </c>
      <c r="KL39" s="206">
        <f t="shared" si="232"/>
        <v>1709.0530180621447</v>
      </c>
      <c r="KM39" s="206">
        <f t="shared" si="232"/>
        <v>1709.0530180621447</v>
      </c>
      <c r="KN39" s="206">
        <f t="shared" si="232"/>
        <v>1709.0530180621447</v>
      </c>
      <c r="KO39" s="206">
        <f t="shared" si="232"/>
        <v>1709.0530180621447</v>
      </c>
      <c r="KP39" s="206">
        <f t="shared" si="232"/>
        <v>1709.0530180621447</v>
      </c>
      <c r="KQ39" s="206">
        <f t="shared" si="232"/>
        <v>1709.0530180621447</v>
      </c>
      <c r="KR39" s="206">
        <f t="shared" si="232"/>
        <v>1709.0530180621447</v>
      </c>
      <c r="KS39" s="206">
        <f t="shared" si="232"/>
        <v>1709.0530180621447</v>
      </c>
      <c r="KT39" s="206">
        <f t="shared" si="232"/>
        <v>1709.0530180621447</v>
      </c>
      <c r="KU39" s="206">
        <f t="shared" si="232"/>
        <v>1709.0530180621447</v>
      </c>
      <c r="KV39" s="206">
        <f t="shared" si="232"/>
        <v>1751.7793435136982</v>
      </c>
      <c r="KW39" s="206">
        <f t="shared" si="232"/>
        <v>1751.7793435136982</v>
      </c>
      <c r="KX39" s="206">
        <f t="shared" si="232"/>
        <v>1751.7793435136982</v>
      </c>
      <c r="KY39" s="206">
        <f t="shared" si="232"/>
        <v>1751.7793435136982</v>
      </c>
      <c r="KZ39" s="206">
        <f t="shared" si="232"/>
        <v>1751.7793435136982</v>
      </c>
      <c r="LA39" s="206">
        <f t="shared" si="232"/>
        <v>1751.7793435136982</v>
      </c>
      <c r="LB39" s="206">
        <f t="shared" si="232"/>
        <v>1751.7793435136982</v>
      </c>
      <c r="LC39" s="206">
        <f t="shared" si="232"/>
        <v>1751.7793435136982</v>
      </c>
      <c r="LD39" s="206">
        <f t="shared" si="232"/>
        <v>1751.7793435136982</v>
      </c>
      <c r="LE39" s="206">
        <f t="shared" si="232"/>
        <v>1751.7793435136982</v>
      </c>
      <c r="LF39" s="206">
        <f t="shared" si="232"/>
        <v>1751.7793435136982</v>
      </c>
      <c r="LG39" s="206">
        <f t="shared" si="232"/>
        <v>1751.7793435136982</v>
      </c>
      <c r="LH39" s="206">
        <f t="shared" si="232"/>
        <v>1795.5738271015402</v>
      </c>
      <c r="LI39" s="206">
        <f t="shared" si="232"/>
        <v>1795.5738271015402</v>
      </c>
      <c r="LJ39" s="206">
        <f t="shared" si="232"/>
        <v>1795.5738271015402</v>
      </c>
      <c r="LK39" s="206">
        <f t="shared" si="232"/>
        <v>1795.5738271015402</v>
      </c>
      <c r="LL39" s="206">
        <f t="shared" si="232"/>
        <v>1795.5738271015402</v>
      </c>
      <c r="LM39" s="206">
        <f t="shared" si="232"/>
        <v>1795.5738271015402</v>
      </c>
      <c r="LN39" s="206">
        <f t="shared" si="232"/>
        <v>1795.5738271015402</v>
      </c>
      <c r="LO39" s="206">
        <f t="shared" si="232"/>
        <v>1795.5738271015402</v>
      </c>
      <c r="LP39" s="206">
        <f t="shared" si="232"/>
        <v>1795.5738271015402</v>
      </c>
      <c r="LQ39" s="206">
        <f t="shared" si="232"/>
        <v>1795.5738271015402</v>
      </c>
      <c r="LR39" s="206">
        <f t="shared" si="232"/>
        <v>1795.5738271015402</v>
      </c>
      <c r="LS39" s="206">
        <f t="shared" si="232"/>
        <v>1795.5738271015402</v>
      </c>
      <c r="LT39" s="206">
        <f t="shared" si="232"/>
        <v>1840.4631727790788</v>
      </c>
      <c r="LU39" s="206">
        <f t="shared" si="232"/>
        <v>1840.4631727790788</v>
      </c>
      <c r="LV39" s="206">
        <f t="shared" si="232"/>
        <v>1840.4631727790788</v>
      </c>
      <c r="LW39" s="206">
        <f t="shared" si="232"/>
        <v>1840.4631727790788</v>
      </c>
      <c r="LX39" s="206">
        <f t="shared" si="232"/>
        <v>1840.4631727790788</v>
      </c>
      <c r="LY39" s="206">
        <f t="shared" si="232"/>
        <v>1840.4631727790788</v>
      </c>
      <c r="LZ39" s="206">
        <f t="shared" si="232"/>
        <v>1840.4631727790788</v>
      </c>
      <c r="MA39" s="206">
        <f t="shared" si="232"/>
        <v>1840.4631727790788</v>
      </c>
      <c r="MB39" s="206">
        <f t="shared" si="232"/>
        <v>1840.4631727790788</v>
      </c>
      <c r="MC39" s="206">
        <f t="shared" si="232"/>
        <v>1840.4631727790788</v>
      </c>
      <c r="MD39" s="206">
        <f t="shared" si="232"/>
        <v>1840.4631727790788</v>
      </c>
      <c r="ME39" s="206">
        <f t="shared" si="232"/>
        <v>1840.4631727790788</v>
      </c>
      <c r="MF39" s="206">
        <f t="shared" si="232"/>
        <v>1840.4631727790788</v>
      </c>
      <c r="MG39" s="206">
        <f t="shared" si="232"/>
        <v>1840.4631727790788</v>
      </c>
      <c r="MH39" s="206">
        <f t="shared" si="232"/>
        <v>1840.4631727790788</v>
      </c>
      <c r="MI39" s="206">
        <f t="shared" si="232"/>
        <v>1840.4631727790788</v>
      </c>
      <c r="MJ39" s="206">
        <f t="shared" si="232"/>
        <v>1840.4631727790788</v>
      </c>
      <c r="MK39" s="206">
        <f t="shared" si="232"/>
        <v>1840.4631727790788</v>
      </c>
      <c r="ML39" s="206">
        <f t="shared" si="232"/>
        <v>1840.4631727790788</v>
      </c>
      <c r="MM39" s="206">
        <f t="shared" si="232"/>
        <v>1840.4631727790788</v>
      </c>
      <c r="MN39" s="206">
        <f t="shared" si="232"/>
        <v>1840.4631727790788</v>
      </c>
      <c r="MO39" s="206">
        <f t="shared" si="232"/>
        <v>1840.4631727790788</v>
      </c>
      <c r="MP39" s="206">
        <f t="shared" si="232"/>
        <v>1840.4631727790788</v>
      </c>
      <c r="MQ39" s="206">
        <f t="shared" si="232"/>
        <v>1840.4631727790788</v>
      </c>
      <c r="MR39" s="206">
        <f t="shared" si="232"/>
        <v>1840.4631727790788</v>
      </c>
      <c r="MS39" s="206">
        <f t="shared" si="232"/>
        <v>1840.4631727790788</v>
      </c>
      <c r="MT39" s="206">
        <f t="shared" si="232"/>
        <v>1840.4631727790788</v>
      </c>
      <c r="MU39" s="206">
        <f t="shared" ref="MU39:PF39" si="233">MU$5*$E39/12*MU18*1000</f>
        <v>1840.4631727790788</v>
      </c>
      <c r="MV39" s="206">
        <f t="shared" si="233"/>
        <v>1840.4631727790788</v>
      </c>
      <c r="MW39" s="206">
        <f t="shared" si="233"/>
        <v>1840.4631727790788</v>
      </c>
      <c r="MX39" s="206">
        <f t="shared" si="233"/>
        <v>1840.4631727790788</v>
      </c>
      <c r="MY39" s="206">
        <f t="shared" si="233"/>
        <v>1840.4631727790788</v>
      </c>
      <c r="MZ39" s="206">
        <f t="shared" si="233"/>
        <v>1840.4631727790788</v>
      </c>
      <c r="NA39" s="206">
        <f t="shared" si="233"/>
        <v>1840.4631727790788</v>
      </c>
      <c r="NB39" s="206">
        <f t="shared" si="233"/>
        <v>1840.4631727790788</v>
      </c>
      <c r="NC39" s="206">
        <f t="shared" si="233"/>
        <v>1840.4631727790788</v>
      </c>
      <c r="ND39" s="206">
        <f t="shared" si="233"/>
        <v>1840.4631727790788</v>
      </c>
      <c r="NE39" s="206">
        <f t="shared" si="233"/>
        <v>1840.4631727790788</v>
      </c>
      <c r="NF39" s="206">
        <f t="shared" si="233"/>
        <v>1840.4631727790788</v>
      </c>
      <c r="NG39" s="206">
        <f t="shared" si="233"/>
        <v>1840.4631727790788</v>
      </c>
      <c r="NH39" s="206">
        <f t="shared" si="233"/>
        <v>1840.4631727790788</v>
      </c>
      <c r="NI39" s="206">
        <f t="shared" si="233"/>
        <v>1840.4631727790788</v>
      </c>
      <c r="NJ39" s="206">
        <f t="shared" si="233"/>
        <v>1840.4631727790788</v>
      </c>
      <c r="NK39" s="206">
        <f t="shared" si="233"/>
        <v>1840.4631727790788</v>
      </c>
      <c r="NL39" s="206">
        <f t="shared" si="233"/>
        <v>1840.4631727790788</v>
      </c>
      <c r="NM39" s="206">
        <f t="shared" si="233"/>
        <v>1840.4631727790788</v>
      </c>
      <c r="NN39" s="206">
        <f t="shared" si="233"/>
        <v>1840.4631727790788</v>
      </c>
      <c r="NO39" s="206">
        <f t="shared" si="233"/>
        <v>1840.4631727790788</v>
      </c>
      <c r="NP39" s="206">
        <f t="shared" si="233"/>
        <v>1840.4631727790788</v>
      </c>
      <c r="NQ39" s="206">
        <f t="shared" si="233"/>
        <v>1840.4631727790788</v>
      </c>
      <c r="NR39" s="206">
        <f t="shared" si="233"/>
        <v>1840.4631727790788</v>
      </c>
      <c r="NS39" s="206">
        <f t="shared" si="233"/>
        <v>1840.4631727790788</v>
      </c>
      <c r="NT39" s="206">
        <f t="shared" si="233"/>
        <v>1840.4631727790788</v>
      </c>
      <c r="NU39" s="206">
        <f t="shared" si="233"/>
        <v>1840.4631727790788</v>
      </c>
      <c r="NV39" s="206">
        <f t="shared" si="233"/>
        <v>1840.4631727790788</v>
      </c>
      <c r="NW39" s="206">
        <f t="shared" si="233"/>
        <v>1840.4631727790788</v>
      </c>
      <c r="NX39" s="206">
        <f t="shared" si="233"/>
        <v>1840.4631727790788</v>
      </c>
      <c r="NY39" s="206">
        <f t="shared" si="233"/>
        <v>1840.4631727790788</v>
      </c>
      <c r="NZ39" s="206">
        <f t="shared" si="233"/>
        <v>1840.4631727790788</v>
      </c>
      <c r="OA39" s="206">
        <f t="shared" si="233"/>
        <v>1840.4631727790788</v>
      </c>
      <c r="OB39" s="206">
        <f t="shared" si="233"/>
        <v>1840.4631727790788</v>
      </c>
      <c r="OC39" s="206">
        <f t="shared" si="233"/>
        <v>1840.4631727790788</v>
      </c>
      <c r="OD39" s="206">
        <f t="shared" si="233"/>
        <v>1840.4631727790788</v>
      </c>
      <c r="OE39" s="206">
        <f t="shared" si="233"/>
        <v>1840.4631727790788</v>
      </c>
      <c r="OF39" s="206">
        <f t="shared" si="233"/>
        <v>1840.4631727790788</v>
      </c>
      <c r="OG39" s="206">
        <f t="shared" si="233"/>
        <v>1840.4631727790788</v>
      </c>
      <c r="OH39" s="206">
        <f t="shared" si="233"/>
        <v>1840.4631727790788</v>
      </c>
      <c r="OI39" s="206">
        <f t="shared" si="233"/>
        <v>1840.4631727790788</v>
      </c>
      <c r="OJ39" s="206">
        <f t="shared" si="233"/>
        <v>1840.4631727790788</v>
      </c>
      <c r="OK39" s="206">
        <f t="shared" si="233"/>
        <v>1840.4631727790788</v>
      </c>
      <c r="OL39" s="206">
        <f t="shared" si="233"/>
        <v>1840.4631727790788</v>
      </c>
      <c r="OM39" s="206">
        <f t="shared" si="233"/>
        <v>1840.4631727790788</v>
      </c>
      <c r="ON39" s="206">
        <f t="shared" si="233"/>
        <v>1840.4631727790788</v>
      </c>
      <c r="OO39" s="206">
        <f t="shared" si="233"/>
        <v>1840.4631727790788</v>
      </c>
      <c r="OP39" s="206">
        <f t="shared" si="233"/>
        <v>1840.4631727790788</v>
      </c>
      <c r="OQ39" s="206">
        <f t="shared" si="233"/>
        <v>1840.4631727790788</v>
      </c>
      <c r="OR39" s="206">
        <f t="shared" si="233"/>
        <v>1840.4631727790788</v>
      </c>
      <c r="OS39" s="206">
        <f t="shared" si="233"/>
        <v>1840.4631727790788</v>
      </c>
      <c r="OT39" s="206">
        <f t="shared" si="233"/>
        <v>1840.4631727790788</v>
      </c>
      <c r="OU39" s="206">
        <f t="shared" si="233"/>
        <v>1840.4631727790788</v>
      </c>
      <c r="OV39" s="206">
        <f t="shared" si="233"/>
        <v>1840.4631727790788</v>
      </c>
      <c r="OW39" s="206">
        <f t="shared" si="233"/>
        <v>1840.4631727790788</v>
      </c>
      <c r="OX39" s="206">
        <f t="shared" si="233"/>
        <v>1840.4631727790788</v>
      </c>
      <c r="OY39" s="206">
        <f t="shared" si="233"/>
        <v>1840.4631727790788</v>
      </c>
      <c r="OZ39" s="206">
        <f t="shared" si="233"/>
        <v>1840.4631727790788</v>
      </c>
      <c r="PA39" s="206">
        <f t="shared" si="233"/>
        <v>1840.4631727790788</v>
      </c>
      <c r="PB39" s="206">
        <f t="shared" si="233"/>
        <v>1840.4631727790788</v>
      </c>
      <c r="PC39" s="206">
        <f t="shared" si="233"/>
        <v>1840.4631727790788</v>
      </c>
      <c r="PD39" s="206">
        <f t="shared" si="233"/>
        <v>1840.4631727790788</v>
      </c>
      <c r="PE39" s="206">
        <f t="shared" si="233"/>
        <v>1840.4631727790788</v>
      </c>
      <c r="PF39" s="206">
        <f t="shared" si="233"/>
        <v>1840.4631727790788</v>
      </c>
      <c r="PG39" s="206">
        <f t="shared" ref="PG39:RA39" si="234">PG$5*$E39/12*PG18*1000</f>
        <v>1840.4631727790788</v>
      </c>
      <c r="PH39" s="206">
        <f t="shared" si="234"/>
        <v>1840.4631727790788</v>
      </c>
      <c r="PI39" s="206">
        <f t="shared" si="234"/>
        <v>1840.4631727790788</v>
      </c>
      <c r="PJ39" s="206">
        <f t="shared" si="234"/>
        <v>1840.4631727790788</v>
      </c>
      <c r="PK39" s="206">
        <f t="shared" si="234"/>
        <v>1840.4631727790788</v>
      </c>
      <c r="PL39" s="206">
        <f t="shared" si="234"/>
        <v>1840.4631727790788</v>
      </c>
      <c r="PM39" s="206">
        <f t="shared" si="234"/>
        <v>1840.4631727790788</v>
      </c>
      <c r="PN39" s="206">
        <f t="shared" si="234"/>
        <v>1840.4631727790788</v>
      </c>
      <c r="PO39" s="206">
        <f t="shared" si="234"/>
        <v>1840.4631727790788</v>
      </c>
      <c r="PP39" s="206">
        <f t="shared" si="234"/>
        <v>1840.4631727790788</v>
      </c>
      <c r="PQ39" s="206">
        <f t="shared" si="234"/>
        <v>1840.4631727790788</v>
      </c>
      <c r="PR39" s="206">
        <f t="shared" si="234"/>
        <v>1840.4631727790788</v>
      </c>
      <c r="PS39" s="206">
        <f t="shared" si="234"/>
        <v>1840.4631727790788</v>
      </c>
      <c r="PT39" s="206">
        <f t="shared" si="234"/>
        <v>1840.4631727790788</v>
      </c>
      <c r="PU39" s="206">
        <f t="shared" si="234"/>
        <v>1840.4631727790788</v>
      </c>
      <c r="PV39" s="206">
        <f t="shared" si="234"/>
        <v>1840.4631727790788</v>
      </c>
      <c r="PW39" s="206">
        <f t="shared" si="234"/>
        <v>1840.4631727790788</v>
      </c>
      <c r="PX39" s="206">
        <f t="shared" si="234"/>
        <v>1840.4631727790788</v>
      </c>
      <c r="PY39" s="206">
        <f t="shared" si="234"/>
        <v>1840.4631727790788</v>
      </c>
      <c r="PZ39" s="206">
        <f t="shared" si="234"/>
        <v>1840.4631727790788</v>
      </c>
      <c r="QA39" s="206">
        <f t="shared" si="234"/>
        <v>1840.4631727790788</v>
      </c>
      <c r="QB39" s="206">
        <f t="shared" si="234"/>
        <v>1840.4631727790788</v>
      </c>
      <c r="QC39" s="206">
        <f t="shared" si="234"/>
        <v>1840.4631727790788</v>
      </c>
      <c r="QD39" s="206">
        <f t="shared" si="234"/>
        <v>1840.4631727790788</v>
      </c>
      <c r="QE39" s="206">
        <f t="shared" si="234"/>
        <v>1840.4631727790788</v>
      </c>
      <c r="QF39" s="206">
        <f t="shared" si="234"/>
        <v>1840.4631727790788</v>
      </c>
      <c r="QG39" s="206">
        <f t="shared" si="234"/>
        <v>1840.4631727790788</v>
      </c>
      <c r="QH39" s="206">
        <f t="shared" si="234"/>
        <v>1840.4631727790788</v>
      </c>
      <c r="QI39" s="206">
        <f t="shared" si="234"/>
        <v>1840.4631727790788</v>
      </c>
      <c r="QJ39" s="206">
        <f t="shared" si="234"/>
        <v>1840.4631727790788</v>
      </c>
      <c r="QK39" s="206">
        <f t="shared" si="234"/>
        <v>1840.4631727790788</v>
      </c>
      <c r="QL39" s="206">
        <f t="shared" si="234"/>
        <v>1840.4631727790788</v>
      </c>
      <c r="QM39" s="206">
        <f t="shared" si="234"/>
        <v>1840.4631727790788</v>
      </c>
      <c r="QN39" s="206">
        <f t="shared" si="234"/>
        <v>1840.4631727790788</v>
      </c>
      <c r="QO39" s="206">
        <f t="shared" si="234"/>
        <v>1840.4631727790788</v>
      </c>
      <c r="QP39" s="206">
        <f t="shared" si="234"/>
        <v>1840.4631727790788</v>
      </c>
      <c r="QQ39" s="206">
        <f t="shared" si="234"/>
        <v>1840.4631727790788</v>
      </c>
      <c r="QR39" s="206">
        <f t="shared" si="234"/>
        <v>1840.4631727790788</v>
      </c>
      <c r="QS39" s="206">
        <f t="shared" si="234"/>
        <v>1840.4631727790788</v>
      </c>
      <c r="QT39" s="206">
        <f t="shared" si="234"/>
        <v>1840.4631727790788</v>
      </c>
      <c r="QU39" s="206">
        <f t="shared" si="234"/>
        <v>1840.4631727790788</v>
      </c>
      <c r="QV39" s="206">
        <f t="shared" si="234"/>
        <v>1840.4631727790788</v>
      </c>
      <c r="QW39" s="206">
        <f t="shared" si="234"/>
        <v>1840.4631727790788</v>
      </c>
      <c r="QX39" s="206">
        <f t="shared" si="234"/>
        <v>1840.4631727790788</v>
      </c>
      <c r="QY39" s="206">
        <f t="shared" si="234"/>
        <v>1840.4631727790788</v>
      </c>
      <c r="QZ39" s="206">
        <f t="shared" si="234"/>
        <v>1840.4631727790788</v>
      </c>
      <c r="RA39" s="206">
        <f t="shared" si="234"/>
        <v>1840.4631727790788</v>
      </c>
      <c r="RB39" s="206"/>
      <c r="RC39" s="206"/>
      <c r="RD39" s="206"/>
      <c r="RE39" s="206"/>
      <c r="RF39" s="206"/>
      <c r="RG39" s="206"/>
      <c r="RH39" s="206"/>
      <c r="RI39" s="206"/>
      <c r="RJ39" s="206"/>
      <c r="RK39" s="206"/>
      <c r="RL39" s="206"/>
      <c r="RM39" s="206"/>
      <c r="RN39" s="206"/>
      <c r="RO39" s="206"/>
      <c r="RP39" s="206"/>
      <c r="RQ39" s="206"/>
      <c r="RR39" s="206"/>
      <c r="RS39" s="206"/>
    </row>
    <row r="40" spans="1:487">
      <c r="A40" s="287" t="s">
        <v>941</v>
      </c>
      <c r="B40" s="350">
        <v>35</v>
      </c>
      <c r="C40" s="350">
        <f t="shared" ref="C40:C45" si="235">B40*C$8</f>
        <v>1.75</v>
      </c>
      <c r="D40" s="534">
        <f t="shared" ref="D40:D45" si="236">(B40+C40)*D$8</f>
        <v>9.7387500000000014</v>
      </c>
      <c r="E40" s="364">
        <f t="shared" si="207"/>
        <v>46.488750000000003</v>
      </c>
      <c r="F40" s="435">
        <f>F19</f>
        <v>0</v>
      </c>
      <c r="G40" s="379">
        <f t="shared" si="208"/>
        <v>0</v>
      </c>
      <c r="H40" s="350">
        <f t="shared" si="209"/>
        <v>0</v>
      </c>
      <c r="I40" s="350">
        <f t="shared" si="210"/>
        <v>0</v>
      </c>
      <c r="J40" s="379">
        <f t="shared" si="211"/>
        <v>0</v>
      </c>
      <c r="K40" s="379">
        <f t="shared" si="211"/>
        <v>0</v>
      </c>
      <c r="L40" s="350">
        <f t="shared" si="212"/>
        <v>0</v>
      </c>
      <c r="M40" s="350">
        <f t="shared" si="213"/>
        <v>0</v>
      </c>
      <c r="N40" s="367">
        <f t="shared" si="214"/>
        <v>0</v>
      </c>
      <c r="O40" s="367">
        <f t="shared" si="215"/>
        <v>0</v>
      </c>
      <c r="P40" s="367">
        <f t="shared" si="216"/>
        <v>0</v>
      </c>
      <c r="Q40" s="367">
        <f t="shared" si="217"/>
        <v>0</v>
      </c>
      <c r="R40" s="355">
        <v>0</v>
      </c>
      <c r="S40" s="287"/>
      <c r="T40" s="206">
        <f t="shared" ref="T40:AL40" si="237">T$5*$E40/12*T19*1000</f>
        <v>0</v>
      </c>
      <c r="U40" s="206">
        <f t="shared" si="237"/>
        <v>0</v>
      </c>
      <c r="V40" s="206">
        <f t="shared" si="237"/>
        <v>0</v>
      </c>
      <c r="W40" s="206">
        <f t="shared" si="237"/>
        <v>0</v>
      </c>
      <c r="X40" s="206">
        <f t="shared" si="237"/>
        <v>0</v>
      </c>
      <c r="Y40" s="206">
        <f t="shared" si="237"/>
        <v>0</v>
      </c>
      <c r="Z40" s="206">
        <f t="shared" si="237"/>
        <v>0</v>
      </c>
      <c r="AA40" s="206">
        <f t="shared" si="237"/>
        <v>0</v>
      </c>
      <c r="AB40" s="206">
        <f t="shared" si="237"/>
        <v>0</v>
      </c>
      <c r="AC40" s="206">
        <f t="shared" si="237"/>
        <v>0</v>
      </c>
      <c r="AD40" s="206">
        <f t="shared" si="237"/>
        <v>0</v>
      </c>
      <c r="AE40" s="206">
        <f t="shared" si="237"/>
        <v>0</v>
      </c>
      <c r="AF40" s="206">
        <f t="shared" si="237"/>
        <v>0</v>
      </c>
      <c r="AG40" s="206">
        <f t="shared" si="237"/>
        <v>0</v>
      </c>
      <c r="AH40" s="206">
        <f t="shared" si="237"/>
        <v>0</v>
      </c>
      <c r="AI40" s="206">
        <f t="shared" si="237"/>
        <v>0</v>
      </c>
      <c r="AJ40" s="206">
        <f t="shared" si="237"/>
        <v>0</v>
      </c>
      <c r="AK40" s="206">
        <f t="shared" si="237"/>
        <v>0</v>
      </c>
      <c r="AL40" s="206">
        <f t="shared" si="237"/>
        <v>0</v>
      </c>
      <c r="AM40" s="206">
        <f t="shared" ref="AM40:CX40" si="238">AM$5*$E40/12*AM19*1000</f>
        <v>0</v>
      </c>
      <c r="AN40" s="206">
        <f t="shared" si="238"/>
        <v>0</v>
      </c>
      <c r="AO40" s="206">
        <f t="shared" si="238"/>
        <v>0</v>
      </c>
      <c r="AP40" s="206">
        <f t="shared" si="238"/>
        <v>0</v>
      </c>
      <c r="AQ40" s="206">
        <f t="shared" si="238"/>
        <v>0</v>
      </c>
      <c r="AR40" s="206">
        <f t="shared" si="238"/>
        <v>0</v>
      </c>
      <c r="AS40" s="206">
        <f t="shared" si="238"/>
        <v>0</v>
      </c>
      <c r="AT40" s="206">
        <f t="shared" si="238"/>
        <v>0</v>
      </c>
      <c r="AU40" s="206">
        <f t="shared" si="238"/>
        <v>0</v>
      </c>
      <c r="AV40" s="206">
        <f t="shared" si="238"/>
        <v>0</v>
      </c>
      <c r="AW40" s="206">
        <f t="shared" si="238"/>
        <v>0</v>
      </c>
      <c r="AX40" s="206">
        <f t="shared" si="238"/>
        <v>0</v>
      </c>
      <c r="AY40" s="206">
        <f t="shared" si="238"/>
        <v>0</v>
      </c>
      <c r="AZ40" s="206">
        <f t="shared" si="238"/>
        <v>0</v>
      </c>
      <c r="BA40" s="206">
        <f t="shared" si="238"/>
        <v>0</v>
      </c>
      <c r="BB40" s="206">
        <f t="shared" si="238"/>
        <v>0</v>
      </c>
      <c r="BC40" s="206">
        <f t="shared" si="238"/>
        <v>0</v>
      </c>
      <c r="BD40" s="206">
        <f t="shared" si="238"/>
        <v>0</v>
      </c>
      <c r="BE40" s="206">
        <f t="shared" si="238"/>
        <v>0</v>
      </c>
      <c r="BF40" s="206">
        <f t="shared" si="238"/>
        <v>0</v>
      </c>
      <c r="BG40" s="206">
        <f t="shared" si="238"/>
        <v>0</v>
      </c>
      <c r="BH40" s="206">
        <f t="shared" si="238"/>
        <v>0</v>
      </c>
      <c r="BI40" s="206">
        <f t="shared" si="238"/>
        <v>0</v>
      </c>
      <c r="BJ40" s="206">
        <f t="shared" si="238"/>
        <v>0</v>
      </c>
      <c r="BK40" s="206">
        <f t="shared" si="238"/>
        <v>0</v>
      </c>
      <c r="BL40" s="206">
        <f t="shared" si="238"/>
        <v>0</v>
      </c>
      <c r="BM40" s="206">
        <f t="shared" si="238"/>
        <v>0</v>
      </c>
      <c r="BN40" s="206">
        <f t="shared" si="238"/>
        <v>0</v>
      </c>
      <c r="BO40" s="206">
        <f t="shared" si="238"/>
        <v>0</v>
      </c>
      <c r="BP40" s="206">
        <f t="shared" si="238"/>
        <v>0</v>
      </c>
      <c r="BQ40" s="206">
        <f t="shared" si="238"/>
        <v>0</v>
      </c>
      <c r="BR40" s="206">
        <f t="shared" si="238"/>
        <v>0</v>
      </c>
      <c r="BS40" s="206">
        <f t="shared" si="238"/>
        <v>0</v>
      </c>
      <c r="BT40" s="206">
        <f t="shared" si="238"/>
        <v>0</v>
      </c>
      <c r="BU40" s="206">
        <f t="shared" si="238"/>
        <v>0</v>
      </c>
      <c r="BV40" s="206">
        <f t="shared" si="238"/>
        <v>0</v>
      </c>
      <c r="BW40" s="206">
        <f t="shared" si="238"/>
        <v>0</v>
      </c>
      <c r="BX40" s="206">
        <f t="shared" si="238"/>
        <v>0</v>
      </c>
      <c r="BY40" s="206">
        <f t="shared" si="238"/>
        <v>0</v>
      </c>
      <c r="BZ40" s="206">
        <f t="shared" si="238"/>
        <v>0</v>
      </c>
      <c r="CA40" s="206">
        <f t="shared" si="238"/>
        <v>0</v>
      </c>
      <c r="CB40" s="206">
        <f t="shared" si="238"/>
        <v>0</v>
      </c>
      <c r="CC40" s="206">
        <f t="shared" si="238"/>
        <v>0</v>
      </c>
      <c r="CD40" s="206">
        <f t="shared" si="238"/>
        <v>0</v>
      </c>
      <c r="CE40" s="206">
        <f t="shared" si="238"/>
        <v>0</v>
      </c>
      <c r="CF40" s="206">
        <f t="shared" si="238"/>
        <v>0</v>
      </c>
      <c r="CG40" s="206">
        <f t="shared" si="238"/>
        <v>0</v>
      </c>
      <c r="CH40" s="206">
        <f t="shared" si="238"/>
        <v>0</v>
      </c>
      <c r="CI40" s="206">
        <f t="shared" si="238"/>
        <v>0</v>
      </c>
      <c r="CJ40" s="206">
        <f t="shared" si="238"/>
        <v>0</v>
      </c>
      <c r="CK40" s="206">
        <f t="shared" si="238"/>
        <v>0</v>
      </c>
      <c r="CL40" s="206">
        <f t="shared" si="238"/>
        <v>0</v>
      </c>
      <c r="CM40" s="206">
        <f t="shared" si="238"/>
        <v>0</v>
      </c>
      <c r="CN40" s="206">
        <f t="shared" si="238"/>
        <v>0</v>
      </c>
      <c r="CO40" s="206">
        <f t="shared" si="238"/>
        <v>0</v>
      </c>
      <c r="CP40" s="206">
        <f t="shared" si="238"/>
        <v>0</v>
      </c>
      <c r="CQ40" s="206">
        <f t="shared" si="238"/>
        <v>0</v>
      </c>
      <c r="CR40" s="206">
        <f t="shared" si="238"/>
        <v>0</v>
      </c>
      <c r="CS40" s="206">
        <f t="shared" si="238"/>
        <v>0</v>
      </c>
      <c r="CT40" s="206">
        <f t="shared" si="238"/>
        <v>0</v>
      </c>
      <c r="CU40" s="206">
        <f t="shared" si="238"/>
        <v>0</v>
      </c>
      <c r="CV40" s="206">
        <f t="shared" si="238"/>
        <v>0</v>
      </c>
      <c r="CW40" s="206">
        <f t="shared" si="238"/>
        <v>0</v>
      </c>
      <c r="CX40" s="206">
        <f t="shared" si="238"/>
        <v>0</v>
      </c>
      <c r="CY40" s="206">
        <f t="shared" ref="CY40:FJ40" si="239">CY$5*$E40/12*CY19*1000</f>
        <v>0</v>
      </c>
      <c r="CZ40" s="206">
        <f t="shared" si="239"/>
        <v>0</v>
      </c>
      <c r="DA40" s="206">
        <f t="shared" si="239"/>
        <v>0</v>
      </c>
      <c r="DB40" s="206">
        <f t="shared" si="239"/>
        <v>0</v>
      </c>
      <c r="DC40" s="206">
        <f t="shared" si="239"/>
        <v>0</v>
      </c>
      <c r="DD40" s="206">
        <f t="shared" si="239"/>
        <v>0</v>
      </c>
      <c r="DE40" s="206">
        <f t="shared" si="239"/>
        <v>0</v>
      </c>
      <c r="DF40" s="206">
        <f t="shared" si="239"/>
        <v>0</v>
      </c>
      <c r="DG40" s="206">
        <f t="shared" si="239"/>
        <v>0</v>
      </c>
      <c r="DH40" s="206">
        <f t="shared" si="239"/>
        <v>0</v>
      </c>
      <c r="DI40" s="206">
        <f t="shared" si="239"/>
        <v>0</v>
      </c>
      <c r="DJ40" s="206">
        <f t="shared" si="239"/>
        <v>0</v>
      </c>
      <c r="DK40" s="206">
        <f t="shared" si="239"/>
        <v>0</v>
      </c>
      <c r="DL40" s="206">
        <f t="shared" si="239"/>
        <v>0</v>
      </c>
      <c r="DM40" s="206">
        <f t="shared" si="239"/>
        <v>0</v>
      </c>
      <c r="DN40" s="206">
        <f t="shared" si="239"/>
        <v>0</v>
      </c>
      <c r="DO40" s="206">
        <f t="shared" si="239"/>
        <v>0</v>
      </c>
      <c r="DP40" s="206">
        <f t="shared" si="239"/>
        <v>0</v>
      </c>
      <c r="DQ40" s="206">
        <f t="shared" si="239"/>
        <v>0</v>
      </c>
      <c r="DR40" s="206">
        <f t="shared" si="239"/>
        <v>0</v>
      </c>
      <c r="DS40" s="206">
        <f t="shared" si="239"/>
        <v>0</v>
      </c>
      <c r="DT40" s="206">
        <f t="shared" si="239"/>
        <v>0</v>
      </c>
      <c r="DU40" s="206">
        <f t="shared" si="239"/>
        <v>0</v>
      </c>
      <c r="DV40" s="206">
        <f t="shared" si="239"/>
        <v>0</v>
      </c>
      <c r="DW40" s="206">
        <f t="shared" si="239"/>
        <v>0</v>
      </c>
      <c r="DX40" s="206">
        <f t="shared" si="239"/>
        <v>0</v>
      </c>
      <c r="DY40" s="206">
        <f t="shared" si="239"/>
        <v>0</v>
      </c>
      <c r="DZ40" s="206">
        <f t="shared" si="239"/>
        <v>0</v>
      </c>
      <c r="EA40" s="206">
        <f t="shared" si="239"/>
        <v>0</v>
      </c>
      <c r="EB40" s="206">
        <f t="shared" si="239"/>
        <v>0</v>
      </c>
      <c r="EC40" s="206">
        <f t="shared" si="239"/>
        <v>0</v>
      </c>
      <c r="ED40" s="206">
        <f t="shared" si="239"/>
        <v>0</v>
      </c>
      <c r="EE40" s="206">
        <f t="shared" si="239"/>
        <v>0</v>
      </c>
      <c r="EF40" s="206">
        <f t="shared" si="239"/>
        <v>0</v>
      </c>
      <c r="EG40" s="206">
        <f t="shared" si="239"/>
        <v>0</v>
      </c>
      <c r="EH40" s="206">
        <f t="shared" si="239"/>
        <v>0</v>
      </c>
      <c r="EI40" s="206">
        <f t="shared" si="239"/>
        <v>0</v>
      </c>
      <c r="EJ40" s="206">
        <f t="shared" si="239"/>
        <v>0</v>
      </c>
      <c r="EK40" s="206">
        <f t="shared" si="239"/>
        <v>0</v>
      </c>
      <c r="EL40" s="206">
        <f t="shared" si="239"/>
        <v>0</v>
      </c>
      <c r="EM40" s="206">
        <f t="shared" si="239"/>
        <v>0</v>
      </c>
      <c r="EN40" s="206">
        <f t="shared" si="239"/>
        <v>0</v>
      </c>
      <c r="EO40" s="206">
        <f t="shared" si="239"/>
        <v>0</v>
      </c>
      <c r="EP40" s="206">
        <f t="shared" si="239"/>
        <v>0</v>
      </c>
      <c r="EQ40" s="206">
        <f t="shared" si="239"/>
        <v>0</v>
      </c>
      <c r="ER40" s="206">
        <f t="shared" si="239"/>
        <v>0</v>
      </c>
      <c r="ES40" s="206">
        <f t="shared" si="239"/>
        <v>0</v>
      </c>
      <c r="ET40" s="206">
        <f t="shared" si="239"/>
        <v>0</v>
      </c>
      <c r="EU40" s="206">
        <f t="shared" si="239"/>
        <v>0</v>
      </c>
      <c r="EV40" s="206">
        <f t="shared" si="239"/>
        <v>0</v>
      </c>
      <c r="EW40" s="206">
        <f t="shared" si="239"/>
        <v>0</v>
      </c>
      <c r="EX40" s="206">
        <f t="shared" si="239"/>
        <v>0</v>
      </c>
      <c r="EY40" s="206">
        <f t="shared" si="239"/>
        <v>0</v>
      </c>
      <c r="EZ40" s="206">
        <f t="shared" si="239"/>
        <v>0</v>
      </c>
      <c r="FA40" s="206">
        <f t="shared" si="239"/>
        <v>0</v>
      </c>
      <c r="FB40" s="206">
        <f t="shared" si="239"/>
        <v>0</v>
      </c>
      <c r="FC40" s="206">
        <f t="shared" si="239"/>
        <v>0</v>
      </c>
      <c r="FD40" s="206">
        <f t="shared" si="239"/>
        <v>0</v>
      </c>
      <c r="FE40" s="206">
        <f t="shared" si="239"/>
        <v>0</v>
      </c>
      <c r="FF40" s="206">
        <f t="shared" si="239"/>
        <v>0</v>
      </c>
      <c r="FG40" s="206">
        <f t="shared" si="239"/>
        <v>0</v>
      </c>
      <c r="FH40" s="206">
        <f t="shared" si="239"/>
        <v>0</v>
      </c>
      <c r="FI40" s="206">
        <f t="shared" si="239"/>
        <v>0</v>
      </c>
      <c r="FJ40" s="206">
        <f t="shared" si="239"/>
        <v>0</v>
      </c>
      <c r="FK40" s="206">
        <f t="shared" ref="FK40:HV40" si="240">FK$5*$E40/12*FK19*1000</f>
        <v>0</v>
      </c>
      <c r="FL40" s="206">
        <f t="shared" si="240"/>
        <v>0</v>
      </c>
      <c r="FM40" s="206">
        <f t="shared" si="240"/>
        <v>0</v>
      </c>
      <c r="FN40" s="206">
        <f t="shared" si="240"/>
        <v>0</v>
      </c>
      <c r="FO40" s="206">
        <f t="shared" si="240"/>
        <v>0</v>
      </c>
      <c r="FP40" s="206">
        <f t="shared" si="240"/>
        <v>0</v>
      </c>
      <c r="FQ40" s="206">
        <f t="shared" si="240"/>
        <v>0</v>
      </c>
      <c r="FR40" s="206">
        <f t="shared" si="240"/>
        <v>0</v>
      </c>
      <c r="FS40" s="206">
        <f t="shared" si="240"/>
        <v>0</v>
      </c>
      <c r="FT40" s="206">
        <f t="shared" si="240"/>
        <v>0</v>
      </c>
      <c r="FU40" s="206">
        <f t="shared" si="240"/>
        <v>0</v>
      </c>
      <c r="FV40" s="206">
        <f t="shared" si="240"/>
        <v>0</v>
      </c>
      <c r="FW40" s="206">
        <f t="shared" si="240"/>
        <v>0</v>
      </c>
      <c r="FX40" s="206">
        <f t="shared" si="240"/>
        <v>0</v>
      </c>
      <c r="FY40" s="206">
        <f t="shared" si="240"/>
        <v>0</v>
      </c>
      <c r="FZ40" s="206">
        <f t="shared" si="240"/>
        <v>0</v>
      </c>
      <c r="GA40" s="206">
        <f t="shared" si="240"/>
        <v>0</v>
      </c>
      <c r="GB40" s="206">
        <f t="shared" si="240"/>
        <v>0</v>
      </c>
      <c r="GC40" s="206">
        <f t="shared" si="240"/>
        <v>0</v>
      </c>
      <c r="GD40" s="206">
        <f t="shared" si="240"/>
        <v>0</v>
      </c>
      <c r="GE40" s="206">
        <f t="shared" si="240"/>
        <v>0</v>
      </c>
      <c r="GF40" s="206">
        <f t="shared" si="240"/>
        <v>0</v>
      </c>
      <c r="GG40" s="206">
        <f t="shared" si="240"/>
        <v>0</v>
      </c>
      <c r="GH40" s="206">
        <f t="shared" si="240"/>
        <v>0</v>
      </c>
      <c r="GI40" s="206">
        <f t="shared" si="240"/>
        <v>0</v>
      </c>
      <c r="GJ40" s="206">
        <f t="shared" si="240"/>
        <v>0</v>
      </c>
      <c r="GK40" s="206">
        <f t="shared" si="240"/>
        <v>0</v>
      </c>
      <c r="GL40" s="206">
        <f t="shared" si="240"/>
        <v>0</v>
      </c>
      <c r="GM40" s="206">
        <f t="shared" si="240"/>
        <v>0</v>
      </c>
      <c r="GN40" s="206">
        <f t="shared" si="240"/>
        <v>0</v>
      </c>
      <c r="GO40" s="206">
        <f t="shared" si="240"/>
        <v>0</v>
      </c>
      <c r="GP40" s="206">
        <f t="shared" si="240"/>
        <v>0</v>
      </c>
      <c r="GQ40" s="206">
        <f t="shared" si="240"/>
        <v>0</v>
      </c>
      <c r="GR40" s="206">
        <f t="shared" si="240"/>
        <v>0</v>
      </c>
      <c r="GS40" s="206">
        <f t="shared" si="240"/>
        <v>0</v>
      </c>
      <c r="GT40" s="206">
        <f t="shared" si="240"/>
        <v>0</v>
      </c>
      <c r="GU40" s="206">
        <f t="shared" si="240"/>
        <v>0</v>
      </c>
      <c r="GV40" s="206">
        <f t="shared" si="240"/>
        <v>0</v>
      </c>
      <c r="GW40" s="206">
        <f t="shared" si="240"/>
        <v>0</v>
      </c>
      <c r="GX40" s="206">
        <f t="shared" si="240"/>
        <v>0</v>
      </c>
      <c r="GY40" s="206">
        <f t="shared" si="240"/>
        <v>0</v>
      </c>
      <c r="GZ40" s="206">
        <f t="shared" si="240"/>
        <v>0</v>
      </c>
      <c r="HA40" s="206">
        <f t="shared" si="240"/>
        <v>0</v>
      </c>
      <c r="HB40" s="206">
        <f t="shared" si="240"/>
        <v>0</v>
      </c>
      <c r="HC40" s="206">
        <f t="shared" si="240"/>
        <v>0</v>
      </c>
      <c r="HD40" s="206">
        <f t="shared" si="240"/>
        <v>0</v>
      </c>
      <c r="HE40" s="206">
        <f t="shared" si="240"/>
        <v>0</v>
      </c>
      <c r="HF40" s="206">
        <f t="shared" si="240"/>
        <v>0</v>
      </c>
      <c r="HG40" s="206">
        <f t="shared" si="240"/>
        <v>0</v>
      </c>
      <c r="HH40" s="206">
        <f t="shared" si="240"/>
        <v>0</v>
      </c>
      <c r="HI40" s="206">
        <f t="shared" si="240"/>
        <v>0</v>
      </c>
      <c r="HJ40" s="206">
        <f t="shared" si="240"/>
        <v>0</v>
      </c>
      <c r="HK40" s="206">
        <f t="shared" si="240"/>
        <v>0</v>
      </c>
      <c r="HL40" s="206">
        <f t="shared" si="240"/>
        <v>0</v>
      </c>
      <c r="HM40" s="206">
        <f t="shared" si="240"/>
        <v>0</v>
      </c>
      <c r="HN40" s="206">
        <f t="shared" si="240"/>
        <v>0</v>
      </c>
      <c r="HO40" s="206">
        <f t="shared" si="240"/>
        <v>0</v>
      </c>
      <c r="HP40" s="206">
        <f t="shared" si="240"/>
        <v>0</v>
      </c>
      <c r="HQ40" s="206">
        <f t="shared" si="240"/>
        <v>0</v>
      </c>
      <c r="HR40" s="206">
        <f t="shared" si="240"/>
        <v>0</v>
      </c>
      <c r="HS40" s="206">
        <f t="shared" si="240"/>
        <v>0</v>
      </c>
      <c r="HT40" s="206">
        <f t="shared" si="240"/>
        <v>0</v>
      </c>
      <c r="HU40" s="206">
        <f t="shared" si="240"/>
        <v>0</v>
      </c>
      <c r="HV40" s="206">
        <f t="shared" si="240"/>
        <v>0</v>
      </c>
      <c r="HW40" s="206">
        <f t="shared" ref="HW40:KH40" si="241">HW$5*$E40/12*HW19*1000</f>
        <v>0</v>
      </c>
      <c r="HX40" s="206">
        <f t="shared" si="241"/>
        <v>0</v>
      </c>
      <c r="HY40" s="206">
        <f t="shared" si="241"/>
        <v>0</v>
      </c>
      <c r="HZ40" s="206">
        <f t="shared" si="241"/>
        <v>0</v>
      </c>
      <c r="IA40" s="206">
        <f t="shared" si="241"/>
        <v>0</v>
      </c>
      <c r="IB40" s="206">
        <f t="shared" si="241"/>
        <v>0</v>
      </c>
      <c r="IC40" s="206">
        <f t="shared" si="241"/>
        <v>0</v>
      </c>
      <c r="ID40" s="206">
        <f t="shared" si="241"/>
        <v>0</v>
      </c>
      <c r="IE40" s="206">
        <f t="shared" si="241"/>
        <v>0</v>
      </c>
      <c r="IF40" s="206">
        <f t="shared" si="241"/>
        <v>0</v>
      </c>
      <c r="IG40" s="206">
        <f t="shared" si="241"/>
        <v>0</v>
      </c>
      <c r="IH40" s="206">
        <f t="shared" si="241"/>
        <v>0</v>
      </c>
      <c r="II40" s="206">
        <f t="shared" si="241"/>
        <v>0</v>
      </c>
      <c r="IJ40" s="206">
        <f t="shared" si="241"/>
        <v>0</v>
      </c>
      <c r="IK40" s="206">
        <f t="shared" si="241"/>
        <v>0</v>
      </c>
      <c r="IL40" s="206">
        <f t="shared" si="241"/>
        <v>0</v>
      </c>
      <c r="IM40" s="206">
        <f t="shared" si="241"/>
        <v>0</v>
      </c>
      <c r="IN40" s="206">
        <f t="shared" si="241"/>
        <v>0</v>
      </c>
      <c r="IO40" s="206">
        <f t="shared" si="241"/>
        <v>0</v>
      </c>
      <c r="IP40" s="206">
        <f t="shared" si="241"/>
        <v>0</v>
      </c>
      <c r="IQ40" s="206">
        <f t="shared" si="241"/>
        <v>0</v>
      </c>
      <c r="IR40" s="206">
        <f t="shared" si="241"/>
        <v>0</v>
      </c>
      <c r="IS40" s="206">
        <f t="shared" si="241"/>
        <v>0</v>
      </c>
      <c r="IT40" s="206">
        <f t="shared" si="241"/>
        <v>0</v>
      </c>
      <c r="IU40" s="206">
        <f t="shared" si="241"/>
        <v>0</v>
      </c>
      <c r="IV40" s="206">
        <f t="shared" si="241"/>
        <v>0</v>
      </c>
      <c r="IW40" s="206">
        <f t="shared" si="241"/>
        <v>0</v>
      </c>
      <c r="IX40" s="206">
        <f t="shared" si="241"/>
        <v>0</v>
      </c>
      <c r="IY40" s="206">
        <f t="shared" si="241"/>
        <v>0</v>
      </c>
      <c r="IZ40" s="206">
        <f t="shared" si="241"/>
        <v>0</v>
      </c>
      <c r="JA40" s="206">
        <f t="shared" si="241"/>
        <v>0</v>
      </c>
      <c r="JB40" s="206">
        <f t="shared" si="241"/>
        <v>0</v>
      </c>
      <c r="JC40" s="206">
        <f t="shared" si="241"/>
        <v>0</v>
      </c>
      <c r="JD40" s="206">
        <f t="shared" si="241"/>
        <v>0</v>
      </c>
      <c r="JE40" s="206">
        <f t="shared" si="241"/>
        <v>0</v>
      </c>
      <c r="JF40" s="206">
        <f t="shared" si="241"/>
        <v>0</v>
      </c>
      <c r="JG40" s="206">
        <f t="shared" si="241"/>
        <v>0</v>
      </c>
      <c r="JH40" s="206">
        <f t="shared" si="241"/>
        <v>0</v>
      </c>
      <c r="JI40" s="206">
        <f t="shared" si="241"/>
        <v>0</v>
      </c>
      <c r="JJ40" s="206">
        <f t="shared" si="241"/>
        <v>0</v>
      </c>
      <c r="JK40" s="206">
        <f t="shared" si="241"/>
        <v>0</v>
      </c>
      <c r="JL40" s="206">
        <f t="shared" si="241"/>
        <v>0</v>
      </c>
      <c r="JM40" s="206">
        <f t="shared" si="241"/>
        <v>0</v>
      </c>
      <c r="JN40" s="206">
        <f t="shared" si="241"/>
        <v>0</v>
      </c>
      <c r="JO40" s="206">
        <f t="shared" si="241"/>
        <v>0</v>
      </c>
      <c r="JP40" s="206">
        <f t="shared" si="241"/>
        <v>0</v>
      </c>
      <c r="JQ40" s="206">
        <f t="shared" si="241"/>
        <v>0</v>
      </c>
      <c r="JR40" s="206">
        <f t="shared" si="241"/>
        <v>0</v>
      </c>
      <c r="JS40" s="206">
        <f t="shared" si="241"/>
        <v>0</v>
      </c>
      <c r="JT40" s="206">
        <f t="shared" si="241"/>
        <v>0</v>
      </c>
      <c r="JU40" s="206">
        <f t="shared" si="241"/>
        <v>0</v>
      </c>
      <c r="JV40" s="206">
        <f t="shared" si="241"/>
        <v>0</v>
      </c>
      <c r="JW40" s="206">
        <f t="shared" si="241"/>
        <v>0</v>
      </c>
      <c r="JX40" s="206">
        <f t="shared" si="241"/>
        <v>0</v>
      </c>
      <c r="JY40" s="206">
        <f t="shared" si="241"/>
        <v>0</v>
      </c>
      <c r="JZ40" s="206">
        <f t="shared" si="241"/>
        <v>0</v>
      </c>
      <c r="KA40" s="206">
        <f t="shared" si="241"/>
        <v>0</v>
      </c>
      <c r="KB40" s="206">
        <f t="shared" si="241"/>
        <v>0</v>
      </c>
      <c r="KC40" s="206">
        <f t="shared" si="241"/>
        <v>0</v>
      </c>
      <c r="KD40" s="206">
        <f t="shared" si="241"/>
        <v>0</v>
      </c>
      <c r="KE40" s="206">
        <f t="shared" si="241"/>
        <v>0</v>
      </c>
      <c r="KF40" s="206">
        <f t="shared" si="241"/>
        <v>0</v>
      </c>
      <c r="KG40" s="206">
        <f t="shared" si="241"/>
        <v>0</v>
      </c>
      <c r="KH40" s="206">
        <f t="shared" si="241"/>
        <v>0</v>
      </c>
      <c r="KI40" s="206">
        <f t="shared" ref="KI40:MT40" si="242">KI$5*$E40/12*KI19*1000</f>
        <v>0</v>
      </c>
      <c r="KJ40" s="206">
        <f t="shared" si="242"/>
        <v>0</v>
      </c>
      <c r="KK40" s="206">
        <f t="shared" si="242"/>
        <v>0</v>
      </c>
      <c r="KL40" s="206">
        <f t="shared" si="242"/>
        <v>0</v>
      </c>
      <c r="KM40" s="206">
        <f t="shared" si="242"/>
        <v>0</v>
      </c>
      <c r="KN40" s="206">
        <f t="shared" si="242"/>
        <v>0</v>
      </c>
      <c r="KO40" s="206">
        <f t="shared" si="242"/>
        <v>0</v>
      </c>
      <c r="KP40" s="206">
        <f t="shared" si="242"/>
        <v>0</v>
      </c>
      <c r="KQ40" s="206">
        <f t="shared" si="242"/>
        <v>0</v>
      </c>
      <c r="KR40" s="206">
        <f t="shared" si="242"/>
        <v>0</v>
      </c>
      <c r="KS40" s="206">
        <f t="shared" si="242"/>
        <v>0</v>
      </c>
      <c r="KT40" s="206">
        <f t="shared" si="242"/>
        <v>0</v>
      </c>
      <c r="KU40" s="206">
        <f t="shared" si="242"/>
        <v>0</v>
      </c>
      <c r="KV40" s="206">
        <f t="shared" si="242"/>
        <v>0</v>
      </c>
      <c r="KW40" s="206">
        <f t="shared" si="242"/>
        <v>0</v>
      </c>
      <c r="KX40" s="206">
        <f t="shared" si="242"/>
        <v>0</v>
      </c>
      <c r="KY40" s="206">
        <f t="shared" si="242"/>
        <v>0</v>
      </c>
      <c r="KZ40" s="206">
        <f t="shared" si="242"/>
        <v>0</v>
      </c>
      <c r="LA40" s="206">
        <f t="shared" si="242"/>
        <v>0</v>
      </c>
      <c r="LB40" s="206">
        <f t="shared" si="242"/>
        <v>0</v>
      </c>
      <c r="LC40" s="206">
        <f t="shared" si="242"/>
        <v>0</v>
      </c>
      <c r="LD40" s="206">
        <f t="shared" si="242"/>
        <v>0</v>
      </c>
      <c r="LE40" s="206">
        <f t="shared" si="242"/>
        <v>0</v>
      </c>
      <c r="LF40" s="206">
        <f t="shared" si="242"/>
        <v>0</v>
      </c>
      <c r="LG40" s="206">
        <f t="shared" si="242"/>
        <v>0</v>
      </c>
      <c r="LH40" s="206">
        <f t="shared" si="242"/>
        <v>0</v>
      </c>
      <c r="LI40" s="206">
        <f t="shared" si="242"/>
        <v>0</v>
      </c>
      <c r="LJ40" s="206">
        <f t="shared" si="242"/>
        <v>0</v>
      </c>
      <c r="LK40" s="206">
        <f t="shared" si="242"/>
        <v>0</v>
      </c>
      <c r="LL40" s="206">
        <f t="shared" si="242"/>
        <v>0</v>
      </c>
      <c r="LM40" s="206">
        <f t="shared" si="242"/>
        <v>0</v>
      </c>
      <c r="LN40" s="206">
        <f t="shared" si="242"/>
        <v>0</v>
      </c>
      <c r="LO40" s="206">
        <f t="shared" si="242"/>
        <v>0</v>
      </c>
      <c r="LP40" s="206">
        <f t="shared" si="242"/>
        <v>0</v>
      </c>
      <c r="LQ40" s="206">
        <f t="shared" si="242"/>
        <v>0</v>
      </c>
      <c r="LR40" s="206">
        <f t="shared" si="242"/>
        <v>0</v>
      </c>
      <c r="LS40" s="206">
        <f t="shared" si="242"/>
        <v>0</v>
      </c>
      <c r="LT40" s="206">
        <f t="shared" si="242"/>
        <v>0</v>
      </c>
      <c r="LU40" s="206">
        <f t="shared" si="242"/>
        <v>0</v>
      </c>
      <c r="LV40" s="206">
        <f t="shared" si="242"/>
        <v>0</v>
      </c>
      <c r="LW40" s="206">
        <f t="shared" si="242"/>
        <v>0</v>
      </c>
      <c r="LX40" s="206">
        <f t="shared" si="242"/>
        <v>0</v>
      </c>
      <c r="LY40" s="206">
        <f t="shared" si="242"/>
        <v>0</v>
      </c>
      <c r="LZ40" s="206">
        <f t="shared" si="242"/>
        <v>0</v>
      </c>
      <c r="MA40" s="206">
        <f t="shared" si="242"/>
        <v>0</v>
      </c>
      <c r="MB40" s="206">
        <f t="shared" si="242"/>
        <v>0</v>
      </c>
      <c r="MC40" s="206">
        <f t="shared" si="242"/>
        <v>0</v>
      </c>
      <c r="MD40" s="206">
        <f t="shared" si="242"/>
        <v>0</v>
      </c>
      <c r="ME40" s="206">
        <f t="shared" si="242"/>
        <v>0</v>
      </c>
      <c r="MF40" s="206">
        <f t="shared" si="242"/>
        <v>0</v>
      </c>
      <c r="MG40" s="206">
        <f t="shared" si="242"/>
        <v>0</v>
      </c>
      <c r="MH40" s="206">
        <f t="shared" si="242"/>
        <v>0</v>
      </c>
      <c r="MI40" s="206">
        <f t="shared" si="242"/>
        <v>0</v>
      </c>
      <c r="MJ40" s="206">
        <f t="shared" si="242"/>
        <v>0</v>
      </c>
      <c r="MK40" s="206">
        <f t="shared" si="242"/>
        <v>0</v>
      </c>
      <c r="ML40" s="206">
        <f t="shared" si="242"/>
        <v>0</v>
      </c>
      <c r="MM40" s="206">
        <f t="shared" si="242"/>
        <v>0</v>
      </c>
      <c r="MN40" s="206">
        <f t="shared" si="242"/>
        <v>0</v>
      </c>
      <c r="MO40" s="206">
        <f t="shared" si="242"/>
        <v>0</v>
      </c>
      <c r="MP40" s="206">
        <f t="shared" si="242"/>
        <v>0</v>
      </c>
      <c r="MQ40" s="206">
        <f t="shared" si="242"/>
        <v>0</v>
      </c>
      <c r="MR40" s="206">
        <f t="shared" si="242"/>
        <v>0</v>
      </c>
      <c r="MS40" s="206">
        <f t="shared" si="242"/>
        <v>0</v>
      </c>
      <c r="MT40" s="206">
        <f t="shared" si="242"/>
        <v>0</v>
      </c>
      <c r="MU40" s="206">
        <f t="shared" ref="MU40:PF40" si="243">MU$5*$E40/12*MU19*1000</f>
        <v>0</v>
      </c>
      <c r="MV40" s="206">
        <f t="shared" si="243"/>
        <v>0</v>
      </c>
      <c r="MW40" s="206">
        <f t="shared" si="243"/>
        <v>0</v>
      </c>
      <c r="MX40" s="206">
        <f t="shared" si="243"/>
        <v>0</v>
      </c>
      <c r="MY40" s="206">
        <f t="shared" si="243"/>
        <v>0</v>
      </c>
      <c r="MZ40" s="206">
        <f t="shared" si="243"/>
        <v>0</v>
      </c>
      <c r="NA40" s="206">
        <f t="shared" si="243"/>
        <v>0</v>
      </c>
      <c r="NB40" s="206">
        <f t="shared" si="243"/>
        <v>0</v>
      </c>
      <c r="NC40" s="206">
        <f t="shared" si="243"/>
        <v>0</v>
      </c>
      <c r="ND40" s="206">
        <f t="shared" si="243"/>
        <v>0</v>
      </c>
      <c r="NE40" s="206">
        <f t="shared" si="243"/>
        <v>0</v>
      </c>
      <c r="NF40" s="206">
        <f t="shared" si="243"/>
        <v>0</v>
      </c>
      <c r="NG40" s="206">
        <f t="shared" si="243"/>
        <v>0</v>
      </c>
      <c r="NH40" s="206">
        <f t="shared" si="243"/>
        <v>0</v>
      </c>
      <c r="NI40" s="206">
        <f t="shared" si="243"/>
        <v>0</v>
      </c>
      <c r="NJ40" s="206">
        <f t="shared" si="243"/>
        <v>0</v>
      </c>
      <c r="NK40" s="206">
        <f t="shared" si="243"/>
        <v>0</v>
      </c>
      <c r="NL40" s="206">
        <f t="shared" si="243"/>
        <v>0</v>
      </c>
      <c r="NM40" s="206">
        <f t="shared" si="243"/>
        <v>0</v>
      </c>
      <c r="NN40" s="206">
        <f t="shared" si="243"/>
        <v>0</v>
      </c>
      <c r="NO40" s="206">
        <f t="shared" si="243"/>
        <v>0</v>
      </c>
      <c r="NP40" s="206">
        <f t="shared" si="243"/>
        <v>0</v>
      </c>
      <c r="NQ40" s="206">
        <f t="shared" si="243"/>
        <v>0</v>
      </c>
      <c r="NR40" s="206">
        <f t="shared" si="243"/>
        <v>0</v>
      </c>
      <c r="NS40" s="206">
        <f t="shared" si="243"/>
        <v>0</v>
      </c>
      <c r="NT40" s="206">
        <f t="shared" si="243"/>
        <v>0</v>
      </c>
      <c r="NU40" s="206">
        <f t="shared" si="243"/>
        <v>0</v>
      </c>
      <c r="NV40" s="206">
        <f t="shared" si="243"/>
        <v>0</v>
      </c>
      <c r="NW40" s="206">
        <f t="shared" si="243"/>
        <v>0</v>
      </c>
      <c r="NX40" s="206">
        <f t="shared" si="243"/>
        <v>0</v>
      </c>
      <c r="NY40" s="206">
        <f t="shared" si="243"/>
        <v>0</v>
      </c>
      <c r="NZ40" s="206">
        <f t="shared" si="243"/>
        <v>0</v>
      </c>
      <c r="OA40" s="206">
        <f t="shared" si="243"/>
        <v>0</v>
      </c>
      <c r="OB40" s="206">
        <f t="shared" si="243"/>
        <v>0</v>
      </c>
      <c r="OC40" s="206">
        <f t="shared" si="243"/>
        <v>0</v>
      </c>
      <c r="OD40" s="206">
        <f t="shared" si="243"/>
        <v>0</v>
      </c>
      <c r="OE40" s="206">
        <f t="shared" si="243"/>
        <v>0</v>
      </c>
      <c r="OF40" s="206">
        <f t="shared" si="243"/>
        <v>0</v>
      </c>
      <c r="OG40" s="206">
        <f t="shared" si="243"/>
        <v>0</v>
      </c>
      <c r="OH40" s="206">
        <f t="shared" si="243"/>
        <v>0</v>
      </c>
      <c r="OI40" s="206">
        <f t="shared" si="243"/>
        <v>0</v>
      </c>
      <c r="OJ40" s="206">
        <f t="shared" si="243"/>
        <v>0</v>
      </c>
      <c r="OK40" s="206">
        <f t="shared" si="243"/>
        <v>0</v>
      </c>
      <c r="OL40" s="206">
        <f t="shared" si="243"/>
        <v>0</v>
      </c>
      <c r="OM40" s="206">
        <f t="shared" si="243"/>
        <v>0</v>
      </c>
      <c r="ON40" s="206">
        <f t="shared" si="243"/>
        <v>0</v>
      </c>
      <c r="OO40" s="206">
        <f t="shared" si="243"/>
        <v>0</v>
      </c>
      <c r="OP40" s="206">
        <f t="shared" si="243"/>
        <v>0</v>
      </c>
      <c r="OQ40" s="206">
        <f t="shared" si="243"/>
        <v>0</v>
      </c>
      <c r="OR40" s="206">
        <f t="shared" si="243"/>
        <v>0</v>
      </c>
      <c r="OS40" s="206">
        <f t="shared" si="243"/>
        <v>0</v>
      </c>
      <c r="OT40" s="206">
        <f t="shared" si="243"/>
        <v>0</v>
      </c>
      <c r="OU40" s="206">
        <f t="shared" si="243"/>
        <v>0</v>
      </c>
      <c r="OV40" s="206">
        <f t="shared" si="243"/>
        <v>0</v>
      </c>
      <c r="OW40" s="206">
        <f t="shared" si="243"/>
        <v>0</v>
      </c>
      <c r="OX40" s="206">
        <f t="shared" si="243"/>
        <v>0</v>
      </c>
      <c r="OY40" s="206">
        <f t="shared" si="243"/>
        <v>0</v>
      </c>
      <c r="OZ40" s="206">
        <f t="shared" si="243"/>
        <v>0</v>
      </c>
      <c r="PA40" s="206">
        <f t="shared" si="243"/>
        <v>0</v>
      </c>
      <c r="PB40" s="206">
        <f t="shared" si="243"/>
        <v>0</v>
      </c>
      <c r="PC40" s="206">
        <f t="shared" si="243"/>
        <v>0</v>
      </c>
      <c r="PD40" s="206">
        <f t="shared" si="243"/>
        <v>0</v>
      </c>
      <c r="PE40" s="206">
        <f t="shared" si="243"/>
        <v>0</v>
      </c>
      <c r="PF40" s="206">
        <f t="shared" si="243"/>
        <v>0</v>
      </c>
      <c r="PG40" s="206">
        <f t="shared" ref="PG40:RA40" si="244">PG$5*$E40/12*PG19*1000</f>
        <v>0</v>
      </c>
      <c r="PH40" s="206">
        <f t="shared" si="244"/>
        <v>0</v>
      </c>
      <c r="PI40" s="206">
        <f t="shared" si="244"/>
        <v>0</v>
      </c>
      <c r="PJ40" s="206">
        <f t="shared" si="244"/>
        <v>0</v>
      </c>
      <c r="PK40" s="206">
        <f t="shared" si="244"/>
        <v>0</v>
      </c>
      <c r="PL40" s="206">
        <f t="shared" si="244"/>
        <v>0</v>
      </c>
      <c r="PM40" s="206">
        <f t="shared" si="244"/>
        <v>0</v>
      </c>
      <c r="PN40" s="206">
        <f t="shared" si="244"/>
        <v>0</v>
      </c>
      <c r="PO40" s="206">
        <f t="shared" si="244"/>
        <v>0</v>
      </c>
      <c r="PP40" s="206">
        <f t="shared" si="244"/>
        <v>0</v>
      </c>
      <c r="PQ40" s="206">
        <f t="shared" si="244"/>
        <v>0</v>
      </c>
      <c r="PR40" s="206">
        <f t="shared" si="244"/>
        <v>0</v>
      </c>
      <c r="PS40" s="206">
        <f t="shared" si="244"/>
        <v>0</v>
      </c>
      <c r="PT40" s="206">
        <f t="shared" si="244"/>
        <v>0</v>
      </c>
      <c r="PU40" s="206">
        <f t="shared" si="244"/>
        <v>0</v>
      </c>
      <c r="PV40" s="206">
        <f t="shared" si="244"/>
        <v>0</v>
      </c>
      <c r="PW40" s="206">
        <f t="shared" si="244"/>
        <v>0</v>
      </c>
      <c r="PX40" s="206">
        <f t="shared" si="244"/>
        <v>0</v>
      </c>
      <c r="PY40" s="206">
        <f t="shared" si="244"/>
        <v>0</v>
      </c>
      <c r="PZ40" s="206">
        <f t="shared" si="244"/>
        <v>0</v>
      </c>
      <c r="QA40" s="206">
        <f t="shared" si="244"/>
        <v>0</v>
      </c>
      <c r="QB40" s="206">
        <f t="shared" si="244"/>
        <v>0</v>
      </c>
      <c r="QC40" s="206">
        <f t="shared" si="244"/>
        <v>0</v>
      </c>
      <c r="QD40" s="206">
        <f t="shared" si="244"/>
        <v>0</v>
      </c>
      <c r="QE40" s="206">
        <f t="shared" si="244"/>
        <v>0</v>
      </c>
      <c r="QF40" s="206">
        <f t="shared" si="244"/>
        <v>0</v>
      </c>
      <c r="QG40" s="206">
        <f t="shared" si="244"/>
        <v>0</v>
      </c>
      <c r="QH40" s="206">
        <f t="shared" si="244"/>
        <v>0</v>
      </c>
      <c r="QI40" s="206">
        <f t="shared" si="244"/>
        <v>0</v>
      </c>
      <c r="QJ40" s="206">
        <f t="shared" si="244"/>
        <v>0</v>
      </c>
      <c r="QK40" s="206">
        <f t="shared" si="244"/>
        <v>0</v>
      </c>
      <c r="QL40" s="206">
        <f t="shared" si="244"/>
        <v>0</v>
      </c>
      <c r="QM40" s="206">
        <f t="shared" si="244"/>
        <v>0</v>
      </c>
      <c r="QN40" s="206">
        <f t="shared" si="244"/>
        <v>0</v>
      </c>
      <c r="QO40" s="206">
        <f t="shared" si="244"/>
        <v>0</v>
      </c>
      <c r="QP40" s="206">
        <f t="shared" si="244"/>
        <v>0</v>
      </c>
      <c r="QQ40" s="206">
        <f t="shared" si="244"/>
        <v>0</v>
      </c>
      <c r="QR40" s="206">
        <f t="shared" si="244"/>
        <v>0</v>
      </c>
      <c r="QS40" s="206">
        <f t="shared" si="244"/>
        <v>0</v>
      </c>
      <c r="QT40" s="206">
        <f t="shared" si="244"/>
        <v>0</v>
      </c>
      <c r="QU40" s="206">
        <f t="shared" si="244"/>
        <v>0</v>
      </c>
      <c r="QV40" s="206">
        <f t="shared" si="244"/>
        <v>0</v>
      </c>
      <c r="QW40" s="206">
        <f t="shared" si="244"/>
        <v>0</v>
      </c>
      <c r="QX40" s="206">
        <f t="shared" si="244"/>
        <v>0</v>
      </c>
      <c r="QY40" s="206">
        <f t="shared" si="244"/>
        <v>0</v>
      </c>
      <c r="QZ40" s="206">
        <f t="shared" si="244"/>
        <v>0</v>
      </c>
      <c r="RA40" s="206">
        <f t="shared" si="244"/>
        <v>0</v>
      </c>
      <c r="RB40" s="206"/>
      <c r="RC40" s="206"/>
      <c r="RD40" s="206"/>
      <c r="RE40" s="206"/>
      <c r="RF40" s="206"/>
      <c r="RG40" s="206"/>
      <c r="RH40" s="206"/>
      <c r="RI40" s="206"/>
      <c r="RJ40" s="206"/>
      <c r="RK40" s="206"/>
      <c r="RL40" s="206"/>
      <c r="RM40" s="206"/>
      <c r="RN40" s="206"/>
      <c r="RO40" s="206"/>
      <c r="RP40" s="206"/>
      <c r="RQ40" s="206"/>
      <c r="RR40" s="206"/>
      <c r="RS40" s="206"/>
    </row>
    <row r="41" spans="1:487">
      <c r="A41" s="287" t="s">
        <v>942</v>
      </c>
      <c r="B41" s="350">
        <v>28</v>
      </c>
      <c r="C41" s="350">
        <f t="shared" si="235"/>
        <v>1.4000000000000001</v>
      </c>
      <c r="D41" s="534">
        <f t="shared" si="236"/>
        <v>7.7910000000000004</v>
      </c>
      <c r="E41" s="364">
        <f t="shared" si="207"/>
        <v>37.191000000000003</v>
      </c>
      <c r="F41" s="435">
        <f>F20</f>
        <v>0</v>
      </c>
      <c r="G41" s="379">
        <f t="shared" si="208"/>
        <v>0</v>
      </c>
      <c r="H41" s="350">
        <f t="shared" si="209"/>
        <v>0</v>
      </c>
      <c r="I41" s="350">
        <f t="shared" si="210"/>
        <v>0</v>
      </c>
      <c r="J41" s="379">
        <v>0.33</v>
      </c>
      <c r="K41" s="379">
        <v>1</v>
      </c>
      <c r="L41" s="350">
        <f t="shared" si="212"/>
        <v>12.273030000000002</v>
      </c>
      <c r="M41" s="350">
        <f t="shared" si="213"/>
        <v>0</v>
      </c>
      <c r="N41" s="367">
        <f t="shared" si="214"/>
        <v>0.33</v>
      </c>
      <c r="O41" s="367">
        <f t="shared" si="215"/>
        <v>1</v>
      </c>
      <c r="P41" s="367">
        <f t="shared" si="216"/>
        <v>12.273030000000002</v>
      </c>
      <c r="Q41" s="367">
        <f t="shared" si="217"/>
        <v>0</v>
      </c>
      <c r="R41" s="355">
        <v>0</v>
      </c>
      <c r="S41" s="287"/>
      <c r="T41" s="206">
        <f t="shared" ref="T41:AL41" si="245">T$5*$E41/12*T20*1000</f>
        <v>0</v>
      </c>
      <c r="U41" s="206">
        <f t="shared" si="245"/>
        <v>0</v>
      </c>
      <c r="V41" s="206">
        <f t="shared" si="245"/>
        <v>0</v>
      </c>
      <c r="W41" s="206">
        <f t="shared" si="245"/>
        <v>0</v>
      </c>
      <c r="X41" s="206">
        <f t="shared" si="245"/>
        <v>0</v>
      </c>
      <c r="Y41" s="206">
        <f t="shared" si="245"/>
        <v>0</v>
      </c>
      <c r="Z41" s="206">
        <f t="shared" si="245"/>
        <v>0</v>
      </c>
      <c r="AA41" s="206">
        <f t="shared" si="245"/>
        <v>0</v>
      </c>
      <c r="AB41" s="206">
        <f t="shared" si="245"/>
        <v>0</v>
      </c>
      <c r="AC41" s="206">
        <f t="shared" si="245"/>
        <v>0</v>
      </c>
      <c r="AD41" s="206">
        <f t="shared" si="245"/>
        <v>0</v>
      </c>
      <c r="AE41" s="206">
        <f t="shared" si="245"/>
        <v>0</v>
      </c>
      <c r="AF41" s="206">
        <f t="shared" si="245"/>
        <v>0</v>
      </c>
      <c r="AG41" s="206">
        <f t="shared" si="245"/>
        <v>0</v>
      </c>
      <c r="AH41" s="206">
        <f t="shared" si="245"/>
        <v>0</v>
      </c>
      <c r="AI41" s="206">
        <f t="shared" si="245"/>
        <v>0</v>
      </c>
      <c r="AJ41" s="206">
        <f t="shared" si="245"/>
        <v>0</v>
      </c>
      <c r="AK41" s="206">
        <f t="shared" si="245"/>
        <v>0</v>
      </c>
      <c r="AL41" s="206">
        <f t="shared" si="245"/>
        <v>0</v>
      </c>
      <c r="AM41" s="206">
        <f t="shared" ref="AM41:CX41" si="246">AM$5*$E41/12*AM20*1000</f>
        <v>0</v>
      </c>
      <c r="AN41" s="206">
        <f t="shared" si="246"/>
        <v>0</v>
      </c>
      <c r="AO41" s="206">
        <f t="shared" si="246"/>
        <v>0</v>
      </c>
      <c r="AP41" s="206">
        <f t="shared" si="246"/>
        <v>0</v>
      </c>
      <c r="AQ41" s="206">
        <f t="shared" si="246"/>
        <v>0</v>
      </c>
      <c r="AR41" s="206">
        <f t="shared" si="246"/>
        <v>1074.5293453125</v>
      </c>
      <c r="AS41" s="206">
        <f t="shared" si="246"/>
        <v>1074.5293453125</v>
      </c>
      <c r="AT41" s="206">
        <f t="shared" si="246"/>
        <v>1074.5293453125</v>
      </c>
      <c r="AU41" s="206">
        <f t="shared" si="246"/>
        <v>1074.5293453125</v>
      </c>
      <c r="AV41" s="206">
        <f t="shared" si="246"/>
        <v>1074.5293453125</v>
      </c>
      <c r="AW41" s="206">
        <f t="shared" si="246"/>
        <v>1074.5293453125</v>
      </c>
      <c r="AX41" s="206">
        <f t="shared" si="246"/>
        <v>1074.5293453125</v>
      </c>
      <c r="AY41" s="206">
        <f t="shared" si="246"/>
        <v>1074.5293453125</v>
      </c>
      <c r="AZ41" s="206">
        <f t="shared" si="246"/>
        <v>1074.5293453125</v>
      </c>
      <c r="BA41" s="206">
        <f t="shared" si="246"/>
        <v>1074.5293453125</v>
      </c>
      <c r="BB41" s="206">
        <f t="shared" si="246"/>
        <v>1074.5293453125</v>
      </c>
      <c r="BC41" s="206">
        <f t="shared" si="246"/>
        <v>1074.5293453125</v>
      </c>
      <c r="BD41" s="206">
        <f t="shared" si="246"/>
        <v>1101.3925789453126</v>
      </c>
      <c r="BE41" s="206">
        <f t="shared" si="246"/>
        <v>1101.3925789453126</v>
      </c>
      <c r="BF41" s="206">
        <f t="shared" si="246"/>
        <v>1101.3925789453126</v>
      </c>
      <c r="BG41" s="206">
        <f t="shared" si="246"/>
        <v>1101.3925789453126</v>
      </c>
      <c r="BH41" s="206">
        <f t="shared" si="246"/>
        <v>1101.3925789453126</v>
      </c>
      <c r="BI41" s="206">
        <f t="shared" si="246"/>
        <v>1101.3925789453126</v>
      </c>
      <c r="BJ41" s="206">
        <f t="shared" si="246"/>
        <v>1101.3925789453126</v>
      </c>
      <c r="BK41" s="206">
        <f t="shared" si="246"/>
        <v>1101.3925789453126</v>
      </c>
      <c r="BL41" s="206">
        <f t="shared" si="246"/>
        <v>1101.3925789453126</v>
      </c>
      <c r="BM41" s="206">
        <f t="shared" si="246"/>
        <v>1101.3925789453126</v>
      </c>
      <c r="BN41" s="206">
        <f t="shared" si="246"/>
        <v>1101.3925789453126</v>
      </c>
      <c r="BO41" s="206">
        <f t="shared" si="246"/>
        <v>1101.3925789453126</v>
      </c>
      <c r="BP41" s="206">
        <f t="shared" si="246"/>
        <v>1128.9273934189453</v>
      </c>
      <c r="BQ41" s="206">
        <f t="shared" si="246"/>
        <v>1128.9273934189453</v>
      </c>
      <c r="BR41" s="206">
        <f t="shared" si="246"/>
        <v>1128.9273934189453</v>
      </c>
      <c r="BS41" s="206">
        <f t="shared" si="246"/>
        <v>1128.9273934189453</v>
      </c>
      <c r="BT41" s="206">
        <f t="shared" si="246"/>
        <v>1128.9273934189453</v>
      </c>
      <c r="BU41" s="206">
        <f t="shared" si="246"/>
        <v>1128.9273934189453</v>
      </c>
      <c r="BV41" s="206">
        <f t="shared" si="246"/>
        <v>1128.9273934189453</v>
      </c>
      <c r="BW41" s="206">
        <f t="shared" si="246"/>
        <v>1128.9273934189453</v>
      </c>
      <c r="BX41" s="206">
        <f t="shared" si="246"/>
        <v>1128.9273934189453</v>
      </c>
      <c r="BY41" s="206">
        <f t="shared" si="246"/>
        <v>1128.9273934189453</v>
      </c>
      <c r="BZ41" s="206">
        <f t="shared" si="246"/>
        <v>1128.9273934189453</v>
      </c>
      <c r="CA41" s="206">
        <f t="shared" si="246"/>
        <v>1128.9273934189453</v>
      </c>
      <c r="CB41" s="206">
        <f t="shared" si="246"/>
        <v>1157.1505782544186</v>
      </c>
      <c r="CC41" s="206">
        <f t="shared" si="246"/>
        <v>1157.1505782544186</v>
      </c>
      <c r="CD41" s="206">
        <f t="shared" si="246"/>
        <v>1157.1505782544186</v>
      </c>
      <c r="CE41" s="206">
        <f t="shared" si="246"/>
        <v>1157.1505782544186</v>
      </c>
      <c r="CF41" s="206">
        <f t="shared" si="246"/>
        <v>1157.1505782544186</v>
      </c>
      <c r="CG41" s="206">
        <f t="shared" si="246"/>
        <v>1157.1505782544186</v>
      </c>
      <c r="CH41" s="206">
        <f t="shared" si="246"/>
        <v>1157.1505782544186</v>
      </c>
      <c r="CI41" s="206">
        <f t="shared" si="246"/>
        <v>1157.1505782544186</v>
      </c>
      <c r="CJ41" s="206">
        <f t="shared" si="246"/>
        <v>1157.1505782544186</v>
      </c>
      <c r="CK41" s="206">
        <f t="shared" si="246"/>
        <v>1157.1505782544186</v>
      </c>
      <c r="CL41" s="206">
        <f t="shared" si="246"/>
        <v>1157.1505782544186</v>
      </c>
      <c r="CM41" s="206">
        <f t="shared" si="246"/>
        <v>1157.1505782544186</v>
      </c>
      <c r="CN41" s="206">
        <f t="shared" si="246"/>
        <v>1186.079342710779</v>
      </c>
      <c r="CO41" s="206">
        <f t="shared" si="246"/>
        <v>1186.079342710779</v>
      </c>
      <c r="CP41" s="206">
        <f t="shared" si="246"/>
        <v>1186.079342710779</v>
      </c>
      <c r="CQ41" s="206">
        <f t="shared" si="246"/>
        <v>1186.079342710779</v>
      </c>
      <c r="CR41" s="206">
        <f t="shared" si="246"/>
        <v>1186.079342710779</v>
      </c>
      <c r="CS41" s="206">
        <f t="shared" si="246"/>
        <v>1186.079342710779</v>
      </c>
      <c r="CT41" s="206">
        <f t="shared" si="246"/>
        <v>1186.079342710779</v>
      </c>
      <c r="CU41" s="206">
        <f t="shared" si="246"/>
        <v>1186.079342710779</v>
      </c>
      <c r="CV41" s="206">
        <f t="shared" si="246"/>
        <v>1186.079342710779</v>
      </c>
      <c r="CW41" s="206">
        <f t="shared" si="246"/>
        <v>1186.079342710779</v>
      </c>
      <c r="CX41" s="206">
        <f t="shared" si="246"/>
        <v>1186.079342710779</v>
      </c>
      <c r="CY41" s="206">
        <f t="shared" ref="CY41:FJ41" si="247">CY$5*$E41/12*CY20*1000</f>
        <v>1186.079342710779</v>
      </c>
      <c r="CZ41" s="206">
        <f t="shared" si="247"/>
        <v>1215.7313262785485</v>
      </c>
      <c r="DA41" s="206">
        <f t="shared" si="247"/>
        <v>1215.7313262785485</v>
      </c>
      <c r="DB41" s="206">
        <f t="shared" si="247"/>
        <v>1215.7313262785485</v>
      </c>
      <c r="DC41" s="206">
        <f t="shared" si="247"/>
        <v>1215.7313262785485</v>
      </c>
      <c r="DD41" s="206">
        <f t="shared" si="247"/>
        <v>1215.7313262785485</v>
      </c>
      <c r="DE41" s="206">
        <f t="shared" si="247"/>
        <v>1215.7313262785485</v>
      </c>
      <c r="DF41" s="206">
        <f t="shared" si="247"/>
        <v>1215.7313262785485</v>
      </c>
      <c r="DG41" s="206">
        <f t="shared" si="247"/>
        <v>1215.7313262785485</v>
      </c>
      <c r="DH41" s="206">
        <f t="shared" si="247"/>
        <v>1215.7313262785485</v>
      </c>
      <c r="DI41" s="206">
        <f t="shared" si="247"/>
        <v>1215.7313262785485</v>
      </c>
      <c r="DJ41" s="206">
        <f t="shared" si="247"/>
        <v>1215.7313262785485</v>
      </c>
      <c r="DK41" s="206">
        <f t="shared" si="247"/>
        <v>1215.7313262785485</v>
      </c>
      <c r="DL41" s="206">
        <f t="shared" si="247"/>
        <v>1246.124609435512</v>
      </c>
      <c r="DM41" s="206">
        <f t="shared" si="247"/>
        <v>1246.124609435512</v>
      </c>
      <c r="DN41" s="206">
        <f t="shared" si="247"/>
        <v>1246.124609435512</v>
      </c>
      <c r="DO41" s="206">
        <f t="shared" si="247"/>
        <v>1246.124609435512</v>
      </c>
      <c r="DP41" s="206">
        <f t="shared" si="247"/>
        <v>1246.124609435512</v>
      </c>
      <c r="DQ41" s="206">
        <f t="shared" si="247"/>
        <v>1246.124609435512</v>
      </c>
      <c r="DR41" s="206">
        <f t="shared" si="247"/>
        <v>1246.124609435512</v>
      </c>
      <c r="DS41" s="206">
        <f t="shared" si="247"/>
        <v>1246.124609435512</v>
      </c>
      <c r="DT41" s="206">
        <f t="shared" si="247"/>
        <v>1246.124609435512</v>
      </c>
      <c r="DU41" s="206">
        <f t="shared" si="247"/>
        <v>1246.124609435512</v>
      </c>
      <c r="DV41" s="206">
        <f t="shared" si="247"/>
        <v>1246.124609435512</v>
      </c>
      <c r="DW41" s="206">
        <f t="shared" si="247"/>
        <v>1246.124609435512</v>
      </c>
      <c r="DX41" s="206">
        <f t="shared" si="247"/>
        <v>1277.2777246713995</v>
      </c>
      <c r="DY41" s="206">
        <f t="shared" si="247"/>
        <v>1277.2777246713995</v>
      </c>
      <c r="DZ41" s="206">
        <f t="shared" si="247"/>
        <v>1277.2777246713995</v>
      </c>
      <c r="EA41" s="206">
        <f t="shared" si="247"/>
        <v>1277.2777246713995</v>
      </c>
      <c r="EB41" s="206">
        <f t="shared" si="247"/>
        <v>1277.2777246713995</v>
      </c>
      <c r="EC41" s="206">
        <f t="shared" si="247"/>
        <v>1277.2777246713995</v>
      </c>
      <c r="ED41" s="206">
        <f t="shared" si="247"/>
        <v>1277.2777246713995</v>
      </c>
      <c r="EE41" s="206">
        <f t="shared" si="247"/>
        <v>1277.2777246713995</v>
      </c>
      <c r="EF41" s="206">
        <f t="shared" si="247"/>
        <v>1277.2777246713995</v>
      </c>
      <c r="EG41" s="206">
        <f t="shared" si="247"/>
        <v>1277.2777246713995</v>
      </c>
      <c r="EH41" s="206">
        <f t="shared" si="247"/>
        <v>1277.2777246713995</v>
      </c>
      <c r="EI41" s="206">
        <f t="shared" si="247"/>
        <v>1277.2777246713995</v>
      </c>
      <c r="EJ41" s="206">
        <f t="shared" si="247"/>
        <v>1309.2096677881843</v>
      </c>
      <c r="EK41" s="206">
        <f t="shared" si="247"/>
        <v>1309.2096677881843</v>
      </c>
      <c r="EL41" s="206">
        <f t="shared" si="247"/>
        <v>1309.2096677881843</v>
      </c>
      <c r="EM41" s="206">
        <f t="shared" si="247"/>
        <v>1309.2096677881843</v>
      </c>
      <c r="EN41" s="206">
        <f t="shared" si="247"/>
        <v>1309.2096677881843</v>
      </c>
      <c r="EO41" s="206">
        <f t="shared" si="247"/>
        <v>1309.2096677881843</v>
      </c>
      <c r="EP41" s="206">
        <f t="shared" si="247"/>
        <v>1309.2096677881843</v>
      </c>
      <c r="EQ41" s="206">
        <f t="shared" si="247"/>
        <v>1309.2096677881843</v>
      </c>
      <c r="ER41" s="206">
        <f t="shared" si="247"/>
        <v>1309.2096677881843</v>
      </c>
      <c r="ES41" s="206">
        <f t="shared" si="247"/>
        <v>1309.2096677881843</v>
      </c>
      <c r="ET41" s="206">
        <f t="shared" si="247"/>
        <v>1309.2096677881843</v>
      </c>
      <c r="EU41" s="206">
        <f t="shared" si="247"/>
        <v>1309.2096677881843</v>
      </c>
      <c r="EV41" s="206">
        <f t="shared" si="247"/>
        <v>1341.9399094828891</v>
      </c>
      <c r="EW41" s="206">
        <f t="shared" si="247"/>
        <v>1341.9399094828891</v>
      </c>
      <c r="EX41" s="206">
        <f t="shared" si="247"/>
        <v>1341.9399094828891</v>
      </c>
      <c r="EY41" s="206">
        <f t="shared" si="247"/>
        <v>1341.9399094828891</v>
      </c>
      <c r="EZ41" s="206">
        <f t="shared" si="247"/>
        <v>1341.9399094828891</v>
      </c>
      <c r="FA41" s="206">
        <f t="shared" si="247"/>
        <v>1341.9399094828891</v>
      </c>
      <c r="FB41" s="206">
        <f t="shared" si="247"/>
        <v>1341.9399094828891</v>
      </c>
      <c r="FC41" s="206">
        <f t="shared" si="247"/>
        <v>1341.9399094828891</v>
      </c>
      <c r="FD41" s="206">
        <f t="shared" si="247"/>
        <v>1341.9399094828891</v>
      </c>
      <c r="FE41" s="206">
        <f t="shared" si="247"/>
        <v>1341.9399094828891</v>
      </c>
      <c r="FF41" s="206">
        <f t="shared" si="247"/>
        <v>1341.9399094828891</v>
      </c>
      <c r="FG41" s="206">
        <f t="shared" si="247"/>
        <v>1341.9399094828891</v>
      </c>
      <c r="FH41" s="206">
        <f t="shared" si="247"/>
        <v>1375.4884072199611</v>
      </c>
      <c r="FI41" s="206">
        <f t="shared" si="247"/>
        <v>1375.4884072199611</v>
      </c>
      <c r="FJ41" s="206">
        <f t="shared" si="247"/>
        <v>1375.4884072199611</v>
      </c>
      <c r="FK41" s="206">
        <f t="shared" ref="FK41:HV41" si="248">FK$5*$E41/12*FK20*1000</f>
        <v>1375.4884072199611</v>
      </c>
      <c r="FL41" s="206">
        <f t="shared" si="248"/>
        <v>1375.4884072199611</v>
      </c>
      <c r="FM41" s="206">
        <f t="shared" si="248"/>
        <v>1375.4884072199611</v>
      </c>
      <c r="FN41" s="206">
        <f t="shared" si="248"/>
        <v>1375.4884072199611</v>
      </c>
      <c r="FO41" s="206">
        <f t="shared" si="248"/>
        <v>1375.4884072199611</v>
      </c>
      <c r="FP41" s="206">
        <f t="shared" si="248"/>
        <v>1375.4884072199611</v>
      </c>
      <c r="FQ41" s="206">
        <f t="shared" si="248"/>
        <v>1375.4884072199611</v>
      </c>
      <c r="FR41" s="206">
        <f t="shared" si="248"/>
        <v>1375.4884072199611</v>
      </c>
      <c r="FS41" s="206">
        <f t="shared" si="248"/>
        <v>1375.4884072199611</v>
      </c>
      <c r="FT41" s="206">
        <f t="shared" si="248"/>
        <v>1409.8756174004598</v>
      </c>
      <c r="FU41" s="206">
        <f t="shared" si="248"/>
        <v>1409.8756174004598</v>
      </c>
      <c r="FV41" s="206">
        <f t="shared" si="248"/>
        <v>1409.8756174004598</v>
      </c>
      <c r="FW41" s="206">
        <f t="shared" si="248"/>
        <v>1409.8756174004598</v>
      </c>
      <c r="FX41" s="206">
        <f t="shared" si="248"/>
        <v>1409.8756174004598</v>
      </c>
      <c r="FY41" s="206">
        <f t="shared" si="248"/>
        <v>1409.8756174004598</v>
      </c>
      <c r="FZ41" s="206">
        <f t="shared" si="248"/>
        <v>1409.8756174004598</v>
      </c>
      <c r="GA41" s="206">
        <f t="shared" si="248"/>
        <v>1409.8756174004598</v>
      </c>
      <c r="GB41" s="206">
        <f t="shared" si="248"/>
        <v>1409.8756174004598</v>
      </c>
      <c r="GC41" s="206">
        <f t="shared" si="248"/>
        <v>1409.8756174004598</v>
      </c>
      <c r="GD41" s="206">
        <f t="shared" si="248"/>
        <v>1409.8756174004598</v>
      </c>
      <c r="GE41" s="206">
        <f t="shared" si="248"/>
        <v>1409.8756174004598</v>
      </c>
      <c r="GF41" s="206">
        <f t="shared" si="248"/>
        <v>1445.1225078354714</v>
      </c>
      <c r="GG41" s="206">
        <f t="shared" si="248"/>
        <v>1445.1225078354714</v>
      </c>
      <c r="GH41" s="206">
        <f t="shared" si="248"/>
        <v>1445.1225078354714</v>
      </c>
      <c r="GI41" s="206">
        <f t="shared" si="248"/>
        <v>1445.1225078354714</v>
      </c>
      <c r="GJ41" s="206">
        <f t="shared" si="248"/>
        <v>1445.1225078354714</v>
      </c>
      <c r="GK41" s="206">
        <f t="shared" si="248"/>
        <v>1445.1225078354714</v>
      </c>
      <c r="GL41" s="206">
        <f t="shared" si="248"/>
        <v>1445.1225078354714</v>
      </c>
      <c r="GM41" s="206">
        <f t="shared" si="248"/>
        <v>1445.1225078354714</v>
      </c>
      <c r="GN41" s="206">
        <f t="shared" si="248"/>
        <v>1445.1225078354714</v>
      </c>
      <c r="GO41" s="206">
        <f t="shared" si="248"/>
        <v>1445.1225078354714</v>
      </c>
      <c r="GP41" s="206">
        <f t="shared" si="248"/>
        <v>1445.1225078354714</v>
      </c>
      <c r="GQ41" s="206">
        <f t="shared" si="248"/>
        <v>1445.1225078354714</v>
      </c>
      <c r="GR41" s="206">
        <f t="shared" si="248"/>
        <v>1481.2505705313579</v>
      </c>
      <c r="GS41" s="206">
        <f t="shared" si="248"/>
        <v>1481.2505705313579</v>
      </c>
      <c r="GT41" s="206">
        <f t="shared" si="248"/>
        <v>1481.2505705313579</v>
      </c>
      <c r="GU41" s="206">
        <f t="shared" si="248"/>
        <v>1481.2505705313579</v>
      </c>
      <c r="GV41" s="206">
        <f t="shared" si="248"/>
        <v>1481.2505705313579</v>
      </c>
      <c r="GW41" s="206">
        <f t="shared" si="248"/>
        <v>1481.2505705313579</v>
      </c>
      <c r="GX41" s="206">
        <f t="shared" si="248"/>
        <v>1481.2505705313579</v>
      </c>
      <c r="GY41" s="206">
        <f t="shared" si="248"/>
        <v>1481.2505705313579</v>
      </c>
      <c r="GZ41" s="206">
        <f t="shared" si="248"/>
        <v>1481.2505705313579</v>
      </c>
      <c r="HA41" s="206">
        <f t="shared" si="248"/>
        <v>1481.2505705313579</v>
      </c>
      <c r="HB41" s="206">
        <f t="shared" si="248"/>
        <v>1481.2505705313579</v>
      </c>
      <c r="HC41" s="206">
        <f t="shared" si="248"/>
        <v>1481.2505705313579</v>
      </c>
      <c r="HD41" s="206">
        <f t="shared" si="248"/>
        <v>1518.2818347946416</v>
      </c>
      <c r="HE41" s="206">
        <f t="shared" si="248"/>
        <v>1518.2818347946416</v>
      </c>
      <c r="HF41" s="206">
        <f t="shared" si="248"/>
        <v>1518.2818347946416</v>
      </c>
      <c r="HG41" s="206">
        <f t="shared" si="248"/>
        <v>1518.2818347946416</v>
      </c>
      <c r="HH41" s="206">
        <f t="shared" si="248"/>
        <v>1518.2818347946416</v>
      </c>
      <c r="HI41" s="206">
        <f t="shared" si="248"/>
        <v>1518.2818347946416</v>
      </c>
      <c r="HJ41" s="206">
        <f t="shared" si="248"/>
        <v>1518.2818347946416</v>
      </c>
      <c r="HK41" s="206">
        <f t="shared" si="248"/>
        <v>1518.2818347946416</v>
      </c>
      <c r="HL41" s="206">
        <f t="shared" si="248"/>
        <v>1518.2818347946416</v>
      </c>
      <c r="HM41" s="206">
        <f t="shared" si="248"/>
        <v>1518.2818347946416</v>
      </c>
      <c r="HN41" s="206">
        <f t="shared" si="248"/>
        <v>1518.2818347946416</v>
      </c>
      <c r="HO41" s="206">
        <f t="shared" si="248"/>
        <v>1518.2818347946416</v>
      </c>
      <c r="HP41" s="206">
        <f t="shared" si="248"/>
        <v>1556.2388806645076</v>
      </c>
      <c r="HQ41" s="206">
        <f t="shared" si="248"/>
        <v>1556.2388806645076</v>
      </c>
      <c r="HR41" s="206">
        <f t="shared" si="248"/>
        <v>1556.2388806645076</v>
      </c>
      <c r="HS41" s="206">
        <f t="shared" si="248"/>
        <v>1556.2388806645076</v>
      </c>
      <c r="HT41" s="206">
        <f t="shared" si="248"/>
        <v>1556.2388806645076</v>
      </c>
      <c r="HU41" s="206">
        <f t="shared" si="248"/>
        <v>1556.2388806645076</v>
      </c>
      <c r="HV41" s="206">
        <f t="shared" si="248"/>
        <v>1556.2388806645076</v>
      </c>
      <c r="HW41" s="206">
        <f t="shared" ref="HW41:KH41" si="249">HW$5*$E41/12*HW20*1000</f>
        <v>1556.2388806645076</v>
      </c>
      <c r="HX41" s="206">
        <f t="shared" si="249"/>
        <v>1556.2388806645076</v>
      </c>
      <c r="HY41" s="206">
        <f t="shared" si="249"/>
        <v>1556.2388806645076</v>
      </c>
      <c r="HZ41" s="206">
        <f t="shared" si="249"/>
        <v>1556.2388806645076</v>
      </c>
      <c r="IA41" s="206">
        <f t="shared" si="249"/>
        <v>1556.2388806645076</v>
      </c>
      <c r="IB41" s="206">
        <f t="shared" si="249"/>
        <v>1595.1448526811203</v>
      </c>
      <c r="IC41" s="206">
        <f t="shared" si="249"/>
        <v>1595.1448526811203</v>
      </c>
      <c r="ID41" s="206">
        <f t="shared" si="249"/>
        <v>1595.1448526811203</v>
      </c>
      <c r="IE41" s="206">
        <f t="shared" si="249"/>
        <v>1595.1448526811203</v>
      </c>
      <c r="IF41" s="206">
        <f t="shared" si="249"/>
        <v>1595.1448526811203</v>
      </c>
      <c r="IG41" s="206">
        <f t="shared" si="249"/>
        <v>1595.1448526811203</v>
      </c>
      <c r="IH41" s="206">
        <f t="shared" si="249"/>
        <v>1595.1448526811203</v>
      </c>
      <c r="II41" s="206">
        <f t="shared" si="249"/>
        <v>1595.1448526811203</v>
      </c>
      <c r="IJ41" s="206">
        <f t="shared" si="249"/>
        <v>1595.1448526811203</v>
      </c>
      <c r="IK41" s="206">
        <f t="shared" si="249"/>
        <v>1595.1448526811203</v>
      </c>
      <c r="IL41" s="206">
        <f t="shared" si="249"/>
        <v>1595.1448526811203</v>
      </c>
      <c r="IM41" s="206">
        <f t="shared" si="249"/>
        <v>1595.1448526811203</v>
      </c>
      <c r="IN41" s="206">
        <f t="shared" si="249"/>
        <v>1635.0234739981479</v>
      </c>
      <c r="IO41" s="206">
        <f t="shared" si="249"/>
        <v>1635.0234739981479</v>
      </c>
      <c r="IP41" s="206">
        <f t="shared" si="249"/>
        <v>1635.0234739981479</v>
      </c>
      <c r="IQ41" s="206">
        <f t="shared" si="249"/>
        <v>1635.0234739981479</v>
      </c>
      <c r="IR41" s="206">
        <f t="shared" si="249"/>
        <v>1635.0234739981479</v>
      </c>
      <c r="IS41" s="206">
        <f t="shared" si="249"/>
        <v>1635.0234739981479</v>
      </c>
      <c r="IT41" s="206">
        <f t="shared" si="249"/>
        <v>1635.0234739981479</v>
      </c>
      <c r="IU41" s="206">
        <f t="shared" si="249"/>
        <v>1635.0234739981479</v>
      </c>
      <c r="IV41" s="206">
        <f t="shared" si="249"/>
        <v>1635.0234739981479</v>
      </c>
      <c r="IW41" s="206">
        <f t="shared" si="249"/>
        <v>1635.0234739981479</v>
      </c>
      <c r="IX41" s="206">
        <f t="shared" si="249"/>
        <v>1635.0234739981479</v>
      </c>
      <c r="IY41" s="206">
        <f t="shared" si="249"/>
        <v>1635.0234739981479</v>
      </c>
      <c r="IZ41" s="206">
        <f t="shared" si="249"/>
        <v>1675.8990608481017</v>
      </c>
      <c r="JA41" s="206">
        <f t="shared" si="249"/>
        <v>1675.8990608481017</v>
      </c>
      <c r="JB41" s="206">
        <f t="shared" si="249"/>
        <v>1675.8990608481017</v>
      </c>
      <c r="JC41" s="206">
        <f t="shared" si="249"/>
        <v>1675.8990608481017</v>
      </c>
      <c r="JD41" s="206">
        <f t="shared" si="249"/>
        <v>1675.8990608481017</v>
      </c>
      <c r="JE41" s="206">
        <f t="shared" si="249"/>
        <v>1675.8990608481017</v>
      </c>
      <c r="JF41" s="206">
        <f t="shared" si="249"/>
        <v>1675.8990608481017</v>
      </c>
      <c r="JG41" s="206">
        <f t="shared" si="249"/>
        <v>1675.8990608481017</v>
      </c>
      <c r="JH41" s="206">
        <f t="shared" si="249"/>
        <v>1675.8990608481017</v>
      </c>
      <c r="JI41" s="206">
        <f t="shared" si="249"/>
        <v>1675.8990608481017</v>
      </c>
      <c r="JJ41" s="206">
        <f t="shared" si="249"/>
        <v>1675.8990608481017</v>
      </c>
      <c r="JK41" s="206">
        <f t="shared" si="249"/>
        <v>1675.8990608481017</v>
      </c>
      <c r="JL41" s="206">
        <f t="shared" si="249"/>
        <v>1717.7965373693041</v>
      </c>
      <c r="JM41" s="206">
        <f t="shared" si="249"/>
        <v>1717.7965373693041</v>
      </c>
      <c r="JN41" s="206">
        <f t="shared" si="249"/>
        <v>1717.7965373693041</v>
      </c>
      <c r="JO41" s="206">
        <f t="shared" si="249"/>
        <v>1717.7965373693041</v>
      </c>
      <c r="JP41" s="206">
        <f t="shared" si="249"/>
        <v>1717.7965373693041</v>
      </c>
      <c r="JQ41" s="206">
        <f t="shared" si="249"/>
        <v>1717.7965373693041</v>
      </c>
      <c r="JR41" s="206">
        <f t="shared" si="249"/>
        <v>1717.7965373693041</v>
      </c>
      <c r="JS41" s="206">
        <f t="shared" si="249"/>
        <v>1717.7965373693041</v>
      </c>
      <c r="JT41" s="206">
        <f t="shared" si="249"/>
        <v>1717.7965373693041</v>
      </c>
      <c r="JU41" s="206">
        <f t="shared" si="249"/>
        <v>1717.7965373693041</v>
      </c>
      <c r="JV41" s="206">
        <f t="shared" si="249"/>
        <v>1717.7965373693041</v>
      </c>
      <c r="JW41" s="206">
        <f t="shared" si="249"/>
        <v>1717.7965373693041</v>
      </c>
      <c r="JX41" s="206">
        <f t="shared" si="249"/>
        <v>1760.7414508035365</v>
      </c>
      <c r="JY41" s="206">
        <f t="shared" si="249"/>
        <v>1760.7414508035365</v>
      </c>
      <c r="JZ41" s="206">
        <f t="shared" si="249"/>
        <v>1760.7414508035365</v>
      </c>
      <c r="KA41" s="206">
        <f t="shared" si="249"/>
        <v>1760.7414508035365</v>
      </c>
      <c r="KB41" s="206">
        <f t="shared" si="249"/>
        <v>1760.7414508035365</v>
      </c>
      <c r="KC41" s="206">
        <f t="shared" si="249"/>
        <v>1760.7414508035365</v>
      </c>
      <c r="KD41" s="206">
        <f t="shared" si="249"/>
        <v>1760.7414508035365</v>
      </c>
      <c r="KE41" s="206">
        <f t="shared" si="249"/>
        <v>1760.7414508035365</v>
      </c>
      <c r="KF41" s="206">
        <f t="shared" si="249"/>
        <v>1760.7414508035365</v>
      </c>
      <c r="KG41" s="206">
        <f t="shared" si="249"/>
        <v>1760.7414508035365</v>
      </c>
      <c r="KH41" s="206">
        <f t="shared" si="249"/>
        <v>1760.7414508035365</v>
      </c>
      <c r="KI41" s="206">
        <f t="shared" ref="KI41:MT41" si="250">KI$5*$E41/12*KI20*1000</f>
        <v>1760.7414508035365</v>
      </c>
      <c r="KJ41" s="206">
        <f t="shared" si="250"/>
        <v>1804.7599870736246</v>
      </c>
      <c r="KK41" s="206">
        <f t="shared" si="250"/>
        <v>1804.7599870736246</v>
      </c>
      <c r="KL41" s="206">
        <f t="shared" si="250"/>
        <v>1804.7599870736246</v>
      </c>
      <c r="KM41" s="206">
        <f t="shared" si="250"/>
        <v>1804.7599870736246</v>
      </c>
      <c r="KN41" s="206">
        <f t="shared" si="250"/>
        <v>1804.7599870736246</v>
      </c>
      <c r="KO41" s="206">
        <f t="shared" si="250"/>
        <v>1804.7599870736246</v>
      </c>
      <c r="KP41" s="206">
        <f t="shared" si="250"/>
        <v>1804.7599870736246</v>
      </c>
      <c r="KQ41" s="206">
        <f t="shared" si="250"/>
        <v>1804.7599870736246</v>
      </c>
      <c r="KR41" s="206">
        <f t="shared" si="250"/>
        <v>1804.7599870736246</v>
      </c>
      <c r="KS41" s="206">
        <f t="shared" si="250"/>
        <v>1804.7599870736246</v>
      </c>
      <c r="KT41" s="206">
        <f t="shared" si="250"/>
        <v>1804.7599870736246</v>
      </c>
      <c r="KU41" s="206">
        <f t="shared" si="250"/>
        <v>1804.7599870736246</v>
      </c>
      <c r="KV41" s="206">
        <f t="shared" si="250"/>
        <v>1849.8789867504647</v>
      </c>
      <c r="KW41" s="206">
        <f t="shared" si="250"/>
        <v>1849.8789867504647</v>
      </c>
      <c r="KX41" s="206">
        <f t="shared" si="250"/>
        <v>1849.8789867504647</v>
      </c>
      <c r="KY41" s="206">
        <f t="shared" si="250"/>
        <v>1849.8789867504647</v>
      </c>
      <c r="KZ41" s="206">
        <f t="shared" si="250"/>
        <v>1849.8789867504647</v>
      </c>
      <c r="LA41" s="206">
        <f t="shared" si="250"/>
        <v>1849.8789867504647</v>
      </c>
      <c r="LB41" s="206">
        <f t="shared" si="250"/>
        <v>1849.8789867504647</v>
      </c>
      <c r="LC41" s="206">
        <f t="shared" si="250"/>
        <v>1849.8789867504647</v>
      </c>
      <c r="LD41" s="206">
        <f t="shared" si="250"/>
        <v>1849.8789867504647</v>
      </c>
      <c r="LE41" s="206">
        <f t="shared" si="250"/>
        <v>1849.8789867504647</v>
      </c>
      <c r="LF41" s="206">
        <f t="shared" si="250"/>
        <v>1849.8789867504647</v>
      </c>
      <c r="LG41" s="206">
        <f t="shared" si="250"/>
        <v>1849.8789867504647</v>
      </c>
      <c r="LH41" s="206">
        <f t="shared" si="250"/>
        <v>1896.1259614192263</v>
      </c>
      <c r="LI41" s="206">
        <f t="shared" si="250"/>
        <v>1896.1259614192263</v>
      </c>
      <c r="LJ41" s="206">
        <f t="shared" si="250"/>
        <v>1896.1259614192263</v>
      </c>
      <c r="LK41" s="206">
        <f t="shared" si="250"/>
        <v>1896.1259614192263</v>
      </c>
      <c r="LL41" s="206">
        <f t="shared" si="250"/>
        <v>1896.1259614192263</v>
      </c>
      <c r="LM41" s="206">
        <f t="shared" si="250"/>
        <v>1896.1259614192263</v>
      </c>
      <c r="LN41" s="206">
        <f t="shared" si="250"/>
        <v>1896.1259614192263</v>
      </c>
      <c r="LO41" s="206">
        <f t="shared" si="250"/>
        <v>1896.1259614192263</v>
      </c>
      <c r="LP41" s="206">
        <f t="shared" si="250"/>
        <v>1896.1259614192263</v>
      </c>
      <c r="LQ41" s="206">
        <f t="shared" si="250"/>
        <v>1896.1259614192263</v>
      </c>
      <c r="LR41" s="206">
        <f t="shared" si="250"/>
        <v>1896.1259614192263</v>
      </c>
      <c r="LS41" s="206">
        <f t="shared" si="250"/>
        <v>1896.1259614192263</v>
      </c>
      <c r="LT41" s="206">
        <f t="shared" si="250"/>
        <v>1943.5291104547073</v>
      </c>
      <c r="LU41" s="206">
        <f t="shared" si="250"/>
        <v>1943.5291104547073</v>
      </c>
      <c r="LV41" s="206">
        <f t="shared" si="250"/>
        <v>1943.5291104547073</v>
      </c>
      <c r="LW41" s="206">
        <f t="shared" si="250"/>
        <v>1943.5291104547073</v>
      </c>
      <c r="LX41" s="206">
        <f t="shared" si="250"/>
        <v>1943.5291104547073</v>
      </c>
      <c r="LY41" s="206">
        <f t="shared" si="250"/>
        <v>1943.5291104547073</v>
      </c>
      <c r="LZ41" s="206">
        <f t="shared" si="250"/>
        <v>1943.5291104547073</v>
      </c>
      <c r="MA41" s="206">
        <f t="shared" si="250"/>
        <v>1943.5291104547073</v>
      </c>
      <c r="MB41" s="206">
        <f t="shared" si="250"/>
        <v>1943.5291104547073</v>
      </c>
      <c r="MC41" s="206">
        <f t="shared" si="250"/>
        <v>1943.5291104547073</v>
      </c>
      <c r="MD41" s="206">
        <f t="shared" si="250"/>
        <v>1943.5291104547073</v>
      </c>
      <c r="ME41" s="206">
        <f t="shared" si="250"/>
        <v>1943.5291104547073</v>
      </c>
      <c r="MF41" s="206">
        <f t="shared" si="250"/>
        <v>1943.5291104547073</v>
      </c>
      <c r="MG41" s="206">
        <f t="shared" si="250"/>
        <v>1943.5291104547073</v>
      </c>
      <c r="MH41" s="206">
        <f t="shared" si="250"/>
        <v>1943.5291104547073</v>
      </c>
      <c r="MI41" s="206">
        <f t="shared" si="250"/>
        <v>1943.5291104547073</v>
      </c>
      <c r="MJ41" s="206">
        <f t="shared" si="250"/>
        <v>1943.5291104547073</v>
      </c>
      <c r="MK41" s="206">
        <f t="shared" si="250"/>
        <v>1943.5291104547073</v>
      </c>
      <c r="ML41" s="206">
        <f t="shared" si="250"/>
        <v>1943.5291104547073</v>
      </c>
      <c r="MM41" s="206">
        <f t="shared" si="250"/>
        <v>1943.5291104547073</v>
      </c>
      <c r="MN41" s="206">
        <f t="shared" si="250"/>
        <v>1943.5291104547073</v>
      </c>
      <c r="MO41" s="206">
        <f t="shared" si="250"/>
        <v>1943.5291104547073</v>
      </c>
      <c r="MP41" s="206">
        <f t="shared" si="250"/>
        <v>1943.5291104547073</v>
      </c>
      <c r="MQ41" s="206">
        <f t="shared" si="250"/>
        <v>1943.5291104547073</v>
      </c>
      <c r="MR41" s="206">
        <f t="shared" si="250"/>
        <v>1943.5291104547073</v>
      </c>
      <c r="MS41" s="206">
        <f t="shared" si="250"/>
        <v>1943.5291104547073</v>
      </c>
      <c r="MT41" s="206">
        <f t="shared" si="250"/>
        <v>1943.5291104547073</v>
      </c>
      <c r="MU41" s="206">
        <f t="shared" ref="MU41:PF41" si="251">MU$5*$E41/12*MU20*1000</f>
        <v>1943.5291104547073</v>
      </c>
      <c r="MV41" s="206">
        <f t="shared" si="251"/>
        <v>1943.5291104547073</v>
      </c>
      <c r="MW41" s="206">
        <f t="shared" si="251"/>
        <v>1943.5291104547073</v>
      </c>
      <c r="MX41" s="206">
        <f t="shared" si="251"/>
        <v>1943.5291104547073</v>
      </c>
      <c r="MY41" s="206">
        <f t="shared" si="251"/>
        <v>1943.5291104547073</v>
      </c>
      <c r="MZ41" s="206">
        <f t="shared" si="251"/>
        <v>1943.5291104547073</v>
      </c>
      <c r="NA41" s="206">
        <f t="shared" si="251"/>
        <v>1943.5291104547073</v>
      </c>
      <c r="NB41" s="206">
        <f t="shared" si="251"/>
        <v>1943.5291104547073</v>
      </c>
      <c r="NC41" s="206">
        <f t="shared" si="251"/>
        <v>1943.5291104547073</v>
      </c>
      <c r="ND41" s="206">
        <f t="shared" si="251"/>
        <v>1943.5291104547073</v>
      </c>
      <c r="NE41" s="206">
        <f t="shared" si="251"/>
        <v>1943.5291104547073</v>
      </c>
      <c r="NF41" s="206">
        <f t="shared" si="251"/>
        <v>1943.5291104547073</v>
      </c>
      <c r="NG41" s="206">
        <f t="shared" si="251"/>
        <v>1943.5291104547073</v>
      </c>
      <c r="NH41" s="206">
        <f t="shared" si="251"/>
        <v>1943.5291104547073</v>
      </c>
      <c r="NI41" s="206">
        <f t="shared" si="251"/>
        <v>1943.5291104547073</v>
      </c>
      <c r="NJ41" s="206">
        <f t="shared" si="251"/>
        <v>1943.5291104547073</v>
      </c>
      <c r="NK41" s="206">
        <f t="shared" si="251"/>
        <v>1943.5291104547073</v>
      </c>
      <c r="NL41" s="206">
        <f t="shared" si="251"/>
        <v>1943.5291104547073</v>
      </c>
      <c r="NM41" s="206">
        <f t="shared" si="251"/>
        <v>1943.5291104547073</v>
      </c>
      <c r="NN41" s="206">
        <f t="shared" si="251"/>
        <v>1943.5291104547073</v>
      </c>
      <c r="NO41" s="206">
        <f t="shared" si="251"/>
        <v>1943.5291104547073</v>
      </c>
      <c r="NP41" s="206">
        <f t="shared" si="251"/>
        <v>1943.5291104547073</v>
      </c>
      <c r="NQ41" s="206">
        <f t="shared" si="251"/>
        <v>1943.5291104547073</v>
      </c>
      <c r="NR41" s="206">
        <f t="shared" si="251"/>
        <v>1943.5291104547073</v>
      </c>
      <c r="NS41" s="206">
        <f t="shared" si="251"/>
        <v>1943.5291104547073</v>
      </c>
      <c r="NT41" s="206">
        <f t="shared" si="251"/>
        <v>1943.5291104547073</v>
      </c>
      <c r="NU41" s="206">
        <f t="shared" si="251"/>
        <v>1943.5291104547073</v>
      </c>
      <c r="NV41" s="206">
        <f t="shared" si="251"/>
        <v>1943.5291104547073</v>
      </c>
      <c r="NW41" s="206">
        <f t="shared" si="251"/>
        <v>1943.5291104547073</v>
      </c>
      <c r="NX41" s="206">
        <f t="shared" si="251"/>
        <v>1943.5291104547073</v>
      </c>
      <c r="NY41" s="206">
        <f t="shared" si="251"/>
        <v>1943.5291104547073</v>
      </c>
      <c r="NZ41" s="206">
        <f t="shared" si="251"/>
        <v>1943.5291104547073</v>
      </c>
      <c r="OA41" s="206">
        <f t="shared" si="251"/>
        <v>1943.5291104547073</v>
      </c>
      <c r="OB41" s="206">
        <f t="shared" si="251"/>
        <v>1943.5291104547073</v>
      </c>
      <c r="OC41" s="206">
        <f t="shared" si="251"/>
        <v>1943.5291104547073</v>
      </c>
      <c r="OD41" s="206">
        <f t="shared" si="251"/>
        <v>1943.5291104547073</v>
      </c>
      <c r="OE41" s="206">
        <f t="shared" si="251"/>
        <v>1943.5291104547073</v>
      </c>
      <c r="OF41" s="206">
        <f t="shared" si="251"/>
        <v>1943.5291104547073</v>
      </c>
      <c r="OG41" s="206">
        <f t="shared" si="251"/>
        <v>1943.5291104547073</v>
      </c>
      <c r="OH41" s="206">
        <f t="shared" si="251"/>
        <v>1943.5291104547073</v>
      </c>
      <c r="OI41" s="206">
        <f t="shared" si="251"/>
        <v>1943.5291104547073</v>
      </c>
      <c r="OJ41" s="206">
        <f t="shared" si="251"/>
        <v>1943.5291104547073</v>
      </c>
      <c r="OK41" s="206">
        <f t="shared" si="251"/>
        <v>1943.5291104547073</v>
      </c>
      <c r="OL41" s="206">
        <f t="shared" si="251"/>
        <v>1943.5291104547073</v>
      </c>
      <c r="OM41" s="206">
        <f t="shared" si="251"/>
        <v>1943.5291104547073</v>
      </c>
      <c r="ON41" s="206">
        <f t="shared" si="251"/>
        <v>1943.5291104547073</v>
      </c>
      <c r="OO41" s="206">
        <f t="shared" si="251"/>
        <v>1943.5291104547073</v>
      </c>
      <c r="OP41" s="206">
        <f t="shared" si="251"/>
        <v>1943.5291104547073</v>
      </c>
      <c r="OQ41" s="206">
        <f t="shared" si="251"/>
        <v>1943.5291104547073</v>
      </c>
      <c r="OR41" s="206">
        <f t="shared" si="251"/>
        <v>1943.5291104547073</v>
      </c>
      <c r="OS41" s="206">
        <f t="shared" si="251"/>
        <v>1943.5291104547073</v>
      </c>
      <c r="OT41" s="206">
        <f t="shared" si="251"/>
        <v>1943.5291104547073</v>
      </c>
      <c r="OU41" s="206">
        <f t="shared" si="251"/>
        <v>1943.5291104547073</v>
      </c>
      <c r="OV41" s="206">
        <f t="shared" si="251"/>
        <v>1943.5291104547073</v>
      </c>
      <c r="OW41" s="206">
        <f t="shared" si="251"/>
        <v>1943.5291104547073</v>
      </c>
      <c r="OX41" s="206">
        <f t="shared" si="251"/>
        <v>1943.5291104547073</v>
      </c>
      <c r="OY41" s="206">
        <f t="shared" si="251"/>
        <v>1943.5291104547073</v>
      </c>
      <c r="OZ41" s="206">
        <f t="shared" si="251"/>
        <v>1943.5291104547073</v>
      </c>
      <c r="PA41" s="206">
        <f t="shared" si="251"/>
        <v>1943.5291104547073</v>
      </c>
      <c r="PB41" s="206">
        <f t="shared" si="251"/>
        <v>1943.5291104547073</v>
      </c>
      <c r="PC41" s="206">
        <f t="shared" si="251"/>
        <v>1943.5291104547073</v>
      </c>
      <c r="PD41" s="206">
        <f t="shared" si="251"/>
        <v>1943.5291104547073</v>
      </c>
      <c r="PE41" s="206">
        <f t="shared" si="251"/>
        <v>1943.5291104547073</v>
      </c>
      <c r="PF41" s="206">
        <f t="shared" si="251"/>
        <v>1943.5291104547073</v>
      </c>
      <c r="PG41" s="206">
        <f t="shared" ref="PG41:RA41" si="252">PG$5*$E41/12*PG20*1000</f>
        <v>1943.5291104547073</v>
      </c>
      <c r="PH41" s="206">
        <f t="shared" si="252"/>
        <v>1943.5291104547073</v>
      </c>
      <c r="PI41" s="206">
        <f t="shared" si="252"/>
        <v>1943.5291104547073</v>
      </c>
      <c r="PJ41" s="206">
        <f t="shared" si="252"/>
        <v>1943.5291104547073</v>
      </c>
      <c r="PK41" s="206">
        <f t="shared" si="252"/>
        <v>1943.5291104547073</v>
      </c>
      <c r="PL41" s="206">
        <f t="shared" si="252"/>
        <v>1943.5291104547073</v>
      </c>
      <c r="PM41" s="206">
        <f t="shared" si="252"/>
        <v>1943.5291104547073</v>
      </c>
      <c r="PN41" s="206">
        <f t="shared" si="252"/>
        <v>1943.5291104547073</v>
      </c>
      <c r="PO41" s="206">
        <f t="shared" si="252"/>
        <v>1943.5291104547073</v>
      </c>
      <c r="PP41" s="206">
        <f t="shared" si="252"/>
        <v>1943.5291104547073</v>
      </c>
      <c r="PQ41" s="206">
        <f t="shared" si="252"/>
        <v>1943.5291104547073</v>
      </c>
      <c r="PR41" s="206">
        <f t="shared" si="252"/>
        <v>1943.5291104547073</v>
      </c>
      <c r="PS41" s="206">
        <f t="shared" si="252"/>
        <v>1943.5291104547073</v>
      </c>
      <c r="PT41" s="206">
        <f t="shared" si="252"/>
        <v>1943.5291104547073</v>
      </c>
      <c r="PU41" s="206">
        <f t="shared" si="252"/>
        <v>1943.5291104547073</v>
      </c>
      <c r="PV41" s="206">
        <f t="shared" si="252"/>
        <v>1943.5291104547073</v>
      </c>
      <c r="PW41" s="206">
        <f t="shared" si="252"/>
        <v>1943.5291104547073</v>
      </c>
      <c r="PX41" s="206">
        <f t="shared" si="252"/>
        <v>1943.5291104547073</v>
      </c>
      <c r="PY41" s="206">
        <f t="shared" si="252"/>
        <v>1943.5291104547073</v>
      </c>
      <c r="PZ41" s="206">
        <f t="shared" si="252"/>
        <v>1943.5291104547073</v>
      </c>
      <c r="QA41" s="206">
        <f t="shared" si="252"/>
        <v>1943.5291104547073</v>
      </c>
      <c r="QB41" s="206">
        <f t="shared" si="252"/>
        <v>1943.5291104547073</v>
      </c>
      <c r="QC41" s="206">
        <f t="shared" si="252"/>
        <v>1943.5291104547073</v>
      </c>
      <c r="QD41" s="206">
        <f t="shared" si="252"/>
        <v>1943.5291104547073</v>
      </c>
      <c r="QE41" s="206">
        <f t="shared" si="252"/>
        <v>1943.5291104547073</v>
      </c>
      <c r="QF41" s="206">
        <f t="shared" si="252"/>
        <v>1943.5291104547073</v>
      </c>
      <c r="QG41" s="206">
        <f t="shared" si="252"/>
        <v>1943.5291104547073</v>
      </c>
      <c r="QH41" s="206">
        <f t="shared" si="252"/>
        <v>1943.5291104547073</v>
      </c>
      <c r="QI41" s="206">
        <f t="shared" si="252"/>
        <v>1943.5291104547073</v>
      </c>
      <c r="QJ41" s="206">
        <f t="shared" si="252"/>
        <v>1943.5291104547073</v>
      </c>
      <c r="QK41" s="206">
        <f t="shared" si="252"/>
        <v>1943.5291104547073</v>
      </c>
      <c r="QL41" s="206">
        <f t="shared" si="252"/>
        <v>1943.5291104547073</v>
      </c>
      <c r="QM41" s="206">
        <f t="shared" si="252"/>
        <v>1943.5291104547073</v>
      </c>
      <c r="QN41" s="206">
        <f t="shared" si="252"/>
        <v>1943.5291104547073</v>
      </c>
      <c r="QO41" s="206">
        <f t="shared" si="252"/>
        <v>1943.5291104547073</v>
      </c>
      <c r="QP41" s="206">
        <f t="shared" si="252"/>
        <v>1943.5291104547073</v>
      </c>
      <c r="QQ41" s="206">
        <f t="shared" si="252"/>
        <v>1943.5291104547073</v>
      </c>
      <c r="QR41" s="206">
        <f t="shared" si="252"/>
        <v>1943.5291104547073</v>
      </c>
      <c r="QS41" s="206">
        <f t="shared" si="252"/>
        <v>1943.5291104547073</v>
      </c>
      <c r="QT41" s="206">
        <f t="shared" si="252"/>
        <v>1943.5291104547073</v>
      </c>
      <c r="QU41" s="206">
        <f t="shared" si="252"/>
        <v>1943.5291104547073</v>
      </c>
      <c r="QV41" s="206">
        <f t="shared" si="252"/>
        <v>1943.5291104547073</v>
      </c>
      <c r="QW41" s="206">
        <f t="shared" si="252"/>
        <v>1943.5291104547073</v>
      </c>
      <c r="QX41" s="206">
        <f t="shared" si="252"/>
        <v>1943.5291104547073</v>
      </c>
      <c r="QY41" s="206">
        <f t="shared" si="252"/>
        <v>1943.5291104547073</v>
      </c>
      <c r="QZ41" s="206">
        <f t="shared" si="252"/>
        <v>1943.5291104547073</v>
      </c>
      <c r="RA41" s="206">
        <f t="shared" si="252"/>
        <v>1943.5291104547073</v>
      </c>
      <c r="RB41" s="206"/>
      <c r="RC41" s="206"/>
      <c r="RD41" s="206"/>
      <c r="RE41" s="206"/>
      <c r="RF41" s="206"/>
      <c r="RG41" s="206"/>
      <c r="RH41" s="206"/>
      <c r="RI41" s="206"/>
      <c r="RJ41" s="206"/>
      <c r="RK41" s="206"/>
      <c r="RL41" s="206"/>
      <c r="RM41" s="206"/>
      <c r="RN41" s="206"/>
      <c r="RO41" s="206"/>
      <c r="RP41" s="206"/>
      <c r="RQ41" s="206"/>
      <c r="RR41" s="206"/>
      <c r="RS41" s="206"/>
    </row>
    <row r="42" spans="1:487">
      <c r="A42" s="287" t="s">
        <v>943</v>
      </c>
      <c r="B42" s="350">
        <v>10</v>
      </c>
      <c r="C42" s="350">
        <f t="shared" si="235"/>
        <v>0.5</v>
      </c>
      <c r="D42" s="534">
        <f t="shared" si="236"/>
        <v>2.7825000000000002</v>
      </c>
      <c r="E42" s="364">
        <f t="shared" si="207"/>
        <v>13.282500000000001</v>
      </c>
      <c r="F42" s="435">
        <f>F21</f>
        <v>0</v>
      </c>
      <c r="G42" s="379">
        <f t="shared" si="208"/>
        <v>0</v>
      </c>
      <c r="H42" s="350">
        <f t="shared" si="209"/>
        <v>0</v>
      </c>
      <c r="I42" s="350">
        <f t="shared" si="210"/>
        <v>0</v>
      </c>
      <c r="J42" s="379">
        <f>J21</f>
        <v>1.07472049689441</v>
      </c>
      <c r="K42" s="379">
        <v>2</v>
      </c>
      <c r="L42" s="350">
        <f t="shared" si="212"/>
        <v>14.274975000000001</v>
      </c>
      <c r="M42" s="350">
        <f t="shared" si="213"/>
        <v>0</v>
      </c>
      <c r="N42" s="367">
        <f t="shared" si="214"/>
        <v>1.07472049689441</v>
      </c>
      <c r="O42" s="367">
        <f t="shared" si="215"/>
        <v>2</v>
      </c>
      <c r="P42" s="367">
        <f t="shared" si="216"/>
        <v>14.274975000000001</v>
      </c>
      <c r="Q42" s="367">
        <f t="shared" si="217"/>
        <v>0</v>
      </c>
      <c r="R42" s="355">
        <v>0</v>
      </c>
      <c r="S42" s="287"/>
      <c r="T42" s="206">
        <f t="shared" ref="T42:AL42" si="253">T$5*$E42/12*T21*1000</f>
        <v>0</v>
      </c>
      <c r="U42" s="206">
        <f t="shared" si="253"/>
        <v>0</v>
      </c>
      <c r="V42" s="206">
        <f t="shared" si="253"/>
        <v>0</v>
      </c>
      <c r="W42" s="206">
        <f t="shared" si="253"/>
        <v>0</v>
      </c>
      <c r="X42" s="206">
        <f t="shared" si="253"/>
        <v>0</v>
      </c>
      <c r="Y42" s="206">
        <f t="shared" si="253"/>
        <v>0</v>
      </c>
      <c r="Z42" s="206">
        <f t="shared" si="253"/>
        <v>0</v>
      </c>
      <c r="AA42" s="206">
        <f t="shared" si="253"/>
        <v>0</v>
      </c>
      <c r="AB42" s="206">
        <f t="shared" si="253"/>
        <v>0</v>
      </c>
      <c r="AC42" s="206">
        <f t="shared" si="253"/>
        <v>0</v>
      </c>
      <c r="AD42" s="206">
        <f t="shared" si="253"/>
        <v>0</v>
      </c>
      <c r="AE42" s="206">
        <f t="shared" si="253"/>
        <v>0</v>
      </c>
      <c r="AF42" s="206">
        <f t="shared" si="253"/>
        <v>0</v>
      </c>
      <c r="AG42" s="206">
        <f t="shared" si="253"/>
        <v>0</v>
      </c>
      <c r="AH42" s="206">
        <f t="shared" si="253"/>
        <v>0</v>
      </c>
      <c r="AI42" s="206">
        <f t="shared" si="253"/>
        <v>0</v>
      </c>
      <c r="AJ42" s="206">
        <f t="shared" si="253"/>
        <v>0</v>
      </c>
      <c r="AK42" s="206">
        <f t="shared" si="253"/>
        <v>0</v>
      </c>
      <c r="AL42" s="206">
        <f t="shared" si="253"/>
        <v>0</v>
      </c>
      <c r="AM42" s="206">
        <f t="shared" ref="AM42:CX42" si="254">AM$5*$E42/12*AM21*1000</f>
        <v>0</v>
      </c>
      <c r="AN42" s="206">
        <f t="shared" si="254"/>
        <v>0</v>
      </c>
      <c r="AO42" s="206">
        <f t="shared" si="254"/>
        <v>0</v>
      </c>
      <c r="AP42" s="206">
        <f t="shared" si="254"/>
        <v>0</v>
      </c>
      <c r="AQ42" s="206">
        <f t="shared" si="254"/>
        <v>0</v>
      </c>
      <c r="AR42" s="206">
        <f t="shared" si="254"/>
        <v>1249.8038007812497</v>
      </c>
      <c r="AS42" s="206">
        <f t="shared" si="254"/>
        <v>1249.8038007812497</v>
      </c>
      <c r="AT42" s="206">
        <f t="shared" si="254"/>
        <v>1249.8038007812497</v>
      </c>
      <c r="AU42" s="206">
        <f t="shared" si="254"/>
        <v>1249.8038007812497</v>
      </c>
      <c r="AV42" s="206">
        <f t="shared" si="254"/>
        <v>1249.8038007812497</v>
      </c>
      <c r="AW42" s="206">
        <f t="shared" si="254"/>
        <v>1249.8038007812497</v>
      </c>
      <c r="AX42" s="206">
        <f t="shared" si="254"/>
        <v>1249.8038007812497</v>
      </c>
      <c r="AY42" s="206">
        <f t="shared" si="254"/>
        <v>1249.8038007812497</v>
      </c>
      <c r="AZ42" s="206">
        <f t="shared" si="254"/>
        <v>1249.8038007812497</v>
      </c>
      <c r="BA42" s="206">
        <f t="shared" si="254"/>
        <v>1249.8038007812497</v>
      </c>
      <c r="BB42" s="206">
        <f t="shared" si="254"/>
        <v>1249.8038007812497</v>
      </c>
      <c r="BC42" s="206">
        <f t="shared" si="254"/>
        <v>1249.8038007812497</v>
      </c>
      <c r="BD42" s="206">
        <f t="shared" si="254"/>
        <v>1281.0488958007811</v>
      </c>
      <c r="BE42" s="206">
        <f t="shared" si="254"/>
        <v>1281.0488958007811</v>
      </c>
      <c r="BF42" s="206">
        <f t="shared" si="254"/>
        <v>1281.0488958007811</v>
      </c>
      <c r="BG42" s="206">
        <f t="shared" si="254"/>
        <v>1281.0488958007811</v>
      </c>
      <c r="BH42" s="206">
        <f t="shared" si="254"/>
        <v>1281.0488958007811</v>
      </c>
      <c r="BI42" s="206">
        <f t="shared" si="254"/>
        <v>1281.0488958007811</v>
      </c>
      <c r="BJ42" s="206">
        <f t="shared" si="254"/>
        <v>1281.0488958007811</v>
      </c>
      <c r="BK42" s="206">
        <f t="shared" si="254"/>
        <v>1281.0488958007811</v>
      </c>
      <c r="BL42" s="206">
        <f t="shared" si="254"/>
        <v>1281.0488958007811</v>
      </c>
      <c r="BM42" s="206">
        <f t="shared" si="254"/>
        <v>1281.0488958007811</v>
      </c>
      <c r="BN42" s="206">
        <f t="shared" si="254"/>
        <v>1281.0488958007811</v>
      </c>
      <c r="BO42" s="206">
        <f t="shared" si="254"/>
        <v>1281.0488958007811</v>
      </c>
      <c r="BP42" s="206">
        <f t="shared" si="254"/>
        <v>1313.0751181958008</v>
      </c>
      <c r="BQ42" s="206">
        <f t="shared" si="254"/>
        <v>1313.0751181958008</v>
      </c>
      <c r="BR42" s="206">
        <f t="shared" si="254"/>
        <v>1313.0751181958008</v>
      </c>
      <c r="BS42" s="206">
        <f t="shared" si="254"/>
        <v>1313.0751181958008</v>
      </c>
      <c r="BT42" s="206">
        <f t="shared" si="254"/>
        <v>1313.0751181958008</v>
      </c>
      <c r="BU42" s="206">
        <f t="shared" si="254"/>
        <v>1313.0751181958008</v>
      </c>
      <c r="BV42" s="206">
        <f t="shared" si="254"/>
        <v>1313.0751181958008</v>
      </c>
      <c r="BW42" s="206">
        <f t="shared" si="254"/>
        <v>1313.0751181958008</v>
      </c>
      <c r="BX42" s="206">
        <f t="shared" si="254"/>
        <v>1313.0751181958008</v>
      </c>
      <c r="BY42" s="206">
        <f t="shared" si="254"/>
        <v>1313.0751181958008</v>
      </c>
      <c r="BZ42" s="206">
        <f t="shared" si="254"/>
        <v>1313.0751181958008</v>
      </c>
      <c r="CA42" s="206">
        <f t="shared" si="254"/>
        <v>1313.0751181958008</v>
      </c>
      <c r="CB42" s="206">
        <f t="shared" si="254"/>
        <v>1345.9019961506954</v>
      </c>
      <c r="CC42" s="206">
        <f t="shared" si="254"/>
        <v>1345.9019961506954</v>
      </c>
      <c r="CD42" s="206">
        <f t="shared" si="254"/>
        <v>1345.9019961506954</v>
      </c>
      <c r="CE42" s="206">
        <f t="shared" si="254"/>
        <v>1345.9019961506954</v>
      </c>
      <c r="CF42" s="206">
        <f t="shared" si="254"/>
        <v>1345.9019961506954</v>
      </c>
      <c r="CG42" s="206">
        <f t="shared" si="254"/>
        <v>1345.9019961506954</v>
      </c>
      <c r="CH42" s="206">
        <f t="shared" si="254"/>
        <v>1345.9019961506954</v>
      </c>
      <c r="CI42" s="206">
        <f t="shared" si="254"/>
        <v>1345.9019961506954</v>
      </c>
      <c r="CJ42" s="206">
        <f t="shared" si="254"/>
        <v>1345.9019961506954</v>
      </c>
      <c r="CK42" s="206">
        <f t="shared" si="254"/>
        <v>1345.9019961506954</v>
      </c>
      <c r="CL42" s="206">
        <f t="shared" si="254"/>
        <v>1345.9019961506954</v>
      </c>
      <c r="CM42" s="206">
        <f t="shared" si="254"/>
        <v>1345.9019961506954</v>
      </c>
      <c r="CN42" s="206">
        <f t="shared" si="254"/>
        <v>1379.5495460544628</v>
      </c>
      <c r="CO42" s="206">
        <f t="shared" si="254"/>
        <v>1379.5495460544628</v>
      </c>
      <c r="CP42" s="206">
        <f t="shared" si="254"/>
        <v>1379.5495460544628</v>
      </c>
      <c r="CQ42" s="206">
        <f t="shared" si="254"/>
        <v>1379.5495460544628</v>
      </c>
      <c r="CR42" s="206">
        <f t="shared" si="254"/>
        <v>1379.5495460544628</v>
      </c>
      <c r="CS42" s="206">
        <f t="shared" si="254"/>
        <v>1379.5495460544628</v>
      </c>
      <c r="CT42" s="206">
        <f t="shared" si="254"/>
        <v>1379.5495460544628</v>
      </c>
      <c r="CU42" s="206">
        <f t="shared" si="254"/>
        <v>1379.5495460544628</v>
      </c>
      <c r="CV42" s="206">
        <f t="shared" si="254"/>
        <v>1379.5495460544628</v>
      </c>
      <c r="CW42" s="206">
        <f t="shared" si="254"/>
        <v>1379.5495460544628</v>
      </c>
      <c r="CX42" s="206">
        <f t="shared" si="254"/>
        <v>1379.5495460544628</v>
      </c>
      <c r="CY42" s="206">
        <f t="shared" ref="CY42:FJ42" si="255">CY$5*$E42/12*CY21*1000</f>
        <v>1379.5495460544628</v>
      </c>
      <c r="CZ42" s="206">
        <f t="shared" si="255"/>
        <v>1414.038284705824</v>
      </c>
      <c r="DA42" s="206">
        <f t="shared" si="255"/>
        <v>1414.038284705824</v>
      </c>
      <c r="DB42" s="206">
        <f t="shared" si="255"/>
        <v>1414.038284705824</v>
      </c>
      <c r="DC42" s="206">
        <f t="shared" si="255"/>
        <v>1414.038284705824</v>
      </c>
      <c r="DD42" s="206">
        <f t="shared" si="255"/>
        <v>1414.038284705824</v>
      </c>
      <c r="DE42" s="206">
        <f t="shared" si="255"/>
        <v>1414.038284705824</v>
      </c>
      <c r="DF42" s="206">
        <f t="shared" si="255"/>
        <v>1414.038284705824</v>
      </c>
      <c r="DG42" s="206">
        <f t="shared" si="255"/>
        <v>1414.038284705824</v>
      </c>
      <c r="DH42" s="206">
        <f t="shared" si="255"/>
        <v>1414.038284705824</v>
      </c>
      <c r="DI42" s="206">
        <f t="shared" si="255"/>
        <v>1414.038284705824</v>
      </c>
      <c r="DJ42" s="206">
        <f t="shared" si="255"/>
        <v>1414.038284705824</v>
      </c>
      <c r="DK42" s="206">
        <f t="shared" si="255"/>
        <v>1414.038284705824</v>
      </c>
      <c r="DL42" s="206">
        <f t="shared" si="255"/>
        <v>1449.3892418234698</v>
      </c>
      <c r="DM42" s="206">
        <f t="shared" si="255"/>
        <v>1449.3892418234698</v>
      </c>
      <c r="DN42" s="206">
        <f t="shared" si="255"/>
        <v>1449.3892418234698</v>
      </c>
      <c r="DO42" s="206">
        <f t="shared" si="255"/>
        <v>1449.3892418234698</v>
      </c>
      <c r="DP42" s="206">
        <f t="shared" si="255"/>
        <v>1449.3892418234698</v>
      </c>
      <c r="DQ42" s="206">
        <f t="shared" si="255"/>
        <v>1449.3892418234698</v>
      </c>
      <c r="DR42" s="206">
        <f t="shared" si="255"/>
        <v>1449.3892418234698</v>
      </c>
      <c r="DS42" s="206">
        <f t="shared" si="255"/>
        <v>1449.3892418234698</v>
      </c>
      <c r="DT42" s="206">
        <f t="shared" si="255"/>
        <v>1449.3892418234698</v>
      </c>
      <c r="DU42" s="206">
        <f t="shared" si="255"/>
        <v>1449.3892418234698</v>
      </c>
      <c r="DV42" s="206">
        <f t="shared" si="255"/>
        <v>1449.3892418234698</v>
      </c>
      <c r="DW42" s="206">
        <f t="shared" si="255"/>
        <v>1449.3892418234698</v>
      </c>
      <c r="DX42" s="206">
        <f t="shared" si="255"/>
        <v>1485.6239728690564</v>
      </c>
      <c r="DY42" s="206">
        <f t="shared" si="255"/>
        <v>1485.6239728690564</v>
      </c>
      <c r="DZ42" s="206">
        <f t="shared" si="255"/>
        <v>1485.6239728690564</v>
      </c>
      <c r="EA42" s="206">
        <f t="shared" si="255"/>
        <v>1485.6239728690564</v>
      </c>
      <c r="EB42" s="206">
        <f t="shared" si="255"/>
        <v>1485.6239728690564</v>
      </c>
      <c r="EC42" s="206">
        <f t="shared" si="255"/>
        <v>1485.6239728690564</v>
      </c>
      <c r="ED42" s="206">
        <f t="shared" si="255"/>
        <v>1485.6239728690564</v>
      </c>
      <c r="EE42" s="206">
        <f t="shared" si="255"/>
        <v>1485.6239728690564</v>
      </c>
      <c r="EF42" s="206">
        <f t="shared" si="255"/>
        <v>1485.6239728690564</v>
      </c>
      <c r="EG42" s="206">
        <f t="shared" si="255"/>
        <v>1485.6239728690564</v>
      </c>
      <c r="EH42" s="206">
        <f t="shared" si="255"/>
        <v>1485.6239728690564</v>
      </c>
      <c r="EI42" s="206">
        <f t="shared" si="255"/>
        <v>1485.6239728690564</v>
      </c>
      <c r="EJ42" s="206">
        <f t="shared" si="255"/>
        <v>1522.7645721907822</v>
      </c>
      <c r="EK42" s="206">
        <f t="shared" si="255"/>
        <v>1522.7645721907822</v>
      </c>
      <c r="EL42" s="206">
        <f t="shared" si="255"/>
        <v>1522.7645721907822</v>
      </c>
      <c r="EM42" s="206">
        <f t="shared" si="255"/>
        <v>1522.7645721907822</v>
      </c>
      <c r="EN42" s="206">
        <f t="shared" si="255"/>
        <v>1522.7645721907822</v>
      </c>
      <c r="EO42" s="206">
        <f t="shared" si="255"/>
        <v>1522.7645721907822</v>
      </c>
      <c r="EP42" s="206">
        <f t="shared" si="255"/>
        <v>1522.7645721907822</v>
      </c>
      <c r="EQ42" s="206">
        <f t="shared" si="255"/>
        <v>1522.7645721907822</v>
      </c>
      <c r="ER42" s="206">
        <f t="shared" si="255"/>
        <v>1522.7645721907822</v>
      </c>
      <c r="ES42" s="206">
        <f t="shared" si="255"/>
        <v>1522.7645721907822</v>
      </c>
      <c r="ET42" s="206">
        <f t="shared" si="255"/>
        <v>1522.7645721907822</v>
      </c>
      <c r="EU42" s="206">
        <f t="shared" si="255"/>
        <v>1522.7645721907822</v>
      </c>
      <c r="EV42" s="206">
        <f t="shared" si="255"/>
        <v>1560.8336864955515</v>
      </c>
      <c r="EW42" s="206">
        <f t="shared" si="255"/>
        <v>1560.8336864955515</v>
      </c>
      <c r="EX42" s="206">
        <f t="shared" si="255"/>
        <v>1560.8336864955515</v>
      </c>
      <c r="EY42" s="206">
        <f t="shared" si="255"/>
        <v>1560.8336864955515</v>
      </c>
      <c r="EZ42" s="206">
        <f t="shared" si="255"/>
        <v>1560.8336864955515</v>
      </c>
      <c r="FA42" s="206">
        <f t="shared" si="255"/>
        <v>1560.8336864955515</v>
      </c>
      <c r="FB42" s="206">
        <f t="shared" si="255"/>
        <v>1560.8336864955515</v>
      </c>
      <c r="FC42" s="206">
        <f t="shared" si="255"/>
        <v>1560.8336864955515</v>
      </c>
      <c r="FD42" s="206">
        <f t="shared" si="255"/>
        <v>1560.8336864955515</v>
      </c>
      <c r="FE42" s="206">
        <f t="shared" si="255"/>
        <v>1560.8336864955515</v>
      </c>
      <c r="FF42" s="206">
        <f t="shared" si="255"/>
        <v>1560.8336864955515</v>
      </c>
      <c r="FG42" s="206">
        <f t="shared" si="255"/>
        <v>1560.8336864955515</v>
      </c>
      <c r="FH42" s="206">
        <f t="shared" si="255"/>
        <v>1599.8545286579406</v>
      </c>
      <c r="FI42" s="206">
        <f t="shared" si="255"/>
        <v>1599.8545286579406</v>
      </c>
      <c r="FJ42" s="206">
        <f t="shared" si="255"/>
        <v>1599.8545286579406</v>
      </c>
      <c r="FK42" s="206">
        <f t="shared" ref="FK42:HV42" si="256">FK$5*$E42/12*FK21*1000</f>
        <v>1599.8545286579406</v>
      </c>
      <c r="FL42" s="206">
        <f t="shared" si="256"/>
        <v>1599.8545286579406</v>
      </c>
      <c r="FM42" s="206">
        <f t="shared" si="256"/>
        <v>1599.8545286579406</v>
      </c>
      <c r="FN42" s="206">
        <f t="shared" si="256"/>
        <v>1599.8545286579406</v>
      </c>
      <c r="FO42" s="206">
        <f t="shared" si="256"/>
        <v>1599.8545286579406</v>
      </c>
      <c r="FP42" s="206">
        <f t="shared" si="256"/>
        <v>1599.8545286579406</v>
      </c>
      <c r="FQ42" s="206">
        <f t="shared" si="256"/>
        <v>1599.8545286579406</v>
      </c>
      <c r="FR42" s="206">
        <f t="shared" si="256"/>
        <v>1599.8545286579406</v>
      </c>
      <c r="FS42" s="206">
        <f t="shared" si="256"/>
        <v>1599.8545286579406</v>
      </c>
      <c r="FT42" s="206">
        <f t="shared" si="256"/>
        <v>1639.8508918743889</v>
      </c>
      <c r="FU42" s="206">
        <f t="shared" si="256"/>
        <v>1639.8508918743889</v>
      </c>
      <c r="FV42" s="206">
        <f t="shared" si="256"/>
        <v>1639.8508918743889</v>
      </c>
      <c r="FW42" s="206">
        <f t="shared" si="256"/>
        <v>1639.8508918743889</v>
      </c>
      <c r="FX42" s="206">
        <f t="shared" si="256"/>
        <v>1639.8508918743889</v>
      </c>
      <c r="FY42" s="206">
        <f t="shared" si="256"/>
        <v>1639.8508918743889</v>
      </c>
      <c r="FZ42" s="206">
        <f t="shared" si="256"/>
        <v>1639.8508918743889</v>
      </c>
      <c r="GA42" s="206">
        <f t="shared" si="256"/>
        <v>1639.8508918743889</v>
      </c>
      <c r="GB42" s="206">
        <f t="shared" si="256"/>
        <v>1639.8508918743889</v>
      </c>
      <c r="GC42" s="206">
        <f t="shared" si="256"/>
        <v>1639.8508918743889</v>
      </c>
      <c r="GD42" s="206">
        <f t="shared" si="256"/>
        <v>1639.8508918743889</v>
      </c>
      <c r="GE42" s="206">
        <f t="shared" si="256"/>
        <v>1639.8508918743889</v>
      </c>
      <c r="GF42" s="206">
        <f t="shared" si="256"/>
        <v>1680.8471641712486</v>
      </c>
      <c r="GG42" s="206">
        <f t="shared" si="256"/>
        <v>1680.8471641712486</v>
      </c>
      <c r="GH42" s="206">
        <f t="shared" si="256"/>
        <v>1680.8471641712486</v>
      </c>
      <c r="GI42" s="206">
        <f t="shared" si="256"/>
        <v>1680.8471641712486</v>
      </c>
      <c r="GJ42" s="206">
        <f t="shared" si="256"/>
        <v>1680.8471641712486</v>
      </c>
      <c r="GK42" s="206">
        <f t="shared" si="256"/>
        <v>1680.8471641712486</v>
      </c>
      <c r="GL42" s="206">
        <f t="shared" si="256"/>
        <v>1680.8471641712486</v>
      </c>
      <c r="GM42" s="206">
        <f t="shared" si="256"/>
        <v>1680.8471641712486</v>
      </c>
      <c r="GN42" s="206">
        <f t="shared" si="256"/>
        <v>1680.8471641712486</v>
      </c>
      <c r="GO42" s="206">
        <f t="shared" si="256"/>
        <v>1680.8471641712486</v>
      </c>
      <c r="GP42" s="206">
        <f t="shared" si="256"/>
        <v>1680.8471641712486</v>
      </c>
      <c r="GQ42" s="206">
        <f t="shared" si="256"/>
        <v>1680.8471641712486</v>
      </c>
      <c r="GR42" s="206">
        <f t="shared" si="256"/>
        <v>1722.8683432755297</v>
      </c>
      <c r="GS42" s="206">
        <f t="shared" si="256"/>
        <v>1722.8683432755297</v>
      </c>
      <c r="GT42" s="206">
        <f t="shared" si="256"/>
        <v>1722.8683432755297</v>
      </c>
      <c r="GU42" s="206">
        <f t="shared" si="256"/>
        <v>1722.8683432755297</v>
      </c>
      <c r="GV42" s="206">
        <f t="shared" si="256"/>
        <v>1722.8683432755297</v>
      </c>
      <c r="GW42" s="206">
        <f t="shared" si="256"/>
        <v>1722.8683432755297</v>
      </c>
      <c r="GX42" s="206">
        <f t="shared" si="256"/>
        <v>1722.8683432755297</v>
      </c>
      <c r="GY42" s="206">
        <f t="shared" si="256"/>
        <v>1722.8683432755297</v>
      </c>
      <c r="GZ42" s="206">
        <f t="shared" si="256"/>
        <v>1722.8683432755297</v>
      </c>
      <c r="HA42" s="206">
        <f t="shared" si="256"/>
        <v>1722.8683432755297</v>
      </c>
      <c r="HB42" s="206">
        <f t="shared" si="256"/>
        <v>1722.8683432755297</v>
      </c>
      <c r="HC42" s="206">
        <f t="shared" si="256"/>
        <v>1722.8683432755297</v>
      </c>
      <c r="HD42" s="206">
        <f t="shared" si="256"/>
        <v>1765.9400518574175</v>
      </c>
      <c r="HE42" s="206">
        <f t="shared" si="256"/>
        <v>1765.9400518574175</v>
      </c>
      <c r="HF42" s="206">
        <f t="shared" si="256"/>
        <v>1765.9400518574175</v>
      </c>
      <c r="HG42" s="206">
        <f t="shared" si="256"/>
        <v>1765.9400518574175</v>
      </c>
      <c r="HH42" s="206">
        <f t="shared" si="256"/>
        <v>1765.9400518574175</v>
      </c>
      <c r="HI42" s="206">
        <f t="shared" si="256"/>
        <v>1765.9400518574175</v>
      </c>
      <c r="HJ42" s="206">
        <f t="shared" si="256"/>
        <v>1765.9400518574175</v>
      </c>
      <c r="HK42" s="206">
        <f t="shared" si="256"/>
        <v>1765.9400518574175</v>
      </c>
      <c r="HL42" s="206">
        <f t="shared" si="256"/>
        <v>1765.9400518574175</v>
      </c>
      <c r="HM42" s="206">
        <f t="shared" si="256"/>
        <v>1765.9400518574175</v>
      </c>
      <c r="HN42" s="206">
        <f t="shared" si="256"/>
        <v>1765.9400518574175</v>
      </c>
      <c r="HO42" s="206">
        <f t="shared" si="256"/>
        <v>1765.9400518574175</v>
      </c>
      <c r="HP42" s="206">
        <f t="shared" si="256"/>
        <v>1810.0885531538529</v>
      </c>
      <c r="HQ42" s="206">
        <f t="shared" si="256"/>
        <v>1810.0885531538529</v>
      </c>
      <c r="HR42" s="206">
        <f t="shared" si="256"/>
        <v>1810.0885531538529</v>
      </c>
      <c r="HS42" s="206">
        <f t="shared" si="256"/>
        <v>1810.0885531538529</v>
      </c>
      <c r="HT42" s="206">
        <f t="shared" si="256"/>
        <v>1810.0885531538529</v>
      </c>
      <c r="HU42" s="206">
        <f t="shared" si="256"/>
        <v>1810.0885531538529</v>
      </c>
      <c r="HV42" s="206">
        <f t="shared" si="256"/>
        <v>1810.0885531538529</v>
      </c>
      <c r="HW42" s="206">
        <f t="shared" ref="HW42:KH42" si="257">HW$5*$E42/12*HW21*1000</f>
        <v>1810.0885531538529</v>
      </c>
      <c r="HX42" s="206">
        <f t="shared" si="257"/>
        <v>1810.0885531538529</v>
      </c>
      <c r="HY42" s="206">
        <f t="shared" si="257"/>
        <v>1810.0885531538529</v>
      </c>
      <c r="HZ42" s="206">
        <f t="shared" si="257"/>
        <v>1810.0885531538529</v>
      </c>
      <c r="IA42" s="206">
        <f t="shared" si="257"/>
        <v>1810.0885531538529</v>
      </c>
      <c r="IB42" s="206">
        <f t="shared" si="257"/>
        <v>1855.3407669826991</v>
      </c>
      <c r="IC42" s="206">
        <f t="shared" si="257"/>
        <v>1855.3407669826991</v>
      </c>
      <c r="ID42" s="206">
        <f t="shared" si="257"/>
        <v>1855.3407669826991</v>
      </c>
      <c r="IE42" s="206">
        <f t="shared" si="257"/>
        <v>1855.3407669826991</v>
      </c>
      <c r="IF42" s="206">
        <f t="shared" si="257"/>
        <v>1855.3407669826991</v>
      </c>
      <c r="IG42" s="206">
        <f t="shared" si="257"/>
        <v>1855.3407669826991</v>
      </c>
      <c r="IH42" s="206">
        <f t="shared" si="257"/>
        <v>1855.3407669826991</v>
      </c>
      <c r="II42" s="206">
        <f t="shared" si="257"/>
        <v>1855.3407669826991</v>
      </c>
      <c r="IJ42" s="206">
        <f t="shared" si="257"/>
        <v>1855.3407669826991</v>
      </c>
      <c r="IK42" s="206">
        <f t="shared" si="257"/>
        <v>1855.3407669826991</v>
      </c>
      <c r="IL42" s="206">
        <f t="shared" si="257"/>
        <v>1855.3407669826991</v>
      </c>
      <c r="IM42" s="206">
        <f t="shared" si="257"/>
        <v>1855.3407669826991</v>
      </c>
      <c r="IN42" s="206">
        <f t="shared" si="257"/>
        <v>1901.7242861572661</v>
      </c>
      <c r="IO42" s="206">
        <f t="shared" si="257"/>
        <v>1901.7242861572661</v>
      </c>
      <c r="IP42" s="206">
        <f t="shared" si="257"/>
        <v>1901.7242861572661</v>
      </c>
      <c r="IQ42" s="206">
        <f t="shared" si="257"/>
        <v>1901.7242861572661</v>
      </c>
      <c r="IR42" s="206">
        <f t="shared" si="257"/>
        <v>1901.7242861572661</v>
      </c>
      <c r="IS42" s="206">
        <f t="shared" si="257"/>
        <v>1901.7242861572661</v>
      </c>
      <c r="IT42" s="206">
        <f t="shared" si="257"/>
        <v>1901.7242861572661</v>
      </c>
      <c r="IU42" s="206">
        <f t="shared" si="257"/>
        <v>1901.7242861572661</v>
      </c>
      <c r="IV42" s="206">
        <f t="shared" si="257"/>
        <v>1901.7242861572661</v>
      </c>
      <c r="IW42" s="206">
        <f t="shared" si="257"/>
        <v>1901.7242861572661</v>
      </c>
      <c r="IX42" s="206">
        <f t="shared" si="257"/>
        <v>1901.7242861572661</v>
      </c>
      <c r="IY42" s="206">
        <f t="shared" si="257"/>
        <v>1901.7242861572661</v>
      </c>
      <c r="IZ42" s="206">
        <f t="shared" si="257"/>
        <v>1949.2673933111978</v>
      </c>
      <c r="JA42" s="206">
        <f t="shared" si="257"/>
        <v>1949.2673933111978</v>
      </c>
      <c r="JB42" s="206">
        <f t="shared" si="257"/>
        <v>1949.2673933111978</v>
      </c>
      <c r="JC42" s="206">
        <f t="shared" si="257"/>
        <v>1949.2673933111978</v>
      </c>
      <c r="JD42" s="206">
        <f t="shared" si="257"/>
        <v>1949.2673933111978</v>
      </c>
      <c r="JE42" s="206">
        <f t="shared" si="257"/>
        <v>1949.2673933111978</v>
      </c>
      <c r="JF42" s="206">
        <f t="shared" si="257"/>
        <v>1949.2673933111978</v>
      </c>
      <c r="JG42" s="206">
        <f t="shared" si="257"/>
        <v>1949.2673933111978</v>
      </c>
      <c r="JH42" s="206">
        <f t="shared" si="257"/>
        <v>1949.2673933111978</v>
      </c>
      <c r="JI42" s="206">
        <f t="shared" si="257"/>
        <v>1949.2673933111978</v>
      </c>
      <c r="JJ42" s="206">
        <f t="shared" si="257"/>
        <v>1949.2673933111978</v>
      </c>
      <c r="JK42" s="206">
        <f t="shared" si="257"/>
        <v>1949.2673933111978</v>
      </c>
      <c r="JL42" s="206">
        <f t="shared" si="257"/>
        <v>1997.9990781439774</v>
      </c>
      <c r="JM42" s="206">
        <f t="shared" si="257"/>
        <v>1997.9990781439774</v>
      </c>
      <c r="JN42" s="206">
        <f t="shared" si="257"/>
        <v>1997.9990781439774</v>
      </c>
      <c r="JO42" s="206">
        <f t="shared" si="257"/>
        <v>1997.9990781439774</v>
      </c>
      <c r="JP42" s="206">
        <f t="shared" si="257"/>
        <v>1997.9990781439774</v>
      </c>
      <c r="JQ42" s="206">
        <f t="shared" si="257"/>
        <v>1997.9990781439774</v>
      </c>
      <c r="JR42" s="206">
        <f t="shared" si="257"/>
        <v>1997.9990781439774</v>
      </c>
      <c r="JS42" s="206">
        <f t="shared" si="257"/>
        <v>1997.9990781439774</v>
      </c>
      <c r="JT42" s="206">
        <f t="shared" si="257"/>
        <v>1997.9990781439774</v>
      </c>
      <c r="JU42" s="206">
        <f t="shared" si="257"/>
        <v>1997.9990781439774</v>
      </c>
      <c r="JV42" s="206">
        <f t="shared" si="257"/>
        <v>1997.9990781439774</v>
      </c>
      <c r="JW42" s="206">
        <f t="shared" si="257"/>
        <v>1997.9990781439774</v>
      </c>
      <c r="JX42" s="206">
        <f t="shared" si="257"/>
        <v>2047.9490550975768</v>
      </c>
      <c r="JY42" s="206">
        <f t="shared" si="257"/>
        <v>2047.9490550975768</v>
      </c>
      <c r="JZ42" s="206">
        <f t="shared" si="257"/>
        <v>2047.9490550975768</v>
      </c>
      <c r="KA42" s="206">
        <f t="shared" si="257"/>
        <v>2047.9490550975768</v>
      </c>
      <c r="KB42" s="206">
        <f t="shared" si="257"/>
        <v>2047.9490550975768</v>
      </c>
      <c r="KC42" s="206">
        <f t="shared" si="257"/>
        <v>2047.9490550975768</v>
      </c>
      <c r="KD42" s="206">
        <f t="shared" si="257"/>
        <v>2047.9490550975768</v>
      </c>
      <c r="KE42" s="206">
        <f t="shared" si="257"/>
        <v>2047.9490550975768</v>
      </c>
      <c r="KF42" s="206">
        <f t="shared" si="257"/>
        <v>2047.9490550975768</v>
      </c>
      <c r="KG42" s="206">
        <f t="shared" si="257"/>
        <v>2047.9490550975768</v>
      </c>
      <c r="KH42" s="206">
        <f t="shared" si="257"/>
        <v>2047.9490550975768</v>
      </c>
      <c r="KI42" s="206">
        <f t="shared" ref="KI42:MT42" si="258">KI$5*$E42/12*KI21*1000</f>
        <v>2047.9490550975768</v>
      </c>
      <c r="KJ42" s="206">
        <f t="shared" si="258"/>
        <v>2099.147781475016</v>
      </c>
      <c r="KK42" s="206">
        <f t="shared" si="258"/>
        <v>2099.147781475016</v>
      </c>
      <c r="KL42" s="206">
        <f t="shared" si="258"/>
        <v>2099.147781475016</v>
      </c>
      <c r="KM42" s="206">
        <f t="shared" si="258"/>
        <v>2099.147781475016</v>
      </c>
      <c r="KN42" s="206">
        <f t="shared" si="258"/>
        <v>2099.147781475016</v>
      </c>
      <c r="KO42" s="206">
        <f t="shared" si="258"/>
        <v>2099.147781475016</v>
      </c>
      <c r="KP42" s="206">
        <f t="shared" si="258"/>
        <v>2099.147781475016</v>
      </c>
      <c r="KQ42" s="206">
        <f t="shared" si="258"/>
        <v>2099.147781475016</v>
      </c>
      <c r="KR42" s="206">
        <f t="shared" si="258"/>
        <v>2099.147781475016</v>
      </c>
      <c r="KS42" s="206">
        <f t="shared" si="258"/>
        <v>2099.147781475016</v>
      </c>
      <c r="KT42" s="206">
        <f t="shared" si="258"/>
        <v>2099.147781475016</v>
      </c>
      <c r="KU42" s="206">
        <f t="shared" si="258"/>
        <v>2099.147781475016</v>
      </c>
      <c r="KV42" s="206">
        <f t="shared" si="258"/>
        <v>2151.6264760118911</v>
      </c>
      <c r="KW42" s="206">
        <f t="shared" si="258"/>
        <v>2151.6264760118911</v>
      </c>
      <c r="KX42" s="206">
        <f t="shared" si="258"/>
        <v>2151.6264760118911</v>
      </c>
      <c r="KY42" s="206">
        <f t="shared" si="258"/>
        <v>2151.6264760118911</v>
      </c>
      <c r="KZ42" s="206">
        <f t="shared" si="258"/>
        <v>2151.6264760118911</v>
      </c>
      <c r="LA42" s="206">
        <f t="shared" si="258"/>
        <v>2151.6264760118911</v>
      </c>
      <c r="LB42" s="206">
        <f t="shared" si="258"/>
        <v>2151.6264760118911</v>
      </c>
      <c r="LC42" s="206">
        <f t="shared" si="258"/>
        <v>2151.6264760118911</v>
      </c>
      <c r="LD42" s="206">
        <f t="shared" si="258"/>
        <v>2151.6264760118911</v>
      </c>
      <c r="LE42" s="206">
        <f t="shared" si="258"/>
        <v>2151.6264760118911</v>
      </c>
      <c r="LF42" s="206">
        <f t="shared" si="258"/>
        <v>2151.6264760118911</v>
      </c>
      <c r="LG42" s="206">
        <f t="shared" si="258"/>
        <v>2151.6264760118911</v>
      </c>
      <c r="LH42" s="206">
        <f t="shared" si="258"/>
        <v>2205.4171379121881</v>
      </c>
      <c r="LI42" s="206">
        <f t="shared" si="258"/>
        <v>2205.4171379121881</v>
      </c>
      <c r="LJ42" s="206">
        <f t="shared" si="258"/>
        <v>2205.4171379121881</v>
      </c>
      <c r="LK42" s="206">
        <f t="shared" si="258"/>
        <v>2205.4171379121881</v>
      </c>
      <c r="LL42" s="206">
        <f t="shared" si="258"/>
        <v>2205.4171379121881</v>
      </c>
      <c r="LM42" s="206">
        <f t="shared" si="258"/>
        <v>2205.4171379121881</v>
      </c>
      <c r="LN42" s="206">
        <f t="shared" si="258"/>
        <v>2205.4171379121881</v>
      </c>
      <c r="LO42" s="206">
        <f t="shared" si="258"/>
        <v>2205.4171379121881</v>
      </c>
      <c r="LP42" s="206">
        <f t="shared" si="258"/>
        <v>2205.4171379121881</v>
      </c>
      <c r="LQ42" s="206">
        <f t="shared" si="258"/>
        <v>2205.4171379121881</v>
      </c>
      <c r="LR42" s="206">
        <f t="shared" si="258"/>
        <v>2205.4171379121881</v>
      </c>
      <c r="LS42" s="206">
        <f t="shared" si="258"/>
        <v>2205.4171379121881</v>
      </c>
      <c r="LT42" s="206">
        <f t="shared" si="258"/>
        <v>2260.5525663599929</v>
      </c>
      <c r="LU42" s="206">
        <f t="shared" si="258"/>
        <v>2260.5525663599929</v>
      </c>
      <c r="LV42" s="206">
        <f t="shared" si="258"/>
        <v>2260.5525663599929</v>
      </c>
      <c r="LW42" s="206">
        <f t="shared" si="258"/>
        <v>2260.5525663599929</v>
      </c>
      <c r="LX42" s="206">
        <f t="shared" si="258"/>
        <v>2260.5525663599929</v>
      </c>
      <c r="LY42" s="206">
        <f t="shared" si="258"/>
        <v>2260.5525663599929</v>
      </c>
      <c r="LZ42" s="206">
        <f t="shared" si="258"/>
        <v>2260.5525663599929</v>
      </c>
      <c r="MA42" s="206">
        <f t="shared" si="258"/>
        <v>2260.5525663599929</v>
      </c>
      <c r="MB42" s="206">
        <f t="shared" si="258"/>
        <v>2260.5525663599929</v>
      </c>
      <c r="MC42" s="206">
        <f t="shared" si="258"/>
        <v>2260.5525663599929</v>
      </c>
      <c r="MD42" s="206">
        <f t="shared" si="258"/>
        <v>2260.5525663599929</v>
      </c>
      <c r="ME42" s="206">
        <f t="shared" si="258"/>
        <v>2260.5525663599929</v>
      </c>
      <c r="MF42" s="206">
        <f t="shared" si="258"/>
        <v>2260.5525663599929</v>
      </c>
      <c r="MG42" s="206">
        <f t="shared" si="258"/>
        <v>2260.5525663599929</v>
      </c>
      <c r="MH42" s="206">
        <f t="shared" si="258"/>
        <v>2260.5525663599929</v>
      </c>
      <c r="MI42" s="206">
        <f t="shared" si="258"/>
        <v>2260.5525663599929</v>
      </c>
      <c r="MJ42" s="206">
        <f t="shared" si="258"/>
        <v>2260.5525663599929</v>
      </c>
      <c r="MK42" s="206">
        <f t="shared" si="258"/>
        <v>2260.5525663599929</v>
      </c>
      <c r="ML42" s="206">
        <f t="shared" si="258"/>
        <v>2260.5525663599929</v>
      </c>
      <c r="MM42" s="206">
        <f t="shared" si="258"/>
        <v>2260.5525663599929</v>
      </c>
      <c r="MN42" s="206">
        <f t="shared" si="258"/>
        <v>2260.5525663599929</v>
      </c>
      <c r="MO42" s="206">
        <f t="shared" si="258"/>
        <v>2260.5525663599929</v>
      </c>
      <c r="MP42" s="206">
        <f t="shared" si="258"/>
        <v>2260.5525663599929</v>
      </c>
      <c r="MQ42" s="206">
        <f t="shared" si="258"/>
        <v>2260.5525663599929</v>
      </c>
      <c r="MR42" s="206">
        <f t="shared" si="258"/>
        <v>2260.5525663599929</v>
      </c>
      <c r="MS42" s="206">
        <f t="shared" si="258"/>
        <v>2260.5525663599929</v>
      </c>
      <c r="MT42" s="206">
        <f t="shared" si="258"/>
        <v>2260.5525663599929</v>
      </c>
      <c r="MU42" s="206">
        <f t="shared" ref="MU42:PF42" si="259">MU$5*$E42/12*MU21*1000</f>
        <v>2260.5525663599929</v>
      </c>
      <c r="MV42" s="206">
        <f t="shared" si="259"/>
        <v>2260.5525663599929</v>
      </c>
      <c r="MW42" s="206">
        <f t="shared" si="259"/>
        <v>2260.5525663599929</v>
      </c>
      <c r="MX42" s="206">
        <f t="shared" si="259"/>
        <v>2260.5525663599929</v>
      </c>
      <c r="MY42" s="206">
        <f t="shared" si="259"/>
        <v>2260.5525663599929</v>
      </c>
      <c r="MZ42" s="206">
        <f t="shared" si="259"/>
        <v>2260.5525663599929</v>
      </c>
      <c r="NA42" s="206">
        <f t="shared" si="259"/>
        <v>2260.5525663599929</v>
      </c>
      <c r="NB42" s="206">
        <f t="shared" si="259"/>
        <v>2260.5525663599929</v>
      </c>
      <c r="NC42" s="206">
        <f t="shared" si="259"/>
        <v>2260.5525663599929</v>
      </c>
      <c r="ND42" s="206">
        <f t="shared" si="259"/>
        <v>2260.5525663599929</v>
      </c>
      <c r="NE42" s="206">
        <f t="shared" si="259"/>
        <v>2260.5525663599929</v>
      </c>
      <c r="NF42" s="206">
        <f t="shared" si="259"/>
        <v>2260.5525663599929</v>
      </c>
      <c r="NG42" s="206">
        <f t="shared" si="259"/>
        <v>2260.5525663599929</v>
      </c>
      <c r="NH42" s="206">
        <f t="shared" si="259"/>
        <v>2260.5525663599929</v>
      </c>
      <c r="NI42" s="206">
        <f t="shared" si="259"/>
        <v>2260.5525663599929</v>
      </c>
      <c r="NJ42" s="206">
        <f t="shared" si="259"/>
        <v>2260.5525663599929</v>
      </c>
      <c r="NK42" s="206">
        <f t="shared" si="259"/>
        <v>2260.5525663599929</v>
      </c>
      <c r="NL42" s="206">
        <f t="shared" si="259"/>
        <v>2260.5525663599929</v>
      </c>
      <c r="NM42" s="206">
        <f t="shared" si="259"/>
        <v>2260.5525663599929</v>
      </c>
      <c r="NN42" s="206">
        <f t="shared" si="259"/>
        <v>2260.5525663599929</v>
      </c>
      <c r="NO42" s="206">
        <f t="shared" si="259"/>
        <v>2260.5525663599929</v>
      </c>
      <c r="NP42" s="206">
        <f t="shared" si="259"/>
        <v>2260.5525663599929</v>
      </c>
      <c r="NQ42" s="206">
        <f t="shared" si="259"/>
        <v>2260.5525663599929</v>
      </c>
      <c r="NR42" s="206">
        <f t="shared" si="259"/>
        <v>2260.5525663599929</v>
      </c>
      <c r="NS42" s="206">
        <f t="shared" si="259"/>
        <v>2260.5525663599929</v>
      </c>
      <c r="NT42" s="206">
        <f t="shared" si="259"/>
        <v>2260.5525663599929</v>
      </c>
      <c r="NU42" s="206">
        <f t="shared" si="259"/>
        <v>2260.5525663599929</v>
      </c>
      <c r="NV42" s="206">
        <f t="shared" si="259"/>
        <v>2260.5525663599929</v>
      </c>
      <c r="NW42" s="206">
        <f t="shared" si="259"/>
        <v>2260.5525663599929</v>
      </c>
      <c r="NX42" s="206">
        <f t="shared" si="259"/>
        <v>2260.5525663599929</v>
      </c>
      <c r="NY42" s="206">
        <f t="shared" si="259"/>
        <v>2260.5525663599929</v>
      </c>
      <c r="NZ42" s="206">
        <f t="shared" si="259"/>
        <v>2260.5525663599929</v>
      </c>
      <c r="OA42" s="206">
        <f t="shared" si="259"/>
        <v>2260.5525663599929</v>
      </c>
      <c r="OB42" s="206">
        <f t="shared" si="259"/>
        <v>2260.5525663599929</v>
      </c>
      <c r="OC42" s="206">
        <f t="shared" si="259"/>
        <v>2260.5525663599929</v>
      </c>
      <c r="OD42" s="206">
        <f t="shared" si="259"/>
        <v>2260.5525663599929</v>
      </c>
      <c r="OE42" s="206">
        <f t="shared" si="259"/>
        <v>2260.5525663599929</v>
      </c>
      <c r="OF42" s="206">
        <f t="shared" si="259"/>
        <v>2260.5525663599929</v>
      </c>
      <c r="OG42" s="206">
        <f t="shared" si="259"/>
        <v>2260.5525663599929</v>
      </c>
      <c r="OH42" s="206">
        <f t="shared" si="259"/>
        <v>2260.5525663599929</v>
      </c>
      <c r="OI42" s="206">
        <f t="shared" si="259"/>
        <v>2260.5525663599929</v>
      </c>
      <c r="OJ42" s="206">
        <f t="shared" si="259"/>
        <v>2260.5525663599929</v>
      </c>
      <c r="OK42" s="206">
        <f t="shared" si="259"/>
        <v>2260.5525663599929</v>
      </c>
      <c r="OL42" s="206">
        <f t="shared" si="259"/>
        <v>2260.5525663599929</v>
      </c>
      <c r="OM42" s="206">
        <f t="shared" si="259"/>
        <v>2260.5525663599929</v>
      </c>
      <c r="ON42" s="206">
        <f t="shared" si="259"/>
        <v>2260.5525663599929</v>
      </c>
      <c r="OO42" s="206">
        <f t="shared" si="259"/>
        <v>2260.5525663599929</v>
      </c>
      <c r="OP42" s="206">
        <f t="shared" si="259"/>
        <v>2260.5525663599929</v>
      </c>
      <c r="OQ42" s="206">
        <f t="shared" si="259"/>
        <v>2260.5525663599929</v>
      </c>
      <c r="OR42" s="206">
        <f t="shared" si="259"/>
        <v>2260.5525663599929</v>
      </c>
      <c r="OS42" s="206">
        <f t="shared" si="259"/>
        <v>2260.5525663599929</v>
      </c>
      <c r="OT42" s="206">
        <f t="shared" si="259"/>
        <v>2260.5525663599929</v>
      </c>
      <c r="OU42" s="206">
        <f t="shared" si="259"/>
        <v>2260.5525663599929</v>
      </c>
      <c r="OV42" s="206">
        <f t="shared" si="259"/>
        <v>2260.5525663599929</v>
      </c>
      <c r="OW42" s="206">
        <f t="shared" si="259"/>
        <v>2260.5525663599929</v>
      </c>
      <c r="OX42" s="206">
        <f t="shared" si="259"/>
        <v>2260.5525663599929</v>
      </c>
      <c r="OY42" s="206">
        <f t="shared" si="259"/>
        <v>2260.5525663599929</v>
      </c>
      <c r="OZ42" s="206">
        <f t="shared" si="259"/>
        <v>2260.5525663599929</v>
      </c>
      <c r="PA42" s="206">
        <f t="shared" si="259"/>
        <v>2260.5525663599929</v>
      </c>
      <c r="PB42" s="206">
        <f t="shared" si="259"/>
        <v>2260.5525663599929</v>
      </c>
      <c r="PC42" s="206">
        <f t="shared" si="259"/>
        <v>2260.5525663599929</v>
      </c>
      <c r="PD42" s="206">
        <f t="shared" si="259"/>
        <v>2260.5525663599929</v>
      </c>
      <c r="PE42" s="206">
        <f t="shared" si="259"/>
        <v>2260.5525663599929</v>
      </c>
      <c r="PF42" s="206">
        <f t="shared" si="259"/>
        <v>2260.5525663599929</v>
      </c>
      <c r="PG42" s="206">
        <f t="shared" ref="PG42:RA42" si="260">PG$5*$E42/12*PG21*1000</f>
        <v>2260.5525663599929</v>
      </c>
      <c r="PH42" s="206">
        <f t="shared" si="260"/>
        <v>2260.5525663599929</v>
      </c>
      <c r="PI42" s="206">
        <f t="shared" si="260"/>
        <v>2260.5525663599929</v>
      </c>
      <c r="PJ42" s="206">
        <f t="shared" si="260"/>
        <v>2260.5525663599929</v>
      </c>
      <c r="PK42" s="206">
        <f t="shared" si="260"/>
        <v>2260.5525663599929</v>
      </c>
      <c r="PL42" s="206">
        <f t="shared" si="260"/>
        <v>2260.5525663599929</v>
      </c>
      <c r="PM42" s="206">
        <f t="shared" si="260"/>
        <v>2260.5525663599929</v>
      </c>
      <c r="PN42" s="206">
        <f t="shared" si="260"/>
        <v>2260.5525663599929</v>
      </c>
      <c r="PO42" s="206">
        <f t="shared" si="260"/>
        <v>2260.5525663599929</v>
      </c>
      <c r="PP42" s="206">
        <f t="shared" si="260"/>
        <v>2260.5525663599929</v>
      </c>
      <c r="PQ42" s="206">
        <f t="shared" si="260"/>
        <v>2260.5525663599929</v>
      </c>
      <c r="PR42" s="206">
        <f t="shared" si="260"/>
        <v>2260.5525663599929</v>
      </c>
      <c r="PS42" s="206">
        <f t="shared" si="260"/>
        <v>2260.5525663599929</v>
      </c>
      <c r="PT42" s="206">
        <f t="shared" si="260"/>
        <v>2260.5525663599929</v>
      </c>
      <c r="PU42" s="206">
        <f t="shared" si="260"/>
        <v>2260.5525663599929</v>
      </c>
      <c r="PV42" s="206">
        <f t="shared" si="260"/>
        <v>2260.5525663599929</v>
      </c>
      <c r="PW42" s="206">
        <f t="shared" si="260"/>
        <v>2260.5525663599929</v>
      </c>
      <c r="PX42" s="206">
        <f t="shared" si="260"/>
        <v>2260.5525663599929</v>
      </c>
      <c r="PY42" s="206">
        <f t="shared" si="260"/>
        <v>2260.5525663599929</v>
      </c>
      <c r="PZ42" s="206">
        <f t="shared" si="260"/>
        <v>2260.5525663599929</v>
      </c>
      <c r="QA42" s="206">
        <f t="shared" si="260"/>
        <v>2260.5525663599929</v>
      </c>
      <c r="QB42" s="206">
        <f t="shared" si="260"/>
        <v>2260.5525663599929</v>
      </c>
      <c r="QC42" s="206">
        <f t="shared" si="260"/>
        <v>2260.5525663599929</v>
      </c>
      <c r="QD42" s="206">
        <f t="shared" si="260"/>
        <v>2260.5525663599929</v>
      </c>
      <c r="QE42" s="206">
        <f t="shared" si="260"/>
        <v>2260.5525663599929</v>
      </c>
      <c r="QF42" s="206">
        <f t="shared" si="260"/>
        <v>2260.5525663599929</v>
      </c>
      <c r="QG42" s="206">
        <f t="shared" si="260"/>
        <v>2260.5525663599929</v>
      </c>
      <c r="QH42" s="206">
        <f t="shared" si="260"/>
        <v>2260.5525663599929</v>
      </c>
      <c r="QI42" s="206">
        <f t="shared" si="260"/>
        <v>2260.5525663599929</v>
      </c>
      <c r="QJ42" s="206">
        <f t="shared" si="260"/>
        <v>2260.5525663599929</v>
      </c>
      <c r="QK42" s="206">
        <f t="shared" si="260"/>
        <v>2260.5525663599929</v>
      </c>
      <c r="QL42" s="206">
        <f t="shared" si="260"/>
        <v>2260.5525663599929</v>
      </c>
      <c r="QM42" s="206">
        <f t="shared" si="260"/>
        <v>2260.5525663599929</v>
      </c>
      <c r="QN42" s="206">
        <f t="shared" si="260"/>
        <v>2260.5525663599929</v>
      </c>
      <c r="QO42" s="206">
        <f t="shared" si="260"/>
        <v>2260.5525663599929</v>
      </c>
      <c r="QP42" s="206">
        <f t="shared" si="260"/>
        <v>2260.5525663599929</v>
      </c>
      <c r="QQ42" s="206">
        <f t="shared" si="260"/>
        <v>2260.5525663599929</v>
      </c>
      <c r="QR42" s="206">
        <f t="shared" si="260"/>
        <v>2260.5525663599929</v>
      </c>
      <c r="QS42" s="206">
        <f t="shared" si="260"/>
        <v>2260.5525663599929</v>
      </c>
      <c r="QT42" s="206">
        <f t="shared" si="260"/>
        <v>2260.5525663599929</v>
      </c>
      <c r="QU42" s="206">
        <f t="shared" si="260"/>
        <v>2260.5525663599929</v>
      </c>
      <c r="QV42" s="206">
        <f t="shared" si="260"/>
        <v>2260.5525663599929</v>
      </c>
      <c r="QW42" s="206">
        <f t="shared" si="260"/>
        <v>2260.5525663599929</v>
      </c>
      <c r="QX42" s="206">
        <f t="shared" si="260"/>
        <v>2260.5525663599929</v>
      </c>
      <c r="QY42" s="206">
        <f t="shared" si="260"/>
        <v>2260.5525663599929</v>
      </c>
      <c r="QZ42" s="206">
        <f t="shared" si="260"/>
        <v>2260.5525663599929</v>
      </c>
      <c r="RA42" s="206">
        <f t="shared" si="260"/>
        <v>2260.5525663599929</v>
      </c>
      <c r="RB42" s="206"/>
      <c r="RC42" s="206"/>
      <c r="RD42" s="206"/>
      <c r="RE42" s="206"/>
      <c r="RF42" s="206"/>
      <c r="RG42" s="206"/>
      <c r="RH42" s="206"/>
      <c r="RI42" s="206"/>
      <c r="RJ42" s="206"/>
      <c r="RK42" s="206"/>
      <c r="RL42" s="206"/>
      <c r="RM42" s="206"/>
      <c r="RN42" s="206"/>
      <c r="RO42" s="206"/>
      <c r="RP42" s="206"/>
      <c r="RQ42" s="206"/>
      <c r="RR42" s="206"/>
      <c r="RS42" s="206"/>
    </row>
    <row r="43" spans="1:487">
      <c r="A43" s="287" t="s">
        <v>944</v>
      </c>
      <c r="B43" s="350">
        <v>10</v>
      </c>
      <c r="C43" s="350">
        <f>B43*C$8</f>
        <v>0.5</v>
      </c>
      <c r="D43" s="534">
        <f>(B43+C43)*D$8</f>
        <v>2.7825000000000002</v>
      </c>
      <c r="E43" s="364">
        <f t="shared" si="207"/>
        <v>13.282500000000001</v>
      </c>
      <c r="F43" s="435">
        <f>F22</f>
        <v>0</v>
      </c>
      <c r="G43" s="379">
        <f t="shared" si="208"/>
        <v>0</v>
      </c>
      <c r="H43" s="350">
        <f>$E43*F43</f>
        <v>0</v>
      </c>
      <c r="I43" s="350">
        <f>I$8*F43*$B43</f>
        <v>0</v>
      </c>
      <c r="J43" s="379">
        <f>J22</f>
        <v>1.07472049689441</v>
      </c>
      <c r="K43" s="379">
        <v>1</v>
      </c>
      <c r="L43" s="350">
        <f>$E43*J43</f>
        <v>14.274975000000001</v>
      </c>
      <c r="M43" s="350">
        <f>M$8*J43*$B43</f>
        <v>0</v>
      </c>
      <c r="N43" s="367">
        <f t="shared" si="214"/>
        <v>1.07472049689441</v>
      </c>
      <c r="O43" s="367">
        <f t="shared" si="215"/>
        <v>1</v>
      </c>
      <c r="P43" s="367">
        <f t="shared" si="216"/>
        <v>14.274975000000001</v>
      </c>
      <c r="Q43" s="367">
        <f t="shared" si="217"/>
        <v>0</v>
      </c>
      <c r="R43" s="355">
        <v>0</v>
      </c>
      <c r="S43" s="287"/>
      <c r="T43" s="206">
        <f t="shared" ref="T43:AL43" si="261">T$5*$E43/12*T22*1000</f>
        <v>0</v>
      </c>
      <c r="U43" s="206">
        <f t="shared" si="261"/>
        <v>0</v>
      </c>
      <c r="V43" s="206">
        <f t="shared" si="261"/>
        <v>0</v>
      </c>
      <c r="W43" s="206">
        <f t="shared" si="261"/>
        <v>0</v>
      </c>
      <c r="X43" s="206">
        <f t="shared" si="261"/>
        <v>0</v>
      </c>
      <c r="Y43" s="206">
        <f t="shared" si="261"/>
        <v>0</v>
      </c>
      <c r="Z43" s="206">
        <f t="shared" si="261"/>
        <v>0</v>
      </c>
      <c r="AA43" s="206">
        <f t="shared" si="261"/>
        <v>0</v>
      </c>
      <c r="AB43" s="206">
        <f t="shared" si="261"/>
        <v>0</v>
      </c>
      <c r="AC43" s="206">
        <f t="shared" si="261"/>
        <v>0</v>
      </c>
      <c r="AD43" s="206">
        <f t="shared" si="261"/>
        <v>0</v>
      </c>
      <c r="AE43" s="206">
        <f t="shared" si="261"/>
        <v>0</v>
      </c>
      <c r="AF43" s="206">
        <f t="shared" si="261"/>
        <v>0</v>
      </c>
      <c r="AG43" s="206">
        <f t="shared" si="261"/>
        <v>0</v>
      </c>
      <c r="AH43" s="206">
        <f t="shared" si="261"/>
        <v>0</v>
      </c>
      <c r="AI43" s="206">
        <f t="shared" si="261"/>
        <v>0</v>
      </c>
      <c r="AJ43" s="206">
        <f t="shared" si="261"/>
        <v>0</v>
      </c>
      <c r="AK43" s="206">
        <f t="shared" si="261"/>
        <v>0</v>
      </c>
      <c r="AL43" s="206">
        <f t="shared" si="261"/>
        <v>0</v>
      </c>
      <c r="AM43" s="206">
        <f t="shared" ref="AM43:CX43" si="262">AM$5*$E43/12*AM22*1000</f>
        <v>0</v>
      </c>
      <c r="AN43" s="206">
        <f t="shared" si="262"/>
        <v>0</v>
      </c>
      <c r="AO43" s="206">
        <f t="shared" si="262"/>
        <v>0</v>
      </c>
      <c r="AP43" s="206">
        <f t="shared" si="262"/>
        <v>0</v>
      </c>
      <c r="AQ43" s="206">
        <f t="shared" si="262"/>
        <v>0</v>
      </c>
      <c r="AR43" s="206">
        <f t="shared" si="262"/>
        <v>1249.8038007812497</v>
      </c>
      <c r="AS43" s="206">
        <f t="shared" si="262"/>
        <v>1249.8038007812497</v>
      </c>
      <c r="AT43" s="206">
        <f t="shared" si="262"/>
        <v>1249.8038007812497</v>
      </c>
      <c r="AU43" s="206">
        <f t="shared" si="262"/>
        <v>1249.8038007812497</v>
      </c>
      <c r="AV43" s="206">
        <f t="shared" si="262"/>
        <v>1249.8038007812497</v>
      </c>
      <c r="AW43" s="206">
        <f t="shared" si="262"/>
        <v>1249.8038007812497</v>
      </c>
      <c r="AX43" s="206">
        <f t="shared" si="262"/>
        <v>1249.8038007812497</v>
      </c>
      <c r="AY43" s="206">
        <f t="shared" si="262"/>
        <v>1249.8038007812497</v>
      </c>
      <c r="AZ43" s="206">
        <f t="shared" si="262"/>
        <v>1249.8038007812497</v>
      </c>
      <c r="BA43" s="206">
        <f t="shared" si="262"/>
        <v>1249.8038007812497</v>
      </c>
      <c r="BB43" s="206">
        <f t="shared" si="262"/>
        <v>1249.8038007812497</v>
      </c>
      <c r="BC43" s="206">
        <f t="shared" si="262"/>
        <v>1249.8038007812497</v>
      </c>
      <c r="BD43" s="206">
        <f t="shared" si="262"/>
        <v>1281.0488958007811</v>
      </c>
      <c r="BE43" s="206">
        <f t="shared" si="262"/>
        <v>1281.0488958007811</v>
      </c>
      <c r="BF43" s="206">
        <f t="shared" si="262"/>
        <v>1281.0488958007811</v>
      </c>
      <c r="BG43" s="206">
        <f t="shared" si="262"/>
        <v>1281.0488958007811</v>
      </c>
      <c r="BH43" s="206">
        <f t="shared" si="262"/>
        <v>1281.0488958007811</v>
      </c>
      <c r="BI43" s="206">
        <f t="shared" si="262"/>
        <v>1281.0488958007811</v>
      </c>
      <c r="BJ43" s="206">
        <f t="shared" si="262"/>
        <v>1281.0488958007811</v>
      </c>
      <c r="BK43" s="206">
        <f t="shared" si="262"/>
        <v>1281.0488958007811</v>
      </c>
      <c r="BL43" s="206">
        <f t="shared" si="262"/>
        <v>1281.0488958007811</v>
      </c>
      <c r="BM43" s="206">
        <f t="shared" si="262"/>
        <v>1281.0488958007811</v>
      </c>
      <c r="BN43" s="206">
        <f t="shared" si="262"/>
        <v>1281.0488958007811</v>
      </c>
      <c r="BO43" s="206">
        <f t="shared" si="262"/>
        <v>1281.0488958007811</v>
      </c>
      <c r="BP43" s="206">
        <f t="shared" si="262"/>
        <v>1313.0751181958008</v>
      </c>
      <c r="BQ43" s="206">
        <f t="shared" si="262"/>
        <v>1313.0751181958008</v>
      </c>
      <c r="BR43" s="206">
        <f t="shared" si="262"/>
        <v>1313.0751181958008</v>
      </c>
      <c r="BS43" s="206">
        <f t="shared" si="262"/>
        <v>1313.0751181958008</v>
      </c>
      <c r="BT43" s="206">
        <f t="shared" si="262"/>
        <v>1313.0751181958008</v>
      </c>
      <c r="BU43" s="206">
        <f t="shared" si="262"/>
        <v>1313.0751181958008</v>
      </c>
      <c r="BV43" s="206">
        <f t="shared" si="262"/>
        <v>1313.0751181958008</v>
      </c>
      <c r="BW43" s="206">
        <f t="shared" si="262"/>
        <v>1313.0751181958008</v>
      </c>
      <c r="BX43" s="206">
        <f t="shared" si="262"/>
        <v>1313.0751181958008</v>
      </c>
      <c r="BY43" s="206">
        <f t="shared" si="262"/>
        <v>1313.0751181958008</v>
      </c>
      <c r="BZ43" s="206">
        <f t="shared" si="262"/>
        <v>1313.0751181958008</v>
      </c>
      <c r="CA43" s="206">
        <f t="shared" si="262"/>
        <v>1313.0751181958008</v>
      </c>
      <c r="CB43" s="206">
        <f t="shared" si="262"/>
        <v>1345.9019961506954</v>
      </c>
      <c r="CC43" s="206">
        <f t="shared" si="262"/>
        <v>1345.9019961506954</v>
      </c>
      <c r="CD43" s="206">
        <f t="shared" si="262"/>
        <v>1345.9019961506954</v>
      </c>
      <c r="CE43" s="206">
        <f t="shared" si="262"/>
        <v>1345.9019961506954</v>
      </c>
      <c r="CF43" s="206">
        <f t="shared" si="262"/>
        <v>1345.9019961506954</v>
      </c>
      <c r="CG43" s="206">
        <f t="shared" si="262"/>
        <v>1345.9019961506954</v>
      </c>
      <c r="CH43" s="206">
        <f t="shared" si="262"/>
        <v>1345.9019961506954</v>
      </c>
      <c r="CI43" s="206">
        <f t="shared" si="262"/>
        <v>1345.9019961506954</v>
      </c>
      <c r="CJ43" s="206">
        <f t="shared" si="262"/>
        <v>1345.9019961506954</v>
      </c>
      <c r="CK43" s="206">
        <f t="shared" si="262"/>
        <v>1345.9019961506954</v>
      </c>
      <c r="CL43" s="206">
        <f t="shared" si="262"/>
        <v>1345.9019961506954</v>
      </c>
      <c r="CM43" s="206">
        <f t="shared" si="262"/>
        <v>1345.9019961506954</v>
      </c>
      <c r="CN43" s="206">
        <f t="shared" si="262"/>
        <v>1379.5495460544628</v>
      </c>
      <c r="CO43" s="206">
        <f t="shared" si="262"/>
        <v>1379.5495460544628</v>
      </c>
      <c r="CP43" s="206">
        <f t="shared" si="262"/>
        <v>1379.5495460544628</v>
      </c>
      <c r="CQ43" s="206">
        <f t="shared" si="262"/>
        <v>1379.5495460544628</v>
      </c>
      <c r="CR43" s="206">
        <f t="shared" si="262"/>
        <v>1379.5495460544628</v>
      </c>
      <c r="CS43" s="206">
        <f t="shared" si="262"/>
        <v>1379.5495460544628</v>
      </c>
      <c r="CT43" s="206">
        <f t="shared" si="262"/>
        <v>1379.5495460544628</v>
      </c>
      <c r="CU43" s="206">
        <f t="shared" si="262"/>
        <v>1379.5495460544628</v>
      </c>
      <c r="CV43" s="206">
        <f t="shared" si="262"/>
        <v>1379.5495460544628</v>
      </c>
      <c r="CW43" s="206">
        <f t="shared" si="262"/>
        <v>1379.5495460544628</v>
      </c>
      <c r="CX43" s="206">
        <f t="shared" si="262"/>
        <v>1379.5495460544628</v>
      </c>
      <c r="CY43" s="206">
        <f t="shared" ref="CY43:FJ43" si="263">CY$5*$E43/12*CY22*1000</f>
        <v>1379.5495460544628</v>
      </c>
      <c r="CZ43" s="206">
        <f t="shared" si="263"/>
        <v>1414.038284705824</v>
      </c>
      <c r="DA43" s="206">
        <f t="shared" si="263"/>
        <v>1414.038284705824</v>
      </c>
      <c r="DB43" s="206">
        <f t="shared" si="263"/>
        <v>1414.038284705824</v>
      </c>
      <c r="DC43" s="206">
        <f t="shared" si="263"/>
        <v>1414.038284705824</v>
      </c>
      <c r="DD43" s="206">
        <f t="shared" si="263"/>
        <v>1414.038284705824</v>
      </c>
      <c r="DE43" s="206">
        <f t="shared" si="263"/>
        <v>1414.038284705824</v>
      </c>
      <c r="DF43" s="206">
        <f t="shared" si="263"/>
        <v>1414.038284705824</v>
      </c>
      <c r="DG43" s="206">
        <f t="shared" si="263"/>
        <v>1414.038284705824</v>
      </c>
      <c r="DH43" s="206">
        <f t="shared" si="263"/>
        <v>1414.038284705824</v>
      </c>
      <c r="DI43" s="206">
        <f t="shared" si="263"/>
        <v>1414.038284705824</v>
      </c>
      <c r="DJ43" s="206">
        <f t="shared" si="263"/>
        <v>1414.038284705824</v>
      </c>
      <c r="DK43" s="206">
        <f t="shared" si="263"/>
        <v>1414.038284705824</v>
      </c>
      <c r="DL43" s="206">
        <f t="shared" si="263"/>
        <v>1449.3892418234698</v>
      </c>
      <c r="DM43" s="206">
        <f t="shared" si="263"/>
        <v>1449.3892418234698</v>
      </c>
      <c r="DN43" s="206">
        <f t="shared" si="263"/>
        <v>1449.3892418234698</v>
      </c>
      <c r="DO43" s="206">
        <f t="shared" si="263"/>
        <v>1449.3892418234698</v>
      </c>
      <c r="DP43" s="206">
        <f t="shared" si="263"/>
        <v>1449.3892418234698</v>
      </c>
      <c r="DQ43" s="206">
        <f t="shared" si="263"/>
        <v>1449.3892418234698</v>
      </c>
      <c r="DR43" s="206">
        <f t="shared" si="263"/>
        <v>1449.3892418234698</v>
      </c>
      <c r="DS43" s="206">
        <f t="shared" si="263"/>
        <v>1449.3892418234698</v>
      </c>
      <c r="DT43" s="206">
        <f t="shared" si="263"/>
        <v>1449.3892418234698</v>
      </c>
      <c r="DU43" s="206">
        <f t="shared" si="263"/>
        <v>1449.3892418234698</v>
      </c>
      <c r="DV43" s="206">
        <f t="shared" si="263"/>
        <v>1449.3892418234698</v>
      </c>
      <c r="DW43" s="206">
        <f t="shared" si="263"/>
        <v>1449.3892418234698</v>
      </c>
      <c r="DX43" s="206">
        <f t="shared" si="263"/>
        <v>1485.6239728690564</v>
      </c>
      <c r="DY43" s="206">
        <f t="shared" si="263"/>
        <v>1485.6239728690564</v>
      </c>
      <c r="DZ43" s="206">
        <f t="shared" si="263"/>
        <v>1485.6239728690564</v>
      </c>
      <c r="EA43" s="206">
        <f t="shared" si="263"/>
        <v>1485.6239728690564</v>
      </c>
      <c r="EB43" s="206">
        <f t="shared" si="263"/>
        <v>1485.6239728690564</v>
      </c>
      <c r="EC43" s="206">
        <f t="shared" si="263"/>
        <v>1485.6239728690564</v>
      </c>
      <c r="ED43" s="206">
        <f t="shared" si="263"/>
        <v>1485.6239728690564</v>
      </c>
      <c r="EE43" s="206">
        <f t="shared" si="263"/>
        <v>1485.6239728690564</v>
      </c>
      <c r="EF43" s="206">
        <f t="shared" si="263"/>
        <v>1485.6239728690564</v>
      </c>
      <c r="EG43" s="206">
        <f t="shared" si="263"/>
        <v>1485.6239728690564</v>
      </c>
      <c r="EH43" s="206">
        <f t="shared" si="263"/>
        <v>1485.6239728690564</v>
      </c>
      <c r="EI43" s="206">
        <f t="shared" si="263"/>
        <v>1485.6239728690564</v>
      </c>
      <c r="EJ43" s="206">
        <f t="shared" si="263"/>
        <v>1522.7645721907822</v>
      </c>
      <c r="EK43" s="206">
        <f t="shared" si="263"/>
        <v>1522.7645721907822</v>
      </c>
      <c r="EL43" s="206">
        <f t="shared" si="263"/>
        <v>1522.7645721907822</v>
      </c>
      <c r="EM43" s="206">
        <f t="shared" si="263"/>
        <v>1522.7645721907822</v>
      </c>
      <c r="EN43" s="206">
        <f t="shared" si="263"/>
        <v>1522.7645721907822</v>
      </c>
      <c r="EO43" s="206">
        <f t="shared" si="263"/>
        <v>1522.7645721907822</v>
      </c>
      <c r="EP43" s="206">
        <f t="shared" si="263"/>
        <v>1522.7645721907822</v>
      </c>
      <c r="EQ43" s="206">
        <f t="shared" si="263"/>
        <v>1522.7645721907822</v>
      </c>
      <c r="ER43" s="206">
        <f t="shared" si="263"/>
        <v>1522.7645721907822</v>
      </c>
      <c r="ES43" s="206">
        <f t="shared" si="263"/>
        <v>1522.7645721907822</v>
      </c>
      <c r="ET43" s="206">
        <f t="shared" si="263"/>
        <v>1522.7645721907822</v>
      </c>
      <c r="EU43" s="206">
        <f t="shared" si="263"/>
        <v>1522.7645721907822</v>
      </c>
      <c r="EV43" s="206">
        <f t="shared" si="263"/>
        <v>1560.8336864955515</v>
      </c>
      <c r="EW43" s="206">
        <f t="shared" si="263"/>
        <v>1560.8336864955515</v>
      </c>
      <c r="EX43" s="206">
        <f t="shared" si="263"/>
        <v>1560.8336864955515</v>
      </c>
      <c r="EY43" s="206">
        <f t="shared" si="263"/>
        <v>1560.8336864955515</v>
      </c>
      <c r="EZ43" s="206">
        <f t="shared" si="263"/>
        <v>1560.8336864955515</v>
      </c>
      <c r="FA43" s="206">
        <f t="shared" si="263"/>
        <v>1560.8336864955515</v>
      </c>
      <c r="FB43" s="206">
        <f t="shared" si="263"/>
        <v>1560.8336864955515</v>
      </c>
      <c r="FC43" s="206">
        <f t="shared" si="263"/>
        <v>1560.8336864955515</v>
      </c>
      <c r="FD43" s="206">
        <f t="shared" si="263"/>
        <v>1560.8336864955515</v>
      </c>
      <c r="FE43" s="206">
        <f t="shared" si="263"/>
        <v>1560.8336864955515</v>
      </c>
      <c r="FF43" s="206">
        <f t="shared" si="263"/>
        <v>1560.8336864955515</v>
      </c>
      <c r="FG43" s="206">
        <f t="shared" si="263"/>
        <v>1560.8336864955515</v>
      </c>
      <c r="FH43" s="206">
        <f t="shared" si="263"/>
        <v>1599.8545286579406</v>
      </c>
      <c r="FI43" s="206">
        <f t="shared" si="263"/>
        <v>1599.8545286579406</v>
      </c>
      <c r="FJ43" s="206">
        <f t="shared" si="263"/>
        <v>1599.8545286579406</v>
      </c>
      <c r="FK43" s="206">
        <f t="shared" ref="FK43:HV43" si="264">FK$5*$E43/12*FK22*1000</f>
        <v>1599.8545286579406</v>
      </c>
      <c r="FL43" s="206">
        <f t="shared" si="264"/>
        <v>1599.8545286579406</v>
      </c>
      <c r="FM43" s="206">
        <f t="shared" si="264"/>
        <v>1599.8545286579406</v>
      </c>
      <c r="FN43" s="206">
        <f t="shared" si="264"/>
        <v>1599.8545286579406</v>
      </c>
      <c r="FO43" s="206">
        <f t="shared" si="264"/>
        <v>1599.8545286579406</v>
      </c>
      <c r="FP43" s="206">
        <f t="shared" si="264"/>
        <v>1599.8545286579406</v>
      </c>
      <c r="FQ43" s="206">
        <f t="shared" si="264"/>
        <v>1599.8545286579406</v>
      </c>
      <c r="FR43" s="206">
        <f t="shared" si="264"/>
        <v>1599.8545286579406</v>
      </c>
      <c r="FS43" s="206">
        <f t="shared" si="264"/>
        <v>1599.8545286579406</v>
      </c>
      <c r="FT43" s="206">
        <f t="shared" si="264"/>
        <v>1639.8508918743889</v>
      </c>
      <c r="FU43" s="206">
        <f t="shared" si="264"/>
        <v>1639.8508918743889</v>
      </c>
      <c r="FV43" s="206">
        <f t="shared" si="264"/>
        <v>1639.8508918743889</v>
      </c>
      <c r="FW43" s="206">
        <f t="shared" si="264"/>
        <v>1639.8508918743889</v>
      </c>
      <c r="FX43" s="206">
        <f t="shared" si="264"/>
        <v>1639.8508918743889</v>
      </c>
      <c r="FY43" s="206">
        <f t="shared" si="264"/>
        <v>1639.8508918743889</v>
      </c>
      <c r="FZ43" s="206">
        <f t="shared" si="264"/>
        <v>1639.8508918743889</v>
      </c>
      <c r="GA43" s="206">
        <f t="shared" si="264"/>
        <v>1639.8508918743889</v>
      </c>
      <c r="GB43" s="206">
        <f t="shared" si="264"/>
        <v>1639.8508918743889</v>
      </c>
      <c r="GC43" s="206">
        <f t="shared" si="264"/>
        <v>1639.8508918743889</v>
      </c>
      <c r="GD43" s="206">
        <f t="shared" si="264"/>
        <v>1639.8508918743889</v>
      </c>
      <c r="GE43" s="206">
        <f t="shared" si="264"/>
        <v>1639.8508918743889</v>
      </c>
      <c r="GF43" s="206">
        <f t="shared" si="264"/>
        <v>1680.8471641712486</v>
      </c>
      <c r="GG43" s="206">
        <f t="shared" si="264"/>
        <v>1680.8471641712486</v>
      </c>
      <c r="GH43" s="206">
        <f t="shared" si="264"/>
        <v>1680.8471641712486</v>
      </c>
      <c r="GI43" s="206">
        <f t="shared" si="264"/>
        <v>1680.8471641712486</v>
      </c>
      <c r="GJ43" s="206">
        <f t="shared" si="264"/>
        <v>1680.8471641712486</v>
      </c>
      <c r="GK43" s="206">
        <f t="shared" si="264"/>
        <v>1680.8471641712486</v>
      </c>
      <c r="GL43" s="206">
        <f t="shared" si="264"/>
        <v>1680.8471641712486</v>
      </c>
      <c r="GM43" s="206">
        <f t="shared" si="264"/>
        <v>1680.8471641712486</v>
      </c>
      <c r="GN43" s="206">
        <f t="shared" si="264"/>
        <v>1680.8471641712486</v>
      </c>
      <c r="GO43" s="206">
        <f t="shared" si="264"/>
        <v>1680.8471641712486</v>
      </c>
      <c r="GP43" s="206">
        <f t="shared" si="264"/>
        <v>1680.8471641712486</v>
      </c>
      <c r="GQ43" s="206">
        <f t="shared" si="264"/>
        <v>1680.8471641712486</v>
      </c>
      <c r="GR43" s="206">
        <f t="shared" si="264"/>
        <v>1722.8683432755297</v>
      </c>
      <c r="GS43" s="206">
        <f t="shared" si="264"/>
        <v>1722.8683432755297</v>
      </c>
      <c r="GT43" s="206">
        <f t="shared" si="264"/>
        <v>1722.8683432755297</v>
      </c>
      <c r="GU43" s="206">
        <f t="shared" si="264"/>
        <v>1722.8683432755297</v>
      </c>
      <c r="GV43" s="206">
        <f t="shared" si="264"/>
        <v>1722.8683432755297</v>
      </c>
      <c r="GW43" s="206">
        <f t="shared" si="264"/>
        <v>1722.8683432755297</v>
      </c>
      <c r="GX43" s="206">
        <f t="shared" si="264"/>
        <v>1722.8683432755297</v>
      </c>
      <c r="GY43" s="206">
        <f t="shared" si="264"/>
        <v>1722.8683432755297</v>
      </c>
      <c r="GZ43" s="206">
        <f t="shared" si="264"/>
        <v>1722.8683432755297</v>
      </c>
      <c r="HA43" s="206">
        <f t="shared" si="264"/>
        <v>1722.8683432755297</v>
      </c>
      <c r="HB43" s="206">
        <f t="shared" si="264"/>
        <v>1722.8683432755297</v>
      </c>
      <c r="HC43" s="206">
        <f t="shared" si="264"/>
        <v>1722.8683432755297</v>
      </c>
      <c r="HD43" s="206">
        <f t="shared" si="264"/>
        <v>1765.9400518574175</v>
      </c>
      <c r="HE43" s="206">
        <f t="shared" si="264"/>
        <v>1765.9400518574175</v>
      </c>
      <c r="HF43" s="206">
        <f t="shared" si="264"/>
        <v>1765.9400518574175</v>
      </c>
      <c r="HG43" s="206">
        <f t="shared" si="264"/>
        <v>1765.9400518574175</v>
      </c>
      <c r="HH43" s="206">
        <f t="shared" si="264"/>
        <v>1765.9400518574175</v>
      </c>
      <c r="HI43" s="206">
        <f t="shared" si="264"/>
        <v>1765.9400518574175</v>
      </c>
      <c r="HJ43" s="206">
        <f t="shared" si="264"/>
        <v>1765.9400518574175</v>
      </c>
      <c r="HK43" s="206">
        <f t="shared" si="264"/>
        <v>1765.9400518574175</v>
      </c>
      <c r="HL43" s="206">
        <f t="shared" si="264"/>
        <v>1765.9400518574175</v>
      </c>
      <c r="HM43" s="206">
        <f t="shared" si="264"/>
        <v>1765.9400518574175</v>
      </c>
      <c r="HN43" s="206">
        <f t="shared" si="264"/>
        <v>1765.9400518574175</v>
      </c>
      <c r="HO43" s="206">
        <f t="shared" si="264"/>
        <v>1765.9400518574175</v>
      </c>
      <c r="HP43" s="206">
        <f t="shared" si="264"/>
        <v>1810.0885531538529</v>
      </c>
      <c r="HQ43" s="206">
        <f t="shared" si="264"/>
        <v>1810.0885531538529</v>
      </c>
      <c r="HR43" s="206">
        <f t="shared" si="264"/>
        <v>1810.0885531538529</v>
      </c>
      <c r="HS43" s="206">
        <f t="shared" si="264"/>
        <v>1810.0885531538529</v>
      </c>
      <c r="HT43" s="206">
        <f t="shared" si="264"/>
        <v>1810.0885531538529</v>
      </c>
      <c r="HU43" s="206">
        <f t="shared" si="264"/>
        <v>1810.0885531538529</v>
      </c>
      <c r="HV43" s="206">
        <f t="shared" si="264"/>
        <v>1810.0885531538529</v>
      </c>
      <c r="HW43" s="206">
        <f t="shared" ref="HW43:KH43" si="265">HW$5*$E43/12*HW22*1000</f>
        <v>1810.0885531538529</v>
      </c>
      <c r="HX43" s="206">
        <f t="shared" si="265"/>
        <v>1810.0885531538529</v>
      </c>
      <c r="HY43" s="206">
        <f t="shared" si="265"/>
        <v>1810.0885531538529</v>
      </c>
      <c r="HZ43" s="206">
        <f t="shared" si="265"/>
        <v>1810.0885531538529</v>
      </c>
      <c r="IA43" s="206">
        <f t="shared" si="265"/>
        <v>1810.0885531538529</v>
      </c>
      <c r="IB43" s="206">
        <f t="shared" si="265"/>
        <v>1855.3407669826991</v>
      </c>
      <c r="IC43" s="206">
        <f t="shared" si="265"/>
        <v>1855.3407669826991</v>
      </c>
      <c r="ID43" s="206">
        <f t="shared" si="265"/>
        <v>1855.3407669826991</v>
      </c>
      <c r="IE43" s="206">
        <f t="shared" si="265"/>
        <v>1855.3407669826991</v>
      </c>
      <c r="IF43" s="206">
        <f t="shared" si="265"/>
        <v>1855.3407669826991</v>
      </c>
      <c r="IG43" s="206">
        <f t="shared" si="265"/>
        <v>1855.3407669826991</v>
      </c>
      <c r="IH43" s="206">
        <f t="shared" si="265"/>
        <v>1855.3407669826991</v>
      </c>
      <c r="II43" s="206">
        <f t="shared" si="265"/>
        <v>1855.3407669826991</v>
      </c>
      <c r="IJ43" s="206">
        <f t="shared" si="265"/>
        <v>1855.3407669826991</v>
      </c>
      <c r="IK43" s="206">
        <f t="shared" si="265"/>
        <v>1855.3407669826991</v>
      </c>
      <c r="IL43" s="206">
        <f t="shared" si="265"/>
        <v>1855.3407669826991</v>
      </c>
      <c r="IM43" s="206">
        <f t="shared" si="265"/>
        <v>1855.3407669826991</v>
      </c>
      <c r="IN43" s="206">
        <f t="shared" si="265"/>
        <v>1901.7242861572661</v>
      </c>
      <c r="IO43" s="206">
        <f t="shared" si="265"/>
        <v>1901.7242861572661</v>
      </c>
      <c r="IP43" s="206">
        <f t="shared" si="265"/>
        <v>1901.7242861572661</v>
      </c>
      <c r="IQ43" s="206">
        <f t="shared" si="265"/>
        <v>1901.7242861572661</v>
      </c>
      <c r="IR43" s="206">
        <f t="shared" si="265"/>
        <v>1901.7242861572661</v>
      </c>
      <c r="IS43" s="206">
        <f t="shared" si="265"/>
        <v>1901.7242861572661</v>
      </c>
      <c r="IT43" s="206">
        <f t="shared" si="265"/>
        <v>1901.7242861572661</v>
      </c>
      <c r="IU43" s="206">
        <f t="shared" si="265"/>
        <v>1901.7242861572661</v>
      </c>
      <c r="IV43" s="206">
        <f t="shared" si="265"/>
        <v>1901.7242861572661</v>
      </c>
      <c r="IW43" s="206">
        <f t="shared" si="265"/>
        <v>1901.7242861572661</v>
      </c>
      <c r="IX43" s="206">
        <f t="shared" si="265"/>
        <v>1901.7242861572661</v>
      </c>
      <c r="IY43" s="206">
        <f t="shared" si="265"/>
        <v>1901.7242861572661</v>
      </c>
      <c r="IZ43" s="206">
        <f t="shared" si="265"/>
        <v>1949.2673933111978</v>
      </c>
      <c r="JA43" s="206">
        <f t="shared" si="265"/>
        <v>1949.2673933111978</v>
      </c>
      <c r="JB43" s="206">
        <f t="shared" si="265"/>
        <v>1949.2673933111978</v>
      </c>
      <c r="JC43" s="206">
        <f t="shared" si="265"/>
        <v>1949.2673933111978</v>
      </c>
      <c r="JD43" s="206">
        <f t="shared" si="265"/>
        <v>1949.2673933111978</v>
      </c>
      <c r="JE43" s="206">
        <f t="shared" si="265"/>
        <v>1949.2673933111978</v>
      </c>
      <c r="JF43" s="206">
        <f t="shared" si="265"/>
        <v>1949.2673933111978</v>
      </c>
      <c r="JG43" s="206">
        <f t="shared" si="265"/>
        <v>1949.2673933111978</v>
      </c>
      <c r="JH43" s="206">
        <f t="shared" si="265"/>
        <v>1949.2673933111978</v>
      </c>
      <c r="JI43" s="206">
        <f t="shared" si="265"/>
        <v>1949.2673933111978</v>
      </c>
      <c r="JJ43" s="206">
        <f t="shared" si="265"/>
        <v>1949.2673933111978</v>
      </c>
      <c r="JK43" s="206">
        <f t="shared" si="265"/>
        <v>1949.2673933111978</v>
      </c>
      <c r="JL43" s="206">
        <f t="shared" si="265"/>
        <v>1997.9990781439774</v>
      </c>
      <c r="JM43" s="206">
        <f t="shared" si="265"/>
        <v>1997.9990781439774</v>
      </c>
      <c r="JN43" s="206">
        <f t="shared" si="265"/>
        <v>1997.9990781439774</v>
      </c>
      <c r="JO43" s="206">
        <f t="shared" si="265"/>
        <v>1997.9990781439774</v>
      </c>
      <c r="JP43" s="206">
        <f t="shared" si="265"/>
        <v>1997.9990781439774</v>
      </c>
      <c r="JQ43" s="206">
        <f t="shared" si="265"/>
        <v>1997.9990781439774</v>
      </c>
      <c r="JR43" s="206">
        <f t="shared" si="265"/>
        <v>1997.9990781439774</v>
      </c>
      <c r="JS43" s="206">
        <f t="shared" si="265"/>
        <v>1997.9990781439774</v>
      </c>
      <c r="JT43" s="206">
        <f t="shared" si="265"/>
        <v>1997.9990781439774</v>
      </c>
      <c r="JU43" s="206">
        <f t="shared" si="265"/>
        <v>1997.9990781439774</v>
      </c>
      <c r="JV43" s="206">
        <f t="shared" si="265"/>
        <v>1997.9990781439774</v>
      </c>
      <c r="JW43" s="206">
        <f t="shared" si="265"/>
        <v>1997.9990781439774</v>
      </c>
      <c r="JX43" s="206">
        <f t="shared" si="265"/>
        <v>2047.9490550975768</v>
      </c>
      <c r="JY43" s="206">
        <f t="shared" si="265"/>
        <v>2047.9490550975768</v>
      </c>
      <c r="JZ43" s="206">
        <f t="shared" si="265"/>
        <v>2047.9490550975768</v>
      </c>
      <c r="KA43" s="206">
        <f t="shared" si="265"/>
        <v>2047.9490550975768</v>
      </c>
      <c r="KB43" s="206">
        <f t="shared" si="265"/>
        <v>2047.9490550975768</v>
      </c>
      <c r="KC43" s="206">
        <f t="shared" si="265"/>
        <v>2047.9490550975768</v>
      </c>
      <c r="KD43" s="206">
        <f t="shared" si="265"/>
        <v>2047.9490550975768</v>
      </c>
      <c r="KE43" s="206">
        <f t="shared" si="265"/>
        <v>2047.9490550975768</v>
      </c>
      <c r="KF43" s="206">
        <f t="shared" si="265"/>
        <v>2047.9490550975768</v>
      </c>
      <c r="KG43" s="206">
        <f t="shared" si="265"/>
        <v>2047.9490550975768</v>
      </c>
      <c r="KH43" s="206">
        <f t="shared" si="265"/>
        <v>2047.9490550975768</v>
      </c>
      <c r="KI43" s="206">
        <f t="shared" ref="KI43:MT43" si="266">KI$5*$E43/12*KI22*1000</f>
        <v>2047.9490550975768</v>
      </c>
      <c r="KJ43" s="206">
        <f t="shared" si="266"/>
        <v>2099.147781475016</v>
      </c>
      <c r="KK43" s="206">
        <f t="shared" si="266"/>
        <v>2099.147781475016</v>
      </c>
      <c r="KL43" s="206">
        <f t="shared" si="266"/>
        <v>2099.147781475016</v>
      </c>
      <c r="KM43" s="206">
        <f t="shared" si="266"/>
        <v>2099.147781475016</v>
      </c>
      <c r="KN43" s="206">
        <f t="shared" si="266"/>
        <v>2099.147781475016</v>
      </c>
      <c r="KO43" s="206">
        <f t="shared" si="266"/>
        <v>2099.147781475016</v>
      </c>
      <c r="KP43" s="206">
        <f t="shared" si="266"/>
        <v>2099.147781475016</v>
      </c>
      <c r="KQ43" s="206">
        <f t="shared" si="266"/>
        <v>2099.147781475016</v>
      </c>
      <c r="KR43" s="206">
        <f t="shared" si="266"/>
        <v>2099.147781475016</v>
      </c>
      <c r="KS43" s="206">
        <f t="shared" si="266"/>
        <v>2099.147781475016</v>
      </c>
      <c r="KT43" s="206">
        <f t="shared" si="266"/>
        <v>2099.147781475016</v>
      </c>
      <c r="KU43" s="206">
        <f t="shared" si="266"/>
        <v>2099.147781475016</v>
      </c>
      <c r="KV43" s="206">
        <f t="shared" si="266"/>
        <v>2151.6264760118911</v>
      </c>
      <c r="KW43" s="206">
        <f t="shared" si="266"/>
        <v>2151.6264760118911</v>
      </c>
      <c r="KX43" s="206">
        <f t="shared" si="266"/>
        <v>2151.6264760118911</v>
      </c>
      <c r="KY43" s="206">
        <f t="shared" si="266"/>
        <v>2151.6264760118911</v>
      </c>
      <c r="KZ43" s="206">
        <f t="shared" si="266"/>
        <v>2151.6264760118911</v>
      </c>
      <c r="LA43" s="206">
        <f t="shared" si="266"/>
        <v>2151.6264760118911</v>
      </c>
      <c r="LB43" s="206">
        <f t="shared" si="266"/>
        <v>2151.6264760118911</v>
      </c>
      <c r="LC43" s="206">
        <f t="shared" si="266"/>
        <v>2151.6264760118911</v>
      </c>
      <c r="LD43" s="206">
        <f t="shared" si="266"/>
        <v>2151.6264760118911</v>
      </c>
      <c r="LE43" s="206">
        <f t="shared" si="266"/>
        <v>2151.6264760118911</v>
      </c>
      <c r="LF43" s="206">
        <f t="shared" si="266"/>
        <v>2151.6264760118911</v>
      </c>
      <c r="LG43" s="206">
        <f t="shared" si="266"/>
        <v>2151.6264760118911</v>
      </c>
      <c r="LH43" s="206">
        <f t="shared" si="266"/>
        <v>2205.4171379121881</v>
      </c>
      <c r="LI43" s="206">
        <f t="shared" si="266"/>
        <v>2205.4171379121881</v>
      </c>
      <c r="LJ43" s="206">
        <f t="shared" si="266"/>
        <v>2205.4171379121881</v>
      </c>
      <c r="LK43" s="206">
        <f t="shared" si="266"/>
        <v>2205.4171379121881</v>
      </c>
      <c r="LL43" s="206">
        <f t="shared" si="266"/>
        <v>2205.4171379121881</v>
      </c>
      <c r="LM43" s="206">
        <f t="shared" si="266"/>
        <v>2205.4171379121881</v>
      </c>
      <c r="LN43" s="206">
        <f t="shared" si="266"/>
        <v>2205.4171379121881</v>
      </c>
      <c r="LO43" s="206">
        <f t="shared" si="266"/>
        <v>2205.4171379121881</v>
      </c>
      <c r="LP43" s="206">
        <f t="shared" si="266"/>
        <v>2205.4171379121881</v>
      </c>
      <c r="LQ43" s="206">
        <f t="shared" si="266"/>
        <v>2205.4171379121881</v>
      </c>
      <c r="LR43" s="206">
        <f t="shared" si="266"/>
        <v>2205.4171379121881</v>
      </c>
      <c r="LS43" s="206">
        <f t="shared" si="266"/>
        <v>2205.4171379121881</v>
      </c>
      <c r="LT43" s="206">
        <f t="shared" si="266"/>
        <v>2260.5525663599929</v>
      </c>
      <c r="LU43" s="206">
        <f t="shared" si="266"/>
        <v>2260.5525663599929</v>
      </c>
      <c r="LV43" s="206">
        <f t="shared" si="266"/>
        <v>2260.5525663599929</v>
      </c>
      <c r="LW43" s="206">
        <f t="shared" si="266"/>
        <v>2260.5525663599929</v>
      </c>
      <c r="LX43" s="206">
        <f t="shared" si="266"/>
        <v>2260.5525663599929</v>
      </c>
      <c r="LY43" s="206">
        <f t="shared" si="266"/>
        <v>2260.5525663599929</v>
      </c>
      <c r="LZ43" s="206">
        <f t="shared" si="266"/>
        <v>2260.5525663599929</v>
      </c>
      <c r="MA43" s="206">
        <f t="shared" si="266"/>
        <v>2260.5525663599929</v>
      </c>
      <c r="MB43" s="206">
        <f t="shared" si="266"/>
        <v>2260.5525663599929</v>
      </c>
      <c r="MC43" s="206">
        <f t="shared" si="266"/>
        <v>2260.5525663599929</v>
      </c>
      <c r="MD43" s="206">
        <f t="shared" si="266"/>
        <v>2260.5525663599929</v>
      </c>
      <c r="ME43" s="206">
        <f t="shared" si="266"/>
        <v>2260.5525663599929</v>
      </c>
      <c r="MF43" s="206">
        <f t="shared" si="266"/>
        <v>2260.5525663599929</v>
      </c>
      <c r="MG43" s="206">
        <f t="shared" si="266"/>
        <v>2260.5525663599929</v>
      </c>
      <c r="MH43" s="206">
        <f t="shared" si="266"/>
        <v>2260.5525663599929</v>
      </c>
      <c r="MI43" s="206">
        <f t="shared" si="266"/>
        <v>2260.5525663599929</v>
      </c>
      <c r="MJ43" s="206">
        <f t="shared" si="266"/>
        <v>2260.5525663599929</v>
      </c>
      <c r="MK43" s="206">
        <f t="shared" si="266"/>
        <v>2260.5525663599929</v>
      </c>
      <c r="ML43" s="206">
        <f t="shared" si="266"/>
        <v>2260.5525663599929</v>
      </c>
      <c r="MM43" s="206">
        <f t="shared" si="266"/>
        <v>2260.5525663599929</v>
      </c>
      <c r="MN43" s="206">
        <f t="shared" si="266"/>
        <v>2260.5525663599929</v>
      </c>
      <c r="MO43" s="206">
        <f t="shared" si="266"/>
        <v>2260.5525663599929</v>
      </c>
      <c r="MP43" s="206">
        <f t="shared" si="266"/>
        <v>2260.5525663599929</v>
      </c>
      <c r="MQ43" s="206">
        <f t="shared" si="266"/>
        <v>2260.5525663599929</v>
      </c>
      <c r="MR43" s="206">
        <f t="shared" si="266"/>
        <v>2260.5525663599929</v>
      </c>
      <c r="MS43" s="206">
        <f t="shared" si="266"/>
        <v>2260.5525663599929</v>
      </c>
      <c r="MT43" s="206">
        <f t="shared" si="266"/>
        <v>2260.5525663599929</v>
      </c>
      <c r="MU43" s="206">
        <f t="shared" ref="MU43:PF43" si="267">MU$5*$E43/12*MU22*1000</f>
        <v>2260.5525663599929</v>
      </c>
      <c r="MV43" s="206">
        <f t="shared" si="267"/>
        <v>2260.5525663599929</v>
      </c>
      <c r="MW43" s="206">
        <f t="shared" si="267"/>
        <v>2260.5525663599929</v>
      </c>
      <c r="MX43" s="206">
        <f t="shared" si="267"/>
        <v>2260.5525663599929</v>
      </c>
      <c r="MY43" s="206">
        <f t="shared" si="267"/>
        <v>2260.5525663599929</v>
      </c>
      <c r="MZ43" s="206">
        <f t="shared" si="267"/>
        <v>2260.5525663599929</v>
      </c>
      <c r="NA43" s="206">
        <f t="shared" si="267"/>
        <v>2260.5525663599929</v>
      </c>
      <c r="NB43" s="206">
        <f t="shared" si="267"/>
        <v>2260.5525663599929</v>
      </c>
      <c r="NC43" s="206">
        <f t="shared" si="267"/>
        <v>2260.5525663599929</v>
      </c>
      <c r="ND43" s="206">
        <f t="shared" si="267"/>
        <v>2260.5525663599929</v>
      </c>
      <c r="NE43" s="206">
        <f t="shared" si="267"/>
        <v>2260.5525663599929</v>
      </c>
      <c r="NF43" s="206">
        <f t="shared" si="267"/>
        <v>2260.5525663599929</v>
      </c>
      <c r="NG43" s="206">
        <f t="shared" si="267"/>
        <v>2260.5525663599929</v>
      </c>
      <c r="NH43" s="206">
        <f t="shared" si="267"/>
        <v>2260.5525663599929</v>
      </c>
      <c r="NI43" s="206">
        <f t="shared" si="267"/>
        <v>2260.5525663599929</v>
      </c>
      <c r="NJ43" s="206">
        <f t="shared" si="267"/>
        <v>2260.5525663599929</v>
      </c>
      <c r="NK43" s="206">
        <f t="shared" si="267"/>
        <v>2260.5525663599929</v>
      </c>
      <c r="NL43" s="206">
        <f t="shared" si="267"/>
        <v>2260.5525663599929</v>
      </c>
      <c r="NM43" s="206">
        <f t="shared" si="267"/>
        <v>2260.5525663599929</v>
      </c>
      <c r="NN43" s="206">
        <f t="shared" si="267"/>
        <v>2260.5525663599929</v>
      </c>
      <c r="NO43" s="206">
        <f t="shared" si="267"/>
        <v>2260.5525663599929</v>
      </c>
      <c r="NP43" s="206">
        <f t="shared" si="267"/>
        <v>2260.5525663599929</v>
      </c>
      <c r="NQ43" s="206">
        <f t="shared" si="267"/>
        <v>2260.5525663599929</v>
      </c>
      <c r="NR43" s="206">
        <f t="shared" si="267"/>
        <v>2260.5525663599929</v>
      </c>
      <c r="NS43" s="206">
        <f t="shared" si="267"/>
        <v>2260.5525663599929</v>
      </c>
      <c r="NT43" s="206">
        <f t="shared" si="267"/>
        <v>2260.5525663599929</v>
      </c>
      <c r="NU43" s="206">
        <f t="shared" si="267"/>
        <v>2260.5525663599929</v>
      </c>
      <c r="NV43" s="206">
        <f t="shared" si="267"/>
        <v>2260.5525663599929</v>
      </c>
      <c r="NW43" s="206">
        <f t="shared" si="267"/>
        <v>2260.5525663599929</v>
      </c>
      <c r="NX43" s="206">
        <f t="shared" si="267"/>
        <v>2260.5525663599929</v>
      </c>
      <c r="NY43" s="206">
        <f t="shared" si="267"/>
        <v>2260.5525663599929</v>
      </c>
      <c r="NZ43" s="206">
        <f t="shared" si="267"/>
        <v>2260.5525663599929</v>
      </c>
      <c r="OA43" s="206">
        <f t="shared" si="267"/>
        <v>2260.5525663599929</v>
      </c>
      <c r="OB43" s="206">
        <f t="shared" si="267"/>
        <v>2260.5525663599929</v>
      </c>
      <c r="OC43" s="206">
        <f t="shared" si="267"/>
        <v>2260.5525663599929</v>
      </c>
      <c r="OD43" s="206">
        <f t="shared" si="267"/>
        <v>2260.5525663599929</v>
      </c>
      <c r="OE43" s="206">
        <f t="shared" si="267"/>
        <v>2260.5525663599929</v>
      </c>
      <c r="OF43" s="206">
        <f t="shared" si="267"/>
        <v>2260.5525663599929</v>
      </c>
      <c r="OG43" s="206">
        <f t="shared" si="267"/>
        <v>2260.5525663599929</v>
      </c>
      <c r="OH43" s="206">
        <f t="shared" si="267"/>
        <v>2260.5525663599929</v>
      </c>
      <c r="OI43" s="206">
        <f t="shared" si="267"/>
        <v>2260.5525663599929</v>
      </c>
      <c r="OJ43" s="206">
        <f t="shared" si="267"/>
        <v>2260.5525663599929</v>
      </c>
      <c r="OK43" s="206">
        <f t="shared" si="267"/>
        <v>2260.5525663599929</v>
      </c>
      <c r="OL43" s="206">
        <f t="shared" si="267"/>
        <v>2260.5525663599929</v>
      </c>
      <c r="OM43" s="206">
        <f t="shared" si="267"/>
        <v>2260.5525663599929</v>
      </c>
      <c r="ON43" s="206">
        <f t="shared" si="267"/>
        <v>2260.5525663599929</v>
      </c>
      <c r="OO43" s="206">
        <f t="shared" si="267"/>
        <v>2260.5525663599929</v>
      </c>
      <c r="OP43" s="206">
        <f t="shared" si="267"/>
        <v>2260.5525663599929</v>
      </c>
      <c r="OQ43" s="206">
        <f t="shared" si="267"/>
        <v>2260.5525663599929</v>
      </c>
      <c r="OR43" s="206">
        <f t="shared" si="267"/>
        <v>2260.5525663599929</v>
      </c>
      <c r="OS43" s="206">
        <f t="shared" si="267"/>
        <v>2260.5525663599929</v>
      </c>
      <c r="OT43" s="206">
        <f t="shared" si="267"/>
        <v>2260.5525663599929</v>
      </c>
      <c r="OU43" s="206">
        <f t="shared" si="267"/>
        <v>2260.5525663599929</v>
      </c>
      <c r="OV43" s="206">
        <f t="shared" si="267"/>
        <v>2260.5525663599929</v>
      </c>
      <c r="OW43" s="206">
        <f t="shared" si="267"/>
        <v>2260.5525663599929</v>
      </c>
      <c r="OX43" s="206">
        <f t="shared" si="267"/>
        <v>2260.5525663599929</v>
      </c>
      <c r="OY43" s="206">
        <f t="shared" si="267"/>
        <v>2260.5525663599929</v>
      </c>
      <c r="OZ43" s="206">
        <f t="shared" si="267"/>
        <v>2260.5525663599929</v>
      </c>
      <c r="PA43" s="206">
        <f t="shared" si="267"/>
        <v>2260.5525663599929</v>
      </c>
      <c r="PB43" s="206">
        <f t="shared" si="267"/>
        <v>2260.5525663599929</v>
      </c>
      <c r="PC43" s="206">
        <f t="shared" si="267"/>
        <v>2260.5525663599929</v>
      </c>
      <c r="PD43" s="206">
        <f t="shared" si="267"/>
        <v>2260.5525663599929</v>
      </c>
      <c r="PE43" s="206">
        <f t="shared" si="267"/>
        <v>2260.5525663599929</v>
      </c>
      <c r="PF43" s="206">
        <f t="shared" si="267"/>
        <v>2260.5525663599929</v>
      </c>
      <c r="PG43" s="206">
        <f t="shared" ref="PG43:RA43" si="268">PG$5*$E43/12*PG22*1000</f>
        <v>2260.5525663599929</v>
      </c>
      <c r="PH43" s="206">
        <f t="shared" si="268"/>
        <v>2260.5525663599929</v>
      </c>
      <c r="PI43" s="206">
        <f t="shared" si="268"/>
        <v>2260.5525663599929</v>
      </c>
      <c r="PJ43" s="206">
        <f t="shared" si="268"/>
        <v>2260.5525663599929</v>
      </c>
      <c r="PK43" s="206">
        <f t="shared" si="268"/>
        <v>2260.5525663599929</v>
      </c>
      <c r="PL43" s="206">
        <f t="shared" si="268"/>
        <v>2260.5525663599929</v>
      </c>
      <c r="PM43" s="206">
        <f t="shared" si="268"/>
        <v>2260.5525663599929</v>
      </c>
      <c r="PN43" s="206">
        <f t="shared" si="268"/>
        <v>2260.5525663599929</v>
      </c>
      <c r="PO43" s="206">
        <f t="shared" si="268"/>
        <v>2260.5525663599929</v>
      </c>
      <c r="PP43" s="206">
        <f t="shared" si="268"/>
        <v>2260.5525663599929</v>
      </c>
      <c r="PQ43" s="206">
        <f t="shared" si="268"/>
        <v>2260.5525663599929</v>
      </c>
      <c r="PR43" s="206">
        <f t="shared" si="268"/>
        <v>2260.5525663599929</v>
      </c>
      <c r="PS43" s="206">
        <f t="shared" si="268"/>
        <v>2260.5525663599929</v>
      </c>
      <c r="PT43" s="206">
        <f t="shared" si="268"/>
        <v>2260.5525663599929</v>
      </c>
      <c r="PU43" s="206">
        <f t="shared" si="268"/>
        <v>2260.5525663599929</v>
      </c>
      <c r="PV43" s="206">
        <f t="shared" si="268"/>
        <v>2260.5525663599929</v>
      </c>
      <c r="PW43" s="206">
        <f t="shared" si="268"/>
        <v>2260.5525663599929</v>
      </c>
      <c r="PX43" s="206">
        <f t="shared" si="268"/>
        <v>2260.5525663599929</v>
      </c>
      <c r="PY43" s="206">
        <f t="shared" si="268"/>
        <v>2260.5525663599929</v>
      </c>
      <c r="PZ43" s="206">
        <f t="shared" si="268"/>
        <v>2260.5525663599929</v>
      </c>
      <c r="QA43" s="206">
        <f t="shared" si="268"/>
        <v>2260.5525663599929</v>
      </c>
      <c r="QB43" s="206">
        <f t="shared" si="268"/>
        <v>2260.5525663599929</v>
      </c>
      <c r="QC43" s="206">
        <f t="shared" si="268"/>
        <v>2260.5525663599929</v>
      </c>
      <c r="QD43" s="206">
        <f t="shared" si="268"/>
        <v>2260.5525663599929</v>
      </c>
      <c r="QE43" s="206">
        <f t="shared" si="268"/>
        <v>2260.5525663599929</v>
      </c>
      <c r="QF43" s="206">
        <f t="shared" si="268"/>
        <v>2260.5525663599929</v>
      </c>
      <c r="QG43" s="206">
        <f t="shared" si="268"/>
        <v>2260.5525663599929</v>
      </c>
      <c r="QH43" s="206">
        <f t="shared" si="268"/>
        <v>2260.5525663599929</v>
      </c>
      <c r="QI43" s="206">
        <f t="shared" si="268"/>
        <v>2260.5525663599929</v>
      </c>
      <c r="QJ43" s="206">
        <f t="shared" si="268"/>
        <v>2260.5525663599929</v>
      </c>
      <c r="QK43" s="206">
        <f t="shared" si="268"/>
        <v>2260.5525663599929</v>
      </c>
      <c r="QL43" s="206">
        <f t="shared" si="268"/>
        <v>2260.5525663599929</v>
      </c>
      <c r="QM43" s="206">
        <f t="shared" si="268"/>
        <v>2260.5525663599929</v>
      </c>
      <c r="QN43" s="206">
        <f t="shared" si="268"/>
        <v>2260.5525663599929</v>
      </c>
      <c r="QO43" s="206">
        <f t="shared" si="268"/>
        <v>2260.5525663599929</v>
      </c>
      <c r="QP43" s="206">
        <f t="shared" si="268"/>
        <v>2260.5525663599929</v>
      </c>
      <c r="QQ43" s="206">
        <f t="shared" si="268"/>
        <v>2260.5525663599929</v>
      </c>
      <c r="QR43" s="206">
        <f t="shared" si="268"/>
        <v>2260.5525663599929</v>
      </c>
      <c r="QS43" s="206">
        <f t="shared" si="268"/>
        <v>2260.5525663599929</v>
      </c>
      <c r="QT43" s="206">
        <f t="shared" si="268"/>
        <v>2260.5525663599929</v>
      </c>
      <c r="QU43" s="206">
        <f t="shared" si="268"/>
        <v>2260.5525663599929</v>
      </c>
      <c r="QV43" s="206">
        <f t="shared" si="268"/>
        <v>2260.5525663599929</v>
      </c>
      <c r="QW43" s="206">
        <f t="shared" si="268"/>
        <v>2260.5525663599929</v>
      </c>
      <c r="QX43" s="206">
        <f t="shared" si="268"/>
        <v>2260.5525663599929</v>
      </c>
      <c r="QY43" s="206">
        <f t="shared" si="268"/>
        <v>2260.5525663599929</v>
      </c>
      <c r="QZ43" s="206">
        <f t="shared" si="268"/>
        <v>2260.5525663599929</v>
      </c>
      <c r="RA43" s="206">
        <f t="shared" si="268"/>
        <v>2260.5525663599929</v>
      </c>
      <c r="RB43" s="206"/>
      <c r="RC43" s="206"/>
      <c r="RD43" s="206"/>
      <c r="RE43" s="206"/>
      <c r="RF43" s="206"/>
      <c r="RG43" s="206"/>
      <c r="RH43" s="206"/>
      <c r="RI43" s="206"/>
      <c r="RJ43" s="206"/>
      <c r="RK43" s="206"/>
      <c r="RL43" s="206"/>
      <c r="RM43" s="206"/>
      <c r="RN43" s="206"/>
      <c r="RO43" s="206"/>
      <c r="RP43" s="206"/>
      <c r="RQ43" s="206"/>
      <c r="RR43" s="206"/>
      <c r="RS43" s="206"/>
    </row>
    <row r="44" spans="1:487">
      <c r="A44" s="287" t="s">
        <v>950</v>
      </c>
      <c r="B44" s="350">
        <v>40</v>
      </c>
      <c r="C44" s="350">
        <f t="shared" si="235"/>
        <v>2</v>
      </c>
      <c r="D44" s="534">
        <f t="shared" si="236"/>
        <v>11.13</v>
      </c>
      <c r="E44" s="364">
        <f t="shared" si="207"/>
        <v>53.13</v>
      </c>
      <c r="F44" s="435">
        <v>0.125</v>
      </c>
      <c r="G44" s="379">
        <f t="shared" si="208"/>
        <v>1</v>
      </c>
      <c r="H44" s="350">
        <f t="shared" si="209"/>
        <v>6.6412500000000003</v>
      </c>
      <c r="I44" s="350">
        <f t="shared" si="210"/>
        <v>0</v>
      </c>
      <c r="J44" s="379">
        <f>J23</f>
        <v>0</v>
      </c>
      <c r="K44" s="379">
        <f>K23</f>
        <v>0</v>
      </c>
      <c r="L44" s="350">
        <f t="shared" si="212"/>
        <v>0</v>
      </c>
      <c r="M44" s="350">
        <f t="shared" si="213"/>
        <v>0</v>
      </c>
      <c r="N44" s="367">
        <f t="shared" si="214"/>
        <v>0.125</v>
      </c>
      <c r="O44" s="367">
        <f t="shared" si="215"/>
        <v>1</v>
      </c>
      <c r="P44" s="367">
        <f t="shared" si="216"/>
        <v>6.6412500000000003</v>
      </c>
      <c r="Q44" s="367">
        <f t="shared" si="217"/>
        <v>0</v>
      </c>
      <c r="R44" s="355">
        <v>0</v>
      </c>
      <c r="S44" s="287"/>
      <c r="T44" s="206">
        <f t="shared" ref="T44:AL44" si="269">T$5*$E44/12*T23*1000</f>
        <v>0</v>
      </c>
      <c r="U44" s="206">
        <f t="shared" si="269"/>
        <v>0</v>
      </c>
      <c r="V44" s="206">
        <f t="shared" si="269"/>
        <v>0</v>
      </c>
      <c r="W44" s="206">
        <f t="shared" si="269"/>
        <v>0</v>
      </c>
      <c r="X44" s="206">
        <f t="shared" si="269"/>
        <v>0</v>
      </c>
      <c r="Y44" s="206">
        <f t="shared" si="269"/>
        <v>0</v>
      </c>
      <c r="Z44" s="206">
        <f t="shared" si="269"/>
        <v>0</v>
      </c>
      <c r="AA44" s="206">
        <f t="shared" si="269"/>
        <v>0</v>
      </c>
      <c r="AB44" s="206">
        <f t="shared" si="269"/>
        <v>0</v>
      </c>
      <c r="AC44" s="206">
        <f t="shared" si="269"/>
        <v>0</v>
      </c>
      <c r="AD44" s="206">
        <f t="shared" si="269"/>
        <v>0</v>
      </c>
      <c r="AE44" s="206">
        <f t="shared" si="269"/>
        <v>0</v>
      </c>
      <c r="AF44" s="206">
        <f t="shared" si="269"/>
        <v>0</v>
      </c>
      <c r="AG44" s="206">
        <f t="shared" si="269"/>
        <v>0</v>
      </c>
      <c r="AH44" s="206">
        <f t="shared" si="269"/>
        <v>0</v>
      </c>
      <c r="AI44" s="206">
        <f t="shared" si="269"/>
        <v>0</v>
      </c>
      <c r="AJ44" s="206">
        <f t="shared" si="269"/>
        <v>0</v>
      </c>
      <c r="AK44" s="206">
        <f t="shared" si="269"/>
        <v>0</v>
      </c>
      <c r="AL44" s="206">
        <f t="shared" si="269"/>
        <v>0</v>
      </c>
      <c r="AM44" s="206">
        <f t="shared" ref="AM44:CX44" si="270">AM$5*$E44/12*AM23*1000</f>
        <v>0</v>
      </c>
      <c r="AN44" s="206">
        <f t="shared" si="270"/>
        <v>0</v>
      </c>
      <c r="AO44" s="206">
        <f t="shared" si="270"/>
        <v>0</v>
      </c>
      <c r="AP44" s="206">
        <f t="shared" si="270"/>
        <v>0</v>
      </c>
      <c r="AQ44" s="206">
        <f t="shared" si="270"/>
        <v>0</v>
      </c>
      <c r="AR44" s="206">
        <f t="shared" si="270"/>
        <v>581.45527343749995</v>
      </c>
      <c r="AS44" s="206">
        <f t="shared" si="270"/>
        <v>581.45527343749995</v>
      </c>
      <c r="AT44" s="206">
        <f t="shared" si="270"/>
        <v>581.45527343749995</v>
      </c>
      <c r="AU44" s="206">
        <f t="shared" si="270"/>
        <v>581.45527343749995</v>
      </c>
      <c r="AV44" s="206">
        <f t="shared" si="270"/>
        <v>581.45527343749995</v>
      </c>
      <c r="AW44" s="206">
        <f t="shared" si="270"/>
        <v>581.45527343749995</v>
      </c>
      <c r="AX44" s="206">
        <f t="shared" si="270"/>
        <v>581.45527343749995</v>
      </c>
      <c r="AY44" s="206">
        <f t="shared" si="270"/>
        <v>581.45527343749995</v>
      </c>
      <c r="AZ44" s="206">
        <f t="shared" si="270"/>
        <v>581.45527343749995</v>
      </c>
      <c r="BA44" s="206">
        <f t="shared" si="270"/>
        <v>581.45527343749995</v>
      </c>
      <c r="BB44" s="206">
        <f t="shared" si="270"/>
        <v>581.45527343749995</v>
      </c>
      <c r="BC44" s="206">
        <f t="shared" si="270"/>
        <v>581.45527343749995</v>
      </c>
      <c r="BD44" s="206">
        <f t="shared" si="270"/>
        <v>595.99165527343746</v>
      </c>
      <c r="BE44" s="206">
        <f t="shared" si="270"/>
        <v>595.99165527343746</v>
      </c>
      <c r="BF44" s="206">
        <f t="shared" si="270"/>
        <v>595.99165527343746</v>
      </c>
      <c r="BG44" s="206">
        <f t="shared" si="270"/>
        <v>595.99165527343746</v>
      </c>
      <c r="BH44" s="206">
        <f t="shared" si="270"/>
        <v>595.99165527343746</v>
      </c>
      <c r="BI44" s="206">
        <f t="shared" si="270"/>
        <v>595.99165527343746</v>
      </c>
      <c r="BJ44" s="206">
        <f t="shared" si="270"/>
        <v>595.99165527343746</v>
      </c>
      <c r="BK44" s="206">
        <f t="shared" si="270"/>
        <v>595.99165527343746</v>
      </c>
      <c r="BL44" s="206">
        <f t="shared" si="270"/>
        <v>595.99165527343746</v>
      </c>
      <c r="BM44" s="206">
        <f t="shared" si="270"/>
        <v>595.99165527343746</v>
      </c>
      <c r="BN44" s="206">
        <f t="shared" si="270"/>
        <v>595.99165527343746</v>
      </c>
      <c r="BO44" s="206">
        <f t="shared" si="270"/>
        <v>595.99165527343746</v>
      </c>
      <c r="BP44" s="206">
        <f t="shared" si="270"/>
        <v>610.8914466552734</v>
      </c>
      <c r="BQ44" s="206">
        <f t="shared" si="270"/>
        <v>610.8914466552734</v>
      </c>
      <c r="BR44" s="206">
        <f t="shared" si="270"/>
        <v>610.8914466552734</v>
      </c>
      <c r="BS44" s="206">
        <f t="shared" si="270"/>
        <v>610.8914466552734</v>
      </c>
      <c r="BT44" s="206">
        <f t="shared" si="270"/>
        <v>610.8914466552734</v>
      </c>
      <c r="BU44" s="206">
        <f t="shared" si="270"/>
        <v>610.8914466552734</v>
      </c>
      <c r="BV44" s="206">
        <f t="shared" si="270"/>
        <v>610.8914466552734</v>
      </c>
      <c r="BW44" s="206">
        <f t="shared" si="270"/>
        <v>610.8914466552734</v>
      </c>
      <c r="BX44" s="206">
        <f t="shared" si="270"/>
        <v>610.8914466552734</v>
      </c>
      <c r="BY44" s="206">
        <f t="shared" si="270"/>
        <v>610.8914466552734</v>
      </c>
      <c r="BZ44" s="206">
        <f t="shared" si="270"/>
        <v>610.8914466552734</v>
      </c>
      <c r="CA44" s="206">
        <f t="shared" si="270"/>
        <v>610.8914466552734</v>
      </c>
      <c r="CB44" s="206">
        <f t="shared" si="270"/>
        <v>626.163732821655</v>
      </c>
      <c r="CC44" s="206">
        <f t="shared" si="270"/>
        <v>626.163732821655</v>
      </c>
      <c r="CD44" s="206">
        <f t="shared" si="270"/>
        <v>626.163732821655</v>
      </c>
      <c r="CE44" s="206">
        <f t="shared" si="270"/>
        <v>626.163732821655</v>
      </c>
      <c r="CF44" s="206">
        <f t="shared" si="270"/>
        <v>626.163732821655</v>
      </c>
      <c r="CG44" s="206">
        <f t="shared" si="270"/>
        <v>626.163732821655</v>
      </c>
      <c r="CH44" s="206">
        <f t="shared" si="270"/>
        <v>626.163732821655</v>
      </c>
      <c r="CI44" s="206">
        <f t="shared" si="270"/>
        <v>626.163732821655</v>
      </c>
      <c r="CJ44" s="206">
        <f t="shared" si="270"/>
        <v>626.163732821655</v>
      </c>
      <c r="CK44" s="206">
        <f t="shared" si="270"/>
        <v>626.163732821655</v>
      </c>
      <c r="CL44" s="206">
        <f t="shared" si="270"/>
        <v>626.163732821655</v>
      </c>
      <c r="CM44" s="206">
        <f t="shared" si="270"/>
        <v>626.163732821655</v>
      </c>
      <c r="CN44" s="206">
        <f t="shared" si="270"/>
        <v>641.8178261421964</v>
      </c>
      <c r="CO44" s="206">
        <f t="shared" si="270"/>
        <v>641.8178261421964</v>
      </c>
      <c r="CP44" s="206">
        <f t="shared" si="270"/>
        <v>641.8178261421964</v>
      </c>
      <c r="CQ44" s="206">
        <f t="shared" si="270"/>
        <v>641.8178261421964</v>
      </c>
      <c r="CR44" s="206">
        <f t="shared" si="270"/>
        <v>641.8178261421964</v>
      </c>
      <c r="CS44" s="206">
        <f t="shared" si="270"/>
        <v>641.8178261421964</v>
      </c>
      <c r="CT44" s="206">
        <f t="shared" si="270"/>
        <v>641.8178261421964</v>
      </c>
      <c r="CU44" s="206">
        <f t="shared" si="270"/>
        <v>641.8178261421964</v>
      </c>
      <c r="CV44" s="206">
        <f t="shared" si="270"/>
        <v>641.8178261421964</v>
      </c>
      <c r="CW44" s="206">
        <f t="shared" si="270"/>
        <v>641.8178261421964</v>
      </c>
      <c r="CX44" s="206">
        <f t="shared" si="270"/>
        <v>641.8178261421964</v>
      </c>
      <c r="CY44" s="206">
        <f t="shared" ref="CY44:FJ44" si="271">CY$5*$E44/12*CY23*1000</f>
        <v>641.8178261421964</v>
      </c>
      <c r="CZ44" s="206">
        <f t="shared" si="271"/>
        <v>657.86327179575119</v>
      </c>
      <c r="DA44" s="206">
        <f t="shared" si="271"/>
        <v>657.86327179575119</v>
      </c>
      <c r="DB44" s="206">
        <f t="shared" si="271"/>
        <v>657.86327179575119</v>
      </c>
      <c r="DC44" s="206">
        <f t="shared" si="271"/>
        <v>657.86327179575119</v>
      </c>
      <c r="DD44" s="206">
        <f t="shared" si="271"/>
        <v>657.86327179575119</v>
      </c>
      <c r="DE44" s="206">
        <f t="shared" si="271"/>
        <v>657.86327179575119</v>
      </c>
      <c r="DF44" s="206">
        <f t="shared" si="271"/>
        <v>657.86327179575119</v>
      </c>
      <c r="DG44" s="206">
        <f t="shared" si="271"/>
        <v>657.86327179575119</v>
      </c>
      <c r="DH44" s="206">
        <f t="shared" si="271"/>
        <v>657.86327179575119</v>
      </c>
      <c r="DI44" s="206">
        <f t="shared" si="271"/>
        <v>657.86327179575119</v>
      </c>
      <c r="DJ44" s="206">
        <f t="shared" si="271"/>
        <v>657.86327179575119</v>
      </c>
      <c r="DK44" s="206">
        <f t="shared" si="271"/>
        <v>657.86327179575119</v>
      </c>
      <c r="DL44" s="206">
        <f t="shared" si="271"/>
        <v>674.30985359064505</v>
      </c>
      <c r="DM44" s="206">
        <f t="shared" si="271"/>
        <v>674.30985359064505</v>
      </c>
      <c r="DN44" s="206">
        <f t="shared" si="271"/>
        <v>674.30985359064505</v>
      </c>
      <c r="DO44" s="206">
        <f t="shared" si="271"/>
        <v>674.30985359064505</v>
      </c>
      <c r="DP44" s="206">
        <f t="shared" si="271"/>
        <v>674.30985359064505</v>
      </c>
      <c r="DQ44" s="206">
        <f t="shared" si="271"/>
        <v>674.30985359064505</v>
      </c>
      <c r="DR44" s="206">
        <f t="shared" si="271"/>
        <v>674.30985359064505</v>
      </c>
      <c r="DS44" s="206">
        <f t="shared" si="271"/>
        <v>674.30985359064505</v>
      </c>
      <c r="DT44" s="206">
        <f t="shared" si="271"/>
        <v>674.30985359064505</v>
      </c>
      <c r="DU44" s="206">
        <f t="shared" si="271"/>
        <v>674.30985359064505</v>
      </c>
      <c r="DV44" s="206">
        <f t="shared" si="271"/>
        <v>674.30985359064505</v>
      </c>
      <c r="DW44" s="206">
        <f t="shared" si="271"/>
        <v>674.30985359064505</v>
      </c>
      <c r="DX44" s="206">
        <f t="shared" si="271"/>
        <v>691.16759993041114</v>
      </c>
      <c r="DY44" s="206">
        <f t="shared" si="271"/>
        <v>691.16759993041114</v>
      </c>
      <c r="DZ44" s="206">
        <f t="shared" si="271"/>
        <v>691.16759993041114</v>
      </c>
      <c r="EA44" s="206">
        <f t="shared" si="271"/>
        <v>691.16759993041114</v>
      </c>
      <c r="EB44" s="206">
        <f t="shared" si="271"/>
        <v>691.16759993041114</v>
      </c>
      <c r="EC44" s="206">
        <f t="shared" si="271"/>
        <v>691.16759993041114</v>
      </c>
      <c r="ED44" s="206">
        <f t="shared" si="271"/>
        <v>691.16759993041114</v>
      </c>
      <c r="EE44" s="206">
        <f t="shared" si="271"/>
        <v>691.16759993041114</v>
      </c>
      <c r="EF44" s="206">
        <f t="shared" si="271"/>
        <v>691.16759993041114</v>
      </c>
      <c r="EG44" s="206">
        <f t="shared" si="271"/>
        <v>691.16759993041114</v>
      </c>
      <c r="EH44" s="206">
        <f t="shared" si="271"/>
        <v>691.16759993041114</v>
      </c>
      <c r="EI44" s="206">
        <f t="shared" si="271"/>
        <v>691.16759993041114</v>
      </c>
      <c r="EJ44" s="206">
        <f t="shared" si="271"/>
        <v>708.44678992867114</v>
      </c>
      <c r="EK44" s="206">
        <f t="shared" si="271"/>
        <v>708.44678992867114</v>
      </c>
      <c r="EL44" s="206">
        <f t="shared" si="271"/>
        <v>708.44678992867114</v>
      </c>
      <c r="EM44" s="206">
        <f t="shared" si="271"/>
        <v>708.44678992867114</v>
      </c>
      <c r="EN44" s="206">
        <f t="shared" si="271"/>
        <v>708.44678992867114</v>
      </c>
      <c r="EO44" s="206">
        <f t="shared" si="271"/>
        <v>708.44678992867114</v>
      </c>
      <c r="EP44" s="206">
        <f t="shared" si="271"/>
        <v>708.44678992867114</v>
      </c>
      <c r="EQ44" s="206">
        <f t="shared" si="271"/>
        <v>708.44678992867114</v>
      </c>
      <c r="ER44" s="206">
        <f t="shared" si="271"/>
        <v>708.44678992867114</v>
      </c>
      <c r="ES44" s="206">
        <f t="shared" si="271"/>
        <v>708.44678992867114</v>
      </c>
      <c r="ET44" s="206">
        <f t="shared" si="271"/>
        <v>708.44678992867114</v>
      </c>
      <c r="EU44" s="206">
        <f t="shared" si="271"/>
        <v>708.44678992867114</v>
      </c>
      <c r="EV44" s="206">
        <f t="shared" si="271"/>
        <v>726.15795967688791</v>
      </c>
      <c r="EW44" s="206">
        <f t="shared" si="271"/>
        <v>726.15795967688791</v>
      </c>
      <c r="EX44" s="206">
        <f t="shared" si="271"/>
        <v>726.15795967688791</v>
      </c>
      <c r="EY44" s="206">
        <f t="shared" si="271"/>
        <v>726.15795967688791</v>
      </c>
      <c r="EZ44" s="206">
        <f t="shared" si="271"/>
        <v>726.15795967688791</v>
      </c>
      <c r="FA44" s="206">
        <f t="shared" si="271"/>
        <v>726.15795967688791</v>
      </c>
      <c r="FB44" s="206">
        <f t="shared" si="271"/>
        <v>726.15795967688791</v>
      </c>
      <c r="FC44" s="206">
        <f t="shared" si="271"/>
        <v>726.15795967688791</v>
      </c>
      <c r="FD44" s="206">
        <f t="shared" si="271"/>
        <v>726.15795967688791</v>
      </c>
      <c r="FE44" s="206">
        <f t="shared" si="271"/>
        <v>726.15795967688791</v>
      </c>
      <c r="FF44" s="206">
        <f t="shared" si="271"/>
        <v>726.15795967688791</v>
      </c>
      <c r="FG44" s="206">
        <f t="shared" si="271"/>
        <v>726.15795967688791</v>
      </c>
      <c r="FH44" s="206">
        <f t="shared" si="271"/>
        <v>744.31190866881013</v>
      </c>
      <c r="FI44" s="206">
        <f t="shared" si="271"/>
        <v>744.31190866881013</v>
      </c>
      <c r="FJ44" s="206">
        <f t="shared" si="271"/>
        <v>744.31190866881013</v>
      </c>
      <c r="FK44" s="206">
        <f t="shared" ref="FK44:HV44" si="272">FK$5*$E44/12*FK23*1000</f>
        <v>744.31190866881013</v>
      </c>
      <c r="FL44" s="206">
        <f t="shared" si="272"/>
        <v>744.31190866881013</v>
      </c>
      <c r="FM44" s="206">
        <f t="shared" si="272"/>
        <v>744.31190866881013</v>
      </c>
      <c r="FN44" s="206">
        <f t="shared" si="272"/>
        <v>744.31190866881013</v>
      </c>
      <c r="FO44" s="206">
        <f t="shared" si="272"/>
        <v>744.31190866881013</v>
      </c>
      <c r="FP44" s="206">
        <f t="shared" si="272"/>
        <v>744.31190866881013</v>
      </c>
      <c r="FQ44" s="206">
        <f t="shared" si="272"/>
        <v>744.31190866881013</v>
      </c>
      <c r="FR44" s="206">
        <f t="shared" si="272"/>
        <v>744.31190866881013</v>
      </c>
      <c r="FS44" s="206">
        <f t="shared" si="272"/>
        <v>744.31190866881013</v>
      </c>
      <c r="FT44" s="206">
        <f t="shared" si="272"/>
        <v>762.91970638553028</v>
      </c>
      <c r="FU44" s="206">
        <f t="shared" si="272"/>
        <v>762.91970638553028</v>
      </c>
      <c r="FV44" s="206">
        <f t="shared" si="272"/>
        <v>762.91970638553028</v>
      </c>
      <c r="FW44" s="206">
        <f t="shared" si="272"/>
        <v>762.91970638553028</v>
      </c>
      <c r="FX44" s="206">
        <f t="shared" si="272"/>
        <v>762.91970638553028</v>
      </c>
      <c r="FY44" s="206">
        <f t="shared" si="272"/>
        <v>762.91970638553028</v>
      </c>
      <c r="FZ44" s="206">
        <f t="shared" si="272"/>
        <v>762.91970638553028</v>
      </c>
      <c r="GA44" s="206">
        <f t="shared" si="272"/>
        <v>762.91970638553028</v>
      </c>
      <c r="GB44" s="206">
        <f t="shared" si="272"/>
        <v>762.91970638553028</v>
      </c>
      <c r="GC44" s="206">
        <f t="shared" si="272"/>
        <v>762.91970638553028</v>
      </c>
      <c r="GD44" s="206">
        <f t="shared" si="272"/>
        <v>762.91970638553028</v>
      </c>
      <c r="GE44" s="206">
        <f t="shared" si="272"/>
        <v>762.91970638553028</v>
      </c>
      <c r="GF44" s="206">
        <f t="shared" si="272"/>
        <v>781.99269904516859</v>
      </c>
      <c r="GG44" s="206">
        <f t="shared" si="272"/>
        <v>781.99269904516859</v>
      </c>
      <c r="GH44" s="206">
        <f t="shared" si="272"/>
        <v>781.99269904516859</v>
      </c>
      <c r="GI44" s="206">
        <f t="shared" si="272"/>
        <v>781.99269904516859</v>
      </c>
      <c r="GJ44" s="206">
        <f t="shared" si="272"/>
        <v>781.99269904516859</v>
      </c>
      <c r="GK44" s="206">
        <f t="shared" si="272"/>
        <v>781.99269904516859</v>
      </c>
      <c r="GL44" s="206">
        <f t="shared" si="272"/>
        <v>781.99269904516859</v>
      </c>
      <c r="GM44" s="206">
        <f t="shared" si="272"/>
        <v>781.99269904516859</v>
      </c>
      <c r="GN44" s="206">
        <f t="shared" si="272"/>
        <v>781.99269904516859</v>
      </c>
      <c r="GO44" s="206">
        <f t="shared" si="272"/>
        <v>781.99269904516859</v>
      </c>
      <c r="GP44" s="206">
        <f t="shared" si="272"/>
        <v>781.99269904516859</v>
      </c>
      <c r="GQ44" s="206">
        <f t="shared" si="272"/>
        <v>781.99269904516859</v>
      </c>
      <c r="GR44" s="206">
        <f t="shared" si="272"/>
        <v>801.54251652129756</v>
      </c>
      <c r="GS44" s="206">
        <f t="shared" si="272"/>
        <v>801.54251652129756</v>
      </c>
      <c r="GT44" s="206">
        <f t="shared" si="272"/>
        <v>801.54251652129756</v>
      </c>
      <c r="GU44" s="206">
        <f t="shared" si="272"/>
        <v>801.54251652129756</v>
      </c>
      <c r="GV44" s="206">
        <f t="shared" si="272"/>
        <v>801.54251652129756</v>
      </c>
      <c r="GW44" s="206">
        <f t="shared" si="272"/>
        <v>801.54251652129756</v>
      </c>
      <c r="GX44" s="206">
        <f t="shared" si="272"/>
        <v>801.54251652129756</v>
      </c>
      <c r="GY44" s="206">
        <f t="shared" si="272"/>
        <v>801.54251652129756</v>
      </c>
      <c r="GZ44" s="206">
        <f t="shared" si="272"/>
        <v>801.54251652129756</v>
      </c>
      <c r="HA44" s="206">
        <f t="shared" si="272"/>
        <v>801.54251652129756</v>
      </c>
      <c r="HB44" s="206">
        <f t="shared" si="272"/>
        <v>801.54251652129756</v>
      </c>
      <c r="HC44" s="206">
        <f t="shared" si="272"/>
        <v>801.54251652129756</v>
      </c>
      <c r="HD44" s="206">
        <f t="shared" si="272"/>
        <v>821.58107943432992</v>
      </c>
      <c r="HE44" s="206">
        <f t="shared" si="272"/>
        <v>821.58107943432992</v>
      </c>
      <c r="HF44" s="206">
        <f t="shared" si="272"/>
        <v>821.58107943432992</v>
      </c>
      <c r="HG44" s="206">
        <f t="shared" si="272"/>
        <v>821.58107943432992</v>
      </c>
      <c r="HH44" s="206">
        <f t="shared" si="272"/>
        <v>821.58107943432992</v>
      </c>
      <c r="HI44" s="206">
        <f t="shared" si="272"/>
        <v>821.58107943432992</v>
      </c>
      <c r="HJ44" s="206">
        <f t="shared" si="272"/>
        <v>821.58107943432992</v>
      </c>
      <c r="HK44" s="206">
        <f t="shared" si="272"/>
        <v>821.58107943432992</v>
      </c>
      <c r="HL44" s="206">
        <f t="shared" si="272"/>
        <v>821.58107943432992</v>
      </c>
      <c r="HM44" s="206">
        <f t="shared" si="272"/>
        <v>821.58107943432992</v>
      </c>
      <c r="HN44" s="206">
        <f t="shared" si="272"/>
        <v>821.58107943432992</v>
      </c>
      <c r="HO44" s="206">
        <f t="shared" si="272"/>
        <v>821.58107943432992</v>
      </c>
      <c r="HP44" s="206">
        <f t="shared" si="272"/>
        <v>842.12060642018821</v>
      </c>
      <c r="HQ44" s="206">
        <f t="shared" si="272"/>
        <v>842.12060642018821</v>
      </c>
      <c r="HR44" s="206">
        <f t="shared" si="272"/>
        <v>842.12060642018821</v>
      </c>
      <c r="HS44" s="206">
        <f t="shared" si="272"/>
        <v>842.12060642018821</v>
      </c>
      <c r="HT44" s="206">
        <f t="shared" si="272"/>
        <v>842.12060642018821</v>
      </c>
      <c r="HU44" s="206">
        <f t="shared" si="272"/>
        <v>842.12060642018821</v>
      </c>
      <c r="HV44" s="206">
        <f t="shared" si="272"/>
        <v>842.12060642018821</v>
      </c>
      <c r="HW44" s="206">
        <f t="shared" ref="HW44:KH44" si="273">HW$5*$E44/12*HW23*1000</f>
        <v>842.12060642018821</v>
      </c>
      <c r="HX44" s="206">
        <f t="shared" si="273"/>
        <v>842.12060642018821</v>
      </c>
      <c r="HY44" s="206">
        <f t="shared" si="273"/>
        <v>842.12060642018821</v>
      </c>
      <c r="HZ44" s="206">
        <f t="shared" si="273"/>
        <v>842.12060642018821</v>
      </c>
      <c r="IA44" s="206">
        <f t="shared" si="273"/>
        <v>842.12060642018821</v>
      </c>
      <c r="IB44" s="206">
        <f t="shared" si="273"/>
        <v>863.17362158069272</v>
      </c>
      <c r="IC44" s="206">
        <f t="shared" si="273"/>
        <v>863.17362158069272</v>
      </c>
      <c r="ID44" s="206">
        <f t="shared" si="273"/>
        <v>863.17362158069272</v>
      </c>
      <c r="IE44" s="206">
        <f t="shared" si="273"/>
        <v>863.17362158069272</v>
      </c>
      <c r="IF44" s="206">
        <f t="shared" si="273"/>
        <v>863.17362158069272</v>
      </c>
      <c r="IG44" s="206">
        <f t="shared" si="273"/>
        <v>863.17362158069272</v>
      </c>
      <c r="IH44" s="206">
        <f t="shared" si="273"/>
        <v>863.17362158069272</v>
      </c>
      <c r="II44" s="206">
        <f t="shared" si="273"/>
        <v>863.17362158069272</v>
      </c>
      <c r="IJ44" s="206">
        <f t="shared" si="273"/>
        <v>863.17362158069272</v>
      </c>
      <c r="IK44" s="206">
        <f t="shared" si="273"/>
        <v>863.17362158069272</v>
      </c>
      <c r="IL44" s="206">
        <f t="shared" si="273"/>
        <v>863.17362158069272</v>
      </c>
      <c r="IM44" s="206">
        <f t="shared" si="273"/>
        <v>863.17362158069272</v>
      </c>
      <c r="IN44" s="206">
        <f t="shared" si="273"/>
        <v>884.75296212020999</v>
      </c>
      <c r="IO44" s="206">
        <f t="shared" si="273"/>
        <v>884.75296212020999</v>
      </c>
      <c r="IP44" s="206">
        <f t="shared" si="273"/>
        <v>884.75296212020999</v>
      </c>
      <c r="IQ44" s="206">
        <f t="shared" si="273"/>
        <v>884.75296212020999</v>
      </c>
      <c r="IR44" s="206">
        <f t="shared" si="273"/>
        <v>884.75296212020999</v>
      </c>
      <c r="IS44" s="206">
        <f t="shared" si="273"/>
        <v>884.75296212020999</v>
      </c>
      <c r="IT44" s="206">
        <f t="shared" si="273"/>
        <v>884.75296212020999</v>
      </c>
      <c r="IU44" s="206">
        <f t="shared" si="273"/>
        <v>884.75296212020999</v>
      </c>
      <c r="IV44" s="206">
        <f t="shared" si="273"/>
        <v>884.75296212020999</v>
      </c>
      <c r="IW44" s="206">
        <f t="shared" si="273"/>
        <v>884.75296212020999</v>
      </c>
      <c r="IX44" s="206">
        <f t="shared" si="273"/>
        <v>884.75296212020999</v>
      </c>
      <c r="IY44" s="206">
        <f t="shared" si="273"/>
        <v>884.75296212020999</v>
      </c>
      <c r="IZ44" s="206">
        <f t="shared" si="273"/>
        <v>906.87178617321501</v>
      </c>
      <c r="JA44" s="206">
        <f t="shared" si="273"/>
        <v>906.87178617321501</v>
      </c>
      <c r="JB44" s="206">
        <f t="shared" si="273"/>
        <v>906.87178617321501</v>
      </c>
      <c r="JC44" s="206">
        <f t="shared" si="273"/>
        <v>906.87178617321501</v>
      </c>
      <c r="JD44" s="206">
        <f t="shared" si="273"/>
        <v>906.87178617321501</v>
      </c>
      <c r="JE44" s="206">
        <f t="shared" si="273"/>
        <v>906.87178617321501</v>
      </c>
      <c r="JF44" s="206">
        <f t="shared" si="273"/>
        <v>906.87178617321501</v>
      </c>
      <c r="JG44" s="206">
        <f t="shared" si="273"/>
        <v>906.87178617321501</v>
      </c>
      <c r="JH44" s="206">
        <f t="shared" si="273"/>
        <v>906.87178617321501</v>
      </c>
      <c r="JI44" s="206">
        <f t="shared" si="273"/>
        <v>906.87178617321501</v>
      </c>
      <c r="JJ44" s="206">
        <f t="shared" si="273"/>
        <v>906.87178617321501</v>
      </c>
      <c r="JK44" s="206">
        <f t="shared" si="273"/>
        <v>906.87178617321501</v>
      </c>
      <c r="JL44" s="206">
        <f t="shared" si="273"/>
        <v>929.54358082754538</v>
      </c>
      <c r="JM44" s="206">
        <f t="shared" si="273"/>
        <v>929.54358082754538</v>
      </c>
      <c r="JN44" s="206">
        <f t="shared" si="273"/>
        <v>929.54358082754538</v>
      </c>
      <c r="JO44" s="206">
        <f t="shared" si="273"/>
        <v>929.54358082754538</v>
      </c>
      <c r="JP44" s="206">
        <f t="shared" si="273"/>
        <v>929.54358082754538</v>
      </c>
      <c r="JQ44" s="206">
        <f t="shared" si="273"/>
        <v>929.54358082754538</v>
      </c>
      <c r="JR44" s="206">
        <f t="shared" si="273"/>
        <v>929.54358082754538</v>
      </c>
      <c r="JS44" s="206">
        <f t="shared" si="273"/>
        <v>929.54358082754538</v>
      </c>
      <c r="JT44" s="206">
        <f t="shared" si="273"/>
        <v>929.54358082754538</v>
      </c>
      <c r="JU44" s="206">
        <f t="shared" si="273"/>
        <v>929.54358082754538</v>
      </c>
      <c r="JV44" s="206">
        <f t="shared" si="273"/>
        <v>929.54358082754538</v>
      </c>
      <c r="JW44" s="206">
        <f t="shared" si="273"/>
        <v>929.54358082754538</v>
      </c>
      <c r="JX44" s="206">
        <f t="shared" si="273"/>
        <v>952.78217034823388</v>
      </c>
      <c r="JY44" s="206">
        <f t="shared" si="273"/>
        <v>952.78217034823388</v>
      </c>
      <c r="JZ44" s="206">
        <f t="shared" si="273"/>
        <v>952.78217034823388</v>
      </c>
      <c r="KA44" s="206">
        <f t="shared" si="273"/>
        <v>952.78217034823388</v>
      </c>
      <c r="KB44" s="206">
        <f t="shared" si="273"/>
        <v>952.78217034823388</v>
      </c>
      <c r="KC44" s="206">
        <f t="shared" si="273"/>
        <v>952.78217034823388</v>
      </c>
      <c r="KD44" s="206">
        <f t="shared" si="273"/>
        <v>952.78217034823388</v>
      </c>
      <c r="KE44" s="206">
        <f t="shared" si="273"/>
        <v>952.78217034823388</v>
      </c>
      <c r="KF44" s="206">
        <f t="shared" si="273"/>
        <v>952.78217034823388</v>
      </c>
      <c r="KG44" s="206">
        <f t="shared" si="273"/>
        <v>952.78217034823388</v>
      </c>
      <c r="KH44" s="206">
        <f t="shared" si="273"/>
        <v>952.78217034823388</v>
      </c>
      <c r="KI44" s="206">
        <f t="shared" ref="KI44:MT44" si="274">KI$5*$E44/12*KI23*1000</f>
        <v>952.78217034823388</v>
      </c>
      <c r="KJ44" s="206">
        <f t="shared" si="274"/>
        <v>976.60172460693968</v>
      </c>
      <c r="KK44" s="206">
        <f t="shared" si="274"/>
        <v>976.60172460693968</v>
      </c>
      <c r="KL44" s="206">
        <f t="shared" si="274"/>
        <v>976.60172460693968</v>
      </c>
      <c r="KM44" s="206">
        <f t="shared" si="274"/>
        <v>976.60172460693968</v>
      </c>
      <c r="KN44" s="206">
        <f t="shared" si="274"/>
        <v>976.60172460693968</v>
      </c>
      <c r="KO44" s="206">
        <f t="shared" si="274"/>
        <v>976.60172460693968</v>
      </c>
      <c r="KP44" s="206">
        <f t="shared" si="274"/>
        <v>976.60172460693968</v>
      </c>
      <c r="KQ44" s="206">
        <f t="shared" si="274"/>
        <v>976.60172460693968</v>
      </c>
      <c r="KR44" s="206">
        <f t="shared" si="274"/>
        <v>976.60172460693968</v>
      </c>
      <c r="KS44" s="206">
        <f t="shared" si="274"/>
        <v>976.60172460693968</v>
      </c>
      <c r="KT44" s="206">
        <f t="shared" si="274"/>
        <v>976.60172460693968</v>
      </c>
      <c r="KU44" s="206">
        <f t="shared" si="274"/>
        <v>976.60172460693968</v>
      </c>
      <c r="KV44" s="206">
        <f t="shared" si="274"/>
        <v>1001.0167677221132</v>
      </c>
      <c r="KW44" s="206">
        <f t="shared" si="274"/>
        <v>1001.0167677221132</v>
      </c>
      <c r="KX44" s="206">
        <f t="shared" si="274"/>
        <v>1001.0167677221132</v>
      </c>
      <c r="KY44" s="206">
        <f t="shared" si="274"/>
        <v>1001.0167677221132</v>
      </c>
      <c r="KZ44" s="206">
        <f t="shared" si="274"/>
        <v>1001.0167677221132</v>
      </c>
      <c r="LA44" s="206">
        <f t="shared" si="274"/>
        <v>1001.0167677221132</v>
      </c>
      <c r="LB44" s="206">
        <f t="shared" si="274"/>
        <v>1001.0167677221132</v>
      </c>
      <c r="LC44" s="206">
        <f t="shared" si="274"/>
        <v>1001.0167677221132</v>
      </c>
      <c r="LD44" s="206">
        <f t="shared" si="274"/>
        <v>1001.0167677221132</v>
      </c>
      <c r="LE44" s="206">
        <f t="shared" si="274"/>
        <v>1001.0167677221132</v>
      </c>
      <c r="LF44" s="206">
        <f t="shared" si="274"/>
        <v>1001.0167677221132</v>
      </c>
      <c r="LG44" s="206">
        <f t="shared" si="274"/>
        <v>1001.0167677221132</v>
      </c>
      <c r="LH44" s="206">
        <f t="shared" si="274"/>
        <v>1026.0421869151658</v>
      </c>
      <c r="LI44" s="206">
        <f t="shared" si="274"/>
        <v>1026.0421869151658</v>
      </c>
      <c r="LJ44" s="206">
        <f t="shared" si="274"/>
        <v>1026.0421869151658</v>
      </c>
      <c r="LK44" s="206">
        <f t="shared" si="274"/>
        <v>1026.0421869151658</v>
      </c>
      <c r="LL44" s="206">
        <f t="shared" si="274"/>
        <v>1026.0421869151658</v>
      </c>
      <c r="LM44" s="206">
        <f t="shared" si="274"/>
        <v>1026.0421869151658</v>
      </c>
      <c r="LN44" s="206">
        <f t="shared" si="274"/>
        <v>1026.0421869151658</v>
      </c>
      <c r="LO44" s="206">
        <f t="shared" si="274"/>
        <v>1026.0421869151658</v>
      </c>
      <c r="LP44" s="206">
        <f t="shared" si="274"/>
        <v>1026.0421869151658</v>
      </c>
      <c r="LQ44" s="206">
        <f t="shared" si="274"/>
        <v>1026.0421869151658</v>
      </c>
      <c r="LR44" s="206">
        <f t="shared" si="274"/>
        <v>1026.0421869151658</v>
      </c>
      <c r="LS44" s="206">
        <f t="shared" si="274"/>
        <v>1026.0421869151658</v>
      </c>
      <c r="LT44" s="206">
        <f t="shared" si="274"/>
        <v>1051.6932415880449</v>
      </c>
      <c r="LU44" s="206">
        <f t="shared" si="274"/>
        <v>1051.6932415880449</v>
      </c>
      <c r="LV44" s="206">
        <f t="shared" si="274"/>
        <v>1051.6932415880449</v>
      </c>
      <c r="LW44" s="206">
        <f t="shared" si="274"/>
        <v>1051.6932415880449</v>
      </c>
      <c r="LX44" s="206">
        <f t="shared" si="274"/>
        <v>1051.6932415880449</v>
      </c>
      <c r="LY44" s="206">
        <f t="shared" si="274"/>
        <v>1051.6932415880449</v>
      </c>
      <c r="LZ44" s="206">
        <f t="shared" si="274"/>
        <v>1051.6932415880449</v>
      </c>
      <c r="MA44" s="206">
        <f t="shared" si="274"/>
        <v>1051.6932415880449</v>
      </c>
      <c r="MB44" s="206">
        <f t="shared" si="274"/>
        <v>1051.6932415880449</v>
      </c>
      <c r="MC44" s="206">
        <f t="shared" si="274"/>
        <v>1051.6932415880449</v>
      </c>
      <c r="MD44" s="206">
        <f t="shared" si="274"/>
        <v>1051.6932415880449</v>
      </c>
      <c r="ME44" s="206">
        <f t="shared" si="274"/>
        <v>1051.6932415880449</v>
      </c>
      <c r="MF44" s="206">
        <f t="shared" si="274"/>
        <v>1051.6932415880449</v>
      </c>
      <c r="MG44" s="206">
        <f t="shared" si="274"/>
        <v>1051.6932415880449</v>
      </c>
      <c r="MH44" s="206">
        <f t="shared" si="274"/>
        <v>1051.6932415880449</v>
      </c>
      <c r="MI44" s="206">
        <f t="shared" si="274"/>
        <v>1051.6932415880449</v>
      </c>
      <c r="MJ44" s="206">
        <f t="shared" si="274"/>
        <v>1051.6932415880449</v>
      </c>
      <c r="MK44" s="206">
        <f t="shared" si="274"/>
        <v>1051.6932415880449</v>
      </c>
      <c r="ML44" s="206">
        <f t="shared" si="274"/>
        <v>1051.6932415880449</v>
      </c>
      <c r="MM44" s="206">
        <f t="shared" si="274"/>
        <v>1051.6932415880449</v>
      </c>
      <c r="MN44" s="206">
        <f t="shared" si="274"/>
        <v>1051.6932415880449</v>
      </c>
      <c r="MO44" s="206">
        <f t="shared" si="274"/>
        <v>1051.6932415880449</v>
      </c>
      <c r="MP44" s="206">
        <f t="shared" si="274"/>
        <v>1051.6932415880449</v>
      </c>
      <c r="MQ44" s="206">
        <f t="shared" si="274"/>
        <v>1051.6932415880449</v>
      </c>
      <c r="MR44" s="206">
        <f t="shared" si="274"/>
        <v>1051.6932415880449</v>
      </c>
      <c r="MS44" s="206">
        <f t="shared" si="274"/>
        <v>1051.6932415880449</v>
      </c>
      <c r="MT44" s="206">
        <f t="shared" si="274"/>
        <v>1051.6932415880449</v>
      </c>
      <c r="MU44" s="206">
        <f t="shared" ref="MU44:PF44" si="275">MU$5*$E44/12*MU23*1000</f>
        <v>1051.6932415880449</v>
      </c>
      <c r="MV44" s="206">
        <f t="shared" si="275"/>
        <v>1051.6932415880449</v>
      </c>
      <c r="MW44" s="206">
        <f t="shared" si="275"/>
        <v>1051.6932415880449</v>
      </c>
      <c r="MX44" s="206">
        <f t="shared" si="275"/>
        <v>1051.6932415880449</v>
      </c>
      <c r="MY44" s="206">
        <f t="shared" si="275"/>
        <v>1051.6932415880449</v>
      </c>
      <c r="MZ44" s="206">
        <f t="shared" si="275"/>
        <v>1051.6932415880449</v>
      </c>
      <c r="NA44" s="206">
        <f t="shared" si="275"/>
        <v>1051.6932415880449</v>
      </c>
      <c r="NB44" s="206">
        <f t="shared" si="275"/>
        <v>1051.6932415880449</v>
      </c>
      <c r="NC44" s="206">
        <f t="shared" si="275"/>
        <v>1051.6932415880449</v>
      </c>
      <c r="ND44" s="206">
        <f t="shared" si="275"/>
        <v>1051.6932415880449</v>
      </c>
      <c r="NE44" s="206">
        <f t="shared" si="275"/>
        <v>1051.6932415880449</v>
      </c>
      <c r="NF44" s="206">
        <f t="shared" si="275"/>
        <v>1051.6932415880449</v>
      </c>
      <c r="NG44" s="206">
        <f t="shared" si="275"/>
        <v>1051.6932415880449</v>
      </c>
      <c r="NH44" s="206">
        <f t="shared" si="275"/>
        <v>1051.6932415880449</v>
      </c>
      <c r="NI44" s="206">
        <f t="shared" si="275"/>
        <v>1051.6932415880449</v>
      </c>
      <c r="NJ44" s="206">
        <f t="shared" si="275"/>
        <v>1051.6932415880449</v>
      </c>
      <c r="NK44" s="206">
        <f t="shared" si="275"/>
        <v>1051.6932415880449</v>
      </c>
      <c r="NL44" s="206">
        <f t="shared" si="275"/>
        <v>1051.6932415880449</v>
      </c>
      <c r="NM44" s="206">
        <f t="shared" si="275"/>
        <v>1051.6932415880449</v>
      </c>
      <c r="NN44" s="206">
        <f t="shared" si="275"/>
        <v>1051.6932415880449</v>
      </c>
      <c r="NO44" s="206">
        <f t="shared" si="275"/>
        <v>1051.6932415880449</v>
      </c>
      <c r="NP44" s="206">
        <f t="shared" si="275"/>
        <v>1051.6932415880449</v>
      </c>
      <c r="NQ44" s="206">
        <f t="shared" si="275"/>
        <v>1051.6932415880449</v>
      </c>
      <c r="NR44" s="206">
        <f t="shared" si="275"/>
        <v>1051.6932415880449</v>
      </c>
      <c r="NS44" s="206">
        <f t="shared" si="275"/>
        <v>1051.6932415880449</v>
      </c>
      <c r="NT44" s="206">
        <f t="shared" si="275"/>
        <v>1051.6932415880449</v>
      </c>
      <c r="NU44" s="206">
        <f t="shared" si="275"/>
        <v>1051.6932415880449</v>
      </c>
      <c r="NV44" s="206">
        <f t="shared" si="275"/>
        <v>1051.6932415880449</v>
      </c>
      <c r="NW44" s="206">
        <f t="shared" si="275"/>
        <v>1051.6932415880449</v>
      </c>
      <c r="NX44" s="206">
        <f t="shared" si="275"/>
        <v>1051.6932415880449</v>
      </c>
      <c r="NY44" s="206">
        <f t="shared" si="275"/>
        <v>1051.6932415880449</v>
      </c>
      <c r="NZ44" s="206">
        <f t="shared" si="275"/>
        <v>1051.6932415880449</v>
      </c>
      <c r="OA44" s="206">
        <f t="shared" si="275"/>
        <v>1051.6932415880449</v>
      </c>
      <c r="OB44" s="206">
        <f t="shared" si="275"/>
        <v>1051.6932415880449</v>
      </c>
      <c r="OC44" s="206">
        <f t="shared" si="275"/>
        <v>1051.6932415880449</v>
      </c>
      <c r="OD44" s="206">
        <f t="shared" si="275"/>
        <v>1051.6932415880449</v>
      </c>
      <c r="OE44" s="206">
        <f t="shared" si="275"/>
        <v>1051.6932415880449</v>
      </c>
      <c r="OF44" s="206">
        <f t="shared" si="275"/>
        <v>1051.6932415880449</v>
      </c>
      <c r="OG44" s="206">
        <f t="shared" si="275"/>
        <v>1051.6932415880449</v>
      </c>
      <c r="OH44" s="206">
        <f t="shared" si="275"/>
        <v>1051.6932415880449</v>
      </c>
      <c r="OI44" s="206">
        <f t="shared" si="275"/>
        <v>1051.6932415880449</v>
      </c>
      <c r="OJ44" s="206">
        <f t="shared" si="275"/>
        <v>1051.6932415880449</v>
      </c>
      <c r="OK44" s="206">
        <f t="shared" si="275"/>
        <v>1051.6932415880449</v>
      </c>
      <c r="OL44" s="206">
        <f t="shared" si="275"/>
        <v>1051.6932415880449</v>
      </c>
      <c r="OM44" s="206">
        <f t="shared" si="275"/>
        <v>1051.6932415880449</v>
      </c>
      <c r="ON44" s="206">
        <f t="shared" si="275"/>
        <v>1051.6932415880449</v>
      </c>
      <c r="OO44" s="206">
        <f t="shared" si="275"/>
        <v>1051.6932415880449</v>
      </c>
      <c r="OP44" s="206">
        <f t="shared" si="275"/>
        <v>1051.6932415880449</v>
      </c>
      <c r="OQ44" s="206">
        <f t="shared" si="275"/>
        <v>1051.6932415880449</v>
      </c>
      <c r="OR44" s="206">
        <f t="shared" si="275"/>
        <v>1051.6932415880449</v>
      </c>
      <c r="OS44" s="206">
        <f t="shared" si="275"/>
        <v>1051.6932415880449</v>
      </c>
      <c r="OT44" s="206">
        <f t="shared" si="275"/>
        <v>1051.6932415880449</v>
      </c>
      <c r="OU44" s="206">
        <f t="shared" si="275"/>
        <v>1051.6932415880449</v>
      </c>
      <c r="OV44" s="206">
        <f t="shared" si="275"/>
        <v>1051.6932415880449</v>
      </c>
      <c r="OW44" s="206">
        <f t="shared" si="275"/>
        <v>1051.6932415880449</v>
      </c>
      <c r="OX44" s="206">
        <f t="shared" si="275"/>
        <v>1051.6932415880449</v>
      </c>
      <c r="OY44" s="206">
        <f t="shared" si="275"/>
        <v>1051.6932415880449</v>
      </c>
      <c r="OZ44" s="206">
        <f t="shared" si="275"/>
        <v>1051.6932415880449</v>
      </c>
      <c r="PA44" s="206">
        <f t="shared" si="275"/>
        <v>1051.6932415880449</v>
      </c>
      <c r="PB44" s="206">
        <f t="shared" si="275"/>
        <v>1051.6932415880449</v>
      </c>
      <c r="PC44" s="206">
        <f t="shared" si="275"/>
        <v>1051.6932415880449</v>
      </c>
      <c r="PD44" s="206">
        <f t="shared" si="275"/>
        <v>1051.6932415880449</v>
      </c>
      <c r="PE44" s="206">
        <f t="shared" si="275"/>
        <v>1051.6932415880449</v>
      </c>
      <c r="PF44" s="206">
        <f t="shared" si="275"/>
        <v>1051.6932415880449</v>
      </c>
      <c r="PG44" s="206">
        <f t="shared" ref="PG44:RA44" si="276">PG$5*$E44/12*PG23*1000</f>
        <v>1051.6932415880449</v>
      </c>
      <c r="PH44" s="206">
        <f t="shared" si="276"/>
        <v>1051.6932415880449</v>
      </c>
      <c r="PI44" s="206">
        <f t="shared" si="276"/>
        <v>1051.6932415880449</v>
      </c>
      <c r="PJ44" s="206">
        <f t="shared" si="276"/>
        <v>1051.6932415880449</v>
      </c>
      <c r="PK44" s="206">
        <f t="shared" si="276"/>
        <v>1051.6932415880449</v>
      </c>
      <c r="PL44" s="206">
        <f t="shared" si="276"/>
        <v>1051.6932415880449</v>
      </c>
      <c r="PM44" s="206">
        <f t="shared" si="276"/>
        <v>1051.6932415880449</v>
      </c>
      <c r="PN44" s="206">
        <f t="shared" si="276"/>
        <v>1051.6932415880449</v>
      </c>
      <c r="PO44" s="206">
        <f t="shared" si="276"/>
        <v>1051.6932415880449</v>
      </c>
      <c r="PP44" s="206">
        <f t="shared" si="276"/>
        <v>1051.6932415880449</v>
      </c>
      <c r="PQ44" s="206">
        <f t="shared" si="276"/>
        <v>1051.6932415880449</v>
      </c>
      <c r="PR44" s="206">
        <f t="shared" si="276"/>
        <v>1051.6932415880449</v>
      </c>
      <c r="PS44" s="206">
        <f t="shared" si="276"/>
        <v>1051.6932415880449</v>
      </c>
      <c r="PT44" s="206">
        <f t="shared" si="276"/>
        <v>1051.6932415880449</v>
      </c>
      <c r="PU44" s="206">
        <f t="shared" si="276"/>
        <v>1051.6932415880449</v>
      </c>
      <c r="PV44" s="206">
        <f t="shared" si="276"/>
        <v>1051.6932415880449</v>
      </c>
      <c r="PW44" s="206">
        <f t="shared" si="276"/>
        <v>1051.6932415880449</v>
      </c>
      <c r="PX44" s="206">
        <f t="shared" si="276"/>
        <v>1051.6932415880449</v>
      </c>
      <c r="PY44" s="206">
        <f t="shared" si="276"/>
        <v>1051.6932415880449</v>
      </c>
      <c r="PZ44" s="206">
        <f t="shared" si="276"/>
        <v>1051.6932415880449</v>
      </c>
      <c r="QA44" s="206">
        <f t="shared" si="276"/>
        <v>1051.6932415880449</v>
      </c>
      <c r="QB44" s="206">
        <f t="shared" si="276"/>
        <v>1051.6932415880449</v>
      </c>
      <c r="QC44" s="206">
        <f t="shared" si="276"/>
        <v>1051.6932415880449</v>
      </c>
      <c r="QD44" s="206">
        <f t="shared" si="276"/>
        <v>1051.6932415880449</v>
      </c>
      <c r="QE44" s="206">
        <f t="shared" si="276"/>
        <v>1051.6932415880449</v>
      </c>
      <c r="QF44" s="206">
        <f t="shared" si="276"/>
        <v>1051.6932415880449</v>
      </c>
      <c r="QG44" s="206">
        <f t="shared" si="276"/>
        <v>1051.6932415880449</v>
      </c>
      <c r="QH44" s="206">
        <f t="shared" si="276"/>
        <v>1051.6932415880449</v>
      </c>
      <c r="QI44" s="206">
        <f t="shared" si="276"/>
        <v>1051.6932415880449</v>
      </c>
      <c r="QJ44" s="206">
        <f t="shared" si="276"/>
        <v>1051.6932415880449</v>
      </c>
      <c r="QK44" s="206">
        <f t="shared" si="276"/>
        <v>1051.6932415880449</v>
      </c>
      <c r="QL44" s="206">
        <f t="shared" si="276"/>
        <v>1051.6932415880449</v>
      </c>
      <c r="QM44" s="206">
        <f t="shared" si="276"/>
        <v>1051.6932415880449</v>
      </c>
      <c r="QN44" s="206">
        <f t="shared" si="276"/>
        <v>1051.6932415880449</v>
      </c>
      <c r="QO44" s="206">
        <f t="shared" si="276"/>
        <v>1051.6932415880449</v>
      </c>
      <c r="QP44" s="206">
        <f t="shared" si="276"/>
        <v>1051.6932415880449</v>
      </c>
      <c r="QQ44" s="206">
        <f t="shared" si="276"/>
        <v>1051.6932415880449</v>
      </c>
      <c r="QR44" s="206">
        <f t="shared" si="276"/>
        <v>1051.6932415880449</v>
      </c>
      <c r="QS44" s="206">
        <f t="shared" si="276"/>
        <v>1051.6932415880449</v>
      </c>
      <c r="QT44" s="206">
        <f t="shared" si="276"/>
        <v>1051.6932415880449</v>
      </c>
      <c r="QU44" s="206">
        <f t="shared" si="276"/>
        <v>1051.6932415880449</v>
      </c>
      <c r="QV44" s="206">
        <f t="shared" si="276"/>
        <v>1051.6932415880449</v>
      </c>
      <c r="QW44" s="206">
        <f t="shared" si="276"/>
        <v>1051.6932415880449</v>
      </c>
      <c r="QX44" s="206">
        <f t="shared" si="276"/>
        <v>1051.6932415880449</v>
      </c>
      <c r="QY44" s="206">
        <f t="shared" si="276"/>
        <v>1051.6932415880449</v>
      </c>
      <c r="QZ44" s="206">
        <f t="shared" si="276"/>
        <v>1051.6932415880449</v>
      </c>
      <c r="RA44" s="206">
        <f t="shared" si="276"/>
        <v>1051.6932415880449</v>
      </c>
      <c r="RB44" s="206"/>
      <c r="RC44" s="206"/>
      <c r="RD44" s="206"/>
      <c r="RE44" s="206"/>
      <c r="RF44" s="206"/>
      <c r="RG44" s="206"/>
      <c r="RH44" s="206"/>
      <c r="RI44" s="206"/>
      <c r="RJ44" s="206"/>
      <c r="RK44" s="206"/>
      <c r="RL44" s="206"/>
      <c r="RM44" s="206"/>
      <c r="RN44" s="206"/>
      <c r="RO44" s="206"/>
      <c r="RP44" s="206"/>
      <c r="RQ44" s="206"/>
      <c r="RR44" s="206"/>
      <c r="RS44" s="206"/>
    </row>
    <row r="45" spans="1:487">
      <c r="A45" s="287" t="s">
        <v>946</v>
      </c>
      <c r="B45" s="350">
        <v>10</v>
      </c>
      <c r="C45" s="350">
        <f t="shared" si="235"/>
        <v>0.5</v>
      </c>
      <c r="D45" s="534">
        <f t="shared" si="236"/>
        <v>2.7825000000000002</v>
      </c>
      <c r="E45" s="364">
        <f t="shared" si="207"/>
        <v>13.282500000000001</v>
      </c>
      <c r="F45" s="379">
        <f>F24</f>
        <v>0</v>
      </c>
      <c r="G45" s="379">
        <f t="shared" si="208"/>
        <v>0</v>
      </c>
      <c r="H45" s="350">
        <f t="shared" si="209"/>
        <v>0</v>
      </c>
      <c r="I45" s="350">
        <f t="shared" si="210"/>
        <v>0</v>
      </c>
      <c r="J45" s="379">
        <v>0</v>
      </c>
      <c r="K45" s="379">
        <v>0</v>
      </c>
      <c r="L45" s="350">
        <f t="shared" si="212"/>
        <v>0</v>
      </c>
      <c r="M45" s="350">
        <f t="shared" si="213"/>
        <v>0</v>
      </c>
      <c r="N45" s="367">
        <f t="shared" si="214"/>
        <v>0</v>
      </c>
      <c r="O45" s="367">
        <f t="shared" si="215"/>
        <v>0</v>
      </c>
      <c r="P45" s="367">
        <f t="shared" si="216"/>
        <v>0</v>
      </c>
      <c r="Q45" s="367">
        <f t="shared" si="217"/>
        <v>0</v>
      </c>
      <c r="R45" s="355">
        <v>0</v>
      </c>
      <c r="S45" s="287"/>
      <c r="T45" s="206">
        <f t="shared" ref="T45:AL45" si="277">T$5*$E45/12*T24*1000</f>
        <v>0</v>
      </c>
      <c r="U45" s="206">
        <f t="shared" si="277"/>
        <v>0</v>
      </c>
      <c r="V45" s="206">
        <f t="shared" si="277"/>
        <v>0</v>
      </c>
      <c r="W45" s="206">
        <f t="shared" si="277"/>
        <v>0</v>
      </c>
      <c r="X45" s="206">
        <f t="shared" si="277"/>
        <v>0</v>
      </c>
      <c r="Y45" s="206">
        <f t="shared" si="277"/>
        <v>0</v>
      </c>
      <c r="Z45" s="206">
        <f t="shared" si="277"/>
        <v>0</v>
      </c>
      <c r="AA45" s="206">
        <f t="shared" si="277"/>
        <v>0</v>
      </c>
      <c r="AB45" s="206">
        <f t="shared" si="277"/>
        <v>0</v>
      </c>
      <c r="AC45" s="206">
        <f t="shared" si="277"/>
        <v>0</v>
      </c>
      <c r="AD45" s="206">
        <f t="shared" si="277"/>
        <v>0</v>
      </c>
      <c r="AE45" s="206">
        <f t="shared" si="277"/>
        <v>0</v>
      </c>
      <c r="AF45" s="206">
        <f t="shared" si="277"/>
        <v>0</v>
      </c>
      <c r="AG45" s="206">
        <f t="shared" si="277"/>
        <v>0</v>
      </c>
      <c r="AH45" s="206">
        <f t="shared" si="277"/>
        <v>0</v>
      </c>
      <c r="AI45" s="206">
        <f t="shared" si="277"/>
        <v>0</v>
      </c>
      <c r="AJ45" s="206">
        <f t="shared" si="277"/>
        <v>0</v>
      </c>
      <c r="AK45" s="206">
        <f t="shared" si="277"/>
        <v>0</v>
      </c>
      <c r="AL45" s="206">
        <f t="shared" si="277"/>
        <v>0</v>
      </c>
      <c r="AM45" s="206">
        <f t="shared" ref="AM45:CX45" si="278">AM$5*$E45/12*AM24*1000</f>
        <v>0</v>
      </c>
      <c r="AN45" s="206">
        <f t="shared" si="278"/>
        <v>0</v>
      </c>
      <c r="AO45" s="206">
        <f t="shared" si="278"/>
        <v>0</v>
      </c>
      <c r="AP45" s="206">
        <f t="shared" si="278"/>
        <v>0</v>
      </c>
      <c r="AQ45" s="206">
        <f t="shared" si="278"/>
        <v>0</v>
      </c>
      <c r="AR45" s="206">
        <f t="shared" si="278"/>
        <v>0</v>
      </c>
      <c r="AS45" s="206">
        <f t="shared" si="278"/>
        <v>0</v>
      </c>
      <c r="AT45" s="206">
        <f t="shared" si="278"/>
        <v>0</v>
      </c>
      <c r="AU45" s="206">
        <f t="shared" si="278"/>
        <v>0</v>
      </c>
      <c r="AV45" s="206">
        <f t="shared" si="278"/>
        <v>0</v>
      </c>
      <c r="AW45" s="206">
        <f t="shared" si="278"/>
        <v>0</v>
      </c>
      <c r="AX45" s="206">
        <f t="shared" si="278"/>
        <v>0</v>
      </c>
      <c r="AY45" s="206">
        <f t="shared" si="278"/>
        <v>0</v>
      </c>
      <c r="AZ45" s="206">
        <f t="shared" si="278"/>
        <v>0</v>
      </c>
      <c r="BA45" s="206">
        <f t="shared" si="278"/>
        <v>0</v>
      </c>
      <c r="BB45" s="206">
        <f t="shared" si="278"/>
        <v>0</v>
      </c>
      <c r="BC45" s="206">
        <f t="shared" si="278"/>
        <v>0</v>
      </c>
      <c r="BD45" s="206">
        <f t="shared" si="278"/>
        <v>0</v>
      </c>
      <c r="BE45" s="206">
        <f t="shared" si="278"/>
        <v>0</v>
      </c>
      <c r="BF45" s="206">
        <f t="shared" si="278"/>
        <v>0</v>
      </c>
      <c r="BG45" s="206">
        <f t="shared" si="278"/>
        <v>0</v>
      </c>
      <c r="BH45" s="206">
        <f t="shared" si="278"/>
        <v>0</v>
      </c>
      <c r="BI45" s="206">
        <f t="shared" si="278"/>
        <v>0</v>
      </c>
      <c r="BJ45" s="206">
        <f t="shared" si="278"/>
        <v>0</v>
      </c>
      <c r="BK45" s="206">
        <f t="shared" si="278"/>
        <v>0</v>
      </c>
      <c r="BL45" s="206">
        <f t="shared" si="278"/>
        <v>0</v>
      </c>
      <c r="BM45" s="206">
        <f t="shared" si="278"/>
        <v>0</v>
      </c>
      <c r="BN45" s="206">
        <f t="shared" si="278"/>
        <v>0</v>
      </c>
      <c r="BO45" s="206">
        <f t="shared" si="278"/>
        <v>0</v>
      </c>
      <c r="BP45" s="206">
        <f t="shared" si="278"/>
        <v>0</v>
      </c>
      <c r="BQ45" s="206">
        <f t="shared" si="278"/>
        <v>0</v>
      </c>
      <c r="BR45" s="206">
        <f t="shared" si="278"/>
        <v>0</v>
      </c>
      <c r="BS45" s="206">
        <f t="shared" si="278"/>
        <v>0</v>
      </c>
      <c r="BT45" s="206">
        <f t="shared" si="278"/>
        <v>0</v>
      </c>
      <c r="BU45" s="206">
        <f t="shared" si="278"/>
        <v>0</v>
      </c>
      <c r="BV45" s="206">
        <f t="shared" si="278"/>
        <v>0</v>
      </c>
      <c r="BW45" s="206">
        <f t="shared" si="278"/>
        <v>0</v>
      </c>
      <c r="BX45" s="206">
        <f t="shared" si="278"/>
        <v>0</v>
      </c>
      <c r="BY45" s="206">
        <f t="shared" si="278"/>
        <v>0</v>
      </c>
      <c r="BZ45" s="206">
        <f t="shared" si="278"/>
        <v>0</v>
      </c>
      <c r="CA45" s="206">
        <f t="shared" si="278"/>
        <v>0</v>
      </c>
      <c r="CB45" s="206">
        <f t="shared" si="278"/>
        <v>0</v>
      </c>
      <c r="CC45" s="206">
        <f t="shared" si="278"/>
        <v>0</v>
      </c>
      <c r="CD45" s="206">
        <f t="shared" si="278"/>
        <v>0</v>
      </c>
      <c r="CE45" s="206">
        <f t="shared" si="278"/>
        <v>0</v>
      </c>
      <c r="CF45" s="206">
        <f t="shared" si="278"/>
        <v>0</v>
      </c>
      <c r="CG45" s="206">
        <f t="shared" si="278"/>
        <v>0</v>
      </c>
      <c r="CH45" s="206">
        <f t="shared" si="278"/>
        <v>0</v>
      </c>
      <c r="CI45" s="206">
        <f t="shared" si="278"/>
        <v>0</v>
      </c>
      <c r="CJ45" s="206">
        <f t="shared" si="278"/>
        <v>0</v>
      </c>
      <c r="CK45" s="206">
        <f t="shared" si="278"/>
        <v>0</v>
      </c>
      <c r="CL45" s="206">
        <f t="shared" si="278"/>
        <v>0</v>
      </c>
      <c r="CM45" s="206">
        <f t="shared" si="278"/>
        <v>0</v>
      </c>
      <c r="CN45" s="206">
        <f t="shared" si="278"/>
        <v>0</v>
      </c>
      <c r="CO45" s="206">
        <f t="shared" si="278"/>
        <v>0</v>
      </c>
      <c r="CP45" s="206">
        <f t="shared" si="278"/>
        <v>0</v>
      </c>
      <c r="CQ45" s="206">
        <f t="shared" si="278"/>
        <v>0</v>
      </c>
      <c r="CR45" s="206">
        <f t="shared" si="278"/>
        <v>0</v>
      </c>
      <c r="CS45" s="206">
        <f t="shared" si="278"/>
        <v>0</v>
      </c>
      <c r="CT45" s="206">
        <f t="shared" si="278"/>
        <v>0</v>
      </c>
      <c r="CU45" s="206">
        <f t="shared" si="278"/>
        <v>0</v>
      </c>
      <c r="CV45" s="206">
        <f t="shared" si="278"/>
        <v>0</v>
      </c>
      <c r="CW45" s="206">
        <f t="shared" si="278"/>
        <v>0</v>
      </c>
      <c r="CX45" s="206">
        <f t="shared" si="278"/>
        <v>0</v>
      </c>
      <c r="CY45" s="206">
        <f t="shared" ref="CY45:FJ45" si="279">CY$5*$E45/12*CY24*1000</f>
        <v>0</v>
      </c>
      <c r="CZ45" s="206">
        <f t="shared" si="279"/>
        <v>0</v>
      </c>
      <c r="DA45" s="206">
        <f t="shared" si="279"/>
        <v>0</v>
      </c>
      <c r="DB45" s="206">
        <f t="shared" si="279"/>
        <v>0</v>
      </c>
      <c r="DC45" s="206">
        <f t="shared" si="279"/>
        <v>0</v>
      </c>
      <c r="DD45" s="206">
        <f t="shared" si="279"/>
        <v>0</v>
      </c>
      <c r="DE45" s="206">
        <f t="shared" si="279"/>
        <v>0</v>
      </c>
      <c r="DF45" s="206">
        <f t="shared" si="279"/>
        <v>0</v>
      </c>
      <c r="DG45" s="206">
        <f t="shared" si="279"/>
        <v>0</v>
      </c>
      <c r="DH45" s="206">
        <f t="shared" si="279"/>
        <v>0</v>
      </c>
      <c r="DI45" s="206">
        <f t="shared" si="279"/>
        <v>0</v>
      </c>
      <c r="DJ45" s="206">
        <f t="shared" si="279"/>
        <v>0</v>
      </c>
      <c r="DK45" s="206">
        <f t="shared" si="279"/>
        <v>0</v>
      </c>
      <c r="DL45" s="206">
        <f t="shared" si="279"/>
        <v>0</v>
      </c>
      <c r="DM45" s="206">
        <f t="shared" si="279"/>
        <v>0</v>
      </c>
      <c r="DN45" s="206">
        <f t="shared" si="279"/>
        <v>0</v>
      </c>
      <c r="DO45" s="206">
        <f t="shared" si="279"/>
        <v>0</v>
      </c>
      <c r="DP45" s="206">
        <f t="shared" si="279"/>
        <v>0</v>
      </c>
      <c r="DQ45" s="206">
        <f t="shared" si="279"/>
        <v>0</v>
      </c>
      <c r="DR45" s="206">
        <f t="shared" si="279"/>
        <v>0</v>
      </c>
      <c r="DS45" s="206">
        <f t="shared" si="279"/>
        <v>0</v>
      </c>
      <c r="DT45" s="206">
        <f t="shared" si="279"/>
        <v>0</v>
      </c>
      <c r="DU45" s="206">
        <f t="shared" si="279"/>
        <v>0</v>
      </c>
      <c r="DV45" s="206">
        <f t="shared" si="279"/>
        <v>0</v>
      </c>
      <c r="DW45" s="206">
        <f t="shared" si="279"/>
        <v>0</v>
      </c>
      <c r="DX45" s="206">
        <f t="shared" si="279"/>
        <v>0</v>
      </c>
      <c r="DY45" s="206">
        <f t="shared" si="279"/>
        <v>0</v>
      </c>
      <c r="DZ45" s="206">
        <f t="shared" si="279"/>
        <v>0</v>
      </c>
      <c r="EA45" s="206">
        <f t="shared" si="279"/>
        <v>0</v>
      </c>
      <c r="EB45" s="206">
        <f t="shared" si="279"/>
        <v>0</v>
      </c>
      <c r="EC45" s="206">
        <f t="shared" si="279"/>
        <v>0</v>
      </c>
      <c r="ED45" s="206">
        <f t="shared" si="279"/>
        <v>0</v>
      </c>
      <c r="EE45" s="206">
        <f t="shared" si="279"/>
        <v>0</v>
      </c>
      <c r="EF45" s="206">
        <f t="shared" si="279"/>
        <v>0</v>
      </c>
      <c r="EG45" s="206">
        <f t="shared" si="279"/>
        <v>0</v>
      </c>
      <c r="EH45" s="206">
        <f t="shared" si="279"/>
        <v>0</v>
      </c>
      <c r="EI45" s="206">
        <f t="shared" si="279"/>
        <v>0</v>
      </c>
      <c r="EJ45" s="206">
        <f t="shared" si="279"/>
        <v>0</v>
      </c>
      <c r="EK45" s="206">
        <f t="shared" si="279"/>
        <v>0</v>
      </c>
      <c r="EL45" s="206">
        <f t="shared" si="279"/>
        <v>0</v>
      </c>
      <c r="EM45" s="206">
        <f t="shared" si="279"/>
        <v>0</v>
      </c>
      <c r="EN45" s="206">
        <f t="shared" si="279"/>
        <v>0</v>
      </c>
      <c r="EO45" s="206">
        <f t="shared" si="279"/>
        <v>0</v>
      </c>
      <c r="EP45" s="206">
        <f t="shared" si="279"/>
        <v>0</v>
      </c>
      <c r="EQ45" s="206">
        <f t="shared" si="279"/>
        <v>0</v>
      </c>
      <c r="ER45" s="206">
        <f t="shared" si="279"/>
        <v>0</v>
      </c>
      <c r="ES45" s="206">
        <f t="shared" si="279"/>
        <v>0</v>
      </c>
      <c r="ET45" s="206">
        <f t="shared" si="279"/>
        <v>0</v>
      </c>
      <c r="EU45" s="206">
        <f t="shared" si="279"/>
        <v>0</v>
      </c>
      <c r="EV45" s="206">
        <f t="shared" si="279"/>
        <v>0</v>
      </c>
      <c r="EW45" s="206">
        <f t="shared" si="279"/>
        <v>0</v>
      </c>
      <c r="EX45" s="206">
        <f t="shared" si="279"/>
        <v>0</v>
      </c>
      <c r="EY45" s="206">
        <f t="shared" si="279"/>
        <v>0</v>
      </c>
      <c r="EZ45" s="206">
        <f t="shared" si="279"/>
        <v>0</v>
      </c>
      <c r="FA45" s="206">
        <f t="shared" si="279"/>
        <v>0</v>
      </c>
      <c r="FB45" s="206">
        <f t="shared" si="279"/>
        <v>0</v>
      </c>
      <c r="FC45" s="206">
        <f t="shared" si="279"/>
        <v>0</v>
      </c>
      <c r="FD45" s="206">
        <f t="shared" si="279"/>
        <v>0</v>
      </c>
      <c r="FE45" s="206">
        <f t="shared" si="279"/>
        <v>0</v>
      </c>
      <c r="FF45" s="206">
        <f t="shared" si="279"/>
        <v>0</v>
      </c>
      <c r="FG45" s="206">
        <f t="shared" si="279"/>
        <v>0</v>
      </c>
      <c r="FH45" s="206">
        <f t="shared" si="279"/>
        <v>0</v>
      </c>
      <c r="FI45" s="206">
        <f t="shared" si="279"/>
        <v>0</v>
      </c>
      <c r="FJ45" s="206">
        <f t="shared" si="279"/>
        <v>0</v>
      </c>
      <c r="FK45" s="206">
        <f t="shared" ref="FK45:HV45" si="280">FK$5*$E45/12*FK24*1000</f>
        <v>0</v>
      </c>
      <c r="FL45" s="206">
        <f t="shared" si="280"/>
        <v>0</v>
      </c>
      <c r="FM45" s="206">
        <f t="shared" si="280"/>
        <v>0</v>
      </c>
      <c r="FN45" s="206">
        <f t="shared" si="280"/>
        <v>0</v>
      </c>
      <c r="FO45" s="206">
        <f t="shared" si="280"/>
        <v>0</v>
      </c>
      <c r="FP45" s="206">
        <f t="shared" si="280"/>
        <v>0</v>
      </c>
      <c r="FQ45" s="206">
        <f t="shared" si="280"/>
        <v>0</v>
      </c>
      <c r="FR45" s="206">
        <f t="shared" si="280"/>
        <v>0</v>
      </c>
      <c r="FS45" s="206">
        <f t="shared" si="280"/>
        <v>0</v>
      </c>
      <c r="FT45" s="206">
        <f t="shared" si="280"/>
        <v>0</v>
      </c>
      <c r="FU45" s="206">
        <f t="shared" si="280"/>
        <v>0</v>
      </c>
      <c r="FV45" s="206">
        <f t="shared" si="280"/>
        <v>0</v>
      </c>
      <c r="FW45" s="206">
        <f t="shared" si="280"/>
        <v>0</v>
      </c>
      <c r="FX45" s="206">
        <f t="shared" si="280"/>
        <v>0</v>
      </c>
      <c r="FY45" s="206">
        <f t="shared" si="280"/>
        <v>0</v>
      </c>
      <c r="FZ45" s="206">
        <f t="shared" si="280"/>
        <v>0</v>
      </c>
      <c r="GA45" s="206">
        <f t="shared" si="280"/>
        <v>0</v>
      </c>
      <c r="GB45" s="206">
        <f t="shared" si="280"/>
        <v>0</v>
      </c>
      <c r="GC45" s="206">
        <f t="shared" si="280"/>
        <v>0</v>
      </c>
      <c r="GD45" s="206">
        <f t="shared" si="280"/>
        <v>0</v>
      </c>
      <c r="GE45" s="206">
        <f t="shared" si="280"/>
        <v>0</v>
      </c>
      <c r="GF45" s="206">
        <f t="shared" si="280"/>
        <v>0</v>
      </c>
      <c r="GG45" s="206">
        <f t="shared" si="280"/>
        <v>0</v>
      </c>
      <c r="GH45" s="206">
        <f t="shared" si="280"/>
        <v>0</v>
      </c>
      <c r="GI45" s="206">
        <f t="shared" si="280"/>
        <v>0</v>
      </c>
      <c r="GJ45" s="206">
        <f t="shared" si="280"/>
        <v>0</v>
      </c>
      <c r="GK45" s="206">
        <f t="shared" si="280"/>
        <v>0</v>
      </c>
      <c r="GL45" s="206">
        <f t="shared" si="280"/>
        <v>0</v>
      </c>
      <c r="GM45" s="206">
        <f t="shared" si="280"/>
        <v>0</v>
      </c>
      <c r="GN45" s="206">
        <f t="shared" si="280"/>
        <v>0</v>
      </c>
      <c r="GO45" s="206">
        <f t="shared" si="280"/>
        <v>0</v>
      </c>
      <c r="GP45" s="206">
        <f t="shared" si="280"/>
        <v>0</v>
      </c>
      <c r="GQ45" s="206">
        <f t="shared" si="280"/>
        <v>0</v>
      </c>
      <c r="GR45" s="206">
        <f t="shared" si="280"/>
        <v>0</v>
      </c>
      <c r="GS45" s="206">
        <f t="shared" si="280"/>
        <v>0</v>
      </c>
      <c r="GT45" s="206">
        <f t="shared" si="280"/>
        <v>0</v>
      </c>
      <c r="GU45" s="206">
        <f t="shared" si="280"/>
        <v>0</v>
      </c>
      <c r="GV45" s="206">
        <f t="shared" si="280"/>
        <v>0</v>
      </c>
      <c r="GW45" s="206">
        <f t="shared" si="280"/>
        <v>0</v>
      </c>
      <c r="GX45" s="206">
        <f t="shared" si="280"/>
        <v>0</v>
      </c>
      <c r="GY45" s="206">
        <f t="shared" si="280"/>
        <v>0</v>
      </c>
      <c r="GZ45" s="206">
        <f t="shared" si="280"/>
        <v>0</v>
      </c>
      <c r="HA45" s="206">
        <f t="shared" si="280"/>
        <v>0</v>
      </c>
      <c r="HB45" s="206">
        <f t="shared" si="280"/>
        <v>0</v>
      </c>
      <c r="HC45" s="206">
        <f t="shared" si="280"/>
        <v>0</v>
      </c>
      <c r="HD45" s="206">
        <f t="shared" si="280"/>
        <v>0</v>
      </c>
      <c r="HE45" s="206">
        <f t="shared" si="280"/>
        <v>0</v>
      </c>
      <c r="HF45" s="206">
        <f t="shared" si="280"/>
        <v>0</v>
      </c>
      <c r="HG45" s="206">
        <f t="shared" si="280"/>
        <v>0</v>
      </c>
      <c r="HH45" s="206">
        <f t="shared" si="280"/>
        <v>0</v>
      </c>
      <c r="HI45" s="206">
        <f t="shared" si="280"/>
        <v>0</v>
      </c>
      <c r="HJ45" s="206">
        <f t="shared" si="280"/>
        <v>0</v>
      </c>
      <c r="HK45" s="206">
        <f t="shared" si="280"/>
        <v>0</v>
      </c>
      <c r="HL45" s="206">
        <f t="shared" si="280"/>
        <v>0</v>
      </c>
      <c r="HM45" s="206">
        <f t="shared" si="280"/>
        <v>0</v>
      </c>
      <c r="HN45" s="206">
        <f t="shared" si="280"/>
        <v>0</v>
      </c>
      <c r="HO45" s="206">
        <f t="shared" si="280"/>
        <v>0</v>
      </c>
      <c r="HP45" s="206">
        <f t="shared" si="280"/>
        <v>0</v>
      </c>
      <c r="HQ45" s="206">
        <f t="shared" si="280"/>
        <v>0</v>
      </c>
      <c r="HR45" s="206">
        <f t="shared" si="280"/>
        <v>0</v>
      </c>
      <c r="HS45" s="206">
        <f t="shared" si="280"/>
        <v>0</v>
      </c>
      <c r="HT45" s="206">
        <f t="shared" si="280"/>
        <v>0</v>
      </c>
      <c r="HU45" s="206">
        <f t="shared" si="280"/>
        <v>0</v>
      </c>
      <c r="HV45" s="206">
        <f t="shared" si="280"/>
        <v>0</v>
      </c>
      <c r="HW45" s="206">
        <f t="shared" ref="HW45:KH45" si="281">HW$5*$E45/12*HW24*1000</f>
        <v>0</v>
      </c>
      <c r="HX45" s="206">
        <f t="shared" si="281"/>
        <v>0</v>
      </c>
      <c r="HY45" s="206">
        <f t="shared" si="281"/>
        <v>0</v>
      </c>
      <c r="HZ45" s="206">
        <f t="shared" si="281"/>
        <v>0</v>
      </c>
      <c r="IA45" s="206">
        <f t="shared" si="281"/>
        <v>0</v>
      </c>
      <c r="IB45" s="206">
        <f t="shared" si="281"/>
        <v>0</v>
      </c>
      <c r="IC45" s="206">
        <f t="shared" si="281"/>
        <v>0</v>
      </c>
      <c r="ID45" s="206">
        <f t="shared" si="281"/>
        <v>0</v>
      </c>
      <c r="IE45" s="206">
        <f t="shared" si="281"/>
        <v>0</v>
      </c>
      <c r="IF45" s="206">
        <f t="shared" si="281"/>
        <v>0</v>
      </c>
      <c r="IG45" s="206">
        <f t="shared" si="281"/>
        <v>0</v>
      </c>
      <c r="IH45" s="206">
        <f t="shared" si="281"/>
        <v>0</v>
      </c>
      <c r="II45" s="206">
        <f t="shared" si="281"/>
        <v>0</v>
      </c>
      <c r="IJ45" s="206">
        <f t="shared" si="281"/>
        <v>0</v>
      </c>
      <c r="IK45" s="206">
        <f t="shared" si="281"/>
        <v>0</v>
      </c>
      <c r="IL45" s="206">
        <f t="shared" si="281"/>
        <v>0</v>
      </c>
      <c r="IM45" s="206">
        <f t="shared" si="281"/>
        <v>0</v>
      </c>
      <c r="IN45" s="206">
        <f t="shared" si="281"/>
        <v>0</v>
      </c>
      <c r="IO45" s="206">
        <f t="shared" si="281"/>
        <v>0</v>
      </c>
      <c r="IP45" s="206">
        <f t="shared" si="281"/>
        <v>0</v>
      </c>
      <c r="IQ45" s="206">
        <f t="shared" si="281"/>
        <v>0</v>
      </c>
      <c r="IR45" s="206">
        <f t="shared" si="281"/>
        <v>0</v>
      </c>
      <c r="IS45" s="206">
        <f t="shared" si="281"/>
        <v>0</v>
      </c>
      <c r="IT45" s="206">
        <f t="shared" si="281"/>
        <v>0</v>
      </c>
      <c r="IU45" s="206">
        <f t="shared" si="281"/>
        <v>0</v>
      </c>
      <c r="IV45" s="206">
        <f t="shared" si="281"/>
        <v>0</v>
      </c>
      <c r="IW45" s="206">
        <f t="shared" si="281"/>
        <v>0</v>
      </c>
      <c r="IX45" s="206">
        <f t="shared" si="281"/>
        <v>0</v>
      </c>
      <c r="IY45" s="206">
        <f t="shared" si="281"/>
        <v>0</v>
      </c>
      <c r="IZ45" s="206">
        <f t="shared" si="281"/>
        <v>0</v>
      </c>
      <c r="JA45" s="206">
        <f t="shared" si="281"/>
        <v>0</v>
      </c>
      <c r="JB45" s="206">
        <f t="shared" si="281"/>
        <v>0</v>
      </c>
      <c r="JC45" s="206">
        <f t="shared" si="281"/>
        <v>0</v>
      </c>
      <c r="JD45" s="206">
        <f t="shared" si="281"/>
        <v>0</v>
      </c>
      <c r="JE45" s="206">
        <f t="shared" si="281"/>
        <v>0</v>
      </c>
      <c r="JF45" s="206">
        <f t="shared" si="281"/>
        <v>0</v>
      </c>
      <c r="JG45" s="206">
        <f t="shared" si="281"/>
        <v>0</v>
      </c>
      <c r="JH45" s="206">
        <f t="shared" si="281"/>
        <v>0</v>
      </c>
      <c r="JI45" s="206">
        <f t="shared" si="281"/>
        <v>0</v>
      </c>
      <c r="JJ45" s="206">
        <f t="shared" si="281"/>
        <v>0</v>
      </c>
      <c r="JK45" s="206">
        <f t="shared" si="281"/>
        <v>0</v>
      </c>
      <c r="JL45" s="206">
        <f t="shared" si="281"/>
        <v>0</v>
      </c>
      <c r="JM45" s="206">
        <f t="shared" si="281"/>
        <v>0</v>
      </c>
      <c r="JN45" s="206">
        <f t="shared" si="281"/>
        <v>0</v>
      </c>
      <c r="JO45" s="206">
        <f t="shared" si="281"/>
        <v>0</v>
      </c>
      <c r="JP45" s="206">
        <f t="shared" si="281"/>
        <v>0</v>
      </c>
      <c r="JQ45" s="206">
        <f t="shared" si="281"/>
        <v>0</v>
      </c>
      <c r="JR45" s="206">
        <f t="shared" si="281"/>
        <v>0</v>
      </c>
      <c r="JS45" s="206">
        <f t="shared" si="281"/>
        <v>0</v>
      </c>
      <c r="JT45" s="206">
        <f t="shared" si="281"/>
        <v>0</v>
      </c>
      <c r="JU45" s="206">
        <f t="shared" si="281"/>
        <v>0</v>
      </c>
      <c r="JV45" s="206">
        <f t="shared" si="281"/>
        <v>0</v>
      </c>
      <c r="JW45" s="206">
        <f t="shared" si="281"/>
        <v>0</v>
      </c>
      <c r="JX45" s="206">
        <f t="shared" si="281"/>
        <v>0</v>
      </c>
      <c r="JY45" s="206">
        <f t="shared" si="281"/>
        <v>0</v>
      </c>
      <c r="JZ45" s="206">
        <f t="shared" si="281"/>
        <v>0</v>
      </c>
      <c r="KA45" s="206">
        <f t="shared" si="281"/>
        <v>0</v>
      </c>
      <c r="KB45" s="206">
        <f t="shared" si="281"/>
        <v>0</v>
      </c>
      <c r="KC45" s="206">
        <f t="shared" si="281"/>
        <v>0</v>
      </c>
      <c r="KD45" s="206">
        <f t="shared" si="281"/>
        <v>0</v>
      </c>
      <c r="KE45" s="206">
        <f t="shared" si="281"/>
        <v>0</v>
      </c>
      <c r="KF45" s="206">
        <f t="shared" si="281"/>
        <v>0</v>
      </c>
      <c r="KG45" s="206">
        <f t="shared" si="281"/>
        <v>0</v>
      </c>
      <c r="KH45" s="206">
        <f t="shared" si="281"/>
        <v>0</v>
      </c>
      <c r="KI45" s="206">
        <f t="shared" ref="KI45:MT45" si="282">KI$5*$E45/12*KI24*1000</f>
        <v>0</v>
      </c>
      <c r="KJ45" s="206">
        <f t="shared" si="282"/>
        <v>0</v>
      </c>
      <c r="KK45" s="206">
        <f t="shared" si="282"/>
        <v>0</v>
      </c>
      <c r="KL45" s="206">
        <f t="shared" si="282"/>
        <v>0</v>
      </c>
      <c r="KM45" s="206">
        <f t="shared" si="282"/>
        <v>0</v>
      </c>
      <c r="KN45" s="206">
        <f t="shared" si="282"/>
        <v>0</v>
      </c>
      <c r="KO45" s="206">
        <f t="shared" si="282"/>
        <v>0</v>
      </c>
      <c r="KP45" s="206">
        <f t="shared" si="282"/>
        <v>0</v>
      </c>
      <c r="KQ45" s="206">
        <f t="shared" si="282"/>
        <v>0</v>
      </c>
      <c r="KR45" s="206">
        <f t="shared" si="282"/>
        <v>0</v>
      </c>
      <c r="KS45" s="206">
        <f t="shared" si="282"/>
        <v>0</v>
      </c>
      <c r="KT45" s="206">
        <f t="shared" si="282"/>
        <v>0</v>
      </c>
      <c r="KU45" s="206">
        <f t="shared" si="282"/>
        <v>0</v>
      </c>
      <c r="KV45" s="206">
        <f t="shared" si="282"/>
        <v>0</v>
      </c>
      <c r="KW45" s="206">
        <f t="shared" si="282"/>
        <v>0</v>
      </c>
      <c r="KX45" s="206">
        <f t="shared" si="282"/>
        <v>0</v>
      </c>
      <c r="KY45" s="206">
        <f t="shared" si="282"/>
        <v>0</v>
      </c>
      <c r="KZ45" s="206">
        <f t="shared" si="282"/>
        <v>0</v>
      </c>
      <c r="LA45" s="206">
        <f t="shared" si="282"/>
        <v>0</v>
      </c>
      <c r="LB45" s="206">
        <f t="shared" si="282"/>
        <v>0</v>
      </c>
      <c r="LC45" s="206">
        <f t="shared" si="282"/>
        <v>0</v>
      </c>
      <c r="LD45" s="206">
        <f t="shared" si="282"/>
        <v>0</v>
      </c>
      <c r="LE45" s="206">
        <f t="shared" si="282"/>
        <v>0</v>
      </c>
      <c r="LF45" s="206">
        <f t="shared" si="282"/>
        <v>0</v>
      </c>
      <c r="LG45" s="206">
        <f t="shared" si="282"/>
        <v>0</v>
      </c>
      <c r="LH45" s="206">
        <f t="shared" si="282"/>
        <v>0</v>
      </c>
      <c r="LI45" s="206">
        <f t="shared" si="282"/>
        <v>0</v>
      </c>
      <c r="LJ45" s="206">
        <f t="shared" si="282"/>
        <v>0</v>
      </c>
      <c r="LK45" s="206">
        <f t="shared" si="282"/>
        <v>0</v>
      </c>
      <c r="LL45" s="206">
        <f t="shared" si="282"/>
        <v>0</v>
      </c>
      <c r="LM45" s="206">
        <f t="shared" si="282"/>
        <v>0</v>
      </c>
      <c r="LN45" s="206">
        <f t="shared" si="282"/>
        <v>0</v>
      </c>
      <c r="LO45" s="206">
        <f t="shared" si="282"/>
        <v>0</v>
      </c>
      <c r="LP45" s="206">
        <f t="shared" si="282"/>
        <v>0</v>
      </c>
      <c r="LQ45" s="206">
        <f t="shared" si="282"/>
        <v>0</v>
      </c>
      <c r="LR45" s="206">
        <f t="shared" si="282"/>
        <v>0</v>
      </c>
      <c r="LS45" s="206">
        <f t="shared" si="282"/>
        <v>0</v>
      </c>
      <c r="LT45" s="206">
        <f t="shared" si="282"/>
        <v>0</v>
      </c>
      <c r="LU45" s="206">
        <f t="shared" si="282"/>
        <v>0</v>
      </c>
      <c r="LV45" s="206">
        <f t="shared" si="282"/>
        <v>0</v>
      </c>
      <c r="LW45" s="206">
        <f t="shared" si="282"/>
        <v>0</v>
      </c>
      <c r="LX45" s="206">
        <f t="shared" si="282"/>
        <v>0</v>
      </c>
      <c r="LY45" s="206">
        <f t="shared" si="282"/>
        <v>0</v>
      </c>
      <c r="LZ45" s="206">
        <f t="shared" si="282"/>
        <v>0</v>
      </c>
      <c r="MA45" s="206">
        <f t="shared" si="282"/>
        <v>0</v>
      </c>
      <c r="MB45" s="206">
        <f t="shared" si="282"/>
        <v>0</v>
      </c>
      <c r="MC45" s="206">
        <f t="shared" si="282"/>
        <v>0</v>
      </c>
      <c r="MD45" s="206">
        <f t="shared" si="282"/>
        <v>0</v>
      </c>
      <c r="ME45" s="206">
        <f t="shared" si="282"/>
        <v>0</v>
      </c>
      <c r="MF45" s="206">
        <f t="shared" si="282"/>
        <v>0</v>
      </c>
      <c r="MG45" s="206">
        <f t="shared" si="282"/>
        <v>0</v>
      </c>
      <c r="MH45" s="206">
        <f t="shared" si="282"/>
        <v>0</v>
      </c>
      <c r="MI45" s="206">
        <f t="shared" si="282"/>
        <v>0</v>
      </c>
      <c r="MJ45" s="206">
        <f t="shared" si="282"/>
        <v>0</v>
      </c>
      <c r="MK45" s="206">
        <f t="shared" si="282"/>
        <v>0</v>
      </c>
      <c r="ML45" s="206">
        <f t="shared" si="282"/>
        <v>0</v>
      </c>
      <c r="MM45" s="206">
        <f t="shared" si="282"/>
        <v>0</v>
      </c>
      <c r="MN45" s="206">
        <f t="shared" si="282"/>
        <v>0</v>
      </c>
      <c r="MO45" s="206">
        <f t="shared" si="282"/>
        <v>0</v>
      </c>
      <c r="MP45" s="206">
        <f t="shared" si="282"/>
        <v>0</v>
      </c>
      <c r="MQ45" s="206">
        <f t="shared" si="282"/>
        <v>0</v>
      </c>
      <c r="MR45" s="206">
        <f t="shared" si="282"/>
        <v>0</v>
      </c>
      <c r="MS45" s="206">
        <f t="shared" si="282"/>
        <v>0</v>
      </c>
      <c r="MT45" s="206">
        <f t="shared" si="282"/>
        <v>0</v>
      </c>
      <c r="MU45" s="206">
        <f t="shared" ref="MU45:PF45" si="283">MU$5*$E45/12*MU24*1000</f>
        <v>0</v>
      </c>
      <c r="MV45" s="206">
        <f t="shared" si="283"/>
        <v>0</v>
      </c>
      <c r="MW45" s="206">
        <f t="shared" si="283"/>
        <v>0</v>
      </c>
      <c r="MX45" s="206">
        <f t="shared" si="283"/>
        <v>0</v>
      </c>
      <c r="MY45" s="206">
        <f t="shared" si="283"/>
        <v>0</v>
      </c>
      <c r="MZ45" s="206">
        <f t="shared" si="283"/>
        <v>0</v>
      </c>
      <c r="NA45" s="206">
        <f t="shared" si="283"/>
        <v>0</v>
      </c>
      <c r="NB45" s="206">
        <f t="shared" si="283"/>
        <v>0</v>
      </c>
      <c r="NC45" s="206">
        <f t="shared" si="283"/>
        <v>0</v>
      </c>
      <c r="ND45" s="206">
        <f t="shared" si="283"/>
        <v>0</v>
      </c>
      <c r="NE45" s="206">
        <f t="shared" si="283"/>
        <v>0</v>
      </c>
      <c r="NF45" s="206">
        <f t="shared" si="283"/>
        <v>0</v>
      </c>
      <c r="NG45" s="206">
        <f t="shared" si="283"/>
        <v>0</v>
      </c>
      <c r="NH45" s="206">
        <f t="shared" si="283"/>
        <v>0</v>
      </c>
      <c r="NI45" s="206">
        <f t="shared" si="283"/>
        <v>0</v>
      </c>
      <c r="NJ45" s="206">
        <f t="shared" si="283"/>
        <v>0</v>
      </c>
      <c r="NK45" s="206">
        <f t="shared" si="283"/>
        <v>0</v>
      </c>
      <c r="NL45" s="206">
        <f t="shared" si="283"/>
        <v>0</v>
      </c>
      <c r="NM45" s="206">
        <f t="shared" si="283"/>
        <v>0</v>
      </c>
      <c r="NN45" s="206">
        <f t="shared" si="283"/>
        <v>0</v>
      </c>
      <c r="NO45" s="206">
        <f t="shared" si="283"/>
        <v>0</v>
      </c>
      <c r="NP45" s="206">
        <f t="shared" si="283"/>
        <v>0</v>
      </c>
      <c r="NQ45" s="206">
        <f t="shared" si="283"/>
        <v>0</v>
      </c>
      <c r="NR45" s="206">
        <f t="shared" si="283"/>
        <v>0</v>
      </c>
      <c r="NS45" s="206">
        <f t="shared" si="283"/>
        <v>0</v>
      </c>
      <c r="NT45" s="206">
        <f t="shared" si="283"/>
        <v>0</v>
      </c>
      <c r="NU45" s="206">
        <f t="shared" si="283"/>
        <v>0</v>
      </c>
      <c r="NV45" s="206">
        <f t="shared" si="283"/>
        <v>0</v>
      </c>
      <c r="NW45" s="206">
        <f t="shared" si="283"/>
        <v>0</v>
      </c>
      <c r="NX45" s="206">
        <f t="shared" si="283"/>
        <v>0</v>
      </c>
      <c r="NY45" s="206">
        <f t="shared" si="283"/>
        <v>0</v>
      </c>
      <c r="NZ45" s="206">
        <f t="shared" si="283"/>
        <v>0</v>
      </c>
      <c r="OA45" s="206">
        <f t="shared" si="283"/>
        <v>0</v>
      </c>
      <c r="OB45" s="206">
        <f t="shared" si="283"/>
        <v>0</v>
      </c>
      <c r="OC45" s="206">
        <f t="shared" si="283"/>
        <v>0</v>
      </c>
      <c r="OD45" s="206">
        <f t="shared" si="283"/>
        <v>0</v>
      </c>
      <c r="OE45" s="206">
        <f t="shared" si="283"/>
        <v>0</v>
      </c>
      <c r="OF45" s="206">
        <f t="shared" si="283"/>
        <v>0</v>
      </c>
      <c r="OG45" s="206">
        <f t="shared" si="283"/>
        <v>0</v>
      </c>
      <c r="OH45" s="206">
        <f t="shared" si="283"/>
        <v>0</v>
      </c>
      <c r="OI45" s="206">
        <f t="shared" si="283"/>
        <v>0</v>
      </c>
      <c r="OJ45" s="206">
        <f t="shared" si="283"/>
        <v>0</v>
      </c>
      <c r="OK45" s="206">
        <f t="shared" si="283"/>
        <v>0</v>
      </c>
      <c r="OL45" s="206">
        <f t="shared" si="283"/>
        <v>0</v>
      </c>
      <c r="OM45" s="206">
        <f t="shared" si="283"/>
        <v>0</v>
      </c>
      <c r="ON45" s="206">
        <f t="shared" si="283"/>
        <v>0</v>
      </c>
      <c r="OO45" s="206">
        <f t="shared" si="283"/>
        <v>0</v>
      </c>
      <c r="OP45" s="206">
        <f t="shared" si="283"/>
        <v>0</v>
      </c>
      <c r="OQ45" s="206">
        <f t="shared" si="283"/>
        <v>0</v>
      </c>
      <c r="OR45" s="206">
        <f t="shared" si="283"/>
        <v>0</v>
      </c>
      <c r="OS45" s="206">
        <f t="shared" si="283"/>
        <v>0</v>
      </c>
      <c r="OT45" s="206">
        <f t="shared" si="283"/>
        <v>0</v>
      </c>
      <c r="OU45" s="206">
        <f t="shared" si="283"/>
        <v>0</v>
      </c>
      <c r="OV45" s="206">
        <f t="shared" si="283"/>
        <v>0</v>
      </c>
      <c r="OW45" s="206">
        <f t="shared" si="283"/>
        <v>0</v>
      </c>
      <c r="OX45" s="206">
        <f t="shared" si="283"/>
        <v>0</v>
      </c>
      <c r="OY45" s="206">
        <f t="shared" si="283"/>
        <v>0</v>
      </c>
      <c r="OZ45" s="206">
        <f t="shared" si="283"/>
        <v>0</v>
      </c>
      <c r="PA45" s="206">
        <f t="shared" si="283"/>
        <v>0</v>
      </c>
      <c r="PB45" s="206">
        <f t="shared" si="283"/>
        <v>0</v>
      </c>
      <c r="PC45" s="206">
        <f t="shared" si="283"/>
        <v>0</v>
      </c>
      <c r="PD45" s="206">
        <f t="shared" si="283"/>
        <v>0</v>
      </c>
      <c r="PE45" s="206">
        <f t="shared" si="283"/>
        <v>0</v>
      </c>
      <c r="PF45" s="206">
        <f t="shared" si="283"/>
        <v>0</v>
      </c>
      <c r="PG45" s="206">
        <f t="shared" ref="PG45:RA45" si="284">PG$5*$E45/12*PG24*1000</f>
        <v>0</v>
      </c>
      <c r="PH45" s="206">
        <f t="shared" si="284"/>
        <v>0</v>
      </c>
      <c r="PI45" s="206">
        <f t="shared" si="284"/>
        <v>0</v>
      </c>
      <c r="PJ45" s="206">
        <f t="shared" si="284"/>
        <v>0</v>
      </c>
      <c r="PK45" s="206">
        <f t="shared" si="284"/>
        <v>0</v>
      </c>
      <c r="PL45" s="206">
        <f t="shared" si="284"/>
        <v>0</v>
      </c>
      <c r="PM45" s="206">
        <f t="shared" si="284"/>
        <v>0</v>
      </c>
      <c r="PN45" s="206">
        <f t="shared" si="284"/>
        <v>0</v>
      </c>
      <c r="PO45" s="206">
        <f t="shared" si="284"/>
        <v>0</v>
      </c>
      <c r="PP45" s="206">
        <f t="shared" si="284"/>
        <v>0</v>
      </c>
      <c r="PQ45" s="206">
        <f t="shared" si="284"/>
        <v>0</v>
      </c>
      <c r="PR45" s="206">
        <f t="shared" si="284"/>
        <v>0</v>
      </c>
      <c r="PS45" s="206">
        <f t="shared" si="284"/>
        <v>0</v>
      </c>
      <c r="PT45" s="206">
        <f t="shared" si="284"/>
        <v>0</v>
      </c>
      <c r="PU45" s="206">
        <f t="shared" si="284"/>
        <v>0</v>
      </c>
      <c r="PV45" s="206">
        <f t="shared" si="284"/>
        <v>0</v>
      </c>
      <c r="PW45" s="206">
        <f t="shared" si="284"/>
        <v>0</v>
      </c>
      <c r="PX45" s="206">
        <f t="shared" si="284"/>
        <v>0</v>
      </c>
      <c r="PY45" s="206">
        <f t="shared" si="284"/>
        <v>0</v>
      </c>
      <c r="PZ45" s="206">
        <f t="shared" si="284"/>
        <v>0</v>
      </c>
      <c r="QA45" s="206">
        <f t="shared" si="284"/>
        <v>0</v>
      </c>
      <c r="QB45" s="206">
        <f t="shared" si="284"/>
        <v>0</v>
      </c>
      <c r="QC45" s="206">
        <f t="shared" si="284"/>
        <v>0</v>
      </c>
      <c r="QD45" s="206">
        <f t="shared" si="284"/>
        <v>0</v>
      </c>
      <c r="QE45" s="206">
        <f t="shared" si="284"/>
        <v>0</v>
      </c>
      <c r="QF45" s="206">
        <f t="shared" si="284"/>
        <v>0</v>
      </c>
      <c r="QG45" s="206">
        <f t="shared" si="284"/>
        <v>0</v>
      </c>
      <c r="QH45" s="206">
        <f t="shared" si="284"/>
        <v>0</v>
      </c>
      <c r="QI45" s="206">
        <f t="shared" si="284"/>
        <v>0</v>
      </c>
      <c r="QJ45" s="206">
        <f t="shared" si="284"/>
        <v>0</v>
      </c>
      <c r="QK45" s="206">
        <f t="shared" si="284"/>
        <v>0</v>
      </c>
      <c r="QL45" s="206">
        <f t="shared" si="284"/>
        <v>0</v>
      </c>
      <c r="QM45" s="206">
        <f t="shared" si="284"/>
        <v>0</v>
      </c>
      <c r="QN45" s="206">
        <f t="shared" si="284"/>
        <v>0</v>
      </c>
      <c r="QO45" s="206">
        <f t="shared" si="284"/>
        <v>0</v>
      </c>
      <c r="QP45" s="206">
        <f t="shared" si="284"/>
        <v>0</v>
      </c>
      <c r="QQ45" s="206">
        <f t="shared" si="284"/>
        <v>0</v>
      </c>
      <c r="QR45" s="206">
        <f t="shared" si="284"/>
        <v>0</v>
      </c>
      <c r="QS45" s="206">
        <f t="shared" si="284"/>
        <v>0</v>
      </c>
      <c r="QT45" s="206">
        <f t="shared" si="284"/>
        <v>0</v>
      </c>
      <c r="QU45" s="206">
        <f t="shared" si="284"/>
        <v>0</v>
      </c>
      <c r="QV45" s="206">
        <f t="shared" si="284"/>
        <v>0</v>
      </c>
      <c r="QW45" s="206">
        <f t="shared" si="284"/>
        <v>0</v>
      </c>
      <c r="QX45" s="206">
        <f t="shared" si="284"/>
        <v>0</v>
      </c>
      <c r="QY45" s="206">
        <f t="shared" si="284"/>
        <v>0</v>
      </c>
      <c r="QZ45" s="206">
        <f t="shared" si="284"/>
        <v>0</v>
      </c>
      <c r="RA45" s="206">
        <f t="shared" si="284"/>
        <v>0</v>
      </c>
      <c r="RB45" s="206"/>
      <c r="RC45" s="206"/>
      <c r="RD45" s="206"/>
      <c r="RE45" s="206"/>
      <c r="RF45" s="206"/>
      <c r="RG45" s="206"/>
      <c r="RH45" s="206"/>
      <c r="RI45" s="206"/>
      <c r="RJ45" s="206"/>
      <c r="RK45" s="206"/>
      <c r="RL45" s="206"/>
      <c r="RM45" s="206"/>
      <c r="RN45" s="206"/>
      <c r="RO45" s="206"/>
      <c r="RP45" s="206"/>
      <c r="RQ45" s="206"/>
      <c r="RR45" s="206"/>
      <c r="RS45" s="206"/>
    </row>
    <row r="46" spans="1:487">
      <c r="A46" s="339" t="s">
        <v>951</v>
      </c>
      <c r="B46" s="287"/>
      <c r="C46" s="287"/>
      <c r="D46" s="287"/>
      <c r="E46" s="287"/>
      <c r="F46" s="382">
        <f t="shared" ref="F46:R46" si="285">SUM(F38:F45)</f>
        <v>0.375</v>
      </c>
      <c r="G46" s="382">
        <f t="shared" si="285"/>
        <v>3</v>
      </c>
      <c r="H46" s="382">
        <f t="shared" si="285"/>
        <v>29.885625000000001</v>
      </c>
      <c r="I46" s="382">
        <f t="shared" si="285"/>
        <v>0</v>
      </c>
      <c r="J46" s="382">
        <f t="shared" si="285"/>
        <v>2.47944099378882</v>
      </c>
      <c r="K46" s="382">
        <f t="shared" si="285"/>
        <v>4</v>
      </c>
      <c r="L46" s="382">
        <f t="shared" si="285"/>
        <v>40.822980000000001</v>
      </c>
      <c r="M46" s="382">
        <f t="shared" si="285"/>
        <v>0</v>
      </c>
      <c r="N46" s="382">
        <f t="shared" si="285"/>
        <v>2.85444099378882</v>
      </c>
      <c r="O46" s="382">
        <f t="shared" si="285"/>
        <v>7</v>
      </c>
      <c r="P46" s="382">
        <f t="shared" si="285"/>
        <v>70.708605000000006</v>
      </c>
      <c r="Q46" s="382">
        <f t="shared" si="285"/>
        <v>0</v>
      </c>
      <c r="R46" s="382">
        <f t="shared" si="285"/>
        <v>0</v>
      </c>
      <c r="S46" s="301"/>
    </row>
    <row r="47" spans="1:487">
      <c r="A47" s="339"/>
      <c r="B47" s="287"/>
      <c r="C47" s="287"/>
      <c r="D47" s="287"/>
      <c r="E47" s="287"/>
      <c r="F47" s="349"/>
      <c r="G47" s="349"/>
      <c r="H47" s="349"/>
      <c r="I47" s="349"/>
      <c r="J47" s="382"/>
      <c r="K47" s="349"/>
      <c r="L47" s="349"/>
      <c r="M47" s="349"/>
      <c r="N47" s="352"/>
      <c r="O47" s="352"/>
      <c r="P47" s="352"/>
      <c r="Q47" s="352"/>
      <c r="R47" s="352"/>
      <c r="S47" s="301"/>
    </row>
    <row r="48" spans="1:487">
      <c r="A48" s="339" t="s">
        <v>952</v>
      </c>
      <c r="B48" s="287"/>
      <c r="C48" s="287"/>
      <c r="D48" s="287"/>
      <c r="E48" s="287"/>
      <c r="F48" s="349"/>
      <c r="G48" s="349"/>
      <c r="H48" s="349"/>
      <c r="I48" s="349"/>
      <c r="J48" s="382"/>
      <c r="K48" s="349"/>
      <c r="L48" s="349"/>
      <c r="M48" s="349"/>
      <c r="N48" s="352"/>
      <c r="O48" s="352"/>
      <c r="P48" s="352"/>
      <c r="Q48" s="696"/>
      <c r="R48" s="352"/>
      <c r="S48" s="301"/>
      <c r="T48" s="32">
        <f t="shared" ref="T48:CE48" si="286">SUM(T32:T45)</f>
        <v>0</v>
      </c>
      <c r="U48" s="32">
        <f t="shared" si="286"/>
        <v>0</v>
      </c>
      <c r="V48" s="32">
        <f t="shared" si="286"/>
        <v>0</v>
      </c>
      <c r="W48" s="32">
        <f t="shared" si="286"/>
        <v>0</v>
      </c>
      <c r="X48" s="32">
        <f t="shared" si="286"/>
        <v>0</v>
      </c>
      <c r="Y48" s="32">
        <f t="shared" si="286"/>
        <v>0</v>
      </c>
      <c r="Z48" s="32">
        <f t="shared" si="286"/>
        <v>0</v>
      </c>
      <c r="AA48" s="32">
        <f t="shared" si="286"/>
        <v>0</v>
      </c>
      <c r="AB48" s="32">
        <f t="shared" si="286"/>
        <v>0</v>
      </c>
      <c r="AC48" s="32">
        <f t="shared" si="286"/>
        <v>0</v>
      </c>
      <c r="AD48" s="32">
        <f t="shared" si="286"/>
        <v>0</v>
      </c>
      <c r="AE48" s="32">
        <f t="shared" si="286"/>
        <v>0</v>
      </c>
      <c r="AF48" s="32">
        <f t="shared" si="286"/>
        <v>0</v>
      </c>
      <c r="AG48" s="32">
        <f t="shared" si="286"/>
        <v>0</v>
      </c>
      <c r="AH48" s="32">
        <f t="shared" si="286"/>
        <v>0</v>
      </c>
      <c r="AI48" s="32">
        <f t="shared" si="286"/>
        <v>0</v>
      </c>
      <c r="AJ48" s="32">
        <f t="shared" si="286"/>
        <v>0</v>
      </c>
      <c r="AK48" s="32">
        <f t="shared" si="286"/>
        <v>0</v>
      </c>
      <c r="AL48" s="32">
        <f t="shared" si="286"/>
        <v>0</v>
      </c>
      <c r="AM48" s="32">
        <f t="shared" si="286"/>
        <v>0</v>
      </c>
      <c r="AN48" s="32">
        <f t="shared" si="286"/>
        <v>0</v>
      </c>
      <c r="AO48" s="32">
        <f t="shared" si="286"/>
        <v>0</v>
      </c>
      <c r="AP48" s="32">
        <f t="shared" si="286"/>
        <v>0</v>
      </c>
      <c r="AQ48" s="32">
        <f t="shared" si="286"/>
        <v>0</v>
      </c>
      <c r="AR48" s="32">
        <f t="shared" si="286"/>
        <v>6190.6856773437494</v>
      </c>
      <c r="AS48" s="32">
        <f t="shared" si="286"/>
        <v>6190.6856773437494</v>
      </c>
      <c r="AT48" s="32">
        <f t="shared" si="286"/>
        <v>6190.6856773437494</v>
      </c>
      <c r="AU48" s="32">
        <f t="shared" si="286"/>
        <v>6190.6856773437494</v>
      </c>
      <c r="AV48" s="32">
        <f t="shared" si="286"/>
        <v>6190.6856773437494</v>
      </c>
      <c r="AW48" s="32">
        <f t="shared" si="286"/>
        <v>6190.6856773437494</v>
      </c>
      <c r="AX48" s="32">
        <f t="shared" si="286"/>
        <v>6190.6856773437494</v>
      </c>
      <c r="AY48" s="32">
        <f t="shared" si="286"/>
        <v>6190.6856773437494</v>
      </c>
      <c r="AZ48" s="32">
        <f t="shared" si="286"/>
        <v>6190.6856773437494</v>
      </c>
      <c r="BA48" s="32">
        <f t="shared" si="286"/>
        <v>6190.6856773437494</v>
      </c>
      <c r="BB48" s="32">
        <f t="shared" si="286"/>
        <v>6190.6856773437494</v>
      </c>
      <c r="BC48" s="32">
        <f t="shared" si="286"/>
        <v>6190.6856773437494</v>
      </c>
      <c r="BD48" s="32">
        <f t="shared" si="286"/>
        <v>6345.4528192773432</v>
      </c>
      <c r="BE48" s="32">
        <f t="shared" si="286"/>
        <v>6345.4528192773432</v>
      </c>
      <c r="BF48" s="32">
        <f t="shared" si="286"/>
        <v>6345.4528192773432</v>
      </c>
      <c r="BG48" s="32">
        <f t="shared" si="286"/>
        <v>6345.4528192773432</v>
      </c>
      <c r="BH48" s="32">
        <f t="shared" si="286"/>
        <v>6345.4528192773432</v>
      </c>
      <c r="BI48" s="32">
        <f t="shared" si="286"/>
        <v>6345.4528192773432</v>
      </c>
      <c r="BJ48" s="32">
        <f t="shared" si="286"/>
        <v>6345.4528192773432</v>
      </c>
      <c r="BK48" s="32">
        <f t="shared" si="286"/>
        <v>6345.4528192773432</v>
      </c>
      <c r="BL48" s="32">
        <f t="shared" si="286"/>
        <v>6345.4528192773432</v>
      </c>
      <c r="BM48" s="32">
        <f t="shared" si="286"/>
        <v>6345.4528192773432</v>
      </c>
      <c r="BN48" s="32">
        <f t="shared" si="286"/>
        <v>6345.4528192773432</v>
      </c>
      <c r="BO48" s="32">
        <f t="shared" si="286"/>
        <v>6345.4528192773432</v>
      </c>
      <c r="BP48" s="32">
        <f t="shared" si="286"/>
        <v>6504.0891397592759</v>
      </c>
      <c r="BQ48" s="32">
        <f t="shared" si="286"/>
        <v>6504.0891397592759</v>
      </c>
      <c r="BR48" s="32">
        <f t="shared" si="286"/>
        <v>6504.0891397592759</v>
      </c>
      <c r="BS48" s="32">
        <f t="shared" si="286"/>
        <v>6504.0891397592759</v>
      </c>
      <c r="BT48" s="32">
        <f t="shared" si="286"/>
        <v>6504.0891397592759</v>
      </c>
      <c r="BU48" s="32">
        <f t="shared" si="286"/>
        <v>6504.0891397592759</v>
      </c>
      <c r="BV48" s="32">
        <f t="shared" si="286"/>
        <v>6504.0891397592759</v>
      </c>
      <c r="BW48" s="32">
        <f t="shared" si="286"/>
        <v>6504.0891397592759</v>
      </c>
      <c r="BX48" s="32">
        <f t="shared" si="286"/>
        <v>6504.0891397592759</v>
      </c>
      <c r="BY48" s="32">
        <f t="shared" si="286"/>
        <v>6504.0891397592759</v>
      </c>
      <c r="BZ48" s="32">
        <f t="shared" si="286"/>
        <v>6504.0891397592759</v>
      </c>
      <c r="CA48" s="32">
        <f t="shared" si="286"/>
        <v>6504.0891397592759</v>
      </c>
      <c r="CB48" s="32">
        <f t="shared" si="286"/>
        <v>6666.6913682532577</v>
      </c>
      <c r="CC48" s="32">
        <f t="shared" si="286"/>
        <v>6666.6913682532577</v>
      </c>
      <c r="CD48" s="32">
        <f t="shared" si="286"/>
        <v>6666.6913682532577</v>
      </c>
      <c r="CE48" s="32">
        <f t="shared" si="286"/>
        <v>6666.6913682532577</v>
      </c>
      <c r="CF48" s="32">
        <f t="shared" ref="CF48:EQ48" si="287">SUM(CF32:CF45)</f>
        <v>6666.6913682532577</v>
      </c>
      <c r="CG48" s="32">
        <f t="shared" si="287"/>
        <v>6666.6913682532577</v>
      </c>
      <c r="CH48" s="32">
        <f t="shared" si="287"/>
        <v>6666.6913682532577</v>
      </c>
      <c r="CI48" s="32">
        <f t="shared" si="287"/>
        <v>6666.6913682532577</v>
      </c>
      <c r="CJ48" s="32">
        <f t="shared" si="287"/>
        <v>6666.6913682532577</v>
      </c>
      <c r="CK48" s="32">
        <f t="shared" si="287"/>
        <v>6666.6913682532577</v>
      </c>
      <c r="CL48" s="32">
        <f t="shared" si="287"/>
        <v>6666.6913682532577</v>
      </c>
      <c r="CM48" s="32">
        <f t="shared" si="287"/>
        <v>6666.6913682532577</v>
      </c>
      <c r="CN48" s="32">
        <f t="shared" si="287"/>
        <v>6833.3586524595876</v>
      </c>
      <c r="CO48" s="32">
        <f t="shared" si="287"/>
        <v>6833.3586524595876</v>
      </c>
      <c r="CP48" s="32">
        <f t="shared" si="287"/>
        <v>6833.3586524595876</v>
      </c>
      <c r="CQ48" s="32">
        <f t="shared" si="287"/>
        <v>6833.3586524595876</v>
      </c>
      <c r="CR48" s="32">
        <f t="shared" si="287"/>
        <v>6833.3586524595876</v>
      </c>
      <c r="CS48" s="32">
        <f t="shared" si="287"/>
        <v>6833.3586524595876</v>
      </c>
      <c r="CT48" s="32">
        <f t="shared" si="287"/>
        <v>6833.3586524595876</v>
      </c>
      <c r="CU48" s="32">
        <f t="shared" si="287"/>
        <v>6833.3586524595876</v>
      </c>
      <c r="CV48" s="32">
        <f t="shared" si="287"/>
        <v>6833.3586524595876</v>
      </c>
      <c r="CW48" s="32">
        <f t="shared" si="287"/>
        <v>6833.3586524595876</v>
      </c>
      <c r="CX48" s="32">
        <f t="shared" si="287"/>
        <v>6833.3586524595876</v>
      </c>
      <c r="CY48" s="32">
        <f t="shared" si="287"/>
        <v>6833.3586524595876</v>
      </c>
      <c r="CZ48" s="32">
        <f t="shared" si="287"/>
        <v>7004.1926187710778</v>
      </c>
      <c r="DA48" s="32">
        <f t="shared" si="287"/>
        <v>7004.1926187710778</v>
      </c>
      <c r="DB48" s="32">
        <f t="shared" si="287"/>
        <v>7004.1926187710778</v>
      </c>
      <c r="DC48" s="32">
        <f t="shared" si="287"/>
        <v>7004.1926187710778</v>
      </c>
      <c r="DD48" s="32">
        <f t="shared" si="287"/>
        <v>7004.1926187710778</v>
      </c>
      <c r="DE48" s="32">
        <f t="shared" si="287"/>
        <v>7004.1926187710778</v>
      </c>
      <c r="DF48" s="32">
        <f t="shared" si="287"/>
        <v>7004.1926187710778</v>
      </c>
      <c r="DG48" s="32">
        <f t="shared" si="287"/>
        <v>7004.1926187710778</v>
      </c>
      <c r="DH48" s="32">
        <f t="shared" si="287"/>
        <v>7004.1926187710778</v>
      </c>
      <c r="DI48" s="32">
        <f t="shared" si="287"/>
        <v>7004.1926187710778</v>
      </c>
      <c r="DJ48" s="32">
        <f t="shared" si="287"/>
        <v>7004.1926187710778</v>
      </c>
      <c r="DK48" s="32">
        <f t="shared" si="287"/>
        <v>7004.1926187710778</v>
      </c>
      <c r="DL48" s="32">
        <f t="shared" si="287"/>
        <v>7179.2974342403541</v>
      </c>
      <c r="DM48" s="32">
        <f t="shared" si="287"/>
        <v>7179.2974342403541</v>
      </c>
      <c r="DN48" s="32">
        <f t="shared" si="287"/>
        <v>7179.2974342403541</v>
      </c>
      <c r="DO48" s="32">
        <f t="shared" si="287"/>
        <v>7179.2974342403541</v>
      </c>
      <c r="DP48" s="32">
        <f t="shared" si="287"/>
        <v>7179.2974342403541</v>
      </c>
      <c r="DQ48" s="32">
        <f t="shared" si="287"/>
        <v>7179.2974342403541</v>
      </c>
      <c r="DR48" s="32">
        <f t="shared" si="287"/>
        <v>7179.2974342403541</v>
      </c>
      <c r="DS48" s="32">
        <f t="shared" si="287"/>
        <v>7179.2974342403541</v>
      </c>
      <c r="DT48" s="32">
        <f t="shared" si="287"/>
        <v>7179.2974342403541</v>
      </c>
      <c r="DU48" s="32">
        <f t="shared" si="287"/>
        <v>7179.2974342403541</v>
      </c>
      <c r="DV48" s="32">
        <f t="shared" si="287"/>
        <v>7179.2974342403541</v>
      </c>
      <c r="DW48" s="32">
        <f t="shared" si="287"/>
        <v>7179.2974342403541</v>
      </c>
      <c r="DX48" s="32">
        <f t="shared" si="287"/>
        <v>7358.7798700963613</v>
      </c>
      <c r="DY48" s="32">
        <f t="shared" si="287"/>
        <v>7358.7798700963613</v>
      </c>
      <c r="DZ48" s="32">
        <f t="shared" si="287"/>
        <v>7358.7798700963613</v>
      </c>
      <c r="EA48" s="32">
        <f t="shared" si="287"/>
        <v>7358.7798700963613</v>
      </c>
      <c r="EB48" s="32">
        <f t="shared" si="287"/>
        <v>7358.7798700963613</v>
      </c>
      <c r="EC48" s="32">
        <f t="shared" si="287"/>
        <v>7358.7798700963613</v>
      </c>
      <c r="ED48" s="32">
        <f t="shared" si="287"/>
        <v>7358.7798700963613</v>
      </c>
      <c r="EE48" s="32">
        <f t="shared" si="287"/>
        <v>7358.7798700963613</v>
      </c>
      <c r="EF48" s="32">
        <f t="shared" si="287"/>
        <v>7358.7798700963613</v>
      </c>
      <c r="EG48" s="32">
        <f t="shared" si="287"/>
        <v>7358.7798700963613</v>
      </c>
      <c r="EH48" s="32">
        <f t="shared" si="287"/>
        <v>7358.7798700963613</v>
      </c>
      <c r="EI48" s="32">
        <f t="shared" si="287"/>
        <v>7358.7798700963613</v>
      </c>
      <c r="EJ48" s="32">
        <f t="shared" si="287"/>
        <v>7542.7493668487687</v>
      </c>
      <c r="EK48" s="32">
        <f t="shared" si="287"/>
        <v>7542.7493668487687</v>
      </c>
      <c r="EL48" s="32">
        <f t="shared" si="287"/>
        <v>7542.7493668487687</v>
      </c>
      <c r="EM48" s="32">
        <f t="shared" si="287"/>
        <v>7542.7493668487687</v>
      </c>
      <c r="EN48" s="32">
        <f t="shared" si="287"/>
        <v>7542.7493668487687</v>
      </c>
      <c r="EO48" s="32">
        <f t="shared" si="287"/>
        <v>7542.7493668487687</v>
      </c>
      <c r="EP48" s="32">
        <f t="shared" si="287"/>
        <v>7542.7493668487687</v>
      </c>
      <c r="EQ48" s="32">
        <f t="shared" si="287"/>
        <v>7542.7493668487687</v>
      </c>
      <c r="ER48" s="32">
        <f t="shared" ref="ER48:HC48" si="288">SUM(ER32:ER45)</f>
        <v>7542.7493668487687</v>
      </c>
      <c r="ES48" s="32">
        <f t="shared" si="288"/>
        <v>7542.7493668487687</v>
      </c>
      <c r="ET48" s="32">
        <f t="shared" si="288"/>
        <v>7542.7493668487687</v>
      </c>
      <c r="EU48" s="32">
        <f t="shared" si="288"/>
        <v>7542.7493668487687</v>
      </c>
      <c r="EV48" s="32">
        <f t="shared" si="288"/>
        <v>7731.3181010199887</v>
      </c>
      <c r="EW48" s="32">
        <f t="shared" si="288"/>
        <v>7731.3181010199887</v>
      </c>
      <c r="EX48" s="32">
        <f t="shared" si="288"/>
        <v>7731.3181010199887</v>
      </c>
      <c r="EY48" s="32">
        <f t="shared" si="288"/>
        <v>7731.3181010199887</v>
      </c>
      <c r="EZ48" s="32">
        <f t="shared" si="288"/>
        <v>7731.3181010199887</v>
      </c>
      <c r="FA48" s="32">
        <f t="shared" si="288"/>
        <v>7731.3181010199887</v>
      </c>
      <c r="FB48" s="32">
        <f t="shared" si="288"/>
        <v>7731.3181010199887</v>
      </c>
      <c r="FC48" s="32">
        <f t="shared" si="288"/>
        <v>7731.3181010199887</v>
      </c>
      <c r="FD48" s="32">
        <f t="shared" si="288"/>
        <v>7731.3181010199887</v>
      </c>
      <c r="FE48" s="32">
        <f t="shared" si="288"/>
        <v>7731.3181010199887</v>
      </c>
      <c r="FF48" s="32">
        <f t="shared" si="288"/>
        <v>7731.3181010199887</v>
      </c>
      <c r="FG48" s="32">
        <f t="shared" si="288"/>
        <v>7731.3181010199887</v>
      </c>
      <c r="FH48" s="32">
        <f t="shared" si="288"/>
        <v>7924.6010535454889</v>
      </c>
      <c r="FI48" s="32">
        <f t="shared" si="288"/>
        <v>7924.6010535454889</v>
      </c>
      <c r="FJ48" s="32">
        <f t="shared" si="288"/>
        <v>7924.6010535454889</v>
      </c>
      <c r="FK48" s="32">
        <f t="shared" si="288"/>
        <v>7924.6010535454889</v>
      </c>
      <c r="FL48" s="32">
        <f t="shared" si="288"/>
        <v>7924.6010535454889</v>
      </c>
      <c r="FM48" s="32">
        <f t="shared" si="288"/>
        <v>7924.6010535454889</v>
      </c>
      <c r="FN48" s="32">
        <f t="shared" si="288"/>
        <v>7924.6010535454889</v>
      </c>
      <c r="FO48" s="32">
        <f t="shared" si="288"/>
        <v>7924.6010535454889</v>
      </c>
      <c r="FP48" s="32">
        <f t="shared" si="288"/>
        <v>7924.6010535454889</v>
      </c>
      <c r="FQ48" s="32">
        <f t="shared" si="288"/>
        <v>7924.6010535454889</v>
      </c>
      <c r="FR48" s="32">
        <f t="shared" si="288"/>
        <v>7924.6010535454889</v>
      </c>
      <c r="FS48" s="32">
        <f t="shared" si="288"/>
        <v>7924.6010535454889</v>
      </c>
      <c r="FT48" s="32">
        <f t="shared" si="288"/>
        <v>8122.7160798841242</v>
      </c>
      <c r="FU48" s="32">
        <f t="shared" si="288"/>
        <v>8122.7160798841242</v>
      </c>
      <c r="FV48" s="32">
        <f t="shared" si="288"/>
        <v>8122.7160798841242</v>
      </c>
      <c r="FW48" s="32">
        <f t="shared" si="288"/>
        <v>8122.7160798841242</v>
      </c>
      <c r="FX48" s="32">
        <f t="shared" si="288"/>
        <v>8122.7160798841242</v>
      </c>
      <c r="FY48" s="32">
        <f t="shared" si="288"/>
        <v>8122.7160798841242</v>
      </c>
      <c r="FZ48" s="32">
        <f t="shared" si="288"/>
        <v>8122.7160798841242</v>
      </c>
      <c r="GA48" s="32">
        <f t="shared" si="288"/>
        <v>8122.7160798841242</v>
      </c>
      <c r="GB48" s="32">
        <f t="shared" si="288"/>
        <v>8122.7160798841242</v>
      </c>
      <c r="GC48" s="32">
        <f t="shared" si="288"/>
        <v>8122.7160798841242</v>
      </c>
      <c r="GD48" s="32">
        <f t="shared" si="288"/>
        <v>8122.7160798841242</v>
      </c>
      <c r="GE48" s="32">
        <f t="shared" si="288"/>
        <v>8122.7160798841242</v>
      </c>
      <c r="GF48" s="32">
        <f t="shared" si="288"/>
        <v>8325.7839818812281</v>
      </c>
      <c r="GG48" s="32">
        <f t="shared" si="288"/>
        <v>8325.7839818812281</v>
      </c>
      <c r="GH48" s="32">
        <f t="shared" si="288"/>
        <v>8325.7839818812281</v>
      </c>
      <c r="GI48" s="32">
        <f t="shared" si="288"/>
        <v>8325.7839818812281</v>
      </c>
      <c r="GJ48" s="32">
        <f t="shared" si="288"/>
        <v>8325.7839818812281</v>
      </c>
      <c r="GK48" s="32">
        <f t="shared" si="288"/>
        <v>8325.7839818812281</v>
      </c>
      <c r="GL48" s="32">
        <f t="shared" si="288"/>
        <v>8325.7839818812281</v>
      </c>
      <c r="GM48" s="32">
        <f t="shared" si="288"/>
        <v>8325.7839818812281</v>
      </c>
      <c r="GN48" s="32">
        <f t="shared" si="288"/>
        <v>8325.7839818812281</v>
      </c>
      <c r="GO48" s="32">
        <f t="shared" si="288"/>
        <v>8325.7839818812281</v>
      </c>
      <c r="GP48" s="32">
        <f t="shared" si="288"/>
        <v>8325.7839818812281</v>
      </c>
      <c r="GQ48" s="32">
        <f t="shared" si="288"/>
        <v>8325.7839818812281</v>
      </c>
      <c r="GR48" s="32">
        <f t="shared" si="288"/>
        <v>8533.9285814282575</v>
      </c>
      <c r="GS48" s="32">
        <f t="shared" si="288"/>
        <v>8533.9285814282575</v>
      </c>
      <c r="GT48" s="32">
        <f t="shared" si="288"/>
        <v>8533.9285814282575</v>
      </c>
      <c r="GU48" s="32">
        <f t="shared" si="288"/>
        <v>8533.9285814282575</v>
      </c>
      <c r="GV48" s="32">
        <f t="shared" si="288"/>
        <v>8533.9285814282575</v>
      </c>
      <c r="GW48" s="32">
        <f t="shared" si="288"/>
        <v>8533.9285814282575</v>
      </c>
      <c r="GX48" s="32">
        <f t="shared" si="288"/>
        <v>8533.9285814282575</v>
      </c>
      <c r="GY48" s="32">
        <f t="shared" si="288"/>
        <v>8533.9285814282575</v>
      </c>
      <c r="GZ48" s="32">
        <f t="shared" si="288"/>
        <v>8533.9285814282575</v>
      </c>
      <c r="HA48" s="32">
        <f t="shared" si="288"/>
        <v>8533.9285814282575</v>
      </c>
      <c r="HB48" s="32">
        <f t="shared" si="288"/>
        <v>8533.9285814282575</v>
      </c>
      <c r="HC48" s="32">
        <f t="shared" si="288"/>
        <v>8533.9285814282575</v>
      </c>
      <c r="HD48" s="32">
        <f t="shared" ref="HD48:JO48" si="289">SUM(HD32:HD45)</f>
        <v>8747.2767959639623</v>
      </c>
      <c r="HE48" s="32">
        <f t="shared" si="289"/>
        <v>8747.2767959639623</v>
      </c>
      <c r="HF48" s="32">
        <f t="shared" si="289"/>
        <v>8747.2767959639623</v>
      </c>
      <c r="HG48" s="32">
        <f t="shared" si="289"/>
        <v>8747.2767959639623</v>
      </c>
      <c r="HH48" s="32">
        <f t="shared" si="289"/>
        <v>8747.2767959639623</v>
      </c>
      <c r="HI48" s="32">
        <f t="shared" si="289"/>
        <v>8747.2767959639623</v>
      </c>
      <c r="HJ48" s="32">
        <f t="shared" si="289"/>
        <v>8747.2767959639623</v>
      </c>
      <c r="HK48" s="32">
        <f t="shared" si="289"/>
        <v>8747.2767959639623</v>
      </c>
      <c r="HL48" s="32">
        <f t="shared" si="289"/>
        <v>8747.2767959639623</v>
      </c>
      <c r="HM48" s="32">
        <f t="shared" si="289"/>
        <v>8747.2767959639623</v>
      </c>
      <c r="HN48" s="32">
        <f t="shared" si="289"/>
        <v>8747.2767959639623</v>
      </c>
      <c r="HO48" s="32">
        <f t="shared" si="289"/>
        <v>8747.2767959639623</v>
      </c>
      <c r="HP48" s="32">
        <f t="shared" si="289"/>
        <v>8965.958715863062</v>
      </c>
      <c r="HQ48" s="32">
        <f t="shared" si="289"/>
        <v>8965.958715863062</v>
      </c>
      <c r="HR48" s="32">
        <f t="shared" si="289"/>
        <v>8965.958715863062</v>
      </c>
      <c r="HS48" s="32">
        <f t="shared" si="289"/>
        <v>8965.958715863062</v>
      </c>
      <c r="HT48" s="32">
        <f t="shared" si="289"/>
        <v>8965.958715863062</v>
      </c>
      <c r="HU48" s="32">
        <f t="shared" si="289"/>
        <v>8965.958715863062</v>
      </c>
      <c r="HV48" s="32">
        <f t="shared" si="289"/>
        <v>8965.958715863062</v>
      </c>
      <c r="HW48" s="32">
        <f t="shared" si="289"/>
        <v>8965.958715863062</v>
      </c>
      <c r="HX48" s="32">
        <f t="shared" si="289"/>
        <v>8965.958715863062</v>
      </c>
      <c r="HY48" s="32">
        <f t="shared" si="289"/>
        <v>8965.958715863062</v>
      </c>
      <c r="HZ48" s="32">
        <f t="shared" si="289"/>
        <v>8965.958715863062</v>
      </c>
      <c r="IA48" s="32">
        <f t="shared" si="289"/>
        <v>8965.958715863062</v>
      </c>
      <c r="IB48" s="32">
        <f t="shared" si="289"/>
        <v>9190.1076837596356</v>
      </c>
      <c r="IC48" s="32">
        <f t="shared" si="289"/>
        <v>9190.1076837596356</v>
      </c>
      <c r="ID48" s="32">
        <f t="shared" si="289"/>
        <v>9190.1076837596356</v>
      </c>
      <c r="IE48" s="32">
        <f t="shared" si="289"/>
        <v>9190.1076837596356</v>
      </c>
      <c r="IF48" s="32">
        <f t="shared" si="289"/>
        <v>9190.1076837596356</v>
      </c>
      <c r="IG48" s="32">
        <f t="shared" si="289"/>
        <v>9190.1076837596356</v>
      </c>
      <c r="IH48" s="32">
        <f t="shared" si="289"/>
        <v>9190.1076837596356</v>
      </c>
      <c r="II48" s="32">
        <f t="shared" si="289"/>
        <v>9190.1076837596356</v>
      </c>
      <c r="IJ48" s="32">
        <f t="shared" si="289"/>
        <v>9190.1076837596356</v>
      </c>
      <c r="IK48" s="32">
        <f t="shared" si="289"/>
        <v>9190.1076837596356</v>
      </c>
      <c r="IL48" s="32">
        <f t="shared" si="289"/>
        <v>9190.1076837596356</v>
      </c>
      <c r="IM48" s="32">
        <f t="shared" si="289"/>
        <v>9190.1076837596356</v>
      </c>
      <c r="IN48" s="32">
        <f t="shared" si="289"/>
        <v>9419.8603758536246</v>
      </c>
      <c r="IO48" s="32">
        <f t="shared" si="289"/>
        <v>9419.8603758536246</v>
      </c>
      <c r="IP48" s="32">
        <f t="shared" si="289"/>
        <v>9419.8603758536246</v>
      </c>
      <c r="IQ48" s="32">
        <f t="shared" si="289"/>
        <v>9419.8603758536246</v>
      </c>
      <c r="IR48" s="32">
        <f t="shared" si="289"/>
        <v>9419.8603758536246</v>
      </c>
      <c r="IS48" s="32">
        <f t="shared" si="289"/>
        <v>9419.8603758536246</v>
      </c>
      <c r="IT48" s="32">
        <f t="shared" si="289"/>
        <v>9419.8603758536246</v>
      </c>
      <c r="IU48" s="32">
        <f t="shared" si="289"/>
        <v>9419.8603758536246</v>
      </c>
      <c r="IV48" s="32">
        <f t="shared" si="289"/>
        <v>9419.8603758536246</v>
      </c>
      <c r="IW48" s="32">
        <f t="shared" si="289"/>
        <v>9419.8603758536246</v>
      </c>
      <c r="IX48" s="32">
        <f t="shared" si="289"/>
        <v>9419.8603758536246</v>
      </c>
      <c r="IY48" s="32">
        <f t="shared" si="289"/>
        <v>9419.8603758536246</v>
      </c>
      <c r="IZ48" s="32">
        <f t="shared" si="289"/>
        <v>9655.3568852499648</v>
      </c>
      <c r="JA48" s="32">
        <f t="shared" si="289"/>
        <v>9655.3568852499648</v>
      </c>
      <c r="JB48" s="32">
        <f t="shared" si="289"/>
        <v>9655.3568852499648</v>
      </c>
      <c r="JC48" s="32">
        <f t="shared" si="289"/>
        <v>9655.3568852499648</v>
      </c>
      <c r="JD48" s="32">
        <f t="shared" si="289"/>
        <v>9655.3568852499648</v>
      </c>
      <c r="JE48" s="32">
        <f t="shared" si="289"/>
        <v>9655.3568852499648</v>
      </c>
      <c r="JF48" s="32">
        <f t="shared" si="289"/>
        <v>9655.3568852499648</v>
      </c>
      <c r="JG48" s="32">
        <f t="shared" si="289"/>
        <v>9655.3568852499648</v>
      </c>
      <c r="JH48" s="32">
        <f t="shared" si="289"/>
        <v>9655.3568852499648</v>
      </c>
      <c r="JI48" s="32">
        <f t="shared" si="289"/>
        <v>9655.3568852499648</v>
      </c>
      <c r="JJ48" s="32">
        <f t="shared" si="289"/>
        <v>9655.3568852499648</v>
      </c>
      <c r="JK48" s="32">
        <f t="shared" si="289"/>
        <v>9655.3568852499648</v>
      </c>
      <c r="JL48" s="32">
        <f t="shared" si="289"/>
        <v>9896.740807381213</v>
      </c>
      <c r="JM48" s="32">
        <f t="shared" si="289"/>
        <v>9896.740807381213</v>
      </c>
      <c r="JN48" s="32">
        <f t="shared" si="289"/>
        <v>9896.740807381213</v>
      </c>
      <c r="JO48" s="32">
        <f t="shared" si="289"/>
        <v>9896.740807381213</v>
      </c>
      <c r="JP48" s="32">
        <f t="shared" ref="JP48:MA48" si="290">SUM(JP32:JP45)</f>
        <v>9896.740807381213</v>
      </c>
      <c r="JQ48" s="32">
        <f t="shared" si="290"/>
        <v>9896.740807381213</v>
      </c>
      <c r="JR48" s="32">
        <f t="shared" si="290"/>
        <v>9896.740807381213</v>
      </c>
      <c r="JS48" s="32">
        <f t="shared" si="290"/>
        <v>9896.740807381213</v>
      </c>
      <c r="JT48" s="32">
        <f t="shared" si="290"/>
        <v>9896.740807381213</v>
      </c>
      <c r="JU48" s="32">
        <f t="shared" si="290"/>
        <v>9896.740807381213</v>
      </c>
      <c r="JV48" s="32">
        <f t="shared" si="290"/>
        <v>9896.740807381213</v>
      </c>
      <c r="JW48" s="32">
        <f t="shared" si="290"/>
        <v>9896.740807381213</v>
      </c>
      <c r="JX48" s="32">
        <f t="shared" si="290"/>
        <v>10144.159327565741</v>
      </c>
      <c r="JY48" s="32">
        <f t="shared" si="290"/>
        <v>10144.159327565741</v>
      </c>
      <c r="JZ48" s="32">
        <f t="shared" si="290"/>
        <v>10144.159327565741</v>
      </c>
      <c r="KA48" s="32">
        <f t="shared" si="290"/>
        <v>10144.159327565741</v>
      </c>
      <c r="KB48" s="32">
        <f t="shared" si="290"/>
        <v>10144.159327565741</v>
      </c>
      <c r="KC48" s="32">
        <f t="shared" si="290"/>
        <v>10144.159327565741</v>
      </c>
      <c r="KD48" s="32">
        <f t="shared" si="290"/>
        <v>10144.159327565741</v>
      </c>
      <c r="KE48" s="32">
        <f t="shared" si="290"/>
        <v>10144.159327565741</v>
      </c>
      <c r="KF48" s="32">
        <f t="shared" si="290"/>
        <v>10144.159327565741</v>
      </c>
      <c r="KG48" s="32">
        <f t="shared" si="290"/>
        <v>10144.159327565741</v>
      </c>
      <c r="KH48" s="32">
        <f t="shared" si="290"/>
        <v>10144.159327565741</v>
      </c>
      <c r="KI48" s="32">
        <f t="shared" si="290"/>
        <v>10144.159327565741</v>
      </c>
      <c r="KJ48" s="32">
        <f t="shared" si="290"/>
        <v>10397.763310754886</v>
      </c>
      <c r="KK48" s="32">
        <f t="shared" si="290"/>
        <v>10397.763310754886</v>
      </c>
      <c r="KL48" s="32">
        <f t="shared" si="290"/>
        <v>10397.763310754886</v>
      </c>
      <c r="KM48" s="32">
        <f t="shared" si="290"/>
        <v>10397.763310754886</v>
      </c>
      <c r="KN48" s="32">
        <f t="shared" si="290"/>
        <v>10397.763310754886</v>
      </c>
      <c r="KO48" s="32">
        <f t="shared" si="290"/>
        <v>10397.763310754886</v>
      </c>
      <c r="KP48" s="32">
        <f t="shared" si="290"/>
        <v>10397.763310754886</v>
      </c>
      <c r="KQ48" s="32">
        <f t="shared" si="290"/>
        <v>10397.763310754886</v>
      </c>
      <c r="KR48" s="32">
        <f t="shared" si="290"/>
        <v>10397.763310754886</v>
      </c>
      <c r="KS48" s="32">
        <f t="shared" si="290"/>
        <v>10397.763310754886</v>
      </c>
      <c r="KT48" s="32">
        <f t="shared" si="290"/>
        <v>10397.763310754886</v>
      </c>
      <c r="KU48" s="32">
        <f t="shared" si="290"/>
        <v>10397.763310754886</v>
      </c>
      <c r="KV48" s="32">
        <f t="shared" si="290"/>
        <v>10657.707393523755</v>
      </c>
      <c r="KW48" s="32">
        <f t="shared" si="290"/>
        <v>10657.707393523755</v>
      </c>
      <c r="KX48" s="32">
        <f t="shared" si="290"/>
        <v>10657.707393523755</v>
      </c>
      <c r="KY48" s="32">
        <f t="shared" si="290"/>
        <v>10657.707393523755</v>
      </c>
      <c r="KZ48" s="32">
        <f t="shared" si="290"/>
        <v>10657.707393523755</v>
      </c>
      <c r="LA48" s="32">
        <f t="shared" si="290"/>
        <v>10657.707393523755</v>
      </c>
      <c r="LB48" s="32">
        <f t="shared" si="290"/>
        <v>10657.707393523755</v>
      </c>
      <c r="LC48" s="32">
        <f t="shared" si="290"/>
        <v>10657.707393523755</v>
      </c>
      <c r="LD48" s="32">
        <f t="shared" si="290"/>
        <v>10657.707393523755</v>
      </c>
      <c r="LE48" s="32">
        <f t="shared" si="290"/>
        <v>10657.707393523755</v>
      </c>
      <c r="LF48" s="32">
        <f t="shared" si="290"/>
        <v>10657.707393523755</v>
      </c>
      <c r="LG48" s="32">
        <f t="shared" si="290"/>
        <v>10657.707393523755</v>
      </c>
      <c r="LH48" s="32">
        <f t="shared" si="290"/>
        <v>10924.150078361849</v>
      </c>
      <c r="LI48" s="32">
        <f t="shared" si="290"/>
        <v>10924.150078361849</v>
      </c>
      <c r="LJ48" s="32">
        <f t="shared" si="290"/>
        <v>10924.150078361849</v>
      </c>
      <c r="LK48" s="32">
        <f t="shared" si="290"/>
        <v>10924.150078361849</v>
      </c>
      <c r="LL48" s="32">
        <f t="shared" si="290"/>
        <v>10924.150078361849</v>
      </c>
      <c r="LM48" s="32">
        <f t="shared" si="290"/>
        <v>10924.150078361849</v>
      </c>
      <c r="LN48" s="32">
        <f t="shared" si="290"/>
        <v>10924.150078361849</v>
      </c>
      <c r="LO48" s="32">
        <f t="shared" si="290"/>
        <v>10924.150078361849</v>
      </c>
      <c r="LP48" s="32">
        <f t="shared" si="290"/>
        <v>10924.150078361849</v>
      </c>
      <c r="LQ48" s="32">
        <f t="shared" si="290"/>
        <v>10924.150078361849</v>
      </c>
      <c r="LR48" s="32">
        <f t="shared" si="290"/>
        <v>10924.150078361849</v>
      </c>
      <c r="LS48" s="32">
        <f t="shared" si="290"/>
        <v>10924.150078361849</v>
      </c>
      <c r="LT48" s="32">
        <f t="shared" si="290"/>
        <v>11197.253830320897</v>
      </c>
      <c r="LU48" s="32">
        <f t="shared" si="290"/>
        <v>11197.253830320897</v>
      </c>
      <c r="LV48" s="32">
        <f t="shared" si="290"/>
        <v>11197.253830320897</v>
      </c>
      <c r="LW48" s="32">
        <f t="shared" si="290"/>
        <v>11197.253830320897</v>
      </c>
      <c r="LX48" s="32">
        <f t="shared" si="290"/>
        <v>11197.253830320897</v>
      </c>
      <c r="LY48" s="32">
        <f t="shared" si="290"/>
        <v>11197.253830320897</v>
      </c>
      <c r="LZ48" s="32">
        <f t="shared" si="290"/>
        <v>11197.253830320897</v>
      </c>
      <c r="MA48" s="32">
        <f t="shared" si="290"/>
        <v>11197.253830320897</v>
      </c>
      <c r="MB48" s="32">
        <f t="shared" ref="MB48:OM48" si="291">SUM(MB32:MB45)</f>
        <v>11197.253830320897</v>
      </c>
      <c r="MC48" s="32">
        <f t="shared" si="291"/>
        <v>11197.253830320897</v>
      </c>
      <c r="MD48" s="32">
        <f t="shared" si="291"/>
        <v>11197.253830320897</v>
      </c>
      <c r="ME48" s="32">
        <f t="shared" si="291"/>
        <v>11197.253830320897</v>
      </c>
      <c r="MF48" s="32">
        <f t="shared" si="291"/>
        <v>11197.253830320897</v>
      </c>
      <c r="MG48" s="32">
        <f t="shared" si="291"/>
        <v>11197.253830320897</v>
      </c>
      <c r="MH48" s="32">
        <f t="shared" si="291"/>
        <v>11197.253830320897</v>
      </c>
      <c r="MI48" s="32">
        <f t="shared" si="291"/>
        <v>11197.253830320897</v>
      </c>
      <c r="MJ48" s="32">
        <f t="shared" si="291"/>
        <v>11197.253830320897</v>
      </c>
      <c r="MK48" s="32">
        <f t="shared" si="291"/>
        <v>11197.253830320897</v>
      </c>
      <c r="ML48" s="32">
        <f t="shared" si="291"/>
        <v>11197.253830320897</v>
      </c>
      <c r="MM48" s="32">
        <f t="shared" si="291"/>
        <v>11197.253830320897</v>
      </c>
      <c r="MN48" s="32">
        <f t="shared" si="291"/>
        <v>11197.253830320897</v>
      </c>
      <c r="MO48" s="32">
        <f t="shared" si="291"/>
        <v>11197.253830320897</v>
      </c>
      <c r="MP48" s="32">
        <f t="shared" si="291"/>
        <v>11197.253830320897</v>
      </c>
      <c r="MQ48" s="32">
        <f t="shared" si="291"/>
        <v>11197.253830320897</v>
      </c>
      <c r="MR48" s="32">
        <f t="shared" si="291"/>
        <v>11197.253830320897</v>
      </c>
      <c r="MS48" s="32">
        <f t="shared" si="291"/>
        <v>11197.253830320897</v>
      </c>
      <c r="MT48" s="32">
        <f t="shared" si="291"/>
        <v>11197.253830320897</v>
      </c>
      <c r="MU48" s="32">
        <f t="shared" si="291"/>
        <v>11197.253830320897</v>
      </c>
      <c r="MV48" s="32">
        <f t="shared" si="291"/>
        <v>11197.253830320897</v>
      </c>
      <c r="MW48" s="32">
        <f t="shared" si="291"/>
        <v>11197.253830320897</v>
      </c>
      <c r="MX48" s="32">
        <f t="shared" si="291"/>
        <v>11197.253830320897</v>
      </c>
      <c r="MY48" s="32">
        <f t="shared" si="291"/>
        <v>11197.253830320897</v>
      </c>
      <c r="MZ48" s="32">
        <f t="shared" si="291"/>
        <v>11197.253830320897</v>
      </c>
      <c r="NA48" s="32">
        <f t="shared" si="291"/>
        <v>11197.253830320897</v>
      </c>
      <c r="NB48" s="32">
        <f t="shared" si="291"/>
        <v>11197.253830320897</v>
      </c>
      <c r="NC48" s="32">
        <f t="shared" si="291"/>
        <v>11197.253830320897</v>
      </c>
      <c r="ND48" s="32">
        <f t="shared" si="291"/>
        <v>11197.253830320897</v>
      </c>
      <c r="NE48" s="32">
        <f t="shared" si="291"/>
        <v>11197.253830320897</v>
      </c>
      <c r="NF48" s="32">
        <f t="shared" si="291"/>
        <v>11197.253830320897</v>
      </c>
      <c r="NG48" s="32">
        <f t="shared" si="291"/>
        <v>11197.253830320897</v>
      </c>
      <c r="NH48" s="32">
        <f t="shared" si="291"/>
        <v>11197.253830320897</v>
      </c>
      <c r="NI48" s="32">
        <f t="shared" si="291"/>
        <v>11197.253830320897</v>
      </c>
      <c r="NJ48" s="32">
        <f t="shared" si="291"/>
        <v>11197.253830320897</v>
      </c>
      <c r="NK48" s="32">
        <f t="shared" si="291"/>
        <v>11197.253830320897</v>
      </c>
      <c r="NL48" s="32">
        <f t="shared" si="291"/>
        <v>11197.253830320897</v>
      </c>
      <c r="NM48" s="32">
        <f t="shared" si="291"/>
        <v>11197.253830320897</v>
      </c>
      <c r="NN48" s="32">
        <f t="shared" si="291"/>
        <v>11197.253830320897</v>
      </c>
      <c r="NO48" s="32">
        <f t="shared" si="291"/>
        <v>11197.253830320897</v>
      </c>
      <c r="NP48" s="32">
        <f t="shared" si="291"/>
        <v>11197.253830320897</v>
      </c>
      <c r="NQ48" s="32">
        <f t="shared" si="291"/>
        <v>11197.253830320897</v>
      </c>
      <c r="NR48" s="32">
        <f t="shared" si="291"/>
        <v>11197.253830320897</v>
      </c>
      <c r="NS48" s="32">
        <f t="shared" si="291"/>
        <v>11197.253830320897</v>
      </c>
      <c r="NT48" s="32">
        <f t="shared" si="291"/>
        <v>11197.253830320897</v>
      </c>
      <c r="NU48" s="32">
        <f t="shared" si="291"/>
        <v>11197.253830320897</v>
      </c>
      <c r="NV48" s="32">
        <f t="shared" si="291"/>
        <v>11197.253830320897</v>
      </c>
      <c r="NW48" s="32">
        <f t="shared" si="291"/>
        <v>11197.253830320897</v>
      </c>
      <c r="NX48" s="32">
        <f t="shared" si="291"/>
        <v>11197.253830320897</v>
      </c>
      <c r="NY48" s="32">
        <f t="shared" si="291"/>
        <v>11197.253830320897</v>
      </c>
      <c r="NZ48" s="32">
        <f t="shared" si="291"/>
        <v>11197.253830320897</v>
      </c>
      <c r="OA48" s="32">
        <f t="shared" si="291"/>
        <v>11197.253830320897</v>
      </c>
      <c r="OB48" s="32">
        <f t="shared" si="291"/>
        <v>11197.253830320897</v>
      </c>
      <c r="OC48" s="32">
        <f t="shared" si="291"/>
        <v>11197.253830320897</v>
      </c>
      <c r="OD48" s="32">
        <f t="shared" si="291"/>
        <v>11197.253830320897</v>
      </c>
      <c r="OE48" s="32">
        <f t="shared" si="291"/>
        <v>11197.253830320897</v>
      </c>
      <c r="OF48" s="32">
        <f t="shared" si="291"/>
        <v>11197.253830320897</v>
      </c>
      <c r="OG48" s="32">
        <f t="shared" si="291"/>
        <v>11197.253830320897</v>
      </c>
      <c r="OH48" s="32">
        <f t="shared" si="291"/>
        <v>11197.253830320897</v>
      </c>
      <c r="OI48" s="32">
        <f t="shared" si="291"/>
        <v>11197.253830320897</v>
      </c>
      <c r="OJ48" s="32">
        <f t="shared" si="291"/>
        <v>11197.253830320897</v>
      </c>
      <c r="OK48" s="32">
        <f t="shared" si="291"/>
        <v>11197.253830320897</v>
      </c>
      <c r="OL48" s="32">
        <f t="shared" si="291"/>
        <v>11197.253830320897</v>
      </c>
      <c r="OM48" s="32">
        <f t="shared" si="291"/>
        <v>11197.253830320897</v>
      </c>
      <c r="ON48" s="32">
        <f t="shared" ref="ON48:QY48" si="292">SUM(ON32:ON45)</f>
        <v>11197.253830320897</v>
      </c>
      <c r="OO48" s="32">
        <f t="shared" si="292"/>
        <v>11197.253830320897</v>
      </c>
      <c r="OP48" s="32">
        <f t="shared" si="292"/>
        <v>11197.253830320897</v>
      </c>
      <c r="OQ48" s="32">
        <f t="shared" si="292"/>
        <v>11197.253830320897</v>
      </c>
      <c r="OR48" s="32">
        <f t="shared" si="292"/>
        <v>11197.253830320897</v>
      </c>
      <c r="OS48" s="32">
        <f t="shared" si="292"/>
        <v>11197.253830320897</v>
      </c>
      <c r="OT48" s="32">
        <f t="shared" si="292"/>
        <v>11197.253830320897</v>
      </c>
      <c r="OU48" s="32">
        <f t="shared" si="292"/>
        <v>11197.253830320897</v>
      </c>
      <c r="OV48" s="32">
        <f t="shared" si="292"/>
        <v>11197.253830320897</v>
      </c>
      <c r="OW48" s="32">
        <f t="shared" si="292"/>
        <v>11197.253830320897</v>
      </c>
      <c r="OX48" s="32">
        <f t="shared" si="292"/>
        <v>11197.253830320897</v>
      </c>
      <c r="OY48" s="32">
        <f t="shared" si="292"/>
        <v>11197.253830320897</v>
      </c>
      <c r="OZ48" s="32">
        <f t="shared" si="292"/>
        <v>11197.253830320897</v>
      </c>
      <c r="PA48" s="32">
        <f t="shared" si="292"/>
        <v>11197.253830320897</v>
      </c>
      <c r="PB48" s="32">
        <f t="shared" si="292"/>
        <v>11197.253830320897</v>
      </c>
      <c r="PC48" s="32">
        <f t="shared" si="292"/>
        <v>11197.253830320897</v>
      </c>
      <c r="PD48" s="32">
        <f t="shared" si="292"/>
        <v>11197.253830320897</v>
      </c>
      <c r="PE48" s="32">
        <f t="shared" si="292"/>
        <v>11197.253830320897</v>
      </c>
      <c r="PF48" s="32">
        <f t="shared" si="292"/>
        <v>11197.253830320897</v>
      </c>
      <c r="PG48" s="32">
        <f t="shared" si="292"/>
        <v>11197.253830320897</v>
      </c>
      <c r="PH48" s="32">
        <f t="shared" si="292"/>
        <v>11197.253830320897</v>
      </c>
      <c r="PI48" s="32">
        <f t="shared" si="292"/>
        <v>11197.253830320897</v>
      </c>
      <c r="PJ48" s="32">
        <f t="shared" si="292"/>
        <v>11197.253830320897</v>
      </c>
      <c r="PK48" s="32">
        <f t="shared" si="292"/>
        <v>11197.253830320897</v>
      </c>
      <c r="PL48" s="32">
        <f t="shared" si="292"/>
        <v>11197.253830320897</v>
      </c>
      <c r="PM48" s="32">
        <f t="shared" si="292"/>
        <v>11197.253830320897</v>
      </c>
      <c r="PN48" s="32">
        <f t="shared" si="292"/>
        <v>11197.253830320897</v>
      </c>
      <c r="PO48" s="32">
        <f t="shared" si="292"/>
        <v>11197.253830320897</v>
      </c>
      <c r="PP48" s="32">
        <f t="shared" si="292"/>
        <v>11197.253830320897</v>
      </c>
      <c r="PQ48" s="32">
        <f t="shared" si="292"/>
        <v>11197.253830320897</v>
      </c>
      <c r="PR48" s="32">
        <f t="shared" si="292"/>
        <v>11197.253830320897</v>
      </c>
      <c r="PS48" s="32">
        <f t="shared" si="292"/>
        <v>11197.253830320897</v>
      </c>
      <c r="PT48" s="32">
        <f t="shared" si="292"/>
        <v>11197.253830320897</v>
      </c>
      <c r="PU48" s="32">
        <f t="shared" si="292"/>
        <v>11197.253830320897</v>
      </c>
      <c r="PV48" s="32">
        <f t="shared" si="292"/>
        <v>11197.253830320897</v>
      </c>
      <c r="PW48" s="32">
        <f t="shared" si="292"/>
        <v>11197.253830320897</v>
      </c>
      <c r="PX48" s="32">
        <f t="shared" si="292"/>
        <v>11197.253830320897</v>
      </c>
      <c r="PY48" s="32">
        <f t="shared" si="292"/>
        <v>11197.253830320897</v>
      </c>
      <c r="PZ48" s="32">
        <f t="shared" si="292"/>
        <v>11197.253830320897</v>
      </c>
      <c r="QA48" s="32">
        <f t="shared" si="292"/>
        <v>11197.253830320897</v>
      </c>
      <c r="QB48" s="32">
        <f t="shared" si="292"/>
        <v>11197.253830320897</v>
      </c>
      <c r="QC48" s="32">
        <f t="shared" si="292"/>
        <v>11197.253830320897</v>
      </c>
      <c r="QD48" s="32">
        <f t="shared" si="292"/>
        <v>11197.253830320897</v>
      </c>
      <c r="QE48" s="32">
        <f t="shared" si="292"/>
        <v>11197.253830320897</v>
      </c>
      <c r="QF48" s="32">
        <f t="shared" si="292"/>
        <v>11197.253830320897</v>
      </c>
      <c r="QG48" s="32">
        <f t="shared" si="292"/>
        <v>11197.253830320897</v>
      </c>
      <c r="QH48" s="32">
        <f t="shared" si="292"/>
        <v>11197.253830320897</v>
      </c>
      <c r="QI48" s="32">
        <f t="shared" si="292"/>
        <v>11197.253830320897</v>
      </c>
      <c r="QJ48" s="32">
        <f t="shared" si="292"/>
        <v>11197.253830320897</v>
      </c>
      <c r="QK48" s="32">
        <f t="shared" si="292"/>
        <v>11197.253830320897</v>
      </c>
      <c r="QL48" s="32">
        <f t="shared" si="292"/>
        <v>11197.253830320897</v>
      </c>
      <c r="QM48" s="32">
        <f t="shared" si="292"/>
        <v>11197.253830320897</v>
      </c>
      <c r="QN48" s="32">
        <f t="shared" si="292"/>
        <v>11197.253830320897</v>
      </c>
      <c r="QO48" s="32">
        <f t="shared" si="292"/>
        <v>11197.253830320897</v>
      </c>
      <c r="QP48" s="32">
        <f t="shared" si="292"/>
        <v>11197.253830320897</v>
      </c>
      <c r="QQ48" s="32">
        <f t="shared" si="292"/>
        <v>11197.253830320897</v>
      </c>
      <c r="QR48" s="32">
        <f t="shared" si="292"/>
        <v>11197.253830320897</v>
      </c>
      <c r="QS48" s="32">
        <f t="shared" si="292"/>
        <v>11197.253830320897</v>
      </c>
      <c r="QT48" s="32">
        <f t="shared" si="292"/>
        <v>11197.253830320897</v>
      </c>
      <c r="QU48" s="32">
        <f t="shared" si="292"/>
        <v>11197.253830320897</v>
      </c>
      <c r="QV48" s="32">
        <f t="shared" si="292"/>
        <v>11197.253830320897</v>
      </c>
      <c r="QW48" s="32">
        <f t="shared" si="292"/>
        <v>11197.253830320897</v>
      </c>
      <c r="QX48" s="32">
        <f t="shared" si="292"/>
        <v>11197.253830320897</v>
      </c>
      <c r="QY48" s="32">
        <f t="shared" si="292"/>
        <v>11197.253830320897</v>
      </c>
      <c r="QZ48" s="32">
        <f t="shared" ref="QZ48:RA48" si="293">SUM(QZ32:QZ45)</f>
        <v>11197.253830320897</v>
      </c>
      <c r="RA48" s="32">
        <f t="shared" si="293"/>
        <v>11197.253830320897</v>
      </c>
      <c r="RB48" s="32"/>
      <c r="RC48" s="32"/>
      <c r="RD48" s="32"/>
      <c r="RE48" s="32"/>
      <c r="RF48" s="32"/>
      <c r="RG48" s="32"/>
      <c r="RH48" s="32"/>
      <c r="RI48" s="32"/>
      <c r="RJ48" s="32"/>
      <c r="RK48" s="32"/>
      <c r="RL48" s="32"/>
      <c r="RM48" s="32"/>
      <c r="RN48" s="32"/>
      <c r="RO48" s="32"/>
      <c r="RP48" s="32"/>
      <c r="RQ48" s="32"/>
      <c r="RR48" s="32"/>
      <c r="RS48" s="32"/>
    </row>
    <row r="49" spans="1:487">
      <c r="A49" s="301" t="s">
        <v>953</v>
      </c>
      <c r="B49" s="301"/>
      <c r="C49" s="301"/>
      <c r="D49" s="301"/>
      <c r="E49" s="301"/>
      <c r="F49" s="301"/>
      <c r="G49" s="301"/>
      <c r="H49" s="301"/>
      <c r="I49" s="301"/>
      <c r="J49" s="383"/>
      <c r="K49" s="301"/>
      <c r="L49" s="301"/>
      <c r="M49" s="301"/>
      <c r="N49" s="301"/>
      <c r="O49" s="301"/>
      <c r="P49" s="301"/>
      <c r="Q49" s="301"/>
      <c r="R49" s="301"/>
      <c r="S49" s="301"/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</row>
    <row r="50" spans="1:487" ht="15.75" thickBot="1">
      <c r="A50" s="353" t="s">
        <v>954</v>
      </c>
      <c r="B50" s="354"/>
      <c r="C50" s="354"/>
      <c r="D50" s="354"/>
      <c r="E50" s="354"/>
      <c r="F50" s="384">
        <f t="shared" ref="F50:R50" si="294">F35+F46</f>
        <v>0.375</v>
      </c>
      <c r="G50" s="384">
        <f t="shared" si="294"/>
        <v>3</v>
      </c>
      <c r="H50" s="384">
        <f t="shared" si="294"/>
        <v>29.885625000000001</v>
      </c>
      <c r="I50" s="384">
        <f t="shared" si="294"/>
        <v>0</v>
      </c>
      <c r="J50" s="384">
        <f t="shared" si="294"/>
        <v>2.47944099378882</v>
      </c>
      <c r="K50" s="384">
        <f t="shared" si="294"/>
        <v>4</v>
      </c>
      <c r="L50" s="384">
        <f t="shared" si="294"/>
        <v>40.822980000000001</v>
      </c>
      <c r="M50" s="384">
        <f t="shared" si="294"/>
        <v>0</v>
      </c>
      <c r="N50" s="384">
        <f t="shared" si="294"/>
        <v>2.85444099378882</v>
      </c>
      <c r="O50" s="384">
        <f t="shared" si="294"/>
        <v>8</v>
      </c>
      <c r="P50" s="384">
        <f t="shared" si="294"/>
        <v>70.708605000000006</v>
      </c>
      <c r="Q50" s="384">
        <f t="shared" si="294"/>
        <v>0</v>
      </c>
      <c r="R50" s="384">
        <f t="shared" si="294"/>
        <v>0</v>
      </c>
      <c r="S50" s="354"/>
      <c r="T50" s="1">
        <f>T48+T49</f>
        <v>0</v>
      </c>
      <c r="U50" s="1">
        <f t="shared" ref="U50:CF50" si="295">U48+U49</f>
        <v>0</v>
      </c>
      <c r="V50" s="1">
        <f t="shared" si="295"/>
        <v>0</v>
      </c>
      <c r="W50" s="1">
        <f t="shared" si="295"/>
        <v>0</v>
      </c>
      <c r="X50" s="1">
        <f t="shared" si="295"/>
        <v>0</v>
      </c>
      <c r="Y50" s="1">
        <f t="shared" si="295"/>
        <v>0</v>
      </c>
      <c r="Z50" s="1">
        <f t="shared" si="295"/>
        <v>0</v>
      </c>
      <c r="AA50" s="1">
        <f t="shared" si="295"/>
        <v>0</v>
      </c>
      <c r="AB50" s="1">
        <f t="shared" si="295"/>
        <v>0</v>
      </c>
      <c r="AC50" s="1">
        <f t="shared" si="295"/>
        <v>0</v>
      </c>
      <c r="AD50" s="1">
        <f t="shared" si="295"/>
        <v>0</v>
      </c>
      <c r="AE50" s="1">
        <f t="shared" si="295"/>
        <v>0</v>
      </c>
      <c r="AF50" s="1">
        <f t="shared" si="295"/>
        <v>0</v>
      </c>
      <c r="AG50" s="1">
        <f t="shared" si="295"/>
        <v>0</v>
      </c>
      <c r="AH50" s="1">
        <f t="shared" si="295"/>
        <v>0</v>
      </c>
      <c r="AI50" s="1">
        <f t="shared" si="295"/>
        <v>0</v>
      </c>
      <c r="AJ50" s="1">
        <f t="shared" si="295"/>
        <v>0</v>
      </c>
      <c r="AK50" s="1">
        <f t="shared" si="295"/>
        <v>0</v>
      </c>
      <c r="AL50" s="1">
        <f t="shared" si="295"/>
        <v>0</v>
      </c>
      <c r="AM50" s="1">
        <f t="shared" si="295"/>
        <v>0</v>
      </c>
      <c r="AN50" s="1">
        <f t="shared" si="295"/>
        <v>0</v>
      </c>
      <c r="AO50" s="1">
        <f t="shared" si="295"/>
        <v>0</v>
      </c>
      <c r="AP50" s="1">
        <f t="shared" si="295"/>
        <v>0</v>
      </c>
      <c r="AQ50" s="1">
        <f t="shared" si="295"/>
        <v>0</v>
      </c>
      <c r="AR50" s="1">
        <f t="shared" si="295"/>
        <v>6190.6856773437494</v>
      </c>
      <c r="AS50" s="1">
        <f t="shared" si="295"/>
        <v>6190.6856773437494</v>
      </c>
      <c r="AT50" s="1">
        <f t="shared" si="295"/>
        <v>6190.6856773437494</v>
      </c>
      <c r="AU50" s="1">
        <f t="shared" si="295"/>
        <v>6190.6856773437494</v>
      </c>
      <c r="AV50" s="1">
        <f t="shared" si="295"/>
        <v>6190.6856773437494</v>
      </c>
      <c r="AW50" s="1">
        <f t="shared" si="295"/>
        <v>6190.6856773437494</v>
      </c>
      <c r="AX50" s="1">
        <f t="shared" si="295"/>
        <v>6190.6856773437494</v>
      </c>
      <c r="AY50" s="1">
        <f t="shared" si="295"/>
        <v>6190.6856773437494</v>
      </c>
      <c r="AZ50" s="1">
        <f t="shared" si="295"/>
        <v>6190.6856773437494</v>
      </c>
      <c r="BA50" s="1">
        <f t="shared" si="295"/>
        <v>6190.6856773437494</v>
      </c>
      <c r="BB50" s="1">
        <f t="shared" si="295"/>
        <v>6190.6856773437494</v>
      </c>
      <c r="BC50" s="1">
        <f t="shared" si="295"/>
        <v>6190.6856773437494</v>
      </c>
      <c r="BD50" s="1">
        <f t="shared" si="295"/>
        <v>6345.4528192773432</v>
      </c>
      <c r="BE50" s="1">
        <f t="shared" si="295"/>
        <v>6345.4528192773432</v>
      </c>
      <c r="BF50" s="1">
        <f t="shared" si="295"/>
        <v>6345.4528192773432</v>
      </c>
      <c r="BG50" s="1">
        <f t="shared" si="295"/>
        <v>6345.4528192773432</v>
      </c>
      <c r="BH50" s="1">
        <f t="shared" si="295"/>
        <v>6345.4528192773432</v>
      </c>
      <c r="BI50" s="1">
        <f t="shared" si="295"/>
        <v>6345.4528192773432</v>
      </c>
      <c r="BJ50" s="1">
        <f t="shared" si="295"/>
        <v>6345.4528192773432</v>
      </c>
      <c r="BK50" s="1">
        <f t="shared" si="295"/>
        <v>6345.4528192773432</v>
      </c>
      <c r="BL50" s="1">
        <f t="shared" si="295"/>
        <v>6345.4528192773432</v>
      </c>
      <c r="BM50" s="1">
        <f t="shared" si="295"/>
        <v>6345.4528192773432</v>
      </c>
      <c r="BN50" s="1">
        <f t="shared" si="295"/>
        <v>6345.4528192773432</v>
      </c>
      <c r="BO50" s="1">
        <f t="shared" si="295"/>
        <v>6345.4528192773432</v>
      </c>
      <c r="BP50" s="1">
        <f t="shared" si="295"/>
        <v>6504.0891397592759</v>
      </c>
      <c r="BQ50" s="1">
        <f t="shared" si="295"/>
        <v>6504.0891397592759</v>
      </c>
      <c r="BR50" s="1">
        <f t="shared" si="295"/>
        <v>6504.0891397592759</v>
      </c>
      <c r="BS50" s="1">
        <f t="shared" si="295"/>
        <v>6504.0891397592759</v>
      </c>
      <c r="BT50" s="1">
        <f t="shared" si="295"/>
        <v>6504.0891397592759</v>
      </c>
      <c r="BU50" s="1">
        <f t="shared" si="295"/>
        <v>6504.0891397592759</v>
      </c>
      <c r="BV50" s="1">
        <f t="shared" si="295"/>
        <v>6504.0891397592759</v>
      </c>
      <c r="BW50" s="1">
        <f t="shared" si="295"/>
        <v>6504.0891397592759</v>
      </c>
      <c r="BX50" s="1">
        <f t="shared" si="295"/>
        <v>6504.0891397592759</v>
      </c>
      <c r="BY50" s="1">
        <f t="shared" si="295"/>
        <v>6504.0891397592759</v>
      </c>
      <c r="BZ50" s="1">
        <f t="shared" si="295"/>
        <v>6504.0891397592759</v>
      </c>
      <c r="CA50" s="1">
        <f t="shared" si="295"/>
        <v>6504.0891397592759</v>
      </c>
      <c r="CB50" s="1">
        <f t="shared" si="295"/>
        <v>6666.6913682532577</v>
      </c>
      <c r="CC50" s="1">
        <f t="shared" si="295"/>
        <v>6666.6913682532577</v>
      </c>
      <c r="CD50" s="1">
        <f t="shared" si="295"/>
        <v>6666.6913682532577</v>
      </c>
      <c r="CE50" s="1">
        <f t="shared" si="295"/>
        <v>6666.6913682532577</v>
      </c>
      <c r="CF50" s="1">
        <f t="shared" si="295"/>
        <v>6666.6913682532577</v>
      </c>
      <c r="CG50" s="1">
        <f t="shared" ref="CG50:ER50" si="296">CG48+CG49</f>
        <v>6666.6913682532577</v>
      </c>
      <c r="CH50" s="1">
        <f t="shared" si="296"/>
        <v>6666.6913682532577</v>
      </c>
      <c r="CI50" s="1">
        <f t="shared" si="296"/>
        <v>6666.6913682532577</v>
      </c>
      <c r="CJ50" s="1">
        <f t="shared" si="296"/>
        <v>6666.6913682532577</v>
      </c>
      <c r="CK50" s="1">
        <f t="shared" si="296"/>
        <v>6666.6913682532577</v>
      </c>
      <c r="CL50" s="1">
        <f t="shared" si="296"/>
        <v>6666.6913682532577</v>
      </c>
      <c r="CM50" s="1">
        <f t="shared" si="296"/>
        <v>6666.6913682532577</v>
      </c>
      <c r="CN50" s="1">
        <f t="shared" si="296"/>
        <v>6833.3586524595876</v>
      </c>
      <c r="CO50" s="1">
        <f t="shared" si="296"/>
        <v>6833.3586524595876</v>
      </c>
      <c r="CP50" s="1">
        <f t="shared" si="296"/>
        <v>6833.3586524595876</v>
      </c>
      <c r="CQ50" s="1">
        <f t="shared" si="296"/>
        <v>6833.3586524595876</v>
      </c>
      <c r="CR50" s="1">
        <f t="shared" si="296"/>
        <v>6833.3586524595876</v>
      </c>
      <c r="CS50" s="1">
        <f t="shared" si="296"/>
        <v>6833.3586524595876</v>
      </c>
      <c r="CT50" s="1">
        <f t="shared" si="296"/>
        <v>6833.3586524595876</v>
      </c>
      <c r="CU50" s="1">
        <f t="shared" si="296"/>
        <v>6833.3586524595876</v>
      </c>
      <c r="CV50" s="1">
        <f t="shared" si="296"/>
        <v>6833.3586524595876</v>
      </c>
      <c r="CW50" s="1">
        <f t="shared" si="296"/>
        <v>6833.3586524595876</v>
      </c>
      <c r="CX50" s="1">
        <f t="shared" si="296"/>
        <v>6833.3586524595876</v>
      </c>
      <c r="CY50" s="1">
        <f t="shared" si="296"/>
        <v>6833.3586524595876</v>
      </c>
      <c r="CZ50" s="1">
        <f t="shared" si="296"/>
        <v>7004.1926187710778</v>
      </c>
      <c r="DA50" s="1">
        <f t="shared" si="296"/>
        <v>7004.1926187710778</v>
      </c>
      <c r="DB50" s="1">
        <f t="shared" si="296"/>
        <v>7004.1926187710778</v>
      </c>
      <c r="DC50" s="1">
        <f t="shared" si="296"/>
        <v>7004.1926187710778</v>
      </c>
      <c r="DD50" s="1">
        <f t="shared" si="296"/>
        <v>7004.1926187710778</v>
      </c>
      <c r="DE50" s="1">
        <f t="shared" si="296"/>
        <v>7004.1926187710778</v>
      </c>
      <c r="DF50" s="1">
        <f t="shared" si="296"/>
        <v>7004.1926187710778</v>
      </c>
      <c r="DG50" s="1">
        <f t="shared" si="296"/>
        <v>7004.1926187710778</v>
      </c>
      <c r="DH50" s="1">
        <f t="shared" si="296"/>
        <v>7004.1926187710778</v>
      </c>
      <c r="DI50" s="1">
        <f t="shared" si="296"/>
        <v>7004.1926187710778</v>
      </c>
      <c r="DJ50" s="1">
        <f t="shared" si="296"/>
        <v>7004.1926187710778</v>
      </c>
      <c r="DK50" s="1">
        <f t="shared" si="296"/>
        <v>7004.1926187710778</v>
      </c>
      <c r="DL50" s="1">
        <f t="shared" si="296"/>
        <v>7179.2974342403541</v>
      </c>
      <c r="DM50" s="1">
        <f t="shared" si="296"/>
        <v>7179.2974342403541</v>
      </c>
      <c r="DN50" s="1">
        <f t="shared" si="296"/>
        <v>7179.2974342403541</v>
      </c>
      <c r="DO50" s="1">
        <f t="shared" si="296"/>
        <v>7179.2974342403541</v>
      </c>
      <c r="DP50" s="1">
        <f t="shared" si="296"/>
        <v>7179.2974342403541</v>
      </c>
      <c r="DQ50" s="1">
        <f t="shared" si="296"/>
        <v>7179.2974342403541</v>
      </c>
      <c r="DR50" s="1">
        <f t="shared" si="296"/>
        <v>7179.2974342403541</v>
      </c>
      <c r="DS50" s="1">
        <f t="shared" si="296"/>
        <v>7179.2974342403541</v>
      </c>
      <c r="DT50" s="1">
        <f t="shared" si="296"/>
        <v>7179.2974342403541</v>
      </c>
      <c r="DU50" s="1">
        <f t="shared" si="296"/>
        <v>7179.2974342403541</v>
      </c>
      <c r="DV50" s="1">
        <f t="shared" si="296"/>
        <v>7179.2974342403541</v>
      </c>
      <c r="DW50" s="1">
        <f t="shared" si="296"/>
        <v>7179.2974342403541</v>
      </c>
      <c r="DX50" s="1">
        <f t="shared" si="296"/>
        <v>7358.7798700963613</v>
      </c>
      <c r="DY50" s="1">
        <f t="shared" si="296"/>
        <v>7358.7798700963613</v>
      </c>
      <c r="DZ50" s="1">
        <f t="shared" si="296"/>
        <v>7358.7798700963613</v>
      </c>
      <c r="EA50" s="1">
        <f t="shared" si="296"/>
        <v>7358.7798700963613</v>
      </c>
      <c r="EB50" s="1">
        <f t="shared" si="296"/>
        <v>7358.7798700963613</v>
      </c>
      <c r="EC50" s="1">
        <f t="shared" si="296"/>
        <v>7358.7798700963613</v>
      </c>
      <c r="ED50" s="1">
        <f t="shared" si="296"/>
        <v>7358.7798700963613</v>
      </c>
      <c r="EE50" s="1">
        <f t="shared" si="296"/>
        <v>7358.7798700963613</v>
      </c>
      <c r="EF50" s="1">
        <f t="shared" si="296"/>
        <v>7358.7798700963613</v>
      </c>
      <c r="EG50" s="1">
        <f t="shared" si="296"/>
        <v>7358.7798700963613</v>
      </c>
      <c r="EH50" s="1">
        <f t="shared" si="296"/>
        <v>7358.7798700963613</v>
      </c>
      <c r="EI50" s="1">
        <f t="shared" si="296"/>
        <v>7358.7798700963613</v>
      </c>
      <c r="EJ50" s="1">
        <f t="shared" si="296"/>
        <v>7542.7493668487687</v>
      </c>
      <c r="EK50" s="1">
        <f t="shared" si="296"/>
        <v>7542.7493668487687</v>
      </c>
      <c r="EL50" s="1">
        <f t="shared" si="296"/>
        <v>7542.7493668487687</v>
      </c>
      <c r="EM50" s="1">
        <f t="shared" si="296"/>
        <v>7542.7493668487687</v>
      </c>
      <c r="EN50" s="1">
        <f t="shared" si="296"/>
        <v>7542.7493668487687</v>
      </c>
      <c r="EO50" s="1">
        <f t="shared" si="296"/>
        <v>7542.7493668487687</v>
      </c>
      <c r="EP50" s="1">
        <f t="shared" si="296"/>
        <v>7542.7493668487687</v>
      </c>
      <c r="EQ50" s="1">
        <f t="shared" si="296"/>
        <v>7542.7493668487687</v>
      </c>
      <c r="ER50" s="1">
        <f t="shared" si="296"/>
        <v>7542.7493668487687</v>
      </c>
      <c r="ES50" s="1">
        <f t="shared" ref="ES50:HD50" si="297">ES48+ES49</f>
        <v>7542.7493668487687</v>
      </c>
      <c r="ET50" s="1">
        <f t="shared" si="297"/>
        <v>7542.7493668487687</v>
      </c>
      <c r="EU50" s="1">
        <f t="shared" si="297"/>
        <v>7542.7493668487687</v>
      </c>
      <c r="EV50" s="1">
        <f t="shared" si="297"/>
        <v>7731.3181010199887</v>
      </c>
      <c r="EW50" s="1">
        <f t="shared" si="297"/>
        <v>7731.3181010199887</v>
      </c>
      <c r="EX50" s="1">
        <f t="shared" si="297"/>
        <v>7731.3181010199887</v>
      </c>
      <c r="EY50" s="1">
        <f t="shared" si="297"/>
        <v>7731.3181010199887</v>
      </c>
      <c r="EZ50" s="1">
        <f t="shared" si="297"/>
        <v>7731.3181010199887</v>
      </c>
      <c r="FA50" s="1">
        <f t="shared" si="297"/>
        <v>7731.3181010199887</v>
      </c>
      <c r="FB50" s="1">
        <f t="shared" si="297"/>
        <v>7731.3181010199887</v>
      </c>
      <c r="FC50" s="1">
        <f t="shared" si="297"/>
        <v>7731.3181010199887</v>
      </c>
      <c r="FD50" s="1">
        <f t="shared" si="297"/>
        <v>7731.3181010199887</v>
      </c>
      <c r="FE50" s="1">
        <f t="shared" si="297"/>
        <v>7731.3181010199887</v>
      </c>
      <c r="FF50" s="1">
        <f t="shared" si="297"/>
        <v>7731.3181010199887</v>
      </c>
      <c r="FG50" s="1">
        <f t="shared" si="297"/>
        <v>7731.3181010199887</v>
      </c>
      <c r="FH50" s="1">
        <f t="shared" si="297"/>
        <v>7924.6010535454889</v>
      </c>
      <c r="FI50" s="1">
        <f t="shared" si="297"/>
        <v>7924.6010535454889</v>
      </c>
      <c r="FJ50" s="1">
        <f t="shared" si="297"/>
        <v>7924.6010535454889</v>
      </c>
      <c r="FK50" s="1">
        <f t="shared" si="297"/>
        <v>7924.6010535454889</v>
      </c>
      <c r="FL50" s="1">
        <f t="shared" si="297"/>
        <v>7924.6010535454889</v>
      </c>
      <c r="FM50" s="1">
        <f t="shared" si="297"/>
        <v>7924.6010535454889</v>
      </c>
      <c r="FN50" s="1">
        <f t="shared" si="297"/>
        <v>7924.6010535454889</v>
      </c>
      <c r="FO50" s="1">
        <f t="shared" si="297"/>
        <v>7924.6010535454889</v>
      </c>
      <c r="FP50" s="1">
        <f t="shared" si="297"/>
        <v>7924.6010535454889</v>
      </c>
      <c r="FQ50" s="1">
        <f t="shared" si="297"/>
        <v>7924.6010535454889</v>
      </c>
      <c r="FR50" s="1">
        <f t="shared" si="297"/>
        <v>7924.6010535454889</v>
      </c>
      <c r="FS50" s="1">
        <f t="shared" si="297"/>
        <v>7924.6010535454889</v>
      </c>
      <c r="FT50" s="1">
        <f t="shared" si="297"/>
        <v>8122.7160798841242</v>
      </c>
      <c r="FU50" s="1">
        <f t="shared" si="297"/>
        <v>8122.7160798841242</v>
      </c>
      <c r="FV50" s="1">
        <f t="shared" si="297"/>
        <v>8122.7160798841242</v>
      </c>
      <c r="FW50" s="1">
        <f t="shared" si="297"/>
        <v>8122.7160798841242</v>
      </c>
      <c r="FX50" s="1">
        <f t="shared" si="297"/>
        <v>8122.7160798841242</v>
      </c>
      <c r="FY50" s="1">
        <f t="shared" si="297"/>
        <v>8122.7160798841242</v>
      </c>
      <c r="FZ50" s="1">
        <f t="shared" si="297"/>
        <v>8122.7160798841242</v>
      </c>
      <c r="GA50" s="1">
        <f t="shared" si="297"/>
        <v>8122.7160798841242</v>
      </c>
      <c r="GB50" s="1">
        <f t="shared" si="297"/>
        <v>8122.7160798841242</v>
      </c>
      <c r="GC50" s="1">
        <f t="shared" si="297"/>
        <v>8122.7160798841242</v>
      </c>
      <c r="GD50" s="1">
        <f t="shared" si="297"/>
        <v>8122.7160798841242</v>
      </c>
      <c r="GE50" s="1">
        <f t="shared" si="297"/>
        <v>8122.7160798841242</v>
      </c>
      <c r="GF50" s="1">
        <f t="shared" si="297"/>
        <v>8325.7839818812281</v>
      </c>
      <c r="GG50" s="1">
        <f t="shared" si="297"/>
        <v>8325.7839818812281</v>
      </c>
      <c r="GH50" s="1">
        <f t="shared" si="297"/>
        <v>8325.7839818812281</v>
      </c>
      <c r="GI50" s="1">
        <f t="shared" si="297"/>
        <v>8325.7839818812281</v>
      </c>
      <c r="GJ50" s="1">
        <f t="shared" si="297"/>
        <v>8325.7839818812281</v>
      </c>
      <c r="GK50" s="1">
        <f t="shared" si="297"/>
        <v>8325.7839818812281</v>
      </c>
      <c r="GL50" s="1">
        <f t="shared" si="297"/>
        <v>8325.7839818812281</v>
      </c>
      <c r="GM50" s="1">
        <f t="shared" si="297"/>
        <v>8325.7839818812281</v>
      </c>
      <c r="GN50" s="1">
        <f t="shared" si="297"/>
        <v>8325.7839818812281</v>
      </c>
      <c r="GO50" s="1">
        <f t="shared" si="297"/>
        <v>8325.7839818812281</v>
      </c>
      <c r="GP50" s="1">
        <f t="shared" si="297"/>
        <v>8325.7839818812281</v>
      </c>
      <c r="GQ50" s="1">
        <f t="shared" si="297"/>
        <v>8325.7839818812281</v>
      </c>
      <c r="GR50" s="1">
        <f t="shared" si="297"/>
        <v>8533.9285814282575</v>
      </c>
      <c r="GS50" s="1">
        <f t="shared" si="297"/>
        <v>8533.9285814282575</v>
      </c>
      <c r="GT50" s="1">
        <f t="shared" si="297"/>
        <v>8533.9285814282575</v>
      </c>
      <c r="GU50" s="1">
        <f t="shared" si="297"/>
        <v>8533.9285814282575</v>
      </c>
      <c r="GV50" s="1">
        <f t="shared" si="297"/>
        <v>8533.9285814282575</v>
      </c>
      <c r="GW50" s="1">
        <f t="shared" si="297"/>
        <v>8533.9285814282575</v>
      </c>
      <c r="GX50" s="1">
        <f t="shared" si="297"/>
        <v>8533.9285814282575</v>
      </c>
      <c r="GY50" s="1">
        <f t="shared" si="297"/>
        <v>8533.9285814282575</v>
      </c>
      <c r="GZ50" s="1">
        <f t="shared" si="297"/>
        <v>8533.9285814282575</v>
      </c>
      <c r="HA50" s="1">
        <f t="shared" si="297"/>
        <v>8533.9285814282575</v>
      </c>
      <c r="HB50" s="1">
        <f t="shared" si="297"/>
        <v>8533.9285814282575</v>
      </c>
      <c r="HC50" s="1">
        <f t="shared" si="297"/>
        <v>8533.9285814282575</v>
      </c>
      <c r="HD50" s="1">
        <f t="shared" si="297"/>
        <v>8747.2767959639623</v>
      </c>
      <c r="HE50" s="1">
        <f t="shared" ref="HE50:JP50" si="298">HE48+HE49</f>
        <v>8747.2767959639623</v>
      </c>
      <c r="HF50" s="1">
        <f t="shared" si="298"/>
        <v>8747.2767959639623</v>
      </c>
      <c r="HG50" s="1">
        <f t="shared" si="298"/>
        <v>8747.2767959639623</v>
      </c>
      <c r="HH50" s="1">
        <f t="shared" si="298"/>
        <v>8747.2767959639623</v>
      </c>
      <c r="HI50" s="1">
        <f t="shared" si="298"/>
        <v>8747.2767959639623</v>
      </c>
      <c r="HJ50" s="1">
        <f t="shared" si="298"/>
        <v>8747.2767959639623</v>
      </c>
      <c r="HK50" s="1">
        <f t="shared" si="298"/>
        <v>8747.2767959639623</v>
      </c>
      <c r="HL50" s="1">
        <f t="shared" si="298"/>
        <v>8747.2767959639623</v>
      </c>
      <c r="HM50" s="1">
        <f t="shared" si="298"/>
        <v>8747.2767959639623</v>
      </c>
      <c r="HN50" s="1">
        <f t="shared" si="298"/>
        <v>8747.2767959639623</v>
      </c>
      <c r="HO50" s="1">
        <f t="shared" si="298"/>
        <v>8747.2767959639623</v>
      </c>
      <c r="HP50" s="1">
        <f t="shared" si="298"/>
        <v>8965.958715863062</v>
      </c>
      <c r="HQ50" s="1">
        <f t="shared" si="298"/>
        <v>8965.958715863062</v>
      </c>
      <c r="HR50" s="1">
        <f t="shared" si="298"/>
        <v>8965.958715863062</v>
      </c>
      <c r="HS50" s="1">
        <f t="shared" si="298"/>
        <v>8965.958715863062</v>
      </c>
      <c r="HT50" s="1">
        <f t="shared" si="298"/>
        <v>8965.958715863062</v>
      </c>
      <c r="HU50" s="1">
        <f t="shared" si="298"/>
        <v>8965.958715863062</v>
      </c>
      <c r="HV50" s="1">
        <f t="shared" si="298"/>
        <v>8965.958715863062</v>
      </c>
      <c r="HW50" s="1">
        <f t="shared" si="298"/>
        <v>8965.958715863062</v>
      </c>
      <c r="HX50" s="1">
        <f t="shared" si="298"/>
        <v>8965.958715863062</v>
      </c>
      <c r="HY50" s="1">
        <f t="shared" si="298"/>
        <v>8965.958715863062</v>
      </c>
      <c r="HZ50" s="1">
        <f t="shared" si="298"/>
        <v>8965.958715863062</v>
      </c>
      <c r="IA50" s="1">
        <f t="shared" si="298"/>
        <v>8965.958715863062</v>
      </c>
      <c r="IB50" s="1">
        <f t="shared" si="298"/>
        <v>9190.1076837596356</v>
      </c>
      <c r="IC50" s="1">
        <f t="shared" si="298"/>
        <v>9190.1076837596356</v>
      </c>
      <c r="ID50" s="1">
        <f t="shared" si="298"/>
        <v>9190.1076837596356</v>
      </c>
      <c r="IE50" s="1">
        <f t="shared" si="298"/>
        <v>9190.1076837596356</v>
      </c>
      <c r="IF50" s="1">
        <f t="shared" si="298"/>
        <v>9190.1076837596356</v>
      </c>
      <c r="IG50" s="1">
        <f t="shared" si="298"/>
        <v>9190.1076837596356</v>
      </c>
      <c r="IH50" s="1">
        <f t="shared" si="298"/>
        <v>9190.1076837596356</v>
      </c>
      <c r="II50" s="1">
        <f t="shared" si="298"/>
        <v>9190.1076837596356</v>
      </c>
      <c r="IJ50" s="1">
        <f t="shared" si="298"/>
        <v>9190.1076837596356</v>
      </c>
      <c r="IK50" s="1">
        <f t="shared" si="298"/>
        <v>9190.1076837596356</v>
      </c>
      <c r="IL50" s="1">
        <f t="shared" si="298"/>
        <v>9190.1076837596356</v>
      </c>
      <c r="IM50" s="1">
        <f t="shared" si="298"/>
        <v>9190.1076837596356</v>
      </c>
      <c r="IN50" s="1">
        <f t="shared" si="298"/>
        <v>9419.8603758536246</v>
      </c>
      <c r="IO50" s="1">
        <f t="shared" si="298"/>
        <v>9419.8603758536246</v>
      </c>
      <c r="IP50" s="1">
        <f t="shared" si="298"/>
        <v>9419.8603758536246</v>
      </c>
      <c r="IQ50" s="1">
        <f t="shared" si="298"/>
        <v>9419.8603758536246</v>
      </c>
      <c r="IR50" s="1">
        <f t="shared" si="298"/>
        <v>9419.8603758536246</v>
      </c>
      <c r="IS50" s="1">
        <f t="shared" si="298"/>
        <v>9419.8603758536246</v>
      </c>
      <c r="IT50" s="1">
        <f t="shared" si="298"/>
        <v>9419.8603758536246</v>
      </c>
      <c r="IU50" s="1">
        <f t="shared" si="298"/>
        <v>9419.8603758536246</v>
      </c>
      <c r="IV50" s="1">
        <f t="shared" si="298"/>
        <v>9419.8603758536246</v>
      </c>
      <c r="IW50" s="1">
        <f t="shared" si="298"/>
        <v>9419.8603758536246</v>
      </c>
      <c r="IX50" s="1">
        <f t="shared" si="298"/>
        <v>9419.8603758536246</v>
      </c>
      <c r="IY50" s="1">
        <f t="shared" si="298"/>
        <v>9419.8603758536246</v>
      </c>
      <c r="IZ50" s="1">
        <f t="shared" si="298"/>
        <v>9655.3568852499648</v>
      </c>
      <c r="JA50" s="1">
        <f t="shared" si="298"/>
        <v>9655.3568852499648</v>
      </c>
      <c r="JB50" s="1">
        <f t="shared" si="298"/>
        <v>9655.3568852499648</v>
      </c>
      <c r="JC50" s="1">
        <f t="shared" si="298"/>
        <v>9655.3568852499648</v>
      </c>
      <c r="JD50" s="1">
        <f t="shared" si="298"/>
        <v>9655.3568852499648</v>
      </c>
      <c r="JE50" s="1">
        <f t="shared" si="298"/>
        <v>9655.3568852499648</v>
      </c>
      <c r="JF50" s="1">
        <f t="shared" si="298"/>
        <v>9655.3568852499648</v>
      </c>
      <c r="JG50" s="1">
        <f t="shared" si="298"/>
        <v>9655.3568852499648</v>
      </c>
      <c r="JH50" s="1">
        <f t="shared" si="298"/>
        <v>9655.3568852499648</v>
      </c>
      <c r="JI50" s="1">
        <f t="shared" si="298"/>
        <v>9655.3568852499648</v>
      </c>
      <c r="JJ50" s="1">
        <f t="shared" si="298"/>
        <v>9655.3568852499648</v>
      </c>
      <c r="JK50" s="1">
        <f t="shared" si="298"/>
        <v>9655.3568852499648</v>
      </c>
      <c r="JL50" s="1">
        <f t="shared" si="298"/>
        <v>9896.740807381213</v>
      </c>
      <c r="JM50" s="1">
        <f t="shared" si="298"/>
        <v>9896.740807381213</v>
      </c>
      <c r="JN50" s="1">
        <f t="shared" si="298"/>
        <v>9896.740807381213</v>
      </c>
      <c r="JO50" s="1">
        <f t="shared" si="298"/>
        <v>9896.740807381213</v>
      </c>
      <c r="JP50" s="1">
        <f t="shared" si="298"/>
        <v>9896.740807381213</v>
      </c>
      <c r="JQ50" s="1">
        <f t="shared" ref="JQ50:LY50" si="299">JQ48+JQ49</f>
        <v>9896.740807381213</v>
      </c>
      <c r="JR50" s="1">
        <f t="shared" si="299"/>
        <v>9896.740807381213</v>
      </c>
      <c r="JS50" s="1">
        <f t="shared" si="299"/>
        <v>9896.740807381213</v>
      </c>
      <c r="JT50" s="1">
        <f t="shared" si="299"/>
        <v>9896.740807381213</v>
      </c>
      <c r="JU50" s="1">
        <f t="shared" si="299"/>
        <v>9896.740807381213</v>
      </c>
      <c r="JV50" s="1">
        <f t="shared" si="299"/>
        <v>9896.740807381213</v>
      </c>
      <c r="JW50" s="1">
        <f t="shared" si="299"/>
        <v>9896.740807381213</v>
      </c>
      <c r="JX50" s="1">
        <f t="shared" si="299"/>
        <v>10144.159327565741</v>
      </c>
      <c r="JY50" s="1">
        <f t="shared" si="299"/>
        <v>10144.159327565741</v>
      </c>
      <c r="JZ50" s="1">
        <f t="shared" si="299"/>
        <v>10144.159327565741</v>
      </c>
      <c r="KA50" s="1">
        <f t="shared" si="299"/>
        <v>10144.159327565741</v>
      </c>
      <c r="KB50" s="1">
        <f t="shared" si="299"/>
        <v>10144.159327565741</v>
      </c>
      <c r="KC50" s="1">
        <f t="shared" si="299"/>
        <v>10144.159327565741</v>
      </c>
      <c r="KD50" s="1">
        <f t="shared" si="299"/>
        <v>10144.159327565741</v>
      </c>
      <c r="KE50" s="1">
        <f t="shared" si="299"/>
        <v>10144.159327565741</v>
      </c>
      <c r="KF50" s="1">
        <f t="shared" si="299"/>
        <v>10144.159327565741</v>
      </c>
      <c r="KG50" s="1">
        <f t="shared" si="299"/>
        <v>10144.159327565741</v>
      </c>
      <c r="KH50" s="1">
        <f t="shared" si="299"/>
        <v>10144.159327565741</v>
      </c>
      <c r="KI50" s="1">
        <f t="shared" si="299"/>
        <v>10144.159327565741</v>
      </c>
      <c r="KJ50" s="1">
        <f t="shared" si="299"/>
        <v>10397.763310754886</v>
      </c>
      <c r="KK50" s="1">
        <f t="shared" si="299"/>
        <v>10397.763310754886</v>
      </c>
      <c r="KL50" s="1">
        <f t="shared" si="299"/>
        <v>10397.763310754886</v>
      </c>
      <c r="KM50" s="1">
        <f t="shared" si="299"/>
        <v>10397.763310754886</v>
      </c>
      <c r="KN50" s="1">
        <f t="shared" si="299"/>
        <v>10397.763310754886</v>
      </c>
      <c r="KO50" s="1">
        <f t="shared" si="299"/>
        <v>10397.763310754886</v>
      </c>
      <c r="KP50" s="1">
        <f t="shared" si="299"/>
        <v>10397.763310754886</v>
      </c>
      <c r="KQ50" s="1">
        <f t="shared" si="299"/>
        <v>10397.763310754886</v>
      </c>
      <c r="KR50" s="1">
        <f t="shared" si="299"/>
        <v>10397.763310754886</v>
      </c>
      <c r="KS50" s="1">
        <f t="shared" si="299"/>
        <v>10397.763310754886</v>
      </c>
      <c r="KT50" s="1">
        <f t="shared" si="299"/>
        <v>10397.763310754886</v>
      </c>
      <c r="KU50" s="1">
        <f t="shared" si="299"/>
        <v>10397.763310754886</v>
      </c>
      <c r="KV50" s="1">
        <f t="shared" si="299"/>
        <v>10657.707393523755</v>
      </c>
      <c r="KW50" s="1">
        <f t="shared" si="299"/>
        <v>10657.707393523755</v>
      </c>
      <c r="KX50" s="1">
        <f t="shared" si="299"/>
        <v>10657.707393523755</v>
      </c>
      <c r="KY50" s="1">
        <f t="shared" si="299"/>
        <v>10657.707393523755</v>
      </c>
      <c r="KZ50" s="1">
        <f t="shared" si="299"/>
        <v>10657.707393523755</v>
      </c>
      <c r="LA50" s="1">
        <f t="shared" si="299"/>
        <v>10657.707393523755</v>
      </c>
      <c r="LB50" s="1">
        <f t="shared" si="299"/>
        <v>10657.707393523755</v>
      </c>
      <c r="LC50" s="1">
        <f t="shared" si="299"/>
        <v>10657.707393523755</v>
      </c>
      <c r="LD50" s="1">
        <f t="shared" si="299"/>
        <v>10657.707393523755</v>
      </c>
      <c r="LE50" s="1">
        <f t="shared" si="299"/>
        <v>10657.707393523755</v>
      </c>
      <c r="LF50" s="1">
        <f t="shared" si="299"/>
        <v>10657.707393523755</v>
      </c>
      <c r="LG50" s="1">
        <f t="shared" si="299"/>
        <v>10657.707393523755</v>
      </c>
      <c r="LH50" s="1">
        <f t="shared" si="299"/>
        <v>10924.150078361849</v>
      </c>
      <c r="LI50" s="1">
        <f t="shared" si="299"/>
        <v>10924.150078361849</v>
      </c>
      <c r="LJ50" s="1">
        <f t="shared" si="299"/>
        <v>10924.150078361849</v>
      </c>
      <c r="LK50" s="1">
        <f t="shared" si="299"/>
        <v>10924.150078361849</v>
      </c>
      <c r="LL50" s="1">
        <f t="shared" si="299"/>
        <v>10924.150078361849</v>
      </c>
      <c r="LM50" s="1">
        <f t="shared" si="299"/>
        <v>10924.150078361849</v>
      </c>
      <c r="LN50" s="1">
        <f t="shared" si="299"/>
        <v>10924.150078361849</v>
      </c>
      <c r="LO50" s="1">
        <f t="shared" si="299"/>
        <v>10924.150078361849</v>
      </c>
      <c r="LP50" s="1">
        <f t="shared" si="299"/>
        <v>10924.150078361849</v>
      </c>
      <c r="LQ50" s="1">
        <f t="shared" si="299"/>
        <v>10924.150078361849</v>
      </c>
      <c r="LR50" s="1">
        <f t="shared" si="299"/>
        <v>10924.150078361849</v>
      </c>
      <c r="LS50" s="1">
        <f t="shared" si="299"/>
        <v>10924.150078361849</v>
      </c>
      <c r="LT50" s="1">
        <f t="shared" si="299"/>
        <v>11197.253830320897</v>
      </c>
      <c r="LU50" s="1">
        <f t="shared" si="299"/>
        <v>11197.253830320897</v>
      </c>
      <c r="LV50" s="1">
        <f t="shared" si="299"/>
        <v>11197.253830320897</v>
      </c>
      <c r="LW50" s="1">
        <f t="shared" si="299"/>
        <v>11197.253830320897</v>
      </c>
      <c r="LX50" s="1">
        <f t="shared" si="299"/>
        <v>11197.253830320897</v>
      </c>
      <c r="LY50" s="1">
        <f t="shared" si="299"/>
        <v>11197.253830320897</v>
      </c>
      <c r="LZ50" s="1">
        <f t="shared" ref="LZ50:NX50" si="300">LZ48+LZ49</f>
        <v>11197.253830320897</v>
      </c>
      <c r="MA50" s="1">
        <f t="shared" si="300"/>
        <v>11197.253830320897</v>
      </c>
      <c r="MB50" s="1">
        <f t="shared" si="300"/>
        <v>11197.253830320897</v>
      </c>
      <c r="MC50" s="1">
        <f t="shared" si="300"/>
        <v>11197.253830320897</v>
      </c>
      <c r="MD50" s="1">
        <f t="shared" si="300"/>
        <v>11197.253830320897</v>
      </c>
      <c r="ME50" s="1">
        <f t="shared" si="300"/>
        <v>11197.253830320897</v>
      </c>
      <c r="MF50" s="1">
        <f t="shared" si="300"/>
        <v>11197.253830320897</v>
      </c>
      <c r="MG50" s="1">
        <f t="shared" si="300"/>
        <v>11197.253830320897</v>
      </c>
      <c r="MH50" s="1">
        <f t="shared" si="300"/>
        <v>11197.253830320897</v>
      </c>
      <c r="MI50" s="1">
        <f t="shared" si="300"/>
        <v>11197.253830320897</v>
      </c>
      <c r="MJ50" s="1">
        <f t="shared" si="300"/>
        <v>11197.253830320897</v>
      </c>
      <c r="MK50" s="1">
        <f t="shared" si="300"/>
        <v>11197.253830320897</v>
      </c>
      <c r="ML50" s="1">
        <f t="shared" si="300"/>
        <v>11197.253830320897</v>
      </c>
      <c r="MM50" s="1">
        <f t="shared" si="300"/>
        <v>11197.253830320897</v>
      </c>
      <c r="MN50" s="1">
        <f t="shared" si="300"/>
        <v>11197.253830320897</v>
      </c>
      <c r="MO50" s="1">
        <f t="shared" si="300"/>
        <v>11197.253830320897</v>
      </c>
      <c r="MP50" s="1">
        <f t="shared" si="300"/>
        <v>11197.253830320897</v>
      </c>
      <c r="MQ50" s="1">
        <f t="shared" si="300"/>
        <v>11197.253830320897</v>
      </c>
      <c r="MR50" s="1">
        <f t="shared" si="300"/>
        <v>11197.253830320897</v>
      </c>
      <c r="MS50" s="1">
        <f t="shared" si="300"/>
        <v>11197.253830320897</v>
      </c>
      <c r="MT50" s="1">
        <f t="shared" si="300"/>
        <v>11197.253830320897</v>
      </c>
      <c r="MU50" s="1">
        <f t="shared" si="300"/>
        <v>11197.253830320897</v>
      </c>
      <c r="MV50" s="1">
        <f t="shared" si="300"/>
        <v>11197.253830320897</v>
      </c>
      <c r="MW50" s="1">
        <f t="shared" si="300"/>
        <v>11197.253830320897</v>
      </c>
      <c r="MX50" s="1">
        <f t="shared" si="300"/>
        <v>11197.253830320897</v>
      </c>
      <c r="MY50" s="1">
        <f t="shared" si="300"/>
        <v>11197.253830320897</v>
      </c>
      <c r="MZ50" s="1">
        <f t="shared" si="300"/>
        <v>11197.253830320897</v>
      </c>
      <c r="NA50" s="1">
        <f t="shared" si="300"/>
        <v>11197.253830320897</v>
      </c>
      <c r="NB50" s="1">
        <f t="shared" si="300"/>
        <v>11197.253830320897</v>
      </c>
      <c r="NC50" s="1">
        <f t="shared" si="300"/>
        <v>11197.253830320897</v>
      </c>
      <c r="ND50" s="1">
        <f t="shared" si="300"/>
        <v>11197.253830320897</v>
      </c>
      <c r="NE50" s="1">
        <f t="shared" si="300"/>
        <v>11197.253830320897</v>
      </c>
      <c r="NF50" s="1">
        <f t="shared" si="300"/>
        <v>11197.253830320897</v>
      </c>
      <c r="NG50" s="1">
        <f t="shared" si="300"/>
        <v>11197.253830320897</v>
      </c>
      <c r="NH50" s="1">
        <f t="shared" si="300"/>
        <v>11197.253830320897</v>
      </c>
      <c r="NI50" s="1">
        <f t="shared" si="300"/>
        <v>11197.253830320897</v>
      </c>
      <c r="NJ50" s="1">
        <f t="shared" si="300"/>
        <v>11197.253830320897</v>
      </c>
      <c r="NK50" s="1">
        <f t="shared" si="300"/>
        <v>11197.253830320897</v>
      </c>
      <c r="NL50" s="1">
        <f t="shared" si="300"/>
        <v>11197.253830320897</v>
      </c>
      <c r="NM50" s="1">
        <f t="shared" si="300"/>
        <v>11197.253830320897</v>
      </c>
      <c r="NN50" s="1">
        <f t="shared" si="300"/>
        <v>11197.253830320897</v>
      </c>
      <c r="NO50" s="1">
        <f t="shared" si="300"/>
        <v>11197.253830320897</v>
      </c>
      <c r="NP50" s="1">
        <f t="shared" si="300"/>
        <v>11197.253830320897</v>
      </c>
      <c r="NQ50" s="1">
        <f t="shared" si="300"/>
        <v>11197.253830320897</v>
      </c>
      <c r="NR50" s="1">
        <f t="shared" si="300"/>
        <v>11197.253830320897</v>
      </c>
      <c r="NS50" s="1">
        <f t="shared" si="300"/>
        <v>11197.253830320897</v>
      </c>
      <c r="NT50" s="1">
        <f t="shared" si="300"/>
        <v>11197.253830320897</v>
      </c>
      <c r="NU50" s="1">
        <f t="shared" si="300"/>
        <v>11197.253830320897</v>
      </c>
      <c r="NV50" s="1">
        <f t="shared" si="300"/>
        <v>11197.253830320897</v>
      </c>
      <c r="NW50" s="1">
        <f t="shared" si="300"/>
        <v>11197.253830320897</v>
      </c>
      <c r="NX50" s="1">
        <f t="shared" si="300"/>
        <v>11197.253830320897</v>
      </c>
      <c r="NY50" s="1">
        <f t="shared" ref="NY50:OG50" si="301">NY48+NY49</f>
        <v>11197.253830320897</v>
      </c>
      <c r="NZ50" s="1">
        <f t="shared" si="301"/>
        <v>11197.253830320897</v>
      </c>
      <c r="OA50" s="1">
        <f t="shared" si="301"/>
        <v>11197.253830320897</v>
      </c>
      <c r="OB50" s="1">
        <f t="shared" si="301"/>
        <v>11197.253830320897</v>
      </c>
      <c r="OC50" s="1">
        <f t="shared" si="301"/>
        <v>11197.253830320897</v>
      </c>
      <c r="OD50" s="1">
        <f t="shared" si="301"/>
        <v>11197.253830320897</v>
      </c>
      <c r="OE50" s="1">
        <f t="shared" si="301"/>
        <v>11197.253830320897</v>
      </c>
      <c r="OF50" s="1">
        <f t="shared" si="301"/>
        <v>11197.253830320897</v>
      </c>
      <c r="OG50" s="1">
        <f t="shared" si="301"/>
        <v>11197.253830320897</v>
      </c>
      <c r="OH50" s="1">
        <f t="shared" ref="OH50:OM50" si="302">OH48+OH49</f>
        <v>11197.253830320897</v>
      </c>
      <c r="OI50" s="1">
        <f t="shared" si="302"/>
        <v>11197.253830320897</v>
      </c>
      <c r="OJ50" s="1">
        <f t="shared" si="302"/>
        <v>11197.253830320897</v>
      </c>
      <c r="OK50" s="1">
        <f t="shared" si="302"/>
        <v>11197.253830320897</v>
      </c>
      <c r="OL50" s="1">
        <f t="shared" si="302"/>
        <v>11197.253830320897</v>
      </c>
      <c r="OM50" s="1">
        <f t="shared" si="302"/>
        <v>11197.253830320897</v>
      </c>
      <c r="ON50" s="1">
        <f t="shared" ref="ON50:QJ50" si="303">ON48+ON49</f>
        <v>11197.253830320897</v>
      </c>
      <c r="OO50" s="1">
        <f t="shared" si="303"/>
        <v>11197.253830320897</v>
      </c>
      <c r="OP50" s="1">
        <f t="shared" si="303"/>
        <v>11197.253830320897</v>
      </c>
      <c r="OQ50" s="1">
        <f t="shared" si="303"/>
        <v>11197.253830320897</v>
      </c>
      <c r="OR50" s="1">
        <f t="shared" si="303"/>
        <v>11197.253830320897</v>
      </c>
      <c r="OS50" s="1">
        <f t="shared" si="303"/>
        <v>11197.253830320897</v>
      </c>
      <c r="OT50" s="1">
        <f t="shared" si="303"/>
        <v>11197.253830320897</v>
      </c>
      <c r="OU50" s="1">
        <f t="shared" si="303"/>
        <v>11197.253830320897</v>
      </c>
      <c r="OV50" s="1">
        <f t="shared" si="303"/>
        <v>11197.253830320897</v>
      </c>
      <c r="OW50" s="1">
        <f t="shared" si="303"/>
        <v>11197.253830320897</v>
      </c>
      <c r="OX50" s="1">
        <f t="shared" si="303"/>
        <v>11197.253830320897</v>
      </c>
      <c r="OY50" s="1">
        <f t="shared" si="303"/>
        <v>11197.253830320897</v>
      </c>
      <c r="OZ50" s="1">
        <f t="shared" si="303"/>
        <v>11197.253830320897</v>
      </c>
      <c r="PA50" s="1">
        <f t="shared" si="303"/>
        <v>11197.253830320897</v>
      </c>
      <c r="PB50" s="1">
        <f t="shared" si="303"/>
        <v>11197.253830320897</v>
      </c>
      <c r="PC50" s="1">
        <f t="shared" si="303"/>
        <v>11197.253830320897</v>
      </c>
      <c r="PD50" s="1">
        <f t="shared" si="303"/>
        <v>11197.253830320897</v>
      </c>
      <c r="PE50" s="1">
        <f t="shared" si="303"/>
        <v>11197.253830320897</v>
      </c>
      <c r="PF50" s="1">
        <f t="shared" si="303"/>
        <v>11197.253830320897</v>
      </c>
      <c r="PG50" s="1">
        <f t="shared" si="303"/>
        <v>11197.253830320897</v>
      </c>
      <c r="PH50" s="1">
        <f t="shared" si="303"/>
        <v>11197.253830320897</v>
      </c>
      <c r="PI50" s="1">
        <f t="shared" si="303"/>
        <v>11197.253830320897</v>
      </c>
      <c r="PJ50" s="1">
        <f t="shared" si="303"/>
        <v>11197.253830320897</v>
      </c>
      <c r="PK50" s="1">
        <f t="shared" si="303"/>
        <v>11197.253830320897</v>
      </c>
      <c r="PL50" s="1">
        <f t="shared" si="303"/>
        <v>11197.253830320897</v>
      </c>
      <c r="PM50" s="1">
        <f t="shared" si="303"/>
        <v>11197.253830320897</v>
      </c>
      <c r="PN50" s="1">
        <f t="shared" si="303"/>
        <v>11197.253830320897</v>
      </c>
      <c r="PO50" s="1">
        <f t="shared" si="303"/>
        <v>11197.253830320897</v>
      </c>
      <c r="PP50" s="1">
        <f t="shared" si="303"/>
        <v>11197.253830320897</v>
      </c>
      <c r="PQ50" s="1">
        <f t="shared" si="303"/>
        <v>11197.253830320897</v>
      </c>
      <c r="PR50" s="1">
        <f t="shared" si="303"/>
        <v>11197.253830320897</v>
      </c>
      <c r="PS50" s="1">
        <f t="shared" si="303"/>
        <v>11197.253830320897</v>
      </c>
      <c r="PT50" s="1">
        <f t="shared" si="303"/>
        <v>11197.253830320897</v>
      </c>
      <c r="PU50" s="1">
        <f t="shared" si="303"/>
        <v>11197.253830320897</v>
      </c>
      <c r="PV50" s="1">
        <f t="shared" si="303"/>
        <v>11197.253830320897</v>
      </c>
      <c r="PW50" s="1">
        <f t="shared" si="303"/>
        <v>11197.253830320897</v>
      </c>
      <c r="PX50" s="1">
        <f t="shared" si="303"/>
        <v>11197.253830320897</v>
      </c>
      <c r="PY50" s="1">
        <f t="shared" si="303"/>
        <v>11197.253830320897</v>
      </c>
      <c r="PZ50" s="1">
        <f t="shared" si="303"/>
        <v>11197.253830320897</v>
      </c>
      <c r="QA50" s="1">
        <f t="shared" si="303"/>
        <v>11197.253830320897</v>
      </c>
      <c r="QB50" s="1">
        <f t="shared" si="303"/>
        <v>11197.253830320897</v>
      </c>
      <c r="QC50" s="1">
        <f t="shared" si="303"/>
        <v>11197.253830320897</v>
      </c>
      <c r="QD50" s="1">
        <f t="shared" si="303"/>
        <v>11197.253830320897</v>
      </c>
      <c r="QE50" s="1">
        <f t="shared" si="303"/>
        <v>11197.253830320897</v>
      </c>
      <c r="QF50" s="1">
        <f t="shared" si="303"/>
        <v>11197.253830320897</v>
      </c>
      <c r="QG50" s="1">
        <f t="shared" si="303"/>
        <v>11197.253830320897</v>
      </c>
      <c r="QH50" s="1">
        <f t="shared" si="303"/>
        <v>11197.253830320897</v>
      </c>
      <c r="QI50" s="1">
        <f t="shared" si="303"/>
        <v>11197.253830320897</v>
      </c>
      <c r="QJ50" s="1">
        <f t="shared" si="303"/>
        <v>11197.253830320897</v>
      </c>
      <c r="QK50" s="1">
        <f t="shared" ref="QK50:QU50" si="304">QK48+QK49</f>
        <v>11197.253830320897</v>
      </c>
      <c r="QL50" s="1">
        <f t="shared" si="304"/>
        <v>11197.253830320897</v>
      </c>
      <c r="QM50" s="1">
        <f t="shared" si="304"/>
        <v>11197.253830320897</v>
      </c>
      <c r="QN50" s="1">
        <f t="shared" si="304"/>
        <v>11197.253830320897</v>
      </c>
      <c r="QO50" s="1">
        <f t="shared" si="304"/>
        <v>11197.253830320897</v>
      </c>
      <c r="QP50" s="1">
        <f t="shared" si="304"/>
        <v>11197.253830320897</v>
      </c>
      <c r="QQ50" s="1">
        <f t="shared" si="304"/>
        <v>11197.253830320897</v>
      </c>
      <c r="QR50" s="1">
        <f t="shared" si="304"/>
        <v>11197.253830320897</v>
      </c>
      <c r="QS50" s="1">
        <f t="shared" si="304"/>
        <v>11197.253830320897</v>
      </c>
      <c r="QT50" s="1">
        <f t="shared" si="304"/>
        <v>11197.253830320897</v>
      </c>
      <c r="QU50" s="1">
        <f t="shared" si="304"/>
        <v>11197.253830320897</v>
      </c>
      <c r="QV50" s="1">
        <f>QV48+QV49</f>
        <v>11197.253830320897</v>
      </c>
      <c r="QW50" s="1">
        <f>QW48+QW49</f>
        <v>11197.253830320897</v>
      </c>
      <c r="QX50" s="1">
        <f>QX48+QX49</f>
        <v>11197.253830320897</v>
      </c>
      <c r="QY50" s="1">
        <f t="shared" ref="QY50:RA50" si="305">QY48+QY49</f>
        <v>11197.253830320897</v>
      </c>
      <c r="QZ50" s="1">
        <f t="shared" si="305"/>
        <v>11197.253830320897</v>
      </c>
      <c r="RA50" s="1">
        <f t="shared" si="305"/>
        <v>11197.253830320897</v>
      </c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</row>
    <row r="52" spans="1:487">
      <c r="A52" s="1"/>
      <c r="P52" s="206"/>
    </row>
    <row r="53" spans="1:487">
      <c r="A53" s="1"/>
      <c r="B53" s="352" t="s">
        <v>955</v>
      </c>
      <c r="C53" s="352"/>
      <c r="D53" s="352"/>
      <c r="E53" s="355"/>
    </row>
    <row r="54" spans="1:487">
      <c r="B54" s="287" t="s">
        <v>956</v>
      </c>
      <c r="C54" s="287" t="s">
        <v>957</v>
      </c>
      <c r="D54" s="287" t="s">
        <v>958</v>
      </c>
      <c r="E54" s="287" t="s">
        <v>959</v>
      </c>
      <c r="J54" s="399"/>
      <c r="AU54" s="389"/>
    </row>
    <row r="55" spans="1:487">
      <c r="B55" s="287">
        <f>Inputs!E33</f>
        <v>15288</v>
      </c>
      <c r="C55" s="287">
        <v>2</v>
      </c>
      <c r="D55" s="287">
        <f>B55*C55</f>
        <v>30576</v>
      </c>
      <c r="E55" s="431">
        <f t="shared" ref="E55:E61" si="306">D55/60</f>
        <v>509.6</v>
      </c>
      <c r="F55" s="385" t="s">
        <v>960</v>
      </c>
    </row>
    <row r="56" spans="1:487">
      <c r="B56" s="287">
        <f>B55</f>
        <v>15288</v>
      </c>
      <c r="C56" s="287">
        <v>5</v>
      </c>
      <c r="D56" s="287">
        <f>B56*C56</f>
        <v>76440</v>
      </c>
      <c r="E56" s="431">
        <f t="shared" si="306"/>
        <v>1274</v>
      </c>
      <c r="F56" s="385" t="s">
        <v>961</v>
      </c>
    </row>
    <row r="57" spans="1:487">
      <c r="B57" s="287">
        <f>B56</f>
        <v>15288</v>
      </c>
      <c r="C57" s="287">
        <v>2.5</v>
      </c>
      <c r="D57" s="287">
        <f>B57*C57</f>
        <v>38220</v>
      </c>
      <c r="E57" s="431">
        <f t="shared" si="306"/>
        <v>637</v>
      </c>
      <c r="F57" s="385" t="s">
        <v>962</v>
      </c>
    </row>
    <row r="58" spans="1:487">
      <c r="A58" s="85"/>
      <c r="B58" s="287" t="s">
        <v>963</v>
      </c>
      <c r="C58" s="287"/>
      <c r="D58" s="287"/>
      <c r="E58" s="431"/>
      <c r="F58" s="385"/>
      <c r="J58"/>
    </row>
    <row r="59" spans="1:487">
      <c r="B59" s="287">
        <v>0</v>
      </c>
      <c r="C59" s="287">
        <v>20</v>
      </c>
      <c r="D59" s="287">
        <f>B59*C59</f>
        <v>0</v>
      </c>
      <c r="E59" s="431">
        <f t="shared" si="306"/>
        <v>0</v>
      </c>
      <c r="F59" s="385" t="s">
        <v>964</v>
      </c>
      <c r="J59"/>
    </row>
    <row r="60" spans="1:487">
      <c r="B60" s="287" t="s">
        <v>145</v>
      </c>
      <c r="C60" s="287"/>
      <c r="D60" s="287"/>
      <c r="E60" s="431"/>
      <c r="F60" s="385"/>
    </row>
    <row r="61" spans="1:487">
      <c r="B61" s="287">
        <f>Inputs!E30</f>
        <v>10</v>
      </c>
      <c r="C61" s="287">
        <f>120*52</f>
        <v>6240</v>
      </c>
      <c r="D61" s="287">
        <f>B61*C61</f>
        <v>62400</v>
      </c>
      <c r="E61" s="431">
        <f t="shared" si="306"/>
        <v>1040</v>
      </c>
      <c r="F61" s="385" t="s">
        <v>965</v>
      </c>
    </row>
    <row r="62" spans="1:487">
      <c r="B62" s="287" t="s">
        <v>214</v>
      </c>
      <c r="C62" s="287"/>
      <c r="D62" s="287"/>
      <c r="E62" s="351">
        <f>SUM(E55:E61)</f>
        <v>3460.6</v>
      </c>
    </row>
    <row r="63" spans="1:487">
      <c r="B63" s="350" t="s">
        <v>966</v>
      </c>
      <c r="C63" s="350"/>
      <c r="D63" s="350"/>
      <c r="E63" s="356">
        <f>35*46</f>
        <v>1610</v>
      </c>
    </row>
    <row r="64" spans="1:487">
      <c r="B64" s="350" t="s">
        <v>929</v>
      </c>
      <c r="C64" s="350"/>
      <c r="D64" s="350"/>
      <c r="E64" s="379">
        <f>E62/E63</f>
        <v>2.1494409937888199</v>
      </c>
    </row>
    <row r="65" spans="3:13">
      <c r="M65" s="85"/>
    </row>
    <row r="66" spans="3:13">
      <c r="M66" s="85"/>
    </row>
    <row r="67" spans="3:13">
      <c r="K67" s="206"/>
    </row>
    <row r="68" spans="3:13">
      <c r="C68" s="293"/>
      <c r="D68" s="246"/>
      <c r="E68" s="246"/>
      <c r="F68" s="246"/>
      <c r="G68" s="293"/>
    </row>
  </sheetData>
  <mergeCells count="5">
    <mergeCell ref="J4:P4"/>
    <mergeCell ref="B9:E9"/>
    <mergeCell ref="N5:R5"/>
    <mergeCell ref="J5:M5"/>
    <mergeCell ref="F5:I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C192-D2C1-4B5F-A466-93EA9204E5A3}">
  <dimension ref="A1:Z82"/>
  <sheetViews>
    <sheetView topLeftCell="A13" workbookViewId="0">
      <selection activeCell="H19" sqref="H19"/>
    </sheetView>
  </sheetViews>
  <sheetFormatPr defaultRowHeight="15"/>
  <cols>
    <col min="2" max="2" width="10.5703125" bestFit="1" customWidth="1"/>
    <col min="3" max="7" width="10.28515625" bestFit="1" customWidth="1"/>
    <col min="8" max="8" width="11.5703125" bestFit="1" customWidth="1"/>
    <col min="9" max="12" width="13.28515625" bestFit="1" customWidth="1"/>
    <col min="13" max="13" width="13.42578125" bestFit="1" customWidth="1"/>
    <col min="14" max="20" width="13.28515625" bestFit="1" customWidth="1"/>
    <col min="21" max="21" width="11.5703125" bestFit="1" customWidth="1"/>
    <col min="22" max="25" width="10.28515625" bestFit="1" customWidth="1"/>
  </cols>
  <sheetData>
    <row r="1" spans="1:25">
      <c r="A1" t="s">
        <v>967</v>
      </c>
    </row>
    <row r="2" spans="1:25">
      <c r="A2" t="s">
        <v>968</v>
      </c>
      <c r="B2" s="531">
        <v>0</v>
      </c>
      <c r="C2" s="531">
        <v>0</v>
      </c>
      <c r="D2" s="531">
        <v>0</v>
      </c>
      <c r="E2" s="531">
        <v>0</v>
      </c>
      <c r="F2" s="531">
        <v>0</v>
      </c>
      <c r="G2" s="531">
        <v>0</v>
      </c>
      <c r="H2" s="531">
        <v>0</v>
      </c>
      <c r="I2" s="531">
        <v>0</v>
      </c>
      <c r="J2" s="531">
        <v>0</v>
      </c>
      <c r="K2" s="531">
        <v>0.89</v>
      </c>
      <c r="L2" s="531">
        <v>2.97</v>
      </c>
      <c r="M2" s="531">
        <v>4.62</v>
      </c>
      <c r="N2" s="531">
        <v>5.7</v>
      </c>
      <c r="O2" s="531">
        <v>6.94</v>
      </c>
      <c r="P2" s="531">
        <v>6.49</v>
      </c>
      <c r="Q2" s="531">
        <v>5.86</v>
      </c>
      <c r="R2" s="531">
        <v>4.1399999999999997</v>
      </c>
      <c r="S2" s="531">
        <v>1.98</v>
      </c>
      <c r="T2" s="531">
        <v>0</v>
      </c>
      <c r="U2" s="531">
        <v>0</v>
      </c>
      <c r="V2" s="531">
        <v>0</v>
      </c>
      <c r="W2" s="531">
        <v>0</v>
      </c>
      <c r="X2" s="531">
        <v>0</v>
      </c>
      <c r="Y2" s="531">
        <v>0</v>
      </c>
    </row>
    <row r="3" spans="1:25">
      <c r="A3" t="s">
        <v>969</v>
      </c>
      <c r="B3" s="532">
        <v>0</v>
      </c>
      <c r="C3" s="532">
        <v>0</v>
      </c>
      <c r="D3" s="532">
        <v>0</v>
      </c>
      <c r="E3" s="532">
        <v>0</v>
      </c>
      <c r="F3" s="532">
        <v>0</v>
      </c>
      <c r="G3" s="532">
        <v>0</v>
      </c>
      <c r="H3" s="532">
        <v>0</v>
      </c>
      <c r="I3" s="532">
        <v>0</v>
      </c>
      <c r="J3" s="532">
        <v>0.32</v>
      </c>
      <c r="K3" s="532">
        <v>2.02</v>
      </c>
      <c r="L3" s="532">
        <v>3.57</v>
      </c>
      <c r="M3" s="532">
        <v>5.77</v>
      </c>
      <c r="N3" s="532">
        <v>6.45</v>
      </c>
      <c r="O3" s="532">
        <v>6.12</v>
      </c>
      <c r="P3" s="532">
        <v>6.82</v>
      </c>
      <c r="Q3" s="532">
        <v>6.3</v>
      </c>
      <c r="R3" s="532">
        <v>4.62</v>
      </c>
      <c r="S3" s="532">
        <v>2.4300000000000002</v>
      </c>
      <c r="T3" s="532">
        <v>0.18</v>
      </c>
      <c r="U3" s="532">
        <v>0</v>
      </c>
      <c r="V3" s="532">
        <v>0</v>
      </c>
      <c r="W3" s="532">
        <v>0</v>
      </c>
      <c r="X3" s="532">
        <v>0</v>
      </c>
      <c r="Y3" s="532">
        <v>0</v>
      </c>
    </row>
    <row r="4" spans="1:25">
      <c r="A4" t="s">
        <v>970</v>
      </c>
      <c r="B4" s="531">
        <v>0</v>
      </c>
      <c r="C4" s="531">
        <v>0</v>
      </c>
      <c r="D4" s="531">
        <v>0</v>
      </c>
      <c r="E4" s="531">
        <v>0</v>
      </c>
      <c r="F4" s="531">
        <v>0</v>
      </c>
      <c r="G4" s="531">
        <v>0</v>
      </c>
      <c r="H4" s="531">
        <v>0</v>
      </c>
      <c r="I4" s="531">
        <v>0.08</v>
      </c>
      <c r="J4" s="531">
        <v>1.36</v>
      </c>
      <c r="K4" s="531">
        <v>3.02</v>
      </c>
      <c r="L4" s="531">
        <v>5.28</v>
      </c>
      <c r="M4" s="531">
        <v>5.47</v>
      </c>
      <c r="N4" s="531">
        <v>7.92</v>
      </c>
      <c r="O4" s="531">
        <v>8.2799999999999994</v>
      </c>
      <c r="P4" s="531">
        <v>8.49</v>
      </c>
      <c r="Q4" s="531">
        <v>7.77</v>
      </c>
      <c r="R4" s="531">
        <v>6.38</v>
      </c>
      <c r="S4" s="531">
        <v>3.29</v>
      </c>
      <c r="T4" s="531">
        <v>0.98</v>
      </c>
      <c r="U4" s="531">
        <v>0</v>
      </c>
      <c r="V4" s="531">
        <v>0</v>
      </c>
      <c r="W4" s="531">
        <v>0</v>
      </c>
      <c r="X4" s="531">
        <v>0</v>
      </c>
      <c r="Y4" s="531">
        <v>0</v>
      </c>
    </row>
    <row r="5" spans="1:25">
      <c r="A5" t="s">
        <v>971</v>
      </c>
      <c r="B5" s="532">
        <v>0</v>
      </c>
      <c r="C5" s="532">
        <v>0</v>
      </c>
      <c r="D5" s="532">
        <v>0</v>
      </c>
      <c r="E5" s="532">
        <v>0</v>
      </c>
      <c r="F5" s="532">
        <v>0</v>
      </c>
      <c r="G5" s="532">
        <v>0</v>
      </c>
      <c r="H5" s="532">
        <v>0</v>
      </c>
      <c r="I5" s="532">
        <v>0.62</v>
      </c>
      <c r="J5" s="532">
        <v>2.54</v>
      </c>
      <c r="K5" s="532">
        <v>4.5999999999999996</v>
      </c>
      <c r="L5" s="532">
        <v>7.48</v>
      </c>
      <c r="M5" s="532">
        <v>8.7100000000000009</v>
      </c>
      <c r="N5" s="532">
        <v>9.4499999999999993</v>
      </c>
      <c r="O5" s="532">
        <v>8.74</v>
      </c>
      <c r="P5" s="532">
        <v>8.5399999999999991</v>
      </c>
      <c r="Q5" s="532">
        <v>8.27</v>
      </c>
      <c r="R5" s="532">
        <v>6.43</v>
      </c>
      <c r="S5" s="532">
        <v>3.65</v>
      </c>
      <c r="T5" s="532">
        <v>1.4</v>
      </c>
      <c r="U5" s="532">
        <v>0.04</v>
      </c>
      <c r="V5" s="532">
        <v>0</v>
      </c>
      <c r="W5" s="532">
        <v>0</v>
      </c>
      <c r="X5" s="532">
        <v>0</v>
      </c>
      <c r="Y5" s="532">
        <v>0</v>
      </c>
    </row>
    <row r="6" spans="1:25">
      <c r="A6" t="s">
        <v>814</v>
      </c>
      <c r="B6" s="531">
        <v>0</v>
      </c>
      <c r="C6" s="531">
        <v>0</v>
      </c>
      <c r="D6" s="531">
        <v>0</v>
      </c>
      <c r="E6" s="531">
        <v>0</v>
      </c>
      <c r="F6" s="531">
        <v>0</v>
      </c>
      <c r="G6" s="531">
        <v>0</v>
      </c>
      <c r="H6" s="531">
        <v>0.32</v>
      </c>
      <c r="I6" s="531">
        <v>1.1299999999999999</v>
      </c>
      <c r="J6" s="531">
        <v>3.05</v>
      </c>
      <c r="K6" s="531">
        <v>4.82</v>
      </c>
      <c r="L6" s="531">
        <v>6.97</v>
      </c>
      <c r="M6" s="531">
        <v>8.58</v>
      </c>
      <c r="N6" s="531">
        <v>8.6</v>
      </c>
      <c r="O6" s="531">
        <v>9.27</v>
      </c>
      <c r="P6" s="531">
        <v>8.69</v>
      </c>
      <c r="Q6" s="531">
        <v>8.1</v>
      </c>
      <c r="R6" s="531">
        <v>6.02</v>
      </c>
      <c r="S6" s="531">
        <v>3.46</v>
      </c>
      <c r="T6" s="531">
        <v>1.61</v>
      </c>
      <c r="U6" s="531">
        <v>0.27</v>
      </c>
      <c r="V6" s="531">
        <v>0</v>
      </c>
      <c r="W6" s="531">
        <v>0</v>
      </c>
      <c r="X6" s="531">
        <v>0</v>
      </c>
      <c r="Y6" s="531">
        <v>0</v>
      </c>
    </row>
    <row r="7" spans="1:25">
      <c r="A7" t="s">
        <v>972</v>
      </c>
      <c r="B7" s="532">
        <v>0</v>
      </c>
      <c r="C7" s="532">
        <v>0</v>
      </c>
      <c r="D7" s="532">
        <v>0</v>
      </c>
      <c r="E7" s="532">
        <v>0</v>
      </c>
      <c r="F7" s="532">
        <v>0</v>
      </c>
      <c r="G7" s="532">
        <v>0</v>
      </c>
      <c r="H7" s="532">
        <v>0.6</v>
      </c>
      <c r="I7" s="532">
        <v>1.3</v>
      </c>
      <c r="J7" s="532">
        <v>2.95</v>
      </c>
      <c r="K7" s="532">
        <v>4.34</v>
      </c>
      <c r="L7" s="532">
        <v>6.83</v>
      </c>
      <c r="M7" s="532">
        <v>8.34</v>
      </c>
      <c r="N7" s="532">
        <v>9.5299999999999994</v>
      </c>
      <c r="O7" s="532">
        <v>10.24</v>
      </c>
      <c r="P7" s="532">
        <v>10.23</v>
      </c>
      <c r="Q7" s="532">
        <v>9.0500000000000007</v>
      </c>
      <c r="R7" s="532">
        <v>7.92</v>
      </c>
      <c r="S7" s="532">
        <v>4.9400000000000004</v>
      </c>
      <c r="T7" s="532">
        <v>2.2999999999999998</v>
      </c>
      <c r="U7" s="532">
        <v>0.51</v>
      </c>
      <c r="V7" s="532">
        <v>0</v>
      </c>
      <c r="W7" s="532">
        <v>0</v>
      </c>
      <c r="X7" s="532">
        <v>0</v>
      </c>
      <c r="Y7" s="532">
        <v>0</v>
      </c>
    </row>
    <row r="8" spans="1:25">
      <c r="A8" t="s">
        <v>973</v>
      </c>
      <c r="B8" s="531">
        <v>0</v>
      </c>
      <c r="C8" s="531">
        <v>0</v>
      </c>
      <c r="D8" s="531">
        <v>0</v>
      </c>
      <c r="E8" s="531">
        <v>0</v>
      </c>
      <c r="F8" s="531">
        <v>0</v>
      </c>
      <c r="G8" s="531">
        <v>0</v>
      </c>
      <c r="H8" s="531">
        <v>0.5</v>
      </c>
      <c r="I8" s="531">
        <v>1.1499999999999999</v>
      </c>
      <c r="J8" s="531">
        <v>3.26</v>
      </c>
      <c r="K8" s="531">
        <v>5.28</v>
      </c>
      <c r="L8" s="531">
        <v>7.36</v>
      </c>
      <c r="M8" s="531">
        <v>9.4</v>
      </c>
      <c r="N8" s="531">
        <v>9.7899999999999991</v>
      </c>
      <c r="O8" s="531">
        <v>10.029999999999999</v>
      </c>
      <c r="P8" s="531">
        <v>10.15</v>
      </c>
      <c r="Q8" s="531">
        <v>8.84</v>
      </c>
      <c r="R8" s="531">
        <v>7.8</v>
      </c>
      <c r="S8" s="531">
        <v>5.18</v>
      </c>
      <c r="T8" s="531">
        <v>2.69</v>
      </c>
      <c r="U8" s="531">
        <v>0.72</v>
      </c>
      <c r="V8" s="531">
        <v>0</v>
      </c>
      <c r="W8" s="531">
        <v>0</v>
      </c>
      <c r="X8" s="531">
        <v>0</v>
      </c>
      <c r="Y8" s="531">
        <v>0</v>
      </c>
    </row>
    <row r="9" spans="1:25">
      <c r="A9" t="s">
        <v>974</v>
      </c>
      <c r="B9" s="532">
        <v>0</v>
      </c>
      <c r="C9" s="532">
        <v>0</v>
      </c>
      <c r="D9" s="532">
        <v>0</v>
      </c>
      <c r="E9" s="532">
        <v>0</v>
      </c>
      <c r="F9" s="532">
        <v>0</v>
      </c>
      <c r="G9" s="532">
        <v>0</v>
      </c>
      <c r="H9" s="532">
        <v>0.01</v>
      </c>
      <c r="I9" s="532">
        <v>0.83</v>
      </c>
      <c r="J9" s="532">
        <v>2.61</v>
      </c>
      <c r="K9" s="532">
        <v>4.66</v>
      </c>
      <c r="L9" s="532">
        <v>6.72</v>
      </c>
      <c r="M9" s="532">
        <v>9.4700000000000006</v>
      </c>
      <c r="N9" s="532">
        <v>9.74</v>
      </c>
      <c r="O9" s="532">
        <v>10.15</v>
      </c>
      <c r="P9" s="532">
        <v>10.71</v>
      </c>
      <c r="Q9" s="532">
        <v>9.84</v>
      </c>
      <c r="R9" s="532">
        <v>7.78</v>
      </c>
      <c r="S9" s="532">
        <v>5</v>
      </c>
      <c r="T9" s="532">
        <v>2.11</v>
      </c>
      <c r="U9" s="532">
        <v>0.28000000000000003</v>
      </c>
      <c r="V9" s="532">
        <v>0</v>
      </c>
      <c r="W9" s="532">
        <v>0</v>
      </c>
      <c r="X9" s="532">
        <v>0</v>
      </c>
      <c r="Y9" s="532">
        <v>0</v>
      </c>
    </row>
    <row r="10" spans="1:25">
      <c r="A10" t="s">
        <v>975</v>
      </c>
      <c r="B10" s="531">
        <v>0</v>
      </c>
      <c r="C10" s="531">
        <v>0</v>
      </c>
      <c r="D10" s="531">
        <v>0</v>
      </c>
      <c r="E10" s="531">
        <v>0</v>
      </c>
      <c r="F10" s="531">
        <v>0</v>
      </c>
      <c r="G10" s="531">
        <v>0</v>
      </c>
      <c r="H10" s="531">
        <v>0</v>
      </c>
      <c r="I10" s="531">
        <v>0.47</v>
      </c>
      <c r="J10" s="531">
        <v>2.4300000000000002</v>
      </c>
      <c r="K10" s="531">
        <v>5.17</v>
      </c>
      <c r="L10" s="531">
        <v>7.46</v>
      </c>
      <c r="M10" s="531">
        <v>8.85</v>
      </c>
      <c r="N10" s="531">
        <v>9.24</v>
      </c>
      <c r="O10" s="531">
        <v>9.0299999999999994</v>
      </c>
      <c r="P10" s="531">
        <v>9.16</v>
      </c>
      <c r="Q10" s="531">
        <v>8.39</v>
      </c>
      <c r="R10" s="531">
        <v>5.96</v>
      </c>
      <c r="S10" s="531">
        <v>3.69</v>
      </c>
      <c r="T10" s="531">
        <v>1.18</v>
      </c>
      <c r="U10" s="531">
        <v>0</v>
      </c>
      <c r="V10" s="531">
        <v>0</v>
      </c>
      <c r="W10" s="531">
        <v>0</v>
      </c>
      <c r="X10" s="531">
        <v>0</v>
      </c>
      <c r="Y10" s="531">
        <v>0</v>
      </c>
    </row>
    <row r="11" spans="1:25">
      <c r="A11" t="s">
        <v>976</v>
      </c>
      <c r="B11" s="532">
        <v>0</v>
      </c>
      <c r="C11" s="532">
        <v>0</v>
      </c>
      <c r="D11" s="532">
        <v>0</v>
      </c>
      <c r="E11" s="532">
        <v>0</v>
      </c>
      <c r="F11" s="532">
        <v>0</v>
      </c>
      <c r="G11" s="532">
        <v>0</v>
      </c>
      <c r="H11" s="532">
        <v>0</v>
      </c>
      <c r="I11" s="532">
        <v>0.05</v>
      </c>
      <c r="J11" s="532">
        <v>1.47</v>
      </c>
      <c r="K11" s="532">
        <v>4.0199999999999996</v>
      </c>
      <c r="L11" s="532">
        <v>5.81</v>
      </c>
      <c r="M11" s="532">
        <v>7.34</v>
      </c>
      <c r="N11" s="532">
        <v>7.9</v>
      </c>
      <c r="O11" s="532">
        <v>7.38</v>
      </c>
      <c r="P11" s="532">
        <v>7.7</v>
      </c>
      <c r="Q11" s="532">
        <v>6.19</v>
      </c>
      <c r="R11" s="532">
        <v>4.3099999999999996</v>
      </c>
      <c r="S11" s="532">
        <v>1.76</v>
      </c>
      <c r="T11" s="532">
        <v>0.02</v>
      </c>
      <c r="U11" s="532">
        <v>0</v>
      </c>
      <c r="V11" s="532">
        <v>0</v>
      </c>
      <c r="W11" s="532">
        <v>0</v>
      </c>
      <c r="X11" s="532">
        <v>0</v>
      </c>
      <c r="Y11" s="532">
        <v>0</v>
      </c>
    </row>
    <row r="12" spans="1:25">
      <c r="A12" t="s">
        <v>977</v>
      </c>
      <c r="B12" s="531">
        <v>0</v>
      </c>
      <c r="C12" s="531">
        <v>0</v>
      </c>
      <c r="D12" s="531">
        <v>0</v>
      </c>
      <c r="E12" s="531">
        <v>0</v>
      </c>
      <c r="F12" s="531">
        <v>0</v>
      </c>
      <c r="G12" s="531">
        <v>0</v>
      </c>
      <c r="H12" s="531">
        <v>0</v>
      </c>
      <c r="I12" s="531">
        <v>0</v>
      </c>
      <c r="J12" s="531">
        <v>0.64</v>
      </c>
      <c r="K12" s="531">
        <v>2.85</v>
      </c>
      <c r="L12" s="531">
        <v>4.6900000000000004</v>
      </c>
      <c r="M12" s="531">
        <v>6.2</v>
      </c>
      <c r="N12" s="531">
        <v>7.07</v>
      </c>
      <c r="O12" s="531">
        <v>6.84</v>
      </c>
      <c r="P12" s="531">
        <v>6.43</v>
      </c>
      <c r="Q12" s="531">
        <v>5.66</v>
      </c>
      <c r="R12" s="531">
        <v>3.21</v>
      </c>
      <c r="S12" s="531">
        <v>0.71</v>
      </c>
      <c r="T12" s="531">
        <v>0</v>
      </c>
      <c r="U12" s="531">
        <v>0</v>
      </c>
      <c r="V12" s="531">
        <v>0</v>
      </c>
      <c r="W12" s="531">
        <v>0</v>
      </c>
      <c r="X12" s="531">
        <v>0</v>
      </c>
      <c r="Y12" s="531">
        <v>0</v>
      </c>
    </row>
    <row r="13" spans="1:25">
      <c r="A13" t="s">
        <v>978</v>
      </c>
      <c r="B13" s="532">
        <v>0</v>
      </c>
      <c r="C13" s="532">
        <v>0</v>
      </c>
      <c r="D13" s="532">
        <v>0</v>
      </c>
      <c r="E13" s="532">
        <v>0</v>
      </c>
      <c r="F13" s="532">
        <v>0</v>
      </c>
      <c r="G13" s="532">
        <v>0</v>
      </c>
      <c r="H13" s="532">
        <v>0</v>
      </c>
      <c r="I13" s="532">
        <v>0</v>
      </c>
      <c r="J13" s="532">
        <v>0.01</v>
      </c>
      <c r="K13" s="532">
        <v>1.31</v>
      </c>
      <c r="L13" s="532">
        <v>2.89</v>
      </c>
      <c r="M13" s="532">
        <v>3.72</v>
      </c>
      <c r="N13" s="532">
        <v>3.58</v>
      </c>
      <c r="O13" s="532">
        <v>4.42</v>
      </c>
      <c r="P13" s="532">
        <v>3.96</v>
      </c>
      <c r="Q13" s="532">
        <v>3.81</v>
      </c>
      <c r="R13" s="532">
        <v>2.12</v>
      </c>
      <c r="S13" s="532">
        <v>0.24</v>
      </c>
      <c r="T13" s="532">
        <v>0</v>
      </c>
      <c r="U13" s="532">
        <v>0</v>
      </c>
      <c r="V13" s="532">
        <v>0</v>
      </c>
      <c r="W13" s="532">
        <v>0</v>
      </c>
      <c r="X13" s="532">
        <v>0</v>
      </c>
      <c r="Y13" s="532">
        <v>0</v>
      </c>
    </row>
    <row r="14" spans="1:25">
      <c r="B14" t="s">
        <v>979</v>
      </c>
      <c r="C14" t="s">
        <v>979</v>
      </c>
      <c r="D14" t="s">
        <v>979</v>
      </c>
      <c r="E14" t="s">
        <v>979</v>
      </c>
      <c r="F14" t="s">
        <v>979</v>
      </c>
      <c r="G14" t="s">
        <v>979</v>
      </c>
      <c r="H14" t="s">
        <v>980</v>
      </c>
      <c r="I14" t="s">
        <v>981</v>
      </c>
      <c r="J14" t="s">
        <v>982</v>
      </c>
      <c r="K14" t="s">
        <v>983</v>
      </c>
      <c r="L14" t="s">
        <v>984</v>
      </c>
      <c r="M14" t="s">
        <v>985</v>
      </c>
      <c r="N14" t="s">
        <v>986</v>
      </c>
      <c r="O14" t="s">
        <v>987</v>
      </c>
      <c r="P14" t="s">
        <v>988</v>
      </c>
      <c r="Q14" t="s">
        <v>989</v>
      </c>
      <c r="R14" t="s">
        <v>990</v>
      </c>
      <c r="S14" t="s">
        <v>991</v>
      </c>
      <c r="T14" t="s">
        <v>992</v>
      </c>
      <c r="U14" t="s">
        <v>993</v>
      </c>
      <c r="V14" t="s">
        <v>979</v>
      </c>
      <c r="W14" t="s">
        <v>979</v>
      </c>
      <c r="X14" t="s">
        <v>979</v>
      </c>
      <c r="Y14" t="s">
        <v>979</v>
      </c>
    </row>
    <row r="15" spans="1:25">
      <c r="B15" s="206">
        <f>B2*Inputs!$E$40</f>
        <v>0</v>
      </c>
      <c r="C15" s="206">
        <f>C2*Inputs!$E$40</f>
        <v>0</v>
      </c>
      <c r="D15" s="206">
        <f>D2*Inputs!$E$40</f>
        <v>0</v>
      </c>
      <c r="E15" s="206">
        <f>E2*Inputs!$E$40</f>
        <v>0</v>
      </c>
      <c r="F15" s="206">
        <f>F2*Inputs!$E$40</f>
        <v>0</v>
      </c>
      <c r="G15" s="206">
        <f>G2*Inputs!$E$40</f>
        <v>0</v>
      </c>
      <c r="H15" s="206">
        <f>H2*Inputs!$E$40</f>
        <v>0</v>
      </c>
      <c r="I15" s="206">
        <f>I2*Inputs!$E$40</f>
        <v>0</v>
      </c>
      <c r="J15" s="206">
        <f>J2*Inputs!$E$40</f>
        <v>0</v>
      </c>
      <c r="K15" s="206">
        <f>K2*Inputs!$E$40</f>
        <v>575.5630000000001</v>
      </c>
      <c r="L15" s="206">
        <f>L2*Inputs!$E$40</f>
        <v>1920.6990000000003</v>
      </c>
      <c r="M15" s="206">
        <f>M2*Inputs!$E$40</f>
        <v>2987.7540000000004</v>
      </c>
      <c r="N15" s="206">
        <f>N2*Inputs!$E$40</f>
        <v>3686.1900000000005</v>
      </c>
      <c r="O15" s="206">
        <f>O2*Inputs!$E$40</f>
        <v>4488.0980000000009</v>
      </c>
      <c r="P15" s="206">
        <f>P2*Inputs!$E$40</f>
        <v>4197.0830000000005</v>
      </c>
      <c r="Q15" s="206">
        <f>Q2*Inputs!$E$40</f>
        <v>3789.6620000000003</v>
      </c>
      <c r="R15" s="206">
        <f>R2*Inputs!$E$40</f>
        <v>2677.3380000000002</v>
      </c>
      <c r="S15" s="206">
        <f>S2*Inputs!$E$40</f>
        <v>1280.4660000000001</v>
      </c>
      <c r="T15" s="206">
        <f>T2*Inputs!$E$40</f>
        <v>0</v>
      </c>
      <c r="U15" s="206">
        <f>U2*Inputs!$E$40</f>
        <v>0</v>
      </c>
      <c r="V15" s="206">
        <f>V2*Inputs!$E$40</f>
        <v>0</v>
      </c>
      <c r="W15" s="206">
        <f>W2*Inputs!$E$40</f>
        <v>0</v>
      </c>
      <c r="X15" s="206">
        <f>X2*Inputs!$E$40</f>
        <v>0</v>
      </c>
      <c r="Y15" s="206">
        <f>Y2*Inputs!$E$40</f>
        <v>0</v>
      </c>
    </row>
    <row r="16" spans="1:25">
      <c r="B16" s="206">
        <f>B3*Inputs!$E$40</f>
        <v>0</v>
      </c>
      <c r="C16" s="206">
        <f>C3*Inputs!$E$40</f>
        <v>0</v>
      </c>
      <c r="D16" s="206">
        <f>D3*Inputs!$E$40</f>
        <v>0</v>
      </c>
      <c r="E16" s="206">
        <f>E3*Inputs!$E$40</f>
        <v>0</v>
      </c>
      <c r="F16" s="206">
        <f>F3*Inputs!$E$40</f>
        <v>0</v>
      </c>
      <c r="G16" s="206">
        <f>G3*Inputs!$E$40</f>
        <v>0</v>
      </c>
      <c r="H16" s="206">
        <f>H3*Inputs!$E$40</f>
        <v>0</v>
      </c>
      <c r="I16" s="206">
        <f>I3*Inputs!$E$40</f>
        <v>0</v>
      </c>
      <c r="J16" s="206">
        <f>J3*Inputs!$E$40</f>
        <v>206.94400000000002</v>
      </c>
      <c r="K16" s="206">
        <f>K3*Inputs!$E$40</f>
        <v>1306.3340000000001</v>
      </c>
      <c r="L16" s="206">
        <f>L3*Inputs!$E$40</f>
        <v>2308.7190000000001</v>
      </c>
      <c r="M16" s="206">
        <f>M3*Inputs!$E$40</f>
        <v>3731.4589999999998</v>
      </c>
      <c r="N16" s="206">
        <f>N3*Inputs!$E$40</f>
        <v>4171.2150000000001</v>
      </c>
      <c r="O16" s="206">
        <f>O3*Inputs!$E$40</f>
        <v>3957.8040000000005</v>
      </c>
      <c r="P16" s="206">
        <f>P3*Inputs!$E$40</f>
        <v>4410.4940000000006</v>
      </c>
      <c r="Q16" s="206">
        <f>Q3*Inputs!$E$40</f>
        <v>4074.21</v>
      </c>
      <c r="R16" s="206">
        <f>R3*Inputs!$E$40</f>
        <v>2987.7540000000004</v>
      </c>
      <c r="S16" s="206">
        <f>S3*Inputs!$E$40</f>
        <v>1571.4810000000002</v>
      </c>
      <c r="T16" s="206">
        <f>T3*Inputs!$E$40</f>
        <v>116.40600000000001</v>
      </c>
      <c r="U16" s="206">
        <f>U3*Inputs!$E$40</f>
        <v>0</v>
      </c>
      <c r="V16" s="206">
        <f>V3*Inputs!$E$40</f>
        <v>0</v>
      </c>
      <c r="W16" s="206">
        <f>W3*Inputs!$E$40</f>
        <v>0</v>
      </c>
      <c r="X16" s="206">
        <f>X3*Inputs!$E$40</f>
        <v>0</v>
      </c>
      <c r="Y16" s="206">
        <f>Y3*Inputs!$E$40</f>
        <v>0</v>
      </c>
    </row>
    <row r="17" spans="2:26">
      <c r="B17" s="206">
        <f>B4*Inputs!$E$40</f>
        <v>0</v>
      </c>
      <c r="C17" s="206">
        <f>C4*Inputs!$E$40</f>
        <v>0</v>
      </c>
      <c r="D17" s="206">
        <f>D4*Inputs!$E$40</f>
        <v>0</v>
      </c>
      <c r="E17" s="206">
        <f>E4*Inputs!$E$40</f>
        <v>0</v>
      </c>
      <c r="F17" s="206">
        <f>F4*Inputs!$E$40</f>
        <v>0</v>
      </c>
      <c r="G17" s="206">
        <f>G4*Inputs!$E$40</f>
        <v>0</v>
      </c>
      <c r="H17" s="206">
        <f>H4*Inputs!$E$40</f>
        <v>0</v>
      </c>
      <c r="I17" s="206">
        <f>I4*Inputs!$E$40</f>
        <v>51.736000000000004</v>
      </c>
      <c r="J17" s="206">
        <f>J4*Inputs!$E$40</f>
        <v>879.51200000000017</v>
      </c>
      <c r="K17" s="206">
        <f>K4*Inputs!$E$40</f>
        <v>1953.0340000000001</v>
      </c>
      <c r="L17" s="206">
        <f>L4*Inputs!$E$40</f>
        <v>3414.5760000000005</v>
      </c>
      <c r="M17" s="206">
        <f>M4*Inputs!$E$40</f>
        <v>3537.4490000000001</v>
      </c>
      <c r="N17" s="206">
        <f>N4*Inputs!$E$40</f>
        <v>5121.8640000000005</v>
      </c>
      <c r="O17" s="206">
        <f>O4*Inputs!$E$40</f>
        <v>5354.6760000000004</v>
      </c>
      <c r="P17" s="206">
        <f>P4*Inputs!$E$40</f>
        <v>5490.4830000000002</v>
      </c>
      <c r="Q17" s="206">
        <f>Q4*Inputs!$E$40</f>
        <v>5024.8590000000004</v>
      </c>
      <c r="R17" s="206">
        <f>R4*Inputs!$E$40</f>
        <v>4125.9459999999999</v>
      </c>
      <c r="S17" s="206">
        <f>S4*Inputs!$E$40</f>
        <v>2127.643</v>
      </c>
      <c r="T17" s="206">
        <f>T4*Inputs!$E$40</f>
        <v>633.76600000000008</v>
      </c>
      <c r="U17" s="206">
        <f>U4*Inputs!$E$40</f>
        <v>0</v>
      </c>
      <c r="V17" s="206">
        <f>V4*Inputs!$E$40</f>
        <v>0</v>
      </c>
      <c r="W17" s="206">
        <f>W4*Inputs!$E$40</f>
        <v>0</v>
      </c>
      <c r="X17" s="206">
        <f>X4*Inputs!$E$40</f>
        <v>0</v>
      </c>
      <c r="Y17" s="206">
        <f>Y4*Inputs!$E$40</f>
        <v>0</v>
      </c>
    </row>
    <row r="18" spans="2:26">
      <c r="B18" s="206">
        <f>B5*Inputs!$E$40</f>
        <v>0</v>
      </c>
      <c r="C18" s="206">
        <f>C5*Inputs!$E$40</f>
        <v>0</v>
      </c>
      <c r="D18" s="206">
        <f>D5*Inputs!$E$40</f>
        <v>0</v>
      </c>
      <c r="E18" s="206">
        <f>E5*Inputs!$E$40</f>
        <v>0</v>
      </c>
      <c r="F18" s="206">
        <f>F5*Inputs!$E$40</f>
        <v>0</v>
      </c>
      <c r="G18" s="206">
        <f>G5*Inputs!$E$40</f>
        <v>0</v>
      </c>
      <c r="H18" s="206">
        <f>H5*Inputs!$E$40</f>
        <v>0</v>
      </c>
      <c r="I18" s="206">
        <f>I5*Inputs!$E$40</f>
        <v>400.95400000000001</v>
      </c>
      <c r="J18" s="206">
        <f>J5*Inputs!$E$40</f>
        <v>1642.6180000000002</v>
      </c>
      <c r="K18" s="206">
        <f>K5*Inputs!$E$40</f>
        <v>2974.82</v>
      </c>
      <c r="L18" s="206">
        <f>L5*Inputs!$E$40</f>
        <v>4837.3160000000007</v>
      </c>
      <c r="M18" s="206">
        <f>M5*Inputs!$E$40</f>
        <v>5632.7570000000005</v>
      </c>
      <c r="N18" s="206">
        <f>N5*Inputs!$E$40</f>
        <v>6111.3149999999996</v>
      </c>
      <c r="O18" s="206">
        <f>O5*Inputs!$E$40</f>
        <v>5652.1580000000004</v>
      </c>
      <c r="P18" s="206">
        <f>P5*Inputs!$E$40</f>
        <v>5522.8180000000002</v>
      </c>
      <c r="Q18" s="206">
        <f>Q5*Inputs!$E$40</f>
        <v>5348.2089999999998</v>
      </c>
      <c r="R18" s="206">
        <f>R5*Inputs!$E$40</f>
        <v>4158.2809999999999</v>
      </c>
      <c r="S18" s="206">
        <f>S5*Inputs!$E$40</f>
        <v>2360.4549999999999</v>
      </c>
      <c r="T18" s="206">
        <f>T5*Inputs!$E$40</f>
        <v>905.38</v>
      </c>
      <c r="U18" s="206">
        <f>U5*Inputs!$E$40</f>
        <v>25.868000000000002</v>
      </c>
      <c r="V18" s="206">
        <f>V5*Inputs!$E$40</f>
        <v>0</v>
      </c>
      <c r="W18" s="206">
        <f>W5*Inputs!$E$40</f>
        <v>0</v>
      </c>
      <c r="X18" s="206">
        <f>X5*Inputs!$E$40</f>
        <v>0</v>
      </c>
      <c r="Y18" s="206">
        <f>Y5*Inputs!$E$40</f>
        <v>0</v>
      </c>
    </row>
    <row r="19" spans="2:26">
      <c r="B19" s="206">
        <f>B6*Inputs!$E$40</f>
        <v>0</v>
      </c>
      <c r="C19" s="206">
        <f>C6*Inputs!$E$40</f>
        <v>0</v>
      </c>
      <c r="D19" s="206">
        <f>D6*Inputs!$E$40</f>
        <v>0</v>
      </c>
      <c r="E19" s="206">
        <f>E6*Inputs!$E$40</f>
        <v>0</v>
      </c>
      <c r="F19" s="206">
        <f>F6*Inputs!$E$40</f>
        <v>0</v>
      </c>
      <c r="G19" s="206">
        <f>G6*Inputs!$E$40</f>
        <v>0</v>
      </c>
      <c r="H19" s="206">
        <f>H6*Inputs!$E$40</f>
        <v>206.94400000000002</v>
      </c>
      <c r="I19" s="206">
        <f>I6*Inputs!$E$40</f>
        <v>730.77099999999996</v>
      </c>
      <c r="J19" s="206">
        <f>J6*Inputs!$E$40</f>
        <v>1972.4349999999999</v>
      </c>
      <c r="K19" s="206">
        <f>K6*Inputs!$E$40</f>
        <v>3117.0940000000005</v>
      </c>
      <c r="L19" s="206">
        <f>L6*Inputs!$E$40</f>
        <v>4507.4989999999998</v>
      </c>
      <c r="M19" s="206">
        <f>M6*Inputs!$E$40</f>
        <v>5548.6860000000006</v>
      </c>
      <c r="N19" s="206">
        <f>N6*Inputs!$E$40</f>
        <v>5561.62</v>
      </c>
      <c r="O19" s="206">
        <f>O6*Inputs!$E$40</f>
        <v>5994.9090000000006</v>
      </c>
      <c r="P19" s="206">
        <f>P6*Inputs!$E$40</f>
        <v>5619.8230000000003</v>
      </c>
      <c r="Q19" s="206">
        <f>Q6*Inputs!$E$40</f>
        <v>5238.2700000000004</v>
      </c>
      <c r="R19" s="206">
        <f>R6*Inputs!$E$40</f>
        <v>3893.134</v>
      </c>
      <c r="S19" s="206">
        <f>S6*Inputs!$E$40</f>
        <v>2237.5820000000003</v>
      </c>
      <c r="T19" s="206">
        <f>T6*Inputs!$E$40</f>
        <v>1041.1870000000001</v>
      </c>
      <c r="U19" s="206">
        <f>U6*Inputs!$E$40</f>
        <v>174.60900000000004</v>
      </c>
      <c r="V19" s="206">
        <f>V6*Inputs!$E$40</f>
        <v>0</v>
      </c>
      <c r="W19" s="206">
        <f>W6*Inputs!$E$40</f>
        <v>0</v>
      </c>
      <c r="X19" s="206">
        <f>X6*Inputs!$E$40</f>
        <v>0</v>
      </c>
      <c r="Y19" s="206">
        <f>Y6*Inputs!$E$40</f>
        <v>0</v>
      </c>
    </row>
    <row r="20" spans="2:26">
      <c r="B20" s="206">
        <f>B7*Inputs!$E$40</f>
        <v>0</v>
      </c>
      <c r="C20" s="206">
        <f>C7*Inputs!$E$40</f>
        <v>0</v>
      </c>
      <c r="D20" s="206">
        <f>D7*Inputs!$E$40</f>
        <v>0</v>
      </c>
      <c r="E20" s="206">
        <f>E7*Inputs!$E$40</f>
        <v>0</v>
      </c>
      <c r="F20" s="206">
        <f>F7*Inputs!$E$40</f>
        <v>0</v>
      </c>
      <c r="G20" s="206">
        <f>G7*Inputs!$E$40</f>
        <v>0</v>
      </c>
      <c r="H20" s="206">
        <f>H7*Inputs!$E$40</f>
        <v>388.02000000000004</v>
      </c>
      <c r="I20" s="206">
        <f>I7*Inputs!$E$40</f>
        <v>840.71</v>
      </c>
      <c r="J20" s="206">
        <f>J7*Inputs!$E$40</f>
        <v>1907.7650000000003</v>
      </c>
      <c r="K20" s="206">
        <f>K7*Inputs!$E$40</f>
        <v>2806.6779999999999</v>
      </c>
      <c r="L20" s="206">
        <f>L7*Inputs!$E$40</f>
        <v>4416.9610000000002</v>
      </c>
      <c r="M20" s="206">
        <f>M7*Inputs!$E$40</f>
        <v>5393.4780000000001</v>
      </c>
      <c r="N20" s="206">
        <f>N7*Inputs!$E$40</f>
        <v>6163.0510000000004</v>
      </c>
      <c r="O20" s="206">
        <f>O7*Inputs!$E$40</f>
        <v>6622.2080000000005</v>
      </c>
      <c r="P20" s="206">
        <f>P7*Inputs!$E$40</f>
        <v>6615.7410000000009</v>
      </c>
      <c r="Q20" s="206">
        <f>Q7*Inputs!$E$40</f>
        <v>5852.6350000000011</v>
      </c>
      <c r="R20" s="206">
        <f>R7*Inputs!$E$40</f>
        <v>5121.8640000000005</v>
      </c>
      <c r="S20" s="206">
        <f>S7*Inputs!$E$40</f>
        <v>3194.6980000000003</v>
      </c>
      <c r="T20" s="206">
        <f>T7*Inputs!$E$40</f>
        <v>1487.41</v>
      </c>
      <c r="U20" s="206">
        <f>U7*Inputs!$E$40</f>
        <v>329.81700000000001</v>
      </c>
      <c r="V20" s="206">
        <f>V7*Inputs!$E$40</f>
        <v>0</v>
      </c>
      <c r="W20" s="206">
        <f>W7*Inputs!$E$40</f>
        <v>0</v>
      </c>
      <c r="X20" s="206">
        <f>X7*Inputs!$E$40</f>
        <v>0</v>
      </c>
      <c r="Y20" s="206">
        <f>Y7*Inputs!$E$40</f>
        <v>0</v>
      </c>
    </row>
    <row r="21" spans="2:26">
      <c r="B21" s="206">
        <f>B8*Inputs!$E$40</f>
        <v>0</v>
      </c>
      <c r="C21" s="206">
        <f>C8*Inputs!$E$40</f>
        <v>0</v>
      </c>
      <c r="D21" s="206">
        <f>D8*Inputs!$E$40</f>
        <v>0</v>
      </c>
      <c r="E21" s="206">
        <f>E8*Inputs!$E$40</f>
        <v>0</v>
      </c>
      <c r="F21" s="206">
        <f>F8*Inputs!$E$40</f>
        <v>0</v>
      </c>
      <c r="G21" s="206">
        <f>G8*Inputs!$E$40</f>
        <v>0</v>
      </c>
      <c r="H21" s="206">
        <f>H8*Inputs!$E$40</f>
        <v>323.35000000000002</v>
      </c>
      <c r="I21" s="206">
        <f>I8*Inputs!$E$40</f>
        <v>743.70500000000004</v>
      </c>
      <c r="J21" s="206">
        <f>J8*Inputs!$E$40</f>
        <v>2108.2420000000002</v>
      </c>
      <c r="K21" s="206">
        <f>K8*Inputs!$E$40</f>
        <v>3414.5760000000005</v>
      </c>
      <c r="L21" s="206">
        <f>L8*Inputs!$E$40</f>
        <v>4759.7120000000004</v>
      </c>
      <c r="M21" s="206">
        <f>M8*Inputs!$E$40</f>
        <v>6078.9800000000005</v>
      </c>
      <c r="N21" s="206">
        <f>N8*Inputs!$E$40</f>
        <v>6331.1930000000002</v>
      </c>
      <c r="O21" s="206">
        <f>O8*Inputs!$E$40</f>
        <v>6486.4009999999998</v>
      </c>
      <c r="P21" s="206">
        <f>P8*Inputs!$E$40</f>
        <v>6564.005000000001</v>
      </c>
      <c r="Q21" s="206">
        <f>Q8*Inputs!$E$40</f>
        <v>5716.8280000000004</v>
      </c>
      <c r="R21" s="206">
        <f>R8*Inputs!$E$40</f>
        <v>5044.26</v>
      </c>
      <c r="S21" s="206">
        <f>S8*Inputs!$E$40</f>
        <v>3349.9059999999999</v>
      </c>
      <c r="T21" s="206">
        <f>T8*Inputs!$E$40</f>
        <v>1739.623</v>
      </c>
      <c r="U21" s="206">
        <f>U8*Inputs!$E$40</f>
        <v>465.62400000000002</v>
      </c>
      <c r="V21" s="206">
        <f>V8*Inputs!$E$40</f>
        <v>0</v>
      </c>
      <c r="W21" s="206">
        <f>W8*Inputs!$E$40</f>
        <v>0</v>
      </c>
      <c r="X21" s="206">
        <f>X8*Inputs!$E$40</f>
        <v>0</v>
      </c>
      <c r="Y21" s="206">
        <f>Y8*Inputs!$E$40</f>
        <v>0</v>
      </c>
    </row>
    <row r="22" spans="2:26">
      <c r="B22" s="206">
        <f>B9*Inputs!$E$40</f>
        <v>0</v>
      </c>
      <c r="C22" s="206">
        <f>C9*Inputs!$E$40</f>
        <v>0</v>
      </c>
      <c r="D22" s="206">
        <f>D9*Inputs!$E$40</f>
        <v>0</v>
      </c>
      <c r="E22" s="206">
        <f>E9*Inputs!$E$40</f>
        <v>0</v>
      </c>
      <c r="F22" s="206">
        <f>F9*Inputs!$E$40</f>
        <v>0</v>
      </c>
      <c r="G22" s="206">
        <f>G9*Inputs!$E$40</f>
        <v>0</v>
      </c>
      <c r="H22" s="206">
        <f>H9*Inputs!$E$40</f>
        <v>6.4670000000000005</v>
      </c>
      <c r="I22" s="206">
        <f>I9*Inputs!$E$40</f>
        <v>536.76099999999997</v>
      </c>
      <c r="J22" s="206">
        <f>J9*Inputs!$E$40</f>
        <v>1687.8869999999999</v>
      </c>
      <c r="K22" s="206">
        <f>K9*Inputs!$E$40</f>
        <v>3013.6220000000003</v>
      </c>
      <c r="L22" s="206">
        <f>L9*Inputs!$E$40</f>
        <v>4345.8240000000005</v>
      </c>
      <c r="M22" s="206">
        <f>M9*Inputs!$E$40</f>
        <v>6124.2490000000007</v>
      </c>
      <c r="N22" s="206">
        <f>N9*Inputs!$E$40</f>
        <v>6298.8580000000002</v>
      </c>
      <c r="O22" s="206">
        <f>O9*Inputs!$E$40</f>
        <v>6564.005000000001</v>
      </c>
      <c r="P22" s="206">
        <f>P9*Inputs!$E$40</f>
        <v>6926.1570000000011</v>
      </c>
      <c r="Q22" s="206">
        <f>Q9*Inputs!$E$40</f>
        <v>6363.5280000000002</v>
      </c>
      <c r="R22" s="206">
        <f>R9*Inputs!$E$40</f>
        <v>5031.3260000000009</v>
      </c>
      <c r="S22" s="206">
        <f>S9*Inputs!$E$40</f>
        <v>3233.5</v>
      </c>
      <c r="T22" s="206">
        <f>T9*Inputs!$E$40</f>
        <v>1364.537</v>
      </c>
      <c r="U22" s="206">
        <f>U9*Inputs!$E$40</f>
        <v>181.07600000000002</v>
      </c>
      <c r="V22" s="206">
        <f>V9*Inputs!$E$40</f>
        <v>0</v>
      </c>
      <c r="W22" s="206">
        <f>W9*Inputs!$E$40</f>
        <v>0</v>
      </c>
      <c r="X22" s="206">
        <f>X9*Inputs!$E$40</f>
        <v>0</v>
      </c>
      <c r="Y22" s="206">
        <f>Y9*Inputs!$E$40</f>
        <v>0</v>
      </c>
    </row>
    <row r="23" spans="2:26">
      <c r="B23" s="206">
        <f>B10*Inputs!$E$40</f>
        <v>0</v>
      </c>
      <c r="C23" s="206">
        <f>C10*Inputs!$E$40</f>
        <v>0</v>
      </c>
      <c r="D23" s="206">
        <f>D10*Inputs!$E$40</f>
        <v>0</v>
      </c>
      <c r="E23" s="206">
        <f>E10*Inputs!$E$40</f>
        <v>0</v>
      </c>
      <c r="F23" s="206">
        <f>F10*Inputs!$E$40</f>
        <v>0</v>
      </c>
      <c r="G23" s="206">
        <f>G10*Inputs!$E$40</f>
        <v>0</v>
      </c>
      <c r="H23" s="206">
        <f>H10*Inputs!$E$40</f>
        <v>0</v>
      </c>
      <c r="I23" s="206">
        <f>I10*Inputs!$E$40</f>
        <v>303.94900000000001</v>
      </c>
      <c r="J23" s="206">
        <f>J10*Inputs!$E$40</f>
        <v>1571.4810000000002</v>
      </c>
      <c r="K23" s="206">
        <f>K10*Inputs!$E$40</f>
        <v>3343.4390000000003</v>
      </c>
      <c r="L23" s="206">
        <f>L10*Inputs!$E$40</f>
        <v>4824.3820000000005</v>
      </c>
      <c r="M23" s="206">
        <f>M10*Inputs!$E$40</f>
        <v>5723.2950000000001</v>
      </c>
      <c r="N23" s="206">
        <f>N10*Inputs!$E$40</f>
        <v>5975.5080000000007</v>
      </c>
      <c r="O23" s="206">
        <f>O10*Inputs!$E$40</f>
        <v>5839.701</v>
      </c>
      <c r="P23" s="206">
        <f>P10*Inputs!$E$40</f>
        <v>5923.7720000000008</v>
      </c>
      <c r="Q23" s="206">
        <f>Q10*Inputs!$E$40</f>
        <v>5425.813000000001</v>
      </c>
      <c r="R23" s="206">
        <f>R10*Inputs!$E$40</f>
        <v>3854.3320000000003</v>
      </c>
      <c r="S23" s="206">
        <f>S10*Inputs!$E$40</f>
        <v>2386.3230000000003</v>
      </c>
      <c r="T23" s="206">
        <f>T10*Inputs!$E$40</f>
        <v>763.10599999999999</v>
      </c>
      <c r="U23" s="206">
        <f>U10*Inputs!$E$40</f>
        <v>0</v>
      </c>
      <c r="V23" s="206">
        <f>V10*Inputs!$E$40</f>
        <v>0</v>
      </c>
      <c r="W23" s="206">
        <f>W10*Inputs!$E$40</f>
        <v>0</v>
      </c>
      <c r="X23" s="206">
        <f>X10*Inputs!$E$40</f>
        <v>0</v>
      </c>
      <c r="Y23" s="206">
        <f>Y10*Inputs!$E$40</f>
        <v>0</v>
      </c>
    </row>
    <row r="24" spans="2:26">
      <c r="B24" s="206">
        <f>B11*Inputs!$E$40</f>
        <v>0</v>
      </c>
      <c r="C24" s="206">
        <f>C11*Inputs!$E$40</f>
        <v>0</v>
      </c>
      <c r="D24" s="206">
        <f>D11*Inputs!$E$40</f>
        <v>0</v>
      </c>
      <c r="E24" s="206">
        <f>E11*Inputs!$E$40</f>
        <v>0</v>
      </c>
      <c r="F24" s="206">
        <f>F11*Inputs!$E$40</f>
        <v>0</v>
      </c>
      <c r="G24" s="206">
        <f>G11*Inputs!$E$40</f>
        <v>0</v>
      </c>
      <c r="H24" s="206">
        <f>H11*Inputs!$E$40</f>
        <v>0</v>
      </c>
      <c r="I24" s="206">
        <f>I11*Inputs!$E$40</f>
        <v>32.335000000000001</v>
      </c>
      <c r="J24" s="206">
        <f>J11*Inputs!$E$40</f>
        <v>950.649</v>
      </c>
      <c r="K24" s="206">
        <f>K11*Inputs!$E$40</f>
        <v>2599.7339999999999</v>
      </c>
      <c r="L24" s="206">
        <f>L11*Inputs!$E$40</f>
        <v>3757.3270000000002</v>
      </c>
      <c r="M24" s="206">
        <f>M11*Inputs!$E$40</f>
        <v>4746.7780000000002</v>
      </c>
      <c r="N24" s="206">
        <f>N11*Inputs!$E$40</f>
        <v>5108.93</v>
      </c>
      <c r="O24" s="206">
        <f>O11*Inputs!$E$40</f>
        <v>4772.6460000000006</v>
      </c>
      <c r="P24" s="206">
        <f>P11*Inputs!$E$40</f>
        <v>4979.59</v>
      </c>
      <c r="Q24" s="206">
        <f>Q11*Inputs!$E$40</f>
        <v>4003.0730000000003</v>
      </c>
      <c r="R24" s="206">
        <f>R11*Inputs!$E$40</f>
        <v>2787.277</v>
      </c>
      <c r="S24" s="206">
        <f>S11*Inputs!$E$40</f>
        <v>1138.192</v>
      </c>
      <c r="T24" s="206">
        <f>T11*Inputs!$E$40</f>
        <v>12.934000000000001</v>
      </c>
      <c r="U24" s="206">
        <f>U11*Inputs!$E$40</f>
        <v>0</v>
      </c>
      <c r="V24" s="206">
        <f>V11*Inputs!$E$40</f>
        <v>0</v>
      </c>
      <c r="W24" s="206">
        <f>W11*Inputs!$E$40</f>
        <v>0</v>
      </c>
      <c r="X24" s="206">
        <f>X11*Inputs!$E$40</f>
        <v>0</v>
      </c>
      <c r="Y24" s="206">
        <f>Y11*Inputs!$E$40</f>
        <v>0</v>
      </c>
    </row>
    <row r="25" spans="2:26">
      <c r="B25" s="206">
        <f>B12*Inputs!$E$40</f>
        <v>0</v>
      </c>
      <c r="C25" s="206">
        <f>C12*Inputs!$E$40</f>
        <v>0</v>
      </c>
      <c r="D25" s="206">
        <f>D12*Inputs!$E$40</f>
        <v>0</v>
      </c>
      <c r="E25" s="206">
        <f>E12*Inputs!$E$40</f>
        <v>0</v>
      </c>
      <c r="F25" s="206">
        <f>F12*Inputs!$E$40</f>
        <v>0</v>
      </c>
      <c r="G25" s="206">
        <f>G12*Inputs!$E$40</f>
        <v>0</v>
      </c>
      <c r="H25" s="206">
        <f>H12*Inputs!$E$40</f>
        <v>0</v>
      </c>
      <c r="I25" s="206">
        <f>I12*Inputs!$E$40</f>
        <v>0</v>
      </c>
      <c r="J25" s="206">
        <f>J12*Inputs!$E$40</f>
        <v>413.88800000000003</v>
      </c>
      <c r="K25" s="206">
        <f>K12*Inputs!$E$40</f>
        <v>1843.0950000000003</v>
      </c>
      <c r="L25" s="206">
        <f>L12*Inputs!$E$40</f>
        <v>3033.0230000000006</v>
      </c>
      <c r="M25" s="206">
        <f>M12*Inputs!$E$40</f>
        <v>4009.5400000000004</v>
      </c>
      <c r="N25" s="206">
        <f>N12*Inputs!$E$40</f>
        <v>4572.1690000000008</v>
      </c>
      <c r="O25" s="206">
        <f>O12*Inputs!$E$40</f>
        <v>4423.4279999999999</v>
      </c>
      <c r="P25" s="206">
        <f>P12*Inputs!$E$40</f>
        <v>4158.2809999999999</v>
      </c>
      <c r="Q25" s="206">
        <f>Q12*Inputs!$E$40</f>
        <v>3660.3220000000006</v>
      </c>
      <c r="R25" s="206">
        <f>R12*Inputs!$E$40</f>
        <v>2075.9070000000002</v>
      </c>
      <c r="S25" s="206">
        <f>S12*Inputs!$E$40</f>
        <v>459.15699999999998</v>
      </c>
      <c r="T25" s="206">
        <f>T12*Inputs!$E$40</f>
        <v>0</v>
      </c>
      <c r="U25" s="206">
        <f>U12*Inputs!$E$40</f>
        <v>0</v>
      </c>
      <c r="V25" s="206">
        <f>V12*Inputs!$E$40</f>
        <v>0</v>
      </c>
      <c r="W25" s="206">
        <f>W12*Inputs!$E$40</f>
        <v>0</v>
      </c>
      <c r="X25" s="206">
        <f>X12*Inputs!$E$40</f>
        <v>0</v>
      </c>
      <c r="Y25" s="206">
        <f>Y12*Inputs!$E$40</f>
        <v>0</v>
      </c>
    </row>
    <row r="26" spans="2:26">
      <c r="B26" s="206">
        <f>B13*Inputs!$E$40</f>
        <v>0</v>
      </c>
      <c r="C26" s="206">
        <f>C13*Inputs!$E$40</f>
        <v>0</v>
      </c>
      <c r="D26" s="206">
        <f>D13*Inputs!$E$40</f>
        <v>0</v>
      </c>
      <c r="E26" s="206">
        <f>E13*Inputs!$E$40</f>
        <v>0</v>
      </c>
      <c r="F26" s="206">
        <f>F13*Inputs!$E$40</f>
        <v>0</v>
      </c>
      <c r="G26" s="206">
        <f>G13*Inputs!$E$40</f>
        <v>0</v>
      </c>
      <c r="H26" s="206">
        <f>H13*Inputs!$E$40</f>
        <v>0</v>
      </c>
      <c r="I26" s="206">
        <f>I13*Inputs!$E$40</f>
        <v>0</v>
      </c>
      <c r="J26" s="206">
        <f>J13*Inputs!$E$40</f>
        <v>6.4670000000000005</v>
      </c>
      <c r="K26" s="206">
        <f>K13*Inputs!$E$40</f>
        <v>847.17700000000013</v>
      </c>
      <c r="L26" s="206">
        <f>L13*Inputs!$E$40</f>
        <v>1868.9630000000002</v>
      </c>
      <c r="M26" s="206">
        <f>M13*Inputs!$E$40</f>
        <v>2405.7240000000002</v>
      </c>
      <c r="N26" s="206">
        <f>N13*Inputs!$E$40</f>
        <v>2315.1860000000001</v>
      </c>
      <c r="O26" s="206">
        <f>O13*Inputs!$E$40</f>
        <v>2858.4140000000002</v>
      </c>
      <c r="P26" s="206">
        <f>P13*Inputs!$E$40</f>
        <v>2560.9320000000002</v>
      </c>
      <c r="Q26" s="206">
        <f>Q13*Inputs!$E$40</f>
        <v>2463.9270000000001</v>
      </c>
      <c r="R26" s="206">
        <f>R13*Inputs!$E$40</f>
        <v>1371.0040000000001</v>
      </c>
      <c r="S26" s="206">
        <f>S13*Inputs!$E$40</f>
        <v>155.208</v>
      </c>
      <c r="T26" s="206">
        <f>T13*Inputs!$E$40</f>
        <v>0</v>
      </c>
      <c r="U26" s="206">
        <f>U13*Inputs!$E$40</f>
        <v>0</v>
      </c>
      <c r="V26" s="206">
        <f>V13*Inputs!$E$40</f>
        <v>0</v>
      </c>
      <c r="W26" s="206">
        <f>W13*Inputs!$E$40</f>
        <v>0</v>
      </c>
      <c r="X26" s="206">
        <f>X13*Inputs!$E$40</f>
        <v>0</v>
      </c>
      <c r="Y26" s="206">
        <f>Y13*Inputs!$E$40</f>
        <v>0</v>
      </c>
    </row>
    <row r="27" spans="2:26">
      <c r="B27" s="32">
        <f>SUM(B15:B26)</f>
        <v>0</v>
      </c>
      <c r="C27" s="32">
        <f t="shared" ref="C27:Y27" si="0">SUM(C15:C26)</f>
        <v>0</v>
      </c>
      <c r="D27" s="32">
        <f t="shared" si="0"/>
        <v>0</v>
      </c>
      <c r="E27" s="32">
        <f t="shared" si="0"/>
        <v>0</v>
      </c>
      <c r="F27" s="32">
        <f t="shared" si="0"/>
        <v>0</v>
      </c>
      <c r="G27" s="32">
        <f t="shared" si="0"/>
        <v>0</v>
      </c>
      <c r="H27" s="32">
        <f t="shared" si="0"/>
        <v>924.78100000000006</v>
      </c>
      <c r="I27" s="32">
        <f t="shared" si="0"/>
        <v>3640.9210000000003</v>
      </c>
      <c r="J27" s="32">
        <f t="shared" si="0"/>
        <v>13347.888000000001</v>
      </c>
      <c r="K27" s="32">
        <f t="shared" si="0"/>
        <v>27795.166000000005</v>
      </c>
      <c r="L27" s="32">
        <f t="shared" si="0"/>
        <v>43995.001000000004</v>
      </c>
      <c r="M27" s="32">
        <f t="shared" si="0"/>
        <v>55920.149000000005</v>
      </c>
      <c r="N27" s="32">
        <f t="shared" si="0"/>
        <v>61417.099000000002</v>
      </c>
      <c r="O27" s="32">
        <f t="shared" si="0"/>
        <v>63014.448000000004</v>
      </c>
      <c r="P27" s="32">
        <f t="shared" si="0"/>
        <v>62969.179000000004</v>
      </c>
      <c r="Q27" s="32">
        <f t="shared" si="0"/>
        <v>56961.336000000003</v>
      </c>
      <c r="R27" s="32">
        <f t="shared" si="0"/>
        <v>43128.42300000001</v>
      </c>
      <c r="S27" s="32">
        <f t="shared" si="0"/>
        <v>23494.610999999997</v>
      </c>
      <c r="T27" s="32">
        <f t="shared" si="0"/>
        <v>8064.3490000000011</v>
      </c>
      <c r="U27" s="32">
        <f t="shared" si="0"/>
        <v>1176.9940000000001</v>
      </c>
      <c r="V27" s="32">
        <f t="shared" si="0"/>
        <v>0</v>
      </c>
      <c r="W27" s="32">
        <f t="shared" si="0"/>
        <v>0</v>
      </c>
      <c r="X27" s="32">
        <f t="shared" si="0"/>
        <v>0</v>
      </c>
      <c r="Y27" s="32">
        <f t="shared" si="0"/>
        <v>0</v>
      </c>
      <c r="Z27" s="32">
        <f>SUM(B27:Y27)</f>
        <v>465850.34499999997</v>
      </c>
    </row>
    <row r="28" spans="2:26">
      <c r="G28" s="32"/>
    </row>
    <row r="29" spans="2:26">
      <c r="B29">
        <f>B2*1000</f>
        <v>0</v>
      </c>
      <c r="C29">
        <f t="shared" ref="C29:Z29" si="1">C2*1000</f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890</v>
      </c>
      <c r="L29">
        <f t="shared" si="1"/>
        <v>2970</v>
      </c>
      <c r="M29">
        <f t="shared" si="1"/>
        <v>4620</v>
      </c>
      <c r="N29">
        <f t="shared" si="1"/>
        <v>5700</v>
      </c>
      <c r="O29">
        <f t="shared" si="1"/>
        <v>6940</v>
      </c>
      <c r="P29">
        <f t="shared" si="1"/>
        <v>6490</v>
      </c>
      <c r="Q29">
        <f t="shared" si="1"/>
        <v>5860</v>
      </c>
      <c r="R29">
        <f t="shared" si="1"/>
        <v>4140</v>
      </c>
      <c r="S29">
        <f t="shared" si="1"/>
        <v>1980</v>
      </c>
      <c r="T29">
        <f t="shared" si="1"/>
        <v>0</v>
      </c>
      <c r="U29">
        <f t="shared" si="1"/>
        <v>0</v>
      </c>
      <c r="V29">
        <f t="shared" si="1"/>
        <v>0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</row>
    <row r="30" spans="2:26">
      <c r="B30">
        <f t="shared" ref="B30:Z30" si="2">B3*1000</f>
        <v>0</v>
      </c>
      <c r="C30">
        <f t="shared" si="2"/>
        <v>0</v>
      </c>
      <c r="D30">
        <f t="shared" si="2"/>
        <v>0</v>
      </c>
      <c r="E30">
        <f t="shared" si="2"/>
        <v>0</v>
      </c>
      <c r="F30">
        <f t="shared" si="2"/>
        <v>0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320</v>
      </c>
      <c r="K30">
        <f t="shared" si="2"/>
        <v>2020</v>
      </c>
      <c r="L30">
        <f t="shared" si="2"/>
        <v>3570</v>
      </c>
      <c r="M30">
        <f t="shared" si="2"/>
        <v>5770</v>
      </c>
      <c r="N30">
        <f t="shared" si="2"/>
        <v>6450</v>
      </c>
      <c r="O30">
        <f t="shared" si="2"/>
        <v>6120</v>
      </c>
      <c r="P30">
        <f t="shared" si="2"/>
        <v>6820</v>
      </c>
      <c r="Q30">
        <f t="shared" si="2"/>
        <v>6300</v>
      </c>
      <c r="R30">
        <f t="shared" si="2"/>
        <v>4620</v>
      </c>
      <c r="S30">
        <f t="shared" si="2"/>
        <v>2430</v>
      </c>
      <c r="T30">
        <f t="shared" si="2"/>
        <v>180</v>
      </c>
      <c r="U30">
        <f t="shared" si="2"/>
        <v>0</v>
      </c>
      <c r="V30">
        <f t="shared" si="2"/>
        <v>0</v>
      </c>
      <c r="W30">
        <f t="shared" si="2"/>
        <v>0</v>
      </c>
      <c r="X30">
        <f t="shared" si="2"/>
        <v>0</v>
      </c>
      <c r="Y30">
        <f t="shared" si="2"/>
        <v>0</v>
      </c>
      <c r="Z30">
        <f t="shared" si="2"/>
        <v>0</v>
      </c>
    </row>
    <row r="31" spans="2:26">
      <c r="B31">
        <f t="shared" ref="B31:Z31" si="3">B4*1000</f>
        <v>0</v>
      </c>
      <c r="C31">
        <f t="shared" si="3"/>
        <v>0</v>
      </c>
      <c r="D31">
        <f t="shared" si="3"/>
        <v>0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80</v>
      </c>
      <c r="J31">
        <f t="shared" si="3"/>
        <v>1360</v>
      </c>
      <c r="K31">
        <f t="shared" si="3"/>
        <v>3020</v>
      </c>
      <c r="L31">
        <f t="shared" si="3"/>
        <v>5280</v>
      </c>
      <c r="M31">
        <f t="shared" si="3"/>
        <v>5470</v>
      </c>
      <c r="N31">
        <f t="shared" si="3"/>
        <v>7920</v>
      </c>
      <c r="O31">
        <f t="shared" si="3"/>
        <v>8280</v>
      </c>
      <c r="P31">
        <f t="shared" si="3"/>
        <v>8490</v>
      </c>
      <c r="Q31">
        <f t="shared" si="3"/>
        <v>7770</v>
      </c>
      <c r="R31">
        <f t="shared" si="3"/>
        <v>6380</v>
      </c>
      <c r="S31">
        <f t="shared" si="3"/>
        <v>3290</v>
      </c>
      <c r="T31">
        <f t="shared" si="3"/>
        <v>980</v>
      </c>
      <c r="U31">
        <f t="shared" si="3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</row>
    <row r="32" spans="2:26">
      <c r="B32">
        <f t="shared" ref="B32:Z32" si="4">B5*1000</f>
        <v>0</v>
      </c>
      <c r="C32">
        <f t="shared" si="4"/>
        <v>0</v>
      </c>
      <c r="D32">
        <f t="shared" si="4"/>
        <v>0</v>
      </c>
      <c r="E32">
        <f t="shared" si="4"/>
        <v>0</v>
      </c>
      <c r="F32">
        <f t="shared" si="4"/>
        <v>0</v>
      </c>
      <c r="G32">
        <f t="shared" si="4"/>
        <v>0</v>
      </c>
      <c r="H32">
        <f t="shared" si="4"/>
        <v>0</v>
      </c>
      <c r="I32">
        <f t="shared" si="4"/>
        <v>620</v>
      </c>
      <c r="J32">
        <f t="shared" si="4"/>
        <v>2540</v>
      </c>
      <c r="K32">
        <f t="shared" si="4"/>
        <v>4600</v>
      </c>
      <c r="L32">
        <f t="shared" si="4"/>
        <v>7480</v>
      </c>
      <c r="M32">
        <f t="shared" si="4"/>
        <v>8710</v>
      </c>
      <c r="N32">
        <f t="shared" si="4"/>
        <v>9450</v>
      </c>
      <c r="O32">
        <f t="shared" si="4"/>
        <v>8740</v>
      </c>
      <c r="P32">
        <f t="shared" si="4"/>
        <v>8540</v>
      </c>
      <c r="Q32">
        <f t="shared" si="4"/>
        <v>8270</v>
      </c>
      <c r="R32">
        <f t="shared" si="4"/>
        <v>6430</v>
      </c>
      <c r="S32">
        <f t="shared" si="4"/>
        <v>3650</v>
      </c>
      <c r="T32">
        <f t="shared" si="4"/>
        <v>1400</v>
      </c>
      <c r="U32">
        <f t="shared" si="4"/>
        <v>40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>
        <f t="shared" si="4"/>
        <v>0</v>
      </c>
    </row>
    <row r="33" spans="1:26">
      <c r="B33">
        <f t="shared" ref="B33:Z33" si="5">B6*1000</f>
        <v>0</v>
      </c>
      <c r="C33">
        <f t="shared" si="5"/>
        <v>0</v>
      </c>
      <c r="D33">
        <f t="shared" si="5"/>
        <v>0</v>
      </c>
      <c r="E33">
        <f t="shared" si="5"/>
        <v>0</v>
      </c>
      <c r="F33">
        <f t="shared" si="5"/>
        <v>0</v>
      </c>
      <c r="G33">
        <f t="shared" si="5"/>
        <v>0</v>
      </c>
      <c r="H33">
        <f t="shared" si="5"/>
        <v>320</v>
      </c>
      <c r="I33">
        <f t="shared" si="5"/>
        <v>1130</v>
      </c>
      <c r="J33">
        <f t="shared" si="5"/>
        <v>3050</v>
      </c>
      <c r="K33">
        <f t="shared" si="5"/>
        <v>4820</v>
      </c>
      <c r="L33">
        <f t="shared" si="5"/>
        <v>6970</v>
      </c>
      <c r="M33">
        <f t="shared" si="5"/>
        <v>8580</v>
      </c>
      <c r="N33">
        <f t="shared" si="5"/>
        <v>8600</v>
      </c>
      <c r="O33">
        <f t="shared" si="5"/>
        <v>9270</v>
      </c>
      <c r="P33">
        <f t="shared" si="5"/>
        <v>8690</v>
      </c>
      <c r="Q33">
        <f t="shared" si="5"/>
        <v>8100</v>
      </c>
      <c r="R33">
        <f t="shared" si="5"/>
        <v>6020</v>
      </c>
      <c r="S33">
        <f t="shared" si="5"/>
        <v>3460</v>
      </c>
      <c r="T33">
        <f t="shared" si="5"/>
        <v>1610</v>
      </c>
      <c r="U33">
        <f t="shared" si="5"/>
        <v>270</v>
      </c>
      <c r="V33">
        <f t="shared" si="5"/>
        <v>0</v>
      </c>
      <c r="W33">
        <f t="shared" si="5"/>
        <v>0</v>
      </c>
      <c r="X33">
        <f t="shared" si="5"/>
        <v>0</v>
      </c>
      <c r="Y33">
        <f t="shared" si="5"/>
        <v>0</v>
      </c>
      <c r="Z33">
        <f t="shared" si="5"/>
        <v>0</v>
      </c>
    </row>
    <row r="34" spans="1:26">
      <c r="B34">
        <f t="shared" ref="B34:Z34" si="6">B7*1000</f>
        <v>0</v>
      </c>
      <c r="C34">
        <f t="shared" si="6"/>
        <v>0</v>
      </c>
      <c r="D34">
        <f t="shared" si="6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600</v>
      </c>
      <c r="I34">
        <f t="shared" si="6"/>
        <v>1300</v>
      </c>
      <c r="J34">
        <f t="shared" si="6"/>
        <v>2950</v>
      </c>
      <c r="K34">
        <f t="shared" si="6"/>
        <v>4340</v>
      </c>
      <c r="L34">
        <f t="shared" si="6"/>
        <v>6830</v>
      </c>
      <c r="M34">
        <f t="shared" si="6"/>
        <v>8340</v>
      </c>
      <c r="N34">
        <f t="shared" si="6"/>
        <v>9530</v>
      </c>
      <c r="O34">
        <f t="shared" si="6"/>
        <v>10240</v>
      </c>
      <c r="P34">
        <f t="shared" si="6"/>
        <v>10230</v>
      </c>
      <c r="Q34">
        <f t="shared" si="6"/>
        <v>9050</v>
      </c>
      <c r="R34">
        <f t="shared" si="6"/>
        <v>7920</v>
      </c>
      <c r="S34">
        <f t="shared" si="6"/>
        <v>4940</v>
      </c>
      <c r="T34">
        <f t="shared" si="6"/>
        <v>2300</v>
      </c>
      <c r="U34">
        <f t="shared" si="6"/>
        <v>510</v>
      </c>
      <c r="V34">
        <f t="shared" si="6"/>
        <v>0</v>
      </c>
      <c r="W34">
        <f t="shared" si="6"/>
        <v>0</v>
      </c>
      <c r="X34">
        <f t="shared" si="6"/>
        <v>0</v>
      </c>
      <c r="Y34">
        <f t="shared" si="6"/>
        <v>0</v>
      </c>
      <c r="Z34">
        <f t="shared" si="6"/>
        <v>0</v>
      </c>
    </row>
    <row r="35" spans="1:26">
      <c r="B35">
        <f t="shared" ref="B35:Z35" si="7">B8*1000</f>
        <v>0</v>
      </c>
      <c r="C35">
        <f t="shared" si="7"/>
        <v>0</v>
      </c>
      <c r="D35">
        <f t="shared" si="7"/>
        <v>0</v>
      </c>
      <c r="E35">
        <f t="shared" si="7"/>
        <v>0</v>
      </c>
      <c r="F35">
        <f t="shared" si="7"/>
        <v>0</v>
      </c>
      <c r="G35">
        <f t="shared" si="7"/>
        <v>0</v>
      </c>
      <c r="H35">
        <f t="shared" si="7"/>
        <v>500</v>
      </c>
      <c r="I35">
        <f t="shared" si="7"/>
        <v>1150</v>
      </c>
      <c r="J35">
        <f t="shared" si="7"/>
        <v>3260</v>
      </c>
      <c r="K35">
        <f t="shared" si="7"/>
        <v>5280</v>
      </c>
      <c r="L35">
        <f t="shared" si="7"/>
        <v>7360</v>
      </c>
      <c r="M35">
        <f t="shared" si="7"/>
        <v>9400</v>
      </c>
      <c r="N35">
        <f t="shared" si="7"/>
        <v>9790</v>
      </c>
      <c r="O35">
        <f t="shared" si="7"/>
        <v>10030</v>
      </c>
      <c r="P35">
        <f t="shared" si="7"/>
        <v>10150</v>
      </c>
      <c r="Q35">
        <f t="shared" si="7"/>
        <v>8840</v>
      </c>
      <c r="R35">
        <f t="shared" si="7"/>
        <v>7800</v>
      </c>
      <c r="S35">
        <f t="shared" si="7"/>
        <v>5180</v>
      </c>
      <c r="T35">
        <f t="shared" si="7"/>
        <v>2690</v>
      </c>
      <c r="U35">
        <f t="shared" si="7"/>
        <v>720</v>
      </c>
      <c r="V35">
        <f t="shared" si="7"/>
        <v>0</v>
      </c>
      <c r="W35">
        <f t="shared" si="7"/>
        <v>0</v>
      </c>
      <c r="X35">
        <f t="shared" si="7"/>
        <v>0</v>
      </c>
      <c r="Y35">
        <f t="shared" si="7"/>
        <v>0</v>
      </c>
      <c r="Z35">
        <f t="shared" si="7"/>
        <v>0</v>
      </c>
    </row>
    <row r="36" spans="1:26">
      <c r="B36">
        <f t="shared" ref="B36:Z36" si="8">B9*1000</f>
        <v>0</v>
      </c>
      <c r="C36">
        <f t="shared" si="8"/>
        <v>0</v>
      </c>
      <c r="D36">
        <f t="shared" si="8"/>
        <v>0</v>
      </c>
      <c r="E36">
        <f t="shared" si="8"/>
        <v>0</v>
      </c>
      <c r="F36">
        <f t="shared" si="8"/>
        <v>0</v>
      </c>
      <c r="G36">
        <f t="shared" si="8"/>
        <v>0</v>
      </c>
      <c r="H36">
        <f t="shared" si="8"/>
        <v>10</v>
      </c>
      <c r="I36">
        <f t="shared" si="8"/>
        <v>830</v>
      </c>
      <c r="J36">
        <f t="shared" si="8"/>
        <v>2610</v>
      </c>
      <c r="K36">
        <f t="shared" si="8"/>
        <v>4660</v>
      </c>
      <c r="L36">
        <f t="shared" si="8"/>
        <v>6720</v>
      </c>
      <c r="M36">
        <f t="shared" si="8"/>
        <v>9470</v>
      </c>
      <c r="N36">
        <f t="shared" si="8"/>
        <v>9740</v>
      </c>
      <c r="O36">
        <f t="shared" si="8"/>
        <v>10150</v>
      </c>
      <c r="P36">
        <f t="shared" si="8"/>
        <v>10710</v>
      </c>
      <c r="Q36">
        <f t="shared" si="8"/>
        <v>9840</v>
      </c>
      <c r="R36">
        <f t="shared" si="8"/>
        <v>7780</v>
      </c>
      <c r="S36">
        <f t="shared" si="8"/>
        <v>5000</v>
      </c>
      <c r="T36">
        <f t="shared" si="8"/>
        <v>2110</v>
      </c>
      <c r="U36">
        <f t="shared" si="8"/>
        <v>280</v>
      </c>
      <c r="V36">
        <f t="shared" si="8"/>
        <v>0</v>
      </c>
      <c r="W36">
        <f t="shared" si="8"/>
        <v>0</v>
      </c>
      <c r="X36">
        <f t="shared" si="8"/>
        <v>0</v>
      </c>
      <c r="Y36">
        <f t="shared" si="8"/>
        <v>0</v>
      </c>
      <c r="Z36">
        <f t="shared" si="8"/>
        <v>0</v>
      </c>
    </row>
    <row r="37" spans="1:26">
      <c r="B37">
        <f t="shared" ref="B37:Z37" si="9">B10*1000</f>
        <v>0</v>
      </c>
      <c r="C37">
        <f t="shared" si="9"/>
        <v>0</v>
      </c>
      <c r="D37">
        <f t="shared" si="9"/>
        <v>0</v>
      </c>
      <c r="E37">
        <f t="shared" si="9"/>
        <v>0</v>
      </c>
      <c r="F37">
        <f t="shared" si="9"/>
        <v>0</v>
      </c>
      <c r="G37">
        <f t="shared" si="9"/>
        <v>0</v>
      </c>
      <c r="H37">
        <f t="shared" si="9"/>
        <v>0</v>
      </c>
      <c r="I37">
        <f t="shared" si="9"/>
        <v>470</v>
      </c>
      <c r="J37">
        <f t="shared" si="9"/>
        <v>2430</v>
      </c>
      <c r="K37">
        <f t="shared" si="9"/>
        <v>5170</v>
      </c>
      <c r="L37">
        <f t="shared" si="9"/>
        <v>7460</v>
      </c>
      <c r="M37">
        <f t="shared" si="9"/>
        <v>8850</v>
      </c>
      <c r="N37">
        <f t="shared" si="9"/>
        <v>9240</v>
      </c>
      <c r="O37">
        <f t="shared" si="9"/>
        <v>9030</v>
      </c>
      <c r="P37">
        <f t="shared" si="9"/>
        <v>9160</v>
      </c>
      <c r="Q37">
        <f t="shared" si="9"/>
        <v>8390</v>
      </c>
      <c r="R37">
        <f t="shared" si="9"/>
        <v>5960</v>
      </c>
      <c r="S37">
        <f t="shared" si="9"/>
        <v>3690</v>
      </c>
      <c r="T37">
        <f t="shared" si="9"/>
        <v>1180</v>
      </c>
      <c r="U37">
        <f t="shared" si="9"/>
        <v>0</v>
      </c>
      <c r="V37">
        <f t="shared" si="9"/>
        <v>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</row>
    <row r="38" spans="1:26">
      <c r="B38">
        <f t="shared" ref="B38:Z38" si="10">B11*1000</f>
        <v>0</v>
      </c>
      <c r="C38">
        <f t="shared" si="10"/>
        <v>0</v>
      </c>
      <c r="D38">
        <f t="shared" si="10"/>
        <v>0</v>
      </c>
      <c r="E38">
        <f t="shared" si="10"/>
        <v>0</v>
      </c>
      <c r="F38">
        <f t="shared" si="10"/>
        <v>0</v>
      </c>
      <c r="G38">
        <f t="shared" si="10"/>
        <v>0</v>
      </c>
      <c r="H38">
        <f t="shared" si="10"/>
        <v>0</v>
      </c>
      <c r="I38">
        <f t="shared" si="10"/>
        <v>50</v>
      </c>
      <c r="J38">
        <f t="shared" si="10"/>
        <v>1470</v>
      </c>
      <c r="K38">
        <f t="shared" si="10"/>
        <v>4019.9999999999995</v>
      </c>
      <c r="L38">
        <f t="shared" si="10"/>
        <v>5810</v>
      </c>
      <c r="M38">
        <f t="shared" si="10"/>
        <v>7340</v>
      </c>
      <c r="N38">
        <f t="shared" si="10"/>
        <v>7900</v>
      </c>
      <c r="O38">
        <f t="shared" si="10"/>
        <v>7380</v>
      </c>
      <c r="P38">
        <f t="shared" si="10"/>
        <v>7700</v>
      </c>
      <c r="Q38">
        <f t="shared" si="10"/>
        <v>6190</v>
      </c>
      <c r="R38">
        <f t="shared" si="10"/>
        <v>4310</v>
      </c>
      <c r="S38">
        <f t="shared" si="10"/>
        <v>1760</v>
      </c>
      <c r="T38">
        <f t="shared" si="10"/>
        <v>20</v>
      </c>
      <c r="U38">
        <f t="shared" si="10"/>
        <v>0</v>
      </c>
      <c r="V38">
        <f t="shared" si="10"/>
        <v>0</v>
      </c>
      <c r="W38">
        <f t="shared" si="10"/>
        <v>0</v>
      </c>
      <c r="X38">
        <f t="shared" si="10"/>
        <v>0</v>
      </c>
      <c r="Y38">
        <f t="shared" si="10"/>
        <v>0</v>
      </c>
      <c r="Z38">
        <f t="shared" si="10"/>
        <v>0</v>
      </c>
    </row>
    <row r="39" spans="1:26">
      <c r="B39">
        <f t="shared" ref="B39:Z39" si="11">B12*1000</f>
        <v>0</v>
      </c>
      <c r="C39">
        <f t="shared" si="11"/>
        <v>0</v>
      </c>
      <c r="D39">
        <f t="shared" si="11"/>
        <v>0</v>
      </c>
      <c r="E39">
        <f t="shared" si="11"/>
        <v>0</v>
      </c>
      <c r="F39">
        <f t="shared" si="11"/>
        <v>0</v>
      </c>
      <c r="G39">
        <f t="shared" si="11"/>
        <v>0</v>
      </c>
      <c r="H39">
        <f t="shared" si="11"/>
        <v>0</v>
      </c>
      <c r="I39">
        <f t="shared" si="11"/>
        <v>0</v>
      </c>
      <c r="J39">
        <f t="shared" si="11"/>
        <v>640</v>
      </c>
      <c r="K39">
        <f t="shared" si="11"/>
        <v>2850</v>
      </c>
      <c r="L39">
        <f t="shared" si="11"/>
        <v>4690</v>
      </c>
      <c r="M39">
        <f t="shared" si="11"/>
        <v>6200</v>
      </c>
      <c r="N39">
        <f t="shared" si="11"/>
        <v>7070</v>
      </c>
      <c r="O39">
        <f t="shared" si="11"/>
        <v>6840</v>
      </c>
      <c r="P39">
        <f t="shared" si="11"/>
        <v>6430</v>
      </c>
      <c r="Q39">
        <f t="shared" si="11"/>
        <v>5660</v>
      </c>
      <c r="R39">
        <f t="shared" si="11"/>
        <v>3210</v>
      </c>
      <c r="S39">
        <f t="shared" si="11"/>
        <v>710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</row>
    <row r="40" spans="1:26">
      <c r="B40">
        <f t="shared" ref="B40:Z40" si="12">B13*1000</f>
        <v>0</v>
      </c>
      <c r="C40">
        <f t="shared" si="12"/>
        <v>0</v>
      </c>
      <c r="D40">
        <f t="shared" si="12"/>
        <v>0</v>
      </c>
      <c r="E40">
        <f t="shared" si="12"/>
        <v>0</v>
      </c>
      <c r="F40">
        <f t="shared" si="12"/>
        <v>0</v>
      </c>
      <c r="G40">
        <f t="shared" si="12"/>
        <v>0</v>
      </c>
      <c r="H40">
        <f t="shared" si="12"/>
        <v>0</v>
      </c>
      <c r="I40">
        <f t="shared" si="12"/>
        <v>0</v>
      </c>
      <c r="J40">
        <f t="shared" si="12"/>
        <v>10</v>
      </c>
      <c r="K40">
        <f t="shared" si="12"/>
        <v>1310</v>
      </c>
      <c r="L40">
        <f t="shared" si="12"/>
        <v>2890</v>
      </c>
      <c r="M40">
        <f t="shared" si="12"/>
        <v>3720</v>
      </c>
      <c r="N40">
        <f t="shared" si="12"/>
        <v>3580</v>
      </c>
      <c r="O40">
        <f t="shared" si="12"/>
        <v>4420</v>
      </c>
      <c r="P40">
        <f t="shared" si="12"/>
        <v>3960</v>
      </c>
      <c r="Q40">
        <f t="shared" si="12"/>
        <v>3810</v>
      </c>
      <c r="R40">
        <f t="shared" si="12"/>
        <v>2120</v>
      </c>
      <c r="S40">
        <f t="shared" si="12"/>
        <v>240</v>
      </c>
      <c r="T40">
        <f t="shared" si="12"/>
        <v>0</v>
      </c>
      <c r="U40">
        <f t="shared" si="12"/>
        <v>0</v>
      </c>
      <c r="V40">
        <f t="shared" si="12"/>
        <v>0</v>
      </c>
      <c r="W40">
        <f t="shared" si="12"/>
        <v>0</v>
      </c>
      <c r="X40">
        <f t="shared" si="12"/>
        <v>0</v>
      </c>
      <c r="Y40">
        <f t="shared" si="12"/>
        <v>0</v>
      </c>
      <c r="Z40">
        <f t="shared" si="12"/>
        <v>0</v>
      </c>
    </row>
    <row r="41" spans="1:26">
      <c r="B41">
        <f t="shared" ref="B41:Z41" si="13">B14*1000</f>
        <v>0</v>
      </c>
      <c r="C41">
        <f t="shared" si="13"/>
        <v>0</v>
      </c>
      <c r="D41">
        <f t="shared" si="13"/>
        <v>0</v>
      </c>
      <c r="E41">
        <f t="shared" si="13"/>
        <v>0</v>
      </c>
      <c r="F41">
        <f t="shared" si="13"/>
        <v>0</v>
      </c>
      <c r="G41">
        <f t="shared" si="13"/>
        <v>0</v>
      </c>
      <c r="H41">
        <f t="shared" si="13"/>
        <v>60</v>
      </c>
      <c r="I41">
        <f t="shared" si="13"/>
        <v>360</v>
      </c>
      <c r="J41">
        <f t="shared" si="13"/>
        <v>1340</v>
      </c>
      <c r="K41">
        <f t="shared" si="13"/>
        <v>2760</v>
      </c>
      <c r="L41">
        <f t="shared" si="13"/>
        <v>4030.0000000000005</v>
      </c>
      <c r="M41">
        <f t="shared" si="13"/>
        <v>4920</v>
      </c>
      <c r="N41">
        <f t="shared" si="13"/>
        <v>5270</v>
      </c>
      <c r="O41">
        <f t="shared" si="13"/>
        <v>5330</v>
      </c>
      <c r="P41">
        <f t="shared" si="13"/>
        <v>5380</v>
      </c>
      <c r="Q41">
        <f t="shared" si="13"/>
        <v>4890</v>
      </c>
      <c r="R41">
        <f t="shared" si="13"/>
        <v>3580</v>
      </c>
      <c r="S41">
        <f t="shared" si="13"/>
        <v>2029.9999999999998</v>
      </c>
      <c r="T41">
        <f t="shared" si="13"/>
        <v>680</v>
      </c>
      <c r="U41">
        <f t="shared" si="13"/>
        <v>110</v>
      </c>
      <c r="V41">
        <f t="shared" si="13"/>
        <v>0</v>
      </c>
      <c r="W41">
        <f t="shared" si="13"/>
        <v>0</v>
      </c>
      <c r="X41">
        <f t="shared" si="13"/>
        <v>0</v>
      </c>
      <c r="Y41">
        <f t="shared" si="13"/>
        <v>0</v>
      </c>
      <c r="Z41">
        <f t="shared" si="13"/>
        <v>0</v>
      </c>
    </row>
    <row r="43" spans="1:26">
      <c r="A43" t="s">
        <v>994</v>
      </c>
      <c r="L43">
        <v>5.6749999999999998</v>
      </c>
    </row>
    <row r="44" spans="1:26">
      <c r="A44" s="527" t="s">
        <v>968</v>
      </c>
      <c r="B44" s="529" t="s">
        <v>995</v>
      </c>
      <c r="C44" s="529" t="s">
        <v>995</v>
      </c>
      <c r="D44" s="529" t="s">
        <v>995</v>
      </c>
      <c r="E44" s="529" t="s">
        <v>995</v>
      </c>
      <c r="F44" s="529" t="s">
        <v>995</v>
      </c>
      <c r="G44" s="529" t="s">
        <v>995</v>
      </c>
      <c r="H44" s="529" t="s">
        <v>995</v>
      </c>
      <c r="I44" s="529" t="s">
        <v>995</v>
      </c>
      <c r="J44" s="529" t="s">
        <v>995</v>
      </c>
      <c r="K44" s="529" t="s">
        <v>996</v>
      </c>
      <c r="L44" s="529" t="s">
        <v>997</v>
      </c>
      <c r="M44" s="529" t="s">
        <v>998</v>
      </c>
      <c r="N44" s="529" t="s">
        <v>999</v>
      </c>
      <c r="O44" s="529" t="s">
        <v>1000</v>
      </c>
      <c r="P44" s="529" t="s">
        <v>1001</v>
      </c>
      <c r="Q44" s="529" t="s">
        <v>1002</v>
      </c>
      <c r="R44" s="529" t="s">
        <v>1003</v>
      </c>
      <c r="S44" s="529" t="s">
        <v>1004</v>
      </c>
      <c r="T44" s="529" t="s">
        <v>995</v>
      </c>
      <c r="U44" s="529" t="s">
        <v>995</v>
      </c>
      <c r="V44" s="529" t="s">
        <v>995</v>
      </c>
      <c r="W44" s="529" t="s">
        <v>995</v>
      </c>
      <c r="X44" s="529" t="s">
        <v>995</v>
      </c>
      <c r="Y44" s="529" t="s">
        <v>995</v>
      </c>
    </row>
    <row r="45" spans="1:26">
      <c r="A45" s="528" t="s">
        <v>969</v>
      </c>
      <c r="B45" s="530" t="s">
        <v>995</v>
      </c>
      <c r="C45" s="530" t="s">
        <v>995</v>
      </c>
      <c r="D45" s="530" t="s">
        <v>995</v>
      </c>
      <c r="E45" s="530" t="s">
        <v>995</v>
      </c>
      <c r="F45" s="530" t="s">
        <v>995</v>
      </c>
      <c r="G45" s="530" t="s">
        <v>995</v>
      </c>
      <c r="H45" s="530" t="s">
        <v>995</v>
      </c>
      <c r="I45" s="530" t="s">
        <v>995</v>
      </c>
      <c r="J45" s="530" t="s">
        <v>1005</v>
      </c>
      <c r="K45" s="530" t="s">
        <v>1006</v>
      </c>
      <c r="L45" s="530" t="s">
        <v>1007</v>
      </c>
      <c r="M45" s="530" t="s">
        <v>1008</v>
      </c>
      <c r="N45" s="530" t="s">
        <v>1009</v>
      </c>
      <c r="O45" s="530" t="s">
        <v>1010</v>
      </c>
      <c r="P45" s="530" t="s">
        <v>1011</v>
      </c>
      <c r="Q45" s="530" t="s">
        <v>1012</v>
      </c>
      <c r="R45" s="530" t="s">
        <v>1013</v>
      </c>
      <c r="S45" s="530" t="s">
        <v>1014</v>
      </c>
      <c r="T45" s="530" t="s">
        <v>1015</v>
      </c>
      <c r="U45" s="530" t="s">
        <v>995</v>
      </c>
      <c r="V45" s="530" t="s">
        <v>995</v>
      </c>
      <c r="W45" s="530" t="s">
        <v>995</v>
      </c>
      <c r="X45" s="530" t="s">
        <v>995</v>
      </c>
      <c r="Y45" s="530" t="s">
        <v>995</v>
      </c>
    </row>
    <row r="46" spans="1:26">
      <c r="A46" s="527" t="s">
        <v>970</v>
      </c>
      <c r="B46" s="529" t="s">
        <v>995</v>
      </c>
      <c r="C46" s="529" t="s">
        <v>995</v>
      </c>
      <c r="D46" s="529" t="s">
        <v>995</v>
      </c>
      <c r="E46" s="529" t="s">
        <v>995</v>
      </c>
      <c r="F46" s="529" t="s">
        <v>995</v>
      </c>
      <c r="G46" s="529" t="s">
        <v>995</v>
      </c>
      <c r="H46" s="529" t="s">
        <v>995</v>
      </c>
      <c r="I46" s="529" t="s">
        <v>1016</v>
      </c>
      <c r="J46" s="529" t="s">
        <v>1017</v>
      </c>
      <c r="K46" s="529" t="s">
        <v>1018</v>
      </c>
      <c r="L46" s="529" t="s">
        <v>1019</v>
      </c>
      <c r="M46" s="529" t="s">
        <v>1020</v>
      </c>
      <c r="N46" s="529" t="s">
        <v>1021</v>
      </c>
      <c r="O46" s="529" t="s">
        <v>1022</v>
      </c>
      <c r="P46" s="529" t="s">
        <v>1023</v>
      </c>
      <c r="Q46" s="529" t="s">
        <v>1024</v>
      </c>
      <c r="R46" s="529" t="s">
        <v>1025</v>
      </c>
      <c r="S46" s="529" t="s">
        <v>1026</v>
      </c>
      <c r="T46" s="529" t="s">
        <v>1027</v>
      </c>
      <c r="U46" s="529" t="s">
        <v>995</v>
      </c>
      <c r="V46" s="529" t="s">
        <v>995</v>
      </c>
      <c r="W46" s="529" t="s">
        <v>995</v>
      </c>
      <c r="X46" s="529" t="s">
        <v>995</v>
      </c>
      <c r="Y46" s="529" t="s">
        <v>995</v>
      </c>
    </row>
    <row r="47" spans="1:26">
      <c r="A47" s="528" t="s">
        <v>971</v>
      </c>
      <c r="B47" s="530" t="s">
        <v>995</v>
      </c>
      <c r="C47" s="530" t="s">
        <v>995</v>
      </c>
      <c r="D47" s="530" t="s">
        <v>995</v>
      </c>
      <c r="E47" s="530" t="s">
        <v>995</v>
      </c>
      <c r="F47" s="530" t="s">
        <v>995</v>
      </c>
      <c r="G47" s="530" t="s">
        <v>995</v>
      </c>
      <c r="H47" s="530" t="s">
        <v>995</v>
      </c>
      <c r="I47" s="530" t="s">
        <v>1028</v>
      </c>
      <c r="J47" s="530" t="s">
        <v>1029</v>
      </c>
      <c r="K47" s="530" t="s">
        <v>1030</v>
      </c>
      <c r="L47" s="530" t="s">
        <v>1031</v>
      </c>
      <c r="M47" s="530" t="s">
        <v>1032</v>
      </c>
      <c r="N47" s="530" t="s">
        <v>1033</v>
      </c>
      <c r="O47" s="530" t="s">
        <v>1034</v>
      </c>
      <c r="P47" s="530" t="s">
        <v>1035</v>
      </c>
      <c r="Q47" s="530" t="s">
        <v>1036</v>
      </c>
      <c r="R47" s="530" t="s">
        <v>1037</v>
      </c>
      <c r="S47" s="530" t="s">
        <v>1038</v>
      </c>
      <c r="T47" s="530" t="s">
        <v>1039</v>
      </c>
      <c r="U47" s="530" t="s">
        <v>1040</v>
      </c>
      <c r="V47" s="530" t="s">
        <v>995</v>
      </c>
      <c r="W47" s="530" t="s">
        <v>995</v>
      </c>
      <c r="X47" s="530" t="s">
        <v>995</v>
      </c>
      <c r="Y47" s="530" t="s">
        <v>995</v>
      </c>
    </row>
    <row r="48" spans="1:26">
      <c r="A48" s="527" t="s">
        <v>814</v>
      </c>
      <c r="B48" s="529" t="s">
        <v>995</v>
      </c>
      <c r="C48" s="529" t="s">
        <v>995</v>
      </c>
      <c r="D48" s="529" t="s">
        <v>995</v>
      </c>
      <c r="E48" s="529" t="s">
        <v>995</v>
      </c>
      <c r="F48" s="529" t="s">
        <v>995</v>
      </c>
      <c r="G48" s="529" t="s">
        <v>995</v>
      </c>
      <c r="H48" s="529" t="s">
        <v>1041</v>
      </c>
      <c r="I48" s="529" t="s">
        <v>1042</v>
      </c>
      <c r="J48" s="529" t="s">
        <v>1043</v>
      </c>
      <c r="K48" s="529" t="s">
        <v>1044</v>
      </c>
      <c r="L48" s="529" t="s">
        <v>1045</v>
      </c>
      <c r="M48" s="529" t="s">
        <v>1046</v>
      </c>
      <c r="N48" s="529" t="s">
        <v>1047</v>
      </c>
      <c r="O48" s="529" t="s">
        <v>1048</v>
      </c>
      <c r="P48" s="529" t="s">
        <v>1049</v>
      </c>
      <c r="Q48" s="529" t="s">
        <v>1050</v>
      </c>
      <c r="R48" s="529" t="s">
        <v>1051</v>
      </c>
      <c r="S48" s="529" t="s">
        <v>1052</v>
      </c>
      <c r="T48" s="529" t="s">
        <v>1053</v>
      </c>
      <c r="U48" s="529" t="s">
        <v>1054</v>
      </c>
      <c r="V48" s="529" t="s">
        <v>995</v>
      </c>
      <c r="W48" s="529" t="s">
        <v>995</v>
      </c>
      <c r="X48" s="529" t="s">
        <v>995</v>
      </c>
      <c r="Y48" s="529" t="s">
        <v>995</v>
      </c>
    </row>
    <row r="49" spans="1:25">
      <c r="A49" s="528" t="s">
        <v>972</v>
      </c>
      <c r="B49" s="530" t="s">
        <v>995</v>
      </c>
      <c r="C49" s="530" t="s">
        <v>995</v>
      </c>
      <c r="D49" s="530" t="s">
        <v>995</v>
      </c>
      <c r="E49" s="530" t="s">
        <v>995</v>
      </c>
      <c r="F49" s="530" t="s">
        <v>995</v>
      </c>
      <c r="G49" s="530" t="s">
        <v>995</v>
      </c>
      <c r="H49" s="530" t="s">
        <v>1055</v>
      </c>
      <c r="I49" s="530" t="s">
        <v>1056</v>
      </c>
      <c r="J49" s="530" t="s">
        <v>1057</v>
      </c>
      <c r="K49" s="530" t="s">
        <v>1058</v>
      </c>
      <c r="L49" s="530" t="s">
        <v>1059</v>
      </c>
      <c r="M49" s="530" t="s">
        <v>1060</v>
      </c>
      <c r="N49" s="530" t="s">
        <v>1061</v>
      </c>
      <c r="O49" s="530" t="s">
        <v>1062</v>
      </c>
      <c r="P49" s="530" t="s">
        <v>1063</v>
      </c>
      <c r="Q49" s="530" t="s">
        <v>1064</v>
      </c>
      <c r="R49" s="530" t="s">
        <v>1065</v>
      </c>
      <c r="S49" s="530" t="s">
        <v>1066</v>
      </c>
      <c r="T49" s="530" t="s">
        <v>1067</v>
      </c>
      <c r="U49" s="530" t="s">
        <v>1068</v>
      </c>
      <c r="V49" s="530" t="s">
        <v>995</v>
      </c>
      <c r="W49" s="530" t="s">
        <v>995</v>
      </c>
      <c r="X49" s="530" t="s">
        <v>995</v>
      </c>
      <c r="Y49" s="530" t="s">
        <v>995</v>
      </c>
    </row>
    <row r="50" spans="1:25">
      <c r="A50" s="527" t="s">
        <v>973</v>
      </c>
      <c r="B50" s="529" t="s">
        <v>995</v>
      </c>
      <c r="C50" s="529" t="s">
        <v>995</v>
      </c>
      <c r="D50" s="529" t="s">
        <v>995</v>
      </c>
      <c r="E50" s="529" t="s">
        <v>995</v>
      </c>
      <c r="F50" s="529" t="s">
        <v>995</v>
      </c>
      <c r="G50" s="529" t="s">
        <v>995</v>
      </c>
      <c r="H50" s="529" t="s">
        <v>1069</v>
      </c>
      <c r="I50" s="529" t="s">
        <v>1070</v>
      </c>
      <c r="J50" s="529" t="s">
        <v>1071</v>
      </c>
      <c r="K50" s="529" t="s">
        <v>1072</v>
      </c>
      <c r="L50" s="529" t="s">
        <v>1073</v>
      </c>
      <c r="M50" s="529" t="s">
        <v>1074</v>
      </c>
      <c r="N50" s="529" t="s">
        <v>1075</v>
      </c>
      <c r="O50" s="529" t="s">
        <v>1076</v>
      </c>
      <c r="P50" s="529" t="s">
        <v>1077</v>
      </c>
      <c r="Q50" s="529" t="s">
        <v>1078</v>
      </c>
      <c r="R50" s="529" t="s">
        <v>1079</v>
      </c>
      <c r="S50" s="529" t="s">
        <v>1080</v>
      </c>
      <c r="T50" s="529" t="s">
        <v>1081</v>
      </c>
      <c r="U50" s="529" t="s">
        <v>1082</v>
      </c>
      <c r="V50" s="529" t="s">
        <v>995</v>
      </c>
      <c r="W50" s="529" t="s">
        <v>995</v>
      </c>
      <c r="X50" s="529" t="s">
        <v>995</v>
      </c>
      <c r="Y50" s="529" t="s">
        <v>995</v>
      </c>
    </row>
    <row r="51" spans="1:25">
      <c r="A51" s="528" t="s">
        <v>974</v>
      </c>
      <c r="B51" s="530" t="s">
        <v>995</v>
      </c>
      <c r="C51" s="530" t="s">
        <v>995</v>
      </c>
      <c r="D51" s="530" t="s">
        <v>995</v>
      </c>
      <c r="E51" s="530" t="s">
        <v>995</v>
      </c>
      <c r="F51" s="530" t="s">
        <v>995</v>
      </c>
      <c r="G51" s="530" t="s">
        <v>995</v>
      </c>
      <c r="H51" s="530" t="s">
        <v>1083</v>
      </c>
      <c r="I51" s="530" t="s">
        <v>1084</v>
      </c>
      <c r="J51" s="530" t="s">
        <v>1085</v>
      </c>
      <c r="K51" s="530" t="s">
        <v>1086</v>
      </c>
      <c r="L51" s="530" t="s">
        <v>1087</v>
      </c>
      <c r="M51" s="530" t="s">
        <v>1088</v>
      </c>
      <c r="N51" s="530" t="s">
        <v>1089</v>
      </c>
      <c r="O51" s="530" t="s">
        <v>1090</v>
      </c>
      <c r="P51" s="530" t="s">
        <v>1091</v>
      </c>
      <c r="Q51" s="530" t="s">
        <v>1092</v>
      </c>
      <c r="R51" s="530" t="s">
        <v>1093</v>
      </c>
      <c r="S51" s="530" t="s">
        <v>1094</v>
      </c>
      <c r="T51" s="530" t="s">
        <v>1095</v>
      </c>
      <c r="U51" s="530" t="s">
        <v>1096</v>
      </c>
      <c r="V51" s="530" t="s">
        <v>995</v>
      </c>
      <c r="W51" s="530" t="s">
        <v>995</v>
      </c>
      <c r="X51" s="530" t="s">
        <v>995</v>
      </c>
      <c r="Y51" s="530" t="s">
        <v>995</v>
      </c>
    </row>
    <row r="52" spans="1:25">
      <c r="A52" s="527" t="s">
        <v>975</v>
      </c>
      <c r="B52" s="529" t="s">
        <v>995</v>
      </c>
      <c r="C52" s="529" t="s">
        <v>995</v>
      </c>
      <c r="D52" s="529" t="s">
        <v>995</v>
      </c>
      <c r="E52" s="529" t="s">
        <v>995</v>
      </c>
      <c r="F52" s="529" t="s">
        <v>995</v>
      </c>
      <c r="G52" s="529" t="s">
        <v>995</v>
      </c>
      <c r="H52" s="529" t="s">
        <v>995</v>
      </c>
      <c r="I52" s="529" t="s">
        <v>1097</v>
      </c>
      <c r="J52" s="529" t="s">
        <v>1098</v>
      </c>
      <c r="K52" s="529" t="s">
        <v>1099</v>
      </c>
      <c r="L52" s="529" t="s">
        <v>1100</v>
      </c>
      <c r="M52" s="529" t="s">
        <v>1101</v>
      </c>
      <c r="N52" s="529" t="s">
        <v>1102</v>
      </c>
      <c r="O52" s="529" t="s">
        <v>1103</v>
      </c>
      <c r="P52" s="529" t="s">
        <v>1104</v>
      </c>
      <c r="Q52" s="529" t="s">
        <v>1105</v>
      </c>
      <c r="R52" s="529" t="s">
        <v>1106</v>
      </c>
      <c r="S52" s="529" t="s">
        <v>1107</v>
      </c>
      <c r="T52" s="529" t="s">
        <v>1108</v>
      </c>
      <c r="U52" s="529" t="s">
        <v>995</v>
      </c>
      <c r="V52" s="529" t="s">
        <v>995</v>
      </c>
      <c r="W52" s="529" t="s">
        <v>995</v>
      </c>
      <c r="X52" s="529" t="s">
        <v>995</v>
      </c>
      <c r="Y52" s="529" t="s">
        <v>995</v>
      </c>
    </row>
    <row r="53" spans="1:25">
      <c r="A53" s="528" t="s">
        <v>976</v>
      </c>
      <c r="B53" s="530" t="s">
        <v>995</v>
      </c>
      <c r="C53" s="530" t="s">
        <v>995</v>
      </c>
      <c r="D53" s="530" t="s">
        <v>995</v>
      </c>
      <c r="E53" s="530" t="s">
        <v>995</v>
      </c>
      <c r="F53" s="530" t="s">
        <v>995</v>
      </c>
      <c r="G53" s="530" t="s">
        <v>995</v>
      </c>
      <c r="H53" s="530" t="s">
        <v>995</v>
      </c>
      <c r="I53" s="530" t="s">
        <v>1109</v>
      </c>
      <c r="J53" s="530" t="s">
        <v>1110</v>
      </c>
      <c r="K53" s="530" t="s">
        <v>1111</v>
      </c>
      <c r="L53" s="530" t="s">
        <v>1112</v>
      </c>
      <c r="M53" s="530" t="s">
        <v>1113</v>
      </c>
      <c r="N53" s="530" t="s">
        <v>1114</v>
      </c>
      <c r="O53" s="530" t="s">
        <v>1115</v>
      </c>
      <c r="P53" s="530" t="s">
        <v>1116</v>
      </c>
      <c r="Q53" s="530" t="s">
        <v>1117</v>
      </c>
      <c r="R53" s="530" t="s">
        <v>1118</v>
      </c>
      <c r="S53" s="530" t="s">
        <v>1119</v>
      </c>
      <c r="T53" s="530" t="s">
        <v>1120</v>
      </c>
      <c r="U53" s="530" t="s">
        <v>995</v>
      </c>
      <c r="V53" s="530" t="s">
        <v>995</v>
      </c>
      <c r="W53" s="530" t="s">
        <v>995</v>
      </c>
      <c r="X53" s="530" t="s">
        <v>995</v>
      </c>
      <c r="Y53" s="530" t="s">
        <v>995</v>
      </c>
    </row>
    <row r="54" spans="1:25">
      <c r="A54" s="527" t="s">
        <v>977</v>
      </c>
      <c r="B54" s="529" t="s">
        <v>995</v>
      </c>
      <c r="C54" s="529" t="s">
        <v>995</v>
      </c>
      <c r="D54" s="529" t="s">
        <v>995</v>
      </c>
      <c r="E54" s="529" t="s">
        <v>995</v>
      </c>
      <c r="F54" s="529" t="s">
        <v>995</v>
      </c>
      <c r="G54" s="529" t="s">
        <v>995</v>
      </c>
      <c r="H54" s="529" t="s">
        <v>995</v>
      </c>
      <c r="I54" s="529" t="s">
        <v>995</v>
      </c>
      <c r="J54" s="529" t="s">
        <v>1121</v>
      </c>
      <c r="K54" s="529" t="s">
        <v>1122</v>
      </c>
      <c r="L54" s="529" t="s">
        <v>1123</v>
      </c>
      <c r="M54" s="529" t="s">
        <v>1124</v>
      </c>
      <c r="N54" s="529" t="s">
        <v>1125</v>
      </c>
      <c r="O54" s="529" t="s">
        <v>1126</v>
      </c>
      <c r="P54" s="529" t="s">
        <v>1127</v>
      </c>
      <c r="Q54" s="529" t="s">
        <v>1128</v>
      </c>
      <c r="R54" s="529" t="s">
        <v>1129</v>
      </c>
      <c r="S54" s="529" t="s">
        <v>1130</v>
      </c>
      <c r="T54" s="529" t="s">
        <v>995</v>
      </c>
      <c r="U54" s="529" t="s">
        <v>995</v>
      </c>
      <c r="V54" s="529" t="s">
        <v>995</v>
      </c>
      <c r="W54" s="529" t="s">
        <v>995</v>
      </c>
      <c r="X54" s="529" t="s">
        <v>995</v>
      </c>
      <c r="Y54" s="529" t="s">
        <v>995</v>
      </c>
    </row>
    <row r="55" spans="1:25">
      <c r="A55" s="528" t="s">
        <v>978</v>
      </c>
      <c r="B55" s="530" t="s">
        <v>995</v>
      </c>
      <c r="C55" s="530" t="s">
        <v>995</v>
      </c>
      <c r="D55" s="530" t="s">
        <v>995</v>
      </c>
      <c r="E55" s="530" t="s">
        <v>995</v>
      </c>
      <c r="F55" s="530" t="s">
        <v>995</v>
      </c>
      <c r="G55" s="530" t="s">
        <v>995</v>
      </c>
      <c r="H55" s="530" t="s">
        <v>995</v>
      </c>
      <c r="I55" s="530" t="s">
        <v>995</v>
      </c>
      <c r="J55" s="530" t="s">
        <v>1131</v>
      </c>
      <c r="K55" s="530" t="s">
        <v>1132</v>
      </c>
      <c r="L55" s="530" t="s">
        <v>1133</v>
      </c>
      <c r="M55" s="530" t="s">
        <v>1134</v>
      </c>
      <c r="N55" s="530" t="s">
        <v>1135</v>
      </c>
      <c r="O55" s="530" t="s">
        <v>1136</v>
      </c>
      <c r="P55" s="530" t="s">
        <v>1137</v>
      </c>
      <c r="Q55" s="530" t="s">
        <v>1138</v>
      </c>
      <c r="R55" s="530" t="s">
        <v>1139</v>
      </c>
      <c r="S55" s="530" t="s">
        <v>1140</v>
      </c>
      <c r="T55" s="530" t="s">
        <v>995</v>
      </c>
      <c r="U55" s="530" t="s">
        <v>995</v>
      </c>
      <c r="V55" s="530" t="s">
        <v>995</v>
      </c>
      <c r="W55" s="530" t="s">
        <v>995</v>
      </c>
      <c r="X55" s="530" t="s">
        <v>995</v>
      </c>
      <c r="Y55" s="530" t="s">
        <v>995</v>
      </c>
    </row>
    <row r="56" spans="1:25"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</row>
    <row r="57" spans="1:25">
      <c r="B57" s="32">
        <f>B44*1000</f>
        <v>-1</v>
      </c>
      <c r="C57" s="32">
        <f t="shared" ref="C57:Y57" si="14">C44*1000</f>
        <v>-1</v>
      </c>
      <c r="D57" s="32">
        <f t="shared" si="14"/>
        <v>-1</v>
      </c>
      <c r="E57" s="32">
        <f t="shared" si="14"/>
        <v>-1</v>
      </c>
      <c r="F57" s="32">
        <f t="shared" si="14"/>
        <v>-1</v>
      </c>
      <c r="G57" s="32">
        <f t="shared" si="14"/>
        <v>-1</v>
      </c>
      <c r="H57" s="32">
        <f t="shared" si="14"/>
        <v>-1</v>
      </c>
      <c r="I57" s="32">
        <f t="shared" si="14"/>
        <v>-1</v>
      </c>
      <c r="J57" s="32">
        <f t="shared" si="14"/>
        <v>-1</v>
      </c>
      <c r="K57" s="32">
        <f t="shared" si="14"/>
        <v>2533</v>
      </c>
      <c r="L57" s="32">
        <f t="shared" si="14"/>
        <v>5675</v>
      </c>
      <c r="M57" s="32">
        <f t="shared" si="14"/>
        <v>7873</v>
      </c>
      <c r="N57" s="32">
        <f t="shared" si="14"/>
        <v>9201</v>
      </c>
      <c r="O57" s="32">
        <f t="shared" si="14"/>
        <v>9734</v>
      </c>
      <c r="P57" s="32">
        <f t="shared" si="14"/>
        <v>9668</v>
      </c>
      <c r="Q57" s="32">
        <f t="shared" si="14"/>
        <v>8291</v>
      </c>
      <c r="R57" s="32">
        <f t="shared" si="14"/>
        <v>6319</v>
      </c>
      <c r="S57" s="32">
        <f t="shared" si="14"/>
        <v>3163</v>
      </c>
      <c r="T57" s="32">
        <f t="shared" si="14"/>
        <v>-1</v>
      </c>
      <c r="U57" s="32">
        <f t="shared" si="14"/>
        <v>-1</v>
      </c>
      <c r="V57" s="32">
        <f t="shared" si="14"/>
        <v>-1</v>
      </c>
      <c r="W57" s="32">
        <f t="shared" si="14"/>
        <v>-1</v>
      </c>
      <c r="X57" s="32">
        <f t="shared" si="14"/>
        <v>-1</v>
      </c>
      <c r="Y57" s="32">
        <f t="shared" si="14"/>
        <v>-1</v>
      </c>
    </row>
    <row r="58" spans="1:25">
      <c r="B58" s="32">
        <f t="shared" ref="B58:Y58" si="15">B45*1000</f>
        <v>-1</v>
      </c>
      <c r="C58" s="32">
        <f t="shared" si="15"/>
        <v>-1</v>
      </c>
      <c r="D58" s="32">
        <f t="shared" si="15"/>
        <v>-1</v>
      </c>
      <c r="E58" s="32">
        <f t="shared" si="15"/>
        <v>-1</v>
      </c>
      <c r="F58" s="32">
        <f t="shared" si="15"/>
        <v>-1</v>
      </c>
      <c r="G58" s="32">
        <f t="shared" si="15"/>
        <v>-1</v>
      </c>
      <c r="H58" s="32">
        <f t="shared" si="15"/>
        <v>-1</v>
      </c>
      <c r="I58" s="32">
        <f t="shared" si="15"/>
        <v>-1</v>
      </c>
      <c r="J58" s="32">
        <f t="shared" si="15"/>
        <v>1306</v>
      </c>
      <c r="K58" s="32">
        <f t="shared" si="15"/>
        <v>4595</v>
      </c>
      <c r="L58" s="32">
        <f t="shared" si="15"/>
        <v>7708</v>
      </c>
      <c r="M58" s="32">
        <f t="shared" si="15"/>
        <v>9502</v>
      </c>
      <c r="N58" s="32">
        <f t="shared" si="15"/>
        <v>10719</v>
      </c>
      <c r="O58" s="32">
        <f t="shared" si="15"/>
        <v>10855</v>
      </c>
      <c r="P58" s="32">
        <f t="shared" si="15"/>
        <v>10089</v>
      </c>
      <c r="Q58" s="32">
        <f t="shared" si="15"/>
        <v>9045</v>
      </c>
      <c r="R58" s="32">
        <f t="shared" si="15"/>
        <v>7317</v>
      </c>
      <c r="S58" s="32">
        <f t="shared" si="15"/>
        <v>3806</v>
      </c>
      <c r="T58" s="32">
        <f t="shared" si="15"/>
        <v>235</v>
      </c>
      <c r="U58" s="32">
        <f t="shared" si="15"/>
        <v>-1</v>
      </c>
      <c r="V58" s="32">
        <f t="shared" si="15"/>
        <v>-1</v>
      </c>
      <c r="W58" s="32">
        <f t="shared" si="15"/>
        <v>-1</v>
      </c>
      <c r="X58" s="32">
        <f t="shared" si="15"/>
        <v>-1</v>
      </c>
      <c r="Y58" s="32">
        <f t="shared" si="15"/>
        <v>-1</v>
      </c>
    </row>
    <row r="59" spans="1:25">
      <c r="B59" s="32">
        <f t="shared" ref="B59:Y59" si="16">B46*1000</f>
        <v>-1</v>
      </c>
      <c r="C59" s="32">
        <f t="shared" si="16"/>
        <v>-1</v>
      </c>
      <c r="D59" s="32">
        <f t="shared" si="16"/>
        <v>-1</v>
      </c>
      <c r="E59" s="32">
        <f t="shared" si="16"/>
        <v>-1</v>
      </c>
      <c r="F59" s="32">
        <f t="shared" si="16"/>
        <v>-1</v>
      </c>
      <c r="G59" s="32">
        <f t="shared" si="16"/>
        <v>-1</v>
      </c>
      <c r="H59" s="32">
        <f t="shared" si="16"/>
        <v>-1</v>
      </c>
      <c r="I59" s="32">
        <f t="shared" si="16"/>
        <v>472</v>
      </c>
      <c r="J59" s="32">
        <f t="shared" si="16"/>
        <v>3293</v>
      </c>
      <c r="K59" s="32">
        <f t="shared" si="16"/>
        <v>5905</v>
      </c>
      <c r="L59" s="32">
        <f t="shared" si="16"/>
        <v>8433</v>
      </c>
      <c r="M59" s="32">
        <f t="shared" si="16"/>
        <v>10537</v>
      </c>
      <c r="N59" s="32">
        <f t="shared" si="16"/>
        <v>11711</v>
      </c>
      <c r="O59" s="32">
        <f t="shared" si="16"/>
        <v>11754</v>
      </c>
      <c r="P59" s="32">
        <f t="shared" si="16"/>
        <v>10860</v>
      </c>
      <c r="Q59" s="32">
        <f t="shared" si="16"/>
        <v>9599</v>
      </c>
      <c r="R59" s="32">
        <f t="shared" si="16"/>
        <v>7523</v>
      </c>
      <c r="S59" s="32">
        <f t="shared" si="16"/>
        <v>4707</v>
      </c>
      <c r="T59" s="32">
        <f t="shared" si="16"/>
        <v>1314</v>
      </c>
      <c r="U59" s="32">
        <f t="shared" si="16"/>
        <v>-1</v>
      </c>
      <c r="V59" s="32">
        <f t="shared" si="16"/>
        <v>-1</v>
      </c>
      <c r="W59" s="32">
        <f t="shared" si="16"/>
        <v>-1</v>
      </c>
      <c r="X59" s="32">
        <f t="shared" si="16"/>
        <v>-1</v>
      </c>
      <c r="Y59" s="32">
        <f t="shared" si="16"/>
        <v>-1</v>
      </c>
    </row>
    <row r="60" spans="1:25">
      <c r="B60" s="32">
        <f t="shared" ref="B60:Y60" si="17">B47*1000</f>
        <v>-1</v>
      </c>
      <c r="C60" s="32">
        <f t="shared" si="17"/>
        <v>-1</v>
      </c>
      <c r="D60" s="32">
        <f t="shared" si="17"/>
        <v>-1</v>
      </c>
      <c r="E60" s="32">
        <f t="shared" si="17"/>
        <v>-1</v>
      </c>
      <c r="F60" s="32">
        <f t="shared" si="17"/>
        <v>-1</v>
      </c>
      <c r="G60" s="32">
        <f t="shared" si="17"/>
        <v>-1</v>
      </c>
      <c r="H60" s="32">
        <f t="shared" si="17"/>
        <v>-1</v>
      </c>
      <c r="I60" s="32">
        <f t="shared" si="17"/>
        <v>906</v>
      </c>
      <c r="J60" s="32">
        <f t="shared" si="17"/>
        <v>3427</v>
      </c>
      <c r="K60" s="32">
        <f t="shared" si="17"/>
        <v>6544</v>
      </c>
      <c r="L60" s="32">
        <f t="shared" si="17"/>
        <v>8962</v>
      </c>
      <c r="M60" s="32">
        <f t="shared" si="17"/>
        <v>10605</v>
      </c>
      <c r="N60" s="32">
        <f t="shared" si="17"/>
        <v>11533</v>
      </c>
      <c r="O60" s="32">
        <f t="shared" si="17"/>
        <v>11806</v>
      </c>
      <c r="P60" s="32">
        <f t="shared" si="17"/>
        <v>11385</v>
      </c>
      <c r="Q60" s="32">
        <f t="shared" si="17"/>
        <v>10097</v>
      </c>
      <c r="R60" s="32">
        <f t="shared" si="17"/>
        <v>8390</v>
      </c>
      <c r="S60" s="32">
        <f t="shared" si="17"/>
        <v>5399</v>
      </c>
      <c r="T60" s="32">
        <f t="shared" si="17"/>
        <v>2027.0000000000002</v>
      </c>
      <c r="U60" s="32">
        <f t="shared" si="17"/>
        <v>289</v>
      </c>
      <c r="V60" s="32">
        <f t="shared" si="17"/>
        <v>-1</v>
      </c>
      <c r="W60" s="32">
        <f t="shared" si="17"/>
        <v>-1</v>
      </c>
      <c r="X60" s="32">
        <f t="shared" si="17"/>
        <v>-1</v>
      </c>
      <c r="Y60" s="32">
        <f t="shared" si="17"/>
        <v>-1</v>
      </c>
    </row>
    <row r="61" spans="1:25">
      <c r="B61" s="32">
        <f t="shared" ref="B61:Y61" si="18">B48*1000</f>
        <v>-1</v>
      </c>
      <c r="C61" s="32">
        <f t="shared" si="18"/>
        <v>-1</v>
      </c>
      <c r="D61" s="32">
        <f t="shared" si="18"/>
        <v>-1</v>
      </c>
      <c r="E61" s="32">
        <f t="shared" si="18"/>
        <v>-1</v>
      </c>
      <c r="F61" s="32">
        <f t="shared" si="18"/>
        <v>-1</v>
      </c>
      <c r="G61" s="32">
        <f t="shared" si="18"/>
        <v>-1</v>
      </c>
      <c r="H61" s="32">
        <f t="shared" si="18"/>
        <v>577</v>
      </c>
      <c r="I61" s="32">
        <f t="shared" si="18"/>
        <v>1671</v>
      </c>
      <c r="J61" s="32">
        <f t="shared" si="18"/>
        <v>4431</v>
      </c>
      <c r="K61" s="32">
        <f t="shared" si="18"/>
        <v>7357</v>
      </c>
      <c r="L61" s="32">
        <f t="shared" si="18"/>
        <v>9491</v>
      </c>
      <c r="M61" s="32">
        <f t="shared" si="18"/>
        <v>10820</v>
      </c>
      <c r="N61" s="32">
        <f t="shared" si="18"/>
        <v>11515</v>
      </c>
      <c r="O61" s="32">
        <f t="shared" si="18"/>
        <v>11493</v>
      </c>
      <c r="P61" s="32">
        <f t="shared" si="18"/>
        <v>10817</v>
      </c>
      <c r="Q61" s="32">
        <f t="shared" si="18"/>
        <v>9531</v>
      </c>
      <c r="R61" s="32">
        <f t="shared" si="18"/>
        <v>7483</v>
      </c>
      <c r="S61" s="32">
        <f t="shared" si="18"/>
        <v>4827</v>
      </c>
      <c r="T61" s="32">
        <f t="shared" si="18"/>
        <v>2017.9999999999998</v>
      </c>
      <c r="U61" s="32">
        <f t="shared" si="18"/>
        <v>441</v>
      </c>
      <c r="V61" s="32">
        <f t="shared" si="18"/>
        <v>-1</v>
      </c>
      <c r="W61" s="32">
        <f t="shared" si="18"/>
        <v>-1</v>
      </c>
      <c r="X61" s="32">
        <f t="shared" si="18"/>
        <v>-1</v>
      </c>
      <c r="Y61" s="32">
        <f t="shared" si="18"/>
        <v>-1</v>
      </c>
    </row>
    <row r="62" spans="1:25">
      <c r="B62" s="32">
        <f t="shared" ref="B62:Y62" si="19">B49*1000</f>
        <v>-1</v>
      </c>
      <c r="C62" s="32">
        <f t="shared" si="19"/>
        <v>-1</v>
      </c>
      <c r="D62" s="32">
        <f t="shared" si="19"/>
        <v>-1</v>
      </c>
      <c r="E62" s="32">
        <f t="shared" si="19"/>
        <v>-1</v>
      </c>
      <c r="F62" s="32">
        <f t="shared" si="19"/>
        <v>-1</v>
      </c>
      <c r="G62" s="32">
        <f t="shared" si="19"/>
        <v>-1</v>
      </c>
      <c r="H62" s="32">
        <f t="shared" si="19"/>
        <v>625</v>
      </c>
      <c r="I62" s="32">
        <f t="shared" si="19"/>
        <v>1653</v>
      </c>
      <c r="J62" s="32">
        <f t="shared" si="19"/>
        <v>4250</v>
      </c>
      <c r="K62" s="32">
        <f t="shared" si="19"/>
        <v>7069</v>
      </c>
      <c r="L62" s="32">
        <f t="shared" si="19"/>
        <v>9127</v>
      </c>
      <c r="M62" s="32">
        <f t="shared" si="19"/>
        <v>10655</v>
      </c>
      <c r="N62" s="32">
        <f t="shared" si="19"/>
        <v>11271</v>
      </c>
      <c r="O62" s="32">
        <f t="shared" si="19"/>
        <v>11333</v>
      </c>
      <c r="P62" s="32">
        <f t="shared" si="19"/>
        <v>10755</v>
      </c>
      <c r="Q62" s="32">
        <f t="shared" si="19"/>
        <v>9520</v>
      </c>
      <c r="R62" s="32">
        <f t="shared" si="19"/>
        <v>7526</v>
      </c>
      <c r="S62" s="32">
        <f t="shared" si="19"/>
        <v>5044</v>
      </c>
      <c r="T62" s="32">
        <f t="shared" si="19"/>
        <v>2217</v>
      </c>
      <c r="U62" s="32">
        <f t="shared" si="19"/>
        <v>588</v>
      </c>
      <c r="V62" s="32">
        <f t="shared" si="19"/>
        <v>-1</v>
      </c>
      <c r="W62" s="32">
        <f t="shared" si="19"/>
        <v>-1</v>
      </c>
      <c r="X62" s="32">
        <f t="shared" si="19"/>
        <v>-1</v>
      </c>
      <c r="Y62" s="32">
        <f t="shared" si="19"/>
        <v>-1</v>
      </c>
    </row>
    <row r="63" spans="1:25">
      <c r="B63" s="32">
        <f t="shared" ref="B63:Y63" si="20">B50*1000</f>
        <v>-1</v>
      </c>
      <c r="C63" s="32">
        <f t="shared" si="20"/>
        <v>-1</v>
      </c>
      <c r="D63" s="32">
        <f t="shared" si="20"/>
        <v>-1</v>
      </c>
      <c r="E63" s="32">
        <f t="shared" si="20"/>
        <v>-1</v>
      </c>
      <c r="F63" s="32">
        <f t="shared" si="20"/>
        <v>-1</v>
      </c>
      <c r="G63" s="32">
        <f t="shared" si="20"/>
        <v>-1</v>
      </c>
      <c r="H63" s="32">
        <f t="shared" si="20"/>
        <v>605</v>
      </c>
      <c r="I63" s="32">
        <f t="shared" si="20"/>
        <v>1466</v>
      </c>
      <c r="J63" s="32">
        <f t="shared" si="20"/>
        <v>3998</v>
      </c>
      <c r="K63" s="32">
        <f t="shared" si="20"/>
        <v>6652</v>
      </c>
      <c r="L63" s="32">
        <f t="shared" si="20"/>
        <v>8782</v>
      </c>
      <c r="M63" s="32">
        <f t="shared" si="20"/>
        <v>10277</v>
      </c>
      <c r="N63" s="32">
        <f t="shared" si="20"/>
        <v>11079</v>
      </c>
      <c r="O63" s="32">
        <f t="shared" si="20"/>
        <v>10996</v>
      </c>
      <c r="P63" s="32">
        <f t="shared" si="20"/>
        <v>10506</v>
      </c>
      <c r="Q63" s="32">
        <f t="shared" si="20"/>
        <v>9479</v>
      </c>
      <c r="R63" s="32">
        <f t="shared" si="20"/>
        <v>7648</v>
      </c>
      <c r="S63" s="32">
        <f t="shared" si="20"/>
        <v>5130</v>
      </c>
      <c r="T63" s="32">
        <f t="shared" si="20"/>
        <v>2296</v>
      </c>
      <c r="U63" s="32">
        <f t="shared" si="20"/>
        <v>593</v>
      </c>
      <c r="V63" s="32">
        <f t="shared" si="20"/>
        <v>-1</v>
      </c>
      <c r="W63" s="32">
        <f t="shared" si="20"/>
        <v>-1</v>
      </c>
      <c r="X63" s="32">
        <f t="shared" si="20"/>
        <v>-1</v>
      </c>
      <c r="Y63" s="32">
        <f t="shared" si="20"/>
        <v>-1</v>
      </c>
    </row>
    <row r="64" spans="1:25">
      <c r="B64" s="32">
        <f t="shared" ref="B64:Y64" si="21">B51*1000</f>
        <v>-1</v>
      </c>
      <c r="C64" s="32">
        <f t="shared" si="21"/>
        <v>-1</v>
      </c>
      <c r="D64" s="32">
        <f t="shared" si="21"/>
        <v>-1</v>
      </c>
      <c r="E64" s="32">
        <f t="shared" si="21"/>
        <v>-1</v>
      </c>
      <c r="F64" s="32">
        <f t="shared" si="21"/>
        <v>-1</v>
      </c>
      <c r="G64" s="32">
        <f t="shared" si="21"/>
        <v>-1</v>
      </c>
      <c r="H64" s="32">
        <f t="shared" si="21"/>
        <v>247</v>
      </c>
      <c r="I64" s="32">
        <f t="shared" si="21"/>
        <v>1161</v>
      </c>
      <c r="J64" s="32">
        <f t="shared" si="21"/>
        <v>3703</v>
      </c>
      <c r="K64" s="32">
        <f t="shared" si="21"/>
        <v>6564</v>
      </c>
      <c r="L64" s="32">
        <f t="shared" si="21"/>
        <v>8983</v>
      </c>
      <c r="M64" s="32">
        <f t="shared" si="21"/>
        <v>10373</v>
      </c>
      <c r="N64" s="32">
        <f t="shared" si="21"/>
        <v>11309</v>
      </c>
      <c r="O64" s="32">
        <f t="shared" si="21"/>
        <v>11435</v>
      </c>
      <c r="P64" s="32">
        <f t="shared" si="21"/>
        <v>10808</v>
      </c>
      <c r="Q64" s="32">
        <f t="shared" si="21"/>
        <v>9638</v>
      </c>
      <c r="R64" s="32">
        <f t="shared" si="21"/>
        <v>7660</v>
      </c>
      <c r="S64" s="32">
        <f t="shared" si="21"/>
        <v>4932</v>
      </c>
      <c r="T64" s="32">
        <f t="shared" si="21"/>
        <v>2037.9999999999998</v>
      </c>
      <c r="U64" s="32">
        <f t="shared" si="21"/>
        <v>392</v>
      </c>
      <c r="V64" s="32">
        <f t="shared" si="21"/>
        <v>-1</v>
      </c>
      <c r="W64" s="32">
        <f t="shared" si="21"/>
        <v>-1</v>
      </c>
      <c r="X64" s="32">
        <f t="shared" si="21"/>
        <v>-1</v>
      </c>
      <c r="Y64" s="32">
        <f t="shared" si="21"/>
        <v>-1</v>
      </c>
    </row>
    <row r="65" spans="2:26">
      <c r="B65" s="32">
        <f t="shared" ref="B65:Y65" si="22">B52*1000</f>
        <v>-1</v>
      </c>
      <c r="C65" s="32">
        <f t="shared" si="22"/>
        <v>-1</v>
      </c>
      <c r="D65" s="32">
        <f t="shared" si="22"/>
        <v>-1</v>
      </c>
      <c r="E65" s="32">
        <f t="shared" si="22"/>
        <v>-1</v>
      </c>
      <c r="F65" s="32">
        <f t="shared" si="22"/>
        <v>-1</v>
      </c>
      <c r="G65" s="32">
        <f t="shared" si="22"/>
        <v>-1</v>
      </c>
      <c r="H65" s="32">
        <f t="shared" si="22"/>
        <v>-1</v>
      </c>
      <c r="I65" s="32">
        <f t="shared" si="22"/>
        <v>785</v>
      </c>
      <c r="J65" s="32">
        <f t="shared" si="22"/>
        <v>3557</v>
      </c>
      <c r="K65" s="32">
        <f t="shared" si="22"/>
        <v>6678</v>
      </c>
      <c r="L65" s="32">
        <f t="shared" si="22"/>
        <v>8858</v>
      </c>
      <c r="M65" s="32">
        <f t="shared" si="22"/>
        <v>10633</v>
      </c>
      <c r="N65" s="32">
        <f t="shared" si="22"/>
        <v>11034</v>
      </c>
      <c r="O65" s="32">
        <f t="shared" si="22"/>
        <v>11257</v>
      </c>
      <c r="P65" s="32">
        <f t="shared" si="22"/>
        <v>10637</v>
      </c>
      <c r="Q65" s="32">
        <f t="shared" si="22"/>
        <v>9251</v>
      </c>
      <c r="R65" s="32">
        <f t="shared" si="22"/>
        <v>7181</v>
      </c>
      <c r="S65" s="32">
        <f t="shared" si="22"/>
        <v>4260</v>
      </c>
      <c r="T65" s="32">
        <f t="shared" si="22"/>
        <v>1330</v>
      </c>
      <c r="U65" s="32">
        <f t="shared" si="22"/>
        <v>-1</v>
      </c>
      <c r="V65" s="32">
        <f t="shared" si="22"/>
        <v>-1</v>
      </c>
      <c r="W65" s="32">
        <f t="shared" si="22"/>
        <v>-1</v>
      </c>
      <c r="X65" s="32">
        <f t="shared" si="22"/>
        <v>-1</v>
      </c>
      <c r="Y65" s="32">
        <f t="shared" si="22"/>
        <v>-1</v>
      </c>
    </row>
    <row r="66" spans="2:26">
      <c r="B66" s="32">
        <f t="shared" ref="B66:Y66" si="23">B53*1000</f>
        <v>-1</v>
      </c>
      <c r="C66" s="32">
        <f t="shared" si="23"/>
        <v>-1</v>
      </c>
      <c r="D66" s="32">
        <f t="shared" si="23"/>
        <v>-1</v>
      </c>
      <c r="E66" s="32">
        <f t="shared" si="23"/>
        <v>-1</v>
      </c>
      <c r="F66" s="32">
        <f t="shared" si="23"/>
        <v>-1</v>
      </c>
      <c r="G66" s="32">
        <f t="shared" si="23"/>
        <v>-1</v>
      </c>
      <c r="H66" s="32">
        <f t="shared" si="23"/>
        <v>-1</v>
      </c>
      <c r="I66" s="32">
        <f t="shared" si="23"/>
        <v>515</v>
      </c>
      <c r="J66" s="32">
        <f t="shared" si="23"/>
        <v>3437</v>
      </c>
      <c r="K66" s="32">
        <f t="shared" si="23"/>
        <v>6675</v>
      </c>
      <c r="L66" s="32">
        <f t="shared" si="23"/>
        <v>8895</v>
      </c>
      <c r="M66" s="32">
        <f t="shared" si="23"/>
        <v>10433</v>
      </c>
      <c r="N66" s="32">
        <f t="shared" si="23"/>
        <v>11028</v>
      </c>
      <c r="O66" s="32">
        <f t="shared" si="23"/>
        <v>10916</v>
      </c>
      <c r="P66" s="32">
        <f t="shared" si="23"/>
        <v>9955</v>
      </c>
      <c r="Q66" s="32">
        <f t="shared" si="23"/>
        <v>8446</v>
      </c>
      <c r="R66" s="32">
        <f t="shared" si="23"/>
        <v>6517</v>
      </c>
      <c r="S66" s="32">
        <f t="shared" si="23"/>
        <v>2693</v>
      </c>
      <c r="T66" s="32">
        <f t="shared" si="23"/>
        <v>96</v>
      </c>
      <c r="U66" s="32">
        <f t="shared" si="23"/>
        <v>-1</v>
      </c>
      <c r="V66" s="32">
        <f t="shared" si="23"/>
        <v>-1</v>
      </c>
      <c r="W66" s="32">
        <f t="shared" si="23"/>
        <v>-1</v>
      </c>
      <c r="X66" s="32">
        <f t="shared" si="23"/>
        <v>-1</v>
      </c>
      <c r="Y66" s="32">
        <f t="shared" si="23"/>
        <v>-1</v>
      </c>
    </row>
    <row r="67" spans="2:26">
      <c r="B67" s="32">
        <f t="shared" ref="B67:Y67" si="24">B54*1000</f>
        <v>-1</v>
      </c>
      <c r="C67" s="32">
        <f t="shared" si="24"/>
        <v>-1</v>
      </c>
      <c r="D67" s="32">
        <f t="shared" si="24"/>
        <v>-1</v>
      </c>
      <c r="E67" s="32">
        <f t="shared" si="24"/>
        <v>-1</v>
      </c>
      <c r="F67" s="32">
        <f t="shared" si="24"/>
        <v>-1</v>
      </c>
      <c r="G67" s="32">
        <f t="shared" si="24"/>
        <v>-1</v>
      </c>
      <c r="H67" s="32">
        <f t="shared" si="24"/>
        <v>-1</v>
      </c>
      <c r="I67" s="32">
        <f t="shared" si="24"/>
        <v>-1</v>
      </c>
      <c r="J67" s="32">
        <f t="shared" si="24"/>
        <v>2512</v>
      </c>
      <c r="K67" s="32">
        <f t="shared" si="24"/>
        <v>5704</v>
      </c>
      <c r="L67" s="32">
        <f t="shared" si="24"/>
        <v>7765</v>
      </c>
      <c r="M67" s="32">
        <f t="shared" si="24"/>
        <v>9500</v>
      </c>
      <c r="N67" s="32">
        <f t="shared" si="24"/>
        <v>9971</v>
      </c>
      <c r="O67" s="32">
        <f t="shared" si="24"/>
        <v>9988</v>
      </c>
      <c r="P67" s="32">
        <f t="shared" si="24"/>
        <v>8941</v>
      </c>
      <c r="Q67" s="32">
        <f t="shared" si="24"/>
        <v>7346</v>
      </c>
      <c r="R67" s="32">
        <f t="shared" si="24"/>
        <v>4742</v>
      </c>
      <c r="S67" s="32">
        <f t="shared" si="24"/>
        <v>1045</v>
      </c>
      <c r="T67" s="32">
        <f t="shared" si="24"/>
        <v>-1</v>
      </c>
      <c r="U67" s="32">
        <f t="shared" si="24"/>
        <v>-1</v>
      </c>
      <c r="V67" s="32">
        <f t="shared" si="24"/>
        <v>-1</v>
      </c>
      <c r="W67" s="32">
        <f t="shared" si="24"/>
        <v>-1</v>
      </c>
      <c r="X67" s="32">
        <f t="shared" si="24"/>
        <v>-1</v>
      </c>
      <c r="Y67" s="32">
        <f t="shared" si="24"/>
        <v>-1</v>
      </c>
    </row>
    <row r="68" spans="2:26">
      <c r="B68" s="32">
        <f t="shared" ref="B68:Y68" si="25">B55*1000</f>
        <v>-1</v>
      </c>
      <c r="C68" s="32">
        <f t="shared" si="25"/>
        <v>-1</v>
      </c>
      <c r="D68" s="32">
        <f t="shared" si="25"/>
        <v>-1</v>
      </c>
      <c r="E68" s="32">
        <f t="shared" si="25"/>
        <v>-1</v>
      </c>
      <c r="F68" s="32">
        <f t="shared" si="25"/>
        <v>-1</v>
      </c>
      <c r="G68" s="32">
        <f t="shared" si="25"/>
        <v>-1</v>
      </c>
      <c r="H68" s="32">
        <f t="shared" si="25"/>
        <v>-1</v>
      </c>
      <c r="I68" s="32">
        <f t="shared" si="25"/>
        <v>-1</v>
      </c>
      <c r="J68" s="32">
        <f t="shared" si="25"/>
        <v>777</v>
      </c>
      <c r="K68" s="32">
        <f t="shared" si="25"/>
        <v>4323</v>
      </c>
      <c r="L68" s="32">
        <f t="shared" si="25"/>
        <v>7355</v>
      </c>
      <c r="M68" s="32">
        <f t="shared" si="25"/>
        <v>8709</v>
      </c>
      <c r="N68" s="32">
        <f t="shared" si="25"/>
        <v>9791</v>
      </c>
      <c r="O68" s="32">
        <f t="shared" si="25"/>
        <v>9612</v>
      </c>
      <c r="P68" s="32">
        <f t="shared" si="25"/>
        <v>8713</v>
      </c>
      <c r="Q68" s="32">
        <f t="shared" si="25"/>
        <v>7053</v>
      </c>
      <c r="R68" s="32">
        <f t="shared" si="25"/>
        <v>4278</v>
      </c>
      <c r="S68" s="32">
        <f t="shared" si="25"/>
        <v>727</v>
      </c>
      <c r="T68" s="32">
        <f t="shared" si="25"/>
        <v>-1</v>
      </c>
      <c r="U68" s="32">
        <f t="shared" si="25"/>
        <v>-1</v>
      </c>
      <c r="V68" s="32">
        <f t="shared" si="25"/>
        <v>-1</v>
      </c>
      <c r="W68" s="32">
        <f t="shared" si="25"/>
        <v>-1</v>
      </c>
      <c r="X68" s="32">
        <f t="shared" si="25"/>
        <v>-1</v>
      </c>
      <c r="Y68" s="32">
        <f t="shared" si="25"/>
        <v>-1</v>
      </c>
      <c r="Z68" s="32"/>
    </row>
    <row r="70" spans="2:26">
      <c r="B70" s="32">
        <f t="shared" ref="B70:Y70" si="26">IF(B57&gt;10000,10000/B57,1)*B29</f>
        <v>0</v>
      </c>
      <c r="C70" s="32">
        <f t="shared" si="26"/>
        <v>0</v>
      </c>
      <c r="D70" s="32">
        <f t="shared" si="26"/>
        <v>0</v>
      </c>
      <c r="E70" s="32">
        <f t="shared" si="26"/>
        <v>0</v>
      </c>
      <c r="F70" s="32">
        <f t="shared" si="26"/>
        <v>0</v>
      </c>
      <c r="G70" s="32">
        <f t="shared" si="26"/>
        <v>0</v>
      </c>
      <c r="H70" s="32">
        <f t="shared" si="26"/>
        <v>0</v>
      </c>
      <c r="I70" s="32">
        <f t="shared" si="26"/>
        <v>0</v>
      </c>
      <c r="J70" s="32">
        <f t="shared" si="26"/>
        <v>0</v>
      </c>
      <c r="K70" s="32">
        <f t="shared" si="26"/>
        <v>890</v>
      </c>
      <c r="L70" s="32">
        <f t="shared" si="26"/>
        <v>2970</v>
      </c>
      <c r="M70" s="32">
        <f t="shared" si="26"/>
        <v>4620</v>
      </c>
      <c r="N70" s="32">
        <f t="shared" si="26"/>
        <v>5700</v>
      </c>
      <c r="O70" s="32">
        <f t="shared" si="26"/>
        <v>6940</v>
      </c>
      <c r="P70" s="32">
        <f t="shared" si="26"/>
        <v>6490</v>
      </c>
      <c r="Q70" s="32">
        <f t="shared" si="26"/>
        <v>5860</v>
      </c>
      <c r="R70" s="32">
        <f t="shared" si="26"/>
        <v>4140</v>
      </c>
      <c r="S70" s="32">
        <f t="shared" si="26"/>
        <v>1980</v>
      </c>
      <c r="T70" s="32">
        <f t="shared" si="26"/>
        <v>0</v>
      </c>
      <c r="U70" s="32">
        <f t="shared" si="26"/>
        <v>0</v>
      </c>
      <c r="V70" s="32">
        <f t="shared" si="26"/>
        <v>0</v>
      </c>
      <c r="W70" s="32">
        <f t="shared" si="26"/>
        <v>0</v>
      </c>
      <c r="X70" s="32">
        <f t="shared" si="26"/>
        <v>0</v>
      </c>
      <c r="Y70" s="32">
        <f t="shared" si="26"/>
        <v>0</v>
      </c>
    </row>
    <row r="71" spans="2:26">
      <c r="B71" s="32">
        <f t="shared" ref="B71:Y71" si="27">IF(B58&gt;10000,10000/B58,1)*B30</f>
        <v>0</v>
      </c>
      <c r="C71" s="32">
        <f t="shared" si="27"/>
        <v>0</v>
      </c>
      <c r="D71" s="32">
        <f t="shared" si="27"/>
        <v>0</v>
      </c>
      <c r="E71" s="32">
        <f t="shared" si="27"/>
        <v>0</v>
      </c>
      <c r="F71" s="32">
        <f t="shared" si="27"/>
        <v>0</v>
      </c>
      <c r="G71" s="32">
        <f t="shared" si="27"/>
        <v>0</v>
      </c>
      <c r="H71" s="32">
        <f t="shared" si="27"/>
        <v>0</v>
      </c>
      <c r="I71" s="32">
        <f t="shared" si="27"/>
        <v>0</v>
      </c>
      <c r="J71" s="32">
        <f t="shared" si="27"/>
        <v>320</v>
      </c>
      <c r="K71" s="32">
        <f t="shared" si="27"/>
        <v>2020</v>
      </c>
      <c r="L71" s="32">
        <f t="shared" si="27"/>
        <v>3570</v>
      </c>
      <c r="M71" s="32">
        <f t="shared" si="27"/>
        <v>5770</v>
      </c>
      <c r="N71" s="32">
        <f t="shared" si="27"/>
        <v>6017.3523649594181</v>
      </c>
      <c r="O71" s="32">
        <f t="shared" si="27"/>
        <v>5637.9548595117458</v>
      </c>
      <c r="P71" s="32">
        <f t="shared" si="27"/>
        <v>6759.8374467241547</v>
      </c>
      <c r="Q71" s="32">
        <f t="shared" si="27"/>
        <v>6300</v>
      </c>
      <c r="R71" s="32">
        <f t="shared" si="27"/>
        <v>4620</v>
      </c>
      <c r="S71" s="32">
        <f t="shared" si="27"/>
        <v>2430</v>
      </c>
      <c r="T71" s="32">
        <f t="shared" si="27"/>
        <v>180</v>
      </c>
      <c r="U71" s="32">
        <f t="shared" si="27"/>
        <v>0</v>
      </c>
      <c r="V71" s="32">
        <f t="shared" si="27"/>
        <v>0</v>
      </c>
      <c r="W71" s="32">
        <f t="shared" si="27"/>
        <v>0</v>
      </c>
      <c r="X71" s="32">
        <f t="shared" si="27"/>
        <v>0</v>
      </c>
      <c r="Y71" s="32">
        <f t="shared" si="27"/>
        <v>0</v>
      </c>
    </row>
    <row r="72" spans="2:26">
      <c r="B72" s="32">
        <f t="shared" ref="B72:Y72" si="28">IF(B59&gt;10000,10000/B59,1)*B31</f>
        <v>0</v>
      </c>
      <c r="C72" s="32">
        <f t="shared" si="28"/>
        <v>0</v>
      </c>
      <c r="D72" s="32">
        <f t="shared" si="28"/>
        <v>0</v>
      </c>
      <c r="E72" s="32">
        <f t="shared" si="28"/>
        <v>0</v>
      </c>
      <c r="F72" s="32">
        <f t="shared" si="28"/>
        <v>0</v>
      </c>
      <c r="G72" s="32">
        <f t="shared" si="28"/>
        <v>0</v>
      </c>
      <c r="H72" s="32">
        <f t="shared" si="28"/>
        <v>0</v>
      </c>
      <c r="I72" s="32">
        <f t="shared" si="28"/>
        <v>80</v>
      </c>
      <c r="J72" s="32">
        <f t="shared" si="28"/>
        <v>1360</v>
      </c>
      <c r="K72" s="32">
        <f t="shared" si="28"/>
        <v>3020</v>
      </c>
      <c r="L72" s="32">
        <f t="shared" si="28"/>
        <v>5280</v>
      </c>
      <c r="M72" s="32">
        <f t="shared" si="28"/>
        <v>5191.2309006358546</v>
      </c>
      <c r="N72" s="32">
        <f t="shared" si="28"/>
        <v>6762.8725130219455</v>
      </c>
      <c r="O72" s="32">
        <f t="shared" si="28"/>
        <v>7044.4104134762629</v>
      </c>
      <c r="P72" s="32">
        <f t="shared" si="28"/>
        <v>7817.6795580110493</v>
      </c>
      <c r="Q72" s="32">
        <f t="shared" si="28"/>
        <v>7770</v>
      </c>
      <c r="R72" s="32">
        <f t="shared" si="28"/>
        <v>6380</v>
      </c>
      <c r="S72" s="32">
        <f t="shared" si="28"/>
        <v>3290</v>
      </c>
      <c r="T72" s="32">
        <f t="shared" si="28"/>
        <v>980</v>
      </c>
      <c r="U72" s="32">
        <f t="shared" si="28"/>
        <v>0</v>
      </c>
      <c r="V72" s="32">
        <f t="shared" si="28"/>
        <v>0</v>
      </c>
      <c r="W72" s="32">
        <f t="shared" si="28"/>
        <v>0</v>
      </c>
      <c r="X72" s="32">
        <f t="shared" si="28"/>
        <v>0</v>
      </c>
      <c r="Y72" s="32">
        <f t="shared" si="28"/>
        <v>0</v>
      </c>
    </row>
    <row r="73" spans="2:26">
      <c r="B73" s="32">
        <f t="shared" ref="B73:Y73" si="29">IF(B60&gt;10000,10000/B60,1)*B32</f>
        <v>0</v>
      </c>
      <c r="C73" s="32">
        <f t="shared" si="29"/>
        <v>0</v>
      </c>
      <c r="D73" s="32">
        <f t="shared" si="29"/>
        <v>0</v>
      </c>
      <c r="E73" s="32">
        <f t="shared" si="29"/>
        <v>0</v>
      </c>
      <c r="F73" s="32">
        <f t="shared" si="29"/>
        <v>0</v>
      </c>
      <c r="G73" s="32">
        <f t="shared" si="29"/>
        <v>0</v>
      </c>
      <c r="H73" s="32">
        <f t="shared" si="29"/>
        <v>0</v>
      </c>
      <c r="I73" s="32">
        <f t="shared" si="29"/>
        <v>620</v>
      </c>
      <c r="J73" s="32">
        <f t="shared" si="29"/>
        <v>2540</v>
      </c>
      <c r="K73" s="32">
        <f t="shared" si="29"/>
        <v>4600</v>
      </c>
      <c r="L73" s="32">
        <f t="shared" si="29"/>
        <v>7480</v>
      </c>
      <c r="M73" s="32">
        <f t="shared" si="29"/>
        <v>8213.1070249882123</v>
      </c>
      <c r="N73" s="32">
        <f t="shared" si="29"/>
        <v>8193.8784357929417</v>
      </c>
      <c r="O73" s="32">
        <f t="shared" si="29"/>
        <v>7403.0154158902251</v>
      </c>
      <c r="P73" s="32">
        <f t="shared" si="29"/>
        <v>7501.0979358805444</v>
      </c>
      <c r="Q73" s="32">
        <f t="shared" si="29"/>
        <v>8190.5516490046548</v>
      </c>
      <c r="R73" s="32">
        <f t="shared" si="29"/>
        <v>6430</v>
      </c>
      <c r="S73" s="32">
        <f t="shared" si="29"/>
        <v>3650</v>
      </c>
      <c r="T73" s="32">
        <f t="shared" si="29"/>
        <v>1400</v>
      </c>
      <c r="U73" s="32">
        <f t="shared" si="29"/>
        <v>40</v>
      </c>
      <c r="V73" s="32">
        <f t="shared" si="29"/>
        <v>0</v>
      </c>
      <c r="W73" s="32">
        <f t="shared" si="29"/>
        <v>0</v>
      </c>
      <c r="X73" s="32">
        <f t="shared" si="29"/>
        <v>0</v>
      </c>
      <c r="Y73" s="32">
        <f t="shared" si="29"/>
        <v>0</v>
      </c>
    </row>
    <row r="74" spans="2:26">
      <c r="B74" s="32">
        <f t="shared" ref="B74:Y74" si="30">IF(B61&gt;10000,10000/B61,1)*B33</f>
        <v>0</v>
      </c>
      <c r="C74" s="32">
        <f t="shared" si="30"/>
        <v>0</v>
      </c>
      <c r="D74" s="32">
        <f t="shared" si="30"/>
        <v>0</v>
      </c>
      <c r="E74" s="32">
        <f t="shared" si="30"/>
        <v>0</v>
      </c>
      <c r="F74" s="32">
        <f t="shared" si="30"/>
        <v>0</v>
      </c>
      <c r="G74" s="32">
        <f t="shared" si="30"/>
        <v>0</v>
      </c>
      <c r="H74" s="32">
        <f t="shared" si="30"/>
        <v>320</v>
      </c>
      <c r="I74" s="32">
        <f t="shared" si="30"/>
        <v>1130</v>
      </c>
      <c r="J74" s="32">
        <f t="shared" si="30"/>
        <v>3050</v>
      </c>
      <c r="K74" s="32">
        <f t="shared" si="30"/>
        <v>4820</v>
      </c>
      <c r="L74" s="32">
        <f t="shared" si="30"/>
        <v>6970</v>
      </c>
      <c r="M74" s="32">
        <f t="shared" si="30"/>
        <v>7929.7597042513862</v>
      </c>
      <c r="N74" s="32">
        <f t="shared" si="30"/>
        <v>7468.5193226226656</v>
      </c>
      <c r="O74" s="32">
        <f t="shared" si="30"/>
        <v>8065.7791699295221</v>
      </c>
      <c r="P74" s="32">
        <f t="shared" si="30"/>
        <v>8033.6507349542389</v>
      </c>
      <c r="Q74" s="32">
        <f t="shared" si="30"/>
        <v>8100</v>
      </c>
      <c r="R74" s="32">
        <f t="shared" si="30"/>
        <v>6020</v>
      </c>
      <c r="S74" s="32">
        <f t="shared" si="30"/>
        <v>3460</v>
      </c>
      <c r="T74" s="32">
        <f t="shared" si="30"/>
        <v>1610</v>
      </c>
      <c r="U74" s="32">
        <f t="shared" si="30"/>
        <v>270</v>
      </c>
      <c r="V74" s="32">
        <f t="shared" si="30"/>
        <v>0</v>
      </c>
      <c r="W74" s="32">
        <f t="shared" si="30"/>
        <v>0</v>
      </c>
      <c r="X74" s="32">
        <f t="shared" si="30"/>
        <v>0</v>
      </c>
      <c r="Y74" s="32">
        <f t="shared" si="30"/>
        <v>0</v>
      </c>
    </row>
    <row r="75" spans="2:26">
      <c r="B75" s="32">
        <f t="shared" ref="B75:Y75" si="31">IF(B62&gt;10000,10000/B62,1)*B34</f>
        <v>0</v>
      </c>
      <c r="C75" s="32">
        <f t="shared" si="31"/>
        <v>0</v>
      </c>
      <c r="D75" s="32">
        <f t="shared" si="31"/>
        <v>0</v>
      </c>
      <c r="E75" s="32">
        <f t="shared" si="31"/>
        <v>0</v>
      </c>
      <c r="F75" s="32">
        <f t="shared" si="31"/>
        <v>0</v>
      </c>
      <c r="G75" s="32">
        <f t="shared" si="31"/>
        <v>0</v>
      </c>
      <c r="H75" s="32">
        <f t="shared" si="31"/>
        <v>600</v>
      </c>
      <c r="I75" s="32">
        <f t="shared" si="31"/>
        <v>1300</v>
      </c>
      <c r="J75" s="32">
        <f t="shared" si="31"/>
        <v>2950</v>
      </c>
      <c r="K75" s="32">
        <f t="shared" si="31"/>
        <v>4340</v>
      </c>
      <c r="L75" s="32">
        <f t="shared" si="31"/>
        <v>6830</v>
      </c>
      <c r="M75" s="32">
        <f t="shared" si="31"/>
        <v>7827.3111215391837</v>
      </c>
      <c r="N75" s="32">
        <f t="shared" si="31"/>
        <v>8455.3278324904622</v>
      </c>
      <c r="O75" s="32">
        <f t="shared" si="31"/>
        <v>9035.5598694079235</v>
      </c>
      <c r="P75" s="32">
        <f t="shared" si="31"/>
        <v>9511.8549511854944</v>
      </c>
      <c r="Q75" s="32">
        <f t="shared" si="31"/>
        <v>9050</v>
      </c>
      <c r="R75" s="32">
        <f t="shared" si="31"/>
        <v>7920</v>
      </c>
      <c r="S75" s="32">
        <f t="shared" si="31"/>
        <v>4940</v>
      </c>
      <c r="T75" s="32">
        <f t="shared" si="31"/>
        <v>2300</v>
      </c>
      <c r="U75" s="32">
        <f t="shared" si="31"/>
        <v>510</v>
      </c>
      <c r="V75" s="32">
        <f t="shared" si="31"/>
        <v>0</v>
      </c>
      <c r="W75" s="32">
        <f t="shared" si="31"/>
        <v>0</v>
      </c>
      <c r="X75" s="32">
        <f t="shared" si="31"/>
        <v>0</v>
      </c>
      <c r="Y75" s="32">
        <f t="shared" si="31"/>
        <v>0</v>
      </c>
    </row>
    <row r="76" spans="2:26">
      <c r="B76" s="32">
        <f t="shared" ref="B76:Y76" si="32">IF(B63&gt;10000,10000/B63,1)*B35</f>
        <v>0</v>
      </c>
      <c r="C76" s="32">
        <f t="shared" si="32"/>
        <v>0</v>
      </c>
      <c r="D76" s="32">
        <f t="shared" si="32"/>
        <v>0</v>
      </c>
      <c r="E76" s="32">
        <f t="shared" si="32"/>
        <v>0</v>
      </c>
      <c r="F76" s="32">
        <f t="shared" si="32"/>
        <v>0</v>
      </c>
      <c r="G76" s="32">
        <f t="shared" si="32"/>
        <v>0</v>
      </c>
      <c r="H76" s="32">
        <f t="shared" si="32"/>
        <v>500</v>
      </c>
      <c r="I76" s="32">
        <f t="shared" si="32"/>
        <v>1150</v>
      </c>
      <c r="J76" s="32">
        <f t="shared" si="32"/>
        <v>3260</v>
      </c>
      <c r="K76" s="32">
        <f t="shared" si="32"/>
        <v>5280</v>
      </c>
      <c r="L76" s="32">
        <f t="shared" si="32"/>
        <v>7360</v>
      </c>
      <c r="M76" s="32">
        <f t="shared" si="32"/>
        <v>9146.6381239661387</v>
      </c>
      <c r="N76" s="32">
        <f t="shared" si="32"/>
        <v>8836.5375936456367</v>
      </c>
      <c r="O76" s="32">
        <f t="shared" si="32"/>
        <v>9121.4987268097484</v>
      </c>
      <c r="P76" s="32">
        <f t="shared" si="32"/>
        <v>9661.146011802779</v>
      </c>
      <c r="Q76" s="32">
        <f t="shared" si="32"/>
        <v>8840</v>
      </c>
      <c r="R76" s="32">
        <f t="shared" si="32"/>
        <v>7800</v>
      </c>
      <c r="S76" s="32">
        <f t="shared" si="32"/>
        <v>5180</v>
      </c>
      <c r="T76" s="32">
        <f t="shared" si="32"/>
        <v>2690</v>
      </c>
      <c r="U76" s="32">
        <f t="shared" si="32"/>
        <v>720</v>
      </c>
      <c r="V76" s="32">
        <f t="shared" si="32"/>
        <v>0</v>
      </c>
      <c r="W76" s="32">
        <f t="shared" si="32"/>
        <v>0</v>
      </c>
      <c r="X76" s="32">
        <f t="shared" si="32"/>
        <v>0</v>
      </c>
      <c r="Y76" s="32">
        <f t="shared" si="32"/>
        <v>0</v>
      </c>
    </row>
    <row r="77" spans="2:26">
      <c r="B77" s="32">
        <f t="shared" ref="B77:Y77" si="33">IF(B64&gt;10000,10000/B64,1)*B36</f>
        <v>0</v>
      </c>
      <c r="C77" s="32">
        <f t="shared" si="33"/>
        <v>0</v>
      </c>
      <c r="D77" s="32">
        <f t="shared" si="33"/>
        <v>0</v>
      </c>
      <c r="E77" s="32">
        <f t="shared" si="33"/>
        <v>0</v>
      </c>
      <c r="F77" s="32">
        <f t="shared" si="33"/>
        <v>0</v>
      </c>
      <c r="G77" s="32">
        <f t="shared" si="33"/>
        <v>0</v>
      </c>
      <c r="H77" s="32">
        <f t="shared" si="33"/>
        <v>10</v>
      </c>
      <c r="I77" s="32">
        <f t="shared" si="33"/>
        <v>830</v>
      </c>
      <c r="J77" s="32">
        <f t="shared" si="33"/>
        <v>2610</v>
      </c>
      <c r="K77" s="32">
        <f t="shared" si="33"/>
        <v>4660</v>
      </c>
      <c r="L77" s="32">
        <f t="shared" si="33"/>
        <v>6720</v>
      </c>
      <c r="M77" s="32">
        <f t="shared" si="33"/>
        <v>9129.4707413477299</v>
      </c>
      <c r="N77" s="32">
        <f t="shared" si="33"/>
        <v>8612.6094261207891</v>
      </c>
      <c r="O77" s="32">
        <f t="shared" si="33"/>
        <v>8876.2571053782249</v>
      </c>
      <c r="P77" s="32">
        <f t="shared" si="33"/>
        <v>9909.3264248704672</v>
      </c>
      <c r="Q77" s="32">
        <f t="shared" si="33"/>
        <v>9840</v>
      </c>
      <c r="R77" s="32">
        <f t="shared" si="33"/>
        <v>7780</v>
      </c>
      <c r="S77" s="32">
        <f t="shared" si="33"/>
        <v>5000</v>
      </c>
      <c r="T77" s="32">
        <f t="shared" si="33"/>
        <v>2110</v>
      </c>
      <c r="U77" s="32">
        <f t="shared" si="33"/>
        <v>280</v>
      </c>
      <c r="V77" s="32">
        <f t="shared" si="33"/>
        <v>0</v>
      </c>
      <c r="W77" s="32">
        <f t="shared" si="33"/>
        <v>0</v>
      </c>
      <c r="X77" s="32">
        <f t="shared" si="33"/>
        <v>0</v>
      </c>
      <c r="Y77" s="32">
        <f t="shared" si="33"/>
        <v>0</v>
      </c>
    </row>
    <row r="78" spans="2:26">
      <c r="B78" s="32">
        <f t="shared" ref="B78:Y78" si="34">IF(B65&gt;10000,10000/B65,1)*B37</f>
        <v>0</v>
      </c>
      <c r="C78" s="32">
        <f t="shared" si="34"/>
        <v>0</v>
      </c>
      <c r="D78" s="32">
        <f t="shared" si="34"/>
        <v>0</v>
      </c>
      <c r="E78" s="32">
        <f t="shared" si="34"/>
        <v>0</v>
      </c>
      <c r="F78" s="32">
        <f t="shared" si="34"/>
        <v>0</v>
      </c>
      <c r="G78" s="32">
        <f t="shared" si="34"/>
        <v>0</v>
      </c>
      <c r="H78" s="32">
        <f t="shared" si="34"/>
        <v>0</v>
      </c>
      <c r="I78" s="32">
        <f t="shared" si="34"/>
        <v>470</v>
      </c>
      <c r="J78" s="32">
        <f t="shared" si="34"/>
        <v>2430</v>
      </c>
      <c r="K78" s="32">
        <f t="shared" si="34"/>
        <v>5170</v>
      </c>
      <c r="L78" s="32">
        <f t="shared" si="34"/>
        <v>7460</v>
      </c>
      <c r="M78" s="32">
        <f t="shared" si="34"/>
        <v>8323.1449261732341</v>
      </c>
      <c r="N78" s="32">
        <f t="shared" si="34"/>
        <v>8374.1163675910811</v>
      </c>
      <c r="O78" s="32">
        <f t="shared" si="34"/>
        <v>8021.6754019721056</v>
      </c>
      <c r="P78" s="32">
        <f t="shared" si="34"/>
        <v>8611.4505969728307</v>
      </c>
      <c r="Q78" s="32">
        <f t="shared" si="34"/>
        <v>8390</v>
      </c>
      <c r="R78" s="32">
        <f t="shared" si="34"/>
        <v>5960</v>
      </c>
      <c r="S78" s="32">
        <f t="shared" si="34"/>
        <v>3690</v>
      </c>
      <c r="T78" s="32">
        <f t="shared" si="34"/>
        <v>1180</v>
      </c>
      <c r="U78" s="32">
        <f t="shared" si="34"/>
        <v>0</v>
      </c>
      <c r="V78" s="32">
        <f t="shared" si="34"/>
        <v>0</v>
      </c>
      <c r="W78" s="32">
        <f t="shared" si="34"/>
        <v>0</v>
      </c>
      <c r="X78" s="32">
        <f t="shared" si="34"/>
        <v>0</v>
      </c>
      <c r="Y78" s="32">
        <f t="shared" si="34"/>
        <v>0</v>
      </c>
    </row>
    <row r="79" spans="2:26">
      <c r="B79" s="32">
        <f t="shared" ref="B79:Y79" si="35">IF(B66&gt;10000,10000/B66,1)*B38</f>
        <v>0</v>
      </c>
      <c r="C79" s="32">
        <f t="shared" si="35"/>
        <v>0</v>
      </c>
      <c r="D79" s="32">
        <f t="shared" si="35"/>
        <v>0</v>
      </c>
      <c r="E79" s="32">
        <f t="shared" si="35"/>
        <v>0</v>
      </c>
      <c r="F79" s="32">
        <f t="shared" si="35"/>
        <v>0</v>
      </c>
      <c r="G79" s="32">
        <f t="shared" si="35"/>
        <v>0</v>
      </c>
      <c r="H79" s="32">
        <f t="shared" si="35"/>
        <v>0</v>
      </c>
      <c r="I79" s="32">
        <f t="shared" si="35"/>
        <v>50</v>
      </c>
      <c r="J79" s="32">
        <f t="shared" si="35"/>
        <v>1470</v>
      </c>
      <c r="K79" s="32">
        <f t="shared" si="35"/>
        <v>4019.9999999999995</v>
      </c>
      <c r="L79" s="32">
        <f t="shared" si="35"/>
        <v>5810</v>
      </c>
      <c r="M79" s="32">
        <f t="shared" si="35"/>
        <v>7035.368542125947</v>
      </c>
      <c r="N79" s="32">
        <f t="shared" si="35"/>
        <v>7163.5836053681542</v>
      </c>
      <c r="O79" s="32">
        <f t="shared" si="35"/>
        <v>6760.7182117991933</v>
      </c>
      <c r="P79" s="32">
        <f t="shared" si="35"/>
        <v>7700</v>
      </c>
      <c r="Q79" s="32">
        <f t="shared" si="35"/>
        <v>6190</v>
      </c>
      <c r="R79" s="32">
        <f t="shared" si="35"/>
        <v>4310</v>
      </c>
      <c r="S79" s="32">
        <f t="shared" si="35"/>
        <v>1760</v>
      </c>
      <c r="T79" s="32">
        <f t="shared" si="35"/>
        <v>20</v>
      </c>
      <c r="U79" s="32">
        <f t="shared" si="35"/>
        <v>0</v>
      </c>
      <c r="V79" s="32">
        <f t="shared" si="35"/>
        <v>0</v>
      </c>
      <c r="W79" s="32">
        <f t="shared" si="35"/>
        <v>0</v>
      </c>
      <c r="X79" s="32">
        <f t="shared" si="35"/>
        <v>0</v>
      </c>
      <c r="Y79" s="32">
        <f t="shared" si="35"/>
        <v>0</v>
      </c>
    </row>
    <row r="80" spans="2:26">
      <c r="B80" s="32">
        <f t="shared" ref="B80:Y80" si="36">IF(B67&gt;10000,10000/B67,1)*B39</f>
        <v>0</v>
      </c>
      <c r="C80" s="32">
        <f t="shared" si="36"/>
        <v>0</v>
      </c>
      <c r="D80" s="32">
        <f t="shared" si="36"/>
        <v>0</v>
      </c>
      <c r="E80" s="32">
        <f t="shared" si="36"/>
        <v>0</v>
      </c>
      <c r="F80" s="32">
        <f t="shared" si="36"/>
        <v>0</v>
      </c>
      <c r="G80" s="32">
        <f t="shared" si="36"/>
        <v>0</v>
      </c>
      <c r="H80" s="32">
        <f t="shared" si="36"/>
        <v>0</v>
      </c>
      <c r="I80" s="32">
        <f t="shared" si="36"/>
        <v>0</v>
      </c>
      <c r="J80" s="32">
        <f t="shared" si="36"/>
        <v>640</v>
      </c>
      <c r="K80" s="32">
        <f t="shared" si="36"/>
        <v>2850</v>
      </c>
      <c r="L80" s="32">
        <f t="shared" si="36"/>
        <v>4690</v>
      </c>
      <c r="M80" s="32">
        <f t="shared" si="36"/>
        <v>6200</v>
      </c>
      <c r="N80" s="32">
        <f t="shared" si="36"/>
        <v>7070</v>
      </c>
      <c r="O80" s="32">
        <f t="shared" si="36"/>
        <v>6840</v>
      </c>
      <c r="P80" s="32">
        <f t="shared" si="36"/>
        <v>6430</v>
      </c>
      <c r="Q80" s="32">
        <f t="shared" si="36"/>
        <v>5660</v>
      </c>
      <c r="R80" s="32">
        <f t="shared" si="36"/>
        <v>3210</v>
      </c>
      <c r="S80" s="32">
        <f t="shared" si="36"/>
        <v>710</v>
      </c>
      <c r="T80" s="32">
        <f t="shared" si="36"/>
        <v>0</v>
      </c>
      <c r="U80" s="32">
        <f t="shared" si="36"/>
        <v>0</v>
      </c>
      <c r="V80" s="32">
        <f t="shared" si="36"/>
        <v>0</v>
      </c>
      <c r="W80" s="32">
        <f t="shared" si="36"/>
        <v>0</v>
      </c>
      <c r="X80" s="32">
        <f t="shared" si="36"/>
        <v>0</v>
      </c>
      <c r="Y80" s="32">
        <f t="shared" si="36"/>
        <v>0</v>
      </c>
    </row>
    <row r="81" spans="2:26">
      <c r="B81" s="32">
        <f t="shared" ref="B81:Y81" si="37">IF(B68&gt;10000,10000/B68,1)*B40</f>
        <v>0</v>
      </c>
      <c r="C81" s="32">
        <f t="shared" si="37"/>
        <v>0</v>
      </c>
      <c r="D81" s="32">
        <f t="shared" si="37"/>
        <v>0</v>
      </c>
      <c r="E81" s="32">
        <f t="shared" si="37"/>
        <v>0</v>
      </c>
      <c r="F81" s="32">
        <f t="shared" si="37"/>
        <v>0</v>
      </c>
      <c r="G81" s="32">
        <f t="shared" si="37"/>
        <v>0</v>
      </c>
      <c r="H81" s="32">
        <f t="shared" si="37"/>
        <v>0</v>
      </c>
      <c r="I81" s="32">
        <f t="shared" si="37"/>
        <v>0</v>
      </c>
      <c r="J81" s="32">
        <f t="shared" si="37"/>
        <v>10</v>
      </c>
      <c r="K81" s="32">
        <f t="shared" si="37"/>
        <v>1310</v>
      </c>
      <c r="L81" s="32">
        <f t="shared" si="37"/>
        <v>2890</v>
      </c>
      <c r="M81" s="32">
        <f t="shared" si="37"/>
        <v>3720</v>
      </c>
      <c r="N81" s="32">
        <f t="shared" si="37"/>
        <v>3580</v>
      </c>
      <c r="O81" s="32">
        <f t="shared" si="37"/>
        <v>4420</v>
      </c>
      <c r="P81" s="32">
        <f t="shared" si="37"/>
        <v>3960</v>
      </c>
      <c r="Q81" s="32">
        <f t="shared" si="37"/>
        <v>3810</v>
      </c>
      <c r="R81" s="32">
        <f t="shared" si="37"/>
        <v>2120</v>
      </c>
      <c r="S81" s="32">
        <f t="shared" si="37"/>
        <v>240</v>
      </c>
      <c r="T81" s="32">
        <f t="shared" si="37"/>
        <v>0</v>
      </c>
      <c r="U81" s="32">
        <f t="shared" si="37"/>
        <v>0</v>
      </c>
      <c r="V81" s="32">
        <f t="shared" si="37"/>
        <v>0</v>
      </c>
      <c r="W81" s="32">
        <f t="shared" si="37"/>
        <v>0</v>
      </c>
      <c r="X81" s="32">
        <f t="shared" si="37"/>
        <v>0</v>
      </c>
      <c r="Y81" s="32">
        <f t="shared" si="37"/>
        <v>0</v>
      </c>
    </row>
    <row r="82" spans="2:26">
      <c r="B82" s="32">
        <f>SUM(B70:B81)</f>
        <v>0</v>
      </c>
      <c r="C82" s="32">
        <f t="shared" ref="C82:Y82" si="38">SUM(C70:C81)</f>
        <v>0</v>
      </c>
      <c r="D82" s="32">
        <f t="shared" si="38"/>
        <v>0</v>
      </c>
      <c r="E82" s="32">
        <f t="shared" si="38"/>
        <v>0</v>
      </c>
      <c r="F82" s="32">
        <f t="shared" si="38"/>
        <v>0</v>
      </c>
      <c r="G82" s="32">
        <f t="shared" si="38"/>
        <v>0</v>
      </c>
      <c r="H82" s="32">
        <f t="shared" si="38"/>
        <v>1430</v>
      </c>
      <c r="I82" s="32">
        <f t="shared" si="38"/>
        <v>5630</v>
      </c>
      <c r="J82" s="32">
        <f t="shared" si="38"/>
        <v>20640</v>
      </c>
      <c r="K82" s="32">
        <f t="shared" si="38"/>
        <v>42980</v>
      </c>
      <c r="L82" s="32">
        <f t="shared" si="38"/>
        <v>68030</v>
      </c>
      <c r="M82" s="32">
        <f t="shared" si="38"/>
        <v>83106.031085027687</v>
      </c>
      <c r="N82" s="32">
        <f t="shared" si="38"/>
        <v>86234.797461613096</v>
      </c>
      <c r="O82" s="32">
        <f t="shared" si="38"/>
        <v>88166.86917417495</v>
      </c>
      <c r="P82" s="32">
        <f t="shared" si="38"/>
        <v>92386.043660401556</v>
      </c>
      <c r="Q82" s="32">
        <f t="shared" si="38"/>
        <v>88000.551649004658</v>
      </c>
      <c r="R82" s="32">
        <f t="shared" si="38"/>
        <v>66690</v>
      </c>
      <c r="S82" s="32">
        <f t="shared" si="38"/>
        <v>36330</v>
      </c>
      <c r="T82" s="32">
        <f t="shared" si="38"/>
        <v>12470</v>
      </c>
      <c r="U82" s="32">
        <f t="shared" si="38"/>
        <v>1820</v>
      </c>
      <c r="V82" s="32">
        <f t="shared" si="38"/>
        <v>0</v>
      </c>
      <c r="W82" s="32">
        <f t="shared" si="38"/>
        <v>0</v>
      </c>
      <c r="X82" s="32">
        <f t="shared" si="38"/>
        <v>0</v>
      </c>
      <c r="Y82" s="32">
        <f t="shared" si="38"/>
        <v>0</v>
      </c>
      <c r="Z82" s="32">
        <f>SUM(B82:Y82)</f>
        <v>693914.29303022195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6CD0E-160D-4B25-82E2-B117184655D2}">
  <sheetPr codeName="Sheet7">
    <tabColor rgb="FFC6DEF2"/>
  </sheetPr>
  <dimension ref="A1:LQ858"/>
  <sheetViews>
    <sheetView topLeftCell="F1" workbookViewId="0">
      <selection activeCell="O7" sqref="O7"/>
    </sheetView>
  </sheetViews>
  <sheetFormatPr defaultRowHeight="15"/>
  <cols>
    <col min="1" max="1" width="11.5703125" customWidth="1"/>
    <col min="2" max="2" width="10.85546875" bestFit="1" customWidth="1"/>
    <col min="3" max="4" width="11.28515625" customWidth="1"/>
    <col min="5" max="5" width="13.5703125" customWidth="1"/>
    <col min="6" max="6" width="13.7109375" customWidth="1"/>
    <col min="7" max="7" width="11.5703125" bestFit="1" customWidth="1"/>
    <col min="8" max="8" width="14.7109375" bestFit="1" customWidth="1"/>
    <col min="9" max="9" width="15.140625" bestFit="1" customWidth="1"/>
    <col min="10" max="11" width="12.28515625" bestFit="1" customWidth="1"/>
    <col min="12" max="12" width="6.140625" bestFit="1" customWidth="1"/>
    <col min="13" max="13" width="48.42578125" customWidth="1"/>
    <col min="14" max="14" width="12.28515625" customWidth="1"/>
    <col min="15" max="15" width="12.5703125" customWidth="1"/>
    <col min="16" max="17" width="11.28515625" customWidth="1"/>
    <col min="18" max="18" width="12" customWidth="1"/>
    <col min="19" max="19" width="11.5703125" customWidth="1"/>
    <col min="20" max="20" width="41.5703125" bestFit="1" customWidth="1"/>
    <col min="21" max="21" width="11.5703125" bestFit="1" customWidth="1"/>
    <col min="22" max="22" width="15.28515625" bestFit="1" customWidth="1"/>
  </cols>
  <sheetData>
    <row r="1" spans="1:329" s="18" customFormat="1" ht="21">
      <c r="A1" s="199" t="str">
        <f>Inputs!$D$6&amp;" - Electricity Production Forecast by Month"</f>
        <v>Força Açoreana, S.A.:  Azores Photovoltaic Energy Venture - Electricity Production Forecast by Month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329" s="18" customFormat="1" ht="15" customHeight="1">
      <c r="A2" s="17"/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4" spans="1:329" ht="15.75" thickBot="1">
      <c r="B4" s="30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</row>
    <row r="5" spans="1:329" ht="15.75" customHeight="1">
      <c r="A5" s="520"/>
      <c r="B5" s="855" t="s">
        <v>1141</v>
      </c>
      <c r="C5" s="855"/>
      <c r="D5" s="858" t="s">
        <v>501</v>
      </c>
      <c r="E5" s="859"/>
      <c r="F5" s="859"/>
      <c r="G5" s="859"/>
      <c r="H5" s="859"/>
      <c r="I5" s="859"/>
      <c r="J5" s="860"/>
      <c r="K5" s="856" t="s">
        <v>1142</v>
      </c>
      <c r="L5" s="857"/>
      <c r="M5" s="846" t="s">
        <v>824</v>
      </c>
      <c r="N5" s="847"/>
    </row>
    <row r="6" spans="1:329" ht="15.75" customHeight="1">
      <c r="A6" s="520"/>
      <c r="B6" s="855"/>
      <c r="C6" s="855"/>
      <c r="D6" s="714" t="s">
        <v>1143</v>
      </c>
      <c r="E6" s="279" t="s">
        <v>1144</v>
      </c>
      <c r="F6" s="279" t="s">
        <v>1145</v>
      </c>
      <c r="G6" s="632" t="s">
        <v>1146</v>
      </c>
      <c r="H6" s="533" t="s">
        <v>1147</v>
      </c>
      <c r="I6" s="632"/>
      <c r="J6" s="279" t="s">
        <v>1148</v>
      </c>
      <c r="K6" s="533" t="s">
        <v>1149</v>
      </c>
      <c r="L6" s="720" t="s">
        <v>151</v>
      </c>
      <c r="M6" s="279" t="s">
        <v>1150</v>
      </c>
      <c r="N6" s="279"/>
      <c r="V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AW6" s="392"/>
      <c r="AX6" s="392"/>
      <c r="AY6" s="392"/>
      <c r="AZ6" s="392"/>
      <c r="BA6" s="392"/>
      <c r="BB6" s="392"/>
      <c r="BC6" s="392"/>
      <c r="BD6" s="392"/>
      <c r="BE6" s="392"/>
      <c r="BF6" s="392"/>
      <c r="BG6" s="392"/>
      <c r="BH6" s="392"/>
      <c r="BI6" s="392"/>
      <c r="BJ6" s="392"/>
      <c r="BK6" s="392"/>
      <c r="BL6" s="392"/>
      <c r="BM6" s="392"/>
      <c r="BN6" s="392"/>
      <c r="BO6" s="392"/>
      <c r="BP6" s="392"/>
      <c r="BQ6" s="392"/>
      <c r="BR6" s="392"/>
      <c r="BS6" s="392"/>
      <c r="BT6" s="392"/>
      <c r="BU6" s="392"/>
      <c r="BV6" s="392"/>
      <c r="BW6" s="392"/>
      <c r="BX6" s="392"/>
      <c r="BY6" s="392"/>
      <c r="BZ6" s="392"/>
      <c r="CA6" s="392"/>
      <c r="CB6" s="392"/>
      <c r="CC6" s="392"/>
      <c r="CD6" s="392"/>
      <c r="CE6" s="392"/>
      <c r="CF6" s="392"/>
      <c r="CG6" s="392"/>
      <c r="CH6" s="392"/>
      <c r="CI6" s="392"/>
      <c r="CJ6" s="392"/>
      <c r="CK6" s="392"/>
      <c r="CL6" s="392"/>
      <c r="CM6" s="392"/>
      <c r="CN6" s="392"/>
      <c r="CO6" s="392"/>
      <c r="CP6" s="392"/>
      <c r="CQ6" s="392"/>
      <c r="CR6" s="392"/>
      <c r="CS6" s="392"/>
      <c r="CT6" s="392"/>
      <c r="CU6" s="392"/>
      <c r="CV6" s="392"/>
      <c r="CW6" s="392"/>
      <c r="CX6" s="392"/>
      <c r="CY6" s="392"/>
      <c r="CZ6" s="392"/>
      <c r="DA6" s="392"/>
      <c r="DB6" s="392"/>
      <c r="DC6" s="392"/>
      <c r="DD6" s="392"/>
      <c r="DE6" s="392"/>
      <c r="DF6" s="392"/>
      <c r="DG6" s="392"/>
      <c r="DH6" s="392"/>
      <c r="DI6" s="392"/>
      <c r="DJ6" s="392"/>
      <c r="DK6" s="392"/>
      <c r="DL6" s="392"/>
      <c r="DM6" s="392"/>
      <c r="DN6" s="392"/>
      <c r="DO6" s="392"/>
      <c r="DP6" s="392"/>
      <c r="DQ6" s="392"/>
      <c r="DR6" s="392"/>
      <c r="DS6" s="392"/>
      <c r="DT6" s="392"/>
      <c r="DU6" s="392"/>
      <c r="DV6" s="392"/>
      <c r="DW6" s="392"/>
      <c r="DX6" s="392"/>
      <c r="DY6" s="392"/>
      <c r="DZ6" s="392"/>
      <c r="EA6" s="392"/>
      <c r="EB6" s="392"/>
      <c r="EC6" s="392"/>
      <c r="ED6" s="392"/>
      <c r="EE6" s="392"/>
      <c r="EF6" s="392"/>
      <c r="EG6" s="392"/>
      <c r="EH6" s="392"/>
      <c r="EI6" s="392"/>
      <c r="EJ6" s="392"/>
      <c r="EK6" s="392"/>
      <c r="EL6" s="392"/>
      <c r="EM6" s="392"/>
      <c r="EN6" s="392"/>
      <c r="EO6" s="392"/>
      <c r="EP6" s="392"/>
      <c r="EQ6" s="392"/>
      <c r="ER6" s="392"/>
      <c r="ES6" s="392"/>
      <c r="ET6" s="392"/>
      <c r="EU6" s="392"/>
      <c r="EV6" s="392"/>
      <c r="EW6" s="392"/>
      <c r="EX6" s="392"/>
      <c r="EY6" s="392"/>
      <c r="EZ6" s="392"/>
      <c r="FA6" s="392"/>
      <c r="FB6" s="392"/>
      <c r="FC6" s="392"/>
      <c r="FD6" s="392"/>
      <c r="FE6" s="392"/>
      <c r="FF6" s="392"/>
      <c r="FG6" s="392"/>
      <c r="FH6" s="392"/>
      <c r="FI6" s="392"/>
      <c r="FJ6" s="392"/>
      <c r="FK6" s="392"/>
      <c r="FL6" s="392"/>
      <c r="FM6" s="392"/>
      <c r="FN6" s="392"/>
      <c r="FO6" s="392"/>
      <c r="FP6" s="392"/>
      <c r="FQ6" s="392"/>
      <c r="FR6" s="392"/>
      <c r="FS6" s="392"/>
      <c r="FT6" s="392"/>
      <c r="FU6" s="392"/>
      <c r="FV6" s="392"/>
      <c r="FW6" s="392"/>
      <c r="FX6" s="392"/>
      <c r="FY6" s="392"/>
      <c r="FZ6" s="392"/>
      <c r="GA6" s="392"/>
      <c r="GB6" s="392"/>
      <c r="GC6" s="392"/>
      <c r="GD6" s="392"/>
      <c r="GE6" s="392"/>
      <c r="GF6" s="392"/>
      <c r="GG6" s="392"/>
      <c r="GH6" s="392"/>
      <c r="GI6" s="392"/>
      <c r="GJ6" s="392"/>
      <c r="GK6" s="392"/>
      <c r="GL6" s="392"/>
      <c r="GM6" s="392"/>
      <c r="GN6" s="392"/>
      <c r="GO6" s="392"/>
      <c r="GP6" s="392"/>
      <c r="GQ6" s="392"/>
      <c r="GR6" s="392"/>
      <c r="GS6" s="392"/>
      <c r="GT6" s="392"/>
      <c r="GU6" s="392"/>
      <c r="GV6" s="392"/>
      <c r="GW6" s="392"/>
      <c r="GX6" s="392"/>
      <c r="GY6" s="392"/>
      <c r="GZ6" s="392"/>
      <c r="HA6" s="392"/>
      <c r="HB6" s="392"/>
      <c r="HC6" s="392"/>
      <c r="HD6" s="392"/>
      <c r="HE6" s="392"/>
      <c r="HF6" s="392"/>
      <c r="HG6" s="392"/>
      <c r="HH6" s="392"/>
      <c r="HI6" s="392"/>
      <c r="HJ6" s="392"/>
      <c r="HK6" s="392"/>
      <c r="HL6" s="392"/>
      <c r="HM6" s="392"/>
      <c r="HN6" s="392"/>
      <c r="HO6" s="392"/>
      <c r="HP6" s="392"/>
      <c r="HQ6" s="392"/>
      <c r="HR6" s="392"/>
      <c r="HS6" s="392"/>
      <c r="HT6" s="392"/>
      <c r="HU6" s="392"/>
      <c r="HV6" s="392"/>
      <c r="HW6" s="392"/>
      <c r="HX6" s="392"/>
      <c r="HY6" s="392"/>
      <c r="HZ6" s="392"/>
      <c r="IA6" s="392"/>
      <c r="IB6" s="392"/>
      <c r="IC6" s="392"/>
      <c r="ID6" s="392"/>
      <c r="IE6" s="392"/>
      <c r="IF6" s="392"/>
      <c r="IG6" s="392"/>
      <c r="IH6" s="392"/>
      <c r="II6" s="392"/>
      <c r="IJ6" s="392"/>
      <c r="IK6" s="392"/>
      <c r="IL6" s="392"/>
      <c r="IM6" s="392"/>
      <c r="IN6" s="392"/>
      <c r="IO6" s="392"/>
      <c r="IP6" s="392"/>
      <c r="IQ6" s="392"/>
      <c r="IR6" s="392"/>
      <c r="IS6" s="392"/>
      <c r="IT6" s="392"/>
      <c r="IU6" s="392"/>
      <c r="IV6" s="392"/>
      <c r="IW6" s="392"/>
      <c r="IX6" s="392"/>
      <c r="IY6" s="392"/>
      <c r="IZ6" s="392"/>
      <c r="JA6" s="392"/>
      <c r="JB6" s="392"/>
      <c r="JC6" s="392"/>
      <c r="JD6" s="392"/>
      <c r="JE6" s="392"/>
      <c r="JF6" s="392"/>
      <c r="JG6" s="392"/>
      <c r="JH6" s="392"/>
      <c r="JI6" s="392"/>
      <c r="JJ6" s="392"/>
      <c r="JK6" s="392"/>
      <c r="JL6" s="392"/>
      <c r="JM6" s="392"/>
      <c r="JN6" s="392"/>
      <c r="JO6" s="392"/>
      <c r="JP6" s="392"/>
      <c r="JQ6" s="392"/>
      <c r="JR6" s="392"/>
      <c r="JS6" s="392"/>
      <c r="JT6" s="392"/>
      <c r="JU6" s="392"/>
      <c r="JV6" s="392"/>
      <c r="JW6" s="392"/>
      <c r="JX6" s="392"/>
      <c r="JY6" s="392"/>
      <c r="JZ6" s="392"/>
      <c r="KA6" s="392"/>
      <c r="KB6" s="392"/>
      <c r="KC6" s="392"/>
      <c r="KD6" s="392"/>
      <c r="KE6" s="392"/>
      <c r="KF6" s="392"/>
      <c r="KG6" s="392"/>
      <c r="KH6" s="392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392"/>
      <c r="KY6" s="392"/>
      <c r="KZ6" s="392"/>
      <c r="LA6" s="392"/>
      <c r="LB6" s="392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</row>
    <row r="7" spans="1:329" ht="15.75" customHeight="1">
      <c r="A7" s="141">
        <v>1</v>
      </c>
      <c r="B7" t="s">
        <v>968</v>
      </c>
      <c r="C7" s="30" t="s">
        <v>175</v>
      </c>
      <c r="D7" s="722">
        <f t="shared" ref="D7:D18" si="0">E7+F7+G7</f>
        <v>837914.67136589962</v>
      </c>
      <c r="E7" s="223">
        <f t="shared" ref="E7:E18" si="1">G7/0.915-G7</f>
        <v>71222.747066101409</v>
      </c>
      <c r="F7" s="223">
        <v>0</v>
      </c>
      <c r="G7" s="635">
        <f>'Detailed Production Projections'!B40</f>
        <v>766691.92429979821</v>
      </c>
      <c r="H7" s="633">
        <f>'Detailed Production Projections'!B32</f>
        <v>-30411</v>
      </c>
      <c r="I7" s="635"/>
      <c r="J7" s="223">
        <f>'Detailed Production Projections'!B36*-1</f>
        <v>-526746.75094759511</v>
      </c>
      <c r="K7" s="633">
        <f t="shared" ref="K7:K18" si="2">SUM(G7:J7)</f>
        <v>209534.1733522031</v>
      </c>
      <c r="L7" s="723">
        <f t="shared" ref="L7:L19" si="3">K7/G7</f>
        <v>0.27329643982303031</v>
      </c>
      <c r="M7" s="1" t="s">
        <v>1151</v>
      </c>
      <c r="N7" s="246">
        <f>'Detailed Production Projections'!B542</f>
        <v>63202316.057354867</v>
      </c>
      <c r="KX7" s="392"/>
      <c r="KY7" s="392"/>
      <c r="KZ7" s="392"/>
      <c r="LA7" s="392"/>
      <c r="LB7" s="392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</row>
    <row r="8" spans="1:329">
      <c r="A8" s="141">
        <v>2</v>
      </c>
      <c r="B8" t="s">
        <v>969</v>
      </c>
      <c r="C8" s="30" t="s">
        <v>175</v>
      </c>
      <c r="D8" s="722">
        <f t="shared" si="0"/>
        <v>852600.31581919128</v>
      </c>
      <c r="E8" s="223">
        <f t="shared" si="1"/>
        <v>72471.026844631182</v>
      </c>
      <c r="F8" s="223">
        <v>0</v>
      </c>
      <c r="G8" s="635">
        <f>'Detailed Production Projections'!B84</f>
        <v>780129.2889745601</v>
      </c>
      <c r="H8" s="633">
        <f>'Detailed Production Projections'!B76</f>
        <v>-33572</v>
      </c>
      <c r="I8" s="635"/>
      <c r="J8" s="223">
        <f>'Detailed Production Projections'!B80*-1</f>
        <v>-519050.74672227551</v>
      </c>
      <c r="K8" s="633">
        <f t="shared" si="2"/>
        <v>227506.54225228459</v>
      </c>
      <c r="L8" s="723">
        <f t="shared" si="3"/>
        <v>0.2916267155554822</v>
      </c>
      <c r="M8" s="1" t="s">
        <v>1152</v>
      </c>
      <c r="N8" s="246">
        <f>'Detailed Production Projections'!B547</f>
        <v>19616535.636446673</v>
      </c>
    </row>
    <row r="9" spans="1:329">
      <c r="A9" s="141">
        <v>3</v>
      </c>
      <c r="B9" t="s">
        <v>970</v>
      </c>
      <c r="C9" s="30" t="s">
        <v>175</v>
      </c>
      <c r="D9" s="722">
        <f t="shared" si="0"/>
        <v>1234331.4886097312</v>
      </c>
      <c r="E9" s="223">
        <f t="shared" si="1"/>
        <v>104918.17653182708</v>
      </c>
      <c r="F9" s="223">
        <v>0</v>
      </c>
      <c r="G9" s="635">
        <f>'Detailed Production Projections'!B128</f>
        <v>1129413.3120779041</v>
      </c>
      <c r="H9" s="633">
        <f>'Detailed Production Projections'!B120</f>
        <v>-38718.263802575995</v>
      </c>
      <c r="I9" s="635"/>
      <c r="J9" s="223">
        <f>'Detailed Production Projections'!B124*-1</f>
        <v>-772573.2072397772</v>
      </c>
      <c r="K9" s="633">
        <f t="shared" si="2"/>
        <v>318121.84103555104</v>
      </c>
      <c r="L9" s="723">
        <f t="shared" si="3"/>
        <v>0.28166999417623989</v>
      </c>
      <c r="M9" s="1" t="s">
        <v>1153</v>
      </c>
      <c r="N9" s="246">
        <f>'Detailed Production Projections'!B545</f>
        <v>14315072.550926751</v>
      </c>
    </row>
    <row r="10" spans="1:329">
      <c r="A10" s="141">
        <v>4</v>
      </c>
      <c r="B10" t="s">
        <v>971</v>
      </c>
      <c r="C10" s="30" t="s">
        <v>175</v>
      </c>
      <c r="D10" s="722">
        <f t="shared" si="0"/>
        <v>1443371.498777508</v>
      </c>
      <c r="E10" s="223">
        <f t="shared" si="1"/>
        <v>122686.57739608805</v>
      </c>
      <c r="F10" s="223">
        <v>0</v>
      </c>
      <c r="G10" s="635">
        <f>'Detailed Production Projections'!B172</f>
        <v>1320684.92138142</v>
      </c>
      <c r="H10" s="633">
        <f>'Detailed Production Projections'!B164</f>
        <v>-39989.643775440003</v>
      </c>
      <c r="I10" s="635"/>
      <c r="J10" s="223">
        <f>'Detailed Production Projections'!B168*-1</f>
        <v>-801931.49999530334</v>
      </c>
      <c r="K10" s="633">
        <f t="shared" si="2"/>
        <v>478763.7776106766</v>
      </c>
      <c r="L10" s="723">
        <f t="shared" si="3"/>
        <v>0.36251173149602983</v>
      </c>
      <c r="M10" s="1" t="s">
        <v>1154</v>
      </c>
      <c r="N10" s="246">
        <f>'Detailed Production Projections'!B546</f>
        <v>5301463.0855199238</v>
      </c>
      <c r="V10" s="32"/>
    </row>
    <row r="11" spans="1:329">
      <c r="A11" s="141">
        <v>5</v>
      </c>
      <c r="B11" t="s">
        <v>814</v>
      </c>
      <c r="C11" s="30" t="s">
        <v>175</v>
      </c>
      <c r="D11" s="722">
        <f t="shared" si="0"/>
        <v>1500373.1006094622</v>
      </c>
      <c r="E11" s="223">
        <f t="shared" si="1"/>
        <v>127531.71355180419</v>
      </c>
      <c r="F11" s="223">
        <v>0</v>
      </c>
      <c r="G11" s="635">
        <f>'Detailed Production Projections'!B216</f>
        <v>1372841.3870576581</v>
      </c>
      <c r="H11" s="633">
        <f>'Detailed Production Projections'!B208</f>
        <v>-47306</v>
      </c>
      <c r="I11" s="635"/>
      <c r="J11" s="223">
        <f>'Detailed Production Projections'!B212*-1</f>
        <v>-935026.53064355906</v>
      </c>
      <c r="K11" s="633">
        <f t="shared" si="2"/>
        <v>390508.85641409899</v>
      </c>
      <c r="L11" s="723">
        <f t="shared" si="3"/>
        <v>0.28445300389075318</v>
      </c>
      <c r="M11" s="1" t="s">
        <v>1155</v>
      </c>
      <c r="N11" s="246">
        <f>'Detailed Production Projections'!B549</f>
        <v>13140000</v>
      </c>
    </row>
    <row r="12" spans="1:329">
      <c r="A12" s="141">
        <v>6</v>
      </c>
      <c r="B12" t="s">
        <v>972</v>
      </c>
      <c r="C12" s="30" t="s">
        <v>175</v>
      </c>
      <c r="D12" s="722">
        <f t="shared" ref="D12" si="4">E12+F12+G12</f>
        <v>1619722.1246392133</v>
      </c>
      <c r="E12" s="223">
        <f t="shared" ref="E12" si="5">G12/0.915-G12</f>
        <v>137676.38059433317</v>
      </c>
      <c r="F12" s="223">
        <v>0</v>
      </c>
      <c r="G12" s="635">
        <f>'Detailed Production Projections'!B260</f>
        <v>1482045.7440448801</v>
      </c>
      <c r="H12" s="633">
        <f>'Detailed Production Projections'!B252</f>
        <v>-45780</v>
      </c>
      <c r="I12" s="635"/>
      <c r="J12" s="223">
        <f>'Detailed Production Projections'!B256*-1</f>
        <v>-1040577.9076146863</v>
      </c>
      <c r="K12" s="633">
        <f t="shared" ref="K12" si="6">SUM(G12:J12)</f>
        <v>395687.83643019386</v>
      </c>
      <c r="L12" s="723">
        <f t="shared" si="3"/>
        <v>0.26698760009273464</v>
      </c>
      <c r="M12" s="1" t="s">
        <v>1156</v>
      </c>
      <c r="N12" s="246">
        <f>'Detailed Production Projections'!B551</f>
        <v>32420747.83521032</v>
      </c>
      <c r="AC12" s="722">
        <f t="shared" ref="AC12:BH12" si="7">D12</f>
        <v>1619722.1246392133</v>
      </c>
      <c r="AD12" s="722">
        <f t="shared" si="7"/>
        <v>137676.38059433317</v>
      </c>
      <c r="AE12" s="722">
        <f t="shared" si="7"/>
        <v>0</v>
      </c>
      <c r="AF12" s="722">
        <f t="shared" si="7"/>
        <v>1482045.7440448801</v>
      </c>
      <c r="AG12" s="722">
        <f t="shared" si="7"/>
        <v>-45780</v>
      </c>
      <c r="AH12" s="722">
        <f t="shared" si="7"/>
        <v>0</v>
      </c>
      <c r="AI12" s="722">
        <f t="shared" si="7"/>
        <v>-1040577.9076146863</v>
      </c>
      <c r="AJ12" s="722">
        <f t="shared" si="7"/>
        <v>395687.83643019386</v>
      </c>
      <c r="AK12" s="722">
        <f t="shared" si="7"/>
        <v>0.26698760009273464</v>
      </c>
      <c r="AL12" s="722" t="str">
        <f>M10</f>
        <v xml:space="preserve">   PV</v>
      </c>
      <c r="AM12" s="722">
        <f>N10</f>
        <v>5301463.0855199238</v>
      </c>
      <c r="AN12" s="722">
        <f t="shared" si="7"/>
        <v>0</v>
      </c>
      <c r="AO12" s="722">
        <f t="shared" si="7"/>
        <v>0</v>
      </c>
      <c r="AP12" s="722">
        <f t="shared" si="7"/>
        <v>0</v>
      </c>
      <c r="AQ12" s="722">
        <f t="shared" si="7"/>
        <v>0</v>
      </c>
      <c r="AR12" s="722">
        <f t="shared" si="7"/>
        <v>0</v>
      </c>
      <c r="AS12" s="722">
        <f t="shared" si="7"/>
        <v>0</v>
      </c>
      <c r="AT12" s="722">
        <f t="shared" si="7"/>
        <v>0</v>
      </c>
      <c r="AU12" s="722">
        <f t="shared" si="7"/>
        <v>0</v>
      </c>
      <c r="AV12" s="722">
        <f t="shared" si="7"/>
        <v>0</v>
      </c>
      <c r="AW12" s="722">
        <f t="shared" si="7"/>
        <v>0</v>
      </c>
      <c r="AX12" s="722">
        <f t="shared" si="7"/>
        <v>0</v>
      </c>
      <c r="AY12" s="722">
        <f t="shared" si="7"/>
        <v>0</v>
      </c>
      <c r="AZ12" s="722">
        <f t="shared" si="7"/>
        <v>0</v>
      </c>
      <c r="BA12" s="722">
        <f t="shared" si="7"/>
        <v>0</v>
      </c>
      <c r="BB12" s="722">
        <f t="shared" si="7"/>
        <v>1619722.1246392133</v>
      </c>
      <c r="BC12" s="722">
        <f t="shared" si="7"/>
        <v>137676.38059433317</v>
      </c>
      <c r="BD12" s="722">
        <f t="shared" si="7"/>
        <v>0</v>
      </c>
      <c r="BE12" s="722">
        <f t="shared" si="7"/>
        <v>1482045.7440448801</v>
      </c>
      <c r="BF12" s="722">
        <f t="shared" si="7"/>
        <v>-45780</v>
      </c>
      <c r="BG12" s="722">
        <f t="shared" si="7"/>
        <v>0</v>
      </c>
      <c r="BH12" s="722">
        <f t="shared" si="7"/>
        <v>-1040577.9076146863</v>
      </c>
      <c r="BI12" s="722">
        <f t="shared" ref="BI12:CN12" si="8">AJ12</f>
        <v>395687.83643019386</v>
      </c>
      <c r="BJ12" s="722">
        <f t="shared" si="8"/>
        <v>0.26698760009273464</v>
      </c>
      <c r="BK12" s="722" t="str">
        <f t="shared" si="8"/>
        <v xml:space="preserve">   PV</v>
      </c>
      <c r="BL12" s="722">
        <f t="shared" si="8"/>
        <v>5301463.0855199238</v>
      </c>
      <c r="BM12" s="722">
        <f t="shared" si="8"/>
        <v>0</v>
      </c>
      <c r="BN12" s="722">
        <f t="shared" si="8"/>
        <v>0</v>
      </c>
      <c r="BO12" s="722">
        <f t="shared" si="8"/>
        <v>0</v>
      </c>
      <c r="BP12" s="722">
        <f t="shared" si="8"/>
        <v>0</v>
      </c>
      <c r="BQ12" s="722">
        <f t="shared" si="8"/>
        <v>0</v>
      </c>
      <c r="BR12" s="722">
        <f t="shared" si="8"/>
        <v>0</v>
      </c>
      <c r="BS12" s="722">
        <f t="shared" si="8"/>
        <v>0</v>
      </c>
      <c r="BT12" s="722">
        <f t="shared" si="8"/>
        <v>0</v>
      </c>
      <c r="BU12" s="722">
        <f t="shared" si="8"/>
        <v>0</v>
      </c>
      <c r="BV12" s="722">
        <f t="shared" si="8"/>
        <v>0</v>
      </c>
      <c r="BW12" s="722">
        <f t="shared" si="8"/>
        <v>0</v>
      </c>
      <c r="BX12" s="722">
        <f t="shared" si="8"/>
        <v>0</v>
      </c>
      <c r="BY12" s="722">
        <f t="shared" si="8"/>
        <v>0</v>
      </c>
      <c r="BZ12" s="722">
        <f t="shared" si="8"/>
        <v>0</v>
      </c>
      <c r="CA12" s="722">
        <f t="shared" si="8"/>
        <v>1619722.1246392133</v>
      </c>
      <c r="CB12" s="722">
        <f t="shared" si="8"/>
        <v>137676.38059433317</v>
      </c>
      <c r="CC12" s="722">
        <f t="shared" si="8"/>
        <v>0</v>
      </c>
      <c r="CD12" s="722">
        <f t="shared" si="8"/>
        <v>1482045.7440448801</v>
      </c>
      <c r="CE12" s="722">
        <f t="shared" si="8"/>
        <v>-45780</v>
      </c>
      <c r="CF12" s="722">
        <f t="shared" si="8"/>
        <v>0</v>
      </c>
      <c r="CG12" s="722">
        <f t="shared" si="8"/>
        <v>-1040577.9076146863</v>
      </c>
      <c r="CH12" s="722">
        <f t="shared" si="8"/>
        <v>395687.83643019386</v>
      </c>
      <c r="CI12" s="722">
        <f t="shared" si="8"/>
        <v>0.26698760009273464</v>
      </c>
      <c r="CJ12" s="722" t="str">
        <f t="shared" si="8"/>
        <v xml:space="preserve">   PV</v>
      </c>
      <c r="CK12" s="722">
        <f t="shared" si="8"/>
        <v>5301463.0855199238</v>
      </c>
      <c r="CL12" s="722">
        <f t="shared" si="8"/>
        <v>0</v>
      </c>
      <c r="CM12" s="722">
        <f t="shared" si="8"/>
        <v>0</v>
      </c>
      <c r="CN12" s="722">
        <f t="shared" si="8"/>
        <v>0</v>
      </c>
      <c r="CO12" s="722">
        <f t="shared" ref="CO12:CX12" si="9">BP12</f>
        <v>0</v>
      </c>
      <c r="CP12" s="722">
        <f t="shared" si="9"/>
        <v>0</v>
      </c>
      <c r="CQ12" s="722">
        <f t="shared" si="9"/>
        <v>0</v>
      </c>
      <c r="CR12" s="722">
        <f t="shared" si="9"/>
        <v>0</v>
      </c>
      <c r="CS12" s="722">
        <f t="shared" si="9"/>
        <v>0</v>
      </c>
      <c r="CT12" s="722">
        <f t="shared" si="9"/>
        <v>0</v>
      </c>
      <c r="CU12" s="722">
        <f t="shared" si="9"/>
        <v>0</v>
      </c>
      <c r="CV12" s="722">
        <f t="shared" si="9"/>
        <v>0</v>
      </c>
      <c r="CW12" s="722">
        <f t="shared" si="9"/>
        <v>0</v>
      </c>
      <c r="CX12" s="722">
        <f t="shared" si="9"/>
        <v>0</v>
      </c>
    </row>
    <row r="13" spans="1:329">
      <c r="A13" s="141">
        <v>7</v>
      </c>
      <c r="B13" t="s">
        <v>973</v>
      </c>
      <c r="C13" s="30" t="s">
        <v>175</v>
      </c>
      <c r="D13" s="722">
        <f t="shared" si="0"/>
        <v>1738688.8166887758</v>
      </c>
      <c r="E13" s="223">
        <f t="shared" si="1"/>
        <v>147788.54941854579</v>
      </c>
      <c r="F13" s="223">
        <v>0</v>
      </c>
      <c r="G13" s="635">
        <f>'Detailed Production Projections'!B304</f>
        <v>1590900.26727023</v>
      </c>
      <c r="H13" s="633">
        <f>'Detailed Production Projections'!B296</f>
        <v>-47306</v>
      </c>
      <c r="I13" s="635"/>
      <c r="J13" s="223">
        <f>'Detailed Production Projections'!B300*-1</f>
        <v>-1219006.1650260752</v>
      </c>
      <c r="K13" s="633">
        <f t="shared" si="2"/>
        <v>324588.10224415478</v>
      </c>
      <c r="L13" s="723">
        <f t="shared" si="3"/>
        <v>0.20402793872245942</v>
      </c>
      <c r="M13" s="1" t="s">
        <v>1157</v>
      </c>
      <c r="N13" s="246">
        <f>'Detailed Production Projections'!B559</f>
        <v>13701095.601993255</v>
      </c>
      <c r="V13" s="536"/>
    </row>
    <row r="14" spans="1:329">
      <c r="A14" s="141">
        <v>8</v>
      </c>
      <c r="B14" t="s">
        <v>974</v>
      </c>
      <c r="C14" s="30" t="s">
        <v>175</v>
      </c>
      <c r="D14" s="722">
        <f t="shared" si="0"/>
        <v>1691279.6511454668</v>
      </c>
      <c r="E14" s="223">
        <f t="shared" si="1"/>
        <v>143758.77034736471</v>
      </c>
      <c r="F14" s="223">
        <v>0</v>
      </c>
      <c r="G14" s="635">
        <f>'Detailed Production Projections'!B348</f>
        <v>1547520.8807981021</v>
      </c>
      <c r="H14" s="633">
        <f>'Detailed Production Projections'!B340</f>
        <v>-44120.657975321999</v>
      </c>
      <c r="I14" s="635"/>
      <c r="J14" s="223">
        <f>'Detailed Production Projections'!B344*-1</f>
        <v>-1134957.8755510612</v>
      </c>
      <c r="K14" s="633">
        <f t="shared" si="2"/>
        <v>368442.34727171878</v>
      </c>
      <c r="L14" s="723">
        <f t="shared" si="3"/>
        <v>0.23808554174836219</v>
      </c>
      <c r="M14" s="1" t="s">
        <v>1158</v>
      </c>
      <c r="N14" s="246">
        <f>J19*-1</f>
        <v>10243758.666568639</v>
      </c>
    </row>
    <row r="15" spans="1:329">
      <c r="A15" s="141">
        <v>9</v>
      </c>
      <c r="B15" t="s">
        <v>975</v>
      </c>
      <c r="C15" s="30" t="s">
        <v>175</v>
      </c>
      <c r="D15" s="722">
        <f t="shared" si="0"/>
        <v>1454841.4581831477</v>
      </c>
      <c r="E15" s="223">
        <f t="shared" si="1"/>
        <v>123661.52394556743</v>
      </c>
      <c r="F15" s="223">
        <v>0</v>
      </c>
      <c r="G15" s="635">
        <f>'Detailed Production Projections'!B392</f>
        <v>1331179.9342375803</v>
      </c>
      <c r="H15" s="633">
        <f>'Detailed Production Projections'!B384</f>
        <v>-39240</v>
      </c>
      <c r="I15" s="635"/>
      <c r="J15" s="223">
        <f>'Detailed Production Projections'!B388*-1</f>
        <v>-1103187.1215903428</v>
      </c>
      <c r="K15" s="633">
        <f t="shared" si="2"/>
        <v>188752.81264723744</v>
      </c>
      <c r="L15" s="723">
        <f t="shared" si="3"/>
        <v>0.14179361316420661</v>
      </c>
      <c r="M15" s="1" t="s">
        <v>1159</v>
      </c>
      <c r="N15" s="246">
        <f>E35</f>
        <v>2992443.1060687033</v>
      </c>
      <c r="V15" s="536"/>
    </row>
    <row r="16" spans="1:329">
      <c r="A16" s="141">
        <v>10</v>
      </c>
      <c r="B16" t="s">
        <v>976</v>
      </c>
      <c r="C16" s="30" t="s">
        <v>175</v>
      </c>
      <c r="D16" s="722">
        <f t="shared" si="0"/>
        <v>1141841.2861881859</v>
      </c>
      <c r="E16" s="223">
        <f t="shared" si="1"/>
        <v>97056.509325995808</v>
      </c>
      <c r="F16" s="223">
        <v>0</v>
      </c>
      <c r="G16" s="635">
        <f>'Detailed Production Projections'!B436</f>
        <v>1044784.7768621901</v>
      </c>
      <c r="H16" s="633">
        <f>'Detailed Production Projections'!B428</f>
        <v>-35145.605827253996</v>
      </c>
      <c r="I16" s="635"/>
      <c r="J16" s="223">
        <f>'Detailed Production Projections'!B432*-1</f>
        <v>-935057.73996556178</v>
      </c>
      <c r="K16" s="633">
        <f t="shared" si="2"/>
        <v>74581.431069374317</v>
      </c>
      <c r="L16" s="723">
        <f t="shared" si="3"/>
        <v>7.1384492501283647E-2</v>
      </c>
      <c r="M16" s="1"/>
      <c r="N16" s="246"/>
      <c r="V16" s="206"/>
    </row>
    <row r="17" spans="1:111">
      <c r="A17" s="141">
        <v>11</v>
      </c>
      <c r="B17" t="s">
        <v>977</v>
      </c>
      <c r="C17" s="30" t="s">
        <v>175</v>
      </c>
      <c r="D17" s="722">
        <f t="shared" si="0"/>
        <v>907355.71726754075</v>
      </c>
      <c r="E17" s="223">
        <f t="shared" si="1"/>
        <v>77125.235967740882</v>
      </c>
      <c r="F17" s="223">
        <v>0</v>
      </c>
      <c r="G17" s="635">
        <f>'Detailed Production Projections'!B480</f>
        <v>830230.48129979987</v>
      </c>
      <c r="H17" s="633">
        <f>'Detailed Production Projections'!B472</f>
        <v>-32700</v>
      </c>
      <c r="I17" s="635"/>
      <c r="J17" s="223">
        <f>'Detailed Production Projections'!B476*-1</f>
        <v>-781575.09555859037</v>
      </c>
      <c r="K17" s="633">
        <f t="shared" si="2"/>
        <v>15955.385741209495</v>
      </c>
      <c r="L17" s="723">
        <f t="shared" si="3"/>
        <v>1.9218019695241634E-2</v>
      </c>
      <c r="M17" s="1" t="s">
        <v>1160</v>
      </c>
      <c r="N17" s="502">
        <f>L19</f>
        <v>0.21840903771471812</v>
      </c>
      <c r="O17" s="85"/>
      <c r="V17" s="206"/>
    </row>
    <row r="18" spans="1:111">
      <c r="A18" s="141">
        <v>12</v>
      </c>
      <c r="B18" t="s">
        <v>978</v>
      </c>
      <c r="C18" s="30" t="s">
        <v>175</v>
      </c>
      <c r="D18" s="722">
        <f t="shared" si="0"/>
        <v>551554.84556189296</v>
      </c>
      <c r="E18" s="223">
        <f t="shared" si="1"/>
        <v>46882.161872760858</v>
      </c>
      <c r="F18" s="223">
        <v>0</v>
      </c>
      <c r="G18" s="635">
        <f>'Detailed Production Projections'!B524</f>
        <v>504672.6836891321</v>
      </c>
      <c r="H18" s="633">
        <f>'Detailed Production Projections'!B516</f>
        <v>-30604.657975321999</v>
      </c>
      <c r="I18" s="635"/>
      <c r="J18" s="223">
        <f>'Detailed Production Projections'!B520*-1</f>
        <v>-474068.02571381</v>
      </c>
      <c r="K18" s="633">
        <f t="shared" si="2"/>
        <v>0</v>
      </c>
      <c r="L18" s="723">
        <f t="shared" si="3"/>
        <v>0</v>
      </c>
      <c r="M18" s="1" t="s">
        <v>1161</v>
      </c>
      <c r="N18" s="502">
        <f>'Detailed Production Projections'!C576</f>
        <v>0.18568383277078473</v>
      </c>
      <c r="V18" s="206"/>
    </row>
    <row r="19" spans="1:111" ht="15.75" thickBot="1">
      <c r="B19" s="1" t="s">
        <v>214</v>
      </c>
      <c r="C19" s="30" t="s">
        <v>175</v>
      </c>
      <c r="D19" s="716">
        <f t="shared" ref="D19" si="10">SUM(D7:D18)</f>
        <v>14973874.974856015</v>
      </c>
      <c r="E19" s="724">
        <f t="shared" ref="E19:K19" si="11">SUM(E7:E18)</f>
        <v>1272779.3728627607</v>
      </c>
      <c r="F19" s="724">
        <f t="shared" si="11"/>
        <v>0</v>
      </c>
      <c r="G19" s="725">
        <f t="shared" si="11"/>
        <v>13701095.601993255</v>
      </c>
      <c r="H19" s="717">
        <f t="shared" si="11"/>
        <v>-464893.82935591397</v>
      </c>
      <c r="I19" s="717"/>
      <c r="J19" s="634">
        <f t="shared" si="11"/>
        <v>-10243758.666568639</v>
      </c>
      <c r="K19" s="717">
        <f t="shared" si="11"/>
        <v>2992443.1060687033</v>
      </c>
      <c r="L19" s="726">
        <f t="shared" si="3"/>
        <v>0.21840903771471812</v>
      </c>
      <c r="M19" s="1" t="s">
        <v>1162</v>
      </c>
      <c r="N19" s="502">
        <f>'Detailed Production Projections'!AB576</f>
        <v>0.26981809346853169</v>
      </c>
      <c r="V19" s="399"/>
    </row>
    <row r="20" spans="1:111" ht="15.75" thickBot="1">
      <c r="F20" s="282"/>
      <c r="G20" s="282"/>
      <c r="H20" s="282"/>
      <c r="I20" s="282"/>
      <c r="M20" s="1" t="s">
        <v>1163</v>
      </c>
      <c r="N20" s="502">
        <f>'Detailed Production Projections'!BA576</f>
        <v>0.34822992234625511</v>
      </c>
      <c r="O20" s="206"/>
      <c r="P20" s="206"/>
      <c r="Q20" s="206"/>
      <c r="R20" s="206"/>
      <c r="V20" s="206"/>
    </row>
    <row r="21" spans="1:111" ht="15" customHeight="1">
      <c r="D21" s="858" t="s">
        <v>1164</v>
      </c>
      <c r="E21" s="859"/>
      <c r="F21" s="859"/>
      <c r="G21" s="859"/>
      <c r="H21" s="857"/>
      <c r="I21" s="858" t="s">
        <v>1165</v>
      </c>
      <c r="J21" s="859"/>
      <c r="K21" s="857"/>
      <c r="L21" s="32"/>
      <c r="M21" s="1" t="s">
        <v>1166</v>
      </c>
      <c r="N21" s="410">
        <f>(D19-E19)/Inputs!E10/1000000</f>
        <v>1.2802847800322623</v>
      </c>
      <c r="O21" s="206"/>
      <c r="P21" s="206"/>
      <c r="Q21" s="206"/>
      <c r="R21" s="206"/>
      <c r="V21" s="206"/>
    </row>
    <row r="22" spans="1:111" ht="15" customHeight="1">
      <c r="D22" s="714" t="s">
        <v>1167</v>
      </c>
      <c r="E22" s="533" t="s">
        <v>1168</v>
      </c>
      <c r="F22" s="533" t="s">
        <v>1169</v>
      </c>
      <c r="G22" s="715" t="s">
        <v>1144</v>
      </c>
      <c r="H22" s="279" t="s">
        <v>513</v>
      </c>
      <c r="I22" s="714" t="s">
        <v>1169</v>
      </c>
      <c r="J22" s="533" t="s">
        <v>1170</v>
      </c>
      <c r="K22" s="720" t="s">
        <v>1171</v>
      </c>
      <c r="L22" s="206"/>
      <c r="M22" s="1" t="s">
        <v>127</v>
      </c>
      <c r="N22" s="69">
        <f>Inputs!E10</f>
        <v>10.701599999999999</v>
      </c>
      <c r="O22" s="206"/>
      <c r="P22" s="206"/>
      <c r="Q22" s="206"/>
      <c r="R22" s="206"/>
    </row>
    <row r="23" spans="1:111">
      <c r="A23" s="141">
        <v>1</v>
      </c>
      <c r="B23" t="s">
        <v>968</v>
      </c>
      <c r="C23" s="30" t="s">
        <v>175</v>
      </c>
      <c r="D23" s="588">
        <f>(H7-J23+(Inputs!$E$54*(Inputs!$E$58-Inputs!$E$57)*31-K7))*(1+Inputs!$E$66*2)</f>
        <v>78634.374620582719</v>
      </c>
      <c r="E23" s="32">
        <f>K7</f>
        <v>209534.1733522031</v>
      </c>
      <c r="F23" s="32">
        <f>J23-K23</f>
        <v>-50685</v>
      </c>
      <c r="G23" s="588">
        <f>Inputs!$E$54*(Inputs!$E$58-Inputs!$E$57)*Inputs!$E$66*-2*31</f>
        <v>-48957.772897893774</v>
      </c>
      <c r="H23" s="206">
        <f>SUM(D23:G23)</f>
        <v>188525.77507489207</v>
      </c>
      <c r="I23" s="588">
        <f>K23-J23</f>
        <v>50685</v>
      </c>
      <c r="J23" s="633">
        <f>H7*-1</f>
        <v>30411</v>
      </c>
      <c r="K23" s="721">
        <f>Inputs!$E$81*24*31</f>
        <v>81096</v>
      </c>
      <c r="L23" s="206"/>
      <c r="M23" s="1" t="s">
        <v>1172</v>
      </c>
      <c r="N23" s="69">
        <v>8</v>
      </c>
      <c r="P23" s="728"/>
      <c r="Q23" s="728"/>
      <c r="R23" s="728"/>
      <c r="S23" s="728"/>
      <c r="T23" s="728"/>
      <c r="V23" s="206"/>
    </row>
    <row r="24" spans="1:111">
      <c r="A24" s="141">
        <v>2</v>
      </c>
      <c r="B24" t="s">
        <v>969</v>
      </c>
      <c r="C24" s="30" t="s">
        <v>175</v>
      </c>
      <c r="D24" s="588">
        <f>(H8-J24+(Inputs!$E$54*(Inputs!$E$58-Inputs!$E$57)*28-K8))*(1+Inputs!$E$66*2)</f>
        <v>13281.178172860875</v>
      </c>
      <c r="E24" s="32">
        <f t="shared" ref="E24:E34" si="12">K8</f>
        <v>227506.54225228459</v>
      </c>
      <c r="F24" s="32">
        <f t="shared" ref="F24:F34" si="13">J24-K24</f>
        <v>-39676</v>
      </c>
      <c r="G24" s="588">
        <f>Inputs!$E$54*(Inputs!$E$58-Inputs!$E$57)*Inputs!$E$66*-2*28</f>
        <v>-44219.923907775024</v>
      </c>
      <c r="H24" s="206">
        <f t="shared" ref="H24:H34" si="14">SUM(D24:G24)</f>
        <v>156891.79651737044</v>
      </c>
      <c r="I24" s="588">
        <f t="shared" ref="I24:I34" si="15">K24-J24</f>
        <v>39676</v>
      </c>
      <c r="J24" s="633">
        <f t="shared" ref="J24:J34" si="16">H8*-1</f>
        <v>33572</v>
      </c>
      <c r="K24" s="721">
        <f>Inputs!$E$81*24*28</f>
        <v>73248</v>
      </c>
      <c r="L24" s="206"/>
      <c r="M24" s="1" t="s">
        <v>1173</v>
      </c>
      <c r="N24" s="69">
        <f>Inputs!E54/1000*(0.95-0.2)/2</f>
        <v>5.6418749999999998</v>
      </c>
      <c r="O24" s="728"/>
      <c r="P24" s="728"/>
      <c r="Q24" s="728"/>
      <c r="R24" s="728"/>
      <c r="S24" s="728"/>
      <c r="T24" s="728"/>
      <c r="V24" s="206"/>
    </row>
    <row r="25" spans="1:111">
      <c r="A25" s="141">
        <v>3</v>
      </c>
      <c r="B25" t="s">
        <v>970</v>
      </c>
      <c r="C25" s="30" t="s">
        <v>175</v>
      </c>
      <c r="D25" s="588">
        <f>(H9-J25+(Inputs!$E$54*(Inputs!$E$58-Inputs!$E$57)*31-K9))*(1+Inputs!$E$66*2)</f>
        <v>-64645.609142879621</v>
      </c>
      <c r="E25" s="32">
        <f t="shared" si="12"/>
        <v>318121.84103555104</v>
      </c>
      <c r="F25" s="32">
        <f t="shared" si="13"/>
        <v>-42377.736197424005</v>
      </c>
      <c r="G25" s="588">
        <f>Inputs!$E$54*(Inputs!$E$58-Inputs!$E$57)*Inputs!$E$66*-2*31</f>
        <v>-48957.772897893774</v>
      </c>
      <c r="H25" s="206">
        <f t="shared" si="14"/>
        <v>162140.72279735366</v>
      </c>
      <c r="I25" s="588">
        <f t="shared" si="15"/>
        <v>42377.736197424005</v>
      </c>
      <c r="J25" s="633">
        <f t="shared" si="16"/>
        <v>38718.263802575995</v>
      </c>
      <c r="K25" s="721">
        <f>Inputs!$E$81*24*31</f>
        <v>81096</v>
      </c>
      <c r="L25" s="206"/>
      <c r="M25" s="1" t="s">
        <v>1174</v>
      </c>
      <c r="N25" s="69">
        <f>0.78*N24</f>
        <v>4.4006625000000001</v>
      </c>
      <c r="O25" s="206"/>
      <c r="P25" s="399"/>
      <c r="Q25" s="206"/>
      <c r="R25" s="206"/>
    </row>
    <row r="26" spans="1:111">
      <c r="A26" s="141">
        <v>4</v>
      </c>
      <c r="B26" t="s">
        <v>971</v>
      </c>
      <c r="C26" s="30" t="s">
        <v>175</v>
      </c>
      <c r="D26" s="588">
        <f>(H10-J26+(Inputs!$E$54*(Inputs!$E$58-Inputs!$E$57)*30-K10))*(1+Inputs!$E$66*2)</f>
        <v>-263909.33801021479</v>
      </c>
      <c r="E26" s="32">
        <f t="shared" si="12"/>
        <v>478763.7776106766</v>
      </c>
      <c r="F26" s="32">
        <f t="shared" si="13"/>
        <v>-38490.356224559997</v>
      </c>
      <c r="G26" s="588">
        <f>Inputs!$E$54*(Inputs!$E$58-Inputs!$E$57)*Inputs!$E$66*-2*30</f>
        <v>-47378.489901187524</v>
      </c>
      <c r="H26" s="206">
        <f t="shared" si="14"/>
        <v>128985.59347471427</v>
      </c>
      <c r="I26" s="588">
        <f t="shared" si="15"/>
        <v>38490.356224559997</v>
      </c>
      <c r="J26" s="633">
        <f t="shared" si="16"/>
        <v>39989.643775440003</v>
      </c>
      <c r="K26" s="721">
        <f>Inputs!$E$81*24*30</f>
        <v>78480</v>
      </c>
      <c r="L26" s="206"/>
      <c r="M26" s="246" t="s">
        <v>1175</v>
      </c>
      <c r="N26" s="289">
        <f>N24/N23*60</f>
        <v>42.314062499999999</v>
      </c>
      <c r="O26" s="69"/>
      <c r="P26" s="206"/>
      <c r="Q26" s="206"/>
      <c r="R26" s="206"/>
    </row>
    <row r="27" spans="1:111">
      <c r="A27" s="141">
        <v>5</v>
      </c>
      <c r="B27" t="s">
        <v>814</v>
      </c>
      <c r="C27" s="30" t="s">
        <v>175</v>
      </c>
      <c r="D27" s="588">
        <f>(H11-J27+(Inputs!$E$54*(Inputs!$E$58-Inputs!$E$57)*31-K11))*(1+Inputs!$E$66*2)</f>
        <v>-167139.91257276651</v>
      </c>
      <c r="E27" s="32">
        <f t="shared" si="12"/>
        <v>390508.85641409899</v>
      </c>
      <c r="F27" s="32">
        <f t="shared" si="13"/>
        <v>-33790</v>
      </c>
      <c r="G27" s="588">
        <f>Inputs!$E$54*(Inputs!$E$58-Inputs!$E$57)*Inputs!$E$66*-2*31</f>
        <v>-48957.772897893774</v>
      </c>
      <c r="H27" s="206">
        <f t="shared" si="14"/>
        <v>140621.17094343872</v>
      </c>
      <c r="I27" s="588">
        <f t="shared" si="15"/>
        <v>33790</v>
      </c>
      <c r="J27" s="633">
        <f t="shared" si="16"/>
        <v>47306</v>
      </c>
      <c r="K27" s="721">
        <f>Inputs!$E$81*24*31</f>
        <v>81096</v>
      </c>
      <c r="L27" s="206"/>
      <c r="M27" s="246" t="s">
        <v>1176</v>
      </c>
      <c r="N27" s="289">
        <f>N25/N23*60</f>
        <v>33.004968750000003</v>
      </c>
      <c r="O27" s="206"/>
      <c r="P27" s="206"/>
      <c r="Q27" s="206"/>
      <c r="R27" s="206"/>
    </row>
    <row r="28" spans="1:111">
      <c r="A28" s="141">
        <v>6</v>
      </c>
      <c r="B28" t="s">
        <v>972</v>
      </c>
      <c r="C28" s="30" t="s">
        <v>175</v>
      </c>
      <c r="D28" s="588">
        <f>(H12-J28+(Inputs!$E$54*(Inputs!$E$58-Inputs!$E$57)*30-K12))*(1+Inputs!$E$66*2)</f>
        <v>-182091.00257136649</v>
      </c>
      <c r="E28" s="32">
        <f t="shared" si="12"/>
        <v>395687.83643019386</v>
      </c>
      <c r="F28" s="32">
        <f t="shared" si="13"/>
        <v>-32700</v>
      </c>
      <c r="G28" s="588">
        <f>Inputs!$E$54*(Inputs!$E$58-Inputs!$E$57)*Inputs!$E$66*-2*30</f>
        <v>-47378.489901187524</v>
      </c>
      <c r="H28" s="206">
        <f t="shared" si="14"/>
        <v>133518.34395763982</v>
      </c>
      <c r="I28" s="588">
        <f t="shared" si="15"/>
        <v>32700</v>
      </c>
      <c r="J28" s="633">
        <f t="shared" si="16"/>
        <v>45780</v>
      </c>
      <c r="K28" s="721">
        <f>Inputs!$E$81*24*30</f>
        <v>78480</v>
      </c>
      <c r="L28" s="206"/>
      <c r="O28" s="206"/>
      <c r="Q28" s="206"/>
      <c r="R28" s="206"/>
    </row>
    <row r="29" spans="1:111">
      <c r="A29" s="141">
        <v>7</v>
      </c>
      <c r="B29" t="s">
        <v>973</v>
      </c>
      <c r="C29" s="30" t="s">
        <v>175</v>
      </c>
      <c r="D29" s="588">
        <f>(H13-J29+(Inputs!$E$54*(Inputs!$E$58-Inputs!$E$57)*31-K13))*(1+Inputs!$E$66*2)</f>
        <v>-91700.943109166765</v>
      </c>
      <c r="E29" s="32">
        <f t="shared" si="12"/>
        <v>324588.10224415478</v>
      </c>
      <c r="F29" s="32">
        <f t="shared" si="13"/>
        <v>-33790</v>
      </c>
      <c r="G29" s="588">
        <f>Inputs!$E$54*(Inputs!$E$58-Inputs!$E$57)*Inputs!$E$66*-2*31</f>
        <v>-48957.772897893774</v>
      </c>
      <c r="H29" s="206">
        <f t="shared" si="14"/>
        <v>150139.38623709427</v>
      </c>
      <c r="I29" s="588">
        <f t="shared" si="15"/>
        <v>33790</v>
      </c>
      <c r="J29" s="633">
        <f t="shared" si="16"/>
        <v>47306</v>
      </c>
      <c r="K29" s="721">
        <f>Inputs!$E$81*24*31</f>
        <v>81096</v>
      </c>
      <c r="L29" s="206"/>
      <c r="O29" s="206"/>
      <c r="P29" s="206"/>
      <c r="Q29" s="206"/>
      <c r="R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  <c r="BF29" s="206"/>
      <c r="BG29" s="206"/>
      <c r="BH29" s="206"/>
      <c r="BI29" s="206"/>
      <c r="BJ29" s="206"/>
      <c r="BK29" s="206"/>
      <c r="BL29" s="206"/>
      <c r="BM29" s="206"/>
      <c r="BN29" s="206"/>
      <c r="BO29" s="206"/>
      <c r="BP29" s="206"/>
      <c r="BQ29" s="206"/>
      <c r="BR29" s="206"/>
      <c r="BS29" s="206"/>
      <c r="BT29" s="206"/>
      <c r="BU29" s="206"/>
      <c r="BV29" s="206"/>
      <c r="BW29" s="206"/>
      <c r="BX29" s="206"/>
      <c r="BY29" s="206"/>
      <c r="BZ29" s="206"/>
      <c r="CA29" s="206"/>
      <c r="CB29" s="206"/>
      <c r="CC29" s="206"/>
      <c r="CD29" s="206"/>
      <c r="CE29" s="206"/>
      <c r="CF29" s="206"/>
      <c r="CG29" s="206"/>
      <c r="CH29" s="206"/>
      <c r="CI29" s="206"/>
      <c r="CJ29" s="206"/>
      <c r="CK29" s="206"/>
      <c r="CL29" s="206"/>
      <c r="CM29" s="206"/>
      <c r="CN29" s="206"/>
      <c r="CO29" s="206"/>
      <c r="CP29" s="206"/>
      <c r="CQ29" s="206"/>
      <c r="CR29" s="206"/>
      <c r="CS29" s="206"/>
      <c r="CT29" s="206"/>
      <c r="CU29" s="206"/>
      <c r="CV29" s="206"/>
      <c r="CW29" s="206"/>
      <c r="CX29" s="206"/>
      <c r="CY29" s="206"/>
      <c r="CZ29" s="206"/>
      <c r="DA29" s="206"/>
      <c r="DB29" s="206"/>
      <c r="DC29" s="206"/>
      <c r="DD29" s="206"/>
      <c r="DE29" s="206"/>
      <c r="DF29" s="206"/>
      <c r="DG29" s="206"/>
    </row>
    <row r="30" spans="1:111">
      <c r="A30" s="141">
        <v>8</v>
      </c>
      <c r="B30" t="s">
        <v>974</v>
      </c>
      <c r="C30" s="30" t="s">
        <v>175</v>
      </c>
      <c r="D30" s="588">
        <f>(H14-J30+(Inputs!$E$54*(Inputs!$E$58-Inputs!$E$57)*31-K14))*(1+Inputs!$E$66*2)</f>
        <v>-134596.708602567</v>
      </c>
      <c r="E30" s="32">
        <f t="shared" si="12"/>
        <v>368442.34727171878</v>
      </c>
      <c r="F30" s="32">
        <f t="shared" si="13"/>
        <v>-36975.342024678001</v>
      </c>
      <c r="G30" s="588">
        <f>Inputs!$E$54*(Inputs!$E$58-Inputs!$E$57)*Inputs!$E$66*-2*31</f>
        <v>-48957.772897893774</v>
      </c>
      <c r="H30" s="206">
        <f t="shared" si="14"/>
        <v>147912.52374658003</v>
      </c>
      <c r="I30" s="588">
        <f t="shared" si="15"/>
        <v>36975.342024678001</v>
      </c>
      <c r="J30" s="633">
        <f t="shared" si="16"/>
        <v>44120.657975321999</v>
      </c>
      <c r="K30" s="721">
        <f>Inputs!$E$81*24*31</f>
        <v>81096</v>
      </c>
      <c r="L30" s="206"/>
    </row>
    <row r="31" spans="1:111">
      <c r="A31" s="141">
        <v>9</v>
      </c>
      <c r="B31" t="s">
        <v>975</v>
      </c>
      <c r="C31" s="30" t="s">
        <v>175</v>
      </c>
      <c r="D31" s="588">
        <f>(H15-J31+(Inputs!$E$54*(Inputs!$E$58-Inputs!$E$57)*30-K15))*(1+Inputs!$E$66*2)</f>
        <v>69691.715476831276</v>
      </c>
      <c r="E31" s="32">
        <f t="shared" si="12"/>
        <v>188752.81264723744</v>
      </c>
      <c r="F31" s="32">
        <f t="shared" si="13"/>
        <v>-39240</v>
      </c>
      <c r="G31" s="588">
        <f>Inputs!$E$54*(Inputs!$E$58-Inputs!$E$57)*Inputs!$E$66*-2*30</f>
        <v>-47378.489901187524</v>
      </c>
      <c r="H31" s="206">
        <f t="shared" si="14"/>
        <v>171826.03822288121</v>
      </c>
      <c r="I31" s="588">
        <f t="shared" si="15"/>
        <v>39240</v>
      </c>
      <c r="J31" s="633">
        <f t="shared" si="16"/>
        <v>39240</v>
      </c>
      <c r="K31" s="721">
        <f>Inputs!$E$81*24*30</f>
        <v>78480</v>
      </c>
      <c r="L31" s="206"/>
      <c r="O31" t="s">
        <v>1177</v>
      </c>
    </row>
    <row r="32" spans="1:111">
      <c r="A32" s="141">
        <v>10</v>
      </c>
      <c r="B32" t="s">
        <v>976</v>
      </c>
      <c r="C32" s="30" t="s">
        <v>175</v>
      </c>
      <c r="D32" s="588">
        <f>(H16-J32+(Inputs!$E$54*(Inputs!$E$58-Inputs!$E$57)*31-K16))*(1+Inputs!$E$66*2)</f>
        <v>222236.31538191347</v>
      </c>
      <c r="E32" s="32">
        <f t="shared" si="12"/>
        <v>74581.431069374317</v>
      </c>
      <c r="F32" s="32">
        <f t="shared" si="13"/>
        <v>-45950.394172746004</v>
      </c>
      <c r="G32" s="588">
        <f>Inputs!$E$54*(Inputs!$E$58-Inputs!$E$57)*Inputs!$E$66*-2*31</f>
        <v>-48957.772897893774</v>
      </c>
      <c r="H32" s="206">
        <f t="shared" si="14"/>
        <v>201909.57938064801</v>
      </c>
      <c r="I32" s="588">
        <f t="shared" si="15"/>
        <v>45950.394172746004</v>
      </c>
      <c r="J32" s="633">
        <f t="shared" si="16"/>
        <v>35145.605827253996</v>
      </c>
      <c r="K32" s="721">
        <f>Inputs!$E$81*24*31</f>
        <v>81096</v>
      </c>
      <c r="L32" s="206"/>
    </row>
    <row r="33" spans="1:13">
      <c r="A33" s="141">
        <v>11</v>
      </c>
      <c r="B33" t="s">
        <v>977</v>
      </c>
      <c r="C33" s="30" t="s">
        <v>175</v>
      </c>
      <c r="D33" s="588">
        <f>(H17-J33+(Inputs!$E$54*(Inputs!$E$58-Inputs!$E$57)*30-K17))*(1+Inputs!$E$66*2)</f>
        <v>282407.75170703698</v>
      </c>
      <c r="E33" s="32">
        <f t="shared" si="12"/>
        <v>15955.385741209495</v>
      </c>
      <c r="F33" s="32">
        <f t="shared" si="13"/>
        <v>-45780</v>
      </c>
      <c r="G33" s="588">
        <f>Inputs!$E$54*(Inputs!$E$58-Inputs!$E$57)*Inputs!$E$66*-2*30</f>
        <v>-47378.489901187524</v>
      </c>
      <c r="H33" s="206">
        <f t="shared" si="14"/>
        <v>205204.64754705894</v>
      </c>
      <c r="I33" s="588">
        <f t="shared" si="15"/>
        <v>45780</v>
      </c>
      <c r="J33" s="633">
        <f t="shared" si="16"/>
        <v>32700</v>
      </c>
      <c r="K33" s="721">
        <f>Inputs!$E$81*24*30</f>
        <v>78480</v>
      </c>
      <c r="L33" s="206"/>
    </row>
    <row r="34" spans="1:13">
      <c r="A34" s="141">
        <v>12</v>
      </c>
      <c r="B34" t="s">
        <v>978</v>
      </c>
      <c r="C34" s="30" t="s">
        <v>175</v>
      </c>
      <c r="D34" s="588">
        <f>(H18-J34+(Inputs!$E$54*(Inputs!$E$58-Inputs!$E$57)*31-K18))*(1+Inputs!$E$66*2)</f>
        <v>317979.68532878114</v>
      </c>
      <c r="E34" s="32">
        <f t="shared" si="12"/>
        <v>0</v>
      </c>
      <c r="F34" s="32">
        <f t="shared" si="13"/>
        <v>-50491.342024678001</v>
      </c>
      <c r="G34" s="588">
        <f>Inputs!$E$54*(Inputs!$E$58-Inputs!$E$57)*Inputs!$E$66*-2*31</f>
        <v>-48957.772897893774</v>
      </c>
      <c r="H34" s="206">
        <f t="shared" si="14"/>
        <v>218530.57040620936</v>
      </c>
      <c r="I34" s="588">
        <f t="shared" si="15"/>
        <v>50491.342024678001</v>
      </c>
      <c r="J34" s="633">
        <f t="shared" si="16"/>
        <v>30604.657975321999</v>
      </c>
      <c r="K34" s="721">
        <f>Inputs!$E$81*24*31</f>
        <v>81096</v>
      </c>
    </row>
    <row r="35" spans="1:13" ht="15.75" thickBot="1">
      <c r="B35" s="1" t="s">
        <v>214</v>
      </c>
      <c r="C35" s="30" t="s">
        <v>175</v>
      </c>
      <c r="D35" s="716">
        <f t="shared" ref="D35:K35" si="17">SUM(D23:D34)</f>
        <v>80147.506679045269</v>
      </c>
      <c r="E35" s="717">
        <f t="shared" si="17"/>
        <v>2992443.1060687033</v>
      </c>
      <c r="F35" s="717">
        <f t="shared" si="17"/>
        <v>-489946.17064408603</v>
      </c>
      <c r="G35" s="718">
        <f t="shared" si="17"/>
        <v>-576438.29379778157</v>
      </c>
      <c r="H35" s="634">
        <f t="shared" si="17"/>
        <v>2006206.1483058808</v>
      </c>
      <c r="I35" s="716">
        <f t="shared" si="17"/>
        <v>489946.17064408603</v>
      </c>
      <c r="J35" s="717">
        <f t="shared" si="17"/>
        <v>464893.82935591397</v>
      </c>
      <c r="K35" s="719">
        <f t="shared" si="17"/>
        <v>954840</v>
      </c>
    </row>
    <row r="36" spans="1:13">
      <c r="M36" s="206"/>
    </row>
    <row r="37" spans="1:13">
      <c r="D37" s="32"/>
      <c r="H37" s="32"/>
    </row>
    <row r="38" spans="1:13">
      <c r="D38" s="32"/>
    </row>
    <row r="39" spans="1:13">
      <c r="D39" s="32"/>
    </row>
    <row r="40" spans="1:13">
      <c r="D40" s="32"/>
    </row>
    <row r="53" spans="4:111">
      <c r="P53" s="85"/>
      <c r="Q53" s="85"/>
      <c r="R53" s="85"/>
    </row>
    <row r="54" spans="4:111">
      <c r="P54" s="85"/>
      <c r="Q54" s="85"/>
      <c r="R54" s="85"/>
    </row>
    <row r="55" spans="4:111">
      <c r="P55" s="85"/>
      <c r="Q55" s="85"/>
      <c r="R55" s="85"/>
    </row>
    <row r="56" spans="4:111">
      <c r="P56" s="85"/>
      <c r="Q56" s="85"/>
      <c r="R56" s="85"/>
    </row>
    <row r="60" spans="4:111">
      <c r="D60" s="722">
        <v>2500</v>
      </c>
      <c r="E60" s="206">
        <v>2500</v>
      </c>
      <c r="F60" s="206">
        <v>2500</v>
      </c>
      <c r="G60" s="635">
        <v>2500</v>
      </c>
      <c r="H60" s="633">
        <v>2500</v>
      </c>
      <c r="I60" s="635">
        <v>2500</v>
      </c>
      <c r="J60" s="206">
        <v>2500</v>
      </c>
      <c r="AC60" s="722">
        <f t="shared" ref="AC60:BH60" si="18">D60</f>
        <v>2500</v>
      </c>
      <c r="AD60" s="722">
        <f t="shared" si="18"/>
        <v>2500</v>
      </c>
      <c r="AE60" s="722">
        <f t="shared" si="18"/>
        <v>2500</v>
      </c>
      <c r="AF60" s="722">
        <f t="shared" si="18"/>
        <v>2500</v>
      </c>
      <c r="AG60" s="722">
        <f t="shared" si="18"/>
        <v>2500</v>
      </c>
      <c r="AH60" s="722">
        <f t="shared" si="18"/>
        <v>2500</v>
      </c>
      <c r="AI60" s="722">
        <f t="shared" si="18"/>
        <v>2500</v>
      </c>
      <c r="AJ60" s="722">
        <f t="shared" si="18"/>
        <v>0</v>
      </c>
      <c r="AK60" s="722">
        <f t="shared" si="18"/>
        <v>0</v>
      </c>
      <c r="AL60" s="722">
        <f t="shared" si="18"/>
        <v>0</v>
      </c>
      <c r="AM60" s="722">
        <f t="shared" si="18"/>
        <v>0</v>
      </c>
      <c r="AN60" s="722">
        <f t="shared" si="18"/>
        <v>0</v>
      </c>
      <c r="AO60" s="722">
        <f t="shared" si="18"/>
        <v>0</v>
      </c>
      <c r="AP60" s="722">
        <f t="shared" si="18"/>
        <v>0</v>
      </c>
      <c r="AQ60" s="722">
        <f t="shared" si="18"/>
        <v>0</v>
      </c>
      <c r="AR60" s="722">
        <f t="shared" si="18"/>
        <v>0</v>
      </c>
      <c r="AS60" s="722">
        <f t="shared" si="18"/>
        <v>0</v>
      </c>
      <c r="AT60" s="722">
        <f t="shared" si="18"/>
        <v>0</v>
      </c>
      <c r="AU60" s="722">
        <f t="shared" si="18"/>
        <v>0</v>
      </c>
      <c r="AV60" s="722">
        <f t="shared" si="18"/>
        <v>0</v>
      </c>
      <c r="AW60" s="722">
        <f t="shared" si="18"/>
        <v>0</v>
      </c>
      <c r="AX60" s="722">
        <f t="shared" si="18"/>
        <v>0</v>
      </c>
      <c r="AY60" s="722">
        <f t="shared" si="18"/>
        <v>0</v>
      </c>
      <c r="AZ60" s="722">
        <f t="shared" si="18"/>
        <v>0</v>
      </c>
      <c r="BA60" s="722">
        <f t="shared" si="18"/>
        <v>0</v>
      </c>
      <c r="BB60" s="722">
        <f t="shared" si="18"/>
        <v>2500</v>
      </c>
      <c r="BC60" s="722">
        <f t="shared" si="18"/>
        <v>2500</v>
      </c>
      <c r="BD60" s="722">
        <f t="shared" si="18"/>
        <v>2500</v>
      </c>
      <c r="BE60" s="722">
        <f t="shared" si="18"/>
        <v>2500</v>
      </c>
      <c r="BF60" s="722">
        <f t="shared" si="18"/>
        <v>2500</v>
      </c>
      <c r="BG60" s="722">
        <f t="shared" si="18"/>
        <v>2500</v>
      </c>
      <c r="BH60" s="722">
        <f t="shared" si="18"/>
        <v>2500</v>
      </c>
      <c r="BI60" s="722">
        <f t="shared" ref="BI60:CN60" si="19">AJ60</f>
        <v>0</v>
      </c>
      <c r="BJ60" s="722">
        <f t="shared" si="19"/>
        <v>0</v>
      </c>
      <c r="BK60" s="722">
        <f t="shared" si="19"/>
        <v>0</v>
      </c>
      <c r="BL60" s="722">
        <f t="shared" si="19"/>
        <v>0</v>
      </c>
      <c r="BM60" s="722">
        <f t="shared" si="19"/>
        <v>0</v>
      </c>
      <c r="BN60" s="722">
        <f t="shared" si="19"/>
        <v>0</v>
      </c>
      <c r="BO60" s="722">
        <f t="shared" si="19"/>
        <v>0</v>
      </c>
      <c r="BP60" s="722">
        <f t="shared" si="19"/>
        <v>0</v>
      </c>
      <c r="BQ60" s="722">
        <f t="shared" si="19"/>
        <v>0</v>
      </c>
      <c r="BR60" s="722">
        <f t="shared" si="19"/>
        <v>0</v>
      </c>
      <c r="BS60" s="722">
        <f t="shared" si="19"/>
        <v>0</v>
      </c>
      <c r="BT60" s="722">
        <f t="shared" si="19"/>
        <v>0</v>
      </c>
      <c r="BU60" s="722">
        <f t="shared" si="19"/>
        <v>0</v>
      </c>
      <c r="BV60" s="722">
        <f t="shared" si="19"/>
        <v>0</v>
      </c>
      <c r="BW60" s="722">
        <f t="shared" si="19"/>
        <v>0</v>
      </c>
      <c r="BX60" s="722">
        <f t="shared" si="19"/>
        <v>0</v>
      </c>
      <c r="BY60" s="722">
        <f t="shared" si="19"/>
        <v>0</v>
      </c>
      <c r="BZ60" s="722">
        <f t="shared" si="19"/>
        <v>0</v>
      </c>
      <c r="CA60" s="722">
        <f t="shared" si="19"/>
        <v>2500</v>
      </c>
      <c r="CB60" s="722">
        <f t="shared" si="19"/>
        <v>2500</v>
      </c>
      <c r="CC60" s="722">
        <f t="shared" si="19"/>
        <v>2500</v>
      </c>
      <c r="CD60" s="722">
        <f t="shared" si="19"/>
        <v>2500</v>
      </c>
      <c r="CE60" s="722">
        <f t="shared" si="19"/>
        <v>2500</v>
      </c>
      <c r="CF60" s="722">
        <f t="shared" si="19"/>
        <v>2500</v>
      </c>
      <c r="CG60" s="722">
        <f t="shared" si="19"/>
        <v>2500</v>
      </c>
      <c r="CH60" s="722">
        <f t="shared" si="19"/>
        <v>0</v>
      </c>
      <c r="CI60" s="722">
        <f t="shared" si="19"/>
        <v>0</v>
      </c>
      <c r="CJ60" s="722">
        <f t="shared" si="19"/>
        <v>0</v>
      </c>
      <c r="CK60" s="722">
        <f t="shared" si="19"/>
        <v>0</v>
      </c>
      <c r="CL60" s="722">
        <f t="shared" si="19"/>
        <v>0</v>
      </c>
      <c r="CM60" s="722">
        <f t="shared" si="19"/>
        <v>0</v>
      </c>
      <c r="CN60" s="722">
        <f t="shared" si="19"/>
        <v>0</v>
      </c>
      <c r="CO60" s="722">
        <f t="shared" ref="CO60:CX60" si="20">BP60</f>
        <v>0</v>
      </c>
      <c r="CP60" s="722">
        <f t="shared" si="20"/>
        <v>0</v>
      </c>
      <c r="CQ60" s="722">
        <f t="shared" si="20"/>
        <v>0</v>
      </c>
      <c r="CR60" s="722">
        <f t="shared" si="20"/>
        <v>0</v>
      </c>
      <c r="CS60" s="722">
        <f t="shared" si="20"/>
        <v>0</v>
      </c>
      <c r="CT60" s="722">
        <f t="shared" si="20"/>
        <v>0</v>
      </c>
      <c r="CU60" s="722">
        <f t="shared" si="20"/>
        <v>0</v>
      </c>
      <c r="CV60" s="722">
        <f t="shared" si="20"/>
        <v>0</v>
      </c>
      <c r="CW60" s="722">
        <f t="shared" si="20"/>
        <v>0</v>
      </c>
      <c r="CX60" s="722">
        <f t="shared" si="20"/>
        <v>0</v>
      </c>
    </row>
    <row r="63" spans="4:111">
      <c r="T63">
        <f t="shared" ref="T63:BW63" si="21">T61+T62</f>
        <v>0</v>
      </c>
      <c r="U63">
        <f t="shared" si="21"/>
        <v>0</v>
      </c>
      <c r="V63">
        <f t="shared" si="21"/>
        <v>0</v>
      </c>
      <c r="W63">
        <f t="shared" si="21"/>
        <v>0</v>
      </c>
      <c r="X63">
        <f t="shared" si="21"/>
        <v>0</v>
      </c>
      <c r="Y63">
        <f t="shared" si="21"/>
        <v>0</v>
      </c>
      <c r="Z63">
        <f t="shared" si="21"/>
        <v>0</v>
      </c>
      <c r="AA63">
        <f t="shared" si="21"/>
        <v>0</v>
      </c>
      <c r="AB63">
        <f t="shared" si="21"/>
        <v>0</v>
      </c>
      <c r="AC63">
        <f t="shared" si="21"/>
        <v>0</v>
      </c>
      <c r="AD63">
        <f t="shared" si="21"/>
        <v>0</v>
      </c>
      <c r="AE63">
        <f t="shared" si="21"/>
        <v>0</v>
      </c>
      <c r="AF63">
        <f t="shared" si="21"/>
        <v>0</v>
      </c>
      <c r="AG63">
        <f t="shared" si="21"/>
        <v>0</v>
      </c>
      <c r="AH63">
        <f t="shared" si="21"/>
        <v>0</v>
      </c>
      <c r="AI63">
        <f t="shared" si="21"/>
        <v>0</v>
      </c>
      <c r="AJ63">
        <f t="shared" si="21"/>
        <v>0</v>
      </c>
      <c r="AK63">
        <f t="shared" si="21"/>
        <v>0</v>
      </c>
      <c r="AL63">
        <f t="shared" si="21"/>
        <v>0</v>
      </c>
      <c r="AM63">
        <f t="shared" si="21"/>
        <v>0</v>
      </c>
      <c r="AN63">
        <f t="shared" si="21"/>
        <v>0</v>
      </c>
      <c r="AO63">
        <f t="shared" si="21"/>
        <v>0</v>
      </c>
      <c r="AP63">
        <f t="shared" si="21"/>
        <v>0</v>
      </c>
      <c r="AQ63">
        <f t="shared" si="21"/>
        <v>0</v>
      </c>
      <c r="AR63">
        <f t="shared" si="21"/>
        <v>0</v>
      </c>
      <c r="AS63">
        <f t="shared" si="21"/>
        <v>0</v>
      </c>
      <c r="AT63">
        <f t="shared" si="21"/>
        <v>0</v>
      </c>
      <c r="AU63">
        <f t="shared" si="21"/>
        <v>0</v>
      </c>
      <c r="AV63">
        <f t="shared" si="21"/>
        <v>0</v>
      </c>
      <c r="AW63">
        <f t="shared" si="21"/>
        <v>0</v>
      </c>
      <c r="AX63">
        <f t="shared" si="21"/>
        <v>0</v>
      </c>
      <c r="AY63">
        <f t="shared" si="21"/>
        <v>0</v>
      </c>
      <c r="AZ63">
        <f t="shared" si="21"/>
        <v>0</v>
      </c>
      <c r="BA63">
        <f t="shared" si="21"/>
        <v>0</v>
      </c>
      <c r="BB63">
        <f t="shared" si="21"/>
        <v>0</v>
      </c>
      <c r="BC63">
        <f t="shared" si="21"/>
        <v>0</v>
      </c>
      <c r="BD63">
        <f t="shared" si="21"/>
        <v>0</v>
      </c>
      <c r="BE63">
        <f t="shared" si="21"/>
        <v>0</v>
      </c>
      <c r="BF63">
        <f t="shared" si="21"/>
        <v>0</v>
      </c>
      <c r="BG63">
        <f t="shared" si="21"/>
        <v>0</v>
      </c>
      <c r="BH63">
        <f t="shared" si="21"/>
        <v>0</v>
      </c>
      <c r="BI63">
        <f t="shared" si="21"/>
        <v>0</v>
      </c>
      <c r="BJ63">
        <f t="shared" si="21"/>
        <v>0</v>
      </c>
      <c r="BK63">
        <f t="shared" si="21"/>
        <v>0</v>
      </c>
      <c r="BL63">
        <f t="shared" si="21"/>
        <v>0</v>
      </c>
      <c r="BM63">
        <f t="shared" si="21"/>
        <v>0</v>
      </c>
      <c r="BN63">
        <f t="shared" si="21"/>
        <v>0</v>
      </c>
      <c r="BO63">
        <f t="shared" si="21"/>
        <v>0</v>
      </c>
      <c r="BP63">
        <f t="shared" si="21"/>
        <v>0</v>
      </c>
      <c r="BQ63">
        <f t="shared" si="21"/>
        <v>0</v>
      </c>
      <c r="BR63">
        <f t="shared" si="21"/>
        <v>0</v>
      </c>
      <c r="BS63">
        <f t="shared" si="21"/>
        <v>0</v>
      </c>
      <c r="BT63">
        <f t="shared" si="21"/>
        <v>0</v>
      </c>
      <c r="BU63">
        <f t="shared" si="21"/>
        <v>0</v>
      </c>
      <c r="BV63">
        <f t="shared" si="21"/>
        <v>0</v>
      </c>
      <c r="BW63">
        <f t="shared" si="21"/>
        <v>0</v>
      </c>
      <c r="BX63">
        <f t="shared" ref="BX63:DG63" si="22">BX61+BX62</f>
        <v>0</v>
      </c>
      <c r="BY63">
        <f t="shared" si="22"/>
        <v>0</v>
      </c>
      <c r="BZ63">
        <f t="shared" si="22"/>
        <v>0</v>
      </c>
      <c r="CA63">
        <f t="shared" si="22"/>
        <v>0</v>
      </c>
      <c r="CB63">
        <f t="shared" si="22"/>
        <v>0</v>
      </c>
      <c r="CC63">
        <f t="shared" si="22"/>
        <v>0</v>
      </c>
      <c r="CD63">
        <f t="shared" si="22"/>
        <v>0</v>
      </c>
      <c r="CE63">
        <f t="shared" si="22"/>
        <v>0</v>
      </c>
      <c r="CF63">
        <f t="shared" si="22"/>
        <v>0</v>
      </c>
      <c r="CG63">
        <f t="shared" si="22"/>
        <v>0</v>
      </c>
      <c r="CH63">
        <f t="shared" si="22"/>
        <v>0</v>
      </c>
      <c r="CI63">
        <f t="shared" si="22"/>
        <v>0</v>
      </c>
      <c r="CJ63">
        <f t="shared" si="22"/>
        <v>0</v>
      </c>
      <c r="CK63">
        <f t="shared" si="22"/>
        <v>0</v>
      </c>
      <c r="CL63">
        <f t="shared" si="22"/>
        <v>0</v>
      </c>
      <c r="CM63">
        <f t="shared" si="22"/>
        <v>0</v>
      </c>
      <c r="CN63">
        <f t="shared" si="22"/>
        <v>0</v>
      </c>
      <c r="CO63">
        <f t="shared" si="22"/>
        <v>0</v>
      </c>
      <c r="CP63">
        <f t="shared" si="22"/>
        <v>0</v>
      </c>
      <c r="CQ63">
        <f t="shared" si="22"/>
        <v>0</v>
      </c>
      <c r="CR63">
        <f t="shared" si="22"/>
        <v>0</v>
      </c>
      <c r="CS63">
        <f t="shared" si="22"/>
        <v>0</v>
      </c>
      <c r="CT63">
        <f t="shared" si="22"/>
        <v>0</v>
      </c>
      <c r="CU63">
        <f t="shared" si="22"/>
        <v>0</v>
      </c>
      <c r="CV63">
        <f t="shared" si="22"/>
        <v>0</v>
      </c>
      <c r="CW63">
        <f t="shared" si="22"/>
        <v>0</v>
      </c>
      <c r="CX63">
        <f t="shared" si="22"/>
        <v>0</v>
      </c>
      <c r="CY63">
        <f t="shared" si="22"/>
        <v>0</v>
      </c>
      <c r="CZ63">
        <f t="shared" si="22"/>
        <v>0</v>
      </c>
      <c r="DA63">
        <f t="shared" si="22"/>
        <v>0</v>
      </c>
      <c r="DB63">
        <f t="shared" si="22"/>
        <v>0</v>
      </c>
      <c r="DC63">
        <f t="shared" si="22"/>
        <v>0</v>
      </c>
      <c r="DD63">
        <f t="shared" si="22"/>
        <v>0</v>
      </c>
      <c r="DE63">
        <f t="shared" si="22"/>
        <v>0</v>
      </c>
      <c r="DF63">
        <f t="shared" si="22"/>
        <v>0</v>
      </c>
      <c r="DG63">
        <f t="shared" si="22"/>
        <v>0</v>
      </c>
    </row>
    <row r="65" spans="7:111">
      <c r="T65">
        <f t="shared" ref="T65:BY65" si="23">T36+T64-T63</f>
        <v>0</v>
      </c>
      <c r="U65">
        <f t="shared" si="23"/>
        <v>0</v>
      </c>
      <c r="V65">
        <f t="shared" si="23"/>
        <v>0</v>
      </c>
      <c r="W65">
        <f t="shared" si="23"/>
        <v>0</v>
      </c>
      <c r="X65">
        <f t="shared" si="23"/>
        <v>0</v>
      </c>
      <c r="Y65">
        <f t="shared" si="23"/>
        <v>0</v>
      </c>
      <c r="Z65">
        <f t="shared" si="23"/>
        <v>0</v>
      </c>
      <c r="AA65">
        <f t="shared" si="23"/>
        <v>0</v>
      </c>
      <c r="AB65">
        <f t="shared" si="23"/>
        <v>0</v>
      </c>
      <c r="AC65">
        <f t="shared" si="23"/>
        <v>0</v>
      </c>
      <c r="AD65">
        <f t="shared" si="23"/>
        <v>0</v>
      </c>
      <c r="AE65">
        <f t="shared" si="23"/>
        <v>0</v>
      </c>
      <c r="AF65">
        <f t="shared" si="23"/>
        <v>0</v>
      </c>
      <c r="AG65">
        <f t="shared" si="23"/>
        <v>0</v>
      </c>
      <c r="AH65">
        <f t="shared" si="23"/>
        <v>0</v>
      </c>
      <c r="AI65">
        <f t="shared" si="23"/>
        <v>0</v>
      </c>
      <c r="AJ65">
        <f t="shared" si="23"/>
        <v>0</v>
      </c>
      <c r="AK65">
        <f t="shared" si="23"/>
        <v>0</v>
      </c>
      <c r="AL65">
        <f t="shared" si="23"/>
        <v>0</v>
      </c>
      <c r="AM65">
        <f t="shared" si="23"/>
        <v>0</v>
      </c>
      <c r="AN65">
        <f t="shared" si="23"/>
        <v>0</v>
      </c>
      <c r="AO65">
        <f t="shared" si="23"/>
        <v>0</v>
      </c>
      <c r="AP65">
        <f t="shared" si="23"/>
        <v>0</v>
      </c>
      <c r="AQ65">
        <f t="shared" si="23"/>
        <v>0</v>
      </c>
      <c r="AR65">
        <f t="shared" si="23"/>
        <v>0</v>
      </c>
      <c r="AS65">
        <f t="shared" si="23"/>
        <v>0</v>
      </c>
      <c r="AT65">
        <f t="shared" si="23"/>
        <v>0</v>
      </c>
      <c r="AU65">
        <f t="shared" si="23"/>
        <v>0</v>
      </c>
      <c r="AV65">
        <f t="shared" si="23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3"/>
        <v>0</v>
      </c>
      <c r="BN65">
        <f t="shared" si="23"/>
        <v>0</v>
      </c>
      <c r="BO65">
        <f t="shared" si="23"/>
        <v>0</v>
      </c>
      <c r="BP65">
        <f t="shared" si="23"/>
        <v>0</v>
      </c>
      <c r="BQ65">
        <f t="shared" si="23"/>
        <v>0</v>
      </c>
      <c r="BR65">
        <f t="shared" si="23"/>
        <v>0</v>
      </c>
      <c r="BS65">
        <f t="shared" si="23"/>
        <v>0</v>
      </c>
      <c r="BT65">
        <f t="shared" si="23"/>
        <v>0</v>
      </c>
      <c r="BU65">
        <f t="shared" si="23"/>
        <v>0</v>
      </c>
      <c r="BV65">
        <f t="shared" si="23"/>
        <v>0</v>
      </c>
      <c r="BW65">
        <f t="shared" si="23"/>
        <v>0</v>
      </c>
      <c r="BX65">
        <f t="shared" si="23"/>
        <v>0</v>
      </c>
      <c r="BY65">
        <f t="shared" si="23"/>
        <v>0</v>
      </c>
      <c r="BZ65">
        <f t="shared" ref="BZ65:DG65" si="24">BZ36+BZ64-BZ63</f>
        <v>0</v>
      </c>
      <c r="CA65">
        <f t="shared" si="24"/>
        <v>0</v>
      </c>
      <c r="CB65">
        <f t="shared" si="24"/>
        <v>0</v>
      </c>
      <c r="CC65">
        <f t="shared" si="24"/>
        <v>0</v>
      </c>
      <c r="CD65">
        <f t="shared" si="24"/>
        <v>0</v>
      </c>
      <c r="CE65">
        <f t="shared" si="24"/>
        <v>0</v>
      </c>
      <c r="CF65">
        <f t="shared" si="24"/>
        <v>0</v>
      </c>
      <c r="CG65">
        <f t="shared" si="24"/>
        <v>0</v>
      </c>
      <c r="CH65">
        <f t="shared" si="24"/>
        <v>0</v>
      </c>
      <c r="CI65">
        <f t="shared" si="24"/>
        <v>0</v>
      </c>
      <c r="CJ65">
        <f t="shared" si="24"/>
        <v>0</v>
      </c>
      <c r="CK65">
        <f t="shared" si="24"/>
        <v>0</v>
      </c>
      <c r="CL65">
        <f t="shared" si="24"/>
        <v>0</v>
      </c>
      <c r="CM65">
        <f t="shared" si="24"/>
        <v>0</v>
      </c>
      <c r="CN65">
        <f t="shared" si="24"/>
        <v>0</v>
      </c>
      <c r="CO65">
        <f t="shared" si="24"/>
        <v>0</v>
      </c>
      <c r="CP65">
        <f t="shared" si="24"/>
        <v>0</v>
      </c>
      <c r="CQ65">
        <f t="shared" si="24"/>
        <v>0</v>
      </c>
      <c r="CR65">
        <f t="shared" si="24"/>
        <v>0</v>
      </c>
      <c r="CS65">
        <f t="shared" si="24"/>
        <v>0</v>
      </c>
      <c r="CT65">
        <f t="shared" si="24"/>
        <v>0</v>
      </c>
      <c r="CU65">
        <f t="shared" si="24"/>
        <v>0</v>
      </c>
      <c r="CV65">
        <f t="shared" si="24"/>
        <v>0</v>
      </c>
      <c r="CW65">
        <f t="shared" si="24"/>
        <v>0</v>
      </c>
      <c r="CX65">
        <f t="shared" si="24"/>
        <v>0</v>
      </c>
      <c r="CY65">
        <f t="shared" si="24"/>
        <v>0</v>
      </c>
      <c r="CZ65">
        <f t="shared" si="24"/>
        <v>0</v>
      </c>
      <c r="DA65">
        <f t="shared" si="24"/>
        <v>0</v>
      </c>
      <c r="DB65">
        <f t="shared" si="24"/>
        <v>0</v>
      </c>
      <c r="DC65">
        <f t="shared" si="24"/>
        <v>0</v>
      </c>
      <c r="DD65">
        <f t="shared" si="24"/>
        <v>0</v>
      </c>
      <c r="DE65">
        <f t="shared" si="24"/>
        <v>0</v>
      </c>
      <c r="DF65">
        <f t="shared" si="24"/>
        <v>0</v>
      </c>
      <c r="DG65">
        <f t="shared" si="24"/>
        <v>0</v>
      </c>
    </row>
    <row r="67" spans="7:111"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>
        <f t="shared" ref="T67:AP67" si="25">T36+T64-T63</f>
        <v>0</v>
      </c>
      <c r="U67" s="32">
        <f t="shared" si="25"/>
        <v>0</v>
      </c>
      <c r="V67" s="32">
        <f t="shared" si="25"/>
        <v>0</v>
      </c>
      <c r="W67" s="32">
        <f t="shared" si="25"/>
        <v>0</v>
      </c>
      <c r="X67" s="32">
        <f t="shared" si="25"/>
        <v>0</v>
      </c>
      <c r="Y67" s="32">
        <f t="shared" si="25"/>
        <v>0</v>
      </c>
      <c r="Z67" s="32">
        <f t="shared" si="25"/>
        <v>0</v>
      </c>
      <c r="AA67" s="32">
        <f t="shared" si="25"/>
        <v>0</v>
      </c>
      <c r="AB67" s="32">
        <f t="shared" si="25"/>
        <v>0</v>
      </c>
      <c r="AC67" s="32">
        <f t="shared" si="25"/>
        <v>0</v>
      </c>
      <c r="AD67" s="32">
        <f t="shared" si="25"/>
        <v>0</v>
      </c>
      <c r="AE67" s="32">
        <f t="shared" si="25"/>
        <v>0</v>
      </c>
      <c r="AF67" s="32">
        <f t="shared" si="25"/>
        <v>0</v>
      </c>
      <c r="AG67" s="32">
        <f t="shared" si="25"/>
        <v>0</v>
      </c>
      <c r="AH67" s="32">
        <f t="shared" si="25"/>
        <v>0</v>
      </c>
      <c r="AI67" s="32">
        <f t="shared" si="25"/>
        <v>0</v>
      </c>
      <c r="AJ67" s="32">
        <f t="shared" si="25"/>
        <v>0</v>
      </c>
      <c r="AK67" s="32">
        <f t="shared" si="25"/>
        <v>0</v>
      </c>
      <c r="AL67" s="32">
        <f t="shared" si="25"/>
        <v>0</v>
      </c>
      <c r="AM67" s="32">
        <f t="shared" si="25"/>
        <v>0</v>
      </c>
      <c r="AN67" s="32">
        <f t="shared" si="25"/>
        <v>0</v>
      </c>
      <c r="AO67" s="32">
        <f t="shared" si="25"/>
        <v>0</v>
      </c>
      <c r="AP67" s="32">
        <f t="shared" si="25"/>
        <v>0</v>
      </c>
      <c r="AQ67" s="32">
        <f t="shared" ref="AQ67:BV67" si="26">AQ36+AQ64-AQ63</f>
        <v>0</v>
      </c>
      <c r="AR67" s="32">
        <f t="shared" si="26"/>
        <v>0</v>
      </c>
      <c r="AS67" s="32">
        <f t="shared" si="26"/>
        <v>0</v>
      </c>
      <c r="AT67" s="32">
        <f t="shared" si="26"/>
        <v>0</v>
      </c>
      <c r="AU67" s="32">
        <f t="shared" si="26"/>
        <v>0</v>
      </c>
      <c r="AV67" s="32">
        <f t="shared" si="26"/>
        <v>0</v>
      </c>
      <c r="AW67" s="32">
        <f t="shared" si="26"/>
        <v>0</v>
      </c>
      <c r="AX67" s="32">
        <f t="shared" si="26"/>
        <v>0</v>
      </c>
      <c r="AY67" s="32">
        <f t="shared" si="26"/>
        <v>0</v>
      </c>
      <c r="AZ67" s="32">
        <f t="shared" si="26"/>
        <v>0</v>
      </c>
      <c r="BA67" s="32">
        <f t="shared" si="26"/>
        <v>0</v>
      </c>
      <c r="BB67" s="32">
        <f t="shared" si="26"/>
        <v>0</v>
      </c>
      <c r="BC67" s="32">
        <f t="shared" si="26"/>
        <v>0</v>
      </c>
      <c r="BD67" s="32">
        <f t="shared" si="26"/>
        <v>0</v>
      </c>
      <c r="BE67" s="32">
        <f t="shared" si="26"/>
        <v>0</v>
      </c>
      <c r="BF67" s="32">
        <f t="shared" si="26"/>
        <v>0</v>
      </c>
      <c r="BG67" s="32">
        <f t="shared" si="26"/>
        <v>0</v>
      </c>
      <c r="BH67" s="32">
        <f t="shared" si="26"/>
        <v>0</v>
      </c>
      <c r="BI67" s="32">
        <f t="shared" si="26"/>
        <v>0</v>
      </c>
      <c r="BJ67" s="32">
        <f t="shared" si="26"/>
        <v>0</v>
      </c>
      <c r="BK67" s="32">
        <f t="shared" si="26"/>
        <v>0</v>
      </c>
      <c r="BL67" s="32">
        <f t="shared" si="26"/>
        <v>0</v>
      </c>
      <c r="BM67" s="32">
        <f t="shared" si="26"/>
        <v>0</v>
      </c>
      <c r="BN67" s="32">
        <f t="shared" si="26"/>
        <v>0</v>
      </c>
      <c r="BO67" s="32">
        <f t="shared" si="26"/>
        <v>0</v>
      </c>
      <c r="BP67" s="32">
        <f t="shared" si="26"/>
        <v>0</v>
      </c>
      <c r="BQ67" s="32">
        <f t="shared" si="26"/>
        <v>0</v>
      </c>
      <c r="BR67" s="32">
        <f t="shared" si="26"/>
        <v>0</v>
      </c>
      <c r="BS67" s="32">
        <f t="shared" si="26"/>
        <v>0</v>
      </c>
      <c r="BT67" s="32">
        <f t="shared" si="26"/>
        <v>0</v>
      </c>
      <c r="BU67" s="32">
        <f t="shared" si="26"/>
        <v>0</v>
      </c>
      <c r="BV67" s="32">
        <f t="shared" si="26"/>
        <v>0</v>
      </c>
      <c r="BW67" s="32">
        <f t="shared" ref="BW67:DG67" si="27">BW36+BW64-BW63</f>
        <v>0</v>
      </c>
      <c r="BX67" s="32">
        <f t="shared" si="27"/>
        <v>0</v>
      </c>
      <c r="BY67" s="32">
        <f t="shared" si="27"/>
        <v>0</v>
      </c>
      <c r="BZ67" s="32">
        <f t="shared" si="27"/>
        <v>0</v>
      </c>
      <c r="CA67" s="32">
        <f t="shared" si="27"/>
        <v>0</v>
      </c>
      <c r="CB67" s="32">
        <f t="shared" si="27"/>
        <v>0</v>
      </c>
      <c r="CC67" s="32">
        <f t="shared" si="27"/>
        <v>0</v>
      </c>
      <c r="CD67" s="32">
        <f t="shared" si="27"/>
        <v>0</v>
      </c>
      <c r="CE67" s="32">
        <f t="shared" si="27"/>
        <v>0</v>
      </c>
      <c r="CF67" s="32">
        <f t="shared" si="27"/>
        <v>0</v>
      </c>
      <c r="CG67" s="32">
        <f t="shared" si="27"/>
        <v>0</v>
      </c>
      <c r="CH67" s="32">
        <f t="shared" si="27"/>
        <v>0</v>
      </c>
      <c r="CI67" s="32">
        <f t="shared" si="27"/>
        <v>0</v>
      </c>
      <c r="CJ67" s="32">
        <f t="shared" si="27"/>
        <v>0</v>
      </c>
      <c r="CK67" s="32">
        <f t="shared" si="27"/>
        <v>0</v>
      </c>
      <c r="CL67" s="32">
        <f t="shared" si="27"/>
        <v>0</v>
      </c>
      <c r="CM67" s="32">
        <f t="shared" si="27"/>
        <v>0</v>
      </c>
      <c r="CN67" s="32">
        <f t="shared" si="27"/>
        <v>0</v>
      </c>
      <c r="CO67" s="32">
        <f t="shared" si="27"/>
        <v>0</v>
      </c>
      <c r="CP67" s="32">
        <f t="shared" si="27"/>
        <v>0</v>
      </c>
      <c r="CQ67" s="32">
        <f t="shared" si="27"/>
        <v>0</v>
      </c>
      <c r="CR67" s="32">
        <f t="shared" si="27"/>
        <v>0</v>
      </c>
      <c r="CS67" s="32">
        <f t="shared" si="27"/>
        <v>0</v>
      </c>
      <c r="CT67" s="32">
        <f t="shared" si="27"/>
        <v>0</v>
      </c>
      <c r="CU67" s="32">
        <f t="shared" si="27"/>
        <v>0</v>
      </c>
      <c r="CV67" s="32">
        <f t="shared" si="27"/>
        <v>0</v>
      </c>
      <c r="CW67" s="32">
        <f t="shared" si="27"/>
        <v>0</v>
      </c>
      <c r="CX67" s="32">
        <f t="shared" si="27"/>
        <v>0</v>
      </c>
      <c r="CY67" s="32">
        <f t="shared" si="27"/>
        <v>0</v>
      </c>
      <c r="CZ67" s="32">
        <f t="shared" si="27"/>
        <v>0</v>
      </c>
      <c r="DA67" s="32">
        <f t="shared" si="27"/>
        <v>0</v>
      </c>
      <c r="DB67" s="32">
        <f t="shared" si="27"/>
        <v>0</v>
      </c>
      <c r="DC67" s="32">
        <f t="shared" si="27"/>
        <v>0</v>
      </c>
      <c r="DD67" s="32">
        <f t="shared" si="27"/>
        <v>0</v>
      </c>
      <c r="DE67" s="32">
        <f t="shared" si="27"/>
        <v>0</v>
      </c>
      <c r="DF67" s="32">
        <f t="shared" si="27"/>
        <v>0</v>
      </c>
      <c r="DG67" s="32">
        <f t="shared" si="27"/>
        <v>0</v>
      </c>
    </row>
    <row r="68" spans="7:111">
      <c r="AK68" t="e">
        <f t="shared" ref="AK68" si="28">AK67/AK36</f>
        <v>#DIV/0!</v>
      </c>
      <c r="BJ68" t="e">
        <f t="shared" ref="BJ68" si="29">BJ67/BJ36</f>
        <v>#DIV/0!</v>
      </c>
      <c r="CI68" t="e">
        <f t="shared" ref="CI68" si="30">CI67/CI36</f>
        <v>#DIV/0!</v>
      </c>
    </row>
    <row r="71" spans="7:111"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>
        <f t="shared" ref="T71" si="31">T72+T73</f>
        <v>0</v>
      </c>
      <c r="U71" s="206">
        <f t="shared" ref="U71" si="32">U72+U73</f>
        <v>0</v>
      </c>
      <c r="V71" s="206">
        <f t="shared" ref="V71" si="33">V72+V73</f>
        <v>0</v>
      </c>
      <c r="W71" s="206">
        <f t="shared" ref="W71" si="34">W72+W73</f>
        <v>0</v>
      </c>
      <c r="X71" s="206">
        <f t="shared" ref="X71" si="35">X72+X73</f>
        <v>0</v>
      </c>
      <c r="Y71" s="206">
        <f t="shared" ref="Y71" si="36">Y72+Y73</f>
        <v>0</v>
      </c>
      <c r="Z71" s="206">
        <f t="shared" ref="Z71" si="37">Z72+Z73</f>
        <v>0</v>
      </c>
      <c r="AA71" s="206">
        <f t="shared" ref="AA71" si="38">AA72+AA73</f>
        <v>0</v>
      </c>
      <c r="AB71" s="206">
        <f t="shared" ref="AB71" si="39">AB72+AB73</f>
        <v>0</v>
      </c>
      <c r="AC71" s="206">
        <f t="shared" ref="AC71" si="40">AC72+AC73</f>
        <v>0</v>
      </c>
      <c r="AD71" s="206">
        <f t="shared" ref="AD71" si="41">AD72+AD73</f>
        <v>0</v>
      </c>
      <c r="AE71" s="206">
        <f t="shared" ref="AE71" si="42">AE72+AE73</f>
        <v>0</v>
      </c>
      <c r="AF71" s="206">
        <f t="shared" ref="AF71" si="43">AF72+AF73</f>
        <v>0</v>
      </c>
      <c r="AG71" s="206">
        <f t="shared" ref="AG71" si="44">AG72+AG73</f>
        <v>0</v>
      </c>
      <c r="AH71" s="206">
        <f t="shared" ref="AH71" si="45">AH72+AH73</f>
        <v>0</v>
      </c>
      <c r="AI71" s="206">
        <f t="shared" ref="AI71" si="46">AI72+AI73</f>
        <v>0</v>
      </c>
      <c r="AJ71" s="206">
        <f t="shared" ref="AJ71" si="47">AJ72+AJ73</f>
        <v>0</v>
      </c>
      <c r="AK71" s="206">
        <f t="shared" ref="AK71" si="48">AK72+AK73</f>
        <v>0</v>
      </c>
      <c r="AL71" s="206">
        <f t="shared" ref="AL71" si="49">AL72+AL73</f>
        <v>0</v>
      </c>
      <c r="AM71" s="206">
        <f t="shared" ref="AM71" si="50">AM72+AM73</f>
        <v>0</v>
      </c>
      <c r="AN71" s="206">
        <f t="shared" ref="AN71" si="51">AN72+AN73</f>
        <v>0</v>
      </c>
      <c r="AO71" s="206">
        <f t="shared" ref="AO71" si="52">AO72+AO73</f>
        <v>0</v>
      </c>
      <c r="AP71" s="206">
        <f t="shared" ref="AP71" si="53">AP72+AP73</f>
        <v>0</v>
      </c>
      <c r="AQ71" s="206">
        <f t="shared" ref="AQ71" si="54">AQ72+AQ73</f>
        <v>0</v>
      </c>
      <c r="AR71" s="206">
        <f t="shared" ref="AR71" si="55">AR72+AR73</f>
        <v>0</v>
      </c>
      <c r="AS71" s="206">
        <f t="shared" ref="AS71" si="56">AS72+AS73</f>
        <v>0</v>
      </c>
      <c r="AT71" s="206">
        <f t="shared" ref="AT71" si="57">AT72+AT73</f>
        <v>0</v>
      </c>
      <c r="AU71" s="206">
        <f t="shared" ref="AU71" si="58">AU72+AU73</f>
        <v>0</v>
      </c>
      <c r="AV71" s="206">
        <f t="shared" ref="AV71" si="59">AV72+AV73</f>
        <v>0</v>
      </c>
      <c r="AW71" s="206">
        <f t="shared" ref="AW71" si="60">AW72+AW73</f>
        <v>0</v>
      </c>
      <c r="AX71" s="206">
        <f t="shared" ref="AX71" si="61">AX72+AX73</f>
        <v>0</v>
      </c>
      <c r="AY71" s="206">
        <f t="shared" ref="AY71" si="62">AY72+AY73</f>
        <v>0</v>
      </c>
      <c r="AZ71" s="206">
        <f t="shared" ref="AZ71" si="63">AZ72+AZ73</f>
        <v>0</v>
      </c>
      <c r="BA71" s="206">
        <f t="shared" ref="BA71" si="64">BA72+BA73</f>
        <v>0</v>
      </c>
      <c r="BB71" s="206">
        <f t="shared" ref="BB71" si="65">BB72+BB73</f>
        <v>0</v>
      </c>
      <c r="BC71" s="206">
        <f t="shared" ref="BC71" si="66">BC72+BC73</f>
        <v>0</v>
      </c>
      <c r="BD71" s="206">
        <f t="shared" ref="BD71" si="67">BD72+BD73</f>
        <v>0</v>
      </c>
      <c r="BE71" s="206">
        <f t="shared" ref="BE71" si="68">BE72+BE73</f>
        <v>0</v>
      </c>
      <c r="BF71" s="206">
        <f t="shared" ref="BF71" si="69">BF72+BF73</f>
        <v>0</v>
      </c>
      <c r="BG71" s="206">
        <f t="shared" ref="BG71" si="70">BG72+BG73</f>
        <v>0</v>
      </c>
      <c r="BH71" s="206">
        <f t="shared" ref="BH71" si="71">BH72+BH73</f>
        <v>0</v>
      </c>
      <c r="BI71" s="206">
        <f t="shared" ref="BI71" si="72">BI72+BI73</f>
        <v>0</v>
      </c>
      <c r="BJ71" s="206">
        <f t="shared" ref="BJ71" si="73">BJ72+BJ73</f>
        <v>0</v>
      </c>
      <c r="BK71" s="206">
        <f t="shared" ref="BK71" si="74">BK72+BK73</f>
        <v>0</v>
      </c>
      <c r="BL71" s="206">
        <f t="shared" ref="BL71" si="75">BL72+BL73</f>
        <v>0</v>
      </c>
      <c r="BM71" s="206">
        <f t="shared" ref="BM71" si="76">BM72+BM73</f>
        <v>0</v>
      </c>
      <c r="BN71" s="206">
        <f t="shared" ref="BN71" si="77">BN72+BN73</f>
        <v>0</v>
      </c>
      <c r="BO71" s="206">
        <f t="shared" ref="BO71" si="78">BO72+BO73</f>
        <v>0</v>
      </c>
      <c r="BP71" s="206">
        <f t="shared" ref="BP71" si="79">BP72+BP73</f>
        <v>0</v>
      </c>
      <c r="BQ71" s="206">
        <f t="shared" ref="BQ71" si="80">BQ72+BQ73</f>
        <v>0</v>
      </c>
      <c r="BR71" s="206">
        <f t="shared" ref="BR71" si="81">BR72+BR73</f>
        <v>0</v>
      </c>
      <c r="BS71" s="206">
        <f t="shared" ref="BS71" si="82">BS72+BS73</f>
        <v>0</v>
      </c>
      <c r="BT71" s="206">
        <f t="shared" ref="BT71" si="83">BT72+BT73</f>
        <v>0</v>
      </c>
      <c r="BU71" s="206">
        <f t="shared" ref="BU71" si="84">BU72+BU73</f>
        <v>0</v>
      </c>
      <c r="BV71" s="206">
        <f t="shared" ref="BV71" si="85">BV72+BV73</f>
        <v>0</v>
      </c>
      <c r="BW71" s="206">
        <f t="shared" ref="BW71" si="86">BW72+BW73</f>
        <v>0</v>
      </c>
      <c r="BX71" s="206">
        <f t="shared" ref="BX71" si="87">BX72+BX73</f>
        <v>0</v>
      </c>
      <c r="BY71" s="206">
        <f t="shared" ref="BY71" si="88">BY72+BY73</f>
        <v>0</v>
      </c>
      <c r="BZ71" s="206">
        <f t="shared" ref="BZ71" si="89">BZ72+BZ73</f>
        <v>0</v>
      </c>
      <c r="CA71" s="206">
        <f t="shared" ref="CA71" si="90">CA72+CA73</f>
        <v>0</v>
      </c>
      <c r="CB71" s="206">
        <f t="shared" ref="CB71" si="91">CB72+CB73</f>
        <v>0</v>
      </c>
      <c r="CC71" s="206">
        <f t="shared" ref="CC71" si="92">CC72+CC73</f>
        <v>0</v>
      </c>
      <c r="CD71" s="206">
        <f t="shared" ref="CD71" si="93">CD72+CD73</f>
        <v>0</v>
      </c>
      <c r="CE71" s="206">
        <f t="shared" ref="CE71" si="94">CE72+CE73</f>
        <v>0</v>
      </c>
      <c r="CF71" s="206">
        <f t="shared" ref="CF71" si="95">CF72+CF73</f>
        <v>0</v>
      </c>
      <c r="CG71" s="206">
        <f t="shared" ref="CG71" si="96">CG72+CG73</f>
        <v>0</v>
      </c>
      <c r="CH71" s="206">
        <f t="shared" ref="CH71" si="97">CH72+CH73</f>
        <v>0</v>
      </c>
      <c r="CI71" s="206">
        <f t="shared" ref="CI71" si="98">CI72+CI73</f>
        <v>0</v>
      </c>
      <c r="CJ71" s="206">
        <f t="shared" ref="CJ71" si="99">CJ72+CJ73</f>
        <v>0</v>
      </c>
      <c r="CK71" s="206">
        <f t="shared" ref="CK71" si="100">CK72+CK73</f>
        <v>0</v>
      </c>
      <c r="CL71" s="206">
        <f t="shared" ref="CL71" si="101">CL72+CL73</f>
        <v>0</v>
      </c>
      <c r="CM71" s="206">
        <f t="shared" ref="CM71" si="102">CM72+CM73</f>
        <v>0</v>
      </c>
      <c r="CN71" s="206">
        <f t="shared" ref="CN71" si="103">CN72+CN73</f>
        <v>0</v>
      </c>
      <c r="CO71" s="206">
        <f t="shared" ref="CO71" si="104">CO72+CO73</f>
        <v>0</v>
      </c>
      <c r="CP71" s="206">
        <f t="shared" ref="CP71" si="105">CP72+CP73</f>
        <v>0</v>
      </c>
      <c r="CQ71" s="206">
        <f t="shared" ref="CQ71" si="106">CQ72+CQ73</f>
        <v>0</v>
      </c>
      <c r="CR71" s="206">
        <f t="shared" ref="CR71" si="107">CR72+CR73</f>
        <v>0</v>
      </c>
      <c r="CS71" s="206">
        <f t="shared" ref="CS71" si="108">CS72+CS73</f>
        <v>0</v>
      </c>
      <c r="CT71" s="206">
        <f t="shared" ref="CT71" si="109">CT72+CT73</f>
        <v>0</v>
      </c>
      <c r="CU71" s="206">
        <f t="shared" ref="CU71" si="110">CU72+CU73</f>
        <v>0</v>
      </c>
      <c r="CV71" s="206">
        <f t="shared" ref="CV71" si="111">CV72+CV73</f>
        <v>0</v>
      </c>
      <c r="CW71" s="206">
        <f t="shared" ref="CW71" si="112">CW72+CW73</f>
        <v>0</v>
      </c>
      <c r="CX71" s="206">
        <f t="shared" ref="CX71" si="113">CX72+CX73</f>
        <v>0</v>
      </c>
      <c r="CY71" s="206">
        <f t="shared" ref="CY71" si="114">CY72+CY73</f>
        <v>0</v>
      </c>
      <c r="CZ71" s="206">
        <f t="shared" ref="CZ71" si="115">CZ72+CZ73</f>
        <v>0</v>
      </c>
      <c r="DA71" s="206">
        <f t="shared" ref="DA71" si="116">DA72+DA73</f>
        <v>0</v>
      </c>
      <c r="DB71" s="206">
        <f t="shared" ref="DB71" si="117">DB72+DB73</f>
        <v>0</v>
      </c>
      <c r="DC71" s="206">
        <f t="shared" ref="DC71" si="118">DC72+DC73</f>
        <v>0</v>
      </c>
      <c r="DD71" s="206">
        <f t="shared" ref="DD71" si="119">DD72+DD73</f>
        <v>0</v>
      </c>
      <c r="DE71" s="206">
        <f t="shared" ref="DE71" si="120">DE72+DE73</f>
        <v>0</v>
      </c>
      <c r="DF71" s="206">
        <f t="shared" ref="DF71" si="121">DF72+DF73</f>
        <v>0</v>
      </c>
      <c r="DG71" s="206">
        <f t="shared" ref="DG71" si="122">DG72+DG73</f>
        <v>0</v>
      </c>
    </row>
    <row r="104" spans="4:111">
      <c r="E104" t="s">
        <v>1178</v>
      </c>
    </row>
    <row r="105" spans="4:111">
      <c r="E105" t="s">
        <v>1179</v>
      </c>
      <c r="N105">
        <f t="shared" ref="N105" si="123">N103+N104</f>
        <v>0</v>
      </c>
      <c r="P105">
        <f t="shared" ref="P105" si="124">P103+P104</f>
        <v>0</v>
      </c>
      <c r="Q105">
        <f t="shared" ref="Q105" si="125">Q103+Q104</f>
        <v>0</v>
      </c>
      <c r="R105">
        <f t="shared" ref="R105" si="126">R103+R104</f>
        <v>0</v>
      </c>
      <c r="S105">
        <f t="shared" ref="S105" si="127">S103+S104</f>
        <v>0</v>
      </c>
      <c r="T105">
        <f t="shared" ref="T105" si="128">T103+T104</f>
        <v>0</v>
      </c>
      <c r="U105">
        <f t="shared" ref="U105" si="129">U103+U104</f>
        <v>0</v>
      </c>
      <c r="V105">
        <f t="shared" ref="V105" si="130">V103+V104</f>
        <v>0</v>
      </c>
      <c r="W105">
        <f t="shared" ref="W105" si="131">W103+W104</f>
        <v>0</v>
      </c>
      <c r="X105">
        <f t="shared" ref="X105" si="132">X103+X104</f>
        <v>0</v>
      </c>
      <c r="Y105">
        <f t="shared" ref="Y105" si="133">Y103+Y104</f>
        <v>0</v>
      </c>
      <c r="Z105">
        <f t="shared" ref="Z105" si="134">Z103+Z104</f>
        <v>0</v>
      </c>
      <c r="AA105">
        <f t="shared" ref="AA105" si="135">AA103+AA104</f>
        <v>0</v>
      </c>
      <c r="AB105">
        <f t="shared" ref="AB105" si="136">AB103+AB104</f>
        <v>0</v>
      </c>
      <c r="AC105">
        <f t="shared" ref="AC105" si="137">AC103+AC104</f>
        <v>0</v>
      </c>
      <c r="AD105">
        <f t="shared" ref="AD105" si="138">AD103+AD104</f>
        <v>0</v>
      </c>
      <c r="AE105">
        <f t="shared" ref="AE105" si="139">AE103+AE104</f>
        <v>0</v>
      </c>
      <c r="AF105">
        <f t="shared" ref="AF105" si="140">AF103+AF104</f>
        <v>0</v>
      </c>
      <c r="AG105">
        <f t="shared" ref="AG105" si="141">AG103+AG104</f>
        <v>0</v>
      </c>
      <c r="AH105">
        <f t="shared" ref="AH105" si="142">AH103+AH104</f>
        <v>0</v>
      </c>
      <c r="AI105">
        <f t="shared" ref="AI105" si="143">AI103+AI104</f>
        <v>0</v>
      </c>
      <c r="AJ105">
        <f t="shared" ref="AJ105" si="144">AJ103+AJ104</f>
        <v>0</v>
      </c>
      <c r="AK105">
        <f t="shared" ref="AK105" si="145">AK103+AK104</f>
        <v>0</v>
      </c>
      <c r="AL105">
        <f t="shared" ref="AL105" si="146">AL103+AL104</f>
        <v>0</v>
      </c>
      <c r="AM105">
        <f t="shared" ref="AM105" si="147">AM103+AM104</f>
        <v>0</v>
      </c>
      <c r="AN105">
        <f t="shared" ref="AN105" si="148">AN103+AN104</f>
        <v>0</v>
      </c>
      <c r="AO105">
        <f t="shared" ref="AO105" si="149">AO103+AO104</f>
        <v>0</v>
      </c>
      <c r="AP105">
        <f t="shared" ref="AP105" si="150">AP103+AP104</f>
        <v>0</v>
      </c>
      <c r="AQ105">
        <f t="shared" ref="AQ105" si="151">AQ103+AQ104</f>
        <v>0</v>
      </c>
      <c r="AR105">
        <f t="shared" ref="AR105" si="152">AR103+AR104</f>
        <v>0</v>
      </c>
      <c r="AS105">
        <f t="shared" ref="AS105" si="153">AS103+AS104</f>
        <v>0</v>
      </c>
      <c r="AT105">
        <f t="shared" ref="AT105" si="154">AT103+AT104</f>
        <v>0</v>
      </c>
      <c r="AU105">
        <f t="shared" ref="AU105" si="155">AU103+AU104</f>
        <v>0</v>
      </c>
      <c r="AV105">
        <f t="shared" ref="AV105" si="156">AV103+AV104</f>
        <v>0</v>
      </c>
      <c r="AW105">
        <f t="shared" ref="AW105" si="157">AW103+AW104</f>
        <v>0</v>
      </c>
      <c r="AX105">
        <f t="shared" ref="AX105" si="158">AX103+AX104</f>
        <v>0</v>
      </c>
      <c r="AY105">
        <f t="shared" ref="AY105" si="159">AY103+AY104</f>
        <v>0</v>
      </c>
      <c r="AZ105">
        <f t="shared" ref="AZ105" si="160">AZ103+AZ104</f>
        <v>0</v>
      </c>
      <c r="BA105">
        <f t="shared" ref="BA105" si="161">BA103+BA104</f>
        <v>0</v>
      </c>
      <c r="BB105">
        <f t="shared" ref="BB105" si="162">BB103+BB104</f>
        <v>0</v>
      </c>
      <c r="BC105">
        <f t="shared" ref="BC105" si="163">BC103+BC104</f>
        <v>0</v>
      </c>
      <c r="BD105">
        <f t="shared" ref="BD105" si="164">BD103+BD104</f>
        <v>0</v>
      </c>
      <c r="BE105">
        <f t="shared" ref="BE105" si="165">BE103+BE104</f>
        <v>0</v>
      </c>
      <c r="BF105">
        <f t="shared" ref="BF105" si="166">BF103+BF104</f>
        <v>0</v>
      </c>
      <c r="BG105">
        <f t="shared" ref="BG105" si="167">BG103+BG104</f>
        <v>0</v>
      </c>
      <c r="BH105">
        <f t="shared" ref="BH105" si="168">BH103+BH104</f>
        <v>0</v>
      </c>
      <c r="BI105">
        <f t="shared" ref="BI105" si="169">BI103+BI104</f>
        <v>0</v>
      </c>
      <c r="BJ105">
        <f t="shared" ref="BJ105" si="170">BJ103+BJ104</f>
        <v>0</v>
      </c>
      <c r="BK105">
        <f t="shared" ref="BK105" si="171">BK103+BK104</f>
        <v>0</v>
      </c>
      <c r="BL105">
        <f t="shared" ref="BL105" si="172">BL103+BL104</f>
        <v>0</v>
      </c>
      <c r="BM105">
        <f t="shared" ref="BM105" si="173">BM103+BM104</f>
        <v>0</v>
      </c>
      <c r="BN105">
        <f t="shared" ref="BN105" si="174">BN103+BN104</f>
        <v>0</v>
      </c>
      <c r="BO105">
        <f t="shared" ref="BO105" si="175">BO103+BO104</f>
        <v>0</v>
      </c>
      <c r="BP105">
        <f t="shared" ref="BP105" si="176">BP103+BP104</f>
        <v>0</v>
      </c>
      <c r="BQ105">
        <f t="shared" ref="BQ105" si="177">BQ103+BQ104</f>
        <v>0</v>
      </c>
      <c r="BR105">
        <f t="shared" ref="BR105" si="178">BR103+BR104</f>
        <v>0</v>
      </c>
      <c r="BS105">
        <f t="shared" ref="BS105" si="179">BS103+BS104</f>
        <v>0</v>
      </c>
      <c r="BT105">
        <f t="shared" ref="BT105" si="180">BT103+BT104</f>
        <v>0</v>
      </c>
      <c r="BU105">
        <f t="shared" ref="BU105" si="181">BU103+BU104</f>
        <v>0</v>
      </c>
      <c r="BV105">
        <f t="shared" ref="BV105" si="182">BV103+BV104</f>
        <v>0</v>
      </c>
      <c r="BW105">
        <f t="shared" ref="BW105" si="183">BW103+BW104</f>
        <v>0</v>
      </c>
      <c r="BX105">
        <f t="shared" ref="BX105" si="184">BX103+BX104</f>
        <v>0</v>
      </c>
      <c r="BY105">
        <f t="shared" ref="BY105" si="185">BY103+BY104</f>
        <v>0</v>
      </c>
      <c r="BZ105">
        <f t="shared" ref="BZ105" si="186">BZ103+BZ104</f>
        <v>0</v>
      </c>
      <c r="CA105">
        <f t="shared" ref="CA105" si="187">CA103+CA104</f>
        <v>0</v>
      </c>
      <c r="CB105">
        <f t="shared" ref="CB105" si="188">CB103+CB104</f>
        <v>0</v>
      </c>
      <c r="CC105">
        <f t="shared" ref="CC105" si="189">CC103+CC104</f>
        <v>0</v>
      </c>
      <c r="CD105">
        <f t="shared" ref="CD105" si="190">CD103+CD104</f>
        <v>0</v>
      </c>
      <c r="CE105">
        <f t="shared" ref="CE105" si="191">CE103+CE104</f>
        <v>0</v>
      </c>
      <c r="CF105">
        <f t="shared" ref="CF105" si="192">CF103+CF104</f>
        <v>0</v>
      </c>
      <c r="CG105">
        <f t="shared" ref="CG105" si="193">CG103+CG104</f>
        <v>0</v>
      </c>
      <c r="CH105">
        <f t="shared" ref="CH105" si="194">CH103+CH104</f>
        <v>0</v>
      </c>
      <c r="CI105">
        <f t="shared" ref="CI105" si="195">CI103+CI104</f>
        <v>0</v>
      </c>
      <c r="CJ105">
        <f t="shared" ref="CJ105" si="196">CJ103+CJ104</f>
        <v>0</v>
      </c>
      <c r="CK105">
        <f t="shared" ref="CK105" si="197">CK103+CK104</f>
        <v>0</v>
      </c>
      <c r="CL105">
        <f t="shared" ref="CL105" si="198">CL103+CL104</f>
        <v>0</v>
      </c>
      <c r="CM105">
        <f t="shared" ref="CM105" si="199">CM103+CM104</f>
        <v>0</v>
      </c>
      <c r="CN105">
        <f t="shared" ref="CN105" si="200">CN103+CN104</f>
        <v>0</v>
      </c>
      <c r="CO105">
        <f t="shared" ref="CO105" si="201">CO103+CO104</f>
        <v>0</v>
      </c>
      <c r="CP105">
        <f t="shared" ref="CP105" si="202">CP103+CP104</f>
        <v>0</v>
      </c>
      <c r="CQ105">
        <f t="shared" ref="CQ105" si="203">CQ103+CQ104</f>
        <v>0</v>
      </c>
      <c r="CR105">
        <f t="shared" ref="CR105" si="204">CR103+CR104</f>
        <v>0</v>
      </c>
      <c r="CS105">
        <f t="shared" ref="CS105" si="205">CS103+CS104</f>
        <v>0</v>
      </c>
      <c r="CT105">
        <f t="shared" ref="CT105" si="206">CT103+CT104</f>
        <v>0</v>
      </c>
      <c r="CU105">
        <f t="shared" ref="CU105" si="207">CU103+CU104</f>
        <v>0</v>
      </c>
      <c r="CV105">
        <f t="shared" ref="CV105" si="208">CV103+CV104</f>
        <v>0</v>
      </c>
      <c r="CW105">
        <f t="shared" ref="CW105" si="209">CW103+CW104</f>
        <v>0</v>
      </c>
      <c r="CX105">
        <f t="shared" ref="CX105" si="210">CX103+CX104</f>
        <v>0</v>
      </c>
      <c r="CY105">
        <f t="shared" ref="CY105" si="211">CY103+CY104</f>
        <v>0</v>
      </c>
      <c r="CZ105">
        <f t="shared" ref="CZ105" si="212">CZ103+CZ104</f>
        <v>0</v>
      </c>
      <c r="DA105">
        <f t="shared" ref="DA105" si="213">DA103+DA104</f>
        <v>0</v>
      </c>
      <c r="DB105">
        <f t="shared" ref="DB105" si="214">DB103+DB104</f>
        <v>0</v>
      </c>
      <c r="DC105">
        <f t="shared" ref="DC105" si="215">DC103+DC104</f>
        <v>0</v>
      </c>
      <c r="DD105">
        <f t="shared" ref="DD105" si="216">DD103+DD104</f>
        <v>0</v>
      </c>
      <c r="DE105">
        <f t="shared" ref="DE105" si="217">DE103+DE104</f>
        <v>0</v>
      </c>
      <c r="DF105">
        <f t="shared" ref="DF105" si="218">DF103+DF104</f>
        <v>0</v>
      </c>
      <c r="DG105">
        <f t="shared" ref="DG105" si="219">DG103+DG104</f>
        <v>0</v>
      </c>
    </row>
    <row r="107" spans="4:111">
      <c r="E107" t="s">
        <v>1180</v>
      </c>
      <c r="N107">
        <f>N78+N106-N105</f>
        <v>0</v>
      </c>
      <c r="P107">
        <f t="shared" ref="P107" si="220">P78+P106-P105</f>
        <v>0</v>
      </c>
      <c r="Q107">
        <f t="shared" ref="Q107" si="221">Q78+Q106-Q105</f>
        <v>0</v>
      </c>
      <c r="R107">
        <f t="shared" ref="R107" si="222">R78+R106-R105</f>
        <v>0</v>
      </c>
      <c r="S107">
        <f t="shared" ref="S107" si="223">S78+S106-S105</f>
        <v>0</v>
      </c>
      <c r="T107">
        <f t="shared" ref="T107" si="224">T78+T106-T105</f>
        <v>0</v>
      </c>
      <c r="U107">
        <f t="shared" ref="U107" si="225">U78+U106-U105</f>
        <v>0</v>
      </c>
      <c r="V107">
        <f t="shared" ref="V107" si="226">V78+V106-V105</f>
        <v>0</v>
      </c>
      <c r="W107">
        <f t="shared" ref="W107" si="227">W78+W106-W105</f>
        <v>0</v>
      </c>
      <c r="X107">
        <f t="shared" ref="X107" si="228">X78+X106-X105</f>
        <v>0</v>
      </c>
      <c r="Y107">
        <f t="shared" ref="Y107" si="229">Y78+Y106-Y105</f>
        <v>0</v>
      </c>
      <c r="Z107">
        <f t="shared" ref="Z107" si="230">Z78+Z106-Z105</f>
        <v>0</v>
      </c>
      <c r="AA107">
        <f t="shared" ref="AA107" si="231">AA78+AA106-AA105</f>
        <v>0</v>
      </c>
      <c r="AB107">
        <f t="shared" ref="AB107" si="232">AB78+AB106-AB105</f>
        <v>0</v>
      </c>
      <c r="AC107">
        <f t="shared" ref="AC107" si="233">AC78+AC106-AC105</f>
        <v>0</v>
      </c>
      <c r="AD107">
        <f t="shared" ref="AD107" si="234">AD78+AD106-AD105</f>
        <v>0</v>
      </c>
      <c r="AE107">
        <f t="shared" ref="AE107" si="235">AE78+AE106-AE105</f>
        <v>0</v>
      </c>
      <c r="AF107">
        <f t="shared" ref="AF107" si="236">AF78+AF106-AF105</f>
        <v>0</v>
      </c>
      <c r="AG107">
        <f t="shared" ref="AG107" si="237">AG78+AG106-AG105</f>
        <v>0</v>
      </c>
      <c r="AH107">
        <f t="shared" ref="AH107" si="238">AH78+AH106-AH105</f>
        <v>0</v>
      </c>
      <c r="AI107">
        <f t="shared" ref="AI107" si="239">AI78+AI106-AI105</f>
        <v>0</v>
      </c>
      <c r="AJ107">
        <f t="shared" ref="AJ107" si="240">AJ78+AJ106-AJ105</f>
        <v>0</v>
      </c>
      <c r="AK107">
        <f t="shared" ref="AK107" si="241">AK78+AK106-AK105</f>
        <v>0</v>
      </c>
      <c r="AL107">
        <f t="shared" ref="AL107" si="242">AL78+AL106-AL105</f>
        <v>0</v>
      </c>
      <c r="AM107">
        <f t="shared" ref="AM107" si="243">AM78+AM106-AM105</f>
        <v>0</v>
      </c>
      <c r="AN107">
        <f t="shared" ref="AN107" si="244">AN78+AN106-AN105</f>
        <v>0</v>
      </c>
      <c r="AO107">
        <f t="shared" ref="AO107" si="245">AO78+AO106-AO105</f>
        <v>0</v>
      </c>
      <c r="AP107">
        <f t="shared" ref="AP107" si="246">AP78+AP106-AP105</f>
        <v>0</v>
      </c>
      <c r="AQ107">
        <f t="shared" ref="AQ107" si="247">AQ78+AQ106-AQ105</f>
        <v>0</v>
      </c>
      <c r="AR107">
        <f t="shared" ref="AR107" si="248">AR78+AR106-AR105</f>
        <v>0</v>
      </c>
      <c r="AS107">
        <f t="shared" ref="AS107" si="249">AS78+AS106-AS105</f>
        <v>0</v>
      </c>
      <c r="AT107">
        <f t="shared" ref="AT107" si="250">AT78+AT106-AT105</f>
        <v>0</v>
      </c>
      <c r="AU107">
        <f t="shared" ref="AU107" si="251">AU78+AU106-AU105</f>
        <v>0</v>
      </c>
      <c r="AV107">
        <f t="shared" ref="AV107" si="252">AV78+AV106-AV105</f>
        <v>0</v>
      </c>
      <c r="AW107">
        <f t="shared" ref="AW107" si="253">AW78+AW106-AW105</f>
        <v>0</v>
      </c>
      <c r="AX107">
        <f t="shared" ref="AX107" si="254">AX78+AX106-AX105</f>
        <v>0</v>
      </c>
      <c r="AY107">
        <f t="shared" ref="AY107" si="255">AY78+AY106-AY105</f>
        <v>0</v>
      </c>
      <c r="AZ107">
        <f t="shared" ref="AZ107" si="256">AZ78+AZ106-AZ105</f>
        <v>0</v>
      </c>
      <c r="BA107">
        <f t="shared" ref="BA107" si="257">BA78+BA106-BA105</f>
        <v>0</v>
      </c>
      <c r="BB107">
        <f t="shared" ref="BB107" si="258">BB78+BB106-BB105</f>
        <v>0</v>
      </c>
      <c r="BC107">
        <f t="shared" ref="BC107" si="259">BC78+BC106-BC105</f>
        <v>0</v>
      </c>
      <c r="BD107">
        <f t="shared" ref="BD107" si="260">BD78+BD106-BD105</f>
        <v>0</v>
      </c>
      <c r="BE107">
        <f t="shared" ref="BE107" si="261">BE78+BE106-BE105</f>
        <v>0</v>
      </c>
      <c r="BF107">
        <f t="shared" ref="BF107" si="262">BF78+BF106-BF105</f>
        <v>0</v>
      </c>
      <c r="BG107">
        <f t="shared" ref="BG107" si="263">BG78+BG106-BG105</f>
        <v>0</v>
      </c>
      <c r="BH107">
        <f t="shared" ref="BH107" si="264">BH78+BH106-BH105</f>
        <v>0</v>
      </c>
      <c r="BI107">
        <f t="shared" ref="BI107" si="265">BI78+BI106-BI105</f>
        <v>0</v>
      </c>
      <c r="BJ107">
        <f t="shared" ref="BJ107" si="266">BJ78+BJ106-BJ105</f>
        <v>0</v>
      </c>
      <c r="BK107">
        <f t="shared" ref="BK107" si="267">BK78+BK106-BK105</f>
        <v>0</v>
      </c>
      <c r="BL107">
        <f t="shared" ref="BL107" si="268">BL78+BL106-BL105</f>
        <v>0</v>
      </c>
      <c r="BM107">
        <f t="shared" ref="BM107" si="269">BM78+BM106-BM105</f>
        <v>0</v>
      </c>
      <c r="BN107">
        <f t="shared" ref="BN107" si="270">BN78+BN106-BN105</f>
        <v>0</v>
      </c>
      <c r="BO107">
        <f t="shared" ref="BO107" si="271">BO78+BO106-BO105</f>
        <v>0</v>
      </c>
      <c r="BP107">
        <f t="shared" ref="BP107" si="272">BP78+BP106-BP105</f>
        <v>0</v>
      </c>
      <c r="BQ107">
        <f t="shared" ref="BQ107" si="273">BQ78+BQ106-BQ105</f>
        <v>0</v>
      </c>
      <c r="BR107">
        <f t="shared" ref="BR107" si="274">BR78+BR106-BR105</f>
        <v>0</v>
      </c>
      <c r="BS107">
        <f t="shared" ref="BS107" si="275">BS78+BS106-BS105</f>
        <v>0</v>
      </c>
      <c r="BT107">
        <f t="shared" ref="BT107" si="276">BT78+BT106-BT105</f>
        <v>0</v>
      </c>
      <c r="BU107">
        <f t="shared" ref="BU107" si="277">BU78+BU106-BU105</f>
        <v>0</v>
      </c>
      <c r="BV107">
        <f t="shared" ref="BV107" si="278">BV78+BV106-BV105</f>
        <v>0</v>
      </c>
      <c r="BW107">
        <f t="shared" ref="BW107" si="279">BW78+BW106-BW105</f>
        <v>0</v>
      </c>
      <c r="BX107">
        <f t="shared" ref="BX107" si="280">BX78+BX106-BX105</f>
        <v>0</v>
      </c>
      <c r="BY107">
        <f t="shared" ref="BY107" si="281">BY78+BY106-BY105</f>
        <v>0</v>
      </c>
      <c r="BZ107">
        <f t="shared" ref="BZ107" si="282">BZ78+BZ106-BZ105</f>
        <v>0</v>
      </c>
      <c r="CA107">
        <f t="shared" ref="CA107" si="283">CA78+CA106-CA105</f>
        <v>0</v>
      </c>
      <c r="CB107">
        <f t="shared" ref="CB107" si="284">CB78+CB106-CB105</f>
        <v>0</v>
      </c>
      <c r="CC107">
        <f t="shared" ref="CC107" si="285">CC78+CC106-CC105</f>
        <v>0</v>
      </c>
      <c r="CD107">
        <f t="shared" ref="CD107" si="286">CD78+CD106-CD105</f>
        <v>0</v>
      </c>
      <c r="CE107">
        <f t="shared" ref="CE107" si="287">CE78+CE106-CE105</f>
        <v>0</v>
      </c>
      <c r="CF107">
        <f t="shared" ref="CF107" si="288">CF78+CF106-CF105</f>
        <v>0</v>
      </c>
      <c r="CG107">
        <f t="shared" ref="CG107" si="289">CG78+CG106-CG105</f>
        <v>0</v>
      </c>
      <c r="CH107">
        <f t="shared" ref="CH107" si="290">CH78+CH106-CH105</f>
        <v>0</v>
      </c>
      <c r="CI107">
        <f t="shared" ref="CI107" si="291">CI78+CI106-CI105</f>
        <v>0</v>
      </c>
      <c r="CJ107">
        <f t="shared" ref="CJ107" si="292">CJ78+CJ106-CJ105</f>
        <v>0</v>
      </c>
      <c r="CK107">
        <f t="shared" ref="CK107" si="293">CK78+CK106-CK105</f>
        <v>0</v>
      </c>
      <c r="CL107">
        <f t="shared" ref="CL107" si="294">CL78+CL106-CL105</f>
        <v>0</v>
      </c>
      <c r="CM107">
        <f t="shared" ref="CM107" si="295">CM78+CM106-CM105</f>
        <v>0</v>
      </c>
      <c r="CN107">
        <f t="shared" ref="CN107" si="296">CN78+CN106-CN105</f>
        <v>0</v>
      </c>
      <c r="CO107">
        <f t="shared" ref="CO107" si="297">CO78+CO106-CO105</f>
        <v>0</v>
      </c>
      <c r="CP107">
        <f t="shared" ref="CP107" si="298">CP78+CP106-CP105</f>
        <v>0</v>
      </c>
      <c r="CQ107">
        <f t="shared" ref="CQ107" si="299">CQ78+CQ106-CQ105</f>
        <v>0</v>
      </c>
      <c r="CR107">
        <f t="shared" ref="CR107" si="300">CR78+CR106-CR105</f>
        <v>0</v>
      </c>
      <c r="CS107">
        <f t="shared" ref="CS107" si="301">CS78+CS106-CS105</f>
        <v>0</v>
      </c>
      <c r="CT107">
        <f t="shared" ref="CT107" si="302">CT78+CT106-CT105</f>
        <v>0</v>
      </c>
      <c r="CU107">
        <f t="shared" ref="CU107" si="303">CU78+CU106-CU105</f>
        <v>0</v>
      </c>
      <c r="CV107">
        <f t="shared" ref="CV107" si="304">CV78+CV106-CV105</f>
        <v>0</v>
      </c>
      <c r="CW107">
        <f t="shared" ref="CW107" si="305">CW78+CW106-CW105</f>
        <v>0</v>
      </c>
      <c r="CX107">
        <f t="shared" ref="CX107" si="306">CX78+CX106-CX105</f>
        <v>0</v>
      </c>
      <c r="CY107">
        <f t="shared" ref="CY107" si="307">CY78+CY106-CY105</f>
        <v>0</v>
      </c>
      <c r="CZ107">
        <f t="shared" ref="CZ107" si="308">CZ78+CZ106-CZ105</f>
        <v>0</v>
      </c>
      <c r="DA107">
        <f t="shared" ref="DA107" si="309">DA78+DA106-DA105</f>
        <v>0</v>
      </c>
      <c r="DB107">
        <f t="shared" ref="DB107" si="310">DB78+DB106-DB105</f>
        <v>0</v>
      </c>
      <c r="DC107">
        <f t="shared" ref="DC107" si="311">DC78+DC106-DC105</f>
        <v>0</v>
      </c>
      <c r="DD107">
        <f t="shared" ref="DD107" si="312">DD78+DD106-DD105</f>
        <v>0</v>
      </c>
      <c r="DE107">
        <f t="shared" ref="DE107" si="313">DE78+DE106-DE105</f>
        <v>0</v>
      </c>
      <c r="DF107">
        <f t="shared" ref="DF107" si="314">DF78+DF106-DF105</f>
        <v>0</v>
      </c>
      <c r="DG107">
        <f t="shared" ref="DG107" si="315">DG78+DG106-DG105</f>
        <v>0</v>
      </c>
    </row>
    <row r="108" spans="4:111">
      <c r="D108" s="722">
        <v>2500</v>
      </c>
      <c r="E108" s="206">
        <v>2500</v>
      </c>
      <c r="F108" s="206">
        <v>2500</v>
      </c>
      <c r="G108" s="635">
        <v>2500</v>
      </c>
      <c r="H108" s="633">
        <v>2500</v>
      </c>
      <c r="I108" s="635">
        <v>2500</v>
      </c>
      <c r="J108" s="206">
        <v>2500</v>
      </c>
      <c r="AC108" s="722">
        <f t="shared" ref="AC108:BH108" si="316">D108</f>
        <v>2500</v>
      </c>
      <c r="AD108" s="722">
        <f t="shared" si="316"/>
        <v>2500</v>
      </c>
      <c r="AE108" s="722">
        <f t="shared" si="316"/>
        <v>2500</v>
      </c>
      <c r="AF108" s="722">
        <f t="shared" si="316"/>
        <v>2500</v>
      </c>
      <c r="AG108" s="722">
        <f t="shared" si="316"/>
        <v>2500</v>
      </c>
      <c r="AH108" s="722">
        <f t="shared" si="316"/>
        <v>2500</v>
      </c>
      <c r="AI108" s="722">
        <f t="shared" si="316"/>
        <v>2500</v>
      </c>
      <c r="AJ108" s="722">
        <f t="shared" si="316"/>
        <v>0</v>
      </c>
      <c r="AK108" s="722">
        <f t="shared" si="316"/>
        <v>0</v>
      </c>
      <c r="AL108" s="722">
        <f t="shared" si="316"/>
        <v>0</v>
      </c>
      <c r="AM108" s="722">
        <f t="shared" si="316"/>
        <v>0</v>
      </c>
      <c r="AN108" s="722">
        <f t="shared" si="316"/>
        <v>0</v>
      </c>
      <c r="AO108" s="722">
        <f t="shared" si="316"/>
        <v>0</v>
      </c>
      <c r="AP108" s="722">
        <f t="shared" si="316"/>
        <v>0</v>
      </c>
      <c r="AQ108" s="722">
        <f t="shared" si="316"/>
        <v>0</v>
      </c>
      <c r="AR108" s="722">
        <f t="shared" si="316"/>
        <v>0</v>
      </c>
      <c r="AS108" s="722">
        <f t="shared" si="316"/>
        <v>0</v>
      </c>
      <c r="AT108" s="722">
        <f t="shared" si="316"/>
        <v>0</v>
      </c>
      <c r="AU108" s="722">
        <f t="shared" si="316"/>
        <v>0</v>
      </c>
      <c r="AV108" s="722">
        <f t="shared" si="316"/>
        <v>0</v>
      </c>
      <c r="AW108" s="722">
        <f t="shared" si="316"/>
        <v>0</v>
      </c>
      <c r="AX108" s="722">
        <f t="shared" si="316"/>
        <v>0</v>
      </c>
      <c r="AY108" s="722">
        <f t="shared" si="316"/>
        <v>0</v>
      </c>
      <c r="AZ108" s="722">
        <f t="shared" si="316"/>
        <v>0</v>
      </c>
      <c r="BA108" s="722">
        <f t="shared" si="316"/>
        <v>0</v>
      </c>
      <c r="BB108" s="722">
        <f t="shared" si="316"/>
        <v>2500</v>
      </c>
      <c r="BC108" s="722">
        <f t="shared" si="316"/>
        <v>2500</v>
      </c>
      <c r="BD108" s="722">
        <f t="shared" si="316"/>
        <v>2500</v>
      </c>
      <c r="BE108" s="722">
        <f t="shared" si="316"/>
        <v>2500</v>
      </c>
      <c r="BF108" s="722">
        <f t="shared" si="316"/>
        <v>2500</v>
      </c>
      <c r="BG108" s="722">
        <f t="shared" si="316"/>
        <v>2500</v>
      </c>
      <c r="BH108" s="722">
        <f t="shared" si="316"/>
        <v>2500</v>
      </c>
      <c r="BI108" s="722">
        <f t="shared" ref="BI108:CN108" si="317">AJ108</f>
        <v>0</v>
      </c>
      <c r="BJ108" s="722">
        <f t="shared" si="317"/>
        <v>0</v>
      </c>
      <c r="BK108" s="722">
        <f t="shared" si="317"/>
        <v>0</v>
      </c>
      <c r="BL108" s="722">
        <f t="shared" si="317"/>
        <v>0</v>
      </c>
      <c r="BM108" s="722">
        <f t="shared" si="317"/>
        <v>0</v>
      </c>
      <c r="BN108" s="722">
        <f t="shared" si="317"/>
        <v>0</v>
      </c>
      <c r="BO108" s="722">
        <f t="shared" si="317"/>
        <v>0</v>
      </c>
      <c r="BP108" s="722">
        <f t="shared" si="317"/>
        <v>0</v>
      </c>
      <c r="BQ108" s="722">
        <f t="shared" si="317"/>
        <v>0</v>
      </c>
      <c r="BR108" s="722">
        <f t="shared" si="317"/>
        <v>0</v>
      </c>
      <c r="BS108" s="722">
        <f t="shared" si="317"/>
        <v>0</v>
      </c>
      <c r="BT108" s="722">
        <f t="shared" si="317"/>
        <v>0</v>
      </c>
      <c r="BU108" s="722">
        <f t="shared" si="317"/>
        <v>0</v>
      </c>
      <c r="BV108" s="722">
        <f t="shared" si="317"/>
        <v>0</v>
      </c>
      <c r="BW108" s="722">
        <f t="shared" si="317"/>
        <v>0</v>
      </c>
      <c r="BX108" s="722">
        <f t="shared" si="317"/>
        <v>0</v>
      </c>
      <c r="BY108" s="722">
        <f t="shared" si="317"/>
        <v>0</v>
      </c>
      <c r="BZ108" s="722">
        <f t="shared" si="317"/>
        <v>0</v>
      </c>
      <c r="CA108" s="722">
        <f t="shared" si="317"/>
        <v>2500</v>
      </c>
      <c r="CB108" s="722">
        <f t="shared" si="317"/>
        <v>2500</v>
      </c>
      <c r="CC108" s="722">
        <f t="shared" si="317"/>
        <v>2500</v>
      </c>
      <c r="CD108" s="722">
        <f t="shared" si="317"/>
        <v>2500</v>
      </c>
      <c r="CE108" s="722">
        <f t="shared" si="317"/>
        <v>2500</v>
      </c>
      <c r="CF108" s="722">
        <f t="shared" si="317"/>
        <v>2500</v>
      </c>
      <c r="CG108" s="722">
        <f t="shared" si="317"/>
        <v>2500</v>
      </c>
      <c r="CH108" s="722">
        <f t="shared" si="317"/>
        <v>0</v>
      </c>
      <c r="CI108" s="722">
        <f t="shared" si="317"/>
        <v>0</v>
      </c>
      <c r="CJ108" s="722">
        <f t="shared" si="317"/>
        <v>0</v>
      </c>
      <c r="CK108" s="722">
        <f t="shared" si="317"/>
        <v>0</v>
      </c>
      <c r="CL108" s="722">
        <f t="shared" si="317"/>
        <v>0</v>
      </c>
      <c r="CM108" s="722">
        <f t="shared" si="317"/>
        <v>0</v>
      </c>
      <c r="CN108" s="722">
        <f t="shared" si="317"/>
        <v>0</v>
      </c>
      <c r="CO108" s="722">
        <f t="shared" ref="CO108:CX108" si="318">BP108</f>
        <v>0</v>
      </c>
      <c r="CP108" s="722">
        <f t="shared" si="318"/>
        <v>0</v>
      </c>
      <c r="CQ108" s="722">
        <f t="shared" si="318"/>
        <v>0</v>
      </c>
      <c r="CR108" s="722">
        <f t="shared" si="318"/>
        <v>0</v>
      </c>
      <c r="CS108" s="722">
        <f t="shared" si="318"/>
        <v>0</v>
      </c>
      <c r="CT108" s="722">
        <f t="shared" si="318"/>
        <v>0</v>
      </c>
      <c r="CU108" s="722">
        <f t="shared" si="318"/>
        <v>0</v>
      </c>
      <c r="CV108" s="722">
        <f t="shared" si="318"/>
        <v>0</v>
      </c>
      <c r="CW108" s="722">
        <f t="shared" si="318"/>
        <v>0</v>
      </c>
      <c r="CX108" s="722">
        <f t="shared" si="318"/>
        <v>0</v>
      </c>
    </row>
    <row r="109" spans="4:111">
      <c r="L109" s="32"/>
      <c r="M109" s="32"/>
      <c r="N109" s="32">
        <f t="shared" ref="N109:AQ109" si="319">N78+N106-N105</f>
        <v>0</v>
      </c>
      <c r="O109" s="32"/>
      <c r="P109" s="32">
        <f t="shared" si="319"/>
        <v>0</v>
      </c>
      <c r="Q109" s="32">
        <f t="shared" si="319"/>
        <v>0</v>
      </c>
      <c r="R109" s="32">
        <f t="shared" si="319"/>
        <v>0</v>
      </c>
      <c r="S109" s="32">
        <f t="shared" si="319"/>
        <v>0</v>
      </c>
      <c r="T109" s="32">
        <f t="shared" si="319"/>
        <v>0</v>
      </c>
      <c r="U109" s="32">
        <f t="shared" si="319"/>
        <v>0</v>
      </c>
      <c r="V109" s="32">
        <f t="shared" si="319"/>
        <v>0</v>
      </c>
      <c r="W109" s="32">
        <f t="shared" si="319"/>
        <v>0</v>
      </c>
      <c r="X109" s="32">
        <f t="shared" si="319"/>
        <v>0</v>
      </c>
      <c r="Y109" s="32">
        <f t="shared" si="319"/>
        <v>0</v>
      </c>
      <c r="Z109" s="32">
        <f t="shared" si="319"/>
        <v>0</v>
      </c>
      <c r="AA109" s="32">
        <f t="shared" si="319"/>
        <v>0</v>
      </c>
      <c r="AB109" s="32">
        <f t="shared" si="319"/>
        <v>0</v>
      </c>
      <c r="AC109" s="32">
        <f t="shared" si="319"/>
        <v>0</v>
      </c>
      <c r="AD109" s="32">
        <f t="shared" si="319"/>
        <v>0</v>
      </c>
      <c r="AE109" s="32">
        <f t="shared" si="319"/>
        <v>0</v>
      </c>
      <c r="AF109" s="32">
        <f t="shared" si="319"/>
        <v>0</v>
      </c>
      <c r="AG109" s="32">
        <f t="shared" si="319"/>
        <v>0</v>
      </c>
      <c r="AH109" s="32">
        <f t="shared" si="319"/>
        <v>0</v>
      </c>
      <c r="AI109" s="32">
        <f t="shared" si="319"/>
        <v>0</v>
      </c>
      <c r="AJ109" s="32">
        <f t="shared" si="319"/>
        <v>0</v>
      </c>
      <c r="AK109" s="32">
        <f t="shared" si="319"/>
        <v>0</v>
      </c>
      <c r="AL109" s="32">
        <f t="shared" si="319"/>
        <v>0</v>
      </c>
      <c r="AM109" s="32">
        <f t="shared" si="319"/>
        <v>0</v>
      </c>
      <c r="AN109" s="32">
        <f t="shared" si="319"/>
        <v>0</v>
      </c>
      <c r="AO109" s="32">
        <f t="shared" si="319"/>
        <v>0</v>
      </c>
      <c r="AP109" s="32">
        <f t="shared" si="319"/>
        <v>0</v>
      </c>
      <c r="AQ109" s="32">
        <f t="shared" si="319"/>
        <v>0</v>
      </c>
      <c r="AR109" s="32">
        <f t="shared" ref="AR109:BW109" si="320">AR78+AR106-AR105</f>
        <v>0</v>
      </c>
      <c r="AS109" s="32">
        <f t="shared" si="320"/>
        <v>0</v>
      </c>
      <c r="AT109" s="32">
        <f t="shared" si="320"/>
        <v>0</v>
      </c>
      <c r="AU109" s="32">
        <f t="shared" si="320"/>
        <v>0</v>
      </c>
      <c r="AV109" s="32">
        <f t="shared" si="320"/>
        <v>0</v>
      </c>
      <c r="AW109" s="32">
        <f t="shared" si="320"/>
        <v>0</v>
      </c>
      <c r="AX109" s="32">
        <f t="shared" si="320"/>
        <v>0</v>
      </c>
      <c r="AY109" s="32">
        <f t="shared" si="320"/>
        <v>0</v>
      </c>
      <c r="AZ109" s="32">
        <f t="shared" si="320"/>
        <v>0</v>
      </c>
      <c r="BA109" s="32">
        <f t="shared" si="320"/>
        <v>0</v>
      </c>
      <c r="BB109" s="32">
        <f t="shared" si="320"/>
        <v>0</v>
      </c>
      <c r="BC109" s="32">
        <f t="shared" si="320"/>
        <v>0</v>
      </c>
      <c r="BD109" s="32">
        <f t="shared" si="320"/>
        <v>0</v>
      </c>
      <c r="BE109" s="32">
        <f t="shared" si="320"/>
        <v>0</v>
      </c>
      <c r="BF109" s="32">
        <f t="shared" si="320"/>
        <v>0</v>
      </c>
      <c r="BG109" s="32">
        <f t="shared" si="320"/>
        <v>0</v>
      </c>
      <c r="BH109" s="32">
        <f t="shared" si="320"/>
        <v>0</v>
      </c>
      <c r="BI109" s="32">
        <f t="shared" si="320"/>
        <v>0</v>
      </c>
      <c r="BJ109" s="32">
        <f t="shared" si="320"/>
        <v>0</v>
      </c>
      <c r="BK109" s="32">
        <f t="shared" si="320"/>
        <v>0</v>
      </c>
      <c r="BL109" s="32">
        <f t="shared" si="320"/>
        <v>0</v>
      </c>
      <c r="BM109" s="32">
        <f t="shared" si="320"/>
        <v>0</v>
      </c>
      <c r="BN109" s="32">
        <f t="shared" si="320"/>
        <v>0</v>
      </c>
      <c r="BO109" s="32">
        <f t="shared" si="320"/>
        <v>0</v>
      </c>
      <c r="BP109" s="32">
        <f t="shared" si="320"/>
        <v>0</v>
      </c>
      <c r="BQ109" s="32">
        <f t="shared" si="320"/>
        <v>0</v>
      </c>
      <c r="BR109" s="32">
        <f t="shared" si="320"/>
        <v>0</v>
      </c>
      <c r="BS109" s="32">
        <f t="shared" si="320"/>
        <v>0</v>
      </c>
      <c r="BT109" s="32">
        <f t="shared" si="320"/>
        <v>0</v>
      </c>
      <c r="BU109" s="32">
        <f t="shared" si="320"/>
        <v>0</v>
      </c>
      <c r="BV109" s="32">
        <f t="shared" si="320"/>
        <v>0</v>
      </c>
      <c r="BW109" s="32">
        <f t="shared" si="320"/>
        <v>0</v>
      </c>
      <c r="BX109" s="32">
        <f t="shared" ref="BX109:DG109" si="321">BX78+BX106-BX105</f>
        <v>0</v>
      </c>
      <c r="BY109" s="32">
        <f t="shared" si="321"/>
        <v>0</v>
      </c>
      <c r="BZ109" s="32">
        <f t="shared" si="321"/>
        <v>0</v>
      </c>
      <c r="CA109" s="32">
        <f t="shared" si="321"/>
        <v>0</v>
      </c>
      <c r="CB109" s="32">
        <f t="shared" si="321"/>
        <v>0</v>
      </c>
      <c r="CC109" s="32">
        <f t="shared" si="321"/>
        <v>0</v>
      </c>
      <c r="CD109" s="32">
        <f t="shared" si="321"/>
        <v>0</v>
      </c>
      <c r="CE109" s="32">
        <f t="shared" si="321"/>
        <v>0</v>
      </c>
      <c r="CF109" s="32">
        <f t="shared" si="321"/>
        <v>0</v>
      </c>
      <c r="CG109" s="32">
        <f t="shared" si="321"/>
        <v>0</v>
      </c>
      <c r="CH109" s="32">
        <f t="shared" si="321"/>
        <v>0</v>
      </c>
      <c r="CI109" s="32">
        <f t="shared" si="321"/>
        <v>0</v>
      </c>
      <c r="CJ109" s="32">
        <f t="shared" si="321"/>
        <v>0</v>
      </c>
      <c r="CK109" s="32">
        <f t="shared" si="321"/>
        <v>0</v>
      </c>
      <c r="CL109" s="32">
        <f t="shared" si="321"/>
        <v>0</v>
      </c>
      <c r="CM109" s="32">
        <f t="shared" si="321"/>
        <v>0</v>
      </c>
      <c r="CN109" s="32">
        <f t="shared" si="321"/>
        <v>0</v>
      </c>
      <c r="CO109" s="32">
        <f t="shared" si="321"/>
        <v>0</v>
      </c>
      <c r="CP109" s="32">
        <f t="shared" si="321"/>
        <v>0</v>
      </c>
      <c r="CQ109" s="32">
        <f t="shared" si="321"/>
        <v>0</v>
      </c>
      <c r="CR109" s="32">
        <f t="shared" si="321"/>
        <v>0</v>
      </c>
      <c r="CS109" s="32">
        <f t="shared" si="321"/>
        <v>0</v>
      </c>
      <c r="CT109" s="32">
        <f t="shared" si="321"/>
        <v>0</v>
      </c>
      <c r="CU109" s="32">
        <f t="shared" si="321"/>
        <v>0</v>
      </c>
      <c r="CV109" s="32">
        <f t="shared" si="321"/>
        <v>0</v>
      </c>
      <c r="CW109" s="32">
        <f t="shared" si="321"/>
        <v>0</v>
      </c>
      <c r="CX109" s="32">
        <f t="shared" si="321"/>
        <v>0</v>
      </c>
      <c r="CY109" s="32">
        <f t="shared" si="321"/>
        <v>0</v>
      </c>
      <c r="CZ109" s="32">
        <f t="shared" si="321"/>
        <v>0</v>
      </c>
      <c r="DA109" s="32">
        <f t="shared" si="321"/>
        <v>0</v>
      </c>
      <c r="DB109" s="32">
        <f t="shared" si="321"/>
        <v>0</v>
      </c>
      <c r="DC109" s="32">
        <f t="shared" si="321"/>
        <v>0</v>
      </c>
      <c r="DD109" s="32">
        <f t="shared" si="321"/>
        <v>0</v>
      </c>
      <c r="DE109" s="32">
        <f t="shared" si="321"/>
        <v>0</v>
      </c>
      <c r="DF109" s="32">
        <f t="shared" si="321"/>
        <v>0</v>
      </c>
      <c r="DG109" s="32">
        <f t="shared" si="321"/>
        <v>0</v>
      </c>
    </row>
    <row r="110" spans="4:111">
      <c r="G110" t="e">
        <f>G109/G78</f>
        <v>#DIV/0!</v>
      </c>
      <c r="AK110" t="e">
        <f t="shared" ref="AK110" si="322">AK109/AK78</f>
        <v>#DIV/0!</v>
      </c>
      <c r="BJ110" t="e">
        <f t="shared" ref="BJ110" si="323">BJ109/BJ78</f>
        <v>#DIV/0!</v>
      </c>
      <c r="CI110" t="e">
        <f t="shared" ref="CI110" si="324">CI109/CI78</f>
        <v>#DIV/0!</v>
      </c>
    </row>
    <row r="111" spans="4:111">
      <c r="AK111" t="e">
        <f t="shared" ref="AK111" si="325">AK110/AK79</f>
        <v>#DIV/0!</v>
      </c>
      <c r="BJ111" t="e">
        <f t="shared" ref="BJ111" si="326">BJ110/BJ79</f>
        <v>#DIV/0!</v>
      </c>
      <c r="CI111" t="e">
        <f t="shared" ref="CI111" si="327">CI110/CI79</f>
        <v>#DIV/0!</v>
      </c>
    </row>
    <row r="113" spans="4:111">
      <c r="D113" s="206"/>
      <c r="E113" s="206"/>
      <c r="F113" s="206"/>
      <c r="G113" s="206"/>
      <c r="H113" s="206"/>
      <c r="I113" s="206"/>
      <c r="J113" s="206">
        <v>2500</v>
      </c>
      <c r="K113" s="206"/>
      <c r="L113" s="206"/>
      <c r="M113" s="206"/>
      <c r="N113" s="206">
        <f t="shared" ref="N113" si="328">N114+N115</f>
        <v>0</v>
      </c>
      <c r="O113" s="206"/>
      <c r="P113" s="206">
        <f t="shared" ref="P113" si="329">P114+P115</f>
        <v>0</v>
      </c>
      <c r="Q113" s="206">
        <f t="shared" ref="Q113" si="330">Q114+Q115</f>
        <v>0</v>
      </c>
      <c r="R113" s="206">
        <f t="shared" ref="R113" si="331">R114+R115</f>
        <v>0</v>
      </c>
      <c r="S113" s="206">
        <f t="shared" ref="S113" si="332">S114+S115</f>
        <v>0</v>
      </c>
      <c r="T113" s="206">
        <f t="shared" ref="T113" si="333">T114+T115</f>
        <v>0</v>
      </c>
      <c r="U113" s="206">
        <f t="shared" ref="U113" si="334">U114+U115</f>
        <v>0</v>
      </c>
      <c r="V113" s="206">
        <f t="shared" ref="V113" si="335">V114+V115</f>
        <v>0</v>
      </c>
      <c r="W113" s="206">
        <f t="shared" ref="W113" si="336">W114+W115</f>
        <v>0</v>
      </c>
      <c r="X113" s="206">
        <f t="shared" ref="X113" si="337">X114+X115</f>
        <v>0</v>
      </c>
      <c r="Y113" s="206">
        <f t="shared" ref="Y113" si="338">Y114+Y115</f>
        <v>0</v>
      </c>
      <c r="Z113" s="206">
        <f t="shared" ref="Z113" si="339">Z114+Z115</f>
        <v>0</v>
      </c>
      <c r="AA113" s="206">
        <f t="shared" ref="AA113" si="340">AA114+AA115</f>
        <v>0</v>
      </c>
      <c r="AB113" s="206">
        <f t="shared" ref="AB113" si="341">AB114+AB115</f>
        <v>0</v>
      </c>
      <c r="AC113" s="206">
        <f t="shared" ref="AC113" si="342">AC114+AC115</f>
        <v>0</v>
      </c>
      <c r="AD113" s="206">
        <f t="shared" ref="AD113" si="343">AD114+AD115</f>
        <v>0</v>
      </c>
      <c r="AE113" s="206">
        <f t="shared" ref="AE113" si="344">AE114+AE115</f>
        <v>0</v>
      </c>
      <c r="AF113" s="206">
        <f t="shared" ref="AF113" si="345">AF114+AF115</f>
        <v>0</v>
      </c>
      <c r="AG113" s="206">
        <f t="shared" ref="AG113" si="346">AG114+AG115</f>
        <v>0</v>
      </c>
      <c r="AH113" s="206">
        <f t="shared" ref="AH113" si="347">AH114+AH115</f>
        <v>0</v>
      </c>
      <c r="AI113" s="206">
        <f t="shared" ref="AI113" si="348">AI114+AI115</f>
        <v>0</v>
      </c>
      <c r="AJ113" s="206">
        <f t="shared" ref="AJ113" si="349">AJ114+AJ115</f>
        <v>0</v>
      </c>
      <c r="AK113" s="206">
        <f t="shared" ref="AK113" si="350">AK114+AK115</f>
        <v>0</v>
      </c>
      <c r="AL113" s="206">
        <f t="shared" ref="AL113" si="351">AL114+AL115</f>
        <v>0</v>
      </c>
      <c r="AM113" s="206">
        <f t="shared" ref="AM113" si="352">AM114+AM115</f>
        <v>0</v>
      </c>
      <c r="AN113" s="206">
        <f t="shared" ref="AN113" si="353">AN114+AN115</f>
        <v>0</v>
      </c>
      <c r="AO113" s="206">
        <f t="shared" ref="AO113" si="354">AO114+AO115</f>
        <v>0</v>
      </c>
      <c r="AP113" s="206">
        <f t="shared" ref="AP113" si="355">AP114+AP115</f>
        <v>0</v>
      </c>
      <c r="AQ113" s="206">
        <f t="shared" ref="AQ113" si="356">AQ114+AQ115</f>
        <v>0</v>
      </c>
      <c r="AR113" s="206">
        <f t="shared" ref="AR113" si="357">AR114+AR115</f>
        <v>0</v>
      </c>
      <c r="AS113" s="206">
        <f t="shared" ref="AS113" si="358">AS114+AS115</f>
        <v>0</v>
      </c>
      <c r="AT113" s="206">
        <f t="shared" ref="AT113" si="359">AT114+AT115</f>
        <v>0</v>
      </c>
      <c r="AU113" s="206">
        <f t="shared" ref="AU113" si="360">AU114+AU115</f>
        <v>0</v>
      </c>
      <c r="AV113" s="206">
        <f t="shared" ref="AV113" si="361">AV114+AV115</f>
        <v>0</v>
      </c>
      <c r="AW113" s="206">
        <f t="shared" ref="AW113" si="362">AW114+AW115</f>
        <v>0</v>
      </c>
      <c r="AX113" s="206">
        <f t="shared" ref="AX113" si="363">AX114+AX115</f>
        <v>0</v>
      </c>
      <c r="AY113" s="206">
        <f t="shared" ref="AY113" si="364">AY114+AY115</f>
        <v>0</v>
      </c>
      <c r="AZ113" s="206">
        <f t="shared" ref="AZ113" si="365">AZ114+AZ115</f>
        <v>0</v>
      </c>
      <c r="BA113" s="206">
        <f t="shared" ref="BA113" si="366">BA114+BA115</f>
        <v>0</v>
      </c>
      <c r="BB113" s="206">
        <f t="shared" ref="BB113" si="367">BB114+BB115</f>
        <v>0</v>
      </c>
      <c r="BC113" s="206">
        <f t="shared" ref="BC113" si="368">BC114+BC115</f>
        <v>0</v>
      </c>
      <c r="BD113" s="206">
        <f t="shared" ref="BD113" si="369">BD114+BD115</f>
        <v>0</v>
      </c>
      <c r="BE113" s="206">
        <f t="shared" ref="BE113" si="370">BE114+BE115</f>
        <v>0</v>
      </c>
      <c r="BF113" s="206">
        <f t="shared" ref="BF113" si="371">BF114+BF115</f>
        <v>0</v>
      </c>
      <c r="BG113" s="206">
        <f t="shared" ref="BG113" si="372">BG114+BG115</f>
        <v>0</v>
      </c>
      <c r="BH113" s="206">
        <f t="shared" ref="BH113" si="373">BH114+BH115</f>
        <v>0</v>
      </c>
      <c r="BI113" s="206">
        <f t="shared" ref="BI113" si="374">BI114+BI115</f>
        <v>0</v>
      </c>
      <c r="BJ113" s="206">
        <f t="shared" ref="BJ113" si="375">BJ114+BJ115</f>
        <v>0</v>
      </c>
      <c r="BK113" s="206">
        <f t="shared" ref="BK113" si="376">BK114+BK115</f>
        <v>0</v>
      </c>
      <c r="BL113" s="206">
        <f t="shared" ref="BL113" si="377">BL114+BL115</f>
        <v>0</v>
      </c>
      <c r="BM113" s="206">
        <f t="shared" ref="BM113" si="378">BM114+BM115</f>
        <v>0</v>
      </c>
      <c r="BN113" s="206">
        <f t="shared" ref="BN113" si="379">BN114+BN115</f>
        <v>0</v>
      </c>
      <c r="BO113" s="206">
        <f t="shared" ref="BO113" si="380">BO114+BO115</f>
        <v>0</v>
      </c>
      <c r="BP113" s="206">
        <f t="shared" ref="BP113" si="381">BP114+BP115</f>
        <v>0</v>
      </c>
      <c r="BQ113" s="206">
        <f t="shared" ref="BQ113" si="382">BQ114+BQ115</f>
        <v>0</v>
      </c>
      <c r="BR113" s="206">
        <f t="shared" ref="BR113" si="383">BR114+BR115</f>
        <v>0</v>
      </c>
      <c r="BS113" s="206">
        <f t="shared" ref="BS113" si="384">BS114+BS115</f>
        <v>0</v>
      </c>
      <c r="BT113" s="206">
        <f t="shared" ref="BT113" si="385">BT114+BT115</f>
        <v>0</v>
      </c>
      <c r="BU113" s="206">
        <f t="shared" ref="BU113" si="386">BU114+BU115</f>
        <v>0</v>
      </c>
      <c r="BV113" s="206">
        <f t="shared" ref="BV113" si="387">BV114+BV115</f>
        <v>0</v>
      </c>
      <c r="BW113" s="206">
        <f t="shared" ref="BW113" si="388">BW114+BW115</f>
        <v>0</v>
      </c>
      <c r="BX113" s="206">
        <f t="shared" ref="BX113" si="389">BX114+BX115</f>
        <v>0</v>
      </c>
      <c r="BY113" s="206">
        <f t="shared" ref="BY113" si="390">BY114+BY115</f>
        <v>0</v>
      </c>
      <c r="BZ113" s="206">
        <f t="shared" ref="BZ113" si="391">BZ114+BZ115</f>
        <v>0</v>
      </c>
      <c r="CA113" s="206">
        <f t="shared" ref="CA113" si="392">CA114+CA115</f>
        <v>0</v>
      </c>
      <c r="CB113" s="206">
        <f t="shared" ref="CB113" si="393">CB114+CB115</f>
        <v>0</v>
      </c>
      <c r="CC113" s="206">
        <f t="shared" ref="CC113" si="394">CC114+CC115</f>
        <v>0</v>
      </c>
      <c r="CD113" s="206">
        <f t="shared" ref="CD113" si="395">CD114+CD115</f>
        <v>0</v>
      </c>
      <c r="CE113" s="206">
        <f t="shared" ref="CE113" si="396">CE114+CE115</f>
        <v>0</v>
      </c>
      <c r="CF113" s="206">
        <f t="shared" ref="CF113" si="397">CF114+CF115</f>
        <v>0</v>
      </c>
      <c r="CG113" s="206">
        <f t="shared" ref="CG113" si="398">CG114+CG115</f>
        <v>0</v>
      </c>
      <c r="CH113" s="206">
        <f t="shared" ref="CH113" si="399">CH114+CH115</f>
        <v>0</v>
      </c>
      <c r="CI113" s="206">
        <f t="shared" ref="CI113" si="400">CI114+CI115</f>
        <v>0</v>
      </c>
      <c r="CJ113" s="206">
        <f t="shared" ref="CJ113" si="401">CJ114+CJ115</f>
        <v>0</v>
      </c>
      <c r="CK113" s="206">
        <f t="shared" ref="CK113" si="402">CK114+CK115</f>
        <v>0</v>
      </c>
      <c r="CL113" s="206">
        <f t="shared" ref="CL113" si="403">CL114+CL115</f>
        <v>0</v>
      </c>
      <c r="CM113" s="206">
        <f t="shared" ref="CM113" si="404">CM114+CM115</f>
        <v>0</v>
      </c>
      <c r="CN113" s="206">
        <f t="shared" ref="CN113" si="405">CN114+CN115</f>
        <v>0</v>
      </c>
      <c r="CO113" s="206">
        <f t="shared" ref="CO113" si="406">CO114+CO115</f>
        <v>0</v>
      </c>
      <c r="CP113" s="206">
        <f t="shared" ref="CP113" si="407">CP114+CP115</f>
        <v>0</v>
      </c>
      <c r="CQ113" s="206">
        <f t="shared" ref="CQ113" si="408">CQ114+CQ115</f>
        <v>0</v>
      </c>
      <c r="CR113" s="206">
        <f t="shared" ref="CR113" si="409">CR114+CR115</f>
        <v>0</v>
      </c>
      <c r="CS113" s="206">
        <f t="shared" ref="CS113" si="410">CS114+CS115</f>
        <v>0</v>
      </c>
      <c r="CT113" s="206">
        <f t="shared" ref="CT113" si="411">CT114+CT115</f>
        <v>0</v>
      </c>
      <c r="CU113" s="206">
        <f t="shared" ref="CU113" si="412">CU114+CU115</f>
        <v>0</v>
      </c>
      <c r="CV113" s="206">
        <f t="shared" ref="CV113" si="413">CV114+CV115</f>
        <v>0</v>
      </c>
      <c r="CW113" s="206">
        <f t="shared" ref="CW113" si="414">CW114+CW115</f>
        <v>0</v>
      </c>
      <c r="CX113" s="206">
        <f t="shared" ref="CX113" si="415">CX114+CX115</f>
        <v>0</v>
      </c>
      <c r="CY113" s="206">
        <f t="shared" ref="CY113" si="416">CY114+CY115</f>
        <v>0</v>
      </c>
      <c r="CZ113" s="206">
        <f t="shared" ref="CZ113" si="417">CZ114+CZ115</f>
        <v>0</v>
      </c>
      <c r="DA113" s="206">
        <f t="shared" ref="DA113" si="418">DA114+DA115</f>
        <v>0</v>
      </c>
      <c r="DB113" s="206">
        <f t="shared" ref="DB113" si="419">DB114+DB115</f>
        <v>0</v>
      </c>
      <c r="DC113" s="206">
        <f t="shared" ref="DC113" si="420">DC114+DC115</f>
        <v>0</v>
      </c>
      <c r="DD113" s="206">
        <f t="shared" ref="DD113" si="421">DD114+DD115</f>
        <v>0</v>
      </c>
      <c r="DE113" s="206">
        <f t="shared" ref="DE113" si="422">DE114+DE115</f>
        <v>0</v>
      </c>
      <c r="DF113" s="206">
        <f t="shared" ref="DF113" si="423">DF114+DF115</f>
        <v>0</v>
      </c>
      <c r="DG113" s="206">
        <f t="shared" ref="DG113" si="424">DG114+DG115</f>
        <v>0</v>
      </c>
    </row>
    <row r="146" spans="4:111">
      <c r="E146" t="s">
        <v>1178</v>
      </c>
    </row>
    <row r="147" spans="4:111">
      <c r="E147" t="s">
        <v>1179</v>
      </c>
      <c r="N147">
        <f t="shared" ref="N147" si="425">N145+N146</f>
        <v>0</v>
      </c>
      <c r="P147">
        <f t="shared" ref="P147" si="426">P145+P146</f>
        <v>0</v>
      </c>
      <c r="Q147">
        <f t="shared" ref="Q147" si="427">Q145+Q146</f>
        <v>0</v>
      </c>
      <c r="R147">
        <f t="shared" ref="R147" si="428">R145+R146</f>
        <v>0</v>
      </c>
      <c r="S147">
        <f t="shared" ref="S147" si="429">S145+S146</f>
        <v>0</v>
      </c>
      <c r="T147">
        <f t="shared" ref="T147" si="430">T145+T146</f>
        <v>0</v>
      </c>
      <c r="U147">
        <f t="shared" ref="U147" si="431">U145+U146</f>
        <v>0</v>
      </c>
      <c r="V147">
        <f t="shared" ref="V147" si="432">V145+V146</f>
        <v>0</v>
      </c>
      <c r="W147">
        <f t="shared" ref="W147" si="433">W145+W146</f>
        <v>0</v>
      </c>
      <c r="X147">
        <f t="shared" ref="X147" si="434">X145+X146</f>
        <v>0</v>
      </c>
      <c r="Y147">
        <f t="shared" ref="Y147" si="435">Y145+Y146</f>
        <v>0</v>
      </c>
      <c r="Z147">
        <f t="shared" ref="Z147" si="436">Z145+Z146</f>
        <v>0</v>
      </c>
      <c r="AA147">
        <f t="shared" ref="AA147" si="437">AA145+AA146</f>
        <v>0</v>
      </c>
      <c r="AB147">
        <f t="shared" ref="AB147" si="438">AB145+AB146</f>
        <v>0</v>
      </c>
      <c r="AC147">
        <f t="shared" ref="AC147" si="439">AC145+AC146</f>
        <v>0</v>
      </c>
      <c r="AD147">
        <f t="shared" ref="AD147" si="440">AD145+AD146</f>
        <v>0</v>
      </c>
      <c r="AE147">
        <f t="shared" ref="AE147" si="441">AE145+AE146</f>
        <v>0</v>
      </c>
      <c r="AF147">
        <f t="shared" ref="AF147" si="442">AF145+AF146</f>
        <v>0</v>
      </c>
      <c r="AG147">
        <f t="shared" ref="AG147" si="443">AG145+AG146</f>
        <v>0</v>
      </c>
      <c r="AH147">
        <f t="shared" ref="AH147" si="444">AH145+AH146</f>
        <v>0</v>
      </c>
      <c r="AI147">
        <f t="shared" ref="AI147" si="445">AI145+AI146</f>
        <v>0</v>
      </c>
      <c r="AJ147">
        <f t="shared" ref="AJ147" si="446">AJ145+AJ146</f>
        <v>0</v>
      </c>
      <c r="AK147">
        <f t="shared" ref="AK147" si="447">AK145+AK146</f>
        <v>0</v>
      </c>
      <c r="AL147">
        <f t="shared" ref="AL147" si="448">AL145+AL146</f>
        <v>0</v>
      </c>
      <c r="AM147">
        <f t="shared" ref="AM147" si="449">AM145+AM146</f>
        <v>0</v>
      </c>
      <c r="AN147">
        <f t="shared" ref="AN147" si="450">AN145+AN146</f>
        <v>0</v>
      </c>
      <c r="AO147">
        <f t="shared" ref="AO147" si="451">AO145+AO146</f>
        <v>0</v>
      </c>
      <c r="AP147">
        <f t="shared" ref="AP147" si="452">AP145+AP146</f>
        <v>0</v>
      </c>
      <c r="AQ147">
        <f t="shared" ref="AQ147" si="453">AQ145+AQ146</f>
        <v>0</v>
      </c>
      <c r="AR147">
        <f t="shared" ref="AR147" si="454">AR145+AR146</f>
        <v>0</v>
      </c>
      <c r="AS147">
        <f t="shared" ref="AS147" si="455">AS145+AS146</f>
        <v>0</v>
      </c>
      <c r="AT147">
        <f t="shared" ref="AT147" si="456">AT145+AT146</f>
        <v>0</v>
      </c>
      <c r="AU147">
        <f t="shared" ref="AU147" si="457">AU145+AU146</f>
        <v>0</v>
      </c>
      <c r="AV147">
        <f t="shared" ref="AV147" si="458">AV145+AV146</f>
        <v>0</v>
      </c>
      <c r="AW147">
        <f t="shared" ref="AW147" si="459">AW145+AW146</f>
        <v>0</v>
      </c>
      <c r="AX147">
        <f t="shared" ref="AX147" si="460">AX145+AX146</f>
        <v>0</v>
      </c>
      <c r="AY147">
        <f t="shared" ref="AY147" si="461">AY145+AY146</f>
        <v>0</v>
      </c>
      <c r="AZ147">
        <f t="shared" ref="AZ147" si="462">AZ145+AZ146</f>
        <v>0</v>
      </c>
      <c r="BA147">
        <f t="shared" ref="BA147" si="463">BA145+BA146</f>
        <v>0</v>
      </c>
      <c r="BB147">
        <f t="shared" ref="BB147" si="464">BB145+BB146</f>
        <v>0</v>
      </c>
      <c r="BC147">
        <f t="shared" ref="BC147" si="465">BC145+BC146</f>
        <v>0</v>
      </c>
      <c r="BD147">
        <f t="shared" ref="BD147" si="466">BD145+BD146</f>
        <v>0</v>
      </c>
      <c r="BE147">
        <f t="shared" ref="BE147" si="467">BE145+BE146</f>
        <v>0</v>
      </c>
      <c r="BF147">
        <f t="shared" ref="BF147" si="468">BF145+BF146</f>
        <v>0</v>
      </c>
      <c r="BG147">
        <f t="shared" ref="BG147" si="469">BG145+BG146</f>
        <v>0</v>
      </c>
      <c r="BH147">
        <f t="shared" ref="BH147" si="470">BH145+BH146</f>
        <v>0</v>
      </c>
      <c r="BI147">
        <f t="shared" ref="BI147" si="471">BI145+BI146</f>
        <v>0</v>
      </c>
      <c r="BJ147">
        <f t="shared" ref="BJ147" si="472">BJ145+BJ146</f>
        <v>0</v>
      </c>
      <c r="BK147">
        <f t="shared" ref="BK147" si="473">BK145+BK146</f>
        <v>0</v>
      </c>
      <c r="BL147">
        <f t="shared" ref="BL147" si="474">BL145+BL146</f>
        <v>0</v>
      </c>
      <c r="BM147">
        <f t="shared" ref="BM147" si="475">BM145+BM146</f>
        <v>0</v>
      </c>
      <c r="BN147">
        <f t="shared" ref="BN147" si="476">BN145+BN146</f>
        <v>0</v>
      </c>
      <c r="BO147">
        <f t="shared" ref="BO147" si="477">BO145+BO146</f>
        <v>0</v>
      </c>
      <c r="BP147">
        <f t="shared" ref="BP147" si="478">BP145+BP146</f>
        <v>0</v>
      </c>
      <c r="BQ147">
        <f t="shared" ref="BQ147" si="479">BQ145+BQ146</f>
        <v>0</v>
      </c>
      <c r="BR147">
        <f t="shared" ref="BR147" si="480">BR145+BR146</f>
        <v>0</v>
      </c>
      <c r="BS147">
        <f t="shared" ref="BS147" si="481">BS145+BS146</f>
        <v>0</v>
      </c>
      <c r="BT147">
        <f t="shared" ref="BT147" si="482">BT145+BT146</f>
        <v>0</v>
      </c>
      <c r="BU147">
        <f t="shared" ref="BU147" si="483">BU145+BU146</f>
        <v>0</v>
      </c>
      <c r="BV147">
        <f t="shared" ref="BV147" si="484">BV145+BV146</f>
        <v>0</v>
      </c>
      <c r="BW147">
        <f t="shared" ref="BW147" si="485">BW145+BW146</f>
        <v>0</v>
      </c>
      <c r="BX147">
        <f t="shared" ref="BX147" si="486">BX145+BX146</f>
        <v>0</v>
      </c>
      <c r="BY147">
        <f t="shared" ref="BY147" si="487">BY145+BY146</f>
        <v>0</v>
      </c>
      <c r="BZ147">
        <f t="shared" ref="BZ147" si="488">BZ145+BZ146</f>
        <v>0</v>
      </c>
      <c r="CA147">
        <f t="shared" ref="CA147" si="489">CA145+CA146</f>
        <v>0</v>
      </c>
      <c r="CB147">
        <f t="shared" ref="CB147" si="490">CB145+CB146</f>
        <v>0</v>
      </c>
      <c r="CC147">
        <f t="shared" ref="CC147" si="491">CC145+CC146</f>
        <v>0</v>
      </c>
      <c r="CD147">
        <f t="shared" ref="CD147" si="492">CD145+CD146</f>
        <v>0</v>
      </c>
      <c r="CE147">
        <f t="shared" ref="CE147" si="493">CE145+CE146</f>
        <v>0</v>
      </c>
      <c r="CF147">
        <f t="shared" ref="CF147" si="494">CF145+CF146</f>
        <v>0</v>
      </c>
      <c r="CG147">
        <f t="shared" ref="CG147" si="495">CG145+CG146</f>
        <v>0</v>
      </c>
      <c r="CH147">
        <f t="shared" ref="CH147" si="496">CH145+CH146</f>
        <v>0</v>
      </c>
      <c r="CI147">
        <f t="shared" ref="CI147" si="497">CI145+CI146</f>
        <v>0</v>
      </c>
      <c r="CJ147">
        <f t="shared" ref="CJ147" si="498">CJ145+CJ146</f>
        <v>0</v>
      </c>
      <c r="CK147">
        <f t="shared" ref="CK147" si="499">CK145+CK146</f>
        <v>0</v>
      </c>
      <c r="CL147">
        <f t="shared" ref="CL147" si="500">CL145+CL146</f>
        <v>0</v>
      </c>
      <c r="CM147">
        <f t="shared" ref="CM147" si="501">CM145+CM146</f>
        <v>0</v>
      </c>
      <c r="CN147">
        <f t="shared" ref="CN147" si="502">CN145+CN146</f>
        <v>0</v>
      </c>
      <c r="CO147">
        <f t="shared" ref="CO147" si="503">CO145+CO146</f>
        <v>0</v>
      </c>
      <c r="CP147">
        <f t="shared" ref="CP147" si="504">CP145+CP146</f>
        <v>0</v>
      </c>
      <c r="CQ147">
        <f t="shared" ref="CQ147" si="505">CQ145+CQ146</f>
        <v>0</v>
      </c>
      <c r="CR147">
        <f t="shared" ref="CR147" si="506">CR145+CR146</f>
        <v>0</v>
      </c>
      <c r="CS147">
        <f t="shared" ref="CS147" si="507">CS145+CS146</f>
        <v>0</v>
      </c>
      <c r="CT147">
        <f t="shared" ref="CT147" si="508">CT145+CT146</f>
        <v>0</v>
      </c>
      <c r="CU147">
        <f t="shared" ref="CU147" si="509">CU145+CU146</f>
        <v>0</v>
      </c>
      <c r="CV147">
        <f t="shared" ref="CV147" si="510">CV145+CV146</f>
        <v>0</v>
      </c>
      <c r="CW147">
        <f t="shared" ref="CW147" si="511">CW145+CW146</f>
        <v>0</v>
      </c>
      <c r="CX147">
        <f t="shared" ref="CX147" si="512">CX145+CX146</f>
        <v>0</v>
      </c>
      <c r="CY147">
        <f t="shared" ref="CY147" si="513">CY145+CY146</f>
        <v>0</v>
      </c>
      <c r="CZ147">
        <f t="shared" ref="CZ147" si="514">CZ145+CZ146</f>
        <v>0</v>
      </c>
      <c r="DA147">
        <f t="shared" ref="DA147" si="515">DA145+DA146</f>
        <v>0</v>
      </c>
      <c r="DB147">
        <f t="shared" ref="DB147" si="516">DB145+DB146</f>
        <v>0</v>
      </c>
      <c r="DC147">
        <f t="shared" ref="DC147" si="517">DC145+DC146</f>
        <v>0</v>
      </c>
      <c r="DD147">
        <f t="shared" ref="DD147" si="518">DD145+DD146</f>
        <v>0</v>
      </c>
      <c r="DE147">
        <f t="shared" ref="DE147" si="519">DE145+DE146</f>
        <v>0</v>
      </c>
      <c r="DF147">
        <f t="shared" ref="DF147" si="520">DF145+DF146</f>
        <v>0</v>
      </c>
      <c r="DG147">
        <f t="shared" ref="DG147" si="521">DG145+DG146</f>
        <v>0</v>
      </c>
    </row>
    <row r="149" spans="4:111">
      <c r="E149" t="s">
        <v>1180</v>
      </c>
      <c r="N149">
        <f>N120+N148-N147</f>
        <v>0</v>
      </c>
      <c r="P149">
        <f t="shared" ref="P149" si="522">P120+P148-P147</f>
        <v>0</v>
      </c>
      <c r="Q149">
        <f t="shared" ref="Q149" si="523">Q120+Q148-Q147</f>
        <v>0</v>
      </c>
      <c r="R149">
        <f t="shared" ref="R149" si="524">R120+R148-R147</f>
        <v>0</v>
      </c>
      <c r="S149">
        <f t="shared" ref="S149" si="525">S120+S148-S147</f>
        <v>0</v>
      </c>
      <c r="T149">
        <f t="shared" ref="T149" si="526">T120+T148-T147</f>
        <v>0</v>
      </c>
      <c r="U149">
        <f t="shared" ref="U149" si="527">U120+U148-U147</f>
        <v>0</v>
      </c>
      <c r="V149">
        <f t="shared" ref="V149" si="528">V120+V148-V147</f>
        <v>0</v>
      </c>
      <c r="W149">
        <f t="shared" ref="W149" si="529">W120+W148-W147</f>
        <v>0</v>
      </c>
      <c r="X149">
        <f t="shared" ref="X149" si="530">X120+X148-X147</f>
        <v>0</v>
      </c>
      <c r="Y149">
        <f t="shared" ref="Y149" si="531">Y120+Y148-Y147</f>
        <v>0</v>
      </c>
      <c r="Z149">
        <f t="shared" ref="Z149" si="532">Z120+Z148-Z147</f>
        <v>0</v>
      </c>
      <c r="AA149">
        <f t="shared" ref="AA149" si="533">AA120+AA148-AA147</f>
        <v>0</v>
      </c>
      <c r="AB149">
        <f t="shared" ref="AB149" si="534">AB120+AB148-AB147</f>
        <v>0</v>
      </c>
      <c r="AC149">
        <f t="shared" ref="AC149" si="535">AC120+AC148-AC147</f>
        <v>0</v>
      </c>
      <c r="AD149">
        <f t="shared" ref="AD149" si="536">AD120+AD148-AD147</f>
        <v>0</v>
      </c>
      <c r="AE149">
        <f t="shared" ref="AE149" si="537">AE120+AE148-AE147</f>
        <v>0</v>
      </c>
      <c r="AF149">
        <f t="shared" ref="AF149" si="538">AF120+AF148-AF147</f>
        <v>0</v>
      </c>
      <c r="AG149">
        <f t="shared" ref="AG149" si="539">AG120+AG148-AG147</f>
        <v>0</v>
      </c>
      <c r="AH149">
        <f t="shared" ref="AH149" si="540">AH120+AH148-AH147</f>
        <v>0</v>
      </c>
      <c r="AI149">
        <f t="shared" ref="AI149" si="541">AI120+AI148-AI147</f>
        <v>0</v>
      </c>
      <c r="AJ149">
        <f t="shared" ref="AJ149" si="542">AJ120+AJ148-AJ147</f>
        <v>0</v>
      </c>
      <c r="AK149">
        <f t="shared" ref="AK149" si="543">AK120+AK148-AK147</f>
        <v>0</v>
      </c>
      <c r="AL149">
        <f t="shared" ref="AL149" si="544">AL120+AL148-AL147</f>
        <v>0</v>
      </c>
      <c r="AM149">
        <f t="shared" ref="AM149" si="545">AM120+AM148-AM147</f>
        <v>0</v>
      </c>
      <c r="AN149">
        <f t="shared" ref="AN149" si="546">AN120+AN148-AN147</f>
        <v>0</v>
      </c>
      <c r="AO149">
        <f t="shared" ref="AO149" si="547">AO120+AO148-AO147</f>
        <v>0</v>
      </c>
      <c r="AP149">
        <f t="shared" ref="AP149" si="548">AP120+AP148-AP147</f>
        <v>0</v>
      </c>
      <c r="AQ149">
        <f t="shared" ref="AQ149" si="549">AQ120+AQ148-AQ147</f>
        <v>0</v>
      </c>
      <c r="AR149">
        <f t="shared" ref="AR149" si="550">AR120+AR148-AR147</f>
        <v>0</v>
      </c>
      <c r="AS149">
        <f t="shared" ref="AS149" si="551">AS120+AS148-AS147</f>
        <v>0</v>
      </c>
      <c r="AT149">
        <f t="shared" ref="AT149" si="552">AT120+AT148-AT147</f>
        <v>0</v>
      </c>
      <c r="AU149">
        <f t="shared" ref="AU149" si="553">AU120+AU148-AU147</f>
        <v>0</v>
      </c>
      <c r="AV149">
        <f t="shared" ref="AV149" si="554">AV120+AV148-AV147</f>
        <v>0</v>
      </c>
      <c r="AW149">
        <f t="shared" ref="AW149" si="555">AW120+AW148-AW147</f>
        <v>0</v>
      </c>
      <c r="AX149">
        <f t="shared" ref="AX149" si="556">AX120+AX148-AX147</f>
        <v>0</v>
      </c>
      <c r="AY149">
        <f t="shared" ref="AY149" si="557">AY120+AY148-AY147</f>
        <v>0</v>
      </c>
      <c r="AZ149">
        <f t="shared" ref="AZ149" si="558">AZ120+AZ148-AZ147</f>
        <v>0</v>
      </c>
      <c r="BA149">
        <f t="shared" ref="BA149" si="559">BA120+BA148-BA147</f>
        <v>0</v>
      </c>
      <c r="BB149">
        <f t="shared" ref="BB149" si="560">BB120+BB148-BB147</f>
        <v>0</v>
      </c>
      <c r="BC149">
        <f t="shared" ref="BC149" si="561">BC120+BC148-BC147</f>
        <v>0</v>
      </c>
      <c r="BD149">
        <f t="shared" ref="BD149" si="562">BD120+BD148-BD147</f>
        <v>0</v>
      </c>
      <c r="BE149">
        <f t="shared" ref="BE149" si="563">BE120+BE148-BE147</f>
        <v>0</v>
      </c>
      <c r="BF149">
        <f t="shared" ref="BF149" si="564">BF120+BF148-BF147</f>
        <v>0</v>
      </c>
      <c r="BG149">
        <f t="shared" ref="BG149" si="565">BG120+BG148-BG147</f>
        <v>0</v>
      </c>
      <c r="BH149">
        <f t="shared" ref="BH149" si="566">BH120+BH148-BH147</f>
        <v>0</v>
      </c>
      <c r="BI149">
        <f t="shared" ref="BI149" si="567">BI120+BI148-BI147</f>
        <v>0</v>
      </c>
      <c r="BJ149">
        <f t="shared" ref="BJ149" si="568">BJ120+BJ148-BJ147</f>
        <v>0</v>
      </c>
      <c r="BK149">
        <f t="shared" ref="BK149" si="569">BK120+BK148-BK147</f>
        <v>0</v>
      </c>
      <c r="BL149">
        <f t="shared" ref="BL149" si="570">BL120+BL148-BL147</f>
        <v>0</v>
      </c>
      <c r="BM149">
        <f t="shared" ref="BM149" si="571">BM120+BM148-BM147</f>
        <v>0</v>
      </c>
      <c r="BN149">
        <f t="shared" ref="BN149" si="572">BN120+BN148-BN147</f>
        <v>0</v>
      </c>
      <c r="BO149">
        <f t="shared" ref="BO149" si="573">BO120+BO148-BO147</f>
        <v>0</v>
      </c>
      <c r="BP149">
        <f t="shared" ref="BP149" si="574">BP120+BP148-BP147</f>
        <v>0</v>
      </c>
      <c r="BQ149">
        <f t="shared" ref="BQ149" si="575">BQ120+BQ148-BQ147</f>
        <v>0</v>
      </c>
      <c r="BR149">
        <f t="shared" ref="BR149" si="576">BR120+BR148-BR147</f>
        <v>0</v>
      </c>
      <c r="BS149">
        <f t="shared" ref="BS149" si="577">BS120+BS148-BS147</f>
        <v>0</v>
      </c>
      <c r="BT149">
        <f t="shared" ref="BT149" si="578">BT120+BT148-BT147</f>
        <v>0</v>
      </c>
      <c r="BU149">
        <f t="shared" ref="BU149" si="579">BU120+BU148-BU147</f>
        <v>0</v>
      </c>
      <c r="BV149">
        <f t="shared" ref="BV149" si="580">BV120+BV148-BV147</f>
        <v>0</v>
      </c>
      <c r="BW149">
        <f t="shared" ref="BW149" si="581">BW120+BW148-BW147</f>
        <v>0</v>
      </c>
      <c r="BX149">
        <f t="shared" ref="BX149" si="582">BX120+BX148-BX147</f>
        <v>0</v>
      </c>
      <c r="BY149">
        <f t="shared" ref="BY149" si="583">BY120+BY148-BY147</f>
        <v>0</v>
      </c>
      <c r="BZ149">
        <f t="shared" ref="BZ149" si="584">BZ120+BZ148-BZ147</f>
        <v>0</v>
      </c>
      <c r="CA149">
        <f t="shared" ref="CA149" si="585">CA120+CA148-CA147</f>
        <v>0</v>
      </c>
      <c r="CB149">
        <f t="shared" ref="CB149" si="586">CB120+CB148-CB147</f>
        <v>0</v>
      </c>
      <c r="CC149">
        <f t="shared" ref="CC149" si="587">CC120+CC148-CC147</f>
        <v>0</v>
      </c>
      <c r="CD149">
        <f t="shared" ref="CD149" si="588">CD120+CD148-CD147</f>
        <v>0</v>
      </c>
      <c r="CE149">
        <f t="shared" ref="CE149" si="589">CE120+CE148-CE147</f>
        <v>0</v>
      </c>
      <c r="CF149">
        <f t="shared" ref="CF149" si="590">CF120+CF148-CF147</f>
        <v>0</v>
      </c>
      <c r="CG149">
        <f t="shared" ref="CG149" si="591">CG120+CG148-CG147</f>
        <v>0</v>
      </c>
      <c r="CH149">
        <f t="shared" ref="CH149" si="592">CH120+CH148-CH147</f>
        <v>0</v>
      </c>
      <c r="CI149">
        <f t="shared" ref="CI149" si="593">CI120+CI148-CI147</f>
        <v>0</v>
      </c>
      <c r="CJ149">
        <f t="shared" ref="CJ149" si="594">CJ120+CJ148-CJ147</f>
        <v>0</v>
      </c>
      <c r="CK149">
        <f t="shared" ref="CK149" si="595">CK120+CK148-CK147</f>
        <v>0</v>
      </c>
      <c r="CL149">
        <f t="shared" ref="CL149" si="596">CL120+CL148-CL147</f>
        <v>0</v>
      </c>
      <c r="CM149">
        <f t="shared" ref="CM149" si="597">CM120+CM148-CM147</f>
        <v>0</v>
      </c>
      <c r="CN149">
        <f t="shared" ref="CN149" si="598">CN120+CN148-CN147</f>
        <v>0</v>
      </c>
      <c r="CO149">
        <f t="shared" ref="CO149" si="599">CO120+CO148-CO147</f>
        <v>0</v>
      </c>
      <c r="CP149">
        <f t="shared" ref="CP149" si="600">CP120+CP148-CP147</f>
        <v>0</v>
      </c>
      <c r="CQ149">
        <f t="shared" ref="CQ149" si="601">CQ120+CQ148-CQ147</f>
        <v>0</v>
      </c>
      <c r="CR149">
        <f t="shared" ref="CR149" si="602">CR120+CR148-CR147</f>
        <v>0</v>
      </c>
      <c r="CS149">
        <f t="shared" ref="CS149" si="603">CS120+CS148-CS147</f>
        <v>0</v>
      </c>
      <c r="CT149">
        <f t="shared" ref="CT149" si="604">CT120+CT148-CT147</f>
        <v>0</v>
      </c>
      <c r="CU149">
        <f t="shared" ref="CU149" si="605">CU120+CU148-CU147</f>
        <v>0</v>
      </c>
      <c r="CV149">
        <f t="shared" ref="CV149" si="606">CV120+CV148-CV147</f>
        <v>0</v>
      </c>
      <c r="CW149">
        <f t="shared" ref="CW149" si="607">CW120+CW148-CW147</f>
        <v>0</v>
      </c>
      <c r="CX149">
        <f t="shared" ref="CX149" si="608">CX120+CX148-CX147</f>
        <v>0</v>
      </c>
      <c r="CY149">
        <f t="shared" ref="CY149" si="609">CY120+CY148-CY147</f>
        <v>0</v>
      </c>
      <c r="CZ149">
        <f t="shared" ref="CZ149" si="610">CZ120+CZ148-CZ147</f>
        <v>0</v>
      </c>
      <c r="DA149">
        <f t="shared" ref="DA149" si="611">DA120+DA148-DA147</f>
        <v>0</v>
      </c>
      <c r="DB149">
        <f t="shared" ref="DB149" si="612">DB120+DB148-DB147</f>
        <v>0</v>
      </c>
      <c r="DC149">
        <f t="shared" ref="DC149" si="613">DC120+DC148-DC147</f>
        <v>0</v>
      </c>
      <c r="DD149">
        <f t="shared" ref="DD149" si="614">DD120+DD148-DD147</f>
        <v>0</v>
      </c>
      <c r="DE149">
        <f t="shared" ref="DE149" si="615">DE120+DE148-DE147</f>
        <v>0</v>
      </c>
      <c r="DF149">
        <f t="shared" ref="DF149" si="616">DF120+DF148-DF147</f>
        <v>0</v>
      </c>
      <c r="DG149">
        <f t="shared" ref="DG149" si="617">DG120+DG148-DG147</f>
        <v>0</v>
      </c>
    </row>
    <row r="151" spans="4:111">
      <c r="L151" s="32"/>
      <c r="M151" s="32"/>
      <c r="N151" s="32">
        <f t="shared" ref="N151:AQ151" si="618">N120+N148-N147</f>
        <v>0</v>
      </c>
      <c r="O151" s="32"/>
      <c r="P151" s="32">
        <f t="shared" si="618"/>
        <v>0</v>
      </c>
      <c r="Q151" s="32">
        <f t="shared" si="618"/>
        <v>0</v>
      </c>
      <c r="R151" s="32">
        <f t="shared" si="618"/>
        <v>0</v>
      </c>
      <c r="S151" s="32">
        <f t="shared" si="618"/>
        <v>0</v>
      </c>
      <c r="T151" s="32">
        <f t="shared" si="618"/>
        <v>0</v>
      </c>
      <c r="U151" s="32">
        <f t="shared" si="618"/>
        <v>0</v>
      </c>
      <c r="V151" s="32">
        <f t="shared" si="618"/>
        <v>0</v>
      </c>
      <c r="W151" s="32">
        <f t="shared" si="618"/>
        <v>0</v>
      </c>
      <c r="X151" s="32">
        <f t="shared" si="618"/>
        <v>0</v>
      </c>
      <c r="Y151" s="32">
        <f t="shared" si="618"/>
        <v>0</v>
      </c>
      <c r="Z151" s="32">
        <f t="shared" si="618"/>
        <v>0</v>
      </c>
      <c r="AA151" s="32">
        <f t="shared" si="618"/>
        <v>0</v>
      </c>
      <c r="AB151" s="32">
        <f t="shared" si="618"/>
        <v>0</v>
      </c>
      <c r="AC151" s="32">
        <f t="shared" si="618"/>
        <v>0</v>
      </c>
      <c r="AD151" s="32">
        <f t="shared" si="618"/>
        <v>0</v>
      </c>
      <c r="AE151" s="32">
        <f t="shared" si="618"/>
        <v>0</v>
      </c>
      <c r="AF151" s="32">
        <f t="shared" si="618"/>
        <v>0</v>
      </c>
      <c r="AG151" s="32">
        <f t="shared" si="618"/>
        <v>0</v>
      </c>
      <c r="AH151" s="32">
        <f t="shared" si="618"/>
        <v>0</v>
      </c>
      <c r="AI151" s="32">
        <f t="shared" si="618"/>
        <v>0</v>
      </c>
      <c r="AJ151" s="32">
        <f t="shared" si="618"/>
        <v>0</v>
      </c>
      <c r="AK151" s="32">
        <f t="shared" si="618"/>
        <v>0</v>
      </c>
      <c r="AL151" s="32">
        <f t="shared" si="618"/>
        <v>0</v>
      </c>
      <c r="AM151" s="32">
        <f t="shared" si="618"/>
        <v>0</v>
      </c>
      <c r="AN151" s="32">
        <f t="shared" si="618"/>
        <v>0</v>
      </c>
      <c r="AO151" s="32">
        <f t="shared" si="618"/>
        <v>0</v>
      </c>
      <c r="AP151" s="32">
        <f t="shared" si="618"/>
        <v>0</v>
      </c>
      <c r="AQ151" s="32">
        <f t="shared" si="618"/>
        <v>0</v>
      </c>
      <c r="AR151" s="32">
        <f t="shared" ref="AR151:BW151" si="619">AR120+AR148-AR147</f>
        <v>0</v>
      </c>
      <c r="AS151" s="32">
        <f t="shared" si="619"/>
        <v>0</v>
      </c>
      <c r="AT151" s="32">
        <f t="shared" si="619"/>
        <v>0</v>
      </c>
      <c r="AU151" s="32">
        <f t="shared" si="619"/>
        <v>0</v>
      </c>
      <c r="AV151" s="32">
        <f t="shared" si="619"/>
        <v>0</v>
      </c>
      <c r="AW151" s="32">
        <f t="shared" si="619"/>
        <v>0</v>
      </c>
      <c r="AX151" s="32">
        <f t="shared" si="619"/>
        <v>0</v>
      </c>
      <c r="AY151" s="32">
        <f t="shared" si="619"/>
        <v>0</v>
      </c>
      <c r="AZ151" s="32">
        <f t="shared" si="619"/>
        <v>0</v>
      </c>
      <c r="BA151" s="32">
        <f t="shared" si="619"/>
        <v>0</v>
      </c>
      <c r="BB151" s="32">
        <f t="shared" si="619"/>
        <v>0</v>
      </c>
      <c r="BC151" s="32">
        <f t="shared" si="619"/>
        <v>0</v>
      </c>
      <c r="BD151" s="32">
        <f t="shared" si="619"/>
        <v>0</v>
      </c>
      <c r="BE151" s="32">
        <f t="shared" si="619"/>
        <v>0</v>
      </c>
      <c r="BF151" s="32">
        <f t="shared" si="619"/>
        <v>0</v>
      </c>
      <c r="BG151" s="32">
        <f t="shared" si="619"/>
        <v>0</v>
      </c>
      <c r="BH151" s="32">
        <f t="shared" si="619"/>
        <v>0</v>
      </c>
      <c r="BI151" s="32">
        <f t="shared" si="619"/>
        <v>0</v>
      </c>
      <c r="BJ151" s="32">
        <f t="shared" si="619"/>
        <v>0</v>
      </c>
      <c r="BK151" s="32">
        <f t="shared" si="619"/>
        <v>0</v>
      </c>
      <c r="BL151" s="32">
        <f t="shared" si="619"/>
        <v>0</v>
      </c>
      <c r="BM151" s="32">
        <f t="shared" si="619"/>
        <v>0</v>
      </c>
      <c r="BN151" s="32">
        <f t="shared" si="619"/>
        <v>0</v>
      </c>
      <c r="BO151" s="32">
        <f t="shared" si="619"/>
        <v>0</v>
      </c>
      <c r="BP151" s="32">
        <f t="shared" si="619"/>
        <v>0</v>
      </c>
      <c r="BQ151" s="32">
        <f t="shared" si="619"/>
        <v>0</v>
      </c>
      <c r="BR151" s="32">
        <f t="shared" si="619"/>
        <v>0</v>
      </c>
      <c r="BS151" s="32">
        <f t="shared" si="619"/>
        <v>0</v>
      </c>
      <c r="BT151" s="32">
        <f t="shared" si="619"/>
        <v>0</v>
      </c>
      <c r="BU151" s="32">
        <f t="shared" si="619"/>
        <v>0</v>
      </c>
      <c r="BV151" s="32">
        <f t="shared" si="619"/>
        <v>0</v>
      </c>
      <c r="BW151" s="32">
        <f t="shared" si="619"/>
        <v>0</v>
      </c>
      <c r="BX151" s="32">
        <f t="shared" ref="BX151:DG151" si="620">BX120+BX148-BX147</f>
        <v>0</v>
      </c>
      <c r="BY151" s="32">
        <f t="shared" si="620"/>
        <v>0</v>
      </c>
      <c r="BZ151" s="32">
        <f t="shared" si="620"/>
        <v>0</v>
      </c>
      <c r="CA151" s="32">
        <f t="shared" si="620"/>
        <v>0</v>
      </c>
      <c r="CB151" s="32">
        <f t="shared" si="620"/>
        <v>0</v>
      </c>
      <c r="CC151" s="32">
        <f t="shared" si="620"/>
        <v>0</v>
      </c>
      <c r="CD151" s="32">
        <f t="shared" si="620"/>
        <v>0</v>
      </c>
      <c r="CE151" s="32">
        <f t="shared" si="620"/>
        <v>0</v>
      </c>
      <c r="CF151" s="32">
        <f t="shared" si="620"/>
        <v>0</v>
      </c>
      <c r="CG151" s="32">
        <f t="shared" si="620"/>
        <v>0</v>
      </c>
      <c r="CH151" s="32">
        <f t="shared" si="620"/>
        <v>0</v>
      </c>
      <c r="CI151" s="32">
        <f t="shared" si="620"/>
        <v>0</v>
      </c>
      <c r="CJ151" s="32">
        <f t="shared" si="620"/>
        <v>0</v>
      </c>
      <c r="CK151" s="32">
        <f t="shared" si="620"/>
        <v>0</v>
      </c>
      <c r="CL151" s="32">
        <f t="shared" si="620"/>
        <v>0</v>
      </c>
      <c r="CM151" s="32">
        <f t="shared" si="620"/>
        <v>0</v>
      </c>
      <c r="CN151" s="32">
        <f t="shared" si="620"/>
        <v>0</v>
      </c>
      <c r="CO151" s="32">
        <f t="shared" si="620"/>
        <v>0</v>
      </c>
      <c r="CP151" s="32">
        <f t="shared" si="620"/>
        <v>0</v>
      </c>
      <c r="CQ151" s="32">
        <f t="shared" si="620"/>
        <v>0</v>
      </c>
      <c r="CR151" s="32">
        <f t="shared" si="620"/>
        <v>0</v>
      </c>
      <c r="CS151" s="32">
        <f t="shared" si="620"/>
        <v>0</v>
      </c>
      <c r="CT151" s="32">
        <f t="shared" si="620"/>
        <v>0</v>
      </c>
      <c r="CU151" s="32">
        <f t="shared" si="620"/>
        <v>0</v>
      </c>
      <c r="CV151" s="32">
        <f t="shared" si="620"/>
        <v>0</v>
      </c>
      <c r="CW151" s="32">
        <f t="shared" si="620"/>
        <v>0</v>
      </c>
      <c r="CX151" s="32">
        <f t="shared" si="620"/>
        <v>0</v>
      </c>
      <c r="CY151" s="32">
        <f t="shared" si="620"/>
        <v>0</v>
      </c>
      <c r="CZ151" s="32">
        <f t="shared" si="620"/>
        <v>0</v>
      </c>
      <c r="DA151" s="32">
        <f t="shared" si="620"/>
        <v>0</v>
      </c>
      <c r="DB151" s="32">
        <f t="shared" si="620"/>
        <v>0</v>
      </c>
      <c r="DC151" s="32">
        <f t="shared" si="620"/>
        <v>0</v>
      </c>
      <c r="DD151" s="32">
        <f t="shared" si="620"/>
        <v>0</v>
      </c>
      <c r="DE151" s="32">
        <f t="shared" si="620"/>
        <v>0</v>
      </c>
      <c r="DF151" s="32">
        <f t="shared" si="620"/>
        <v>0</v>
      </c>
      <c r="DG151" s="32">
        <f t="shared" si="620"/>
        <v>0</v>
      </c>
    </row>
    <row r="152" spans="4:111">
      <c r="G152" t="e">
        <f>G151/G120</f>
        <v>#DIV/0!</v>
      </c>
      <c r="AK152" t="e">
        <f t="shared" ref="AK152" si="621">AK151/AK120</f>
        <v>#DIV/0!</v>
      </c>
      <c r="BJ152" t="e">
        <f t="shared" ref="BJ152" si="622">BJ151/BJ120</f>
        <v>#DIV/0!</v>
      </c>
      <c r="CI152" t="e">
        <f t="shared" ref="CI152" si="623">CI151/CI120</f>
        <v>#DIV/0!</v>
      </c>
    </row>
    <row r="155" spans="4:111">
      <c r="G155" s="206">
        <f>G156+G157</f>
        <v>2500</v>
      </c>
      <c r="H155" s="206"/>
      <c r="I155" s="206"/>
      <c r="J155" s="206"/>
      <c r="K155" s="206"/>
      <c r="L155" s="206"/>
      <c r="M155" s="206"/>
      <c r="N155" s="206">
        <f t="shared" ref="N155" si="624">N156+N157</f>
        <v>0</v>
      </c>
      <c r="O155" s="206"/>
      <c r="P155" s="206">
        <f t="shared" ref="P155" si="625">P156+P157</f>
        <v>0</v>
      </c>
      <c r="Q155" s="206">
        <f t="shared" ref="Q155" si="626">Q156+Q157</f>
        <v>0</v>
      </c>
      <c r="R155" s="206">
        <f t="shared" ref="R155" si="627">R156+R157</f>
        <v>0</v>
      </c>
      <c r="S155" s="206">
        <f t="shared" ref="S155" si="628">S156+S157</f>
        <v>0</v>
      </c>
      <c r="T155" s="206">
        <f t="shared" ref="T155" si="629">T156+T157</f>
        <v>0</v>
      </c>
      <c r="U155" s="206">
        <f t="shared" ref="U155" si="630">U156+U157</f>
        <v>0</v>
      </c>
      <c r="V155" s="206">
        <f t="shared" ref="V155" si="631">V156+V157</f>
        <v>0</v>
      </c>
      <c r="W155" s="206">
        <f t="shared" ref="W155" si="632">W156+W157</f>
        <v>0</v>
      </c>
      <c r="X155" s="206">
        <f t="shared" ref="X155" si="633">X156+X157</f>
        <v>0</v>
      </c>
      <c r="Y155" s="206">
        <f t="shared" ref="Y155" si="634">Y156+Y157</f>
        <v>0</v>
      </c>
      <c r="Z155" s="206">
        <f t="shared" ref="Z155" si="635">Z156+Z157</f>
        <v>0</v>
      </c>
      <c r="AA155" s="206">
        <f t="shared" ref="AA155" si="636">AA156+AA157</f>
        <v>0</v>
      </c>
      <c r="AB155" s="206">
        <f t="shared" ref="AB155" si="637">AB156+AB157</f>
        <v>0</v>
      </c>
      <c r="AC155" s="206">
        <f t="shared" ref="AC155" si="638">AC156+AC157</f>
        <v>2500</v>
      </c>
      <c r="AD155" s="206">
        <f t="shared" ref="AD155" si="639">AD156+AD157</f>
        <v>2500</v>
      </c>
      <c r="AE155" s="206">
        <f t="shared" ref="AE155" si="640">AE156+AE157</f>
        <v>2500</v>
      </c>
      <c r="AF155" s="206">
        <f t="shared" ref="AF155" si="641">AF156+AF157</f>
        <v>2500</v>
      </c>
      <c r="AG155" s="206">
        <f t="shared" ref="AG155" si="642">AG156+AG157</f>
        <v>2500</v>
      </c>
      <c r="AH155" s="206">
        <f t="shared" ref="AH155" si="643">AH156+AH157</f>
        <v>2500</v>
      </c>
      <c r="AI155" s="206">
        <f t="shared" ref="AI155" si="644">AI156+AI157</f>
        <v>2500</v>
      </c>
      <c r="AJ155" s="206">
        <f t="shared" ref="AJ155" si="645">AJ156+AJ157</f>
        <v>0</v>
      </c>
      <c r="AK155" s="206">
        <f t="shared" ref="AK155" si="646">AK156+AK157</f>
        <v>0</v>
      </c>
      <c r="AL155" s="206">
        <f t="shared" ref="AL155" si="647">AL156+AL157</f>
        <v>0</v>
      </c>
      <c r="AM155" s="206">
        <f t="shared" ref="AM155" si="648">AM156+AM157</f>
        <v>0</v>
      </c>
      <c r="AN155" s="206">
        <f t="shared" ref="AN155" si="649">AN156+AN157</f>
        <v>0</v>
      </c>
      <c r="AO155" s="206">
        <f t="shared" ref="AO155" si="650">AO156+AO157</f>
        <v>0</v>
      </c>
      <c r="AP155" s="206">
        <f t="shared" ref="AP155" si="651">AP156+AP157</f>
        <v>0</v>
      </c>
      <c r="AQ155" s="206">
        <f t="shared" ref="AQ155" si="652">AQ156+AQ157</f>
        <v>0</v>
      </c>
      <c r="AR155" s="206">
        <f t="shared" ref="AR155" si="653">AR156+AR157</f>
        <v>0</v>
      </c>
      <c r="AS155" s="206">
        <f t="shared" ref="AS155" si="654">AS156+AS157</f>
        <v>0</v>
      </c>
      <c r="AT155" s="206">
        <f t="shared" ref="AT155" si="655">AT156+AT157</f>
        <v>0</v>
      </c>
      <c r="AU155" s="206">
        <f t="shared" ref="AU155" si="656">AU156+AU157</f>
        <v>0</v>
      </c>
      <c r="AV155" s="206">
        <f t="shared" ref="AV155" si="657">AV156+AV157</f>
        <v>0</v>
      </c>
      <c r="AW155" s="206">
        <f t="shared" ref="AW155" si="658">AW156+AW157</f>
        <v>0</v>
      </c>
      <c r="AX155" s="206">
        <f t="shared" ref="AX155" si="659">AX156+AX157</f>
        <v>0</v>
      </c>
      <c r="AY155" s="206">
        <f t="shared" ref="AY155" si="660">AY156+AY157</f>
        <v>0</v>
      </c>
      <c r="AZ155" s="206">
        <f t="shared" ref="AZ155" si="661">AZ156+AZ157</f>
        <v>0</v>
      </c>
      <c r="BA155" s="206">
        <f t="shared" ref="BA155" si="662">BA156+BA157</f>
        <v>0</v>
      </c>
      <c r="BB155" s="206">
        <f t="shared" ref="BB155" si="663">BB156+BB157</f>
        <v>2500</v>
      </c>
      <c r="BC155" s="206">
        <f t="shared" ref="BC155" si="664">BC156+BC157</f>
        <v>2500</v>
      </c>
      <c r="BD155" s="206">
        <f t="shared" ref="BD155" si="665">BD156+BD157</f>
        <v>2500</v>
      </c>
      <c r="BE155" s="206">
        <f t="shared" ref="BE155" si="666">BE156+BE157</f>
        <v>2500</v>
      </c>
      <c r="BF155" s="206">
        <f t="shared" ref="BF155" si="667">BF156+BF157</f>
        <v>2500</v>
      </c>
      <c r="BG155" s="206">
        <f t="shared" ref="BG155" si="668">BG156+BG157</f>
        <v>2500</v>
      </c>
      <c r="BH155" s="206">
        <f t="shared" ref="BH155" si="669">BH156+BH157</f>
        <v>2500</v>
      </c>
      <c r="BI155" s="206">
        <f t="shared" ref="BI155" si="670">BI156+BI157</f>
        <v>0</v>
      </c>
      <c r="BJ155" s="206">
        <f t="shared" ref="BJ155" si="671">BJ156+BJ157</f>
        <v>0</v>
      </c>
      <c r="BK155" s="206">
        <f t="shared" ref="BK155" si="672">BK156+BK157</f>
        <v>0</v>
      </c>
      <c r="BL155" s="206">
        <f t="shared" ref="BL155" si="673">BL156+BL157</f>
        <v>0</v>
      </c>
      <c r="BM155" s="206">
        <f t="shared" ref="BM155" si="674">BM156+BM157</f>
        <v>0</v>
      </c>
      <c r="BN155" s="206">
        <f t="shared" ref="BN155" si="675">BN156+BN157</f>
        <v>0</v>
      </c>
      <c r="BO155" s="206">
        <f t="shared" ref="BO155" si="676">BO156+BO157</f>
        <v>0</v>
      </c>
      <c r="BP155" s="206">
        <f t="shared" ref="BP155" si="677">BP156+BP157</f>
        <v>0</v>
      </c>
      <c r="BQ155" s="206">
        <f t="shared" ref="BQ155" si="678">BQ156+BQ157</f>
        <v>0</v>
      </c>
      <c r="BR155" s="206">
        <f t="shared" ref="BR155" si="679">BR156+BR157</f>
        <v>0</v>
      </c>
      <c r="BS155" s="206">
        <f t="shared" ref="BS155" si="680">BS156+BS157</f>
        <v>0</v>
      </c>
      <c r="BT155" s="206">
        <f t="shared" ref="BT155" si="681">BT156+BT157</f>
        <v>0</v>
      </c>
      <c r="BU155" s="206">
        <f t="shared" ref="BU155" si="682">BU156+BU157</f>
        <v>0</v>
      </c>
      <c r="BV155" s="206">
        <f t="shared" ref="BV155" si="683">BV156+BV157</f>
        <v>0</v>
      </c>
      <c r="BW155" s="206">
        <f t="shared" ref="BW155" si="684">BW156+BW157</f>
        <v>0</v>
      </c>
      <c r="BX155" s="206">
        <f t="shared" ref="BX155" si="685">BX156+BX157</f>
        <v>0</v>
      </c>
      <c r="BY155" s="206">
        <f t="shared" ref="BY155" si="686">BY156+BY157</f>
        <v>0</v>
      </c>
      <c r="BZ155" s="206">
        <f t="shared" ref="BZ155" si="687">BZ156+BZ157</f>
        <v>0</v>
      </c>
      <c r="CA155" s="206">
        <f t="shared" ref="CA155" si="688">CA156+CA157</f>
        <v>2500</v>
      </c>
      <c r="CB155" s="206">
        <f t="shared" ref="CB155" si="689">CB156+CB157</f>
        <v>2500</v>
      </c>
      <c r="CC155" s="206">
        <f t="shared" ref="CC155" si="690">CC156+CC157</f>
        <v>2500</v>
      </c>
      <c r="CD155" s="206">
        <f t="shared" ref="CD155" si="691">CD156+CD157</f>
        <v>2500</v>
      </c>
      <c r="CE155" s="206">
        <f t="shared" ref="CE155" si="692">CE156+CE157</f>
        <v>2500</v>
      </c>
      <c r="CF155" s="206">
        <f t="shared" ref="CF155" si="693">CF156+CF157</f>
        <v>2500</v>
      </c>
      <c r="CG155" s="206">
        <f t="shared" ref="CG155" si="694">CG156+CG157</f>
        <v>2500</v>
      </c>
      <c r="CH155" s="206">
        <f t="shared" ref="CH155" si="695">CH156+CH157</f>
        <v>0</v>
      </c>
      <c r="CI155" s="206">
        <f t="shared" ref="CI155" si="696">CI156+CI157</f>
        <v>0</v>
      </c>
      <c r="CJ155" s="206">
        <f t="shared" ref="CJ155" si="697">CJ156+CJ157</f>
        <v>0</v>
      </c>
      <c r="CK155" s="206">
        <f t="shared" ref="CK155" si="698">CK156+CK157</f>
        <v>0</v>
      </c>
      <c r="CL155" s="206">
        <f t="shared" ref="CL155" si="699">CL156+CL157</f>
        <v>0</v>
      </c>
      <c r="CM155" s="206">
        <f t="shared" ref="CM155" si="700">CM156+CM157</f>
        <v>0</v>
      </c>
      <c r="CN155" s="206">
        <f t="shared" ref="CN155" si="701">CN156+CN157</f>
        <v>0</v>
      </c>
      <c r="CO155" s="206">
        <f t="shared" ref="CO155" si="702">CO156+CO157</f>
        <v>0</v>
      </c>
      <c r="CP155" s="206">
        <f t="shared" ref="CP155" si="703">CP156+CP157</f>
        <v>0</v>
      </c>
      <c r="CQ155" s="206">
        <f t="shared" ref="CQ155" si="704">CQ156+CQ157</f>
        <v>0</v>
      </c>
      <c r="CR155" s="206">
        <f t="shared" ref="CR155" si="705">CR156+CR157</f>
        <v>0</v>
      </c>
      <c r="CS155" s="206">
        <f t="shared" ref="CS155" si="706">CS156+CS157</f>
        <v>0</v>
      </c>
      <c r="CT155" s="206">
        <f t="shared" ref="CT155" si="707">CT156+CT157</f>
        <v>0</v>
      </c>
      <c r="CU155" s="206">
        <f t="shared" ref="CU155" si="708">CU156+CU157</f>
        <v>0</v>
      </c>
      <c r="CV155" s="206">
        <f t="shared" ref="CV155" si="709">CV156+CV157</f>
        <v>0</v>
      </c>
      <c r="CW155" s="206">
        <f t="shared" ref="CW155" si="710">CW156+CW157</f>
        <v>0</v>
      </c>
      <c r="CX155" s="206">
        <f t="shared" ref="CX155" si="711">CX156+CX157</f>
        <v>0</v>
      </c>
      <c r="CY155" s="206">
        <f t="shared" ref="CY155" si="712">CY156+CY157</f>
        <v>0</v>
      </c>
      <c r="CZ155" s="206">
        <f t="shared" ref="CZ155" si="713">CZ156+CZ157</f>
        <v>0</v>
      </c>
      <c r="DA155" s="206">
        <f t="shared" ref="DA155" si="714">DA156+DA157</f>
        <v>0</v>
      </c>
      <c r="DB155" s="206">
        <f t="shared" ref="DB155" si="715">DB156+DB157</f>
        <v>0</v>
      </c>
      <c r="DC155" s="206">
        <f t="shared" ref="DC155" si="716">DC156+DC157</f>
        <v>0</v>
      </c>
      <c r="DD155" s="206">
        <f t="shared" ref="DD155" si="717">DD156+DD157</f>
        <v>0</v>
      </c>
      <c r="DE155" s="206">
        <f t="shared" ref="DE155" si="718">DE156+DE157</f>
        <v>0</v>
      </c>
      <c r="DF155" s="206">
        <f t="shared" ref="DF155" si="719">DF156+DF157</f>
        <v>0</v>
      </c>
      <c r="DG155" s="206">
        <f t="shared" ref="DG155" si="720">DG156+DG157</f>
        <v>0</v>
      </c>
    </row>
    <row r="156" spans="4:111">
      <c r="D156" s="722">
        <v>2500</v>
      </c>
      <c r="E156" s="206">
        <v>2500</v>
      </c>
      <c r="F156" s="206">
        <v>2500</v>
      </c>
      <c r="G156" s="635">
        <v>2500</v>
      </c>
      <c r="H156" s="633">
        <v>2500</v>
      </c>
      <c r="I156" s="635">
        <v>2500</v>
      </c>
      <c r="J156" s="206">
        <v>2500</v>
      </c>
      <c r="AC156" s="722">
        <f t="shared" ref="AC156:BH156" si="721">D156</f>
        <v>2500</v>
      </c>
      <c r="AD156" s="722">
        <f t="shared" si="721"/>
        <v>2500</v>
      </c>
      <c r="AE156" s="722">
        <f t="shared" si="721"/>
        <v>2500</v>
      </c>
      <c r="AF156" s="722">
        <f t="shared" si="721"/>
        <v>2500</v>
      </c>
      <c r="AG156" s="722">
        <f t="shared" si="721"/>
        <v>2500</v>
      </c>
      <c r="AH156" s="722">
        <f t="shared" si="721"/>
        <v>2500</v>
      </c>
      <c r="AI156" s="722">
        <f t="shared" si="721"/>
        <v>2500</v>
      </c>
      <c r="AJ156" s="722">
        <f t="shared" si="721"/>
        <v>0</v>
      </c>
      <c r="AK156" s="722">
        <f t="shared" si="721"/>
        <v>0</v>
      </c>
      <c r="AL156" s="722">
        <f t="shared" si="721"/>
        <v>0</v>
      </c>
      <c r="AM156" s="722">
        <f t="shared" si="721"/>
        <v>0</v>
      </c>
      <c r="AN156" s="722">
        <f t="shared" si="721"/>
        <v>0</v>
      </c>
      <c r="AO156" s="722">
        <f t="shared" si="721"/>
        <v>0</v>
      </c>
      <c r="AP156" s="722">
        <f t="shared" si="721"/>
        <v>0</v>
      </c>
      <c r="AQ156" s="722">
        <f t="shared" si="721"/>
        <v>0</v>
      </c>
      <c r="AR156" s="722">
        <f t="shared" si="721"/>
        <v>0</v>
      </c>
      <c r="AS156" s="722">
        <f t="shared" si="721"/>
        <v>0</v>
      </c>
      <c r="AT156" s="722">
        <f t="shared" si="721"/>
        <v>0</v>
      </c>
      <c r="AU156" s="722">
        <f t="shared" si="721"/>
        <v>0</v>
      </c>
      <c r="AV156" s="722">
        <f t="shared" si="721"/>
        <v>0</v>
      </c>
      <c r="AW156" s="722">
        <f t="shared" si="721"/>
        <v>0</v>
      </c>
      <c r="AX156" s="722">
        <f t="shared" si="721"/>
        <v>0</v>
      </c>
      <c r="AY156" s="722">
        <f t="shared" si="721"/>
        <v>0</v>
      </c>
      <c r="AZ156" s="722">
        <f t="shared" si="721"/>
        <v>0</v>
      </c>
      <c r="BA156" s="722">
        <f t="shared" si="721"/>
        <v>0</v>
      </c>
      <c r="BB156" s="722">
        <f t="shared" si="721"/>
        <v>2500</v>
      </c>
      <c r="BC156" s="722">
        <f t="shared" si="721"/>
        <v>2500</v>
      </c>
      <c r="BD156" s="722">
        <f t="shared" si="721"/>
        <v>2500</v>
      </c>
      <c r="BE156" s="722">
        <f t="shared" si="721"/>
        <v>2500</v>
      </c>
      <c r="BF156" s="722">
        <f t="shared" si="721"/>
        <v>2500</v>
      </c>
      <c r="BG156" s="722">
        <f t="shared" si="721"/>
        <v>2500</v>
      </c>
      <c r="BH156" s="722">
        <f t="shared" si="721"/>
        <v>2500</v>
      </c>
      <c r="BI156" s="722">
        <f t="shared" ref="BI156:CN156" si="722">AJ156</f>
        <v>0</v>
      </c>
      <c r="BJ156" s="722">
        <f t="shared" si="722"/>
        <v>0</v>
      </c>
      <c r="BK156" s="722">
        <f t="shared" si="722"/>
        <v>0</v>
      </c>
      <c r="BL156" s="722">
        <f t="shared" si="722"/>
        <v>0</v>
      </c>
      <c r="BM156" s="722">
        <f t="shared" si="722"/>
        <v>0</v>
      </c>
      <c r="BN156" s="722">
        <f t="shared" si="722"/>
        <v>0</v>
      </c>
      <c r="BO156" s="722">
        <f t="shared" si="722"/>
        <v>0</v>
      </c>
      <c r="BP156" s="722">
        <f t="shared" si="722"/>
        <v>0</v>
      </c>
      <c r="BQ156" s="722">
        <f t="shared" si="722"/>
        <v>0</v>
      </c>
      <c r="BR156" s="722">
        <f t="shared" si="722"/>
        <v>0</v>
      </c>
      <c r="BS156" s="722">
        <f t="shared" si="722"/>
        <v>0</v>
      </c>
      <c r="BT156" s="722">
        <f t="shared" si="722"/>
        <v>0</v>
      </c>
      <c r="BU156" s="722">
        <f t="shared" si="722"/>
        <v>0</v>
      </c>
      <c r="BV156" s="722">
        <f t="shared" si="722"/>
        <v>0</v>
      </c>
      <c r="BW156" s="722">
        <f t="shared" si="722"/>
        <v>0</v>
      </c>
      <c r="BX156" s="722">
        <f t="shared" si="722"/>
        <v>0</v>
      </c>
      <c r="BY156" s="722">
        <f t="shared" si="722"/>
        <v>0</v>
      </c>
      <c r="BZ156" s="722">
        <f t="shared" si="722"/>
        <v>0</v>
      </c>
      <c r="CA156" s="722">
        <f t="shared" si="722"/>
        <v>2500</v>
      </c>
      <c r="CB156" s="722">
        <f t="shared" si="722"/>
        <v>2500</v>
      </c>
      <c r="CC156" s="722">
        <f t="shared" si="722"/>
        <v>2500</v>
      </c>
      <c r="CD156" s="722">
        <f t="shared" si="722"/>
        <v>2500</v>
      </c>
      <c r="CE156" s="722">
        <f t="shared" si="722"/>
        <v>2500</v>
      </c>
      <c r="CF156" s="722">
        <f t="shared" si="722"/>
        <v>2500</v>
      </c>
      <c r="CG156" s="722">
        <f t="shared" si="722"/>
        <v>2500</v>
      </c>
      <c r="CH156" s="722">
        <f t="shared" si="722"/>
        <v>0</v>
      </c>
      <c r="CI156" s="722">
        <f t="shared" si="722"/>
        <v>0</v>
      </c>
      <c r="CJ156" s="722">
        <f t="shared" si="722"/>
        <v>0</v>
      </c>
      <c r="CK156" s="722">
        <f t="shared" si="722"/>
        <v>0</v>
      </c>
      <c r="CL156" s="722">
        <f t="shared" si="722"/>
        <v>0</v>
      </c>
      <c r="CM156" s="722">
        <f t="shared" si="722"/>
        <v>0</v>
      </c>
      <c r="CN156" s="722">
        <f t="shared" si="722"/>
        <v>0</v>
      </c>
      <c r="CO156" s="722">
        <f t="shared" ref="CO156:CX156" si="723">BP156</f>
        <v>0</v>
      </c>
      <c r="CP156" s="722">
        <f t="shared" si="723"/>
        <v>0</v>
      </c>
      <c r="CQ156" s="722">
        <f t="shared" si="723"/>
        <v>0</v>
      </c>
      <c r="CR156" s="722">
        <f t="shared" si="723"/>
        <v>0</v>
      </c>
      <c r="CS156" s="722">
        <f t="shared" si="723"/>
        <v>0</v>
      </c>
      <c r="CT156" s="722">
        <f t="shared" si="723"/>
        <v>0</v>
      </c>
      <c r="CU156" s="722">
        <f t="shared" si="723"/>
        <v>0</v>
      </c>
      <c r="CV156" s="722">
        <f t="shared" si="723"/>
        <v>0</v>
      </c>
      <c r="CW156" s="722">
        <f t="shared" si="723"/>
        <v>0</v>
      </c>
      <c r="CX156" s="722">
        <f t="shared" si="723"/>
        <v>0</v>
      </c>
    </row>
    <row r="188" spans="5:111">
      <c r="E188" t="s">
        <v>1178</v>
      </c>
    </row>
    <row r="189" spans="5:111">
      <c r="E189" t="s">
        <v>1179</v>
      </c>
      <c r="N189">
        <f t="shared" ref="N189" si="724">N187+N188</f>
        <v>0</v>
      </c>
      <c r="P189">
        <f t="shared" ref="P189" si="725">P187+P188</f>
        <v>0</v>
      </c>
      <c r="Q189">
        <f t="shared" ref="Q189" si="726">Q187+Q188</f>
        <v>0</v>
      </c>
      <c r="R189">
        <f t="shared" ref="R189" si="727">R187+R188</f>
        <v>0</v>
      </c>
      <c r="S189">
        <f t="shared" ref="S189" si="728">S187+S188</f>
        <v>0</v>
      </c>
      <c r="T189">
        <f t="shared" ref="T189" si="729">T187+T188</f>
        <v>0</v>
      </c>
      <c r="U189">
        <f t="shared" ref="U189" si="730">U187+U188</f>
        <v>0</v>
      </c>
      <c r="V189">
        <f t="shared" ref="V189" si="731">V187+V188</f>
        <v>0</v>
      </c>
      <c r="W189">
        <f t="shared" ref="W189" si="732">W187+W188</f>
        <v>0</v>
      </c>
      <c r="X189">
        <f t="shared" ref="X189" si="733">X187+X188</f>
        <v>0</v>
      </c>
      <c r="Y189">
        <f t="shared" ref="Y189" si="734">Y187+Y188</f>
        <v>0</v>
      </c>
      <c r="Z189">
        <f t="shared" ref="Z189" si="735">Z187+Z188</f>
        <v>0</v>
      </c>
      <c r="AA189">
        <f t="shared" ref="AA189" si="736">AA187+AA188</f>
        <v>0</v>
      </c>
      <c r="AB189">
        <f t="shared" ref="AB189" si="737">AB187+AB188</f>
        <v>0</v>
      </c>
      <c r="AC189">
        <f t="shared" ref="AC189" si="738">AC187+AC188</f>
        <v>0</v>
      </c>
      <c r="AD189">
        <f t="shared" ref="AD189" si="739">AD187+AD188</f>
        <v>0</v>
      </c>
      <c r="AE189">
        <f t="shared" ref="AE189" si="740">AE187+AE188</f>
        <v>0</v>
      </c>
      <c r="AF189">
        <f t="shared" ref="AF189" si="741">AF187+AF188</f>
        <v>0</v>
      </c>
      <c r="AG189">
        <f t="shared" ref="AG189" si="742">AG187+AG188</f>
        <v>0</v>
      </c>
      <c r="AH189">
        <f t="shared" ref="AH189" si="743">AH187+AH188</f>
        <v>0</v>
      </c>
      <c r="AI189">
        <f t="shared" ref="AI189" si="744">AI187+AI188</f>
        <v>0</v>
      </c>
      <c r="AJ189">
        <f t="shared" ref="AJ189" si="745">AJ187+AJ188</f>
        <v>0</v>
      </c>
      <c r="AK189">
        <f t="shared" ref="AK189" si="746">AK187+AK188</f>
        <v>0</v>
      </c>
      <c r="AL189">
        <f t="shared" ref="AL189" si="747">AL187+AL188</f>
        <v>0</v>
      </c>
      <c r="AM189">
        <f t="shared" ref="AM189" si="748">AM187+AM188</f>
        <v>0</v>
      </c>
      <c r="AN189">
        <f t="shared" ref="AN189" si="749">AN187+AN188</f>
        <v>0</v>
      </c>
      <c r="AO189">
        <f t="shared" ref="AO189" si="750">AO187+AO188</f>
        <v>0</v>
      </c>
      <c r="AP189">
        <f t="shared" ref="AP189" si="751">AP187+AP188</f>
        <v>0</v>
      </c>
      <c r="AQ189">
        <f t="shared" ref="AQ189" si="752">AQ187+AQ188</f>
        <v>0</v>
      </c>
      <c r="AR189">
        <f t="shared" ref="AR189" si="753">AR187+AR188</f>
        <v>0</v>
      </c>
      <c r="AS189">
        <f t="shared" ref="AS189" si="754">AS187+AS188</f>
        <v>0</v>
      </c>
      <c r="AT189">
        <f t="shared" ref="AT189" si="755">AT187+AT188</f>
        <v>0</v>
      </c>
      <c r="AU189">
        <f t="shared" ref="AU189" si="756">AU187+AU188</f>
        <v>0</v>
      </c>
      <c r="AV189">
        <f t="shared" ref="AV189" si="757">AV187+AV188</f>
        <v>0</v>
      </c>
      <c r="AW189">
        <f t="shared" ref="AW189" si="758">AW187+AW188</f>
        <v>0</v>
      </c>
      <c r="AX189">
        <f t="shared" ref="AX189" si="759">AX187+AX188</f>
        <v>0</v>
      </c>
      <c r="AY189">
        <f t="shared" ref="AY189" si="760">AY187+AY188</f>
        <v>0</v>
      </c>
      <c r="AZ189">
        <f t="shared" ref="AZ189" si="761">AZ187+AZ188</f>
        <v>0</v>
      </c>
      <c r="BA189">
        <f t="shared" ref="BA189" si="762">BA187+BA188</f>
        <v>0</v>
      </c>
      <c r="BB189">
        <f t="shared" ref="BB189" si="763">BB187+BB188</f>
        <v>0</v>
      </c>
      <c r="BC189">
        <f t="shared" ref="BC189" si="764">BC187+BC188</f>
        <v>0</v>
      </c>
      <c r="BD189">
        <f t="shared" ref="BD189" si="765">BD187+BD188</f>
        <v>0</v>
      </c>
      <c r="BE189">
        <f t="shared" ref="BE189" si="766">BE187+BE188</f>
        <v>0</v>
      </c>
      <c r="BF189">
        <f t="shared" ref="BF189" si="767">BF187+BF188</f>
        <v>0</v>
      </c>
      <c r="BG189">
        <f t="shared" ref="BG189" si="768">BG187+BG188</f>
        <v>0</v>
      </c>
      <c r="BH189">
        <f t="shared" ref="BH189" si="769">BH187+BH188</f>
        <v>0</v>
      </c>
      <c r="BI189">
        <f t="shared" ref="BI189" si="770">BI187+BI188</f>
        <v>0</v>
      </c>
      <c r="BJ189">
        <f t="shared" ref="BJ189" si="771">BJ187+BJ188</f>
        <v>0</v>
      </c>
      <c r="BK189">
        <f t="shared" ref="BK189" si="772">BK187+BK188</f>
        <v>0</v>
      </c>
      <c r="BL189">
        <f t="shared" ref="BL189" si="773">BL187+BL188</f>
        <v>0</v>
      </c>
      <c r="BM189">
        <f t="shared" ref="BM189" si="774">BM187+BM188</f>
        <v>0</v>
      </c>
      <c r="BN189">
        <f t="shared" ref="BN189" si="775">BN187+BN188</f>
        <v>0</v>
      </c>
      <c r="BO189">
        <f t="shared" ref="BO189" si="776">BO187+BO188</f>
        <v>0</v>
      </c>
      <c r="BP189">
        <f t="shared" ref="BP189" si="777">BP187+BP188</f>
        <v>0</v>
      </c>
      <c r="BQ189">
        <f t="shared" ref="BQ189" si="778">BQ187+BQ188</f>
        <v>0</v>
      </c>
      <c r="BR189">
        <f t="shared" ref="BR189" si="779">BR187+BR188</f>
        <v>0</v>
      </c>
      <c r="BS189">
        <f t="shared" ref="BS189" si="780">BS187+BS188</f>
        <v>0</v>
      </c>
      <c r="BT189">
        <f t="shared" ref="BT189" si="781">BT187+BT188</f>
        <v>0</v>
      </c>
      <c r="BU189">
        <f t="shared" ref="BU189" si="782">BU187+BU188</f>
        <v>0</v>
      </c>
      <c r="BV189">
        <f t="shared" ref="BV189" si="783">BV187+BV188</f>
        <v>0</v>
      </c>
      <c r="BW189">
        <f t="shared" ref="BW189" si="784">BW187+BW188</f>
        <v>0</v>
      </c>
      <c r="BX189">
        <f t="shared" ref="BX189" si="785">BX187+BX188</f>
        <v>0</v>
      </c>
      <c r="BY189">
        <f t="shared" ref="BY189" si="786">BY187+BY188</f>
        <v>0</v>
      </c>
      <c r="BZ189">
        <f t="shared" ref="BZ189" si="787">BZ187+BZ188</f>
        <v>0</v>
      </c>
      <c r="CA189">
        <f t="shared" ref="CA189" si="788">CA187+CA188</f>
        <v>0</v>
      </c>
      <c r="CB189">
        <f t="shared" ref="CB189" si="789">CB187+CB188</f>
        <v>0</v>
      </c>
      <c r="CC189">
        <f t="shared" ref="CC189" si="790">CC187+CC188</f>
        <v>0</v>
      </c>
      <c r="CD189">
        <f t="shared" ref="CD189" si="791">CD187+CD188</f>
        <v>0</v>
      </c>
      <c r="CE189">
        <f t="shared" ref="CE189" si="792">CE187+CE188</f>
        <v>0</v>
      </c>
      <c r="CF189">
        <f t="shared" ref="CF189" si="793">CF187+CF188</f>
        <v>0</v>
      </c>
      <c r="CG189">
        <f t="shared" ref="CG189" si="794">CG187+CG188</f>
        <v>0</v>
      </c>
      <c r="CH189">
        <f t="shared" ref="CH189" si="795">CH187+CH188</f>
        <v>0</v>
      </c>
      <c r="CI189">
        <f t="shared" ref="CI189" si="796">CI187+CI188</f>
        <v>0</v>
      </c>
      <c r="CJ189">
        <f t="shared" ref="CJ189" si="797">CJ187+CJ188</f>
        <v>0</v>
      </c>
      <c r="CK189">
        <f t="shared" ref="CK189" si="798">CK187+CK188</f>
        <v>0</v>
      </c>
      <c r="CL189">
        <f t="shared" ref="CL189" si="799">CL187+CL188</f>
        <v>0</v>
      </c>
      <c r="CM189">
        <f t="shared" ref="CM189" si="800">CM187+CM188</f>
        <v>0</v>
      </c>
      <c r="CN189">
        <f t="shared" ref="CN189" si="801">CN187+CN188</f>
        <v>0</v>
      </c>
      <c r="CO189">
        <f t="shared" ref="CO189" si="802">CO187+CO188</f>
        <v>0</v>
      </c>
      <c r="CP189">
        <f t="shared" ref="CP189" si="803">CP187+CP188</f>
        <v>0</v>
      </c>
      <c r="CQ189">
        <f t="shared" ref="CQ189" si="804">CQ187+CQ188</f>
        <v>0</v>
      </c>
      <c r="CR189">
        <f t="shared" ref="CR189" si="805">CR187+CR188</f>
        <v>0</v>
      </c>
      <c r="CS189">
        <f t="shared" ref="CS189" si="806">CS187+CS188</f>
        <v>0</v>
      </c>
      <c r="CT189">
        <f t="shared" ref="CT189" si="807">CT187+CT188</f>
        <v>0</v>
      </c>
      <c r="CU189">
        <f t="shared" ref="CU189" si="808">CU187+CU188</f>
        <v>0</v>
      </c>
      <c r="CV189">
        <f t="shared" ref="CV189" si="809">CV187+CV188</f>
        <v>0</v>
      </c>
      <c r="CW189">
        <f t="shared" ref="CW189" si="810">CW187+CW188</f>
        <v>0</v>
      </c>
      <c r="CX189">
        <f t="shared" ref="CX189" si="811">CX187+CX188</f>
        <v>0</v>
      </c>
      <c r="CY189">
        <f t="shared" ref="CY189" si="812">CY187+CY188</f>
        <v>0</v>
      </c>
      <c r="CZ189">
        <f t="shared" ref="CZ189" si="813">CZ187+CZ188</f>
        <v>0</v>
      </c>
      <c r="DA189">
        <f t="shared" ref="DA189" si="814">DA187+DA188</f>
        <v>0</v>
      </c>
      <c r="DB189">
        <f t="shared" ref="DB189" si="815">DB187+DB188</f>
        <v>0</v>
      </c>
      <c r="DC189">
        <f t="shared" ref="DC189" si="816">DC187+DC188</f>
        <v>0</v>
      </c>
      <c r="DD189">
        <f t="shared" ref="DD189" si="817">DD187+DD188</f>
        <v>0</v>
      </c>
      <c r="DE189">
        <f t="shared" ref="DE189" si="818">DE187+DE188</f>
        <v>0</v>
      </c>
      <c r="DF189">
        <f t="shared" ref="DF189" si="819">DF187+DF188</f>
        <v>0</v>
      </c>
      <c r="DG189">
        <f t="shared" ref="DG189" si="820">DG187+DG188</f>
        <v>0</v>
      </c>
    </row>
    <row r="191" spans="5:111">
      <c r="E191" t="s">
        <v>1180</v>
      </c>
      <c r="N191">
        <f>N162+N190-N189</f>
        <v>0</v>
      </c>
      <c r="P191">
        <f t="shared" ref="P191" si="821">P162+P190-P189</f>
        <v>0</v>
      </c>
      <c r="Q191">
        <f t="shared" ref="Q191" si="822">Q162+Q190-Q189</f>
        <v>0</v>
      </c>
      <c r="R191">
        <f t="shared" ref="R191" si="823">R162+R190-R189</f>
        <v>0</v>
      </c>
      <c r="S191">
        <f t="shared" ref="S191" si="824">S162+S190-S189</f>
        <v>0</v>
      </c>
      <c r="T191">
        <f t="shared" ref="T191" si="825">T162+T190-T189</f>
        <v>0</v>
      </c>
      <c r="U191">
        <f t="shared" ref="U191" si="826">U162+U190-U189</f>
        <v>0</v>
      </c>
      <c r="V191">
        <f t="shared" ref="V191" si="827">V162+V190-V189</f>
        <v>0</v>
      </c>
      <c r="W191">
        <f t="shared" ref="W191" si="828">W162+W190-W189</f>
        <v>0</v>
      </c>
      <c r="X191">
        <f t="shared" ref="X191" si="829">X162+X190-X189</f>
        <v>0</v>
      </c>
      <c r="Y191">
        <f t="shared" ref="Y191" si="830">Y162+Y190-Y189</f>
        <v>0</v>
      </c>
      <c r="Z191">
        <f t="shared" ref="Z191" si="831">Z162+Z190-Z189</f>
        <v>0</v>
      </c>
      <c r="AA191">
        <f t="shared" ref="AA191" si="832">AA162+AA190-AA189</f>
        <v>0</v>
      </c>
      <c r="AB191">
        <f t="shared" ref="AB191" si="833">AB162+AB190-AB189</f>
        <v>0</v>
      </c>
      <c r="AC191">
        <f t="shared" ref="AC191" si="834">AC162+AC190-AC189</f>
        <v>0</v>
      </c>
      <c r="AD191">
        <f t="shared" ref="AD191" si="835">AD162+AD190-AD189</f>
        <v>0</v>
      </c>
      <c r="AE191">
        <f t="shared" ref="AE191" si="836">AE162+AE190-AE189</f>
        <v>0</v>
      </c>
      <c r="AF191">
        <f t="shared" ref="AF191" si="837">AF162+AF190-AF189</f>
        <v>0</v>
      </c>
      <c r="AG191">
        <f t="shared" ref="AG191" si="838">AG162+AG190-AG189</f>
        <v>0</v>
      </c>
      <c r="AH191">
        <f t="shared" ref="AH191" si="839">AH162+AH190-AH189</f>
        <v>0</v>
      </c>
      <c r="AI191">
        <f t="shared" ref="AI191" si="840">AI162+AI190-AI189</f>
        <v>0</v>
      </c>
      <c r="AJ191">
        <f t="shared" ref="AJ191" si="841">AJ162+AJ190-AJ189</f>
        <v>0</v>
      </c>
      <c r="AK191">
        <f t="shared" ref="AK191" si="842">AK162+AK190-AK189</f>
        <v>0</v>
      </c>
      <c r="AL191">
        <f t="shared" ref="AL191" si="843">AL162+AL190-AL189</f>
        <v>0</v>
      </c>
      <c r="AM191">
        <f t="shared" ref="AM191" si="844">AM162+AM190-AM189</f>
        <v>0</v>
      </c>
      <c r="AN191">
        <f t="shared" ref="AN191" si="845">AN162+AN190-AN189</f>
        <v>0</v>
      </c>
      <c r="AO191">
        <f t="shared" ref="AO191" si="846">AO162+AO190-AO189</f>
        <v>0</v>
      </c>
      <c r="AP191">
        <f t="shared" ref="AP191" si="847">AP162+AP190-AP189</f>
        <v>0</v>
      </c>
      <c r="AQ191">
        <f t="shared" ref="AQ191" si="848">AQ162+AQ190-AQ189</f>
        <v>0</v>
      </c>
      <c r="AR191">
        <f t="shared" ref="AR191" si="849">AR162+AR190-AR189</f>
        <v>0</v>
      </c>
      <c r="AS191">
        <f t="shared" ref="AS191" si="850">AS162+AS190-AS189</f>
        <v>0</v>
      </c>
      <c r="AT191">
        <f t="shared" ref="AT191" si="851">AT162+AT190-AT189</f>
        <v>0</v>
      </c>
      <c r="AU191">
        <f t="shared" ref="AU191" si="852">AU162+AU190-AU189</f>
        <v>0</v>
      </c>
      <c r="AV191">
        <f t="shared" ref="AV191" si="853">AV162+AV190-AV189</f>
        <v>0</v>
      </c>
      <c r="AW191">
        <f t="shared" ref="AW191" si="854">AW162+AW190-AW189</f>
        <v>0</v>
      </c>
      <c r="AX191">
        <f t="shared" ref="AX191" si="855">AX162+AX190-AX189</f>
        <v>0</v>
      </c>
      <c r="AY191">
        <f t="shared" ref="AY191" si="856">AY162+AY190-AY189</f>
        <v>0</v>
      </c>
      <c r="AZ191">
        <f t="shared" ref="AZ191" si="857">AZ162+AZ190-AZ189</f>
        <v>0</v>
      </c>
      <c r="BA191">
        <f t="shared" ref="BA191" si="858">BA162+BA190-BA189</f>
        <v>0</v>
      </c>
      <c r="BB191">
        <f t="shared" ref="BB191" si="859">BB162+BB190-BB189</f>
        <v>0</v>
      </c>
      <c r="BC191">
        <f t="shared" ref="BC191" si="860">BC162+BC190-BC189</f>
        <v>0</v>
      </c>
      <c r="BD191">
        <f t="shared" ref="BD191" si="861">BD162+BD190-BD189</f>
        <v>0</v>
      </c>
      <c r="BE191">
        <f t="shared" ref="BE191" si="862">BE162+BE190-BE189</f>
        <v>0</v>
      </c>
      <c r="BF191">
        <f t="shared" ref="BF191" si="863">BF162+BF190-BF189</f>
        <v>0</v>
      </c>
      <c r="BG191">
        <f t="shared" ref="BG191" si="864">BG162+BG190-BG189</f>
        <v>0</v>
      </c>
      <c r="BH191">
        <f t="shared" ref="BH191" si="865">BH162+BH190-BH189</f>
        <v>0</v>
      </c>
      <c r="BI191">
        <f t="shared" ref="BI191" si="866">BI162+BI190-BI189</f>
        <v>0</v>
      </c>
      <c r="BJ191">
        <f t="shared" ref="BJ191" si="867">BJ162+BJ190-BJ189</f>
        <v>0</v>
      </c>
      <c r="BK191">
        <f t="shared" ref="BK191" si="868">BK162+BK190-BK189</f>
        <v>0</v>
      </c>
      <c r="BL191">
        <f t="shared" ref="BL191" si="869">BL162+BL190-BL189</f>
        <v>0</v>
      </c>
      <c r="BM191">
        <f t="shared" ref="BM191" si="870">BM162+BM190-BM189</f>
        <v>0</v>
      </c>
      <c r="BN191">
        <f t="shared" ref="BN191" si="871">BN162+BN190-BN189</f>
        <v>0</v>
      </c>
      <c r="BO191">
        <f t="shared" ref="BO191" si="872">BO162+BO190-BO189</f>
        <v>0</v>
      </c>
      <c r="BP191">
        <f t="shared" ref="BP191" si="873">BP162+BP190-BP189</f>
        <v>0</v>
      </c>
      <c r="BQ191">
        <f t="shared" ref="BQ191" si="874">BQ162+BQ190-BQ189</f>
        <v>0</v>
      </c>
      <c r="BR191">
        <f t="shared" ref="BR191" si="875">BR162+BR190-BR189</f>
        <v>0</v>
      </c>
      <c r="BS191">
        <f t="shared" ref="BS191" si="876">BS162+BS190-BS189</f>
        <v>0</v>
      </c>
      <c r="BT191">
        <f t="shared" ref="BT191" si="877">BT162+BT190-BT189</f>
        <v>0</v>
      </c>
      <c r="BU191">
        <f t="shared" ref="BU191" si="878">BU162+BU190-BU189</f>
        <v>0</v>
      </c>
      <c r="BV191">
        <f t="shared" ref="BV191" si="879">BV162+BV190-BV189</f>
        <v>0</v>
      </c>
      <c r="BW191">
        <f t="shared" ref="BW191" si="880">BW162+BW190-BW189</f>
        <v>0</v>
      </c>
      <c r="BX191">
        <f t="shared" ref="BX191" si="881">BX162+BX190-BX189</f>
        <v>0</v>
      </c>
      <c r="BY191">
        <f t="shared" ref="BY191" si="882">BY162+BY190-BY189</f>
        <v>0</v>
      </c>
      <c r="BZ191">
        <f t="shared" ref="BZ191" si="883">BZ162+BZ190-BZ189</f>
        <v>0</v>
      </c>
      <c r="CA191">
        <f t="shared" ref="CA191" si="884">CA162+CA190-CA189</f>
        <v>0</v>
      </c>
      <c r="CB191">
        <f t="shared" ref="CB191" si="885">CB162+CB190-CB189</f>
        <v>0</v>
      </c>
      <c r="CC191">
        <f t="shared" ref="CC191" si="886">CC162+CC190-CC189</f>
        <v>0</v>
      </c>
      <c r="CD191">
        <f t="shared" ref="CD191" si="887">CD162+CD190-CD189</f>
        <v>0</v>
      </c>
      <c r="CE191">
        <f t="shared" ref="CE191" si="888">CE162+CE190-CE189</f>
        <v>0</v>
      </c>
      <c r="CF191">
        <f t="shared" ref="CF191" si="889">CF162+CF190-CF189</f>
        <v>0</v>
      </c>
      <c r="CG191">
        <f t="shared" ref="CG191" si="890">CG162+CG190-CG189</f>
        <v>0</v>
      </c>
      <c r="CH191">
        <f t="shared" ref="CH191" si="891">CH162+CH190-CH189</f>
        <v>0</v>
      </c>
      <c r="CI191">
        <f t="shared" ref="CI191" si="892">CI162+CI190-CI189</f>
        <v>0</v>
      </c>
      <c r="CJ191">
        <f t="shared" ref="CJ191" si="893">CJ162+CJ190-CJ189</f>
        <v>0</v>
      </c>
      <c r="CK191">
        <f t="shared" ref="CK191" si="894">CK162+CK190-CK189</f>
        <v>0</v>
      </c>
      <c r="CL191">
        <f t="shared" ref="CL191" si="895">CL162+CL190-CL189</f>
        <v>0</v>
      </c>
      <c r="CM191">
        <f t="shared" ref="CM191" si="896">CM162+CM190-CM189</f>
        <v>0</v>
      </c>
      <c r="CN191">
        <f t="shared" ref="CN191" si="897">CN162+CN190-CN189</f>
        <v>0</v>
      </c>
      <c r="CO191">
        <f t="shared" ref="CO191" si="898">CO162+CO190-CO189</f>
        <v>0</v>
      </c>
      <c r="CP191">
        <f t="shared" ref="CP191" si="899">CP162+CP190-CP189</f>
        <v>0</v>
      </c>
      <c r="CQ191">
        <f t="shared" ref="CQ191" si="900">CQ162+CQ190-CQ189</f>
        <v>0</v>
      </c>
      <c r="CR191">
        <f t="shared" ref="CR191" si="901">CR162+CR190-CR189</f>
        <v>0</v>
      </c>
      <c r="CS191">
        <f t="shared" ref="CS191" si="902">CS162+CS190-CS189</f>
        <v>0</v>
      </c>
      <c r="CT191">
        <f t="shared" ref="CT191" si="903">CT162+CT190-CT189</f>
        <v>0</v>
      </c>
      <c r="CU191">
        <f t="shared" ref="CU191" si="904">CU162+CU190-CU189</f>
        <v>0</v>
      </c>
      <c r="CV191">
        <f t="shared" ref="CV191" si="905">CV162+CV190-CV189</f>
        <v>0</v>
      </c>
      <c r="CW191">
        <f t="shared" ref="CW191" si="906">CW162+CW190-CW189</f>
        <v>0</v>
      </c>
      <c r="CX191">
        <f t="shared" ref="CX191" si="907">CX162+CX190-CX189</f>
        <v>0</v>
      </c>
      <c r="CY191">
        <f t="shared" ref="CY191" si="908">CY162+CY190-CY189</f>
        <v>0</v>
      </c>
      <c r="CZ191">
        <f t="shared" ref="CZ191" si="909">CZ162+CZ190-CZ189</f>
        <v>0</v>
      </c>
      <c r="DA191">
        <f t="shared" ref="DA191" si="910">DA162+DA190-DA189</f>
        <v>0</v>
      </c>
      <c r="DB191">
        <f t="shared" ref="DB191" si="911">DB162+DB190-DB189</f>
        <v>0</v>
      </c>
      <c r="DC191">
        <f t="shared" ref="DC191" si="912">DC162+DC190-DC189</f>
        <v>0</v>
      </c>
      <c r="DD191">
        <f t="shared" ref="DD191" si="913">DD162+DD190-DD189</f>
        <v>0</v>
      </c>
      <c r="DE191">
        <f t="shared" ref="DE191" si="914">DE162+DE190-DE189</f>
        <v>0</v>
      </c>
      <c r="DF191">
        <f t="shared" ref="DF191" si="915">DF162+DF190-DF189</f>
        <v>0</v>
      </c>
      <c r="DG191">
        <f t="shared" ref="DG191" si="916">DG162+DG190-DG189</f>
        <v>0</v>
      </c>
    </row>
    <row r="193" spans="4:111">
      <c r="L193" s="32"/>
      <c r="M193" s="32"/>
      <c r="N193" s="32">
        <f t="shared" ref="N193:AQ193" si="917">N162+N190-N189</f>
        <v>0</v>
      </c>
      <c r="O193" s="32"/>
      <c r="P193" s="32">
        <f t="shared" si="917"/>
        <v>0</v>
      </c>
      <c r="Q193" s="32">
        <f t="shared" si="917"/>
        <v>0</v>
      </c>
      <c r="R193" s="32">
        <f t="shared" si="917"/>
        <v>0</v>
      </c>
      <c r="S193" s="32">
        <f t="shared" si="917"/>
        <v>0</v>
      </c>
      <c r="T193" s="32">
        <f t="shared" si="917"/>
        <v>0</v>
      </c>
      <c r="U193" s="32">
        <f t="shared" si="917"/>
        <v>0</v>
      </c>
      <c r="V193" s="32">
        <f t="shared" si="917"/>
        <v>0</v>
      </c>
      <c r="W193" s="32">
        <f t="shared" si="917"/>
        <v>0</v>
      </c>
      <c r="X193" s="32">
        <f t="shared" si="917"/>
        <v>0</v>
      </c>
      <c r="Y193" s="32">
        <f t="shared" si="917"/>
        <v>0</v>
      </c>
      <c r="Z193" s="32">
        <f t="shared" si="917"/>
        <v>0</v>
      </c>
      <c r="AA193" s="32">
        <f t="shared" si="917"/>
        <v>0</v>
      </c>
      <c r="AB193" s="32">
        <f t="shared" si="917"/>
        <v>0</v>
      </c>
      <c r="AC193" s="32">
        <f t="shared" si="917"/>
        <v>0</v>
      </c>
      <c r="AD193" s="32">
        <f t="shared" si="917"/>
        <v>0</v>
      </c>
      <c r="AE193" s="32">
        <f t="shared" si="917"/>
        <v>0</v>
      </c>
      <c r="AF193" s="32">
        <f t="shared" si="917"/>
        <v>0</v>
      </c>
      <c r="AG193" s="32">
        <f t="shared" si="917"/>
        <v>0</v>
      </c>
      <c r="AH193" s="32">
        <f t="shared" si="917"/>
        <v>0</v>
      </c>
      <c r="AI193" s="32">
        <f t="shared" si="917"/>
        <v>0</v>
      </c>
      <c r="AJ193" s="32">
        <f t="shared" si="917"/>
        <v>0</v>
      </c>
      <c r="AK193" s="32">
        <f t="shared" si="917"/>
        <v>0</v>
      </c>
      <c r="AL193" s="32">
        <f t="shared" si="917"/>
        <v>0</v>
      </c>
      <c r="AM193" s="32">
        <f t="shared" si="917"/>
        <v>0</v>
      </c>
      <c r="AN193" s="32">
        <f t="shared" si="917"/>
        <v>0</v>
      </c>
      <c r="AO193" s="32">
        <f t="shared" si="917"/>
        <v>0</v>
      </c>
      <c r="AP193" s="32">
        <f t="shared" si="917"/>
        <v>0</v>
      </c>
      <c r="AQ193" s="32">
        <f t="shared" si="917"/>
        <v>0</v>
      </c>
      <c r="AR193" s="32">
        <f t="shared" ref="AR193:BW193" si="918">AR162+AR190-AR189</f>
        <v>0</v>
      </c>
      <c r="AS193" s="32">
        <f t="shared" si="918"/>
        <v>0</v>
      </c>
      <c r="AT193" s="32">
        <f t="shared" si="918"/>
        <v>0</v>
      </c>
      <c r="AU193" s="32">
        <f t="shared" si="918"/>
        <v>0</v>
      </c>
      <c r="AV193" s="32">
        <f t="shared" si="918"/>
        <v>0</v>
      </c>
      <c r="AW193" s="32">
        <f t="shared" si="918"/>
        <v>0</v>
      </c>
      <c r="AX193" s="32">
        <f t="shared" si="918"/>
        <v>0</v>
      </c>
      <c r="AY193" s="32">
        <f t="shared" si="918"/>
        <v>0</v>
      </c>
      <c r="AZ193" s="32">
        <f t="shared" si="918"/>
        <v>0</v>
      </c>
      <c r="BA193" s="32">
        <f t="shared" si="918"/>
        <v>0</v>
      </c>
      <c r="BB193" s="32">
        <f t="shared" si="918"/>
        <v>0</v>
      </c>
      <c r="BC193" s="32">
        <f t="shared" si="918"/>
        <v>0</v>
      </c>
      <c r="BD193" s="32">
        <f t="shared" si="918"/>
        <v>0</v>
      </c>
      <c r="BE193" s="32">
        <f t="shared" si="918"/>
        <v>0</v>
      </c>
      <c r="BF193" s="32">
        <f t="shared" si="918"/>
        <v>0</v>
      </c>
      <c r="BG193" s="32">
        <f t="shared" si="918"/>
        <v>0</v>
      </c>
      <c r="BH193" s="32">
        <f t="shared" si="918"/>
        <v>0</v>
      </c>
      <c r="BI193" s="32">
        <f t="shared" si="918"/>
        <v>0</v>
      </c>
      <c r="BJ193" s="32">
        <f t="shared" si="918"/>
        <v>0</v>
      </c>
      <c r="BK193" s="32">
        <f t="shared" si="918"/>
        <v>0</v>
      </c>
      <c r="BL193" s="32">
        <f t="shared" si="918"/>
        <v>0</v>
      </c>
      <c r="BM193" s="32">
        <f t="shared" si="918"/>
        <v>0</v>
      </c>
      <c r="BN193" s="32">
        <f t="shared" si="918"/>
        <v>0</v>
      </c>
      <c r="BO193" s="32">
        <f t="shared" si="918"/>
        <v>0</v>
      </c>
      <c r="BP193" s="32">
        <f t="shared" si="918"/>
        <v>0</v>
      </c>
      <c r="BQ193" s="32">
        <f t="shared" si="918"/>
        <v>0</v>
      </c>
      <c r="BR193" s="32">
        <f t="shared" si="918"/>
        <v>0</v>
      </c>
      <c r="BS193" s="32">
        <f t="shared" si="918"/>
        <v>0</v>
      </c>
      <c r="BT193" s="32">
        <f t="shared" si="918"/>
        <v>0</v>
      </c>
      <c r="BU193" s="32">
        <f t="shared" si="918"/>
        <v>0</v>
      </c>
      <c r="BV193" s="32">
        <f t="shared" si="918"/>
        <v>0</v>
      </c>
      <c r="BW193" s="32">
        <f t="shared" si="918"/>
        <v>0</v>
      </c>
      <c r="BX193" s="32">
        <f t="shared" ref="BX193:DG193" si="919">BX162+BX190-BX189</f>
        <v>0</v>
      </c>
      <c r="BY193" s="32">
        <f t="shared" si="919"/>
        <v>0</v>
      </c>
      <c r="BZ193" s="32">
        <f t="shared" si="919"/>
        <v>0</v>
      </c>
      <c r="CA193" s="32">
        <f t="shared" si="919"/>
        <v>0</v>
      </c>
      <c r="CB193" s="32">
        <f t="shared" si="919"/>
        <v>0</v>
      </c>
      <c r="CC193" s="32">
        <f t="shared" si="919"/>
        <v>0</v>
      </c>
      <c r="CD193" s="32">
        <f t="shared" si="919"/>
        <v>0</v>
      </c>
      <c r="CE193" s="32">
        <f t="shared" si="919"/>
        <v>0</v>
      </c>
      <c r="CF193" s="32">
        <f t="shared" si="919"/>
        <v>0</v>
      </c>
      <c r="CG193" s="32">
        <f t="shared" si="919"/>
        <v>0</v>
      </c>
      <c r="CH193" s="32">
        <f t="shared" si="919"/>
        <v>0</v>
      </c>
      <c r="CI193" s="32">
        <f t="shared" si="919"/>
        <v>0</v>
      </c>
      <c r="CJ193" s="32">
        <f t="shared" si="919"/>
        <v>0</v>
      </c>
      <c r="CK193" s="32">
        <f t="shared" si="919"/>
        <v>0</v>
      </c>
      <c r="CL193" s="32">
        <f t="shared" si="919"/>
        <v>0</v>
      </c>
      <c r="CM193" s="32">
        <f t="shared" si="919"/>
        <v>0</v>
      </c>
      <c r="CN193" s="32">
        <f t="shared" si="919"/>
        <v>0</v>
      </c>
      <c r="CO193" s="32">
        <f t="shared" si="919"/>
        <v>0</v>
      </c>
      <c r="CP193" s="32">
        <f t="shared" si="919"/>
        <v>0</v>
      </c>
      <c r="CQ193" s="32">
        <f t="shared" si="919"/>
        <v>0</v>
      </c>
      <c r="CR193" s="32">
        <f t="shared" si="919"/>
        <v>0</v>
      </c>
      <c r="CS193" s="32">
        <f t="shared" si="919"/>
        <v>0</v>
      </c>
      <c r="CT193" s="32">
        <f t="shared" si="919"/>
        <v>0</v>
      </c>
      <c r="CU193" s="32">
        <f t="shared" si="919"/>
        <v>0</v>
      </c>
      <c r="CV193" s="32">
        <f t="shared" si="919"/>
        <v>0</v>
      </c>
      <c r="CW193" s="32">
        <f t="shared" si="919"/>
        <v>0</v>
      </c>
      <c r="CX193" s="32">
        <f t="shared" si="919"/>
        <v>0</v>
      </c>
      <c r="CY193" s="32">
        <f t="shared" si="919"/>
        <v>0</v>
      </c>
      <c r="CZ193" s="32">
        <f t="shared" si="919"/>
        <v>0</v>
      </c>
      <c r="DA193" s="32">
        <f t="shared" si="919"/>
        <v>0</v>
      </c>
      <c r="DB193" s="32">
        <f t="shared" si="919"/>
        <v>0</v>
      </c>
      <c r="DC193" s="32">
        <f t="shared" si="919"/>
        <v>0</v>
      </c>
      <c r="DD193" s="32">
        <f t="shared" si="919"/>
        <v>0</v>
      </c>
      <c r="DE193" s="32">
        <f t="shared" si="919"/>
        <v>0</v>
      </c>
      <c r="DF193" s="32">
        <f t="shared" si="919"/>
        <v>0</v>
      </c>
      <c r="DG193" s="32">
        <f t="shared" si="919"/>
        <v>0</v>
      </c>
    </row>
    <row r="194" spans="4:111">
      <c r="G194" t="e">
        <f>G193/G162</f>
        <v>#DIV/0!</v>
      </c>
      <c r="AK194" t="e">
        <f t="shared" ref="AK194" si="920">AK193/AK162</f>
        <v>#DIV/0!</v>
      </c>
      <c r="BJ194" t="e">
        <f t="shared" ref="BJ194" si="921">BJ193/BJ162</f>
        <v>#DIV/0!</v>
      </c>
      <c r="CI194" t="e">
        <f t="shared" ref="CI194" si="922">CI193/CI162</f>
        <v>#DIV/0!</v>
      </c>
    </row>
    <row r="197" spans="4:111">
      <c r="G197" s="206">
        <f>G198+G199</f>
        <v>0</v>
      </c>
      <c r="H197" s="206"/>
      <c r="I197" s="206"/>
      <c r="J197" s="206"/>
      <c r="K197" s="206"/>
      <c r="L197" s="206"/>
      <c r="M197" s="206"/>
      <c r="N197" s="206">
        <f t="shared" ref="N197" si="923">N198+N199</f>
        <v>0</v>
      </c>
      <c r="O197" s="206"/>
      <c r="P197" s="206">
        <f t="shared" ref="P197" si="924">P198+P199</f>
        <v>0</v>
      </c>
      <c r="Q197" s="206">
        <f t="shared" ref="Q197" si="925">Q198+Q199</f>
        <v>0</v>
      </c>
      <c r="R197" s="206">
        <f t="shared" ref="R197" si="926">R198+R199</f>
        <v>0</v>
      </c>
      <c r="S197" s="206">
        <f t="shared" ref="S197" si="927">S198+S199</f>
        <v>0</v>
      </c>
      <c r="T197" s="206">
        <f t="shared" ref="T197" si="928">T198+T199</f>
        <v>0</v>
      </c>
      <c r="U197" s="206">
        <f t="shared" ref="U197" si="929">U198+U199</f>
        <v>0</v>
      </c>
      <c r="V197" s="206">
        <f t="shared" ref="V197" si="930">V198+V199</f>
        <v>0</v>
      </c>
      <c r="W197" s="206">
        <f t="shared" ref="W197" si="931">W198+W199</f>
        <v>0</v>
      </c>
      <c r="X197" s="206">
        <f t="shared" ref="X197" si="932">X198+X199</f>
        <v>0</v>
      </c>
      <c r="Y197" s="206">
        <f t="shared" ref="Y197" si="933">Y198+Y199</f>
        <v>0</v>
      </c>
      <c r="Z197" s="206">
        <f t="shared" ref="Z197" si="934">Z198+Z199</f>
        <v>0</v>
      </c>
      <c r="AA197" s="206">
        <f t="shared" ref="AA197" si="935">AA198+AA199</f>
        <v>0</v>
      </c>
      <c r="AB197" s="206">
        <f t="shared" ref="AB197" si="936">AB198+AB199</f>
        <v>0</v>
      </c>
      <c r="AC197" s="206">
        <f t="shared" ref="AC197" si="937">AC198+AC199</f>
        <v>0</v>
      </c>
      <c r="AD197" s="206">
        <f t="shared" ref="AD197" si="938">AD198+AD199</f>
        <v>0</v>
      </c>
      <c r="AE197" s="206">
        <f t="shared" ref="AE197" si="939">AE198+AE199</f>
        <v>0</v>
      </c>
      <c r="AF197" s="206">
        <f t="shared" ref="AF197" si="940">AF198+AF199</f>
        <v>0</v>
      </c>
      <c r="AG197" s="206">
        <f t="shared" ref="AG197" si="941">AG198+AG199</f>
        <v>0</v>
      </c>
      <c r="AH197" s="206">
        <f t="shared" ref="AH197" si="942">AH198+AH199</f>
        <v>0</v>
      </c>
      <c r="AI197" s="206">
        <f t="shared" ref="AI197" si="943">AI198+AI199</f>
        <v>0</v>
      </c>
      <c r="AJ197" s="206">
        <f t="shared" ref="AJ197" si="944">AJ198+AJ199</f>
        <v>0</v>
      </c>
      <c r="AK197" s="206">
        <f t="shared" ref="AK197" si="945">AK198+AK199</f>
        <v>0</v>
      </c>
      <c r="AL197" s="206">
        <f t="shared" ref="AL197" si="946">AL198+AL199</f>
        <v>0</v>
      </c>
      <c r="AM197" s="206">
        <f t="shared" ref="AM197" si="947">AM198+AM199</f>
        <v>0</v>
      </c>
      <c r="AN197" s="206">
        <f t="shared" ref="AN197" si="948">AN198+AN199</f>
        <v>0</v>
      </c>
      <c r="AO197" s="206">
        <f t="shared" ref="AO197" si="949">AO198+AO199</f>
        <v>0</v>
      </c>
      <c r="AP197" s="206">
        <f t="shared" ref="AP197" si="950">AP198+AP199</f>
        <v>0</v>
      </c>
      <c r="AQ197" s="206">
        <f t="shared" ref="AQ197" si="951">AQ198+AQ199</f>
        <v>0</v>
      </c>
      <c r="AR197" s="206">
        <f t="shared" ref="AR197" si="952">AR198+AR199</f>
        <v>0</v>
      </c>
      <c r="AS197" s="206">
        <f t="shared" ref="AS197" si="953">AS198+AS199</f>
        <v>0</v>
      </c>
      <c r="AT197" s="206">
        <f t="shared" ref="AT197" si="954">AT198+AT199</f>
        <v>0</v>
      </c>
      <c r="AU197" s="206">
        <f t="shared" ref="AU197" si="955">AU198+AU199</f>
        <v>0</v>
      </c>
      <c r="AV197" s="206">
        <f t="shared" ref="AV197" si="956">AV198+AV199</f>
        <v>0</v>
      </c>
      <c r="AW197" s="206">
        <f t="shared" ref="AW197" si="957">AW198+AW199</f>
        <v>0</v>
      </c>
      <c r="AX197" s="206">
        <f t="shared" ref="AX197" si="958">AX198+AX199</f>
        <v>0</v>
      </c>
      <c r="AY197" s="206">
        <f t="shared" ref="AY197" si="959">AY198+AY199</f>
        <v>0</v>
      </c>
      <c r="AZ197" s="206">
        <f t="shared" ref="AZ197" si="960">AZ198+AZ199</f>
        <v>0</v>
      </c>
      <c r="BA197" s="206">
        <f t="shared" ref="BA197" si="961">BA198+BA199</f>
        <v>0</v>
      </c>
      <c r="BB197" s="206">
        <f t="shared" ref="BB197" si="962">BB198+BB199</f>
        <v>0</v>
      </c>
      <c r="BC197" s="206">
        <f t="shared" ref="BC197" si="963">BC198+BC199</f>
        <v>0</v>
      </c>
      <c r="BD197" s="206">
        <f t="shared" ref="BD197" si="964">BD198+BD199</f>
        <v>0</v>
      </c>
      <c r="BE197" s="206">
        <f t="shared" ref="BE197" si="965">BE198+BE199</f>
        <v>0</v>
      </c>
      <c r="BF197" s="206">
        <f t="shared" ref="BF197" si="966">BF198+BF199</f>
        <v>0</v>
      </c>
      <c r="BG197" s="206">
        <f t="shared" ref="BG197" si="967">BG198+BG199</f>
        <v>0</v>
      </c>
      <c r="BH197" s="206">
        <f t="shared" ref="BH197" si="968">BH198+BH199</f>
        <v>0</v>
      </c>
      <c r="BI197" s="206">
        <f t="shared" ref="BI197" si="969">BI198+BI199</f>
        <v>0</v>
      </c>
      <c r="BJ197" s="206">
        <f t="shared" ref="BJ197" si="970">BJ198+BJ199</f>
        <v>0</v>
      </c>
      <c r="BK197" s="206">
        <f t="shared" ref="BK197" si="971">BK198+BK199</f>
        <v>0</v>
      </c>
      <c r="BL197" s="206">
        <f t="shared" ref="BL197" si="972">BL198+BL199</f>
        <v>0</v>
      </c>
      <c r="BM197" s="206">
        <f t="shared" ref="BM197" si="973">BM198+BM199</f>
        <v>0</v>
      </c>
      <c r="BN197" s="206">
        <f t="shared" ref="BN197" si="974">BN198+BN199</f>
        <v>0</v>
      </c>
      <c r="BO197" s="206">
        <f t="shared" ref="BO197" si="975">BO198+BO199</f>
        <v>0</v>
      </c>
      <c r="BP197" s="206">
        <f t="shared" ref="BP197" si="976">BP198+BP199</f>
        <v>0</v>
      </c>
      <c r="BQ197" s="206">
        <f t="shared" ref="BQ197" si="977">BQ198+BQ199</f>
        <v>0</v>
      </c>
      <c r="BR197" s="206">
        <f t="shared" ref="BR197" si="978">BR198+BR199</f>
        <v>0</v>
      </c>
      <c r="BS197" s="206">
        <f t="shared" ref="BS197" si="979">BS198+BS199</f>
        <v>0</v>
      </c>
      <c r="BT197" s="206">
        <f t="shared" ref="BT197" si="980">BT198+BT199</f>
        <v>0</v>
      </c>
      <c r="BU197" s="206">
        <f t="shared" ref="BU197" si="981">BU198+BU199</f>
        <v>0</v>
      </c>
      <c r="BV197" s="206">
        <f t="shared" ref="BV197" si="982">BV198+BV199</f>
        <v>0</v>
      </c>
      <c r="BW197" s="206">
        <f t="shared" ref="BW197" si="983">BW198+BW199</f>
        <v>0</v>
      </c>
      <c r="BX197" s="206">
        <f t="shared" ref="BX197" si="984">BX198+BX199</f>
        <v>0</v>
      </c>
      <c r="BY197" s="206">
        <f t="shared" ref="BY197" si="985">BY198+BY199</f>
        <v>0</v>
      </c>
      <c r="BZ197" s="206">
        <f t="shared" ref="BZ197" si="986">BZ198+BZ199</f>
        <v>0</v>
      </c>
      <c r="CA197" s="206">
        <f t="shared" ref="CA197" si="987">CA198+CA199</f>
        <v>0</v>
      </c>
      <c r="CB197" s="206">
        <f t="shared" ref="CB197" si="988">CB198+CB199</f>
        <v>0</v>
      </c>
      <c r="CC197" s="206">
        <f t="shared" ref="CC197" si="989">CC198+CC199</f>
        <v>0</v>
      </c>
      <c r="CD197" s="206">
        <f t="shared" ref="CD197" si="990">CD198+CD199</f>
        <v>0</v>
      </c>
      <c r="CE197" s="206">
        <f t="shared" ref="CE197" si="991">CE198+CE199</f>
        <v>0</v>
      </c>
      <c r="CF197" s="206">
        <f t="shared" ref="CF197" si="992">CF198+CF199</f>
        <v>0</v>
      </c>
      <c r="CG197" s="206">
        <f t="shared" ref="CG197" si="993">CG198+CG199</f>
        <v>0</v>
      </c>
      <c r="CH197" s="206">
        <f t="shared" ref="CH197" si="994">CH198+CH199</f>
        <v>0</v>
      </c>
      <c r="CI197" s="206">
        <f t="shared" ref="CI197" si="995">CI198+CI199</f>
        <v>0</v>
      </c>
      <c r="CJ197" s="206">
        <f t="shared" ref="CJ197" si="996">CJ198+CJ199</f>
        <v>0</v>
      </c>
      <c r="CK197" s="206">
        <f t="shared" ref="CK197" si="997">CK198+CK199</f>
        <v>0</v>
      </c>
      <c r="CL197" s="206">
        <f t="shared" ref="CL197" si="998">CL198+CL199</f>
        <v>0</v>
      </c>
      <c r="CM197" s="206">
        <f t="shared" ref="CM197" si="999">CM198+CM199</f>
        <v>0</v>
      </c>
      <c r="CN197" s="206">
        <f t="shared" ref="CN197" si="1000">CN198+CN199</f>
        <v>0</v>
      </c>
      <c r="CO197" s="206">
        <f t="shared" ref="CO197" si="1001">CO198+CO199</f>
        <v>0</v>
      </c>
      <c r="CP197" s="206">
        <f t="shared" ref="CP197" si="1002">CP198+CP199</f>
        <v>0</v>
      </c>
      <c r="CQ197" s="206">
        <f t="shared" ref="CQ197" si="1003">CQ198+CQ199</f>
        <v>0</v>
      </c>
      <c r="CR197" s="206">
        <f t="shared" ref="CR197" si="1004">CR198+CR199</f>
        <v>0</v>
      </c>
      <c r="CS197" s="206">
        <f t="shared" ref="CS197" si="1005">CS198+CS199</f>
        <v>0</v>
      </c>
      <c r="CT197" s="206">
        <f t="shared" ref="CT197" si="1006">CT198+CT199</f>
        <v>0</v>
      </c>
      <c r="CU197" s="206">
        <f t="shared" ref="CU197" si="1007">CU198+CU199</f>
        <v>0</v>
      </c>
      <c r="CV197" s="206">
        <f t="shared" ref="CV197" si="1008">CV198+CV199</f>
        <v>0</v>
      </c>
      <c r="CW197" s="206">
        <f t="shared" ref="CW197" si="1009">CW198+CW199</f>
        <v>0</v>
      </c>
      <c r="CX197" s="206">
        <f t="shared" ref="CX197" si="1010">CX198+CX199</f>
        <v>0</v>
      </c>
      <c r="CY197" s="206">
        <f t="shared" ref="CY197" si="1011">CY198+CY199</f>
        <v>0</v>
      </c>
      <c r="CZ197" s="206">
        <f t="shared" ref="CZ197" si="1012">CZ198+CZ199</f>
        <v>0</v>
      </c>
      <c r="DA197" s="206">
        <f t="shared" ref="DA197" si="1013">DA198+DA199</f>
        <v>0</v>
      </c>
      <c r="DB197" s="206">
        <f t="shared" ref="DB197" si="1014">DB198+DB199</f>
        <v>0</v>
      </c>
      <c r="DC197" s="206">
        <f t="shared" ref="DC197" si="1015">DC198+DC199</f>
        <v>0</v>
      </c>
      <c r="DD197" s="206">
        <f t="shared" ref="DD197" si="1016">DD198+DD199</f>
        <v>0</v>
      </c>
      <c r="DE197" s="206">
        <f t="shared" ref="DE197" si="1017">DE198+DE199</f>
        <v>0</v>
      </c>
      <c r="DF197" s="206">
        <f t="shared" ref="DF197" si="1018">DF198+DF199</f>
        <v>0</v>
      </c>
      <c r="DG197" s="206">
        <f t="shared" ref="DG197" si="1019">DG198+DG199</f>
        <v>0</v>
      </c>
    </row>
    <row r="204" spans="4:111">
      <c r="D204" s="722">
        <v>2500</v>
      </c>
      <c r="E204" s="206">
        <v>2500</v>
      </c>
      <c r="F204" s="206">
        <v>2500</v>
      </c>
      <c r="G204" s="635">
        <v>2500</v>
      </c>
      <c r="H204" s="633">
        <v>2500</v>
      </c>
      <c r="I204" s="635">
        <v>2500</v>
      </c>
      <c r="J204" s="206">
        <v>2500</v>
      </c>
      <c r="AC204" s="722">
        <f t="shared" ref="AC204:BH204" si="1020">D204</f>
        <v>2500</v>
      </c>
      <c r="AD204" s="722">
        <f t="shared" si="1020"/>
        <v>2500</v>
      </c>
      <c r="AE204" s="722">
        <f t="shared" si="1020"/>
        <v>2500</v>
      </c>
      <c r="AF204" s="722">
        <f t="shared" si="1020"/>
        <v>2500</v>
      </c>
      <c r="AG204" s="722">
        <f t="shared" si="1020"/>
        <v>2500</v>
      </c>
      <c r="AH204" s="722">
        <f t="shared" si="1020"/>
        <v>2500</v>
      </c>
      <c r="AI204" s="722">
        <f t="shared" si="1020"/>
        <v>2500</v>
      </c>
      <c r="AJ204" s="722">
        <f t="shared" si="1020"/>
        <v>0</v>
      </c>
      <c r="AK204" s="722">
        <f t="shared" si="1020"/>
        <v>0</v>
      </c>
      <c r="AL204" s="722">
        <f t="shared" si="1020"/>
        <v>0</v>
      </c>
      <c r="AM204" s="722">
        <f t="shared" si="1020"/>
        <v>0</v>
      </c>
      <c r="AN204" s="722">
        <f t="shared" si="1020"/>
        <v>0</v>
      </c>
      <c r="AO204" s="722">
        <f t="shared" si="1020"/>
        <v>0</v>
      </c>
      <c r="AP204" s="722">
        <f t="shared" si="1020"/>
        <v>0</v>
      </c>
      <c r="AQ204" s="722">
        <f t="shared" si="1020"/>
        <v>0</v>
      </c>
      <c r="AR204" s="722">
        <f t="shared" si="1020"/>
        <v>0</v>
      </c>
      <c r="AS204" s="722">
        <f t="shared" si="1020"/>
        <v>0</v>
      </c>
      <c r="AT204" s="722">
        <f t="shared" si="1020"/>
        <v>0</v>
      </c>
      <c r="AU204" s="722">
        <f t="shared" si="1020"/>
        <v>0</v>
      </c>
      <c r="AV204" s="722">
        <f t="shared" si="1020"/>
        <v>0</v>
      </c>
      <c r="AW204" s="722">
        <f t="shared" si="1020"/>
        <v>0</v>
      </c>
      <c r="AX204" s="722">
        <f t="shared" si="1020"/>
        <v>0</v>
      </c>
      <c r="AY204" s="722">
        <f t="shared" si="1020"/>
        <v>0</v>
      </c>
      <c r="AZ204" s="722">
        <f t="shared" si="1020"/>
        <v>0</v>
      </c>
      <c r="BA204" s="722">
        <f t="shared" si="1020"/>
        <v>0</v>
      </c>
      <c r="BB204" s="722">
        <f t="shared" si="1020"/>
        <v>2500</v>
      </c>
      <c r="BC204" s="722">
        <f t="shared" si="1020"/>
        <v>2500</v>
      </c>
      <c r="BD204" s="722">
        <f t="shared" si="1020"/>
        <v>2500</v>
      </c>
      <c r="BE204" s="722">
        <f t="shared" si="1020"/>
        <v>2500</v>
      </c>
      <c r="BF204" s="722">
        <f t="shared" si="1020"/>
        <v>2500</v>
      </c>
      <c r="BG204" s="722">
        <f t="shared" si="1020"/>
        <v>2500</v>
      </c>
      <c r="BH204" s="722">
        <f t="shared" si="1020"/>
        <v>2500</v>
      </c>
      <c r="BI204" s="722">
        <f t="shared" ref="BI204:CN204" si="1021">AJ204</f>
        <v>0</v>
      </c>
      <c r="BJ204" s="722">
        <f t="shared" si="1021"/>
        <v>0</v>
      </c>
      <c r="BK204" s="722">
        <f t="shared" si="1021"/>
        <v>0</v>
      </c>
      <c r="BL204" s="722">
        <f t="shared" si="1021"/>
        <v>0</v>
      </c>
      <c r="BM204" s="722">
        <f t="shared" si="1021"/>
        <v>0</v>
      </c>
      <c r="BN204" s="722">
        <f t="shared" si="1021"/>
        <v>0</v>
      </c>
      <c r="BO204" s="722">
        <f t="shared" si="1021"/>
        <v>0</v>
      </c>
      <c r="BP204" s="722">
        <f t="shared" si="1021"/>
        <v>0</v>
      </c>
      <c r="BQ204" s="722">
        <f t="shared" si="1021"/>
        <v>0</v>
      </c>
      <c r="BR204" s="722">
        <f t="shared" si="1021"/>
        <v>0</v>
      </c>
      <c r="BS204" s="722">
        <f t="shared" si="1021"/>
        <v>0</v>
      </c>
      <c r="BT204" s="722">
        <f t="shared" si="1021"/>
        <v>0</v>
      </c>
      <c r="BU204" s="722">
        <f t="shared" si="1021"/>
        <v>0</v>
      </c>
      <c r="BV204" s="722">
        <f t="shared" si="1021"/>
        <v>0</v>
      </c>
      <c r="BW204" s="722">
        <f t="shared" si="1021"/>
        <v>0</v>
      </c>
      <c r="BX204" s="722">
        <f t="shared" si="1021"/>
        <v>0</v>
      </c>
      <c r="BY204" s="722">
        <f t="shared" si="1021"/>
        <v>0</v>
      </c>
      <c r="BZ204" s="722">
        <f t="shared" si="1021"/>
        <v>0</v>
      </c>
      <c r="CA204" s="722">
        <f t="shared" si="1021"/>
        <v>2500</v>
      </c>
      <c r="CB204" s="722">
        <f t="shared" si="1021"/>
        <v>2500</v>
      </c>
      <c r="CC204" s="722">
        <f t="shared" si="1021"/>
        <v>2500</v>
      </c>
      <c r="CD204" s="722">
        <f t="shared" si="1021"/>
        <v>2500</v>
      </c>
      <c r="CE204" s="722">
        <f t="shared" si="1021"/>
        <v>2500</v>
      </c>
      <c r="CF204" s="722">
        <f t="shared" si="1021"/>
        <v>2500</v>
      </c>
      <c r="CG204" s="722">
        <f t="shared" si="1021"/>
        <v>2500</v>
      </c>
      <c r="CH204" s="722">
        <f t="shared" si="1021"/>
        <v>0</v>
      </c>
      <c r="CI204" s="722">
        <f t="shared" si="1021"/>
        <v>0</v>
      </c>
      <c r="CJ204" s="722">
        <f t="shared" si="1021"/>
        <v>0</v>
      </c>
      <c r="CK204" s="722">
        <f t="shared" si="1021"/>
        <v>0</v>
      </c>
      <c r="CL204" s="722">
        <f t="shared" si="1021"/>
        <v>0</v>
      </c>
      <c r="CM204" s="722">
        <f t="shared" si="1021"/>
        <v>0</v>
      </c>
      <c r="CN204" s="722">
        <f t="shared" si="1021"/>
        <v>0</v>
      </c>
      <c r="CO204" s="722">
        <f t="shared" ref="CO204:CX204" si="1022">BP204</f>
        <v>0</v>
      </c>
      <c r="CP204" s="722">
        <f t="shared" si="1022"/>
        <v>0</v>
      </c>
      <c r="CQ204" s="722">
        <f t="shared" si="1022"/>
        <v>0</v>
      </c>
      <c r="CR204" s="722">
        <f t="shared" si="1022"/>
        <v>0</v>
      </c>
      <c r="CS204" s="722">
        <f t="shared" si="1022"/>
        <v>0</v>
      </c>
      <c r="CT204" s="722">
        <f t="shared" si="1022"/>
        <v>0</v>
      </c>
      <c r="CU204" s="722">
        <f t="shared" si="1022"/>
        <v>0</v>
      </c>
      <c r="CV204" s="722">
        <f t="shared" si="1022"/>
        <v>0</v>
      </c>
      <c r="CW204" s="722">
        <f t="shared" si="1022"/>
        <v>0</v>
      </c>
      <c r="CX204" s="722">
        <f t="shared" si="1022"/>
        <v>0</v>
      </c>
    </row>
    <row r="230" spans="5:111">
      <c r="E230" t="s">
        <v>1178</v>
      </c>
    </row>
    <row r="231" spans="5:111">
      <c r="E231" t="s">
        <v>1179</v>
      </c>
      <c r="N231">
        <f t="shared" ref="N231" si="1023">N229+N230</f>
        <v>0</v>
      </c>
      <c r="P231">
        <f t="shared" ref="P231" si="1024">P229+P230</f>
        <v>0</v>
      </c>
      <c r="Q231">
        <f t="shared" ref="Q231" si="1025">Q229+Q230</f>
        <v>0</v>
      </c>
      <c r="R231">
        <f t="shared" ref="R231" si="1026">R229+R230</f>
        <v>0</v>
      </c>
      <c r="S231">
        <f t="shared" ref="S231" si="1027">S229+S230</f>
        <v>0</v>
      </c>
      <c r="T231">
        <f t="shared" ref="T231" si="1028">T229+T230</f>
        <v>0</v>
      </c>
      <c r="U231">
        <f t="shared" ref="U231" si="1029">U229+U230</f>
        <v>0</v>
      </c>
      <c r="V231">
        <f t="shared" ref="V231" si="1030">V229+V230</f>
        <v>0</v>
      </c>
      <c r="W231">
        <f t="shared" ref="W231" si="1031">W229+W230</f>
        <v>0</v>
      </c>
      <c r="X231">
        <f t="shared" ref="X231" si="1032">X229+X230</f>
        <v>0</v>
      </c>
      <c r="Y231">
        <f t="shared" ref="Y231" si="1033">Y229+Y230</f>
        <v>0</v>
      </c>
      <c r="Z231">
        <f t="shared" ref="Z231" si="1034">Z229+Z230</f>
        <v>0</v>
      </c>
      <c r="AA231">
        <f t="shared" ref="AA231" si="1035">AA229+AA230</f>
        <v>0</v>
      </c>
      <c r="AB231">
        <f t="shared" ref="AB231" si="1036">AB229+AB230</f>
        <v>0</v>
      </c>
      <c r="AC231">
        <f t="shared" ref="AC231" si="1037">AC229+AC230</f>
        <v>0</v>
      </c>
      <c r="AD231">
        <f t="shared" ref="AD231" si="1038">AD229+AD230</f>
        <v>0</v>
      </c>
      <c r="AE231">
        <f t="shared" ref="AE231" si="1039">AE229+AE230</f>
        <v>0</v>
      </c>
      <c r="AF231">
        <f t="shared" ref="AF231" si="1040">AF229+AF230</f>
        <v>0</v>
      </c>
      <c r="AG231">
        <f t="shared" ref="AG231" si="1041">AG229+AG230</f>
        <v>0</v>
      </c>
      <c r="AH231">
        <f t="shared" ref="AH231" si="1042">AH229+AH230</f>
        <v>0</v>
      </c>
      <c r="AI231">
        <f t="shared" ref="AI231" si="1043">AI229+AI230</f>
        <v>0</v>
      </c>
      <c r="AJ231">
        <f t="shared" ref="AJ231" si="1044">AJ229+AJ230</f>
        <v>0</v>
      </c>
      <c r="AK231">
        <f t="shared" ref="AK231" si="1045">AK229+AK230</f>
        <v>0</v>
      </c>
      <c r="AL231">
        <f t="shared" ref="AL231" si="1046">AL229+AL230</f>
        <v>0</v>
      </c>
      <c r="AM231">
        <f t="shared" ref="AM231" si="1047">AM229+AM230</f>
        <v>0</v>
      </c>
      <c r="AN231">
        <f t="shared" ref="AN231" si="1048">AN229+AN230</f>
        <v>0</v>
      </c>
      <c r="AO231">
        <f t="shared" ref="AO231" si="1049">AO229+AO230</f>
        <v>0</v>
      </c>
      <c r="AP231">
        <f t="shared" ref="AP231" si="1050">AP229+AP230</f>
        <v>0</v>
      </c>
      <c r="AQ231">
        <f t="shared" ref="AQ231" si="1051">AQ229+AQ230</f>
        <v>0</v>
      </c>
      <c r="AR231">
        <f t="shared" ref="AR231" si="1052">AR229+AR230</f>
        <v>0</v>
      </c>
      <c r="AS231">
        <f t="shared" ref="AS231" si="1053">AS229+AS230</f>
        <v>0</v>
      </c>
      <c r="AT231">
        <f t="shared" ref="AT231" si="1054">AT229+AT230</f>
        <v>0</v>
      </c>
      <c r="AU231">
        <f t="shared" ref="AU231" si="1055">AU229+AU230</f>
        <v>0</v>
      </c>
      <c r="AV231">
        <f t="shared" ref="AV231" si="1056">AV229+AV230</f>
        <v>0</v>
      </c>
      <c r="AW231">
        <f t="shared" ref="AW231" si="1057">AW229+AW230</f>
        <v>0</v>
      </c>
      <c r="AX231">
        <f t="shared" ref="AX231" si="1058">AX229+AX230</f>
        <v>0</v>
      </c>
      <c r="AY231">
        <f t="shared" ref="AY231" si="1059">AY229+AY230</f>
        <v>0</v>
      </c>
      <c r="AZ231">
        <f t="shared" ref="AZ231" si="1060">AZ229+AZ230</f>
        <v>0</v>
      </c>
      <c r="BA231">
        <f t="shared" ref="BA231" si="1061">BA229+BA230</f>
        <v>0</v>
      </c>
      <c r="BB231">
        <f t="shared" ref="BB231" si="1062">BB229+BB230</f>
        <v>0</v>
      </c>
      <c r="BC231">
        <f t="shared" ref="BC231" si="1063">BC229+BC230</f>
        <v>0</v>
      </c>
      <c r="BD231">
        <f t="shared" ref="BD231" si="1064">BD229+BD230</f>
        <v>0</v>
      </c>
      <c r="BE231">
        <f t="shared" ref="BE231" si="1065">BE229+BE230</f>
        <v>0</v>
      </c>
      <c r="BF231">
        <f t="shared" ref="BF231" si="1066">BF229+BF230</f>
        <v>0</v>
      </c>
      <c r="BG231">
        <f t="shared" ref="BG231" si="1067">BG229+BG230</f>
        <v>0</v>
      </c>
      <c r="BH231">
        <f t="shared" ref="BH231" si="1068">BH229+BH230</f>
        <v>0</v>
      </c>
      <c r="BI231">
        <f t="shared" ref="BI231" si="1069">BI229+BI230</f>
        <v>0</v>
      </c>
      <c r="BJ231">
        <f t="shared" ref="BJ231" si="1070">BJ229+BJ230</f>
        <v>0</v>
      </c>
      <c r="BK231">
        <f t="shared" ref="BK231" si="1071">BK229+BK230</f>
        <v>0</v>
      </c>
      <c r="BL231">
        <f t="shared" ref="BL231" si="1072">BL229+BL230</f>
        <v>0</v>
      </c>
      <c r="BM231">
        <f t="shared" ref="BM231" si="1073">BM229+BM230</f>
        <v>0</v>
      </c>
      <c r="BN231">
        <f t="shared" ref="BN231" si="1074">BN229+BN230</f>
        <v>0</v>
      </c>
      <c r="BO231">
        <f t="shared" ref="BO231" si="1075">BO229+BO230</f>
        <v>0</v>
      </c>
      <c r="BP231">
        <f t="shared" ref="BP231" si="1076">BP229+BP230</f>
        <v>0</v>
      </c>
      <c r="BQ231">
        <f t="shared" ref="BQ231" si="1077">BQ229+BQ230</f>
        <v>0</v>
      </c>
      <c r="BR231">
        <f t="shared" ref="BR231" si="1078">BR229+BR230</f>
        <v>0</v>
      </c>
      <c r="BS231">
        <f t="shared" ref="BS231" si="1079">BS229+BS230</f>
        <v>0</v>
      </c>
      <c r="BT231">
        <f t="shared" ref="BT231" si="1080">BT229+BT230</f>
        <v>0</v>
      </c>
      <c r="BU231">
        <f t="shared" ref="BU231" si="1081">BU229+BU230</f>
        <v>0</v>
      </c>
      <c r="BV231">
        <f t="shared" ref="BV231" si="1082">BV229+BV230</f>
        <v>0</v>
      </c>
      <c r="BW231">
        <f t="shared" ref="BW231" si="1083">BW229+BW230</f>
        <v>0</v>
      </c>
      <c r="BX231">
        <f t="shared" ref="BX231" si="1084">BX229+BX230</f>
        <v>0</v>
      </c>
      <c r="BY231">
        <f t="shared" ref="BY231" si="1085">BY229+BY230</f>
        <v>0</v>
      </c>
      <c r="BZ231">
        <f t="shared" ref="BZ231" si="1086">BZ229+BZ230</f>
        <v>0</v>
      </c>
      <c r="CA231">
        <f t="shared" ref="CA231" si="1087">CA229+CA230</f>
        <v>0</v>
      </c>
      <c r="CB231">
        <f t="shared" ref="CB231" si="1088">CB229+CB230</f>
        <v>0</v>
      </c>
      <c r="CC231">
        <f t="shared" ref="CC231" si="1089">CC229+CC230</f>
        <v>0</v>
      </c>
      <c r="CD231">
        <f t="shared" ref="CD231" si="1090">CD229+CD230</f>
        <v>0</v>
      </c>
      <c r="CE231">
        <f t="shared" ref="CE231" si="1091">CE229+CE230</f>
        <v>0</v>
      </c>
      <c r="CF231">
        <f t="shared" ref="CF231" si="1092">CF229+CF230</f>
        <v>0</v>
      </c>
      <c r="CG231">
        <f t="shared" ref="CG231" si="1093">CG229+CG230</f>
        <v>0</v>
      </c>
      <c r="CH231">
        <f t="shared" ref="CH231" si="1094">CH229+CH230</f>
        <v>0</v>
      </c>
      <c r="CI231">
        <f t="shared" ref="CI231" si="1095">CI229+CI230</f>
        <v>0</v>
      </c>
      <c r="CJ231">
        <f t="shared" ref="CJ231" si="1096">CJ229+CJ230</f>
        <v>0</v>
      </c>
      <c r="CK231">
        <f t="shared" ref="CK231" si="1097">CK229+CK230</f>
        <v>0</v>
      </c>
      <c r="CL231">
        <f t="shared" ref="CL231" si="1098">CL229+CL230</f>
        <v>0</v>
      </c>
      <c r="CM231">
        <f t="shared" ref="CM231" si="1099">CM229+CM230</f>
        <v>0</v>
      </c>
      <c r="CN231">
        <f t="shared" ref="CN231" si="1100">CN229+CN230</f>
        <v>0</v>
      </c>
      <c r="CO231">
        <f t="shared" ref="CO231" si="1101">CO229+CO230</f>
        <v>0</v>
      </c>
      <c r="CP231">
        <f t="shared" ref="CP231" si="1102">CP229+CP230</f>
        <v>0</v>
      </c>
      <c r="CQ231">
        <f t="shared" ref="CQ231" si="1103">CQ229+CQ230</f>
        <v>0</v>
      </c>
      <c r="CR231">
        <f t="shared" ref="CR231" si="1104">CR229+CR230</f>
        <v>0</v>
      </c>
      <c r="CS231">
        <f t="shared" ref="CS231" si="1105">CS229+CS230</f>
        <v>0</v>
      </c>
      <c r="CT231">
        <f t="shared" ref="CT231" si="1106">CT229+CT230</f>
        <v>0</v>
      </c>
      <c r="CU231">
        <f t="shared" ref="CU231" si="1107">CU229+CU230</f>
        <v>0</v>
      </c>
      <c r="CV231">
        <f t="shared" ref="CV231" si="1108">CV229+CV230</f>
        <v>0</v>
      </c>
      <c r="CW231">
        <f t="shared" ref="CW231" si="1109">CW229+CW230</f>
        <v>0</v>
      </c>
      <c r="CX231">
        <f t="shared" ref="CX231" si="1110">CX229+CX230</f>
        <v>0</v>
      </c>
      <c r="CY231">
        <f t="shared" ref="CY231" si="1111">CY229+CY230</f>
        <v>0</v>
      </c>
      <c r="CZ231">
        <f t="shared" ref="CZ231" si="1112">CZ229+CZ230</f>
        <v>0</v>
      </c>
      <c r="DA231">
        <f t="shared" ref="DA231" si="1113">DA229+DA230</f>
        <v>0</v>
      </c>
      <c r="DB231">
        <f t="shared" ref="DB231" si="1114">DB229+DB230</f>
        <v>0</v>
      </c>
      <c r="DC231">
        <f t="shared" ref="DC231" si="1115">DC229+DC230</f>
        <v>0</v>
      </c>
      <c r="DD231">
        <f t="shared" ref="DD231" si="1116">DD229+DD230</f>
        <v>0</v>
      </c>
      <c r="DE231">
        <f t="shared" ref="DE231" si="1117">DE229+DE230</f>
        <v>0</v>
      </c>
      <c r="DF231">
        <f t="shared" ref="DF231" si="1118">DF229+DF230</f>
        <v>0</v>
      </c>
      <c r="DG231">
        <f t="shared" ref="DG231" si="1119">DG229+DG230</f>
        <v>0</v>
      </c>
    </row>
    <row r="233" spans="5:111">
      <c r="E233" t="s">
        <v>1180</v>
      </c>
      <c r="N233">
        <f>N204+N232-N231</f>
        <v>0</v>
      </c>
      <c r="P233">
        <f t="shared" ref="P233" si="1120">P204+P232-P231</f>
        <v>0</v>
      </c>
      <c r="Q233">
        <f t="shared" ref="Q233" si="1121">Q204+Q232-Q231</f>
        <v>0</v>
      </c>
      <c r="R233">
        <f t="shared" ref="R233" si="1122">R204+R232-R231</f>
        <v>0</v>
      </c>
      <c r="S233">
        <f t="shared" ref="S233" si="1123">S204+S232-S231</f>
        <v>0</v>
      </c>
      <c r="T233">
        <f t="shared" ref="T233" si="1124">T204+T232-T231</f>
        <v>0</v>
      </c>
      <c r="U233">
        <f t="shared" ref="U233" si="1125">U204+U232-U231</f>
        <v>0</v>
      </c>
      <c r="V233">
        <f t="shared" ref="V233" si="1126">V204+V232-V231</f>
        <v>0</v>
      </c>
      <c r="W233">
        <f t="shared" ref="W233" si="1127">W204+W232-W231</f>
        <v>0</v>
      </c>
      <c r="X233">
        <f t="shared" ref="X233" si="1128">X204+X232-X231</f>
        <v>0</v>
      </c>
      <c r="Y233">
        <f t="shared" ref="Y233" si="1129">Y204+Y232-Y231</f>
        <v>0</v>
      </c>
      <c r="Z233">
        <f t="shared" ref="Z233" si="1130">Z204+Z232-Z231</f>
        <v>0</v>
      </c>
      <c r="AA233">
        <f t="shared" ref="AA233" si="1131">AA204+AA232-AA231</f>
        <v>0</v>
      </c>
      <c r="AB233">
        <f t="shared" ref="AB233" si="1132">AB204+AB232-AB231</f>
        <v>0</v>
      </c>
      <c r="AC233">
        <f t="shared" ref="AC233" si="1133">AC204+AC232-AC231</f>
        <v>2500</v>
      </c>
      <c r="AD233">
        <f t="shared" ref="AD233" si="1134">AD204+AD232-AD231</f>
        <v>2500</v>
      </c>
      <c r="AE233">
        <f t="shared" ref="AE233" si="1135">AE204+AE232-AE231</f>
        <v>2500</v>
      </c>
      <c r="AF233">
        <f t="shared" ref="AF233" si="1136">AF204+AF232-AF231</f>
        <v>2500</v>
      </c>
      <c r="AG233">
        <f t="shared" ref="AG233" si="1137">AG204+AG232-AG231</f>
        <v>2500</v>
      </c>
      <c r="AH233">
        <f t="shared" ref="AH233" si="1138">AH204+AH232-AH231</f>
        <v>2500</v>
      </c>
      <c r="AI233">
        <f t="shared" ref="AI233" si="1139">AI204+AI232-AI231</f>
        <v>2500</v>
      </c>
      <c r="AJ233">
        <f t="shared" ref="AJ233" si="1140">AJ204+AJ232-AJ231</f>
        <v>0</v>
      </c>
      <c r="AK233">
        <f t="shared" ref="AK233" si="1141">AK204+AK232-AK231</f>
        <v>0</v>
      </c>
      <c r="AL233">
        <f t="shared" ref="AL233" si="1142">AL204+AL232-AL231</f>
        <v>0</v>
      </c>
      <c r="AM233">
        <f t="shared" ref="AM233" si="1143">AM204+AM232-AM231</f>
        <v>0</v>
      </c>
      <c r="AN233">
        <f t="shared" ref="AN233" si="1144">AN204+AN232-AN231</f>
        <v>0</v>
      </c>
      <c r="AO233">
        <f t="shared" ref="AO233" si="1145">AO204+AO232-AO231</f>
        <v>0</v>
      </c>
      <c r="AP233">
        <f t="shared" ref="AP233" si="1146">AP204+AP232-AP231</f>
        <v>0</v>
      </c>
      <c r="AQ233">
        <f t="shared" ref="AQ233" si="1147">AQ204+AQ232-AQ231</f>
        <v>0</v>
      </c>
      <c r="AR233">
        <f t="shared" ref="AR233" si="1148">AR204+AR232-AR231</f>
        <v>0</v>
      </c>
      <c r="AS233">
        <f t="shared" ref="AS233" si="1149">AS204+AS232-AS231</f>
        <v>0</v>
      </c>
      <c r="AT233">
        <f t="shared" ref="AT233" si="1150">AT204+AT232-AT231</f>
        <v>0</v>
      </c>
      <c r="AU233">
        <f t="shared" ref="AU233" si="1151">AU204+AU232-AU231</f>
        <v>0</v>
      </c>
      <c r="AV233">
        <f t="shared" ref="AV233" si="1152">AV204+AV232-AV231</f>
        <v>0</v>
      </c>
      <c r="AW233">
        <f t="shared" ref="AW233" si="1153">AW204+AW232-AW231</f>
        <v>0</v>
      </c>
      <c r="AX233">
        <f t="shared" ref="AX233" si="1154">AX204+AX232-AX231</f>
        <v>0</v>
      </c>
      <c r="AY233">
        <f t="shared" ref="AY233" si="1155">AY204+AY232-AY231</f>
        <v>0</v>
      </c>
      <c r="AZ233">
        <f t="shared" ref="AZ233" si="1156">AZ204+AZ232-AZ231</f>
        <v>0</v>
      </c>
      <c r="BA233">
        <f t="shared" ref="BA233" si="1157">BA204+BA232-BA231</f>
        <v>0</v>
      </c>
      <c r="BB233">
        <f t="shared" ref="BB233" si="1158">BB204+BB232-BB231</f>
        <v>2500</v>
      </c>
      <c r="BC233">
        <f t="shared" ref="BC233" si="1159">BC204+BC232-BC231</f>
        <v>2500</v>
      </c>
      <c r="BD233">
        <f t="shared" ref="BD233" si="1160">BD204+BD232-BD231</f>
        <v>2500</v>
      </c>
      <c r="BE233">
        <f t="shared" ref="BE233" si="1161">BE204+BE232-BE231</f>
        <v>2500</v>
      </c>
      <c r="BF233">
        <f t="shared" ref="BF233" si="1162">BF204+BF232-BF231</f>
        <v>2500</v>
      </c>
      <c r="BG233">
        <f t="shared" ref="BG233" si="1163">BG204+BG232-BG231</f>
        <v>2500</v>
      </c>
      <c r="BH233">
        <f t="shared" ref="BH233" si="1164">BH204+BH232-BH231</f>
        <v>2500</v>
      </c>
      <c r="BI233">
        <f t="shared" ref="BI233" si="1165">BI204+BI232-BI231</f>
        <v>0</v>
      </c>
      <c r="BJ233">
        <f t="shared" ref="BJ233" si="1166">BJ204+BJ232-BJ231</f>
        <v>0</v>
      </c>
      <c r="BK233">
        <f t="shared" ref="BK233" si="1167">BK204+BK232-BK231</f>
        <v>0</v>
      </c>
      <c r="BL233">
        <f t="shared" ref="BL233" si="1168">BL204+BL232-BL231</f>
        <v>0</v>
      </c>
      <c r="BM233">
        <f t="shared" ref="BM233" si="1169">BM204+BM232-BM231</f>
        <v>0</v>
      </c>
      <c r="BN233">
        <f t="shared" ref="BN233" si="1170">BN204+BN232-BN231</f>
        <v>0</v>
      </c>
      <c r="BO233">
        <f t="shared" ref="BO233" si="1171">BO204+BO232-BO231</f>
        <v>0</v>
      </c>
      <c r="BP233">
        <f t="shared" ref="BP233" si="1172">BP204+BP232-BP231</f>
        <v>0</v>
      </c>
      <c r="BQ233">
        <f t="shared" ref="BQ233" si="1173">BQ204+BQ232-BQ231</f>
        <v>0</v>
      </c>
      <c r="BR233">
        <f t="shared" ref="BR233" si="1174">BR204+BR232-BR231</f>
        <v>0</v>
      </c>
      <c r="BS233">
        <f t="shared" ref="BS233" si="1175">BS204+BS232-BS231</f>
        <v>0</v>
      </c>
      <c r="BT233">
        <f t="shared" ref="BT233" si="1176">BT204+BT232-BT231</f>
        <v>0</v>
      </c>
      <c r="BU233">
        <f t="shared" ref="BU233" si="1177">BU204+BU232-BU231</f>
        <v>0</v>
      </c>
      <c r="BV233">
        <f t="shared" ref="BV233" si="1178">BV204+BV232-BV231</f>
        <v>0</v>
      </c>
      <c r="BW233">
        <f t="shared" ref="BW233" si="1179">BW204+BW232-BW231</f>
        <v>0</v>
      </c>
      <c r="BX233">
        <f t="shared" ref="BX233" si="1180">BX204+BX232-BX231</f>
        <v>0</v>
      </c>
      <c r="BY233">
        <f t="shared" ref="BY233" si="1181">BY204+BY232-BY231</f>
        <v>0</v>
      </c>
      <c r="BZ233">
        <f t="shared" ref="BZ233" si="1182">BZ204+BZ232-BZ231</f>
        <v>0</v>
      </c>
      <c r="CA233">
        <f t="shared" ref="CA233" si="1183">CA204+CA232-CA231</f>
        <v>2500</v>
      </c>
      <c r="CB233">
        <f t="shared" ref="CB233" si="1184">CB204+CB232-CB231</f>
        <v>2500</v>
      </c>
      <c r="CC233">
        <f t="shared" ref="CC233" si="1185">CC204+CC232-CC231</f>
        <v>2500</v>
      </c>
      <c r="CD233">
        <f t="shared" ref="CD233" si="1186">CD204+CD232-CD231</f>
        <v>2500</v>
      </c>
      <c r="CE233">
        <f t="shared" ref="CE233" si="1187">CE204+CE232-CE231</f>
        <v>2500</v>
      </c>
      <c r="CF233">
        <f t="shared" ref="CF233" si="1188">CF204+CF232-CF231</f>
        <v>2500</v>
      </c>
      <c r="CG233">
        <f t="shared" ref="CG233" si="1189">CG204+CG232-CG231</f>
        <v>2500</v>
      </c>
      <c r="CH233">
        <f t="shared" ref="CH233" si="1190">CH204+CH232-CH231</f>
        <v>0</v>
      </c>
      <c r="CI233">
        <f t="shared" ref="CI233" si="1191">CI204+CI232-CI231</f>
        <v>0</v>
      </c>
      <c r="CJ233">
        <f t="shared" ref="CJ233" si="1192">CJ204+CJ232-CJ231</f>
        <v>0</v>
      </c>
      <c r="CK233">
        <f t="shared" ref="CK233" si="1193">CK204+CK232-CK231</f>
        <v>0</v>
      </c>
      <c r="CL233">
        <f t="shared" ref="CL233" si="1194">CL204+CL232-CL231</f>
        <v>0</v>
      </c>
      <c r="CM233">
        <f t="shared" ref="CM233" si="1195">CM204+CM232-CM231</f>
        <v>0</v>
      </c>
      <c r="CN233">
        <f t="shared" ref="CN233" si="1196">CN204+CN232-CN231</f>
        <v>0</v>
      </c>
      <c r="CO233">
        <f t="shared" ref="CO233" si="1197">CO204+CO232-CO231</f>
        <v>0</v>
      </c>
      <c r="CP233">
        <f t="shared" ref="CP233" si="1198">CP204+CP232-CP231</f>
        <v>0</v>
      </c>
      <c r="CQ233">
        <f t="shared" ref="CQ233" si="1199">CQ204+CQ232-CQ231</f>
        <v>0</v>
      </c>
      <c r="CR233">
        <f t="shared" ref="CR233" si="1200">CR204+CR232-CR231</f>
        <v>0</v>
      </c>
      <c r="CS233">
        <f t="shared" ref="CS233" si="1201">CS204+CS232-CS231</f>
        <v>0</v>
      </c>
      <c r="CT233">
        <f t="shared" ref="CT233" si="1202">CT204+CT232-CT231</f>
        <v>0</v>
      </c>
      <c r="CU233">
        <f t="shared" ref="CU233" si="1203">CU204+CU232-CU231</f>
        <v>0</v>
      </c>
      <c r="CV233">
        <f t="shared" ref="CV233" si="1204">CV204+CV232-CV231</f>
        <v>0</v>
      </c>
      <c r="CW233">
        <f t="shared" ref="CW233" si="1205">CW204+CW232-CW231</f>
        <v>0</v>
      </c>
      <c r="CX233">
        <f t="shared" ref="CX233" si="1206">CX204+CX232-CX231</f>
        <v>0</v>
      </c>
      <c r="CY233">
        <f t="shared" ref="CY233" si="1207">CY204+CY232-CY231</f>
        <v>0</v>
      </c>
      <c r="CZ233">
        <f t="shared" ref="CZ233" si="1208">CZ204+CZ232-CZ231</f>
        <v>0</v>
      </c>
      <c r="DA233">
        <f t="shared" ref="DA233" si="1209">DA204+DA232-DA231</f>
        <v>0</v>
      </c>
      <c r="DB233">
        <f t="shared" ref="DB233" si="1210">DB204+DB232-DB231</f>
        <v>0</v>
      </c>
      <c r="DC233">
        <f t="shared" ref="DC233" si="1211">DC204+DC232-DC231</f>
        <v>0</v>
      </c>
      <c r="DD233">
        <f t="shared" ref="DD233" si="1212">DD204+DD232-DD231</f>
        <v>0</v>
      </c>
      <c r="DE233">
        <f t="shared" ref="DE233" si="1213">DE204+DE232-DE231</f>
        <v>0</v>
      </c>
      <c r="DF233">
        <f t="shared" ref="DF233" si="1214">DF204+DF232-DF231</f>
        <v>0</v>
      </c>
      <c r="DG233">
        <f t="shared" ref="DG233" si="1215">DG204+DG232-DG231</f>
        <v>0</v>
      </c>
    </row>
    <row r="235" spans="5:111">
      <c r="L235" s="32"/>
      <c r="M235" s="32"/>
      <c r="N235" s="32">
        <f t="shared" ref="N235:AQ235" si="1216">N204+N232-N231</f>
        <v>0</v>
      </c>
      <c r="O235" s="32"/>
      <c r="P235" s="32">
        <f t="shared" si="1216"/>
        <v>0</v>
      </c>
      <c r="Q235" s="32">
        <f t="shared" si="1216"/>
        <v>0</v>
      </c>
      <c r="R235" s="32">
        <f t="shared" si="1216"/>
        <v>0</v>
      </c>
      <c r="S235" s="32">
        <f t="shared" si="1216"/>
        <v>0</v>
      </c>
      <c r="T235" s="32">
        <f t="shared" si="1216"/>
        <v>0</v>
      </c>
      <c r="U235" s="32">
        <f t="shared" si="1216"/>
        <v>0</v>
      </c>
      <c r="V235" s="32">
        <f t="shared" si="1216"/>
        <v>0</v>
      </c>
      <c r="W235" s="32">
        <f t="shared" si="1216"/>
        <v>0</v>
      </c>
      <c r="X235" s="32">
        <f t="shared" si="1216"/>
        <v>0</v>
      </c>
      <c r="Y235" s="32">
        <f t="shared" si="1216"/>
        <v>0</v>
      </c>
      <c r="Z235" s="32">
        <f t="shared" si="1216"/>
        <v>0</v>
      </c>
      <c r="AA235" s="32">
        <f t="shared" si="1216"/>
        <v>0</v>
      </c>
      <c r="AB235" s="32">
        <f t="shared" si="1216"/>
        <v>0</v>
      </c>
      <c r="AC235" s="32">
        <f t="shared" si="1216"/>
        <v>2500</v>
      </c>
      <c r="AD235" s="32">
        <f t="shared" si="1216"/>
        <v>2500</v>
      </c>
      <c r="AE235" s="32">
        <f t="shared" si="1216"/>
        <v>2500</v>
      </c>
      <c r="AF235" s="32">
        <f t="shared" si="1216"/>
        <v>2500</v>
      </c>
      <c r="AG235" s="32">
        <f t="shared" si="1216"/>
        <v>2500</v>
      </c>
      <c r="AH235" s="32">
        <f t="shared" si="1216"/>
        <v>2500</v>
      </c>
      <c r="AI235" s="32">
        <f t="shared" si="1216"/>
        <v>2500</v>
      </c>
      <c r="AJ235" s="32">
        <f t="shared" si="1216"/>
        <v>0</v>
      </c>
      <c r="AK235" s="32">
        <f t="shared" si="1216"/>
        <v>0</v>
      </c>
      <c r="AL235" s="32">
        <f t="shared" si="1216"/>
        <v>0</v>
      </c>
      <c r="AM235" s="32">
        <f t="shared" si="1216"/>
        <v>0</v>
      </c>
      <c r="AN235" s="32">
        <f t="shared" si="1216"/>
        <v>0</v>
      </c>
      <c r="AO235" s="32">
        <f t="shared" si="1216"/>
        <v>0</v>
      </c>
      <c r="AP235" s="32">
        <f t="shared" si="1216"/>
        <v>0</v>
      </c>
      <c r="AQ235" s="32">
        <f t="shared" si="1216"/>
        <v>0</v>
      </c>
      <c r="AR235" s="32">
        <f t="shared" ref="AR235:BW235" si="1217">AR204+AR232-AR231</f>
        <v>0</v>
      </c>
      <c r="AS235" s="32">
        <f t="shared" si="1217"/>
        <v>0</v>
      </c>
      <c r="AT235" s="32">
        <f t="shared" si="1217"/>
        <v>0</v>
      </c>
      <c r="AU235" s="32">
        <f t="shared" si="1217"/>
        <v>0</v>
      </c>
      <c r="AV235" s="32">
        <f t="shared" si="1217"/>
        <v>0</v>
      </c>
      <c r="AW235" s="32">
        <f t="shared" si="1217"/>
        <v>0</v>
      </c>
      <c r="AX235" s="32">
        <f t="shared" si="1217"/>
        <v>0</v>
      </c>
      <c r="AY235" s="32">
        <f t="shared" si="1217"/>
        <v>0</v>
      </c>
      <c r="AZ235" s="32">
        <f t="shared" si="1217"/>
        <v>0</v>
      </c>
      <c r="BA235" s="32">
        <f t="shared" si="1217"/>
        <v>0</v>
      </c>
      <c r="BB235" s="32">
        <f t="shared" si="1217"/>
        <v>2500</v>
      </c>
      <c r="BC235" s="32">
        <f t="shared" si="1217"/>
        <v>2500</v>
      </c>
      <c r="BD235" s="32">
        <f t="shared" si="1217"/>
        <v>2500</v>
      </c>
      <c r="BE235" s="32">
        <f t="shared" si="1217"/>
        <v>2500</v>
      </c>
      <c r="BF235" s="32">
        <f t="shared" si="1217"/>
        <v>2500</v>
      </c>
      <c r="BG235" s="32">
        <f t="shared" si="1217"/>
        <v>2500</v>
      </c>
      <c r="BH235" s="32">
        <f t="shared" si="1217"/>
        <v>2500</v>
      </c>
      <c r="BI235" s="32">
        <f t="shared" si="1217"/>
        <v>0</v>
      </c>
      <c r="BJ235" s="32">
        <f t="shared" si="1217"/>
        <v>0</v>
      </c>
      <c r="BK235" s="32">
        <f t="shared" si="1217"/>
        <v>0</v>
      </c>
      <c r="BL235" s="32">
        <f t="shared" si="1217"/>
        <v>0</v>
      </c>
      <c r="BM235" s="32">
        <f t="shared" si="1217"/>
        <v>0</v>
      </c>
      <c r="BN235" s="32">
        <f t="shared" si="1217"/>
        <v>0</v>
      </c>
      <c r="BO235" s="32">
        <f t="shared" si="1217"/>
        <v>0</v>
      </c>
      <c r="BP235" s="32">
        <f t="shared" si="1217"/>
        <v>0</v>
      </c>
      <c r="BQ235" s="32">
        <f t="shared" si="1217"/>
        <v>0</v>
      </c>
      <c r="BR235" s="32">
        <f t="shared" si="1217"/>
        <v>0</v>
      </c>
      <c r="BS235" s="32">
        <f t="shared" si="1217"/>
        <v>0</v>
      </c>
      <c r="BT235" s="32">
        <f t="shared" si="1217"/>
        <v>0</v>
      </c>
      <c r="BU235" s="32">
        <f t="shared" si="1217"/>
        <v>0</v>
      </c>
      <c r="BV235" s="32">
        <f t="shared" si="1217"/>
        <v>0</v>
      </c>
      <c r="BW235" s="32">
        <f t="shared" si="1217"/>
        <v>0</v>
      </c>
      <c r="BX235" s="32">
        <f t="shared" ref="BX235:DG235" si="1218">BX204+BX232-BX231</f>
        <v>0</v>
      </c>
      <c r="BY235" s="32">
        <f t="shared" si="1218"/>
        <v>0</v>
      </c>
      <c r="BZ235" s="32">
        <f t="shared" si="1218"/>
        <v>0</v>
      </c>
      <c r="CA235" s="32">
        <f t="shared" si="1218"/>
        <v>2500</v>
      </c>
      <c r="CB235" s="32">
        <f t="shared" si="1218"/>
        <v>2500</v>
      </c>
      <c r="CC235" s="32">
        <f t="shared" si="1218"/>
        <v>2500</v>
      </c>
      <c r="CD235" s="32">
        <f t="shared" si="1218"/>
        <v>2500</v>
      </c>
      <c r="CE235" s="32">
        <f t="shared" si="1218"/>
        <v>2500</v>
      </c>
      <c r="CF235" s="32">
        <f t="shared" si="1218"/>
        <v>2500</v>
      </c>
      <c r="CG235" s="32">
        <f t="shared" si="1218"/>
        <v>2500</v>
      </c>
      <c r="CH235" s="32">
        <f t="shared" si="1218"/>
        <v>0</v>
      </c>
      <c r="CI235" s="32">
        <f t="shared" si="1218"/>
        <v>0</v>
      </c>
      <c r="CJ235" s="32">
        <f t="shared" si="1218"/>
        <v>0</v>
      </c>
      <c r="CK235" s="32">
        <f t="shared" si="1218"/>
        <v>0</v>
      </c>
      <c r="CL235" s="32">
        <f t="shared" si="1218"/>
        <v>0</v>
      </c>
      <c r="CM235" s="32">
        <f t="shared" si="1218"/>
        <v>0</v>
      </c>
      <c r="CN235" s="32">
        <f t="shared" si="1218"/>
        <v>0</v>
      </c>
      <c r="CO235" s="32">
        <f t="shared" si="1218"/>
        <v>0</v>
      </c>
      <c r="CP235" s="32">
        <f t="shared" si="1218"/>
        <v>0</v>
      </c>
      <c r="CQ235" s="32">
        <f t="shared" si="1218"/>
        <v>0</v>
      </c>
      <c r="CR235" s="32">
        <f t="shared" si="1218"/>
        <v>0</v>
      </c>
      <c r="CS235" s="32">
        <f t="shared" si="1218"/>
        <v>0</v>
      </c>
      <c r="CT235" s="32">
        <f t="shared" si="1218"/>
        <v>0</v>
      </c>
      <c r="CU235" s="32">
        <f t="shared" si="1218"/>
        <v>0</v>
      </c>
      <c r="CV235" s="32">
        <f t="shared" si="1218"/>
        <v>0</v>
      </c>
      <c r="CW235" s="32">
        <f t="shared" si="1218"/>
        <v>0</v>
      </c>
      <c r="CX235" s="32">
        <f t="shared" si="1218"/>
        <v>0</v>
      </c>
      <c r="CY235" s="32">
        <f t="shared" si="1218"/>
        <v>0</v>
      </c>
      <c r="CZ235" s="32">
        <f t="shared" si="1218"/>
        <v>0</v>
      </c>
      <c r="DA235" s="32">
        <f t="shared" si="1218"/>
        <v>0</v>
      </c>
      <c r="DB235" s="32">
        <f t="shared" si="1218"/>
        <v>0</v>
      </c>
      <c r="DC235" s="32">
        <f t="shared" si="1218"/>
        <v>0</v>
      </c>
      <c r="DD235" s="32">
        <f t="shared" si="1218"/>
        <v>0</v>
      </c>
      <c r="DE235" s="32">
        <f t="shared" si="1218"/>
        <v>0</v>
      </c>
      <c r="DF235" s="32">
        <f t="shared" si="1218"/>
        <v>0</v>
      </c>
      <c r="DG235" s="32">
        <f t="shared" si="1218"/>
        <v>0</v>
      </c>
    </row>
    <row r="236" spans="5:111">
      <c r="G236">
        <f>G235/G204</f>
        <v>0</v>
      </c>
      <c r="AK236" t="e">
        <f t="shared" ref="AK236" si="1219">AK235/AK204</f>
        <v>#DIV/0!</v>
      </c>
      <c r="BJ236" t="e">
        <f t="shared" ref="BJ236" si="1220">BJ235/BJ204</f>
        <v>#DIV/0!</v>
      </c>
      <c r="CI236" t="e">
        <f t="shared" ref="CI236" si="1221">CI235/CI204</f>
        <v>#DIV/0!</v>
      </c>
    </row>
    <row r="239" spans="5:111">
      <c r="G239" s="206">
        <f>G240+G241</f>
        <v>0</v>
      </c>
      <c r="H239" s="206"/>
      <c r="I239" s="206"/>
      <c r="J239" s="206"/>
      <c r="K239" s="206"/>
      <c r="L239" s="206"/>
      <c r="M239" s="206"/>
      <c r="N239" s="206">
        <f t="shared" ref="N239" si="1222">N240+N241</f>
        <v>0</v>
      </c>
      <c r="O239" s="206"/>
      <c r="P239" s="206">
        <f t="shared" ref="P239" si="1223">P240+P241</f>
        <v>0</v>
      </c>
      <c r="Q239" s="206">
        <f t="shared" ref="Q239" si="1224">Q240+Q241</f>
        <v>0</v>
      </c>
      <c r="R239" s="206">
        <f t="shared" ref="R239" si="1225">R240+R241</f>
        <v>0</v>
      </c>
      <c r="S239" s="206">
        <f t="shared" ref="S239" si="1226">S240+S241</f>
        <v>0</v>
      </c>
      <c r="T239" s="206">
        <f t="shared" ref="T239" si="1227">T240+T241</f>
        <v>0</v>
      </c>
      <c r="U239" s="206">
        <f t="shared" ref="U239" si="1228">U240+U241</f>
        <v>0</v>
      </c>
      <c r="V239" s="206">
        <f t="shared" ref="V239" si="1229">V240+V241</f>
        <v>0</v>
      </c>
      <c r="W239" s="206">
        <f t="shared" ref="W239" si="1230">W240+W241</f>
        <v>0</v>
      </c>
      <c r="X239" s="206">
        <f t="shared" ref="X239" si="1231">X240+X241</f>
        <v>0</v>
      </c>
      <c r="Y239" s="206">
        <f t="shared" ref="Y239" si="1232">Y240+Y241</f>
        <v>0</v>
      </c>
      <c r="Z239" s="206">
        <f t="shared" ref="Z239" si="1233">Z240+Z241</f>
        <v>0</v>
      </c>
      <c r="AA239" s="206">
        <f t="shared" ref="AA239" si="1234">AA240+AA241</f>
        <v>0</v>
      </c>
      <c r="AB239" s="206">
        <f t="shared" ref="AB239" si="1235">AB240+AB241</f>
        <v>0</v>
      </c>
      <c r="AC239" s="206">
        <f t="shared" ref="AC239" si="1236">AC240+AC241</f>
        <v>0</v>
      </c>
      <c r="AD239" s="206">
        <f t="shared" ref="AD239" si="1237">AD240+AD241</f>
        <v>0</v>
      </c>
      <c r="AE239" s="206">
        <f t="shared" ref="AE239" si="1238">AE240+AE241</f>
        <v>0</v>
      </c>
      <c r="AF239" s="206">
        <f t="shared" ref="AF239" si="1239">AF240+AF241</f>
        <v>0</v>
      </c>
      <c r="AG239" s="206">
        <f t="shared" ref="AG239" si="1240">AG240+AG241</f>
        <v>0</v>
      </c>
      <c r="AH239" s="206">
        <f t="shared" ref="AH239" si="1241">AH240+AH241</f>
        <v>0</v>
      </c>
      <c r="AI239" s="206">
        <f t="shared" ref="AI239" si="1242">AI240+AI241</f>
        <v>0</v>
      </c>
      <c r="AJ239" s="206">
        <f t="shared" ref="AJ239" si="1243">AJ240+AJ241</f>
        <v>0</v>
      </c>
      <c r="AK239" s="206">
        <f t="shared" ref="AK239" si="1244">AK240+AK241</f>
        <v>0</v>
      </c>
      <c r="AL239" s="206">
        <f t="shared" ref="AL239" si="1245">AL240+AL241</f>
        <v>0</v>
      </c>
      <c r="AM239" s="206">
        <f t="shared" ref="AM239" si="1246">AM240+AM241</f>
        <v>0</v>
      </c>
      <c r="AN239" s="206">
        <f t="shared" ref="AN239" si="1247">AN240+AN241</f>
        <v>0</v>
      </c>
      <c r="AO239" s="206">
        <f t="shared" ref="AO239" si="1248">AO240+AO241</f>
        <v>0</v>
      </c>
      <c r="AP239" s="206">
        <f t="shared" ref="AP239" si="1249">AP240+AP241</f>
        <v>0</v>
      </c>
      <c r="AQ239" s="206">
        <f t="shared" ref="AQ239" si="1250">AQ240+AQ241</f>
        <v>0</v>
      </c>
      <c r="AR239" s="206">
        <f t="shared" ref="AR239" si="1251">AR240+AR241</f>
        <v>0</v>
      </c>
      <c r="AS239" s="206">
        <f t="shared" ref="AS239" si="1252">AS240+AS241</f>
        <v>0</v>
      </c>
      <c r="AT239" s="206">
        <f t="shared" ref="AT239" si="1253">AT240+AT241</f>
        <v>0</v>
      </c>
      <c r="AU239" s="206">
        <f t="shared" ref="AU239" si="1254">AU240+AU241</f>
        <v>0</v>
      </c>
      <c r="AV239" s="206">
        <f t="shared" ref="AV239" si="1255">AV240+AV241</f>
        <v>0</v>
      </c>
      <c r="AW239" s="206">
        <f t="shared" ref="AW239" si="1256">AW240+AW241</f>
        <v>0</v>
      </c>
      <c r="AX239" s="206">
        <f t="shared" ref="AX239" si="1257">AX240+AX241</f>
        <v>0</v>
      </c>
      <c r="AY239" s="206">
        <f t="shared" ref="AY239" si="1258">AY240+AY241</f>
        <v>0</v>
      </c>
      <c r="AZ239" s="206">
        <f t="shared" ref="AZ239" si="1259">AZ240+AZ241</f>
        <v>0</v>
      </c>
      <c r="BA239" s="206">
        <f t="shared" ref="BA239" si="1260">BA240+BA241</f>
        <v>0</v>
      </c>
      <c r="BB239" s="206">
        <f t="shared" ref="BB239" si="1261">BB240+BB241</f>
        <v>0</v>
      </c>
      <c r="BC239" s="206">
        <f t="shared" ref="BC239" si="1262">BC240+BC241</f>
        <v>0</v>
      </c>
      <c r="BD239" s="206">
        <f t="shared" ref="BD239" si="1263">BD240+BD241</f>
        <v>0</v>
      </c>
      <c r="BE239" s="206">
        <f t="shared" ref="BE239" si="1264">BE240+BE241</f>
        <v>0</v>
      </c>
      <c r="BF239" s="206">
        <f t="shared" ref="BF239" si="1265">BF240+BF241</f>
        <v>0</v>
      </c>
      <c r="BG239" s="206">
        <f t="shared" ref="BG239" si="1266">BG240+BG241</f>
        <v>0</v>
      </c>
      <c r="BH239" s="206">
        <f t="shared" ref="BH239" si="1267">BH240+BH241</f>
        <v>0</v>
      </c>
      <c r="BI239" s="206">
        <f t="shared" ref="BI239" si="1268">BI240+BI241</f>
        <v>0</v>
      </c>
      <c r="BJ239" s="206">
        <f t="shared" ref="BJ239" si="1269">BJ240+BJ241</f>
        <v>0</v>
      </c>
      <c r="BK239" s="206">
        <f t="shared" ref="BK239" si="1270">BK240+BK241</f>
        <v>0</v>
      </c>
      <c r="BL239" s="206">
        <f t="shared" ref="BL239" si="1271">BL240+BL241</f>
        <v>0</v>
      </c>
      <c r="BM239" s="206">
        <f t="shared" ref="BM239" si="1272">BM240+BM241</f>
        <v>0</v>
      </c>
      <c r="BN239" s="206">
        <f t="shared" ref="BN239" si="1273">BN240+BN241</f>
        <v>0</v>
      </c>
      <c r="BO239" s="206">
        <f t="shared" ref="BO239" si="1274">BO240+BO241</f>
        <v>0</v>
      </c>
      <c r="BP239" s="206">
        <f t="shared" ref="BP239" si="1275">BP240+BP241</f>
        <v>0</v>
      </c>
      <c r="BQ239" s="206">
        <f t="shared" ref="BQ239" si="1276">BQ240+BQ241</f>
        <v>0</v>
      </c>
      <c r="BR239" s="206">
        <f t="shared" ref="BR239" si="1277">BR240+BR241</f>
        <v>0</v>
      </c>
      <c r="BS239" s="206">
        <f t="shared" ref="BS239" si="1278">BS240+BS241</f>
        <v>0</v>
      </c>
      <c r="BT239" s="206">
        <f t="shared" ref="BT239" si="1279">BT240+BT241</f>
        <v>0</v>
      </c>
      <c r="BU239" s="206">
        <f t="shared" ref="BU239" si="1280">BU240+BU241</f>
        <v>0</v>
      </c>
      <c r="BV239" s="206">
        <f t="shared" ref="BV239" si="1281">BV240+BV241</f>
        <v>0</v>
      </c>
      <c r="BW239" s="206">
        <f t="shared" ref="BW239" si="1282">BW240+BW241</f>
        <v>0</v>
      </c>
      <c r="BX239" s="206">
        <f t="shared" ref="BX239" si="1283">BX240+BX241</f>
        <v>0</v>
      </c>
      <c r="BY239" s="206">
        <f t="shared" ref="BY239" si="1284">BY240+BY241</f>
        <v>0</v>
      </c>
      <c r="BZ239" s="206">
        <f t="shared" ref="BZ239" si="1285">BZ240+BZ241</f>
        <v>0</v>
      </c>
      <c r="CA239" s="206">
        <f t="shared" ref="CA239" si="1286">CA240+CA241</f>
        <v>0</v>
      </c>
      <c r="CB239" s="206">
        <f t="shared" ref="CB239" si="1287">CB240+CB241</f>
        <v>0</v>
      </c>
      <c r="CC239" s="206">
        <f t="shared" ref="CC239" si="1288">CC240+CC241</f>
        <v>0</v>
      </c>
      <c r="CD239" s="206">
        <f t="shared" ref="CD239" si="1289">CD240+CD241</f>
        <v>0</v>
      </c>
      <c r="CE239" s="206">
        <f t="shared" ref="CE239" si="1290">CE240+CE241</f>
        <v>0</v>
      </c>
      <c r="CF239" s="206">
        <f t="shared" ref="CF239" si="1291">CF240+CF241</f>
        <v>0</v>
      </c>
      <c r="CG239" s="206">
        <f t="shared" ref="CG239" si="1292">CG240+CG241</f>
        <v>0</v>
      </c>
      <c r="CH239" s="206">
        <f t="shared" ref="CH239" si="1293">CH240+CH241</f>
        <v>0</v>
      </c>
      <c r="CI239" s="206">
        <f t="shared" ref="CI239" si="1294">CI240+CI241</f>
        <v>0</v>
      </c>
      <c r="CJ239" s="206">
        <f t="shared" ref="CJ239" si="1295">CJ240+CJ241</f>
        <v>0</v>
      </c>
      <c r="CK239" s="206">
        <f t="shared" ref="CK239" si="1296">CK240+CK241</f>
        <v>0</v>
      </c>
      <c r="CL239" s="206">
        <f t="shared" ref="CL239" si="1297">CL240+CL241</f>
        <v>0</v>
      </c>
      <c r="CM239" s="206">
        <f t="shared" ref="CM239" si="1298">CM240+CM241</f>
        <v>0</v>
      </c>
      <c r="CN239" s="206">
        <f t="shared" ref="CN239" si="1299">CN240+CN241</f>
        <v>0</v>
      </c>
      <c r="CO239" s="206">
        <f t="shared" ref="CO239" si="1300">CO240+CO241</f>
        <v>0</v>
      </c>
      <c r="CP239" s="206">
        <f t="shared" ref="CP239" si="1301">CP240+CP241</f>
        <v>0</v>
      </c>
      <c r="CQ239" s="206">
        <f t="shared" ref="CQ239" si="1302">CQ240+CQ241</f>
        <v>0</v>
      </c>
      <c r="CR239" s="206">
        <f t="shared" ref="CR239" si="1303">CR240+CR241</f>
        <v>0</v>
      </c>
      <c r="CS239" s="206">
        <f t="shared" ref="CS239" si="1304">CS240+CS241</f>
        <v>0</v>
      </c>
      <c r="CT239" s="206">
        <f t="shared" ref="CT239" si="1305">CT240+CT241</f>
        <v>0</v>
      </c>
      <c r="CU239" s="206">
        <f t="shared" ref="CU239" si="1306">CU240+CU241</f>
        <v>0</v>
      </c>
      <c r="CV239" s="206">
        <f t="shared" ref="CV239" si="1307">CV240+CV241</f>
        <v>0</v>
      </c>
      <c r="CW239" s="206">
        <f t="shared" ref="CW239" si="1308">CW240+CW241</f>
        <v>0</v>
      </c>
      <c r="CX239" s="206">
        <f t="shared" ref="CX239" si="1309">CX240+CX241</f>
        <v>0</v>
      </c>
      <c r="CY239" s="206">
        <f t="shared" ref="CY239" si="1310">CY240+CY241</f>
        <v>0</v>
      </c>
      <c r="CZ239" s="206">
        <f t="shared" ref="CZ239" si="1311">CZ240+CZ241</f>
        <v>0</v>
      </c>
      <c r="DA239" s="206">
        <f t="shared" ref="DA239" si="1312">DA240+DA241</f>
        <v>0</v>
      </c>
      <c r="DB239" s="206">
        <f t="shared" ref="DB239" si="1313">DB240+DB241</f>
        <v>0</v>
      </c>
      <c r="DC239" s="206">
        <f t="shared" ref="DC239" si="1314">DC240+DC241</f>
        <v>0</v>
      </c>
      <c r="DD239" s="206">
        <f t="shared" ref="DD239" si="1315">DD240+DD241</f>
        <v>0</v>
      </c>
      <c r="DE239" s="206">
        <f t="shared" ref="DE239" si="1316">DE240+DE241</f>
        <v>0</v>
      </c>
      <c r="DF239" s="206">
        <f t="shared" ref="DF239" si="1317">DF240+DF241</f>
        <v>0</v>
      </c>
      <c r="DG239" s="206">
        <f t="shared" ref="DG239" si="1318">DG240+DG241</f>
        <v>0</v>
      </c>
    </row>
    <row r="252" spans="4:102">
      <c r="D252" s="722">
        <v>2500</v>
      </c>
      <c r="E252" s="206">
        <v>2500</v>
      </c>
      <c r="F252" s="206">
        <v>2500</v>
      </c>
      <c r="G252" s="635">
        <v>2500</v>
      </c>
      <c r="H252" s="633">
        <v>2500</v>
      </c>
      <c r="I252" s="635">
        <v>2500</v>
      </c>
      <c r="J252" s="206">
        <v>2500</v>
      </c>
      <c r="AC252" s="722">
        <f t="shared" ref="AC252:BH252" si="1319">D252</f>
        <v>2500</v>
      </c>
      <c r="AD252" s="722">
        <f t="shared" si="1319"/>
        <v>2500</v>
      </c>
      <c r="AE252" s="722">
        <f t="shared" si="1319"/>
        <v>2500</v>
      </c>
      <c r="AF252" s="722">
        <f t="shared" si="1319"/>
        <v>2500</v>
      </c>
      <c r="AG252" s="722">
        <f t="shared" si="1319"/>
        <v>2500</v>
      </c>
      <c r="AH252" s="722">
        <f t="shared" si="1319"/>
        <v>2500</v>
      </c>
      <c r="AI252" s="722">
        <f t="shared" si="1319"/>
        <v>2500</v>
      </c>
      <c r="AJ252" s="722">
        <f t="shared" si="1319"/>
        <v>0</v>
      </c>
      <c r="AK252" s="722">
        <f t="shared" si="1319"/>
        <v>0</v>
      </c>
      <c r="AL252" s="722">
        <f t="shared" si="1319"/>
        <v>0</v>
      </c>
      <c r="AM252" s="722">
        <f t="shared" si="1319"/>
        <v>0</v>
      </c>
      <c r="AN252" s="722">
        <f t="shared" si="1319"/>
        <v>0</v>
      </c>
      <c r="AO252" s="722">
        <f t="shared" si="1319"/>
        <v>0</v>
      </c>
      <c r="AP252" s="722">
        <f t="shared" si="1319"/>
        <v>0</v>
      </c>
      <c r="AQ252" s="722">
        <f t="shared" si="1319"/>
        <v>0</v>
      </c>
      <c r="AR252" s="722">
        <f t="shared" si="1319"/>
        <v>0</v>
      </c>
      <c r="AS252" s="722">
        <f t="shared" si="1319"/>
        <v>0</v>
      </c>
      <c r="AT252" s="722">
        <f t="shared" si="1319"/>
        <v>0</v>
      </c>
      <c r="AU252" s="722">
        <f t="shared" si="1319"/>
        <v>0</v>
      </c>
      <c r="AV252" s="722">
        <f t="shared" si="1319"/>
        <v>0</v>
      </c>
      <c r="AW252" s="722">
        <f t="shared" si="1319"/>
        <v>0</v>
      </c>
      <c r="AX252" s="722">
        <f t="shared" si="1319"/>
        <v>0</v>
      </c>
      <c r="AY252" s="722">
        <f t="shared" si="1319"/>
        <v>0</v>
      </c>
      <c r="AZ252" s="722">
        <f t="shared" si="1319"/>
        <v>0</v>
      </c>
      <c r="BA252" s="722">
        <f t="shared" si="1319"/>
        <v>0</v>
      </c>
      <c r="BB252" s="722">
        <f t="shared" si="1319"/>
        <v>2500</v>
      </c>
      <c r="BC252" s="722">
        <f t="shared" si="1319"/>
        <v>2500</v>
      </c>
      <c r="BD252" s="722">
        <f t="shared" si="1319"/>
        <v>2500</v>
      </c>
      <c r="BE252" s="722">
        <f t="shared" si="1319"/>
        <v>2500</v>
      </c>
      <c r="BF252" s="722">
        <f t="shared" si="1319"/>
        <v>2500</v>
      </c>
      <c r="BG252" s="722">
        <f t="shared" si="1319"/>
        <v>2500</v>
      </c>
      <c r="BH252" s="722">
        <f t="shared" si="1319"/>
        <v>2500</v>
      </c>
      <c r="BI252" s="722">
        <f t="shared" ref="BI252:CN252" si="1320">AJ252</f>
        <v>0</v>
      </c>
      <c r="BJ252" s="722">
        <f t="shared" si="1320"/>
        <v>0</v>
      </c>
      <c r="BK252" s="722">
        <f t="shared" si="1320"/>
        <v>0</v>
      </c>
      <c r="BL252" s="722">
        <f t="shared" si="1320"/>
        <v>0</v>
      </c>
      <c r="BM252" s="722">
        <f t="shared" si="1320"/>
        <v>0</v>
      </c>
      <c r="BN252" s="722">
        <f t="shared" si="1320"/>
        <v>0</v>
      </c>
      <c r="BO252" s="722">
        <f t="shared" si="1320"/>
        <v>0</v>
      </c>
      <c r="BP252" s="722">
        <f t="shared" si="1320"/>
        <v>0</v>
      </c>
      <c r="BQ252" s="722">
        <f t="shared" si="1320"/>
        <v>0</v>
      </c>
      <c r="BR252" s="722">
        <f t="shared" si="1320"/>
        <v>0</v>
      </c>
      <c r="BS252" s="722">
        <f t="shared" si="1320"/>
        <v>0</v>
      </c>
      <c r="BT252" s="722">
        <f t="shared" si="1320"/>
        <v>0</v>
      </c>
      <c r="BU252" s="722">
        <f t="shared" si="1320"/>
        <v>0</v>
      </c>
      <c r="BV252" s="722">
        <f t="shared" si="1320"/>
        <v>0</v>
      </c>
      <c r="BW252" s="722">
        <f t="shared" si="1320"/>
        <v>0</v>
      </c>
      <c r="BX252" s="722">
        <f t="shared" si="1320"/>
        <v>0</v>
      </c>
      <c r="BY252" s="722">
        <f t="shared" si="1320"/>
        <v>0</v>
      </c>
      <c r="BZ252" s="722">
        <f t="shared" si="1320"/>
        <v>0</v>
      </c>
      <c r="CA252" s="722">
        <f t="shared" si="1320"/>
        <v>2500</v>
      </c>
      <c r="CB252" s="722">
        <f t="shared" si="1320"/>
        <v>2500</v>
      </c>
      <c r="CC252" s="722">
        <f t="shared" si="1320"/>
        <v>2500</v>
      </c>
      <c r="CD252" s="722">
        <f t="shared" si="1320"/>
        <v>2500</v>
      </c>
      <c r="CE252" s="722">
        <f t="shared" si="1320"/>
        <v>2500</v>
      </c>
      <c r="CF252" s="722">
        <f t="shared" si="1320"/>
        <v>2500</v>
      </c>
      <c r="CG252" s="722">
        <f t="shared" si="1320"/>
        <v>2500</v>
      </c>
      <c r="CH252" s="722">
        <f t="shared" si="1320"/>
        <v>0</v>
      </c>
      <c r="CI252" s="722">
        <f t="shared" si="1320"/>
        <v>0</v>
      </c>
      <c r="CJ252" s="722">
        <f t="shared" si="1320"/>
        <v>0</v>
      </c>
      <c r="CK252" s="722">
        <f t="shared" si="1320"/>
        <v>0</v>
      </c>
      <c r="CL252" s="722">
        <f t="shared" si="1320"/>
        <v>0</v>
      </c>
      <c r="CM252" s="722">
        <f t="shared" si="1320"/>
        <v>0</v>
      </c>
      <c r="CN252" s="722">
        <f t="shared" si="1320"/>
        <v>0</v>
      </c>
      <c r="CO252" s="722">
        <f t="shared" ref="CO252:CX252" si="1321">BP252</f>
        <v>0</v>
      </c>
      <c r="CP252" s="722">
        <f t="shared" si="1321"/>
        <v>0</v>
      </c>
      <c r="CQ252" s="722">
        <f t="shared" si="1321"/>
        <v>0</v>
      </c>
      <c r="CR252" s="722">
        <f t="shared" si="1321"/>
        <v>0</v>
      </c>
      <c r="CS252" s="722">
        <f t="shared" si="1321"/>
        <v>0</v>
      </c>
      <c r="CT252" s="722">
        <f t="shared" si="1321"/>
        <v>0</v>
      </c>
      <c r="CU252" s="722">
        <f t="shared" si="1321"/>
        <v>0</v>
      </c>
      <c r="CV252" s="722">
        <f t="shared" si="1321"/>
        <v>0</v>
      </c>
      <c r="CW252" s="722">
        <f t="shared" si="1321"/>
        <v>0</v>
      </c>
      <c r="CX252" s="722">
        <f t="shared" si="1321"/>
        <v>0</v>
      </c>
    </row>
    <row r="272" spans="5:5">
      <c r="E272" t="s">
        <v>1178</v>
      </c>
    </row>
    <row r="273" spans="5:111">
      <c r="E273" t="s">
        <v>1179</v>
      </c>
      <c r="N273">
        <f t="shared" ref="N273" si="1322">N271+N272</f>
        <v>0</v>
      </c>
      <c r="P273">
        <f t="shared" ref="P273" si="1323">P271+P272</f>
        <v>0</v>
      </c>
      <c r="Q273">
        <f t="shared" ref="Q273" si="1324">Q271+Q272</f>
        <v>0</v>
      </c>
      <c r="R273">
        <f t="shared" ref="R273" si="1325">R271+R272</f>
        <v>0</v>
      </c>
      <c r="S273">
        <f t="shared" ref="S273" si="1326">S271+S272</f>
        <v>0</v>
      </c>
      <c r="T273">
        <f t="shared" ref="T273" si="1327">T271+T272</f>
        <v>0</v>
      </c>
      <c r="U273">
        <f t="shared" ref="U273" si="1328">U271+U272</f>
        <v>0</v>
      </c>
      <c r="V273">
        <f t="shared" ref="V273" si="1329">V271+V272</f>
        <v>0</v>
      </c>
      <c r="W273">
        <f t="shared" ref="W273" si="1330">W271+W272</f>
        <v>0</v>
      </c>
      <c r="X273">
        <f t="shared" ref="X273" si="1331">X271+X272</f>
        <v>0</v>
      </c>
      <c r="Y273">
        <f t="shared" ref="Y273" si="1332">Y271+Y272</f>
        <v>0</v>
      </c>
      <c r="Z273">
        <f t="shared" ref="Z273" si="1333">Z271+Z272</f>
        <v>0</v>
      </c>
      <c r="AA273">
        <f t="shared" ref="AA273" si="1334">AA271+AA272</f>
        <v>0</v>
      </c>
      <c r="AB273">
        <f t="shared" ref="AB273" si="1335">AB271+AB272</f>
        <v>0</v>
      </c>
      <c r="AC273">
        <f t="shared" ref="AC273" si="1336">AC271+AC272</f>
        <v>0</v>
      </c>
      <c r="AD273">
        <f t="shared" ref="AD273" si="1337">AD271+AD272</f>
        <v>0</v>
      </c>
      <c r="AE273">
        <f t="shared" ref="AE273" si="1338">AE271+AE272</f>
        <v>0</v>
      </c>
      <c r="AF273">
        <f t="shared" ref="AF273" si="1339">AF271+AF272</f>
        <v>0</v>
      </c>
      <c r="AG273">
        <f t="shared" ref="AG273" si="1340">AG271+AG272</f>
        <v>0</v>
      </c>
      <c r="AH273">
        <f t="shared" ref="AH273" si="1341">AH271+AH272</f>
        <v>0</v>
      </c>
      <c r="AI273">
        <f t="shared" ref="AI273" si="1342">AI271+AI272</f>
        <v>0</v>
      </c>
      <c r="AJ273">
        <f t="shared" ref="AJ273" si="1343">AJ271+AJ272</f>
        <v>0</v>
      </c>
      <c r="AK273">
        <f t="shared" ref="AK273" si="1344">AK271+AK272</f>
        <v>0</v>
      </c>
      <c r="AL273">
        <f t="shared" ref="AL273" si="1345">AL271+AL272</f>
        <v>0</v>
      </c>
      <c r="AM273">
        <f t="shared" ref="AM273" si="1346">AM271+AM272</f>
        <v>0</v>
      </c>
      <c r="AN273">
        <f t="shared" ref="AN273" si="1347">AN271+AN272</f>
        <v>0</v>
      </c>
      <c r="AO273">
        <f t="shared" ref="AO273" si="1348">AO271+AO272</f>
        <v>0</v>
      </c>
      <c r="AP273">
        <f t="shared" ref="AP273" si="1349">AP271+AP272</f>
        <v>0</v>
      </c>
      <c r="AQ273">
        <f t="shared" ref="AQ273" si="1350">AQ271+AQ272</f>
        <v>0</v>
      </c>
      <c r="AR273">
        <f t="shared" ref="AR273" si="1351">AR271+AR272</f>
        <v>0</v>
      </c>
      <c r="AS273">
        <f t="shared" ref="AS273" si="1352">AS271+AS272</f>
        <v>0</v>
      </c>
      <c r="AT273">
        <f t="shared" ref="AT273" si="1353">AT271+AT272</f>
        <v>0</v>
      </c>
      <c r="AU273">
        <f t="shared" ref="AU273" si="1354">AU271+AU272</f>
        <v>0</v>
      </c>
      <c r="AV273">
        <f t="shared" ref="AV273" si="1355">AV271+AV272</f>
        <v>0</v>
      </c>
      <c r="AW273">
        <f t="shared" ref="AW273" si="1356">AW271+AW272</f>
        <v>0</v>
      </c>
      <c r="AX273">
        <f t="shared" ref="AX273" si="1357">AX271+AX272</f>
        <v>0</v>
      </c>
      <c r="AY273">
        <f t="shared" ref="AY273" si="1358">AY271+AY272</f>
        <v>0</v>
      </c>
      <c r="AZ273">
        <f t="shared" ref="AZ273" si="1359">AZ271+AZ272</f>
        <v>0</v>
      </c>
      <c r="BA273">
        <f t="shared" ref="BA273" si="1360">BA271+BA272</f>
        <v>0</v>
      </c>
      <c r="BB273">
        <f t="shared" ref="BB273" si="1361">BB271+BB272</f>
        <v>0</v>
      </c>
      <c r="BC273">
        <f t="shared" ref="BC273" si="1362">BC271+BC272</f>
        <v>0</v>
      </c>
      <c r="BD273">
        <f t="shared" ref="BD273" si="1363">BD271+BD272</f>
        <v>0</v>
      </c>
      <c r="BE273">
        <f t="shared" ref="BE273" si="1364">BE271+BE272</f>
        <v>0</v>
      </c>
      <c r="BF273">
        <f t="shared" ref="BF273" si="1365">BF271+BF272</f>
        <v>0</v>
      </c>
      <c r="BG273">
        <f t="shared" ref="BG273" si="1366">BG271+BG272</f>
        <v>0</v>
      </c>
      <c r="BH273">
        <f t="shared" ref="BH273" si="1367">BH271+BH272</f>
        <v>0</v>
      </c>
      <c r="BI273">
        <f t="shared" ref="BI273" si="1368">BI271+BI272</f>
        <v>0</v>
      </c>
      <c r="BJ273">
        <f t="shared" ref="BJ273" si="1369">BJ271+BJ272</f>
        <v>0</v>
      </c>
      <c r="BK273">
        <f t="shared" ref="BK273" si="1370">BK271+BK272</f>
        <v>0</v>
      </c>
      <c r="BL273">
        <f t="shared" ref="BL273" si="1371">BL271+BL272</f>
        <v>0</v>
      </c>
      <c r="BM273">
        <f t="shared" ref="BM273" si="1372">BM271+BM272</f>
        <v>0</v>
      </c>
      <c r="BN273">
        <f t="shared" ref="BN273" si="1373">BN271+BN272</f>
        <v>0</v>
      </c>
      <c r="BO273">
        <f t="shared" ref="BO273" si="1374">BO271+BO272</f>
        <v>0</v>
      </c>
      <c r="BP273">
        <f t="shared" ref="BP273" si="1375">BP271+BP272</f>
        <v>0</v>
      </c>
      <c r="BQ273">
        <f t="shared" ref="BQ273" si="1376">BQ271+BQ272</f>
        <v>0</v>
      </c>
      <c r="BR273">
        <f t="shared" ref="BR273" si="1377">BR271+BR272</f>
        <v>0</v>
      </c>
      <c r="BS273">
        <f t="shared" ref="BS273" si="1378">BS271+BS272</f>
        <v>0</v>
      </c>
      <c r="BT273">
        <f t="shared" ref="BT273" si="1379">BT271+BT272</f>
        <v>0</v>
      </c>
      <c r="BU273">
        <f t="shared" ref="BU273" si="1380">BU271+BU272</f>
        <v>0</v>
      </c>
      <c r="BV273">
        <f t="shared" ref="BV273" si="1381">BV271+BV272</f>
        <v>0</v>
      </c>
      <c r="BW273">
        <f t="shared" ref="BW273" si="1382">BW271+BW272</f>
        <v>0</v>
      </c>
      <c r="BX273">
        <f t="shared" ref="BX273" si="1383">BX271+BX272</f>
        <v>0</v>
      </c>
      <c r="BY273">
        <f t="shared" ref="BY273" si="1384">BY271+BY272</f>
        <v>0</v>
      </c>
      <c r="BZ273">
        <f t="shared" ref="BZ273" si="1385">BZ271+BZ272</f>
        <v>0</v>
      </c>
      <c r="CA273">
        <f t="shared" ref="CA273" si="1386">CA271+CA272</f>
        <v>0</v>
      </c>
      <c r="CB273">
        <f t="shared" ref="CB273" si="1387">CB271+CB272</f>
        <v>0</v>
      </c>
      <c r="CC273">
        <f t="shared" ref="CC273" si="1388">CC271+CC272</f>
        <v>0</v>
      </c>
      <c r="CD273">
        <f t="shared" ref="CD273" si="1389">CD271+CD272</f>
        <v>0</v>
      </c>
      <c r="CE273">
        <f t="shared" ref="CE273" si="1390">CE271+CE272</f>
        <v>0</v>
      </c>
      <c r="CF273">
        <f t="shared" ref="CF273" si="1391">CF271+CF272</f>
        <v>0</v>
      </c>
      <c r="CG273">
        <f t="shared" ref="CG273" si="1392">CG271+CG272</f>
        <v>0</v>
      </c>
      <c r="CH273">
        <f t="shared" ref="CH273" si="1393">CH271+CH272</f>
        <v>0</v>
      </c>
      <c r="CI273">
        <f t="shared" ref="CI273" si="1394">CI271+CI272</f>
        <v>0</v>
      </c>
      <c r="CJ273">
        <f t="shared" ref="CJ273" si="1395">CJ271+CJ272</f>
        <v>0</v>
      </c>
      <c r="CK273">
        <f t="shared" ref="CK273" si="1396">CK271+CK272</f>
        <v>0</v>
      </c>
      <c r="CL273">
        <f t="shared" ref="CL273" si="1397">CL271+CL272</f>
        <v>0</v>
      </c>
      <c r="CM273">
        <f t="shared" ref="CM273" si="1398">CM271+CM272</f>
        <v>0</v>
      </c>
      <c r="CN273">
        <f t="shared" ref="CN273" si="1399">CN271+CN272</f>
        <v>0</v>
      </c>
      <c r="CO273">
        <f t="shared" ref="CO273" si="1400">CO271+CO272</f>
        <v>0</v>
      </c>
      <c r="CP273">
        <f t="shared" ref="CP273" si="1401">CP271+CP272</f>
        <v>0</v>
      </c>
      <c r="CQ273">
        <f t="shared" ref="CQ273" si="1402">CQ271+CQ272</f>
        <v>0</v>
      </c>
      <c r="CR273">
        <f t="shared" ref="CR273" si="1403">CR271+CR272</f>
        <v>0</v>
      </c>
      <c r="CS273">
        <f t="shared" ref="CS273" si="1404">CS271+CS272</f>
        <v>0</v>
      </c>
      <c r="CT273">
        <f t="shared" ref="CT273" si="1405">CT271+CT272</f>
        <v>0</v>
      </c>
      <c r="CU273">
        <f t="shared" ref="CU273" si="1406">CU271+CU272</f>
        <v>0</v>
      </c>
      <c r="CV273">
        <f t="shared" ref="CV273" si="1407">CV271+CV272</f>
        <v>0</v>
      </c>
      <c r="CW273">
        <f t="shared" ref="CW273" si="1408">CW271+CW272</f>
        <v>0</v>
      </c>
      <c r="CX273">
        <f t="shared" ref="CX273" si="1409">CX271+CX272</f>
        <v>0</v>
      </c>
      <c r="CY273">
        <f t="shared" ref="CY273" si="1410">CY271+CY272</f>
        <v>0</v>
      </c>
      <c r="CZ273">
        <f t="shared" ref="CZ273" si="1411">CZ271+CZ272</f>
        <v>0</v>
      </c>
      <c r="DA273">
        <f t="shared" ref="DA273" si="1412">DA271+DA272</f>
        <v>0</v>
      </c>
      <c r="DB273">
        <f t="shared" ref="DB273" si="1413">DB271+DB272</f>
        <v>0</v>
      </c>
      <c r="DC273">
        <f t="shared" ref="DC273" si="1414">DC271+DC272</f>
        <v>0</v>
      </c>
      <c r="DD273">
        <f t="shared" ref="DD273" si="1415">DD271+DD272</f>
        <v>0</v>
      </c>
      <c r="DE273">
        <f t="shared" ref="DE273" si="1416">DE271+DE272</f>
        <v>0</v>
      </c>
      <c r="DF273">
        <f t="shared" ref="DF273" si="1417">DF271+DF272</f>
        <v>0</v>
      </c>
      <c r="DG273">
        <f t="shared" ref="DG273" si="1418">DG271+DG272</f>
        <v>0</v>
      </c>
    </row>
    <row r="275" spans="5:111">
      <c r="E275" t="s">
        <v>1180</v>
      </c>
      <c r="N275">
        <f>N246+N274-N273</f>
        <v>0</v>
      </c>
      <c r="P275">
        <f t="shared" ref="P275" si="1419">P246+P274-P273</f>
        <v>0</v>
      </c>
      <c r="Q275">
        <f t="shared" ref="Q275" si="1420">Q246+Q274-Q273</f>
        <v>0</v>
      </c>
      <c r="R275">
        <f t="shared" ref="R275" si="1421">R246+R274-R273</f>
        <v>0</v>
      </c>
      <c r="S275">
        <f t="shared" ref="S275" si="1422">S246+S274-S273</f>
        <v>0</v>
      </c>
      <c r="T275">
        <f t="shared" ref="T275" si="1423">T246+T274-T273</f>
        <v>0</v>
      </c>
      <c r="U275">
        <f t="shared" ref="U275" si="1424">U246+U274-U273</f>
        <v>0</v>
      </c>
      <c r="V275">
        <f t="shared" ref="V275" si="1425">V246+V274-V273</f>
        <v>0</v>
      </c>
      <c r="W275">
        <f t="shared" ref="W275" si="1426">W246+W274-W273</f>
        <v>0</v>
      </c>
      <c r="X275">
        <f t="shared" ref="X275" si="1427">X246+X274-X273</f>
        <v>0</v>
      </c>
      <c r="Y275">
        <f t="shared" ref="Y275" si="1428">Y246+Y274-Y273</f>
        <v>0</v>
      </c>
      <c r="Z275">
        <f t="shared" ref="Z275" si="1429">Z246+Z274-Z273</f>
        <v>0</v>
      </c>
      <c r="AA275">
        <f t="shared" ref="AA275" si="1430">AA246+AA274-AA273</f>
        <v>0</v>
      </c>
      <c r="AB275">
        <f t="shared" ref="AB275" si="1431">AB246+AB274-AB273</f>
        <v>0</v>
      </c>
      <c r="AC275">
        <f t="shared" ref="AC275" si="1432">AC246+AC274-AC273</f>
        <v>0</v>
      </c>
      <c r="AD275">
        <f t="shared" ref="AD275" si="1433">AD246+AD274-AD273</f>
        <v>0</v>
      </c>
      <c r="AE275">
        <f t="shared" ref="AE275" si="1434">AE246+AE274-AE273</f>
        <v>0</v>
      </c>
      <c r="AF275">
        <f t="shared" ref="AF275" si="1435">AF246+AF274-AF273</f>
        <v>0</v>
      </c>
      <c r="AG275">
        <f t="shared" ref="AG275" si="1436">AG246+AG274-AG273</f>
        <v>0</v>
      </c>
      <c r="AH275">
        <f t="shared" ref="AH275" si="1437">AH246+AH274-AH273</f>
        <v>0</v>
      </c>
      <c r="AI275">
        <f t="shared" ref="AI275" si="1438">AI246+AI274-AI273</f>
        <v>0</v>
      </c>
      <c r="AJ275">
        <f t="shared" ref="AJ275" si="1439">AJ246+AJ274-AJ273</f>
        <v>0</v>
      </c>
      <c r="AK275">
        <f t="shared" ref="AK275" si="1440">AK246+AK274-AK273</f>
        <v>0</v>
      </c>
      <c r="AL275">
        <f t="shared" ref="AL275" si="1441">AL246+AL274-AL273</f>
        <v>0</v>
      </c>
      <c r="AM275">
        <f t="shared" ref="AM275" si="1442">AM246+AM274-AM273</f>
        <v>0</v>
      </c>
      <c r="AN275">
        <f t="shared" ref="AN275" si="1443">AN246+AN274-AN273</f>
        <v>0</v>
      </c>
      <c r="AO275">
        <f t="shared" ref="AO275" si="1444">AO246+AO274-AO273</f>
        <v>0</v>
      </c>
      <c r="AP275">
        <f t="shared" ref="AP275" si="1445">AP246+AP274-AP273</f>
        <v>0</v>
      </c>
      <c r="AQ275">
        <f t="shared" ref="AQ275" si="1446">AQ246+AQ274-AQ273</f>
        <v>0</v>
      </c>
      <c r="AR275">
        <f t="shared" ref="AR275" si="1447">AR246+AR274-AR273</f>
        <v>0</v>
      </c>
      <c r="AS275">
        <f t="shared" ref="AS275" si="1448">AS246+AS274-AS273</f>
        <v>0</v>
      </c>
      <c r="AT275">
        <f t="shared" ref="AT275" si="1449">AT246+AT274-AT273</f>
        <v>0</v>
      </c>
      <c r="AU275">
        <f t="shared" ref="AU275" si="1450">AU246+AU274-AU273</f>
        <v>0</v>
      </c>
      <c r="AV275">
        <f t="shared" ref="AV275" si="1451">AV246+AV274-AV273</f>
        <v>0</v>
      </c>
      <c r="AW275">
        <f t="shared" ref="AW275" si="1452">AW246+AW274-AW273</f>
        <v>0</v>
      </c>
      <c r="AX275">
        <f t="shared" ref="AX275" si="1453">AX246+AX274-AX273</f>
        <v>0</v>
      </c>
      <c r="AY275">
        <f t="shared" ref="AY275" si="1454">AY246+AY274-AY273</f>
        <v>0</v>
      </c>
      <c r="AZ275">
        <f t="shared" ref="AZ275" si="1455">AZ246+AZ274-AZ273</f>
        <v>0</v>
      </c>
      <c r="BA275">
        <f t="shared" ref="BA275" si="1456">BA246+BA274-BA273</f>
        <v>0</v>
      </c>
      <c r="BB275">
        <f t="shared" ref="BB275" si="1457">BB246+BB274-BB273</f>
        <v>0</v>
      </c>
      <c r="BC275">
        <f t="shared" ref="BC275" si="1458">BC246+BC274-BC273</f>
        <v>0</v>
      </c>
      <c r="BD275">
        <f t="shared" ref="BD275" si="1459">BD246+BD274-BD273</f>
        <v>0</v>
      </c>
      <c r="BE275">
        <f t="shared" ref="BE275" si="1460">BE246+BE274-BE273</f>
        <v>0</v>
      </c>
      <c r="BF275">
        <f t="shared" ref="BF275" si="1461">BF246+BF274-BF273</f>
        <v>0</v>
      </c>
      <c r="BG275">
        <f t="shared" ref="BG275" si="1462">BG246+BG274-BG273</f>
        <v>0</v>
      </c>
      <c r="BH275">
        <f t="shared" ref="BH275" si="1463">BH246+BH274-BH273</f>
        <v>0</v>
      </c>
      <c r="BI275">
        <f t="shared" ref="BI275" si="1464">BI246+BI274-BI273</f>
        <v>0</v>
      </c>
      <c r="BJ275">
        <f t="shared" ref="BJ275" si="1465">BJ246+BJ274-BJ273</f>
        <v>0</v>
      </c>
      <c r="BK275">
        <f t="shared" ref="BK275" si="1466">BK246+BK274-BK273</f>
        <v>0</v>
      </c>
      <c r="BL275">
        <f t="shared" ref="BL275" si="1467">BL246+BL274-BL273</f>
        <v>0</v>
      </c>
      <c r="BM275">
        <f t="shared" ref="BM275" si="1468">BM246+BM274-BM273</f>
        <v>0</v>
      </c>
      <c r="BN275">
        <f t="shared" ref="BN275" si="1469">BN246+BN274-BN273</f>
        <v>0</v>
      </c>
      <c r="BO275">
        <f t="shared" ref="BO275" si="1470">BO246+BO274-BO273</f>
        <v>0</v>
      </c>
      <c r="BP275">
        <f t="shared" ref="BP275" si="1471">BP246+BP274-BP273</f>
        <v>0</v>
      </c>
      <c r="BQ275">
        <f t="shared" ref="BQ275" si="1472">BQ246+BQ274-BQ273</f>
        <v>0</v>
      </c>
      <c r="BR275">
        <f t="shared" ref="BR275" si="1473">BR246+BR274-BR273</f>
        <v>0</v>
      </c>
      <c r="BS275">
        <f t="shared" ref="BS275" si="1474">BS246+BS274-BS273</f>
        <v>0</v>
      </c>
      <c r="BT275">
        <f t="shared" ref="BT275" si="1475">BT246+BT274-BT273</f>
        <v>0</v>
      </c>
      <c r="BU275">
        <f t="shared" ref="BU275" si="1476">BU246+BU274-BU273</f>
        <v>0</v>
      </c>
      <c r="BV275">
        <f t="shared" ref="BV275" si="1477">BV246+BV274-BV273</f>
        <v>0</v>
      </c>
      <c r="BW275">
        <f t="shared" ref="BW275" si="1478">BW246+BW274-BW273</f>
        <v>0</v>
      </c>
      <c r="BX275">
        <f t="shared" ref="BX275" si="1479">BX246+BX274-BX273</f>
        <v>0</v>
      </c>
      <c r="BY275">
        <f t="shared" ref="BY275" si="1480">BY246+BY274-BY273</f>
        <v>0</v>
      </c>
      <c r="BZ275">
        <f t="shared" ref="BZ275" si="1481">BZ246+BZ274-BZ273</f>
        <v>0</v>
      </c>
      <c r="CA275">
        <f t="shared" ref="CA275" si="1482">CA246+CA274-CA273</f>
        <v>0</v>
      </c>
      <c r="CB275">
        <f t="shared" ref="CB275" si="1483">CB246+CB274-CB273</f>
        <v>0</v>
      </c>
      <c r="CC275">
        <f t="shared" ref="CC275" si="1484">CC246+CC274-CC273</f>
        <v>0</v>
      </c>
      <c r="CD275">
        <f t="shared" ref="CD275" si="1485">CD246+CD274-CD273</f>
        <v>0</v>
      </c>
      <c r="CE275">
        <f t="shared" ref="CE275" si="1486">CE246+CE274-CE273</f>
        <v>0</v>
      </c>
      <c r="CF275">
        <f t="shared" ref="CF275" si="1487">CF246+CF274-CF273</f>
        <v>0</v>
      </c>
      <c r="CG275">
        <f t="shared" ref="CG275" si="1488">CG246+CG274-CG273</f>
        <v>0</v>
      </c>
      <c r="CH275">
        <f t="shared" ref="CH275" si="1489">CH246+CH274-CH273</f>
        <v>0</v>
      </c>
      <c r="CI275">
        <f t="shared" ref="CI275" si="1490">CI246+CI274-CI273</f>
        <v>0</v>
      </c>
      <c r="CJ275">
        <f t="shared" ref="CJ275" si="1491">CJ246+CJ274-CJ273</f>
        <v>0</v>
      </c>
      <c r="CK275">
        <f t="shared" ref="CK275" si="1492">CK246+CK274-CK273</f>
        <v>0</v>
      </c>
      <c r="CL275">
        <f t="shared" ref="CL275" si="1493">CL246+CL274-CL273</f>
        <v>0</v>
      </c>
      <c r="CM275">
        <f t="shared" ref="CM275" si="1494">CM246+CM274-CM273</f>
        <v>0</v>
      </c>
      <c r="CN275">
        <f t="shared" ref="CN275" si="1495">CN246+CN274-CN273</f>
        <v>0</v>
      </c>
      <c r="CO275">
        <f t="shared" ref="CO275" si="1496">CO246+CO274-CO273</f>
        <v>0</v>
      </c>
      <c r="CP275">
        <f t="shared" ref="CP275" si="1497">CP246+CP274-CP273</f>
        <v>0</v>
      </c>
      <c r="CQ275">
        <f t="shared" ref="CQ275" si="1498">CQ246+CQ274-CQ273</f>
        <v>0</v>
      </c>
      <c r="CR275">
        <f t="shared" ref="CR275" si="1499">CR246+CR274-CR273</f>
        <v>0</v>
      </c>
      <c r="CS275">
        <f t="shared" ref="CS275" si="1500">CS246+CS274-CS273</f>
        <v>0</v>
      </c>
      <c r="CT275">
        <f t="shared" ref="CT275" si="1501">CT246+CT274-CT273</f>
        <v>0</v>
      </c>
      <c r="CU275">
        <f t="shared" ref="CU275" si="1502">CU246+CU274-CU273</f>
        <v>0</v>
      </c>
      <c r="CV275">
        <f t="shared" ref="CV275" si="1503">CV246+CV274-CV273</f>
        <v>0</v>
      </c>
      <c r="CW275">
        <f t="shared" ref="CW275" si="1504">CW246+CW274-CW273</f>
        <v>0</v>
      </c>
      <c r="CX275">
        <f t="shared" ref="CX275" si="1505">CX246+CX274-CX273</f>
        <v>0</v>
      </c>
      <c r="CY275">
        <f t="shared" ref="CY275" si="1506">CY246+CY274-CY273</f>
        <v>0</v>
      </c>
      <c r="CZ275">
        <f t="shared" ref="CZ275" si="1507">CZ246+CZ274-CZ273</f>
        <v>0</v>
      </c>
      <c r="DA275">
        <f t="shared" ref="DA275" si="1508">DA246+DA274-DA273</f>
        <v>0</v>
      </c>
      <c r="DB275">
        <f t="shared" ref="DB275" si="1509">DB246+DB274-DB273</f>
        <v>0</v>
      </c>
      <c r="DC275">
        <f t="shared" ref="DC275" si="1510">DC246+DC274-DC273</f>
        <v>0</v>
      </c>
      <c r="DD275">
        <f t="shared" ref="DD275" si="1511">DD246+DD274-DD273</f>
        <v>0</v>
      </c>
      <c r="DE275">
        <f t="shared" ref="DE275" si="1512">DE246+DE274-DE273</f>
        <v>0</v>
      </c>
      <c r="DF275">
        <f t="shared" ref="DF275" si="1513">DF246+DF274-DF273</f>
        <v>0</v>
      </c>
      <c r="DG275">
        <f t="shared" ref="DG275" si="1514">DG246+DG274-DG273</f>
        <v>0</v>
      </c>
    </row>
    <row r="277" spans="5:111">
      <c r="L277" s="32"/>
      <c r="M277" s="32"/>
      <c r="N277" s="32">
        <f t="shared" ref="N277:AQ277" si="1515">N246+N274-N273</f>
        <v>0</v>
      </c>
      <c r="O277" s="32"/>
      <c r="P277" s="32">
        <f t="shared" si="1515"/>
        <v>0</v>
      </c>
      <c r="Q277" s="32">
        <f t="shared" si="1515"/>
        <v>0</v>
      </c>
      <c r="R277" s="32">
        <f t="shared" si="1515"/>
        <v>0</v>
      </c>
      <c r="S277" s="32">
        <f t="shared" si="1515"/>
        <v>0</v>
      </c>
      <c r="T277" s="32">
        <f t="shared" si="1515"/>
        <v>0</v>
      </c>
      <c r="U277" s="32">
        <f t="shared" si="1515"/>
        <v>0</v>
      </c>
      <c r="V277" s="32">
        <f t="shared" si="1515"/>
        <v>0</v>
      </c>
      <c r="W277" s="32">
        <f t="shared" si="1515"/>
        <v>0</v>
      </c>
      <c r="X277" s="32">
        <f t="shared" si="1515"/>
        <v>0</v>
      </c>
      <c r="Y277" s="32">
        <f t="shared" si="1515"/>
        <v>0</v>
      </c>
      <c r="Z277" s="32">
        <f t="shared" si="1515"/>
        <v>0</v>
      </c>
      <c r="AA277" s="32">
        <f t="shared" si="1515"/>
        <v>0</v>
      </c>
      <c r="AB277" s="32">
        <f t="shared" si="1515"/>
        <v>0</v>
      </c>
      <c r="AC277" s="32">
        <f t="shared" si="1515"/>
        <v>0</v>
      </c>
      <c r="AD277" s="32">
        <f t="shared" si="1515"/>
        <v>0</v>
      </c>
      <c r="AE277" s="32">
        <f t="shared" si="1515"/>
        <v>0</v>
      </c>
      <c r="AF277" s="32">
        <f t="shared" si="1515"/>
        <v>0</v>
      </c>
      <c r="AG277" s="32">
        <f t="shared" si="1515"/>
        <v>0</v>
      </c>
      <c r="AH277" s="32">
        <f t="shared" si="1515"/>
        <v>0</v>
      </c>
      <c r="AI277" s="32">
        <f t="shared" si="1515"/>
        <v>0</v>
      </c>
      <c r="AJ277" s="32">
        <f t="shared" si="1515"/>
        <v>0</v>
      </c>
      <c r="AK277" s="32">
        <f t="shared" si="1515"/>
        <v>0</v>
      </c>
      <c r="AL277" s="32">
        <f t="shared" si="1515"/>
        <v>0</v>
      </c>
      <c r="AM277" s="32">
        <f t="shared" si="1515"/>
        <v>0</v>
      </c>
      <c r="AN277" s="32">
        <f t="shared" si="1515"/>
        <v>0</v>
      </c>
      <c r="AO277" s="32">
        <f t="shared" si="1515"/>
        <v>0</v>
      </c>
      <c r="AP277" s="32">
        <f t="shared" si="1515"/>
        <v>0</v>
      </c>
      <c r="AQ277" s="32">
        <f t="shared" si="1515"/>
        <v>0</v>
      </c>
      <c r="AR277" s="32">
        <f t="shared" ref="AR277:BW277" si="1516">AR246+AR274-AR273</f>
        <v>0</v>
      </c>
      <c r="AS277" s="32">
        <f t="shared" si="1516"/>
        <v>0</v>
      </c>
      <c r="AT277" s="32">
        <f t="shared" si="1516"/>
        <v>0</v>
      </c>
      <c r="AU277" s="32">
        <f t="shared" si="1516"/>
        <v>0</v>
      </c>
      <c r="AV277" s="32">
        <f t="shared" si="1516"/>
        <v>0</v>
      </c>
      <c r="AW277" s="32">
        <f t="shared" si="1516"/>
        <v>0</v>
      </c>
      <c r="AX277" s="32">
        <f t="shared" si="1516"/>
        <v>0</v>
      </c>
      <c r="AY277" s="32">
        <f t="shared" si="1516"/>
        <v>0</v>
      </c>
      <c r="AZ277" s="32">
        <f t="shared" si="1516"/>
        <v>0</v>
      </c>
      <c r="BA277" s="32">
        <f t="shared" si="1516"/>
        <v>0</v>
      </c>
      <c r="BB277" s="32">
        <f t="shared" si="1516"/>
        <v>0</v>
      </c>
      <c r="BC277" s="32">
        <f t="shared" si="1516"/>
        <v>0</v>
      </c>
      <c r="BD277" s="32">
        <f t="shared" si="1516"/>
        <v>0</v>
      </c>
      <c r="BE277" s="32">
        <f t="shared" si="1516"/>
        <v>0</v>
      </c>
      <c r="BF277" s="32">
        <f t="shared" si="1516"/>
        <v>0</v>
      </c>
      <c r="BG277" s="32">
        <f t="shared" si="1516"/>
        <v>0</v>
      </c>
      <c r="BH277" s="32">
        <f t="shared" si="1516"/>
        <v>0</v>
      </c>
      <c r="BI277" s="32">
        <f t="shared" si="1516"/>
        <v>0</v>
      </c>
      <c r="BJ277" s="32">
        <f t="shared" si="1516"/>
        <v>0</v>
      </c>
      <c r="BK277" s="32">
        <f t="shared" si="1516"/>
        <v>0</v>
      </c>
      <c r="BL277" s="32">
        <f t="shared" si="1516"/>
        <v>0</v>
      </c>
      <c r="BM277" s="32">
        <f t="shared" si="1516"/>
        <v>0</v>
      </c>
      <c r="BN277" s="32">
        <f t="shared" si="1516"/>
        <v>0</v>
      </c>
      <c r="BO277" s="32">
        <f t="shared" si="1516"/>
        <v>0</v>
      </c>
      <c r="BP277" s="32">
        <f t="shared" si="1516"/>
        <v>0</v>
      </c>
      <c r="BQ277" s="32">
        <f t="shared" si="1516"/>
        <v>0</v>
      </c>
      <c r="BR277" s="32">
        <f t="shared" si="1516"/>
        <v>0</v>
      </c>
      <c r="BS277" s="32">
        <f t="shared" si="1516"/>
        <v>0</v>
      </c>
      <c r="BT277" s="32">
        <f t="shared" si="1516"/>
        <v>0</v>
      </c>
      <c r="BU277" s="32">
        <f t="shared" si="1516"/>
        <v>0</v>
      </c>
      <c r="BV277" s="32">
        <f t="shared" si="1516"/>
        <v>0</v>
      </c>
      <c r="BW277" s="32">
        <f t="shared" si="1516"/>
        <v>0</v>
      </c>
      <c r="BX277" s="32">
        <f t="shared" ref="BX277:DG277" si="1517">BX246+BX274-BX273</f>
        <v>0</v>
      </c>
      <c r="BY277" s="32">
        <f t="shared" si="1517"/>
        <v>0</v>
      </c>
      <c r="BZ277" s="32">
        <f t="shared" si="1517"/>
        <v>0</v>
      </c>
      <c r="CA277" s="32">
        <f t="shared" si="1517"/>
        <v>0</v>
      </c>
      <c r="CB277" s="32">
        <f t="shared" si="1517"/>
        <v>0</v>
      </c>
      <c r="CC277" s="32">
        <f t="shared" si="1517"/>
        <v>0</v>
      </c>
      <c r="CD277" s="32">
        <f t="shared" si="1517"/>
        <v>0</v>
      </c>
      <c r="CE277" s="32">
        <f t="shared" si="1517"/>
        <v>0</v>
      </c>
      <c r="CF277" s="32">
        <f t="shared" si="1517"/>
        <v>0</v>
      </c>
      <c r="CG277" s="32">
        <f t="shared" si="1517"/>
        <v>0</v>
      </c>
      <c r="CH277" s="32">
        <f t="shared" si="1517"/>
        <v>0</v>
      </c>
      <c r="CI277" s="32">
        <f t="shared" si="1517"/>
        <v>0</v>
      </c>
      <c r="CJ277" s="32">
        <f t="shared" si="1517"/>
        <v>0</v>
      </c>
      <c r="CK277" s="32">
        <f t="shared" si="1517"/>
        <v>0</v>
      </c>
      <c r="CL277" s="32">
        <f t="shared" si="1517"/>
        <v>0</v>
      </c>
      <c r="CM277" s="32">
        <f t="shared" si="1517"/>
        <v>0</v>
      </c>
      <c r="CN277" s="32">
        <f t="shared" si="1517"/>
        <v>0</v>
      </c>
      <c r="CO277" s="32">
        <f t="shared" si="1517"/>
        <v>0</v>
      </c>
      <c r="CP277" s="32">
        <f t="shared" si="1517"/>
        <v>0</v>
      </c>
      <c r="CQ277" s="32">
        <f t="shared" si="1517"/>
        <v>0</v>
      </c>
      <c r="CR277" s="32">
        <f t="shared" si="1517"/>
        <v>0</v>
      </c>
      <c r="CS277" s="32">
        <f t="shared" si="1517"/>
        <v>0</v>
      </c>
      <c r="CT277" s="32">
        <f t="shared" si="1517"/>
        <v>0</v>
      </c>
      <c r="CU277" s="32">
        <f t="shared" si="1517"/>
        <v>0</v>
      </c>
      <c r="CV277" s="32">
        <f t="shared" si="1517"/>
        <v>0</v>
      </c>
      <c r="CW277" s="32">
        <f t="shared" si="1517"/>
        <v>0</v>
      </c>
      <c r="CX277" s="32">
        <f t="shared" si="1517"/>
        <v>0</v>
      </c>
      <c r="CY277" s="32">
        <f t="shared" si="1517"/>
        <v>0</v>
      </c>
      <c r="CZ277" s="32">
        <f t="shared" si="1517"/>
        <v>0</v>
      </c>
      <c r="DA277" s="32">
        <f t="shared" si="1517"/>
        <v>0</v>
      </c>
      <c r="DB277" s="32">
        <f t="shared" si="1517"/>
        <v>0</v>
      </c>
      <c r="DC277" s="32">
        <f t="shared" si="1517"/>
        <v>0</v>
      </c>
      <c r="DD277" s="32">
        <f t="shared" si="1517"/>
        <v>0</v>
      </c>
      <c r="DE277" s="32">
        <f t="shared" si="1517"/>
        <v>0</v>
      </c>
      <c r="DF277" s="32">
        <f t="shared" si="1517"/>
        <v>0</v>
      </c>
      <c r="DG277" s="32">
        <f t="shared" si="1517"/>
        <v>0</v>
      </c>
    </row>
    <row r="278" spans="5:111">
      <c r="G278" t="e">
        <f>G277/G246</f>
        <v>#DIV/0!</v>
      </c>
      <c r="AK278" t="e">
        <f t="shared" ref="AK278" si="1518">AK277/AK246</f>
        <v>#DIV/0!</v>
      </c>
      <c r="BJ278" t="e">
        <f t="shared" ref="BJ278" si="1519">BJ277/BJ246</f>
        <v>#DIV/0!</v>
      </c>
      <c r="CI278" t="e">
        <f t="shared" ref="CI278" si="1520">CI277/CI246</f>
        <v>#DIV/0!</v>
      </c>
    </row>
    <row r="281" spans="5:111">
      <c r="G281" s="206">
        <f>G282+G283</f>
        <v>0</v>
      </c>
      <c r="H281" s="206"/>
      <c r="I281" s="206"/>
      <c r="J281" s="206"/>
      <c r="K281" s="206"/>
      <c r="L281" s="206"/>
      <c r="M281" s="206"/>
      <c r="N281" s="206">
        <f t="shared" ref="N281" si="1521">N282+N283</f>
        <v>0</v>
      </c>
      <c r="O281" s="206"/>
      <c r="P281" s="206">
        <f t="shared" ref="P281" si="1522">P282+P283</f>
        <v>0</v>
      </c>
      <c r="Q281" s="206">
        <f t="shared" ref="Q281" si="1523">Q282+Q283</f>
        <v>0</v>
      </c>
      <c r="R281" s="206">
        <f t="shared" ref="R281" si="1524">R282+R283</f>
        <v>0</v>
      </c>
      <c r="S281" s="206">
        <f t="shared" ref="S281" si="1525">S282+S283</f>
        <v>0</v>
      </c>
      <c r="T281" s="206">
        <f t="shared" ref="T281" si="1526">T282+T283</f>
        <v>0</v>
      </c>
      <c r="U281" s="206">
        <f t="shared" ref="U281" si="1527">U282+U283</f>
        <v>0</v>
      </c>
      <c r="V281" s="206">
        <f t="shared" ref="V281" si="1528">V282+V283</f>
        <v>0</v>
      </c>
      <c r="W281" s="206">
        <f t="shared" ref="W281" si="1529">W282+W283</f>
        <v>0</v>
      </c>
      <c r="X281" s="206">
        <f t="shared" ref="X281" si="1530">X282+X283</f>
        <v>0</v>
      </c>
      <c r="Y281" s="206">
        <f t="shared" ref="Y281" si="1531">Y282+Y283</f>
        <v>0</v>
      </c>
      <c r="Z281" s="206">
        <f t="shared" ref="Z281" si="1532">Z282+Z283</f>
        <v>0</v>
      </c>
      <c r="AA281" s="206">
        <f t="shared" ref="AA281" si="1533">AA282+AA283</f>
        <v>0</v>
      </c>
      <c r="AB281" s="206">
        <f t="shared" ref="AB281" si="1534">AB282+AB283</f>
        <v>0</v>
      </c>
      <c r="AC281" s="206">
        <f t="shared" ref="AC281" si="1535">AC282+AC283</f>
        <v>0</v>
      </c>
      <c r="AD281" s="206">
        <f t="shared" ref="AD281" si="1536">AD282+AD283</f>
        <v>0</v>
      </c>
      <c r="AE281" s="206">
        <f t="shared" ref="AE281" si="1537">AE282+AE283</f>
        <v>0</v>
      </c>
      <c r="AF281" s="206">
        <f t="shared" ref="AF281" si="1538">AF282+AF283</f>
        <v>0</v>
      </c>
      <c r="AG281" s="206">
        <f t="shared" ref="AG281" si="1539">AG282+AG283</f>
        <v>0</v>
      </c>
      <c r="AH281" s="206">
        <f t="shared" ref="AH281" si="1540">AH282+AH283</f>
        <v>0</v>
      </c>
      <c r="AI281" s="206">
        <f t="shared" ref="AI281" si="1541">AI282+AI283</f>
        <v>0</v>
      </c>
      <c r="AJ281" s="206">
        <f t="shared" ref="AJ281" si="1542">AJ282+AJ283</f>
        <v>0</v>
      </c>
      <c r="AK281" s="206">
        <f t="shared" ref="AK281" si="1543">AK282+AK283</f>
        <v>0</v>
      </c>
      <c r="AL281" s="206">
        <f t="shared" ref="AL281" si="1544">AL282+AL283</f>
        <v>0</v>
      </c>
      <c r="AM281" s="206">
        <f t="shared" ref="AM281" si="1545">AM282+AM283</f>
        <v>0</v>
      </c>
      <c r="AN281" s="206">
        <f t="shared" ref="AN281" si="1546">AN282+AN283</f>
        <v>0</v>
      </c>
      <c r="AO281" s="206">
        <f t="shared" ref="AO281" si="1547">AO282+AO283</f>
        <v>0</v>
      </c>
      <c r="AP281" s="206">
        <f t="shared" ref="AP281" si="1548">AP282+AP283</f>
        <v>0</v>
      </c>
      <c r="AQ281" s="206">
        <f t="shared" ref="AQ281" si="1549">AQ282+AQ283</f>
        <v>0</v>
      </c>
      <c r="AR281" s="206">
        <f t="shared" ref="AR281" si="1550">AR282+AR283</f>
        <v>0</v>
      </c>
      <c r="AS281" s="206">
        <f t="shared" ref="AS281" si="1551">AS282+AS283</f>
        <v>0</v>
      </c>
      <c r="AT281" s="206">
        <f t="shared" ref="AT281" si="1552">AT282+AT283</f>
        <v>0</v>
      </c>
      <c r="AU281" s="206">
        <f t="shared" ref="AU281" si="1553">AU282+AU283</f>
        <v>0</v>
      </c>
      <c r="AV281" s="206">
        <f t="shared" ref="AV281" si="1554">AV282+AV283</f>
        <v>0</v>
      </c>
      <c r="AW281" s="206">
        <f t="shared" ref="AW281" si="1555">AW282+AW283</f>
        <v>0</v>
      </c>
      <c r="AX281" s="206">
        <f t="shared" ref="AX281" si="1556">AX282+AX283</f>
        <v>0</v>
      </c>
      <c r="AY281" s="206">
        <f t="shared" ref="AY281" si="1557">AY282+AY283</f>
        <v>0</v>
      </c>
      <c r="AZ281" s="206">
        <f t="shared" ref="AZ281" si="1558">AZ282+AZ283</f>
        <v>0</v>
      </c>
      <c r="BA281" s="206">
        <f t="shared" ref="BA281" si="1559">BA282+BA283</f>
        <v>0</v>
      </c>
      <c r="BB281" s="206">
        <f t="shared" ref="BB281" si="1560">BB282+BB283</f>
        <v>0</v>
      </c>
      <c r="BC281" s="206">
        <f t="shared" ref="BC281" si="1561">BC282+BC283</f>
        <v>0</v>
      </c>
      <c r="BD281" s="206">
        <f t="shared" ref="BD281" si="1562">BD282+BD283</f>
        <v>0</v>
      </c>
      <c r="BE281" s="206">
        <f t="shared" ref="BE281" si="1563">BE282+BE283</f>
        <v>0</v>
      </c>
      <c r="BF281" s="206">
        <f t="shared" ref="BF281" si="1564">BF282+BF283</f>
        <v>0</v>
      </c>
      <c r="BG281" s="206">
        <f t="shared" ref="BG281" si="1565">BG282+BG283</f>
        <v>0</v>
      </c>
      <c r="BH281" s="206">
        <f t="shared" ref="BH281" si="1566">BH282+BH283</f>
        <v>0</v>
      </c>
      <c r="BI281" s="206">
        <f t="shared" ref="BI281" si="1567">BI282+BI283</f>
        <v>0</v>
      </c>
      <c r="BJ281" s="206">
        <f t="shared" ref="BJ281" si="1568">BJ282+BJ283</f>
        <v>0</v>
      </c>
      <c r="BK281" s="206">
        <f t="shared" ref="BK281" si="1569">BK282+BK283</f>
        <v>0</v>
      </c>
      <c r="BL281" s="206">
        <f t="shared" ref="BL281" si="1570">BL282+BL283</f>
        <v>0</v>
      </c>
      <c r="BM281" s="206">
        <f t="shared" ref="BM281" si="1571">BM282+BM283</f>
        <v>0</v>
      </c>
      <c r="BN281" s="206">
        <f t="shared" ref="BN281" si="1572">BN282+BN283</f>
        <v>0</v>
      </c>
      <c r="BO281" s="206">
        <f t="shared" ref="BO281" si="1573">BO282+BO283</f>
        <v>0</v>
      </c>
      <c r="BP281" s="206">
        <f t="shared" ref="BP281" si="1574">BP282+BP283</f>
        <v>0</v>
      </c>
      <c r="BQ281" s="206">
        <f t="shared" ref="BQ281" si="1575">BQ282+BQ283</f>
        <v>0</v>
      </c>
      <c r="BR281" s="206">
        <f t="shared" ref="BR281" si="1576">BR282+BR283</f>
        <v>0</v>
      </c>
      <c r="BS281" s="206">
        <f t="shared" ref="BS281" si="1577">BS282+BS283</f>
        <v>0</v>
      </c>
      <c r="BT281" s="206">
        <f t="shared" ref="BT281" si="1578">BT282+BT283</f>
        <v>0</v>
      </c>
      <c r="BU281" s="206">
        <f t="shared" ref="BU281" si="1579">BU282+BU283</f>
        <v>0</v>
      </c>
      <c r="BV281" s="206">
        <f t="shared" ref="BV281" si="1580">BV282+BV283</f>
        <v>0</v>
      </c>
      <c r="BW281" s="206">
        <f t="shared" ref="BW281" si="1581">BW282+BW283</f>
        <v>0</v>
      </c>
      <c r="BX281" s="206">
        <f t="shared" ref="BX281" si="1582">BX282+BX283</f>
        <v>0</v>
      </c>
      <c r="BY281" s="206">
        <f t="shared" ref="BY281" si="1583">BY282+BY283</f>
        <v>0</v>
      </c>
      <c r="BZ281" s="206">
        <f t="shared" ref="BZ281" si="1584">BZ282+BZ283</f>
        <v>0</v>
      </c>
      <c r="CA281" s="206">
        <f t="shared" ref="CA281" si="1585">CA282+CA283</f>
        <v>0</v>
      </c>
      <c r="CB281" s="206">
        <f t="shared" ref="CB281" si="1586">CB282+CB283</f>
        <v>0</v>
      </c>
      <c r="CC281" s="206">
        <f t="shared" ref="CC281" si="1587">CC282+CC283</f>
        <v>0</v>
      </c>
      <c r="CD281" s="206">
        <f t="shared" ref="CD281" si="1588">CD282+CD283</f>
        <v>0</v>
      </c>
      <c r="CE281" s="206">
        <f t="shared" ref="CE281" si="1589">CE282+CE283</f>
        <v>0</v>
      </c>
      <c r="CF281" s="206">
        <f t="shared" ref="CF281" si="1590">CF282+CF283</f>
        <v>0</v>
      </c>
      <c r="CG281" s="206">
        <f t="shared" ref="CG281" si="1591">CG282+CG283</f>
        <v>0</v>
      </c>
      <c r="CH281" s="206">
        <f t="shared" ref="CH281" si="1592">CH282+CH283</f>
        <v>0</v>
      </c>
      <c r="CI281" s="206">
        <f t="shared" ref="CI281" si="1593">CI282+CI283</f>
        <v>0</v>
      </c>
      <c r="CJ281" s="206">
        <f t="shared" ref="CJ281" si="1594">CJ282+CJ283</f>
        <v>0</v>
      </c>
      <c r="CK281" s="206">
        <f t="shared" ref="CK281" si="1595">CK282+CK283</f>
        <v>0</v>
      </c>
      <c r="CL281" s="206">
        <f t="shared" ref="CL281" si="1596">CL282+CL283</f>
        <v>0</v>
      </c>
      <c r="CM281" s="206">
        <f t="shared" ref="CM281" si="1597">CM282+CM283</f>
        <v>0</v>
      </c>
      <c r="CN281" s="206">
        <f t="shared" ref="CN281" si="1598">CN282+CN283</f>
        <v>0</v>
      </c>
      <c r="CO281" s="206">
        <f t="shared" ref="CO281" si="1599">CO282+CO283</f>
        <v>0</v>
      </c>
      <c r="CP281" s="206">
        <f t="shared" ref="CP281" si="1600">CP282+CP283</f>
        <v>0</v>
      </c>
      <c r="CQ281" s="206">
        <f t="shared" ref="CQ281" si="1601">CQ282+CQ283</f>
        <v>0</v>
      </c>
      <c r="CR281" s="206">
        <f t="shared" ref="CR281" si="1602">CR282+CR283</f>
        <v>0</v>
      </c>
      <c r="CS281" s="206">
        <f t="shared" ref="CS281" si="1603">CS282+CS283</f>
        <v>0</v>
      </c>
      <c r="CT281" s="206">
        <f t="shared" ref="CT281" si="1604">CT282+CT283</f>
        <v>0</v>
      </c>
      <c r="CU281" s="206">
        <f t="shared" ref="CU281" si="1605">CU282+CU283</f>
        <v>0</v>
      </c>
      <c r="CV281" s="206">
        <f t="shared" ref="CV281" si="1606">CV282+CV283</f>
        <v>0</v>
      </c>
      <c r="CW281" s="206">
        <f t="shared" ref="CW281" si="1607">CW282+CW283</f>
        <v>0</v>
      </c>
      <c r="CX281" s="206">
        <f t="shared" ref="CX281" si="1608">CX282+CX283</f>
        <v>0</v>
      </c>
      <c r="CY281" s="206">
        <f t="shared" ref="CY281" si="1609">CY282+CY283</f>
        <v>0</v>
      </c>
      <c r="CZ281" s="206">
        <f t="shared" ref="CZ281" si="1610">CZ282+CZ283</f>
        <v>0</v>
      </c>
      <c r="DA281" s="206">
        <f t="shared" ref="DA281" si="1611">DA282+DA283</f>
        <v>0</v>
      </c>
      <c r="DB281" s="206">
        <f t="shared" ref="DB281" si="1612">DB282+DB283</f>
        <v>0</v>
      </c>
      <c r="DC281" s="206">
        <f t="shared" ref="DC281" si="1613">DC282+DC283</f>
        <v>0</v>
      </c>
      <c r="DD281" s="206">
        <f t="shared" ref="DD281" si="1614">DD282+DD283</f>
        <v>0</v>
      </c>
      <c r="DE281" s="206">
        <f t="shared" ref="DE281" si="1615">DE282+DE283</f>
        <v>0</v>
      </c>
      <c r="DF281" s="206">
        <f t="shared" ref="DF281" si="1616">DF282+DF283</f>
        <v>0</v>
      </c>
      <c r="DG281" s="206">
        <f t="shared" ref="DG281" si="1617">DG282+DG283</f>
        <v>0</v>
      </c>
    </row>
    <row r="300" spans="4:102">
      <c r="D300" s="722">
        <v>2500</v>
      </c>
      <c r="E300" s="206">
        <v>2500</v>
      </c>
      <c r="F300" s="206">
        <v>2500</v>
      </c>
      <c r="G300" s="635">
        <v>2500</v>
      </c>
      <c r="H300" s="633">
        <v>2500</v>
      </c>
      <c r="I300" s="635">
        <v>2500</v>
      </c>
      <c r="J300" s="206">
        <v>2500</v>
      </c>
      <c r="AC300" s="722">
        <f t="shared" ref="AC300:BH300" si="1618">D300</f>
        <v>2500</v>
      </c>
      <c r="AD300" s="722">
        <f t="shared" si="1618"/>
        <v>2500</v>
      </c>
      <c r="AE300" s="722">
        <f t="shared" si="1618"/>
        <v>2500</v>
      </c>
      <c r="AF300" s="722">
        <f t="shared" si="1618"/>
        <v>2500</v>
      </c>
      <c r="AG300" s="722">
        <f t="shared" si="1618"/>
        <v>2500</v>
      </c>
      <c r="AH300" s="722">
        <f t="shared" si="1618"/>
        <v>2500</v>
      </c>
      <c r="AI300" s="722">
        <f t="shared" si="1618"/>
        <v>2500</v>
      </c>
      <c r="AJ300" s="722">
        <f t="shared" si="1618"/>
        <v>0</v>
      </c>
      <c r="AK300" s="722">
        <f t="shared" si="1618"/>
        <v>0</v>
      </c>
      <c r="AL300" s="722">
        <f t="shared" si="1618"/>
        <v>0</v>
      </c>
      <c r="AM300" s="722">
        <f t="shared" si="1618"/>
        <v>0</v>
      </c>
      <c r="AN300" s="722">
        <f t="shared" si="1618"/>
        <v>0</v>
      </c>
      <c r="AO300" s="722">
        <f t="shared" si="1618"/>
        <v>0</v>
      </c>
      <c r="AP300" s="722">
        <f t="shared" si="1618"/>
        <v>0</v>
      </c>
      <c r="AQ300" s="722">
        <f t="shared" si="1618"/>
        <v>0</v>
      </c>
      <c r="AR300" s="722">
        <f t="shared" si="1618"/>
        <v>0</v>
      </c>
      <c r="AS300" s="722">
        <f t="shared" si="1618"/>
        <v>0</v>
      </c>
      <c r="AT300" s="722">
        <f t="shared" si="1618"/>
        <v>0</v>
      </c>
      <c r="AU300" s="722">
        <f t="shared" si="1618"/>
        <v>0</v>
      </c>
      <c r="AV300" s="722">
        <f t="shared" si="1618"/>
        <v>0</v>
      </c>
      <c r="AW300" s="722">
        <f t="shared" si="1618"/>
        <v>0</v>
      </c>
      <c r="AX300" s="722">
        <f t="shared" si="1618"/>
        <v>0</v>
      </c>
      <c r="AY300" s="722">
        <f t="shared" si="1618"/>
        <v>0</v>
      </c>
      <c r="AZ300" s="722">
        <f t="shared" si="1618"/>
        <v>0</v>
      </c>
      <c r="BA300" s="722">
        <f t="shared" si="1618"/>
        <v>0</v>
      </c>
      <c r="BB300" s="722">
        <f t="shared" si="1618"/>
        <v>2500</v>
      </c>
      <c r="BC300" s="722">
        <f t="shared" si="1618"/>
        <v>2500</v>
      </c>
      <c r="BD300" s="722">
        <f t="shared" si="1618"/>
        <v>2500</v>
      </c>
      <c r="BE300" s="722">
        <f t="shared" si="1618"/>
        <v>2500</v>
      </c>
      <c r="BF300" s="722">
        <f t="shared" si="1618"/>
        <v>2500</v>
      </c>
      <c r="BG300" s="722">
        <f t="shared" si="1618"/>
        <v>2500</v>
      </c>
      <c r="BH300" s="722">
        <f t="shared" si="1618"/>
        <v>2500</v>
      </c>
      <c r="BI300" s="722">
        <f t="shared" ref="BI300:CN300" si="1619">AJ300</f>
        <v>0</v>
      </c>
      <c r="BJ300" s="722">
        <f t="shared" si="1619"/>
        <v>0</v>
      </c>
      <c r="BK300" s="722">
        <f t="shared" si="1619"/>
        <v>0</v>
      </c>
      <c r="BL300" s="722">
        <f t="shared" si="1619"/>
        <v>0</v>
      </c>
      <c r="BM300" s="722">
        <f t="shared" si="1619"/>
        <v>0</v>
      </c>
      <c r="BN300" s="722">
        <f t="shared" si="1619"/>
        <v>0</v>
      </c>
      <c r="BO300" s="722">
        <f t="shared" si="1619"/>
        <v>0</v>
      </c>
      <c r="BP300" s="722">
        <f t="shared" si="1619"/>
        <v>0</v>
      </c>
      <c r="BQ300" s="722">
        <f t="shared" si="1619"/>
        <v>0</v>
      </c>
      <c r="BR300" s="722">
        <f t="shared" si="1619"/>
        <v>0</v>
      </c>
      <c r="BS300" s="722">
        <f t="shared" si="1619"/>
        <v>0</v>
      </c>
      <c r="BT300" s="722">
        <f t="shared" si="1619"/>
        <v>0</v>
      </c>
      <c r="BU300" s="722">
        <f t="shared" si="1619"/>
        <v>0</v>
      </c>
      <c r="BV300" s="722">
        <f t="shared" si="1619"/>
        <v>0</v>
      </c>
      <c r="BW300" s="722">
        <f t="shared" si="1619"/>
        <v>0</v>
      </c>
      <c r="BX300" s="722">
        <f t="shared" si="1619"/>
        <v>0</v>
      </c>
      <c r="BY300" s="722">
        <f t="shared" si="1619"/>
        <v>0</v>
      </c>
      <c r="BZ300" s="722">
        <f t="shared" si="1619"/>
        <v>0</v>
      </c>
      <c r="CA300" s="722">
        <f t="shared" si="1619"/>
        <v>2500</v>
      </c>
      <c r="CB300" s="722">
        <f t="shared" si="1619"/>
        <v>2500</v>
      </c>
      <c r="CC300" s="722">
        <f t="shared" si="1619"/>
        <v>2500</v>
      </c>
      <c r="CD300" s="722">
        <f t="shared" si="1619"/>
        <v>2500</v>
      </c>
      <c r="CE300" s="722">
        <f t="shared" si="1619"/>
        <v>2500</v>
      </c>
      <c r="CF300" s="722">
        <f t="shared" si="1619"/>
        <v>2500</v>
      </c>
      <c r="CG300" s="722">
        <f t="shared" si="1619"/>
        <v>2500</v>
      </c>
      <c r="CH300" s="722">
        <f t="shared" si="1619"/>
        <v>0</v>
      </c>
      <c r="CI300" s="722">
        <f t="shared" si="1619"/>
        <v>0</v>
      </c>
      <c r="CJ300" s="722">
        <f t="shared" si="1619"/>
        <v>0</v>
      </c>
      <c r="CK300" s="722">
        <f t="shared" si="1619"/>
        <v>0</v>
      </c>
      <c r="CL300" s="722">
        <f t="shared" si="1619"/>
        <v>0</v>
      </c>
      <c r="CM300" s="722">
        <f t="shared" si="1619"/>
        <v>0</v>
      </c>
      <c r="CN300" s="722">
        <f t="shared" si="1619"/>
        <v>0</v>
      </c>
      <c r="CO300" s="722">
        <f t="shared" ref="CO300:CX300" si="1620">BP300</f>
        <v>0</v>
      </c>
      <c r="CP300" s="722">
        <f t="shared" si="1620"/>
        <v>0</v>
      </c>
      <c r="CQ300" s="722">
        <f t="shared" si="1620"/>
        <v>0</v>
      </c>
      <c r="CR300" s="722">
        <f t="shared" si="1620"/>
        <v>0</v>
      </c>
      <c r="CS300" s="722">
        <f t="shared" si="1620"/>
        <v>0</v>
      </c>
      <c r="CT300" s="722">
        <f t="shared" si="1620"/>
        <v>0</v>
      </c>
      <c r="CU300" s="722">
        <f t="shared" si="1620"/>
        <v>0</v>
      </c>
      <c r="CV300" s="722">
        <f t="shared" si="1620"/>
        <v>0</v>
      </c>
      <c r="CW300" s="722">
        <f t="shared" si="1620"/>
        <v>0</v>
      </c>
      <c r="CX300" s="722">
        <f t="shared" si="1620"/>
        <v>0</v>
      </c>
    </row>
    <row r="314" spans="5:111">
      <c r="E314" t="s">
        <v>1178</v>
      </c>
    </row>
    <row r="315" spans="5:111">
      <c r="E315" t="s">
        <v>1179</v>
      </c>
      <c r="N315">
        <f t="shared" ref="N315" si="1621">N313+N314</f>
        <v>0</v>
      </c>
      <c r="P315">
        <f t="shared" ref="P315" si="1622">P313+P314</f>
        <v>0</v>
      </c>
      <c r="Q315">
        <f t="shared" ref="Q315" si="1623">Q313+Q314</f>
        <v>0</v>
      </c>
      <c r="R315">
        <f t="shared" ref="R315" si="1624">R313+R314</f>
        <v>0</v>
      </c>
      <c r="S315">
        <f t="shared" ref="S315" si="1625">S313+S314</f>
        <v>0</v>
      </c>
      <c r="T315">
        <f t="shared" ref="T315" si="1626">T313+T314</f>
        <v>0</v>
      </c>
      <c r="U315">
        <f t="shared" ref="U315" si="1627">U313+U314</f>
        <v>0</v>
      </c>
      <c r="V315">
        <f t="shared" ref="V315" si="1628">V313+V314</f>
        <v>0</v>
      </c>
      <c r="W315">
        <f t="shared" ref="W315" si="1629">W313+W314</f>
        <v>0</v>
      </c>
      <c r="X315">
        <f t="shared" ref="X315" si="1630">X313+X314</f>
        <v>0</v>
      </c>
      <c r="Y315">
        <f t="shared" ref="Y315" si="1631">Y313+Y314</f>
        <v>0</v>
      </c>
      <c r="Z315">
        <f t="shared" ref="Z315" si="1632">Z313+Z314</f>
        <v>0</v>
      </c>
      <c r="AA315">
        <f t="shared" ref="AA315" si="1633">AA313+AA314</f>
        <v>0</v>
      </c>
      <c r="AB315">
        <f t="shared" ref="AB315" si="1634">AB313+AB314</f>
        <v>0</v>
      </c>
      <c r="AC315">
        <f t="shared" ref="AC315" si="1635">AC313+AC314</f>
        <v>0</v>
      </c>
      <c r="AD315">
        <f t="shared" ref="AD315" si="1636">AD313+AD314</f>
        <v>0</v>
      </c>
      <c r="AE315">
        <f t="shared" ref="AE315" si="1637">AE313+AE314</f>
        <v>0</v>
      </c>
      <c r="AF315">
        <f t="shared" ref="AF315" si="1638">AF313+AF314</f>
        <v>0</v>
      </c>
      <c r="AG315">
        <f t="shared" ref="AG315" si="1639">AG313+AG314</f>
        <v>0</v>
      </c>
      <c r="AH315">
        <f t="shared" ref="AH315" si="1640">AH313+AH314</f>
        <v>0</v>
      </c>
      <c r="AI315">
        <f t="shared" ref="AI315" si="1641">AI313+AI314</f>
        <v>0</v>
      </c>
      <c r="AJ315">
        <f t="shared" ref="AJ315" si="1642">AJ313+AJ314</f>
        <v>0</v>
      </c>
      <c r="AK315">
        <f t="shared" ref="AK315" si="1643">AK313+AK314</f>
        <v>0</v>
      </c>
      <c r="AL315">
        <f t="shared" ref="AL315" si="1644">AL313+AL314</f>
        <v>0</v>
      </c>
      <c r="AM315">
        <f t="shared" ref="AM315" si="1645">AM313+AM314</f>
        <v>0</v>
      </c>
      <c r="AN315">
        <f t="shared" ref="AN315" si="1646">AN313+AN314</f>
        <v>0</v>
      </c>
      <c r="AO315">
        <f t="shared" ref="AO315" si="1647">AO313+AO314</f>
        <v>0</v>
      </c>
      <c r="AP315">
        <f t="shared" ref="AP315" si="1648">AP313+AP314</f>
        <v>0</v>
      </c>
      <c r="AQ315">
        <f t="shared" ref="AQ315" si="1649">AQ313+AQ314</f>
        <v>0</v>
      </c>
      <c r="AR315">
        <f t="shared" ref="AR315" si="1650">AR313+AR314</f>
        <v>0</v>
      </c>
      <c r="AS315">
        <f t="shared" ref="AS315" si="1651">AS313+AS314</f>
        <v>0</v>
      </c>
      <c r="AT315">
        <f t="shared" ref="AT315" si="1652">AT313+AT314</f>
        <v>0</v>
      </c>
      <c r="AU315">
        <f t="shared" ref="AU315" si="1653">AU313+AU314</f>
        <v>0</v>
      </c>
      <c r="AV315">
        <f t="shared" ref="AV315" si="1654">AV313+AV314</f>
        <v>0</v>
      </c>
      <c r="AW315">
        <f t="shared" ref="AW315" si="1655">AW313+AW314</f>
        <v>0</v>
      </c>
      <c r="AX315">
        <f t="shared" ref="AX315" si="1656">AX313+AX314</f>
        <v>0</v>
      </c>
      <c r="AY315">
        <f t="shared" ref="AY315" si="1657">AY313+AY314</f>
        <v>0</v>
      </c>
      <c r="AZ315">
        <f t="shared" ref="AZ315" si="1658">AZ313+AZ314</f>
        <v>0</v>
      </c>
      <c r="BA315">
        <f t="shared" ref="BA315" si="1659">BA313+BA314</f>
        <v>0</v>
      </c>
      <c r="BB315">
        <f t="shared" ref="BB315" si="1660">BB313+BB314</f>
        <v>0</v>
      </c>
      <c r="BC315">
        <f t="shared" ref="BC315" si="1661">BC313+BC314</f>
        <v>0</v>
      </c>
      <c r="BD315">
        <f t="shared" ref="BD315" si="1662">BD313+BD314</f>
        <v>0</v>
      </c>
      <c r="BE315">
        <f t="shared" ref="BE315" si="1663">BE313+BE314</f>
        <v>0</v>
      </c>
      <c r="BF315">
        <f t="shared" ref="BF315" si="1664">BF313+BF314</f>
        <v>0</v>
      </c>
      <c r="BG315">
        <f t="shared" ref="BG315" si="1665">BG313+BG314</f>
        <v>0</v>
      </c>
      <c r="BH315">
        <f t="shared" ref="BH315" si="1666">BH313+BH314</f>
        <v>0</v>
      </c>
      <c r="BI315">
        <f t="shared" ref="BI315" si="1667">BI313+BI314</f>
        <v>0</v>
      </c>
      <c r="BJ315">
        <f t="shared" ref="BJ315" si="1668">BJ313+BJ314</f>
        <v>0</v>
      </c>
      <c r="BK315">
        <f t="shared" ref="BK315" si="1669">BK313+BK314</f>
        <v>0</v>
      </c>
      <c r="BL315">
        <f t="shared" ref="BL315" si="1670">BL313+BL314</f>
        <v>0</v>
      </c>
      <c r="BM315">
        <f t="shared" ref="BM315" si="1671">BM313+BM314</f>
        <v>0</v>
      </c>
      <c r="BN315">
        <f t="shared" ref="BN315" si="1672">BN313+BN314</f>
        <v>0</v>
      </c>
      <c r="BO315">
        <f t="shared" ref="BO315" si="1673">BO313+BO314</f>
        <v>0</v>
      </c>
      <c r="BP315">
        <f t="shared" ref="BP315" si="1674">BP313+BP314</f>
        <v>0</v>
      </c>
      <c r="BQ315">
        <f t="shared" ref="BQ315" si="1675">BQ313+BQ314</f>
        <v>0</v>
      </c>
      <c r="BR315">
        <f t="shared" ref="BR315" si="1676">BR313+BR314</f>
        <v>0</v>
      </c>
      <c r="BS315">
        <f t="shared" ref="BS315" si="1677">BS313+BS314</f>
        <v>0</v>
      </c>
      <c r="BT315">
        <f t="shared" ref="BT315" si="1678">BT313+BT314</f>
        <v>0</v>
      </c>
      <c r="BU315">
        <f t="shared" ref="BU315" si="1679">BU313+BU314</f>
        <v>0</v>
      </c>
      <c r="BV315">
        <f t="shared" ref="BV315" si="1680">BV313+BV314</f>
        <v>0</v>
      </c>
      <c r="BW315">
        <f t="shared" ref="BW315" si="1681">BW313+BW314</f>
        <v>0</v>
      </c>
      <c r="BX315">
        <f t="shared" ref="BX315" si="1682">BX313+BX314</f>
        <v>0</v>
      </c>
      <c r="BY315">
        <f t="shared" ref="BY315" si="1683">BY313+BY314</f>
        <v>0</v>
      </c>
      <c r="BZ315">
        <f t="shared" ref="BZ315" si="1684">BZ313+BZ314</f>
        <v>0</v>
      </c>
      <c r="CA315">
        <f t="shared" ref="CA315" si="1685">CA313+CA314</f>
        <v>0</v>
      </c>
      <c r="CB315">
        <f t="shared" ref="CB315" si="1686">CB313+CB314</f>
        <v>0</v>
      </c>
      <c r="CC315">
        <f t="shared" ref="CC315" si="1687">CC313+CC314</f>
        <v>0</v>
      </c>
      <c r="CD315">
        <f t="shared" ref="CD315" si="1688">CD313+CD314</f>
        <v>0</v>
      </c>
      <c r="CE315">
        <f t="shared" ref="CE315" si="1689">CE313+CE314</f>
        <v>0</v>
      </c>
      <c r="CF315">
        <f t="shared" ref="CF315" si="1690">CF313+CF314</f>
        <v>0</v>
      </c>
      <c r="CG315">
        <f t="shared" ref="CG315" si="1691">CG313+CG314</f>
        <v>0</v>
      </c>
      <c r="CH315">
        <f t="shared" ref="CH315" si="1692">CH313+CH314</f>
        <v>0</v>
      </c>
      <c r="CI315">
        <f t="shared" ref="CI315" si="1693">CI313+CI314</f>
        <v>0</v>
      </c>
      <c r="CJ315">
        <f t="shared" ref="CJ315" si="1694">CJ313+CJ314</f>
        <v>0</v>
      </c>
      <c r="CK315">
        <f t="shared" ref="CK315" si="1695">CK313+CK314</f>
        <v>0</v>
      </c>
      <c r="CL315">
        <f t="shared" ref="CL315" si="1696">CL313+CL314</f>
        <v>0</v>
      </c>
      <c r="CM315">
        <f t="shared" ref="CM315" si="1697">CM313+CM314</f>
        <v>0</v>
      </c>
      <c r="CN315">
        <f t="shared" ref="CN315" si="1698">CN313+CN314</f>
        <v>0</v>
      </c>
      <c r="CO315">
        <f t="shared" ref="CO315" si="1699">CO313+CO314</f>
        <v>0</v>
      </c>
      <c r="CP315">
        <f t="shared" ref="CP315" si="1700">CP313+CP314</f>
        <v>0</v>
      </c>
      <c r="CQ315">
        <f t="shared" ref="CQ315" si="1701">CQ313+CQ314</f>
        <v>0</v>
      </c>
      <c r="CR315">
        <f t="shared" ref="CR315" si="1702">CR313+CR314</f>
        <v>0</v>
      </c>
      <c r="CS315">
        <f t="shared" ref="CS315" si="1703">CS313+CS314</f>
        <v>0</v>
      </c>
      <c r="CT315">
        <f t="shared" ref="CT315" si="1704">CT313+CT314</f>
        <v>0</v>
      </c>
      <c r="CU315">
        <f t="shared" ref="CU315" si="1705">CU313+CU314</f>
        <v>0</v>
      </c>
      <c r="CV315">
        <f t="shared" ref="CV315" si="1706">CV313+CV314</f>
        <v>0</v>
      </c>
      <c r="CW315">
        <f t="shared" ref="CW315" si="1707">CW313+CW314</f>
        <v>0</v>
      </c>
      <c r="CX315">
        <f t="shared" ref="CX315" si="1708">CX313+CX314</f>
        <v>0</v>
      </c>
      <c r="CY315">
        <f t="shared" ref="CY315" si="1709">CY313+CY314</f>
        <v>0</v>
      </c>
      <c r="CZ315">
        <f t="shared" ref="CZ315" si="1710">CZ313+CZ314</f>
        <v>0</v>
      </c>
      <c r="DA315">
        <f t="shared" ref="DA315" si="1711">DA313+DA314</f>
        <v>0</v>
      </c>
      <c r="DB315">
        <f t="shared" ref="DB315" si="1712">DB313+DB314</f>
        <v>0</v>
      </c>
      <c r="DC315">
        <f t="shared" ref="DC315" si="1713">DC313+DC314</f>
        <v>0</v>
      </c>
      <c r="DD315">
        <f t="shared" ref="DD315" si="1714">DD313+DD314</f>
        <v>0</v>
      </c>
      <c r="DE315">
        <f t="shared" ref="DE315" si="1715">DE313+DE314</f>
        <v>0</v>
      </c>
      <c r="DF315">
        <f t="shared" ref="DF315" si="1716">DF313+DF314</f>
        <v>0</v>
      </c>
      <c r="DG315">
        <f t="shared" ref="DG315" si="1717">DG313+DG314</f>
        <v>0</v>
      </c>
    </row>
    <row r="317" spans="5:111">
      <c r="E317" t="s">
        <v>1180</v>
      </c>
      <c r="N317">
        <f>N288+N316-N315</f>
        <v>0</v>
      </c>
      <c r="P317">
        <f t="shared" ref="P317" si="1718">P288+P316-P315</f>
        <v>0</v>
      </c>
      <c r="Q317">
        <f t="shared" ref="Q317" si="1719">Q288+Q316-Q315</f>
        <v>0</v>
      </c>
      <c r="R317">
        <f t="shared" ref="R317" si="1720">R288+R316-R315</f>
        <v>0</v>
      </c>
      <c r="S317">
        <f t="shared" ref="S317" si="1721">S288+S316-S315</f>
        <v>0</v>
      </c>
      <c r="T317">
        <f t="shared" ref="T317" si="1722">T288+T316-T315</f>
        <v>0</v>
      </c>
      <c r="U317">
        <f t="shared" ref="U317" si="1723">U288+U316-U315</f>
        <v>0</v>
      </c>
      <c r="V317">
        <f t="shared" ref="V317" si="1724">V288+V316-V315</f>
        <v>0</v>
      </c>
      <c r="W317">
        <f t="shared" ref="W317" si="1725">W288+W316-W315</f>
        <v>0</v>
      </c>
      <c r="X317">
        <f t="shared" ref="X317" si="1726">X288+X316-X315</f>
        <v>0</v>
      </c>
      <c r="Y317">
        <f t="shared" ref="Y317" si="1727">Y288+Y316-Y315</f>
        <v>0</v>
      </c>
      <c r="Z317">
        <f t="shared" ref="Z317" si="1728">Z288+Z316-Z315</f>
        <v>0</v>
      </c>
      <c r="AA317">
        <f t="shared" ref="AA317" si="1729">AA288+AA316-AA315</f>
        <v>0</v>
      </c>
      <c r="AB317">
        <f t="shared" ref="AB317" si="1730">AB288+AB316-AB315</f>
        <v>0</v>
      </c>
      <c r="AC317">
        <f t="shared" ref="AC317" si="1731">AC288+AC316-AC315</f>
        <v>0</v>
      </c>
      <c r="AD317">
        <f t="shared" ref="AD317" si="1732">AD288+AD316-AD315</f>
        <v>0</v>
      </c>
      <c r="AE317">
        <f t="shared" ref="AE317" si="1733">AE288+AE316-AE315</f>
        <v>0</v>
      </c>
      <c r="AF317">
        <f t="shared" ref="AF317" si="1734">AF288+AF316-AF315</f>
        <v>0</v>
      </c>
      <c r="AG317">
        <f t="shared" ref="AG317" si="1735">AG288+AG316-AG315</f>
        <v>0</v>
      </c>
      <c r="AH317">
        <f t="shared" ref="AH317" si="1736">AH288+AH316-AH315</f>
        <v>0</v>
      </c>
      <c r="AI317">
        <f t="shared" ref="AI317" si="1737">AI288+AI316-AI315</f>
        <v>0</v>
      </c>
      <c r="AJ317">
        <f t="shared" ref="AJ317" si="1738">AJ288+AJ316-AJ315</f>
        <v>0</v>
      </c>
      <c r="AK317">
        <f t="shared" ref="AK317" si="1739">AK288+AK316-AK315</f>
        <v>0</v>
      </c>
      <c r="AL317">
        <f t="shared" ref="AL317" si="1740">AL288+AL316-AL315</f>
        <v>0</v>
      </c>
      <c r="AM317">
        <f t="shared" ref="AM317" si="1741">AM288+AM316-AM315</f>
        <v>0</v>
      </c>
      <c r="AN317">
        <f t="shared" ref="AN317" si="1742">AN288+AN316-AN315</f>
        <v>0</v>
      </c>
      <c r="AO317">
        <f t="shared" ref="AO317" si="1743">AO288+AO316-AO315</f>
        <v>0</v>
      </c>
      <c r="AP317">
        <f t="shared" ref="AP317" si="1744">AP288+AP316-AP315</f>
        <v>0</v>
      </c>
      <c r="AQ317">
        <f t="shared" ref="AQ317" si="1745">AQ288+AQ316-AQ315</f>
        <v>0</v>
      </c>
      <c r="AR317">
        <f t="shared" ref="AR317" si="1746">AR288+AR316-AR315</f>
        <v>0</v>
      </c>
      <c r="AS317">
        <f t="shared" ref="AS317" si="1747">AS288+AS316-AS315</f>
        <v>0</v>
      </c>
      <c r="AT317">
        <f t="shared" ref="AT317" si="1748">AT288+AT316-AT315</f>
        <v>0</v>
      </c>
      <c r="AU317">
        <f t="shared" ref="AU317" si="1749">AU288+AU316-AU315</f>
        <v>0</v>
      </c>
      <c r="AV317">
        <f t="shared" ref="AV317" si="1750">AV288+AV316-AV315</f>
        <v>0</v>
      </c>
      <c r="AW317">
        <f t="shared" ref="AW317" si="1751">AW288+AW316-AW315</f>
        <v>0</v>
      </c>
      <c r="AX317">
        <f t="shared" ref="AX317" si="1752">AX288+AX316-AX315</f>
        <v>0</v>
      </c>
      <c r="AY317">
        <f t="shared" ref="AY317" si="1753">AY288+AY316-AY315</f>
        <v>0</v>
      </c>
      <c r="AZ317">
        <f t="shared" ref="AZ317" si="1754">AZ288+AZ316-AZ315</f>
        <v>0</v>
      </c>
      <c r="BA317">
        <f t="shared" ref="BA317" si="1755">BA288+BA316-BA315</f>
        <v>0</v>
      </c>
      <c r="BB317">
        <f t="shared" ref="BB317" si="1756">BB288+BB316-BB315</f>
        <v>0</v>
      </c>
      <c r="BC317">
        <f t="shared" ref="BC317" si="1757">BC288+BC316-BC315</f>
        <v>0</v>
      </c>
      <c r="BD317">
        <f t="shared" ref="BD317" si="1758">BD288+BD316-BD315</f>
        <v>0</v>
      </c>
      <c r="BE317">
        <f t="shared" ref="BE317" si="1759">BE288+BE316-BE315</f>
        <v>0</v>
      </c>
      <c r="BF317">
        <f t="shared" ref="BF317" si="1760">BF288+BF316-BF315</f>
        <v>0</v>
      </c>
      <c r="BG317">
        <f t="shared" ref="BG317" si="1761">BG288+BG316-BG315</f>
        <v>0</v>
      </c>
      <c r="BH317">
        <f t="shared" ref="BH317" si="1762">BH288+BH316-BH315</f>
        <v>0</v>
      </c>
      <c r="BI317">
        <f t="shared" ref="BI317" si="1763">BI288+BI316-BI315</f>
        <v>0</v>
      </c>
      <c r="BJ317">
        <f t="shared" ref="BJ317" si="1764">BJ288+BJ316-BJ315</f>
        <v>0</v>
      </c>
      <c r="BK317">
        <f t="shared" ref="BK317" si="1765">BK288+BK316-BK315</f>
        <v>0</v>
      </c>
      <c r="BL317">
        <f t="shared" ref="BL317" si="1766">BL288+BL316-BL315</f>
        <v>0</v>
      </c>
      <c r="BM317">
        <f t="shared" ref="BM317" si="1767">BM288+BM316-BM315</f>
        <v>0</v>
      </c>
      <c r="BN317">
        <f t="shared" ref="BN317" si="1768">BN288+BN316-BN315</f>
        <v>0</v>
      </c>
      <c r="BO317">
        <f t="shared" ref="BO317" si="1769">BO288+BO316-BO315</f>
        <v>0</v>
      </c>
      <c r="BP317">
        <f t="shared" ref="BP317" si="1770">BP288+BP316-BP315</f>
        <v>0</v>
      </c>
      <c r="BQ317">
        <f t="shared" ref="BQ317" si="1771">BQ288+BQ316-BQ315</f>
        <v>0</v>
      </c>
      <c r="BR317">
        <f t="shared" ref="BR317" si="1772">BR288+BR316-BR315</f>
        <v>0</v>
      </c>
      <c r="BS317">
        <f t="shared" ref="BS317" si="1773">BS288+BS316-BS315</f>
        <v>0</v>
      </c>
      <c r="BT317">
        <f t="shared" ref="BT317" si="1774">BT288+BT316-BT315</f>
        <v>0</v>
      </c>
      <c r="BU317">
        <f t="shared" ref="BU317" si="1775">BU288+BU316-BU315</f>
        <v>0</v>
      </c>
      <c r="BV317">
        <f t="shared" ref="BV317" si="1776">BV288+BV316-BV315</f>
        <v>0</v>
      </c>
      <c r="BW317">
        <f t="shared" ref="BW317" si="1777">BW288+BW316-BW315</f>
        <v>0</v>
      </c>
      <c r="BX317">
        <f t="shared" ref="BX317" si="1778">BX288+BX316-BX315</f>
        <v>0</v>
      </c>
      <c r="BY317">
        <f t="shared" ref="BY317" si="1779">BY288+BY316-BY315</f>
        <v>0</v>
      </c>
      <c r="BZ317">
        <f t="shared" ref="BZ317" si="1780">BZ288+BZ316-BZ315</f>
        <v>0</v>
      </c>
      <c r="CA317">
        <f t="shared" ref="CA317" si="1781">CA288+CA316-CA315</f>
        <v>0</v>
      </c>
      <c r="CB317">
        <f t="shared" ref="CB317" si="1782">CB288+CB316-CB315</f>
        <v>0</v>
      </c>
      <c r="CC317">
        <f t="shared" ref="CC317" si="1783">CC288+CC316-CC315</f>
        <v>0</v>
      </c>
      <c r="CD317">
        <f t="shared" ref="CD317" si="1784">CD288+CD316-CD315</f>
        <v>0</v>
      </c>
      <c r="CE317">
        <f t="shared" ref="CE317" si="1785">CE288+CE316-CE315</f>
        <v>0</v>
      </c>
      <c r="CF317">
        <f t="shared" ref="CF317" si="1786">CF288+CF316-CF315</f>
        <v>0</v>
      </c>
      <c r="CG317">
        <f t="shared" ref="CG317" si="1787">CG288+CG316-CG315</f>
        <v>0</v>
      </c>
      <c r="CH317">
        <f t="shared" ref="CH317" si="1788">CH288+CH316-CH315</f>
        <v>0</v>
      </c>
      <c r="CI317">
        <f t="shared" ref="CI317" si="1789">CI288+CI316-CI315</f>
        <v>0</v>
      </c>
      <c r="CJ317">
        <f t="shared" ref="CJ317" si="1790">CJ288+CJ316-CJ315</f>
        <v>0</v>
      </c>
      <c r="CK317">
        <f t="shared" ref="CK317" si="1791">CK288+CK316-CK315</f>
        <v>0</v>
      </c>
      <c r="CL317">
        <f t="shared" ref="CL317" si="1792">CL288+CL316-CL315</f>
        <v>0</v>
      </c>
      <c r="CM317">
        <f t="shared" ref="CM317" si="1793">CM288+CM316-CM315</f>
        <v>0</v>
      </c>
      <c r="CN317">
        <f t="shared" ref="CN317" si="1794">CN288+CN316-CN315</f>
        <v>0</v>
      </c>
      <c r="CO317">
        <f t="shared" ref="CO317" si="1795">CO288+CO316-CO315</f>
        <v>0</v>
      </c>
      <c r="CP317">
        <f t="shared" ref="CP317" si="1796">CP288+CP316-CP315</f>
        <v>0</v>
      </c>
      <c r="CQ317">
        <f t="shared" ref="CQ317" si="1797">CQ288+CQ316-CQ315</f>
        <v>0</v>
      </c>
      <c r="CR317">
        <f t="shared" ref="CR317" si="1798">CR288+CR316-CR315</f>
        <v>0</v>
      </c>
      <c r="CS317">
        <f t="shared" ref="CS317" si="1799">CS288+CS316-CS315</f>
        <v>0</v>
      </c>
      <c r="CT317">
        <f t="shared" ref="CT317" si="1800">CT288+CT316-CT315</f>
        <v>0</v>
      </c>
      <c r="CU317">
        <f t="shared" ref="CU317" si="1801">CU288+CU316-CU315</f>
        <v>0</v>
      </c>
      <c r="CV317">
        <f t="shared" ref="CV317" si="1802">CV288+CV316-CV315</f>
        <v>0</v>
      </c>
      <c r="CW317">
        <f t="shared" ref="CW317" si="1803">CW288+CW316-CW315</f>
        <v>0</v>
      </c>
      <c r="CX317">
        <f t="shared" ref="CX317" si="1804">CX288+CX316-CX315</f>
        <v>0</v>
      </c>
      <c r="CY317">
        <f t="shared" ref="CY317" si="1805">CY288+CY316-CY315</f>
        <v>0</v>
      </c>
      <c r="CZ317">
        <f t="shared" ref="CZ317" si="1806">CZ288+CZ316-CZ315</f>
        <v>0</v>
      </c>
      <c r="DA317">
        <f t="shared" ref="DA317" si="1807">DA288+DA316-DA315</f>
        <v>0</v>
      </c>
      <c r="DB317">
        <f t="shared" ref="DB317" si="1808">DB288+DB316-DB315</f>
        <v>0</v>
      </c>
      <c r="DC317">
        <f t="shared" ref="DC317" si="1809">DC288+DC316-DC315</f>
        <v>0</v>
      </c>
      <c r="DD317">
        <f t="shared" ref="DD317" si="1810">DD288+DD316-DD315</f>
        <v>0</v>
      </c>
      <c r="DE317">
        <f t="shared" ref="DE317" si="1811">DE288+DE316-DE315</f>
        <v>0</v>
      </c>
      <c r="DF317">
        <f t="shared" ref="DF317" si="1812">DF288+DF316-DF315</f>
        <v>0</v>
      </c>
      <c r="DG317">
        <f t="shared" ref="DG317" si="1813">DG288+DG316-DG315</f>
        <v>0</v>
      </c>
    </row>
    <row r="319" spans="5:111">
      <c r="L319" s="32"/>
      <c r="M319" s="32"/>
      <c r="N319" s="32">
        <f t="shared" ref="N319:AQ319" si="1814">N288+N316-N315</f>
        <v>0</v>
      </c>
      <c r="O319" s="32"/>
      <c r="P319" s="32">
        <f t="shared" si="1814"/>
        <v>0</v>
      </c>
      <c r="Q319" s="32">
        <f t="shared" si="1814"/>
        <v>0</v>
      </c>
      <c r="R319" s="32">
        <f t="shared" si="1814"/>
        <v>0</v>
      </c>
      <c r="S319" s="32">
        <f t="shared" si="1814"/>
        <v>0</v>
      </c>
      <c r="T319" s="32">
        <f t="shared" si="1814"/>
        <v>0</v>
      </c>
      <c r="U319" s="32">
        <f t="shared" si="1814"/>
        <v>0</v>
      </c>
      <c r="V319" s="32">
        <f t="shared" si="1814"/>
        <v>0</v>
      </c>
      <c r="W319" s="32">
        <f t="shared" si="1814"/>
        <v>0</v>
      </c>
      <c r="X319" s="32">
        <f t="shared" si="1814"/>
        <v>0</v>
      </c>
      <c r="Y319" s="32">
        <f t="shared" si="1814"/>
        <v>0</v>
      </c>
      <c r="Z319" s="32">
        <f t="shared" si="1814"/>
        <v>0</v>
      </c>
      <c r="AA319" s="32">
        <f t="shared" si="1814"/>
        <v>0</v>
      </c>
      <c r="AB319" s="32">
        <f t="shared" si="1814"/>
        <v>0</v>
      </c>
      <c r="AC319" s="32">
        <f t="shared" si="1814"/>
        <v>0</v>
      </c>
      <c r="AD319" s="32">
        <f t="shared" si="1814"/>
        <v>0</v>
      </c>
      <c r="AE319" s="32">
        <f t="shared" si="1814"/>
        <v>0</v>
      </c>
      <c r="AF319" s="32">
        <f t="shared" si="1814"/>
        <v>0</v>
      </c>
      <c r="AG319" s="32">
        <f t="shared" si="1814"/>
        <v>0</v>
      </c>
      <c r="AH319" s="32">
        <f t="shared" si="1814"/>
        <v>0</v>
      </c>
      <c r="AI319" s="32">
        <f t="shared" si="1814"/>
        <v>0</v>
      </c>
      <c r="AJ319" s="32">
        <f t="shared" si="1814"/>
        <v>0</v>
      </c>
      <c r="AK319" s="32">
        <f t="shared" si="1814"/>
        <v>0</v>
      </c>
      <c r="AL319" s="32">
        <f t="shared" si="1814"/>
        <v>0</v>
      </c>
      <c r="AM319" s="32">
        <f t="shared" si="1814"/>
        <v>0</v>
      </c>
      <c r="AN319" s="32">
        <f t="shared" si="1814"/>
        <v>0</v>
      </c>
      <c r="AO319" s="32">
        <f t="shared" si="1814"/>
        <v>0</v>
      </c>
      <c r="AP319" s="32">
        <f t="shared" si="1814"/>
        <v>0</v>
      </c>
      <c r="AQ319" s="32">
        <f t="shared" si="1814"/>
        <v>0</v>
      </c>
      <c r="AR319" s="32">
        <f t="shared" ref="AR319:BW319" si="1815">AR288+AR316-AR315</f>
        <v>0</v>
      </c>
      <c r="AS319" s="32">
        <f t="shared" si="1815"/>
        <v>0</v>
      </c>
      <c r="AT319" s="32">
        <f t="shared" si="1815"/>
        <v>0</v>
      </c>
      <c r="AU319" s="32">
        <f t="shared" si="1815"/>
        <v>0</v>
      </c>
      <c r="AV319" s="32">
        <f t="shared" si="1815"/>
        <v>0</v>
      </c>
      <c r="AW319" s="32">
        <f t="shared" si="1815"/>
        <v>0</v>
      </c>
      <c r="AX319" s="32">
        <f t="shared" si="1815"/>
        <v>0</v>
      </c>
      <c r="AY319" s="32">
        <f t="shared" si="1815"/>
        <v>0</v>
      </c>
      <c r="AZ319" s="32">
        <f t="shared" si="1815"/>
        <v>0</v>
      </c>
      <c r="BA319" s="32">
        <f t="shared" si="1815"/>
        <v>0</v>
      </c>
      <c r="BB319" s="32">
        <f t="shared" si="1815"/>
        <v>0</v>
      </c>
      <c r="BC319" s="32">
        <f t="shared" si="1815"/>
        <v>0</v>
      </c>
      <c r="BD319" s="32">
        <f t="shared" si="1815"/>
        <v>0</v>
      </c>
      <c r="BE319" s="32">
        <f t="shared" si="1815"/>
        <v>0</v>
      </c>
      <c r="BF319" s="32">
        <f t="shared" si="1815"/>
        <v>0</v>
      </c>
      <c r="BG319" s="32">
        <f t="shared" si="1815"/>
        <v>0</v>
      </c>
      <c r="BH319" s="32">
        <f t="shared" si="1815"/>
        <v>0</v>
      </c>
      <c r="BI319" s="32">
        <f t="shared" si="1815"/>
        <v>0</v>
      </c>
      <c r="BJ319" s="32">
        <f t="shared" si="1815"/>
        <v>0</v>
      </c>
      <c r="BK319" s="32">
        <f t="shared" si="1815"/>
        <v>0</v>
      </c>
      <c r="BL319" s="32">
        <f t="shared" si="1815"/>
        <v>0</v>
      </c>
      <c r="BM319" s="32">
        <f t="shared" si="1815"/>
        <v>0</v>
      </c>
      <c r="BN319" s="32">
        <f t="shared" si="1815"/>
        <v>0</v>
      </c>
      <c r="BO319" s="32">
        <f t="shared" si="1815"/>
        <v>0</v>
      </c>
      <c r="BP319" s="32">
        <f t="shared" si="1815"/>
        <v>0</v>
      </c>
      <c r="BQ319" s="32">
        <f t="shared" si="1815"/>
        <v>0</v>
      </c>
      <c r="BR319" s="32">
        <f t="shared" si="1815"/>
        <v>0</v>
      </c>
      <c r="BS319" s="32">
        <f t="shared" si="1815"/>
        <v>0</v>
      </c>
      <c r="BT319" s="32">
        <f t="shared" si="1815"/>
        <v>0</v>
      </c>
      <c r="BU319" s="32">
        <f t="shared" si="1815"/>
        <v>0</v>
      </c>
      <c r="BV319" s="32">
        <f t="shared" si="1815"/>
        <v>0</v>
      </c>
      <c r="BW319" s="32">
        <f t="shared" si="1815"/>
        <v>0</v>
      </c>
      <c r="BX319" s="32">
        <f t="shared" ref="BX319:DG319" si="1816">BX288+BX316-BX315</f>
        <v>0</v>
      </c>
      <c r="BY319" s="32">
        <f t="shared" si="1816"/>
        <v>0</v>
      </c>
      <c r="BZ319" s="32">
        <f t="shared" si="1816"/>
        <v>0</v>
      </c>
      <c r="CA319" s="32">
        <f t="shared" si="1816"/>
        <v>0</v>
      </c>
      <c r="CB319" s="32">
        <f t="shared" si="1816"/>
        <v>0</v>
      </c>
      <c r="CC319" s="32">
        <f t="shared" si="1816"/>
        <v>0</v>
      </c>
      <c r="CD319" s="32">
        <f t="shared" si="1816"/>
        <v>0</v>
      </c>
      <c r="CE319" s="32">
        <f t="shared" si="1816"/>
        <v>0</v>
      </c>
      <c r="CF319" s="32">
        <f t="shared" si="1816"/>
        <v>0</v>
      </c>
      <c r="CG319" s="32">
        <f t="shared" si="1816"/>
        <v>0</v>
      </c>
      <c r="CH319" s="32">
        <f t="shared" si="1816"/>
        <v>0</v>
      </c>
      <c r="CI319" s="32">
        <f t="shared" si="1816"/>
        <v>0</v>
      </c>
      <c r="CJ319" s="32">
        <f t="shared" si="1816"/>
        <v>0</v>
      </c>
      <c r="CK319" s="32">
        <f t="shared" si="1816"/>
        <v>0</v>
      </c>
      <c r="CL319" s="32">
        <f t="shared" si="1816"/>
        <v>0</v>
      </c>
      <c r="CM319" s="32">
        <f t="shared" si="1816"/>
        <v>0</v>
      </c>
      <c r="CN319" s="32">
        <f t="shared" si="1816"/>
        <v>0</v>
      </c>
      <c r="CO319" s="32">
        <f t="shared" si="1816"/>
        <v>0</v>
      </c>
      <c r="CP319" s="32">
        <f t="shared" si="1816"/>
        <v>0</v>
      </c>
      <c r="CQ319" s="32">
        <f t="shared" si="1816"/>
        <v>0</v>
      </c>
      <c r="CR319" s="32">
        <f t="shared" si="1816"/>
        <v>0</v>
      </c>
      <c r="CS319" s="32">
        <f t="shared" si="1816"/>
        <v>0</v>
      </c>
      <c r="CT319" s="32">
        <f t="shared" si="1816"/>
        <v>0</v>
      </c>
      <c r="CU319" s="32">
        <f t="shared" si="1816"/>
        <v>0</v>
      </c>
      <c r="CV319" s="32">
        <f t="shared" si="1816"/>
        <v>0</v>
      </c>
      <c r="CW319" s="32">
        <f t="shared" si="1816"/>
        <v>0</v>
      </c>
      <c r="CX319" s="32">
        <f t="shared" si="1816"/>
        <v>0</v>
      </c>
      <c r="CY319" s="32">
        <f t="shared" si="1816"/>
        <v>0</v>
      </c>
      <c r="CZ319" s="32">
        <f t="shared" si="1816"/>
        <v>0</v>
      </c>
      <c r="DA319" s="32">
        <f t="shared" si="1816"/>
        <v>0</v>
      </c>
      <c r="DB319" s="32">
        <f t="shared" si="1816"/>
        <v>0</v>
      </c>
      <c r="DC319" s="32">
        <f t="shared" si="1816"/>
        <v>0</v>
      </c>
      <c r="DD319" s="32">
        <f t="shared" si="1816"/>
        <v>0</v>
      </c>
      <c r="DE319" s="32">
        <f t="shared" si="1816"/>
        <v>0</v>
      </c>
      <c r="DF319" s="32">
        <f t="shared" si="1816"/>
        <v>0</v>
      </c>
      <c r="DG319" s="32">
        <f t="shared" si="1816"/>
        <v>0</v>
      </c>
    </row>
    <row r="320" spans="5:111">
      <c r="G320" t="e">
        <f>G319/G288</f>
        <v>#DIV/0!</v>
      </c>
      <c r="AK320" t="e">
        <f t="shared" ref="AK320" si="1817">AK319/AK288</f>
        <v>#DIV/0!</v>
      </c>
      <c r="BJ320" t="e">
        <f t="shared" ref="BJ320" si="1818">BJ319/BJ288</f>
        <v>#DIV/0!</v>
      </c>
      <c r="CI320" t="e">
        <f t="shared" ref="CI320" si="1819">CI319/CI288</f>
        <v>#DIV/0!</v>
      </c>
    </row>
    <row r="323" spans="7:111">
      <c r="G323" s="206">
        <f>G324+G325</f>
        <v>0</v>
      </c>
      <c r="H323" s="206"/>
      <c r="I323" s="206"/>
      <c r="J323" s="206"/>
      <c r="K323" s="206"/>
      <c r="L323" s="206"/>
      <c r="M323" s="206"/>
      <c r="N323" s="206">
        <f t="shared" ref="N323" si="1820">N324+N325</f>
        <v>0</v>
      </c>
      <c r="O323" s="206"/>
      <c r="P323" s="206">
        <f t="shared" ref="P323" si="1821">P324+P325</f>
        <v>0</v>
      </c>
      <c r="Q323" s="206">
        <f t="shared" ref="Q323" si="1822">Q324+Q325</f>
        <v>0</v>
      </c>
      <c r="R323" s="206">
        <f t="shared" ref="R323" si="1823">R324+R325</f>
        <v>0</v>
      </c>
      <c r="S323" s="206">
        <f t="shared" ref="S323" si="1824">S324+S325</f>
        <v>0</v>
      </c>
      <c r="T323" s="206">
        <f t="shared" ref="T323" si="1825">T324+T325</f>
        <v>0</v>
      </c>
      <c r="U323" s="206">
        <f t="shared" ref="U323" si="1826">U324+U325</f>
        <v>0</v>
      </c>
      <c r="V323" s="206">
        <f t="shared" ref="V323" si="1827">V324+V325</f>
        <v>0</v>
      </c>
      <c r="W323" s="206">
        <f t="shared" ref="W323" si="1828">W324+W325</f>
        <v>0</v>
      </c>
      <c r="X323" s="206">
        <f t="shared" ref="X323" si="1829">X324+X325</f>
        <v>0</v>
      </c>
      <c r="Y323" s="206">
        <f t="shared" ref="Y323" si="1830">Y324+Y325</f>
        <v>0</v>
      </c>
      <c r="Z323" s="206">
        <f t="shared" ref="Z323" si="1831">Z324+Z325</f>
        <v>0</v>
      </c>
      <c r="AA323" s="206">
        <f t="shared" ref="AA323" si="1832">AA324+AA325</f>
        <v>0</v>
      </c>
      <c r="AB323" s="206">
        <f t="shared" ref="AB323" si="1833">AB324+AB325</f>
        <v>0</v>
      </c>
      <c r="AC323" s="206">
        <f t="shared" ref="AC323" si="1834">AC324+AC325</f>
        <v>0</v>
      </c>
      <c r="AD323" s="206">
        <f t="shared" ref="AD323" si="1835">AD324+AD325</f>
        <v>0</v>
      </c>
      <c r="AE323" s="206">
        <f t="shared" ref="AE323" si="1836">AE324+AE325</f>
        <v>0</v>
      </c>
      <c r="AF323" s="206">
        <f t="shared" ref="AF323" si="1837">AF324+AF325</f>
        <v>0</v>
      </c>
      <c r="AG323" s="206">
        <f t="shared" ref="AG323" si="1838">AG324+AG325</f>
        <v>0</v>
      </c>
      <c r="AH323" s="206">
        <f t="shared" ref="AH323" si="1839">AH324+AH325</f>
        <v>0</v>
      </c>
      <c r="AI323" s="206">
        <f t="shared" ref="AI323" si="1840">AI324+AI325</f>
        <v>0</v>
      </c>
      <c r="AJ323" s="206">
        <f t="shared" ref="AJ323" si="1841">AJ324+AJ325</f>
        <v>0</v>
      </c>
      <c r="AK323" s="206">
        <f t="shared" ref="AK323" si="1842">AK324+AK325</f>
        <v>0</v>
      </c>
      <c r="AL323" s="206">
        <f t="shared" ref="AL323" si="1843">AL324+AL325</f>
        <v>0</v>
      </c>
      <c r="AM323" s="206">
        <f t="shared" ref="AM323" si="1844">AM324+AM325</f>
        <v>0</v>
      </c>
      <c r="AN323" s="206">
        <f t="shared" ref="AN323" si="1845">AN324+AN325</f>
        <v>0</v>
      </c>
      <c r="AO323" s="206">
        <f t="shared" ref="AO323" si="1846">AO324+AO325</f>
        <v>0</v>
      </c>
      <c r="AP323" s="206">
        <f t="shared" ref="AP323" si="1847">AP324+AP325</f>
        <v>0</v>
      </c>
      <c r="AQ323" s="206">
        <f t="shared" ref="AQ323" si="1848">AQ324+AQ325</f>
        <v>0</v>
      </c>
      <c r="AR323" s="206">
        <f t="shared" ref="AR323" si="1849">AR324+AR325</f>
        <v>0</v>
      </c>
      <c r="AS323" s="206">
        <f t="shared" ref="AS323" si="1850">AS324+AS325</f>
        <v>0</v>
      </c>
      <c r="AT323" s="206">
        <f t="shared" ref="AT323" si="1851">AT324+AT325</f>
        <v>0</v>
      </c>
      <c r="AU323" s="206">
        <f t="shared" ref="AU323" si="1852">AU324+AU325</f>
        <v>0</v>
      </c>
      <c r="AV323" s="206">
        <f t="shared" ref="AV323" si="1853">AV324+AV325</f>
        <v>0</v>
      </c>
      <c r="AW323" s="206">
        <f t="shared" ref="AW323" si="1854">AW324+AW325</f>
        <v>0</v>
      </c>
      <c r="AX323" s="206">
        <f t="shared" ref="AX323" si="1855">AX324+AX325</f>
        <v>0</v>
      </c>
      <c r="AY323" s="206">
        <f t="shared" ref="AY323" si="1856">AY324+AY325</f>
        <v>0</v>
      </c>
      <c r="AZ323" s="206">
        <f t="shared" ref="AZ323" si="1857">AZ324+AZ325</f>
        <v>0</v>
      </c>
      <c r="BA323" s="206">
        <f t="shared" ref="BA323" si="1858">BA324+BA325</f>
        <v>0</v>
      </c>
      <c r="BB323" s="206">
        <f t="shared" ref="BB323" si="1859">BB324+BB325</f>
        <v>0</v>
      </c>
      <c r="BC323" s="206">
        <f t="shared" ref="BC323" si="1860">BC324+BC325</f>
        <v>0</v>
      </c>
      <c r="BD323" s="206">
        <f t="shared" ref="BD323" si="1861">BD324+BD325</f>
        <v>0</v>
      </c>
      <c r="BE323" s="206">
        <f t="shared" ref="BE323" si="1862">BE324+BE325</f>
        <v>0</v>
      </c>
      <c r="BF323" s="206">
        <f t="shared" ref="BF323" si="1863">BF324+BF325</f>
        <v>0</v>
      </c>
      <c r="BG323" s="206">
        <f t="shared" ref="BG323" si="1864">BG324+BG325</f>
        <v>0</v>
      </c>
      <c r="BH323" s="206">
        <f t="shared" ref="BH323" si="1865">BH324+BH325</f>
        <v>0</v>
      </c>
      <c r="BI323" s="206">
        <f t="shared" ref="BI323" si="1866">BI324+BI325</f>
        <v>0</v>
      </c>
      <c r="BJ323" s="206">
        <f t="shared" ref="BJ323" si="1867">BJ324+BJ325</f>
        <v>0</v>
      </c>
      <c r="BK323" s="206">
        <f t="shared" ref="BK323" si="1868">BK324+BK325</f>
        <v>0</v>
      </c>
      <c r="BL323" s="206">
        <f t="shared" ref="BL323" si="1869">BL324+BL325</f>
        <v>0</v>
      </c>
      <c r="BM323" s="206">
        <f t="shared" ref="BM323" si="1870">BM324+BM325</f>
        <v>0</v>
      </c>
      <c r="BN323" s="206">
        <f t="shared" ref="BN323" si="1871">BN324+BN325</f>
        <v>0</v>
      </c>
      <c r="BO323" s="206">
        <f t="shared" ref="BO323" si="1872">BO324+BO325</f>
        <v>0</v>
      </c>
      <c r="BP323" s="206">
        <f t="shared" ref="BP323" si="1873">BP324+BP325</f>
        <v>0</v>
      </c>
      <c r="BQ323" s="206">
        <f t="shared" ref="BQ323" si="1874">BQ324+BQ325</f>
        <v>0</v>
      </c>
      <c r="BR323" s="206">
        <f t="shared" ref="BR323" si="1875">BR324+BR325</f>
        <v>0</v>
      </c>
      <c r="BS323" s="206">
        <f t="shared" ref="BS323" si="1876">BS324+BS325</f>
        <v>0</v>
      </c>
      <c r="BT323" s="206">
        <f t="shared" ref="BT323" si="1877">BT324+BT325</f>
        <v>0</v>
      </c>
      <c r="BU323" s="206">
        <f t="shared" ref="BU323" si="1878">BU324+BU325</f>
        <v>0</v>
      </c>
      <c r="BV323" s="206">
        <f t="shared" ref="BV323" si="1879">BV324+BV325</f>
        <v>0</v>
      </c>
      <c r="BW323" s="206">
        <f t="shared" ref="BW323" si="1880">BW324+BW325</f>
        <v>0</v>
      </c>
      <c r="BX323" s="206">
        <f t="shared" ref="BX323" si="1881">BX324+BX325</f>
        <v>0</v>
      </c>
      <c r="BY323" s="206">
        <f t="shared" ref="BY323" si="1882">BY324+BY325</f>
        <v>0</v>
      </c>
      <c r="BZ323" s="206">
        <f t="shared" ref="BZ323" si="1883">BZ324+BZ325</f>
        <v>0</v>
      </c>
      <c r="CA323" s="206">
        <f t="shared" ref="CA323" si="1884">CA324+CA325</f>
        <v>0</v>
      </c>
      <c r="CB323" s="206">
        <f t="shared" ref="CB323" si="1885">CB324+CB325</f>
        <v>0</v>
      </c>
      <c r="CC323" s="206">
        <f t="shared" ref="CC323" si="1886">CC324+CC325</f>
        <v>0</v>
      </c>
      <c r="CD323" s="206">
        <f t="shared" ref="CD323" si="1887">CD324+CD325</f>
        <v>0</v>
      </c>
      <c r="CE323" s="206">
        <f t="shared" ref="CE323" si="1888">CE324+CE325</f>
        <v>0</v>
      </c>
      <c r="CF323" s="206">
        <f t="shared" ref="CF323" si="1889">CF324+CF325</f>
        <v>0</v>
      </c>
      <c r="CG323" s="206">
        <f t="shared" ref="CG323" si="1890">CG324+CG325</f>
        <v>0</v>
      </c>
      <c r="CH323" s="206">
        <f t="shared" ref="CH323" si="1891">CH324+CH325</f>
        <v>0</v>
      </c>
      <c r="CI323" s="206">
        <f t="shared" ref="CI323" si="1892">CI324+CI325</f>
        <v>0</v>
      </c>
      <c r="CJ323" s="206">
        <f t="shared" ref="CJ323" si="1893">CJ324+CJ325</f>
        <v>0</v>
      </c>
      <c r="CK323" s="206">
        <f t="shared" ref="CK323" si="1894">CK324+CK325</f>
        <v>0</v>
      </c>
      <c r="CL323" s="206">
        <f t="shared" ref="CL323" si="1895">CL324+CL325</f>
        <v>0</v>
      </c>
      <c r="CM323" s="206">
        <f t="shared" ref="CM323" si="1896">CM324+CM325</f>
        <v>0</v>
      </c>
      <c r="CN323" s="206">
        <f t="shared" ref="CN323" si="1897">CN324+CN325</f>
        <v>0</v>
      </c>
      <c r="CO323" s="206">
        <f t="shared" ref="CO323" si="1898">CO324+CO325</f>
        <v>0</v>
      </c>
      <c r="CP323" s="206">
        <f t="shared" ref="CP323" si="1899">CP324+CP325</f>
        <v>0</v>
      </c>
      <c r="CQ323" s="206">
        <f t="shared" ref="CQ323" si="1900">CQ324+CQ325</f>
        <v>0</v>
      </c>
      <c r="CR323" s="206">
        <f t="shared" ref="CR323" si="1901">CR324+CR325</f>
        <v>0</v>
      </c>
      <c r="CS323" s="206">
        <f t="shared" ref="CS323" si="1902">CS324+CS325</f>
        <v>0</v>
      </c>
      <c r="CT323" s="206">
        <f t="shared" ref="CT323" si="1903">CT324+CT325</f>
        <v>0</v>
      </c>
      <c r="CU323" s="206">
        <f t="shared" ref="CU323" si="1904">CU324+CU325</f>
        <v>0</v>
      </c>
      <c r="CV323" s="206">
        <f t="shared" ref="CV323" si="1905">CV324+CV325</f>
        <v>0</v>
      </c>
      <c r="CW323" s="206">
        <f t="shared" ref="CW323" si="1906">CW324+CW325</f>
        <v>0</v>
      </c>
      <c r="CX323" s="206">
        <f t="shared" ref="CX323" si="1907">CX324+CX325</f>
        <v>0</v>
      </c>
      <c r="CY323" s="206">
        <f t="shared" ref="CY323" si="1908">CY324+CY325</f>
        <v>0</v>
      </c>
      <c r="CZ323" s="206">
        <f t="shared" ref="CZ323" si="1909">CZ324+CZ325</f>
        <v>0</v>
      </c>
      <c r="DA323" s="206">
        <f t="shared" ref="DA323" si="1910">DA324+DA325</f>
        <v>0</v>
      </c>
      <c r="DB323" s="206">
        <f t="shared" ref="DB323" si="1911">DB324+DB325</f>
        <v>0</v>
      </c>
      <c r="DC323" s="206">
        <f t="shared" ref="DC323" si="1912">DC324+DC325</f>
        <v>0</v>
      </c>
      <c r="DD323" s="206">
        <f t="shared" ref="DD323" si="1913">DD324+DD325</f>
        <v>0</v>
      </c>
      <c r="DE323" s="206">
        <f t="shared" ref="DE323" si="1914">DE324+DE325</f>
        <v>0</v>
      </c>
      <c r="DF323" s="206">
        <f t="shared" ref="DF323" si="1915">DF324+DF325</f>
        <v>0</v>
      </c>
      <c r="DG323" s="206">
        <f t="shared" ref="DG323" si="1916">DG324+DG325</f>
        <v>0</v>
      </c>
    </row>
    <row r="348" spans="4:102">
      <c r="D348" s="722">
        <v>2500</v>
      </c>
      <c r="E348" s="206">
        <v>2500</v>
      </c>
      <c r="F348" s="206">
        <v>2500</v>
      </c>
      <c r="G348" s="635">
        <v>2500</v>
      </c>
      <c r="H348" s="633">
        <v>2500</v>
      </c>
      <c r="I348" s="635">
        <v>2500</v>
      </c>
      <c r="J348" s="206">
        <v>2500</v>
      </c>
      <c r="AC348" s="722">
        <f t="shared" ref="AC348:BH348" si="1917">D348</f>
        <v>2500</v>
      </c>
      <c r="AD348" s="722">
        <f t="shared" si="1917"/>
        <v>2500</v>
      </c>
      <c r="AE348" s="722">
        <f t="shared" si="1917"/>
        <v>2500</v>
      </c>
      <c r="AF348" s="722">
        <f t="shared" si="1917"/>
        <v>2500</v>
      </c>
      <c r="AG348" s="722">
        <f t="shared" si="1917"/>
        <v>2500</v>
      </c>
      <c r="AH348" s="722">
        <f t="shared" si="1917"/>
        <v>2500</v>
      </c>
      <c r="AI348" s="722">
        <f t="shared" si="1917"/>
        <v>2500</v>
      </c>
      <c r="AJ348" s="722">
        <f t="shared" si="1917"/>
        <v>0</v>
      </c>
      <c r="AK348" s="722">
        <f t="shared" si="1917"/>
        <v>0</v>
      </c>
      <c r="AL348" s="722">
        <f t="shared" si="1917"/>
        <v>0</v>
      </c>
      <c r="AM348" s="722">
        <f t="shared" si="1917"/>
        <v>0</v>
      </c>
      <c r="AN348" s="722">
        <f t="shared" si="1917"/>
        <v>0</v>
      </c>
      <c r="AO348" s="722">
        <f t="shared" si="1917"/>
        <v>0</v>
      </c>
      <c r="AP348" s="722">
        <f t="shared" si="1917"/>
        <v>0</v>
      </c>
      <c r="AQ348" s="722">
        <f t="shared" si="1917"/>
        <v>0</v>
      </c>
      <c r="AR348" s="722">
        <f t="shared" si="1917"/>
        <v>0</v>
      </c>
      <c r="AS348" s="722">
        <f t="shared" si="1917"/>
        <v>0</v>
      </c>
      <c r="AT348" s="722">
        <f t="shared" si="1917"/>
        <v>0</v>
      </c>
      <c r="AU348" s="722">
        <f t="shared" si="1917"/>
        <v>0</v>
      </c>
      <c r="AV348" s="722">
        <f t="shared" si="1917"/>
        <v>0</v>
      </c>
      <c r="AW348" s="722">
        <f t="shared" si="1917"/>
        <v>0</v>
      </c>
      <c r="AX348" s="722">
        <f t="shared" si="1917"/>
        <v>0</v>
      </c>
      <c r="AY348" s="722">
        <f t="shared" si="1917"/>
        <v>0</v>
      </c>
      <c r="AZ348" s="722">
        <f t="shared" si="1917"/>
        <v>0</v>
      </c>
      <c r="BA348" s="722">
        <f t="shared" si="1917"/>
        <v>0</v>
      </c>
      <c r="BB348" s="722">
        <f t="shared" si="1917"/>
        <v>2500</v>
      </c>
      <c r="BC348" s="722">
        <f t="shared" si="1917"/>
        <v>2500</v>
      </c>
      <c r="BD348" s="722">
        <f t="shared" si="1917"/>
        <v>2500</v>
      </c>
      <c r="BE348" s="722">
        <f t="shared" si="1917"/>
        <v>2500</v>
      </c>
      <c r="BF348" s="722">
        <f t="shared" si="1917"/>
        <v>2500</v>
      </c>
      <c r="BG348" s="722">
        <f t="shared" si="1917"/>
        <v>2500</v>
      </c>
      <c r="BH348" s="722">
        <f t="shared" si="1917"/>
        <v>2500</v>
      </c>
      <c r="BI348" s="722">
        <f t="shared" ref="BI348:CN348" si="1918">AJ348</f>
        <v>0</v>
      </c>
      <c r="BJ348" s="722">
        <f t="shared" si="1918"/>
        <v>0</v>
      </c>
      <c r="BK348" s="722">
        <f t="shared" si="1918"/>
        <v>0</v>
      </c>
      <c r="BL348" s="722">
        <f t="shared" si="1918"/>
        <v>0</v>
      </c>
      <c r="BM348" s="722">
        <f t="shared" si="1918"/>
        <v>0</v>
      </c>
      <c r="BN348" s="722">
        <f t="shared" si="1918"/>
        <v>0</v>
      </c>
      <c r="BO348" s="722">
        <f t="shared" si="1918"/>
        <v>0</v>
      </c>
      <c r="BP348" s="722">
        <f t="shared" si="1918"/>
        <v>0</v>
      </c>
      <c r="BQ348" s="722">
        <f t="shared" si="1918"/>
        <v>0</v>
      </c>
      <c r="BR348" s="722">
        <f t="shared" si="1918"/>
        <v>0</v>
      </c>
      <c r="BS348" s="722">
        <f t="shared" si="1918"/>
        <v>0</v>
      </c>
      <c r="BT348" s="722">
        <f t="shared" si="1918"/>
        <v>0</v>
      </c>
      <c r="BU348" s="722">
        <f t="shared" si="1918"/>
        <v>0</v>
      </c>
      <c r="BV348" s="722">
        <f t="shared" si="1918"/>
        <v>0</v>
      </c>
      <c r="BW348" s="722">
        <f t="shared" si="1918"/>
        <v>0</v>
      </c>
      <c r="BX348" s="722">
        <f t="shared" si="1918"/>
        <v>0</v>
      </c>
      <c r="BY348" s="722">
        <f t="shared" si="1918"/>
        <v>0</v>
      </c>
      <c r="BZ348" s="722">
        <f t="shared" si="1918"/>
        <v>0</v>
      </c>
      <c r="CA348" s="722">
        <f t="shared" si="1918"/>
        <v>2500</v>
      </c>
      <c r="CB348" s="722">
        <f t="shared" si="1918"/>
        <v>2500</v>
      </c>
      <c r="CC348" s="722">
        <f t="shared" si="1918"/>
        <v>2500</v>
      </c>
      <c r="CD348" s="722">
        <f t="shared" si="1918"/>
        <v>2500</v>
      </c>
      <c r="CE348" s="722">
        <f t="shared" si="1918"/>
        <v>2500</v>
      </c>
      <c r="CF348" s="722">
        <f t="shared" si="1918"/>
        <v>2500</v>
      </c>
      <c r="CG348" s="722">
        <f t="shared" si="1918"/>
        <v>2500</v>
      </c>
      <c r="CH348" s="722">
        <f t="shared" si="1918"/>
        <v>0</v>
      </c>
      <c r="CI348" s="722">
        <f t="shared" si="1918"/>
        <v>0</v>
      </c>
      <c r="CJ348" s="722">
        <f t="shared" si="1918"/>
        <v>0</v>
      </c>
      <c r="CK348" s="722">
        <f t="shared" si="1918"/>
        <v>0</v>
      </c>
      <c r="CL348" s="722">
        <f t="shared" si="1918"/>
        <v>0</v>
      </c>
      <c r="CM348" s="722">
        <f t="shared" si="1918"/>
        <v>0</v>
      </c>
      <c r="CN348" s="722">
        <f t="shared" si="1918"/>
        <v>0</v>
      </c>
      <c r="CO348" s="722">
        <f t="shared" ref="CO348:CX348" si="1919">BP348</f>
        <v>0</v>
      </c>
      <c r="CP348" s="722">
        <f t="shared" si="1919"/>
        <v>0</v>
      </c>
      <c r="CQ348" s="722">
        <f t="shared" si="1919"/>
        <v>0</v>
      </c>
      <c r="CR348" s="722">
        <f t="shared" si="1919"/>
        <v>0</v>
      </c>
      <c r="CS348" s="722">
        <f t="shared" si="1919"/>
        <v>0</v>
      </c>
      <c r="CT348" s="722">
        <f t="shared" si="1919"/>
        <v>0</v>
      </c>
      <c r="CU348" s="722">
        <f t="shared" si="1919"/>
        <v>0</v>
      </c>
      <c r="CV348" s="722">
        <f t="shared" si="1919"/>
        <v>0</v>
      </c>
      <c r="CW348" s="722">
        <f t="shared" si="1919"/>
        <v>0</v>
      </c>
      <c r="CX348" s="722">
        <f t="shared" si="1919"/>
        <v>0</v>
      </c>
    </row>
    <row r="356" spans="5:111">
      <c r="E356" t="s">
        <v>1178</v>
      </c>
    </row>
    <row r="357" spans="5:111">
      <c r="E357" t="s">
        <v>1179</v>
      </c>
      <c r="N357">
        <f t="shared" ref="N357" si="1920">N355+N356</f>
        <v>0</v>
      </c>
      <c r="P357">
        <f t="shared" ref="P357" si="1921">P355+P356</f>
        <v>0</v>
      </c>
      <c r="Q357">
        <f t="shared" ref="Q357" si="1922">Q355+Q356</f>
        <v>0</v>
      </c>
      <c r="R357">
        <f t="shared" ref="R357" si="1923">R355+R356</f>
        <v>0</v>
      </c>
      <c r="S357">
        <f t="shared" ref="S357" si="1924">S355+S356</f>
        <v>0</v>
      </c>
      <c r="T357">
        <f t="shared" ref="T357" si="1925">T355+T356</f>
        <v>0</v>
      </c>
      <c r="U357">
        <f t="shared" ref="U357" si="1926">U355+U356</f>
        <v>0</v>
      </c>
      <c r="V357">
        <f t="shared" ref="V357" si="1927">V355+V356</f>
        <v>0</v>
      </c>
      <c r="W357">
        <f t="shared" ref="W357" si="1928">W355+W356</f>
        <v>0</v>
      </c>
      <c r="X357">
        <f t="shared" ref="X357" si="1929">X355+X356</f>
        <v>0</v>
      </c>
      <c r="Y357">
        <f t="shared" ref="Y357" si="1930">Y355+Y356</f>
        <v>0</v>
      </c>
      <c r="Z357">
        <f t="shared" ref="Z357" si="1931">Z355+Z356</f>
        <v>0</v>
      </c>
      <c r="AA357">
        <f t="shared" ref="AA357" si="1932">AA355+AA356</f>
        <v>0</v>
      </c>
      <c r="AB357">
        <f t="shared" ref="AB357" si="1933">AB355+AB356</f>
        <v>0</v>
      </c>
      <c r="AC357">
        <f t="shared" ref="AC357" si="1934">AC355+AC356</f>
        <v>0</v>
      </c>
      <c r="AD357">
        <f t="shared" ref="AD357" si="1935">AD355+AD356</f>
        <v>0</v>
      </c>
      <c r="AE357">
        <f t="shared" ref="AE357" si="1936">AE355+AE356</f>
        <v>0</v>
      </c>
      <c r="AF357">
        <f t="shared" ref="AF357" si="1937">AF355+AF356</f>
        <v>0</v>
      </c>
      <c r="AG357">
        <f t="shared" ref="AG357" si="1938">AG355+AG356</f>
        <v>0</v>
      </c>
      <c r="AH357">
        <f t="shared" ref="AH357" si="1939">AH355+AH356</f>
        <v>0</v>
      </c>
      <c r="AI357">
        <f t="shared" ref="AI357" si="1940">AI355+AI356</f>
        <v>0</v>
      </c>
      <c r="AJ357">
        <f t="shared" ref="AJ357" si="1941">AJ355+AJ356</f>
        <v>0</v>
      </c>
      <c r="AK357">
        <f t="shared" ref="AK357" si="1942">AK355+AK356</f>
        <v>0</v>
      </c>
      <c r="AL357">
        <f t="shared" ref="AL357" si="1943">AL355+AL356</f>
        <v>0</v>
      </c>
      <c r="AM357">
        <f t="shared" ref="AM357" si="1944">AM355+AM356</f>
        <v>0</v>
      </c>
      <c r="AN357">
        <f t="shared" ref="AN357" si="1945">AN355+AN356</f>
        <v>0</v>
      </c>
      <c r="AO357">
        <f t="shared" ref="AO357" si="1946">AO355+AO356</f>
        <v>0</v>
      </c>
      <c r="AP357">
        <f t="shared" ref="AP357" si="1947">AP355+AP356</f>
        <v>0</v>
      </c>
      <c r="AQ357">
        <f t="shared" ref="AQ357" si="1948">AQ355+AQ356</f>
        <v>0</v>
      </c>
      <c r="AR357">
        <f t="shared" ref="AR357" si="1949">AR355+AR356</f>
        <v>0</v>
      </c>
      <c r="AS357">
        <f t="shared" ref="AS357" si="1950">AS355+AS356</f>
        <v>0</v>
      </c>
      <c r="AT357">
        <f t="shared" ref="AT357" si="1951">AT355+AT356</f>
        <v>0</v>
      </c>
      <c r="AU357">
        <f t="shared" ref="AU357" si="1952">AU355+AU356</f>
        <v>0</v>
      </c>
      <c r="AV357">
        <f t="shared" ref="AV357" si="1953">AV355+AV356</f>
        <v>0</v>
      </c>
      <c r="AW357">
        <f t="shared" ref="AW357" si="1954">AW355+AW356</f>
        <v>0</v>
      </c>
      <c r="AX357">
        <f t="shared" ref="AX357" si="1955">AX355+AX356</f>
        <v>0</v>
      </c>
      <c r="AY357">
        <f t="shared" ref="AY357" si="1956">AY355+AY356</f>
        <v>0</v>
      </c>
      <c r="AZ357">
        <f t="shared" ref="AZ357" si="1957">AZ355+AZ356</f>
        <v>0</v>
      </c>
      <c r="BA357">
        <f t="shared" ref="BA357" si="1958">BA355+BA356</f>
        <v>0</v>
      </c>
      <c r="BB357">
        <f t="shared" ref="BB357" si="1959">BB355+BB356</f>
        <v>0</v>
      </c>
      <c r="BC357">
        <f t="shared" ref="BC357" si="1960">BC355+BC356</f>
        <v>0</v>
      </c>
      <c r="BD357">
        <f t="shared" ref="BD357" si="1961">BD355+BD356</f>
        <v>0</v>
      </c>
      <c r="BE357">
        <f t="shared" ref="BE357" si="1962">BE355+BE356</f>
        <v>0</v>
      </c>
      <c r="BF357">
        <f t="shared" ref="BF357" si="1963">BF355+BF356</f>
        <v>0</v>
      </c>
      <c r="BG357">
        <f t="shared" ref="BG357" si="1964">BG355+BG356</f>
        <v>0</v>
      </c>
      <c r="BH357">
        <f t="shared" ref="BH357" si="1965">BH355+BH356</f>
        <v>0</v>
      </c>
      <c r="BI357">
        <f t="shared" ref="BI357" si="1966">BI355+BI356</f>
        <v>0</v>
      </c>
      <c r="BJ357">
        <f t="shared" ref="BJ357" si="1967">BJ355+BJ356</f>
        <v>0</v>
      </c>
      <c r="BK357">
        <f t="shared" ref="BK357" si="1968">BK355+BK356</f>
        <v>0</v>
      </c>
      <c r="BL357">
        <f t="shared" ref="BL357" si="1969">BL355+BL356</f>
        <v>0</v>
      </c>
      <c r="BM357">
        <f t="shared" ref="BM357" si="1970">BM355+BM356</f>
        <v>0</v>
      </c>
      <c r="BN357">
        <f t="shared" ref="BN357" si="1971">BN355+BN356</f>
        <v>0</v>
      </c>
      <c r="BO357">
        <f t="shared" ref="BO357" si="1972">BO355+BO356</f>
        <v>0</v>
      </c>
      <c r="BP357">
        <f t="shared" ref="BP357" si="1973">BP355+BP356</f>
        <v>0</v>
      </c>
      <c r="BQ357">
        <f t="shared" ref="BQ357" si="1974">BQ355+BQ356</f>
        <v>0</v>
      </c>
      <c r="BR357">
        <f t="shared" ref="BR357" si="1975">BR355+BR356</f>
        <v>0</v>
      </c>
      <c r="BS357">
        <f t="shared" ref="BS357" si="1976">BS355+BS356</f>
        <v>0</v>
      </c>
      <c r="BT357">
        <f t="shared" ref="BT357" si="1977">BT355+BT356</f>
        <v>0</v>
      </c>
      <c r="BU357">
        <f t="shared" ref="BU357" si="1978">BU355+BU356</f>
        <v>0</v>
      </c>
      <c r="BV357">
        <f t="shared" ref="BV357" si="1979">BV355+BV356</f>
        <v>0</v>
      </c>
      <c r="BW357">
        <f t="shared" ref="BW357" si="1980">BW355+BW356</f>
        <v>0</v>
      </c>
      <c r="BX357">
        <f t="shared" ref="BX357" si="1981">BX355+BX356</f>
        <v>0</v>
      </c>
      <c r="BY357">
        <f t="shared" ref="BY357" si="1982">BY355+BY356</f>
        <v>0</v>
      </c>
      <c r="BZ357">
        <f t="shared" ref="BZ357" si="1983">BZ355+BZ356</f>
        <v>0</v>
      </c>
      <c r="CA357">
        <f t="shared" ref="CA357" si="1984">CA355+CA356</f>
        <v>0</v>
      </c>
      <c r="CB357">
        <f t="shared" ref="CB357" si="1985">CB355+CB356</f>
        <v>0</v>
      </c>
      <c r="CC357">
        <f t="shared" ref="CC357" si="1986">CC355+CC356</f>
        <v>0</v>
      </c>
      <c r="CD357">
        <f t="shared" ref="CD357" si="1987">CD355+CD356</f>
        <v>0</v>
      </c>
      <c r="CE357">
        <f t="shared" ref="CE357" si="1988">CE355+CE356</f>
        <v>0</v>
      </c>
      <c r="CF357">
        <f t="shared" ref="CF357" si="1989">CF355+CF356</f>
        <v>0</v>
      </c>
      <c r="CG357">
        <f t="shared" ref="CG357" si="1990">CG355+CG356</f>
        <v>0</v>
      </c>
      <c r="CH357">
        <f t="shared" ref="CH357" si="1991">CH355+CH356</f>
        <v>0</v>
      </c>
      <c r="CI357">
        <f t="shared" ref="CI357" si="1992">CI355+CI356</f>
        <v>0</v>
      </c>
      <c r="CJ357">
        <f t="shared" ref="CJ357" si="1993">CJ355+CJ356</f>
        <v>0</v>
      </c>
      <c r="CK357">
        <f t="shared" ref="CK357" si="1994">CK355+CK356</f>
        <v>0</v>
      </c>
      <c r="CL357">
        <f t="shared" ref="CL357" si="1995">CL355+CL356</f>
        <v>0</v>
      </c>
      <c r="CM357">
        <f t="shared" ref="CM357" si="1996">CM355+CM356</f>
        <v>0</v>
      </c>
      <c r="CN357">
        <f t="shared" ref="CN357" si="1997">CN355+CN356</f>
        <v>0</v>
      </c>
      <c r="CO357">
        <f t="shared" ref="CO357" si="1998">CO355+CO356</f>
        <v>0</v>
      </c>
      <c r="CP357">
        <f t="shared" ref="CP357" si="1999">CP355+CP356</f>
        <v>0</v>
      </c>
      <c r="CQ357">
        <f t="shared" ref="CQ357" si="2000">CQ355+CQ356</f>
        <v>0</v>
      </c>
      <c r="CR357">
        <f t="shared" ref="CR357" si="2001">CR355+CR356</f>
        <v>0</v>
      </c>
      <c r="CS357">
        <f t="shared" ref="CS357" si="2002">CS355+CS356</f>
        <v>0</v>
      </c>
      <c r="CT357">
        <f t="shared" ref="CT357" si="2003">CT355+CT356</f>
        <v>0</v>
      </c>
      <c r="CU357">
        <f t="shared" ref="CU357" si="2004">CU355+CU356</f>
        <v>0</v>
      </c>
      <c r="CV357">
        <f t="shared" ref="CV357" si="2005">CV355+CV356</f>
        <v>0</v>
      </c>
      <c r="CW357">
        <f t="shared" ref="CW357" si="2006">CW355+CW356</f>
        <v>0</v>
      </c>
      <c r="CX357">
        <f t="shared" ref="CX357" si="2007">CX355+CX356</f>
        <v>0</v>
      </c>
      <c r="CY357">
        <f t="shared" ref="CY357" si="2008">CY355+CY356</f>
        <v>0</v>
      </c>
      <c r="CZ357">
        <f t="shared" ref="CZ357" si="2009">CZ355+CZ356</f>
        <v>0</v>
      </c>
      <c r="DA357">
        <f t="shared" ref="DA357" si="2010">DA355+DA356</f>
        <v>0</v>
      </c>
      <c r="DB357">
        <f t="shared" ref="DB357" si="2011">DB355+DB356</f>
        <v>0</v>
      </c>
      <c r="DC357">
        <f t="shared" ref="DC357" si="2012">DC355+DC356</f>
        <v>0</v>
      </c>
      <c r="DD357">
        <f t="shared" ref="DD357" si="2013">DD355+DD356</f>
        <v>0</v>
      </c>
      <c r="DE357">
        <f t="shared" ref="DE357" si="2014">DE355+DE356</f>
        <v>0</v>
      </c>
      <c r="DF357">
        <f t="shared" ref="DF357" si="2015">DF355+DF356</f>
        <v>0</v>
      </c>
      <c r="DG357">
        <f t="shared" ref="DG357" si="2016">DG355+DG356</f>
        <v>0</v>
      </c>
    </row>
    <row r="359" spans="5:111">
      <c r="E359" t="s">
        <v>1180</v>
      </c>
      <c r="N359">
        <f>N330+N358-N357</f>
        <v>0</v>
      </c>
      <c r="P359">
        <f t="shared" ref="P359" si="2017">P330+P358-P357</f>
        <v>0</v>
      </c>
      <c r="Q359">
        <f t="shared" ref="Q359" si="2018">Q330+Q358-Q357</f>
        <v>0</v>
      </c>
      <c r="R359">
        <f t="shared" ref="R359" si="2019">R330+R358-R357</f>
        <v>0</v>
      </c>
      <c r="S359">
        <f t="shared" ref="S359" si="2020">S330+S358-S357</f>
        <v>0</v>
      </c>
      <c r="T359">
        <f t="shared" ref="T359" si="2021">T330+T358-T357</f>
        <v>0</v>
      </c>
      <c r="U359">
        <f t="shared" ref="U359" si="2022">U330+U358-U357</f>
        <v>0</v>
      </c>
      <c r="V359">
        <f t="shared" ref="V359" si="2023">V330+V358-V357</f>
        <v>0</v>
      </c>
      <c r="W359">
        <f t="shared" ref="W359" si="2024">W330+W358-W357</f>
        <v>0</v>
      </c>
      <c r="X359">
        <f t="shared" ref="X359" si="2025">X330+X358-X357</f>
        <v>0</v>
      </c>
      <c r="Y359">
        <f t="shared" ref="Y359" si="2026">Y330+Y358-Y357</f>
        <v>0</v>
      </c>
      <c r="Z359">
        <f t="shared" ref="Z359" si="2027">Z330+Z358-Z357</f>
        <v>0</v>
      </c>
      <c r="AA359">
        <f t="shared" ref="AA359" si="2028">AA330+AA358-AA357</f>
        <v>0</v>
      </c>
      <c r="AB359">
        <f t="shared" ref="AB359" si="2029">AB330+AB358-AB357</f>
        <v>0</v>
      </c>
      <c r="AC359">
        <f t="shared" ref="AC359" si="2030">AC330+AC358-AC357</f>
        <v>0</v>
      </c>
      <c r="AD359">
        <f t="shared" ref="AD359" si="2031">AD330+AD358-AD357</f>
        <v>0</v>
      </c>
      <c r="AE359">
        <f t="shared" ref="AE359" si="2032">AE330+AE358-AE357</f>
        <v>0</v>
      </c>
      <c r="AF359">
        <f t="shared" ref="AF359" si="2033">AF330+AF358-AF357</f>
        <v>0</v>
      </c>
      <c r="AG359">
        <f t="shared" ref="AG359" si="2034">AG330+AG358-AG357</f>
        <v>0</v>
      </c>
      <c r="AH359">
        <f t="shared" ref="AH359" si="2035">AH330+AH358-AH357</f>
        <v>0</v>
      </c>
      <c r="AI359">
        <f t="shared" ref="AI359" si="2036">AI330+AI358-AI357</f>
        <v>0</v>
      </c>
      <c r="AJ359">
        <f t="shared" ref="AJ359" si="2037">AJ330+AJ358-AJ357</f>
        <v>0</v>
      </c>
      <c r="AK359">
        <f t="shared" ref="AK359" si="2038">AK330+AK358-AK357</f>
        <v>0</v>
      </c>
      <c r="AL359">
        <f t="shared" ref="AL359" si="2039">AL330+AL358-AL357</f>
        <v>0</v>
      </c>
      <c r="AM359">
        <f t="shared" ref="AM359" si="2040">AM330+AM358-AM357</f>
        <v>0</v>
      </c>
      <c r="AN359">
        <f t="shared" ref="AN359" si="2041">AN330+AN358-AN357</f>
        <v>0</v>
      </c>
      <c r="AO359">
        <f t="shared" ref="AO359" si="2042">AO330+AO358-AO357</f>
        <v>0</v>
      </c>
      <c r="AP359">
        <f t="shared" ref="AP359" si="2043">AP330+AP358-AP357</f>
        <v>0</v>
      </c>
      <c r="AQ359">
        <f t="shared" ref="AQ359" si="2044">AQ330+AQ358-AQ357</f>
        <v>0</v>
      </c>
      <c r="AR359">
        <f t="shared" ref="AR359" si="2045">AR330+AR358-AR357</f>
        <v>0</v>
      </c>
      <c r="AS359">
        <f t="shared" ref="AS359" si="2046">AS330+AS358-AS357</f>
        <v>0</v>
      </c>
      <c r="AT359">
        <f t="shared" ref="AT359" si="2047">AT330+AT358-AT357</f>
        <v>0</v>
      </c>
      <c r="AU359">
        <f t="shared" ref="AU359" si="2048">AU330+AU358-AU357</f>
        <v>0</v>
      </c>
      <c r="AV359">
        <f t="shared" ref="AV359" si="2049">AV330+AV358-AV357</f>
        <v>0</v>
      </c>
      <c r="AW359">
        <f t="shared" ref="AW359" si="2050">AW330+AW358-AW357</f>
        <v>0</v>
      </c>
      <c r="AX359">
        <f t="shared" ref="AX359" si="2051">AX330+AX358-AX357</f>
        <v>0</v>
      </c>
      <c r="AY359">
        <f t="shared" ref="AY359" si="2052">AY330+AY358-AY357</f>
        <v>0</v>
      </c>
      <c r="AZ359">
        <f t="shared" ref="AZ359" si="2053">AZ330+AZ358-AZ357</f>
        <v>0</v>
      </c>
      <c r="BA359">
        <f t="shared" ref="BA359" si="2054">BA330+BA358-BA357</f>
        <v>0</v>
      </c>
      <c r="BB359">
        <f t="shared" ref="BB359" si="2055">BB330+BB358-BB357</f>
        <v>0</v>
      </c>
      <c r="BC359">
        <f t="shared" ref="BC359" si="2056">BC330+BC358-BC357</f>
        <v>0</v>
      </c>
      <c r="BD359">
        <f t="shared" ref="BD359" si="2057">BD330+BD358-BD357</f>
        <v>0</v>
      </c>
      <c r="BE359">
        <f t="shared" ref="BE359" si="2058">BE330+BE358-BE357</f>
        <v>0</v>
      </c>
      <c r="BF359">
        <f t="shared" ref="BF359" si="2059">BF330+BF358-BF357</f>
        <v>0</v>
      </c>
      <c r="BG359">
        <f t="shared" ref="BG359" si="2060">BG330+BG358-BG357</f>
        <v>0</v>
      </c>
      <c r="BH359">
        <f t="shared" ref="BH359" si="2061">BH330+BH358-BH357</f>
        <v>0</v>
      </c>
      <c r="BI359">
        <f t="shared" ref="BI359" si="2062">BI330+BI358-BI357</f>
        <v>0</v>
      </c>
      <c r="BJ359">
        <f t="shared" ref="BJ359" si="2063">BJ330+BJ358-BJ357</f>
        <v>0</v>
      </c>
      <c r="BK359">
        <f t="shared" ref="BK359" si="2064">BK330+BK358-BK357</f>
        <v>0</v>
      </c>
      <c r="BL359">
        <f t="shared" ref="BL359" si="2065">BL330+BL358-BL357</f>
        <v>0</v>
      </c>
      <c r="BM359">
        <f t="shared" ref="BM359" si="2066">BM330+BM358-BM357</f>
        <v>0</v>
      </c>
      <c r="BN359">
        <f t="shared" ref="BN359" si="2067">BN330+BN358-BN357</f>
        <v>0</v>
      </c>
      <c r="BO359">
        <f t="shared" ref="BO359" si="2068">BO330+BO358-BO357</f>
        <v>0</v>
      </c>
      <c r="BP359">
        <f t="shared" ref="BP359" si="2069">BP330+BP358-BP357</f>
        <v>0</v>
      </c>
      <c r="BQ359">
        <f t="shared" ref="BQ359" si="2070">BQ330+BQ358-BQ357</f>
        <v>0</v>
      </c>
      <c r="BR359">
        <f t="shared" ref="BR359" si="2071">BR330+BR358-BR357</f>
        <v>0</v>
      </c>
      <c r="BS359">
        <f t="shared" ref="BS359" si="2072">BS330+BS358-BS357</f>
        <v>0</v>
      </c>
      <c r="BT359">
        <f t="shared" ref="BT359" si="2073">BT330+BT358-BT357</f>
        <v>0</v>
      </c>
      <c r="BU359">
        <f t="shared" ref="BU359" si="2074">BU330+BU358-BU357</f>
        <v>0</v>
      </c>
      <c r="BV359">
        <f t="shared" ref="BV359" si="2075">BV330+BV358-BV357</f>
        <v>0</v>
      </c>
      <c r="BW359">
        <f t="shared" ref="BW359" si="2076">BW330+BW358-BW357</f>
        <v>0</v>
      </c>
      <c r="BX359">
        <f t="shared" ref="BX359" si="2077">BX330+BX358-BX357</f>
        <v>0</v>
      </c>
      <c r="BY359">
        <f t="shared" ref="BY359" si="2078">BY330+BY358-BY357</f>
        <v>0</v>
      </c>
      <c r="BZ359">
        <f t="shared" ref="BZ359" si="2079">BZ330+BZ358-BZ357</f>
        <v>0</v>
      </c>
      <c r="CA359">
        <f t="shared" ref="CA359" si="2080">CA330+CA358-CA357</f>
        <v>0</v>
      </c>
      <c r="CB359">
        <f t="shared" ref="CB359" si="2081">CB330+CB358-CB357</f>
        <v>0</v>
      </c>
      <c r="CC359">
        <f t="shared" ref="CC359" si="2082">CC330+CC358-CC357</f>
        <v>0</v>
      </c>
      <c r="CD359">
        <f t="shared" ref="CD359" si="2083">CD330+CD358-CD357</f>
        <v>0</v>
      </c>
      <c r="CE359">
        <f t="shared" ref="CE359" si="2084">CE330+CE358-CE357</f>
        <v>0</v>
      </c>
      <c r="CF359">
        <f t="shared" ref="CF359" si="2085">CF330+CF358-CF357</f>
        <v>0</v>
      </c>
      <c r="CG359">
        <f t="shared" ref="CG359" si="2086">CG330+CG358-CG357</f>
        <v>0</v>
      </c>
      <c r="CH359">
        <f t="shared" ref="CH359" si="2087">CH330+CH358-CH357</f>
        <v>0</v>
      </c>
      <c r="CI359">
        <f t="shared" ref="CI359" si="2088">CI330+CI358-CI357</f>
        <v>0</v>
      </c>
      <c r="CJ359">
        <f t="shared" ref="CJ359" si="2089">CJ330+CJ358-CJ357</f>
        <v>0</v>
      </c>
      <c r="CK359">
        <f t="shared" ref="CK359" si="2090">CK330+CK358-CK357</f>
        <v>0</v>
      </c>
      <c r="CL359">
        <f t="shared" ref="CL359" si="2091">CL330+CL358-CL357</f>
        <v>0</v>
      </c>
      <c r="CM359">
        <f t="shared" ref="CM359" si="2092">CM330+CM358-CM357</f>
        <v>0</v>
      </c>
      <c r="CN359">
        <f t="shared" ref="CN359" si="2093">CN330+CN358-CN357</f>
        <v>0</v>
      </c>
      <c r="CO359">
        <f t="shared" ref="CO359" si="2094">CO330+CO358-CO357</f>
        <v>0</v>
      </c>
      <c r="CP359">
        <f t="shared" ref="CP359" si="2095">CP330+CP358-CP357</f>
        <v>0</v>
      </c>
      <c r="CQ359">
        <f t="shared" ref="CQ359" si="2096">CQ330+CQ358-CQ357</f>
        <v>0</v>
      </c>
      <c r="CR359">
        <f t="shared" ref="CR359" si="2097">CR330+CR358-CR357</f>
        <v>0</v>
      </c>
      <c r="CS359">
        <f t="shared" ref="CS359" si="2098">CS330+CS358-CS357</f>
        <v>0</v>
      </c>
      <c r="CT359">
        <f t="shared" ref="CT359" si="2099">CT330+CT358-CT357</f>
        <v>0</v>
      </c>
      <c r="CU359">
        <f t="shared" ref="CU359" si="2100">CU330+CU358-CU357</f>
        <v>0</v>
      </c>
      <c r="CV359">
        <f t="shared" ref="CV359" si="2101">CV330+CV358-CV357</f>
        <v>0</v>
      </c>
      <c r="CW359">
        <f t="shared" ref="CW359" si="2102">CW330+CW358-CW357</f>
        <v>0</v>
      </c>
      <c r="CX359">
        <f t="shared" ref="CX359" si="2103">CX330+CX358-CX357</f>
        <v>0</v>
      </c>
      <c r="CY359">
        <f t="shared" ref="CY359" si="2104">CY330+CY358-CY357</f>
        <v>0</v>
      </c>
      <c r="CZ359">
        <f t="shared" ref="CZ359" si="2105">CZ330+CZ358-CZ357</f>
        <v>0</v>
      </c>
      <c r="DA359">
        <f t="shared" ref="DA359" si="2106">DA330+DA358-DA357</f>
        <v>0</v>
      </c>
      <c r="DB359">
        <f t="shared" ref="DB359" si="2107">DB330+DB358-DB357</f>
        <v>0</v>
      </c>
      <c r="DC359">
        <f t="shared" ref="DC359" si="2108">DC330+DC358-DC357</f>
        <v>0</v>
      </c>
      <c r="DD359">
        <f t="shared" ref="DD359" si="2109">DD330+DD358-DD357</f>
        <v>0</v>
      </c>
      <c r="DE359">
        <f t="shared" ref="DE359" si="2110">DE330+DE358-DE357</f>
        <v>0</v>
      </c>
      <c r="DF359">
        <f t="shared" ref="DF359" si="2111">DF330+DF358-DF357</f>
        <v>0</v>
      </c>
      <c r="DG359">
        <f t="shared" ref="DG359" si="2112">DG330+DG358-DG357</f>
        <v>0</v>
      </c>
    </row>
    <row r="361" spans="5:111">
      <c r="L361" s="32"/>
      <c r="M361" s="32"/>
      <c r="N361" s="32">
        <f t="shared" ref="N361:AQ361" si="2113">N330+N358-N357</f>
        <v>0</v>
      </c>
      <c r="O361" s="32"/>
      <c r="P361" s="32">
        <f t="shared" si="2113"/>
        <v>0</v>
      </c>
      <c r="Q361" s="32">
        <f t="shared" si="2113"/>
        <v>0</v>
      </c>
      <c r="R361" s="32">
        <f t="shared" si="2113"/>
        <v>0</v>
      </c>
      <c r="S361" s="32">
        <f t="shared" si="2113"/>
        <v>0</v>
      </c>
      <c r="T361" s="32">
        <f t="shared" si="2113"/>
        <v>0</v>
      </c>
      <c r="U361" s="32">
        <f t="shared" si="2113"/>
        <v>0</v>
      </c>
      <c r="V361" s="32">
        <f t="shared" si="2113"/>
        <v>0</v>
      </c>
      <c r="W361" s="32">
        <f t="shared" si="2113"/>
        <v>0</v>
      </c>
      <c r="X361" s="32">
        <f t="shared" si="2113"/>
        <v>0</v>
      </c>
      <c r="Y361" s="32">
        <f t="shared" si="2113"/>
        <v>0</v>
      </c>
      <c r="Z361" s="32">
        <f t="shared" si="2113"/>
        <v>0</v>
      </c>
      <c r="AA361" s="32">
        <f t="shared" si="2113"/>
        <v>0</v>
      </c>
      <c r="AB361" s="32">
        <f t="shared" si="2113"/>
        <v>0</v>
      </c>
      <c r="AC361" s="32">
        <f t="shared" si="2113"/>
        <v>0</v>
      </c>
      <c r="AD361" s="32">
        <f t="shared" si="2113"/>
        <v>0</v>
      </c>
      <c r="AE361" s="32">
        <f t="shared" si="2113"/>
        <v>0</v>
      </c>
      <c r="AF361" s="32">
        <f t="shared" si="2113"/>
        <v>0</v>
      </c>
      <c r="AG361" s="32">
        <f t="shared" si="2113"/>
        <v>0</v>
      </c>
      <c r="AH361" s="32">
        <f t="shared" si="2113"/>
        <v>0</v>
      </c>
      <c r="AI361" s="32">
        <f t="shared" si="2113"/>
        <v>0</v>
      </c>
      <c r="AJ361" s="32">
        <f t="shared" si="2113"/>
        <v>0</v>
      </c>
      <c r="AK361" s="32">
        <f t="shared" si="2113"/>
        <v>0</v>
      </c>
      <c r="AL361" s="32">
        <f t="shared" si="2113"/>
        <v>0</v>
      </c>
      <c r="AM361" s="32">
        <f t="shared" si="2113"/>
        <v>0</v>
      </c>
      <c r="AN361" s="32">
        <f t="shared" si="2113"/>
        <v>0</v>
      </c>
      <c r="AO361" s="32">
        <f t="shared" si="2113"/>
        <v>0</v>
      </c>
      <c r="AP361" s="32">
        <f t="shared" si="2113"/>
        <v>0</v>
      </c>
      <c r="AQ361" s="32">
        <f t="shared" si="2113"/>
        <v>0</v>
      </c>
      <c r="AR361" s="32">
        <f t="shared" ref="AR361:BW361" si="2114">AR330+AR358-AR357</f>
        <v>0</v>
      </c>
      <c r="AS361" s="32">
        <f t="shared" si="2114"/>
        <v>0</v>
      </c>
      <c r="AT361" s="32">
        <f t="shared" si="2114"/>
        <v>0</v>
      </c>
      <c r="AU361" s="32">
        <f t="shared" si="2114"/>
        <v>0</v>
      </c>
      <c r="AV361" s="32">
        <f t="shared" si="2114"/>
        <v>0</v>
      </c>
      <c r="AW361" s="32">
        <f t="shared" si="2114"/>
        <v>0</v>
      </c>
      <c r="AX361" s="32">
        <f t="shared" si="2114"/>
        <v>0</v>
      </c>
      <c r="AY361" s="32">
        <f t="shared" si="2114"/>
        <v>0</v>
      </c>
      <c r="AZ361" s="32">
        <f t="shared" si="2114"/>
        <v>0</v>
      </c>
      <c r="BA361" s="32">
        <f t="shared" si="2114"/>
        <v>0</v>
      </c>
      <c r="BB361" s="32">
        <f t="shared" si="2114"/>
        <v>0</v>
      </c>
      <c r="BC361" s="32">
        <f t="shared" si="2114"/>
        <v>0</v>
      </c>
      <c r="BD361" s="32">
        <f t="shared" si="2114"/>
        <v>0</v>
      </c>
      <c r="BE361" s="32">
        <f t="shared" si="2114"/>
        <v>0</v>
      </c>
      <c r="BF361" s="32">
        <f t="shared" si="2114"/>
        <v>0</v>
      </c>
      <c r="BG361" s="32">
        <f t="shared" si="2114"/>
        <v>0</v>
      </c>
      <c r="BH361" s="32">
        <f t="shared" si="2114"/>
        <v>0</v>
      </c>
      <c r="BI361" s="32">
        <f t="shared" si="2114"/>
        <v>0</v>
      </c>
      <c r="BJ361" s="32">
        <f t="shared" si="2114"/>
        <v>0</v>
      </c>
      <c r="BK361" s="32">
        <f t="shared" si="2114"/>
        <v>0</v>
      </c>
      <c r="BL361" s="32">
        <f t="shared" si="2114"/>
        <v>0</v>
      </c>
      <c r="BM361" s="32">
        <f t="shared" si="2114"/>
        <v>0</v>
      </c>
      <c r="BN361" s="32">
        <f t="shared" si="2114"/>
        <v>0</v>
      </c>
      <c r="BO361" s="32">
        <f t="shared" si="2114"/>
        <v>0</v>
      </c>
      <c r="BP361" s="32">
        <f t="shared" si="2114"/>
        <v>0</v>
      </c>
      <c r="BQ361" s="32">
        <f t="shared" si="2114"/>
        <v>0</v>
      </c>
      <c r="BR361" s="32">
        <f t="shared" si="2114"/>
        <v>0</v>
      </c>
      <c r="BS361" s="32">
        <f t="shared" si="2114"/>
        <v>0</v>
      </c>
      <c r="BT361" s="32">
        <f t="shared" si="2114"/>
        <v>0</v>
      </c>
      <c r="BU361" s="32">
        <f t="shared" si="2114"/>
        <v>0</v>
      </c>
      <c r="BV361" s="32">
        <f t="shared" si="2114"/>
        <v>0</v>
      </c>
      <c r="BW361" s="32">
        <f t="shared" si="2114"/>
        <v>0</v>
      </c>
      <c r="BX361" s="32">
        <f t="shared" ref="BX361:DG361" si="2115">BX330+BX358-BX357</f>
        <v>0</v>
      </c>
      <c r="BY361" s="32">
        <f t="shared" si="2115"/>
        <v>0</v>
      </c>
      <c r="BZ361" s="32">
        <f t="shared" si="2115"/>
        <v>0</v>
      </c>
      <c r="CA361" s="32">
        <f t="shared" si="2115"/>
        <v>0</v>
      </c>
      <c r="CB361" s="32">
        <f t="shared" si="2115"/>
        <v>0</v>
      </c>
      <c r="CC361" s="32">
        <f t="shared" si="2115"/>
        <v>0</v>
      </c>
      <c r="CD361" s="32">
        <f t="shared" si="2115"/>
        <v>0</v>
      </c>
      <c r="CE361" s="32">
        <f t="shared" si="2115"/>
        <v>0</v>
      </c>
      <c r="CF361" s="32">
        <f t="shared" si="2115"/>
        <v>0</v>
      </c>
      <c r="CG361" s="32">
        <f t="shared" si="2115"/>
        <v>0</v>
      </c>
      <c r="CH361" s="32">
        <f t="shared" si="2115"/>
        <v>0</v>
      </c>
      <c r="CI361" s="32">
        <f t="shared" si="2115"/>
        <v>0</v>
      </c>
      <c r="CJ361" s="32">
        <f t="shared" si="2115"/>
        <v>0</v>
      </c>
      <c r="CK361" s="32">
        <f t="shared" si="2115"/>
        <v>0</v>
      </c>
      <c r="CL361" s="32">
        <f t="shared" si="2115"/>
        <v>0</v>
      </c>
      <c r="CM361" s="32">
        <f t="shared" si="2115"/>
        <v>0</v>
      </c>
      <c r="CN361" s="32">
        <f t="shared" si="2115"/>
        <v>0</v>
      </c>
      <c r="CO361" s="32">
        <f t="shared" si="2115"/>
        <v>0</v>
      </c>
      <c r="CP361" s="32">
        <f t="shared" si="2115"/>
        <v>0</v>
      </c>
      <c r="CQ361" s="32">
        <f t="shared" si="2115"/>
        <v>0</v>
      </c>
      <c r="CR361" s="32">
        <f t="shared" si="2115"/>
        <v>0</v>
      </c>
      <c r="CS361" s="32">
        <f t="shared" si="2115"/>
        <v>0</v>
      </c>
      <c r="CT361" s="32">
        <f t="shared" si="2115"/>
        <v>0</v>
      </c>
      <c r="CU361" s="32">
        <f t="shared" si="2115"/>
        <v>0</v>
      </c>
      <c r="CV361" s="32">
        <f t="shared" si="2115"/>
        <v>0</v>
      </c>
      <c r="CW361" s="32">
        <f t="shared" si="2115"/>
        <v>0</v>
      </c>
      <c r="CX361" s="32">
        <f t="shared" si="2115"/>
        <v>0</v>
      </c>
      <c r="CY361" s="32">
        <f t="shared" si="2115"/>
        <v>0</v>
      </c>
      <c r="CZ361" s="32">
        <f t="shared" si="2115"/>
        <v>0</v>
      </c>
      <c r="DA361" s="32">
        <f t="shared" si="2115"/>
        <v>0</v>
      </c>
      <c r="DB361" s="32">
        <f t="shared" si="2115"/>
        <v>0</v>
      </c>
      <c r="DC361" s="32">
        <f t="shared" si="2115"/>
        <v>0</v>
      </c>
      <c r="DD361" s="32">
        <f t="shared" si="2115"/>
        <v>0</v>
      </c>
      <c r="DE361" s="32">
        <f t="shared" si="2115"/>
        <v>0</v>
      </c>
      <c r="DF361" s="32">
        <f t="shared" si="2115"/>
        <v>0</v>
      </c>
      <c r="DG361" s="32">
        <f t="shared" si="2115"/>
        <v>0</v>
      </c>
    </row>
    <row r="362" spans="5:111">
      <c r="G362" t="e">
        <f>G361/G330</f>
        <v>#DIV/0!</v>
      </c>
      <c r="AK362" t="e">
        <f t="shared" ref="AK362" si="2116">AK361/AK330</f>
        <v>#DIV/0!</v>
      </c>
      <c r="BJ362" t="e">
        <f t="shared" ref="BJ362" si="2117">BJ361/BJ330</f>
        <v>#DIV/0!</v>
      </c>
      <c r="CI362" t="e">
        <f t="shared" ref="CI362" si="2118">CI361/CI330</f>
        <v>#DIV/0!</v>
      </c>
    </row>
    <row r="365" spans="5:111">
      <c r="G365" s="206">
        <f>G366+G367</f>
        <v>0</v>
      </c>
      <c r="H365" s="206"/>
      <c r="I365" s="206"/>
      <c r="J365" s="206"/>
      <c r="K365" s="206"/>
      <c r="L365" s="206"/>
      <c r="M365" s="206"/>
      <c r="N365" s="206">
        <f t="shared" ref="N365" si="2119">N366+N367</f>
        <v>0</v>
      </c>
      <c r="O365" s="206"/>
      <c r="P365" s="206">
        <f t="shared" ref="P365" si="2120">P366+P367</f>
        <v>0</v>
      </c>
      <c r="Q365" s="206">
        <f t="shared" ref="Q365" si="2121">Q366+Q367</f>
        <v>0</v>
      </c>
      <c r="R365" s="206">
        <f t="shared" ref="R365" si="2122">R366+R367</f>
        <v>0</v>
      </c>
      <c r="S365" s="206">
        <f t="shared" ref="S365" si="2123">S366+S367</f>
        <v>0</v>
      </c>
      <c r="T365" s="206">
        <f t="shared" ref="T365" si="2124">T366+T367</f>
        <v>0</v>
      </c>
      <c r="U365" s="206">
        <f t="shared" ref="U365" si="2125">U366+U367</f>
        <v>0</v>
      </c>
      <c r="V365" s="206">
        <f t="shared" ref="V365" si="2126">V366+V367</f>
        <v>0</v>
      </c>
      <c r="W365" s="206">
        <f t="shared" ref="W365" si="2127">W366+W367</f>
        <v>0</v>
      </c>
      <c r="X365" s="206">
        <f t="shared" ref="X365" si="2128">X366+X367</f>
        <v>0</v>
      </c>
      <c r="Y365" s="206">
        <f t="shared" ref="Y365" si="2129">Y366+Y367</f>
        <v>0</v>
      </c>
      <c r="Z365" s="206">
        <f t="shared" ref="Z365" si="2130">Z366+Z367</f>
        <v>0</v>
      </c>
      <c r="AA365" s="206">
        <f t="shared" ref="AA365" si="2131">AA366+AA367</f>
        <v>0</v>
      </c>
      <c r="AB365" s="206">
        <f t="shared" ref="AB365" si="2132">AB366+AB367</f>
        <v>0</v>
      </c>
      <c r="AC365" s="206">
        <f t="shared" ref="AC365" si="2133">AC366+AC367</f>
        <v>0</v>
      </c>
      <c r="AD365" s="206">
        <f t="shared" ref="AD365" si="2134">AD366+AD367</f>
        <v>0</v>
      </c>
      <c r="AE365" s="206">
        <f t="shared" ref="AE365" si="2135">AE366+AE367</f>
        <v>0</v>
      </c>
      <c r="AF365" s="206">
        <f t="shared" ref="AF365" si="2136">AF366+AF367</f>
        <v>0</v>
      </c>
      <c r="AG365" s="206">
        <f t="shared" ref="AG365" si="2137">AG366+AG367</f>
        <v>0</v>
      </c>
      <c r="AH365" s="206">
        <f t="shared" ref="AH365" si="2138">AH366+AH367</f>
        <v>0</v>
      </c>
      <c r="AI365" s="206">
        <f t="shared" ref="AI365" si="2139">AI366+AI367</f>
        <v>0</v>
      </c>
      <c r="AJ365" s="206">
        <f t="shared" ref="AJ365" si="2140">AJ366+AJ367</f>
        <v>0</v>
      </c>
      <c r="AK365" s="206">
        <f t="shared" ref="AK365" si="2141">AK366+AK367</f>
        <v>0</v>
      </c>
      <c r="AL365" s="206">
        <f t="shared" ref="AL365" si="2142">AL366+AL367</f>
        <v>0</v>
      </c>
      <c r="AM365" s="206">
        <f t="shared" ref="AM365" si="2143">AM366+AM367</f>
        <v>0</v>
      </c>
      <c r="AN365" s="206">
        <f t="shared" ref="AN365" si="2144">AN366+AN367</f>
        <v>0</v>
      </c>
      <c r="AO365" s="206">
        <f t="shared" ref="AO365" si="2145">AO366+AO367</f>
        <v>0</v>
      </c>
      <c r="AP365" s="206">
        <f t="shared" ref="AP365" si="2146">AP366+AP367</f>
        <v>0</v>
      </c>
      <c r="AQ365" s="206">
        <f t="shared" ref="AQ365" si="2147">AQ366+AQ367</f>
        <v>0</v>
      </c>
      <c r="AR365" s="206">
        <f t="shared" ref="AR365" si="2148">AR366+AR367</f>
        <v>0</v>
      </c>
      <c r="AS365" s="206">
        <f t="shared" ref="AS365" si="2149">AS366+AS367</f>
        <v>0</v>
      </c>
      <c r="AT365" s="206">
        <f t="shared" ref="AT365" si="2150">AT366+AT367</f>
        <v>0</v>
      </c>
      <c r="AU365" s="206">
        <f t="shared" ref="AU365" si="2151">AU366+AU367</f>
        <v>0</v>
      </c>
      <c r="AV365" s="206">
        <f t="shared" ref="AV365" si="2152">AV366+AV367</f>
        <v>0</v>
      </c>
      <c r="AW365" s="206">
        <f t="shared" ref="AW365" si="2153">AW366+AW367</f>
        <v>0</v>
      </c>
      <c r="AX365" s="206">
        <f t="shared" ref="AX365" si="2154">AX366+AX367</f>
        <v>0</v>
      </c>
      <c r="AY365" s="206">
        <f t="shared" ref="AY365" si="2155">AY366+AY367</f>
        <v>0</v>
      </c>
      <c r="AZ365" s="206">
        <f t="shared" ref="AZ365" si="2156">AZ366+AZ367</f>
        <v>0</v>
      </c>
      <c r="BA365" s="206">
        <f t="shared" ref="BA365" si="2157">BA366+BA367</f>
        <v>0</v>
      </c>
      <c r="BB365" s="206">
        <f t="shared" ref="BB365" si="2158">BB366+BB367</f>
        <v>0</v>
      </c>
      <c r="BC365" s="206">
        <f t="shared" ref="BC365" si="2159">BC366+BC367</f>
        <v>0</v>
      </c>
      <c r="BD365" s="206">
        <f t="shared" ref="BD365" si="2160">BD366+BD367</f>
        <v>0</v>
      </c>
      <c r="BE365" s="206">
        <f t="shared" ref="BE365" si="2161">BE366+BE367</f>
        <v>0</v>
      </c>
      <c r="BF365" s="206">
        <f t="shared" ref="BF365" si="2162">BF366+BF367</f>
        <v>0</v>
      </c>
      <c r="BG365" s="206">
        <f t="shared" ref="BG365" si="2163">BG366+BG367</f>
        <v>0</v>
      </c>
      <c r="BH365" s="206">
        <f t="shared" ref="BH365" si="2164">BH366+BH367</f>
        <v>0</v>
      </c>
      <c r="BI365" s="206">
        <f t="shared" ref="BI365" si="2165">BI366+BI367</f>
        <v>0</v>
      </c>
      <c r="BJ365" s="206">
        <f t="shared" ref="BJ365" si="2166">BJ366+BJ367</f>
        <v>0</v>
      </c>
      <c r="BK365" s="206">
        <f t="shared" ref="BK365" si="2167">BK366+BK367</f>
        <v>0</v>
      </c>
      <c r="BL365" s="206">
        <f t="shared" ref="BL365" si="2168">BL366+BL367</f>
        <v>0</v>
      </c>
      <c r="BM365" s="206">
        <f t="shared" ref="BM365" si="2169">BM366+BM367</f>
        <v>0</v>
      </c>
      <c r="BN365" s="206">
        <f t="shared" ref="BN365" si="2170">BN366+BN367</f>
        <v>0</v>
      </c>
      <c r="BO365" s="206">
        <f t="shared" ref="BO365" si="2171">BO366+BO367</f>
        <v>0</v>
      </c>
      <c r="BP365" s="206">
        <f t="shared" ref="BP365" si="2172">BP366+BP367</f>
        <v>0</v>
      </c>
      <c r="BQ365" s="206">
        <f t="shared" ref="BQ365" si="2173">BQ366+BQ367</f>
        <v>0</v>
      </c>
      <c r="BR365" s="206">
        <f t="shared" ref="BR365" si="2174">BR366+BR367</f>
        <v>0</v>
      </c>
      <c r="BS365" s="206">
        <f t="shared" ref="BS365" si="2175">BS366+BS367</f>
        <v>0</v>
      </c>
      <c r="BT365" s="206">
        <f t="shared" ref="BT365" si="2176">BT366+BT367</f>
        <v>0</v>
      </c>
      <c r="BU365" s="206">
        <f t="shared" ref="BU365" si="2177">BU366+BU367</f>
        <v>0</v>
      </c>
      <c r="BV365" s="206">
        <f t="shared" ref="BV365" si="2178">BV366+BV367</f>
        <v>0</v>
      </c>
      <c r="BW365" s="206">
        <f t="shared" ref="BW365" si="2179">BW366+BW367</f>
        <v>0</v>
      </c>
      <c r="BX365" s="206">
        <f t="shared" ref="BX365" si="2180">BX366+BX367</f>
        <v>0</v>
      </c>
      <c r="BY365" s="206">
        <f t="shared" ref="BY365" si="2181">BY366+BY367</f>
        <v>0</v>
      </c>
      <c r="BZ365" s="206">
        <f t="shared" ref="BZ365" si="2182">BZ366+BZ367</f>
        <v>0</v>
      </c>
      <c r="CA365" s="206">
        <f t="shared" ref="CA365" si="2183">CA366+CA367</f>
        <v>0</v>
      </c>
      <c r="CB365" s="206">
        <f t="shared" ref="CB365" si="2184">CB366+CB367</f>
        <v>0</v>
      </c>
      <c r="CC365" s="206">
        <f t="shared" ref="CC365" si="2185">CC366+CC367</f>
        <v>0</v>
      </c>
      <c r="CD365" s="206">
        <f t="shared" ref="CD365" si="2186">CD366+CD367</f>
        <v>0</v>
      </c>
      <c r="CE365" s="206">
        <f t="shared" ref="CE365" si="2187">CE366+CE367</f>
        <v>0</v>
      </c>
      <c r="CF365" s="206">
        <f t="shared" ref="CF365" si="2188">CF366+CF367</f>
        <v>0</v>
      </c>
      <c r="CG365" s="206">
        <f t="shared" ref="CG365" si="2189">CG366+CG367</f>
        <v>0</v>
      </c>
      <c r="CH365" s="206">
        <f t="shared" ref="CH365" si="2190">CH366+CH367</f>
        <v>0</v>
      </c>
      <c r="CI365" s="206">
        <f t="shared" ref="CI365" si="2191">CI366+CI367</f>
        <v>0</v>
      </c>
      <c r="CJ365" s="206">
        <f t="shared" ref="CJ365" si="2192">CJ366+CJ367</f>
        <v>0</v>
      </c>
      <c r="CK365" s="206">
        <f t="shared" ref="CK365" si="2193">CK366+CK367</f>
        <v>0</v>
      </c>
      <c r="CL365" s="206">
        <f t="shared" ref="CL365" si="2194">CL366+CL367</f>
        <v>0</v>
      </c>
      <c r="CM365" s="206">
        <f t="shared" ref="CM365" si="2195">CM366+CM367</f>
        <v>0</v>
      </c>
      <c r="CN365" s="206">
        <f t="shared" ref="CN365" si="2196">CN366+CN367</f>
        <v>0</v>
      </c>
      <c r="CO365" s="206">
        <f t="shared" ref="CO365" si="2197">CO366+CO367</f>
        <v>0</v>
      </c>
      <c r="CP365" s="206">
        <f t="shared" ref="CP365" si="2198">CP366+CP367</f>
        <v>0</v>
      </c>
      <c r="CQ365" s="206">
        <f t="shared" ref="CQ365" si="2199">CQ366+CQ367</f>
        <v>0</v>
      </c>
      <c r="CR365" s="206">
        <f t="shared" ref="CR365" si="2200">CR366+CR367</f>
        <v>0</v>
      </c>
      <c r="CS365" s="206">
        <f t="shared" ref="CS365" si="2201">CS366+CS367</f>
        <v>0</v>
      </c>
      <c r="CT365" s="206">
        <f t="shared" ref="CT365" si="2202">CT366+CT367</f>
        <v>0</v>
      </c>
      <c r="CU365" s="206">
        <f t="shared" ref="CU365" si="2203">CU366+CU367</f>
        <v>0</v>
      </c>
      <c r="CV365" s="206">
        <f t="shared" ref="CV365" si="2204">CV366+CV367</f>
        <v>0</v>
      </c>
      <c r="CW365" s="206">
        <f t="shared" ref="CW365" si="2205">CW366+CW367</f>
        <v>0</v>
      </c>
      <c r="CX365" s="206">
        <f t="shared" ref="CX365" si="2206">CX366+CX367</f>
        <v>0</v>
      </c>
      <c r="CY365" s="206">
        <f t="shared" ref="CY365" si="2207">CY366+CY367</f>
        <v>0</v>
      </c>
      <c r="CZ365" s="206">
        <f t="shared" ref="CZ365" si="2208">CZ366+CZ367</f>
        <v>0</v>
      </c>
      <c r="DA365" s="206">
        <f t="shared" ref="DA365" si="2209">DA366+DA367</f>
        <v>0</v>
      </c>
      <c r="DB365" s="206">
        <f t="shared" ref="DB365" si="2210">DB366+DB367</f>
        <v>0</v>
      </c>
      <c r="DC365" s="206">
        <f t="shared" ref="DC365" si="2211">DC366+DC367</f>
        <v>0</v>
      </c>
      <c r="DD365" s="206">
        <f t="shared" ref="DD365" si="2212">DD366+DD367</f>
        <v>0</v>
      </c>
      <c r="DE365" s="206">
        <f t="shared" ref="DE365" si="2213">DE366+DE367</f>
        <v>0</v>
      </c>
      <c r="DF365" s="206">
        <f t="shared" ref="DF365" si="2214">DF366+DF367</f>
        <v>0</v>
      </c>
      <c r="DG365" s="206">
        <f t="shared" ref="DG365" si="2215">DG366+DG367</f>
        <v>0</v>
      </c>
    </row>
    <row r="395" spans="3:111">
      <c r="C395">
        <v>1494837.7301860615</v>
      </c>
      <c r="D395">
        <v>53122.332560331102</v>
      </c>
      <c r="E395">
        <v>50651.52639473429</v>
      </c>
      <c r="F395">
        <v>48798.421770536697</v>
      </c>
      <c r="G395">
        <v>47563.018687738324</v>
      </c>
      <c r="H395">
        <v>46945.317146339119</v>
      </c>
      <c r="I395">
        <v>47563.018687738324</v>
      </c>
      <c r="J395">
        <v>48180.720229137507</v>
      </c>
      <c r="K395">
        <v>50651.52639473429</v>
      </c>
      <c r="L395">
        <v>56828.541808726288</v>
      </c>
      <c r="M395">
        <v>67329.468012512676</v>
      </c>
      <c r="N395">
        <v>73506.483426504667</v>
      </c>
      <c r="O395">
        <v>74124.184967903857</v>
      </c>
      <c r="P395">
        <v>72888.781885105447</v>
      </c>
      <c r="Q395">
        <v>73506.483426504667</v>
      </c>
      <c r="R395">
        <v>74741.886509303062</v>
      </c>
      <c r="S395">
        <v>74124.184967903857</v>
      </c>
      <c r="T395">
        <v>72271.080343706257</v>
      </c>
      <c r="U395">
        <v>69182.572636710276</v>
      </c>
      <c r="V395">
        <v>67947.169553911866</v>
      </c>
      <c r="W395">
        <v>66711.766471113471</v>
      </c>
      <c r="X395">
        <v>72888.781885105447</v>
      </c>
      <c r="Y395">
        <v>64240.960305516688</v>
      </c>
      <c r="Z395">
        <v>63005.557222718278</v>
      </c>
      <c r="AA395">
        <v>58063.944891524683</v>
      </c>
      <c r="AB395">
        <v>1338559.2402120642</v>
      </c>
      <c r="AC395">
        <v>47563.018687738324</v>
      </c>
      <c r="AD395">
        <v>47563.018687738324</v>
      </c>
      <c r="AE395">
        <v>47563.018687738324</v>
      </c>
      <c r="AF395">
        <v>47563.018687738324</v>
      </c>
      <c r="AG395">
        <v>47563.018687738324</v>
      </c>
      <c r="AH395">
        <v>47563.018687738324</v>
      </c>
      <c r="AI395">
        <v>47563.018687738324</v>
      </c>
      <c r="AJ395">
        <v>48798.421770536697</v>
      </c>
      <c r="AK395">
        <v>51886.929477532685</v>
      </c>
      <c r="AL395">
        <v>58063.944891524683</v>
      </c>
      <c r="AM395">
        <v>61770.15413991989</v>
      </c>
      <c r="AN395">
        <v>62387.855681319088</v>
      </c>
      <c r="AO395">
        <v>63005.557222718278</v>
      </c>
      <c r="AP395">
        <v>63005.557222718278</v>
      </c>
      <c r="AQ395">
        <v>62387.855681319088</v>
      </c>
      <c r="AR395">
        <v>60534.751057121488</v>
      </c>
      <c r="AS395">
        <v>58681.646432923895</v>
      </c>
      <c r="AT395">
        <v>58681.646432923895</v>
      </c>
      <c r="AU395">
        <v>60534.751057121488</v>
      </c>
      <c r="AV395">
        <v>61770.15413991989</v>
      </c>
      <c r="AW395">
        <v>59917.049515722269</v>
      </c>
      <c r="AX395">
        <v>58063.944891524683</v>
      </c>
      <c r="AY395">
        <v>58063.944891524683</v>
      </c>
      <c r="AZ395">
        <v>58063.944891524683</v>
      </c>
      <c r="BA395">
        <v>1189693.1687348571</v>
      </c>
      <c r="BB395">
        <v>43239.107897943933</v>
      </c>
      <c r="BC395">
        <v>43239.107897943933</v>
      </c>
      <c r="BD395">
        <v>43239.107897943933</v>
      </c>
      <c r="BE395">
        <v>43239.107897943933</v>
      </c>
      <c r="BF395">
        <v>43239.107897943933</v>
      </c>
      <c r="BG395">
        <v>43239.107897943933</v>
      </c>
      <c r="BH395">
        <v>43239.107897943933</v>
      </c>
      <c r="BI395">
        <v>44474.510980742321</v>
      </c>
      <c r="BJ395">
        <v>46327.615604939921</v>
      </c>
      <c r="BK395">
        <v>49416.123311935917</v>
      </c>
      <c r="BL395">
        <v>53740.034101730293</v>
      </c>
      <c r="BM395">
        <v>56828.541808726288</v>
      </c>
      <c r="BN395">
        <v>57446.2433501255</v>
      </c>
      <c r="BO395">
        <v>56210.84026732709</v>
      </c>
      <c r="BP395">
        <v>54357.735643129497</v>
      </c>
      <c r="BQ395">
        <v>51886.929477532685</v>
      </c>
      <c r="BR395">
        <v>50651.52639473429</v>
      </c>
      <c r="BS395">
        <v>51886.929477532685</v>
      </c>
      <c r="BT395">
        <v>54357.735643129497</v>
      </c>
      <c r="BU395">
        <v>55593.138725927907</v>
      </c>
      <c r="BV395">
        <v>55593.138725927907</v>
      </c>
      <c r="BW395">
        <v>49416.123311935917</v>
      </c>
      <c r="BX395">
        <v>49416.123311935917</v>
      </c>
      <c r="BY395">
        <v>49416.123311935917</v>
      </c>
      <c r="BZ395">
        <v>1494837.7301860615</v>
      </c>
      <c r="CA395">
        <v>53122.332560331102</v>
      </c>
      <c r="CB395">
        <v>50651.52639473429</v>
      </c>
      <c r="CC395">
        <v>48798.421770536697</v>
      </c>
      <c r="CD395">
        <v>47563.018687738324</v>
      </c>
      <c r="CE395">
        <v>46945.317146339119</v>
      </c>
      <c r="CF395">
        <v>47563.018687738324</v>
      </c>
      <c r="CG395">
        <v>48180.720229137507</v>
      </c>
      <c r="CH395">
        <v>50651.52639473429</v>
      </c>
      <c r="CI395">
        <v>56828.541808726288</v>
      </c>
      <c r="CJ395">
        <v>67329.468012512676</v>
      </c>
      <c r="CK395">
        <v>73506.483426504667</v>
      </c>
      <c r="CL395">
        <v>74124.184967903857</v>
      </c>
      <c r="CM395">
        <v>72888.781885105447</v>
      </c>
      <c r="CN395">
        <v>73506.483426504667</v>
      </c>
      <c r="CO395">
        <v>74741.886509303062</v>
      </c>
      <c r="CP395">
        <v>74124.184967903857</v>
      </c>
      <c r="CQ395">
        <v>72271.080343706257</v>
      </c>
      <c r="CR395">
        <v>69182.572636710276</v>
      </c>
      <c r="CS395">
        <v>67947.169553911866</v>
      </c>
      <c r="CT395">
        <v>66711.766471113471</v>
      </c>
      <c r="CU395">
        <v>72888.781885105447</v>
      </c>
      <c r="CV395">
        <v>64240.960305516688</v>
      </c>
      <c r="CW395">
        <v>63005.557222718278</v>
      </c>
      <c r="CX395">
        <v>58063.944891524683</v>
      </c>
    </row>
    <row r="396" spans="3:111">
      <c r="D396" s="722">
        <v>2500</v>
      </c>
      <c r="E396" s="206">
        <v>2500</v>
      </c>
      <c r="F396" s="206">
        <v>2500</v>
      </c>
      <c r="G396" s="635">
        <v>2500</v>
      </c>
      <c r="H396" s="633">
        <v>2500</v>
      </c>
      <c r="I396" s="635">
        <v>2500</v>
      </c>
      <c r="J396" s="206">
        <v>2500</v>
      </c>
      <c r="AC396" s="722">
        <f t="shared" ref="AC396:BH396" si="2216">D396</f>
        <v>2500</v>
      </c>
      <c r="AD396" s="722">
        <f t="shared" si="2216"/>
        <v>2500</v>
      </c>
      <c r="AE396" s="722">
        <f t="shared" si="2216"/>
        <v>2500</v>
      </c>
      <c r="AF396" s="722">
        <f t="shared" si="2216"/>
        <v>2500</v>
      </c>
      <c r="AG396" s="722">
        <f t="shared" si="2216"/>
        <v>2500</v>
      </c>
      <c r="AH396" s="722">
        <f t="shared" si="2216"/>
        <v>2500</v>
      </c>
      <c r="AI396" s="722">
        <f t="shared" si="2216"/>
        <v>2500</v>
      </c>
      <c r="AJ396" s="722">
        <f t="shared" si="2216"/>
        <v>0</v>
      </c>
      <c r="AK396" s="722">
        <f t="shared" si="2216"/>
        <v>0</v>
      </c>
      <c r="AL396" s="722">
        <f t="shared" si="2216"/>
        <v>0</v>
      </c>
      <c r="AM396" s="722">
        <f t="shared" si="2216"/>
        <v>0</v>
      </c>
      <c r="AN396" s="722">
        <f t="shared" si="2216"/>
        <v>0</v>
      </c>
      <c r="AO396" s="722">
        <f t="shared" si="2216"/>
        <v>0</v>
      </c>
      <c r="AP396" s="722">
        <f t="shared" si="2216"/>
        <v>0</v>
      </c>
      <c r="AQ396" s="722">
        <f t="shared" si="2216"/>
        <v>0</v>
      </c>
      <c r="AR396" s="722">
        <f t="shared" si="2216"/>
        <v>0</v>
      </c>
      <c r="AS396" s="722">
        <f t="shared" si="2216"/>
        <v>0</v>
      </c>
      <c r="AT396" s="722">
        <f t="shared" si="2216"/>
        <v>0</v>
      </c>
      <c r="AU396" s="722">
        <f t="shared" si="2216"/>
        <v>0</v>
      </c>
      <c r="AV396" s="722">
        <f t="shared" si="2216"/>
        <v>0</v>
      </c>
      <c r="AW396" s="722">
        <f t="shared" si="2216"/>
        <v>0</v>
      </c>
      <c r="AX396" s="722">
        <f t="shared" si="2216"/>
        <v>0</v>
      </c>
      <c r="AY396" s="722">
        <f t="shared" si="2216"/>
        <v>0</v>
      </c>
      <c r="AZ396" s="722">
        <f t="shared" si="2216"/>
        <v>0</v>
      </c>
      <c r="BA396" s="722">
        <f t="shared" si="2216"/>
        <v>0</v>
      </c>
      <c r="BB396" s="722">
        <f t="shared" si="2216"/>
        <v>2500</v>
      </c>
      <c r="BC396" s="722">
        <f t="shared" si="2216"/>
        <v>2500</v>
      </c>
      <c r="BD396" s="722">
        <f t="shared" si="2216"/>
        <v>2500</v>
      </c>
      <c r="BE396" s="722">
        <f t="shared" si="2216"/>
        <v>2500</v>
      </c>
      <c r="BF396" s="722">
        <f t="shared" si="2216"/>
        <v>2500</v>
      </c>
      <c r="BG396" s="722">
        <f t="shared" si="2216"/>
        <v>2500</v>
      </c>
      <c r="BH396" s="722">
        <f t="shared" si="2216"/>
        <v>2500</v>
      </c>
      <c r="BI396" s="722">
        <f t="shared" ref="BI396:CN396" si="2217">AJ396</f>
        <v>0</v>
      </c>
      <c r="BJ396" s="722">
        <f t="shared" si="2217"/>
        <v>0</v>
      </c>
      <c r="BK396" s="722">
        <f t="shared" si="2217"/>
        <v>0</v>
      </c>
      <c r="BL396" s="722">
        <f t="shared" si="2217"/>
        <v>0</v>
      </c>
      <c r="BM396" s="722">
        <f t="shared" si="2217"/>
        <v>0</v>
      </c>
      <c r="BN396" s="722">
        <f t="shared" si="2217"/>
        <v>0</v>
      </c>
      <c r="BO396" s="722">
        <f t="shared" si="2217"/>
        <v>0</v>
      </c>
      <c r="BP396" s="722">
        <f t="shared" si="2217"/>
        <v>0</v>
      </c>
      <c r="BQ396" s="722">
        <f t="shared" si="2217"/>
        <v>0</v>
      </c>
      <c r="BR396" s="722">
        <f t="shared" si="2217"/>
        <v>0</v>
      </c>
      <c r="BS396" s="722">
        <f t="shared" si="2217"/>
        <v>0</v>
      </c>
      <c r="BT396" s="722">
        <f t="shared" si="2217"/>
        <v>0</v>
      </c>
      <c r="BU396" s="722">
        <f t="shared" si="2217"/>
        <v>0</v>
      </c>
      <c r="BV396" s="722">
        <f t="shared" si="2217"/>
        <v>0</v>
      </c>
      <c r="BW396" s="722">
        <f t="shared" si="2217"/>
        <v>0</v>
      </c>
      <c r="BX396" s="722">
        <f t="shared" si="2217"/>
        <v>0</v>
      </c>
      <c r="BY396" s="722">
        <f t="shared" si="2217"/>
        <v>0</v>
      </c>
      <c r="BZ396" s="722">
        <f t="shared" si="2217"/>
        <v>0</v>
      </c>
      <c r="CA396" s="722">
        <f t="shared" si="2217"/>
        <v>2500</v>
      </c>
      <c r="CB396" s="722">
        <f t="shared" si="2217"/>
        <v>2500</v>
      </c>
      <c r="CC396" s="722">
        <f t="shared" si="2217"/>
        <v>2500</v>
      </c>
      <c r="CD396" s="722">
        <f t="shared" si="2217"/>
        <v>2500</v>
      </c>
      <c r="CE396" s="722">
        <f t="shared" si="2217"/>
        <v>2500</v>
      </c>
      <c r="CF396" s="722">
        <f t="shared" si="2217"/>
        <v>2500</v>
      </c>
      <c r="CG396" s="722">
        <f t="shared" si="2217"/>
        <v>2500</v>
      </c>
      <c r="CH396" s="722">
        <f t="shared" si="2217"/>
        <v>0</v>
      </c>
      <c r="CI396" s="722">
        <f t="shared" si="2217"/>
        <v>0</v>
      </c>
      <c r="CJ396" s="722">
        <f t="shared" si="2217"/>
        <v>0</v>
      </c>
      <c r="CK396" s="722">
        <f t="shared" si="2217"/>
        <v>0</v>
      </c>
      <c r="CL396" s="722">
        <f t="shared" si="2217"/>
        <v>0</v>
      </c>
      <c r="CM396" s="722">
        <f t="shared" si="2217"/>
        <v>0</v>
      </c>
      <c r="CN396" s="722">
        <f t="shared" si="2217"/>
        <v>0</v>
      </c>
      <c r="CO396" s="722">
        <f t="shared" ref="CO396:CY396" si="2218">BP396</f>
        <v>0</v>
      </c>
      <c r="CP396" s="722">
        <f t="shared" si="2218"/>
        <v>0</v>
      </c>
      <c r="CQ396" s="722">
        <f t="shared" si="2218"/>
        <v>0</v>
      </c>
      <c r="CR396" s="722">
        <f t="shared" si="2218"/>
        <v>0</v>
      </c>
      <c r="CS396" s="722">
        <f t="shared" si="2218"/>
        <v>0</v>
      </c>
      <c r="CT396" s="722">
        <f t="shared" si="2218"/>
        <v>0</v>
      </c>
      <c r="CU396" s="722">
        <f t="shared" si="2218"/>
        <v>0</v>
      </c>
      <c r="CV396" s="722">
        <f t="shared" si="2218"/>
        <v>0</v>
      </c>
      <c r="CW396" s="722">
        <f t="shared" si="2218"/>
        <v>0</v>
      </c>
      <c r="CX396" s="722">
        <f t="shared" si="2218"/>
        <v>0</v>
      </c>
      <c r="CY396" s="722">
        <f t="shared" si="2218"/>
        <v>0</v>
      </c>
    </row>
    <row r="398" spans="3:111">
      <c r="E398" t="s">
        <v>1178</v>
      </c>
    </row>
    <row r="399" spans="3:111">
      <c r="E399" t="s">
        <v>1179</v>
      </c>
      <c r="N399">
        <f t="shared" ref="N399" si="2219">N397+N398</f>
        <v>0</v>
      </c>
      <c r="P399">
        <f t="shared" ref="P399" si="2220">P397+P398</f>
        <v>0</v>
      </c>
      <c r="Q399">
        <f t="shared" ref="Q399" si="2221">Q397+Q398</f>
        <v>0</v>
      </c>
      <c r="R399">
        <f t="shared" ref="R399" si="2222">R397+R398</f>
        <v>0</v>
      </c>
      <c r="S399">
        <f t="shared" ref="S399" si="2223">S397+S398</f>
        <v>0</v>
      </c>
      <c r="T399">
        <f t="shared" ref="T399" si="2224">T397+T398</f>
        <v>0</v>
      </c>
      <c r="U399">
        <f t="shared" ref="U399" si="2225">U397+U398</f>
        <v>0</v>
      </c>
      <c r="V399">
        <f t="shared" ref="V399" si="2226">V397+V398</f>
        <v>0</v>
      </c>
      <c r="W399">
        <f t="shared" ref="W399" si="2227">W397+W398</f>
        <v>0</v>
      </c>
      <c r="X399">
        <f t="shared" ref="X399" si="2228">X397+X398</f>
        <v>0</v>
      </c>
      <c r="Y399">
        <f t="shared" ref="Y399" si="2229">Y397+Y398</f>
        <v>0</v>
      </c>
      <c r="Z399">
        <f t="shared" ref="Z399" si="2230">Z397+Z398</f>
        <v>0</v>
      </c>
      <c r="AA399">
        <f t="shared" ref="AA399" si="2231">AA397+AA398</f>
        <v>0</v>
      </c>
      <c r="AB399">
        <f t="shared" ref="AB399" si="2232">AB397+AB398</f>
        <v>0</v>
      </c>
      <c r="AC399">
        <f t="shared" ref="AC399" si="2233">AC397+AC398</f>
        <v>0</v>
      </c>
      <c r="AD399">
        <f t="shared" ref="AD399" si="2234">AD397+AD398</f>
        <v>0</v>
      </c>
      <c r="AE399">
        <f t="shared" ref="AE399" si="2235">AE397+AE398</f>
        <v>0</v>
      </c>
      <c r="AF399">
        <f t="shared" ref="AF399" si="2236">AF397+AF398</f>
        <v>0</v>
      </c>
      <c r="AG399">
        <f t="shared" ref="AG399" si="2237">AG397+AG398</f>
        <v>0</v>
      </c>
      <c r="AH399">
        <f t="shared" ref="AH399" si="2238">AH397+AH398</f>
        <v>0</v>
      </c>
      <c r="AI399">
        <f t="shared" ref="AI399" si="2239">AI397+AI398</f>
        <v>0</v>
      </c>
      <c r="AJ399">
        <f t="shared" ref="AJ399" si="2240">AJ397+AJ398</f>
        <v>0</v>
      </c>
      <c r="AK399">
        <f t="shared" ref="AK399" si="2241">AK397+AK398</f>
        <v>0</v>
      </c>
      <c r="AL399">
        <f t="shared" ref="AL399" si="2242">AL397+AL398</f>
        <v>0</v>
      </c>
      <c r="AM399">
        <f t="shared" ref="AM399" si="2243">AM397+AM398</f>
        <v>0</v>
      </c>
      <c r="AN399">
        <f t="shared" ref="AN399" si="2244">AN397+AN398</f>
        <v>0</v>
      </c>
      <c r="AO399">
        <f t="shared" ref="AO399" si="2245">AO397+AO398</f>
        <v>0</v>
      </c>
      <c r="AP399">
        <f t="shared" ref="AP399" si="2246">AP397+AP398</f>
        <v>0</v>
      </c>
      <c r="AQ399">
        <f t="shared" ref="AQ399" si="2247">AQ397+AQ398</f>
        <v>0</v>
      </c>
      <c r="AR399">
        <f t="shared" ref="AR399" si="2248">AR397+AR398</f>
        <v>0</v>
      </c>
      <c r="AS399">
        <f t="shared" ref="AS399" si="2249">AS397+AS398</f>
        <v>0</v>
      </c>
      <c r="AT399">
        <f t="shared" ref="AT399" si="2250">AT397+AT398</f>
        <v>0</v>
      </c>
      <c r="AU399">
        <f t="shared" ref="AU399" si="2251">AU397+AU398</f>
        <v>0</v>
      </c>
      <c r="AV399">
        <f t="shared" ref="AV399" si="2252">AV397+AV398</f>
        <v>0</v>
      </c>
      <c r="AW399">
        <f t="shared" ref="AW399" si="2253">AW397+AW398</f>
        <v>0</v>
      </c>
      <c r="AX399">
        <f t="shared" ref="AX399" si="2254">AX397+AX398</f>
        <v>0</v>
      </c>
      <c r="AY399">
        <f t="shared" ref="AY399" si="2255">AY397+AY398</f>
        <v>0</v>
      </c>
      <c r="AZ399">
        <f t="shared" ref="AZ399" si="2256">AZ397+AZ398</f>
        <v>0</v>
      </c>
      <c r="BA399">
        <f t="shared" ref="BA399" si="2257">BA397+BA398</f>
        <v>0</v>
      </c>
      <c r="BB399">
        <f t="shared" ref="BB399" si="2258">BB397+BB398</f>
        <v>0</v>
      </c>
      <c r="BC399">
        <f t="shared" ref="BC399" si="2259">BC397+BC398</f>
        <v>0</v>
      </c>
      <c r="BD399">
        <f t="shared" ref="BD399" si="2260">BD397+BD398</f>
        <v>0</v>
      </c>
      <c r="BE399">
        <f t="shared" ref="BE399" si="2261">BE397+BE398</f>
        <v>0</v>
      </c>
      <c r="BF399">
        <f t="shared" ref="BF399" si="2262">BF397+BF398</f>
        <v>0</v>
      </c>
      <c r="BG399">
        <f t="shared" ref="BG399" si="2263">BG397+BG398</f>
        <v>0</v>
      </c>
      <c r="BH399">
        <f t="shared" ref="BH399" si="2264">BH397+BH398</f>
        <v>0</v>
      </c>
      <c r="BI399">
        <f t="shared" ref="BI399" si="2265">BI397+BI398</f>
        <v>0</v>
      </c>
      <c r="BJ399">
        <f t="shared" ref="BJ399" si="2266">BJ397+BJ398</f>
        <v>0</v>
      </c>
      <c r="BK399">
        <f t="shared" ref="BK399" si="2267">BK397+BK398</f>
        <v>0</v>
      </c>
      <c r="BL399">
        <f t="shared" ref="BL399" si="2268">BL397+BL398</f>
        <v>0</v>
      </c>
      <c r="BM399">
        <f t="shared" ref="BM399" si="2269">BM397+BM398</f>
        <v>0</v>
      </c>
      <c r="BN399">
        <f t="shared" ref="BN399" si="2270">BN397+BN398</f>
        <v>0</v>
      </c>
      <c r="BO399">
        <f t="shared" ref="BO399" si="2271">BO397+BO398</f>
        <v>0</v>
      </c>
      <c r="BP399">
        <f t="shared" ref="BP399" si="2272">BP397+BP398</f>
        <v>0</v>
      </c>
      <c r="BQ399">
        <f t="shared" ref="BQ399" si="2273">BQ397+BQ398</f>
        <v>0</v>
      </c>
      <c r="BR399">
        <f t="shared" ref="BR399" si="2274">BR397+BR398</f>
        <v>0</v>
      </c>
      <c r="BS399">
        <f t="shared" ref="BS399" si="2275">BS397+BS398</f>
        <v>0</v>
      </c>
      <c r="BT399">
        <f t="shared" ref="BT399" si="2276">BT397+BT398</f>
        <v>0</v>
      </c>
      <c r="BU399">
        <f t="shared" ref="BU399" si="2277">BU397+BU398</f>
        <v>0</v>
      </c>
      <c r="BV399">
        <f t="shared" ref="BV399" si="2278">BV397+BV398</f>
        <v>0</v>
      </c>
      <c r="BW399">
        <f t="shared" ref="BW399" si="2279">BW397+BW398</f>
        <v>0</v>
      </c>
      <c r="BX399">
        <f t="shared" ref="BX399" si="2280">BX397+BX398</f>
        <v>0</v>
      </c>
      <c r="BY399">
        <f t="shared" ref="BY399" si="2281">BY397+BY398</f>
        <v>0</v>
      </c>
      <c r="BZ399">
        <f t="shared" ref="BZ399" si="2282">BZ397+BZ398</f>
        <v>0</v>
      </c>
      <c r="CA399">
        <f t="shared" ref="CA399" si="2283">CA397+CA398</f>
        <v>0</v>
      </c>
      <c r="CB399">
        <f t="shared" ref="CB399" si="2284">CB397+CB398</f>
        <v>0</v>
      </c>
      <c r="CC399">
        <f t="shared" ref="CC399" si="2285">CC397+CC398</f>
        <v>0</v>
      </c>
      <c r="CD399">
        <f t="shared" ref="CD399" si="2286">CD397+CD398</f>
        <v>0</v>
      </c>
      <c r="CE399">
        <f t="shared" ref="CE399" si="2287">CE397+CE398</f>
        <v>0</v>
      </c>
      <c r="CF399">
        <f t="shared" ref="CF399" si="2288">CF397+CF398</f>
        <v>0</v>
      </c>
      <c r="CG399">
        <f t="shared" ref="CG399" si="2289">CG397+CG398</f>
        <v>0</v>
      </c>
      <c r="CH399">
        <f t="shared" ref="CH399" si="2290">CH397+CH398</f>
        <v>0</v>
      </c>
      <c r="CI399">
        <f t="shared" ref="CI399" si="2291">CI397+CI398</f>
        <v>0</v>
      </c>
      <c r="CJ399">
        <f t="shared" ref="CJ399" si="2292">CJ397+CJ398</f>
        <v>0</v>
      </c>
      <c r="CK399">
        <f t="shared" ref="CK399" si="2293">CK397+CK398</f>
        <v>0</v>
      </c>
      <c r="CL399">
        <f t="shared" ref="CL399" si="2294">CL397+CL398</f>
        <v>0</v>
      </c>
      <c r="CM399">
        <f t="shared" ref="CM399" si="2295">CM397+CM398</f>
        <v>0</v>
      </c>
      <c r="CN399">
        <f t="shared" ref="CN399" si="2296">CN397+CN398</f>
        <v>0</v>
      </c>
      <c r="CO399">
        <f t="shared" ref="CO399" si="2297">CO397+CO398</f>
        <v>0</v>
      </c>
      <c r="CP399">
        <f t="shared" ref="CP399" si="2298">CP397+CP398</f>
        <v>0</v>
      </c>
      <c r="CQ399">
        <f t="shared" ref="CQ399" si="2299">CQ397+CQ398</f>
        <v>0</v>
      </c>
      <c r="CR399">
        <f t="shared" ref="CR399" si="2300">CR397+CR398</f>
        <v>0</v>
      </c>
      <c r="CS399">
        <f t="shared" ref="CS399" si="2301">CS397+CS398</f>
        <v>0</v>
      </c>
      <c r="CT399">
        <f t="shared" ref="CT399" si="2302">CT397+CT398</f>
        <v>0</v>
      </c>
      <c r="CU399">
        <f t="shared" ref="CU399" si="2303">CU397+CU398</f>
        <v>0</v>
      </c>
      <c r="CV399">
        <f t="shared" ref="CV399" si="2304">CV397+CV398</f>
        <v>0</v>
      </c>
      <c r="CW399">
        <f t="shared" ref="CW399" si="2305">CW397+CW398</f>
        <v>0</v>
      </c>
      <c r="CX399">
        <f t="shared" ref="CX399" si="2306">CX397+CX398</f>
        <v>0</v>
      </c>
      <c r="CY399">
        <f t="shared" ref="CY399" si="2307">CY397+CY398</f>
        <v>0</v>
      </c>
      <c r="CZ399">
        <f t="shared" ref="CZ399" si="2308">CZ397+CZ398</f>
        <v>0</v>
      </c>
      <c r="DA399">
        <f t="shared" ref="DA399" si="2309">DA397+DA398</f>
        <v>0</v>
      </c>
      <c r="DB399">
        <f t="shared" ref="DB399" si="2310">DB397+DB398</f>
        <v>0</v>
      </c>
      <c r="DC399">
        <f t="shared" ref="DC399" si="2311">DC397+DC398</f>
        <v>0</v>
      </c>
      <c r="DD399">
        <f t="shared" ref="DD399" si="2312">DD397+DD398</f>
        <v>0</v>
      </c>
      <c r="DE399">
        <f t="shared" ref="DE399" si="2313">DE397+DE398</f>
        <v>0</v>
      </c>
      <c r="DF399">
        <f t="shared" ref="DF399" si="2314">DF397+DF398</f>
        <v>0</v>
      </c>
      <c r="DG399">
        <f t="shared" ref="DG399" si="2315">DG397+DG398</f>
        <v>0</v>
      </c>
    </row>
    <row r="401" spans="7:111">
      <c r="CY401">
        <f t="shared" ref="CY401" si="2316">CY372+CY400-CY399</f>
        <v>0</v>
      </c>
      <c r="CZ401">
        <f t="shared" ref="CZ401" si="2317">CZ372+CZ400-CZ399</f>
        <v>0</v>
      </c>
      <c r="DA401">
        <f t="shared" ref="DA401" si="2318">DA372+DA400-DA399</f>
        <v>0</v>
      </c>
      <c r="DB401">
        <f t="shared" ref="DB401" si="2319">DB372+DB400-DB399</f>
        <v>0</v>
      </c>
      <c r="DC401">
        <f t="shared" ref="DC401" si="2320">DC372+DC400-DC399</f>
        <v>0</v>
      </c>
      <c r="DD401">
        <f t="shared" ref="DD401" si="2321">DD372+DD400-DD399</f>
        <v>0</v>
      </c>
      <c r="DE401">
        <f t="shared" ref="DE401" si="2322">DE372+DE400-DE399</f>
        <v>0</v>
      </c>
      <c r="DF401">
        <f t="shared" ref="DF401" si="2323">DF372+DF400-DF399</f>
        <v>0</v>
      </c>
      <c r="DG401">
        <f t="shared" ref="DG401" si="2324">DG372+DG400-DG399</f>
        <v>0</v>
      </c>
    </row>
    <row r="403" spans="7:111">
      <c r="L403" s="32"/>
      <c r="M403" s="32"/>
      <c r="N403" s="32">
        <f t="shared" ref="N403:AQ403" si="2325">N372+N400-N399</f>
        <v>0</v>
      </c>
      <c r="O403" s="32"/>
      <c r="P403" s="32">
        <f t="shared" si="2325"/>
        <v>0</v>
      </c>
      <c r="Q403" s="32">
        <f t="shared" si="2325"/>
        <v>0</v>
      </c>
      <c r="R403" s="32">
        <f t="shared" si="2325"/>
        <v>0</v>
      </c>
      <c r="S403" s="32">
        <f t="shared" si="2325"/>
        <v>0</v>
      </c>
      <c r="T403" s="32">
        <f t="shared" si="2325"/>
        <v>0</v>
      </c>
      <c r="U403" s="32">
        <f t="shared" si="2325"/>
        <v>0</v>
      </c>
      <c r="V403" s="32">
        <f t="shared" si="2325"/>
        <v>0</v>
      </c>
      <c r="W403" s="32">
        <f t="shared" si="2325"/>
        <v>0</v>
      </c>
      <c r="X403" s="32">
        <f t="shared" si="2325"/>
        <v>0</v>
      </c>
      <c r="Y403" s="32">
        <f t="shared" si="2325"/>
        <v>0</v>
      </c>
      <c r="Z403" s="32">
        <f t="shared" si="2325"/>
        <v>0</v>
      </c>
      <c r="AA403" s="32">
        <f t="shared" si="2325"/>
        <v>0</v>
      </c>
      <c r="AB403" s="32">
        <f t="shared" si="2325"/>
        <v>0</v>
      </c>
      <c r="AC403" s="32">
        <f t="shared" si="2325"/>
        <v>0</v>
      </c>
      <c r="AD403" s="32">
        <f t="shared" si="2325"/>
        <v>0</v>
      </c>
      <c r="AE403" s="32">
        <f t="shared" si="2325"/>
        <v>0</v>
      </c>
      <c r="AF403" s="32">
        <f t="shared" si="2325"/>
        <v>0</v>
      </c>
      <c r="AG403" s="32">
        <f t="shared" si="2325"/>
        <v>0</v>
      </c>
      <c r="AH403" s="32">
        <f t="shared" si="2325"/>
        <v>0</v>
      </c>
      <c r="AI403" s="32">
        <f t="shared" si="2325"/>
        <v>0</v>
      </c>
      <c r="AJ403" s="32">
        <f t="shared" si="2325"/>
        <v>0</v>
      </c>
      <c r="AK403" s="32">
        <f t="shared" si="2325"/>
        <v>0</v>
      </c>
      <c r="AL403" s="32">
        <f t="shared" si="2325"/>
        <v>0</v>
      </c>
      <c r="AM403" s="32">
        <f t="shared" si="2325"/>
        <v>0</v>
      </c>
      <c r="AN403" s="32">
        <f t="shared" si="2325"/>
        <v>0</v>
      </c>
      <c r="AO403" s="32">
        <f t="shared" si="2325"/>
        <v>0</v>
      </c>
      <c r="AP403" s="32">
        <f t="shared" si="2325"/>
        <v>0</v>
      </c>
      <c r="AQ403" s="32">
        <f t="shared" si="2325"/>
        <v>0</v>
      </c>
      <c r="AR403" s="32">
        <f t="shared" ref="AR403:BW403" si="2326">AR372+AR400-AR399</f>
        <v>0</v>
      </c>
      <c r="AS403" s="32">
        <f t="shared" si="2326"/>
        <v>0</v>
      </c>
      <c r="AT403" s="32">
        <f t="shared" si="2326"/>
        <v>0</v>
      </c>
      <c r="AU403" s="32">
        <f t="shared" si="2326"/>
        <v>0</v>
      </c>
      <c r="AV403" s="32">
        <f t="shared" si="2326"/>
        <v>0</v>
      </c>
      <c r="AW403" s="32">
        <f t="shared" si="2326"/>
        <v>0</v>
      </c>
      <c r="AX403" s="32">
        <f t="shared" si="2326"/>
        <v>0</v>
      </c>
      <c r="AY403" s="32">
        <f t="shared" si="2326"/>
        <v>0</v>
      </c>
      <c r="AZ403" s="32">
        <f t="shared" si="2326"/>
        <v>0</v>
      </c>
      <c r="BA403" s="32">
        <f t="shared" si="2326"/>
        <v>0</v>
      </c>
      <c r="BB403" s="32">
        <f t="shared" si="2326"/>
        <v>0</v>
      </c>
      <c r="BC403" s="32">
        <f t="shared" si="2326"/>
        <v>0</v>
      </c>
      <c r="BD403" s="32">
        <f t="shared" si="2326"/>
        <v>0</v>
      </c>
      <c r="BE403" s="32">
        <f t="shared" si="2326"/>
        <v>0</v>
      </c>
      <c r="BF403" s="32">
        <f t="shared" si="2326"/>
        <v>0</v>
      </c>
      <c r="BG403" s="32">
        <f t="shared" si="2326"/>
        <v>0</v>
      </c>
      <c r="BH403" s="32">
        <f t="shared" si="2326"/>
        <v>0</v>
      </c>
      <c r="BI403" s="32">
        <f t="shared" si="2326"/>
        <v>0</v>
      </c>
      <c r="BJ403" s="32">
        <f t="shared" si="2326"/>
        <v>0</v>
      </c>
      <c r="BK403" s="32">
        <f t="shared" si="2326"/>
        <v>0</v>
      </c>
      <c r="BL403" s="32">
        <f t="shared" si="2326"/>
        <v>0</v>
      </c>
      <c r="BM403" s="32">
        <f t="shared" si="2326"/>
        <v>0</v>
      </c>
      <c r="BN403" s="32">
        <f t="shared" si="2326"/>
        <v>0</v>
      </c>
      <c r="BO403" s="32">
        <f t="shared" si="2326"/>
        <v>0</v>
      </c>
      <c r="BP403" s="32">
        <f t="shared" si="2326"/>
        <v>0</v>
      </c>
      <c r="BQ403" s="32">
        <f t="shared" si="2326"/>
        <v>0</v>
      </c>
      <c r="BR403" s="32">
        <f t="shared" si="2326"/>
        <v>0</v>
      </c>
      <c r="BS403" s="32">
        <f t="shared" si="2326"/>
        <v>0</v>
      </c>
      <c r="BT403" s="32">
        <f t="shared" si="2326"/>
        <v>0</v>
      </c>
      <c r="BU403" s="32">
        <f t="shared" si="2326"/>
        <v>0</v>
      </c>
      <c r="BV403" s="32">
        <f t="shared" si="2326"/>
        <v>0</v>
      </c>
      <c r="BW403" s="32">
        <f t="shared" si="2326"/>
        <v>0</v>
      </c>
      <c r="BX403" s="32">
        <f t="shared" ref="BX403:DG403" si="2327">BX372+BX400-BX399</f>
        <v>0</v>
      </c>
      <c r="BY403" s="32">
        <f t="shared" si="2327"/>
        <v>0</v>
      </c>
      <c r="BZ403" s="32">
        <f t="shared" si="2327"/>
        <v>0</v>
      </c>
      <c r="CA403" s="32">
        <f t="shared" si="2327"/>
        <v>0</v>
      </c>
      <c r="CB403" s="32">
        <f t="shared" si="2327"/>
        <v>0</v>
      </c>
      <c r="CC403" s="32">
        <f t="shared" si="2327"/>
        <v>0</v>
      </c>
      <c r="CD403" s="32">
        <f t="shared" si="2327"/>
        <v>0</v>
      </c>
      <c r="CE403" s="32">
        <f t="shared" si="2327"/>
        <v>0</v>
      </c>
      <c r="CF403" s="32">
        <f t="shared" si="2327"/>
        <v>0</v>
      </c>
      <c r="CG403" s="32">
        <f t="shared" si="2327"/>
        <v>0</v>
      </c>
      <c r="CH403" s="32">
        <f t="shared" si="2327"/>
        <v>0</v>
      </c>
      <c r="CI403" s="32">
        <f t="shared" si="2327"/>
        <v>0</v>
      </c>
      <c r="CJ403" s="32">
        <f t="shared" si="2327"/>
        <v>0</v>
      </c>
      <c r="CK403" s="32">
        <f t="shared" si="2327"/>
        <v>0</v>
      </c>
      <c r="CL403" s="32">
        <f t="shared" si="2327"/>
        <v>0</v>
      </c>
      <c r="CM403" s="32">
        <f t="shared" si="2327"/>
        <v>0</v>
      </c>
      <c r="CN403" s="32">
        <f t="shared" si="2327"/>
        <v>0</v>
      </c>
      <c r="CO403" s="32">
        <f t="shared" si="2327"/>
        <v>0</v>
      </c>
      <c r="CP403" s="32">
        <f t="shared" si="2327"/>
        <v>0</v>
      </c>
      <c r="CQ403" s="32">
        <f t="shared" si="2327"/>
        <v>0</v>
      </c>
      <c r="CR403" s="32">
        <f t="shared" si="2327"/>
        <v>0</v>
      </c>
      <c r="CS403" s="32">
        <f t="shared" si="2327"/>
        <v>0</v>
      </c>
      <c r="CT403" s="32">
        <f t="shared" si="2327"/>
        <v>0</v>
      </c>
      <c r="CU403" s="32">
        <f t="shared" si="2327"/>
        <v>0</v>
      </c>
      <c r="CV403" s="32">
        <f t="shared" si="2327"/>
        <v>0</v>
      </c>
      <c r="CW403" s="32">
        <f t="shared" si="2327"/>
        <v>0</v>
      </c>
      <c r="CX403" s="32">
        <f t="shared" si="2327"/>
        <v>0</v>
      </c>
      <c r="CY403" s="32">
        <f t="shared" si="2327"/>
        <v>0</v>
      </c>
      <c r="CZ403" s="32">
        <f t="shared" si="2327"/>
        <v>0</v>
      </c>
      <c r="DA403" s="32">
        <f t="shared" si="2327"/>
        <v>0</v>
      </c>
      <c r="DB403" s="32">
        <f t="shared" si="2327"/>
        <v>0</v>
      </c>
      <c r="DC403" s="32">
        <f t="shared" si="2327"/>
        <v>0</v>
      </c>
      <c r="DD403" s="32">
        <f t="shared" si="2327"/>
        <v>0</v>
      </c>
      <c r="DE403" s="32">
        <f t="shared" si="2327"/>
        <v>0</v>
      </c>
      <c r="DF403" s="32">
        <f t="shared" si="2327"/>
        <v>0</v>
      </c>
      <c r="DG403" s="32">
        <f t="shared" si="2327"/>
        <v>0</v>
      </c>
    </row>
    <row r="404" spans="7:111">
      <c r="G404" t="e">
        <f>G403/G372</f>
        <v>#DIV/0!</v>
      </c>
      <c r="AK404" t="e">
        <f t="shared" ref="AK404" si="2328">AK403/AK372</f>
        <v>#DIV/0!</v>
      </c>
      <c r="BJ404" t="e">
        <f t="shared" ref="BJ404" si="2329">BJ403/BJ372</f>
        <v>#DIV/0!</v>
      </c>
      <c r="CI404" t="e">
        <f t="shared" ref="CI404" si="2330">CI403/CI372</f>
        <v>#DIV/0!</v>
      </c>
    </row>
    <row r="407" spans="7:111">
      <c r="G407" s="206">
        <f>G408+G409</f>
        <v>0</v>
      </c>
      <c r="H407" s="206"/>
      <c r="I407" s="206"/>
      <c r="J407" s="206"/>
      <c r="K407" s="206"/>
      <c r="L407" s="206"/>
      <c r="M407" s="206"/>
      <c r="N407" s="206">
        <f t="shared" ref="N407" si="2331">N408+N409</f>
        <v>0</v>
      </c>
      <c r="O407" s="206"/>
      <c r="P407" s="206">
        <f t="shared" ref="P407" si="2332">P408+P409</f>
        <v>0</v>
      </c>
      <c r="Q407" s="206">
        <f t="shared" ref="Q407" si="2333">Q408+Q409</f>
        <v>0</v>
      </c>
      <c r="R407" s="206">
        <f t="shared" ref="R407" si="2334">R408+R409</f>
        <v>0</v>
      </c>
      <c r="S407" s="206">
        <f t="shared" ref="S407" si="2335">S408+S409</f>
        <v>0</v>
      </c>
      <c r="T407" s="206">
        <f t="shared" ref="T407" si="2336">T408+T409</f>
        <v>0</v>
      </c>
      <c r="U407" s="206">
        <f t="shared" ref="U407" si="2337">U408+U409</f>
        <v>0</v>
      </c>
      <c r="V407" s="206">
        <f t="shared" ref="V407" si="2338">V408+V409</f>
        <v>0</v>
      </c>
      <c r="W407" s="206">
        <f t="shared" ref="W407" si="2339">W408+W409</f>
        <v>0</v>
      </c>
      <c r="X407" s="206">
        <f t="shared" ref="X407" si="2340">X408+X409</f>
        <v>0</v>
      </c>
      <c r="Y407" s="206">
        <f t="shared" ref="Y407" si="2341">Y408+Y409</f>
        <v>0</v>
      </c>
      <c r="Z407" s="206">
        <f t="shared" ref="Z407" si="2342">Z408+Z409</f>
        <v>0</v>
      </c>
      <c r="AA407" s="206">
        <f t="shared" ref="AA407" si="2343">AA408+AA409</f>
        <v>0</v>
      </c>
      <c r="AB407" s="206">
        <f t="shared" ref="AB407" si="2344">AB408+AB409</f>
        <v>0</v>
      </c>
      <c r="AC407" s="206">
        <f t="shared" ref="AC407" si="2345">AC408+AC409</f>
        <v>0</v>
      </c>
      <c r="AD407" s="206">
        <f t="shared" ref="AD407" si="2346">AD408+AD409</f>
        <v>0</v>
      </c>
      <c r="AE407" s="206">
        <f t="shared" ref="AE407" si="2347">AE408+AE409</f>
        <v>0</v>
      </c>
      <c r="AF407" s="206">
        <f t="shared" ref="AF407" si="2348">AF408+AF409</f>
        <v>0</v>
      </c>
      <c r="AG407" s="206">
        <f t="shared" ref="AG407" si="2349">AG408+AG409</f>
        <v>0</v>
      </c>
      <c r="AH407" s="206">
        <f t="shared" ref="AH407" si="2350">AH408+AH409</f>
        <v>0</v>
      </c>
      <c r="AI407" s="206">
        <f t="shared" ref="AI407" si="2351">AI408+AI409</f>
        <v>0</v>
      </c>
      <c r="AJ407" s="206">
        <f t="shared" ref="AJ407" si="2352">AJ408+AJ409</f>
        <v>0</v>
      </c>
      <c r="AK407" s="206">
        <f t="shared" ref="AK407" si="2353">AK408+AK409</f>
        <v>0</v>
      </c>
      <c r="AL407" s="206">
        <f t="shared" ref="AL407" si="2354">AL408+AL409</f>
        <v>0</v>
      </c>
      <c r="AM407" s="206">
        <f t="shared" ref="AM407" si="2355">AM408+AM409</f>
        <v>0</v>
      </c>
      <c r="AN407" s="206">
        <f t="shared" ref="AN407" si="2356">AN408+AN409</f>
        <v>0</v>
      </c>
      <c r="AO407" s="206">
        <f t="shared" ref="AO407" si="2357">AO408+AO409</f>
        <v>0</v>
      </c>
      <c r="AP407" s="206">
        <f t="shared" ref="AP407" si="2358">AP408+AP409</f>
        <v>0</v>
      </c>
      <c r="AQ407" s="206">
        <f t="shared" ref="AQ407" si="2359">AQ408+AQ409</f>
        <v>0</v>
      </c>
      <c r="AR407" s="206">
        <f t="shared" ref="AR407" si="2360">AR408+AR409</f>
        <v>0</v>
      </c>
      <c r="AS407" s="206">
        <f t="shared" ref="AS407" si="2361">AS408+AS409</f>
        <v>0</v>
      </c>
      <c r="AT407" s="206">
        <f t="shared" ref="AT407" si="2362">AT408+AT409</f>
        <v>0</v>
      </c>
      <c r="AU407" s="206">
        <f t="shared" ref="AU407" si="2363">AU408+AU409</f>
        <v>0</v>
      </c>
      <c r="AV407" s="206">
        <f t="shared" ref="AV407" si="2364">AV408+AV409</f>
        <v>0</v>
      </c>
      <c r="AW407" s="206">
        <f t="shared" ref="AW407" si="2365">AW408+AW409</f>
        <v>0</v>
      </c>
      <c r="AX407" s="206">
        <f t="shared" ref="AX407" si="2366">AX408+AX409</f>
        <v>0</v>
      </c>
      <c r="AY407" s="206">
        <f t="shared" ref="AY407" si="2367">AY408+AY409</f>
        <v>0</v>
      </c>
      <c r="AZ407" s="206">
        <f t="shared" ref="AZ407" si="2368">AZ408+AZ409</f>
        <v>0</v>
      </c>
      <c r="BA407" s="206">
        <f t="shared" ref="BA407" si="2369">BA408+BA409</f>
        <v>0</v>
      </c>
      <c r="BB407" s="206">
        <f t="shared" ref="BB407" si="2370">BB408+BB409</f>
        <v>0</v>
      </c>
      <c r="BC407" s="206">
        <f t="shared" ref="BC407" si="2371">BC408+BC409</f>
        <v>0</v>
      </c>
      <c r="BD407" s="206">
        <f t="shared" ref="BD407" si="2372">BD408+BD409</f>
        <v>0</v>
      </c>
      <c r="BE407" s="206">
        <f t="shared" ref="BE407" si="2373">BE408+BE409</f>
        <v>0</v>
      </c>
      <c r="BF407" s="206">
        <f t="shared" ref="BF407" si="2374">BF408+BF409</f>
        <v>0</v>
      </c>
      <c r="BG407" s="206">
        <f t="shared" ref="BG407" si="2375">BG408+BG409</f>
        <v>0</v>
      </c>
      <c r="BH407" s="206">
        <f t="shared" ref="BH407" si="2376">BH408+BH409</f>
        <v>0</v>
      </c>
      <c r="BI407" s="206">
        <f t="shared" ref="BI407" si="2377">BI408+BI409</f>
        <v>0</v>
      </c>
      <c r="BJ407" s="206">
        <f t="shared" ref="BJ407" si="2378">BJ408+BJ409</f>
        <v>0</v>
      </c>
      <c r="BK407" s="206">
        <f t="shared" ref="BK407" si="2379">BK408+BK409</f>
        <v>0</v>
      </c>
      <c r="BL407" s="206">
        <f t="shared" ref="BL407" si="2380">BL408+BL409</f>
        <v>0</v>
      </c>
      <c r="BM407" s="206">
        <f t="shared" ref="BM407" si="2381">BM408+BM409</f>
        <v>0</v>
      </c>
      <c r="BN407" s="206">
        <f t="shared" ref="BN407" si="2382">BN408+BN409</f>
        <v>0</v>
      </c>
      <c r="BO407" s="206">
        <f t="shared" ref="BO407" si="2383">BO408+BO409</f>
        <v>0</v>
      </c>
      <c r="BP407" s="206">
        <f t="shared" ref="BP407" si="2384">BP408+BP409</f>
        <v>0</v>
      </c>
      <c r="BQ407" s="206">
        <f t="shared" ref="BQ407" si="2385">BQ408+BQ409</f>
        <v>0</v>
      </c>
      <c r="BR407" s="206">
        <f t="shared" ref="BR407" si="2386">BR408+BR409</f>
        <v>0</v>
      </c>
      <c r="BS407" s="206">
        <f t="shared" ref="BS407" si="2387">BS408+BS409</f>
        <v>0</v>
      </c>
      <c r="BT407" s="206">
        <f t="shared" ref="BT407" si="2388">BT408+BT409</f>
        <v>0</v>
      </c>
      <c r="BU407" s="206">
        <f t="shared" ref="BU407" si="2389">BU408+BU409</f>
        <v>0</v>
      </c>
      <c r="BV407" s="206">
        <f t="shared" ref="BV407" si="2390">BV408+BV409</f>
        <v>0</v>
      </c>
      <c r="BW407" s="206">
        <f t="shared" ref="BW407" si="2391">BW408+BW409</f>
        <v>0</v>
      </c>
      <c r="BX407" s="206">
        <f t="shared" ref="BX407" si="2392">BX408+BX409</f>
        <v>0</v>
      </c>
      <c r="BY407" s="206">
        <f t="shared" ref="BY407" si="2393">BY408+BY409</f>
        <v>0</v>
      </c>
      <c r="BZ407" s="206">
        <f t="shared" ref="BZ407" si="2394">BZ408+BZ409</f>
        <v>0</v>
      </c>
      <c r="CA407" s="206">
        <f t="shared" ref="CA407" si="2395">CA408+CA409</f>
        <v>0</v>
      </c>
      <c r="CB407" s="206">
        <f t="shared" ref="CB407" si="2396">CB408+CB409</f>
        <v>0</v>
      </c>
      <c r="CC407" s="206">
        <f t="shared" ref="CC407" si="2397">CC408+CC409</f>
        <v>0</v>
      </c>
      <c r="CD407" s="206">
        <f t="shared" ref="CD407" si="2398">CD408+CD409</f>
        <v>0</v>
      </c>
      <c r="CE407" s="206">
        <f t="shared" ref="CE407" si="2399">CE408+CE409</f>
        <v>0</v>
      </c>
      <c r="CF407" s="206">
        <f t="shared" ref="CF407" si="2400">CF408+CF409</f>
        <v>0</v>
      </c>
      <c r="CG407" s="206">
        <f t="shared" ref="CG407" si="2401">CG408+CG409</f>
        <v>0</v>
      </c>
      <c r="CH407" s="206">
        <f t="shared" ref="CH407" si="2402">CH408+CH409</f>
        <v>0</v>
      </c>
      <c r="CI407" s="206">
        <f t="shared" ref="CI407" si="2403">CI408+CI409</f>
        <v>0</v>
      </c>
      <c r="CJ407" s="206">
        <f t="shared" ref="CJ407" si="2404">CJ408+CJ409</f>
        <v>0</v>
      </c>
      <c r="CK407" s="206">
        <f t="shared" ref="CK407" si="2405">CK408+CK409</f>
        <v>0</v>
      </c>
      <c r="CL407" s="206">
        <f t="shared" ref="CL407" si="2406">CL408+CL409</f>
        <v>0</v>
      </c>
      <c r="CM407" s="206">
        <f t="shared" ref="CM407" si="2407">CM408+CM409</f>
        <v>0</v>
      </c>
      <c r="CN407" s="206">
        <f t="shared" ref="CN407" si="2408">CN408+CN409</f>
        <v>0</v>
      </c>
      <c r="CO407" s="206">
        <f t="shared" ref="CO407" si="2409">CO408+CO409</f>
        <v>0</v>
      </c>
      <c r="CP407" s="206">
        <f t="shared" ref="CP407" si="2410">CP408+CP409</f>
        <v>0</v>
      </c>
      <c r="CQ407" s="206">
        <f t="shared" ref="CQ407" si="2411">CQ408+CQ409</f>
        <v>0</v>
      </c>
      <c r="CR407" s="206">
        <f t="shared" ref="CR407" si="2412">CR408+CR409</f>
        <v>0</v>
      </c>
      <c r="CS407" s="206">
        <f t="shared" ref="CS407" si="2413">CS408+CS409</f>
        <v>0</v>
      </c>
      <c r="CT407" s="206">
        <f t="shared" ref="CT407" si="2414">CT408+CT409</f>
        <v>0</v>
      </c>
      <c r="CU407" s="206">
        <f t="shared" ref="CU407" si="2415">CU408+CU409</f>
        <v>0</v>
      </c>
      <c r="CV407" s="206">
        <f t="shared" ref="CV407" si="2416">CV408+CV409</f>
        <v>0</v>
      </c>
      <c r="CW407" s="206">
        <f t="shared" ref="CW407" si="2417">CW408+CW409</f>
        <v>0</v>
      </c>
      <c r="CX407" s="206">
        <f t="shared" ref="CX407" si="2418">CX408+CX409</f>
        <v>0</v>
      </c>
      <c r="CY407" s="206">
        <f t="shared" ref="CY407" si="2419">CY408+CY409</f>
        <v>0</v>
      </c>
      <c r="CZ407" s="206">
        <f t="shared" ref="CZ407" si="2420">CZ408+CZ409</f>
        <v>0</v>
      </c>
      <c r="DA407" s="206">
        <f t="shared" ref="DA407" si="2421">DA408+DA409</f>
        <v>0</v>
      </c>
      <c r="DB407" s="206">
        <f t="shared" ref="DB407" si="2422">DB408+DB409</f>
        <v>0</v>
      </c>
      <c r="DC407" s="206">
        <f t="shared" ref="DC407" si="2423">DC408+DC409</f>
        <v>0</v>
      </c>
      <c r="DD407" s="206">
        <f t="shared" ref="DD407" si="2424">DD408+DD409</f>
        <v>0</v>
      </c>
      <c r="DE407" s="206">
        <f t="shared" ref="DE407" si="2425">DE408+DE409</f>
        <v>0</v>
      </c>
      <c r="DF407" s="206">
        <f t="shared" ref="DF407" si="2426">DF408+DF409</f>
        <v>0</v>
      </c>
      <c r="DG407" s="206">
        <f t="shared" ref="DG407" si="2427">DG408+DG409</f>
        <v>0</v>
      </c>
    </row>
    <row r="440" spans="5:111">
      <c r="E440" t="s">
        <v>1178</v>
      </c>
    </row>
    <row r="441" spans="5:111">
      <c r="E441" t="s">
        <v>1179</v>
      </c>
      <c r="N441">
        <f t="shared" ref="N441" si="2428">N439+N440</f>
        <v>0</v>
      </c>
      <c r="P441">
        <f t="shared" ref="P441" si="2429">P439+P440</f>
        <v>0</v>
      </c>
      <c r="Q441">
        <f t="shared" ref="Q441" si="2430">Q439+Q440</f>
        <v>0</v>
      </c>
      <c r="R441">
        <f t="shared" ref="R441" si="2431">R439+R440</f>
        <v>0</v>
      </c>
      <c r="S441">
        <f t="shared" ref="S441" si="2432">S439+S440</f>
        <v>0</v>
      </c>
      <c r="T441">
        <f t="shared" ref="T441" si="2433">T439+T440</f>
        <v>0</v>
      </c>
      <c r="U441">
        <f t="shared" ref="U441" si="2434">U439+U440</f>
        <v>0</v>
      </c>
      <c r="V441">
        <f t="shared" ref="V441" si="2435">V439+V440</f>
        <v>0</v>
      </c>
      <c r="W441">
        <f t="shared" ref="W441" si="2436">W439+W440</f>
        <v>0</v>
      </c>
      <c r="X441">
        <f t="shared" ref="X441" si="2437">X439+X440</f>
        <v>0</v>
      </c>
      <c r="Y441">
        <f t="shared" ref="Y441" si="2438">Y439+Y440</f>
        <v>0</v>
      </c>
      <c r="Z441">
        <f t="shared" ref="Z441" si="2439">Z439+Z440</f>
        <v>0</v>
      </c>
      <c r="AA441">
        <f t="shared" ref="AA441" si="2440">AA439+AA440</f>
        <v>0</v>
      </c>
      <c r="AB441">
        <f t="shared" ref="AB441" si="2441">AB439+AB440</f>
        <v>0</v>
      </c>
      <c r="AC441">
        <f t="shared" ref="AC441" si="2442">AC439+AC440</f>
        <v>0</v>
      </c>
      <c r="AD441">
        <f t="shared" ref="AD441" si="2443">AD439+AD440</f>
        <v>0</v>
      </c>
      <c r="AE441">
        <f t="shared" ref="AE441" si="2444">AE439+AE440</f>
        <v>0</v>
      </c>
      <c r="AF441">
        <f t="shared" ref="AF441" si="2445">AF439+AF440</f>
        <v>0</v>
      </c>
      <c r="AG441">
        <f t="shared" ref="AG441" si="2446">AG439+AG440</f>
        <v>0</v>
      </c>
      <c r="AH441">
        <f t="shared" ref="AH441" si="2447">AH439+AH440</f>
        <v>0</v>
      </c>
      <c r="AI441">
        <f t="shared" ref="AI441" si="2448">AI439+AI440</f>
        <v>0</v>
      </c>
      <c r="AJ441">
        <f t="shared" ref="AJ441" si="2449">AJ439+AJ440</f>
        <v>0</v>
      </c>
      <c r="AK441">
        <f t="shared" ref="AK441" si="2450">AK439+AK440</f>
        <v>0</v>
      </c>
      <c r="AL441">
        <f t="shared" ref="AL441" si="2451">AL439+AL440</f>
        <v>0</v>
      </c>
      <c r="AM441">
        <f t="shared" ref="AM441" si="2452">AM439+AM440</f>
        <v>0</v>
      </c>
      <c r="AN441">
        <f t="shared" ref="AN441" si="2453">AN439+AN440</f>
        <v>0</v>
      </c>
      <c r="AO441">
        <f t="shared" ref="AO441" si="2454">AO439+AO440</f>
        <v>0</v>
      </c>
      <c r="AP441">
        <f t="shared" ref="AP441" si="2455">AP439+AP440</f>
        <v>0</v>
      </c>
      <c r="AQ441">
        <f t="shared" ref="AQ441" si="2456">AQ439+AQ440</f>
        <v>0</v>
      </c>
      <c r="AR441">
        <f t="shared" ref="AR441" si="2457">AR439+AR440</f>
        <v>0</v>
      </c>
      <c r="AS441">
        <f t="shared" ref="AS441" si="2458">AS439+AS440</f>
        <v>0</v>
      </c>
      <c r="AT441">
        <f t="shared" ref="AT441" si="2459">AT439+AT440</f>
        <v>0</v>
      </c>
      <c r="AU441">
        <f t="shared" ref="AU441" si="2460">AU439+AU440</f>
        <v>0</v>
      </c>
      <c r="AV441">
        <f t="shared" ref="AV441" si="2461">AV439+AV440</f>
        <v>0</v>
      </c>
      <c r="AW441">
        <f t="shared" ref="AW441" si="2462">AW439+AW440</f>
        <v>0</v>
      </c>
      <c r="AX441">
        <f t="shared" ref="AX441" si="2463">AX439+AX440</f>
        <v>0</v>
      </c>
      <c r="AY441">
        <f t="shared" ref="AY441" si="2464">AY439+AY440</f>
        <v>0</v>
      </c>
      <c r="AZ441">
        <f t="shared" ref="AZ441" si="2465">AZ439+AZ440</f>
        <v>0</v>
      </c>
      <c r="BA441">
        <f t="shared" ref="BA441" si="2466">BA439+BA440</f>
        <v>0</v>
      </c>
      <c r="BB441">
        <f t="shared" ref="BB441" si="2467">BB439+BB440</f>
        <v>0</v>
      </c>
      <c r="BC441">
        <f t="shared" ref="BC441" si="2468">BC439+BC440</f>
        <v>0</v>
      </c>
      <c r="BD441">
        <f t="shared" ref="BD441" si="2469">BD439+BD440</f>
        <v>0</v>
      </c>
      <c r="BE441">
        <f t="shared" ref="BE441" si="2470">BE439+BE440</f>
        <v>0</v>
      </c>
      <c r="BF441">
        <f t="shared" ref="BF441" si="2471">BF439+BF440</f>
        <v>0</v>
      </c>
      <c r="BG441">
        <f t="shared" ref="BG441" si="2472">BG439+BG440</f>
        <v>0</v>
      </c>
      <c r="BH441">
        <f t="shared" ref="BH441" si="2473">BH439+BH440</f>
        <v>0</v>
      </c>
      <c r="BI441">
        <f t="shared" ref="BI441" si="2474">BI439+BI440</f>
        <v>0</v>
      </c>
      <c r="BJ441">
        <f t="shared" ref="BJ441" si="2475">BJ439+BJ440</f>
        <v>0</v>
      </c>
      <c r="BK441">
        <f t="shared" ref="BK441" si="2476">BK439+BK440</f>
        <v>0</v>
      </c>
      <c r="BL441">
        <f t="shared" ref="BL441" si="2477">BL439+BL440</f>
        <v>0</v>
      </c>
      <c r="BM441">
        <f t="shared" ref="BM441" si="2478">BM439+BM440</f>
        <v>0</v>
      </c>
      <c r="BN441">
        <f t="shared" ref="BN441" si="2479">BN439+BN440</f>
        <v>0</v>
      </c>
      <c r="BO441">
        <f t="shared" ref="BO441" si="2480">BO439+BO440</f>
        <v>0</v>
      </c>
      <c r="BP441">
        <f t="shared" ref="BP441" si="2481">BP439+BP440</f>
        <v>0</v>
      </c>
      <c r="BQ441">
        <f t="shared" ref="BQ441" si="2482">BQ439+BQ440</f>
        <v>0</v>
      </c>
      <c r="BR441">
        <f t="shared" ref="BR441" si="2483">BR439+BR440</f>
        <v>0</v>
      </c>
      <c r="BS441">
        <f t="shared" ref="BS441" si="2484">BS439+BS440</f>
        <v>0</v>
      </c>
      <c r="BT441">
        <f t="shared" ref="BT441" si="2485">BT439+BT440</f>
        <v>0</v>
      </c>
      <c r="BU441">
        <f t="shared" ref="BU441" si="2486">BU439+BU440</f>
        <v>0</v>
      </c>
      <c r="BV441">
        <f t="shared" ref="BV441" si="2487">BV439+BV440</f>
        <v>0</v>
      </c>
      <c r="BW441">
        <f t="shared" ref="BW441" si="2488">BW439+BW440</f>
        <v>0</v>
      </c>
      <c r="BX441">
        <f t="shared" ref="BX441" si="2489">BX439+BX440</f>
        <v>0</v>
      </c>
      <c r="BY441">
        <f t="shared" ref="BY441" si="2490">BY439+BY440</f>
        <v>0</v>
      </c>
      <c r="BZ441">
        <f t="shared" ref="BZ441" si="2491">BZ439+BZ440</f>
        <v>0</v>
      </c>
      <c r="CA441">
        <f t="shared" ref="CA441" si="2492">CA439+CA440</f>
        <v>0</v>
      </c>
      <c r="CB441">
        <f t="shared" ref="CB441" si="2493">CB439+CB440</f>
        <v>0</v>
      </c>
      <c r="CC441">
        <f t="shared" ref="CC441" si="2494">CC439+CC440</f>
        <v>0</v>
      </c>
      <c r="CD441">
        <f t="shared" ref="CD441" si="2495">CD439+CD440</f>
        <v>0</v>
      </c>
      <c r="CE441">
        <f t="shared" ref="CE441" si="2496">CE439+CE440</f>
        <v>0</v>
      </c>
      <c r="CF441">
        <f t="shared" ref="CF441" si="2497">CF439+CF440</f>
        <v>0</v>
      </c>
      <c r="CG441">
        <f t="shared" ref="CG441" si="2498">CG439+CG440</f>
        <v>0</v>
      </c>
      <c r="CH441">
        <f t="shared" ref="CH441" si="2499">CH439+CH440</f>
        <v>0</v>
      </c>
      <c r="CI441">
        <f t="shared" ref="CI441" si="2500">CI439+CI440</f>
        <v>0</v>
      </c>
      <c r="CJ441">
        <f t="shared" ref="CJ441" si="2501">CJ439+CJ440</f>
        <v>0</v>
      </c>
      <c r="CK441">
        <f t="shared" ref="CK441" si="2502">CK439+CK440</f>
        <v>0</v>
      </c>
      <c r="CL441">
        <f t="shared" ref="CL441" si="2503">CL439+CL440</f>
        <v>0</v>
      </c>
      <c r="CM441">
        <f t="shared" ref="CM441" si="2504">CM439+CM440</f>
        <v>0</v>
      </c>
      <c r="CN441">
        <f t="shared" ref="CN441" si="2505">CN439+CN440</f>
        <v>0</v>
      </c>
      <c r="CO441">
        <f t="shared" ref="CO441" si="2506">CO439+CO440</f>
        <v>0</v>
      </c>
      <c r="CP441">
        <f t="shared" ref="CP441" si="2507">CP439+CP440</f>
        <v>0</v>
      </c>
      <c r="CQ441">
        <f t="shared" ref="CQ441" si="2508">CQ439+CQ440</f>
        <v>0</v>
      </c>
      <c r="CR441">
        <f t="shared" ref="CR441" si="2509">CR439+CR440</f>
        <v>0</v>
      </c>
      <c r="CS441">
        <f t="shared" ref="CS441" si="2510">CS439+CS440</f>
        <v>0</v>
      </c>
      <c r="CT441">
        <f t="shared" ref="CT441" si="2511">CT439+CT440</f>
        <v>0</v>
      </c>
      <c r="CU441">
        <f t="shared" ref="CU441" si="2512">CU439+CU440</f>
        <v>0</v>
      </c>
      <c r="CV441">
        <f t="shared" ref="CV441" si="2513">CV439+CV440</f>
        <v>0</v>
      </c>
      <c r="CW441">
        <f t="shared" ref="CW441" si="2514">CW439+CW440</f>
        <v>0</v>
      </c>
      <c r="CX441">
        <f t="shared" ref="CX441" si="2515">CX439+CX440</f>
        <v>0</v>
      </c>
      <c r="CY441">
        <f t="shared" ref="CY441" si="2516">CY439+CY440</f>
        <v>0</v>
      </c>
      <c r="CZ441">
        <f t="shared" ref="CZ441" si="2517">CZ439+CZ440</f>
        <v>0</v>
      </c>
      <c r="DA441">
        <f t="shared" ref="DA441" si="2518">DA439+DA440</f>
        <v>0</v>
      </c>
      <c r="DB441">
        <f t="shared" ref="DB441" si="2519">DB439+DB440</f>
        <v>0</v>
      </c>
      <c r="DC441">
        <f t="shared" ref="DC441" si="2520">DC439+DC440</f>
        <v>0</v>
      </c>
      <c r="DD441">
        <f t="shared" ref="DD441" si="2521">DD439+DD440</f>
        <v>0</v>
      </c>
      <c r="DE441">
        <f t="shared" ref="DE441" si="2522">DE439+DE440</f>
        <v>0</v>
      </c>
      <c r="DF441">
        <f t="shared" ref="DF441" si="2523">DF439+DF440</f>
        <v>0</v>
      </c>
      <c r="DG441">
        <f t="shared" ref="DG441" si="2524">DG439+DG440</f>
        <v>0</v>
      </c>
    </row>
    <row r="443" spans="5:111">
      <c r="E443" t="s">
        <v>1180</v>
      </c>
      <c r="N443">
        <f>N414+N442-N441</f>
        <v>0</v>
      </c>
      <c r="P443">
        <f t="shared" ref="P443" si="2525">P414+P442-P441</f>
        <v>0</v>
      </c>
      <c r="Q443">
        <f t="shared" ref="Q443" si="2526">Q414+Q442-Q441</f>
        <v>0</v>
      </c>
      <c r="R443">
        <f t="shared" ref="R443" si="2527">R414+R442-R441</f>
        <v>0</v>
      </c>
      <c r="S443">
        <f t="shared" ref="S443" si="2528">S414+S442-S441</f>
        <v>0</v>
      </c>
      <c r="T443">
        <f t="shared" ref="T443" si="2529">T414+T442-T441</f>
        <v>0</v>
      </c>
      <c r="U443">
        <f t="shared" ref="U443" si="2530">U414+U442-U441</f>
        <v>0</v>
      </c>
      <c r="V443">
        <f t="shared" ref="V443" si="2531">V414+V442-V441</f>
        <v>0</v>
      </c>
      <c r="W443">
        <f t="shared" ref="W443" si="2532">W414+W442-W441</f>
        <v>0</v>
      </c>
      <c r="X443">
        <f t="shared" ref="X443" si="2533">X414+X442-X441</f>
        <v>0</v>
      </c>
      <c r="Y443">
        <f t="shared" ref="Y443" si="2534">Y414+Y442-Y441</f>
        <v>0</v>
      </c>
      <c r="Z443">
        <f t="shared" ref="Z443" si="2535">Z414+Z442-Z441</f>
        <v>0</v>
      </c>
      <c r="AA443">
        <f t="shared" ref="AA443" si="2536">AA414+AA442-AA441</f>
        <v>0</v>
      </c>
      <c r="AB443">
        <f t="shared" ref="AB443" si="2537">AB414+AB442-AB441</f>
        <v>0</v>
      </c>
      <c r="AC443">
        <f t="shared" ref="AC443" si="2538">AC414+AC442-AC441</f>
        <v>0</v>
      </c>
      <c r="AD443">
        <f t="shared" ref="AD443" si="2539">AD414+AD442-AD441</f>
        <v>0</v>
      </c>
      <c r="AE443">
        <f t="shared" ref="AE443" si="2540">AE414+AE442-AE441</f>
        <v>0</v>
      </c>
      <c r="AF443">
        <f t="shared" ref="AF443" si="2541">AF414+AF442-AF441</f>
        <v>0</v>
      </c>
      <c r="AG443">
        <f t="shared" ref="AG443" si="2542">AG414+AG442-AG441</f>
        <v>0</v>
      </c>
      <c r="AH443">
        <f t="shared" ref="AH443" si="2543">AH414+AH442-AH441</f>
        <v>0</v>
      </c>
      <c r="AI443">
        <f t="shared" ref="AI443" si="2544">AI414+AI442-AI441</f>
        <v>0</v>
      </c>
      <c r="AJ443">
        <f t="shared" ref="AJ443" si="2545">AJ414+AJ442-AJ441</f>
        <v>0</v>
      </c>
      <c r="AK443">
        <f t="shared" ref="AK443" si="2546">AK414+AK442-AK441</f>
        <v>0</v>
      </c>
      <c r="AL443">
        <f t="shared" ref="AL443" si="2547">AL414+AL442-AL441</f>
        <v>0</v>
      </c>
      <c r="AM443">
        <f t="shared" ref="AM443" si="2548">AM414+AM442-AM441</f>
        <v>0</v>
      </c>
      <c r="AN443">
        <f t="shared" ref="AN443" si="2549">AN414+AN442-AN441</f>
        <v>0</v>
      </c>
      <c r="AO443">
        <f t="shared" ref="AO443" si="2550">AO414+AO442-AO441</f>
        <v>0</v>
      </c>
      <c r="AP443">
        <f t="shared" ref="AP443" si="2551">AP414+AP442-AP441</f>
        <v>0</v>
      </c>
      <c r="AQ443">
        <f t="shared" ref="AQ443" si="2552">AQ414+AQ442-AQ441</f>
        <v>0</v>
      </c>
      <c r="AR443">
        <f t="shared" ref="AR443" si="2553">AR414+AR442-AR441</f>
        <v>0</v>
      </c>
      <c r="AS443">
        <f t="shared" ref="AS443" si="2554">AS414+AS442-AS441</f>
        <v>0</v>
      </c>
      <c r="AT443">
        <f t="shared" ref="AT443" si="2555">AT414+AT442-AT441</f>
        <v>0</v>
      </c>
      <c r="AU443">
        <f t="shared" ref="AU443" si="2556">AU414+AU442-AU441</f>
        <v>0</v>
      </c>
      <c r="AV443">
        <f t="shared" ref="AV443" si="2557">AV414+AV442-AV441</f>
        <v>0</v>
      </c>
      <c r="AW443">
        <f t="shared" ref="AW443" si="2558">AW414+AW442-AW441</f>
        <v>0</v>
      </c>
      <c r="AX443">
        <f t="shared" ref="AX443" si="2559">AX414+AX442-AX441</f>
        <v>0</v>
      </c>
      <c r="AY443">
        <f t="shared" ref="AY443" si="2560">AY414+AY442-AY441</f>
        <v>0</v>
      </c>
      <c r="AZ443">
        <f t="shared" ref="AZ443" si="2561">AZ414+AZ442-AZ441</f>
        <v>0</v>
      </c>
      <c r="BA443">
        <f t="shared" ref="BA443" si="2562">BA414+BA442-BA441</f>
        <v>0</v>
      </c>
      <c r="BB443">
        <f t="shared" ref="BB443" si="2563">BB414+BB442-BB441</f>
        <v>0</v>
      </c>
      <c r="BC443">
        <f t="shared" ref="BC443" si="2564">BC414+BC442-BC441</f>
        <v>0</v>
      </c>
      <c r="BD443">
        <f t="shared" ref="BD443" si="2565">BD414+BD442-BD441</f>
        <v>0</v>
      </c>
      <c r="BE443">
        <f t="shared" ref="BE443" si="2566">BE414+BE442-BE441</f>
        <v>0</v>
      </c>
      <c r="BF443">
        <f t="shared" ref="BF443" si="2567">BF414+BF442-BF441</f>
        <v>0</v>
      </c>
      <c r="BG443">
        <f t="shared" ref="BG443" si="2568">BG414+BG442-BG441</f>
        <v>0</v>
      </c>
      <c r="BH443">
        <f t="shared" ref="BH443" si="2569">BH414+BH442-BH441</f>
        <v>0</v>
      </c>
      <c r="BI443">
        <f t="shared" ref="BI443" si="2570">BI414+BI442-BI441</f>
        <v>0</v>
      </c>
      <c r="BJ443">
        <f t="shared" ref="BJ443" si="2571">BJ414+BJ442-BJ441</f>
        <v>0</v>
      </c>
      <c r="BK443">
        <f t="shared" ref="BK443" si="2572">BK414+BK442-BK441</f>
        <v>0</v>
      </c>
      <c r="BL443">
        <f t="shared" ref="BL443" si="2573">BL414+BL442-BL441</f>
        <v>0</v>
      </c>
      <c r="BM443">
        <f t="shared" ref="BM443" si="2574">BM414+BM442-BM441</f>
        <v>0</v>
      </c>
      <c r="BN443">
        <f t="shared" ref="BN443" si="2575">BN414+BN442-BN441</f>
        <v>0</v>
      </c>
      <c r="BO443">
        <f t="shared" ref="BO443" si="2576">BO414+BO442-BO441</f>
        <v>0</v>
      </c>
      <c r="BP443">
        <f t="shared" ref="BP443" si="2577">BP414+BP442-BP441</f>
        <v>0</v>
      </c>
      <c r="BQ443">
        <f t="shared" ref="BQ443" si="2578">BQ414+BQ442-BQ441</f>
        <v>0</v>
      </c>
      <c r="BR443">
        <f t="shared" ref="BR443" si="2579">BR414+BR442-BR441</f>
        <v>0</v>
      </c>
      <c r="BS443">
        <f t="shared" ref="BS443" si="2580">BS414+BS442-BS441</f>
        <v>0</v>
      </c>
      <c r="BT443">
        <f t="shared" ref="BT443" si="2581">BT414+BT442-BT441</f>
        <v>0</v>
      </c>
      <c r="BU443">
        <f t="shared" ref="BU443" si="2582">BU414+BU442-BU441</f>
        <v>0</v>
      </c>
      <c r="BV443">
        <f t="shared" ref="BV443" si="2583">BV414+BV442-BV441</f>
        <v>0</v>
      </c>
      <c r="BW443">
        <f t="shared" ref="BW443" si="2584">BW414+BW442-BW441</f>
        <v>0</v>
      </c>
      <c r="BX443">
        <f t="shared" ref="BX443" si="2585">BX414+BX442-BX441</f>
        <v>0</v>
      </c>
      <c r="BY443">
        <f t="shared" ref="BY443" si="2586">BY414+BY442-BY441</f>
        <v>0</v>
      </c>
      <c r="BZ443">
        <f t="shared" ref="BZ443" si="2587">BZ414+BZ442-BZ441</f>
        <v>0</v>
      </c>
      <c r="CA443">
        <f t="shared" ref="CA443" si="2588">CA414+CA442-CA441</f>
        <v>0</v>
      </c>
      <c r="CB443">
        <f t="shared" ref="CB443" si="2589">CB414+CB442-CB441</f>
        <v>0</v>
      </c>
      <c r="CC443">
        <f t="shared" ref="CC443" si="2590">CC414+CC442-CC441</f>
        <v>0</v>
      </c>
      <c r="CD443">
        <f t="shared" ref="CD443" si="2591">CD414+CD442-CD441</f>
        <v>0</v>
      </c>
      <c r="CE443">
        <f t="shared" ref="CE443" si="2592">CE414+CE442-CE441</f>
        <v>0</v>
      </c>
      <c r="CF443">
        <f t="shared" ref="CF443" si="2593">CF414+CF442-CF441</f>
        <v>0</v>
      </c>
      <c r="CG443">
        <f t="shared" ref="CG443" si="2594">CG414+CG442-CG441</f>
        <v>0</v>
      </c>
      <c r="CH443">
        <f t="shared" ref="CH443" si="2595">CH414+CH442-CH441</f>
        <v>0</v>
      </c>
      <c r="CI443">
        <f t="shared" ref="CI443" si="2596">CI414+CI442-CI441</f>
        <v>0</v>
      </c>
      <c r="CJ443">
        <f t="shared" ref="CJ443" si="2597">CJ414+CJ442-CJ441</f>
        <v>0</v>
      </c>
      <c r="CK443">
        <f t="shared" ref="CK443" si="2598">CK414+CK442-CK441</f>
        <v>0</v>
      </c>
      <c r="CL443">
        <f t="shared" ref="CL443" si="2599">CL414+CL442-CL441</f>
        <v>0</v>
      </c>
      <c r="CM443">
        <f t="shared" ref="CM443" si="2600">CM414+CM442-CM441</f>
        <v>0</v>
      </c>
      <c r="CN443">
        <f t="shared" ref="CN443" si="2601">CN414+CN442-CN441</f>
        <v>0</v>
      </c>
      <c r="CO443">
        <f t="shared" ref="CO443" si="2602">CO414+CO442-CO441</f>
        <v>0</v>
      </c>
      <c r="CP443">
        <f t="shared" ref="CP443" si="2603">CP414+CP442-CP441</f>
        <v>0</v>
      </c>
      <c r="CQ443">
        <f t="shared" ref="CQ443" si="2604">CQ414+CQ442-CQ441</f>
        <v>0</v>
      </c>
      <c r="CR443">
        <f t="shared" ref="CR443" si="2605">CR414+CR442-CR441</f>
        <v>0</v>
      </c>
      <c r="CS443">
        <f t="shared" ref="CS443" si="2606">CS414+CS442-CS441</f>
        <v>0</v>
      </c>
      <c r="CT443">
        <f t="shared" ref="CT443" si="2607">CT414+CT442-CT441</f>
        <v>0</v>
      </c>
      <c r="CU443">
        <f t="shared" ref="CU443" si="2608">CU414+CU442-CU441</f>
        <v>0</v>
      </c>
      <c r="CV443">
        <f t="shared" ref="CV443" si="2609">CV414+CV442-CV441</f>
        <v>0</v>
      </c>
      <c r="CW443">
        <f t="shared" ref="CW443" si="2610">CW414+CW442-CW441</f>
        <v>0</v>
      </c>
      <c r="CX443">
        <f t="shared" ref="CX443" si="2611">CX414+CX442-CX441</f>
        <v>0</v>
      </c>
      <c r="CY443">
        <f t="shared" ref="CY443" si="2612">CY414+CY442-CY441</f>
        <v>0</v>
      </c>
      <c r="CZ443">
        <f t="shared" ref="CZ443" si="2613">CZ414+CZ442-CZ441</f>
        <v>0</v>
      </c>
      <c r="DA443">
        <f t="shared" ref="DA443" si="2614">DA414+DA442-DA441</f>
        <v>0</v>
      </c>
      <c r="DB443">
        <f t="shared" ref="DB443" si="2615">DB414+DB442-DB441</f>
        <v>0</v>
      </c>
      <c r="DC443">
        <f t="shared" ref="DC443" si="2616">DC414+DC442-DC441</f>
        <v>0</v>
      </c>
      <c r="DD443">
        <f t="shared" ref="DD443" si="2617">DD414+DD442-DD441</f>
        <v>0</v>
      </c>
      <c r="DE443">
        <f t="shared" ref="DE443" si="2618">DE414+DE442-DE441</f>
        <v>0</v>
      </c>
      <c r="DF443">
        <f t="shared" ref="DF443" si="2619">DF414+DF442-DF441</f>
        <v>0</v>
      </c>
      <c r="DG443">
        <f t="shared" ref="DG443" si="2620">DG414+DG442-DG441</f>
        <v>0</v>
      </c>
    </row>
    <row r="445" spans="5:111">
      <c r="L445" s="32"/>
      <c r="M445" s="32"/>
      <c r="N445" s="32">
        <f t="shared" ref="N445:AQ445" si="2621">N414+N442-N441</f>
        <v>0</v>
      </c>
      <c r="O445" s="32"/>
      <c r="P445" s="32">
        <f t="shared" si="2621"/>
        <v>0</v>
      </c>
      <c r="Q445" s="32">
        <f t="shared" si="2621"/>
        <v>0</v>
      </c>
      <c r="R445" s="32">
        <f t="shared" si="2621"/>
        <v>0</v>
      </c>
      <c r="S445" s="32">
        <f t="shared" si="2621"/>
        <v>0</v>
      </c>
      <c r="T445" s="32">
        <f t="shared" si="2621"/>
        <v>0</v>
      </c>
      <c r="U445" s="32">
        <f t="shared" si="2621"/>
        <v>0</v>
      </c>
      <c r="V445" s="32">
        <f t="shared" si="2621"/>
        <v>0</v>
      </c>
      <c r="W445" s="32">
        <f t="shared" si="2621"/>
        <v>0</v>
      </c>
      <c r="X445" s="32">
        <f t="shared" si="2621"/>
        <v>0</v>
      </c>
      <c r="Y445" s="32">
        <f t="shared" si="2621"/>
        <v>0</v>
      </c>
      <c r="Z445" s="32">
        <f t="shared" si="2621"/>
        <v>0</v>
      </c>
      <c r="AA445" s="32">
        <f t="shared" si="2621"/>
        <v>0</v>
      </c>
      <c r="AB445" s="32">
        <f t="shared" si="2621"/>
        <v>0</v>
      </c>
      <c r="AC445" s="32">
        <f t="shared" si="2621"/>
        <v>0</v>
      </c>
      <c r="AD445" s="32">
        <f t="shared" si="2621"/>
        <v>0</v>
      </c>
      <c r="AE445" s="32">
        <f t="shared" si="2621"/>
        <v>0</v>
      </c>
      <c r="AF445" s="32">
        <f t="shared" si="2621"/>
        <v>0</v>
      </c>
      <c r="AG445" s="32">
        <f t="shared" si="2621"/>
        <v>0</v>
      </c>
      <c r="AH445" s="32">
        <f t="shared" si="2621"/>
        <v>0</v>
      </c>
      <c r="AI445" s="32">
        <f t="shared" si="2621"/>
        <v>0</v>
      </c>
      <c r="AJ445" s="32">
        <f t="shared" si="2621"/>
        <v>0</v>
      </c>
      <c r="AK445" s="32">
        <f t="shared" si="2621"/>
        <v>0</v>
      </c>
      <c r="AL445" s="32">
        <f t="shared" si="2621"/>
        <v>0</v>
      </c>
      <c r="AM445" s="32">
        <f t="shared" si="2621"/>
        <v>0</v>
      </c>
      <c r="AN445" s="32">
        <f t="shared" si="2621"/>
        <v>0</v>
      </c>
      <c r="AO445" s="32">
        <f t="shared" si="2621"/>
        <v>0</v>
      </c>
      <c r="AP445" s="32">
        <f t="shared" si="2621"/>
        <v>0</v>
      </c>
      <c r="AQ445" s="32">
        <f t="shared" si="2621"/>
        <v>0</v>
      </c>
      <c r="AR445" s="32">
        <f t="shared" ref="AR445:BW445" si="2622">AR414+AR442-AR441</f>
        <v>0</v>
      </c>
      <c r="AS445" s="32">
        <f t="shared" si="2622"/>
        <v>0</v>
      </c>
      <c r="AT445" s="32">
        <f t="shared" si="2622"/>
        <v>0</v>
      </c>
      <c r="AU445" s="32">
        <f t="shared" si="2622"/>
        <v>0</v>
      </c>
      <c r="AV445" s="32">
        <f t="shared" si="2622"/>
        <v>0</v>
      </c>
      <c r="AW445" s="32">
        <f t="shared" si="2622"/>
        <v>0</v>
      </c>
      <c r="AX445" s="32">
        <f t="shared" si="2622"/>
        <v>0</v>
      </c>
      <c r="AY445" s="32">
        <f t="shared" si="2622"/>
        <v>0</v>
      </c>
      <c r="AZ445" s="32">
        <f t="shared" si="2622"/>
        <v>0</v>
      </c>
      <c r="BA445" s="32">
        <f t="shared" si="2622"/>
        <v>0</v>
      </c>
      <c r="BB445" s="32">
        <f t="shared" si="2622"/>
        <v>0</v>
      </c>
      <c r="BC445" s="32">
        <f t="shared" si="2622"/>
        <v>0</v>
      </c>
      <c r="BD445" s="32">
        <f t="shared" si="2622"/>
        <v>0</v>
      </c>
      <c r="BE445" s="32">
        <f t="shared" si="2622"/>
        <v>0</v>
      </c>
      <c r="BF445" s="32">
        <f t="shared" si="2622"/>
        <v>0</v>
      </c>
      <c r="BG445" s="32">
        <f t="shared" si="2622"/>
        <v>0</v>
      </c>
      <c r="BH445" s="32">
        <f t="shared" si="2622"/>
        <v>0</v>
      </c>
      <c r="BI445" s="32">
        <f t="shared" si="2622"/>
        <v>0</v>
      </c>
      <c r="BJ445" s="32">
        <f t="shared" si="2622"/>
        <v>0</v>
      </c>
      <c r="BK445" s="32">
        <f t="shared" si="2622"/>
        <v>0</v>
      </c>
      <c r="BL445" s="32">
        <f t="shared" si="2622"/>
        <v>0</v>
      </c>
      <c r="BM445" s="32">
        <f t="shared" si="2622"/>
        <v>0</v>
      </c>
      <c r="BN445" s="32">
        <f t="shared" si="2622"/>
        <v>0</v>
      </c>
      <c r="BO445" s="32">
        <f t="shared" si="2622"/>
        <v>0</v>
      </c>
      <c r="BP445" s="32">
        <f t="shared" si="2622"/>
        <v>0</v>
      </c>
      <c r="BQ445" s="32">
        <f t="shared" si="2622"/>
        <v>0</v>
      </c>
      <c r="BR445" s="32">
        <f t="shared" si="2622"/>
        <v>0</v>
      </c>
      <c r="BS445" s="32">
        <f t="shared" si="2622"/>
        <v>0</v>
      </c>
      <c r="BT445" s="32">
        <f t="shared" si="2622"/>
        <v>0</v>
      </c>
      <c r="BU445" s="32">
        <f t="shared" si="2622"/>
        <v>0</v>
      </c>
      <c r="BV445" s="32">
        <f t="shared" si="2622"/>
        <v>0</v>
      </c>
      <c r="BW445" s="32">
        <f t="shared" si="2622"/>
        <v>0</v>
      </c>
      <c r="BX445" s="32">
        <f t="shared" ref="BX445:DG445" si="2623">BX414+BX442-BX441</f>
        <v>0</v>
      </c>
      <c r="BY445" s="32">
        <f t="shared" si="2623"/>
        <v>0</v>
      </c>
      <c r="BZ445" s="32">
        <f t="shared" si="2623"/>
        <v>0</v>
      </c>
      <c r="CA445" s="32">
        <f t="shared" si="2623"/>
        <v>0</v>
      </c>
      <c r="CB445" s="32">
        <f t="shared" si="2623"/>
        <v>0</v>
      </c>
      <c r="CC445" s="32">
        <f t="shared" si="2623"/>
        <v>0</v>
      </c>
      <c r="CD445" s="32">
        <f t="shared" si="2623"/>
        <v>0</v>
      </c>
      <c r="CE445" s="32">
        <f t="shared" si="2623"/>
        <v>0</v>
      </c>
      <c r="CF445" s="32">
        <f t="shared" si="2623"/>
        <v>0</v>
      </c>
      <c r="CG445" s="32">
        <f t="shared" si="2623"/>
        <v>0</v>
      </c>
      <c r="CH445" s="32">
        <f t="shared" si="2623"/>
        <v>0</v>
      </c>
      <c r="CI445" s="32">
        <f t="shared" si="2623"/>
        <v>0</v>
      </c>
      <c r="CJ445" s="32">
        <f t="shared" si="2623"/>
        <v>0</v>
      </c>
      <c r="CK445" s="32">
        <f t="shared" si="2623"/>
        <v>0</v>
      </c>
      <c r="CL445" s="32">
        <f t="shared" si="2623"/>
        <v>0</v>
      </c>
      <c r="CM445" s="32">
        <f t="shared" si="2623"/>
        <v>0</v>
      </c>
      <c r="CN445" s="32">
        <f t="shared" si="2623"/>
        <v>0</v>
      </c>
      <c r="CO445" s="32">
        <f t="shared" si="2623"/>
        <v>0</v>
      </c>
      <c r="CP445" s="32">
        <f t="shared" si="2623"/>
        <v>0</v>
      </c>
      <c r="CQ445" s="32">
        <f t="shared" si="2623"/>
        <v>0</v>
      </c>
      <c r="CR445" s="32">
        <f t="shared" si="2623"/>
        <v>0</v>
      </c>
      <c r="CS445" s="32">
        <f t="shared" si="2623"/>
        <v>0</v>
      </c>
      <c r="CT445" s="32">
        <f t="shared" si="2623"/>
        <v>0</v>
      </c>
      <c r="CU445" s="32">
        <f t="shared" si="2623"/>
        <v>0</v>
      </c>
      <c r="CV445" s="32">
        <f t="shared" si="2623"/>
        <v>0</v>
      </c>
      <c r="CW445" s="32">
        <f t="shared" si="2623"/>
        <v>0</v>
      </c>
      <c r="CX445" s="32">
        <f t="shared" si="2623"/>
        <v>0</v>
      </c>
      <c r="CY445" s="32">
        <f t="shared" si="2623"/>
        <v>0</v>
      </c>
      <c r="CZ445" s="32">
        <f t="shared" si="2623"/>
        <v>0</v>
      </c>
      <c r="DA445" s="32">
        <f t="shared" si="2623"/>
        <v>0</v>
      </c>
      <c r="DB445" s="32">
        <f t="shared" si="2623"/>
        <v>0</v>
      </c>
      <c r="DC445" s="32">
        <f t="shared" si="2623"/>
        <v>0</v>
      </c>
      <c r="DD445" s="32">
        <f t="shared" si="2623"/>
        <v>0</v>
      </c>
      <c r="DE445" s="32">
        <f t="shared" si="2623"/>
        <v>0</v>
      </c>
      <c r="DF445" s="32">
        <f t="shared" si="2623"/>
        <v>0</v>
      </c>
      <c r="DG445" s="32">
        <f t="shared" si="2623"/>
        <v>0</v>
      </c>
    </row>
    <row r="446" spans="5:111">
      <c r="G446" t="e">
        <f>G445/G414</f>
        <v>#DIV/0!</v>
      </c>
      <c r="AK446" t="e">
        <f t="shared" ref="AK446" si="2624">AK445/AK414</f>
        <v>#DIV/0!</v>
      </c>
      <c r="BJ446" t="e">
        <f t="shared" ref="BJ446" si="2625">BJ445/BJ414</f>
        <v>#DIV/0!</v>
      </c>
      <c r="CI446" t="e">
        <f t="shared" ref="CI446" si="2626">CI445/CI414</f>
        <v>#DIV/0!</v>
      </c>
    </row>
    <row r="449" spans="103:111">
      <c r="CY449" s="206">
        <f t="shared" ref="CY449" si="2627">CY450+CY451</f>
        <v>0</v>
      </c>
      <c r="CZ449" s="206">
        <f t="shared" ref="CZ449" si="2628">CZ450+CZ451</f>
        <v>0</v>
      </c>
      <c r="DA449" s="206">
        <f t="shared" ref="DA449" si="2629">DA450+DA451</f>
        <v>0</v>
      </c>
      <c r="DB449" s="206">
        <f t="shared" ref="DB449" si="2630">DB450+DB451</f>
        <v>0</v>
      </c>
      <c r="DC449" s="206">
        <f t="shared" ref="DC449" si="2631">DC450+DC451</f>
        <v>0</v>
      </c>
      <c r="DD449" s="206">
        <f t="shared" ref="DD449" si="2632">DD450+DD451</f>
        <v>0</v>
      </c>
      <c r="DE449" s="206">
        <f t="shared" ref="DE449" si="2633">DE450+DE451</f>
        <v>0</v>
      </c>
      <c r="DF449" s="206">
        <f t="shared" ref="DF449" si="2634">DF450+DF451</f>
        <v>0</v>
      </c>
      <c r="DG449" s="206">
        <f t="shared" ref="DG449" si="2635">DG450+DG451</f>
        <v>0</v>
      </c>
    </row>
    <row r="482" spans="4:111">
      <c r="E482" t="s">
        <v>1178</v>
      </c>
    </row>
    <row r="483" spans="4:111">
      <c r="E483" t="s">
        <v>1179</v>
      </c>
      <c r="N483">
        <f t="shared" ref="N483" si="2636">N481+N482</f>
        <v>0</v>
      </c>
      <c r="P483">
        <f t="shared" ref="P483" si="2637">P481+P482</f>
        <v>0</v>
      </c>
      <c r="Q483">
        <f t="shared" ref="Q483" si="2638">Q481+Q482</f>
        <v>0</v>
      </c>
      <c r="R483">
        <f t="shared" ref="R483" si="2639">R481+R482</f>
        <v>0</v>
      </c>
      <c r="S483">
        <f t="shared" ref="S483" si="2640">S481+S482</f>
        <v>0</v>
      </c>
      <c r="T483">
        <f t="shared" ref="T483" si="2641">T481+T482</f>
        <v>0</v>
      </c>
      <c r="U483">
        <f t="shared" ref="U483" si="2642">U481+U482</f>
        <v>0</v>
      </c>
      <c r="V483">
        <f t="shared" ref="V483" si="2643">V481+V482</f>
        <v>0</v>
      </c>
      <c r="W483">
        <f t="shared" ref="W483" si="2644">W481+W482</f>
        <v>0</v>
      </c>
      <c r="X483">
        <f t="shared" ref="X483" si="2645">X481+X482</f>
        <v>0</v>
      </c>
      <c r="Y483">
        <f t="shared" ref="Y483" si="2646">Y481+Y482</f>
        <v>0</v>
      </c>
      <c r="Z483">
        <f t="shared" ref="Z483" si="2647">Z481+Z482</f>
        <v>0</v>
      </c>
      <c r="AA483">
        <f t="shared" ref="AA483" si="2648">AA481+AA482</f>
        <v>0</v>
      </c>
      <c r="AB483">
        <f t="shared" ref="AB483" si="2649">AB481+AB482</f>
        <v>0</v>
      </c>
      <c r="AC483">
        <f t="shared" ref="AC483" si="2650">AC481+AC482</f>
        <v>0</v>
      </c>
      <c r="AD483">
        <f t="shared" ref="AD483" si="2651">AD481+AD482</f>
        <v>0</v>
      </c>
      <c r="AE483">
        <f t="shared" ref="AE483" si="2652">AE481+AE482</f>
        <v>0</v>
      </c>
      <c r="AF483">
        <f t="shared" ref="AF483" si="2653">AF481+AF482</f>
        <v>0</v>
      </c>
      <c r="AG483">
        <f t="shared" ref="AG483" si="2654">AG481+AG482</f>
        <v>0</v>
      </c>
      <c r="AH483">
        <f t="shared" ref="AH483" si="2655">AH481+AH482</f>
        <v>0</v>
      </c>
      <c r="AI483">
        <f t="shared" ref="AI483" si="2656">AI481+AI482</f>
        <v>0</v>
      </c>
      <c r="AJ483">
        <f t="shared" ref="AJ483" si="2657">AJ481+AJ482</f>
        <v>0</v>
      </c>
      <c r="AK483">
        <f t="shared" ref="AK483" si="2658">AK481+AK482</f>
        <v>0</v>
      </c>
      <c r="AL483">
        <f t="shared" ref="AL483" si="2659">AL481+AL482</f>
        <v>0</v>
      </c>
      <c r="AM483">
        <f t="shared" ref="AM483" si="2660">AM481+AM482</f>
        <v>0</v>
      </c>
      <c r="AN483">
        <f t="shared" ref="AN483" si="2661">AN481+AN482</f>
        <v>0</v>
      </c>
      <c r="AO483">
        <f t="shared" ref="AO483" si="2662">AO481+AO482</f>
        <v>0</v>
      </c>
      <c r="AP483">
        <f t="shared" ref="AP483" si="2663">AP481+AP482</f>
        <v>0</v>
      </c>
      <c r="AQ483">
        <f t="shared" ref="AQ483" si="2664">AQ481+AQ482</f>
        <v>0</v>
      </c>
      <c r="AR483">
        <f t="shared" ref="AR483" si="2665">AR481+AR482</f>
        <v>0</v>
      </c>
      <c r="AS483">
        <f t="shared" ref="AS483" si="2666">AS481+AS482</f>
        <v>0</v>
      </c>
      <c r="AT483">
        <f t="shared" ref="AT483" si="2667">AT481+AT482</f>
        <v>0</v>
      </c>
      <c r="AU483">
        <f t="shared" ref="AU483" si="2668">AU481+AU482</f>
        <v>0</v>
      </c>
      <c r="AV483">
        <f t="shared" ref="AV483" si="2669">AV481+AV482</f>
        <v>0</v>
      </c>
      <c r="AW483">
        <f t="shared" ref="AW483" si="2670">AW481+AW482</f>
        <v>0</v>
      </c>
      <c r="AX483">
        <f t="shared" ref="AX483" si="2671">AX481+AX482</f>
        <v>0</v>
      </c>
      <c r="AY483">
        <f t="shared" ref="AY483" si="2672">AY481+AY482</f>
        <v>0</v>
      </c>
      <c r="AZ483">
        <f t="shared" ref="AZ483" si="2673">AZ481+AZ482</f>
        <v>0</v>
      </c>
      <c r="BA483">
        <f t="shared" ref="BA483" si="2674">BA481+BA482</f>
        <v>0</v>
      </c>
      <c r="BB483">
        <f t="shared" ref="BB483" si="2675">BB481+BB482</f>
        <v>0</v>
      </c>
      <c r="BC483">
        <f t="shared" ref="BC483" si="2676">BC481+BC482</f>
        <v>0</v>
      </c>
      <c r="BD483">
        <f t="shared" ref="BD483" si="2677">BD481+BD482</f>
        <v>0</v>
      </c>
      <c r="BE483">
        <f t="shared" ref="BE483" si="2678">BE481+BE482</f>
        <v>0</v>
      </c>
      <c r="BF483">
        <f t="shared" ref="BF483" si="2679">BF481+BF482</f>
        <v>0</v>
      </c>
      <c r="BG483">
        <f t="shared" ref="BG483" si="2680">BG481+BG482</f>
        <v>0</v>
      </c>
      <c r="BH483">
        <f t="shared" ref="BH483" si="2681">BH481+BH482</f>
        <v>0</v>
      </c>
      <c r="BI483">
        <f t="shared" ref="BI483" si="2682">BI481+BI482</f>
        <v>0</v>
      </c>
      <c r="BJ483">
        <f t="shared" ref="BJ483" si="2683">BJ481+BJ482</f>
        <v>0</v>
      </c>
      <c r="BK483">
        <f t="shared" ref="BK483" si="2684">BK481+BK482</f>
        <v>0</v>
      </c>
      <c r="BL483">
        <f t="shared" ref="BL483" si="2685">BL481+BL482</f>
        <v>0</v>
      </c>
      <c r="BM483">
        <f t="shared" ref="BM483" si="2686">BM481+BM482</f>
        <v>0</v>
      </c>
      <c r="BN483">
        <f t="shared" ref="BN483" si="2687">BN481+BN482</f>
        <v>0</v>
      </c>
      <c r="BO483">
        <f t="shared" ref="BO483" si="2688">BO481+BO482</f>
        <v>0</v>
      </c>
      <c r="BP483">
        <f t="shared" ref="BP483" si="2689">BP481+BP482</f>
        <v>0</v>
      </c>
      <c r="BQ483">
        <f t="shared" ref="BQ483" si="2690">BQ481+BQ482</f>
        <v>0</v>
      </c>
      <c r="BR483">
        <f t="shared" ref="BR483" si="2691">BR481+BR482</f>
        <v>0</v>
      </c>
      <c r="BS483">
        <f t="shared" ref="BS483" si="2692">BS481+BS482</f>
        <v>0</v>
      </c>
      <c r="BT483">
        <f t="shared" ref="BT483" si="2693">BT481+BT482</f>
        <v>0</v>
      </c>
      <c r="BU483">
        <f t="shared" ref="BU483" si="2694">BU481+BU482</f>
        <v>0</v>
      </c>
      <c r="BV483">
        <f t="shared" ref="BV483" si="2695">BV481+BV482</f>
        <v>0</v>
      </c>
      <c r="BW483">
        <f t="shared" ref="BW483" si="2696">BW481+BW482</f>
        <v>0</v>
      </c>
      <c r="BX483">
        <f t="shared" ref="BX483" si="2697">BX481+BX482</f>
        <v>0</v>
      </c>
      <c r="BY483">
        <f t="shared" ref="BY483" si="2698">BY481+BY482</f>
        <v>0</v>
      </c>
      <c r="BZ483">
        <f t="shared" ref="BZ483" si="2699">BZ481+BZ482</f>
        <v>0</v>
      </c>
      <c r="CA483">
        <f t="shared" ref="CA483" si="2700">CA481+CA482</f>
        <v>0</v>
      </c>
      <c r="CB483">
        <f t="shared" ref="CB483" si="2701">CB481+CB482</f>
        <v>0</v>
      </c>
      <c r="CC483">
        <f t="shared" ref="CC483" si="2702">CC481+CC482</f>
        <v>0</v>
      </c>
      <c r="CD483">
        <f t="shared" ref="CD483" si="2703">CD481+CD482</f>
        <v>0</v>
      </c>
      <c r="CE483">
        <f t="shared" ref="CE483" si="2704">CE481+CE482</f>
        <v>0</v>
      </c>
      <c r="CF483">
        <f t="shared" ref="CF483" si="2705">CF481+CF482</f>
        <v>0</v>
      </c>
      <c r="CG483">
        <f t="shared" ref="CG483" si="2706">CG481+CG482</f>
        <v>0</v>
      </c>
      <c r="CH483">
        <f t="shared" ref="CH483" si="2707">CH481+CH482</f>
        <v>0</v>
      </c>
      <c r="CI483">
        <f t="shared" ref="CI483" si="2708">CI481+CI482</f>
        <v>0</v>
      </c>
      <c r="CJ483">
        <f t="shared" ref="CJ483" si="2709">CJ481+CJ482</f>
        <v>0</v>
      </c>
      <c r="CK483">
        <f t="shared" ref="CK483" si="2710">CK481+CK482</f>
        <v>0</v>
      </c>
      <c r="CL483">
        <f t="shared" ref="CL483" si="2711">CL481+CL482</f>
        <v>0</v>
      </c>
      <c r="CM483">
        <f t="shared" ref="CM483" si="2712">CM481+CM482</f>
        <v>0</v>
      </c>
      <c r="CN483">
        <f t="shared" ref="CN483" si="2713">CN481+CN482</f>
        <v>0</v>
      </c>
      <c r="CO483">
        <f t="shared" ref="CO483" si="2714">CO481+CO482</f>
        <v>0</v>
      </c>
      <c r="CP483">
        <f t="shared" ref="CP483" si="2715">CP481+CP482</f>
        <v>0</v>
      </c>
      <c r="CQ483">
        <f t="shared" ref="CQ483" si="2716">CQ481+CQ482</f>
        <v>0</v>
      </c>
      <c r="CR483">
        <f t="shared" ref="CR483" si="2717">CR481+CR482</f>
        <v>0</v>
      </c>
      <c r="CS483">
        <f t="shared" ref="CS483" si="2718">CS481+CS482</f>
        <v>0</v>
      </c>
      <c r="CT483">
        <f t="shared" ref="CT483" si="2719">CT481+CT482</f>
        <v>0</v>
      </c>
      <c r="CU483">
        <f t="shared" ref="CU483" si="2720">CU481+CU482</f>
        <v>0</v>
      </c>
      <c r="CV483">
        <f t="shared" ref="CV483" si="2721">CV481+CV482</f>
        <v>0</v>
      </c>
      <c r="CW483">
        <f t="shared" ref="CW483" si="2722">CW481+CW482</f>
        <v>0</v>
      </c>
      <c r="CX483">
        <f t="shared" ref="CX483" si="2723">CX481+CX482</f>
        <v>0</v>
      </c>
      <c r="CY483">
        <f t="shared" ref="CY483" si="2724">CY481+CY482</f>
        <v>0</v>
      </c>
      <c r="CZ483">
        <f t="shared" ref="CZ483" si="2725">CZ481+CZ482</f>
        <v>0</v>
      </c>
      <c r="DA483">
        <f t="shared" ref="DA483" si="2726">DA481+DA482</f>
        <v>0</v>
      </c>
      <c r="DB483">
        <f t="shared" ref="DB483" si="2727">DB481+DB482</f>
        <v>0</v>
      </c>
      <c r="DC483">
        <f t="shared" ref="DC483" si="2728">DC481+DC482</f>
        <v>0</v>
      </c>
      <c r="DD483">
        <f t="shared" ref="DD483" si="2729">DD481+DD482</f>
        <v>0</v>
      </c>
      <c r="DE483">
        <f t="shared" ref="DE483" si="2730">DE481+DE482</f>
        <v>0</v>
      </c>
      <c r="DF483">
        <f t="shared" ref="DF483" si="2731">DF481+DF482</f>
        <v>0</v>
      </c>
      <c r="DG483">
        <f t="shared" ref="DG483" si="2732">DG481+DG482</f>
        <v>0</v>
      </c>
    </row>
    <row r="485" spans="4:111">
      <c r="E485" t="s">
        <v>1180</v>
      </c>
      <c r="N485">
        <f>N456+N484-N483</f>
        <v>0</v>
      </c>
      <c r="P485">
        <f t="shared" ref="P485" si="2733">P456+P484-P483</f>
        <v>0</v>
      </c>
      <c r="Q485">
        <f t="shared" ref="Q485" si="2734">Q456+Q484-Q483</f>
        <v>0</v>
      </c>
      <c r="R485">
        <f t="shared" ref="R485" si="2735">R456+R484-R483</f>
        <v>0</v>
      </c>
      <c r="S485">
        <f t="shared" ref="S485" si="2736">S456+S484-S483</f>
        <v>0</v>
      </c>
      <c r="T485">
        <f t="shared" ref="T485" si="2737">T456+T484-T483</f>
        <v>0</v>
      </c>
      <c r="U485">
        <f t="shared" ref="U485" si="2738">U456+U484-U483</f>
        <v>0</v>
      </c>
      <c r="V485">
        <f t="shared" ref="V485" si="2739">V456+V484-V483</f>
        <v>0</v>
      </c>
      <c r="W485">
        <f t="shared" ref="W485" si="2740">W456+W484-W483</f>
        <v>0</v>
      </c>
      <c r="X485">
        <f t="shared" ref="X485" si="2741">X456+X484-X483</f>
        <v>0</v>
      </c>
      <c r="Y485">
        <f t="shared" ref="Y485" si="2742">Y456+Y484-Y483</f>
        <v>0</v>
      </c>
      <c r="Z485">
        <f t="shared" ref="Z485" si="2743">Z456+Z484-Z483</f>
        <v>0</v>
      </c>
      <c r="AA485">
        <f t="shared" ref="AA485" si="2744">AA456+AA484-AA483</f>
        <v>0</v>
      </c>
      <c r="AB485">
        <f t="shared" ref="AB485" si="2745">AB456+AB484-AB483</f>
        <v>0</v>
      </c>
      <c r="AC485">
        <f t="shared" ref="AC485" si="2746">AC456+AC484-AC483</f>
        <v>0</v>
      </c>
      <c r="AD485">
        <f t="shared" ref="AD485" si="2747">AD456+AD484-AD483</f>
        <v>0</v>
      </c>
      <c r="AE485">
        <f t="shared" ref="AE485" si="2748">AE456+AE484-AE483</f>
        <v>0</v>
      </c>
      <c r="AF485">
        <f t="shared" ref="AF485" si="2749">AF456+AF484-AF483</f>
        <v>0</v>
      </c>
      <c r="AG485">
        <f t="shared" ref="AG485" si="2750">AG456+AG484-AG483</f>
        <v>0</v>
      </c>
      <c r="AH485">
        <f t="shared" ref="AH485" si="2751">AH456+AH484-AH483</f>
        <v>0</v>
      </c>
      <c r="AI485">
        <f t="shared" ref="AI485" si="2752">AI456+AI484-AI483</f>
        <v>0</v>
      </c>
      <c r="AJ485">
        <f t="shared" ref="AJ485" si="2753">AJ456+AJ484-AJ483</f>
        <v>0</v>
      </c>
      <c r="AK485">
        <f t="shared" ref="AK485" si="2754">AK456+AK484-AK483</f>
        <v>0</v>
      </c>
      <c r="AL485">
        <f t="shared" ref="AL485" si="2755">AL456+AL484-AL483</f>
        <v>0</v>
      </c>
      <c r="AM485">
        <f t="shared" ref="AM485" si="2756">AM456+AM484-AM483</f>
        <v>0</v>
      </c>
      <c r="AN485">
        <f t="shared" ref="AN485" si="2757">AN456+AN484-AN483</f>
        <v>0</v>
      </c>
      <c r="AO485">
        <f t="shared" ref="AO485" si="2758">AO456+AO484-AO483</f>
        <v>0</v>
      </c>
      <c r="AP485">
        <f t="shared" ref="AP485" si="2759">AP456+AP484-AP483</f>
        <v>0</v>
      </c>
      <c r="AQ485">
        <f t="shared" ref="AQ485" si="2760">AQ456+AQ484-AQ483</f>
        <v>0</v>
      </c>
      <c r="AR485">
        <f t="shared" ref="AR485" si="2761">AR456+AR484-AR483</f>
        <v>0</v>
      </c>
      <c r="AS485">
        <f t="shared" ref="AS485" si="2762">AS456+AS484-AS483</f>
        <v>0</v>
      </c>
      <c r="AT485">
        <f t="shared" ref="AT485" si="2763">AT456+AT484-AT483</f>
        <v>0</v>
      </c>
      <c r="AU485">
        <f t="shared" ref="AU485" si="2764">AU456+AU484-AU483</f>
        <v>0</v>
      </c>
      <c r="AV485">
        <f t="shared" ref="AV485" si="2765">AV456+AV484-AV483</f>
        <v>0</v>
      </c>
      <c r="AW485">
        <f t="shared" ref="AW485" si="2766">AW456+AW484-AW483</f>
        <v>0</v>
      </c>
      <c r="AX485">
        <f t="shared" ref="AX485" si="2767">AX456+AX484-AX483</f>
        <v>0</v>
      </c>
      <c r="AY485">
        <f t="shared" ref="AY485" si="2768">AY456+AY484-AY483</f>
        <v>0</v>
      </c>
      <c r="AZ485">
        <f t="shared" ref="AZ485" si="2769">AZ456+AZ484-AZ483</f>
        <v>0</v>
      </c>
      <c r="BA485">
        <f t="shared" ref="BA485" si="2770">BA456+BA484-BA483</f>
        <v>0</v>
      </c>
      <c r="BB485">
        <f t="shared" ref="BB485" si="2771">BB456+BB484-BB483</f>
        <v>0</v>
      </c>
      <c r="BC485">
        <f t="shared" ref="BC485" si="2772">BC456+BC484-BC483</f>
        <v>0</v>
      </c>
      <c r="BD485">
        <f t="shared" ref="BD485" si="2773">BD456+BD484-BD483</f>
        <v>0</v>
      </c>
      <c r="BE485">
        <f t="shared" ref="BE485" si="2774">BE456+BE484-BE483</f>
        <v>0</v>
      </c>
      <c r="BF485">
        <f t="shared" ref="BF485" si="2775">BF456+BF484-BF483</f>
        <v>0</v>
      </c>
      <c r="BG485">
        <f t="shared" ref="BG485" si="2776">BG456+BG484-BG483</f>
        <v>0</v>
      </c>
      <c r="BH485">
        <f t="shared" ref="BH485" si="2777">BH456+BH484-BH483</f>
        <v>0</v>
      </c>
      <c r="BI485">
        <f t="shared" ref="BI485" si="2778">BI456+BI484-BI483</f>
        <v>0</v>
      </c>
      <c r="BJ485">
        <f t="shared" ref="BJ485" si="2779">BJ456+BJ484-BJ483</f>
        <v>0</v>
      </c>
      <c r="BK485">
        <f t="shared" ref="BK485" si="2780">BK456+BK484-BK483</f>
        <v>0</v>
      </c>
      <c r="BL485">
        <f t="shared" ref="BL485" si="2781">BL456+BL484-BL483</f>
        <v>0</v>
      </c>
      <c r="BM485">
        <f t="shared" ref="BM485" si="2782">BM456+BM484-BM483</f>
        <v>0</v>
      </c>
      <c r="BN485">
        <f t="shared" ref="BN485" si="2783">BN456+BN484-BN483</f>
        <v>0</v>
      </c>
      <c r="BO485">
        <f t="shared" ref="BO485" si="2784">BO456+BO484-BO483</f>
        <v>0</v>
      </c>
      <c r="BP485">
        <f t="shared" ref="BP485" si="2785">BP456+BP484-BP483</f>
        <v>0</v>
      </c>
      <c r="BQ485">
        <f t="shared" ref="BQ485" si="2786">BQ456+BQ484-BQ483</f>
        <v>0</v>
      </c>
      <c r="BR485">
        <f t="shared" ref="BR485" si="2787">BR456+BR484-BR483</f>
        <v>0</v>
      </c>
      <c r="BS485">
        <f t="shared" ref="BS485" si="2788">BS456+BS484-BS483</f>
        <v>0</v>
      </c>
      <c r="BT485">
        <f t="shared" ref="BT485" si="2789">BT456+BT484-BT483</f>
        <v>0</v>
      </c>
      <c r="BU485">
        <f t="shared" ref="BU485" si="2790">BU456+BU484-BU483</f>
        <v>0</v>
      </c>
      <c r="BV485">
        <f t="shared" ref="BV485" si="2791">BV456+BV484-BV483</f>
        <v>0</v>
      </c>
      <c r="BW485">
        <f t="shared" ref="BW485" si="2792">BW456+BW484-BW483</f>
        <v>0</v>
      </c>
      <c r="BX485">
        <f t="shared" ref="BX485" si="2793">BX456+BX484-BX483</f>
        <v>0</v>
      </c>
      <c r="BY485">
        <f t="shared" ref="BY485" si="2794">BY456+BY484-BY483</f>
        <v>0</v>
      </c>
      <c r="BZ485">
        <f t="shared" ref="BZ485" si="2795">BZ456+BZ484-BZ483</f>
        <v>0</v>
      </c>
      <c r="CA485">
        <f t="shared" ref="CA485" si="2796">CA456+CA484-CA483</f>
        <v>0</v>
      </c>
      <c r="CB485">
        <f t="shared" ref="CB485" si="2797">CB456+CB484-CB483</f>
        <v>0</v>
      </c>
      <c r="CC485">
        <f t="shared" ref="CC485" si="2798">CC456+CC484-CC483</f>
        <v>0</v>
      </c>
      <c r="CD485">
        <f t="shared" ref="CD485" si="2799">CD456+CD484-CD483</f>
        <v>0</v>
      </c>
      <c r="CE485">
        <f t="shared" ref="CE485" si="2800">CE456+CE484-CE483</f>
        <v>0</v>
      </c>
      <c r="CF485">
        <f t="shared" ref="CF485" si="2801">CF456+CF484-CF483</f>
        <v>0</v>
      </c>
      <c r="CG485">
        <f t="shared" ref="CG485" si="2802">CG456+CG484-CG483</f>
        <v>0</v>
      </c>
      <c r="CH485">
        <f t="shared" ref="CH485" si="2803">CH456+CH484-CH483</f>
        <v>0</v>
      </c>
      <c r="CI485">
        <f t="shared" ref="CI485" si="2804">CI456+CI484-CI483</f>
        <v>0</v>
      </c>
      <c r="CJ485">
        <f t="shared" ref="CJ485" si="2805">CJ456+CJ484-CJ483</f>
        <v>0</v>
      </c>
      <c r="CK485">
        <f t="shared" ref="CK485" si="2806">CK456+CK484-CK483</f>
        <v>0</v>
      </c>
      <c r="CL485">
        <f t="shared" ref="CL485" si="2807">CL456+CL484-CL483</f>
        <v>0</v>
      </c>
      <c r="CM485">
        <f t="shared" ref="CM485" si="2808">CM456+CM484-CM483</f>
        <v>0</v>
      </c>
      <c r="CN485">
        <f t="shared" ref="CN485" si="2809">CN456+CN484-CN483</f>
        <v>0</v>
      </c>
      <c r="CO485">
        <f t="shared" ref="CO485" si="2810">CO456+CO484-CO483</f>
        <v>0</v>
      </c>
      <c r="CP485">
        <f t="shared" ref="CP485" si="2811">CP456+CP484-CP483</f>
        <v>0</v>
      </c>
      <c r="CQ485">
        <f t="shared" ref="CQ485" si="2812">CQ456+CQ484-CQ483</f>
        <v>0</v>
      </c>
      <c r="CR485">
        <f t="shared" ref="CR485" si="2813">CR456+CR484-CR483</f>
        <v>0</v>
      </c>
      <c r="CS485">
        <f t="shared" ref="CS485" si="2814">CS456+CS484-CS483</f>
        <v>0</v>
      </c>
      <c r="CT485">
        <f t="shared" ref="CT485" si="2815">CT456+CT484-CT483</f>
        <v>0</v>
      </c>
      <c r="CU485">
        <f t="shared" ref="CU485" si="2816">CU456+CU484-CU483</f>
        <v>0</v>
      </c>
      <c r="CV485">
        <f t="shared" ref="CV485" si="2817">CV456+CV484-CV483</f>
        <v>0</v>
      </c>
      <c r="CW485">
        <f t="shared" ref="CW485" si="2818">CW456+CW484-CW483</f>
        <v>0</v>
      </c>
      <c r="CX485">
        <f t="shared" ref="CX485" si="2819">CX456+CX484-CX483</f>
        <v>0</v>
      </c>
      <c r="CY485">
        <f t="shared" ref="CY485" si="2820">CY456+CY484-CY483</f>
        <v>0</v>
      </c>
      <c r="CZ485">
        <f t="shared" ref="CZ485" si="2821">CZ456+CZ484-CZ483</f>
        <v>0</v>
      </c>
      <c r="DA485">
        <f t="shared" ref="DA485" si="2822">DA456+DA484-DA483</f>
        <v>0</v>
      </c>
      <c r="DB485">
        <f t="shared" ref="DB485" si="2823">DB456+DB484-DB483</f>
        <v>0</v>
      </c>
      <c r="DC485">
        <f t="shared" ref="DC485" si="2824">DC456+DC484-DC483</f>
        <v>0</v>
      </c>
      <c r="DD485">
        <f t="shared" ref="DD485" si="2825">DD456+DD484-DD483</f>
        <v>0</v>
      </c>
      <c r="DE485">
        <f t="shared" ref="DE485" si="2826">DE456+DE484-DE483</f>
        <v>0</v>
      </c>
      <c r="DF485">
        <f t="shared" ref="DF485" si="2827">DF456+DF484-DF483</f>
        <v>0</v>
      </c>
      <c r="DG485">
        <f t="shared" ref="DG485" si="2828">DG456+DG484-DG483</f>
        <v>0</v>
      </c>
    </row>
    <row r="487" spans="4:111">
      <c r="L487" s="32"/>
      <c r="M487" s="32"/>
      <c r="N487" s="32">
        <f t="shared" ref="N487:AQ487" si="2829">N456+N484-N483</f>
        <v>0</v>
      </c>
      <c r="O487" s="32"/>
      <c r="P487" s="32">
        <f t="shared" si="2829"/>
        <v>0</v>
      </c>
      <c r="Q487" s="32">
        <f t="shared" si="2829"/>
        <v>0</v>
      </c>
      <c r="R487" s="32">
        <f t="shared" si="2829"/>
        <v>0</v>
      </c>
      <c r="S487" s="32">
        <f t="shared" si="2829"/>
        <v>0</v>
      </c>
      <c r="T487" s="32">
        <f t="shared" si="2829"/>
        <v>0</v>
      </c>
      <c r="U487" s="32">
        <f t="shared" si="2829"/>
        <v>0</v>
      </c>
      <c r="V487" s="32">
        <f t="shared" si="2829"/>
        <v>0</v>
      </c>
      <c r="W487" s="32">
        <f t="shared" si="2829"/>
        <v>0</v>
      </c>
      <c r="X487" s="32">
        <f t="shared" si="2829"/>
        <v>0</v>
      </c>
      <c r="Y487" s="32">
        <f t="shared" si="2829"/>
        <v>0</v>
      </c>
      <c r="Z487" s="32">
        <f t="shared" si="2829"/>
        <v>0</v>
      </c>
      <c r="AA487" s="32">
        <f t="shared" si="2829"/>
        <v>0</v>
      </c>
      <c r="AB487" s="32">
        <f t="shared" si="2829"/>
        <v>0</v>
      </c>
      <c r="AC487" s="32">
        <f t="shared" si="2829"/>
        <v>0</v>
      </c>
      <c r="AD487" s="32">
        <f t="shared" si="2829"/>
        <v>0</v>
      </c>
      <c r="AE487" s="32">
        <f t="shared" si="2829"/>
        <v>0</v>
      </c>
      <c r="AF487" s="32">
        <f t="shared" si="2829"/>
        <v>0</v>
      </c>
      <c r="AG487" s="32">
        <f t="shared" si="2829"/>
        <v>0</v>
      </c>
      <c r="AH487" s="32">
        <f t="shared" si="2829"/>
        <v>0</v>
      </c>
      <c r="AI487" s="32">
        <f t="shared" si="2829"/>
        <v>0</v>
      </c>
      <c r="AJ487" s="32">
        <f t="shared" si="2829"/>
        <v>0</v>
      </c>
      <c r="AK487" s="32">
        <f t="shared" si="2829"/>
        <v>0</v>
      </c>
      <c r="AL487" s="32">
        <f t="shared" si="2829"/>
        <v>0</v>
      </c>
      <c r="AM487" s="32">
        <f t="shared" si="2829"/>
        <v>0</v>
      </c>
      <c r="AN487" s="32">
        <f t="shared" si="2829"/>
        <v>0</v>
      </c>
      <c r="AO487" s="32">
        <f t="shared" si="2829"/>
        <v>0</v>
      </c>
      <c r="AP487" s="32">
        <f t="shared" si="2829"/>
        <v>0</v>
      </c>
      <c r="AQ487" s="32">
        <f t="shared" si="2829"/>
        <v>0</v>
      </c>
      <c r="AR487" s="32">
        <f t="shared" ref="AR487:BW487" si="2830">AR456+AR484-AR483</f>
        <v>0</v>
      </c>
      <c r="AS487" s="32">
        <f t="shared" si="2830"/>
        <v>0</v>
      </c>
      <c r="AT487" s="32">
        <f t="shared" si="2830"/>
        <v>0</v>
      </c>
      <c r="AU487" s="32">
        <f t="shared" si="2830"/>
        <v>0</v>
      </c>
      <c r="AV487" s="32">
        <f t="shared" si="2830"/>
        <v>0</v>
      </c>
      <c r="AW487" s="32">
        <f t="shared" si="2830"/>
        <v>0</v>
      </c>
      <c r="AX487" s="32">
        <f t="shared" si="2830"/>
        <v>0</v>
      </c>
      <c r="AY487" s="32">
        <f t="shared" si="2830"/>
        <v>0</v>
      </c>
      <c r="AZ487" s="32">
        <f t="shared" si="2830"/>
        <v>0</v>
      </c>
      <c r="BA487" s="32">
        <f t="shared" si="2830"/>
        <v>0</v>
      </c>
      <c r="BB487" s="32">
        <f t="shared" si="2830"/>
        <v>0</v>
      </c>
      <c r="BC487" s="32">
        <f t="shared" si="2830"/>
        <v>0</v>
      </c>
      <c r="BD487" s="32">
        <f t="shared" si="2830"/>
        <v>0</v>
      </c>
      <c r="BE487" s="32">
        <f t="shared" si="2830"/>
        <v>0</v>
      </c>
      <c r="BF487" s="32">
        <f t="shared" si="2830"/>
        <v>0</v>
      </c>
      <c r="BG487" s="32">
        <f t="shared" si="2830"/>
        <v>0</v>
      </c>
      <c r="BH487" s="32">
        <f t="shared" si="2830"/>
        <v>0</v>
      </c>
      <c r="BI487" s="32">
        <f t="shared" si="2830"/>
        <v>0</v>
      </c>
      <c r="BJ487" s="32">
        <f t="shared" si="2830"/>
        <v>0</v>
      </c>
      <c r="BK487" s="32">
        <f t="shared" si="2830"/>
        <v>0</v>
      </c>
      <c r="BL487" s="32">
        <f t="shared" si="2830"/>
        <v>0</v>
      </c>
      <c r="BM487" s="32">
        <f t="shared" si="2830"/>
        <v>0</v>
      </c>
      <c r="BN487" s="32">
        <f t="shared" si="2830"/>
        <v>0</v>
      </c>
      <c r="BO487" s="32">
        <f t="shared" si="2830"/>
        <v>0</v>
      </c>
      <c r="BP487" s="32">
        <f t="shared" si="2830"/>
        <v>0</v>
      </c>
      <c r="BQ487" s="32">
        <f t="shared" si="2830"/>
        <v>0</v>
      </c>
      <c r="BR487" s="32">
        <f t="shared" si="2830"/>
        <v>0</v>
      </c>
      <c r="BS487" s="32">
        <f t="shared" si="2830"/>
        <v>0</v>
      </c>
      <c r="BT487" s="32">
        <f t="shared" si="2830"/>
        <v>0</v>
      </c>
      <c r="BU487" s="32">
        <f t="shared" si="2830"/>
        <v>0</v>
      </c>
      <c r="BV487" s="32">
        <f t="shared" si="2830"/>
        <v>0</v>
      </c>
      <c r="BW487" s="32">
        <f t="shared" si="2830"/>
        <v>0</v>
      </c>
      <c r="BX487" s="32">
        <f t="shared" ref="BX487:DG487" si="2831">BX456+BX484-BX483</f>
        <v>0</v>
      </c>
      <c r="BY487" s="32">
        <f t="shared" si="2831"/>
        <v>0</v>
      </c>
      <c r="BZ487" s="32">
        <f t="shared" si="2831"/>
        <v>0</v>
      </c>
      <c r="CA487" s="32">
        <f t="shared" si="2831"/>
        <v>0</v>
      </c>
      <c r="CB487" s="32">
        <f t="shared" si="2831"/>
        <v>0</v>
      </c>
      <c r="CC487" s="32">
        <f t="shared" si="2831"/>
        <v>0</v>
      </c>
      <c r="CD487" s="32">
        <f t="shared" si="2831"/>
        <v>0</v>
      </c>
      <c r="CE487" s="32">
        <f t="shared" si="2831"/>
        <v>0</v>
      </c>
      <c r="CF487" s="32">
        <f t="shared" si="2831"/>
        <v>0</v>
      </c>
      <c r="CG487" s="32">
        <f t="shared" si="2831"/>
        <v>0</v>
      </c>
      <c r="CH487" s="32">
        <f t="shared" si="2831"/>
        <v>0</v>
      </c>
      <c r="CI487" s="32">
        <f t="shared" si="2831"/>
        <v>0</v>
      </c>
      <c r="CJ487" s="32">
        <f t="shared" si="2831"/>
        <v>0</v>
      </c>
      <c r="CK487" s="32">
        <f t="shared" si="2831"/>
        <v>0</v>
      </c>
      <c r="CL487" s="32">
        <f t="shared" si="2831"/>
        <v>0</v>
      </c>
      <c r="CM487" s="32">
        <f t="shared" si="2831"/>
        <v>0</v>
      </c>
      <c r="CN487" s="32">
        <f t="shared" si="2831"/>
        <v>0</v>
      </c>
      <c r="CO487" s="32">
        <f t="shared" si="2831"/>
        <v>0</v>
      </c>
      <c r="CP487" s="32">
        <f t="shared" si="2831"/>
        <v>0</v>
      </c>
      <c r="CQ487" s="32">
        <f t="shared" si="2831"/>
        <v>0</v>
      </c>
      <c r="CR487" s="32">
        <f t="shared" si="2831"/>
        <v>0</v>
      </c>
      <c r="CS487" s="32">
        <f t="shared" si="2831"/>
        <v>0</v>
      </c>
      <c r="CT487" s="32">
        <f t="shared" si="2831"/>
        <v>0</v>
      </c>
      <c r="CU487" s="32">
        <f t="shared" si="2831"/>
        <v>0</v>
      </c>
      <c r="CV487" s="32">
        <f t="shared" si="2831"/>
        <v>0</v>
      </c>
      <c r="CW487" s="32">
        <f t="shared" si="2831"/>
        <v>0</v>
      </c>
      <c r="CX487" s="32">
        <f t="shared" si="2831"/>
        <v>0</v>
      </c>
      <c r="CY487" s="32">
        <f t="shared" si="2831"/>
        <v>0</v>
      </c>
      <c r="CZ487" s="32">
        <f t="shared" si="2831"/>
        <v>0</v>
      </c>
      <c r="DA487" s="32">
        <f t="shared" si="2831"/>
        <v>0</v>
      </c>
      <c r="DB487" s="32">
        <f t="shared" si="2831"/>
        <v>0</v>
      </c>
      <c r="DC487" s="32">
        <f t="shared" si="2831"/>
        <v>0</v>
      </c>
      <c r="DD487" s="32">
        <f t="shared" si="2831"/>
        <v>0</v>
      </c>
      <c r="DE487" s="32">
        <f t="shared" si="2831"/>
        <v>0</v>
      </c>
      <c r="DF487" s="32">
        <f t="shared" si="2831"/>
        <v>0</v>
      </c>
      <c r="DG487" s="32">
        <f t="shared" si="2831"/>
        <v>0</v>
      </c>
    </row>
    <row r="488" spans="4:111">
      <c r="G488" t="e">
        <f>G487/G456</f>
        <v>#DIV/0!</v>
      </c>
      <c r="AK488" t="e">
        <f t="shared" ref="AK488" si="2832">AK487/AK456</f>
        <v>#DIV/0!</v>
      </c>
      <c r="BJ488" t="e">
        <f t="shared" ref="BJ488" si="2833">BJ487/BJ456</f>
        <v>#DIV/0!</v>
      </c>
      <c r="CI488" t="e">
        <f t="shared" ref="CI488" si="2834">CI487/CI456</f>
        <v>#DIV/0!</v>
      </c>
    </row>
    <row r="491" spans="4:111">
      <c r="G491" s="206">
        <f>G492+G493</f>
        <v>2500</v>
      </c>
      <c r="H491" s="206"/>
      <c r="I491" s="206"/>
      <c r="J491" s="206"/>
      <c r="K491" s="206"/>
      <c r="L491" s="206"/>
      <c r="M491" s="206"/>
      <c r="N491" s="206">
        <f t="shared" ref="N491" si="2835">N492+N493</f>
        <v>0</v>
      </c>
      <c r="O491" s="206"/>
      <c r="P491" s="206">
        <f t="shared" ref="P491" si="2836">P492+P493</f>
        <v>0</v>
      </c>
      <c r="Q491" s="206">
        <f t="shared" ref="Q491" si="2837">Q492+Q493</f>
        <v>0</v>
      </c>
      <c r="R491" s="206">
        <f t="shared" ref="R491" si="2838">R492+R493</f>
        <v>0</v>
      </c>
      <c r="S491" s="206">
        <f t="shared" ref="S491" si="2839">S492+S493</f>
        <v>0</v>
      </c>
      <c r="T491" s="206">
        <f t="shared" ref="T491" si="2840">T492+T493</f>
        <v>0</v>
      </c>
      <c r="U491" s="206">
        <f t="shared" ref="U491" si="2841">U492+U493</f>
        <v>0</v>
      </c>
      <c r="V491" s="206">
        <f t="shared" ref="V491" si="2842">V492+V493</f>
        <v>0</v>
      </c>
      <c r="W491" s="206">
        <f t="shared" ref="W491" si="2843">W492+W493</f>
        <v>0</v>
      </c>
      <c r="X491" s="206">
        <f t="shared" ref="X491" si="2844">X492+X493</f>
        <v>0</v>
      </c>
      <c r="Y491" s="206">
        <f t="shared" ref="Y491" si="2845">Y492+Y493</f>
        <v>0</v>
      </c>
      <c r="Z491" s="206">
        <f t="shared" ref="Z491" si="2846">Z492+Z493</f>
        <v>0</v>
      </c>
      <c r="AA491" s="206">
        <f t="shared" ref="AA491" si="2847">AA492+AA493</f>
        <v>0</v>
      </c>
      <c r="AB491" s="206">
        <f t="shared" ref="AB491" si="2848">AB492+AB493</f>
        <v>0</v>
      </c>
      <c r="AC491" s="206">
        <f t="shared" ref="AC491" si="2849">AC492+AC493</f>
        <v>0</v>
      </c>
      <c r="AD491" s="206">
        <f t="shared" ref="AD491" si="2850">AD492+AD493</f>
        <v>0</v>
      </c>
      <c r="AE491" s="206">
        <f t="shared" ref="AE491" si="2851">AE492+AE493</f>
        <v>0</v>
      </c>
      <c r="AF491" s="206">
        <f t="shared" ref="AF491" si="2852">AF492+AF493</f>
        <v>0</v>
      </c>
      <c r="AG491" s="206">
        <f t="shared" ref="AG491" si="2853">AG492+AG493</f>
        <v>0</v>
      </c>
      <c r="AH491" s="206">
        <f t="shared" ref="AH491" si="2854">AH492+AH493</f>
        <v>0</v>
      </c>
      <c r="AI491" s="206">
        <f t="shared" ref="AI491" si="2855">AI492+AI493</f>
        <v>0</v>
      </c>
      <c r="AJ491" s="206">
        <f t="shared" ref="AJ491" si="2856">AJ492+AJ493</f>
        <v>0</v>
      </c>
      <c r="AK491" s="206">
        <f t="shared" ref="AK491" si="2857">AK492+AK493</f>
        <v>0</v>
      </c>
      <c r="AL491" s="206">
        <f t="shared" ref="AL491" si="2858">AL492+AL493</f>
        <v>0</v>
      </c>
      <c r="AM491" s="206">
        <f t="shared" ref="AM491" si="2859">AM492+AM493</f>
        <v>0</v>
      </c>
      <c r="AN491" s="206">
        <f t="shared" ref="AN491" si="2860">AN492+AN493</f>
        <v>0</v>
      </c>
      <c r="AO491" s="206">
        <f t="shared" ref="AO491" si="2861">AO492+AO493</f>
        <v>0</v>
      </c>
      <c r="AP491" s="206">
        <f t="shared" ref="AP491" si="2862">AP492+AP493</f>
        <v>0</v>
      </c>
      <c r="AQ491" s="206">
        <f t="shared" ref="AQ491" si="2863">AQ492+AQ493</f>
        <v>0</v>
      </c>
      <c r="AR491" s="206">
        <f t="shared" ref="AR491" si="2864">AR492+AR493</f>
        <v>0</v>
      </c>
      <c r="AS491" s="206">
        <f t="shared" ref="AS491" si="2865">AS492+AS493</f>
        <v>0</v>
      </c>
      <c r="AT491" s="206">
        <f t="shared" ref="AT491" si="2866">AT492+AT493</f>
        <v>0</v>
      </c>
      <c r="AU491" s="206">
        <f t="shared" ref="AU491" si="2867">AU492+AU493</f>
        <v>0</v>
      </c>
      <c r="AV491" s="206">
        <f t="shared" ref="AV491" si="2868">AV492+AV493</f>
        <v>0</v>
      </c>
      <c r="AW491" s="206">
        <f t="shared" ref="AW491" si="2869">AW492+AW493</f>
        <v>0</v>
      </c>
      <c r="AX491" s="206">
        <f t="shared" ref="AX491" si="2870">AX492+AX493</f>
        <v>0</v>
      </c>
      <c r="AY491" s="206">
        <f t="shared" ref="AY491" si="2871">AY492+AY493</f>
        <v>0</v>
      </c>
      <c r="AZ491" s="206">
        <f t="shared" ref="AZ491" si="2872">AZ492+AZ493</f>
        <v>0</v>
      </c>
      <c r="BA491" s="206">
        <f t="shared" ref="BA491" si="2873">BA492+BA493</f>
        <v>0</v>
      </c>
      <c r="BB491" s="206">
        <f t="shared" ref="BB491" si="2874">BB492+BB493</f>
        <v>0</v>
      </c>
      <c r="BC491" s="206">
        <f t="shared" ref="BC491" si="2875">BC492+BC493</f>
        <v>0</v>
      </c>
      <c r="BD491" s="206">
        <f t="shared" ref="BD491" si="2876">BD492+BD493</f>
        <v>0</v>
      </c>
      <c r="BE491" s="206">
        <f t="shared" ref="BE491" si="2877">BE492+BE493</f>
        <v>0</v>
      </c>
      <c r="BF491" s="206">
        <f t="shared" ref="BF491" si="2878">BF492+BF493</f>
        <v>0</v>
      </c>
      <c r="BG491" s="206">
        <f t="shared" ref="BG491" si="2879">BG492+BG493</f>
        <v>0</v>
      </c>
      <c r="BH491" s="206">
        <f t="shared" ref="BH491" si="2880">BH492+BH493</f>
        <v>0</v>
      </c>
      <c r="BI491" s="206">
        <f t="shared" ref="BI491" si="2881">BI492+BI493</f>
        <v>0</v>
      </c>
      <c r="BJ491" s="206">
        <f t="shared" ref="BJ491" si="2882">BJ492+BJ493</f>
        <v>0</v>
      </c>
      <c r="BK491" s="206">
        <f t="shared" ref="BK491" si="2883">BK492+BK493</f>
        <v>0</v>
      </c>
      <c r="BL491" s="206">
        <f t="shared" ref="BL491" si="2884">BL492+BL493</f>
        <v>0</v>
      </c>
      <c r="BM491" s="206">
        <f t="shared" ref="BM491" si="2885">BM492+BM493</f>
        <v>0</v>
      </c>
      <c r="BN491" s="206">
        <f t="shared" ref="BN491" si="2886">BN492+BN493</f>
        <v>0</v>
      </c>
      <c r="BO491" s="206">
        <f t="shared" ref="BO491" si="2887">BO492+BO493</f>
        <v>0</v>
      </c>
      <c r="BP491" s="206">
        <f t="shared" ref="BP491" si="2888">BP492+BP493</f>
        <v>0</v>
      </c>
      <c r="BQ491" s="206">
        <f t="shared" ref="BQ491" si="2889">BQ492+BQ493</f>
        <v>0</v>
      </c>
      <c r="BR491" s="206">
        <f t="shared" ref="BR491" si="2890">BR492+BR493</f>
        <v>0</v>
      </c>
      <c r="BS491" s="206">
        <f t="shared" ref="BS491" si="2891">BS492+BS493</f>
        <v>0</v>
      </c>
      <c r="BT491" s="206">
        <f t="shared" ref="BT491" si="2892">BT492+BT493</f>
        <v>0</v>
      </c>
      <c r="BU491" s="206">
        <f t="shared" ref="BU491" si="2893">BU492+BU493</f>
        <v>0</v>
      </c>
      <c r="BV491" s="206">
        <f t="shared" ref="BV491" si="2894">BV492+BV493</f>
        <v>0</v>
      </c>
      <c r="BW491" s="206">
        <f t="shared" ref="BW491" si="2895">BW492+BW493</f>
        <v>0</v>
      </c>
      <c r="BX491" s="206">
        <f t="shared" ref="BX491" si="2896">BX492+BX493</f>
        <v>0</v>
      </c>
      <c r="BY491" s="206">
        <f t="shared" ref="BY491" si="2897">BY492+BY493</f>
        <v>0</v>
      </c>
      <c r="BZ491" s="206">
        <f t="shared" ref="BZ491" si="2898">BZ492+BZ493</f>
        <v>0</v>
      </c>
      <c r="CA491" s="206">
        <f t="shared" ref="CA491" si="2899">CA492+CA493</f>
        <v>0</v>
      </c>
      <c r="CB491" s="206">
        <f t="shared" ref="CB491" si="2900">CB492+CB493</f>
        <v>0</v>
      </c>
      <c r="CC491" s="206">
        <f t="shared" ref="CC491" si="2901">CC492+CC493</f>
        <v>0</v>
      </c>
      <c r="CD491" s="206">
        <f t="shared" ref="CD491" si="2902">CD492+CD493</f>
        <v>0</v>
      </c>
      <c r="CE491" s="206">
        <f t="shared" ref="CE491" si="2903">CE492+CE493</f>
        <v>0</v>
      </c>
      <c r="CF491" s="206">
        <f t="shared" ref="CF491" si="2904">CF492+CF493</f>
        <v>0</v>
      </c>
      <c r="CG491" s="206">
        <f t="shared" ref="CG491" si="2905">CG492+CG493</f>
        <v>0</v>
      </c>
      <c r="CH491" s="206">
        <f t="shared" ref="CH491" si="2906">CH492+CH493</f>
        <v>0</v>
      </c>
      <c r="CI491" s="206">
        <f t="shared" ref="CI491" si="2907">CI492+CI493</f>
        <v>0</v>
      </c>
      <c r="CJ491" s="206">
        <f t="shared" ref="CJ491" si="2908">CJ492+CJ493</f>
        <v>0</v>
      </c>
      <c r="CK491" s="206">
        <f t="shared" ref="CK491" si="2909">CK492+CK493</f>
        <v>0</v>
      </c>
      <c r="CL491" s="206">
        <f t="shared" ref="CL491" si="2910">CL492+CL493</f>
        <v>0</v>
      </c>
      <c r="CM491" s="206">
        <f t="shared" ref="CM491" si="2911">CM492+CM493</f>
        <v>0</v>
      </c>
      <c r="CN491" s="206">
        <f t="shared" ref="CN491" si="2912">CN492+CN493</f>
        <v>0</v>
      </c>
      <c r="CO491" s="206">
        <f t="shared" ref="CO491" si="2913">CO492+CO493</f>
        <v>0</v>
      </c>
      <c r="CP491" s="206">
        <f t="shared" ref="CP491" si="2914">CP492+CP493</f>
        <v>0</v>
      </c>
      <c r="CQ491" s="206">
        <f t="shared" ref="CQ491" si="2915">CQ492+CQ493</f>
        <v>0</v>
      </c>
      <c r="CR491" s="206">
        <f t="shared" ref="CR491" si="2916">CR492+CR493</f>
        <v>0</v>
      </c>
      <c r="CS491" s="206">
        <f t="shared" ref="CS491" si="2917">CS492+CS493</f>
        <v>0</v>
      </c>
      <c r="CT491" s="206">
        <f t="shared" ref="CT491" si="2918">CT492+CT493</f>
        <v>0</v>
      </c>
      <c r="CU491" s="206">
        <f t="shared" ref="CU491" si="2919">CU492+CU493</f>
        <v>0</v>
      </c>
      <c r="CV491" s="206">
        <f t="shared" ref="CV491" si="2920">CV492+CV493</f>
        <v>0</v>
      </c>
      <c r="CW491" s="206">
        <f t="shared" ref="CW491" si="2921">CW492+CW493</f>
        <v>0</v>
      </c>
      <c r="CX491" s="206">
        <f t="shared" ref="CX491" si="2922">CX492+CX493</f>
        <v>0</v>
      </c>
      <c r="CY491" s="206">
        <f t="shared" ref="CY491" si="2923">CY492+CY493</f>
        <v>0</v>
      </c>
      <c r="CZ491" s="206">
        <f t="shared" ref="CZ491" si="2924">CZ492+CZ493</f>
        <v>0</v>
      </c>
      <c r="DA491" s="206">
        <f t="shared" ref="DA491" si="2925">DA492+DA493</f>
        <v>0</v>
      </c>
      <c r="DB491" s="206">
        <f t="shared" ref="DB491" si="2926">DB492+DB493</f>
        <v>0</v>
      </c>
      <c r="DC491" s="206">
        <f t="shared" ref="DC491" si="2927">DC492+DC493</f>
        <v>0</v>
      </c>
      <c r="DD491" s="206">
        <f t="shared" ref="DD491" si="2928">DD492+DD493</f>
        <v>0</v>
      </c>
      <c r="DE491" s="206">
        <f t="shared" ref="DE491" si="2929">DE492+DE493</f>
        <v>0</v>
      </c>
      <c r="DF491" s="206">
        <f t="shared" ref="DF491" si="2930">DF492+DF493</f>
        <v>0</v>
      </c>
      <c r="DG491" s="206">
        <f t="shared" ref="DG491" si="2931">DG492+DG493</f>
        <v>0</v>
      </c>
    </row>
    <row r="492" spans="4:111">
      <c r="D492" s="722">
        <v>2500</v>
      </c>
      <c r="E492" s="206">
        <v>2500</v>
      </c>
      <c r="F492" s="206">
        <v>2500</v>
      </c>
      <c r="G492" s="635">
        <v>2500</v>
      </c>
      <c r="H492" s="633">
        <v>2500</v>
      </c>
      <c r="I492" s="635">
        <v>2500</v>
      </c>
      <c r="J492" s="206">
        <v>2500</v>
      </c>
    </row>
    <row r="524" spans="5:111">
      <c r="E524" t="s">
        <v>1178</v>
      </c>
    </row>
    <row r="525" spans="5:111">
      <c r="E525" t="s">
        <v>1179</v>
      </c>
      <c r="N525">
        <f t="shared" ref="N525" si="2932">N523+N524</f>
        <v>0</v>
      </c>
      <c r="P525">
        <f t="shared" ref="P525" si="2933">P523+P524</f>
        <v>0</v>
      </c>
      <c r="Q525">
        <f t="shared" ref="Q525" si="2934">Q523+Q524</f>
        <v>0</v>
      </c>
      <c r="R525">
        <f t="shared" ref="R525" si="2935">R523+R524</f>
        <v>0</v>
      </c>
      <c r="S525">
        <f t="shared" ref="S525" si="2936">S523+S524</f>
        <v>0</v>
      </c>
      <c r="T525">
        <f t="shared" ref="T525" si="2937">T523+T524</f>
        <v>0</v>
      </c>
      <c r="U525">
        <f t="shared" ref="U525" si="2938">U523+U524</f>
        <v>0</v>
      </c>
      <c r="V525">
        <f t="shared" ref="V525" si="2939">V523+V524</f>
        <v>0</v>
      </c>
      <c r="W525">
        <f t="shared" ref="W525" si="2940">W523+W524</f>
        <v>0</v>
      </c>
      <c r="X525">
        <f t="shared" ref="X525" si="2941">X523+X524</f>
        <v>0</v>
      </c>
      <c r="Y525">
        <f t="shared" ref="Y525" si="2942">Y523+Y524</f>
        <v>0</v>
      </c>
      <c r="Z525">
        <f t="shared" ref="Z525" si="2943">Z523+Z524</f>
        <v>0</v>
      </c>
      <c r="AA525">
        <f t="shared" ref="AA525" si="2944">AA523+AA524</f>
        <v>0</v>
      </c>
      <c r="AB525">
        <f t="shared" ref="AB525" si="2945">AB523+AB524</f>
        <v>0</v>
      </c>
      <c r="AC525">
        <f t="shared" ref="AC525" si="2946">AC523+AC524</f>
        <v>0</v>
      </c>
      <c r="AD525">
        <f t="shared" ref="AD525" si="2947">AD523+AD524</f>
        <v>0</v>
      </c>
      <c r="AE525">
        <f t="shared" ref="AE525" si="2948">AE523+AE524</f>
        <v>0</v>
      </c>
      <c r="AF525">
        <f t="shared" ref="AF525" si="2949">AF523+AF524</f>
        <v>0</v>
      </c>
      <c r="AG525">
        <f t="shared" ref="AG525" si="2950">AG523+AG524</f>
        <v>0</v>
      </c>
      <c r="AH525">
        <f t="shared" ref="AH525" si="2951">AH523+AH524</f>
        <v>0</v>
      </c>
      <c r="AI525">
        <f t="shared" ref="AI525" si="2952">AI523+AI524</f>
        <v>0</v>
      </c>
      <c r="AJ525">
        <f t="shared" ref="AJ525" si="2953">AJ523+AJ524</f>
        <v>0</v>
      </c>
      <c r="AK525">
        <f t="shared" ref="AK525" si="2954">AK523+AK524</f>
        <v>0</v>
      </c>
      <c r="AL525">
        <f t="shared" ref="AL525" si="2955">AL523+AL524</f>
        <v>0</v>
      </c>
      <c r="AM525">
        <f t="shared" ref="AM525" si="2956">AM523+AM524</f>
        <v>0</v>
      </c>
      <c r="AN525">
        <f t="shared" ref="AN525" si="2957">AN523+AN524</f>
        <v>0</v>
      </c>
      <c r="AO525">
        <f t="shared" ref="AO525" si="2958">AO523+AO524</f>
        <v>0</v>
      </c>
      <c r="AP525">
        <f t="shared" ref="AP525" si="2959">AP523+AP524</f>
        <v>0</v>
      </c>
      <c r="AQ525">
        <f t="shared" ref="AQ525" si="2960">AQ523+AQ524</f>
        <v>0</v>
      </c>
      <c r="AR525">
        <f t="shared" ref="AR525" si="2961">AR523+AR524</f>
        <v>0</v>
      </c>
      <c r="AS525">
        <f t="shared" ref="AS525" si="2962">AS523+AS524</f>
        <v>0</v>
      </c>
      <c r="AT525">
        <f t="shared" ref="AT525" si="2963">AT523+AT524</f>
        <v>0</v>
      </c>
      <c r="AU525">
        <f t="shared" ref="AU525" si="2964">AU523+AU524</f>
        <v>0</v>
      </c>
      <c r="AV525">
        <f t="shared" ref="AV525" si="2965">AV523+AV524</f>
        <v>0</v>
      </c>
      <c r="AW525">
        <f t="shared" ref="AW525" si="2966">AW523+AW524</f>
        <v>0</v>
      </c>
      <c r="AX525">
        <f t="shared" ref="AX525" si="2967">AX523+AX524</f>
        <v>0</v>
      </c>
      <c r="AY525">
        <f t="shared" ref="AY525" si="2968">AY523+AY524</f>
        <v>0</v>
      </c>
      <c r="AZ525">
        <f t="shared" ref="AZ525" si="2969">AZ523+AZ524</f>
        <v>0</v>
      </c>
      <c r="BA525">
        <f t="shared" ref="BA525" si="2970">BA523+BA524</f>
        <v>0</v>
      </c>
      <c r="BB525">
        <f t="shared" ref="BB525" si="2971">BB523+BB524</f>
        <v>0</v>
      </c>
      <c r="BC525">
        <f t="shared" ref="BC525" si="2972">BC523+BC524</f>
        <v>0</v>
      </c>
      <c r="BD525">
        <f t="shared" ref="BD525" si="2973">BD523+BD524</f>
        <v>0</v>
      </c>
      <c r="BE525">
        <f t="shared" ref="BE525" si="2974">BE523+BE524</f>
        <v>0</v>
      </c>
      <c r="BF525">
        <f t="shared" ref="BF525" si="2975">BF523+BF524</f>
        <v>0</v>
      </c>
      <c r="BG525">
        <f t="shared" ref="BG525" si="2976">BG523+BG524</f>
        <v>0</v>
      </c>
      <c r="BH525">
        <f t="shared" ref="BH525" si="2977">BH523+BH524</f>
        <v>0</v>
      </c>
      <c r="BI525">
        <f t="shared" ref="BI525" si="2978">BI523+BI524</f>
        <v>0</v>
      </c>
      <c r="BJ525">
        <f t="shared" ref="BJ525" si="2979">BJ523+BJ524</f>
        <v>0</v>
      </c>
      <c r="BK525">
        <f t="shared" ref="BK525" si="2980">BK523+BK524</f>
        <v>0</v>
      </c>
      <c r="BL525">
        <f t="shared" ref="BL525" si="2981">BL523+BL524</f>
        <v>0</v>
      </c>
      <c r="BM525">
        <f t="shared" ref="BM525" si="2982">BM523+BM524</f>
        <v>0</v>
      </c>
      <c r="BN525">
        <f t="shared" ref="BN525" si="2983">BN523+BN524</f>
        <v>0</v>
      </c>
      <c r="BO525">
        <f t="shared" ref="BO525" si="2984">BO523+BO524</f>
        <v>0</v>
      </c>
      <c r="BP525">
        <f t="shared" ref="BP525" si="2985">BP523+BP524</f>
        <v>0</v>
      </c>
      <c r="BQ525">
        <f t="shared" ref="BQ525" si="2986">BQ523+BQ524</f>
        <v>0</v>
      </c>
      <c r="BR525">
        <f t="shared" ref="BR525" si="2987">BR523+BR524</f>
        <v>0</v>
      </c>
      <c r="BS525">
        <f t="shared" ref="BS525" si="2988">BS523+BS524</f>
        <v>0</v>
      </c>
      <c r="BT525">
        <f t="shared" ref="BT525" si="2989">BT523+BT524</f>
        <v>0</v>
      </c>
      <c r="BU525">
        <f t="shared" ref="BU525" si="2990">BU523+BU524</f>
        <v>0</v>
      </c>
      <c r="BV525">
        <f t="shared" ref="BV525" si="2991">BV523+BV524</f>
        <v>0</v>
      </c>
      <c r="BW525">
        <f t="shared" ref="BW525" si="2992">BW523+BW524</f>
        <v>0</v>
      </c>
      <c r="BX525">
        <f t="shared" ref="BX525" si="2993">BX523+BX524</f>
        <v>0</v>
      </c>
      <c r="BY525">
        <f t="shared" ref="BY525" si="2994">BY523+BY524</f>
        <v>0</v>
      </c>
      <c r="BZ525">
        <f t="shared" ref="BZ525" si="2995">BZ523+BZ524</f>
        <v>0</v>
      </c>
      <c r="CA525">
        <f t="shared" ref="CA525" si="2996">CA523+CA524</f>
        <v>0</v>
      </c>
      <c r="CB525">
        <f t="shared" ref="CB525" si="2997">CB523+CB524</f>
        <v>0</v>
      </c>
      <c r="CC525">
        <f t="shared" ref="CC525" si="2998">CC523+CC524</f>
        <v>0</v>
      </c>
      <c r="CD525">
        <f t="shared" ref="CD525" si="2999">CD523+CD524</f>
        <v>0</v>
      </c>
      <c r="CE525">
        <f t="shared" ref="CE525" si="3000">CE523+CE524</f>
        <v>0</v>
      </c>
      <c r="CF525">
        <f t="shared" ref="CF525" si="3001">CF523+CF524</f>
        <v>0</v>
      </c>
      <c r="CG525">
        <f t="shared" ref="CG525" si="3002">CG523+CG524</f>
        <v>0</v>
      </c>
      <c r="CH525">
        <f t="shared" ref="CH525" si="3003">CH523+CH524</f>
        <v>0</v>
      </c>
      <c r="CI525">
        <f t="shared" ref="CI525" si="3004">CI523+CI524</f>
        <v>0</v>
      </c>
      <c r="CJ525">
        <f t="shared" ref="CJ525" si="3005">CJ523+CJ524</f>
        <v>0</v>
      </c>
      <c r="CK525">
        <f t="shared" ref="CK525" si="3006">CK523+CK524</f>
        <v>0</v>
      </c>
      <c r="CL525">
        <f t="shared" ref="CL525" si="3007">CL523+CL524</f>
        <v>0</v>
      </c>
      <c r="CM525">
        <f t="shared" ref="CM525" si="3008">CM523+CM524</f>
        <v>0</v>
      </c>
      <c r="CN525">
        <f t="shared" ref="CN525" si="3009">CN523+CN524</f>
        <v>0</v>
      </c>
      <c r="CO525">
        <f t="shared" ref="CO525" si="3010">CO523+CO524</f>
        <v>0</v>
      </c>
      <c r="CP525">
        <f t="shared" ref="CP525" si="3011">CP523+CP524</f>
        <v>0</v>
      </c>
      <c r="CQ525">
        <f t="shared" ref="CQ525" si="3012">CQ523+CQ524</f>
        <v>0</v>
      </c>
      <c r="CR525">
        <f t="shared" ref="CR525" si="3013">CR523+CR524</f>
        <v>0</v>
      </c>
      <c r="CS525">
        <f t="shared" ref="CS525" si="3014">CS523+CS524</f>
        <v>0</v>
      </c>
      <c r="CT525">
        <f t="shared" ref="CT525" si="3015">CT523+CT524</f>
        <v>0</v>
      </c>
      <c r="CU525">
        <f t="shared" ref="CU525" si="3016">CU523+CU524</f>
        <v>0</v>
      </c>
      <c r="CV525">
        <f t="shared" ref="CV525" si="3017">CV523+CV524</f>
        <v>0</v>
      </c>
      <c r="CW525">
        <f t="shared" ref="CW525" si="3018">CW523+CW524</f>
        <v>0</v>
      </c>
      <c r="CX525">
        <f t="shared" ref="CX525" si="3019">CX523+CX524</f>
        <v>0</v>
      </c>
      <c r="CY525">
        <f t="shared" ref="CY525" si="3020">CY523+CY524</f>
        <v>0</v>
      </c>
      <c r="CZ525">
        <f t="shared" ref="CZ525" si="3021">CZ523+CZ524</f>
        <v>0</v>
      </c>
      <c r="DA525">
        <f t="shared" ref="DA525" si="3022">DA523+DA524</f>
        <v>0</v>
      </c>
      <c r="DB525">
        <f t="shared" ref="DB525" si="3023">DB523+DB524</f>
        <v>0</v>
      </c>
      <c r="DC525">
        <f t="shared" ref="DC525" si="3024">DC523+DC524</f>
        <v>0</v>
      </c>
      <c r="DD525">
        <f t="shared" ref="DD525" si="3025">DD523+DD524</f>
        <v>0</v>
      </c>
      <c r="DE525">
        <f t="shared" ref="DE525" si="3026">DE523+DE524</f>
        <v>0</v>
      </c>
      <c r="DF525">
        <f t="shared" ref="DF525" si="3027">DF523+DF524</f>
        <v>0</v>
      </c>
      <c r="DG525">
        <f t="shared" ref="DG525" si="3028">DG523+DG524</f>
        <v>0</v>
      </c>
    </row>
    <row r="527" spans="5:111">
      <c r="E527" t="s">
        <v>1180</v>
      </c>
      <c r="N527">
        <f>N498+N526-N525</f>
        <v>0</v>
      </c>
      <c r="P527">
        <f t="shared" ref="P527" si="3029">P498+P526-P525</f>
        <v>0</v>
      </c>
      <c r="Q527">
        <f t="shared" ref="Q527" si="3030">Q498+Q526-Q525</f>
        <v>0</v>
      </c>
      <c r="R527">
        <f t="shared" ref="R527" si="3031">R498+R526-R525</f>
        <v>0</v>
      </c>
      <c r="S527">
        <f t="shared" ref="S527" si="3032">S498+S526-S525</f>
        <v>0</v>
      </c>
      <c r="T527">
        <f t="shared" ref="T527" si="3033">T498+T526-T525</f>
        <v>0</v>
      </c>
      <c r="U527">
        <f t="shared" ref="U527" si="3034">U498+U526-U525</f>
        <v>0</v>
      </c>
      <c r="V527">
        <f t="shared" ref="V527" si="3035">V498+V526-V525</f>
        <v>0</v>
      </c>
      <c r="W527">
        <f t="shared" ref="W527" si="3036">W498+W526-W525</f>
        <v>0</v>
      </c>
      <c r="X527">
        <f t="shared" ref="X527" si="3037">X498+X526-X525</f>
        <v>0</v>
      </c>
      <c r="Y527">
        <f t="shared" ref="Y527" si="3038">Y498+Y526-Y525</f>
        <v>0</v>
      </c>
      <c r="Z527">
        <f t="shared" ref="Z527" si="3039">Z498+Z526-Z525</f>
        <v>0</v>
      </c>
      <c r="AA527">
        <f t="shared" ref="AA527" si="3040">AA498+AA526-AA525</f>
        <v>0</v>
      </c>
      <c r="AB527">
        <f t="shared" ref="AB527" si="3041">AB498+AB526-AB525</f>
        <v>0</v>
      </c>
      <c r="AC527">
        <f t="shared" ref="AC527" si="3042">AC498+AC526-AC525</f>
        <v>0</v>
      </c>
      <c r="AD527">
        <f t="shared" ref="AD527" si="3043">AD498+AD526-AD525</f>
        <v>0</v>
      </c>
      <c r="AE527">
        <f t="shared" ref="AE527" si="3044">AE498+AE526-AE525</f>
        <v>0</v>
      </c>
      <c r="AF527">
        <f t="shared" ref="AF527" si="3045">AF498+AF526-AF525</f>
        <v>0</v>
      </c>
      <c r="AG527">
        <f t="shared" ref="AG527" si="3046">AG498+AG526-AG525</f>
        <v>0</v>
      </c>
      <c r="AH527">
        <f t="shared" ref="AH527" si="3047">AH498+AH526-AH525</f>
        <v>0</v>
      </c>
      <c r="AI527">
        <f t="shared" ref="AI527" si="3048">AI498+AI526-AI525</f>
        <v>0</v>
      </c>
      <c r="AJ527">
        <f t="shared" ref="AJ527" si="3049">AJ498+AJ526-AJ525</f>
        <v>0</v>
      </c>
      <c r="AK527">
        <f t="shared" ref="AK527" si="3050">AK498+AK526-AK525</f>
        <v>0</v>
      </c>
      <c r="AL527">
        <f t="shared" ref="AL527" si="3051">AL498+AL526-AL525</f>
        <v>0</v>
      </c>
      <c r="AM527">
        <f t="shared" ref="AM527" si="3052">AM498+AM526-AM525</f>
        <v>0</v>
      </c>
      <c r="AN527">
        <f t="shared" ref="AN527" si="3053">AN498+AN526-AN525</f>
        <v>0</v>
      </c>
      <c r="AO527">
        <f t="shared" ref="AO527" si="3054">AO498+AO526-AO525</f>
        <v>0</v>
      </c>
      <c r="AP527">
        <f t="shared" ref="AP527" si="3055">AP498+AP526-AP525</f>
        <v>0</v>
      </c>
      <c r="AQ527">
        <f t="shared" ref="AQ527" si="3056">AQ498+AQ526-AQ525</f>
        <v>0</v>
      </c>
      <c r="AR527">
        <f t="shared" ref="AR527" si="3057">AR498+AR526-AR525</f>
        <v>0</v>
      </c>
      <c r="AS527">
        <f t="shared" ref="AS527" si="3058">AS498+AS526-AS525</f>
        <v>0</v>
      </c>
      <c r="AT527">
        <f t="shared" ref="AT527" si="3059">AT498+AT526-AT525</f>
        <v>0</v>
      </c>
      <c r="AU527">
        <f t="shared" ref="AU527" si="3060">AU498+AU526-AU525</f>
        <v>0</v>
      </c>
      <c r="AV527">
        <f t="shared" ref="AV527" si="3061">AV498+AV526-AV525</f>
        <v>0</v>
      </c>
      <c r="AW527">
        <f t="shared" ref="AW527" si="3062">AW498+AW526-AW525</f>
        <v>0</v>
      </c>
      <c r="AX527">
        <f t="shared" ref="AX527" si="3063">AX498+AX526-AX525</f>
        <v>0</v>
      </c>
      <c r="AY527">
        <f t="shared" ref="AY527" si="3064">AY498+AY526-AY525</f>
        <v>0</v>
      </c>
      <c r="AZ527">
        <f t="shared" ref="AZ527" si="3065">AZ498+AZ526-AZ525</f>
        <v>0</v>
      </c>
      <c r="BA527">
        <f t="shared" ref="BA527" si="3066">BA498+BA526-BA525</f>
        <v>0</v>
      </c>
      <c r="BB527">
        <f t="shared" ref="BB527" si="3067">BB498+BB526-BB525</f>
        <v>0</v>
      </c>
      <c r="BC527">
        <f t="shared" ref="BC527" si="3068">BC498+BC526-BC525</f>
        <v>0</v>
      </c>
      <c r="BD527">
        <f t="shared" ref="BD527" si="3069">BD498+BD526-BD525</f>
        <v>0</v>
      </c>
      <c r="BE527">
        <f t="shared" ref="BE527" si="3070">BE498+BE526-BE525</f>
        <v>0</v>
      </c>
      <c r="BF527">
        <f t="shared" ref="BF527" si="3071">BF498+BF526-BF525</f>
        <v>0</v>
      </c>
      <c r="BG527">
        <f t="shared" ref="BG527" si="3072">BG498+BG526-BG525</f>
        <v>0</v>
      </c>
      <c r="BH527">
        <f t="shared" ref="BH527" si="3073">BH498+BH526-BH525</f>
        <v>0</v>
      </c>
      <c r="BI527">
        <f t="shared" ref="BI527" si="3074">BI498+BI526-BI525</f>
        <v>0</v>
      </c>
      <c r="BJ527">
        <f t="shared" ref="BJ527" si="3075">BJ498+BJ526-BJ525</f>
        <v>0</v>
      </c>
      <c r="BK527">
        <f t="shared" ref="BK527" si="3076">BK498+BK526-BK525</f>
        <v>0</v>
      </c>
      <c r="BL527">
        <f t="shared" ref="BL527" si="3077">BL498+BL526-BL525</f>
        <v>0</v>
      </c>
      <c r="BM527">
        <f t="shared" ref="BM527" si="3078">BM498+BM526-BM525</f>
        <v>0</v>
      </c>
      <c r="BN527">
        <f t="shared" ref="BN527" si="3079">BN498+BN526-BN525</f>
        <v>0</v>
      </c>
      <c r="BO527">
        <f t="shared" ref="BO527" si="3080">BO498+BO526-BO525</f>
        <v>0</v>
      </c>
      <c r="BP527">
        <f t="shared" ref="BP527" si="3081">BP498+BP526-BP525</f>
        <v>0</v>
      </c>
      <c r="BQ527">
        <f t="shared" ref="BQ527" si="3082">BQ498+BQ526-BQ525</f>
        <v>0</v>
      </c>
      <c r="BR527">
        <f t="shared" ref="BR527" si="3083">BR498+BR526-BR525</f>
        <v>0</v>
      </c>
      <c r="BS527">
        <f t="shared" ref="BS527" si="3084">BS498+BS526-BS525</f>
        <v>0</v>
      </c>
      <c r="BT527">
        <f t="shared" ref="BT527" si="3085">BT498+BT526-BT525</f>
        <v>0</v>
      </c>
      <c r="BU527">
        <f t="shared" ref="BU527" si="3086">BU498+BU526-BU525</f>
        <v>0</v>
      </c>
      <c r="BV527">
        <f t="shared" ref="BV527" si="3087">BV498+BV526-BV525</f>
        <v>0</v>
      </c>
      <c r="BW527">
        <f t="shared" ref="BW527" si="3088">BW498+BW526-BW525</f>
        <v>0</v>
      </c>
      <c r="BX527">
        <f t="shared" ref="BX527" si="3089">BX498+BX526-BX525</f>
        <v>0</v>
      </c>
      <c r="BY527">
        <f t="shared" ref="BY527" si="3090">BY498+BY526-BY525</f>
        <v>0</v>
      </c>
      <c r="BZ527">
        <f t="shared" ref="BZ527" si="3091">BZ498+BZ526-BZ525</f>
        <v>0</v>
      </c>
      <c r="CA527">
        <f t="shared" ref="CA527" si="3092">CA498+CA526-CA525</f>
        <v>0</v>
      </c>
      <c r="CB527">
        <f t="shared" ref="CB527" si="3093">CB498+CB526-CB525</f>
        <v>0</v>
      </c>
      <c r="CC527">
        <f t="shared" ref="CC527" si="3094">CC498+CC526-CC525</f>
        <v>0</v>
      </c>
      <c r="CD527">
        <f t="shared" ref="CD527" si="3095">CD498+CD526-CD525</f>
        <v>0</v>
      </c>
      <c r="CE527">
        <f t="shared" ref="CE527" si="3096">CE498+CE526-CE525</f>
        <v>0</v>
      </c>
      <c r="CF527">
        <f t="shared" ref="CF527" si="3097">CF498+CF526-CF525</f>
        <v>0</v>
      </c>
      <c r="CG527">
        <f t="shared" ref="CG527" si="3098">CG498+CG526-CG525</f>
        <v>0</v>
      </c>
      <c r="CH527">
        <f t="shared" ref="CH527" si="3099">CH498+CH526-CH525</f>
        <v>0</v>
      </c>
      <c r="CI527">
        <f t="shared" ref="CI527" si="3100">CI498+CI526-CI525</f>
        <v>0</v>
      </c>
      <c r="CJ527">
        <f t="shared" ref="CJ527" si="3101">CJ498+CJ526-CJ525</f>
        <v>0</v>
      </c>
      <c r="CK527">
        <f t="shared" ref="CK527" si="3102">CK498+CK526-CK525</f>
        <v>0</v>
      </c>
      <c r="CL527">
        <f t="shared" ref="CL527" si="3103">CL498+CL526-CL525</f>
        <v>0</v>
      </c>
      <c r="CM527">
        <f t="shared" ref="CM527" si="3104">CM498+CM526-CM525</f>
        <v>0</v>
      </c>
      <c r="CN527">
        <f t="shared" ref="CN527" si="3105">CN498+CN526-CN525</f>
        <v>0</v>
      </c>
      <c r="CO527">
        <f t="shared" ref="CO527" si="3106">CO498+CO526-CO525</f>
        <v>0</v>
      </c>
      <c r="CP527">
        <f t="shared" ref="CP527" si="3107">CP498+CP526-CP525</f>
        <v>0</v>
      </c>
      <c r="CQ527">
        <f t="shared" ref="CQ527" si="3108">CQ498+CQ526-CQ525</f>
        <v>0</v>
      </c>
      <c r="CR527">
        <f t="shared" ref="CR527" si="3109">CR498+CR526-CR525</f>
        <v>0</v>
      </c>
      <c r="CS527">
        <f t="shared" ref="CS527" si="3110">CS498+CS526-CS525</f>
        <v>0</v>
      </c>
      <c r="CT527">
        <f t="shared" ref="CT527" si="3111">CT498+CT526-CT525</f>
        <v>0</v>
      </c>
      <c r="CU527">
        <f t="shared" ref="CU527" si="3112">CU498+CU526-CU525</f>
        <v>0</v>
      </c>
      <c r="CV527">
        <f t="shared" ref="CV527" si="3113">CV498+CV526-CV525</f>
        <v>0</v>
      </c>
      <c r="CW527">
        <f t="shared" ref="CW527" si="3114">CW498+CW526-CW525</f>
        <v>0</v>
      </c>
      <c r="CX527">
        <f t="shared" ref="CX527" si="3115">CX498+CX526-CX525</f>
        <v>0</v>
      </c>
      <c r="CY527">
        <f t="shared" ref="CY527" si="3116">CY498+CY526-CY525</f>
        <v>0</v>
      </c>
      <c r="CZ527">
        <f t="shared" ref="CZ527" si="3117">CZ498+CZ526-CZ525</f>
        <v>0</v>
      </c>
      <c r="DA527">
        <f t="shared" ref="DA527" si="3118">DA498+DA526-DA525</f>
        <v>0</v>
      </c>
      <c r="DB527">
        <f t="shared" ref="DB527" si="3119">DB498+DB526-DB525</f>
        <v>0</v>
      </c>
      <c r="DC527">
        <f t="shared" ref="DC527" si="3120">DC498+DC526-DC525</f>
        <v>0</v>
      </c>
      <c r="DD527">
        <f t="shared" ref="DD527" si="3121">DD498+DD526-DD525</f>
        <v>0</v>
      </c>
      <c r="DE527">
        <f t="shared" ref="DE527" si="3122">DE498+DE526-DE525</f>
        <v>0</v>
      </c>
      <c r="DF527">
        <f t="shared" ref="DF527" si="3123">DF498+DF526-DF525</f>
        <v>0</v>
      </c>
      <c r="DG527">
        <f t="shared" ref="DG527" si="3124">DG498+DG526-DG525</f>
        <v>0</v>
      </c>
    </row>
    <row r="529" spans="4:111">
      <c r="L529" s="32"/>
      <c r="M529" s="32"/>
      <c r="N529" s="32">
        <f t="shared" ref="N529:AQ529" si="3125">N498+N526-N525</f>
        <v>0</v>
      </c>
      <c r="O529" s="32"/>
      <c r="P529" s="32">
        <f t="shared" si="3125"/>
        <v>0</v>
      </c>
      <c r="Q529" s="32">
        <f t="shared" si="3125"/>
        <v>0</v>
      </c>
      <c r="R529" s="32">
        <f t="shared" si="3125"/>
        <v>0</v>
      </c>
      <c r="S529" s="32">
        <f t="shared" si="3125"/>
        <v>0</v>
      </c>
      <c r="T529" s="32">
        <f t="shared" si="3125"/>
        <v>0</v>
      </c>
      <c r="U529" s="32">
        <f t="shared" si="3125"/>
        <v>0</v>
      </c>
      <c r="V529" s="32">
        <f t="shared" si="3125"/>
        <v>0</v>
      </c>
      <c r="W529" s="32">
        <f t="shared" si="3125"/>
        <v>0</v>
      </c>
      <c r="X529" s="32">
        <f t="shared" si="3125"/>
        <v>0</v>
      </c>
      <c r="Y529" s="32">
        <f t="shared" si="3125"/>
        <v>0</v>
      </c>
      <c r="Z529" s="32">
        <f t="shared" si="3125"/>
        <v>0</v>
      </c>
      <c r="AA529" s="32">
        <f t="shared" si="3125"/>
        <v>0</v>
      </c>
      <c r="AB529" s="32">
        <f t="shared" si="3125"/>
        <v>0</v>
      </c>
      <c r="AC529" s="32">
        <f t="shared" si="3125"/>
        <v>0</v>
      </c>
      <c r="AD529" s="32">
        <f t="shared" si="3125"/>
        <v>0</v>
      </c>
      <c r="AE529" s="32">
        <f t="shared" si="3125"/>
        <v>0</v>
      </c>
      <c r="AF529" s="32">
        <f t="shared" si="3125"/>
        <v>0</v>
      </c>
      <c r="AG529" s="32">
        <f t="shared" si="3125"/>
        <v>0</v>
      </c>
      <c r="AH529" s="32">
        <f t="shared" si="3125"/>
        <v>0</v>
      </c>
      <c r="AI529" s="32">
        <f t="shared" si="3125"/>
        <v>0</v>
      </c>
      <c r="AJ529" s="32">
        <f t="shared" si="3125"/>
        <v>0</v>
      </c>
      <c r="AK529" s="32">
        <f t="shared" si="3125"/>
        <v>0</v>
      </c>
      <c r="AL529" s="32">
        <f t="shared" si="3125"/>
        <v>0</v>
      </c>
      <c r="AM529" s="32">
        <f t="shared" si="3125"/>
        <v>0</v>
      </c>
      <c r="AN529" s="32">
        <f t="shared" si="3125"/>
        <v>0</v>
      </c>
      <c r="AO529" s="32">
        <f t="shared" si="3125"/>
        <v>0</v>
      </c>
      <c r="AP529" s="32">
        <f t="shared" si="3125"/>
        <v>0</v>
      </c>
      <c r="AQ529" s="32">
        <f t="shared" si="3125"/>
        <v>0</v>
      </c>
      <c r="AR529" s="32">
        <f t="shared" ref="AR529:BW529" si="3126">AR498+AR526-AR525</f>
        <v>0</v>
      </c>
      <c r="AS529" s="32">
        <f t="shared" si="3126"/>
        <v>0</v>
      </c>
      <c r="AT529" s="32">
        <f t="shared" si="3126"/>
        <v>0</v>
      </c>
      <c r="AU529" s="32">
        <f t="shared" si="3126"/>
        <v>0</v>
      </c>
      <c r="AV529" s="32">
        <f t="shared" si="3126"/>
        <v>0</v>
      </c>
      <c r="AW529" s="32">
        <f t="shared" si="3126"/>
        <v>0</v>
      </c>
      <c r="AX529" s="32">
        <f t="shared" si="3126"/>
        <v>0</v>
      </c>
      <c r="AY529" s="32">
        <f t="shared" si="3126"/>
        <v>0</v>
      </c>
      <c r="AZ529" s="32">
        <f t="shared" si="3126"/>
        <v>0</v>
      </c>
      <c r="BA529" s="32">
        <f t="shared" si="3126"/>
        <v>0</v>
      </c>
      <c r="BB529" s="32">
        <f t="shared" si="3126"/>
        <v>0</v>
      </c>
      <c r="BC529" s="32">
        <f t="shared" si="3126"/>
        <v>0</v>
      </c>
      <c r="BD529" s="32">
        <f t="shared" si="3126"/>
        <v>0</v>
      </c>
      <c r="BE529" s="32">
        <f t="shared" si="3126"/>
        <v>0</v>
      </c>
      <c r="BF529" s="32">
        <f t="shared" si="3126"/>
        <v>0</v>
      </c>
      <c r="BG529" s="32">
        <f t="shared" si="3126"/>
        <v>0</v>
      </c>
      <c r="BH529" s="32">
        <f t="shared" si="3126"/>
        <v>0</v>
      </c>
      <c r="BI529" s="32">
        <f t="shared" si="3126"/>
        <v>0</v>
      </c>
      <c r="BJ529" s="32">
        <f t="shared" si="3126"/>
        <v>0</v>
      </c>
      <c r="BK529" s="32">
        <f t="shared" si="3126"/>
        <v>0</v>
      </c>
      <c r="BL529" s="32">
        <f t="shared" si="3126"/>
        <v>0</v>
      </c>
      <c r="BM529" s="32">
        <f t="shared" si="3126"/>
        <v>0</v>
      </c>
      <c r="BN529" s="32">
        <f t="shared" si="3126"/>
        <v>0</v>
      </c>
      <c r="BO529" s="32">
        <f t="shared" si="3126"/>
        <v>0</v>
      </c>
      <c r="BP529" s="32">
        <f t="shared" si="3126"/>
        <v>0</v>
      </c>
      <c r="BQ529" s="32">
        <f t="shared" si="3126"/>
        <v>0</v>
      </c>
      <c r="BR529" s="32">
        <f t="shared" si="3126"/>
        <v>0</v>
      </c>
      <c r="BS529" s="32">
        <f t="shared" si="3126"/>
        <v>0</v>
      </c>
      <c r="BT529" s="32">
        <f t="shared" si="3126"/>
        <v>0</v>
      </c>
      <c r="BU529" s="32">
        <f t="shared" si="3126"/>
        <v>0</v>
      </c>
      <c r="BV529" s="32">
        <f t="shared" si="3126"/>
        <v>0</v>
      </c>
      <c r="BW529" s="32">
        <f t="shared" si="3126"/>
        <v>0</v>
      </c>
      <c r="BX529" s="32">
        <f t="shared" ref="BX529:DG529" si="3127">BX498+BX526-BX525</f>
        <v>0</v>
      </c>
      <c r="BY529" s="32">
        <f t="shared" si="3127"/>
        <v>0</v>
      </c>
      <c r="BZ529" s="32">
        <f t="shared" si="3127"/>
        <v>0</v>
      </c>
      <c r="CA529" s="32">
        <f t="shared" si="3127"/>
        <v>0</v>
      </c>
      <c r="CB529" s="32">
        <f t="shared" si="3127"/>
        <v>0</v>
      </c>
      <c r="CC529" s="32">
        <f t="shared" si="3127"/>
        <v>0</v>
      </c>
      <c r="CD529" s="32">
        <f t="shared" si="3127"/>
        <v>0</v>
      </c>
      <c r="CE529" s="32">
        <f t="shared" si="3127"/>
        <v>0</v>
      </c>
      <c r="CF529" s="32">
        <f t="shared" si="3127"/>
        <v>0</v>
      </c>
      <c r="CG529" s="32">
        <f t="shared" si="3127"/>
        <v>0</v>
      </c>
      <c r="CH529" s="32">
        <f t="shared" si="3127"/>
        <v>0</v>
      </c>
      <c r="CI529" s="32">
        <f t="shared" si="3127"/>
        <v>0</v>
      </c>
      <c r="CJ529" s="32">
        <f t="shared" si="3127"/>
        <v>0</v>
      </c>
      <c r="CK529" s="32">
        <f t="shared" si="3127"/>
        <v>0</v>
      </c>
      <c r="CL529" s="32">
        <f t="shared" si="3127"/>
        <v>0</v>
      </c>
      <c r="CM529" s="32">
        <f t="shared" si="3127"/>
        <v>0</v>
      </c>
      <c r="CN529" s="32">
        <f t="shared" si="3127"/>
        <v>0</v>
      </c>
      <c r="CO529" s="32">
        <f t="shared" si="3127"/>
        <v>0</v>
      </c>
      <c r="CP529" s="32">
        <f t="shared" si="3127"/>
        <v>0</v>
      </c>
      <c r="CQ529" s="32">
        <f t="shared" si="3127"/>
        <v>0</v>
      </c>
      <c r="CR529" s="32">
        <f t="shared" si="3127"/>
        <v>0</v>
      </c>
      <c r="CS529" s="32">
        <f t="shared" si="3127"/>
        <v>0</v>
      </c>
      <c r="CT529" s="32">
        <f t="shared" si="3127"/>
        <v>0</v>
      </c>
      <c r="CU529" s="32">
        <f t="shared" si="3127"/>
        <v>0</v>
      </c>
      <c r="CV529" s="32">
        <f t="shared" si="3127"/>
        <v>0</v>
      </c>
      <c r="CW529" s="32">
        <f t="shared" si="3127"/>
        <v>0</v>
      </c>
      <c r="CX529" s="32">
        <f t="shared" si="3127"/>
        <v>0</v>
      </c>
      <c r="CY529" s="32">
        <f t="shared" si="3127"/>
        <v>0</v>
      </c>
      <c r="CZ529" s="32">
        <f t="shared" si="3127"/>
        <v>0</v>
      </c>
      <c r="DA529" s="32">
        <f t="shared" si="3127"/>
        <v>0</v>
      </c>
      <c r="DB529" s="32">
        <f t="shared" si="3127"/>
        <v>0</v>
      </c>
      <c r="DC529" s="32">
        <f t="shared" si="3127"/>
        <v>0</v>
      </c>
      <c r="DD529" s="32">
        <f t="shared" si="3127"/>
        <v>0</v>
      </c>
      <c r="DE529" s="32">
        <f t="shared" si="3127"/>
        <v>0</v>
      </c>
      <c r="DF529" s="32">
        <f t="shared" si="3127"/>
        <v>0</v>
      </c>
      <c r="DG529" s="32">
        <f t="shared" si="3127"/>
        <v>0</v>
      </c>
    </row>
    <row r="530" spans="4:111">
      <c r="G530" t="e">
        <f>G529/G498</f>
        <v>#DIV/0!</v>
      </c>
      <c r="AK530" t="e">
        <f t="shared" ref="AK530" si="3128">AK529/AK498</f>
        <v>#DIV/0!</v>
      </c>
      <c r="BJ530" t="e">
        <f t="shared" ref="BJ530" si="3129">BJ529/BJ498</f>
        <v>#DIV/0!</v>
      </c>
      <c r="CI530" t="e">
        <f t="shared" ref="CI530" si="3130">CI529/CI498</f>
        <v>#DIV/0!</v>
      </c>
    </row>
    <row r="540" spans="4:111">
      <c r="D540" s="722">
        <v>2500</v>
      </c>
      <c r="E540" s="206">
        <v>2500</v>
      </c>
      <c r="F540" s="206">
        <v>2500</v>
      </c>
      <c r="G540" s="635">
        <v>2500</v>
      </c>
      <c r="H540" s="633">
        <v>2500</v>
      </c>
      <c r="I540" s="635">
        <v>2500</v>
      </c>
      <c r="J540" s="206">
        <v>2500</v>
      </c>
    </row>
    <row r="563" spans="5:111">
      <c r="E563" s="498"/>
      <c r="F563" s="498"/>
      <c r="G563" s="498"/>
      <c r="H563" s="498"/>
      <c r="I563" s="498"/>
      <c r="J563" s="498"/>
      <c r="K563" s="498"/>
      <c r="L563" s="498"/>
      <c r="M563" s="498"/>
      <c r="N563" s="498"/>
      <c r="O563" s="498"/>
      <c r="P563" s="498"/>
      <c r="Q563" s="498"/>
      <c r="R563" s="498"/>
      <c r="S563" s="498"/>
      <c r="T563" s="498"/>
      <c r="U563" s="498"/>
      <c r="V563" s="498"/>
      <c r="W563" s="498"/>
      <c r="X563" s="498"/>
      <c r="Y563" s="498"/>
      <c r="Z563" s="498"/>
      <c r="AA563" s="498"/>
      <c r="AB563" s="498"/>
      <c r="AC563" s="498"/>
      <c r="AD563" s="498"/>
      <c r="AE563" s="498"/>
      <c r="AF563" s="498"/>
      <c r="AG563" s="498"/>
      <c r="AH563" s="498"/>
      <c r="AI563" s="498"/>
      <c r="AJ563" s="498"/>
      <c r="AK563" s="498"/>
      <c r="AL563" s="498"/>
      <c r="AM563" s="498"/>
      <c r="AN563" s="498"/>
      <c r="AO563" s="498"/>
      <c r="AP563" s="498"/>
      <c r="AQ563" s="498"/>
      <c r="AR563" s="498"/>
      <c r="AS563" s="498"/>
      <c r="AT563" s="498"/>
      <c r="AU563" s="498"/>
      <c r="AV563" s="498"/>
      <c r="AW563" s="498"/>
      <c r="AX563" s="498"/>
      <c r="AY563" s="498"/>
      <c r="AZ563" s="498"/>
      <c r="BA563" s="498"/>
      <c r="BB563" s="498"/>
      <c r="BC563" s="498"/>
      <c r="BD563" s="498"/>
      <c r="BE563" s="498"/>
      <c r="BF563" s="498"/>
      <c r="BG563" s="498"/>
      <c r="BH563" s="498"/>
      <c r="BI563" s="498"/>
      <c r="BJ563" s="498"/>
      <c r="BK563" s="498"/>
      <c r="BL563" s="498"/>
      <c r="BM563" s="498"/>
      <c r="BN563" s="498"/>
      <c r="BO563" s="498"/>
      <c r="BP563" s="498"/>
      <c r="BQ563" s="498"/>
      <c r="BR563" s="498"/>
      <c r="BS563" s="498"/>
      <c r="BT563" s="498"/>
      <c r="BU563" s="498"/>
      <c r="BV563" s="498"/>
      <c r="BW563" s="498"/>
      <c r="BX563" s="498"/>
      <c r="BY563" s="498"/>
      <c r="BZ563" s="498"/>
      <c r="CA563" s="498"/>
      <c r="CB563" s="498"/>
      <c r="CC563" s="498"/>
      <c r="CD563" s="498"/>
      <c r="CE563" s="498"/>
      <c r="CF563" s="498"/>
      <c r="CG563" s="498"/>
      <c r="CH563" s="498"/>
      <c r="CI563" s="498"/>
      <c r="CJ563" s="498"/>
      <c r="CK563" s="498"/>
      <c r="CL563" s="498"/>
      <c r="CM563" s="498"/>
      <c r="CN563" s="498"/>
      <c r="CO563" s="498"/>
      <c r="CP563" s="498"/>
      <c r="CQ563" s="498"/>
      <c r="CR563" s="498"/>
      <c r="CS563" s="498"/>
      <c r="CT563" s="498"/>
      <c r="CU563" s="498"/>
      <c r="CV563" s="498"/>
      <c r="CW563" s="498"/>
      <c r="CX563" s="498"/>
      <c r="CY563" s="498"/>
      <c r="CZ563" s="498"/>
      <c r="DA563" s="498"/>
      <c r="DB563" s="498"/>
      <c r="DC563" s="498"/>
      <c r="DD563" s="498"/>
      <c r="DE563" s="498"/>
      <c r="DF563" s="498"/>
      <c r="DG563" s="498"/>
    </row>
    <row r="565" spans="5:111">
      <c r="E565" t="s">
        <v>1181</v>
      </c>
      <c r="G565">
        <f>G540</f>
        <v>2500</v>
      </c>
      <c r="N565">
        <f t="shared" ref="N565:BW565" si="3131">N540</f>
        <v>0</v>
      </c>
      <c r="P565">
        <f t="shared" si="3131"/>
        <v>0</v>
      </c>
      <c r="Q565">
        <f t="shared" si="3131"/>
        <v>0</v>
      </c>
      <c r="R565">
        <f t="shared" si="3131"/>
        <v>0</v>
      </c>
      <c r="S565">
        <f t="shared" si="3131"/>
        <v>0</v>
      </c>
      <c r="T565">
        <f t="shared" si="3131"/>
        <v>0</v>
      </c>
      <c r="U565">
        <f t="shared" si="3131"/>
        <v>0</v>
      </c>
      <c r="V565">
        <f t="shared" si="3131"/>
        <v>0</v>
      </c>
      <c r="W565">
        <f t="shared" si="3131"/>
        <v>0</v>
      </c>
      <c r="X565">
        <f t="shared" si="3131"/>
        <v>0</v>
      </c>
      <c r="Y565">
        <f t="shared" si="3131"/>
        <v>0</v>
      </c>
      <c r="Z565">
        <f t="shared" si="3131"/>
        <v>0</v>
      </c>
      <c r="AA565">
        <f t="shared" si="3131"/>
        <v>0</v>
      </c>
      <c r="AB565">
        <f t="shared" si="3131"/>
        <v>0</v>
      </c>
      <c r="AC565">
        <f t="shared" si="3131"/>
        <v>0</v>
      </c>
      <c r="AD565">
        <f t="shared" si="3131"/>
        <v>0</v>
      </c>
      <c r="AE565">
        <f t="shared" si="3131"/>
        <v>0</v>
      </c>
      <c r="AF565">
        <f t="shared" si="3131"/>
        <v>0</v>
      </c>
      <c r="AG565">
        <f t="shared" si="3131"/>
        <v>0</v>
      </c>
      <c r="AH565">
        <f t="shared" si="3131"/>
        <v>0</v>
      </c>
      <c r="AI565">
        <f t="shared" si="3131"/>
        <v>0</v>
      </c>
      <c r="AJ565">
        <f t="shared" si="3131"/>
        <v>0</v>
      </c>
      <c r="AK565">
        <f t="shared" si="3131"/>
        <v>0</v>
      </c>
      <c r="AL565">
        <f t="shared" si="3131"/>
        <v>0</v>
      </c>
      <c r="AM565">
        <f t="shared" si="3131"/>
        <v>0</v>
      </c>
      <c r="AN565">
        <f t="shared" si="3131"/>
        <v>0</v>
      </c>
      <c r="AO565">
        <f t="shared" si="3131"/>
        <v>0</v>
      </c>
      <c r="AP565">
        <f t="shared" si="3131"/>
        <v>0</v>
      </c>
      <c r="AQ565">
        <f t="shared" si="3131"/>
        <v>0</v>
      </c>
      <c r="AR565">
        <f t="shared" si="3131"/>
        <v>0</v>
      </c>
      <c r="AS565">
        <f t="shared" si="3131"/>
        <v>0</v>
      </c>
      <c r="AT565">
        <f t="shared" si="3131"/>
        <v>0</v>
      </c>
      <c r="AU565">
        <f t="shared" si="3131"/>
        <v>0</v>
      </c>
      <c r="AV565">
        <f t="shared" si="3131"/>
        <v>0</v>
      </c>
      <c r="AW565">
        <f t="shared" si="3131"/>
        <v>0</v>
      </c>
      <c r="AX565">
        <f t="shared" si="3131"/>
        <v>0</v>
      </c>
      <c r="AY565">
        <f t="shared" si="3131"/>
        <v>0</v>
      </c>
      <c r="AZ565">
        <f t="shared" si="3131"/>
        <v>0</v>
      </c>
      <c r="BA565">
        <f t="shared" si="3131"/>
        <v>0</v>
      </c>
      <c r="BB565">
        <f t="shared" si="3131"/>
        <v>0</v>
      </c>
      <c r="BC565">
        <f t="shared" si="3131"/>
        <v>0</v>
      </c>
      <c r="BD565">
        <f t="shared" si="3131"/>
        <v>0</v>
      </c>
      <c r="BE565">
        <f t="shared" si="3131"/>
        <v>0</v>
      </c>
      <c r="BF565">
        <f t="shared" si="3131"/>
        <v>0</v>
      </c>
      <c r="BG565">
        <f t="shared" si="3131"/>
        <v>0</v>
      </c>
      <c r="BH565">
        <f t="shared" si="3131"/>
        <v>0</v>
      </c>
      <c r="BI565">
        <f t="shared" si="3131"/>
        <v>0</v>
      </c>
      <c r="BJ565">
        <f t="shared" si="3131"/>
        <v>0</v>
      </c>
      <c r="BK565">
        <f t="shared" si="3131"/>
        <v>0</v>
      </c>
      <c r="BL565">
        <f t="shared" si="3131"/>
        <v>0</v>
      </c>
      <c r="BM565">
        <f t="shared" si="3131"/>
        <v>0</v>
      </c>
      <c r="BN565">
        <f t="shared" si="3131"/>
        <v>0</v>
      </c>
      <c r="BO565">
        <f t="shared" si="3131"/>
        <v>0</v>
      </c>
      <c r="BP565">
        <f t="shared" si="3131"/>
        <v>0</v>
      </c>
      <c r="BQ565">
        <f t="shared" si="3131"/>
        <v>0</v>
      </c>
      <c r="BR565">
        <f t="shared" si="3131"/>
        <v>0</v>
      </c>
      <c r="BS565">
        <f t="shared" si="3131"/>
        <v>0</v>
      </c>
      <c r="BT565">
        <f t="shared" si="3131"/>
        <v>0</v>
      </c>
      <c r="BU565">
        <f t="shared" si="3131"/>
        <v>0</v>
      </c>
      <c r="BV565">
        <f t="shared" si="3131"/>
        <v>0</v>
      </c>
      <c r="BW565">
        <f t="shared" si="3131"/>
        <v>0</v>
      </c>
      <c r="BX565">
        <f t="shared" ref="BX565:DG565" si="3132">BX540</f>
        <v>0</v>
      </c>
      <c r="BY565">
        <f t="shared" si="3132"/>
        <v>0</v>
      </c>
      <c r="BZ565">
        <f t="shared" si="3132"/>
        <v>0</v>
      </c>
      <c r="CA565">
        <f t="shared" si="3132"/>
        <v>0</v>
      </c>
      <c r="CB565">
        <f t="shared" si="3132"/>
        <v>0</v>
      </c>
      <c r="CC565">
        <f t="shared" si="3132"/>
        <v>0</v>
      </c>
      <c r="CD565">
        <f t="shared" si="3132"/>
        <v>0</v>
      </c>
      <c r="CE565">
        <f t="shared" si="3132"/>
        <v>0</v>
      </c>
      <c r="CF565">
        <f t="shared" si="3132"/>
        <v>0</v>
      </c>
      <c r="CG565">
        <f t="shared" si="3132"/>
        <v>0</v>
      </c>
      <c r="CH565">
        <f t="shared" si="3132"/>
        <v>0</v>
      </c>
      <c r="CI565">
        <f t="shared" si="3132"/>
        <v>0</v>
      </c>
      <c r="CJ565">
        <f t="shared" si="3132"/>
        <v>0</v>
      </c>
      <c r="CK565">
        <f t="shared" si="3132"/>
        <v>0</v>
      </c>
      <c r="CL565">
        <f t="shared" si="3132"/>
        <v>0</v>
      </c>
      <c r="CM565">
        <f t="shared" si="3132"/>
        <v>0</v>
      </c>
      <c r="CN565">
        <f t="shared" si="3132"/>
        <v>0</v>
      </c>
      <c r="CO565">
        <f t="shared" si="3132"/>
        <v>0</v>
      </c>
      <c r="CP565">
        <f t="shared" si="3132"/>
        <v>0</v>
      </c>
      <c r="CQ565">
        <f t="shared" si="3132"/>
        <v>0</v>
      </c>
      <c r="CR565">
        <f t="shared" si="3132"/>
        <v>0</v>
      </c>
      <c r="CS565">
        <f t="shared" si="3132"/>
        <v>0</v>
      </c>
      <c r="CT565">
        <f t="shared" si="3132"/>
        <v>0</v>
      </c>
      <c r="CU565">
        <f t="shared" si="3132"/>
        <v>0</v>
      </c>
      <c r="CV565">
        <f t="shared" si="3132"/>
        <v>0</v>
      </c>
      <c r="CW565">
        <f t="shared" si="3132"/>
        <v>0</v>
      </c>
      <c r="CX565">
        <f t="shared" si="3132"/>
        <v>0</v>
      </c>
      <c r="CY565">
        <f t="shared" si="3132"/>
        <v>0</v>
      </c>
      <c r="CZ565">
        <f t="shared" si="3132"/>
        <v>0</v>
      </c>
      <c r="DA565">
        <f t="shared" si="3132"/>
        <v>0</v>
      </c>
      <c r="DB565">
        <f t="shared" si="3132"/>
        <v>0</v>
      </c>
      <c r="DC565">
        <f t="shared" si="3132"/>
        <v>0</v>
      </c>
      <c r="DD565">
        <f t="shared" si="3132"/>
        <v>0</v>
      </c>
      <c r="DE565">
        <f t="shared" si="3132"/>
        <v>0</v>
      </c>
      <c r="DF565">
        <f t="shared" si="3132"/>
        <v>0</v>
      </c>
      <c r="DG565">
        <f t="shared" si="3132"/>
        <v>0</v>
      </c>
    </row>
    <row r="567" spans="5:111">
      <c r="E567" t="s">
        <v>1178</v>
      </c>
    </row>
    <row r="568" spans="5:111">
      <c r="E568" t="s">
        <v>1179</v>
      </c>
    </row>
    <row r="571" spans="5:111">
      <c r="E571" t="s">
        <v>1182</v>
      </c>
    </row>
    <row r="572" spans="5:111">
      <c r="G572">
        <f>G571/G565</f>
        <v>0</v>
      </c>
      <c r="AK572" t="e">
        <f>AK571/AK565</f>
        <v>#DIV/0!</v>
      </c>
      <c r="BJ572" t="e">
        <f>BJ571/BJ565</f>
        <v>#DIV/0!</v>
      </c>
      <c r="CI572" t="e">
        <f>CI571/CI565</f>
        <v>#DIV/0!</v>
      </c>
    </row>
    <row r="844" spans="5:5">
      <c r="E844">
        <f>C844*C$858+D844*D$858+B844*B$858</f>
        <v>0</v>
      </c>
    </row>
    <row r="845" spans="5:5">
      <c r="E845">
        <f t="shared" ref="E845:E855" si="3133">C845*C$858+D845*D$858+B845*B$858</f>
        <v>0</v>
      </c>
    </row>
    <row r="846" spans="5:5">
      <c r="E846">
        <f t="shared" si="3133"/>
        <v>0</v>
      </c>
    </row>
    <row r="847" spans="5:5">
      <c r="E847">
        <f t="shared" si="3133"/>
        <v>0</v>
      </c>
    </row>
    <row r="848" spans="5:5">
      <c r="E848">
        <f t="shared" si="3133"/>
        <v>0</v>
      </c>
    </row>
    <row r="849" spans="2:5">
      <c r="E849">
        <f t="shared" si="3133"/>
        <v>0</v>
      </c>
    </row>
    <row r="850" spans="2:5">
      <c r="E850">
        <f t="shared" si="3133"/>
        <v>0</v>
      </c>
    </row>
    <row r="851" spans="2:5">
      <c r="E851">
        <f t="shared" si="3133"/>
        <v>0</v>
      </c>
    </row>
    <row r="852" spans="2:5">
      <c r="E852">
        <f t="shared" si="3133"/>
        <v>0</v>
      </c>
    </row>
    <row r="853" spans="2:5">
      <c r="E853">
        <f t="shared" si="3133"/>
        <v>0</v>
      </c>
    </row>
    <row r="854" spans="2:5">
      <c r="E854">
        <f t="shared" si="3133"/>
        <v>0</v>
      </c>
    </row>
    <row r="855" spans="2:5">
      <c r="E855">
        <f t="shared" si="3133"/>
        <v>0</v>
      </c>
    </row>
    <row r="858" spans="2:5">
      <c r="B858">
        <v>0.22</v>
      </c>
    </row>
  </sheetData>
  <mergeCells count="6">
    <mergeCell ref="M5:N5"/>
    <mergeCell ref="B5:C6"/>
    <mergeCell ref="K5:L5"/>
    <mergeCell ref="D5:J5"/>
    <mergeCell ref="D21:H21"/>
    <mergeCell ref="I21:K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2938-7BDE-472E-82E6-9395CD904D4F}">
  <sheetPr>
    <tabColor theme="4" tint="0.39997558519241921"/>
  </sheetPr>
  <dimension ref="A1:DH608"/>
  <sheetViews>
    <sheetView topLeftCell="A548" zoomScale="98" zoomScaleNormal="100" workbookViewId="0">
      <selection activeCell="A566" sqref="A566"/>
    </sheetView>
  </sheetViews>
  <sheetFormatPr defaultRowHeight="15"/>
  <cols>
    <col min="1" max="1" width="44.7109375" customWidth="1"/>
    <col min="2" max="2" width="15.85546875" customWidth="1"/>
    <col min="3" max="3" width="15.42578125" bestFit="1" customWidth="1"/>
    <col min="4" max="4" width="12.5703125" customWidth="1"/>
    <col min="5" max="5" width="12.28515625" bestFit="1" customWidth="1"/>
    <col min="6" max="6" width="14" bestFit="1" customWidth="1"/>
    <col min="7" max="7" width="12" customWidth="1"/>
    <col min="8" max="8" width="11.85546875" bestFit="1" customWidth="1"/>
    <col min="9" max="9" width="15.42578125" bestFit="1" customWidth="1"/>
    <col min="10" max="10" width="12.85546875" bestFit="1" customWidth="1"/>
    <col min="11" max="11" width="14.42578125" customWidth="1"/>
    <col min="12" max="12" width="20" customWidth="1"/>
    <col min="13" max="13" width="13.5703125" bestFit="1" customWidth="1"/>
    <col min="14" max="14" width="15.5703125" bestFit="1" customWidth="1"/>
    <col min="15" max="15" width="15.85546875" customWidth="1"/>
    <col min="16" max="16" width="13.140625" customWidth="1"/>
    <col min="17" max="17" width="13.28515625" customWidth="1"/>
    <col min="18" max="18" width="13.28515625" bestFit="1" customWidth="1"/>
    <col min="19" max="19" width="11.85546875" bestFit="1" customWidth="1"/>
    <col min="20" max="20" width="12.85546875" customWidth="1"/>
    <col min="21" max="21" width="13.28515625" bestFit="1" customWidth="1"/>
    <col min="22" max="23" width="11.85546875" bestFit="1" customWidth="1"/>
    <col min="24" max="27" width="11.5703125" bestFit="1" customWidth="1"/>
    <col min="28" max="28" width="14.28515625" customWidth="1"/>
    <col min="29" max="29" width="11.85546875" customWidth="1"/>
    <col min="30" max="35" width="10.7109375" customWidth="1"/>
    <col min="36" max="36" width="10.42578125" customWidth="1"/>
    <col min="37" max="37" width="9.7109375" customWidth="1"/>
    <col min="38" max="52" width="11.5703125" bestFit="1" customWidth="1"/>
    <col min="53" max="53" width="11.42578125" customWidth="1"/>
    <col min="54" max="60" width="11.5703125" bestFit="1" customWidth="1"/>
    <col min="61" max="61" width="10.85546875" customWidth="1"/>
    <col min="62" max="62" width="10.7109375" customWidth="1"/>
    <col min="63" max="68" width="11.5703125" bestFit="1" customWidth="1"/>
    <col min="69" max="69" width="12.28515625" bestFit="1" customWidth="1"/>
    <col min="70" max="77" width="11.5703125" bestFit="1" customWidth="1"/>
    <col min="78" max="78" width="13.28515625" customWidth="1"/>
    <col min="79" max="101" width="11.5703125" bestFit="1" customWidth="1"/>
    <col min="102" max="102" width="13.42578125" bestFit="1" customWidth="1"/>
    <col min="103" max="103" width="9.28515625" bestFit="1" customWidth="1"/>
  </cols>
  <sheetData>
    <row r="1" spans="1:112" s="18" customFormat="1" ht="21">
      <c r="A1" s="199" t="s">
        <v>1183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112" s="18" customFormat="1" ht="15" customHeight="1">
      <c r="A2" s="17"/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1:112" s="18" customFormat="1" ht="15" customHeight="1">
      <c r="A3" s="17"/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 spans="1:112">
      <c r="A4" s="301"/>
      <c r="B4" s="406"/>
      <c r="C4" s="852" t="s">
        <v>1184</v>
      </c>
      <c r="D4" s="852"/>
      <c r="E4" s="852"/>
      <c r="F4" s="852"/>
      <c r="G4" s="852"/>
      <c r="H4" s="852"/>
      <c r="I4" s="852"/>
      <c r="J4" s="852"/>
      <c r="K4" s="852"/>
      <c r="L4" s="852"/>
      <c r="M4" s="852"/>
      <c r="N4" s="852"/>
      <c r="O4" s="852"/>
      <c r="P4" s="852"/>
      <c r="Q4" s="852"/>
      <c r="R4" s="852"/>
      <c r="S4" s="852"/>
      <c r="T4" s="852"/>
      <c r="U4" s="852"/>
      <c r="V4" s="852"/>
      <c r="W4" s="852"/>
      <c r="X4" s="852"/>
      <c r="Y4" s="852"/>
      <c r="Z4" s="852"/>
      <c r="AA4" s="852"/>
      <c r="AB4" s="852" t="s">
        <v>1185</v>
      </c>
      <c r="AC4" s="852"/>
      <c r="AD4" s="852"/>
      <c r="AE4" s="852"/>
      <c r="AF4" s="852"/>
      <c r="AG4" s="852"/>
      <c r="AH4" s="852"/>
      <c r="AI4" s="852"/>
      <c r="AJ4" s="852"/>
      <c r="AK4" s="852"/>
      <c r="AL4" s="852"/>
      <c r="AM4" s="852"/>
      <c r="AN4" s="852"/>
      <c r="AO4" s="852"/>
      <c r="AP4" s="852"/>
      <c r="AQ4" s="852"/>
      <c r="AR4" s="852"/>
      <c r="AS4" s="852"/>
      <c r="AT4" s="852"/>
      <c r="AU4" s="852"/>
      <c r="AV4" s="852"/>
      <c r="AW4" s="852"/>
      <c r="AX4" s="852"/>
      <c r="AY4" s="852"/>
      <c r="AZ4" s="852"/>
      <c r="BA4" s="852" t="s">
        <v>1186</v>
      </c>
      <c r="BB4" s="852"/>
      <c r="BC4" s="852"/>
      <c r="BD4" s="852"/>
      <c r="BE4" s="852"/>
      <c r="BF4" s="852"/>
      <c r="BG4" s="852"/>
      <c r="BH4" s="852"/>
      <c r="BI4" s="852"/>
      <c r="BJ4" s="852"/>
      <c r="BK4" s="852"/>
      <c r="BL4" s="852"/>
      <c r="BM4" s="852"/>
      <c r="BN4" s="852"/>
      <c r="BO4" s="852"/>
      <c r="BP4" s="852"/>
      <c r="BQ4" s="852"/>
      <c r="BR4" s="852"/>
      <c r="BS4" s="852"/>
      <c r="BT4" s="852"/>
      <c r="BU4" s="852"/>
      <c r="BV4" s="852"/>
      <c r="BW4" s="852"/>
      <c r="BX4" s="852"/>
      <c r="BY4" s="852"/>
      <c r="BZ4" s="852" t="s">
        <v>1187</v>
      </c>
      <c r="CA4" s="852"/>
      <c r="CB4" s="852"/>
      <c r="CC4" s="852"/>
      <c r="CD4" s="852"/>
      <c r="CE4" s="852"/>
      <c r="CF4" s="852"/>
      <c r="CG4" s="852"/>
      <c r="CH4" s="852"/>
      <c r="CI4" s="852"/>
      <c r="CJ4" s="852"/>
      <c r="CK4" s="852"/>
      <c r="CL4" s="852"/>
      <c r="CM4" s="852"/>
      <c r="CN4" s="852"/>
      <c r="CO4" s="852"/>
      <c r="CP4" s="852"/>
      <c r="CQ4" s="852"/>
      <c r="CR4" s="852"/>
      <c r="CS4" s="852"/>
      <c r="CT4" s="852"/>
      <c r="CU4" s="852"/>
      <c r="CV4" s="852"/>
      <c r="CW4" s="852"/>
      <c r="CX4" s="852"/>
    </row>
    <row r="5" spans="1:112">
      <c r="A5" s="301"/>
      <c r="B5" s="292" t="s">
        <v>1188</v>
      </c>
      <c r="C5" s="406" t="s">
        <v>1189</v>
      </c>
      <c r="D5" s="407">
        <v>0</v>
      </c>
      <c r="E5" s="407">
        <v>4.1666666666666664E-2</v>
      </c>
      <c r="F5" s="407">
        <v>8.3333333333333329E-2</v>
      </c>
      <c r="G5" s="407">
        <v>0.125</v>
      </c>
      <c r="H5" s="407">
        <v>0.16666666666666666</v>
      </c>
      <c r="I5" s="407">
        <v>0.20833333333333334</v>
      </c>
      <c r="J5" s="407">
        <v>0.25</v>
      </c>
      <c r="K5" s="407">
        <v>0.29166666666666669</v>
      </c>
      <c r="L5" s="407">
        <v>0.33333333333333331</v>
      </c>
      <c r="M5" s="407">
        <v>0.375</v>
      </c>
      <c r="N5" s="407">
        <v>0.41666666666666669</v>
      </c>
      <c r="O5" s="407">
        <v>0.45833333333333331</v>
      </c>
      <c r="P5" s="407">
        <v>0.5</v>
      </c>
      <c r="Q5" s="407">
        <v>0.54166666666666663</v>
      </c>
      <c r="R5" s="407">
        <v>0.58333333333333337</v>
      </c>
      <c r="S5" s="407">
        <v>0.625</v>
      </c>
      <c r="T5" s="407">
        <v>0.66666666666666663</v>
      </c>
      <c r="U5" s="407">
        <v>0.70833333333333337</v>
      </c>
      <c r="V5" s="407">
        <v>0.75</v>
      </c>
      <c r="W5" s="407">
        <v>0.79166666666666663</v>
      </c>
      <c r="X5" s="407">
        <v>0.83333333333333337</v>
      </c>
      <c r="Y5" s="407">
        <v>0.875</v>
      </c>
      <c r="Z5" s="407">
        <v>0.91666666666666663</v>
      </c>
      <c r="AA5" s="407">
        <v>0.95833333333333337</v>
      </c>
      <c r="AB5" s="406" t="s">
        <v>1185</v>
      </c>
      <c r="AC5" s="407">
        <v>0</v>
      </c>
      <c r="AD5" s="407">
        <v>4.1666666666666664E-2</v>
      </c>
      <c r="AE5" s="407">
        <v>8.3333333333333329E-2</v>
      </c>
      <c r="AF5" s="407">
        <v>0.125</v>
      </c>
      <c r="AG5" s="407">
        <v>0.16666666666666666</v>
      </c>
      <c r="AH5" s="407">
        <v>0.20833333333333334</v>
      </c>
      <c r="AI5" s="407">
        <v>0.25</v>
      </c>
      <c r="AJ5" s="407">
        <v>0.29166666666666669</v>
      </c>
      <c r="AK5" s="407">
        <v>0.33333333333333331</v>
      </c>
      <c r="AL5" s="407">
        <v>0.375</v>
      </c>
      <c r="AM5" s="407">
        <v>0.41666666666666669</v>
      </c>
      <c r="AN5" s="407">
        <v>0.45833333333333331</v>
      </c>
      <c r="AO5" s="407">
        <v>0.5</v>
      </c>
      <c r="AP5" s="407">
        <v>0.54166666666666663</v>
      </c>
      <c r="AQ5" s="407">
        <v>0.58333333333333337</v>
      </c>
      <c r="AR5" s="407">
        <v>0.625</v>
      </c>
      <c r="AS5" s="407">
        <v>0.66666666666666663</v>
      </c>
      <c r="AT5" s="407">
        <v>0.70833333333333337</v>
      </c>
      <c r="AU5" s="407">
        <v>0.75</v>
      </c>
      <c r="AV5" s="407">
        <v>0.79166666666666663</v>
      </c>
      <c r="AW5" s="407">
        <v>0.83333333333333337</v>
      </c>
      <c r="AX5" s="407">
        <v>0.875</v>
      </c>
      <c r="AY5" s="407">
        <v>0.91666666666666663</v>
      </c>
      <c r="AZ5" s="407">
        <v>0.95833333333333337</v>
      </c>
      <c r="BA5" s="406" t="s">
        <v>1186</v>
      </c>
      <c r="BB5" s="407">
        <v>0</v>
      </c>
      <c r="BC5" s="407">
        <v>4.1666666666666664E-2</v>
      </c>
      <c r="BD5" s="407">
        <v>8.3333333333333329E-2</v>
      </c>
      <c r="BE5" s="407">
        <v>0.125</v>
      </c>
      <c r="BF5" s="407">
        <v>0.16666666666666666</v>
      </c>
      <c r="BG5" s="407">
        <v>0.20833333333333334</v>
      </c>
      <c r="BH5" s="407">
        <v>0.25</v>
      </c>
      <c r="BI5" s="407">
        <v>0.29166666666666669</v>
      </c>
      <c r="BJ5" s="407">
        <v>0.33333333333333331</v>
      </c>
      <c r="BK5" s="407">
        <v>0.375</v>
      </c>
      <c r="BL5" s="407">
        <v>0.41666666666666669</v>
      </c>
      <c r="BM5" s="407">
        <v>0.45833333333333331</v>
      </c>
      <c r="BN5" s="407">
        <v>0.5</v>
      </c>
      <c r="BO5" s="407">
        <v>0.54166666666666663</v>
      </c>
      <c r="BP5" s="407">
        <v>0.58333333333333337</v>
      </c>
      <c r="BQ5" s="407">
        <v>0.625</v>
      </c>
      <c r="BR5" s="407">
        <v>0.66666666666666663</v>
      </c>
      <c r="BS5" s="407">
        <v>0.70833333333333337</v>
      </c>
      <c r="BT5" s="407">
        <v>0.75</v>
      </c>
      <c r="BU5" s="407">
        <v>0.79166666666666663</v>
      </c>
      <c r="BV5" s="407">
        <v>0.83333333333333337</v>
      </c>
      <c r="BW5" s="407">
        <v>0.875</v>
      </c>
      <c r="BX5" s="407">
        <v>0.91666666666666663</v>
      </c>
      <c r="BY5" s="407">
        <v>0.95833333333333337</v>
      </c>
      <c r="BZ5" s="406" t="s">
        <v>1187</v>
      </c>
      <c r="CA5" s="407">
        <v>0</v>
      </c>
      <c r="CB5" s="407">
        <v>4.1666666666666664E-2</v>
      </c>
      <c r="CC5" s="407">
        <v>8.3333333333333329E-2</v>
      </c>
      <c r="CD5" s="407">
        <v>0.125</v>
      </c>
      <c r="CE5" s="407">
        <v>0.16666666666666666</v>
      </c>
      <c r="CF5" s="407">
        <v>0.20833333333333334</v>
      </c>
      <c r="CG5" s="407">
        <v>0.25</v>
      </c>
      <c r="CH5" s="407">
        <v>0.29166666666666669</v>
      </c>
      <c r="CI5" s="407">
        <v>0.33333333333333331</v>
      </c>
      <c r="CJ5" s="407">
        <v>0.375</v>
      </c>
      <c r="CK5" s="407">
        <v>0.41666666666666669</v>
      </c>
      <c r="CL5" s="407">
        <v>0.45833333333333331</v>
      </c>
      <c r="CM5" s="407">
        <v>0.5</v>
      </c>
      <c r="CN5" s="407">
        <v>0.54166666666666663</v>
      </c>
      <c r="CO5" s="407">
        <v>0.58333333333333337</v>
      </c>
      <c r="CP5" s="407">
        <v>0.625</v>
      </c>
      <c r="CQ5" s="407">
        <v>0.66666666666666663</v>
      </c>
      <c r="CR5" s="407">
        <v>0.70833333333333337</v>
      </c>
      <c r="CS5" s="407">
        <v>0.75</v>
      </c>
      <c r="CT5" s="407">
        <v>0.79166666666666663</v>
      </c>
      <c r="CU5" s="407">
        <v>0.83333333333333337</v>
      </c>
      <c r="CV5" s="407">
        <v>0.875</v>
      </c>
      <c r="CW5" s="407">
        <v>0.91666666666666663</v>
      </c>
      <c r="CX5" s="407">
        <v>0.95833333333333337</v>
      </c>
    </row>
    <row r="6" spans="1:112">
      <c r="A6" s="286" t="s">
        <v>1190</v>
      </c>
      <c r="B6" s="292" t="s">
        <v>214</v>
      </c>
      <c r="C6" s="406" t="s">
        <v>214</v>
      </c>
      <c r="D6" s="407"/>
      <c r="E6" s="407"/>
      <c r="F6" s="407"/>
      <c r="G6" s="407"/>
      <c r="H6" s="407"/>
      <c r="I6" s="407"/>
      <c r="J6" s="407"/>
      <c r="K6" s="407"/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6" t="s">
        <v>214</v>
      </c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7"/>
      <c r="AN6" s="407"/>
      <c r="AO6" s="407"/>
      <c r="AP6" s="407"/>
      <c r="AQ6" s="407"/>
      <c r="AR6" s="407"/>
      <c r="AS6" s="407"/>
      <c r="AT6" s="407"/>
      <c r="AU6" s="407"/>
      <c r="AV6" s="407"/>
      <c r="AW6" s="407"/>
      <c r="AX6" s="407"/>
      <c r="AY6" s="407"/>
      <c r="AZ6" s="407"/>
      <c r="BA6" s="406" t="s">
        <v>214</v>
      </c>
      <c r="BB6" s="407"/>
      <c r="BC6" s="407"/>
      <c r="BD6" s="407"/>
      <c r="BE6" s="407"/>
      <c r="BF6" s="407"/>
      <c r="BG6" s="407"/>
      <c r="BH6" s="407"/>
      <c r="BI6" s="407"/>
      <c r="BJ6" s="407"/>
      <c r="BK6" s="407"/>
      <c r="BL6" s="407"/>
      <c r="BM6" s="407"/>
      <c r="BN6" s="407"/>
      <c r="BO6" s="407"/>
      <c r="BP6" s="407"/>
      <c r="BQ6" s="407"/>
      <c r="BR6" s="407"/>
      <c r="BS6" s="407"/>
      <c r="BT6" s="407"/>
      <c r="BU6" s="407"/>
      <c r="BV6" s="407"/>
      <c r="BW6" s="407"/>
      <c r="BX6" s="407"/>
      <c r="BY6" s="407"/>
      <c r="BZ6" s="406" t="s">
        <v>214</v>
      </c>
      <c r="CA6" s="407"/>
      <c r="CB6" s="407"/>
      <c r="CC6" s="407"/>
      <c r="CD6" s="407"/>
      <c r="CE6" s="407"/>
      <c r="CF6" s="407"/>
      <c r="CG6" s="407"/>
      <c r="CH6" s="407"/>
      <c r="CI6" s="407"/>
      <c r="CJ6" s="407"/>
      <c r="CK6" s="407"/>
      <c r="CL6" s="407"/>
      <c r="CM6" s="407"/>
      <c r="CN6" s="407"/>
      <c r="CO6" s="407"/>
      <c r="CP6" s="407"/>
      <c r="CQ6" s="407"/>
      <c r="CR6" s="407"/>
      <c r="CS6" s="407"/>
      <c r="CT6" s="407"/>
      <c r="CU6" s="407"/>
      <c r="CV6" s="407"/>
      <c r="CW6" s="407"/>
      <c r="CX6" s="407"/>
    </row>
    <row r="7" spans="1:112">
      <c r="A7" s="301"/>
      <c r="B7" s="404"/>
      <c r="C7" s="405"/>
      <c r="D7" s="404"/>
      <c r="E7" s="404"/>
      <c r="F7" s="404"/>
      <c r="G7" s="404"/>
      <c r="H7" s="404"/>
      <c r="I7" s="404"/>
      <c r="J7" s="405"/>
      <c r="K7" s="405"/>
      <c r="L7" s="405"/>
      <c r="M7" s="405"/>
      <c r="N7" s="405"/>
      <c r="O7" s="405"/>
      <c r="P7" s="405"/>
      <c r="Q7" s="405"/>
      <c r="R7" s="405"/>
      <c r="S7" s="405"/>
      <c r="T7" s="405"/>
      <c r="U7" s="405"/>
      <c r="V7" s="405"/>
      <c r="W7" s="405"/>
      <c r="X7" s="404"/>
      <c r="Y7" s="404"/>
      <c r="Z7" s="404"/>
      <c r="AA7" s="404"/>
      <c r="AB7" s="404"/>
      <c r="AC7" s="404"/>
      <c r="AD7" s="404"/>
      <c r="AE7" s="404"/>
      <c r="AF7" s="404"/>
      <c r="AG7" s="404"/>
      <c r="AH7" s="404"/>
      <c r="AI7" s="404"/>
      <c r="AJ7" s="404"/>
      <c r="AK7" s="404"/>
      <c r="AL7" s="404"/>
      <c r="AM7" s="404"/>
      <c r="AN7" s="404"/>
      <c r="AO7" s="404"/>
      <c r="AP7" s="404"/>
      <c r="AQ7" s="404"/>
      <c r="AR7" s="404"/>
      <c r="AS7" s="404"/>
      <c r="AT7" s="404"/>
      <c r="AU7" s="404"/>
      <c r="AV7" s="404"/>
      <c r="AW7" s="404"/>
      <c r="AX7" s="404"/>
      <c r="AY7" s="404"/>
      <c r="AZ7" s="404"/>
      <c r="BA7" s="404"/>
      <c r="BB7" s="404"/>
      <c r="BC7" s="404"/>
      <c r="BD7" s="404"/>
      <c r="BE7" s="404"/>
      <c r="BF7" s="404"/>
      <c r="BG7" s="404"/>
      <c r="BH7" s="404"/>
      <c r="BI7" s="404"/>
      <c r="BJ7" s="404"/>
      <c r="BK7" s="404"/>
      <c r="BL7" s="404"/>
      <c r="BM7" s="404"/>
      <c r="BN7" s="404"/>
      <c r="BO7" s="404"/>
      <c r="BP7" s="404"/>
      <c r="BQ7" s="404"/>
      <c r="BR7" s="404"/>
      <c r="BS7" s="404"/>
      <c r="BT7" s="404"/>
      <c r="BU7" s="404"/>
      <c r="BV7" s="404"/>
      <c r="BW7" s="404"/>
      <c r="BX7" s="404"/>
      <c r="BY7" s="404"/>
      <c r="BZ7" s="404"/>
      <c r="CA7" s="404"/>
      <c r="CB7" s="404"/>
      <c r="CC7" s="404"/>
      <c r="CD7" s="404"/>
      <c r="CE7" s="404"/>
      <c r="CF7" s="404"/>
      <c r="CG7" s="404"/>
      <c r="CH7" s="404"/>
      <c r="CI7" s="404"/>
      <c r="CJ7" s="404"/>
      <c r="CK7" s="404"/>
      <c r="CL7" s="404"/>
      <c r="CM7" s="404"/>
      <c r="CN7" s="404"/>
      <c r="CO7" s="404"/>
      <c r="CP7" s="404"/>
      <c r="CQ7" s="404"/>
      <c r="CR7" s="404"/>
      <c r="CS7" s="404"/>
      <c r="CT7" s="404"/>
      <c r="CU7" s="404"/>
      <c r="CV7" s="404"/>
      <c r="CW7" s="404"/>
      <c r="CX7" s="404">
        <v>0</v>
      </c>
    </row>
    <row r="8" spans="1:112">
      <c r="A8" s="547" t="s">
        <v>1191</v>
      </c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548"/>
      <c r="W8" s="548"/>
      <c r="X8" s="548"/>
      <c r="Y8" s="548"/>
      <c r="Z8" s="548"/>
      <c r="AA8" s="548"/>
      <c r="AB8" s="548"/>
      <c r="AC8" s="548"/>
      <c r="AD8" s="548"/>
      <c r="AE8" s="548"/>
      <c r="AF8" s="548"/>
      <c r="AG8" s="548"/>
      <c r="AH8" s="548"/>
      <c r="AI8" s="548"/>
      <c r="AJ8" s="548"/>
      <c r="AK8" s="548"/>
      <c r="AL8" s="548"/>
      <c r="AM8" s="548"/>
      <c r="AN8" s="548"/>
      <c r="AO8" s="548"/>
      <c r="AP8" s="548"/>
      <c r="AQ8" s="548"/>
      <c r="AR8" s="548"/>
      <c r="AS8" s="548"/>
      <c r="AT8" s="548"/>
      <c r="AU8" s="548"/>
      <c r="AV8" s="548"/>
      <c r="AW8" s="548"/>
      <c r="AX8" s="548"/>
      <c r="AY8" s="548"/>
      <c r="AZ8" s="548"/>
      <c r="BA8" s="548"/>
      <c r="BB8" s="548"/>
      <c r="BC8" s="548"/>
      <c r="BD8" s="548"/>
      <c r="BE8" s="548"/>
      <c r="BF8" s="548"/>
      <c r="BG8" s="548"/>
      <c r="BH8" s="548"/>
      <c r="BI8" s="548"/>
      <c r="BJ8" s="548"/>
      <c r="BK8" s="548"/>
      <c r="BL8" s="548"/>
      <c r="BM8" s="548"/>
      <c r="BN8" s="548"/>
      <c r="BO8" s="548"/>
      <c r="BP8" s="548"/>
      <c r="BQ8" s="548"/>
      <c r="BR8" s="548"/>
      <c r="BS8" s="548"/>
      <c r="BT8" s="548"/>
      <c r="BU8" s="548"/>
      <c r="BV8" s="548"/>
      <c r="BW8" s="548"/>
      <c r="BX8" s="548"/>
      <c r="BY8" s="548"/>
      <c r="BZ8" s="548"/>
      <c r="CA8" s="548"/>
      <c r="CB8" s="548"/>
      <c r="CC8" s="548"/>
      <c r="CD8" s="548"/>
      <c r="CE8" s="548"/>
      <c r="CF8" s="548"/>
      <c r="CG8" s="548"/>
      <c r="CH8" s="548"/>
      <c r="CI8" s="548"/>
      <c r="CJ8" s="548"/>
      <c r="CK8" s="548"/>
      <c r="CL8" s="548"/>
      <c r="CM8" s="548"/>
      <c r="CN8" s="548"/>
      <c r="CO8" s="548"/>
      <c r="CP8" s="548"/>
      <c r="CQ8" s="548"/>
      <c r="CR8" s="548"/>
      <c r="CS8" s="548"/>
      <c r="CT8" s="548"/>
      <c r="CU8" s="548"/>
      <c r="CV8" s="548"/>
      <c r="CW8" s="548"/>
      <c r="CX8" s="548"/>
      <c r="CY8" s="549"/>
      <c r="CZ8" s="549"/>
      <c r="DA8" s="549"/>
      <c r="DB8" s="549"/>
      <c r="DC8" s="549"/>
      <c r="DD8" s="549"/>
      <c r="DE8" s="549"/>
      <c r="DF8" s="549"/>
      <c r="DG8" s="549"/>
      <c r="DH8" s="549"/>
    </row>
    <row r="9" spans="1:112">
      <c r="A9" s="547"/>
      <c r="B9" s="779"/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8"/>
      <c r="N9" s="548"/>
      <c r="O9" s="548"/>
      <c r="P9" s="548"/>
      <c r="Q9" s="548"/>
      <c r="R9" s="548"/>
      <c r="S9" s="548"/>
      <c r="T9" s="548"/>
      <c r="U9" s="548"/>
      <c r="V9" s="548"/>
      <c r="W9" s="548"/>
      <c r="X9" s="548"/>
      <c r="Y9" s="548"/>
      <c r="Z9" s="548"/>
      <c r="AA9" s="548"/>
      <c r="AB9" s="548"/>
      <c r="AC9" s="548"/>
      <c r="AD9" s="548"/>
      <c r="AE9" s="548"/>
      <c r="AF9" s="548"/>
      <c r="AG9" s="548"/>
      <c r="AH9" s="548"/>
      <c r="AI9" s="548"/>
      <c r="AJ9" s="548"/>
      <c r="AK9" s="548"/>
      <c r="AL9" s="548"/>
      <c r="AM9" s="548"/>
      <c r="AN9" s="548"/>
      <c r="AO9" s="548"/>
      <c r="AP9" s="548"/>
      <c r="AQ9" s="548"/>
      <c r="AR9" s="548"/>
      <c r="AS9" s="548"/>
      <c r="AT9" s="548"/>
      <c r="AU9" s="548"/>
      <c r="AV9" s="548"/>
      <c r="AW9" s="548"/>
      <c r="AX9" s="548"/>
      <c r="AY9" s="548"/>
      <c r="AZ9" s="548"/>
      <c r="BA9" s="548"/>
      <c r="BB9" s="548"/>
      <c r="BC9" s="548"/>
      <c r="BD9" s="548"/>
      <c r="BE9" s="548"/>
      <c r="BF9" s="548"/>
      <c r="BG9" s="548"/>
      <c r="BH9" s="548"/>
      <c r="BI9" s="548"/>
      <c r="BJ9" s="548"/>
      <c r="BK9" s="548"/>
      <c r="BL9" s="548"/>
      <c r="BM9" s="548"/>
      <c r="BN9" s="548"/>
      <c r="BO9" s="548"/>
      <c r="BP9" s="548"/>
      <c r="BQ9" s="548"/>
      <c r="BR9" s="548"/>
      <c r="BS9" s="548"/>
      <c r="BT9" s="548"/>
      <c r="BU9" s="548"/>
      <c r="BV9" s="548"/>
      <c r="BW9" s="548"/>
      <c r="BX9" s="548"/>
      <c r="BY9" s="548"/>
      <c r="BZ9" s="548"/>
      <c r="CA9" s="548"/>
      <c r="CB9" s="548"/>
      <c r="CC9" s="548"/>
      <c r="CD9" s="548"/>
      <c r="CE9" s="548"/>
      <c r="CF9" s="548"/>
      <c r="CG9" s="548"/>
      <c r="CH9" s="548"/>
      <c r="CI9" s="548"/>
      <c r="CJ9" s="548"/>
      <c r="CK9" s="548"/>
      <c r="CL9" s="548"/>
      <c r="CM9" s="548"/>
      <c r="CN9" s="548"/>
      <c r="CO9" s="548"/>
      <c r="CP9" s="548"/>
      <c r="CQ9" s="548"/>
      <c r="CR9" s="548"/>
      <c r="CS9" s="548"/>
      <c r="CT9" s="548"/>
      <c r="CU9" s="548"/>
      <c r="CV9" s="548"/>
      <c r="CW9" s="548"/>
      <c r="CX9" s="548"/>
      <c r="CY9" s="549"/>
      <c r="CZ9" s="549"/>
      <c r="DA9" s="549"/>
      <c r="DB9" s="549"/>
      <c r="DC9" s="549"/>
      <c r="DD9" s="549"/>
      <c r="DE9" s="549"/>
      <c r="DF9" s="549"/>
      <c r="DG9" s="549"/>
      <c r="DH9" s="549"/>
    </row>
    <row r="10" spans="1:112">
      <c r="A10" s="547" t="s">
        <v>1192</v>
      </c>
      <c r="B10" s="568"/>
      <c r="C10" s="779"/>
      <c r="D10" s="779"/>
      <c r="E10" s="779"/>
      <c r="F10" s="779"/>
      <c r="G10" s="779"/>
      <c r="H10" s="779"/>
      <c r="I10" s="779"/>
      <c r="J10" s="779"/>
      <c r="K10" s="779"/>
      <c r="L10" s="779"/>
      <c r="M10" s="779"/>
      <c r="N10" s="779"/>
      <c r="O10" s="779"/>
      <c r="P10" s="779"/>
      <c r="Q10" s="779"/>
      <c r="R10" s="779"/>
      <c r="S10" s="779"/>
      <c r="T10" s="779"/>
      <c r="U10" s="779"/>
      <c r="V10" s="779"/>
      <c r="W10" s="779"/>
      <c r="X10" s="779"/>
      <c r="Y10" s="779"/>
      <c r="Z10" s="779"/>
      <c r="AA10" s="779"/>
      <c r="AB10" s="779"/>
      <c r="AC10" s="779"/>
      <c r="AD10" s="779"/>
      <c r="AE10" s="779"/>
      <c r="AF10" s="779"/>
      <c r="AG10" s="779"/>
      <c r="AH10" s="779"/>
      <c r="AI10" s="779"/>
      <c r="AJ10" s="779"/>
      <c r="AK10" s="779"/>
      <c r="AL10" s="779"/>
      <c r="AM10" s="779"/>
      <c r="AN10" s="779"/>
      <c r="AO10" s="779"/>
      <c r="AP10" s="779"/>
      <c r="AQ10" s="779"/>
      <c r="AR10" s="779"/>
      <c r="AS10" s="779"/>
      <c r="AT10" s="779"/>
      <c r="AU10" s="779"/>
      <c r="AV10" s="779"/>
      <c r="AW10" s="779"/>
      <c r="AX10" s="779"/>
      <c r="AY10" s="779"/>
      <c r="AZ10" s="779"/>
      <c r="BA10" s="779"/>
      <c r="BB10" s="779"/>
      <c r="BC10" s="779"/>
      <c r="BD10" s="779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BS10" s="779"/>
      <c r="BT10" s="779"/>
      <c r="BU10" s="779"/>
      <c r="BV10" s="779"/>
      <c r="BW10" s="779"/>
      <c r="BX10" s="779"/>
      <c r="BY10" s="779"/>
      <c r="BZ10" s="779"/>
      <c r="CA10" s="779"/>
      <c r="CB10" s="779"/>
      <c r="CC10" s="779"/>
      <c r="CD10" s="779"/>
      <c r="CE10" s="779"/>
      <c r="CF10" s="779"/>
      <c r="CG10" s="779"/>
      <c r="CH10" s="779"/>
      <c r="CI10" s="779"/>
      <c r="CJ10" s="779"/>
      <c r="CK10" s="779"/>
      <c r="CL10" s="779"/>
      <c r="CM10" s="779"/>
      <c r="CN10" s="779"/>
      <c r="CO10" s="779"/>
      <c r="CP10" s="779"/>
      <c r="CQ10" s="779"/>
      <c r="CR10" s="779"/>
      <c r="CS10" s="779"/>
      <c r="CT10" s="779"/>
      <c r="CU10" s="779"/>
      <c r="CV10" s="779"/>
      <c r="CW10" s="779"/>
      <c r="CX10" s="779"/>
      <c r="CY10" s="549"/>
      <c r="CZ10" s="549"/>
      <c r="DA10" s="549"/>
      <c r="DB10" s="549"/>
      <c r="DC10" s="549"/>
      <c r="DD10" s="549"/>
      <c r="DE10" s="549"/>
      <c r="DF10" s="549"/>
      <c r="DG10" s="549"/>
      <c r="DH10" s="549"/>
    </row>
    <row r="11" spans="1:112">
      <c r="A11" s="550" t="s">
        <v>1151</v>
      </c>
      <c r="B11" s="552">
        <f>4*AB11+4*BA11+19*C11+BZ11*4</f>
        <v>4431732.5416388866</v>
      </c>
      <c r="C11" s="551">
        <v>148202.08649644942</v>
      </c>
      <c r="D11" s="551">
        <v>4744.2569295318644</v>
      </c>
      <c r="E11" s="551">
        <v>4473.1539508917649</v>
      </c>
      <c r="F11" s="551">
        <v>4473.1539508917649</v>
      </c>
      <c r="G11" s="551">
        <v>4337.603831167773</v>
      </c>
      <c r="H11" s="551">
        <v>4337.603831167773</v>
      </c>
      <c r="I11" s="551">
        <v>4473.1539508917649</v>
      </c>
      <c r="J11" s="551">
        <v>4608.7040706157604</v>
      </c>
      <c r="K11" s="551">
        <v>5015.3544297877388</v>
      </c>
      <c r="L11" s="551">
        <v>5964.1810736687585</v>
      </c>
      <c r="M11" s="551">
        <v>6913.0561059236379</v>
      </c>
      <c r="N11" s="551">
        <v>7319.7064650956181</v>
      </c>
      <c r="O11" s="551">
        <v>7184.1563453716244</v>
      </c>
      <c r="P11" s="551">
        <v>7048.6062256476298</v>
      </c>
      <c r="Q11" s="551">
        <v>7184.1563453716244</v>
      </c>
      <c r="R11" s="551">
        <v>7048.6062256476298</v>
      </c>
      <c r="S11" s="551">
        <v>6913.0561059236379</v>
      </c>
      <c r="T11" s="551">
        <v>6913.0561059236379</v>
      </c>
      <c r="U11" s="551">
        <v>7048.6062256476298</v>
      </c>
      <c r="V11" s="551">
        <v>7590.8067045436028</v>
      </c>
      <c r="W11" s="551">
        <v>8008.0572063829177</v>
      </c>
      <c r="X11" s="551">
        <v>7600.8807740907214</v>
      </c>
      <c r="Y11" s="551">
        <v>6786.4891579516252</v>
      </c>
      <c r="Z11" s="551">
        <v>6379.2998084745286</v>
      </c>
      <c r="AA11" s="551">
        <v>5836.380675838398</v>
      </c>
      <c r="AB11" s="551">
        <v>131374.89427141697</v>
      </c>
      <c r="AC11" s="551">
        <v>4507.0440830552707</v>
      </c>
      <c r="AD11" s="551">
        <v>4249.4962533471771</v>
      </c>
      <c r="AE11" s="551">
        <v>4249.4962533471771</v>
      </c>
      <c r="AF11" s="551">
        <v>4120.7236396093858</v>
      </c>
      <c r="AG11" s="551">
        <v>4077.3476012977071</v>
      </c>
      <c r="AH11" s="551">
        <v>4160.0331743293436</v>
      </c>
      <c r="AI11" s="551">
        <v>4193.9207042603393</v>
      </c>
      <c r="AJ11" s="551">
        <v>3806.6540122088932</v>
      </c>
      <c r="AK11" s="551">
        <v>4502.9567106199102</v>
      </c>
      <c r="AL11" s="551">
        <v>5219.3573599723486</v>
      </c>
      <c r="AM11" s="551">
        <v>5526.3783811471922</v>
      </c>
      <c r="AN11" s="551">
        <v>5445.5905097916921</v>
      </c>
      <c r="AO11" s="551">
        <v>7048.6062256476298</v>
      </c>
      <c r="AP11" s="551">
        <v>6681.265401195612</v>
      </c>
      <c r="AQ11" s="551">
        <v>6343.7456030828716</v>
      </c>
      <c r="AR11" s="551">
        <v>6221.7504953312764</v>
      </c>
      <c r="AS11" s="551">
        <v>6221.7504953312764</v>
      </c>
      <c r="AT11" s="551">
        <v>6484.7177275958229</v>
      </c>
      <c r="AU11" s="551">
        <v>6983.5421681801145</v>
      </c>
      <c r="AV11" s="551">
        <v>7207.2514857446276</v>
      </c>
      <c r="AW11" s="551">
        <v>6840.7926966816503</v>
      </c>
      <c r="AX11" s="551">
        <v>6107.8402421564615</v>
      </c>
      <c r="AY11" s="551">
        <v>5805.1628257118209</v>
      </c>
      <c r="AZ11" s="551">
        <v>5369.4702217713284</v>
      </c>
      <c r="BA11" s="551">
        <v>124396.24378372051</v>
      </c>
      <c r="BB11" s="551">
        <v>4744.2569295318644</v>
      </c>
      <c r="BC11" s="551">
        <v>4473.1539508917649</v>
      </c>
      <c r="BD11" s="551">
        <v>4473.1539508917649</v>
      </c>
      <c r="BE11" s="551">
        <v>4337.603831167773</v>
      </c>
      <c r="BF11" s="551">
        <v>4337.603831167773</v>
      </c>
      <c r="BG11" s="551">
        <v>4473.1539508917649</v>
      </c>
      <c r="BH11" s="551">
        <v>4193.9207042603393</v>
      </c>
      <c r="BI11" s="551">
        <v>3425.9886109880035</v>
      </c>
      <c r="BJ11" s="551">
        <v>4052.6610395579214</v>
      </c>
      <c r="BK11" s="551">
        <v>4697.4216239751122</v>
      </c>
      <c r="BL11" s="551">
        <v>4973.7405430324725</v>
      </c>
      <c r="BM11" s="551">
        <v>4901.0314588125229</v>
      </c>
      <c r="BN11" s="551">
        <v>6343.7456030828716</v>
      </c>
      <c r="BO11" s="551">
        <v>6013.1388610760514</v>
      </c>
      <c r="BP11" s="551">
        <v>5709.3710427745837</v>
      </c>
      <c r="BQ11" s="551">
        <v>5599.5754457981493</v>
      </c>
      <c r="BR11" s="551">
        <v>5599.5754457981493</v>
      </c>
      <c r="BS11" s="551">
        <v>5836.2459548362394</v>
      </c>
      <c r="BT11" s="551">
        <v>6285.1879513621025</v>
      </c>
      <c r="BU11" s="551">
        <v>6486.5263371701658</v>
      </c>
      <c r="BV11" s="551">
        <v>6156.7134270134866</v>
      </c>
      <c r="BW11" s="551">
        <v>6107.8402421564615</v>
      </c>
      <c r="BX11" s="551">
        <v>5805.1628257118209</v>
      </c>
      <c r="BY11" s="551">
        <v>5369.4702217713284</v>
      </c>
      <c r="BZ11" s="551">
        <v>148202.0864964494</v>
      </c>
      <c r="CA11" s="551">
        <v>4744.2569295318644</v>
      </c>
      <c r="CB11" s="551">
        <v>4473.1539508917649</v>
      </c>
      <c r="CC11" s="551">
        <v>4473.1539508917649</v>
      </c>
      <c r="CD11" s="551">
        <v>4337.603831167773</v>
      </c>
      <c r="CE11" s="551">
        <v>4337.603831167773</v>
      </c>
      <c r="CF11" s="551">
        <v>4473.1539508917649</v>
      </c>
      <c r="CG11" s="551">
        <v>4608.7040706157604</v>
      </c>
      <c r="CH11" s="551">
        <v>5015.3544297877388</v>
      </c>
      <c r="CI11" s="551">
        <v>5964.1810736687585</v>
      </c>
      <c r="CJ11" s="551">
        <v>6913.0561059236379</v>
      </c>
      <c r="CK11" s="551">
        <v>7319.7064650956181</v>
      </c>
      <c r="CL11" s="551">
        <v>7184.1563453716244</v>
      </c>
      <c r="CM11" s="551">
        <v>7048.6062256476298</v>
      </c>
      <c r="CN11" s="551">
        <v>7184.1563453716244</v>
      </c>
      <c r="CO11" s="551">
        <v>7048.6062256476298</v>
      </c>
      <c r="CP11" s="551">
        <v>6913.0561059236379</v>
      </c>
      <c r="CQ11" s="551">
        <v>6913.0561059236379</v>
      </c>
      <c r="CR11" s="551">
        <v>7048.6062256476298</v>
      </c>
      <c r="CS11" s="551">
        <v>7590.8067045436028</v>
      </c>
      <c r="CT11" s="551">
        <v>8008.0572063829177</v>
      </c>
      <c r="CU11" s="551">
        <v>7600.8807740907214</v>
      </c>
      <c r="CV11" s="551">
        <v>6786.4891579516252</v>
      </c>
      <c r="CW11" s="551">
        <v>6379.2998084745286</v>
      </c>
      <c r="CX11" s="551">
        <v>5836.380675838398</v>
      </c>
      <c r="CY11" s="549"/>
      <c r="CZ11" s="549"/>
      <c r="DA11" s="549"/>
      <c r="DB11" s="549"/>
      <c r="DC11" s="549"/>
      <c r="DD11" s="549"/>
      <c r="DE11" s="549"/>
      <c r="DF11" s="549"/>
      <c r="DG11" s="549"/>
      <c r="DH11" s="549"/>
    </row>
    <row r="12" spans="1:112">
      <c r="A12" s="550" t="s">
        <v>1193</v>
      </c>
      <c r="B12" s="552">
        <f>4*AB12+4*BA12+19*C12+BZ12*4</f>
        <v>793600</v>
      </c>
      <c r="C12" s="551">
        <v>25600</v>
      </c>
      <c r="D12" s="551">
        <v>0</v>
      </c>
      <c r="E12" s="551">
        <v>0</v>
      </c>
      <c r="F12" s="551">
        <v>0</v>
      </c>
      <c r="G12" s="551">
        <v>0</v>
      </c>
      <c r="H12" s="551">
        <v>0</v>
      </c>
      <c r="I12" s="551">
        <v>0</v>
      </c>
      <c r="J12" s="551">
        <v>0</v>
      </c>
      <c r="K12" s="551">
        <v>1600</v>
      </c>
      <c r="L12" s="551">
        <v>1600</v>
      </c>
      <c r="M12" s="551">
        <v>1600</v>
      </c>
      <c r="N12" s="551">
        <v>1600</v>
      </c>
      <c r="O12" s="551">
        <v>1600</v>
      </c>
      <c r="P12" s="551">
        <v>1600</v>
      </c>
      <c r="Q12" s="551">
        <v>1600</v>
      </c>
      <c r="R12" s="551">
        <v>1600</v>
      </c>
      <c r="S12" s="551">
        <v>1600</v>
      </c>
      <c r="T12" s="551">
        <v>1600</v>
      </c>
      <c r="U12" s="551">
        <v>1600</v>
      </c>
      <c r="V12" s="551">
        <v>1600</v>
      </c>
      <c r="W12" s="551">
        <v>1600</v>
      </c>
      <c r="X12" s="551">
        <v>1600</v>
      </c>
      <c r="Y12" s="551">
        <v>1600</v>
      </c>
      <c r="Z12" s="551">
        <v>1600</v>
      </c>
      <c r="AA12" s="551">
        <v>0</v>
      </c>
      <c r="AB12" s="551">
        <v>25600</v>
      </c>
      <c r="AC12" s="551">
        <v>0</v>
      </c>
      <c r="AD12" s="551">
        <v>0</v>
      </c>
      <c r="AE12" s="551">
        <v>0</v>
      </c>
      <c r="AF12" s="551">
        <v>0</v>
      </c>
      <c r="AG12" s="551">
        <v>0</v>
      </c>
      <c r="AH12" s="551">
        <v>0</v>
      </c>
      <c r="AI12" s="551">
        <v>0</v>
      </c>
      <c r="AJ12" s="551">
        <v>1600</v>
      </c>
      <c r="AK12" s="551">
        <v>1600</v>
      </c>
      <c r="AL12" s="551">
        <v>1600</v>
      </c>
      <c r="AM12" s="551">
        <v>1600</v>
      </c>
      <c r="AN12" s="551">
        <v>1600</v>
      </c>
      <c r="AO12" s="551">
        <v>1600</v>
      </c>
      <c r="AP12" s="551">
        <v>1600</v>
      </c>
      <c r="AQ12" s="551">
        <v>1600</v>
      </c>
      <c r="AR12" s="551">
        <v>1600</v>
      </c>
      <c r="AS12" s="551">
        <v>1600</v>
      </c>
      <c r="AT12" s="551">
        <v>1600</v>
      </c>
      <c r="AU12" s="551">
        <v>1600</v>
      </c>
      <c r="AV12" s="551">
        <v>1600</v>
      </c>
      <c r="AW12" s="551">
        <v>1600</v>
      </c>
      <c r="AX12" s="551">
        <v>1600</v>
      </c>
      <c r="AY12" s="551">
        <v>1600</v>
      </c>
      <c r="AZ12" s="551">
        <v>0</v>
      </c>
      <c r="BA12" s="551">
        <v>25600</v>
      </c>
      <c r="BB12" s="551">
        <v>0</v>
      </c>
      <c r="BC12" s="551">
        <v>0</v>
      </c>
      <c r="BD12" s="551">
        <v>0</v>
      </c>
      <c r="BE12" s="551">
        <v>0</v>
      </c>
      <c r="BF12" s="551">
        <v>0</v>
      </c>
      <c r="BG12" s="551">
        <v>0</v>
      </c>
      <c r="BH12" s="551">
        <v>0</v>
      </c>
      <c r="BI12" s="551">
        <v>1600</v>
      </c>
      <c r="BJ12" s="551">
        <v>1600</v>
      </c>
      <c r="BK12" s="551">
        <v>1600</v>
      </c>
      <c r="BL12" s="551">
        <v>1600</v>
      </c>
      <c r="BM12" s="551">
        <v>1600</v>
      </c>
      <c r="BN12" s="551">
        <v>1600</v>
      </c>
      <c r="BO12" s="551">
        <v>1600</v>
      </c>
      <c r="BP12" s="551">
        <v>1600</v>
      </c>
      <c r="BQ12" s="551">
        <v>1600</v>
      </c>
      <c r="BR12" s="551">
        <v>1600</v>
      </c>
      <c r="BS12" s="551">
        <v>1600</v>
      </c>
      <c r="BT12" s="551">
        <v>1600</v>
      </c>
      <c r="BU12" s="551">
        <v>1600</v>
      </c>
      <c r="BV12" s="551">
        <v>1600</v>
      </c>
      <c r="BW12" s="551">
        <v>1600</v>
      </c>
      <c r="BX12" s="551">
        <v>1600</v>
      </c>
      <c r="BY12" s="551">
        <v>0</v>
      </c>
      <c r="BZ12" s="551">
        <v>25600</v>
      </c>
      <c r="CA12" s="551">
        <v>0</v>
      </c>
      <c r="CB12" s="551">
        <v>0</v>
      </c>
      <c r="CC12" s="551">
        <v>0</v>
      </c>
      <c r="CD12" s="551">
        <v>0</v>
      </c>
      <c r="CE12" s="551">
        <v>0</v>
      </c>
      <c r="CF12" s="551">
        <v>0</v>
      </c>
      <c r="CG12" s="551">
        <v>0</v>
      </c>
      <c r="CH12" s="551">
        <v>1600</v>
      </c>
      <c r="CI12" s="551">
        <v>1600</v>
      </c>
      <c r="CJ12" s="551">
        <v>1600</v>
      </c>
      <c r="CK12" s="551">
        <v>1600</v>
      </c>
      <c r="CL12" s="551">
        <v>1600</v>
      </c>
      <c r="CM12" s="551">
        <v>1600</v>
      </c>
      <c r="CN12" s="551">
        <v>1600</v>
      </c>
      <c r="CO12" s="551">
        <v>1600</v>
      </c>
      <c r="CP12" s="551">
        <v>1600</v>
      </c>
      <c r="CQ12" s="551">
        <v>1600</v>
      </c>
      <c r="CR12" s="551">
        <v>1600</v>
      </c>
      <c r="CS12" s="551">
        <v>1600</v>
      </c>
      <c r="CT12" s="551">
        <v>1600</v>
      </c>
      <c r="CU12" s="551">
        <v>1600</v>
      </c>
      <c r="CV12" s="551">
        <v>1600</v>
      </c>
      <c r="CW12" s="551">
        <v>1600</v>
      </c>
      <c r="CX12" s="551">
        <v>0</v>
      </c>
      <c r="CY12" s="549"/>
      <c r="CZ12" s="549"/>
      <c r="DA12" s="549"/>
      <c r="DB12" s="549"/>
      <c r="DC12" s="549"/>
      <c r="DD12" s="549"/>
      <c r="DE12" s="549"/>
      <c r="DF12" s="549"/>
      <c r="DG12" s="549"/>
      <c r="DH12" s="549"/>
    </row>
    <row r="13" spans="1:112">
      <c r="A13" s="550" t="s">
        <v>1194</v>
      </c>
      <c r="B13" s="552">
        <f>4*AB13+4*BA13+19*C13+BZ13*4</f>
        <v>81096</v>
      </c>
      <c r="C13" s="551">
        <f>SUM(D13:AA13)</f>
        <v>2616</v>
      </c>
      <c r="D13" s="551">
        <f>Inputs!$E$81</f>
        <v>109</v>
      </c>
      <c r="E13" s="551">
        <f>Inputs!$E$81</f>
        <v>109</v>
      </c>
      <c r="F13" s="551">
        <f>Inputs!$E$81</f>
        <v>109</v>
      </c>
      <c r="G13" s="551">
        <f>Inputs!$E$81</f>
        <v>109</v>
      </c>
      <c r="H13" s="551">
        <f>Inputs!$E$81</f>
        <v>109</v>
      </c>
      <c r="I13" s="551">
        <f>Inputs!$E$81</f>
        <v>109</v>
      </c>
      <c r="J13" s="551">
        <f>Inputs!$E$81</f>
        <v>109</v>
      </c>
      <c r="K13" s="551">
        <f>Inputs!$E$81</f>
        <v>109</v>
      </c>
      <c r="L13" s="551">
        <f>Inputs!$E$81</f>
        <v>109</v>
      </c>
      <c r="M13" s="551">
        <f>Inputs!$E$81</f>
        <v>109</v>
      </c>
      <c r="N13" s="551">
        <f>Inputs!$E$81</f>
        <v>109</v>
      </c>
      <c r="O13" s="551">
        <f>Inputs!$E$81</f>
        <v>109</v>
      </c>
      <c r="P13" s="551">
        <f>Inputs!$E$81</f>
        <v>109</v>
      </c>
      <c r="Q13" s="551">
        <f>Inputs!$E$81</f>
        <v>109</v>
      </c>
      <c r="R13" s="551">
        <f>Inputs!$E$81</f>
        <v>109</v>
      </c>
      <c r="S13" s="551">
        <f>Inputs!$E$81</f>
        <v>109</v>
      </c>
      <c r="T13" s="551">
        <f>Inputs!$E$81</f>
        <v>109</v>
      </c>
      <c r="U13" s="551">
        <f>Inputs!$E$81</f>
        <v>109</v>
      </c>
      <c r="V13" s="551">
        <f>Inputs!$E$81</f>
        <v>109</v>
      </c>
      <c r="W13" s="551">
        <f>Inputs!$E$81</f>
        <v>109</v>
      </c>
      <c r="X13" s="551">
        <f>Inputs!$E$81</f>
        <v>109</v>
      </c>
      <c r="Y13" s="551">
        <f>Inputs!$E$81</f>
        <v>109</v>
      </c>
      <c r="Z13" s="551">
        <f>Inputs!$E$81</f>
        <v>109</v>
      </c>
      <c r="AA13" s="551">
        <f>Inputs!$E$81</f>
        <v>109</v>
      </c>
      <c r="AB13" s="551">
        <f>SUM(AC13:AZ13)</f>
        <v>2616</v>
      </c>
      <c r="AC13" s="551">
        <f>Inputs!$E$81</f>
        <v>109</v>
      </c>
      <c r="AD13" s="551">
        <f>Inputs!$E$81</f>
        <v>109</v>
      </c>
      <c r="AE13" s="551">
        <f>Inputs!$E$81</f>
        <v>109</v>
      </c>
      <c r="AF13" s="551">
        <f>Inputs!$E$81</f>
        <v>109</v>
      </c>
      <c r="AG13" s="551">
        <f>Inputs!$E$81</f>
        <v>109</v>
      </c>
      <c r="AH13" s="551">
        <f>Inputs!$E$81</f>
        <v>109</v>
      </c>
      <c r="AI13" s="551">
        <f>Inputs!$E$81</f>
        <v>109</v>
      </c>
      <c r="AJ13" s="551">
        <f>Inputs!$E$81</f>
        <v>109</v>
      </c>
      <c r="AK13" s="551">
        <f>Inputs!$E$81</f>
        <v>109</v>
      </c>
      <c r="AL13" s="551">
        <f>Inputs!$E$81</f>
        <v>109</v>
      </c>
      <c r="AM13" s="551">
        <f>Inputs!$E$81</f>
        <v>109</v>
      </c>
      <c r="AN13" s="551">
        <f>Inputs!$E$81</f>
        <v>109</v>
      </c>
      <c r="AO13" s="551">
        <f>Inputs!$E$81</f>
        <v>109</v>
      </c>
      <c r="AP13" s="551">
        <f>Inputs!$E$81</f>
        <v>109</v>
      </c>
      <c r="AQ13" s="551">
        <f>Inputs!$E$81</f>
        <v>109</v>
      </c>
      <c r="AR13" s="551">
        <f>Inputs!$E$81</f>
        <v>109</v>
      </c>
      <c r="AS13" s="551">
        <f>Inputs!$E$81</f>
        <v>109</v>
      </c>
      <c r="AT13" s="551">
        <f>Inputs!$E$81</f>
        <v>109</v>
      </c>
      <c r="AU13" s="551">
        <f>Inputs!$E$81</f>
        <v>109</v>
      </c>
      <c r="AV13" s="551">
        <f>Inputs!$E$81</f>
        <v>109</v>
      </c>
      <c r="AW13" s="551">
        <f>Inputs!$E$81</f>
        <v>109</v>
      </c>
      <c r="AX13" s="551">
        <f>Inputs!$E$81</f>
        <v>109</v>
      </c>
      <c r="AY13" s="551">
        <f>Inputs!$E$81</f>
        <v>109</v>
      </c>
      <c r="AZ13" s="551">
        <f>Inputs!$E$81</f>
        <v>109</v>
      </c>
      <c r="BA13" s="551">
        <f>SUM(BB13:BY13)</f>
        <v>2616</v>
      </c>
      <c r="BB13" s="551">
        <f>Inputs!$E$81</f>
        <v>109</v>
      </c>
      <c r="BC13" s="551">
        <f>Inputs!$E$81</f>
        <v>109</v>
      </c>
      <c r="BD13" s="551">
        <f>Inputs!$E$81</f>
        <v>109</v>
      </c>
      <c r="BE13" s="551">
        <f>Inputs!$E$81</f>
        <v>109</v>
      </c>
      <c r="BF13" s="551">
        <f>Inputs!$E$81</f>
        <v>109</v>
      </c>
      <c r="BG13" s="551">
        <f>Inputs!$E$81</f>
        <v>109</v>
      </c>
      <c r="BH13" s="551">
        <f>Inputs!$E$81</f>
        <v>109</v>
      </c>
      <c r="BI13" s="551">
        <f>Inputs!$E$81</f>
        <v>109</v>
      </c>
      <c r="BJ13" s="551">
        <f>Inputs!$E$81</f>
        <v>109</v>
      </c>
      <c r="BK13" s="551">
        <f>Inputs!$E$81</f>
        <v>109</v>
      </c>
      <c r="BL13" s="551">
        <f>Inputs!$E$81</f>
        <v>109</v>
      </c>
      <c r="BM13" s="551">
        <f>Inputs!$E$81</f>
        <v>109</v>
      </c>
      <c r="BN13" s="551">
        <f>Inputs!$E$81</f>
        <v>109</v>
      </c>
      <c r="BO13" s="551">
        <f>Inputs!$E$81</f>
        <v>109</v>
      </c>
      <c r="BP13" s="551">
        <f>Inputs!$E$81</f>
        <v>109</v>
      </c>
      <c r="BQ13" s="551">
        <f>Inputs!$E$81</f>
        <v>109</v>
      </c>
      <c r="BR13" s="551">
        <f>Inputs!$E$81</f>
        <v>109</v>
      </c>
      <c r="BS13" s="551">
        <f>Inputs!$E$81</f>
        <v>109</v>
      </c>
      <c r="BT13" s="551">
        <f>Inputs!$E$81</f>
        <v>109</v>
      </c>
      <c r="BU13" s="551">
        <f>Inputs!$E$81</f>
        <v>109</v>
      </c>
      <c r="BV13" s="551">
        <f>Inputs!$E$81</f>
        <v>109</v>
      </c>
      <c r="BW13" s="551">
        <f>Inputs!$E$81</f>
        <v>109</v>
      </c>
      <c r="BX13" s="551">
        <f>Inputs!$E$81</f>
        <v>109</v>
      </c>
      <c r="BY13" s="551">
        <f>Inputs!$E$81</f>
        <v>109</v>
      </c>
      <c r="BZ13" s="551">
        <f t="shared" ref="BZ13" si="0">BA13</f>
        <v>2616</v>
      </c>
      <c r="CA13" s="551">
        <f t="shared" ref="CA13" si="1">BB13</f>
        <v>109</v>
      </c>
      <c r="CB13" s="551">
        <f t="shared" ref="CB13" si="2">BC13</f>
        <v>109</v>
      </c>
      <c r="CC13" s="551">
        <f t="shared" ref="CC13" si="3">BD13</f>
        <v>109</v>
      </c>
      <c r="CD13" s="551">
        <f t="shared" ref="CD13" si="4">BE13</f>
        <v>109</v>
      </c>
      <c r="CE13" s="551">
        <f t="shared" ref="CE13" si="5">BF13</f>
        <v>109</v>
      </c>
      <c r="CF13" s="551">
        <f t="shared" ref="CF13" si="6">BG13</f>
        <v>109</v>
      </c>
      <c r="CG13" s="551">
        <f t="shared" ref="CG13" si="7">BH13</f>
        <v>109</v>
      </c>
      <c r="CH13" s="551">
        <f t="shared" ref="CH13" si="8">BI13</f>
        <v>109</v>
      </c>
      <c r="CI13" s="551">
        <f t="shared" ref="CI13" si="9">BJ13</f>
        <v>109</v>
      </c>
      <c r="CJ13" s="551">
        <f t="shared" ref="CJ13" si="10">BK13</f>
        <v>109</v>
      </c>
      <c r="CK13" s="551">
        <f t="shared" ref="CK13" si="11">BL13</f>
        <v>109</v>
      </c>
      <c r="CL13" s="551">
        <f t="shared" ref="CL13" si="12">BM13</f>
        <v>109</v>
      </c>
      <c r="CM13" s="551">
        <f t="shared" ref="CM13" si="13">BN13</f>
        <v>109</v>
      </c>
      <c r="CN13" s="551">
        <f t="shared" ref="CN13" si="14">BO13</f>
        <v>109</v>
      </c>
      <c r="CO13" s="551">
        <f t="shared" ref="CO13" si="15">BP13</f>
        <v>109</v>
      </c>
      <c r="CP13" s="551">
        <f t="shared" ref="CP13" si="16">BQ13</f>
        <v>109</v>
      </c>
      <c r="CQ13" s="551">
        <f t="shared" ref="CQ13" si="17">BR13</f>
        <v>109</v>
      </c>
      <c r="CR13" s="551">
        <f t="shared" ref="CR13" si="18">BS13</f>
        <v>109</v>
      </c>
      <c r="CS13" s="551">
        <f t="shared" ref="CS13" si="19">BT13</f>
        <v>109</v>
      </c>
      <c r="CT13" s="551">
        <f t="shared" ref="CT13" si="20">BU13</f>
        <v>109</v>
      </c>
      <c r="CU13" s="551">
        <f t="shared" ref="CU13" si="21">BV13</f>
        <v>109</v>
      </c>
      <c r="CV13" s="551">
        <f t="shared" ref="CV13" si="22">BW13</f>
        <v>109</v>
      </c>
      <c r="CW13" s="551">
        <f t="shared" ref="CW13" si="23">BX13</f>
        <v>109</v>
      </c>
      <c r="CX13" s="551">
        <f t="shared" ref="CX13" si="24">BY13</f>
        <v>109</v>
      </c>
      <c r="CY13" s="549"/>
      <c r="CZ13" s="549"/>
      <c r="DA13" s="549"/>
      <c r="DB13" s="549"/>
      <c r="DC13" s="549"/>
      <c r="DD13" s="549"/>
      <c r="DE13" s="549"/>
      <c r="DF13" s="549"/>
      <c r="DG13" s="549"/>
      <c r="DH13" s="549"/>
    </row>
    <row r="14" spans="1:112">
      <c r="A14" s="547" t="s">
        <v>1195</v>
      </c>
      <c r="B14" s="548">
        <f t="shared" ref="B14:AG14" si="25">SUM(B11:B13)</f>
        <v>5306428.5416388866</v>
      </c>
      <c r="C14" s="548">
        <f t="shared" si="25"/>
        <v>176418.08649644942</v>
      </c>
      <c r="D14" s="548">
        <f t="shared" si="25"/>
        <v>4853.2569295318644</v>
      </c>
      <c r="E14" s="548">
        <f t="shared" si="25"/>
        <v>4582.1539508917649</v>
      </c>
      <c r="F14" s="548">
        <f t="shared" si="25"/>
        <v>4582.1539508917649</v>
      </c>
      <c r="G14" s="548">
        <f t="shared" si="25"/>
        <v>4446.603831167773</v>
      </c>
      <c r="H14" s="548">
        <f t="shared" si="25"/>
        <v>4446.603831167773</v>
      </c>
      <c r="I14" s="548">
        <f t="shared" si="25"/>
        <v>4582.1539508917649</v>
      </c>
      <c r="J14" s="548">
        <f t="shared" si="25"/>
        <v>4717.7040706157604</v>
      </c>
      <c r="K14" s="548">
        <f t="shared" si="25"/>
        <v>6724.3544297877388</v>
      </c>
      <c r="L14" s="548">
        <f t="shared" si="25"/>
        <v>7673.1810736687585</v>
      </c>
      <c r="M14" s="548">
        <f t="shared" si="25"/>
        <v>8622.0561059236388</v>
      </c>
      <c r="N14" s="548">
        <f t="shared" si="25"/>
        <v>9028.7064650956181</v>
      </c>
      <c r="O14" s="548">
        <f t="shared" si="25"/>
        <v>8893.1563453716244</v>
      </c>
      <c r="P14" s="548">
        <f t="shared" si="25"/>
        <v>8757.6062256476289</v>
      </c>
      <c r="Q14" s="548">
        <f t="shared" si="25"/>
        <v>8893.1563453716244</v>
      </c>
      <c r="R14" s="548">
        <f t="shared" si="25"/>
        <v>8757.6062256476289</v>
      </c>
      <c r="S14" s="548">
        <f t="shared" si="25"/>
        <v>8622.0561059236388</v>
      </c>
      <c r="T14" s="548">
        <f t="shared" si="25"/>
        <v>8622.0561059236388</v>
      </c>
      <c r="U14" s="548">
        <f t="shared" si="25"/>
        <v>8757.6062256476289</v>
      </c>
      <c r="V14" s="548">
        <f t="shared" si="25"/>
        <v>9299.8067045436037</v>
      </c>
      <c r="W14" s="548">
        <f t="shared" si="25"/>
        <v>9717.0572063829168</v>
      </c>
      <c r="X14" s="548">
        <f t="shared" si="25"/>
        <v>9309.8807740907214</v>
      </c>
      <c r="Y14" s="548">
        <f t="shared" si="25"/>
        <v>8495.4891579516261</v>
      </c>
      <c r="Z14" s="548">
        <f t="shared" si="25"/>
        <v>8088.2998084745286</v>
      </c>
      <c r="AA14" s="548">
        <f t="shared" si="25"/>
        <v>5945.380675838398</v>
      </c>
      <c r="AB14" s="548">
        <f t="shared" si="25"/>
        <v>159590.89427141697</v>
      </c>
      <c r="AC14" s="548">
        <f t="shared" si="25"/>
        <v>4616.0440830552707</v>
      </c>
      <c r="AD14" s="548">
        <f t="shared" si="25"/>
        <v>4358.4962533471771</v>
      </c>
      <c r="AE14" s="548">
        <f t="shared" si="25"/>
        <v>4358.4962533471771</v>
      </c>
      <c r="AF14" s="548">
        <f t="shared" si="25"/>
        <v>4229.7236396093858</v>
      </c>
      <c r="AG14" s="548">
        <f t="shared" si="25"/>
        <v>4186.3476012977071</v>
      </c>
      <c r="AH14" s="548">
        <f t="shared" ref="AH14:BM14" si="26">SUM(AH11:AH13)</f>
        <v>4269.0331743293436</v>
      </c>
      <c r="AI14" s="548">
        <f t="shared" si="26"/>
        <v>4302.9207042603393</v>
      </c>
      <c r="AJ14" s="548">
        <f t="shared" si="26"/>
        <v>5515.6540122088936</v>
      </c>
      <c r="AK14" s="548">
        <f t="shared" si="26"/>
        <v>6211.9567106199102</v>
      </c>
      <c r="AL14" s="548">
        <f t="shared" si="26"/>
        <v>6928.3573599723486</v>
      </c>
      <c r="AM14" s="548">
        <f t="shared" si="26"/>
        <v>7235.3783811471922</v>
      </c>
      <c r="AN14" s="548">
        <f t="shared" si="26"/>
        <v>7154.5905097916921</v>
      </c>
      <c r="AO14" s="548">
        <f t="shared" si="26"/>
        <v>8757.6062256476289</v>
      </c>
      <c r="AP14" s="548">
        <f t="shared" si="26"/>
        <v>8390.265401195611</v>
      </c>
      <c r="AQ14" s="548">
        <f t="shared" si="26"/>
        <v>8052.7456030828716</v>
      </c>
      <c r="AR14" s="548">
        <f t="shared" si="26"/>
        <v>7930.7504953312764</v>
      </c>
      <c r="AS14" s="548">
        <f t="shared" si="26"/>
        <v>7930.7504953312764</v>
      </c>
      <c r="AT14" s="548">
        <f t="shared" si="26"/>
        <v>8193.7177275958238</v>
      </c>
      <c r="AU14" s="548">
        <f t="shared" si="26"/>
        <v>8692.5421681801145</v>
      </c>
      <c r="AV14" s="548">
        <f t="shared" si="26"/>
        <v>8916.2514857446276</v>
      </c>
      <c r="AW14" s="548">
        <f t="shared" si="26"/>
        <v>8549.7926966816503</v>
      </c>
      <c r="AX14" s="548">
        <f t="shared" si="26"/>
        <v>7816.8402421564615</v>
      </c>
      <c r="AY14" s="548">
        <f t="shared" si="26"/>
        <v>7514.1628257118209</v>
      </c>
      <c r="AZ14" s="548">
        <f t="shared" si="26"/>
        <v>5478.4702217713284</v>
      </c>
      <c r="BA14" s="548">
        <f t="shared" si="26"/>
        <v>152612.24378372051</v>
      </c>
      <c r="BB14" s="548">
        <f t="shared" si="26"/>
        <v>4853.2569295318644</v>
      </c>
      <c r="BC14" s="548">
        <f t="shared" si="26"/>
        <v>4582.1539508917649</v>
      </c>
      <c r="BD14" s="548">
        <f t="shared" si="26"/>
        <v>4582.1539508917649</v>
      </c>
      <c r="BE14" s="548">
        <f t="shared" si="26"/>
        <v>4446.603831167773</v>
      </c>
      <c r="BF14" s="548">
        <f t="shared" si="26"/>
        <v>4446.603831167773</v>
      </c>
      <c r="BG14" s="548">
        <f t="shared" si="26"/>
        <v>4582.1539508917649</v>
      </c>
      <c r="BH14" s="548">
        <f t="shared" si="26"/>
        <v>4302.9207042603393</v>
      </c>
      <c r="BI14" s="548">
        <f t="shared" si="26"/>
        <v>5134.9886109880035</v>
      </c>
      <c r="BJ14" s="548">
        <f t="shared" si="26"/>
        <v>5761.661039557921</v>
      </c>
      <c r="BK14" s="548">
        <f t="shared" si="26"/>
        <v>6406.4216239751122</v>
      </c>
      <c r="BL14" s="548">
        <f t="shared" si="26"/>
        <v>6682.7405430324725</v>
      </c>
      <c r="BM14" s="548">
        <f t="shared" si="26"/>
        <v>6610.0314588125229</v>
      </c>
      <c r="BN14" s="548">
        <f t="shared" ref="BN14:CS14" si="27">SUM(BN11:BN13)</f>
        <v>8052.7456030828716</v>
      </c>
      <c r="BO14" s="548">
        <f t="shared" si="27"/>
        <v>7722.1388610760514</v>
      </c>
      <c r="BP14" s="548">
        <f t="shared" si="27"/>
        <v>7418.3710427745837</v>
      </c>
      <c r="BQ14" s="548">
        <f t="shared" si="27"/>
        <v>7308.5754457981493</v>
      </c>
      <c r="BR14" s="548">
        <f t="shared" si="27"/>
        <v>7308.5754457981493</v>
      </c>
      <c r="BS14" s="548">
        <f t="shared" si="27"/>
        <v>7545.2459548362394</v>
      </c>
      <c r="BT14" s="548">
        <f t="shared" si="27"/>
        <v>7994.1879513621025</v>
      </c>
      <c r="BU14" s="548">
        <f t="shared" si="27"/>
        <v>8195.5263371701658</v>
      </c>
      <c r="BV14" s="548">
        <f t="shared" si="27"/>
        <v>7865.7134270134866</v>
      </c>
      <c r="BW14" s="548">
        <f t="shared" si="27"/>
        <v>7816.8402421564615</v>
      </c>
      <c r="BX14" s="548">
        <f t="shared" si="27"/>
        <v>7514.1628257118209</v>
      </c>
      <c r="BY14" s="548">
        <f t="shared" si="27"/>
        <v>5478.4702217713284</v>
      </c>
      <c r="BZ14" s="548">
        <f t="shared" si="27"/>
        <v>176418.0864964494</v>
      </c>
      <c r="CA14" s="548">
        <f t="shared" si="27"/>
        <v>4853.2569295318644</v>
      </c>
      <c r="CB14" s="548">
        <f t="shared" si="27"/>
        <v>4582.1539508917649</v>
      </c>
      <c r="CC14" s="548">
        <f t="shared" si="27"/>
        <v>4582.1539508917649</v>
      </c>
      <c r="CD14" s="548">
        <f t="shared" si="27"/>
        <v>4446.603831167773</v>
      </c>
      <c r="CE14" s="548">
        <f t="shared" si="27"/>
        <v>4446.603831167773</v>
      </c>
      <c r="CF14" s="548">
        <f t="shared" si="27"/>
        <v>4582.1539508917649</v>
      </c>
      <c r="CG14" s="548">
        <f t="shared" si="27"/>
        <v>4717.7040706157604</v>
      </c>
      <c r="CH14" s="548">
        <f t="shared" si="27"/>
        <v>6724.3544297877388</v>
      </c>
      <c r="CI14" s="548">
        <f t="shared" si="27"/>
        <v>7673.1810736687585</v>
      </c>
      <c r="CJ14" s="548">
        <f t="shared" si="27"/>
        <v>8622.0561059236388</v>
      </c>
      <c r="CK14" s="548">
        <f t="shared" si="27"/>
        <v>9028.7064650956181</v>
      </c>
      <c r="CL14" s="548">
        <f t="shared" si="27"/>
        <v>8893.1563453716244</v>
      </c>
      <c r="CM14" s="548">
        <f t="shared" si="27"/>
        <v>8757.6062256476289</v>
      </c>
      <c r="CN14" s="548">
        <f t="shared" si="27"/>
        <v>8893.1563453716244</v>
      </c>
      <c r="CO14" s="548">
        <f t="shared" si="27"/>
        <v>8757.6062256476289</v>
      </c>
      <c r="CP14" s="548">
        <f t="shared" si="27"/>
        <v>8622.0561059236388</v>
      </c>
      <c r="CQ14" s="548">
        <f t="shared" si="27"/>
        <v>8622.0561059236388</v>
      </c>
      <c r="CR14" s="548">
        <f t="shared" si="27"/>
        <v>8757.6062256476289</v>
      </c>
      <c r="CS14" s="548">
        <f t="shared" si="27"/>
        <v>9299.8067045436037</v>
      </c>
      <c r="CT14" s="548">
        <f t="shared" ref="CT14:CX14" si="28">SUM(CT11:CT13)</f>
        <v>9717.0572063829168</v>
      </c>
      <c r="CU14" s="548">
        <f t="shared" si="28"/>
        <v>9309.8807740907214</v>
      </c>
      <c r="CV14" s="548">
        <f t="shared" si="28"/>
        <v>8495.4891579516261</v>
      </c>
      <c r="CW14" s="548">
        <f t="shared" si="28"/>
        <v>8088.2998084745286</v>
      </c>
      <c r="CX14" s="548">
        <f t="shared" si="28"/>
        <v>5945.380675838398</v>
      </c>
      <c r="CY14" s="549"/>
      <c r="CZ14" s="549"/>
      <c r="DA14" s="549"/>
      <c r="DB14" s="549"/>
      <c r="DC14" s="549"/>
      <c r="DD14" s="549"/>
      <c r="DE14" s="549"/>
      <c r="DF14" s="549"/>
      <c r="DG14" s="549"/>
      <c r="DH14" s="549"/>
    </row>
    <row r="15" spans="1:112">
      <c r="A15" s="547"/>
      <c r="B15" s="548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55">
        <f>SUM(M14:U14)</f>
        <v>78954.006150552668</v>
      </c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55">
        <f>SUM(AL14:AT14)</f>
        <v>70574.162199095706</v>
      </c>
      <c r="AM15" s="547"/>
      <c r="AN15" s="547"/>
      <c r="AO15" s="547"/>
      <c r="AP15" s="547"/>
      <c r="AQ15" s="547"/>
      <c r="AR15" s="547"/>
      <c r="AS15" s="547"/>
      <c r="AT15" s="547"/>
      <c r="AU15" s="547"/>
      <c r="AV15" s="547"/>
      <c r="AW15" s="547"/>
      <c r="AX15" s="547"/>
      <c r="AY15" s="547"/>
      <c r="AZ15" s="547"/>
      <c r="BA15" s="547"/>
      <c r="BB15" s="547"/>
      <c r="BC15" s="547"/>
      <c r="BD15" s="547"/>
      <c r="BE15" s="547"/>
      <c r="BF15" s="547"/>
      <c r="BG15" s="547"/>
      <c r="BH15" s="547"/>
      <c r="BI15" s="547"/>
      <c r="BJ15" s="547"/>
      <c r="BK15" s="555">
        <f>SUM(BK14:BS14)</f>
        <v>65054.845979186153</v>
      </c>
      <c r="BL15" s="547"/>
      <c r="BM15" s="547"/>
      <c r="BN15" s="547"/>
      <c r="BO15" s="547"/>
      <c r="BP15" s="547"/>
      <c r="BQ15" s="547"/>
      <c r="BR15" s="547"/>
      <c r="BS15" s="547"/>
      <c r="BT15" s="547"/>
      <c r="BU15" s="547"/>
      <c r="BV15" s="547"/>
      <c r="BW15" s="547"/>
      <c r="BX15" s="547"/>
      <c r="BY15" s="547"/>
      <c r="BZ15" s="547"/>
      <c r="CA15" s="547"/>
      <c r="CB15" s="547"/>
      <c r="CC15" s="547"/>
      <c r="CD15" s="547"/>
      <c r="CE15" s="547"/>
      <c r="CF15" s="547"/>
      <c r="CG15" s="547"/>
      <c r="CH15" s="547"/>
      <c r="CI15" s="547"/>
      <c r="CJ15" s="547"/>
      <c r="CK15" s="547"/>
      <c r="CL15" s="547"/>
      <c r="CM15" s="547"/>
      <c r="CN15" s="547"/>
      <c r="CO15" s="547"/>
      <c r="CP15" s="547"/>
      <c r="CQ15" s="547"/>
      <c r="CR15" s="547"/>
      <c r="CS15" s="547"/>
      <c r="CT15" s="547"/>
      <c r="CU15" s="547"/>
      <c r="CV15" s="547"/>
      <c r="CW15" s="547"/>
      <c r="CX15" s="547"/>
      <c r="CY15" s="549"/>
      <c r="CZ15" s="549"/>
      <c r="DA15" s="549"/>
      <c r="DB15" s="549"/>
      <c r="DC15" s="549"/>
      <c r="DD15" s="549"/>
      <c r="DE15" s="549"/>
      <c r="DF15" s="549"/>
      <c r="DG15" s="549"/>
      <c r="DH15" s="549"/>
    </row>
    <row r="16" spans="1:112">
      <c r="A16" s="547" t="s">
        <v>1152</v>
      </c>
      <c r="B16" s="548"/>
      <c r="C16" s="779"/>
      <c r="D16" s="779"/>
      <c r="E16" s="779"/>
      <c r="F16" s="779"/>
      <c r="G16" s="779"/>
      <c r="H16" s="779"/>
      <c r="I16" s="779"/>
      <c r="J16" s="779"/>
      <c r="K16" s="779"/>
      <c r="L16" s="779"/>
      <c r="M16" s="779"/>
      <c r="N16" s="779"/>
      <c r="O16" s="779"/>
      <c r="P16" s="779"/>
      <c r="Q16" s="779"/>
      <c r="R16" s="779"/>
      <c r="S16" s="779"/>
      <c r="T16" s="779"/>
      <c r="U16" s="779"/>
      <c r="V16" s="779"/>
      <c r="W16" s="779"/>
      <c r="X16" s="779"/>
      <c r="Y16" s="779"/>
      <c r="Z16" s="779"/>
      <c r="AA16" s="779"/>
      <c r="AB16" s="779"/>
      <c r="AC16" s="779"/>
      <c r="AD16" s="779"/>
      <c r="AE16" s="779"/>
      <c r="AF16" s="779"/>
      <c r="AG16" s="779"/>
      <c r="AH16" s="779"/>
      <c r="AI16" s="779"/>
      <c r="AJ16" s="779"/>
      <c r="AK16" s="779"/>
      <c r="AL16" s="779"/>
      <c r="AM16" s="779"/>
      <c r="AN16" s="779"/>
      <c r="AO16" s="779"/>
      <c r="AP16" s="779"/>
      <c r="AQ16" s="779"/>
      <c r="AR16" s="779"/>
      <c r="AS16" s="779"/>
      <c r="AT16" s="779"/>
      <c r="AU16" s="779"/>
      <c r="AV16" s="779"/>
      <c r="AW16" s="779"/>
      <c r="AX16" s="779"/>
      <c r="AY16" s="779"/>
      <c r="AZ16" s="779"/>
      <c r="BA16" s="779"/>
      <c r="BB16" s="779"/>
      <c r="BC16" s="779"/>
      <c r="BD16" s="779"/>
      <c r="BE16" s="779"/>
      <c r="BF16" s="779"/>
      <c r="BG16" s="779"/>
      <c r="BH16" s="779"/>
      <c r="BI16" s="779"/>
      <c r="BJ16" s="779"/>
      <c r="BK16" s="779"/>
      <c r="BL16" s="779"/>
      <c r="BM16" s="779"/>
      <c r="BN16" s="779"/>
      <c r="BO16" s="779"/>
      <c r="BP16" s="779"/>
      <c r="BQ16" s="779"/>
      <c r="BR16" s="779"/>
      <c r="BS16" s="779"/>
      <c r="BT16" s="779"/>
      <c r="BU16" s="779"/>
      <c r="BV16" s="779"/>
      <c r="BW16" s="779"/>
      <c r="BX16" s="779"/>
      <c r="BY16" s="779"/>
      <c r="BZ16" s="779"/>
      <c r="CA16" s="779"/>
      <c r="CB16" s="779"/>
      <c r="CC16" s="779"/>
      <c r="CD16" s="779"/>
      <c r="CE16" s="779"/>
      <c r="CF16" s="779"/>
      <c r="CG16" s="779"/>
      <c r="CH16" s="779"/>
      <c r="CI16" s="779"/>
      <c r="CJ16" s="779"/>
      <c r="CK16" s="779"/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549"/>
      <c r="CZ16" s="549"/>
      <c r="DA16" s="549"/>
      <c r="DB16" s="549"/>
      <c r="DC16" s="549"/>
      <c r="DD16" s="549"/>
      <c r="DE16" s="549"/>
      <c r="DF16" s="549"/>
      <c r="DG16" s="549"/>
      <c r="DH16" s="549"/>
    </row>
    <row r="17" spans="1:112">
      <c r="A17" s="550" t="s">
        <v>1153</v>
      </c>
      <c r="B17" s="552">
        <f t="shared" ref="B17:B18" si="29">4*AB17+4*BA17+19*C17+BZ17*4</f>
        <v>2086016.2161604485</v>
      </c>
      <c r="C17" s="552">
        <v>67290.845682595114</v>
      </c>
      <c r="D17" s="552">
        <v>1884.7988892861579</v>
      </c>
      <c r="E17" s="552">
        <v>1884.7988892861579</v>
      </c>
      <c r="F17" s="552">
        <v>1884.7988892861579</v>
      </c>
      <c r="G17" s="552">
        <v>1507.9308530613098</v>
      </c>
      <c r="H17" s="552">
        <v>1130.9481397959821</v>
      </c>
      <c r="I17" s="552">
        <v>1507.9308530613098</v>
      </c>
      <c r="J17" s="552">
        <v>1884.7988892861579</v>
      </c>
      <c r="K17" s="552">
        <v>1884.7988892861579</v>
      </c>
      <c r="L17" s="552">
        <v>2827.3153859380063</v>
      </c>
      <c r="M17" s="552">
        <v>3015.8617061226196</v>
      </c>
      <c r="N17" s="552">
        <v>3392.8444193879463</v>
      </c>
      <c r="O17" s="552">
        <v>3769.8420610254007</v>
      </c>
      <c r="P17" s="552">
        <v>3769.8420610254007</v>
      </c>
      <c r="Q17" s="552">
        <v>3392.8444193879463</v>
      </c>
      <c r="R17" s="552">
        <v>4146.8098459186012</v>
      </c>
      <c r="S17" s="552">
        <v>4146.8098459186012</v>
      </c>
      <c r="T17" s="552">
        <v>2638.878992857291</v>
      </c>
      <c r="U17" s="552">
        <v>3015.8617061226196</v>
      </c>
      <c r="V17" s="552">
        <v>3769.8420610254007</v>
      </c>
      <c r="W17" s="552">
        <v>3769.8420610254007</v>
      </c>
      <c r="X17" s="552">
        <v>3392.8444193879463</v>
      </c>
      <c r="Y17" s="552">
        <v>3392.8444193879463</v>
      </c>
      <c r="Z17" s="552">
        <v>3015.8617061226196</v>
      </c>
      <c r="AA17" s="552">
        <v>2261.8962795919642</v>
      </c>
      <c r="AB17" s="552">
        <v>67290.845682595114</v>
      </c>
      <c r="AC17" s="552">
        <v>1884.7988892861579</v>
      </c>
      <c r="AD17" s="552">
        <v>1884.7988892861579</v>
      </c>
      <c r="AE17" s="552">
        <v>1884.7988892861579</v>
      </c>
      <c r="AF17" s="552">
        <v>1507.9308530613098</v>
      </c>
      <c r="AG17" s="552">
        <v>1130.9481397959821</v>
      </c>
      <c r="AH17" s="552">
        <v>1507.9308530613098</v>
      </c>
      <c r="AI17" s="552">
        <v>1884.7988892861579</v>
      </c>
      <c r="AJ17" s="552">
        <v>1884.7988892861579</v>
      </c>
      <c r="AK17" s="552">
        <v>2827.3153859380063</v>
      </c>
      <c r="AL17" s="552">
        <v>3015.8617061226196</v>
      </c>
      <c r="AM17" s="552">
        <v>3392.8444193879463</v>
      </c>
      <c r="AN17" s="552">
        <v>3769.8420610254007</v>
      </c>
      <c r="AO17" s="552">
        <v>3769.8420610254007</v>
      </c>
      <c r="AP17" s="552">
        <v>3392.8444193879463</v>
      </c>
      <c r="AQ17" s="552">
        <v>4146.8098459186012</v>
      </c>
      <c r="AR17" s="552">
        <v>4146.8098459186012</v>
      </c>
      <c r="AS17" s="552">
        <v>2638.878992857291</v>
      </c>
      <c r="AT17" s="552">
        <v>3015.8617061226196</v>
      </c>
      <c r="AU17" s="552">
        <v>3769.8420610254007</v>
      </c>
      <c r="AV17" s="552">
        <v>3769.8420610254007</v>
      </c>
      <c r="AW17" s="552">
        <v>3392.8444193879463</v>
      </c>
      <c r="AX17" s="552">
        <v>3392.8444193879463</v>
      </c>
      <c r="AY17" s="552">
        <v>3015.8617061226196</v>
      </c>
      <c r="AZ17" s="552">
        <v>2261.8962795919642</v>
      </c>
      <c r="BA17" s="552">
        <v>67290.845682595114</v>
      </c>
      <c r="BB17" s="552">
        <v>1884.7988892861579</v>
      </c>
      <c r="BC17" s="552">
        <v>1884.7988892861579</v>
      </c>
      <c r="BD17" s="552">
        <v>1884.7988892861579</v>
      </c>
      <c r="BE17" s="552">
        <v>1507.9308530613098</v>
      </c>
      <c r="BF17" s="552">
        <v>1130.9481397959821</v>
      </c>
      <c r="BG17" s="552">
        <v>1507.9308530613098</v>
      </c>
      <c r="BH17" s="552">
        <v>1884.7988892861579</v>
      </c>
      <c r="BI17" s="552">
        <v>1884.7988892861579</v>
      </c>
      <c r="BJ17" s="552">
        <v>2827.3153859380063</v>
      </c>
      <c r="BK17" s="552">
        <v>3015.8617061226196</v>
      </c>
      <c r="BL17" s="552">
        <v>3392.8444193879463</v>
      </c>
      <c r="BM17" s="552">
        <v>3769.8420610254007</v>
      </c>
      <c r="BN17" s="552">
        <v>3769.8420610254007</v>
      </c>
      <c r="BO17" s="552">
        <v>3392.8444193879463</v>
      </c>
      <c r="BP17" s="552">
        <v>4146.8098459186012</v>
      </c>
      <c r="BQ17" s="552">
        <v>4146.8098459186012</v>
      </c>
      <c r="BR17" s="552">
        <v>2638.878992857291</v>
      </c>
      <c r="BS17" s="552">
        <v>3015.8617061226196</v>
      </c>
      <c r="BT17" s="552">
        <v>3769.8420610254007</v>
      </c>
      <c r="BU17" s="552">
        <v>3769.8420610254007</v>
      </c>
      <c r="BV17" s="552">
        <v>3392.8444193879463</v>
      </c>
      <c r="BW17" s="552">
        <v>3392.8444193879463</v>
      </c>
      <c r="BX17" s="552">
        <v>3015.8617061226196</v>
      </c>
      <c r="BY17" s="552">
        <v>2261.8962795919642</v>
      </c>
      <c r="BZ17" s="552">
        <v>67290.845682595114</v>
      </c>
      <c r="CA17" s="552">
        <v>1884.7988892861579</v>
      </c>
      <c r="CB17" s="552">
        <v>1884.7988892861579</v>
      </c>
      <c r="CC17" s="552">
        <v>1884.7988892861579</v>
      </c>
      <c r="CD17" s="552">
        <v>1507.9308530613098</v>
      </c>
      <c r="CE17" s="552">
        <v>1130.9481397959821</v>
      </c>
      <c r="CF17" s="552">
        <v>1507.9308530613098</v>
      </c>
      <c r="CG17" s="552">
        <v>1884.7988892861579</v>
      </c>
      <c r="CH17" s="552">
        <v>1884.7988892861579</v>
      </c>
      <c r="CI17" s="552">
        <v>2827.3153859380063</v>
      </c>
      <c r="CJ17" s="552">
        <v>3015.8617061226196</v>
      </c>
      <c r="CK17" s="552">
        <v>3392.8444193879463</v>
      </c>
      <c r="CL17" s="552">
        <v>3769.8420610254007</v>
      </c>
      <c r="CM17" s="552"/>
      <c r="CN17" s="552">
        <v>3512.2613037142305</v>
      </c>
      <c r="CO17" s="552">
        <v>4292.7638156507264</v>
      </c>
      <c r="CP17" s="552">
        <v>4292.7638156507264</v>
      </c>
      <c r="CQ17" s="552">
        <v>2731.7587917777341</v>
      </c>
      <c r="CR17" s="552">
        <v>3122.0100477459832</v>
      </c>
      <c r="CS17" s="552">
        <v>3902.5280134838517</v>
      </c>
      <c r="CT17" s="552">
        <v>3902.5280134838517</v>
      </c>
      <c r="CU17" s="552">
        <v>3512.2613037142305</v>
      </c>
      <c r="CV17" s="552">
        <v>3512.2613037142305</v>
      </c>
      <c r="CW17" s="552">
        <v>3122.0100477459832</v>
      </c>
      <c r="CX17" s="552">
        <v>2341.5075358094869</v>
      </c>
      <c r="CY17" s="549"/>
      <c r="CZ17" s="549"/>
      <c r="DA17" s="549"/>
      <c r="DB17" s="549"/>
      <c r="DC17" s="549"/>
      <c r="DD17" s="549"/>
      <c r="DE17" s="549"/>
      <c r="DF17" s="549"/>
      <c r="DG17" s="549"/>
      <c r="DH17" s="549"/>
    </row>
    <row r="18" spans="1:112">
      <c r="A18" s="550" t="s">
        <v>1154</v>
      </c>
      <c r="B18" s="552">
        <f t="shared" si="29"/>
        <v>296661.59938700753</v>
      </c>
      <c r="C18" s="552">
        <f t="shared" ref="C18" si="30">SUM(D18:AA18)</f>
        <v>9569.7290124841147</v>
      </c>
      <c r="D18" s="552">
        <f>Inputs!$E$43/Inputs!$E$31*D29</f>
        <v>0</v>
      </c>
      <c r="E18" s="552">
        <f>Inputs!$E$43/Inputs!$E$31*E29</f>
        <v>0</v>
      </c>
      <c r="F18" s="552">
        <f>Inputs!$E$43/Inputs!$E$31*F29</f>
        <v>0</v>
      </c>
      <c r="G18" s="552">
        <f>Inputs!$E$43/Inputs!$E$31*G29</f>
        <v>0</v>
      </c>
      <c r="H18" s="552">
        <f>Inputs!$E$43/Inputs!$E$31*H29</f>
        <v>0</v>
      </c>
      <c r="I18" s="552">
        <f>Inputs!$E$43/Inputs!$E$31*I29</f>
        <v>0</v>
      </c>
      <c r="J18" s="552">
        <f>Inputs!$E$43/Inputs!$E$31*J29</f>
        <v>0</v>
      </c>
      <c r="K18" s="552">
        <f>Inputs!$E$43/Inputs!$E$31*K29</f>
        <v>0</v>
      </c>
      <c r="L18" s="552">
        <f>Inputs!$E$43/Inputs!$E$31*L29</f>
        <v>0</v>
      </c>
      <c r="M18" s="552">
        <f>Inputs!$E$43/Inputs!$E$31*M29</f>
        <v>215.13156911116101</v>
      </c>
      <c r="N18" s="552">
        <f>Inputs!$E$43/Inputs!$E$31*N29</f>
        <v>717.9109665844361</v>
      </c>
      <c r="O18" s="552">
        <f>Inputs!$E$43/Inputs!$E$31*O29</f>
        <v>1116.7503924646785</v>
      </c>
      <c r="P18" s="552">
        <f>Inputs!$E$43/Inputs!$E$31*P29</f>
        <v>1377.8089257681097</v>
      </c>
      <c r="Q18" s="552">
        <f>Inputs!$E$43/Inputs!$E$31*Q29</f>
        <v>1677.5427973387161</v>
      </c>
      <c r="R18" s="552">
        <f>Inputs!$E$43/Inputs!$E$31*R29</f>
        <v>1568.7684084622863</v>
      </c>
      <c r="S18" s="552">
        <f>Inputs!$E$43/Inputs!$E$31*S29</f>
        <v>1416.4842640352847</v>
      </c>
      <c r="T18" s="552">
        <f>Inputs!$E$43/Inputs!$E$31*T29</f>
        <v>1000.7243776631533</v>
      </c>
      <c r="U18" s="552">
        <f>Inputs!$E$43/Inputs!$E$31*U29</f>
        <v>478.60731105629071</v>
      </c>
      <c r="V18" s="552">
        <f>Inputs!$E$43/Inputs!$E$31*V29</f>
        <v>0</v>
      </c>
      <c r="W18" s="552">
        <f>Inputs!$E$43/Inputs!$E$31*W29</f>
        <v>0</v>
      </c>
      <c r="X18" s="552">
        <f>Inputs!$E$43/Inputs!$E$31*X29</f>
        <v>0</v>
      </c>
      <c r="Y18" s="552">
        <f>Inputs!$E$43/Inputs!$E$31*Y29</f>
        <v>0</v>
      </c>
      <c r="Z18" s="552">
        <f>Inputs!$E$43/Inputs!$E$31*Z29</f>
        <v>0</v>
      </c>
      <c r="AA18" s="552">
        <f>Inputs!$E$43/Inputs!$E$31*AA29</f>
        <v>0</v>
      </c>
      <c r="AB18" s="552">
        <f>C18</f>
        <v>9569.7290124841147</v>
      </c>
      <c r="AC18" s="552">
        <f t="shared" ref="AC18:CN18" si="31">D18</f>
        <v>0</v>
      </c>
      <c r="AD18" s="552">
        <f t="shared" si="31"/>
        <v>0</v>
      </c>
      <c r="AE18" s="552">
        <f t="shared" si="31"/>
        <v>0</v>
      </c>
      <c r="AF18" s="552">
        <f t="shared" si="31"/>
        <v>0</v>
      </c>
      <c r="AG18" s="552">
        <f t="shared" si="31"/>
        <v>0</v>
      </c>
      <c r="AH18" s="552">
        <f t="shared" si="31"/>
        <v>0</v>
      </c>
      <c r="AI18" s="552">
        <f t="shared" si="31"/>
        <v>0</v>
      </c>
      <c r="AJ18" s="552">
        <f t="shared" si="31"/>
        <v>0</v>
      </c>
      <c r="AK18" s="552">
        <f t="shared" si="31"/>
        <v>0</v>
      </c>
      <c r="AL18" s="552">
        <f t="shared" si="31"/>
        <v>215.13156911116101</v>
      </c>
      <c r="AM18" s="552">
        <f t="shared" si="31"/>
        <v>717.9109665844361</v>
      </c>
      <c r="AN18" s="552">
        <f t="shared" si="31"/>
        <v>1116.7503924646785</v>
      </c>
      <c r="AO18" s="552">
        <f t="shared" si="31"/>
        <v>1377.8089257681097</v>
      </c>
      <c r="AP18" s="552">
        <f t="shared" si="31"/>
        <v>1677.5427973387161</v>
      </c>
      <c r="AQ18" s="552">
        <f t="shared" si="31"/>
        <v>1568.7684084622863</v>
      </c>
      <c r="AR18" s="552">
        <f t="shared" si="31"/>
        <v>1416.4842640352847</v>
      </c>
      <c r="AS18" s="552">
        <f t="shared" si="31"/>
        <v>1000.7243776631533</v>
      </c>
      <c r="AT18" s="552">
        <f t="shared" si="31"/>
        <v>478.60731105629071</v>
      </c>
      <c r="AU18" s="552">
        <f t="shared" si="31"/>
        <v>0</v>
      </c>
      <c r="AV18" s="552">
        <f t="shared" si="31"/>
        <v>0</v>
      </c>
      <c r="AW18" s="552">
        <f t="shared" si="31"/>
        <v>0</v>
      </c>
      <c r="AX18" s="552">
        <f t="shared" si="31"/>
        <v>0</v>
      </c>
      <c r="AY18" s="552">
        <f t="shared" si="31"/>
        <v>0</v>
      </c>
      <c r="AZ18" s="552">
        <f t="shared" si="31"/>
        <v>0</v>
      </c>
      <c r="BA18" s="552">
        <f t="shared" si="31"/>
        <v>9569.7290124841147</v>
      </c>
      <c r="BB18" s="552">
        <f t="shared" si="31"/>
        <v>0</v>
      </c>
      <c r="BC18" s="552">
        <f t="shared" si="31"/>
        <v>0</v>
      </c>
      <c r="BD18" s="552">
        <f t="shared" si="31"/>
        <v>0</v>
      </c>
      <c r="BE18" s="552">
        <f t="shared" si="31"/>
        <v>0</v>
      </c>
      <c r="BF18" s="552">
        <f t="shared" si="31"/>
        <v>0</v>
      </c>
      <c r="BG18" s="552">
        <f t="shared" si="31"/>
        <v>0</v>
      </c>
      <c r="BH18" s="552">
        <f t="shared" si="31"/>
        <v>0</v>
      </c>
      <c r="BI18" s="552">
        <f t="shared" si="31"/>
        <v>0</v>
      </c>
      <c r="BJ18" s="552">
        <f t="shared" si="31"/>
        <v>0</v>
      </c>
      <c r="BK18" s="552">
        <f t="shared" si="31"/>
        <v>215.13156911116101</v>
      </c>
      <c r="BL18" s="552">
        <f t="shared" si="31"/>
        <v>717.9109665844361</v>
      </c>
      <c r="BM18" s="552">
        <f t="shared" si="31"/>
        <v>1116.7503924646785</v>
      </c>
      <c r="BN18" s="552">
        <f t="shared" si="31"/>
        <v>1377.8089257681097</v>
      </c>
      <c r="BO18" s="552">
        <f t="shared" si="31"/>
        <v>1677.5427973387161</v>
      </c>
      <c r="BP18" s="552">
        <f t="shared" si="31"/>
        <v>1568.7684084622863</v>
      </c>
      <c r="BQ18" s="552">
        <f t="shared" si="31"/>
        <v>1416.4842640352847</v>
      </c>
      <c r="BR18" s="552">
        <f t="shared" si="31"/>
        <v>1000.7243776631533</v>
      </c>
      <c r="BS18" s="552">
        <f t="shared" si="31"/>
        <v>478.60731105629071</v>
      </c>
      <c r="BT18" s="552">
        <f t="shared" si="31"/>
        <v>0</v>
      </c>
      <c r="BU18" s="552">
        <f t="shared" si="31"/>
        <v>0</v>
      </c>
      <c r="BV18" s="552">
        <f t="shared" si="31"/>
        <v>0</v>
      </c>
      <c r="BW18" s="552">
        <f t="shared" si="31"/>
        <v>0</v>
      </c>
      <c r="BX18" s="552">
        <f t="shared" si="31"/>
        <v>0</v>
      </c>
      <c r="BY18" s="552">
        <f t="shared" si="31"/>
        <v>0</v>
      </c>
      <c r="BZ18" s="552">
        <f t="shared" si="31"/>
        <v>9569.7290124841147</v>
      </c>
      <c r="CA18" s="552">
        <f t="shared" si="31"/>
        <v>0</v>
      </c>
      <c r="CB18" s="552">
        <f t="shared" si="31"/>
        <v>0</v>
      </c>
      <c r="CC18" s="552">
        <f t="shared" si="31"/>
        <v>0</v>
      </c>
      <c r="CD18" s="552">
        <f t="shared" si="31"/>
        <v>0</v>
      </c>
      <c r="CE18" s="552">
        <f t="shared" si="31"/>
        <v>0</v>
      </c>
      <c r="CF18" s="552">
        <f t="shared" si="31"/>
        <v>0</v>
      </c>
      <c r="CG18" s="552">
        <f t="shared" si="31"/>
        <v>0</v>
      </c>
      <c r="CH18" s="552">
        <f t="shared" si="31"/>
        <v>0</v>
      </c>
      <c r="CI18" s="552">
        <f t="shared" si="31"/>
        <v>0</v>
      </c>
      <c r="CJ18" s="552">
        <f t="shared" si="31"/>
        <v>215.13156911116101</v>
      </c>
      <c r="CK18" s="552">
        <f t="shared" si="31"/>
        <v>717.9109665844361</v>
      </c>
      <c r="CL18" s="552">
        <f t="shared" si="31"/>
        <v>1116.7503924646785</v>
      </c>
      <c r="CM18" s="552">
        <f t="shared" si="31"/>
        <v>1377.8089257681097</v>
      </c>
      <c r="CN18" s="552">
        <f t="shared" si="31"/>
        <v>1677.5427973387161</v>
      </c>
      <c r="CO18" s="552">
        <f t="shared" ref="CO18:CX18" si="32">BP18</f>
        <v>1568.7684084622863</v>
      </c>
      <c r="CP18" s="552">
        <f t="shared" si="32"/>
        <v>1416.4842640352847</v>
      </c>
      <c r="CQ18" s="552">
        <f t="shared" si="32"/>
        <v>1000.7243776631533</v>
      </c>
      <c r="CR18" s="552">
        <f t="shared" si="32"/>
        <v>478.60731105629071</v>
      </c>
      <c r="CS18" s="552">
        <f t="shared" si="32"/>
        <v>0</v>
      </c>
      <c r="CT18" s="552">
        <f t="shared" si="32"/>
        <v>0</v>
      </c>
      <c r="CU18" s="552">
        <f t="shared" si="32"/>
        <v>0</v>
      </c>
      <c r="CV18" s="552">
        <f t="shared" si="32"/>
        <v>0</v>
      </c>
      <c r="CW18" s="552">
        <f t="shared" si="32"/>
        <v>0</v>
      </c>
      <c r="CX18" s="552">
        <f t="shared" si="32"/>
        <v>0</v>
      </c>
      <c r="CY18" s="549"/>
      <c r="CZ18" s="549"/>
      <c r="DA18" s="549"/>
      <c r="DB18" s="549"/>
      <c r="DC18" s="549"/>
      <c r="DD18" s="549"/>
      <c r="DE18" s="549"/>
      <c r="DF18" s="549"/>
      <c r="DG18" s="549"/>
      <c r="DH18" s="549"/>
    </row>
    <row r="19" spans="1:112">
      <c r="A19" s="547" t="s">
        <v>1196</v>
      </c>
      <c r="B19" s="548">
        <f t="shared" ref="B19:AG19" si="33">SUM(B17:B18)</f>
        <v>2382677.815547456</v>
      </c>
      <c r="C19" s="548">
        <f t="shared" si="33"/>
        <v>76860.574695079224</v>
      </c>
      <c r="D19" s="548">
        <f t="shared" si="33"/>
        <v>1884.7988892861579</v>
      </c>
      <c r="E19" s="548">
        <f t="shared" si="33"/>
        <v>1884.7988892861579</v>
      </c>
      <c r="F19" s="548">
        <f t="shared" si="33"/>
        <v>1884.7988892861579</v>
      </c>
      <c r="G19" s="548">
        <f t="shared" si="33"/>
        <v>1507.9308530613098</v>
      </c>
      <c r="H19" s="548">
        <f t="shared" si="33"/>
        <v>1130.9481397959821</v>
      </c>
      <c r="I19" s="548">
        <f t="shared" si="33"/>
        <v>1507.9308530613098</v>
      </c>
      <c r="J19" s="548">
        <f t="shared" si="33"/>
        <v>1884.7988892861579</v>
      </c>
      <c r="K19" s="548">
        <f t="shared" si="33"/>
        <v>1884.7988892861579</v>
      </c>
      <c r="L19" s="548">
        <f t="shared" si="33"/>
        <v>2827.3153859380063</v>
      </c>
      <c r="M19" s="548">
        <f t="shared" si="33"/>
        <v>3230.9932752337804</v>
      </c>
      <c r="N19" s="548">
        <f t="shared" si="33"/>
        <v>4110.7553859723821</v>
      </c>
      <c r="O19" s="548">
        <f t="shared" si="33"/>
        <v>4886.5924534900787</v>
      </c>
      <c r="P19" s="548">
        <f t="shared" si="33"/>
        <v>5147.6509867935101</v>
      </c>
      <c r="Q19" s="548">
        <f t="shared" si="33"/>
        <v>5070.3872167266627</v>
      </c>
      <c r="R19" s="548">
        <f t="shared" si="33"/>
        <v>5715.5782543808873</v>
      </c>
      <c r="S19" s="548">
        <f t="shared" si="33"/>
        <v>5563.2941099538857</v>
      </c>
      <c r="T19" s="548">
        <f t="shared" si="33"/>
        <v>3639.6033705204445</v>
      </c>
      <c r="U19" s="548">
        <f t="shared" si="33"/>
        <v>3494.4690171789102</v>
      </c>
      <c r="V19" s="548">
        <f t="shared" si="33"/>
        <v>3769.8420610254007</v>
      </c>
      <c r="W19" s="548">
        <f t="shared" si="33"/>
        <v>3769.8420610254007</v>
      </c>
      <c r="X19" s="548">
        <f t="shared" si="33"/>
        <v>3392.8444193879463</v>
      </c>
      <c r="Y19" s="548">
        <f t="shared" si="33"/>
        <v>3392.8444193879463</v>
      </c>
      <c r="Z19" s="548">
        <f t="shared" si="33"/>
        <v>3015.8617061226196</v>
      </c>
      <c r="AA19" s="548">
        <f t="shared" si="33"/>
        <v>2261.8962795919642</v>
      </c>
      <c r="AB19" s="548">
        <f t="shared" si="33"/>
        <v>76860.574695079224</v>
      </c>
      <c r="AC19" s="548">
        <f t="shared" si="33"/>
        <v>1884.7988892861579</v>
      </c>
      <c r="AD19" s="548">
        <f t="shared" si="33"/>
        <v>1884.7988892861579</v>
      </c>
      <c r="AE19" s="548">
        <f t="shared" si="33"/>
        <v>1884.7988892861579</v>
      </c>
      <c r="AF19" s="548">
        <f t="shared" si="33"/>
        <v>1507.9308530613098</v>
      </c>
      <c r="AG19" s="548">
        <f t="shared" si="33"/>
        <v>1130.9481397959821</v>
      </c>
      <c r="AH19" s="548">
        <f t="shared" ref="AH19:BM19" si="34">SUM(AH17:AH18)</f>
        <v>1507.9308530613098</v>
      </c>
      <c r="AI19" s="548">
        <f t="shared" si="34"/>
        <v>1884.7988892861579</v>
      </c>
      <c r="AJ19" s="548">
        <f t="shared" si="34"/>
        <v>1884.7988892861579</v>
      </c>
      <c r="AK19" s="548">
        <f t="shared" si="34"/>
        <v>2827.3153859380063</v>
      </c>
      <c r="AL19" s="548">
        <f t="shared" si="34"/>
        <v>3230.9932752337804</v>
      </c>
      <c r="AM19" s="548">
        <f t="shared" si="34"/>
        <v>4110.7553859723821</v>
      </c>
      <c r="AN19" s="548">
        <f t="shared" si="34"/>
        <v>4886.5924534900787</v>
      </c>
      <c r="AO19" s="548">
        <f t="shared" si="34"/>
        <v>5147.6509867935101</v>
      </c>
      <c r="AP19" s="548">
        <f t="shared" si="34"/>
        <v>5070.3872167266627</v>
      </c>
      <c r="AQ19" s="548">
        <f t="shared" si="34"/>
        <v>5715.5782543808873</v>
      </c>
      <c r="AR19" s="548">
        <f t="shared" si="34"/>
        <v>5563.2941099538857</v>
      </c>
      <c r="AS19" s="548">
        <f t="shared" si="34"/>
        <v>3639.6033705204445</v>
      </c>
      <c r="AT19" s="548">
        <f t="shared" si="34"/>
        <v>3494.4690171789102</v>
      </c>
      <c r="AU19" s="548">
        <f t="shared" si="34"/>
        <v>3769.8420610254007</v>
      </c>
      <c r="AV19" s="548">
        <f t="shared" si="34"/>
        <v>3769.8420610254007</v>
      </c>
      <c r="AW19" s="548">
        <f t="shared" si="34"/>
        <v>3392.8444193879463</v>
      </c>
      <c r="AX19" s="548">
        <f t="shared" si="34"/>
        <v>3392.8444193879463</v>
      </c>
      <c r="AY19" s="548">
        <f t="shared" si="34"/>
        <v>3015.8617061226196</v>
      </c>
      <c r="AZ19" s="548">
        <f t="shared" si="34"/>
        <v>2261.8962795919642</v>
      </c>
      <c r="BA19" s="548">
        <f t="shared" si="34"/>
        <v>76860.574695079224</v>
      </c>
      <c r="BB19" s="548">
        <f t="shared" si="34"/>
        <v>1884.7988892861579</v>
      </c>
      <c r="BC19" s="548">
        <f t="shared" si="34"/>
        <v>1884.7988892861579</v>
      </c>
      <c r="BD19" s="548">
        <f t="shared" si="34"/>
        <v>1884.7988892861579</v>
      </c>
      <c r="BE19" s="548">
        <f t="shared" si="34"/>
        <v>1507.9308530613098</v>
      </c>
      <c r="BF19" s="548">
        <f t="shared" si="34"/>
        <v>1130.9481397959821</v>
      </c>
      <c r="BG19" s="548">
        <f t="shared" si="34"/>
        <v>1507.9308530613098</v>
      </c>
      <c r="BH19" s="548">
        <f t="shared" si="34"/>
        <v>1884.7988892861579</v>
      </c>
      <c r="BI19" s="548">
        <f t="shared" si="34"/>
        <v>1884.7988892861579</v>
      </c>
      <c r="BJ19" s="548">
        <f t="shared" si="34"/>
        <v>2827.3153859380063</v>
      </c>
      <c r="BK19" s="548">
        <f t="shared" si="34"/>
        <v>3230.9932752337804</v>
      </c>
      <c r="BL19" s="548">
        <f t="shared" si="34"/>
        <v>4110.7553859723821</v>
      </c>
      <c r="BM19" s="548">
        <f t="shared" si="34"/>
        <v>4886.5924534900787</v>
      </c>
      <c r="BN19" s="548">
        <f t="shared" ref="BN19:CS19" si="35">SUM(BN17:BN18)</f>
        <v>5147.6509867935101</v>
      </c>
      <c r="BO19" s="548">
        <f t="shared" si="35"/>
        <v>5070.3872167266627</v>
      </c>
      <c r="BP19" s="548">
        <f t="shared" si="35"/>
        <v>5715.5782543808873</v>
      </c>
      <c r="BQ19" s="548">
        <f t="shared" si="35"/>
        <v>5563.2941099538857</v>
      </c>
      <c r="BR19" s="548">
        <f t="shared" si="35"/>
        <v>3639.6033705204445</v>
      </c>
      <c r="BS19" s="548">
        <f t="shared" si="35"/>
        <v>3494.4690171789102</v>
      </c>
      <c r="BT19" s="548">
        <f t="shared" si="35"/>
        <v>3769.8420610254007</v>
      </c>
      <c r="BU19" s="548">
        <f t="shared" si="35"/>
        <v>3769.8420610254007</v>
      </c>
      <c r="BV19" s="548">
        <f t="shared" si="35"/>
        <v>3392.8444193879463</v>
      </c>
      <c r="BW19" s="548">
        <f t="shared" si="35"/>
        <v>3392.8444193879463</v>
      </c>
      <c r="BX19" s="548">
        <f t="shared" si="35"/>
        <v>3015.8617061226196</v>
      </c>
      <c r="BY19" s="548">
        <f t="shared" si="35"/>
        <v>2261.8962795919642</v>
      </c>
      <c r="BZ19" s="548">
        <f t="shared" si="35"/>
        <v>76860.574695079224</v>
      </c>
      <c r="CA19" s="548">
        <f t="shared" si="35"/>
        <v>1884.7988892861579</v>
      </c>
      <c r="CB19" s="548">
        <f t="shared" si="35"/>
        <v>1884.7988892861579</v>
      </c>
      <c r="CC19" s="548">
        <f t="shared" si="35"/>
        <v>1884.7988892861579</v>
      </c>
      <c r="CD19" s="548">
        <f t="shared" si="35"/>
        <v>1507.9308530613098</v>
      </c>
      <c r="CE19" s="548">
        <f t="shared" si="35"/>
        <v>1130.9481397959821</v>
      </c>
      <c r="CF19" s="548">
        <f t="shared" si="35"/>
        <v>1507.9308530613098</v>
      </c>
      <c r="CG19" s="548">
        <f t="shared" si="35"/>
        <v>1884.7988892861579</v>
      </c>
      <c r="CH19" s="548">
        <f t="shared" si="35"/>
        <v>1884.7988892861579</v>
      </c>
      <c r="CI19" s="548">
        <f t="shared" si="35"/>
        <v>2827.3153859380063</v>
      </c>
      <c r="CJ19" s="548">
        <f t="shared" si="35"/>
        <v>3230.9932752337804</v>
      </c>
      <c r="CK19" s="548">
        <f t="shared" si="35"/>
        <v>4110.7553859723821</v>
      </c>
      <c r="CL19" s="548">
        <f t="shared" si="35"/>
        <v>4886.5924534900787</v>
      </c>
      <c r="CM19" s="548">
        <f t="shared" si="35"/>
        <v>1377.8089257681097</v>
      </c>
      <c r="CN19" s="548">
        <f t="shared" si="35"/>
        <v>5189.8041010529469</v>
      </c>
      <c r="CO19" s="548">
        <f t="shared" si="35"/>
        <v>5861.5322241130125</v>
      </c>
      <c r="CP19" s="548">
        <f t="shared" si="35"/>
        <v>5709.2480796860109</v>
      </c>
      <c r="CQ19" s="548">
        <f t="shared" si="35"/>
        <v>3732.4831694408877</v>
      </c>
      <c r="CR19" s="548">
        <f t="shared" si="35"/>
        <v>3600.6173588022739</v>
      </c>
      <c r="CS19" s="548">
        <f t="shared" si="35"/>
        <v>3902.5280134838517</v>
      </c>
      <c r="CT19" s="548">
        <f t="shared" ref="CT19:CX19" si="36">SUM(CT17:CT18)</f>
        <v>3902.5280134838517</v>
      </c>
      <c r="CU19" s="548">
        <f t="shared" si="36"/>
        <v>3512.2613037142305</v>
      </c>
      <c r="CV19" s="548">
        <f t="shared" si="36"/>
        <v>3512.2613037142305</v>
      </c>
      <c r="CW19" s="548">
        <f t="shared" si="36"/>
        <v>3122.0100477459832</v>
      </c>
      <c r="CX19" s="548">
        <f t="shared" si="36"/>
        <v>2341.5075358094869</v>
      </c>
      <c r="CY19" s="549"/>
      <c r="CZ19" s="549"/>
      <c r="DA19" s="549"/>
      <c r="DB19" s="549"/>
      <c r="DC19" s="549"/>
      <c r="DD19" s="549"/>
      <c r="DE19" s="549"/>
      <c r="DF19" s="549"/>
      <c r="DG19" s="549"/>
      <c r="DH19" s="549"/>
    </row>
    <row r="20" spans="1:112">
      <c r="A20" s="547"/>
      <c r="B20" s="548"/>
      <c r="C20" s="548"/>
      <c r="D20" s="548"/>
      <c r="E20" s="548"/>
      <c r="F20" s="548"/>
      <c r="G20" s="548"/>
      <c r="H20" s="548"/>
      <c r="I20" s="548"/>
      <c r="J20" s="548"/>
      <c r="K20" s="548"/>
      <c r="L20" s="548"/>
      <c r="M20" s="548"/>
      <c r="N20" s="548"/>
      <c r="O20" s="548"/>
      <c r="P20" s="548"/>
      <c r="Q20" s="548"/>
      <c r="R20" s="548"/>
      <c r="S20" s="548"/>
      <c r="T20" s="548"/>
      <c r="U20" s="548"/>
      <c r="V20" s="548"/>
      <c r="W20" s="548"/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8"/>
      <c r="AP20" s="548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  <c r="BK20" s="548"/>
      <c r="BL20" s="548"/>
      <c r="BM20" s="548"/>
      <c r="BN20" s="548"/>
      <c r="BO20" s="548"/>
      <c r="BP20" s="548"/>
      <c r="BQ20" s="548"/>
      <c r="BR20" s="548"/>
      <c r="BS20" s="548"/>
      <c r="BT20" s="548"/>
      <c r="BU20" s="548"/>
      <c r="BV20" s="548"/>
      <c r="BW20" s="548"/>
      <c r="BX20" s="548"/>
      <c r="BY20" s="548"/>
      <c r="BZ20" s="548"/>
      <c r="CA20" s="548"/>
      <c r="CB20" s="548"/>
      <c r="CC20" s="548"/>
      <c r="CD20" s="548"/>
      <c r="CE20" s="548"/>
      <c r="CF20" s="548"/>
      <c r="CG20" s="548"/>
      <c r="CH20" s="548"/>
      <c r="CI20" s="548"/>
      <c r="CJ20" s="548"/>
      <c r="CK20" s="548"/>
      <c r="CL20" s="548"/>
      <c r="CM20" s="548"/>
      <c r="CN20" s="548"/>
      <c r="CO20" s="548"/>
      <c r="CP20" s="548"/>
      <c r="CQ20" s="548"/>
      <c r="CR20" s="548"/>
      <c r="CS20" s="548"/>
      <c r="CT20" s="548"/>
      <c r="CU20" s="548"/>
      <c r="CV20" s="548"/>
      <c r="CW20" s="548"/>
      <c r="CX20" s="548"/>
      <c r="CY20" s="549"/>
      <c r="CZ20" s="549"/>
      <c r="DA20" s="549"/>
      <c r="DB20" s="549"/>
      <c r="DC20" s="549"/>
      <c r="DD20" s="549"/>
      <c r="DE20" s="549"/>
      <c r="DF20" s="549"/>
      <c r="DG20" s="549"/>
      <c r="DH20" s="549"/>
    </row>
    <row r="21" spans="1:112">
      <c r="A21" s="550" t="s">
        <v>1155</v>
      </c>
      <c r="B21" s="552">
        <f>4*AB21+4*BA21+19*C21+BZ21*4</f>
        <v>1116000</v>
      </c>
      <c r="C21" s="552">
        <f t="shared" ref="C21:C22" si="37">SUM(D21:AA21)</f>
        <v>36000</v>
      </c>
      <c r="D21" s="552">
        <f>Inputs!$E$46</f>
        <v>1500</v>
      </c>
      <c r="E21" s="552">
        <f>Inputs!$E$46</f>
        <v>1500</v>
      </c>
      <c r="F21" s="552">
        <f>Inputs!$E$46</f>
        <v>1500</v>
      </c>
      <c r="G21" s="552">
        <f>Inputs!$E$46</f>
        <v>1500</v>
      </c>
      <c r="H21" s="552">
        <f>Inputs!$E$46</f>
        <v>1500</v>
      </c>
      <c r="I21" s="552">
        <f>Inputs!$E$46</f>
        <v>1500</v>
      </c>
      <c r="J21" s="552">
        <f>Inputs!$E$45</f>
        <v>1500</v>
      </c>
      <c r="K21" s="552">
        <f>Inputs!$E$45</f>
        <v>1500</v>
      </c>
      <c r="L21" s="552">
        <f>Inputs!$E$45</f>
        <v>1500</v>
      </c>
      <c r="M21" s="552">
        <f>Inputs!$E$45</f>
        <v>1500</v>
      </c>
      <c r="N21" s="552">
        <f>Inputs!$E$45</f>
        <v>1500</v>
      </c>
      <c r="O21" s="552">
        <f>Inputs!$E$45</f>
        <v>1500</v>
      </c>
      <c r="P21" s="552">
        <f>Inputs!$E$45</f>
        <v>1500</v>
      </c>
      <c r="Q21" s="552">
        <f>Inputs!$E$45</f>
        <v>1500</v>
      </c>
      <c r="R21" s="552">
        <f>Inputs!$E$45</f>
        <v>1500</v>
      </c>
      <c r="S21" s="552">
        <f>Inputs!$E$45</f>
        <v>1500</v>
      </c>
      <c r="T21" s="552">
        <f>Inputs!$E$45</f>
        <v>1500</v>
      </c>
      <c r="U21" s="552">
        <f>Inputs!$E$45</f>
        <v>1500</v>
      </c>
      <c r="V21" s="552">
        <f>Inputs!$E$45</f>
        <v>1500</v>
      </c>
      <c r="W21" s="552">
        <f>Inputs!$E$45</f>
        <v>1500</v>
      </c>
      <c r="X21" s="552">
        <f>Inputs!$E$45</f>
        <v>1500</v>
      </c>
      <c r="Y21" s="552">
        <f>Inputs!$E$46</f>
        <v>1500</v>
      </c>
      <c r="Z21" s="552">
        <f>Inputs!$E$46</f>
        <v>1500</v>
      </c>
      <c r="AA21" s="552">
        <f>Inputs!$E$46</f>
        <v>1500</v>
      </c>
      <c r="AB21" s="552">
        <f t="shared" ref="AB21:AB22" si="38">SUM(AC21:AZ21)</f>
        <v>36000</v>
      </c>
      <c r="AC21" s="552">
        <f>Inputs!$E$46</f>
        <v>1500</v>
      </c>
      <c r="AD21" s="552">
        <f>Inputs!$E$46</f>
        <v>1500</v>
      </c>
      <c r="AE21" s="552">
        <f>Inputs!$E$46</f>
        <v>1500</v>
      </c>
      <c r="AF21" s="552">
        <f>Inputs!$E$46</f>
        <v>1500</v>
      </c>
      <c r="AG21" s="552">
        <f>Inputs!$E$46</f>
        <v>1500</v>
      </c>
      <c r="AH21" s="552">
        <f>Inputs!$E$46</f>
        <v>1500</v>
      </c>
      <c r="AI21" s="552">
        <f>Inputs!$E$45</f>
        <v>1500</v>
      </c>
      <c r="AJ21" s="552">
        <f>Inputs!$E$45</f>
        <v>1500</v>
      </c>
      <c r="AK21" s="552">
        <f>Inputs!$E$45</f>
        <v>1500</v>
      </c>
      <c r="AL21" s="552">
        <f>Inputs!$E$45</f>
        <v>1500</v>
      </c>
      <c r="AM21" s="552">
        <f>Inputs!$E$45</f>
        <v>1500</v>
      </c>
      <c r="AN21" s="552">
        <f>Inputs!$E$45</f>
        <v>1500</v>
      </c>
      <c r="AO21" s="552">
        <f>Inputs!$E$45</f>
        <v>1500</v>
      </c>
      <c r="AP21" s="552">
        <f>Inputs!$E$45</f>
        <v>1500</v>
      </c>
      <c r="AQ21" s="552">
        <f>Inputs!$E$45</f>
        <v>1500</v>
      </c>
      <c r="AR21" s="552">
        <f>Inputs!$E$45</f>
        <v>1500</v>
      </c>
      <c r="AS21" s="552">
        <f>Inputs!$E$45</f>
        <v>1500</v>
      </c>
      <c r="AT21" s="552">
        <f>Inputs!$E$45</f>
        <v>1500</v>
      </c>
      <c r="AU21" s="552">
        <f>Inputs!$E$45</f>
        <v>1500</v>
      </c>
      <c r="AV21" s="552">
        <f>Inputs!$E$45</f>
        <v>1500</v>
      </c>
      <c r="AW21" s="552">
        <f>Inputs!$E$45</f>
        <v>1500</v>
      </c>
      <c r="AX21" s="552">
        <f>Inputs!$E$46</f>
        <v>1500</v>
      </c>
      <c r="AY21" s="552">
        <f>Inputs!$E$46</f>
        <v>1500</v>
      </c>
      <c r="AZ21" s="552">
        <f>Inputs!$E$46</f>
        <v>1500</v>
      </c>
      <c r="BA21" s="552">
        <f t="shared" ref="BA21:BA22" si="39">SUM(BB21:BY21)</f>
        <v>36000</v>
      </c>
      <c r="BB21" s="552">
        <f>Inputs!$E$46</f>
        <v>1500</v>
      </c>
      <c r="BC21" s="552">
        <f>Inputs!$E$46</f>
        <v>1500</v>
      </c>
      <c r="BD21" s="552">
        <f>Inputs!$E$46</f>
        <v>1500</v>
      </c>
      <c r="BE21" s="552">
        <f>Inputs!$E$46</f>
        <v>1500</v>
      </c>
      <c r="BF21" s="552">
        <f>Inputs!$E$46</f>
        <v>1500</v>
      </c>
      <c r="BG21" s="552">
        <f>Inputs!$E$46</f>
        <v>1500</v>
      </c>
      <c r="BH21" s="552">
        <f>Inputs!$E$46</f>
        <v>1500</v>
      </c>
      <c r="BI21" s="552">
        <f>Inputs!$E$46</f>
        <v>1500</v>
      </c>
      <c r="BJ21" s="552">
        <f>Inputs!$E$46</f>
        <v>1500</v>
      </c>
      <c r="BK21" s="552">
        <f>Inputs!$E$46</f>
        <v>1500</v>
      </c>
      <c r="BL21" s="552">
        <f>Inputs!$E$46</f>
        <v>1500</v>
      </c>
      <c r="BM21" s="552">
        <f>Inputs!$E$46</f>
        <v>1500</v>
      </c>
      <c r="BN21" s="552">
        <f>Inputs!$E$46</f>
        <v>1500</v>
      </c>
      <c r="BO21" s="552">
        <f>Inputs!$E$46</f>
        <v>1500</v>
      </c>
      <c r="BP21" s="552">
        <f>Inputs!$E$46</f>
        <v>1500</v>
      </c>
      <c r="BQ21" s="552">
        <f>Inputs!$E$46</f>
        <v>1500</v>
      </c>
      <c r="BR21" s="552">
        <f>Inputs!$E$46</f>
        <v>1500</v>
      </c>
      <c r="BS21" s="552">
        <f>Inputs!$E$46</f>
        <v>1500</v>
      </c>
      <c r="BT21" s="552">
        <f>Inputs!$E$46</f>
        <v>1500</v>
      </c>
      <c r="BU21" s="552">
        <f>Inputs!$E$46</f>
        <v>1500</v>
      </c>
      <c r="BV21" s="552">
        <f>Inputs!$E$46</f>
        <v>1500</v>
      </c>
      <c r="BW21" s="552">
        <f>Inputs!$E$46</f>
        <v>1500</v>
      </c>
      <c r="BX21" s="552">
        <f>Inputs!$E$46</f>
        <v>1500</v>
      </c>
      <c r="BY21" s="552">
        <f>Inputs!$E$46</f>
        <v>1500</v>
      </c>
      <c r="BZ21" s="552">
        <f t="shared" ref="BZ21:BZ22" si="40">SUM(CA21:CX21)</f>
        <v>36000</v>
      </c>
      <c r="CA21" s="552">
        <f>Inputs!$E$46</f>
        <v>1500</v>
      </c>
      <c r="CB21" s="552">
        <f>Inputs!$E$46</f>
        <v>1500</v>
      </c>
      <c r="CC21" s="552">
        <f>Inputs!$E$46</f>
        <v>1500</v>
      </c>
      <c r="CD21" s="552">
        <f>Inputs!$E$46</f>
        <v>1500</v>
      </c>
      <c r="CE21" s="552">
        <f>Inputs!$E$46</f>
        <v>1500</v>
      </c>
      <c r="CF21" s="552">
        <f>Inputs!$E$46</f>
        <v>1500</v>
      </c>
      <c r="CG21" s="552">
        <f>Inputs!$E$45</f>
        <v>1500</v>
      </c>
      <c r="CH21" s="552">
        <f>Inputs!$E$45</f>
        <v>1500</v>
      </c>
      <c r="CI21" s="552">
        <f>Inputs!$E$45</f>
        <v>1500</v>
      </c>
      <c r="CJ21" s="552">
        <f>Inputs!$E$45</f>
        <v>1500</v>
      </c>
      <c r="CK21" s="552">
        <f>Inputs!$E$45</f>
        <v>1500</v>
      </c>
      <c r="CL21" s="552">
        <f>Inputs!$E$45</f>
        <v>1500</v>
      </c>
      <c r="CM21" s="552">
        <f>Inputs!$E$45</f>
        <v>1500</v>
      </c>
      <c r="CN21" s="552">
        <f>Inputs!$E$45</f>
        <v>1500</v>
      </c>
      <c r="CO21" s="552">
        <f>Inputs!$E$45</f>
        <v>1500</v>
      </c>
      <c r="CP21" s="552">
        <f>Inputs!$E$45</f>
        <v>1500</v>
      </c>
      <c r="CQ21" s="552">
        <f>Inputs!$E$45</f>
        <v>1500</v>
      </c>
      <c r="CR21" s="552">
        <f>Inputs!$E$45</f>
        <v>1500</v>
      </c>
      <c r="CS21" s="552">
        <f>Inputs!$E$45</f>
        <v>1500</v>
      </c>
      <c r="CT21" s="552">
        <f>Inputs!$E$45</f>
        <v>1500</v>
      </c>
      <c r="CU21" s="552">
        <f>Inputs!$E$45</f>
        <v>1500</v>
      </c>
      <c r="CV21" s="552">
        <f>Inputs!$E$46</f>
        <v>1500</v>
      </c>
      <c r="CW21" s="552">
        <f>Inputs!$E$46</f>
        <v>1500</v>
      </c>
      <c r="CX21" s="552">
        <f>Inputs!$E$46</f>
        <v>1500</v>
      </c>
      <c r="CY21" s="549"/>
      <c r="CZ21" s="549"/>
      <c r="DA21" s="549"/>
      <c r="DB21" s="549"/>
      <c r="DC21" s="549"/>
      <c r="DD21" s="549"/>
      <c r="DE21" s="549"/>
      <c r="DF21" s="549"/>
      <c r="DG21" s="549"/>
      <c r="DH21" s="549"/>
    </row>
    <row r="22" spans="1:112">
      <c r="A22" s="550" t="s">
        <v>1144</v>
      </c>
      <c r="B22" s="552">
        <f>4*AB22+4*BA22+19*C22+BZ22*4</f>
        <v>-237279.97202463332</v>
      </c>
      <c r="C22" s="552">
        <f t="shared" si="37"/>
        <v>-7686.0574695079231</v>
      </c>
      <c r="D22" s="552">
        <f t="shared" ref="D22:AA22" si="41">0.1*D19*-1</f>
        <v>-188.47988892861579</v>
      </c>
      <c r="E22" s="552">
        <f t="shared" si="41"/>
        <v>-188.47988892861579</v>
      </c>
      <c r="F22" s="552">
        <f t="shared" si="41"/>
        <v>-188.47988892861579</v>
      </c>
      <c r="G22" s="552">
        <f t="shared" si="41"/>
        <v>-150.79308530613099</v>
      </c>
      <c r="H22" s="552">
        <f t="shared" si="41"/>
        <v>-113.09481397959821</v>
      </c>
      <c r="I22" s="552">
        <f t="shared" si="41"/>
        <v>-150.79308530613099</v>
      </c>
      <c r="J22" s="552">
        <f t="shared" si="41"/>
        <v>-188.47988892861579</v>
      </c>
      <c r="K22" s="552">
        <f t="shared" si="41"/>
        <v>-188.47988892861579</v>
      </c>
      <c r="L22" s="552">
        <f t="shared" si="41"/>
        <v>-282.73153859380062</v>
      </c>
      <c r="M22" s="552">
        <f t="shared" si="41"/>
        <v>-323.09932752337807</v>
      </c>
      <c r="N22" s="552">
        <f t="shared" si="41"/>
        <v>-411.07553859723822</v>
      </c>
      <c r="O22" s="552">
        <f t="shared" si="41"/>
        <v>-488.6592453490079</v>
      </c>
      <c r="P22" s="552">
        <f t="shared" si="41"/>
        <v>-514.76509867935101</v>
      </c>
      <c r="Q22" s="552">
        <f t="shared" si="41"/>
        <v>-507.03872167266627</v>
      </c>
      <c r="R22" s="552">
        <f t="shared" si="41"/>
        <v>-571.5578254380888</v>
      </c>
      <c r="S22" s="552">
        <f t="shared" si="41"/>
        <v>-556.32941099538857</v>
      </c>
      <c r="T22" s="552">
        <f t="shared" si="41"/>
        <v>-363.96033705204445</v>
      </c>
      <c r="U22" s="552">
        <f t="shared" si="41"/>
        <v>-349.44690171789102</v>
      </c>
      <c r="V22" s="552">
        <f t="shared" si="41"/>
        <v>-376.9842061025401</v>
      </c>
      <c r="W22" s="552">
        <f t="shared" si="41"/>
        <v>-376.9842061025401</v>
      </c>
      <c r="X22" s="552">
        <f t="shared" si="41"/>
        <v>-339.28444193879466</v>
      </c>
      <c r="Y22" s="552">
        <f t="shared" si="41"/>
        <v>-339.28444193879466</v>
      </c>
      <c r="Z22" s="552">
        <f t="shared" si="41"/>
        <v>-301.58617061226198</v>
      </c>
      <c r="AA22" s="552">
        <f t="shared" si="41"/>
        <v>-226.18962795919643</v>
      </c>
      <c r="AB22" s="552">
        <f t="shared" si="38"/>
        <v>-7686.0574695079231</v>
      </c>
      <c r="AC22" s="552">
        <f t="shared" ref="AC22:AZ22" si="42">0.1*AC19*-1</f>
        <v>-188.47988892861579</v>
      </c>
      <c r="AD22" s="552">
        <f t="shared" si="42"/>
        <v>-188.47988892861579</v>
      </c>
      <c r="AE22" s="552">
        <f t="shared" si="42"/>
        <v>-188.47988892861579</v>
      </c>
      <c r="AF22" s="552">
        <f t="shared" si="42"/>
        <v>-150.79308530613099</v>
      </c>
      <c r="AG22" s="552">
        <f t="shared" si="42"/>
        <v>-113.09481397959821</v>
      </c>
      <c r="AH22" s="552">
        <f t="shared" si="42"/>
        <v>-150.79308530613099</v>
      </c>
      <c r="AI22" s="552">
        <f t="shared" si="42"/>
        <v>-188.47988892861579</v>
      </c>
      <c r="AJ22" s="552">
        <f t="shared" si="42"/>
        <v>-188.47988892861579</v>
      </c>
      <c r="AK22" s="552">
        <f t="shared" si="42"/>
        <v>-282.73153859380062</v>
      </c>
      <c r="AL22" s="552">
        <f t="shared" si="42"/>
        <v>-323.09932752337807</v>
      </c>
      <c r="AM22" s="552">
        <f t="shared" si="42"/>
        <v>-411.07553859723822</v>
      </c>
      <c r="AN22" s="552">
        <f t="shared" si="42"/>
        <v>-488.6592453490079</v>
      </c>
      <c r="AO22" s="552">
        <f t="shared" si="42"/>
        <v>-514.76509867935101</v>
      </c>
      <c r="AP22" s="552">
        <f t="shared" si="42"/>
        <v>-507.03872167266627</v>
      </c>
      <c r="AQ22" s="552">
        <f t="shared" si="42"/>
        <v>-571.5578254380888</v>
      </c>
      <c r="AR22" s="552">
        <f t="shared" si="42"/>
        <v>-556.32941099538857</v>
      </c>
      <c r="AS22" s="552">
        <f t="shared" si="42"/>
        <v>-363.96033705204445</v>
      </c>
      <c r="AT22" s="552">
        <f t="shared" si="42"/>
        <v>-349.44690171789102</v>
      </c>
      <c r="AU22" s="552">
        <f t="shared" si="42"/>
        <v>-376.9842061025401</v>
      </c>
      <c r="AV22" s="552">
        <f t="shared" si="42"/>
        <v>-376.9842061025401</v>
      </c>
      <c r="AW22" s="552">
        <f t="shared" si="42"/>
        <v>-339.28444193879466</v>
      </c>
      <c r="AX22" s="552">
        <f t="shared" si="42"/>
        <v>-339.28444193879466</v>
      </c>
      <c r="AY22" s="552">
        <f t="shared" si="42"/>
        <v>-301.58617061226198</v>
      </c>
      <c r="AZ22" s="552">
        <f t="shared" si="42"/>
        <v>-226.18962795919643</v>
      </c>
      <c r="BA22" s="552">
        <f t="shared" si="39"/>
        <v>-7686.0574695079231</v>
      </c>
      <c r="BB22" s="552">
        <f t="shared" ref="BB22:BY22" si="43">0.1*BB19*-1</f>
        <v>-188.47988892861579</v>
      </c>
      <c r="BC22" s="552">
        <f t="shared" si="43"/>
        <v>-188.47988892861579</v>
      </c>
      <c r="BD22" s="552">
        <f t="shared" si="43"/>
        <v>-188.47988892861579</v>
      </c>
      <c r="BE22" s="552">
        <f t="shared" si="43"/>
        <v>-150.79308530613099</v>
      </c>
      <c r="BF22" s="552">
        <f t="shared" si="43"/>
        <v>-113.09481397959821</v>
      </c>
      <c r="BG22" s="552">
        <f t="shared" si="43"/>
        <v>-150.79308530613099</v>
      </c>
      <c r="BH22" s="552">
        <f t="shared" si="43"/>
        <v>-188.47988892861579</v>
      </c>
      <c r="BI22" s="552">
        <f t="shared" si="43"/>
        <v>-188.47988892861579</v>
      </c>
      <c r="BJ22" s="552">
        <f t="shared" si="43"/>
        <v>-282.73153859380062</v>
      </c>
      <c r="BK22" s="552">
        <f t="shared" si="43"/>
        <v>-323.09932752337807</v>
      </c>
      <c r="BL22" s="552">
        <f t="shared" si="43"/>
        <v>-411.07553859723822</v>
      </c>
      <c r="BM22" s="552">
        <f t="shared" si="43"/>
        <v>-488.6592453490079</v>
      </c>
      <c r="BN22" s="552">
        <f t="shared" si="43"/>
        <v>-514.76509867935101</v>
      </c>
      <c r="BO22" s="552">
        <f t="shared" si="43"/>
        <v>-507.03872167266627</v>
      </c>
      <c r="BP22" s="552">
        <f t="shared" si="43"/>
        <v>-571.5578254380888</v>
      </c>
      <c r="BQ22" s="552">
        <f t="shared" si="43"/>
        <v>-556.32941099538857</v>
      </c>
      <c r="BR22" s="552">
        <f t="shared" si="43"/>
        <v>-363.96033705204445</v>
      </c>
      <c r="BS22" s="552">
        <f t="shared" si="43"/>
        <v>-349.44690171789102</v>
      </c>
      <c r="BT22" s="552">
        <f t="shared" si="43"/>
        <v>-376.9842061025401</v>
      </c>
      <c r="BU22" s="552">
        <f t="shared" si="43"/>
        <v>-376.9842061025401</v>
      </c>
      <c r="BV22" s="552">
        <f t="shared" si="43"/>
        <v>-339.28444193879466</v>
      </c>
      <c r="BW22" s="552">
        <f t="shared" si="43"/>
        <v>-339.28444193879466</v>
      </c>
      <c r="BX22" s="552">
        <f t="shared" si="43"/>
        <v>-301.58617061226198</v>
      </c>
      <c r="BY22" s="552">
        <f t="shared" si="43"/>
        <v>-226.18962795919643</v>
      </c>
      <c r="BZ22" s="552">
        <f t="shared" si="40"/>
        <v>-7439.1050869798519</v>
      </c>
      <c r="CA22" s="552">
        <f t="shared" ref="CA22:CX22" si="44">0.1*CA19*-1</f>
        <v>-188.47988892861579</v>
      </c>
      <c r="CB22" s="552">
        <f t="shared" si="44"/>
        <v>-188.47988892861579</v>
      </c>
      <c r="CC22" s="552">
        <f t="shared" si="44"/>
        <v>-188.47988892861579</v>
      </c>
      <c r="CD22" s="552">
        <f t="shared" si="44"/>
        <v>-150.79308530613099</v>
      </c>
      <c r="CE22" s="552">
        <f t="shared" si="44"/>
        <v>-113.09481397959821</v>
      </c>
      <c r="CF22" s="552">
        <f t="shared" si="44"/>
        <v>-150.79308530613099</v>
      </c>
      <c r="CG22" s="552">
        <f t="shared" si="44"/>
        <v>-188.47988892861579</v>
      </c>
      <c r="CH22" s="552">
        <f t="shared" si="44"/>
        <v>-188.47988892861579</v>
      </c>
      <c r="CI22" s="552">
        <f t="shared" si="44"/>
        <v>-282.73153859380062</v>
      </c>
      <c r="CJ22" s="552">
        <f t="shared" si="44"/>
        <v>-323.09932752337807</v>
      </c>
      <c r="CK22" s="552">
        <f t="shared" si="44"/>
        <v>-411.07553859723822</v>
      </c>
      <c r="CL22" s="552">
        <f t="shared" si="44"/>
        <v>-488.6592453490079</v>
      </c>
      <c r="CM22" s="552">
        <f t="shared" si="44"/>
        <v>-137.78089257681097</v>
      </c>
      <c r="CN22" s="552">
        <f t="shared" si="44"/>
        <v>-518.98041010529471</v>
      </c>
      <c r="CO22" s="552">
        <f t="shared" si="44"/>
        <v>-586.15322241130127</v>
      </c>
      <c r="CP22" s="552">
        <f t="shared" si="44"/>
        <v>-570.92480796860116</v>
      </c>
      <c r="CQ22" s="552">
        <f t="shared" si="44"/>
        <v>-373.2483169440888</v>
      </c>
      <c r="CR22" s="552">
        <f t="shared" si="44"/>
        <v>-360.06173588022739</v>
      </c>
      <c r="CS22" s="552">
        <f t="shared" si="44"/>
        <v>-390.25280134838522</v>
      </c>
      <c r="CT22" s="552">
        <f t="shared" si="44"/>
        <v>-390.25280134838522</v>
      </c>
      <c r="CU22" s="552">
        <f t="shared" si="44"/>
        <v>-351.2261303714231</v>
      </c>
      <c r="CV22" s="552">
        <f t="shared" si="44"/>
        <v>-351.2261303714231</v>
      </c>
      <c r="CW22" s="552">
        <f t="shared" si="44"/>
        <v>-312.20100477459835</v>
      </c>
      <c r="CX22" s="552">
        <f t="shared" si="44"/>
        <v>-234.1507535809487</v>
      </c>
      <c r="CY22" s="549"/>
      <c r="CZ22" s="549"/>
      <c r="DA22" s="549"/>
      <c r="DB22" s="549"/>
      <c r="DC22" s="549"/>
      <c r="DD22" s="549"/>
      <c r="DE22" s="549"/>
      <c r="DF22" s="549"/>
      <c r="DG22" s="549"/>
      <c r="DH22" s="549"/>
    </row>
    <row r="23" spans="1:112" ht="15.75" thickBot="1">
      <c r="A23" s="553" t="s">
        <v>1156</v>
      </c>
      <c r="B23" s="554">
        <f>4*AB23+4*BA23+19*C23+BZ23*4</f>
        <v>2045030.6981160641</v>
      </c>
      <c r="C23" s="554">
        <f t="shared" ref="C23:AH23" si="45">C14-C19-C21-C22</f>
        <v>71243.569270878128</v>
      </c>
      <c r="D23" s="554">
        <f t="shared" si="45"/>
        <v>1656.9379291743226</v>
      </c>
      <c r="E23" s="554">
        <f t="shared" si="45"/>
        <v>1385.834950534223</v>
      </c>
      <c r="F23" s="554">
        <f t="shared" si="45"/>
        <v>1385.834950534223</v>
      </c>
      <c r="G23" s="554">
        <f t="shared" si="45"/>
        <v>1589.4660634125942</v>
      </c>
      <c r="H23" s="554">
        <f t="shared" si="45"/>
        <v>1928.7505053513892</v>
      </c>
      <c r="I23" s="554">
        <f t="shared" si="45"/>
        <v>1725.0161831365861</v>
      </c>
      <c r="J23" s="554">
        <f t="shared" si="45"/>
        <v>1521.3850702582185</v>
      </c>
      <c r="K23" s="554">
        <f t="shared" si="45"/>
        <v>3528.0354294301969</v>
      </c>
      <c r="L23" s="554">
        <f t="shared" si="45"/>
        <v>3628.5972263245526</v>
      </c>
      <c r="M23" s="554">
        <f t="shared" si="45"/>
        <v>4214.1621582132357</v>
      </c>
      <c r="N23" s="554">
        <f t="shared" si="45"/>
        <v>3829.0266177204744</v>
      </c>
      <c r="O23" s="554">
        <f t="shared" si="45"/>
        <v>2995.2231372305537</v>
      </c>
      <c r="P23" s="554">
        <f t="shared" si="45"/>
        <v>2624.7203375334698</v>
      </c>
      <c r="Q23" s="554">
        <f t="shared" si="45"/>
        <v>2829.807850317628</v>
      </c>
      <c r="R23" s="554">
        <f t="shared" si="45"/>
        <v>2113.5857967048305</v>
      </c>
      <c r="S23" s="554">
        <f t="shared" si="45"/>
        <v>2115.0914069651417</v>
      </c>
      <c r="T23" s="554">
        <f t="shared" si="45"/>
        <v>3846.4130724552388</v>
      </c>
      <c r="U23" s="554">
        <f t="shared" si="45"/>
        <v>4112.5841101866099</v>
      </c>
      <c r="V23" s="554">
        <f t="shared" si="45"/>
        <v>4406.9488496207432</v>
      </c>
      <c r="W23" s="554">
        <f t="shared" si="45"/>
        <v>4824.1993514600563</v>
      </c>
      <c r="X23" s="554">
        <f t="shared" si="45"/>
        <v>4756.3207966415703</v>
      </c>
      <c r="Y23" s="554">
        <f t="shared" si="45"/>
        <v>3941.929180502475</v>
      </c>
      <c r="Z23" s="554">
        <f t="shared" si="45"/>
        <v>3874.0242729641709</v>
      </c>
      <c r="AA23" s="554">
        <f t="shared" si="45"/>
        <v>2409.6740242056303</v>
      </c>
      <c r="AB23" s="554">
        <f t="shared" si="45"/>
        <v>54416.377045845671</v>
      </c>
      <c r="AC23" s="554">
        <f t="shared" si="45"/>
        <v>1419.7250826977288</v>
      </c>
      <c r="AD23" s="554">
        <f t="shared" si="45"/>
        <v>1162.1772529896352</v>
      </c>
      <c r="AE23" s="554">
        <f t="shared" si="45"/>
        <v>1162.1772529896352</v>
      </c>
      <c r="AF23" s="554">
        <f t="shared" si="45"/>
        <v>1372.585871854207</v>
      </c>
      <c r="AG23" s="554">
        <f t="shared" si="45"/>
        <v>1668.4942754813233</v>
      </c>
      <c r="AH23" s="554">
        <f t="shared" si="45"/>
        <v>1411.8954065741648</v>
      </c>
      <c r="AI23" s="554">
        <f t="shared" ref="AI23:BN23" si="46">AI14-AI19-AI21-AI22</f>
        <v>1106.6017039027975</v>
      </c>
      <c r="AJ23" s="554">
        <f t="shared" si="46"/>
        <v>2319.3350118513517</v>
      </c>
      <c r="AK23" s="554">
        <f t="shared" si="46"/>
        <v>2167.3728632757043</v>
      </c>
      <c r="AL23" s="554">
        <f t="shared" si="46"/>
        <v>2520.4634122619464</v>
      </c>
      <c r="AM23" s="554">
        <f t="shared" si="46"/>
        <v>2035.6985337720482</v>
      </c>
      <c r="AN23" s="554">
        <f t="shared" si="46"/>
        <v>1256.6573016506213</v>
      </c>
      <c r="AO23" s="554">
        <f t="shared" si="46"/>
        <v>2624.7203375334698</v>
      </c>
      <c r="AP23" s="554">
        <f t="shared" si="46"/>
        <v>2326.9169061416146</v>
      </c>
      <c r="AQ23" s="554">
        <f t="shared" si="46"/>
        <v>1408.7251741400732</v>
      </c>
      <c r="AR23" s="554">
        <f t="shared" si="46"/>
        <v>1423.7857963727793</v>
      </c>
      <c r="AS23" s="554">
        <f t="shared" si="46"/>
        <v>3155.1074618628763</v>
      </c>
      <c r="AT23" s="554">
        <f t="shared" si="46"/>
        <v>3548.6956121348048</v>
      </c>
      <c r="AU23" s="554">
        <f t="shared" si="46"/>
        <v>3799.684313257254</v>
      </c>
      <c r="AV23" s="554">
        <f t="shared" si="46"/>
        <v>4023.3936308217671</v>
      </c>
      <c r="AW23" s="554">
        <f t="shared" si="46"/>
        <v>3996.2327192324992</v>
      </c>
      <c r="AX23" s="554">
        <f t="shared" si="46"/>
        <v>3263.2802647073095</v>
      </c>
      <c r="AY23" s="554">
        <f t="shared" si="46"/>
        <v>3299.8872902014632</v>
      </c>
      <c r="AZ23" s="554">
        <f t="shared" si="46"/>
        <v>1942.7635701385607</v>
      </c>
      <c r="BA23" s="554">
        <f t="shared" si="46"/>
        <v>47437.72655814921</v>
      </c>
      <c r="BB23" s="554">
        <f t="shared" si="46"/>
        <v>1656.9379291743226</v>
      </c>
      <c r="BC23" s="554">
        <f t="shared" si="46"/>
        <v>1385.834950534223</v>
      </c>
      <c r="BD23" s="554">
        <f t="shared" si="46"/>
        <v>1385.834950534223</v>
      </c>
      <c r="BE23" s="554">
        <f t="shared" si="46"/>
        <v>1589.4660634125942</v>
      </c>
      <c r="BF23" s="554">
        <f t="shared" si="46"/>
        <v>1928.7505053513892</v>
      </c>
      <c r="BG23" s="554">
        <f t="shared" si="46"/>
        <v>1725.0161831365861</v>
      </c>
      <c r="BH23" s="554">
        <f t="shared" si="46"/>
        <v>1106.6017039027975</v>
      </c>
      <c r="BI23" s="554">
        <f t="shared" si="46"/>
        <v>1938.6696106304616</v>
      </c>
      <c r="BJ23" s="554">
        <f t="shared" si="46"/>
        <v>1717.0771922137153</v>
      </c>
      <c r="BK23" s="554">
        <f t="shared" si="46"/>
        <v>1998.52767626471</v>
      </c>
      <c r="BL23" s="554">
        <f t="shared" si="46"/>
        <v>1483.0606956573286</v>
      </c>
      <c r="BM23" s="554">
        <f t="shared" si="46"/>
        <v>712.09825067145221</v>
      </c>
      <c r="BN23" s="554">
        <f t="shared" si="46"/>
        <v>1919.8597149687125</v>
      </c>
      <c r="BO23" s="554">
        <f t="shared" ref="BO23:CT23" si="47">BO14-BO19-BO21-BO22</f>
        <v>1658.790366022055</v>
      </c>
      <c r="BP23" s="554">
        <f t="shared" si="47"/>
        <v>774.35061383178515</v>
      </c>
      <c r="BQ23" s="554">
        <f t="shared" si="47"/>
        <v>801.61074683965217</v>
      </c>
      <c r="BR23" s="554">
        <f t="shared" si="47"/>
        <v>2532.9324123297492</v>
      </c>
      <c r="BS23" s="554">
        <f t="shared" si="47"/>
        <v>2900.2238393752205</v>
      </c>
      <c r="BT23" s="554">
        <f t="shared" si="47"/>
        <v>3101.330096439242</v>
      </c>
      <c r="BU23" s="554">
        <f t="shared" si="47"/>
        <v>3302.6684822473053</v>
      </c>
      <c r="BV23" s="554">
        <f t="shared" si="47"/>
        <v>3312.1534495643355</v>
      </c>
      <c r="BW23" s="554">
        <f t="shared" si="47"/>
        <v>3263.2802647073095</v>
      </c>
      <c r="BX23" s="554">
        <f t="shared" si="47"/>
        <v>3299.8872902014632</v>
      </c>
      <c r="BY23" s="554">
        <f t="shared" si="47"/>
        <v>1942.7635701385607</v>
      </c>
      <c r="BZ23" s="554">
        <f t="shared" si="47"/>
        <v>70996.616888350021</v>
      </c>
      <c r="CA23" s="554">
        <f t="shared" si="47"/>
        <v>1656.9379291743226</v>
      </c>
      <c r="CB23" s="554">
        <f t="shared" si="47"/>
        <v>1385.834950534223</v>
      </c>
      <c r="CC23" s="554">
        <f t="shared" si="47"/>
        <v>1385.834950534223</v>
      </c>
      <c r="CD23" s="554">
        <f t="shared" si="47"/>
        <v>1589.4660634125942</v>
      </c>
      <c r="CE23" s="554">
        <f t="shared" si="47"/>
        <v>1928.7505053513892</v>
      </c>
      <c r="CF23" s="554">
        <f t="shared" si="47"/>
        <v>1725.0161831365861</v>
      </c>
      <c r="CG23" s="554">
        <f t="shared" si="47"/>
        <v>1521.3850702582185</v>
      </c>
      <c r="CH23" s="554">
        <f t="shared" si="47"/>
        <v>3528.0354294301969</v>
      </c>
      <c r="CI23" s="554">
        <f t="shared" si="47"/>
        <v>3628.5972263245526</v>
      </c>
      <c r="CJ23" s="554">
        <f t="shared" si="47"/>
        <v>4214.1621582132357</v>
      </c>
      <c r="CK23" s="554">
        <f t="shared" si="47"/>
        <v>3829.0266177204744</v>
      </c>
      <c r="CL23" s="554">
        <f t="shared" si="47"/>
        <v>2995.2231372305537</v>
      </c>
      <c r="CM23" s="554">
        <f t="shared" si="47"/>
        <v>6017.5781924563307</v>
      </c>
      <c r="CN23" s="554">
        <f t="shared" si="47"/>
        <v>2722.3326544239721</v>
      </c>
      <c r="CO23" s="554">
        <f t="shared" si="47"/>
        <v>1982.2272239459176</v>
      </c>
      <c r="CP23" s="554">
        <f t="shared" si="47"/>
        <v>1983.7328342062292</v>
      </c>
      <c r="CQ23" s="554">
        <f t="shared" si="47"/>
        <v>3762.82125342684</v>
      </c>
      <c r="CR23" s="554">
        <f t="shared" si="47"/>
        <v>4017.0506027255824</v>
      </c>
      <c r="CS23" s="554">
        <f t="shared" si="47"/>
        <v>4287.5314924081367</v>
      </c>
      <c r="CT23" s="554">
        <f t="shared" si="47"/>
        <v>4704.7819942474498</v>
      </c>
      <c r="CU23" s="554">
        <f t="shared" ref="CU23:CX23" si="48">CU14-CU19-CU21-CU22</f>
        <v>4648.8456007479135</v>
      </c>
      <c r="CV23" s="554">
        <f t="shared" si="48"/>
        <v>3834.4539846088182</v>
      </c>
      <c r="CW23" s="554">
        <f t="shared" si="48"/>
        <v>3778.4907655031434</v>
      </c>
      <c r="CX23" s="554">
        <f t="shared" si="48"/>
        <v>2338.0238936098599</v>
      </c>
      <c r="CY23" s="549"/>
      <c r="CZ23" s="549"/>
      <c r="DA23" s="549"/>
      <c r="DB23" s="549"/>
      <c r="DC23" s="549"/>
      <c r="DD23" s="549"/>
      <c r="DE23" s="549"/>
      <c r="DF23" s="549"/>
      <c r="DG23" s="549"/>
      <c r="DH23" s="549"/>
    </row>
    <row r="24" spans="1:112">
      <c r="A24" s="553"/>
      <c r="B24" s="555"/>
      <c r="C24" s="555"/>
      <c r="D24" s="555"/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  <c r="BJ24" s="555"/>
      <c r="BK24" s="555"/>
      <c r="BL24" s="555"/>
      <c r="BM24" s="555"/>
      <c r="BN24" s="555"/>
      <c r="BO24" s="555"/>
      <c r="BP24" s="555"/>
      <c r="BQ24" s="555"/>
      <c r="BR24" s="555"/>
      <c r="BS24" s="555"/>
      <c r="BT24" s="555"/>
      <c r="BU24" s="555"/>
      <c r="BV24" s="555"/>
      <c r="BW24" s="555"/>
      <c r="BX24" s="555"/>
      <c r="BY24" s="555"/>
      <c r="BZ24" s="555"/>
      <c r="CA24" s="555"/>
      <c r="CB24" s="555"/>
      <c r="CC24" s="555"/>
      <c r="CD24" s="555"/>
      <c r="CE24" s="555"/>
      <c r="CF24" s="555"/>
      <c r="CG24" s="555"/>
      <c r="CH24" s="555"/>
      <c r="CI24" s="555"/>
      <c r="CJ24" s="555"/>
      <c r="CK24" s="555"/>
      <c r="CL24" s="555"/>
      <c r="CM24" s="555"/>
      <c r="CN24" s="555"/>
      <c r="CO24" s="555"/>
      <c r="CP24" s="555"/>
      <c r="CQ24" s="555"/>
      <c r="CR24" s="555"/>
      <c r="CS24" s="555"/>
      <c r="CT24" s="555"/>
      <c r="CU24" s="555"/>
      <c r="CV24" s="555"/>
      <c r="CW24" s="555"/>
      <c r="CX24" s="555"/>
      <c r="CY24" s="549"/>
      <c r="CZ24" s="549"/>
      <c r="DA24" s="549"/>
      <c r="DB24" s="549"/>
      <c r="DC24" s="549"/>
      <c r="DD24" s="549"/>
      <c r="DE24" s="549"/>
      <c r="DF24" s="549"/>
      <c r="DG24" s="549"/>
      <c r="DH24" s="549"/>
    </row>
    <row r="25" spans="1:112">
      <c r="A25" s="556" t="s">
        <v>1197</v>
      </c>
      <c r="B25" s="557"/>
      <c r="C25" s="557"/>
      <c r="D25" s="557"/>
      <c r="E25" s="557"/>
      <c r="F25" s="557"/>
      <c r="G25" s="557"/>
      <c r="H25" s="557"/>
      <c r="I25" s="557"/>
      <c r="J25" s="557"/>
      <c r="K25" s="557"/>
      <c r="L25" s="557"/>
      <c r="M25" s="557"/>
      <c r="N25" s="557"/>
      <c r="O25" s="557"/>
      <c r="P25" s="557"/>
      <c r="Q25" s="557"/>
      <c r="R25" s="557"/>
      <c r="S25" s="557"/>
      <c r="T25" s="557"/>
      <c r="U25" s="557"/>
      <c r="V25" s="557"/>
      <c r="W25" s="557"/>
      <c r="X25" s="557"/>
      <c r="Y25" s="557"/>
      <c r="Z25" s="557"/>
      <c r="AA25" s="557"/>
      <c r="AB25" s="557"/>
      <c r="AC25" s="557"/>
      <c r="AD25" s="557"/>
      <c r="AE25" s="557"/>
      <c r="AF25" s="557"/>
      <c r="AG25" s="557"/>
      <c r="AH25" s="557"/>
      <c r="AI25" s="557"/>
      <c r="AJ25" s="557"/>
      <c r="AK25" s="557"/>
      <c r="AL25" s="557"/>
      <c r="AM25" s="557"/>
      <c r="AN25" s="557"/>
      <c r="AO25" s="557"/>
      <c r="AP25" s="557"/>
      <c r="AQ25" s="557"/>
      <c r="AR25" s="557"/>
      <c r="AS25" s="557"/>
      <c r="AT25" s="557"/>
      <c r="AU25" s="557"/>
      <c r="AV25" s="557"/>
      <c r="AW25" s="557"/>
      <c r="AX25" s="557"/>
      <c r="AY25" s="557"/>
      <c r="AZ25" s="557"/>
      <c r="BA25" s="557"/>
      <c r="BB25" s="557"/>
      <c r="BC25" s="557"/>
      <c r="BD25" s="557"/>
      <c r="BE25" s="557"/>
      <c r="BF25" s="557"/>
      <c r="BG25" s="557"/>
      <c r="BH25" s="557"/>
      <c r="BI25" s="557"/>
      <c r="BJ25" s="557"/>
      <c r="BK25" s="557"/>
      <c r="BL25" s="557"/>
      <c r="BM25" s="557"/>
      <c r="BN25" s="557"/>
      <c r="BO25" s="557"/>
      <c r="BP25" s="557"/>
      <c r="BQ25" s="557"/>
      <c r="BR25" s="557"/>
      <c r="BS25" s="557"/>
      <c r="BT25" s="557"/>
      <c r="BU25" s="557"/>
      <c r="BV25" s="557"/>
      <c r="BW25" s="557"/>
      <c r="BX25" s="557"/>
      <c r="BY25" s="557"/>
      <c r="BZ25" s="557"/>
      <c r="CA25" s="557"/>
      <c r="CB25" s="557"/>
      <c r="CC25" s="557"/>
      <c r="CD25" s="557"/>
      <c r="CE25" s="557"/>
      <c r="CF25" s="557"/>
      <c r="CG25" s="557"/>
      <c r="CH25" s="557"/>
      <c r="CI25" s="557"/>
      <c r="CJ25" s="557"/>
      <c r="CK25" s="557"/>
      <c r="CL25" s="557"/>
      <c r="CM25" s="557"/>
      <c r="CN25" s="557"/>
      <c r="CO25" s="557"/>
      <c r="CP25" s="557"/>
      <c r="CQ25" s="557"/>
      <c r="CR25" s="557"/>
      <c r="CS25" s="557"/>
      <c r="CT25" s="557"/>
      <c r="CU25" s="557"/>
      <c r="CV25" s="557"/>
      <c r="CW25" s="557"/>
      <c r="CX25" s="557"/>
      <c r="CY25" s="549"/>
      <c r="CZ25" s="549"/>
      <c r="DA25" s="549"/>
      <c r="DB25" s="549"/>
      <c r="DC25" s="549"/>
      <c r="DD25" s="549"/>
      <c r="DE25" s="549"/>
      <c r="DF25" s="549"/>
      <c r="DG25" s="549"/>
      <c r="DH25" s="549"/>
    </row>
    <row r="26" spans="1:112" s="450" customFormat="1">
      <c r="A26" s="603" t="s">
        <v>1198</v>
      </c>
      <c r="B26" s="604"/>
      <c r="C26" s="604"/>
      <c r="D26" s="605" t="s">
        <v>1199</v>
      </c>
      <c r="E26" s="605" t="s">
        <v>1200</v>
      </c>
      <c r="F26" s="605" t="s">
        <v>1200</v>
      </c>
      <c r="G26" s="605" t="s">
        <v>1200</v>
      </c>
      <c r="H26" s="605" t="s">
        <v>1200</v>
      </c>
      <c r="I26" s="605" t="s">
        <v>1200</v>
      </c>
      <c r="J26" s="605" t="s">
        <v>1201</v>
      </c>
      <c r="K26" s="605" t="s">
        <v>1201</v>
      </c>
      <c r="L26" s="605" t="s">
        <v>1201</v>
      </c>
      <c r="M26" s="605" t="s">
        <v>1201</v>
      </c>
      <c r="N26" s="605" t="s">
        <v>1201</v>
      </c>
      <c r="O26" s="605" t="s">
        <v>1201</v>
      </c>
      <c r="P26" s="605" t="s">
        <v>1201</v>
      </c>
      <c r="Q26" s="605" t="s">
        <v>1201</v>
      </c>
      <c r="R26" s="605" t="s">
        <v>1201</v>
      </c>
      <c r="S26" s="605" t="s">
        <v>1201</v>
      </c>
      <c r="T26" s="605" t="s">
        <v>1201</v>
      </c>
      <c r="U26" s="605" t="s">
        <v>1202</v>
      </c>
      <c r="V26" s="605" t="s">
        <v>1202</v>
      </c>
      <c r="W26" s="605" t="s">
        <v>1202</v>
      </c>
      <c r="X26" s="605" t="s">
        <v>1202</v>
      </c>
      <c r="Y26" s="605" t="s">
        <v>1199</v>
      </c>
      <c r="Z26" s="605" t="s">
        <v>1199</v>
      </c>
      <c r="AA26" s="605" t="s">
        <v>1199</v>
      </c>
      <c r="AB26" s="604"/>
      <c r="AC26" s="605" t="s">
        <v>1199</v>
      </c>
      <c r="AD26" s="605" t="s">
        <v>1200</v>
      </c>
      <c r="AE26" s="605" t="s">
        <v>1200</v>
      </c>
      <c r="AF26" s="605" t="s">
        <v>1200</v>
      </c>
      <c r="AG26" s="605" t="s">
        <v>1200</v>
      </c>
      <c r="AH26" s="605" t="s">
        <v>1200</v>
      </c>
      <c r="AI26" s="605" t="s">
        <v>1199</v>
      </c>
      <c r="AJ26" s="605" t="s">
        <v>1199</v>
      </c>
      <c r="AK26" s="605" t="s">
        <v>1199</v>
      </c>
      <c r="AL26" s="605" t="s">
        <v>1199</v>
      </c>
      <c r="AM26" s="605" t="s">
        <v>1201</v>
      </c>
      <c r="AN26" s="605" t="s">
        <v>1201</v>
      </c>
      <c r="AO26" s="605" t="s">
        <v>1201</v>
      </c>
      <c r="AP26" s="605" t="s">
        <v>1199</v>
      </c>
      <c r="AQ26" s="605" t="s">
        <v>1199</v>
      </c>
      <c r="AR26" s="605" t="s">
        <v>1201</v>
      </c>
      <c r="AS26" s="605" t="s">
        <v>1201</v>
      </c>
      <c r="AT26" s="605" t="s">
        <v>1201</v>
      </c>
      <c r="AU26" s="605" t="s">
        <v>1201</v>
      </c>
      <c r="AV26" s="605" t="s">
        <v>1201</v>
      </c>
      <c r="AW26" s="605" t="s">
        <v>1201</v>
      </c>
      <c r="AX26" s="605" t="s">
        <v>1201</v>
      </c>
      <c r="AY26" s="605" t="s">
        <v>1201</v>
      </c>
      <c r="AZ26" s="605" t="s">
        <v>1199</v>
      </c>
      <c r="BA26" s="604"/>
      <c r="BB26" s="605" t="s">
        <v>1199</v>
      </c>
      <c r="BC26" s="605" t="s">
        <v>1200</v>
      </c>
      <c r="BD26" s="605" t="s">
        <v>1200</v>
      </c>
      <c r="BE26" s="605" t="s">
        <v>1200</v>
      </c>
      <c r="BF26" s="605" t="s">
        <v>1200</v>
      </c>
      <c r="BG26" s="605" t="s">
        <v>1200</v>
      </c>
      <c r="BH26" s="605" t="s">
        <v>1199</v>
      </c>
      <c r="BI26" s="605" t="s">
        <v>1199</v>
      </c>
      <c r="BJ26" s="605" t="s">
        <v>1199</v>
      </c>
      <c r="BK26" s="605" t="s">
        <v>1199</v>
      </c>
      <c r="BL26" s="605" t="s">
        <v>1199</v>
      </c>
      <c r="BM26" s="605" t="s">
        <v>1199</v>
      </c>
      <c r="BN26" s="605" t="s">
        <v>1199</v>
      </c>
      <c r="BO26" s="605" t="s">
        <v>1199</v>
      </c>
      <c r="BP26" s="605" t="s">
        <v>1199</v>
      </c>
      <c r="BQ26" s="605" t="s">
        <v>1199</v>
      </c>
      <c r="BR26" s="605" t="s">
        <v>1199</v>
      </c>
      <c r="BS26" s="605" t="s">
        <v>1199</v>
      </c>
      <c r="BT26" s="605" t="s">
        <v>1199</v>
      </c>
      <c r="BU26" s="605" t="s">
        <v>1199</v>
      </c>
      <c r="BV26" s="605" t="s">
        <v>1199</v>
      </c>
      <c r="BW26" s="605" t="s">
        <v>1199</v>
      </c>
      <c r="BX26" s="605" t="s">
        <v>1199</v>
      </c>
      <c r="BY26" s="605" t="s">
        <v>1199</v>
      </c>
      <c r="BZ26" s="604"/>
      <c r="CA26" s="605" t="str">
        <f>D26</f>
        <v>V</v>
      </c>
      <c r="CB26" s="605" t="str">
        <f t="shared" ref="CB26:CX26" si="49">E26</f>
        <v>SV</v>
      </c>
      <c r="CC26" s="605" t="str">
        <f t="shared" si="49"/>
        <v>SV</v>
      </c>
      <c r="CD26" s="605" t="str">
        <f t="shared" si="49"/>
        <v>SV</v>
      </c>
      <c r="CE26" s="605" t="str">
        <f t="shared" si="49"/>
        <v>SV</v>
      </c>
      <c r="CF26" s="605" t="str">
        <f t="shared" si="49"/>
        <v>SV</v>
      </c>
      <c r="CG26" s="605" t="str">
        <f t="shared" si="49"/>
        <v>C</v>
      </c>
      <c r="CH26" s="605" t="str">
        <f t="shared" si="49"/>
        <v>C</v>
      </c>
      <c r="CI26" s="605" t="str">
        <f t="shared" si="49"/>
        <v>C</v>
      </c>
      <c r="CJ26" s="605" t="str">
        <f t="shared" si="49"/>
        <v>C</v>
      </c>
      <c r="CK26" s="605" t="str">
        <f t="shared" si="49"/>
        <v>C</v>
      </c>
      <c r="CL26" s="605" t="str">
        <f t="shared" si="49"/>
        <v>C</v>
      </c>
      <c r="CM26" s="605" t="str">
        <f t="shared" si="49"/>
        <v>C</v>
      </c>
      <c r="CN26" s="605" t="str">
        <f t="shared" si="49"/>
        <v>C</v>
      </c>
      <c r="CO26" s="605" t="str">
        <f t="shared" si="49"/>
        <v>C</v>
      </c>
      <c r="CP26" s="605" t="str">
        <f t="shared" si="49"/>
        <v>C</v>
      </c>
      <c r="CQ26" s="605" t="str">
        <f t="shared" si="49"/>
        <v>C</v>
      </c>
      <c r="CR26" s="605" t="str">
        <f t="shared" si="49"/>
        <v>P</v>
      </c>
      <c r="CS26" s="605" t="str">
        <f t="shared" si="49"/>
        <v>P</v>
      </c>
      <c r="CT26" s="605" t="str">
        <f t="shared" si="49"/>
        <v>P</v>
      </c>
      <c r="CU26" s="605" t="str">
        <f t="shared" si="49"/>
        <v>P</v>
      </c>
      <c r="CV26" s="605" t="str">
        <f t="shared" si="49"/>
        <v>V</v>
      </c>
      <c r="CW26" s="605" t="str">
        <f t="shared" si="49"/>
        <v>V</v>
      </c>
      <c r="CX26" s="605" t="str">
        <f t="shared" si="49"/>
        <v>V</v>
      </c>
      <c r="CY26" s="606"/>
      <c r="CZ26" s="606"/>
      <c r="DA26" s="606"/>
      <c r="DB26" s="606"/>
      <c r="DC26" s="606"/>
      <c r="DD26" s="606"/>
      <c r="DE26" s="606"/>
      <c r="DF26" s="606"/>
      <c r="DG26" s="606"/>
      <c r="DH26" s="606"/>
    </row>
    <row r="27" spans="1:112" s="450" customFormat="1">
      <c r="A27" s="603"/>
      <c r="B27" s="604"/>
      <c r="C27" s="604"/>
      <c r="D27" s="605"/>
      <c r="E27" s="605"/>
      <c r="F27" s="605"/>
      <c r="G27" s="605"/>
      <c r="H27" s="605"/>
      <c r="I27" s="605"/>
      <c r="J27" s="605"/>
      <c r="K27" s="605"/>
      <c r="L27" s="605"/>
      <c r="M27" s="605"/>
      <c r="N27" s="605"/>
      <c r="O27" s="605"/>
      <c r="P27" s="605"/>
      <c r="Q27" s="605"/>
      <c r="R27" s="605"/>
      <c r="S27" s="605"/>
      <c r="T27" s="605"/>
      <c r="U27" s="605"/>
      <c r="V27" s="605"/>
      <c r="W27" s="605"/>
      <c r="X27" s="605"/>
      <c r="Y27" s="605"/>
      <c r="Z27" s="605"/>
      <c r="AA27" s="605"/>
      <c r="AB27" s="604"/>
      <c r="AC27" s="605"/>
      <c r="AD27" s="605"/>
      <c r="AE27" s="605"/>
      <c r="AF27" s="605"/>
      <c r="AG27" s="605"/>
      <c r="AH27" s="605"/>
      <c r="AI27" s="605"/>
      <c r="AJ27" s="605"/>
      <c r="AK27" s="605"/>
      <c r="AL27" s="605"/>
      <c r="AM27" s="605"/>
      <c r="AN27" s="605"/>
      <c r="AO27" s="605"/>
      <c r="AP27" s="605"/>
      <c r="AQ27" s="605"/>
      <c r="AR27" s="605"/>
      <c r="AS27" s="605"/>
      <c r="AT27" s="605"/>
      <c r="AU27" s="605"/>
      <c r="AV27" s="605"/>
      <c r="AW27" s="605"/>
      <c r="AX27" s="605"/>
      <c r="AY27" s="605"/>
      <c r="AZ27" s="605"/>
      <c r="BA27" s="604"/>
      <c r="BB27" s="605"/>
      <c r="BC27" s="605"/>
      <c r="BD27" s="605"/>
      <c r="BE27" s="605"/>
      <c r="BF27" s="605"/>
      <c r="BG27" s="605"/>
      <c r="BH27" s="605"/>
      <c r="BI27" s="605"/>
      <c r="BJ27" s="605"/>
      <c r="BK27" s="605"/>
      <c r="BL27" s="605"/>
      <c r="BM27" s="605"/>
      <c r="BN27" s="605"/>
      <c r="BO27" s="605"/>
      <c r="BP27" s="605"/>
      <c r="BQ27" s="605"/>
      <c r="BR27" s="605"/>
      <c r="BS27" s="605"/>
      <c r="BT27" s="605"/>
      <c r="BU27" s="605"/>
      <c r="BV27" s="605"/>
      <c r="BW27" s="605"/>
      <c r="BX27" s="605"/>
      <c r="BY27" s="605"/>
      <c r="BZ27" s="604"/>
      <c r="CA27" s="605"/>
      <c r="CB27" s="605"/>
      <c r="CC27" s="605"/>
      <c r="CD27" s="605"/>
      <c r="CE27" s="605"/>
      <c r="CF27" s="605"/>
      <c r="CG27" s="605"/>
      <c r="CH27" s="605"/>
      <c r="CI27" s="605"/>
      <c r="CJ27" s="605"/>
      <c r="CK27" s="605"/>
      <c r="CL27" s="605"/>
      <c r="CM27" s="605"/>
      <c r="CN27" s="605"/>
      <c r="CO27" s="605"/>
      <c r="CP27" s="605"/>
      <c r="CQ27" s="605"/>
      <c r="CR27" s="605"/>
      <c r="CS27" s="605"/>
      <c r="CT27" s="605"/>
      <c r="CU27" s="605"/>
      <c r="CV27" s="605"/>
      <c r="CW27" s="605"/>
      <c r="CX27" s="605"/>
      <c r="CY27" s="606"/>
      <c r="CZ27" s="606"/>
      <c r="DA27" s="606"/>
      <c r="DB27" s="606"/>
      <c r="DC27" s="606"/>
      <c r="DD27" s="606"/>
      <c r="DE27" s="606"/>
      <c r="DF27" s="606"/>
      <c r="DG27" s="606"/>
      <c r="DH27" s="606"/>
    </row>
    <row r="28" spans="1:112">
      <c r="A28" s="556" t="s">
        <v>501</v>
      </c>
      <c r="B28" s="557"/>
      <c r="C28" s="557"/>
      <c r="D28" s="557"/>
      <c r="E28" s="557"/>
      <c r="F28" s="557"/>
      <c r="G28" s="557"/>
      <c r="H28" s="557"/>
      <c r="I28" s="557"/>
      <c r="J28" s="557"/>
      <c r="K28" s="557"/>
      <c r="L28" s="557"/>
      <c r="M28" s="557"/>
      <c r="N28" s="557"/>
      <c r="O28" s="557"/>
      <c r="P28" s="557"/>
      <c r="Q28" s="557"/>
      <c r="R28" s="557"/>
      <c r="S28" s="557"/>
      <c r="T28" s="557"/>
      <c r="U28" s="557"/>
      <c r="V28" s="557"/>
      <c r="W28" s="557"/>
      <c r="X28" s="557"/>
      <c r="Y28" s="557"/>
      <c r="Z28" s="557"/>
      <c r="AA28" s="557"/>
      <c r="AB28" s="557"/>
      <c r="AC28" s="557"/>
      <c r="AD28" s="557"/>
      <c r="AE28" s="557"/>
      <c r="AF28" s="557"/>
      <c r="AG28" s="557"/>
      <c r="AH28" s="557"/>
      <c r="AI28" s="557"/>
      <c r="AJ28" s="557"/>
      <c r="AK28" s="557"/>
      <c r="AL28" s="557"/>
      <c r="AM28" s="557"/>
      <c r="AN28" s="557"/>
      <c r="AO28" s="557"/>
      <c r="AP28" s="557"/>
      <c r="AQ28" s="557"/>
      <c r="AR28" s="557"/>
      <c r="AS28" s="557"/>
      <c r="AT28" s="557"/>
      <c r="AU28" s="557"/>
      <c r="AV28" s="557"/>
      <c r="AW28" s="557"/>
      <c r="AX28" s="557"/>
      <c r="AY28" s="557"/>
      <c r="AZ28" s="557"/>
      <c r="BA28" s="557"/>
      <c r="BB28" s="557"/>
      <c r="BC28" s="557"/>
      <c r="BD28" s="557"/>
      <c r="BE28" s="557"/>
      <c r="BF28" s="557"/>
      <c r="BG28" s="557"/>
      <c r="BH28" s="557"/>
      <c r="BI28" s="557"/>
      <c r="BJ28" s="557"/>
      <c r="BK28" s="557"/>
      <c r="BL28" s="557"/>
      <c r="BM28" s="557"/>
      <c r="BN28" s="557"/>
      <c r="BO28" s="557"/>
      <c r="BP28" s="557"/>
      <c r="BQ28" s="557"/>
      <c r="BR28" s="557"/>
      <c r="BS28" s="557"/>
      <c r="BT28" s="557"/>
      <c r="BU28" s="557"/>
      <c r="BV28" s="557"/>
      <c r="BW28" s="557"/>
      <c r="BX28" s="557"/>
      <c r="BY28" s="557"/>
      <c r="BZ28" s="557"/>
      <c r="CA28" s="557"/>
      <c r="CB28" s="557"/>
      <c r="CC28" s="557"/>
      <c r="CD28" s="557"/>
      <c r="CE28" s="557"/>
      <c r="CF28" s="557"/>
      <c r="CG28" s="557"/>
      <c r="CH28" s="557"/>
      <c r="CI28" s="557"/>
      <c r="CJ28" s="557"/>
      <c r="CK28" s="557"/>
      <c r="CL28" s="557"/>
      <c r="CM28" s="557"/>
      <c r="CN28" s="557"/>
      <c r="CO28" s="557"/>
      <c r="CP28" s="557"/>
      <c r="CQ28" s="557"/>
      <c r="CR28" s="557"/>
      <c r="CS28" s="557"/>
      <c r="CT28" s="557"/>
      <c r="CU28" s="557"/>
      <c r="CV28" s="557"/>
      <c r="CW28" s="557"/>
      <c r="CX28" s="557"/>
      <c r="CY28" s="549"/>
      <c r="CZ28" s="549"/>
      <c r="DA28" s="549"/>
      <c r="DB28" s="549"/>
      <c r="DC28" s="549"/>
      <c r="DD28" s="549"/>
      <c r="DE28" s="549"/>
      <c r="DF28" s="549"/>
      <c r="DG28" s="549"/>
      <c r="DH28" s="549"/>
    </row>
    <row r="29" spans="1:112">
      <c r="A29" s="558" t="s">
        <v>1203</v>
      </c>
      <c r="B29" s="557">
        <f>4*AB29+4*BA29+19*C29+BZ29*4</f>
        <v>793688.44300000009</v>
      </c>
      <c r="C29" s="557">
        <f>SUM(D29:AA29)</f>
        <v>25602.853000000003</v>
      </c>
      <c r="D29" s="557">
        <f>'Hourly Production'!B15</f>
        <v>0</v>
      </c>
      <c r="E29" s="557">
        <f>'Hourly Production'!C15</f>
        <v>0</v>
      </c>
      <c r="F29" s="557">
        <f>'Hourly Production'!D15</f>
        <v>0</v>
      </c>
      <c r="G29" s="557">
        <f>'Hourly Production'!E15</f>
        <v>0</v>
      </c>
      <c r="H29" s="557">
        <f>'Hourly Production'!F15</f>
        <v>0</v>
      </c>
      <c r="I29" s="557">
        <f>'Hourly Production'!G15</f>
        <v>0</v>
      </c>
      <c r="J29" s="557">
        <f>'Hourly Production'!H15</f>
        <v>0</v>
      </c>
      <c r="K29" s="557">
        <f>'Hourly Production'!I15</f>
        <v>0</v>
      </c>
      <c r="L29" s="557">
        <f>'Hourly Production'!J15</f>
        <v>0</v>
      </c>
      <c r="M29" s="557">
        <f>'Hourly Production'!K15</f>
        <v>575.5630000000001</v>
      </c>
      <c r="N29" s="557">
        <f>'Hourly Production'!L15</f>
        <v>1920.6990000000003</v>
      </c>
      <c r="O29" s="557">
        <f>'Hourly Production'!M15</f>
        <v>2987.7540000000004</v>
      </c>
      <c r="P29" s="557">
        <f>'Hourly Production'!N15</f>
        <v>3686.1900000000005</v>
      </c>
      <c r="Q29" s="557">
        <f>'Hourly Production'!O15</f>
        <v>4488.0980000000009</v>
      </c>
      <c r="R29" s="557">
        <f>'Hourly Production'!P15</f>
        <v>4197.0830000000005</v>
      </c>
      <c r="S29" s="557">
        <f>'Hourly Production'!Q15</f>
        <v>3789.6620000000003</v>
      </c>
      <c r="T29" s="557">
        <f>'Hourly Production'!R15</f>
        <v>2677.3380000000002</v>
      </c>
      <c r="U29" s="557">
        <f>'Hourly Production'!S15</f>
        <v>1280.4660000000001</v>
      </c>
      <c r="V29" s="557">
        <f>'Hourly Production'!T15</f>
        <v>0</v>
      </c>
      <c r="W29" s="557">
        <f>'Hourly Production'!U15</f>
        <v>0</v>
      </c>
      <c r="X29" s="557">
        <f>'Hourly Production'!V15</f>
        <v>0</v>
      </c>
      <c r="Y29" s="557">
        <f>'Hourly Production'!W15</f>
        <v>0</v>
      </c>
      <c r="Z29" s="557">
        <f>'Hourly Production'!X15</f>
        <v>0</v>
      </c>
      <c r="AA29" s="557">
        <f>'Hourly Production'!Y15</f>
        <v>0</v>
      </c>
      <c r="AB29" s="557">
        <f>SUM(AC29:AZ29)</f>
        <v>25602.853000000003</v>
      </c>
      <c r="AC29" s="557">
        <f>D29</f>
        <v>0</v>
      </c>
      <c r="AD29" s="557">
        <f t="shared" ref="AD29:AZ29" si="50">E29</f>
        <v>0</v>
      </c>
      <c r="AE29" s="557">
        <f t="shared" si="50"/>
        <v>0</v>
      </c>
      <c r="AF29" s="557">
        <f t="shared" si="50"/>
        <v>0</v>
      </c>
      <c r="AG29" s="557">
        <f t="shared" si="50"/>
        <v>0</v>
      </c>
      <c r="AH29" s="557">
        <f t="shared" si="50"/>
        <v>0</v>
      </c>
      <c r="AI29" s="557">
        <f t="shared" si="50"/>
        <v>0</v>
      </c>
      <c r="AJ29" s="557">
        <f t="shared" si="50"/>
        <v>0</v>
      </c>
      <c r="AK29" s="557">
        <f t="shared" si="50"/>
        <v>0</v>
      </c>
      <c r="AL29" s="557">
        <f t="shared" si="50"/>
        <v>575.5630000000001</v>
      </c>
      <c r="AM29" s="557">
        <f t="shared" si="50"/>
        <v>1920.6990000000003</v>
      </c>
      <c r="AN29" s="557">
        <f t="shared" si="50"/>
        <v>2987.7540000000004</v>
      </c>
      <c r="AO29" s="557">
        <f t="shared" si="50"/>
        <v>3686.1900000000005</v>
      </c>
      <c r="AP29" s="557">
        <f t="shared" si="50"/>
        <v>4488.0980000000009</v>
      </c>
      <c r="AQ29" s="557">
        <f t="shared" si="50"/>
        <v>4197.0830000000005</v>
      </c>
      <c r="AR29" s="557">
        <f t="shared" si="50"/>
        <v>3789.6620000000003</v>
      </c>
      <c r="AS29" s="557">
        <f t="shared" si="50"/>
        <v>2677.3380000000002</v>
      </c>
      <c r="AT29" s="557">
        <f t="shared" si="50"/>
        <v>1280.4660000000001</v>
      </c>
      <c r="AU29" s="557">
        <f t="shared" si="50"/>
        <v>0</v>
      </c>
      <c r="AV29" s="557">
        <f t="shared" si="50"/>
        <v>0</v>
      </c>
      <c r="AW29" s="557">
        <f t="shared" si="50"/>
        <v>0</v>
      </c>
      <c r="AX29" s="557">
        <f t="shared" si="50"/>
        <v>0</v>
      </c>
      <c r="AY29" s="557">
        <f t="shared" si="50"/>
        <v>0</v>
      </c>
      <c r="AZ29" s="557">
        <f t="shared" si="50"/>
        <v>0</v>
      </c>
      <c r="BA29" s="557">
        <f t="shared" ref="BA29:BA31" si="51">SUM(BB29:BY29)</f>
        <v>25602.853000000003</v>
      </c>
      <c r="BB29" s="557">
        <f t="shared" ref="BB29" si="52">AC29</f>
        <v>0</v>
      </c>
      <c r="BC29" s="557">
        <f t="shared" ref="BC29" si="53">AD29</f>
        <v>0</v>
      </c>
      <c r="BD29" s="557">
        <f t="shared" ref="BD29" si="54">AE29</f>
        <v>0</v>
      </c>
      <c r="BE29" s="557">
        <f t="shared" ref="BE29" si="55">AF29</f>
        <v>0</v>
      </c>
      <c r="BF29" s="557">
        <f t="shared" ref="BF29" si="56">AG29</f>
        <v>0</v>
      </c>
      <c r="BG29" s="557">
        <f t="shared" ref="BG29" si="57">AH29</f>
        <v>0</v>
      </c>
      <c r="BH29" s="557">
        <f t="shared" ref="BH29" si="58">AI29</f>
        <v>0</v>
      </c>
      <c r="BI29" s="557">
        <f t="shared" ref="BI29" si="59">AJ29</f>
        <v>0</v>
      </c>
      <c r="BJ29" s="557">
        <f t="shared" ref="BJ29" si="60">AK29</f>
        <v>0</v>
      </c>
      <c r="BK29" s="557">
        <f t="shared" ref="BK29" si="61">AL29</f>
        <v>575.5630000000001</v>
      </c>
      <c r="BL29" s="557">
        <f t="shared" ref="BL29" si="62">AM29</f>
        <v>1920.6990000000003</v>
      </c>
      <c r="BM29" s="557">
        <f t="shared" ref="BM29" si="63">AN29</f>
        <v>2987.7540000000004</v>
      </c>
      <c r="BN29" s="557">
        <f t="shared" ref="BN29" si="64">AO29</f>
        <v>3686.1900000000005</v>
      </c>
      <c r="BO29" s="557">
        <f t="shared" ref="BO29" si="65">AP29</f>
        <v>4488.0980000000009</v>
      </c>
      <c r="BP29" s="557">
        <f t="shared" ref="BP29" si="66">AQ29</f>
        <v>4197.0830000000005</v>
      </c>
      <c r="BQ29" s="557">
        <f t="shared" ref="BQ29" si="67">AR29</f>
        <v>3789.6620000000003</v>
      </c>
      <c r="BR29" s="557">
        <f t="shared" ref="BR29" si="68">AS29</f>
        <v>2677.3380000000002</v>
      </c>
      <c r="BS29" s="557">
        <f t="shared" ref="BS29" si="69">AT29</f>
        <v>1280.4660000000001</v>
      </c>
      <c r="BT29" s="557">
        <f t="shared" ref="BT29" si="70">AU29</f>
        <v>0</v>
      </c>
      <c r="BU29" s="557">
        <f t="shared" ref="BU29" si="71">AV29</f>
        <v>0</v>
      </c>
      <c r="BV29" s="557">
        <f t="shared" ref="BV29" si="72">AW29</f>
        <v>0</v>
      </c>
      <c r="BW29" s="557">
        <f t="shared" ref="BW29" si="73">AX29</f>
        <v>0</v>
      </c>
      <c r="BX29" s="557">
        <f t="shared" ref="BX29:BY29" si="74">AY29</f>
        <v>0</v>
      </c>
      <c r="BY29" s="557">
        <f t="shared" si="74"/>
        <v>0</v>
      </c>
      <c r="BZ29" s="557">
        <f t="shared" ref="BZ29:BZ31" si="75">SUM(CA29:CX29)</f>
        <v>25602.853000000003</v>
      </c>
      <c r="CA29" s="557">
        <f t="shared" ref="CA29" si="76">BB29</f>
        <v>0</v>
      </c>
      <c r="CB29" s="557">
        <f t="shared" ref="CB29" si="77">BC29</f>
        <v>0</v>
      </c>
      <c r="CC29" s="557">
        <f t="shared" ref="CC29" si="78">BD29</f>
        <v>0</v>
      </c>
      <c r="CD29" s="557">
        <f t="shared" ref="CD29" si="79">BE29</f>
        <v>0</v>
      </c>
      <c r="CE29" s="557">
        <f t="shared" ref="CE29" si="80">BF29</f>
        <v>0</v>
      </c>
      <c r="CF29" s="557">
        <f t="shared" ref="CF29" si="81">BG29</f>
        <v>0</v>
      </c>
      <c r="CG29" s="557">
        <f t="shared" ref="CG29" si="82">BH29</f>
        <v>0</v>
      </c>
      <c r="CH29" s="557">
        <f t="shared" ref="CH29" si="83">BI29</f>
        <v>0</v>
      </c>
      <c r="CI29" s="557">
        <f t="shared" ref="CI29" si="84">BJ29</f>
        <v>0</v>
      </c>
      <c r="CJ29" s="557">
        <f t="shared" ref="CJ29" si="85">BK29</f>
        <v>575.5630000000001</v>
      </c>
      <c r="CK29" s="557">
        <f t="shared" ref="CK29" si="86">BL29</f>
        <v>1920.6990000000003</v>
      </c>
      <c r="CL29" s="557">
        <f t="shared" ref="CL29" si="87">BM29</f>
        <v>2987.7540000000004</v>
      </c>
      <c r="CM29" s="557">
        <f t="shared" ref="CM29" si="88">BN29</f>
        <v>3686.1900000000005</v>
      </c>
      <c r="CN29" s="557">
        <f t="shared" ref="CN29" si="89">BO29</f>
        <v>4488.0980000000009</v>
      </c>
      <c r="CO29" s="557">
        <f t="shared" ref="CO29" si="90">BP29</f>
        <v>4197.0830000000005</v>
      </c>
      <c r="CP29" s="557">
        <f t="shared" ref="CP29" si="91">BQ29</f>
        <v>3789.6620000000003</v>
      </c>
      <c r="CQ29" s="557">
        <f t="shared" ref="CQ29" si="92">BR29</f>
        <v>2677.3380000000002</v>
      </c>
      <c r="CR29" s="557">
        <f t="shared" ref="CR29" si="93">BS29</f>
        <v>1280.4660000000001</v>
      </c>
      <c r="CS29" s="557">
        <f t="shared" ref="CS29" si="94">BT29</f>
        <v>0</v>
      </c>
      <c r="CT29" s="557">
        <f t="shared" ref="CT29" si="95">BU29</f>
        <v>0</v>
      </c>
      <c r="CU29" s="557">
        <f t="shared" ref="CU29" si="96">BV29</f>
        <v>0</v>
      </c>
      <c r="CV29" s="557">
        <f t="shared" ref="CV29" si="97">BW29</f>
        <v>0</v>
      </c>
      <c r="CW29" s="557">
        <f t="shared" ref="CW29" si="98">BX29</f>
        <v>0</v>
      </c>
      <c r="CX29" s="557">
        <f t="shared" ref="CX29" si="99">BY29</f>
        <v>0</v>
      </c>
      <c r="CY29" s="549"/>
      <c r="CZ29" s="549"/>
      <c r="DA29" s="549"/>
      <c r="DB29" s="549"/>
      <c r="DC29" s="549"/>
      <c r="DD29" s="549"/>
      <c r="DE29" s="549"/>
      <c r="DF29" s="549"/>
      <c r="DG29" s="549"/>
      <c r="DH29" s="549"/>
    </row>
    <row r="30" spans="1:112">
      <c r="A30" s="558" t="s">
        <v>1204</v>
      </c>
      <c r="B30" s="559">
        <f>4*AB30+4*BA30+19*C30+BZ30*4</f>
        <v>-26996.518700201992</v>
      </c>
      <c r="C30" s="559">
        <f>SUM(D30:AA30)</f>
        <v>-870.85544194199974</v>
      </c>
      <c r="D30" s="559">
        <f>Inputs!$E$51*D29*-1</f>
        <v>0</v>
      </c>
      <c r="E30" s="559">
        <f>Inputs!$E$51*E29*-1</f>
        <v>0</v>
      </c>
      <c r="F30" s="559">
        <f>Inputs!$E$51*F29*-1</f>
        <v>0</v>
      </c>
      <c r="G30" s="559">
        <f>Inputs!$E$51*G29*-1</f>
        <v>0</v>
      </c>
      <c r="H30" s="559">
        <f>Inputs!$E$51*H29*-1</f>
        <v>0</v>
      </c>
      <c r="I30" s="559">
        <f>Inputs!$E$51*I29*-1</f>
        <v>0</v>
      </c>
      <c r="J30" s="559">
        <f>Inputs!$E$51*J29*-1</f>
        <v>0</v>
      </c>
      <c r="K30" s="559">
        <f>Inputs!$E$51*K29*-1</f>
        <v>0</v>
      </c>
      <c r="L30" s="559">
        <f>Inputs!$E$51*L29*-1</f>
        <v>0</v>
      </c>
      <c r="M30" s="559">
        <f>Inputs!$E$51*M29*-1</f>
        <v>-19.577199881999999</v>
      </c>
      <c r="N30" s="559">
        <f>Inputs!$E$51*N29*-1</f>
        <v>-65.330655785999994</v>
      </c>
      <c r="O30" s="559">
        <f>Inputs!$E$51*O29*-1</f>
        <v>-101.62546455599998</v>
      </c>
      <c r="P30" s="559">
        <f>Inputs!$E$51*P29*-1</f>
        <v>-125.38206665999998</v>
      </c>
      <c r="Q30" s="559">
        <f>Inputs!$E$51*Q29*-1</f>
        <v>-152.65816537199998</v>
      </c>
      <c r="R30" s="559">
        <f>Inputs!$E$51*R29*-1</f>
        <v>-142.75958116199996</v>
      </c>
      <c r="S30" s="559">
        <f>Inputs!$E$51*S29*-1</f>
        <v>-128.90156326799996</v>
      </c>
      <c r="T30" s="559">
        <f>Inputs!$E$51*T29*-1</f>
        <v>-91.066974731999977</v>
      </c>
      <c r="U30" s="559">
        <f>Inputs!$E$51*U29*-1</f>
        <v>-43.553770523999987</v>
      </c>
      <c r="V30" s="559">
        <f>Inputs!$E$51*V29*-1</f>
        <v>0</v>
      </c>
      <c r="W30" s="559">
        <f>Inputs!$E$51*W29*-1</f>
        <v>0</v>
      </c>
      <c r="X30" s="559">
        <f>Inputs!$E$51*X29*-1</f>
        <v>0</v>
      </c>
      <c r="Y30" s="559">
        <f>Inputs!$E$51*Y29*-1</f>
        <v>0</v>
      </c>
      <c r="Z30" s="559">
        <f>Inputs!$E$51*Z29*-1</f>
        <v>0</v>
      </c>
      <c r="AA30" s="559">
        <f>Inputs!$E$51*AA29*-1</f>
        <v>0</v>
      </c>
      <c r="AB30" s="559">
        <f>SUM(AC30:AZ30)</f>
        <v>-870.85544194199974</v>
      </c>
      <c r="AC30" s="559">
        <f>Inputs!$E$51*AC29*-1</f>
        <v>0</v>
      </c>
      <c r="AD30" s="559">
        <f>Inputs!$E$51*AD29*-1</f>
        <v>0</v>
      </c>
      <c r="AE30" s="559">
        <f>Inputs!$E$51*AE29*-1</f>
        <v>0</v>
      </c>
      <c r="AF30" s="559">
        <f>Inputs!$E$51*AF29*-1</f>
        <v>0</v>
      </c>
      <c r="AG30" s="559">
        <f>Inputs!$E$51*AG29*-1</f>
        <v>0</v>
      </c>
      <c r="AH30" s="559">
        <f>Inputs!$E$51*AH29*-1</f>
        <v>0</v>
      </c>
      <c r="AI30" s="559">
        <f>Inputs!$E$51*AI29*-1</f>
        <v>0</v>
      </c>
      <c r="AJ30" s="559">
        <f>Inputs!$E$51*AJ29*-1</f>
        <v>0</v>
      </c>
      <c r="AK30" s="559">
        <f>Inputs!$E$51*AK29*-1</f>
        <v>0</v>
      </c>
      <c r="AL30" s="559">
        <f>Inputs!$E$51*AL29*-1</f>
        <v>-19.577199881999999</v>
      </c>
      <c r="AM30" s="559">
        <f>Inputs!$E$51*AM29*-1</f>
        <v>-65.330655785999994</v>
      </c>
      <c r="AN30" s="559">
        <f>Inputs!$E$51*AN29*-1</f>
        <v>-101.62546455599998</v>
      </c>
      <c r="AO30" s="559">
        <f>Inputs!$E$51*AO29*-1</f>
        <v>-125.38206665999998</v>
      </c>
      <c r="AP30" s="559">
        <f>Inputs!$E$51*AP29*-1</f>
        <v>-152.65816537199998</v>
      </c>
      <c r="AQ30" s="559">
        <f>Inputs!$E$51*AQ29*-1</f>
        <v>-142.75958116199996</v>
      </c>
      <c r="AR30" s="559">
        <f>Inputs!$E$51*AR29*-1</f>
        <v>-128.90156326799996</v>
      </c>
      <c r="AS30" s="559">
        <f>Inputs!$E$51*AS29*-1</f>
        <v>-91.066974731999977</v>
      </c>
      <c r="AT30" s="559">
        <f>Inputs!$E$51*AT29*-1</f>
        <v>-43.553770523999987</v>
      </c>
      <c r="AU30" s="559">
        <f>Inputs!$E$51*AU29*-1</f>
        <v>0</v>
      </c>
      <c r="AV30" s="559">
        <f>Inputs!$E$51*AV29*-1</f>
        <v>0</v>
      </c>
      <c r="AW30" s="559">
        <f>Inputs!$E$51*AW29*-1</f>
        <v>0</v>
      </c>
      <c r="AX30" s="559">
        <f>Inputs!$E$51*AX29*-1</f>
        <v>0</v>
      </c>
      <c r="AY30" s="559">
        <f>Inputs!$E$51*AY29*-1</f>
        <v>0</v>
      </c>
      <c r="AZ30" s="559">
        <f>Inputs!$E$51*AZ29*-1</f>
        <v>0</v>
      </c>
      <c r="BA30" s="559">
        <f t="shared" si="51"/>
        <v>-870.85544194199974</v>
      </c>
      <c r="BB30" s="559">
        <f>Inputs!$E$51*BB29*-1</f>
        <v>0</v>
      </c>
      <c r="BC30" s="559">
        <f>Inputs!$E$51*BC29*-1</f>
        <v>0</v>
      </c>
      <c r="BD30" s="559">
        <f>Inputs!$E$51*BD29*-1</f>
        <v>0</v>
      </c>
      <c r="BE30" s="559">
        <f>Inputs!$E$51*BE29*-1</f>
        <v>0</v>
      </c>
      <c r="BF30" s="559">
        <f>Inputs!$E$51*BF29*-1</f>
        <v>0</v>
      </c>
      <c r="BG30" s="559">
        <f>Inputs!$E$51*BG29*-1</f>
        <v>0</v>
      </c>
      <c r="BH30" s="559">
        <f>Inputs!$E$51*BH29*-1</f>
        <v>0</v>
      </c>
      <c r="BI30" s="559">
        <f>Inputs!$E$51*BI29*-1</f>
        <v>0</v>
      </c>
      <c r="BJ30" s="559">
        <f>Inputs!$E$51*BJ29*-1</f>
        <v>0</v>
      </c>
      <c r="BK30" s="559">
        <f>Inputs!$E$51*BK29*-1</f>
        <v>-19.577199881999999</v>
      </c>
      <c r="BL30" s="559">
        <f>Inputs!$E$51*BL29*-1</f>
        <v>-65.330655785999994</v>
      </c>
      <c r="BM30" s="559">
        <f>Inputs!$E$51*BM29*-1</f>
        <v>-101.62546455599998</v>
      </c>
      <c r="BN30" s="559">
        <f>Inputs!$E$51*BN29*-1</f>
        <v>-125.38206665999998</v>
      </c>
      <c r="BO30" s="559">
        <f>Inputs!$E$51*BO29*-1</f>
        <v>-152.65816537199998</v>
      </c>
      <c r="BP30" s="559">
        <f>Inputs!$E$51*BP29*-1</f>
        <v>-142.75958116199996</v>
      </c>
      <c r="BQ30" s="559">
        <f>Inputs!$E$51*BQ29*-1</f>
        <v>-128.90156326799996</v>
      </c>
      <c r="BR30" s="559">
        <f>Inputs!$E$51*BR29*-1</f>
        <v>-91.066974731999977</v>
      </c>
      <c r="BS30" s="559">
        <f>Inputs!$E$51*BS29*-1</f>
        <v>-43.553770523999987</v>
      </c>
      <c r="BT30" s="559">
        <f>Inputs!$E$51*BT29*-1</f>
        <v>0</v>
      </c>
      <c r="BU30" s="559">
        <f>Inputs!$E$51*BU29*-1</f>
        <v>0</v>
      </c>
      <c r="BV30" s="559">
        <f>Inputs!$E$51*BV29*-1</f>
        <v>0</v>
      </c>
      <c r="BW30" s="559">
        <f>Inputs!$E$51*BW29*-1</f>
        <v>0</v>
      </c>
      <c r="BX30" s="559">
        <f>Inputs!$E$51*BX29*-1</f>
        <v>0</v>
      </c>
      <c r="BY30" s="559">
        <f>Inputs!$E$51*BY29*-1</f>
        <v>0</v>
      </c>
      <c r="BZ30" s="559">
        <f t="shared" si="75"/>
        <v>-870.85544194199974</v>
      </c>
      <c r="CA30" s="559">
        <f>Inputs!$E$51*CA29*-1</f>
        <v>0</v>
      </c>
      <c r="CB30" s="559">
        <f>Inputs!$E$51*CB29*-1</f>
        <v>0</v>
      </c>
      <c r="CC30" s="559">
        <f>Inputs!$E$51*CC29*-1</f>
        <v>0</v>
      </c>
      <c r="CD30" s="559">
        <f>Inputs!$E$51*CD29*-1</f>
        <v>0</v>
      </c>
      <c r="CE30" s="559">
        <f>Inputs!$E$51*CE29*-1</f>
        <v>0</v>
      </c>
      <c r="CF30" s="559">
        <f>Inputs!$E$51*CF29*-1</f>
        <v>0</v>
      </c>
      <c r="CG30" s="559">
        <f>Inputs!$E$51*CG29*-1</f>
        <v>0</v>
      </c>
      <c r="CH30" s="559">
        <f>Inputs!$E$51*CH29*-1</f>
        <v>0</v>
      </c>
      <c r="CI30" s="559">
        <f>Inputs!$E$51*CI29*-1</f>
        <v>0</v>
      </c>
      <c r="CJ30" s="559">
        <f>Inputs!$E$51*CJ29*-1</f>
        <v>-19.577199881999999</v>
      </c>
      <c r="CK30" s="559">
        <f>Inputs!$E$51*CK29*-1</f>
        <v>-65.330655785999994</v>
      </c>
      <c r="CL30" s="559">
        <f>Inputs!$E$51*CL29*-1</f>
        <v>-101.62546455599998</v>
      </c>
      <c r="CM30" s="559">
        <f>Inputs!$E$51*CM29*-1</f>
        <v>-125.38206665999998</v>
      </c>
      <c r="CN30" s="559">
        <f>Inputs!$E$51*CN29*-1</f>
        <v>-152.65816537199998</v>
      </c>
      <c r="CO30" s="559">
        <f>Inputs!$E$51*CO29*-1</f>
        <v>-142.75958116199996</v>
      </c>
      <c r="CP30" s="559">
        <f>Inputs!$E$51*CP29*-1</f>
        <v>-128.90156326799996</v>
      </c>
      <c r="CQ30" s="559">
        <f>Inputs!$E$51*CQ29*-1</f>
        <v>-91.066974731999977</v>
      </c>
      <c r="CR30" s="559">
        <f>Inputs!$E$51*CR29*-1</f>
        <v>-43.553770523999987</v>
      </c>
      <c r="CS30" s="559">
        <f>Inputs!$E$51*CS29*-1</f>
        <v>0</v>
      </c>
      <c r="CT30" s="559">
        <f>Inputs!$E$51*CT29*-1</f>
        <v>0</v>
      </c>
      <c r="CU30" s="559">
        <f>Inputs!$E$51*CU29*-1</f>
        <v>0</v>
      </c>
      <c r="CV30" s="559">
        <f>Inputs!$E$51*CV29*-1</f>
        <v>0</v>
      </c>
      <c r="CW30" s="559">
        <f>Inputs!$E$51*CW29*-1</f>
        <v>0</v>
      </c>
      <c r="CX30" s="559">
        <f>Inputs!$E$51*CX29*-1</f>
        <v>0</v>
      </c>
      <c r="CY30" s="549"/>
      <c r="CZ30" s="549"/>
      <c r="DA30" s="549"/>
      <c r="DB30" s="549"/>
      <c r="DC30" s="549"/>
      <c r="DD30" s="549"/>
      <c r="DE30" s="549"/>
      <c r="DF30" s="549"/>
      <c r="DG30" s="549"/>
      <c r="DH30" s="549"/>
    </row>
    <row r="31" spans="1:112">
      <c r="A31" s="556" t="s">
        <v>1157</v>
      </c>
      <c r="B31" s="560">
        <f>4*AB31+4*BA31+19*C31+BZ31*4</f>
        <v>766691.92429979821</v>
      </c>
      <c r="C31" s="560">
        <f>SUM(D31:AA31)</f>
        <v>24731.997558058007</v>
      </c>
      <c r="D31" s="560">
        <f>D29+D30</f>
        <v>0</v>
      </c>
      <c r="E31" s="560">
        <f t="shared" ref="E31:AA31" si="100">E29+E30</f>
        <v>0</v>
      </c>
      <c r="F31" s="560">
        <f t="shared" si="100"/>
        <v>0</v>
      </c>
      <c r="G31" s="560">
        <f t="shared" si="100"/>
        <v>0</v>
      </c>
      <c r="H31" s="560">
        <f t="shared" si="100"/>
        <v>0</v>
      </c>
      <c r="I31" s="560">
        <f t="shared" si="100"/>
        <v>0</v>
      </c>
      <c r="J31" s="560">
        <f t="shared" si="100"/>
        <v>0</v>
      </c>
      <c r="K31" s="560">
        <f t="shared" si="100"/>
        <v>0</v>
      </c>
      <c r="L31" s="560">
        <f t="shared" si="100"/>
        <v>0</v>
      </c>
      <c r="M31" s="560">
        <f t="shared" si="100"/>
        <v>555.98580011800016</v>
      </c>
      <c r="N31" s="560">
        <f t="shared" si="100"/>
        <v>1855.3683442140002</v>
      </c>
      <c r="O31" s="560">
        <f t="shared" si="100"/>
        <v>2886.1285354440006</v>
      </c>
      <c r="P31" s="560">
        <f t="shared" si="100"/>
        <v>3560.8079333400005</v>
      </c>
      <c r="Q31" s="560">
        <f t="shared" si="100"/>
        <v>4335.4398346280013</v>
      </c>
      <c r="R31" s="560">
        <f t="shared" si="100"/>
        <v>4054.3234188380006</v>
      </c>
      <c r="S31" s="560">
        <f t="shared" si="100"/>
        <v>3660.7604367320005</v>
      </c>
      <c r="T31" s="560">
        <f t="shared" si="100"/>
        <v>2586.2710252680004</v>
      </c>
      <c r="U31" s="560">
        <f t="shared" si="100"/>
        <v>1236.9122294760002</v>
      </c>
      <c r="V31" s="560">
        <f t="shared" si="100"/>
        <v>0</v>
      </c>
      <c r="W31" s="560">
        <f t="shared" si="100"/>
        <v>0</v>
      </c>
      <c r="X31" s="560">
        <f t="shared" si="100"/>
        <v>0</v>
      </c>
      <c r="Y31" s="560">
        <f t="shared" si="100"/>
        <v>0</v>
      </c>
      <c r="Z31" s="560">
        <f t="shared" si="100"/>
        <v>0</v>
      </c>
      <c r="AA31" s="560">
        <f t="shared" si="100"/>
        <v>0</v>
      </c>
      <c r="AB31" s="560">
        <f>SUM(AC31:AZ31)</f>
        <v>24731.997558058007</v>
      </c>
      <c r="AC31" s="560">
        <f>AC29+AC30</f>
        <v>0</v>
      </c>
      <c r="AD31" s="560">
        <f t="shared" ref="AD31" si="101">AD29+AD30</f>
        <v>0</v>
      </c>
      <c r="AE31" s="560">
        <f t="shared" ref="AE31" si="102">AE29+AE30</f>
        <v>0</v>
      </c>
      <c r="AF31" s="560">
        <f t="shared" ref="AF31" si="103">AF29+AF30</f>
        <v>0</v>
      </c>
      <c r="AG31" s="560">
        <f t="shared" ref="AG31" si="104">AG29+AG30</f>
        <v>0</v>
      </c>
      <c r="AH31" s="560">
        <f t="shared" ref="AH31" si="105">AH29+AH30</f>
        <v>0</v>
      </c>
      <c r="AI31" s="560">
        <f t="shared" ref="AI31" si="106">AI29+AI30</f>
        <v>0</v>
      </c>
      <c r="AJ31" s="560">
        <f t="shared" ref="AJ31" si="107">AJ29+AJ30</f>
        <v>0</v>
      </c>
      <c r="AK31" s="560">
        <f t="shared" ref="AK31" si="108">AK29+AK30</f>
        <v>0</v>
      </c>
      <c r="AL31" s="560">
        <f t="shared" ref="AL31" si="109">AL29+AL30</f>
        <v>555.98580011800016</v>
      </c>
      <c r="AM31" s="560">
        <f t="shared" ref="AM31" si="110">AM29+AM30</f>
        <v>1855.3683442140002</v>
      </c>
      <c r="AN31" s="560">
        <f t="shared" ref="AN31" si="111">AN29+AN30</f>
        <v>2886.1285354440006</v>
      </c>
      <c r="AO31" s="560">
        <f t="shared" ref="AO31" si="112">AO29+AO30</f>
        <v>3560.8079333400005</v>
      </c>
      <c r="AP31" s="560">
        <f t="shared" ref="AP31" si="113">AP29+AP30</f>
        <v>4335.4398346280013</v>
      </c>
      <c r="AQ31" s="560">
        <f t="shared" ref="AQ31" si="114">AQ29+AQ30</f>
        <v>4054.3234188380006</v>
      </c>
      <c r="AR31" s="560">
        <f t="shared" ref="AR31" si="115">AR29+AR30</f>
        <v>3660.7604367320005</v>
      </c>
      <c r="AS31" s="560">
        <f t="shared" ref="AS31" si="116">AS29+AS30</f>
        <v>2586.2710252680004</v>
      </c>
      <c r="AT31" s="560">
        <f t="shared" ref="AT31" si="117">AT29+AT30</f>
        <v>1236.9122294760002</v>
      </c>
      <c r="AU31" s="560">
        <f t="shared" ref="AU31" si="118">AU29+AU30</f>
        <v>0</v>
      </c>
      <c r="AV31" s="560">
        <f t="shared" ref="AV31" si="119">AV29+AV30</f>
        <v>0</v>
      </c>
      <c r="AW31" s="560">
        <f t="shared" ref="AW31" si="120">AW29+AW30</f>
        <v>0</v>
      </c>
      <c r="AX31" s="560">
        <f t="shared" ref="AX31" si="121">AX29+AX30</f>
        <v>0</v>
      </c>
      <c r="AY31" s="560">
        <f t="shared" ref="AY31" si="122">AY29+AY30</f>
        <v>0</v>
      </c>
      <c r="AZ31" s="560">
        <f t="shared" ref="AZ31" si="123">AZ29+AZ30</f>
        <v>0</v>
      </c>
      <c r="BA31" s="560">
        <f t="shared" si="51"/>
        <v>24731.997558058007</v>
      </c>
      <c r="BB31" s="560">
        <f>BB29+BB30</f>
        <v>0</v>
      </c>
      <c r="BC31" s="560">
        <f t="shared" ref="BC31" si="124">BC29+BC30</f>
        <v>0</v>
      </c>
      <c r="BD31" s="560">
        <f t="shared" ref="BD31" si="125">BD29+BD30</f>
        <v>0</v>
      </c>
      <c r="BE31" s="560">
        <f t="shared" ref="BE31" si="126">BE29+BE30</f>
        <v>0</v>
      </c>
      <c r="BF31" s="560">
        <f t="shared" ref="BF31" si="127">BF29+BF30</f>
        <v>0</v>
      </c>
      <c r="BG31" s="560">
        <f t="shared" ref="BG31" si="128">BG29+BG30</f>
        <v>0</v>
      </c>
      <c r="BH31" s="560">
        <f t="shared" ref="BH31" si="129">BH29+BH30</f>
        <v>0</v>
      </c>
      <c r="BI31" s="560">
        <f t="shared" ref="BI31" si="130">BI29+BI30</f>
        <v>0</v>
      </c>
      <c r="BJ31" s="560">
        <f t="shared" ref="BJ31" si="131">BJ29+BJ30</f>
        <v>0</v>
      </c>
      <c r="BK31" s="560">
        <f t="shared" ref="BK31" si="132">BK29+BK30</f>
        <v>555.98580011800016</v>
      </c>
      <c r="BL31" s="560">
        <f t="shared" ref="BL31" si="133">BL29+BL30</f>
        <v>1855.3683442140002</v>
      </c>
      <c r="BM31" s="560">
        <f t="shared" ref="BM31" si="134">BM29+BM30</f>
        <v>2886.1285354440006</v>
      </c>
      <c r="BN31" s="560">
        <f t="shared" ref="BN31" si="135">BN29+BN30</f>
        <v>3560.8079333400005</v>
      </c>
      <c r="BO31" s="560">
        <f t="shared" ref="BO31" si="136">BO29+BO30</f>
        <v>4335.4398346280013</v>
      </c>
      <c r="BP31" s="560">
        <f t="shared" ref="BP31" si="137">BP29+BP30</f>
        <v>4054.3234188380006</v>
      </c>
      <c r="BQ31" s="560">
        <f t="shared" ref="BQ31" si="138">BQ29+BQ30</f>
        <v>3660.7604367320005</v>
      </c>
      <c r="BR31" s="560">
        <f t="shared" ref="BR31" si="139">BR29+BR30</f>
        <v>2586.2710252680004</v>
      </c>
      <c r="BS31" s="560">
        <f t="shared" ref="BS31" si="140">BS29+BS30</f>
        <v>1236.9122294760002</v>
      </c>
      <c r="BT31" s="560">
        <f t="shared" ref="BT31" si="141">BT29+BT30</f>
        <v>0</v>
      </c>
      <c r="BU31" s="560">
        <f t="shared" ref="BU31" si="142">BU29+BU30</f>
        <v>0</v>
      </c>
      <c r="BV31" s="560">
        <f t="shared" ref="BV31" si="143">BV29+BV30</f>
        <v>0</v>
      </c>
      <c r="BW31" s="560">
        <f t="shared" ref="BW31" si="144">BW29+BW30</f>
        <v>0</v>
      </c>
      <c r="BX31" s="560">
        <f t="shared" ref="BX31" si="145">BX29+BX30</f>
        <v>0</v>
      </c>
      <c r="BY31" s="560">
        <f t="shared" ref="BY31" si="146">BY29+BY30</f>
        <v>0</v>
      </c>
      <c r="BZ31" s="560">
        <f t="shared" si="75"/>
        <v>24731.997558058007</v>
      </c>
      <c r="CA31" s="560">
        <f>CA29+CA30</f>
        <v>0</v>
      </c>
      <c r="CB31" s="560">
        <f t="shared" ref="CB31" si="147">CB29+CB30</f>
        <v>0</v>
      </c>
      <c r="CC31" s="560">
        <f t="shared" ref="CC31" si="148">CC29+CC30</f>
        <v>0</v>
      </c>
      <c r="CD31" s="560">
        <f t="shared" ref="CD31" si="149">CD29+CD30</f>
        <v>0</v>
      </c>
      <c r="CE31" s="560">
        <f t="shared" ref="CE31" si="150">CE29+CE30</f>
        <v>0</v>
      </c>
      <c r="CF31" s="560">
        <f t="shared" ref="CF31" si="151">CF29+CF30</f>
        <v>0</v>
      </c>
      <c r="CG31" s="560">
        <f t="shared" ref="CG31" si="152">CG29+CG30</f>
        <v>0</v>
      </c>
      <c r="CH31" s="560">
        <f t="shared" ref="CH31" si="153">CH29+CH30</f>
        <v>0</v>
      </c>
      <c r="CI31" s="560">
        <f t="shared" ref="CI31" si="154">CI29+CI30</f>
        <v>0</v>
      </c>
      <c r="CJ31" s="560">
        <f t="shared" ref="CJ31" si="155">CJ29+CJ30</f>
        <v>555.98580011800016</v>
      </c>
      <c r="CK31" s="560">
        <f t="shared" ref="CK31" si="156">CK29+CK30</f>
        <v>1855.3683442140002</v>
      </c>
      <c r="CL31" s="560">
        <f t="shared" ref="CL31" si="157">CL29+CL30</f>
        <v>2886.1285354440006</v>
      </c>
      <c r="CM31" s="560">
        <f t="shared" ref="CM31" si="158">CM29+CM30</f>
        <v>3560.8079333400005</v>
      </c>
      <c r="CN31" s="560">
        <f t="shared" ref="CN31" si="159">CN29+CN30</f>
        <v>4335.4398346280013</v>
      </c>
      <c r="CO31" s="560">
        <f t="shared" ref="CO31" si="160">CO29+CO30</f>
        <v>4054.3234188380006</v>
      </c>
      <c r="CP31" s="560">
        <f t="shared" ref="CP31" si="161">CP29+CP30</f>
        <v>3660.7604367320005</v>
      </c>
      <c r="CQ31" s="560">
        <f t="shared" ref="CQ31" si="162">CQ29+CQ30</f>
        <v>2586.2710252680004</v>
      </c>
      <c r="CR31" s="560">
        <f t="shared" ref="CR31" si="163">CR29+CR30</f>
        <v>1236.9122294760002</v>
      </c>
      <c r="CS31" s="560">
        <f t="shared" ref="CS31" si="164">CS29+CS30</f>
        <v>0</v>
      </c>
      <c r="CT31" s="560">
        <f t="shared" ref="CT31" si="165">CT29+CT30</f>
        <v>0</v>
      </c>
      <c r="CU31" s="560">
        <f t="shared" ref="CU31" si="166">CU29+CU30</f>
        <v>0</v>
      </c>
      <c r="CV31" s="560">
        <f t="shared" ref="CV31" si="167">CV29+CV30</f>
        <v>0</v>
      </c>
      <c r="CW31" s="560">
        <f t="shared" ref="CW31" si="168">CW29+CW30</f>
        <v>0</v>
      </c>
      <c r="CX31" s="560">
        <f t="shared" ref="CX31" si="169">CX29+CX30</f>
        <v>0</v>
      </c>
      <c r="CY31" s="549"/>
      <c r="CZ31" s="549"/>
      <c r="DA31" s="549"/>
      <c r="DB31" s="549"/>
      <c r="DC31" s="549"/>
      <c r="DD31" s="549"/>
      <c r="DE31" s="549"/>
      <c r="DF31" s="549"/>
      <c r="DG31" s="549"/>
      <c r="DH31" s="549"/>
    </row>
    <row r="32" spans="1:112">
      <c r="A32" s="558" t="s">
        <v>1205</v>
      </c>
      <c r="B32" s="665">
        <f>4*AB32+4*BA32+19*C32+BZ32*4</f>
        <v>-30411</v>
      </c>
      <c r="C32" s="665">
        <f>SUM(D32:AA32)</f>
        <v>-981</v>
      </c>
      <c r="D32" s="559">
        <f>IF(D31&gt;Inputs!$E$81,Inputs!$E$81,D31)*-1</f>
        <v>0</v>
      </c>
      <c r="E32" s="559">
        <f>IF(E31&gt;Inputs!$E$81,Inputs!$E$81,E31)*-1</f>
        <v>0</v>
      </c>
      <c r="F32" s="559">
        <f>IF(F31&gt;Inputs!$E$81,Inputs!$E$81,F31)*-1</f>
        <v>0</v>
      </c>
      <c r="G32" s="559">
        <f>IF(G31&gt;Inputs!$E$81,Inputs!$E$81,G31)*-1</f>
        <v>0</v>
      </c>
      <c r="H32" s="559">
        <f>IF(H31&gt;Inputs!$E$81,Inputs!$E$81,H31)*-1</f>
        <v>0</v>
      </c>
      <c r="I32" s="559">
        <f>IF(I31&gt;Inputs!$E$81,Inputs!$E$81,I31)*-1</f>
        <v>0</v>
      </c>
      <c r="J32" s="559">
        <f>IF(J31&gt;Inputs!$E$81,Inputs!$E$81,J31)*-1</f>
        <v>0</v>
      </c>
      <c r="K32" s="559">
        <f>IF(K31&gt;Inputs!$E$81,Inputs!$E$81,K31)*-1</f>
        <v>0</v>
      </c>
      <c r="L32" s="559">
        <f>IF(L31&gt;Inputs!$E$81,Inputs!$E$81,L31)*-1</f>
        <v>0</v>
      </c>
      <c r="M32" s="559">
        <f>IF(M31&gt;Inputs!$E$81,Inputs!$E$81,M31)*-1</f>
        <v>-109</v>
      </c>
      <c r="N32" s="559">
        <f>IF(N31&gt;Inputs!$E$81,Inputs!$E$81,N31)*-1</f>
        <v>-109</v>
      </c>
      <c r="O32" s="559">
        <f>IF(O31&gt;Inputs!$E$81,Inputs!$E$81,O31)*-1</f>
        <v>-109</v>
      </c>
      <c r="P32" s="559">
        <f>IF(P31&gt;Inputs!$E$81,Inputs!$E$81,P31)*-1</f>
        <v>-109</v>
      </c>
      <c r="Q32" s="559">
        <f>IF(Q31&gt;Inputs!$E$81,Inputs!$E$81,Q31)*-1</f>
        <v>-109</v>
      </c>
      <c r="R32" s="559">
        <f>IF(R31&gt;Inputs!$E$81,Inputs!$E$81,R31)*-1</f>
        <v>-109</v>
      </c>
      <c r="S32" s="559">
        <f>IF(S31&gt;Inputs!$E$81,Inputs!$E$81,S31)*-1</f>
        <v>-109</v>
      </c>
      <c r="T32" s="559">
        <f>IF(T31&gt;Inputs!$E$81,Inputs!$E$81,T31)*-1</f>
        <v>-109</v>
      </c>
      <c r="U32" s="559">
        <f>IF(U31&gt;Inputs!$E$81,Inputs!$E$81,U31)*-1</f>
        <v>-109</v>
      </c>
      <c r="V32" s="559">
        <f>IF(V31&gt;Inputs!$E$81,Inputs!$E$81,V31)*-1</f>
        <v>0</v>
      </c>
      <c r="W32" s="559">
        <f>IF(W31&gt;Inputs!$E$81,Inputs!$E$81,W31)*-1</f>
        <v>0</v>
      </c>
      <c r="X32" s="559">
        <f>IF(X31&gt;Inputs!$E$81,Inputs!$E$81,X31)*-1</f>
        <v>0</v>
      </c>
      <c r="Y32" s="559">
        <f>IF(Y31&gt;Inputs!$E$81,Inputs!$E$81,Y31)*-1</f>
        <v>0</v>
      </c>
      <c r="Z32" s="559">
        <f>IF(Z31&gt;Inputs!$E$81,Inputs!$E$81,Z31)*-1</f>
        <v>0</v>
      </c>
      <c r="AA32" s="559">
        <f>IF(AA31&gt;Inputs!$E$81,Inputs!$E$81,AA31)*-1</f>
        <v>0</v>
      </c>
      <c r="AB32" s="665">
        <f>SUM(AC32:AZ32)</f>
        <v>-981</v>
      </c>
      <c r="AC32" s="559">
        <f>IF(AC31&gt;Inputs!$E$81,Inputs!$E$81,AC31)*-1</f>
        <v>0</v>
      </c>
      <c r="AD32" s="559">
        <f>IF(AD31&gt;Inputs!$E$81,Inputs!$E$81,AD31)*-1</f>
        <v>0</v>
      </c>
      <c r="AE32" s="559">
        <f>IF(AE31&gt;Inputs!$E$81,Inputs!$E$81,AE31)*-1</f>
        <v>0</v>
      </c>
      <c r="AF32" s="559">
        <f>IF(AF31&gt;Inputs!$E$81,Inputs!$E$81,AF31)*-1</f>
        <v>0</v>
      </c>
      <c r="AG32" s="559">
        <f>IF(AG31&gt;Inputs!$E$81,Inputs!$E$81,AG31)*-1</f>
        <v>0</v>
      </c>
      <c r="AH32" s="559">
        <f>IF(AH31&gt;Inputs!$E$81,Inputs!$E$81,AH31)*-1</f>
        <v>0</v>
      </c>
      <c r="AI32" s="559">
        <f>IF(AI31&gt;Inputs!$E$81,Inputs!$E$81,AI31)*-1</f>
        <v>0</v>
      </c>
      <c r="AJ32" s="559">
        <f>IF(AJ31&gt;Inputs!$E$81,Inputs!$E$81,AJ31)*-1</f>
        <v>0</v>
      </c>
      <c r="AK32" s="559">
        <f>IF(AK31&gt;Inputs!$E$81,Inputs!$E$81,AK31)*-1</f>
        <v>0</v>
      </c>
      <c r="AL32" s="559">
        <f>IF(AL31&gt;Inputs!$E$81,Inputs!$E$81,AL31)*-1</f>
        <v>-109</v>
      </c>
      <c r="AM32" s="559">
        <f>IF(AM31&gt;Inputs!$E$81,Inputs!$E$81,AM31)*-1</f>
        <v>-109</v>
      </c>
      <c r="AN32" s="559">
        <f>IF(AN31&gt;Inputs!$E$81,Inputs!$E$81,AN31)*-1</f>
        <v>-109</v>
      </c>
      <c r="AO32" s="559">
        <f>IF(AO31&gt;Inputs!$E$81,Inputs!$E$81,AO31)*-1</f>
        <v>-109</v>
      </c>
      <c r="AP32" s="559">
        <f>IF(AP31&gt;Inputs!$E$81,Inputs!$E$81,AP31)*-1</f>
        <v>-109</v>
      </c>
      <c r="AQ32" s="559">
        <f>IF(AQ31&gt;Inputs!$E$81,Inputs!$E$81,AQ31)*-1</f>
        <v>-109</v>
      </c>
      <c r="AR32" s="559">
        <f>IF(AR31&gt;Inputs!$E$81,Inputs!$E$81,AR31)*-1</f>
        <v>-109</v>
      </c>
      <c r="AS32" s="559">
        <f>IF(AS31&gt;Inputs!$E$81,Inputs!$E$81,AS31)*-1</f>
        <v>-109</v>
      </c>
      <c r="AT32" s="559">
        <f>IF(AT31&gt;Inputs!$E$81,Inputs!$E$81,AT31)*-1</f>
        <v>-109</v>
      </c>
      <c r="AU32" s="559">
        <f>IF(AU31&gt;Inputs!$E$81,Inputs!$E$81,AU31)*-1</f>
        <v>0</v>
      </c>
      <c r="AV32" s="559">
        <f>IF(AV31&gt;Inputs!$E$81,Inputs!$E$81,AV31)*-1</f>
        <v>0</v>
      </c>
      <c r="AW32" s="559">
        <f>IF(AW31&gt;Inputs!$E$81,Inputs!$E$81,AW31)*-1</f>
        <v>0</v>
      </c>
      <c r="AX32" s="559">
        <f>IF(AX31&gt;Inputs!$E$81,Inputs!$E$81,AX31)*-1</f>
        <v>0</v>
      </c>
      <c r="AY32" s="559">
        <f>IF(AY31&gt;Inputs!$E$81,Inputs!$E$81,AY31)*-1</f>
        <v>0</v>
      </c>
      <c r="AZ32" s="559">
        <f>IF(AZ31&gt;Inputs!$E$81,Inputs!$E$81,AZ31)*-1</f>
        <v>0</v>
      </c>
      <c r="BA32" s="665">
        <f>SUM(BB32:BY32)</f>
        <v>-981</v>
      </c>
      <c r="BB32" s="559">
        <f>IF(BB31&gt;Inputs!$E$81,Inputs!$E$81,BB31)*-1</f>
        <v>0</v>
      </c>
      <c r="BC32" s="559">
        <f>IF(BC31&gt;Inputs!$E$81,Inputs!$E$81,BC31)*-1</f>
        <v>0</v>
      </c>
      <c r="BD32" s="559">
        <f>IF(BD31&gt;Inputs!$E$81,Inputs!$E$81,BD31)*-1</f>
        <v>0</v>
      </c>
      <c r="BE32" s="559">
        <f>IF(BE31&gt;Inputs!$E$81,Inputs!$E$81,BE31)*-1</f>
        <v>0</v>
      </c>
      <c r="BF32" s="559">
        <f>IF(BF31&gt;Inputs!$E$81,Inputs!$E$81,BF31)*-1</f>
        <v>0</v>
      </c>
      <c r="BG32" s="559">
        <f>IF(BG31&gt;Inputs!$E$81,Inputs!$E$81,BG31)*-1</f>
        <v>0</v>
      </c>
      <c r="BH32" s="559">
        <f>IF(BH31&gt;Inputs!$E$81,Inputs!$E$81,BH31)*-1</f>
        <v>0</v>
      </c>
      <c r="BI32" s="559">
        <f>IF(BI31&gt;Inputs!$E$81,Inputs!$E$81,BI31)*-1</f>
        <v>0</v>
      </c>
      <c r="BJ32" s="559">
        <f>IF(BJ31&gt;Inputs!$E$81,Inputs!$E$81,BJ31)*-1</f>
        <v>0</v>
      </c>
      <c r="BK32" s="559">
        <f>IF(BK31&gt;Inputs!$E$81,Inputs!$E$81,BK31)*-1</f>
        <v>-109</v>
      </c>
      <c r="BL32" s="559">
        <f>IF(BL31&gt;Inputs!$E$81,Inputs!$E$81,BL31)*-1</f>
        <v>-109</v>
      </c>
      <c r="BM32" s="559">
        <f>IF(BM31&gt;Inputs!$E$81,Inputs!$E$81,BM31)*-1</f>
        <v>-109</v>
      </c>
      <c r="BN32" s="559">
        <f>IF(BN31&gt;Inputs!$E$81,Inputs!$E$81,BN31)*-1</f>
        <v>-109</v>
      </c>
      <c r="BO32" s="559">
        <f>IF(BO31&gt;Inputs!$E$81,Inputs!$E$81,BO31)*-1</f>
        <v>-109</v>
      </c>
      <c r="BP32" s="559">
        <f>IF(BP31&gt;Inputs!$E$81,Inputs!$E$81,BP31)*-1</f>
        <v>-109</v>
      </c>
      <c r="BQ32" s="559">
        <f>IF(BQ31&gt;Inputs!$E$81,Inputs!$E$81,BQ31)*-1</f>
        <v>-109</v>
      </c>
      <c r="BR32" s="559">
        <f>IF(BR31&gt;Inputs!$E$81,Inputs!$E$81,BR31)*-1</f>
        <v>-109</v>
      </c>
      <c r="BS32" s="559">
        <f>IF(BS31&gt;Inputs!$E$81,Inputs!$E$81,BS31)*-1</f>
        <v>-109</v>
      </c>
      <c r="BT32" s="559">
        <f>IF(BT31&gt;Inputs!$E$81,Inputs!$E$81,BT31)*-1</f>
        <v>0</v>
      </c>
      <c r="BU32" s="559">
        <f>IF(BU31&gt;Inputs!$E$81,Inputs!$E$81,BU31)*-1</f>
        <v>0</v>
      </c>
      <c r="BV32" s="559">
        <f>IF(BV31&gt;Inputs!$E$81,Inputs!$E$81,BV31)*-1</f>
        <v>0</v>
      </c>
      <c r="BW32" s="559">
        <f>IF(BW31&gt;Inputs!$E$81,Inputs!$E$81,BW31)*-1</f>
        <v>0</v>
      </c>
      <c r="BX32" s="559">
        <f>IF(BX31&gt;Inputs!$E$81,Inputs!$E$81,BX31)*-1</f>
        <v>0</v>
      </c>
      <c r="BY32" s="559">
        <f>IF(BY31&gt;Inputs!$E$81,Inputs!$E$81,BY31)*-1</f>
        <v>0</v>
      </c>
      <c r="BZ32" s="665">
        <f>SUM(CA32:CX32)</f>
        <v>-981</v>
      </c>
      <c r="CA32" s="559">
        <f>IF(CA31&gt;Inputs!$E$81,Inputs!$E$81,CA31)*-1</f>
        <v>0</v>
      </c>
      <c r="CB32" s="559">
        <f>IF(CB31&gt;Inputs!$E$81,Inputs!$E$81,CB31)*-1</f>
        <v>0</v>
      </c>
      <c r="CC32" s="559">
        <f>IF(CC31&gt;Inputs!$E$81,Inputs!$E$81,CC31)*-1</f>
        <v>0</v>
      </c>
      <c r="CD32" s="559">
        <f>IF(CD31&gt;Inputs!$E$81,Inputs!$E$81,CD31)*-1</f>
        <v>0</v>
      </c>
      <c r="CE32" s="559">
        <f>IF(CE31&gt;Inputs!$E$81,Inputs!$E$81,CE31)*-1</f>
        <v>0</v>
      </c>
      <c r="CF32" s="559">
        <f>IF(CF31&gt;Inputs!$E$81,Inputs!$E$81,CF31)*-1</f>
        <v>0</v>
      </c>
      <c r="CG32" s="559">
        <f>IF(CG31&gt;Inputs!$E$81,Inputs!$E$81,CG31)*-1</f>
        <v>0</v>
      </c>
      <c r="CH32" s="559">
        <f>IF(CH31&gt;Inputs!$E$81,Inputs!$E$81,CH31)*-1</f>
        <v>0</v>
      </c>
      <c r="CI32" s="559">
        <f>IF(CI31&gt;Inputs!$E$81,Inputs!$E$81,CI31)*-1</f>
        <v>0</v>
      </c>
      <c r="CJ32" s="559">
        <f>IF(CJ31&gt;Inputs!$E$81,Inputs!$E$81,CJ31)*-1</f>
        <v>-109</v>
      </c>
      <c r="CK32" s="559">
        <f>IF(CK31&gt;Inputs!$E$81,Inputs!$E$81,CK31)*-1</f>
        <v>-109</v>
      </c>
      <c r="CL32" s="559">
        <f>IF(CL31&gt;Inputs!$E$81,Inputs!$E$81,CL31)*-1</f>
        <v>-109</v>
      </c>
      <c r="CM32" s="559">
        <f>IF(CM31&gt;Inputs!$E$81,Inputs!$E$81,CM31)*-1</f>
        <v>-109</v>
      </c>
      <c r="CN32" s="559">
        <f>IF(CN31&gt;Inputs!$E$81,Inputs!$E$81,CN31)*-1</f>
        <v>-109</v>
      </c>
      <c r="CO32" s="559">
        <f>IF(CO31&gt;Inputs!$E$81,Inputs!$E$81,CO31)*-1</f>
        <v>-109</v>
      </c>
      <c r="CP32" s="559">
        <f>IF(CP31&gt;Inputs!$E$81,Inputs!$E$81,CP31)*-1</f>
        <v>-109</v>
      </c>
      <c r="CQ32" s="559">
        <f>IF(CQ31&gt;Inputs!$E$81,Inputs!$E$81,CQ31)*-1</f>
        <v>-109</v>
      </c>
      <c r="CR32" s="559">
        <f>IF(CR31&gt;Inputs!$E$81,Inputs!$E$81,CR31)*-1</f>
        <v>-109</v>
      </c>
      <c r="CS32" s="559">
        <f>IF(CS31&gt;Inputs!$E$81,Inputs!$E$81,CS31)*-1</f>
        <v>0</v>
      </c>
      <c r="CT32" s="559">
        <f>IF(CT31&gt;Inputs!$E$81,Inputs!$E$81,CT31)*-1</f>
        <v>0</v>
      </c>
      <c r="CU32" s="559">
        <f>IF(CU31&gt;Inputs!$E$81,Inputs!$E$81,CU31)*-1</f>
        <v>0</v>
      </c>
      <c r="CV32" s="559">
        <f>IF(CV31&gt;Inputs!$E$81,Inputs!$E$81,CV31)*-1</f>
        <v>0</v>
      </c>
      <c r="CW32" s="559">
        <f>IF(CW31&gt;Inputs!$E$81,Inputs!$E$81,CW31)*-1</f>
        <v>0</v>
      </c>
      <c r="CX32" s="559">
        <f>IF(CX31&gt;Inputs!$E$81,Inputs!$E$81,CX31)*-1</f>
        <v>0</v>
      </c>
      <c r="CY32" s="549"/>
      <c r="CZ32" s="549"/>
      <c r="DA32" s="549"/>
      <c r="DB32" s="549"/>
      <c r="DC32" s="549"/>
      <c r="DD32" s="549"/>
      <c r="DE32" s="549"/>
      <c r="DF32" s="549"/>
      <c r="DG32" s="549"/>
      <c r="DH32" s="549"/>
    </row>
    <row r="33" spans="1:112">
      <c r="A33" s="558" t="s">
        <v>1206</v>
      </c>
      <c r="B33" s="557">
        <f>4*AB33+4*BA33+19*C33+BZ33*4</f>
        <v>736280.92429979821</v>
      </c>
      <c r="C33" s="557">
        <f>SUM(D33:AA33)</f>
        <v>23750.997558058007</v>
      </c>
      <c r="D33" s="557">
        <f>D31+D32</f>
        <v>0</v>
      </c>
      <c r="E33" s="557">
        <f t="shared" ref="E33:AA33" si="170">E31+E32</f>
        <v>0</v>
      </c>
      <c r="F33" s="557">
        <f t="shared" si="170"/>
        <v>0</v>
      </c>
      <c r="G33" s="557">
        <f t="shared" si="170"/>
        <v>0</v>
      </c>
      <c r="H33" s="557">
        <f t="shared" si="170"/>
        <v>0</v>
      </c>
      <c r="I33" s="557">
        <f t="shared" si="170"/>
        <v>0</v>
      </c>
      <c r="J33" s="557">
        <f t="shared" si="170"/>
        <v>0</v>
      </c>
      <c r="K33" s="557">
        <f t="shared" si="170"/>
        <v>0</v>
      </c>
      <c r="L33" s="557">
        <f t="shared" si="170"/>
        <v>0</v>
      </c>
      <c r="M33" s="557">
        <f t="shared" si="170"/>
        <v>446.98580011800016</v>
      </c>
      <c r="N33" s="557">
        <f t="shared" si="170"/>
        <v>1746.3683442140002</v>
      </c>
      <c r="O33" s="557">
        <f t="shared" si="170"/>
        <v>2777.1285354440006</v>
      </c>
      <c r="P33" s="557">
        <f t="shared" si="170"/>
        <v>3451.8079333400005</v>
      </c>
      <c r="Q33" s="557">
        <f t="shared" si="170"/>
        <v>4226.4398346280013</v>
      </c>
      <c r="R33" s="557">
        <f t="shared" si="170"/>
        <v>3945.3234188380006</v>
      </c>
      <c r="S33" s="557">
        <f t="shared" si="170"/>
        <v>3551.7604367320005</v>
      </c>
      <c r="T33" s="557">
        <f t="shared" si="170"/>
        <v>2477.2710252680004</v>
      </c>
      <c r="U33" s="557">
        <f t="shared" si="170"/>
        <v>1127.9122294760002</v>
      </c>
      <c r="V33" s="557">
        <f t="shared" si="170"/>
        <v>0</v>
      </c>
      <c r="W33" s="557">
        <f t="shared" si="170"/>
        <v>0</v>
      </c>
      <c r="X33" s="557">
        <f t="shared" si="170"/>
        <v>0</v>
      </c>
      <c r="Y33" s="557">
        <f t="shared" si="170"/>
        <v>0</v>
      </c>
      <c r="Z33" s="557">
        <f t="shared" si="170"/>
        <v>0</v>
      </c>
      <c r="AA33" s="557">
        <f t="shared" si="170"/>
        <v>0</v>
      </c>
      <c r="AB33" s="557">
        <f>SUM(AC33:AZ33)</f>
        <v>23750.997558058007</v>
      </c>
      <c r="AC33" s="557">
        <f>AC31+AC32</f>
        <v>0</v>
      </c>
      <c r="AD33" s="557">
        <f t="shared" ref="AD33:AZ33" si="171">AD31+AD32</f>
        <v>0</v>
      </c>
      <c r="AE33" s="557">
        <f t="shared" si="171"/>
        <v>0</v>
      </c>
      <c r="AF33" s="557">
        <f t="shared" si="171"/>
        <v>0</v>
      </c>
      <c r="AG33" s="557">
        <f t="shared" si="171"/>
        <v>0</v>
      </c>
      <c r="AH33" s="557">
        <f t="shared" si="171"/>
        <v>0</v>
      </c>
      <c r="AI33" s="557">
        <f t="shared" si="171"/>
        <v>0</v>
      </c>
      <c r="AJ33" s="557">
        <f t="shared" si="171"/>
        <v>0</v>
      </c>
      <c r="AK33" s="557">
        <f t="shared" si="171"/>
        <v>0</v>
      </c>
      <c r="AL33" s="557">
        <f t="shared" si="171"/>
        <v>446.98580011800016</v>
      </c>
      <c r="AM33" s="557">
        <f t="shared" si="171"/>
        <v>1746.3683442140002</v>
      </c>
      <c r="AN33" s="557">
        <f t="shared" si="171"/>
        <v>2777.1285354440006</v>
      </c>
      <c r="AO33" s="557">
        <f t="shared" si="171"/>
        <v>3451.8079333400005</v>
      </c>
      <c r="AP33" s="557">
        <f t="shared" si="171"/>
        <v>4226.4398346280013</v>
      </c>
      <c r="AQ33" s="557">
        <f t="shared" si="171"/>
        <v>3945.3234188380006</v>
      </c>
      <c r="AR33" s="557">
        <f t="shared" si="171"/>
        <v>3551.7604367320005</v>
      </c>
      <c r="AS33" s="557">
        <f t="shared" si="171"/>
        <v>2477.2710252680004</v>
      </c>
      <c r="AT33" s="557">
        <f t="shared" si="171"/>
        <v>1127.9122294760002</v>
      </c>
      <c r="AU33" s="557">
        <f t="shared" si="171"/>
        <v>0</v>
      </c>
      <c r="AV33" s="557">
        <f t="shared" si="171"/>
        <v>0</v>
      </c>
      <c r="AW33" s="557">
        <f t="shared" si="171"/>
        <v>0</v>
      </c>
      <c r="AX33" s="557">
        <f t="shared" si="171"/>
        <v>0</v>
      </c>
      <c r="AY33" s="557">
        <f t="shared" si="171"/>
        <v>0</v>
      </c>
      <c r="AZ33" s="557">
        <f t="shared" si="171"/>
        <v>0</v>
      </c>
      <c r="BA33" s="557">
        <f>SUM(BB33:BY33)</f>
        <v>23750.997558058007</v>
      </c>
      <c r="BB33" s="557">
        <f>BB31+BB32</f>
        <v>0</v>
      </c>
      <c r="BC33" s="557">
        <f t="shared" ref="BC33:BY33" si="172">BC31+BC32</f>
        <v>0</v>
      </c>
      <c r="BD33" s="557">
        <f t="shared" si="172"/>
        <v>0</v>
      </c>
      <c r="BE33" s="557">
        <f t="shared" si="172"/>
        <v>0</v>
      </c>
      <c r="BF33" s="557">
        <f t="shared" si="172"/>
        <v>0</v>
      </c>
      <c r="BG33" s="557">
        <f t="shared" si="172"/>
        <v>0</v>
      </c>
      <c r="BH33" s="557">
        <f t="shared" si="172"/>
        <v>0</v>
      </c>
      <c r="BI33" s="557">
        <f t="shared" si="172"/>
        <v>0</v>
      </c>
      <c r="BJ33" s="557">
        <f t="shared" si="172"/>
        <v>0</v>
      </c>
      <c r="BK33" s="557">
        <f t="shared" si="172"/>
        <v>446.98580011800016</v>
      </c>
      <c r="BL33" s="557">
        <f t="shared" si="172"/>
        <v>1746.3683442140002</v>
      </c>
      <c r="BM33" s="557">
        <f t="shared" si="172"/>
        <v>2777.1285354440006</v>
      </c>
      <c r="BN33" s="557">
        <f t="shared" si="172"/>
        <v>3451.8079333400005</v>
      </c>
      <c r="BO33" s="557">
        <f t="shared" si="172"/>
        <v>4226.4398346280013</v>
      </c>
      <c r="BP33" s="557">
        <f t="shared" si="172"/>
        <v>3945.3234188380006</v>
      </c>
      <c r="BQ33" s="557">
        <f t="shared" si="172"/>
        <v>3551.7604367320005</v>
      </c>
      <c r="BR33" s="557">
        <f t="shared" si="172"/>
        <v>2477.2710252680004</v>
      </c>
      <c r="BS33" s="557">
        <f t="shared" si="172"/>
        <v>1127.9122294760002</v>
      </c>
      <c r="BT33" s="557">
        <f t="shared" si="172"/>
        <v>0</v>
      </c>
      <c r="BU33" s="557">
        <f t="shared" si="172"/>
        <v>0</v>
      </c>
      <c r="BV33" s="557">
        <f t="shared" si="172"/>
        <v>0</v>
      </c>
      <c r="BW33" s="557">
        <f t="shared" si="172"/>
        <v>0</v>
      </c>
      <c r="BX33" s="557">
        <f t="shared" si="172"/>
        <v>0</v>
      </c>
      <c r="BY33" s="557">
        <f t="shared" si="172"/>
        <v>0</v>
      </c>
      <c r="BZ33" s="557">
        <f>SUM(CA33:CX33)</f>
        <v>23750.997558058007</v>
      </c>
      <c r="CA33" s="557">
        <f>CA31+CA32</f>
        <v>0</v>
      </c>
      <c r="CB33" s="557">
        <f t="shared" ref="CB33:CX33" si="173">CB31+CB32</f>
        <v>0</v>
      </c>
      <c r="CC33" s="557">
        <f t="shared" si="173"/>
        <v>0</v>
      </c>
      <c r="CD33" s="557">
        <f t="shared" si="173"/>
        <v>0</v>
      </c>
      <c r="CE33" s="557">
        <f t="shared" si="173"/>
        <v>0</v>
      </c>
      <c r="CF33" s="557">
        <f t="shared" si="173"/>
        <v>0</v>
      </c>
      <c r="CG33" s="557">
        <f t="shared" si="173"/>
        <v>0</v>
      </c>
      <c r="CH33" s="557">
        <f t="shared" si="173"/>
        <v>0</v>
      </c>
      <c r="CI33" s="557">
        <f t="shared" si="173"/>
        <v>0</v>
      </c>
      <c r="CJ33" s="557">
        <f t="shared" si="173"/>
        <v>446.98580011800016</v>
      </c>
      <c r="CK33" s="557">
        <f t="shared" si="173"/>
        <v>1746.3683442140002</v>
      </c>
      <c r="CL33" s="557">
        <f t="shared" si="173"/>
        <v>2777.1285354440006</v>
      </c>
      <c r="CM33" s="557">
        <f t="shared" si="173"/>
        <v>3451.8079333400005</v>
      </c>
      <c r="CN33" s="557">
        <f t="shared" si="173"/>
        <v>4226.4398346280013</v>
      </c>
      <c r="CO33" s="557">
        <f t="shared" si="173"/>
        <v>3945.3234188380006</v>
      </c>
      <c r="CP33" s="557">
        <f t="shared" si="173"/>
        <v>3551.7604367320005</v>
      </c>
      <c r="CQ33" s="557">
        <f t="shared" si="173"/>
        <v>2477.2710252680004</v>
      </c>
      <c r="CR33" s="557">
        <f t="shared" si="173"/>
        <v>1127.9122294760002</v>
      </c>
      <c r="CS33" s="557">
        <f t="shared" si="173"/>
        <v>0</v>
      </c>
      <c r="CT33" s="557">
        <f t="shared" si="173"/>
        <v>0</v>
      </c>
      <c r="CU33" s="557">
        <f t="shared" si="173"/>
        <v>0</v>
      </c>
      <c r="CV33" s="557">
        <f t="shared" si="173"/>
        <v>0</v>
      </c>
      <c r="CW33" s="557">
        <f t="shared" si="173"/>
        <v>0</v>
      </c>
      <c r="CX33" s="557">
        <f t="shared" si="173"/>
        <v>0</v>
      </c>
      <c r="CY33" s="549"/>
      <c r="CZ33" s="549"/>
      <c r="DA33" s="549"/>
      <c r="DB33" s="549"/>
      <c r="DC33" s="549"/>
      <c r="DD33" s="549"/>
      <c r="DE33" s="549"/>
      <c r="DF33" s="549"/>
      <c r="DG33" s="549"/>
      <c r="DH33" s="549"/>
    </row>
    <row r="34" spans="1:112">
      <c r="A34" s="558"/>
      <c r="B34" s="557"/>
      <c r="C34" s="557"/>
      <c r="D34" s="557"/>
      <c r="E34" s="557"/>
      <c r="F34" s="557"/>
      <c r="G34" s="557"/>
      <c r="H34" s="557"/>
      <c r="I34" s="557"/>
      <c r="J34" s="557"/>
      <c r="K34" s="557"/>
      <c r="L34" s="557"/>
      <c r="M34" s="557"/>
      <c r="N34" s="557"/>
      <c r="O34" s="557"/>
      <c r="P34" s="557"/>
      <c r="Q34" s="557"/>
      <c r="R34" s="557"/>
      <c r="S34" s="557"/>
      <c r="T34" s="557"/>
      <c r="U34" s="557"/>
      <c r="V34" s="557"/>
      <c r="W34" s="557"/>
      <c r="X34" s="557"/>
      <c r="Y34" s="557"/>
      <c r="Z34" s="557"/>
      <c r="AA34" s="557"/>
      <c r="AB34" s="557"/>
      <c r="AC34" s="557"/>
      <c r="AD34" s="557"/>
      <c r="AE34" s="557"/>
      <c r="AF34" s="557"/>
      <c r="AG34" s="557"/>
      <c r="AH34" s="557"/>
      <c r="AI34" s="557"/>
      <c r="AJ34" s="557"/>
      <c r="AK34" s="557"/>
      <c r="AL34" s="557"/>
      <c r="AM34" s="557"/>
      <c r="AN34" s="557"/>
      <c r="AO34" s="557"/>
      <c r="AP34" s="557"/>
      <c r="AQ34" s="557"/>
      <c r="AR34" s="557"/>
      <c r="AS34" s="557"/>
      <c r="AT34" s="557"/>
      <c r="AU34" s="557"/>
      <c r="AV34" s="557"/>
      <c r="AW34" s="557"/>
      <c r="AX34" s="557"/>
      <c r="AY34" s="557"/>
      <c r="AZ34" s="557"/>
      <c r="BA34" s="557"/>
      <c r="BB34" s="557"/>
      <c r="BC34" s="557"/>
      <c r="BD34" s="557"/>
      <c r="BE34" s="557"/>
      <c r="BF34" s="557"/>
      <c r="BG34" s="557"/>
      <c r="BH34" s="557"/>
      <c r="BI34" s="557"/>
      <c r="BJ34" s="557"/>
      <c r="BK34" s="557"/>
      <c r="BL34" s="557"/>
      <c r="BM34" s="557"/>
      <c r="BN34" s="557"/>
      <c r="BO34" s="557"/>
      <c r="BP34" s="557"/>
      <c r="BQ34" s="557"/>
      <c r="BR34" s="557"/>
      <c r="BS34" s="557"/>
      <c r="BT34" s="557"/>
      <c r="BU34" s="557"/>
      <c r="BV34" s="557"/>
      <c r="BW34" s="557"/>
      <c r="BX34" s="557"/>
      <c r="BY34" s="557"/>
      <c r="BZ34" s="557"/>
      <c r="CA34" s="557"/>
      <c r="CB34" s="557"/>
      <c r="CC34" s="557"/>
      <c r="CD34" s="557"/>
      <c r="CE34" s="557"/>
      <c r="CF34" s="557"/>
      <c r="CG34" s="557"/>
      <c r="CH34" s="557"/>
      <c r="CI34" s="557"/>
      <c r="CJ34" s="557"/>
      <c r="CK34" s="557"/>
      <c r="CL34" s="557"/>
      <c r="CM34" s="557"/>
      <c r="CN34" s="557"/>
      <c r="CO34" s="557"/>
      <c r="CP34" s="557"/>
      <c r="CQ34" s="557"/>
      <c r="CR34" s="557"/>
      <c r="CS34" s="557"/>
      <c r="CT34" s="557"/>
      <c r="CU34" s="557"/>
      <c r="CV34" s="557"/>
      <c r="CW34" s="557"/>
      <c r="CX34" s="557"/>
      <c r="CY34" s="549"/>
      <c r="CZ34" s="549"/>
      <c r="DA34" s="549"/>
      <c r="DB34" s="549"/>
      <c r="DC34" s="549"/>
      <c r="DD34" s="549"/>
      <c r="DE34" s="549"/>
      <c r="DF34" s="549"/>
      <c r="DG34" s="549"/>
      <c r="DH34" s="549"/>
    </row>
    <row r="35" spans="1:112">
      <c r="A35" s="607" t="s">
        <v>1207</v>
      </c>
      <c r="B35" s="557"/>
      <c r="C35" s="557"/>
      <c r="D35" s="557"/>
      <c r="E35" s="557"/>
      <c r="F35" s="557"/>
      <c r="G35" s="557"/>
      <c r="H35" s="557"/>
      <c r="I35" s="557"/>
      <c r="J35" s="557"/>
      <c r="K35" s="557"/>
      <c r="L35" s="557"/>
      <c r="M35" s="557"/>
      <c r="N35" s="557"/>
      <c r="O35" s="557"/>
      <c r="P35" s="557"/>
      <c r="Q35" s="557"/>
      <c r="R35" s="557"/>
      <c r="S35" s="557"/>
      <c r="T35" s="557"/>
      <c r="U35" s="557"/>
      <c r="V35" s="557"/>
      <c r="W35" s="557"/>
      <c r="X35" s="557"/>
      <c r="Y35" s="557"/>
      <c r="Z35" s="557"/>
      <c r="AA35" s="557"/>
      <c r="AB35" s="557"/>
      <c r="AC35" s="557"/>
      <c r="AD35" s="557"/>
      <c r="AE35" s="557"/>
      <c r="AF35" s="557"/>
      <c r="AG35" s="557"/>
      <c r="AH35" s="557"/>
      <c r="AI35" s="557"/>
      <c r="AJ35" s="557"/>
      <c r="AK35" s="557"/>
      <c r="AL35" s="557"/>
      <c r="AM35" s="557"/>
      <c r="AN35" s="557"/>
      <c r="AO35" s="557"/>
      <c r="AP35" s="557"/>
      <c r="AQ35" s="557"/>
      <c r="AR35" s="557"/>
      <c r="AS35" s="557"/>
      <c r="AT35" s="557"/>
      <c r="AU35" s="557"/>
      <c r="AV35" s="557"/>
      <c r="AW35" s="557"/>
      <c r="AX35" s="557"/>
      <c r="AY35" s="557"/>
      <c r="AZ35" s="557"/>
      <c r="BA35" s="557"/>
      <c r="BB35" s="557"/>
      <c r="BC35" s="557"/>
      <c r="BD35" s="557"/>
      <c r="BE35" s="557"/>
      <c r="BF35" s="557"/>
      <c r="BG35" s="557"/>
      <c r="BH35" s="557"/>
      <c r="BI35" s="557"/>
      <c r="BJ35" s="557"/>
      <c r="BK35" s="557"/>
      <c r="BL35" s="557"/>
      <c r="BM35" s="557"/>
      <c r="BN35" s="557"/>
      <c r="BO35" s="557"/>
      <c r="BP35" s="557"/>
      <c r="BQ35" s="557"/>
      <c r="BR35" s="557"/>
      <c r="BS35" s="557"/>
      <c r="BT35" s="557"/>
      <c r="BU35" s="557"/>
      <c r="BV35" s="557"/>
      <c r="BW35" s="557"/>
      <c r="BX35" s="557"/>
      <c r="BY35" s="557"/>
      <c r="BZ35" s="557"/>
      <c r="CA35" s="557"/>
      <c r="CB35" s="557"/>
      <c r="CC35" s="557"/>
      <c r="CD35" s="557"/>
      <c r="CE35" s="557"/>
      <c r="CF35" s="557"/>
      <c r="CG35" s="557"/>
      <c r="CH35" s="557"/>
      <c r="CI35" s="557"/>
      <c r="CJ35" s="557"/>
      <c r="CK35" s="557"/>
      <c r="CL35" s="557"/>
      <c r="CM35" s="557"/>
      <c r="CN35" s="557"/>
      <c r="CO35" s="557"/>
      <c r="CP35" s="557"/>
      <c r="CQ35" s="557"/>
      <c r="CR35" s="557"/>
      <c r="CS35" s="557"/>
      <c r="CT35" s="557"/>
      <c r="CU35" s="557"/>
      <c r="CV35" s="557"/>
      <c r="CW35" s="557"/>
      <c r="CX35" s="557"/>
      <c r="CY35" s="549"/>
      <c r="CZ35" s="549"/>
      <c r="DA35" s="549"/>
      <c r="DB35" s="549"/>
      <c r="DC35" s="549"/>
      <c r="DD35" s="549"/>
      <c r="DE35" s="549"/>
      <c r="DF35" s="549"/>
      <c r="DG35" s="549"/>
      <c r="DH35" s="549"/>
    </row>
    <row r="36" spans="1:112">
      <c r="A36" s="558" t="s">
        <v>1208</v>
      </c>
      <c r="B36" s="557">
        <f>4*AB36+4*BA36+19*C36+BZ36*4</f>
        <v>526746.75094759511</v>
      </c>
      <c r="C36" s="557">
        <f>SUM(D36:AA36)</f>
        <v>18258.871326041073</v>
      </c>
      <c r="D36" s="557">
        <f>IF(D23&lt;0,0,IF(D23&gt;D33,D33,D23))</f>
        <v>0</v>
      </c>
      <c r="E36" s="557">
        <f t="shared" ref="E36:AA36" si="174">IF(E23&lt;0,0,IF(E23&gt;E33,E33,E23))</f>
        <v>0</v>
      </c>
      <c r="F36" s="557">
        <f t="shared" si="174"/>
        <v>0</v>
      </c>
      <c r="G36" s="557">
        <f t="shared" si="174"/>
        <v>0</v>
      </c>
      <c r="H36" s="557">
        <f t="shared" si="174"/>
        <v>0</v>
      </c>
      <c r="I36" s="557">
        <f t="shared" si="174"/>
        <v>0</v>
      </c>
      <c r="J36" s="557">
        <f t="shared" si="174"/>
        <v>0</v>
      </c>
      <c r="K36" s="557">
        <f t="shared" si="174"/>
        <v>0</v>
      </c>
      <c r="L36" s="557">
        <f t="shared" si="174"/>
        <v>0</v>
      </c>
      <c r="M36" s="557">
        <f t="shared" si="174"/>
        <v>446.98580011800016</v>
      </c>
      <c r="N36" s="557">
        <f t="shared" si="174"/>
        <v>1746.3683442140002</v>
      </c>
      <c r="O36" s="557">
        <f t="shared" si="174"/>
        <v>2777.1285354440006</v>
      </c>
      <c r="P36" s="557">
        <f t="shared" si="174"/>
        <v>2624.7203375334698</v>
      </c>
      <c r="Q36" s="557">
        <f t="shared" si="174"/>
        <v>2829.807850317628</v>
      </c>
      <c r="R36" s="557">
        <f t="shared" si="174"/>
        <v>2113.5857967048305</v>
      </c>
      <c r="S36" s="557">
        <f t="shared" si="174"/>
        <v>2115.0914069651417</v>
      </c>
      <c r="T36" s="557">
        <f t="shared" si="174"/>
        <v>2477.2710252680004</v>
      </c>
      <c r="U36" s="557">
        <f t="shared" si="174"/>
        <v>1127.9122294760002</v>
      </c>
      <c r="V36" s="557">
        <f t="shared" si="174"/>
        <v>0</v>
      </c>
      <c r="W36" s="557">
        <f t="shared" si="174"/>
        <v>0</v>
      </c>
      <c r="X36" s="557">
        <f t="shared" si="174"/>
        <v>0</v>
      </c>
      <c r="Y36" s="557">
        <f t="shared" si="174"/>
        <v>0</v>
      </c>
      <c r="Z36" s="557">
        <f t="shared" si="174"/>
        <v>0</v>
      </c>
      <c r="AA36" s="557">
        <f t="shared" si="174"/>
        <v>0</v>
      </c>
      <c r="AB36" s="557">
        <f>SUM(AC36:AZ36)</f>
        <v>14839.342914914561</v>
      </c>
      <c r="AC36" s="557">
        <f>IF(AC23&lt;0,0,IF(AC23&gt;AC33,AC33,AC23))</f>
        <v>0</v>
      </c>
      <c r="AD36" s="557">
        <f t="shared" ref="AD36:BY36" si="175">IF(AD23&lt;0,0,IF(AD23&gt;AD33,AD33,AD23))</f>
        <v>0</v>
      </c>
      <c r="AE36" s="557">
        <f t="shared" si="175"/>
        <v>0</v>
      </c>
      <c r="AF36" s="557">
        <f t="shared" si="175"/>
        <v>0</v>
      </c>
      <c r="AG36" s="557">
        <f t="shared" si="175"/>
        <v>0</v>
      </c>
      <c r="AH36" s="557">
        <f t="shared" si="175"/>
        <v>0</v>
      </c>
      <c r="AI36" s="557">
        <f t="shared" si="175"/>
        <v>0</v>
      </c>
      <c r="AJ36" s="557">
        <f t="shared" si="175"/>
        <v>0</v>
      </c>
      <c r="AK36" s="557">
        <f t="shared" si="175"/>
        <v>0</v>
      </c>
      <c r="AL36" s="557">
        <f t="shared" si="175"/>
        <v>446.98580011800016</v>
      </c>
      <c r="AM36" s="557">
        <f t="shared" si="175"/>
        <v>1746.3683442140002</v>
      </c>
      <c r="AN36" s="557">
        <f t="shared" si="175"/>
        <v>1256.6573016506213</v>
      </c>
      <c r="AO36" s="557">
        <f t="shared" si="175"/>
        <v>2624.7203375334698</v>
      </c>
      <c r="AP36" s="557">
        <f t="shared" si="175"/>
        <v>2326.9169061416146</v>
      </c>
      <c r="AQ36" s="557">
        <f t="shared" si="175"/>
        <v>1408.7251741400732</v>
      </c>
      <c r="AR36" s="557">
        <f t="shared" si="175"/>
        <v>1423.7857963727793</v>
      </c>
      <c r="AS36" s="557">
        <f t="shared" si="175"/>
        <v>2477.2710252680004</v>
      </c>
      <c r="AT36" s="557">
        <f t="shared" si="175"/>
        <v>1127.9122294760002</v>
      </c>
      <c r="AU36" s="557">
        <f t="shared" si="175"/>
        <v>0</v>
      </c>
      <c r="AV36" s="557">
        <f t="shared" si="175"/>
        <v>0</v>
      </c>
      <c r="AW36" s="557">
        <f t="shared" si="175"/>
        <v>0</v>
      </c>
      <c r="AX36" s="557">
        <f t="shared" si="175"/>
        <v>0</v>
      </c>
      <c r="AY36" s="557">
        <f t="shared" si="175"/>
        <v>0</v>
      </c>
      <c r="AZ36" s="557">
        <f t="shared" si="175"/>
        <v>0</v>
      </c>
      <c r="BA36" s="557">
        <f>SUM(BB36:BY36)</f>
        <v>11401.939442852987</v>
      </c>
      <c r="BB36" s="557">
        <f>IF(BB23&lt;0,0,IF(BB23&gt;BB33,BB33,BB23))</f>
        <v>0</v>
      </c>
      <c r="BC36" s="557">
        <f t="shared" si="175"/>
        <v>0</v>
      </c>
      <c r="BD36" s="557">
        <f t="shared" si="175"/>
        <v>0</v>
      </c>
      <c r="BE36" s="557">
        <f t="shared" si="175"/>
        <v>0</v>
      </c>
      <c r="BF36" s="557">
        <f t="shared" si="175"/>
        <v>0</v>
      </c>
      <c r="BG36" s="557">
        <f t="shared" si="175"/>
        <v>0</v>
      </c>
      <c r="BH36" s="557">
        <f t="shared" si="175"/>
        <v>0</v>
      </c>
      <c r="BI36" s="557">
        <f t="shared" si="175"/>
        <v>0</v>
      </c>
      <c r="BJ36" s="557">
        <f t="shared" si="175"/>
        <v>0</v>
      </c>
      <c r="BK36" s="557">
        <f t="shared" si="175"/>
        <v>446.98580011800016</v>
      </c>
      <c r="BL36" s="557">
        <f t="shared" si="175"/>
        <v>1483.0606956573286</v>
      </c>
      <c r="BM36" s="557">
        <f t="shared" si="175"/>
        <v>712.09825067145221</v>
      </c>
      <c r="BN36" s="557">
        <f t="shared" si="175"/>
        <v>1919.8597149687125</v>
      </c>
      <c r="BO36" s="557">
        <f t="shared" si="175"/>
        <v>1658.790366022055</v>
      </c>
      <c r="BP36" s="557">
        <f t="shared" si="175"/>
        <v>774.35061383178515</v>
      </c>
      <c r="BQ36" s="557">
        <f t="shared" si="175"/>
        <v>801.61074683965217</v>
      </c>
      <c r="BR36" s="557">
        <f t="shared" si="175"/>
        <v>2477.2710252680004</v>
      </c>
      <c r="BS36" s="557">
        <f t="shared" si="175"/>
        <v>1127.9122294760002</v>
      </c>
      <c r="BT36" s="557">
        <f t="shared" si="175"/>
        <v>0</v>
      </c>
      <c r="BU36" s="557">
        <f t="shared" si="175"/>
        <v>0</v>
      </c>
      <c r="BV36" s="557">
        <f t="shared" si="175"/>
        <v>0</v>
      </c>
      <c r="BW36" s="557">
        <f t="shared" si="175"/>
        <v>0</v>
      </c>
      <c r="BX36" s="557">
        <f t="shared" si="175"/>
        <v>0</v>
      </c>
      <c r="BY36" s="557">
        <f t="shared" si="175"/>
        <v>0</v>
      </c>
      <c r="BZ36" s="557">
        <f>SUM(CA36:CX36)</f>
        <v>18715.766580436124</v>
      </c>
      <c r="CA36" s="557">
        <f>IF(CA23&lt;0,0,IF(CA23&gt;CA33,CA33,CA23))</f>
        <v>0</v>
      </c>
      <c r="CB36" s="557">
        <f t="shared" ref="CB36:CX36" si="176">IF(CB23&lt;0,0,IF(CB23&gt;CB33,CB33,CB23))</f>
        <v>0</v>
      </c>
      <c r="CC36" s="557">
        <f t="shared" si="176"/>
        <v>0</v>
      </c>
      <c r="CD36" s="557">
        <f t="shared" si="176"/>
        <v>0</v>
      </c>
      <c r="CE36" s="557">
        <f t="shared" si="176"/>
        <v>0</v>
      </c>
      <c r="CF36" s="557">
        <f t="shared" si="176"/>
        <v>0</v>
      </c>
      <c r="CG36" s="557">
        <f t="shared" si="176"/>
        <v>0</v>
      </c>
      <c r="CH36" s="557">
        <f t="shared" si="176"/>
        <v>0</v>
      </c>
      <c r="CI36" s="557">
        <f t="shared" si="176"/>
        <v>0</v>
      </c>
      <c r="CJ36" s="557">
        <f t="shared" si="176"/>
        <v>446.98580011800016</v>
      </c>
      <c r="CK36" s="557">
        <f t="shared" si="176"/>
        <v>1746.3683442140002</v>
      </c>
      <c r="CL36" s="557">
        <f t="shared" si="176"/>
        <v>2777.1285354440006</v>
      </c>
      <c r="CM36" s="557">
        <f t="shared" si="176"/>
        <v>3451.8079333400005</v>
      </c>
      <c r="CN36" s="557">
        <f t="shared" si="176"/>
        <v>2722.3326544239721</v>
      </c>
      <c r="CO36" s="557">
        <f t="shared" si="176"/>
        <v>1982.2272239459176</v>
      </c>
      <c r="CP36" s="557">
        <f t="shared" si="176"/>
        <v>1983.7328342062292</v>
      </c>
      <c r="CQ36" s="557">
        <f t="shared" si="176"/>
        <v>2477.2710252680004</v>
      </c>
      <c r="CR36" s="557">
        <f t="shared" si="176"/>
        <v>1127.9122294760002</v>
      </c>
      <c r="CS36" s="557">
        <f t="shared" si="176"/>
        <v>0</v>
      </c>
      <c r="CT36" s="557">
        <f t="shared" si="176"/>
        <v>0</v>
      </c>
      <c r="CU36" s="557">
        <f t="shared" si="176"/>
        <v>0</v>
      </c>
      <c r="CV36" s="557">
        <f t="shared" si="176"/>
        <v>0</v>
      </c>
      <c r="CW36" s="557">
        <f t="shared" si="176"/>
        <v>0</v>
      </c>
      <c r="CX36" s="557">
        <f t="shared" si="176"/>
        <v>0</v>
      </c>
      <c r="CY36" s="549"/>
      <c r="CZ36" s="549"/>
      <c r="DA36" s="549"/>
      <c r="DB36" s="549"/>
      <c r="DC36" s="549"/>
      <c r="DD36" s="549"/>
      <c r="DE36" s="549"/>
      <c r="DF36" s="549"/>
      <c r="DG36" s="549"/>
      <c r="DH36" s="549"/>
    </row>
    <row r="37" spans="1:112">
      <c r="A37" s="558" t="s">
        <v>1209</v>
      </c>
      <c r="B37" s="604">
        <f>B23-B36</f>
        <v>1518283.947168469</v>
      </c>
      <c r="C37" s="604">
        <f t="shared" ref="C37:BN37" si="177">C23-C36</f>
        <v>52984.697944837055</v>
      </c>
      <c r="D37" s="604">
        <f t="shared" si="177"/>
        <v>1656.9379291743226</v>
      </c>
      <c r="E37" s="604">
        <f t="shared" si="177"/>
        <v>1385.834950534223</v>
      </c>
      <c r="F37" s="604">
        <f t="shared" si="177"/>
        <v>1385.834950534223</v>
      </c>
      <c r="G37" s="604">
        <f t="shared" si="177"/>
        <v>1589.4660634125942</v>
      </c>
      <c r="H37" s="604">
        <f t="shared" si="177"/>
        <v>1928.7505053513892</v>
      </c>
      <c r="I37" s="604">
        <f t="shared" si="177"/>
        <v>1725.0161831365861</v>
      </c>
      <c r="J37" s="604">
        <f t="shared" si="177"/>
        <v>1521.3850702582185</v>
      </c>
      <c r="K37" s="604">
        <f t="shared" si="177"/>
        <v>3528.0354294301969</v>
      </c>
      <c r="L37" s="604">
        <f t="shared" si="177"/>
        <v>3628.5972263245526</v>
      </c>
      <c r="M37" s="604">
        <f t="shared" si="177"/>
        <v>3767.1763580952356</v>
      </c>
      <c r="N37" s="604">
        <f t="shared" si="177"/>
        <v>2082.658273506474</v>
      </c>
      <c r="O37" s="604">
        <f t="shared" si="177"/>
        <v>218.09460178655308</v>
      </c>
      <c r="P37" s="604">
        <f t="shared" si="177"/>
        <v>0</v>
      </c>
      <c r="Q37" s="604">
        <f t="shared" si="177"/>
        <v>0</v>
      </c>
      <c r="R37" s="604">
        <f t="shared" si="177"/>
        <v>0</v>
      </c>
      <c r="S37" s="604">
        <f t="shared" si="177"/>
        <v>0</v>
      </c>
      <c r="T37" s="604">
        <f t="shared" si="177"/>
        <v>1369.1420471872384</v>
      </c>
      <c r="U37" s="604">
        <f t="shared" si="177"/>
        <v>2984.6718807106099</v>
      </c>
      <c r="V37" s="604">
        <f t="shared" si="177"/>
        <v>4406.9488496207432</v>
      </c>
      <c r="W37" s="604">
        <f t="shared" si="177"/>
        <v>4824.1993514600563</v>
      </c>
      <c r="X37" s="604">
        <f t="shared" si="177"/>
        <v>4756.3207966415703</v>
      </c>
      <c r="Y37" s="604">
        <f t="shared" si="177"/>
        <v>3941.929180502475</v>
      </c>
      <c r="Z37" s="604">
        <f t="shared" si="177"/>
        <v>3874.0242729641709</v>
      </c>
      <c r="AA37" s="604">
        <f t="shared" si="177"/>
        <v>2409.6740242056303</v>
      </c>
      <c r="AB37" s="604">
        <f t="shared" si="177"/>
        <v>39577.034130931112</v>
      </c>
      <c r="AC37" s="604">
        <f t="shared" si="177"/>
        <v>1419.7250826977288</v>
      </c>
      <c r="AD37" s="604">
        <f t="shared" si="177"/>
        <v>1162.1772529896352</v>
      </c>
      <c r="AE37" s="604">
        <f t="shared" si="177"/>
        <v>1162.1772529896352</v>
      </c>
      <c r="AF37" s="604">
        <f t="shared" si="177"/>
        <v>1372.585871854207</v>
      </c>
      <c r="AG37" s="604">
        <f t="shared" si="177"/>
        <v>1668.4942754813233</v>
      </c>
      <c r="AH37" s="604">
        <f t="shared" si="177"/>
        <v>1411.8954065741648</v>
      </c>
      <c r="AI37" s="604">
        <f t="shared" si="177"/>
        <v>1106.6017039027975</v>
      </c>
      <c r="AJ37" s="604">
        <f t="shared" si="177"/>
        <v>2319.3350118513517</v>
      </c>
      <c r="AK37" s="604">
        <f t="shared" si="177"/>
        <v>2167.3728632757043</v>
      </c>
      <c r="AL37" s="604">
        <f t="shared" si="177"/>
        <v>2073.4776121439463</v>
      </c>
      <c r="AM37" s="604">
        <f t="shared" si="177"/>
        <v>289.330189558048</v>
      </c>
      <c r="AN37" s="604">
        <f t="shared" si="177"/>
        <v>0</v>
      </c>
      <c r="AO37" s="604">
        <f t="shared" si="177"/>
        <v>0</v>
      </c>
      <c r="AP37" s="604">
        <f t="shared" si="177"/>
        <v>0</v>
      </c>
      <c r="AQ37" s="604">
        <f t="shared" si="177"/>
        <v>0</v>
      </c>
      <c r="AR37" s="604">
        <f t="shared" si="177"/>
        <v>0</v>
      </c>
      <c r="AS37" s="604">
        <f t="shared" si="177"/>
        <v>677.83643659487598</v>
      </c>
      <c r="AT37" s="604">
        <f t="shared" si="177"/>
        <v>2420.7833826588048</v>
      </c>
      <c r="AU37" s="604">
        <f t="shared" si="177"/>
        <v>3799.684313257254</v>
      </c>
      <c r="AV37" s="604">
        <f t="shared" si="177"/>
        <v>4023.3936308217671</v>
      </c>
      <c r="AW37" s="604">
        <f t="shared" si="177"/>
        <v>3996.2327192324992</v>
      </c>
      <c r="AX37" s="604">
        <f t="shared" si="177"/>
        <v>3263.2802647073095</v>
      </c>
      <c r="AY37" s="604">
        <f t="shared" si="177"/>
        <v>3299.8872902014632</v>
      </c>
      <c r="AZ37" s="604">
        <f t="shared" si="177"/>
        <v>1942.7635701385607</v>
      </c>
      <c r="BA37" s="604">
        <f t="shared" si="177"/>
        <v>36035.787115296225</v>
      </c>
      <c r="BB37" s="604">
        <f t="shared" si="177"/>
        <v>1656.9379291743226</v>
      </c>
      <c r="BC37" s="604">
        <f t="shared" si="177"/>
        <v>1385.834950534223</v>
      </c>
      <c r="BD37" s="604">
        <f t="shared" si="177"/>
        <v>1385.834950534223</v>
      </c>
      <c r="BE37" s="604">
        <f t="shared" si="177"/>
        <v>1589.4660634125942</v>
      </c>
      <c r="BF37" s="604">
        <f t="shared" si="177"/>
        <v>1928.7505053513892</v>
      </c>
      <c r="BG37" s="604">
        <f t="shared" si="177"/>
        <v>1725.0161831365861</v>
      </c>
      <c r="BH37" s="604">
        <f t="shared" si="177"/>
        <v>1106.6017039027975</v>
      </c>
      <c r="BI37" s="604">
        <f t="shared" si="177"/>
        <v>1938.6696106304616</v>
      </c>
      <c r="BJ37" s="604">
        <f t="shared" si="177"/>
        <v>1717.0771922137153</v>
      </c>
      <c r="BK37" s="604">
        <f t="shared" si="177"/>
        <v>1551.5418761467099</v>
      </c>
      <c r="BL37" s="604">
        <f t="shared" si="177"/>
        <v>0</v>
      </c>
      <c r="BM37" s="604">
        <f t="shared" si="177"/>
        <v>0</v>
      </c>
      <c r="BN37" s="604">
        <f t="shared" si="177"/>
        <v>0</v>
      </c>
      <c r="BO37" s="604">
        <f t="shared" ref="BO37:CX37" si="178">BO23-BO36</f>
        <v>0</v>
      </c>
      <c r="BP37" s="604">
        <f t="shared" si="178"/>
        <v>0</v>
      </c>
      <c r="BQ37" s="604">
        <f t="shared" si="178"/>
        <v>0</v>
      </c>
      <c r="BR37" s="604">
        <f t="shared" si="178"/>
        <v>55.661387061748883</v>
      </c>
      <c r="BS37" s="604">
        <f t="shared" si="178"/>
        <v>1772.3116098992202</v>
      </c>
      <c r="BT37" s="604">
        <f t="shared" si="178"/>
        <v>3101.330096439242</v>
      </c>
      <c r="BU37" s="604">
        <f t="shared" si="178"/>
        <v>3302.6684822473053</v>
      </c>
      <c r="BV37" s="604">
        <f t="shared" si="178"/>
        <v>3312.1534495643355</v>
      </c>
      <c r="BW37" s="604">
        <f t="shared" si="178"/>
        <v>3263.2802647073095</v>
      </c>
      <c r="BX37" s="604">
        <f t="shared" si="178"/>
        <v>3299.8872902014632</v>
      </c>
      <c r="BY37" s="604">
        <f t="shared" si="178"/>
        <v>1942.7635701385607</v>
      </c>
      <c r="BZ37" s="604">
        <f t="shared" si="178"/>
        <v>52280.850307913897</v>
      </c>
      <c r="CA37" s="604">
        <f t="shared" si="178"/>
        <v>1656.9379291743226</v>
      </c>
      <c r="CB37" s="604">
        <f t="shared" si="178"/>
        <v>1385.834950534223</v>
      </c>
      <c r="CC37" s="604">
        <f t="shared" si="178"/>
        <v>1385.834950534223</v>
      </c>
      <c r="CD37" s="604">
        <f t="shared" si="178"/>
        <v>1589.4660634125942</v>
      </c>
      <c r="CE37" s="604">
        <f t="shared" si="178"/>
        <v>1928.7505053513892</v>
      </c>
      <c r="CF37" s="604">
        <f t="shared" si="178"/>
        <v>1725.0161831365861</v>
      </c>
      <c r="CG37" s="604">
        <f t="shared" si="178"/>
        <v>1521.3850702582185</v>
      </c>
      <c r="CH37" s="604">
        <f t="shared" si="178"/>
        <v>3528.0354294301969</v>
      </c>
      <c r="CI37" s="604">
        <f t="shared" si="178"/>
        <v>3628.5972263245526</v>
      </c>
      <c r="CJ37" s="604">
        <f t="shared" si="178"/>
        <v>3767.1763580952356</v>
      </c>
      <c r="CK37" s="604">
        <f t="shared" si="178"/>
        <v>2082.658273506474</v>
      </c>
      <c r="CL37" s="604">
        <f t="shared" si="178"/>
        <v>218.09460178655308</v>
      </c>
      <c r="CM37" s="604">
        <f t="shared" si="178"/>
        <v>2565.7702591163302</v>
      </c>
      <c r="CN37" s="604">
        <f t="shared" si="178"/>
        <v>0</v>
      </c>
      <c r="CO37" s="604">
        <f t="shared" si="178"/>
        <v>0</v>
      </c>
      <c r="CP37" s="604">
        <f t="shared" si="178"/>
        <v>0</v>
      </c>
      <c r="CQ37" s="604">
        <f t="shared" si="178"/>
        <v>1285.5502281588397</v>
      </c>
      <c r="CR37" s="604">
        <f t="shared" si="178"/>
        <v>2889.1383732495824</v>
      </c>
      <c r="CS37" s="604">
        <f t="shared" si="178"/>
        <v>4287.5314924081367</v>
      </c>
      <c r="CT37" s="604">
        <f t="shared" si="178"/>
        <v>4704.7819942474498</v>
      </c>
      <c r="CU37" s="604">
        <f t="shared" si="178"/>
        <v>4648.8456007479135</v>
      </c>
      <c r="CV37" s="604">
        <f t="shared" si="178"/>
        <v>3834.4539846088182</v>
      </c>
      <c r="CW37" s="604">
        <f t="shared" si="178"/>
        <v>3778.4907655031434</v>
      </c>
      <c r="CX37" s="604">
        <f t="shared" si="178"/>
        <v>2338.0238936098599</v>
      </c>
      <c r="CY37" s="549"/>
      <c r="CZ37" s="549"/>
      <c r="DA37" s="549"/>
      <c r="DB37" s="549"/>
      <c r="DC37" s="549"/>
      <c r="DD37" s="549"/>
      <c r="DE37" s="549"/>
      <c r="DF37" s="549"/>
      <c r="DG37" s="549"/>
      <c r="DH37" s="549"/>
    </row>
    <row r="38" spans="1:112" ht="15.75" thickBot="1">
      <c r="A38" s="558"/>
      <c r="B38" s="557"/>
      <c r="C38" s="557"/>
      <c r="D38" s="557"/>
      <c r="E38" s="557"/>
      <c r="F38" s="557"/>
      <c r="G38" s="557"/>
      <c r="H38" s="557"/>
      <c r="I38" s="557"/>
      <c r="J38" s="608"/>
      <c r="K38" s="557"/>
      <c r="L38" s="557"/>
      <c r="M38" s="557"/>
      <c r="N38" s="557"/>
      <c r="O38" s="557"/>
      <c r="P38" s="557"/>
      <c r="Q38" s="557"/>
      <c r="R38" s="557"/>
      <c r="S38" s="557"/>
      <c r="T38" s="557"/>
      <c r="U38" s="557"/>
      <c r="V38" s="557"/>
      <c r="W38" s="557"/>
      <c r="X38" s="557"/>
      <c r="Y38" s="557"/>
      <c r="Z38" s="557"/>
      <c r="AA38" s="557"/>
      <c r="AB38" s="557"/>
      <c r="AC38" s="557"/>
      <c r="AD38" s="557"/>
      <c r="AE38" s="557"/>
      <c r="AF38" s="557"/>
      <c r="AG38" s="557"/>
      <c r="AH38" s="557"/>
      <c r="AI38" s="557"/>
      <c r="AJ38" s="557"/>
      <c r="AK38" s="557"/>
      <c r="AL38" s="557"/>
      <c r="AM38" s="557"/>
      <c r="AN38" s="557"/>
      <c r="AO38" s="557"/>
      <c r="AP38" s="557"/>
      <c r="AQ38" s="557"/>
      <c r="AR38" s="557"/>
      <c r="AS38" s="557"/>
      <c r="AT38" s="557"/>
      <c r="AU38" s="557"/>
      <c r="AV38" s="557"/>
      <c r="AW38" s="557"/>
      <c r="AX38" s="557"/>
      <c r="AY38" s="557"/>
      <c r="AZ38" s="557"/>
      <c r="BA38" s="557"/>
      <c r="BB38" s="557"/>
      <c r="BC38" s="557"/>
      <c r="BD38" s="557"/>
      <c r="BE38" s="557"/>
      <c r="BF38" s="557"/>
      <c r="BG38" s="557"/>
      <c r="BH38" s="557"/>
      <c r="BI38" s="557"/>
      <c r="BJ38" s="557"/>
      <c r="BK38" s="557"/>
      <c r="BL38" s="557"/>
      <c r="BM38" s="557"/>
      <c r="BN38" s="557"/>
      <c r="BO38" s="557"/>
      <c r="BP38" s="557"/>
      <c r="BQ38" s="557"/>
      <c r="BR38" s="557"/>
      <c r="BS38" s="557"/>
      <c r="BT38" s="557"/>
      <c r="BU38" s="557"/>
      <c r="BV38" s="557"/>
      <c r="BW38" s="557"/>
      <c r="BX38" s="557"/>
      <c r="BY38" s="557"/>
      <c r="BZ38" s="557"/>
      <c r="CA38" s="557"/>
      <c r="CB38" s="557"/>
      <c r="CC38" s="557"/>
      <c r="CD38" s="557"/>
      <c r="CE38" s="557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49"/>
      <c r="CZ38" s="549"/>
      <c r="DA38" s="549"/>
      <c r="DB38" s="549"/>
      <c r="DC38" s="549"/>
      <c r="DD38" s="549"/>
      <c r="DE38" s="549"/>
      <c r="DF38" s="549"/>
      <c r="DG38" s="549"/>
      <c r="DH38" s="549"/>
    </row>
    <row r="39" spans="1:112">
      <c r="A39" s="609" t="s">
        <v>5</v>
      </c>
      <c r="B39" s="610"/>
      <c r="C39" s="610"/>
      <c r="D39" s="610"/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610"/>
      <c r="Y39" s="610"/>
      <c r="Z39" s="610"/>
      <c r="AA39" s="610"/>
      <c r="AB39" s="610"/>
      <c r="AC39" s="610"/>
      <c r="AD39" s="610"/>
      <c r="AE39" s="610"/>
      <c r="AF39" s="610"/>
      <c r="AG39" s="610"/>
      <c r="AH39" s="610"/>
      <c r="AI39" s="610"/>
      <c r="AJ39" s="610"/>
      <c r="AK39" s="610"/>
      <c r="AL39" s="610"/>
      <c r="AM39" s="610"/>
      <c r="AN39" s="610"/>
      <c r="AO39" s="610"/>
      <c r="AP39" s="610"/>
      <c r="AQ39" s="610"/>
      <c r="AR39" s="610"/>
      <c r="AS39" s="610"/>
      <c r="AT39" s="610"/>
      <c r="AU39" s="610"/>
      <c r="AV39" s="610"/>
      <c r="AW39" s="610"/>
      <c r="AX39" s="610"/>
      <c r="AY39" s="610"/>
      <c r="AZ39" s="610"/>
      <c r="BA39" s="610"/>
      <c r="BB39" s="610"/>
      <c r="BC39" s="610"/>
      <c r="BD39" s="610"/>
      <c r="BE39" s="610"/>
      <c r="BF39" s="610"/>
      <c r="BG39" s="610"/>
      <c r="BH39" s="610"/>
      <c r="BI39" s="610"/>
      <c r="BJ39" s="610"/>
      <c r="BK39" s="610"/>
      <c r="BL39" s="610"/>
      <c r="BM39" s="610"/>
      <c r="BN39" s="610"/>
      <c r="BO39" s="610"/>
      <c r="BP39" s="610"/>
      <c r="BQ39" s="610"/>
      <c r="BR39" s="610"/>
      <c r="BS39" s="610"/>
      <c r="BT39" s="610"/>
      <c r="BU39" s="610"/>
      <c r="BV39" s="610"/>
      <c r="BW39" s="610"/>
      <c r="BX39" s="610"/>
      <c r="BY39" s="610"/>
      <c r="BZ39" s="610"/>
      <c r="CA39" s="610"/>
      <c r="CB39" s="610"/>
      <c r="CC39" s="610"/>
      <c r="CD39" s="610"/>
      <c r="CE39" s="610"/>
      <c r="CF39" s="610"/>
      <c r="CG39" s="610"/>
      <c r="CH39" s="610"/>
      <c r="CI39" s="610"/>
      <c r="CJ39" s="610"/>
      <c r="CK39" s="610"/>
      <c r="CL39" s="610"/>
      <c r="CM39" s="610"/>
      <c r="CN39" s="610"/>
      <c r="CO39" s="610"/>
      <c r="CP39" s="610"/>
      <c r="CQ39" s="610"/>
      <c r="CR39" s="610"/>
      <c r="CS39" s="610"/>
      <c r="CT39" s="610"/>
      <c r="CU39" s="610"/>
      <c r="CV39" s="610"/>
      <c r="CW39" s="610"/>
      <c r="CX39" s="611"/>
      <c r="CY39" s="549"/>
      <c r="CZ39" s="549"/>
      <c r="DA39" s="549"/>
      <c r="DB39" s="549"/>
      <c r="DC39" s="549"/>
      <c r="DD39" s="549"/>
      <c r="DE39" s="549"/>
      <c r="DF39" s="549"/>
      <c r="DG39" s="549"/>
      <c r="DH39" s="549"/>
    </row>
    <row r="40" spans="1:112">
      <c r="A40" s="612" t="s">
        <v>1210</v>
      </c>
      <c r="B40" s="591">
        <f>B31</f>
        <v>766691.92429979821</v>
      </c>
      <c r="C40" s="557">
        <f t="shared" ref="C40" si="179">SUM(D40:AA40)</f>
        <v>24731.997558058007</v>
      </c>
      <c r="D40" s="557">
        <f t="shared" ref="D40:AI40" si="180">D31</f>
        <v>0</v>
      </c>
      <c r="E40" s="557">
        <f t="shared" si="180"/>
        <v>0</v>
      </c>
      <c r="F40" s="557">
        <f t="shared" si="180"/>
        <v>0</v>
      </c>
      <c r="G40" s="557">
        <f t="shared" si="180"/>
        <v>0</v>
      </c>
      <c r="H40" s="557">
        <f t="shared" si="180"/>
        <v>0</v>
      </c>
      <c r="I40" s="557">
        <f t="shared" si="180"/>
        <v>0</v>
      </c>
      <c r="J40" s="557">
        <f t="shared" si="180"/>
        <v>0</v>
      </c>
      <c r="K40" s="557">
        <f t="shared" si="180"/>
        <v>0</v>
      </c>
      <c r="L40" s="557">
        <f t="shared" si="180"/>
        <v>0</v>
      </c>
      <c r="M40" s="557">
        <f t="shared" si="180"/>
        <v>555.98580011800016</v>
      </c>
      <c r="N40" s="557">
        <f t="shared" si="180"/>
        <v>1855.3683442140002</v>
      </c>
      <c r="O40" s="557">
        <f t="shared" si="180"/>
        <v>2886.1285354440006</v>
      </c>
      <c r="P40" s="557">
        <f t="shared" si="180"/>
        <v>3560.8079333400005</v>
      </c>
      <c r="Q40" s="557">
        <f t="shared" si="180"/>
        <v>4335.4398346280013</v>
      </c>
      <c r="R40" s="557">
        <f t="shared" si="180"/>
        <v>4054.3234188380006</v>
      </c>
      <c r="S40" s="557">
        <f t="shared" si="180"/>
        <v>3660.7604367320005</v>
      </c>
      <c r="T40" s="557">
        <f t="shared" si="180"/>
        <v>2586.2710252680004</v>
      </c>
      <c r="U40" s="557">
        <f t="shared" si="180"/>
        <v>1236.9122294760002</v>
      </c>
      <c r="V40" s="557">
        <f t="shared" si="180"/>
        <v>0</v>
      </c>
      <c r="W40" s="557">
        <f t="shared" si="180"/>
        <v>0</v>
      </c>
      <c r="X40" s="557">
        <f t="shared" si="180"/>
        <v>0</v>
      </c>
      <c r="Y40" s="557">
        <f t="shared" si="180"/>
        <v>0</v>
      </c>
      <c r="Z40" s="557">
        <f t="shared" si="180"/>
        <v>0</v>
      </c>
      <c r="AA40" s="557">
        <f t="shared" si="180"/>
        <v>0</v>
      </c>
      <c r="AB40" s="557">
        <f t="shared" si="180"/>
        <v>24731.997558058007</v>
      </c>
      <c r="AC40" s="557">
        <f t="shared" si="180"/>
        <v>0</v>
      </c>
      <c r="AD40" s="557">
        <f t="shared" si="180"/>
        <v>0</v>
      </c>
      <c r="AE40" s="557">
        <f t="shared" si="180"/>
        <v>0</v>
      </c>
      <c r="AF40" s="557">
        <f t="shared" si="180"/>
        <v>0</v>
      </c>
      <c r="AG40" s="557">
        <f t="shared" si="180"/>
        <v>0</v>
      </c>
      <c r="AH40" s="557">
        <f t="shared" si="180"/>
        <v>0</v>
      </c>
      <c r="AI40" s="557">
        <f t="shared" si="180"/>
        <v>0</v>
      </c>
      <c r="AJ40" s="557">
        <f t="shared" ref="AJ40:BO40" si="181">AJ31</f>
        <v>0</v>
      </c>
      <c r="AK40" s="557">
        <f t="shared" si="181"/>
        <v>0</v>
      </c>
      <c r="AL40" s="557">
        <f t="shared" si="181"/>
        <v>555.98580011800016</v>
      </c>
      <c r="AM40" s="557">
        <f t="shared" si="181"/>
        <v>1855.3683442140002</v>
      </c>
      <c r="AN40" s="557">
        <f t="shared" si="181"/>
        <v>2886.1285354440006</v>
      </c>
      <c r="AO40" s="557">
        <f t="shared" si="181"/>
        <v>3560.8079333400005</v>
      </c>
      <c r="AP40" s="557">
        <f t="shared" si="181"/>
        <v>4335.4398346280013</v>
      </c>
      <c r="AQ40" s="557">
        <f t="shared" si="181"/>
        <v>4054.3234188380006</v>
      </c>
      <c r="AR40" s="557">
        <f t="shared" si="181"/>
        <v>3660.7604367320005</v>
      </c>
      <c r="AS40" s="557">
        <f t="shared" si="181"/>
        <v>2586.2710252680004</v>
      </c>
      <c r="AT40" s="557">
        <f t="shared" si="181"/>
        <v>1236.9122294760002</v>
      </c>
      <c r="AU40" s="557">
        <f t="shared" si="181"/>
        <v>0</v>
      </c>
      <c r="AV40" s="557">
        <f t="shared" si="181"/>
        <v>0</v>
      </c>
      <c r="AW40" s="557">
        <f t="shared" si="181"/>
        <v>0</v>
      </c>
      <c r="AX40" s="557">
        <f t="shared" si="181"/>
        <v>0</v>
      </c>
      <c r="AY40" s="557">
        <f t="shared" si="181"/>
        <v>0</v>
      </c>
      <c r="AZ40" s="557">
        <f t="shared" si="181"/>
        <v>0</v>
      </c>
      <c r="BA40" s="557">
        <f t="shared" si="181"/>
        <v>24731.997558058007</v>
      </c>
      <c r="BB40" s="557">
        <f t="shared" si="181"/>
        <v>0</v>
      </c>
      <c r="BC40" s="557">
        <f t="shared" si="181"/>
        <v>0</v>
      </c>
      <c r="BD40" s="557">
        <f t="shared" si="181"/>
        <v>0</v>
      </c>
      <c r="BE40" s="557">
        <f t="shared" si="181"/>
        <v>0</v>
      </c>
      <c r="BF40" s="557">
        <f t="shared" si="181"/>
        <v>0</v>
      </c>
      <c r="BG40" s="557">
        <f t="shared" si="181"/>
        <v>0</v>
      </c>
      <c r="BH40" s="557">
        <f t="shared" si="181"/>
        <v>0</v>
      </c>
      <c r="BI40" s="557">
        <f t="shared" si="181"/>
        <v>0</v>
      </c>
      <c r="BJ40" s="557">
        <f t="shared" si="181"/>
        <v>0</v>
      </c>
      <c r="BK40" s="557">
        <f t="shared" si="181"/>
        <v>555.98580011800016</v>
      </c>
      <c r="BL40" s="557">
        <f t="shared" si="181"/>
        <v>1855.3683442140002</v>
      </c>
      <c r="BM40" s="557">
        <f t="shared" si="181"/>
        <v>2886.1285354440006</v>
      </c>
      <c r="BN40" s="557">
        <f t="shared" si="181"/>
        <v>3560.8079333400005</v>
      </c>
      <c r="BO40" s="557">
        <f t="shared" si="181"/>
        <v>4335.4398346280013</v>
      </c>
      <c r="BP40" s="557">
        <f t="shared" ref="BP40:CX40" si="182">BP31</f>
        <v>4054.3234188380006</v>
      </c>
      <c r="BQ40" s="557">
        <f t="shared" si="182"/>
        <v>3660.7604367320005</v>
      </c>
      <c r="BR40" s="557">
        <f t="shared" si="182"/>
        <v>2586.2710252680004</v>
      </c>
      <c r="BS40" s="557">
        <f t="shared" si="182"/>
        <v>1236.9122294760002</v>
      </c>
      <c r="BT40" s="557">
        <f t="shared" si="182"/>
        <v>0</v>
      </c>
      <c r="BU40" s="557">
        <f t="shared" si="182"/>
        <v>0</v>
      </c>
      <c r="BV40" s="557">
        <f t="shared" si="182"/>
        <v>0</v>
      </c>
      <c r="BW40" s="557">
        <f t="shared" si="182"/>
        <v>0</v>
      </c>
      <c r="BX40" s="557">
        <f t="shared" si="182"/>
        <v>0</v>
      </c>
      <c r="BY40" s="557">
        <f t="shared" si="182"/>
        <v>0</v>
      </c>
      <c r="BZ40" s="557">
        <f t="shared" si="182"/>
        <v>24731.997558058007</v>
      </c>
      <c r="CA40" s="557">
        <f t="shared" si="182"/>
        <v>0</v>
      </c>
      <c r="CB40" s="557">
        <f t="shared" si="182"/>
        <v>0</v>
      </c>
      <c r="CC40" s="557">
        <f t="shared" si="182"/>
        <v>0</v>
      </c>
      <c r="CD40" s="557">
        <f t="shared" si="182"/>
        <v>0</v>
      </c>
      <c r="CE40" s="557">
        <f t="shared" si="182"/>
        <v>0</v>
      </c>
      <c r="CF40" s="557">
        <f t="shared" si="182"/>
        <v>0</v>
      </c>
      <c r="CG40" s="557">
        <f t="shared" si="182"/>
        <v>0</v>
      </c>
      <c r="CH40" s="557">
        <f t="shared" si="182"/>
        <v>0</v>
      </c>
      <c r="CI40" s="557">
        <f t="shared" si="182"/>
        <v>0</v>
      </c>
      <c r="CJ40" s="557">
        <f t="shared" si="182"/>
        <v>555.98580011800016</v>
      </c>
      <c r="CK40" s="557">
        <f t="shared" si="182"/>
        <v>1855.3683442140002</v>
      </c>
      <c r="CL40" s="557">
        <f t="shared" si="182"/>
        <v>2886.1285354440006</v>
      </c>
      <c r="CM40" s="557">
        <f t="shared" si="182"/>
        <v>3560.8079333400005</v>
      </c>
      <c r="CN40" s="557">
        <f t="shared" si="182"/>
        <v>4335.4398346280013</v>
      </c>
      <c r="CO40" s="557">
        <f t="shared" si="182"/>
        <v>4054.3234188380006</v>
      </c>
      <c r="CP40" s="557">
        <f t="shared" si="182"/>
        <v>3660.7604367320005</v>
      </c>
      <c r="CQ40" s="557">
        <f t="shared" si="182"/>
        <v>2586.2710252680004</v>
      </c>
      <c r="CR40" s="557">
        <f t="shared" si="182"/>
        <v>1236.9122294760002</v>
      </c>
      <c r="CS40" s="557">
        <f t="shared" si="182"/>
        <v>0</v>
      </c>
      <c r="CT40" s="557">
        <f t="shared" si="182"/>
        <v>0</v>
      </c>
      <c r="CU40" s="557">
        <f t="shared" si="182"/>
        <v>0</v>
      </c>
      <c r="CV40" s="557">
        <f t="shared" si="182"/>
        <v>0</v>
      </c>
      <c r="CW40" s="557">
        <f t="shared" si="182"/>
        <v>0</v>
      </c>
      <c r="CX40" s="613">
        <f t="shared" si="182"/>
        <v>0</v>
      </c>
      <c r="CY40" s="549"/>
      <c r="CZ40" s="549"/>
      <c r="DA40" s="549"/>
      <c r="DB40" s="549"/>
      <c r="DC40" s="549"/>
      <c r="DD40" s="549"/>
      <c r="DE40" s="549"/>
      <c r="DF40" s="549"/>
      <c r="DG40" s="549"/>
      <c r="DH40" s="549"/>
    </row>
    <row r="41" spans="1:112">
      <c r="A41" s="612" t="s">
        <v>1211</v>
      </c>
      <c r="B41" s="591">
        <f>B32</f>
        <v>-30411</v>
      </c>
      <c r="C41" s="557">
        <f>C32</f>
        <v>-981</v>
      </c>
      <c r="D41" s="557">
        <f t="shared" ref="D41:BO41" si="183">D32</f>
        <v>0</v>
      </c>
      <c r="E41" s="557">
        <f t="shared" si="183"/>
        <v>0</v>
      </c>
      <c r="F41" s="557">
        <f t="shared" si="183"/>
        <v>0</v>
      </c>
      <c r="G41" s="557">
        <f t="shared" si="183"/>
        <v>0</v>
      </c>
      <c r="H41" s="557">
        <f t="shared" si="183"/>
        <v>0</v>
      </c>
      <c r="I41" s="557">
        <f t="shared" si="183"/>
        <v>0</v>
      </c>
      <c r="J41" s="557">
        <f t="shared" si="183"/>
        <v>0</v>
      </c>
      <c r="K41" s="557">
        <f t="shared" si="183"/>
        <v>0</v>
      </c>
      <c r="L41" s="557">
        <f t="shared" si="183"/>
        <v>0</v>
      </c>
      <c r="M41" s="557">
        <f t="shared" si="183"/>
        <v>-109</v>
      </c>
      <c r="N41" s="557">
        <f t="shared" si="183"/>
        <v>-109</v>
      </c>
      <c r="O41" s="557">
        <f t="shared" si="183"/>
        <v>-109</v>
      </c>
      <c r="P41" s="557">
        <f t="shared" si="183"/>
        <v>-109</v>
      </c>
      <c r="Q41" s="557">
        <f t="shared" si="183"/>
        <v>-109</v>
      </c>
      <c r="R41" s="557">
        <f t="shared" si="183"/>
        <v>-109</v>
      </c>
      <c r="S41" s="557">
        <f t="shared" si="183"/>
        <v>-109</v>
      </c>
      <c r="T41" s="557">
        <f t="shared" si="183"/>
        <v>-109</v>
      </c>
      <c r="U41" s="557">
        <f t="shared" si="183"/>
        <v>-109</v>
      </c>
      <c r="V41" s="557">
        <f t="shared" si="183"/>
        <v>0</v>
      </c>
      <c r="W41" s="557">
        <f t="shared" si="183"/>
        <v>0</v>
      </c>
      <c r="X41" s="557">
        <f t="shared" si="183"/>
        <v>0</v>
      </c>
      <c r="Y41" s="557">
        <f t="shared" si="183"/>
        <v>0</v>
      </c>
      <c r="Z41" s="557">
        <f t="shared" si="183"/>
        <v>0</v>
      </c>
      <c r="AA41" s="557">
        <f t="shared" si="183"/>
        <v>0</v>
      </c>
      <c r="AB41" s="557">
        <f t="shared" si="183"/>
        <v>-981</v>
      </c>
      <c r="AC41" s="557">
        <f t="shared" si="183"/>
        <v>0</v>
      </c>
      <c r="AD41" s="557">
        <f t="shared" si="183"/>
        <v>0</v>
      </c>
      <c r="AE41" s="557">
        <f t="shared" si="183"/>
        <v>0</v>
      </c>
      <c r="AF41" s="557">
        <f t="shared" si="183"/>
        <v>0</v>
      </c>
      <c r="AG41" s="557">
        <f t="shared" si="183"/>
        <v>0</v>
      </c>
      <c r="AH41" s="557">
        <f t="shared" si="183"/>
        <v>0</v>
      </c>
      <c r="AI41" s="557">
        <f t="shared" si="183"/>
        <v>0</v>
      </c>
      <c r="AJ41" s="557">
        <f t="shared" si="183"/>
        <v>0</v>
      </c>
      <c r="AK41" s="557">
        <f t="shared" si="183"/>
        <v>0</v>
      </c>
      <c r="AL41" s="557">
        <f t="shared" si="183"/>
        <v>-109</v>
      </c>
      <c r="AM41" s="557">
        <f t="shared" si="183"/>
        <v>-109</v>
      </c>
      <c r="AN41" s="557">
        <f t="shared" si="183"/>
        <v>-109</v>
      </c>
      <c r="AO41" s="557">
        <f t="shared" si="183"/>
        <v>-109</v>
      </c>
      <c r="AP41" s="557">
        <f t="shared" si="183"/>
        <v>-109</v>
      </c>
      <c r="AQ41" s="557">
        <f t="shared" si="183"/>
        <v>-109</v>
      </c>
      <c r="AR41" s="557">
        <f t="shared" si="183"/>
        <v>-109</v>
      </c>
      <c r="AS41" s="557">
        <f t="shared" si="183"/>
        <v>-109</v>
      </c>
      <c r="AT41" s="557">
        <f t="shared" si="183"/>
        <v>-109</v>
      </c>
      <c r="AU41" s="557">
        <f t="shared" si="183"/>
        <v>0</v>
      </c>
      <c r="AV41" s="557">
        <f t="shared" si="183"/>
        <v>0</v>
      </c>
      <c r="AW41" s="557">
        <f t="shared" si="183"/>
        <v>0</v>
      </c>
      <c r="AX41" s="557">
        <f t="shared" si="183"/>
        <v>0</v>
      </c>
      <c r="AY41" s="557">
        <f t="shared" si="183"/>
        <v>0</v>
      </c>
      <c r="AZ41" s="557">
        <f t="shared" si="183"/>
        <v>0</v>
      </c>
      <c r="BA41" s="557">
        <f t="shared" si="183"/>
        <v>-981</v>
      </c>
      <c r="BB41" s="557">
        <f t="shared" si="183"/>
        <v>0</v>
      </c>
      <c r="BC41" s="557">
        <f t="shared" si="183"/>
        <v>0</v>
      </c>
      <c r="BD41" s="557">
        <f t="shared" si="183"/>
        <v>0</v>
      </c>
      <c r="BE41" s="557">
        <f t="shared" si="183"/>
        <v>0</v>
      </c>
      <c r="BF41" s="557">
        <f t="shared" si="183"/>
        <v>0</v>
      </c>
      <c r="BG41" s="557">
        <f t="shared" si="183"/>
        <v>0</v>
      </c>
      <c r="BH41" s="557">
        <f t="shared" si="183"/>
        <v>0</v>
      </c>
      <c r="BI41" s="557">
        <f t="shared" si="183"/>
        <v>0</v>
      </c>
      <c r="BJ41" s="557">
        <f t="shared" si="183"/>
        <v>0</v>
      </c>
      <c r="BK41" s="557">
        <f t="shared" si="183"/>
        <v>-109</v>
      </c>
      <c r="BL41" s="557">
        <f t="shared" si="183"/>
        <v>-109</v>
      </c>
      <c r="BM41" s="557">
        <f t="shared" si="183"/>
        <v>-109</v>
      </c>
      <c r="BN41" s="557">
        <f t="shared" si="183"/>
        <v>-109</v>
      </c>
      <c r="BO41" s="557">
        <f t="shared" si="183"/>
        <v>-109</v>
      </c>
      <c r="BP41" s="557">
        <f t="shared" ref="BP41:CX41" si="184">BP32</f>
        <v>-109</v>
      </c>
      <c r="BQ41" s="557">
        <f t="shared" si="184"/>
        <v>-109</v>
      </c>
      <c r="BR41" s="557">
        <f t="shared" si="184"/>
        <v>-109</v>
      </c>
      <c r="BS41" s="557">
        <f t="shared" si="184"/>
        <v>-109</v>
      </c>
      <c r="BT41" s="557">
        <f t="shared" si="184"/>
        <v>0</v>
      </c>
      <c r="BU41" s="557">
        <f t="shared" si="184"/>
        <v>0</v>
      </c>
      <c r="BV41" s="557">
        <f t="shared" si="184"/>
        <v>0</v>
      </c>
      <c r="BW41" s="557">
        <f t="shared" si="184"/>
        <v>0</v>
      </c>
      <c r="BX41" s="557">
        <f t="shared" si="184"/>
        <v>0</v>
      </c>
      <c r="BY41" s="557">
        <f t="shared" si="184"/>
        <v>0</v>
      </c>
      <c r="BZ41" s="557">
        <f t="shared" si="184"/>
        <v>-981</v>
      </c>
      <c r="CA41" s="557">
        <f t="shared" si="184"/>
        <v>0</v>
      </c>
      <c r="CB41" s="557">
        <f t="shared" si="184"/>
        <v>0</v>
      </c>
      <c r="CC41" s="557">
        <f t="shared" si="184"/>
        <v>0</v>
      </c>
      <c r="CD41" s="557">
        <f t="shared" si="184"/>
        <v>0</v>
      </c>
      <c r="CE41" s="557">
        <f t="shared" si="184"/>
        <v>0</v>
      </c>
      <c r="CF41" s="557">
        <f t="shared" si="184"/>
        <v>0</v>
      </c>
      <c r="CG41" s="557">
        <f t="shared" si="184"/>
        <v>0</v>
      </c>
      <c r="CH41" s="557">
        <f t="shared" si="184"/>
        <v>0</v>
      </c>
      <c r="CI41" s="557">
        <f t="shared" si="184"/>
        <v>0</v>
      </c>
      <c r="CJ41" s="557">
        <f t="shared" si="184"/>
        <v>-109</v>
      </c>
      <c r="CK41" s="557">
        <f t="shared" si="184"/>
        <v>-109</v>
      </c>
      <c r="CL41" s="557">
        <f t="shared" si="184"/>
        <v>-109</v>
      </c>
      <c r="CM41" s="557">
        <f t="shared" si="184"/>
        <v>-109</v>
      </c>
      <c r="CN41" s="557">
        <f t="shared" si="184"/>
        <v>-109</v>
      </c>
      <c r="CO41" s="557">
        <f t="shared" si="184"/>
        <v>-109</v>
      </c>
      <c r="CP41" s="557">
        <f t="shared" si="184"/>
        <v>-109</v>
      </c>
      <c r="CQ41" s="557">
        <f t="shared" si="184"/>
        <v>-109</v>
      </c>
      <c r="CR41" s="557">
        <f t="shared" si="184"/>
        <v>-109</v>
      </c>
      <c r="CS41" s="557">
        <f t="shared" si="184"/>
        <v>0</v>
      </c>
      <c r="CT41" s="557">
        <f t="shared" si="184"/>
        <v>0</v>
      </c>
      <c r="CU41" s="557">
        <f t="shared" si="184"/>
        <v>0</v>
      </c>
      <c r="CV41" s="557">
        <f t="shared" si="184"/>
        <v>0</v>
      </c>
      <c r="CW41" s="557">
        <f t="shared" si="184"/>
        <v>0</v>
      </c>
      <c r="CX41" s="557">
        <f t="shared" si="184"/>
        <v>0</v>
      </c>
      <c r="CY41" s="549"/>
      <c r="CZ41" s="549"/>
      <c r="DA41" s="549"/>
      <c r="DB41" s="549"/>
      <c r="DC41" s="549"/>
      <c r="DD41" s="549"/>
      <c r="DE41" s="549"/>
      <c r="DF41" s="549"/>
      <c r="DG41" s="549"/>
      <c r="DH41" s="549"/>
    </row>
    <row r="42" spans="1:112">
      <c r="A42" s="614" t="s">
        <v>1212</v>
      </c>
      <c r="B42" s="591">
        <f t="shared" ref="B42:B47" si="185">4*AB42+4*BA42+18*C42+BZ42*4</f>
        <v>508487.87962155393</v>
      </c>
      <c r="C42" s="557">
        <f t="shared" ref="C42" si="186">SUM(D42:AA42)</f>
        <v>18258.871326041073</v>
      </c>
      <c r="D42" s="561">
        <f>D36</f>
        <v>0</v>
      </c>
      <c r="E42" s="561">
        <f t="shared" ref="E42:BP42" si="187">E36</f>
        <v>0</v>
      </c>
      <c r="F42" s="561">
        <f t="shared" si="187"/>
        <v>0</v>
      </c>
      <c r="G42" s="561">
        <f t="shared" si="187"/>
        <v>0</v>
      </c>
      <c r="H42" s="561">
        <f t="shared" si="187"/>
        <v>0</v>
      </c>
      <c r="I42" s="561">
        <f t="shared" si="187"/>
        <v>0</v>
      </c>
      <c r="J42" s="561">
        <f t="shared" si="187"/>
        <v>0</v>
      </c>
      <c r="K42" s="561">
        <f t="shared" si="187"/>
        <v>0</v>
      </c>
      <c r="L42" s="561">
        <f t="shared" si="187"/>
        <v>0</v>
      </c>
      <c r="M42" s="561">
        <f t="shared" si="187"/>
        <v>446.98580011800016</v>
      </c>
      <c r="N42" s="561">
        <f t="shared" si="187"/>
        <v>1746.3683442140002</v>
      </c>
      <c r="O42" s="561">
        <f t="shared" si="187"/>
        <v>2777.1285354440006</v>
      </c>
      <c r="P42" s="561">
        <f t="shared" si="187"/>
        <v>2624.7203375334698</v>
      </c>
      <c r="Q42" s="561">
        <f t="shared" si="187"/>
        <v>2829.807850317628</v>
      </c>
      <c r="R42" s="561">
        <f t="shared" si="187"/>
        <v>2113.5857967048305</v>
      </c>
      <c r="S42" s="561">
        <f t="shared" si="187"/>
        <v>2115.0914069651417</v>
      </c>
      <c r="T42" s="561">
        <f t="shared" si="187"/>
        <v>2477.2710252680004</v>
      </c>
      <c r="U42" s="561">
        <f t="shared" si="187"/>
        <v>1127.9122294760002</v>
      </c>
      <c r="V42" s="561">
        <f t="shared" si="187"/>
        <v>0</v>
      </c>
      <c r="W42" s="561">
        <f t="shared" si="187"/>
        <v>0</v>
      </c>
      <c r="X42" s="561">
        <f t="shared" si="187"/>
        <v>0</v>
      </c>
      <c r="Y42" s="561">
        <f t="shared" si="187"/>
        <v>0</v>
      </c>
      <c r="Z42" s="561">
        <f t="shared" si="187"/>
        <v>0</v>
      </c>
      <c r="AA42" s="561">
        <f t="shared" si="187"/>
        <v>0</v>
      </c>
      <c r="AB42" s="561">
        <f t="shared" si="187"/>
        <v>14839.342914914561</v>
      </c>
      <c r="AC42" s="561">
        <f t="shared" si="187"/>
        <v>0</v>
      </c>
      <c r="AD42" s="561">
        <f t="shared" si="187"/>
        <v>0</v>
      </c>
      <c r="AE42" s="561">
        <f t="shared" si="187"/>
        <v>0</v>
      </c>
      <c r="AF42" s="561">
        <f t="shared" si="187"/>
        <v>0</v>
      </c>
      <c r="AG42" s="561">
        <f t="shared" si="187"/>
        <v>0</v>
      </c>
      <c r="AH42" s="561">
        <f t="shared" si="187"/>
        <v>0</v>
      </c>
      <c r="AI42" s="561">
        <f t="shared" si="187"/>
        <v>0</v>
      </c>
      <c r="AJ42" s="561">
        <f t="shared" si="187"/>
        <v>0</v>
      </c>
      <c r="AK42" s="561">
        <f t="shared" si="187"/>
        <v>0</v>
      </c>
      <c r="AL42" s="561">
        <f t="shared" si="187"/>
        <v>446.98580011800016</v>
      </c>
      <c r="AM42" s="561">
        <f t="shared" si="187"/>
        <v>1746.3683442140002</v>
      </c>
      <c r="AN42" s="561">
        <f t="shared" si="187"/>
        <v>1256.6573016506213</v>
      </c>
      <c r="AO42" s="561">
        <f t="shared" si="187"/>
        <v>2624.7203375334698</v>
      </c>
      <c r="AP42" s="561">
        <f t="shared" si="187"/>
        <v>2326.9169061416146</v>
      </c>
      <c r="AQ42" s="561">
        <f t="shared" si="187"/>
        <v>1408.7251741400732</v>
      </c>
      <c r="AR42" s="561">
        <f t="shared" si="187"/>
        <v>1423.7857963727793</v>
      </c>
      <c r="AS42" s="561">
        <f t="shared" si="187"/>
        <v>2477.2710252680004</v>
      </c>
      <c r="AT42" s="561">
        <f t="shared" si="187"/>
        <v>1127.9122294760002</v>
      </c>
      <c r="AU42" s="561">
        <f t="shared" si="187"/>
        <v>0</v>
      </c>
      <c r="AV42" s="561">
        <f t="shared" si="187"/>
        <v>0</v>
      </c>
      <c r="AW42" s="561">
        <f t="shared" si="187"/>
        <v>0</v>
      </c>
      <c r="AX42" s="561">
        <f t="shared" si="187"/>
        <v>0</v>
      </c>
      <c r="AY42" s="561">
        <f t="shared" si="187"/>
        <v>0</v>
      </c>
      <c r="AZ42" s="561">
        <f t="shared" si="187"/>
        <v>0</v>
      </c>
      <c r="BA42" s="561">
        <f t="shared" si="187"/>
        <v>11401.939442852987</v>
      </c>
      <c r="BB42" s="561">
        <f t="shared" si="187"/>
        <v>0</v>
      </c>
      <c r="BC42" s="561">
        <f t="shared" si="187"/>
        <v>0</v>
      </c>
      <c r="BD42" s="561">
        <f t="shared" si="187"/>
        <v>0</v>
      </c>
      <c r="BE42" s="561">
        <f t="shared" si="187"/>
        <v>0</v>
      </c>
      <c r="BF42" s="561">
        <f t="shared" si="187"/>
        <v>0</v>
      </c>
      <c r="BG42" s="561">
        <f t="shared" si="187"/>
        <v>0</v>
      </c>
      <c r="BH42" s="561">
        <f t="shared" si="187"/>
        <v>0</v>
      </c>
      <c r="BI42" s="561">
        <f t="shared" si="187"/>
        <v>0</v>
      </c>
      <c r="BJ42" s="561">
        <f t="shared" si="187"/>
        <v>0</v>
      </c>
      <c r="BK42" s="561">
        <f t="shared" si="187"/>
        <v>446.98580011800016</v>
      </c>
      <c r="BL42" s="561">
        <f t="shared" si="187"/>
        <v>1483.0606956573286</v>
      </c>
      <c r="BM42" s="561">
        <f t="shared" si="187"/>
        <v>712.09825067145221</v>
      </c>
      <c r="BN42" s="561">
        <f t="shared" si="187"/>
        <v>1919.8597149687125</v>
      </c>
      <c r="BO42" s="561">
        <f t="shared" si="187"/>
        <v>1658.790366022055</v>
      </c>
      <c r="BP42" s="561">
        <f t="shared" si="187"/>
        <v>774.35061383178515</v>
      </c>
      <c r="BQ42" s="561">
        <f t="shared" ref="BQ42:CX42" si="188">BQ36</f>
        <v>801.61074683965217</v>
      </c>
      <c r="BR42" s="561">
        <f t="shared" si="188"/>
        <v>2477.2710252680004</v>
      </c>
      <c r="BS42" s="561">
        <f t="shared" si="188"/>
        <v>1127.9122294760002</v>
      </c>
      <c r="BT42" s="561">
        <f t="shared" si="188"/>
        <v>0</v>
      </c>
      <c r="BU42" s="561">
        <f t="shared" si="188"/>
        <v>0</v>
      </c>
      <c r="BV42" s="561">
        <f t="shared" si="188"/>
        <v>0</v>
      </c>
      <c r="BW42" s="561">
        <f t="shared" si="188"/>
        <v>0</v>
      </c>
      <c r="BX42" s="561">
        <f t="shared" si="188"/>
        <v>0</v>
      </c>
      <c r="BY42" s="561">
        <f t="shared" si="188"/>
        <v>0</v>
      </c>
      <c r="BZ42" s="561">
        <f t="shared" si="188"/>
        <v>18715.766580436124</v>
      </c>
      <c r="CA42" s="561">
        <f t="shared" si="188"/>
        <v>0</v>
      </c>
      <c r="CB42" s="561">
        <f t="shared" si="188"/>
        <v>0</v>
      </c>
      <c r="CC42" s="561">
        <f t="shared" si="188"/>
        <v>0</v>
      </c>
      <c r="CD42" s="561">
        <f t="shared" si="188"/>
        <v>0</v>
      </c>
      <c r="CE42" s="561">
        <f t="shared" si="188"/>
        <v>0</v>
      </c>
      <c r="CF42" s="561">
        <f t="shared" si="188"/>
        <v>0</v>
      </c>
      <c r="CG42" s="561">
        <f t="shared" si="188"/>
        <v>0</v>
      </c>
      <c r="CH42" s="561">
        <f t="shared" si="188"/>
        <v>0</v>
      </c>
      <c r="CI42" s="561">
        <f t="shared" si="188"/>
        <v>0</v>
      </c>
      <c r="CJ42" s="561">
        <f t="shared" si="188"/>
        <v>446.98580011800016</v>
      </c>
      <c r="CK42" s="561">
        <f t="shared" si="188"/>
        <v>1746.3683442140002</v>
      </c>
      <c r="CL42" s="561">
        <f t="shared" si="188"/>
        <v>2777.1285354440006</v>
      </c>
      <c r="CM42" s="561">
        <f t="shared" si="188"/>
        <v>3451.8079333400005</v>
      </c>
      <c r="CN42" s="561">
        <f t="shared" si="188"/>
        <v>2722.3326544239721</v>
      </c>
      <c r="CO42" s="561">
        <f t="shared" si="188"/>
        <v>1982.2272239459176</v>
      </c>
      <c r="CP42" s="561">
        <f t="shared" si="188"/>
        <v>1983.7328342062292</v>
      </c>
      <c r="CQ42" s="561">
        <f t="shared" si="188"/>
        <v>2477.2710252680004</v>
      </c>
      <c r="CR42" s="561">
        <f t="shared" si="188"/>
        <v>1127.9122294760002</v>
      </c>
      <c r="CS42" s="561">
        <f t="shared" si="188"/>
        <v>0</v>
      </c>
      <c r="CT42" s="561">
        <f t="shared" si="188"/>
        <v>0</v>
      </c>
      <c r="CU42" s="561">
        <f t="shared" si="188"/>
        <v>0</v>
      </c>
      <c r="CV42" s="561">
        <f t="shared" si="188"/>
        <v>0</v>
      </c>
      <c r="CW42" s="561">
        <f t="shared" si="188"/>
        <v>0</v>
      </c>
      <c r="CX42" s="561">
        <f t="shared" si="188"/>
        <v>0</v>
      </c>
      <c r="CY42" s="549"/>
      <c r="CZ42" s="549"/>
      <c r="DA42" s="549"/>
      <c r="DB42" s="549"/>
      <c r="DC42" s="549"/>
      <c r="DD42" s="549"/>
      <c r="DE42" s="549"/>
      <c r="DF42" s="549"/>
      <c r="DG42" s="549"/>
      <c r="DH42" s="549"/>
    </row>
    <row r="43" spans="1:112">
      <c r="A43" s="626" t="s">
        <v>1213</v>
      </c>
      <c r="B43" s="591">
        <f t="shared" si="185"/>
        <v>24814.069048472003</v>
      </c>
      <c r="C43" s="557">
        <f t="shared" ref="C43:C47" si="189">SUM(D43:AA43)</f>
        <v>1127.9122294760002</v>
      </c>
      <c r="D43" s="561">
        <f t="shared" ref="D43:AA43" si="190">IF(D26="P",D42,0)</f>
        <v>0</v>
      </c>
      <c r="E43" s="561">
        <f t="shared" si="190"/>
        <v>0</v>
      </c>
      <c r="F43" s="561">
        <f t="shared" si="190"/>
        <v>0</v>
      </c>
      <c r="G43" s="561">
        <f t="shared" si="190"/>
        <v>0</v>
      </c>
      <c r="H43" s="561">
        <f t="shared" si="190"/>
        <v>0</v>
      </c>
      <c r="I43" s="561">
        <f t="shared" si="190"/>
        <v>0</v>
      </c>
      <c r="J43" s="561">
        <f t="shared" si="190"/>
        <v>0</v>
      </c>
      <c r="K43" s="561">
        <f t="shared" si="190"/>
        <v>0</v>
      </c>
      <c r="L43" s="561">
        <f t="shared" si="190"/>
        <v>0</v>
      </c>
      <c r="M43" s="561">
        <f t="shared" si="190"/>
        <v>0</v>
      </c>
      <c r="N43" s="561">
        <f t="shared" si="190"/>
        <v>0</v>
      </c>
      <c r="O43" s="561">
        <f t="shared" si="190"/>
        <v>0</v>
      </c>
      <c r="P43" s="561">
        <f t="shared" si="190"/>
        <v>0</v>
      </c>
      <c r="Q43" s="561">
        <f t="shared" si="190"/>
        <v>0</v>
      </c>
      <c r="R43" s="561">
        <f t="shared" si="190"/>
        <v>0</v>
      </c>
      <c r="S43" s="561">
        <f t="shared" si="190"/>
        <v>0</v>
      </c>
      <c r="T43" s="561">
        <f t="shared" si="190"/>
        <v>0</v>
      </c>
      <c r="U43" s="561">
        <f t="shared" si="190"/>
        <v>1127.9122294760002</v>
      </c>
      <c r="V43" s="561">
        <f t="shared" si="190"/>
        <v>0</v>
      </c>
      <c r="W43" s="561">
        <f t="shared" si="190"/>
        <v>0</v>
      </c>
      <c r="X43" s="561">
        <f t="shared" si="190"/>
        <v>0</v>
      </c>
      <c r="Y43" s="561">
        <f t="shared" si="190"/>
        <v>0</v>
      </c>
      <c r="Z43" s="561">
        <f t="shared" si="190"/>
        <v>0</v>
      </c>
      <c r="AA43" s="561">
        <f t="shared" si="190"/>
        <v>0</v>
      </c>
      <c r="AB43" s="557">
        <f t="shared" ref="AB43:AB46" si="191">SUM(AC43:AZ43)</f>
        <v>0</v>
      </c>
      <c r="AC43" s="561">
        <f t="shared" ref="AC43:AZ43" si="192">IF(AC26="P",AC42,0)</f>
        <v>0</v>
      </c>
      <c r="AD43" s="561">
        <f t="shared" si="192"/>
        <v>0</v>
      </c>
      <c r="AE43" s="561">
        <f t="shared" si="192"/>
        <v>0</v>
      </c>
      <c r="AF43" s="561">
        <f t="shared" si="192"/>
        <v>0</v>
      </c>
      <c r="AG43" s="561">
        <f t="shared" si="192"/>
        <v>0</v>
      </c>
      <c r="AH43" s="561">
        <f t="shared" si="192"/>
        <v>0</v>
      </c>
      <c r="AI43" s="561">
        <f t="shared" si="192"/>
        <v>0</v>
      </c>
      <c r="AJ43" s="561">
        <f t="shared" si="192"/>
        <v>0</v>
      </c>
      <c r="AK43" s="561">
        <f t="shared" si="192"/>
        <v>0</v>
      </c>
      <c r="AL43" s="561">
        <f t="shared" si="192"/>
        <v>0</v>
      </c>
      <c r="AM43" s="561">
        <f t="shared" si="192"/>
        <v>0</v>
      </c>
      <c r="AN43" s="561">
        <f t="shared" si="192"/>
        <v>0</v>
      </c>
      <c r="AO43" s="561">
        <f t="shared" si="192"/>
        <v>0</v>
      </c>
      <c r="AP43" s="561">
        <f t="shared" si="192"/>
        <v>0</v>
      </c>
      <c r="AQ43" s="561">
        <f t="shared" si="192"/>
        <v>0</v>
      </c>
      <c r="AR43" s="561">
        <f t="shared" si="192"/>
        <v>0</v>
      </c>
      <c r="AS43" s="561">
        <f t="shared" si="192"/>
        <v>0</v>
      </c>
      <c r="AT43" s="561">
        <f t="shared" si="192"/>
        <v>0</v>
      </c>
      <c r="AU43" s="561">
        <f t="shared" si="192"/>
        <v>0</v>
      </c>
      <c r="AV43" s="561">
        <f t="shared" si="192"/>
        <v>0</v>
      </c>
      <c r="AW43" s="561">
        <f t="shared" si="192"/>
        <v>0</v>
      </c>
      <c r="AX43" s="561">
        <f t="shared" si="192"/>
        <v>0</v>
      </c>
      <c r="AY43" s="561">
        <f t="shared" si="192"/>
        <v>0</v>
      </c>
      <c r="AZ43" s="561">
        <f t="shared" si="192"/>
        <v>0</v>
      </c>
      <c r="BA43" s="557">
        <f t="shared" ref="BA43:BA46" si="193">SUM(BB43:BY43)</f>
        <v>0</v>
      </c>
      <c r="BB43" s="561">
        <f t="shared" ref="BB43:BY43" si="194">IF(BB26="P",BB42,0)</f>
        <v>0</v>
      </c>
      <c r="BC43" s="561">
        <f t="shared" si="194"/>
        <v>0</v>
      </c>
      <c r="BD43" s="561">
        <f t="shared" si="194"/>
        <v>0</v>
      </c>
      <c r="BE43" s="561">
        <f t="shared" si="194"/>
        <v>0</v>
      </c>
      <c r="BF43" s="561">
        <f t="shared" si="194"/>
        <v>0</v>
      </c>
      <c r="BG43" s="561">
        <f t="shared" si="194"/>
        <v>0</v>
      </c>
      <c r="BH43" s="561">
        <f t="shared" si="194"/>
        <v>0</v>
      </c>
      <c r="BI43" s="561">
        <f t="shared" si="194"/>
        <v>0</v>
      </c>
      <c r="BJ43" s="561">
        <f t="shared" si="194"/>
        <v>0</v>
      </c>
      <c r="BK43" s="561">
        <f t="shared" si="194"/>
        <v>0</v>
      </c>
      <c r="BL43" s="561">
        <f t="shared" si="194"/>
        <v>0</v>
      </c>
      <c r="BM43" s="561">
        <f t="shared" si="194"/>
        <v>0</v>
      </c>
      <c r="BN43" s="561">
        <f t="shared" si="194"/>
        <v>0</v>
      </c>
      <c r="BO43" s="561">
        <f t="shared" si="194"/>
        <v>0</v>
      </c>
      <c r="BP43" s="561">
        <f t="shared" si="194"/>
        <v>0</v>
      </c>
      <c r="BQ43" s="561">
        <f t="shared" si="194"/>
        <v>0</v>
      </c>
      <c r="BR43" s="561">
        <f t="shared" si="194"/>
        <v>0</v>
      </c>
      <c r="BS43" s="561">
        <f t="shared" si="194"/>
        <v>0</v>
      </c>
      <c r="BT43" s="561">
        <f t="shared" si="194"/>
        <v>0</v>
      </c>
      <c r="BU43" s="561">
        <f t="shared" si="194"/>
        <v>0</v>
      </c>
      <c r="BV43" s="561">
        <f t="shared" si="194"/>
        <v>0</v>
      </c>
      <c r="BW43" s="561">
        <f t="shared" si="194"/>
        <v>0</v>
      </c>
      <c r="BX43" s="561">
        <f t="shared" si="194"/>
        <v>0</v>
      </c>
      <c r="BY43" s="561">
        <f t="shared" si="194"/>
        <v>0</v>
      </c>
      <c r="BZ43" s="557">
        <f t="shared" ref="BZ43:BZ46" si="195">SUM(CA43:CX43)</f>
        <v>1127.9122294760002</v>
      </c>
      <c r="CA43" s="561">
        <f t="shared" ref="CA43:CX43" si="196">IF(CA26="P",CA42,0)</f>
        <v>0</v>
      </c>
      <c r="CB43" s="561">
        <f t="shared" si="196"/>
        <v>0</v>
      </c>
      <c r="CC43" s="561">
        <f t="shared" si="196"/>
        <v>0</v>
      </c>
      <c r="CD43" s="561">
        <f t="shared" si="196"/>
        <v>0</v>
      </c>
      <c r="CE43" s="561">
        <f t="shared" si="196"/>
        <v>0</v>
      </c>
      <c r="CF43" s="561">
        <f t="shared" si="196"/>
        <v>0</v>
      </c>
      <c r="CG43" s="561">
        <f t="shared" si="196"/>
        <v>0</v>
      </c>
      <c r="CH43" s="561">
        <f t="shared" si="196"/>
        <v>0</v>
      </c>
      <c r="CI43" s="561">
        <f t="shared" si="196"/>
        <v>0</v>
      </c>
      <c r="CJ43" s="561">
        <f t="shared" si="196"/>
        <v>0</v>
      </c>
      <c r="CK43" s="561">
        <f t="shared" si="196"/>
        <v>0</v>
      </c>
      <c r="CL43" s="561">
        <f t="shared" si="196"/>
        <v>0</v>
      </c>
      <c r="CM43" s="561">
        <f t="shared" si="196"/>
        <v>0</v>
      </c>
      <c r="CN43" s="561">
        <f t="shared" si="196"/>
        <v>0</v>
      </c>
      <c r="CO43" s="561">
        <f t="shared" si="196"/>
        <v>0</v>
      </c>
      <c r="CP43" s="561">
        <f t="shared" si="196"/>
        <v>0</v>
      </c>
      <c r="CQ43" s="561">
        <f t="shared" si="196"/>
        <v>0</v>
      </c>
      <c r="CR43" s="561">
        <f t="shared" si="196"/>
        <v>1127.9122294760002</v>
      </c>
      <c r="CS43" s="561">
        <f t="shared" si="196"/>
        <v>0</v>
      </c>
      <c r="CT43" s="561">
        <f t="shared" si="196"/>
        <v>0</v>
      </c>
      <c r="CU43" s="561">
        <f t="shared" si="196"/>
        <v>0</v>
      </c>
      <c r="CV43" s="561">
        <f t="shared" si="196"/>
        <v>0</v>
      </c>
      <c r="CW43" s="561">
        <f t="shared" si="196"/>
        <v>0</v>
      </c>
      <c r="CX43" s="561">
        <f t="shared" si="196"/>
        <v>0</v>
      </c>
      <c r="CY43" s="549"/>
      <c r="CZ43" s="549"/>
      <c r="DA43" s="549"/>
      <c r="DB43" s="549"/>
      <c r="DC43" s="549"/>
      <c r="DD43" s="549"/>
      <c r="DE43" s="549"/>
      <c r="DF43" s="549"/>
      <c r="DG43" s="549"/>
      <c r="DH43" s="549"/>
    </row>
    <row r="44" spans="1:112">
      <c r="A44" s="614" t="s">
        <v>1214</v>
      </c>
      <c r="B44" s="591">
        <f t="shared" si="185"/>
        <v>421335.54128007125</v>
      </c>
      <c r="C44" s="557">
        <f t="shared" si="189"/>
        <v>17130.959096565071</v>
      </c>
      <c r="D44" s="561">
        <f t="shared" ref="D44:AA44" si="197">IF(D26="C",D42,0)</f>
        <v>0</v>
      </c>
      <c r="E44" s="561">
        <f t="shared" si="197"/>
        <v>0</v>
      </c>
      <c r="F44" s="561">
        <f t="shared" si="197"/>
        <v>0</v>
      </c>
      <c r="G44" s="561">
        <f t="shared" si="197"/>
        <v>0</v>
      </c>
      <c r="H44" s="561">
        <f t="shared" si="197"/>
        <v>0</v>
      </c>
      <c r="I44" s="561">
        <f t="shared" si="197"/>
        <v>0</v>
      </c>
      <c r="J44" s="561">
        <f t="shared" si="197"/>
        <v>0</v>
      </c>
      <c r="K44" s="561">
        <f t="shared" si="197"/>
        <v>0</v>
      </c>
      <c r="L44" s="561">
        <f t="shared" si="197"/>
        <v>0</v>
      </c>
      <c r="M44" s="561">
        <f t="shared" si="197"/>
        <v>446.98580011800016</v>
      </c>
      <c r="N44" s="561">
        <f t="shared" si="197"/>
        <v>1746.3683442140002</v>
      </c>
      <c r="O44" s="561">
        <f t="shared" si="197"/>
        <v>2777.1285354440006</v>
      </c>
      <c r="P44" s="561">
        <f t="shared" si="197"/>
        <v>2624.7203375334698</v>
      </c>
      <c r="Q44" s="561">
        <f t="shared" si="197"/>
        <v>2829.807850317628</v>
      </c>
      <c r="R44" s="561">
        <f t="shared" si="197"/>
        <v>2113.5857967048305</v>
      </c>
      <c r="S44" s="561">
        <f t="shared" si="197"/>
        <v>2115.0914069651417</v>
      </c>
      <c r="T44" s="561">
        <f t="shared" si="197"/>
        <v>2477.2710252680004</v>
      </c>
      <c r="U44" s="561">
        <f t="shared" si="197"/>
        <v>0</v>
      </c>
      <c r="V44" s="561">
        <f t="shared" si="197"/>
        <v>0</v>
      </c>
      <c r="W44" s="561">
        <f t="shared" si="197"/>
        <v>0</v>
      </c>
      <c r="X44" s="561">
        <f t="shared" si="197"/>
        <v>0</v>
      </c>
      <c r="Y44" s="561">
        <f t="shared" si="197"/>
        <v>0</v>
      </c>
      <c r="Z44" s="561">
        <f t="shared" si="197"/>
        <v>0</v>
      </c>
      <c r="AA44" s="561">
        <f t="shared" si="197"/>
        <v>0</v>
      </c>
      <c r="AB44" s="557">
        <f t="shared" si="191"/>
        <v>10656.715034514871</v>
      </c>
      <c r="AC44" s="561">
        <f t="shared" ref="AC44:AZ44" si="198">IF(AC26="C",AC42,0)</f>
        <v>0</v>
      </c>
      <c r="AD44" s="561">
        <f t="shared" si="198"/>
        <v>0</v>
      </c>
      <c r="AE44" s="561">
        <f t="shared" si="198"/>
        <v>0</v>
      </c>
      <c r="AF44" s="561">
        <f t="shared" si="198"/>
        <v>0</v>
      </c>
      <c r="AG44" s="561">
        <f t="shared" si="198"/>
        <v>0</v>
      </c>
      <c r="AH44" s="561">
        <f t="shared" si="198"/>
        <v>0</v>
      </c>
      <c r="AI44" s="561">
        <f t="shared" si="198"/>
        <v>0</v>
      </c>
      <c r="AJ44" s="561">
        <f t="shared" si="198"/>
        <v>0</v>
      </c>
      <c r="AK44" s="561">
        <f t="shared" si="198"/>
        <v>0</v>
      </c>
      <c r="AL44" s="561">
        <f t="shared" si="198"/>
        <v>0</v>
      </c>
      <c r="AM44" s="561">
        <f t="shared" si="198"/>
        <v>1746.3683442140002</v>
      </c>
      <c r="AN44" s="561">
        <f t="shared" si="198"/>
        <v>1256.6573016506213</v>
      </c>
      <c r="AO44" s="561">
        <f t="shared" si="198"/>
        <v>2624.7203375334698</v>
      </c>
      <c r="AP44" s="561">
        <f t="shared" si="198"/>
        <v>0</v>
      </c>
      <c r="AQ44" s="561">
        <f t="shared" si="198"/>
        <v>0</v>
      </c>
      <c r="AR44" s="561">
        <f t="shared" si="198"/>
        <v>1423.7857963727793</v>
      </c>
      <c r="AS44" s="561">
        <f t="shared" si="198"/>
        <v>2477.2710252680004</v>
      </c>
      <c r="AT44" s="561">
        <f t="shared" si="198"/>
        <v>1127.9122294760002</v>
      </c>
      <c r="AU44" s="561">
        <f t="shared" si="198"/>
        <v>0</v>
      </c>
      <c r="AV44" s="561">
        <f t="shared" si="198"/>
        <v>0</v>
      </c>
      <c r="AW44" s="561">
        <f t="shared" si="198"/>
        <v>0</v>
      </c>
      <c r="AX44" s="561">
        <f t="shared" si="198"/>
        <v>0</v>
      </c>
      <c r="AY44" s="561">
        <f t="shared" si="198"/>
        <v>0</v>
      </c>
      <c r="AZ44" s="561">
        <f t="shared" si="198"/>
        <v>0</v>
      </c>
      <c r="BA44" s="557">
        <f t="shared" si="193"/>
        <v>0</v>
      </c>
      <c r="BB44" s="561">
        <f t="shared" ref="BB44:BY44" si="199">IF(BB26="C",BB42,0)</f>
        <v>0</v>
      </c>
      <c r="BC44" s="561">
        <f t="shared" si="199"/>
        <v>0</v>
      </c>
      <c r="BD44" s="561">
        <f t="shared" si="199"/>
        <v>0</v>
      </c>
      <c r="BE44" s="561">
        <f t="shared" si="199"/>
        <v>0</v>
      </c>
      <c r="BF44" s="561">
        <f t="shared" si="199"/>
        <v>0</v>
      </c>
      <c r="BG44" s="561">
        <f t="shared" si="199"/>
        <v>0</v>
      </c>
      <c r="BH44" s="561">
        <f t="shared" si="199"/>
        <v>0</v>
      </c>
      <c r="BI44" s="561">
        <f t="shared" si="199"/>
        <v>0</v>
      </c>
      <c r="BJ44" s="561">
        <f t="shared" si="199"/>
        <v>0</v>
      </c>
      <c r="BK44" s="561">
        <f t="shared" si="199"/>
        <v>0</v>
      </c>
      <c r="BL44" s="561">
        <f t="shared" si="199"/>
        <v>0</v>
      </c>
      <c r="BM44" s="561">
        <f t="shared" si="199"/>
        <v>0</v>
      </c>
      <c r="BN44" s="561">
        <f t="shared" si="199"/>
        <v>0</v>
      </c>
      <c r="BO44" s="561">
        <f t="shared" si="199"/>
        <v>0</v>
      </c>
      <c r="BP44" s="561">
        <f t="shared" si="199"/>
        <v>0</v>
      </c>
      <c r="BQ44" s="561">
        <f t="shared" si="199"/>
        <v>0</v>
      </c>
      <c r="BR44" s="561">
        <f t="shared" si="199"/>
        <v>0</v>
      </c>
      <c r="BS44" s="561">
        <f t="shared" si="199"/>
        <v>0</v>
      </c>
      <c r="BT44" s="561">
        <f t="shared" si="199"/>
        <v>0</v>
      </c>
      <c r="BU44" s="561">
        <f t="shared" si="199"/>
        <v>0</v>
      </c>
      <c r="BV44" s="561">
        <f t="shared" si="199"/>
        <v>0</v>
      </c>
      <c r="BW44" s="561">
        <f t="shared" si="199"/>
        <v>0</v>
      </c>
      <c r="BX44" s="561">
        <f t="shared" si="199"/>
        <v>0</v>
      </c>
      <c r="BY44" s="561">
        <f t="shared" si="199"/>
        <v>0</v>
      </c>
      <c r="BZ44" s="557">
        <f t="shared" si="195"/>
        <v>17587.854350960122</v>
      </c>
      <c r="CA44" s="561">
        <f t="shared" ref="CA44:CX44" si="200">IF(CA26="C",CA42,0)</f>
        <v>0</v>
      </c>
      <c r="CB44" s="561">
        <f t="shared" si="200"/>
        <v>0</v>
      </c>
      <c r="CC44" s="561">
        <f t="shared" si="200"/>
        <v>0</v>
      </c>
      <c r="CD44" s="561">
        <f t="shared" si="200"/>
        <v>0</v>
      </c>
      <c r="CE44" s="561">
        <f t="shared" si="200"/>
        <v>0</v>
      </c>
      <c r="CF44" s="561">
        <f t="shared" si="200"/>
        <v>0</v>
      </c>
      <c r="CG44" s="561">
        <f t="shared" si="200"/>
        <v>0</v>
      </c>
      <c r="CH44" s="561">
        <f t="shared" si="200"/>
        <v>0</v>
      </c>
      <c r="CI44" s="561">
        <f t="shared" si="200"/>
        <v>0</v>
      </c>
      <c r="CJ44" s="561">
        <f t="shared" si="200"/>
        <v>446.98580011800016</v>
      </c>
      <c r="CK44" s="561">
        <f t="shared" si="200"/>
        <v>1746.3683442140002</v>
      </c>
      <c r="CL44" s="561">
        <f t="shared" si="200"/>
        <v>2777.1285354440006</v>
      </c>
      <c r="CM44" s="561">
        <f t="shared" si="200"/>
        <v>3451.8079333400005</v>
      </c>
      <c r="CN44" s="561">
        <f t="shared" si="200"/>
        <v>2722.3326544239721</v>
      </c>
      <c r="CO44" s="561">
        <f t="shared" si="200"/>
        <v>1982.2272239459176</v>
      </c>
      <c r="CP44" s="561">
        <f t="shared" si="200"/>
        <v>1983.7328342062292</v>
      </c>
      <c r="CQ44" s="561">
        <f t="shared" si="200"/>
        <v>2477.2710252680004</v>
      </c>
      <c r="CR44" s="561">
        <f t="shared" si="200"/>
        <v>0</v>
      </c>
      <c r="CS44" s="561">
        <f t="shared" si="200"/>
        <v>0</v>
      </c>
      <c r="CT44" s="561">
        <f t="shared" si="200"/>
        <v>0</v>
      </c>
      <c r="CU44" s="561">
        <f t="shared" si="200"/>
        <v>0</v>
      </c>
      <c r="CV44" s="561">
        <f t="shared" si="200"/>
        <v>0</v>
      </c>
      <c r="CW44" s="561">
        <f t="shared" si="200"/>
        <v>0</v>
      </c>
      <c r="CX44" s="561">
        <f t="shared" si="200"/>
        <v>0</v>
      </c>
      <c r="CY44" s="549"/>
      <c r="CZ44" s="549"/>
      <c r="DA44" s="549"/>
      <c r="DB44" s="549"/>
      <c r="DC44" s="549"/>
      <c r="DD44" s="549"/>
      <c r="DE44" s="549"/>
      <c r="DF44" s="549"/>
      <c r="DG44" s="549"/>
      <c r="DH44" s="549"/>
    </row>
    <row r="45" spans="1:112">
      <c r="A45" s="626" t="s">
        <v>1215</v>
      </c>
      <c r="B45" s="591">
        <f t="shared" si="185"/>
        <v>62338.2692930107</v>
      </c>
      <c r="C45" s="557">
        <f t="shared" si="189"/>
        <v>0</v>
      </c>
      <c r="D45" s="561">
        <f t="shared" ref="D45:AA45" si="201">IF(D26="V",D42,0)</f>
        <v>0</v>
      </c>
      <c r="E45" s="561">
        <f t="shared" si="201"/>
        <v>0</v>
      </c>
      <c r="F45" s="561">
        <f t="shared" si="201"/>
        <v>0</v>
      </c>
      <c r="G45" s="561">
        <f t="shared" si="201"/>
        <v>0</v>
      </c>
      <c r="H45" s="561">
        <f t="shared" si="201"/>
        <v>0</v>
      </c>
      <c r="I45" s="561">
        <f t="shared" si="201"/>
        <v>0</v>
      </c>
      <c r="J45" s="561">
        <f t="shared" si="201"/>
        <v>0</v>
      </c>
      <c r="K45" s="561">
        <f t="shared" si="201"/>
        <v>0</v>
      </c>
      <c r="L45" s="561">
        <f t="shared" si="201"/>
        <v>0</v>
      </c>
      <c r="M45" s="561">
        <f t="shared" si="201"/>
        <v>0</v>
      </c>
      <c r="N45" s="561">
        <f t="shared" si="201"/>
        <v>0</v>
      </c>
      <c r="O45" s="561">
        <f t="shared" si="201"/>
        <v>0</v>
      </c>
      <c r="P45" s="561">
        <f t="shared" si="201"/>
        <v>0</v>
      </c>
      <c r="Q45" s="561">
        <f t="shared" si="201"/>
        <v>0</v>
      </c>
      <c r="R45" s="561">
        <f t="shared" si="201"/>
        <v>0</v>
      </c>
      <c r="S45" s="561">
        <f t="shared" si="201"/>
        <v>0</v>
      </c>
      <c r="T45" s="561">
        <f t="shared" si="201"/>
        <v>0</v>
      </c>
      <c r="U45" s="561">
        <f t="shared" si="201"/>
        <v>0</v>
      </c>
      <c r="V45" s="561">
        <f t="shared" si="201"/>
        <v>0</v>
      </c>
      <c r="W45" s="561">
        <f t="shared" si="201"/>
        <v>0</v>
      </c>
      <c r="X45" s="561">
        <f t="shared" si="201"/>
        <v>0</v>
      </c>
      <c r="Y45" s="561">
        <f t="shared" si="201"/>
        <v>0</v>
      </c>
      <c r="Z45" s="561">
        <f t="shared" si="201"/>
        <v>0</v>
      </c>
      <c r="AA45" s="561">
        <f t="shared" si="201"/>
        <v>0</v>
      </c>
      <c r="AB45" s="557">
        <f t="shared" si="191"/>
        <v>4182.6278803996884</v>
      </c>
      <c r="AC45" s="561">
        <f t="shared" ref="AC45:AZ45" si="202">IF(AC26="V",AC42,0)</f>
        <v>0</v>
      </c>
      <c r="AD45" s="561">
        <f t="shared" si="202"/>
        <v>0</v>
      </c>
      <c r="AE45" s="561">
        <f t="shared" si="202"/>
        <v>0</v>
      </c>
      <c r="AF45" s="561">
        <f t="shared" si="202"/>
        <v>0</v>
      </c>
      <c r="AG45" s="561">
        <f t="shared" si="202"/>
        <v>0</v>
      </c>
      <c r="AH45" s="561">
        <f t="shared" si="202"/>
        <v>0</v>
      </c>
      <c r="AI45" s="561">
        <f t="shared" si="202"/>
        <v>0</v>
      </c>
      <c r="AJ45" s="561">
        <f t="shared" si="202"/>
        <v>0</v>
      </c>
      <c r="AK45" s="561">
        <f t="shared" si="202"/>
        <v>0</v>
      </c>
      <c r="AL45" s="561">
        <f t="shared" si="202"/>
        <v>446.98580011800016</v>
      </c>
      <c r="AM45" s="561">
        <f t="shared" si="202"/>
        <v>0</v>
      </c>
      <c r="AN45" s="561">
        <f t="shared" si="202"/>
        <v>0</v>
      </c>
      <c r="AO45" s="561">
        <f t="shared" si="202"/>
        <v>0</v>
      </c>
      <c r="AP45" s="561">
        <f t="shared" si="202"/>
        <v>2326.9169061416146</v>
      </c>
      <c r="AQ45" s="561">
        <f t="shared" si="202"/>
        <v>1408.7251741400732</v>
      </c>
      <c r="AR45" s="561">
        <f t="shared" si="202"/>
        <v>0</v>
      </c>
      <c r="AS45" s="561">
        <f t="shared" si="202"/>
        <v>0</v>
      </c>
      <c r="AT45" s="561">
        <f t="shared" si="202"/>
        <v>0</v>
      </c>
      <c r="AU45" s="561">
        <f t="shared" si="202"/>
        <v>0</v>
      </c>
      <c r="AV45" s="561">
        <f t="shared" si="202"/>
        <v>0</v>
      </c>
      <c r="AW45" s="561">
        <f t="shared" si="202"/>
        <v>0</v>
      </c>
      <c r="AX45" s="561">
        <f t="shared" si="202"/>
        <v>0</v>
      </c>
      <c r="AY45" s="561">
        <f t="shared" si="202"/>
        <v>0</v>
      </c>
      <c r="AZ45" s="561">
        <f t="shared" si="202"/>
        <v>0</v>
      </c>
      <c r="BA45" s="557">
        <f t="shared" si="193"/>
        <v>11401.939442852987</v>
      </c>
      <c r="BB45" s="561">
        <f t="shared" ref="BB45:BY45" si="203">IF(BB26="V",BB42,0)</f>
        <v>0</v>
      </c>
      <c r="BC45" s="561">
        <f t="shared" si="203"/>
        <v>0</v>
      </c>
      <c r="BD45" s="561">
        <f t="shared" si="203"/>
        <v>0</v>
      </c>
      <c r="BE45" s="561">
        <f t="shared" si="203"/>
        <v>0</v>
      </c>
      <c r="BF45" s="561">
        <f t="shared" si="203"/>
        <v>0</v>
      </c>
      <c r="BG45" s="561">
        <f t="shared" si="203"/>
        <v>0</v>
      </c>
      <c r="BH45" s="561">
        <f t="shared" si="203"/>
        <v>0</v>
      </c>
      <c r="BI45" s="561">
        <f t="shared" si="203"/>
        <v>0</v>
      </c>
      <c r="BJ45" s="561">
        <f t="shared" si="203"/>
        <v>0</v>
      </c>
      <c r="BK45" s="561">
        <f t="shared" si="203"/>
        <v>446.98580011800016</v>
      </c>
      <c r="BL45" s="561">
        <f t="shared" si="203"/>
        <v>1483.0606956573286</v>
      </c>
      <c r="BM45" s="561">
        <f t="shared" si="203"/>
        <v>712.09825067145221</v>
      </c>
      <c r="BN45" s="561">
        <f t="shared" si="203"/>
        <v>1919.8597149687125</v>
      </c>
      <c r="BO45" s="561">
        <f t="shared" si="203"/>
        <v>1658.790366022055</v>
      </c>
      <c r="BP45" s="561">
        <f t="shared" si="203"/>
        <v>774.35061383178515</v>
      </c>
      <c r="BQ45" s="561">
        <f t="shared" si="203"/>
        <v>801.61074683965217</v>
      </c>
      <c r="BR45" s="561">
        <f t="shared" si="203"/>
        <v>2477.2710252680004</v>
      </c>
      <c r="BS45" s="561">
        <f t="shared" si="203"/>
        <v>1127.9122294760002</v>
      </c>
      <c r="BT45" s="561">
        <f t="shared" si="203"/>
        <v>0</v>
      </c>
      <c r="BU45" s="561">
        <f t="shared" si="203"/>
        <v>0</v>
      </c>
      <c r="BV45" s="561">
        <f t="shared" si="203"/>
        <v>0</v>
      </c>
      <c r="BW45" s="561">
        <f t="shared" si="203"/>
        <v>0</v>
      </c>
      <c r="BX45" s="561">
        <f t="shared" si="203"/>
        <v>0</v>
      </c>
      <c r="BY45" s="561">
        <f t="shared" si="203"/>
        <v>0</v>
      </c>
      <c r="BZ45" s="557">
        <f t="shared" si="195"/>
        <v>0</v>
      </c>
      <c r="CA45" s="561">
        <f t="shared" ref="CA45:CX45" si="204">IF(CA26="V",CA42,0)</f>
        <v>0</v>
      </c>
      <c r="CB45" s="561">
        <f t="shared" si="204"/>
        <v>0</v>
      </c>
      <c r="CC45" s="561">
        <f t="shared" si="204"/>
        <v>0</v>
      </c>
      <c r="CD45" s="561">
        <f t="shared" si="204"/>
        <v>0</v>
      </c>
      <c r="CE45" s="561">
        <f t="shared" si="204"/>
        <v>0</v>
      </c>
      <c r="CF45" s="561">
        <f t="shared" si="204"/>
        <v>0</v>
      </c>
      <c r="CG45" s="561">
        <f t="shared" si="204"/>
        <v>0</v>
      </c>
      <c r="CH45" s="561">
        <f t="shared" si="204"/>
        <v>0</v>
      </c>
      <c r="CI45" s="561">
        <f t="shared" si="204"/>
        <v>0</v>
      </c>
      <c r="CJ45" s="561">
        <f t="shared" si="204"/>
        <v>0</v>
      </c>
      <c r="CK45" s="561">
        <f t="shared" si="204"/>
        <v>0</v>
      </c>
      <c r="CL45" s="561">
        <f t="shared" si="204"/>
        <v>0</v>
      </c>
      <c r="CM45" s="561">
        <f t="shared" si="204"/>
        <v>0</v>
      </c>
      <c r="CN45" s="561">
        <f t="shared" si="204"/>
        <v>0</v>
      </c>
      <c r="CO45" s="561">
        <f t="shared" si="204"/>
        <v>0</v>
      </c>
      <c r="CP45" s="561">
        <f t="shared" si="204"/>
        <v>0</v>
      </c>
      <c r="CQ45" s="561">
        <f t="shared" si="204"/>
        <v>0</v>
      </c>
      <c r="CR45" s="561">
        <f t="shared" si="204"/>
        <v>0</v>
      </c>
      <c r="CS45" s="561">
        <f t="shared" si="204"/>
        <v>0</v>
      </c>
      <c r="CT45" s="561">
        <f t="shared" si="204"/>
        <v>0</v>
      </c>
      <c r="CU45" s="561">
        <f t="shared" si="204"/>
        <v>0</v>
      </c>
      <c r="CV45" s="561">
        <f t="shared" si="204"/>
        <v>0</v>
      </c>
      <c r="CW45" s="561">
        <f t="shared" si="204"/>
        <v>0</v>
      </c>
      <c r="CX45" s="561">
        <f t="shared" si="204"/>
        <v>0</v>
      </c>
      <c r="CY45" s="549"/>
      <c r="CZ45" s="549"/>
      <c r="DA45" s="549"/>
      <c r="DB45" s="549"/>
      <c r="DC45" s="549"/>
      <c r="DD45" s="549"/>
      <c r="DE45" s="549"/>
      <c r="DF45" s="549"/>
      <c r="DG45" s="549"/>
      <c r="DH45" s="549"/>
    </row>
    <row r="46" spans="1:112">
      <c r="A46" s="626" t="s">
        <v>1216</v>
      </c>
      <c r="B46" s="591">
        <f t="shared" si="185"/>
        <v>0</v>
      </c>
      <c r="C46" s="557">
        <f t="shared" si="189"/>
        <v>0</v>
      </c>
      <c r="D46" s="561">
        <f t="shared" ref="D46:AA46" si="205">IF(D26="SV",D42,0)</f>
        <v>0</v>
      </c>
      <c r="E46" s="561">
        <f t="shared" si="205"/>
        <v>0</v>
      </c>
      <c r="F46" s="561">
        <f t="shared" si="205"/>
        <v>0</v>
      </c>
      <c r="G46" s="561">
        <f t="shared" si="205"/>
        <v>0</v>
      </c>
      <c r="H46" s="561">
        <f t="shared" si="205"/>
        <v>0</v>
      </c>
      <c r="I46" s="561">
        <f t="shared" si="205"/>
        <v>0</v>
      </c>
      <c r="J46" s="561">
        <f t="shared" si="205"/>
        <v>0</v>
      </c>
      <c r="K46" s="561">
        <f t="shared" si="205"/>
        <v>0</v>
      </c>
      <c r="L46" s="561">
        <f t="shared" si="205"/>
        <v>0</v>
      </c>
      <c r="M46" s="561">
        <f t="shared" si="205"/>
        <v>0</v>
      </c>
      <c r="N46" s="561">
        <f t="shared" si="205"/>
        <v>0</v>
      </c>
      <c r="O46" s="561">
        <f t="shared" si="205"/>
        <v>0</v>
      </c>
      <c r="P46" s="561">
        <f t="shared" si="205"/>
        <v>0</v>
      </c>
      <c r="Q46" s="561">
        <f t="shared" si="205"/>
        <v>0</v>
      </c>
      <c r="R46" s="561">
        <f t="shared" si="205"/>
        <v>0</v>
      </c>
      <c r="S46" s="561">
        <f t="shared" si="205"/>
        <v>0</v>
      </c>
      <c r="T46" s="561">
        <f t="shared" si="205"/>
        <v>0</v>
      </c>
      <c r="U46" s="561">
        <f t="shared" si="205"/>
        <v>0</v>
      </c>
      <c r="V46" s="561">
        <f t="shared" si="205"/>
        <v>0</v>
      </c>
      <c r="W46" s="561">
        <f t="shared" si="205"/>
        <v>0</v>
      </c>
      <c r="X46" s="561">
        <f t="shared" si="205"/>
        <v>0</v>
      </c>
      <c r="Y46" s="561">
        <f t="shared" si="205"/>
        <v>0</v>
      </c>
      <c r="Z46" s="561">
        <f t="shared" si="205"/>
        <v>0</v>
      </c>
      <c r="AA46" s="561">
        <f t="shared" si="205"/>
        <v>0</v>
      </c>
      <c r="AB46" s="557">
        <f t="shared" si="191"/>
        <v>0</v>
      </c>
      <c r="AC46" s="561">
        <f t="shared" ref="AC46:AZ46" si="206">IF(AC26="SV",AC42,0)</f>
        <v>0</v>
      </c>
      <c r="AD46" s="561">
        <f t="shared" si="206"/>
        <v>0</v>
      </c>
      <c r="AE46" s="561">
        <f t="shared" si="206"/>
        <v>0</v>
      </c>
      <c r="AF46" s="561">
        <f t="shared" si="206"/>
        <v>0</v>
      </c>
      <c r="AG46" s="561">
        <f t="shared" si="206"/>
        <v>0</v>
      </c>
      <c r="AH46" s="561">
        <f t="shared" si="206"/>
        <v>0</v>
      </c>
      <c r="AI46" s="561">
        <f t="shared" si="206"/>
        <v>0</v>
      </c>
      <c r="AJ46" s="561">
        <f t="shared" si="206"/>
        <v>0</v>
      </c>
      <c r="AK46" s="561">
        <f t="shared" si="206"/>
        <v>0</v>
      </c>
      <c r="AL46" s="561">
        <f t="shared" si="206"/>
        <v>0</v>
      </c>
      <c r="AM46" s="561">
        <f t="shared" si="206"/>
        <v>0</v>
      </c>
      <c r="AN46" s="561">
        <f t="shared" si="206"/>
        <v>0</v>
      </c>
      <c r="AO46" s="561">
        <f t="shared" si="206"/>
        <v>0</v>
      </c>
      <c r="AP46" s="561">
        <f t="shared" si="206"/>
        <v>0</v>
      </c>
      <c r="AQ46" s="561">
        <f t="shared" si="206"/>
        <v>0</v>
      </c>
      <c r="AR46" s="561">
        <f t="shared" si="206"/>
        <v>0</v>
      </c>
      <c r="AS46" s="561">
        <f t="shared" si="206"/>
        <v>0</v>
      </c>
      <c r="AT46" s="561">
        <f t="shared" si="206"/>
        <v>0</v>
      </c>
      <c r="AU46" s="561">
        <f t="shared" si="206"/>
        <v>0</v>
      </c>
      <c r="AV46" s="561">
        <f t="shared" si="206"/>
        <v>0</v>
      </c>
      <c r="AW46" s="561">
        <f t="shared" si="206"/>
        <v>0</v>
      </c>
      <c r="AX46" s="561">
        <f t="shared" si="206"/>
        <v>0</v>
      </c>
      <c r="AY46" s="561">
        <f t="shared" si="206"/>
        <v>0</v>
      </c>
      <c r="AZ46" s="561">
        <f t="shared" si="206"/>
        <v>0</v>
      </c>
      <c r="BA46" s="557">
        <f t="shared" si="193"/>
        <v>0</v>
      </c>
      <c r="BB46" s="561">
        <f t="shared" ref="BB46:BY46" si="207">IF(BB26="SV",BB42,0)</f>
        <v>0</v>
      </c>
      <c r="BC46" s="561">
        <f t="shared" si="207"/>
        <v>0</v>
      </c>
      <c r="BD46" s="561">
        <f t="shared" si="207"/>
        <v>0</v>
      </c>
      <c r="BE46" s="561">
        <f t="shared" si="207"/>
        <v>0</v>
      </c>
      <c r="BF46" s="561">
        <f t="shared" si="207"/>
        <v>0</v>
      </c>
      <c r="BG46" s="561">
        <f t="shared" si="207"/>
        <v>0</v>
      </c>
      <c r="BH46" s="561">
        <f t="shared" si="207"/>
        <v>0</v>
      </c>
      <c r="BI46" s="561">
        <f t="shared" si="207"/>
        <v>0</v>
      </c>
      <c r="BJ46" s="561">
        <f t="shared" si="207"/>
        <v>0</v>
      </c>
      <c r="BK46" s="561">
        <f t="shared" si="207"/>
        <v>0</v>
      </c>
      <c r="BL46" s="561">
        <f t="shared" si="207"/>
        <v>0</v>
      </c>
      <c r="BM46" s="561">
        <f t="shared" si="207"/>
        <v>0</v>
      </c>
      <c r="BN46" s="561">
        <f t="shared" si="207"/>
        <v>0</v>
      </c>
      <c r="BO46" s="561">
        <f t="shared" si="207"/>
        <v>0</v>
      </c>
      <c r="BP46" s="561">
        <f t="shared" si="207"/>
        <v>0</v>
      </c>
      <c r="BQ46" s="561">
        <f t="shared" si="207"/>
        <v>0</v>
      </c>
      <c r="BR46" s="561">
        <f t="shared" si="207"/>
        <v>0</v>
      </c>
      <c r="BS46" s="561">
        <f t="shared" si="207"/>
        <v>0</v>
      </c>
      <c r="BT46" s="561">
        <f t="shared" si="207"/>
        <v>0</v>
      </c>
      <c r="BU46" s="561">
        <f t="shared" si="207"/>
        <v>0</v>
      </c>
      <c r="BV46" s="561">
        <f t="shared" si="207"/>
        <v>0</v>
      </c>
      <c r="BW46" s="561">
        <f t="shared" si="207"/>
        <v>0</v>
      </c>
      <c r="BX46" s="561">
        <f t="shared" si="207"/>
        <v>0</v>
      </c>
      <c r="BY46" s="561">
        <f t="shared" si="207"/>
        <v>0</v>
      </c>
      <c r="BZ46" s="557">
        <f t="shared" si="195"/>
        <v>0</v>
      </c>
      <c r="CA46" s="561">
        <f t="shared" ref="CA46:CX46" si="208">IF(CA26="SV",CA42,0)</f>
        <v>0</v>
      </c>
      <c r="CB46" s="561">
        <f t="shared" si="208"/>
        <v>0</v>
      </c>
      <c r="CC46" s="561">
        <f t="shared" si="208"/>
        <v>0</v>
      </c>
      <c r="CD46" s="561">
        <f t="shared" si="208"/>
        <v>0</v>
      </c>
      <c r="CE46" s="561">
        <f t="shared" si="208"/>
        <v>0</v>
      </c>
      <c r="CF46" s="561">
        <f t="shared" si="208"/>
        <v>0</v>
      </c>
      <c r="CG46" s="561">
        <f t="shared" si="208"/>
        <v>0</v>
      </c>
      <c r="CH46" s="561">
        <f t="shared" si="208"/>
        <v>0</v>
      </c>
      <c r="CI46" s="561">
        <f t="shared" si="208"/>
        <v>0</v>
      </c>
      <c r="CJ46" s="561">
        <f t="shared" si="208"/>
        <v>0</v>
      </c>
      <c r="CK46" s="561">
        <f t="shared" si="208"/>
        <v>0</v>
      </c>
      <c r="CL46" s="561">
        <f t="shared" si="208"/>
        <v>0</v>
      </c>
      <c r="CM46" s="561">
        <f t="shared" si="208"/>
        <v>0</v>
      </c>
      <c r="CN46" s="561">
        <f t="shared" si="208"/>
        <v>0</v>
      </c>
      <c r="CO46" s="561">
        <f t="shared" si="208"/>
        <v>0</v>
      </c>
      <c r="CP46" s="561">
        <f t="shared" si="208"/>
        <v>0</v>
      </c>
      <c r="CQ46" s="561">
        <f t="shared" si="208"/>
        <v>0</v>
      </c>
      <c r="CR46" s="561">
        <f t="shared" si="208"/>
        <v>0</v>
      </c>
      <c r="CS46" s="561">
        <f t="shared" si="208"/>
        <v>0</v>
      </c>
      <c r="CT46" s="561">
        <f t="shared" si="208"/>
        <v>0</v>
      </c>
      <c r="CU46" s="561">
        <f t="shared" si="208"/>
        <v>0</v>
      </c>
      <c r="CV46" s="561">
        <f t="shared" si="208"/>
        <v>0</v>
      </c>
      <c r="CW46" s="561">
        <f t="shared" si="208"/>
        <v>0</v>
      </c>
      <c r="CX46" s="561">
        <f t="shared" si="208"/>
        <v>0</v>
      </c>
      <c r="CY46" s="549"/>
      <c r="CZ46" s="549"/>
      <c r="DA46" s="549"/>
      <c r="DB46" s="549"/>
      <c r="DC46" s="549"/>
      <c r="DD46" s="549"/>
      <c r="DE46" s="549"/>
      <c r="DF46" s="549"/>
      <c r="DG46" s="549"/>
      <c r="DH46" s="549"/>
    </row>
    <row r="47" spans="1:112">
      <c r="A47" s="612" t="s">
        <v>1217</v>
      </c>
      <c r="B47" s="591">
        <f t="shared" si="185"/>
        <v>204042.04712018618</v>
      </c>
      <c r="C47" s="557">
        <f t="shared" si="189"/>
        <v>5492.1262320169335</v>
      </c>
      <c r="D47" s="557">
        <f>D40+D41-D42</f>
        <v>0</v>
      </c>
      <c r="E47" s="557">
        <f t="shared" ref="E47:BP47" si="209">E40+E41-E42</f>
        <v>0</v>
      </c>
      <c r="F47" s="557">
        <f t="shared" si="209"/>
        <v>0</v>
      </c>
      <c r="G47" s="557">
        <f t="shared" si="209"/>
        <v>0</v>
      </c>
      <c r="H47" s="557">
        <f t="shared" si="209"/>
        <v>0</v>
      </c>
      <c r="I47" s="557">
        <f t="shared" si="209"/>
        <v>0</v>
      </c>
      <c r="J47" s="557">
        <f t="shared" si="209"/>
        <v>0</v>
      </c>
      <c r="K47" s="557">
        <f t="shared" si="209"/>
        <v>0</v>
      </c>
      <c r="L47" s="557">
        <f t="shared" si="209"/>
        <v>0</v>
      </c>
      <c r="M47" s="557">
        <f t="shared" si="209"/>
        <v>0</v>
      </c>
      <c r="N47" s="557">
        <f t="shared" si="209"/>
        <v>0</v>
      </c>
      <c r="O47" s="557">
        <f t="shared" si="209"/>
        <v>0</v>
      </c>
      <c r="P47" s="557">
        <f t="shared" si="209"/>
        <v>827.08759580653077</v>
      </c>
      <c r="Q47" s="557">
        <f t="shared" si="209"/>
        <v>1396.6319843103734</v>
      </c>
      <c r="R47" s="557">
        <f t="shared" si="209"/>
        <v>1831.7376221331701</v>
      </c>
      <c r="S47" s="557">
        <f t="shared" si="209"/>
        <v>1436.6690297668588</v>
      </c>
      <c r="T47" s="557">
        <f t="shared" si="209"/>
        <v>0</v>
      </c>
      <c r="U47" s="557">
        <f t="shared" si="209"/>
        <v>0</v>
      </c>
      <c r="V47" s="557">
        <f t="shared" si="209"/>
        <v>0</v>
      </c>
      <c r="W47" s="557">
        <f t="shared" si="209"/>
        <v>0</v>
      </c>
      <c r="X47" s="557">
        <f t="shared" si="209"/>
        <v>0</v>
      </c>
      <c r="Y47" s="557">
        <f t="shared" si="209"/>
        <v>0</v>
      </c>
      <c r="Z47" s="557">
        <f t="shared" si="209"/>
        <v>0</v>
      </c>
      <c r="AA47" s="557">
        <f t="shared" si="209"/>
        <v>0</v>
      </c>
      <c r="AB47" s="557">
        <f t="shared" si="209"/>
        <v>8911.6546431434454</v>
      </c>
      <c r="AC47" s="557">
        <f t="shared" si="209"/>
        <v>0</v>
      </c>
      <c r="AD47" s="557">
        <f t="shared" si="209"/>
        <v>0</v>
      </c>
      <c r="AE47" s="557">
        <f t="shared" si="209"/>
        <v>0</v>
      </c>
      <c r="AF47" s="557">
        <f t="shared" si="209"/>
        <v>0</v>
      </c>
      <c r="AG47" s="557">
        <f t="shared" si="209"/>
        <v>0</v>
      </c>
      <c r="AH47" s="557">
        <f t="shared" si="209"/>
        <v>0</v>
      </c>
      <c r="AI47" s="557">
        <f t="shared" si="209"/>
        <v>0</v>
      </c>
      <c r="AJ47" s="557">
        <f t="shared" si="209"/>
        <v>0</v>
      </c>
      <c r="AK47" s="557">
        <f t="shared" si="209"/>
        <v>0</v>
      </c>
      <c r="AL47" s="557">
        <f t="shared" si="209"/>
        <v>0</v>
      </c>
      <c r="AM47" s="557">
        <f t="shared" si="209"/>
        <v>0</v>
      </c>
      <c r="AN47" s="557">
        <f t="shared" si="209"/>
        <v>1520.4712337933793</v>
      </c>
      <c r="AO47" s="557">
        <f t="shared" si="209"/>
        <v>827.08759580653077</v>
      </c>
      <c r="AP47" s="557">
        <f t="shared" si="209"/>
        <v>1899.5229284863867</v>
      </c>
      <c r="AQ47" s="557">
        <f t="shared" si="209"/>
        <v>2536.5982446979274</v>
      </c>
      <c r="AR47" s="557">
        <f t="shared" si="209"/>
        <v>2127.9746403592212</v>
      </c>
      <c r="AS47" s="557">
        <f t="shared" si="209"/>
        <v>0</v>
      </c>
      <c r="AT47" s="557">
        <f t="shared" si="209"/>
        <v>0</v>
      </c>
      <c r="AU47" s="557">
        <f t="shared" si="209"/>
        <v>0</v>
      </c>
      <c r="AV47" s="557">
        <f t="shared" si="209"/>
        <v>0</v>
      </c>
      <c r="AW47" s="557">
        <f t="shared" si="209"/>
        <v>0</v>
      </c>
      <c r="AX47" s="557">
        <f t="shared" si="209"/>
        <v>0</v>
      </c>
      <c r="AY47" s="557">
        <f t="shared" si="209"/>
        <v>0</v>
      </c>
      <c r="AZ47" s="557">
        <f t="shared" si="209"/>
        <v>0</v>
      </c>
      <c r="BA47" s="557">
        <f t="shared" si="209"/>
        <v>12349.05811520502</v>
      </c>
      <c r="BB47" s="557">
        <f t="shared" si="209"/>
        <v>0</v>
      </c>
      <c r="BC47" s="557">
        <f t="shared" si="209"/>
        <v>0</v>
      </c>
      <c r="BD47" s="557">
        <f t="shared" si="209"/>
        <v>0</v>
      </c>
      <c r="BE47" s="557">
        <f t="shared" si="209"/>
        <v>0</v>
      </c>
      <c r="BF47" s="557">
        <f t="shared" si="209"/>
        <v>0</v>
      </c>
      <c r="BG47" s="557">
        <f t="shared" si="209"/>
        <v>0</v>
      </c>
      <c r="BH47" s="557">
        <f t="shared" si="209"/>
        <v>0</v>
      </c>
      <c r="BI47" s="557">
        <f t="shared" si="209"/>
        <v>0</v>
      </c>
      <c r="BJ47" s="557">
        <f t="shared" si="209"/>
        <v>0</v>
      </c>
      <c r="BK47" s="557">
        <f t="shared" si="209"/>
        <v>0</v>
      </c>
      <c r="BL47" s="557">
        <f t="shared" si="209"/>
        <v>263.30764855667167</v>
      </c>
      <c r="BM47" s="557">
        <f t="shared" si="209"/>
        <v>2065.0302847725484</v>
      </c>
      <c r="BN47" s="557">
        <f t="shared" si="209"/>
        <v>1531.948218371288</v>
      </c>
      <c r="BO47" s="557">
        <f t="shared" si="209"/>
        <v>2567.6494686059464</v>
      </c>
      <c r="BP47" s="557">
        <f t="shared" si="209"/>
        <v>3170.9728050062154</v>
      </c>
      <c r="BQ47" s="557">
        <f t="shared" ref="BQ47:CX47" si="210">BQ40+BQ41-BQ42</f>
        <v>2750.1496898923483</v>
      </c>
      <c r="BR47" s="557">
        <f t="shared" si="210"/>
        <v>0</v>
      </c>
      <c r="BS47" s="557">
        <f t="shared" si="210"/>
        <v>0</v>
      </c>
      <c r="BT47" s="557">
        <f t="shared" si="210"/>
        <v>0</v>
      </c>
      <c r="BU47" s="557">
        <f t="shared" si="210"/>
        <v>0</v>
      </c>
      <c r="BV47" s="557">
        <f t="shared" si="210"/>
        <v>0</v>
      </c>
      <c r="BW47" s="557">
        <f t="shared" si="210"/>
        <v>0</v>
      </c>
      <c r="BX47" s="557">
        <f t="shared" si="210"/>
        <v>0</v>
      </c>
      <c r="BY47" s="557">
        <f t="shared" si="210"/>
        <v>0</v>
      </c>
      <c r="BZ47" s="557">
        <f t="shared" si="210"/>
        <v>5035.2309776218826</v>
      </c>
      <c r="CA47" s="557">
        <f t="shared" si="210"/>
        <v>0</v>
      </c>
      <c r="CB47" s="557">
        <f t="shared" si="210"/>
        <v>0</v>
      </c>
      <c r="CC47" s="557">
        <f t="shared" si="210"/>
        <v>0</v>
      </c>
      <c r="CD47" s="557">
        <f t="shared" si="210"/>
        <v>0</v>
      </c>
      <c r="CE47" s="557">
        <f t="shared" si="210"/>
        <v>0</v>
      </c>
      <c r="CF47" s="557">
        <f t="shared" si="210"/>
        <v>0</v>
      </c>
      <c r="CG47" s="557">
        <f t="shared" si="210"/>
        <v>0</v>
      </c>
      <c r="CH47" s="557">
        <f t="shared" si="210"/>
        <v>0</v>
      </c>
      <c r="CI47" s="557">
        <f t="shared" si="210"/>
        <v>0</v>
      </c>
      <c r="CJ47" s="557">
        <f t="shared" si="210"/>
        <v>0</v>
      </c>
      <c r="CK47" s="557">
        <f t="shared" si="210"/>
        <v>0</v>
      </c>
      <c r="CL47" s="557">
        <f t="shared" si="210"/>
        <v>0</v>
      </c>
      <c r="CM47" s="557">
        <f t="shared" si="210"/>
        <v>0</v>
      </c>
      <c r="CN47" s="557">
        <f t="shared" si="210"/>
        <v>1504.1071802040292</v>
      </c>
      <c r="CO47" s="557">
        <f t="shared" si="210"/>
        <v>1963.0961948920831</v>
      </c>
      <c r="CP47" s="557">
        <f t="shared" si="210"/>
        <v>1568.0276025257713</v>
      </c>
      <c r="CQ47" s="557">
        <f t="shared" si="210"/>
        <v>0</v>
      </c>
      <c r="CR47" s="557">
        <f t="shared" si="210"/>
        <v>0</v>
      </c>
      <c r="CS47" s="557">
        <f t="shared" si="210"/>
        <v>0</v>
      </c>
      <c r="CT47" s="557">
        <f t="shared" si="210"/>
        <v>0</v>
      </c>
      <c r="CU47" s="557">
        <f t="shared" si="210"/>
        <v>0</v>
      </c>
      <c r="CV47" s="557">
        <f t="shared" si="210"/>
        <v>0</v>
      </c>
      <c r="CW47" s="557">
        <f t="shared" si="210"/>
        <v>0</v>
      </c>
      <c r="CX47" s="557">
        <f t="shared" si="210"/>
        <v>0</v>
      </c>
      <c r="CY47" s="549"/>
      <c r="CZ47" s="549"/>
      <c r="DA47" s="549"/>
      <c r="DB47" s="549"/>
      <c r="DC47" s="549"/>
      <c r="DD47" s="549"/>
      <c r="DE47" s="549"/>
      <c r="DF47" s="549"/>
      <c r="DG47" s="549"/>
      <c r="DH47" s="549"/>
    </row>
    <row r="48" spans="1:112" ht="15.75" thickBot="1">
      <c r="A48" s="615" t="s">
        <v>1218</v>
      </c>
      <c r="B48" s="616">
        <f t="shared" ref="B48:AG48" si="211">IF(B47=0,0,B47/B40)</f>
        <v>0.26613303290827406</v>
      </c>
      <c r="C48" s="616">
        <f t="shared" si="211"/>
        <v>0.2220656143574431</v>
      </c>
      <c r="D48" s="616">
        <f t="shared" si="211"/>
        <v>0</v>
      </c>
      <c r="E48" s="616">
        <f t="shared" si="211"/>
        <v>0</v>
      </c>
      <c r="F48" s="616">
        <f t="shared" si="211"/>
        <v>0</v>
      </c>
      <c r="G48" s="616">
        <f t="shared" si="211"/>
        <v>0</v>
      </c>
      <c r="H48" s="616">
        <f t="shared" si="211"/>
        <v>0</v>
      </c>
      <c r="I48" s="616">
        <f t="shared" si="211"/>
        <v>0</v>
      </c>
      <c r="J48" s="616">
        <f t="shared" si="211"/>
        <v>0</v>
      </c>
      <c r="K48" s="616">
        <f t="shared" si="211"/>
        <v>0</v>
      </c>
      <c r="L48" s="616">
        <f t="shared" si="211"/>
        <v>0</v>
      </c>
      <c r="M48" s="616">
        <f t="shared" si="211"/>
        <v>0</v>
      </c>
      <c r="N48" s="616">
        <f t="shared" si="211"/>
        <v>0</v>
      </c>
      <c r="O48" s="616">
        <f t="shared" si="211"/>
        <v>0</v>
      </c>
      <c r="P48" s="616">
        <f t="shared" si="211"/>
        <v>0.23227526204445723</v>
      </c>
      <c r="Q48" s="616">
        <f t="shared" si="211"/>
        <v>0.32214308987872509</v>
      </c>
      <c r="R48" s="616">
        <f t="shared" si="211"/>
        <v>0.45179859446392162</v>
      </c>
      <c r="S48" s="616">
        <f t="shared" si="211"/>
        <v>0.39245098241101745</v>
      </c>
      <c r="T48" s="616">
        <f t="shared" si="211"/>
        <v>0</v>
      </c>
      <c r="U48" s="616">
        <f t="shared" si="211"/>
        <v>0</v>
      </c>
      <c r="V48" s="616">
        <f t="shared" si="211"/>
        <v>0</v>
      </c>
      <c r="W48" s="616">
        <f t="shared" si="211"/>
        <v>0</v>
      </c>
      <c r="X48" s="616">
        <f t="shared" si="211"/>
        <v>0</v>
      </c>
      <c r="Y48" s="616">
        <f t="shared" si="211"/>
        <v>0</v>
      </c>
      <c r="Z48" s="616">
        <f t="shared" si="211"/>
        <v>0</v>
      </c>
      <c r="AA48" s="616">
        <f t="shared" si="211"/>
        <v>0</v>
      </c>
      <c r="AB48" s="616">
        <f t="shared" si="211"/>
        <v>0.36032894723620545</v>
      </c>
      <c r="AC48" s="616">
        <f t="shared" si="211"/>
        <v>0</v>
      </c>
      <c r="AD48" s="616">
        <f t="shared" si="211"/>
        <v>0</v>
      </c>
      <c r="AE48" s="616">
        <f t="shared" si="211"/>
        <v>0</v>
      </c>
      <c r="AF48" s="616">
        <f t="shared" si="211"/>
        <v>0</v>
      </c>
      <c r="AG48" s="616">
        <f t="shared" si="211"/>
        <v>0</v>
      </c>
      <c r="AH48" s="616">
        <f t="shared" ref="AH48:BM48" si="212">IF(AH47=0,0,AH47/AH40)</f>
        <v>0</v>
      </c>
      <c r="AI48" s="616">
        <f t="shared" si="212"/>
        <v>0</v>
      </c>
      <c r="AJ48" s="616">
        <f t="shared" si="212"/>
        <v>0</v>
      </c>
      <c r="AK48" s="616">
        <f t="shared" si="212"/>
        <v>0</v>
      </c>
      <c r="AL48" s="616">
        <f t="shared" si="212"/>
        <v>0</v>
      </c>
      <c r="AM48" s="616">
        <f t="shared" si="212"/>
        <v>0</v>
      </c>
      <c r="AN48" s="616">
        <f t="shared" si="212"/>
        <v>0.52682034605207584</v>
      </c>
      <c r="AO48" s="616">
        <f t="shared" si="212"/>
        <v>0.23227526204445723</v>
      </c>
      <c r="AP48" s="616">
        <f t="shared" si="212"/>
        <v>0.43813845905887738</v>
      </c>
      <c r="AQ48" s="616">
        <f t="shared" si="212"/>
        <v>0.62565266325618774</v>
      </c>
      <c r="AR48" s="616">
        <f t="shared" si="212"/>
        <v>0.58129306113756152</v>
      </c>
      <c r="AS48" s="616">
        <f t="shared" si="212"/>
        <v>0</v>
      </c>
      <c r="AT48" s="616">
        <f t="shared" si="212"/>
        <v>0</v>
      </c>
      <c r="AU48" s="616">
        <f t="shared" si="212"/>
        <v>0</v>
      </c>
      <c r="AV48" s="616">
        <f t="shared" si="212"/>
        <v>0</v>
      </c>
      <c r="AW48" s="616">
        <f t="shared" si="212"/>
        <v>0</v>
      </c>
      <c r="AX48" s="616">
        <f t="shared" si="212"/>
        <v>0</v>
      </c>
      <c r="AY48" s="616">
        <f t="shared" si="212"/>
        <v>0</v>
      </c>
      <c r="AZ48" s="616">
        <f t="shared" si="212"/>
        <v>0</v>
      </c>
      <c r="BA48" s="616">
        <f t="shared" si="212"/>
        <v>0.4993150305071713</v>
      </c>
      <c r="BB48" s="616">
        <f t="shared" si="212"/>
        <v>0</v>
      </c>
      <c r="BC48" s="616">
        <f t="shared" si="212"/>
        <v>0</v>
      </c>
      <c r="BD48" s="616">
        <f t="shared" si="212"/>
        <v>0</v>
      </c>
      <c r="BE48" s="616">
        <f t="shared" si="212"/>
        <v>0</v>
      </c>
      <c r="BF48" s="616">
        <f t="shared" si="212"/>
        <v>0</v>
      </c>
      <c r="BG48" s="616">
        <f t="shared" si="212"/>
        <v>0</v>
      </c>
      <c r="BH48" s="616">
        <f t="shared" si="212"/>
        <v>0</v>
      </c>
      <c r="BI48" s="616">
        <f t="shared" si="212"/>
        <v>0</v>
      </c>
      <c r="BJ48" s="616">
        <f t="shared" si="212"/>
        <v>0</v>
      </c>
      <c r="BK48" s="616">
        <f t="shared" si="212"/>
        <v>0</v>
      </c>
      <c r="BL48" s="616">
        <f t="shared" si="212"/>
        <v>0.14191664387171493</v>
      </c>
      <c r="BM48" s="616">
        <f t="shared" si="212"/>
        <v>0.71550184248979232</v>
      </c>
      <c r="BN48" s="616">
        <f t="shared" ref="BN48:CS48" si="213">IF(BN47=0,0,BN47/BN40)</f>
        <v>0.43022489475705494</v>
      </c>
      <c r="BO48" s="616">
        <f t="shared" si="213"/>
        <v>0.5922465923982223</v>
      </c>
      <c r="BP48" s="616">
        <f t="shared" si="213"/>
        <v>0.78212132516922883</v>
      </c>
      <c r="BQ48" s="616">
        <f t="shared" si="213"/>
        <v>0.75125093199145143</v>
      </c>
      <c r="BR48" s="616">
        <f t="shared" si="213"/>
        <v>0</v>
      </c>
      <c r="BS48" s="616">
        <f t="shared" si="213"/>
        <v>0</v>
      </c>
      <c r="BT48" s="616">
        <f t="shared" si="213"/>
        <v>0</v>
      </c>
      <c r="BU48" s="616">
        <f t="shared" si="213"/>
        <v>0</v>
      </c>
      <c r="BV48" s="616">
        <f t="shared" si="213"/>
        <v>0</v>
      </c>
      <c r="BW48" s="616">
        <f t="shared" si="213"/>
        <v>0</v>
      </c>
      <c r="BX48" s="616">
        <f t="shared" si="213"/>
        <v>0</v>
      </c>
      <c r="BY48" s="616">
        <f t="shared" si="213"/>
        <v>0</v>
      </c>
      <c r="BZ48" s="616">
        <f t="shared" si="213"/>
        <v>0.20359176268725365</v>
      </c>
      <c r="CA48" s="616">
        <f t="shared" si="213"/>
        <v>0</v>
      </c>
      <c r="CB48" s="616">
        <f t="shared" si="213"/>
        <v>0</v>
      </c>
      <c r="CC48" s="616">
        <f t="shared" si="213"/>
        <v>0</v>
      </c>
      <c r="CD48" s="616">
        <f t="shared" si="213"/>
        <v>0</v>
      </c>
      <c r="CE48" s="616">
        <f t="shared" si="213"/>
        <v>0</v>
      </c>
      <c r="CF48" s="616">
        <f t="shared" si="213"/>
        <v>0</v>
      </c>
      <c r="CG48" s="616">
        <f t="shared" si="213"/>
        <v>0</v>
      </c>
      <c r="CH48" s="616">
        <f t="shared" si="213"/>
        <v>0</v>
      </c>
      <c r="CI48" s="616">
        <f t="shared" si="213"/>
        <v>0</v>
      </c>
      <c r="CJ48" s="616">
        <f t="shared" si="213"/>
        <v>0</v>
      </c>
      <c r="CK48" s="616">
        <f t="shared" si="213"/>
        <v>0</v>
      </c>
      <c r="CL48" s="616">
        <f t="shared" si="213"/>
        <v>0</v>
      </c>
      <c r="CM48" s="616">
        <f t="shared" si="213"/>
        <v>0</v>
      </c>
      <c r="CN48" s="616">
        <f t="shared" si="213"/>
        <v>0.34693300739418237</v>
      </c>
      <c r="CO48" s="616">
        <f t="shared" si="213"/>
        <v>0.48419822300578108</v>
      </c>
      <c r="CP48" s="616">
        <f t="shared" si="213"/>
        <v>0.42833384746846914</v>
      </c>
      <c r="CQ48" s="616">
        <f t="shared" si="213"/>
        <v>0</v>
      </c>
      <c r="CR48" s="616">
        <f t="shared" si="213"/>
        <v>0</v>
      </c>
      <c r="CS48" s="616">
        <f t="shared" si="213"/>
        <v>0</v>
      </c>
      <c r="CT48" s="616">
        <f t="shared" ref="CT48:CX48" si="214">IF(CT47=0,0,CT47/CT40)</f>
        <v>0</v>
      </c>
      <c r="CU48" s="616">
        <f t="shared" si="214"/>
        <v>0</v>
      </c>
      <c r="CV48" s="616">
        <f t="shared" si="214"/>
        <v>0</v>
      </c>
      <c r="CW48" s="616">
        <f t="shared" si="214"/>
        <v>0</v>
      </c>
      <c r="CX48" s="616">
        <f t="shared" si="214"/>
        <v>0</v>
      </c>
      <c r="CY48" s="549"/>
      <c r="CZ48" s="549"/>
      <c r="DA48" s="549"/>
      <c r="DB48" s="549"/>
      <c r="DC48" s="549"/>
      <c r="DD48" s="549"/>
      <c r="DE48" s="549"/>
      <c r="DF48" s="549"/>
      <c r="DG48" s="549"/>
      <c r="DH48" s="549"/>
    </row>
    <row r="49" spans="1:112" ht="15.75" thickBot="1">
      <c r="A49" s="558"/>
      <c r="B49" s="591"/>
      <c r="C49" s="616"/>
      <c r="D49" s="616"/>
      <c r="E49" s="616"/>
      <c r="F49" s="616"/>
      <c r="G49" s="616"/>
      <c r="H49" s="616"/>
      <c r="I49" s="616"/>
      <c r="J49" s="616"/>
      <c r="K49" s="616"/>
      <c r="L49" s="616"/>
      <c r="M49" s="616"/>
      <c r="N49" s="616"/>
      <c r="O49" s="616"/>
      <c r="P49" s="616"/>
      <c r="Q49" s="616"/>
      <c r="R49" s="616"/>
      <c r="S49" s="616"/>
      <c r="T49" s="616"/>
      <c r="U49" s="616"/>
      <c r="V49" s="616"/>
      <c r="W49" s="616"/>
      <c r="X49" s="616"/>
      <c r="Y49" s="616"/>
      <c r="Z49" s="616"/>
      <c r="AA49" s="616"/>
      <c r="AB49" s="616"/>
      <c r="AC49" s="616"/>
      <c r="AD49" s="616"/>
      <c r="AE49" s="616"/>
      <c r="AF49" s="616"/>
      <c r="AG49" s="616"/>
      <c r="AH49" s="616"/>
      <c r="AI49" s="616"/>
      <c r="AJ49" s="616"/>
      <c r="AK49" s="616"/>
      <c r="AL49" s="616"/>
      <c r="AM49" s="616"/>
      <c r="AN49" s="616"/>
      <c r="AO49" s="616"/>
      <c r="AP49" s="616"/>
      <c r="AQ49" s="616"/>
      <c r="AR49" s="616"/>
      <c r="AS49" s="616"/>
      <c r="AT49" s="616"/>
      <c r="AU49" s="616"/>
      <c r="AV49" s="616"/>
      <c r="AW49" s="616"/>
      <c r="AX49" s="616"/>
      <c r="AY49" s="616"/>
      <c r="AZ49" s="616"/>
      <c r="BA49" s="616"/>
      <c r="BB49" s="616"/>
      <c r="BC49" s="616"/>
      <c r="BD49" s="616"/>
      <c r="BE49" s="616"/>
      <c r="BF49" s="616"/>
      <c r="BG49" s="616"/>
      <c r="BH49" s="616"/>
      <c r="BI49" s="616"/>
      <c r="BJ49" s="616"/>
      <c r="BK49" s="616"/>
      <c r="BL49" s="616"/>
      <c r="BM49" s="616"/>
      <c r="BN49" s="616"/>
      <c r="BO49" s="616"/>
      <c r="BP49" s="616"/>
      <c r="BQ49" s="616"/>
      <c r="BR49" s="616"/>
      <c r="BS49" s="616"/>
      <c r="BT49" s="616"/>
      <c r="BU49" s="616"/>
      <c r="BV49" s="616"/>
      <c r="BW49" s="616"/>
      <c r="BX49" s="616"/>
      <c r="BY49" s="616"/>
      <c r="BZ49" s="616"/>
      <c r="CA49" s="616"/>
      <c r="CB49" s="616"/>
      <c r="CC49" s="616"/>
      <c r="CD49" s="616"/>
      <c r="CE49" s="616"/>
      <c r="CF49" s="616"/>
      <c r="CG49" s="616"/>
      <c r="CH49" s="616"/>
      <c r="CI49" s="616"/>
      <c r="CJ49" s="616"/>
      <c r="CK49" s="616"/>
      <c r="CL49" s="616"/>
      <c r="CM49" s="616"/>
      <c r="CN49" s="616"/>
      <c r="CO49" s="616"/>
      <c r="CP49" s="616"/>
      <c r="CQ49" s="616"/>
      <c r="CR49" s="616"/>
      <c r="CS49" s="616"/>
      <c r="CT49" s="616"/>
      <c r="CU49" s="616"/>
      <c r="CV49" s="616"/>
      <c r="CW49" s="616"/>
      <c r="CX49" s="616"/>
      <c r="CY49" s="549"/>
      <c r="CZ49" s="549"/>
      <c r="DA49" s="549"/>
      <c r="DB49" s="549"/>
      <c r="DC49" s="549"/>
      <c r="DD49" s="549"/>
      <c r="DE49" s="549"/>
      <c r="DF49" s="549"/>
      <c r="DG49" s="549"/>
      <c r="DH49" s="549"/>
    </row>
    <row r="50" spans="1:112">
      <c r="A50" s="732" t="s">
        <v>1219</v>
      </c>
      <c r="B50" s="563"/>
      <c r="C50" s="564"/>
      <c r="D50" s="563"/>
      <c r="E50" s="563"/>
      <c r="F50" s="563"/>
      <c r="G50" s="563"/>
      <c r="H50" s="563"/>
      <c r="I50" s="563"/>
      <c r="J50" s="564"/>
      <c r="K50" s="564"/>
      <c r="L50" s="564"/>
      <c r="M50" s="564"/>
      <c r="N50" s="564"/>
      <c r="O50" s="564"/>
      <c r="P50" s="564"/>
      <c r="Q50" s="564"/>
      <c r="R50" s="564"/>
      <c r="S50" s="564"/>
      <c r="T50" s="564"/>
      <c r="U50" s="564"/>
      <c r="V50" s="564"/>
      <c r="W50" s="564"/>
      <c r="X50" s="563"/>
      <c r="Y50" s="563"/>
      <c r="Z50" s="563"/>
      <c r="AA50" s="563"/>
      <c r="AB50" s="563"/>
      <c r="AC50" s="563"/>
      <c r="AD50" s="563"/>
      <c r="AE50" s="563"/>
      <c r="AF50" s="563"/>
      <c r="AG50" s="563"/>
      <c r="AH50" s="563"/>
      <c r="AI50" s="563"/>
      <c r="AJ50" s="563"/>
      <c r="AK50" s="563"/>
      <c r="AL50" s="563"/>
      <c r="AM50" s="563"/>
      <c r="AN50" s="563"/>
      <c r="AO50" s="563"/>
      <c r="AP50" s="563"/>
      <c r="AQ50" s="563"/>
      <c r="AR50" s="563"/>
      <c r="AS50" s="563"/>
      <c r="AT50" s="563"/>
      <c r="AU50" s="563"/>
      <c r="AV50" s="563"/>
      <c r="AW50" s="563"/>
      <c r="AX50" s="563"/>
      <c r="AY50" s="563"/>
      <c r="AZ50" s="563"/>
      <c r="BA50" s="563"/>
      <c r="BB50" s="563"/>
      <c r="BC50" s="563"/>
      <c r="BD50" s="563"/>
      <c r="BE50" s="563"/>
      <c r="BF50" s="563"/>
      <c r="BG50" s="563"/>
      <c r="BH50" s="563"/>
      <c r="BI50" s="563"/>
      <c r="BJ50" s="563"/>
      <c r="BK50" s="563"/>
      <c r="BL50" s="563"/>
      <c r="BM50" s="563"/>
      <c r="BN50" s="563"/>
      <c r="BO50" s="563"/>
      <c r="BP50" s="563"/>
      <c r="BQ50" s="563"/>
      <c r="BR50" s="563"/>
      <c r="BS50" s="563"/>
      <c r="BT50" s="563"/>
      <c r="BU50" s="563"/>
      <c r="BV50" s="563"/>
      <c r="BW50" s="563"/>
      <c r="BX50" s="563"/>
      <c r="BY50" s="563"/>
      <c r="BZ50" s="563"/>
      <c r="CA50" s="563"/>
      <c r="CB50" s="563"/>
      <c r="CC50" s="563"/>
      <c r="CD50" s="563"/>
      <c r="CE50" s="563"/>
      <c r="CF50" s="563"/>
      <c r="CG50" s="563"/>
      <c r="CH50" s="563"/>
      <c r="CI50" s="563"/>
      <c r="CJ50" s="563"/>
      <c r="CK50" s="563"/>
      <c r="CL50" s="563"/>
      <c r="CM50" s="563"/>
      <c r="CN50" s="563"/>
      <c r="CO50" s="563"/>
      <c r="CP50" s="563"/>
      <c r="CQ50" s="563"/>
      <c r="CR50" s="563"/>
      <c r="CS50" s="563"/>
      <c r="CT50" s="563"/>
      <c r="CU50" s="563"/>
      <c r="CV50" s="563"/>
      <c r="CW50" s="563"/>
      <c r="CX50" s="563">
        <v>0</v>
      </c>
      <c r="CY50" s="549"/>
      <c r="CZ50" s="549"/>
      <c r="DA50" s="549"/>
      <c r="DB50" s="549"/>
      <c r="DC50" s="549"/>
      <c r="DD50" s="549"/>
      <c r="DE50" s="549"/>
      <c r="DF50" s="549"/>
      <c r="DG50" s="549"/>
      <c r="DH50" s="549"/>
    </row>
    <row r="51" spans="1:112">
      <c r="A51" s="562"/>
      <c r="B51" s="563"/>
      <c r="C51" s="564"/>
      <c r="D51" s="563"/>
      <c r="E51" s="563"/>
      <c r="F51" s="563"/>
      <c r="G51" s="563"/>
      <c r="H51" s="563"/>
      <c r="I51" s="563"/>
      <c r="J51" s="564"/>
      <c r="K51" s="564"/>
      <c r="L51" s="564"/>
      <c r="M51" s="564"/>
      <c r="N51" s="564"/>
      <c r="O51" s="564"/>
      <c r="P51" s="564"/>
      <c r="Q51" s="564"/>
      <c r="R51" s="564"/>
      <c r="S51" s="564"/>
      <c r="T51" s="564"/>
      <c r="U51" s="564"/>
      <c r="V51" s="564"/>
      <c r="W51" s="564"/>
      <c r="X51" s="563"/>
      <c r="Y51" s="563"/>
      <c r="Z51" s="563"/>
      <c r="AA51" s="563"/>
      <c r="AB51" s="563"/>
      <c r="AC51" s="563"/>
      <c r="AD51" s="563"/>
      <c r="AE51" s="563"/>
      <c r="AF51" s="563"/>
      <c r="AG51" s="563"/>
      <c r="AH51" s="563"/>
      <c r="AI51" s="563"/>
      <c r="AJ51" s="563"/>
      <c r="AK51" s="563"/>
      <c r="AL51" s="563"/>
      <c r="AM51" s="563"/>
      <c r="AN51" s="563"/>
      <c r="AO51" s="563"/>
      <c r="AP51" s="563"/>
      <c r="AQ51" s="563"/>
      <c r="AR51" s="563"/>
      <c r="AS51" s="563"/>
      <c r="AT51" s="563"/>
      <c r="AU51" s="563"/>
      <c r="AV51" s="563"/>
      <c r="AW51" s="563"/>
      <c r="AX51" s="563"/>
      <c r="AY51" s="563"/>
      <c r="AZ51" s="563"/>
      <c r="BA51" s="563"/>
      <c r="BB51" s="563"/>
      <c r="BC51" s="563"/>
      <c r="BD51" s="563"/>
      <c r="BE51" s="563"/>
      <c r="BF51" s="563"/>
      <c r="BG51" s="563"/>
      <c r="BH51" s="563"/>
      <c r="BI51" s="563"/>
      <c r="BJ51" s="563"/>
      <c r="BK51" s="563"/>
      <c r="BL51" s="563"/>
      <c r="BM51" s="563"/>
      <c r="BN51" s="563"/>
      <c r="BO51" s="563"/>
      <c r="BP51" s="563"/>
      <c r="BQ51" s="563"/>
      <c r="BR51" s="563"/>
      <c r="BS51" s="563"/>
      <c r="BT51" s="563"/>
      <c r="BU51" s="563"/>
      <c r="BV51" s="563"/>
      <c r="BW51" s="563"/>
      <c r="BX51" s="563"/>
      <c r="BY51" s="563"/>
      <c r="BZ51" s="563"/>
      <c r="CA51" s="563"/>
      <c r="CB51" s="563"/>
      <c r="CC51" s="563"/>
      <c r="CD51" s="563"/>
      <c r="CE51" s="563"/>
      <c r="CF51" s="563"/>
      <c r="CG51" s="563"/>
      <c r="CH51" s="563"/>
      <c r="CI51" s="563"/>
      <c r="CJ51" s="563"/>
      <c r="CK51" s="563"/>
      <c r="CL51" s="563"/>
      <c r="CM51" s="563"/>
      <c r="CN51" s="563"/>
      <c r="CO51" s="563"/>
      <c r="CP51" s="563"/>
      <c r="CQ51" s="563"/>
      <c r="CR51" s="563"/>
      <c r="CS51" s="563"/>
      <c r="CT51" s="563"/>
      <c r="CU51" s="563"/>
      <c r="CV51" s="563"/>
      <c r="CW51" s="563"/>
      <c r="CX51" s="563"/>
      <c r="CY51" s="549"/>
      <c r="CZ51" s="549"/>
      <c r="DA51" s="549"/>
      <c r="DB51" s="549"/>
      <c r="DC51" s="549"/>
      <c r="DD51" s="549"/>
      <c r="DE51" s="549"/>
      <c r="DF51" s="549"/>
      <c r="DG51" s="549"/>
      <c r="DH51" s="549"/>
    </row>
    <row r="52" spans="1:112">
      <c r="A52" s="547" t="s">
        <v>1191</v>
      </c>
      <c r="B52" s="548"/>
      <c r="C52" s="548"/>
      <c r="D52" s="548"/>
      <c r="E52" s="548"/>
      <c r="F52" s="548"/>
      <c r="G52" s="548"/>
      <c r="H52" s="548"/>
      <c r="I52" s="548"/>
      <c r="J52" s="548"/>
      <c r="K52" s="548"/>
      <c r="L52" s="548"/>
      <c r="M52" s="548"/>
      <c r="N52" s="548"/>
      <c r="O52" s="548"/>
      <c r="P52" s="548"/>
      <c r="Q52" s="548"/>
      <c r="R52" s="548"/>
      <c r="S52" s="548"/>
      <c r="T52" s="548"/>
      <c r="U52" s="548"/>
      <c r="V52" s="548"/>
      <c r="W52" s="548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8"/>
      <c r="AQ52" s="548"/>
      <c r="AR52" s="548"/>
      <c r="AS52" s="548"/>
      <c r="AT52" s="548"/>
      <c r="AU52" s="548"/>
      <c r="AV52" s="548"/>
      <c r="AW52" s="548"/>
      <c r="AX52" s="548"/>
      <c r="AY52" s="548"/>
      <c r="AZ52" s="548"/>
      <c r="BA52" s="548"/>
      <c r="BB52" s="548"/>
      <c r="BC52" s="548"/>
      <c r="BD52" s="548"/>
      <c r="BE52" s="548"/>
      <c r="BF52" s="548"/>
      <c r="BG52" s="548"/>
      <c r="BH52" s="548"/>
      <c r="BI52" s="548"/>
      <c r="BJ52" s="548"/>
      <c r="BK52" s="548"/>
      <c r="BL52" s="548"/>
      <c r="BM52" s="548"/>
      <c r="BN52" s="548"/>
      <c r="BO52" s="548"/>
      <c r="BP52" s="548"/>
      <c r="BQ52" s="548"/>
      <c r="BR52" s="548"/>
      <c r="BS52" s="548"/>
      <c r="BT52" s="548"/>
      <c r="BU52" s="548"/>
      <c r="BV52" s="548"/>
      <c r="BW52" s="548"/>
      <c r="BX52" s="548"/>
      <c r="BY52" s="548"/>
      <c r="BZ52" s="548"/>
      <c r="CA52" s="548"/>
      <c r="CB52" s="548"/>
      <c r="CC52" s="548"/>
      <c r="CD52" s="548"/>
      <c r="CE52" s="548"/>
      <c r="CF52" s="548"/>
      <c r="CG52" s="548"/>
      <c r="CH52" s="548"/>
      <c r="CI52" s="548"/>
      <c r="CJ52" s="548"/>
      <c r="CK52" s="548"/>
      <c r="CL52" s="548"/>
      <c r="CM52" s="548"/>
      <c r="CN52" s="548"/>
      <c r="CO52" s="548"/>
      <c r="CP52" s="548"/>
      <c r="CQ52" s="548"/>
      <c r="CR52" s="548"/>
      <c r="CS52" s="548"/>
      <c r="CT52" s="548"/>
      <c r="CU52" s="548"/>
      <c r="CV52" s="548"/>
      <c r="CW52" s="548"/>
      <c r="CX52" s="548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</row>
    <row r="53" spans="1:112">
      <c r="A53" s="547"/>
      <c r="B53" s="548"/>
      <c r="C53" s="548"/>
      <c r="D53" s="548"/>
      <c r="E53" s="548"/>
      <c r="F53" s="548"/>
      <c r="G53" s="548"/>
      <c r="H53" s="548"/>
      <c r="I53" s="548"/>
      <c r="J53" s="548"/>
      <c r="K53" s="548"/>
      <c r="L53" s="548"/>
      <c r="M53" s="548"/>
      <c r="N53" s="548"/>
      <c r="O53" s="548"/>
      <c r="P53" s="548"/>
      <c r="Q53" s="548"/>
      <c r="R53" s="548"/>
      <c r="S53" s="548"/>
      <c r="T53" s="548"/>
      <c r="U53" s="548"/>
      <c r="V53" s="548"/>
      <c r="W53" s="548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  <c r="BK53" s="548"/>
      <c r="BL53" s="548"/>
      <c r="BM53" s="548"/>
      <c r="BN53" s="548"/>
      <c r="BO53" s="548"/>
      <c r="BP53" s="548"/>
      <c r="BQ53" s="548"/>
      <c r="BR53" s="548"/>
      <c r="BS53" s="548"/>
      <c r="BT53" s="548"/>
      <c r="BU53" s="548"/>
      <c r="BV53" s="548"/>
      <c r="BW53" s="548"/>
      <c r="BX53" s="548"/>
      <c r="BY53" s="548"/>
      <c r="BZ53" s="548"/>
      <c r="CA53" s="548"/>
      <c r="CB53" s="548"/>
      <c r="CC53" s="548"/>
      <c r="CD53" s="548"/>
      <c r="CE53" s="548"/>
      <c r="CF53" s="548"/>
      <c r="CG53" s="548"/>
      <c r="CH53" s="548"/>
      <c r="CI53" s="548"/>
      <c r="CJ53" s="548"/>
      <c r="CK53" s="548"/>
      <c r="CL53" s="548"/>
      <c r="CM53" s="548"/>
      <c r="CN53" s="548"/>
      <c r="CO53" s="548"/>
      <c r="CP53" s="548"/>
      <c r="CQ53" s="548"/>
      <c r="CR53" s="548"/>
      <c r="CS53" s="548"/>
      <c r="CT53" s="548"/>
      <c r="CU53" s="548"/>
      <c r="CV53" s="548"/>
      <c r="CW53" s="548"/>
      <c r="CX53" s="548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</row>
    <row r="54" spans="1:112">
      <c r="A54" s="547" t="s">
        <v>1192</v>
      </c>
      <c r="B54" s="568"/>
      <c r="C54" s="568"/>
      <c r="D54" s="568"/>
      <c r="E54" s="568"/>
      <c r="F54" s="568"/>
      <c r="G54" s="568"/>
      <c r="H54" s="568"/>
      <c r="I54" s="568"/>
      <c r="J54" s="568"/>
      <c r="K54" s="568"/>
      <c r="L54" s="568"/>
      <c r="M54" s="568"/>
      <c r="N54" s="568"/>
      <c r="O54" s="568"/>
      <c r="P54" s="568"/>
      <c r="Q54" s="568"/>
      <c r="R54" s="568"/>
      <c r="S54" s="568"/>
      <c r="T54" s="568"/>
      <c r="U54" s="568"/>
      <c r="V54" s="568"/>
      <c r="W54" s="568"/>
      <c r="X54" s="568"/>
      <c r="Y54" s="568"/>
      <c r="Z54" s="568"/>
      <c r="AA54" s="568"/>
      <c r="AB54" s="568"/>
      <c r="AC54" s="568"/>
      <c r="AD54" s="568"/>
      <c r="AE54" s="568"/>
      <c r="AF54" s="568"/>
      <c r="AG54" s="568"/>
      <c r="AH54" s="568"/>
      <c r="AI54" s="568"/>
      <c r="AJ54" s="568"/>
      <c r="AK54" s="568"/>
      <c r="AL54" s="568"/>
      <c r="AM54" s="568"/>
      <c r="AN54" s="568"/>
      <c r="AO54" s="568"/>
      <c r="AP54" s="568"/>
      <c r="AQ54" s="568"/>
      <c r="AR54" s="568"/>
      <c r="AS54" s="568"/>
      <c r="AT54" s="568"/>
      <c r="AU54" s="568"/>
      <c r="AV54" s="568"/>
      <c r="AW54" s="568"/>
      <c r="AX54" s="568"/>
      <c r="AY54" s="568"/>
      <c r="AZ54" s="568"/>
      <c r="BA54" s="568"/>
      <c r="BB54" s="568"/>
      <c r="BC54" s="568"/>
      <c r="BD54" s="568"/>
      <c r="BE54" s="568"/>
      <c r="BF54" s="568"/>
      <c r="BG54" s="568"/>
      <c r="BH54" s="568"/>
      <c r="BI54" s="568"/>
      <c r="BJ54" s="568"/>
      <c r="BK54" s="568"/>
      <c r="BL54" s="568"/>
      <c r="BM54" s="568"/>
      <c r="BN54" s="568"/>
      <c r="BO54" s="568"/>
      <c r="BP54" s="568"/>
      <c r="BQ54" s="568"/>
      <c r="BR54" s="568"/>
      <c r="BS54" s="568"/>
      <c r="BT54" s="568"/>
      <c r="BU54" s="568"/>
      <c r="BV54" s="568"/>
      <c r="BW54" s="568"/>
      <c r="BX54" s="568"/>
      <c r="BY54" s="568"/>
      <c r="BZ54" s="568"/>
      <c r="CA54" s="568"/>
      <c r="CB54" s="568"/>
      <c r="CC54" s="568"/>
      <c r="CD54" s="568"/>
      <c r="CE54" s="568"/>
      <c r="CF54" s="568"/>
      <c r="CG54" s="568"/>
      <c r="CH54" s="568"/>
      <c r="CI54" s="568"/>
      <c r="CJ54" s="568"/>
      <c r="CK54" s="568"/>
      <c r="CL54" s="568"/>
      <c r="CM54" s="568"/>
      <c r="CN54" s="568"/>
      <c r="CO54" s="568"/>
      <c r="CP54" s="568"/>
      <c r="CQ54" s="568"/>
      <c r="CR54" s="568"/>
      <c r="CS54" s="568"/>
      <c r="CT54" s="568"/>
      <c r="CU54" s="568"/>
      <c r="CV54" s="568"/>
      <c r="CW54" s="568"/>
      <c r="CX54" s="568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</row>
    <row r="55" spans="1:112">
      <c r="A55" s="550" t="s">
        <v>1151</v>
      </c>
      <c r="B55" s="552">
        <f>4*AB55+4*BA55+16*C55+BZ55*4</f>
        <v>4037817.7547147311</v>
      </c>
      <c r="C55" s="551">
        <v>150269.09289222647</v>
      </c>
      <c r="D55" s="551">
        <v>4811.9130625708758</v>
      </c>
      <c r="E55" s="551">
        <v>4536.9481535430605</v>
      </c>
      <c r="F55" s="551">
        <v>4536.9481535430605</v>
      </c>
      <c r="G55" s="551">
        <v>4399.4633714933707</v>
      </c>
      <c r="H55" s="551">
        <v>4399.4633714933707</v>
      </c>
      <c r="I55" s="551">
        <v>4536.9481535430605</v>
      </c>
      <c r="J55" s="551">
        <v>4674.4298322117065</v>
      </c>
      <c r="K55" s="551">
        <v>5086.8795232892089</v>
      </c>
      <c r="L55" s="551">
        <v>6049.2621358033848</v>
      </c>
      <c r="M55" s="551">
        <v>7011.6099634610418</v>
      </c>
      <c r="N55" s="551">
        <v>7424.094439395064</v>
      </c>
      <c r="O55" s="551">
        <v>7286.6112090358956</v>
      </c>
      <c r="P55" s="551">
        <v>7149.1352483947221</v>
      </c>
      <c r="Q55" s="551">
        <v>7286.6112090358956</v>
      </c>
      <c r="R55" s="551">
        <v>7149.1352483947221</v>
      </c>
      <c r="S55" s="551">
        <v>7011.6099634610418</v>
      </c>
      <c r="T55" s="551">
        <v>7011.6099634610418</v>
      </c>
      <c r="U55" s="551">
        <v>7149.1352483947221</v>
      </c>
      <c r="V55" s="551">
        <v>7699.0609001133971</v>
      </c>
      <c r="W55" s="551">
        <v>8111.510591190905</v>
      </c>
      <c r="X55" s="551">
        <v>7699.0609001133971</v>
      </c>
      <c r="Y55" s="551">
        <v>6874.1615179583923</v>
      </c>
      <c r="Z55" s="551">
        <v>6461.711826880889</v>
      </c>
      <c r="AA55" s="551">
        <v>5911.7789054442173</v>
      </c>
      <c r="AB55" s="551">
        <v>132575.7059853434</v>
      </c>
      <c r="AC55" s="551">
        <v>4548.2400159626213</v>
      </c>
      <c r="AD55" s="551">
        <v>4288.3381105193994</v>
      </c>
      <c r="AE55" s="551">
        <v>4288.3381105193994</v>
      </c>
      <c r="AF55" s="551">
        <v>4158.3884708066889</v>
      </c>
      <c r="AG55" s="551">
        <v>4114.6159605876719</v>
      </c>
      <c r="AH55" s="551">
        <v>4198.0573081926741</v>
      </c>
      <c r="AI55" s="551">
        <v>4232.2545818012813</v>
      </c>
      <c r="AJ55" s="551">
        <v>3841.4481390021115</v>
      </c>
      <c r="AK55" s="551">
        <v>4544.1152835375424</v>
      </c>
      <c r="AL55" s="551">
        <v>5267.064081197751</v>
      </c>
      <c r="AM55" s="551">
        <v>5576.8913800917344</v>
      </c>
      <c r="AN55" s="551">
        <v>5495.3650798088147</v>
      </c>
      <c r="AO55" s="551">
        <v>7113.0329105903893</v>
      </c>
      <c r="AP55" s="551">
        <v>6742.3344646730829</v>
      </c>
      <c r="AQ55" s="551">
        <v>6401.7296195313538</v>
      </c>
      <c r="AR55" s="551">
        <v>6278.6194345403628</v>
      </c>
      <c r="AS55" s="551">
        <v>6278.6194345403628</v>
      </c>
      <c r="AT55" s="551">
        <v>6543.9902777431598</v>
      </c>
      <c r="AU55" s="551">
        <v>7047.3741452618615</v>
      </c>
      <c r="AV55" s="551">
        <v>7273.1282429233315</v>
      </c>
      <c r="AW55" s="551">
        <v>6903.3198945018594</v>
      </c>
      <c r="AX55" s="551">
        <v>6163.6680024774023</v>
      </c>
      <c r="AY55" s="551">
        <v>5858.2240103546301</v>
      </c>
      <c r="AZ55" s="551">
        <v>5418.5490261779096</v>
      </c>
      <c r="BA55" s="551">
        <v>125533.26823220708</v>
      </c>
      <c r="BB55" s="551">
        <v>4787.6210694343381</v>
      </c>
      <c r="BC55" s="551">
        <v>4514.0401163362076</v>
      </c>
      <c r="BD55" s="551">
        <v>4514.0401163362076</v>
      </c>
      <c r="BE55" s="551">
        <v>4377.2510219017777</v>
      </c>
      <c r="BF55" s="551">
        <v>4377.2510219017777</v>
      </c>
      <c r="BG55" s="551">
        <v>4514.0401163362076</v>
      </c>
      <c r="BH55" s="551">
        <v>4232.2545818012813</v>
      </c>
      <c r="BI55" s="551">
        <v>3457.3033251019024</v>
      </c>
      <c r="BJ55" s="551">
        <v>4089.7037551837884</v>
      </c>
      <c r="BK55" s="551">
        <v>4740.3576730779751</v>
      </c>
      <c r="BL55" s="551">
        <v>5019.2022420825624</v>
      </c>
      <c r="BM55" s="551">
        <v>4945.828571827933</v>
      </c>
      <c r="BN55" s="551">
        <v>6401.7296195313538</v>
      </c>
      <c r="BO55" s="551">
        <v>6068.1010182057753</v>
      </c>
      <c r="BP55" s="551">
        <v>5761.5566575782168</v>
      </c>
      <c r="BQ55" s="551">
        <v>5650.7574910863277</v>
      </c>
      <c r="BR55" s="551">
        <v>5650.7574910863277</v>
      </c>
      <c r="BS55" s="551">
        <v>5889.591249968842</v>
      </c>
      <c r="BT55" s="551">
        <v>6342.6367307356777</v>
      </c>
      <c r="BU55" s="551">
        <v>6545.8154186309985</v>
      </c>
      <c r="BV55" s="551">
        <v>6212.9879050516765</v>
      </c>
      <c r="BW55" s="551">
        <v>6163.6680024774023</v>
      </c>
      <c r="BX55" s="551">
        <v>5858.2240103546301</v>
      </c>
      <c r="BY55" s="551">
        <v>5418.5490261779096</v>
      </c>
      <c r="BZ55" s="551">
        <v>150269.09289222647</v>
      </c>
      <c r="CA55" s="551">
        <v>4811.9130625708758</v>
      </c>
      <c r="CB55" s="551">
        <v>4536.9481535430605</v>
      </c>
      <c r="CC55" s="551">
        <v>4536.9481535430605</v>
      </c>
      <c r="CD55" s="551">
        <v>4399.4633714933707</v>
      </c>
      <c r="CE55" s="551">
        <v>4399.4633714933707</v>
      </c>
      <c r="CF55" s="551">
        <v>4536.9481535430605</v>
      </c>
      <c r="CG55" s="551">
        <v>4674.4298322117065</v>
      </c>
      <c r="CH55" s="551">
        <v>5086.8795232892089</v>
      </c>
      <c r="CI55" s="551">
        <v>6049.2621358033848</v>
      </c>
      <c r="CJ55" s="551">
        <v>7011.6099634610418</v>
      </c>
      <c r="CK55" s="551">
        <v>7424.094439395064</v>
      </c>
      <c r="CL55" s="551">
        <v>7286.6112090358956</v>
      </c>
      <c r="CM55" s="551">
        <v>7149.1352483947221</v>
      </c>
      <c r="CN55" s="551">
        <v>7286.6112090358956</v>
      </c>
      <c r="CO55" s="551">
        <v>7149.1352483947221</v>
      </c>
      <c r="CP55" s="551">
        <v>7011.6099634610418</v>
      </c>
      <c r="CQ55" s="551">
        <v>7011.6099634610418</v>
      </c>
      <c r="CR55" s="551">
        <v>7149.1352483947221</v>
      </c>
      <c r="CS55" s="551">
        <v>7699.0609001133971</v>
      </c>
      <c r="CT55" s="551">
        <v>8111.510591190905</v>
      </c>
      <c r="CU55" s="551">
        <v>7699.0609001133971</v>
      </c>
      <c r="CV55" s="551">
        <v>6874.1615179583923</v>
      </c>
      <c r="CW55" s="551">
        <v>6461.711826880889</v>
      </c>
      <c r="CX55" s="551">
        <v>6289.126495153424</v>
      </c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</row>
    <row r="56" spans="1:112">
      <c r="A56" s="550" t="s">
        <v>1193</v>
      </c>
      <c r="B56" s="552">
        <f>4*AB56+4*BA56+16*C56+BZ56*4</f>
        <v>716800</v>
      </c>
      <c r="C56" s="551">
        <v>25600</v>
      </c>
      <c r="D56" s="551">
        <v>0</v>
      </c>
      <c r="E56" s="551">
        <v>0</v>
      </c>
      <c r="F56" s="551">
        <v>0</v>
      </c>
      <c r="G56" s="551">
        <v>0</v>
      </c>
      <c r="H56" s="551">
        <v>0</v>
      </c>
      <c r="I56" s="551">
        <v>0</v>
      </c>
      <c r="J56" s="551">
        <v>0</v>
      </c>
      <c r="K56" s="551">
        <v>1600</v>
      </c>
      <c r="L56" s="551">
        <v>1600</v>
      </c>
      <c r="M56" s="551">
        <v>1600</v>
      </c>
      <c r="N56" s="551">
        <v>1600</v>
      </c>
      <c r="O56" s="551">
        <v>1600</v>
      </c>
      <c r="P56" s="551">
        <v>1600</v>
      </c>
      <c r="Q56" s="551">
        <v>1600</v>
      </c>
      <c r="R56" s="551">
        <v>1600</v>
      </c>
      <c r="S56" s="551">
        <v>1600</v>
      </c>
      <c r="T56" s="551">
        <v>1600</v>
      </c>
      <c r="U56" s="551">
        <v>1600</v>
      </c>
      <c r="V56" s="551">
        <v>1600</v>
      </c>
      <c r="W56" s="551">
        <v>1600</v>
      </c>
      <c r="X56" s="551">
        <v>1600</v>
      </c>
      <c r="Y56" s="551">
        <v>1600</v>
      </c>
      <c r="Z56" s="551">
        <v>1600</v>
      </c>
      <c r="AA56" s="551">
        <v>0</v>
      </c>
      <c r="AB56" s="551">
        <v>25600</v>
      </c>
      <c r="AC56" s="551">
        <v>0</v>
      </c>
      <c r="AD56" s="551">
        <v>0</v>
      </c>
      <c r="AE56" s="551">
        <v>0</v>
      </c>
      <c r="AF56" s="551">
        <v>0</v>
      </c>
      <c r="AG56" s="551">
        <v>0</v>
      </c>
      <c r="AH56" s="551">
        <v>0</v>
      </c>
      <c r="AI56" s="551">
        <v>0</v>
      </c>
      <c r="AJ56" s="551">
        <v>1600</v>
      </c>
      <c r="AK56" s="551">
        <v>1600</v>
      </c>
      <c r="AL56" s="551">
        <v>1600</v>
      </c>
      <c r="AM56" s="551">
        <v>1600</v>
      </c>
      <c r="AN56" s="551">
        <v>1600</v>
      </c>
      <c r="AO56" s="551">
        <v>1600</v>
      </c>
      <c r="AP56" s="551">
        <v>1600</v>
      </c>
      <c r="AQ56" s="551">
        <v>1600</v>
      </c>
      <c r="AR56" s="551">
        <v>1600</v>
      </c>
      <c r="AS56" s="551">
        <v>1600</v>
      </c>
      <c r="AT56" s="551">
        <v>1600</v>
      </c>
      <c r="AU56" s="551">
        <v>1600</v>
      </c>
      <c r="AV56" s="551">
        <v>1600</v>
      </c>
      <c r="AW56" s="551">
        <v>1600</v>
      </c>
      <c r="AX56" s="551">
        <v>1600</v>
      </c>
      <c r="AY56" s="551">
        <v>1600</v>
      </c>
      <c r="AZ56" s="551">
        <v>0</v>
      </c>
      <c r="BA56" s="551">
        <v>25600</v>
      </c>
      <c r="BB56" s="551">
        <v>0</v>
      </c>
      <c r="BC56" s="551">
        <v>0</v>
      </c>
      <c r="BD56" s="551">
        <v>0</v>
      </c>
      <c r="BE56" s="551">
        <v>0</v>
      </c>
      <c r="BF56" s="551">
        <v>0</v>
      </c>
      <c r="BG56" s="551">
        <v>0</v>
      </c>
      <c r="BH56" s="551">
        <v>0</v>
      </c>
      <c r="BI56" s="551">
        <v>1600</v>
      </c>
      <c r="BJ56" s="551">
        <v>1600</v>
      </c>
      <c r="BK56" s="551">
        <v>1600</v>
      </c>
      <c r="BL56" s="551">
        <v>1600</v>
      </c>
      <c r="BM56" s="551">
        <v>1600</v>
      </c>
      <c r="BN56" s="551">
        <v>1600</v>
      </c>
      <c r="BO56" s="551">
        <v>1600</v>
      </c>
      <c r="BP56" s="551">
        <v>1600</v>
      </c>
      <c r="BQ56" s="551">
        <v>1600</v>
      </c>
      <c r="BR56" s="551">
        <v>1600</v>
      </c>
      <c r="BS56" s="551">
        <v>1600</v>
      </c>
      <c r="BT56" s="551">
        <v>1600</v>
      </c>
      <c r="BU56" s="551">
        <v>1600</v>
      </c>
      <c r="BV56" s="551">
        <v>1600</v>
      </c>
      <c r="BW56" s="551">
        <v>1600</v>
      </c>
      <c r="BX56" s="551">
        <v>1600</v>
      </c>
      <c r="BY56" s="551">
        <v>0</v>
      </c>
      <c r="BZ56" s="551">
        <v>25600</v>
      </c>
      <c r="CA56" s="551">
        <v>0</v>
      </c>
      <c r="CB56" s="551">
        <v>0</v>
      </c>
      <c r="CC56" s="551">
        <v>0</v>
      </c>
      <c r="CD56" s="551">
        <v>0</v>
      </c>
      <c r="CE56" s="551">
        <v>0</v>
      </c>
      <c r="CF56" s="551">
        <v>0</v>
      </c>
      <c r="CG56" s="551">
        <v>0</v>
      </c>
      <c r="CH56" s="551">
        <v>1600</v>
      </c>
      <c r="CI56" s="551">
        <v>1600</v>
      </c>
      <c r="CJ56" s="551">
        <v>1600</v>
      </c>
      <c r="CK56" s="551">
        <v>1600</v>
      </c>
      <c r="CL56" s="551">
        <v>1600</v>
      </c>
      <c r="CM56" s="551">
        <v>1600</v>
      </c>
      <c r="CN56" s="551">
        <v>1600</v>
      </c>
      <c r="CO56" s="551">
        <v>1600</v>
      </c>
      <c r="CP56" s="551">
        <v>1600</v>
      </c>
      <c r="CQ56" s="551">
        <v>1600</v>
      </c>
      <c r="CR56" s="551">
        <v>1600</v>
      </c>
      <c r="CS56" s="551">
        <v>1600</v>
      </c>
      <c r="CT56" s="551">
        <v>1600</v>
      </c>
      <c r="CU56" s="551">
        <v>1600</v>
      </c>
      <c r="CV56" s="551">
        <v>1600</v>
      </c>
      <c r="CW56" s="551">
        <v>1600</v>
      </c>
      <c r="CX56" s="551">
        <v>0</v>
      </c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</row>
    <row r="57" spans="1:112">
      <c r="A57" s="550" t="s">
        <v>1194</v>
      </c>
      <c r="B57" s="552">
        <f>4*AB57+4*BA57+16*C57+BZ57*4</f>
        <v>73248</v>
      </c>
      <c r="C57" s="551">
        <f>SUM(D57:AA57)</f>
        <v>2616</v>
      </c>
      <c r="D57" s="551">
        <f>Inputs!$E$81</f>
        <v>109</v>
      </c>
      <c r="E57" s="551">
        <f>Inputs!$E$81</f>
        <v>109</v>
      </c>
      <c r="F57" s="551">
        <f>Inputs!$E$81</f>
        <v>109</v>
      </c>
      <c r="G57" s="551">
        <f>Inputs!$E$81</f>
        <v>109</v>
      </c>
      <c r="H57" s="551">
        <f>Inputs!$E$81</f>
        <v>109</v>
      </c>
      <c r="I57" s="551">
        <f>Inputs!$E$81</f>
        <v>109</v>
      </c>
      <c r="J57" s="551">
        <f>Inputs!$E$81</f>
        <v>109</v>
      </c>
      <c r="K57" s="551">
        <f>Inputs!$E$81</f>
        <v>109</v>
      </c>
      <c r="L57" s="551">
        <f>Inputs!$E$81</f>
        <v>109</v>
      </c>
      <c r="M57" s="551">
        <f>Inputs!$E$81</f>
        <v>109</v>
      </c>
      <c r="N57" s="551">
        <f>Inputs!$E$81</f>
        <v>109</v>
      </c>
      <c r="O57" s="551">
        <f>Inputs!$E$81</f>
        <v>109</v>
      </c>
      <c r="P57" s="551">
        <f>Inputs!$E$81</f>
        <v>109</v>
      </c>
      <c r="Q57" s="551">
        <f>Inputs!$E$81</f>
        <v>109</v>
      </c>
      <c r="R57" s="551">
        <f>Inputs!$E$81</f>
        <v>109</v>
      </c>
      <c r="S57" s="551">
        <f>Inputs!$E$81</f>
        <v>109</v>
      </c>
      <c r="T57" s="551">
        <f>Inputs!$E$81</f>
        <v>109</v>
      </c>
      <c r="U57" s="551">
        <f>Inputs!$E$81</f>
        <v>109</v>
      </c>
      <c r="V57" s="551">
        <f>Inputs!$E$81</f>
        <v>109</v>
      </c>
      <c r="W57" s="551">
        <f>Inputs!$E$81</f>
        <v>109</v>
      </c>
      <c r="X57" s="551">
        <f>Inputs!$E$81</f>
        <v>109</v>
      </c>
      <c r="Y57" s="551">
        <f>Inputs!$E$81</f>
        <v>109</v>
      </c>
      <c r="Z57" s="551">
        <f>Inputs!$E$81</f>
        <v>109</v>
      </c>
      <c r="AA57" s="551">
        <f>Inputs!$E$81</f>
        <v>109</v>
      </c>
      <c r="AB57" s="551">
        <f>SUM(AC57:AZ57)</f>
        <v>2616</v>
      </c>
      <c r="AC57" s="551">
        <f>Inputs!$E$81</f>
        <v>109</v>
      </c>
      <c r="AD57" s="551">
        <f>Inputs!$E$81</f>
        <v>109</v>
      </c>
      <c r="AE57" s="551">
        <f>Inputs!$E$81</f>
        <v>109</v>
      </c>
      <c r="AF57" s="551">
        <f>Inputs!$E$81</f>
        <v>109</v>
      </c>
      <c r="AG57" s="551">
        <f>Inputs!$E$81</f>
        <v>109</v>
      </c>
      <c r="AH57" s="551">
        <f>Inputs!$E$81</f>
        <v>109</v>
      </c>
      <c r="AI57" s="551">
        <f>Inputs!$E$81</f>
        <v>109</v>
      </c>
      <c r="AJ57" s="551">
        <f>Inputs!$E$81</f>
        <v>109</v>
      </c>
      <c r="AK57" s="551">
        <f>Inputs!$E$81</f>
        <v>109</v>
      </c>
      <c r="AL57" s="551">
        <f>Inputs!$E$81</f>
        <v>109</v>
      </c>
      <c r="AM57" s="551">
        <f>Inputs!$E$81</f>
        <v>109</v>
      </c>
      <c r="AN57" s="551">
        <f>Inputs!$E$81</f>
        <v>109</v>
      </c>
      <c r="AO57" s="551">
        <f>Inputs!$E$81</f>
        <v>109</v>
      </c>
      <c r="AP57" s="551">
        <f>Inputs!$E$81</f>
        <v>109</v>
      </c>
      <c r="AQ57" s="551">
        <f>Inputs!$E$81</f>
        <v>109</v>
      </c>
      <c r="AR57" s="551">
        <f>Inputs!$E$81</f>
        <v>109</v>
      </c>
      <c r="AS57" s="551">
        <f>Inputs!$E$81</f>
        <v>109</v>
      </c>
      <c r="AT57" s="551">
        <f>Inputs!$E$81</f>
        <v>109</v>
      </c>
      <c r="AU57" s="551">
        <f>Inputs!$E$81</f>
        <v>109</v>
      </c>
      <c r="AV57" s="551">
        <f>Inputs!$E$81</f>
        <v>109</v>
      </c>
      <c r="AW57" s="551">
        <f>Inputs!$E$81</f>
        <v>109</v>
      </c>
      <c r="AX57" s="551">
        <f>Inputs!$E$81</f>
        <v>109</v>
      </c>
      <c r="AY57" s="551">
        <f>Inputs!$E$81</f>
        <v>109</v>
      </c>
      <c r="AZ57" s="551">
        <f>Inputs!$E$81</f>
        <v>109</v>
      </c>
      <c r="BA57" s="551">
        <f>SUM(BB57:BY57)</f>
        <v>2616</v>
      </c>
      <c r="BB57" s="551">
        <f>Inputs!$E$81</f>
        <v>109</v>
      </c>
      <c r="BC57" s="551">
        <f>Inputs!$E$81</f>
        <v>109</v>
      </c>
      <c r="BD57" s="551">
        <f>Inputs!$E$81</f>
        <v>109</v>
      </c>
      <c r="BE57" s="551">
        <f>Inputs!$E$81</f>
        <v>109</v>
      </c>
      <c r="BF57" s="551">
        <f>Inputs!$E$81</f>
        <v>109</v>
      </c>
      <c r="BG57" s="551">
        <f>Inputs!$E$81</f>
        <v>109</v>
      </c>
      <c r="BH57" s="551">
        <f>Inputs!$E$81</f>
        <v>109</v>
      </c>
      <c r="BI57" s="551">
        <f>Inputs!$E$81</f>
        <v>109</v>
      </c>
      <c r="BJ57" s="551">
        <f>Inputs!$E$81</f>
        <v>109</v>
      </c>
      <c r="BK57" s="551">
        <f>Inputs!$E$81</f>
        <v>109</v>
      </c>
      <c r="BL57" s="551">
        <f>Inputs!$E$81</f>
        <v>109</v>
      </c>
      <c r="BM57" s="551">
        <f>Inputs!$E$81</f>
        <v>109</v>
      </c>
      <c r="BN57" s="551">
        <f>Inputs!$E$81</f>
        <v>109</v>
      </c>
      <c r="BO57" s="551">
        <f>Inputs!$E$81</f>
        <v>109</v>
      </c>
      <c r="BP57" s="551">
        <f>Inputs!$E$81</f>
        <v>109</v>
      </c>
      <c r="BQ57" s="551">
        <f>Inputs!$E$81</f>
        <v>109</v>
      </c>
      <c r="BR57" s="551">
        <f>Inputs!$E$81</f>
        <v>109</v>
      </c>
      <c r="BS57" s="551">
        <f>Inputs!$E$81</f>
        <v>109</v>
      </c>
      <c r="BT57" s="551">
        <f>Inputs!$E$81</f>
        <v>109</v>
      </c>
      <c r="BU57" s="551">
        <f>Inputs!$E$81</f>
        <v>109</v>
      </c>
      <c r="BV57" s="551">
        <f>Inputs!$E$81</f>
        <v>109</v>
      </c>
      <c r="BW57" s="551">
        <f>Inputs!$E$81</f>
        <v>109</v>
      </c>
      <c r="BX57" s="551">
        <f>Inputs!$E$81</f>
        <v>109</v>
      </c>
      <c r="BY57" s="551">
        <f>Inputs!$E$81</f>
        <v>109</v>
      </c>
      <c r="BZ57" s="551">
        <f t="shared" ref="BZ57" si="215">BA57</f>
        <v>2616</v>
      </c>
      <c r="CA57" s="551">
        <f t="shared" ref="CA57" si="216">BB57</f>
        <v>109</v>
      </c>
      <c r="CB57" s="551">
        <f t="shared" ref="CB57" si="217">BC57</f>
        <v>109</v>
      </c>
      <c r="CC57" s="551">
        <f t="shared" ref="CC57" si="218">BD57</f>
        <v>109</v>
      </c>
      <c r="CD57" s="551">
        <f t="shared" ref="CD57" si="219">BE57</f>
        <v>109</v>
      </c>
      <c r="CE57" s="551">
        <f t="shared" ref="CE57" si="220">BF57</f>
        <v>109</v>
      </c>
      <c r="CF57" s="551">
        <f t="shared" ref="CF57" si="221">BG57</f>
        <v>109</v>
      </c>
      <c r="CG57" s="551">
        <f t="shared" ref="CG57" si="222">BH57</f>
        <v>109</v>
      </c>
      <c r="CH57" s="551">
        <f t="shared" ref="CH57" si="223">BI57</f>
        <v>109</v>
      </c>
      <c r="CI57" s="551">
        <f t="shared" ref="CI57" si="224">BJ57</f>
        <v>109</v>
      </c>
      <c r="CJ57" s="551">
        <f t="shared" ref="CJ57" si="225">BK57</f>
        <v>109</v>
      </c>
      <c r="CK57" s="551">
        <f t="shared" ref="CK57" si="226">BL57</f>
        <v>109</v>
      </c>
      <c r="CL57" s="551">
        <f t="shared" ref="CL57" si="227">BM57</f>
        <v>109</v>
      </c>
      <c r="CM57" s="551">
        <f t="shared" ref="CM57" si="228">BN57</f>
        <v>109</v>
      </c>
      <c r="CN57" s="551">
        <f t="shared" ref="CN57" si="229">BO57</f>
        <v>109</v>
      </c>
      <c r="CO57" s="551">
        <f t="shared" ref="CO57" si="230">BP57</f>
        <v>109</v>
      </c>
      <c r="CP57" s="551">
        <f t="shared" ref="CP57" si="231">BQ57</f>
        <v>109</v>
      </c>
      <c r="CQ57" s="551">
        <f t="shared" ref="CQ57" si="232">BR57</f>
        <v>109</v>
      </c>
      <c r="CR57" s="551">
        <f t="shared" ref="CR57" si="233">BS57</f>
        <v>109</v>
      </c>
      <c r="CS57" s="551">
        <f t="shared" ref="CS57" si="234">BT57</f>
        <v>109</v>
      </c>
      <c r="CT57" s="551">
        <f t="shared" ref="CT57" si="235">BU57</f>
        <v>109</v>
      </c>
      <c r="CU57" s="551">
        <f t="shared" ref="CU57" si="236">BV57</f>
        <v>109</v>
      </c>
      <c r="CV57" s="551">
        <f t="shared" ref="CV57" si="237">BW57</f>
        <v>109</v>
      </c>
      <c r="CW57" s="551">
        <f t="shared" ref="CW57" si="238">BX57</f>
        <v>109</v>
      </c>
      <c r="CX57" s="551">
        <f t="shared" ref="CX57" si="239">BY57</f>
        <v>109</v>
      </c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</row>
    <row r="58" spans="1:112">
      <c r="A58" s="547" t="s">
        <v>1195</v>
      </c>
      <c r="B58" s="548">
        <f t="shared" ref="B58:AG58" si="240">SUM(B55:B57)</f>
        <v>4827865.7547147311</v>
      </c>
      <c r="C58" s="548">
        <f t="shared" si="240"/>
        <v>178485.09289222647</v>
      </c>
      <c r="D58" s="548">
        <f t="shared" si="240"/>
        <v>4920.9130625708758</v>
      </c>
      <c r="E58" s="548">
        <f t="shared" si="240"/>
        <v>4645.9481535430605</v>
      </c>
      <c r="F58" s="548">
        <f t="shared" si="240"/>
        <v>4645.9481535430605</v>
      </c>
      <c r="G58" s="548">
        <f t="shared" si="240"/>
        <v>4508.4633714933707</v>
      </c>
      <c r="H58" s="548">
        <f t="shared" si="240"/>
        <v>4508.4633714933707</v>
      </c>
      <c r="I58" s="548">
        <f t="shared" si="240"/>
        <v>4645.9481535430605</v>
      </c>
      <c r="J58" s="548">
        <f t="shared" si="240"/>
        <v>4783.4298322117065</v>
      </c>
      <c r="K58" s="548">
        <f t="shared" si="240"/>
        <v>6795.8795232892089</v>
      </c>
      <c r="L58" s="548">
        <f t="shared" si="240"/>
        <v>7758.2621358033848</v>
      </c>
      <c r="M58" s="548">
        <f t="shared" si="240"/>
        <v>8720.6099634610418</v>
      </c>
      <c r="N58" s="548">
        <f t="shared" si="240"/>
        <v>9133.0944393950631</v>
      </c>
      <c r="O58" s="548">
        <f t="shared" si="240"/>
        <v>8995.6112090358947</v>
      </c>
      <c r="P58" s="548">
        <f t="shared" si="240"/>
        <v>8858.135248394723</v>
      </c>
      <c r="Q58" s="548">
        <f t="shared" si="240"/>
        <v>8995.6112090358947</v>
      </c>
      <c r="R58" s="548">
        <f t="shared" si="240"/>
        <v>8858.135248394723</v>
      </c>
      <c r="S58" s="548">
        <f t="shared" si="240"/>
        <v>8720.6099634610418</v>
      </c>
      <c r="T58" s="548">
        <f t="shared" si="240"/>
        <v>8720.6099634610418</v>
      </c>
      <c r="U58" s="548">
        <f t="shared" si="240"/>
        <v>8858.135248394723</v>
      </c>
      <c r="V58" s="548">
        <f t="shared" si="240"/>
        <v>9408.0609001133962</v>
      </c>
      <c r="W58" s="548">
        <f t="shared" si="240"/>
        <v>9820.510591190905</v>
      </c>
      <c r="X58" s="548">
        <f t="shared" si="240"/>
        <v>9408.0609001133962</v>
      </c>
      <c r="Y58" s="548">
        <f t="shared" si="240"/>
        <v>8583.1615179583932</v>
      </c>
      <c r="Z58" s="548">
        <f t="shared" si="240"/>
        <v>8170.711826880889</v>
      </c>
      <c r="AA58" s="548">
        <f t="shared" si="240"/>
        <v>6020.7789054442173</v>
      </c>
      <c r="AB58" s="548">
        <f t="shared" si="240"/>
        <v>160791.7059853434</v>
      </c>
      <c r="AC58" s="548">
        <f t="shared" si="240"/>
        <v>4657.2400159626213</v>
      </c>
      <c r="AD58" s="548">
        <f t="shared" si="240"/>
        <v>4397.3381105193994</v>
      </c>
      <c r="AE58" s="548">
        <f t="shared" si="240"/>
        <v>4397.3381105193994</v>
      </c>
      <c r="AF58" s="548">
        <f t="shared" si="240"/>
        <v>4267.3884708066889</v>
      </c>
      <c r="AG58" s="548">
        <f t="shared" si="240"/>
        <v>4223.6159605876719</v>
      </c>
      <c r="AH58" s="548">
        <f t="shared" ref="AH58:BM58" si="241">SUM(AH55:AH57)</f>
        <v>4307.0573081926741</v>
      </c>
      <c r="AI58" s="548">
        <f t="shared" si="241"/>
        <v>4341.2545818012813</v>
      </c>
      <c r="AJ58" s="548">
        <f t="shared" si="241"/>
        <v>5550.4481390021119</v>
      </c>
      <c r="AK58" s="548">
        <f t="shared" si="241"/>
        <v>6253.1152835375424</v>
      </c>
      <c r="AL58" s="548">
        <f t="shared" si="241"/>
        <v>6976.064081197751</v>
      </c>
      <c r="AM58" s="548">
        <f t="shared" si="241"/>
        <v>7285.8913800917344</v>
      </c>
      <c r="AN58" s="548">
        <f t="shared" si="241"/>
        <v>7204.3650798088147</v>
      </c>
      <c r="AO58" s="548">
        <f t="shared" si="241"/>
        <v>8822.0329105903893</v>
      </c>
      <c r="AP58" s="548">
        <f t="shared" si="241"/>
        <v>8451.3344646730839</v>
      </c>
      <c r="AQ58" s="548">
        <f t="shared" si="241"/>
        <v>8110.7296195313538</v>
      </c>
      <c r="AR58" s="548">
        <f t="shared" si="241"/>
        <v>7987.6194345403628</v>
      </c>
      <c r="AS58" s="548">
        <f t="shared" si="241"/>
        <v>7987.6194345403628</v>
      </c>
      <c r="AT58" s="548">
        <f t="shared" si="241"/>
        <v>8252.9902777431598</v>
      </c>
      <c r="AU58" s="548">
        <f t="shared" si="241"/>
        <v>8756.3741452618615</v>
      </c>
      <c r="AV58" s="548">
        <f t="shared" si="241"/>
        <v>8982.1282429233324</v>
      </c>
      <c r="AW58" s="548">
        <f t="shared" si="241"/>
        <v>8612.3198945018594</v>
      </c>
      <c r="AX58" s="548">
        <f t="shared" si="241"/>
        <v>7872.6680024774023</v>
      </c>
      <c r="AY58" s="548">
        <f t="shared" si="241"/>
        <v>7567.2240103546301</v>
      </c>
      <c r="AZ58" s="548">
        <f t="shared" si="241"/>
        <v>5527.5490261779096</v>
      </c>
      <c r="BA58" s="548">
        <f t="shared" si="241"/>
        <v>153749.26823220708</v>
      </c>
      <c r="BB58" s="548">
        <f t="shared" si="241"/>
        <v>4896.6210694343381</v>
      </c>
      <c r="BC58" s="548">
        <f t="shared" si="241"/>
        <v>4623.0401163362076</v>
      </c>
      <c r="BD58" s="548">
        <f t="shared" si="241"/>
        <v>4623.0401163362076</v>
      </c>
      <c r="BE58" s="548">
        <f t="shared" si="241"/>
        <v>4486.2510219017777</v>
      </c>
      <c r="BF58" s="548">
        <f t="shared" si="241"/>
        <v>4486.2510219017777</v>
      </c>
      <c r="BG58" s="548">
        <f t="shared" si="241"/>
        <v>4623.0401163362076</v>
      </c>
      <c r="BH58" s="548">
        <f t="shared" si="241"/>
        <v>4341.2545818012813</v>
      </c>
      <c r="BI58" s="548">
        <f t="shared" si="241"/>
        <v>5166.3033251019024</v>
      </c>
      <c r="BJ58" s="548">
        <f t="shared" si="241"/>
        <v>5798.7037551837884</v>
      </c>
      <c r="BK58" s="548">
        <f t="shared" si="241"/>
        <v>6449.3576730779751</v>
      </c>
      <c r="BL58" s="548">
        <f t="shared" si="241"/>
        <v>6728.2022420825624</v>
      </c>
      <c r="BM58" s="548">
        <f t="shared" si="241"/>
        <v>6654.828571827933</v>
      </c>
      <c r="BN58" s="548">
        <f t="shared" ref="BN58:CS58" si="242">SUM(BN55:BN57)</f>
        <v>8110.7296195313538</v>
      </c>
      <c r="BO58" s="548">
        <f t="shared" si="242"/>
        <v>7777.1010182057753</v>
      </c>
      <c r="BP58" s="548">
        <f t="shared" si="242"/>
        <v>7470.5566575782168</v>
      </c>
      <c r="BQ58" s="548">
        <f t="shared" si="242"/>
        <v>7359.7574910863277</v>
      </c>
      <c r="BR58" s="548">
        <f t="shared" si="242"/>
        <v>7359.7574910863277</v>
      </c>
      <c r="BS58" s="548">
        <f t="shared" si="242"/>
        <v>7598.591249968842</v>
      </c>
      <c r="BT58" s="548">
        <f t="shared" si="242"/>
        <v>8051.6367307356777</v>
      </c>
      <c r="BU58" s="548">
        <f t="shared" si="242"/>
        <v>8254.8154186309985</v>
      </c>
      <c r="BV58" s="548">
        <f t="shared" si="242"/>
        <v>7921.9879050516765</v>
      </c>
      <c r="BW58" s="548">
        <f t="shared" si="242"/>
        <v>7872.6680024774023</v>
      </c>
      <c r="BX58" s="548">
        <f t="shared" si="242"/>
        <v>7567.2240103546301</v>
      </c>
      <c r="BY58" s="548">
        <f t="shared" si="242"/>
        <v>5527.5490261779096</v>
      </c>
      <c r="BZ58" s="548">
        <f t="shared" si="242"/>
        <v>178485.09289222647</v>
      </c>
      <c r="CA58" s="548">
        <f t="shared" si="242"/>
        <v>4920.9130625708758</v>
      </c>
      <c r="CB58" s="548">
        <f t="shared" si="242"/>
        <v>4645.9481535430605</v>
      </c>
      <c r="CC58" s="548">
        <f t="shared" si="242"/>
        <v>4645.9481535430605</v>
      </c>
      <c r="CD58" s="548">
        <f t="shared" si="242"/>
        <v>4508.4633714933707</v>
      </c>
      <c r="CE58" s="548">
        <f t="shared" si="242"/>
        <v>4508.4633714933707</v>
      </c>
      <c r="CF58" s="548">
        <f t="shared" si="242"/>
        <v>4645.9481535430605</v>
      </c>
      <c r="CG58" s="548">
        <f t="shared" si="242"/>
        <v>4783.4298322117065</v>
      </c>
      <c r="CH58" s="548">
        <f t="shared" si="242"/>
        <v>6795.8795232892089</v>
      </c>
      <c r="CI58" s="548">
        <f t="shared" si="242"/>
        <v>7758.2621358033848</v>
      </c>
      <c r="CJ58" s="548">
        <f t="shared" si="242"/>
        <v>8720.6099634610418</v>
      </c>
      <c r="CK58" s="548">
        <f t="shared" si="242"/>
        <v>9133.0944393950631</v>
      </c>
      <c r="CL58" s="548">
        <f t="shared" si="242"/>
        <v>8995.6112090358947</v>
      </c>
      <c r="CM58" s="548">
        <f t="shared" si="242"/>
        <v>8858.135248394723</v>
      </c>
      <c r="CN58" s="548">
        <f t="shared" si="242"/>
        <v>8995.6112090358947</v>
      </c>
      <c r="CO58" s="548">
        <f t="shared" si="242"/>
        <v>8858.135248394723</v>
      </c>
      <c r="CP58" s="548">
        <f t="shared" si="242"/>
        <v>8720.6099634610418</v>
      </c>
      <c r="CQ58" s="548">
        <f t="shared" si="242"/>
        <v>8720.6099634610418</v>
      </c>
      <c r="CR58" s="548">
        <f t="shared" si="242"/>
        <v>8858.135248394723</v>
      </c>
      <c r="CS58" s="548">
        <f t="shared" si="242"/>
        <v>9408.0609001133962</v>
      </c>
      <c r="CT58" s="548">
        <f t="shared" ref="CT58:CX58" si="243">SUM(CT55:CT57)</f>
        <v>9820.510591190905</v>
      </c>
      <c r="CU58" s="548">
        <f t="shared" si="243"/>
        <v>9408.0609001133962</v>
      </c>
      <c r="CV58" s="548">
        <f t="shared" si="243"/>
        <v>8583.1615179583932</v>
      </c>
      <c r="CW58" s="548">
        <f t="shared" si="243"/>
        <v>8170.711826880889</v>
      </c>
      <c r="CX58" s="548">
        <f t="shared" si="243"/>
        <v>6398.126495153424</v>
      </c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</row>
    <row r="59" spans="1:112">
      <c r="A59" s="547"/>
      <c r="B59" s="548">
        <f>4*AB59+4*BA59+16*C59+BZ59*4</f>
        <v>0</v>
      </c>
      <c r="C59" s="548"/>
      <c r="D59" s="548"/>
      <c r="E59" s="548"/>
      <c r="F59" s="548"/>
      <c r="G59" s="548"/>
      <c r="H59" s="548"/>
      <c r="I59" s="548"/>
      <c r="J59" s="548"/>
      <c r="K59" s="548"/>
      <c r="L59" s="768">
        <f>SUM(L58:V58)</f>
        <v>97026.875528950943</v>
      </c>
      <c r="M59" s="548"/>
      <c r="N59" s="548"/>
      <c r="O59" s="548"/>
      <c r="P59" s="548"/>
      <c r="Q59" s="548"/>
      <c r="R59" s="548"/>
      <c r="S59" s="548"/>
      <c r="T59" s="548"/>
      <c r="U59" s="548"/>
      <c r="V59" s="548"/>
      <c r="W59" s="548"/>
      <c r="X59" s="548"/>
      <c r="Y59" s="548"/>
      <c r="Z59" s="548"/>
      <c r="AA59" s="548"/>
      <c r="AB59" s="551"/>
      <c r="AC59" s="548"/>
      <c r="AD59" s="548"/>
      <c r="AE59" s="548"/>
      <c r="AF59" s="548"/>
      <c r="AG59" s="548"/>
      <c r="AH59" s="548"/>
      <c r="AI59" s="548"/>
      <c r="AJ59" s="548"/>
      <c r="AK59" s="768">
        <f>SUM(AK58:AU58)</f>
        <v>86088.136111516404</v>
      </c>
      <c r="AL59" s="548"/>
      <c r="AM59" s="548"/>
      <c r="AN59" s="548"/>
      <c r="AO59" s="548"/>
      <c r="AP59" s="548"/>
      <c r="AQ59" s="548"/>
      <c r="AR59" s="548"/>
      <c r="AS59" s="548"/>
      <c r="AT59" s="548"/>
      <c r="AU59" s="548"/>
      <c r="AV59" s="548"/>
      <c r="AW59" s="548"/>
      <c r="AX59" s="548"/>
      <c r="AY59" s="548"/>
      <c r="AZ59" s="548"/>
      <c r="BA59" s="551"/>
      <c r="BB59" s="548"/>
      <c r="BC59" s="548"/>
      <c r="BD59" s="548"/>
      <c r="BE59" s="548"/>
      <c r="BF59" s="548"/>
      <c r="BG59" s="548"/>
      <c r="BH59" s="548"/>
      <c r="BI59" s="548"/>
      <c r="BJ59" s="768">
        <f>SUM(BJ58:BT58)</f>
        <v>79359.222500364791</v>
      </c>
      <c r="BK59" s="548"/>
      <c r="BL59" s="548"/>
      <c r="BM59" s="548"/>
      <c r="BN59" s="548"/>
      <c r="BO59" s="548"/>
      <c r="BP59" s="548"/>
      <c r="BQ59" s="548"/>
      <c r="BR59" s="548"/>
      <c r="BS59" s="548"/>
      <c r="BT59" s="548"/>
      <c r="BU59" s="548"/>
      <c r="BV59" s="548"/>
      <c r="BW59" s="548"/>
      <c r="BX59" s="548"/>
      <c r="BY59" s="548"/>
      <c r="BZ59" s="551"/>
      <c r="CA59" s="548"/>
      <c r="CB59" s="548"/>
      <c r="CC59" s="548"/>
      <c r="CD59" s="548"/>
      <c r="CE59" s="548"/>
      <c r="CF59" s="548"/>
      <c r="CG59" s="548"/>
      <c r="CH59" s="548"/>
      <c r="CI59" s="548"/>
      <c r="CJ59" s="548"/>
      <c r="CK59" s="548"/>
      <c r="CL59" s="548"/>
      <c r="CM59" s="548"/>
      <c r="CN59" s="548"/>
      <c r="CO59" s="548"/>
      <c r="CP59" s="548"/>
      <c r="CQ59" s="548"/>
      <c r="CR59" s="548"/>
      <c r="CS59" s="548"/>
      <c r="CT59" s="548"/>
      <c r="CU59" s="548"/>
      <c r="CV59" s="548"/>
      <c r="CW59" s="548"/>
      <c r="CX59" s="548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</row>
    <row r="60" spans="1:112">
      <c r="A60" s="547" t="s">
        <v>1152</v>
      </c>
      <c r="B60" s="548"/>
      <c r="C60" s="779"/>
      <c r="D60" s="779"/>
      <c r="E60" s="779"/>
      <c r="F60" s="779"/>
      <c r="G60" s="779"/>
      <c r="H60" s="779"/>
      <c r="I60" s="779"/>
      <c r="J60" s="779"/>
      <c r="K60" s="779"/>
      <c r="L60" s="779"/>
      <c r="M60" s="779"/>
      <c r="N60" s="779"/>
      <c r="O60" s="779"/>
      <c r="P60" s="779"/>
      <c r="Q60" s="779"/>
      <c r="R60" s="779"/>
      <c r="S60" s="779"/>
      <c r="T60" s="779"/>
      <c r="U60" s="779"/>
      <c r="V60" s="779"/>
      <c r="W60" s="779"/>
      <c r="X60" s="779"/>
      <c r="Y60" s="779"/>
      <c r="Z60" s="779"/>
      <c r="AA60" s="779"/>
      <c r="AB60" s="779"/>
      <c r="AC60" s="779"/>
      <c r="AD60" s="779"/>
      <c r="AE60" s="779"/>
      <c r="AF60" s="779"/>
      <c r="AG60" s="779"/>
      <c r="AH60" s="779"/>
      <c r="AI60" s="779"/>
      <c r="AJ60" s="779"/>
      <c r="AK60" s="779"/>
      <c r="AL60" s="779"/>
      <c r="AM60" s="779"/>
      <c r="AN60" s="779"/>
      <c r="AO60" s="779"/>
      <c r="AP60" s="779"/>
      <c r="AQ60" s="779"/>
      <c r="AR60" s="779"/>
      <c r="AS60" s="779"/>
      <c r="AT60" s="779"/>
      <c r="AU60" s="779"/>
      <c r="AV60" s="779"/>
      <c r="AW60" s="779"/>
      <c r="AX60" s="779"/>
      <c r="AY60" s="779"/>
      <c r="AZ60" s="779"/>
      <c r="BA60" s="779"/>
      <c r="BB60" s="779"/>
      <c r="BC60" s="779"/>
      <c r="BD60" s="779"/>
      <c r="BE60" s="779"/>
      <c r="BF60" s="779"/>
      <c r="BG60" s="779"/>
      <c r="BH60" s="779"/>
      <c r="BI60" s="779"/>
      <c r="BJ60" s="779"/>
      <c r="BK60" s="779"/>
      <c r="BL60" s="779"/>
      <c r="BM60" s="779"/>
      <c r="BN60" s="779"/>
      <c r="BO60" s="779"/>
      <c r="BP60" s="779"/>
      <c r="BQ60" s="779"/>
      <c r="BR60" s="779"/>
      <c r="BS60" s="779"/>
      <c r="BT60" s="779"/>
      <c r="BU60" s="779"/>
      <c r="BV60" s="779"/>
      <c r="BW60" s="779"/>
      <c r="BX60" s="779"/>
      <c r="BY60" s="779"/>
      <c r="BZ60" s="779"/>
      <c r="CA60" s="779"/>
      <c r="CB60" s="779"/>
      <c r="CC60" s="779"/>
      <c r="CD60" s="779"/>
      <c r="CE60" s="779"/>
      <c r="CF60" s="779"/>
      <c r="CG60" s="779"/>
      <c r="CH60" s="779"/>
      <c r="CI60" s="779"/>
      <c r="CJ60" s="779"/>
      <c r="CK60" s="779"/>
      <c r="CL60" s="779"/>
      <c r="CM60" s="779"/>
      <c r="CN60" s="779"/>
      <c r="CO60" s="779"/>
      <c r="CP60" s="779"/>
      <c r="CQ60" s="779"/>
      <c r="CR60" s="779"/>
      <c r="CS60" s="779"/>
      <c r="CT60" s="779"/>
      <c r="CU60" s="779"/>
      <c r="CV60" s="779"/>
      <c r="CW60" s="779"/>
      <c r="CX60" s="77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</row>
    <row r="61" spans="1:112">
      <c r="A61" s="550" t="s">
        <v>1153</v>
      </c>
      <c r="B61" s="552">
        <f t="shared" ref="B61:B62" si="244">4*AB61+4*BA61+16*C61+BZ61*4</f>
        <v>1884143.6791126633</v>
      </c>
      <c r="C61" s="552">
        <v>67290.845682595114</v>
      </c>
      <c r="D61" s="776">
        <v>1884.7988892861579</v>
      </c>
      <c r="E61" s="776">
        <v>1884.7988892861579</v>
      </c>
      <c r="F61" s="776">
        <v>1884.7988892861579</v>
      </c>
      <c r="G61" s="776">
        <v>1507.9308530613098</v>
      </c>
      <c r="H61" s="776">
        <v>1130.9481397959821</v>
      </c>
      <c r="I61" s="776">
        <v>1507.9308530613098</v>
      </c>
      <c r="J61" s="776">
        <v>1884.7988892861579</v>
      </c>
      <c r="K61" s="552">
        <v>1884.7988892861579</v>
      </c>
      <c r="L61" s="552">
        <v>2827.3153859380063</v>
      </c>
      <c r="M61" s="552">
        <v>3015.8617061226196</v>
      </c>
      <c r="N61" s="552">
        <v>3392.8444193879463</v>
      </c>
      <c r="O61" s="552">
        <v>3769.8420610254007</v>
      </c>
      <c r="P61" s="552">
        <v>3769.8420610254007</v>
      </c>
      <c r="Q61" s="552">
        <v>3392.8444193879463</v>
      </c>
      <c r="R61" s="552">
        <v>4146.8098459186012</v>
      </c>
      <c r="S61" s="552">
        <v>4146.8098459186012</v>
      </c>
      <c r="T61" s="552">
        <v>2638.878992857291</v>
      </c>
      <c r="U61" s="552">
        <v>3015.8617061226196</v>
      </c>
      <c r="V61" s="552">
        <v>3769.8420610254007</v>
      </c>
      <c r="W61" s="552">
        <v>3769.8420610254007</v>
      </c>
      <c r="X61" s="552">
        <v>3392.8444193879463</v>
      </c>
      <c r="Y61" s="552">
        <v>3392.8444193879463</v>
      </c>
      <c r="Z61" s="552">
        <v>3015.8617061226196</v>
      </c>
      <c r="AA61" s="552">
        <v>2261.8962795919642</v>
      </c>
      <c r="AB61" s="552">
        <v>67290.845682595114</v>
      </c>
      <c r="AC61" s="552">
        <v>1884.7988892861579</v>
      </c>
      <c r="AD61" s="552">
        <v>1884.7988892861579</v>
      </c>
      <c r="AE61" s="552">
        <v>1884.7988892861579</v>
      </c>
      <c r="AF61" s="552">
        <v>1507.9308530613098</v>
      </c>
      <c r="AG61" s="552">
        <v>1130.9481397959821</v>
      </c>
      <c r="AH61" s="552">
        <v>1507.9308530613098</v>
      </c>
      <c r="AI61" s="552">
        <v>1884.7988892861579</v>
      </c>
      <c r="AJ61" s="552">
        <v>1884.7988892861579</v>
      </c>
      <c r="AK61" s="552">
        <v>2827.3153859380063</v>
      </c>
      <c r="AL61" s="552">
        <v>3015.8617061226196</v>
      </c>
      <c r="AM61" s="552">
        <v>3392.8444193879463</v>
      </c>
      <c r="AN61" s="552">
        <v>3769.8420610254007</v>
      </c>
      <c r="AO61" s="552">
        <v>3769.8420610254007</v>
      </c>
      <c r="AP61" s="552">
        <v>3392.8444193879463</v>
      </c>
      <c r="AQ61" s="552">
        <v>4146.8098459186012</v>
      </c>
      <c r="AR61" s="552">
        <v>4146.8098459186012</v>
      </c>
      <c r="AS61" s="552">
        <v>2638.878992857291</v>
      </c>
      <c r="AT61" s="552">
        <v>3015.8617061226196</v>
      </c>
      <c r="AU61" s="552">
        <v>3769.8420610254007</v>
      </c>
      <c r="AV61" s="552">
        <v>3769.8420610254007</v>
      </c>
      <c r="AW61" s="552">
        <v>3392.8444193879463</v>
      </c>
      <c r="AX61" s="552">
        <v>3392.8444193879463</v>
      </c>
      <c r="AY61" s="552">
        <v>3015.8617061226196</v>
      </c>
      <c r="AZ61" s="552">
        <v>2261.8962795919642</v>
      </c>
      <c r="BA61" s="552">
        <v>67290.845682595114</v>
      </c>
      <c r="BB61" s="552">
        <v>1884.7988892861579</v>
      </c>
      <c r="BC61" s="552">
        <v>1884.7988892861579</v>
      </c>
      <c r="BD61" s="552">
        <v>1884.7988892861579</v>
      </c>
      <c r="BE61" s="552">
        <v>1507.9308530613098</v>
      </c>
      <c r="BF61" s="552">
        <v>1130.9481397959821</v>
      </c>
      <c r="BG61" s="552">
        <v>1507.9308530613098</v>
      </c>
      <c r="BH61" s="552">
        <v>1884.7988892861579</v>
      </c>
      <c r="BI61" s="552">
        <v>1884.7988892861579</v>
      </c>
      <c r="BJ61" s="552">
        <v>2827.3153859380063</v>
      </c>
      <c r="BK61" s="552">
        <v>3015.8617061226196</v>
      </c>
      <c r="BL61" s="552">
        <v>3392.8444193879463</v>
      </c>
      <c r="BM61" s="552">
        <v>3769.8420610254007</v>
      </c>
      <c r="BN61" s="552">
        <v>3769.8420610254007</v>
      </c>
      <c r="BO61" s="552">
        <v>3392.8444193879463</v>
      </c>
      <c r="BP61" s="552">
        <v>4146.8098459186012</v>
      </c>
      <c r="BQ61" s="552">
        <v>4146.8098459186012</v>
      </c>
      <c r="BR61" s="552">
        <v>2638.878992857291</v>
      </c>
      <c r="BS61" s="552">
        <v>3015.8617061226196</v>
      </c>
      <c r="BT61" s="552">
        <v>3769.8420610254007</v>
      </c>
      <c r="BU61" s="552">
        <v>3769.8420610254007</v>
      </c>
      <c r="BV61" s="552">
        <v>3392.8444193879463</v>
      </c>
      <c r="BW61" s="552">
        <v>3392.8444193879463</v>
      </c>
      <c r="BX61" s="552">
        <v>3015.8617061226196</v>
      </c>
      <c r="BY61" s="552">
        <v>2261.8962795919642</v>
      </c>
      <c r="BZ61" s="552">
        <v>67290.845682595114</v>
      </c>
      <c r="CA61" s="552">
        <v>1884.7988892861579</v>
      </c>
      <c r="CB61" s="552">
        <v>1884.7988892861579</v>
      </c>
      <c r="CC61" s="552">
        <v>1884.7988892861579</v>
      </c>
      <c r="CD61" s="552">
        <v>1507.9308530613098</v>
      </c>
      <c r="CE61" s="552">
        <v>1130.9481397959821</v>
      </c>
      <c r="CF61" s="552">
        <v>1507.9308530613098</v>
      </c>
      <c r="CG61" s="552">
        <v>1884.7988892861579</v>
      </c>
      <c r="CH61" s="552">
        <v>1884.7988892861579</v>
      </c>
      <c r="CI61" s="552">
        <v>2827.3153859380063</v>
      </c>
      <c r="CJ61" s="552">
        <v>3015.8617061226196</v>
      </c>
      <c r="CK61" s="552">
        <v>3392.8444193879463</v>
      </c>
      <c r="CL61" s="552">
        <v>3769.8420610254007</v>
      </c>
      <c r="CM61" s="552">
        <v>3902.5280134838517</v>
      </c>
      <c r="CN61" s="552">
        <v>3512.2613037142305</v>
      </c>
      <c r="CO61" s="552">
        <v>4292.7638156507264</v>
      </c>
      <c r="CP61" s="552">
        <v>4292.7638156507264</v>
      </c>
      <c r="CQ61" s="552">
        <v>2731.7587917777341</v>
      </c>
      <c r="CR61" s="552">
        <v>3122.0100477459832</v>
      </c>
      <c r="CS61" s="552">
        <v>3902.5280134838517</v>
      </c>
      <c r="CT61" s="552">
        <v>3902.5280134838517</v>
      </c>
      <c r="CU61" s="552">
        <v>3512.2613037142305</v>
      </c>
      <c r="CV61" s="552">
        <v>3512.2613037142305</v>
      </c>
      <c r="CW61" s="552">
        <v>3122.0100477459832</v>
      </c>
      <c r="CX61" s="552">
        <v>2341.5075358094869</v>
      </c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</row>
    <row r="62" spans="1:112">
      <c r="A62" s="550" t="s">
        <v>1154</v>
      </c>
      <c r="B62" s="552">
        <f t="shared" si="244"/>
        <v>301861.015175301</v>
      </c>
      <c r="C62" s="552">
        <f t="shared" ref="C62" si="245">SUM(D62:AA62)</f>
        <v>10780.750541975036</v>
      </c>
      <c r="D62" s="552">
        <f>Inputs!$E$43/Inputs!$E$31*D73</f>
        <v>0</v>
      </c>
      <c r="E62" s="552">
        <f>Inputs!$E$43/Inputs!$E$31*E73</f>
        <v>0</v>
      </c>
      <c r="F62" s="552">
        <f>Inputs!$E$43/Inputs!$E$31*F73</f>
        <v>0</v>
      </c>
      <c r="G62" s="552">
        <f>Inputs!$E$43/Inputs!$E$31*G73</f>
        <v>0</v>
      </c>
      <c r="H62" s="552">
        <f>Inputs!$E$43/Inputs!$E$31*H73</f>
        <v>0</v>
      </c>
      <c r="I62" s="552">
        <f>Inputs!$E$43/Inputs!$E$31*I73</f>
        <v>0</v>
      </c>
      <c r="J62" s="552">
        <f>Inputs!$E$43/Inputs!$E$31*J73</f>
        <v>0</v>
      </c>
      <c r="K62" s="552">
        <f>Inputs!$E$43/Inputs!$E$31*K73</f>
        <v>0</v>
      </c>
      <c r="L62" s="552">
        <f>Inputs!$E$43/Inputs!$E$31*L73</f>
        <v>77.350676534350015</v>
      </c>
      <c r="M62" s="552">
        <f>Inputs!$E$43/Inputs!$E$31*M73</f>
        <v>488.27614562308446</v>
      </c>
      <c r="N62" s="552">
        <f>Inputs!$E$43/Inputs!$E$31*N73</f>
        <v>862.94348508634232</v>
      </c>
      <c r="O62" s="552">
        <f>Inputs!$E$43/Inputs!$E$31*O73</f>
        <v>1394.7293862599986</v>
      </c>
      <c r="P62" s="552">
        <f>Inputs!$E$43/Inputs!$E$31*P73</f>
        <v>1559.0995738954925</v>
      </c>
      <c r="Q62" s="552">
        <f>Inputs!$E$43/Inputs!$E$31*Q73</f>
        <v>1479.3316887194442</v>
      </c>
      <c r="R62" s="552">
        <f>Inputs!$E$43/Inputs!$E$31*R73</f>
        <v>1648.5362936383349</v>
      </c>
      <c r="S62" s="552">
        <f>Inputs!$E$43/Inputs!$E$31*S73</f>
        <v>1522.8414442700159</v>
      </c>
      <c r="T62" s="552">
        <f>Inputs!$E$43/Inputs!$E$31*T73</f>
        <v>1116.7503924646785</v>
      </c>
      <c r="U62" s="552">
        <f>Inputs!$E$43/Inputs!$E$31*U73</f>
        <v>587.38169993272049</v>
      </c>
      <c r="V62" s="552">
        <f>Inputs!$E$43/Inputs!$E$31*V73</f>
        <v>43.509755550571882</v>
      </c>
      <c r="W62" s="552">
        <f>Inputs!$E$43/Inputs!$E$31*W73</f>
        <v>0</v>
      </c>
      <c r="X62" s="552">
        <f>Inputs!$E$43/Inputs!$E$31*X73</f>
        <v>0</v>
      </c>
      <c r="Y62" s="552">
        <f>Inputs!$E$43/Inputs!$E$31*Y73</f>
        <v>0</v>
      </c>
      <c r="Z62" s="552">
        <f>Inputs!$E$43/Inputs!$E$31*Z73</f>
        <v>0</v>
      </c>
      <c r="AA62" s="552">
        <f>Inputs!$E$43/Inputs!$E$31*AA73</f>
        <v>0</v>
      </c>
      <c r="AB62" s="552">
        <f>C62</f>
        <v>10780.750541975036</v>
      </c>
      <c r="AC62" s="552">
        <f t="shared" ref="AC62" si="246">D62</f>
        <v>0</v>
      </c>
      <c r="AD62" s="552">
        <f t="shared" ref="AD62" si="247">E62</f>
        <v>0</v>
      </c>
      <c r="AE62" s="552">
        <f t="shared" ref="AE62" si="248">F62</f>
        <v>0</v>
      </c>
      <c r="AF62" s="552">
        <f t="shared" ref="AF62" si="249">G62</f>
        <v>0</v>
      </c>
      <c r="AG62" s="552">
        <f t="shared" ref="AG62" si="250">H62</f>
        <v>0</v>
      </c>
      <c r="AH62" s="552">
        <f t="shared" ref="AH62" si="251">I62</f>
        <v>0</v>
      </c>
      <c r="AI62" s="552">
        <f t="shared" ref="AI62" si="252">J62</f>
        <v>0</v>
      </c>
      <c r="AJ62" s="552">
        <f t="shared" ref="AJ62" si="253">K62</f>
        <v>0</v>
      </c>
      <c r="AK62" s="552">
        <f t="shared" ref="AK62" si="254">L62</f>
        <v>77.350676534350015</v>
      </c>
      <c r="AL62" s="552">
        <f t="shared" ref="AL62" si="255">M62</f>
        <v>488.27614562308446</v>
      </c>
      <c r="AM62" s="552">
        <f t="shared" ref="AM62" si="256">N62</f>
        <v>862.94348508634232</v>
      </c>
      <c r="AN62" s="552">
        <f t="shared" ref="AN62" si="257">O62</f>
        <v>1394.7293862599986</v>
      </c>
      <c r="AO62" s="552">
        <f t="shared" ref="AO62" si="258">P62</f>
        <v>1559.0995738954925</v>
      </c>
      <c r="AP62" s="552">
        <f t="shared" ref="AP62" si="259">Q62</f>
        <v>1479.3316887194442</v>
      </c>
      <c r="AQ62" s="552">
        <f t="shared" ref="AQ62" si="260">R62</f>
        <v>1648.5362936383349</v>
      </c>
      <c r="AR62" s="552">
        <f t="shared" ref="AR62" si="261">S62</f>
        <v>1522.8414442700159</v>
      </c>
      <c r="AS62" s="552">
        <f t="shared" ref="AS62" si="262">T62</f>
        <v>1116.7503924646785</v>
      </c>
      <c r="AT62" s="552">
        <f t="shared" ref="AT62" si="263">U62</f>
        <v>587.38169993272049</v>
      </c>
      <c r="AU62" s="552">
        <f t="shared" ref="AU62" si="264">V62</f>
        <v>43.509755550571882</v>
      </c>
      <c r="AV62" s="552">
        <f t="shared" ref="AV62" si="265">W62</f>
        <v>0</v>
      </c>
      <c r="AW62" s="552">
        <f t="shared" ref="AW62" si="266">X62</f>
        <v>0</v>
      </c>
      <c r="AX62" s="552">
        <f t="shared" ref="AX62" si="267">Y62</f>
        <v>0</v>
      </c>
      <c r="AY62" s="552">
        <f t="shared" ref="AY62" si="268">Z62</f>
        <v>0</v>
      </c>
      <c r="AZ62" s="552">
        <f t="shared" ref="AZ62" si="269">AA62</f>
        <v>0</v>
      </c>
      <c r="BA62" s="552">
        <f t="shared" ref="BA62" si="270">AB62</f>
        <v>10780.750541975036</v>
      </c>
      <c r="BB62" s="552">
        <f t="shared" ref="BB62" si="271">AC62</f>
        <v>0</v>
      </c>
      <c r="BC62" s="552">
        <f t="shared" ref="BC62" si="272">AD62</f>
        <v>0</v>
      </c>
      <c r="BD62" s="552">
        <f t="shared" ref="BD62" si="273">AE62</f>
        <v>0</v>
      </c>
      <c r="BE62" s="552">
        <f t="shared" ref="BE62" si="274">AF62</f>
        <v>0</v>
      </c>
      <c r="BF62" s="552">
        <f t="shared" ref="BF62" si="275">AG62</f>
        <v>0</v>
      </c>
      <c r="BG62" s="552">
        <f t="shared" ref="BG62" si="276">AH62</f>
        <v>0</v>
      </c>
      <c r="BH62" s="552">
        <f t="shared" ref="BH62" si="277">AI62</f>
        <v>0</v>
      </c>
      <c r="BI62" s="552">
        <f t="shared" ref="BI62" si="278">AJ62</f>
        <v>0</v>
      </c>
      <c r="BJ62" s="552">
        <f t="shared" ref="BJ62" si="279">AK62</f>
        <v>77.350676534350015</v>
      </c>
      <c r="BK62" s="552">
        <f t="shared" ref="BK62" si="280">AL62</f>
        <v>488.27614562308446</v>
      </c>
      <c r="BL62" s="552">
        <f t="shared" ref="BL62" si="281">AM62</f>
        <v>862.94348508634232</v>
      </c>
      <c r="BM62" s="552">
        <f t="shared" ref="BM62" si="282">AN62</f>
        <v>1394.7293862599986</v>
      </c>
      <c r="BN62" s="552">
        <f t="shared" ref="BN62" si="283">AO62</f>
        <v>1559.0995738954925</v>
      </c>
      <c r="BO62" s="552">
        <f t="shared" ref="BO62" si="284">AP62</f>
        <v>1479.3316887194442</v>
      </c>
      <c r="BP62" s="552">
        <f t="shared" ref="BP62" si="285">AQ62</f>
        <v>1648.5362936383349</v>
      </c>
      <c r="BQ62" s="552">
        <f t="shared" ref="BQ62" si="286">AR62</f>
        <v>1522.8414442700159</v>
      </c>
      <c r="BR62" s="552">
        <f t="shared" ref="BR62" si="287">AS62</f>
        <v>1116.7503924646785</v>
      </c>
      <c r="BS62" s="552">
        <f t="shared" ref="BS62" si="288">AT62</f>
        <v>587.38169993272049</v>
      </c>
      <c r="BT62" s="552">
        <f t="shared" ref="BT62" si="289">AU62</f>
        <v>43.509755550571882</v>
      </c>
      <c r="BU62" s="552">
        <f t="shared" ref="BU62" si="290">AV62</f>
        <v>0</v>
      </c>
      <c r="BV62" s="552">
        <f t="shared" ref="BV62" si="291">AW62</f>
        <v>0</v>
      </c>
      <c r="BW62" s="552">
        <f t="shared" ref="BW62" si="292">AX62</f>
        <v>0</v>
      </c>
      <c r="BX62" s="552">
        <f t="shared" ref="BX62" si="293">AY62</f>
        <v>0</v>
      </c>
      <c r="BY62" s="552">
        <f t="shared" ref="BY62" si="294">AZ62</f>
        <v>0</v>
      </c>
      <c r="BZ62" s="552">
        <f t="shared" ref="BZ62" si="295">BA62</f>
        <v>10780.750541975036</v>
      </c>
      <c r="CA62" s="552">
        <f t="shared" ref="CA62" si="296">BB62</f>
        <v>0</v>
      </c>
      <c r="CB62" s="552">
        <f t="shared" ref="CB62" si="297">BC62</f>
        <v>0</v>
      </c>
      <c r="CC62" s="552">
        <f t="shared" ref="CC62" si="298">BD62</f>
        <v>0</v>
      </c>
      <c r="CD62" s="552">
        <f t="shared" ref="CD62" si="299">BE62</f>
        <v>0</v>
      </c>
      <c r="CE62" s="552">
        <f t="shared" ref="CE62" si="300">BF62</f>
        <v>0</v>
      </c>
      <c r="CF62" s="552">
        <f t="shared" ref="CF62" si="301">BG62</f>
        <v>0</v>
      </c>
      <c r="CG62" s="552">
        <f t="shared" ref="CG62" si="302">BH62</f>
        <v>0</v>
      </c>
      <c r="CH62" s="552">
        <f t="shared" ref="CH62" si="303">BI62</f>
        <v>0</v>
      </c>
      <c r="CI62" s="552">
        <f t="shared" ref="CI62" si="304">BJ62</f>
        <v>77.350676534350015</v>
      </c>
      <c r="CJ62" s="552">
        <f t="shared" ref="CJ62" si="305">BK62</f>
        <v>488.27614562308446</v>
      </c>
      <c r="CK62" s="552">
        <f t="shared" ref="CK62" si="306">BL62</f>
        <v>862.94348508634232</v>
      </c>
      <c r="CL62" s="552">
        <f t="shared" ref="CL62" si="307">BM62</f>
        <v>1394.7293862599986</v>
      </c>
      <c r="CM62" s="552">
        <f t="shared" ref="CM62" si="308">BN62</f>
        <v>1559.0995738954925</v>
      </c>
      <c r="CN62" s="552">
        <f t="shared" ref="CN62" si="309">BO62</f>
        <v>1479.3316887194442</v>
      </c>
      <c r="CO62" s="552">
        <f t="shared" ref="CO62" si="310">BP62</f>
        <v>1648.5362936383349</v>
      </c>
      <c r="CP62" s="552">
        <f t="shared" ref="CP62" si="311">BQ62</f>
        <v>1522.8414442700159</v>
      </c>
      <c r="CQ62" s="552">
        <f t="shared" ref="CQ62" si="312">BR62</f>
        <v>1116.7503924646785</v>
      </c>
      <c r="CR62" s="552">
        <f t="shared" ref="CR62" si="313">BS62</f>
        <v>587.38169993272049</v>
      </c>
      <c r="CS62" s="552">
        <f t="shared" ref="CS62" si="314">BT62</f>
        <v>43.509755550571882</v>
      </c>
      <c r="CT62" s="552">
        <f t="shared" ref="CT62" si="315">BU62</f>
        <v>0</v>
      </c>
      <c r="CU62" s="552">
        <f t="shared" ref="CU62" si="316">BV62</f>
        <v>0</v>
      </c>
      <c r="CV62" s="552">
        <f t="shared" ref="CV62" si="317">BW62</f>
        <v>0</v>
      </c>
      <c r="CW62" s="552">
        <f t="shared" ref="CW62" si="318">BX62</f>
        <v>0</v>
      </c>
      <c r="CX62" s="552">
        <f t="shared" ref="CX62" si="319">BY62</f>
        <v>0</v>
      </c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</row>
    <row r="63" spans="1:112">
      <c r="A63" s="547" t="s">
        <v>1196</v>
      </c>
      <c r="B63" s="548">
        <f t="shared" ref="B63:AG63" si="320">SUM(B61:B62)</f>
        <v>2186004.6942879641</v>
      </c>
      <c r="C63" s="548">
        <f t="shared" si="320"/>
        <v>78071.596224570152</v>
      </c>
      <c r="D63" s="548">
        <f t="shared" si="320"/>
        <v>1884.7988892861579</v>
      </c>
      <c r="E63" s="548">
        <f t="shared" si="320"/>
        <v>1884.7988892861579</v>
      </c>
      <c r="F63" s="548">
        <f t="shared" si="320"/>
        <v>1884.7988892861579</v>
      </c>
      <c r="G63" s="548">
        <f t="shared" si="320"/>
        <v>1507.9308530613098</v>
      </c>
      <c r="H63" s="548">
        <f t="shared" si="320"/>
        <v>1130.9481397959821</v>
      </c>
      <c r="I63" s="548">
        <f t="shared" si="320"/>
        <v>1507.9308530613098</v>
      </c>
      <c r="J63" s="548">
        <f t="shared" si="320"/>
        <v>1884.7988892861579</v>
      </c>
      <c r="K63" s="548">
        <f t="shared" si="320"/>
        <v>1884.7988892861579</v>
      </c>
      <c r="L63" s="548">
        <f t="shared" si="320"/>
        <v>2904.6660624723563</v>
      </c>
      <c r="M63" s="548">
        <f t="shared" si="320"/>
        <v>3504.1378517457042</v>
      </c>
      <c r="N63" s="548">
        <f t="shared" si="320"/>
        <v>4255.7879044742886</v>
      </c>
      <c r="O63" s="548">
        <f t="shared" si="320"/>
        <v>5164.5714472853997</v>
      </c>
      <c r="P63" s="548">
        <f t="shared" si="320"/>
        <v>5328.9416349208932</v>
      </c>
      <c r="Q63" s="548">
        <f t="shared" si="320"/>
        <v>4872.176108107391</v>
      </c>
      <c r="R63" s="548">
        <f t="shared" si="320"/>
        <v>5795.3461395569357</v>
      </c>
      <c r="S63" s="548">
        <f t="shared" si="320"/>
        <v>5669.6512901886172</v>
      </c>
      <c r="T63" s="548">
        <f t="shared" si="320"/>
        <v>3755.6293853219695</v>
      </c>
      <c r="U63" s="548">
        <f t="shared" si="320"/>
        <v>3603.2434060553401</v>
      </c>
      <c r="V63" s="548">
        <f t="shared" si="320"/>
        <v>3813.3518165759724</v>
      </c>
      <c r="W63" s="548">
        <f t="shared" si="320"/>
        <v>3769.8420610254007</v>
      </c>
      <c r="X63" s="548">
        <f t="shared" si="320"/>
        <v>3392.8444193879463</v>
      </c>
      <c r="Y63" s="548">
        <f t="shared" si="320"/>
        <v>3392.8444193879463</v>
      </c>
      <c r="Z63" s="548">
        <f t="shared" si="320"/>
        <v>3015.8617061226196</v>
      </c>
      <c r="AA63" s="548">
        <f t="shared" si="320"/>
        <v>2261.8962795919642</v>
      </c>
      <c r="AB63" s="548">
        <f t="shared" si="320"/>
        <v>78071.596224570152</v>
      </c>
      <c r="AC63" s="548">
        <f t="shared" si="320"/>
        <v>1884.7988892861579</v>
      </c>
      <c r="AD63" s="548">
        <f t="shared" si="320"/>
        <v>1884.7988892861579</v>
      </c>
      <c r="AE63" s="548">
        <f t="shared" si="320"/>
        <v>1884.7988892861579</v>
      </c>
      <c r="AF63" s="548">
        <f t="shared" si="320"/>
        <v>1507.9308530613098</v>
      </c>
      <c r="AG63" s="548">
        <f t="shared" si="320"/>
        <v>1130.9481397959821</v>
      </c>
      <c r="AH63" s="548">
        <f t="shared" ref="AH63:BM63" si="321">SUM(AH61:AH62)</f>
        <v>1507.9308530613098</v>
      </c>
      <c r="AI63" s="548">
        <f t="shared" si="321"/>
        <v>1884.7988892861579</v>
      </c>
      <c r="AJ63" s="548">
        <f t="shared" si="321"/>
        <v>1884.7988892861579</v>
      </c>
      <c r="AK63" s="548">
        <f t="shared" si="321"/>
        <v>2904.6660624723563</v>
      </c>
      <c r="AL63" s="548">
        <f t="shared" si="321"/>
        <v>3504.1378517457042</v>
      </c>
      <c r="AM63" s="548">
        <f t="shared" si="321"/>
        <v>4255.7879044742886</v>
      </c>
      <c r="AN63" s="548">
        <f t="shared" si="321"/>
        <v>5164.5714472853997</v>
      </c>
      <c r="AO63" s="548">
        <f t="shared" si="321"/>
        <v>5328.9416349208932</v>
      </c>
      <c r="AP63" s="548">
        <f t="shared" si="321"/>
        <v>4872.176108107391</v>
      </c>
      <c r="AQ63" s="548">
        <f t="shared" si="321"/>
        <v>5795.3461395569357</v>
      </c>
      <c r="AR63" s="548">
        <f t="shared" si="321"/>
        <v>5669.6512901886172</v>
      </c>
      <c r="AS63" s="548">
        <f t="shared" si="321"/>
        <v>3755.6293853219695</v>
      </c>
      <c r="AT63" s="548">
        <f t="shared" si="321"/>
        <v>3603.2434060553401</v>
      </c>
      <c r="AU63" s="548">
        <f t="shared" si="321"/>
        <v>3813.3518165759724</v>
      </c>
      <c r="AV63" s="548">
        <f t="shared" si="321"/>
        <v>3769.8420610254007</v>
      </c>
      <c r="AW63" s="548">
        <f t="shared" si="321"/>
        <v>3392.8444193879463</v>
      </c>
      <c r="AX63" s="548">
        <f t="shared" si="321"/>
        <v>3392.8444193879463</v>
      </c>
      <c r="AY63" s="548">
        <f t="shared" si="321"/>
        <v>3015.8617061226196</v>
      </c>
      <c r="AZ63" s="548">
        <f t="shared" si="321"/>
        <v>2261.8962795919642</v>
      </c>
      <c r="BA63" s="548">
        <f t="shared" si="321"/>
        <v>78071.596224570152</v>
      </c>
      <c r="BB63" s="548">
        <f t="shared" si="321"/>
        <v>1884.7988892861579</v>
      </c>
      <c r="BC63" s="548">
        <f t="shared" si="321"/>
        <v>1884.7988892861579</v>
      </c>
      <c r="BD63" s="548">
        <f t="shared" si="321"/>
        <v>1884.7988892861579</v>
      </c>
      <c r="BE63" s="548">
        <f t="shared" si="321"/>
        <v>1507.9308530613098</v>
      </c>
      <c r="BF63" s="548">
        <f t="shared" si="321"/>
        <v>1130.9481397959821</v>
      </c>
      <c r="BG63" s="548">
        <f t="shared" si="321"/>
        <v>1507.9308530613098</v>
      </c>
      <c r="BH63" s="548">
        <f t="shared" si="321"/>
        <v>1884.7988892861579</v>
      </c>
      <c r="BI63" s="548">
        <f t="shared" si="321"/>
        <v>1884.7988892861579</v>
      </c>
      <c r="BJ63" s="548">
        <f t="shared" si="321"/>
        <v>2904.6660624723563</v>
      </c>
      <c r="BK63" s="548">
        <f t="shared" si="321"/>
        <v>3504.1378517457042</v>
      </c>
      <c r="BL63" s="548">
        <f t="shared" si="321"/>
        <v>4255.7879044742886</v>
      </c>
      <c r="BM63" s="548">
        <f t="shared" si="321"/>
        <v>5164.5714472853997</v>
      </c>
      <c r="BN63" s="548">
        <f t="shared" ref="BN63:CS63" si="322">SUM(BN61:BN62)</f>
        <v>5328.9416349208932</v>
      </c>
      <c r="BO63" s="548">
        <f t="shared" si="322"/>
        <v>4872.176108107391</v>
      </c>
      <c r="BP63" s="548">
        <f t="shared" si="322"/>
        <v>5795.3461395569357</v>
      </c>
      <c r="BQ63" s="548">
        <f t="shared" si="322"/>
        <v>5669.6512901886172</v>
      </c>
      <c r="BR63" s="548">
        <f t="shared" si="322"/>
        <v>3755.6293853219695</v>
      </c>
      <c r="BS63" s="548">
        <f t="shared" si="322"/>
        <v>3603.2434060553401</v>
      </c>
      <c r="BT63" s="548">
        <f t="shared" si="322"/>
        <v>3813.3518165759724</v>
      </c>
      <c r="BU63" s="548">
        <f t="shared" si="322"/>
        <v>3769.8420610254007</v>
      </c>
      <c r="BV63" s="548">
        <f t="shared" si="322"/>
        <v>3392.8444193879463</v>
      </c>
      <c r="BW63" s="548">
        <f t="shared" si="322"/>
        <v>3392.8444193879463</v>
      </c>
      <c r="BX63" s="548">
        <f t="shared" si="322"/>
        <v>3015.8617061226196</v>
      </c>
      <c r="BY63" s="548">
        <f t="shared" si="322"/>
        <v>2261.8962795919642</v>
      </c>
      <c r="BZ63" s="548">
        <f t="shared" si="322"/>
        <v>78071.596224570152</v>
      </c>
      <c r="CA63" s="548">
        <f t="shared" si="322"/>
        <v>1884.7988892861579</v>
      </c>
      <c r="CB63" s="548">
        <f t="shared" si="322"/>
        <v>1884.7988892861579</v>
      </c>
      <c r="CC63" s="548">
        <f t="shared" si="322"/>
        <v>1884.7988892861579</v>
      </c>
      <c r="CD63" s="548">
        <f t="shared" si="322"/>
        <v>1507.9308530613098</v>
      </c>
      <c r="CE63" s="548">
        <f t="shared" si="322"/>
        <v>1130.9481397959821</v>
      </c>
      <c r="CF63" s="548">
        <f t="shared" si="322"/>
        <v>1507.9308530613098</v>
      </c>
      <c r="CG63" s="548">
        <f t="shared" si="322"/>
        <v>1884.7988892861579</v>
      </c>
      <c r="CH63" s="548">
        <f t="shared" si="322"/>
        <v>1884.7988892861579</v>
      </c>
      <c r="CI63" s="548">
        <f t="shared" si="322"/>
        <v>2904.6660624723563</v>
      </c>
      <c r="CJ63" s="548">
        <f t="shared" si="322"/>
        <v>3504.1378517457042</v>
      </c>
      <c r="CK63" s="548">
        <f t="shared" si="322"/>
        <v>4255.7879044742886</v>
      </c>
      <c r="CL63" s="548">
        <f t="shared" si="322"/>
        <v>5164.5714472853997</v>
      </c>
      <c r="CM63" s="548">
        <f t="shared" si="322"/>
        <v>5461.6275873793438</v>
      </c>
      <c r="CN63" s="548">
        <f t="shared" si="322"/>
        <v>4991.5929924336742</v>
      </c>
      <c r="CO63" s="548">
        <f t="shared" si="322"/>
        <v>5941.3001092890609</v>
      </c>
      <c r="CP63" s="548">
        <f t="shared" si="322"/>
        <v>5815.6052599207424</v>
      </c>
      <c r="CQ63" s="548">
        <f t="shared" si="322"/>
        <v>3848.5091842424126</v>
      </c>
      <c r="CR63" s="548">
        <f t="shared" si="322"/>
        <v>3709.3917476787037</v>
      </c>
      <c r="CS63" s="548">
        <f t="shared" si="322"/>
        <v>3946.0377690344235</v>
      </c>
      <c r="CT63" s="548">
        <f t="shared" ref="CT63:CX63" si="323">SUM(CT61:CT62)</f>
        <v>3902.5280134838517</v>
      </c>
      <c r="CU63" s="548">
        <f t="shared" si="323"/>
        <v>3512.2613037142305</v>
      </c>
      <c r="CV63" s="548">
        <f t="shared" si="323"/>
        <v>3512.2613037142305</v>
      </c>
      <c r="CW63" s="548">
        <f t="shared" si="323"/>
        <v>3122.0100477459832</v>
      </c>
      <c r="CX63" s="548">
        <f t="shared" si="323"/>
        <v>2341.5075358094869</v>
      </c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</row>
    <row r="64" spans="1:112">
      <c r="A64" s="547"/>
      <c r="B64" s="548">
        <f t="shared" ref="B64:B67" si="324">4*AB64+4*BA64+16*C64+BZ64*4</f>
        <v>0</v>
      </c>
      <c r="C64" s="548"/>
      <c r="D64" s="548"/>
      <c r="E64" s="548"/>
      <c r="F64" s="548"/>
      <c r="G64" s="548"/>
      <c r="H64" s="548"/>
      <c r="I64" s="548"/>
      <c r="J64" s="548"/>
      <c r="K64" s="548"/>
      <c r="L64" s="548"/>
      <c r="M64" s="548"/>
      <c r="N64" s="548"/>
      <c r="O64" s="548"/>
      <c r="P64" s="548"/>
      <c r="Q64" s="548"/>
      <c r="R64" s="548"/>
      <c r="S64" s="548"/>
      <c r="T64" s="548"/>
      <c r="U64" s="548"/>
      <c r="V64" s="548"/>
      <c r="W64" s="548"/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8"/>
      <c r="AN64" s="548"/>
      <c r="AO64" s="548"/>
      <c r="AP64" s="548"/>
      <c r="AQ64" s="548"/>
      <c r="AR64" s="548"/>
      <c r="AS64" s="548"/>
      <c r="AT64" s="548"/>
      <c r="AU64" s="548"/>
      <c r="AV64" s="548"/>
      <c r="AW64" s="548"/>
      <c r="AX64" s="548"/>
      <c r="AY64" s="548"/>
      <c r="AZ64" s="548"/>
      <c r="BA64" s="548"/>
      <c r="BB64" s="548"/>
      <c r="BC64" s="548"/>
      <c r="BD64" s="548"/>
      <c r="BE64" s="548"/>
      <c r="BF64" s="548"/>
      <c r="BG64" s="548"/>
      <c r="BH64" s="548"/>
      <c r="BI64" s="548"/>
      <c r="BJ64" s="548"/>
      <c r="BK64" s="548"/>
      <c r="BL64" s="548"/>
      <c r="BM64" s="548"/>
      <c r="BN64" s="548"/>
      <c r="BO64" s="548"/>
      <c r="BP64" s="548"/>
      <c r="BQ64" s="548"/>
      <c r="BR64" s="548"/>
      <c r="BS64" s="548"/>
      <c r="BT64" s="548"/>
      <c r="BU64" s="548"/>
      <c r="BV64" s="548"/>
      <c r="BW64" s="548"/>
      <c r="BX64" s="548"/>
      <c r="BY64" s="548"/>
      <c r="BZ64" s="548"/>
      <c r="CA64" s="548"/>
      <c r="CB64" s="548"/>
      <c r="CC64" s="548"/>
      <c r="CD64" s="548"/>
      <c r="CE64" s="548"/>
      <c r="CF64" s="548"/>
      <c r="CG64" s="548"/>
      <c r="CH64" s="548"/>
      <c r="CI64" s="548"/>
      <c r="CJ64" s="548"/>
      <c r="CK64" s="548"/>
      <c r="CL64" s="548"/>
      <c r="CM64" s="548"/>
      <c r="CN64" s="548"/>
      <c r="CO64" s="548"/>
      <c r="CP64" s="548"/>
      <c r="CQ64" s="548"/>
      <c r="CR64" s="548"/>
      <c r="CS64" s="548"/>
      <c r="CT64" s="548"/>
      <c r="CU64" s="548"/>
      <c r="CV64" s="548"/>
      <c r="CW64" s="548"/>
      <c r="CX64" s="548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</row>
    <row r="65" spans="1:112">
      <c r="A65" s="550" t="s">
        <v>1155</v>
      </c>
      <c r="B65" s="552">
        <f t="shared" si="324"/>
        <v>1008000</v>
      </c>
      <c r="C65" s="552">
        <f t="shared" ref="C65:C66" si="325">SUM(D65:AA65)</f>
        <v>36000</v>
      </c>
      <c r="D65" s="552">
        <f>Inputs!$E$46</f>
        <v>1500</v>
      </c>
      <c r="E65" s="552">
        <f>Inputs!$E$46</f>
        <v>1500</v>
      </c>
      <c r="F65" s="552">
        <f>Inputs!$E$46</f>
        <v>1500</v>
      </c>
      <c r="G65" s="552">
        <f>Inputs!$E$46</f>
        <v>1500</v>
      </c>
      <c r="H65" s="552">
        <f>Inputs!$E$46</f>
        <v>1500</v>
      </c>
      <c r="I65" s="552">
        <f>Inputs!$E$46</f>
        <v>1500</v>
      </c>
      <c r="J65" s="552">
        <f>Inputs!$E$45</f>
        <v>1500</v>
      </c>
      <c r="K65" s="552">
        <f>Inputs!$E$45</f>
        <v>1500</v>
      </c>
      <c r="L65" s="552">
        <f>Inputs!$E$45</f>
        <v>1500</v>
      </c>
      <c r="M65" s="552">
        <f>Inputs!$E$45</f>
        <v>1500</v>
      </c>
      <c r="N65" s="552">
        <f>Inputs!$E$45</f>
        <v>1500</v>
      </c>
      <c r="O65" s="552">
        <f>Inputs!$E$45</f>
        <v>1500</v>
      </c>
      <c r="P65" s="552">
        <f>Inputs!$E$45</f>
        <v>1500</v>
      </c>
      <c r="Q65" s="552">
        <f>Inputs!$E$45</f>
        <v>1500</v>
      </c>
      <c r="R65" s="552">
        <f>Inputs!$E$45</f>
        <v>1500</v>
      </c>
      <c r="S65" s="552">
        <f>Inputs!$E$45</f>
        <v>1500</v>
      </c>
      <c r="T65" s="552">
        <f>Inputs!$E$45</f>
        <v>1500</v>
      </c>
      <c r="U65" s="552">
        <f>Inputs!$E$45</f>
        <v>1500</v>
      </c>
      <c r="V65" s="552">
        <f>Inputs!$E$45</f>
        <v>1500</v>
      </c>
      <c r="W65" s="552">
        <f>Inputs!$E$45</f>
        <v>1500</v>
      </c>
      <c r="X65" s="552">
        <f>Inputs!$E$45</f>
        <v>1500</v>
      </c>
      <c r="Y65" s="552">
        <f>Inputs!$E$46</f>
        <v>1500</v>
      </c>
      <c r="Z65" s="552">
        <f>Inputs!$E$46</f>
        <v>1500</v>
      </c>
      <c r="AA65" s="552">
        <f>Inputs!$E$46</f>
        <v>1500</v>
      </c>
      <c r="AB65" s="552">
        <f t="shared" ref="AB65:AB66" si="326">SUM(AC65:AZ65)</f>
        <v>36000</v>
      </c>
      <c r="AC65" s="552">
        <f>Inputs!$E$46</f>
        <v>1500</v>
      </c>
      <c r="AD65" s="552">
        <f>Inputs!$E$46</f>
        <v>1500</v>
      </c>
      <c r="AE65" s="552">
        <f>Inputs!$E$46</f>
        <v>1500</v>
      </c>
      <c r="AF65" s="552">
        <f>Inputs!$E$46</f>
        <v>1500</v>
      </c>
      <c r="AG65" s="552">
        <f>Inputs!$E$46</f>
        <v>1500</v>
      </c>
      <c r="AH65" s="552">
        <f>Inputs!$E$46</f>
        <v>1500</v>
      </c>
      <c r="AI65" s="552">
        <f>Inputs!$E$45</f>
        <v>1500</v>
      </c>
      <c r="AJ65" s="552">
        <f>Inputs!$E$45</f>
        <v>1500</v>
      </c>
      <c r="AK65" s="552">
        <f>Inputs!$E$45</f>
        <v>1500</v>
      </c>
      <c r="AL65" s="552">
        <f>Inputs!$E$45</f>
        <v>1500</v>
      </c>
      <c r="AM65" s="552">
        <f>Inputs!$E$45</f>
        <v>1500</v>
      </c>
      <c r="AN65" s="552">
        <f>Inputs!$E$45</f>
        <v>1500</v>
      </c>
      <c r="AO65" s="552">
        <f>Inputs!$E$45</f>
        <v>1500</v>
      </c>
      <c r="AP65" s="552">
        <f>Inputs!$E$45</f>
        <v>1500</v>
      </c>
      <c r="AQ65" s="552">
        <f>Inputs!$E$45</f>
        <v>1500</v>
      </c>
      <c r="AR65" s="552">
        <f>Inputs!$E$45</f>
        <v>1500</v>
      </c>
      <c r="AS65" s="552">
        <f>Inputs!$E$45</f>
        <v>1500</v>
      </c>
      <c r="AT65" s="552">
        <f>Inputs!$E$45</f>
        <v>1500</v>
      </c>
      <c r="AU65" s="552">
        <f>Inputs!$E$45</f>
        <v>1500</v>
      </c>
      <c r="AV65" s="552">
        <f>Inputs!$E$45</f>
        <v>1500</v>
      </c>
      <c r="AW65" s="552">
        <f>Inputs!$E$45</f>
        <v>1500</v>
      </c>
      <c r="AX65" s="552">
        <f>Inputs!$E$46</f>
        <v>1500</v>
      </c>
      <c r="AY65" s="552">
        <f>Inputs!$E$46</f>
        <v>1500</v>
      </c>
      <c r="AZ65" s="552">
        <f>Inputs!$E$46</f>
        <v>1500</v>
      </c>
      <c r="BA65" s="552">
        <f t="shared" ref="BA65:BA66" si="327">SUM(BB65:BY65)</f>
        <v>36000</v>
      </c>
      <c r="BB65" s="552">
        <f>Inputs!$E$46</f>
        <v>1500</v>
      </c>
      <c r="BC65" s="552">
        <f>Inputs!$E$46</f>
        <v>1500</v>
      </c>
      <c r="BD65" s="552">
        <f>Inputs!$E$46</f>
        <v>1500</v>
      </c>
      <c r="BE65" s="552">
        <f>Inputs!$E$46</f>
        <v>1500</v>
      </c>
      <c r="BF65" s="552">
        <f>Inputs!$E$46</f>
        <v>1500</v>
      </c>
      <c r="BG65" s="552">
        <f>Inputs!$E$46</f>
        <v>1500</v>
      </c>
      <c r="BH65" s="552">
        <f>Inputs!$E$46</f>
        <v>1500</v>
      </c>
      <c r="BI65" s="552">
        <f>Inputs!$E$46</f>
        <v>1500</v>
      </c>
      <c r="BJ65" s="552">
        <f>Inputs!$E$46</f>
        <v>1500</v>
      </c>
      <c r="BK65" s="552">
        <f>Inputs!$E$46</f>
        <v>1500</v>
      </c>
      <c r="BL65" s="552">
        <f>Inputs!$E$46</f>
        <v>1500</v>
      </c>
      <c r="BM65" s="552">
        <f>Inputs!$E$46</f>
        <v>1500</v>
      </c>
      <c r="BN65" s="552">
        <f>Inputs!$E$46</f>
        <v>1500</v>
      </c>
      <c r="BO65" s="552">
        <f>Inputs!$E$46</f>
        <v>1500</v>
      </c>
      <c r="BP65" s="552">
        <f>Inputs!$E$46</f>
        <v>1500</v>
      </c>
      <c r="BQ65" s="552">
        <f>Inputs!$E$46</f>
        <v>1500</v>
      </c>
      <c r="BR65" s="552">
        <f>Inputs!$E$46</f>
        <v>1500</v>
      </c>
      <c r="BS65" s="552">
        <f>Inputs!$E$46</f>
        <v>1500</v>
      </c>
      <c r="BT65" s="552">
        <f>Inputs!$E$46</f>
        <v>1500</v>
      </c>
      <c r="BU65" s="552">
        <f>Inputs!$E$46</f>
        <v>1500</v>
      </c>
      <c r="BV65" s="552">
        <f>Inputs!$E$46</f>
        <v>1500</v>
      </c>
      <c r="BW65" s="552">
        <f>Inputs!$E$46</f>
        <v>1500</v>
      </c>
      <c r="BX65" s="552">
        <f>Inputs!$E$46</f>
        <v>1500</v>
      </c>
      <c r="BY65" s="552">
        <f>Inputs!$E$46</f>
        <v>1500</v>
      </c>
      <c r="BZ65" s="552">
        <f t="shared" ref="BZ65:BZ66" si="328">SUM(CA65:CX65)</f>
        <v>36000</v>
      </c>
      <c r="CA65" s="552">
        <f>Inputs!$E$46</f>
        <v>1500</v>
      </c>
      <c r="CB65" s="552">
        <f>Inputs!$E$46</f>
        <v>1500</v>
      </c>
      <c r="CC65" s="552">
        <f>Inputs!$E$46</f>
        <v>1500</v>
      </c>
      <c r="CD65" s="552">
        <f>Inputs!$E$46</f>
        <v>1500</v>
      </c>
      <c r="CE65" s="552">
        <f>Inputs!$E$46</f>
        <v>1500</v>
      </c>
      <c r="CF65" s="552">
        <f>Inputs!$E$46</f>
        <v>1500</v>
      </c>
      <c r="CG65" s="552">
        <f>Inputs!$E$45</f>
        <v>1500</v>
      </c>
      <c r="CH65" s="552">
        <f>Inputs!$E$45</f>
        <v>1500</v>
      </c>
      <c r="CI65" s="552">
        <f>Inputs!$E$45</f>
        <v>1500</v>
      </c>
      <c r="CJ65" s="552">
        <f>Inputs!$E$45</f>
        <v>1500</v>
      </c>
      <c r="CK65" s="552">
        <f>Inputs!$E$45</f>
        <v>1500</v>
      </c>
      <c r="CL65" s="552">
        <f>Inputs!$E$45</f>
        <v>1500</v>
      </c>
      <c r="CM65" s="552">
        <f>Inputs!$E$45</f>
        <v>1500</v>
      </c>
      <c r="CN65" s="552">
        <f>Inputs!$E$45</f>
        <v>1500</v>
      </c>
      <c r="CO65" s="552">
        <f>Inputs!$E$45</f>
        <v>1500</v>
      </c>
      <c r="CP65" s="552">
        <f>Inputs!$E$45</f>
        <v>1500</v>
      </c>
      <c r="CQ65" s="552">
        <f>Inputs!$E$45</f>
        <v>1500</v>
      </c>
      <c r="CR65" s="552">
        <f>Inputs!$E$45</f>
        <v>1500</v>
      </c>
      <c r="CS65" s="552">
        <f>Inputs!$E$45</f>
        <v>1500</v>
      </c>
      <c r="CT65" s="552">
        <f>Inputs!$E$45</f>
        <v>1500</v>
      </c>
      <c r="CU65" s="552">
        <f>Inputs!$E$45</f>
        <v>1500</v>
      </c>
      <c r="CV65" s="552">
        <f>Inputs!$E$46</f>
        <v>1500</v>
      </c>
      <c r="CW65" s="552">
        <f>Inputs!$E$46</f>
        <v>1500</v>
      </c>
      <c r="CX65" s="552">
        <f>Inputs!$E$46</f>
        <v>1500</v>
      </c>
      <c r="CY65" s="129"/>
      <c r="CZ65" s="129"/>
      <c r="DA65" s="129"/>
      <c r="DB65" s="129"/>
      <c r="DC65" s="129"/>
      <c r="DD65" s="129"/>
      <c r="DE65" s="129"/>
      <c r="DF65" s="129"/>
      <c r="DG65" s="129"/>
      <c r="DH65" s="129"/>
    </row>
    <row r="66" spans="1:112">
      <c r="A66" s="550" t="s">
        <v>1144</v>
      </c>
      <c r="B66" s="552">
        <f t="shared" si="324"/>
        <v>-219173.67110407766</v>
      </c>
      <c r="C66" s="552">
        <f t="shared" si="325"/>
        <v>-7807.1596224570148</v>
      </c>
      <c r="D66" s="552">
        <f t="shared" ref="D66:AA66" si="329">0.1*D63*-1</f>
        <v>-188.47988892861579</v>
      </c>
      <c r="E66" s="552">
        <f t="shared" si="329"/>
        <v>-188.47988892861579</v>
      </c>
      <c r="F66" s="552">
        <f t="shared" si="329"/>
        <v>-188.47988892861579</v>
      </c>
      <c r="G66" s="552">
        <f t="shared" si="329"/>
        <v>-150.79308530613099</v>
      </c>
      <c r="H66" s="552">
        <f t="shared" si="329"/>
        <v>-113.09481397959821</v>
      </c>
      <c r="I66" s="552">
        <f t="shared" si="329"/>
        <v>-150.79308530613099</v>
      </c>
      <c r="J66" s="552">
        <f t="shared" si="329"/>
        <v>-188.47988892861579</v>
      </c>
      <c r="K66" s="552">
        <f t="shared" si="329"/>
        <v>-188.47988892861579</v>
      </c>
      <c r="L66" s="552">
        <f t="shared" si="329"/>
        <v>-290.46660624723563</v>
      </c>
      <c r="M66" s="552">
        <f t="shared" si="329"/>
        <v>-350.41378517457042</v>
      </c>
      <c r="N66" s="552">
        <f t="shared" si="329"/>
        <v>-425.5787904474289</v>
      </c>
      <c r="O66" s="552">
        <f t="shared" si="329"/>
        <v>-516.45714472854002</v>
      </c>
      <c r="P66" s="552">
        <f t="shared" si="329"/>
        <v>-532.89416349208932</v>
      </c>
      <c r="Q66" s="552">
        <f t="shared" si="329"/>
        <v>-487.21761081073913</v>
      </c>
      <c r="R66" s="552">
        <f t="shared" si="329"/>
        <v>-579.53461395569354</v>
      </c>
      <c r="S66" s="552">
        <f t="shared" si="329"/>
        <v>-566.96512901886172</v>
      </c>
      <c r="T66" s="552">
        <f t="shared" si="329"/>
        <v>-375.56293853219699</v>
      </c>
      <c r="U66" s="552">
        <f t="shared" si="329"/>
        <v>-360.32434060553402</v>
      </c>
      <c r="V66" s="552">
        <f t="shared" si="329"/>
        <v>-381.33518165759727</v>
      </c>
      <c r="W66" s="552">
        <f t="shared" si="329"/>
        <v>-376.9842061025401</v>
      </c>
      <c r="X66" s="552">
        <f t="shared" si="329"/>
        <v>-339.28444193879466</v>
      </c>
      <c r="Y66" s="552">
        <f t="shared" si="329"/>
        <v>-339.28444193879466</v>
      </c>
      <c r="Z66" s="552">
        <f t="shared" si="329"/>
        <v>-301.58617061226198</v>
      </c>
      <c r="AA66" s="552">
        <f t="shared" si="329"/>
        <v>-226.18962795919643</v>
      </c>
      <c r="AB66" s="552">
        <f t="shared" si="326"/>
        <v>-7807.1596224570148</v>
      </c>
      <c r="AC66" s="552">
        <f t="shared" ref="AC66:AZ66" si="330">0.1*AC63*-1</f>
        <v>-188.47988892861579</v>
      </c>
      <c r="AD66" s="552">
        <f t="shared" si="330"/>
        <v>-188.47988892861579</v>
      </c>
      <c r="AE66" s="552">
        <f t="shared" si="330"/>
        <v>-188.47988892861579</v>
      </c>
      <c r="AF66" s="552">
        <f t="shared" si="330"/>
        <v>-150.79308530613099</v>
      </c>
      <c r="AG66" s="552">
        <f t="shared" si="330"/>
        <v>-113.09481397959821</v>
      </c>
      <c r="AH66" s="552">
        <f t="shared" si="330"/>
        <v>-150.79308530613099</v>
      </c>
      <c r="AI66" s="552">
        <f t="shared" si="330"/>
        <v>-188.47988892861579</v>
      </c>
      <c r="AJ66" s="552">
        <f t="shared" si="330"/>
        <v>-188.47988892861579</v>
      </c>
      <c r="AK66" s="552">
        <f t="shared" si="330"/>
        <v>-290.46660624723563</v>
      </c>
      <c r="AL66" s="552">
        <f t="shared" si="330"/>
        <v>-350.41378517457042</v>
      </c>
      <c r="AM66" s="552">
        <f t="shared" si="330"/>
        <v>-425.5787904474289</v>
      </c>
      <c r="AN66" s="552">
        <f t="shared" si="330"/>
        <v>-516.45714472854002</v>
      </c>
      <c r="AO66" s="552">
        <f t="shared" si="330"/>
        <v>-532.89416349208932</v>
      </c>
      <c r="AP66" s="552">
        <f t="shared" si="330"/>
        <v>-487.21761081073913</v>
      </c>
      <c r="AQ66" s="552">
        <f t="shared" si="330"/>
        <v>-579.53461395569354</v>
      </c>
      <c r="AR66" s="552">
        <f t="shared" si="330"/>
        <v>-566.96512901886172</v>
      </c>
      <c r="AS66" s="552">
        <f t="shared" si="330"/>
        <v>-375.56293853219699</v>
      </c>
      <c r="AT66" s="552">
        <f t="shared" si="330"/>
        <v>-360.32434060553402</v>
      </c>
      <c r="AU66" s="552">
        <f t="shared" si="330"/>
        <v>-381.33518165759727</v>
      </c>
      <c r="AV66" s="552">
        <f t="shared" si="330"/>
        <v>-376.9842061025401</v>
      </c>
      <c r="AW66" s="552">
        <f t="shared" si="330"/>
        <v>-339.28444193879466</v>
      </c>
      <c r="AX66" s="552">
        <f t="shared" si="330"/>
        <v>-339.28444193879466</v>
      </c>
      <c r="AY66" s="552">
        <f t="shared" si="330"/>
        <v>-301.58617061226198</v>
      </c>
      <c r="AZ66" s="552">
        <f t="shared" si="330"/>
        <v>-226.18962795919643</v>
      </c>
      <c r="BA66" s="552">
        <f t="shared" si="327"/>
        <v>-7807.1596224570148</v>
      </c>
      <c r="BB66" s="552">
        <f t="shared" ref="BB66:BY66" si="331">0.1*BB63*-1</f>
        <v>-188.47988892861579</v>
      </c>
      <c r="BC66" s="552">
        <f t="shared" si="331"/>
        <v>-188.47988892861579</v>
      </c>
      <c r="BD66" s="552">
        <f t="shared" si="331"/>
        <v>-188.47988892861579</v>
      </c>
      <c r="BE66" s="552">
        <f t="shared" si="331"/>
        <v>-150.79308530613099</v>
      </c>
      <c r="BF66" s="552">
        <f t="shared" si="331"/>
        <v>-113.09481397959821</v>
      </c>
      <c r="BG66" s="552">
        <f t="shared" si="331"/>
        <v>-150.79308530613099</v>
      </c>
      <c r="BH66" s="552">
        <f t="shared" si="331"/>
        <v>-188.47988892861579</v>
      </c>
      <c r="BI66" s="552">
        <f t="shared" si="331"/>
        <v>-188.47988892861579</v>
      </c>
      <c r="BJ66" s="552">
        <f t="shared" si="331"/>
        <v>-290.46660624723563</v>
      </c>
      <c r="BK66" s="552">
        <f t="shared" si="331"/>
        <v>-350.41378517457042</v>
      </c>
      <c r="BL66" s="552">
        <f t="shared" si="331"/>
        <v>-425.5787904474289</v>
      </c>
      <c r="BM66" s="552">
        <f t="shared" si="331"/>
        <v>-516.45714472854002</v>
      </c>
      <c r="BN66" s="552">
        <f t="shared" si="331"/>
        <v>-532.89416349208932</v>
      </c>
      <c r="BO66" s="552">
        <f t="shared" si="331"/>
        <v>-487.21761081073913</v>
      </c>
      <c r="BP66" s="552">
        <f t="shared" si="331"/>
        <v>-579.53461395569354</v>
      </c>
      <c r="BQ66" s="552">
        <f t="shared" si="331"/>
        <v>-566.96512901886172</v>
      </c>
      <c r="BR66" s="552">
        <f t="shared" si="331"/>
        <v>-375.56293853219699</v>
      </c>
      <c r="BS66" s="552">
        <f t="shared" si="331"/>
        <v>-360.32434060553402</v>
      </c>
      <c r="BT66" s="552">
        <f t="shared" si="331"/>
        <v>-381.33518165759727</v>
      </c>
      <c r="BU66" s="552">
        <f t="shared" si="331"/>
        <v>-376.9842061025401</v>
      </c>
      <c r="BV66" s="552">
        <f t="shared" si="331"/>
        <v>-339.28444193879466</v>
      </c>
      <c r="BW66" s="552">
        <f t="shared" si="331"/>
        <v>-339.28444193879466</v>
      </c>
      <c r="BX66" s="552">
        <f t="shared" si="331"/>
        <v>-301.58617061226198</v>
      </c>
      <c r="BY66" s="552">
        <f t="shared" si="331"/>
        <v>-226.18962795919643</v>
      </c>
      <c r="BZ66" s="552">
        <f t="shared" si="328"/>
        <v>-7950.4600412773289</v>
      </c>
      <c r="CA66" s="552">
        <f t="shared" ref="CA66:CX66" si="332">0.1*CA63*-1</f>
        <v>-188.47988892861579</v>
      </c>
      <c r="CB66" s="552">
        <f t="shared" si="332"/>
        <v>-188.47988892861579</v>
      </c>
      <c r="CC66" s="552">
        <f t="shared" si="332"/>
        <v>-188.47988892861579</v>
      </c>
      <c r="CD66" s="552">
        <f t="shared" si="332"/>
        <v>-150.79308530613099</v>
      </c>
      <c r="CE66" s="552">
        <f t="shared" si="332"/>
        <v>-113.09481397959821</v>
      </c>
      <c r="CF66" s="552">
        <f t="shared" si="332"/>
        <v>-150.79308530613099</v>
      </c>
      <c r="CG66" s="552">
        <f t="shared" si="332"/>
        <v>-188.47988892861579</v>
      </c>
      <c r="CH66" s="552">
        <f t="shared" si="332"/>
        <v>-188.47988892861579</v>
      </c>
      <c r="CI66" s="552">
        <f t="shared" si="332"/>
        <v>-290.46660624723563</v>
      </c>
      <c r="CJ66" s="552">
        <f t="shared" si="332"/>
        <v>-350.41378517457042</v>
      </c>
      <c r="CK66" s="552">
        <f t="shared" si="332"/>
        <v>-425.5787904474289</v>
      </c>
      <c r="CL66" s="552">
        <f t="shared" si="332"/>
        <v>-516.45714472854002</v>
      </c>
      <c r="CM66" s="552">
        <f t="shared" si="332"/>
        <v>-546.16275873793438</v>
      </c>
      <c r="CN66" s="552">
        <f t="shared" si="332"/>
        <v>-499.15929924336746</v>
      </c>
      <c r="CO66" s="552">
        <f t="shared" si="332"/>
        <v>-594.13001092890613</v>
      </c>
      <c r="CP66" s="552">
        <f t="shared" si="332"/>
        <v>-581.5605259920743</v>
      </c>
      <c r="CQ66" s="552">
        <f t="shared" si="332"/>
        <v>-384.85091842424129</v>
      </c>
      <c r="CR66" s="552">
        <f t="shared" si="332"/>
        <v>-370.93917476787038</v>
      </c>
      <c r="CS66" s="552">
        <f t="shared" si="332"/>
        <v>-394.60377690344239</v>
      </c>
      <c r="CT66" s="552">
        <f t="shared" si="332"/>
        <v>-390.25280134838522</v>
      </c>
      <c r="CU66" s="552">
        <f t="shared" si="332"/>
        <v>-351.2261303714231</v>
      </c>
      <c r="CV66" s="552">
        <f t="shared" si="332"/>
        <v>-351.2261303714231</v>
      </c>
      <c r="CW66" s="552">
        <f t="shared" si="332"/>
        <v>-312.20100477459835</v>
      </c>
      <c r="CX66" s="552">
        <f t="shared" si="332"/>
        <v>-234.1507535809487</v>
      </c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</row>
    <row r="67" spans="1:112" ht="15.75" thickBot="1">
      <c r="A67" s="553" t="s">
        <v>1156</v>
      </c>
      <c r="B67" s="552">
        <f t="shared" si="324"/>
        <v>1853034.7315308447</v>
      </c>
      <c r="C67" s="554">
        <f t="shared" ref="C67:AH67" si="333">C58-C63-C65-C66</f>
        <v>72220.656290113329</v>
      </c>
      <c r="D67" s="554">
        <f t="shared" si="333"/>
        <v>1724.5940622133339</v>
      </c>
      <c r="E67" s="554">
        <f t="shared" si="333"/>
        <v>1449.6291531855186</v>
      </c>
      <c r="F67" s="554">
        <f t="shared" si="333"/>
        <v>1449.6291531855186</v>
      </c>
      <c r="G67" s="554">
        <f t="shared" si="333"/>
        <v>1651.3256037381918</v>
      </c>
      <c r="H67" s="554">
        <f t="shared" si="333"/>
        <v>1990.6100456769868</v>
      </c>
      <c r="I67" s="554">
        <f t="shared" si="333"/>
        <v>1788.8103857878816</v>
      </c>
      <c r="J67" s="554">
        <f t="shared" si="333"/>
        <v>1587.1108318541646</v>
      </c>
      <c r="K67" s="554">
        <f t="shared" si="333"/>
        <v>3599.560522931667</v>
      </c>
      <c r="L67" s="554">
        <f t="shared" si="333"/>
        <v>3644.0626795782641</v>
      </c>
      <c r="M67" s="554">
        <f t="shared" si="333"/>
        <v>4066.8858968899081</v>
      </c>
      <c r="N67" s="554">
        <f t="shared" si="333"/>
        <v>3802.8853253682037</v>
      </c>
      <c r="O67" s="554">
        <f t="shared" si="333"/>
        <v>2847.4969064790348</v>
      </c>
      <c r="P67" s="554">
        <f t="shared" si="333"/>
        <v>2562.0877769659191</v>
      </c>
      <c r="Q67" s="554">
        <f t="shared" si="333"/>
        <v>3110.6527117392429</v>
      </c>
      <c r="R67" s="554">
        <f t="shared" si="333"/>
        <v>2142.323722793481</v>
      </c>
      <c r="S67" s="554">
        <f t="shared" si="333"/>
        <v>2117.9238022912864</v>
      </c>
      <c r="T67" s="554">
        <f t="shared" si="333"/>
        <v>3840.5435166712696</v>
      </c>
      <c r="U67" s="554">
        <f t="shared" si="333"/>
        <v>4115.2161829449169</v>
      </c>
      <c r="V67" s="554">
        <f t="shared" si="333"/>
        <v>4476.0442651950207</v>
      </c>
      <c r="W67" s="554">
        <f t="shared" si="333"/>
        <v>4927.6527362680445</v>
      </c>
      <c r="X67" s="554">
        <f t="shared" si="333"/>
        <v>4854.5009226642451</v>
      </c>
      <c r="Y67" s="554">
        <f t="shared" si="333"/>
        <v>4029.6015405092421</v>
      </c>
      <c r="Z67" s="554">
        <f t="shared" si="333"/>
        <v>3956.4362913705313</v>
      </c>
      <c r="AA67" s="554">
        <f t="shared" si="333"/>
        <v>2485.0722538114496</v>
      </c>
      <c r="AB67" s="554">
        <f t="shared" si="333"/>
        <v>54527.269383230268</v>
      </c>
      <c r="AC67" s="554">
        <f t="shared" si="333"/>
        <v>1460.9210156050794</v>
      </c>
      <c r="AD67" s="554">
        <f t="shared" si="333"/>
        <v>1201.0191101618575</v>
      </c>
      <c r="AE67" s="554">
        <f t="shared" si="333"/>
        <v>1201.0191101618575</v>
      </c>
      <c r="AF67" s="554">
        <f t="shared" si="333"/>
        <v>1410.2507030515101</v>
      </c>
      <c r="AG67" s="554">
        <f t="shared" si="333"/>
        <v>1705.762634771288</v>
      </c>
      <c r="AH67" s="554">
        <f t="shared" si="333"/>
        <v>1449.9195404374952</v>
      </c>
      <c r="AI67" s="554">
        <f t="shared" ref="AI67:BN67" si="334">AI58-AI63-AI65-AI66</f>
        <v>1144.9355814437395</v>
      </c>
      <c r="AJ67" s="554">
        <f t="shared" si="334"/>
        <v>2354.12913864457</v>
      </c>
      <c r="AK67" s="554">
        <f t="shared" si="334"/>
        <v>2138.9158273124217</v>
      </c>
      <c r="AL67" s="554">
        <f t="shared" si="334"/>
        <v>2322.3400146266172</v>
      </c>
      <c r="AM67" s="554">
        <f t="shared" si="334"/>
        <v>1955.6822660648747</v>
      </c>
      <c r="AN67" s="554">
        <f t="shared" si="334"/>
        <v>1056.250777251955</v>
      </c>
      <c r="AO67" s="554">
        <f t="shared" si="334"/>
        <v>2525.9854391615854</v>
      </c>
      <c r="AP67" s="554">
        <f t="shared" si="334"/>
        <v>2566.3759673764321</v>
      </c>
      <c r="AQ67" s="554">
        <f t="shared" si="334"/>
        <v>1394.9180939301118</v>
      </c>
      <c r="AR67" s="554">
        <f t="shared" si="334"/>
        <v>1384.9332733706074</v>
      </c>
      <c r="AS67" s="554">
        <f t="shared" si="334"/>
        <v>3107.5529877505905</v>
      </c>
      <c r="AT67" s="554">
        <f t="shared" si="334"/>
        <v>3510.0712122933533</v>
      </c>
      <c r="AU67" s="554">
        <f t="shared" si="334"/>
        <v>3824.3575103434864</v>
      </c>
      <c r="AV67" s="554">
        <f t="shared" si="334"/>
        <v>4089.2703880004719</v>
      </c>
      <c r="AW67" s="554">
        <f t="shared" si="334"/>
        <v>4058.7599170527083</v>
      </c>
      <c r="AX67" s="554">
        <f t="shared" si="334"/>
        <v>3319.1080250282503</v>
      </c>
      <c r="AY67" s="554">
        <f t="shared" si="334"/>
        <v>3352.9484748442724</v>
      </c>
      <c r="AZ67" s="554">
        <f t="shared" si="334"/>
        <v>1991.8423745451419</v>
      </c>
      <c r="BA67" s="554">
        <f t="shared" si="334"/>
        <v>47484.83163009394</v>
      </c>
      <c r="BB67" s="554">
        <f t="shared" si="334"/>
        <v>1700.3020690767962</v>
      </c>
      <c r="BC67" s="554">
        <f t="shared" si="334"/>
        <v>1426.7211159786657</v>
      </c>
      <c r="BD67" s="554">
        <f t="shared" si="334"/>
        <v>1426.7211159786657</v>
      </c>
      <c r="BE67" s="554">
        <f t="shared" si="334"/>
        <v>1629.1132541465988</v>
      </c>
      <c r="BF67" s="554">
        <f t="shared" si="334"/>
        <v>1968.3976960853938</v>
      </c>
      <c r="BG67" s="554">
        <f t="shared" si="334"/>
        <v>1765.9023485810287</v>
      </c>
      <c r="BH67" s="554">
        <f t="shared" si="334"/>
        <v>1144.9355814437395</v>
      </c>
      <c r="BI67" s="554">
        <f t="shared" si="334"/>
        <v>1969.9843247443605</v>
      </c>
      <c r="BJ67" s="554">
        <f t="shared" si="334"/>
        <v>1684.5042989586677</v>
      </c>
      <c r="BK67" s="554">
        <f t="shared" si="334"/>
        <v>1795.6336065068413</v>
      </c>
      <c r="BL67" s="554">
        <f t="shared" si="334"/>
        <v>1397.9931280557028</v>
      </c>
      <c r="BM67" s="554">
        <f t="shared" si="334"/>
        <v>506.71426927107336</v>
      </c>
      <c r="BN67" s="554">
        <f t="shared" si="334"/>
        <v>1814.6821481025499</v>
      </c>
      <c r="BO67" s="554">
        <f t="shared" ref="BO67:CT67" si="335">BO58-BO63-BO65-BO66</f>
        <v>1892.1425209091235</v>
      </c>
      <c r="BP67" s="554">
        <f t="shared" si="335"/>
        <v>754.74513197697468</v>
      </c>
      <c r="BQ67" s="554">
        <f t="shared" si="335"/>
        <v>757.07132991657227</v>
      </c>
      <c r="BR67" s="554">
        <f t="shared" si="335"/>
        <v>2479.6910442965554</v>
      </c>
      <c r="BS67" s="554">
        <f t="shared" si="335"/>
        <v>2855.6721845190359</v>
      </c>
      <c r="BT67" s="554">
        <f t="shared" si="335"/>
        <v>3119.6200958173026</v>
      </c>
      <c r="BU67" s="554">
        <f t="shared" si="335"/>
        <v>3361.957563708138</v>
      </c>
      <c r="BV67" s="554">
        <f t="shared" si="335"/>
        <v>3368.4279276025245</v>
      </c>
      <c r="BW67" s="554">
        <f t="shared" si="335"/>
        <v>3319.1080250282503</v>
      </c>
      <c r="BX67" s="554">
        <f t="shared" si="335"/>
        <v>3352.9484748442724</v>
      </c>
      <c r="BY67" s="554">
        <f t="shared" si="335"/>
        <v>1991.8423745451419</v>
      </c>
      <c r="BZ67" s="554">
        <f t="shared" si="335"/>
        <v>72363.956708933649</v>
      </c>
      <c r="CA67" s="554">
        <f t="shared" si="335"/>
        <v>1724.5940622133339</v>
      </c>
      <c r="CB67" s="554">
        <f t="shared" si="335"/>
        <v>1449.6291531855186</v>
      </c>
      <c r="CC67" s="554">
        <f t="shared" si="335"/>
        <v>1449.6291531855186</v>
      </c>
      <c r="CD67" s="554">
        <f t="shared" si="335"/>
        <v>1651.3256037381918</v>
      </c>
      <c r="CE67" s="554">
        <f t="shared" si="335"/>
        <v>1990.6100456769868</v>
      </c>
      <c r="CF67" s="554">
        <f t="shared" si="335"/>
        <v>1788.8103857878816</v>
      </c>
      <c r="CG67" s="554">
        <f t="shared" si="335"/>
        <v>1587.1108318541646</v>
      </c>
      <c r="CH67" s="554">
        <f t="shared" si="335"/>
        <v>3599.560522931667</v>
      </c>
      <c r="CI67" s="554">
        <f t="shared" si="335"/>
        <v>3644.0626795782641</v>
      </c>
      <c r="CJ67" s="554">
        <f t="shared" si="335"/>
        <v>4066.8858968899081</v>
      </c>
      <c r="CK67" s="554">
        <f t="shared" si="335"/>
        <v>3802.8853253682037</v>
      </c>
      <c r="CL67" s="554">
        <f t="shared" si="335"/>
        <v>2847.4969064790348</v>
      </c>
      <c r="CM67" s="554">
        <f t="shared" si="335"/>
        <v>2442.6704197533136</v>
      </c>
      <c r="CN67" s="554">
        <f t="shared" si="335"/>
        <v>3003.177515845588</v>
      </c>
      <c r="CO67" s="554">
        <f t="shared" si="335"/>
        <v>2010.9651500345683</v>
      </c>
      <c r="CP67" s="554">
        <f t="shared" si="335"/>
        <v>1986.5652295323739</v>
      </c>
      <c r="CQ67" s="554">
        <f t="shared" si="335"/>
        <v>3756.9516976428704</v>
      </c>
      <c r="CR67" s="554">
        <f t="shared" si="335"/>
        <v>4019.6826754838899</v>
      </c>
      <c r="CS67" s="554">
        <f t="shared" si="335"/>
        <v>4356.626907982416</v>
      </c>
      <c r="CT67" s="554">
        <f t="shared" si="335"/>
        <v>4808.235379055438</v>
      </c>
      <c r="CU67" s="554">
        <f t="shared" ref="CU67:CX67" si="336">CU58-CU63-CU65-CU66</f>
        <v>4747.0257267705883</v>
      </c>
      <c r="CV67" s="554">
        <f t="shared" si="336"/>
        <v>3922.1263446155854</v>
      </c>
      <c r="CW67" s="554">
        <f t="shared" si="336"/>
        <v>3860.9027839095047</v>
      </c>
      <c r="CX67" s="554">
        <f t="shared" si="336"/>
        <v>2790.7697129248859</v>
      </c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</row>
    <row r="68" spans="1:112">
      <c r="A68" s="553"/>
      <c r="B68" s="553"/>
      <c r="C68" s="553"/>
      <c r="D68" s="553"/>
      <c r="E68" s="553"/>
      <c r="F68" s="553"/>
      <c r="G68" s="553"/>
      <c r="H68" s="553"/>
      <c r="I68" s="553"/>
      <c r="J68" s="553"/>
      <c r="K68" s="553"/>
      <c r="L68" s="553"/>
      <c r="M68" s="553"/>
      <c r="N68" s="553"/>
      <c r="O68" s="553"/>
      <c r="P68" s="553"/>
      <c r="Q68" s="553"/>
      <c r="R68" s="553"/>
      <c r="S68" s="553"/>
      <c r="T68" s="553"/>
      <c r="U68" s="553"/>
      <c r="V68" s="553"/>
      <c r="W68" s="553"/>
      <c r="X68" s="553"/>
      <c r="Y68" s="553"/>
      <c r="Z68" s="553"/>
      <c r="AA68" s="553"/>
      <c r="AB68" s="553"/>
      <c r="AC68" s="553"/>
      <c r="AD68" s="553"/>
      <c r="AE68" s="553"/>
      <c r="AF68" s="553"/>
      <c r="AG68" s="553"/>
      <c r="AH68" s="553"/>
      <c r="AI68" s="553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3"/>
      <c r="AU68" s="553"/>
      <c r="AV68" s="553"/>
      <c r="AW68" s="553"/>
      <c r="AX68" s="553"/>
      <c r="AY68" s="553"/>
      <c r="AZ68" s="553"/>
      <c r="BA68" s="553"/>
      <c r="BB68" s="553"/>
      <c r="BC68" s="553"/>
      <c r="BD68" s="553"/>
      <c r="BE68" s="553"/>
      <c r="BF68" s="553"/>
      <c r="BG68" s="553"/>
      <c r="BH68" s="553"/>
      <c r="BI68" s="553"/>
      <c r="BJ68" s="553"/>
      <c r="BK68" s="553"/>
      <c r="BL68" s="553"/>
      <c r="BM68" s="553"/>
      <c r="BN68" s="553"/>
      <c r="BO68" s="553"/>
      <c r="BP68" s="553"/>
      <c r="BQ68" s="553"/>
      <c r="BR68" s="553"/>
      <c r="BS68" s="553"/>
      <c r="BT68" s="553"/>
      <c r="BU68" s="553"/>
      <c r="BV68" s="553"/>
      <c r="BW68" s="553"/>
      <c r="BX68" s="553"/>
      <c r="BY68" s="553"/>
      <c r="BZ68" s="553"/>
      <c r="CA68" s="553"/>
      <c r="CB68" s="553"/>
      <c r="CC68" s="553"/>
      <c r="CD68" s="553"/>
      <c r="CE68" s="553"/>
      <c r="CF68" s="553"/>
      <c r="CG68" s="553"/>
      <c r="CH68" s="553"/>
      <c r="CI68" s="553"/>
      <c r="CJ68" s="553"/>
      <c r="CK68" s="553"/>
      <c r="CL68" s="553"/>
      <c r="CM68" s="553"/>
      <c r="CN68" s="553"/>
      <c r="CO68" s="553"/>
      <c r="CP68" s="553"/>
      <c r="CQ68" s="553"/>
      <c r="CR68" s="553"/>
      <c r="CS68" s="553"/>
      <c r="CT68" s="553"/>
      <c r="CU68" s="553"/>
      <c r="CV68" s="553"/>
      <c r="CW68" s="553"/>
      <c r="CX68" s="553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</row>
    <row r="69" spans="1:112">
      <c r="A69" s="556" t="s">
        <v>1197</v>
      </c>
      <c r="B69" s="557"/>
      <c r="C69" s="557"/>
      <c r="D69" s="557"/>
      <c r="E69" s="557"/>
      <c r="F69" s="557"/>
      <c r="G69" s="557"/>
      <c r="H69" s="557"/>
      <c r="I69" s="557"/>
      <c r="J69" s="557"/>
      <c r="K69" s="557"/>
      <c r="L69" s="557"/>
      <c r="M69" s="557"/>
      <c r="N69" s="557"/>
      <c r="O69" s="557"/>
      <c r="P69" s="557"/>
      <c r="Q69" s="557"/>
      <c r="R69" s="557"/>
      <c r="S69" s="557"/>
      <c r="T69" s="557"/>
      <c r="U69" s="557"/>
      <c r="V69" s="557"/>
      <c r="W69" s="557"/>
      <c r="X69" s="557"/>
      <c r="Y69" s="557"/>
      <c r="Z69" s="557"/>
      <c r="AA69" s="557"/>
      <c r="AB69" s="557"/>
      <c r="AC69" s="557"/>
      <c r="AD69" s="557"/>
      <c r="AE69" s="557"/>
      <c r="AF69" s="557"/>
      <c r="AG69" s="557"/>
      <c r="AH69" s="557"/>
      <c r="AI69" s="557"/>
      <c r="AJ69" s="557"/>
      <c r="AK69" s="557"/>
      <c r="AL69" s="557"/>
      <c r="AM69" s="557"/>
      <c r="AN69" s="557"/>
      <c r="AO69" s="557"/>
      <c r="AP69" s="557"/>
      <c r="AQ69" s="557"/>
      <c r="AR69" s="557"/>
      <c r="AS69" s="557"/>
      <c r="AT69" s="557"/>
      <c r="AU69" s="557"/>
      <c r="AV69" s="557"/>
      <c r="AW69" s="557"/>
      <c r="AX69" s="557"/>
      <c r="AY69" s="557"/>
      <c r="AZ69" s="557"/>
      <c r="BA69" s="557"/>
      <c r="BB69" s="557"/>
      <c r="BC69" s="557"/>
      <c r="BD69" s="557"/>
      <c r="BE69" s="557"/>
      <c r="BF69" s="557"/>
      <c r="BG69" s="557"/>
      <c r="BH69" s="557"/>
      <c r="BI69" s="557"/>
      <c r="BJ69" s="557"/>
      <c r="BK69" s="557"/>
      <c r="BL69" s="557"/>
      <c r="BM69" s="557"/>
      <c r="BN69" s="557"/>
      <c r="BO69" s="557"/>
      <c r="BP69" s="557"/>
      <c r="BQ69" s="557"/>
      <c r="BR69" s="557"/>
      <c r="BS69" s="557"/>
      <c r="BT69" s="557"/>
      <c r="BU69" s="557"/>
      <c r="BV69" s="557"/>
      <c r="BW69" s="557"/>
      <c r="BX69" s="557"/>
      <c r="BY69" s="557"/>
      <c r="BZ69" s="557"/>
      <c r="CA69" s="557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</row>
    <row r="70" spans="1:112">
      <c r="A70" s="603" t="s">
        <v>1198</v>
      </c>
      <c r="B70" s="604"/>
      <c r="C70" s="604"/>
      <c r="D70" s="605" t="s">
        <v>1199</v>
      </c>
      <c r="E70" s="605" t="s">
        <v>1200</v>
      </c>
      <c r="F70" s="605" t="s">
        <v>1200</v>
      </c>
      <c r="G70" s="605" t="s">
        <v>1200</v>
      </c>
      <c r="H70" s="605" t="s">
        <v>1200</v>
      </c>
      <c r="I70" s="605" t="s">
        <v>1200</v>
      </c>
      <c r="J70" s="605" t="s">
        <v>1201</v>
      </c>
      <c r="K70" s="605" t="s">
        <v>1201</v>
      </c>
      <c r="L70" s="605" t="s">
        <v>1201</v>
      </c>
      <c r="M70" s="605" t="s">
        <v>1201</v>
      </c>
      <c r="N70" s="605" t="s">
        <v>1201</v>
      </c>
      <c r="O70" s="605" t="s">
        <v>1201</v>
      </c>
      <c r="P70" s="605" t="s">
        <v>1201</v>
      </c>
      <c r="Q70" s="605" t="s">
        <v>1201</v>
      </c>
      <c r="R70" s="605" t="s">
        <v>1201</v>
      </c>
      <c r="S70" s="605" t="s">
        <v>1201</v>
      </c>
      <c r="T70" s="605" t="s">
        <v>1201</v>
      </c>
      <c r="U70" s="605" t="s">
        <v>1202</v>
      </c>
      <c r="V70" s="605" t="s">
        <v>1202</v>
      </c>
      <c r="W70" s="605" t="s">
        <v>1202</v>
      </c>
      <c r="X70" s="605" t="s">
        <v>1202</v>
      </c>
      <c r="Y70" s="605" t="s">
        <v>1199</v>
      </c>
      <c r="Z70" s="605" t="s">
        <v>1199</v>
      </c>
      <c r="AA70" s="605" t="s">
        <v>1199</v>
      </c>
      <c r="AB70" s="604"/>
      <c r="AC70" s="605" t="s">
        <v>1199</v>
      </c>
      <c r="AD70" s="605" t="s">
        <v>1200</v>
      </c>
      <c r="AE70" s="605" t="s">
        <v>1200</v>
      </c>
      <c r="AF70" s="605" t="s">
        <v>1200</v>
      </c>
      <c r="AG70" s="605" t="s">
        <v>1200</v>
      </c>
      <c r="AH70" s="605" t="s">
        <v>1200</v>
      </c>
      <c r="AI70" s="605" t="s">
        <v>1199</v>
      </c>
      <c r="AJ70" s="605" t="s">
        <v>1199</v>
      </c>
      <c r="AK70" s="605" t="s">
        <v>1199</v>
      </c>
      <c r="AL70" s="605" t="s">
        <v>1199</v>
      </c>
      <c r="AM70" s="605" t="s">
        <v>1201</v>
      </c>
      <c r="AN70" s="605" t="s">
        <v>1201</v>
      </c>
      <c r="AO70" s="605" t="s">
        <v>1201</v>
      </c>
      <c r="AP70" s="605" t="s">
        <v>1199</v>
      </c>
      <c r="AQ70" s="605" t="s">
        <v>1199</v>
      </c>
      <c r="AR70" s="605" t="s">
        <v>1201</v>
      </c>
      <c r="AS70" s="605" t="s">
        <v>1201</v>
      </c>
      <c r="AT70" s="605" t="s">
        <v>1201</v>
      </c>
      <c r="AU70" s="605" t="s">
        <v>1201</v>
      </c>
      <c r="AV70" s="605" t="s">
        <v>1201</v>
      </c>
      <c r="AW70" s="605" t="s">
        <v>1201</v>
      </c>
      <c r="AX70" s="605" t="s">
        <v>1201</v>
      </c>
      <c r="AY70" s="605" t="s">
        <v>1201</v>
      </c>
      <c r="AZ70" s="605" t="s">
        <v>1199</v>
      </c>
      <c r="BA70" s="604"/>
      <c r="BB70" s="605" t="s">
        <v>1199</v>
      </c>
      <c r="BC70" s="605" t="s">
        <v>1200</v>
      </c>
      <c r="BD70" s="605" t="s">
        <v>1200</v>
      </c>
      <c r="BE70" s="605" t="s">
        <v>1200</v>
      </c>
      <c r="BF70" s="605" t="s">
        <v>1200</v>
      </c>
      <c r="BG70" s="605" t="s">
        <v>1200</v>
      </c>
      <c r="BH70" s="605" t="s">
        <v>1199</v>
      </c>
      <c r="BI70" s="605" t="s">
        <v>1199</v>
      </c>
      <c r="BJ70" s="605" t="s">
        <v>1199</v>
      </c>
      <c r="BK70" s="605" t="s">
        <v>1199</v>
      </c>
      <c r="BL70" s="605" t="s">
        <v>1199</v>
      </c>
      <c r="BM70" s="605" t="s">
        <v>1199</v>
      </c>
      <c r="BN70" s="605" t="s">
        <v>1199</v>
      </c>
      <c r="BO70" s="605" t="s">
        <v>1199</v>
      </c>
      <c r="BP70" s="605" t="s">
        <v>1199</v>
      </c>
      <c r="BQ70" s="605" t="s">
        <v>1199</v>
      </c>
      <c r="BR70" s="605" t="s">
        <v>1199</v>
      </c>
      <c r="BS70" s="605" t="s">
        <v>1199</v>
      </c>
      <c r="BT70" s="605" t="s">
        <v>1199</v>
      </c>
      <c r="BU70" s="605" t="s">
        <v>1199</v>
      </c>
      <c r="BV70" s="605" t="s">
        <v>1199</v>
      </c>
      <c r="BW70" s="605" t="s">
        <v>1199</v>
      </c>
      <c r="BX70" s="605" t="s">
        <v>1199</v>
      </c>
      <c r="BY70" s="605" t="s">
        <v>1199</v>
      </c>
      <c r="BZ70" s="604"/>
      <c r="CA70" s="605" t="str">
        <f>D70</f>
        <v>V</v>
      </c>
      <c r="CB70" s="605" t="str">
        <f t="shared" ref="CB70" si="337">E70</f>
        <v>SV</v>
      </c>
      <c r="CC70" s="605" t="str">
        <f t="shared" ref="CC70" si="338">F70</f>
        <v>SV</v>
      </c>
      <c r="CD70" s="605" t="str">
        <f t="shared" ref="CD70" si="339">G70</f>
        <v>SV</v>
      </c>
      <c r="CE70" s="605" t="str">
        <f t="shared" ref="CE70" si="340">H70</f>
        <v>SV</v>
      </c>
      <c r="CF70" s="605" t="str">
        <f t="shared" ref="CF70" si="341">I70</f>
        <v>SV</v>
      </c>
      <c r="CG70" s="605" t="str">
        <f t="shared" ref="CG70" si="342">J70</f>
        <v>C</v>
      </c>
      <c r="CH70" s="605" t="str">
        <f t="shared" ref="CH70" si="343">K70</f>
        <v>C</v>
      </c>
      <c r="CI70" s="605" t="str">
        <f t="shared" ref="CI70" si="344">L70</f>
        <v>C</v>
      </c>
      <c r="CJ70" s="605" t="str">
        <f t="shared" ref="CJ70" si="345">M70</f>
        <v>C</v>
      </c>
      <c r="CK70" s="605" t="str">
        <f t="shared" ref="CK70" si="346">N70</f>
        <v>C</v>
      </c>
      <c r="CL70" s="605" t="str">
        <f t="shared" ref="CL70" si="347">O70</f>
        <v>C</v>
      </c>
      <c r="CM70" s="605" t="str">
        <f t="shared" ref="CM70" si="348">P70</f>
        <v>C</v>
      </c>
      <c r="CN70" s="605" t="str">
        <f t="shared" ref="CN70" si="349">Q70</f>
        <v>C</v>
      </c>
      <c r="CO70" s="605" t="str">
        <f t="shared" ref="CO70" si="350">R70</f>
        <v>C</v>
      </c>
      <c r="CP70" s="605" t="str">
        <f t="shared" ref="CP70" si="351">S70</f>
        <v>C</v>
      </c>
      <c r="CQ70" s="605" t="str">
        <f t="shared" ref="CQ70" si="352">T70</f>
        <v>C</v>
      </c>
      <c r="CR70" s="605" t="str">
        <f t="shared" ref="CR70" si="353">U70</f>
        <v>P</v>
      </c>
      <c r="CS70" s="605" t="str">
        <f t="shared" ref="CS70" si="354">V70</f>
        <v>P</v>
      </c>
      <c r="CT70" s="605" t="str">
        <f t="shared" ref="CT70" si="355">W70</f>
        <v>P</v>
      </c>
      <c r="CU70" s="605" t="str">
        <f t="shared" ref="CU70" si="356">X70</f>
        <v>P</v>
      </c>
      <c r="CV70" s="605" t="str">
        <f t="shared" ref="CV70" si="357">Y70</f>
        <v>V</v>
      </c>
      <c r="CW70" s="605" t="str">
        <f t="shared" ref="CW70" si="358">Z70</f>
        <v>V</v>
      </c>
      <c r="CX70" s="605" t="str">
        <f t="shared" ref="CX70" si="359">AA70</f>
        <v>V</v>
      </c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</row>
    <row r="71" spans="1:112">
      <c r="A71" s="603"/>
      <c r="B71" s="604"/>
      <c r="C71" s="604"/>
      <c r="D71" s="605"/>
      <c r="E71" s="605"/>
      <c r="F71" s="605"/>
      <c r="G71" s="605"/>
      <c r="H71" s="605"/>
      <c r="I71" s="605"/>
      <c r="J71" s="605"/>
      <c r="K71" s="605"/>
      <c r="L71" s="605"/>
      <c r="M71" s="605"/>
      <c r="N71" s="605"/>
      <c r="O71" s="605"/>
      <c r="P71" s="605"/>
      <c r="Q71" s="605"/>
      <c r="R71" s="605"/>
      <c r="S71" s="605"/>
      <c r="T71" s="605"/>
      <c r="U71" s="605"/>
      <c r="V71" s="605"/>
      <c r="W71" s="605"/>
      <c r="X71" s="605"/>
      <c r="Y71" s="605"/>
      <c r="Z71" s="605"/>
      <c r="AA71" s="605"/>
      <c r="AB71" s="604"/>
      <c r="AC71" s="605"/>
      <c r="AD71" s="605"/>
      <c r="AE71" s="605"/>
      <c r="AF71" s="605"/>
      <c r="AG71" s="605"/>
      <c r="AH71" s="605"/>
      <c r="AI71" s="605"/>
      <c r="AJ71" s="605"/>
      <c r="AK71" s="605"/>
      <c r="AL71" s="605"/>
      <c r="AM71" s="605"/>
      <c r="AN71" s="605"/>
      <c r="AO71" s="605"/>
      <c r="AP71" s="605"/>
      <c r="AQ71" s="605"/>
      <c r="AR71" s="605"/>
      <c r="AS71" s="605"/>
      <c r="AT71" s="605"/>
      <c r="AU71" s="605"/>
      <c r="AV71" s="605"/>
      <c r="AW71" s="605"/>
      <c r="AX71" s="605"/>
      <c r="AY71" s="605"/>
      <c r="AZ71" s="605"/>
      <c r="BA71" s="604"/>
      <c r="BB71" s="605"/>
      <c r="BC71" s="605"/>
      <c r="BD71" s="605"/>
      <c r="BE71" s="605"/>
      <c r="BF71" s="605"/>
      <c r="BG71" s="605"/>
      <c r="BH71" s="605"/>
      <c r="BI71" s="605"/>
      <c r="BJ71" s="605"/>
      <c r="BK71" s="605"/>
      <c r="BL71" s="605"/>
      <c r="BM71" s="605"/>
      <c r="BN71" s="605"/>
      <c r="BO71" s="605"/>
      <c r="BP71" s="605"/>
      <c r="BQ71" s="605"/>
      <c r="BR71" s="605"/>
      <c r="BS71" s="605"/>
      <c r="BT71" s="605"/>
      <c r="BU71" s="605"/>
      <c r="BV71" s="605"/>
      <c r="BW71" s="605"/>
      <c r="BX71" s="605"/>
      <c r="BY71" s="605"/>
      <c r="BZ71" s="604"/>
      <c r="CA71" s="605"/>
      <c r="CB71" s="605"/>
      <c r="CC71" s="605"/>
      <c r="CD71" s="605"/>
      <c r="CE71" s="605"/>
      <c r="CF71" s="605"/>
      <c r="CG71" s="605"/>
      <c r="CH71" s="605"/>
      <c r="CI71" s="605"/>
      <c r="CJ71" s="605"/>
      <c r="CK71" s="605"/>
      <c r="CL71" s="605"/>
      <c r="CM71" s="605"/>
      <c r="CN71" s="605"/>
      <c r="CO71" s="605"/>
      <c r="CP71" s="605"/>
      <c r="CQ71" s="605"/>
      <c r="CR71" s="605"/>
      <c r="CS71" s="605"/>
      <c r="CT71" s="605"/>
      <c r="CU71" s="605"/>
      <c r="CV71" s="605"/>
      <c r="CW71" s="605"/>
      <c r="CX71" s="605"/>
      <c r="CY71" s="129"/>
      <c r="CZ71" s="129"/>
      <c r="DA71" s="129"/>
      <c r="DB71" s="129"/>
      <c r="DC71" s="129"/>
      <c r="DD71" s="129"/>
      <c r="DE71" s="129"/>
      <c r="DF71" s="129"/>
      <c r="DG71" s="129"/>
      <c r="DH71" s="129"/>
    </row>
    <row r="72" spans="1:112">
      <c r="A72" s="556" t="s">
        <v>501</v>
      </c>
      <c r="B72" s="557"/>
      <c r="C72" s="557"/>
      <c r="D72" s="557"/>
      <c r="E72" s="557"/>
      <c r="F72" s="557"/>
      <c r="G72" s="557"/>
      <c r="H72" s="557"/>
      <c r="I72" s="557"/>
      <c r="J72" s="557"/>
      <c r="K72" s="557"/>
      <c r="L72" s="557"/>
      <c r="M72" s="557"/>
      <c r="N72" s="557"/>
      <c r="O72" s="557"/>
      <c r="P72" s="557"/>
      <c r="Q72" s="557"/>
      <c r="R72" s="557"/>
      <c r="S72" s="557"/>
      <c r="T72" s="557"/>
      <c r="U72" s="557"/>
      <c r="V72" s="557"/>
      <c r="W72" s="557"/>
      <c r="X72" s="557"/>
      <c r="Y72" s="557"/>
      <c r="Z72" s="557"/>
      <c r="AA72" s="557"/>
      <c r="AB72" s="557"/>
      <c r="AC72" s="557"/>
      <c r="AD72" s="557"/>
      <c r="AE72" s="557"/>
      <c r="AF72" s="557"/>
      <c r="AG72" s="557"/>
      <c r="AH72" s="557"/>
      <c r="AI72" s="557"/>
      <c r="AJ72" s="557"/>
      <c r="AK72" s="557"/>
      <c r="AL72" s="557"/>
      <c r="AM72" s="557"/>
      <c r="AN72" s="557"/>
      <c r="AO72" s="557"/>
      <c r="AP72" s="557"/>
      <c r="AQ72" s="557"/>
      <c r="AR72" s="557"/>
      <c r="AS72" s="557"/>
      <c r="AT72" s="557"/>
      <c r="AU72" s="557"/>
      <c r="AV72" s="557"/>
      <c r="AW72" s="557"/>
      <c r="AX72" s="557"/>
      <c r="AY72" s="557"/>
      <c r="AZ72" s="557"/>
      <c r="BA72" s="557"/>
      <c r="BB72" s="557"/>
      <c r="BC72" s="557"/>
      <c r="BD72" s="557"/>
      <c r="BE72" s="557"/>
      <c r="BF72" s="557"/>
      <c r="BG72" s="557"/>
      <c r="BH72" s="557"/>
      <c r="BI72" s="557"/>
      <c r="BJ72" s="557"/>
      <c r="BK72" s="557"/>
      <c r="BL72" s="557"/>
      <c r="BM72" s="557"/>
      <c r="BN72" s="557"/>
      <c r="BO72" s="557"/>
      <c r="BP72" s="557"/>
      <c r="BQ72" s="557"/>
      <c r="BR72" s="557"/>
      <c r="BS72" s="557"/>
      <c r="BT72" s="557"/>
      <c r="BU72" s="557"/>
      <c r="BV72" s="557"/>
      <c r="BW72" s="557"/>
      <c r="BX72" s="557"/>
      <c r="BY72" s="557"/>
      <c r="BZ72" s="557"/>
      <c r="CA72" s="557"/>
      <c r="CB72" s="557"/>
      <c r="CC72" s="557"/>
      <c r="CD72" s="557"/>
      <c r="CE72" s="557"/>
      <c r="CF72" s="557"/>
      <c r="CG72" s="557"/>
      <c r="CH72" s="557"/>
      <c r="CI72" s="557"/>
      <c r="CJ72" s="557"/>
      <c r="CK72" s="557"/>
      <c r="CL72" s="557"/>
      <c r="CM72" s="557"/>
      <c r="CN72" s="557"/>
      <c r="CO72" s="557"/>
      <c r="CP72" s="557"/>
      <c r="CQ72" s="557"/>
      <c r="CR72" s="557"/>
      <c r="CS72" s="557"/>
      <c r="CT72" s="557"/>
      <c r="CU72" s="557"/>
      <c r="CV72" s="557"/>
      <c r="CW72" s="557"/>
      <c r="CX72" s="557"/>
      <c r="CY72" s="129"/>
      <c r="CZ72" s="129"/>
      <c r="DA72" s="129"/>
      <c r="DB72" s="129"/>
      <c r="DC72" s="129"/>
      <c r="DD72" s="129"/>
      <c r="DE72" s="129"/>
      <c r="DF72" s="129"/>
      <c r="DG72" s="129"/>
      <c r="DH72" s="129"/>
    </row>
    <row r="73" spans="1:112">
      <c r="A73" s="558" t="s">
        <v>1203</v>
      </c>
      <c r="B73" s="557">
        <f>4*AB73+4*BA73+16*C73+BZ73*4</f>
        <v>807598.96</v>
      </c>
      <c r="C73" s="557">
        <f>SUM(D73:AA73)</f>
        <v>28842.82</v>
      </c>
      <c r="D73" s="557">
        <f>'Hourly Production'!B16*1</f>
        <v>0</v>
      </c>
      <c r="E73" s="557">
        <f>'Hourly Production'!C16*1</f>
        <v>0</v>
      </c>
      <c r="F73" s="557">
        <f>'Hourly Production'!D16*1</f>
        <v>0</v>
      </c>
      <c r="G73" s="557">
        <f>'Hourly Production'!E16*1</f>
        <v>0</v>
      </c>
      <c r="H73" s="557">
        <f>'Hourly Production'!F16*1</f>
        <v>0</v>
      </c>
      <c r="I73" s="557">
        <f>'Hourly Production'!G16*1</f>
        <v>0</v>
      </c>
      <c r="J73" s="557">
        <f>'Hourly Production'!H16*1</f>
        <v>0</v>
      </c>
      <c r="K73" s="557">
        <f>'Hourly Production'!I16*1</f>
        <v>0</v>
      </c>
      <c r="L73" s="557">
        <f>'Hourly Production'!J16*1</f>
        <v>206.94400000000002</v>
      </c>
      <c r="M73" s="557">
        <f>'Hourly Production'!K16*1</f>
        <v>1306.3340000000001</v>
      </c>
      <c r="N73" s="557">
        <f>'Hourly Production'!L16*1</f>
        <v>2308.7190000000001</v>
      </c>
      <c r="O73" s="557">
        <f>'Hourly Production'!M16*1</f>
        <v>3731.4589999999998</v>
      </c>
      <c r="P73" s="557">
        <f>'Hourly Production'!N16*1</f>
        <v>4171.2150000000001</v>
      </c>
      <c r="Q73" s="557">
        <f>'Hourly Production'!O16*1</f>
        <v>3957.8040000000005</v>
      </c>
      <c r="R73" s="557">
        <f>'Hourly Production'!P16*1</f>
        <v>4410.4940000000006</v>
      </c>
      <c r="S73" s="557">
        <f>'Hourly Production'!Q16*1</f>
        <v>4074.21</v>
      </c>
      <c r="T73" s="557">
        <f>'Hourly Production'!R16*1</f>
        <v>2987.7540000000004</v>
      </c>
      <c r="U73" s="557">
        <f>'Hourly Production'!S16*1</f>
        <v>1571.4810000000002</v>
      </c>
      <c r="V73" s="557">
        <f>'Hourly Production'!T16*1</f>
        <v>116.40600000000001</v>
      </c>
      <c r="W73" s="557">
        <f>'Hourly Production'!U16*1</f>
        <v>0</v>
      </c>
      <c r="X73" s="557">
        <f>'Hourly Production'!V16*1</f>
        <v>0</v>
      </c>
      <c r="Y73" s="557">
        <f>'Hourly Production'!W16*1</f>
        <v>0</v>
      </c>
      <c r="Z73" s="557">
        <f>'Hourly Production'!X16*1</f>
        <v>0</v>
      </c>
      <c r="AA73" s="557">
        <f>'Hourly Production'!Y16*1</f>
        <v>0</v>
      </c>
      <c r="AB73" s="557">
        <f>SUM(AC73:AZ73)</f>
        <v>28842.82</v>
      </c>
      <c r="AC73" s="557">
        <f>D73</f>
        <v>0</v>
      </c>
      <c r="AD73" s="557">
        <f t="shared" ref="AD73:AX73" si="360">E73</f>
        <v>0</v>
      </c>
      <c r="AE73" s="557">
        <f t="shared" si="360"/>
        <v>0</v>
      </c>
      <c r="AF73" s="557">
        <f t="shared" si="360"/>
        <v>0</v>
      </c>
      <c r="AG73" s="557">
        <f t="shared" si="360"/>
        <v>0</v>
      </c>
      <c r="AH73" s="557">
        <f t="shared" si="360"/>
        <v>0</v>
      </c>
      <c r="AI73" s="557">
        <f t="shared" si="360"/>
        <v>0</v>
      </c>
      <c r="AJ73" s="557">
        <f t="shared" si="360"/>
        <v>0</v>
      </c>
      <c r="AK73" s="557">
        <f t="shared" si="360"/>
        <v>206.94400000000002</v>
      </c>
      <c r="AL73" s="557">
        <f t="shared" si="360"/>
        <v>1306.3340000000001</v>
      </c>
      <c r="AM73" s="557">
        <f t="shared" si="360"/>
        <v>2308.7190000000001</v>
      </c>
      <c r="AN73" s="557">
        <f t="shared" si="360"/>
        <v>3731.4589999999998</v>
      </c>
      <c r="AO73" s="557">
        <f t="shared" si="360"/>
        <v>4171.2150000000001</v>
      </c>
      <c r="AP73" s="557">
        <f t="shared" si="360"/>
        <v>3957.8040000000005</v>
      </c>
      <c r="AQ73" s="557">
        <f t="shared" si="360"/>
        <v>4410.4940000000006</v>
      </c>
      <c r="AR73" s="557">
        <f t="shared" si="360"/>
        <v>4074.21</v>
      </c>
      <c r="AS73" s="557">
        <f t="shared" si="360"/>
        <v>2987.7540000000004</v>
      </c>
      <c r="AT73" s="557">
        <f t="shared" si="360"/>
        <v>1571.4810000000002</v>
      </c>
      <c r="AU73" s="557">
        <f t="shared" si="360"/>
        <v>116.40600000000001</v>
      </c>
      <c r="AV73" s="557">
        <f t="shared" si="360"/>
        <v>0</v>
      </c>
      <c r="AW73" s="557">
        <f t="shared" si="360"/>
        <v>0</v>
      </c>
      <c r="AX73" s="557">
        <f t="shared" si="360"/>
        <v>0</v>
      </c>
      <c r="AY73" s="557">
        <f>Z73</f>
        <v>0</v>
      </c>
      <c r="AZ73" s="557">
        <f>AA73</f>
        <v>0</v>
      </c>
      <c r="BA73" s="557">
        <f>SUM(BB73:BY73)</f>
        <v>28842.82</v>
      </c>
      <c r="BB73" s="557">
        <f t="shared" ref="BB73:BW73" si="361">AC73</f>
        <v>0</v>
      </c>
      <c r="BC73" s="557">
        <f t="shared" si="361"/>
        <v>0</v>
      </c>
      <c r="BD73" s="557">
        <f t="shared" si="361"/>
        <v>0</v>
      </c>
      <c r="BE73" s="557">
        <f t="shared" si="361"/>
        <v>0</v>
      </c>
      <c r="BF73" s="557">
        <f t="shared" si="361"/>
        <v>0</v>
      </c>
      <c r="BG73" s="557">
        <f t="shared" si="361"/>
        <v>0</v>
      </c>
      <c r="BH73" s="557">
        <f t="shared" si="361"/>
        <v>0</v>
      </c>
      <c r="BI73" s="557">
        <f t="shared" si="361"/>
        <v>0</v>
      </c>
      <c r="BJ73" s="557">
        <f t="shared" si="361"/>
        <v>206.94400000000002</v>
      </c>
      <c r="BK73" s="557">
        <f t="shared" si="361"/>
        <v>1306.3340000000001</v>
      </c>
      <c r="BL73" s="557">
        <f t="shared" si="361"/>
        <v>2308.7190000000001</v>
      </c>
      <c r="BM73" s="557">
        <f t="shared" si="361"/>
        <v>3731.4589999999998</v>
      </c>
      <c r="BN73" s="557">
        <f t="shared" si="361"/>
        <v>4171.2150000000001</v>
      </c>
      <c r="BO73" s="557">
        <f t="shared" si="361"/>
        <v>3957.8040000000005</v>
      </c>
      <c r="BP73" s="557">
        <f t="shared" si="361"/>
        <v>4410.4940000000006</v>
      </c>
      <c r="BQ73" s="557">
        <f t="shared" si="361"/>
        <v>4074.21</v>
      </c>
      <c r="BR73" s="557">
        <f t="shared" si="361"/>
        <v>2987.7540000000004</v>
      </c>
      <c r="BS73" s="557">
        <f t="shared" si="361"/>
        <v>1571.4810000000002</v>
      </c>
      <c r="BT73" s="557">
        <f t="shared" si="361"/>
        <v>116.40600000000001</v>
      </c>
      <c r="BU73" s="557">
        <f t="shared" si="361"/>
        <v>0</v>
      </c>
      <c r="BV73" s="557">
        <f t="shared" si="361"/>
        <v>0</v>
      </c>
      <c r="BW73" s="557">
        <f t="shared" si="361"/>
        <v>0</v>
      </c>
      <c r="BX73" s="557">
        <f t="shared" ref="BX73:BY73" si="362">AY73</f>
        <v>0</v>
      </c>
      <c r="BY73" s="557">
        <f t="shared" si="362"/>
        <v>0</v>
      </c>
      <c r="BZ73" s="557">
        <f>SUM(CA73:CX73)</f>
        <v>28842.82</v>
      </c>
      <c r="CA73" s="557">
        <f t="shared" ref="CA73:CX73" si="363">BB73</f>
        <v>0</v>
      </c>
      <c r="CB73" s="557">
        <f t="shared" si="363"/>
        <v>0</v>
      </c>
      <c r="CC73" s="557">
        <f t="shared" si="363"/>
        <v>0</v>
      </c>
      <c r="CD73" s="557">
        <f t="shared" si="363"/>
        <v>0</v>
      </c>
      <c r="CE73" s="557">
        <f t="shared" si="363"/>
        <v>0</v>
      </c>
      <c r="CF73" s="557">
        <f t="shared" si="363"/>
        <v>0</v>
      </c>
      <c r="CG73" s="557">
        <f t="shared" si="363"/>
        <v>0</v>
      </c>
      <c r="CH73" s="557">
        <f t="shared" si="363"/>
        <v>0</v>
      </c>
      <c r="CI73" s="557">
        <f t="shared" si="363"/>
        <v>206.94400000000002</v>
      </c>
      <c r="CJ73" s="557">
        <f t="shared" si="363"/>
        <v>1306.3340000000001</v>
      </c>
      <c r="CK73" s="557">
        <f t="shared" si="363"/>
        <v>2308.7190000000001</v>
      </c>
      <c r="CL73" s="557">
        <f t="shared" si="363"/>
        <v>3731.4589999999998</v>
      </c>
      <c r="CM73" s="557">
        <f t="shared" si="363"/>
        <v>4171.2150000000001</v>
      </c>
      <c r="CN73" s="557">
        <f t="shared" si="363"/>
        <v>3957.8040000000005</v>
      </c>
      <c r="CO73" s="557">
        <f t="shared" si="363"/>
        <v>4410.4940000000006</v>
      </c>
      <c r="CP73" s="557">
        <f t="shared" si="363"/>
        <v>4074.21</v>
      </c>
      <c r="CQ73" s="557">
        <f t="shared" si="363"/>
        <v>2987.7540000000004</v>
      </c>
      <c r="CR73" s="557">
        <f t="shared" si="363"/>
        <v>1571.4810000000002</v>
      </c>
      <c r="CS73" s="557">
        <f t="shared" si="363"/>
        <v>116.40600000000001</v>
      </c>
      <c r="CT73" s="557">
        <f t="shared" si="363"/>
        <v>0</v>
      </c>
      <c r="CU73" s="557">
        <f t="shared" si="363"/>
        <v>0</v>
      </c>
      <c r="CV73" s="557">
        <f t="shared" si="363"/>
        <v>0</v>
      </c>
      <c r="CW73" s="557">
        <f t="shared" si="363"/>
        <v>0</v>
      </c>
      <c r="CX73" s="557">
        <f t="shared" si="363"/>
        <v>0</v>
      </c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</row>
    <row r="74" spans="1:112">
      <c r="A74" s="558" t="s">
        <v>1204</v>
      </c>
      <c r="B74" s="559">
        <f>4*AB74+4*BA74+16*C74+BZ74*4</f>
        <v>-27469.671025439991</v>
      </c>
      <c r="C74" s="559">
        <f>SUM(D74:AA74)</f>
        <v>-981.05967947999977</v>
      </c>
      <c r="D74" s="559">
        <f>Inputs!$E$51*D73*-1</f>
        <v>0</v>
      </c>
      <c r="E74" s="559">
        <f>Inputs!$E$51*E73*-1</f>
        <v>0</v>
      </c>
      <c r="F74" s="559">
        <f>Inputs!$E$51*F73*-1</f>
        <v>0</v>
      </c>
      <c r="G74" s="559">
        <f>Inputs!$E$51*G73*-1</f>
        <v>0</v>
      </c>
      <c r="H74" s="559">
        <f>Inputs!$E$51*H73*-1</f>
        <v>0</v>
      </c>
      <c r="I74" s="559">
        <f>Inputs!$E$51*I73*-1</f>
        <v>0</v>
      </c>
      <c r="J74" s="559">
        <f>Inputs!$E$51*J73*-1</f>
        <v>0</v>
      </c>
      <c r="K74" s="559">
        <f>Inputs!$E$51*K73*-1</f>
        <v>0</v>
      </c>
      <c r="L74" s="559">
        <f>Inputs!$E$51*L73*-1</f>
        <v>-7.0389932159999979</v>
      </c>
      <c r="M74" s="559">
        <f>Inputs!$E$51*M73*-1</f>
        <v>-44.433644675999986</v>
      </c>
      <c r="N74" s="559">
        <f>Inputs!$E$51*N73*-1</f>
        <v>-78.528768065999969</v>
      </c>
      <c r="O74" s="559">
        <f>Inputs!$E$51*O73*-1</f>
        <v>-126.92184642599995</v>
      </c>
      <c r="P74" s="559">
        <f>Inputs!$E$51*P73*-1</f>
        <v>-141.87970700999995</v>
      </c>
      <c r="Q74" s="559">
        <f>Inputs!$E$51*Q73*-1</f>
        <v>-134.62074525599996</v>
      </c>
      <c r="R74" s="559">
        <f>Inputs!$E$51*R73*-1</f>
        <v>-150.01854291599997</v>
      </c>
      <c r="S74" s="559">
        <f>Inputs!$E$51*S73*-1</f>
        <v>-138.58017893999997</v>
      </c>
      <c r="T74" s="559">
        <f>Inputs!$E$51*T73*-1</f>
        <v>-101.62546455599998</v>
      </c>
      <c r="U74" s="559">
        <f>Inputs!$E$51*U73*-1</f>
        <v>-53.452354733999989</v>
      </c>
      <c r="V74" s="559">
        <f>Inputs!$E$51*V73*-1</f>
        <v>-3.9594336839999991</v>
      </c>
      <c r="W74" s="559">
        <f>Inputs!$E$51*W73*-1</f>
        <v>0</v>
      </c>
      <c r="X74" s="559">
        <f>Inputs!$E$51*X73*-1</f>
        <v>0</v>
      </c>
      <c r="Y74" s="559">
        <f>Inputs!$E$51*Y73*-1</f>
        <v>0</v>
      </c>
      <c r="Z74" s="559">
        <f>Inputs!$E$51*Z73*-1</f>
        <v>0</v>
      </c>
      <c r="AA74" s="559">
        <f>Inputs!$E$51*AA73*-1</f>
        <v>0</v>
      </c>
      <c r="AB74" s="559">
        <f>SUM(AC74:AZ74)</f>
        <v>-981.05967947999977</v>
      </c>
      <c r="AC74" s="559">
        <f>Inputs!$E$51*AC73*-1</f>
        <v>0</v>
      </c>
      <c r="AD74" s="559">
        <f>Inputs!$E$51*AD73*-1</f>
        <v>0</v>
      </c>
      <c r="AE74" s="559">
        <f>Inputs!$E$51*AE73*-1</f>
        <v>0</v>
      </c>
      <c r="AF74" s="559">
        <f>Inputs!$E$51*AF73*-1</f>
        <v>0</v>
      </c>
      <c r="AG74" s="559">
        <f>Inputs!$E$51*AG73*-1</f>
        <v>0</v>
      </c>
      <c r="AH74" s="559">
        <f>Inputs!$E$51*AH73*-1</f>
        <v>0</v>
      </c>
      <c r="AI74" s="559">
        <f>Inputs!$E$51*AI73*-1</f>
        <v>0</v>
      </c>
      <c r="AJ74" s="559">
        <f>Inputs!$E$51*AJ73*-1</f>
        <v>0</v>
      </c>
      <c r="AK74" s="559">
        <f>Inputs!$E$51*AK73*-1</f>
        <v>-7.0389932159999979</v>
      </c>
      <c r="AL74" s="559">
        <f>Inputs!$E$51*AL73*-1</f>
        <v>-44.433644675999986</v>
      </c>
      <c r="AM74" s="559">
        <f>Inputs!$E$51*AM73*-1</f>
        <v>-78.528768065999969</v>
      </c>
      <c r="AN74" s="559">
        <f>Inputs!$E$51*AN73*-1</f>
        <v>-126.92184642599995</v>
      </c>
      <c r="AO74" s="559">
        <f>Inputs!$E$51*AO73*-1</f>
        <v>-141.87970700999995</v>
      </c>
      <c r="AP74" s="559">
        <f>Inputs!$E$51*AP73*-1</f>
        <v>-134.62074525599996</v>
      </c>
      <c r="AQ74" s="559">
        <f>Inputs!$E$51*AQ73*-1</f>
        <v>-150.01854291599997</v>
      </c>
      <c r="AR74" s="559">
        <f>Inputs!$E$51*AR73*-1</f>
        <v>-138.58017893999997</v>
      </c>
      <c r="AS74" s="559">
        <f>Inputs!$E$51*AS73*-1</f>
        <v>-101.62546455599998</v>
      </c>
      <c r="AT74" s="559">
        <f>Inputs!$E$51*AT73*-1</f>
        <v>-53.452354733999989</v>
      </c>
      <c r="AU74" s="559">
        <f>Inputs!$E$51*AU73*-1</f>
        <v>-3.9594336839999991</v>
      </c>
      <c r="AV74" s="559">
        <f>Inputs!$E$51*AV73*-1</f>
        <v>0</v>
      </c>
      <c r="AW74" s="559">
        <f>Inputs!$E$51*AW73*-1</f>
        <v>0</v>
      </c>
      <c r="AX74" s="559">
        <f>Inputs!$E$51*AX73*-1</f>
        <v>0</v>
      </c>
      <c r="AY74" s="559">
        <f>Inputs!$E$51*AY73*-1</f>
        <v>0</v>
      </c>
      <c r="AZ74" s="559">
        <f>Inputs!$E$51*AZ73*-1</f>
        <v>0</v>
      </c>
      <c r="BA74" s="559">
        <f t="shared" ref="BA74:BA75" si="364">SUM(BB74:BY74)</f>
        <v>-981.05967947999977</v>
      </c>
      <c r="BB74" s="559">
        <f>Inputs!$E$51*BB73*-1</f>
        <v>0</v>
      </c>
      <c r="BC74" s="559">
        <f>Inputs!$E$51*BC73*-1</f>
        <v>0</v>
      </c>
      <c r="BD74" s="559">
        <f>Inputs!$E$51*BD73*-1</f>
        <v>0</v>
      </c>
      <c r="BE74" s="559">
        <f>Inputs!$E$51*BE73*-1</f>
        <v>0</v>
      </c>
      <c r="BF74" s="559">
        <f>Inputs!$E$51*BF73*-1</f>
        <v>0</v>
      </c>
      <c r="BG74" s="559">
        <f>Inputs!$E$51*BG73*-1</f>
        <v>0</v>
      </c>
      <c r="BH74" s="559">
        <f>Inputs!$E$51*BH73*-1</f>
        <v>0</v>
      </c>
      <c r="BI74" s="559">
        <f>Inputs!$E$51*BI73*-1</f>
        <v>0</v>
      </c>
      <c r="BJ74" s="559">
        <f>Inputs!$E$51*BJ73*-1</f>
        <v>-7.0389932159999979</v>
      </c>
      <c r="BK74" s="559">
        <f>Inputs!$E$51*BK73*-1</f>
        <v>-44.433644675999986</v>
      </c>
      <c r="BL74" s="559">
        <f>Inputs!$E$51*BL73*-1</f>
        <v>-78.528768065999969</v>
      </c>
      <c r="BM74" s="559">
        <f>Inputs!$E$51*BM73*-1</f>
        <v>-126.92184642599995</v>
      </c>
      <c r="BN74" s="559">
        <f>Inputs!$E$51*BN73*-1</f>
        <v>-141.87970700999995</v>
      </c>
      <c r="BO74" s="559">
        <f>Inputs!$E$51*BO73*-1</f>
        <v>-134.62074525599996</v>
      </c>
      <c r="BP74" s="559">
        <f>Inputs!$E$51*BP73*-1</f>
        <v>-150.01854291599997</v>
      </c>
      <c r="BQ74" s="559">
        <f>Inputs!$E$51*BQ73*-1</f>
        <v>-138.58017893999997</v>
      </c>
      <c r="BR74" s="559">
        <f>Inputs!$E$51*BR73*-1</f>
        <v>-101.62546455599998</v>
      </c>
      <c r="BS74" s="559">
        <f>Inputs!$E$51*BS73*-1</f>
        <v>-53.452354733999989</v>
      </c>
      <c r="BT74" s="559">
        <f>Inputs!$E$51*BT73*-1</f>
        <v>-3.9594336839999991</v>
      </c>
      <c r="BU74" s="559">
        <f>Inputs!$E$51*BU73*-1</f>
        <v>0</v>
      </c>
      <c r="BV74" s="559">
        <f>Inputs!$E$51*BV73*-1</f>
        <v>0</v>
      </c>
      <c r="BW74" s="559">
        <f>Inputs!$E$51*BW73*-1</f>
        <v>0</v>
      </c>
      <c r="BX74" s="559">
        <f>Inputs!$E$51*BX73*-1</f>
        <v>0</v>
      </c>
      <c r="BY74" s="559">
        <f>Inputs!$E$51*BY73*-1</f>
        <v>0</v>
      </c>
      <c r="BZ74" s="559">
        <f t="shared" ref="BZ74:BZ75" si="365">SUM(CA74:CX74)</f>
        <v>-981.05967947999977</v>
      </c>
      <c r="CA74" s="559">
        <f>Inputs!$E$51*CA73*-1</f>
        <v>0</v>
      </c>
      <c r="CB74" s="559">
        <f>Inputs!$E$51*CB73*-1</f>
        <v>0</v>
      </c>
      <c r="CC74" s="559">
        <f>Inputs!$E$51*CC73*-1</f>
        <v>0</v>
      </c>
      <c r="CD74" s="559">
        <f>Inputs!$E$51*CD73*-1</f>
        <v>0</v>
      </c>
      <c r="CE74" s="559">
        <f>Inputs!$E$51*CE73*-1</f>
        <v>0</v>
      </c>
      <c r="CF74" s="559">
        <f>Inputs!$E$51*CF73*-1</f>
        <v>0</v>
      </c>
      <c r="CG74" s="559">
        <f>Inputs!$E$51*CG73*-1</f>
        <v>0</v>
      </c>
      <c r="CH74" s="559">
        <f>Inputs!$E$51*CH73*-1</f>
        <v>0</v>
      </c>
      <c r="CI74" s="559">
        <f>Inputs!$E$51*CI73*-1</f>
        <v>-7.0389932159999979</v>
      </c>
      <c r="CJ74" s="559">
        <f>Inputs!$E$51*CJ73*-1</f>
        <v>-44.433644675999986</v>
      </c>
      <c r="CK74" s="559">
        <f>Inputs!$E$51*CK73*-1</f>
        <v>-78.528768065999969</v>
      </c>
      <c r="CL74" s="559">
        <f>Inputs!$E$51*CL73*-1</f>
        <v>-126.92184642599995</v>
      </c>
      <c r="CM74" s="559">
        <f>Inputs!$E$51*CM73*-1</f>
        <v>-141.87970700999995</v>
      </c>
      <c r="CN74" s="559">
        <f>Inputs!$E$51*CN73*-1</f>
        <v>-134.62074525599996</v>
      </c>
      <c r="CO74" s="559">
        <f>Inputs!$E$51*CO73*-1</f>
        <v>-150.01854291599997</v>
      </c>
      <c r="CP74" s="559">
        <f>Inputs!$E$51*CP73*-1</f>
        <v>-138.58017893999997</v>
      </c>
      <c r="CQ74" s="559">
        <f>Inputs!$E$51*CQ73*-1</f>
        <v>-101.62546455599998</v>
      </c>
      <c r="CR74" s="559">
        <f>Inputs!$E$51*CR73*-1</f>
        <v>-53.452354733999989</v>
      </c>
      <c r="CS74" s="559">
        <f>Inputs!$E$51*CS73*-1</f>
        <v>-3.9594336839999991</v>
      </c>
      <c r="CT74" s="559">
        <f>Inputs!$E$51*CT73*-1</f>
        <v>0</v>
      </c>
      <c r="CU74" s="559">
        <f>Inputs!$E$51*CU73*-1</f>
        <v>0</v>
      </c>
      <c r="CV74" s="559">
        <f>Inputs!$E$51*CV73*-1</f>
        <v>0</v>
      </c>
      <c r="CW74" s="559">
        <f>Inputs!$E$51*CW73*-1</f>
        <v>0</v>
      </c>
      <c r="CX74" s="559">
        <f>Inputs!$E$51*CX73*-1</f>
        <v>0</v>
      </c>
      <c r="CY74" s="129"/>
      <c r="CZ74" s="129"/>
      <c r="DA74" s="129"/>
      <c r="DB74" s="129"/>
      <c r="DC74" s="129"/>
      <c r="DD74" s="129"/>
      <c r="DE74" s="129"/>
      <c r="DF74" s="129"/>
      <c r="DG74" s="129"/>
      <c r="DH74" s="129"/>
    </row>
    <row r="75" spans="1:112">
      <c r="A75" s="556" t="s">
        <v>1157</v>
      </c>
      <c r="B75" s="591">
        <f t="shared" ref="B75:B77" si="366">4*AB75+4*BA75+16*C75+BZ75*4</f>
        <v>780129.2889745601</v>
      </c>
      <c r="C75" s="560">
        <f>SUM(D75:AA75)</f>
        <v>27861.760320520003</v>
      </c>
      <c r="D75" s="560">
        <f>D73+D74</f>
        <v>0</v>
      </c>
      <c r="E75" s="560">
        <f t="shared" ref="E75" si="367">E73+E74</f>
        <v>0</v>
      </c>
      <c r="F75" s="560">
        <f t="shared" ref="F75" si="368">F73+F74</f>
        <v>0</v>
      </c>
      <c r="G75" s="560">
        <f t="shared" ref="G75" si="369">G73+G74</f>
        <v>0</v>
      </c>
      <c r="H75" s="560">
        <f t="shared" ref="H75" si="370">H73+H74</f>
        <v>0</v>
      </c>
      <c r="I75" s="560">
        <f t="shared" ref="I75" si="371">I73+I74</f>
        <v>0</v>
      </c>
      <c r="J75" s="560">
        <f t="shared" ref="J75" si="372">J73+J74</f>
        <v>0</v>
      </c>
      <c r="K75" s="560">
        <f t="shared" ref="K75" si="373">K73+K74</f>
        <v>0</v>
      </c>
      <c r="L75" s="560">
        <f t="shared" ref="L75" si="374">L73+L74</f>
        <v>199.90500678400002</v>
      </c>
      <c r="M75" s="560">
        <f t="shared" ref="M75" si="375">M73+M74</f>
        <v>1261.900355324</v>
      </c>
      <c r="N75" s="560">
        <f t="shared" ref="N75" si="376">N73+N74</f>
        <v>2230.1902319340002</v>
      </c>
      <c r="O75" s="560">
        <f t="shared" ref="O75" si="377">O73+O74</f>
        <v>3604.5371535740001</v>
      </c>
      <c r="P75" s="560">
        <f t="shared" ref="P75" si="378">P73+P74</f>
        <v>4029.3352929900002</v>
      </c>
      <c r="Q75" s="560">
        <f t="shared" ref="Q75" si="379">Q73+Q74</f>
        <v>3823.1832547440008</v>
      </c>
      <c r="R75" s="560">
        <f t="shared" ref="R75" si="380">R73+R74</f>
        <v>4260.4754570840005</v>
      </c>
      <c r="S75" s="560">
        <f t="shared" ref="S75" si="381">S73+S74</f>
        <v>3935.6298210600003</v>
      </c>
      <c r="T75" s="560">
        <f t="shared" ref="T75" si="382">T73+T74</f>
        <v>2886.1285354440006</v>
      </c>
      <c r="U75" s="560">
        <f t="shared" ref="U75" si="383">U73+U74</f>
        <v>1518.0286452660002</v>
      </c>
      <c r="V75" s="560">
        <f t="shared" ref="V75" si="384">V73+V74</f>
        <v>112.446566316</v>
      </c>
      <c r="W75" s="560">
        <f t="shared" ref="W75" si="385">W73+W74</f>
        <v>0</v>
      </c>
      <c r="X75" s="560">
        <f t="shared" ref="X75" si="386">X73+X74</f>
        <v>0</v>
      </c>
      <c r="Y75" s="560">
        <f t="shared" ref="Y75" si="387">Y73+Y74</f>
        <v>0</v>
      </c>
      <c r="Z75" s="560">
        <f t="shared" ref="Z75" si="388">Z73+Z74</f>
        <v>0</v>
      </c>
      <c r="AA75" s="560">
        <f t="shared" ref="AA75" si="389">AA73+AA74</f>
        <v>0</v>
      </c>
      <c r="AB75" s="560">
        <f>SUM(AC75:AZ75)</f>
        <v>27861.760320520003</v>
      </c>
      <c r="AC75" s="560">
        <f>AC73+AC74</f>
        <v>0</v>
      </c>
      <c r="AD75" s="560">
        <f t="shared" ref="AD75" si="390">AD73+AD74</f>
        <v>0</v>
      </c>
      <c r="AE75" s="560">
        <f t="shared" ref="AE75" si="391">AE73+AE74</f>
        <v>0</v>
      </c>
      <c r="AF75" s="560">
        <f t="shared" ref="AF75" si="392">AF73+AF74</f>
        <v>0</v>
      </c>
      <c r="AG75" s="560">
        <f t="shared" ref="AG75" si="393">AG73+AG74</f>
        <v>0</v>
      </c>
      <c r="AH75" s="560">
        <f t="shared" ref="AH75" si="394">AH73+AH74</f>
        <v>0</v>
      </c>
      <c r="AI75" s="560">
        <f t="shared" ref="AI75" si="395">AI73+AI74</f>
        <v>0</v>
      </c>
      <c r="AJ75" s="560">
        <f t="shared" ref="AJ75" si="396">AJ73+AJ74</f>
        <v>0</v>
      </c>
      <c r="AK75" s="560">
        <f t="shared" ref="AK75" si="397">AK73+AK74</f>
        <v>199.90500678400002</v>
      </c>
      <c r="AL75" s="560">
        <f t="shared" ref="AL75" si="398">AL73+AL74</f>
        <v>1261.900355324</v>
      </c>
      <c r="AM75" s="560">
        <f t="shared" ref="AM75" si="399">AM73+AM74</f>
        <v>2230.1902319340002</v>
      </c>
      <c r="AN75" s="560">
        <f t="shared" ref="AN75" si="400">AN73+AN74</f>
        <v>3604.5371535740001</v>
      </c>
      <c r="AO75" s="560">
        <f t="shared" ref="AO75" si="401">AO73+AO74</f>
        <v>4029.3352929900002</v>
      </c>
      <c r="AP75" s="560">
        <f t="shared" ref="AP75" si="402">AP73+AP74</f>
        <v>3823.1832547440008</v>
      </c>
      <c r="AQ75" s="560">
        <f t="shared" ref="AQ75" si="403">AQ73+AQ74</f>
        <v>4260.4754570840005</v>
      </c>
      <c r="AR75" s="560">
        <f t="shared" ref="AR75" si="404">AR73+AR74</f>
        <v>3935.6298210600003</v>
      </c>
      <c r="AS75" s="560">
        <f t="shared" ref="AS75" si="405">AS73+AS74</f>
        <v>2886.1285354440006</v>
      </c>
      <c r="AT75" s="560">
        <f t="shared" ref="AT75" si="406">AT73+AT74</f>
        <v>1518.0286452660002</v>
      </c>
      <c r="AU75" s="560">
        <f t="shared" ref="AU75" si="407">AU73+AU74</f>
        <v>112.446566316</v>
      </c>
      <c r="AV75" s="560">
        <f t="shared" ref="AV75" si="408">AV73+AV74</f>
        <v>0</v>
      </c>
      <c r="AW75" s="560">
        <f t="shared" ref="AW75" si="409">AW73+AW74</f>
        <v>0</v>
      </c>
      <c r="AX75" s="560">
        <f t="shared" ref="AX75" si="410">AX73+AX74</f>
        <v>0</v>
      </c>
      <c r="AY75" s="560">
        <f t="shared" ref="AY75" si="411">AY73+AY74</f>
        <v>0</v>
      </c>
      <c r="AZ75" s="560">
        <f t="shared" ref="AZ75" si="412">AZ73+AZ74</f>
        <v>0</v>
      </c>
      <c r="BA75" s="560">
        <f t="shared" si="364"/>
        <v>27861.760320520003</v>
      </c>
      <c r="BB75" s="560">
        <f>BB73+BB74</f>
        <v>0</v>
      </c>
      <c r="BC75" s="560">
        <f t="shared" ref="BC75" si="413">BC73+BC74</f>
        <v>0</v>
      </c>
      <c r="BD75" s="560">
        <f t="shared" ref="BD75" si="414">BD73+BD74</f>
        <v>0</v>
      </c>
      <c r="BE75" s="560">
        <f t="shared" ref="BE75" si="415">BE73+BE74</f>
        <v>0</v>
      </c>
      <c r="BF75" s="560">
        <f t="shared" ref="BF75" si="416">BF73+BF74</f>
        <v>0</v>
      </c>
      <c r="BG75" s="560">
        <f t="shared" ref="BG75" si="417">BG73+BG74</f>
        <v>0</v>
      </c>
      <c r="BH75" s="560">
        <f t="shared" ref="BH75" si="418">BH73+BH74</f>
        <v>0</v>
      </c>
      <c r="BI75" s="560">
        <f t="shared" ref="BI75" si="419">BI73+BI74</f>
        <v>0</v>
      </c>
      <c r="BJ75" s="560">
        <f t="shared" ref="BJ75" si="420">BJ73+BJ74</f>
        <v>199.90500678400002</v>
      </c>
      <c r="BK75" s="560">
        <f t="shared" ref="BK75" si="421">BK73+BK74</f>
        <v>1261.900355324</v>
      </c>
      <c r="BL75" s="560">
        <f t="shared" ref="BL75" si="422">BL73+BL74</f>
        <v>2230.1902319340002</v>
      </c>
      <c r="BM75" s="560">
        <f t="shared" ref="BM75" si="423">BM73+BM74</f>
        <v>3604.5371535740001</v>
      </c>
      <c r="BN75" s="560">
        <f t="shared" ref="BN75" si="424">BN73+BN74</f>
        <v>4029.3352929900002</v>
      </c>
      <c r="BO75" s="560">
        <f t="shared" ref="BO75" si="425">BO73+BO74</f>
        <v>3823.1832547440008</v>
      </c>
      <c r="BP75" s="560">
        <f t="shared" ref="BP75" si="426">BP73+BP74</f>
        <v>4260.4754570840005</v>
      </c>
      <c r="BQ75" s="560">
        <f t="shared" ref="BQ75" si="427">BQ73+BQ74</f>
        <v>3935.6298210600003</v>
      </c>
      <c r="BR75" s="560">
        <f t="shared" ref="BR75" si="428">BR73+BR74</f>
        <v>2886.1285354440006</v>
      </c>
      <c r="BS75" s="560">
        <f t="shared" ref="BS75" si="429">BS73+BS74</f>
        <v>1518.0286452660002</v>
      </c>
      <c r="BT75" s="560">
        <f t="shared" ref="BT75" si="430">BT73+BT74</f>
        <v>112.446566316</v>
      </c>
      <c r="BU75" s="560">
        <f t="shared" ref="BU75" si="431">BU73+BU74</f>
        <v>0</v>
      </c>
      <c r="BV75" s="560">
        <f t="shared" ref="BV75" si="432">BV73+BV74</f>
        <v>0</v>
      </c>
      <c r="BW75" s="560">
        <f t="shared" ref="BW75" si="433">BW73+BW74</f>
        <v>0</v>
      </c>
      <c r="BX75" s="560">
        <f t="shared" ref="BX75" si="434">BX73+BX74</f>
        <v>0</v>
      </c>
      <c r="BY75" s="560">
        <f t="shared" ref="BY75" si="435">BY73+BY74</f>
        <v>0</v>
      </c>
      <c r="BZ75" s="560">
        <f t="shared" si="365"/>
        <v>27861.760320520003</v>
      </c>
      <c r="CA75" s="560">
        <f>CA73+CA74</f>
        <v>0</v>
      </c>
      <c r="CB75" s="560">
        <f t="shared" ref="CB75" si="436">CB73+CB74</f>
        <v>0</v>
      </c>
      <c r="CC75" s="560">
        <f t="shared" ref="CC75" si="437">CC73+CC74</f>
        <v>0</v>
      </c>
      <c r="CD75" s="560">
        <f t="shared" ref="CD75" si="438">CD73+CD74</f>
        <v>0</v>
      </c>
      <c r="CE75" s="560">
        <f t="shared" ref="CE75" si="439">CE73+CE74</f>
        <v>0</v>
      </c>
      <c r="CF75" s="560">
        <f t="shared" ref="CF75" si="440">CF73+CF74</f>
        <v>0</v>
      </c>
      <c r="CG75" s="560">
        <f t="shared" ref="CG75" si="441">CG73+CG74</f>
        <v>0</v>
      </c>
      <c r="CH75" s="560">
        <f t="shared" ref="CH75" si="442">CH73+CH74</f>
        <v>0</v>
      </c>
      <c r="CI75" s="560">
        <f t="shared" ref="CI75" si="443">CI73+CI74</f>
        <v>199.90500678400002</v>
      </c>
      <c r="CJ75" s="560">
        <f t="shared" ref="CJ75" si="444">CJ73+CJ74</f>
        <v>1261.900355324</v>
      </c>
      <c r="CK75" s="560">
        <f t="shared" ref="CK75" si="445">CK73+CK74</f>
        <v>2230.1902319340002</v>
      </c>
      <c r="CL75" s="560">
        <f t="shared" ref="CL75" si="446">CL73+CL74</f>
        <v>3604.5371535740001</v>
      </c>
      <c r="CM75" s="560">
        <f t="shared" ref="CM75" si="447">CM73+CM74</f>
        <v>4029.3352929900002</v>
      </c>
      <c r="CN75" s="560">
        <f t="shared" ref="CN75" si="448">CN73+CN74</f>
        <v>3823.1832547440008</v>
      </c>
      <c r="CO75" s="560">
        <f t="shared" ref="CO75" si="449">CO73+CO74</f>
        <v>4260.4754570840005</v>
      </c>
      <c r="CP75" s="560">
        <f t="shared" ref="CP75" si="450">CP73+CP74</f>
        <v>3935.6298210600003</v>
      </c>
      <c r="CQ75" s="560">
        <f t="shared" ref="CQ75" si="451">CQ73+CQ74</f>
        <v>2886.1285354440006</v>
      </c>
      <c r="CR75" s="560">
        <f t="shared" ref="CR75" si="452">CR73+CR74</f>
        <v>1518.0286452660002</v>
      </c>
      <c r="CS75" s="560">
        <f t="shared" ref="CS75" si="453">CS73+CS74</f>
        <v>112.446566316</v>
      </c>
      <c r="CT75" s="560">
        <f t="shared" ref="CT75" si="454">CT73+CT74</f>
        <v>0</v>
      </c>
      <c r="CU75" s="560">
        <f t="shared" ref="CU75" si="455">CU73+CU74</f>
        <v>0</v>
      </c>
      <c r="CV75" s="560">
        <f t="shared" ref="CV75" si="456">CV73+CV74</f>
        <v>0</v>
      </c>
      <c r="CW75" s="560">
        <f t="shared" ref="CW75" si="457">CW73+CW74</f>
        <v>0</v>
      </c>
      <c r="CX75" s="560">
        <f t="shared" ref="CX75" si="458">CX73+CX74</f>
        <v>0</v>
      </c>
      <c r="CY75" s="129"/>
      <c r="CZ75" s="129"/>
      <c r="DA75" s="129"/>
      <c r="DB75" s="129"/>
      <c r="DC75" s="129"/>
      <c r="DD75" s="129"/>
      <c r="DE75" s="129"/>
      <c r="DF75" s="129"/>
      <c r="DG75" s="129"/>
      <c r="DH75" s="129"/>
    </row>
    <row r="76" spans="1:112">
      <c r="A76" s="558" t="s">
        <v>1205</v>
      </c>
      <c r="B76" s="559">
        <f t="shared" si="366"/>
        <v>-33572</v>
      </c>
      <c r="C76" s="665">
        <f>SUM(D76:AA76)</f>
        <v>-1199</v>
      </c>
      <c r="D76" s="559">
        <f>IF(D75&gt;Inputs!$E$81,Inputs!$E$81,D75)*-1</f>
        <v>0</v>
      </c>
      <c r="E76" s="559">
        <f>IF(E75&gt;Inputs!$E$81,Inputs!$E$81,E75)*-1</f>
        <v>0</v>
      </c>
      <c r="F76" s="559">
        <f>IF(F75&gt;Inputs!$E$81,Inputs!$E$81,F75)*-1</f>
        <v>0</v>
      </c>
      <c r="G76" s="559">
        <f>IF(G75&gt;Inputs!$E$81,Inputs!$E$81,G75)*-1</f>
        <v>0</v>
      </c>
      <c r="H76" s="559">
        <f>IF(H75&gt;Inputs!$E$81,Inputs!$E$81,H75)*-1</f>
        <v>0</v>
      </c>
      <c r="I76" s="559">
        <f>IF(I75&gt;Inputs!$E$81,Inputs!$E$81,I75)*-1</f>
        <v>0</v>
      </c>
      <c r="J76" s="559">
        <f>IF(J75&gt;Inputs!$E$81,Inputs!$E$81,J75)*-1</f>
        <v>0</v>
      </c>
      <c r="K76" s="559">
        <f>IF(K75&gt;Inputs!$E$81,Inputs!$E$81,K75)*-1</f>
        <v>0</v>
      </c>
      <c r="L76" s="559">
        <f>IF(L75&gt;Inputs!$E$81,Inputs!$E$81,L75)*-1</f>
        <v>-109</v>
      </c>
      <c r="M76" s="559">
        <f>IF(M75&gt;Inputs!$E$81,Inputs!$E$81,M75)*-1</f>
        <v>-109</v>
      </c>
      <c r="N76" s="559">
        <f>IF(N75&gt;Inputs!$E$81,Inputs!$E$81,N75)*-1</f>
        <v>-109</v>
      </c>
      <c r="O76" s="559">
        <f>IF(O75&gt;Inputs!$E$81,Inputs!$E$81,O75)*-1</f>
        <v>-109</v>
      </c>
      <c r="P76" s="559">
        <f>IF(P75&gt;Inputs!$E$81,Inputs!$E$81,P75)*-1</f>
        <v>-109</v>
      </c>
      <c r="Q76" s="559">
        <f>IF(Q75&gt;Inputs!$E$81,Inputs!$E$81,Q75)*-1</f>
        <v>-109</v>
      </c>
      <c r="R76" s="559">
        <f>IF(R75&gt;Inputs!$E$81,Inputs!$E$81,R75)*-1</f>
        <v>-109</v>
      </c>
      <c r="S76" s="559">
        <f>IF(S75&gt;Inputs!$E$81,Inputs!$E$81,S75)*-1</f>
        <v>-109</v>
      </c>
      <c r="T76" s="559">
        <f>IF(T75&gt;Inputs!$E$81,Inputs!$E$81,T75)*-1</f>
        <v>-109</v>
      </c>
      <c r="U76" s="559">
        <f>IF(U75&gt;Inputs!$E$81,Inputs!$E$81,U75)*-1</f>
        <v>-109</v>
      </c>
      <c r="V76" s="559">
        <f>IF(V75&gt;Inputs!$E$81,Inputs!$E$81,V75)*-1</f>
        <v>-109</v>
      </c>
      <c r="W76" s="559">
        <f>IF(W75&gt;Inputs!$E$81,Inputs!$E$81,W75)*-1</f>
        <v>0</v>
      </c>
      <c r="X76" s="559">
        <f>IF(X75&gt;Inputs!$E$81,Inputs!$E$81,X75)*-1</f>
        <v>0</v>
      </c>
      <c r="Y76" s="559">
        <f>IF(Y75&gt;Inputs!$E$81,Inputs!$E$81,Y75)*-1</f>
        <v>0</v>
      </c>
      <c r="Z76" s="559">
        <f>IF(Z75&gt;Inputs!$E$81,Inputs!$E$81,Z75)*-1</f>
        <v>0</v>
      </c>
      <c r="AA76" s="559">
        <f>IF(AA75&gt;Inputs!$E$81,Inputs!$E$81,AA75)*-1</f>
        <v>0</v>
      </c>
      <c r="AB76" s="665">
        <f>SUM(AC76:AZ76)</f>
        <v>-1199</v>
      </c>
      <c r="AC76" s="559">
        <f>IF(AC75&gt;Inputs!$E$81,Inputs!$E$81,AC75)*-1</f>
        <v>0</v>
      </c>
      <c r="AD76" s="559">
        <f>IF(AD75&gt;Inputs!$E$81,Inputs!$E$81,AD75)*-1</f>
        <v>0</v>
      </c>
      <c r="AE76" s="559">
        <f>IF(AE75&gt;Inputs!$E$81,Inputs!$E$81,AE75)*-1</f>
        <v>0</v>
      </c>
      <c r="AF76" s="559">
        <f>IF(AF75&gt;Inputs!$E$81,Inputs!$E$81,AF75)*-1</f>
        <v>0</v>
      </c>
      <c r="AG76" s="559">
        <f>IF(AG75&gt;Inputs!$E$81,Inputs!$E$81,AG75)*-1</f>
        <v>0</v>
      </c>
      <c r="AH76" s="559">
        <f>IF(AH75&gt;Inputs!$E$81,Inputs!$E$81,AH75)*-1</f>
        <v>0</v>
      </c>
      <c r="AI76" s="559">
        <f>IF(AI75&gt;Inputs!$E$81,Inputs!$E$81,AI75)*-1</f>
        <v>0</v>
      </c>
      <c r="AJ76" s="559">
        <f>IF(AJ75&gt;Inputs!$E$81,Inputs!$E$81,AJ75)*-1</f>
        <v>0</v>
      </c>
      <c r="AK76" s="559">
        <f>IF(AK75&gt;Inputs!$E$81,Inputs!$E$81,AK75)*-1</f>
        <v>-109</v>
      </c>
      <c r="AL76" s="559">
        <f>IF(AL75&gt;Inputs!$E$81,Inputs!$E$81,AL75)*-1</f>
        <v>-109</v>
      </c>
      <c r="AM76" s="559">
        <f>IF(AM75&gt;Inputs!$E$81,Inputs!$E$81,AM75)*-1</f>
        <v>-109</v>
      </c>
      <c r="AN76" s="559">
        <f>IF(AN75&gt;Inputs!$E$81,Inputs!$E$81,AN75)*-1</f>
        <v>-109</v>
      </c>
      <c r="AO76" s="559">
        <f>IF(AO75&gt;Inputs!$E$81,Inputs!$E$81,AO75)*-1</f>
        <v>-109</v>
      </c>
      <c r="AP76" s="559">
        <f>IF(AP75&gt;Inputs!$E$81,Inputs!$E$81,AP75)*-1</f>
        <v>-109</v>
      </c>
      <c r="AQ76" s="559">
        <f>IF(AQ75&gt;Inputs!$E$81,Inputs!$E$81,AQ75)*-1</f>
        <v>-109</v>
      </c>
      <c r="AR76" s="559">
        <f>IF(AR75&gt;Inputs!$E$81,Inputs!$E$81,AR75)*-1</f>
        <v>-109</v>
      </c>
      <c r="AS76" s="559">
        <f>IF(AS75&gt;Inputs!$E$81,Inputs!$E$81,AS75)*-1</f>
        <v>-109</v>
      </c>
      <c r="AT76" s="559">
        <f>IF(AT75&gt;Inputs!$E$81,Inputs!$E$81,AT75)*-1</f>
        <v>-109</v>
      </c>
      <c r="AU76" s="559">
        <f>IF(AU75&gt;Inputs!$E$81,Inputs!$E$81,AU75)*-1</f>
        <v>-109</v>
      </c>
      <c r="AV76" s="559">
        <f>IF(AV75&gt;Inputs!$E$81,Inputs!$E$81,AV75)*-1</f>
        <v>0</v>
      </c>
      <c r="AW76" s="559">
        <f>IF(AW75&gt;Inputs!$E$81,Inputs!$E$81,AW75)*-1</f>
        <v>0</v>
      </c>
      <c r="AX76" s="559">
        <f>IF(AX75&gt;Inputs!$E$81,Inputs!$E$81,AX75)*-1</f>
        <v>0</v>
      </c>
      <c r="AY76" s="559">
        <f>IF(AY75&gt;Inputs!$E$81,Inputs!$E$81,AY75)*-1</f>
        <v>0</v>
      </c>
      <c r="AZ76" s="559">
        <f>IF(AZ75&gt;Inputs!$E$81,Inputs!$E$81,AZ75)*-1</f>
        <v>0</v>
      </c>
      <c r="BA76" s="665">
        <f>SUM(BB76:BY76)</f>
        <v>-1199</v>
      </c>
      <c r="BB76" s="559">
        <f>IF(BB75&gt;Inputs!$E$81,Inputs!$E$81,BB75)*-1</f>
        <v>0</v>
      </c>
      <c r="BC76" s="559">
        <f>IF(BC75&gt;Inputs!$E$81,Inputs!$E$81,BC75)*-1</f>
        <v>0</v>
      </c>
      <c r="BD76" s="559">
        <f>IF(BD75&gt;Inputs!$E$81,Inputs!$E$81,BD75)*-1</f>
        <v>0</v>
      </c>
      <c r="BE76" s="559">
        <f>IF(BE75&gt;Inputs!$E$81,Inputs!$E$81,BE75)*-1</f>
        <v>0</v>
      </c>
      <c r="BF76" s="559">
        <f>IF(BF75&gt;Inputs!$E$81,Inputs!$E$81,BF75)*-1</f>
        <v>0</v>
      </c>
      <c r="BG76" s="559">
        <f>IF(BG75&gt;Inputs!$E$81,Inputs!$E$81,BG75)*-1</f>
        <v>0</v>
      </c>
      <c r="BH76" s="559">
        <f>IF(BH75&gt;Inputs!$E$81,Inputs!$E$81,BH75)*-1</f>
        <v>0</v>
      </c>
      <c r="BI76" s="559">
        <f>IF(BI75&gt;Inputs!$E$81,Inputs!$E$81,BI75)*-1</f>
        <v>0</v>
      </c>
      <c r="BJ76" s="559">
        <f>IF(BJ75&gt;Inputs!$E$81,Inputs!$E$81,BJ75)*-1</f>
        <v>-109</v>
      </c>
      <c r="BK76" s="559">
        <f>IF(BK75&gt;Inputs!$E$81,Inputs!$E$81,BK75)*-1</f>
        <v>-109</v>
      </c>
      <c r="BL76" s="559">
        <f>IF(BL75&gt;Inputs!$E$81,Inputs!$E$81,BL75)*-1</f>
        <v>-109</v>
      </c>
      <c r="BM76" s="559">
        <f>IF(BM75&gt;Inputs!$E$81,Inputs!$E$81,BM75)*-1</f>
        <v>-109</v>
      </c>
      <c r="BN76" s="559">
        <f>IF(BN75&gt;Inputs!$E$81,Inputs!$E$81,BN75)*-1</f>
        <v>-109</v>
      </c>
      <c r="BO76" s="559">
        <f>IF(BO75&gt;Inputs!$E$81,Inputs!$E$81,BO75)*-1</f>
        <v>-109</v>
      </c>
      <c r="BP76" s="559">
        <f>IF(BP75&gt;Inputs!$E$81,Inputs!$E$81,BP75)*-1</f>
        <v>-109</v>
      </c>
      <c r="BQ76" s="559">
        <f>IF(BQ75&gt;Inputs!$E$81,Inputs!$E$81,BQ75)*-1</f>
        <v>-109</v>
      </c>
      <c r="BR76" s="559">
        <f>IF(BR75&gt;Inputs!$E$81,Inputs!$E$81,BR75)*-1</f>
        <v>-109</v>
      </c>
      <c r="BS76" s="559">
        <f>IF(BS75&gt;Inputs!$E$81,Inputs!$E$81,BS75)*-1</f>
        <v>-109</v>
      </c>
      <c r="BT76" s="559">
        <f>IF(BT75&gt;Inputs!$E$81,Inputs!$E$81,BT75)*-1</f>
        <v>-109</v>
      </c>
      <c r="BU76" s="559">
        <f>IF(BU75&gt;Inputs!$E$81,Inputs!$E$81,BU75)*-1</f>
        <v>0</v>
      </c>
      <c r="BV76" s="559">
        <f>IF(BV75&gt;Inputs!$E$81,Inputs!$E$81,BV75)*-1</f>
        <v>0</v>
      </c>
      <c r="BW76" s="559">
        <f>IF(BW75&gt;Inputs!$E$81,Inputs!$E$81,BW75)*-1</f>
        <v>0</v>
      </c>
      <c r="BX76" s="559">
        <f>IF(BX75&gt;Inputs!$E$81,Inputs!$E$81,BX75)*-1</f>
        <v>0</v>
      </c>
      <c r="BY76" s="559">
        <f>IF(BY75&gt;Inputs!$E$81,Inputs!$E$81,BY75)*-1</f>
        <v>0</v>
      </c>
      <c r="BZ76" s="665">
        <f>SUM(CA76:CX76)</f>
        <v>-1199</v>
      </c>
      <c r="CA76" s="559">
        <f>IF(CA75&gt;Inputs!$E$81,Inputs!$E$81,CA75)*-1</f>
        <v>0</v>
      </c>
      <c r="CB76" s="559">
        <f>IF(CB75&gt;Inputs!$E$81,Inputs!$E$81,CB75)*-1</f>
        <v>0</v>
      </c>
      <c r="CC76" s="559">
        <f>IF(CC75&gt;Inputs!$E$81,Inputs!$E$81,CC75)*-1</f>
        <v>0</v>
      </c>
      <c r="CD76" s="559">
        <f>IF(CD75&gt;Inputs!$E$81,Inputs!$E$81,CD75)*-1</f>
        <v>0</v>
      </c>
      <c r="CE76" s="559">
        <f>IF(CE75&gt;Inputs!$E$81,Inputs!$E$81,CE75)*-1</f>
        <v>0</v>
      </c>
      <c r="CF76" s="559">
        <f>IF(CF75&gt;Inputs!$E$81,Inputs!$E$81,CF75)*-1</f>
        <v>0</v>
      </c>
      <c r="CG76" s="559">
        <f>IF(CG75&gt;Inputs!$E$81,Inputs!$E$81,CG75)*-1</f>
        <v>0</v>
      </c>
      <c r="CH76" s="559">
        <f>IF(CH75&gt;Inputs!$E$81,Inputs!$E$81,CH75)*-1</f>
        <v>0</v>
      </c>
      <c r="CI76" s="559">
        <f>IF(CI75&gt;Inputs!$E$81,Inputs!$E$81,CI75)*-1</f>
        <v>-109</v>
      </c>
      <c r="CJ76" s="559">
        <f>IF(CJ75&gt;Inputs!$E$81,Inputs!$E$81,CJ75)*-1</f>
        <v>-109</v>
      </c>
      <c r="CK76" s="559">
        <f>IF(CK75&gt;Inputs!$E$81,Inputs!$E$81,CK75)*-1</f>
        <v>-109</v>
      </c>
      <c r="CL76" s="559">
        <f>IF(CL75&gt;Inputs!$E$81,Inputs!$E$81,CL75)*-1</f>
        <v>-109</v>
      </c>
      <c r="CM76" s="559">
        <f>IF(CM75&gt;Inputs!$E$81,Inputs!$E$81,CM75)*-1</f>
        <v>-109</v>
      </c>
      <c r="CN76" s="559">
        <f>IF(CN75&gt;Inputs!$E$81,Inputs!$E$81,CN75)*-1</f>
        <v>-109</v>
      </c>
      <c r="CO76" s="559">
        <f>IF(CO75&gt;Inputs!$E$81,Inputs!$E$81,CO75)*-1</f>
        <v>-109</v>
      </c>
      <c r="CP76" s="559">
        <f>IF(CP75&gt;Inputs!$E$81,Inputs!$E$81,CP75)*-1</f>
        <v>-109</v>
      </c>
      <c r="CQ76" s="559">
        <f>IF(CQ75&gt;Inputs!$E$81,Inputs!$E$81,CQ75)*-1</f>
        <v>-109</v>
      </c>
      <c r="CR76" s="559">
        <f>IF(CR75&gt;Inputs!$E$81,Inputs!$E$81,CR75)*-1</f>
        <v>-109</v>
      </c>
      <c r="CS76" s="559">
        <f>IF(CS75&gt;Inputs!$E$81,Inputs!$E$81,CS75)*-1</f>
        <v>-109</v>
      </c>
      <c r="CT76" s="559">
        <f>IF(CT75&gt;Inputs!$E$81,Inputs!$E$81,CT75)*-1</f>
        <v>0</v>
      </c>
      <c r="CU76" s="559">
        <f>IF(CU75&gt;Inputs!$E$81,Inputs!$E$81,CU75)*-1</f>
        <v>0</v>
      </c>
      <c r="CV76" s="559">
        <f>IF(CV75&gt;Inputs!$E$81,Inputs!$E$81,CV75)*-1</f>
        <v>0</v>
      </c>
      <c r="CW76" s="559">
        <f>IF(CW75&gt;Inputs!$E$81,Inputs!$E$81,CW75)*-1</f>
        <v>0</v>
      </c>
      <c r="CX76" s="559">
        <f>IF(CX75&gt;Inputs!$E$81,Inputs!$E$81,CX75)*-1</f>
        <v>0</v>
      </c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</row>
    <row r="77" spans="1:112">
      <c r="A77" s="558" t="s">
        <v>1206</v>
      </c>
      <c r="B77" s="591">
        <f t="shared" si="366"/>
        <v>746557.2889745601</v>
      </c>
      <c r="C77" s="557">
        <f>SUM(D77:AA77)</f>
        <v>26662.760320520003</v>
      </c>
      <c r="D77" s="557">
        <f>D75+D76</f>
        <v>0</v>
      </c>
      <c r="E77" s="557">
        <f t="shared" ref="E77:AA77" si="459">E75+E76</f>
        <v>0</v>
      </c>
      <c r="F77" s="557">
        <f t="shared" si="459"/>
        <v>0</v>
      </c>
      <c r="G77" s="557">
        <f t="shared" si="459"/>
        <v>0</v>
      </c>
      <c r="H77" s="557">
        <f t="shared" si="459"/>
        <v>0</v>
      </c>
      <c r="I77" s="557">
        <f t="shared" si="459"/>
        <v>0</v>
      </c>
      <c r="J77" s="557">
        <f t="shared" si="459"/>
        <v>0</v>
      </c>
      <c r="K77" s="557">
        <f t="shared" si="459"/>
        <v>0</v>
      </c>
      <c r="L77" s="557">
        <f t="shared" si="459"/>
        <v>90.905006784000022</v>
      </c>
      <c r="M77" s="557">
        <f t="shared" si="459"/>
        <v>1152.900355324</v>
      </c>
      <c r="N77" s="557">
        <f t="shared" si="459"/>
        <v>2121.1902319340002</v>
      </c>
      <c r="O77" s="557">
        <f t="shared" si="459"/>
        <v>3495.5371535740001</v>
      </c>
      <c r="P77" s="557">
        <f t="shared" si="459"/>
        <v>3920.3352929900002</v>
      </c>
      <c r="Q77" s="557">
        <f t="shared" si="459"/>
        <v>3714.1832547440008</v>
      </c>
      <c r="R77" s="557">
        <f t="shared" si="459"/>
        <v>4151.4754570840005</v>
      </c>
      <c r="S77" s="557">
        <f t="shared" si="459"/>
        <v>3826.6298210600003</v>
      </c>
      <c r="T77" s="557">
        <f t="shared" si="459"/>
        <v>2777.1285354440006</v>
      </c>
      <c r="U77" s="557">
        <f t="shared" si="459"/>
        <v>1409.0286452660002</v>
      </c>
      <c r="V77" s="557">
        <f t="shared" si="459"/>
        <v>3.446566316000002</v>
      </c>
      <c r="W77" s="557">
        <f t="shared" si="459"/>
        <v>0</v>
      </c>
      <c r="X77" s="557">
        <f t="shared" si="459"/>
        <v>0</v>
      </c>
      <c r="Y77" s="557">
        <f t="shared" si="459"/>
        <v>0</v>
      </c>
      <c r="Z77" s="557">
        <f t="shared" si="459"/>
        <v>0</v>
      </c>
      <c r="AA77" s="557">
        <f t="shared" si="459"/>
        <v>0</v>
      </c>
      <c r="AB77" s="557">
        <f>SUM(AC77:AZ77)</f>
        <v>26662.760320520003</v>
      </c>
      <c r="AC77" s="557">
        <f>AC75+AC76</f>
        <v>0</v>
      </c>
      <c r="AD77" s="557">
        <f t="shared" ref="AD77:AZ77" si="460">AD75+AD76</f>
        <v>0</v>
      </c>
      <c r="AE77" s="557">
        <f t="shared" si="460"/>
        <v>0</v>
      </c>
      <c r="AF77" s="557">
        <f t="shared" si="460"/>
        <v>0</v>
      </c>
      <c r="AG77" s="557">
        <f t="shared" si="460"/>
        <v>0</v>
      </c>
      <c r="AH77" s="557">
        <f t="shared" si="460"/>
        <v>0</v>
      </c>
      <c r="AI77" s="557">
        <f t="shared" si="460"/>
        <v>0</v>
      </c>
      <c r="AJ77" s="557">
        <f t="shared" si="460"/>
        <v>0</v>
      </c>
      <c r="AK77" s="557">
        <f t="shared" si="460"/>
        <v>90.905006784000022</v>
      </c>
      <c r="AL77" s="557">
        <f t="shared" si="460"/>
        <v>1152.900355324</v>
      </c>
      <c r="AM77" s="557">
        <f t="shared" si="460"/>
        <v>2121.1902319340002</v>
      </c>
      <c r="AN77" s="557">
        <f t="shared" si="460"/>
        <v>3495.5371535740001</v>
      </c>
      <c r="AO77" s="557">
        <f t="shared" si="460"/>
        <v>3920.3352929900002</v>
      </c>
      <c r="AP77" s="557">
        <f t="shared" si="460"/>
        <v>3714.1832547440008</v>
      </c>
      <c r="AQ77" s="557">
        <f t="shared" si="460"/>
        <v>4151.4754570840005</v>
      </c>
      <c r="AR77" s="557">
        <f t="shared" si="460"/>
        <v>3826.6298210600003</v>
      </c>
      <c r="AS77" s="557">
        <f t="shared" si="460"/>
        <v>2777.1285354440006</v>
      </c>
      <c r="AT77" s="557">
        <f t="shared" si="460"/>
        <v>1409.0286452660002</v>
      </c>
      <c r="AU77" s="557">
        <f t="shared" si="460"/>
        <v>3.446566316000002</v>
      </c>
      <c r="AV77" s="557">
        <f t="shared" si="460"/>
        <v>0</v>
      </c>
      <c r="AW77" s="557">
        <f t="shared" si="460"/>
        <v>0</v>
      </c>
      <c r="AX77" s="557">
        <f t="shared" si="460"/>
        <v>0</v>
      </c>
      <c r="AY77" s="557">
        <f t="shared" si="460"/>
        <v>0</v>
      </c>
      <c r="AZ77" s="557">
        <f t="shared" si="460"/>
        <v>0</v>
      </c>
      <c r="BA77" s="557">
        <f>SUM(BB77:BY77)</f>
        <v>26662.760320520003</v>
      </c>
      <c r="BB77" s="557">
        <f>BB75+BB76</f>
        <v>0</v>
      </c>
      <c r="BC77" s="557">
        <f t="shared" ref="BC77:BY77" si="461">BC75+BC76</f>
        <v>0</v>
      </c>
      <c r="BD77" s="557">
        <f t="shared" si="461"/>
        <v>0</v>
      </c>
      <c r="BE77" s="557">
        <f t="shared" si="461"/>
        <v>0</v>
      </c>
      <c r="BF77" s="557">
        <f t="shared" si="461"/>
        <v>0</v>
      </c>
      <c r="BG77" s="557">
        <f t="shared" si="461"/>
        <v>0</v>
      </c>
      <c r="BH77" s="557">
        <f t="shared" si="461"/>
        <v>0</v>
      </c>
      <c r="BI77" s="557">
        <f t="shared" si="461"/>
        <v>0</v>
      </c>
      <c r="BJ77" s="557">
        <f t="shared" si="461"/>
        <v>90.905006784000022</v>
      </c>
      <c r="BK77" s="557">
        <f t="shared" si="461"/>
        <v>1152.900355324</v>
      </c>
      <c r="BL77" s="557">
        <f t="shared" si="461"/>
        <v>2121.1902319340002</v>
      </c>
      <c r="BM77" s="557">
        <f t="shared" si="461"/>
        <v>3495.5371535740001</v>
      </c>
      <c r="BN77" s="557">
        <f t="shared" si="461"/>
        <v>3920.3352929900002</v>
      </c>
      <c r="BO77" s="557">
        <f t="shared" si="461"/>
        <v>3714.1832547440008</v>
      </c>
      <c r="BP77" s="557">
        <f t="shared" si="461"/>
        <v>4151.4754570840005</v>
      </c>
      <c r="BQ77" s="557">
        <f t="shared" si="461"/>
        <v>3826.6298210600003</v>
      </c>
      <c r="BR77" s="557">
        <f t="shared" si="461"/>
        <v>2777.1285354440006</v>
      </c>
      <c r="BS77" s="557">
        <f t="shared" si="461"/>
        <v>1409.0286452660002</v>
      </c>
      <c r="BT77" s="557">
        <f t="shared" si="461"/>
        <v>3.446566316000002</v>
      </c>
      <c r="BU77" s="557">
        <f t="shared" si="461"/>
        <v>0</v>
      </c>
      <c r="BV77" s="557">
        <f t="shared" si="461"/>
        <v>0</v>
      </c>
      <c r="BW77" s="557">
        <f t="shared" si="461"/>
        <v>0</v>
      </c>
      <c r="BX77" s="557">
        <f t="shared" si="461"/>
        <v>0</v>
      </c>
      <c r="BY77" s="557">
        <f t="shared" si="461"/>
        <v>0</v>
      </c>
      <c r="BZ77" s="557">
        <f>SUM(CA77:CX77)</f>
        <v>26662.760320520003</v>
      </c>
      <c r="CA77" s="557">
        <f>CA75+CA76</f>
        <v>0</v>
      </c>
      <c r="CB77" s="557">
        <f t="shared" ref="CB77:CX77" si="462">CB75+CB76</f>
        <v>0</v>
      </c>
      <c r="CC77" s="557">
        <f t="shared" si="462"/>
        <v>0</v>
      </c>
      <c r="CD77" s="557">
        <f t="shared" si="462"/>
        <v>0</v>
      </c>
      <c r="CE77" s="557">
        <f t="shared" si="462"/>
        <v>0</v>
      </c>
      <c r="CF77" s="557">
        <f t="shared" si="462"/>
        <v>0</v>
      </c>
      <c r="CG77" s="557">
        <f t="shared" si="462"/>
        <v>0</v>
      </c>
      <c r="CH77" s="557">
        <f t="shared" si="462"/>
        <v>0</v>
      </c>
      <c r="CI77" s="557">
        <f t="shared" si="462"/>
        <v>90.905006784000022</v>
      </c>
      <c r="CJ77" s="557">
        <f t="shared" si="462"/>
        <v>1152.900355324</v>
      </c>
      <c r="CK77" s="557">
        <f t="shared" si="462"/>
        <v>2121.1902319340002</v>
      </c>
      <c r="CL77" s="557">
        <f t="shared" si="462"/>
        <v>3495.5371535740001</v>
      </c>
      <c r="CM77" s="557">
        <f t="shared" si="462"/>
        <v>3920.3352929900002</v>
      </c>
      <c r="CN77" s="557">
        <f t="shared" si="462"/>
        <v>3714.1832547440008</v>
      </c>
      <c r="CO77" s="557">
        <f t="shared" si="462"/>
        <v>4151.4754570840005</v>
      </c>
      <c r="CP77" s="557">
        <f t="shared" si="462"/>
        <v>3826.6298210600003</v>
      </c>
      <c r="CQ77" s="557">
        <f t="shared" si="462"/>
        <v>2777.1285354440006</v>
      </c>
      <c r="CR77" s="557">
        <f t="shared" si="462"/>
        <v>1409.0286452660002</v>
      </c>
      <c r="CS77" s="557">
        <f t="shared" si="462"/>
        <v>3.446566316000002</v>
      </c>
      <c r="CT77" s="557">
        <f t="shared" si="462"/>
        <v>0</v>
      </c>
      <c r="CU77" s="557">
        <f t="shared" si="462"/>
        <v>0</v>
      </c>
      <c r="CV77" s="557">
        <f t="shared" si="462"/>
        <v>0</v>
      </c>
      <c r="CW77" s="557">
        <f t="shared" si="462"/>
        <v>0</v>
      </c>
      <c r="CX77" s="557">
        <f t="shared" si="462"/>
        <v>0</v>
      </c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</row>
    <row r="78" spans="1:112">
      <c r="A78" s="558"/>
      <c r="B78" s="557"/>
      <c r="C78" s="557"/>
      <c r="D78" s="557"/>
      <c r="E78" s="557"/>
      <c r="F78" s="557"/>
      <c r="G78" s="557"/>
      <c r="H78" s="557"/>
      <c r="I78" s="557"/>
      <c r="J78" s="557"/>
      <c r="K78" s="557"/>
      <c r="L78" s="557"/>
      <c r="M78" s="557"/>
      <c r="N78" s="557"/>
      <c r="O78" s="557"/>
      <c r="P78" s="557"/>
      <c r="Q78" s="557"/>
      <c r="R78" s="557"/>
      <c r="S78" s="557"/>
      <c r="T78" s="557"/>
      <c r="U78" s="557"/>
      <c r="V78" s="557"/>
      <c r="W78" s="557"/>
      <c r="X78" s="557"/>
      <c r="Y78" s="557"/>
      <c r="Z78" s="557"/>
      <c r="AA78" s="557"/>
      <c r="AB78" s="557"/>
      <c r="AC78" s="557"/>
      <c r="AD78" s="557"/>
      <c r="AE78" s="557"/>
      <c r="AF78" s="557"/>
      <c r="AG78" s="557"/>
      <c r="AH78" s="557"/>
      <c r="AI78" s="557"/>
      <c r="AJ78" s="557"/>
      <c r="AK78" s="557"/>
      <c r="AL78" s="557"/>
      <c r="AM78" s="557"/>
      <c r="AN78" s="557"/>
      <c r="AO78" s="557"/>
      <c r="AP78" s="557"/>
      <c r="AQ78" s="557"/>
      <c r="AR78" s="557"/>
      <c r="AS78" s="557"/>
      <c r="AT78" s="557"/>
      <c r="AU78" s="557"/>
      <c r="AV78" s="557"/>
      <c r="AW78" s="557"/>
      <c r="AX78" s="557"/>
      <c r="AY78" s="557"/>
      <c r="AZ78" s="557"/>
      <c r="BA78" s="557"/>
      <c r="BB78" s="557"/>
      <c r="BC78" s="557"/>
      <c r="BD78" s="557"/>
      <c r="BE78" s="557"/>
      <c r="BF78" s="557"/>
      <c r="BG78" s="557"/>
      <c r="BH78" s="557"/>
      <c r="BI78" s="557"/>
      <c r="BJ78" s="557"/>
      <c r="BK78" s="557"/>
      <c r="BL78" s="557"/>
      <c r="BM78" s="557"/>
      <c r="BN78" s="557"/>
      <c r="BO78" s="557"/>
      <c r="BP78" s="557"/>
      <c r="BQ78" s="557"/>
      <c r="BR78" s="557"/>
      <c r="BS78" s="557"/>
      <c r="BT78" s="557"/>
      <c r="BU78" s="557"/>
      <c r="BV78" s="557"/>
      <c r="BW78" s="557"/>
      <c r="BX78" s="557"/>
      <c r="BY78" s="557"/>
      <c r="BZ78" s="557"/>
      <c r="CA78" s="557"/>
      <c r="CB78" s="557"/>
      <c r="CC78" s="557"/>
      <c r="CD78" s="557"/>
      <c r="CE78" s="557"/>
      <c r="CF78" s="557"/>
      <c r="CG78" s="557"/>
      <c r="CH78" s="557"/>
      <c r="CI78" s="557"/>
      <c r="CJ78" s="557"/>
      <c r="CK78" s="557"/>
      <c r="CL78" s="557"/>
      <c r="CM78" s="557"/>
      <c r="CN78" s="557"/>
      <c r="CO78" s="557"/>
      <c r="CP78" s="557"/>
      <c r="CQ78" s="557"/>
      <c r="CR78" s="557"/>
      <c r="CS78" s="557"/>
      <c r="CT78" s="557"/>
      <c r="CU78" s="557"/>
      <c r="CV78" s="557"/>
      <c r="CW78" s="557"/>
      <c r="CX78" s="557"/>
      <c r="CY78" s="129"/>
      <c r="CZ78" s="129"/>
      <c r="DA78" s="129"/>
      <c r="DB78" s="129"/>
      <c r="DC78" s="129"/>
      <c r="DD78" s="129"/>
      <c r="DE78" s="129"/>
      <c r="DF78" s="129"/>
      <c r="DG78" s="129"/>
      <c r="DH78" s="129"/>
    </row>
    <row r="79" spans="1:112">
      <c r="A79" s="607" t="s">
        <v>1220</v>
      </c>
      <c r="B79" s="557"/>
      <c r="C79" s="557"/>
      <c r="D79" s="557"/>
      <c r="E79" s="557"/>
      <c r="F79" s="557"/>
      <c r="G79" s="557"/>
      <c r="H79" s="557"/>
      <c r="I79" s="557"/>
      <c r="J79" s="557"/>
      <c r="K79" s="557"/>
      <c r="L79" s="557"/>
      <c r="M79" s="557"/>
      <c r="N79" s="557"/>
      <c r="O79" s="557"/>
      <c r="P79" s="557"/>
      <c r="Q79" s="557"/>
      <c r="R79" s="557"/>
      <c r="S79" s="557"/>
      <c r="T79" s="557"/>
      <c r="U79" s="557"/>
      <c r="V79" s="557"/>
      <c r="W79" s="557"/>
      <c r="X79" s="557"/>
      <c r="Y79" s="557"/>
      <c r="Z79" s="557"/>
      <c r="AA79" s="557"/>
      <c r="AB79" s="557"/>
      <c r="AC79" s="557"/>
      <c r="AD79" s="557"/>
      <c r="AE79" s="557"/>
      <c r="AF79" s="557"/>
      <c r="AG79" s="557"/>
      <c r="AH79" s="557"/>
      <c r="AI79" s="557"/>
      <c r="AJ79" s="557"/>
      <c r="AK79" s="557"/>
      <c r="AL79" s="557"/>
      <c r="AM79" s="557"/>
      <c r="AN79" s="557"/>
      <c r="AO79" s="557"/>
      <c r="AP79" s="557"/>
      <c r="AQ79" s="557"/>
      <c r="AR79" s="557"/>
      <c r="AS79" s="557"/>
      <c r="AT79" s="557"/>
      <c r="AU79" s="557"/>
      <c r="AV79" s="557"/>
      <c r="AW79" s="557"/>
      <c r="AX79" s="557"/>
      <c r="AY79" s="557"/>
      <c r="AZ79" s="557"/>
      <c r="BA79" s="557"/>
      <c r="BB79" s="557"/>
      <c r="BC79" s="557"/>
      <c r="BD79" s="557"/>
      <c r="BE79" s="557"/>
      <c r="BF79" s="557"/>
      <c r="BG79" s="557"/>
      <c r="BH79" s="557"/>
      <c r="BI79" s="557"/>
      <c r="BJ79" s="557"/>
      <c r="BK79" s="557"/>
      <c r="BL79" s="557"/>
      <c r="BM79" s="557"/>
      <c r="BN79" s="557"/>
      <c r="BO79" s="557"/>
      <c r="BP79" s="557"/>
      <c r="BQ79" s="557"/>
      <c r="BR79" s="557"/>
      <c r="BS79" s="557"/>
      <c r="BT79" s="557"/>
      <c r="BU79" s="557"/>
      <c r="BV79" s="557"/>
      <c r="BW79" s="557"/>
      <c r="BX79" s="557"/>
      <c r="BY79" s="557"/>
      <c r="BZ79" s="557"/>
      <c r="CA79" s="557"/>
      <c r="CB79" s="557"/>
      <c r="CC79" s="557"/>
      <c r="CD79" s="557"/>
      <c r="CE79" s="557"/>
      <c r="CF79" s="557"/>
      <c r="CG79" s="557"/>
      <c r="CH79" s="557"/>
      <c r="CI79" s="557"/>
      <c r="CJ79" s="557"/>
      <c r="CK79" s="557"/>
      <c r="CL79" s="557"/>
      <c r="CM79" s="557"/>
      <c r="CN79" s="557"/>
      <c r="CO79" s="557"/>
      <c r="CP79" s="557"/>
      <c r="CQ79" s="557"/>
      <c r="CR79" s="557"/>
      <c r="CS79" s="557"/>
      <c r="CT79" s="557"/>
      <c r="CU79" s="557"/>
      <c r="CV79" s="557"/>
      <c r="CW79" s="557"/>
      <c r="CX79" s="557"/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</row>
    <row r="80" spans="1:112">
      <c r="A80" s="558" t="s">
        <v>1208</v>
      </c>
      <c r="B80" s="557">
        <f>4*AB80+4*BA80+16*C80+BZ80*4</f>
        <v>519050.74672227551</v>
      </c>
      <c r="C80" s="557">
        <f>SUM(D80:AA80)</f>
        <v>20335.084261336968</v>
      </c>
      <c r="D80" s="557">
        <f>IF(D67&lt;0,0,IF(D67&gt;D77,D77,D67))</f>
        <v>0</v>
      </c>
      <c r="E80" s="557">
        <f t="shared" ref="E80:AA80" si="463">IF(E67&lt;0,0,IF(E67&gt;E77,E77,E67))</f>
        <v>0</v>
      </c>
      <c r="F80" s="557">
        <f t="shared" si="463"/>
        <v>0</v>
      </c>
      <c r="G80" s="557">
        <f t="shared" si="463"/>
        <v>0</v>
      </c>
      <c r="H80" s="557">
        <f t="shared" si="463"/>
        <v>0</v>
      </c>
      <c r="I80" s="557">
        <f t="shared" si="463"/>
        <v>0</v>
      </c>
      <c r="J80" s="557">
        <f t="shared" si="463"/>
        <v>0</v>
      </c>
      <c r="K80" s="557">
        <f t="shared" si="463"/>
        <v>0</v>
      </c>
      <c r="L80" s="557">
        <f t="shared" si="463"/>
        <v>90.905006784000022</v>
      </c>
      <c r="M80" s="557">
        <f t="shared" si="463"/>
        <v>1152.900355324</v>
      </c>
      <c r="N80" s="557">
        <f t="shared" si="463"/>
        <v>2121.1902319340002</v>
      </c>
      <c r="O80" s="557">
        <f t="shared" si="463"/>
        <v>2847.4969064790348</v>
      </c>
      <c r="P80" s="557">
        <f t="shared" si="463"/>
        <v>2562.0877769659191</v>
      </c>
      <c r="Q80" s="557">
        <f t="shared" si="463"/>
        <v>3110.6527117392429</v>
      </c>
      <c r="R80" s="557">
        <f t="shared" si="463"/>
        <v>2142.323722793481</v>
      </c>
      <c r="S80" s="557">
        <f t="shared" si="463"/>
        <v>2117.9238022912864</v>
      </c>
      <c r="T80" s="557">
        <f t="shared" si="463"/>
        <v>2777.1285354440006</v>
      </c>
      <c r="U80" s="557">
        <f t="shared" si="463"/>
        <v>1409.0286452660002</v>
      </c>
      <c r="V80" s="557">
        <f t="shared" si="463"/>
        <v>3.446566316000002</v>
      </c>
      <c r="W80" s="557">
        <f t="shared" si="463"/>
        <v>0</v>
      </c>
      <c r="X80" s="557">
        <f t="shared" si="463"/>
        <v>0</v>
      </c>
      <c r="Y80" s="557">
        <f t="shared" si="463"/>
        <v>0</v>
      </c>
      <c r="Z80" s="557">
        <f t="shared" si="463"/>
        <v>0</v>
      </c>
      <c r="AA80" s="557">
        <f t="shared" si="463"/>
        <v>0</v>
      </c>
      <c r="AB80" s="557">
        <f>SUM(AC80:AZ80)</f>
        <v>16317.554926289567</v>
      </c>
      <c r="AC80" s="557">
        <f>IF(AC67&lt;0,0,IF(AC67&gt;AC77,AC77,AC67))</f>
        <v>0</v>
      </c>
      <c r="AD80" s="557">
        <f t="shared" ref="AD80:BY80" si="464">IF(AD67&lt;0,0,IF(AD67&gt;AD77,AD77,AD67))</f>
        <v>0</v>
      </c>
      <c r="AE80" s="557">
        <f t="shared" si="464"/>
        <v>0</v>
      </c>
      <c r="AF80" s="557">
        <f t="shared" si="464"/>
        <v>0</v>
      </c>
      <c r="AG80" s="557">
        <f t="shared" si="464"/>
        <v>0</v>
      </c>
      <c r="AH80" s="557">
        <f t="shared" si="464"/>
        <v>0</v>
      </c>
      <c r="AI80" s="557">
        <f t="shared" si="464"/>
        <v>0</v>
      </c>
      <c r="AJ80" s="557">
        <f t="shared" si="464"/>
        <v>0</v>
      </c>
      <c r="AK80" s="557">
        <f t="shared" si="464"/>
        <v>90.905006784000022</v>
      </c>
      <c r="AL80" s="557">
        <f t="shared" si="464"/>
        <v>1152.900355324</v>
      </c>
      <c r="AM80" s="557">
        <f t="shared" si="464"/>
        <v>1955.6822660648747</v>
      </c>
      <c r="AN80" s="557">
        <f t="shared" si="464"/>
        <v>1056.250777251955</v>
      </c>
      <c r="AO80" s="557">
        <f t="shared" si="464"/>
        <v>2525.9854391615854</v>
      </c>
      <c r="AP80" s="557">
        <f t="shared" si="464"/>
        <v>2566.3759673764321</v>
      </c>
      <c r="AQ80" s="557">
        <f t="shared" si="464"/>
        <v>1394.9180939301118</v>
      </c>
      <c r="AR80" s="557">
        <f t="shared" si="464"/>
        <v>1384.9332733706074</v>
      </c>
      <c r="AS80" s="557">
        <f t="shared" si="464"/>
        <v>2777.1285354440006</v>
      </c>
      <c r="AT80" s="557">
        <f t="shared" si="464"/>
        <v>1409.0286452660002</v>
      </c>
      <c r="AU80" s="557">
        <f t="shared" si="464"/>
        <v>3.446566316000002</v>
      </c>
      <c r="AV80" s="557">
        <f t="shared" si="464"/>
        <v>0</v>
      </c>
      <c r="AW80" s="557">
        <f t="shared" si="464"/>
        <v>0</v>
      </c>
      <c r="AX80" s="557">
        <f t="shared" si="464"/>
        <v>0</v>
      </c>
      <c r="AY80" s="557">
        <f t="shared" si="464"/>
        <v>0</v>
      </c>
      <c r="AZ80" s="557">
        <f t="shared" si="464"/>
        <v>0</v>
      </c>
      <c r="BA80" s="557">
        <f>SUM(BB80:BY80)</f>
        <v>12259.320146218553</v>
      </c>
      <c r="BB80" s="557">
        <f>IF(BB67&lt;0,0,IF(BB67&gt;BB77,BB77,BB67))</f>
        <v>0</v>
      </c>
      <c r="BC80" s="557">
        <f t="shared" si="464"/>
        <v>0</v>
      </c>
      <c r="BD80" s="557">
        <f t="shared" si="464"/>
        <v>0</v>
      </c>
      <c r="BE80" s="557">
        <f t="shared" si="464"/>
        <v>0</v>
      </c>
      <c r="BF80" s="557">
        <f t="shared" si="464"/>
        <v>0</v>
      </c>
      <c r="BG80" s="557">
        <f t="shared" si="464"/>
        <v>0</v>
      </c>
      <c r="BH80" s="557">
        <f t="shared" si="464"/>
        <v>0</v>
      </c>
      <c r="BI80" s="557">
        <f t="shared" si="464"/>
        <v>0</v>
      </c>
      <c r="BJ80" s="557">
        <f t="shared" si="464"/>
        <v>90.905006784000022</v>
      </c>
      <c r="BK80" s="557">
        <f t="shared" si="464"/>
        <v>1152.900355324</v>
      </c>
      <c r="BL80" s="557">
        <f t="shared" si="464"/>
        <v>1397.9931280557028</v>
      </c>
      <c r="BM80" s="557">
        <f t="shared" si="464"/>
        <v>506.71426927107336</v>
      </c>
      <c r="BN80" s="557">
        <f t="shared" si="464"/>
        <v>1814.6821481025499</v>
      </c>
      <c r="BO80" s="557">
        <f t="shared" si="464"/>
        <v>1892.1425209091235</v>
      </c>
      <c r="BP80" s="557">
        <f t="shared" si="464"/>
        <v>754.74513197697468</v>
      </c>
      <c r="BQ80" s="557">
        <f t="shared" si="464"/>
        <v>757.07132991657227</v>
      </c>
      <c r="BR80" s="557">
        <f t="shared" si="464"/>
        <v>2479.6910442965554</v>
      </c>
      <c r="BS80" s="557">
        <f t="shared" si="464"/>
        <v>1409.0286452660002</v>
      </c>
      <c r="BT80" s="557">
        <f t="shared" si="464"/>
        <v>3.446566316000002</v>
      </c>
      <c r="BU80" s="557">
        <f t="shared" si="464"/>
        <v>0</v>
      </c>
      <c r="BV80" s="557">
        <f t="shared" si="464"/>
        <v>0</v>
      </c>
      <c r="BW80" s="557">
        <f t="shared" si="464"/>
        <v>0</v>
      </c>
      <c r="BX80" s="557">
        <f t="shared" si="464"/>
        <v>0</v>
      </c>
      <c r="BY80" s="557">
        <f t="shared" si="464"/>
        <v>0</v>
      </c>
      <c r="BZ80" s="557">
        <f>SUM(CA80:CX80)</f>
        <v>19845.47456271288</v>
      </c>
      <c r="CA80" s="557">
        <f>IF(CA67&lt;0,0,IF(CA67&gt;CA77,CA77,CA67))</f>
        <v>0</v>
      </c>
      <c r="CB80" s="557">
        <f t="shared" ref="CB80:CX80" si="465">IF(CB67&lt;0,0,IF(CB67&gt;CB77,CB77,CB67))</f>
        <v>0</v>
      </c>
      <c r="CC80" s="557">
        <f t="shared" si="465"/>
        <v>0</v>
      </c>
      <c r="CD80" s="557">
        <f t="shared" si="465"/>
        <v>0</v>
      </c>
      <c r="CE80" s="557">
        <f t="shared" si="465"/>
        <v>0</v>
      </c>
      <c r="CF80" s="557">
        <f t="shared" si="465"/>
        <v>0</v>
      </c>
      <c r="CG80" s="557">
        <f t="shared" si="465"/>
        <v>0</v>
      </c>
      <c r="CH80" s="557">
        <f t="shared" si="465"/>
        <v>0</v>
      </c>
      <c r="CI80" s="557">
        <f t="shared" si="465"/>
        <v>90.905006784000022</v>
      </c>
      <c r="CJ80" s="557">
        <f t="shared" si="465"/>
        <v>1152.900355324</v>
      </c>
      <c r="CK80" s="557">
        <f t="shared" si="465"/>
        <v>2121.1902319340002</v>
      </c>
      <c r="CL80" s="557">
        <f t="shared" si="465"/>
        <v>2847.4969064790348</v>
      </c>
      <c r="CM80" s="557">
        <f t="shared" si="465"/>
        <v>2442.6704197533136</v>
      </c>
      <c r="CN80" s="557">
        <f t="shared" si="465"/>
        <v>3003.177515845588</v>
      </c>
      <c r="CO80" s="557">
        <f t="shared" si="465"/>
        <v>2010.9651500345683</v>
      </c>
      <c r="CP80" s="557">
        <f t="shared" si="465"/>
        <v>1986.5652295323739</v>
      </c>
      <c r="CQ80" s="557">
        <f t="shared" si="465"/>
        <v>2777.1285354440006</v>
      </c>
      <c r="CR80" s="557">
        <f t="shared" si="465"/>
        <v>1409.0286452660002</v>
      </c>
      <c r="CS80" s="557">
        <f t="shared" si="465"/>
        <v>3.446566316000002</v>
      </c>
      <c r="CT80" s="557">
        <f t="shared" si="465"/>
        <v>0</v>
      </c>
      <c r="CU80" s="557">
        <f t="shared" si="465"/>
        <v>0</v>
      </c>
      <c r="CV80" s="557">
        <f t="shared" si="465"/>
        <v>0</v>
      </c>
      <c r="CW80" s="557">
        <f t="shared" si="465"/>
        <v>0</v>
      </c>
      <c r="CX80" s="557">
        <f t="shared" si="465"/>
        <v>0</v>
      </c>
      <c r="CY80" s="129"/>
      <c r="CZ80" s="129"/>
      <c r="DA80" s="129"/>
      <c r="DB80" s="129"/>
      <c r="DC80" s="129"/>
      <c r="DD80" s="129"/>
      <c r="DE80" s="129"/>
      <c r="DF80" s="129"/>
      <c r="DG80" s="129"/>
      <c r="DH80" s="129"/>
    </row>
    <row r="81" spans="1:112">
      <c r="A81" s="558" t="s">
        <v>1209</v>
      </c>
      <c r="B81" s="604">
        <f>B67-B80</f>
        <v>1333983.9848085693</v>
      </c>
      <c r="C81" s="604">
        <f t="shared" ref="C81:BN81" si="466">C67-C80</f>
        <v>51885.572028776362</v>
      </c>
      <c r="D81" s="604">
        <f t="shared" si="466"/>
        <v>1724.5940622133339</v>
      </c>
      <c r="E81" s="604">
        <f t="shared" si="466"/>
        <v>1449.6291531855186</v>
      </c>
      <c r="F81" s="604">
        <f t="shared" si="466"/>
        <v>1449.6291531855186</v>
      </c>
      <c r="G81" s="604">
        <f t="shared" si="466"/>
        <v>1651.3256037381918</v>
      </c>
      <c r="H81" s="604">
        <f t="shared" si="466"/>
        <v>1990.6100456769868</v>
      </c>
      <c r="I81" s="604">
        <f t="shared" si="466"/>
        <v>1788.8103857878816</v>
      </c>
      <c r="J81" s="604">
        <f t="shared" si="466"/>
        <v>1587.1108318541646</v>
      </c>
      <c r="K81" s="604">
        <f t="shared" si="466"/>
        <v>3599.560522931667</v>
      </c>
      <c r="L81" s="604">
        <f t="shared" si="466"/>
        <v>3553.1576727942643</v>
      </c>
      <c r="M81" s="604">
        <f t="shared" si="466"/>
        <v>2913.9855415659081</v>
      </c>
      <c r="N81" s="604">
        <f t="shared" si="466"/>
        <v>1681.6950934342035</v>
      </c>
      <c r="O81" s="604">
        <f t="shared" si="466"/>
        <v>0</v>
      </c>
      <c r="P81" s="604">
        <f t="shared" si="466"/>
        <v>0</v>
      </c>
      <c r="Q81" s="604">
        <f t="shared" si="466"/>
        <v>0</v>
      </c>
      <c r="R81" s="604">
        <f t="shared" si="466"/>
        <v>0</v>
      </c>
      <c r="S81" s="604">
        <f t="shared" si="466"/>
        <v>0</v>
      </c>
      <c r="T81" s="604">
        <f t="shared" si="466"/>
        <v>1063.414981227269</v>
      </c>
      <c r="U81" s="604">
        <f t="shared" si="466"/>
        <v>2706.1875376789167</v>
      </c>
      <c r="V81" s="604">
        <f t="shared" si="466"/>
        <v>4472.5976988790208</v>
      </c>
      <c r="W81" s="604">
        <f t="shared" si="466"/>
        <v>4927.6527362680445</v>
      </c>
      <c r="X81" s="604">
        <f t="shared" si="466"/>
        <v>4854.5009226642451</v>
      </c>
      <c r="Y81" s="604">
        <f t="shared" si="466"/>
        <v>4029.6015405092421</v>
      </c>
      <c r="Z81" s="604">
        <f t="shared" si="466"/>
        <v>3956.4362913705313</v>
      </c>
      <c r="AA81" s="604">
        <f t="shared" si="466"/>
        <v>2485.0722538114496</v>
      </c>
      <c r="AB81" s="604">
        <f t="shared" si="466"/>
        <v>38209.714456940703</v>
      </c>
      <c r="AC81" s="604">
        <f t="shared" si="466"/>
        <v>1460.9210156050794</v>
      </c>
      <c r="AD81" s="604">
        <f t="shared" si="466"/>
        <v>1201.0191101618575</v>
      </c>
      <c r="AE81" s="604">
        <f t="shared" si="466"/>
        <v>1201.0191101618575</v>
      </c>
      <c r="AF81" s="604">
        <f t="shared" si="466"/>
        <v>1410.2507030515101</v>
      </c>
      <c r="AG81" s="604">
        <f t="shared" si="466"/>
        <v>1705.762634771288</v>
      </c>
      <c r="AH81" s="604">
        <f t="shared" si="466"/>
        <v>1449.9195404374952</v>
      </c>
      <c r="AI81" s="604">
        <f t="shared" si="466"/>
        <v>1144.9355814437395</v>
      </c>
      <c r="AJ81" s="604">
        <f t="shared" si="466"/>
        <v>2354.12913864457</v>
      </c>
      <c r="AK81" s="604">
        <f t="shared" si="466"/>
        <v>2048.0108205284218</v>
      </c>
      <c r="AL81" s="604">
        <f t="shared" si="466"/>
        <v>1169.4396593026172</v>
      </c>
      <c r="AM81" s="604">
        <f t="shared" si="466"/>
        <v>0</v>
      </c>
      <c r="AN81" s="604">
        <f t="shared" si="466"/>
        <v>0</v>
      </c>
      <c r="AO81" s="604">
        <f t="shared" si="466"/>
        <v>0</v>
      </c>
      <c r="AP81" s="604">
        <f t="shared" si="466"/>
        <v>0</v>
      </c>
      <c r="AQ81" s="604">
        <f t="shared" si="466"/>
        <v>0</v>
      </c>
      <c r="AR81" s="604">
        <f t="shared" si="466"/>
        <v>0</v>
      </c>
      <c r="AS81" s="604">
        <f t="shared" si="466"/>
        <v>330.42445230658996</v>
      </c>
      <c r="AT81" s="604">
        <f t="shared" si="466"/>
        <v>2101.042567027353</v>
      </c>
      <c r="AU81" s="604">
        <f t="shared" si="466"/>
        <v>3820.9109440274865</v>
      </c>
      <c r="AV81" s="604">
        <f t="shared" si="466"/>
        <v>4089.2703880004719</v>
      </c>
      <c r="AW81" s="604">
        <f t="shared" si="466"/>
        <v>4058.7599170527083</v>
      </c>
      <c r="AX81" s="604">
        <f t="shared" si="466"/>
        <v>3319.1080250282503</v>
      </c>
      <c r="AY81" s="604">
        <f t="shared" si="466"/>
        <v>3352.9484748442724</v>
      </c>
      <c r="AZ81" s="604">
        <f t="shared" si="466"/>
        <v>1991.8423745451419</v>
      </c>
      <c r="BA81" s="604">
        <f t="shared" si="466"/>
        <v>35225.511483875387</v>
      </c>
      <c r="BB81" s="604">
        <f t="shared" si="466"/>
        <v>1700.3020690767962</v>
      </c>
      <c r="BC81" s="604">
        <f t="shared" si="466"/>
        <v>1426.7211159786657</v>
      </c>
      <c r="BD81" s="604">
        <f t="shared" si="466"/>
        <v>1426.7211159786657</v>
      </c>
      <c r="BE81" s="604">
        <f t="shared" si="466"/>
        <v>1629.1132541465988</v>
      </c>
      <c r="BF81" s="604">
        <f t="shared" si="466"/>
        <v>1968.3976960853938</v>
      </c>
      <c r="BG81" s="604">
        <f t="shared" si="466"/>
        <v>1765.9023485810287</v>
      </c>
      <c r="BH81" s="604">
        <f t="shared" si="466"/>
        <v>1144.9355814437395</v>
      </c>
      <c r="BI81" s="604">
        <f t="shared" si="466"/>
        <v>1969.9843247443605</v>
      </c>
      <c r="BJ81" s="604">
        <f t="shared" si="466"/>
        <v>1593.5992921746677</v>
      </c>
      <c r="BK81" s="604">
        <f t="shared" si="466"/>
        <v>642.73325118284129</v>
      </c>
      <c r="BL81" s="604">
        <f t="shared" si="466"/>
        <v>0</v>
      </c>
      <c r="BM81" s="604">
        <f t="shared" si="466"/>
        <v>0</v>
      </c>
      <c r="BN81" s="604">
        <f t="shared" si="466"/>
        <v>0</v>
      </c>
      <c r="BO81" s="604">
        <f t="shared" ref="BO81:CX81" si="467">BO67-BO80</f>
        <v>0</v>
      </c>
      <c r="BP81" s="604">
        <f t="shared" si="467"/>
        <v>0</v>
      </c>
      <c r="BQ81" s="604">
        <f t="shared" si="467"/>
        <v>0</v>
      </c>
      <c r="BR81" s="604">
        <f t="shared" si="467"/>
        <v>0</v>
      </c>
      <c r="BS81" s="604">
        <f t="shared" si="467"/>
        <v>1446.6435392530357</v>
      </c>
      <c r="BT81" s="604">
        <f t="shared" si="467"/>
        <v>3116.1735295013027</v>
      </c>
      <c r="BU81" s="604">
        <f t="shared" si="467"/>
        <v>3361.957563708138</v>
      </c>
      <c r="BV81" s="604">
        <f t="shared" si="467"/>
        <v>3368.4279276025245</v>
      </c>
      <c r="BW81" s="604">
        <f t="shared" si="467"/>
        <v>3319.1080250282503</v>
      </c>
      <c r="BX81" s="604">
        <f t="shared" si="467"/>
        <v>3352.9484748442724</v>
      </c>
      <c r="BY81" s="604">
        <f t="shared" si="467"/>
        <v>1991.8423745451419</v>
      </c>
      <c r="BZ81" s="604">
        <f t="shared" si="467"/>
        <v>52518.482146220769</v>
      </c>
      <c r="CA81" s="604">
        <f t="shared" si="467"/>
        <v>1724.5940622133339</v>
      </c>
      <c r="CB81" s="604">
        <f t="shared" si="467"/>
        <v>1449.6291531855186</v>
      </c>
      <c r="CC81" s="604">
        <f t="shared" si="467"/>
        <v>1449.6291531855186</v>
      </c>
      <c r="CD81" s="604">
        <f t="shared" si="467"/>
        <v>1651.3256037381918</v>
      </c>
      <c r="CE81" s="604">
        <f t="shared" si="467"/>
        <v>1990.6100456769868</v>
      </c>
      <c r="CF81" s="604">
        <f t="shared" si="467"/>
        <v>1788.8103857878816</v>
      </c>
      <c r="CG81" s="604">
        <f t="shared" si="467"/>
        <v>1587.1108318541646</v>
      </c>
      <c r="CH81" s="604">
        <f t="shared" si="467"/>
        <v>3599.560522931667</v>
      </c>
      <c r="CI81" s="604">
        <f t="shared" si="467"/>
        <v>3553.1576727942643</v>
      </c>
      <c r="CJ81" s="604">
        <f t="shared" si="467"/>
        <v>2913.9855415659081</v>
      </c>
      <c r="CK81" s="604">
        <f t="shared" si="467"/>
        <v>1681.6950934342035</v>
      </c>
      <c r="CL81" s="604">
        <f t="shared" si="467"/>
        <v>0</v>
      </c>
      <c r="CM81" s="604">
        <f t="shared" si="467"/>
        <v>0</v>
      </c>
      <c r="CN81" s="604">
        <f t="shared" si="467"/>
        <v>0</v>
      </c>
      <c r="CO81" s="604">
        <f t="shared" si="467"/>
        <v>0</v>
      </c>
      <c r="CP81" s="604">
        <f t="shared" si="467"/>
        <v>0</v>
      </c>
      <c r="CQ81" s="604">
        <f t="shared" si="467"/>
        <v>979.8231621988698</v>
      </c>
      <c r="CR81" s="604">
        <f t="shared" si="467"/>
        <v>2610.6540302178896</v>
      </c>
      <c r="CS81" s="604">
        <f t="shared" si="467"/>
        <v>4353.1803416664161</v>
      </c>
      <c r="CT81" s="604">
        <f t="shared" si="467"/>
        <v>4808.235379055438</v>
      </c>
      <c r="CU81" s="604">
        <f t="shared" si="467"/>
        <v>4747.0257267705883</v>
      </c>
      <c r="CV81" s="604">
        <f t="shared" si="467"/>
        <v>3922.1263446155854</v>
      </c>
      <c r="CW81" s="604">
        <f t="shared" si="467"/>
        <v>3860.9027839095047</v>
      </c>
      <c r="CX81" s="604">
        <f t="shared" si="467"/>
        <v>2790.7697129248859</v>
      </c>
      <c r="CY81" s="129"/>
      <c r="CZ81" s="129"/>
      <c r="DA81" s="129"/>
      <c r="DB81" s="129"/>
      <c r="DC81" s="129"/>
      <c r="DD81" s="129"/>
      <c r="DE81" s="129"/>
      <c r="DF81" s="129"/>
      <c r="DG81" s="129"/>
      <c r="DH81" s="129"/>
    </row>
    <row r="82" spans="1:112" ht="15.75" thickBot="1">
      <c r="A82" s="558"/>
      <c r="B82" s="557"/>
      <c r="C82" s="557"/>
      <c r="D82" s="557"/>
      <c r="E82" s="557"/>
      <c r="F82" s="557"/>
      <c r="G82" s="557"/>
      <c r="H82" s="557"/>
      <c r="I82" s="557"/>
      <c r="J82" s="608"/>
      <c r="K82" s="557"/>
      <c r="L82" s="557"/>
      <c r="M82" s="557"/>
      <c r="N82" s="557"/>
      <c r="O82" s="557"/>
      <c r="P82" s="557"/>
      <c r="Q82" s="557"/>
      <c r="R82" s="557"/>
      <c r="S82" s="557"/>
      <c r="T82" s="557"/>
      <c r="U82" s="557"/>
      <c r="V82" s="557"/>
      <c r="W82" s="557"/>
      <c r="X82" s="557"/>
      <c r="Y82" s="557"/>
      <c r="Z82" s="557"/>
      <c r="AA82" s="557"/>
      <c r="AB82" s="557"/>
      <c r="AC82" s="557"/>
      <c r="AD82" s="557"/>
      <c r="AE82" s="557"/>
      <c r="AF82" s="557"/>
      <c r="AG82" s="557"/>
      <c r="AH82" s="557"/>
      <c r="AI82" s="557"/>
      <c r="AJ82" s="557"/>
      <c r="AK82" s="557"/>
      <c r="AL82" s="557"/>
      <c r="AM82" s="557"/>
      <c r="AN82" s="557"/>
      <c r="AO82" s="557"/>
      <c r="AP82" s="557"/>
      <c r="AQ82" s="557"/>
      <c r="AR82" s="557"/>
      <c r="AS82" s="557"/>
      <c r="AT82" s="557"/>
      <c r="AU82" s="557"/>
      <c r="AV82" s="557"/>
      <c r="AW82" s="557"/>
      <c r="AX82" s="557"/>
      <c r="AY82" s="557"/>
      <c r="AZ82" s="557"/>
      <c r="BA82" s="557"/>
      <c r="BB82" s="557"/>
      <c r="BC82" s="557"/>
      <c r="BD82" s="557"/>
      <c r="BE82" s="557"/>
      <c r="BF82" s="557"/>
      <c r="BG82" s="557"/>
      <c r="BH82" s="557"/>
      <c r="BI82" s="557"/>
      <c r="BJ82" s="557"/>
      <c r="BK82" s="557"/>
      <c r="BL82" s="557"/>
      <c r="BM82" s="557"/>
      <c r="BN82" s="557"/>
      <c r="BO82" s="557"/>
      <c r="BP82" s="557"/>
      <c r="BQ82" s="557"/>
      <c r="BR82" s="557"/>
      <c r="BS82" s="557"/>
      <c r="BT82" s="557"/>
      <c r="BU82" s="557"/>
      <c r="BV82" s="557"/>
      <c r="BW82" s="557"/>
      <c r="BX82" s="557"/>
      <c r="BY82" s="557"/>
      <c r="BZ82" s="557"/>
      <c r="CA82" s="557"/>
      <c r="CB82" s="557"/>
      <c r="CC82" s="557"/>
      <c r="CD82" s="557"/>
      <c r="CE82" s="557"/>
      <c r="CF82" s="557"/>
      <c r="CG82" s="557"/>
      <c r="CH82" s="557"/>
      <c r="CI82" s="557"/>
      <c r="CJ82" s="557"/>
      <c r="CK82" s="557"/>
      <c r="CL82" s="557"/>
      <c r="CM82" s="557"/>
      <c r="CN82" s="557"/>
      <c r="CO82" s="557"/>
      <c r="CP82" s="557"/>
      <c r="CQ82" s="557"/>
      <c r="CR82" s="557"/>
      <c r="CS82" s="557"/>
      <c r="CT82" s="557"/>
      <c r="CU82" s="557"/>
      <c r="CV82" s="557"/>
      <c r="CW82" s="557"/>
      <c r="CX82" s="557"/>
      <c r="CY82" s="129"/>
      <c r="CZ82" s="129"/>
      <c r="DA82" s="129"/>
      <c r="DB82" s="129"/>
      <c r="DC82" s="129"/>
      <c r="DD82" s="129"/>
      <c r="DE82" s="129"/>
      <c r="DF82" s="129"/>
      <c r="DG82" s="129"/>
      <c r="DH82" s="129"/>
    </row>
    <row r="83" spans="1:112">
      <c r="A83" s="609" t="s">
        <v>5</v>
      </c>
      <c r="B83" s="610"/>
      <c r="C83" s="610"/>
      <c r="D83" s="610"/>
      <c r="E83" s="610"/>
      <c r="F83" s="610"/>
      <c r="G83" s="610"/>
      <c r="H83" s="610"/>
      <c r="I83" s="610"/>
      <c r="J83" s="610"/>
      <c r="K83" s="610"/>
      <c r="L83" s="610"/>
      <c r="M83" s="610"/>
      <c r="N83" s="610"/>
      <c r="O83" s="610"/>
      <c r="P83" s="610"/>
      <c r="Q83" s="610"/>
      <c r="R83" s="610"/>
      <c r="S83" s="610"/>
      <c r="T83" s="610"/>
      <c r="U83" s="610"/>
      <c r="V83" s="610"/>
      <c r="W83" s="610"/>
      <c r="X83" s="610"/>
      <c r="Y83" s="610"/>
      <c r="Z83" s="610"/>
      <c r="AA83" s="610"/>
      <c r="AB83" s="610"/>
      <c r="AC83" s="610"/>
      <c r="AD83" s="610"/>
      <c r="AE83" s="610"/>
      <c r="AF83" s="610"/>
      <c r="AG83" s="610"/>
      <c r="AH83" s="610"/>
      <c r="AI83" s="610"/>
      <c r="AJ83" s="610"/>
      <c r="AK83" s="610"/>
      <c r="AL83" s="610"/>
      <c r="AM83" s="610"/>
      <c r="AN83" s="610"/>
      <c r="AO83" s="610"/>
      <c r="AP83" s="610"/>
      <c r="AQ83" s="610"/>
      <c r="AR83" s="610"/>
      <c r="AS83" s="610"/>
      <c r="AT83" s="610"/>
      <c r="AU83" s="610"/>
      <c r="AV83" s="610"/>
      <c r="AW83" s="610"/>
      <c r="AX83" s="610"/>
      <c r="AY83" s="610"/>
      <c r="AZ83" s="610"/>
      <c r="BA83" s="610"/>
      <c r="BB83" s="610"/>
      <c r="BC83" s="610"/>
      <c r="BD83" s="610"/>
      <c r="BE83" s="610"/>
      <c r="BF83" s="610"/>
      <c r="BG83" s="610"/>
      <c r="BH83" s="610"/>
      <c r="BI83" s="610"/>
      <c r="BJ83" s="610"/>
      <c r="BK83" s="610"/>
      <c r="BL83" s="610"/>
      <c r="BM83" s="610"/>
      <c r="BN83" s="610"/>
      <c r="BO83" s="610"/>
      <c r="BP83" s="610"/>
      <c r="BQ83" s="610"/>
      <c r="BR83" s="610"/>
      <c r="BS83" s="610"/>
      <c r="BT83" s="610"/>
      <c r="BU83" s="610"/>
      <c r="BV83" s="610"/>
      <c r="BW83" s="610"/>
      <c r="BX83" s="610"/>
      <c r="BY83" s="610"/>
      <c r="BZ83" s="610"/>
      <c r="CA83" s="610"/>
      <c r="CB83" s="610"/>
      <c r="CC83" s="610"/>
      <c r="CD83" s="610"/>
      <c r="CE83" s="610"/>
      <c r="CF83" s="610"/>
      <c r="CG83" s="610"/>
      <c r="CH83" s="610"/>
      <c r="CI83" s="610"/>
      <c r="CJ83" s="610"/>
      <c r="CK83" s="610"/>
      <c r="CL83" s="610"/>
      <c r="CM83" s="610"/>
      <c r="CN83" s="610"/>
      <c r="CO83" s="610"/>
      <c r="CP83" s="610"/>
      <c r="CQ83" s="610"/>
      <c r="CR83" s="610"/>
      <c r="CS83" s="610"/>
      <c r="CT83" s="610"/>
      <c r="CU83" s="610"/>
      <c r="CV83" s="610"/>
      <c r="CW83" s="610"/>
      <c r="CX83" s="611"/>
      <c r="CY83" s="129"/>
      <c r="CZ83" s="129"/>
      <c r="DA83" s="129"/>
      <c r="DB83" s="129"/>
      <c r="DC83" s="129"/>
      <c r="DD83" s="129"/>
      <c r="DE83" s="129"/>
      <c r="DF83" s="129"/>
      <c r="DG83" s="129"/>
      <c r="DH83" s="129"/>
    </row>
    <row r="84" spans="1:112">
      <c r="A84" s="612" t="s">
        <v>1210</v>
      </c>
      <c r="B84" s="591">
        <f>B75</f>
        <v>780129.2889745601</v>
      </c>
      <c r="C84" s="557">
        <f t="shared" ref="C84" si="468">SUM(D84:AA84)</f>
        <v>27861.760320520003</v>
      </c>
      <c r="D84" s="557">
        <f t="shared" ref="D84:AI84" si="469">D75</f>
        <v>0</v>
      </c>
      <c r="E84" s="557">
        <f t="shared" si="469"/>
        <v>0</v>
      </c>
      <c r="F84" s="557">
        <f t="shared" si="469"/>
        <v>0</v>
      </c>
      <c r="G84" s="557">
        <f t="shared" si="469"/>
        <v>0</v>
      </c>
      <c r="H84" s="557">
        <f t="shared" si="469"/>
        <v>0</v>
      </c>
      <c r="I84" s="557">
        <f t="shared" si="469"/>
        <v>0</v>
      </c>
      <c r="J84" s="557">
        <f t="shared" si="469"/>
        <v>0</v>
      </c>
      <c r="K84" s="557">
        <f t="shared" si="469"/>
        <v>0</v>
      </c>
      <c r="L84" s="557">
        <f t="shared" si="469"/>
        <v>199.90500678400002</v>
      </c>
      <c r="M84" s="557">
        <f t="shared" si="469"/>
        <v>1261.900355324</v>
      </c>
      <c r="N84" s="557">
        <f t="shared" si="469"/>
        <v>2230.1902319340002</v>
      </c>
      <c r="O84" s="557">
        <f t="shared" si="469"/>
        <v>3604.5371535740001</v>
      </c>
      <c r="P84" s="557">
        <f t="shared" si="469"/>
        <v>4029.3352929900002</v>
      </c>
      <c r="Q84" s="557">
        <f t="shared" si="469"/>
        <v>3823.1832547440008</v>
      </c>
      <c r="R84" s="557">
        <f t="shared" si="469"/>
        <v>4260.4754570840005</v>
      </c>
      <c r="S84" s="557">
        <f t="shared" si="469"/>
        <v>3935.6298210600003</v>
      </c>
      <c r="T84" s="557">
        <f t="shared" si="469"/>
        <v>2886.1285354440006</v>
      </c>
      <c r="U84" s="557">
        <f t="shared" si="469"/>
        <v>1518.0286452660002</v>
      </c>
      <c r="V84" s="557">
        <f t="shared" si="469"/>
        <v>112.446566316</v>
      </c>
      <c r="W84" s="557">
        <f t="shared" si="469"/>
        <v>0</v>
      </c>
      <c r="X84" s="557">
        <f t="shared" si="469"/>
        <v>0</v>
      </c>
      <c r="Y84" s="557">
        <f t="shared" si="469"/>
        <v>0</v>
      </c>
      <c r="Z84" s="557">
        <f t="shared" si="469"/>
        <v>0</v>
      </c>
      <c r="AA84" s="557">
        <f t="shared" si="469"/>
        <v>0</v>
      </c>
      <c r="AB84" s="557">
        <f t="shared" si="469"/>
        <v>27861.760320520003</v>
      </c>
      <c r="AC84" s="557">
        <f t="shared" si="469"/>
        <v>0</v>
      </c>
      <c r="AD84" s="557">
        <f t="shared" si="469"/>
        <v>0</v>
      </c>
      <c r="AE84" s="557">
        <f t="shared" si="469"/>
        <v>0</v>
      </c>
      <c r="AF84" s="557">
        <f t="shared" si="469"/>
        <v>0</v>
      </c>
      <c r="AG84" s="557">
        <f t="shared" si="469"/>
        <v>0</v>
      </c>
      <c r="AH84" s="557">
        <f t="shared" si="469"/>
        <v>0</v>
      </c>
      <c r="AI84" s="557">
        <f t="shared" si="469"/>
        <v>0</v>
      </c>
      <c r="AJ84" s="557">
        <f t="shared" ref="AJ84:BO84" si="470">AJ75</f>
        <v>0</v>
      </c>
      <c r="AK84" s="557">
        <f t="shared" si="470"/>
        <v>199.90500678400002</v>
      </c>
      <c r="AL84" s="557">
        <f t="shared" si="470"/>
        <v>1261.900355324</v>
      </c>
      <c r="AM84" s="557">
        <f t="shared" si="470"/>
        <v>2230.1902319340002</v>
      </c>
      <c r="AN84" s="557">
        <f t="shared" si="470"/>
        <v>3604.5371535740001</v>
      </c>
      <c r="AO84" s="557">
        <f t="shared" si="470"/>
        <v>4029.3352929900002</v>
      </c>
      <c r="AP84" s="557">
        <f t="shared" si="470"/>
        <v>3823.1832547440008</v>
      </c>
      <c r="AQ84" s="557">
        <f t="shared" si="470"/>
        <v>4260.4754570840005</v>
      </c>
      <c r="AR84" s="557">
        <f t="shared" si="470"/>
        <v>3935.6298210600003</v>
      </c>
      <c r="AS84" s="557">
        <f t="shared" si="470"/>
        <v>2886.1285354440006</v>
      </c>
      <c r="AT84" s="557">
        <f t="shared" si="470"/>
        <v>1518.0286452660002</v>
      </c>
      <c r="AU84" s="557">
        <f t="shared" si="470"/>
        <v>112.446566316</v>
      </c>
      <c r="AV84" s="557">
        <f t="shared" si="470"/>
        <v>0</v>
      </c>
      <c r="AW84" s="557">
        <f t="shared" si="470"/>
        <v>0</v>
      </c>
      <c r="AX84" s="557">
        <f t="shared" si="470"/>
        <v>0</v>
      </c>
      <c r="AY84" s="557">
        <f t="shared" si="470"/>
        <v>0</v>
      </c>
      <c r="AZ84" s="557">
        <f t="shared" si="470"/>
        <v>0</v>
      </c>
      <c r="BA84" s="557">
        <f t="shared" si="470"/>
        <v>27861.760320520003</v>
      </c>
      <c r="BB84" s="557">
        <f t="shared" si="470"/>
        <v>0</v>
      </c>
      <c r="BC84" s="557">
        <f t="shared" si="470"/>
        <v>0</v>
      </c>
      <c r="BD84" s="557">
        <f t="shared" si="470"/>
        <v>0</v>
      </c>
      <c r="BE84" s="557">
        <f t="shared" si="470"/>
        <v>0</v>
      </c>
      <c r="BF84" s="557">
        <f t="shared" si="470"/>
        <v>0</v>
      </c>
      <c r="BG84" s="557">
        <f t="shared" si="470"/>
        <v>0</v>
      </c>
      <c r="BH84" s="557">
        <f t="shared" si="470"/>
        <v>0</v>
      </c>
      <c r="BI84" s="557">
        <f t="shared" si="470"/>
        <v>0</v>
      </c>
      <c r="BJ84" s="557">
        <f t="shared" si="470"/>
        <v>199.90500678400002</v>
      </c>
      <c r="BK84" s="557">
        <f t="shared" si="470"/>
        <v>1261.900355324</v>
      </c>
      <c r="BL84" s="557">
        <f t="shared" si="470"/>
        <v>2230.1902319340002</v>
      </c>
      <c r="BM84" s="557">
        <f t="shared" si="470"/>
        <v>3604.5371535740001</v>
      </c>
      <c r="BN84" s="557">
        <f t="shared" si="470"/>
        <v>4029.3352929900002</v>
      </c>
      <c r="BO84" s="557">
        <f t="shared" si="470"/>
        <v>3823.1832547440008</v>
      </c>
      <c r="BP84" s="557">
        <f t="shared" ref="BP84:CX84" si="471">BP75</f>
        <v>4260.4754570840005</v>
      </c>
      <c r="BQ84" s="557">
        <f t="shared" si="471"/>
        <v>3935.6298210600003</v>
      </c>
      <c r="BR84" s="557">
        <f t="shared" si="471"/>
        <v>2886.1285354440006</v>
      </c>
      <c r="BS84" s="557">
        <f t="shared" si="471"/>
        <v>1518.0286452660002</v>
      </c>
      <c r="BT84" s="557">
        <f t="shared" si="471"/>
        <v>112.446566316</v>
      </c>
      <c r="BU84" s="557">
        <f t="shared" si="471"/>
        <v>0</v>
      </c>
      <c r="BV84" s="557">
        <f t="shared" si="471"/>
        <v>0</v>
      </c>
      <c r="BW84" s="557">
        <f t="shared" si="471"/>
        <v>0</v>
      </c>
      <c r="BX84" s="557">
        <f t="shared" si="471"/>
        <v>0</v>
      </c>
      <c r="BY84" s="557">
        <f t="shared" si="471"/>
        <v>0</v>
      </c>
      <c r="BZ84" s="557">
        <f t="shared" si="471"/>
        <v>27861.760320520003</v>
      </c>
      <c r="CA84" s="557">
        <f t="shared" si="471"/>
        <v>0</v>
      </c>
      <c r="CB84" s="557">
        <f t="shared" si="471"/>
        <v>0</v>
      </c>
      <c r="CC84" s="557">
        <f t="shared" si="471"/>
        <v>0</v>
      </c>
      <c r="CD84" s="557">
        <f t="shared" si="471"/>
        <v>0</v>
      </c>
      <c r="CE84" s="557">
        <f t="shared" si="471"/>
        <v>0</v>
      </c>
      <c r="CF84" s="557">
        <f t="shared" si="471"/>
        <v>0</v>
      </c>
      <c r="CG84" s="557">
        <f t="shared" si="471"/>
        <v>0</v>
      </c>
      <c r="CH84" s="557">
        <f t="shared" si="471"/>
        <v>0</v>
      </c>
      <c r="CI84" s="557">
        <f t="shared" si="471"/>
        <v>199.90500678400002</v>
      </c>
      <c r="CJ84" s="557">
        <f t="shared" si="471"/>
        <v>1261.900355324</v>
      </c>
      <c r="CK84" s="557">
        <f t="shared" si="471"/>
        <v>2230.1902319340002</v>
      </c>
      <c r="CL84" s="557">
        <f t="shared" si="471"/>
        <v>3604.5371535740001</v>
      </c>
      <c r="CM84" s="557">
        <f t="shared" si="471"/>
        <v>4029.3352929900002</v>
      </c>
      <c r="CN84" s="557">
        <f t="shared" si="471"/>
        <v>3823.1832547440008</v>
      </c>
      <c r="CO84" s="557">
        <f t="shared" si="471"/>
        <v>4260.4754570840005</v>
      </c>
      <c r="CP84" s="557">
        <f t="shared" si="471"/>
        <v>3935.6298210600003</v>
      </c>
      <c r="CQ84" s="557">
        <f t="shared" si="471"/>
        <v>2886.1285354440006</v>
      </c>
      <c r="CR84" s="557">
        <f t="shared" si="471"/>
        <v>1518.0286452660002</v>
      </c>
      <c r="CS84" s="557">
        <f t="shared" si="471"/>
        <v>112.446566316</v>
      </c>
      <c r="CT84" s="557">
        <f t="shared" si="471"/>
        <v>0</v>
      </c>
      <c r="CU84" s="557">
        <f t="shared" si="471"/>
        <v>0</v>
      </c>
      <c r="CV84" s="557">
        <f t="shared" si="471"/>
        <v>0</v>
      </c>
      <c r="CW84" s="557">
        <f t="shared" si="471"/>
        <v>0</v>
      </c>
      <c r="CX84" s="613">
        <f t="shared" si="471"/>
        <v>0</v>
      </c>
      <c r="CY84" s="129"/>
      <c r="CZ84" s="129"/>
      <c r="DA84" s="129"/>
      <c r="DB84" s="129"/>
      <c r="DC84" s="129"/>
      <c r="DD84" s="129"/>
      <c r="DE84" s="129"/>
      <c r="DF84" s="129"/>
      <c r="DG84" s="129"/>
      <c r="DH84" s="129"/>
    </row>
    <row r="85" spans="1:112">
      <c r="A85" s="612" t="s">
        <v>1211</v>
      </c>
      <c r="B85" s="591">
        <f>B76</f>
        <v>-33572</v>
      </c>
      <c r="C85" s="557">
        <f>C76</f>
        <v>-1199</v>
      </c>
      <c r="D85" s="557">
        <f t="shared" ref="D85:BO85" si="472">D76</f>
        <v>0</v>
      </c>
      <c r="E85" s="557">
        <f t="shared" si="472"/>
        <v>0</v>
      </c>
      <c r="F85" s="557">
        <f t="shared" si="472"/>
        <v>0</v>
      </c>
      <c r="G85" s="557">
        <f t="shared" si="472"/>
        <v>0</v>
      </c>
      <c r="H85" s="557">
        <f t="shared" si="472"/>
        <v>0</v>
      </c>
      <c r="I85" s="557">
        <f t="shared" si="472"/>
        <v>0</v>
      </c>
      <c r="J85" s="557">
        <f t="shared" si="472"/>
        <v>0</v>
      </c>
      <c r="K85" s="557">
        <f t="shared" si="472"/>
        <v>0</v>
      </c>
      <c r="L85" s="557">
        <f t="shared" si="472"/>
        <v>-109</v>
      </c>
      <c r="M85" s="557">
        <f t="shared" si="472"/>
        <v>-109</v>
      </c>
      <c r="N85" s="557">
        <f t="shared" si="472"/>
        <v>-109</v>
      </c>
      <c r="O85" s="557">
        <f t="shared" si="472"/>
        <v>-109</v>
      </c>
      <c r="P85" s="557">
        <f t="shared" si="472"/>
        <v>-109</v>
      </c>
      <c r="Q85" s="557">
        <f t="shared" si="472"/>
        <v>-109</v>
      </c>
      <c r="R85" s="557">
        <f t="shared" si="472"/>
        <v>-109</v>
      </c>
      <c r="S85" s="557">
        <f t="shared" si="472"/>
        <v>-109</v>
      </c>
      <c r="T85" s="557">
        <f t="shared" si="472"/>
        <v>-109</v>
      </c>
      <c r="U85" s="557">
        <f t="shared" si="472"/>
        <v>-109</v>
      </c>
      <c r="V85" s="557">
        <f t="shared" si="472"/>
        <v>-109</v>
      </c>
      <c r="W85" s="557">
        <f t="shared" si="472"/>
        <v>0</v>
      </c>
      <c r="X85" s="557">
        <f t="shared" si="472"/>
        <v>0</v>
      </c>
      <c r="Y85" s="557">
        <f t="shared" si="472"/>
        <v>0</v>
      </c>
      <c r="Z85" s="557">
        <f t="shared" si="472"/>
        <v>0</v>
      </c>
      <c r="AA85" s="557">
        <f t="shared" si="472"/>
        <v>0</v>
      </c>
      <c r="AB85" s="557">
        <f t="shared" si="472"/>
        <v>-1199</v>
      </c>
      <c r="AC85" s="557">
        <f t="shared" si="472"/>
        <v>0</v>
      </c>
      <c r="AD85" s="557">
        <f t="shared" si="472"/>
        <v>0</v>
      </c>
      <c r="AE85" s="557">
        <f t="shared" si="472"/>
        <v>0</v>
      </c>
      <c r="AF85" s="557">
        <f t="shared" si="472"/>
        <v>0</v>
      </c>
      <c r="AG85" s="557">
        <f t="shared" si="472"/>
        <v>0</v>
      </c>
      <c r="AH85" s="557">
        <f t="shared" si="472"/>
        <v>0</v>
      </c>
      <c r="AI85" s="557">
        <f t="shared" si="472"/>
        <v>0</v>
      </c>
      <c r="AJ85" s="557">
        <f t="shared" si="472"/>
        <v>0</v>
      </c>
      <c r="AK85" s="557">
        <f t="shared" si="472"/>
        <v>-109</v>
      </c>
      <c r="AL85" s="557">
        <f t="shared" si="472"/>
        <v>-109</v>
      </c>
      <c r="AM85" s="557">
        <f t="shared" si="472"/>
        <v>-109</v>
      </c>
      <c r="AN85" s="557">
        <f t="shared" si="472"/>
        <v>-109</v>
      </c>
      <c r="AO85" s="557">
        <f t="shared" si="472"/>
        <v>-109</v>
      </c>
      <c r="AP85" s="557">
        <f t="shared" si="472"/>
        <v>-109</v>
      </c>
      <c r="AQ85" s="557">
        <f t="shared" si="472"/>
        <v>-109</v>
      </c>
      <c r="AR85" s="557">
        <f t="shared" si="472"/>
        <v>-109</v>
      </c>
      <c r="AS85" s="557">
        <f t="shared" si="472"/>
        <v>-109</v>
      </c>
      <c r="AT85" s="557">
        <f t="shared" si="472"/>
        <v>-109</v>
      </c>
      <c r="AU85" s="557">
        <f t="shared" si="472"/>
        <v>-109</v>
      </c>
      <c r="AV85" s="557">
        <f t="shared" si="472"/>
        <v>0</v>
      </c>
      <c r="AW85" s="557">
        <f t="shared" si="472"/>
        <v>0</v>
      </c>
      <c r="AX85" s="557">
        <f t="shared" si="472"/>
        <v>0</v>
      </c>
      <c r="AY85" s="557">
        <f t="shared" si="472"/>
        <v>0</v>
      </c>
      <c r="AZ85" s="557">
        <f t="shared" si="472"/>
        <v>0</v>
      </c>
      <c r="BA85" s="557">
        <f t="shared" si="472"/>
        <v>-1199</v>
      </c>
      <c r="BB85" s="557">
        <f t="shared" si="472"/>
        <v>0</v>
      </c>
      <c r="BC85" s="557">
        <f t="shared" si="472"/>
        <v>0</v>
      </c>
      <c r="BD85" s="557">
        <f t="shared" si="472"/>
        <v>0</v>
      </c>
      <c r="BE85" s="557">
        <f t="shared" si="472"/>
        <v>0</v>
      </c>
      <c r="BF85" s="557">
        <f t="shared" si="472"/>
        <v>0</v>
      </c>
      <c r="BG85" s="557">
        <f t="shared" si="472"/>
        <v>0</v>
      </c>
      <c r="BH85" s="557">
        <f t="shared" si="472"/>
        <v>0</v>
      </c>
      <c r="BI85" s="557">
        <f t="shared" si="472"/>
        <v>0</v>
      </c>
      <c r="BJ85" s="557">
        <f t="shared" si="472"/>
        <v>-109</v>
      </c>
      <c r="BK85" s="557">
        <f t="shared" si="472"/>
        <v>-109</v>
      </c>
      <c r="BL85" s="557">
        <f t="shared" si="472"/>
        <v>-109</v>
      </c>
      <c r="BM85" s="557">
        <f t="shared" si="472"/>
        <v>-109</v>
      </c>
      <c r="BN85" s="557">
        <f t="shared" si="472"/>
        <v>-109</v>
      </c>
      <c r="BO85" s="557">
        <f t="shared" si="472"/>
        <v>-109</v>
      </c>
      <c r="BP85" s="557">
        <f t="shared" ref="BP85:CX85" si="473">BP76</f>
        <v>-109</v>
      </c>
      <c r="BQ85" s="557">
        <f t="shared" si="473"/>
        <v>-109</v>
      </c>
      <c r="BR85" s="557">
        <f t="shared" si="473"/>
        <v>-109</v>
      </c>
      <c r="BS85" s="557">
        <f t="shared" si="473"/>
        <v>-109</v>
      </c>
      <c r="BT85" s="557">
        <f t="shared" si="473"/>
        <v>-109</v>
      </c>
      <c r="BU85" s="557">
        <f t="shared" si="473"/>
        <v>0</v>
      </c>
      <c r="BV85" s="557">
        <f t="shared" si="473"/>
        <v>0</v>
      </c>
      <c r="BW85" s="557">
        <f t="shared" si="473"/>
        <v>0</v>
      </c>
      <c r="BX85" s="557">
        <f t="shared" si="473"/>
        <v>0</v>
      </c>
      <c r="BY85" s="557">
        <f t="shared" si="473"/>
        <v>0</v>
      </c>
      <c r="BZ85" s="557">
        <f t="shared" si="473"/>
        <v>-1199</v>
      </c>
      <c r="CA85" s="557">
        <f t="shared" si="473"/>
        <v>0</v>
      </c>
      <c r="CB85" s="557">
        <f t="shared" si="473"/>
        <v>0</v>
      </c>
      <c r="CC85" s="557">
        <f t="shared" si="473"/>
        <v>0</v>
      </c>
      <c r="CD85" s="557">
        <f t="shared" si="473"/>
        <v>0</v>
      </c>
      <c r="CE85" s="557">
        <f t="shared" si="473"/>
        <v>0</v>
      </c>
      <c r="CF85" s="557">
        <f t="shared" si="473"/>
        <v>0</v>
      </c>
      <c r="CG85" s="557">
        <f t="shared" si="473"/>
        <v>0</v>
      </c>
      <c r="CH85" s="557">
        <f t="shared" si="473"/>
        <v>0</v>
      </c>
      <c r="CI85" s="557">
        <f t="shared" si="473"/>
        <v>-109</v>
      </c>
      <c r="CJ85" s="557">
        <f t="shared" si="473"/>
        <v>-109</v>
      </c>
      <c r="CK85" s="557">
        <f t="shared" si="473"/>
        <v>-109</v>
      </c>
      <c r="CL85" s="557">
        <f t="shared" si="473"/>
        <v>-109</v>
      </c>
      <c r="CM85" s="557">
        <f t="shared" si="473"/>
        <v>-109</v>
      </c>
      <c r="CN85" s="557">
        <f t="shared" si="473"/>
        <v>-109</v>
      </c>
      <c r="CO85" s="557">
        <f t="shared" si="473"/>
        <v>-109</v>
      </c>
      <c r="CP85" s="557">
        <f t="shared" si="473"/>
        <v>-109</v>
      </c>
      <c r="CQ85" s="557">
        <f t="shared" si="473"/>
        <v>-109</v>
      </c>
      <c r="CR85" s="557">
        <f t="shared" si="473"/>
        <v>-109</v>
      </c>
      <c r="CS85" s="557">
        <f t="shared" si="473"/>
        <v>-109</v>
      </c>
      <c r="CT85" s="557">
        <f t="shared" si="473"/>
        <v>0</v>
      </c>
      <c r="CU85" s="557">
        <f t="shared" si="473"/>
        <v>0</v>
      </c>
      <c r="CV85" s="557">
        <f t="shared" si="473"/>
        <v>0</v>
      </c>
      <c r="CW85" s="557">
        <f t="shared" si="473"/>
        <v>0</v>
      </c>
      <c r="CX85" s="557">
        <f t="shared" si="473"/>
        <v>0</v>
      </c>
      <c r="CY85" s="129"/>
      <c r="CZ85" s="129"/>
      <c r="DA85" s="129"/>
      <c r="DB85" s="129"/>
      <c r="DC85" s="129"/>
      <c r="DD85" s="129"/>
      <c r="DE85" s="129"/>
      <c r="DF85" s="129"/>
      <c r="DG85" s="129"/>
      <c r="DH85" s="129"/>
    </row>
    <row r="86" spans="1:112">
      <c r="A86" s="614" t="s">
        <v>1212</v>
      </c>
      <c r="B86" s="591">
        <f t="shared" ref="B86:B91" si="474">4*AB86+4*BA86+16*C86+BZ86*4</f>
        <v>519050.74672227551</v>
      </c>
      <c r="C86" s="557">
        <f t="shared" ref="C86" si="475">SUM(D86:AA86)</f>
        <v>20335.084261336968</v>
      </c>
      <c r="D86" s="561">
        <f>D80</f>
        <v>0</v>
      </c>
      <c r="E86" s="561">
        <f t="shared" ref="E86:BP86" si="476">E80</f>
        <v>0</v>
      </c>
      <c r="F86" s="561">
        <f t="shared" si="476"/>
        <v>0</v>
      </c>
      <c r="G86" s="561">
        <f t="shared" si="476"/>
        <v>0</v>
      </c>
      <c r="H86" s="561">
        <f t="shared" si="476"/>
        <v>0</v>
      </c>
      <c r="I86" s="561">
        <f t="shared" si="476"/>
        <v>0</v>
      </c>
      <c r="J86" s="561">
        <f t="shared" si="476"/>
        <v>0</v>
      </c>
      <c r="K86" s="561">
        <f t="shared" si="476"/>
        <v>0</v>
      </c>
      <c r="L86" s="561">
        <f t="shared" si="476"/>
        <v>90.905006784000022</v>
      </c>
      <c r="M86" s="561">
        <f t="shared" si="476"/>
        <v>1152.900355324</v>
      </c>
      <c r="N86" s="561">
        <f t="shared" si="476"/>
        <v>2121.1902319340002</v>
      </c>
      <c r="O86" s="561">
        <f t="shared" si="476"/>
        <v>2847.4969064790348</v>
      </c>
      <c r="P86" s="561">
        <f t="shared" si="476"/>
        <v>2562.0877769659191</v>
      </c>
      <c r="Q86" s="561">
        <f t="shared" si="476"/>
        <v>3110.6527117392429</v>
      </c>
      <c r="R86" s="561">
        <f t="shared" si="476"/>
        <v>2142.323722793481</v>
      </c>
      <c r="S86" s="561">
        <f t="shared" si="476"/>
        <v>2117.9238022912864</v>
      </c>
      <c r="T86" s="561">
        <f t="shared" si="476"/>
        <v>2777.1285354440006</v>
      </c>
      <c r="U86" s="561">
        <f t="shared" si="476"/>
        <v>1409.0286452660002</v>
      </c>
      <c r="V86" s="561">
        <f t="shared" si="476"/>
        <v>3.446566316000002</v>
      </c>
      <c r="W86" s="561">
        <f t="shared" si="476"/>
        <v>0</v>
      </c>
      <c r="X86" s="561">
        <f t="shared" si="476"/>
        <v>0</v>
      </c>
      <c r="Y86" s="561">
        <f t="shared" si="476"/>
        <v>0</v>
      </c>
      <c r="Z86" s="561">
        <f t="shared" si="476"/>
        <v>0</v>
      </c>
      <c r="AA86" s="561">
        <f t="shared" si="476"/>
        <v>0</v>
      </c>
      <c r="AB86" s="561">
        <f t="shared" si="476"/>
        <v>16317.554926289567</v>
      </c>
      <c r="AC86" s="561">
        <f t="shared" si="476"/>
        <v>0</v>
      </c>
      <c r="AD86" s="561">
        <f t="shared" si="476"/>
        <v>0</v>
      </c>
      <c r="AE86" s="561">
        <f t="shared" si="476"/>
        <v>0</v>
      </c>
      <c r="AF86" s="561">
        <f t="shared" si="476"/>
        <v>0</v>
      </c>
      <c r="AG86" s="561">
        <f t="shared" si="476"/>
        <v>0</v>
      </c>
      <c r="AH86" s="561">
        <f t="shared" si="476"/>
        <v>0</v>
      </c>
      <c r="AI86" s="561">
        <f t="shared" si="476"/>
        <v>0</v>
      </c>
      <c r="AJ86" s="561">
        <f t="shared" si="476"/>
        <v>0</v>
      </c>
      <c r="AK86" s="561">
        <f t="shared" si="476"/>
        <v>90.905006784000022</v>
      </c>
      <c r="AL86" s="561">
        <f t="shared" si="476"/>
        <v>1152.900355324</v>
      </c>
      <c r="AM86" s="561">
        <f t="shared" si="476"/>
        <v>1955.6822660648747</v>
      </c>
      <c r="AN86" s="561">
        <f t="shared" si="476"/>
        <v>1056.250777251955</v>
      </c>
      <c r="AO86" s="561">
        <f t="shared" si="476"/>
        <v>2525.9854391615854</v>
      </c>
      <c r="AP86" s="561">
        <f t="shared" si="476"/>
        <v>2566.3759673764321</v>
      </c>
      <c r="AQ86" s="561">
        <f t="shared" si="476"/>
        <v>1394.9180939301118</v>
      </c>
      <c r="AR86" s="561">
        <f t="shared" si="476"/>
        <v>1384.9332733706074</v>
      </c>
      <c r="AS86" s="561">
        <f t="shared" si="476"/>
        <v>2777.1285354440006</v>
      </c>
      <c r="AT86" s="561">
        <f t="shared" si="476"/>
        <v>1409.0286452660002</v>
      </c>
      <c r="AU86" s="561">
        <f t="shared" si="476"/>
        <v>3.446566316000002</v>
      </c>
      <c r="AV86" s="561">
        <f t="shared" si="476"/>
        <v>0</v>
      </c>
      <c r="AW86" s="561">
        <f t="shared" si="476"/>
        <v>0</v>
      </c>
      <c r="AX86" s="561">
        <f t="shared" si="476"/>
        <v>0</v>
      </c>
      <c r="AY86" s="561">
        <f t="shared" si="476"/>
        <v>0</v>
      </c>
      <c r="AZ86" s="561">
        <f t="shared" si="476"/>
        <v>0</v>
      </c>
      <c r="BA86" s="561">
        <f t="shared" si="476"/>
        <v>12259.320146218553</v>
      </c>
      <c r="BB86" s="561">
        <f t="shared" si="476"/>
        <v>0</v>
      </c>
      <c r="BC86" s="561">
        <f t="shared" si="476"/>
        <v>0</v>
      </c>
      <c r="BD86" s="561">
        <f t="shared" si="476"/>
        <v>0</v>
      </c>
      <c r="BE86" s="561">
        <f t="shared" si="476"/>
        <v>0</v>
      </c>
      <c r="BF86" s="561">
        <f t="shared" si="476"/>
        <v>0</v>
      </c>
      <c r="BG86" s="561">
        <f t="shared" si="476"/>
        <v>0</v>
      </c>
      <c r="BH86" s="561">
        <f t="shared" si="476"/>
        <v>0</v>
      </c>
      <c r="BI86" s="561">
        <f t="shared" si="476"/>
        <v>0</v>
      </c>
      <c r="BJ86" s="561">
        <f t="shared" si="476"/>
        <v>90.905006784000022</v>
      </c>
      <c r="BK86" s="561">
        <f t="shared" si="476"/>
        <v>1152.900355324</v>
      </c>
      <c r="BL86" s="561">
        <f t="shared" si="476"/>
        <v>1397.9931280557028</v>
      </c>
      <c r="BM86" s="561">
        <f t="shared" si="476"/>
        <v>506.71426927107336</v>
      </c>
      <c r="BN86" s="561">
        <f t="shared" si="476"/>
        <v>1814.6821481025499</v>
      </c>
      <c r="BO86" s="561">
        <f t="shared" si="476"/>
        <v>1892.1425209091235</v>
      </c>
      <c r="BP86" s="561">
        <f t="shared" si="476"/>
        <v>754.74513197697468</v>
      </c>
      <c r="BQ86" s="561">
        <f t="shared" ref="BQ86:CX86" si="477">BQ80</f>
        <v>757.07132991657227</v>
      </c>
      <c r="BR86" s="561">
        <f t="shared" si="477"/>
        <v>2479.6910442965554</v>
      </c>
      <c r="BS86" s="561">
        <f t="shared" si="477"/>
        <v>1409.0286452660002</v>
      </c>
      <c r="BT86" s="561">
        <f t="shared" si="477"/>
        <v>3.446566316000002</v>
      </c>
      <c r="BU86" s="561">
        <f t="shared" si="477"/>
        <v>0</v>
      </c>
      <c r="BV86" s="561">
        <f t="shared" si="477"/>
        <v>0</v>
      </c>
      <c r="BW86" s="561">
        <f t="shared" si="477"/>
        <v>0</v>
      </c>
      <c r="BX86" s="561">
        <f t="shared" si="477"/>
        <v>0</v>
      </c>
      <c r="BY86" s="561">
        <f t="shared" si="477"/>
        <v>0</v>
      </c>
      <c r="BZ86" s="561">
        <f t="shared" si="477"/>
        <v>19845.47456271288</v>
      </c>
      <c r="CA86" s="561">
        <f t="shared" si="477"/>
        <v>0</v>
      </c>
      <c r="CB86" s="561">
        <f t="shared" si="477"/>
        <v>0</v>
      </c>
      <c r="CC86" s="561">
        <f t="shared" si="477"/>
        <v>0</v>
      </c>
      <c r="CD86" s="561">
        <f t="shared" si="477"/>
        <v>0</v>
      </c>
      <c r="CE86" s="561">
        <f t="shared" si="477"/>
        <v>0</v>
      </c>
      <c r="CF86" s="561">
        <f t="shared" si="477"/>
        <v>0</v>
      </c>
      <c r="CG86" s="561">
        <f t="shared" si="477"/>
        <v>0</v>
      </c>
      <c r="CH86" s="561">
        <f t="shared" si="477"/>
        <v>0</v>
      </c>
      <c r="CI86" s="561">
        <f t="shared" si="477"/>
        <v>90.905006784000022</v>
      </c>
      <c r="CJ86" s="561">
        <f t="shared" si="477"/>
        <v>1152.900355324</v>
      </c>
      <c r="CK86" s="561">
        <f t="shared" si="477"/>
        <v>2121.1902319340002</v>
      </c>
      <c r="CL86" s="561">
        <f t="shared" si="477"/>
        <v>2847.4969064790348</v>
      </c>
      <c r="CM86" s="561">
        <f t="shared" si="477"/>
        <v>2442.6704197533136</v>
      </c>
      <c r="CN86" s="561">
        <f t="shared" si="477"/>
        <v>3003.177515845588</v>
      </c>
      <c r="CO86" s="561">
        <f t="shared" si="477"/>
        <v>2010.9651500345683</v>
      </c>
      <c r="CP86" s="561">
        <f t="shared" si="477"/>
        <v>1986.5652295323739</v>
      </c>
      <c r="CQ86" s="561">
        <f t="shared" si="477"/>
        <v>2777.1285354440006</v>
      </c>
      <c r="CR86" s="561">
        <f t="shared" si="477"/>
        <v>1409.0286452660002</v>
      </c>
      <c r="CS86" s="561">
        <f t="shared" si="477"/>
        <v>3.446566316000002</v>
      </c>
      <c r="CT86" s="561">
        <f t="shared" si="477"/>
        <v>0</v>
      </c>
      <c r="CU86" s="561">
        <f t="shared" si="477"/>
        <v>0</v>
      </c>
      <c r="CV86" s="561">
        <f t="shared" si="477"/>
        <v>0</v>
      </c>
      <c r="CW86" s="561">
        <f t="shared" si="477"/>
        <v>0</v>
      </c>
      <c r="CX86" s="561">
        <f t="shared" si="477"/>
        <v>0</v>
      </c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</row>
    <row r="87" spans="1:112">
      <c r="A87" s="626" t="s">
        <v>1213</v>
      </c>
      <c r="B87" s="591">
        <f t="shared" si="474"/>
        <v>28249.504231640003</v>
      </c>
      <c r="C87" s="557">
        <f t="shared" ref="C87:C91" si="478">SUM(D87:AA87)</f>
        <v>1412.4752115820002</v>
      </c>
      <c r="D87" s="561">
        <f t="shared" ref="D87:AA87" si="479">IF(D70="P",D86,0)</f>
        <v>0</v>
      </c>
      <c r="E87" s="561">
        <f t="shared" si="479"/>
        <v>0</v>
      </c>
      <c r="F87" s="561">
        <f t="shared" si="479"/>
        <v>0</v>
      </c>
      <c r="G87" s="561">
        <f t="shared" si="479"/>
        <v>0</v>
      </c>
      <c r="H87" s="561">
        <f t="shared" si="479"/>
        <v>0</v>
      </c>
      <c r="I87" s="561">
        <f t="shared" si="479"/>
        <v>0</v>
      </c>
      <c r="J87" s="561">
        <f t="shared" si="479"/>
        <v>0</v>
      </c>
      <c r="K87" s="561">
        <f t="shared" si="479"/>
        <v>0</v>
      </c>
      <c r="L87" s="561">
        <f t="shared" si="479"/>
        <v>0</v>
      </c>
      <c r="M87" s="561">
        <f t="shared" si="479"/>
        <v>0</v>
      </c>
      <c r="N87" s="561">
        <f t="shared" si="479"/>
        <v>0</v>
      </c>
      <c r="O87" s="561">
        <f t="shared" si="479"/>
        <v>0</v>
      </c>
      <c r="P87" s="561">
        <f t="shared" si="479"/>
        <v>0</v>
      </c>
      <c r="Q87" s="561">
        <f t="shared" si="479"/>
        <v>0</v>
      </c>
      <c r="R87" s="561">
        <f t="shared" si="479"/>
        <v>0</v>
      </c>
      <c r="S87" s="561">
        <f t="shared" si="479"/>
        <v>0</v>
      </c>
      <c r="T87" s="561">
        <f t="shared" si="479"/>
        <v>0</v>
      </c>
      <c r="U87" s="561">
        <f t="shared" si="479"/>
        <v>1409.0286452660002</v>
      </c>
      <c r="V87" s="561">
        <f t="shared" si="479"/>
        <v>3.446566316000002</v>
      </c>
      <c r="W87" s="561">
        <f t="shared" si="479"/>
        <v>0</v>
      </c>
      <c r="X87" s="561">
        <f t="shared" si="479"/>
        <v>0</v>
      </c>
      <c r="Y87" s="561">
        <f t="shared" si="479"/>
        <v>0</v>
      </c>
      <c r="Z87" s="561">
        <f t="shared" si="479"/>
        <v>0</v>
      </c>
      <c r="AA87" s="561">
        <f t="shared" si="479"/>
        <v>0</v>
      </c>
      <c r="AB87" s="557">
        <f t="shared" ref="AB87:AB90" si="480">SUM(AC87:AZ87)</f>
        <v>0</v>
      </c>
      <c r="AC87" s="561">
        <f t="shared" ref="AC87:AZ87" si="481">IF(AC70="P",AC86,0)</f>
        <v>0</v>
      </c>
      <c r="AD87" s="561">
        <f t="shared" si="481"/>
        <v>0</v>
      </c>
      <c r="AE87" s="561">
        <f t="shared" si="481"/>
        <v>0</v>
      </c>
      <c r="AF87" s="561">
        <f t="shared" si="481"/>
        <v>0</v>
      </c>
      <c r="AG87" s="561">
        <f t="shared" si="481"/>
        <v>0</v>
      </c>
      <c r="AH87" s="561">
        <f t="shared" si="481"/>
        <v>0</v>
      </c>
      <c r="AI87" s="561">
        <f t="shared" si="481"/>
        <v>0</v>
      </c>
      <c r="AJ87" s="561">
        <f t="shared" si="481"/>
        <v>0</v>
      </c>
      <c r="AK87" s="561">
        <f t="shared" si="481"/>
        <v>0</v>
      </c>
      <c r="AL87" s="561">
        <f t="shared" si="481"/>
        <v>0</v>
      </c>
      <c r="AM87" s="561">
        <f t="shared" si="481"/>
        <v>0</v>
      </c>
      <c r="AN87" s="561">
        <f t="shared" si="481"/>
        <v>0</v>
      </c>
      <c r="AO87" s="561">
        <f t="shared" si="481"/>
        <v>0</v>
      </c>
      <c r="AP87" s="561">
        <f t="shared" si="481"/>
        <v>0</v>
      </c>
      <c r="AQ87" s="561">
        <f t="shared" si="481"/>
        <v>0</v>
      </c>
      <c r="AR87" s="561">
        <f t="shared" si="481"/>
        <v>0</v>
      </c>
      <c r="AS87" s="561">
        <f t="shared" si="481"/>
        <v>0</v>
      </c>
      <c r="AT87" s="561">
        <f t="shared" si="481"/>
        <v>0</v>
      </c>
      <c r="AU87" s="561">
        <f t="shared" si="481"/>
        <v>0</v>
      </c>
      <c r="AV87" s="561">
        <f t="shared" si="481"/>
        <v>0</v>
      </c>
      <c r="AW87" s="561">
        <f t="shared" si="481"/>
        <v>0</v>
      </c>
      <c r="AX87" s="561">
        <f t="shared" si="481"/>
        <v>0</v>
      </c>
      <c r="AY87" s="561">
        <f t="shared" si="481"/>
        <v>0</v>
      </c>
      <c r="AZ87" s="561">
        <f t="shared" si="481"/>
        <v>0</v>
      </c>
      <c r="BA87" s="557">
        <f t="shared" ref="BA87:BA90" si="482">SUM(BB87:BY87)</f>
        <v>0</v>
      </c>
      <c r="BB87" s="561">
        <f t="shared" ref="BB87:BY87" si="483">IF(BB70="P",BB86,0)</f>
        <v>0</v>
      </c>
      <c r="BC87" s="561">
        <f t="shared" si="483"/>
        <v>0</v>
      </c>
      <c r="BD87" s="561">
        <f t="shared" si="483"/>
        <v>0</v>
      </c>
      <c r="BE87" s="561">
        <f t="shared" si="483"/>
        <v>0</v>
      </c>
      <c r="BF87" s="561">
        <f t="shared" si="483"/>
        <v>0</v>
      </c>
      <c r="BG87" s="561">
        <f t="shared" si="483"/>
        <v>0</v>
      </c>
      <c r="BH87" s="561">
        <f t="shared" si="483"/>
        <v>0</v>
      </c>
      <c r="BI87" s="561">
        <f t="shared" si="483"/>
        <v>0</v>
      </c>
      <c r="BJ87" s="561">
        <f t="shared" si="483"/>
        <v>0</v>
      </c>
      <c r="BK87" s="561">
        <f t="shared" si="483"/>
        <v>0</v>
      </c>
      <c r="BL87" s="561">
        <f t="shared" si="483"/>
        <v>0</v>
      </c>
      <c r="BM87" s="561">
        <f t="shared" si="483"/>
        <v>0</v>
      </c>
      <c r="BN87" s="561">
        <f t="shared" si="483"/>
        <v>0</v>
      </c>
      <c r="BO87" s="561">
        <f t="shared" si="483"/>
        <v>0</v>
      </c>
      <c r="BP87" s="561">
        <f t="shared" si="483"/>
        <v>0</v>
      </c>
      <c r="BQ87" s="561">
        <f t="shared" si="483"/>
        <v>0</v>
      </c>
      <c r="BR87" s="561">
        <f t="shared" si="483"/>
        <v>0</v>
      </c>
      <c r="BS87" s="561">
        <f t="shared" si="483"/>
        <v>0</v>
      </c>
      <c r="BT87" s="561">
        <f t="shared" si="483"/>
        <v>0</v>
      </c>
      <c r="BU87" s="561">
        <f t="shared" si="483"/>
        <v>0</v>
      </c>
      <c r="BV87" s="561">
        <f t="shared" si="483"/>
        <v>0</v>
      </c>
      <c r="BW87" s="561">
        <f t="shared" si="483"/>
        <v>0</v>
      </c>
      <c r="BX87" s="561">
        <f t="shared" si="483"/>
        <v>0</v>
      </c>
      <c r="BY87" s="561">
        <f t="shared" si="483"/>
        <v>0</v>
      </c>
      <c r="BZ87" s="557">
        <f t="shared" ref="BZ87:BZ90" si="484">SUM(CA87:CX87)</f>
        <v>1412.4752115820002</v>
      </c>
      <c r="CA87" s="561">
        <f t="shared" ref="CA87:CX87" si="485">IF(CA70="P",CA86,0)</f>
        <v>0</v>
      </c>
      <c r="CB87" s="561">
        <f t="shared" si="485"/>
        <v>0</v>
      </c>
      <c r="CC87" s="561">
        <f t="shared" si="485"/>
        <v>0</v>
      </c>
      <c r="CD87" s="561">
        <f t="shared" si="485"/>
        <v>0</v>
      </c>
      <c r="CE87" s="561">
        <f t="shared" si="485"/>
        <v>0</v>
      </c>
      <c r="CF87" s="561">
        <f t="shared" si="485"/>
        <v>0</v>
      </c>
      <c r="CG87" s="561">
        <f t="shared" si="485"/>
        <v>0</v>
      </c>
      <c r="CH87" s="561">
        <f t="shared" si="485"/>
        <v>0</v>
      </c>
      <c r="CI87" s="561">
        <f t="shared" si="485"/>
        <v>0</v>
      </c>
      <c r="CJ87" s="561">
        <f t="shared" si="485"/>
        <v>0</v>
      </c>
      <c r="CK87" s="561">
        <f t="shared" si="485"/>
        <v>0</v>
      </c>
      <c r="CL87" s="561">
        <f t="shared" si="485"/>
        <v>0</v>
      </c>
      <c r="CM87" s="561">
        <f t="shared" si="485"/>
        <v>0</v>
      </c>
      <c r="CN87" s="561">
        <f t="shared" si="485"/>
        <v>0</v>
      </c>
      <c r="CO87" s="561">
        <f t="shared" si="485"/>
        <v>0</v>
      </c>
      <c r="CP87" s="561">
        <f t="shared" si="485"/>
        <v>0</v>
      </c>
      <c r="CQ87" s="561">
        <f t="shared" si="485"/>
        <v>0</v>
      </c>
      <c r="CR87" s="561">
        <f t="shared" si="485"/>
        <v>1409.0286452660002</v>
      </c>
      <c r="CS87" s="561">
        <f t="shared" si="485"/>
        <v>3.446566316000002</v>
      </c>
      <c r="CT87" s="561">
        <f t="shared" si="485"/>
        <v>0</v>
      </c>
      <c r="CU87" s="561">
        <f t="shared" si="485"/>
        <v>0</v>
      </c>
      <c r="CV87" s="561">
        <f t="shared" si="485"/>
        <v>0</v>
      </c>
      <c r="CW87" s="561">
        <f t="shared" si="485"/>
        <v>0</v>
      </c>
      <c r="CX87" s="561">
        <f t="shared" si="485"/>
        <v>0</v>
      </c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</row>
    <row r="88" spans="1:112">
      <c r="A88" s="614" t="s">
        <v>1214</v>
      </c>
      <c r="B88" s="591">
        <f t="shared" si="474"/>
        <v>420943.56421210303</v>
      </c>
      <c r="C88" s="557">
        <f t="shared" si="478"/>
        <v>18922.609049754967</v>
      </c>
      <c r="D88" s="561">
        <f t="shared" ref="D88:AA88" si="486">IF(D70="C",D86,0)</f>
        <v>0</v>
      </c>
      <c r="E88" s="561">
        <f t="shared" si="486"/>
        <v>0</v>
      </c>
      <c r="F88" s="561">
        <f t="shared" si="486"/>
        <v>0</v>
      </c>
      <c r="G88" s="561">
        <f t="shared" si="486"/>
        <v>0</v>
      </c>
      <c r="H88" s="561">
        <f t="shared" si="486"/>
        <v>0</v>
      </c>
      <c r="I88" s="561">
        <f t="shared" si="486"/>
        <v>0</v>
      </c>
      <c r="J88" s="561">
        <f t="shared" si="486"/>
        <v>0</v>
      </c>
      <c r="K88" s="561">
        <f t="shared" si="486"/>
        <v>0</v>
      </c>
      <c r="L88" s="561">
        <f t="shared" si="486"/>
        <v>90.905006784000022</v>
      </c>
      <c r="M88" s="561">
        <f t="shared" si="486"/>
        <v>1152.900355324</v>
      </c>
      <c r="N88" s="561">
        <f t="shared" si="486"/>
        <v>2121.1902319340002</v>
      </c>
      <c r="O88" s="561">
        <f t="shared" si="486"/>
        <v>2847.4969064790348</v>
      </c>
      <c r="P88" s="561">
        <f t="shared" si="486"/>
        <v>2562.0877769659191</v>
      </c>
      <c r="Q88" s="561">
        <f t="shared" si="486"/>
        <v>3110.6527117392429</v>
      </c>
      <c r="R88" s="561">
        <f t="shared" si="486"/>
        <v>2142.323722793481</v>
      </c>
      <c r="S88" s="561">
        <f t="shared" si="486"/>
        <v>2117.9238022912864</v>
      </c>
      <c r="T88" s="561">
        <f t="shared" si="486"/>
        <v>2777.1285354440006</v>
      </c>
      <c r="U88" s="561">
        <f t="shared" si="486"/>
        <v>0</v>
      </c>
      <c r="V88" s="561">
        <f t="shared" si="486"/>
        <v>0</v>
      </c>
      <c r="W88" s="561">
        <f t="shared" si="486"/>
        <v>0</v>
      </c>
      <c r="X88" s="561">
        <f t="shared" si="486"/>
        <v>0</v>
      </c>
      <c r="Y88" s="561">
        <f t="shared" si="486"/>
        <v>0</v>
      </c>
      <c r="Z88" s="561">
        <f t="shared" si="486"/>
        <v>0</v>
      </c>
      <c r="AA88" s="561">
        <f t="shared" si="486"/>
        <v>0</v>
      </c>
      <c r="AB88" s="557">
        <f t="shared" si="480"/>
        <v>11112.455502875024</v>
      </c>
      <c r="AC88" s="561">
        <f t="shared" ref="AC88:AZ88" si="487">IF(AC70="C",AC86,0)</f>
        <v>0</v>
      </c>
      <c r="AD88" s="561">
        <f t="shared" si="487"/>
        <v>0</v>
      </c>
      <c r="AE88" s="561">
        <f t="shared" si="487"/>
        <v>0</v>
      </c>
      <c r="AF88" s="561">
        <f t="shared" si="487"/>
        <v>0</v>
      </c>
      <c r="AG88" s="561">
        <f t="shared" si="487"/>
        <v>0</v>
      </c>
      <c r="AH88" s="561">
        <f t="shared" si="487"/>
        <v>0</v>
      </c>
      <c r="AI88" s="561">
        <f t="shared" si="487"/>
        <v>0</v>
      </c>
      <c r="AJ88" s="561">
        <f t="shared" si="487"/>
        <v>0</v>
      </c>
      <c r="AK88" s="561">
        <f t="shared" si="487"/>
        <v>0</v>
      </c>
      <c r="AL88" s="561">
        <f t="shared" si="487"/>
        <v>0</v>
      </c>
      <c r="AM88" s="561">
        <f t="shared" si="487"/>
        <v>1955.6822660648747</v>
      </c>
      <c r="AN88" s="561">
        <f t="shared" si="487"/>
        <v>1056.250777251955</v>
      </c>
      <c r="AO88" s="561">
        <f t="shared" si="487"/>
        <v>2525.9854391615854</v>
      </c>
      <c r="AP88" s="561">
        <f t="shared" si="487"/>
        <v>0</v>
      </c>
      <c r="AQ88" s="561">
        <f t="shared" si="487"/>
        <v>0</v>
      </c>
      <c r="AR88" s="561">
        <f t="shared" si="487"/>
        <v>1384.9332733706074</v>
      </c>
      <c r="AS88" s="561">
        <f t="shared" si="487"/>
        <v>2777.1285354440006</v>
      </c>
      <c r="AT88" s="561">
        <f t="shared" si="487"/>
        <v>1409.0286452660002</v>
      </c>
      <c r="AU88" s="561">
        <f t="shared" si="487"/>
        <v>3.446566316000002</v>
      </c>
      <c r="AV88" s="561">
        <f t="shared" si="487"/>
        <v>0</v>
      </c>
      <c r="AW88" s="561">
        <f t="shared" si="487"/>
        <v>0</v>
      </c>
      <c r="AX88" s="561">
        <f t="shared" si="487"/>
        <v>0</v>
      </c>
      <c r="AY88" s="561">
        <f t="shared" si="487"/>
        <v>0</v>
      </c>
      <c r="AZ88" s="561">
        <f t="shared" si="487"/>
        <v>0</v>
      </c>
      <c r="BA88" s="557">
        <f t="shared" si="482"/>
        <v>0</v>
      </c>
      <c r="BB88" s="561">
        <f t="shared" ref="BB88:BY88" si="488">IF(BB70="C",BB86,0)</f>
        <v>0</v>
      </c>
      <c r="BC88" s="561">
        <f t="shared" si="488"/>
        <v>0</v>
      </c>
      <c r="BD88" s="561">
        <f t="shared" si="488"/>
        <v>0</v>
      </c>
      <c r="BE88" s="561">
        <f t="shared" si="488"/>
        <v>0</v>
      </c>
      <c r="BF88" s="561">
        <f t="shared" si="488"/>
        <v>0</v>
      </c>
      <c r="BG88" s="561">
        <f t="shared" si="488"/>
        <v>0</v>
      </c>
      <c r="BH88" s="561">
        <f t="shared" si="488"/>
        <v>0</v>
      </c>
      <c r="BI88" s="561">
        <f t="shared" si="488"/>
        <v>0</v>
      </c>
      <c r="BJ88" s="561">
        <f t="shared" si="488"/>
        <v>0</v>
      </c>
      <c r="BK88" s="561">
        <f t="shared" si="488"/>
        <v>0</v>
      </c>
      <c r="BL88" s="561">
        <f t="shared" si="488"/>
        <v>0</v>
      </c>
      <c r="BM88" s="561">
        <f t="shared" si="488"/>
        <v>0</v>
      </c>
      <c r="BN88" s="561">
        <f t="shared" si="488"/>
        <v>0</v>
      </c>
      <c r="BO88" s="561">
        <f t="shared" si="488"/>
        <v>0</v>
      </c>
      <c r="BP88" s="561">
        <f t="shared" si="488"/>
        <v>0</v>
      </c>
      <c r="BQ88" s="561">
        <f t="shared" si="488"/>
        <v>0</v>
      </c>
      <c r="BR88" s="561">
        <f t="shared" si="488"/>
        <v>0</v>
      </c>
      <c r="BS88" s="561">
        <f t="shared" si="488"/>
        <v>0</v>
      </c>
      <c r="BT88" s="561">
        <f t="shared" si="488"/>
        <v>0</v>
      </c>
      <c r="BU88" s="561">
        <f t="shared" si="488"/>
        <v>0</v>
      </c>
      <c r="BV88" s="561">
        <f t="shared" si="488"/>
        <v>0</v>
      </c>
      <c r="BW88" s="561">
        <f t="shared" si="488"/>
        <v>0</v>
      </c>
      <c r="BX88" s="561">
        <f t="shared" si="488"/>
        <v>0</v>
      </c>
      <c r="BY88" s="561">
        <f t="shared" si="488"/>
        <v>0</v>
      </c>
      <c r="BZ88" s="557">
        <f t="shared" si="484"/>
        <v>18432.999351130878</v>
      </c>
      <c r="CA88" s="561">
        <f t="shared" ref="CA88:CX88" si="489">IF(CA70="C",CA86,0)</f>
        <v>0</v>
      </c>
      <c r="CB88" s="561">
        <f t="shared" si="489"/>
        <v>0</v>
      </c>
      <c r="CC88" s="561">
        <f t="shared" si="489"/>
        <v>0</v>
      </c>
      <c r="CD88" s="561">
        <f t="shared" si="489"/>
        <v>0</v>
      </c>
      <c r="CE88" s="561">
        <f t="shared" si="489"/>
        <v>0</v>
      </c>
      <c r="CF88" s="561">
        <f t="shared" si="489"/>
        <v>0</v>
      </c>
      <c r="CG88" s="561">
        <f t="shared" si="489"/>
        <v>0</v>
      </c>
      <c r="CH88" s="561">
        <f t="shared" si="489"/>
        <v>0</v>
      </c>
      <c r="CI88" s="561">
        <f t="shared" si="489"/>
        <v>90.905006784000022</v>
      </c>
      <c r="CJ88" s="561">
        <f t="shared" si="489"/>
        <v>1152.900355324</v>
      </c>
      <c r="CK88" s="561">
        <f t="shared" si="489"/>
        <v>2121.1902319340002</v>
      </c>
      <c r="CL88" s="561">
        <f t="shared" si="489"/>
        <v>2847.4969064790348</v>
      </c>
      <c r="CM88" s="561">
        <f t="shared" si="489"/>
        <v>2442.6704197533136</v>
      </c>
      <c r="CN88" s="561">
        <f t="shared" si="489"/>
        <v>3003.177515845588</v>
      </c>
      <c r="CO88" s="561">
        <f t="shared" si="489"/>
        <v>2010.9651500345683</v>
      </c>
      <c r="CP88" s="561">
        <f t="shared" si="489"/>
        <v>1986.5652295323739</v>
      </c>
      <c r="CQ88" s="561">
        <f t="shared" si="489"/>
        <v>2777.1285354440006</v>
      </c>
      <c r="CR88" s="561">
        <f t="shared" si="489"/>
        <v>0</v>
      </c>
      <c r="CS88" s="561">
        <f t="shared" si="489"/>
        <v>0</v>
      </c>
      <c r="CT88" s="561">
        <f t="shared" si="489"/>
        <v>0</v>
      </c>
      <c r="CU88" s="561">
        <f t="shared" si="489"/>
        <v>0</v>
      </c>
      <c r="CV88" s="561">
        <f t="shared" si="489"/>
        <v>0</v>
      </c>
      <c r="CW88" s="561">
        <f t="shared" si="489"/>
        <v>0</v>
      </c>
      <c r="CX88" s="561">
        <f t="shared" si="489"/>
        <v>0</v>
      </c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</row>
    <row r="89" spans="1:112">
      <c r="A89" s="626" t="s">
        <v>1215</v>
      </c>
      <c r="B89" s="591">
        <f t="shared" si="474"/>
        <v>69857.678278532389</v>
      </c>
      <c r="C89" s="557">
        <f t="shared" si="478"/>
        <v>0</v>
      </c>
      <c r="D89" s="561">
        <f t="shared" ref="D89:AA89" si="490">IF(D70="V",D86,0)</f>
        <v>0</v>
      </c>
      <c r="E89" s="561">
        <f t="shared" si="490"/>
        <v>0</v>
      </c>
      <c r="F89" s="561">
        <f t="shared" si="490"/>
        <v>0</v>
      </c>
      <c r="G89" s="561">
        <f t="shared" si="490"/>
        <v>0</v>
      </c>
      <c r="H89" s="561">
        <f t="shared" si="490"/>
        <v>0</v>
      </c>
      <c r="I89" s="561">
        <f t="shared" si="490"/>
        <v>0</v>
      </c>
      <c r="J89" s="561">
        <f t="shared" si="490"/>
        <v>0</v>
      </c>
      <c r="K89" s="561">
        <f t="shared" si="490"/>
        <v>0</v>
      </c>
      <c r="L89" s="561">
        <f t="shared" si="490"/>
        <v>0</v>
      </c>
      <c r="M89" s="561">
        <f t="shared" si="490"/>
        <v>0</v>
      </c>
      <c r="N89" s="561">
        <f t="shared" si="490"/>
        <v>0</v>
      </c>
      <c r="O89" s="561">
        <f t="shared" si="490"/>
        <v>0</v>
      </c>
      <c r="P89" s="561">
        <f t="shared" si="490"/>
        <v>0</v>
      </c>
      <c r="Q89" s="561">
        <f t="shared" si="490"/>
        <v>0</v>
      </c>
      <c r="R89" s="561">
        <f t="shared" si="490"/>
        <v>0</v>
      </c>
      <c r="S89" s="561">
        <f t="shared" si="490"/>
        <v>0</v>
      </c>
      <c r="T89" s="561">
        <f t="shared" si="490"/>
        <v>0</v>
      </c>
      <c r="U89" s="561">
        <f t="shared" si="490"/>
        <v>0</v>
      </c>
      <c r="V89" s="561">
        <f t="shared" si="490"/>
        <v>0</v>
      </c>
      <c r="W89" s="561">
        <f t="shared" si="490"/>
        <v>0</v>
      </c>
      <c r="X89" s="561">
        <f t="shared" si="490"/>
        <v>0</v>
      </c>
      <c r="Y89" s="561">
        <f t="shared" si="490"/>
        <v>0</v>
      </c>
      <c r="Z89" s="561">
        <f t="shared" si="490"/>
        <v>0</v>
      </c>
      <c r="AA89" s="561">
        <f t="shared" si="490"/>
        <v>0</v>
      </c>
      <c r="AB89" s="557">
        <f t="shared" si="480"/>
        <v>5205.0994234145437</v>
      </c>
      <c r="AC89" s="561">
        <f t="shared" ref="AC89:AZ89" si="491">IF(AC70="V",AC86,0)</f>
        <v>0</v>
      </c>
      <c r="AD89" s="561">
        <f t="shared" si="491"/>
        <v>0</v>
      </c>
      <c r="AE89" s="561">
        <f t="shared" si="491"/>
        <v>0</v>
      </c>
      <c r="AF89" s="561">
        <f t="shared" si="491"/>
        <v>0</v>
      </c>
      <c r="AG89" s="561">
        <f t="shared" si="491"/>
        <v>0</v>
      </c>
      <c r="AH89" s="561">
        <f t="shared" si="491"/>
        <v>0</v>
      </c>
      <c r="AI89" s="561">
        <f t="shared" si="491"/>
        <v>0</v>
      </c>
      <c r="AJ89" s="561">
        <f t="shared" si="491"/>
        <v>0</v>
      </c>
      <c r="AK89" s="561">
        <f t="shared" si="491"/>
        <v>90.905006784000022</v>
      </c>
      <c r="AL89" s="561">
        <f t="shared" si="491"/>
        <v>1152.900355324</v>
      </c>
      <c r="AM89" s="561">
        <f t="shared" si="491"/>
        <v>0</v>
      </c>
      <c r="AN89" s="561">
        <f t="shared" si="491"/>
        <v>0</v>
      </c>
      <c r="AO89" s="561">
        <f t="shared" si="491"/>
        <v>0</v>
      </c>
      <c r="AP89" s="561">
        <f t="shared" si="491"/>
        <v>2566.3759673764321</v>
      </c>
      <c r="AQ89" s="561">
        <f t="shared" si="491"/>
        <v>1394.9180939301118</v>
      </c>
      <c r="AR89" s="561">
        <f t="shared" si="491"/>
        <v>0</v>
      </c>
      <c r="AS89" s="561">
        <f t="shared" si="491"/>
        <v>0</v>
      </c>
      <c r="AT89" s="561">
        <f t="shared" si="491"/>
        <v>0</v>
      </c>
      <c r="AU89" s="561">
        <f t="shared" si="491"/>
        <v>0</v>
      </c>
      <c r="AV89" s="561">
        <f t="shared" si="491"/>
        <v>0</v>
      </c>
      <c r="AW89" s="561">
        <f t="shared" si="491"/>
        <v>0</v>
      </c>
      <c r="AX89" s="561">
        <f t="shared" si="491"/>
        <v>0</v>
      </c>
      <c r="AY89" s="561">
        <f t="shared" si="491"/>
        <v>0</v>
      </c>
      <c r="AZ89" s="561">
        <f t="shared" si="491"/>
        <v>0</v>
      </c>
      <c r="BA89" s="557">
        <f t="shared" si="482"/>
        <v>12259.320146218553</v>
      </c>
      <c r="BB89" s="561">
        <f t="shared" ref="BB89:BY89" si="492">IF(BB70="V",BB86,0)</f>
        <v>0</v>
      </c>
      <c r="BC89" s="561">
        <f t="shared" si="492"/>
        <v>0</v>
      </c>
      <c r="BD89" s="561">
        <f t="shared" si="492"/>
        <v>0</v>
      </c>
      <c r="BE89" s="561">
        <f t="shared" si="492"/>
        <v>0</v>
      </c>
      <c r="BF89" s="561">
        <f t="shared" si="492"/>
        <v>0</v>
      </c>
      <c r="BG89" s="561">
        <f t="shared" si="492"/>
        <v>0</v>
      </c>
      <c r="BH89" s="561">
        <f t="shared" si="492"/>
        <v>0</v>
      </c>
      <c r="BI89" s="561">
        <f t="shared" si="492"/>
        <v>0</v>
      </c>
      <c r="BJ89" s="561">
        <f t="shared" si="492"/>
        <v>90.905006784000022</v>
      </c>
      <c r="BK89" s="561">
        <f t="shared" si="492"/>
        <v>1152.900355324</v>
      </c>
      <c r="BL89" s="561">
        <f t="shared" si="492"/>
        <v>1397.9931280557028</v>
      </c>
      <c r="BM89" s="561">
        <f t="shared" si="492"/>
        <v>506.71426927107336</v>
      </c>
      <c r="BN89" s="561">
        <f t="shared" si="492"/>
        <v>1814.6821481025499</v>
      </c>
      <c r="BO89" s="561">
        <f t="shared" si="492"/>
        <v>1892.1425209091235</v>
      </c>
      <c r="BP89" s="561">
        <f t="shared" si="492"/>
        <v>754.74513197697468</v>
      </c>
      <c r="BQ89" s="561">
        <f t="shared" si="492"/>
        <v>757.07132991657227</v>
      </c>
      <c r="BR89" s="561">
        <f t="shared" si="492"/>
        <v>2479.6910442965554</v>
      </c>
      <c r="BS89" s="561">
        <f t="shared" si="492"/>
        <v>1409.0286452660002</v>
      </c>
      <c r="BT89" s="561">
        <f t="shared" si="492"/>
        <v>3.446566316000002</v>
      </c>
      <c r="BU89" s="561">
        <f t="shared" si="492"/>
        <v>0</v>
      </c>
      <c r="BV89" s="561">
        <f t="shared" si="492"/>
        <v>0</v>
      </c>
      <c r="BW89" s="561">
        <f t="shared" si="492"/>
        <v>0</v>
      </c>
      <c r="BX89" s="561">
        <f t="shared" si="492"/>
        <v>0</v>
      </c>
      <c r="BY89" s="561">
        <f t="shared" si="492"/>
        <v>0</v>
      </c>
      <c r="BZ89" s="557">
        <f t="shared" si="484"/>
        <v>0</v>
      </c>
      <c r="CA89" s="561">
        <f t="shared" ref="CA89:CX89" si="493">IF(CA70="V",CA86,0)</f>
        <v>0</v>
      </c>
      <c r="CB89" s="561">
        <f t="shared" si="493"/>
        <v>0</v>
      </c>
      <c r="CC89" s="561">
        <f t="shared" si="493"/>
        <v>0</v>
      </c>
      <c r="CD89" s="561">
        <f t="shared" si="493"/>
        <v>0</v>
      </c>
      <c r="CE89" s="561">
        <f t="shared" si="493"/>
        <v>0</v>
      </c>
      <c r="CF89" s="561">
        <f t="shared" si="493"/>
        <v>0</v>
      </c>
      <c r="CG89" s="561">
        <f t="shared" si="493"/>
        <v>0</v>
      </c>
      <c r="CH89" s="561">
        <f t="shared" si="493"/>
        <v>0</v>
      </c>
      <c r="CI89" s="561">
        <f t="shared" si="493"/>
        <v>0</v>
      </c>
      <c r="CJ89" s="561">
        <f t="shared" si="493"/>
        <v>0</v>
      </c>
      <c r="CK89" s="561">
        <f t="shared" si="493"/>
        <v>0</v>
      </c>
      <c r="CL89" s="561">
        <f t="shared" si="493"/>
        <v>0</v>
      </c>
      <c r="CM89" s="561">
        <f t="shared" si="493"/>
        <v>0</v>
      </c>
      <c r="CN89" s="561">
        <f t="shared" si="493"/>
        <v>0</v>
      </c>
      <c r="CO89" s="561">
        <f t="shared" si="493"/>
        <v>0</v>
      </c>
      <c r="CP89" s="561">
        <f t="shared" si="493"/>
        <v>0</v>
      </c>
      <c r="CQ89" s="561">
        <f t="shared" si="493"/>
        <v>0</v>
      </c>
      <c r="CR89" s="561">
        <f t="shared" si="493"/>
        <v>0</v>
      </c>
      <c r="CS89" s="561">
        <f t="shared" si="493"/>
        <v>0</v>
      </c>
      <c r="CT89" s="561">
        <f t="shared" si="493"/>
        <v>0</v>
      </c>
      <c r="CU89" s="561">
        <f t="shared" si="493"/>
        <v>0</v>
      </c>
      <c r="CV89" s="561">
        <f t="shared" si="493"/>
        <v>0</v>
      </c>
      <c r="CW89" s="561">
        <f t="shared" si="493"/>
        <v>0</v>
      </c>
      <c r="CX89" s="561">
        <f t="shared" si="493"/>
        <v>0</v>
      </c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</row>
    <row r="90" spans="1:112">
      <c r="A90" s="626" t="s">
        <v>1216</v>
      </c>
      <c r="B90" s="591">
        <f t="shared" si="474"/>
        <v>0</v>
      </c>
      <c r="C90" s="557">
        <f t="shared" si="478"/>
        <v>0</v>
      </c>
      <c r="D90" s="561">
        <f t="shared" ref="D90:AA90" si="494">IF(D70="SV",D86,0)</f>
        <v>0</v>
      </c>
      <c r="E90" s="561">
        <f t="shared" si="494"/>
        <v>0</v>
      </c>
      <c r="F90" s="561">
        <f t="shared" si="494"/>
        <v>0</v>
      </c>
      <c r="G90" s="561">
        <f t="shared" si="494"/>
        <v>0</v>
      </c>
      <c r="H90" s="561">
        <f t="shared" si="494"/>
        <v>0</v>
      </c>
      <c r="I90" s="561">
        <f t="shared" si="494"/>
        <v>0</v>
      </c>
      <c r="J90" s="561">
        <f t="shared" si="494"/>
        <v>0</v>
      </c>
      <c r="K90" s="561">
        <f t="shared" si="494"/>
        <v>0</v>
      </c>
      <c r="L90" s="561">
        <f t="shared" si="494"/>
        <v>0</v>
      </c>
      <c r="M90" s="561">
        <f t="shared" si="494"/>
        <v>0</v>
      </c>
      <c r="N90" s="561">
        <f t="shared" si="494"/>
        <v>0</v>
      </c>
      <c r="O90" s="561">
        <f t="shared" si="494"/>
        <v>0</v>
      </c>
      <c r="P90" s="561">
        <f t="shared" si="494"/>
        <v>0</v>
      </c>
      <c r="Q90" s="561">
        <f t="shared" si="494"/>
        <v>0</v>
      </c>
      <c r="R90" s="561">
        <f t="shared" si="494"/>
        <v>0</v>
      </c>
      <c r="S90" s="561">
        <f t="shared" si="494"/>
        <v>0</v>
      </c>
      <c r="T90" s="561">
        <f t="shared" si="494"/>
        <v>0</v>
      </c>
      <c r="U90" s="561">
        <f t="shared" si="494"/>
        <v>0</v>
      </c>
      <c r="V90" s="561">
        <f t="shared" si="494"/>
        <v>0</v>
      </c>
      <c r="W90" s="561">
        <f t="shared" si="494"/>
        <v>0</v>
      </c>
      <c r="X90" s="561">
        <f t="shared" si="494"/>
        <v>0</v>
      </c>
      <c r="Y90" s="561">
        <f t="shared" si="494"/>
        <v>0</v>
      </c>
      <c r="Z90" s="561">
        <f t="shared" si="494"/>
        <v>0</v>
      </c>
      <c r="AA90" s="561">
        <f t="shared" si="494"/>
        <v>0</v>
      </c>
      <c r="AB90" s="557">
        <f t="shared" si="480"/>
        <v>0</v>
      </c>
      <c r="AC90" s="561">
        <f t="shared" ref="AC90:AZ90" si="495">IF(AC70="SV",AC86,0)</f>
        <v>0</v>
      </c>
      <c r="AD90" s="561">
        <f t="shared" si="495"/>
        <v>0</v>
      </c>
      <c r="AE90" s="561">
        <f t="shared" si="495"/>
        <v>0</v>
      </c>
      <c r="AF90" s="561">
        <f t="shared" si="495"/>
        <v>0</v>
      </c>
      <c r="AG90" s="561">
        <f t="shared" si="495"/>
        <v>0</v>
      </c>
      <c r="AH90" s="561">
        <f t="shared" si="495"/>
        <v>0</v>
      </c>
      <c r="AI90" s="561">
        <f t="shared" si="495"/>
        <v>0</v>
      </c>
      <c r="AJ90" s="561">
        <f t="shared" si="495"/>
        <v>0</v>
      </c>
      <c r="AK90" s="561">
        <f t="shared" si="495"/>
        <v>0</v>
      </c>
      <c r="AL90" s="561">
        <f t="shared" si="495"/>
        <v>0</v>
      </c>
      <c r="AM90" s="561">
        <f t="shared" si="495"/>
        <v>0</v>
      </c>
      <c r="AN90" s="561">
        <f t="shared" si="495"/>
        <v>0</v>
      </c>
      <c r="AO90" s="561">
        <f t="shared" si="495"/>
        <v>0</v>
      </c>
      <c r="AP90" s="561">
        <f t="shared" si="495"/>
        <v>0</v>
      </c>
      <c r="AQ90" s="561">
        <f t="shared" si="495"/>
        <v>0</v>
      </c>
      <c r="AR90" s="561">
        <f t="shared" si="495"/>
        <v>0</v>
      </c>
      <c r="AS90" s="561">
        <f t="shared" si="495"/>
        <v>0</v>
      </c>
      <c r="AT90" s="561">
        <f t="shared" si="495"/>
        <v>0</v>
      </c>
      <c r="AU90" s="561">
        <f t="shared" si="495"/>
        <v>0</v>
      </c>
      <c r="AV90" s="561">
        <f t="shared" si="495"/>
        <v>0</v>
      </c>
      <c r="AW90" s="561">
        <f t="shared" si="495"/>
        <v>0</v>
      </c>
      <c r="AX90" s="561">
        <f t="shared" si="495"/>
        <v>0</v>
      </c>
      <c r="AY90" s="561">
        <f t="shared" si="495"/>
        <v>0</v>
      </c>
      <c r="AZ90" s="561">
        <f t="shared" si="495"/>
        <v>0</v>
      </c>
      <c r="BA90" s="557">
        <f t="shared" si="482"/>
        <v>0</v>
      </c>
      <c r="BB90" s="561">
        <f t="shared" ref="BB90:BY90" si="496">IF(BB70="SV",BB86,0)</f>
        <v>0</v>
      </c>
      <c r="BC90" s="561">
        <f t="shared" si="496"/>
        <v>0</v>
      </c>
      <c r="BD90" s="561">
        <f t="shared" si="496"/>
        <v>0</v>
      </c>
      <c r="BE90" s="561">
        <f t="shared" si="496"/>
        <v>0</v>
      </c>
      <c r="BF90" s="561">
        <f t="shared" si="496"/>
        <v>0</v>
      </c>
      <c r="BG90" s="561">
        <f t="shared" si="496"/>
        <v>0</v>
      </c>
      <c r="BH90" s="561">
        <f t="shared" si="496"/>
        <v>0</v>
      </c>
      <c r="BI90" s="561">
        <f t="shared" si="496"/>
        <v>0</v>
      </c>
      <c r="BJ90" s="561">
        <f t="shared" si="496"/>
        <v>0</v>
      </c>
      <c r="BK90" s="561">
        <f t="shared" si="496"/>
        <v>0</v>
      </c>
      <c r="BL90" s="561">
        <f t="shared" si="496"/>
        <v>0</v>
      </c>
      <c r="BM90" s="561">
        <f t="shared" si="496"/>
        <v>0</v>
      </c>
      <c r="BN90" s="561">
        <f t="shared" si="496"/>
        <v>0</v>
      </c>
      <c r="BO90" s="561">
        <f t="shared" si="496"/>
        <v>0</v>
      </c>
      <c r="BP90" s="561">
        <f t="shared" si="496"/>
        <v>0</v>
      </c>
      <c r="BQ90" s="561">
        <f t="shared" si="496"/>
        <v>0</v>
      </c>
      <c r="BR90" s="561">
        <f t="shared" si="496"/>
        <v>0</v>
      </c>
      <c r="BS90" s="561">
        <f t="shared" si="496"/>
        <v>0</v>
      </c>
      <c r="BT90" s="561">
        <f t="shared" si="496"/>
        <v>0</v>
      </c>
      <c r="BU90" s="561">
        <f t="shared" si="496"/>
        <v>0</v>
      </c>
      <c r="BV90" s="561">
        <f t="shared" si="496"/>
        <v>0</v>
      </c>
      <c r="BW90" s="561">
        <f t="shared" si="496"/>
        <v>0</v>
      </c>
      <c r="BX90" s="561">
        <f t="shared" si="496"/>
        <v>0</v>
      </c>
      <c r="BY90" s="561">
        <f t="shared" si="496"/>
        <v>0</v>
      </c>
      <c r="BZ90" s="557">
        <f t="shared" si="484"/>
        <v>0</v>
      </c>
      <c r="CA90" s="561">
        <f t="shared" ref="CA90:CX90" si="497">IF(CA70="SV",CA86,0)</f>
        <v>0</v>
      </c>
      <c r="CB90" s="561">
        <f t="shared" si="497"/>
        <v>0</v>
      </c>
      <c r="CC90" s="561">
        <f t="shared" si="497"/>
        <v>0</v>
      </c>
      <c r="CD90" s="561">
        <f t="shared" si="497"/>
        <v>0</v>
      </c>
      <c r="CE90" s="561">
        <f t="shared" si="497"/>
        <v>0</v>
      </c>
      <c r="CF90" s="561">
        <f t="shared" si="497"/>
        <v>0</v>
      </c>
      <c r="CG90" s="561">
        <f t="shared" si="497"/>
        <v>0</v>
      </c>
      <c r="CH90" s="561">
        <f t="shared" si="497"/>
        <v>0</v>
      </c>
      <c r="CI90" s="561">
        <f t="shared" si="497"/>
        <v>0</v>
      </c>
      <c r="CJ90" s="561">
        <f t="shared" si="497"/>
        <v>0</v>
      </c>
      <c r="CK90" s="561">
        <f t="shared" si="497"/>
        <v>0</v>
      </c>
      <c r="CL90" s="561">
        <f t="shared" si="497"/>
        <v>0</v>
      </c>
      <c r="CM90" s="561">
        <f t="shared" si="497"/>
        <v>0</v>
      </c>
      <c r="CN90" s="561">
        <f t="shared" si="497"/>
        <v>0</v>
      </c>
      <c r="CO90" s="561">
        <f t="shared" si="497"/>
        <v>0</v>
      </c>
      <c r="CP90" s="561">
        <f t="shared" si="497"/>
        <v>0</v>
      </c>
      <c r="CQ90" s="561">
        <f t="shared" si="497"/>
        <v>0</v>
      </c>
      <c r="CR90" s="561">
        <f t="shared" si="497"/>
        <v>0</v>
      </c>
      <c r="CS90" s="561">
        <f t="shared" si="497"/>
        <v>0</v>
      </c>
      <c r="CT90" s="561">
        <f t="shared" si="497"/>
        <v>0</v>
      </c>
      <c r="CU90" s="561">
        <f t="shared" si="497"/>
        <v>0</v>
      </c>
      <c r="CV90" s="561">
        <f t="shared" si="497"/>
        <v>0</v>
      </c>
      <c r="CW90" s="561">
        <f t="shared" si="497"/>
        <v>0</v>
      </c>
      <c r="CX90" s="561">
        <f t="shared" si="497"/>
        <v>0</v>
      </c>
      <c r="CY90" s="129"/>
      <c r="CZ90" s="129"/>
      <c r="DA90" s="129"/>
      <c r="DB90" s="129"/>
      <c r="DC90" s="129"/>
      <c r="DD90" s="129"/>
      <c r="DE90" s="129"/>
      <c r="DF90" s="129"/>
      <c r="DG90" s="129"/>
      <c r="DH90" s="129"/>
    </row>
    <row r="91" spans="1:112">
      <c r="A91" s="612" t="s">
        <v>1217</v>
      </c>
      <c r="B91" s="591">
        <f t="shared" si="474"/>
        <v>227506.54225228465</v>
      </c>
      <c r="C91" s="557">
        <f t="shared" si="478"/>
        <v>6327.676059183038</v>
      </c>
      <c r="D91" s="557">
        <f>D84+D85-D86</f>
        <v>0</v>
      </c>
      <c r="E91" s="557">
        <f t="shared" ref="E91:BP91" si="498">E84+E85-E86</f>
        <v>0</v>
      </c>
      <c r="F91" s="557">
        <f t="shared" si="498"/>
        <v>0</v>
      </c>
      <c r="G91" s="557">
        <f t="shared" si="498"/>
        <v>0</v>
      </c>
      <c r="H91" s="557">
        <f t="shared" si="498"/>
        <v>0</v>
      </c>
      <c r="I91" s="557">
        <f t="shared" si="498"/>
        <v>0</v>
      </c>
      <c r="J91" s="557">
        <f t="shared" si="498"/>
        <v>0</v>
      </c>
      <c r="K91" s="557">
        <f t="shared" si="498"/>
        <v>0</v>
      </c>
      <c r="L91" s="557">
        <f t="shared" si="498"/>
        <v>0</v>
      </c>
      <c r="M91" s="557">
        <f t="shared" si="498"/>
        <v>0</v>
      </c>
      <c r="N91" s="557">
        <f t="shared" si="498"/>
        <v>0</v>
      </c>
      <c r="O91" s="557">
        <f t="shared" si="498"/>
        <v>648.04024709496525</v>
      </c>
      <c r="P91" s="557">
        <f t="shared" si="498"/>
        <v>1358.2475160240811</v>
      </c>
      <c r="Q91" s="557">
        <f t="shared" si="498"/>
        <v>603.53054300475787</v>
      </c>
      <c r="R91" s="557">
        <f t="shared" si="498"/>
        <v>2009.1517342905195</v>
      </c>
      <c r="S91" s="557">
        <f t="shared" si="498"/>
        <v>1708.7060187687139</v>
      </c>
      <c r="T91" s="557">
        <f t="shared" si="498"/>
        <v>0</v>
      </c>
      <c r="U91" s="557">
        <f t="shared" si="498"/>
        <v>0</v>
      </c>
      <c r="V91" s="557">
        <f t="shared" si="498"/>
        <v>0</v>
      </c>
      <c r="W91" s="557">
        <f t="shared" si="498"/>
        <v>0</v>
      </c>
      <c r="X91" s="557">
        <f t="shared" si="498"/>
        <v>0</v>
      </c>
      <c r="Y91" s="557">
        <f t="shared" si="498"/>
        <v>0</v>
      </c>
      <c r="Z91" s="557">
        <f t="shared" si="498"/>
        <v>0</v>
      </c>
      <c r="AA91" s="557">
        <f t="shared" si="498"/>
        <v>0</v>
      </c>
      <c r="AB91" s="557">
        <f t="shared" si="498"/>
        <v>10345.205394230436</v>
      </c>
      <c r="AC91" s="557">
        <f t="shared" si="498"/>
        <v>0</v>
      </c>
      <c r="AD91" s="557">
        <f t="shared" si="498"/>
        <v>0</v>
      </c>
      <c r="AE91" s="557">
        <f t="shared" si="498"/>
        <v>0</v>
      </c>
      <c r="AF91" s="557">
        <f t="shared" si="498"/>
        <v>0</v>
      </c>
      <c r="AG91" s="557">
        <f t="shared" si="498"/>
        <v>0</v>
      </c>
      <c r="AH91" s="557">
        <f t="shared" si="498"/>
        <v>0</v>
      </c>
      <c r="AI91" s="557">
        <f t="shared" si="498"/>
        <v>0</v>
      </c>
      <c r="AJ91" s="557">
        <f t="shared" si="498"/>
        <v>0</v>
      </c>
      <c r="AK91" s="557">
        <f t="shared" si="498"/>
        <v>0</v>
      </c>
      <c r="AL91" s="557">
        <f t="shared" si="498"/>
        <v>0</v>
      </c>
      <c r="AM91" s="557">
        <f t="shared" si="498"/>
        <v>165.50796586912543</v>
      </c>
      <c r="AN91" s="557">
        <f t="shared" si="498"/>
        <v>2439.2863763220448</v>
      </c>
      <c r="AO91" s="557">
        <f t="shared" si="498"/>
        <v>1394.3498538284148</v>
      </c>
      <c r="AP91" s="557">
        <f t="shared" si="498"/>
        <v>1147.8072873675687</v>
      </c>
      <c r="AQ91" s="557">
        <f t="shared" si="498"/>
        <v>2756.5573631538887</v>
      </c>
      <c r="AR91" s="557">
        <f t="shared" si="498"/>
        <v>2441.6965476893929</v>
      </c>
      <c r="AS91" s="557">
        <f t="shared" si="498"/>
        <v>0</v>
      </c>
      <c r="AT91" s="557">
        <f t="shared" si="498"/>
        <v>0</v>
      </c>
      <c r="AU91" s="557">
        <f t="shared" si="498"/>
        <v>0</v>
      </c>
      <c r="AV91" s="557">
        <f t="shared" si="498"/>
        <v>0</v>
      </c>
      <c r="AW91" s="557">
        <f t="shared" si="498"/>
        <v>0</v>
      </c>
      <c r="AX91" s="557">
        <f t="shared" si="498"/>
        <v>0</v>
      </c>
      <c r="AY91" s="557">
        <f t="shared" si="498"/>
        <v>0</v>
      </c>
      <c r="AZ91" s="557">
        <f t="shared" si="498"/>
        <v>0</v>
      </c>
      <c r="BA91" s="557">
        <f t="shared" si="498"/>
        <v>14403.44017430145</v>
      </c>
      <c r="BB91" s="557">
        <f t="shared" si="498"/>
        <v>0</v>
      </c>
      <c r="BC91" s="557">
        <f t="shared" si="498"/>
        <v>0</v>
      </c>
      <c r="BD91" s="557">
        <f t="shared" si="498"/>
        <v>0</v>
      </c>
      <c r="BE91" s="557">
        <f t="shared" si="498"/>
        <v>0</v>
      </c>
      <c r="BF91" s="557">
        <f t="shared" si="498"/>
        <v>0</v>
      </c>
      <c r="BG91" s="557">
        <f t="shared" si="498"/>
        <v>0</v>
      </c>
      <c r="BH91" s="557">
        <f t="shared" si="498"/>
        <v>0</v>
      </c>
      <c r="BI91" s="557">
        <f t="shared" si="498"/>
        <v>0</v>
      </c>
      <c r="BJ91" s="557">
        <f t="shared" si="498"/>
        <v>0</v>
      </c>
      <c r="BK91" s="557">
        <f t="shared" si="498"/>
        <v>0</v>
      </c>
      <c r="BL91" s="557">
        <f t="shared" si="498"/>
        <v>723.19710387829741</v>
      </c>
      <c r="BM91" s="557">
        <f t="shared" si="498"/>
        <v>2988.8228843029265</v>
      </c>
      <c r="BN91" s="557">
        <f t="shared" si="498"/>
        <v>2105.6531448874503</v>
      </c>
      <c r="BO91" s="557">
        <f t="shared" si="498"/>
        <v>1822.0407338348773</v>
      </c>
      <c r="BP91" s="557">
        <f t="shared" si="498"/>
        <v>3396.7303251070257</v>
      </c>
      <c r="BQ91" s="557">
        <f t="shared" ref="BQ91:CX91" si="499">BQ84+BQ85-BQ86</f>
        <v>3069.558491143428</v>
      </c>
      <c r="BR91" s="557">
        <f t="shared" si="499"/>
        <v>297.43749114744514</v>
      </c>
      <c r="BS91" s="557">
        <f t="shared" si="499"/>
        <v>0</v>
      </c>
      <c r="BT91" s="557">
        <f t="shared" si="499"/>
        <v>0</v>
      </c>
      <c r="BU91" s="557">
        <f t="shared" si="499"/>
        <v>0</v>
      </c>
      <c r="BV91" s="557">
        <f t="shared" si="499"/>
        <v>0</v>
      </c>
      <c r="BW91" s="557">
        <f t="shared" si="499"/>
        <v>0</v>
      </c>
      <c r="BX91" s="557">
        <f t="shared" si="499"/>
        <v>0</v>
      </c>
      <c r="BY91" s="557">
        <f t="shared" si="499"/>
        <v>0</v>
      </c>
      <c r="BZ91" s="557">
        <f t="shared" si="499"/>
        <v>6817.2857578071234</v>
      </c>
      <c r="CA91" s="557">
        <f t="shared" si="499"/>
        <v>0</v>
      </c>
      <c r="CB91" s="557">
        <f t="shared" si="499"/>
        <v>0</v>
      </c>
      <c r="CC91" s="557">
        <f t="shared" si="499"/>
        <v>0</v>
      </c>
      <c r="CD91" s="557">
        <f t="shared" si="499"/>
        <v>0</v>
      </c>
      <c r="CE91" s="557">
        <f t="shared" si="499"/>
        <v>0</v>
      </c>
      <c r="CF91" s="557">
        <f t="shared" si="499"/>
        <v>0</v>
      </c>
      <c r="CG91" s="557">
        <f t="shared" si="499"/>
        <v>0</v>
      </c>
      <c r="CH91" s="557">
        <f t="shared" si="499"/>
        <v>0</v>
      </c>
      <c r="CI91" s="557">
        <f t="shared" si="499"/>
        <v>0</v>
      </c>
      <c r="CJ91" s="557">
        <f t="shared" si="499"/>
        <v>0</v>
      </c>
      <c r="CK91" s="557">
        <f t="shared" si="499"/>
        <v>0</v>
      </c>
      <c r="CL91" s="557">
        <f t="shared" si="499"/>
        <v>648.04024709496525</v>
      </c>
      <c r="CM91" s="557">
        <f t="shared" si="499"/>
        <v>1477.6648732366866</v>
      </c>
      <c r="CN91" s="557">
        <f t="shared" si="499"/>
        <v>711.0057388984128</v>
      </c>
      <c r="CO91" s="557">
        <f t="shared" si="499"/>
        <v>2140.5103070494324</v>
      </c>
      <c r="CP91" s="557">
        <f t="shared" si="499"/>
        <v>1840.0645915276264</v>
      </c>
      <c r="CQ91" s="557">
        <f t="shared" si="499"/>
        <v>0</v>
      </c>
      <c r="CR91" s="557">
        <f t="shared" si="499"/>
        <v>0</v>
      </c>
      <c r="CS91" s="557">
        <f t="shared" si="499"/>
        <v>0</v>
      </c>
      <c r="CT91" s="557">
        <f t="shared" si="499"/>
        <v>0</v>
      </c>
      <c r="CU91" s="557">
        <f t="shared" si="499"/>
        <v>0</v>
      </c>
      <c r="CV91" s="557">
        <f t="shared" si="499"/>
        <v>0</v>
      </c>
      <c r="CW91" s="557">
        <f t="shared" si="499"/>
        <v>0</v>
      </c>
      <c r="CX91" s="557">
        <f t="shared" si="499"/>
        <v>0</v>
      </c>
      <c r="CY91" s="129"/>
      <c r="CZ91" s="129"/>
      <c r="DA91" s="129"/>
      <c r="DB91" s="129"/>
      <c r="DC91" s="129"/>
      <c r="DD91" s="129"/>
      <c r="DE91" s="129"/>
      <c r="DF91" s="129"/>
      <c r="DG91" s="129"/>
      <c r="DH91" s="129"/>
    </row>
    <row r="92" spans="1:112" ht="15.75" thickBot="1">
      <c r="A92" s="615" t="s">
        <v>1218</v>
      </c>
      <c r="B92" s="616">
        <f t="shared" ref="B92:AG92" si="500">IF(B91=0,0,B91/B84)</f>
        <v>0.29162671555548225</v>
      </c>
      <c r="C92" s="616">
        <f t="shared" si="500"/>
        <v>0.22710970112404372</v>
      </c>
      <c r="D92" s="616">
        <f t="shared" si="500"/>
        <v>0</v>
      </c>
      <c r="E92" s="616">
        <f t="shared" si="500"/>
        <v>0</v>
      </c>
      <c r="F92" s="616">
        <f t="shared" si="500"/>
        <v>0</v>
      </c>
      <c r="G92" s="616">
        <f t="shared" si="500"/>
        <v>0</v>
      </c>
      <c r="H92" s="616">
        <f t="shared" si="500"/>
        <v>0</v>
      </c>
      <c r="I92" s="616">
        <f t="shared" si="500"/>
        <v>0</v>
      </c>
      <c r="J92" s="616">
        <f t="shared" si="500"/>
        <v>0</v>
      </c>
      <c r="K92" s="616">
        <f t="shared" si="500"/>
        <v>0</v>
      </c>
      <c r="L92" s="616">
        <f t="shared" si="500"/>
        <v>0</v>
      </c>
      <c r="M92" s="616">
        <f t="shared" si="500"/>
        <v>0</v>
      </c>
      <c r="N92" s="616">
        <f t="shared" si="500"/>
        <v>0</v>
      </c>
      <c r="O92" s="616">
        <f t="shared" si="500"/>
        <v>0.17978459355105136</v>
      </c>
      <c r="P92" s="616">
        <f t="shared" si="500"/>
        <v>0.33708972256220027</v>
      </c>
      <c r="Q92" s="616">
        <f t="shared" si="500"/>
        <v>0.15786074137457742</v>
      </c>
      <c r="R92" s="616">
        <f t="shared" si="500"/>
        <v>0.47157922971950278</v>
      </c>
      <c r="S92" s="616">
        <f t="shared" si="500"/>
        <v>0.434163296970979</v>
      </c>
      <c r="T92" s="616">
        <f t="shared" si="500"/>
        <v>0</v>
      </c>
      <c r="U92" s="616">
        <f t="shared" si="500"/>
        <v>0</v>
      </c>
      <c r="V92" s="616">
        <f t="shared" si="500"/>
        <v>0</v>
      </c>
      <c r="W92" s="616">
        <f t="shared" si="500"/>
        <v>0</v>
      </c>
      <c r="X92" s="616">
        <f t="shared" si="500"/>
        <v>0</v>
      </c>
      <c r="Y92" s="616">
        <f t="shared" si="500"/>
        <v>0</v>
      </c>
      <c r="Z92" s="616">
        <f t="shared" si="500"/>
        <v>0</v>
      </c>
      <c r="AA92" s="616">
        <f t="shared" si="500"/>
        <v>0</v>
      </c>
      <c r="AB92" s="616">
        <f t="shared" si="500"/>
        <v>0.3713048018222761</v>
      </c>
      <c r="AC92" s="616">
        <f t="shared" si="500"/>
        <v>0</v>
      </c>
      <c r="AD92" s="616">
        <f t="shared" si="500"/>
        <v>0</v>
      </c>
      <c r="AE92" s="616">
        <f t="shared" si="500"/>
        <v>0</v>
      </c>
      <c r="AF92" s="616">
        <f t="shared" si="500"/>
        <v>0</v>
      </c>
      <c r="AG92" s="616">
        <f t="shared" si="500"/>
        <v>0</v>
      </c>
      <c r="AH92" s="616">
        <f t="shared" ref="AH92:BM92" si="501">IF(AH91=0,0,AH91/AH84)</f>
        <v>0</v>
      </c>
      <c r="AI92" s="616">
        <f t="shared" si="501"/>
        <v>0</v>
      </c>
      <c r="AJ92" s="616">
        <f t="shared" si="501"/>
        <v>0</v>
      </c>
      <c r="AK92" s="616">
        <f t="shared" si="501"/>
        <v>0</v>
      </c>
      <c r="AL92" s="616">
        <f t="shared" si="501"/>
        <v>0</v>
      </c>
      <c r="AM92" s="616">
        <f t="shared" si="501"/>
        <v>7.4212488019732056E-2</v>
      </c>
      <c r="AN92" s="616">
        <f t="shared" si="501"/>
        <v>0.67672665654269193</v>
      </c>
      <c r="AO92" s="616">
        <f t="shared" si="501"/>
        <v>0.3460495968787265</v>
      </c>
      <c r="AP92" s="616">
        <f t="shared" si="501"/>
        <v>0.30022293227595381</v>
      </c>
      <c r="AQ92" s="616">
        <f t="shared" si="501"/>
        <v>0.64700698100971121</v>
      </c>
      <c r="AR92" s="616">
        <f t="shared" si="501"/>
        <v>0.62040808173156903</v>
      </c>
      <c r="AS92" s="616">
        <f t="shared" si="501"/>
        <v>0</v>
      </c>
      <c r="AT92" s="616">
        <f t="shared" si="501"/>
        <v>0</v>
      </c>
      <c r="AU92" s="616">
        <f t="shared" si="501"/>
        <v>0</v>
      </c>
      <c r="AV92" s="616">
        <f t="shared" si="501"/>
        <v>0</v>
      </c>
      <c r="AW92" s="616">
        <f t="shared" si="501"/>
        <v>0</v>
      </c>
      <c r="AX92" s="616">
        <f t="shared" si="501"/>
        <v>0</v>
      </c>
      <c r="AY92" s="616">
        <f t="shared" si="501"/>
        <v>0</v>
      </c>
      <c r="AZ92" s="616">
        <f t="shared" si="501"/>
        <v>0</v>
      </c>
      <c r="BA92" s="616">
        <f t="shared" si="501"/>
        <v>0.5169608814592167</v>
      </c>
      <c r="BB92" s="616">
        <f t="shared" si="501"/>
        <v>0</v>
      </c>
      <c r="BC92" s="616">
        <f t="shared" si="501"/>
        <v>0</v>
      </c>
      <c r="BD92" s="616">
        <f t="shared" si="501"/>
        <v>0</v>
      </c>
      <c r="BE92" s="616">
        <f t="shared" si="501"/>
        <v>0</v>
      </c>
      <c r="BF92" s="616">
        <f t="shared" si="501"/>
        <v>0</v>
      </c>
      <c r="BG92" s="616">
        <f t="shared" si="501"/>
        <v>0</v>
      </c>
      <c r="BH92" s="616">
        <f t="shared" si="501"/>
        <v>0</v>
      </c>
      <c r="BI92" s="616">
        <f t="shared" si="501"/>
        <v>0</v>
      </c>
      <c r="BJ92" s="616">
        <f t="shared" si="501"/>
        <v>0</v>
      </c>
      <c r="BK92" s="616">
        <f t="shared" si="501"/>
        <v>0</v>
      </c>
      <c r="BL92" s="616">
        <f t="shared" si="501"/>
        <v>0.32427597140498082</v>
      </c>
      <c r="BM92" s="616">
        <f t="shared" si="501"/>
        <v>0.82918354200883304</v>
      </c>
      <c r="BN92" s="616">
        <f t="shared" ref="BN92:CS92" si="502">IF(BN91=0,0,BN91/BN84)</f>
        <v>0.52258077121324242</v>
      </c>
      <c r="BO92" s="616">
        <f t="shared" si="502"/>
        <v>0.47657687650049113</v>
      </c>
      <c r="BP92" s="616">
        <f t="shared" si="502"/>
        <v>0.79726555388535247</v>
      </c>
      <c r="BQ92" s="616">
        <f t="shared" si="502"/>
        <v>0.77994085590008322</v>
      </c>
      <c r="BR92" s="616">
        <f t="shared" si="502"/>
        <v>0.10305760380893345</v>
      </c>
      <c r="BS92" s="616">
        <f t="shared" si="502"/>
        <v>0</v>
      </c>
      <c r="BT92" s="616">
        <f t="shared" si="502"/>
        <v>0</v>
      </c>
      <c r="BU92" s="616">
        <f t="shared" si="502"/>
        <v>0</v>
      </c>
      <c r="BV92" s="616">
        <f t="shared" si="502"/>
        <v>0</v>
      </c>
      <c r="BW92" s="616">
        <f t="shared" si="502"/>
        <v>0</v>
      </c>
      <c r="BX92" s="616">
        <f t="shared" si="502"/>
        <v>0</v>
      </c>
      <c r="BY92" s="616">
        <f t="shared" si="502"/>
        <v>0</v>
      </c>
      <c r="BZ92" s="616">
        <f t="shared" si="502"/>
        <v>0.24468252111070804</v>
      </c>
      <c r="CA92" s="616">
        <f t="shared" si="502"/>
        <v>0</v>
      </c>
      <c r="CB92" s="616">
        <f t="shared" si="502"/>
        <v>0</v>
      </c>
      <c r="CC92" s="616">
        <f t="shared" si="502"/>
        <v>0</v>
      </c>
      <c r="CD92" s="616">
        <f t="shared" si="502"/>
        <v>0</v>
      </c>
      <c r="CE92" s="616">
        <f t="shared" si="502"/>
        <v>0</v>
      </c>
      <c r="CF92" s="616">
        <f t="shared" si="502"/>
        <v>0</v>
      </c>
      <c r="CG92" s="616">
        <f t="shared" si="502"/>
        <v>0</v>
      </c>
      <c r="CH92" s="616">
        <f t="shared" si="502"/>
        <v>0</v>
      </c>
      <c r="CI92" s="616">
        <f t="shared" si="502"/>
        <v>0</v>
      </c>
      <c r="CJ92" s="616">
        <f t="shared" si="502"/>
        <v>0</v>
      </c>
      <c r="CK92" s="616">
        <f t="shared" si="502"/>
        <v>0</v>
      </c>
      <c r="CL92" s="616">
        <f t="shared" si="502"/>
        <v>0.17978459355105136</v>
      </c>
      <c r="CM92" s="616">
        <f t="shared" si="502"/>
        <v>0.36672670944198682</v>
      </c>
      <c r="CN92" s="616">
        <f t="shared" si="502"/>
        <v>0.18597218378589639</v>
      </c>
      <c r="CO92" s="616">
        <f t="shared" si="502"/>
        <v>0.50241113429965933</v>
      </c>
      <c r="CP92" s="616">
        <f t="shared" si="502"/>
        <v>0.46754005716727537</v>
      </c>
      <c r="CQ92" s="616">
        <f t="shared" si="502"/>
        <v>0</v>
      </c>
      <c r="CR92" s="616">
        <f t="shared" si="502"/>
        <v>0</v>
      </c>
      <c r="CS92" s="616">
        <f t="shared" si="502"/>
        <v>0</v>
      </c>
      <c r="CT92" s="616">
        <f t="shared" ref="CT92:CX92" si="503">IF(CT91=0,0,CT91/CT84)</f>
        <v>0</v>
      </c>
      <c r="CU92" s="616">
        <f t="shared" si="503"/>
        <v>0</v>
      </c>
      <c r="CV92" s="616">
        <f t="shared" si="503"/>
        <v>0</v>
      </c>
      <c r="CW92" s="616">
        <f t="shared" si="503"/>
        <v>0</v>
      </c>
      <c r="CX92" s="616">
        <f t="shared" si="503"/>
        <v>0</v>
      </c>
      <c r="CY92" s="129"/>
      <c r="CZ92" s="129"/>
      <c r="DA92" s="129"/>
      <c r="DB92" s="129"/>
      <c r="DC92" s="129"/>
      <c r="DD92" s="129"/>
      <c r="DE92" s="129"/>
      <c r="DF92" s="129"/>
      <c r="DG92" s="129"/>
      <c r="DH92" s="129"/>
    </row>
    <row r="93" spans="1:112" ht="15.75" thickBot="1">
      <c r="A93" s="616"/>
      <c r="B93" s="616"/>
      <c r="C93" s="616"/>
      <c r="D93" s="616"/>
      <c r="E93" s="616"/>
      <c r="F93" s="616"/>
      <c r="G93" s="616"/>
      <c r="H93" s="616"/>
      <c r="I93" s="616"/>
      <c r="J93" s="616"/>
      <c r="K93" s="616"/>
      <c r="L93" s="616"/>
      <c r="M93" s="616"/>
      <c r="N93" s="616"/>
      <c r="O93" s="616"/>
      <c r="P93" s="616"/>
      <c r="Q93" s="616"/>
      <c r="R93" s="616"/>
      <c r="S93" s="616"/>
      <c r="T93" s="616"/>
      <c r="U93" s="616"/>
      <c r="V93" s="616"/>
      <c r="W93" s="616"/>
      <c r="X93" s="616"/>
      <c r="Y93" s="616"/>
      <c r="Z93" s="616"/>
      <c r="AA93" s="616"/>
      <c r="AB93" s="616"/>
      <c r="AC93" s="616"/>
      <c r="AD93" s="616"/>
      <c r="AE93" s="616"/>
      <c r="AF93" s="616"/>
      <c r="AG93" s="616"/>
      <c r="AH93" s="616"/>
      <c r="AI93" s="616"/>
      <c r="AJ93" s="616"/>
      <c r="AK93" s="616"/>
      <c r="AL93" s="616"/>
      <c r="AM93" s="616"/>
      <c r="AN93" s="616"/>
      <c r="AO93" s="616"/>
      <c r="AP93" s="616"/>
      <c r="AQ93" s="616"/>
      <c r="AR93" s="616"/>
      <c r="AS93" s="616"/>
      <c r="AT93" s="616"/>
      <c r="AU93" s="616"/>
      <c r="AV93" s="616"/>
      <c r="AW93" s="616"/>
      <c r="AX93" s="616"/>
      <c r="AY93" s="616"/>
      <c r="AZ93" s="616"/>
      <c r="BA93" s="616"/>
      <c r="BB93" s="616"/>
      <c r="BC93" s="616"/>
      <c r="BD93" s="616"/>
      <c r="BE93" s="616"/>
      <c r="BF93" s="616"/>
      <c r="BG93" s="616"/>
      <c r="BH93" s="616"/>
      <c r="BI93" s="616"/>
      <c r="BJ93" s="616"/>
      <c r="BK93" s="616"/>
      <c r="BL93" s="616"/>
      <c r="BM93" s="616"/>
      <c r="BN93" s="616"/>
      <c r="BO93" s="616"/>
      <c r="BP93" s="616"/>
      <c r="BQ93" s="616"/>
      <c r="BR93" s="616"/>
      <c r="BS93" s="616"/>
      <c r="BT93" s="616"/>
      <c r="BU93" s="616"/>
      <c r="BV93" s="616"/>
      <c r="BW93" s="616"/>
      <c r="BX93" s="616"/>
      <c r="BY93" s="616"/>
      <c r="BZ93" s="616"/>
      <c r="CA93" s="616"/>
      <c r="CB93" s="616"/>
      <c r="CC93" s="616"/>
      <c r="CD93" s="616"/>
      <c r="CE93" s="616"/>
      <c r="CF93" s="616"/>
      <c r="CG93" s="616"/>
      <c r="CH93" s="616"/>
      <c r="CI93" s="616"/>
      <c r="CJ93" s="616"/>
      <c r="CK93" s="616"/>
      <c r="CL93" s="616"/>
      <c r="CM93" s="616"/>
      <c r="CN93" s="616"/>
      <c r="CO93" s="616"/>
      <c r="CP93" s="616"/>
      <c r="CQ93" s="616"/>
      <c r="CR93" s="616"/>
      <c r="CS93" s="616"/>
      <c r="CT93" s="616"/>
      <c r="CU93" s="616"/>
      <c r="CV93" s="616"/>
      <c r="CW93" s="616"/>
      <c r="CX93" s="616"/>
      <c r="CY93" s="129"/>
      <c r="CZ93" s="129"/>
      <c r="DA93" s="129"/>
      <c r="DB93" s="129"/>
      <c r="DC93" s="129"/>
      <c r="DD93" s="129"/>
      <c r="DE93" s="129"/>
      <c r="DF93" s="129"/>
      <c r="DG93" s="129"/>
      <c r="DH93" s="129"/>
    </row>
    <row r="94" spans="1:112">
      <c r="A94" s="732" t="s">
        <v>1221</v>
      </c>
      <c r="B94" s="563"/>
      <c r="C94" s="564"/>
      <c r="D94" s="563"/>
      <c r="E94" s="563"/>
      <c r="F94" s="563"/>
      <c r="G94" s="563"/>
      <c r="H94" s="563"/>
      <c r="I94" s="563"/>
      <c r="J94" s="564"/>
      <c r="K94" s="564"/>
      <c r="L94" s="564"/>
      <c r="M94" s="564"/>
      <c r="N94" s="564"/>
      <c r="O94" s="564"/>
      <c r="P94" s="564"/>
      <c r="Q94" s="564"/>
      <c r="R94" s="564"/>
      <c r="S94" s="564"/>
      <c r="T94" s="564"/>
      <c r="U94" s="564"/>
      <c r="V94" s="564"/>
      <c r="W94" s="564"/>
      <c r="X94" s="563"/>
      <c r="Y94" s="563"/>
      <c r="Z94" s="563"/>
      <c r="AA94" s="563"/>
      <c r="AB94" s="563"/>
      <c r="AC94" s="563"/>
      <c r="AD94" s="563"/>
      <c r="AE94" s="563"/>
      <c r="AF94" s="563"/>
      <c r="AG94" s="563"/>
      <c r="AH94" s="563"/>
      <c r="AI94" s="563"/>
      <c r="AJ94" s="563"/>
      <c r="AK94" s="563"/>
      <c r="AL94" s="563"/>
      <c r="AM94" s="563"/>
      <c r="AN94" s="563"/>
      <c r="AO94" s="563"/>
      <c r="AP94" s="563"/>
      <c r="AQ94" s="563"/>
      <c r="AR94" s="563"/>
      <c r="AS94" s="563"/>
      <c r="AT94" s="563"/>
      <c r="AU94" s="563"/>
      <c r="AV94" s="563"/>
      <c r="AW94" s="563"/>
      <c r="AX94" s="563"/>
      <c r="AY94" s="563"/>
      <c r="AZ94" s="563"/>
      <c r="BA94" s="563"/>
      <c r="BB94" s="563"/>
      <c r="BC94" s="563"/>
      <c r="BD94" s="563"/>
      <c r="BE94" s="563"/>
      <c r="BF94" s="563"/>
      <c r="BG94" s="563"/>
      <c r="BH94" s="563"/>
      <c r="BI94" s="563"/>
      <c r="BJ94" s="563"/>
      <c r="BK94" s="563"/>
      <c r="BL94" s="563"/>
      <c r="BM94" s="563"/>
      <c r="BN94" s="563"/>
      <c r="BO94" s="563"/>
      <c r="BP94" s="563"/>
      <c r="BQ94" s="563"/>
      <c r="BR94" s="563"/>
      <c r="BS94" s="563"/>
      <c r="BT94" s="563"/>
      <c r="BU94" s="563"/>
      <c r="BV94" s="563"/>
      <c r="BW94" s="563"/>
      <c r="BX94" s="563"/>
      <c r="BY94" s="563"/>
      <c r="BZ94" s="563"/>
      <c r="CA94" s="563"/>
      <c r="CB94" s="563"/>
      <c r="CC94" s="563"/>
      <c r="CD94" s="563"/>
      <c r="CE94" s="563"/>
      <c r="CF94" s="563"/>
      <c r="CG94" s="563"/>
      <c r="CH94" s="563"/>
      <c r="CI94" s="563"/>
      <c r="CJ94" s="563"/>
      <c r="CK94" s="563"/>
      <c r="CL94" s="563"/>
      <c r="CM94" s="563"/>
      <c r="CN94" s="563"/>
      <c r="CO94" s="563"/>
      <c r="CP94" s="563"/>
      <c r="CQ94" s="563"/>
      <c r="CR94" s="563"/>
      <c r="CS94" s="563"/>
      <c r="CT94" s="563"/>
      <c r="CU94" s="563"/>
      <c r="CV94" s="563"/>
      <c r="CW94" s="563"/>
      <c r="CX94" s="563">
        <v>0</v>
      </c>
      <c r="CY94" s="129"/>
      <c r="CZ94" s="129"/>
      <c r="DA94" s="129"/>
      <c r="DB94" s="129"/>
      <c r="DC94" s="129"/>
      <c r="DD94" s="129"/>
      <c r="DE94" s="129"/>
      <c r="DF94" s="129"/>
      <c r="DG94" s="129"/>
      <c r="DH94" s="129"/>
    </row>
    <row r="95" spans="1:112">
      <c r="A95" s="562"/>
      <c r="B95" s="563"/>
      <c r="C95" s="564"/>
      <c r="D95" s="563"/>
      <c r="E95" s="563"/>
      <c r="F95" s="563"/>
      <c r="G95" s="563"/>
      <c r="H95" s="563"/>
      <c r="I95" s="563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  <c r="U95" s="564"/>
      <c r="V95" s="564"/>
      <c r="W95" s="564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3"/>
      <c r="AP95" s="563"/>
      <c r="AQ95" s="563"/>
      <c r="AR95" s="563"/>
      <c r="AS95" s="563"/>
      <c r="AT95" s="563"/>
      <c r="AU95" s="563"/>
      <c r="AV95" s="563"/>
      <c r="AW95" s="563"/>
      <c r="AX95" s="563"/>
      <c r="AY95" s="563"/>
      <c r="AZ95" s="563"/>
      <c r="BA95" s="563"/>
      <c r="BB95" s="563"/>
      <c r="BC95" s="563"/>
      <c r="BD95" s="563"/>
      <c r="BE95" s="563"/>
      <c r="BF95" s="563"/>
      <c r="BG95" s="563"/>
      <c r="BH95" s="563"/>
      <c r="BI95" s="563"/>
      <c r="BJ95" s="563"/>
      <c r="BK95" s="563"/>
      <c r="BL95" s="563"/>
      <c r="BM95" s="563"/>
      <c r="BN95" s="563"/>
      <c r="BO95" s="563"/>
      <c r="BP95" s="563"/>
      <c r="BQ95" s="563"/>
      <c r="BR95" s="563"/>
      <c r="BS95" s="563"/>
      <c r="BT95" s="563"/>
      <c r="BU95" s="563"/>
      <c r="BV95" s="563"/>
      <c r="BW95" s="563"/>
      <c r="BX95" s="563"/>
      <c r="BY95" s="563"/>
      <c r="BZ95" s="563"/>
      <c r="CA95" s="563"/>
      <c r="CB95" s="563"/>
      <c r="CC95" s="563"/>
      <c r="CD95" s="563"/>
      <c r="CE95" s="563"/>
      <c r="CF95" s="563"/>
      <c r="CG95" s="563"/>
      <c r="CH95" s="563"/>
      <c r="CI95" s="563"/>
      <c r="CJ95" s="563"/>
      <c r="CK95" s="563"/>
      <c r="CL95" s="563"/>
      <c r="CM95" s="563"/>
      <c r="CN95" s="563"/>
      <c r="CO95" s="563"/>
      <c r="CP95" s="563"/>
      <c r="CQ95" s="563"/>
      <c r="CR95" s="563"/>
      <c r="CS95" s="563"/>
      <c r="CT95" s="563"/>
      <c r="CU95" s="563"/>
      <c r="CV95" s="563"/>
      <c r="CW95" s="563"/>
      <c r="CX95" s="563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</row>
    <row r="96" spans="1:112">
      <c r="A96" s="547" t="s">
        <v>1191</v>
      </c>
      <c r="B96" s="548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548"/>
      <c r="O96" s="548"/>
      <c r="P96" s="548"/>
      <c r="Q96" s="548"/>
      <c r="R96" s="548"/>
      <c r="S96" s="548"/>
      <c r="T96" s="548"/>
      <c r="U96" s="548"/>
      <c r="V96" s="548"/>
      <c r="W96" s="548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8"/>
      <c r="AV96" s="548"/>
      <c r="AW96" s="548"/>
      <c r="AX96" s="548"/>
      <c r="AY96" s="548"/>
      <c r="AZ96" s="548"/>
      <c r="BA96" s="548"/>
      <c r="BB96" s="548"/>
      <c r="BC96" s="548"/>
      <c r="BD96" s="548"/>
      <c r="BE96" s="548"/>
      <c r="BF96" s="548"/>
      <c r="BG96" s="548"/>
      <c r="BH96" s="548"/>
      <c r="BI96" s="548"/>
      <c r="BJ96" s="548"/>
      <c r="BK96" s="548"/>
      <c r="BL96" s="548"/>
      <c r="BM96" s="548"/>
      <c r="BN96" s="548"/>
      <c r="BO96" s="548"/>
      <c r="BP96" s="548"/>
      <c r="BQ96" s="548"/>
      <c r="BR96" s="548"/>
      <c r="BS96" s="548"/>
      <c r="BT96" s="548"/>
      <c r="BU96" s="548"/>
      <c r="BV96" s="548"/>
      <c r="BW96" s="548"/>
      <c r="BX96" s="548"/>
      <c r="BY96" s="548"/>
      <c r="BZ96" s="548"/>
      <c r="CA96" s="548"/>
      <c r="CB96" s="548"/>
      <c r="CC96" s="548"/>
      <c r="CD96" s="548"/>
      <c r="CE96" s="548"/>
      <c r="CF96" s="548"/>
      <c r="CG96" s="548"/>
      <c r="CH96" s="548"/>
      <c r="CI96" s="548"/>
      <c r="CJ96" s="548"/>
      <c r="CK96" s="548"/>
      <c r="CL96" s="548"/>
      <c r="CM96" s="548"/>
      <c r="CN96" s="548"/>
      <c r="CO96" s="548"/>
      <c r="CP96" s="548"/>
      <c r="CQ96" s="548"/>
      <c r="CR96" s="548"/>
      <c r="CS96" s="548"/>
      <c r="CT96" s="548"/>
      <c r="CU96" s="548"/>
      <c r="CV96" s="548"/>
      <c r="CW96" s="548"/>
      <c r="CX96" s="548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</row>
    <row r="97" spans="1:112">
      <c r="A97" s="547"/>
      <c r="B97" s="548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548"/>
      <c r="O97" s="548"/>
      <c r="P97" s="548"/>
      <c r="Q97" s="548"/>
      <c r="R97" s="548"/>
      <c r="S97" s="548"/>
      <c r="T97" s="548"/>
      <c r="U97" s="548"/>
      <c r="V97" s="548"/>
      <c r="W97" s="548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8"/>
      <c r="AP97" s="548"/>
      <c r="AQ97" s="548"/>
      <c r="AR97" s="548"/>
      <c r="AS97" s="548"/>
      <c r="AT97" s="548"/>
      <c r="AU97" s="548"/>
      <c r="AV97" s="548"/>
      <c r="AW97" s="548"/>
      <c r="AX97" s="548"/>
      <c r="AY97" s="548"/>
      <c r="AZ97" s="548"/>
      <c r="BA97" s="548"/>
      <c r="BB97" s="548"/>
      <c r="BC97" s="548"/>
      <c r="BD97" s="548"/>
      <c r="BE97" s="548"/>
      <c r="BF97" s="548"/>
      <c r="BG97" s="548"/>
      <c r="BH97" s="548"/>
      <c r="BI97" s="548"/>
      <c r="BJ97" s="548"/>
      <c r="BK97" s="548"/>
      <c r="BL97" s="548"/>
      <c r="BM97" s="548"/>
      <c r="BN97" s="548"/>
      <c r="BO97" s="548"/>
      <c r="BP97" s="548"/>
      <c r="BQ97" s="548"/>
      <c r="BR97" s="548"/>
      <c r="BS97" s="548"/>
      <c r="BT97" s="548"/>
      <c r="BU97" s="548"/>
      <c r="BV97" s="548"/>
      <c r="BW97" s="548"/>
      <c r="BX97" s="548"/>
      <c r="BY97" s="548"/>
      <c r="BZ97" s="548"/>
      <c r="CA97" s="548"/>
      <c r="CB97" s="548"/>
      <c r="CC97" s="548"/>
      <c r="CD97" s="548"/>
      <c r="CE97" s="548"/>
      <c r="CF97" s="548"/>
      <c r="CG97" s="548"/>
      <c r="CH97" s="548"/>
      <c r="CI97" s="548"/>
      <c r="CJ97" s="548"/>
      <c r="CK97" s="548"/>
      <c r="CL97" s="548"/>
      <c r="CM97" s="548"/>
      <c r="CN97" s="548"/>
      <c r="CO97" s="548"/>
      <c r="CP97" s="548"/>
      <c r="CQ97" s="548"/>
      <c r="CR97" s="548"/>
      <c r="CS97" s="548"/>
      <c r="CT97" s="548"/>
      <c r="CU97" s="548"/>
      <c r="CV97" s="548"/>
      <c r="CW97" s="548"/>
      <c r="CX97" s="548"/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</row>
    <row r="98" spans="1:112">
      <c r="A98" s="547" t="s">
        <v>1192</v>
      </c>
      <c r="B98" s="568"/>
      <c r="C98" s="568"/>
      <c r="D98" s="568"/>
      <c r="E98" s="568"/>
      <c r="F98" s="568"/>
      <c r="G98" s="568"/>
      <c r="H98" s="568"/>
      <c r="I98" s="568"/>
      <c r="J98" s="568"/>
      <c r="K98" s="568"/>
      <c r="L98" s="568"/>
      <c r="M98" s="568"/>
      <c r="N98" s="568"/>
      <c r="O98" s="568"/>
      <c r="P98" s="568"/>
      <c r="Q98" s="568"/>
      <c r="R98" s="568"/>
      <c r="S98" s="568"/>
      <c r="T98" s="568"/>
      <c r="U98" s="568"/>
      <c r="V98" s="568"/>
      <c r="W98" s="568"/>
      <c r="X98" s="568"/>
      <c r="Y98" s="568"/>
      <c r="Z98" s="568"/>
      <c r="AA98" s="568"/>
      <c r="AB98" s="568"/>
      <c r="AC98" s="568"/>
      <c r="AD98" s="568"/>
      <c r="AE98" s="568"/>
      <c r="AF98" s="568"/>
      <c r="AG98" s="568"/>
      <c r="AH98" s="568"/>
      <c r="AI98" s="568"/>
      <c r="AJ98" s="568"/>
      <c r="AK98" s="568"/>
      <c r="AL98" s="568"/>
      <c r="AM98" s="568"/>
      <c r="AN98" s="568"/>
      <c r="AO98" s="568"/>
      <c r="AP98" s="568"/>
      <c r="AQ98" s="568"/>
      <c r="AR98" s="568"/>
      <c r="AS98" s="568"/>
      <c r="AT98" s="568"/>
      <c r="AU98" s="568"/>
      <c r="AV98" s="568"/>
      <c r="AW98" s="568"/>
      <c r="AX98" s="568"/>
      <c r="AY98" s="568"/>
      <c r="AZ98" s="568"/>
      <c r="BA98" s="568"/>
      <c r="BB98" s="568"/>
      <c r="BC98" s="568"/>
      <c r="BD98" s="568"/>
      <c r="BE98" s="568"/>
      <c r="BF98" s="568"/>
      <c r="BG98" s="568"/>
      <c r="BH98" s="568"/>
      <c r="BI98" s="568"/>
      <c r="BJ98" s="568"/>
      <c r="BK98" s="568"/>
      <c r="BL98" s="568"/>
      <c r="BM98" s="568"/>
      <c r="BN98" s="568"/>
      <c r="BO98" s="568"/>
      <c r="BP98" s="568"/>
      <c r="BQ98" s="568"/>
      <c r="BR98" s="568"/>
      <c r="BS98" s="568"/>
      <c r="BT98" s="568"/>
      <c r="BU98" s="568"/>
      <c r="BV98" s="568"/>
      <c r="BW98" s="568"/>
      <c r="BX98" s="568"/>
      <c r="BY98" s="568"/>
      <c r="BZ98" s="568"/>
      <c r="CA98" s="568"/>
      <c r="CB98" s="568"/>
      <c r="CC98" s="568"/>
      <c r="CD98" s="568"/>
      <c r="CE98" s="568"/>
      <c r="CF98" s="568"/>
      <c r="CG98" s="568"/>
      <c r="CH98" s="568"/>
      <c r="CI98" s="568"/>
      <c r="CJ98" s="568"/>
      <c r="CK98" s="568"/>
      <c r="CL98" s="568"/>
      <c r="CM98" s="568"/>
      <c r="CN98" s="568"/>
      <c r="CO98" s="568"/>
      <c r="CP98" s="568"/>
      <c r="CQ98" s="568"/>
      <c r="CR98" s="568"/>
      <c r="CS98" s="568"/>
      <c r="CT98" s="568"/>
      <c r="CU98" s="568"/>
      <c r="CV98" s="568"/>
      <c r="CW98" s="568"/>
      <c r="CX98" s="568"/>
      <c r="CY98" s="129"/>
      <c r="CZ98" s="129"/>
      <c r="DA98" s="129"/>
      <c r="DB98" s="129"/>
      <c r="DC98" s="129"/>
      <c r="DD98" s="129"/>
      <c r="DE98" s="129"/>
      <c r="DF98" s="129"/>
      <c r="DG98" s="129"/>
      <c r="DH98" s="129"/>
    </row>
    <row r="99" spans="1:112">
      <c r="A99" s="550" t="s">
        <v>1151</v>
      </c>
      <c r="B99" s="552">
        <f>AB99*5+5*BA99+16*C99+BZ99*5</f>
        <v>4133979.2423286415</v>
      </c>
      <c r="C99" s="551">
        <v>138957.29685891047</v>
      </c>
      <c r="D99" s="551">
        <v>4449.6849376609262</v>
      </c>
      <c r="E99" s="551">
        <v>4195.417226937443</v>
      </c>
      <c r="F99" s="551">
        <v>4195.417226937443</v>
      </c>
      <c r="G99" s="551">
        <v>4068.2833715757015</v>
      </c>
      <c r="H99" s="551">
        <v>4068.2833715757015</v>
      </c>
      <c r="I99" s="551">
        <v>4195.417226937443</v>
      </c>
      <c r="J99" s="551">
        <v>4322.5510822991855</v>
      </c>
      <c r="K99" s="551">
        <v>4703.9526483844047</v>
      </c>
      <c r="L99" s="551">
        <v>5593.8896359165901</v>
      </c>
      <c r="M99" s="551">
        <v>6483.8266234487746</v>
      </c>
      <c r="N99" s="551">
        <v>6865.2281895339966</v>
      </c>
      <c r="O99" s="551">
        <v>6738.0943341722559</v>
      </c>
      <c r="P99" s="551">
        <v>6610.960478810518</v>
      </c>
      <c r="Q99" s="551">
        <v>6738.0943341722559</v>
      </c>
      <c r="R99" s="551">
        <v>6610.960478810518</v>
      </c>
      <c r="S99" s="551">
        <v>6483.8266234487746</v>
      </c>
      <c r="T99" s="551">
        <v>6483.8266234487746</v>
      </c>
      <c r="U99" s="551">
        <v>6610.960478810518</v>
      </c>
      <c r="V99" s="551">
        <v>7119.4959002574797</v>
      </c>
      <c r="W99" s="551">
        <v>7500.8904148705487</v>
      </c>
      <c r="X99" s="551">
        <v>7119.4959002574797</v>
      </c>
      <c r="Y99" s="551">
        <v>6356.6927680870349</v>
      </c>
      <c r="Z99" s="551">
        <v>5975.2912020018148</v>
      </c>
      <c r="AA99" s="551">
        <v>5466.7557805548495</v>
      </c>
      <c r="AB99" s="551">
        <v>126451.06637358297</v>
      </c>
      <c r="AC99" s="551">
        <v>4049.2132932714403</v>
      </c>
      <c r="AD99" s="551">
        <v>3817.807547882845</v>
      </c>
      <c r="AE99" s="551">
        <v>3817.807547882845</v>
      </c>
      <c r="AF99" s="551">
        <v>3702.1378681338892</v>
      </c>
      <c r="AG99" s="551">
        <v>3702.1378681338892</v>
      </c>
      <c r="AH99" s="551">
        <v>3817.807547882845</v>
      </c>
      <c r="AI99" s="551">
        <v>3933.521484892256</v>
      </c>
      <c r="AJ99" s="551">
        <v>4280.5969100298116</v>
      </c>
      <c r="AK99" s="551">
        <v>5090.4395686840971</v>
      </c>
      <c r="AL99" s="551">
        <v>5900.2822273383863</v>
      </c>
      <c r="AM99" s="551">
        <v>6247.3576524759364</v>
      </c>
      <c r="AN99" s="551">
        <v>6131.665844096754</v>
      </c>
      <c r="AO99" s="551">
        <v>6015.9632916394148</v>
      </c>
      <c r="AP99" s="551">
        <v>6131.665844096754</v>
      </c>
      <c r="AQ99" s="551">
        <v>6015.9632916394148</v>
      </c>
      <c r="AR99" s="551">
        <v>5900.2822273383863</v>
      </c>
      <c r="AS99" s="551">
        <v>5900.2822273383863</v>
      </c>
      <c r="AT99" s="551">
        <v>6015.9632916394148</v>
      </c>
      <c r="AU99" s="551">
        <v>6478.7412692343087</v>
      </c>
      <c r="AV99" s="551">
        <v>6825.8221371863647</v>
      </c>
      <c r="AW99" s="551">
        <v>6478.7412692343087</v>
      </c>
      <c r="AX99" s="551">
        <v>5784.590418959202</v>
      </c>
      <c r="AY99" s="551">
        <v>5437.5279842670889</v>
      </c>
      <c r="AZ99" s="551">
        <v>4974.7477603049156</v>
      </c>
      <c r="BA99" s="551">
        <v>116724.13528472137</v>
      </c>
      <c r="BB99" s="551">
        <v>3737.735347635175</v>
      </c>
      <c r="BC99" s="551">
        <v>3524.1504706274513</v>
      </c>
      <c r="BD99" s="551">
        <v>3524.1504706274513</v>
      </c>
      <c r="BE99" s="551">
        <v>3417.3580321235895</v>
      </c>
      <c r="BF99" s="551">
        <v>3417.3580321235895</v>
      </c>
      <c r="BG99" s="551">
        <v>3524.1504706274513</v>
      </c>
      <c r="BH99" s="551">
        <v>3630.942909131315</v>
      </c>
      <c r="BI99" s="551">
        <v>3951.3202246429023</v>
      </c>
      <c r="BJ99" s="551">
        <v>4698.8672941699351</v>
      </c>
      <c r="BK99" s="551">
        <v>5446.4143636969702</v>
      </c>
      <c r="BL99" s="551">
        <v>5766.7916792085589</v>
      </c>
      <c r="BM99" s="551">
        <v>5659.9992407046957</v>
      </c>
      <c r="BN99" s="551">
        <v>5553.2068022008352</v>
      </c>
      <c r="BO99" s="551">
        <v>5659.9992407046957</v>
      </c>
      <c r="BP99" s="551">
        <v>5553.2068022008352</v>
      </c>
      <c r="BQ99" s="551">
        <v>5446.4143636969702</v>
      </c>
      <c r="BR99" s="551">
        <v>5446.4143636969702</v>
      </c>
      <c r="BS99" s="551">
        <v>5553.2068022008352</v>
      </c>
      <c r="BT99" s="551">
        <v>5980.3765562162835</v>
      </c>
      <c r="BU99" s="551">
        <v>6300.7538717278685</v>
      </c>
      <c r="BV99" s="551">
        <v>5980.3765562162835</v>
      </c>
      <c r="BW99" s="551">
        <v>5339.6219251931088</v>
      </c>
      <c r="BX99" s="551">
        <v>5019.2446096815211</v>
      </c>
      <c r="BY99" s="551">
        <v>4592.0748556660747</v>
      </c>
      <c r="BZ99" s="551">
        <v>138957.29685891047</v>
      </c>
      <c r="CA99" s="551">
        <v>4449.6849376609262</v>
      </c>
      <c r="CB99" s="551">
        <v>4195.417226937443</v>
      </c>
      <c r="CC99" s="551">
        <v>4195.417226937443</v>
      </c>
      <c r="CD99" s="551">
        <v>4068.2833715757015</v>
      </c>
      <c r="CE99" s="551">
        <v>4068.2833715757015</v>
      </c>
      <c r="CF99" s="551">
        <v>4195.417226937443</v>
      </c>
      <c r="CG99" s="551">
        <v>4322.5510822991855</v>
      </c>
      <c r="CH99" s="551">
        <v>4703.9526483844047</v>
      </c>
      <c r="CI99" s="551">
        <v>5593.8896359165901</v>
      </c>
      <c r="CJ99" s="551">
        <v>6483.8266234487746</v>
      </c>
      <c r="CK99" s="551">
        <v>6865.2281895339966</v>
      </c>
      <c r="CL99" s="551">
        <v>6738.0943341722559</v>
      </c>
      <c r="CM99" s="551">
        <v>6610.960478810518</v>
      </c>
      <c r="CN99" s="551">
        <v>6738.0943341722559</v>
      </c>
      <c r="CO99" s="551">
        <v>6610.960478810518</v>
      </c>
      <c r="CP99" s="551">
        <v>6483.8266234487746</v>
      </c>
      <c r="CQ99" s="551">
        <v>6483.8266234487746</v>
      </c>
      <c r="CR99" s="551">
        <v>6610.960478810518</v>
      </c>
      <c r="CS99" s="551">
        <v>7119.4959002574797</v>
      </c>
      <c r="CT99" s="551">
        <v>7500.8904148705487</v>
      </c>
      <c r="CU99" s="551">
        <v>7119.4959002574797</v>
      </c>
      <c r="CV99" s="551">
        <v>6356.6927680870349</v>
      </c>
      <c r="CW99" s="551">
        <v>5975.2912020018148</v>
      </c>
      <c r="CX99" s="551">
        <v>5815.6976388881394</v>
      </c>
      <c r="CY99" s="129"/>
      <c r="CZ99" s="129"/>
      <c r="DA99" s="129"/>
      <c r="DB99" s="129"/>
      <c r="DC99" s="129"/>
      <c r="DD99" s="129"/>
      <c r="DE99" s="129"/>
      <c r="DF99" s="129"/>
      <c r="DG99" s="129"/>
      <c r="DH99" s="129"/>
    </row>
    <row r="100" spans="1:112">
      <c r="A100" s="550" t="s">
        <v>1193</v>
      </c>
      <c r="B100" s="552">
        <f>AB100*5+5*BA100+16*C100+BZ100*5</f>
        <v>793600</v>
      </c>
      <c r="C100" s="551">
        <v>25600</v>
      </c>
      <c r="D100" s="551">
        <v>0</v>
      </c>
      <c r="E100" s="551">
        <v>0</v>
      </c>
      <c r="F100" s="551">
        <v>0</v>
      </c>
      <c r="G100" s="551">
        <v>0</v>
      </c>
      <c r="H100" s="551">
        <v>0</v>
      </c>
      <c r="I100" s="551">
        <v>0</v>
      </c>
      <c r="J100" s="551">
        <v>0</v>
      </c>
      <c r="K100" s="551">
        <v>1600</v>
      </c>
      <c r="L100" s="551">
        <v>1600</v>
      </c>
      <c r="M100" s="551">
        <v>1600</v>
      </c>
      <c r="N100" s="551">
        <v>1600</v>
      </c>
      <c r="O100" s="551">
        <v>1600</v>
      </c>
      <c r="P100" s="551">
        <v>1600</v>
      </c>
      <c r="Q100" s="551">
        <v>1600</v>
      </c>
      <c r="R100" s="551">
        <v>1600</v>
      </c>
      <c r="S100" s="551">
        <v>1600</v>
      </c>
      <c r="T100" s="551">
        <v>1600</v>
      </c>
      <c r="U100" s="551">
        <v>1600</v>
      </c>
      <c r="V100" s="551">
        <v>1600</v>
      </c>
      <c r="W100" s="551">
        <v>1600</v>
      </c>
      <c r="X100" s="551">
        <v>1600</v>
      </c>
      <c r="Y100" s="551">
        <v>1600</v>
      </c>
      <c r="Z100" s="551">
        <v>1600</v>
      </c>
      <c r="AA100" s="551">
        <v>0</v>
      </c>
      <c r="AB100" s="551">
        <v>25600</v>
      </c>
      <c r="AC100" s="551">
        <v>0</v>
      </c>
      <c r="AD100" s="551">
        <v>0</v>
      </c>
      <c r="AE100" s="551">
        <v>0</v>
      </c>
      <c r="AF100" s="551">
        <v>0</v>
      </c>
      <c r="AG100" s="551">
        <v>0</v>
      </c>
      <c r="AH100" s="551">
        <v>0</v>
      </c>
      <c r="AI100" s="551">
        <v>0</v>
      </c>
      <c r="AJ100" s="551">
        <v>1600</v>
      </c>
      <c r="AK100" s="551">
        <v>1600</v>
      </c>
      <c r="AL100" s="551">
        <v>1600</v>
      </c>
      <c r="AM100" s="551">
        <v>1600</v>
      </c>
      <c r="AN100" s="551">
        <v>1600</v>
      </c>
      <c r="AO100" s="551">
        <v>1600</v>
      </c>
      <c r="AP100" s="551">
        <v>1600</v>
      </c>
      <c r="AQ100" s="551">
        <v>1600</v>
      </c>
      <c r="AR100" s="551">
        <v>1600</v>
      </c>
      <c r="AS100" s="551">
        <v>1600</v>
      </c>
      <c r="AT100" s="551">
        <v>1600</v>
      </c>
      <c r="AU100" s="551">
        <v>1600</v>
      </c>
      <c r="AV100" s="551">
        <v>1600</v>
      </c>
      <c r="AW100" s="551">
        <v>1600</v>
      </c>
      <c r="AX100" s="551">
        <v>1600</v>
      </c>
      <c r="AY100" s="551">
        <v>1600</v>
      </c>
      <c r="AZ100" s="551">
        <v>0</v>
      </c>
      <c r="BA100" s="551">
        <v>25600</v>
      </c>
      <c r="BB100" s="551">
        <v>0</v>
      </c>
      <c r="BC100" s="551">
        <v>0</v>
      </c>
      <c r="BD100" s="551">
        <v>0</v>
      </c>
      <c r="BE100" s="551">
        <v>0</v>
      </c>
      <c r="BF100" s="551">
        <v>0</v>
      </c>
      <c r="BG100" s="551">
        <v>0</v>
      </c>
      <c r="BH100" s="551">
        <v>0</v>
      </c>
      <c r="BI100" s="551">
        <v>1600</v>
      </c>
      <c r="BJ100" s="551">
        <v>1600</v>
      </c>
      <c r="BK100" s="551">
        <v>1600</v>
      </c>
      <c r="BL100" s="551">
        <v>1600</v>
      </c>
      <c r="BM100" s="551">
        <v>1600</v>
      </c>
      <c r="BN100" s="551">
        <v>1600</v>
      </c>
      <c r="BO100" s="551">
        <v>1600</v>
      </c>
      <c r="BP100" s="551">
        <v>1600</v>
      </c>
      <c r="BQ100" s="551">
        <v>1600</v>
      </c>
      <c r="BR100" s="551">
        <v>1600</v>
      </c>
      <c r="BS100" s="551">
        <v>1600</v>
      </c>
      <c r="BT100" s="551">
        <v>1600</v>
      </c>
      <c r="BU100" s="551">
        <v>1600</v>
      </c>
      <c r="BV100" s="551">
        <v>1600</v>
      </c>
      <c r="BW100" s="551">
        <v>1600</v>
      </c>
      <c r="BX100" s="551">
        <v>1600</v>
      </c>
      <c r="BY100" s="551">
        <v>0</v>
      </c>
      <c r="BZ100" s="551">
        <v>25600</v>
      </c>
      <c r="CA100" s="551">
        <v>0</v>
      </c>
      <c r="CB100" s="551">
        <v>0</v>
      </c>
      <c r="CC100" s="551">
        <v>0</v>
      </c>
      <c r="CD100" s="551">
        <v>0</v>
      </c>
      <c r="CE100" s="551">
        <v>0</v>
      </c>
      <c r="CF100" s="551">
        <v>0</v>
      </c>
      <c r="CG100" s="551">
        <v>0</v>
      </c>
      <c r="CH100" s="551">
        <v>1600</v>
      </c>
      <c r="CI100" s="551">
        <v>1600</v>
      </c>
      <c r="CJ100" s="551">
        <v>1600</v>
      </c>
      <c r="CK100" s="551">
        <v>1600</v>
      </c>
      <c r="CL100" s="551">
        <v>1600</v>
      </c>
      <c r="CM100" s="551">
        <v>1600</v>
      </c>
      <c r="CN100" s="551">
        <v>1600</v>
      </c>
      <c r="CO100" s="551">
        <v>1600</v>
      </c>
      <c r="CP100" s="551">
        <v>1600</v>
      </c>
      <c r="CQ100" s="551">
        <v>1600</v>
      </c>
      <c r="CR100" s="551">
        <v>1600</v>
      </c>
      <c r="CS100" s="551">
        <v>1600</v>
      </c>
      <c r="CT100" s="551">
        <v>1600</v>
      </c>
      <c r="CU100" s="551">
        <v>1600</v>
      </c>
      <c r="CV100" s="551">
        <v>1600</v>
      </c>
      <c r="CW100" s="551">
        <v>1600</v>
      </c>
      <c r="CX100" s="551">
        <v>0</v>
      </c>
      <c r="CY100" s="129"/>
      <c r="CZ100" s="129"/>
      <c r="DA100" s="129"/>
      <c r="DB100" s="129"/>
      <c r="DC100" s="129"/>
      <c r="DD100" s="129"/>
      <c r="DE100" s="129"/>
      <c r="DF100" s="129"/>
      <c r="DG100" s="129"/>
      <c r="DH100" s="129"/>
    </row>
    <row r="101" spans="1:112">
      <c r="A101" s="550" t="s">
        <v>1194</v>
      </c>
      <c r="B101" s="552">
        <f t="shared" ref="B101" si="504">AB101*5+5*BA101+16*C101+BZ101*5</f>
        <v>81096</v>
      </c>
      <c r="C101" s="551">
        <f>SUM(D101:AA101)</f>
        <v>2616</v>
      </c>
      <c r="D101" s="551">
        <f>Inputs!$E$81</f>
        <v>109</v>
      </c>
      <c r="E101" s="551">
        <f>Inputs!$E$81</f>
        <v>109</v>
      </c>
      <c r="F101" s="551">
        <f>Inputs!$E$81</f>
        <v>109</v>
      </c>
      <c r="G101" s="551">
        <f>Inputs!$E$81</f>
        <v>109</v>
      </c>
      <c r="H101" s="551">
        <f>Inputs!$E$81</f>
        <v>109</v>
      </c>
      <c r="I101" s="551">
        <f>Inputs!$E$81</f>
        <v>109</v>
      </c>
      <c r="J101" s="551">
        <f>Inputs!$E$81</f>
        <v>109</v>
      </c>
      <c r="K101" s="551">
        <f>Inputs!$E$81</f>
        <v>109</v>
      </c>
      <c r="L101" s="551">
        <f>Inputs!$E$81</f>
        <v>109</v>
      </c>
      <c r="M101" s="551">
        <f>Inputs!$E$81</f>
        <v>109</v>
      </c>
      <c r="N101" s="551">
        <f>Inputs!$E$81</f>
        <v>109</v>
      </c>
      <c r="O101" s="551">
        <f>Inputs!$E$81</f>
        <v>109</v>
      </c>
      <c r="P101" s="551">
        <f>Inputs!$E$81</f>
        <v>109</v>
      </c>
      <c r="Q101" s="551">
        <f>Inputs!$E$81</f>
        <v>109</v>
      </c>
      <c r="R101" s="551">
        <f>Inputs!$E$81</f>
        <v>109</v>
      </c>
      <c r="S101" s="551">
        <f>Inputs!$E$81</f>
        <v>109</v>
      </c>
      <c r="T101" s="551">
        <f>Inputs!$E$81</f>
        <v>109</v>
      </c>
      <c r="U101" s="551">
        <f>Inputs!$E$81</f>
        <v>109</v>
      </c>
      <c r="V101" s="551">
        <f>Inputs!$E$81</f>
        <v>109</v>
      </c>
      <c r="W101" s="551">
        <f>Inputs!$E$81</f>
        <v>109</v>
      </c>
      <c r="X101" s="551">
        <f>Inputs!$E$81</f>
        <v>109</v>
      </c>
      <c r="Y101" s="551">
        <f>Inputs!$E$81</f>
        <v>109</v>
      </c>
      <c r="Z101" s="551">
        <f>Inputs!$E$81</f>
        <v>109</v>
      </c>
      <c r="AA101" s="551">
        <f>Inputs!$E$81</f>
        <v>109</v>
      </c>
      <c r="AB101" s="551">
        <f>SUM(AC101:AZ101)</f>
        <v>2616</v>
      </c>
      <c r="AC101" s="551">
        <f>Inputs!$E$81</f>
        <v>109</v>
      </c>
      <c r="AD101" s="551">
        <f>Inputs!$E$81</f>
        <v>109</v>
      </c>
      <c r="AE101" s="551">
        <f>Inputs!$E$81</f>
        <v>109</v>
      </c>
      <c r="AF101" s="551">
        <f>Inputs!$E$81</f>
        <v>109</v>
      </c>
      <c r="AG101" s="551">
        <f>Inputs!$E$81</f>
        <v>109</v>
      </c>
      <c r="AH101" s="551">
        <f>Inputs!$E$81</f>
        <v>109</v>
      </c>
      <c r="AI101" s="551">
        <f>Inputs!$E$81</f>
        <v>109</v>
      </c>
      <c r="AJ101" s="551">
        <f>Inputs!$E$81</f>
        <v>109</v>
      </c>
      <c r="AK101" s="551">
        <f>Inputs!$E$81</f>
        <v>109</v>
      </c>
      <c r="AL101" s="551">
        <f>Inputs!$E$81</f>
        <v>109</v>
      </c>
      <c r="AM101" s="551">
        <f>Inputs!$E$81</f>
        <v>109</v>
      </c>
      <c r="AN101" s="551">
        <f>Inputs!$E$81</f>
        <v>109</v>
      </c>
      <c r="AO101" s="551">
        <f>Inputs!$E$81</f>
        <v>109</v>
      </c>
      <c r="AP101" s="551">
        <f>Inputs!$E$81</f>
        <v>109</v>
      </c>
      <c r="AQ101" s="551">
        <f>Inputs!$E$81</f>
        <v>109</v>
      </c>
      <c r="AR101" s="551">
        <f>Inputs!$E$81</f>
        <v>109</v>
      </c>
      <c r="AS101" s="551">
        <f>Inputs!$E$81</f>
        <v>109</v>
      </c>
      <c r="AT101" s="551">
        <f>Inputs!$E$81</f>
        <v>109</v>
      </c>
      <c r="AU101" s="551">
        <f>Inputs!$E$81</f>
        <v>109</v>
      </c>
      <c r="AV101" s="551">
        <f>Inputs!$E$81</f>
        <v>109</v>
      </c>
      <c r="AW101" s="551">
        <f>Inputs!$E$81</f>
        <v>109</v>
      </c>
      <c r="AX101" s="551">
        <f>Inputs!$E$81</f>
        <v>109</v>
      </c>
      <c r="AY101" s="551">
        <f>Inputs!$E$81</f>
        <v>109</v>
      </c>
      <c r="AZ101" s="551">
        <f>Inputs!$E$81</f>
        <v>109</v>
      </c>
      <c r="BA101" s="551">
        <f>SUM(BB101:BY101)</f>
        <v>2616</v>
      </c>
      <c r="BB101" s="551">
        <f>Inputs!$E$81</f>
        <v>109</v>
      </c>
      <c r="BC101" s="551">
        <f>Inputs!$E$81</f>
        <v>109</v>
      </c>
      <c r="BD101" s="551">
        <f>Inputs!$E$81</f>
        <v>109</v>
      </c>
      <c r="BE101" s="551">
        <f>Inputs!$E$81</f>
        <v>109</v>
      </c>
      <c r="BF101" s="551">
        <f>Inputs!$E$81</f>
        <v>109</v>
      </c>
      <c r="BG101" s="551">
        <f>Inputs!$E$81</f>
        <v>109</v>
      </c>
      <c r="BH101" s="551">
        <f>Inputs!$E$81</f>
        <v>109</v>
      </c>
      <c r="BI101" s="551">
        <f>Inputs!$E$81</f>
        <v>109</v>
      </c>
      <c r="BJ101" s="551">
        <f>Inputs!$E$81</f>
        <v>109</v>
      </c>
      <c r="BK101" s="551">
        <f>Inputs!$E$81</f>
        <v>109</v>
      </c>
      <c r="BL101" s="551">
        <f>Inputs!$E$81</f>
        <v>109</v>
      </c>
      <c r="BM101" s="551">
        <f>Inputs!$E$81</f>
        <v>109</v>
      </c>
      <c r="BN101" s="551">
        <f>Inputs!$E$81</f>
        <v>109</v>
      </c>
      <c r="BO101" s="551">
        <f>Inputs!$E$81</f>
        <v>109</v>
      </c>
      <c r="BP101" s="551">
        <f>Inputs!$E$81</f>
        <v>109</v>
      </c>
      <c r="BQ101" s="551">
        <f>Inputs!$E$81</f>
        <v>109</v>
      </c>
      <c r="BR101" s="551">
        <f>Inputs!$E$81</f>
        <v>109</v>
      </c>
      <c r="BS101" s="551">
        <f>Inputs!$E$81</f>
        <v>109</v>
      </c>
      <c r="BT101" s="551">
        <f>Inputs!$E$81</f>
        <v>109</v>
      </c>
      <c r="BU101" s="551">
        <f>Inputs!$E$81</f>
        <v>109</v>
      </c>
      <c r="BV101" s="551">
        <f>Inputs!$E$81</f>
        <v>109</v>
      </c>
      <c r="BW101" s="551">
        <f>Inputs!$E$81</f>
        <v>109</v>
      </c>
      <c r="BX101" s="551">
        <f>Inputs!$E$81</f>
        <v>109</v>
      </c>
      <c r="BY101" s="551">
        <f>Inputs!$E$81</f>
        <v>109</v>
      </c>
      <c r="BZ101" s="551">
        <f t="shared" ref="BZ101" si="505">BA101</f>
        <v>2616</v>
      </c>
      <c r="CA101" s="551">
        <f t="shared" ref="CA101" si="506">BB101</f>
        <v>109</v>
      </c>
      <c r="CB101" s="551">
        <f t="shared" ref="CB101" si="507">BC101</f>
        <v>109</v>
      </c>
      <c r="CC101" s="551">
        <f t="shared" ref="CC101" si="508">BD101</f>
        <v>109</v>
      </c>
      <c r="CD101" s="551">
        <f t="shared" ref="CD101" si="509">BE101</f>
        <v>109</v>
      </c>
      <c r="CE101" s="551">
        <f t="shared" ref="CE101" si="510">BF101</f>
        <v>109</v>
      </c>
      <c r="CF101" s="551">
        <f t="shared" ref="CF101" si="511">BG101</f>
        <v>109</v>
      </c>
      <c r="CG101" s="551">
        <f t="shared" ref="CG101" si="512">BH101</f>
        <v>109</v>
      </c>
      <c r="CH101" s="551">
        <f t="shared" ref="CH101" si="513">BI101</f>
        <v>109</v>
      </c>
      <c r="CI101" s="551">
        <f t="shared" ref="CI101" si="514">BJ101</f>
        <v>109</v>
      </c>
      <c r="CJ101" s="551">
        <f t="shared" ref="CJ101" si="515">BK101</f>
        <v>109</v>
      </c>
      <c r="CK101" s="551">
        <f t="shared" ref="CK101" si="516">BL101</f>
        <v>109</v>
      </c>
      <c r="CL101" s="551">
        <f t="shared" ref="CL101" si="517">BM101</f>
        <v>109</v>
      </c>
      <c r="CM101" s="551">
        <f t="shared" ref="CM101" si="518">BN101</f>
        <v>109</v>
      </c>
      <c r="CN101" s="551">
        <f t="shared" ref="CN101" si="519">BO101</f>
        <v>109</v>
      </c>
      <c r="CO101" s="551">
        <f t="shared" ref="CO101" si="520">BP101</f>
        <v>109</v>
      </c>
      <c r="CP101" s="551">
        <f t="shared" ref="CP101" si="521">BQ101</f>
        <v>109</v>
      </c>
      <c r="CQ101" s="551">
        <f t="shared" ref="CQ101" si="522">BR101</f>
        <v>109</v>
      </c>
      <c r="CR101" s="551">
        <f t="shared" ref="CR101" si="523">BS101</f>
        <v>109</v>
      </c>
      <c r="CS101" s="551">
        <f t="shared" ref="CS101" si="524">BT101</f>
        <v>109</v>
      </c>
      <c r="CT101" s="551">
        <f t="shared" ref="CT101" si="525">BU101</f>
        <v>109</v>
      </c>
      <c r="CU101" s="551">
        <f t="shared" ref="CU101" si="526">BV101</f>
        <v>109</v>
      </c>
      <c r="CV101" s="551">
        <f t="shared" ref="CV101" si="527">BW101</f>
        <v>109</v>
      </c>
      <c r="CW101" s="551">
        <f t="shared" ref="CW101" si="528">BX101</f>
        <v>109</v>
      </c>
      <c r="CX101" s="551">
        <f t="shared" ref="CX101" si="529">BY101</f>
        <v>109</v>
      </c>
      <c r="CY101" s="129"/>
      <c r="CZ101" s="129"/>
      <c r="DA101" s="129"/>
      <c r="DB101" s="129"/>
      <c r="DC101" s="129"/>
      <c r="DD101" s="129"/>
      <c r="DE101" s="129"/>
      <c r="DF101" s="129"/>
      <c r="DG101" s="129"/>
      <c r="DH101" s="129"/>
    </row>
    <row r="102" spans="1:112">
      <c r="A102" s="547" t="s">
        <v>1195</v>
      </c>
      <c r="B102" s="548">
        <f t="shared" ref="B102:AG102" si="530">SUM(B99:B101)</f>
        <v>5008675.2423286419</v>
      </c>
      <c r="C102" s="548">
        <f t="shared" si="530"/>
        <v>167173.29685891047</v>
      </c>
      <c r="D102" s="548">
        <f t="shared" si="530"/>
        <v>4558.6849376609262</v>
      </c>
      <c r="E102" s="548">
        <f t="shared" si="530"/>
        <v>4304.417226937443</v>
      </c>
      <c r="F102" s="548">
        <f t="shared" si="530"/>
        <v>4304.417226937443</v>
      </c>
      <c r="G102" s="548">
        <f t="shared" si="530"/>
        <v>4177.2833715757015</v>
      </c>
      <c r="H102" s="548">
        <f t="shared" si="530"/>
        <v>4177.2833715757015</v>
      </c>
      <c r="I102" s="548">
        <f t="shared" si="530"/>
        <v>4304.417226937443</v>
      </c>
      <c r="J102" s="548">
        <f t="shared" si="530"/>
        <v>4431.5510822991855</v>
      </c>
      <c r="K102" s="548">
        <f t="shared" si="530"/>
        <v>6412.9526483844047</v>
      </c>
      <c r="L102" s="548">
        <f t="shared" si="530"/>
        <v>7302.8896359165901</v>
      </c>
      <c r="M102" s="548">
        <f t="shared" si="530"/>
        <v>8192.8266234487746</v>
      </c>
      <c r="N102" s="548">
        <f t="shared" si="530"/>
        <v>8574.2281895339966</v>
      </c>
      <c r="O102" s="548">
        <f t="shared" si="530"/>
        <v>8447.0943341722559</v>
      </c>
      <c r="P102" s="548">
        <f t="shared" si="530"/>
        <v>8319.9604788105171</v>
      </c>
      <c r="Q102" s="548">
        <f t="shared" si="530"/>
        <v>8447.0943341722559</v>
      </c>
      <c r="R102" s="548">
        <f t="shared" si="530"/>
        <v>8319.9604788105171</v>
      </c>
      <c r="S102" s="548">
        <f t="shared" si="530"/>
        <v>8192.8266234487746</v>
      </c>
      <c r="T102" s="548">
        <f t="shared" si="530"/>
        <v>8192.8266234487746</v>
      </c>
      <c r="U102" s="548">
        <f t="shared" si="530"/>
        <v>8319.9604788105171</v>
      </c>
      <c r="V102" s="548">
        <f t="shared" si="530"/>
        <v>8828.4959002574797</v>
      </c>
      <c r="W102" s="548">
        <f t="shared" si="530"/>
        <v>9209.8904148705478</v>
      </c>
      <c r="X102" s="548">
        <f t="shared" si="530"/>
        <v>8828.4959002574797</v>
      </c>
      <c r="Y102" s="548">
        <f t="shared" si="530"/>
        <v>8065.6927680870349</v>
      </c>
      <c r="Z102" s="548">
        <f t="shared" si="530"/>
        <v>7684.2912020018148</v>
      </c>
      <c r="AA102" s="548">
        <f t="shared" si="530"/>
        <v>5575.7557805548495</v>
      </c>
      <c r="AB102" s="548">
        <f t="shared" si="530"/>
        <v>154667.06637358299</v>
      </c>
      <c r="AC102" s="548">
        <f t="shared" si="530"/>
        <v>4158.2132932714403</v>
      </c>
      <c r="AD102" s="548">
        <f t="shared" si="530"/>
        <v>3926.807547882845</v>
      </c>
      <c r="AE102" s="548">
        <f t="shared" si="530"/>
        <v>3926.807547882845</v>
      </c>
      <c r="AF102" s="548">
        <f t="shared" si="530"/>
        <v>3811.1378681338892</v>
      </c>
      <c r="AG102" s="548">
        <f t="shared" si="530"/>
        <v>3811.1378681338892</v>
      </c>
      <c r="AH102" s="548">
        <f t="shared" ref="AH102:BM102" si="531">SUM(AH99:AH101)</f>
        <v>3926.807547882845</v>
      </c>
      <c r="AI102" s="548">
        <f t="shared" si="531"/>
        <v>4042.521484892256</v>
      </c>
      <c r="AJ102" s="548">
        <f t="shared" si="531"/>
        <v>5989.5969100298116</v>
      </c>
      <c r="AK102" s="548">
        <f t="shared" si="531"/>
        <v>6799.4395686840971</v>
      </c>
      <c r="AL102" s="548">
        <f t="shared" si="531"/>
        <v>7609.2822273383863</v>
      </c>
      <c r="AM102" s="548">
        <f t="shared" si="531"/>
        <v>7956.3576524759364</v>
      </c>
      <c r="AN102" s="548">
        <f t="shared" si="531"/>
        <v>7840.665844096754</v>
      </c>
      <c r="AO102" s="548">
        <f t="shared" si="531"/>
        <v>7724.9632916394148</v>
      </c>
      <c r="AP102" s="548">
        <f t="shared" si="531"/>
        <v>7840.665844096754</v>
      </c>
      <c r="AQ102" s="548">
        <f t="shared" si="531"/>
        <v>7724.9632916394148</v>
      </c>
      <c r="AR102" s="548">
        <f t="shared" si="531"/>
        <v>7609.2822273383863</v>
      </c>
      <c r="AS102" s="548">
        <f t="shared" si="531"/>
        <v>7609.2822273383863</v>
      </c>
      <c r="AT102" s="548">
        <f t="shared" si="531"/>
        <v>7724.9632916394148</v>
      </c>
      <c r="AU102" s="548">
        <f t="shared" si="531"/>
        <v>8187.7412692343087</v>
      </c>
      <c r="AV102" s="548">
        <f t="shared" si="531"/>
        <v>8534.8221371863656</v>
      </c>
      <c r="AW102" s="548">
        <f t="shared" si="531"/>
        <v>8187.7412692343087</v>
      </c>
      <c r="AX102" s="548">
        <f t="shared" si="531"/>
        <v>7493.590418959202</v>
      </c>
      <c r="AY102" s="548">
        <f t="shared" si="531"/>
        <v>7146.5279842670889</v>
      </c>
      <c r="AZ102" s="548">
        <f t="shared" si="531"/>
        <v>5083.7477603049156</v>
      </c>
      <c r="BA102" s="548">
        <f t="shared" si="531"/>
        <v>144940.13528472139</v>
      </c>
      <c r="BB102" s="548">
        <f t="shared" si="531"/>
        <v>3846.735347635175</v>
      </c>
      <c r="BC102" s="548">
        <f t="shared" si="531"/>
        <v>3633.1504706274513</v>
      </c>
      <c r="BD102" s="548">
        <f t="shared" si="531"/>
        <v>3633.1504706274513</v>
      </c>
      <c r="BE102" s="548">
        <f t="shared" si="531"/>
        <v>3526.3580321235895</v>
      </c>
      <c r="BF102" s="548">
        <f t="shared" si="531"/>
        <v>3526.3580321235895</v>
      </c>
      <c r="BG102" s="548">
        <f t="shared" si="531"/>
        <v>3633.1504706274513</v>
      </c>
      <c r="BH102" s="548">
        <f t="shared" si="531"/>
        <v>3739.942909131315</v>
      </c>
      <c r="BI102" s="548">
        <f t="shared" si="531"/>
        <v>5660.3202246429028</v>
      </c>
      <c r="BJ102" s="548">
        <f t="shared" si="531"/>
        <v>6407.8672941699351</v>
      </c>
      <c r="BK102" s="548">
        <f t="shared" si="531"/>
        <v>7155.4143636969702</v>
      </c>
      <c r="BL102" s="548">
        <f t="shared" si="531"/>
        <v>7475.7916792085589</v>
      </c>
      <c r="BM102" s="548">
        <f t="shared" si="531"/>
        <v>7368.9992407046957</v>
      </c>
      <c r="BN102" s="548">
        <f t="shared" ref="BN102:CS102" si="532">SUM(BN99:BN101)</f>
        <v>7262.2068022008352</v>
      </c>
      <c r="BO102" s="548">
        <f t="shared" si="532"/>
        <v>7368.9992407046957</v>
      </c>
      <c r="BP102" s="548">
        <f t="shared" si="532"/>
        <v>7262.2068022008352</v>
      </c>
      <c r="BQ102" s="548">
        <f t="shared" si="532"/>
        <v>7155.4143636969702</v>
      </c>
      <c r="BR102" s="548">
        <f t="shared" si="532"/>
        <v>7155.4143636969702</v>
      </c>
      <c r="BS102" s="548">
        <f t="shared" si="532"/>
        <v>7262.2068022008352</v>
      </c>
      <c r="BT102" s="548">
        <f t="shared" si="532"/>
        <v>7689.3765562162835</v>
      </c>
      <c r="BU102" s="548">
        <f t="shared" si="532"/>
        <v>8009.7538717278685</v>
      </c>
      <c r="BV102" s="548">
        <f t="shared" si="532"/>
        <v>7689.3765562162835</v>
      </c>
      <c r="BW102" s="548">
        <f t="shared" si="532"/>
        <v>7048.6219251931088</v>
      </c>
      <c r="BX102" s="548">
        <f t="shared" si="532"/>
        <v>6728.2446096815211</v>
      </c>
      <c r="BY102" s="548">
        <f t="shared" si="532"/>
        <v>4701.0748556660747</v>
      </c>
      <c r="BZ102" s="548">
        <f t="shared" si="532"/>
        <v>167173.29685891047</v>
      </c>
      <c r="CA102" s="548">
        <f t="shared" si="532"/>
        <v>4558.6849376609262</v>
      </c>
      <c r="CB102" s="548">
        <f t="shared" si="532"/>
        <v>4304.417226937443</v>
      </c>
      <c r="CC102" s="548">
        <f t="shared" si="532"/>
        <v>4304.417226937443</v>
      </c>
      <c r="CD102" s="548">
        <f t="shared" si="532"/>
        <v>4177.2833715757015</v>
      </c>
      <c r="CE102" s="548">
        <f t="shared" si="532"/>
        <v>4177.2833715757015</v>
      </c>
      <c r="CF102" s="548">
        <f t="shared" si="532"/>
        <v>4304.417226937443</v>
      </c>
      <c r="CG102" s="548">
        <f t="shared" si="532"/>
        <v>4431.5510822991855</v>
      </c>
      <c r="CH102" s="548">
        <f t="shared" si="532"/>
        <v>6412.9526483844047</v>
      </c>
      <c r="CI102" s="548">
        <f t="shared" si="532"/>
        <v>7302.8896359165901</v>
      </c>
      <c r="CJ102" s="548">
        <f t="shared" si="532"/>
        <v>8192.8266234487746</v>
      </c>
      <c r="CK102" s="548">
        <f t="shared" si="532"/>
        <v>8574.2281895339966</v>
      </c>
      <c r="CL102" s="548">
        <f t="shared" si="532"/>
        <v>8447.0943341722559</v>
      </c>
      <c r="CM102" s="548">
        <f t="shared" si="532"/>
        <v>8319.9604788105171</v>
      </c>
      <c r="CN102" s="548">
        <f t="shared" si="532"/>
        <v>8447.0943341722559</v>
      </c>
      <c r="CO102" s="548">
        <f t="shared" si="532"/>
        <v>8319.9604788105171</v>
      </c>
      <c r="CP102" s="548">
        <f t="shared" si="532"/>
        <v>8192.8266234487746</v>
      </c>
      <c r="CQ102" s="548">
        <f t="shared" si="532"/>
        <v>8192.8266234487746</v>
      </c>
      <c r="CR102" s="548">
        <f t="shared" si="532"/>
        <v>8319.9604788105171</v>
      </c>
      <c r="CS102" s="548">
        <f t="shared" si="532"/>
        <v>8828.4959002574797</v>
      </c>
      <c r="CT102" s="548">
        <f t="shared" ref="CT102:CX102" si="533">SUM(CT99:CT101)</f>
        <v>9209.8904148705478</v>
      </c>
      <c r="CU102" s="548">
        <f t="shared" si="533"/>
        <v>8828.4959002574797</v>
      </c>
      <c r="CV102" s="548">
        <f t="shared" si="533"/>
        <v>8065.6927680870349</v>
      </c>
      <c r="CW102" s="548">
        <f t="shared" si="533"/>
        <v>7684.2912020018148</v>
      </c>
      <c r="CX102" s="548">
        <f t="shared" si="533"/>
        <v>5924.6976388881394</v>
      </c>
      <c r="CY102" s="129"/>
      <c r="CZ102" s="129"/>
      <c r="DA102" s="129"/>
      <c r="DB102" s="129"/>
      <c r="DC102" s="129"/>
      <c r="DD102" s="129"/>
      <c r="DE102" s="129"/>
      <c r="DF102" s="129"/>
      <c r="DG102" s="129"/>
      <c r="DH102" s="129"/>
    </row>
    <row r="103" spans="1:112">
      <c r="A103" s="547"/>
      <c r="B103" s="548">
        <f>AB103*5+5*BA103+16*C103+BZ103*5</f>
        <v>0</v>
      </c>
      <c r="C103" s="548"/>
      <c r="D103" s="548"/>
      <c r="E103" s="548"/>
      <c r="F103" s="548"/>
      <c r="G103" s="548"/>
      <c r="H103" s="548"/>
      <c r="I103" s="548"/>
      <c r="J103" s="548"/>
      <c r="K103" s="768">
        <f>SUM(K102:V102)</f>
        <v>97551.116349214863</v>
      </c>
      <c r="L103" s="548"/>
      <c r="M103" s="548"/>
      <c r="N103" s="548"/>
      <c r="O103" s="548"/>
      <c r="P103" s="548"/>
      <c r="Q103" s="548"/>
      <c r="R103" s="548"/>
      <c r="S103" s="548"/>
      <c r="T103" s="548"/>
      <c r="U103" s="548"/>
      <c r="V103" s="548"/>
      <c r="W103" s="548"/>
      <c r="X103" s="548"/>
      <c r="Y103" s="548"/>
      <c r="Z103" s="548"/>
      <c r="AA103" s="548"/>
      <c r="AB103" s="551"/>
      <c r="AC103" s="548"/>
      <c r="AD103" s="548"/>
      <c r="AE103" s="548"/>
      <c r="AF103" s="548"/>
      <c r="AG103" s="548"/>
      <c r="AH103" s="548"/>
      <c r="AI103" s="548"/>
      <c r="AJ103" s="768">
        <f>SUM(AJ102:AU102)</f>
        <v>90617.203645551039</v>
      </c>
      <c r="AK103" s="548"/>
      <c r="AL103" s="548"/>
      <c r="AM103" s="548"/>
      <c r="AN103" s="548"/>
      <c r="AO103" s="548"/>
      <c r="AP103" s="548"/>
      <c r="AQ103" s="548"/>
      <c r="AR103" s="548"/>
      <c r="AS103" s="548"/>
      <c r="AT103" s="548"/>
      <c r="AU103" s="548"/>
      <c r="AV103" s="548"/>
      <c r="AW103" s="548"/>
      <c r="AX103" s="548"/>
      <c r="AY103" s="548"/>
      <c r="AZ103" s="548"/>
      <c r="BA103" s="551"/>
      <c r="BB103" s="548"/>
      <c r="BC103" s="548"/>
      <c r="BD103" s="548"/>
      <c r="BE103" s="548"/>
      <c r="BF103" s="548"/>
      <c r="BG103" s="548"/>
      <c r="BH103" s="548"/>
      <c r="BI103" s="768">
        <f>SUM(BI102:BT102)</f>
        <v>85224.217733340483</v>
      </c>
      <c r="BJ103" s="548"/>
      <c r="BK103" s="548"/>
      <c r="BL103" s="548"/>
      <c r="BM103" s="548"/>
      <c r="BN103" s="548"/>
      <c r="BO103" s="548"/>
      <c r="BP103" s="548"/>
      <c r="BQ103" s="548"/>
      <c r="BR103" s="548"/>
      <c r="BS103" s="548"/>
      <c r="BT103" s="548"/>
      <c r="BU103" s="548"/>
      <c r="BV103" s="548"/>
      <c r="BW103" s="548"/>
      <c r="BX103" s="548"/>
      <c r="BY103" s="548"/>
      <c r="BZ103" s="551"/>
      <c r="CA103" s="548"/>
      <c r="CB103" s="548"/>
      <c r="CC103" s="548"/>
      <c r="CD103" s="548"/>
      <c r="CE103" s="548"/>
      <c r="CF103" s="548"/>
      <c r="CG103" s="548"/>
      <c r="CH103" s="548"/>
      <c r="CI103" s="548"/>
      <c r="CJ103" s="548"/>
      <c r="CK103" s="548"/>
      <c r="CL103" s="548"/>
      <c r="CM103" s="548"/>
      <c r="CN103" s="548"/>
      <c r="CO103" s="548"/>
      <c r="CP103" s="548"/>
      <c r="CQ103" s="548"/>
      <c r="CR103" s="548"/>
      <c r="CS103" s="548"/>
      <c r="CT103" s="548"/>
      <c r="CU103" s="548"/>
      <c r="CV103" s="548"/>
      <c r="CW103" s="548"/>
      <c r="CX103" s="548"/>
      <c r="CY103" s="129"/>
      <c r="CZ103" s="129"/>
      <c r="DA103" s="129"/>
      <c r="DB103" s="129"/>
      <c r="DC103" s="129"/>
      <c r="DD103" s="129"/>
      <c r="DE103" s="129"/>
      <c r="DF103" s="129"/>
      <c r="DG103" s="129"/>
      <c r="DH103" s="129"/>
    </row>
    <row r="104" spans="1:112">
      <c r="A104" s="547" t="s">
        <v>1152</v>
      </c>
      <c r="B104" s="548"/>
      <c r="C104" s="779"/>
      <c r="D104" s="779"/>
      <c r="E104" s="779"/>
      <c r="F104" s="779"/>
      <c r="G104" s="779"/>
      <c r="H104" s="779"/>
      <c r="I104" s="779"/>
      <c r="J104" s="779"/>
      <c r="K104" s="779"/>
      <c r="L104" s="779"/>
      <c r="M104" s="779"/>
      <c r="N104" s="779"/>
      <c r="O104" s="779"/>
      <c r="P104" s="779"/>
      <c r="Q104" s="779"/>
      <c r="R104" s="779"/>
      <c r="S104" s="779"/>
      <c r="T104" s="779"/>
      <c r="U104" s="779"/>
      <c r="V104" s="779"/>
      <c r="W104" s="779"/>
      <c r="X104" s="779"/>
      <c r="Y104" s="779"/>
      <c r="Z104" s="779"/>
      <c r="AA104" s="779"/>
      <c r="AB104" s="779"/>
      <c r="AC104" s="779"/>
      <c r="AD104" s="779"/>
      <c r="AE104" s="779"/>
      <c r="AF104" s="779"/>
      <c r="AG104" s="779"/>
      <c r="AH104" s="779"/>
      <c r="AI104" s="779"/>
      <c r="AJ104" s="779"/>
      <c r="AK104" s="779"/>
      <c r="AL104" s="779"/>
      <c r="AM104" s="779"/>
      <c r="AN104" s="779"/>
      <c r="AO104" s="779"/>
      <c r="AP104" s="779"/>
      <c r="AQ104" s="779"/>
      <c r="AR104" s="779"/>
      <c r="AS104" s="779"/>
      <c r="AT104" s="779"/>
      <c r="AU104" s="779"/>
      <c r="AV104" s="779"/>
      <c r="AW104" s="779"/>
      <c r="AX104" s="779"/>
      <c r="AY104" s="779"/>
      <c r="AZ104" s="779"/>
      <c r="BA104" s="779"/>
      <c r="BB104" s="779"/>
      <c r="BC104" s="779"/>
      <c r="BD104" s="779"/>
      <c r="BE104" s="779"/>
      <c r="BF104" s="779"/>
      <c r="BG104" s="779"/>
      <c r="BH104" s="779"/>
      <c r="BI104" s="779"/>
      <c r="BJ104" s="779"/>
      <c r="BK104" s="779"/>
      <c r="BL104" s="779"/>
      <c r="BM104" s="779"/>
      <c r="BN104" s="779"/>
      <c r="BO104" s="779"/>
      <c r="BP104" s="779"/>
      <c r="BQ104" s="779"/>
      <c r="BR104" s="779"/>
      <c r="BS104" s="779"/>
      <c r="BT104" s="779"/>
      <c r="BU104" s="779"/>
      <c r="BV104" s="779"/>
      <c r="BW104" s="779"/>
      <c r="BX104" s="779"/>
      <c r="BY104" s="779"/>
      <c r="BZ104" s="779"/>
      <c r="CA104" s="779"/>
      <c r="CB104" s="779"/>
      <c r="CC104" s="779"/>
      <c r="CD104" s="779"/>
      <c r="CE104" s="779"/>
      <c r="CF104" s="779"/>
      <c r="CG104" s="779"/>
      <c r="CH104" s="779"/>
      <c r="CI104" s="779"/>
      <c r="CJ104" s="779"/>
      <c r="CK104" s="779"/>
      <c r="CL104" s="779"/>
      <c r="CM104" s="779"/>
      <c r="CN104" s="779"/>
      <c r="CO104" s="779"/>
      <c r="CP104" s="779"/>
      <c r="CQ104" s="779"/>
      <c r="CR104" s="779"/>
      <c r="CS104" s="779"/>
      <c r="CT104" s="779"/>
      <c r="CU104" s="779"/>
      <c r="CV104" s="779"/>
      <c r="CW104" s="779"/>
      <c r="CX104" s="779"/>
      <c r="CY104" s="129"/>
      <c r="CZ104" s="129"/>
      <c r="DA104" s="129"/>
      <c r="DB104" s="129"/>
      <c r="DC104" s="129"/>
      <c r="DD104" s="129"/>
      <c r="DE104" s="129"/>
      <c r="DF104" s="129"/>
      <c r="DG104" s="129"/>
      <c r="DH104" s="129"/>
    </row>
    <row r="105" spans="1:112">
      <c r="A105" s="550" t="s">
        <v>1153</v>
      </c>
      <c r="B105" s="552">
        <f t="shared" ref="B105:B106" si="534">AB105*5+5*BA105+16*C105+BZ105*5</f>
        <v>1376213.2439382744</v>
      </c>
      <c r="C105" s="552">
        <v>44393.975610912079</v>
      </c>
      <c r="D105" s="776">
        <v>1243.5533478787656</v>
      </c>
      <c r="E105" s="776">
        <v>1243.5533478787656</v>
      </c>
      <c r="F105" s="776">
        <v>1243.5533478787656</v>
      </c>
      <c r="G105" s="776">
        <v>994.82345761261456</v>
      </c>
      <c r="H105" s="776">
        <v>746.11759320946078</v>
      </c>
      <c r="I105" s="776">
        <v>994.82345761261456</v>
      </c>
      <c r="J105" s="776">
        <v>1243.5533478787656</v>
      </c>
      <c r="K105" s="552">
        <v>1243.5533478787656</v>
      </c>
      <c r="L105" s="552">
        <v>1865.2939830236517</v>
      </c>
      <c r="M105" s="552">
        <v>1989.6365001154079</v>
      </c>
      <c r="N105" s="552">
        <v>2238.3527796283829</v>
      </c>
      <c r="O105" s="552">
        <v>2487.0586440315356</v>
      </c>
      <c r="P105" s="552">
        <v>2487.0586440315356</v>
      </c>
      <c r="Q105" s="552">
        <v>2238.3527796283829</v>
      </c>
      <c r="R105" s="552">
        <v>2735.7094739165059</v>
      </c>
      <c r="S105" s="552">
        <v>2735.7094739165059</v>
      </c>
      <c r="T105" s="552">
        <v>1740.9410508220751</v>
      </c>
      <c r="U105" s="552">
        <v>1989.6365001154079</v>
      </c>
      <c r="V105" s="552">
        <v>2487.0586440315356</v>
      </c>
      <c r="W105" s="552">
        <v>2487.0586440315356</v>
      </c>
      <c r="X105" s="552">
        <v>2238.3527796283829</v>
      </c>
      <c r="Y105" s="552">
        <v>2238.3527796283829</v>
      </c>
      <c r="Z105" s="552">
        <v>1989.6365001154079</v>
      </c>
      <c r="AA105" s="552">
        <v>1492.2351864189216</v>
      </c>
      <c r="AB105" s="552">
        <v>44393.975610912079</v>
      </c>
      <c r="AC105" s="552">
        <v>1243.5533478787656</v>
      </c>
      <c r="AD105" s="552">
        <v>1243.5533478787656</v>
      </c>
      <c r="AE105" s="552">
        <v>1243.5533478787656</v>
      </c>
      <c r="AF105" s="552">
        <v>994.82345761261456</v>
      </c>
      <c r="AG105" s="552">
        <v>746.11759320946078</v>
      </c>
      <c r="AH105" s="552">
        <v>994.82345761261456</v>
      </c>
      <c r="AI105" s="552">
        <v>1243.5533478787656</v>
      </c>
      <c r="AJ105" s="552">
        <v>1243.5533478787656</v>
      </c>
      <c r="AK105" s="552">
        <v>1865.2939830236517</v>
      </c>
      <c r="AL105" s="552">
        <v>1989.6365001154079</v>
      </c>
      <c r="AM105" s="552">
        <v>2238.3527796283829</v>
      </c>
      <c r="AN105" s="552">
        <v>2487.0586440315356</v>
      </c>
      <c r="AO105" s="552">
        <v>2487.0586440315356</v>
      </c>
      <c r="AP105" s="552">
        <v>2238.3527796283829</v>
      </c>
      <c r="AQ105" s="552">
        <v>2735.7094739165059</v>
      </c>
      <c r="AR105" s="552">
        <v>2735.7094739165059</v>
      </c>
      <c r="AS105" s="552">
        <v>1740.9410508220751</v>
      </c>
      <c r="AT105" s="552">
        <v>1989.6365001154079</v>
      </c>
      <c r="AU105" s="552">
        <v>2487.0586440315356</v>
      </c>
      <c r="AV105" s="552">
        <v>2487.0586440315356</v>
      </c>
      <c r="AW105" s="552">
        <v>2238.3527796283829</v>
      </c>
      <c r="AX105" s="552">
        <v>2238.3527796283829</v>
      </c>
      <c r="AY105" s="552">
        <v>1989.6365001154079</v>
      </c>
      <c r="AZ105" s="552">
        <v>1492.2351864189216</v>
      </c>
      <c r="BA105" s="552">
        <v>44393.975610912079</v>
      </c>
      <c r="BB105" s="552">
        <v>1243.5533478787656</v>
      </c>
      <c r="BC105" s="552">
        <v>1243.5533478787656</v>
      </c>
      <c r="BD105" s="552">
        <v>1243.5533478787656</v>
      </c>
      <c r="BE105" s="552">
        <v>994.82345761261456</v>
      </c>
      <c r="BF105" s="552">
        <v>746.11759320946078</v>
      </c>
      <c r="BG105" s="552">
        <v>994.82345761261456</v>
      </c>
      <c r="BH105" s="552">
        <v>1243.5533478787656</v>
      </c>
      <c r="BI105" s="552">
        <v>1243.5533478787656</v>
      </c>
      <c r="BJ105" s="552">
        <v>1865.2939830236517</v>
      </c>
      <c r="BK105" s="552">
        <v>1989.6365001154079</v>
      </c>
      <c r="BL105" s="552">
        <v>2238.3527796283829</v>
      </c>
      <c r="BM105" s="552">
        <v>2487.0586440315356</v>
      </c>
      <c r="BN105" s="552">
        <v>2487.0586440315356</v>
      </c>
      <c r="BO105" s="552">
        <v>2238.3527796283829</v>
      </c>
      <c r="BP105" s="552">
        <v>2735.7094739165059</v>
      </c>
      <c r="BQ105" s="552">
        <v>2735.7094739165059</v>
      </c>
      <c r="BR105" s="552">
        <v>1740.9410508220751</v>
      </c>
      <c r="BS105" s="552">
        <v>1989.6365001154079</v>
      </c>
      <c r="BT105" s="552">
        <v>2487.0586440315356</v>
      </c>
      <c r="BU105" s="552">
        <v>2487.0586440315356</v>
      </c>
      <c r="BV105" s="552">
        <v>2238.3527796283829</v>
      </c>
      <c r="BW105" s="552">
        <v>2238.3527796283829</v>
      </c>
      <c r="BX105" s="552">
        <v>1989.6365001154079</v>
      </c>
      <c r="BY105" s="552">
        <v>1492.2351864189216</v>
      </c>
      <c r="BZ105" s="552">
        <v>44393.975610912079</v>
      </c>
      <c r="CA105" s="552">
        <v>1243.5533478787656</v>
      </c>
      <c r="CB105" s="552">
        <v>1243.5533478787656</v>
      </c>
      <c r="CC105" s="552">
        <v>1243.5533478787656</v>
      </c>
      <c r="CD105" s="552">
        <v>994.82345761261456</v>
      </c>
      <c r="CE105" s="552">
        <v>746.11759320946078</v>
      </c>
      <c r="CF105" s="552">
        <v>994.82345761261456</v>
      </c>
      <c r="CG105" s="552">
        <v>1243.5533478787656</v>
      </c>
      <c r="CH105" s="552">
        <v>1243.5533478787656</v>
      </c>
      <c r="CI105" s="552">
        <v>1865.2939830236517</v>
      </c>
      <c r="CJ105" s="552">
        <v>1989.6365001154079</v>
      </c>
      <c r="CK105" s="552">
        <v>2238.3527796283829</v>
      </c>
      <c r="CL105" s="552">
        <v>2487.0586440315356</v>
      </c>
      <c r="CM105" s="552">
        <v>2574.5948695978632</v>
      </c>
      <c r="CN105" s="552">
        <v>2317.1353826380778</v>
      </c>
      <c r="CO105" s="552">
        <v>2831.9973850067349</v>
      </c>
      <c r="CP105" s="552">
        <v>2831.9973850067349</v>
      </c>
      <c r="CQ105" s="552">
        <v>1802.2164087185042</v>
      </c>
      <c r="CR105" s="552">
        <v>2059.6651139911055</v>
      </c>
      <c r="CS105" s="552">
        <v>2574.5948695978632</v>
      </c>
      <c r="CT105" s="552">
        <v>2574.5948695978632</v>
      </c>
      <c r="CU105" s="552">
        <v>2317.1353826380778</v>
      </c>
      <c r="CV105" s="552">
        <v>2317.1353826380778</v>
      </c>
      <c r="CW105" s="552">
        <v>2059.6651139911055</v>
      </c>
      <c r="CX105" s="552">
        <v>1544.7569217587179</v>
      </c>
      <c r="CY105" s="129"/>
      <c r="CZ105" s="129"/>
      <c r="DA105" s="129"/>
      <c r="DB105" s="129"/>
      <c r="DC105" s="129"/>
      <c r="DD105" s="129"/>
      <c r="DE105" s="129"/>
      <c r="DF105" s="129"/>
      <c r="DG105" s="129"/>
      <c r="DH105" s="129"/>
    </row>
    <row r="106" spans="1:112">
      <c r="A106" s="550" t="s">
        <v>1154</v>
      </c>
      <c r="B106" s="552">
        <f t="shared" si="534"/>
        <v>437011.98474994407</v>
      </c>
      <c r="C106" s="552">
        <f t="shared" ref="C106" si="535">SUM(D106:AA106)</f>
        <v>14097.16079838529</v>
      </c>
      <c r="D106" s="552">
        <f>Inputs!$E$43/Inputs!$E$31*D117</f>
        <v>0</v>
      </c>
      <c r="E106" s="552">
        <f>Inputs!$E$43/Inputs!$E$31*E117</f>
        <v>0</v>
      </c>
      <c r="F106" s="552">
        <f>Inputs!$E$43/Inputs!$E$31*F117</f>
        <v>0</v>
      </c>
      <c r="G106" s="552">
        <f>Inputs!$E$43/Inputs!$E$31*G117</f>
        <v>0</v>
      </c>
      <c r="H106" s="552">
        <f>Inputs!$E$43/Inputs!$E$31*H117</f>
        <v>0</v>
      </c>
      <c r="I106" s="552">
        <f>Inputs!$E$43/Inputs!$E$31*I117</f>
        <v>0</v>
      </c>
      <c r="J106" s="552">
        <f>Inputs!$E$43/Inputs!$E$31*J117</f>
        <v>0</v>
      </c>
      <c r="K106" s="552">
        <f>Inputs!$E$43/Inputs!$E$31*K117</f>
        <v>19.337669133587504</v>
      </c>
      <c r="L106" s="552">
        <f>Inputs!$E$43/Inputs!$E$31*L117</f>
        <v>328.74037527098761</v>
      </c>
      <c r="M106" s="552">
        <f>Inputs!$E$43/Inputs!$E$31*M117</f>
        <v>729.99700979292822</v>
      </c>
      <c r="N106" s="552">
        <f>Inputs!$E$43/Inputs!$E$31*N117</f>
        <v>1276.2861628167752</v>
      </c>
      <c r="O106" s="552">
        <f>Inputs!$E$43/Inputs!$E$31*O117</f>
        <v>1322.2131270090456</v>
      </c>
      <c r="P106" s="552">
        <f>Inputs!$E$43/Inputs!$E$31*P117</f>
        <v>1914.4292442251628</v>
      </c>
      <c r="Q106" s="552">
        <f>Inputs!$E$43/Inputs!$E$31*Q117</f>
        <v>2001.4487553263066</v>
      </c>
      <c r="R106" s="552">
        <f>Inputs!$E$43/Inputs!$E$31*R117</f>
        <v>2052.2101368019739</v>
      </c>
      <c r="S106" s="552">
        <f>Inputs!$E$43/Inputs!$E$31*S117</f>
        <v>1878.1711145996862</v>
      </c>
      <c r="T106" s="552">
        <f>Inputs!$E$43/Inputs!$E$31*T117</f>
        <v>1542.1791134036032</v>
      </c>
      <c r="U106" s="552">
        <f>Inputs!$E$43/Inputs!$E$31*U117</f>
        <v>795.26164311878608</v>
      </c>
      <c r="V106" s="552">
        <f>Inputs!$E$43/Inputs!$E$31*V117</f>
        <v>236.88644688644692</v>
      </c>
      <c r="W106" s="552">
        <f>Inputs!$E$43/Inputs!$E$31*W117</f>
        <v>0</v>
      </c>
      <c r="X106" s="552">
        <f>Inputs!$E$43/Inputs!$E$31*X117</f>
        <v>0</v>
      </c>
      <c r="Y106" s="552">
        <f>Inputs!$E$43/Inputs!$E$31*Y117</f>
        <v>0</v>
      </c>
      <c r="Z106" s="552">
        <f>Inputs!$E$43/Inputs!$E$31*Z117</f>
        <v>0</v>
      </c>
      <c r="AA106" s="552">
        <f>Inputs!$E$43/Inputs!$E$31*AA117</f>
        <v>0</v>
      </c>
      <c r="AB106" s="552">
        <f>C106</f>
        <v>14097.16079838529</v>
      </c>
      <c r="AC106" s="552">
        <f t="shared" ref="AC106" si="536">D106</f>
        <v>0</v>
      </c>
      <c r="AD106" s="552">
        <f t="shared" ref="AD106" si="537">E106</f>
        <v>0</v>
      </c>
      <c r="AE106" s="552">
        <f t="shared" ref="AE106" si="538">F106</f>
        <v>0</v>
      </c>
      <c r="AF106" s="552">
        <f t="shared" ref="AF106" si="539">G106</f>
        <v>0</v>
      </c>
      <c r="AG106" s="552">
        <f t="shared" ref="AG106" si="540">H106</f>
        <v>0</v>
      </c>
      <c r="AH106" s="552">
        <f t="shared" ref="AH106" si="541">I106</f>
        <v>0</v>
      </c>
      <c r="AI106" s="552">
        <f t="shared" ref="AI106" si="542">J106</f>
        <v>0</v>
      </c>
      <c r="AJ106" s="552">
        <f t="shared" ref="AJ106" si="543">K106</f>
        <v>19.337669133587504</v>
      </c>
      <c r="AK106" s="552">
        <f t="shared" ref="AK106" si="544">L106</f>
        <v>328.74037527098761</v>
      </c>
      <c r="AL106" s="552">
        <f t="shared" ref="AL106" si="545">M106</f>
        <v>729.99700979292822</v>
      </c>
      <c r="AM106" s="552">
        <f t="shared" ref="AM106" si="546">N106</f>
        <v>1276.2861628167752</v>
      </c>
      <c r="AN106" s="552">
        <f t="shared" ref="AN106" si="547">O106</f>
        <v>1322.2131270090456</v>
      </c>
      <c r="AO106" s="552">
        <f t="shared" ref="AO106" si="548">P106</f>
        <v>1914.4292442251628</v>
      </c>
      <c r="AP106" s="552">
        <f t="shared" ref="AP106" si="549">Q106</f>
        <v>2001.4487553263066</v>
      </c>
      <c r="AQ106" s="552">
        <f t="shared" ref="AQ106" si="550">R106</f>
        <v>2052.2101368019739</v>
      </c>
      <c r="AR106" s="552">
        <f t="shared" ref="AR106" si="551">S106</f>
        <v>1878.1711145996862</v>
      </c>
      <c r="AS106" s="552">
        <f t="shared" ref="AS106" si="552">T106</f>
        <v>1542.1791134036032</v>
      </c>
      <c r="AT106" s="552">
        <f t="shared" ref="AT106" si="553">U106</f>
        <v>795.26164311878608</v>
      </c>
      <c r="AU106" s="552">
        <f t="shared" ref="AU106" si="554">V106</f>
        <v>236.88644688644692</v>
      </c>
      <c r="AV106" s="552">
        <f t="shared" ref="AV106" si="555">W106</f>
        <v>0</v>
      </c>
      <c r="AW106" s="552">
        <f t="shared" ref="AW106" si="556">X106</f>
        <v>0</v>
      </c>
      <c r="AX106" s="552">
        <f t="shared" ref="AX106" si="557">Y106</f>
        <v>0</v>
      </c>
      <c r="AY106" s="552">
        <f t="shared" ref="AY106" si="558">Z106</f>
        <v>0</v>
      </c>
      <c r="AZ106" s="552">
        <f t="shared" ref="AZ106" si="559">AA106</f>
        <v>0</v>
      </c>
      <c r="BA106" s="552">
        <f t="shared" ref="BA106" si="560">AB106</f>
        <v>14097.16079838529</v>
      </c>
      <c r="BB106" s="552">
        <f t="shared" ref="BB106" si="561">AC106</f>
        <v>0</v>
      </c>
      <c r="BC106" s="552">
        <f t="shared" ref="BC106" si="562">AD106</f>
        <v>0</v>
      </c>
      <c r="BD106" s="552">
        <f t="shared" ref="BD106" si="563">AE106</f>
        <v>0</v>
      </c>
      <c r="BE106" s="552">
        <f t="shared" ref="BE106" si="564">AF106</f>
        <v>0</v>
      </c>
      <c r="BF106" s="552">
        <f t="shared" ref="BF106" si="565">AG106</f>
        <v>0</v>
      </c>
      <c r="BG106" s="552">
        <f t="shared" ref="BG106" si="566">AH106</f>
        <v>0</v>
      </c>
      <c r="BH106" s="552">
        <f t="shared" ref="BH106" si="567">AI106</f>
        <v>0</v>
      </c>
      <c r="BI106" s="552">
        <f t="shared" ref="BI106" si="568">AJ106</f>
        <v>19.337669133587504</v>
      </c>
      <c r="BJ106" s="552">
        <f t="shared" ref="BJ106" si="569">AK106</f>
        <v>328.74037527098761</v>
      </c>
      <c r="BK106" s="552">
        <f t="shared" ref="BK106" si="570">AL106</f>
        <v>729.99700979292822</v>
      </c>
      <c r="BL106" s="552">
        <f t="shared" ref="BL106" si="571">AM106</f>
        <v>1276.2861628167752</v>
      </c>
      <c r="BM106" s="552">
        <f t="shared" ref="BM106" si="572">AN106</f>
        <v>1322.2131270090456</v>
      </c>
      <c r="BN106" s="552">
        <f t="shared" ref="BN106" si="573">AO106</f>
        <v>1914.4292442251628</v>
      </c>
      <c r="BO106" s="552">
        <f t="shared" ref="BO106" si="574">AP106</f>
        <v>2001.4487553263066</v>
      </c>
      <c r="BP106" s="552">
        <f t="shared" ref="BP106" si="575">AQ106</f>
        <v>2052.2101368019739</v>
      </c>
      <c r="BQ106" s="552">
        <f t="shared" ref="BQ106" si="576">AR106</f>
        <v>1878.1711145996862</v>
      </c>
      <c r="BR106" s="552">
        <f t="shared" ref="BR106" si="577">AS106</f>
        <v>1542.1791134036032</v>
      </c>
      <c r="BS106" s="552">
        <f t="shared" ref="BS106" si="578">AT106</f>
        <v>795.26164311878608</v>
      </c>
      <c r="BT106" s="552">
        <f t="shared" ref="BT106" si="579">AU106</f>
        <v>236.88644688644692</v>
      </c>
      <c r="BU106" s="552">
        <f t="shared" ref="BU106" si="580">AV106</f>
        <v>0</v>
      </c>
      <c r="BV106" s="552">
        <f t="shared" ref="BV106" si="581">AW106</f>
        <v>0</v>
      </c>
      <c r="BW106" s="552">
        <f t="shared" ref="BW106" si="582">AX106</f>
        <v>0</v>
      </c>
      <c r="BX106" s="552">
        <f t="shared" ref="BX106" si="583">AY106</f>
        <v>0</v>
      </c>
      <c r="BY106" s="552">
        <f t="shared" ref="BY106" si="584">AZ106</f>
        <v>0</v>
      </c>
      <c r="BZ106" s="552">
        <f t="shared" ref="BZ106" si="585">BA106</f>
        <v>14097.16079838529</v>
      </c>
      <c r="CA106" s="552">
        <f t="shared" ref="CA106" si="586">BB106</f>
        <v>0</v>
      </c>
      <c r="CB106" s="552">
        <f t="shared" ref="CB106" si="587">BC106</f>
        <v>0</v>
      </c>
      <c r="CC106" s="552">
        <f t="shared" ref="CC106" si="588">BD106</f>
        <v>0</v>
      </c>
      <c r="CD106" s="552">
        <f t="shared" ref="CD106" si="589">BE106</f>
        <v>0</v>
      </c>
      <c r="CE106" s="552">
        <f t="shared" ref="CE106" si="590">BF106</f>
        <v>0</v>
      </c>
      <c r="CF106" s="552">
        <f t="shared" ref="CF106" si="591">BG106</f>
        <v>0</v>
      </c>
      <c r="CG106" s="552">
        <f t="shared" ref="CG106" si="592">BH106</f>
        <v>0</v>
      </c>
      <c r="CH106" s="552">
        <f t="shared" ref="CH106" si="593">BI106</f>
        <v>19.337669133587504</v>
      </c>
      <c r="CI106" s="552">
        <f t="shared" ref="CI106" si="594">BJ106</f>
        <v>328.74037527098761</v>
      </c>
      <c r="CJ106" s="552">
        <f t="shared" ref="CJ106" si="595">BK106</f>
        <v>729.99700979292822</v>
      </c>
      <c r="CK106" s="552">
        <f t="shared" ref="CK106" si="596">BL106</f>
        <v>1276.2861628167752</v>
      </c>
      <c r="CL106" s="552">
        <f t="shared" ref="CL106" si="597">BM106</f>
        <v>1322.2131270090456</v>
      </c>
      <c r="CM106" s="552">
        <f t="shared" ref="CM106" si="598">BN106</f>
        <v>1914.4292442251628</v>
      </c>
      <c r="CN106" s="552">
        <f t="shared" ref="CN106" si="599">BO106</f>
        <v>2001.4487553263066</v>
      </c>
      <c r="CO106" s="552">
        <f t="shared" ref="CO106" si="600">BP106</f>
        <v>2052.2101368019739</v>
      </c>
      <c r="CP106" s="552">
        <f t="shared" ref="CP106" si="601">BQ106</f>
        <v>1878.1711145996862</v>
      </c>
      <c r="CQ106" s="552">
        <f t="shared" ref="CQ106" si="602">BR106</f>
        <v>1542.1791134036032</v>
      </c>
      <c r="CR106" s="552">
        <f t="shared" ref="CR106" si="603">BS106</f>
        <v>795.26164311878608</v>
      </c>
      <c r="CS106" s="552">
        <f t="shared" ref="CS106" si="604">BT106</f>
        <v>236.88644688644692</v>
      </c>
      <c r="CT106" s="552">
        <f t="shared" ref="CT106" si="605">BU106</f>
        <v>0</v>
      </c>
      <c r="CU106" s="552">
        <f t="shared" ref="CU106" si="606">BV106</f>
        <v>0</v>
      </c>
      <c r="CV106" s="552">
        <f t="shared" ref="CV106" si="607">BW106</f>
        <v>0</v>
      </c>
      <c r="CW106" s="552">
        <f t="shared" ref="CW106" si="608">BX106</f>
        <v>0</v>
      </c>
      <c r="CX106" s="552">
        <f t="shared" ref="CX106" si="609">BY106</f>
        <v>0</v>
      </c>
      <c r="CY106" s="129"/>
      <c r="CZ106" s="129"/>
      <c r="DA106" s="129"/>
      <c r="DB106" s="129"/>
      <c r="DC106" s="129"/>
      <c r="DD106" s="129"/>
      <c r="DE106" s="129"/>
      <c r="DF106" s="129"/>
      <c r="DG106" s="129"/>
      <c r="DH106" s="129"/>
    </row>
    <row r="107" spans="1:112">
      <c r="A107" s="547" t="s">
        <v>1196</v>
      </c>
      <c r="B107" s="548">
        <f t="shared" ref="B107:AG107" si="610">SUM(B105:B106)</f>
        <v>1813225.2286882186</v>
      </c>
      <c r="C107" s="548">
        <f t="shared" si="610"/>
        <v>58491.136409297367</v>
      </c>
      <c r="D107" s="548">
        <f t="shared" si="610"/>
        <v>1243.5533478787656</v>
      </c>
      <c r="E107" s="548">
        <f t="shared" si="610"/>
        <v>1243.5533478787656</v>
      </c>
      <c r="F107" s="548">
        <f t="shared" si="610"/>
        <v>1243.5533478787656</v>
      </c>
      <c r="G107" s="548">
        <f t="shared" si="610"/>
        <v>994.82345761261456</v>
      </c>
      <c r="H107" s="548">
        <f t="shared" si="610"/>
        <v>746.11759320946078</v>
      </c>
      <c r="I107" s="548">
        <f t="shared" si="610"/>
        <v>994.82345761261456</v>
      </c>
      <c r="J107" s="548">
        <f t="shared" si="610"/>
        <v>1243.5533478787656</v>
      </c>
      <c r="K107" s="548">
        <f t="shared" si="610"/>
        <v>1262.8910170123531</v>
      </c>
      <c r="L107" s="548">
        <f t="shared" si="610"/>
        <v>2194.0343582946393</v>
      </c>
      <c r="M107" s="548">
        <f t="shared" si="610"/>
        <v>2719.6335099083362</v>
      </c>
      <c r="N107" s="548">
        <f t="shared" si="610"/>
        <v>3514.6389424451581</v>
      </c>
      <c r="O107" s="548">
        <f t="shared" si="610"/>
        <v>3809.2717710405814</v>
      </c>
      <c r="P107" s="548">
        <f t="shared" si="610"/>
        <v>4401.4878882566982</v>
      </c>
      <c r="Q107" s="548">
        <f t="shared" si="610"/>
        <v>4239.8015349546895</v>
      </c>
      <c r="R107" s="548">
        <f t="shared" si="610"/>
        <v>4787.9196107184798</v>
      </c>
      <c r="S107" s="548">
        <f t="shared" si="610"/>
        <v>4613.8805885161919</v>
      </c>
      <c r="T107" s="548">
        <f t="shared" si="610"/>
        <v>3283.1201642256783</v>
      </c>
      <c r="U107" s="548">
        <f t="shared" si="610"/>
        <v>2784.8981432341939</v>
      </c>
      <c r="V107" s="548">
        <f t="shared" si="610"/>
        <v>2723.9450909179823</v>
      </c>
      <c r="W107" s="548">
        <f t="shared" si="610"/>
        <v>2487.0586440315356</v>
      </c>
      <c r="X107" s="548">
        <f t="shared" si="610"/>
        <v>2238.3527796283829</v>
      </c>
      <c r="Y107" s="548">
        <f t="shared" si="610"/>
        <v>2238.3527796283829</v>
      </c>
      <c r="Z107" s="548">
        <f t="shared" si="610"/>
        <v>1989.6365001154079</v>
      </c>
      <c r="AA107" s="548">
        <f t="shared" si="610"/>
        <v>1492.2351864189216</v>
      </c>
      <c r="AB107" s="548">
        <f t="shared" si="610"/>
        <v>58491.136409297367</v>
      </c>
      <c r="AC107" s="548">
        <f t="shared" si="610"/>
        <v>1243.5533478787656</v>
      </c>
      <c r="AD107" s="548">
        <f t="shared" si="610"/>
        <v>1243.5533478787656</v>
      </c>
      <c r="AE107" s="548">
        <f t="shared" si="610"/>
        <v>1243.5533478787656</v>
      </c>
      <c r="AF107" s="548">
        <f t="shared" si="610"/>
        <v>994.82345761261456</v>
      </c>
      <c r="AG107" s="548">
        <f t="shared" si="610"/>
        <v>746.11759320946078</v>
      </c>
      <c r="AH107" s="548">
        <f t="shared" ref="AH107:BM107" si="611">SUM(AH105:AH106)</f>
        <v>994.82345761261456</v>
      </c>
      <c r="AI107" s="548">
        <f t="shared" si="611"/>
        <v>1243.5533478787656</v>
      </c>
      <c r="AJ107" s="548">
        <f t="shared" si="611"/>
        <v>1262.8910170123531</v>
      </c>
      <c r="AK107" s="548">
        <f t="shared" si="611"/>
        <v>2194.0343582946393</v>
      </c>
      <c r="AL107" s="548">
        <f t="shared" si="611"/>
        <v>2719.6335099083362</v>
      </c>
      <c r="AM107" s="548">
        <f t="shared" si="611"/>
        <v>3514.6389424451581</v>
      </c>
      <c r="AN107" s="548">
        <f t="shared" si="611"/>
        <v>3809.2717710405814</v>
      </c>
      <c r="AO107" s="548">
        <f t="shared" si="611"/>
        <v>4401.4878882566982</v>
      </c>
      <c r="AP107" s="548">
        <f t="shared" si="611"/>
        <v>4239.8015349546895</v>
      </c>
      <c r="AQ107" s="548">
        <f t="shared" si="611"/>
        <v>4787.9196107184798</v>
      </c>
      <c r="AR107" s="548">
        <f t="shared" si="611"/>
        <v>4613.8805885161919</v>
      </c>
      <c r="AS107" s="548">
        <f t="shared" si="611"/>
        <v>3283.1201642256783</v>
      </c>
      <c r="AT107" s="548">
        <f t="shared" si="611"/>
        <v>2784.8981432341939</v>
      </c>
      <c r="AU107" s="548">
        <f t="shared" si="611"/>
        <v>2723.9450909179823</v>
      </c>
      <c r="AV107" s="548">
        <f t="shared" si="611"/>
        <v>2487.0586440315356</v>
      </c>
      <c r="AW107" s="548">
        <f t="shared" si="611"/>
        <v>2238.3527796283829</v>
      </c>
      <c r="AX107" s="548">
        <f t="shared" si="611"/>
        <v>2238.3527796283829</v>
      </c>
      <c r="AY107" s="548">
        <f t="shared" si="611"/>
        <v>1989.6365001154079</v>
      </c>
      <c r="AZ107" s="548">
        <f t="shared" si="611"/>
        <v>1492.2351864189216</v>
      </c>
      <c r="BA107" s="548">
        <f t="shared" si="611"/>
        <v>58491.136409297367</v>
      </c>
      <c r="BB107" s="548">
        <f t="shared" si="611"/>
        <v>1243.5533478787656</v>
      </c>
      <c r="BC107" s="548">
        <f t="shared" si="611"/>
        <v>1243.5533478787656</v>
      </c>
      <c r="BD107" s="548">
        <f t="shared" si="611"/>
        <v>1243.5533478787656</v>
      </c>
      <c r="BE107" s="548">
        <f t="shared" si="611"/>
        <v>994.82345761261456</v>
      </c>
      <c r="BF107" s="548">
        <f t="shared" si="611"/>
        <v>746.11759320946078</v>
      </c>
      <c r="BG107" s="548">
        <f t="shared" si="611"/>
        <v>994.82345761261456</v>
      </c>
      <c r="BH107" s="548">
        <f t="shared" si="611"/>
        <v>1243.5533478787656</v>
      </c>
      <c r="BI107" s="548">
        <f t="shared" si="611"/>
        <v>1262.8910170123531</v>
      </c>
      <c r="BJ107" s="548">
        <f t="shared" si="611"/>
        <v>2194.0343582946393</v>
      </c>
      <c r="BK107" s="548">
        <f t="shared" si="611"/>
        <v>2719.6335099083362</v>
      </c>
      <c r="BL107" s="548">
        <f t="shared" si="611"/>
        <v>3514.6389424451581</v>
      </c>
      <c r="BM107" s="548">
        <f t="shared" si="611"/>
        <v>3809.2717710405814</v>
      </c>
      <c r="BN107" s="548">
        <f t="shared" ref="BN107:CS107" si="612">SUM(BN105:BN106)</f>
        <v>4401.4878882566982</v>
      </c>
      <c r="BO107" s="548">
        <f t="shared" si="612"/>
        <v>4239.8015349546895</v>
      </c>
      <c r="BP107" s="548">
        <f t="shared" si="612"/>
        <v>4787.9196107184798</v>
      </c>
      <c r="BQ107" s="548">
        <f t="shared" si="612"/>
        <v>4613.8805885161919</v>
      </c>
      <c r="BR107" s="548">
        <f t="shared" si="612"/>
        <v>3283.1201642256783</v>
      </c>
      <c r="BS107" s="548">
        <f t="shared" si="612"/>
        <v>2784.8981432341939</v>
      </c>
      <c r="BT107" s="548">
        <f t="shared" si="612"/>
        <v>2723.9450909179823</v>
      </c>
      <c r="BU107" s="548">
        <f t="shared" si="612"/>
        <v>2487.0586440315356</v>
      </c>
      <c r="BV107" s="548">
        <f t="shared" si="612"/>
        <v>2238.3527796283829</v>
      </c>
      <c r="BW107" s="548">
        <f t="shared" si="612"/>
        <v>2238.3527796283829</v>
      </c>
      <c r="BX107" s="548">
        <f t="shared" si="612"/>
        <v>1989.6365001154079</v>
      </c>
      <c r="BY107" s="548">
        <f t="shared" si="612"/>
        <v>1492.2351864189216</v>
      </c>
      <c r="BZ107" s="548">
        <f t="shared" si="612"/>
        <v>58491.136409297367</v>
      </c>
      <c r="CA107" s="548">
        <f t="shared" si="612"/>
        <v>1243.5533478787656</v>
      </c>
      <c r="CB107" s="548">
        <f t="shared" si="612"/>
        <v>1243.5533478787656</v>
      </c>
      <c r="CC107" s="548">
        <f t="shared" si="612"/>
        <v>1243.5533478787656</v>
      </c>
      <c r="CD107" s="548">
        <f t="shared" si="612"/>
        <v>994.82345761261456</v>
      </c>
      <c r="CE107" s="548">
        <f t="shared" si="612"/>
        <v>746.11759320946078</v>
      </c>
      <c r="CF107" s="548">
        <f t="shared" si="612"/>
        <v>994.82345761261456</v>
      </c>
      <c r="CG107" s="548">
        <f t="shared" si="612"/>
        <v>1243.5533478787656</v>
      </c>
      <c r="CH107" s="548">
        <f t="shared" si="612"/>
        <v>1262.8910170123531</v>
      </c>
      <c r="CI107" s="548">
        <f t="shared" si="612"/>
        <v>2194.0343582946393</v>
      </c>
      <c r="CJ107" s="548">
        <f t="shared" si="612"/>
        <v>2719.6335099083362</v>
      </c>
      <c r="CK107" s="548">
        <f t="shared" si="612"/>
        <v>3514.6389424451581</v>
      </c>
      <c r="CL107" s="548">
        <f t="shared" si="612"/>
        <v>3809.2717710405814</v>
      </c>
      <c r="CM107" s="548">
        <f t="shared" si="612"/>
        <v>4489.0241138230258</v>
      </c>
      <c r="CN107" s="548">
        <f t="shared" si="612"/>
        <v>4318.5841379643844</v>
      </c>
      <c r="CO107" s="548">
        <f t="shared" si="612"/>
        <v>4884.2075218087084</v>
      </c>
      <c r="CP107" s="548">
        <f t="shared" si="612"/>
        <v>4710.1684996064214</v>
      </c>
      <c r="CQ107" s="548">
        <f t="shared" si="612"/>
        <v>3344.3955221221076</v>
      </c>
      <c r="CR107" s="548">
        <f t="shared" si="612"/>
        <v>2854.9267571098917</v>
      </c>
      <c r="CS107" s="548">
        <f t="shared" si="612"/>
        <v>2811.4813164843099</v>
      </c>
      <c r="CT107" s="548">
        <f t="shared" ref="CT107:CX107" si="613">SUM(CT105:CT106)</f>
        <v>2574.5948695978632</v>
      </c>
      <c r="CU107" s="548">
        <f t="shared" si="613"/>
        <v>2317.1353826380778</v>
      </c>
      <c r="CV107" s="548">
        <f t="shared" si="613"/>
        <v>2317.1353826380778</v>
      </c>
      <c r="CW107" s="548">
        <f t="shared" si="613"/>
        <v>2059.6651139911055</v>
      </c>
      <c r="CX107" s="548">
        <f t="shared" si="613"/>
        <v>1544.7569217587179</v>
      </c>
      <c r="CY107" s="129"/>
      <c r="CZ107" s="129"/>
      <c r="DA107" s="129"/>
      <c r="DB107" s="129"/>
      <c r="DC107" s="129"/>
      <c r="DD107" s="129"/>
      <c r="DE107" s="129"/>
      <c r="DF107" s="129"/>
      <c r="DG107" s="129"/>
      <c r="DH107" s="129"/>
    </row>
    <row r="108" spans="1:112">
      <c r="A108" s="547"/>
      <c r="B108" s="548">
        <f t="shared" ref="B108:B111" si="614">AB108*5+5*BA108+16*C108+BZ108*5</f>
        <v>0</v>
      </c>
      <c r="C108" s="548"/>
      <c r="D108" s="548"/>
      <c r="E108" s="548"/>
      <c r="F108" s="548"/>
      <c r="G108" s="548"/>
      <c r="H108" s="548"/>
      <c r="I108" s="548"/>
      <c r="J108" s="548"/>
      <c r="K108" s="548"/>
      <c r="L108" s="548"/>
      <c r="M108" s="548"/>
      <c r="N108" s="548"/>
      <c r="O108" s="548"/>
      <c r="P108" s="548"/>
      <c r="Q108" s="548"/>
      <c r="R108" s="548"/>
      <c r="S108" s="548"/>
      <c r="T108" s="548"/>
      <c r="U108" s="548"/>
      <c r="V108" s="548"/>
      <c r="W108" s="548"/>
      <c r="X108" s="548"/>
      <c r="Y108" s="548"/>
      <c r="Z108" s="548"/>
      <c r="AA108" s="548"/>
      <c r="AB108" s="548"/>
      <c r="AC108" s="548"/>
      <c r="AD108" s="548"/>
      <c r="AE108" s="548"/>
      <c r="AF108" s="548"/>
      <c r="AG108" s="548"/>
      <c r="AH108" s="548"/>
      <c r="AI108" s="548"/>
      <c r="AJ108" s="548"/>
      <c r="AK108" s="548"/>
      <c r="AL108" s="548"/>
      <c r="AM108" s="548"/>
      <c r="AN108" s="548"/>
      <c r="AO108" s="548"/>
      <c r="AP108" s="548"/>
      <c r="AQ108" s="548"/>
      <c r="AR108" s="548"/>
      <c r="AS108" s="548"/>
      <c r="AT108" s="548"/>
      <c r="AU108" s="548"/>
      <c r="AV108" s="548"/>
      <c r="AW108" s="548"/>
      <c r="AX108" s="548"/>
      <c r="AY108" s="548"/>
      <c r="AZ108" s="548"/>
      <c r="BA108" s="548"/>
      <c r="BB108" s="548"/>
      <c r="BC108" s="548"/>
      <c r="BD108" s="548"/>
      <c r="BE108" s="548"/>
      <c r="BF108" s="548"/>
      <c r="BG108" s="548"/>
      <c r="BH108" s="548"/>
      <c r="BI108" s="548"/>
      <c r="BJ108" s="548"/>
      <c r="BK108" s="548"/>
      <c r="BL108" s="548"/>
      <c r="BM108" s="548"/>
      <c r="BN108" s="548"/>
      <c r="BO108" s="548"/>
      <c r="BP108" s="548"/>
      <c r="BQ108" s="548"/>
      <c r="BR108" s="548"/>
      <c r="BS108" s="548"/>
      <c r="BT108" s="548"/>
      <c r="BU108" s="548"/>
      <c r="BV108" s="548"/>
      <c r="BW108" s="548"/>
      <c r="BX108" s="548"/>
      <c r="BY108" s="548"/>
      <c r="BZ108" s="548"/>
      <c r="CA108" s="548"/>
      <c r="CB108" s="548"/>
      <c r="CC108" s="548"/>
      <c r="CD108" s="548"/>
      <c r="CE108" s="548"/>
      <c r="CF108" s="548"/>
      <c r="CG108" s="548"/>
      <c r="CH108" s="548"/>
      <c r="CI108" s="548"/>
      <c r="CJ108" s="548"/>
      <c r="CK108" s="548"/>
      <c r="CL108" s="548"/>
      <c r="CM108" s="548"/>
      <c r="CN108" s="548"/>
      <c r="CO108" s="548"/>
      <c r="CP108" s="548"/>
      <c r="CQ108" s="548"/>
      <c r="CR108" s="548"/>
      <c r="CS108" s="548"/>
      <c r="CT108" s="548"/>
      <c r="CU108" s="548"/>
      <c r="CV108" s="548"/>
      <c r="CW108" s="548"/>
      <c r="CX108" s="548"/>
      <c r="CY108" s="129"/>
      <c r="CZ108" s="129"/>
      <c r="DA108" s="129"/>
      <c r="DB108" s="129"/>
      <c r="DC108" s="129"/>
      <c r="DD108" s="129"/>
      <c r="DE108" s="129"/>
      <c r="DF108" s="129"/>
      <c r="DG108" s="129"/>
      <c r="DH108" s="129"/>
    </row>
    <row r="109" spans="1:112">
      <c r="A109" s="550" t="s">
        <v>1155</v>
      </c>
      <c r="B109" s="552">
        <f t="shared" si="614"/>
        <v>1116000</v>
      </c>
      <c r="C109" s="552">
        <f t="shared" ref="C109:C110" si="615">SUM(D109:AA109)</f>
        <v>36000</v>
      </c>
      <c r="D109" s="552">
        <f>Inputs!$E$46</f>
        <v>1500</v>
      </c>
      <c r="E109" s="552">
        <f>Inputs!$E$46</f>
        <v>1500</v>
      </c>
      <c r="F109" s="552">
        <f>Inputs!$E$46</f>
        <v>1500</v>
      </c>
      <c r="G109" s="552">
        <f>Inputs!$E$46</f>
        <v>1500</v>
      </c>
      <c r="H109" s="552">
        <f>Inputs!$E$46</f>
        <v>1500</v>
      </c>
      <c r="I109" s="552">
        <f>Inputs!$E$46</f>
        <v>1500</v>
      </c>
      <c r="J109" s="552">
        <f>Inputs!$E$45</f>
        <v>1500</v>
      </c>
      <c r="K109" s="552">
        <f>Inputs!$E$45</f>
        <v>1500</v>
      </c>
      <c r="L109" s="552">
        <f>Inputs!$E$45</f>
        <v>1500</v>
      </c>
      <c r="M109" s="552">
        <f>Inputs!$E$45</f>
        <v>1500</v>
      </c>
      <c r="N109" s="552">
        <f>Inputs!$E$45</f>
        <v>1500</v>
      </c>
      <c r="O109" s="552">
        <f>Inputs!$E$45</f>
        <v>1500</v>
      </c>
      <c r="P109" s="552">
        <f>Inputs!$E$45</f>
        <v>1500</v>
      </c>
      <c r="Q109" s="552">
        <f>Inputs!$E$45</f>
        <v>1500</v>
      </c>
      <c r="R109" s="552">
        <f>Inputs!$E$45</f>
        <v>1500</v>
      </c>
      <c r="S109" s="552">
        <f>Inputs!$E$45</f>
        <v>1500</v>
      </c>
      <c r="T109" s="552">
        <f>Inputs!$E$45</f>
        <v>1500</v>
      </c>
      <c r="U109" s="552">
        <f>Inputs!$E$45</f>
        <v>1500</v>
      </c>
      <c r="V109" s="552">
        <f>Inputs!$E$45</f>
        <v>1500</v>
      </c>
      <c r="W109" s="552">
        <f>Inputs!$E$45</f>
        <v>1500</v>
      </c>
      <c r="X109" s="552">
        <f>Inputs!$E$45</f>
        <v>1500</v>
      </c>
      <c r="Y109" s="552">
        <f>Inputs!$E$46</f>
        <v>1500</v>
      </c>
      <c r="Z109" s="552">
        <f>Inputs!$E$46</f>
        <v>1500</v>
      </c>
      <c r="AA109" s="552">
        <f>Inputs!$E$46</f>
        <v>1500</v>
      </c>
      <c r="AB109" s="552">
        <f t="shared" ref="AB109:AB110" si="616">SUM(AC109:AZ109)</f>
        <v>36000</v>
      </c>
      <c r="AC109" s="552">
        <f>Inputs!$E$46</f>
        <v>1500</v>
      </c>
      <c r="AD109" s="552">
        <f>Inputs!$E$46</f>
        <v>1500</v>
      </c>
      <c r="AE109" s="552">
        <f>Inputs!$E$46</f>
        <v>1500</v>
      </c>
      <c r="AF109" s="552">
        <f>Inputs!$E$46</f>
        <v>1500</v>
      </c>
      <c r="AG109" s="552">
        <f>Inputs!$E$46</f>
        <v>1500</v>
      </c>
      <c r="AH109" s="552">
        <f>Inputs!$E$46</f>
        <v>1500</v>
      </c>
      <c r="AI109" s="552">
        <f>Inputs!$E$45</f>
        <v>1500</v>
      </c>
      <c r="AJ109" s="552">
        <f>Inputs!$E$45</f>
        <v>1500</v>
      </c>
      <c r="AK109" s="552">
        <f>Inputs!$E$45</f>
        <v>1500</v>
      </c>
      <c r="AL109" s="552">
        <f>Inputs!$E$45</f>
        <v>1500</v>
      </c>
      <c r="AM109" s="552">
        <f>Inputs!$E$45</f>
        <v>1500</v>
      </c>
      <c r="AN109" s="552">
        <f>Inputs!$E$45</f>
        <v>1500</v>
      </c>
      <c r="AO109" s="552">
        <f>Inputs!$E$45</f>
        <v>1500</v>
      </c>
      <c r="AP109" s="552">
        <f>Inputs!$E$45</f>
        <v>1500</v>
      </c>
      <c r="AQ109" s="552">
        <f>Inputs!$E$45</f>
        <v>1500</v>
      </c>
      <c r="AR109" s="552">
        <f>Inputs!$E$45</f>
        <v>1500</v>
      </c>
      <c r="AS109" s="552">
        <f>Inputs!$E$45</f>
        <v>1500</v>
      </c>
      <c r="AT109" s="552">
        <f>Inputs!$E$45</f>
        <v>1500</v>
      </c>
      <c r="AU109" s="552">
        <f>Inputs!$E$45</f>
        <v>1500</v>
      </c>
      <c r="AV109" s="552">
        <f>Inputs!$E$45</f>
        <v>1500</v>
      </c>
      <c r="AW109" s="552">
        <f>Inputs!$E$45</f>
        <v>1500</v>
      </c>
      <c r="AX109" s="552">
        <f>Inputs!$E$46</f>
        <v>1500</v>
      </c>
      <c r="AY109" s="552">
        <f>Inputs!$E$46</f>
        <v>1500</v>
      </c>
      <c r="AZ109" s="552">
        <f>Inputs!$E$46</f>
        <v>1500</v>
      </c>
      <c r="BA109" s="552">
        <f t="shared" ref="BA109:BA110" si="617">SUM(BB109:BY109)</f>
        <v>36000</v>
      </c>
      <c r="BB109" s="552">
        <f>Inputs!$E$46</f>
        <v>1500</v>
      </c>
      <c r="BC109" s="552">
        <f>Inputs!$E$46</f>
        <v>1500</v>
      </c>
      <c r="BD109" s="552">
        <f>Inputs!$E$46</f>
        <v>1500</v>
      </c>
      <c r="BE109" s="552">
        <f>Inputs!$E$46</f>
        <v>1500</v>
      </c>
      <c r="BF109" s="552">
        <f>Inputs!$E$46</f>
        <v>1500</v>
      </c>
      <c r="BG109" s="552">
        <f>Inputs!$E$46</f>
        <v>1500</v>
      </c>
      <c r="BH109" s="552">
        <f>Inputs!$E$46</f>
        <v>1500</v>
      </c>
      <c r="BI109" s="552">
        <f>Inputs!$E$46</f>
        <v>1500</v>
      </c>
      <c r="BJ109" s="552">
        <f>Inputs!$E$46</f>
        <v>1500</v>
      </c>
      <c r="BK109" s="552">
        <f>Inputs!$E$46</f>
        <v>1500</v>
      </c>
      <c r="BL109" s="552">
        <f>Inputs!$E$46</f>
        <v>1500</v>
      </c>
      <c r="BM109" s="552">
        <f>Inputs!$E$46</f>
        <v>1500</v>
      </c>
      <c r="BN109" s="552">
        <f>Inputs!$E$46</f>
        <v>1500</v>
      </c>
      <c r="BO109" s="552">
        <f>Inputs!$E$46</f>
        <v>1500</v>
      </c>
      <c r="BP109" s="552">
        <f>Inputs!$E$46</f>
        <v>1500</v>
      </c>
      <c r="BQ109" s="552">
        <f>Inputs!$E$46</f>
        <v>1500</v>
      </c>
      <c r="BR109" s="552">
        <f>Inputs!$E$46</f>
        <v>1500</v>
      </c>
      <c r="BS109" s="552">
        <f>Inputs!$E$46</f>
        <v>1500</v>
      </c>
      <c r="BT109" s="552">
        <f>Inputs!$E$46</f>
        <v>1500</v>
      </c>
      <c r="BU109" s="552">
        <f>Inputs!$E$46</f>
        <v>1500</v>
      </c>
      <c r="BV109" s="552">
        <f>Inputs!$E$46</f>
        <v>1500</v>
      </c>
      <c r="BW109" s="552">
        <f>Inputs!$E$46</f>
        <v>1500</v>
      </c>
      <c r="BX109" s="552">
        <f>Inputs!$E$46</f>
        <v>1500</v>
      </c>
      <c r="BY109" s="552">
        <f>Inputs!$E$46</f>
        <v>1500</v>
      </c>
      <c r="BZ109" s="552">
        <f t="shared" ref="BZ109:BZ110" si="618">SUM(CA109:CX109)</f>
        <v>36000</v>
      </c>
      <c r="CA109" s="552">
        <f>Inputs!$E$46</f>
        <v>1500</v>
      </c>
      <c r="CB109" s="552">
        <f>Inputs!$E$46</f>
        <v>1500</v>
      </c>
      <c r="CC109" s="552">
        <f>Inputs!$E$46</f>
        <v>1500</v>
      </c>
      <c r="CD109" s="552">
        <f>Inputs!$E$46</f>
        <v>1500</v>
      </c>
      <c r="CE109" s="552">
        <f>Inputs!$E$46</f>
        <v>1500</v>
      </c>
      <c r="CF109" s="552">
        <f>Inputs!$E$46</f>
        <v>1500</v>
      </c>
      <c r="CG109" s="552">
        <f>Inputs!$E$45</f>
        <v>1500</v>
      </c>
      <c r="CH109" s="552">
        <f>Inputs!$E$45</f>
        <v>1500</v>
      </c>
      <c r="CI109" s="552">
        <f>Inputs!$E$45</f>
        <v>1500</v>
      </c>
      <c r="CJ109" s="552">
        <f>Inputs!$E$45</f>
        <v>1500</v>
      </c>
      <c r="CK109" s="552">
        <f>Inputs!$E$45</f>
        <v>1500</v>
      </c>
      <c r="CL109" s="552">
        <f>Inputs!$E$45</f>
        <v>1500</v>
      </c>
      <c r="CM109" s="552">
        <f>Inputs!$E$45</f>
        <v>1500</v>
      </c>
      <c r="CN109" s="552">
        <f>Inputs!$E$45</f>
        <v>1500</v>
      </c>
      <c r="CO109" s="552">
        <f>Inputs!$E$45</f>
        <v>1500</v>
      </c>
      <c r="CP109" s="552">
        <f>Inputs!$E$45</f>
        <v>1500</v>
      </c>
      <c r="CQ109" s="552">
        <f>Inputs!$E$45</f>
        <v>1500</v>
      </c>
      <c r="CR109" s="552">
        <f>Inputs!$E$45</f>
        <v>1500</v>
      </c>
      <c r="CS109" s="552">
        <f>Inputs!$E$45</f>
        <v>1500</v>
      </c>
      <c r="CT109" s="552">
        <f>Inputs!$E$45</f>
        <v>1500</v>
      </c>
      <c r="CU109" s="552">
        <f>Inputs!$E$45</f>
        <v>1500</v>
      </c>
      <c r="CV109" s="552">
        <f>Inputs!$E$46</f>
        <v>1500</v>
      </c>
      <c r="CW109" s="552">
        <f>Inputs!$E$46</f>
        <v>1500</v>
      </c>
      <c r="CX109" s="552">
        <f>Inputs!$E$46</f>
        <v>1500</v>
      </c>
      <c r="CY109" s="129"/>
      <c r="CZ109" s="129"/>
      <c r="DA109" s="129"/>
      <c r="DB109" s="129"/>
      <c r="DC109" s="129"/>
      <c r="DD109" s="129"/>
      <c r="DE109" s="129"/>
      <c r="DF109" s="129"/>
      <c r="DG109" s="129"/>
      <c r="DH109" s="129"/>
    </row>
    <row r="110" spans="1:112">
      <c r="A110" s="550" t="s">
        <v>1144</v>
      </c>
      <c r="B110" s="552">
        <f t="shared" si="614"/>
        <v>-181795.21618326992</v>
      </c>
      <c r="C110" s="552">
        <f t="shared" si="615"/>
        <v>-5849.1136409297369</v>
      </c>
      <c r="D110" s="552">
        <f t="shared" ref="D110:AA110" si="619">0.1*D107*-1</f>
        <v>-124.35533478787657</v>
      </c>
      <c r="E110" s="552">
        <f t="shared" si="619"/>
        <v>-124.35533478787657</v>
      </c>
      <c r="F110" s="552">
        <f t="shared" si="619"/>
        <v>-124.35533478787657</v>
      </c>
      <c r="G110" s="552">
        <f t="shared" si="619"/>
        <v>-99.482345761261456</v>
      </c>
      <c r="H110" s="552">
        <f t="shared" si="619"/>
        <v>-74.611759320946078</v>
      </c>
      <c r="I110" s="552">
        <f t="shared" si="619"/>
        <v>-99.482345761261456</v>
      </c>
      <c r="J110" s="552">
        <f t="shared" si="619"/>
        <v>-124.35533478787657</v>
      </c>
      <c r="K110" s="552">
        <f t="shared" si="619"/>
        <v>-126.28910170123532</v>
      </c>
      <c r="L110" s="552">
        <f t="shared" si="619"/>
        <v>-219.40343582946394</v>
      </c>
      <c r="M110" s="552">
        <f t="shared" si="619"/>
        <v>-271.96335099083365</v>
      </c>
      <c r="N110" s="552">
        <f t="shared" si="619"/>
        <v>-351.46389424451581</v>
      </c>
      <c r="O110" s="552">
        <f t="shared" si="619"/>
        <v>-380.92717710405816</v>
      </c>
      <c r="P110" s="552">
        <f t="shared" si="619"/>
        <v>-440.14878882566984</v>
      </c>
      <c r="Q110" s="552">
        <f t="shared" si="619"/>
        <v>-423.98015349546898</v>
      </c>
      <c r="R110" s="552">
        <f t="shared" si="619"/>
        <v>-478.79196107184799</v>
      </c>
      <c r="S110" s="552">
        <f t="shared" si="619"/>
        <v>-461.38805885161923</v>
      </c>
      <c r="T110" s="552">
        <f t="shared" si="619"/>
        <v>-328.31201642256786</v>
      </c>
      <c r="U110" s="552">
        <f t="shared" si="619"/>
        <v>-278.48981432341941</v>
      </c>
      <c r="V110" s="552">
        <f t="shared" si="619"/>
        <v>-272.39450909179823</v>
      </c>
      <c r="W110" s="552">
        <f t="shared" si="619"/>
        <v>-248.70586440315356</v>
      </c>
      <c r="X110" s="552">
        <f t="shared" si="619"/>
        <v>-223.83527796283829</v>
      </c>
      <c r="Y110" s="552">
        <f t="shared" si="619"/>
        <v>-223.83527796283829</v>
      </c>
      <c r="Z110" s="552">
        <f t="shared" si="619"/>
        <v>-198.96365001154081</v>
      </c>
      <c r="AA110" s="552">
        <f t="shared" si="619"/>
        <v>-149.22351864189216</v>
      </c>
      <c r="AB110" s="552">
        <f t="shared" si="616"/>
        <v>-5849.1136409297369</v>
      </c>
      <c r="AC110" s="552">
        <f t="shared" ref="AC110:AZ110" si="620">0.1*AC107*-1</f>
        <v>-124.35533478787657</v>
      </c>
      <c r="AD110" s="552">
        <f t="shared" si="620"/>
        <v>-124.35533478787657</v>
      </c>
      <c r="AE110" s="552">
        <f t="shared" si="620"/>
        <v>-124.35533478787657</v>
      </c>
      <c r="AF110" s="552">
        <f t="shared" si="620"/>
        <v>-99.482345761261456</v>
      </c>
      <c r="AG110" s="552">
        <f t="shared" si="620"/>
        <v>-74.611759320946078</v>
      </c>
      <c r="AH110" s="552">
        <f t="shared" si="620"/>
        <v>-99.482345761261456</v>
      </c>
      <c r="AI110" s="552">
        <f t="shared" si="620"/>
        <v>-124.35533478787657</v>
      </c>
      <c r="AJ110" s="552">
        <f t="shared" si="620"/>
        <v>-126.28910170123532</v>
      </c>
      <c r="AK110" s="552">
        <f t="shared" si="620"/>
        <v>-219.40343582946394</v>
      </c>
      <c r="AL110" s="552">
        <f t="shared" si="620"/>
        <v>-271.96335099083365</v>
      </c>
      <c r="AM110" s="552">
        <f t="shared" si="620"/>
        <v>-351.46389424451581</v>
      </c>
      <c r="AN110" s="552">
        <f t="shared" si="620"/>
        <v>-380.92717710405816</v>
      </c>
      <c r="AO110" s="552">
        <f t="shared" si="620"/>
        <v>-440.14878882566984</v>
      </c>
      <c r="AP110" s="552">
        <f t="shared" si="620"/>
        <v>-423.98015349546898</v>
      </c>
      <c r="AQ110" s="552">
        <f t="shared" si="620"/>
        <v>-478.79196107184799</v>
      </c>
      <c r="AR110" s="552">
        <f t="shared" si="620"/>
        <v>-461.38805885161923</v>
      </c>
      <c r="AS110" s="552">
        <f t="shared" si="620"/>
        <v>-328.31201642256786</v>
      </c>
      <c r="AT110" s="552">
        <f t="shared" si="620"/>
        <v>-278.48981432341941</v>
      </c>
      <c r="AU110" s="552">
        <f t="shared" si="620"/>
        <v>-272.39450909179823</v>
      </c>
      <c r="AV110" s="552">
        <f t="shared" si="620"/>
        <v>-248.70586440315356</v>
      </c>
      <c r="AW110" s="552">
        <f t="shared" si="620"/>
        <v>-223.83527796283829</v>
      </c>
      <c r="AX110" s="552">
        <f t="shared" si="620"/>
        <v>-223.83527796283829</v>
      </c>
      <c r="AY110" s="552">
        <f t="shared" si="620"/>
        <v>-198.96365001154081</v>
      </c>
      <c r="AZ110" s="552">
        <f t="shared" si="620"/>
        <v>-149.22351864189216</v>
      </c>
      <c r="BA110" s="552">
        <f t="shared" si="617"/>
        <v>-5849.1136409297369</v>
      </c>
      <c r="BB110" s="552">
        <f t="shared" ref="BB110:BY110" si="621">0.1*BB107*-1</f>
        <v>-124.35533478787657</v>
      </c>
      <c r="BC110" s="552">
        <f t="shared" si="621"/>
        <v>-124.35533478787657</v>
      </c>
      <c r="BD110" s="552">
        <f t="shared" si="621"/>
        <v>-124.35533478787657</v>
      </c>
      <c r="BE110" s="552">
        <f t="shared" si="621"/>
        <v>-99.482345761261456</v>
      </c>
      <c r="BF110" s="552">
        <f t="shared" si="621"/>
        <v>-74.611759320946078</v>
      </c>
      <c r="BG110" s="552">
        <f t="shared" si="621"/>
        <v>-99.482345761261456</v>
      </c>
      <c r="BH110" s="552">
        <f t="shared" si="621"/>
        <v>-124.35533478787657</v>
      </c>
      <c r="BI110" s="552">
        <f t="shared" si="621"/>
        <v>-126.28910170123532</v>
      </c>
      <c r="BJ110" s="552">
        <f t="shared" si="621"/>
        <v>-219.40343582946394</v>
      </c>
      <c r="BK110" s="552">
        <f t="shared" si="621"/>
        <v>-271.96335099083365</v>
      </c>
      <c r="BL110" s="552">
        <f t="shared" si="621"/>
        <v>-351.46389424451581</v>
      </c>
      <c r="BM110" s="552">
        <f t="shared" si="621"/>
        <v>-380.92717710405816</v>
      </c>
      <c r="BN110" s="552">
        <f t="shared" si="621"/>
        <v>-440.14878882566984</v>
      </c>
      <c r="BO110" s="552">
        <f t="shared" si="621"/>
        <v>-423.98015349546898</v>
      </c>
      <c r="BP110" s="552">
        <f t="shared" si="621"/>
        <v>-478.79196107184799</v>
      </c>
      <c r="BQ110" s="552">
        <f t="shared" si="621"/>
        <v>-461.38805885161923</v>
      </c>
      <c r="BR110" s="552">
        <f t="shared" si="621"/>
        <v>-328.31201642256786</v>
      </c>
      <c r="BS110" s="552">
        <f t="shared" si="621"/>
        <v>-278.48981432341941</v>
      </c>
      <c r="BT110" s="552">
        <f t="shared" si="621"/>
        <v>-272.39450909179823</v>
      </c>
      <c r="BU110" s="552">
        <f t="shared" si="621"/>
        <v>-248.70586440315356</v>
      </c>
      <c r="BV110" s="552">
        <f t="shared" si="621"/>
        <v>-223.83527796283829</v>
      </c>
      <c r="BW110" s="552">
        <f t="shared" si="621"/>
        <v>-223.83527796283829</v>
      </c>
      <c r="BX110" s="552">
        <f t="shared" si="621"/>
        <v>-198.96365001154081</v>
      </c>
      <c r="BY110" s="552">
        <f t="shared" si="621"/>
        <v>-149.22351864189216</v>
      </c>
      <c r="BZ110" s="552">
        <f t="shared" si="618"/>
        <v>-5943.6523038193509</v>
      </c>
      <c r="CA110" s="552">
        <f t="shared" ref="CA110:CX110" si="622">0.1*CA107*-1</f>
        <v>-124.35533478787657</v>
      </c>
      <c r="CB110" s="552">
        <f t="shared" si="622"/>
        <v>-124.35533478787657</v>
      </c>
      <c r="CC110" s="552">
        <f t="shared" si="622"/>
        <v>-124.35533478787657</v>
      </c>
      <c r="CD110" s="552">
        <f t="shared" si="622"/>
        <v>-99.482345761261456</v>
      </c>
      <c r="CE110" s="552">
        <f t="shared" si="622"/>
        <v>-74.611759320946078</v>
      </c>
      <c r="CF110" s="552">
        <f t="shared" si="622"/>
        <v>-99.482345761261456</v>
      </c>
      <c r="CG110" s="552">
        <f t="shared" si="622"/>
        <v>-124.35533478787657</v>
      </c>
      <c r="CH110" s="552">
        <f t="shared" si="622"/>
        <v>-126.28910170123532</v>
      </c>
      <c r="CI110" s="552">
        <f t="shared" si="622"/>
        <v>-219.40343582946394</v>
      </c>
      <c r="CJ110" s="552">
        <f t="shared" si="622"/>
        <v>-271.96335099083365</v>
      </c>
      <c r="CK110" s="552">
        <f t="shared" si="622"/>
        <v>-351.46389424451581</v>
      </c>
      <c r="CL110" s="552">
        <f t="shared" si="622"/>
        <v>-380.92717710405816</v>
      </c>
      <c r="CM110" s="552">
        <f t="shared" si="622"/>
        <v>-448.9024113823026</v>
      </c>
      <c r="CN110" s="552">
        <f t="shared" si="622"/>
        <v>-431.85841379643847</v>
      </c>
      <c r="CO110" s="552">
        <f t="shared" si="622"/>
        <v>-488.42075218087086</v>
      </c>
      <c r="CP110" s="552">
        <f t="shared" si="622"/>
        <v>-471.01684996064216</v>
      </c>
      <c r="CQ110" s="552">
        <f t="shared" si="622"/>
        <v>-334.4395522122108</v>
      </c>
      <c r="CR110" s="552">
        <f t="shared" si="622"/>
        <v>-285.4926757109892</v>
      </c>
      <c r="CS110" s="552">
        <f t="shared" si="622"/>
        <v>-281.14813164843099</v>
      </c>
      <c r="CT110" s="552">
        <f t="shared" si="622"/>
        <v>-257.45948695978632</v>
      </c>
      <c r="CU110" s="552">
        <f t="shared" si="622"/>
        <v>-231.71353826380778</v>
      </c>
      <c r="CV110" s="552">
        <f t="shared" si="622"/>
        <v>-231.71353826380778</v>
      </c>
      <c r="CW110" s="552">
        <f t="shared" si="622"/>
        <v>-205.96651139911057</v>
      </c>
      <c r="CX110" s="552">
        <f t="shared" si="622"/>
        <v>-154.47569217587181</v>
      </c>
      <c r="CY110" s="129"/>
      <c r="CZ110" s="129"/>
      <c r="DA110" s="129"/>
      <c r="DB110" s="129"/>
      <c r="DC110" s="129"/>
      <c r="DD110" s="129"/>
      <c r="DE110" s="129"/>
      <c r="DF110" s="129"/>
      <c r="DG110" s="129"/>
      <c r="DH110" s="129"/>
    </row>
    <row r="111" spans="1:112" ht="15.75" thickBot="1">
      <c r="A111" s="553" t="s">
        <v>1156</v>
      </c>
      <c r="B111" s="552">
        <f t="shared" si="614"/>
        <v>2261245.2298236932</v>
      </c>
      <c r="C111" s="554">
        <f t="shared" ref="C111:AH111" si="623">C102-C107-C109-C110</f>
        <v>78531.274090542836</v>
      </c>
      <c r="D111" s="554">
        <f t="shared" si="623"/>
        <v>1939.486924570037</v>
      </c>
      <c r="E111" s="554">
        <f t="shared" si="623"/>
        <v>1685.2192138465539</v>
      </c>
      <c r="F111" s="554">
        <f t="shared" si="623"/>
        <v>1685.2192138465539</v>
      </c>
      <c r="G111" s="554">
        <f t="shared" si="623"/>
        <v>1781.9422597243483</v>
      </c>
      <c r="H111" s="554">
        <f t="shared" si="623"/>
        <v>2005.7775376871869</v>
      </c>
      <c r="I111" s="554">
        <f t="shared" si="623"/>
        <v>1909.0761150860899</v>
      </c>
      <c r="J111" s="554">
        <f t="shared" si="623"/>
        <v>1812.3530692082963</v>
      </c>
      <c r="K111" s="554">
        <f t="shared" si="623"/>
        <v>3776.3507330732864</v>
      </c>
      <c r="L111" s="554">
        <f t="shared" si="623"/>
        <v>3828.2587134514151</v>
      </c>
      <c r="M111" s="554">
        <f t="shared" si="623"/>
        <v>4245.1564645312719</v>
      </c>
      <c r="N111" s="554">
        <f t="shared" si="623"/>
        <v>3911.0531413333542</v>
      </c>
      <c r="O111" s="554">
        <f t="shared" si="623"/>
        <v>3518.7497402357326</v>
      </c>
      <c r="P111" s="554">
        <f t="shared" si="623"/>
        <v>2858.6213793794886</v>
      </c>
      <c r="Q111" s="554">
        <f t="shared" si="623"/>
        <v>3131.2729527130355</v>
      </c>
      <c r="R111" s="554">
        <f t="shared" si="623"/>
        <v>2510.8328291638854</v>
      </c>
      <c r="S111" s="554">
        <f t="shared" si="623"/>
        <v>2540.3340937842022</v>
      </c>
      <c r="T111" s="554">
        <f t="shared" si="623"/>
        <v>3738.0184756456642</v>
      </c>
      <c r="U111" s="554">
        <f t="shared" si="623"/>
        <v>4313.5521498997432</v>
      </c>
      <c r="V111" s="554">
        <f t="shared" si="623"/>
        <v>4876.9453184312952</v>
      </c>
      <c r="W111" s="554">
        <f t="shared" si="623"/>
        <v>5471.5376352421663</v>
      </c>
      <c r="X111" s="554">
        <f t="shared" si="623"/>
        <v>5313.9783985919348</v>
      </c>
      <c r="Y111" s="554">
        <f t="shared" si="623"/>
        <v>4551.175266421491</v>
      </c>
      <c r="Z111" s="554">
        <f t="shared" si="623"/>
        <v>4393.6183518979478</v>
      </c>
      <c r="AA111" s="554">
        <f t="shared" si="623"/>
        <v>2732.7441127778202</v>
      </c>
      <c r="AB111" s="554">
        <f t="shared" si="623"/>
        <v>66025.043605215353</v>
      </c>
      <c r="AC111" s="554">
        <f t="shared" si="623"/>
        <v>1539.0152801805511</v>
      </c>
      <c r="AD111" s="554">
        <f t="shared" si="623"/>
        <v>1307.6095347919559</v>
      </c>
      <c r="AE111" s="554">
        <f t="shared" si="623"/>
        <v>1307.6095347919559</v>
      </c>
      <c r="AF111" s="554">
        <f t="shared" si="623"/>
        <v>1415.7967562825361</v>
      </c>
      <c r="AG111" s="554">
        <f t="shared" si="623"/>
        <v>1639.6320342453746</v>
      </c>
      <c r="AH111" s="554">
        <f t="shared" si="623"/>
        <v>1531.4664360314919</v>
      </c>
      <c r="AI111" s="554">
        <f t="shared" ref="AI111:BN111" si="624">AI102-AI107-AI109-AI110</f>
        <v>1423.3234718013668</v>
      </c>
      <c r="AJ111" s="554">
        <f t="shared" si="624"/>
        <v>3352.9949947186942</v>
      </c>
      <c r="AK111" s="554">
        <f t="shared" si="624"/>
        <v>3324.8086462189212</v>
      </c>
      <c r="AL111" s="554">
        <f t="shared" si="624"/>
        <v>3661.6120684208836</v>
      </c>
      <c r="AM111" s="554">
        <f t="shared" si="624"/>
        <v>3293.1826042752941</v>
      </c>
      <c r="AN111" s="554">
        <f t="shared" si="624"/>
        <v>2912.3212501602306</v>
      </c>
      <c r="AO111" s="554">
        <f t="shared" si="624"/>
        <v>2263.6241922083864</v>
      </c>
      <c r="AP111" s="554">
        <f t="shared" si="624"/>
        <v>2524.8444626375335</v>
      </c>
      <c r="AQ111" s="554">
        <f t="shared" si="624"/>
        <v>1915.8356419927829</v>
      </c>
      <c r="AR111" s="554">
        <f t="shared" si="624"/>
        <v>1956.7896976738136</v>
      </c>
      <c r="AS111" s="554">
        <f t="shared" si="624"/>
        <v>3154.4740795352759</v>
      </c>
      <c r="AT111" s="554">
        <f t="shared" si="624"/>
        <v>3718.5549627286409</v>
      </c>
      <c r="AU111" s="554">
        <f t="shared" si="624"/>
        <v>4236.1906874081251</v>
      </c>
      <c r="AV111" s="554">
        <f t="shared" si="624"/>
        <v>4796.469357557984</v>
      </c>
      <c r="AW111" s="554">
        <f t="shared" si="624"/>
        <v>4673.2237675687647</v>
      </c>
      <c r="AX111" s="554">
        <f t="shared" si="624"/>
        <v>3979.0729172936572</v>
      </c>
      <c r="AY111" s="554">
        <f t="shared" si="624"/>
        <v>3855.8551341632215</v>
      </c>
      <c r="AZ111" s="554">
        <f t="shared" si="624"/>
        <v>2240.7360925278863</v>
      </c>
      <c r="BA111" s="554">
        <f t="shared" si="624"/>
        <v>56298.112516353758</v>
      </c>
      <c r="BB111" s="554">
        <f t="shared" si="624"/>
        <v>1227.5373345442858</v>
      </c>
      <c r="BC111" s="554">
        <f t="shared" si="624"/>
        <v>1013.9524575365623</v>
      </c>
      <c r="BD111" s="554">
        <f t="shared" si="624"/>
        <v>1013.9524575365623</v>
      </c>
      <c r="BE111" s="554">
        <f t="shared" si="624"/>
        <v>1131.0169202722363</v>
      </c>
      <c r="BF111" s="554">
        <f t="shared" si="624"/>
        <v>1354.8521982350749</v>
      </c>
      <c r="BG111" s="554">
        <f t="shared" si="624"/>
        <v>1237.8093587760982</v>
      </c>
      <c r="BH111" s="554">
        <f t="shared" si="624"/>
        <v>1120.7448960404258</v>
      </c>
      <c r="BI111" s="554">
        <f t="shared" si="624"/>
        <v>3023.7183093317853</v>
      </c>
      <c r="BJ111" s="554">
        <f t="shared" si="624"/>
        <v>2933.2363717047601</v>
      </c>
      <c r="BK111" s="554">
        <f t="shared" si="624"/>
        <v>3207.7442047794675</v>
      </c>
      <c r="BL111" s="554">
        <f t="shared" si="624"/>
        <v>2812.6166310079166</v>
      </c>
      <c r="BM111" s="554">
        <f t="shared" si="624"/>
        <v>2440.6546467681724</v>
      </c>
      <c r="BN111" s="554">
        <f t="shared" si="624"/>
        <v>1800.8677027698068</v>
      </c>
      <c r="BO111" s="554">
        <f t="shared" ref="BO111:CT111" si="625">BO102-BO107-BO109-BO110</f>
        <v>2053.1778592454752</v>
      </c>
      <c r="BP111" s="554">
        <f t="shared" si="625"/>
        <v>1453.0791525542033</v>
      </c>
      <c r="BQ111" s="554">
        <f t="shared" si="625"/>
        <v>1502.9218340323976</v>
      </c>
      <c r="BR111" s="554">
        <f t="shared" si="625"/>
        <v>2700.6062158938598</v>
      </c>
      <c r="BS111" s="554">
        <f t="shared" si="625"/>
        <v>3255.7984732900613</v>
      </c>
      <c r="BT111" s="554">
        <f t="shared" si="625"/>
        <v>3737.8259743900994</v>
      </c>
      <c r="BU111" s="554">
        <f t="shared" si="625"/>
        <v>4271.401092099486</v>
      </c>
      <c r="BV111" s="554">
        <f t="shared" si="625"/>
        <v>4174.8590545507395</v>
      </c>
      <c r="BW111" s="554">
        <f t="shared" si="625"/>
        <v>3534.104423527564</v>
      </c>
      <c r="BX111" s="554">
        <f t="shared" si="625"/>
        <v>3437.5717595776537</v>
      </c>
      <c r="BY111" s="554">
        <f t="shared" si="625"/>
        <v>1858.0631878890454</v>
      </c>
      <c r="BZ111" s="554">
        <f t="shared" si="625"/>
        <v>78625.812753432459</v>
      </c>
      <c r="CA111" s="554">
        <f t="shared" si="625"/>
        <v>1939.486924570037</v>
      </c>
      <c r="CB111" s="554">
        <f t="shared" si="625"/>
        <v>1685.2192138465539</v>
      </c>
      <c r="CC111" s="554">
        <f t="shared" si="625"/>
        <v>1685.2192138465539</v>
      </c>
      <c r="CD111" s="554">
        <f t="shared" si="625"/>
        <v>1781.9422597243483</v>
      </c>
      <c r="CE111" s="554">
        <f t="shared" si="625"/>
        <v>2005.7775376871869</v>
      </c>
      <c r="CF111" s="554">
        <f t="shared" si="625"/>
        <v>1909.0761150860899</v>
      </c>
      <c r="CG111" s="554">
        <f t="shared" si="625"/>
        <v>1812.3530692082963</v>
      </c>
      <c r="CH111" s="554">
        <f t="shared" si="625"/>
        <v>3776.3507330732864</v>
      </c>
      <c r="CI111" s="554">
        <f t="shared" si="625"/>
        <v>3828.2587134514151</v>
      </c>
      <c r="CJ111" s="554">
        <f t="shared" si="625"/>
        <v>4245.1564645312719</v>
      </c>
      <c r="CK111" s="554">
        <f t="shared" si="625"/>
        <v>3911.0531413333542</v>
      </c>
      <c r="CL111" s="554">
        <f t="shared" si="625"/>
        <v>3518.7497402357326</v>
      </c>
      <c r="CM111" s="554">
        <f t="shared" si="625"/>
        <v>2779.8387763697938</v>
      </c>
      <c r="CN111" s="554">
        <f t="shared" si="625"/>
        <v>3060.3686100043101</v>
      </c>
      <c r="CO111" s="554">
        <f t="shared" si="625"/>
        <v>2424.1737091826794</v>
      </c>
      <c r="CP111" s="554">
        <f t="shared" si="625"/>
        <v>2453.6749738029953</v>
      </c>
      <c r="CQ111" s="554">
        <f t="shared" si="625"/>
        <v>3682.8706535388778</v>
      </c>
      <c r="CR111" s="554">
        <f t="shared" si="625"/>
        <v>4250.5263974116142</v>
      </c>
      <c r="CS111" s="554">
        <f t="shared" si="625"/>
        <v>4798.1627154216003</v>
      </c>
      <c r="CT111" s="554">
        <f t="shared" si="625"/>
        <v>5392.7550322324714</v>
      </c>
      <c r="CU111" s="554">
        <f t="shared" ref="CU111:CX111" si="626">CU102-CU107-CU109-CU110</f>
        <v>5243.0740558832094</v>
      </c>
      <c r="CV111" s="554">
        <f t="shared" si="626"/>
        <v>4480.2709237127656</v>
      </c>
      <c r="CW111" s="554">
        <f t="shared" si="626"/>
        <v>4330.5925994098197</v>
      </c>
      <c r="CX111" s="554">
        <f t="shared" si="626"/>
        <v>3034.4164093052932</v>
      </c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</row>
    <row r="112" spans="1:112">
      <c r="A112" s="553"/>
      <c r="B112" s="553"/>
      <c r="C112" s="553"/>
      <c r="D112" s="553"/>
      <c r="E112" s="553"/>
      <c r="F112" s="553"/>
      <c r="G112" s="553"/>
      <c r="H112" s="553"/>
      <c r="I112" s="553"/>
      <c r="J112" s="553"/>
      <c r="K112" s="553"/>
      <c r="L112" s="553"/>
      <c r="M112" s="553"/>
      <c r="N112" s="553"/>
      <c r="O112" s="553"/>
      <c r="P112" s="553"/>
      <c r="Q112" s="553"/>
      <c r="R112" s="553"/>
      <c r="S112" s="553"/>
      <c r="T112" s="553"/>
      <c r="U112" s="553"/>
      <c r="V112" s="553"/>
      <c r="W112" s="553"/>
      <c r="X112" s="553"/>
      <c r="Y112" s="553"/>
      <c r="Z112" s="553"/>
      <c r="AA112" s="553"/>
      <c r="AB112" s="553"/>
      <c r="AC112" s="553"/>
      <c r="AD112" s="553"/>
      <c r="AE112" s="553"/>
      <c r="AF112" s="553"/>
      <c r="AG112" s="553"/>
      <c r="AH112" s="553"/>
      <c r="AI112" s="553"/>
      <c r="AJ112" s="553"/>
      <c r="AK112" s="553"/>
      <c r="AL112" s="553"/>
      <c r="AM112" s="553"/>
      <c r="AN112" s="553"/>
      <c r="AO112" s="553"/>
      <c r="AP112" s="553"/>
      <c r="AQ112" s="553"/>
      <c r="AR112" s="553"/>
      <c r="AS112" s="553"/>
      <c r="AT112" s="553"/>
      <c r="AU112" s="553"/>
      <c r="AV112" s="553"/>
      <c r="AW112" s="553"/>
      <c r="AX112" s="553"/>
      <c r="AY112" s="553"/>
      <c r="AZ112" s="553"/>
      <c r="BA112" s="553"/>
      <c r="BB112" s="553"/>
      <c r="BC112" s="553"/>
      <c r="BD112" s="553"/>
      <c r="BE112" s="553"/>
      <c r="BF112" s="553"/>
      <c r="BG112" s="553"/>
      <c r="BH112" s="553"/>
      <c r="BI112" s="553"/>
      <c r="BJ112" s="553"/>
      <c r="BK112" s="553"/>
      <c r="BL112" s="553"/>
      <c r="BM112" s="553"/>
      <c r="BN112" s="553"/>
      <c r="BO112" s="553"/>
      <c r="BP112" s="553"/>
      <c r="BQ112" s="553"/>
      <c r="BR112" s="553"/>
      <c r="BS112" s="553"/>
      <c r="BT112" s="553"/>
      <c r="BU112" s="553"/>
      <c r="BV112" s="553"/>
      <c r="BW112" s="553"/>
      <c r="BX112" s="553"/>
      <c r="BY112" s="553"/>
      <c r="BZ112" s="553"/>
      <c r="CA112" s="553"/>
      <c r="CB112" s="553"/>
      <c r="CC112" s="553"/>
      <c r="CD112" s="553"/>
      <c r="CE112" s="553"/>
      <c r="CF112" s="553"/>
      <c r="CG112" s="553"/>
      <c r="CH112" s="553"/>
      <c r="CI112" s="553"/>
      <c r="CJ112" s="553"/>
      <c r="CK112" s="553"/>
      <c r="CL112" s="553"/>
      <c r="CM112" s="553"/>
      <c r="CN112" s="553"/>
      <c r="CO112" s="553"/>
      <c r="CP112" s="553"/>
      <c r="CQ112" s="553"/>
      <c r="CR112" s="553"/>
      <c r="CS112" s="553"/>
      <c r="CT112" s="553"/>
      <c r="CU112" s="553"/>
      <c r="CV112" s="553"/>
      <c r="CW112" s="553"/>
      <c r="CX112" s="553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</row>
    <row r="113" spans="1:112">
      <c r="A113" s="556" t="s">
        <v>1197</v>
      </c>
      <c r="B113" s="557"/>
      <c r="C113" s="557"/>
      <c r="D113" s="557"/>
      <c r="E113" s="557"/>
      <c r="F113" s="557"/>
      <c r="G113" s="557"/>
      <c r="H113" s="557"/>
      <c r="I113" s="557"/>
      <c r="J113" s="557"/>
      <c r="K113" s="557"/>
      <c r="L113" s="557"/>
      <c r="M113" s="557"/>
      <c r="N113" s="557"/>
      <c r="O113" s="557"/>
      <c r="P113" s="557"/>
      <c r="Q113" s="557"/>
      <c r="R113" s="557"/>
      <c r="S113" s="557"/>
      <c r="T113" s="557"/>
      <c r="U113" s="557"/>
      <c r="V113" s="557"/>
      <c r="W113" s="557"/>
      <c r="X113" s="557"/>
      <c r="Y113" s="557"/>
      <c r="Z113" s="557"/>
      <c r="AA113" s="557"/>
      <c r="AB113" s="557"/>
      <c r="AC113" s="557"/>
      <c r="AD113" s="557"/>
      <c r="AE113" s="557"/>
      <c r="AF113" s="557"/>
      <c r="AG113" s="557"/>
      <c r="AH113" s="557"/>
      <c r="AI113" s="557"/>
      <c r="AJ113" s="557"/>
      <c r="AK113" s="557"/>
      <c r="AL113" s="557"/>
      <c r="AM113" s="557"/>
      <c r="AN113" s="557"/>
      <c r="AO113" s="557"/>
      <c r="AP113" s="557"/>
      <c r="AQ113" s="557"/>
      <c r="AR113" s="557"/>
      <c r="AS113" s="557"/>
      <c r="AT113" s="557"/>
      <c r="AU113" s="557"/>
      <c r="AV113" s="557"/>
      <c r="AW113" s="557"/>
      <c r="AX113" s="557"/>
      <c r="AY113" s="557"/>
      <c r="AZ113" s="557"/>
      <c r="BA113" s="557"/>
      <c r="BB113" s="557"/>
      <c r="BC113" s="557"/>
      <c r="BD113" s="557"/>
      <c r="BE113" s="557"/>
      <c r="BF113" s="557"/>
      <c r="BG113" s="557"/>
      <c r="BH113" s="557"/>
      <c r="BI113" s="557"/>
      <c r="BJ113" s="557"/>
      <c r="BK113" s="557"/>
      <c r="BL113" s="557"/>
      <c r="BM113" s="557"/>
      <c r="BN113" s="557"/>
      <c r="BO113" s="557"/>
      <c r="BP113" s="557"/>
      <c r="BQ113" s="557"/>
      <c r="BR113" s="557"/>
      <c r="BS113" s="557"/>
      <c r="BT113" s="557"/>
      <c r="BU113" s="557"/>
      <c r="BV113" s="557"/>
      <c r="BW113" s="557"/>
      <c r="BX113" s="557"/>
      <c r="BY113" s="557"/>
      <c r="BZ113" s="557"/>
      <c r="CA113" s="557"/>
      <c r="CB113" s="557"/>
      <c r="CC113" s="557"/>
      <c r="CD113" s="557"/>
      <c r="CE113" s="557"/>
      <c r="CF113" s="557"/>
      <c r="CG113" s="557"/>
      <c r="CH113" s="557"/>
      <c r="CI113" s="557"/>
      <c r="CJ113" s="557"/>
      <c r="CK113" s="557"/>
      <c r="CL113" s="557"/>
      <c r="CM113" s="557"/>
      <c r="CN113" s="557"/>
      <c r="CO113" s="557"/>
      <c r="CP113" s="557"/>
      <c r="CQ113" s="557"/>
      <c r="CR113" s="557"/>
      <c r="CS113" s="557"/>
      <c r="CT113" s="557"/>
      <c r="CU113" s="557"/>
      <c r="CV113" s="557"/>
      <c r="CW113" s="557"/>
      <c r="CX113" s="557">
        <v>0</v>
      </c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</row>
    <row r="114" spans="1:112">
      <c r="A114" s="603" t="s">
        <v>1198</v>
      </c>
      <c r="B114" s="604"/>
      <c r="C114" s="604"/>
      <c r="D114" s="605" t="s">
        <v>1199</v>
      </c>
      <c r="E114" s="605" t="s">
        <v>1200</v>
      </c>
      <c r="F114" s="605" t="s">
        <v>1200</v>
      </c>
      <c r="G114" s="605" t="s">
        <v>1200</v>
      </c>
      <c r="H114" s="605" t="s">
        <v>1200</v>
      </c>
      <c r="I114" s="605" t="s">
        <v>1200</v>
      </c>
      <c r="J114" s="605" t="s">
        <v>1201</v>
      </c>
      <c r="K114" s="605" t="s">
        <v>1201</v>
      </c>
      <c r="L114" s="605" t="s">
        <v>1201</v>
      </c>
      <c r="M114" s="605" t="s">
        <v>1201</v>
      </c>
      <c r="N114" s="605" t="s">
        <v>1201</v>
      </c>
      <c r="O114" s="605" t="s">
        <v>1201</v>
      </c>
      <c r="P114" s="605" t="s">
        <v>1201</v>
      </c>
      <c r="Q114" s="605" t="s">
        <v>1201</v>
      </c>
      <c r="R114" s="605" t="s">
        <v>1201</v>
      </c>
      <c r="S114" s="605" t="s">
        <v>1201</v>
      </c>
      <c r="T114" s="605" t="s">
        <v>1201</v>
      </c>
      <c r="U114" s="605" t="s">
        <v>1202</v>
      </c>
      <c r="V114" s="605" t="s">
        <v>1202</v>
      </c>
      <c r="W114" s="605" t="s">
        <v>1202</v>
      </c>
      <c r="X114" s="605" t="s">
        <v>1202</v>
      </c>
      <c r="Y114" s="605" t="s">
        <v>1199</v>
      </c>
      <c r="Z114" s="605" t="s">
        <v>1199</v>
      </c>
      <c r="AA114" s="605" t="s">
        <v>1199</v>
      </c>
      <c r="AB114" s="604"/>
      <c r="AC114" s="605" t="s">
        <v>1199</v>
      </c>
      <c r="AD114" s="605" t="s">
        <v>1200</v>
      </c>
      <c r="AE114" s="605" t="s">
        <v>1200</v>
      </c>
      <c r="AF114" s="605" t="s">
        <v>1200</v>
      </c>
      <c r="AG114" s="605" t="s">
        <v>1200</v>
      </c>
      <c r="AH114" s="605" t="s">
        <v>1200</v>
      </c>
      <c r="AI114" s="605" t="s">
        <v>1199</v>
      </c>
      <c r="AJ114" s="605" t="s">
        <v>1199</v>
      </c>
      <c r="AK114" s="605" t="s">
        <v>1199</v>
      </c>
      <c r="AL114" s="605" t="s">
        <v>1199</v>
      </c>
      <c r="AM114" s="605" t="s">
        <v>1201</v>
      </c>
      <c r="AN114" s="605" t="s">
        <v>1201</v>
      </c>
      <c r="AO114" s="605" t="s">
        <v>1201</v>
      </c>
      <c r="AP114" s="605" t="s">
        <v>1199</v>
      </c>
      <c r="AQ114" s="605" t="s">
        <v>1199</v>
      </c>
      <c r="AR114" s="605" t="s">
        <v>1201</v>
      </c>
      <c r="AS114" s="605" t="s">
        <v>1201</v>
      </c>
      <c r="AT114" s="605" t="s">
        <v>1201</v>
      </c>
      <c r="AU114" s="605" t="s">
        <v>1201</v>
      </c>
      <c r="AV114" s="605" t="s">
        <v>1201</v>
      </c>
      <c r="AW114" s="605" t="s">
        <v>1201</v>
      </c>
      <c r="AX114" s="605" t="s">
        <v>1201</v>
      </c>
      <c r="AY114" s="605" t="s">
        <v>1201</v>
      </c>
      <c r="AZ114" s="605" t="s">
        <v>1199</v>
      </c>
      <c r="BA114" s="604"/>
      <c r="BB114" s="605" t="s">
        <v>1199</v>
      </c>
      <c r="BC114" s="605" t="s">
        <v>1200</v>
      </c>
      <c r="BD114" s="605" t="s">
        <v>1200</v>
      </c>
      <c r="BE114" s="605" t="s">
        <v>1200</v>
      </c>
      <c r="BF114" s="605" t="s">
        <v>1200</v>
      </c>
      <c r="BG114" s="605" t="s">
        <v>1200</v>
      </c>
      <c r="BH114" s="605" t="s">
        <v>1199</v>
      </c>
      <c r="BI114" s="605" t="s">
        <v>1199</v>
      </c>
      <c r="BJ114" s="605" t="s">
        <v>1199</v>
      </c>
      <c r="BK114" s="605" t="s">
        <v>1199</v>
      </c>
      <c r="BL114" s="605" t="s">
        <v>1199</v>
      </c>
      <c r="BM114" s="605" t="s">
        <v>1199</v>
      </c>
      <c r="BN114" s="605" t="s">
        <v>1199</v>
      </c>
      <c r="BO114" s="605" t="s">
        <v>1199</v>
      </c>
      <c r="BP114" s="605" t="s">
        <v>1199</v>
      </c>
      <c r="BQ114" s="605" t="s">
        <v>1199</v>
      </c>
      <c r="BR114" s="605" t="s">
        <v>1199</v>
      </c>
      <c r="BS114" s="605" t="s">
        <v>1199</v>
      </c>
      <c r="BT114" s="605" t="s">
        <v>1199</v>
      </c>
      <c r="BU114" s="605" t="s">
        <v>1199</v>
      </c>
      <c r="BV114" s="605" t="s">
        <v>1199</v>
      </c>
      <c r="BW114" s="605" t="s">
        <v>1199</v>
      </c>
      <c r="BX114" s="605" t="s">
        <v>1199</v>
      </c>
      <c r="BY114" s="605" t="s">
        <v>1199</v>
      </c>
      <c r="BZ114" s="604"/>
      <c r="CA114" s="605" t="str">
        <f>D114</f>
        <v>V</v>
      </c>
      <c r="CB114" s="605" t="str">
        <f t="shared" ref="CB114" si="627">E114</f>
        <v>SV</v>
      </c>
      <c r="CC114" s="605" t="str">
        <f t="shared" ref="CC114" si="628">F114</f>
        <v>SV</v>
      </c>
      <c r="CD114" s="605" t="str">
        <f t="shared" ref="CD114" si="629">G114</f>
        <v>SV</v>
      </c>
      <c r="CE114" s="605" t="str">
        <f t="shared" ref="CE114" si="630">H114</f>
        <v>SV</v>
      </c>
      <c r="CF114" s="605" t="str">
        <f t="shared" ref="CF114" si="631">I114</f>
        <v>SV</v>
      </c>
      <c r="CG114" s="605" t="str">
        <f t="shared" ref="CG114" si="632">J114</f>
        <v>C</v>
      </c>
      <c r="CH114" s="605" t="str">
        <f t="shared" ref="CH114" si="633">K114</f>
        <v>C</v>
      </c>
      <c r="CI114" s="605" t="str">
        <f t="shared" ref="CI114" si="634">L114</f>
        <v>C</v>
      </c>
      <c r="CJ114" s="605" t="str">
        <f t="shared" ref="CJ114" si="635">M114</f>
        <v>C</v>
      </c>
      <c r="CK114" s="605" t="str">
        <f t="shared" ref="CK114" si="636">N114</f>
        <v>C</v>
      </c>
      <c r="CL114" s="605" t="str">
        <f t="shared" ref="CL114" si="637">O114</f>
        <v>C</v>
      </c>
      <c r="CM114" s="605" t="str">
        <f t="shared" ref="CM114" si="638">P114</f>
        <v>C</v>
      </c>
      <c r="CN114" s="605" t="str">
        <f t="shared" ref="CN114" si="639">Q114</f>
        <v>C</v>
      </c>
      <c r="CO114" s="605" t="str">
        <f t="shared" ref="CO114" si="640">R114</f>
        <v>C</v>
      </c>
      <c r="CP114" s="605" t="str">
        <f t="shared" ref="CP114" si="641">S114</f>
        <v>C</v>
      </c>
      <c r="CQ114" s="605" t="str">
        <f t="shared" ref="CQ114" si="642">T114</f>
        <v>C</v>
      </c>
      <c r="CR114" s="605" t="str">
        <f t="shared" ref="CR114" si="643">U114</f>
        <v>P</v>
      </c>
      <c r="CS114" s="605" t="str">
        <f t="shared" ref="CS114" si="644">V114</f>
        <v>P</v>
      </c>
      <c r="CT114" s="605" t="str">
        <f t="shared" ref="CT114" si="645">W114</f>
        <v>P</v>
      </c>
      <c r="CU114" s="605" t="str">
        <f t="shared" ref="CU114" si="646">X114</f>
        <v>P</v>
      </c>
      <c r="CV114" s="605" t="str">
        <f t="shared" ref="CV114" si="647">Y114</f>
        <v>V</v>
      </c>
      <c r="CW114" s="605" t="str">
        <f t="shared" ref="CW114" si="648">Z114</f>
        <v>V</v>
      </c>
      <c r="CX114" s="605" t="str">
        <f t="shared" ref="CX114" si="649">AA114</f>
        <v>V</v>
      </c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</row>
    <row r="115" spans="1:112">
      <c r="A115" s="603"/>
      <c r="B115" s="604"/>
      <c r="C115" s="604"/>
      <c r="D115" s="605"/>
      <c r="E115" s="605"/>
      <c r="F115" s="605"/>
      <c r="G115" s="605"/>
      <c r="H115" s="605"/>
      <c r="I115" s="605"/>
      <c r="J115" s="605"/>
      <c r="K115" s="605"/>
      <c r="L115" s="605"/>
      <c r="M115" s="605"/>
      <c r="N115" s="605"/>
      <c r="O115" s="605"/>
      <c r="P115" s="605"/>
      <c r="Q115" s="605"/>
      <c r="R115" s="605"/>
      <c r="S115" s="605"/>
      <c r="T115" s="605"/>
      <c r="U115" s="605"/>
      <c r="V115" s="605"/>
      <c r="W115" s="605"/>
      <c r="X115" s="605"/>
      <c r="Y115" s="605"/>
      <c r="Z115" s="605"/>
      <c r="AA115" s="605"/>
      <c r="AB115" s="604"/>
      <c r="AC115" s="605"/>
      <c r="AD115" s="605"/>
      <c r="AE115" s="605"/>
      <c r="AF115" s="605"/>
      <c r="AG115" s="605"/>
      <c r="AH115" s="605"/>
      <c r="AI115" s="605"/>
      <c r="AJ115" s="605"/>
      <c r="AK115" s="605"/>
      <c r="AL115" s="605"/>
      <c r="AM115" s="605"/>
      <c r="AN115" s="605"/>
      <c r="AO115" s="605"/>
      <c r="AP115" s="605"/>
      <c r="AQ115" s="605"/>
      <c r="AR115" s="605"/>
      <c r="AS115" s="605"/>
      <c r="AT115" s="605"/>
      <c r="AU115" s="605"/>
      <c r="AV115" s="605"/>
      <c r="AW115" s="605"/>
      <c r="AX115" s="605"/>
      <c r="AY115" s="605"/>
      <c r="AZ115" s="605"/>
      <c r="BA115" s="604"/>
      <c r="BB115" s="605"/>
      <c r="BC115" s="605"/>
      <c r="BD115" s="605"/>
      <c r="BE115" s="605"/>
      <c r="BF115" s="605"/>
      <c r="BG115" s="605"/>
      <c r="BH115" s="605"/>
      <c r="BI115" s="605"/>
      <c r="BJ115" s="605"/>
      <c r="BK115" s="605"/>
      <c r="BL115" s="605"/>
      <c r="BM115" s="605"/>
      <c r="BN115" s="605"/>
      <c r="BO115" s="605"/>
      <c r="BP115" s="605"/>
      <c r="BQ115" s="605"/>
      <c r="BR115" s="605"/>
      <c r="BS115" s="605"/>
      <c r="BT115" s="605"/>
      <c r="BU115" s="605"/>
      <c r="BV115" s="605"/>
      <c r="BW115" s="605"/>
      <c r="BX115" s="605"/>
      <c r="BY115" s="605"/>
      <c r="BZ115" s="604"/>
      <c r="CA115" s="605"/>
      <c r="CB115" s="605"/>
      <c r="CC115" s="605"/>
      <c r="CD115" s="605"/>
      <c r="CE115" s="605"/>
      <c r="CF115" s="605"/>
      <c r="CG115" s="605"/>
      <c r="CH115" s="605"/>
      <c r="CI115" s="605"/>
      <c r="CJ115" s="605"/>
      <c r="CK115" s="605"/>
      <c r="CL115" s="605"/>
      <c r="CM115" s="605"/>
      <c r="CN115" s="605"/>
      <c r="CO115" s="605"/>
      <c r="CP115" s="605"/>
      <c r="CQ115" s="605"/>
      <c r="CR115" s="605"/>
      <c r="CS115" s="605"/>
      <c r="CT115" s="605"/>
      <c r="CU115" s="605"/>
      <c r="CV115" s="605"/>
      <c r="CW115" s="605"/>
      <c r="CX115" s="605"/>
      <c r="CY115" s="129"/>
      <c r="CZ115" s="129"/>
      <c r="DA115" s="129"/>
      <c r="DB115" s="129"/>
      <c r="DC115" s="129"/>
      <c r="DD115" s="129"/>
      <c r="DE115" s="129"/>
      <c r="DF115" s="129"/>
      <c r="DG115" s="129"/>
      <c r="DH115" s="129"/>
    </row>
    <row r="116" spans="1:112">
      <c r="A116" s="556" t="s">
        <v>501</v>
      </c>
      <c r="B116" s="557"/>
      <c r="C116" s="557"/>
      <c r="D116" s="557"/>
      <c r="E116" s="557"/>
      <c r="F116" s="557"/>
      <c r="G116" s="557"/>
      <c r="H116" s="557"/>
      <c r="I116" s="557"/>
      <c r="J116" s="557"/>
      <c r="K116" s="557"/>
      <c r="L116" s="557"/>
      <c r="M116" s="557"/>
      <c r="N116" s="557"/>
      <c r="O116" s="557"/>
      <c r="P116" s="557"/>
      <c r="Q116" s="557"/>
      <c r="R116" s="557"/>
      <c r="S116" s="557"/>
      <c r="T116" s="557"/>
      <c r="U116" s="557"/>
      <c r="V116" s="557"/>
      <c r="W116" s="557"/>
      <c r="X116" s="557"/>
      <c r="Y116" s="557"/>
      <c r="Z116" s="557"/>
      <c r="AA116" s="557"/>
      <c r="AB116" s="557"/>
      <c r="AC116" s="557"/>
      <c r="AD116" s="557"/>
      <c r="AE116" s="557"/>
      <c r="AF116" s="557"/>
      <c r="AG116" s="557"/>
      <c r="AH116" s="557"/>
      <c r="AI116" s="557"/>
      <c r="AJ116" s="557"/>
      <c r="AK116" s="557"/>
      <c r="AL116" s="557"/>
      <c r="AM116" s="557"/>
      <c r="AN116" s="557"/>
      <c r="AO116" s="557"/>
      <c r="AP116" s="557"/>
      <c r="AQ116" s="557"/>
      <c r="AR116" s="557"/>
      <c r="AS116" s="557"/>
      <c r="AT116" s="557"/>
      <c r="AU116" s="557"/>
      <c r="AV116" s="557"/>
      <c r="AW116" s="557"/>
      <c r="AX116" s="557"/>
      <c r="AY116" s="557"/>
      <c r="AZ116" s="557"/>
      <c r="BA116" s="557"/>
      <c r="BB116" s="557"/>
      <c r="BC116" s="557"/>
      <c r="BD116" s="557"/>
      <c r="BE116" s="557"/>
      <c r="BF116" s="557"/>
      <c r="BG116" s="557"/>
      <c r="BH116" s="557"/>
      <c r="BI116" s="557"/>
      <c r="BJ116" s="557"/>
      <c r="BK116" s="557"/>
      <c r="BL116" s="557"/>
      <c r="BM116" s="557"/>
      <c r="BN116" s="557"/>
      <c r="BO116" s="557"/>
      <c r="BP116" s="557"/>
      <c r="BQ116" s="557"/>
      <c r="BR116" s="557"/>
      <c r="BS116" s="557"/>
      <c r="BT116" s="557"/>
      <c r="BU116" s="557"/>
      <c r="BV116" s="557"/>
      <c r="BW116" s="557"/>
      <c r="BX116" s="557"/>
      <c r="BY116" s="557"/>
      <c r="BZ116" s="557"/>
      <c r="CA116" s="557"/>
      <c r="CB116" s="557"/>
      <c r="CC116" s="557"/>
      <c r="CD116" s="557"/>
      <c r="CE116" s="557"/>
      <c r="CF116" s="557"/>
      <c r="CG116" s="557"/>
      <c r="CH116" s="557"/>
      <c r="CI116" s="557"/>
      <c r="CJ116" s="557"/>
      <c r="CK116" s="557"/>
      <c r="CL116" s="557"/>
      <c r="CM116" s="557"/>
      <c r="CN116" s="557"/>
      <c r="CO116" s="557"/>
      <c r="CP116" s="557"/>
      <c r="CQ116" s="557"/>
      <c r="CR116" s="557"/>
      <c r="CS116" s="557"/>
      <c r="CT116" s="557"/>
      <c r="CU116" s="557"/>
      <c r="CV116" s="557"/>
      <c r="CW116" s="557"/>
      <c r="CX116" s="557"/>
      <c r="CY116" s="129"/>
      <c r="CZ116" s="129"/>
      <c r="DA116" s="129"/>
      <c r="DB116" s="129"/>
      <c r="DC116" s="129"/>
      <c r="DD116" s="129"/>
      <c r="DE116" s="129"/>
      <c r="DF116" s="129"/>
      <c r="DG116" s="129"/>
      <c r="DH116" s="129"/>
    </row>
    <row r="117" spans="1:112">
      <c r="A117" s="558" t="s">
        <v>1203</v>
      </c>
      <c r="B117" s="557">
        <f>AB117*5+5*BA117+16*C117+BZ117*5</f>
        <v>1169181.8640000003</v>
      </c>
      <c r="C117" s="557">
        <f>SUM(D117:AA117)</f>
        <v>37715.544000000009</v>
      </c>
      <c r="D117" s="557">
        <f>'Hourly Production'!B17*1</f>
        <v>0</v>
      </c>
      <c r="E117" s="557">
        <f>'Hourly Production'!C17*1</f>
        <v>0</v>
      </c>
      <c r="F117" s="557">
        <f>'Hourly Production'!D17*1</f>
        <v>0</v>
      </c>
      <c r="G117" s="557">
        <f>'Hourly Production'!E17*1</f>
        <v>0</v>
      </c>
      <c r="H117" s="557">
        <f>'Hourly Production'!F17*1</f>
        <v>0</v>
      </c>
      <c r="I117" s="557">
        <f>'Hourly Production'!G17*1</f>
        <v>0</v>
      </c>
      <c r="J117" s="557">
        <f>'Hourly Production'!H17*1</f>
        <v>0</v>
      </c>
      <c r="K117" s="557">
        <f>'Hourly Production'!I17*1</f>
        <v>51.736000000000004</v>
      </c>
      <c r="L117" s="557">
        <f>'Hourly Production'!J17*1</f>
        <v>879.51200000000017</v>
      </c>
      <c r="M117" s="557">
        <f>'Hourly Production'!K17*1</f>
        <v>1953.0340000000001</v>
      </c>
      <c r="N117" s="557">
        <f>'Hourly Production'!L17*1</f>
        <v>3414.5760000000005</v>
      </c>
      <c r="O117" s="557">
        <f>'Hourly Production'!M17*1</f>
        <v>3537.4490000000001</v>
      </c>
      <c r="P117" s="557">
        <f>'Hourly Production'!N17*1</f>
        <v>5121.8640000000005</v>
      </c>
      <c r="Q117" s="557">
        <f>'Hourly Production'!O17*1</f>
        <v>5354.6760000000004</v>
      </c>
      <c r="R117" s="557">
        <f>'Hourly Production'!P17*1</f>
        <v>5490.4830000000002</v>
      </c>
      <c r="S117" s="557">
        <f>'Hourly Production'!Q17*1</f>
        <v>5024.8590000000004</v>
      </c>
      <c r="T117" s="557">
        <f>'Hourly Production'!R17*1</f>
        <v>4125.9459999999999</v>
      </c>
      <c r="U117" s="557">
        <f>'Hourly Production'!S17*1</f>
        <v>2127.643</v>
      </c>
      <c r="V117" s="557">
        <f>'Hourly Production'!T17*1</f>
        <v>633.76600000000008</v>
      </c>
      <c r="W117" s="557">
        <f>'Hourly Production'!U17*1</f>
        <v>0</v>
      </c>
      <c r="X117" s="557">
        <f>'Hourly Production'!V17*1</f>
        <v>0</v>
      </c>
      <c r="Y117" s="557">
        <f>'Hourly Production'!W17*1</f>
        <v>0</v>
      </c>
      <c r="Z117" s="557">
        <f>'Hourly Production'!X17*1</f>
        <v>0</v>
      </c>
      <c r="AA117" s="557">
        <f>'Hourly Production'!Y17*1</f>
        <v>0</v>
      </c>
      <c r="AB117" s="557">
        <f>SUM(AC117:AZ117)</f>
        <v>37715.544000000009</v>
      </c>
      <c r="AC117" s="557">
        <f t="shared" ref="AC117:AZ117" si="650">D117</f>
        <v>0</v>
      </c>
      <c r="AD117" s="557">
        <f t="shared" si="650"/>
        <v>0</v>
      </c>
      <c r="AE117" s="557">
        <f t="shared" si="650"/>
        <v>0</v>
      </c>
      <c r="AF117" s="557">
        <f t="shared" si="650"/>
        <v>0</v>
      </c>
      <c r="AG117" s="557">
        <f t="shared" si="650"/>
        <v>0</v>
      </c>
      <c r="AH117" s="557">
        <f t="shared" si="650"/>
        <v>0</v>
      </c>
      <c r="AI117" s="557">
        <f t="shared" si="650"/>
        <v>0</v>
      </c>
      <c r="AJ117" s="557">
        <f t="shared" si="650"/>
        <v>51.736000000000004</v>
      </c>
      <c r="AK117" s="557">
        <f t="shared" si="650"/>
        <v>879.51200000000017</v>
      </c>
      <c r="AL117" s="557">
        <f t="shared" si="650"/>
        <v>1953.0340000000001</v>
      </c>
      <c r="AM117" s="557">
        <f t="shared" si="650"/>
        <v>3414.5760000000005</v>
      </c>
      <c r="AN117" s="557">
        <f t="shared" si="650"/>
        <v>3537.4490000000001</v>
      </c>
      <c r="AO117" s="557">
        <f t="shared" si="650"/>
        <v>5121.8640000000005</v>
      </c>
      <c r="AP117" s="557">
        <f t="shared" si="650"/>
        <v>5354.6760000000004</v>
      </c>
      <c r="AQ117" s="557">
        <f t="shared" si="650"/>
        <v>5490.4830000000002</v>
      </c>
      <c r="AR117" s="557">
        <f t="shared" si="650"/>
        <v>5024.8590000000004</v>
      </c>
      <c r="AS117" s="557">
        <f t="shared" si="650"/>
        <v>4125.9459999999999</v>
      </c>
      <c r="AT117" s="557">
        <f t="shared" si="650"/>
        <v>2127.643</v>
      </c>
      <c r="AU117" s="557">
        <f t="shared" si="650"/>
        <v>633.76600000000008</v>
      </c>
      <c r="AV117" s="557">
        <f t="shared" si="650"/>
        <v>0</v>
      </c>
      <c r="AW117" s="557">
        <f t="shared" si="650"/>
        <v>0</v>
      </c>
      <c r="AX117" s="557">
        <f t="shared" si="650"/>
        <v>0</v>
      </c>
      <c r="AY117" s="557">
        <f t="shared" si="650"/>
        <v>0</v>
      </c>
      <c r="AZ117" s="557">
        <f t="shared" si="650"/>
        <v>0</v>
      </c>
      <c r="BA117" s="557">
        <f>SUM(BB117:BY117)</f>
        <v>37715.544000000009</v>
      </c>
      <c r="BB117" s="557">
        <f t="shared" ref="BB117:BY117" si="651">AC117</f>
        <v>0</v>
      </c>
      <c r="BC117" s="557">
        <f t="shared" si="651"/>
        <v>0</v>
      </c>
      <c r="BD117" s="557">
        <f t="shared" si="651"/>
        <v>0</v>
      </c>
      <c r="BE117" s="557">
        <f t="shared" si="651"/>
        <v>0</v>
      </c>
      <c r="BF117" s="557">
        <f t="shared" si="651"/>
        <v>0</v>
      </c>
      <c r="BG117" s="557">
        <f t="shared" si="651"/>
        <v>0</v>
      </c>
      <c r="BH117" s="557">
        <f t="shared" si="651"/>
        <v>0</v>
      </c>
      <c r="BI117" s="557">
        <f t="shared" si="651"/>
        <v>51.736000000000004</v>
      </c>
      <c r="BJ117" s="557">
        <f t="shared" si="651"/>
        <v>879.51200000000017</v>
      </c>
      <c r="BK117" s="557">
        <f t="shared" si="651"/>
        <v>1953.0340000000001</v>
      </c>
      <c r="BL117" s="557">
        <f t="shared" si="651"/>
        <v>3414.5760000000005</v>
      </c>
      <c r="BM117" s="557">
        <f t="shared" si="651"/>
        <v>3537.4490000000001</v>
      </c>
      <c r="BN117" s="557">
        <f t="shared" si="651"/>
        <v>5121.8640000000005</v>
      </c>
      <c r="BO117" s="557">
        <f t="shared" si="651"/>
        <v>5354.6760000000004</v>
      </c>
      <c r="BP117" s="557">
        <f t="shared" si="651"/>
        <v>5490.4830000000002</v>
      </c>
      <c r="BQ117" s="557">
        <f t="shared" si="651"/>
        <v>5024.8590000000004</v>
      </c>
      <c r="BR117" s="557">
        <f t="shared" si="651"/>
        <v>4125.9459999999999</v>
      </c>
      <c r="BS117" s="557">
        <f t="shared" si="651"/>
        <v>2127.643</v>
      </c>
      <c r="BT117" s="557">
        <f t="shared" si="651"/>
        <v>633.76600000000008</v>
      </c>
      <c r="BU117" s="557">
        <f t="shared" si="651"/>
        <v>0</v>
      </c>
      <c r="BV117" s="557">
        <f t="shared" si="651"/>
        <v>0</v>
      </c>
      <c r="BW117" s="557">
        <f t="shared" si="651"/>
        <v>0</v>
      </c>
      <c r="BX117" s="557">
        <f t="shared" si="651"/>
        <v>0</v>
      </c>
      <c r="BY117" s="557">
        <f t="shared" si="651"/>
        <v>0</v>
      </c>
      <c r="BZ117" s="557">
        <f>SUM(CA117:CX117)</f>
        <v>37715.544000000009</v>
      </c>
      <c r="CA117" s="557">
        <f t="shared" ref="CA117:CX117" si="652">BB117</f>
        <v>0</v>
      </c>
      <c r="CB117" s="557">
        <f t="shared" si="652"/>
        <v>0</v>
      </c>
      <c r="CC117" s="557">
        <f t="shared" si="652"/>
        <v>0</v>
      </c>
      <c r="CD117" s="557">
        <f t="shared" si="652"/>
        <v>0</v>
      </c>
      <c r="CE117" s="557">
        <f t="shared" si="652"/>
        <v>0</v>
      </c>
      <c r="CF117" s="557">
        <f t="shared" si="652"/>
        <v>0</v>
      </c>
      <c r="CG117" s="557">
        <f t="shared" si="652"/>
        <v>0</v>
      </c>
      <c r="CH117" s="557">
        <f t="shared" si="652"/>
        <v>51.736000000000004</v>
      </c>
      <c r="CI117" s="557">
        <f t="shared" si="652"/>
        <v>879.51200000000017</v>
      </c>
      <c r="CJ117" s="557">
        <f t="shared" si="652"/>
        <v>1953.0340000000001</v>
      </c>
      <c r="CK117" s="557">
        <f t="shared" si="652"/>
        <v>3414.5760000000005</v>
      </c>
      <c r="CL117" s="557">
        <f t="shared" si="652"/>
        <v>3537.4490000000001</v>
      </c>
      <c r="CM117" s="557">
        <f t="shared" si="652"/>
        <v>5121.8640000000005</v>
      </c>
      <c r="CN117" s="557">
        <f t="shared" si="652"/>
        <v>5354.6760000000004</v>
      </c>
      <c r="CO117" s="557">
        <f t="shared" si="652"/>
        <v>5490.4830000000002</v>
      </c>
      <c r="CP117" s="557">
        <f t="shared" si="652"/>
        <v>5024.8590000000004</v>
      </c>
      <c r="CQ117" s="557">
        <f t="shared" si="652"/>
        <v>4125.9459999999999</v>
      </c>
      <c r="CR117" s="557">
        <f t="shared" si="652"/>
        <v>2127.643</v>
      </c>
      <c r="CS117" s="557">
        <f t="shared" si="652"/>
        <v>633.76600000000008</v>
      </c>
      <c r="CT117" s="557">
        <f t="shared" si="652"/>
        <v>0</v>
      </c>
      <c r="CU117" s="557">
        <f t="shared" si="652"/>
        <v>0</v>
      </c>
      <c r="CV117" s="557">
        <f t="shared" si="652"/>
        <v>0</v>
      </c>
      <c r="CW117" s="557">
        <f t="shared" si="652"/>
        <v>0</v>
      </c>
      <c r="CX117" s="557">
        <f t="shared" si="652"/>
        <v>0</v>
      </c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</row>
    <row r="118" spans="1:112">
      <c r="A118" s="558" t="s">
        <v>1204</v>
      </c>
      <c r="B118" s="559">
        <f>4*AB118+4*BA118+19*C118+BZ118*4</f>
        <v>-39768.551922095983</v>
      </c>
      <c r="C118" s="559">
        <f>SUM(D118:AA118)</f>
        <v>-1282.8565136159996</v>
      </c>
      <c r="D118" s="559">
        <f>Inputs!$E$51*D117*-1</f>
        <v>0</v>
      </c>
      <c r="E118" s="559">
        <f>Inputs!$E$51*E117*-1</f>
        <v>0</v>
      </c>
      <c r="F118" s="559">
        <f>Inputs!$E$51*F117*-1</f>
        <v>0</v>
      </c>
      <c r="G118" s="559">
        <f>Inputs!$E$51*G117*-1</f>
        <v>0</v>
      </c>
      <c r="H118" s="559">
        <f>Inputs!$E$51*H117*-1</f>
        <v>0</v>
      </c>
      <c r="I118" s="559">
        <f>Inputs!$E$51*I117*-1</f>
        <v>0</v>
      </c>
      <c r="J118" s="559">
        <f>Inputs!$E$51*J117*-1</f>
        <v>0</v>
      </c>
      <c r="K118" s="559">
        <f>Inputs!$E$51*K117*-1</f>
        <v>-1.7597483039999995</v>
      </c>
      <c r="L118" s="559">
        <f>Inputs!$E$51*L117*-1</f>
        <v>-29.915721167999997</v>
      </c>
      <c r="M118" s="559">
        <f>Inputs!$E$51*M117*-1</f>
        <v>-66.430498475999983</v>
      </c>
      <c r="N118" s="559">
        <f>Inputs!$E$51*N117*-1</f>
        <v>-116.14338806399998</v>
      </c>
      <c r="O118" s="559">
        <f>Inputs!$E$51*O117*-1</f>
        <v>-120.32279028599996</v>
      </c>
      <c r="P118" s="559">
        <f>Inputs!$E$51*P117*-1</f>
        <v>-174.21508209599995</v>
      </c>
      <c r="Q118" s="559">
        <f>Inputs!$E$51*Q117*-1</f>
        <v>-182.13394946399995</v>
      </c>
      <c r="R118" s="559">
        <f>Inputs!$E$51*R117*-1</f>
        <v>-186.75328876199995</v>
      </c>
      <c r="S118" s="559">
        <f>Inputs!$E$51*S117*-1</f>
        <v>-170.91555402599997</v>
      </c>
      <c r="T118" s="559">
        <f>Inputs!$E$51*T117*-1</f>
        <v>-140.33992724399994</v>
      </c>
      <c r="U118" s="559">
        <f>Inputs!$E$51*U117*-1</f>
        <v>-72.369649001999974</v>
      </c>
      <c r="V118" s="559">
        <f>Inputs!$E$51*V117*-1</f>
        <v>-21.556916723999997</v>
      </c>
      <c r="W118" s="559">
        <f>Inputs!$E$51*W117*-1</f>
        <v>0</v>
      </c>
      <c r="X118" s="559">
        <f>Inputs!$E$51*X117*-1</f>
        <v>0</v>
      </c>
      <c r="Y118" s="559">
        <f>Inputs!$E$51*Y117*-1</f>
        <v>0</v>
      </c>
      <c r="Z118" s="559">
        <f>Inputs!$E$51*Z117*-1</f>
        <v>0</v>
      </c>
      <c r="AA118" s="559">
        <f>Inputs!$E$51*AA117*-1</f>
        <v>0</v>
      </c>
      <c r="AB118" s="559">
        <f>SUM(AC118:AZ118)</f>
        <v>-1282.8565136159996</v>
      </c>
      <c r="AC118" s="559">
        <f>Inputs!$E$51*AC117*-1</f>
        <v>0</v>
      </c>
      <c r="AD118" s="559">
        <f>Inputs!$E$51*AD117*-1</f>
        <v>0</v>
      </c>
      <c r="AE118" s="559">
        <f>Inputs!$E$51*AE117*-1</f>
        <v>0</v>
      </c>
      <c r="AF118" s="559">
        <f>Inputs!$E$51*AF117*-1</f>
        <v>0</v>
      </c>
      <c r="AG118" s="559">
        <f>Inputs!$E$51*AG117*-1</f>
        <v>0</v>
      </c>
      <c r="AH118" s="559">
        <f>Inputs!$E$51*AH117*-1</f>
        <v>0</v>
      </c>
      <c r="AI118" s="559">
        <f>Inputs!$E$51*AI117*-1</f>
        <v>0</v>
      </c>
      <c r="AJ118" s="559">
        <f>Inputs!$E$51*AJ117*-1</f>
        <v>-1.7597483039999995</v>
      </c>
      <c r="AK118" s="559">
        <f>Inputs!$E$51*AK117*-1</f>
        <v>-29.915721167999997</v>
      </c>
      <c r="AL118" s="559">
        <f>Inputs!$E$51*AL117*-1</f>
        <v>-66.430498475999983</v>
      </c>
      <c r="AM118" s="559">
        <f>Inputs!$E$51*AM117*-1</f>
        <v>-116.14338806399998</v>
      </c>
      <c r="AN118" s="559">
        <f>Inputs!$E$51*AN117*-1</f>
        <v>-120.32279028599996</v>
      </c>
      <c r="AO118" s="559">
        <f>Inputs!$E$51*AO117*-1</f>
        <v>-174.21508209599995</v>
      </c>
      <c r="AP118" s="559">
        <f>Inputs!$E$51*AP117*-1</f>
        <v>-182.13394946399995</v>
      </c>
      <c r="AQ118" s="559">
        <f>Inputs!$E$51*AQ117*-1</f>
        <v>-186.75328876199995</v>
      </c>
      <c r="AR118" s="559">
        <f>Inputs!$E$51*AR117*-1</f>
        <v>-170.91555402599997</v>
      </c>
      <c r="AS118" s="559">
        <f>Inputs!$E$51*AS117*-1</f>
        <v>-140.33992724399994</v>
      </c>
      <c r="AT118" s="559">
        <f>Inputs!$E$51*AT117*-1</f>
        <v>-72.369649001999974</v>
      </c>
      <c r="AU118" s="559">
        <f>Inputs!$E$51*AU117*-1</f>
        <v>-21.556916723999997</v>
      </c>
      <c r="AV118" s="559">
        <f>Inputs!$E$51*AV117*-1</f>
        <v>0</v>
      </c>
      <c r="AW118" s="559">
        <f>Inputs!$E$51*AW117*-1</f>
        <v>0</v>
      </c>
      <c r="AX118" s="559">
        <f>Inputs!$E$51*AX117*-1</f>
        <v>0</v>
      </c>
      <c r="AY118" s="559">
        <f>Inputs!$E$51*AY117*-1</f>
        <v>0</v>
      </c>
      <c r="AZ118" s="559">
        <f>Inputs!$E$51*AZ117*-1</f>
        <v>0</v>
      </c>
      <c r="BA118" s="559">
        <f t="shared" ref="BA118:BA119" si="653">SUM(BB118:BY118)</f>
        <v>-1282.8565136159996</v>
      </c>
      <c r="BB118" s="559">
        <f>Inputs!$E$51*BB117*-1</f>
        <v>0</v>
      </c>
      <c r="BC118" s="559">
        <f>Inputs!$E$51*BC117*-1</f>
        <v>0</v>
      </c>
      <c r="BD118" s="559">
        <f>Inputs!$E$51*BD117*-1</f>
        <v>0</v>
      </c>
      <c r="BE118" s="559">
        <f>Inputs!$E$51*BE117*-1</f>
        <v>0</v>
      </c>
      <c r="BF118" s="559">
        <f>Inputs!$E$51*BF117*-1</f>
        <v>0</v>
      </c>
      <c r="BG118" s="559">
        <f>Inputs!$E$51*BG117*-1</f>
        <v>0</v>
      </c>
      <c r="BH118" s="559">
        <f>Inputs!$E$51*BH117*-1</f>
        <v>0</v>
      </c>
      <c r="BI118" s="559">
        <f>Inputs!$E$51*BI117*-1</f>
        <v>-1.7597483039999995</v>
      </c>
      <c r="BJ118" s="559">
        <f>Inputs!$E$51*BJ117*-1</f>
        <v>-29.915721167999997</v>
      </c>
      <c r="BK118" s="559">
        <f>Inputs!$E$51*BK117*-1</f>
        <v>-66.430498475999983</v>
      </c>
      <c r="BL118" s="559">
        <f>Inputs!$E$51*BL117*-1</f>
        <v>-116.14338806399998</v>
      </c>
      <c r="BM118" s="559">
        <f>Inputs!$E$51*BM117*-1</f>
        <v>-120.32279028599996</v>
      </c>
      <c r="BN118" s="559">
        <f>Inputs!$E$51*BN117*-1</f>
        <v>-174.21508209599995</v>
      </c>
      <c r="BO118" s="559">
        <f>Inputs!$E$51*BO117*-1</f>
        <v>-182.13394946399995</v>
      </c>
      <c r="BP118" s="559">
        <f>Inputs!$E$51*BP117*-1</f>
        <v>-186.75328876199995</v>
      </c>
      <c r="BQ118" s="559">
        <f>Inputs!$E$51*BQ117*-1</f>
        <v>-170.91555402599997</v>
      </c>
      <c r="BR118" s="559">
        <f>Inputs!$E$51*BR117*-1</f>
        <v>-140.33992724399994</v>
      </c>
      <c r="BS118" s="559">
        <f>Inputs!$E$51*BS117*-1</f>
        <v>-72.369649001999974</v>
      </c>
      <c r="BT118" s="559">
        <f>Inputs!$E$51*BT117*-1</f>
        <v>-21.556916723999997</v>
      </c>
      <c r="BU118" s="559">
        <f>Inputs!$E$51*BU117*-1</f>
        <v>0</v>
      </c>
      <c r="BV118" s="559">
        <f>Inputs!$E$51*BV117*-1</f>
        <v>0</v>
      </c>
      <c r="BW118" s="559">
        <f>Inputs!$E$51*BW117*-1</f>
        <v>0</v>
      </c>
      <c r="BX118" s="559">
        <f>Inputs!$E$51*BX117*-1</f>
        <v>0</v>
      </c>
      <c r="BY118" s="559">
        <f>Inputs!$E$51*BY117*-1</f>
        <v>0</v>
      </c>
      <c r="BZ118" s="559">
        <f t="shared" ref="BZ118:BZ119" si="654">SUM(CA118:CX118)</f>
        <v>-1282.8565136159996</v>
      </c>
      <c r="CA118" s="559">
        <f>Inputs!$E$51*CA117*-1</f>
        <v>0</v>
      </c>
      <c r="CB118" s="559">
        <f>Inputs!$E$51*CB117*-1</f>
        <v>0</v>
      </c>
      <c r="CC118" s="559">
        <f>Inputs!$E$51*CC117*-1</f>
        <v>0</v>
      </c>
      <c r="CD118" s="559">
        <f>Inputs!$E$51*CD117*-1</f>
        <v>0</v>
      </c>
      <c r="CE118" s="559">
        <f>Inputs!$E$51*CE117*-1</f>
        <v>0</v>
      </c>
      <c r="CF118" s="559">
        <f>Inputs!$E$51*CF117*-1</f>
        <v>0</v>
      </c>
      <c r="CG118" s="559">
        <f>Inputs!$E$51*CG117*-1</f>
        <v>0</v>
      </c>
      <c r="CH118" s="559">
        <f>Inputs!$E$51*CH117*-1</f>
        <v>-1.7597483039999995</v>
      </c>
      <c r="CI118" s="559">
        <f>Inputs!$E$51*CI117*-1</f>
        <v>-29.915721167999997</v>
      </c>
      <c r="CJ118" s="559">
        <f>Inputs!$E$51*CJ117*-1</f>
        <v>-66.430498475999983</v>
      </c>
      <c r="CK118" s="559">
        <f>Inputs!$E$51*CK117*-1</f>
        <v>-116.14338806399998</v>
      </c>
      <c r="CL118" s="559">
        <f>Inputs!$E$51*CL117*-1</f>
        <v>-120.32279028599996</v>
      </c>
      <c r="CM118" s="559">
        <f>Inputs!$E$51*CM117*-1</f>
        <v>-174.21508209599995</v>
      </c>
      <c r="CN118" s="559">
        <f>Inputs!$E$51*CN117*-1</f>
        <v>-182.13394946399995</v>
      </c>
      <c r="CO118" s="559">
        <f>Inputs!$E$51*CO117*-1</f>
        <v>-186.75328876199995</v>
      </c>
      <c r="CP118" s="559">
        <f>Inputs!$E$51*CP117*-1</f>
        <v>-170.91555402599997</v>
      </c>
      <c r="CQ118" s="559">
        <f>Inputs!$E$51*CQ117*-1</f>
        <v>-140.33992724399994</v>
      </c>
      <c r="CR118" s="559">
        <f>Inputs!$E$51*CR117*-1</f>
        <v>-72.369649001999974</v>
      </c>
      <c r="CS118" s="559">
        <f>Inputs!$E$51*CS117*-1</f>
        <v>-21.556916723999997</v>
      </c>
      <c r="CT118" s="559">
        <f>Inputs!$E$51*CT117*-1</f>
        <v>0</v>
      </c>
      <c r="CU118" s="559">
        <f>Inputs!$E$51*CU117*-1</f>
        <v>0</v>
      </c>
      <c r="CV118" s="559">
        <f>Inputs!$E$51*CV117*-1</f>
        <v>0</v>
      </c>
      <c r="CW118" s="559">
        <f>Inputs!$E$51*CW117*-1</f>
        <v>0</v>
      </c>
      <c r="CX118" s="559">
        <f>Inputs!$E$51*CX117*-1</f>
        <v>0</v>
      </c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</row>
    <row r="119" spans="1:112">
      <c r="A119" s="556" t="s">
        <v>1157</v>
      </c>
      <c r="B119" s="560">
        <f>4*AB119+4*BA119+19*C119+BZ119*4</f>
        <v>1129413.3120779041</v>
      </c>
      <c r="C119" s="560">
        <f>SUM(D119:AA119)</f>
        <v>36432.687486384006</v>
      </c>
      <c r="D119" s="560">
        <f>D117+D118</f>
        <v>0</v>
      </c>
      <c r="E119" s="560">
        <f t="shared" ref="E119" si="655">E117+E118</f>
        <v>0</v>
      </c>
      <c r="F119" s="560">
        <f t="shared" ref="F119" si="656">F117+F118</f>
        <v>0</v>
      </c>
      <c r="G119" s="560">
        <f t="shared" ref="G119" si="657">G117+G118</f>
        <v>0</v>
      </c>
      <c r="H119" s="560">
        <f t="shared" ref="H119" si="658">H117+H118</f>
        <v>0</v>
      </c>
      <c r="I119" s="560">
        <f t="shared" ref="I119" si="659">I117+I118</f>
        <v>0</v>
      </c>
      <c r="J119" s="560">
        <f t="shared" ref="J119" si="660">J117+J118</f>
        <v>0</v>
      </c>
      <c r="K119" s="560">
        <f t="shared" ref="K119" si="661">K117+K118</f>
        <v>49.976251696000006</v>
      </c>
      <c r="L119" s="560">
        <f t="shared" ref="L119" si="662">L117+L118</f>
        <v>849.59627883200017</v>
      </c>
      <c r="M119" s="560">
        <f t="shared" ref="M119" si="663">M117+M118</f>
        <v>1886.6035015240002</v>
      </c>
      <c r="N119" s="560">
        <f t="shared" ref="N119" si="664">N117+N118</f>
        <v>3298.4326119360003</v>
      </c>
      <c r="O119" s="560">
        <f t="shared" ref="O119" si="665">O117+O118</f>
        <v>3417.1262097140002</v>
      </c>
      <c r="P119" s="560">
        <f t="shared" ref="P119" si="666">P117+P118</f>
        <v>4947.6489179040009</v>
      </c>
      <c r="Q119" s="560">
        <f t="shared" ref="Q119" si="667">Q117+Q118</f>
        <v>5172.5420505360007</v>
      </c>
      <c r="R119" s="560">
        <f t="shared" ref="R119" si="668">R117+R118</f>
        <v>5303.7297112380002</v>
      </c>
      <c r="S119" s="560">
        <f t="shared" ref="S119" si="669">S117+S118</f>
        <v>4853.9434459740005</v>
      </c>
      <c r="T119" s="560">
        <f t="shared" ref="T119" si="670">T117+T118</f>
        <v>3985.6060727559998</v>
      </c>
      <c r="U119" s="560">
        <f t="shared" ref="U119" si="671">U117+U118</f>
        <v>2055.2733509979998</v>
      </c>
      <c r="V119" s="560">
        <f t="shared" ref="V119" si="672">V117+V118</f>
        <v>612.20908327600011</v>
      </c>
      <c r="W119" s="560">
        <f t="shared" ref="W119" si="673">W117+W118</f>
        <v>0</v>
      </c>
      <c r="X119" s="560">
        <f t="shared" ref="X119" si="674">X117+X118</f>
        <v>0</v>
      </c>
      <c r="Y119" s="560">
        <f t="shared" ref="Y119" si="675">Y117+Y118</f>
        <v>0</v>
      </c>
      <c r="Z119" s="560">
        <f t="shared" ref="Z119" si="676">Z117+Z118</f>
        <v>0</v>
      </c>
      <c r="AA119" s="560">
        <f t="shared" ref="AA119" si="677">AA117+AA118</f>
        <v>0</v>
      </c>
      <c r="AB119" s="560">
        <f>SUM(AC119:AZ119)</f>
        <v>36432.687486384006</v>
      </c>
      <c r="AC119" s="560">
        <f>AC117+AC118</f>
        <v>0</v>
      </c>
      <c r="AD119" s="560">
        <f t="shared" ref="AD119" si="678">AD117+AD118</f>
        <v>0</v>
      </c>
      <c r="AE119" s="560">
        <f t="shared" ref="AE119" si="679">AE117+AE118</f>
        <v>0</v>
      </c>
      <c r="AF119" s="560">
        <f t="shared" ref="AF119" si="680">AF117+AF118</f>
        <v>0</v>
      </c>
      <c r="AG119" s="560">
        <f t="shared" ref="AG119" si="681">AG117+AG118</f>
        <v>0</v>
      </c>
      <c r="AH119" s="560">
        <f t="shared" ref="AH119" si="682">AH117+AH118</f>
        <v>0</v>
      </c>
      <c r="AI119" s="560">
        <f t="shared" ref="AI119" si="683">AI117+AI118</f>
        <v>0</v>
      </c>
      <c r="AJ119" s="560">
        <f t="shared" ref="AJ119" si="684">AJ117+AJ118</f>
        <v>49.976251696000006</v>
      </c>
      <c r="AK119" s="560">
        <f t="shared" ref="AK119" si="685">AK117+AK118</f>
        <v>849.59627883200017</v>
      </c>
      <c r="AL119" s="560">
        <f t="shared" ref="AL119" si="686">AL117+AL118</f>
        <v>1886.6035015240002</v>
      </c>
      <c r="AM119" s="560">
        <f t="shared" ref="AM119" si="687">AM117+AM118</f>
        <v>3298.4326119360003</v>
      </c>
      <c r="AN119" s="560">
        <f t="shared" ref="AN119" si="688">AN117+AN118</f>
        <v>3417.1262097140002</v>
      </c>
      <c r="AO119" s="560">
        <f t="shared" ref="AO119" si="689">AO117+AO118</f>
        <v>4947.6489179040009</v>
      </c>
      <c r="AP119" s="560">
        <f t="shared" ref="AP119" si="690">AP117+AP118</f>
        <v>5172.5420505360007</v>
      </c>
      <c r="AQ119" s="560">
        <f t="shared" ref="AQ119" si="691">AQ117+AQ118</f>
        <v>5303.7297112380002</v>
      </c>
      <c r="AR119" s="560">
        <f t="shared" ref="AR119" si="692">AR117+AR118</f>
        <v>4853.9434459740005</v>
      </c>
      <c r="AS119" s="560">
        <f t="shared" ref="AS119" si="693">AS117+AS118</f>
        <v>3985.6060727559998</v>
      </c>
      <c r="AT119" s="560">
        <f t="shared" ref="AT119" si="694">AT117+AT118</f>
        <v>2055.2733509979998</v>
      </c>
      <c r="AU119" s="560">
        <f t="shared" ref="AU119" si="695">AU117+AU118</f>
        <v>612.20908327600011</v>
      </c>
      <c r="AV119" s="560">
        <f t="shared" ref="AV119" si="696">AV117+AV118</f>
        <v>0</v>
      </c>
      <c r="AW119" s="560">
        <f t="shared" ref="AW119" si="697">AW117+AW118</f>
        <v>0</v>
      </c>
      <c r="AX119" s="560">
        <f t="shared" ref="AX119" si="698">AX117+AX118</f>
        <v>0</v>
      </c>
      <c r="AY119" s="560">
        <f t="shared" ref="AY119" si="699">AY117+AY118</f>
        <v>0</v>
      </c>
      <c r="AZ119" s="560">
        <f t="shared" ref="AZ119" si="700">AZ117+AZ118</f>
        <v>0</v>
      </c>
      <c r="BA119" s="560">
        <f t="shared" si="653"/>
        <v>36432.687486384006</v>
      </c>
      <c r="BB119" s="560">
        <f>BB117+BB118</f>
        <v>0</v>
      </c>
      <c r="BC119" s="560">
        <f t="shared" ref="BC119" si="701">BC117+BC118</f>
        <v>0</v>
      </c>
      <c r="BD119" s="560">
        <f t="shared" ref="BD119" si="702">BD117+BD118</f>
        <v>0</v>
      </c>
      <c r="BE119" s="560">
        <f t="shared" ref="BE119" si="703">BE117+BE118</f>
        <v>0</v>
      </c>
      <c r="BF119" s="560">
        <f t="shared" ref="BF119" si="704">BF117+BF118</f>
        <v>0</v>
      </c>
      <c r="BG119" s="560">
        <f t="shared" ref="BG119" si="705">BG117+BG118</f>
        <v>0</v>
      </c>
      <c r="BH119" s="560">
        <f t="shared" ref="BH119" si="706">BH117+BH118</f>
        <v>0</v>
      </c>
      <c r="BI119" s="560">
        <f t="shared" ref="BI119" si="707">BI117+BI118</f>
        <v>49.976251696000006</v>
      </c>
      <c r="BJ119" s="560">
        <f t="shared" ref="BJ119" si="708">BJ117+BJ118</f>
        <v>849.59627883200017</v>
      </c>
      <c r="BK119" s="560">
        <f t="shared" ref="BK119" si="709">BK117+BK118</f>
        <v>1886.6035015240002</v>
      </c>
      <c r="BL119" s="560">
        <f t="shared" ref="BL119" si="710">BL117+BL118</f>
        <v>3298.4326119360003</v>
      </c>
      <c r="BM119" s="560">
        <f t="shared" ref="BM119" si="711">BM117+BM118</f>
        <v>3417.1262097140002</v>
      </c>
      <c r="BN119" s="560">
        <f t="shared" ref="BN119" si="712">BN117+BN118</f>
        <v>4947.6489179040009</v>
      </c>
      <c r="BO119" s="560">
        <f t="shared" ref="BO119" si="713">BO117+BO118</f>
        <v>5172.5420505360007</v>
      </c>
      <c r="BP119" s="560">
        <f t="shared" ref="BP119" si="714">BP117+BP118</f>
        <v>5303.7297112380002</v>
      </c>
      <c r="BQ119" s="560">
        <f t="shared" ref="BQ119" si="715">BQ117+BQ118</f>
        <v>4853.9434459740005</v>
      </c>
      <c r="BR119" s="560">
        <f t="shared" ref="BR119" si="716">BR117+BR118</f>
        <v>3985.6060727559998</v>
      </c>
      <c r="BS119" s="560">
        <f t="shared" ref="BS119" si="717">BS117+BS118</f>
        <v>2055.2733509979998</v>
      </c>
      <c r="BT119" s="560">
        <f t="shared" ref="BT119" si="718">BT117+BT118</f>
        <v>612.20908327600011</v>
      </c>
      <c r="BU119" s="560">
        <f t="shared" ref="BU119" si="719">BU117+BU118</f>
        <v>0</v>
      </c>
      <c r="BV119" s="560">
        <f t="shared" ref="BV119" si="720">BV117+BV118</f>
        <v>0</v>
      </c>
      <c r="BW119" s="560">
        <f t="shared" ref="BW119" si="721">BW117+BW118</f>
        <v>0</v>
      </c>
      <c r="BX119" s="560">
        <f t="shared" ref="BX119" si="722">BX117+BX118</f>
        <v>0</v>
      </c>
      <c r="BY119" s="560">
        <f t="shared" ref="BY119" si="723">BY117+BY118</f>
        <v>0</v>
      </c>
      <c r="BZ119" s="560">
        <f t="shared" si="654"/>
        <v>36432.687486384006</v>
      </c>
      <c r="CA119" s="560">
        <f>CA117+CA118</f>
        <v>0</v>
      </c>
      <c r="CB119" s="560">
        <f t="shared" ref="CB119" si="724">CB117+CB118</f>
        <v>0</v>
      </c>
      <c r="CC119" s="560">
        <f t="shared" ref="CC119" si="725">CC117+CC118</f>
        <v>0</v>
      </c>
      <c r="CD119" s="560">
        <f t="shared" ref="CD119" si="726">CD117+CD118</f>
        <v>0</v>
      </c>
      <c r="CE119" s="560">
        <f t="shared" ref="CE119" si="727">CE117+CE118</f>
        <v>0</v>
      </c>
      <c r="CF119" s="560">
        <f t="shared" ref="CF119" si="728">CF117+CF118</f>
        <v>0</v>
      </c>
      <c r="CG119" s="560">
        <f t="shared" ref="CG119" si="729">CG117+CG118</f>
        <v>0</v>
      </c>
      <c r="CH119" s="560">
        <f t="shared" ref="CH119" si="730">CH117+CH118</f>
        <v>49.976251696000006</v>
      </c>
      <c r="CI119" s="560">
        <f t="shared" ref="CI119" si="731">CI117+CI118</f>
        <v>849.59627883200017</v>
      </c>
      <c r="CJ119" s="560">
        <f t="shared" ref="CJ119" si="732">CJ117+CJ118</f>
        <v>1886.6035015240002</v>
      </c>
      <c r="CK119" s="560">
        <f t="shared" ref="CK119" si="733">CK117+CK118</f>
        <v>3298.4326119360003</v>
      </c>
      <c r="CL119" s="560">
        <f t="shared" ref="CL119" si="734">CL117+CL118</f>
        <v>3417.1262097140002</v>
      </c>
      <c r="CM119" s="560">
        <f t="shared" ref="CM119" si="735">CM117+CM118</f>
        <v>4947.6489179040009</v>
      </c>
      <c r="CN119" s="560">
        <f t="shared" ref="CN119" si="736">CN117+CN118</f>
        <v>5172.5420505360007</v>
      </c>
      <c r="CO119" s="560">
        <f t="shared" ref="CO119" si="737">CO117+CO118</f>
        <v>5303.7297112380002</v>
      </c>
      <c r="CP119" s="560">
        <f t="shared" ref="CP119" si="738">CP117+CP118</f>
        <v>4853.9434459740005</v>
      </c>
      <c r="CQ119" s="560">
        <f t="shared" ref="CQ119" si="739">CQ117+CQ118</f>
        <v>3985.6060727559998</v>
      </c>
      <c r="CR119" s="560">
        <f t="shared" ref="CR119" si="740">CR117+CR118</f>
        <v>2055.2733509979998</v>
      </c>
      <c r="CS119" s="560">
        <f t="shared" ref="CS119" si="741">CS117+CS118</f>
        <v>612.20908327600011</v>
      </c>
      <c r="CT119" s="560">
        <f t="shared" ref="CT119" si="742">CT117+CT118</f>
        <v>0</v>
      </c>
      <c r="CU119" s="560">
        <f t="shared" ref="CU119" si="743">CU117+CU118</f>
        <v>0</v>
      </c>
      <c r="CV119" s="560">
        <f t="shared" ref="CV119" si="744">CV117+CV118</f>
        <v>0</v>
      </c>
      <c r="CW119" s="560">
        <f t="shared" ref="CW119" si="745">CW117+CW118</f>
        <v>0</v>
      </c>
      <c r="CX119" s="560">
        <f t="shared" ref="CX119" si="746">CX117+CX118</f>
        <v>0</v>
      </c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</row>
    <row r="120" spans="1:112">
      <c r="A120" s="558" t="s">
        <v>1205</v>
      </c>
      <c r="B120" s="559">
        <f>4*AB120+4*BA120+19*C120+BZ120*4</f>
        <v>-38718.263802575995</v>
      </c>
      <c r="C120" s="665">
        <f>SUM(D120:AA120)</f>
        <v>-1248.976251696</v>
      </c>
      <c r="D120" s="559">
        <f>IF(D119&gt;Inputs!$E$81,Inputs!$E$81,D119)*-1</f>
        <v>0</v>
      </c>
      <c r="E120" s="559">
        <f>IF(E119&gt;Inputs!$E$81,Inputs!$E$81,E119)*-1</f>
        <v>0</v>
      </c>
      <c r="F120" s="559">
        <f>IF(F119&gt;Inputs!$E$81,Inputs!$E$81,F119)*-1</f>
        <v>0</v>
      </c>
      <c r="G120" s="559">
        <f>IF(G119&gt;Inputs!$E$81,Inputs!$E$81,G119)*-1</f>
        <v>0</v>
      </c>
      <c r="H120" s="559">
        <f>IF(H119&gt;Inputs!$E$81,Inputs!$E$81,H119)*-1</f>
        <v>0</v>
      </c>
      <c r="I120" s="559">
        <f>IF(I119&gt;Inputs!$E$81,Inputs!$E$81,I119)*-1</f>
        <v>0</v>
      </c>
      <c r="J120" s="559">
        <f>IF(J119&gt;Inputs!$E$81,Inputs!$E$81,J119)*-1</f>
        <v>0</v>
      </c>
      <c r="K120" s="559">
        <f>IF(K119&gt;Inputs!$E$81,Inputs!$E$81,K119)*-1</f>
        <v>-49.976251696000006</v>
      </c>
      <c r="L120" s="559">
        <f>IF(L119&gt;Inputs!$E$81,Inputs!$E$81,L119)*-1</f>
        <v>-109</v>
      </c>
      <c r="M120" s="559">
        <f>IF(M119&gt;Inputs!$E$81,Inputs!$E$81,M119)*-1</f>
        <v>-109</v>
      </c>
      <c r="N120" s="559">
        <f>IF(N119&gt;Inputs!$E$81,Inputs!$E$81,N119)*-1</f>
        <v>-109</v>
      </c>
      <c r="O120" s="559">
        <f>IF(O119&gt;Inputs!$E$81,Inputs!$E$81,O119)*-1</f>
        <v>-109</v>
      </c>
      <c r="P120" s="559">
        <f>IF(P119&gt;Inputs!$E$81,Inputs!$E$81,P119)*-1</f>
        <v>-109</v>
      </c>
      <c r="Q120" s="559">
        <f>IF(Q119&gt;Inputs!$E$81,Inputs!$E$81,Q119)*-1</f>
        <v>-109</v>
      </c>
      <c r="R120" s="559">
        <f>IF(R119&gt;Inputs!$E$81,Inputs!$E$81,R119)*-1</f>
        <v>-109</v>
      </c>
      <c r="S120" s="559">
        <f>IF(S119&gt;Inputs!$E$81,Inputs!$E$81,S119)*-1</f>
        <v>-109</v>
      </c>
      <c r="T120" s="559">
        <f>IF(T119&gt;Inputs!$E$81,Inputs!$E$81,T119)*-1</f>
        <v>-109</v>
      </c>
      <c r="U120" s="559">
        <f>IF(U119&gt;Inputs!$E$81,Inputs!$E$81,U119)*-1</f>
        <v>-109</v>
      </c>
      <c r="V120" s="559">
        <f>IF(V119&gt;Inputs!$E$81,Inputs!$E$81,V119)*-1</f>
        <v>-109</v>
      </c>
      <c r="W120" s="559">
        <f>IF(W119&gt;Inputs!$E$81,Inputs!$E$81,W119)*-1</f>
        <v>0</v>
      </c>
      <c r="X120" s="559">
        <f>IF(X119&gt;Inputs!$E$81,Inputs!$E$81,X119)*-1</f>
        <v>0</v>
      </c>
      <c r="Y120" s="559">
        <f>IF(Y119&gt;Inputs!$E$81,Inputs!$E$81,Y119)*-1</f>
        <v>0</v>
      </c>
      <c r="Z120" s="559">
        <f>IF(Z119&gt;Inputs!$E$81,Inputs!$E$81,Z119)*-1</f>
        <v>0</v>
      </c>
      <c r="AA120" s="559">
        <f>IF(AA119&gt;Inputs!$E$81,Inputs!$E$81,AA119)*-1</f>
        <v>0</v>
      </c>
      <c r="AB120" s="665">
        <f>SUM(AC120:AZ120)</f>
        <v>-1248.976251696</v>
      </c>
      <c r="AC120" s="559">
        <f>IF(AC119&gt;Inputs!$E$81,Inputs!$E$81,AC119)*-1</f>
        <v>0</v>
      </c>
      <c r="AD120" s="559">
        <f>IF(AD119&gt;Inputs!$E$81,Inputs!$E$81,AD119)*-1</f>
        <v>0</v>
      </c>
      <c r="AE120" s="559">
        <f>IF(AE119&gt;Inputs!$E$81,Inputs!$E$81,AE119)*-1</f>
        <v>0</v>
      </c>
      <c r="AF120" s="559">
        <f>IF(AF119&gt;Inputs!$E$81,Inputs!$E$81,AF119)*-1</f>
        <v>0</v>
      </c>
      <c r="AG120" s="559">
        <f>IF(AG119&gt;Inputs!$E$81,Inputs!$E$81,AG119)*-1</f>
        <v>0</v>
      </c>
      <c r="AH120" s="559">
        <f>IF(AH119&gt;Inputs!$E$81,Inputs!$E$81,AH119)*-1</f>
        <v>0</v>
      </c>
      <c r="AI120" s="559">
        <f>IF(AI119&gt;Inputs!$E$81,Inputs!$E$81,AI119)*-1</f>
        <v>0</v>
      </c>
      <c r="AJ120" s="559">
        <f>IF(AJ119&gt;Inputs!$E$81,Inputs!$E$81,AJ119)*-1</f>
        <v>-49.976251696000006</v>
      </c>
      <c r="AK120" s="559">
        <f>IF(AK119&gt;Inputs!$E$81,Inputs!$E$81,AK119)*-1</f>
        <v>-109</v>
      </c>
      <c r="AL120" s="559">
        <f>IF(AL119&gt;Inputs!$E$81,Inputs!$E$81,AL119)*-1</f>
        <v>-109</v>
      </c>
      <c r="AM120" s="559">
        <f>IF(AM119&gt;Inputs!$E$81,Inputs!$E$81,AM119)*-1</f>
        <v>-109</v>
      </c>
      <c r="AN120" s="559">
        <f>IF(AN119&gt;Inputs!$E$81,Inputs!$E$81,AN119)*-1</f>
        <v>-109</v>
      </c>
      <c r="AO120" s="559">
        <f>IF(AO119&gt;Inputs!$E$81,Inputs!$E$81,AO119)*-1</f>
        <v>-109</v>
      </c>
      <c r="AP120" s="559">
        <f>IF(AP119&gt;Inputs!$E$81,Inputs!$E$81,AP119)*-1</f>
        <v>-109</v>
      </c>
      <c r="AQ120" s="559">
        <f>IF(AQ119&gt;Inputs!$E$81,Inputs!$E$81,AQ119)*-1</f>
        <v>-109</v>
      </c>
      <c r="AR120" s="559">
        <f>IF(AR119&gt;Inputs!$E$81,Inputs!$E$81,AR119)*-1</f>
        <v>-109</v>
      </c>
      <c r="AS120" s="559">
        <f>IF(AS119&gt;Inputs!$E$81,Inputs!$E$81,AS119)*-1</f>
        <v>-109</v>
      </c>
      <c r="AT120" s="559">
        <f>IF(AT119&gt;Inputs!$E$81,Inputs!$E$81,AT119)*-1</f>
        <v>-109</v>
      </c>
      <c r="AU120" s="559">
        <f>IF(AU119&gt;Inputs!$E$81,Inputs!$E$81,AU119)*-1</f>
        <v>-109</v>
      </c>
      <c r="AV120" s="559">
        <f>IF(AV119&gt;Inputs!$E$81,Inputs!$E$81,AV119)*-1</f>
        <v>0</v>
      </c>
      <c r="AW120" s="559">
        <f>IF(AW119&gt;Inputs!$E$81,Inputs!$E$81,AW119)*-1</f>
        <v>0</v>
      </c>
      <c r="AX120" s="559">
        <f>IF(AX119&gt;Inputs!$E$81,Inputs!$E$81,AX119)*-1</f>
        <v>0</v>
      </c>
      <c r="AY120" s="559">
        <f>IF(AY119&gt;Inputs!$E$81,Inputs!$E$81,AY119)*-1</f>
        <v>0</v>
      </c>
      <c r="AZ120" s="559">
        <f>IF(AZ119&gt;Inputs!$E$81,Inputs!$E$81,AZ119)*-1</f>
        <v>0</v>
      </c>
      <c r="BA120" s="665">
        <f>SUM(BB120:BY120)</f>
        <v>-1248.976251696</v>
      </c>
      <c r="BB120" s="559">
        <f>IF(BB119&gt;Inputs!$E$81,Inputs!$E$81,BB119)*-1</f>
        <v>0</v>
      </c>
      <c r="BC120" s="559">
        <f>IF(BC119&gt;Inputs!$E$81,Inputs!$E$81,BC119)*-1</f>
        <v>0</v>
      </c>
      <c r="BD120" s="559">
        <f>IF(BD119&gt;Inputs!$E$81,Inputs!$E$81,BD119)*-1</f>
        <v>0</v>
      </c>
      <c r="BE120" s="559">
        <f>IF(BE119&gt;Inputs!$E$81,Inputs!$E$81,BE119)*-1</f>
        <v>0</v>
      </c>
      <c r="BF120" s="559">
        <f>IF(BF119&gt;Inputs!$E$81,Inputs!$E$81,BF119)*-1</f>
        <v>0</v>
      </c>
      <c r="BG120" s="559">
        <f>IF(BG119&gt;Inputs!$E$81,Inputs!$E$81,BG119)*-1</f>
        <v>0</v>
      </c>
      <c r="BH120" s="559">
        <f>IF(BH119&gt;Inputs!$E$81,Inputs!$E$81,BH119)*-1</f>
        <v>0</v>
      </c>
      <c r="BI120" s="559">
        <f>IF(BI119&gt;Inputs!$E$81,Inputs!$E$81,BI119)*-1</f>
        <v>-49.976251696000006</v>
      </c>
      <c r="BJ120" s="559">
        <f>IF(BJ119&gt;Inputs!$E$81,Inputs!$E$81,BJ119)*-1</f>
        <v>-109</v>
      </c>
      <c r="BK120" s="559">
        <f>IF(BK119&gt;Inputs!$E$81,Inputs!$E$81,BK119)*-1</f>
        <v>-109</v>
      </c>
      <c r="BL120" s="559">
        <f>IF(BL119&gt;Inputs!$E$81,Inputs!$E$81,BL119)*-1</f>
        <v>-109</v>
      </c>
      <c r="BM120" s="559">
        <f>IF(BM119&gt;Inputs!$E$81,Inputs!$E$81,BM119)*-1</f>
        <v>-109</v>
      </c>
      <c r="BN120" s="559">
        <f>IF(BN119&gt;Inputs!$E$81,Inputs!$E$81,BN119)*-1</f>
        <v>-109</v>
      </c>
      <c r="BO120" s="559">
        <f>IF(BO119&gt;Inputs!$E$81,Inputs!$E$81,BO119)*-1</f>
        <v>-109</v>
      </c>
      <c r="BP120" s="559">
        <f>IF(BP119&gt;Inputs!$E$81,Inputs!$E$81,BP119)*-1</f>
        <v>-109</v>
      </c>
      <c r="BQ120" s="559">
        <f>IF(BQ119&gt;Inputs!$E$81,Inputs!$E$81,BQ119)*-1</f>
        <v>-109</v>
      </c>
      <c r="BR120" s="559">
        <f>IF(BR119&gt;Inputs!$E$81,Inputs!$E$81,BR119)*-1</f>
        <v>-109</v>
      </c>
      <c r="BS120" s="559">
        <f>IF(BS119&gt;Inputs!$E$81,Inputs!$E$81,BS119)*-1</f>
        <v>-109</v>
      </c>
      <c r="BT120" s="559">
        <f>IF(BT119&gt;Inputs!$E$81,Inputs!$E$81,BT119)*-1</f>
        <v>-109</v>
      </c>
      <c r="BU120" s="559">
        <f>IF(BU119&gt;Inputs!$E$81,Inputs!$E$81,BU119)*-1</f>
        <v>0</v>
      </c>
      <c r="BV120" s="559">
        <f>IF(BV119&gt;Inputs!$E$81,Inputs!$E$81,BV119)*-1</f>
        <v>0</v>
      </c>
      <c r="BW120" s="559">
        <f>IF(BW119&gt;Inputs!$E$81,Inputs!$E$81,BW119)*-1</f>
        <v>0</v>
      </c>
      <c r="BX120" s="559">
        <f>IF(BX119&gt;Inputs!$E$81,Inputs!$E$81,BX119)*-1</f>
        <v>0</v>
      </c>
      <c r="BY120" s="559">
        <f>IF(BY119&gt;Inputs!$E$81,Inputs!$E$81,BY119)*-1</f>
        <v>0</v>
      </c>
      <c r="BZ120" s="665">
        <f>SUM(CA120:CX120)</f>
        <v>-1248.976251696</v>
      </c>
      <c r="CA120" s="559">
        <f>IF(CA119&gt;Inputs!$E$81,Inputs!$E$81,CA119)*-1</f>
        <v>0</v>
      </c>
      <c r="CB120" s="559">
        <f>IF(CB119&gt;Inputs!$E$81,Inputs!$E$81,CB119)*-1</f>
        <v>0</v>
      </c>
      <c r="CC120" s="559">
        <f>IF(CC119&gt;Inputs!$E$81,Inputs!$E$81,CC119)*-1</f>
        <v>0</v>
      </c>
      <c r="CD120" s="559">
        <f>IF(CD119&gt;Inputs!$E$81,Inputs!$E$81,CD119)*-1</f>
        <v>0</v>
      </c>
      <c r="CE120" s="559">
        <f>IF(CE119&gt;Inputs!$E$81,Inputs!$E$81,CE119)*-1</f>
        <v>0</v>
      </c>
      <c r="CF120" s="559">
        <f>IF(CF119&gt;Inputs!$E$81,Inputs!$E$81,CF119)*-1</f>
        <v>0</v>
      </c>
      <c r="CG120" s="559">
        <f>IF(CG119&gt;Inputs!$E$81,Inputs!$E$81,CG119)*-1</f>
        <v>0</v>
      </c>
      <c r="CH120" s="559">
        <f>IF(CH119&gt;Inputs!$E$81,Inputs!$E$81,CH119)*-1</f>
        <v>-49.976251696000006</v>
      </c>
      <c r="CI120" s="559">
        <f>IF(CI119&gt;Inputs!$E$81,Inputs!$E$81,CI119)*-1</f>
        <v>-109</v>
      </c>
      <c r="CJ120" s="559">
        <f>IF(CJ119&gt;Inputs!$E$81,Inputs!$E$81,CJ119)*-1</f>
        <v>-109</v>
      </c>
      <c r="CK120" s="559">
        <f>IF(CK119&gt;Inputs!$E$81,Inputs!$E$81,CK119)*-1</f>
        <v>-109</v>
      </c>
      <c r="CL120" s="559">
        <f>IF(CL119&gt;Inputs!$E$81,Inputs!$E$81,CL119)*-1</f>
        <v>-109</v>
      </c>
      <c r="CM120" s="559">
        <f>IF(CM119&gt;Inputs!$E$81,Inputs!$E$81,CM119)*-1</f>
        <v>-109</v>
      </c>
      <c r="CN120" s="559">
        <f>IF(CN119&gt;Inputs!$E$81,Inputs!$E$81,CN119)*-1</f>
        <v>-109</v>
      </c>
      <c r="CO120" s="559">
        <f>IF(CO119&gt;Inputs!$E$81,Inputs!$E$81,CO119)*-1</f>
        <v>-109</v>
      </c>
      <c r="CP120" s="559">
        <f>IF(CP119&gt;Inputs!$E$81,Inputs!$E$81,CP119)*-1</f>
        <v>-109</v>
      </c>
      <c r="CQ120" s="559">
        <f>IF(CQ119&gt;Inputs!$E$81,Inputs!$E$81,CQ119)*-1</f>
        <v>-109</v>
      </c>
      <c r="CR120" s="559">
        <f>IF(CR119&gt;Inputs!$E$81,Inputs!$E$81,CR119)*-1</f>
        <v>-109</v>
      </c>
      <c r="CS120" s="559">
        <f>IF(CS119&gt;Inputs!$E$81,Inputs!$E$81,CS119)*-1</f>
        <v>-109</v>
      </c>
      <c r="CT120" s="559">
        <f>IF(CT119&gt;Inputs!$E$81,Inputs!$E$81,CT119)*-1</f>
        <v>0</v>
      </c>
      <c r="CU120" s="559">
        <f>IF(CU119&gt;Inputs!$E$81,Inputs!$E$81,CU119)*-1</f>
        <v>0</v>
      </c>
      <c r="CV120" s="559">
        <f>IF(CV119&gt;Inputs!$E$81,Inputs!$E$81,CV119)*-1</f>
        <v>0</v>
      </c>
      <c r="CW120" s="559">
        <f>IF(CW119&gt;Inputs!$E$81,Inputs!$E$81,CW119)*-1</f>
        <v>0</v>
      </c>
      <c r="CX120" s="559">
        <f>IF(CX119&gt;Inputs!$E$81,Inputs!$E$81,CX119)*-1</f>
        <v>0</v>
      </c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</row>
    <row r="121" spans="1:112">
      <c r="A121" s="558" t="s">
        <v>1206</v>
      </c>
      <c r="B121" s="557">
        <f>4*AB121+4*BA121+19*C121+BZ121*4</f>
        <v>1090695.048275328</v>
      </c>
      <c r="C121" s="557">
        <f>SUM(D121:AA121)</f>
        <v>35183.711234688002</v>
      </c>
      <c r="D121" s="557">
        <f>D119+D120</f>
        <v>0</v>
      </c>
      <c r="E121" s="557">
        <f t="shared" ref="E121:AA121" si="747">E119+E120</f>
        <v>0</v>
      </c>
      <c r="F121" s="557">
        <f t="shared" si="747"/>
        <v>0</v>
      </c>
      <c r="G121" s="557">
        <f t="shared" si="747"/>
        <v>0</v>
      </c>
      <c r="H121" s="557">
        <f t="shared" si="747"/>
        <v>0</v>
      </c>
      <c r="I121" s="557">
        <f t="shared" si="747"/>
        <v>0</v>
      </c>
      <c r="J121" s="557">
        <f t="shared" si="747"/>
        <v>0</v>
      </c>
      <c r="K121" s="557">
        <f t="shared" si="747"/>
        <v>0</v>
      </c>
      <c r="L121" s="557">
        <f t="shared" si="747"/>
        <v>740.59627883200017</v>
      </c>
      <c r="M121" s="557">
        <f t="shared" si="747"/>
        <v>1777.6035015240002</v>
      </c>
      <c r="N121" s="557">
        <f t="shared" si="747"/>
        <v>3189.4326119360003</v>
      </c>
      <c r="O121" s="557">
        <f t="shared" si="747"/>
        <v>3308.1262097140002</v>
      </c>
      <c r="P121" s="557">
        <f t="shared" si="747"/>
        <v>4838.6489179040009</v>
      </c>
      <c r="Q121" s="557">
        <f t="shared" si="747"/>
        <v>5063.5420505360007</v>
      </c>
      <c r="R121" s="557">
        <f t="shared" si="747"/>
        <v>5194.7297112380002</v>
      </c>
      <c r="S121" s="557">
        <f t="shared" si="747"/>
        <v>4744.9434459740005</v>
      </c>
      <c r="T121" s="557">
        <f t="shared" si="747"/>
        <v>3876.6060727559998</v>
      </c>
      <c r="U121" s="557">
        <f t="shared" si="747"/>
        <v>1946.2733509979998</v>
      </c>
      <c r="V121" s="557">
        <f t="shared" si="747"/>
        <v>503.20908327600011</v>
      </c>
      <c r="W121" s="557">
        <f t="shared" si="747"/>
        <v>0</v>
      </c>
      <c r="X121" s="557">
        <f t="shared" si="747"/>
        <v>0</v>
      </c>
      <c r="Y121" s="557">
        <f t="shared" si="747"/>
        <v>0</v>
      </c>
      <c r="Z121" s="557">
        <f t="shared" si="747"/>
        <v>0</v>
      </c>
      <c r="AA121" s="557">
        <f t="shared" si="747"/>
        <v>0</v>
      </c>
      <c r="AB121" s="557">
        <f>SUM(AC121:AZ121)</f>
        <v>35183.711234688002</v>
      </c>
      <c r="AC121" s="557">
        <f>AC119+AC120</f>
        <v>0</v>
      </c>
      <c r="AD121" s="557">
        <f t="shared" ref="AD121:AZ121" si="748">AD119+AD120</f>
        <v>0</v>
      </c>
      <c r="AE121" s="557">
        <f t="shared" si="748"/>
        <v>0</v>
      </c>
      <c r="AF121" s="557">
        <f t="shared" si="748"/>
        <v>0</v>
      </c>
      <c r="AG121" s="557">
        <f t="shared" si="748"/>
        <v>0</v>
      </c>
      <c r="AH121" s="557">
        <f t="shared" si="748"/>
        <v>0</v>
      </c>
      <c r="AI121" s="557">
        <f t="shared" si="748"/>
        <v>0</v>
      </c>
      <c r="AJ121" s="557">
        <f t="shared" si="748"/>
        <v>0</v>
      </c>
      <c r="AK121" s="557">
        <f t="shared" si="748"/>
        <v>740.59627883200017</v>
      </c>
      <c r="AL121" s="557">
        <f t="shared" si="748"/>
        <v>1777.6035015240002</v>
      </c>
      <c r="AM121" s="557">
        <f t="shared" si="748"/>
        <v>3189.4326119360003</v>
      </c>
      <c r="AN121" s="557">
        <f t="shared" si="748"/>
        <v>3308.1262097140002</v>
      </c>
      <c r="AO121" s="557">
        <f t="shared" si="748"/>
        <v>4838.6489179040009</v>
      </c>
      <c r="AP121" s="557">
        <f t="shared" si="748"/>
        <v>5063.5420505360007</v>
      </c>
      <c r="AQ121" s="557">
        <f t="shared" si="748"/>
        <v>5194.7297112380002</v>
      </c>
      <c r="AR121" s="557">
        <f t="shared" si="748"/>
        <v>4744.9434459740005</v>
      </c>
      <c r="AS121" s="557">
        <f t="shared" si="748"/>
        <v>3876.6060727559998</v>
      </c>
      <c r="AT121" s="557">
        <f t="shared" si="748"/>
        <v>1946.2733509979998</v>
      </c>
      <c r="AU121" s="557">
        <f t="shared" si="748"/>
        <v>503.20908327600011</v>
      </c>
      <c r="AV121" s="557">
        <f t="shared" si="748"/>
        <v>0</v>
      </c>
      <c r="AW121" s="557">
        <f t="shared" si="748"/>
        <v>0</v>
      </c>
      <c r="AX121" s="557">
        <f t="shared" si="748"/>
        <v>0</v>
      </c>
      <c r="AY121" s="557">
        <f t="shared" si="748"/>
        <v>0</v>
      </c>
      <c r="AZ121" s="557">
        <f t="shared" si="748"/>
        <v>0</v>
      </c>
      <c r="BA121" s="557">
        <f>SUM(BB121:BY121)</f>
        <v>35183.711234688002</v>
      </c>
      <c r="BB121" s="557">
        <f>BB119+BB120</f>
        <v>0</v>
      </c>
      <c r="BC121" s="557">
        <f t="shared" ref="BC121:BY121" si="749">BC119+BC120</f>
        <v>0</v>
      </c>
      <c r="BD121" s="557">
        <f t="shared" si="749"/>
        <v>0</v>
      </c>
      <c r="BE121" s="557">
        <f t="shared" si="749"/>
        <v>0</v>
      </c>
      <c r="BF121" s="557">
        <f t="shared" si="749"/>
        <v>0</v>
      </c>
      <c r="BG121" s="557">
        <f t="shared" si="749"/>
        <v>0</v>
      </c>
      <c r="BH121" s="557">
        <f t="shared" si="749"/>
        <v>0</v>
      </c>
      <c r="BI121" s="557">
        <f t="shared" si="749"/>
        <v>0</v>
      </c>
      <c r="BJ121" s="557">
        <f t="shared" si="749"/>
        <v>740.59627883200017</v>
      </c>
      <c r="BK121" s="557">
        <f t="shared" si="749"/>
        <v>1777.6035015240002</v>
      </c>
      <c r="BL121" s="557">
        <f t="shared" si="749"/>
        <v>3189.4326119360003</v>
      </c>
      <c r="BM121" s="557">
        <f t="shared" si="749"/>
        <v>3308.1262097140002</v>
      </c>
      <c r="BN121" s="557">
        <f t="shared" si="749"/>
        <v>4838.6489179040009</v>
      </c>
      <c r="BO121" s="557">
        <f t="shared" si="749"/>
        <v>5063.5420505360007</v>
      </c>
      <c r="BP121" s="557">
        <f t="shared" si="749"/>
        <v>5194.7297112380002</v>
      </c>
      <c r="BQ121" s="557">
        <f t="shared" si="749"/>
        <v>4744.9434459740005</v>
      </c>
      <c r="BR121" s="557">
        <f t="shared" si="749"/>
        <v>3876.6060727559998</v>
      </c>
      <c r="BS121" s="557">
        <f t="shared" si="749"/>
        <v>1946.2733509979998</v>
      </c>
      <c r="BT121" s="557">
        <f t="shared" si="749"/>
        <v>503.20908327600011</v>
      </c>
      <c r="BU121" s="557">
        <f t="shared" si="749"/>
        <v>0</v>
      </c>
      <c r="BV121" s="557">
        <f t="shared" si="749"/>
        <v>0</v>
      </c>
      <c r="BW121" s="557">
        <f t="shared" si="749"/>
        <v>0</v>
      </c>
      <c r="BX121" s="557">
        <f t="shared" si="749"/>
        <v>0</v>
      </c>
      <c r="BY121" s="557">
        <f t="shared" si="749"/>
        <v>0</v>
      </c>
      <c r="BZ121" s="557">
        <f>SUM(CA121:CX121)</f>
        <v>35183.711234688002</v>
      </c>
      <c r="CA121" s="557">
        <f>CA119+CA120</f>
        <v>0</v>
      </c>
      <c r="CB121" s="557">
        <f t="shared" ref="CB121:CX121" si="750">CB119+CB120</f>
        <v>0</v>
      </c>
      <c r="CC121" s="557">
        <f t="shared" si="750"/>
        <v>0</v>
      </c>
      <c r="CD121" s="557">
        <f t="shared" si="750"/>
        <v>0</v>
      </c>
      <c r="CE121" s="557">
        <f t="shared" si="750"/>
        <v>0</v>
      </c>
      <c r="CF121" s="557">
        <f t="shared" si="750"/>
        <v>0</v>
      </c>
      <c r="CG121" s="557">
        <f t="shared" si="750"/>
        <v>0</v>
      </c>
      <c r="CH121" s="557">
        <f t="shared" si="750"/>
        <v>0</v>
      </c>
      <c r="CI121" s="557">
        <f t="shared" si="750"/>
        <v>740.59627883200017</v>
      </c>
      <c r="CJ121" s="557">
        <f t="shared" si="750"/>
        <v>1777.6035015240002</v>
      </c>
      <c r="CK121" s="557">
        <f t="shared" si="750"/>
        <v>3189.4326119360003</v>
      </c>
      <c r="CL121" s="557">
        <f t="shared" si="750"/>
        <v>3308.1262097140002</v>
      </c>
      <c r="CM121" s="557">
        <f t="shared" si="750"/>
        <v>4838.6489179040009</v>
      </c>
      <c r="CN121" s="557">
        <f t="shared" si="750"/>
        <v>5063.5420505360007</v>
      </c>
      <c r="CO121" s="557">
        <f t="shared" si="750"/>
        <v>5194.7297112380002</v>
      </c>
      <c r="CP121" s="557">
        <f t="shared" si="750"/>
        <v>4744.9434459740005</v>
      </c>
      <c r="CQ121" s="557">
        <f t="shared" si="750"/>
        <v>3876.6060727559998</v>
      </c>
      <c r="CR121" s="557">
        <f t="shared" si="750"/>
        <v>1946.2733509979998</v>
      </c>
      <c r="CS121" s="557">
        <f t="shared" si="750"/>
        <v>503.20908327600011</v>
      </c>
      <c r="CT121" s="557">
        <f t="shared" si="750"/>
        <v>0</v>
      </c>
      <c r="CU121" s="557">
        <f t="shared" si="750"/>
        <v>0</v>
      </c>
      <c r="CV121" s="557">
        <f t="shared" si="750"/>
        <v>0</v>
      </c>
      <c r="CW121" s="557">
        <f t="shared" si="750"/>
        <v>0</v>
      </c>
      <c r="CX121" s="557">
        <f t="shared" si="750"/>
        <v>0</v>
      </c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</row>
    <row r="122" spans="1:112">
      <c r="A122" s="558"/>
      <c r="B122" s="557"/>
      <c r="C122" s="557"/>
      <c r="D122" s="557"/>
      <c r="E122" s="557"/>
      <c r="F122" s="557"/>
      <c r="G122" s="557"/>
      <c r="H122" s="557"/>
      <c r="I122" s="557"/>
      <c r="J122" s="557"/>
      <c r="K122" s="557"/>
      <c r="L122" s="557"/>
      <c r="M122" s="557"/>
      <c r="N122" s="557"/>
      <c r="O122" s="557"/>
      <c r="P122" s="557"/>
      <c r="Q122" s="557"/>
      <c r="R122" s="557"/>
      <c r="S122" s="557"/>
      <c r="T122" s="557"/>
      <c r="U122" s="557"/>
      <c r="V122" s="557"/>
      <c r="W122" s="557"/>
      <c r="X122" s="557"/>
      <c r="Y122" s="557"/>
      <c r="Z122" s="557"/>
      <c r="AA122" s="557"/>
      <c r="AB122" s="557"/>
      <c r="AC122" s="557"/>
      <c r="AD122" s="557"/>
      <c r="AE122" s="557"/>
      <c r="AF122" s="557"/>
      <c r="AG122" s="557"/>
      <c r="AH122" s="557"/>
      <c r="AI122" s="557"/>
      <c r="AJ122" s="557"/>
      <c r="AK122" s="557"/>
      <c r="AL122" s="557"/>
      <c r="AM122" s="557"/>
      <c r="AN122" s="557"/>
      <c r="AO122" s="557"/>
      <c r="AP122" s="557"/>
      <c r="AQ122" s="557"/>
      <c r="AR122" s="557"/>
      <c r="AS122" s="557"/>
      <c r="AT122" s="557"/>
      <c r="AU122" s="557"/>
      <c r="AV122" s="557"/>
      <c r="AW122" s="557"/>
      <c r="AX122" s="557"/>
      <c r="AY122" s="557"/>
      <c r="AZ122" s="557"/>
      <c r="BA122" s="557"/>
      <c r="BB122" s="557"/>
      <c r="BC122" s="557"/>
      <c r="BD122" s="557"/>
      <c r="BE122" s="557"/>
      <c r="BF122" s="557"/>
      <c r="BG122" s="557"/>
      <c r="BH122" s="557"/>
      <c r="BI122" s="557"/>
      <c r="BJ122" s="557"/>
      <c r="BK122" s="557"/>
      <c r="BL122" s="557"/>
      <c r="BM122" s="557"/>
      <c r="BN122" s="557"/>
      <c r="BO122" s="557"/>
      <c r="BP122" s="557"/>
      <c r="BQ122" s="557"/>
      <c r="BR122" s="557"/>
      <c r="BS122" s="557"/>
      <c r="BT122" s="557"/>
      <c r="BU122" s="557"/>
      <c r="BV122" s="557"/>
      <c r="BW122" s="557"/>
      <c r="BX122" s="557"/>
      <c r="BY122" s="557"/>
      <c r="BZ122" s="557"/>
      <c r="CA122" s="557"/>
      <c r="CB122" s="557"/>
      <c r="CC122" s="557"/>
      <c r="CD122" s="557"/>
      <c r="CE122" s="557"/>
      <c r="CF122" s="557"/>
      <c r="CG122" s="557"/>
      <c r="CH122" s="557"/>
      <c r="CI122" s="557"/>
      <c r="CJ122" s="557"/>
      <c r="CK122" s="557"/>
      <c r="CL122" s="557"/>
      <c r="CM122" s="557"/>
      <c r="CN122" s="557"/>
      <c r="CO122" s="557"/>
      <c r="CP122" s="557"/>
      <c r="CQ122" s="557"/>
      <c r="CR122" s="557"/>
      <c r="CS122" s="557"/>
      <c r="CT122" s="557"/>
      <c r="CU122" s="557"/>
      <c r="CV122" s="557"/>
      <c r="CW122" s="557"/>
      <c r="CX122" s="557"/>
      <c r="CY122" s="129"/>
      <c r="CZ122" s="129"/>
      <c r="DA122" s="129"/>
      <c r="DB122" s="129"/>
      <c r="DC122" s="129"/>
      <c r="DD122" s="129"/>
      <c r="DE122" s="129"/>
      <c r="DF122" s="129"/>
      <c r="DG122" s="129"/>
      <c r="DH122" s="129"/>
    </row>
    <row r="123" spans="1:112">
      <c r="A123" s="607" t="s">
        <v>1220</v>
      </c>
      <c r="B123" s="557"/>
      <c r="C123" s="557"/>
      <c r="D123" s="557"/>
      <c r="E123" s="557"/>
      <c r="F123" s="557"/>
      <c r="G123" s="557"/>
      <c r="H123" s="557"/>
      <c r="I123" s="557"/>
      <c r="J123" s="557"/>
      <c r="K123" s="557"/>
      <c r="L123" s="557"/>
      <c r="M123" s="557"/>
      <c r="N123" s="557"/>
      <c r="O123" s="557"/>
      <c r="P123" s="557"/>
      <c r="Q123" s="557"/>
      <c r="R123" s="557"/>
      <c r="S123" s="557"/>
      <c r="T123" s="557"/>
      <c r="U123" s="557"/>
      <c r="V123" s="557"/>
      <c r="W123" s="557"/>
      <c r="X123" s="557"/>
      <c r="Y123" s="557"/>
      <c r="Z123" s="557"/>
      <c r="AA123" s="557"/>
      <c r="AB123" s="557"/>
      <c r="AC123" s="557"/>
      <c r="AD123" s="557"/>
      <c r="AE123" s="557"/>
      <c r="AF123" s="557"/>
      <c r="AG123" s="557"/>
      <c r="AH123" s="557"/>
      <c r="AI123" s="557"/>
      <c r="AJ123" s="557"/>
      <c r="AK123" s="557"/>
      <c r="AL123" s="557"/>
      <c r="AM123" s="557"/>
      <c r="AN123" s="557"/>
      <c r="AO123" s="557"/>
      <c r="AP123" s="557"/>
      <c r="AQ123" s="557"/>
      <c r="AR123" s="557"/>
      <c r="AS123" s="557"/>
      <c r="AT123" s="557"/>
      <c r="AU123" s="557"/>
      <c r="AV123" s="557"/>
      <c r="AW123" s="557"/>
      <c r="AX123" s="557"/>
      <c r="AY123" s="557"/>
      <c r="AZ123" s="557"/>
      <c r="BA123" s="557"/>
      <c r="BB123" s="557"/>
      <c r="BC123" s="557"/>
      <c r="BD123" s="557"/>
      <c r="BE123" s="557"/>
      <c r="BF123" s="557"/>
      <c r="BG123" s="557"/>
      <c r="BH123" s="557"/>
      <c r="BI123" s="557"/>
      <c r="BJ123" s="557"/>
      <c r="BK123" s="557"/>
      <c r="BL123" s="557"/>
      <c r="BM123" s="557"/>
      <c r="BN123" s="557"/>
      <c r="BO123" s="557"/>
      <c r="BP123" s="557"/>
      <c r="BQ123" s="557"/>
      <c r="BR123" s="557"/>
      <c r="BS123" s="557"/>
      <c r="BT123" s="557"/>
      <c r="BU123" s="557"/>
      <c r="BV123" s="557"/>
      <c r="BW123" s="557"/>
      <c r="BX123" s="557"/>
      <c r="BY123" s="557"/>
      <c r="BZ123" s="557"/>
      <c r="CA123" s="557"/>
      <c r="CB123" s="557"/>
      <c r="CC123" s="557"/>
      <c r="CD123" s="557"/>
      <c r="CE123" s="557"/>
      <c r="CF123" s="557"/>
      <c r="CG123" s="557"/>
      <c r="CH123" s="557"/>
      <c r="CI123" s="557"/>
      <c r="CJ123" s="557"/>
      <c r="CK123" s="557"/>
      <c r="CL123" s="557"/>
      <c r="CM123" s="557"/>
      <c r="CN123" s="557"/>
      <c r="CO123" s="557"/>
      <c r="CP123" s="557"/>
      <c r="CQ123" s="557"/>
      <c r="CR123" s="557"/>
      <c r="CS123" s="557"/>
      <c r="CT123" s="557"/>
      <c r="CU123" s="557"/>
      <c r="CV123" s="557"/>
      <c r="CW123" s="557"/>
      <c r="CX123" s="557"/>
      <c r="CY123" s="129"/>
      <c r="CZ123" s="129"/>
      <c r="DA123" s="129"/>
      <c r="DB123" s="129"/>
      <c r="DC123" s="129"/>
      <c r="DD123" s="129"/>
      <c r="DE123" s="129"/>
      <c r="DF123" s="129"/>
      <c r="DG123" s="129"/>
      <c r="DH123" s="129"/>
    </row>
    <row r="124" spans="1:112">
      <c r="A124" s="558" t="s">
        <v>1208</v>
      </c>
      <c r="B124" s="557">
        <f>4*AB124+4*BA124+19*C124+BZ124*4</f>
        <v>772573.2072397772</v>
      </c>
      <c r="C124" s="557">
        <f>SUM(D124:AA124)</f>
        <v>26244.320766966277</v>
      </c>
      <c r="D124" s="557">
        <f>IF(D111&lt;0,0,IF(D111&gt;D121,D121,D111))</f>
        <v>0</v>
      </c>
      <c r="E124" s="557">
        <f t="shared" ref="E124:AA124" si="751">IF(E111&lt;0,0,IF(E111&gt;E121,E121,E111))</f>
        <v>0</v>
      </c>
      <c r="F124" s="557">
        <f t="shared" si="751"/>
        <v>0</v>
      </c>
      <c r="G124" s="557">
        <f t="shared" si="751"/>
        <v>0</v>
      </c>
      <c r="H124" s="557">
        <f t="shared" si="751"/>
        <v>0</v>
      </c>
      <c r="I124" s="557">
        <f t="shared" si="751"/>
        <v>0</v>
      </c>
      <c r="J124" s="557">
        <f t="shared" si="751"/>
        <v>0</v>
      </c>
      <c r="K124" s="557">
        <f t="shared" si="751"/>
        <v>0</v>
      </c>
      <c r="L124" s="557">
        <f t="shared" si="751"/>
        <v>740.59627883200017</v>
      </c>
      <c r="M124" s="557">
        <f t="shared" si="751"/>
        <v>1777.6035015240002</v>
      </c>
      <c r="N124" s="557">
        <f t="shared" si="751"/>
        <v>3189.4326119360003</v>
      </c>
      <c r="O124" s="557">
        <f t="shared" si="751"/>
        <v>3308.1262097140002</v>
      </c>
      <c r="P124" s="557">
        <f t="shared" si="751"/>
        <v>2858.6213793794886</v>
      </c>
      <c r="Q124" s="557">
        <f t="shared" si="751"/>
        <v>3131.2729527130355</v>
      </c>
      <c r="R124" s="557">
        <f t="shared" si="751"/>
        <v>2510.8328291638854</v>
      </c>
      <c r="S124" s="557">
        <f t="shared" si="751"/>
        <v>2540.3340937842022</v>
      </c>
      <c r="T124" s="557">
        <f t="shared" si="751"/>
        <v>3738.0184756456642</v>
      </c>
      <c r="U124" s="557">
        <f t="shared" si="751"/>
        <v>1946.2733509979998</v>
      </c>
      <c r="V124" s="557">
        <f t="shared" si="751"/>
        <v>503.20908327600011</v>
      </c>
      <c r="W124" s="557">
        <f t="shared" si="751"/>
        <v>0</v>
      </c>
      <c r="X124" s="557">
        <f t="shared" si="751"/>
        <v>0</v>
      </c>
      <c r="Y124" s="557">
        <f t="shared" si="751"/>
        <v>0</v>
      </c>
      <c r="Z124" s="557">
        <f t="shared" si="751"/>
        <v>0</v>
      </c>
      <c r="AA124" s="557">
        <f t="shared" si="751"/>
        <v>0</v>
      </c>
      <c r="AB124" s="557">
        <f>SUM(AC124:AZ124)</f>
        <v>22885.004150774021</v>
      </c>
      <c r="AC124" s="557">
        <f>IF(AC111&lt;0,0,IF(AC111&gt;AC121,AC121,AC111))</f>
        <v>0</v>
      </c>
      <c r="AD124" s="557">
        <f t="shared" ref="AD124:BY124" si="752">IF(AD111&lt;0,0,IF(AD111&gt;AD121,AD121,AD111))</f>
        <v>0</v>
      </c>
      <c r="AE124" s="557">
        <f t="shared" si="752"/>
        <v>0</v>
      </c>
      <c r="AF124" s="557">
        <f t="shared" si="752"/>
        <v>0</v>
      </c>
      <c r="AG124" s="557">
        <f t="shared" si="752"/>
        <v>0</v>
      </c>
      <c r="AH124" s="557">
        <f t="shared" si="752"/>
        <v>0</v>
      </c>
      <c r="AI124" s="557">
        <f t="shared" si="752"/>
        <v>0</v>
      </c>
      <c r="AJ124" s="557">
        <f t="shared" si="752"/>
        <v>0</v>
      </c>
      <c r="AK124" s="557">
        <f t="shared" si="752"/>
        <v>740.59627883200017</v>
      </c>
      <c r="AL124" s="557">
        <f t="shared" si="752"/>
        <v>1777.6035015240002</v>
      </c>
      <c r="AM124" s="557">
        <f t="shared" si="752"/>
        <v>3189.4326119360003</v>
      </c>
      <c r="AN124" s="557">
        <f t="shared" si="752"/>
        <v>2912.3212501602306</v>
      </c>
      <c r="AO124" s="557">
        <f t="shared" si="752"/>
        <v>2263.6241922083864</v>
      </c>
      <c r="AP124" s="557">
        <f t="shared" si="752"/>
        <v>2524.8444626375335</v>
      </c>
      <c r="AQ124" s="557">
        <f t="shared" si="752"/>
        <v>1915.8356419927829</v>
      </c>
      <c r="AR124" s="557">
        <f t="shared" si="752"/>
        <v>1956.7896976738136</v>
      </c>
      <c r="AS124" s="557">
        <f t="shared" si="752"/>
        <v>3154.4740795352759</v>
      </c>
      <c r="AT124" s="557">
        <f t="shared" si="752"/>
        <v>1946.2733509979998</v>
      </c>
      <c r="AU124" s="557">
        <f t="shared" si="752"/>
        <v>503.20908327600011</v>
      </c>
      <c r="AV124" s="557">
        <f t="shared" si="752"/>
        <v>0</v>
      </c>
      <c r="AW124" s="557">
        <f t="shared" si="752"/>
        <v>0</v>
      </c>
      <c r="AX124" s="557">
        <f t="shared" si="752"/>
        <v>0</v>
      </c>
      <c r="AY124" s="557">
        <f t="shared" si="752"/>
        <v>0</v>
      </c>
      <c r="AZ124" s="557">
        <f t="shared" si="752"/>
        <v>0</v>
      </c>
      <c r="BA124" s="557">
        <f>SUM(BB124:BY124)</f>
        <v>19731.606256901829</v>
      </c>
      <c r="BB124" s="557">
        <f>IF(BB111&lt;0,0,IF(BB111&gt;BB121,BB121,BB111))</f>
        <v>0</v>
      </c>
      <c r="BC124" s="557">
        <f t="shared" si="752"/>
        <v>0</v>
      </c>
      <c r="BD124" s="557">
        <f t="shared" si="752"/>
        <v>0</v>
      </c>
      <c r="BE124" s="557">
        <f t="shared" si="752"/>
        <v>0</v>
      </c>
      <c r="BF124" s="557">
        <f t="shared" si="752"/>
        <v>0</v>
      </c>
      <c r="BG124" s="557">
        <f t="shared" si="752"/>
        <v>0</v>
      </c>
      <c r="BH124" s="557">
        <f t="shared" si="752"/>
        <v>0</v>
      </c>
      <c r="BI124" s="557">
        <f t="shared" si="752"/>
        <v>0</v>
      </c>
      <c r="BJ124" s="557">
        <f t="shared" si="752"/>
        <v>740.59627883200017</v>
      </c>
      <c r="BK124" s="557">
        <f t="shared" si="752"/>
        <v>1777.6035015240002</v>
      </c>
      <c r="BL124" s="557">
        <f t="shared" si="752"/>
        <v>2812.6166310079166</v>
      </c>
      <c r="BM124" s="557">
        <f t="shared" si="752"/>
        <v>2440.6546467681724</v>
      </c>
      <c r="BN124" s="557">
        <f t="shared" si="752"/>
        <v>1800.8677027698068</v>
      </c>
      <c r="BO124" s="557">
        <f t="shared" si="752"/>
        <v>2053.1778592454752</v>
      </c>
      <c r="BP124" s="557">
        <f t="shared" si="752"/>
        <v>1453.0791525542033</v>
      </c>
      <c r="BQ124" s="557">
        <f t="shared" si="752"/>
        <v>1502.9218340323976</v>
      </c>
      <c r="BR124" s="557">
        <f t="shared" si="752"/>
        <v>2700.6062158938598</v>
      </c>
      <c r="BS124" s="557">
        <f t="shared" si="752"/>
        <v>1946.2733509979998</v>
      </c>
      <c r="BT124" s="557">
        <f t="shared" si="752"/>
        <v>503.20908327600011</v>
      </c>
      <c r="BU124" s="557">
        <f t="shared" si="752"/>
        <v>0</v>
      </c>
      <c r="BV124" s="557">
        <f t="shared" si="752"/>
        <v>0</v>
      </c>
      <c r="BW124" s="557">
        <f t="shared" si="752"/>
        <v>0</v>
      </c>
      <c r="BX124" s="557">
        <f t="shared" si="752"/>
        <v>0</v>
      </c>
      <c r="BY124" s="557">
        <f t="shared" si="752"/>
        <v>0</v>
      </c>
      <c r="BZ124" s="557">
        <f>SUM(CA124:CX124)</f>
        <v>25866.167759178654</v>
      </c>
      <c r="CA124" s="557">
        <f>IF(CA111&lt;0,0,IF(CA111&gt;CA121,CA121,CA111))</f>
        <v>0</v>
      </c>
      <c r="CB124" s="557">
        <f t="shared" ref="CB124:CX124" si="753">IF(CB111&lt;0,0,IF(CB111&gt;CB121,CB121,CB111))</f>
        <v>0</v>
      </c>
      <c r="CC124" s="557">
        <f t="shared" si="753"/>
        <v>0</v>
      </c>
      <c r="CD124" s="557">
        <f t="shared" si="753"/>
        <v>0</v>
      </c>
      <c r="CE124" s="557">
        <f t="shared" si="753"/>
        <v>0</v>
      </c>
      <c r="CF124" s="557">
        <f t="shared" si="753"/>
        <v>0</v>
      </c>
      <c r="CG124" s="557">
        <f t="shared" si="753"/>
        <v>0</v>
      </c>
      <c r="CH124" s="557">
        <f t="shared" si="753"/>
        <v>0</v>
      </c>
      <c r="CI124" s="557">
        <f t="shared" si="753"/>
        <v>740.59627883200017</v>
      </c>
      <c r="CJ124" s="557">
        <f t="shared" si="753"/>
        <v>1777.6035015240002</v>
      </c>
      <c r="CK124" s="557">
        <f t="shared" si="753"/>
        <v>3189.4326119360003</v>
      </c>
      <c r="CL124" s="557">
        <f t="shared" si="753"/>
        <v>3308.1262097140002</v>
      </c>
      <c r="CM124" s="557">
        <f t="shared" si="753"/>
        <v>2779.8387763697938</v>
      </c>
      <c r="CN124" s="557">
        <f t="shared" si="753"/>
        <v>3060.3686100043101</v>
      </c>
      <c r="CO124" s="557">
        <f t="shared" si="753"/>
        <v>2424.1737091826794</v>
      </c>
      <c r="CP124" s="557">
        <f t="shared" si="753"/>
        <v>2453.6749738029953</v>
      </c>
      <c r="CQ124" s="557">
        <f t="shared" si="753"/>
        <v>3682.8706535388778</v>
      </c>
      <c r="CR124" s="557">
        <f t="shared" si="753"/>
        <v>1946.2733509979998</v>
      </c>
      <c r="CS124" s="557">
        <f t="shared" si="753"/>
        <v>503.20908327600011</v>
      </c>
      <c r="CT124" s="557">
        <f t="shared" si="753"/>
        <v>0</v>
      </c>
      <c r="CU124" s="557">
        <f t="shared" si="753"/>
        <v>0</v>
      </c>
      <c r="CV124" s="557">
        <f t="shared" si="753"/>
        <v>0</v>
      </c>
      <c r="CW124" s="557">
        <f t="shared" si="753"/>
        <v>0</v>
      </c>
      <c r="CX124" s="557">
        <f t="shared" si="753"/>
        <v>0</v>
      </c>
      <c r="CY124" s="129"/>
      <c r="CZ124" s="129"/>
      <c r="DA124" s="129"/>
      <c r="DB124" s="129"/>
      <c r="DC124" s="129"/>
      <c r="DD124" s="129"/>
      <c r="DE124" s="129"/>
      <c r="DF124" s="129"/>
      <c r="DG124" s="129"/>
      <c r="DH124" s="129"/>
    </row>
    <row r="125" spans="1:112">
      <c r="A125" s="558" t="s">
        <v>1209</v>
      </c>
      <c r="B125" s="604">
        <f>B121-B124</f>
        <v>318121.84103555081</v>
      </c>
      <c r="C125" s="604">
        <f t="shared" ref="C125:BN125" si="754">C111-C124</f>
        <v>52286.953323576556</v>
      </c>
      <c r="D125" s="604">
        <f t="shared" si="754"/>
        <v>1939.486924570037</v>
      </c>
      <c r="E125" s="604">
        <f t="shared" si="754"/>
        <v>1685.2192138465539</v>
      </c>
      <c r="F125" s="604">
        <f t="shared" si="754"/>
        <v>1685.2192138465539</v>
      </c>
      <c r="G125" s="604">
        <f t="shared" si="754"/>
        <v>1781.9422597243483</v>
      </c>
      <c r="H125" s="604">
        <f t="shared" si="754"/>
        <v>2005.7775376871869</v>
      </c>
      <c r="I125" s="604">
        <f t="shared" si="754"/>
        <v>1909.0761150860899</v>
      </c>
      <c r="J125" s="604">
        <f t="shared" si="754"/>
        <v>1812.3530692082963</v>
      </c>
      <c r="K125" s="604">
        <f t="shared" si="754"/>
        <v>3776.3507330732864</v>
      </c>
      <c r="L125" s="604">
        <f t="shared" si="754"/>
        <v>3087.6624346194149</v>
      </c>
      <c r="M125" s="604">
        <f t="shared" si="754"/>
        <v>2467.5529630072715</v>
      </c>
      <c r="N125" s="604">
        <f t="shared" si="754"/>
        <v>721.62052939735395</v>
      </c>
      <c r="O125" s="604">
        <f t="shared" si="754"/>
        <v>210.62353052173239</v>
      </c>
      <c r="P125" s="604">
        <f t="shared" si="754"/>
        <v>0</v>
      </c>
      <c r="Q125" s="604">
        <f t="shared" si="754"/>
        <v>0</v>
      </c>
      <c r="R125" s="604">
        <f t="shared" si="754"/>
        <v>0</v>
      </c>
      <c r="S125" s="604">
        <f t="shared" si="754"/>
        <v>0</v>
      </c>
      <c r="T125" s="604">
        <f t="shared" si="754"/>
        <v>0</v>
      </c>
      <c r="U125" s="604">
        <f t="shared" si="754"/>
        <v>2367.2787989017434</v>
      </c>
      <c r="V125" s="604">
        <f t="shared" si="754"/>
        <v>4373.7362351552947</v>
      </c>
      <c r="W125" s="604">
        <f t="shared" si="754"/>
        <v>5471.5376352421663</v>
      </c>
      <c r="X125" s="604">
        <f t="shared" si="754"/>
        <v>5313.9783985919348</v>
      </c>
      <c r="Y125" s="604">
        <f t="shared" si="754"/>
        <v>4551.175266421491</v>
      </c>
      <c r="Z125" s="604">
        <f t="shared" si="754"/>
        <v>4393.6183518979478</v>
      </c>
      <c r="AA125" s="604">
        <f t="shared" si="754"/>
        <v>2732.7441127778202</v>
      </c>
      <c r="AB125" s="604">
        <f t="shared" si="754"/>
        <v>43140.039454441328</v>
      </c>
      <c r="AC125" s="604">
        <f t="shared" si="754"/>
        <v>1539.0152801805511</v>
      </c>
      <c r="AD125" s="604">
        <f t="shared" si="754"/>
        <v>1307.6095347919559</v>
      </c>
      <c r="AE125" s="604">
        <f t="shared" si="754"/>
        <v>1307.6095347919559</v>
      </c>
      <c r="AF125" s="604">
        <f t="shared" si="754"/>
        <v>1415.7967562825361</v>
      </c>
      <c r="AG125" s="604">
        <f t="shared" si="754"/>
        <v>1639.6320342453746</v>
      </c>
      <c r="AH125" s="604">
        <f t="shared" si="754"/>
        <v>1531.4664360314919</v>
      </c>
      <c r="AI125" s="604">
        <f t="shared" si="754"/>
        <v>1423.3234718013668</v>
      </c>
      <c r="AJ125" s="604">
        <f t="shared" si="754"/>
        <v>3352.9949947186942</v>
      </c>
      <c r="AK125" s="604">
        <f t="shared" si="754"/>
        <v>2584.212367386921</v>
      </c>
      <c r="AL125" s="604">
        <f t="shared" si="754"/>
        <v>1884.0085668968834</v>
      </c>
      <c r="AM125" s="604">
        <f t="shared" si="754"/>
        <v>103.74999233929384</v>
      </c>
      <c r="AN125" s="604">
        <f t="shared" si="754"/>
        <v>0</v>
      </c>
      <c r="AO125" s="604">
        <f t="shared" si="754"/>
        <v>0</v>
      </c>
      <c r="AP125" s="604">
        <f t="shared" si="754"/>
        <v>0</v>
      </c>
      <c r="AQ125" s="604">
        <f t="shared" si="754"/>
        <v>0</v>
      </c>
      <c r="AR125" s="604">
        <f t="shared" si="754"/>
        <v>0</v>
      </c>
      <c r="AS125" s="604">
        <f t="shared" si="754"/>
        <v>0</v>
      </c>
      <c r="AT125" s="604">
        <f t="shared" si="754"/>
        <v>1772.2816117306411</v>
      </c>
      <c r="AU125" s="604">
        <f t="shared" si="754"/>
        <v>3732.9816041321251</v>
      </c>
      <c r="AV125" s="604">
        <f t="shared" si="754"/>
        <v>4796.469357557984</v>
      </c>
      <c r="AW125" s="604">
        <f t="shared" si="754"/>
        <v>4673.2237675687647</v>
      </c>
      <c r="AX125" s="604">
        <f t="shared" si="754"/>
        <v>3979.0729172936572</v>
      </c>
      <c r="AY125" s="604">
        <f t="shared" si="754"/>
        <v>3855.8551341632215</v>
      </c>
      <c r="AZ125" s="604">
        <f t="shared" si="754"/>
        <v>2240.7360925278863</v>
      </c>
      <c r="BA125" s="604">
        <f t="shared" si="754"/>
        <v>36566.506259451926</v>
      </c>
      <c r="BB125" s="604">
        <f t="shared" si="754"/>
        <v>1227.5373345442858</v>
      </c>
      <c r="BC125" s="604">
        <f t="shared" si="754"/>
        <v>1013.9524575365623</v>
      </c>
      <c r="BD125" s="604">
        <f t="shared" si="754"/>
        <v>1013.9524575365623</v>
      </c>
      <c r="BE125" s="604">
        <f t="shared" si="754"/>
        <v>1131.0169202722363</v>
      </c>
      <c r="BF125" s="604">
        <f t="shared" si="754"/>
        <v>1354.8521982350749</v>
      </c>
      <c r="BG125" s="604">
        <f t="shared" si="754"/>
        <v>1237.8093587760982</v>
      </c>
      <c r="BH125" s="604">
        <f t="shared" si="754"/>
        <v>1120.7448960404258</v>
      </c>
      <c r="BI125" s="604">
        <f t="shared" si="754"/>
        <v>3023.7183093317853</v>
      </c>
      <c r="BJ125" s="604">
        <f t="shared" si="754"/>
        <v>2192.6400928727599</v>
      </c>
      <c r="BK125" s="604">
        <f t="shared" si="754"/>
        <v>1430.1407032554673</v>
      </c>
      <c r="BL125" s="604">
        <f t="shared" si="754"/>
        <v>0</v>
      </c>
      <c r="BM125" s="604">
        <f t="shared" si="754"/>
        <v>0</v>
      </c>
      <c r="BN125" s="604">
        <f t="shared" si="754"/>
        <v>0</v>
      </c>
      <c r="BO125" s="604">
        <f t="shared" ref="BO125:CX125" si="755">BO111-BO124</f>
        <v>0</v>
      </c>
      <c r="BP125" s="604">
        <f t="shared" si="755"/>
        <v>0</v>
      </c>
      <c r="BQ125" s="604">
        <f t="shared" si="755"/>
        <v>0</v>
      </c>
      <c r="BR125" s="604">
        <f t="shared" si="755"/>
        <v>0</v>
      </c>
      <c r="BS125" s="604">
        <f t="shared" si="755"/>
        <v>1309.5251222920615</v>
      </c>
      <c r="BT125" s="604">
        <f t="shared" si="755"/>
        <v>3234.6168911140994</v>
      </c>
      <c r="BU125" s="604">
        <f t="shared" si="755"/>
        <v>4271.401092099486</v>
      </c>
      <c r="BV125" s="604">
        <f t="shared" si="755"/>
        <v>4174.8590545507395</v>
      </c>
      <c r="BW125" s="604">
        <f t="shared" si="755"/>
        <v>3534.104423527564</v>
      </c>
      <c r="BX125" s="604">
        <f t="shared" si="755"/>
        <v>3437.5717595776537</v>
      </c>
      <c r="BY125" s="604">
        <f t="shared" si="755"/>
        <v>1858.0631878890454</v>
      </c>
      <c r="BZ125" s="604">
        <f t="shared" si="755"/>
        <v>52759.644994253802</v>
      </c>
      <c r="CA125" s="604">
        <f t="shared" si="755"/>
        <v>1939.486924570037</v>
      </c>
      <c r="CB125" s="604">
        <f t="shared" si="755"/>
        <v>1685.2192138465539</v>
      </c>
      <c r="CC125" s="604">
        <f t="shared" si="755"/>
        <v>1685.2192138465539</v>
      </c>
      <c r="CD125" s="604">
        <f t="shared" si="755"/>
        <v>1781.9422597243483</v>
      </c>
      <c r="CE125" s="604">
        <f t="shared" si="755"/>
        <v>2005.7775376871869</v>
      </c>
      <c r="CF125" s="604">
        <f t="shared" si="755"/>
        <v>1909.0761150860899</v>
      </c>
      <c r="CG125" s="604">
        <f t="shared" si="755"/>
        <v>1812.3530692082963</v>
      </c>
      <c r="CH125" s="604">
        <f t="shared" si="755"/>
        <v>3776.3507330732864</v>
      </c>
      <c r="CI125" s="604">
        <f t="shared" si="755"/>
        <v>3087.6624346194149</v>
      </c>
      <c r="CJ125" s="604">
        <f t="shared" si="755"/>
        <v>2467.5529630072715</v>
      </c>
      <c r="CK125" s="604">
        <f t="shared" si="755"/>
        <v>721.62052939735395</v>
      </c>
      <c r="CL125" s="604">
        <f t="shared" si="755"/>
        <v>210.62353052173239</v>
      </c>
      <c r="CM125" s="604">
        <f t="shared" si="755"/>
        <v>0</v>
      </c>
      <c r="CN125" s="604">
        <f t="shared" si="755"/>
        <v>0</v>
      </c>
      <c r="CO125" s="604">
        <f t="shared" si="755"/>
        <v>0</v>
      </c>
      <c r="CP125" s="604">
        <f t="shared" si="755"/>
        <v>0</v>
      </c>
      <c r="CQ125" s="604">
        <f t="shared" si="755"/>
        <v>0</v>
      </c>
      <c r="CR125" s="604">
        <f t="shared" si="755"/>
        <v>2304.2530464136144</v>
      </c>
      <c r="CS125" s="604">
        <f t="shared" si="755"/>
        <v>4294.9536321455998</v>
      </c>
      <c r="CT125" s="604">
        <f t="shared" si="755"/>
        <v>5392.7550322324714</v>
      </c>
      <c r="CU125" s="604">
        <f t="shared" si="755"/>
        <v>5243.0740558832094</v>
      </c>
      <c r="CV125" s="604">
        <f t="shared" si="755"/>
        <v>4480.2709237127656</v>
      </c>
      <c r="CW125" s="604">
        <f t="shared" si="755"/>
        <v>4330.5925994098197</v>
      </c>
      <c r="CX125" s="604">
        <f t="shared" si="755"/>
        <v>3034.4164093052932</v>
      </c>
      <c r="CY125" s="129"/>
      <c r="CZ125" s="129"/>
      <c r="DA125" s="129"/>
      <c r="DB125" s="129"/>
      <c r="DC125" s="129"/>
      <c r="DD125" s="129"/>
      <c r="DE125" s="129"/>
      <c r="DF125" s="129"/>
      <c r="DG125" s="129"/>
      <c r="DH125" s="129"/>
    </row>
    <row r="126" spans="1:112" ht="15.75" thickBot="1">
      <c r="A126" s="558"/>
      <c r="B126" s="557"/>
      <c r="C126" s="557"/>
      <c r="D126" s="557"/>
      <c r="E126" s="557"/>
      <c r="F126" s="557"/>
      <c r="G126" s="557"/>
      <c r="H126" s="557"/>
      <c r="I126" s="557"/>
      <c r="J126" s="608"/>
      <c r="K126" s="557"/>
      <c r="L126" s="557"/>
      <c r="M126" s="557"/>
      <c r="N126" s="557"/>
      <c r="O126" s="557"/>
      <c r="P126" s="557"/>
      <c r="Q126" s="557"/>
      <c r="R126" s="557"/>
      <c r="S126" s="557"/>
      <c r="T126" s="557"/>
      <c r="U126" s="557"/>
      <c r="V126" s="557"/>
      <c r="W126" s="557"/>
      <c r="X126" s="557"/>
      <c r="Y126" s="557"/>
      <c r="Z126" s="557"/>
      <c r="AA126" s="557"/>
      <c r="AB126" s="557"/>
      <c r="AC126" s="557"/>
      <c r="AD126" s="557"/>
      <c r="AE126" s="557"/>
      <c r="AF126" s="557"/>
      <c r="AG126" s="557"/>
      <c r="AH126" s="557"/>
      <c r="AI126" s="557"/>
      <c r="AJ126" s="557"/>
      <c r="AK126" s="557"/>
      <c r="AL126" s="557"/>
      <c r="AM126" s="557"/>
      <c r="AN126" s="557"/>
      <c r="AO126" s="557"/>
      <c r="AP126" s="557"/>
      <c r="AQ126" s="557"/>
      <c r="AR126" s="557"/>
      <c r="AS126" s="557"/>
      <c r="AT126" s="557"/>
      <c r="AU126" s="557"/>
      <c r="AV126" s="557"/>
      <c r="AW126" s="557"/>
      <c r="AX126" s="557"/>
      <c r="AY126" s="557"/>
      <c r="AZ126" s="557"/>
      <c r="BA126" s="557"/>
      <c r="BB126" s="557"/>
      <c r="BC126" s="557"/>
      <c r="BD126" s="557"/>
      <c r="BE126" s="557"/>
      <c r="BF126" s="557"/>
      <c r="BG126" s="557"/>
      <c r="BH126" s="557"/>
      <c r="BI126" s="557"/>
      <c r="BJ126" s="557"/>
      <c r="BK126" s="557"/>
      <c r="BL126" s="557"/>
      <c r="BM126" s="557"/>
      <c r="BN126" s="557"/>
      <c r="BO126" s="557"/>
      <c r="BP126" s="557"/>
      <c r="BQ126" s="557"/>
      <c r="BR126" s="557"/>
      <c r="BS126" s="557"/>
      <c r="BT126" s="557"/>
      <c r="BU126" s="557"/>
      <c r="BV126" s="557"/>
      <c r="BW126" s="557"/>
      <c r="BX126" s="557"/>
      <c r="BY126" s="557"/>
      <c r="BZ126" s="557"/>
      <c r="CA126" s="557"/>
      <c r="CB126" s="557"/>
      <c r="CC126" s="557"/>
      <c r="CD126" s="557"/>
      <c r="CE126" s="557"/>
      <c r="CF126" s="557"/>
      <c r="CG126" s="557"/>
      <c r="CH126" s="557"/>
      <c r="CI126" s="557"/>
      <c r="CJ126" s="557"/>
      <c r="CK126" s="557"/>
      <c r="CL126" s="557"/>
      <c r="CM126" s="557"/>
      <c r="CN126" s="557"/>
      <c r="CO126" s="557"/>
      <c r="CP126" s="557"/>
      <c r="CQ126" s="557"/>
      <c r="CR126" s="557"/>
      <c r="CS126" s="557"/>
      <c r="CT126" s="557"/>
      <c r="CU126" s="557"/>
      <c r="CV126" s="557"/>
      <c r="CW126" s="557"/>
      <c r="CX126" s="557"/>
      <c r="CY126" s="129"/>
      <c r="CZ126" s="129"/>
      <c r="DA126" s="129"/>
      <c r="DB126" s="129"/>
      <c r="DC126" s="129"/>
      <c r="DD126" s="129"/>
      <c r="DE126" s="129"/>
      <c r="DF126" s="129"/>
      <c r="DG126" s="129"/>
      <c r="DH126" s="129"/>
    </row>
    <row r="127" spans="1:112">
      <c r="A127" s="609" t="s">
        <v>5</v>
      </c>
      <c r="B127" s="610"/>
      <c r="C127" s="610"/>
      <c r="D127" s="610"/>
      <c r="E127" s="610"/>
      <c r="F127" s="610"/>
      <c r="G127" s="610"/>
      <c r="H127" s="610"/>
      <c r="I127" s="610"/>
      <c r="J127" s="610"/>
      <c r="K127" s="610"/>
      <c r="L127" s="610"/>
      <c r="M127" s="610"/>
      <c r="N127" s="610"/>
      <c r="O127" s="610"/>
      <c r="P127" s="610"/>
      <c r="Q127" s="610"/>
      <c r="R127" s="610"/>
      <c r="S127" s="610"/>
      <c r="T127" s="610"/>
      <c r="U127" s="610"/>
      <c r="V127" s="610"/>
      <c r="W127" s="610"/>
      <c r="X127" s="610"/>
      <c r="Y127" s="610"/>
      <c r="Z127" s="610"/>
      <c r="AA127" s="610"/>
      <c r="AB127" s="610"/>
      <c r="AC127" s="610"/>
      <c r="AD127" s="610"/>
      <c r="AE127" s="610"/>
      <c r="AF127" s="610"/>
      <c r="AG127" s="610"/>
      <c r="AH127" s="610"/>
      <c r="AI127" s="610"/>
      <c r="AJ127" s="610"/>
      <c r="AK127" s="610"/>
      <c r="AL127" s="610"/>
      <c r="AM127" s="610"/>
      <c r="AN127" s="610"/>
      <c r="AO127" s="610"/>
      <c r="AP127" s="610"/>
      <c r="AQ127" s="610"/>
      <c r="AR127" s="610"/>
      <c r="AS127" s="610"/>
      <c r="AT127" s="610"/>
      <c r="AU127" s="610"/>
      <c r="AV127" s="610"/>
      <c r="AW127" s="610"/>
      <c r="AX127" s="610"/>
      <c r="AY127" s="610"/>
      <c r="AZ127" s="610"/>
      <c r="BA127" s="610"/>
      <c r="BB127" s="610"/>
      <c r="BC127" s="610"/>
      <c r="BD127" s="610"/>
      <c r="BE127" s="610"/>
      <c r="BF127" s="610"/>
      <c r="BG127" s="610"/>
      <c r="BH127" s="610"/>
      <c r="BI127" s="610"/>
      <c r="BJ127" s="610"/>
      <c r="BK127" s="610"/>
      <c r="BL127" s="610"/>
      <c r="BM127" s="610"/>
      <c r="BN127" s="610"/>
      <c r="BO127" s="610"/>
      <c r="BP127" s="610"/>
      <c r="BQ127" s="610"/>
      <c r="BR127" s="610"/>
      <c r="BS127" s="610"/>
      <c r="BT127" s="610"/>
      <c r="BU127" s="610"/>
      <c r="BV127" s="610"/>
      <c r="BW127" s="610"/>
      <c r="BX127" s="610"/>
      <c r="BY127" s="610"/>
      <c r="BZ127" s="610"/>
      <c r="CA127" s="610"/>
      <c r="CB127" s="610"/>
      <c r="CC127" s="610"/>
      <c r="CD127" s="610"/>
      <c r="CE127" s="610"/>
      <c r="CF127" s="610"/>
      <c r="CG127" s="610"/>
      <c r="CH127" s="610"/>
      <c r="CI127" s="610"/>
      <c r="CJ127" s="610"/>
      <c r="CK127" s="610"/>
      <c r="CL127" s="610"/>
      <c r="CM127" s="610"/>
      <c r="CN127" s="610"/>
      <c r="CO127" s="610"/>
      <c r="CP127" s="610"/>
      <c r="CQ127" s="610"/>
      <c r="CR127" s="610"/>
      <c r="CS127" s="610"/>
      <c r="CT127" s="610"/>
      <c r="CU127" s="610"/>
      <c r="CV127" s="610"/>
      <c r="CW127" s="610"/>
      <c r="CX127" s="611"/>
      <c r="CY127" s="129"/>
      <c r="CZ127" s="129"/>
      <c r="DA127" s="129"/>
      <c r="DB127" s="129"/>
      <c r="DC127" s="129"/>
      <c r="DD127" s="129"/>
      <c r="DE127" s="129"/>
      <c r="DF127" s="129"/>
      <c r="DG127" s="129"/>
      <c r="DH127" s="129"/>
    </row>
    <row r="128" spans="1:112">
      <c r="A128" s="612" t="s">
        <v>1210</v>
      </c>
      <c r="B128" s="591">
        <f>B119</f>
        <v>1129413.3120779041</v>
      </c>
      <c r="C128" s="557">
        <f t="shared" ref="C128" si="756">SUM(D128:AA128)</f>
        <v>36432.687486384006</v>
      </c>
      <c r="D128" s="557">
        <f t="shared" ref="D128:AI128" si="757">D119</f>
        <v>0</v>
      </c>
      <c r="E128" s="557">
        <f t="shared" si="757"/>
        <v>0</v>
      </c>
      <c r="F128" s="557">
        <f t="shared" si="757"/>
        <v>0</v>
      </c>
      <c r="G128" s="557">
        <f t="shared" si="757"/>
        <v>0</v>
      </c>
      <c r="H128" s="557">
        <f t="shared" si="757"/>
        <v>0</v>
      </c>
      <c r="I128" s="557">
        <f t="shared" si="757"/>
        <v>0</v>
      </c>
      <c r="J128" s="557">
        <f t="shared" si="757"/>
        <v>0</v>
      </c>
      <c r="K128" s="557">
        <f t="shared" si="757"/>
        <v>49.976251696000006</v>
      </c>
      <c r="L128" s="557">
        <f t="shared" si="757"/>
        <v>849.59627883200017</v>
      </c>
      <c r="M128" s="557">
        <f t="shared" si="757"/>
        <v>1886.6035015240002</v>
      </c>
      <c r="N128" s="557">
        <f t="shared" si="757"/>
        <v>3298.4326119360003</v>
      </c>
      <c r="O128" s="557">
        <f t="shared" si="757"/>
        <v>3417.1262097140002</v>
      </c>
      <c r="P128" s="557">
        <f t="shared" si="757"/>
        <v>4947.6489179040009</v>
      </c>
      <c r="Q128" s="557">
        <f t="shared" si="757"/>
        <v>5172.5420505360007</v>
      </c>
      <c r="R128" s="557">
        <f t="shared" si="757"/>
        <v>5303.7297112380002</v>
      </c>
      <c r="S128" s="557">
        <f t="shared" si="757"/>
        <v>4853.9434459740005</v>
      </c>
      <c r="T128" s="557">
        <f t="shared" si="757"/>
        <v>3985.6060727559998</v>
      </c>
      <c r="U128" s="557">
        <f t="shared" si="757"/>
        <v>2055.2733509979998</v>
      </c>
      <c r="V128" s="557">
        <f t="shared" si="757"/>
        <v>612.20908327600011</v>
      </c>
      <c r="W128" s="557">
        <f t="shared" si="757"/>
        <v>0</v>
      </c>
      <c r="X128" s="557">
        <f t="shared" si="757"/>
        <v>0</v>
      </c>
      <c r="Y128" s="557">
        <f t="shared" si="757"/>
        <v>0</v>
      </c>
      <c r="Z128" s="557">
        <f t="shared" si="757"/>
        <v>0</v>
      </c>
      <c r="AA128" s="557">
        <f t="shared" si="757"/>
        <v>0</v>
      </c>
      <c r="AB128" s="557">
        <f t="shared" si="757"/>
        <v>36432.687486384006</v>
      </c>
      <c r="AC128" s="557">
        <f t="shared" si="757"/>
        <v>0</v>
      </c>
      <c r="AD128" s="557">
        <f t="shared" si="757"/>
        <v>0</v>
      </c>
      <c r="AE128" s="557">
        <f t="shared" si="757"/>
        <v>0</v>
      </c>
      <c r="AF128" s="557">
        <f t="shared" si="757"/>
        <v>0</v>
      </c>
      <c r="AG128" s="557">
        <f t="shared" si="757"/>
        <v>0</v>
      </c>
      <c r="AH128" s="557">
        <f t="shared" si="757"/>
        <v>0</v>
      </c>
      <c r="AI128" s="557">
        <f t="shared" si="757"/>
        <v>0</v>
      </c>
      <c r="AJ128" s="557">
        <f t="shared" ref="AJ128:BO128" si="758">AJ119</f>
        <v>49.976251696000006</v>
      </c>
      <c r="AK128" s="557">
        <f t="shared" si="758"/>
        <v>849.59627883200017</v>
      </c>
      <c r="AL128" s="557">
        <f t="shared" si="758"/>
        <v>1886.6035015240002</v>
      </c>
      <c r="AM128" s="557">
        <f t="shared" si="758"/>
        <v>3298.4326119360003</v>
      </c>
      <c r="AN128" s="557">
        <f t="shared" si="758"/>
        <v>3417.1262097140002</v>
      </c>
      <c r="AO128" s="557">
        <f t="shared" si="758"/>
        <v>4947.6489179040009</v>
      </c>
      <c r="AP128" s="557">
        <f t="shared" si="758"/>
        <v>5172.5420505360007</v>
      </c>
      <c r="AQ128" s="557">
        <f t="shared" si="758"/>
        <v>5303.7297112380002</v>
      </c>
      <c r="AR128" s="557">
        <f t="shared" si="758"/>
        <v>4853.9434459740005</v>
      </c>
      <c r="AS128" s="557">
        <f t="shared" si="758"/>
        <v>3985.6060727559998</v>
      </c>
      <c r="AT128" s="557">
        <f t="shared" si="758"/>
        <v>2055.2733509979998</v>
      </c>
      <c r="AU128" s="557">
        <f t="shared" si="758"/>
        <v>612.20908327600011</v>
      </c>
      <c r="AV128" s="557">
        <f t="shared" si="758"/>
        <v>0</v>
      </c>
      <c r="AW128" s="557">
        <f t="shared" si="758"/>
        <v>0</v>
      </c>
      <c r="AX128" s="557">
        <f t="shared" si="758"/>
        <v>0</v>
      </c>
      <c r="AY128" s="557">
        <f t="shared" si="758"/>
        <v>0</v>
      </c>
      <c r="AZ128" s="557">
        <f t="shared" si="758"/>
        <v>0</v>
      </c>
      <c r="BA128" s="557">
        <f t="shared" si="758"/>
        <v>36432.687486384006</v>
      </c>
      <c r="BB128" s="557">
        <f t="shared" si="758"/>
        <v>0</v>
      </c>
      <c r="BC128" s="557">
        <f t="shared" si="758"/>
        <v>0</v>
      </c>
      <c r="BD128" s="557">
        <f t="shared" si="758"/>
        <v>0</v>
      </c>
      <c r="BE128" s="557">
        <f t="shared" si="758"/>
        <v>0</v>
      </c>
      <c r="BF128" s="557">
        <f t="shared" si="758"/>
        <v>0</v>
      </c>
      <c r="BG128" s="557">
        <f t="shared" si="758"/>
        <v>0</v>
      </c>
      <c r="BH128" s="557">
        <f t="shared" si="758"/>
        <v>0</v>
      </c>
      <c r="BI128" s="557">
        <f t="shared" si="758"/>
        <v>49.976251696000006</v>
      </c>
      <c r="BJ128" s="557">
        <f t="shared" si="758"/>
        <v>849.59627883200017</v>
      </c>
      <c r="BK128" s="557">
        <f t="shared" si="758"/>
        <v>1886.6035015240002</v>
      </c>
      <c r="BL128" s="557">
        <f t="shared" si="758"/>
        <v>3298.4326119360003</v>
      </c>
      <c r="BM128" s="557">
        <f t="shared" si="758"/>
        <v>3417.1262097140002</v>
      </c>
      <c r="BN128" s="557">
        <f t="shared" si="758"/>
        <v>4947.6489179040009</v>
      </c>
      <c r="BO128" s="557">
        <f t="shared" si="758"/>
        <v>5172.5420505360007</v>
      </c>
      <c r="BP128" s="557">
        <f t="shared" ref="BP128:CX128" si="759">BP119</f>
        <v>5303.7297112380002</v>
      </c>
      <c r="BQ128" s="557">
        <f t="shared" si="759"/>
        <v>4853.9434459740005</v>
      </c>
      <c r="BR128" s="557">
        <f t="shared" si="759"/>
        <v>3985.6060727559998</v>
      </c>
      <c r="BS128" s="557">
        <f t="shared" si="759"/>
        <v>2055.2733509979998</v>
      </c>
      <c r="BT128" s="557">
        <f t="shared" si="759"/>
        <v>612.20908327600011</v>
      </c>
      <c r="BU128" s="557">
        <f t="shared" si="759"/>
        <v>0</v>
      </c>
      <c r="BV128" s="557">
        <f t="shared" si="759"/>
        <v>0</v>
      </c>
      <c r="BW128" s="557">
        <f t="shared" si="759"/>
        <v>0</v>
      </c>
      <c r="BX128" s="557">
        <f t="shared" si="759"/>
        <v>0</v>
      </c>
      <c r="BY128" s="557">
        <f t="shared" si="759"/>
        <v>0</v>
      </c>
      <c r="BZ128" s="557">
        <f t="shared" si="759"/>
        <v>36432.687486384006</v>
      </c>
      <c r="CA128" s="557">
        <f t="shared" si="759"/>
        <v>0</v>
      </c>
      <c r="CB128" s="557">
        <f t="shared" si="759"/>
        <v>0</v>
      </c>
      <c r="CC128" s="557">
        <f t="shared" si="759"/>
        <v>0</v>
      </c>
      <c r="CD128" s="557">
        <f t="shared" si="759"/>
        <v>0</v>
      </c>
      <c r="CE128" s="557">
        <f t="shared" si="759"/>
        <v>0</v>
      </c>
      <c r="CF128" s="557">
        <f t="shared" si="759"/>
        <v>0</v>
      </c>
      <c r="CG128" s="557">
        <f t="shared" si="759"/>
        <v>0</v>
      </c>
      <c r="CH128" s="557">
        <f t="shared" si="759"/>
        <v>49.976251696000006</v>
      </c>
      <c r="CI128" s="557">
        <f t="shared" si="759"/>
        <v>849.59627883200017</v>
      </c>
      <c r="CJ128" s="557">
        <f t="shared" si="759"/>
        <v>1886.6035015240002</v>
      </c>
      <c r="CK128" s="557">
        <f t="shared" si="759"/>
        <v>3298.4326119360003</v>
      </c>
      <c r="CL128" s="557">
        <f t="shared" si="759"/>
        <v>3417.1262097140002</v>
      </c>
      <c r="CM128" s="557">
        <f t="shared" si="759"/>
        <v>4947.6489179040009</v>
      </c>
      <c r="CN128" s="557">
        <f t="shared" si="759"/>
        <v>5172.5420505360007</v>
      </c>
      <c r="CO128" s="557">
        <f t="shared" si="759"/>
        <v>5303.7297112380002</v>
      </c>
      <c r="CP128" s="557">
        <f t="shared" si="759"/>
        <v>4853.9434459740005</v>
      </c>
      <c r="CQ128" s="557">
        <f t="shared" si="759"/>
        <v>3985.6060727559998</v>
      </c>
      <c r="CR128" s="557">
        <f t="shared" si="759"/>
        <v>2055.2733509979998</v>
      </c>
      <c r="CS128" s="557">
        <f t="shared" si="759"/>
        <v>612.20908327600011</v>
      </c>
      <c r="CT128" s="557">
        <f t="shared" si="759"/>
        <v>0</v>
      </c>
      <c r="CU128" s="557">
        <f t="shared" si="759"/>
        <v>0</v>
      </c>
      <c r="CV128" s="557">
        <f t="shared" si="759"/>
        <v>0</v>
      </c>
      <c r="CW128" s="557">
        <f t="shared" si="759"/>
        <v>0</v>
      </c>
      <c r="CX128" s="613">
        <f t="shared" si="759"/>
        <v>0</v>
      </c>
      <c r="CY128" s="129"/>
      <c r="CZ128" s="129"/>
      <c r="DA128" s="129"/>
      <c r="DB128" s="129"/>
      <c r="DC128" s="129"/>
      <c r="DD128" s="129"/>
      <c r="DE128" s="129"/>
      <c r="DF128" s="129"/>
      <c r="DG128" s="129"/>
      <c r="DH128" s="129"/>
    </row>
    <row r="129" spans="1:112">
      <c r="A129" s="612" t="s">
        <v>1211</v>
      </c>
      <c r="B129" s="591">
        <f>B120</f>
        <v>-38718.263802575995</v>
      </c>
      <c r="C129" s="557">
        <f>C120</f>
        <v>-1248.976251696</v>
      </c>
      <c r="D129" s="557">
        <f t="shared" ref="D129:BO129" si="760">D120</f>
        <v>0</v>
      </c>
      <c r="E129" s="557">
        <f t="shared" si="760"/>
        <v>0</v>
      </c>
      <c r="F129" s="557">
        <f t="shared" si="760"/>
        <v>0</v>
      </c>
      <c r="G129" s="557">
        <f t="shared" si="760"/>
        <v>0</v>
      </c>
      <c r="H129" s="557">
        <f t="shared" si="760"/>
        <v>0</v>
      </c>
      <c r="I129" s="557">
        <f t="shared" si="760"/>
        <v>0</v>
      </c>
      <c r="J129" s="557">
        <f t="shared" si="760"/>
        <v>0</v>
      </c>
      <c r="K129" s="557">
        <f t="shared" si="760"/>
        <v>-49.976251696000006</v>
      </c>
      <c r="L129" s="557">
        <f t="shared" si="760"/>
        <v>-109</v>
      </c>
      <c r="M129" s="557">
        <f t="shared" si="760"/>
        <v>-109</v>
      </c>
      <c r="N129" s="557">
        <f t="shared" si="760"/>
        <v>-109</v>
      </c>
      <c r="O129" s="557">
        <f t="shared" si="760"/>
        <v>-109</v>
      </c>
      <c r="P129" s="557">
        <f t="shared" si="760"/>
        <v>-109</v>
      </c>
      <c r="Q129" s="557">
        <f t="shared" si="760"/>
        <v>-109</v>
      </c>
      <c r="R129" s="557">
        <f t="shared" si="760"/>
        <v>-109</v>
      </c>
      <c r="S129" s="557">
        <f t="shared" si="760"/>
        <v>-109</v>
      </c>
      <c r="T129" s="557">
        <f t="shared" si="760"/>
        <v>-109</v>
      </c>
      <c r="U129" s="557">
        <f t="shared" si="760"/>
        <v>-109</v>
      </c>
      <c r="V129" s="557">
        <f t="shared" si="760"/>
        <v>-109</v>
      </c>
      <c r="W129" s="557">
        <f t="shared" si="760"/>
        <v>0</v>
      </c>
      <c r="X129" s="557">
        <f t="shared" si="760"/>
        <v>0</v>
      </c>
      <c r="Y129" s="557">
        <f t="shared" si="760"/>
        <v>0</v>
      </c>
      <c r="Z129" s="557">
        <f t="shared" si="760"/>
        <v>0</v>
      </c>
      <c r="AA129" s="557">
        <f t="shared" si="760"/>
        <v>0</v>
      </c>
      <c r="AB129" s="557">
        <f t="shared" si="760"/>
        <v>-1248.976251696</v>
      </c>
      <c r="AC129" s="557">
        <f t="shared" si="760"/>
        <v>0</v>
      </c>
      <c r="AD129" s="557">
        <f t="shared" si="760"/>
        <v>0</v>
      </c>
      <c r="AE129" s="557">
        <f t="shared" si="760"/>
        <v>0</v>
      </c>
      <c r="AF129" s="557">
        <f t="shared" si="760"/>
        <v>0</v>
      </c>
      <c r="AG129" s="557">
        <f t="shared" si="760"/>
        <v>0</v>
      </c>
      <c r="AH129" s="557">
        <f t="shared" si="760"/>
        <v>0</v>
      </c>
      <c r="AI129" s="557">
        <f t="shared" si="760"/>
        <v>0</v>
      </c>
      <c r="AJ129" s="557">
        <f t="shared" si="760"/>
        <v>-49.976251696000006</v>
      </c>
      <c r="AK129" s="557">
        <f t="shared" si="760"/>
        <v>-109</v>
      </c>
      <c r="AL129" s="557">
        <f t="shared" si="760"/>
        <v>-109</v>
      </c>
      <c r="AM129" s="557">
        <f t="shared" si="760"/>
        <v>-109</v>
      </c>
      <c r="AN129" s="557">
        <f t="shared" si="760"/>
        <v>-109</v>
      </c>
      <c r="AO129" s="557">
        <f t="shared" si="760"/>
        <v>-109</v>
      </c>
      <c r="AP129" s="557">
        <f t="shared" si="760"/>
        <v>-109</v>
      </c>
      <c r="AQ129" s="557">
        <f t="shared" si="760"/>
        <v>-109</v>
      </c>
      <c r="AR129" s="557">
        <f t="shared" si="760"/>
        <v>-109</v>
      </c>
      <c r="AS129" s="557">
        <f t="shared" si="760"/>
        <v>-109</v>
      </c>
      <c r="AT129" s="557">
        <f t="shared" si="760"/>
        <v>-109</v>
      </c>
      <c r="AU129" s="557">
        <f t="shared" si="760"/>
        <v>-109</v>
      </c>
      <c r="AV129" s="557">
        <f t="shared" si="760"/>
        <v>0</v>
      </c>
      <c r="AW129" s="557">
        <f t="shared" si="760"/>
        <v>0</v>
      </c>
      <c r="AX129" s="557">
        <f t="shared" si="760"/>
        <v>0</v>
      </c>
      <c r="AY129" s="557">
        <f t="shared" si="760"/>
        <v>0</v>
      </c>
      <c r="AZ129" s="557">
        <f t="shared" si="760"/>
        <v>0</v>
      </c>
      <c r="BA129" s="557">
        <f t="shared" si="760"/>
        <v>-1248.976251696</v>
      </c>
      <c r="BB129" s="557">
        <f t="shared" si="760"/>
        <v>0</v>
      </c>
      <c r="BC129" s="557">
        <f t="shared" si="760"/>
        <v>0</v>
      </c>
      <c r="BD129" s="557">
        <f t="shared" si="760"/>
        <v>0</v>
      </c>
      <c r="BE129" s="557">
        <f t="shared" si="760"/>
        <v>0</v>
      </c>
      <c r="BF129" s="557">
        <f t="shared" si="760"/>
        <v>0</v>
      </c>
      <c r="BG129" s="557">
        <f t="shared" si="760"/>
        <v>0</v>
      </c>
      <c r="BH129" s="557">
        <f t="shared" si="760"/>
        <v>0</v>
      </c>
      <c r="BI129" s="557">
        <f t="shared" si="760"/>
        <v>-49.976251696000006</v>
      </c>
      <c r="BJ129" s="557">
        <f t="shared" si="760"/>
        <v>-109</v>
      </c>
      <c r="BK129" s="557">
        <f t="shared" si="760"/>
        <v>-109</v>
      </c>
      <c r="BL129" s="557">
        <f t="shared" si="760"/>
        <v>-109</v>
      </c>
      <c r="BM129" s="557">
        <f t="shared" si="760"/>
        <v>-109</v>
      </c>
      <c r="BN129" s="557">
        <f t="shared" si="760"/>
        <v>-109</v>
      </c>
      <c r="BO129" s="557">
        <f t="shared" si="760"/>
        <v>-109</v>
      </c>
      <c r="BP129" s="557">
        <f t="shared" ref="BP129:CX129" si="761">BP120</f>
        <v>-109</v>
      </c>
      <c r="BQ129" s="557">
        <f t="shared" si="761"/>
        <v>-109</v>
      </c>
      <c r="BR129" s="557">
        <f t="shared" si="761"/>
        <v>-109</v>
      </c>
      <c r="BS129" s="557">
        <f t="shared" si="761"/>
        <v>-109</v>
      </c>
      <c r="BT129" s="557">
        <f t="shared" si="761"/>
        <v>-109</v>
      </c>
      <c r="BU129" s="557">
        <f t="shared" si="761"/>
        <v>0</v>
      </c>
      <c r="BV129" s="557">
        <f t="shared" si="761"/>
        <v>0</v>
      </c>
      <c r="BW129" s="557">
        <f t="shared" si="761"/>
        <v>0</v>
      </c>
      <c r="BX129" s="557">
        <f t="shared" si="761"/>
        <v>0</v>
      </c>
      <c r="BY129" s="557">
        <f t="shared" si="761"/>
        <v>0</v>
      </c>
      <c r="BZ129" s="557">
        <f t="shared" si="761"/>
        <v>-1248.976251696</v>
      </c>
      <c r="CA129" s="557">
        <f t="shared" si="761"/>
        <v>0</v>
      </c>
      <c r="CB129" s="557">
        <f t="shared" si="761"/>
        <v>0</v>
      </c>
      <c r="CC129" s="557">
        <f t="shared" si="761"/>
        <v>0</v>
      </c>
      <c r="CD129" s="557">
        <f t="shared" si="761"/>
        <v>0</v>
      </c>
      <c r="CE129" s="557">
        <f t="shared" si="761"/>
        <v>0</v>
      </c>
      <c r="CF129" s="557">
        <f t="shared" si="761"/>
        <v>0</v>
      </c>
      <c r="CG129" s="557">
        <f t="shared" si="761"/>
        <v>0</v>
      </c>
      <c r="CH129" s="557">
        <f t="shared" si="761"/>
        <v>-49.976251696000006</v>
      </c>
      <c r="CI129" s="557">
        <f t="shared" si="761"/>
        <v>-109</v>
      </c>
      <c r="CJ129" s="557">
        <f t="shared" si="761"/>
        <v>-109</v>
      </c>
      <c r="CK129" s="557">
        <f t="shared" si="761"/>
        <v>-109</v>
      </c>
      <c r="CL129" s="557">
        <f t="shared" si="761"/>
        <v>-109</v>
      </c>
      <c r="CM129" s="557">
        <f t="shared" si="761"/>
        <v>-109</v>
      </c>
      <c r="CN129" s="557">
        <f t="shared" si="761"/>
        <v>-109</v>
      </c>
      <c r="CO129" s="557">
        <f t="shared" si="761"/>
        <v>-109</v>
      </c>
      <c r="CP129" s="557">
        <f t="shared" si="761"/>
        <v>-109</v>
      </c>
      <c r="CQ129" s="557">
        <f t="shared" si="761"/>
        <v>-109</v>
      </c>
      <c r="CR129" s="557">
        <f t="shared" si="761"/>
        <v>-109</v>
      </c>
      <c r="CS129" s="557">
        <f t="shared" si="761"/>
        <v>-109</v>
      </c>
      <c r="CT129" s="557">
        <f t="shared" si="761"/>
        <v>0</v>
      </c>
      <c r="CU129" s="557">
        <f t="shared" si="761"/>
        <v>0</v>
      </c>
      <c r="CV129" s="557">
        <f t="shared" si="761"/>
        <v>0</v>
      </c>
      <c r="CW129" s="557">
        <f t="shared" si="761"/>
        <v>0</v>
      </c>
      <c r="CX129" s="557">
        <f t="shared" si="761"/>
        <v>0</v>
      </c>
      <c r="CY129" s="129"/>
      <c r="CZ129" s="129"/>
      <c r="DA129" s="129"/>
      <c r="DB129" s="129"/>
      <c r="DC129" s="129"/>
      <c r="DD129" s="129"/>
      <c r="DE129" s="129"/>
      <c r="DF129" s="129"/>
      <c r="DG129" s="129"/>
      <c r="DH129" s="129"/>
    </row>
    <row r="130" spans="1:112">
      <c r="A130" s="614" t="s">
        <v>1212</v>
      </c>
      <c r="B130" s="591">
        <f t="shared" ref="B130:B135" si="762">4*AB130+4*BA130+19*C130+BZ130*4</f>
        <v>772573.2072397772</v>
      </c>
      <c r="C130" s="557">
        <f t="shared" ref="C130" si="763">SUM(D130:AA130)</f>
        <v>26244.320766966277</v>
      </c>
      <c r="D130" s="561">
        <f>D124</f>
        <v>0</v>
      </c>
      <c r="E130" s="561">
        <f t="shared" ref="E130:BP130" si="764">E124</f>
        <v>0</v>
      </c>
      <c r="F130" s="561">
        <f t="shared" si="764"/>
        <v>0</v>
      </c>
      <c r="G130" s="561">
        <f t="shared" si="764"/>
        <v>0</v>
      </c>
      <c r="H130" s="561">
        <f t="shared" si="764"/>
        <v>0</v>
      </c>
      <c r="I130" s="561">
        <f t="shared" si="764"/>
        <v>0</v>
      </c>
      <c r="J130" s="561">
        <f t="shared" si="764"/>
        <v>0</v>
      </c>
      <c r="K130" s="561">
        <f t="shared" si="764"/>
        <v>0</v>
      </c>
      <c r="L130" s="561">
        <f t="shared" si="764"/>
        <v>740.59627883200017</v>
      </c>
      <c r="M130" s="561">
        <f t="shared" si="764"/>
        <v>1777.6035015240002</v>
      </c>
      <c r="N130" s="561">
        <f t="shared" si="764"/>
        <v>3189.4326119360003</v>
      </c>
      <c r="O130" s="561">
        <f t="shared" si="764"/>
        <v>3308.1262097140002</v>
      </c>
      <c r="P130" s="561">
        <f t="shared" si="764"/>
        <v>2858.6213793794886</v>
      </c>
      <c r="Q130" s="561">
        <f t="shared" si="764"/>
        <v>3131.2729527130355</v>
      </c>
      <c r="R130" s="561">
        <f t="shared" si="764"/>
        <v>2510.8328291638854</v>
      </c>
      <c r="S130" s="561">
        <f t="shared" si="764"/>
        <v>2540.3340937842022</v>
      </c>
      <c r="T130" s="561">
        <f t="shared" si="764"/>
        <v>3738.0184756456642</v>
      </c>
      <c r="U130" s="561">
        <f t="shared" si="764"/>
        <v>1946.2733509979998</v>
      </c>
      <c r="V130" s="561">
        <f t="shared" si="764"/>
        <v>503.20908327600011</v>
      </c>
      <c r="W130" s="561">
        <f t="shared" si="764"/>
        <v>0</v>
      </c>
      <c r="X130" s="561">
        <f t="shared" si="764"/>
        <v>0</v>
      </c>
      <c r="Y130" s="561">
        <f t="shared" si="764"/>
        <v>0</v>
      </c>
      <c r="Z130" s="561">
        <f t="shared" si="764"/>
        <v>0</v>
      </c>
      <c r="AA130" s="561">
        <f t="shared" si="764"/>
        <v>0</v>
      </c>
      <c r="AB130" s="561">
        <f t="shared" si="764"/>
        <v>22885.004150774021</v>
      </c>
      <c r="AC130" s="561">
        <f t="shared" si="764"/>
        <v>0</v>
      </c>
      <c r="AD130" s="561">
        <f t="shared" si="764"/>
        <v>0</v>
      </c>
      <c r="AE130" s="561">
        <f t="shared" si="764"/>
        <v>0</v>
      </c>
      <c r="AF130" s="561">
        <f t="shared" si="764"/>
        <v>0</v>
      </c>
      <c r="AG130" s="561">
        <f t="shared" si="764"/>
        <v>0</v>
      </c>
      <c r="AH130" s="561">
        <f t="shared" si="764"/>
        <v>0</v>
      </c>
      <c r="AI130" s="561">
        <f t="shared" si="764"/>
        <v>0</v>
      </c>
      <c r="AJ130" s="561">
        <f t="shared" si="764"/>
        <v>0</v>
      </c>
      <c r="AK130" s="561">
        <f t="shared" si="764"/>
        <v>740.59627883200017</v>
      </c>
      <c r="AL130" s="561">
        <f t="shared" si="764"/>
        <v>1777.6035015240002</v>
      </c>
      <c r="AM130" s="561">
        <f t="shared" si="764"/>
        <v>3189.4326119360003</v>
      </c>
      <c r="AN130" s="561">
        <f t="shared" si="764"/>
        <v>2912.3212501602306</v>
      </c>
      <c r="AO130" s="561">
        <f t="shared" si="764"/>
        <v>2263.6241922083864</v>
      </c>
      <c r="AP130" s="561">
        <f t="shared" si="764"/>
        <v>2524.8444626375335</v>
      </c>
      <c r="AQ130" s="561">
        <f t="shared" si="764"/>
        <v>1915.8356419927829</v>
      </c>
      <c r="AR130" s="561">
        <f t="shared" si="764"/>
        <v>1956.7896976738136</v>
      </c>
      <c r="AS130" s="561">
        <f t="shared" si="764"/>
        <v>3154.4740795352759</v>
      </c>
      <c r="AT130" s="561">
        <f t="shared" si="764"/>
        <v>1946.2733509979998</v>
      </c>
      <c r="AU130" s="561">
        <f t="shared" si="764"/>
        <v>503.20908327600011</v>
      </c>
      <c r="AV130" s="561">
        <f t="shared" si="764"/>
        <v>0</v>
      </c>
      <c r="AW130" s="561">
        <f t="shared" si="764"/>
        <v>0</v>
      </c>
      <c r="AX130" s="561">
        <f t="shared" si="764"/>
        <v>0</v>
      </c>
      <c r="AY130" s="561">
        <f t="shared" si="764"/>
        <v>0</v>
      </c>
      <c r="AZ130" s="561">
        <f t="shared" si="764"/>
        <v>0</v>
      </c>
      <c r="BA130" s="561">
        <f t="shared" si="764"/>
        <v>19731.606256901829</v>
      </c>
      <c r="BB130" s="561">
        <f t="shared" si="764"/>
        <v>0</v>
      </c>
      <c r="BC130" s="561">
        <f t="shared" si="764"/>
        <v>0</v>
      </c>
      <c r="BD130" s="561">
        <f t="shared" si="764"/>
        <v>0</v>
      </c>
      <c r="BE130" s="561">
        <f t="shared" si="764"/>
        <v>0</v>
      </c>
      <c r="BF130" s="561">
        <f t="shared" si="764"/>
        <v>0</v>
      </c>
      <c r="BG130" s="561">
        <f t="shared" si="764"/>
        <v>0</v>
      </c>
      <c r="BH130" s="561">
        <f t="shared" si="764"/>
        <v>0</v>
      </c>
      <c r="BI130" s="561">
        <f t="shared" si="764"/>
        <v>0</v>
      </c>
      <c r="BJ130" s="561">
        <f t="shared" si="764"/>
        <v>740.59627883200017</v>
      </c>
      <c r="BK130" s="561">
        <f t="shared" si="764"/>
        <v>1777.6035015240002</v>
      </c>
      <c r="BL130" s="561">
        <f t="shared" si="764"/>
        <v>2812.6166310079166</v>
      </c>
      <c r="BM130" s="561">
        <f t="shared" si="764"/>
        <v>2440.6546467681724</v>
      </c>
      <c r="BN130" s="561">
        <f t="shared" si="764"/>
        <v>1800.8677027698068</v>
      </c>
      <c r="BO130" s="561">
        <f t="shared" si="764"/>
        <v>2053.1778592454752</v>
      </c>
      <c r="BP130" s="561">
        <f t="shared" si="764"/>
        <v>1453.0791525542033</v>
      </c>
      <c r="BQ130" s="561">
        <f t="shared" ref="BQ130:CX130" si="765">BQ124</f>
        <v>1502.9218340323976</v>
      </c>
      <c r="BR130" s="561">
        <f t="shared" si="765"/>
        <v>2700.6062158938598</v>
      </c>
      <c r="BS130" s="561">
        <f t="shared" si="765"/>
        <v>1946.2733509979998</v>
      </c>
      <c r="BT130" s="561">
        <f t="shared" si="765"/>
        <v>503.20908327600011</v>
      </c>
      <c r="BU130" s="561">
        <f t="shared" si="765"/>
        <v>0</v>
      </c>
      <c r="BV130" s="561">
        <f t="shared" si="765"/>
        <v>0</v>
      </c>
      <c r="BW130" s="561">
        <f t="shared" si="765"/>
        <v>0</v>
      </c>
      <c r="BX130" s="561">
        <f t="shared" si="765"/>
        <v>0</v>
      </c>
      <c r="BY130" s="561">
        <f t="shared" si="765"/>
        <v>0</v>
      </c>
      <c r="BZ130" s="561">
        <f t="shared" si="765"/>
        <v>25866.167759178654</v>
      </c>
      <c r="CA130" s="561">
        <f t="shared" si="765"/>
        <v>0</v>
      </c>
      <c r="CB130" s="561">
        <f t="shared" si="765"/>
        <v>0</v>
      </c>
      <c r="CC130" s="561">
        <f t="shared" si="765"/>
        <v>0</v>
      </c>
      <c r="CD130" s="561">
        <f t="shared" si="765"/>
        <v>0</v>
      </c>
      <c r="CE130" s="561">
        <f t="shared" si="765"/>
        <v>0</v>
      </c>
      <c r="CF130" s="561">
        <f t="shared" si="765"/>
        <v>0</v>
      </c>
      <c r="CG130" s="561">
        <f t="shared" si="765"/>
        <v>0</v>
      </c>
      <c r="CH130" s="561">
        <f t="shared" si="765"/>
        <v>0</v>
      </c>
      <c r="CI130" s="561">
        <f t="shared" si="765"/>
        <v>740.59627883200017</v>
      </c>
      <c r="CJ130" s="561">
        <f t="shared" si="765"/>
        <v>1777.6035015240002</v>
      </c>
      <c r="CK130" s="561">
        <f t="shared" si="765"/>
        <v>3189.4326119360003</v>
      </c>
      <c r="CL130" s="561">
        <f t="shared" si="765"/>
        <v>3308.1262097140002</v>
      </c>
      <c r="CM130" s="561">
        <f t="shared" si="765"/>
        <v>2779.8387763697938</v>
      </c>
      <c r="CN130" s="561">
        <f t="shared" si="765"/>
        <v>3060.3686100043101</v>
      </c>
      <c r="CO130" s="561">
        <f t="shared" si="765"/>
        <v>2424.1737091826794</v>
      </c>
      <c r="CP130" s="561">
        <f t="shared" si="765"/>
        <v>2453.6749738029953</v>
      </c>
      <c r="CQ130" s="561">
        <f t="shared" si="765"/>
        <v>3682.8706535388778</v>
      </c>
      <c r="CR130" s="561">
        <f t="shared" si="765"/>
        <v>1946.2733509979998</v>
      </c>
      <c r="CS130" s="561">
        <f t="shared" si="765"/>
        <v>503.20908327600011</v>
      </c>
      <c r="CT130" s="561">
        <f t="shared" si="765"/>
        <v>0</v>
      </c>
      <c r="CU130" s="561">
        <f t="shared" si="765"/>
        <v>0</v>
      </c>
      <c r="CV130" s="561">
        <f t="shared" si="765"/>
        <v>0</v>
      </c>
      <c r="CW130" s="561">
        <f t="shared" si="765"/>
        <v>0</v>
      </c>
      <c r="CX130" s="561">
        <f t="shared" si="765"/>
        <v>0</v>
      </c>
      <c r="CY130" s="129"/>
      <c r="CZ130" s="129"/>
      <c r="DA130" s="129"/>
      <c r="DB130" s="129"/>
      <c r="DC130" s="129"/>
      <c r="DD130" s="129"/>
      <c r="DE130" s="129"/>
      <c r="DF130" s="129"/>
      <c r="DG130" s="129"/>
      <c r="DH130" s="129"/>
    </row>
    <row r="131" spans="1:112">
      <c r="A131" s="626" t="s">
        <v>1213</v>
      </c>
      <c r="B131" s="591">
        <f t="shared" si="762"/>
        <v>56338.095988301997</v>
      </c>
      <c r="C131" s="557">
        <f t="shared" ref="C131:C135" si="766">SUM(D131:AA131)</f>
        <v>2449.4824342739998</v>
      </c>
      <c r="D131" s="561">
        <f t="shared" ref="D131:AA131" si="767">IF(D114="P",D130,0)</f>
        <v>0</v>
      </c>
      <c r="E131" s="561">
        <f t="shared" si="767"/>
        <v>0</v>
      </c>
      <c r="F131" s="561">
        <f t="shared" si="767"/>
        <v>0</v>
      </c>
      <c r="G131" s="561">
        <f t="shared" si="767"/>
        <v>0</v>
      </c>
      <c r="H131" s="561">
        <f t="shared" si="767"/>
        <v>0</v>
      </c>
      <c r="I131" s="561">
        <f t="shared" si="767"/>
        <v>0</v>
      </c>
      <c r="J131" s="561">
        <f t="shared" si="767"/>
        <v>0</v>
      </c>
      <c r="K131" s="561">
        <f t="shared" si="767"/>
        <v>0</v>
      </c>
      <c r="L131" s="561">
        <f t="shared" si="767"/>
        <v>0</v>
      </c>
      <c r="M131" s="561">
        <f t="shared" si="767"/>
        <v>0</v>
      </c>
      <c r="N131" s="561">
        <f t="shared" si="767"/>
        <v>0</v>
      </c>
      <c r="O131" s="561">
        <f t="shared" si="767"/>
        <v>0</v>
      </c>
      <c r="P131" s="561">
        <f t="shared" si="767"/>
        <v>0</v>
      </c>
      <c r="Q131" s="561">
        <f t="shared" si="767"/>
        <v>0</v>
      </c>
      <c r="R131" s="561">
        <f t="shared" si="767"/>
        <v>0</v>
      </c>
      <c r="S131" s="561">
        <f t="shared" si="767"/>
        <v>0</v>
      </c>
      <c r="T131" s="561">
        <f t="shared" si="767"/>
        <v>0</v>
      </c>
      <c r="U131" s="561">
        <f t="shared" si="767"/>
        <v>1946.2733509979998</v>
      </c>
      <c r="V131" s="561">
        <f t="shared" si="767"/>
        <v>503.20908327600011</v>
      </c>
      <c r="W131" s="561">
        <f t="shared" si="767"/>
        <v>0</v>
      </c>
      <c r="X131" s="561">
        <f t="shared" si="767"/>
        <v>0</v>
      </c>
      <c r="Y131" s="561">
        <f t="shared" si="767"/>
        <v>0</v>
      </c>
      <c r="Z131" s="561">
        <f t="shared" si="767"/>
        <v>0</v>
      </c>
      <c r="AA131" s="561">
        <f t="shared" si="767"/>
        <v>0</v>
      </c>
      <c r="AB131" s="557">
        <f t="shared" ref="AB131:AB134" si="768">SUM(AC131:AZ131)</f>
        <v>0</v>
      </c>
      <c r="AC131" s="561">
        <f t="shared" ref="AC131:AZ131" si="769">IF(AC114="P",AC130,0)</f>
        <v>0</v>
      </c>
      <c r="AD131" s="561">
        <f t="shared" si="769"/>
        <v>0</v>
      </c>
      <c r="AE131" s="561">
        <f t="shared" si="769"/>
        <v>0</v>
      </c>
      <c r="AF131" s="561">
        <f t="shared" si="769"/>
        <v>0</v>
      </c>
      <c r="AG131" s="561">
        <f t="shared" si="769"/>
        <v>0</v>
      </c>
      <c r="AH131" s="561">
        <f t="shared" si="769"/>
        <v>0</v>
      </c>
      <c r="AI131" s="561">
        <f t="shared" si="769"/>
        <v>0</v>
      </c>
      <c r="AJ131" s="561">
        <f t="shared" si="769"/>
        <v>0</v>
      </c>
      <c r="AK131" s="561">
        <f t="shared" si="769"/>
        <v>0</v>
      </c>
      <c r="AL131" s="561">
        <f t="shared" si="769"/>
        <v>0</v>
      </c>
      <c r="AM131" s="561">
        <f t="shared" si="769"/>
        <v>0</v>
      </c>
      <c r="AN131" s="561">
        <f t="shared" si="769"/>
        <v>0</v>
      </c>
      <c r="AO131" s="561">
        <f t="shared" si="769"/>
        <v>0</v>
      </c>
      <c r="AP131" s="561">
        <f t="shared" si="769"/>
        <v>0</v>
      </c>
      <c r="AQ131" s="561">
        <f t="shared" si="769"/>
        <v>0</v>
      </c>
      <c r="AR131" s="561">
        <f t="shared" si="769"/>
        <v>0</v>
      </c>
      <c r="AS131" s="561">
        <f t="shared" si="769"/>
        <v>0</v>
      </c>
      <c r="AT131" s="561">
        <f t="shared" si="769"/>
        <v>0</v>
      </c>
      <c r="AU131" s="561">
        <f t="shared" si="769"/>
        <v>0</v>
      </c>
      <c r="AV131" s="561">
        <f t="shared" si="769"/>
        <v>0</v>
      </c>
      <c r="AW131" s="561">
        <f t="shared" si="769"/>
        <v>0</v>
      </c>
      <c r="AX131" s="561">
        <f t="shared" si="769"/>
        <v>0</v>
      </c>
      <c r="AY131" s="561">
        <f t="shared" si="769"/>
        <v>0</v>
      </c>
      <c r="AZ131" s="561">
        <f t="shared" si="769"/>
        <v>0</v>
      </c>
      <c r="BA131" s="557">
        <f t="shared" ref="BA131:BA134" si="770">SUM(BB131:BY131)</f>
        <v>0</v>
      </c>
      <c r="BB131" s="561">
        <f t="shared" ref="BB131:BY131" si="771">IF(BB114="P",BB130,0)</f>
        <v>0</v>
      </c>
      <c r="BC131" s="561">
        <f t="shared" si="771"/>
        <v>0</v>
      </c>
      <c r="BD131" s="561">
        <f t="shared" si="771"/>
        <v>0</v>
      </c>
      <c r="BE131" s="561">
        <f t="shared" si="771"/>
        <v>0</v>
      </c>
      <c r="BF131" s="561">
        <f t="shared" si="771"/>
        <v>0</v>
      </c>
      <c r="BG131" s="561">
        <f t="shared" si="771"/>
        <v>0</v>
      </c>
      <c r="BH131" s="561">
        <f t="shared" si="771"/>
        <v>0</v>
      </c>
      <c r="BI131" s="561">
        <f t="shared" si="771"/>
        <v>0</v>
      </c>
      <c r="BJ131" s="561">
        <f t="shared" si="771"/>
        <v>0</v>
      </c>
      <c r="BK131" s="561">
        <f t="shared" si="771"/>
        <v>0</v>
      </c>
      <c r="BL131" s="561">
        <f t="shared" si="771"/>
        <v>0</v>
      </c>
      <c r="BM131" s="561">
        <f t="shared" si="771"/>
        <v>0</v>
      </c>
      <c r="BN131" s="561">
        <f t="shared" si="771"/>
        <v>0</v>
      </c>
      <c r="BO131" s="561">
        <f t="shared" si="771"/>
        <v>0</v>
      </c>
      <c r="BP131" s="561">
        <f t="shared" si="771"/>
        <v>0</v>
      </c>
      <c r="BQ131" s="561">
        <f t="shared" si="771"/>
        <v>0</v>
      </c>
      <c r="BR131" s="561">
        <f t="shared" si="771"/>
        <v>0</v>
      </c>
      <c r="BS131" s="561">
        <f t="shared" si="771"/>
        <v>0</v>
      </c>
      <c r="BT131" s="561">
        <f t="shared" si="771"/>
        <v>0</v>
      </c>
      <c r="BU131" s="561">
        <f t="shared" si="771"/>
        <v>0</v>
      </c>
      <c r="BV131" s="561">
        <f t="shared" si="771"/>
        <v>0</v>
      </c>
      <c r="BW131" s="561">
        <f t="shared" si="771"/>
        <v>0</v>
      </c>
      <c r="BX131" s="561">
        <f t="shared" si="771"/>
        <v>0</v>
      </c>
      <c r="BY131" s="561">
        <f t="shared" si="771"/>
        <v>0</v>
      </c>
      <c r="BZ131" s="557">
        <f t="shared" ref="BZ131:BZ134" si="772">SUM(CA131:CX131)</f>
        <v>2449.4824342739998</v>
      </c>
      <c r="CA131" s="561">
        <f t="shared" ref="CA131:CX131" si="773">IF(CA114="P",CA130,0)</f>
        <v>0</v>
      </c>
      <c r="CB131" s="561">
        <f t="shared" si="773"/>
        <v>0</v>
      </c>
      <c r="CC131" s="561">
        <f t="shared" si="773"/>
        <v>0</v>
      </c>
      <c r="CD131" s="561">
        <f t="shared" si="773"/>
        <v>0</v>
      </c>
      <c r="CE131" s="561">
        <f t="shared" si="773"/>
        <v>0</v>
      </c>
      <c r="CF131" s="561">
        <f t="shared" si="773"/>
        <v>0</v>
      </c>
      <c r="CG131" s="561">
        <f t="shared" si="773"/>
        <v>0</v>
      </c>
      <c r="CH131" s="561">
        <f t="shared" si="773"/>
        <v>0</v>
      </c>
      <c r="CI131" s="561">
        <f t="shared" si="773"/>
        <v>0</v>
      </c>
      <c r="CJ131" s="561">
        <f t="shared" si="773"/>
        <v>0</v>
      </c>
      <c r="CK131" s="561">
        <f t="shared" si="773"/>
        <v>0</v>
      </c>
      <c r="CL131" s="561">
        <f t="shared" si="773"/>
        <v>0</v>
      </c>
      <c r="CM131" s="561">
        <f t="shared" si="773"/>
        <v>0</v>
      </c>
      <c r="CN131" s="561">
        <f t="shared" si="773"/>
        <v>0</v>
      </c>
      <c r="CO131" s="561">
        <f t="shared" si="773"/>
        <v>0</v>
      </c>
      <c r="CP131" s="561">
        <f t="shared" si="773"/>
        <v>0</v>
      </c>
      <c r="CQ131" s="561">
        <f t="shared" si="773"/>
        <v>0</v>
      </c>
      <c r="CR131" s="561">
        <f t="shared" si="773"/>
        <v>1946.2733509979998</v>
      </c>
      <c r="CS131" s="561">
        <f t="shared" si="773"/>
        <v>503.20908327600011</v>
      </c>
      <c r="CT131" s="561">
        <f t="shared" si="773"/>
        <v>0</v>
      </c>
      <c r="CU131" s="561">
        <f t="shared" si="773"/>
        <v>0</v>
      </c>
      <c r="CV131" s="561">
        <f t="shared" si="773"/>
        <v>0</v>
      </c>
      <c r="CW131" s="561">
        <f t="shared" si="773"/>
        <v>0</v>
      </c>
      <c r="CX131" s="561">
        <f t="shared" si="773"/>
        <v>0</v>
      </c>
      <c r="CY131" s="129"/>
      <c r="CZ131" s="129"/>
      <c r="DA131" s="129"/>
      <c r="DB131" s="129"/>
      <c r="DC131" s="129"/>
      <c r="DD131" s="129"/>
      <c r="DE131" s="129"/>
      <c r="DF131" s="129"/>
      <c r="DG131" s="129"/>
      <c r="DH131" s="129"/>
    </row>
    <row r="132" spans="1:112">
      <c r="A132" s="614" t="s">
        <v>1214</v>
      </c>
      <c r="B132" s="591">
        <f t="shared" si="762"/>
        <v>609473.16668392275</v>
      </c>
      <c r="C132" s="557">
        <f t="shared" si="766"/>
        <v>23794.838332692278</v>
      </c>
      <c r="D132" s="561">
        <f t="shared" ref="D132:AA132" si="774">IF(D114="C",D130,0)</f>
        <v>0</v>
      </c>
      <c r="E132" s="561">
        <f t="shared" si="774"/>
        <v>0</v>
      </c>
      <c r="F132" s="561">
        <f t="shared" si="774"/>
        <v>0</v>
      </c>
      <c r="G132" s="561">
        <f t="shared" si="774"/>
        <v>0</v>
      </c>
      <c r="H132" s="561">
        <f t="shared" si="774"/>
        <v>0</v>
      </c>
      <c r="I132" s="561">
        <f t="shared" si="774"/>
        <v>0</v>
      </c>
      <c r="J132" s="561">
        <f t="shared" si="774"/>
        <v>0</v>
      </c>
      <c r="K132" s="561">
        <f t="shared" si="774"/>
        <v>0</v>
      </c>
      <c r="L132" s="561">
        <f t="shared" si="774"/>
        <v>740.59627883200017</v>
      </c>
      <c r="M132" s="561">
        <f t="shared" si="774"/>
        <v>1777.6035015240002</v>
      </c>
      <c r="N132" s="561">
        <f t="shared" si="774"/>
        <v>3189.4326119360003</v>
      </c>
      <c r="O132" s="561">
        <f t="shared" si="774"/>
        <v>3308.1262097140002</v>
      </c>
      <c r="P132" s="561">
        <f t="shared" si="774"/>
        <v>2858.6213793794886</v>
      </c>
      <c r="Q132" s="561">
        <f t="shared" si="774"/>
        <v>3131.2729527130355</v>
      </c>
      <c r="R132" s="561">
        <f t="shared" si="774"/>
        <v>2510.8328291638854</v>
      </c>
      <c r="S132" s="561">
        <f t="shared" si="774"/>
        <v>2540.3340937842022</v>
      </c>
      <c r="T132" s="561">
        <f t="shared" si="774"/>
        <v>3738.0184756456642</v>
      </c>
      <c r="U132" s="561">
        <f t="shared" si="774"/>
        <v>0</v>
      </c>
      <c r="V132" s="561">
        <f t="shared" si="774"/>
        <v>0</v>
      </c>
      <c r="W132" s="561">
        <f t="shared" si="774"/>
        <v>0</v>
      </c>
      <c r="X132" s="561">
        <f t="shared" si="774"/>
        <v>0</v>
      </c>
      <c r="Y132" s="561">
        <f t="shared" si="774"/>
        <v>0</v>
      </c>
      <c r="Z132" s="561">
        <f t="shared" si="774"/>
        <v>0</v>
      </c>
      <c r="AA132" s="561">
        <f t="shared" si="774"/>
        <v>0</v>
      </c>
      <c r="AB132" s="557">
        <f t="shared" si="768"/>
        <v>15926.124265787708</v>
      </c>
      <c r="AC132" s="561">
        <f t="shared" ref="AC132:AZ132" si="775">IF(AC114="C",AC130,0)</f>
        <v>0</v>
      </c>
      <c r="AD132" s="561">
        <f t="shared" si="775"/>
        <v>0</v>
      </c>
      <c r="AE132" s="561">
        <f t="shared" si="775"/>
        <v>0</v>
      </c>
      <c r="AF132" s="561">
        <f t="shared" si="775"/>
        <v>0</v>
      </c>
      <c r="AG132" s="561">
        <f t="shared" si="775"/>
        <v>0</v>
      </c>
      <c r="AH132" s="561">
        <f t="shared" si="775"/>
        <v>0</v>
      </c>
      <c r="AI132" s="561">
        <f t="shared" si="775"/>
        <v>0</v>
      </c>
      <c r="AJ132" s="561">
        <f t="shared" si="775"/>
        <v>0</v>
      </c>
      <c r="AK132" s="561">
        <f t="shared" si="775"/>
        <v>0</v>
      </c>
      <c r="AL132" s="561">
        <f t="shared" si="775"/>
        <v>0</v>
      </c>
      <c r="AM132" s="561">
        <f t="shared" si="775"/>
        <v>3189.4326119360003</v>
      </c>
      <c r="AN132" s="561">
        <f t="shared" si="775"/>
        <v>2912.3212501602306</v>
      </c>
      <c r="AO132" s="561">
        <f t="shared" si="775"/>
        <v>2263.6241922083864</v>
      </c>
      <c r="AP132" s="561">
        <f t="shared" si="775"/>
        <v>0</v>
      </c>
      <c r="AQ132" s="561">
        <f t="shared" si="775"/>
        <v>0</v>
      </c>
      <c r="AR132" s="561">
        <f t="shared" si="775"/>
        <v>1956.7896976738136</v>
      </c>
      <c r="AS132" s="561">
        <f t="shared" si="775"/>
        <v>3154.4740795352759</v>
      </c>
      <c r="AT132" s="561">
        <f t="shared" si="775"/>
        <v>1946.2733509979998</v>
      </c>
      <c r="AU132" s="561">
        <f t="shared" si="775"/>
        <v>503.20908327600011</v>
      </c>
      <c r="AV132" s="561">
        <f t="shared" si="775"/>
        <v>0</v>
      </c>
      <c r="AW132" s="561">
        <f t="shared" si="775"/>
        <v>0</v>
      </c>
      <c r="AX132" s="561">
        <f t="shared" si="775"/>
        <v>0</v>
      </c>
      <c r="AY132" s="561">
        <f t="shared" si="775"/>
        <v>0</v>
      </c>
      <c r="AZ132" s="561">
        <f t="shared" si="775"/>
        <v>0</v>
      </c>
      <c r="BA132" s="557">
        <f t="shared" si="770"/>
        <v>0</v>
      </c>
      <c r="BB132" s="561">
        <f t="shared" ref="BB132:BY132" si="776">IF(BB114="C",BB130,0)</f>
        <v>0</v>
      </c>
      <c r="BC132" s="561">
        <f t="shared" si="776"/>
        <v>0</v>
      </c>
      <c r="BD132" s="561">
        <f t="shared" si="776"/>
        <v>0</v>
      </c>
      <c r="BE132" s="561">
        <f t="shared" si="776"/>
        <v>0</v>
      </c>
      <c r="BF132" s="561">
        <f t="shared" si="776"/>
        <v>0</v>
      </c>
      <c r="BG132" s="561">
        <f t="shared" si="776"/>
        <v>0</v>
      </c>
      <c r="BH132" s="561">
        <f t="shared" si="776"/>
        <v>0</v>
      </c>
      <c r="BI132" s="561">
        <f t="shared" si="776"/>
        <v>0</v>
      </c>
      <c r="BJ132" s="561">
        <f t="shared" si="776"/>
        <v>0</v>
      </c>
      <c r="BK132" s="561">
        <f t="shared" si="776"/>
        <v>0</v>
      </c>
      <c r="BL132" s="561">
        <f t="shared" si="776"/>
        <v>0</v>
      </c>
      <c r="BM132" s="561">
        <f t="shared" si="776"/>
        <v>0</v>
      </c>
      <c r="BN132" s="561">
        <f t="shared" si="776"/>
        <v>0</v>
      </c>
      <c r="BO132" s="561">
        <f t="shared" si="776"/>
        <v>0</v>
      </c>
      <c r="BP132" s="561">
        <f t="shared" si="776"/>
        <v>0</v>
      </c>
      <c r="BQ132" s="561">
        <f t="shared" si="776"/>
        <v>0</v>
      </c>
      <c r="BR132" s="561">
        <f t="shared" si="776"/>
        <v>0</v>
      </c>
      <c r="BS132" s="561">
        <f t="shared" si="776"/>
        <v>0</v>
      </c>
      <c r="BT132" s="561">
        <f t="shared" si="776"/>
        <v>0</v>
      </c>
      <c r="BU132" s="561">
        <f t="shared" si="776"/>
        <v>0</v>
      </c>
      <c r="BV132" s="561">
        <f t="shared" si="776"/>
        <v>0</v>
      </c>
      <c r="BW132" s="561">
        <f t="shared" si="776"/>
        <v>0</v>
      </c>
      <c r="BX132" s="561">
        <f t="shared" si="776"/>
        <v>0</v>
      </c>
      <c r="BY132" s="561">
        <f t="shared" si="776"/>
        <v>0</v>
      </c>
      <c r="BZ132" s="557">
        <f t="shared" si="772"/>
        <v>23416.685324904654</v>
      </c>
      <c r="CA132" s="561">
        <f t="shared" ref="CA132:CX132" si="777">IF(CA114="C",CA130,0)</f>
        <v>0</v>
      </c>
      <c r="CB132" s="561">
        <f t="shared" si="777"/>
        <v>0</v>
      </c>
      <c r="CC132" s="561">
        <f t="shared" si="777"/>
        <v>0</v>
      </c>
      <c r="CD132" s="561">
        <f t="shared" si="777"/>
        <v>0</v>
      </c>
      <c r="CE132" s="561">
        <f t="shared" si="777"/>
        <v>0</v>
      </c>
      <c r="CF132" s="561">
        <f t="shared" si="777"/>
        <v>0</v>
      </c>
      <c r="CG132" s="561">
        <f t="shared" si="777"/>
        <v>0</v>
      </c>
      <c r="CH132" s="561">
        <f t="shared" si="777"/>
        <v>0</v>
      </c>
      <c r="CI132" s="561">
        <f t="shared" si="777"/>
        <v>740.59627883200017</v>
      </c>
      <c r="CJ132" s="561">
        <f t="shared" si="777"/>
        <v>1777.6035015240002</v>
      </c>
      <c r="CK132" s="561">
        <f t="shared" si="777"/>
        <v>3189.4326119360003</v>
      </c>
      <c r="CL132" s="561">
        <f t="shared" si="777"/>
        <v>3308.1262097140002</v>
      </c>
      <c r="CM132" s="561">
        <f t="shared" si="777"/>
        <v>2779.8387763697938</v>
      </c>
      <c r="CN132" s="561">
        <f t="shared" si="777"/>
        <v>3060.3686100043101</v>
      </c>
      <c r="CO132" s="561">
        <f t="shared" si="777"/>
        <v>2424.1737091826794</v>
      </c>
      <c r="CP132" s="561">
        <f t="shared" si="777"/>
        <v>2453.6749738029953</v>
      </c>
      <c r="CQ132" s="561">
        <f t="shared" si="777"/>
        <v>3682.8706535388778</v>
      </c>
      <c r="CR132" s="561">
        <f t="shared" si="777"/>
        <v>0</v>
      </c>
      <c r="CS132" s="561">
        <f t="shared" si="777"/>
        <v>0</v>
      </c>
      <c r="CT132" s="561">
        <f t="shared" si="777"/>
        <v>0</v>
      </c>
      <c r="CU132" s="561">
        <f t="shared" si="777"/>
        <v>0</v>
      </c>
      <c r="CV132" s="561">
        <f t="shared" si="777"/>
        <v>0</v>
      </c>
      <c r="CW132" s="561">
        <f t="shared" si="777"/>
        <v>0</v>
      </c>
      <c r="CX132" s="561">
        <f t="shared" si="777"/>
        <v>0</v>
      </c>
      <c r="CY132" s="129"/>
      <c r="CZ132" s="129"/>
      <c r="DA132" s="129"/>
      <c r="DB132" s="129"/>
      <c r="DC132" s="129"/>
      <c r="DD132" s="129"/>
      <c r="DE132" s="129"/>
      <c r="DF132" s="129"/>
      <c r="DG132" s="129"/>
      <c r="DH132" s="129"/>
    </row>
    <row r="133" spans="1:112">
      <c r="A133" s="626" t="s">
        <v>1215</v>
      </c>
      <c r="B133" s="591">
        <f t="shared" si="762"/>
        <v>106761.94456755258</v>
      </c>
      <c r="C133" s="557">
        <f t="shared" si="766"/>
        <v>0</v>
      </c>
      <c r="D133" s="561">
        <f t="shared" ref="D133:AA133" si="778">IF(D114="V",D130,0)</f>
        <v>0</v>
      </c>
      <c r="E133" s="561">
        <f t="shared" si="778"/>
        <v>0</v>
      </c>
      <c r="F133" s="561">
        <f t="shared" si="778"/>
        <v>0</v>
      </c>
      <c r="G133" s="561">
        <f t="shared" si="778"/>
        <v>0</v>
      </c>
      <c r="H133" s="561">
        <f t="shared" si="778"/>
        <v>0</v>
      </c>
      <c r="I133" s="561">
        <f t="shared" si="778"/>
        <v>0</v>
      </c>
      <c r="J133" s="561">
        <f t="shared" si="778"/>
        <v>0</v>
      </c>
      <c r="K133" s="561">
        <f t="shared" si="778"/>
        <v>0</v>
      </c>
      <c r="L133" s="561">
        <f t="shared" si="778"/>
        <v>0</v>
      </c>
      <c r="M133" s="561">
        <f t="shared" si="778"/>
        <v>0</v>
      </c>
      <c r="N133" s="561">
        <f t="shared" si="778"/>
        <v>0</v>
      </c>
      <c r="O133" s="561">
        <f t="shared" si="778"/>
        <v>0</v>
      </c>
      <c r="P133" s="561">
        <f t="shared" si="778"/>
        <v>0</v>
      </c>
      <c r="Q133" s="561">
        <f t="shared" si="778"/>
        <v>0</v>
      </c>
      <c r="R133" s="561">
        <f t="shared" si="778"/>
        <v>0</v>
      </c>
      <c r="S133" s="561">
        <f t="shared" si="778"/>
        <v>0</v>
      </c>
      <c r="T133" s="561">
        <f t="shared" si="778"/>
        <v>0</v>
      </c>
      <c r="U133" s="561">
        <f t="shared" si="778"/>
        <v>0</v>
      </c>
      <c r="V133" s="561">
        <f t="shared" si="778"/>
        <v>0</v>
      </c>
      <c r="W133" s="561">
        <f t="shared" si="778"/>
        <v>0</v>
      </c>
      <c r="X133" s="561">
        <f t="shared" si="778"/>
        <v>0</v>
      </c>
      <c r="Y133" s="561">
        <f t="shared" si="778"/>
        <v>0</v>
      </c>
      <c r="Z133" s="561">
        <f t="shared" si="778"/>
        <v>0</v>
      </c>
      <c r="AA133" s="561">
        <f t="shared" si="778"/>
        <v>0</v>
      </c>
      <c r="AB133" s="557">
        <f t="shared" si="768"/>
        <v>6958.8798849863169</v>
      </c>
      <c r="AC133" s="561">
        <f t="shared" ref="AC133:AZ133" si="779">IF(AC114="V",AC130,0)</f>
        <v>0</v>
      </c>
      <c r="AD133" s="561">
        <f t="shared" si="779"/>
        <v>0</v>
      </c>
      <c r="AE133" s="561">
        <f t="shared" si="779"/>
        <v>0</v>
      </c>
      <c r="AF133" s="561">
        <f t="shared" si="779"/>
        <v>0</v>
      </c>
      <c r="AG133" s="561">
        <f t="shared" si="779"/>
        <v>0</v>
      </c>
      <c r="AH133" s="561">
        <f t="shared" si="779"/>
        <v>0</v>
      </c>
      <c r="AI133" s="561">
        <f t="shared" si="779"/>
        <v>0</v>
      </c>
      <c r="AJ133" s="561">
        <f t="shared" si="779"/>
        <v>0</v>
      </c>
      <c r="AK133" s="561">
        <f t="shared" si="779"/>
        <v>740.59627883200017</v>
      </c>
      <c r="AL133" s="561">
        <f t="shared" si="779"/>
        <v>1777.6035015240002</v>
      </c>
      <c r="AM133" s="561">
        <f t="shared" si="779"/>
        <v>0</v>
      </c>
      <c r="AN133" s="561">
        <f t="shared" si="779"/>
        <v>0</v>
      </c>
      <c r="AO133" s="561">
        <f t="shared" si="779"/>
        <v>0</v>
      </c>
      <c r="AP133" s="561">
        <f t="shared" si="779"/>
        <v>2524.8444626375335</v>
      </c>
      <c r="AQ133" s="561">
        <f t="shared" si="779"/>
        <v>1915.8356419927829</v>
      </c>
      <c r="AR133" s="561">
        <f t="shared" si="779"/>
        <v>0</v>
      </c>
      <c r="AS133" s="561">
        <f t="shared" si="779"/>
        <v>0</v>
      </c>
      <c r="AT133" s="561">
        <f t="shared" si="779"/>
        <v>0</v>
      </c>
      <c r="AU133" s="561">
        <f t="shared" si="779"/>
        <v>0</v>
      </c>
      <c r="AV133" s="561">
        <f t="shared" si="779"/>
        <v>0</v>
      </c>
      <c r="AW133" s="561">
        <f t="shared" si="779"/>
        <v>0</v>
      </c>
      <c r="AX133" s="561">
        <f t="shared" si="779"/>
        <v>0</v>
      </c>
      <c r="AY133" s="561">
        <f t="shared" si="779"/>
        <v>0</v>
      </c>
      <c r="AZ133" s="561">
        <f t="shared" si="779"/>
        <v>0</v>
      </c>
      <c r="BA133" s="557">
        <f t="shared" si="770"/>
        <v>19731.606256901829</v>
      </c>
      <c r="BB133" s="561">
        <f t="shared" ref="BB133:BY133" si="780">IF(BB114="V",BB130,0)</f>
        <v>0</v>
      </c>
      <c r="BC133" s="561">
        <f t="shared" si="780"/>
        <v>0</v>
      </c>
      <c r="BD133" s="561">
        <f t="shared" si="780"/>
        <v>0</v>
      </c>
      <c r="BE133" s="561">
        <f t="shared" si="780"/>
        <v>0</v>
      </c>
      <c r="BF133" s="561">
        <f t="shared" si="780"/>
        <v>0</v>
      </c>
      <c r="BG133" s="561">
        <f t="shared" si="780"/>
        <v>0</v>
      </c>
      <c r="BH133" s="561">
        <f t="shared" si="780"/>
        <v>0</v>
      </c>
      <c r="BI133" s="561">
        <f t="shared" si="780"/>
        <v>0</v>
      </c>
      <c r="BJ133" s="561">
        <f t="shared" si="780"/>
        <v>740.59627883200017</v>
      </c>
      <c r="BK133" s="561">
        <f t="shared" si="780"/>
        <v>1777.6035015240002</v>
      </c>
      <c r="BL133" s="561">
        <f t="shared" si="780"/>
        <v>2812.6166310079166</v>
      </c>
      <c r="BM133" s="561">
        <f t="shared" si="780"/>
        <v>2440.6546467681724</v>
      </c>
      <c r="BN133" s="561">
        <f t="shared" si="780"/>
        <v>1800.8677027698068</v>
      </c>
      <c r="BO133" s="561">
        <f t="shared" si="780"/>
        <v>2053.1778592454752</v>
      </c>
      <c r="BP133" s="561">
        <f t="shared" si="780"/>
        <v>1453.0791525542033</v>
      </c>
      <c r="BQ133" s="561">
        <f t="shared" si="780"/>
        <v>1502.9218340323976</v>
      </c>
      <c r="BR133" s="561">
        <f t="shared" si="780"/>
        <v>2700.6062158938598</v>
      </c>
      <c r="BS133" s="561">
        <f t="shared" si="780"/>
        <v>1946.2733509979998</v>
      </c>
      <c r="BT133" s="561">
        <f t="shared" si="780"/>
        <v>503.20908327600011</v>
      </c>
      <c r="BU133" s="561">
        <f t="shared" si="780"/>
        <v>0</v>
      </c>
      <c r="BV133" s="561">
        <f t="shared" si="780"/>
        <v>0</v>
      </c>
      <c r="BW133" s="561">
        <f t="shared" si="780"/>
        <v>0</v>
      </c>
      <c r="BX133" s="561">
        <f t="shared" si="780"/>
        <v>0</v>
      </c>
      <c r="BY133" s="561">
        <f t="shared" si="780"/>
        <v>0</v>
      </c>
      <c r="BZ133" s="557">
        <f t="shared" si="772"/>
        <v>0</v>
      </c>
      <c r="CA133" s="561">
        <f t="shared" ref="CA133:CX133" si="781">IF(CA114="V",CA130,0)</f>
        <v>0</v>
      </c>
      <c r="CB133" s="561">
        <f t="shared" si="781"/>
        <v>0</v>
      </c>
      <c r="CC133" s="561">
        <f t="shared" si="781"/>
        <v>0</v>
      </c>
      <c r="CD133" s="561">
        <f t="shared" si="781"/>
        <v>0</v>
      </c>
      <c r="CE133" s="561">
        <f t="shared" si="781"/>
        <v>0</v>
      </c>
      <c r="CF133" s="561">
        <f t="shared" si="781"/>
        <v>0</v>
      </c>
      <c r="CG133" s="561">
        <f t="shared" si="781"/>
        <v>0</v>
      </c>
      <c r="CH133" s="561">
        <f t="shared" si="781"/>
        <v>0</v>
      </c>
      <c r="CI133" s="561">
        <f t="shared" si="781"/>
        <v>0</v>
      </c>
      <c r="CJ133" s="561">
        <f t="shared" si="781"/>
        <v>0</v>
      </c>
      <c r="CK133" s="561">
        <f t="shared" si="781"/>
        <v>0</v>
      </c>
      <c r="CL133" s="561">
        <f t="shared" si="781"/>
        <v>0</v>
      </c>
      <c r="CM133" s="561">
        <f t="shared" si="781"/>
        <v>0</v>
      </c>
      <c r="CN133" s="561">
        <f t="shared" si="781"/>
        <v>0</v>
      </c>
      <c r="CO133" s="561">
        <f t="shared" si="781"/>
        <v>0</v>
      </c>
      <c r="CP133" s="561">
        <f t="shared" si="781"/>
        <v>0</v>
      </c>
      <c r="CQ133" s="561">
        <f t="shared" si="781"/>
        <v>0</v>
      </c>
      <c r="CR133" s="561">
        <f t="shared" si="781"/>
        <v>0</v>
      </c>
      <c r="CS133" s="561">
        <f t="shared" si="781"/>
        <v>0</v>
      </c>
      <c r="CT133" s="561">
        <f t="shared" si="781"/>
        <v>0</v>
      </c>
      <c r="CU133" s="561">
        <f t="shared" si="781"/>
        <v>0</v>
      </c>
      <c r="CV133" s="561">
        <f t="shared" si="781"/>
        <v>0</v>
      </c>
      <c r="CW133" s="561">
        <f t="shared" si="781"/>
        <v>0</v>
      </c>
      <c r="CX133" s="561">
        <f t="shared" si="781"/>
        <v>0</v>
      </c>
      <c r="CY133" s="129"/>
      <c r="CZ133" s="129"/>
      <c r="DA133" s="129"/>
      <c r="DB133" s="129"/>
      <c r="DC133" s="129"/>
      <c r="DD133" s="129"/>
      <c r="DE133" s="129"/>
      <c r="DF133" s="129"/>
      <c r="DG133" s="129"/>
      <c r="DH133" s="129"/>
    </row>
    <row r="134" spans="1:112">
      <c r="A134" s="626" t="s">
        <v>1216</v>
      </c>
      <c r="B134" s="591">
        <f t="shared" si="762"/>
        <v>0</v>
      </c>
      <c r="C134" s="557">
        <f t="shared" si="766"/>
        <v>0</v>
      </c>
      <c r="D134" s="561">
        <f t="shared" ref="D134:AA134" si="782">IF(D114="SV",D130,0)</f>
        <v>0</v>
      </c>
      <c r="E134" s="561">
        <f t="shared" si="782"/>
        <v>0</v>
      </c>
      <c r="F134" s="561">
        <f t="shared" si="782"/>
        <v>0</v>
      </c>
      <c r="G134" s="561">
        <f t="shared" si="782"/>
        <v>0</v>
      </c>
      <c r="H134" s="561">
        <f t="shared" si="782"/>
        <v>0</v>
      </c>
      <c r="I134" s="561">
        <f t="shared" si="782"/>
        <v>0</v>
      </c>
      <c r="J134" s="561">
        <f t="shared" si="782"/>
        <v>0</v>
      </c>
      <c r="K134" s="561">
        <f t="shared" si="782"/>
        <v>0</v>
      </c>
      <c r="L134" s="561">
        <f t="shared" si="782"/>
        <v>0</v>
      </c>
      <c r="M134" s="561">
        <f t="shared" si="782"/>
        <v>0</v>
      </c>
      <c r="N134" s="561">
        <f t="shared" si="782"/>
        <v>0</v>
      </c>
      <c r="O134" s="561">
        <f t="shared" si="782"/>
        <v>0</v>
      </c>
      <c r="P134" s="561">
        <f t="shared" si="782"/>
        <v>0</v>
      </c>
      <c r="Q134" s="561">
        <f t="shared" si="782"/>
        <v>0</v>
      </c>
      <c r="R134" s="561">
        <f t="shared" si="782"/>
        <v>0</v>
      </c>
      <c r="S134" s="561">
        <f t="shared" si="782"/>
        <v>0</v>
      </c>
      <c r="T134" s="561">
        <f t="shared" si="782"/>
        <v>0</v>
      </c>
      <c r="U134" s="561">
        <f t="shared" si="782"/>
        <v>0</v>
      </c>
      <c r="V134" s="561">
        <f t="shared" si="782"/>
        <v>0</v>
      </c>
      <c r="W134" s="561">
        <f t="shared" si="782"/>
        <v>0</v>
      </c>
      <c r="X134" s="561">
        <f t="shared" si="782"/>
        <v>0</v>
      </c>
      <c r="Y134" s="561">
        <f t="shared" si="782"/>
        <v>0</v>
      </c>
      <c r="Z134" s="561">
        <f t="shared" si="782"/>
        <v>0</v>
      </c>
      <c r="AA134" s="561">
        <f t="shared" si="782"/>
        <v>0</v>
      </c>
      <c r="AB134" s="557">
        <f t="shared" si="768"/>
        <v>0</v>
      </c>
      <c r="AC134" s="561">
        <f t="shared" ref="AC134:AZ134" si="783">IF(AC114="SV",AC130,0)</f>
        <v>0</v>
      </c>
      <c r="AD134" s="561">
        <f t="shared" si="783"/>
        <v>0</v>
      </c>
      <c r="AE134" s="561">
        <f t="shared" si="783"/>
        <v>0</v>
      </c>
      <c r="AF134" s="561">
        <f t="shared" si="783"/>
        <v>0</v>
      </c>
      <c r="AG134" s="561">
        <f t="shared" si="783"/>
        <v>0</v>
      </c>
      <c r="AH134" s="561">
        <f t="shared" si="783"/>
        <v>0</v>
      </c>
      <c r="AI134" s="561">
        <f t="shared" si="783"/>
        <v>0</v>
      </c>
      <c r="AJ134" s="561">
        <f t="shared" si="783"/>
        <v>0</v>
      </c>
      <c r="AK134" s="561">
        <f t="shared" si="783"/>
        <v>0</v>
      </c>
      <c r="AL134" s="561">
        <f t="shared" si="783"/>
        <v>0</v>
      </c>
      <c r="AM134" s="561">
        <f t="shared" si="783"/>
        <v>0</v>
      </c>
      <c r="AN134" s="561">
        <f t="shared" si="783"/>
        <v>0</v>
      </c>
      <c r="AO134" s="561">
        <f t="shared" si="783"/>
        <v>0</v>
      </c>
      <c r="AP134" s="561">
        <f t="shared" si="783"/>
        <v>0</v>
      </c>
      <c r="AQ134" s="561">
        <f t="shared" si="783"/>
        <v>0</v>
      </c>
      <c r="AR134" s="561">
        <f t="shared" si="783"/>
        <v>0</v>
      </c>
      <c r="AS134" s="561">
        <f t="shared" si="783"/>
        <v>0</v>
      </c>
      <c r="AT134" s="561">
        <f t="shared" si="783"/>
        <v>0</v>
      </c>
      <c r="AU134" s="561">
        <f t="shared" si="783"/>
        <v>0</v>
      </c>
      <c r="AV134" s="561">
        <f t="shared" si="783"/>
        <v>0</v>
      </c>
      <c r="AW134" s="561">
        <f t="shared" si="783"/>
        <v>0</v>
      </c>
      <c r="AX134" s="561">
        <f t="shared" si="783"/>
        <v>0</v>
      </c>
      <c r="AY134" s="561">
        <f t="shared" si="783"/>
        <v>0</v>
      </c>
      <c r="AZ134" s="561">
        <f t="shared" si="783"/>
        <v>0</v>
      </c>
      <c r="BA134" s="557">
        <f t="shared" si="770"/>
        <v>0</v>
      </c>
      <c r="BB134" s="561">
        <f t="shared" ref="BB134:BY134" si="784">IF(BB114="SV",BB130,0)</f>
        <v>0</v>
      </c>
      <c r="BC134" s="561">
        <f t="shared" si="784"/>
        <v>0</v>
      </c>
      <c r="BD134" s="561">
        <f t="shared" si="784"/>
        <v>0</v>
      </c>
      <c r="BE134" s="561">
        <f t="shared" si="784"/>
        <v>0</v>
      </c>
      <c r="BF134" s="561">
        <f t="shared" si="784"/>
        <v>0</v>
      </c>
      <c r="BG134" s="561">
        <f t="shared" si="784"/>
        <v>0</v>
      </c>
      <c r="BH134" s="561">
        <f t="shared" si="784"/>
        <v>0</v>
      </c>
      <c r="BI134" s="561">
        <f t="shared" si="784"/>
        <v>0</v>
      </c>
      <c r="BJ134" s="561">
        <f t="shared" si="784"/>
        <v>0</v>
      </c>
      <c r="BK134" s="561">
        <f t="shared" si="784"/>
        <v>0</v>
      </c>
      <c r="BL134" s="561">
        <f t="shared" si="784"/>
        <v>0</v>
      </c>
      <c r="BM134" s="561">
        <f t="shared" si="784"/>
        <v>0</v>
      </c>
      <c r="BN134" s="561">
        <f t="shared" si="784"/>
        <v>0</v>
      </c>
      <c r="BO134" s="561">
        <f t="shared" si="784"/>
        <v>0</v>
      </c>
      <c r="BP134" s="561">
        <f t="shared" si="784"/>
        <v>0</v>
      </c>
      <c r="BQ134" s="561">
        <f t="shared" si="784"/>
        <v>0</v>
      </c>
      <c r="BR134" s="561">
        <f t="shared" si="784"/>
        <v>0</v>
      </c>
      <c r="BS134" s="561">
        <f t="shared" si="784"/>
        <v>0</v>
      </c>
      <c r="BT134" s="561">
        <f t="shared" si="784"/>
        <v>0</v>
      </c>
      <c r="BU134" s="561">
        <f t="shared" si="784"/>
        <v>0</v>
      </c>
      <c r="BV134" s="561">
        <f t="shared" si="784"/>
        <v>0</v>
      </c>
      <c r="BW134" s="561">
        <f t="shared" si="784"/>
        <v>0</v>
      </c>
      <c r="BX134" s="561">
        <f t="shared" si="784"/>
        <v>0</v>
      </c>
      <c r="BY134" s="561">
        <f t="shared" si="784"/>
        <v>0</v>
      </c>
      <c r="BZ134" s="557">
        <f t="shared" si="772"/>
        <v>0</v>
      </c>
      <c r="CA134" s="561">
        <f t="shared" ref="CA134:CX134" si="785">IF(CA114="SV",CA130,0)</f>
        <v>0</v>
      </c>
      <c r="CB134" s="561">
        <f t="shared" si="785"/>
        <v>0</v>
      </c>
      <c r="CC134" s="561">
        <f t="shared" si="785"/>
        <v>0</v>
      </c>
      <c r="CD134" s="561">
        <f t="shared" si="785"/>
        <v>0</v>
      </c>
      <c r="CE134" s="561">
        <f t="shared" si="785"/>
        <v>0</v>
      </c>
      <c r="CF134" s="561">
        <f t="shared" si="785"/>
        <v>0</v>
      </c>
      <c r="CG134" s="561">
        <f t="shared" si="785"/>
        <v>0</v>
      </c>
      <c r="CH134" s="561">
        <f t="shared" si="785"/>
        <v>0</v>
      </c>
      <c r="CI134" s="561">
        <f t="shared" si="785"/>
        <v>0</v>
      </c>
      <c r="CJ134" s="561">
        <f t="shared" si="785"/>
        <v>0</v>
      </c>
      <c r="CK134" s="561">
        <f t="shared" si="785"/>
        <v>0</v>
      </c>
      <c r="CL134" s="561">
        <f t="shared" si="785"/>
        <v>0</v>
      </c>
      <c r="CM134" s="561">
        <f t="shared" si="785"/>
        <v>0</v>
      </c>
      <c r="CN134" s="561">
        <f t="shared" si="785"/>
        <v>0</v>
      </c>
      <c r="CO134" s="561">
        <f t="shared" si="785"/>
        <v>0</v>
      </c>
      <c r="CP134" s="561">
        <f t="shared" si="785"/>
        <v>0</v>
      </c>
      <c r="CQ134" s="561">
        <f t="shared" si="785"/>
        <v>0</v>
      </c>
      <c r="CR134" s="561">
        <f t="shared" si="785"/>
        <v>0</v>
      </c>
      <c r="CS134" s="561">
        <f t="shared" si="785"/>
        <v>0</v>
      </c>
      <c r="CT134" s="561">
        <f t="shared" si="785"/>
        <v>0</v>
      </c>
      <c r="CU134" s="561">
        <f t="shared" si="785"/>
        <v>0</v>
      </c>
      <c r="CV134" s="561">
        <f t="shared" si="785"/>
        <v>0</v>
      </c>
      <c r="CW134" s="561">
        <f t="shared" si="785"/>
        <v>0</v>
      </c>
      <c r="CX134" s="561">
        <f t="shared" si="785"/>
        <v>0</v>
      </c>
      <c r="CY134" s="129"/>
      <c r="CZ134" s="129"/>
      <c r="DA134" s="129"/>
      <c r="DB134" s="129"/>
      <c r="DC134" s="129"/>
      <c r="DD134" s="129"/>
      <c r="DE134" s="129"/>
      <c r="DF134" s="129"/>
      <c r="DG134" s="129"/>
      <c r="DH134" s="129"/>
    </row>
    <row r="135" spans="1:112">
      <c r="A135" s="612" t="s">
        <v>1217</v>
      </c>
      <c r="B135" s="591">
        <f t="shared" si="762"/>
        <v>318121.84103555081</v>
      </c>
      <c r="C135" s="557">
        <f t="shared" si="766"/>
        <v>8939.390467721727</v>
      </c>
      <c r="D135" s="557">
        <f>D128+D129-D130</f>
        <v>0</v>
      </c>
      <c r="E135" s="557">
        <f t="shared" ref="E135:BP135" si="786">E128+E129-E130</f>
        <v>0</v>
      </c>
      <c r="F135" s="557">
        <f t="shared" si="786"/>
        <v>0</v>
      </c>
      <c r="G135" s="557">
        <f t="shared" si="786"/>
        <v>0</v>
      </c>
      <c r="H135" s="557">
        <f t="shared" si="786"/>
        <v>0</v>
      </c>
      <c r="I135" s="557">
        <f t="shared" si="786"/>
        <v>0</v>
      </c>
      <c r="J135" s="557">
        <f t="shared" si="786"/>
        <v>0</v>
      </c>
      <c r="K135" s="557">
        <f t="shared" si="786"/>
        <v>0</v>
      </c>
      <c r="L135" s="557">
        <f t="shared" si="786"/>
        <v>0</v>
      </c>
      <c r="M135" s="557">
        <f t="shared" si="786"/>
        <v>0</v>
      </c>
      <c r="N135" s="557">
        <f t="shared" si="786"/>
        <v>0</v>
      </c>
      <c r="O135" s="557">
        <f t="shared" si="786"/>
        <v>0</v>
      </c>
      <c r="P135" s="557">
        <f t="shared" si="786"/>
        <v>1980.0275385245122</v>
      </c>
      <c r="Q135" s="557">
        <f t="shared" si="786"/>
        <v>1932.2690978229653</v>
      </c>
      <c r="R135" s="557">
        <f t="shared" si="786"/>
        <v>2683.8968820741147</v>
      </c>
      <c r="S135" s="557">
        <f t="shared" si="786"/>
        <v>2204.6093521897983</v>
      </c>
      <c r="T135" s="557">
        <f t="shared" si="786"/>
        <v>138.58759711033554</v>
      </c>
      <c r="U135" s="557">
        <f t="shared" si="786"/>
        <v>0</v>
      </c>
      <c r="V135" s="557">
        <f t="shared" si="786"/>
        <v>0</v>
      </c>
      <c r="W135" s="557">
        <f t="shared" si="786"/>
        <v>0</v>
      </c>
      <c r="X135" s="557">
        <f t="shared" si="786"/>
        <v>0</v>
      </c>
      <c r="Y135" s="557">
        <f t="shared" si="786"/>
        <v>0</v>
      </c>
      <c r="Z135" s="557">
        <f t="shared" si="786"/>
        <v>0</v>
      </c>
      <c r="AA135" s="557">
        <f t="shared" si="786"/>
        <v>0</v>
      </c>
      <c r="AB135" s="557">
        <f t="shared" si="786"/>
        <v>12298.707083913981</v>
      </c>
      <c r="AC135" s="557">
        <f t="shared" si="786"/>
        <v>0</v>
      </c>
      <c r="AD135" s="557">
        <f t="shared" si="786"/>
        <v>0</v>
      </c>
      <c r="AE135" s="557">
        <f t="shared" si="786"/>
        <v>0</v>
      </c>
      <c r="AF135" s="557">
        <f t="shared" si="786"/>
        <v>0</v>
      </c>
      <c r="AG135" s="557">
        <f t="shared" si="786"/>
        <v>0</v>
      </c>
      <c r="AH135" s="557">
        <f t="shared" si="786"/>
        <v>0</v>
      </c>
      <c r="AI135" s="557">
        <f t="shared" si="786"/>
        <v>0</v>
      </c>
      <c r="AJ135" s="557">
        <f t="shared" si="786"/>
        <v>0</v>
      </c>
      <c r="AK135" s="557">
        <f t="shared" si="786"/>
        <v>0</v>
      </c>
      <c r="AL135" s="557">
        <f t="shared" si="786"/>
        <v>0</v>
      </c>
      <c r="AM135" s="557">
        <f t="shared" si="786"/>
        <v>0</v>
      </c>
      <c r="AN135" s="557">
        <f t="shared" si="786"/>
        <v>395.80495955376955</v>
      </c>
      <c r="AO135" s="557">
        <f t="shared" si="786"/>
        <v>2575.0247256956145</v>
      </c>
      <c r="AP135" s="557">
        <f t="shared" si="786"/>
        <v>2538.6975878984672</v>
      </c>
      <c r="AQ135" s="557">
        <f t="shared" si="786"/>
        <v>3278.894069245217</v>
      </c>
      <c r="AR135" s="557">
        <f t="shared" si="786"/>
        <v>2788.1537483001866</v>
      </c>
      <c r="AS135" s="557">
        <f t="shared" si="786"/>
        <v>722.13199322072387</v>
      </c>
      <c r="AT135" s="557">
        <f t="shared" si="786"/>
        <v>0</v>
      </c>
      <c r="AU135" s="557">
        <f t="shared" si="786"/>
        <v>0</v>
      </c>
      <c r="AV135" s="557">
        <f t="shared" si="786"/>
        <v>0</v>
      </c>
      <c r="AW135" s="557">
        <f t="shared" si="786"/>
        <v>0</v>
      </c>
      <c r="AX135" s="557">
        <f t="shared" si="786"/>
        <v>0</v>
      </c>
      <c r="AY135" s="557">
        <f t="shared" si="786"/>
        <v>0</v>
      </c>
      <c r="AZ135" s="557">
        <f t="shared" si="786"/>
        <v>0</v>
      </c>
      <c r="BA135" s="557">
        <f t="shared" si="786"/>
        <v>15452.104977786174</v>
      </c>
      <c r="BB135" s="557">
        <f t="shared" si="786"/>
        <v>0</v>
      </c>
      <c r="BC135" s="557">
        <f t="shared" si="786"/>
        <v>0</v>
      </c>
      <c r="BD135" s="557">
        <f t="shared" si="786"/>
        <v>0</v>
      </c>
      <c r="BE135" s="557">
        <f t="shared" si="786"/>
        <v>0</v>
      </c>
      <c r="BF135" s="557">
        <f t="shared" si="786"/>
        <v>0</v>
      </c>
      <c r="BG135" s="557">
        <f t="shared" si="786"/>
        <v>0</v>
      </c>
      <c r="BH135" s="557">
        <f t="shared" si="786"/>
        <v>0</v>
      </c>
      <c r="BI135" s="557">
        <f t="shared" si="786"/>
        <v>0</v>
      </c>
      <c r="BJ135" s="557">
        <f t="shared" si="786"/>
        <v>0</v>
      </c>
      <c r="BK135" s="557">
        <f t="shared" si="786"/>
        <v>0</v>
      </c>
      <c r="BL135" s="557">
        <f t="shared" si="786"/>
        <v>376.81598092808372</v>
      </c>
      <c r="BM135" s="557">
        <f t="shared" si="786"/>
        <v>867.47156294582783</v>
      </c>
      <c r="BN135" s="557">
        <f t="shared" si="786"/>
        <v>3037.7812151341941</v>
      </c>
      <c r="BO135" s="557">
        <f t="shared" si="786"/>
        <v>3010.3641912905255</v>
      </c>
      <c r="BP135" s="557">
        <f t="shared" si="786"/>
        <v>3741.6505586837966</v>
      </c>
      <c r="BQ135" s="557">
        <f t="shared" ref="BQ135:CX135" si="787">BQ128+BQ129-BQ130</f>
        <v>3242.0216119416027</v>
      </c>
      <c r="BR135" s="557">
        <f t="shared" si="787"/>
        <v>1175.9998568621399</v>
      </c>
      <c r="BS135" s="557">
        <f t="shared" si="787"/>
        <v>0</v>
      </c>
      <c r="BT135" s="557">
        <f t="shared" si="787"/>
        <v>0</v>
      </c>
      <c r="BU135" s="557">
        <f t="shared" si="787"/>
        <v>0</v>
      </c>
      <c r="BV135" s="557">
        <f t="shared" si="787"/>
        <v>0</v>
      </c>
      <c r="BW135" s="557">
        <f t="shared" si="787"/>
        <v>0</v>
      </c>
      <c r="BX135" s="557">
        <f t="shared" si="787"/>
        <v>0</v>
      </c>
      <c r="BY135" s="557">
        <f t="shared" si="787"/>
        <v>0</v>
      </c>
      <c r="BZ135" s="557">
        <f t="shared" si="787"/>
        <v>9317.5434755093484</v>
      </c>
      <c r="CA135" s="557">
        <f t="shared" si="787"/>
        <v>0</v>
      </c>
      <c r="CB135" s="557">
        <f t="shared" si="787"/>
        <v>0</v>
      </c>
      <c r="CC135" s="557">
        <f t="shared" si="787"/>
        <v>0</v>
      </c>
      <c r="CD135" s="557">
        <f t="shared" si="787"/>
        <v>0</v>
      </c>
      <c r="CE135" s="557">
        <f t="shared" si="787"/>
        <v>0</v>
      </c>
      <c r="CF135" s="557">
        <f t="shared" si="787"/>
        <v>0</v>
      </c>
      <c r="CG135" s="557">
        <f t="shared" si="787"/>
        <v>0</v>
      </c>
      <c r="CH135" s="557">
        <f t="shared" si="787"/>
        <v>0</v>
      </c>
      <c r="CI135" s="557">
        <f t="shared" si="787"/>
        <v>0</v>
      </c>
      <c r="CJ135" s="557">
        <f t="shared" si="787"/>
        <v>0</v>
      </c>
      <c r="CK135" s="557">
        <f t="shared" si="787"/>
        <v>0</v>
      </c>
      <c r="CL135" s="557">
        <f t="shared" si="787"/>
        <v>0</v>
      </c>
      <c r="CM135" s="557">
        <f t="shared" si="787"/>
        <v>2058.8101415342071</v>
      </c>
      <c r="CN135" s="557">
        <f t="shared" si="787"/>
        <v>2003.1734405316906</v>
      </c>
      <c r="CO135" s="557">
        <f t="shared" si="787"/>
        <v>2770.5560020553207</v>
      </c>
      <c r="CP135" s="557">
        <f t="shared" si="787"/>
        <v>2291.2684721710052</v>
      </c>
      <c r="CQ135" s="557">
        <f t="shared" si="787"/>
        <v>193.73541921712194</v>
      </c>
      <c r="CR135" s="557">
        <f t="shared" si="787"/>
        <v>0</v>
      </c>
      <c r="CS135" s="557">
        <f t="shared" si="787"/>
        <v>0</v>
      </c>
      <c r="CT135" s="557">
        <f t="shared" si="787"/>
        <v>0</v>
      </c>
      <c r="CU135" s="557">
        <f t="shared" si="787"/>
        <v>0</v>
      </c>
      <c r="CV135" s="557">
        <f t="shared" si="787"/>
        <v>0</v>
      </c>
      <c r="CW135" s="557">
        <f t="shared" si="787"/>
        <v>0</v>
      </c>
      <c r="CX135" s="557">
        <f t="shared" si="787"/>
        <v>0</v>
      </c>
      <c r="CY135" s="129"/>
      <c r="CZ135" s="129"/>
      <c r="DA135" s="129"/>
      <c r="DB135" s="129"/>
      <c r="DC135" s="129"/>
      <c r="DD135" s="129"/>
      <c r="DE135" s="129"/>
      <c r="DF135" s="129"/>
      <c r="DG135" s="129"/>
      <c r="DH135" s="129"/>
    </row>
    <row r="136" spans="1:112" ht="15.75" thickBot="1">
      <c r="A136" s="615" t="s">
        <v>1218</v>
      </c>
      <c r="B136" s="616">
        <f t="shared" ref="B136:AG136" si="788">IF(B135=0,0,B135/B128)</f>
        <v>0.28166999417623967</v>
      </c>
      <c r="C136" s="616">
        <f t="shared" si="788"/>
        <v>0.2453673084386829</v>
      </c>
      <c r="D136" s="616">
        <f t="shared" si="788"/>
        <v>0</v>
      </c>
      <c r="E136" s="616">
        <f t="shared" si="788"/>
        <v>0</v>
      </c>
      <c r="F136" s="616">
        <f t="shared" si="788"/>
        <v>0</v>
      </c>
      <c r="G136" s="616">
        <f t="shared" si="788"/>
        <v>0</v>
      </c>
      <c r="H136" s="616">
        <f t="shared" si="788"/>
        <v>0</v>
      </c>
      <c r="I136" s="616">
        <f t="shared" si="788"/>
        <v>0</v>
      </c>
      <c r="J136" s="616">
        <f t="shared" si="788"/>
        <v>0</v>
      </c>
      <c r="K136" s="616">
        <f t="shared" si="788"/>
        <v>0</v>
      </c>
      <c r="L136" s="616">
        <f t="shared" si="788"/>
        <v>0</v>
      </c>
      <c r="M136" s="616">
        <f t="shared" si="788"/>
        <v>0</v>
      </c>
      <c r="N136" s="616">
        <f t="shared" si="788"/>
        <v>0</v>
      </c>
      <c r="O136" s="616">
        <f t="shared" si="788"/>
        <v>0</v>
      </c>
      <c r="P136" s="616">
        <f t="shared" si="788"/>
        <v>0.40019564269392865</v>
      </c>
      <c r="Q136" s="616">
        <f t="shared" si="788"/>
        <v>0.37356276255361431</v>
      </c>
      <c r="R136" s="616">
        <f t="shared" si="788"/>
        <v>0.50603952844490596</v>
      </c>
      <c r="S136" s="616">
        <f t="shared" si="788"/>
        <v>0.45418933630517766</v>
      </c>
      <c r="T136" s="616">
        <f t="shared" si="788"/>
        <v>3.4772025779884426E-2</v>
      </c>
      <c r="U136" s="616">
        <f t="shared" si="788"/>
        <v>0</v>
      </c>
      <c r="V136" s="616">
        <f t="shared" si="788"/>
        <v>0</v>
      </c>
      <c r="W136" s="616">
        <f t="shared" si="788"/>
        <v>0</v>
      </c>
      <c r="X136" s="616">
        <f t="shared" si="788"/>
        <v>0</v>
      </c>
      <c r="Y136" s="616">
        <f t="shared" si="788"/>
        <v>0</v>
      </c>
      <c r="Z136" s="616">
        <f t="shared" si="788"/>
        <v>0</v>
      </c>
      <c r="AA136" s="616">
        <f t="shared" si="788"/>
        <v>0</v>
      </c>
      <c r="AB136" s="616">
        <f t="shared" si="788"/>
        <v>0.33757342464813717</v>
      </c>
      <c r="AC136" s="616">
        <f t="shared" si="788"/>
        <v>0</v>
      </c>
      <c r="AD136" s="616">
        <f t="shared" si="788"/>
        <v>0</v>
      </c>
      <c r="AE136" s="616">
        <f t="shared" si="788"/>
        <v>0</v>
      </c>
      <c r="AF136" s="616">
        <f t="shared" si="788"/>
        <v>0</v>
      </c>
      <c r="AG136" s="616">
        <f t="shared" si="788"/>
        <v>0</v>
      </c>
      <c r="AH136" s="616">
        <f t="shared" ref="AH136:BM136" si="789">IF(AH135=0,0,AH135/AH128)</f>
        <v>0</v>
      </c>
      <c r="AI136" s="616">
        <f t="shared" si="789"/>
        <v>0</v>
      </c>
      <c r="AJ136" s="616">
        <f t="shared" si="789"/>
        <v>0</v>
      </c>
      <c r="AK136" s="616">
        <f t="shared" si="789"/>
        <v>0</v>
      </c>
      <c r="AL136" s="616">
        <f t="shared" si="789"/>
        <v>0</v>
      </c>
      <c r="AM136" s="616">
        <f t="shared" si="789"/>
        <v>0</v>
      </c>
      <c r="AN136" s="616">
        <f t="shared" si="789"/>
        <v>0.11582977486421166</v>
      </c>
      <c r="AO136" s="616">
        <f t="shared" si="789"/>
        <v>0.52045421338959641</v>
      </c>
      <c r="AP136" s="616">
        <f t="shared" si="789"/>
        <v>0.49080269683557171</v>
      </c>
      <c r="AQ136" s="616">
        <f t="shared" si="789"/>
        <v>0.61822420216807306</v>
      </c>
      <c r="AR136" s="616">
        <f t="shared" si="789"/>
        <v>0.57441001926233015</v>
      </c>
      <c r="AS136" s="616">
        <f t="shared" si="789"/>
        <v>0.18118498919321901</v>
      </c>
      <c r="AT136" s="616">
        <f t="shared" si="789"/>
        <v>0</v>
      </c>
      <c r="AU136" s="616">
        <f t="shared" si="789"/>
        <v>0</v>
      </c>
      <c r="AV136" s="616">
        <f t="shared" si="789"/>
        <v>0</v>
      </c>
      <c r="AW136" s="616">
        <f t="shared" si="789"/>
        <v>0</v>
      </c>
      <c r="AX136" s="616">
        <f t="shared" si="789"/>
        <v>0</v>
      </c>
      <c r="AY136" s="616">
        <f t="shared" si="789"/>
        <v>0</v>
      </c>
      <c r="AZ136" s="616">
        <f t="shared" si="789"/>
        <v>0</v>
      </c>
      <c r="BA136" s="616">
        <f t="shared" si="789"/>
        <v>0.42412750867091786</v>
      </c>
      <c r="BB136" s="616">
        <f t="shared" si="789"/>
        <v>0</v>
      </c>
      <c r="BC136" s="616">
        <f t="shared" si="789"/>
        <v>0</v>
      </c>
      <c r="BD136" s="616">
        <f t="shared" si="789"/>
        <v>0</v>
      </c>
      <c r="BE136" s="616">
        <f t="shared" si="789"/>
        <v>0</v>
      </c>
      <c r="BF136" s="616">
        <f t="shared" si="789"/>
        <v>0</v>
      </c>
      <c r="BG136" s="616">
        <f t="shared" si="789"/>
        <v>0</v>
      </c>
      <c r="BH136" s="616">
        <f t="shared" si="789"/>
        <v>0</v>
      </c>
      <c r="BI136" s="616">
        <f t="shared" si="789"/>
        <v>0</v>
      </c>
      <c r="BJ136" s="616">
        <f t="shared" si="789"/>
        <v>0</v>
      </c>
      <c r="BK136" s="616">
        <f t="shared" si="789"/>
        <v>0</v>
      </c>
      <c r="BL136" s="616">
        <f t="shared" si="789"/>
        <v>0.11424092144993475</v>
      </c>
      <c r="BM136" s="616">
        <f t="shared" si="789"/>
        <v>0.25385997171536479</v>
      </c>
      <c r="BN136" s="616">
        <f t="shared" ref="BN136:CS136" si="790">IF(BN135=0,0,BN135/BN128)</f>
        <v>0.61398479672666539</v>
      </c>
      <c r="BO136" s="616">
        <f t="shared" si="790"/>
        <v>0.5819893123882055</v>
      </c>
      <c r="BP136" s="616">
        <f t="shared" si="790"/>
        <v>0.70547534704788306</v>
      </c>
      <c r="BQ136" s="616">
        <f t="shared" si="790"/>
        <v>0.66791499489567152</v>
      </c>
      <c r="BR136" s="616">
        <f t="shared" si="790"/>
        <v>0.29506173851470219</v>
      </c>
      <c r="BS136" s="616">
        <f t="shared" si="790"/>
        <v>0</v>
      </c>
      <c r="BT136" s="616">
        <f t="shared" si="790"/>
        <v>0</v>
      </c>
      <c r="BU136" s="616">
        <f t="shared" si="790"/>
        <v>0</v>
      </c>
      <c r="BV136" s="616">
        <f t="shared" si="790"/>
        <v>0</v>
      </c>
      <c r="BW136" s="616">
        <f t="shared" si="790"/>
        <v>0</v>
      </c>
      <c r="BX136" s="616">
        <f t="shared" si="790"/>
        <v>0</v>
      </c>
      <c r="BY136" s="616">
        <f t="shared" si="790"/>
        <v>0</v>
      </c>
      <c r="BZ136" s="616">
        <f t="shared" si="790"/>
        <v>0.25574680646305864</v>
      </c>
      <c r="CA136" s="616">
        <f t="shared" si="790"/>
        <v>0</v>
      </c>
      <c r="CB136" s="616">
        <f t="shared" si="790"/>
        <v>0</v>
      </c>
      <c r="CC136" s="616">
        <f t="shared" si="790"/>
        <v>0</v>
      </c>
      <c r="CD136" s="616">
        <f t="shared" si="790"/>
        <v>0</v>
      </c>
      <c r="CE136" s="616">
        <f t="shared" si="790"/>
        <v>0</v>
      </c>
      <c r="CF136" s="616">
        <f t="shared" si="790"/>
        <v>0</v>
      </c>
      <c r="CG136" s="616">
        <f t="shared" si="790"/>
        <v>0</v>
      </c>
      <c r="CH136" s="616">
        <f t="shared" si="790"/>
        <v>0</v>
      </c>
      <c r="CI136" s="616"/>
      <c r="CJ136" s="616">
        <f t="shared" si="790"/>
        <v>0</v>
      </c>
      <c r="CK136" s="616">
        <f t="shared" si="790"/>
        <v>0</v>
      </c>
      <c r="CL136" s="616">
        <f t="shared" si="790"/>
        <v>0</v>
      </c>
      <c r="CM136" s="616">
        <f t="shared" si="790"/>
        <v>0.41611888306868627</v>
      </c>
      <c r="CN136" s="616">
        <f t="shared" si="790"/>
        <v>0.38727059557188392</v>
      </c>
      <c r="CO136" s="616">
        <f t="shared" si="790"/>
        <v>0.52237880753704846</v>
      </c>
      <c r="CP136" s="616">
        <f t="shared" si="790"/>
        <v>0.47204267986917914</v>
      </c>
      <c r="CQ136" s="616">
        <f t="shared" si="790"/>
        <v>4.8608772588294505E-2</v>
      </c>
      <c r="CR136" s="616">
        <f t="shared" si="790"/>
        <v>0</v>
      </c>
      <c r="CS136" s="616">
        <f t="shared" si="790"/>
        <v>0</v>
      </c>
      <c r="CT136" s="616">
        <f t="shared" ref="CT136:CX136" si="791">IF(CT135=0,0,CT135/CT128)</f>
        <v>0</v>
      </c>
      <c r="CU136" s="616">
        <f t="shared" si="791"/>
        <v>0</v>
      </c>
      <c r="CV136" s="616">
        <f t="shared" si="791"/>
        <v>0</v>
      </c>
      <c r="CW136" s="616">
        <f t="shared" si="791"/>
        <v>0</v>
      </c>
      <c r="CX136" s="616">
        <f t="shared" si="791"/>
        <v>0</v>
      </c>
      <c r="CY136" s="129"/>
      <c r="CZ136" s="129"/>
      <c r="DA136" s="129"/>
      <c r="DB136" s="129"/>
      <c r="DC136" s="129"/>
      <c r="DD136" s="129"/>
      <c r="DE136" s="129"/>
      <c r="DF136" s="129"/>
      <c r="DG136" s="129"/>
      <c r="DH136" s="129"/>
    </row>
    <row r="137" spans="1:112">
      <c r="A137" s="558"/>
      <c r="B137" s="591"/>
      <c r="C137" s="591"/>
      <c r="D137" s="591"/>
      <c r="E137" s="591"/>
      <c r="F137" s="591"/>
      <c r="G137" s="591"/>
      <c r="H137" s="591"/>
      <c r="I137" s="591"/>
      <c r="J137" s="591"/>
      <c r="K137" s="591"/>
      <c r="L137" s="591"/>
      <c r="M137" s="591"/>
      <c r="N137" s="591"/>
      <c r="O137" s="591"/>
      <c r="P137" s="591"/>
      <c r="Q137" s="591"/>
      <c r="R137" s="591"/>
      <c r="S137" s="591"/>
      <c r="T137" s="591"/>
      <c r="U137" s="591"/>
      <c r="V137" s="591"/>
      <c r="W137" s="591"/>
      <c r="X137" s="591"/>
      <c r="Y137" s="591"/>
      <c r="Z137" s="591"/>
      <c r="AA137" s="591"/>
      <c r="AB137" s="591"/>
      <c r="AC137" s="591"/>
      <c r="AD137" s="591"/>
      <c r="AE137" s="591"/>
      <c r="AF137" s="591"/>
      <c r="AG137" s="591"/>
      <c r="AH137" s="591"/>
      <c r="AI137" s="591"/>
      <c r="AJ137" s="591"/>
      <c r="AK137" s="591"/>
      <c r="AL137" s="591"/>
      <c r="AM137" s="591"/>
      <c r="AN137" s="591"/>
      <c r="AO137" s="591"/>
      <c r="AP137" s="591"/>
      <c r="AQ137" s="591"/>
      <c r="AR137" s="591"/>
      <c r="AS137" s="591"/>
      <c r="AT137" s="591"/>
      <c r="AU137" s="591"/>
      <c r="AV137" s="591"/>
      <c r="AW137" s="591"/>
      <c r="AX137" s="591"/>
      <c r="AY137" s="591"/>
      <c r="AZ137" s="591"/>
      <c r="BA137" s="591"/>
      <c r="BB137" s="591"/>
      <c r="BC137" s="591"/>
      <c r="BD137" s="591"/>
      <c r="BE137" s="591"/>
      <c r="BF137" s="591"/>
      <c r="BG137" s="591"/>
      <c r="BH137" s="591"/>
      <c r="BI137" s="591"/>
      <c r="BJ137" s="591"/>
      <c r="BK137" s="591"/>
      <c r="BL137" s="591"/>
      <c r="BM137" s="591"/>
      <c r="BN137" s="591"/>
      <c r="BO137" s="591"/>
      <c r="BP137" s="591"/>
      <c r="BQ137" s="591"/>
      <c r="BR137" s="591"/>
      <c r="BS137" s="591"/>
      <c r="BT137" s="591"/>
      <c r="BU137" s="591"/>
      <c r="BV137" s="591"/>
      <c r="BW137" s="591"/>
      <c r="BX137" s="591"/>
      <c r="BY137" s="591"/>
      <c r="BZ137" s="591"/>
      <c r="CA137" s="591"/>
      <c r="CB137" s="591"/>
      <c r="CC137" s="591"/>
      <c r="CD137" s="591"/>
      <c r="CE137" s="591"/>
      <c r="CF137" s="591"/>
      <c r="CG137" s="591"/>
      <c r="CH137" s="591"/>
      <c r="CI137" s="591"/>
      <c r="CJ137" s="591"/>
      <c r="CK137" s="591"/>
      <c r="CL137" s="591"/>
      <c r="CM137" s="591"/>
      <c r="CN137" s="591"/>
      <c r="CO137" s="591"/>
      <c r="CP137" s="591"/>
      <c r="CQ137" s="591"/>
      <c r="CR137" s="591"/>
      <c r="CS137" s="591"/>
      <c r="CT137" s="591"/>
      <c r="CU137" s="591"/>
      <c r="CV137" s="591"/>
      <c r="CW137" s="591"/>
      <c r="CX137" s="591"/>
      <c r="CY137" s="129"/>
      <c r="CZ137" s="129"/>
      <c r="DA137" s="129"/>
      <c r="DB137" s="129"/>
      <c r="DC137" s="129"/>
      <c r="DD137" s="129"/>
      <c r="DE137" s="129"/>
      <c r="DF137" s="129"/>
      <c r="DG137" s="129"/>
      <c r="DH137" s="129"/>
    </row>
    <row r="138" spans="1:112">
      <c r="A138" s="732" t="s">
        <v>1222</v>
      </c>
      <c r="B138" s="563"/>
      <c r="C138" s="564"/>
      <c r="D138" s="563"/>
      <c r="E138" s="563"/>
      <c r="F138" s="563"/>
      <c r="G138" s="563"/>
      <c r="H138" s="563"/>
      <c r="I138" s="563"/>
      <c r="J138" s="564"/>
      <c r="K138" s="564"/>
      <c r="L138" s="564"/>
      <c r="M138" s="564"/>
      <c r="N138" s="564"/>
      <c r="O138" s="564"/>
      <c r="P138" s="564"/>
      <c r="Q138" s="564"/>
      <c r="R138" s="564"/>
      <c r="S138" s="564"/>
      <c r="T138" s="564"/>
      <c r="U138" s="564"/>
      <c r="V138" s="564"/>
      <c r="W138" s="564"/>
      <c r="X138" s="563"/>
      <c r="Y138" s="563"/>
      <c r="Z138" s="563"/>
      <c r="AA138" s="563"/>
      <c r="AB138" s="563"/>
      <c r="AC138" s="563"/>
      <c r="AD138" s="563"/>
      <c r="AE138" s="563"/>
      <c r="AF138" s="563"/>
      <c r="AG138" s="563"/>
      <c r="AH138" s="563"/>
      <c r="AI138" s="563"/>
      <c r="AJ138" s="563"/>
      <c r="AK138" s="563"/>
      <c r="AL138" s="563"/>
      <c r="AM138" s="563"/>
      <c r="AN138" s="563"/>
      <c r="AO138" s="563"/>
      <c r="AP138" s="563"/>
      <c r="AQ138" s="563"/>
      <c r="AR138" s="563"/>
      <c r="AS138" s="563"/>
      <c r="AT138" s="563"/>
      <c r="AU138" s="563"/>
      <c r="AV138" s="563"/>
      <c r="AW138" s="563"/>
      <c r="AX138" s="563"/>
      <c r="AY138" s="563"/>
      <c r="AZ138" s="563"/>
      <c r="BA138" s="563"/>
      <c r="BB138" s="563"/>
      <c r="BC138" s="563"/>
      <c r="BD138" s="563"/>
      <c r="BE138" s="563"/>
      <c r="BF138" s="563"/>
      <c r="BG138" s="563"/>
      <c r="BH138" s="563"/>
      <c r="BI138" s="563"/>
      <c r="BJ138" s="563"/>
      <c r="BK138" s="563"/>
      <c r="BL138" s="563"/>
      <c r="BM138" s="563"/>
      <c r="BN138" s="563"/>
      <c r="BO138" s="563"/>
      <c r="BP138" s="563"/>
      <c r="BQ138" s="563"/>
      <c r="BR138" s="563"/>
      <c r="BS138" s="563"/>
      <c r="BT138" s="563"/>
      <c r="BU138" s="563"/>
      <c r="BV138" s="563"/>
      <c r="BW138" s="563"/>
      <c r="BX138" s="563"/>
      <c r="BY138" s="563"/>
      <c r="BZ138" s="563"/>
      <c r="CA138" s="563"/>
      <c r="CB138" s="563"/>
      <c r="CC138" s="563"/>
      <c r="CD138" s="563"/>
      <c r="CE138" s="563"/>
      <c r="CF138" s="563"/>
      <c r="CG138" s="563"/>
      <c r="CH138" s="563"/>
      <c r="CI138" s="563"/>
      <c r="CJ138" s="563"/>
      <c r="CK138" s="563"/>
      <c r="CL138" s="563"/>
      <c r="CM138" s="563"/>
      <c r="CN138" s="563"/>
      <c r="CO138" s="563"/>
      <c r="CP138" s="563"/>
      <c r="CQ138" s="563"/>
      <c r="CR138" s="563"/>
      <c r="CS138" s="563"/>
      <c r="CT138" s="563"/>
      <c r="CU138" s="563"/>
      <c r="CV138" s="563"/>
      <c r="CW138" s="563"/>
      <c r="CX138" s="563">
        <v>0</v>
      </c>
      <c r="CY138" s="129"/>
      <c r="CZ138" s="129"/>
      <c r="DA138" s="129"/>
      <c r="DB138" s="129"/>
      <c r="DC138" s="129"/>
      <c r="DD138" s="129"/>
      <c r="DE138" s="129"/>
      <c r="DF138" s="129"/>
      <c r="DG138" s="129"/>
      <c r="DH138" s="129"/>
    </row>
    <row r="139" spans="1:112">
      <c r="A139" s="562"/>
      <c r="B139" s="563"/>
      <c r="C139" s="564"/>
      <c r="D139" s="563"/>
      <c r="E139" s="563"/>
      <c r="F139" s="563"/>
      <c r="G139" s="563"/>
      <c r="H139" s="563"/>
      <c r="I139" s="563"/>
      <c r="J139" s="564"/>
      <c r="K139" s="564"/>
      <c r="L139" s="564"/>
      <c r="M139" s="564"/>
      <c r="N139" s="564"/>
      <c r="O139" s="564"/>
      <c r="P139" s="564"/>
      <c r="Q139" s="564"/>
      <c r="R139" s="564"/>
      <c r="S139" s="564"/>
      <c r="T139" s="564"/>
      <c r="U139" s="564"/>
      <c r="V139" s="564"/>
      <c r="W139" s="564"/>
      <c r="X139" s="563"/>
      <c r="Y139" s="563"/>
      <c r="Z139" s="563"/>
      <c r="AA139" s="563"/>
      <c r="AB139" s="563"/>
      <c r="AC139" s="563"/>
      <c r="AD139" s="563"/>
      <c r="AE139" s="563"/>
      <c r="AF139" s="563"/>
      <c r="AG139" s="563"/>
      <c r="AH139" s="563"/>
      <c r="AI139" s="563"/>
      <c r="AJ139" s="563"/>
      <c r="AK139" s="563"/>
      <c r="AL139" s="563"/>
      <c r="AM139" s="563"/>
      <c r="AN139" s="563"/>
      <c r="AO139" s="563"/>
      <c r="AP139" s="563"/>
      <c r="AQ139" s="563"/>
      <c r="AR139" s="563"/>
      <c r="AS139" s="563"/>
      <c r="AT139" s="563"/>
      <c r="AU139" s="563"/>
      <c r="AV139" s="563"/>
      <c r="AW139" s="563"/>
      <c r="AX139" s="563"/>
      <c r="AY139" s="563"/>
      <c r="AZ139" s="563"/>
      <c r="BA139" s="563"/>
      <c r="BB139" s="563"/>
      <c r="BC139" s="563"/>
      <c r="BD139" s="563"/>
      <c r="BE139" s="563"/>
      <c r="BF139" s="563"/>
      <c r="BG139" s="563"/>
      <c r="BH139" s="563"/>
      <c r="BI139" s="563"/>
      <c r="BJ139" s="563"/>
      <c r="BK139" s="563"/>
      <c r="BL139" s="563"/>
      <c r="BM139" s="563"/>
      <c r="BN139" s="563"/>
      <c r="BO139" s="563"/>
      <c r="BP139" s="563"/>
      <c r="BQ139" s="563"/>
      <c r="BR139" s="563"/>
      <c r="BS139" s="563"/>
      <c r="BT139" s="563"/>
      <c r="BU139" s="563"/>
      <c r="BV139" s="563"/>
      <c r="BW139" s="563"/>
      <c r="BX139" s="563"/>
      <c r="BY139" s="563"/>
      <c r="BZ139" s="563"/>
      <c r="CA139" s="563"/>
      <c r="CB139" s="563"/>
      <c r="CC139" s="563"/>
      <c r="CD139" s="563"/>
      <c r="CE139" s="563"/>
      <c r="CF139" s="563"/>
      <c r="CG139" s="563"/>
      <c r="CH139" s="563"/>
      <c r="CI139" s="563"/>
      <c r="CJ139" s="563"/>
      <c r="CK139" s="563"/>
      <c r="CL139" s="563"/>
      <c r="CM139" s="563"/>
      <c r="CN139" s="563"/>
      <c r="CO139" s="563"/>
      <c r="CP139" s="563"/>
      <c r="CQ139" s="563"/>
      <c r="CR139" s="563"/>
      <c r="CS139" s="563"/>
      <c r="CT139" s="563"/>
      <c r="CU139" s="563"/>
      <c r="CV139" s="563"/>
      <c r="CW139" s="563"/>
      <c r="CX139" s="563">
        <v>0</v>
      </c>
      <c r="CY139" s="129"/>
      <c r="CZ139" s="129"/>
      <c r="DA139" s="129"/>
      <c r="DB139" s="129"/>
      <c r="DC139" s="129"/>
      <c r="DD139" s="129"/>
      <c r="DE139" s="129"/>
      <c r="DF139" s="129"/>
      <c r="DG139" s="129"/>
      <c r="DH139" s="129"/>
    </row>
    <row r="140" spans="1:112">
      <c r="A140" s="547" t="s">
        <v>1191</v>
      </c>
      <c r="B140" s="548"/>
      <c r="C140" s="548"/>
      <c r="D140" s="548"/>
      <c r="E140" s="548"/>
      <c r="F140" s="548"/>
      <c r="G140" s="548"/>
      <c r="H140" s="548"/>
      <c r="I140" s="548"/>
      <c r="J140" s="548"/>
      <c r="K140" s="548"/>
      <c r="L140" s="548"/>
      <c r="M140" s="548"/>
      <c r="N140" s="548"/>
      <c r="O140" s="548"/>
      <c r="P140" s="548"/>
      <c r="Q140" s="548"/>
      <c r="R140" s="548"/>
      <c r="S140" s="548"/>
      <c r="T140" s="548"/>
      <c r="U140" s="548"/>
      <c r="V140" s="548"/>
      <c r="W140" s="548"/>
      <c r="X140" s="548"/>
      <c r="Y140" s="548"/>
      <c r="Z140" s="548"/>
      <c r="AA140" s="548"/>
      <c r="AB140" s="548"/>
      <c r="AC140" s="548"/>
      <c r="AD140" s="548"/>
      <c r="AE140" s="548"/>
      <c r="AF140" s="548"/>
      <c r="AG140" s="548"/>
      <c r="AH140" s="548"/>
      <c r="AI140" s="548"/>
      <c r="AJ140" s="548"/>
      <c r="AK140" s="548"/>
      <c r="AL140" s="548"/>
      <c r="AM140" s="548"/>
      <c r="AN140" s="548"/>
      <c r="AO140" s="548"/>
      <c r="AP140" s="548"/>
      <c r="AQ140" s="548"/>
      <c r="AR140" s="548"/>
      <c r="AS140" s="548"/>
      <c r="AT140" s="548"/>
      <c r="AU140" s="548"/>
      <c r="AV140" s="548"/>
      <c r="AW140" s="548"/>
      <c r="AX140" s="548"/>
      <c r="AY140" s="548"/>
      <c r="AZ140" s="548"/>
      <c r="BA140" s="548"/>
      <c r="BB140" s="548"/>
      <c r="BC140" s="548"/>
      <c r="BD140" s="548"/>
      <c r="BE140" s="548"/>
      <c r="BF140" s="548"/>
      <c r="BG140" s="548"/>
      <c r="BH140" s="548"/>
      <c r="BI140" s="548"/>
      <c r="BJ140" s="548"/>
      <c r="BK140" s="548"/>
      <c r="BL140" s="548"/>
      <c r="BM140" s="548"/>
      <c r="BN140" s="548"/>
      <c r="BO140" s="548"/>
      <c r="BP140" s="548"/>
      <c r="BQ140" s="548"/>
      <c r="BR140" s="548"/>
      <c r="BS140" s="548"/>
      <c r="BT140" s="548"/>
      <c r="BU140" s="548"/>
      <c r="BV140" s="548"/>
      <c r="BW140" s="548"/>
      <c r="BX140" s="548"/>
      <c r="BY140" s="548"/>
      <c r="BZ140" s="548"/>
      <c r="CA140" s="548"/>
      <c r="CB140" s="548"/>
      <c r="CC140" s="548"/>
      <c r="CD140" s="548"/>
      <c r="CE140" s="548"/>
      <c r="CF140" s="548"/>
      <c r="CG140" s="548"/>
      <c r="CH140" s="548"/>
      <c r="CI140" s="548"/>
      <c r="CJ140" s="548"/>
      <c r="CK140" s="548"/>
      <c r="CL140" s="548"/>
      <c r="CM140" s="548"/>
      <c r="CN140" s="548"/>
      <c r="CO140" s="548"/>
      <c r="CP140" s="548"/>
      <c r="CQ140" s="548"/>
      <c r="CR140" s="548"/>
      <c r="CS140" s="548"/>
      <c r="CT140" s="548"/>
      <c r="CU140" s="548"/>
      <c r="CV140" s="548"/>
      <c r="CW140" s="548"/>
      <c r="CX140" s="548"/>
      <c r="CY140" s="129"/>
      <c r="CZ140" s="129"/>
      <c r="DA140" s="129"/>
      <c r="DB140" s="129"/>
      <c r="DC140" s="129"/>
      <c r="DD140" s="129"/>
      <c r="DE140" s="129"/>
      <c r="DF140" s="129"/>
      <c r="DG140" s="129"/>
      <c r="DH140" s="129"/>
    </row>
    <row r="141" spans="1:112">
      <c r="A141" s="547"/>
      <c r="B141" s="548"/>
      <c r="C141" s="548"/>
      <c r="D141" s="548"/>
      <c r="E141" s="548"/>
      <c r="F141" s="548"/>
      <c r="G141" s="548"/>
      <c r="H141" s="548"/>
      <c r="I141" s="548"/>
      <c r="J141" s="548"/>
      <c r="K141" s="548"/>
      <c r="L141" s="548"/>
      <c r="M141" s="548"/>
      <c r="N141" s="548"/>
      <c r="O141" s="548"/>
      <c r="P141" s="548"/>
      <c r="Q141" s="548"/>
      <c r="R141" s="548"/>
      <c r="S141" s="548"/>
      <c r="T141" s="548"/>
      <c r="U141" s="548"/>
      <c r="V141" s="548"/>
      <c r="W141" s="548"/>
      <c r="X141" s="548"/>
      <c r="Y141" s="548"/>
      <c r="Z141" s="548"/>
      <c r="AA141" s="548"/>
      <c r="AB141" s="548"/>
      <c r="AC141" s="548"/>
      <c r="AD141" s="548"/>
      <c r="AE141" s="548"/>
      <c r="AF141" s="548"/>
      <c r="AG141" s="548"/>
      <c r="AH141" s="548"/>
      <c r="AI141" s="548"/>
      <c r="AJ141" s="548"/>
      <c r="AK141" s="548"/>
      <c r="AL141" s="548"/>
      <c r="AM141" s="548"/>
      <c r="AN141" s="548"/>
      <c r="AO141" s="548"/>
      <c r="AP141" s="548"/>
      <c r="AQ141" s="548"/>
      <c r="AR141" s="548"/>
      <c r="AS141" s="548"/>
      <c r="AT141" s="548"/>
      <c r="AU141" s="548"/>
      <c r="AV141" s="548"/>
      <c r="AW141" s="548"/>
      <c r="AX141" s="548"/>
      <c r="AY141" s="548"/>
      <c r="AZ141" s="548"/>
      <c r="BA141" s="548"/>
      <c r="BB141" s="548"/>
      <c r="BC141" s="548"/>
      <c r="BD141" s="548"/>
      <c r="BE141" s="548"/>
      <c r="BF141" s="548"/>
      <c r="BG141" s="548"/>
      <c r="BH141" s="548"/>
      <c r="BI141" s="548"/>
      <c r="BJ141" s="548"/>
      <c r="BK141" s="548"/>
      <c r="BL141" s="548"/>
      <c r="BM141" s="548"/>
      <c r="BN141" s="548"/>
      <c r="BO141" s="548"/>
      <c r="BP141" s="548"/>
      <c r="BQ141" s="548"/>
      <c r="BR141" s="548"/>
      <c r="BS141" s="548"/>
      <c r="BT141" s="548"/>
      <c r="BU141" s="548"/>
      <c r="BV141" s="548"/>
      <c r="BW141" s="548"/>
      <c r="BX141" s="548"/>
      <c r="BY141" s="548"/>
      <c r="BZ141" s="548"/>
      <c r="CA141" s="548"/>
      <c r="CB141" s="548"/>
      <c r="CC141" s="548"/>
      <c r="CD141" s="548"/>
      <c r="CE141" s="548"/>
      <c r="CF141" s="548"/>
      <c r="CG141" s="548"/>
      <c r="CH141" s="548"/>
      <c r="CI141" s="548"/>
      <c r="CJ141" s="548"/>
      <c r="CK141" s="548"/>
      <c r="CL141" s="548"/>
      <c r="CM141" s="548"/>
      <c r="CN141" s="548"/>
      <c r="CO141" s="548"/>
      <c r="CP141" s="548"/>
      <c r="CQ141" s="548"/>
      <c r="CR141" s="548"/>
      <c r="CS141" s="548"/>
      <c r="CT141" s="548"/>
      <c r="CU141" s="548"/>
      <c r="CV141" s="548"/>
      <c r="CW141" s="548"/>
      <c r="CX141" s="548"/>
      <c r="CY141" s="129"/>
      <c r="CZ141" s="129"/>
      <c r="DA141" s="129"/>
      <c r="DB141" s="129"/>
      <c r="DC141" s="129"/>
      <c r="DD141" s="129"/>
      <c r="DE141" s="129"/>
      <c r="DF141" s="129"/>
      <c r="DG141" s="129"/>
      <c r="DH141" s="129"/>
    </row>
    <row r="142" spans="1:112">
      <c r="A142" s="547" t="s">
        <v>1192</v>
      </c>
      <c r="B142" s="568"/>
      <c r="C142" s="568"/>
      <c r="D142" s="568"/>
      <c r="E142" s="568"/>
      <c r="F142" s="568"/>
      <c r="G142" s="568"/>
      <c r="H142" s="568"/>
      <c r="I142" s="568"/>
      <c r="J142" s="568"/>
      <c r="K142" s="568"/>
      <c r="L142" s="568"/>
      <c r="M142" s="568"/>
      <c r="N142" s="568"/>
      <c r="O142" s="568"/>
      <c r="P142" s="568"/>
      <c r="Q142" s="568"/>
      <c r="R142" s="568"/>
      <c r="S142" s="568"/>
      <c r="T142" s="568"/>
      <c r="U142" s="568"/>
      <c r="V142" s="568"/>
      <c r="W142" s="568"/>
      <c r="X142" s="568"/>
      <c r="Y142" s="568"/>
      <c r="Z142" s="568"/>
      <c r="AA142" s="568"/>
      <c r="AB142" s="568"/>
      <c r="AC142" s="568"/>
      <c r="AD142" s="568"/>
      <c r="AE142" s="568"/>
      <c r="AF142" s="568"/>
      <c r="AG142" s="568"/>
      <c r="AH142" s="568"/>
      <c r="AI142" s="568"/>
      <c r="AJ142" s="568"/>
      <c r="AK142" s="568"/>
      <c r="AL142" s="568"/>
      <c r="AM142" s="568"/>
      <c r="AN142" s="568"/>
      <c r="AO142" s="568"/>
      <c r="AP142" s="568"/>
      <c r="AQ142" s="568"/>
      <c r="AR142" s="568"/>
      <c r="AS142" s="568"/>
      <c r="AT142" s="568"/>
      <c r="AU142" s="568"/>
      <c r="AV142" s="568"/>
      <c r="AW142" s="568"/>
      <c r="AX142" s="568"/>
      <c r="AY142" s="568"/>
      <c r="AZ142" s="568"/>
      <c r="BA142" s="568"/>
      <c r="BB142" s="568"/>
      <c r="BC142" s="568"/>
      <c r="BD142" s="568"/>
      <c r="BE142" s="568"/>
      <c r="BF142" s="568"/>
      <c r="BG142" s="568"/>
      <c r="BH142" s="568"/>
      <c r="BI142" s="568"/>
      <c r="BJ142" s="568"/>
      <c r="BK142" s="568"/>
      <c r="BL142" s="568"/>
      <c r="BM142" s="568"/>
      <c r="BN142" s="568"/>
      <c r="BO142" s="568"/>
      <c r="BP142" s="568"/>
      <c r="BQ142" s="568"/>
      <c r="BR142" s="568"/>
      <c r="BS142" s="568"/>
      <c r="BT142" s="568"/>
      <c r="BU142" s="568"/>
      <c r="BV142" s="568"/>
      <c r="BW142" s="568"/>
      <c r="BX142" s="568"/>
      <c r="BY142" s="568"/>
      <c r="BZ142" s="568"/>
      <c r="CA142" s="568"/>
      <c r="CB142" s="568"/>
      <c r="CC142" s="568"/>
      <c r="CD142" s="568"/>
      <c r="CE142" s="568"/>
      <c r="CF142" s="568"/>
      <c r="CG142" s="568"/>
      <c r="CH142" s="568"/>
      <c r="CI142" s="568"/>
      <c r="CJ142" s="568"/>
      <c r="CK142" s="568"/>
      <c r="CL142" s="568"/>
      <c r="CM142" s="568"/>
      <c r="CN142" s="568"/>
      <c r="CO142" s="568"/>
      <c r="CP142" s="568"/>
      <c r="CQ142" s="568"/>
      <c r="CR142" s="568"/>
      <c r="CS142" s="568"/>
      <c r="CT142" s="568"/>
      <c r="CU142" s="568"/>
      <c r="CV142" s="568"/>
      <c r="CW142" s="568"/>
      <c r="CX142" s="568"/>
      <c r="CY142" s="129"/>
      <c r="CZ142" s="129"/>
      <c r="DA142" s="129"/>
      <c r="DB142" s="129"/>
      <c r="DC142" s="129"/>
      <c r="DD142" s="129"/>
      <c r="DE142" s="129"/>
      <c r="DF142" s="129"/>
      <c r="DG142" s="129"/>
      <c r="DH142" s="129"/>
    </row>
    <row r="143" spans="1:112">
      <c r="A143" s="550" t="s">
        <v>1151</v>
      </c>
      <c r="B143" s="552">
        <f>4*AB143+4*BA143+18*C143+BZ143*4</f>
        <v>4029761.3375292476</v>
      </c>
      <c r="C143" s="551">
        <v>138957.29685891047</v>
      </c>
      <c r="D143" s="551">
        <v>4449.6849376609262</v>
      </c>
      <c r="E143" s="551">
        <v>4195.417226937443</v>
      </c>
      <c r="F143" s="551">
        <v>4195.417226937443</v>
      </c>
      <c r="G143" s="551">
        <v>4068.2833715757015</v>
      </c>
      <c r="H143" s="551">
        <v>4068.2833715757015</v>
      </c>
      <c r="I143" s="551">
        <v>4195.417226937443</v>
      </c>
      <c r="J143" s="551">
        <v>4322.5510822991855</v>
      </c>
      <c r="K143" s="551">
        <v>4703.9526483844047</v>
      </c>
      <c r="L143" s="551">
        <v>5593.8896359165901</v>
      </c>
      <c r="M143" s="551">
        <v>6483.8266234487746</v>
      </c>
      <c r="N143" s="551">
        <v>6865.2281895339966</v>
      </c>
      <c r="O143" s="551">
        <v>6738.0943341722559</v>
      </c>
      <c r="P143" s="551">
        <v>6610.960478810518</v>
      </c>
      <c r="Q143" s="551">
        <v>6738.0943341722559</v>
      </c>
      <c r="R143" s="551">
        <v>6610.960478810518</v>
      </c>
      <c r="S143" s="551">
        <v>6483.8266234487746</v>
      </c>
      <c r="T143" s="551">
        <v>6483.8266234487746</v>
      </c>
      <c r="U143" s="551">
        <v>6610.960478810518</v>
      </c>
      <c r="V143" s="551">
        <v>7119.4959002574797</v>
      </c>
      <c r="W143" s="551">
        <v>7500.8904148705487</v>
      </c>
      <c r="X143" s="551">
        <v>7119.4959002574797</v>
      </c>
      <c r="Y143" s="551">
        <v>6356.6927680870349</v>
      </c>
      <c r="Z143" s="551">
        <v>5975.2912020018148</v>
      </c>
      <c r="AA143" s="551">
        <v>5466.7557805548495</v>
      </c>
      <c r="AB143" s="551">
        <v>126451.06637358297</v>
      </c>
      <c r="AC143" s="551">
        <v>4049.2132932714403</v>
      </c>
      <c r="AD143" s="551">
        <v>3817.807547882845</v>
      </c>
      <c r="AE143" s="551">
        <v>3817.807547882845</v>
      </c>
      <c r="AF143" s="551">
        <v>3702.1378681338892</v>
      </c>
      <c r="AG143" s="551">
        <v>3702.1378681338892</v>
      </c>
      <c r="AH143" s="551">
        <v>3817.807547882845</v>
      </c>
      <c r="AI143" s="551">
        <v>3933.521484892256</v>
      </c>
      <c r="AJ143" s="551">
        <v>4280.5969100298116</v>
      </c>
      <c r="AK143" s="551">
        <v>5090.4395686840971</v>
      </c>
      <c r="AL143" s="551">
        <v>5900.2822273383863</v>
      </c>
      <c r="AM143" s="551">
        <v>6247.3576524759364</v>
      </c>
      <c r="AN143" s="551">
        <v>6131.665844096754</v>
      </c>
      <c r="AO143" s="551">
        <v>6015.9632916394148</v>
      </c>
      <c r="AP143" s="551">
        <v>6131.665844096754</v>
      </c>
      <c r="AQ143" s="551">
        <v>6015.9632916394148</v>
      </c>
      <c r="AR143" s="551">
        <v>5900.2822273383863</v>
      </c>
      <c r="AS143" s="551">
        <v>5900.2822273383863</v>
      </c>
      <c r="AT143" s="551">
        <v>6015.9632916394148</v>
      </c>
      <c r="AU143" s="551">
        <v>6478.7412692343087</v>
      </c>
      <c r="AV143" s="551">
        <v>6825.8221371863647</v>
      </c>
      <c r="AW143" s="551">
        <v>6478.7412692343087</v>
      </c>
      <c r="AX143" s="551">
        <v>5784.590418959202</v>
      </c>
      <c r="AY143" s="551">
        <v>5437.5279842670889</v>
      </c>
      <c r="AZ143" s="551">
        <v>4974.7477603049156</v>
      </c>
      <c r="BA143" s="551">
        <v>116724.13528472137</v>
      </c>
      <c r="BB143" s="551">
        <v>3737.735347635175</v>
      </c>
      <c r="BC143" s="551">
        <v>3524.1504706274513</v>
      </c>
      <c r="BD143" s="551">
        <v>3524.1504706274513</v>
      </c>
      <c r="BE143" s="551">
        <v>3417.3580321235895</v>
      </c>
      <c r="BF143" s="551">
        <v>3417.3580321235895</v>
      </c>
      <c r="BG143" s="551">
        <v>3524.1504706274513</v>
      </c>
      <c r="BH143" s="551">
        <v>3630.942909131315</v>
      </c>
      <c r="BI143" s="551">
        <v>3951.3202246429023</v>
      </c>
      <c r="BJ143" s="551">
        <v>4698.8672941699351</v>
      </c>
      <c r="BK143" s="551">
        <v>5446.4143636969702</v>
      </c>
      <c r="BL143" s="551">
        <v>5766.7916792085589</v>
      </c>
      <c r="BM143" s="551">
        <v>5659.9992407046957</v>
      </c>
      <c r="BN143" s="551">
        <v>5553.2068022008352</v>
      </c>
      <c r="BO143" s="551">
        <v>5659.9992407046957</v>
      </c>
      <c r="BP143" s="551">
        <v>5553.2068022008352</v>
      </c>
      <c r="BQ143" s="551">
        <v>5446.4143636969702</v>
      </c>
      <c r="BR143" s="551">
        <v>5446.4143636969702</v>
      </c>
      <c r="BS143" s="551">
        <v>5553.2068022008352</v>
      </c>
      <c r="BT143" s="551">
        <v>5980.3765562162835</v>
      </c>
      <c r="BU143" s="551">
        <v>6300.7538717278685</v>
      </c>
      <c r="BV143" s="551">
        <v>5980.3765562162835</v>
      </c>
      <c r="BW143" s="551">
        <v>5339.6219251931088</v>
      </c>
      <c r="BX143" s="551">
        <v>5019.2446096815211</v>
      </c>
      <c r="BY143" s="551">
        <v>4592.0748556660747</v>
      </c>
      <c r="BZ143" s="551">
        <v>138957.29685891047</v>
      </c>
      <c r="CA143" s="551">
        <v>4449.6849376609262</v>
      </c>
      <c r="CB143" s="551">
        <v>4195.417226937443</v>
      </c>
      <c r="CC143" s="551">
        <v>4195.417226937443</v>
      </c>
      <c r="CD143" s="551">
        <v>4068.2833715757015</v>
      </c>
      <c r="CE143" s="551">
        <v>4068.2833715757015</v>
      </c>
      <c r="CF143" s="551">
        <v>4195.417226937443</v>
      </c>
      <c r="CG143" s="551">
        <v>4322.5510822991855</v>
      </c>
      <c r="CH143" s="551">
        <v>4703.9526483844047</v>
      </c>
      <c r="CI143" s="551">
        <v>5593.8896359165901</v>
      </c>
      <c r="CJ143" s="551">
        <v>6483.8266234487746</v>
      </c>
      <c r="CK143" s="551">
        <v>6865.2281895339966</v>
      </c>
      <c r="CL143" s="551">
        <v>6738.0943341722559</v>
      </c>
      <c r="CM143" s="551">
        <v>6610.960478810518</v>
      </c>
      <c r="CN143" s="551">
        <v>6738.0943341722559</v>
      </c>
      <c r="CO143" s="551">
        <v>6610.960478810518</v>
      </c>
      <c r="CP143" s="551">
        <v>6483.8266234487746</v>
      </c>
      <c r="CQ143" s="551">
        <v>6483.8266234487746</v>
      </c>
      <c r="CR143" s="551">
        <v>6610.960478810518</v>
      </c>
      <c r="CS143" s="551">
        <v>7119.4959002574797</v>
      </c>
      <c r="CT143" s="551">
        <v>7500.8904148705487</v>
      </c>
      <c r="CU143" s="551">
        <v>7119.4959002574797</v>
      </c>
      <c r="CV143" s="551">
        <v>6356.6927680870349</v>
      </c>
      <c r="CW143" s="551">
        <v>5975.2912020018148</v>
      </c>
      <c r="CX143" s="551">
        <v>5815.6976388881394</v>
      </c>
      <c r="CY143" s="129"/>
      <c r="CZ143" s="129"/>
      <c r="DA143" s="129"/>
      <c r="DB143" s="129"/>
      <c r="DC143" s="129"/>
      <c r="DD143" s="129"/>
      <c r="DE143" s="129"/>
      <c r="DF143" s="129"/>
      <c r="DG143" s="129"/>
      <c r="DH143" s="129"/>
    </row>
    <row r="144" spans="1:112">
      <c r="A144" s="550" t="s">
        <v>1193</v>
      </c>
      <c r="B144" s="552">
        <f>4*AB144+4*BA144+18*C144+BZ144*4</f>
        <v>768000</v>
      </c>
      <c r="C144" s="551">
        <v>25600</v>
      </c>
      <c r="D144" s="551">
        <v>0</v>
      </c>
      <c r="E144" s="551">
        <v>0</v>
      </c>
      <c r="F144" s="551">
        <v>0</v>
      </c>
      <c r="G144" s="551">
        <v>0</v>
      </c>
      <c r="H144" s="551">
        <v>0</v>
      </c>
      <c r="I144" s="551">
        <v>0</v>
      </c>
      <c r="J144" s="551">
        <v>0</v>
      </c>
      <c r="K144" s="551">
        <v>1600</v>
      </c>
      <c r="L144" s="551">
        <v>1600</v>
      </c>
      <c r="M144" s="551">
        <v>1600</v>
      </c>
      <c r="N144" s="551">
        <v>1600</v>
      </c>
      <c r="O144" s="551">
        <v>1600</v>
      </c>
      <c r="P144" s="551">
        <v>1600</v>
      </c>
      <c r="Q144" s="551">
        <v>1600</v>
      </c>
      <c r="R144" s="551">
        <v>1600</v>
      </c>
      <c r="S144" s="551">
        <v>1600</v>
      </c>
      <c r="T144" s="551">
        <v>1600</v>
      </c>
      <c r="U144" s="551">
        <v>1600</v>
      </c>
      <c r="V144" s="551">
        <v>1600</v>
      </c>
      <c r="W144" s="551">
        <v>1600</v>
      </c>
      <c r="X144" s="551">
        <v>1600</v>
      </c>
      <c r="Y144" s="551">
        <v>1600</v>
      </c>
      <c r="Z144" s="551">
        <v>1600</v>
      </c>
      <c r="AA144" s="551">
        <v>0</v>
      </c>
      <c r="AB144" s="551">
        <v>25600</v>
      </c>
      <c r="AC144" s="551">
        <v>0</v>
      </c>
      <c r="AD144" s="551">
        <v>0</v>
      </c>
      <c r="AE144" s="551">
        <v>0</v>
      </c>
      <c r="AF144" s="551">
        <v>0</v>
      </c>
      <c r="AG144" s="551">
        <v>0</v>
      </c>
      <c r="AH144" s="551">
        <v>0</v>
      </c>
      <c r="AI144" s="551">
        <v>0</v>
      </c>
      <c r="AJ144" s="551">
        <v>1600</v>
      </c>
      <c r="AK144" s="551">
        <v>1600</v>
      </c>
      <c r="AL144" s="551">
        <v>1600</v>
      </c>
      <c r="AM144" s="551">
        <v>1600</v>
      </c>
      <c r="AN144" s="551">
        <v>1600</v>
      </c>
      <c r="AO144" s="551">
        <v>1600</v>
      </c>
      <c r="AP144" s="551">
        <v>1600</v>
      </c>
      <c r="AQ144" s="551">
        <v>1600</v>
      </c>
      <c r="AR144" s="551">
        <v>1600</v>
      </c>
      <c r="AS144" s="551">
        <v>1600</v>
      </c>
      <c r="AT144" s="551">
        <v>1600</v>
      </c>
      <c r="AU144" s="551">
        <v>1600</v>
      </c>
      <c r="AV144" s="551">
        <v>1600</v>
      </c>
      <c r="AW144" s="551">
        <v>1600</v>
      </c>
      <c r="AX144" s="551">
        <v>1600</v>
      </c>
      <c r="AY144" s="551">
        <v>1600</v>
      </c>
      <c r="AZ144" s="551">
        <v>0</v>
      </c>
      <c r="BA144" s="551">
        <v>25600</v>
      </c>
      <c r="BB144" s="551">
        <v>0</v>
      </c>
      <c r="BC144" s="551">
        <v>0</v>
      </c>
      <c r="BD144" s="551">
        <v>0</v>
      </c>
      <c r="BE144" s="551">
        <v>0</v>
      </c>
      <c r="BF144" s="551">
        <v>0</v>
      </c>
      <c r="BG144" s="551">
        <v>0</v>
      </c>
      <c r="BH144" s="551">
        <v>0</v>
      </c>
      <c r="BI144" s="551">
        <v>1600</v>
      </c>
      <c r="BJ144" s="551">
        <v>1600</v>
      </c>
      <c r="BK144" s="551">
        <v>1600</v>
      </c>
      <c r="BL144" s="551">
        <v>1600</v>
      </c>
      <c r="BM144" s="551">
        <v>1600</v>
      </c>
      <c r="BN144" s="551">
        <v>1600</v>
      </c>
      <c r="BO144" s="551">
        <v>1600</v>
      </c>
      <c r="BP144" s="551">
        <v>1600</v>
      </c>
      <c r="BQ144" s="551">
        <v>1600</v>
      </c>
      <c r="BR144" s="551">
        <v>1600</v>
      </c>
      <c r="BS144" s="551">
        <v>1600</v>
      </c>
      <c r="BT144" s="551">
        <v>1600</v>
      </c>
      <c r="BU144" s="551">
        <v>1600</v>
      </c>
      <c r="BV144" s="551">
        <v>1600</v>
      </c>
      <c r="BW144" s="551">
        <v>1600</v>
      </c>
      <c r="BX144" s="551">
        <v>1600</v>
      </c>
      <c r="BY144" s="551">
        <v>0</v>
      </c>
      <c r="BZ144" s="551">
        <v>25600</v>
      </c>
      <c r="CA144" s="551">
        <v>0</v>
      </c>
      <c r="CB144" s="551">
        <v>0</v>
      </c>
      <c r="CC144" s="551">
        <v>0</v>
      </c>
      <c r="CD144" s="551">
        <v>0</v>
      </c>
      <c r="CE144" s="551">
        <v>0</v>
      </c>
      <c r="CF144" s="551">
        <v>0</v>
      </c>
      <c r="CG144" s="551">
        <v>0</v>
      </c>
      <c r="CH144" s="551">
        <v>1600</v>
      </c>
      <c r="CI144" s="551">
        <v>1600</v>
      </c>
      <c r="CJ144" s="551">
        <v>1600</v>
      </c>
      <c r="CK144" s="551">
        <v>1600</v>
      </c>
      <c r="CL144" s="551">
        <v>1600</v>
      </c>
      <c r="CM144" s="551">
        <v>1600</v>
      </c>
      <c r="CN144" s="551">
        <v>1600</v>
      </c>
      <c r="CO144" s="551">
        <v>1600</v>
      </c>
      <c r="CP144" s="551">
        <v>1600</v>
      </c>
      <c r="CQ144" s="551">
        <v>1600</v>
      </c>
      <c r="CR144" s="551">
        <v>1600</v>
      </c>
      <c r="CS144" s="551">
        <v>1600</v>
      </c>
      <c r="CT144" s="551">
        <v>1600</v>
      </c>
      <c r="CU144" s="551">
        <v>1600</v>
      </c>
      <c r="CV144" s="551">
        <v>1600</v>
      </c>
      <c r="CW144" s="551">
        <v>1600</v>
      </c>
      <c r="CX144" s="551">
        <v>0</v>
      </c>
      <c r="CY144" s="129"/>
      <c r="CZ144" s="129"/>
      <c r="DA144" s="129"/>
      <c r="DB144" s="129"/>
      <c r="DC144" s="129"/>
      <c r="DD144" s="129"/>
      <c r="DE144" s="129"/>
      <c r="DF144" s="129"/>
      <c r="DG144" s="129"/>
      <c r="DH144" s="129"/>
    </row>
    <row r="145" spans="1:112">
      <c r="A145" s="550" t="s">
        <v>1194</v>
      </c>
      <c r="B145" s="552">
        <f t="shared" ref="B145" si="792">4*AB145+4*BA145+18*C145+BZ145*4</f>
        <v>78480</v>
      </c>
      <c r="C145" s="551">
        <f>SUM(D145:AA145)</f>
        <v>2616</v>
      </c>
      <c r="D145" s="551">
        <f>Inputs!$E$81</f>
        <v>109</v>
      </c>
      <c r="E145" s="551">
        <f>Inputs!$E$81</f>
        <v>109</v>
      </c>
      <c r="F145" s="551">
        <f>Inputs!$E$81</f>
        <v>109</v>
      </c>
      <c r="G145" s="551">
        <f>Inputs!$E$81</f>
        <v>109</v>
      </c>
      <c r="H145" s="551">
        <f>Inputs!$E$81</f>
        <v>109</v>
      </c>
      <c r="I145" s="551">
        <f>Inputs!$E$81</f>
        <v>109</v>
      </c>
      <c r="J145" s="551">
        <f>Inputs!$E$81</f>
        <v>109</v>
      </c>
      <c r="K145" s="551">
        <f>Inputs!$E$81</f>
        <v>109</v>
      </c>
      <c r="L145" s="551">
        <f>Inputs!$E$81</f>
        <v>109</v>
      </c>
      <c r="M145" s="551">
        <f>Inputs!$E$81</f>
        <v>109</v>
      </c>
      <c r="N145" s="551">
        <f>Inputs!$E$81</f>
        <v>109</v>
      </c>
      <c r="O145" s="551">
        <f>Inputs!$E$81</f>
        <v>109</v>
      </c>
      <c r="P145" s="551">
        <f>Inputs!$E$81</f>
        <v>109</v>
      </c>
      <c r="Q145" s="551">
        <f>Inputs!$E$81</f>
        <v>109</v>
      </c>
      <c r="R145" s="551">
        <f>Inputs!$E$81</f>
        <v>109</v>
      </c>
      <c r="S145" s="551">
        <f>Inputs!$E$81</f>
        <v>109</v>
      </c>
      <c r="T145" s="551">
        <f>Inputs!$E$81</f>
        <v>109</v>
      </c>
      <c r="U145" s="551">
        <f>Inputs!$E$81</f>
        <v>109</v>
      </c>
      <c r="V145" s="551">
        <f>Inputs!$E$81</f>
        <v>109</v>
      </c>
      <c r="W145" s="551">
        <f>Inputs!$E$81</f>
        <v>109</v>
      </c>
      <c r="X145" s="551">
        <f>Inputs!$E$81</f>
        <v>109</v>
      </c>
      <c r="Y145" s="551">
        <f>Inputs!$E$81</f>
        <v>109</v>
      </c>
      <c r="Z145" s="551">
        <f>Inputs!$E$81</f>
        <v>109</v>
      </c>
      <c r="AA145" s="551">
        <f>Inputs!$E$81</f>
        <v>109</v>
      </c>
      <c r="AB145" s="551">
        <f>SUM(AC145:AZ145)</f>
        <v>2616</v>
      </c>
      <c r="AC145" s="551">
        <f>Inputs!$E$81</f>
        <v>109</v>
      </c>
      <c r="AD145" s="551">
        <f>Inputs!$E$81</f>
        <v>109</v>
      </c>
      <c r="AE145" s="551">
        <f>Inputs!$E$81</f>
        <v>109</v>
      </c>
      <c r="AF145" s="551">
        <f>Inputs!$E$81</f>
        <v>109</v>
      </c>
      <c r="AG145" s="551">
        <f>Inputs!$E$81</f>
        <v>109</v>
      </c>
      <c r="AH145" s="551">
        <f>Inputs!$E$81</f>
        <v>109</v>
      </c>
      <c r="AI145" s="551">
        <f>Inputs!$E$81</f>
        <v>109</v>
      </c>
      <c r="AJ145" s="551">
        <f>Inputs!$E$81</f>
        <v>109</v>
      </c>
      <c r="AK145" s="551">
        <f>Inputs!$E$81</f>
        <v>109</v>
      </c>
      <c r="AL145" s="551">
        <f>Inputs!$E$81</f>
        <v>109</v>
      </c>
      <c r="AM145" s="551">
        <f>Inputs!$E$81</f>
        <v>109</v>
      </c>
      <c r="AN145" s="551">
        <f>Inputs!$E$81</f>
        <v>109</v>
      </c>
      <c r="AO145" s="551">
        <f>Inputs!$E$81</f>
        <v>109</v>
      </c>
      <c r="AP145" s="551">
        <f>Inputs!$E$81</f>
        <v>109</v>
      </c>
      <c r="AQ145" s="551">
        <f>Inputs!$E$81</f>
        <v>109</v>
      </c>
      <c r="AR145" s="551">
        <f>Inputs!$E$81</f>
        <v>109</v>
      </c>
      <c r="AS145" s="551">
        <f>Inputs!$E$81</f>
        <v>109</v>
      </c>
      <c r="AT145" s="551">
        <f>Inputs!$E$81</f>
        <v>109</v>
      </c>
      <c r="AU145" s="551">
        <f>Inputs!$E$81</f>
        <v>109</v>
      </c>
      <c r="AV145" s="551">
        <f>Inputs!$E$81</f>
        <v>109</v>
      </c>
      <c r="AW145" s="551">
        <f>Inputs!$E$81</f>
        <v>109</v>
      </c>
      <c r="AX145" s="551">
        <f>Inputs!$E$81</f>
        <v>109</v>
      </c>
      <c r="AY145" s="551">
        <f>Inputs!$E$81</f>
        <v>109</v>
      </c>
      <c r="AZ145" s="551">
        <f>Inputs!$E$81</f>
        <v>109</v>
      </c>
      <c r="BA145" s="551">
        <f>SUM(BB145:BY145)</f>
        <v>2616</v>
      </c>
      <c r="BB145" s="551">
        <f>Inputs!$E$81</f>
        <v>109</v>
      </c>
      <c r="BC145" s="551">
        <f>Inputs!$E$81</f>
        <v>109</v>
      </c>
      <c r="BD145" s="551">
        <f>Inputs!$E$81</f>
        <v>109</v>
      </c>
      <c r="BE145" s="551">
        <f>Inputs!$E$81</f>
        <v>109</v>
      </c>
      <c r="BF145" s="551">
        <f>Inputs!$E$81</f>
        <v>109</v>
      </c>
      <c r="BG145" s="551">
        <f>Inputs!$E$81</f>
        <v>109</v>
      </c>
      <c r="BH145" s="551">
        <f>Inputs!$E$81</f>
        <v>109</v>
      </c>
      <c r="BI145" s="551">
        <f>Inputs!$E$81</f>
        <v>109</v>
      </c>
      <c r="BJ145" s="551">
        <f>Inputs!$E$81</f>
        <v>109</v>
      </c>
      <c r="BK145" s="551">
        <f>Inputs!$E$81</f>
        <v>109</v>
      </c>
      <c r="BL145" s="551">
        <f>Inputs!$E$81</f>
        <v>109</v>
      </c>
      <c r="BM145" s="551">
        <f>Inputs!$E$81</f>
        <v>109</v>
      </c>
      <c r="BN145" s="551">
        <f>Inputs!$E$81</f>
        <v>109</v>
      </c>
      <c r="BO145" s="551">
        <f>Inputs!$E$81</f>
        <v>109</v>
      </c>
      <c r="BP145" s="551">
        <f>Inputs!$E$81</f>
        <v>109</v>
      </c>
      <c r="BQ145" s="551">
        <f>Inputs!$E$81</f>
        <v>109</v>
      </c>
      <c r="BR145" s="551">
        <f>Inputs!$E$81</f>
        <v>109</v>
      </c>
      <c r="BS145" s="551">
        <f>Inputs!$E$81</f>
        <v>109</v>
      </c>
      <c r="BT145" s="551">
        <f>Inputs!$E$81</f>
        <v>109</v>
      </c>
      <c r="BU145" s="551">
        <f>Inputs!$E$81</f>
        <v>109</v>
      </c>
      <c r="BV145" s="551">
        <f>Inputs!$E$81</f>
        <v>109</v>
      </c>
      <c r="BW145" s="551">
        <f>Inputs!$E$81</f>
        <v>109</v>
      </c>
      <c r="BX145" s="551">
        <f>Inputs!$E$81</f>
        <v>109</v>
      </c>
      <c r="BY145" s="551">
        <f>Inputs!$E$81</f>
        <v>109</v>
      </c>
      <c r="BZ145" s="551">
        <f t="shared" ref="BZ145" si="793">BA145</f>
        <v>2616</v>
      </c>
      <c r="CA145" s="551">
        <f t="shared" ref="CA145" si="794">BB145</f>
        <v>109</v>
      </c>
      <c r="CB145" s="551">
        <f t="shared" ref="CB145" si="795">BC145</f>
        <v>109</v>
      </c>
      <c r="CC145" s="551">
        <f t="shared" ref="CC145" si="796">BD145</f>
        <v>109</v>
      </c>
      <c r="CD145" s="551">
        <f t="shared" ref="CD145" si="797">BE145</f>
        <v>109</v>
      </c>
      <c r="CE145" s="551">
        <f t="shared" ref="CE145" si="798">BF145</f>
        <v>109</v>
      </c>
      <c r="CF145" s="551">
        <f t="shared" ref="CF145" si="799">BG145</f>
        <v>109</v>
      </c>
      <c r="CG145" s="551">
        <f t="shared" ref="CG145" si="800">BH145</f>
        <v>109</v>
      </c>
      <c r="CH145" s="551">
        <f t="shared" ref="CH145" si="801">BI145</f>
        <v>109</v>
      </c>
      <c r="CI145" s="551">
        <f t="shared" ref="CI145" si="802">BJ145</f>
        <v>109</v>
      </c>
      <c r="CJ145" s="551">
        <f t="shared" ref="CJ145" si="803">BK145</f>
        <v>109</v>
      </c>
      <c r="CK145" s="551">
        <f t="shared" ref="CK145" si="804">BL145</f>
        <v>109</v>
      </c>
      <c r="CL145" s="551">
        <f t="shared" ref="CL145" si="805">BM145</f>
        <v>109</v>
      </c>
      <c r="CM145" s="551">
        <f t="shared" ref="CM145" si="806">BN145</f>
        <v>109</v>
      </c>
      <c r="CN145" s="551">
        <f t="shared" ref="CN145" si="807">BO145</f>
        <v>109</v>
      </c>
      <c r="CO145" s="551">
        <f t="shared" ref="CO145" si="808">BP145</f>
        <v>109</v>
      </c>
      <c r="CP145" s="551">
        <f t="shared" ref="CP145" si="809">BQ145</f>
        <v>109</v>
      </c>
      <c r="CQ145" s="551">
        <f t="shared" ref="CQ145" si="810">BR145</f>
        <v>109</v>
      </c>
      <c r="CR145" s="551">
        <f t="shared" ref="CR145" si="811">BS145</f>
        <v>109</v>
      </c>
      <c r="CS145" s="551">
        <f t="shared" ref="CS145" si="812">BT145</f>
        <v>109</v>
      </c>
      <c r="CT145" s="551">
        <f t="shared" ref="CT145" si="813">BU145</f>
        <v>109</v>
      </c>
      <c r="CU145" s="551">
        <f t="shared" ref="CU145" si="814">BV145</f>
        <v>109</v>
      </c>
      <c r="CV145" s="551">
        <f t="shared" ref="CV145" si="815">BW145</f>
        <v>109</v>
      </c>
      <c r="CW145" s="551">
        <f t="shared" ref="CW145" si="816">BX145</f>
        <v>109</v>
      </c>
      <c r="CX145" s="551">
        <f t="shared" ref="CX145" si="817">BY145</f>
        <v>109</v>
      </c>
      <c r="CY145" s="129"/>
      <c r="CZ145" s="129"/>
      <c r="DA145" s="129"/>
      <c r="DB145" s="129"/>
      <c r="DC145" s="129"/>
      <c r="DD145" s="129"/>
      <c r="DE145" s="129"/>
      <c r="DF145" s="129"/>
      <c r="DG145" s="129"/>
      <c r="DH145" s="129"/>
    </row>
    <row r="146" spans="1:112">
      <c r="A146" s="547" t="s">
        <v>1195</v>
      </c>
      <c r="B146" s="548">
        <f t="shared" ref="B146:AG146" si="818">SUM(B143:B145)</f>
        <v>4876241.3375292476</v>
      </c>
      <c r="C146" s="548">
        <f t="shared" si="818"/>
        <v>167173.29685891047</v>
      </c>
      <c r="D146" s="548">
        <f t="shared" si="818"/>
        <v>4558.6849376609262</v>
      </c>
      <c r="E146" s="548">
        <f t="shared" si="818"/>
        <v>4304.417226937443</v>
      </c>
      <c r="F146" s="548">
        <f t="shared" si="818"/>
        <v>4304.417226937443</v>
      </c>
      <c r="G146" s="548">
        <f t="shared" si="818"/>
        <v>4177.2833715757015</v>
      </c>
      <c r="H146" s="548">
        <f t="shared" si="818"/>
        <v>4177.2833715757015</v>
      </c>
      <c r="I146" s="548">
        <f t="shared" si="818"/>
        <v>4304.417226937443</v>
      </c>
      <c r="J146" s="548">
        <f t="shared" si="818"/>
        <v>4431.5510822991855</v>
      </c>
      <c r="K146" s="548">
        <f t="shared" si="818"/>
        <v>6412.9526483844047</v>
      </c>
      <c r="L146" s="548">
        <f t="shared" si="818"/>
        <v>7302.8896359165901</v>
      </c>
      <c r="M146" s="548">
        <f t="shared" si="818"/>
        <v>8192.8266234487746</v>
      </c>
      <c r="N146" s="548">
        <f t="shared" si="818"/>
        <v>8574.2281895339966</v>
      </c>
      <c r="O146" s="548">
        <f t="shared" si="818"/>
        <v>8447.0943341722559</v>
      </c>
      <c r="P146" s="548">
        <f t="shared" si="818"/>
        <v>8319.9604788105171</v>
      </c>
      <c r="Q146" s="548">
        <f t="shared" si="818"/>
        <v>8447.0943341722559</v>
      </c>
      <c r="R146" s="548">
        <f t="shared" si="818"/>
        <v>8319.9604788105171</v>
      </c>
      <c r="S146" s="548">
        <f t="shared" si="818"/>
        <v>8192.8266234487746</v>
      </c>
      <c r="T146" s="548">
        <f t="shared" si="818"/>
        <v>8192.8266234487746</v>
      </c>
      <c r="U146" s="548">
        <f t="shared" si="818"/>
        <v>8319.9604788105171</v>
      </c>
      <c r="V146" s="548">
        <f t="shared" si="818"/>
        <v>8828.4959002574797</v>
      </c>
      <c r="W146" s="548">
        <f t="shared" si="818"/>
        <v>9209.8904148705478</v>
      </c>
      <c r="X146" s="548">
        <f t="shared" si="818"/>
        <v>8828.4959002574797</v>
      </c>
      <c r="Y146" s="548">
        <f t="shared" si="818"/>
        <v>8065.6927680870349</v>
      </c>
      <c r="Z146" s="548">
        <f t="shared" si="818"/>
        <v>7684.2912020018148</v>
      </c>
      <c r="AA146" s="548">
        <f t="shared" si="818"/>
        <v>5575.7557805548495</v>
      </c>
      <c r="AB146" s="548">
        <f t="shared" si="818"/>
        <v>154667.06637358299</v>
      </c>
      <c r="AC146" s="548">
        <f t="shared" si="818"/>
        <v>4158.2132932714403</v>
      </c>
      <c r="AD146" s="548">
        <f t="shared" si="818"/>
        <v>3926.807547882845</v>
      </c>
      <c r="AE146" s="548">
        <f t="shared" si="818"/>
        <v>3926.807547882845</v>
      </c>
      <c r="AF146" s="548">
        <f t="shared" si="818"/>
        <v>3811.1378681338892</v>
      </c>
      <c r="AG146" s="548">
        <f t="shared" si="818"/>
        <v>3811.1378681338892</v>
      </c>
      <c r="AH146" s="548">
        <f t="shared" ref="AH146:BM146" si="819">SUM(AH143:AH145)</f>
        <v>3926.807547882845</v>
      </c>
      <c r="AI146" s="548">
        <f t="shared" si="819"/>
        <v>4042.521484892256</v>
      </c>
      <c r="AJ146" s="548">
        <f t="shared" si="819"/>
        <v>5989.5969100298116</v>
      </c>
      <c r="AK146" s="548">
        <f t="shared" si="819"/>
        <v>6799.4395686840971</v>
      </c>
      <c r="AL146" s="548">
        <f t="shared" si="819"/>
        <v>7609.2822273383863</v>
      </c>
      <c r="AM146" s="548">
        <f t="shared" si="819"/>
        <v>7956.3576524759364</v>
      </c>
      <c r="AN146" s="548">
        <f t="shared" si="819"/>
        <v>7840.665844096754</v>
      </c>
      <c r="AO146" s="548">
        <f t="shared" si="819"/>
        <v>7724.9632916394148</v>
      </c>
      <c r="AP146" s="548">
        <f t="shared" si="819"/>
        <v>7840.665844096754</v>
      </c>
      <c r="AQ146" s="548">
        <f t="shared" si="819"/>
        <v>7724.9632916394148</v>
      </c>
      <c r="AR146" s="548">
        <f t="shared" si="819"/>
        <v>7609.2822273383863</v>
      </c>
      <c r="AS146" s="548">
        <f t="shared" si="819"/>
        <v>7609.2822273383863</v>
      </c>
      <c r="AT146" s="548">
        <f t="shared" si="819"/>
        <v>7724.9632916394148</v>
      </c>
      <c r="AU146" s="548">
        <f t="shared" si="819"/>
        <v>8187.7412692343087</v>
      </c>
      <c r="AV146" s="548">
        <f t="shared" si="819"/>
        <v>8534.8221371863656</v>
      </c>
      <c r="AW146" s="548">
        <f t="shared" si="819"/>
        <v>8187.7412692343087</v>
      </c>
      <c r="AX146" s="548">
        <f t="shared" si="819"/>
        <v>7493.590418959202</v>
      </c>
      <c r="AY146" s="548">
        <f t="shared" si="819"/>
        <v>7146.5279842670889</v>
      </c>
      <c r="AZ146" s="548">
        <f t="shared" si="819"/>
        <v>5083.7477603049156</v>
      </c>
      <c r="BA146" s="548">
        <f t="shared" si="819"/>
        <v>144940.13528472139</v>
      </c>
      <c r="BB146" s="548">
        <f t="shared" si="819"/>
        <v>3846.735347635175</v>
      </c>
      <c r="BC146" s="548">
        <f t="shared" si="819"/>
        <v>3633.1504706274513</v>
      </c>
      <c r="BD146" s="548">
        <f t="shared" si="819"/>
        <v>3633.1504706274513</v>
      </c>
      <c r="BE146" s="548">
        <f t="shared" si="819"/>
        <v>3526.3580321235895</v>
      </c>
      <c r="BF146" s="548">
        <f t="shared" si="819"/>
        <v>3526.3580321235895</v>
      </c>
      <c r="BG146" s="548">
        <f t="shared" si="819"/>
        <v>3633.1504706274513</v>
      </c>
      <c r="BH146" s="548">
        <f t="shared" si="819"/>
        <v>3739.942909131315</v>
      </c>
      <c r="BI146" s="548">
        <f t="shared" si="819"/>
        <v>5660.3202246429028</v>
      </c>
      <c r="BJ146" s="548">
        <f t="shared" si="819"/>
        <v>6407.8672941699351</v>
      </c>
      <c r="BK146" s="548">
        <f t="shared" si="819"/>
        <v>7155.4143636969702</v>
      </c>
      <c r="BL146" s="548">
        <f t="shared" si="819"/>
        <v>7475.7916792085589</v>
      </c>
      <c r="BM146" s="548">
        <f t="shared" si="819"/>
        <v>7368.9992407046957</v>
      </c>
      <c r="BN146" s="548">
        <f t="shared" ref="BN146:CS146" si="820">SUM(BN143:BN145)</f>
        <v>7262.2068022008352</v>
      </c>
      <c r="BO146" s="548">
        <f t="shared" si="820"/>
        <v>7368.9992407046957</v>
      </c>
      <c r="BP146" s="548">
        <f t="shared" si="820"/>
        <v>7262.2068022008352</v>
      </c>
      <c r="BQ146" s="548">
        <f t="shared" si="820"/>
        <v>7155.4143636969702</v>
      </c>
      <c r="BR146" s="548">
        <f t="shared" si="820"/>
        <v>7155.4143636969702</v>
      </c>
      <c r="BS146" s="548">
        <f t="shared" si="820"/>
        <v>7262.2068022008352</v>
      </c>
      <c r="BT146" s="548">
        <f t="shared" si="820"/>
        <v>7689.3765562162835</v>
      </c>
      <c r="BU146" s="548">
        <f t="shared" si="820"/>
        <v>8009.7538717278685</v>
      </c>
      <c r="BV146" s="548">
        <f t="shared" si="820"/>
        <v>7689.3765562162835</v>
      </c>
      <c r="BW146" s="548">
        <f t="shared" si="820"/>
        <v>7048.6219251931088</v>
      </c>
      <c r="BX146" s="548">
        <f t="shared" si="820"/>
        <v>6728.2446096815211</v>
      </c>
      <c r="BY146" s="548">
        <f t="shared" si="820"/>
        <v>4701.0748556660747</v>
      </c>
      <c r="BZ146" s="548">
        <f t="shared" si="820"/>
        <v>167173.29685891047</v>
      </c>
      <c r="CA146" s="548">
        <f t="shared" si="820"/>
        <v>4558.6849376609262</v>
      </c>
      <c r="CB146" s="548">
        <f t="shared" si="820"/>
        <v>4304.417226937443</v>
      </c>
      <c r="CC146" s="548">
        <f t="shared" si="820"/>
        <v>4304.417226937443</v>
      </c>
      <c r="CD146" s="548">
        <f t="shared" si="820"/>
        <v>4177.2833715757015</v>
      </c>
      <c r="CE146" s="548">
        <f t="shared" si="820"/>
        <v>4177.2833715757015</v>
      </c>
      <c r="CF146" s="548">
        <f t="shared" si="820"/>
        <v>4304.417226937443</v>
      </c>
      <c r="CG146" s="548">
        <f t="shared" si="820"/>
        <v>4431.5510822991855</v>
      </c>
      <c r="CH146" s="548">
        <f t="shared" si="820"/>
        <v>6412.9526483844047</v>
      </c>
      <c r="CI146" s="548">
        <f t="shared" si="820"/>
        <v>7302.8896359165901</v>
      </c>
      <c r="CJ146" s="548">
        <f t="shared" si="820"/>
        <v>8192.8266234487746</v>
      </c>
      <c r="CK146" s="548">
        <f t="shared" si="820"/>
        <v>8574.2281895339966</v>
      </c>
      <c r="CL146" s="548">
        <f t="shared" si="820"/>
        <v>8447.0943341722559</v>
      </c>
      <c r="CM146" s="548">
        <f t="shared" si="820"/>
        <v>8319.9604788105171</v>
      </c>
      <c r="CN146" s="548">
        <f t="shared" si="820"/>
        <v>8447.0943341722559</v>
      </c>
      <c r="CO146" s="548">
        <f t="shared" si="820"/>
        <v>8319.9604788105171</v>
      </c>
      <c r="CP146" s="548">
        <f t="shared" si="820"/>
        <v>8192.8266234487746</v>
      </c>
      <c r="CQ146" s="548">
        <f t="shared" si="820"/>
        <v>8192.8266234487746</v>
      </c>
      <c r="CR146" s="548">
        <f t="shared" si="820"/>
        <v>8319.9604788105171</v>
      </c>
      <c r="CS146" s="548">
        <f t="shared" si="820"/>
        <v>8828.4959002574797</v>
      </c>
      <c r="CT146" s="548">
        <f t="shared" ref="CT146:CX146" si="821">SUM(CT143:CT145)</f>
        <v>9209.8904148705478</v>
      </c>
      <c r="CU146" s="548">
        <f t="shared" si="821"/>
        <v>8828.4959002574797</v>
      </c>
      <c r="CV146" s="548">
        <f t="shared" si="821"/>
        <v>8065.6927680870349</v>
      </c>
      <c r="CW146" s="548">
        <f t="shared" si="821"/>
        <v>7684.2912020018148</v>
      </c>
      <c r="CX146" s="548">
        <f t="shared" si="821"/>
        <v>5924.6976388881394</v>
      </c>
      <c r="CY146" s="129"/>
      <c r="CZ146" s="129"/>
      <c r="DA146" s="129"/>
      <c r="DB146" s="129"/>
      <c r="DC146" s="129"/>
      <c r="DD146" s="129"/>
      <c r="DE146" s="129"/>
      <c r="DF146" s="129"/>
      <c r="DG146" s="129"/>
      <c r="DH146" s="129"/>
    </row>
    <row r="147" spans="1:112">
      <c r="A147" s="547"/>
      <c r="B147" s="548">
        <f>4*AB147+4*BA147+18*C147+BZ147*4</f>
        <v>0</v>
      </c>
      <c r="C147" s="548"/>
      <c r="D147" s="548"/>
      <c r="E147" s="548"/>
      <c r="F147" s="548"/>
      <c r="G147" s="548"/>
      <c r="H147" s="548"/>
      <c r="I147" s="548"/>
      <c r="J147" s="548"/>
      <c r="K147" s="768">
        <f>SUM(K146:W146)</f>
        <v>106761.00676408541</v>
      </c>
      <c r="L147" s="548"/>
      <c r="M147" s="548"/>
      <c r="N147" s="548"/>
      <c r="O147" s="548"/>
      <c r="P147" s="548"/>
      <c r="Q147" s="548"/>
      <c r="R147" s="548"/>
      <c r="S147" s="548"/>
      <c r="T147" s="548"/>
      <c r="U147" s="548"/>
      <c r="V147" s="548"/>
      <c r="W147" s="548"/>
      <c r="X147" s="548"/>
      <c r="Y147" s="548"/>
      <c r="Z147" s="548"/>
      <c r="AA147" s="548"/>
      <c r="AB147" s="551"/>
      <c r="AC147" s="548"/>
      <c r="AD147" s="548"/>
      <c r="AE147" s="548"/>
      <c r="AF147" s="548"/>
      <c r="AG147" s="548"/>
      <c r="AH147" s="548"/>
      <c r="AI147" s="548"/>
      <c r="AJ147" s="768">
        <f>SUM(AJ146:AV146)</f>
        <v>99152.025782737401</v>
      </c>
      <c r="AK147" s="548"/>
      <c r="AL147" s="548"/>
      <c r="AM147" s="548"/>
      <c r="AN147" s="548"/>
      <c r="AO147" s="548"/>
      <c r="AP147" s="548"/>
      <c r="AQ147" s="548"/>
      <c r="AR147" s="548"/>
      <c r="AS147" s="548"/>
      <c r="AT147" s="548"/>
      <c r="AU147" s="548"/>
      <c r="AV147" s="548"/>
      <c r="AW147" s="548"/>
      <c r="AX147" s="548"/>
      <c r="AY147" s="548"/>
      <c r="AZ147" s="548"/>
      <c r="BA147" s="551"/>
      <c r="BB147" s="548"/>
      <c r="BC147" s="548"/>
      <c r="BD147" s="548"/>
      <c r="BE147" s="548"/>
      <c r="BF147" s="548"/>
      <c r="BG147" s="548"/>
      <c r="BH147" s="548"/>
      <c r="BI147" s="768">
        <f>SUM(BI146:BU146)</f>
        <v>93233.971605068349</v>
      </c>
      <c r="BJ147" s="548"/>
      <c r="BK147" s="548"/>
      <c r="BL147" s="548"/>
      <c r="BM147" s="548"/>
      <c r="BN147" s="548"/>
      <c r="BO147" s="548"/>
      <c r="BP147" s="548"/>
      <c r="BQ147" s="548"/>
      <c r="BR147" s="548"/>
      <c r="BS147" s="548"/>
      <c r="BT147" s="548"/>
      <c r="BU147" s="548"/>
      <c r="BV147" s="548"/>
      <c r="BW147" s="548"/>
      <c r="BX147" s="548"/>
      <c r="BY147" s="548"/>
      <c r="BZ147" s="551"/>
      <c r="CA147" s="548"/>
      <c r="CB147" s="548"/>
      <c r="CC147" s="548"/>
      <c r="CD147" s="548"/>
      <c r="CE147" s="548"/>
      <c r="CF147" s="548"/>
      <c r="CG147" s="548"/>
      <c r="CH147" s="548"/>
      <c r="CI147" s="548"/>
      <c r="CJ147" s="548"/>
      <c r="CK147" s="548"/>
      <c r="CL147" s="548"/>
      <c r="CM147" s="548"/>
      <c r="CN147" s="548"/>
      <c r="CO147" s="548"/>
      <c r="CP147" s="548"/>
      <c r="CQ147" s="548"/>
      <c r="CR147" s="548"/>
      <c r="CS147" s="548"/>
      <c r="CT147" s="548"/>
      <c r="CU147" s="548"/>
      <c r="CV147" s="548"/>
      <c r="CW147" s="548"/>
      <c r="CX147" s="548"/>
      <c r="CY147" s="129"/>
      <c r="CZ147" s="129"/>
      <c r="DA147" s="129"/>
      <c r="DB147" s="129"/>
      <c r="DC147" s="129"/>
      <c r="DD147" s="129"/>
      <c r="DE147" s="129"/>
      <c r="DF147" s="129"/>
      <c r="DG147" s="129"/>
      <c r="DH147" s="129"/>
    </row>
    <row r="148" spans="1:112">
      <c r="A148" s="547" t="s">
        <v>1152</v>
      </c>
      <c r="B148" s="548"/>
      <c r="C148" s="779"/>
      <c r="D148" s="779"/>
      <c r="E148" s="779"/>
      <c r="F148" s="779"/>
      <c r="G148" s="779"/>
      <c r="H148" s="779"/>
      <c r="I148" s="779"/>
      <c r="J148" s="779"/>
      <c r="K148" s="779"/>
      <c r="L148" s="779"/>
      <c r="M148" s="779"/>
      <c r="N148" s="779"/>
      <c r="O148" s="779"/>
      <c r="P148" s="779"/>
      <c r="Q148" s="779"/>
      <c r="R148" s="779"/>
      <c r="S148" s="779"/>
      <c r="T148" s="779"/>
      <c r="U148" s="779"/>
      <c r="V148" s="779"/>
      <c r="W148" s="779"/>
      <c r="X148" s="779"/>
      <c r="Y148" s="779"/>
      <c r="Z148" s="779"/>
      <c r="AA148" s="779"/>
      <c r="AB148" s="779"/>
      <c r="AC148" s="779"/>
      <c r="AD148" s="779"/>
      <c r="AE148" s="779"/>
      <c r="AF148" s="779"/>
      <c r="AG148" s="779"/>
      <c r="AH148" s="779"/>
      <c r="AI148" s="779"/>
      <c r="AJ148" s="779"/>
      <c r="AK148" s="779"/>
      <c r="AL148" s="779"/>
      <c r="AM148" s="779"/>
      <c r="AN148" s="779"/>
      <c r="AO148" s="779"/>
      <c r="AP148" s="779"/>
      <c r="AQ148" s="779"/>
      <c r="AR148" s="779"/>
      <c r="AS148" s="779"/>
      <c r="AT148" s="779"/>
      <c r="AU148" s="779"/>
      <c r="AV148" s="779"/>
      <c r="AW148" s="779"/>
      <c r="AX148" s="779"/>
      <c r="AY148" s="779"/>
      <c r="AZ148" s="779"/>
      <c r="BA148" s="779"/>
      <c r="BB148" s="779"/>
      <c r="BC148" s="779"/>
      <c r="BD148" s="779"/>
      <c r="BE148" s="779"/>
      <c r="BF148" s="779"/>
      <c r="BG148" s="779"/>
      <c r="BH148" s="779"/>
      <c r="BI148" s="779"/>
      <c r="BJ148" s="779"/>
      <c r="BK148" s="779"/>
      <c r="BL148" s="779"/>
      <c r="BM148" s="779"/>
      <c r="BN148" s="779"/>
      <c r="BO148" s="779"/>
      <c r="BP148" s="779"/>
      <c r="BQ148" s="779"/>
      <c r="BR148" s="779"/>
      <c r="BS148" s="779"/>
      <c r="BT148" s="779"/>
      <c r="BU148" s="779"/>
      <c r="BV148" s="779"/>
      <c r="BW148" s="779"/>
      <c r="BX148" s="779"/>
      <c r="BY148" s="779"/>
      <c r="BZ148" s="779"/>
      <c r="CA148" s="779"/>
      <c r="CB148" s="779"/>
      <c r="CC148" s="779"/>
      <c r="CD148" s="779"/>
      <c r="CE148" s="779"/>
      <c r="CF148" s="779"/>
      <c r="CG148" s="779"/>
      <c r="CH148" s="779"/>
      <c r="CI148" s="779"/>
      <c r="CJ148" s="779"/>
      <c r="CK148" s="779"/>
      <c r="CL148" s="779"/>
      <c r="CM148" s="779"/>
      <c r="CN148" s="779"/>
      <c r="CO148" s="779"/>
      <c r="CP148" s="779"/>
      <c r="CQ148" s="779"/>
      <c r="CR148" s="779"/>
      <c r="CS148" s="779"/>
      <c r="CT148" s="779"/>
      <c r="CU148" s="779"/>
      <c r="CV148" s="779"/>
      <c r="CW148" s="779"/>
      <c r="CX148" s="779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29"/>
    </row>
    <row r="149" spans="1:112">
      <c r="A149" s="550" t="s">
        <v>1153</v>
      </c>
      <c r="B149" s="552">
        <f t="shared" ref="B149:B150" si="822">4*AB149+4*BA149+18*C149+BZ149*4</f>
        <v>1295245.6509041006</v>
      </c>
      <c r="C149" s="552">
        <v>43174.855030136685</v>
      </c>
      <c r="D149" s="776">
        <v>1209.377466645383</v>
      </c>
      <c r="E149" s="776">
        <v>1209.377466645383</v>
      </c>
      <c r="F149" s="776">
        <v>1209.377466645383</v>
      </c>
      <c r="G149" s="776">
        <v>967.50197331630648</v>
      </c>
      <c r="H149" s="776">
        <v>725.62647998722991</v>
      </c>
      <c r="I149" s="776">
        <v>967.50197331630648</v>
      </c>
      <c r="J149" s="776">
        <v>1209.377466645383</v>
      </c>
      <c r="K149" s="552">
        <v>1209.377466645383</v>
      </c>
      <c r="L149" s="552">
        <v>1814.0661999680751</v>
      </c>
      <c r="M149" s="552">
        <v>1935.003946632613</v>
      </c>
      <c r="N149" s="552">
        <v>2176.9146452172745</v>
      </c>
      <c r="O149" s="552">
        <v>2418.7549332907661</v>
      </c>
      <c r="P149" s="552">
        <v>2418.7549332907661</v>
      </c>
      <c r="Q149" s="552">
        <v>2176.9146452172745</v>
      </c>
      <c r="R149" s="552">
        <v>2660.6304266198431</v>
      </c>
      <c r="S149" s="776">
        <v>2660.6304266198431</v>
      </c>
      <c r="T149" s="776">
        <v>1693.1284533035366</v>
      </c>
      <c r="U149" s="776">
        <v>1935.003946632613</v>
      </c>
      <c r="V149" s="776">
        <v>2418.7549332907661</v>
      </c>
      <c r="W149" s="776">
        <v>2418.7549332907661</v>
      </c>
      <c r="X149" s="776">
        <v>2176.9146452172745</v>
      </c>
      <c r="Y149" s="776">
        <v>2176.9146452172745</v>
      </c>
      <c r="Z149" s="776">
        <v>1935.003946632613</v>
      </c>
      <c r="AA149" s="776">
        <v>1451.1916098486327</v>
      </c>
      <c r="AB149" s="552">
        <v>43174.855030136685</v>
      </c>
      <c r="AC149" s="552">
        <v>1209.377466645383</v>
      </c>
      <c r="AD149" s="552">
        <v>1209.377466645383</v>
      </c>
      <c r="AE149" s="552">
        <v>1209.377466645383</v>
      </c>
      <c r="AF149" s="552">
        <v>967.50197331630648</v>
      </c>
      <c r="AG149" s="552">
        <v>725.62647998722991</v>
      </c>
      <c r="AH149" s="552">
        <v>967.50197331630648</v>
      </c>
      <c r="AI149" s="552">
        <v>1209.377466645383</v>
      </c>
      <c r="AJ149" s="552">
        <v>1209.377466645383</v>
      </c>
      <c r="AK149" s="552">
        <v>1814.0661999680751</v>
      </c>
      <c r="AL149" s="552">
        <v>1935.003946632613</v>
      </c>
      <c r="AM149" s="552">
        <v>2176.9146452172745</v>
      </c>
      <c r="AN149" s="552">
        <v>2418.7549332907661</v>
      </c>
      <c r="AO149" s="552">
        <v>2418.7549332907661</v>
      </c>
      <c r="AP149" s="552">
        <v>2176.9146452172745</v>
      </c>
      <c r="AQ149" s="552">
        <v>2660.6304266198431</v>
      </c>
      <c r="AR149" s="552">
        <v>2660.6304266198431</v>
      </c>
      <c r="AS149" s="552">
        <v>1693.1284533035366</v>
      </c>
      <c r="AT149" s="552">
        <v>1935.003946632613</v>
      </c>
      <c r="AU149" s="552">
        <v>2418.7549332907661</v>
      </c>
      <c r="AV149" s="552">
        <v>2418.7549332907661</v>
      </c>
      <c r="AW149" s="552">
        <v>2176.9146452172745</v>
      </c>
      <c r="AX149" s="552">
        <v>2176.9146452172745</v>
      </c>
      <c r="AY149" s="552">
        <v>1935.003946632613</v>
      </c>
      <c r="AZ149" s="552">
        <v>1451.1916098486327</v>
      </c>
      <c r="BA149" s="552">
        <v>43174.855030136685</v>
      </c>
      <c r="BB149" s="552">
        <v>1209.377466645383</v>
      </c>
      <c r="BC149" s="552">
        <v>1209.377466645383</v>
      </c>
      <c r="BD149" s="552">
        <v>1209.377466645383</v>
      </c>
      <c r="BE149" s="552">
        <v>967.50197331630648</v>
      </c>
      <c r="BF149" s="552">
        <v>725.62647998722991</v>
      </c>
      <c r="BG149" s="552">
        <v>967.50197331630648</v>
      </c>
      <c r="BH149" s="552">
        <v>1209.377466645383</v>
      </c>
      <c r="BI149" s="552">
        <v>1209.377466645383</v>
      </c>
      <c r="BJ149" s="552">
        <v>1814.0661999680751</v>
      </c>
      <c r="BK149" s="552">
        <v>1935.003946632613</v>
      </c>
      <c r="BL149" s="552">
        <v>2176.9146452172745</v>
      </c>
      <c r="BM149" s="552">
        <v>2418.7549332907661</v>
      </c>
      <c r="BN149" s="552">
        <v>2418.7549332907661</v>
      </c>
      <c r="BO149" s="552">
        <v>2176.9146452172745</v>
      </c>
      <c r="BP149" s="552">
        <v>2660.6304266198431</v>
      </c>
      <c r="BQ149" s="552">
        <v>2660.6304266198431</v>
      </c>
      <c r="BR149" s="552">
        <v>1693.1284533035366</v>
      </c>
      <c r="BS149" s="552">
        <v>1935.003946632613</v>
      </c>
      <c r="BT149" s="552">
        <v>2418.7549332907661</v>
      </c>
      <c r="BU149" s="552">
        <v>2418.7549332907661</v>
      </c>
      <c r="BV149" s="552">
        <v>2176.9146452172745</v>
      </c>
      <c r="BW149" s="552">
        <v>2176.9146452172745</v>
      </c>
      <c r="BX149" s="552">
        <v>1935.003946632613</v>
      </c>
      <c r="BY149" s="552">
        <v>1451.1916098486327</v>
      </c>
      <c r="BZ149" s="552">
        <v>43174.855030136685</v>
      </c>
      <c r="CA149" s="552">
        <v>1209.377466645383</v>
      </c>
      <c r="CB149" s="552">
        <v>1209.377466645383</v>
      </c>
      <c r="CC149" s="552">
        <v>1209.377466645383</v>
      </c>
      <c r="CD149" s="552">
        <v>967.50197331630648</v>
      </c>
      <c r="CE149" s="552">
        <v>725.62647998722991</v>
      </c>
      <c r="CF149" s="552">
        <v>967.50197331630648</v>
      </c>
      <c r="CG149" s="552">
        <v>1209.377466645383</v>
      </c>
      <c r="CH149" s="552">
        <v>1209.377466645383</v>
      </c>
      <c r="CI149" s="552">
        <v>1814.0661999680751</v>
      </c>
      <c r="CJ149" s="552">
        <v>1935.003946632613</v>
      </c>
      <c r="CK149" s="552">
        <v>2176.9146452172745</v>
      </c>
      <c r="CL149" s="552">
        <v>2418.7549332907661</v>
      </c>
      <c r="CM149" s="552">
        <v>2503.8870945038989</v>
      </c>
      <c r="CN149" s="552">
        <v>2253.5348294174682</v>
      </c>
      <c r="CO149" s="552">
        <v>2754.2758039542891</v>
      </c>
      <c r="CP149" s="552">
        <v>2754.2758039542891</v>
      </c>
      <c r="CQ149" s="552">
        <v>1752.7209661527295</v>
      </c>
      <c r="CR149" s="552">
        <v>2003.1096756031191</v>
      </c>
      <c r="CS149" s="552">
        <v>2503.8870945038989</v>
      </c>
      <c r="CT149" s="552">
        <v>2503.8870945038989</v>
      </c>
      <c r="CU149" s="552">
        <v>2253.5348294174682</v>
      </c>
      <c r="CV149" s="552">
        <v>2253.5348294174682</v>
      </c>
      <c r="CW149" s="552">
        <v>2003.1096756031191</v>
      </c>
      <c r="CX149" s="552">
        <v>1502.2687472553134</v>
      </c>
      <c r="CY149" s="129"/>
      <c r="CZ149" s="129"/>
      <c r="DA149" s="129"/>
      <c r="DB149" s="129"/>
      <c r="DC149" s="129"/>
      <c r="DD149" s="129"/>
      <c r="DE149" s="129"/>
      <c r="DF149" s="129"/>
      <c r="DG149" s="129"/>
      <c r="DH149" s="129"/>
    </row>
    <row r="150" spans="1:112">
      <c r="A150" s="550" t="s">
        <v>1154</v>
      </c>
      <c r="B150" s="552">
        <f t="shared" si="822"/>
        <v>511022.07894146664</v>
      </c>
      <c r="C150" s="552">
        <f t="shared" ref="C150" si="823">SUM(D150:AA150)</f>
        <v>17034.069298048889</v>
      </c>
      <c r="D150" s="552">
        <f>Inputs!$E$43/Inputs!$E$31*D161</f>
        <v>0</v>
      </c>
      <c r="E150" s="552">
        <f>Inputs!$E$43/Inputs!$E$31*E161</f>
        <v>0</v>
      </c>
      <c r="F150" s="552">
        <f>Inputs!$E$43/Inputs!$E$31*F161</f>
        <v>0</v>
      </c>
      <c r="G150" s="552">
        <f>Inputs!$E$43/Inputs!$E$31*G161</f>
        <v>0</v>
      </c>
      <c r="H150" s="552">
        <f>Inputs!$E$43/Inputs!$E$31*H161</f>
        <v>0</v>
      </c>
      <c r="I150" s="552">
        <f>Inputs!$E$43/Inputs!$E$31*I161</f>
        <v>0</v>
      </c>
      <c r="J150" s="552">
        <f>Inputs!$E$43/Inputs!$E$31*J161</f>
        <v>0</v>
      </c>
      <c r="K150" s="552">
        <f>Inputs!$E$43/Inputs!$E$31*K161</f>
        <v>149.86693578530316</v>
      </c>
      <c r="L150" s="552">
        <f>Inputs!$E$43/Inputs!$E$31*L161</f>
        <v>613.97099499140324</v>
      </c>
      <c r="M150" s="552">
        <f>Inputs!$E$43/Inputs!$E$31*M161</f>
        <v>1111.9159751812815</v>
      </c>
      <c r="N150" s="552">
        <f>Inputs!$E$43/Inputs!$E$31*N161</f>
        <v>1808.0720639904318</v>
      </c>
      <c r="O150" s="552">
        <f>Inputs!$E$43/Inputs!$E$31*O161</f>
        <v>2105.3887269193397</v>
      </c>
      <c r="P150" s="552">
        <f>Inputs!$E$43/Inputs!$E$31*P161</f>
        <v>2284.2621664050234</v>
      </c>
      <c r="Q150" s="552">
        <f>Inputs!$E$43/Inputs!$E$31*Q161</f>
        <v>2112.6403528444348</v>
      </c>
      <c r="R150" s="552">
        <f>Inputs!$E$43/Inputs!$E$31*R161</f>
        <v>2064.2961800104658</v>
      </c>
      <c r="S150" s="552">
        <f>Inputs!$E$43/Inputs!$E$31*S161</f>
        <v>1999.031546684608</v>
      </c>
      <c r="T150" s="552">
        <f>Inputs!$E$43/Inputs!$E$31*T161</f>
        <v>1554.2651566120956</v>
      </c>
      <c r="U150" s="552">
        <f>Inputs!$E$43/Inputs!$E$31*U161</f>
        <v>882.28115421992982</v>
      </c>
      <c r="V150" s="552">
        <f>Inputs!$E$43/Inputs!$E$31*V161</f>
        <v>338.4092098377813</v>
      </c>
      <c r="W150" s="552">
        <f>Inputs!$E$43/Inputs!$E$31*W161</f>
        <v>9.6688345667937519</v>
      </c>
      <c r="X150" s="552">
        <f>Inputs!$E$43/Inputs!$E$31*X161</f>
        <v>0</v>
      </c>
      <c r="Y150" s="552">
        <f>Inputs!$E$43/Inputs!$E$31*Y161</f>
        <v>0</v>
      </c>
      <c r="Z150" s="552">
        <f>Inputs!$E$43/Inputs!$E$31*Z161</f>
        <v>0</v>
      </c>
      <c r="AA150" s="552">
        <f>Inputs!$E$43/Inputs!$E$31*AA161</f>
        <v>0</v>
      </c>
      <c r="AB150" s="552">
        <f>C150</f>
        <v>17034.069298048889</v>
      </c>
      <c r="AC150" s="552">
        <f t="shared" ref="AC150" si="824">D150</f>
        <v>0</v>
      </c>
      <c r="AD150" s="552">
        <f t="shared" ref="AD150" si="825">E150</f>
        <v>0</v>
      </c>
      <c r="AE150" s="552">
        <f t="shared" ref="AE150" si="826">F150</f>
        <v>0</v>
      </c>
      <c r="AF150" s="552">
        <f t="shared" ref="AF150" si="827">G150</f>
        <v>0</v>
      </c>
      <c r="AG150" s="552">
        <f t="shared" ref="AG150" si="828">H150</f>
        <v>0</v>
      </c>
      <c r="AH150" s="552">
        <f t="shared" ref="AH150" si="829">I150</f>
        <v>0</v>
      </c>
      <c r="AI150" s="552">
        <f t="shared" ref="AI150" si="830">J150</f>
        <v>0</v>
      </c>
      <c r="AJ150" s="552">
        <f t="shared" ref="AJ150" si="831">K150</f>
        <v>149.86693578530316</v>
      </c>
      <c r="AK150" s="552">
        <f t="shared" ref="AK150" si="832">L150</f>
        <v>613.97099499140324</v>
      </c>
      <c r="AL150" s="552">
        <f t="shared" ref="AL150" si="833">M150</f>
        <v>1111.9159751812815</v>
      </c>
      <c r="AM150" s="552">
        <f t="shared" ref="AM150" si="834">N150</f>
        <v>1808.0720639904318</v>
      </c>
      <c r="AN150" s="552">
        <f t="shared" ref="AN150" si="835">O150</f>
        <v>2105.3887269193397</v>
      </c>
      <c r="AO150" s="552">
        <f t="shared" ref="AO150" si="836">P150</f>
        <v>2284.2621664050234</v>
      </c>
      <c r="AP150" s="552">
        <f t="shared" ref="AP150" si="837">Q150</f>
        <v>2112.6403528444348</v>
      </c>
      <c r="AQ150" s="552">
        <f t="shared" ref="AQ150" si="838">R150</f>
        <v>2064.2961800104658</v>
      </c>
      <c r="AR150" s="552">
        <f t="shared" ref="AR150" si="839">S150</f>
        <v>1999.031546684608</v>
      </c>
      <c r="AS150" s="552">
        <f t="shared" ref="AS150" si="840">T150</f>
        <v>1554.2651566120956</v>
      </c>
      <c r="AT150" s="552">
        <f t="shared" ref="AT150" si="841">U150</f>
        <v>882.28115421992982</v>
      </c>
      <c r="AU150" s="552">
        <f t="shared" ref="AU150" si="842">V150</f>
        <v>338.4092098377813</v>
      </c>
      <c r="AV150" s="552">
        <f t="shared" ref="AV150" si="843">W150</f>
        <v>9.6688345667937519</v>
      </c>
      <c r="AW150" s="552">
        <f t="shared" ref="AW150" si="844">X150</f>
        <v>0</v>
      </c>
      <c r="AX150" s="552">
        <f t="shared" ref="AX150" si="845">Y150</f>
        <v>0</v>
      </c>
      <c r="AY150" s="552">
        <f t="shared" ref="AY150" si="846">Z150</f>
        <v>0</v>
      </c>
      <c r="AZ150" s="552">
        <f t="shared" ref="AZ150" si="847">AA150</f>
        <v>0</v>
      </c>
      <c r="BA150" s="552">
        <f t="shared" ref="BA150" si="848">AB150</f>
        <v>17034.069298048889</v>
      </c>
      <c r="BB150" s="552">
        <f t="shared" ref="BB150" si="849">AC150</f>
        <v>0</v>
      </c>
      <c r="BC150" s="552">
        <f t="shared" ref="BC150" si="850">AD150</f>
        <v>0</v>
      </c>
      <c r="BD150" s="552">
        <f t="shared" ref="BD150" si="851">AE150</f>
        <v>0</v>
      </c>
      <c r="BE150" s="552">
        <f t="shared" ref="BE150" si="852">AF150</f>
        <v>0</v>
      </c>
      <c r="BF150" s="552">
        <f t="shared" ref="BF150" si="853">AG150</f>
        <v>0</v>
      </c>
      <c r="BG150" s="552">
        <f t="shared" ref="BG150" si="854">AH150</f>
        <v>0</v>
      </c>
      <c r="BH150" s="552">
        <f t="shared" ref="BH150" si="855">AI150</f>
        <v>0</v>
      </c>
      <c r="BI150" s="552">
        <f t="shared" ref="BI150" si="856">AJ150</f>
        <v>149.86693578530316</v>
      </c>
      <c r="BJ150" s="552">
        <f t="shared" ref="BJ150" si="857">AK150</f>
        <v>613.97099499140324</v>
      </c>
      <c r="BK150" s="552">
        <f t="shared" ref="BK150" si="858">AL150</f>
        <v>1111.9159751812815</v>
      </c>
      <c r="BL150" s="552">
        <f t="shared" ref="BL150" si="859">AM150</f>
        <v>1808.0720639904318</v>
      </c>
      <c r="BM150" s="552">
        <f t="shared" ref="BM150" si="860">AN150</f>
        <v>2105.3887269193397</v>
      </c>
      <c r="BN150" s="552">
        <f t="shared" ref="BN150" si="861">AO150</f>
        <v>2284.2621664050234</v>
      </c>
      <c r="BO150" s="552">
        <f t="shared" ref="BO150" si="862">AP150</f>
        <v>2112.6403528444348</v>
      </c>
      <c r="BP150" s="552">
        <f t="shared" ref="BP150" si="863">AQ150</f>
        <v>2064.2961800104658</v>
      </c>
      <c r="BQ150" s="552">
        <f t="shared" ref="BQ150" si="864">AR150</f>
        <v>1999.031546684608</v>
      </c>
      <c r="BR150" s="552">
        <f t="shared" ref="BR150" si="865">AS150</f>
        <v>1554.2651566120956</v>
      </c>
      <c r="BS150" s="552">
        <f t="shared" ref="BS150" si="866">AT150</f>
        <v>882.28115421992982</v>
      </c>
      <c r="BT150" s="552">
        <f t="shared" ref="BT150" si="867">AU150</f>
        <v>338.4092098377813</v>
      </c>
      <c r="BU150" s="552">
        <f t="shared" ref="BU150" si="868">AV150</f>
        <v>9.6688345667937519</v>
      </c>
      <c r="BV150" s="552">
        <f t="shared" ref="BV150" si="869">AW150</f>
        <v>0</v>
      </c>
      <c r="BW150" s="552">
        <f t="shared" ref="BW150" si="870">AX150</f>
        <v>0</v>
      </c>
      <c r="BX150" s="552">
        <f t="shared" ref="BX150" si="871">AY150</f>
        <v>0</v>
      </c>
      <c r="BY150" s="552">
        <f t="shared" ref="BY150" si="872">AZ150</f>
        <v>0</v>
      </c>
      <c r="BZ150" s="552">
        <f t="shared" ref="BZ150" si="873">BA150</f>
        <v>17034.069298048889</v>
      </c>
      <c r="CA150" s="552">
        <f t="shared" ref="CA150" si="874">BB150</f>
        <v>0</v>
      </c>
      <c r="CB150" s="552">
        <f t="shared" ref="CB150" si="875">BC150</f>
        <v>0</v>
      </c>
      <c r="CC150" s="552">
        <f t="shared" ref="CC150" si="876">BD150</f>
        <v>0</v>
      </c>
      <c r="CD150" s="552">
        <f t="shared" ref="CD150" si="877">BE150</f>
        <v>0</v>
      </c>
      <c r="CE150" s="552">
        <f t="shared" ref="CE150" si="878">BF150</f>
        <v>0</v>
      </c>
      <c r="CF150" s="552">
        <f t="shared" ref="CF150" si="879">BG150</f>
        <v>0</v>
      </c>
      <c r="CG150" s="552">
        <f t="shared" ref="CG150" si="880">BH150</f>
        <v>0</v>
      </c>
      <c r="CH150" s="552">
        <f t="shared" ref="CH150" si="881">BI150</f>
        <v>149.86693578530316</v>
      </c>
      <c r="CI150" s="552">
        <f t="shared" ref="CI150" si="882">BJ150</f>
        <v>613.97099499140324</v>
      </c>
      <c r="CJ150" s="552">
        <f t="shared" ref="CJ150" si="883">BK150</f>
        <v>1111.9159751812815</v>
      </c>
      <c r="CK150" s="552">
        <f t="shared" ref="CK150" si="884">BL150</f>
        <v>1808.0720639904318</v>
      </c>
      <c r="CL150" s="552">
        <f t="shared" ref="CL150" si="885">BM150</f>
        <v>2105.3887269193397</v>
      </c>
      <c r="CM150" s="552">
        <f t="shared" ref="CM150" si="886">BN150</f>
        <v>2284.2621664050234</v>
      </c>
      <c r="CN150" s="552">
        <f t="shared" ref="CN150" si="887">BO150</f>
        <v>2112.6403528444348</v>
      </c>
      <c r="CO150" s="552">
        <f t="shared" ref="CO150" si="888">BP150</f>
        <v>2064.2961800104658</v>
      </c>
      <c r="CP150" s="552">
        <f t="shared" ref="CP150" si="889">BQ150</f>
        <v>1999.031546684608</v>
      </c>
      <c r="CQ150" s="552">
        <f t="shared" ref="CQ150" si="890">BR150</f>
        <v>1554.2651566120956</v>
      </c>
      <c r="CR150" s="552">
        <f t="shared" ref="CR150" si="891">BS150</f>
        <v>882.28115421992982</v>
      </c>
      <c r="CS150" s="552">
        <f t="shared" ref="CS150" si="892">BT150</f>
        <v>338.4092098377813</v>
      </c>
      <c r="CT150" s="552">
        <f t="shared" ref="CT150" si="893">BU150</f>
        <v>9.6688345667937519</v>
      </c>
      <c r="CU150" s="552">
        <f t="shared" ref="CU150" si="894">BV150</f>
        <v>0</v>
      </c>
      <c r="CV150" s="552">
        <f t="shared" ref="CV150" si="895">BW150</f>
        <v>0</v>
      </c>
      <c r="CW150" s="552">
        <f t="shared" ref="CW150" si="896">BX150</f>
        <v>0</v>
      </c>
      <c r="CX150" s="552">
        <f t="shared" ref="CX150" si="897">BY150</f>
        <v>0</v>
      </c>
      <c r="CY150" s="129"/>
      <c r="CZ150" s="129"/>
      <c r="DA150" s="129"/>
      <c r="DB150" s="129"/>
      <c r="DC150" s="129"/>
      <c r="DD150" s="129"/>
      <c r="DE150" s="129"/>
      <c r="DF150" s="129"/>
      <c r="DG150" s="129"/>
      <c r="DH150" s="129"/>
    </row>
    <row r="151" spans="1:112">
      <c r="A151" s="547" t="s">
        <v>1196</v>
      </c>
      <c r="B151" s="548">
        <f t="shared" ref="B151:AG151" si="898">SUM(B149:B150)</f>
        <v>1806267.7298455671</v>
      </c>
      <c r="C151" s="548">
        <f t="shared" si="898"/>
        <v>60208.924328185574</v>
      </c>
      <c r="D151" s="548">
        <f t="shared" si="898"/>
        <v>1209.377466645383</v>
      </c>
      <c r="E151" s="548">
        <f t="shared" si="898"/>
        <v>1209.377466645383</v>
      </c>
      <c r="F151" s="548">
        <f t="shared" si="898"/>
        <v>1209.377466645383</v>
      </c>
      <c r="G151" s="548">
        <f t="shared" si="898"/>
        <v>967.50197331630648</v>
      </c>
      <c r="H151" s="548">
        <f t="shared" si="898"/>
        <v>725.62647998722991</v>
      </c>
      <c r="I151" s="548">
        <f t="shared" si="898"/>
        <v>967.50197331630648</v>
      </c>
      <c r="J151" s="548">
        <f t="shared" si="898"/>
        <v>1209.377466645383</v>
      </c>
      <c r="K151" s="548">
        <f t="shared" si="898"/>
        <v>1359.2444024306863</v>
      </c>
      <c r="L151" s="548">
        <f t="shared" si="898"/>
        <v>2428.0371949594783</v>
      </c>
      <c r="M151" s="548">
        <f t="shared" si="898"/>
        <v>3046.9199218138947</v>
      </c>
      <c r="N151" s="548">
        <f t="shared" si="898"/>
        <v>3984.9867092077066</v>
      </c>
      <c r="O151" s="548">
        <f t="shared" si="898"/>
        <v>4524.1436602101057</v>
      </c>
      <c r="P151" s="548">
        <f t="shared" si="898"/>
        <v>4703.0170996957895</v>
      </c>
      <c r="Q151" s="548">
        <f t="shared" si="898"/>
        <v>4289.5549980617088</v>
      </c>
      <c r="R151" s="548">
        <f t="shared" si="898"/>
        <v>4724.9266066303089</v>
      </c>
      <c r="S151" s="548">
        <f t="shared" si="898"/>
        <v>4659.6619733044508</v>
      </c>
      <c r="T151" s="548">
        <f t="shared" si="898"/>
        <v>3247.3936099156322</v>
      </c>
      <c r="U151" s="548">
        <f t="shared" si="898"/>
        <v>2817.2851008525427</v>
      </c>
      <c r="V151" s="548">
        <f t="shared" si="898"/>
        <v>2757.1641431285475</v>
      </c>
      <c r="W151" s="548">
        <f t="shared" si="898"/>
        <v>2428.4237678575601</v>
      </c>
      <c r="X151" s="548">
        <f t="shared" si="898"/>
        <v>2176.9146452172745</v>
      </c>
      <c r="Y151" s="548">
        <f t="shared" si="898"/>
        <v>2176.9146452172745</v>
      </c>
      <c r="Z151" s="548">
        <f t="shared" si="898"/>
        <v>1935.003946632613</v>
      </c>
      <c r="AA151" s="548">
        <f t="shared" si="898"/>
        <v>1451.1916098486327</v>
      </c>
      <c r="AB151" s="548">
        <f t="shared" si="898"/>
        <v>60208.924328185574</v>
      </c>
      <c r="AC151" s="548">
        <f t="shared" si="898"/>
        <v>1209.377466645383</v>
      </c>
      <c r="AD151" s="548">
        <f t="shared" si="898"/>
        <v>1209.377466645383</v>
      </c>
      <c r="AE151" s="548">
        <f t="shared" si="898"/>
        <v>1209.377466645383</v>
      </c>
      <c r="AF151" s="548">
        <f t="shared" si="898"/>
        <v>967.50197331630648</v>
      </c>
      <c r="AG151" s="548">
        <f t="shared" si="898"/>
        <v>725.62647998722991</v>
      </c>
      <c r="AH151" s="548">
        <f t="shared" ref="AH151:BM151" si="899">SUM(AH149:AH150)</f>
        <v>967.50197331630648</v>
      </c>
      <c r="AI151" s="548">
        <f t="shared" si="899"/>
        <v>1209.377466645383</v>
      </c>
      <c r="AJ151" s="548">
        <f t="shared" si="899"/>
        <v>1359.2444024306863</v>
      </c>
      <c r="AK151" s="548">
        <f t="shared" si="899"/>
        <v>2428.0371949594783</v>
      </c>
      <c r="AL151" s="548">
        <f t="shared" si="899"/>
        <v>3046.9199218138947</v>
      </c>
      <c r="AM151" s="548">
        <f t="shared" si="899"/>
        <v>3984.9867092077066</v>
      </c>
      <c r="AN151" s="548">
        <f t="shared" si="899"/>
        <v>4524.1436602101057</v>
      </c>
      <c r="AO151" s="548">
        <f t="shared" si="899"/>
        <v>4703.0170996957895</v>
      </c>
      <c r="AP151" s="548">
        <f t="shared" si="899"/>
        <v>4289.5549980617088</v>
      </c>
      <c r="AQ151" s="548">
        <f t="shared" si="899"/>
        <v>4724.9266066303089</v>
      </c>
      <c r="AR151" s="548">
        <f t="shared" si="899"/>
        <v>4659.6619733044508</v>
      </c>
      <c r="AS151" s="548">
        <f t="shared" si="899"/>
        <v>3247.3936099156322</v>
      </c>
      <c r="AT151" s="548">
        <f t="shared" si="899"/>
        <v>2817.2851008525427</v>
      </c>
      <c r="AU151" s="548">
        <f t="shared" si="899"/>
        <v>2757.1641431285475</v>
      </c>
      <c r="AV151" s="548">
        <f t="shared" si="899"/>
        <v>2428.4237678575601</v>
      </c>
      <c r="AW151" s="548">
        <f t="shared" si="899"/>
        <v>2176.9146452172745</v>
      </c>
      <c r="AX151" s="548">
        <f t="shared" si="899"/>
        <v>2176.9146452172745</v>
      </c>
      <c r="AY151" s="548">
        <f t="shared" si="899"/>
        <v>1935.003946632613</v>
      </c>
      <c r="AZ151" s="548">
        <f t="shared" si="899"/>
        <v>1451.1916098486327</v>
      </c>
      <c r="BA151" s="548">
        <f t="shared" si="899"/>
        <v>60208.924328185574</v>
      </c>
      <c r="BB151" s="548">
        <f t="shared" si="899"/>
        <v>1209.377466645383</v>
      </c>
      <c r="BC151" s="548">
        <f t="shared" si="899"/>
        <v>1209.377466645383</v>
      </c>
      <c r="BD151" s="548">
        <f t="shared" si="899"/>
        <v>1209.377466645383</v>
      </c>
      <c r="BE151" s="548">
        <f t="shared" si="899"/>
        <v>967.50197331630648</v>
      </c>
      <c r="BF151" s="548">
        <f t="shared" si="899"/>
        <v>725.62647998722991</v>
      </c>
      <c r="BG151" s="548">
        <f t="shared" si="899"/>
        <v>967.50197331630648</v>
      </c>
      <c r="BH151" s="548">
        <f t="shared" si="899"/>
        <v>1209.377466645383</v>
      </c>
      <c r="BI151" s="548">
        <f t="shared" si="899"/>
        <v>1359.2444024306863</v>
      </c>
      <c r="BJ151" s="548">
        <f t="shared" si="899"/>
        <v>2428.0371949594783</v>
      </c>
      <c r="BK151" s="548">
        <f t="shared" si="899"/>
        <v>3046.9199218138947</v>
      </c>
      <c r="BL151" s="548">
        <f t="shared" si="899"/>
        <v>3984.9867092077066</v>
      </c>
      <c r="BM151" s="548">
        <f t="shared" si="899"/>
        <v>4524.1436602101057</v>
      </c>
      <c r="BN151" s="548">
        <f t="shared" ref="BN151:CS151" si="900">SUM(BN149:BN150)</f>
        <v>4703.0170996957895</v>
      </c>
      <c r="BO151" s="548">
        <f t="shared" si="900"/>
        <v>4289.5549980617088</v>
      </c>
      <c r="BP151" s="548">
        <f t="shared" si="900"/>
        <v>4724.9266066303089</v>
      </c>
      <c r="BQ151" s="548">
        <f t="shared" si="900"/>
        <v>4659.6619733044508</v>
      </c>
      <c r="BR151" s="548">
        <f t="shared" si="900"/>
        <v>3247.3936099156322</v>
      </c>
      <c r="BS151" s="548">
        <f t="shared" si="900"/>
        <v>2817.2851008525427</v>
      </c>
      <c r="BT151" s="548">
        <f t="shared" si="900"/>
        <v>2757.1641431285475</v>
      </c>
      <c r="BU151" s="548">
        <f t="shared" si="900"/>
        <v>2428.4237678575601</v>
      </c>
      <c r="BV151" s="548">
        <f t="shared" si="900"/>
        <v>2176.9146452172745</v>
      </c>
      <c r="BW151" s="548">
        <f t="shared" si="900"/>
        <v>2176.9146452172745</v>
      </c>
      <c r="BX151" s="548">
        <f t="shared" si="900"/>
        <v>1935.003946632613</v>
      </c>
      <c r="BY151" s="548">
        <f t="shared" si="900"/>
        <v>1451.1916098486327</v>
      </c>
      <c r="BZ151" s="548">
        <f t="shared" si="900"/>
        <v>60208.924328185574</v>
      </c>
      <c r="CA151" s="548">
        <f t="shared" si="900"/>
        <v>1209.377466645383</v>
      </c>
      <c r="CB151" s="548">
        <f t="shared" si="900"/>
        <v>1209.377466645383</v>
      </c>
      <c r="CC151" s="548">
        <f t="shared" si="900"/>
        <v>1209.377466645383</v>
      </c>
      <c r="CD151" s="548">
        <f t="shared" si="900"/>
        <v>967.50197331630648</v>
      </c>
      <c r="CE151" s="548">
        <f t="shared" si="900"/>
        <v>725.62647998722991</v>
      </c>
      <c r="CF151" s="548">
        <f t="shared" si="900"/>
        <v>967.50197331630648</v>
      </c>
      <c r="CG151" s="548">
        <f t="shared" si="900"/>
        <v>1209.377466645383</v>
      </c>
      <c r="CH151" s="548">
        <f t="shared" si="900"/>
        <v>1359.2444024306863</v>
      </c>
      <c r="CI151" s="548">
        <f t="shared" si="900"/>
        <v>2428.0371949594783</v>
      </c>
      <c r="CJ151" s="548">
        <f t="shared" si="900"/>
        <v>3046.9199218138947</v>
      </c>
      <c r="CK151" s="548">
        <f t="shared" si="900"/>
        <v>3984.9867092077066</v>
      </c>
      <c r="CL151" s="548">
        <f t="shared" si="900"/>
        <v>4524.1436602101057</v>
      </c>
      <c r="CM151" s="548">
        <f t="shared" si="900"/>
        <v>4788.1492609089219</v>
      </c>
      <c r="CN151" s="548">
        <f t="shared" si="900"/>
        <v>4366.1751822619026</v>
      </c>
      <c r="CO151" s="548">
        <f t="shared" si="900"/>
        <v>4818.5719839647554</v>
      </c>
      <c r="CP151" s="548">
        <f t="shared" si="900"/>
        <v>4753.3073506388973</v>
      </c>
      <c r="CQ151" s="548">
        <f t="shared" si="900"/>
        <v>3306.9861227648253</v>
      </c>
      <c r="CR151" s="548">
        <f t="shared" si="900"/>
        <v>2885.390829823049</v>
      </c>
      <c r="CS151" s="548">
        <f t="shared" si="900"/>
        <v>2842.2963043416803</v>
      </c>
      <c r="CT151" s="548">
        <f t="shared" ref="CT151:CX151" si="901">SUM(CT149:CT150)</f>
        <v>2513.5559290706929</v>
      </c>
      <c r="CU151" s="548">
        <f t="shared" si="901"/>
        <v>2253.5348294174682</v>
      </c>
      <c r="CV151" s="548">
        <f t="shared" si="901"/>
        <v>2253.5348294174682</v>
      </c>
      <c r="CW151" s="548">
        <f t="shared" si="901"/>
        <v>2003.1096756031191</v>
      </c>
      <c r="CX151" s="548">
        <f t="shared" si="901"/>
        <v>1502.2687472553134</v>
      </c>
      <c r="CY151" s="129"/>
      <c r="CZ151" s="129"/>
      <c r="DA151" s="129"/>
      <c r="DB151" s="129"/>
      <c r="DC151" s="129"/>
      <c r="DD151" s="129"/>
      <c r="DE151" s="129"/>
      <c r="DF151" s="129"/>
      <c r="DG151" s="129"/>
      <c r="DH151" s="129"/>
    </row>
    <row r="152" spans="1:112">
      <c r="A152" s="547"/>
      <c r="B152" s="548">
        <f t="shared" ref="B152:B155" si="902">4*AB152+4*BA152+18*C152+BZ152*4</f>
        <v>0</v>
      </c>
      <c r="C152" s="548"/>
      <c r="D152" s="548"/>
      <c r="E152" s="548"/>
      <c r="F152" s="548"/>
      <c r="G152" s="548"/>
      <c r="H152" s="548"/>
      <c r="I152" s="548"/>
      <c r="J152" s="548"/>
      <c r="K152" s="548"/>
      <c r="L152" s="548"/>
      <c r="M152" s="548"/>
      <c r="N152" s="548"/>
      <c r="O152" s="548"/>
      <c r="P152" s="548"/>
      <c r="Q152" s="548"/>
      <c r="R152" s="548"/>
      <c r="S152" s="548"/>
      <c r="T152" s="548"/>
      <c r="U152" s="548"/>
      <c r="V152" s="548"/>
      <c r="W152" s="548"/>
      <c r="X152" s="548"/>
      <c r="Y152" s="548"/>
      <c r="Z152" s="548"/>
      <c r="AA152" s="548"/>
      <c r="AB152" s="548"/>
      <c r="AC152" s="548"/>
      <c r="AD152" s="548"/>
      <c r="AE152" s="548"/>
      <c r="AF152" s="548"/>
      <c r="AG152" s="548"/>
      <c r="AH152" s="548"/>
      <c r="AI152" s="548"/>
      <c r="AJ152" s="548"/>
      <c r="AK152" s="548"/>
      <c r="AL152" s="548"/>
      <c r="AM152" s="548"/>
      <c r="AN152" s="548"/>
      <c r="AO152" s="548"/>
      <c r="AP152" s="548"/>
      <c r="AQ152" s="548"/>
      <c r="AR152" s="548"/>
      <c r="AS152" s="548"/>
      <c r="AT152" s="548"/>
      <c r="AU152" s="548"/>
      <c r="AV152" s="548"/>
      <c r="AW152" s="548"/>
      <c r="AX152" s="548"/>
      <c r="AY152" s="548"/>
      <c r="AZ152" s="548"/>
      <c r="BA152" s="548"/>
      <c r="BB152" s="548"/>
      <c r="BC152" s="548"/>
      <c r="BD152" s="548"/>
      <c r="BE152" s="548"/>
      <c r="BF152" s="548"/>
      <c r="BG152" s="548"/>
      <c r="BH152" s="548"/>
      <c r="BI152" s="548"/>
      <c r="BJ152" s="548"/>
      <c r="BK152" s="548"/>
      <c r="BL152" s="548"/>
      <c r="BM152" s="548"/>
      <c r="BN152" s="548"/>
      <c r="BO152" s="548"/>
      <c r="BP152" s="548"/>
      <c r="BQ152" s="548"/>
      <c r="BR152" s="548"/>
      <c r="BS152" s="548"/>
      <c r="BT152" s="548"/>
      <c r="BU152" s="548"/>
      <c r="BV152" s="548"/>
      <c r="BW152" s="548"/>
      <c r="BX152" s="548"/>
      <c r="BY152" s="548"/>
      <c r="BZ152" s="548"/>
      <c r="CA152" s="548"/>
      <c r="CB152" s="548"/>
      <c r="CC152" s="548"/>
      <c r="CD152" s="548"/>
      <c r="CE152" s="548"/>
      <c r="CF152" s="548"/>
      <c r="CG152" s="548"/>
      <c r="CH152" s="548"/>
      <c r="CI152" s="548"/>
      <c r="CJ152" s="548"/>
      <c r="CK152" s="548"/>
      <c r="CL152" s="548"/>
      <c r="CM152" s="548"/>
      <c r="CN152" s="548"/>
      <c r="CO152" s="548"/>
      <c r="CP152" s="548"/>
      <c r="CQ152" s="548"/>
      <c r="CR152" s="548"/>
      <c r="CS152" s="548"/>
      <c r="CT152" s="548"/>
      <c r="CU152" s="548"/>
      <c r="CV152" s="548"/>
      <c r="CW152" s="548"/>
      <c r="CX152" s="548"/>
      <c r="CY152" s="129"/>
      <c r="CZ152" s="129"/>
      <c r="DA152" s="129"/>
      <c r="DB152" s="129"/>
      <c r="DC152" s="129"/>
      <c r="DD152" s="129"/>
      <c r="DE152" s="129"/>
      <c r="DF152" s="129"/>
      <c r="DG152" s="129"/>
      <c r="DH152" s="129"/>
    </row>
    <row r="153" spans="1:112">
      <c r="A153" s="550" t="s">
        <v>1155</v>
      </c>
      <c r="B153" s="552">
        <f>4*AB197+4*BA197+18*C197+BZ197*4</f>
        <v>1080000</v>
      </c>
      <c r="C153" s="552">
        <f t="shared" ref="C153:C154" si="903">SUM(D153:AA153)</f>
        <v>36000</v>
      </c>
      <c r="D153" s="552">
        <f>Inputs!$E$46</f>
        <v>1500</v>
      </c>
      <c r="E153" s="552">
        <f>Inputs!$E$46</f>
        <v>1500</v>
      </c>
      <c r="F153" s="552">
        <f>Inputs!$E$46</f>
        <v>1500</v>
      </c>
      <c r="G153" s="552">
        <f>Inputs!$E$46</f>
        <v>1500</v>
      </c>
      <c r="H153" s="552">
        <f>Inputs!$E$46</f>
        <v>1500</v>
      </c>
      <c r="I153" s="552">
        <f>Inputs!$E$46</f>
        <v>1500</v>
      </c>
      <c r="J153" s="552">
        <f>Inputs!$E$45</f>
        <v>1500</v>
      </c>
      <c r="K153" s="552">
        <f>Inputs!$E$45</f>
        <v>1500</v>
      </c>
      <c r="L153" s="552">
        <f>Inputs!$E$45</f>
        <v>1500</v>
      </c>
      <c r="M153" s="552">
        <f>Inputs!$E$45</f>
        <v>1500</v>
      </c>
      <c r="N153" s="552">
        <f>Inputs!$E$45</f>
        <v>1500</v>
      </c>
      <c r="O153" s="552">
        <f>Inputs!$E$45</f>
        <v>1500</v>
      </c>
      <c r="P153" s="552">
        <f>Inputs!$E$45</f>
        <v>1500</v>
      </c>
      <c r="Q153" s="552">
        <f>Inputs!$E$45</f>
        <v>1500</v>
      </c>
      <c r="R153" s="552">
        <f>Inputs!$E$45</f>
        <v>1500</v>
      </c>
      <c r="S153" s="552">
        <f>Inputs!$E$45</f>
        <v>1500</v>
      </c>
      <c r="T153" s="552">
        <f>Inputs!$E$45</f>
        <v>1500</v>
      </c>
      <c r="U153" s="552">
        <f>Inputs!$E$45</f>
        <v>1500</v>
      </c>
      <c r="V153" s="552">
        <f>Inputs!$E$45</f>
        <v>1500</v>
      </c>
      <c r="W153" s="552">
        <f>Inputs!$E$45</f>
        <v>1500</v>
      </c>
      <c r="X153" s="552">
        <f>Inputs!$E$45</f>
        <v>1500</v>
      </c>
      <c r="Y153" s="552">
        <f>Inputs!$E$46</f>
        <v>1500</v>
      </c>
      <c r="Z153" s="552">
        <f>Inputs!$E$46</f>
        <v>1500</v>
      </c>
      <c r="AA153" s="552">
        <f>Inputs!$E$46</f>
        <v>1500</v>
      </c>
      <c r="AB153" s="552">
        <f t="shared" ref="AB153:AB154" si="904">SUM(AC153:AZ153)</f>
        <v>36000</v>
      </c>
      <c r="AC153" s="552">
        <f>Inputs!$E$46</f>
        <v>1500</v>
      </c>
      <c r="AD153" s="552">
        <f>Inputs!$E$46</f>
        <v>1500</v>
      </c>
      <c r="AE153" s="552">
        <f>Inputs!$E$46</f>
        <v>1500</v>
      </c>
      <c r="AF153" s="552">
        <f>Inputs!$E$46</f>
        <v>1500</v>
      </c>
      <c r="AG153" s="552">
        <f>Inputs!$E$46</f>
        <v>1500</v>
      </c>
      <c r="AH153" s="552">
        <f>Inputs!$E$46</f>
        <v>1500</v>
      </c>
      <c r="AI153" s="552">
        <f>Inputs!$E$45</f>
        <v>1500</v>
      </c>
      <c r="AJ153" s="552">
        <f>Inputs!$E$45</f>
        <v>1500</v>
      </c>
      <c r="AK153" s="552">
        <f>Inputs!$E$45</f>
        <v>1500</v>
      </c>
      <c r="AL153" s="552">
        <f>Inputs!$E$45</f>
        <v>1500</v>
      </c>
      <c r="AM153" s="552">
        <f>Inputs!$E$45</f>
        <v>1500</v>
      </c>
      <c r="AN153" s="552">
        <f>Inputs!$E$45</f>
        <v>1500</v>
      </c>
      <c r="AO153" s="552">
        <f>Inputs!$E$45</f>
        <v>1500</v>
      </c>
      <c r="AP153" s="552">
        <f>Inputs!$E$45</f>
        <v>1500</v>
      </c>
      <c r="AQ153" s="552">
        <f>Inputs!$E$45</f>
        <v>1500</v>
      </c>
      <c r="AR153" s="552">
        <f>Inputs!$E$45</f>
        <v>1500</v>
      </c>
      <c r="AS153" s="552">
        <f>Inputs!$E$45</f>
        <v>1500</v>
      </c>
      <c r="AT153" s="552">
        <f>Inputs!$E$45</f>
        <v>1500</v>
      </c>
      <c r="AU153" s="552">
        <f>Inputs!$E$45</f>
        <v>1500</v>
      </c>
      <c r="AV153" s="552">
        <f>Inputs!$E$45</f>
        <v>1500</v>
      </c>
      <c r="AW153" s="552">
        <f>Inputs!$E$45</f>
        <v>1500</v>
      </c>
      <c r="AX153" s="552">
        <f>Inputs!$E$46</f>
        <v>1500</v>
      </c>
      <c r="AY153" s="552">
        <f>Inputs!$E$46</f>
        <v>1500</v>
      </c>
      <c r="AZ153" s="552">
        <f>Inputs!$E$46</f>
        <v>1500</v>
      </c>
      <c r="BA153" s="552">
        <f t="shared" ref="BA153:BA154" si="905">SUM(BB153:BY153)</f>
        <v>36000</v>
      </c>
      <c r="BB153" s="552">
        <f>Inputs!$E$46</f>
        <v>1500</v>
      </c>
      <c r="BC153" s="552">
        <f>Inputs!$E$46</f>
        <v>1500</v>
      </c>
      <c r="BD153" s="552">
        <f>Inputs!$E$46</f>
        <v>1500</v>
      </c>
      <c r="BE153" s="552">
        <f>Inputs!$E$46</f>
        <v>1500</v>
      </c>
      <c r="BF153" s="552">
        <f>Inputs!$E$46</f>
        <v>1500</v>
      </c>
      <c r="BG153" s="552">
        <f>Inputs!$E$46</f>
        <v>1500</v>
      </c>
      <c r="BH153" s="552">
        <f>Inputs!$E$46</f>
        <v>1500</v>
      </c>
      <c r="BI153" s="552">
        <f>Inputs!$E$46</f>
        <v>1500</v>
      </c>
      <c r="BJ153" s="552">
        <f>Inputs!$E$46</f>
        <v>1500</v>
      </c>
      <c r="BK153" s="552">
        <f>Inputs!$E$46</f>
        <v>1500</v>
      </c>
      <c r="BL153" s="552">
        <f>Inputs!$E$46</f>
        <v>1500</v>
      </c>
      <c r="BM153" s="552">
        <f>Inputs!$E$46</f>
        <v>1500</v>
      </c>
      <c r="BN153" s="552">
        <f>Inputs!$E$46</f>
        <v>1500</v>
      </c>
      <c r="BO153" s="552">
        <f>Inputs!$E$46</f>
        <v>1500</v>
      </c>
      <c r="BP153" s="552">
        <f>Inputs!$E$46</f>
        <v>1500</v>
      </c>
      <c r="BQ153" s="552">
        <f>Inputs!$E$46</f>
        <v>1500</v>
      </c>
      <c r="BR153" s="552">
        <f>Inputs!$E$46</f>
        <v>1500</v>
      </c>
      <c r="BS153" s="552">
        <f>Inputs!$E$46</f>
        <v>1500</v>
      </c>
      <c r="BT153" s="552">
        <f>Inputs!$E$46</f>
        <v>1500</v>
      </c>
      <c r="BU153" s="552">
        <f>Inputs!$E$46</f>
        <v>1500</v>
      </c>
      <c r="BV153" s="552">
        <f>Inputs!$E$46</f>
        <v>1500</v>
      </c>
      <c r="BW153" s="552">
        <f>Inputs!$E$46</f>
        <v>1500</v>
      </c>
      <c r="BX153" s="552">
        <f>Inputs!$E$46</f>
        <v>1500</v>
      </c>
      <c r="BY153" s="552">
        <f>Inputs!$E$46</f>
        <v>1500</v>
      </c>
      <c r="BZ153" s="552">
        <f t="shared" ref="BZ153:BZ154" si="906">SUM(CA153:CX153)</f>
        <v>36000</v>
      </c>
      <c r="CA153" s="552">
        <f>Inputs!$E$46</f>
        <v>1500</v>
      </c>
      <c r="CB153" s="552">
        <f>Inputs!$E$46</f>
        <v>1500</v>
      </c>
      <c r="CC153" s="552">
        <f>Inputs!$E$46</f>
        <v>1500</v>
      </c>
      <c r="CD153" s="552">
        <f>Inputs!$E$46</f>
        <v>1500</v>
      </c>
      <c r="CE153" s="552">
        <f>Inputs!$E$46</f>
        <v>1500</v>
      </c>
      <c r="CF153" s="552">
        <f>Inputs!$E$46</f>
        <v>1500</v>
      </c>
      <c r="CG153" s="552">
        <f>Inputs!$E$45</f>
        <v>1500</v>
      </c>
      <c r="CH153" s="552">
        <f>Inputs!$E$45</f>
        <v>1500</v>
      </c>
      <c r="CI153" s="552">
        <f>Inputs!$E$45</f>
        <v>1500</v>
      </c>
      <c r="CJ153" s="552">
        <f>Inputs!$E$45</f>
        <v>1500</v>
      </c>
      <c r="CK153" s="552">
        <f>Inputs!$E$45</f>
        <v>1500</v>
      </c>
      <c r="CL153" s="552">
        <f>Inputs!$E$45</f>
        <v>1500</v>
      </c>
      <c r="CM153" s="552">
        <f>Inputs!$E$45</f>
        <v>1500</v>
      </c>
      <c r="CN153" s="552">
        <f>Inputs!$E$45</f>
        <v>1500</v>
      </c>
      <c r="CO153" s="552">
        <f>Inputs!$E$45</f>
        <v>1500</v>
      </c>
      <c r="CP153" s="552">
        <f>Inputs!$E$45</f>
        <v>1500</v>
      </c>
      <c r="CQ153" s="552">
        <f>Inputs!$E$45</f>
        <v>1500</v>
      </c>
      <c r="CR153" s="552">
        <f>Inputs!$E$45</f>
        <v>1500</v>
      </c>
      <c r="CS153" s="552">
        <f>Inputs!$E$45</f>
        <v>1500</v>
      </c>
      <c r="CT153" s="552">
        <f>Inputs!$E$45</f>
        <v>1500</v>
      </c>
      <c r="CU153" s="552">
        <f>Inputs!$E$45</f>
        <v>1500</v>
      </c>
      <c r="CV153" s="552">
        <f>Inputs!$E$46</f>
        <v>1500</v>
      </c>
      <c r="CW153" s="552">
        <f>Inputs!$E$46</f>
        <v>1500</v>
      </c>
      <c r="CX153" s="552">
        <f>Inputs!$E$46</f>
        <v>1500</v>
      </c>
      <c r="CY153" s="129"/>
      <c r="CZ153" s="129"/>
      <c r="DA153" s="129"/>
      <c r="DB153" s="129"/>
      <c r="DC153" s="129"/>
      <c r="DD153" s="129"/>
      <c r="DE153" s="129"/>
      <c r="DF153" s="129"/>
      <c r="DG153" s="129"/>
      <c r="DH153" s="129"/>
    </row>
    <row r="154" spans="1:112">
      <c r="A154" s="550" t="s">
        <v>1144</v>
      </c>
      <c r="B154" s="552">
        <f t="shared" si="902"/>
        <v>-180994.54454419907</v>
      </c>
      <c r="C154" s="552">
        <f t="shared" si="903"/>
        <v>-6020.8924328185585</v>
      </c>
      <c r="D154" s="552">
        <f t="shared" ref="D154:AA154" si="907">0.1*D151*-1</f>
        <v>-120.93774666453831</v>
      </c>
      <c r="E154" s="552">
        <f t="shared" si="907"/>
        <v>-120.93774666453831</v>
      </c>
      <c r="F154" s="552">
        <f t="shared" si="907"/>
        <v>-120.93774666453831</v>
      </c>
      <c r="G154" s="552">
        <f t="shared" si="907"/>
        <v>-96.750197331630659</v>
      </c>
      <c r="H154" s="552">
        <f t="shared" si="907"/>
        <v>-72.562647998722994</v>
      </c>
      <c r="I154" s="552">
        <f t="shared" si="907"/>
        <v>-96.750197331630659</v>
      </c>
      <c r="J154" s="552">
        <f t="shared" si="907"/>
        <v>-120.93774666453831</v>
      </c>
      <c r="K154" s="552">
        <f t="shared" si="907"/>
        <v>-135.92444024306863</v>
      </c>
      <c r="L154" s="552">
        <f t="shared" si="907"/>
        <v>-242.80371949594783</v>
      </c>
      <c r="M154" s="552">
        <f t="shared" si="907"/>
        <v>-304.69199218138948</v>
      </c>
      <c r="N154" s="552">
        <f t="shared" si="907"/>
        <v>-398.49867092077068</v>
      </c>
      <c r="O154" s="552">
        <f t="shared" si="907"/>
        <v>-452.41436602101061</v>
      </c>
      <c r="P154" s="552">
        <f t="shared" si="907"/>
        <v>-470.30170996957895</v>
      </c>
      <c r="Q154" s="552">
        <f t="shared" si="907"/>
        <v>-428.95549980617091</v>
      </c>
      <c r="R154" s="552">
        <f t="shared" si="907"/>
        <v>-472.4926606630309</v>
      </c>
      <c r="S154" s="552">
        <f t="shared" si="907"/>
        <v>-465.96619733044508</v>
      </c>
      <c r="T154" s="552">
        <f t="shared" si="907"/>
        <v>-324.73936099156322</v>
      </c>
      <c r="U154" s="552">
        <f t="shared" si="907"/>
        <v>-281.7285100852543</v>
      </c>
      <c r="V154" s="552">
        <f t="shared" si="907"/>
        <v>-275.71641431285474</v>
      </c>
      <c r="W154" s="552">
        <f t="shared" si="907"/>
        <v>-242.84237678575602</v>
      </c>
      <c r="X154" s="552">
        <f t="shared" si="907"/>
        <v>-217.69146452172745</v>
      </c>
      <c r="Y154" s="552">
        <f t="shared" si="907"/>
        <v>-217.69146452172745</v>
      </c>
      <c r="Z154" s="552">
        <f t="shared" si="907"/>
        <v>-193.50039466326132</v>
      </c>
      <c r="AA154" s="552">
        <f t="shared" si="907"/>
        <v>-145.11916098486327</v>
      </c>
      <c r="AB154" s="552">
        <f t="shared" si="904"/>
        <v>-6020.8924328185585</v>
      </c>
      <c r="AC154" s="552">
        <f t="shared" ref="AC154:AZ154" si="908">0.1*AC151*-1</f>
        <v>-120.93774666453831</v>
      </c>
      <c r="AD154" s="552">
        <f t="shared" si="908"/>
        <v>-120.93774666453831</v>
      </c>
      <c r="AE154" s="552">
        <f t="shared" si="908"/>
        <v>-120.93774666453831</v>
      </c>
      <c r="AF154" s="552">
        <f t="shared" si="908"/>
        <v>-96.750197331630659</v>
      </c>
      <c r="AG154" s="552">
        <f t="shared" si="908"/>
        <v>-72.562647998722994</v>
      </c>
      <c r="AH154" s="552">
        <f t="shared" si="908"/>
        <v>-96.750197331630659</v>
      </c>
      <c r="AI154" s="552">
        <f t="shared" si="908"/>
        <v>-120.93774666453831</v>
      </c>
      <c r="AJ154" s="552">
        <f t="shared" si="908"/>
        <v>-135.92444024306863</v>
      </c>
      <c r="AK154" s="552">
        <f t="shared" si="908"/>
        <v>-242.80371949594783</v>
      </c>
      <c r="AL154" s="552">
        <f t="shared" si="908"/>
        <v>-304.69199218138948</v>
      </c>
      <c r="AM154" s="552">
        <f t="shared" si="908"/>
        <v>-398.49867092077068</v>
      </c>
      <c r="AN154" s="552">
        <f t="shared" si="908"/>
        <v>-452.41436602101061</v>
      </c>
      <c r="AO154" s="552">
        <f t="shared" si="908"/>
        <v>-470.30170996957895</v>
      </c>
      <c r="AP154" s="552">
        <f t="shared" si="908"/>
        <v>-428.95549980617091</v>
      </c>
      <c r="AQ154" s="552">
        <f t="shared" si="908"/>
        <v>-472.4926606630309</v>
      </c>
      <c r="AR154" s="552">
        <f t="shared" si="908"/>
        <v>-465.96619733044508</v>
      </c>
      <c r="AS154" s="552">
        <f t="shared" si="908"/>
        <v>-324.73936099156322</v>
      </c>
      <c r="AT154" s="552">
        <f t="shared" si="908"/>
        <v>-281.7285100852543</v>
      </c>
      <c r="AU154" s="552">
        <f t="shared" si="908"/>
        <v>-275.71641431285474</v>
      </c>
      <c r="AV154" s="552">
        <f t="shared" si="908"/>
        <v>-242.84237678575602</v>
      </c>
      <c r="AW154" s="552">
        <f t="shared" si="908"/>
        <v>-217.69146452172745</v>
      </c>
      <c r="AX154" s="552">
        <f t="shared" si="908"/>
        <v>-217.69146452172745</v>
      </c>
      <c r="AY154" s="552">
        <f t="shared" si="908"/>
        <v>-193.50039466326132</v>
      </c>
      <c r="AZ154" s="552">
        <f t="shared" si="908"/>
        <v>-145.11916098486327</v>
      </c>
      <c r="BA154" s="552">
        <f t="shared" si="905"/>
        <v>-6020.8924328185585</v>
      </c>
      <c r="BB154" s="552">
        <f t="shared" ref="BB154:BY154" si="909">0.1*BB151*-1</f>
        <v>-120.93774666453831</v>
      </c>
      <c r="BC154" s="552">
        <f t="shared" si="909"/>
        <v>-120.93774666453831</v>
      </c>
      <c r="BD154" s="552">
        <f t="shared" si="909"/>
        <v>-120.93774666453831</v>
      </c>
      <c r="BE154" s="552">
        <f t="shared" si="909"/>
        <v>-96.750197331630659</v>
      </c>
      <c r="BF154" s="552">
        <f t="shared" si="909"/>
        <v>-72.562647998722994</v>
      </c>
      <c r="BG154" s="552">
        <f t="shared" si="909"/>
        <v>-96.750197331630659</v>
      </c>
      <c r="BH154" s="552">
        <f t="shared" si="909"/>
        <v>-120.93774666453831</v>
      </c>
      <c r="BI154" s="552">
        <f t="shared" si="909"/>
        <v>-135.92444024306863</v>
      </c>
      <c r="BJ154" s="552">
        <f t="shared" si="909"/>
        <v>-242.80371949594783</v>
      </c>
      <c r="BK154" s="552">
        <f t="shared" si="909"/>
        <v>-304.69199218138948</v>
      </c>
      <c r="BL154" s="552">
        <f t="shared" si="909"/>
        <v>-398.49867092077068</v>
      </c>
      <c r="BM154" s="552">
        <f t="shared" si="909"/>
        <v>-452.41436602101061</v>
      </c>
      <c r="BN154" s="552">
        <f t="shared" si="909"/>
        <v>-470.30170996957895</v>
      </c>
      <c r="BO154" s="552">
        <f t="shared" si="909"/>
        <v>-428.95549980617091</v>
      </c>
      <c r="BP154" s="552">
        <f t="shared" si="909"/>
        <v>-472.4926606630309</v>
      </c>
      <c r="BQ154" s="552">
        <f t="shared" si="909"/>
        <v>-465.96619733044508</v>
      </c>
      <c r="BR154" s="552">
        <f t="shared" si="909"/>
        <v>-324.73936099156322</v>
      </c>
      <c r="BS154" s="552">
        <f t="shared" si="909"/>
        <v>-281.7285100852543</v>
      </c>
      <c r="BT154" s="552">
        <f t="shared" si="909"/>
        <v>-275.71641431285474</v>
      </c>
      <c r="BU154" s="552">
        <f t="shared" si="909"/>
        <v>-242.84237678575602</v>
      </c>
      <c r="BV154" s="552">
        <f t="shared" si="909"/>
        <v>-217.69146452172745</v>
      </c>
      <c r="BW154" s="552">
        <f t="shared" si="909"/>
        <v>-217.69146452172745</v>
      </c>
      <c r="BX154" s="552">
        <f t="shared" si="909"/>
        <v>-193.50039466326132</v>
      </c>
      <c r="BY154" s="552">
        <f t="shared" si="909"/>
        <v>-145.11916098486327</v>
      </c>
      <c r="BZ154" s="552">
        <f t="shared" si="906"/>
        <v>-6112.8353227291336</v>
      </c>
      <c r="CA154" s="552">
        <f t="shared" ref="CA154:CX154" si="910">0.1*CA151*-1</f>
        <v>-120.93774666453831</v>
      </c>
      <c r="CB154" s="552">
        <f t="shared" si="910"/>
        <v>-120.93774666453831</v>
      </c>
      <c r="CC154" s="552">
        <f t="shared" si="910"/>
        <v>-120.93774666453831</v>
      </c>
      <c r="CD154" s="552">
        <f t="shared" si="910"/>
        <v>-96.750197331630659</v>
      </c>
      <c r="CE154" s="552">
        <f t="shared" si="910"/>
        <v>-72.562647998722994</v>
      </c>
      <c r="CF154" s="552">
        <f t="shared" si="910"/>
        <v>-96.750197331630659</v>
      </c>
      <c r="CG154" s="552">
        <f t="shared" si="910"/>
        <v>-120.93774666453831</v>
      </c>
      <c r="CH154" s="552">
        <f t="shared" si="910"/>
        <v>-135.92444024306863</v>
      </c>
      <c r="CI154" s="552">
        <f t="shared" si="910"/>
        <v>-242.80371949594783</v>
      </c>
      <c r="CJ154" s="552">
        <f t="shared" si="910"/>
        <v>-304.69199218138948</v>
      </c>
      <c r="CK154" s="552">
        <f t="shared" si="910"/>
        <v>-398.49867092077068</v>
      </c>
      <c r="CL154" s="552">
        <f t="shared" si="910"/>
        <v>-452.41436602101061</v>
      </c>
      <c r="CM154" s="552">
        <f t="shared" si="910"/>
        <v>-478.81492609089219</v>
      </c>
      <c r="CN154" s="552">
        <f t="shared" si="910"/>
        <v>-436.61751822619027</v>
      </c>
      <c r="CO154" s="552">
        <f t="shared" si="910"/>
        <v>-481.85719839647555</v>
      </c>
      <c r="CP154" s="552">
        <f t="shared" si="910"/>
        <v>-475.33073506388973</v>
      </c>
      <c r="CQ154" s="552">
        <f t="shared" si="910"/>
        <v>-330.69861227648255</v>
      </c>
      <c r="CR154" s="552">
        <f t="shared" si="910"/>
        <v>-288.53908298230493</v>
      </c>
      <c r="CS154" s="552">
        <f t="shared" si="910"/>
        <v>-284.22963043416803</v>
      </c>
      <c r="CT154" s="552">
        <f t="shared" si="910"/>
        <v>-251.35559290706931</v>
      </c>
      <c r="CU154" s="552">
        <f t="shared" si="910"/>
        <v>-225.35348294174685</v>
      </c>
      <c r="CV154" s="552">
        <f t="shared" si="910"/>
        <v>-225.35348294174685</v>
      </c>
      <c r="CW154" s="552">
        <f t="shared" si="910"/>
        <v>-200.31096756031192</v>
      </c>
      <c r="CX154" s="552">
        <f t="shared" si="910"/>
        <v>-150.22687472553136</v>
      </c>
      <c r="CY154" s="129"/>
      <c r="CZ154" s="129"/>
      <c r="DA154" s="129"/>
      <c r="DB154" s="129"/>
      <c r="DC154" s="129"/>
      <c r="DD154" s="129"/>
      <c r="DE154" s="129"/>
      <c r="DF154" s="129"/>
      <c r="DG154" s="129"/>
      <c r="DH154" s="129"/>
    </row>
    <row r="155" spans="1:112" ht="15.75" thickBot="1">
      <c r="A155" s="553" t="s">
        <v>1156</v>
      </c>
      <c r="B155" s="552">
        <f t="shared" si="902"/>
        <v>2170968.1522278795</v>
      </c>
      <c r="C155" s="554">
        <f t="shared" ref="C155:AH155" si="911">C146-C151-C197-C154</f>
        <v>76985.26496354345</v>
      </c>
      <c r="D155" s="554">
        <f t="shared" si="911"/>
        <v>1970.2452176800816</v>
      </c>
      <c r="E155" s="554">
        <f t="shared" si="911"/>
        <v>1715.9775069565985</v>
      </c>
      <c r="F155" s="554">
        <f t="shared" si="911"/>
        <v>1715.9775069565985</v>
      </c>
      <c r="G155" s="554">
        <f t="shared" si="911"/>
        <v>1806.531595591026</v>
      </c>
      <c r="H155" s="554">
        <f t="shared" si="911"/>
        <v>2024.2195395871947</v>
      </c>
      <c r="I155" s="554">
        <f t="shared" si="911"/>
        <v>1933.6654509527675</v>
      </c>
      <c r="J155" s="554">
        <f t="shared" si="911"/>
        <v>1843.111362318341</v>
      </c>
      <c r="K155" s="554">
        <f t="shared" si="911"/>
        <v>3689.6326861967873</v>
      </c>
      <c r="L155" s="554">
        <f t="shared" si="911"/>
        <v>3617.6561604530598</v>
      </c>
      <c r="M155" s="554">
        <f t="shared" si="911"/>
        <v>3950.5986938162696</v>
      </c>
      <c r="N155" s="554">
        <f t="shared" si="911"/>
        <v>3487.7401512470606</v>
      </c>
      <c r="O155" s="554">
        <f t="shared" si="911"/>
        <v>2875.3650399831608</v>
      </c>
      <c r="P155" s="554">
        <f t="shared" si="911"/>
        <v>2587.2450890843065</v>
      </c>
      <c r="Q155" s="554">
        <f t="shared" si="911"/>
        <v>3086.4948359167179</v>
      </c>
      <c r="R155" s="554">
        <f t="shared" si="911"/>
        <v>2567.5265328432392</v>
      </c>
      <c r="S155" s="554">
        <f t="shared" si="911"/>
        <v>2499.1308474747689</v>
      </c>
      <c r="T155" s="554">
        <f t="shared" si="911"/>
        <v>3770.1723745247054</v>
      </c>
      <c r="U155" s="554">
        <f t="shared" si="911"/>
        <v>4284.4038880432281</v>
      </c>
      <c r="V155" s="554">
        <f t="shared" si="911"/>
        <v>4847.0481714417865</v>
      </c>
      <c r="W155" s="554">
        <f t="shared" si="911"/>
        <v>5524.3090237987435</v>
      </c>
      <c r="X155" s="554">
        <f t="shared" si="911"/>
        <v>5369.2727195619327</v>
      </c>
      <c r="Y155" s="554">
        <f t="shared" si="911"/>
        <v>4606.4695873914879</v>
      </c>
      <c r="Z155" s="554">
        <f t="shared" si="911"/>
        <v>4442.7876500324628</v>
      </c>
      <c r="AA155" s="554">
        <f t="shared" si="911"/>
        <v>2769.6833316910802</v>
      </c>
      <c r="AB155" s="554">
        <f t="shared" si="911"/>
        <v>64479.034478215974</v>
      </c>
      <c r="AC155" s="554">
        <f t="shared" si="911"/>
        <v>1569.7735732905958</v>
      </c>
      <c r="AD155" s="554">
        <f t="shared" si="911"/>
        <v>1338.3678279020005</v>
      </c>
      <c r="AE155" s="554">
        <f t="shared" si="911"/>
        <v>1338.3678279020005</v>
      </c>
      <c r="AF155" s="554">
        <f t="shared" si="911"/>
        <v>1440.3860921492137</v>
      </c>
      <c r="AG155" s="554">
        <f t="shared" si="911"/>
        <v>1658.0740361453825</v>
      </c>
      <c r="AH155" s="554">
        <f t="shared" si="911"/>
        <v>1556.0557718981695</v>
      </c>
      <c r="AI155" s="554">
        <f t="shared" ref="AI155:BN155" si="912">AI146-AI151-AI197-AI154</f>
        <v>1454.0817649114115</v>
      </c>
      <c r="AJ155" s="554">
        <f t="shared" si="912"/>
        <v>3266.2769478421942</v>
      </c>
      <c r="AK155" s="554">
        <f t="shared" si="912"/>
        <v>3114.2060932205668</v>
      </c>
      <c r="AL155" s="554">
        <f t="shared" si="912"/>
        <v>3367.0542977058813</v>
      </c>
      <c r="AM155" s="554">
        <f t="shared" si="912"/>
        <v>2869.8696141890005</v>
      </c>
      <c r="AN155" s="554">
        <f t="shared" si="912"/>
        <v>2268.9365499076589</v>
      </c>
      <c r="AO155" s="554">
        <f t="shared" si="912"/>
        <v>1992.2479019132043</v>
      </c>
      <c r="AP155" s="554">
        <f t="shared" si="912"/>
        <v>2480.0663458412159</v>
      </c>
      <c r="AQ155" s="554">
        <f t="shared" si="912"/>
        <v>1972.5293456721367</v>
      </c>
      <c r="AR155" s="554">
        <f t="shared" si="912"/>
        <v>1915.5864513643805</v>
      </c>
      <c r="AS155" s="554">
        <f t="shared" si="912"/>
        <v>3186.6279784143171</v>
      </c>
      <c r="AT155" s="554">
        <f t="shared" si="912"/>
        <v>3689.4067008721258</v>
      </c>
      <c r="AU155" s="554">
        <f t="shared" si="912"/>
        <v>4206.2935404186164</v>
      </c>
      <c r="AV155" s="554">
        <f t="shared" si="912"/>
        <v>4849.2407461145613</v>
      </c>
      <c r="AW155" s="554">
        <f t="shared" si="912"/>
        <v>4728.5180885387617</v>
      </c>
      <c r="AX155" s="554">
        <f t="shared" si="912"/>
        <v>4034.3672382636551</v>
      </c>
      <c r="AY155" s="554">
        <f t="shared" si="912"/>
        <v>3905.0244322977369</v>
      </c>
      <c r="AZ155" s="554">
        <f t="shared" si="912"/>
        <v>2277.6753114411463</v>
      </c>
      <c r="BA155" s="554">
        <f t="shared" si="912"/>
        <v>54752.103389354372</v>
      </c>
      <c r="BB155" s="554">
        <f t="shared" si="912"/>
        <v>1258.29562765433</v>
      </c>
      <c r="BC155" s="554">
        <f t="shared" si="912"/>
        <v>1044.7107506466064</v>
      </c>
      <c r="BD155" s="554">
        <f t="shared" si="912"/>
        <v>1044.7107506466064</v>
      </c>
      <c r="BE155" s="554">
        <f t="shared" si="912"/>
        <v>1155.606256138914</v>
      </c>
      <c r="BF155" s="554">
        <f t="shared" si="912"/>
        <v>1373.2942001350827</v>
      </c>
      <c r="BG155" s="554">
        <f t="shared" si="912"/>
        <v>1262.3986946427754</v>
      </c>
      <c r="BH155" s="554">
        <f t="shared" si="912"/>
        <v>1151.5031891504705</v>
      </c>
      <c r="BI155" s="554">
        <f t="shared" si="912"/>
        <v>2937.0002624552853</v>
      </c>
      <c r="BJ155" s="554">
        <f t="shared" si="912"/>
        <v>2722.6338187064048</v>
      </c>
      <c r="BK155" s="554">
        <f t="shared" si="912"/>
        <v>2913.1864340644652</v>
      </c>
      <c r="BL155" s="554">
        <f t="shared" si="912"/>
        <v>2389.3036409216229</v>
      </c>
      <c r="BM155" s="554">
        <f t="shared" si="912"/>
        <v>1797.2699465156006</v>
      </c>
      <c r="BN155" s="554">
        <f t="shared" si="912"/>
        <v>1529.4914124746247</v>
      </c>
      <c r="BO155" s="554">
        <f t="shared" ref="BO155:CT155" si="913">BO146-BO151-BO197-BO154</f>
        <v>2008.3997424491577</v>
      </c>
      <c r="BP155" s="554">
        <f t="shared" si="913"/>
        <v>1509.7728562335571</v>
      </c>
      <c r="BQ155" s="554">
        <f t="shared" si="913"/>
        <v>1461.7185877229645</v>
      </c>
      <c r="BR155" s="554">
        <f t="shared" si="913"/>
        <v>2732.760114772901</v>
      </c>
      <c r="BS155" s="554">
        <f t="shared" si="913"/>
        <v>3226.6502114335462</v>
      </c>
      <c r="BT155" s="554">
        <f t="shared" si="913"/>
        <v>3707.9288274005912</v>
      </c>
      <c r="BU155" s="554">
        <f t="shared" si="913"/>
        <v>4324.1724806560642</v>
      </c>
      <c r="BV155" s="554">
        <f t="shared" si="913"/>
        <v>4230.1533755207365</v>
      </c>
      <c r="BW155" s="554">
        <f t="shared" si="913"/>
        <v>3589.3987444975619</v>
      </c>
      <c r="BX155" s="554">
        <f t="shared" si="913"/>
        <v>3486.7410577121691</v>
      </c>
      <c r="BY155" s="554">
        <f t="shared" si="913"/>
        <v>1895.0024068023054</v>
      </c>
      <c r="BZ155" s="554">
        <f t="shared" si="913"/>
        <v>77077.207853454034</v>
      </c>
      <c r="CA155" s="554">
        <f t="shared" si="913"/>
        <v>1970.2452176800816</v>
      </c>
      <c r="CB155" s="554">
        <f t="shared" si="913"/>
        <v>1715.9775069565985</v>
      </c>
      <c r="CC155" s="554">
        <f t="shared" si="913"/>
        <v>1715.9775069565985</v>
      </c>
      <c r="CD155" s="554">
        <f t="shared" si="913"/>
        <v>1806.531595591026</v>
      </c>
      <c r="CE155" s="554">
        <f t="shared" si="913"/>
        <v>2024.2195395871947</v>
      </c>
      <c r="CF155" s="554">
        <f t="shared" si="913"/>
        <v>1933.6654509527675</v>
      </c>
      <c r="CG155" s="554">
        <f t="shared" si="913"/>
        <v>1843.111362318341</v>
      </c>
      <c r="CH155" s="554">
        <f t="shared" si="913"/>
        <v>3689.6326861967873</v>
      </c>
      <c r="CI155" s="554">
        <f t="shared" si="913"/>
        <v>3617.6561604530598</v>
      </c>
      <c r="CJ155" s="554">
        <f t="shared" si="913"/>
        <v>3950.5986938162696</v>
      </c>
      <c r="CK155" s="554">
        <f t="shared" si="913"/>
        <v>3487.7401512470606</v>
      </c>
      <c r="CL155" s="554">
        <f t="shared" si="913"/>
        <v>2875.3650399831608</v>
      </c>
      <c r="CM155" s="554">
        <f t="shared" si="913"/>
        <v>2510.6261439924874</v>
      </c>
      <c r="CN155" s="554">
        <f t="shared" si="913"/>
        <v>3017.5366701365438</v>
      </c>
      <c r="CO155" s="554">
        <f t="shared" si="913"/>
        <v>2483.2456932422374</v>
      </c>
      <c r="CP155" s="554">
        <f t="shared" si="913"/>
        <v>2414.850007873767</v>
      </c>
      <c r="CQ155" s="554">
        <f t="shared" si="913"/>
        <v>3716.5391129604318</v>
      </c>
      <c r="CR155" s="554">
        <f t="shared" si="913"/>
        <v>4223.1087319697726</v>
      </c>
      <c r="CS155" s="554">
        <f t="shared" si="913"/>
        <v>4770.4292263499674</v>
      </c>
      <c r="CT155" s="554">
        <f t="shared" si="913"/>
        <v>5447.6900787069235</v>
      </c>
      <c r="CU155" s="554">
        <f t="shared" ref="CU155:CX155" si="914">CU146-CU151-CU197-CU154</f>
        <v>5300.3145537817581</v>
      </c>
      <c r="CV155" s="554">
        <f t="shared" si="914"/>
        <v>4537.5114216113134</v>
      </c>
      <c r="CW155" s="554">
        <f t="shared" si="914"/>
        <v>4381.4924939590073</v>
      </c>
      <c r="CX155" s="554">
        <f t="shared" si="914"/>
        <v>3072.6557663583571</v>
      </c>
      <c r="CY155" s="129"/>
      <c r="CZ155" s="129"/>
      <c r="DA155" s="129"/>
      <c r="DB155" s="129"/>
      <c r="DC155" s="129"/>
      <c r="DD155" s="129"/>
      <c r="DE155" s="129"/>
      <c r="DF155" s="129"/>
      <c r="DG155" s="129"/>
      <c r="DH155" s="129"/>
    </row>
    <row r="156" spans="1:112">
      <c r="A156" s="553"/>
      <c r="B156" s="553"/>
      <c r="C156" s="553"/>
      <c r="D156" s="553"/>
      <c r="E156" s="553"/>
      <c r="F156" s="553"/>
      <c r="G156" s="553"/>
      <c r="H156" s="553"/>
      <c r="I156" s="553"/>
      <c r="J156" s="553"/>
      <c r="K156" s="553"/>
      <c r="L156" s="553"/>
      <c r="M156" s="553"/>
      <c r="N156" s="553"/>
      <c r="O156" s="553"/>
      <c r="P156" s="553"/>
      <c r="Q156" s="553"/>
      <c r="R156" s="553"/>
      <c r="S156" s="553"/>
      <c r="T156" s="553"/>
      <c r="U156" s="553"/>
      <c r="V156" s="553"/>
      <c r="W156" s="553"/>
      <c r="X156" s="553"/>
      <c r="Y156" s="553"/>
      <c r="Z156" s="553"/>
      <c r="AA156" s="553"/>
      <c r="AB156" s="553"/>
      <c r="AC156" s="553"/>
      <c r="AD156" s="553"/>
      <c r="AE156" s="553"/>
      <c r="AF156" s="553"/>
      <c r="AG156" s="553"/>
      <c r="AH156" s="553"/>
      <c r="AI156" s="553"/>
      <c r="AJ156" s="553"/>
      <c r="AK156" s="553"/>
      <c r="AL156" s="553"/>
      <c r="AM156" s="553"/>
      <c r="AN156" s="553"/>
      <c r="AO156" s="553"/>
      <c r="AP156" s="553"/>
      <c r="AQ156" s="553"/>
      <c r="AR156" s="553"/>
      <c r="AS156" s="553"/>
      <c r="AT156" s="553"/>
      <c r="AU156" s="553"/>
      <c r="AV156" s="553"/>
      <c r="AW156" s="553"/>
      <c r="AX156" s="553"/>
      <c r="AY156" s="553"/>
      <c r="AZ156" s="553"/>
      <c r="BA156" s="553"/>
      <c r="BB156" s="553"/>
      <c r="BC156" s="553"/>
      <c r="BD156" s="553"/>
      <c r="BE156" s="553"/>
      <c r="BF156" s="553"/>
      <c r="BG156" s="553"/>
      <c r="BH156" s="553"/>
      <c r="BI156" s="553"/>
      <c r="BJ156" s="553"/>
      <c r="BK156" s="553"/>
      <c r="BL156" s="553"/>
      <c r="BM156" s="553"/>
      <c r="BN156" s="553"/>
      <c r="BO156" s="553"/>
      <c r="BP156" s="553"/>
      <c r="BQ156" s="553"/>
      <c r="BR156" s="553"/>
      <c r="BS156" s="553"/>
      <c r="BT156" s="553"/>
      <c r="BU156" s="553"/>
      <c r="BV156" s="553"/>
      <c r="BW156" s="553"/>
      <c r="BX156" s="553"/>
      <c r="BY156" s="553"/>
      <c r="BZ156" s="553"/>
      <c r="CA156" s="553"/>
      <c r="CB156" s="553"/>
      <c r="CC156" s="553"/>
      <c r="CD156" s="553"/>
      <c r="CE156" s="553"/>
      <c r="CF156" s="553"/>
      <c r="CG156" s="553"/>
      <c r="CH156" s="553"/>
      <c r="CI156" s="553"/>
      <c r="CJ156" s="553"/>
      <c r="CK156" s="553"/>
      <c r="CL156" s="553"/>
      <c r="CM156" s="553"/>
      <c r="CN156" s="553"/>
      <c r="CO156" s="553"/>
      <c r="CP156" s="553"/>
      <c r="CQ156" s="553"/>
      <c r="CR156" s="553"/>
      <c r="CS156" s="553"/>
      <c r="CT156" s="553"/>
      <c r="CU156" s="553"/>
      <c r="CV156" s="553"/>
      <c r="CW156" s="553"/>
      <c r="CX156" s="553"/>
      <c r="CY156" s="129"/>
      <c r="CZ156" s="129"/>
      <c r="DA156" s="129"/>
      <c r="DB156" s="129"/>
      <c r="DC156" s="129"/>
      <c r="DD156" s="129"/>
      <c r="DE156" s="129"/>
      <c r="DF156" s="129"/>
      <c r="DG156" s="129"/>
      <c r="DH156" s="129"/>
    </row>
    <row r="157" spans="1:112">
      <c r="A157" s="556" t="s">
        <v>1197</v>
      </c>
      <c r="B157" s="557"/>
      <c r="C157" s="557"/>
      <c r="D157" s="557"/>
      <c r="E157" s="557"/>
      <c r="F157" s="557"/>
      <c r="G157" s="557"/>
      <c r="H157" s="557"/>
      <c r="I157" s="557"/>
      <c r="J157" s="557"/>
      <c r="K157" s="557"/>
      <c r="L157" s="557"/>
      <c r="M157" s="557"/>
      <c r="N157" s="557"/>
      <c r="O157" s="557"/>
      <c r="P157" s="557"/>
      <c r="Q157" s="557"/>
      <c r="R157" s="557"/>
      <c r="S157" s="557"/>
      <c r="T157" s="557"/>
      <c r="U157" s="557"/>
      <c r="V157" s="557"/>
      <c r="W157" s="557"/>
      <c r="X157" s="557"/>
      <c r="Y157" s="557"/>
      <c r="Z157" s="557"/>
      <c r="AA157" s="557"/>
      <c r="AB157" s="557"/>
      <c r="AC157" s="557"/>
      <c r="AD157" s="557"/>
      <c r="AE157" s="557"/>
      <c r="AF157" s="557"/>
      <c r="AG157" s="557"/>
      <c r="AH157" s="557"/>
      <c r="AI157" s="557"/>
      <c r="AJ157" s="557"/>
      <c r="AK157" s="557"/>
      <c r="AL157" s="557"/>
      <c r="AM157" s="557"/>
      <c r="AN157" s="557"/>
      <c r="AO157" s="557"/>
      <c r="AP157" s="557"/>
      <c r="AQ157" s="557"/>
      <c r="AR157" s="557"/>
      <c r="AS157" s="557"/>
      <c r="AT157" s="557"/>
      <c r="AU157" s="557"/>
      <c r="AV157" s="557"/>
      <c r="AW157" s="557"/>
      <c r="AX157" s="557"/>
      <c r="AY157" s="557"/>
      <c r="AZ157" s="557"/>
      <c r="BA157" s="557"/>
      <c r="BB157" s="557"/>
      <c r="BC157" s="557"/>
      <c r="BD157" s="557"/>
      <c r="BE157" s="557"/>
      <c r="BF157" s="557"/>
      <c r="BG157" s="557"/>
      <c r="BH157" s="557"/>
      <c r="BI157" s="557"/>
      <c r="BJ157" s="557"/>
      <c r="BK157" s="557"/>
      <c r="BL157" s="557"/>
      <c r="BM157" s="557"/>
      <c r="BN157" s="557"/>
      <c r="BO157" s="557"/>
      <c r="BP157" s="557"/>
      <c r="BQ157" s="557"/>
      <c r="BR157" s="557"/>
      <c r="BS157" s="557"/>
      <c r="BT157" s="557"/>
      <c r="BU157" s="557"/>
      <c r="BV157" s="557"/>
      <c r="BW157" s="557"/>
      <c r="BX157" s="557"/>
      <c r="BY157" s="557"/>
      <c r="BZ157" s="557"/>
      <c r="CA157" s="557"/>
      <c r="CB157" s="557"/>
      <c r="CC157" s="557"/>
      <c r="CD157" s="557"/>
      <c r="CE157" s="557"/>
      <c r="CF157" s="557"/>
      <c r="CG157" s="557"/>
      <c r="CH157" s="557"/>
      <c r="CI157" s="557"/>
      <c r="CJ157" s="557"/>
      <c r="CK157" s="557"/>
      <c r="CL157" s="557"/>
      <c r="CM157" s="557"/>
      <c r="CN157" s="557"/>
      <c r="CO157" s="557"/>
      <c r="CP157" s="557"/>
      <c r="CQ157" s="557"/>
      <c r="CR157" s="557"/>
      <c r="CS157" s="557"/>
      <c r="CT157" s="557"/>
      <c r="CU157" s="557"/>
      <c r="CV157" s="557"/>
      <c r="CW157" s="557"/>
      <c r="CX157" s="557">
        <v>0</v>
      </c>
      <c r="CY157" s="129"/>
      <c r="CZ157" s="129"/>
      <c r="DA157" s="129"/>
      <c r="DB157" s="129"/>
      <c r="DC157" s="129"/>
      <c r="DD157" s="129"/>
      <c r="DE157" s="129"/>
      <c r="DF157" s="129"/>
      <c r="DG157" s="129"/>
      <c r="DH157" s="129"/>
    </row>
    <row r="158" spans="1:112">
      <c r="A158" s="603" t="s">
        <v>1198</v>
      </c>
      <c r="B158" s="604"/>
      <c r="C158" s="604"/>
      <c r="D158" s="605" t="s">
        <v>1199</v>
      </c>
      <c r="E158" s="605" t="s">
        <v>1200</v>
      </c>
      <c r="F158" s="605" t="s">
        <v>1200</v>
      </c>
      <c r="G158" s="605" t="s">
        <v>1200</v>
      </c>
      <c r="H158" s="605" t="s">
        <v>1200</v>
      </c>
      <c r="I158" s="605" t="s">
        <v>1200</v>
      </c>
      <c r="J158" s="605" t="s">
        <v>1201</v>
      </c>
      <c r="K158" s="605" t="s">
        <v>1201</v>
      </c>
      <c r="L158" s="605" t="s">
        <v>1201</v>
      </c>
      <c r="M158" s="605" t="s">
        <v>1201</v>
      </c>
      <c r="N158" s="605" t="s">
        <v>1201</v>
      </c>
      <c r="O158" s="605" t="s">
        <v>1201</v>
      </c>
      <c r="P158" s="605" t="s">
        <v>1201</v>
      </c>
      <c r="Q158" s="605" t="s">
        <v>1201</v>
      </c>
      <c r="R158" s="605" t="s">
        <v>1201</v>
      </c>
      <c r="S158" s="605" t="s">
        <v>1201</v>
      </c>
      <c r="T158" s="605" t="s">
        <v>1201</v>
      </c>
      <c r="U158" s="605" t="s">
        <v>1202</v>
      </c>
      <c r="V158" s="605" t="s">
        <v>1202</v>
      </c>
      <c r="W158" s="605" t="s">
        <v>1202</v>
      </c>
      <c r="X158" s="605" t="s">
        <v>1202</v>
      </c>
      <c r="Y158" s="605" t="s">
        <v>1199</v>
      </c>
      <c r="Z158" s="605" t="s">
        <v>1199</v>
      </c>
      <c r="AA158" s="605" t="s">
        <v>1199</v>
      </c>
      <c r="AB158" s="604"/>
      <c r="AC158" s="605" t="s">
        <v>1199</v>
      </c>
      <c r="AD158" s="605" t="s">
        <v>1200</v>
      </c>
      <c r="AE158" s="605" t="s">
        <v>1200</v>
      </c>
      <c r="AF158" s="605" t="s">
        <v>1200</v>
      </c>
      <c r="AG158" s="605" t="s">
        <v>1200</v>
      </c>
      <c r="AH158" s="605" t="s">
        <v>1200</v>
      </c>
      <c r="AI158" s="605" t="s">
        <v>1199</v>
      </c>
      <c r="AJ158" s="605" t="s">
        <v>1199</v>
      </c>
      <c r="AK158" s="605" t="s">
        <v>1199</v>
      </c>
      <c r="AL158" s="605" t="s">
        <v>1199</v>
      </c>
      <c r="AM158" s="605" t="s">
        <v>1201</v>
      </c>
      <c r="AN158" s="605" t="s">
        <v>1201</v>
      </c>
      <c r="AO158" s="605" t="s">
        <v>1201</v>
      </c>
      <c r="AP158" s="605" t="s">
        <v>1199</v>
      </c>
      <c r="AQ158" s="605" t="s">
        <v>1199</v>
      </c>
      <c r="AR158" s="605" t="s">
        <v>1201</v>
      </c>
      <c r="AS158" s="605" t="s">
        <v>1201</v>
      </c>
      <c r="AT158" s="605" t="s">
        <v>1201</v>
      </c>
      <c r="AU158" s="605" t="s">
        <v>1201</v>
      </c>
      <c r="AV158" s="605" t="s">
        <v>1201</v>
      </c>
      <c r="AW158" s="605" t="s">
        <v>1201</v>
      </c>
      <c r="AX158" s="605" t="s">
        <v>1201</v>
      </c>
      <c r="AY158" s="605" t="s">
        <v>1201</v>
      </c>
      <c r="AZ158" s="605" t="s">
        <v>1199</v>
      </c>
      <c r="BA158" s="604"/>
      <c r="BB158" s="605" t="s">
        <v>1199</v>
      </c>
      <c r="BC158" s="605" t="s">
        <v>1200</v>
      </c>
      <c r="BD158" s="605" t="s">
        <v>1200</v>
      </c>
      <c r="BE158" s="605" t="s">
        <v>1200</v>
      </c>
      <c r="BF158" s="605" t="s">
        <v>1200</v>
      </c>
      <c r="BG158" s="605" t="s">
        <v>1200</v>
      </c>
      <c r="BH158" s="605" t="s">
        <v>1199</v>
      </c>
      <c r="BI158" s="605" t="s">
        <v>1199</v>
      </c>
      <c r="BJ158" s="605" t="s">
        <v>1199</v>
      </c>
      <c r="BK158" s="605" t="s">
        <v>1199</v>
      </c>
      <c r="BL158" s="605" t="s">
        <v>1199</v>
      </c>
      <c r="BM158" s="605" t="s">
        <v>1199</v>
      </c>
      <c r="BN158" s="605" t="s">
        <v>1199</v>
      </c>
      <c r="BO158" s="605" t="s">
        <v>1199</v>
      </c>
      <c r="BP158" s="605" t="s">
        <v>1199</v>
      </c>
      <c r="BQ158" s="605" t="s">
        <v>1199</v>
      </c>
      <c r="BR158" s="605" t="s">
        <v>1199</v>
      </c>
      <c r="BS158" s="605" t="s">
        <v>1199</v>
      </c>
      <c r="BT158" s="605" t="s">
        <v>1199</v>
      </c>
      <c r="BU158" s="605" t="s">
        <v>1199</v>
      </c>
      <c r="BV158" s="605" t="s">
        <v>1199</v>
      </c>
      <c r="BW158" s="605" t="s">
        <v>1199</v>
      </c>
      <c r="BX158" s="605" t="s">
        <v>1199</v>
      </c>
      <c r="BY158" s="605" t="s">
        <v>1199</v>
      </c>
      <c r="BZ158" s="604"/>
      <c r="CA158" s="605" t="str">
        <f>D158</f>
        <v>V</v>
      </c>
      <c r="CB158" s="605" t="str">
        <f t="shared" ref="CB158" si="915">E158</f>
        <v>SV</v>
      </c>
      <c r="CC158" s="605" t="str">
        <f t="shared" ref="CC158" si="916">F158</f>
        <v>SV</v>
      </c>
      <c r="CD158" s="605" t="str">
        <f t="shared" ref="CD158" si="917">G158</f>
        <v>SV</v>
      </c>
      <c r="CE158" s="605" t="str">
        <f t="shared" ref="CE158" si="918">H158</f>
        <v>SV</v>
      </c>
      <c r="CF158" s="605" t="str">
        <f t="shared" ref="CF158" si="919">I158</f>
        <v>SV</v>
      </c>
      <c r="CG158" s="605" t="str">
        <f t="shared" ref="CG158" si="920">J158</f>
        <v>C</v>
      </c>
      <c r="CH158" s="605" t="str">
        <f t="shared" ref="CH158" si="921">K158</f>
        <v>C</v>
      </c>
      <c r="CI158" s="605" t="str">
        <f t="shared" ref="CI158" si="922">L158</f>
        <v>C</v>
      </c>
      <c r="CJ158" s="605" t="str">
        <f t="shared" ref="CJ158" si="923">M158</f>
        <v>C</v>
      </c>
      <c r="CK158" s="605" t="str">
        <f t="shared" ref="CK158" si="924">N158</f>
        <v>C</v>
      </c>
      <c r="CL158" s="605" t="str">
        <f t="shared" ref="CL158" si="925">O158</f>
        <v>C</v>
      </c>
      <c r="CM158" s="605" t="str">
        <f t="shared" ref="CM158" si="926">P158</f>
        <v>C</v>
      </c>
      <c r="CN158" s="605" t="str">
        <f t="shared" ref="CN158" si="927">Q158</f>
        <v>C</v>
      </c>
      <c r="CO158" s="605" t="str">
        <f t="shared" ref="CO158" si="928">R158</f>
        <v>C</v>
      </c>
      <c r="CP158" s="605" t="str">
        <f t="shared" ref="CP158" si="929">S158</f>
        <v>C</v>
      </c>
      <c r="CQ158" s="605" t="str">
        <f t="shared" ref="CQ158" si="930">T158</f>
        <v>C</v>
      </c>
      <c r="CR158" s="605" t="str">
        <f t="shared" ref="CR158" si="931">U158</f>
        <v>P</v>
      </c>
      <c r="CS158" s="605" t="str">
        <f t="shared" ref="CS158" si="932">V158</f>
        <v>P</v>
      </c>
      <c r="CT158" s="605" t="str">
        <f t="shared" ref="CT158" si="933">W158</f>
        <v>P</v>
      </c>
      <c r="CU158" s="605" t="str">
        <f t="shared" ref="CU158" si="934">X158</f>
        <v>P</v>
      </c>
      <c r="CV158" s="605" t="str">
        <f t="shared" ref="CV158" si="935">Y158</f>
        <v>V</v>
      </c>
      <c r="CW158" s="605" t="str">
        <f t="shared" ref="CW158" si="936">Z158</f>
        <v>V</v>
      </c>
      <c r="CX158" s="605" t="str">
        <f t="shared" ref="CX158" si="937">AA158</f>
        <v>V</v>
      </c>
      <c r="CY158" s="129"/>
      <c r="CZ158" s="129"/>
      <c r="DA158" s="129"/>
      <c r="DB158" s="129"/>
      <c r="DC158" s="129"/>
      <c r="DD158" s="129"/>
      <c r="DE158" s="129"/>
      <c r="DF158" s="129"/>
      <c r="DG158" s="129"/>
      <c r="DH158" s="129"/>
    </row>
    <row r="159" spans="1:112">
      <c r="A159" s="603"/>
      <c r="B159" s="604"/>
      <c r="C159" s="604"/>
      <c r="D159" s="605"/>
      <c r="E159" s="605"/>
      <c r="F159" s="605"/>
      <c r="G159" s="605"/>
      <c r="H159" s="605"/>
      <c r="I159" s="605"/>
      <c r="J159" s="605"/>
      <c r="K159" s="605"/>
      <c r="L159" s="605"/>
      <c r="M159" s="605"/>
      <c r="N159" s="605"/>
      <c r="O159" s="605"/>
      <c r="P159" s="605"/>
      <c r="Q159" s="605"/>
      <c r="R159" s="605"/>
      <c r="S159" s="605"/>
      <c r="T159" s="605"/>
      <c r="U159" s="605"/>
      <c r="V159" s="605"/>
      <c r="W159" s="605"/>
      <c r="X159" s="605"/>
      <c r="Y159" s="605"/>
      <c r="Z159" s="605"/>
      <c r="AA159" s="605"/>
      <c r="AB159" s="604"/>
      <c r="AC159" s="605"/>
      <c r="AD159" s="605"/>
      <c r="AE159" s="605"/>
      <c r="AF159" s="605"/>
      <c r="AG159" s="605"/>
      <c r="AH159" s="605"/>
      <c r="AI159" s="605"/>
      <c r="AJ159" s="605"/>
      <c r="AK159" s="605"/>
      <c r="AL159" s="605"/>
      <c r="AM159" s="605"/>
      <c r="AN159" s="605"/>
      <c r="AO159" s="605"/>
      <c r="AP159" s="605"/>
      <c r="AQ159" s="605"/>
      <c r="AR159" s="605"/>
      <c r="AS159" s="605"/>
      <c r="AT159" s="605"/>
      <c r="AU159" s="605"/>
      <c r="AV159" s="605"/>
      <c r="AW159" s="605"/>
      <c r="AX159" s="605"/>
      <c r="AY159" s="605"/>
      <c r="AZ159" s="605"/>
      <c r="BA159" s="604"/>
      <c r="BB159" s="605"/>
      <c r="BC159" s="605"/>
      <c r="BD159" s="605"/>
      <c r="BE159" s="605"/>
      <c r="BF159" s="605"/>
      <c r="BG159" s="605"/>
      <c r="BH159" s="605"/>
      <c r="BI159" s="605"/>
      <c r="BJ159" s="605"/>
      <c r="BK159" s="605"/>
      <c r="BL159" s="605"/>
      <c r="BM159" s="605"/>
      <c r="BN159" s="605"/>
      <c r="BO159" s="605"/>
      <c r="BP159" s="605"/>
      <c r="BQ159" s="605"/>
      <c r="BR159" s="605"/>
      <c r="BS159" s="605"/>
      <c r="BT159" s="605"/>
      <c r="BU159" s="605"/>
      <c r="BV159" s="605"/>
      <c r="BW159" s="605"/>
      <c r="BX159" s="605"/>
      <c r="BY159" s="605"/>
      <c r="BZ159" s="604"/>
      <c r="CA159" s="605"/>
      <c r="CB159" s="605"/>
      <c r="CC159" s="605"/>
      <c r="CD159" s="605"/>
      <c r="CE159" s="605"/>
      <c r="CF159" s="605"/>
      <c r="CG159" s="605"/>
      <c r="CH159" s="605"/>
      <c r="CI159" s="605"/>
      <c r="CJ159" s="605"/>
      <c r="CK159" s="605"/>
      <c r="CL159" s="605"/>
      <c r="CM159" s="605"/>
      <c r="CN159" s="605"/>
      <c r="CO159" s="605"/>
      <c r="CP159" s="605"/>
      <c r="CQ159" s="605"/>
      <c r="CR159" s="605"/>
      <c r="CS159" s="605"/>
      <c r="CT159" s="605"/>
      <c r="CU159" s="605"/>
      <c r="CV159" s="605"/>
      <c r="CW159" s="605"/>
      <c r="CX159" s="605"/>
      <c r="CY159" s="129"/>
      <c r="CZ159" s="129"/>
      <c r="DA159" s="129"/>
      <c r="DB159" s="129"/>
      <c r="DC159" s="129"/>
      <c r="DD159" s="129"/>
      <c r="DE159" s="129"/>
      <c r="DF159" s="129"/>
      <c r="DG159" s="129"/>
      <c r="DH159" s="129"/>
    </row>
    <row r="160" spans="1:112">
      <c r="A160" s="556" t="s">
        <v>501</v>
      </c>
      <c r="B160" s="557"/>
      <c r="C160" s="557"/>
      <c r="D160" s="557"/>
      <c r="E160" s="557"/>
      <c r="F160" s="557"/>
      <c r="G160" s="557"/>
      <c r="H160" s="557"/>
      <c r="I160" s="557"/>
      <c r="J160" s="557"/>
      <c r="K160" s="557"/>
      <c r="L160" s="557"/>
      <c r="M160" s="557"/>
      <c r="N160" s="557"/>
      <c r="O160" s="557"/>
      <c r="P160" s="557"/>
      <c r="Q160" s="557"/>
      <c r="R160" s="557"/>
      <c r="S160" s="557"/>
      <c r="T160" s="557"/>
      <c r="U160" s="557"/>
      <c r="V160" s="557"/>
      <c r="W160" s="557"/>
      <c r="X160" s="557"/>
      <c r="Y160" s="557"/>
      <c r="Z160" s="557"/>
      <c r="AA160" s="557"/>
      <c r="AB160" s="557"/>
      <c r="AC160" s="557"/>
      <c r="AD160" s="557"/>
      <c r="AE160" s="557"/>
      <c r="AF160" s="557"/>
      <c r="AG160" s="557"/>
      <c r="AH160" s="557"/>
      <c r="AI160" s="557"/>
      <c r="AJ160" s="557"/>
      <c r="AK160" s="557"/>
      <c r="AL160" s="557"/>
      <c r="AM160" s="557"/>
      <c r="AN160" s="557"/>
      <c r="AO160" s="557"/>
      <c r="AP160" s="557"/>
      <c r="AQ160" s="557"/>
      <c r="AR160" s="557"/>
      <c r="AS160" s="557"/>
      <c r="AT160" s="557"/>
      <c r="AU160" s="557"/>
      <c r="AV160" s="557"/>
      <c r="AW160" s="557"/>
      <c r="AX160" s="557"/>
      <c r="AY160" s="557"/>
      <c r="AZ160" s="557"/>
      <c r="BA160" s="557"/>
      <c r="BB160" s="557"/>
      <c r="BC160" s="557"/>
      <c r="BD160" s="557"/>
      <c r="BE160" s="557"/>
      <c r="BF160" s="557"/>
      <c r="BG160" s="557"/>
      <c r="BH160" s="557"/>
      <c r="BI160" s="557"/>
      <c r="BJ160" s="557"/>
      <c r="BK160" s="557"/>
      <c r="BL160" s="557"/>
      <c r="BM160" s="557"/>
      <c r="BN160" s="557"/>
      <c r="BO160" s="557"/>
      <c r="BP160" s="557"/>
      <c r="BQ160" s="557"/>
      <c r="BR160" s="557"/>
      <c r="BS160" s="557"/>
      <c r="BT160" s="557"/>
      <c r="BU160" s="557"/>
      <c r="BV160" s="557"/>
      <c r="BW160" s="557"/>
      <c r="BX160" s="557"/>
      <c r="BY160" s="557"/>
      <c r="BZ160" s="557"/>
      <c r="CA160" s="557"/>
      <c r="CB160" s="557"/>
      <c r="CC160" s="557"/>
      <c r="CD160" s="557"/>
      <c r="CE160" s="557"/>
      <c r="CF160" s="557"/>
      <c r="CG160" s="557"/>
      <c r="CH160" s="557"/>
      <c r="CI160" s="557"/>
      <c r="CJ160" s="557"/>
      <c r="CK160" s="557"/>
      <c r="CL160" s="557"/>
      <c r="CM160" s="557"/>
      <c r="CN160" s="557"/>
      <c r="CO160" s="557"/>
      <c r="CP160" s="557"/>
      <c r="CQ160" s="557"/>
      <c r="CR160" s="557"/>
      <c r="CS160" s="557"/>
      <c r="CT160" s="557"/>
      <c r="CU160" s="557"/>
      <c r="CV160" s="557"/>
      <c r="CW160" s="557"/>
      <c r="CX160" s="557"/>
      <c r="CY160" s="129"/>
      <c r="CZ160" s="129"/>
      <c r="DA160" s="129"/>
      <c r="DB160" s="129"/>
      <c r="DC160" s="129"/>
      <c r="DD160" s="129"/>
      <c r="DE160" s="129"/>
      <c r="DF160" s="129"/>
      <c r="DG160" s="129"/>
      <c r="DH160" s="129"/>
    </row>
    <row r="161" spans="1:112">
      <c r="A161" s="558" t="s">
        <v>1203</v>
      </c>
      <c r="B161" s="557">
        <f>4*AB161+4*BA161+18*C161+BZ161*4</f>
        <v>1367188.4700000002</v>
      </c>
      <c r="C161" s="557">
        <f>SUM(D161:AA161)</f>
        <v>45572.949000000008</v>
      </c>
      <c r="D161" s="557">
        <f>'Hourly Production'!B18*1</f>
        <v>0</v>
      </c>
      <c r="E161" s="557">
        <f>'Hourly Production'!C18*1</f>
        <v>0</v>
      </c>
      <c r="F161" s="557">
        <f>'Hourly Production'!D18*1</f>
        <v>0</v>
      </c>
      <c r="G161" s="557">
        <f>'Hourly Production'!E18*1</f>
        <v>0</v>
      </c>
      <c r="H161" s="557">
        <f>'Hourly Production'!F18*1</f>
        <v>0</v>
      </c>
      <c r="I161" s="557">
        <f>'Hourly Production'!G18*1</f>
        <v>0</v>
      </c>
      <c r="J161" s="557">
        <f>'Hourly Production'!H18*1</f>
        <v>0</v>
      </c>
      <c r="K161" s="557">
        <f>'Hourly Production'!I18*1</f>
        <v>400.95400000000001</v>
      </c>
      <c r="L161" s="557">
        <f>'Hourly Production'!J18*1</f>
        <v>1642.6180000000002</v>
      </c>
      <c r="M161" s="557">
        <f>'Hourly Production'!K18*1</f>
        <v>2974.82</v>
      </c>
      <c r="N161" s="557">
        <f>'Hourly Production'!L18*1</f>
        <v>4837.3160000000007</v>
      </c>
      <c r="O161" s="557">
        <f>'Hourly Production'!M18*1</f>
        <v>5632.7570000000005</v>
      </c>
      <c r="P161" s="557">
        <f>'Hourly Production'!N18*1</f>
        <v>6111.3149999999996</v>
      </c>
      <c r="Q161" s="557">
        <f>'Hourly Production'!O18*1</f>
        <v>5652.1580000000004</v>
      </c>
      <c r="R161" s="557">
        <f>'Hourly Production'!P18*1</f>
        <v>5522.8180000000002</v>
      </c>
      <c r="S161" s="557">
        <f>'Hourly Production'!Q18*1</f>
        <v>5348.2089999999998</v>
      </c>
      <c r="T161" s="557">
        <f>'Hourly Production'!R18*1</f>
        <v>4158.2809999999999</v>
      </c>
      <c r="U161" s="557">
        <f>'Hourly Production'!S18*1</f>
        <v>2360.4549999999999</v>
      </c>
      <c r="V161" s="557">
        <f>'Hourly Production'!T18*1</f>
        <v>905.38</v>
      </c>
      <c r="W161" s="557">
        <f>'Hourly Production'!U18*1</f>
        <v>25.868000000000002</v>
      </c>
      <c r="X161" s="557">
        <f>'Hourly Production'!V18*1</f>
        <v>0</v>
      </c>
      <c r="Y161" s="557">
        <f>'Hourly Production'!W18*1</f>
        <v>0</v>
      </c>
      <c r="Z161" s="557">
        <f>'Hourly Production'!X18*1</f>
        <v>0</v>
      </c>
      <c r="AA161" s="557">
        <f>'Hourly Production'!Y18*1</f>
        <v>0</v>
      </c>
      <c r="AB161" s="557">
        <f>SUM(AC161:AZ161)</f>
        <v>45572.949000000008</v>
      </c>
      <c r="AC161" s="557">
        <f>D161</f>
        <v>0</v>
      </c>
      <c r="AD161" s="557">
        <f t="shared" ref="AD161:AX161" si="938">E161</f>
        <v>0</v>
      </c>
      <c r="AE161" s="557">
        <f t="shared" si="938"/>
        <v>0</v>
      </c>
      <c r="AF161" s="557">
        <f t="shared" si="938"/>
        <v>0</v>
      </c>
      <c r="AG161" s="557">
        <f t="shared" si="938"/>
        <v>0</v>
      </c>
      <c r="AH161" s="557">
        <f t="shared" si="938"/>
        <v>0</v>
      </c>
      <c r="AI161" s="557">
        <f t="shared" si="938"/>
        <v>0</v>
      </c>
      <c r="AJ161" s="557">
        <f t="shared" si="938"/>
        <v>400.95400000000001</v>
      </c>
      <c r="AK161" s="557">
        <f t="shared" si="938"/>
        <v>1642.6180000000002</v>
      </c>
      <c r="AL161" s="557">
        <f t="shared" si="938"/>
        <v>2974.82</v>
      </c>
      <c r="AM161" s="557">
        <f t="shared" si="938"/>
        <v>4837.3160000000007</v>
      </c>
      <c r="AN161" s="557">
        <f t="shared" si="938"/>
        <v>5632.7570000000005</v>
      </c>
      <c r="AO161" s="557">
        <f t="shared" si="938"/>
        <v>6111.3149999999996</v>
      </c>
      <c r="AP161" s="557">
        <f t="shared" si="938"/>
        <v>5652.1580000000004</v>
      </c>
      <c r="AQ161" s="557">
        <f t="shared" si="938"/>
        <v>5522.8180000000002</v>
      </c>
      <c r="AR161" s="557">
        <f t="shared" si="938"/>
        <v>5348.2089999999998</v>
      </c>
      <c r="AS161" s="557">
        <f t="shared" si="938"/>
        <v>4158.2809999999999</v>
      </c>
      <c r="AT161" s="557">
        <f t="shared" si="938"/>
        <v>2360.4549999999999</v>
      </c>
      <c r="AU161" s="557">
        <f t="shared" si="938"/>
        <v>905.38</v>
      </c>
      <c r="AV161" s="557">
        <f t="shared" si="938"/>
        <v>25.868000000000002</v>
      </c>
      <c r="AW161" s="557">
        <f t="shared" si="938"/>
        <v>0</v>
      </c>
      <c r="AX161" s="557">
        <f t="shared" si="938"/>
        <v>0</v>
      </c>
      <c r="AY161" s="557">
        <f>Z161</f>
        <v>0</v>
      </c>
      <c r="AZ161" s="557">
        <f>AA161</f>
        <v>0</v>
      </c>
      <c r="BA161" s="557">
        <f>SUM(BB161:BY161)</f>
        <v>45572.949000000008</v>
      </c>
      <c r="BB161" s="557">
        <f t="shared" ref="BB161:BW161" si="939">AC161</f>
        <v>0</v>
      </c>
      <c r="BC161" s="557">
        <f t="shared" si="939"/>
        <v>0</v>
      </c>
      <c r="BD161" s="557">
        <f t="shared" si="939"/>
        <v>0</v>
      </c>
      <c r="BE161" s="557">
        <f t="shared" si="939"/>
        <v>0</v>
      </c>
      <c r="BF161" s="557">
        <f t="shared" si="939"/>
        <v>0</v>
      </c>
      <c r="BG161" s="557">
        <f t="shared" si="939"/>
        <v>0</v>
      </c>
      <c r="BH161" s="557">
        <f t="shared" si="939"/>
        <v>0</v>
      </c>
      <c r="BI161" s="557">
        <f t="shared" si="939"/>
        <v>400.95400000000001</v>
      </c>
      <c r="BJ161" s="557">
        <f t="shared" si="939"/>
        <v>1642.6180000000002</v>
      </c>
      <c r="BK161" s="557">
        <f t="shared" si="939"/>
        <v>2974.82</v>
      </c>
      <c r="BL161" s="557">
        <f t="shared" si="939"/>
        <v>4837.3160000000007</v>
      </c>
      <c r="BM161" s="557">
        <f t="shared" si="939"/>
        <v>5632.7570000000005</v>
      </c>
      <c r="BN161" s="557">
        <f t="shared" si="939"/>
        <v>6111.3149999999996</v>
      </c>
      <c r="BO161" s="557">
        <f t="shared" si="939"/>
        <v>5652.1580000000004</v>
      </c>
      <c r="BP161" s="557">
        <f t="shared" si="939"/>
        <v>5522.8180000000002</v>
      </c>
      <c r="BQ161" s="557">
        <f t="shared" si="939"/>
        <v>5348.2089999999998</v>
      </c>
      <c r="BR161" s="557">
        <f t="shared" si="939"/>
        <v>4158.2809999999999</v>
      </c>
      <c r="BS161" s="557">
        <f t="shared" si="939"/>
        <v>2360.4549999999999</v>
      </c>
      <c r="BT161" s="557">
        <f t="shared" si="939"/>
        <v>905.38</v>
      </c>
      <c r="BU161" s="557">
        <f t="shared" si="939"/>
        <v>25.868000000000002</v>
      </c>
      <c r="BV161" s="557">
        <f t="shared" si="939"/>
        <v>0</v>
      </c>
      <c r="BW161" s="557">
        <f t="shared" si="939"/>
        <v>0</v>
      </c>
      <c r="BX161" s="557">
        <f t="shared" ref="BX161:BY161" si="940">AY161</f>
        <v>0</v>
      </c>
      <c r="BY161" s="557">
        <f t="shared" si="940"/>
        <v>0</v>
      </c>
      <c r="BZ161" s="557">
        <f>SUM(CA161:CX161)</f>
        <v>45572.949000000008</v>
      </c>
      <c r="CA161" s="557">
        <f t="shared" ref="CA161:CX161" si="941">BB161</f>
        <v>0</v>
      </c>
      <c r="CB161" s="557">
        <f t="shared" si="941"/>
        <v>0</v>
      </c>
      <c r="CC161" s="557">
        <f t="shared" si="941"/>
        <v>0</v>
      </c>
      <c r="CD161" s="557">
        <f t="shared" si="941"/>
        <v>0</v>
      </c>
      <c r="CE161" s="557">
        <f t="shared" si="941"/>
        <v>0</v>
      </c>
      <c r="CF161" s="557">
        <f t="shared" si="941"/>
        <v>0</v>
      </c>
      <c r="CG161" s="557">
        <f t="shared" si="941"/>
        <v>0</v>
      </c>
      <c r="CH161" s="557">
        <f t="shared" si="941"/>
        <v>400.95400000000001</v>
      </c>
      <c r="CI161" s="557">
        <f t="shared" si="941"/>
        <v>1642.6180000000002</v>
      </c>
      <c r="CJ161" s="557">
        <f t="shared" si="941"/>
        <v>2974.82</v>
      </c>
      <c r="CK161" s="557">
        <f t="shared" si="941"/>
        <v>4837.3160000000007</v>
      </c>
      <c r="CL161" s="557">
        <f t="shared" si="941"/>
        <v>5632.7570000000005</v>
      </c>
      <c r="CM161" s="557">
        <f t="shared" si="941"/>
        <v>6111.3149999999996</v>
      </c>
      <c r="CN161" s="557">
        <f t="shared" si="941"/>
        <v>5652.1580000000004</v>
      </c>
      <c r="CO161" s="557">
        <f t="shared" si="941"/>
        <v>5522.8180000000002</v>
      </c>
      <c r="CP161" s="557">
        <f t="shared" si="941"/>
        <v>5348.2089999999998</v>
      </c>
      <c r="CQ161" s="557">
        <f t="shared" si="941"/>
        <v>4158.2809999999999</v>
      </c>
      <c r="CR161" s="557">
        <f t="shared" si="941"/>
        <v>2360.4549999999999</v>
      </c>
      <c r="CS161" s="557">
        <f t="shared" si="941"/>
        <v>905.38</v>
      </c>
      <c r="CT161" s="557">
        <f t="shared" si="941"/>
        <v>25.868000000000002</v>
      </c>
      <c r="CU161" s="557">
        <f t="shared" si="941"/>
        <v>0</v>
      </c>
      <c r="CV161" s="557">
        <f t="shared" si="941"/>
        <v>0</v>
      </c>
      <c r="CW161" s="557">
        <f t="shared" si="941"/>
        <v>0</v>
      </c>
      <c r="CX161" s="557">
        <f t="shared" si="941"/>
        <v>0</v>
      </c>
      <c r="CY161" s="129"/>
      <c r="CZ161" s="129"/>
      <c r="DA161" s="129"/>
      <c r="DB161" s="129"/>
      <c r="DC161" s="129"/>
      <c r="DD161" s="129"/>
      <c r="DE161" s="129"/>
      <c r="DF161" s="129"/>
      <c r="DG161" s="129"/>
      <c r="DH161" s="129"/>
    </row>
    <row r="162" spans="1:112">
      <c r="A162" s="558" t="s">
        <v>1204</v>
      </c>
      <c r="B162" s="559">
        <f>4*AB162+4*BA162+18*C162+BZ162*4</f>
        <v>-46503.548618579989</v>
      </c>
      <c r="C162" s="559">
        <f>SUM(D162:AA162)</f>
        <v>-1550.1182872859997</v>
      </c>
      <c r="D162" s="559">
        <f>Inputs!$E$51*D161*-1</f>
        <v>0</v>
      </c>
      <c r="E162" s="559">
        <f>Inputs!$E$51*E161*-1</f>
        <v>0</v>
      </c>
      <c r="F162" s="559">
        <f>Inputs!$E$51*F161*-1</f>
        <v>0</v>
      </c>
      <c r="G162" s="559">
        <f>Inputs!$E$51*G161*-1</f>
        <v>0</v>
      </c>
      <c r="H162" s="559">
        <f>Inputs!$E$51*H161*-1</f>
        <v>0</v>
      </c>
      <c r="I162" s="559">
        <f>Inputs!$E$51*I161*-1</f>
        <v>0</v>
      </c>
      <c r="J162" s="559">
        <f>Inputs!$E$51*J161*-1</f>
        <v>0</v>
      </c>
      <c r="K162" s="559">
        <f>Inputs!$E$51*K161*-1</f>
        <v>-13.638049355999996</v>
      </c>
      <c r="L162" s="559">
        <f>Inputs!$E$51*L161*-1</f>
        <v>-55.872008651999984</v>
      </c>
      <c r="M162" s="559">
        <f>Inputs!$E$51*M161*-1</f>
        <v>-101.18552747999998</v>
      </c>
      <c r="N162" s="559">
        <f>Inputs!$E$51*N161*-1</f>
        <v>-164.53646642399997</v>
      </c>
      <c r="O162" s="559">
        <f>Inputs!$E$51*O161*-1</f>
        <v>-191.59259659799994</v>
      </c>
      <c r="P162" s="559">
        <f>Inputs!$E$51*P161*-1</f>
        <v>-207.87026840999991</v>
      </c>
      <c r="Q162" s="559">
        <f>Inputs!$E$51*Q161*-1</f>
        <v>-192.25250221199994</v>
      </c>
      <c r="R162" s="559">
        <f>Inputs!$E$51*R161*-1</f>
        <v>-187.85313145199996</v>
      </c>
      <c r="S162" s="559">
        <f>Inputs!$E$51*S161*-1</f>
        <v>-181.91398092599994</v>
      </c>
      <c r="T162" s="559">
        <f>Inputs!$E$51*T161*-1</f>
        <v>-141.43976993399994</v>
      </c>
      <c r="U162" s="559">
        <f>Inputs!$E$51*U161*-1</f>
        <v>-80.288516369999968</v>
      </c>
      <c r="V162" s="559">
        <f>Inputs!$E$51*V161*-1</f>
        <v>-30.79559531999999</v>
      </c>
      <c r="W162" s="559">
        <f>Inputs!$E$51*W161*-1</f>
        <v>-0.87987415199999974</v>
      </c>
      <c r="X162" s="559">
        <f>Inputs!$E$51*X161*-1</f>
        <v>0</v>
      </c>
      <c r="Y162" s="559">
        <f>Inputs!$E$51*Y161*-1</f>
        <v>0</v>
      </c>
      <c r="Z162" s="559">
        <f>Inputs!$E$51*Z161*-1</f>
        <v>0</v>
      </c>
      <c r="AA162" s="559">
        <f>Inputs!$E$51*AA161*-1</f>
        <v>0</v>
      </c>
      <c r="AB162" s="559">
        <f>SUM(AC162:AZ162)</f>
        <v>-1550.1182872859997</v>
      </c>
      <c r="AC162" s="559">
        <f>Inputs!$E$51*AC161*-1</f>
        <v>0</v>
      </c>
      <c r="AD162" s="559">
        <f>Inputs!$E$51*AD161*-1</f>
        <v>0</v>
      </c>
      <c r="AE162" s="559">
        <f>Inputs!$E$51*AE161*-1</f>
        <v>0</v>
      </c>
      <c r="AF162" s="559">
        <f>Inputs!$E$51*AF161*-1</f>
        <v>0</v>
      </c>
      <c r="AG162" s="559">
        <f>Inputs!$E$51*AG161*-1</f>
        <v>0</v>
      </c>
      <c r="AH162" s="559">
        <f>Inputs!$E$51*AH161*-1</f>
        <v>0</v>
      </c>
      <c r="AI162" s="559">
        <f>Inputs!$E$51*AI161*-1</f>
        <v>0</v>
      </c>
      <c r="AJ162" s="559">
        <f>Inputs!$E$51*AJ161*-1</f>
        <v>-13.638049355999996</v>
      </c>
      <c r="AK162" s="559">
        <f>Inputs!$E$51*AK161*-1</f>
        <v>-55.872008651999984</v>
      </c>
      <c r="AL162" s="559">
        <f>Inputs!$E$51*AL161*-1</f>
        <v>-101.18552747999998</v>
      </c>
      <c r="AM162" s="559">
        <f>Inputs!$E$51*AM161*-1</f>
        <v>-164.53646642399997</v>
      </c>
      <c r="AN162" s="559">
        <f>Inputs!$E$51*AN161*-1</f>
        <v>-191.59259659799994</v>
      </c>
      <c r="AO162" s="559">
        <f>Inputs!$E$51*AO161*-1</f>
        <v>-207.87026840999991</v>
      </c>
      <c r="AP162" s="559">
        <f>Inputs!$E$51*AP161*-1</f>
        <v>-192.25250221199994</v>
      </c>
      <c r="AQ162" s="559">
        <f>Inputs!$E$51*AQ161*-1</f>
        <v>-187.85313145199996</v>
      </c>
      <c r="AR162" s="559">
        <f>Inputs!$E$51*AR161*-1</f>
        <v>-181.91398092599994</v>
      </c>
      <c r="AS162" s="559">
        <f>Inputs!$E$51*AS161*-1</f>
        <v>-141.43976993399994</v>
      </c>
      <c r="AT162" s="559">
        <f>Inputs!$E$51*AT161*-1</f>
        <v>-80.288516369999968</v>
      </c>
      <c r="AU162" s="559">
        <f>Inputs!$E$51*AU161*-1</f>
        <v>-30.79559531999999</v>
      </c>
      <c r="AV162" s="559">
        <f>Inputs!$E$51*AV161*-1</f>
        <v>-0.87987415199999974</v>
      </c>
      <c r="AW162" s="559">
        <f>Inputs!$E$51*AW161*-1</f>
        <v>0</v>
      </c>
      <c r="AX162" s="559">
        <f>Inputs!$E$51*AX161*-1</f>
        <v>0</v>
      </c>
      <c r="AY162" s="559">
        <f>Inputs!$E$51*AY161*-1</f>
        <v>0</v>
      </c>
      <c r="AZ162" s="559">
        <f>Inputs!$E$51*AZ161*-1</f>
        <v>0</v>
      </c>
      <c r="BA162" s="559">
        <f t="shared" ref="BA162:BA163" si="942">SUM(BB162:BY162)</f>
        <v>-1550.1182872859997</v>
      </c>
      <c r="BB162" s="559">
        <f>Inputs!$E$51*BB161*-1</f>
        <v>0</v>
      </c>
      <c r="BC162" s="559">
        <f>Inputs!$E$51*BC161*-1</f>
        <v>0</v>
      </c>
      <c r="BD162" s="559">
        <f>Inputs!$E$51*BD161*-1</f>
        <v>0</v>
      </c>
      <c r="BE162" s="559">
        <f>Inputs!$E$51*BE161*-1</f>
        <v>0</v>
      </c>
      <c r="BF162" s="559">
        <f>Inputs!$E$51*BF161*-1</f>
        <v>0</v>
      </c>
      <c r="BG162" s="559">
        <f>Inputs!$E$51*BG161*-1</f>
        <v>0</v>
      </c>
      <c r="BH162" s="559">
        <f>Inputs!$E$51*BH161*-1</f>
        <v>0</v>
      </c>
      <c r="BI162" s="559">
        <f>Inputs!$E$51*BI161*-1</f>
        <v>-13.638049355999996</v>
      </c>
      <c r="BJ162" s="559">
        <f>Inputs!$E$51*BJ161*-1</f>
        <v>-55.872008651999984</v>
      </c>
      <c r="BK162" s="559">
        <f>Inputs!$E$51*BK161*-1</f>
        <v>-101.18552747999998</v>
      </c>
      <c r="BL162" s="559">
        <f>Inputs!$E$51*BL161*-1</f>
        <v>-164.53646642399997</v>
      </c>
      <c r="BM162" s="559">
        <f>Inputs!$E$51*BM161*-1</f>
        <v>-191.59259659799994</v>
      </c>
      <c r="BN162" s="559">
        <f>Inputs!$E$51*BN161*-1</f>
        <v>-207.87026840999991</v>
      </c>
      <c r="BO162" s="559">
        <f>Inputs!$E$51*BO161*-1</f>
        <v>-192.25250221199994</v>
      </c>
      <c r="BP162" s="559">
        <f>Inputs!$E$51*BP161*-1</f>
        <v>-187.85313145199996</v>
      </c>
      <c r="BQ162" s="559">
        <f>Inputs!$E$51*BQ161*-1</f>
        <v>-181.91398092599994</v>
      </c>
      <c r="BR162" s="559">
        <f>Inputs!$E$51*BR161*-1</f>
        <v>-141.43976993399994</v>
      </c>
      <c r="BS162" s="559">
        <f>Inputs!$E$51*BS161*-1</f>
        <v>-80.288516369999968</v>
      </c>
      <c r="BT162" s="559">
        <f>Inputs!$E$51*BT161*-1</f>
        <v>-30.79559531999999</v>
      </c>
      <c r="BU162" s="559">
        <f>Inputs!$E$51*BU161*-1</f>
        <v>-0.87987415199999974</v>
      </c>
      <c r="BV162" s="559">
        <f>Inputs!$E$51*BV161*-1</f>
        <v>0</v>
      </c>
      <c r="BW162" s="559">
        <f>Inputs!$E$51*BW161*-1</f>
        <v>0</v>
      </c>
      <c r="BX162" s="559">
        <f>Inputs!$E$51*BX161*-1</f>
        <v>0</v>
      </c>
      <c r="BY162" s="559">
        <f>Inputs!$E$51*BY161*-1</f>
        <v>0</v>
      </c>
      <c r="BZ162" s="559">
        <f t="shared" ref="BZ162:BZ163" si="943">SUM(CA162:CX162)</f>
        <v>-1550.1182872859997</v>
      </c>
      <c r="CA162" s="559">
        <f>Inputs!$E$51*CA161*-1</f>
        <v>0</v>
      </c>
      <c r="CB162" s="559">
        <f>Inputs!$E$51*CB161*-1</f>
        <v>0</v>
      </c>
      <c r="CC162" s="559">
        <f>Inputs!$E$51*CC161*-1</f>
        <v>0</v>
      </c>
      <c r="CD162" s="559">
        <f>Inputs!$E$51*CD161*-1</f>
        <v>0</v>
      </c>
      <c r="CE162" s="559">
        <f>Inputs!$E$51*CE161*-1</f>
        <v>0</v>
      </c>
      <c r="CF162" s="559">
        <f>Inputs!$E$51*CF161*-1</f>
        <v>0</v>
      </c>
      <c r="CG162" s="559">
        <f>Inputs!$E$51*CG161*-1</f>
        <v>0</v>
      </c>
      <c r="CH162" s="559">
        <f>Inputs!$E$51*CH161*-1</f>
        <v>-13.638049355999996</v>
      </c>
      <c r="CI162" s="559">
        <f>Inputs!$E$51*CI161*-1</f>
        <v>-55.872008651999984</v>
      </c>
      <c r="CJ162" s="559">
        <f>Inputs!$E$51*CJ161*-1</f>
        <v>-101.18552747999998</v>
      </c>
      <c r="CK162" s="559">
        <f>Inputs!$E$51*CK161*-1</f>
        <v>-164.53646642399997</v>
      </c>
      <c r="CL162" s="559">
        <f>Inputs!$E$51*CL161*-1</f>
        <v>-191.59259659799994</v>
      </c>
      <c r="CM162" s="559">
        <f>Inputs!$E$51*CM161*-1</f>
        <v>-207.87026840999991</v>
      </c>
      <c r="CN162" s="559">
        <f>Inputs!$E$51*CN161*-1</f>
        <v>-192.25250221199994</v>
      </c>
      <c r="CO162" s="559">
        <f>Inputs!$E$51*CO161*-1</f>
        <v>-187.85313145199996</v>
      </c>
      <c r="CP162" s="559">
        <f>Inputs!$E$51*CP161*-1</f>
        <v>-181.91398092599994</v>
      </c>
      <c r="CQ162" s="559">
        <f>Inputs!$E$51*CQ161*-1</f>
        <v>-141.43976993399994</v>
      </c>
      <c r="CR162" s="559">
        <f>Inputs!$E$51*CR161*-1</f>
        <v>-80.288516369999968</v>
      </c>
      <c r="CS162" s="559">
        <f>Inputs!$E$51*CS161*-1</f>
        <v>-30.79559531999999</v>
      </c>
      <c r="CT162" s="559">
        <f>Inputs!$E$51*CT161*-1</f>
        <v>-0.87987415199999974</v>
      </c>
      <c r="CU162" s="559">
        <f>Inputs!$E$51*CU161*-1</f>
        <v>0</v>
      </c>
      <c r="CV162" s="559">
        <f>Inputs!$E$51*CV161*-1</f>
        <v>0</v>
      </c>
      <c r="CW162" s="559">
        <f>Inputs!$E$51*CW161*-1</f>
        <v>0</v>
      </c>
      <c r="CX162" s="559">
        <f>Inputs!$E$51*CX161*-1</f>
        <v>0</v>
      </c>
      <c r="CY162" s="129"/>
      <c r="CZ162" s="129"/>
      <c r="DA162" s="129"/>
      <c r="DB162" s="129"/>
      <c r="DC162" s="129"/>
      <c r="DD162" s="129"/>
      <c r="DE162" s="129"/>
      <c r="DF162" s="129"/>
      <c r="DG162" s="129"/>
      <c r="DH162" s="129"/>
    </row>
    <row r="163" spans="1:112">
      <c r="A163" s="556" t="s">
        <v>1157</v>
      </c>
      <c r="B163" s="591">
        <f t="shared" ref="B163:B165" si="944">4*AB163+4*BA163+18*C163+BZ163*4</f>
        <v>1320684.92138142</v>
      </c>
      <c r="C163" s="560">
        <f>SUM(D163:AA163)</f>
        <v>44022.830712714</v>
      </c>
      <c r="D163" s="560">
        <f>D161+D162</f>
        <v>0</v>
      </c>
      <c r="E163" s="560">
        <f t="shared" ref="E163" si="945">E161+E162</f>
        <v>0</v>
      </c>
      <c r="F163" s="560">
        <f t="shared" ref="F163" si="946">F161+F162</f>
        <v>0</v>
      </c>
      <c r="G163" s="560">
        <f t="shared" ref="G163" si="947">G161+G162</f>
        <v>0</v>
      </c>
      <c r="H163" s="560">
        <f t="shared" ref="H163" si="948">H161+H162</f>
        <v>0</v>
      </c>
      <c r="I163" s="560">
        <f t="shared" ref="I163" si="949">I161+I162</f>
        <v>0</v>
      </c>
      <c r="J163" s="560">
        <f t="shared" ref="J163" si="950">J161+J162</f>
        <v>0</v>
      </c>
      <c r="K163" s="560">
        <f t="shared" ref="K163" si="951">K161+K162</f>
        <v>387.315950644</v>
      </c>
      <c r="L163" s="560">
        <f t="shared" ref="L163" si="952">L161+L162</f>
        <v>1586.7459913480002</v>
      </c>
      <c r="M163" s="560">
        <f t="shared" ref="M163" si="953">M161+M162</f>
        <v>2873.6344725200001</v>
      </c>
      <c r="N163" s="560">
        <f t="shared" ref="N163" si="954">N161+N162</f>
        <v>4672.7795335760011</v>
      </c>
      <c r="O163" s="560">
        <f t="shared" ref="O163" si="955">O161+O162</f>
        <v>5441.164403402001</v>
      </c>
      <c r="P163" s="560">
        <f t="shared" ref="P163" si="956">P161+P162</f>
        <v>5903.4447315899997</v>
      </c>
      <c r="Q163" s="560">
        <f t="shared" ref="Q163" si="957">Q161+Q162</f>
        <v>5459.9054977880005</v>
      </c>
      <c r="R163" s="560">
        <f t="shared" ref="R163" si="958">R161+R162</f>
        <v>5334.9648685480006</v>
      </c>
      <c r="S163" s="560">
        <f t="shared" ref="S163" si="959">S161+S162</f>
        <v>5166.2950190740003</v>
      </c>
      <c r="T163" s="560">
        <f t="shared" ref="T163" si="960">T161+T162</f>
        <v>4016.8412300660002</v>
      </c>
      <c r="U163" s="560">
        <f t="shared" ref="U163" si="961">U161+U162</f>
        <v>2280.1664836300001</v>
      </c>
      <c r="V163" s="560">
        <f t="shared" ref="V163" si="962">V161+V162</f>
        <v>874.58440468000003</v>
      </c>
      <c r="W163" s="560">
        <f t="shared" ref="W163" si="963">W161+W162</f>
        <v>24.988125848000003</v>
      </c>
      <c r="X163" s="560">
        <f t="shared" ref="X163" si="964">X161+X162</f>
        <v>0</v>
      </c>
      <c r="Y163" s="560">
        <f t="shared" ref="Y163" si="965">Y161+Y162</f>
        <v>0</v>
      </c>
      <c r="Z163" s="560">
        <f t="shared" ref="Z163" si="966">Z161+Z162</f>
        <v>0</v>
      </c>
      <c r="AA163" s="560">
        <f t="shared" ref="AA163" si="967">AA161+AA162</f>
        <v>0</v>
      </c>
      <c r="AB163" s="560">
        <f>SUM(AC163:AZ163)</f>
        <v>44022.830712714</v>
      </c>
      <c r="AC163" s="560">
        <f>AC161+AC162</f>
        <v>0</v>
      </c>
      <c r="AD163" s="560">
        <f t="shared" ref="AD163" si="968">AD161+AD162</f>
        <v>0</v>
      </c>
      <c r="AE163" s="560">
        <f t="shared" ref="AE163" si="969">AE161+AE162</f>
        <v>0</v>
      </c>
      <c r="AF163" s="560">
        <f t="shared" ref="AF163" si="970">AF161+AF162</f>
        <v>0</v>
      </c>
      <c r="AG163" s="560">
        <f t="shared" ref="AG163" si="971">AG161+AG162</f>
        <v>0</v>
      </c>
      <c r="AH163" s="560">
        <f t="shared" ref="AH163" si="972">AH161+AH162</f>
        <v>0</v>
      </c>
      <c r="AI163" s="560">
        <f t="shared" ref="AI163" si="973">AI161+AI162</f>
        <v>0</v>
      </c>
      <c r="AJ163" s="560">
        <f t="shared" ref="AJ163" si="974">AJ161+AJ162</f>
        <v>387.315950644</v>
      </c>
      <c r="AK163" s="560">
        <f t="shared" ref="AK163" si="975">AK161+AK162</f>
        <v>1586.7459913480002</v>
      </c>
      <c r="AL163" s="560">
        <f t="shared" ref="AL163" si="976">AL161+AL162</f>
        <v>2873.6344725200001</v>
      </c>
      <c r="AM163" s="560">
        <f t="shared" ref="AM163" si="977">AM161+AM162</f>
        <v>4672.7795335760011</v>
      </c>
      <c r="AN163" s="560">
        <f t="shared" ref="AN163" si="978">AN161+AN162</f>
        <v>5441.164403402001</v>
      </c>
      <c r="AO163" s="560">
        <f t="shared" ref="AO163" si="979">AO161+AO162</f>
        <v>5903.4447315899997</v>
      </c>
      <c r="AP163" s="560">
        <f t="shared" ref="AP163" si="980">AP161+AP162</f>
        <v>5459.9054977880005</v>
      </c>
      <c r="AQ163" s="560">
        <f t="shared" ref="AQ163" si="981">AQ161+AQ162</f>
        <v>5334.9648685480006</v>
      </c>
      <c r="AR163" s="560">
        <f t="shared" ref="AR163" si="982">AR161+AR162</f>
        <v>5166.2950190740003</v>
      </c>
      <c r="AS163" s="560">
        <f t="shared" ref="AS163" si="983">AS161+AS162</f>
        <v>4016.8412300660002</v>
      </c>
      <c r="AT163" s="560">
        <f t="shared" ref="AT163" si="984">AT161+AT162</f>
        <v>2280.1664836300001</v>
      </c>
      <c r="AU163" s="560">
        <f t="shared" ref="AU163" si="985">AU161+AU162</f>
        <v>874.58440468000003</v>
      </c>
      <c r="AV163" s="560">
        <f t="shared" ref="AV163" si="986">AV161+AV162</f>
        <v>24.988125848000003</v>
      </c>
      <c r="AW163" s="560">
        <f t="shared" ref="AW163" si="987">AW161+AW162</f>
        <v>0</v>
      </c>
      <c r="AX163" s="560">
        <f t="shared" ref="AX163" si="988">AX161+AX162</f>
        <v>0</v>
      </c>
      <c r="AY163" s="560">
        <f t="shared" ref="AY163" si="989">AY161+AY162</f>
        <v>0</v>
      </c>
      <c r="AZ163" s="560">
        <f t="shared" ref="AZ163" si="990">AZ161+AZ162</f>
        <v>0</v>
      </c>
      <c r="BA163" s="560">
        <f t="shared" si="942"/>
        <v>44022.830712714</v>
      </c>
      <c r="BB163" s="560">
        <f>BB161+BB162</f>
        <v>0</v>
      </c>
      <c r="BC163" s="560">
        <f t="shared" ref="BC163" si="991">BC161+BC162</f>
        <v>0</v>
      </c>
      <c r="BD163" s="560">
        <f t="shared" ref="BD163" si="992">BD161+BD162</f>
        <v>0</v>
      </c>
      <c r="BE163" s="560">
        <f t="shared" ref="BE163" si="993">BE161+BE162</f>
        <v>0</v>
      </c>
      <c r="BF163" s="560">
        <f t="shared" ref="BF163" si="994">BF161+BF162</f>
        <v>0</v>
      </c>
      <c r="BG163" s="560">
        <f t="shared" ref="BG163" si="995">BG161+BG162</f>
        <v>0</v>
      </c>
      <c r="BH163" s="560">
        <f t="shared" ref="BH163" si="996">BH161+BH162</f>
        <v>0</v>
      </c>
      <c r="BI163" s="560">
        <f t="shared" ref="BI163" si="997">BI161+BI162</f>
        <v>387.315950644</v>
      </c>
      <c r="BJ163" s="560">
        <f t="shared" ref="BJ163" si="998">BJ161+BJ162</f>
        <v>1586.7459913480002</v>
      </c>
      <c r="BK163" s="560">
        <f t="shared" ref="BK163" si="999">BK161+BK162</f>
        <v>2873.6344725200001</v>
      </c>
      <c r="BL163" s="560">
        <f t="shared" ref="BL163" si="1000">BL161+BL162</f>
        <v>4672.7795335760011</v>
      </c>
      <c r="BM163" s="560">
        <f t="shared" ref="BM163" si="1001">BM161+BM162</f>
        <v>5441.164403402001</v>
      </c>
      <c r="BN163" s="560">
        <f t="shared" ref="BN163" si="1002">BN161+BN162</f>
        <v>5903.4447315899997</v>
      </c>
      <c r="BO163" s="560">
        <f t="shared" ref="BO163" si="1003">BO161+BO162</f>
        <v>5459.9054977880005</v>
      </c>
      <c r="BP163" s="560">
        <f t="shared" ref="BP163" si="1004">BP161+BP162</f>
        <v>5334.9648685480006</v>
      </c>
      <c r="BQ163" s="560">
        <f t="shared" ref="BQ163" si="1005">BQ161+BQ162</f>
        <v>5166.2950190740003</v>
      </c>
      <c r="BR163" s="560">
        <f t="shared" ref="BR163" si="1006">BR161+BR162</f>
        <v>4016.8412300660002</v>
      </c>
      <c r="BS163" s="560">
        <f t="shared" ref="BS163" si="1007">BS161+BS162</f>
        <v>2280.1664836300001</v>
      </c>
      <c r="BT163" s="560">
        <f t="shared" ref="BT163" si="1008">BT161+BT162</f>
        <v>874.58440468000003</v>
      </c>
      <c r="BU163" s="560">
        <f t="shared" ref="BU163" si="1009">BU161+BU162</f>
        <v>24.988125848000003</v>
      </c>
      <c r="BV163" s="560">
        <f t="shared" ref="BV163" si="1010">BV161+BV162</f>
        <v>0</v>
      </c>
      <c r="BW163" s="560">
        <f t="shared" ref="BW163" si="1011">BW161+BW162</f>
        <v>0</v>
      </c>
      <c r="BX163" s="560">
        <f t="shared" ref="BX163" si="1012">BX161+BX162</f>
        <v>0</v>
      </c>
      <c r="BY163" s="560">
        <f t="shared" ref="BY163" si="1013">BY161+BY162</f>
        <v>0</v>
      </c>
      <c r="BZ163" s="560">
        <f t="shared" si="943"/>
        <v>44022.830712714</v>
      </c>
      <c r="CA163" s="560">
        <f>CA161+CA162</f>
        <v>0</v>
      </c>
      <c r="CB163" s="560">
        <f t="shared" ref="CB163" si="1014">CB161+CB162</f>
        <v>0</v>
      </c>
      <c r="CC163" s="560">
        <f t="shared" ref="CC163" si="1015">CC161+CC162</f>
        <v>0</v>
      </c>
      <c r="CD163" s="560">
        <f t="shared" ref="CD163" si="1016">CD161+CD162</f>
        <v>0</v>
      </c>
      <c r="CE163" s="560">
        <f t="shared" ref="CE163" si="1017">CE161+CE162</f>
        <v>0</v>
      </c>
      <c r="CF163" s="560">
        <f t="shared" ref="CF163" si="1018">CF161+CF162</f>
        <v>0</v>
      </c>
      <c r="CG163" s="560">
        <f t="shared" ref="CG163" si="1019">CG161+CG162</f>
        <v>0</v>
      </c>
      <c r="CH163" s="560">
        <f t="shared" ref="CH163" si="1020">CH161+CH162</f>
        <v>387.315950644</v>
      </c>
      <c r="CI163" s="560">
        <f t="shared" ref="CI163" si="1021">CI161+CI162</f>
        <v>1586.7459913480002</v>
      </c>
      <c r="CJ163" s="560">
        <f t="shared" ref="CJ163" si="1022">CJ161+CJ162</f>
        <v>2873.6344725200001</v>
      </c>
      <c r="CK163" s="560">
        <f t="shared" ref="CK163" si="1023">CK161+CK162</f>
        <v>4672.7795335760011</v>
      </c>
      <c r="CL163" s="560">
        <f t="shared" ref="CL163" si="1024">CL161+CL162</f>
        <v>5441.164403402001</v>
      </c>
      <c r="CM163" s="560">
        <f t="shared" ref="CM163" si="1025">CM161+CM162</f>
        <v>5903.4447315899997</v>
      </c>
      <c r="CN163" s="560">
        <f t="shared" ref="CN163" si="1026">CN161+CN162</f>
        <v>5459.9054977880005</v>
      </c>
      <c r="CO163" s="560">
        <f t="shared" ref="CO163" si="1027">CO161+CO162</f>
        <v>5334.9648685480006</v>
      </c>
      <c r="CP163" s="560">
        <f t="shared" ref="CP163" si="1028">CP161+CP162</f>
        <v>5166.2950190740003</v>
      </c>
      <c r="CQ163" s="560">
        <f t="shared" ref="CQ163" si="1029">CQ161+CQ162</f>
        <v>4016.8412300660002</v>
      </c>
      <c r="CR163" s="560">
        <f t="shared" ref="CR163" si="1030">CR161+CR162</f>
        <v>2280.1664836300001</v>
      </c>
      <c r="CS163" s="560">
        <f t="shared" ref="CS163" si="1031">CS161+CS162</f>
        <v>874.58440468000003</v>
      </c>
      <c r="CT163" s="560">
        <f t="shared" ref="CT163" si="1032">CT161+CT162</f>
        <v>24.988125848000003</v>
      </c>
      <c r="CU163" s="560">
        <f t="shared" ref="CU163" si="1033">CU161+CU162</f>
        <v>0</v>
      </c>
      <c r="CV163" s="560">
        <f t="shared" ref="CV163" si="1034">CV161+CV162</f>
        <v>0</v>
      </c>
      <c r="CW163" s="560">
        <f t="shared" ref="CW163" si="1035">CW161+CW162</f>
        <v>0</v>
      </c>
      <c r="CX163" s="560">
        <f t="shared" ref="CX163" si="1036">CX161+CX162</f>
        <v>0</v>
      </c>
      <c r="CY163" s="129"/>
      <c r="CZ163" s="129"/>
      <c r="DA163" s="129"/>
      <c r="DB163" s="129"/>
      <c r="DC163" s="129"/>
      <c r="DD163" s="129"/>
      <c r="DE163" s="129"/>
      <c r="DF163" s="129"/>
      <c r="DG163" s="129"/>
      <c r="DH163" s="129"/>
    </row>
    <row r="164" spans="1:112">
      <c r="A164" s="558" t="s">
        <v>1205</v>
      </c>
      <c r="B164" s="559">
        <f t="shared" si="944"/>
        <v>-39989.643775440003</v>
      </c>
      <c r="C164" s="665">
        <f>SUM(D164:AA164)</f>
        <v>-1332.988125848</v>
      </c>
      <c r="D164" s="559">
        <f>IF(D163&gt;Inputs!$E$81,Inputs!$E$81,D163)*-1</f>
        <v>0</v>
      </c>
      <c r="E164" s="559">
        <f>IF(E163&gt;Inputs!$E$81,Inputs!$E$81,E163)*-1</f>
        <v>0</v>
      </c>
      <c r="F164" s="559">
        <f>IF(F163&gt;Inputs!$E$81,Inputs!$E$81,F163)*-1</f>
        <v>0</v>
      </c>
      <c r="G164" s="559">
        <f>IF(G163&gt;Inputs!$E$81,Inputs!$E$81,G163)*-1</f>
        <v>0</v>
      </c>
      <c r="H164" s="559">
        <f>IF(H163&gt;Inputs!$E$81,Inputs!$E$81,H163)*-1</f>
        <v>0</v>
      </c>
      <c r="I164" s="559">
        <f>IF(I163&gt;Inputs!$E$81,Inputs!$E$81,I163)*-1</f>
        <v>0</v>
      </c>
      <c r="J164" s="559">
        <f>IF(J163&gt;Inputs!$E$81,Inputs!$E$81,J163)*-1</f>
        <v>0</v>
      </c>
      <c r="K164" s="559">
        <f>IF(K163&gt;Inputs!$E$81,Inputs!$E$81,K163)*-1</f>
        <v>-109</v>
      </c>
      <c r="L164" s="559">
        <f>IF(L163&gt;Inputs!$E$81,Inputs!$E$81,L163)*-1</f>
        <v>-109</v>
      </c>
      <c r="M164" s="559">
        <f>IF(M163&gt;Inputs!$E$81,Inputs!$E$81,M163)*-1</f>
        <v>-109</v>
      </c>
      <c r="N164" s="559">
        <f>IF(N163&gt;Inputs!$E$81,Inputs!$E$81,N163)*-1</f>
        <v>-109</v>
      </c>
      <c r="O164" s="559">
        <f>IF(O163&gt;Inputs!$E$81,Inputs!$E$81,O163)*-1</f>
        <v>-109</v>
      </c>
      <c r="P164" s="559">
        <f>IF(P163&gt;Inputs!$E$81,Inputs!$E$81,P163)*-1</f>
        <v>-109</v>
      </c>
      <c r="Q164" s="559">
        <f>IF(Q163&gt;Inputs!$E$81,Inputs!$E$81,Q163)*-1</f>
        <v>-109</v>
      </c>
      <c r="R164" s="559">
        <f>IF(R163&gt;Inputs!$E$81,Inputs!$E$81,R163)*-1</f>
        <v>-109</v>
      </c>
      <c r="S164" s="559">
        <f>IF(S163&gt;Inputs!$E$81,Inputs!$E$81,S163)*-1</f>
        <v>-109</v>
      </c>
      <c r="T164" s="559">
        <f>IF(T163&gt;Inputs!$E$81,Inputs!$E$81,T163)*-1</f>
        <v>-109</v>
      </c>
      <c r="U164" s="559">
        <f>IF(U163&gt;Inputs!$E$81,Inputs!$E$81,U163)*-1</f>
        <v>-109</v>
      </c>
      <c r="V164" s="559">
        <f>IF(V163&gt;Inputs!$E$81,Inputs!$E$81,V163)*-1</f>
        <v>-109</v>
      </c>
      <c r="W164" s="559">
        <f>IF(W163&gt;Inputs!$E$81,Inputs!$E$81,W163)*-1</f>
        <v>-24.988125848000003</v>
      </c>
      <c r="X164" s="559">
        <f>IF(X163&gt;Inputs!$E$81,Inputs!$E$81,X163)*-1</f>
        <v>0</v>
      </c>
      <c r="Y164" s="559">
        <f>IF(Y163&gt;Inputs!$E$81,Inputs!$E$81,Y163)*-1</f>
        <v>0</v>
      </c>
      <c r="Z164" s="559">
        <f>IF(Z163&gt;Inputs!$E$81,Inputs!$E$81,Z163)*-1</f>
        <v>0</v>
      </c>
      <c r="AA164" s="559">
        <f>IF(AA163&gt;Inputs!$E$81,Inputs!$E$81,AA163)*-1</f>
        <v>0</v>
      </c>
      <c r="AB164" s="665">
        <f>SUM(AC164:AZ164)</f>
        <v>-1332.988125848</v>
      </c>
      <c r="AC164" s="559">
        <f>IF(AC163&gt;Inputs!$E$81,Inputs!$E$81,AC163)*-1</f>
        <v>0</v>
      </c>
      <c r="AD164" s="559">
        <f>IF(AD163&gt;Inputs!$E$81,Inputs!$E$81,AD163)*-1</f>
        <v>0</v>
      </c>
      <c r="AE164" s="559">
        <f>IF(AE163&gt;Inputs!$E$81,Inputs!$E$81,AE163)*-1</f>
        <v>0</v>
      </c>
      <c r="AF164" s="559">
        <f>IF(AF163&gt;Inputs!$E$81,Inputs!$E$81,AF163)*-1</f>
        <v>0</v>
      </c>
      <c r="AG164" s="559">
        <f>IF(AG163&gt;Inputs!$E$81,Inputs!$E$81,AG163)*-1</f>
        <v>0</v>
      </c>
      <c r="AH164" s="559">
        <f>IF(AH163&gt;Inputs!$E$81,Inputs!$E$81,AH163)*-1</f>
        <v>0</v>
      </c>
      <c r="AI164" s="559">
        <f>IF(AI163&gt;Inputs!$E$81,Inputs!$E$81,AI163)*-1</f>
        <v>0</v>
      </c>
      <c r="AJ164" s="559">
        <f>IF(AJ163&gt;Inputs!$E$81,Inputs!$E$81,AJ163)*-1</f>
        <v>-109</v>
      </c>
      <c r="AK164" s="559">
        <f>IF(AK163&gt;Inputs!$E$81,Inputs!$E$81,AK163)*-1</f>
        <v>-109</v>
      </c>
      <c r="AL164" s="559">
        <f>IF(AL163&gt;Inputs!$E$81,Inputs!$E$81,AL163)*-1</f>
        <v>-109</v>
      </c>
      <c r="AM164" s="559">
        <f>IF(AM163&gt;Inputs!$E$81,Inputs!$E$81,AM163)*-1</f>
        <v>-109</v>
      </c>
      <c r="AN164" s="559">
        <f>IF(AN163&gt;Inputs!$E$81,Inputs!$E$81,AN163)*-1</f>
        <v>-109</v>
      </c>
      <c r="AO164" s="559">
        <f>IF(AO163&gt;Inputs!$E$81,Inputs!$E$81,AO163)*-1</f>
        <v>-109</v>
      </c>
      <c r="AP164" s="559">
        <f>IF(AP163&gt;Inputs!$E$81,Inputs!$E$81,AP163)*-1</f>
        <v>-109</v>
      </c>
      <c r="AQ164" s="559">
        <f>IF(AQ163&gt;Inputs!$E$81,Inputs!$E$81,AQ163)*-1</f>
        <v>-109</v>
      </c>
      <c r="AR164" s="559">
        <f>IF(AR163&gt;Inputs!$E$81,Inputs!$E$81,AR163)*-1</f>
        <v>-109</v>
      </c>
      <c r="AS164" s="559">
        <f>IF(AS163&gt;Inputs!$E$81,Inputs!$E$81,AS163)*-1</f>
        <v>-109</v>
      </c>
      <c r="AT164" s="559">
        <f>IF(AT163&gt;Inputs!$E$81,Inputs!$E$81,AT163)*-1</f>
        <v>-109</v>
      </c>
      <c r="AU164" s="559">
        <f>IF(AU163&gt;Inputs!$E$81,Inputs!$E$81,AU163)*-1</f>
        <v>-109</v>
      </c>
      <c r="AV164" s="559">
        <f>IF(AV163&gt;Inputs!$E$81,Inputs!$E$81,AV163)*-1</f>
        <v>-24.988125848000003</v>
      </c>
      <c r="AW164" s="559">
        <f>IF(AW163&gt;Inputs!$E$81,Inputs!$E$81,AW163)*-1</f>
        <v>0</v>
      </c>
      <c r="AX164" s="559">
        <f>IF(AX163&gt;Inputs!$E$81,Inputs!$E$81,AX163)*-1</f>
        <v>0</v>
      </c>
      <c r="AY164" s="559">
        <f>IF(AY163&gt;Inputs!$E$81,Inputs!$E$81,AY163)*-1</f>
        <v>0</v>
      </c>
      <c r="AZ164" s="559">
        <f>IF(AZ163&gt;Inputs!$E$81,Inputs!$E$81,AZ163)*-1</f>
        <v>0</v>
      </c>
      <c r="BA164" s="665">
        <f>SUM(BB164:BY164)</f>
        <v>-1332.988125848</v>
      </c>
      <c r="BB164" s="559">
        <f>IF(BB163&gt;Inputs!$E$81,Inputs!$E$81,BB163)*-1</f>
        <v>0</v>
      </c>
      <c r="BC164" s="559">
        <f>IF(BC163&gt;Inputs!$E$81,Inputs!$E$81,BC163)*-1</f>
        <v>0</v>
      </c>
      <c r="BD164" s="559">
        <f>IF(BD163&gt;Inputs!$E$81,Inputs!$E$81,BD163)*-1</f>
        <v>0</v>
      </c>
      <c r="BE164" s="559">
        <f>IF(BE163&gt;Inputs!$E$81,Inputs!$E$81,BE163)*-1</f>
        <v>0</v>
      </c>
      <c r="BF164" s="559">
        <f>IF(BF163&gt;Inputs!$E$81,Inputs!$E$81,BF163)*-1</f>
        <v>0</v>
      </c>
      <c r="BG164" s="559">
        <f>IF(BG163&gt;Inputs!$E$81,Inputs!$E$81,BG163)*-1</f>
        <v>0</v>
      </c>
      <c r="BH164" s="559">
        <f>IF(BH163&gt;Inputs!$E$81,Inputs!$E$81,BH163)*-1</f>
        <v>0</v>
      </c>
      <c r="BI164" s="559">
        <f>IF(BI163&gt;Inputs!$E$81,Inputs!$E$81,BI163)*-1</f>
        <v>-109</v>
      </c>
      <c r="BJ164" s="559">
        <f>IF(BJ163&gt;Inputs!$E$81,Inputs!$E$81,BJ163)*-1</f>
        <v>-109</v>
      </c>
      <c r="BK164" s="559">
        <f>IF(BK163&gt;Inputs!$E$81,Inputs!$E$81,BK163)*-1</f>
        <v>-109</v>
      </c>
      <c r="BL164" s="559">
        <f>IF(BL163&gt;Inputs!$E$81,Inputs!$E$81,BL163)*-1</f>
        <v>-109</v>
      </c>
      <c r="BM164" s="559">
        <f>IF(BM163&gt;Inputs!$E$81,Inputs!$E$81,BM163)*-1</f>
        <v>-109</v>
      </c>
      <c r="BN164" s="559">
        <f>IF(BN163&gt;Inputs!$E$81,Inputs!$E$81,BN163)*-1</f>
        <v>-109</v>
      </c>
      <c r="BO164" s="559">
        <f>IF(BO163&gt;Inputs!$E$81,Inputs!$E$81,BO163)*-1</f>
        <v>-109</v>
      </c>
      <c r="BP164" s="559">
        <f>IF(BP163&gt;Inputs!$E$81,Inputs!$E$81,BP163)*-1</f>
        <v>-109</v>
      </c>
      <c r="BQ164" s="559">
        <f>IF(BQ163&gt;Inputs!$E$81,Inputs!$E$81,BQ163)*-1</f>
        <v>-109</v>
      </c>
      <c r="BR164" s="559">
        <f>IF(BR163&gt;Inputs!$E$81,Inputs!$E$81,BR163)*-1</f>
        <v>-109</v>
      </c>
      <c r="BS164" s="559">
        <f>IF(BS163&gt;Inputs!$E$81,Inputs!$E$81,BS163)*-1</f>
        <v>-109</v>
      </c>
      <c r="BT164" s="559">
        <f>IF(BT163&gt;Inputs!$E$81,Inputs!$E$81,BT163)*-1</f>
        <v>-109</v>
      </c>
      <c r="BU164" s="559">
        <f>IF(BU163&gt;Inputs!$E$81,Inputs!$E$81,BU163)*-1</f>
        <v>-24.988125848000003</v>
      </c>
      <c r="BV164" s="559">
        <f>IF(BV163&gt;Inputs!$E$81,Inputs!$E$81,BV163)*-1</f>
        <v>0</v>
      </c>
      <c r="BW164" s="559">
        <f>IF(BW163&gt;Inputs!$E$81,Inputs!$E$81,BW163)*-1</f>
        <v>0</v>
      </c>
      <c r="BX164" s="559">
        <f>IF(BX163&gt;Inputs!$E$81,Inputs!$E$81,BX163)*-1</f>
        <v>0</v>
      </c>
      <c r="BY164" s="559">
        <f>IF(BY163&gt;Inputs!$E$81,Inputs!$E$81,BY163)*-1</f>
        <v>0</v>
      </c>
      <c r="BZ164" s="665">
        <f>SUM(CA164:CX164)</f>
        <v>-1332.988125848</v>
      </c>
      <c r="CA164" s="559">
        <f>IF(CA163&gt;Inputs!$E$81,Inputs!$E$81,CA163)*-1</f>
        <v>0</v>
      </c>
      <c r="CB164" s="559">
        <f>IF(CB163&gt;Inputs!$E$81,Inputs!$E$81,CB163)*-1</f>
        <v>0</v>
      </c>
      <c r="CC164" s="559">
        <f>IF(CC163&gt;Inputs!$E$81,Inputs!$E$81,CC163)*-1</f>
        <v>0</v>
      </c>
      <c r="CD164" s="559">
        <f>IF(CD163&gt;Inputs!$E$81,Inputs!$E$81,CD163)*-1</f>
        <v>0</v>
      </c>
      <c r="CE164" s="559">
        <f>IF(CE163&gt;Inputs!$E$81,Inputs!$E$81,CE163)*-1</f>
        <v>0</v>
      </c>
      <c r="CF164" s="559">
        <f>IF(CF163&gt;Inputs!$E$81,Inputs!$E$81,CF163)*-1</f>
        <v>0</v>
      </c>
      <c r="CG164" s="559">
        <f>IF(CG163&gt;Inputs!$E$81,Inputs!$E$81,CG163)*-1</f>
        <v>0</v>
      </c>
      <c r="CH164" s="559">
        <f>IF(CH163&gt;Inputs!$E$81,Inputs!$E$81,CH163)*-1</f>
        <v>-109</v>
      </c>
      <c r="CI164" s="559">
        <f>IF(CI163&gt;Inputs!$E$81,Inputs!$E$81,CI163)*-1</f>
        <v>-109</v>
      </c>
      <c r="CJ164" s="559">
        <f>IF(CJ163&gt;Inputs!$E$81,Inputs!$E$81,CJ163)*-1</f>
        <v>-109</v>
      </c>
      <c r="CK164" s="559">
        <f>IF(CK163&gt;Inputs!$E$81,Inputs!$E$81,CK163)*-1</f>
        <v>-109</v>
      </c>
      <c r="CL164" s="559">
        <f>IF(CL163&gt;Inputs!$E$81,Inputs!$E$81,CL163)*-1</f>
        <v>-109</v>
      </c>
      <c r="CM164" s="559">
        <f>IF(CM163&gt;Inputs!$E$81,Inputs!$E$81,CM163)*-1</f>
        <v>-109</v>
      </c>
      <c r="CN164" s="559">
        <f>IF(CN163&gt;Inputs!$E$81,Inputs!$E$81,CN163)*-1</f>
        <v>-109</v>
      </c>
      <c r="CO164" s="559">
        <f>IF(CO163&gt;Inputs!$E$81,Inputs!$E$81,CO163)*-1</f>
        <v>-109</v>
      </c>
      <c r="CP164" s="559">
        <f>IF(CP163&gt;Inputs!$E$81,Inputs!$E$81,CP163)*-1</f>
        <v>-109</v>
      </c>
      <c r="CQ164" s="559">
        <f>IF(CQ163&gt;Inputs!$E$81,Inputs!$E$81,CQ163)*-1</f>
        <v>-109</v>
      </c>
      <c r="CR164" s="559">
        <f>IF(CR163&gt;Inputs!$E$81,Inputs!$E$81,CR163)*-1</f>
        <v>-109</v>
      </c>
      <c r="CS164" s="559">
        <f>IF(CS163&gt;Inputs!$E$81,Inputs!$E$81,CS163)*-1</f>
        <v>-109</v>
      </c>
      <c r="CT164" s="559">
        <f>IF(CT163&gt;Inputs!$E$81,Inputs!$E$81,CT163)*-1</f>
        <v>-24.988125848000003</v>
      </c>
      <c r="CU164" s="559">
        <f>IF(CU163&gt;Inputs!$E$81,Inputs!$E$81,CU163)*-1</f>
        <v>0</v>
      </c>
      <c r="CV164" s="559">
        <f>IF(CV163&gt;Inputs!$E$81,Inputs!$E$81,CV163)*-1</f>
        <v>0</v>
      </c>
      <c r="CW164" s="559">
        <f>IF(CW163&gt;Inputs!$E$81,Inputs!$E$81,CW163)*-1</f>
        <v>0</v>
      </c>
      <c r="CX164" s="559">
        <f>IF(CX163&gt;Inputs!$E$81,Inputs!$E$81,CX163)*-1</f>
        <v>0</v>
      </c>
      <c r="CY164" s="129"/>
      <c r="CZ164" s="129"/>
      <c r="DA164" s="129"/>
      <c r="DB164" s="129"/>
      <c r="DC164" s="129"/>
      <c r="DD164" s="129"/>
      <c r="DE164" s="129"/>
      <c r="DF164" s="129"/>
      <c r="DG164" s="129"/>
      <c r="DH164" s="129"/>
    </row>
    <row r="165" spans="1:112">
      <c r="A165" s="558" t="s">
        <v>1206</v>
      </c>
      <c r="B165" s="557">
        <f t="shared" si="944"/>
        <v>1280695.2776059799</v>
      </c>
      <c r="C165" s="557">
        <f>SUM(D165:AA165)</f>
        <v>42689.842586865998</v>
      </c>
      <c r="D165" s="557">
        <f>D163+D164</f>
        <v>0</v>
      </c>
      <c r="E165" s="557">
        <f t="shared" ref="E165:AA165" si="1037">E163+E164</f>
        <v>0</v>
      </c>
      <c r="F165" s="557">
        <f t="shared" si="1037"/>
        <v>0</v>
      </c>
      <c r="G165" s="557">
        <f t="shared" si="1037"/>
        <v>0</v>
      </c>
      <c r="H165" s="557">
        <f t="shared" si="1037"/>
        <v>0</v>
      </c>
      <c r="I165" s="557">
        <f t="shared" si="1037"/>
        <v>0</v>
      </c>
      <c r="J165" s="557">
        <f t="shared" si="1037"/>
        <v>0</v>
      </c>
      <c r="K165" s="557">
        <f t="shared" si="1037"/>
        <v>278.315950644</v>
      </c>
      <c r="L165" s="557">
        <f t="shared" si="1037"/>
        <v>1477.7459913480002</v>
      </c>
      <c r="M165" s="557">
        <f t="shared" si="1037"/>
        <v>2764.6344725200001</v>
      </c>
      <c r="N165" s="557">
        <f t="shared" si="1037"/>
        <v>4563.7795335760011</v>
      </c>
      <c r="O165" s="557">
        <f t="shared" si="1037"/>
        <v>5332.164403402001</v>
      </c>
      <c r="P165" s="557">
        <f t="shared" si="1037"/>
        <v>5794.4447315899997</v>
      </c>
      <c r="Q165" s="557">
        <f t="shared" si="1037"/>
        <v>5350.9054977880005</v>
      </c>
      <c r="R165" s="557">
        <f t="shared" si="1037"/>
        <v>5225.9648685480006</v>
      </c>
      <c r="S165" s="557">
        <f t="shared" si="1037"/>
        <v>5057.2950190740003</v>
      </c>
      <c r="T165" s="557">
        <f t="shared" si="1037"/>
        <v>3907.8412300660002</v>
      </c>
      <c r="U165" s="557">
        <f t="shared" si="1037"/>
        <v>2171.1664836300001</v>
      </c>
      <c r="V165" s="557">
        <f t="shared" si="1037"/>
        <v>765.58440468000003</v>
      </c>
      <c r="W165" s="557">
        <f t="shared" si="1037"/>
        <v>0</v>
      </c>
      <c r="X165" s="557">
        <f t="shared" si="1037"/>
        <v>0</v>
      </c>
      <c r="Y165" s="557">
        <f t="shared" si="1037"/>
        <v>0</v>
      </c>
      <c r="Z165" s="557">
        <f t="shared" si="1037"/>
        <v>0</v>
      </c>
      <c r="AA165" s="557">
        <f t="shared" si="1037"/>
        <v>0</v>
      </c>
      <c r="AB165" s="557">
        <f>SUM(AC165:AZ165)</f>
        <v>42689.842586865998</v>
      </c>
      <c r="AC165" s="557">
        <f>AC163+AC164</f>
        <v>0</v>
      </c>
      <c r="AD165" s="557">
        <f t="shared" ref="AD165:AZ165" si="1038">AD163+AD164</f>
        <v>0</v>
      </c>
      <c r="AE165" s="557">
        <f t="shared" si="1038"/>
        <v>0</v>
      </c>
      <c r="AF165" s="557">
        <f t="shared" si="1038"/>
        <v>0</v>
      </c>
      <c r="AG165" s="557">
        <f t="shared" si="1038"/>
        <v>0</v>
      </c>
      <c r="AH165" s="557">
        <f t="shared" si="1038"/>
        <v>0</v>
      </c>
      <c r="AI165" s="557">
        <f t="shared" si="1038"/>
        <v>0</v>
      </c>
      <c r="AJ165" s="557">
        <f t="shared" si="1038"/>
        <v>278.315950644</v>
      </c>
      <c r="AK165" s="557">
        <f t="shared" si="1038"/>
        <v>1477.7459913480002</v>
      </c>
      <c r="AL165" s="557">
        <f t="shared" si="1038"/>
        <v>2764.6344725200001</v>
      </c>
      <c r="AM165" s="557">
        <f t="shared" si="1038"/>
        <v>4563.7795335760011</v>
      </c>
      <c r="AN165" s="557">
        <f t="shared" si="1038"/>
        <v>5332.164403402001</v>
      </c>
      <c r="AO165" s="557">
        <f t="shared" si="1038"/>
        <v>5794.4447315899997</v>
      </c>
      <c r="AP165" s="557">
        <f t="shared" si="1038"/>
        <v>5350.9054977880005</v>
      </c>
      <c r="AQ165" s="557">
        <f t="shared" si="1038"/>
        <v>5225.9648685480006</v>
      </c>
      <c r="AR165" s="557">
        <f t="shared" si="1038"/>
        <v>5057.2950190740003</v>
      </c>
      <c r="AS165" s="557">
        <f t="shared" si="1038"/>
        <v>3907.8412300660002</v>
      </c>
      <c r="AT165" s="557">
        <f t="shared" si="1038"/>
        <v>2171.1664836300001</v>
      </c>
      <c r="AU165" s="557">
        <f t="shared" si="1038"/>
        <v>765.58440468000003</v>
      </c>
      <c r="AV165" s="557">
        <f t="shared" si="1038"/>
        <v>0</v>
      </c>
      <c r="AW165" s="557">
        <f t="shared" si="1038"/>
        <v>0</v>
      </c>
      <c r="AX165" s="557">
        <f t="shared" si="1038"/>
        <v>0</v>
      </c>
      <c r="AY165" s="557">
        <f t="shared" si="1038"/>
        <v>0</v>
      </c>
      <c r="AZ165" s="557">
        <f t="shared" si="1038"/>
        <v>0</v>
      </c>
      <c r="BA165" s="557">
        <f>SUM(BB165:BY165)</f>
        <v>42689.842586865998</v>
      </c>
      <c r="BB165" s="557">
        <f>BB163+BB164</f>
        <v>0</v>
      </c>
      <c r="BC165" s="557">
        <f t="shared" ref="BC165:BY165" si="1039">BC163+BC164</f>
        <v>0</v>
      </c>
      <c r="BD165" s="557">
        <f t="shared" si="1039"/>
        <v>0</v>
      </c>
      <c r="BE165" s="557">
        <f t="shared" si="1039"/>
        <v>0</v>
      </c>
      <c r="BF165" s="557">
        <f t="shared" si="1039"/>
        <v>0</v>
      </c>
      <c r="BG165" s="557">
        <f t="shared" si="1039"/>
        <v>0</v>
      </c>
      <c r="BH165" s="557">
        <f t="shared" si="1039"/>
        <v>0</v>
      </c>
      <c r="BI165" s="557">
        <f t="shared" si="1039"/>
        <v>278.315950644</v>
      </c>
      <c r="BJ165" s="557">
        <f t="shared" si="1039"/>
        <v>1477.7459913480002</v>
      </c>
      <c r="BK165" s="557">
        <f t="shared" si="1039"/>
        <v>2764.6344725200001</v>
      </c>
      <c r="BL165" s="557">
        <f t="shared" si="1039"/>
        <v>4563.7795335760011</v>
      </c>
      <c r="BM165" s="557">
        <f t="shared" si="1039"/>
        <v>5332.164403402001</v>
      </c>
      <c r="BN165" s="557">
        <f t="shared" si="1039"/>
        <v>5794.4447315899997</v>
      </c>
      <c r="BO165" s="557">
        <f t="shared" si="1039"/>
        <v>5350.9054977880005</v>
      </c>
      <c r="BP165" s="557">
        <f t="shared" si="1039"/>
        <v>5225.9648685480006</v>
      </c>
      <c r="BQ165" s="557">
        <f t="shared" si="1039"/>
        <v>5057.2950190740003</v>
      </c>
      <c r="BR165" s="557">
        <f t="shared" si="1039"/>
        <v>3907.8412300660002</v>
      </c>
      <c r="BS165" s="557">
        <f t="shared" si="1039"/>
        <v>2171.1664836300001</v>
      </c>
      <c r="BT165" s="557">
        <f t="shared" si="1039"/>
        <v>765.58440468000003</v>
      </c>
      <c r="BU165" s="557">
        <f t="shared" si="1039"/>
        <v>0</v>
      </c>
      <c r="BV165" s="557">
        <f t="shared" si="1039"/>
        <v>0</v>
      </c>
      <c r="BW165" s="557">
        <f t="shared" si="1039"/>
        <v>0</v>
      </c>
      <c r="BX165" s="557">
        <f t="shared" si="1039"/>
        <v>0</v>
      </c>
      <c r="BY165" s="557">
        <f t="shared" si="1039"/>
        <v>0</v>
      </c>
      <c r="BZ165" s="557">
        <f>SUM(CA165:CX165)</f>
        <v>42689.842586865998</v>
      </c>
      <c r="CA165" s="557">
        <f>CA163+CA164</f>
        <v>0</v>
      </c>
      <c r="CB165" s="557">
        <f t="shared" ref="CB165:CX165" si="1040">CB163+CB164</f>
        <v>0</v>
      </c>
      <c r="CC165" s="557">
        <f t="shared" si="1040"/>
        <v>0</v>
      </c>
      <c r="CD165" s="557">
        <f t="shared" si="1040"/>
        <v>0</v>
      </c>
      <c r="CE165" s="557">
        <f t="shared" si="1040"/>
        <v>0</v>
      </c>
      <c r="CF165" s="557">
        <f t="shared" si="1040"/>
        <v>0</v>
      </c>
      <c r="CG165" s="557">
        <f t="shared" si="1040"/>
        <v>0</v>
      </c>
      <c r="CH165" s="557">
        <f t="shared" si="1040"/>
        <v>278.315950644</v>
      </c>
      <c r="CI165" s="557">
        <f t="shared" si="1040"/>
        <v>1477.7459913480002</v>
      </c>
      <c r="CJ165" s="557">
        <f t="shared" si="1040"/>
        <v>2764.6344725200001</v>
      </c>
      <c r="CK165" s="557">
        <f t="shared" si="1040"/>
        <v>4563.7795335760011</v>
      </c>
      <c r="CL165" s="557">
        <f t="shared" si="1040"/>
        <v>5332.164403402001</v>
      </c>
      <c r="CM165" s="557">
        <f t="shared" si="1040"/>
        <v>5794.4447315899997</v>
      </c>
      <c r="CN165" s="557">
        <f t="shared" si="1040"/>
        <v>5350.9054977880005</v>
      </c>
      <c r="CO165" s="557">
        <f t="shared" si="1040"/>
        <v>5225.9648685480006</v>
      </c>
      <c r="CP165" s="557">
        <f t="shared" si="1040"/>
        <v>5057.2950190740003</v>
      </c>
      <c r="CQ165" s="557">
        <f t="shared" si="1040"/>
        <v>3907.8412300660002</v>
      </c>
      <c r="CR165" s="557">
        <f t="shared" si="1040"/>
        <v>2171.1664836300001</v>
      </c>
      <c r="CS165" s="557">
        <f t="shared" si="1040"/>
        <v>765.58440468000003</v>
      </c>
      <c r="CT165" s="557">
        <f t="shared" si="1040"/>
        <v>0</v>
      </c>
      <c r="CU165" s="557">
        <f t="shared" si="1040"/>
        <v>0</v>
      </c>
      <c r="CV165" s="557">
        <f t="shared" si="1040"/>
        <v>0</v>
      </c>
      <c r="CW165" s="557">
        <f t="shared" si="1040"/>
        <v>0</v>
      </c>
      <c r="CX165" s="557">
        <f t="shared" si="1040"/>
        <v>0</v>
      </c>
      <c r="CY165" s="129"/>
      <c r="CZ165" s="129"/>
      <c r="DA165" s="129"/>
      <c r="DB165" s="129"/>
      <c r="DC165" s="129"/>
      <c r="DD165" s="129"/>
      <c r="DE165" s="129"/>
      <c r="DF165" s="129"/>
      <c r="DG165" s="129"/>
      <c r="DH165" s="129"/>
    </row>
    <row r="166" spans="1:112">
      <c r="A166" s="558"/>
      <c r="B166" s="557"/>
      <c r="C166" s="557"/>
      <c r="D166" s="557"/>
      <c r="E166" s="557"/>
      <c r="F166" s="557"/>
      <c r="G166" s="557"/>
      <c r="H166" s="557"/>
      <c r="I166" s="557"/>
      <c r="J166" s="557"/>
      <c r="K166" s="557"/>
      <c r="L166" s="557"/>
      <c r="M166" s="557"/>
      <c r="N166" s="557"/>
      <c r="O166" s="557"/>
      <c r="P166" s="557"/>
      <c r="Q166" s="557"/>
      <c r="R166" s="557"/>
      <c r="S166" s="557"/>
      <c r="T166" s="557"/>
      <c r="U166" s="557"/>
      <c r="V166" s="557"/>
      <c r="W166" s="557"/>
      <c r="X166" s="557"/>
      <c r="Y166" s="557"/>
      <c r="Z166" s="557"/>
      <c r="AA166" s="557"/>
      <c r="AB166" s="557"/>
      <c r="AC166" s="557"/>
      <c r="AD166" s="557"/>
      <c r="AE166" s="557"/>
      <c r="AF166" s="557"/>
      <c r="AG166" s="557"/>
      <c r="AH166" s="557"/>
      <c r="AI166" s="557"/>
      <c r="AJ166" s="557"/>
      <c r="AK166" s="557"/>
      <c r="AL166" s="557"/>
      <c r="AM166" s="557"/>
      <c r="AN166" s="557"/>
      <c r="AO166" s="557"/>
      <c r="AP166" s="557"/>
      <c r="AQ166" s="557"/>
      <c r="AR166" s="557"/>
      <c r="AS166" s="557"/>
      <c r="AT166" s="557"/>
      <c r="AU166" s="557"/>
      <c r="AV166" s="557"/>
      <c r="AW166" s="557"/>
      <c r="AX166" s="557"/>
      <c r="AY166" s="557"/>
      <c r="AZ166" s="557"/>
      <c r="BA166" s="557"/>
      <c r="BB166" s="557"/>
      <c r="BC166" s="557"/>
      <c r="BD166" s="557"/>
      <c r="BE166" s="557"/>
      <c r="BF166" s="557"/>
      <c r="BG166" s="557"/>
      <c r="BH166" s="557"/>
      <c r="BI166" s="557"/>
      <c r="BJ166" s="557"/>
      <c r="BK166" s="557"/>
      <c r="BL166" s="557"/>
      <c r="BM166" s="557"/>
      <c r="BN166" s="557"/>
      <c r="BO166" s="557"/>
      <c r="BP166" s="557"/>
      <c r="BQ166" s="557"/>
      <c r="BR166" s="557"/>
      <c r="BS166" s="557"/>
      <c r="BT166" s="557"/>
      <c r="BU166" s="557"/>
      <c r="BV166" s="557"/>
      <c r="BW166" s="557"/>
      <c r="BX166" s="557"/>
      <c r="BY166" s="557"/>
      <c r="BZ166" s="557"/>
      <c r="CA166" s="557"/>
      <c r="CB166" s="557"/>
      <c r="CC166" s="557"/>
      <c r="CD166" s="557"/>
      <c r="CE166" s="557"/>
      <c r="CF166" s="557"/>
      <c r="CG166" s="557"/>
      <c r="CH166" s="557"/>
      <c r="CI166" s="557"/>
      <c r="CJ166" s="557"/>
      <c r="CK166" s="557"/>
      <c r="CL166" s="557"/>
      <c r="CM166" s="557"/>
      <c r="CN166" s="557"/>
      <c r="CO166" s="557"/>
      <c r="CP166" s="557"/>
      <c r="CQ166" s="557"/>
      <c r="CR166" s="557"/>
      <c r="CS166" s="557"/>
      <c r="CT166" s="557"/>
      <c r="CU166" s="557"/>
      <c r="CV166" s="557"/>
      <c r="CW166" s="557"/>
      <c r="CX166" s="557"/>
      <c r="CY166" s="129"/>
      <c r="CZ166" s="129"/>
      <c r="DA166" s="129"/>
      <c r="DB166" s="129"/>
      <c r="DC166" s="129"/>
      <c r="DD166" s="129"/>
      <c r="DE166" s="129"/>
      <c r="DF166" s="129"/>
      <c r="DG166" s="129"/>
      <c r="DH166" s="129"/>
    </row>
    <row r="167" spans="1:112">
      <c r="A167" s="607" t="s">
        <v>1220</v>
      </c>
      <c r="B167" s="557"/>
      <c r="C167" s="557"/>
      <c r="D167" s="557"/>
      <c r="E167" s="557"/>
      <c r="F167" s="557"/>
      <c r="G167" s="557"/>
      <c r="H167" s="557"/>
      <c r="I167" s="557"/>
      <c r="J167" s="557"/>
      <c r="K167" s="557"/>
      <c r="L167" s="557"/>
      <c r="M167" s="557"/>
      <c r="N167" s="557"/>
      <c r="O167" s="557"/>
      <c r="P167" s="557"/>
      <c r="Q167" s="557"/>
      <c r="R167" s="557"/>
      <c r="S167" s="557"/>
      <c r="T167" s="557"/>
      <c r="U167" s="557"/>
      <c r="V167" s="557"/>
      <c r="W167" s="557"/>
      <c r="X167" s="557"/>
      <c r="Y167" s="557"/>
      <c r="Z167" s="557"/>
      <c r="AA167" s="557"/>
      <c r="AB167" s="557"/>
      <c r="AC167" s="557"/>
      <c r="AD167" s="557"/>
      <c r="AE167" s="557"/>
      <c r="AF167" s="557"/>
      <c r="AG167" s="557"/>
      <c r="AH167" s="557"/>
      <c r="AI167" s="557"/>
      <c r="AJ167" s="557"/>
      <c r="AK167" s="557"/>
      <c r="AL167" s="557"/>
      <c r="AM167" s="557"/>
      <c r="AN167" s="557"/>
      <c r="AO167" s="557"/>
      <c r="AP167" s="557"/>
      <c r="AQ167" s="557"/>
      <c r="AR167" s="557"/>
      <c r="AS167" s="557"/>
      <c r="AT167" s="557"/>
      <c r="AU167" s="557"/>
      <c r="AV167" s="557"/>
      <c r="AW167" s="557"/>
      <c r="AX167" s="557"/>
      <c r="AY167" s="557"/>
      <c r="AZ167" s="557"/>
      <c r="BA167" s="557"/>
      <c r="BB167" s="557"/>
      <c r="BC167" s="557"/>
      <c r="BD167" s="557"/>
      <c r="BE167" s="557"/>
      <c r="BF167" s="557"/>
      <c r="BG167" s="557"/>
      <c r="BH167" s="557"/>
      <c r="BI167" s="557"/>
      <c r="BJ167" s="557"/>
      <c r="BK167" s="557"/>
      <c r="BL167" s="557"/>
      <c r="BM167" s="557"/>
      <c r="BN167" s="557"/>
      <c r="BO167" s="557"/>
      <c r="BP167" s="557"/>
      <c r="BQ167" s="557"/>
      <c r="BR167" s="557"/>
      <c r="BS167" s="557"/>
      <c r="BT167" s="557"/>
      <c r="BU167" s="557"/>
      <c r="BV167" s="557"/>
      <c r="BW167" s="557"/>
      <c r="BX167" s="557"/>
      <c r="BY167" s="557"/>
      <c r="BZ167" s="557"/>
      <c r="CA167" s="557"/>
      <c r="CB167" s="557"/>
      <c r="CC167" s="557"/>
      <c r="CD167" s="557"/>
      <c r="CE167" s="557"/>
      <c r="CF167" s="557"/>
      <c r="CG167" s="557"/>
      <c r="CH167" s="557"/>
      <c r="CI167" s="557"/>
      <c r="CJ167" s="557"/>
      <c r="CK167" s="557"/>
      <c r="CL167" s="557"/>
      <c r="CM167" s="557"/>
      <c r="CN167" s="557"/>
      <c r="CO167" s="557"/>
      <c r="CP167" s="557"/>
      <c r="CQ167" s="557"/>
      <c r="CR167" s="557"/>
      <c r="CS167" s="557"/>
      <c r="CT167" s="557"/>
      <c r="CU167" s="557"/>
      <c r="CV167" s="557"/>
      <c r="CW167" s="557"/>
      <c r="CX167" s="557"/>
      <c r="CY167" s="129"/>
      <c r="CZ167" s="129"/>
      <c r="DA167" s="129"/>
      <c r="DB167" s="129"/>
      <c r="DC167" s="129"/>
      <c r="DD167" s="129"/>
      <c r="DE167" s="129"/>
      <c r="DF167" s="129"/>
      <c r="DG167" s="129"/>
      <c r="DH167" s="129"/>
    </row>
    <row r="168" spans="1:112">
      <c r="A168" s="558" t="s">
        <v>1208</v>
      </c>
      <c r="B168" s="557">
        <f>4*AB168+4*BA168+18*C168+BZ168*4</f>
        <v>801931.49999530334</v>
      </c>
      <c r="C168" s="557">
        <f>SUM(D168:AA168)</f>
        <v>28331.122173895958</v>
      </c>
      <c r="D168" s="557">
        <f>IF(D155&lt;0,0,IF(D155&gt;D165,D165,D155))</f>
        <v>0</v>
      </c>
      <c r="E168" s="557">
        <f t="shared" ref="E168:AA168" si="1041">IF(E155&lt;0,0,IF(E155&gt;E165,E165,E155))</f>
        <v>0</v>
      </c>
      <c r="F168" s="557">
        <f t="shared" si="1041"/>
        <v>0</v>
      </c>
      <c r="G168" s="557">
        <f t="shared" si="1041"/>
        <v>0</v>
      </c>
      <c r="H168" s="557">
        <f t="shared" si="1041"/>
        <v>0</v>
      </c>
      <c r="I168" s="557">
        <f t="shared" si="1041"/>
        <v>0</v>
      </c>
      <c r="J168" s="557">
        <f t="shared" si="1041"/>
        <v>0</v>
      </c>
      <c r="K168" s="557">
        <f t="shared" si="1041"/>
        <v>278.315950644</v>
      </c>
      <c r="L168" s="557">
        <f t="shared" si="1041"/>
        <v>1477.7459913480002</v>
      </c>
      <c r="M168" s="557">
        <f t="shared" si="1041"/>
        <v>2764.6344725200001</v>
      </c>
      <c r="N168" s="557">
        <f t="shared" si="1041"/>
        <v>3487.7401512470606</v>
      </c>
      <c r="O168" s="557">
        <f t="shared" si="1041"/>
        <v>2875.3650399831608</v>
      </c>
      <c r="P168" s="557">
        <f t="shared" si="1041"/>
        <v>2587.2450890843065</v>
      </c>
      <c r="Q168" s="557">
        <f t="shared" si="1041"/>
        <v>3086.4948359167179</v>
      </c>
      <c r="R168" s="557">
        <f t="shared" si="1041"/>
        <v>2567.5265328432392</v>
      </c>
      <c r="S168" s="557">
        <f t="shared" si="1041"/>
        <v>2499.1308474747689</v>
      </c>
      <c r="T168" s="557">
        <f t="shared" si="1041"/>
        <v>3770.1723745247054</v>
      </c>
      <c r="U168" s="557">
        <f t="shared" si="1041"/>
        <v>2171.1664836300001</v>
      </c>
      <c r="V168" s="557">
        <f t="shared" si="1041"/>
        <v>765.58440468000003</v>
      </c>
      <c r="W168" s="557">
        <f t="shared" si="1041"/>
        <v>0</v>
      </c>
      <c r="X168" s="557">
        <f t="shared" si="1041"/>
        <v>0</v>
      </c>
      <c r="Y168" s="557">
        <f t="shared" si="1041"/>
        <v>0</v>
      </c>
      <c r="Z168" s="557">
        <f t="shared" si="1041"/>
        <v>0</v>
      </c>
      <c r="AA168" s="557">
        <f t="shared" si="1041"/>
        <v>0</v>
      </c>
      <c r="AB168" s="557">
        <f>SUM(AC168:AZ168)</f>
        <v>24143.311490123917</v>
      </c>
      <c r="AC168" s="557">
        <f>IF(AC155&lt;0,0,IF(AC155&gt;AC165,AC165,AC155))</f>
        <v>0</v>
      </c>
      <c r="AD168" s="557">
        <f t="shared" ref="AD168:BY168" si="1042">IF(AD155&lt;0,0,IF(AD155&gt;AD165,AD165,AD155))</f>
        <v>0</v>
      </c>
      <c r="AE168" s="557">
        <f t="shared" si="1042"/>
        <v>0</v>
      </c>
      <c r="AF168" s="557">
        <f t="shared" si="1042"/>
        <v>0</v>
      </c>
      <c r="AG168" s="557">
        <f t="shared" si="1042"/>
        <v>0</v>
      </c>
      <c r="AH168" s="557">
        <f t="shared" si="1042"/>
        <v>0</v>
      </c>
      <c r="AI168" s="557">
        <f t="shared" si="1042"/>
        <v>0</v>
      </c>
      <c r="AJ168" s="557">
        <f t="shared" si="1042"/>
        <v>278.315950644</v>
      </c>
      <c r="AK168" s="557">
        <f t="shared" si="1042"/>
        <v>1477.7459913480002</v>
      </c>
      <c r="AL168" s="557">
        <f t="shared" si="1042"/>
        <v>2764.6344725200001</v>
      </c>
      <c r="AM168" s="557">
        <f t="shared" si="1042"/>
        <v>2869.8696141890005</v>
      </c>
      <c r="AN168" s="557">
        <f t="shared" si="1042"/>
        <v>2268.9365499076589</v>
      </c>
      <c r="AO168" s="557">
        <f t="shared" si="1042"/>
        <v>1992.2479019132043</v>
      </c>
      <c r="AP168" s="557">
        <f t="shared" si="1042"/>
        <v>2480.0663458412159</v>
      </c>
      <c r="AQ168" s="557">
        <f t="shared" si="1042"/>
        <v>1972.5293456721367</v>
      </c>
      <c r="AR168" s="557">
        <f t="shared" si="1042"/>
        <v>1915.5864513643805</v>
      </c>
      <c r="AS168" s="557">
        <f t="shared" si="1042"/>
        <v>3186.6279784143171</v>
      </c>
      <c r="AT168" s="557">
        <f t="shared" si="1042"/>
        <v>2171.1664836300001</v>
      </c>
      <c r="AU168" s="557">
        <f t="shared" si="1042"/>
        <v>765.58440468000003</v>
      </c>
      <c r="AV168" s="557">
        <f t="shared" si="1042"/>
        <v>0</v>
      </c>
      <c r="AW168" s="557">
        <f t="shared" si="1042"/>
        <v>0</v>
      </c>
      <c r="AX168" s="557">
        <f t="shared" si="1042"/>
        <v>0</v>
      </c>
      <c r="AY168" s="557">
        <f t="shared" si="1042"/>
        <v>0</v>
      </c>
      <c r="AZ168" s="557">
        <f t="shared" si="1042"/>
        <v>0</v>
      </c>
      <c r="BA168" s="557">
        <f>SUM(BB168:BY168)</f>
        <v>20886.163603912431</v>
      </c>
      <c r="BB168" s="557">
        <f>IF(BB155&lt;0,0,IF(BB155&gt;BB165,BB165,BB155))</f>
        <v>0</v>
      </c>
      <c r="BC168" s="557">
        <f t="shared" si="1042"/>
        <v>0</v>
      </c>
      <c r="BD168" s="557">
        <f t="shared" si="1042"/>
        <v>0</v>
      </c>
      <c r="BE168" s="557">
        <f t="shared" si="1042"/>
        <v>0</v>
      </c>
      <c r="BF168" s="557">
        <f t="shared" si="1042"/>
        <v>0</v>
      </c>
      <c r="BG168" s="557">
        <f t="shared" si="1042"/>
        <v>0</v>
      </c>
      <c r="BH168" s="557">
        <f t="shared" si="1042"/>
        <v>0</v>
      </c>
      <c r="BI168" s="557">
        <f t="shared" si="1042"/>
        <v>278.315950644</v>
      </c>
      <c r="BJ168" s="557">
        <f t="shared" si="1042"/>
        <v>1477.7459913480002</v>
      </c>
      <c r="BK168" s="557">
        <f t="shared" si="1042"/>
        <v>2764.6344725200001</v>
      </c>
      <c r="BL168" s="557">
        <f t="shared" si="1042"/>
        <v>2389.3036409216229</v>
      </c>
      <c r="BM168" s="557">
        <f t="shared" si="1042"/>
        <v>1797.2699465156006</v>
      </c>
      <c r="BN168" s="557">
        <f t="shared" si="1042"/>
        <v>1529.4914124746247</v>
      </c>
      <c r="BO168" s="557">
        <f t="shared" si="1042"/>
        <v>2008.3997424491577</v>
      </c>
      <c r="BP168" s="557">
        <f t="shared" si="1042"/>
        <v>1509.7728562335571</v>
      </c>
      <c r="BQ168" s="557">
        <f t="shared" si="1042"/>
        <v>1461.7185877229645</v>
      </c>
      <c r="BR168" s="557">
        <f t="shared" si="1042"/>
        <v>2732.760114772901</v>
      </c>
      <c r="BS168" s="557">
        <f t="shared" si="1042"/>
        <v>2171.1664836300001</v>
      </c>
      <c r="BT168" s="557">
        <f t="shared" si="1042"/>
        <v>765.58440468000003</v>
      </c>
      <c r="BU168" s="557">
        <f t="shared" si="1042"/>
        <v>0</v>
      </c>
      <c r="BV168" s="557">
        <f t="shared" si="1042"/>
        <v>0</v>
      </c>
      <c r="BW168" s="557">
        <f t="shared" si="1042"/>
        <v>0</v>
      </c>
      <c r="BX168" s="557">
        <f t="shared" si="1042"/>
        <v>0</v>
      </c>
      <c r="BY168" s="557">
        <f t="shared" si="1042"/>
        <v>0</v>
      </c>
      <c r="BZ168" s="557">
        <f>SUM(CA168:CX168)</f>
        <v>27963.350122257692</v>
      </c>
      <c r="CA168" s="557">
        <f>IF(CA155&lt;0,0,IF(CA155&gt;CA165,CA165,CA155))</f>
        <v>0</v>
      </c>
      <c r="CB168" s="557">
        <f t="shared" ref="CB168:CX168" si="1043">IF(CB155&lt;0,0,IF(CB155&gt;CB165,CB165,CB155))</f>
        <v>0</v>
      </c>
      <c r="CC168" s="557">
        <f t="shared" si="1043"/>
        <v>0</v>
      </c>
      <c r="CD168" s="557">
        <f t="shared" si="1043"/>
        <v>0</v>
      </c>
      <c r="CE168" s="557">
        <f t="shared" si="1043"/>
        <v>0</v>
      </c>
      <c r="CF168" s="557">
        <f t="shared" si="1043"/>
        <v>0</v>
      </c>
      <c r="CG168" s="557">
        <f t="shared" si="1043"/>
        <v>0</v>
      </c>
      <c r="CH168" s="557">
        <f t="shared" si="1043"/>
        <v>278.315950644</v>
      </c>
      <c r="CI168" s="557">
        <f t="shared" si="1043"/>
        <v>1477.7459913480002</v>
      </c>
      <c r="CJ168" s="557">
        <f t="shared" si="1043"/>
        <v>2764.6344725200001</v>
      </c>
      <c r="CK168" s="557">
        <f t="shared" si="1043"/>
        <v>3487.7401512470606</v>
      </c>
      <c r="CL168" s="557">
        <f t="shared" si="1043"/>
        <v>2875.3650399831608</v>
      </c>
      <c r="CM168" s="557">
        <f t="shared" si="1043"/>
        <v>2510.6261439924874</v>
      </c>
      <c r="CN168" s="557">
        <f t="shared" si="1043"/>
        <v>3017.5366701365438</v>
      </c>
      <c r="CO168" s="557">
        <f t="shared" si="1043"/>
        <v>2483.2456932422374</v>
      </c>
      <c r="CP168" s="557">
        <f t="shared" si="1043"/>
        <v>2414.850007873767</v>
      </c>
      <c r="CQ168" s="557">
        <f t="shared" si="1043"/>
        <v>3716.5391129604318</v>
      </c>
      <c r="CR168" s="557">
        <f t="shared" si="1043"/>
        <v>2171.1664836300001</v>
      </c>
      <c r="CS168" s="557">
        <f t="shared" si="1043"/>
        <v>765.58440468000003</v>
      </c>
      <c r="CT168" s="557">
        <f t="shared" si="1043"/>
        <v>0</v>
      </c>
      <c r="CU168" s="557">
        <f t="shared" si="1043"/>
        <v>0</v>
      </c>
      <c r="CV168" s="557">
        <f t="shared" si="1043"/>
        <v>0</v>
      </c>
      <c r="CW168" s="557">
        <f t="shared" si="1043"/>
        <v>0</v>
      </c>
      <c r="CX168" s="557">
        <f t="shared" si="1043"/>
        <v>0</v>
      </c>
      <c r="CY168" s="129"/>
      <c r="CZ168" s="129"/>
      <c r="DA168" s="129"/>
      <c r="DB168" s="129"/>
      <c r="DC168" s="129"/>
      <c r="DD168" s="129"/>
      <c r="DE168" s="129"/>
      <c r="DF168" s="129"/>
      <c r="DG168" s="129"/>
      <c r="DH168" s="129"/>
    </row>
    <row r="169" spans="1:112">
      <c r="A169" s="558" t="s">
        <v>1209</v>
      </c>
      <c r="B169" s="604">
        <f>B155-B168</f>
        <v>1369036.6522325762</v>
      </c>
      <c r="C169" s="604">
        <f t="shared" ref="C169:BN169" si="1044">C155-C168</f>
        <v>48654.142789647492</v>
      </c>
      <c r="D169" s="604">
        <f t="shared" si="1044"/>
        <v>1970.2452176800816</v>
      </c>
      <c r="E169" s="604">
        <f t="shared" si="1044"/>
        <v>1715.9775069565985</v>
      </c>
      <c r="F169" s="604">
        <f t="shared" si="1044"/>
        <v>1715.9775069565985</v>
      </c>
      <c r="G169" s="604">
        <f t="shared" si="1044"/>
        <v>1806.531595591026</v>
      </c>
      <c r="H169" s="604">
        <f t="shared" si="1044"/>
        <v>2024.2195395871947</v>
      </c>
      <c r="I169" s="604">
        <f t="shared" si="1044"/>
        <v>1933.6654509527675</v>
      </c>
      <c r="J169" s="604">
        <f t="shared" si="1044"/>
        <v>1843.111362318341</v>
      </c>
      <c r="K169" s="604">
        <f t="shared" si="1044"/>
        <v>3411.3167355527871</v>
      </c>
      <c r="L169" s="604">
        <f t="shared" si="1044"/>
        <v>2139.9101691050596</v>
      </c>
      <c r="M169" s="604">
        <f t="shared" si="1044"/>
        <v>1185.9642212962694</v>
      </c>
      <c r="N169" s="604">
        <f t="shared" si="1044"/>
        <v>0</v>
      </c>
      <c r="O169" s="604">
        <f t="shared" si="1044"/>
        <v>0</v>
      </c>
      <c r="P169" s="604">
        <f t="shared" si="1044"/>
        <v>0</v>
      </c>
      <c r="Q169" s="604">
        <f t="shared" si="1044"/>
        <v>0</v>
      </c>
      <c r="R169" s="604">
        <f t="shared" si="1044"/>
        <v>0</v>
      </c>
      <c r="S169" s="604">
        <f t="shared" si="1044"/>
        <v>0</v>
      </c>
      <c r="T169" s="604">
        <f t="shared" si="1044"/>
        <v>0</v>
      </c>
      <c r="U169" s="604">
        <f t="shared" si="1044"/>
        <v>2113.237404413228</v>
      </c>
      <c r="V169" s="604">
        <f t="shared" si="1044"/>
        <v>4081.4637667617862</v>
      </c>
      <c r="W169" s="604">
        <f t="shared" si="1044"/>
        <v>5524.3090237987435</v>
      </c>
      <c r="X169" s="604">
        <f t="shared" si="1044"/>
        <v>5369.2727195619327</v>
      </c>
      <c r="Y169" s="604">
        <f t="shared" si="1044"/>
        <v>4606.4695873914879</v>
      </c>
      <c r="Z169" s="604">
        <f t="shared" si="1044"/>
        <v>4442.7876500324628</v>
      </c>
      <c r="AA169" s="604">
        <f t="shared" si="1044"/>
        <v>2769.6833316910802</v>
      </c>
      <c r="AB169" s="604">
        <f t="shared" si="1044"/>
        <v>40335.722988092057</v>
      </c>
      <c r="AC169" s="604">
        <f t="shared" si="1044"/>
        <v>1569.7735732905958</v>
      </c>
      <c r="AD169" s="604">
        <f t="shared" si="1044"/>
        <v>1338.3678279020005</v>
      </c>
      <c r="AE169" s="604">
        <f t="shared" si="1044"/>
        <v>1338.3678279020005</v>
      </c>
      <c r="AF169" s="604">
        <f t="shared" si="1044"/>
        <v>1440.3860921492137</v>
      </c>
      <c r="AG169" s="604">
        <f t="shared" si="1044"/>
        <v>1658.0740361453825</v>
      </c>
      <c r="AH169" s="604">
        <f t="shared" si="1044"/>
        <v>1556.0557718981695</v>
      </c>
      <c r="AI169" s="604">
        <f t="shared" si="1044"/>
        <v>1454.0817649114115</v>
      </c>
      <c r="AJ169" s="604">
        <f t="shared" si="1044"/>
        <v>2987.960997198194</v>
      </c>
      <c r="AK169" s="604">
        <f t="shared" si="1044"/>
        <v>1636.4601018725666</v>
      </c>
      <c r="AL169" s="604">
        <f t="shared" si="1044"/>
        <v>602.41982518588111</v>
      </c>
      <c r="AM169" s="604">
        <f t="shared" si="1044"/>
        <v>0</v>
      </c>
      <c r="AN169" s="604">
        <f t="shared" si="1044"/>
        <v>0</v>
      </c>
      <c r="AO169" s="604">
        <f t="shared" si="1044"/>
        <v>0</v>
      </c>
      <c r="AP169" s="604">
        <f t="shared" si="1044"/>
        <v>0</v>
      </c>
      <c r="AQ169" s="604">
        <f t="shared" si="1044"/>
        <v>0</v>
      </c>
      <c r="AR169" s="604">
        <f t="shared" si="1044"/>
        <v>0</v>
      </c>
      <c r="AS169" s="604">
        <f t="shared" si="1044"/>
        <v>0</v>
      </c>
      <c r="AT169" s="604">
        <f t="shared" si="1044"/>
        <v>1518.2402172421257</v>
      </c>
      <c r="AU169" s="604">
        <f t="shared" si="1044"/>
        <v>3440.7091357386162</v>
      </c>
      <c r="AV169" s="604">
        <f t="shared" si="1044"/>
        <v>4849.2407461145613</v>
      </c>
      <c r="AW169" s="604">
        <f t="shared" si="1044"/>
        <v>4728.5180885387617</v>
      </c>
      <c r="AX169" s="604">
        <f t="shared" si="1044"/>
        <v>4034.3672382636551</v>
      </c>
      <c r="AY169" s="604">
        <f t="shared" si="1044"/>
        <v>3905.0244322977369</v>
      </c>
      <c r="AZ169" s="604">
        <f t="shared" si="1044"/>
        <v>2277.6753114411463</v>
      </c>
      <c r="BA169" s="604">
        <f t="shared" si="1044"/>
        <v>33865.939785441937</v>
      </c>
      <c r="BB169" s="604">
        <f t="shared" si="1044"/>
        <v>1258.29562765433</v>
      </c>
      <c r="BC169" s="604">
        <f t="shared" si="1044"/>
        <v>1044.7107506466064</v>
      </c>
      <c r="BD169" s="604">
        <f t="shared" si="1044"/>
        <v>1044.7107506466064</v>
      </c>
      <c r="BE169" s="604">
        <f t="shared" si="1044"/>
        <v>1155.606256138914</v>
      </c>
      <c r="BF169" s="604">
        <f t="shared" si="1044"/>
        <v>1373.2942001350827</v>
      </c>
      <c r="BG169" s="604">
        <f t="shared" si="1044"/>
        <v>1262.3986946427754</v>
      </c>
      <c r="BH169" s="604">
        <f t="shared" si="1044"/>
        <v>1151.5031891504705</v>
      </c>
      <c r="BI169" s="604">
        <f t="shared" si="1044"/>
        <v>2658.6843118112852</v>
      </c>
      <c r="BJ169" s="604">
        <f t="shared" si="1044"/>
        <v>1244.8878273584046</v>
      </c>
      <c r="BK169" s="604">
        <f t="shared" si="1044"/>
        <v>148.55196154446503</v>
      </c>
      <c r="BL169" s="604">
        <f t="shared" si="1044"/>
        <v>0</v>
      </c>
      <c r="BM169" s="604">
        <f t="shared" si="1044"/>
        <v>0</v>
      </c>
      <c r="BN169" s="604">
        <f t="shared" si="1044"/>
        <v>0</v>
      </c>
      <c r="BO169" s="604">
        <f t="shared" ref="BO169:CX169" si="1045">BO155-BO168</f>
        <v>0</v>
      </c>
      <c r="BP169" s="604">
        <f t="shared" si="1045"/>
        <v>0</v>
      </c>
      <c r="BQ169" s="604">
        <f t="shared" si="1045"/>
        <v>0</v>
      </c>
      <c r="BR169" s="604">
        <f t="shared" si="1045"/>
        <v>0</v>
      </c>
      <c r="BS169" s="604">
        <f t="shared" si="1045"/>
        <v>1055.4837278035461</v>
      </c>
      <c r="BT169" s="604">
        <f t="shared" si="1045"/>
        <v>2942.344422720591</v>
      </c>
      <c r="BU169" s="604">
        <f t="shared" si="1045"/>
        <v>4324.1724806560642</v>
      </c>
      <c r="BV169" s="604">
        <f t="shared" si="1045"/>
        <v>4230.1533755207365</v>
      </c>
      <c r="BW169" s="604">
        <f t="shared" si="1045"/>
        <v>3589.3987444975619</v>
      </c>
      <c r="BX169" s="604">
        <f t="shared" si="1045"/>
        <v>3486.7410577121691</v>
      </c>
      <c r="BY169" s="604">
        <f t="shared" si="1045"/>
        <v>1895.0024068023054</v>
      </c>
      <c r="BZ169" s="604">
        <f t="shared" si="1045"/>
        <v>49113.857731196345</v>
      </c>
      <c r="CA169" s="604">
        <f t="shared" si="1045"/>
        <v>1970.2452176800816</v>
      </c>
      <c r="CB169" s="604">
        <f t="shared" si="1045"/>
        <v>1715.9775069565985</v>
      </c>
      <c r="CC169" s="604">
        <f t="shared" si="1045"/>
        <v>1715.9775069565985</v>
      </c>
      <c r="CD169" s="604">
        <f t="shared" si="1045"/>
        <v>1806.531595591026</v>
      </c>
      <c r="CE169" s="604">
        <f t="shared" si="1045"/>
        <v>2024.2195395871947</v>
      </c>
      <c r="CF169" s="604">
        <f t="shared" si="1045"/>
        <v>1933.6654509527675</v>
      </c>
      <c r="CG169" s="604">
        <f t="shared" si="1045"/>
        <v>1843.111362318341</v>
      </c>
      <c r="CH169" s="604">
        <f t="shared" si="1045"/>
        <v>3411.3167355527871</v>
      </c>
      <c r="CI169" s="604">
        <f t="shared" si="1045"/>
        <v>2139.9101691050596</v>
      </c>
      <c r="CJ169" s="604">
        <f t="shared" si="1045"/>
        <v>1185.9642212962694</v>
      </c>
      <c r="CK169" s="604">
        <f t="shared" si="1045"/>
        <v>0</v>
      </c>
      <c r="CL169" s="604">
        <f t="shared" si="1045"/>
        <v>0</v>
      </c>
      <c r="CM169" s="604">
        <f t="shared" si="1045"/>
        <v>0</v>
      </c>
      <c r="CN169" s="604">
        <f t="shared" si="1045"/>
        <v>0</v>
      </c>
      <c r="CO169" s="604">
        <f t="shared" si="1045"/>
        <v>0</v>
      </c>
      <c r="CP169" s="604">
        <f t="shared" si="1045"/>
        <v>0</v>
      </c>
      <c r="CQ169" s="604">
        <f t="shared" si="1045"/>
        <v>0</v>
      </c>
      <c r="CR169" s="604">
        <f t="shared" si="1045"/>
        <v>2051.9422483397725</v>
      </c>
      <c r="CS169" s="604">
        <f t="shared" si="1045"/>
        <v>4004.8448216699671</v>
      </c>
      <c r="CT169" s="604">
        <f t="shared" si="1045"/>
        <v>5447.6900787069235</v>
      </c>
      <c r="CU169" s="604">
        <f t="shared" si="1045"/>
        <v>5300.3145537817581</v>
      </c>
      <c r="CV169" s="604">
        <f t="shared" si="1045"/>
        <v>4537.5114216113134</v>
      </c>
      <c r="CW169" s="604">
        <f t="shared" si="1045"/>
        <v>4381.4924939590073</v>
      </c>
      <c r="CX169" s="604">
        <f t="shared" si="1045"/>
        <v>3072.6557663583571</v>
      </c>
      <c r="CY169" s="129"/>
      <c r="CZ169" s="129"/>
      <c r="DA169" s="129"/>
      <c r="DB169" s="129"/>
      <c r="DC169" s="129"/>
      <c r="DD169" s="129"/>
      <c r="DE169" s="129"/>
      <c r="DF169" s="129"/>
      <c r="DG169" s="129"/>
      <c r="DH169" s="129"/>
    </row>
    <row r="170" spans="1:112" ht="15.75" thickBot="1">
      <c r="A170" s="558"/>
      <c r="B170" s="557"/>
      <c r="C170" s="557"/>
      <c r="D170" s="557"/>
      <c r="E170" s="557"/>
      <c r="F170" s="557"/>
      <c r="G170" s="557"/>
      <c r="H170" s="557"/>
      <c r="I170" s="557"/>
      <c r="J170" s="608"/>
      <c r="K170" s="557"/>
      <c r="L170" s="557"/>
      <c r="M170" s="557"/>
      <c r="N170" s="557"/>
      <c r="O170" s="557"/>
      <c r="P170" s="557"/>
      <c r="Q170" s="557"/>
      <c r="R170" s="557"/>
      <c r="S170" s="557"/>
      <c r="T170" s="557"/>
      <c r="U170" s="557"/>
      <c r="V170" s="557"/>
      <c r="W170" s="557"/>
      <c r="X170" s="557"/>
      <c r="Y170" s="557"/>
      <c r="Z170" s="557"/>
      <c r="AA170" s="557"/>
      <c r="AB170" s="557"/>
      <c r="AC170" s="557"/>
      <c r="AD170" s="557"/>
      <c r="AE170" s="557"/>
      <c r="AF170" s="557"/>
      <c r="AG170" s="557"/>
      <c r="AH170" s="557"/>
      <c r="AI170" s="557"/>
      <c r="AJ170" s="557"/>
      <c r="AK170" s="557"/>
      <c r="AL170" s="557"/>
      <c r="AM170" s="557"/>
      <c r="AN170" s="557"/>
      <c r="AO170" s="557"/>
      <c r="AP170" s="557"/>
      <c r="AQ170" s="557"/>
      <c r="AR170" s="557"/>
      <c r="AS170" s="557"/>
      <c r="AT170" s="557"/>
      <c r="AU170" s="557"/>
      <c r="AV170" s="557"/>
      <c r="AW170" s="557"/>
      <c r="AX170" s="557"/>
      <c r="AY170" s="557"/>
      <c r="AZ170" s="557"/>
      <c r="BA170" s="557"/>
      <c r="BB170" s="557"/>
      <c r="BC170" s="557"/>
      <c r="BD170" s="557"/>
      <c r="BE170" s="557"/>
      <c r="BF170" s="557"/>
      <c r="BG170" s="557"/>
      <c r="BH170" s="557"/>
      <c r="BI170" s="557"/>
      <c r="BJ170" s="557"/>
      <c r="BK170" s="557"/>
      <c r="BL170" s="557"/>
      <c r="BM170" s="557"/>
      <c r="BN170" s="557"/>
      <c r="BO170" s="557"/>
      <c r="BP170" s="557"/>
      <c r="BQ170" s="557"/>
      <c r="BR170" s="557"/>
      <c r="BS170" s="557"/>
      <c r="BT170" s="557"/>
      <c r="BU170" s="557"/>
      <c r="BV170" s="557"/>
      <c r="BW170" s="557"/>
      <c r="BX170" s="557"/>
      <c r="BY170" s="557"/>
      <c r="BZ170" s="557"/>
      <c r="CA170" s="557"/>
      <c r="CB170" s="557"/>
      <c r="CC170" s="557"/>
      <c r="CD170" s="557"/>
      <c r="CE170" s="557"/>
      <c r="CF170" s="557"/>
      <c r="CG170" s="557"/>
      <c r="CH170" s="557"/>
      <c r="CI170" s="557"/>
      <c r="CJ170" s="557"/>
      <c r="CK170" s="557"/>
      <c r="CL170" s="557"/>
      <c r="CM170" s="557"/>
      <c r="CN170" s="557"/>
      <c r="CO170" s="557"/>
      <c r="CP170" s="557"/>
      <c r="CQ170" s="557"/>
      <c r="CR170" s="557"/>
      <c r="CS170" s="557"/>
      <c r="CT170" s="557"/>
      <c r="CU170" s="557"/>
      <c r="CV170" s="557"/>
      <c r="CW170" s="557"/>
      <c r="CX170" s="557"/>
      <c r="CY170" s="129"/>
      <c r="CZ170" s="129"/>
      <c r="DA170" s="129"/>
      <c r="DB170" s="129"/>
      <c r="DC170" s="129"/>
      <c r="DD170" s="129"/>
      <c r="DE170" s="129"/>
      <c r="DF170" s="129"/>
      <c r="DG170" s="129"/>
      <c r="DH170" s="129"/>
    </row>
    <row r="171" spans="1:112">
      <c r="A171" s="609" t="s">
        <v>5</v>
      </c>
      <c r="B171" s="610"/>
      <c r="C171" s="610"/>
      <c r="D171" s="610"/>
      <c r="E171" s="610"/>
      <c r="F171" s="610"/>
      <c r="G171" s="610"/>
      <c r="H171" s="610"/>
      <c r="I171" s="610"/>
      <c r="J171" s="610"/>
      <c r="K171" s="610"/>
      <c r="L171" s="610"/>
      <c r="M171" s="610"/>
      <c r="N171" s="610"/>
      <c r="O171" s="610"/>
      <c r="P171" s="610"/>
      <c r="Q171" s="610"/>
      <c r="R171" s="610"/>
      <c r="S171" s="610"/>
      <c r="T171" s="610"/>
      <c r="U171" s="610"/>
      <c r="V171" s="610"/>
      <c r="W171" s="610"/>
      <c r="X171" s="610"/>
      <c r="Y171" s="610"/>
      <c r="Z171" s="610"/>
      <c r="AA171" s="610"/>
      <c r="AB171" s="610"/>
      <c r="AC171" s="610"/>
      <c r="AD171" s="610"/>
      <c r="AE171" s="610"/>
      <c r="AF171" s="610"/>
      <c r="AG171" s="610"/>
      <c r="AH171" s="610"/>
      <c r="AI171" s="610"/>
      <c r="AJ171" s="610"/>
      <c r="AK171" s="610"/>
      <c r="AL171" s="610"/>
      <c r="AM171" s="610"/>
      <c r="AN171" s="610"/>
      <c r="AO171" s="610"/>
      <c r="AP171" s="610"/>
      <c r="AQ171" s="610"/>
      <c r="AR171" s="610"/>
      <c r="AS171" s="610"/>
      <c r="AT171" s="610"/>
      <c r="AU171" s="610"/>
      <c r="AV171" s="610"/>
      <c r="AW171" s="610"/>
      <c r="AX171" s="610"/>
      <c r="AY171" s="610"/>
      <c r="AZ171" s="610"/>
      <c r="BA171" s="610"/>
      <c r="BB171" s="610"/>
      <c r="BC171" s="610"/>
      <c r="BD171" s="610"/>
      <c r="BE171" s="610"/>
      <c r="BF171" s="610"/>
      <c r="BG171" s="610"/>
      <c r="BH171" s="610"/>
      <c r="BI171" s="610"/>
      <c r="BJ171" s="610"/>
      <c r="BK171" s="610"/>
      <c r="BL171" s="610"/>
      <c r="BM171" s="610"/>
      <c r="BN171" s="610"/>
      <c r="BO171" s="610"/>
      <c r="BP171" s="610"/>
      <c r="BQ171" s="610"/>
      <c r="BR171" s="610"/>
      <c r="BS171" s="610"/>
      <c r="BT171" s="610"/>
      <c r="BU171" s="610"/>
      <c r="BV171" s="610"/>
      <c r="BW171" s="610"/>
      <c r="BX171" s="610"/>
      <c r="BY171" s="610"/>
      <c r="BZ171" s="610"/>
      <c r="CA171" s="610"/>
      <c r="CB171" s="610"/>
      <c r="CC171" s="610"/>
      <c r="CD171" s="610"/>
      <c r="CE171" s="610"/>
      <c r="CF171" s="610"/>
      <c r="CG171" s="610"/>
      <c r="CH171" s="610"/>
      <c r="CI171" s="610"/>
      <c r="CJ171" s="610"/>
      <c r="CK171" s="610"/>
      <c r="CL171" s="610"/>
      <c r="CM171" s="610"/>
      <c r="CN171" s="610"/>
      <c r="CO171" s="610"/>
      <c r="CP171" s="610"/>
      <c r="CQ171" s="610"/>
      <c r="CR171" s="610"/>
      <c r="CS171" s="610"/>
      <c r="CT171" s="610"/>
      <c r="CU171" s="610"/>
      <c r="CV171" s="610"/>
      <c r="CW171" s="610"/>
      <c r="CX171" s="611"/>
      <c r="CY171" s="129"/>
      <c r="CZ171" s="129"/>
      <c r="DA171" s="129"/>
      <c r="DB171" s="129"/>
      <c r="DC171" s="129"/>
      <c r="DD171" s="129"/>
      <c r="DE171" s="129"/>
      <c r="DF171" s="129"/>
      <c r="DG171" s="129"/>
      <c r="DH171" s="129"/>
    </row>
    <row r="172" spans="1:112">
      <c r="A172" s="612" t="s">
        <v>1210</v>
      </c>
      <c r="B172" s="591">
        <f>B163</f>
        <v>1320684.92138142</v>
      </c>
      <c r="C172" s="557">
        <f t="shared" ref="C172" si="1046">SUM(D172:AA172)</f>
        <v>44022.830712714</v>
      </c>
      <c r="D172" s="557">
        <f t="shared" ref="D172:AI172" si="1047">D163</f>
        <v>0</v>
      </c>
      <c r="E172" s="557">
        <f t="shared" si="1047"/>
        <v>0</v>
      </c>
      <c r="F172" s="557">
        <f t="shared" si="1047"/>
        <v>0</v>
      </c>
      <c r="G172" s="557">
        <f t="shared" si="1047"/>
        <v>0</v>
      </c>
      <c r="H172" s="557">
        <f t="shared" si="1047"/>
        <v>0</v>
      </c>
      <c r="I172" s="557">
        <f t="shared" si="1047"/>
        <v>0</v>
      </c>
      <c r="J172" s="557">
        <f t="shared" si="1047"/>
        <v>0</v>
      </c>
      <c r="K172" s="557">
        <f t="shared" si="1047"/>
        <v>387.315950644</v>
      </c>
      <c r="L172" s="557">
        <f t="shared" si="1047"/>
        <v>1586.7459913480002</v>
      </c>
      <c r="M172" s="557">
        <f t="shared" si="1047"/>
        <v>2873.6344725200001</v>
      </c>
      <c r="N172" s="557">
        <f t="shared" si="1047"/>
        <v>4672.7795335760011</v>
      </c>
      <c r="O172" s="557">
        <f t="shared" si="1047"/>
        <v>5441.164403402001</v>
      </c>
      <c r="P172" s="557">
        <f t="shared" si="1047"/>
        <v>5903.4447315899997</v>
      </c>
      <c r="Q172" s="557">
        <f t="shared" si="1047"/>
        <v>5459.9054977880005</v>
      </c>
      <c r="R172" s="557">
        <f t="shared" si="1047"/>
        <v>5334.9648685480006</v>
      </c>
      <c r="S172" s="557">
        <f t="shared" si="1047"/>
        <v>5166.2950190740003</v>
      </c>
      <c r="T172" s="557">
        <f t="shared" si="1047"/>
        <v>4016.8412300660002</v>
      </c>
      <c r="U172" s="557">
        <f t="shared" si="1047"/>
        <v>2280.1664836300001</v>
      </c>
      <c r="V172" s="557">
        <f t="shared" si="1047"/>
        <v>874.58440468000003</v>
      </c>
      <c r="W172" s="557">
        <f t="shared" si="1047"/>
        <v>24.988125848000003</v>
      </c>
      <c r="X172" s="557">
        <f t="shared" si="1047"/>
        <v>0</v>
      </c>
      <c r="Y172" s="557">
        <f t="shared" si="1047"/>
        <v>0</v>
      </c>
      <c r="Z172" s="557">
        <f t="shared" si="1047"/>
        <v>0</v>
      </c>
      <c r="AA172" s="557">
        <f t="shared" si="1047"/>
        <v>0</v>
      </c>
      <c r="AB172" s="557">
        <f t="shared" si="1047"/>
        <v>44022.830712714</v>
      </c>
      <c r="AC172" s="557">
        <f t="shared" si="1047"/>
        <v>0</v>
      </c>
      <c r="AD172" s="557">
        <f t="shared" si="1047"/>
        <v>0</v>
      </c>
      <c r="AE172" s="557">
        <f t="shared" si="1047"/>
        <v>0</v>
      </c>
      <c r="AF172" s="557">
        <f t="shared" si="1047"/>
        <v>0</v>
      </c>
      <c r="AG172" s="557">
        <f t="shared" si="1047"/>
        <v>0</v>
      </c>
      <c r="AH172" s="557">
        <f t="shared" si="1047"/>
        <v>0</v>
      </c>
      <c r="AI172" s="557">
        <f t="shared" si="1047"/>
        <v>0</v>
      </c>
      <c r="AJ172" s="557">
        <f t="shared" ref="AJ172:BO172" si="1048">AJ163</f>
        <v>387.315950644</v>
      </c>
      <c r="AK172" s="557">
        <f t="shared" si="1048"/>
        <v>1586.7459913480002</v>
      </c>
      <c r="AL172" s="557">
        <f t="shared" si="1048"/>
        <v>2873.6344725200001</v>
      </c>
      <c r="AM172" s="557">
        <f t="shared" si="1048"/>
        <v>4672.7795335760011</v>
      </c>
      <c r="AN172" s="557">
        <f t="shared" si="1048"/>
        <v>5441.164403402001</v>
      </c>
      <c r="AO172" s="557">
        <f t="shared" si="1048"/>
        <v>5903.4447315899997</v>
      </c>
      <c r="AP172" s="557">
        <f t="shared" si="1048"/>
        <v>5459.9054977880005</v>
      </c>
      <c r="AQ172" s="557">
        <f t="shared" si="1048"/>
        <v>5334.9648685480006</v>
      </c>
      <c r="AR172" s="557">
        <f t="shared" si="1048"/>
        <v>5166.2950190740003</v>
      </c>
      <c r="AS172" s="557">
        <f t="shared" si="1048"/>
        <v>4016.8412300660002</v>
      </c>
      <c r="AT172" s="557">
        <f t="shared" si="1048"/>
        <v>2280.1664836300001</v>
      </c>
      <c r="AU172" s="557">
        <f t="shared" si="1048"/>
        <v>874.58440468000003</v>
      </c>
      <c r="AV172" s="557">
        <f t="shared" si="1048"/>
        <v>24.988125848000003</v>
      </c>
      <c r="AW172" s="557">
        <f t="shared" si="1048"/>
        <v>0</v>
      </c>
      <c r="AX172" s="557">
        <f t="shared" si="1048"/>
        <v>0</v>
      </c>
      <c r="AY172" s="557">
        <f t="shared" si="1048"/>
        <v>0</v>
      </c>
      <c r="AZ172" s="557">
        <f t="shared" si="1048"/>
        <v>0</v>
      </c>
      <c r="BA172" s="557">
        <f t="shared" si="1048"/>
        <v>44022.830712714</v>
      </c>
      <c r="BB172" s="557">
        <f t="shared" si="1048"/>
        <v>0</v>
      </c>
      <c r="BC172" s="557">
        <f t="shared" si="1048"/>
        <v>0</v>
      </c>
      <c r="BD172" s="557">
        <f t="shared" si="1048"/>
        <v>0</v>
      </c>
      <c r="BE172" s="557">
        <f t="shared" si="1048"/>
        <v>0</v>
      </c>
      <c r="BF172" s="557">
        <f t="shared" si="1048"/>
        <v>0</v>
      </c>
      <c r="BG172" s="557">
        <f t="shared" si="1048"/>
        <v>0</v>
      </c>
      <c r="BH172" s="557">
        <f t="shared" si="1048"/>
        <v>0</v>
      </c>
      <c r="BI172" s="557">
        <f t="shared" si="1048"/>
        <v>387.315950644</v>
      </c>
      <c r="BJ172" s="557">
        <f t="shared" si="1048"/>
        <v>1586.7459913480002</v>
      </c>
      <c r="BK172" s="557">
        <f t="shared" si="1048"/>
        <v>2873.6344725200001</v>
      </c>
      <c r="BL172" s="557">
        <f t="shared" si="1048"/>
        <v>4672.7795335760011</v>
      </c>
      <c r="BM172" s="557">
        <f t="shared" si="1048"/>
        <v>5441.164403402001</v>
      </c>
      <c r="BN172" s="557">
        <f t="shared" si="1048"/>
        <v>5903.4447315899997</v>
      </c>
      <c r="BO172" s="557">
        <f t="shared" si="1048"/>
        <v>5459.9054977880005</v>
      </c>
      <c r="BP172" s="557">
        <f t="shared" ref="BP172:CX172" si="1049">BP163</f>
        <v>5334.9648685480006</v>
      </c>
      <c r="BQ172" s="557">
        <f t="shared" si="1049"/>
        <v>5166.2950190740003</v>
      </c>
      <c r="BR172" s="557">
        <f t="shared" si="1049"/>
        <v>4016.8412300660002</v>
      </c>
      <c r="BS172" s="557">
        <f t="shared" si="1049"/>
        <v>2280.1664836300001</v>
      </c>
      <c r="BT172" s="557">
        <f t="shared" si="1049"/>
        <v>874.58440468000003</v>
      </c>
      <c r="BU172" s="557">
        <f t="shared" si="1049"/>
        <v>24.988125848000003</v>
      </c>
      <c r="BV172" s="557">
        <f t="shared" si="1049"/>
        <v>0</v>
      </c>
      <c r="BW172" s="557">
        <f t="shared" si="1049"/>
        <v>0</v>
      </c>
      <c r="BX172" s="557">
        <f t="shared" si="1049"/>
        <v>0</v>
      </c>
      <c r="BY172" s="557">
        <f t="shared" si="1049"/>
        <v>0</v>
      </c>
      <c r="BZ172" s="557">
        <f t="shared" si="1049"/>
        <v>44022.830712714</v>
      </c>
      <c r="CA172" s="557">
        <f t="shared" si="1049"/>
        <v>0</v>
      </c>
      <c r="CB172" s="557">
        <f t="shared" si="1049"/>
        <v>0</v>
      </c>
      <c r="CC172" s="557">
        <f t="shared" si="1049"/>
        <v>0</v>
      </c>
      <c r="CD172" s="557">
        <f t="shared" si="1049"/>
        <v>0</v>
      </c>
      <c r="CE172" s="557">
        <f t="shared" si="1049"/>
        <v>0</v>
      </c>
      <c r="CF172" s="557">
        <f t="shared" si="1049"/>
        <v>0</v>
      </c>
      <c r="CG172" s="557">
        <f t="shared" si="1049"/>
        <v>0</v>
      </c>
      <c r="CH172" s="557">
        <f t="shared" si="1049"/>
        <v>387.315950644</v>
      </c>
      <c r="CI172" s="557">
        <f t="shared" si="1049"/>
        <v>1586.7459913480002</v>
      </c>
      <c r="CJ172" s="557">
        <f t="shared" si="1049"/>
        <v>2873.6344725200001</v>
      </c>
      <c r="CK172" s="557">
        <f t="shared" si="1049"/>
        <v>4672.7795335760011</v>
      </c>
      <c r="CL172" s="557">
        <f t="shared" si="1049"/>
        <v>5441.164403402001</v>
      </c>
      <c r="CM172" s="557">
        <f t="shared" si="1049"/>
        <v>5903.4447315899997</v>
      </c>
      <c r="CN172" s="557">
        <f t="shared" si="1049"/>
        <v>5459.9054977880005</v>
      </c>
      <c r="CO172" s="557">
        <f t="shared" si="1049"/>
        <v>5334.9648685480006</v>
      </c>
      <c r="CP172" s="557">
        <f t="shared" si="1049"/>
        <v>5166.2950190740003</v>
      </c>
      <c r="CQ172" s="557">
        <f t="shared" si="1049"/>
        <v>4016.8412300660002</v>
      </c>
      <c r="CR172" s="557">
        <f t="shared" si="1049"/>
        <v>2280.1664836300001</v>
      </c>
      <c r="CS172" s="557">
        <f t="shared" si="1049"/>
        <v>874.58440468000003</v>
      </c>
      <c r="CT172" s="557">
        <f t="shared" si="1049"/>
        <v>24.988125848000003</v>
      </c>
      <c r="CU172" s="557">
        <f t="shared" si="1049"/>
        <v>0</v>
      </c>
      <c r="CV172" s="557">
        <f t="shared" si="1049"/>
        <v>0</v>
      </c>
      <c r="CW172" s="557">
        <f t="shared" si="1049"/>
        <v>0</v>
      </c>
      <c r="CX172" s="613">
        <f t="shared" si="1049"/>
        <v>0</v>
      </c>
      <c r="CY172" s="129"/>
      <c r="CZ172" s="129"/>
      <c r="DA172" s="129"/>
      <c r="DB172" s="129"/>
      <c r="DC172" s="129"/>
      <c r="DD172" s="129"/>
      <c r="DE172" s="129"/>
      <c r="DF172" s="129"/>
      <c r="DG172" s="129"/>
      <c r="DH172" s="129"/>
    </row>
    <row r="173" spans="1:112">
      <c r="A173" s="612" t="s">
        <v>1211</v>
      </c>
      <c r="B173" s="591">
        <f>B164</f>
        <v>-39989.643775440003</v>
      </c>
      <c r="C173" s="557">
        <f>C164</f>
        <v>-1332.988125848</v>
      </c>
      <c r="D173" s="557">
        <f t="shared" ref="D173:BO173" si="1050">D164</f>
        <v>0</v>
      </c>
      <c r="E173" s="557">
        <f t="shared" si="1050"/>
        <v>0</v>
      </c>
      <c r="F173" s="557">
        <f t="shared" si="1050"/>
        <v>0</v>
      </c>
      <c r="G173" s="557">
        <f t="shared" si="1050"/>
        <v>0</v>
      </c>
      <c r="H173" s="557">
        <f t="shared" si="1050"/>
        <v>0</v>
      </c>
      <c r="I173" s="557">
        <f t="shared" si="1050"/>
        <v>0</v>
      </c>
      <c r="J173" s="557">
        <f t="shared" si="1050"/>
        <v>0</v>
      </c>
      <c r="K173" s="557">
        <f t="shared" si="1050"/>
        <v>-109</v>
      </c>
      <c r="L173" s="557">
        <f t="shared" si="1050"/>
        <v>-109</v>
      </c>
      <c r="M173" s="557">
        <f t="shared" si="1050"/>
        <v>-109</v>
      </c>
      <c r="N173" s="557">
        <f t="shared" si="1050"/>
        <v>-109</v>
      </c>
      <c r="O173" s="557">
        <f t="shared" si="1050"/>
        <v>-109</v>
      </c>
      <c r="P173" s="557">
        <f t="shared" si="1050"/>
        <v>-109</v>
      </c>
      <c r="Q173" s="557">
        <f t="shared" si="1050"/>
        <v>-109</v>
      </c>
      <c r="R173" s="557">
        <f t="shared" si="1050"/>
        <v>-109</v>
      </c>
      <c r="S173" s="557">
        <f t="shared" si="1050"/>
        <v>-109</v>
      </c>
      <c r="T173" s="557">
        <f t="shared" si="1050"/>
        <v>-109</v>
      </c>
      <c r="U173" s="557">
        <f t="shared" si="1050"/>
        <v>-109</v>
      </c>
      <c r="V173" s="557">
        <f t="shared" si="1050"/>
        <v>-109</v>
      </c>
      <c r="W173" s="557">
        <f t="shared" si="1050"/>
        <v>-24.988125848000003</v>
      </c>
      <c r="X173" s="557">
        <f t="shared" si="1050"/>
        <v>0</v>
      </c>
      <c r="Y173" s="557">
        <f t="shared" si="1050"/>
        <v>0</v>
      </c>
      <c r="Z173" s="557">
        <f t="shared" si="1050"/>
        <v>0</v>
      </c>
      <c r="AA173" s="557">
        <f t="shared" si="1050"/>
        <v>0</v>
      </c>
      <c r="AB173" s="557">
        <f t="shared" si="1050"/>
        <v>-1332.988125848</v>
      </c>
      <c r="AC173" s="557">
        <f t="shared" si="1050"/>
        <v>0</v>
      </c>
      <c r="AD173" s="557">
        <f t="shared" si="1050"/>
        <v>0</v>
      </c>
      <c r="AE173" s="557">
        <f t="shared" si="1050"/>
        <v>0</v>
      </c>
      <c r="AF173" s="557">
        <f t="shared" si="1050"/>
        <v>0</v>
      </c>
      <c r="AG173" s="557">
        <f t="shared" si="1050"/>
        <v>0</v>
      </c>
      <c r="AH173" s="557">
        <f t="shared" si="1050"/>
        <v>0</v>
      </c>
      <c r="AI173" s="557">
        <f t="shared" si="1050"/>
        <v>0</v>
      </c>
      <c r="AJ173" s="557">
        <f t="shared" si="1050"/>
        <v>-109</v>
      </c>
      <c r="AK173" s="557">
        <f t="shared" si="1050"/>
        <v>-109</v>
      </c>
      <c r="AL173" s="557">
        <f t="shared" si="1050"/>
        <v>-109</v>
      </c>
      <c r="AM173" s="557">
        <f t="shared" si="1050"/>
        <v>-109</v>
      </c>
      <c r="AN173" s="557">
        <f t="shared" si="1050"/>
        <v>-109</v>
      </c>
      <c r="AO173" s="557">
        <f t="shared" si="1050"/>
        <v>-109</v>
      </c>
      <c r="AP173" s="557">
        <f t="shared" si="1050"/>
        <v>-109</v>
      </c>
      <c r="AQ173" s="557">
        <f t="shared" si="1050"/>
        <v>-109</v>
      </c>
      <c r="AR173" s="557">
        <f t="shared" si="1050"/>
        <v>-109</v>
      </c>
      <c r="AS173" s="557">
        <f t="shared" si="1050"/>
        <v>-109</v>
      </c>
      <c r="AT173" s="557">
        <f t="shared" si="1050"/>
        <v>-109</v>
      </c>
      <c r="AU173" s="557">
        <f t="shared" si="1050"/>
        <v>-109</v>
      </c>
      <c r="AV173" s="557">
        <f t="shared" si="1050"/>
        <v>-24.988125848000003</v>
      </c>
      <c r="AW173" s="557">
        <f t="shared" si="1050"/>
        <v>0</v>
      </c>
      <c r="AX173" s="557">
        <f t="shared" si="1050"/>
        <v>0</v>
      </c>
      <c r="AY173" s="557">
        <f t="shared" si="1050"/>
        <v>0</v>
      </c>
      <c r="AZ173" s="557">
        <f t="shared" si="1050"/>
        <v>0</v>
      </c>
      <c r="BA173" s="557">
        <f t="shared" si="1050"/>
        <v>-1332.988125848</v>
      </c>
      <c r="BB173" s="557">
        <f t="shared" si="1050"/>
        <v>0</v>
      </c>
      <c r="BC173" s="557">
        <f t="shared" si="1050"/>
        <v>0</v>
      </c>
      <c r="BD173" s="557">
        <f t="shared" si="1050"/>
        <v>0</v>
      </c>
      <c r="BE173" s="557">
        <f t="shared" si="1050"/>
        <v>0</v>
      </c>
      <c r="BF173" s="557">
        <f t="shared" si="1050"/>
        <v>0</v>
      </c>
      <c r="BG173" s="557">
        <f t="shared" si="1050"/>
        <v>0</v>
      </c>
      <c r="BH173" s="557">
        <f t="shared" si="1050"/>
        <v>0</v>
      </c>
      <c r="BI173" s="557">
        <f t="shared" si="1050"/>
        <v>-109</v>
      </c>
      <c r="BJ173" s="557">
        <f t="shared" si="1050"/>
        <v>-109</v>
      </c>
      <c r="BK173" s="557">
        <f t="shared" si="1050"/>
        <v>-109</v>
      </c>
      <c r="BL173" s="557">
        <f t="shared" si="1050"/>
        <v>-109</v>
      </c>
      <c r="BM173" s="557">
        <f t="shared" si="1050"/>
        <v>-109</v>
      </c>
      <c r="BN173" s="557">
        <f t="shared" si="1050"/>
        <v>-109</v>
      </c>
      <c r="BO173" s="557">
        <f t="shared" si="1050"/>
        <v>-109</v>
      </c>
      <c r="BP173" s="557">
        <f t="shared" ref="BP173:CX173" si="1051">BP164</f>
        <v>-109</v>
      </c>
      <c r="BQ173" s="557">
        <f t="shared" si="1051"/>
        <v>-109</v>
      </c>
      <c r="BR173" s="557">
        <f t="shared" si="1051"/>
        <v>-109</v>
      </c>
      <c r="BS173" s="557">
        <f t="shared" si="1051"/>
        <v>-109</v>
      </c>
      <c r="BT173" s="557">
        <f t="shared" si="1051"/>
        <v>-109</v>
      </c>
      <c r="BU173" s="557">
        <f t="shared" si="1051"/>
        <v>-24.988125848000003</v>
      </c>
      <c r="BV173" s="557">
        <f t="shared" si="1051"/>
        <v>0</v>
      </c>
      <c r="BW173" s="557">
        <f t="shared" si="1051"/>
        <v>0</v>
      </c>
      <c r="BX173" s="557">
        <f t="shared" si="1051"/>
        <v>0</v>
      </c>
      <c r="BY173" s="557">
        <f t="shared" si="1051"/>
        <v>0</v>
      </c>
      <c r="BZ173" s="557">
        <f t="shared" si="1051"/>
        <v>-1332.988125848</v>
      </c>
      <c r="CA173" s="557">
        <f t="shared" si="1051"/>
        <v>0</v>
      </c>
      <c r="CB173" s="557">
        <f t="shared" si="1051"/>
        <v>0</v>
      </c>
      <c r="CC173" s="557">
        <f t="shared" si="1051"/>
        <v>0</v>
      </c>
      <c r="CD173" s="557">
        <f t="shared" si="1051"/>
        <v>0</v>
      </c>
      <c r="CE173" s="557">
        <f t="shared" si="1051"/>
        <v>0</v>
      </c>
      <c r="CF173" s="557">
        <f t="shared" si="1051"/>
        <v>0</v>
      </c>
      <c r="CG173" s="557">
        <f t="shared" si="1051"/>
        <v>0</v>
      </c>
      <c r="CH173" s="557">
        <f t="shared" si="1051"/>
        <v>-109</v>
      </c>
      <c r="CI173" s="557">
        <f t="shared" si="1051"/>
        <v>-109</v>
      </c>
      <c r="CJ173" s="557">
        <f t="shared" si="1051"/>
        <v>-109</v>
      </c>
      <c r="CK173" s="557">
        <f t="shared" si="1051"/>
        <v>-109</v>
      </c>
      <c r="CL173" s="557">
        <f t="shared" si="1051"/>
        <v>-109</v>
      </c>
      <c r="CM173" s="557">
        <f t="shared" si="1051"/>
        <v>-109</v>
      </c>
      <c r="CN173" s="557">
        <f t="shared" si="1051"/>
        <v>-109</v>
      </c>
      <c r="CO173" s="557">
        <f t="shared" si="1051"/>
        <v>-109</v>
      </c>
      <c r="CP173" s="557">
        <f t="shared" si="1051"/>
        <v>-109</v>
      </c>
      <c r="CQ173" s="557">
        <f t="shared" si="1051"/>
        <v>-109</v>
      </c>
      <c r="CR173" s="557">
        <f t="shared" si="1051"/>
        <v>-109</v>
      </c>
      <c r="CS173" s="557">
        <f t="shared" si="1051"/>
        <v>-109</v>
      </c>
      <c r="CT173" s="557">
        <f t="shared" si="1051"/>
        <v>-24.988125848000003</v>
      </c>
      <c r="CU173" s="557">
        <f t="shared" si="1051"/>
        <v>0</v>
      </c>
      <c r="CV173" s="557">
        <f t="shared" si="1051"/>
        <v>0</v>
      </c>
      <c r="CW173" s="557">
        <f t="shared" si="1051"/>
        <v>0</v>
      </c>
      <c r="CX173" s="557">
        <f t="shared" si="1051"/>
        <v>0</v>
      </c>
      <c r="CY173" s="129"/>
      <c r="CZ173" s="129"/>
      <c r="DA173" s="129"/>
      <c r="DB173" s="129"/>
      <c r="DC173" s="129"/>
      <c r="DD173" s="129"/>
      <c r="DE173" s="129"/>
      <c r="DF173" s="129"/>
      <c r="DG173" s="129"/>
      <c r="DH173" s="129"/>
    </row>
    <row r="174" spans="1:112">
      <c r="A174" s="614" t="s">
        <v>1212</v>
      </c>
      <c r="B174" s="591">
        <f t="shared" ref="B174:B179" si="1052">4*AB174+4*BA174+18*C174+BZ174*4</f>
        <v>801931.49999530334</v>
      </c>
      <c r="C174" s="557">
        <f t="shared" ref="C174" si="1053">SUM(D174:AA174)</f>
        <v>28331.122173895958</v>
      </c>
      <c r="D174" s="561">
        <f>D168</f>
        <v>0</v>
      </c>
      <c r="E174" s="561">
        <f t="shared" ref="E174:BP174" si="1054">E168</f>
        <v>0</v>
      </c>
      <c r="F174" s="561">
        <f t="shared" si="1054"/>
        <v>0</v>
      </c>
      <c r="G174" s="561">
        <f t="shared" si="1054"/>
        <v>0</v>
      </c>
      <c r="H174" s="561">
        <f t="shared" si="1054"/>
        <v>0</v>
      </c>
      <c r="I174" s="561">
        <f t="shared" si="1054"/>
        <v>0</v>
      </c>
      <c r="J174" s="561">
        <f t="shared" si="1054"/>
        <v>0</v>
      </c>
      <c r="K174" s="561">
        <f t="shared" si="1054"/>
        <v>278.315950644</v>
      </c>
      <c r="L174" s="561">
        <f t="shared" si="1054"/>
        <v>1477.7459913480002</v>
      </c>
      <c r="M174" s="561">
        <f t="shared" si="1054"/>
        <v>2764.6344725200001</v>
      </c>
      <c r="N174" s="561">
        <f t="shared" si="1054"/>
        <v>3487.7401512470606</v>
      </c>
      <c r="O174" s="561">
        <f t="shared" si="1054"/>
        <v>2875.3650399831608</v>
      </c>
      <c r="P174" s="561">
        <f t="shared" si="1054"/>
        <v>2587.2450890843065</v>
      </c>
      <c r="Q174" s="561">
        <f t="shared" si="1054"/>
        <v>3086.4948359167179</v>
      </c>
      <c r="R174" s="561">
        <f t="shared" si="1054"/>
        <v>2567.5265328432392</v>
      </c>
      <c r="S174" s="561">
        <f t="shared" si="1054"/>
        <v>2499.1308474747689</v>
      </c>
      <c r="T174" s="561">
        <f t="shared" si="1054"/>
        <v>3770.1723745247054</v>
      </c>
      <c r="U174" s="561">
        <f t="shared" si="1054"/>
        <v>2171.1664836300001</v>
      </c>
      <c r="V174" s="561">
        <f t="shared" si="1054"/>
        <v>765.58440468000003</v>
      </c>
      <c r="W174" s="561">
        <f t="shared" si="1054"/>
        <v>0</v>
      </c>
      <c r="X174" s="561">
        <f t="shared" si="1054"/>
        <v>0</v>
      </c>
      <c r="Y174" s="561">
        <f t="shared" si="1054"/>
        <v>0</v>
      </c>
      <c r="Z174" s="561">
        <f t="shared" si="1054"/>
        <v>0</v>
      </c>
      <c r="AA174" s="561">
        <f t="shared" si="1054"/>
        <v>0</v>
      </c>
      <c r="AB174" s="561">
        <f t="shared" si="1054"/>
        <v>24143.311490123917</v>
      </c>
      <c r="AC174" s="561">
        <f t="shared" si="1054"/>
        <v>0</v>
      </c>
      <c r="AD174" s="561">
        <f t="shared" si="1054"/>
        <v>0</v>
      </c>
      <c r="AE174" s="561">
        <f t="shared" si="1054"/>
        <v>0</v>
      </c>
      <c r="AF174" s="561">
        <f t="shared" si="1054"/>
        <v>0</v>
      </c>
      <c r="AG174" s="561">
        <f t="shared" si="1054"/>
        <v>0</v>
      </c>
      <c r="AH174" s="561">
        <f t="shared" si="1054"/>
        <v>0</v>
      </c>
      <c r="AI174" s="561">
        <f t="shared" si="1054"/>
        <v>0</v>
      </c>
      <c r="AJ174" s="561">
        <f t="shared" si="1054"/>
        <v>278.315950644</v>
      </c>
      <c r="AK174" s="561">
        <f t="shared" si="1054"/>
        <v>1477.7459913480002</v>
      </c>
      <c r="AL174" s="561">
        <f t="shared" si="1054"/>
        <v>2764.6344725200001</v>
      </c>
      <c r="AM174" s="561">
        <f t="shared" si="1054"/>
        <v>2869.8696141890005</v>
      </c>
      <c r="AN174" s="561">
        <f t="shared" si="1054"/>
        <v>2268.9365499076589</v>
      </c>
      <c r="AO174" s="561">
        <f t="shared" si="1054"/>
        <v>1992.2479019132043</v>
      </c>
      <c r="AP174" s="561">
        <f t="shared" si="1054"/>
        <v>2480.0663458412159</v>
      </c>
      <c r="AQ174" s="561">
        <f t="shared" si="1054"/>
        <v>1972.5293456721367</v>
      </c>
      <c r="AR174" s="561">
        <f t="shared" si="1054"/>
        <v>1915.5864513643805</v>
      </c>
      <c r="AS174" s="561">
        <f t="shared" si="1054"/>
        <v>3186.6279784143171</v>
      </c>
      <c r="AT174" s="561">
        <f t="shared" si="1054"/>
        <v>2171.1664836300001</v>
      </c>
      <c r="AU174" s="561">
        <f t="shared" si="1054"/>
        <v>765.58440468000003</v>
      </c>
      <c r="AV174" s="561">
        <f t="shared" si="1054"/>
        <v>0</v>
      </c>
      <c r="AW174" s="561">
        <f t="shared" si="1054"/>
        <v>0</v>
      </c>
      <c r="AX174" s="561">
        <f t="shared" si="1054"/>
        <v>0</v>
      </c>
      <c r="AY174" s="561">
        <f t="shared" si="1054"/>
        <v>0</v>
      </c>
      <c r="AZ174" s="561">
        <f t="shared" si="1054"/>
        <v>0</v>
      </c>
      <c r="BA174" s="561">
        <f t="shared" si="1054"/>
        <v>20886.163603912431</v>
      </c>
      <c r="BB174" s="561">
        <f t="shared" si="1054"/>
        <v>0</v>
      </c>
      <c r="BC174" s="561">
        <f t="shared" si="1054"/>
        <v>0</v>
      </c>
      <c r="BD174" s="561">
        <f t="shared" si="1054"/>
        <v>0</v>
      </c>
      <c r="BE174" s="561">
        <f t="shared" si="1054"/>
        <v>0</v>
      </c>
      <c r="BF174" s="561">
        <f t="shared" si="1054"/>
        <v>0</v>
      </c>
      <c r="BG174" s="561">
        <f t="shared" si="1054"/>
        <v>0</v>
      </c>
      <c r="BH174" s="561">
        <f t="shared" si="1054"/>
        <v>0</v>
      </c>
      <c r="BI174" s="561">
        <f t="shared" si="1054"/>
        <v>278.315950644</v>
      </c>
      <c r="BJ174" s="561">
        <f t="shared" si="1054"/>
        <v>1477.7459913480002</v>
      </c>
      <c r="BK174" s="561">
        <f t="shared" si="1054"/>
        <v>2764.6344725200001</v>
      </c>
      <c r="BL174" s="561">
        <f t="shared" si="1054"/>
        <v>2389.3036409216229</v>
      </c>
      <c r="BM174" s="561">
        <f t="shared" si="1054"/>
        <v>1797.2699465156006</v>
      </c>
      <c r="BN174" s="561">
        <f t="shared" si="1054"/>
        <v>1529.4914124746247</v>
      </c>
      <c r="BO174" s="561">
        <f t="shared" si="1054"/>
        <v>2008.3997424491577</v>
      </c>
      <c r="BP174" s="561">
        <f t="shared" si="1054"/>
        <v>1509.7728562335571</v>
      </c>
      <c r="BQ174" s="561">
        <f t="shared" ref="BQ174:CX174" si="1055">BQ168</f>
        <v>1461.7185877229645</v>
      </c>
      <c r="BR174" s="561">
        <f t="shared" si="1055"/>
        <v>2732.760114772901</v>
      </c>
      <c r="BS174" s="561">
        <f t="shared" si="1055"/>
        <v>2171.1664836300001</v>
      </c>
      <c r="BT174" s="561">
        <f t="shared" si="1055"/>
        <v>765.58440468000003</v>
      </c>
      <c r="BU174" s="561">
        <f t="shared" si="1055"/>
        <v>0</v>
      </c>
      <c r="BV174" s="561">
        <f t="shared" si="1055"/>
        <v>0</v>
      </c>
      <c r="BW174" s="561">
        <f t="shared" si="1055"/>
        <v>0</v>
      </c>
      <c r="BX174" s="561">
        <f t="shared" si="1055"/>
        <v>0</v>
      </c>
      <c r="BY174" s="561">
        <f t="shared" si="1055"/>
        <v>0</v>
      </c>
      <c r="BZ174" s="561">
        <f t="shared" si="1055"/>
        <v>27963.350122257692</v>
      </c>
      <c r="CA174" s="561">
        <f t="shared" si="1055"/>
        <v>0</v>
      </c>
      <c r="CB174" s="561">
        <f t="shared" si="1055"/>
        <v>0</v>
      </c>
      <c r="CC174" s="561">
        <f t="shared" si="1055"/>
        <v>0</v>
      </c>
      <c r="CD174" s="561">
        <f t="shared" si="1055"/>
        <v>0</v>
      </c>
      <c r="CE174" s="561">
        <f t="shared" si="1055"/>
        <v>0</v>
      </c>
      <c r="CF174" s="561">
        <f t="shared" si="1055"/>
        <v>0</v>
      </c>
      <c r="CG174" s="561">
        <f t="shared" si="1055"/>
        <v>0</v>
      </c>
      <c r="CH174" s="561">
        <f t="shared" si="1055"/>
        <v>278.315950644</v>
      </c>
      <c r="CI174" s="561">
        <f t="shared" si="1055"/>
        <v>1477.7459913480002</v>
      </c>
      <c r="CJ174" s="561">
        <f t="shared" si="1055"/>
        <v>2764.6344725200001</v>
      </c>
      <c r="CK174" s="561">
        <f t="shared" si="1055"/>
        <v>3487.7401512470606</v>
      </c>
      <c r="CL174" s="561">
        <f t="shared" si="1055"/>
        <v>2875.3650399831608</v>
      </c>
      <c r="CM174" s="561">
        <f t="shared" si="1055"/>
        <v>2510.6261439924874</v>
      </c>
      <c r="CN174" s="561">
        <f t="shared" si="1055"/>
        <v>3017.5366701365438</v>
      </c>
      <c r="CO174" s="561">
        <f t="shared" si="1055"/>
        <v>2483.2456932422374</v>
      </c>
      <c r="CP174" s="561">
        <f t="shared" si="1055"/>
        <v>2414.850007873767</v>
      </c>
      <c r="CQ174" s="561">
        <f t="shared" si="1055"/>
        <v>3716.5391129604318</v>
      </c>
      <c r="CR174" s="561">
        <f t="shared" si="1055"/>
        <v>2171.1664836300001</v>
      </c>
      <c r="CS174" s="561">
        <f t="shared" si="1055"/>
        <v>765.58440468000003</v>
      </c>
      <c r="CT174" s="561">
        <f t="shared" si="1055"/>
        <v>0</v>
      </c>
      <c r="CU174" s="561">
        <f t="shared" si="1055"/>
        <v>0</v>
      </c>
      <c r="CV174" s="561">
        <f t="shared" si="1055"/>
        <v>0</v>
      </c>
      <c r="CW174" s="561">
        <f t="shared" si="1055"/>
        <v>0</v>
      </c>
      <c r="CX174" s="561">
        <f t="shared" si="1055"/>
        <v>0</v>
      </c>
      <c r="CY174" s="129"/>
      <c r="CZ174" s="129"/>
      <c r="DA174" s="129"/>
      <c r="DB174" s="129"/>
      <c r="DC174" s="129"/>
      <c r="DD174" s="129"/>
      <c r="DE174" s="129"/>
      <c r="DF174" s="129"/>
      <c r="DG174" s="129"/>
      <c r="DH174" s="129"/>
    </row>
    <row r="175" spans="1:112">
      <c r="A175" s="626" t="s">
        <v>1213</v>
      </c>
      <c r="B175" s="591">
        <f t="shared" si="1052"/>
        <v>64608.519542820002</v>
      </c>
      <c r="C175" s="557">
        <f t="shared" ref="C175:C179" si="1056">SUM(D175:AA175)</f>
        <v>2936.7508883099999</v>
      </c>
      <c r="D175" s="561">
        <f t="shared" ref="D175:AA175" si="1057">IF(D158="P",D174,0)</f>
        <v>0</v>
      </c>
      <c r="E175" s="561">
        <f t="shared" si="1057"/>
        <v>0</v>
      </c>
      <c r="F175" s="561">
        <f t="shared" si="1057"/>
        <v>0</v>
      </c>
      <c r="G175" s="561">
        <f t="shared" si="1057"/>
        <v>0</v>
      </c>
      <c r="H175" s="561">
        <f t="shared" si="1057"/>
        <v>0</v>
      </c>
      <c r="I175" s="561">
        <f t="shared" si="1057"/>
        <v>0</v>
      </c>
      <c r="J175" s="561">
        <f t="shared" si="1057"/>
        <v>0</v>
      </c>
      <c r="K175" s="561">
        <f t="shared" si="1057"/>
        <v>0</v>
      </c>
      <c r="L175" s="561">
        <f t="shared" si="1057"/>
        <v>0</v>
      </c>
      <c r="M175" s="561">
        <f t="shared" si="1057"/>
        <v>0</v>
      </c>
      <c r="N175" s="561">
        <f t="shared" si="1057"/>
        <v>0</v>
      </c>
      <c r="O175" s="561">
        <f t="shared" si="1057"/>
        <v>0</v>
      </c>
      <c r="P175" s="561">
        <f t="shared" si="1057"/>
        <v>0</v>
      </c>
      <c r="Q175" s="561">
        <f t="shared" si="1057"/>
        <v>0</v>
      </c>
      <c r="R175" s="561">
        <f t="shared" si="1057"/>
        <v>0</v>
      </c>
      <c r="S175" s="561">
        <f t="shared" si="1057"/>
        <v>0</v>
      </c>
      <c r="T175" s="561">
        <f t="shared" si="1057"/>
        <v>0</v>
      </c>
      <c r="U175" s="561">
        <f t="shared" si="1057"/>
        <v>2171.1664836300001</v>
      </c>
      <c r="V175" s="561">
        <f t="shared" si="1057"/>
        <v>765.58440468000003</v>
      </c>
      <c r="W175" s="561">
        <f t="shared" si="1057"/>
        <v>0</v>
      </c>
      <c r="X175" s="561">
        <f t="shared" si="1057"/>
        <v>0</v>
      </c>
      <c r="Y175" s="561">
        <f t="shared" si="1057"/>
        <v>0</v>
      </c>
      <c r="Z175" s="561">
        <f t="shared" si="1057"/>
        <v>0</v>
      </c>
      <c r="AA175" s="561">
        <f t="shared" si="1057"/>
        <v>0</v>
      </c>
      <c r="AB175" s="557">
        <f t="shared" ref="AB175:AB178" si="1058">SUM(AC175:AZ175)</f>
        <v>0</v>
      </c>
      <c r="AC175" s="561">
        <f t="shared" ref="AC175:AZ175" si="1059">IF(AC158="P",AC174,0)</f>
        <v>0</v>
      </c>
      <c r="AD175" s="561">
        <f t="shared" si="1059"/>
        <v>0</v>
      </c>
      <c r="AE175" s="561">
        <f t="shared" si="1059"/>
        <v>0</v>
      </c>
      <c r="AF175" s="561">
        <f t="shared" si="1059"/>
        <v>0</v>
      </c>
      <c r="AG175" s="561">
        <f t="shared" si="1059"/>
        <v>0</v>
      </c>
      <c r="AH175" s="561">
        <f t="shared" si="1059"/>
        <v>0</v>
      </c>
      <c r="AI175" s="561">
        <f t="shared" si="1059"/>
        <v>0</v>
      </c>
      <c r="AJ175" s="561">
        <f t="shared" si="1059"/>
        <v>0</v>
      </c>
      <c r="AK175" s="561">
        <f t="shared" si="1059"/>
        <v>0</v>
      </c>
      <c r="AL175" s="561">
        <f t="shared" si="1059"/>
        <v>0</v>
      </c>
      <c r="AM175" s="561">
        <f t="shared" si="1059"/>
        <v>0</v>
      </c>
      <c r="AN175" s="561">
        <f t="shared" si="1059"/>
        <v>0</v>
      </c>
      <c r="AO175" s="561">
        <f t="shared" si="1059"/>
        <v>0</v>
      </c>
      <c r="AP175" s="561">
        <f t="shared" si="1059"/>
        <v>0</v>
      </c>
      <c r="AQ175" s="561">
        <f t="shared" si="1059"/>
        <v>0</v>
      </c>
      <c r="AR175" s="561">
        <f t="shared" si="1059"/>
        <v>0</v>
      </c>
      <c r="AS175" s="561">
        <f t="shared" si="1059"/>
        <v>0</v>
      </c>
      <c r="AT175" s="561">
        <f t="shared" si="1059"/>
        <v>0</v>
      </c>
      <c r="AU175" s="561">
        <f t="shared" si="1059"/>
        <v>0</v>
      </c>
      <c r="AV175" s="561">
        <f t="shared" si="1059"/>
        <v>0</v>
      </c>
      <c r="AW175" s="561">
        <f t="shared" si="1059"/>
        <v>0</v>
      </c>
      <c r="AX175" s="561">
        <f t="shared" si="1059"/>
        <v>0</v>
      </c>
      <c r="AY175" s="561">
        <f t="shared" si="1059"/>
        <v>0</v>
      </c>
      <c r="AZ175" s="561">
        <f t="shared" si="1059"/>
        <v>0</v>
      </c>
      <c r="BA175" s="557">
        <f t="shared" ref="BA175:BA178" si="1060">SUM(BB175:BY175)</f>
        <v>0</v>
      </c>
      <c r="BB175" s="561">
        <f t="shared" ref="BB175:BY175" si="1061">IF(BB158="P",BB174,0)</f>
        <v>0</v>
      </c>
      <c r="BC175" s="561">
        <f t="shared" si="1061"/>
        <v>0</v>
      </c>
      <c r="BD175" s="561">
        <f t="shared" si="1061"/>
        <v>0</v>
      </c>
      <c r="BE175" s="561">
        <f t="shared" si="1061"/>
        <v>0</v>
      </c>
      <c r="BF175" s="561">
        <f t="shared" si="1061"/>
        <v>0</v>
      </c>
      <c r="BG175" s="561">
        <f t="shared" si="1061"/>
        <v>0</v>
      </c>
      <c r="BH175" s="561">
        <f t="shared" si="1061"/>
        <v>0</v>
      </c>
      <c r="BI175" s="561">
        <f t="shared" si="1061"/>
        <v>0</v>
      </c>
      <c r="BJ175" s="561">
        <f t="shared" si="1061"/>
        <v>0</v>
      </c>
      <c r="BK175" s="561">
        <f t="shared" si="1061"/>
        <v>0</v>
      </c>
      <c r="BL175" s="561">
        <f t="shared" si="1061"/>
        <v>0</v>
      </c>
      <c r="BM175" s="561">
        <f t="shared" si="1061"/>
        <v>0</v>
      </c>
      <c r="BN175" s="561">
        <f t="shared" si="1061"/>
        <v>0</v>
      </c>
      <c r="BO175" s="561">
        <f t="shared" si="1061"/>
        <v>0</v>
      </c>
      <c r="BP175" s="561">
        <f t="shared" si="1061"/>
        <v>0</v>
      </c>
      <c r="BQ175" s="561">
        <f t="shared" si="1061"/>
        <v>0</v>
      </c>
      <c r="BR175" s="561">
        <f t="shared" si="1061"/>
        <v>0</v>
      </c>
      <c r="BS175" s="561">
        <f t="shared" si="1061"/>
        <v>0</v>
      </c>
      <c r="BT175" s="561">
        <f t="shared" si="1061"/>
        <v>0</v>
      </c>
      <c r="BU175" s="561">
        <f t="shared" si="1061"/>
        <v>0</v>
      </c>
      <c r="BV175" s="561">
        <f t="shared" si="1061"/>
        <v>0</v>
      </c>
      <c r="BW175" s="561">
        <f t="shared" si="1061"/>
        <v>0</v>
      </c>
      <c r="BX175" s="561">
        <f t="shared" si="1061"/>
        <v>0</v>
      </c>
      <c r="BY175" s="561">
        <f t="shared" si="1061"/>
        <v>0</v>
      </c>
      <c r="BZ175" s="557">
        <f t="shared" ref="BZ175:BZ178" si="1062">SUM(CA175:CX175)</f>
        <v>2936.7508883099999</v>
      </c>
      <c r="CA175" s="561">
        <f t="shared" ref="CA175:CX175" si="1063">IF(CA158="P",CA174,0)</f>
        <v>0</v>
      </c>
      <c r="CB175" s="561">
        <f t="shared" si="1063"/>
        <v>0</v>
      </c>
      <c r="CC175" s="561">
        <f t="shared" si="1063"/>
        <v>0</v>
      </c>
      <c r="CD175" s="561">
        <f t="shared" si="1063"/>
        <v>0</v>
      </c>
      <c r="CE175" s="561">
        <f t="shared" si="1063"/>
        <v>0</v>
      </c>
      <c r="CF175" s="561">
        <f t="shared" si="1063"/>
        <v>0</v>
      </c>
      <c r="CG175" s="561">
        <f t="shared" si="1063"/>
        <v>0</v>
      </c>
      <c r="CH175" s="561">
        <f t="shared" si="1063"/>
        <v>0</v>
      </c>
      <c r="CI175" s="561">
        <f t="shared" si="1063"/>
        <v>0</v>
      </c>
      <c r="CJ175" s="561">
        <f t="shared" si="1063"/>
        <v>0</v>
      </c>
      <c r="CK175" s="561">
        <f t="shared" si="1063"/>
        <v>0</v>
      </c>
      <c r="CL175" s="561">
        <f t="shared" si="1063"/>
        <v>0</v>
      </c>
      <c r="CM175" s="561">
        <f t="shared" si="1063"/>
        <v>0</v>
      </c>
      <c r="CN175" s="561">
        <f t="shared" si="1063"/>
        <v>0</v>
      </c>
      <c r="CO175" s="561">
        <f t="shared" si="1063"/>
        <v>0</v>
      </c>
      <c r="CP175" s="561">
        <f t="shared" si="1063"/>
        <v>0</v>
      </c>
      <c r="CQ175" s="561">
        <f t="shared" si="1063"/>
        <v>0</v>
      </c>
      <c r="CR175" s="561">
        <f t="shared" si="1063"/>
        <v>2171.1664836300001</v>
      </c>
      <c r="CS175" s="561">
        <f t="shared" si="1063"/>
        <v>765.58440468000003</v>
      </c>
      <c r="CT175" s="561">
        <f t="shared" si="1063"/>
        <v>0</v>
      </c>
      <c r="CU175" s="561">
        <f t="shared" si="1063"/>
        <v>0</v>
      </c>
      <c r="CV175" s="561">
        <f t="shared" si="1063"/>
        <v>0</v>
      </c>
      <c r="CW175" s="561">
        <f t="shared" si="1063"/>
        <v>0</v>
      </c>
      <c r="CX175" s="561">
        <f t="shared" si="1063"/>
        <v>0</v>
      </c>
      <c r="CY175" s="129"/>
      <c r="CZ175" s="129"/>
      <c r="DA175" s="129"/>
      <c r="DB175" s="129"/>
      <c r="DC175" s="129"/>
      <c r="DD175" s="129"/>
      <c r="DE175" s="129"/>
      <c r="DF175" s="129"/>
      <c r="DG175" s="129"/>
      <c r="DH175" s="129"/>
    </row>
    <row r="176" spans="1:112">
      <c r="A176" s="614" t="s">
        <v>1214</v>
      </c>
      <c r="B176" s="591">
        <f t="shared" si="1052"/>
        <v>617885.15761273215</v>
      </c>
      <c r="C176" s="557">
        <f t="shared" si="1056"/>
        <v>25394.371285585956</v>
      </c>
      <c r="D176" s="561">
        <f t="shared" ref="D176:AA176" si="1064">IF(D158="C",D174,0)</f>
        <v>0</v>
      </c>
      <c r="E176" s="561">
        <f t="shared" si="1064"/>
        <v>0</v>
      </c>
      <c r="F176" s="561">
        <f t="shared" si="1064"/>
        <v>0</v>
      </c>
      <c r="G176" s="561">
        <f t="shared" si="1064"/>
        <v>0</v>
      </c>
      <c r="H176" s="561">
        <f t="shared" si="1064"/>
        <v>0</v>
      </c>
      <c r="I176" s="561">
        <f t="shared" si="1064"/>
        <v>0</v>
      </c>
      <c r="J176" s="561">
        <f t="shared" si="1064"/>
        <v>0</v>
      </c>
      <c r="K176" s="561">
        <f t="shared" si="1064"/>
        <v>278.315950644</v>
      </c>
      <c r="L176" s="561">
        <f t="shared" si="1064"/>
        <v>1477.7459913480002</v>
      </c>
      <c r="M176" s="561">
        <f t="shared" si="1064"/>
        <v>2764.6344725200001</v>
      </c>
      <c r="N176" s="561">
        <f t="shared" si="1064"/>
        <v>3487.7401512470606</v>
      </c>
      <c r="O176" s="561">
        <f t="shared" si="1064"/>
        <v>2875.3650399831608</v>
      </c>
      <c r="P176" s="561">
        <f t="shared" si="1064"/>
        <v>2587.2450890843065</v>
      </c>
      <c r="Q176" s="561">
        <f t="shared" si="1064"/>
        <v>3086.4948359167179</v>
      </c>
      <c r="R176" s="561">
        <f t="shared" si="1064"/>
        <v>2567.5265328432392</v>
      </c>
      <c r="S176" s="561">
        <f t="shared" si="1064"/>
        <v>2499.1308474747689</v>
      </c>
      <c r="T176" s="561">
        <f t="shared" si="1064"/>
        <v>3770.1723745247054</v>
      </c>
      <c r="U176" s="561">
        <f t="shared" si="1064"/>
        <v>0</v>
      </c>
      <c r="V176" s="561">
        <f t="shared" si="1064"/>
        <v>0</v>
      </c>
      <c r="W176" s="561">
        <f t="shared" si="1064"/>
        <v>0</v>
      </c>
      <c r="X176" s="561">
        <f t="shared" si="1064"/>
        <v>0</v>
      </c>
      <c r="Y176" s="561">
        <f t="shared" si="1064"/>
        <v>0</v>
      </c>
      <c r="Z176" s="561">
        <f t="shared" si="1064"/>
        <v>0</v>
      </c>
      <c r="AA176" s="561">
        <f t="shared" si="1064"/>
        <v>0</v>
      </c>
      <c r="AB176" s="557">
        <f t="shared" si="1058"/>
        <v>15170.019384098561</v>
      </c>
      <c r="AC176" s="561">
        <f t="shared" ref="AC176:AZ176" si="1065">IF(AC158="C",AC174,0)</f>
        <v>0</v>
      </c>
      <c r="AD176" s="561">
        <f t="shared" si="1065"/>
        <v>0</v>
      </c>
      <c r="AE176" s="561">
        <f t="shared" si="1065"/>
        <v>0</v>
      </c>
      <c r="AF176" s="561">
        <f t="shared" si="1065"/>
        <v>0</v>
      </c>
      <c r="AG176" s="561">
        <f t="shared" si="1065"/>
        <v>0</v>
      </c>
      <c r="AH176" s="561">
        <f t="shared" si="1065"/>
        <v>0</v>
      </c>
      <c r="AI176" s="561">
        <f t="shared" si="1065"/>
        <v>0</v>
      </c>
      <c r="AJ176" s="561">
        <f t="shared" si="1065"/>
        <v>0</v>
      </c>
      <c r="AK176" s="561">
        <f t="shared" si="1065"/>
        <v>0</v>
      </c>
      <c r="AL176" s="561">
        <f t="shared" si="1065"/>
        <v>0</v>
      </c>
      <c r="AM176" s="561">
        <f t="shared" si="1065"/>
        <v>2869.8696141890005</v>
      </c>
      <c r="AN176" s="561">
        <f t="shared" si="1065"/>
        <v>2268.9365499076589</v>
      </c>
      <c r="AO176" s="561">
        <f t="shared" si="1065"/>
        <v>1992.2479019132043</v>
      </c>
      <c r="AP176" s="561">
        <f t="shared" si="1065"/>
        <v>0</v>
      </c>
      <c r="AQ176" s="561">
        <f t="shared" si="1065"/>
        <v>0</v>
      </c>
      <c r="AR176" s="561">
        <f t="shared" si="1065"/>
        <v>1915.5864513643805</v>
      </c>
      <c r="AS176" s="561">
        <f t="shared" si="1065"/>
        <v>3186.6279784143171</v>
      </c>
      <c r="AT176" s="561">
        <f t="shared" si="1065"/>
        <v>2171.1664836300001</v>
      </c>
      <c r="AU176" s="561">
        <f t="shared" si="1065"/>
        <v>765.58440468000003</v>
      </c>
      <c r="AV176" s="561">
        <f t="shared" si="1065"/>
        <v>0</v>
      </c>
      <c r="AW176" s="561">
        <f t="shared" si="1065"/>
        <v>0</v>
      </c>
      <c r="AX176" s="561">
        <f t="shared" si="1065"/>
        <v>0</v>
      </c>
      <c r="AY176" s="561">
        <f t="shared" si="1065"/>
        <v>0</v>
      </c>
      <c r="AZ176" s="561">
        <f t="shared" si="1065"/>
        <v>0</v>
      </c>
      <c r="BA176" s="557">
        <f t="shared" si="1060"/>
        <v>0</v>
      </c>
      <c r="BB176" s="561">
        <f t="shared" ref="BB176:BY176" si="1066">IF(BB158="C",BB174,0)</f>
        <v>0</v>
      </c>
      <c r="BC176" s="561">
        <f t="shared" si="1066"/>
        <v>0</v>
      </c>
      <c r="BD176" s="561">
        <f t="shared" si="1066"/>
        <v>0</v>
      </c>
      <c r="BE176" s="561">
        <f t="shared" si="1066"/>
        <v>0</v>
      </c>
      <c r="BF176" s="561">
        <f t="shared" si="1066"/>
        <v>0</v>
      </c>
      <c r="BG176" s="561">
        <f t="shared" si="1066"/>
        <v>0</v>
      </c>
      <c r="BH176" s="561">
        <f t="shared" si="1066"/>
        <v>0</v>
      </c>
      <c r="BI176" s="561">
        <f t="shared" si="1066"/>
        <v>0</v>
      </c>
      <c r="BJ176" s="561">
        <f t="shared" si="1066"/>
        <v>0</v>
      </c>
      <c r="BK176" s="561">
        <f t="shared" si="1066"/>
        <v>0</v>
      </c>
      <c r="BL176" s="561">
        <f t="shared" si="1066"/>
        <v>0</v>
      </c>
      <c r="BM176" s="561">
        <f t="shared" si="1066"/>
        <v>0</v>
      </c>
      <c r="BN176" s="561">
        <f t="shared" si="1066"/>
        <v>0</v>
      </c>
      <c r="BO176" s="561">
        <f t="shared" si="1066"/>
        <v>0</v>
      </c>
      <c r="BP176" s="561">
        <f t="shared" si="1066"/>
        <v>0</v>
      </c>
      <c r="BQ176" s="561">
        <f t="shared" si="1066"/>
        <v>0</v>
      </c>
      <c r="BR176" s="561">
        <f t="shared" si="1066"/>
        <v>0</v>
      </c>
      <c r="BS176" s="561">
        <f t="shared" si="1066"/>
        <v>0</v>
      </c>
      <c r="BT176" s="561">
        <f t="shared" si="1066"/>
        <v>0</v>
      </c>
      <c r="BU176" s="561">
        <f t="shared" si="1066"/>
        <v>0</v>
      </c>
      <c r="BV176" s="561">
        <f t="shared" si="1066"/>
        <v>0</v>
      </c>
      <c r="BW176" s="561">
        <f t="shared" si="1066"/>
        <v>0</v>
      </c>
      <c r="BX176" s="561">
        <f t="shared" si="1066"/>
        <v>0</v>
      </c>
      <c r="BY176" s="561">
        <f t="shared" si="1066"/>
        <v>0</v>
      </c>
      <c r="BZ176" s="557">
        <f t="shared" si="1062"/>
        <v>25026.599233947691</v>
      </c>
      <c r="CA176" s="561">
        <f t="shared" ref="CA176:CX176" si="1067">IF(CA158="C",CA174,0)</f>
        <v>0</v>
      </c>
      <c r="CB176" s="561">
        <f t="shared" si="1067"/>
        <v>0</v>
      </c>
      <c r="CC176" s="561">
        <f t="shared" si="1067"/>
        <v>0</v>
      </c>
      <c r="CD176" s="561">
        <f t="shared" si="1067"/>
        <v>0</v>
      </c>
      <c r="CE176" s="561">
        <f t="shared" si="1067"/>
        <v>0</v>
      </c>
      <c r="CF176" s="561">
        <f t="shared" si="1067"/>
        <v>0</v>
      </c>
      <c r="CG176" s="561">
        <f t="shared" si="1067"/>
        <v>0</v>
      </c>
      <c r="CH176" s="561">
        <f t="shared" si="1067"/>
        <v>278.315950644</v>
      </c>
      <c r="CI176" s="561">
        <f t="shared" si="1067"/>
        <v>1477.7459913480002</v>
      </c>
      <c r="CJ176" s="561">
        <f t="shared" si="1067"/>
        <v>2764.6344725200001</v>
      </c>
      <c r="CK176" s="561">
        <f t="shared" si="1067"/>
        <v>3487.7401512470606</v>
      </c>
      <c r="CL176" s="561">
        <f t="shared" si="1067"/>
        <v>2875.3650399831608</v>
      </c>
      <c r="CM176" s="561">
        <f t="shared" si="1067"/>
        <v>2510.6261439924874</v>
      </c>
      <c r="CN176" s="561">
        <f t="shared" si="1067"/>
        <v>3017.5366701365438</v>
      </c>
      <c r="CO176" s="561">
        <f t="shared" si="1067"/>
        <v>2483.2456932422374</v>
      </c>
      <c r="CP176" s="561">
        <f t="shared" si="1067"/>
        <v>2414.850007873767</v>
      </c>
      <c r="CQ176" s="561">
        <f t="shared" si="1067"/>
        <v>3716.5391129604318</v>
      </c>
      <c r="CR176" s="561">
        <f t="shared" si="1067"/>
        <v>0</v>
      </c>
      <c r="CS176" s="561">
        <f t="shared" si="1067"/>
        <v>0</v>
      </c>
      <c r="CT176" s="561">
        <f t="shared" si="1067"/>
        <v>0</v>
      </c>
      <c r="CU176" s="561">
        <f t="shared" si="1067"/>
        <v>0</v>
      </c>
      <c r="CV176" s="561">
        <f t="shared" si="1067"/>
        <v>0</v>
      </c>
      <c r="CW176" s="561">
        <f t="shared" si="1067"/>
        <v>0</v>
      </c>
      <c r="CX176" s="561">
        <f t="shared" si="1067"/>
        <v>0</v>
      </c>
      <c r="CY176" s="129"/>
      <c r="CZ176" s="129"/>
      <c r="DA176" s="129"/>
      <c r="DB176" s="129"/>
      <c r="DC176" s="129"/>
      <c r="DD176" s="129"/>
      <c r="DE176" s="129"/>
      <c r="DF176" s="129"/>
      <c r="DG176" s="129"/>
      <c r="DH176" s="129"/>
    </row>
    <row r="177" spans="1:112">
      <c r="A177" s="626" t="s">
        <v>1215</v>
      </c>
      <c r="B177" s="591">
        <f t="shared" si="1052"/>
        <v>119437.82283975114</v>
      </c>
      <c r="C177" s="557">
        <f t="shared" si="1056"/>
        <v>0</v>
      </c>
      <c r="D177" s="561">
        <f t="shared" ref="D177:AA177" si="1068">IF(D158="V",D174,0)</f>
        <v>0</v>
      </c>
      <c r="E177" s="561">
        <f t="shared" si="1068"/>
        <v>0</v>
      </c>
      <c r="F177" s="561">
        <f t="shared" si="1068"/>
        <v>0</v>
      </c>
      <c r="G177" s="561">
        <f t="shared" si="1068"/>
        <v>0</v>
      </c>
      <c r="H177" s="561">
        <f t="shared" si="1068"/>
        <v>0</v>
      </c>
      <c r="I177" s="561">
        <f t="shared" si="1068"/>
        <v>0</v>
      </c>
      <c r="J177" s="561">
        <f t="shared" si="1068"/>
        <v>0</v>
      </c>
      <c r="K177" s="561">
        <f t="shared" si="1068"/>
        <v>0</v>
      </c>
      <c r="L177" s="561">
        <f t="shared" si="1068"/>
        <v>0</v>
      </c>
      <c r="M177" s="561">
        <f t="shared" si="1068"/>
        <v>0</v>
      </c>
      <c r="N177" s="561">
        <f t="shared" si="1068"/>
        <v>0</v>
      </c>
      <c r="O177" s="561">
        <f t="shared" si="1068"/>
        <v>0</v>
      </c>
      <c r="P177" s="561">
        <f t="shared" si="1068"/>
        <v>0</v>
      </c>
      <c r="Q177" s="561">
        <f t="shared" si="1068"/>
        <v>0</v>
      </c>
      <c r="R177" s="561">
        <f t="shared" si="1068"/>
        <v>0</v>
      </c>
      <c r="S177" s="561">
        <f t="shared" si="1068"/>
        <v>0</v>
      </c>
      <c r="T177" s="561">
        <f t="shared" si="1068"/>
        <v>0</v>
      </c>
      <c r="U177" s="561">
        <f t="shared" si="1068"/>
        <v>0</v>
      </c>
      <c r="V177" s="561">
        <f t="shared" si="1068"/>
        <v>0</v>
      </c>
      <c r="W177" s="561">
        <f t="shared" si="1068"/>
        <v>0</v>
      </c>
      <c r="X177" s="561">
        <f t="shared" si="1068"/>
        <v>0</v>
      </c>
      <c r="Y177" s="561">
        <f t="shared" si="1068"/>
        <v>0</v>
      </c>
      <c r="Z177" s="561">
        <f t="shared" si="1068"/>
        <v>0</v>
      </c>
      <c r="AA177" s="561">
        <f t="shared" si="1068"/>
        <v>0</v>
      </c>
      <c r="AB177" s="557">
        <f t="shared" si="1058"/>
        <v>8973.2921060253539</v>
      </c>
      <c r="AC177" s="561">
        <f t="shared" ref="AC177:AZ177" si="1069">IF(AC158="V",AC174,0)</f>
        <v>0</v>
      </c>
      <c r="AD177" s="561">
        <f t="shared" si="1069"/>
        <v>0</v>
      </c>
      <c r="AE177" s="561">
        <f t="shared" si="1069"/>
        <v>0</v>
      </c>
      <c r="AF177" s="561">
        <f t="shared" si="1069"/>
        <v>0</v>
      </c>
      <c r="AG177" s="561">
        <f t="shared" si="1069"/>
        <v>0</v>
      </c>
      <c r="AH177" s="561">
        <f t="shared" si="1069"/>
        <v>0</v>
      </c>
      <c r="AI177" s="561">
        <f t="shared" si="1069"/>
        <v>0</v>
      </c>
      <c r="AJ177" s="561">
        <f t="shared" si="1069"/>
        <v>278.315950644</v>
      </c>
      <c r="AK177" s="561">
        <f t="shared" si="1069"/>
        <v>1477.7459913480002</v>
      </c>
      <c r="AL177" s="561">
        <f t="shared" si="1069"/>
        <v>2764.6344725200001</v>
      </c>
      <c r="AM177" s="561">
        <f t="shared" si="1069"/>
        <v>0</v>
      </c>
      <c r="AN177" s="561">
        <f t="shared" si="1069"/>
        <v>0</v>
      </c>
      <c r="AO177" s="561">
        <f t="shared" si="1069"/>
        <v>0</v>
      </c>
      <c r="AP177" s="561">
        <f t="shared" si="1069"/>
        <v>2480.0663458412159</v>
      </c>
      <c r="AQ177" s="561">
        <f t="shared" si="1069"/>
        <v>1972.5293456721367</v>
      </c>
      <c r="AR177" s="561">
        <f t="shared" si="1069"/>
        <v>0</v>
      </c>
      <c r="AS177" s="561">
        <f t="shared" si="1069"/>
        <v>0</v>
      </c>
      <c r="AT177" s="561">
        <f t="shared" si="1069"/>
        <v>0</v>
      </c>
      <c r="AU177" s="561">
        <f t="shared" si="1069"/>
        <v>0</v>
      </c>
      <c r="AV177" s="561">
        <f t="shared" si="1069"/>
        <v>0</v>
      </c>
      <c r="AW177" s="561">
        <f t="shared" si="1069"/>
        <v>0</v>
      </c>
      <c r="AX177" s="561">
        <f t="shared" si="1069"/>
        <v>0</v>
      </c>
      <c r="AY177" s="561">
        <f t="shared" si="1069"/>
        <v>0</v>
      </c>
      <c r="AZ177" s="561">
        <f t="shared" si="1069"/>
        <v>0</v>
      </c>
      <c r="BA177" s="557">
        <f t="shared" si="1060"/>
        <v>20886.163603912431</v>
      </c>
      <c r="BB177" s="561">
        <f t="shared" ref="BB177:BY177" si="1070">IF(BB158="V",BB174,0)</f>
        <v>0</v>
      </c>
      <c r="BC177" s="561">
        <f t="shared" si="1070"/>
        <v>0</v>
      </c>
      <c r="BD177" s="561">
        <f t="shared" si="1070"/>
        <v>0</v>
      </c>
      <c r="BE177" s="561">
        <f t="shared" si="1070"/>
        <v>0</v>
      </c>
      <c r="BF177" s="561">
        <f t="shared" si="1070"/>
        <v>0</v>
      </c>
      <c r="BG177" s="561">
        <f t="shared" si="1070"/>
        <v>0</v>
      </c>
      <c r="BH177" s="561">
        <f t="shared" si="1070"/>
        <v>0</v>
      </c>
      <c r="BI177" s="561">
        <f t="shared" si="1070"/>
        <v>278.315950644</v>
      </c>
      <c r="BJ177" s="561">
        <f t="shared" si="1070"/>
        <v>1477.7459913480002</v>
      </c>
      <c r="BK177" s="561">
        <f t="shared" si="1070"/>
        <v>2764.6344725200001</v>
      </c>
      <c r="BL177" s="561">
        <f t="shared" si="1070"/>
        <v>2389.3036409216229</v>
      </c>
      <c r="BM177" s="561">
        <f t="shared" si="1070"/>
        <v>1797.2699465156006</v>
      </c>
      <c r="BN177" s="561">
        <f t="shared" si="1070"/>
        <v>1529.4914124746247</v>
      </c>
      <c r="BO177" s="561">
        <f t="shared" si="1070"/>
        <v>2008.3997424491577</v>
      </c>
      <c r="BP177" s="561">
        <f t="shared" si="1070"/>
        <v>1509.7728562335571</v>
      </c>
      <c r="BQ177" s="561">
        <f t="shared" si="1070"/>
        <v>1461.7185877229645</v>
      </c>
      <c r="BR177" s="561">
        <f t="shared" si="1070"/>
        <v>2732.760114772901</v>
      </c>
      <c r="BS177" s="561">
        <f t="shared" si="1070"/>
        <v>2171.1664836300001</v>
      </c>
      <c r="BT177" s="561">
        <f t="shared" si="1070"/>
        <v>765.58440468000003</v>
      </c>
      <c r="BU177" s="561">
        <f t="shared" si="1070"/>
        <v>0</v>
      </c>
      <c r="BV177" s="561">
        <f t="shared" si="1070"/>
        <v>0</v>
      </c>
      <c r="BW177" s="561">
        <f t="shared" si="1070"/>
        <v>0</v>
      </c>
      <c r="BX177" s="561">
        <f t="shared" si="1070"/>
        <v>0</v>
      </c>
      <c r="BY177" s="561">
        <f t="shared" si="1070"/>
        <v>0</v>
      </c>
      <c r="BZ177" s="557">
        <f t="shared" si="1062"/>
        <v>0</v>
      </c>
      <c r="CA177" s="561">
        <f t="shared" ref="CA177:CX177" si="1071">IF(CA158="V",CA174,0)</f>
        <v>0</v>
      </c>
      <c r="CB177" s="561">
        <f t="shared" si="1071"/>
        <v>0</v>
      </c>
      <c r="CC177" s="561">
        <f t="shared" si="1071"/>
        <v>0</v>
      </c>
      <c r="CD177" s="561">
        <f t="shared" si="1071"/>
        <v>0</v>
      </c>
      <c r="CE177" s="561">
        <f t="shared" si="1071"/>
        <v>0</v>
      </c>
      <c r="CF177" s="561">
        <f t="shared" si="1071"/>
        <v>0</v>
      </c>
      <c r="CG177" s="561">
        <f t="shared" si="1071"/>
        <v>0</v>
      </c>
      <c r="CH177" s="561">
        <f t="shared" si="1071"/>
        <v>0</v>
      </c>
      <c r="CI177" s="561">
        <f t="shared" si="1071"/>
        <v>0</v>
      </c>
      <c r="CJ177" s="561">
        <f t="shared" si="1071"/>
        <v>0</v>
      </c>
      <c r="CK177" s="561">
        <f t="shared" si="1071"/>
        <v>0</v>
      </c>
      <c r="CL177" s="561">
        <f t="shared" si="1071"/>
        <v>0</v>
      </c>
      <c r="CM177" s="561">
        <f t="shared" si="1071"/>
        <v>0</v>
      </c>
      <c r="CN177" s="561">
        <f t="shared" si="1071"/>
        <v>0</v>
      </c>
      <c r="CO177" s="561">
        <f t="shared" si="1071"/>
        <v>0</v>
      </c>
      <c r="CP177" s="561">
        <f t="shared" si="1071"/>
        <v>0</v>
      </c>
      <c r="CQ177" s="561">
        <f t="shared" si="1071"/>
        <v>0</v>
      </c>
      <c r="CR177" s="561">
        <f t="shared" si="1071"/>
        <v>0</v>
      </c>
      <c r="CS177" s="561">
        <f t="shared" si="1071"/>
        <v>0</v>
      </c>
      <c r="CT177" s="561">
        <f t="shared" si="1071"/>
        <v>0</v>
      </c>
      <c r="CU177" s="561">
        <f t="shared" si="1071"/>
        <v>0</v>
      </c>
      <c r="CV177" s="561">
        <f t="shared" si="1071"/>
        <v>0</v>
      </c>
      <c r="CW177" s="561">
        <f t="shared" si="1071"/>
        <v>0</v>
      </c>
      <c r="CX177" s="561">
        <f t="shared" si="1071"/>
        <v>0</v>
      </c>
      <c r="CY177" s="129"/>
      <c r="CZ177" s="129"/>
      <c r="DA177" s="129"/>
      <c r="DB177" s="129"/>
      <c r="DC177" s="129"/>
      <c r="DD177" s="129"/>
      <c r="DE177" s="129"/>
      <c r="DF177" s="129"/>
      <c r="DG177" s="129"/>
      <c r="DH177" s="129"/>
    </row>
    <row r="178" spans="1:112">
      <c r="A178" s="626" t="s">
        <v>1216</v>
      </c>
      <c r="B178" s="591">
        <f t="shared" si="1052"/>
        <v>0</v>
      </c>
      <c r="C178" s="557">
        <f t="shared" si="1056"/>
        <v>0</v>
      </c>
      <c r="D178" s="561">
        <f t="shared" ref="D178:AA178" si="1072">IF(D158="SV",D174,0)</f>
        <v>0</v>
      </c>
      <c r="E178" s="561">
        <f t="shared" si="1072"/>
        <v>0</v>
      </c>
      <c r="F178" s="561">
        <f t="shared" si="1072"/>
        <v>0</v>
      </c>
      <c r="G178" s="561">
        <f t="shared" si="1072"/>
        <v>0</v>
      </c>
      <c r="H178" s="561">
        <f t="shared" si="1072"/>
        <v>0</v>
      </c>
      <c r="I178" s="561">
        <f t="shared" si="1072"/>
        <v>0</v>
      </c>
      <c r="J178" s="561">
        <f t="shared" si="1072"/>
        <v>0</v>
      </c>
      <c r="K178" s="561">
        <f t="shared" si="1072"/>
        <v>0</v>
      </c>
      <c r="L178" s="561">
        <f t="shared" si="1072"/>
        <v>0</v>
      </c>
      <c r="M178" s="561">
        <f t="shared" si="1072"/>
        <v>0</v>
      </c>
      <c r="N178" s="561">
        <f t="shared" si="1072"/>
        <v>0</v>
      </c>
      <c r="O178" s="561">
        <f t="shared" si="1072"/>
        <v>0</v>
      </c>
      <c r="P178" s="561">
        <f t="shared" si="1072"/>
        <v>0</v>
      </c>
      <c r="Q178" s="561">
        <f t="shared" si="1072"/>
        <v>0</v>
      </c>
      <c r="R178" s="561">
        <f t="shared" si="1072"/>
        <v>0</v>
      </c>
      <c r="S178" s="561">
        <f t="shared" si="1072"/>
        <v>0</v>
      </c>
      <c r="T178" s="561">
        <f t="shared" si="1072"/>
        <v>0</v>
      </c>
      <c r="U178" s="561">
        <f t="shared" si="1072"/>
        <v>0</v>
      </c>
      <c r="V178" s="561">
        <f t="shared" si="1072"/>
        <v>0</v>
      </c>
      <c r="W178" s="561">
        <f t="shared" si="1072"/>
        <v>0</v>
      </c>
      <c r="X178" s="561">
        <f t="shared" si="1072"/>
        <v>0</v>
      </c>
      <c r="Y178" s="561">
        <f t="shared" si="1072"/>
        <v>0</v>
      </c>
      <c r="Z178" s="561">
        <f t="shared" si="1072"/>
        <v>0</v>
      </c>
      <c r="AA178" s="561">
        <f t="shared" si="1072"/>
        <v>0</v>
      </c>
      <c r="AB178" s="557">
        <f t="shared" si="1058"/>
        <v>0</v>
      </c>
      <c r="AC178" s="561">
        <f t="shared" ref="AC178:AZ178" si="1073">IF(AC158="SV",AC174,0)</f>
        <v>0</v>
      </c>
      <c r="AD178" s="561">
        <f t="shared" si="1073"/>
        <v>0</v>
      </c>
      <c r="AE178" s="561">
        <f t="shared" si="1073"/>
        <v>0</v>
      </c>
      <c r="AF178" s="561">
        <f t="shared" si="1073"/>
        <v>0</v>
      </c>
      <c r="AG178" s="561">
        <f t="shared" si="1073"/>
        <v>0</v>
      </c>
      <c r="AH178" s="561">
        <f t="shared" si="1073"/>
        <v>0</v>
      </c>
      <c r="AI178" s="561">
        <f t="shared" si="1073"/>
        <v>0</v>
      </c>
      <c r="AJ178" s="561">
        <f t="shared" si="1073"/>
        <v>0</v>
      </c>
      <c r="AK178" s="561">
        <f t="shared" si="1073"/>
        <v>0</v>
      </c>
      <c r="AL178" s="561">
        <f t="shared" si="1073"/>
        <v>0</v>
      </c>
      <c r="AM178" s="561">
        <f t="shared" si="1073"/>
        <v>0</v>
      </c>
      <c r="AN178" s="561">
        <f t="shared" si="1073"/>
        <v>0</v>
      </c>
      <c r="AO178" s="561">
        <f t="shared" si="1073"/>
        <v>0</v>
      </c>
      <c r="AP178" s="561">
        <f t="shared" si="1073"/>
        <v>0</v>
      </c>
      <c r="AQ178" s="561">
        <f t="shared" si="1073"/>
        <v>0</v>
      </c>
      <c r="AR178" s="561">
        <f t="shared" si="1073"/>
        <v>0</v>
      </c>
      <c r="AS178" s="561">
        <f t="shared" si="1073"/>
        <v>0</v>
      </c>
      <c r="AT178" s="561">
        <f t="shared" si="1073"/>
        <v>0</v>
      </c>
      <c r="AU178" s="561">
        <f t="shared" si="1073"/>
        <v>0</v>
      </c>
      <c r="AV178" s="561">
        <f t="shared" si="1073"/>
        <v>0</v>
      </c>
      <c r="AW178" s="561">
        <f t="shared" si="1073"/>
        <v>0</v>
      </c>
      <c r="AX178" s="561">
        <f t="shared" si="1073"/>
        <v>0</v>
      </c>
      <c r="AY178" s="561">
        <f t="shared" si="1073"/>
        <v>0</v>
      </c>
      <c r="AZ178" s="561">
        <f t="shared" si="1073"/>
        <v>0</v>
      </c>
      <c r="BA178" s="557">
        <f t="shared" si="1060"/>
        <v>0</v>
      </c>
      <c r="BB178" s="561">
        <f t="shared" ref="BB178:BY178" si="1074">IF(BB158="SV",BB174,0)</f>
        <v>0</v>
      </c>
      <c r="BC178" s="561">
        <f t="shared" si="1074"/>
        <v>0</v>
      </c>
      <c r="BD178" s="561">
        <f t="shared" si="1074"/>
        <v>0</v>
      </c>
      <c r="BE178" s="561">
        <f t="shared" si="1074"/>
        <v>0</v>
      </c>
      <c r="BF178" s="561">
        <f t="shared" si="1074"/>
        <v>0</v>
      </c>
      <c r="BG178" s="561">
        <f t="shared" si="1074"/>
        <v>0</v>
      </c>
      <c r="BH178" s="561">
        <f t="shared" si="1074"/>
        <v>0</v>
      </c>
      <c r="BI178" s="561">
        <f t="shared" si="1074"/>
        <v>0</v>
      </c>
      <c r="BJ178" s="561">
        <f t="shared" si="1074"/>
        <v>0</v>
      </c>
      <c r="BK178" s="561">
        <f t="shared" si="1074"/>
        <v>0</v>
      </c>
      <c r="BL178" s="561">
        <f t="shared" si="1074"/>
        <v>0</v>
      </c>
      <c r="BM178" s="561">
        <f t="shared" si="1074"/>
        <v>0</v>
      </c>
      <c r="BN178" s="561">
        <f t="shared" si="1074"/>
        <v>0</v>
      </c>
      <c r="BO178" s="561">
        <f t="shared" si="1074"/>
        <v>0</v>
      </c>
      <c r="BP178" s="561">
        <f t="shared" si="1074"/>
        <v>0</v>
      </c>
      <c r="BQ178" s="561">
        <f t="shared" si="1074"/>
        <v>0</v>
      </c>
      <c r="BR178" s="561">
        <f t="shared" si="1074"/>
        <v>0</v>
      </c>
      <c r="BS178" s="561">
        <f t="shared" si="1074"/>
        <v>0</v>
      </c>
      <c r="BT178" s="561">
        <f t="shared" si="1074"/>
        <v>0</v>
      </c>
      <c r="BU178" s="561">
        <f t="shared" si="1074"/>
        <v>0</v>
      </c>
      <c r="BV178" s="561">
        <f t="shared" si="1074"/>
        <v>0</v>
      </c>
      <c r="BW178" s="561">
        <f t="shared" si="1074"/>
        <v>0</v>
      </c>
      <c r="BX178" s="561">
        <f t="shared" si="1074"/>
        <v>0</v>
      </c>
      <c r="BY178" s="561">
        <f t="shared" si="1074"/>
        <v>0</v>
      </c>
      <c r="BZ178" s="557">
        <f t="shared" si="1062"/>
        <v>0</v>
      </c>
      <c r="CA178" s="561">
        <f t="shared" ref="CA178:CX178" si="1075">IF(CA158="SV",CA174,0)</f>
        <v>0</v>
      </c>
      <c r="CB178" s="561">
        <f t="shared" si="1075"/>
        <v>0</v>
      </c>
      <c r="CC178" s="561">
        <f t="shared" si="1075"/>
        <v>0</v>
      </c>
      <c r="CD178" s="561">
        <f t="shared" si="1075"/>
        <v>0</v>
      </c>
      <c r="CE178" s="561">
        <f t="shared" si="1075"/>
        <v>0</v>
      </c>
      <c r="CF178" s="561">
        <f t="shared" si="1075"/>
        <v>0</v>
      </c>
      <c r="CG178" s="561">
        <f t="shared" si="1075"/>
        <v>0</v>
      </c>
      <c r="CH178" s="561">
        <f t="shared" si="1075"/>
        <v>0</v>
      </c>
      <c r="CI178" s="561">
        <f t="shared" si="1075"/>
        <v>0</v>
      </c>
      <c r="CJ178" s="561">
        <f t="shared" si="1075"/>
        <v>0</v>
      </c>
      <c r="CK178" s="561">
        <f t="shared" si="1075"/>
        <v>0</v>
      </c>
      <c r="CL178" s="561">
        <f t="shared" si="1075"/>
        <v>0</v>
      </c>
      <c r="CM178" s="561">
        <f t="shared" si="1075"/>
        <v>0</v>
      </c>
      <c r="CN178" s="561">
        <f t="shared" si="1075"/>
        <v>0</v>
      </c>
      <c r="CO178" s="561">
        <f t="shared" si="1075"/>
        <v>0</v>
      </c>
      <c r="CP178" s="561">
        <f t="shared" si="1075"/>
        <v>0</v>
      </c>
      <c r="CQ178" s="561">
        <f t="shared" si="1075"/>
        <v>0</v>
      </c>
      <c r="CR178" s="561">
        <f t="shared" si="1075"/>
        <v>0</v>
      </c>
      <c r="CS178" s="561">
        <f t="shared" si="1075"/>
        <v>0</v>
      </c>
      <c r="CT178" s="561">
        <f t="shared" si="1075"/>
        <v>0</v>
      </c>
      <c r="CU178" s="561">
        <f t="shared" si="1075"/>
        <v>0</v>
      </c>
      <c r="CV178" s="561">
        <f t="shared" si="1075"/>
        <v>0</v>
      </c>
      <c r="CW178" s="561">
        <f t="shared" si="1075"/>
        <v>0</v>
      </c>
      <c r="CX178" s="561">
        <f t="shared" si="1075"/>
        <v>0</v>
      </c>
      <c r="CY178" s="129"/>
      <c r="CZ178" s="129"/>
      <c r="DA178" s="129"/>
      <c r="DB178" s="129"/>
      <c r="DC178" s="129"/>
      <c r="DD178" s="129"/>
      <c r="DE178" s="129"/>
      <c r="DF178" s="129"/>
      <c r="DG178" s="129"/>
      <c r="DH178" s="129"/>
    </row>
    <row r="179" spans="1:112">
      <c r="A179" s="612" t="s">
        <v>1217</v>
      </c>
      <c r="B179" s="591">
        <f t="shared" si="1052"/>
        <v>478763.7776106766</v>
      </c>
      <c r="C179" s="557">
        <f t="shared" si="1056"/>
        <v>14358.720412970044</v>
      </c>
      <c r="D179" s="557">
        <f>D172+D173-D174</f>
        <v>0</v>
      </c>
      <c r="E179" s="557">
        <f t="shared" ref="E179:BP179" si="1076">E172+E173-E174</f>
        <v>0</v>
      </c>
      <c r="F179" s="557">
        <f t="shared" si="1076"/>
        <v>0</v>
      </c>
      <c r="G179" s="557">
        <f t="shared" si="1076"/>
        <v>0</v>
      </c>
      <c r="H179" s="557">
        <f t="shared" si="1076"/>
        <v>0</v>
      </c>
      <c r="I179" s="557">
        <f t="shared" si="1076"/>
        <v>0</v>
      </c>
      <c r="J179" s="557">
        <f t="shared" si="1076"/>
        <v>0</v>
      </c>
      <c r="K179" s="557">
        <f t="shared" si="1076"/>
        <v>0</v>
      </c>
      <c r="L179" s="557">
        <f t="shared" si="1076"/>
        <v>0</v>
      </c>
      <c r="M179" s="557">
        <f t="shared" si="1076"/>
        <v>0</v>
      </c>
      <c r="N179" s="557">
        <f t="shared" si="1076"/>
        <v>1076.0393823289405</v>
      </c>
      <c r="O179" s="557">
        <f t="shared" si="1076"/>
        <v>2456.7993634188401</v>
      </c>
      <c r="P179" s="557">
        <f t="shared" si="1076"/>
        <v>3207.1996425056932</v>
      </c>
      <c r="Q179" s="557">
        <f t="shared" si="1076"/>
        <v>2264.4106618712826</v>
      </c>
      <c r="R179" s="557">
        <f t="shared" si="1076"/>
        <v>2658.4383357047614</v>
      </c>
      <c r="S179" s="557">
        <f t="shared" si="1076"/>
        <v>2558.1641715992314</v>
      </c>
      <c r="T179" s="557">
        <f t="shared" si="1076"/>
        <v>137.66885554129476</v>
      </c>
      <c r="U179" s="557">
        <f t="shared" si="1076"/>
        <v>0</v>
      </c>
      <c r="V179" s="557">
        <f t="shared" si="1076"/>
        <v>0</v>
      </c>
      <c r="W179" s="557">
        <f t="shared" si="1076"/>
        <v>0</v>
      </c>
      <c r="X179" s="557">
        <f t="shared" si="1076"/>
        <v>0</v>
      </c>
      <c r="Y179" s="557">
        <f t="shared" si="1076"/>
        <v>0</v>
      </c>
      <c r="Z179" s="557">
        <f t="shared" si="1076"/>
        <v>0</v>
      </c>
      <c r="AA179" s="557">
        <f t="shared" si="1076"/>
        <v>0</v>
      </c>
      <c r="AB179" s="557">
        <f t="shared" si="1076"/>
        <v>18546.531096742081</v>
      </c>
      <c r="AC179" s="557">
        <f t="shared" si="1076"/>
        <v>0</v>
      </c>
      <c r="AD179" s="557">
        <f t="shared" si="1076"/>
        <v>0</v>
      </c>
      <c r="AE179" s="557">
        <f t="shared" si="1076"/>
        <v>0</v>
      </c>
      <c r="AF179" s="557">
        <f t="shared" si="1076"/>
        <v>0</v>
      </c>
      <c r="AG179" s="557">
        <f t="shared" si="1076"/>
        <v>0</v>
      </c>
      <c r="AH179" s="557">
        <f t="shared" si="1076"/>
        <v>0</v>
      </c>
      <c r="AI179" s="557">
        <f t="shared" si="1076"/>
        <v>0</v>
      </c>
      <c r="AJ179" s="557">
        <f t="shared" si="1076"/>
        <v>0</v>
      </c>
      <c r="AK179" s="557">
        <f t="shared" si="1076"/>
        <v>0</v>
      </c>
      <c r="AL179" s="557">
        <f t="shared" si="1076"/>
        <v>0</v>
      </c>
      <c r="AM179" s="557">
        <f t="shared" si="1076"/>
        <v>1693.9099193870006</v>
      </c>
      <c r="AN179" s="557">
        <f t="shared" si="1076"/>
        <v>3063.2278534943421</v>
      </c>
      <c r="AO179" s="557">
        <f t="shared" si="1076"/>
        <v>3802.1968296767955</v>
      </c>
      <c r="AP179" s="557">
        <f t="shared" si="1076"/>
        <v>2870.8391519467846</v>
      </c>
      <c r="AQ179" s="557">
        <f t="shared" si="1076"/>
        <v>3253.4355228758641</v>
      </c>
      <c r="AR179" s="557">
        <f t="shared" si="1076"/>
        <v>3141.7085677096197</v>
      </c>
      <c r="AS179" s="557">
        <f t="shared" si="1076"/>
        <v>721.21325165168309</v>
      </c>
      <c r="AT179" s="557">
        <f t="shared" si="1076"/>
        <v>0</v>
      </c>
      <c r="AU179" s="557">
        <f t="shared" si="1076"/>
        <v>0</v>
      </c>
      <c r="AV179" s="557">
        <f t="shared" si="1076"/>
        <v>0</v>
      </c>
      <c r="AW179" s="557">
        <f t="shared" si="1076"/>
        <v>0</v>
      </c>
      <c r="AX179" s="557">
        <f t="shared" si="1076"/>
        <v>0</v>
      </c>
      <c r="AY179" s="557">
        <f t="shared" si="1076"/>
        <v>0</v>
      </c>
      <c r="AZ179" s="557">
        <f t="shared" si="1076"/>
        <v>0</v>
      </c>
      <c r="BA179" s="557">
        <f t="shared" si="1076"/>
        <v>21803.678982953566</v>
      </c>
      <c r="BB179" s="557">
        <f t="shared" si="1076"/>
        <v>0</v>
      </c>
      <c r="BC179" s="557">
        <f t="shared" si="1076"/>
        <v>0</v>
      </c>
      <c r="BD179" s="557">
        <f t="shared" si="1076"/>
        <v>0</v>
      </c>
      <c r="BE179" s="557">
        <f t="shared" si="1076"/>
        <v>0</v>
      </c>
      <c r="BF179" s="557">
        <f t="shared" si="1076"/>
        <v>0</v>
      </c>
      <c r="BG179" s="557">
        <f t="shared" si="1076"/>
        <v>0</v>
      </c>
      <c r="BH179" s="557">
        <f t="shared" si="1076"/>
        <v>0</v>
      </c>
      <c r="BI179" s="557">
        <f t="shared" si="1076"/>
        <v>0</v>
      </c>
      <c r="BJ179" s="557">
        <f t="shared" si="1076"/>
        <v>0</v>
      </c>
      <c r="BK179" s="557">
        <f t="shared" si="1076"/>
        <v>0</v>
      </c>
      <c r="BL179" s="557">
        <f t="shared" si="1076"/>
        <v>2174.4758926543782</v>
      </c>
      <c r="BM179" s="557">
        <f t="shared" si="1076"/>
        <v>3534.8944568864003</v>
      </c>
      <c r="BN179" s="557">
        <f t="shared" si="1076"/>
        <v>4264.9533191153751</v>
      </c>
      <c r="BO179" s="557">
        <f t="shared" si="1076"/>
        <v>3342.5057553388428</v>
      </c>
      <c r="BP179" s="557">
        <f t="shared" si="1076"/>
        <v>3716.1920123144437</v>
      </c>
      <c r="BQ179" s="557">
        <f t="shared" ref="BQ179:CX179" si="1077">BQ172+BQ173-BQ174</f>
        <v>3595.5764313510358</v>
      </c>
      <c r="BR179" s="557">
        <f t="shared" si="1077"/>
        <v>1175.0811152930992</v>
      </c>
      <c r="BS179" s="557">
        <f t="shared" si="1077"/>
        <v>0</v>
      </c>
      <c r="BT179" s="557">
        <f t="shared" si="1077"/>
        <v>0</v>
      </c>
      <c r="BU179" s="557">
        <f t="shared" si="1077"/>
        <v>0</v>
      </c>
      <c r="BV179" s="557">
        <f t="shared" si="1077"/>
        <v>0</v>
      </c>
      <c r="BW179" s="557">
        <f t="shared" si="1077"/>
        <v>0</v>
      </c>
      <c r="BX179" s="557">
        <f t="shared" si="1077"/>
        <v>0</v>
      </c>
      <c r="BY179" s="557">
        <f t="shared" si="1077"/>
        <v>0</v>
      </c>
      <c r="BZ179" s="557">
        <f t="shared" si="1077"/>
        <v>14726.492464608305</v>
      </c>
      <c r="CA179" s="557">
        <f t="shared" si="1077"/>
        <v>0</v>
      </c>
      <c r="CB179" s="557">
        <f t="shared" si="1077"/>
        <v>0</v>
      </c>
      <c r="CC179" s="557">
        <f t="shared" si="1077"/>
        <v>0</v>
      </c>
      <c r="CD179" s="557">
        <f t="shared" si="1077"/>
        <v>0</v>
      </c>
      <c r="CE179" s="557">
        <f t="shared" si="1077"/>
        <v>0</v>
      </c>
      <c r="CF179" s="557">
        <f t="shared" si="1077"/>
        <v>0</v>
      </c>
      <c r="CG179" s="557">
        <f t="shared" si="1077"/>
        <v>0</v>
      </c>
      <c r="CH179" s="557">
        <f t="shared" si="1077"/>
        <v>0</v>
      </c>
      <c r="CI179" s="557">
        <f t="shared" si="1077"/>
        <v>0</v>
      </c>
      <c r="CJ179" s="557">
        <f t="shared" si="1077"/>
        <v>0</v>
      </c>
      <c r="CK179" s="557">
        <f t="shared" si="1077"/>
        <v>1076.0393823289405</v>
      </c>
      <c r="CL179" s="557">
        <f t="shared" si="1077"/>
        <v>2456.7993634188401</v>
      </c>
      <c r="CM179" s="557">
        <f t="shared" si="1077"/>
        <v>3283.8185875975123</v>
      </c>
      <c r="CN179" s="557">
        <f t="shared" si="1077"/>
        <v>2333.3688276514567</v>
      </c>
      <c r="CO179" s="557">
        <f t="shared" si="1077"/>
        <v>2742.7191753057632</v>
      </c>
      <c r="CP179" s="557">
        <f t="shared" si="1077"/>
        <v>2642.4450112002332</v>
      </c>
      <c r="CQ179" s="557">
        <f t="shared" si="1077"/>
        <v>191.30211710556841</v>
      </c>
      <c r="CR179" s="557">
        <f t="shared" si="1077"/>
        <v>0</v>
      </c>
      <c r="CS179" s="557">
        <f t="shared" si="1077"/>
        <v>0</v>
      </c>
      <c r="CT179" s="557">
        <f t="shared" si="1077"/>
        <v>0</v>
      </c>
      <c r="CU179" s="557">
        <f t="shared" si="1077"/>
        <v>0</v>
      </c>
      <c r="CV179" s="557">
        <f t="shared" si="1077"/>
        <v>0</v>
      </c>
      <c r="CW179" s="557">
        <f t="shared" si="1077"/>
        <v>0</v>
      </c>
      <c r="CX179" s="557">
        <f t="shared" si="1077"/>
        <v>0</v>
      </c>
      <c r="CY179" s="129"/>
      <c r="CZ179" s="129"/>
      <c r="DA179" s="129"/>
      <c r="DB179" s="129"/>
      <c r="DC179" s="129"/>
      <c r="DD179" s="129"/>
      <c r="DE179" s="129"/>
      <c r="DF179" s="129"/>
      <c r="DG179" s="129"/>
      <c r="DH179" s="129"/>
    </row>
    <row r="180" spans="1:112" ht="15.75" thickBot="1">
      <c r="A180" s="615" t="s">
        <v>1218</v>
      </c>
      <c r="B180" s="616">
        <f t="shared" ref="B180:AG180" si="1078">IF(B179=0,0,B179/B172)</f>
        <v>0.36251173149602983</v>
      </c>
      <c r="C180" s="616">
        <f t="shared" si="1078"/>
        <v>0.32616531423598749</v>
      </c>
      <c r="D180" s="616">
        <f t="shared" si="1078"/>
        <v>0</v>
      </c>
      <c r="E180" s="616">
        <f t="shared" si="1078"/>
        <v>0</v>
      </c>
      <c r="F180" s="616">
        <f t="shared" si="1078"/>
        <v>0</v>
      </c>
      <c r="G180" s="616">
        <f t="shared" si="1078"/>
        <v>0</v>
      </c>
      <c r="H180" s="616">
        <f t="shared" si="1078"/>
        <v>0</v>
      </c>
      <c r="I180" s="616">
        <f t="shared" si="1078"/>
        <v>0</v>
      </c>
      <c r="J180" s="616">
        <f t="shared" si="1078"/>
        <v>0</v>
      </c>
      <c r="K180" s="616">
        <f t="shared" si="1078"/>
        <v>0</v>
      </c>
      <c r="L180" s="616">
        <f t="shared" si="1078"/>
        <v>0</v>
      </c>
      <c r="M180" s="616">
        <f t="shared" si="1078"/>
        <v>0</v>
      </c>
      <c r="N180" s="616">
        <f t="shared" si="1078"/>
        <v>0.23027822618146621</v>
      </c>
      <c r="O180" s="616">
        <f t="shared" si="1078"/>
        <v>0.45152088436856747</v>
      </c>
      <c r="P180" s="616">
        <f t="shared" si="1078"/>
        <v>0.54327596654604138</v>
      </c>
      <c r="Q180" s="616">
        <f t="shared" si="1078"/>
        <v>0.4147344057124569</v>
      </c>
      <c r="R180" s="616">
        <f t="shared" si="1078"/>
        <v>0.49830475011699554</v>
      </c>
      <c r="S180" s="616">
        <f t="shared" si="1078"/>
        <v>0.49516416738774499</v>
      </c>
      <c r="T180" s="616">
        <f t="shared" si="1078"/>
        <v>3.4272914376312739E-2</v>
      </c>
      <c r="U180" s="616">
        <f t="shared" si="1078"/>
        <v>0</v>
      </c>
      <c r="V180" s="616">
        <f t="shared" si="1078"/>
        <v>0</v>
      </c>
      <c r="W180" s="616">
        <f t="shared" si="1078"/>
        <v>0</v>
      </c>
      <c r="X180" s="616">
        <f t="shared" si="1078"/>
        <v>0</v>
      </c>
      <c r="Y180" s="616">
        <f t="shared" si="1078"/>
        <v>0</v>
      </c>
      <c r="Z180" s="616">
        <f t="shared" si="1078"/>
        <v>0</v>
      </c>
      <c r="AA180" s="616">
        <f t="shared" si="1078"/>
        <v>0</v>
      </c>
      <c r="AB180" s="616">
        <f t="shared" si="1078"/>
        <v>0.42129346969470904</v>
      </c>
      <c r="AC180" s="616">
        <f t="shared" si="1078"/>
        <v>0</v>
      </c>
      <c r="AD180" s="616">
        <f t="shared" si="1078"/>
        <v>0</v>
      </c>
      <c r="AE180" s="616">
        <f t="shared" si="1078"/>
        <v>0</v>
      </c>
      <c r="AF180" s="616">
        <f t="shared" si="1078"/>
        <v>0</v>
      </c>
      <c r="AG180" s="616">
        <f t="shared" si="1078"/>
        <v>0</v>
      </c>
      <c r="AH180" s="616">
        <f t="shared" ref="AH180:BM180" si="1079">IF(AH179=0,0,AH179/AH172)</f>
        <v>0</v>
      </c>
      <c r="AI180" s="616">
        <f t="shared" si="1079"/>
        <v>0</v>
      </c>
      <c r="AJ180" s="616">
        <f t="shared" si="1079"/>
        <v>0</v>
      </c>
      <c r="AK180" s="616">
        <f t="shared" si="1079"/>
        <v>0</v>
      </c>
      <c r="AL180" s="616">
        <f t="shared" si="1079"/>
        <v>0</v>
      </c>
      <c r="AM180" s="616">
        <f t="shared" si="1079"/>
        <v>0.36250585057897633</v>
      </c>
      <c r="AN180" s="616">
        <f t="shared" si="1079"/>
        <v>0.56297285404188635</v>
      </c>
      <c r="AO180" s="616">
        <f t="shared" si="1079"/>
        <v>0.64406410198622011</v>
      </c>
      <c r="AP180" s="616">
        <f t="shared" si="1079"/>
        <v>0.52580381713746915</v>
      </c>
      <c r="AQ180" s="616">
        <f t="shared" si="1079"/>
        <v>0.60983260490735725</v>
      </c>
      <c r="AR180" s="616">
        <f t="shared" si="1079"/>
        <v>0.60811636890855203</v>
      </c>
      <c r="AS180" s="616">
        <f t="shared" si="1079"/>
        <v>0.17954736329965248</v>
      </c>
      <c r="AT180" s="616">
        <f t="shared" si="1079"/>
        <v>0</v>
      </c>
      <c r="AU180" s="616">
        <f t="shared" si="1079"/>
        <v>0</v>
      </c>
      <c r="AV180" s="616">
        <f t="shared" si="1079"/>
        <v>0</v>
      </c>
      <c r="AW180" s="616">
        <f t="shared" si="1079"/>
        <v>0</v>
      </c>
      <c r="AX180" s="616">
        <f t="shared" si="1079"/>
        <v>0</v>
      </c>
      <c r="AY180" s="616">
        <f t="shared" si="1079"/>
        <v>0</v>
      </c>
      <c r="AZ180" s="616">
        <f t="shared" si="1079"/>
        <v>0</v>
      </c>
      <c r="BA180" s="616">
        <f t="shared" si="1079"/>
        <v>0.49528116729341898</v>
      </c>
      <c r="BB180" s="616">
        <f t="shared" si="1079"/>
        <v>0</v>
      </c>
      <c r="BC180" s="616">
        <f t="shared" si="1079"/>
        <v>0</v>
      </c>
      <c r="BD180" s="616">
        <f t="shared" si="1079"/>
        <v>0</v>
      </c>
      <c r="BE180" s="616">
        <f t="shared" si="1079"/>
        <v>0</v>
      </c>
      <c r="BF180" s="616">
        <f t="shared" si="1079"/>
        <v>0</v>
      </c>
      <c r="BG180" s="616">
        <f t="shared" si="1079"/>
        <v>0</v>
      </c>
      <c r="BH180" s="616">
        <f t="shared" si="1079"/>
        <v>0</v>
      </c>
      <c r="BI180" s="616">
        <f t="shared" si="1079"/>
        <v>0</v>
      </c>
      <c r="BJ180" s="616">
        <f t="shared" si="1079"/>
        <v>0</v>
      </c>
      <c r="BK180" s="616">
        <f t="shared" si="1079"/>
        <v>0</v>
      </c>
      <c r="BL180" s="616">
        <f t="shared" si="1079"/>
        <v>0.4653495584437059</v>
      </c>
      <c r="BM180" s="616">
        <f t="shared" si="1079"/>
        <v>0.64965771934335681</v>
      </c>
      <c r="BN180" s="616">
        <f t="shared" ref="BN180:CS180" si="1080">IF(BN179=0,0,BN179/BN172)</f>
        <v>0.72245163849728755</v>
      </c>
      <c r="BO180" s="616">
        <f t="shared" si="1080"/>
        <v>0.61219113713470119</v>
      </c>
      <c r="BP180" s="616">
        <f t="shared" si="1080"/>
        <v>0.69657291170239088</v>
      </c>
      <c r="BQ180" s="616">
        <f t="shared" si="1080"/>
        <v>0.69596808120251363</v>
      </c>
      <c r="BR180" s="616">
        <f t="shared" si="1080"/>
        <v>0.29253860135113968</v>
      </c>
      <c r="BS180" s="616">
        <f t="shared" si="1080"/>
        <v>0</v>
      </c>
      <c r="BT180" s="616">
        <f t="shared" si="1080"/>
        <v>0</v>
      </c>
      <c r="BU180" s="616">
        <f t="shared" si="1080"/>
        <v>0</v>
      </c>
      <c r="BV180" s="616">
        <f t="shared" si="1080"/>
        <v>0</v>
      </c>
      <c r="BW180" s="616">
        <f t="shared" si="1080"/>
        <v>0</v>
      </c>
      <c r="BX180" s="616">
        <f t="shared" si="1080"/>
        <v>0</v>
      </c>
      <c r="BY180" s="616">
        <f t="shared" si="1080"/>
        <v>0</v>
      </c>
      <c r="BZ180" s="616">
        <f t="shared" si="1080"/>
        <v>0.33451943517015198</v>
      </c>
      <c r="CA180" s="616">
        <f t="shared" si="1080"/>
        <v>0</v>
      </c>
      <c r="CB180" s="616">
        <f t="shared" si="1080"/>
        <v>0</v>
      </c>
      <c r="CC180" s="616">
        <f t="shared" si="1080"/>
        <v>0</v>
      </c>
      <c r="CD180" s="616">
        <f t="shared" si="1080"/>
        <v>0</v>
      </c>
      <c r="CE180" s="616">
        <f t="shared" si="1080"/>
        <v>0</v>
      </c>
      <c r="CF180" s="616">
        <f t="shared" si="1080"/>
        <v>0</v>
      </c>
      <c r="CG180" s="616">
        <f t="shared" si="1080"/>
        <v>0</v>
      </c>
      <c r="CH180" s="616">
        <f t="shared" si="1080"/>
        <v>0</v>
      </c>
      <c r="CI180" s="616">
        <f t="shared" si="1080"/>
        <v>0</v>
      </c>
      <c r="CJ180" s="616">
        <f t="shared" si="1080"/>
        <v>0</v>
      </c>
      <c r="CK180" s="616">
        <f t="shared" si="1080"/>
        <v>0.23027822618146621</v>
      </c>
      <c r="CL180" s="616">
        <f t="shared" si="1080"/>
        <v>0.45152088436856747</v>
      </c>
      <c r="CM180" s="616">
        <f t="shared" si="1080"/>
        <v>0.55625465078472369</v>
      </c>
      <c r="CN180" s="616">
        <f t="shared" si="1080"/>
        <v>0.4273643250046702</v>
      </c>
      <c r="CO180" s="616">
        <f t="shared" si="1080"/>
        <v>0.51410257478457211</v>
      </c>
      <c r="CP180" s="616">
        <f t="shared" si="1080"/>
        <v>0.51147776142173573</v>
      </c>
      <c r="CQ180" s="616">
        <f t="shared" si="1080"/>
        <v>4.7625013324817209E-2</v>
      </c>
      <c r="CR180" s="616">
        <f t="shared" si="1080"/>
        <v>0</v>
      </c>
      <c r="CS180" s="616">
        <f t="shared" si="1080"/>
        <v>0</v>
      </c>
      <c r="CT180" s="616">
        <f t="shared" ref="CT180:CX180" si="1081">IF(CT179=0,0,CT179/CT172)</f>
        <v>0</v>
      </c>
      <c r="CU180" s="616">
        <f t="shared" si="1081"/>
        <v>0</v>
      </c>
      <c r="CV180" s="616">
        <f t="shared" si="1081"/>
        <v>0</v>
      </c>
      <c r="CW180" s="616">
        <f t="shared" si="1081"/>
        <v>0</v>
      </c>
      <c r="CX180" s="616">
        <f t="shared" si="1081"/>
        <v>0</v>
      </c>
      <c r="CY180" s="129"/>
      <c r="CZ180" s="129"/>
      <c r="DA180" s="129"/>
      <c r="DB180" s="129"/>
      <c r="DC180" s="129"/>
      <c r="DD180" s="129"/>
      <c r="DE180" s="129"/>
      <c r="DF180" s="129"/>
      <c r="DG180" s="129"/>
      <c r="DH180" s="129"/>
    </row>
    <row r="181" spans="1:112">
      <c r="A181" s="558"/>
      <c r="B181" s="591"/>
      <c r="C181" s="591"/>
      <c r="D181" s="591"/>
      <c r="E181" s="591"/>
      <c r="F181" s="591"/>
      <c r="G181" s="591"/>
      <c r="H181" s="591"/>
      <c r="I181" s="591"/>
      <c r="J181" s="591"/>
      <c r="K181" s="591"/>
      <c r="L181" s="591"/>
      <c r="M181" s="591"/>
      <c r="N181" s="591"/>
      <c r="O181" s="591"/>
      <c r="P181" s="591"/>
      <c r="Q181" s="591"/>
      <c r="R181" s="591"/>
      <c r="S181" s="591"/>
      <c r="T181" s="591"/>
      <c r="U181" s="591"/>
      <c r="V181" s="591"/>
      <c r="W181" s="591"/>
      <c r="X181" s="591"/>
      <c r="Y181" s="591"/>
      <c r="Z181" s="591"/>
      <c r="AA181" s="591"/>
      <c r="AB181" s="591"/>
      <c r="AC181" s="591"/>
      <c r="AD181" s="591"/>
      <c r="AE181" s="591"/>
      <c r="AF181" s="591"/>
      <c r="AG181" s="591"/>
      <c r="AH181" s="591"/>
      <c r="AI181" s="591"/>
      <c r="AJ181" s="591"/>
      <c r="AK181" s="591"/>
      <c r="AL181" s="591"/>
      <c r="AM181" s="591"/>
      <c r="AN181" s="591"/>
      <c r="AO181" s="591"/>
      <c r="AP181" s="591"/>
      <c r="AQ181" s="591"/>
      <c r="AR181" s="591"/>
      <c r="AS181" s="591"/>
      <c r="AT181" s="591"/>
      <c r="AU181" s="591"/>
      <c r="AV181" s="591"/>
      <c r="AW181" s="591"/>
      <c r="AX181" s="591"/>
      <c r="AY181" s="591"/>
      <c r="AZ181" s="591"/>
      <c r="BA181" s="591"/>
      <c r="BB181" s="591"/>
      <c r="BC181" s="591"/>
      <c r="BD181" s="591"/>
      <c r="BE181" s="591"/>
      <c r="BF181" s="591"/>
      <c r="BG181" s="591"/>
      <c r="BH181" s="591"/>
      <c r="BI181" s="591"/>
      <c r="BJ181" s="591"/>
      <c r="BK181" s="591"/>
      <c r="BL181" s="591"/>
      <c r="BM181" s="591"/>
      <c r="BN181" s="591"/>
      <c r="BO181" s="591"/>
      <c r="BP181" s="591"/>
      <c r="BQ181" s="591"/>
      <c r="BR181" s="591"/>
      <c r="BS181" s="591"/>
      <c r="BT181" s="591"/>
      <c r="BU181" s="591"/>
      <c r="BV181" s="591"/>
      <c r="BW181" s="591"/>
      <c r="BX181" s="591"/>
      <c r="BY181" s="591"/>
      <c r="BZ181" s="591"/>
      <c r="CA181" s="591"/>
      <c r="CB181" s="591"/>
      <c r="CC181" s="591"/>
      <c r="CD181" s="591"/>
      <c r="CE181" s="591"/>
      <c r="CF181" s="591"/>
      <c r="CG181" s="591"/>
      <c r="CH181" s="591"/>
      <c r="CI181" s="591"/>
      <c r="CJ181" s="591"/>
      <c r="CK181" s="591"/>
      <c r="CL181" s="591"/>
      <c r="CM181" s="591"/>
      <c r="CN181" s="591"/>
      <c r="CO181" s="591"/>
      <c r="CP181" s="591"/>
      <c r="CQ181" s="591"/>
      <c r="CR181" s="591"/>
      <c r="CS181" s="591"/>
      <c r="CT181" s="591"/>
      <c r="CU181" s="591"/>
      <c r="CV181" s="591"/>
      <c r="CW181" s="591"/>
      <c r="CX181" s="591"/>
      <c r="CY181" s="129"/>
      <c r="CZ181" s="129"/>
      <c r="DA181" s="129"/>
      <c r="DB181" s="129"/>
      <c r="DC181" s="129"/>
      <c r="DD181" s="129"/>
      <c r="DE181" s="129"/>
      <c r="DF181" s="129"/>
      <c r="DG181" s="129"/>
      <c r="DH181" s="129"/>
    </row>
    <row r="182" spans="1:112">
      <c r="A182" s="732" t="s">
        <v>1223</v>
      </c>
      <c r="B182" s="563"/>
      <c r="C182" s="564"/>
      <c r="D182" s="563"/>
      <c r="E182" s="563"/>
      <c r="F182" s="563"/>
      <c r="G182" s="563"/>
      <c r="H182" s="563"/>
      <c r="I182" s="563"/>
      <c r="J182" s="564"/>
      <c r="K182" s="564"/>
      <c r="L182" s="564"/>
      <c r="M182" s="564"/>
      <c r="N182" s="564"/>
      <c r="O182" s="564"/>
      <c r="P182" s="564"/>
      <c r="Q182" s="564"/>
      <c r="R182" s="564"/>
      <c r="S182" s="564"/>
      <c r="T182" s="564"/>
      <c r="U182" s="564"/>
      <c r="V182" s="564"/>
      <c r="W182" s="564"/>
      <c r="X182" s="563"/>
      <c r="Y182" s="563"/>
      <c r="Z182" s="563"/>
      <c r="AA182" s="563"/>
      <c r="AB182" s="563"/>
      <c r="AC182" s="563"/>
      <c r="AD182" s="563"/>
      <c r="AE182" s="563"/>
      <c r="AF182" s="563"/>
      <c r="AG182" s="563"/>
      <c r="AH182" s="563"/>
      <c r="AI182" s="563"/>
      <c r="AJ182" s="563"/>
      <c r="AK182" s="563"/>
      <c r="AL182" s="563"/>
      <c r="AM182" s="563"/>
      <c r="AN182" s="563"/>
      <c r="AO182" s="563"/>
      <c r="AP182" s="563"/>
      <c r="AQ182" s="563"/>
      <c r="AR182" s="563"/>
      <c r="AS182" s="563"/>
      <c r="AT182" s="563"/>
      <c r="AU182" s="563"/>
      <c r="AV182" s="563"/>
      <c r="AW182" s="563"/>
      <c r="AX182" s="563"/>
      <c r="AY182" s="563"/>
      <c r="AZ182" s="563"/>
      <c r="BA182" s="563"/>
      <c r="BB182" s="563"/>
      <c r="BC182" s="563"/>
      <c r="BD182" s="563"/>
      <c r="BE182" s="563"/>
      <c r="BF182" s="563"/>
      <c r="BG182" s="563"/>
      <c r="BH182" s="563"/>
      <c r="BI182" s="563"/>
      <c r="BJ182" s="563"/>
      <c r="BK182" s="563"/>
      <c r="BL182" s="563"/>
      <c r="BM182" s="563"/>
      <c r="BN182" s="563"/>
      <c r="BO182" s="563"/>
      <c r="BP182" s="563"/>
      <c r="BQ182" s="563"/>
      <c r="BR182" s="563"/>
      <c r="BS182" s="563"/>
      <c r="BT182" s="563"/>
      <c r="BU182" s="563"/>
      <c r="BV182" s="563"/>
      <c r="BW182" s="563"/>
      <c r="BX182" s="563"/>
      <c r="BY182" s="563"/>
      <c r="BZ182" s="563"/>
      <c r="CA182" s="563"/>
      <c r="CB182" s="563"/>
      <c r="CC182" s="563"/>
      <c r="CD182" s="563"/>
      <c r="CE182" s="563"/>
      <c r="CF182" s="563"/>
      <c r="CG182" s="563"/>
      <c r="CH182" s="563"/>
      <c r="CI182" s="563"/>
      <c r="CJ182" s="563"/>
      <c r="CK182" s="563"/>
      <c r="CL182" s="563"/>
      <c r="CM182" s="563"/>
      <c r="CN182" s="563"/>
      <c r="CO182" s="563"/>
      <c r="CP182" s="563"/>
      <c r="CQ182" s="563"/>
      <c r="CR182" s="563"/>
      <c r="CS182" s="563"/>
      <c r="CT182" s="563"/>
      <c r="CU182" s="563"/>
      <c r="CV182" s="563"/>
      <c r="CW182" s="563"/>
      <c r="CX182" s="563">
        <v>0</v>
      </c>
      <c r="CY182" s="129"/>
      <c r="CZ182" s="129"/>
      <c r="DA182" s="129"/>
      <c r="DB182" s="129"/>
      <c r="DC182" s="129"/>
      <c r="DD182" s="129"/>
      <c r="DE182" s="129"/>
      <c r="DF182" s="129"/>
      <c r="DG182" s="129"/>
      <c r="DH182" s="129"/>
    </row>
    <row r="183" spans="1:112">
      <c r="A183" s="562"/>
      <c r="B183" s="563"/>
      <c r="C183" s="564"/>
      <c r="D183" s="563"/>
      <c r="E183" s="563"/>
      <c r="F183" s="563"/>
      <c r="G183" s="563"/>
      <c r="H183" s="563"/>
      <c r="I183" s="563"/>
      <c r="J183" s="564"/>
      <c r="K183" s="564"/>
      <c r="L183" s="564"/>
      <c r="M183" s="564"/>
      <c r="N183" s="564"/>
      <c r="O183" s="564"/>
      <c r="P183" s="564"/>
      <c r="Q183" s="564"/>
      <c r="R183" s="564"/>
      <c r="S183" s="564"/>
      <c r="T183" s="564"/>
      <c r="U183" s="564"/>
      <c r="V183" s="564"/>
      <c r="W183" s="564"/>
      <c r="X183" s="563"/>
      <c r="Y183" s="563"/>
      <c r="Z183" s="563"/>
      <c r="AA183" s="563"/>
      <c r="AB183" s="563"/>
      <c r="AC183" s="563"/>
      <c r="AD183" s="563"/>
      <c r="AE183" s="563"/>
      <c r="AF183" s="563"/>
      <c r="AG183" s="563"/>
      <c r="AH183" s="563"/>
      <c r="AI183" s="563"/>
      <c r="AJ183" s="563"/>
      <c r="AK183" s="563"/>
      <c r="AL183" s="563"/>
      <c r="AM183" s="563"/>
      <c r="AN183" s="563"/>
      <c r="AO183" s="563"/>
      <c r="AP183" s="563"/>
      <c r="AQ183" s="563"/>
      <c r="AR183" s="563"/>
      <c r="AS183" s="563"/>
      <c r="AT183" s="563"/>
      <c r="AU183" s="563"/>
      <c r="AV183" s="563"/>
      <c r="AW183" s="563"/>
      <c r="AX183" s="563"/>
      <c r="AY183" s="563"/>
      <c r="AZ183" s="563"/>
      <c r="BA183" s="563"/>
      <c r="BB183" s="563"/>
      <c r="BC183" s="563"/>
      <c r="BD183" s="563"/>
      <c r="BE183" s="563"/>
      <c r="BF183" s="563"/>
      <c r="BG183" s="563"/>
      <c r="BH183" s="563"/>
      <c r="BI183" s="563"/>
      <c r="BJ183" s="563"/>
      <c r="BK183" s="563"/>
      <c r="BL183" s="563"/>
      <c r="BM183" s="563"/>
      <c r="BN183" s="563"/>
      <c r="BO183" s="563"/>
      <c r="BP183" s="563"/>
      <c r="BQ183" s="563"/>
      <c r="BR183" s="563"/>
      <c r="BS183" s="563"/>
      <c r="BT183" s="563"/>
      <c r="BU183" s="563"/>
      <c r="BV183" s="563"/>
      <c r="BW183" s="563"/>
      <c r="BX183" s="563"/>
      <c r="BY183" s="563"/>
      <c r="BZ183" s="563"/>
      <c r="CA183" s="563"/>
      <c r="CB183" s="563"/>
      <c r="CC183" s="563"/>
      <c r="CD183" s="563"/>
      <c r="CE183" s="563"/>
      <c r="CF183" s="563"/>
      <c r="CG183" s="563"/>
      <c r="CH183" s="563"/>
      <c r="CI183" s="563"/>
      <c r="CJ183" s="563"/>
      <c r="CK183" s="563"/>
      <c r="CL183" s="563"/>
      <c r="CM183" s="563"/>
      <c r="CN183" s="563"/>
      <c r="CO183" s="563"/>
      <c r="CP183" s="563"/>
      <c r="CQ183" s="563"/>
      <c r="CR183" s="563"/>
      <c r="CS183" s="563"/>
      <c r="CT183" s="563"/>
      <c r="CU183" s="563"/>
      <c r="CV183" s="563"/>
      <c r="CW183" s="563"/>
      <c r="CX183" s="563"/>
      <c r="CY183" s="129"/>
      <c r="CZ183" s="129"/>
      <c r="DA183" s="129"/>
      <c r="DB183" s="129"/>
      <c r="DC183" s="129"/>
      <c r="DD183" s="129"/>
      <c r="DE183" s="129"/>
      <c r="DF183" s="129"/>
      <c r="DG183" s="129"/>
      <c r="DH183" s="129"/>
    </row>
    <row r="184" spans="1:112">
      <c r="A184" s="547" t="s">
        <v>1191</v>
      </c>
      <c r="B184" s="548"/>
      <c r="C184" s="548"/>
      <c r="D184" s="548"/>
      <c r="E184" s="548"/>
      <c r="F184" s="548"/>
      <c r="G184" s="548"/>
      <c r="H184" s="548"/>
      <c r="I184" s="548"/>
      <c r="J184" s="548"/>
      <c r="K184" s="548"/>
      <c r="L184" s="548"/>
      <c r="M184" s="548"/>
      <c r="N184" s="548"/>
      <c r="O184" s="548"/>
      <c r="P184" s="548"/>
      <c r="Q184" s="548"/>
      <c r="R184" s="548"/>
      <c r="S184" s="548"/>
      <c r="T184" s="548"/>
      <c r="U184" s="548"/>
      <c r="V184" s="548"/>
      <c r="W184" s="548"/>
      <c r="X184" s="548"/>
      <c r="Y184" s="548"/>
      <c r="Z184" s="548"/>
      <c r="AA184" s="548"/>
      <c r="AB184" s="548"/>
      <c r="AC184" s="548"/>
      <c r="AD184" s="548"/>
      <c r="AE184" s="548"/>
      <c r="AF184" s="548"/>
      <c r="AG184" s="548"/>
      <c r="AH184" s="548"/>
      <c r="AI184" s="548"/>
      <c r="AJ184" s="548"/>
      <c r="AK184" s="548"/>
      <c r="AL184" s="548"/>
      <c r="AM184" s="548"/>
      <c r="AN184" s="548"/>
      <c r="AO184" s="548"/>
      <c r="AP184" s="548"/>
      <c r="AQ184" s="548"/>
      <c r="AR184" s="548"/>
      <c r="AS184" s="548"/>
      <c r="AT184" s="548"/>
      <c r="AU184" s="548"/>
      <c r="AV184" s="548"/>
      <c r="AW184" s="548"/>
      <c r="AX184" s="548"/>
      <c r="AY184" s="548"/>
      <c r="AZ184" s="548"/>
      <c r="BA184" s="548"/>
      <c r="BB184" s="548"/>
      <c r="BC184" s="548"/>
      <c r="BD184" s="548"/>
      <c r="BE184" s="548"/>
      <c r="BF184" s="548"/>
      <c r="BG184" s="548"/>
      <c r="BH184" s="548"/>
      <c r="BI184" s="548"/>
      <c r="BJ184" s="548"/>
      <c r="BK184" s="548"/>
      <c r="BL184" s="548"/>
      <c r="BM184" s="548"/>
      <c r="BN184" s="548"/>
      <c r="BO184" s="548"/>
      <c r="BP184" s="548"/>
      <c r="BQ184" s="548"/>
      <c r="BR184" s="548"/>
      <c r="BS184" s="548"/>
      <c r="BT184" s="548"/>
      <c r="BU184" s="548"/>
      <c r="BV184" s="548"/>
      <c r="BW184" s="548"/>
      <c r="BX184" s="548"/>
      <c r="BY184" s="548"/>
      <c r="BZ184" s="548"/>
      <c r="CA184" s="548"/>
      <c r="CB184" s="548"/>
      <c r="CC184" s="548"/>
      <c r="CD184" s="548"/>
      <c r="CE184" s="548"/>
      <c r="CF184" s="548"/>
      <c r="CG184" s="548"/>
      <c r="CH184" s="548"/>
      <c r="CI184" s="548"/>
      <c r="CJ184" s="548"/>
      <c r="CK184" s="548"/>
      <c r="CL184" s="548"/>
      <c r="CM184" s="548"/>
      <c r="CN184" s="548"/>
      <c r="CO184" s="548"/>
      <c r="CP184" s="548"/>
      <c r="CQ184" s="548"/>
      <c r="CR184" s="548"/>
      <c r="CS184" s="548"/>
      <c r="CT184" s="548"/>
      <c r="CU184" s="548"/>
      <c r="CV184" s="548"/>
      <c r="CW184" s="548"/>
      <c r="CX184" s="548"/>
      <c r="CY184" s="129"/>
      <c r="CZ184" s="129"/>
      <c r="DA184" s="129"/>
      <c r="DB184" s="129"/>
      <c r="DC184" s="129"/>
      <c r="DD184" s="129"/>
      <c r="DE184" s="129"/>
      <c r="DF184" s="129"/>
      <c r="DG184" s="129"/>
      <c r="DH184" s="129"/>
    </row>
    <row r="185" spans="1:112">
      <c r="A185" s="547"/>
      <c r="B185" s="548"/>
      <c r="C185" s="548"/>
      <c r="D185" s="548"/>
      <c r="E185" s="548"/>
      <c r="F185" s="548"/>
      <c r="G185" s="548"/>
      <c r="H185" s="548"/>
      <c r="I185" s="548"/>
      <c r="J185" s="548"/>
      <c r="K185" s="548"/>
      <c r="L185" s="548"/>
      <c r="M185" s="548"/>
      <c r="N185" s="548"/>
      <c r="O185" s="548"/>
      <c r="P185" s="548"/>
      <c r="Q185" s="548"/>
      <c r="R185" s="548"/>
      <c r="S185" s="548"/>
      <c r="T185" s="548"/>
      <c r="U185" s="548"/>
      <c r="V185" s="548"/>
      <c r="W185" s="548"/>
      <c r="X185" s="548"/>
      <c r="Y185" s="548"/>
      <c r="Z185" s="548"/>
      <c r="AA185" s="548"/>
      <c r="AB185" s="548"/>
      <c r="AC185" s="548"/>
      <c r="AD185" s="548"/>
      <c r="AE185" s="548"/>
      <c r="AF185" s="548"/>
      <c r="AG185" s="548"/>
      <c r="AH185" s="548"/>
      <c r="AI185" s="548"/>
      <c r="AJ185" s="548"/>
      <c r="AK185" s="548"/>
      <c r="AL185" s="548"/>
      <c r="AM185" s="548"/>
      <c r="AN185" s="548"/>
      <c r="AO185" s="548"/>
      <c r="AP185" s="548"/>
      <c r="AQ185" s="548"/>
      <c r="AR185" s="548"/>
      <c r="AS185" s="548"/>
      <c r="AT185" s="548"/>
      <c r="AU185" s="548"/>
      <c r="AV185" s="548"/>
      <c r="AW185" s="548"/>
      <c r="AX185" s="548"/>
      <c r="AY185" s="548"/>
      <c r="AZ185" s="548"/>
      <c r="BA185" s="548"/>
      <c r="BB185" s="548"/>
      <c r="BC185" s="548"/>
      <c r="BD185" s="548"/>
      <c r="BE185" s="548"/>
      <c r="BF185" s="548"/>
      <c r="BG185" s="548"/>
      <c r="BH185" s="548"/>
      <c r="BI185" s="548"/>
      <c r="BJ185" s="548"/>
      <c r="BK185" s="548"/>
      <c r="BL185" s="548"/>
      <c r="BM185" s="548"/>
      <c r="BN185" s="548"/>
      <c r="BO185" s="548"/>
      <c r="BP185" s="548"/>
      <c r="BQ185" s="548"/>
      <c r="BR185" s="548"/>
      <c r="BS185" s="548"/>
      <c r="BT185" s="548"/>
      <c r="BU185" s="548"/>
      <c r="BV185" s="548"/>
      <c r="BW185" s="548"/>
      <c r="BX185" s="548"/>
      <c r="BY185" s="548"/>
      <c r="BZ185" s="548"/>
      <c r="CA185" s="548"/>
      <c r="CB185" s="548"/>
      <c r="CC185" s="548"/>
      <c r="CD185" s="548"/>
      <c r="CE185" s="548"/>
      <c r="CF185" s="548"/>
      <c r="CG185" s="548"/>
      <c r="CH185" s="548"/>
      <c r="CI185" s="548"/>
      <c r="CJ185" s="548"/>
      <c r="CK185" s="548"/>
      <c r="CL185" s="548"/>
      <c r="CM185" s="548"/>
      <c r="CN185" s="548"/>
      <c r="CO185" s="548"/>
      <c r="CP185" s="548"/>
      <c r="CQ185" s="548"/>
      <c r="CR185" s="548"/>
      <c r="CS185" s="548"/>
      <c r="CT185" s="548"/>
      <c r="CU185" s="548"/>
      <c r="CV185" s="548"/>
      <c r="CW185" s="548"/>
      <c r="CX185" s="548"/>
      <c r="CY185" s="129"/>
      <c r="CZ185" s="129"/>
      <c r="DA185" s="129"/>
      <c r="DB185" s="129"/>
      <c r="DC185" s="129"/>
      <c r="DD185" s="129"/>
      <c r="DE185" s="129"/>
      <c r="DF185" s="129"/>
      <c r="DG185" s="129"/>
      <c r="DH185" s="129"/>
    </row>
    <row r="186" spans="1:112">
      <c r="A186" s="547" t="s">
        <v>1192</v>
      </c>
      <c r="B186" s="568"/>
      <c r="C186" s="568"/>
      <c r="D186" s="568"/>
      <c r="E186" s="568"/>
      <c r="F186" s="568"/>
      <c r="G186" s="568"/>
      <c r="H186" s="568"/>
      <c r="I186" s="568"/>
      <c r="J186" s="568"/>
      <c r="K186" s="568"/>
      <c r="L186" s="568"/>
      <c r="M186" s="568"/>
      <c r="N186" s="568"/>
      <c r="O186" s="568"/>
      <c r="P186" s="568"/>
      <c r="Q186" s="568"/>
      <c r="R186" s="568"/>
      <c r="S186" s="568"/>
      <c r="T186" s="568"/>
      <c r="U186" s="568"/>
      <c r="V186" s="568"/>
      <c r="W186" s="568"/>
      <c r="X186" s="568"/>
      <c r="Y186" s="568"/>
      <c r="Z186" s="568"/>
      <c r="AA186" s="568"/>
      <c r="AB186" s="568"/>
      <c r="AC186" s="568"/>
      <c r="AD186" s="568"/>
      <c r="AE186" s="568"/>
      <c r="AF186" s="568"/>
      <c r="AG186" s="568"/>
      <c r="AH186" s="568"/>
      <c r="AI186" s="568"/>
      <c r="AJ186" s="568"/>
      <c r="AK186" s="568"/>
      <c r="AL186" s="568"/>
      <c r="AM186" s="568"/>
      <c r="AN186" s="568"/>
      <c r="AO186" s="568"/>
      <c r="AP186" s="568"/>
      <c r="AQ186" s="568"/>
      <c r="AR186" s="568"/>
      <c r="AS186" s="568"/>
      <c r="AT186" s="568"/>
      <c r="AU186" s="568"/>
      <c r="AV186" s="568"/>
      <c r="AW186" s="568"/>
      <c r="AX186" s="568"/>
      <c r="AY186" s="568"/>
      <c r="AZ186" s="568"/>
      <c r="BA186" s="568"/>
      <c r="BB186" s="568"/>
      <c r="BC186" s="568"/>
      <c r="BD186" s="568"/>
      <c r="BE186" s="568"/>
      <c r="BF186" s="568"/>
      <c r="BG186" s="568"/>
      <c r="BH186" s="568"/>
      <c r="BI186" s="568"/>
      <c r="BJ186" s="568"/>
      <c r="BK186" s="568"/>
      <c r="BL186" s="568"/>
      <c r="BM186" s="568"/>
      <c r="BN186" s="568"/>
      <c r="BO186" s="568"/>
      <c r="BP186" s="568"/>
      <c r="BQ186" s="568"/>
      <c r="BR186" s="568"/>
      <c r="BS186" s="568"/>
      <c r="BT186" s="568"/>
      <c r="BU186" s="568"/>
      <c r="BV186" s="568"/>
      <c r="BW186" s="568"/>
      <c r="BX186" s="568"/>
      <c r="BY186" s="568"/>
      <c r="BZ186" s="568"/>
      <c r="CA186" s="568"/>
      <c r="CB186" s="568"/>
      <c r="CC186" s="568"/>
      <c r="CD186" s="568"/>
      <c r="CE186" s="568"/>
      <c r="CF186" s="568"/>
      <c r="CG186" s="568"/>
      <c r="CH186" s="568"/>
      <c r="CI186" s="568"/>
      <c r="CJ186" s="568"/>
      <c r="CK186" s="568"/>
      <c r="CL186" s="568"/>
      <c r="CM186" s="568"/>
      <c r="CN186" s="568"/>
      <c r="CO186" s="568"/>
      <c r="CP186" s="568"/>
      <c r="CQ186" s="568"/>
      <c r="CR186" s="568"/>
      <c r="CS186" s="568"/>
      <c r="CT186" s="568"/>
      <c r="CU186" s="568"/>
      <c r="CV186" s="568"/>
      <c r="CW186" s="568"/>
      <c r="CX186" s="568"/>
      <c r="CY186" s="129"/>
      <c r="CZ186" s="129"/>
      <c r="DA186" s="129"/>
      <c r="DB186" s="129"/>
      <c r="DC186" s="129"/>
      <c r="DD186" s="129"/>
      <c r="DE186" s="129"/>
      <c r="DF186" s="129"/>
      <c r="DG186" s="129"/>
      <c r="DH186" s="129"/>
    </row>
    <row r="187" spans="1:112">
      <c r="A187" s="550" t="s">
        <v>1151</v>
      </c>
      <c r="B187" s="552">
        <f>4*AB187+4*BA187+19*C187+BZ187*4</f>
        <v>4168718.6343881581</v>
      </c>
      <c r="C187" s="551">
        <v>138957.29685891047</v>
      </c>
      <c r="D187" s="551">
        <v>4449.6849376609262</v>
      </c>
      <c r="E187" s="551">
        <v>4195.417226937443</v>
      </c>
      <c r="F187" s="551">
        <v>4195.417226937443</v>
      </c>
      <c r="G187" s="551">
        <v>4068.2833715757015</v>
      </c>
      <c r="H187" s="551">
        <v>4068.2833715757015</v>
      </c>
      <c r="I187" s="551">
        <v>4195.417226937443</v>
      </c>
      <c r="J187" s="551">
        <v>4322.5510822991855</v>
      </c>
      <c r="K187" s="551">
        <v>4703.9526483844047</v>
      </c>
      <c r="L187" s="551">
        <v>5593.8896359165901</v>
      </c>
      <c r="M187" s="551">
        <v>6483.8266234487746</v>
      </c>
      <c r="N187" s="551">
        <v>6865.2281895339966</v>
      </c>
      <c r="O187" s="551">
        <v>6738.0943341722559</v>
      </c>
      <c r="P187" s="551">
        <v>6610.960478810518</v>
      </c>
      <c r="Q187" s="551">
        <v>6738.0943341722559</v>
      </c>
      <c r="R187" s="551">
        <v>6610.960478810518</v>
      </c>
      <c r="S187" s="551">
        <v>6483.8266234487746</v>
      </c>
      <c r="T187" s="551">
        <v>6483.8266234487746</v>
      </c>
      <c r="U187" s="551">
        <v>6610.960478810518</v>
      </c>
      <c r="V187" s="551">
        <v>7119.4959002574797</v>
      </c>
      <c r="W187" s="551">
        <v>7500.8904148705487</v>
      </c>
      <c r="X187" s="551">
        <v>7119.4959002574797</v>
      </c>
      <c r="Y187" s="551">
        <v>6356.6927680870349</v>
      </c>
      <c r="Z187" s="551">
        <v>5975.2912020018148</v>
      </c>
      <c r="AA187" s="551">
        <v>5466.7557805548495</v>
      </c>
      <c r="AB187" s="551">
        <v>126451.06637358297</v>
      </c>
      <c r="AC187" s="551">
        <v>4049.2132932714403</v>
      </c>
      <c r="AD187" s="551">
        <v>3817.807547882845</v>
      </c>
      <c r="AE187" s="551">
        <v>3817.807547882845</v>
      </c>
      <c r="AF187" s="551">
        <v>3702.1378681338892</v>
      </c>
      <c r="AG187" s="551">
        <v>3702.1378681338892</v>
      </c>
      <c r="AH187" s="551">
        <v>3817.807547882845</v>
      </c>
      <c r="AI187" s="551">
        <v>3933.521484892256</v>
      </c>
      <c r="AJ187" s="551">
        <v>4280.5969100298116</v>
      </c>
      <c r="AK187" s="551">
        <v>5090.4395686840971</v>
      </c>
      <c r="AL187" s="551">
        <v>5900.2822273383863</v>
      </c>
      <c r="AM187" s="551">
        <v>6247.3576524759364</v>
      </c>
      <c r="AN187" s="551">
        <v>6131.665844096754</v>
      </c>
      <c r="AO187" s="551">
        <v>6015.9632916394148</v>
      </c>
      <c r="AP187" s="551">
        <v>6131.665844096754</v>
      </c>
      <c r="AQ187" s="551">
        <v>6015.9632916394148</v>
      </c>
      <c r="AR187" s="551">
        <v>5900.2822273383863</v>
      </c>
      <c r="AS187" s="551">
        <v>5900.2822273383863</v>
      </c>
      <c r="AT187" s="551">
        <v>6015.9632916394148</v>
      </c>
      <c r="AU187" s="551">
        <v>6478.7412692343087</v>
      </c>
      <c r="AV187" s="551">
        <v>6825.8221371863647</v>
      </c>
      <c r="AW187" s="551">
        <v>6478.7412692343087</v>
      </c>
      <c r="AX187" s="551">
        <v>5784.590418959202</v>
      </c>
      <c r="AY187" s="551">
        <v>5437.5279842670889</v>
      </c>
      <c r="AZ187" s="551">
        <v>4974.7477603049156</v>
      </c>
      <c r="BA187" s="551">
        <v>116724.13528472137</v>
      </c>
      <c r="BB187" s="551">
        <v>3737.735347635175</v>
      </c>
      <c r="BC187" s="551">
        <v>3524.1504706274513</v>
      </c>
      <c r="BD187" s="551">
        <v>3524.1504706274513</v>
      </c>
      <c r="BE187" s="551">
        <v>3417.3580321235895</v>
      </c>
      <c r="BF187" s="551">
        <v>3417.3580321235895</v>
      </c>
      <c r="BG187" s="551">
        <v>3524.1504706274513</v>
      </c>
      <c r="BH187" s="551">
        <v>3630.942909131315</v>
      </c>
      <c r="BI187" s="551">
        <v>3951.3202246429023</v>
      </c>
      <c r="BJ187" s="551">
        <v>4698.8672941699351</v>
      </c>
      <c r="BK187" s="551">
        <v>5446.4143636969702</v>
      </c>
      <c r="BL187" s="551">
        <v>5766.7916792085589</v>
      </c>
      <c r="BM187" s="551">
        <v>5659.9992407046957</v>
      </c>
      <c r="BN187" s="551">
        <v>5553.2068022008352</v>
      </c>
      <c r="BO187" s="551">
        <v>5659.9992407046957</v>
      </c>
      <c r="BP187" s="551">
        <v>5553.2068022008352</v>
      </c>
      <c r="BQ187" s="551">
        <v>5446.4143636969702</v>
      </c>
      <c r="BR187" s="551">
        <v>5446.4143636969702</v>
      </c>
      <c r="BS187" s="551">
        <v>5553.2068022008352</v>
      </c>
      <c r="BT187" s="551">
        <v>5980.3765562162835</v>
      </c>
      <c r="BU187" s="551">
        <v>6300.7538717278685</v>
      </c>
      <c r="BV187" s="551">
        <v>5980.3765562162835</v>
      </c>
      <c r="BW187" s="551">
        <v>5339.6219251931088</v>
      </c>
      <c r="BX187" s="551">
        <v>5019.2446096815211</v>
      </c>
      <c r="BY187" s="551">
        <v>4592.0748556660747</v>
      </c>
      <c r="BZ187" s="551">
        <v>138957.29685891047</v>
      </c>
      <c r="CA187" s="551">
        <v>4449.6849376609262</v>
      </c>
      <c r="CB187" s="551">
        <v>4195.417226937443</v>
      </c>
      <c r="CC187" s="551">
        <v>4195.417226937443</v>
      </c>
      <c r="CD187" s="551">
        <v>4068.2833715757015</v>
      </c>
      <c r="CE187" s="551">
        <v>4068.2833715757015</v>
      </c>
      <c r="CF187" s="551">
        <v>4195.417226937443</v>
      </c>
      <c r="CG187" s="551">
        <v>4322.5510822991855</v>
      </c>
      <c r="CH187" s="551">
        <v>4703.9526483844047</v>
      </c>
      <c r="CI187" s="551">
        <v>5593.8896359165901</v>
      </c>
      <c r="CJ187" s="551">
        <v>6483.8266234487746</v>
      </c>
      <c r="CK187" s="551">
        <v>6865.2281895339966</v>
      </c>
      <c r="CL187" s="551">
        <v>6738.0943341722559</v>
      </c>
      <c r="CM187" s="551">
        <v>6610.960478810518</v>
      </c>
      <c r="CN187" s="551">
        <v>6738.0943341722559</v>
      </c>
      <c r="CO187" s="551">
        <v>6610.960478810518</v>
      </c>
      <c r="CP187" s="551">
        <v>6483.8266234487746</v>
      </c>
      <c r="CQ187" s="551">
        <v>6483.8266234487746</v>
      </c>
      <c r="CR187" s="551">
        <v>6610.960478810518</v>
      </c>
      <c r="CS187" s="551">
        <v>7119.4959002574797</v>
      </c>
      <c r="CT187" s="551">
        <v>7500.8904148705487</v>
      </c>
      <c r="CU187" s="551">
        <v>7119.4959002574797</v>
      </c>
      <c r="CV187" s="551">
        <v>6356.6927680870349</v>
      </c>
      <c r="CW187" s="551">
        <v>5975.2912020018148</v>
      </c>
      <c r="CX187" s="551">
        <v>5815.6976388881394</v>
      </c>
      <c r="CY187" s="129"/>
      <c r="CZ187" s="129"/>
      <c r="DA187" s="129"/>
      <c r="DB187" s="129"/>
      <c r="DC187" s="129"/>
      <c r="DD187" s="129"/>
      <c r="DE187" s="129"/>
      <c r="DF187" s="129"/>
      <c r="DG187" s="129"/>
      <c r="DH187" s="129"/>
    </row>
    <row r="188" spans="1:112">
      <c r="A188" s="550" t="s">
        <v>1193</v>
      </c>
      <c r="B188" s="552">
        <f>4*AB188+4*BA188+19*C188+BZ188*4</f>
        <v>793600</v>
      </c>
      <c r="C188" s="551">
        <v>25600</v>
      </c>
      <c r="D188" s="551">
        <v>0</v>
      </c>
      <c r="E188" s="551">
        <v>0</v>
      </c>
      <c r="F188" s="551">
        <v>0</v>
      </c>
      <c r="G188" s="551">
        <v>0</v>
      </c>
      <c r="H188" s="551">
        <v>0</v>
      </c>
      <c r="I188" s="551">
        <v>0</v>
      </c>
      <c r="J188" s="551">
        <v>0</v>
      </c>
      <c r="K188" s="551">
        <v>1600</v>
      </c>
      <c r="L188" s="551">
        <v>1600</v>
      </c>
      <c r="M188" s="551">
        <v>1600</v>
      </c>
      <c r="N188" s="551">
        <v>1600</v>
      </c>
      <c r="O188" s="551">
        <v>1600</v>
      </c>
      <c r="P188" s="551">
        <v>1600</v>
      </c>
      <c r="Q188" s="551">
        <v>1600</v>
      </c>
      <c r="R188" s="551">
        <v>1600</v>
      </c>
      <c r="S188" s="551">
        <v>1600</v>
      </c>
      <c r="T188" s="551">
        <v>1600</v>
      </c>
      <c r="U188" s="551">
        <v>1600</v>
      </c>
      <c r="V188" s="551">
        <v>1600</v>
      </c>
      <c r="W188" s="551">
        <v>1600</v>
      </c>
      <c r="X188" s="551">
        <v>1600</v>
      </c>
      <c r="Y188" s="551">
        <v>1600</v>
      </c>
      <c r="Z188" s="551">
        <v>1600</v>
      </c>
      <c r="AA188" s="551">
        <v>0</v>
      </c>
      <c r="AB188" s="551">
        <v>25600</v>
      </c>
      <c r="AC188" s="551">
        <v>0</v>
      </c>
      <c r="AD188" s="551">
        <v>0</v>
      </c>
      <c r="AE188" s="551">
        <v>0</v>
      </c>
      <c r="AF188" s="551">
        <v>0</v>
      </c>
      <c r="AG188" s="551">
        <v>0</v>
      </c>
      <c r="AH188" s="551">
        <v>0</v>
      </c>
      <c r="AI188" s="551">
        <v>0</v>
      </c>
      <c r="AJ188" s="551">
        <v>1600</v>
      </c>
      <c r="AK188" s="551">
        <v>1600</v>
      </c>
      <c r="AL188" s="551">
        <v>1600</v>
      </c>
      <c r="AM188" s="551">
        <v>1600</v>
      </c>
      <c r="AN188" s="551">
        <v>1600</v>
      </c>
      <c r="AO188" s="551">
        <v>1600</v>
      </c>
      <c r="AP188" s="551">
        <v>1600</v>
      </c>
      <c r="AQ188" s="551">
        <v>1600</v>
      </c>
      <c r="AR188" s="551">
        <v>1600</v>
      </c>
      <c r="AS188" s="551">
        <v>1600</v>
      </c>
      <c r="AT188" s="551">
        <v>1600</v>
      </c>
      <c r="AU188" s="551">
        <v>1600</v>
      </c>
      <c r="AV188" s="551">
        <v>1600</v>
      </c>
      <c r="AW188" s="551">
        <v>1600</v>
      </c>
      <c r="AX188" s="551">
        <v>1600</v>
      </c>
      <c r="AY188" s="551">
        <v>1600</v>
      </c>
      <c r="AZ188" s="551">
        <v>0</v>
      </c>
      <c r="BA188" s="551">
        <v>25600</v>
      </c>
      <c r="BB188" s="551">
        <v>0</v>
      </c>
      <c r="BC188" s="551">
        <v>0</v>
      </c>
      <c r="BD188" s="551">
        <v>0</v>
      </c>
      <c r="BE188" s="551">
        <v>0</v>
      </c>
      <c r="BF188" s="551">
        <v>0</v>
      </c>
      <c r="BG188" s="551">
        <v>0</v>
      </c>
      <c r="BH188" s="551">
        <v>0</v>
      </c>
      <c r="BI188" s="551">
        <v>1600</v>
      </c>
      <c r="BJ188" s="551">
        <v>1600</v>
      </c>
      <c r="BK188" s="551">
        <v>1600</v>
      </c>
      <c r="BL188" s="551">
        <v>1600</v>
      </c>
      <c r="BM188" s="551">
        <v>1600</v>
      </c>
      <c r="BN188" s="551">
        <v>1600</v>
      </c>
      <c r="BO188" s="551">
        <v>1600</v>
      </c>
      <c r="BP188" s="551">
        <v>1600</v>
      </c>
      <c r="BQ188" s="551">
        <v>1600</v>
      </c>
      <c r="BR188" s="551">
        <v>1600</v>
      </c>
      <c r="BS188" s="551">
        <v>1600</v>
      </c>
      <c r="BT188" s="551">
        <v>1600</v>
      </c>
      <c r="BU188" s="551">
        <v>1600</v>
      </c>
      <c r="BV188" s="551">
        <v>1600</v>
      </c>
      <c r="BW188" s="551">
        <v>1600</v>
      </c>
      <c r="BX188" s="551">
        <v>1600</v>
      </c>
      <c r="BY188" s="551">
        <v>0</v>
      </c>
      <c r="BZ188" s="551">
        <v>25600</v>
      </c>
      <c r="CA188" s="551">
        <v>0</v>
      </c>
      <c r="CB188" s="551">
        <v>0</v>
      </c>
      <c r="CC188" s="551">
        <v>0</v>
      </c>
      <c r="CD188" s="551">
        <v>0</v>
      </c>
      <c r="CE188" s="551">
        <v>0</v>
      </c>
      <c r="CF188" s="551">
        <v>0</v>
      </c>
      <c r="CG188" s="551">
        <v>0</v>
      </c>
      <c r="CH188" s="551">
        <v>1600</v>
      </c>
      <c r="CI188" s="551">
        <v>1600</v>
      </c>
      <c r="CJ188" s="551">
        <v>1600</v>
      </c>
      <c r="CK188" s="551">
        <v>1600</v>
      </c>
      <c r="CL188" s="551">
        <v>1600</v>
      </c>
      <c r="CM188" s="551">
        <v>1600</v>
      </c>
      <c r="CN188" s="551">
        <v>1600</v>
      </c>
      <c r="CO188" s="551">
        <v>1600</v>
      </c>
      <c r="CP188" s="551">
        <v>1600</v>
      </c>
      <c r="CQ188" s="551">
        <v>1600</v>
      </c>
      <c r="CR188" s="551">
        <v>1600</v>
      </c>
      <c r="CS188" s="551">
        <v>1600</v>
      </c>
      <c r="CT188" s="551">
        <v>1600</v>
      </c>
      <c r="CU188" s="551">
        <v>1600</v>
      </c>
      <c r="CV188" s="551">
        <v>1600</v>
      </c>
      <c r="CW188" s="551">
        <v>1600</v>
      </c>
      <c r="CX188" s="551">
        <v>0</v>
      </c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</row>
    <row r="189" spans="1:112">
      <c r="A189" s="550" t="s">
        <v>1194</v>
      </c>
      <c r="B189" s="552">
        <f t="shared" ref="B189" si="1082">4*AB189+4*BA189+19*C189+BZ189*4</f>
        <v>81096</v>
      </c>
      <c r="C189" s="551">
        <f>SUM(D189:AA189)</f>
        <v>2616</v>
      </c>
      <c r="D189" s="551">
        <f>Inputs!$E$81</f>
        <v>109</v>
      </c>
      <c r="E189" s="551">
        <f>Inputs!$E$81</f>
        <v>109</v>
      </c>
      <c r="F189" s="551">
        <f>Inputs!$E$81</f>
        <v>109</v>
      </c>
      <c r="G189" s="551">
        <f>Inputs!$E$81</f>
        <v>109</v>
      </c>
      <c r="H189" s="551">
        <f>Inputs!$E$81</f>
        <v>109</v>
      </c>
      <c r="I189" s="551">
        <f>Inputs!$E$81</f>
        <v>109</v>
      </c>
      <c r="J189" s="551">
        <f>Inputs!$E$81</f>
        <v>109</v>
      </c>
      <c r="K189" s="551">
        <f>Inputs!$E$81</f>
        <v>109</v>
      </c>
      <c r="L189" s="551">
        <f>Inputs!$E$81</f>
        <v>109</v>
      </c>
      <c r="M189" s="551">
        <f>Inputs!$E$81</f>
        <v>109</v>
      </c>
      <c r="N189" s="551">
        <f>Inputs!$E$81</f>
        <v>109</v>
      </c>
      <c r="O189" s="551">
        <f>Inputs!$E$81</f>
        <v>109</v>
      </c>
      <c r="P189" s="551">
        <f>Inputs!$E$81</f>
        <v>109</v>
      </c>
      <c r="Q189" s="551">
        <f>Inputs!$E$81</f>
        <v>109</v>
      </c>
      <c r="R189" s="551">
        <f>Inputs!$E$81</f>
        <v>109</v>
      </c>
      <c r="S189" s="551">
        <f>Inputs!$E$81</f>
        <v>109</v>
      </c>
      <c r="T189" s="551">
        <f>Inputs!$E$81</f>
        <v>109</v>
      </c>
      <c r="U189" s="551">
        <f>Inputs!$E$81</f>
        <v>109</v>
      </c>
      <c r="V189" s="551">
        <f>Inputs!$E$81</f>
        <v>109</v>
      </c>
      <c r="W189" s="551">
        <f>Inputs!$E$81</f>
        <v>109</v>
      </c>
      <c r="X189" s="551">
        <f>Inputs!$E$81</f>
        <v>109</v>
      </c>
      <c r="Y189" s="551">
        <f>Inputs!$E$81</f>
        <v>109</v>
      </c>
      <c r="Z189" s="551">
        <f>Inputs!$E$81</f>
        <v>109</v>
      </c>
      <c r="AA189" s="551">
        <f>Inputs!$E$81</f>
        <v>109</v>
      </c>
      <c r="AB189" s="551">
        <f>SUM(AC189:AZ189)</f>
        <v>2616</v>
      </c>
      <c r="AC189" s="551">
        <f>Inputs!$E$81</f>
        <v>109</v>
      </c>
      <c r="AD189" s="551">
        <f>Inputs!$E$81</f>
        <v>109</v>
      </c>
      <c r="AE189" s="551">
        <f>Inputs!$E$81</f>
        <v>109</v>
      </c>
      <c r="AF189" s="551">
        <f>Inputs!$E$81</f>
        <v>109</v>
      </c>
      <c r="AG189" s="551">
        <f>Inputs!$E$81</f>
        <v>109</v>
      </c>
      <c r="AH189" s="551">
        <f>Inputs!$E$81</f>
        <v>109</v>
      </c>
      <c r="AI189" s="551">
        <f>Inputs!$E$81</f>
        <v>109</v>
      </c>
      <c r="AJ189" s="551">
        <f>Inputs!$E$81</f>
        <v>109</v>
      </c>
      <c r="AK189" s="551">
        <f>Inputs!$E$81</f>
        <v>109</v>
      </c>
      <c r="AL189" s="551">
        <f>Inputs!$E$81</f>
        <v>109</v>
      </c>
      <c r="AM189" s="551">
        <f>Inputs!$E$81</f>
        <v>109</v>
      </c>
      <c r="AN189" s="551">
        <f>Inputs!$E$81</f>
        <v>109</v>
      </c>
      <c r="AO189" s="551">
        <f>Inputs!$E$81</f>
        <v>109</v>
      </c>
      <c r="AP189" s="551">
        <f>Inputs!$E$81</f>
        <v>109</v>
      </c>
      <c r="AQ189" s="551">
        <f>Inputs!$E$81</f>
        <v>109</v>
      </c>
      <c r="AR189" s="551">
        <f>Inputs!$E$81</f>
        <v>109</v>
      </c>
      <c r="AS189" s="551">
        <f>Inputs!$E$81</f>
        <v>109</v>
      </c>
      <c r="AT189" s="551">
        <f>Inputs!$E$81</f>
        <v>109</v>
      </c>
      <c r="AU189" s="551">
        <f>Inputs!$E$81</f>
        <v>109</v>
      </c>
      <c r="AV189" s="551">
        <f>Inputs!$E$81</f>
        <v>109</v>
      </c>
      <c r="AW189" s="551">
        <f>Inputs!$E$81</f>
        <v>109</v>
      </c>
      <c r="AX189" s="551">
        <f>Inputs!$E$81</f>
        <v>109</v>
      </c>
      <c r="AY189" s="551">
        <f>Inputs!$E$81</f>
        <v>109</v>
      </c>
      <c r="AZ189" s="551">
        <f>Inputs!$E$81</f>
        <v>109</v>
      </c>
      <c r="BA189" s="551">
        <f>SUM(BB189:BY189)</f>
        <v>2616</v>
      </c>
      <c r="BB189" s="551">
        <f>Inputs!$E$81</f>
        <v>109</v>
      </c>
      <c r="BC189" s="551">
        <f>Inputs!$E$81</f>
        <v>109</v>
      </c>
      <c r="BD189" s="551">
        <f>Inputs!$E$81</f>
        <v>109</v>
      </c>
      <c r="BE189" s="551">
        <f>Inputs!$E$81</f>
        <v>109</v>
      </c>
      <c r="BF189" s="551">
        <f>Inputs!$E$81</f>
        <v>109</v>
      </c>
      <c r="BG189" s="551">
        <f>Inputs!$E$81</f>
        <v>109</v>
      </c>
      <c r="BH189" s="551">
        <f>Inputs!$E$81</f>
        <v>109</v>
      </c>
      <c r="BI189" s="551">
        <f>Inputs!$E$81</f>
        <v>109</v>
      </c>
      <c r="BJ189" s="551">
        <f>Inputs!$E$81</f>
        <v>109</v>
      </c>
      <c r="BK189" s="551">
        <f>Inputs!$E$81</f>
        <v>109</v>
      </c>
      <c r="BL189" s="551">
        <f>Inputs!$E$81</f>
        <v>109</v>
      </c>
      <c r="BM189" s="551">
        <f>Inputs!$E$81</f>
        <v>109</v>
      </c>
      <c r="BN189" s="551">
        <f>Inputs!$E$81</f>
        <v>109</v>
      </c>
      <c r="BO189" s="551">
        <f>Inputs!$E$81</f>
        <v>109</v>
      </c>
      <c r="BP189" s="551">
        <f>Inputs!$E$81</f>
        <v>109</v>
      </c>
      <c r="BQ189" s="551">
        <f>Inputs!$E$81</f>
        <v>109</v>
      </c>
      <c r="BR189" s="551">
        <f>Inputs!$E$81</f>
        <v>109</v>
      </c>
      <c r="BS189" s="551">
        <f>Inputs!$E$81</f>
        <v>109</v>
      </c>
      <c r="BT189" s="551">
        <f>Inputs!$E$81</f>
        <v>109</v>
      </c>
      <c r="BU189" s="551">
        <f>Inputs!$E$81</f>
        <v>109</v>
      </c>
      <c r="BV189" s="551">
        <f>Inputs!$E$81</f>
        <v>109</v>
      </c>
      <c r="BW189" s="551">
        <f>Inputs!$E$81</f>
        <v>109</v>
      </c>
      <c r="BX189" s="551">
        <f>Inputs!$E$81</f>
        <v>109</v>
      </c>
      <c r="BY189" s="551">
        <f>Inputs!$E$81</f>
        <v>109</v>
      </c>
      <c r="BZ189" s="551">
        <f t="shared" ref="BZ189" si="1083">BA189</f>
        <v>2616</v>
      </c>
      <c r="CA189" s="551">
        <f t="shared" ref="CA189" si="1084">BB189</f>
        <v>109</v>
      </c>
      <c r="CB189" s="551">
        <f t="shared" ref="CB189" si="1085">BC189</f>
        <v>109</v>
      </c>
      <c r="CC189" s="551">
        <f t="shared" ref="CC189" si="1086">BD189</f>
        <v>109</v>
      </c>
      <c r="CD189" s="551">
        <f t="shared" ref="CD189" si="1087">BE189</f>
        <v>109</v>
      </c>
      <c r="CE189" s="551">
        <f t="shared" ref="CE189" si="1088">BF189</f>
        <v>109</v>
      </c>
      <c r="CF189" s="551">
        <f t="shared" ref="CF189" si="1089">BG189</f>
        <v>109</v>
      </c>
      <c r="CG189" s="551">
        <f t="shared" ref="CG189" si="1090">BH189</f>
        <v>109</v>
      </c>
      <c r="CH189" s="551">
        <f t="shared" ref="CH189" si="1091">BI189</f>
        <v>109</v>
      </c>
      <c r="CI189" s="551">
        <f t="shared" ref="CI189" si="1092">BJ189</f>
        <v>109</v>
      </c>
      <c r="CJ189" s="551">
        <f t="shared" ref="CJ189" si="1093">BK189</f>
        <v>109</v>
      </c>
      <c r="CK189" s="551">
        <f t="shared" ref="CK189" si="1094">BL189</f>
        <v>109</v>
      </c>
      <c r="CL189" s="551">
        <f t="shared" ref="CL189" si="1095">BM189</f>
        <v>109</v>
      </c>
      <c r="CM189" s="551">
        <f t="shared" ref="CM189" si="1096">BN189</f>
        <v>109</v>
      </c>
      <c r="CN189" s="551">
        <f t="shared" ref="CN189" si="1097">BO189</f>
        <v>109</v>
      </c>
      <c r="CO189" s="551">
        <f t="shared" ref="CO189" si="1098">BP189</f>
        <v>109</v>
      </c>
      <c r="CP189" s="551">
        <f t="shared" ref="CP189" si="1099">BQ189</f>
        <v>109</v>
      </c>
      <c r="CQ189" s="551">
        <f t="shared" ref="CQ189" si="1100">BR189</f>
        <v>109</v>
      </c>
      <c r="CR189" s="551">
        <f t="shared" ref="CR189" si="1101">BS189</f>
        <v>109</v>
      </c>
      <c r="CS189" s="551">
        <f t="shared" ref="CS189" si="1102">BT189</f>
        <v>109</v>
      </c>
      <c r="CT189" s="551">
        <f t="shared" ref="CT189" si="1103">BU189</f>
        <v>109</v>
      </c>
      <c r="CU189" s="551">
        <f t="shared" ref="CU189" si="1104">BV189</f>
        <v>109</v>
      </c>
      <c r="CV189" s="551">
        <f t="shared" ref="CV189" si="1105">BW189</f>
        <v>109</v>
      </c>
      <c r="CW189" s="551">
        <f t="shared" ref="CW189" si="1106">BX189</f>
        <v>109</v>
      </c>
      <c r="CX189" s="551">
        <f t="shared" ref="CX189" si="1107">BY189</f>
        <v>109</v>
      </c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</row>
    <row r="190" spans="1:112">
      <c r="A190" s="547" t="s">
        <v>1195</v>
      </c>
      <c r="B190" s="548">
        <f t="shared" ref="B190:AG190" si="1108">SUM(B187:B189)</f>
        <v>5043414.6343881581</v>
      </c>
      <c r="C190" s="548">
        <f t="shared" si="1108"/>
        <v>167173.29685891047</v>
      </c>
      <c r="D190" s="548">
        <f t="shared" si="1108"/>
        <v>4558.6849376609262</v>
      </c>
      <c r="E190" s="548">
        <f t="shared" si="1108"/>
        <v>4304.417226937443</v>
      </c>
      <c r="F190" s="548">
        <f t="shared" si="1108"/>
        <v>4304.417226937443</v>
      </c>
      <c r="G190" s="548">
        <f t="shared" si="1108"/>
        <v>4177.2833715757015</v>
      </c>
      <c r="H190" s="548">
        <f t="shared" si="1108"/>
        <v>4177.2833715757015</v>
      </c>
      <c r="I190" s="548">
        <f t="shared" si="1108"/>
        <v>4304.417226937443</v>
      </c>
      <c r="J190" s="548">
        <f t="shared" si="1108"/>
        <v>4431.5510822991855</v>
      </c>
      <c r="K190" s="548">
        <f t="shared" si="1108"/>
        <v>6412.9526483844047</v>
      </c>
      <c r="L190" s="548">
        <f t="shared" si="1108"/>
        <v>7302.8896359165901</v>
      </c>
      <c r="M190" s="548">
        <f t="shared" si="1108"/>
        <v>8192.8266234487746</v>
      </c>
      <c r="N190" s="548">
        <f t="shared" si="1108"/>
        <v>8574.2281895339966</v>
      </c>
      <c r="O190" s="548">
        <f t="shared" si="1108"/>
        <v>8447.0943341722559</v>
      </c>
      <c r="P190" s="548">
        <f t="shared" si="1108"/>
        <v>8319.9604788105171</v>
      </c>
      <c r="Q190" s="548">
        <f t="shared" si="1108"/>
        <v>8447.0943341722559</v>
      </c>
      <c r="R190" s="548">
        <f t="shared" si="1108"/>
        <v>8319.9604788105171</v>
      </c>
      <c r="S190" s="548">
        <f t="shared" si="1108"/>
        <v>8192.8266234487746</v>
      </c>
      <c r="T190" s="548">
        <f t="shared" si="1108"/>
        <v>8192.8266234487746</v>
      </c>
      <c r="U190" s="548">
        <f t="shared" si="1108"/>
        <v>8319.9604788105171</v>
      </c>
      <c r="V190" s="548">
        <f t="shared" si="1108"/>
        <v>8828.4959002574797</v>
      </c>
      <c r="W190" s="548">
        <f t="shared" si="1108"/>
        <v>9209.8904148705478</v>
      </c>
      <c r="X190" s="548">
        <f t="shared" si="1108"/>
        <v>8828.4959002574797</v>
      </c>
      <c r="Y190" s="548">
        <f t="shared" si="1108"/>
        <v>8065.6927680870349</v>
      </c>
      <c r="Z190" s="548">
        <f t="shared" si="1108"/>
        <v>7684.2912020018148</v>
      </c>
      <c r="AA190" s="548">
        <f t="shared" si="1108"/>
        <v>5575.7557805548495</v>
      </c>
      <c r="AB190" s="548">
        <f t="shared" si="1108"/>
        <v>154667.06637358299</v>
      </c>
      <c r="AC190" s="548">
        <f t="shared" si="1108"/>
        <v>4158.2132932714403</v>
      </c>
      <c r="AD190" s="548">
        <f t="shared" si="1108"/>
        <v>3926.807547882845</v>
      </c>
      <c r="AE190" s="548">
        <f t="shared" si="1108"/>
        <v>3926.807547882845</v>
      </c>
      <c r="AF190" s="548">
        <f t="shared" si="1108"/>
        <v>3811.1378681338892</v>
      </c>
      <c r="AG190" s="548">
        <f t="shared" si="1108"/>
        <v>3811.1378681338892</v>
      </c>
      <c r="AH190" s="548">
        <f t="shared" ref="AH190:BM190" si="1109">SUM(AH187:AH189)</f>
        <v>3926.807547882845</v>
      </c>
      <c r="AI190" s="548">
        <f t="shared" si="1109"/>
        <v>4042.521484892256</v>
      </c>
      <c r="AJ190" s="548">
        <f t="shared" si="1109"/>
        <v>5989.5969100298116</v>
      </c>
      <c r="AK190" s="548">
        <f t="shared" si="1109"/>
        <v>6799.4395686840971</v>
      </c>
      <c r="AL190" s="548">
        <f t="shared" si="1109"/>
        <v>7609.2822273383863</v>
      </c>
      <c r="AM190" s="548">
        <f t="shared" si="1109"/>
        <v>7956.3576524759364</v>
      </c>
      <c r="AN190" s="548">
        <f t="shared" si="1109"/>
        <v>7840.665844096754</v>
      </c>
      <c r="AO190" s="548">
        <f t="shared" si="1109"/>
        <v>7724.9632916394148</v>
      </c>
      <c r="AP190" s="548">
        <f t="shared" si="1109"/>
        <v>7840.665844096754</v>
      </c>
      <c r="AQ190" s="548">
        <f t="shared" si="1109"/>
        <v>7724.9632916394148</v>
      </c>
      <c r="AR190" s="548">
        <f t="shared" si="1109"/>
        <v>7609.2822273383863</v>
      </c>
      <c r="AS190" s="548">
        <f t="shared" si="1109"/>
        <v>7609.2822273383863</v>
      </c>
      <c r="AT190" s="548">
        <f t="shared" si="1109"/>
        <v>7724.9632916394148</v>
      </c>
      <c r="AU190" s="548">
        <f t="shared" si="1109"/>
        <v>8187.7412692343087</v>
      </c>
      <c r="AV190" s="548">
        <f t="shared" si="1109"/>
        <v>8534.8221371863656</v>
      </c>
      <c r="AW190" s="548">
        <f t="shared" si="1109"/>
        <v>8187.7412692343087</v>
      </c>
      <c r="AX190" s="548">
        <f t="shared" si="1109"/>
        <v>7493.590418959202</v>
      </c>
      <c r="AY190" s="548">
        <f t="shared" si="1109"/>
        <v>7146.5279842670889</v>
      </c>
      <c r="AZ190" s="548">
        <f t="shared" si="1109"/>
        <v>5083.7477603049156</v>
      </c>
      <c r="BA190" s="548">
        <f t="shared" si="1109"/>
        <v>144940.13528472139</v>
      </c>
      <c r="BB190" s="548">
        <f t="shared" si="1109"/>
        <v>3846.735347635175</v>
      </c>
      <c r="BC190" s="548">
        <f t="shared" si="1109"/>
        <v>3633.1504706274513</v>
      </c>
      <c r="BD190" s="548">
        <f t="shared" si="1109"/>
        <v>3633.1504706274513</v>
      </c>
      <c r="BE190" s="548">
        <f t="shared" si="1109"/>
        <v>3526.3580321235895</v>
      </c>
      <c r="BF190" s="548">
        <f t="shared" si="1109"/>
        <v>3526.3580321235895</v>
      </c>
      <c r="BG190" s="548">
        <f t="shared" si="1109"/>
        <v>3633.1504706274513</v>
      </c>
      <c r="BH190" s="548">
        <f t="shared" si="1109"/>
        <v>3739.942909131315</v>
      </c>
      <c r="BI190" s="548">
        <f t="shared" si="1109"/>
        <v>5660.3202246429028</v>
      </c>
      <c r="BJ190" s="548">
        <f t="shared" si="1109"/>
        <v>6407.8672941699351</v>
      </c>
      <c r="BK190" s="548">
        <f t="shared" si="1109"/>
        <v>7155.4143636969702</v>
      </c>
      <c r="BL190" s="548">
        <f t="shared" si="1109"/>
        <v>7475.7916792085589</v>
      </c>
      <c r="BM190" s="548">
        <f t="shared" si="1109"/>
        <v>7368.9992407046957</v>
      </c>
      <c r="BN190" s="548">
        <f t="shared" ref="BN190:CS190" si="1110">SUM(BN187:BN189)</f>
        <v>7262.2068022008352</v>
      </c>
      <c r="BO190" s="548">
        <f t="shared" si="1110"/>
        <v>7368.9992407046957</v>
      </c>
      <c r="BP190" s="548">
        <f t="shared" si="1110"/>
        <v>7262.2068022008352</v>
      </c>
      <c r="BQ190" s="548">
        <f t="shared" si="1110"/>
        <v>7155.4143636969702</v>
      </c>
      <c r="BR190" s="548">
        <f t="shared" si="1110"/>
        <v>7155.4143636969702</v>
      </c>
      <c r="BS190" s="548">
        <f t="shared" si="1110"/>
        <v>7262.2068022008352</v>
      </c>
      <c r="BT190" s="548">
        <f t="shared" si="1110"/>
        <v>7689.3765562162835</v>
      </c>
      <c r="BU190" s="548">
        <f t="shared" si="1110"/>
        <v>8009.7538717278685</v>
      </c>
      <c r="BV190" s="548">
        <f t="shared" si="1110"/>
        <v>7689.3765562162835</v>
      </c>
      <c r="BW190" s="548">
        <f t="shared" si="1110"/>
        <v>7048.6219251931088</v>
      </c>
      <c r="BX190" s="548">
        <f t="shared" si="1110"/>
        <v>6728.2446096815211</v>
      </c>
      <c r="BY190" s="548">
        <f t="shared" si="1110"/>
        <v>4701.0748556660747</v>
      </c>
      <c r="BZ190" s="548">
        <f t="shared" si="1110"/>
        <v>167173.29685891047</v>
      </c>
      <c r="CA190" s="548">
        <f t="shared" si="1110"/>
        <v>4558.6849376609262</v>
      </c>
      <c r="CB190" s="548">
        <f t="shared" si="1110"/>
        <v>4304.417226937443</v>
      </c>
      <c r="CC190" s="548">
        <f t="shared" si="1110"/>
        <v>4304.417226937443</v>
      </c>
      <c r="CD190" s="548">
        <f t="shared" si="1110"/>
        <v>4177.2833715757015</v>
      </c>
      <c r="CE190" s="548">
        <f t="shared" si="1110"/>
        <v>4177.2833715757015</v>
      </c>
      <c r="CF190" s="548">
        <f t="shared" si="1110"/>
        <v>4304.417226937443</v>
      </c>
      <c r="CG190" s="548">
        <f t="shared" si="1110"/>
        <v>4431.5510822991855</v>
      </c>
      <c r="CH190" s="548">
        <f t="shared" si="1110"/>
        <v>6412.9526483844047</v>
      </c>
      <c r="CI190" s="548">
        <f t="shared" si="1110"/>
        <v>7302.8896359165901</v>
      </c>
      <c r="CJ190" s="548">
        <f t="shared" si="1110"/>
        <v>8192.8266234487746</v>
      </c>
      <c r="CK190" s="548">
        <f t="shared" si="1110"/>
        <v>8574.2281895339966</v>
      </c>
      <c r="CL190" s="548">
        <f t="shared" si="1110"/>
        <v>8447.0943341722559</v>
      </c>
      <c r="CM190" s="548">
        <f t="shared" si="1110"/>
        <v>8319.9604788105171</v>
      </c>
      <c r="CN190" s="548">
        <f t="shared" si="1110"/>
        <v>8447.0943341722559</v>
      </c>
      <c r="CO190" s="548">
        <f t="shared" si="1110"/>
        <v>8319.9604788105171</v>
      </c>
      <c r="CP190" s="548">
        <f t="shared" si="1110"/>
        <v>8192.8266234487746</v>
      </c>
      <c r="CQ190" s="548">
        <f t="shared" si="1110"/>
        <v>8192.8266234487746</v>
      </c>
      <c r="CR190" s="548">
        <f t="shared" si="1110"/>
        <v>8319.9604788105171</v>
      </c>
      <c r="CS190" s="548">
        <f t="shared" si="1110"/>
        <v>8828.4959002574797</v>
      </c>
      <c r="CT190" s="548">
        <f t="shared" ref="CT190:CX190" si="1111">SUM(CT187:CT189)</f>
        <v>9209.8904148705478</v>
      </c>
      <c r="CU190" s="548">
        <f t="shared" si="1111"/>
        <v>8828.4959002574797</v>
      </c>
      <c r="CV190" s="548">
        <f t="shared" si="1111"/>
        <v>8065.6927680870349</v>
      </c>
      <c r="CW190" s="548">
        <f t="shared" si="1111"/>
        <v>7684.2912020018148</v>
      </c>
      <c r="CX190" s="548">
        <f t="shared" si="1111"/>
        <v>5924.6976388881394</v>
      </c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</row>
    <row r="191" spans="1:112">
      <c r="A191" s="547"/>
      <c r="B191" s="548">
        <f>4*AB191+4*BA191+19*C191+BZ191*4</f>
        <v>0</v>
      </c>
      <c r="C191" s="548"/>
      <c r="D191" s="548"/>
      <c r="E191" s="548"/>
      <c r="F191" s="548"/>
      <c r="G191" s="548"/>
      <c r="H191" s="548"/>
      <c r="I191" s="548"/>
      <c r="J191" s="768">
        <f>SUM(J190:W190)</f>
        <v>111192.55784638462</v>
      </c>
      <c r="K191" s="548"/>
      <c r="L191" s="548"/>
      <c r="M191" s="548"/>
      <c r="N191" s="548"/>
      <c r="O191" s="548"/>
      <c r="P191" s="548"/>
      <c r="Q191" s="548"/>
      <c r="R191" s="548"/>
      <c r="S191" s="548"/>
      <c r="T191" s="548"/>
      <c r="U191" s="548"/>
      <c r="V191" s="548"/>
      <c r="W191" s="548"/>
      <c r="X191" s="548"/>
      <c r="Y191" s="548"/>
      <c r="Z191" s="548"/>
      <c r="AA191" s="548"/>
      <c r="AB191" s="551"/>
      <c r="AC191" s="548"/>
      <c r="AD191" s="548"/>
      <c r="AE191" s="548"/>
      <c r="AF191" s="548"/>
      <c r="AG191" s="548"/>
      <c r="AH191" s="548"/>
      <c r="AI191" s="768">
        <f>SUM(AI190:AV190)</f>
        <v>103194.54726762966</v>
      </c>
      <c r="AJ191" s="548"/>
      <c r="AK191" s="548"/>
      <c r="AL191" s="548"/>
      <c r="AM191" s="548"/>
      <c r="AN191" s="548"/>
      <c r="AO191" s="548"/>
      <c r="AP191" s="548"/>
      <c r="AQ191" s="548"/>
      <c r="AR191" s="548"/>
      <c r="AS191" s="548"/>
      <c r="AT191" s="548"/>
      <c r="AU191" s="548"/>
      <c r="AV191" s="548"/>
      <c r="AW191" s="548"/>
      <c r="AX191" s="548"/>
      <c r="AY191" s="548"/>
      <c r="AZ191" s="548"/>
      <c r="BA191" s="551"/>
      <c r="BB191" s="548"/>
      <c r="BC191" s="548"/>
      <c r="BD191" s="548"/>
      <c r="BE191" s="548"/>
      <c r="BF191" s="548"/>
      <c r="BG191" s="548"/>
      <c r="BH191" s="768">
        <f>SUM(BH190:BU190)</f>
        <v>96973.914514199656</v>
      </c>
      <c r="BI191" s="548"/>
      <c r="BJ191" s="548"/>
      <c r="BK191" s="548"/>
      <c r="BL191" s="548"/>
      <c r="BM191" s="548"/>
      <c r="BN191" s="548"/>
      <c r="BO191" s="548"/>
      <c r="BP191" s="548"/>
      <c r="BQ191" s="548"/>
      <c r="BR191" s="548"/>
      <c r="BS191" s="548"/>
      <c r="BT191" s="548"/>
      <c r="BU191" s="548"/>
      <c r="BV191" s="548"/>
      <c r="BW191" s="548"/>
      <c r="BX191" s="548"/>
      <c r="BY191" s="548"/>
      <c r="BZ191" s="551"/>
      <c r="CA191" s="548"/>
      <c r="CB191" s="548"/>
      <c r="CC191" s="548"/>
      <c r="CD191" s="548"/>
      <c r="CE191" s="548"/>
      <c r="CF191" s="548"/>
      <c r="CG191" s="548"/>
      <c r="CH191" s="548"/>
      <c r="CI191" s="548"/>
      <c r="CJ191" s="548"/>
      <c r="CK191" s="548"/>
      <c r="CL191" s="548"/>
      <c r="CM191" s="548"/>
      <c r="CN191" s="548"/>
      <c r="CO191" s="548"/>
      <c r="CP191" s="548"/>
      <c r="CQ191" s="548"/>
      <c r="CR191" s="548"/>
      <c r="CS191" s="548"/>
      <c r="CT191" s="548"/>
      <c r="CU191" s="548"/>
      <c r="CV191" s="548"/>
      <c r="CW191" s="548"/>
      <c r="CX191" s="548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</row>
    <row r="192" spans="1:112">
      <c r="A192" s="547" t="s">
        <v>1152</v>
      </c>
      <c r="B192" s="548"/>
      <c r="C192" s="779"/>
      <c r="D192" s="779"/>
      <c r="E192" s="779"/>
      <c r="F192" s="779"/>
      <c r="G192" s="779"/>
      <c r="H192" s="779"/>
      <c r="I192" s="779"/>
      <c r="J192" s="779"/>
      <c r="K192" s="779"/>
      <c r="L192" s="779"/>
      <c r="M192" s="779"/>
      <c r="N192" s="779"/>
      <c r="O192" s="779"/>
      <c r="P192" s="779"/>
      <c r="Q192" s="779"/>
      <c r="R192" s="779"/>
      <c r="S192" s="779"/>
      <c r="T192" s="779"/>
      <c r="U192" s="779"/>
      <c r="V192" s="779"/>
      <c r="W192" s="779"/>
      <c r="X192" s="779"/>
      <c r="Y192" s="779"/>
      <c r="Z192" s="779"/>
      <c r="AA192" s="779"/>
      <c r="AB192" s="779"/>
      <c r="AC192" s="779"/>
      <c r="AD192" s="779"/>
      <c r="AE192" s="779"/>
      <c r="AF192" s="779"/>
      <c r="AG192" s="779"/>
      <c r="AH192" s="779"/>
      <c r="AI192" s="779"/>
      <c r="AJ192" s="779"/>
      <c r="AK192" s="779"/>
      <c r="AL192" s="779"/>
      <c r="AM192" s="779"/>
      <c r="AN192" s="779"/>
      <c r="AO192" s="779"/>
      <c r="AP192" s="779"/>
      <c r="AQ192" s="779"/>
      <c r="AR192" s="779"/>
      <c r="AS192" s="779"/>
      <c r="AT192" s="779"/>
      <c r="AU192" s="779"/>
      <c r="AV192" s="779"/>
      <c r="AW192" s="779"/>
      <c r="AX192" s="779"/>
      <c r="AY192" s="779"/>
      <c r="AZ192" s="779"/>
      <c r="BA192" s="779"/>
      <c r="BB192" s="779"/>
      <c r="BC192" s="779"/>
      <c r="BD192" s="779"/>
      <c r="BE192" s="779"/>
      <c r="BF192" s="779"/>
      <c r="BG192" s="779"/>
      <c r="BH192" s="779"/>
      <c r="BI192" s="779"/>
      <c r="BJ192" s="779"/>
      <c r="BK192" s="779"/>
      <c r="BL192" s="779"/>
      <c r="BM192" s="779"/>
      <c r="BN192" s="779"/>
      <c r="BO192" s="779"/>
      <c r="BP192" s="779"/>
      <c r="BQ192" s="779"/>
      <c r="BR192" s="779"/>
      <c r="BS192" s="779"/>
      <c r="BT192" s="779"/>
      <c r="BU192" s="779"/>
      <c r="BV192" s="779"/>
      <c r="BW192" s="779"/>
      <c r="BX192" s="779"/>
      <c r="BY192" s="779"/>
      <c r="BZ192" s="779"/>
      <c r="CA192" s="779"/>
      <c r="CB192" s="779"/>
      <c r="CC192" s="779"/>
      <c r="CD192" s="779"/>
      <c r="CE192" s="779"/>
      <c r="CF192" s="779"/>
      <c r="CG192" s="779"/>
      <c r="CH192" s="779"/>
      <c r="CI192" s="779"/>
      <c r="CJ192" s="779"/>
      <c r="CK192" s="779"/>
      <c r="CL192" s="779"/>
      <c r="CM192" s="779"/>
      <c r="CN192" s="779"/>
      <c r="CO192" s="779"/>
      <c r="CP192" s="779"/>
      <c r="CQ192" s="779"/>
      <c r="CR192" s="779"/>
      <c r="CS192" s="779"/>
      <c r="CT192" s="779"/>
      <c r="CU192" s="779"/>
      <c r="CV192" s="779"/>
      <c r="CW192" s="779"/>
      <c r="CX192" s="779"/>
      <c r="CY192" s="129"/>
      <c r="CZ192" s="129"/>
      <c r="DA192" s="129"/>
      <c r="DB192" s="129"/>
      <c r="DC192" s="129"/>
      <c r="DD192" s="129"/>
      <c r="DE192" s="129"/>
      <c r="DF192" s="129"/>
      <c r="DG192" s="129"/>
      <c r="DH192" s="129"/>
    </row>
    <row r="193" spans="1:112">
      <c r="A193" s="550" t="s">
        <v>1153</v>
      </c>
      <c r="B193" s="552">
        <f t="shared" ref="B193:B194" si="1112">4*AB193+4*BA193+19*C193+BZ193*4</f>
        <v>1111622.5007263708</v>
      </c>
      <c r="C193" s="552">
        <v>35858.790346011963</v>
      </c>
      <c r="D193" s="776">
        <v>1004.3629589033391</v>
      </c>
      <c r="E193" s="776">
        <v>1004.3629589033391</v>
      </c>
      <c r="F193" s="776">
        <v>1004.3629589033391</v>
      </c>
      <c r="G193" s="776">
        <v>803.57306753846069</v>
      </c>
      <c r="H193" s="776">
        <v>602.67980065384563</v>
      </c>
      <c r="I193" s="776">
        <v>803.57306753846069</v>
      </c>
      <c r="J193" s="776">
        <v>1004.3629589033391</v>
      </c>
      <c r="K193" s="552">
        <v>1004.3629589033391</v>
      </c>
      <c r="L193" s="552">
        <v>1506.4084606870251</v>
      </c>
      <c r="M193" s="552">
        <v>1607.1461350769214</v>
      </c>
      <c r="N193" s="552">
        <v>1808.0394019615374</v>
      </c>
      <c r="O193" s="552">
        <v>2008.9702002597601</v>
      </c>
      <c r="P193" s="552">
        <v>2008.9702002597601</v>
      </c>
      <c r="Q193" s="552">
        <v>1808.0394019615374</v>
      </c>
      <c r="R193" s="552">
        <v>2209.8259357307666</v>
      </c>
      <c r="S193" s="776">
        <v>2209.8259357307666</v>
      </c>
      <c r="T193" s="776">
        <v>1406.2528681923063</v>
      </c>
      <c r="U193" s="776">
        <v>1607.1461350769214</v>
      </c>
      <c r="V193" s="776">
        <v>2008.9702002597601</v>
      </c>
      <c r="W193" s="776">
        <v>2008.9702002597601</v>
      </c>
      <c r="X193" s="776">
        <v>1808.0394019615374</v>
      </c>
      <c r="Y193" s="776">
        <v>1808.0394019615374</v>
      </c>
      <c r="Z193" s="776">
        <v>1607.1461350769214</v>
      </c>
      <c r="AA193" s="776">
        <v>1205.3596013076913</v>
      </c>
      <c r="AB193" s="552">
        <v>35858.790346011963</v>
      </c>
      <c r="AC193" s="552">
        <v>1004.3629589033391</v>
      </c>
      <c r="AD193" s="552">
        <v>1004.3629589033391</v>
      </c>
      <c r="AE193" s="552">
        <v>1004.3629589033391</v>
      </c>
      <c r="AF193" s="552">
        <v>803.57306753846069</v>
      </c>
      <c r="AG193" s="552">
        <v>602.67980065384563</v>
      </c>
      <c r="AH193" s="552">
        <v>803.57306753846069</v>
      </c>
      <c r="AI193" s="552">
        <v>1004.3629589033391</v>
      </c>
      <c r="AJ193" s="552">
        <v>1004.3629589033391</v>
      </c>
      <c r="AK193" s="552">
        <v>1506.4084606870251</v>
      </c>
      <c r="AL193" s="552">
        <v>1607.1461350769214</v>
      </c>
      <c r="AM193" s="552">
        <v>1808.0394019615374</v>
      </c>
      <c r="AN193" s="552">
        <v>2008.9702002597601</v>
      </c>
      <c r="AO193" s="552">
        <v>2008.9702002597601</v>
      </c>
      <c r="AP193" s="552">
        <v>1808.0394019615374</v>
      </c>
      <c r="AQ193" s="552">
        <v>2209.8259357307666</v>
      </c>
      <c r="AR193" s="552">
        <v>2209.8259357307666</v>
      </c>
      <c r="AS193" s="552">
        <v>1406.2528681923063</v>
      </c>
      <c r="AT193" s="552">
        <v>1607.1461350769214</v>
      </c>
      <c r="AU193" s="552">
        <v>2008.9702002597601</v>
      </c>
      <c r="AV193" s="552">
        <v>2008.9702002597601</v>
      </c>
      <c r="AW193" s="552">
        <v>1808.0394019615374</v>
      </c>
      <c r="AX193" s="552">
        <v>1808.0394019615374</v>
      </c>
      <c r="AY193" s="552">
        <v>1607.1461350769214</v>
      </c>
      <c r="AZ193" s="552">
        <v>1205.3596013076913</v>
      </c>
      <c r="BA193" s="552">
        <v>35858.790346011963</v>
      </c>
      <c r="BB193" s="552">
        <v>1004.3629589033391</v>
      </c>
      <c r="BC193" s="552">
        <v>1004.3629589033391</v>
      </c>
      <c r="BD193" s="552">
        <v>1004.3629589033391</v>
      </c>
      <c r="BE193" s="552">
        <v>803.57306753846069</v>
      </c>
      <c r="BF193" s="552">
        <v>602.67980065384563</v>
      </c>
      <c r="BG193" s="552">
        <v>803.57306753846069</v>
      </c>
      <c r="BH193" s="552">
        <v>1004.3629589033391</v>
      </c>
      <c r="BI193" s="552">
        <v>1004.3629589033391</v>
      </c>
      <c r="BJ193" s="552">
        <v>1506.4084606870251</v>
      </c>
      <c r="BK193" s="552">
        <v>1607.1461350769214</v>
      </c>
      <c r="BL193" s="552">
        <v>1808.0394019615374</v>
      </c>
      <c r="BM193" s="552">
        <v>2008.9702002597601</v>
      </c>
      <c r="BN193" s="552">
        <v>2008.9702002597601</v>
      </c>
      <c r="BO193" s="552">
        <v>1808.0394019615374</v>
      </c>
      <c r="BP193" s="552">
        <v>2209.8259357307666</v>
      </c>
      <c r="BQ193" s="552">
        <v>2209.8259357307666</v>
      </c>
      <c r="BR193" s="552">
        <v>1406.2528681923063</v>
      </c>
      <c r="BS193" s="552">
        <v>1607.1461350769214</v>
      </c>
      <c r="BT193" s="552">
        <v>2008.9702002597601</v>
      </c>
      <c r="BU193" s="552">
        <v>2008.9702002597601</v>
      </c>
      <c r="BV193" s="552">
        <v>1808.0394019615374</v>
      </c>
      <c r="BW193" s="552">
        <v>1808.0394019615374</v>
      </c>
      <c r="BX193" s="552">
        <v>1607.1461350769214</v>
      </c>
      <c r="BY193" s="552">
        <v>1205.3596013076913</v>
      </c>
      <c r="BZ193" s="552">
        <v>35858.790346011963</v>
      </c>
      <c r="CA193" s="552">
        <v>1004.3629589033391</v>
      </c>
      <c r="CB193" s="552">
        <v>1004.3629589033391</v>
      </c>
      <c r="CC193" s="552">
        <v>1004.3629589033391</v>
      </c>
      <c r="CD193" s="552">
        <v>803.57306753846069</v>
      </c>
      <c r="CE193" s="552">
        <v>602.67980065384563</v>
      </c>
      <c r="CF193" s="552">
        <v>803.57306753846069</v>
      </c>
      <c r="CG193" s="552">
        <v>1004.3629589033391</v>
      </c>
      <c r="CH193" s="552">
        <v>1004.3629589033391</v>
      </c>
      <c r="CI193" s="552">
        <v>1506.4084606870251</v>
      </c>
      <c r="CJ193" s="552">
        <v>1607.1461350769214</v>
      </c>
      <c r="CK193" s="552">
        <v>1808.0394019615374</v>
      </c>
      <c r="CL193" s="552">
        <v>2008.9702002597601</v>
      </c>
      <c r="CM193" s="552">
        <v>2079.6792963351554</v>
      </c>
      <c r="CN193" s="552">
        <v>1871.6763995461049</v>
      </c>
      <c r="CO193" s="552">
        <v>2287.6044883341269</v>
      </c>
      <c r="CP193" s="552">
        <v>2287.6044883341269</v>
      </c>
      <c r="CQ193" s="552">
        <v>1455.7483107580811</v>
      </c>
      <c r="CR193" s="552">
        <v>1663.7123551520926</v>
      </c>
      <c r="CS193" s="552">
        <v>2079.6792963351554</v>
      </c>
      <c r="CT193" s="552">
        <v>2079.6792963351554</v>
      </c>
      <c r="CU193" s="552">
        <v>1871.6763995461049</v>
      </c>
      <c r="CV193" s="552">
        <v>1871.6763995461049</v>
      </c>
      <c r="CW193" s="552">
        <v>1663.7123551520926</v>
      </c>
      <c r="CX193" s="552">
        <v>1247.7842663640697</v>
      </c>
      <c r="CY193" s="129"/>
      <c r="CZ193" s="129"/>
      <c r="DA193" s="129"/>
      <c r="DB193" s="129"/>
      <c r="DC193" s="129"/>
      <c r="DD193" s="129"/>
      <c r="DE193" s="129"/>
      <c r="DF193" s="129"/>
      <c r="DG193" s="129"/>
      <c r="DH193" s="129"/>
    </row>
    <row r="194" spans="1:112">
      <c r="A194" s="550" t="s">
        <v>1154</v>
      </c>
      <c r="B194" s="552">
        <f t="shared" si="1112"/>
        <v>531203.35389100714</v>
      </c>
      <c r="C194" s="552">
        <f t="shared" ref="C194" si="1113">SUM(D194:AA194)</f>
        <v>17135.592061000229</v>
      </c>
      <c r="D194" s="552">
        <f>Inputs!$E$43/Inputs!$E$31*D205</f>
        <v>0</v>
      </c>
      <c r="E194" s="552">
        <f>Inputs!$E$43/Inputs!$E$31*E205</f>
        <v>0</v>
      </c>
      <c r="F194" s="552">
        <f>Inputs!$E$43/Inputs!$E$31*F205</f>
        <v>0</v>
      </c>
      <c r="G194" s="552">
        <f>Inputs!$E$43/Inputs!$E$31*G205</f>
        <v>0</v>
      </c>
      <c r="H194" s="552">
        <f>Inputs!$E$43/Inputs!$E$31*H205</f>
        <v>0</v>
      </c>
      <c r="I194" s="552">
        <f>Inputs!$E$43/Inputs!$E$31*I205</f>
        <v>0</v>
      </c>
      <c r="J194" s="552">
        <f>Inputs!$E$43/Inputs!$E$31*J205</f>
        <v>77.350676534350015</v>
      </c>
      <c r="K194" s="552">
        <f>Inputs!$E$43/Inputs!$E$31*K205</f>
        <v>273.14457651192345</v>
      </c>
      <c r="L194" s="552">
        <f>Inputs!$E$43/Inputs!$E$31*L205</f>
        <v>737.24863571802348</v>
      </c>
      <c r="M194" s="552">
        <f>Inputs!$E$43/Inputs!$E$31*M205</f>
        <v>1165.0945652986472</v>
      </c>
      <c r="N194" s="552">
        <f>Inputs!$E$43/Inputs!$E$31*N205</f>
        <v>1684.794423263811</v>
      </c>
      <c r="O194" s="552">
        <f>Inputs!$E$43/Inputs!$E$31*O205</f>
        <v>2073.9650145772598</v>
      </c>
      <c r="P194" s="552">
        <f>Inputs!$E$43/Inputs!$E$31*P205</f>
        <v>2078.7994318606566</v>
      </c>
      <c r="Q194" s="552">
        <f>Inputs!$E$43/Inputs!$E$31*Q205</f>
        <v>2240.7524108544521</v>
      </c>
      <c r="R194" s="552">
        <f>Inputs!$E$43/Inputs!$E$31*R205</f>
        <v>2100.5543096359424</v>
      </c>
      <c r="S194" s="552">
        <f>Inputs!$E$43/Inputs!$E$31*S205</f>
        <v>1957.9389997757348</v>
      </c>
      <c r="T194" s="552">
        <f>Inputs!$E$43/Inputs!$E$31*T205</f>
        <v>1455.1596023024595</v>
      </c>
      <c r="U194" s="552">
        <f>Inputs!$E$43/Inputs!$E$31*U205</f>
        <v>836.35419002765957</v>
      </c>
      <c r="V194" s="552">
        <f>Inputs!$E$43/Inputs!$E$31*V205</f>
        <v>389.17059131344854</v>
      </c>
      <c r="W194" s="552">
        <f>Inputs!$E$43/Inputs!$E$31*W205</f>
        <v>65.26463332585783</v>
      </c>
      <c r="X194" s="552">
        <f>Inputs!$E$43/Inputs!$E$31*X205</f>
        <v>0</v>
      </c>
      <c r="Y194" s="552">
        <f>Inputs!$E$43/Inputs!$E$31*Y205</f>
        <v>0</v>
      </c>
      <c r="Z194" s="552">
        <f>Inputs!$E$43/Inputs!$E$31*Z205</f>
        <v>0</v>
      </c>
      <c r="AA194" s="552">
        <f>Inputs!$E$43/Inputs!$E$31*AA205</f>
        <v>0</v>
      </c>
      <c r="AB194" s="552">
        <f t="shared" ref="AB194" si="1114">SUM(AC194:AZ194)</f>
        <v>17135.592061000229</v>
      </c>
      <c r="AC194" s="552">
        <f t="shared" ref="AC194" si="1115">D194</f>
        <v>0</v>
      </c>
      <c r="AD194" s="552">
        <f t="shared" ref="AD194" si="1116">E194</f>
        <v>0</v>
      </c>
      <c r="AE194" s="552">
        <f t="shared" ref="AE194" si="1117">F194</f>
        <v>0</v>
      </c>
      <c r="AF194" s="552">
        <f t="shared" ref="AF194" si="1118">G194</f>
        <v>0</v>
      </c>
      <c r="AG194" s="552">
        <f t="shared" ref="AG194" si="1119">H194</f>
        <v>0</v>
      </c>
      <c r="AH194" s="552">
        <f t="shared" ref="AH194" si="1120">I194</f>
        <v>0</v>
      </c>
      <c r="AI194" s="552">
        <f t="shared" ref="AI194" si="1121">J194</f>
        <v>77.350676534350015</v>
      </c>
      <c r="AJ194" s="552">
        <f t="shared" ref="AJ194" si="1122">K194</f>
        <v>273.14457651192345</v>
      </c>
      <c r="AK194" s="552">
        <f t="shared" ref="AK194" si="1123">L194</f>
        <v>737.24863571802348</v>
      </c>
      <c r="AL194" s="552">
        <f t="shared" ref="AL194" si="1124">M194</f>
        <v>1165.0945652986472</v>
      </c>
      <c r="AM194" s="552">
        <f t="shared" ref="AM194" si="1125">N194</f>
        <v>1684.794423263811</v>
      </c>
      <c r="AN194" s="552">
        <f t="shared" ref="AN194" si="1126">O194</f>
        <v>2073.9650145772598</v>
      </c>
      <c r="AO194" s="552">
        <f t="shared" ref="AO194" si="1127">P194</f>
        <v>2078.7994318606566</v>
      </c>
      <c r="AP194" s="552">
        <f t="shared" ref="AP194" si="1128">Q194</f>
        <v>2240.7524108544521</v>
      </c>
      <c r="AQ194" s="552">
        <f t="shared" ref="AQ194" si="1129">R194</f>
        <v>2100.5543096359424</v>
      </c>
      <c r="AR194" s="552">
        <f t="shared" ref="AR194" si="1130">S194</f>
        <v>1957.9389997757348</v>
      </c>
      <c r="AS194" s="552">
        <f t="shared" ref="AS194" si="1131">T194</f>
        <v>1455.1596023024595</v>
      </c>
      <c r="AT194" s="552">
        <f t="shared" ref="AT194" si="1132">U194</f>
        <v>836.35419002765957</v>
      </c>
      <c r="AU194" s="552">
        <f t="shared" ref="AU194" si="1133">V194</f>
        <v>389.17059131344854</v>
      </c>
      <c r="AV194" s="552">
        <f t="shared" ref="AV194" si="1134">W194</f>
        <v>65.26463332585783</v>
      </c>
      <c r="AW194" s="552">
        <f t="shared" ref="AW194" si="1135">X194</f>
        <v>0</v>
      </c>
      <c r="AX194" s="552">
        <f t="shared" ref="AX194" si="1136">Y194</f>
        <v>0</v>
      </c>
      <c r="AY194" s="552">
        <f t="shared" ref="AY194" si="1137">Z194</f>
        <v>0</v>
      </c>
      <c r="AZ194" s="552">
        <f t="shared" ref="AZ194" si="1138">AA194</f>
        <v>0</v>
      </c>
      <c r="BA194" s="552">
        <f t="shared" ref="BA194" si="1139">SUM(BB194:BY194)</f>
        <v>17135.592061000229</v>
      </c>
      <c r="BB194" s="552">
        <f t="shared" ref="BB194" si="1140">AC194</f>
        <v>0</v>
      </c>
      <c r="BC194" s="552">
        <f t="shared" ref="BC194" si="1141">AD194</f>
        <v>0</v>
      </c>
      <c r="BD194" s="552">
        <f t="shared" ref="BD194" si="1142">AE194</f>
        <v>0</v>
      </c>
      <c r="BE194" s="552">
        <f t="shared" ref="BE194" si="1143">AF194</f>
        <v>0</v>
      </c>
      <c r="BF194" s="552">
        <f t="shared" ref="BF194" si="1144">AG194</f>
        <v>0</v>
      </c>
      <c r="BG194" s="552">
        <f t="shared" ref="BG194" si="1145">AH194</f>
        <v>0</v>
      </c>
      <c r="BH194" s="552">
        <f t="shared" ref="BH194" si="1146">AI194</f>
        <v>77.350676534350015</v>
      </c>
      <c r="BI194" s="552">
        <f t="shared" ref="BI194" si="1147">AJ194</f>
        <v>273.14457651192345</v>
      </c>
      <c r="BJ194" s="552">
        <f t="shared" ref="BJ194" si="1148">AK194</f>
        <v>737.24863571802348</v>
      </c>
      <c r="BK194" s="552">
        <f t="shared" ref="BK194" si="1149">AL194</f>
        <v>1165.0945652986472</v>
      </c>
      <c r="BL194" s="552">
        <f t="shared" ref="BL194" si="1150">AM194</f>
        <v>1684.794423263811</v>
      </c>
      <c r="BM194" s="552">
        <f t="shared" ref="BM194" si="1151">AN194</f>
        <v>2073.9650145772598</v>
      </c>
      <c r="BN194" s="552">
        <f t="shared" ref="BN194" si="1152">AO194</f>
        <v>2078.7994318606566</v>
      </c>
      <c r="BO194" s="552">
        <f t="shared" ref="BO194" si="1153">AP194</f>
        <v>2240.7524108544521</v>
      </c>
      <c r="BP194" s="552">
        <f t="shared" ref="BP194" si="1154">AQ194</f>
        <v>2100.5543096359424</v>
      </c>
      <c r="BQ194" s="552">
        <f t="shared" ref="BQ194" si="1155">AR194</f>
        <v>1957.9389997757348</v>
      </c>
      <c r="BR194" s="552">
        <f t="shared" ref="BR194" si="1156">AS194</f>
        <v>1455.1596023024595</v>
      </c>
      <c r="BS194" s="552">
        <f t="shared" ref="BS194" si="1157">AT194</f>
        <v>836.35419002765957</v>
      </c>
      <c r="BT194" s="552">
        <f t="shared" ref="BT194" si="1158">AU194</f>
        <v>389.17059131344854</v>
      </c>
      <c r="BU194" s="552">
        <f t="shared" ref="BU194" si="1159">AV194</f>
        <v>65.26463332585783</v>
      </c>
      <c r="BV194" s="552">
        <f t="shared" ref="BV194" si="1160">AW194</f>
        <v>0</v>
      </c>
      <c r="BW194" s="552">
        <f t="shared" ref="BW194" si="1161">AX194</f>
        <v>0</v>
      </c>
      <c r="BX194" s="552">
        <f t="shared" ref="BX194" si="1162">AY194</f>
        <v>0</v>
      </c>
      <c r="BY194" s="552">
        <f t="shared" ref="BY194" si="1163">AZ194</f>
        <v>0</v>
      </c>
      <c r="BZ194" s="552">
        <f t="shared" ref="BZ194" si="1164">BA194</f>
        <v>17135.592061000229</v>
      </c>
      <c r="CA194" s="552">
        <f t="shared" ref="CA194" si="1165">BB194</f>
        <v>0</v>
      </c>
      <c r="CB194" s="552">
        <f t="shared" ref="CB194" si="1166">BC194</f>
        <v>0</v>
      </c>
      <c r="CC194" s="552">
        <f t="shared" ref="CC194" si="1167">BD194</f>
        <v>0</v>
      </c>
      <c r="CD194" s="552">
        <f t="shared" ref="CD194" si="1168">BE194</f>
        <v>0</v>
      </c>
      <c r="CE194" s="552">
        <f t="shared" ref="CE194" si="1169">BF194</f>
        <v>0</v>
      </c>
      <c r="CF194" s="552">
        <f t="shared" ref="CF194" si="1170">BG194</f>
        <v>0</v>
      </c>
      <c r="CG194" s="552">
        <f t="shared" ref="CG194" si="1171">BH194</f>
        <v>77.350676534350015</v>
      </c>
      <c r="CH194" s="552">
        <f t="shared" ref="CH194" si="1172">BI194</f>
        <v>273.14457651192345</v>
      </c>
      <c r="CI194" s="552">
        <f t="shared" ref="CI194" si="1173">BJ194</f>
        <v>737.24863571802348</v>
      </c>
      <c r="CJ194" s="552">
        <f t="shared" ref="CJ194" si="1174">BK194</f>
        <v>1165.0945652986472</v>
      </c>
      <c r="CK194" s="552">
        <f t="shared" ref="CK194" si="1175">BL194</f>
        <v>1684.794423263811</v>
      </c>
      <c r="CL194" s="552">
        <f t="shared" ref="CL194" si="1176">BM194</f>
        <v>2073.9650145772598</v>
      </c>
      <c r="CM194" s="552">
        <f t="shared" ref="CM194" si="1177">BN194</f>
        <v>2078.7994318606566</v>
      </c>
      <c r="CN194" s="552">
        <f t="shared" ref="CN194" si="1178">BO194</f>
        <v>2240.7524108544521</v>
      </c>
      <c r="CO194" s="552">
        <f t="shared" ref="CO194" si="1179">BP194</f>
        <v>2100.5543096359424</v>
      </c>
      <c r="CP194" s="552">
        <f t="shared" ref="CP194" si="1180">BQ194</f>
        <v>1957.9389997757348</v>
      </c>
      <c r="CQ194" s="552">
        <f t="shared" ref="CQ194" si="1181">BR194</f>
        <v>1455.1596023024595</v>
      </c>
      <c r="CR194" s="552">
        <f t="shared" ref="CR194" si="1182">BS194</f>
        <v>836.35419002765957</v>
      </c>
      <c r="CS194" s="552">
        <f t="shared" ref="CS194" si="1183">BT194</f>
        <v>389.17059131344854</v>
      </c>
      <c r="CT194" s="552">
        <f t="shared" ref="CT194" si="1184">BU194</f>
        <v>65.26463332585783</v>
      </c>
      <c r="CU194" s="552">
        <f t="shared" ref="CU194" si="1185">BV194</f>
        <v>0</v>
      </c>
      <c r="CV194" s="552">
        <f t="shared" ref="CV194" si="1186">BW194</f>
        <v>0</v>
      </c>
      <c r="CW194" s="552">
        <f t="shared" ref="CW194" si="1187">BX194</f>
        <v>0</v>
      </c>
      <c r="CX194" s="552">
        <f t="shared" ref="CX194" si="1188">BY194</f>
        <v>0</v>
      </c>
      <c r="CY194" s="129"/>
      <c r="CZ194" s="129"/>
      <c r="DA194" s="129"/>
      <c r="DB194" s="129"/>
      <c r="DC194" s="129"/>
      <c r="DD194" s="129"/>
      <c r="DE194" s="129"/>
      <c r="DF194" s="129"/>
      <c r="DG194" s="129"/>
      <c r="DH194" s="129"/>
    </row>
    <row r="195" spans="1:112">
      <c r="A195" s="547" t="s">
        <v>1196</v>
      </c>
      <c r="B195" s="548">
        <f t="shared" ref="B195:AG195" si="1189">SUM(B193:B194)</f>
        <v>1642825.854617378</v>
      </c>
      <c r="C195" s="548">
        <f t="shared" si="1189"/>
        <v>52994.382407012192</v>
      </c>
      <c r="D195" s="548">
        <f t="shared" si="1189"/>
        <v>1004.3629589033391</v>
      </c>
      <c r="E195" s="548">
        <f t="shared" si="1189"/>
        <v>1004.3629589033391</v>
      </c>
      <c r="F195" s="548">
        <f t="shared" si="1189"/>
        <v>1004.3629589033391</v>
      </c>
      <c r="G195" s="548">
        <f t="shared" si="1189"/>
        <v>803.57306753846069</v>
      </c>
      <c r="H195" s="548">
        <f t="shared" si="1189"/>
        <v>602.67980065384563</v>
      </c>
      <c r="I195" s="548">
        <f t="shared" si="1189"/>
        <v>803.57306753846069</v>
      </c>
      <c r="J195" s="548">
        <f t="shared" si="1189"/>
        <v>1081.7136354376892</v>
      </c>
      <c r="K195" s="548">
        <f t="shared" si="1189"/>
        <v>1277.5075354152625</v>
      </c>
      <c r="L195" s="548">
        <f t="shared" si="1189"/>
        <v>2243.6570964050488</v>
      </c>
      <c r="M195" s="548">
        <f t="shared" si="1189"/>
        <v>2772.2407003755688</v>
      </c>
      <c r="N195" s="548">
        <f t="shared" si="1189"/>
        <v>3492.8338252253484</v>
      </c>
      <c r="O195" s="548">
        <f t="shared" si="1189"/>
        <v>4082.9352148370199</v>
      </c>
      <c r="P195" s="548">
        <f t="shared" si="1189"/>
        <v>4087.7696321204166</v>
      </c>
      <c r="Q195" s="548">
        <f t="shared" si="1189"/>
        <v>4048.7918128159895</v>
      </c>
      <c r="R195" s="548">
        <f t="shared" si="1189"/>
        <v>4310.3802453667086</v>
      </c>
      <c r="S195" s="548">
        <f t="shared" si="1189"/>
        <v>4167.7649355065014</v>
      </c>
      <c r="T195" s="548">
        <f t="shared" si="1189"/>
        <v>2861.4124704947658</v>
      </c>
      <c r="U195" s="548">
        <f t="shared" si="1189"/>
        <v>2443.500325104581</v>
      </c>
      <c r="V195" s="548">
        <f t="shared" si="1189"/>
        <v>2398.1407915732088</v>
      </c>
      <c r="W195" s="548">
        <f t="shared" si="1189"/>
        <v>2074.2348335856177</v>
      </c>
      <c r="X195" s="548">
        <f t="shared" si="1189"/>
        <v>1808.0394019615374</v>
      </c>
      <c r="Y195" s="548">
        <f t="shared" si="1189"/>
        <v>1808.0394019615374</v>
      </c>
      <c r="Z195" s="548">
        <f t="shared" si="1189"/>
        <v>1607.1461350769214</v>
      </c>
      <c r="AA195" s="548">
        <f t="shared" si="1189"/>
        <v>1205.3596013076913</v>
      </c>
      <c r="AB195" s="548">
        <f t="shared" si="1189"/>
        <v>52994.382407012192</v>
      </c>
      <c r="AC195" s="548">
        <f t="shared" si="1189"/>
        <v>1004.3629589033391</v>
      </c>
      <c r="AD195" s="548">
        <f t="shared" si="1189"/>
        <v>1004.3629589033391</v>
      </c>
      <c r="AE195" s="548">
        <f t="shared" si="1189"/>
        <v>1004.3629589033391</v>
      </c>
      <c r="AF195" s="548">
        <f t="shared" si="1189"/>
        <v>803.57306753846069</v>
      </c>
      <c r="AG195" s="548">
        <f t="shared" si="1189"/>
        <v>602.67980065384563</v>
      </c>
      <c r="AH195" s="548">
        <f t="shared" ref="AH195:BM195" si="1190">SUM(AH193:AH194)</f>
        <v>803.57306753846069</v>
      </c>
      <c r="AI195" s="548">
        <f t="shared" si="1190"/>
        <v>1081.7136354376892</v>
      </c>
      <c r="AJ195" s="548">
        <f t="shared" si="1190"/>
        <v>1277.5075354152625</v>
      </c>
      <c r="AK195" s="548">
        <f t="shared" si="1190"/>
        <v>2243.6570964050488</v>
      </c>
      <c r="AL195" s="548">
        <f t="shared" si="1190"/>
        <v>2772.2407003755688</v>
      </c>
      <c r="AM195" s="548">
        <f t="shared" si="1190"/>
        <v>3492.8338252253484</v>
      </c>
      <c r="AN195" s="548">
        <f t="shared" si="1190"/>
        <v>4082.9352148370199</v>
      </c>
      <c r="AO195" s="548">
        <f t="shared" si="1190"/>
        <v>4087.7696321204166</v>
      </c>
      <c r="AP195" s="548">
        <f t="shared" si="1190"/>
        <v>4048.7918128159895</v>
      </c>
      <c r="AQ195" s="548">
        <f t="shared" si="1190"/>
        <v>4310.3802453667086</v>
      </c>
      <c r="AR195" s="548">
        <f t="shared" si="1190"/>
        <v>4167.7649355065014</v>
      </c>
      <c r="AS195" s="548">
        <f t="shared" si="1190"/>
        <v>2861.4124704947658</v>
      </c>
      <c r="AT195" s="548">
        <f t="shared" si="1190"/>
        <v>2443.500325104581</v>
      </c>
      <c r="AU195" s="548">
        <f t="shared" si="1190"/>
        <v>2398.1407915732088</v>
      </c>
      <c r="AV195" s="548">
        <f t="shared" si="1190"/>
        <v>2074.2348335856177</v>
      </c>
      <c r="AW195" s="548">
        <f t="shared" si="1190"/>
        <v>1808.0394019615374</v>
      </c>
      <c r="AX195" s="548">
        <f t="shared" si="1190"/>
        <v>1808.0394019615374</v>
      </c>
      <c r="AY195" s="548">
        <f t="shared" si="1190"/>
        <v>1607.1461350769214</v>
      </c>
      <c r="AZ195" s="548">
        <f t="shared" si="1190"/>
        <v>1205.3596013076913</v>
      </c>
      <c r="BA195" s="548">
        <f t="shared" si="1190"/>
        <v>52994.382407012192</v>
      </c>
      <c r="BB195" s="548">
        <f t="shared" si="1190"/>
        <v>1004.3629589033391</v>
      </c>
      <c r="BC195" s="548">
        <f t="shared" si="1190"/>
        <v>1004.3629589033391</v>
      </c>
      <c r="BD195" s="548">
        <f t="shared" si="1190"/>
        <v>1004.3629589033391</v>
      </c>
      <c r="BE195" s="548">
        <f t="shared" si="1190"/>
        <v>803.57306753846069</v>
      </c>
      <c r="BF195" s="548">
        <f t="shared" si="1190"/>
        <v>602.67980065384563</v>
      </c>
      <c r="BG195" s="548">
        <f t="shared" si="1190"/>
        <v>803.57306753846069</v>
      </c>
      <c r="BH195" s="548">
        <f t="shared" si="1190"/>
        <v>1081.7136354376892</v>
      </c>
      <c r="BI195" s="548">
        <f t="shared" si="1190"/>
        <v>1277.5075354152625</v>
      </c>
      <c r="BJ195" s="548">
        <f t="shared" si="1190"/>
        <v>2243.6570964050488</v>
      </c>
      <c r="BK195" s="548">
        <f t="shared" si="1190"/>
        <v>2772.2407003755688</v>
      </c>
      <c r="BL195" s="548">
        <f t="shared" si="1190"/>
        <v>3492.8338252253484</v>
      </c>
      <c r="BM195" s="548">
        <f t="shared" si="1190"/>
        <v>4082.9352148370199</v>
      </c>
      <c r="BN195" s="548">
        <f t="shared" ref="BN195:CS195" si="1191">SUM(BN193:BN194)</f>
        <v>4087.7696321204166</v>
      </c>
      <c r="BO195" s="548">
        <f t="shared" si="1191"/>
        <v>4048.7918128159895</v>
      </c>
      <c r="BP195" s="548">
        <f t="shared" si="1191"/>
        <v>4310.3802453667086</v>
      </c>
      <c r="BQ195" s="548">
        <f t="shared" si="1191"/>
        <v>4167.7649355065014</v>
      </c>
      <c r="BR195" s="548">
        <f t="shared" si="1191"/>
        <v>2861.4124704947658</v>
      </c>
      <c r="BS195" s="548">
        <f t="shared" si="1191"/>
        <v>2443.500325104581</v>
      </c>
      <c r="BT195" s="548">
        <f t="shared" si="1191"/>
        <v>2398.1407915732088</v>
      </c>
      <c r="BU195" s="548">
        <f t="shared" si="1191"/>
        <v>2074.2348335856177</v>
      </c>
      <c r="BV195" s="548">
        <f t="shared" si="1191"/>
        <v>1808.0394019615374</v>
      </c>
      <c r="BW195" s="548">
        <f t="shared" si="1191"/>
        <v>1808.0394019615374</v>
      </c>
      <c r="BX195" s="548">
        <f t="shared" si="1191"/>
        <v>1607.1461350769214</v>
      </c>
      <c r="BY195" s="548">
        <f t="shared" si="1191"/>
        <v>1205.3596013076913</v>
      </c>
      <c r="BZ195" s="548">
        <f t="shared" si="1191"/>
        <v>52994.382407012192</v>
      </c>
      <c r="CA195" s="548">
        <f t="shared" si="1191"/>
        <v>1004.3629589033391</v>
      </c>
      <c r="CB195" s="548">
        <f t="shared" si="1191"/>
        <v>1004.3629589033391</v>
      </c>
      <c r="CC195" s="548">
        <f t="shared" si="1191"/>
        <v>1004.3629589033391</v>
      </c>
      <c r="CD195" s="548">
        <f t="shared" si="1191"/>
        <v>803.57306753846069</v>
      </c>
      <c r="CE195" s="548">
        <f t="shared" si="1191"/>
        <v>602.67980065384563</v>
      </c>
      <c r="CF195" s="548">
        <f t="shared" si="1191"/>
        <v>803.57306753846069</v>
      </c>
      <c r="CG195" s="548">
        <f t="shared" si="1191"/>
        <v>1081.7136354376892</v>
      </c>
      <c r="CH195" s="548">
        <f t="shared" si="1191"/>
        <v>1277.5075354152625</v>
      </c>
      <c r="CI195" s="548">
        <f t="shared" si="1191"/>
        <v>2243.6570964050488</v>
      </c>
      <c r="CJ195" s="548">
        <f t="shared" si="1191"/>
        <v>2772.2407003755688</v>
      </c>
      <c r="CK195" s="548">
        <f t="shared" si="1191"/>
        <v>3492.8338252253484</v>
      </c>
      <c r="CL195" s="548">
        <f t="shared" si="1191"/>
        <v>4082.9352148370199</v>
      </c>
      <c r="CM195" s="548">
        <f t="shared" si="1191"/>
        <v>4158.4787281958124</v>
      </c>
      <c r="CN195" s="548">
        <f t="shared" si="1191"/>
        <v>4112.4288104005573</v>
      </c>
      <c r="CO195" s="548">
        <f t="shared" si="1191"/>
        <v>4388.1587979700689</v>
      </c>
      <c r="CP195" s="548">
        <f t="shared" si="1191"/>
        <v>4245.5434881098618</v>
      </c>
      <c r="CQ195" s="548">
        <f t="shared" si="1191"/>
        <v>2910.9079130605405</v>
      </c>
      <c r="CR195" s="548">
        <f t="shared" si="1191"/>
        <v>2500.0665451797522</v>
      </c>
      <c r="CS195" s="548">
        <f t="shared" si="1191"/>
        <v>2468.8498876486037</v>
      </c>
      <c r="CT195" s="548">
        <f t="shared" ref="CT195:CX195" si="1192">SUM(CT193:CT194)</f>
        <v>2144.943929661013</v>
      </c>
      <c r="CU195" s="548">
        <f t="shared" si="1192"/>
        <v>1871.6763995461049</v>
      </c>
      <c r="CV195" s="548">
        <f t="shared" si="1192"/>
        <v>1871.6763995461049</v>
      </c>
      <c r="CW195" s="548">
        <f t="shared" si="1192"/>
        <v>1663.7123551520926</v>
      </c>
      <c r="CX195" s="548">
        <f t="shared" si="1192"/>
        <v>1247.7842663640697</v>
      </c>
      <c r="CY195" s="129"/>
      <c r="CZ195" s="129"/>
      <c r="DA195" s="129"/>
      <c r="DB195" s="129"/>
      <c r="DC195" s="129"/>
      <c r="DD195" s="129"/>
      <c r="DE195" s="129"/>
      <c r="DF195" s="129"/>
      <c r="DG195" s="129"/>
      <c r="DH195" s="129"/>
    </row>
    <row r="196" spans="1:112">
      <c r="A196" s="547"/>
      <c r="B196" s="548">
        <f t="shared" ref="B196:B198" si="1193">4*AB196+4*BA196+19*C196+BZ196*4</f>
        <v>0</v>
      </c>
      <c r="C196" s="548"/>
      <c r="D196" s="548"/>
      <c r="E196" s="548"/>
      <c r="F196" s="548"/>
      <c r="G196" s="548"/>
      <c r="H196" s="548"/>
      <c r="I196" s="548"/>
      <c r="J196" s="548"/>
      <c r="K196" s="548"/>
      <c r="L196" s="548"/>
      <c r="M196" s="548"/>
      <c r="N196" s="548"/>
      <c r="O196" s="548"/>
      <c r="P196" s="548"/>
      <c r="Q196" s="548"/>
      <c r="R196" s="548"/>
      <c r="S196" s="548"/>
      <c r="T196" s="548"/>
      <c r="U196" s="548"/>
      <c r="V196" s="548"/>
      <c r="W196" s="548"/>
      <c r="X196" s="548"/>
      <c r="Y196" s="548"/>
      <c r="Z196" s="548"/>
      <c r="AA196" s="548"/>
      <c r="AB196" s="548"/>
      <c r="AC196" s="548"/>
      <c r="AD196" s="548"/>
      <c r="AE196" s="548"/>
      <c r="AF196" s="548"/>
      <c r="AG196" s="548"/>
      <c r="AH196" s="548"/>
      <c r="AI196" s="548"/>
      <c r="AJ196" s="548"/>
      <c r="AK196" s="548"/>
      <c r="AL196" s="548"/>
      <c r="AM196" s="548"/>
      <c r="AN196" s="548"/>
      <c r="AO196" s="548"/>
      <c r="AP196" s="548"/>
      <c r="AQ196" s="548"/>
      <c r="AR196" s="548"/>
      <c r="AS196" s="548"/>
      <c r="AT196" s="548"/>
      <c r="AU196" s="548"/>
      <c r="AV196" s="548"/>
      <c r="AW196" s="548"/>
      <c r="AX196" s="548"/>
      <c r="AY196" s="548"/>
      <c r="AZ196" s="548"/>
      <c r="BA196" s="548"/>
      <c r="BB196" s="548"/>
      <c r="BC196" s="548"/>
      <c r="BD196" s="548"/>
      <c r="BE196" s="548"/>
      <c r="BF196" s="548"/>
      <c r="BG196" s="548"/>
      <c r="BH196" s="548"/>
      <c r="BI196" s="548"/>
      <c r="BJ196" s="548"/>
      <c r="BK196" s="548"/>
      <c r="BL196" s="548"/>
      <c r="BM196" s="548"/>
      <c r="BN196" s="548"/>
      <c r="BO196" s="548"/>
      <c r="BP196" s="548"/>
      <c r="BQ196" s="548"/>
      <c r="BR196" s="548"/>
      <c r="BS196" s="548"/>
      <c r="BT196" s="548"/>
      <c r="BU196" s="548"/>
      <c r="BV196" s="548"/>
      <c r="BW196" s="548"/>
      <c r="BX196" s="548"/>
      <c r="BY196" s="548"/>
      <c r="BZ196" s="548"/>
      <c r="CA196" s="548"/>
      <c r="CB196" s="548"/>
      <c r="CC196" s="548"/>
      <c r="CD196" s="548"/>
      <c r="CE196" s="548"/>
      <c r="CF196" s="548"/>
      <c r="CG196" s="548"/>
      <c r="CH196" s="548"/>
      <c r="CI196" s="548"/>
      <c r="CJ196" s="548"/>
      <c r="CK196" s="548"/>
      <c r="CL196" s="548"/>
      <c r="CM196" s="548"/>
      <c r="CN196" s="548"/>
      <c r="CO196" s="548"/>
      <c r="CP196" s="548"/>
      <c r="CQ196" s="548"/>
      <c r="CR196" s="548"/>
      <c r="CS196" s="548"/>
      <c r="CT196" s="548"/>
      <c r="CU196" s="548"/>
      <c r="CV196" s="548"/>
      <c r="CW196" s="548"/>
      <c r="CX196" s="548"/>
      <c r="CY196" s="129"/>
      <c r="CZ196" s="129"/>
      <c r="DA196" s="129"/>
      <c r="DB196" s="129"/>
      <c r="DC196" s="129"/>
      <c r="DD196" s="129"/>
      <c r="DE196" s="129"/>
      <c r="DF196" s="129"/>
      <c r="DG196" s="129"/>
      <c r="DH196" s="129"/>
    </row>
    <row r="197" spans="1:112">
      <c r="A197" s="550" t="s">
        <v>1155</v>
      </c>
      <c r="B197" s="552">
        <f t="shared" si="1193"/>
        <v>1116000</v>
      </c>
      <c r="C197" s="552">
        <f t="shared" ref="C197:C198" si="1194">SUM(D197:AA197)</f>
        <v>36000</v>
      </c>
      <c r="D197" s="552">
        <f>Inputs!$E$46</f>
        <v>1500</v>
      </c>
      <c r="E197" s="552">
        <f>Inputs!$E$46</f>
        <v>1500</v>
      </c>
      <c r="F197" s="552">
        <f>Inputs!$E$46</f>
        <v>1500</v>
      </c>
      <c r="G197" s="552">
        <f>Inputs!$E$46</f>
        <v>1500</v>
      </c>
      <c r="H197" s="552">
        <f>Inputs!$E$46</f>
        <v>1500</v>
      </c>
      <c r="I197" s="552">
        <f>Inputs!$E$46</f>
        <v>1500</v>
      </c>
      <c r="J197" s="552">
        <f>Inputs!$E$45</f>
        <v>1500</v>
      </c>
      <c r="K197" s="552">
        <f>Inputs!$E$45</f>
        <v>1500</v>
      </c>
      <c r="L197" s="552">
        <f>Inputs!$E$45</f>
        <v>1500</v>
      </c>
      <c r="M197" s="552">
        <f>Inputs!$E$45</f>
        <v>1500</v>
      </c>
      <c r="N197" s="552">
        <f>Inputs!$E$45</f>
        <v>1500</v>
      </c>
      <c r="O197" s="552">
        <f>Inputs!$E$45</f>
        <v>1500</v>
      </c>
      <c r="P197" s="552">
        <f>Inputs!$E$45</f>
        <v>1500</v>
      </c>
      <c r="Q197" s="552">
        <f>Inputs!$E$45</f>
        <v>1500</v>
      </c>
      <c r="R197" s="552">
        <f>Inputs!$E$45</f>
        <v>1500</v>
      </c>
      <c r="S197" s="552">
        <f>Inputs!$E$45</f>
        <v>1500</v>
      </c>
      <c r="T197" s="552">
        <f>Inputs!$E$45</f>
        <v>1500</v>
      </c>
      <c r="U197" s="552">
        <f>Inputs!$E$45</f>
        <v>1500</v>
      </c>
      <c r="V197" s="552">
        <f>Inputs!$E$45</f>
        <v>1500</v>
      </c>
      <c r="W197" s="552">
        <f>Inputs!$E$45</f>
        <v>1500</v>
      </c>
      <c r="X197" s="552">
        <f>Inputs!$E$45</f>
        <v>1500</v>
      </c>
      <c r="Y197" s="552">
        <f>Inputs!$E$46</f>
        <v>1500</v>
      </c>
      <c r="Z197" s="552">
        <f>Inputs!$E$46</f>
        <v>1500</v>
      </c>
      <c r="AA197" s="552">
        <f>Inputs!$E$46</f>
        <v>1500</v>
      </c>
      <c r="AB197" s="552">
        <f t="shared" ref="AB197:AB198" si="1195">SUM(AC197:AZ197)</f>
        <v>36000</v>
      </c>
      <c r="AC197" s="552">
        <f>Inputs!$E$46</f>
        <v>1500</v>
      </c>
      <c r="AD197" s="552">
        <f>Inputs!$E$46</f>
        <v>1500</v>
      </c>
      <c r="AE197" s="552">
        <f>Inputs!$E$46</f>
        <v>1500</v>
      </c>
      <c r="AF197" s="552">
        <f>Inputs!$E$46</f>
        <v>1500</v>
      </c>
      <c r="AG197" s="552">
        <f>Inputs!$E$46</f>
        <v>1500</v>
      </c>
      <c r="AH197" s="552">
        <f>Inputs!$E$46</f>
        <v>1500</v>
      </c>
      <c r="AI197" s="552">
        <f>Inputs!$E$45</f>
        <v>1500</v>
      </c>
      <c r="AJ197" s="552">
        <f>Inputs!$E$45</f>
        <v>1500</v>
      </c>
      <c r="AK197" s="552">
        <f>Inputs!$E$45</f>
        <v>1500</v>
      </c>
      <c r="AL197" s="552">
        <f>Inputs!$E$45</f>
        <v>1500</v>
      </c>
      <c r="AM197" s="552">
        <f>Inputs!$E$45</f>
        <v>1500</v>
      </c>
      <c r="AN197" s="552">
        <f>Inputs!$E$45</f>
        <v>1500</v>
      </c>
      <c r="AO197" s="552">
        <f>Inputs!$E$45</f>
        <v>1500</v>
      </c>
      <c r="AP197" s="552">
        <f>Inputs!$E$45</f>
        <v>1500</v>
      </c>
      <c r="AQ197" s="552">
        <f>Inputs!$E$45</f>
        <v>1500</v>
      </c>
      <c r="AR197" s="552">
        <f>Inputs!$E$45</f>
        <v>1500</v>
      </c>
      <c r="AS197" s="552">
        <f>Inputs!$E$45</f>
        <v>1500</v>
      </c>
      <c r="AT197" s="552">
        <f>Inputs!$E$45</f>
        <v>1500</v>
      </c>
      <c r="AU197" s="552">
        <f>Inputs!$E$45</f>
        <v>1500</v>
      </c>
      <c r="AV197" s="552">
        <f>Inputs!$E$45</f>
        <v>1500</v>
      </c>
      <c r="AW197" s="552">
        <f>Inputs!$E$45</f>
        <v>1500</v>
      </c>
      <c r="AX197" s="552">
        <f>Inputs!$E$46</f>
        <v>1500</v>
      </c>
      <c r="AY197" s="552">
        <f>Inputs!$E$46</f>
        <v>1500</v>
      </c>
      <c r="AZ197" s="552">
        <f>Inputs!$E$46</f>
        <v>1500</v>
      </c>
      <c r="BA197" s="552">
        <f t="shared" ref="BA197:BA198" si="1196">SUM(BB197:BY197)</f>
        <v>36000</v>
      </c>
      <c r="BB197" s="552">
        <f>Inputs!$E$46</f>
        <v>1500</v>
      </c>
      <c r="BC197" s="552">
        <f>Inputs!$E$46</f>
        <v>1500</v>
      </c>
      <c r="BD197" s="552">
        <f>Inputs!$E$46</f>
        <v>1500</v>
      </c>
      <c r="BE197" s="552">
        <f>Inputs!$E$46</f>
        <v>1500</v>
      </c>
      <c r="BF197" s="552">
        <f>Inputs!$E$46</f>
        <v>1500</v>
      </c>
      <c r="BG197" s="552">
        <f>Inputs!$E$46</f>
        <v>1500</v>
      </c>
      <c r="BH197" s="552">
        <f>Inputs!$E$46</f>
        <v>1500</v>
      </c>
      <c r="BI197" s="552">
        <f>Inputs!$E$46</f>
        <v>1500</v>
      </c>
      <c r="BJ197" s="552">
        <f>Inputs!$E$46</f>
        <v>1500</v>
      </c>
      <c r="BK197" s="552">
        <f>Inputs!$E$46</f>
        <v>1500</v>
      </c>
      <c r="BL197" s="552">
        <f>Inputs!$E$46</f>
        <v>1500</v>
      </c>
      <c r="BM197" s="552">
        <f>Inputs!$E$46</f>
        <v>1500</v>
      </c>
      <c r="BN197" s="552">
        <f>Inputs!$E$46</f>
        <v>1500</v>
      </c>
      <c r="BO197" s="552">
        <f>Inputs!$E$46</f>
        <v>1500</v>
      </c>
      <c r="BP197" s="552">
        <f>Inputs!$E$46</f>
        <v>1500</v>
      </c>
      <c r="BQ197" s="552">
        <f>Inputs!$E$46</f>
        <v>1500</v>
      </c>
      <c r="BR197" s="552">
        <f>Inputs!$E$46</f>
        <v>1500</v>
      </c>
      <c r="BS197" s="552">
        <f>Inputs!$E$46</f>
        <v>1500</v>
      </c>
      <c r="BT197" s="552">
        <f>Inputs!$E$46</f>
        <v>1500</v>
      </c>
      <c r="BU197" s="552">
        <f>Inputs!$E$46</f>
        <v>1500</v>
      </c>
      <c r="BV197" s="552">
        <f>Inputs!$E$46</f>
        <v>1500</v>
      </c>
      <c r="BW197" s="552">
        <f>Inputs!$E$46</f>
        <v>1500</v>
      </c>
      <c r="BX197" s="552">
        <f>Inputs!$E$46</f>
        <v>1500</v>
      </c>
      <c r="BY197" s="552">
        <f>Inputs!$E$46</f>
        <v>1500</v>
      </c>
      <c r="BZ197" s="552">
        <f t="shared" ref="BZ197:BZ198" si="1197">SUM(CA197:CX197)</f>
        <v>36000</v>
      </c>
      <c r="CA197" s="552">
        <f>Inputs!$E$46</f>
        <v>1500</v>
      </c>
      <c r="CB197" s="552">
        <f>Inputs!$E$46</f>
        <v>1500</v>
      </c>
      <c r="CC197" s="552">
        <f>Inputs!$E$46</f>
        <v>1500</v>
      </c>
      <c r="CD197" s="552">
        <f>Inputs!$E$46</f>
        <v>1500</v>
      </c>
      <c r="CE197" s="552">
        <f>Inputs!$E$46</f>
        <v>1500</v>
      </c>
      <c r="CF197" s="552">
        <f>Inputs!$E$46</f>
        <v>1500</v>
      </c>
      <c r="CG197" s="552">
        <f>Inputs!$E$45</f>
        <v>1500</v>
      </c>
      <c r="CH197" s="552">
        <f>Inputs!$E$45</f>
        <v>1500</v>
      </c>
      <c r="CI197" s="552">
        <f>Inputs!$E$45</f>
        <v>1500</v>
      </c>
      <c r="CJ197" s="552">
        <f>Inputs!$E$45</f>
        <v>1500</v>
      </c>
      <c r="CK197" s="552">
        <f>Inputs!$E$45</f>
        <v>1500</v>
      </c>
      <c r="CL197" s="552">
        <f>Inputs!$E$45</f>
        <v>1500</v>
      </c>
      <c r="CM197" s="552">
        <f>Inputs!$E$45</f>
        <v>1500</v>
      </c>
      <c r="CN197" s="552">
        <f>Inputs!$E$45</f>
        <v>1500</v>
      </c>
      <c r="CO197" s="552">
        <f>Inputs!$E$45</f>
        <v>1500</v>
      </c>
      <c r="CP197" s="552">
        <f>Inputs!$E$45</f>
        <v>1500</v>
      </c>
      <c r="CQ197" s="552">
        <f>Inputs!$E$45</f>
        <v>1500</v>
      </c>
      <c r="CR197" s="552">
        <f>Inputs!$E$45</f>
        <v>1500</v>
      </c>
      <c r="CS197" s="552">
        <f>Inputs!$E$45</f>
        <v>1500</v>
      </c>
      <c r="CT197" s="552">
        <f>Inputs!$E$45</f>
        <v>1500</v>
      </c>
      <c r="CU197" s="552">
        <f>Inputs!$E$45</f>
        <v>1500</v>
      </c>
      <c r="CV197" s="552">
        <f>Inputs!$E$46</f>
        <v>1500</v>
      </c>
      <c r="CW197" s="552">
        <f>Inputs!$E$46</f>
        <v>1500</v>
      </c>
      <c r="CX197" s="552">
        <f>Inputs!$E$46</f>
        <v>1500</v>
      </c>
      <c r="CY197" s="129"/>
      <c r="CZ197" s="129"/>
      <c r="DA197" s="129"/>
      <c r="DB197" s="129"/>
      <c r="DC197" s="129"/>
      <c r="DD197" s="129"/>
      <c r="DE197" s="129"/>
      <c r="DF197" s="129"/>
      <c r="DG197" s="129"/>
      <c r="DH197" s="129"/>
    </row>
    <row r="198" spans="1:112">
      <c r="A198" s="550" t="s">
        <v>1144</v>
      </c>
      <c r="B198" s="552">
        <f t="shared" si="1193"/>
        <v>-164588.04463532148</v>
      </c>
      <c r="C198" s="552">
        <f t="shared" si="1194"/>
        <v>-5299.4382407012199</v>
      </c>
      <c r="D198" s="552">
        <f t="shared" ref="D198:AA198" si="1198">0.1*D195*-1</f>
        <v>-100.43629589033391</v>
      </c>
      <c r="E198" s="552">
        <f t="shared" si="1198"/>
        <v>-100.43629589033391</v>
      </c>
      <c r="F198" s="552">
        <f t="shared" si="1198"/>
        <v>-100.43629589033391</v>
      </c>
      <c r="G198" s="552">
        <f t="shared" si="1198"/>
        <v>-80.357306753846075</v>
      </c>
      <c r="H198" s="552">
        <f t="shared" si="1198"/>
        <v>-60.267980065384563</v>
      </c>
      <c r="I198" s="552">
        <f t="shared" si="1198"/>
        <v>-80.357306753846075</v>
      </c>
      <c r="J198" s="552">
        <f t="shared" si="1198"/>
        <v>-108.17136354376892</v>
      </c>
      <c r="K198" s="552">
        <f t="shared" si="1198"/>
        <v>-127.75075354152625</v>
      </c>
      <c r="L198" s="552">
        <f t="shared" si="1198"/>
        <v>-224.36570964050489</v>
      </c>
      <c r="M198" s="552">
        <f t="shared" si="1198"/>
        <v>-277.22407003755688</v>
      </c>
      <c r="N198" s="552">
        <f t="shared" si="1198"/>
        <v>-349.28338252253485</v>
      </c>
      <c r="O198" s="552">
        <f t="shared" si="1198"/>
        <v>-408.29352148370202</v>
      </c>
      <c r="P198" s="552">
        <f t="shared" si="1198"/>
        <v>-408.77696321204166</v>
      </c>
      <c r="Q198" s="552">
        <f t="shared" si="1198"/>
        <v>-404.87918128159896</v>
      </c>
      <c r="R198" s="552">
        <f t="shared" si="1198"/>
        <v>-431.03802453667089</v>
      </c>
      <c r="S198" s="552">
        <f t="shared" si="1198"/>
        <v>-416.77649355065017</v>
      </c>
      <c r="T198" s="552">
        <f t="shared" si="1198"/>
        <v>-286.14124704947659</v>
      </c>
      <c r="U198" s="552">
        <f t="shared" si="1198"/>
        <v>-244.35003251045811</v>
      </c>
      <c r="V198" s="552">
        <f t="shared" si="1198"/>
        <v>-239.81407915732089</v>
      </c>
      <c r="W198" s="552">
        <f t="shared" si="1198"/>
        <v>-207.42348335856178</v>
      </c>
      <c r="X198" s="552">
        <f t="shared" si="1198"/>
        <v>-180.80394019615375</v>
      </c>
      <c r="Y198" s="552">
        <f t="shared" si="1198"/>
        <v>-180.80394019615375</v>
      </c>
      <c r="Z198" s="552">
        <f t="shared" si="1198"/>
        <v>-160.71461350769215</v>
      </c>
      <c r="AA198" s="552">
        <f t="shared" si="1198"/>
        <v>-120.53596013076913</v>
      </c>
      <c r="AB198" s="552">
        <f t="shared" si="1195"/>
        <v>-5299.4382407012199</v>
      </c>
      <c r="AC198" s="552">
        <f t="shared" ref="AC198:AZ198" si="1199">0.1*AC195*-1</f>
        <v>-100.43629589033391</v>
      </c>
      <c r="AD198" s="552">
        <f t="shared" si="1199"/>
        <v>-100.43629589033391</v>
      </c>
      <c r="AE198" s="552">
        <f t="shared" si="1199"/>
        <v>-100.43629589033391</v>
      </c>
      <c r="AF198" s="552">
        <f t="shared" si="1199"/>
        <v>-80.357306753846075</v>
      </c>
      <c r="AG198" s="552">
        <f t="shared" si="1199"/>
        <v>-60.267980065384563</v>
      </c>
      <c r="AH198" s="552">
        <f t="shared" si="1199"/>
        <v>-80.357306753846075</v>
      </c>
      <c r="AI198" s="552">
        <f t="shared" si="1199"/>
        <v>-108.17136354376892</v>
      </c>
      <c r="AJ198" s="552">
        <f t="shared" si="1199"/>
        <v>-127.75075354152625</v>
      </c>
      <c r="AK198" s="552">
        <f t="shared" si="1199"/>
        <v>-224.36570964050489</v>
      </c>
      <c r="AL198" s="552">
        <f t="shared" si="1199"/>
        <v>-277.22407003755688</v>
      </c>
      <c r="AM198" s="552">
        <f t="shared" si="1199"/>
        <v>-349.28338252253485</v>
      </c>
      <c r="AN198" s="552">
        <f t="shared" si="1199"/>
        <v>-408.29352148370202</v>
      </c>
      <c r="AO198" s="552">
        <f t="shared" si="1199"/>
        <v>-408.77696321204166</v>
      </c>
      <c r="AP198" s="552">
        <f t="shared" si="1199"/>
        <v>-404.87918128159896</v>
      </c>
      <c r="AQ198" s="552">
        <f t="shared" si="1199"/>
        <v>-431.03802453667089</v>
      </c>
      <c r="AR198" s="552">
        <f t="shared" si="1199"/>
        <v>-416.77649355065017</v>
      </c>
      <c r="AS198" s="552">
        <f t="shared" si="1199"/>
        <v>-286.14124704947659</v>
      </c>
      <c r="AT198" s="552">
        <f t="shared" si="1199"/>
        <v>-244.35003251045811</v>
      </c>
      <c r="AU198" s="552">
        <f t="shared" si="1199"/>
        <v>-239.81407915732089</v>
      </c>
      <c r="AV198" s="552">
        <f t="shared" si="1199"/>
        <v>-207.42348335856178</v>
      </c>
      <c r="AW198" s="552">
        <f t="shared" si="1199"/>
        <v>-180.80394019615375</v>
      </c>
      <c r="AX198" s="552">
        <f t="shared" si="1199"/>
        <v>-180.80394019615375</v>
      </c>
      <c r="AY198" s="552">
        <f t="shared" si="1199"/>
        <v>-160.71461350769215</v>
      </c>
      <c r="AZ198" s="552">
        <f t="shared" si="1199"/>
        <v>-120.53596013076913</v>
      </c>
      <c r="BA198" s="552">
        <f t="shared" si="1196"/>
        <v>-5299.4382407012199</v>
      </c>
      <c r="BB198" s="552">
        <f t="shared" ref="BB198:BY198" si="1200">0.1*BB195*-1</f>
        <v>-100.43629589033391</v>
      </c>
      <c r="BC198" s="552">
        <f t="shared" si="1200"/>
        <v>-100.43629589033391</v>
      </c>
      <c r="BD198" s="552">
        <f t="shared" si="1200"/>
        <v>-100.43629589033391</v>
      </c>
      <c r="BE198" s="552">
        <f t="shared" si="1200"/>
        <v>-80.357306753846075</v>
      </c>
      <c r="BF198" s="552">
        <f t="shared" si="1200"/>
        <v>-60.267980065384563</v>
      </c>
      <c r="BG198" s="552">
        <f t="shared" si="1200"/>
        <v>-80.357306753846075</v>
      </c>
      <c r="BH198" s="552">
        <f t="shared" si="1200"/>
        <v>-108.17136354376892</v>
      </c>
      <c r="BI198" s="552">
        <f t="shared" si="1200"/>
        <v>-127.75075354152625</v>
      </c>
      <c r="BJ198" s="552">
        <f t="shared" si="1200"/>
        <v>-224.36570964050489</v>
      </c>
      <c r="BK198" s="552">
        <f t="shared" si="1200"/>
        <v>-277.22407003755688</v>
      </c>
      <c r="BL198" s="552">
        <f t="shared" si="1200"/>
        <v>-349.28338252253485</v>
      </c>
      <c r="BM198" s="552">
        <f t="shared" si="1200"/>
        <v>-408.29352148370202</v>
      </c>
      <c r="BN198" s="552">
        <f t="shared" si="1200"/>
        <v>-408.77696321204166</v>
      </c>
      <c r="BO198" s="552">
        <f t="shared" si="1200"/>
        <v>-404.87918128159896</v>
      </c>
      <c r="BP198" s="552">
        <f t="shared" si="1200"/>
        <v>-431.03802453667089</v>
      </c>
      <c r="BQ198" s="552">
        <f t="shared" si="1200"/>
        <v>-416.77649355065017</v>
      </c>
      <c r="BR198" s="552">
        <f t="shared" si="1200"/>
        <v>-286.14124704947659</v>
      </c>
      <c r="BS198" s="552">
        <f t="shared" si="1200"/>
        <v>-244.35003251045811</v>
      </c>
      <c r="BT198" s="552">
        <f t="shared" si="1200"/>
        <v>-239.81407915732089</v>
      </c>
      <c r="BU198" s="552">
        <f t="shared" si="1200"/>
        <v>-207.42348335856178</v>
      </c>
      <c r="BV198" s="552">
        <f t="shared" si="1200"/>
        <v>-180.80394019615375</v>
      </c>
      <c r="BW198" s="552">
        <f t="shared" si="1200"/>
        <v>-180.80394019615375</v>
      </c>
      <c r="BX198" s="552">
        <f t="shared" si="1200"/>
        <v>-160.71461350769215</v>
      </c>
      <c r="BY198" s="552">
        <f t="shared" si="1200"/>
        <v>-120.53596013076913</v>
      </c>
      <c r="BZ198" s="552">
        <f t="shared" si="1197"/>
        <v>-5375.80303409713</v>
      </c>
      <c r="CA198" s="552">
        <f t="shared" ref="CA198:CX198" si="1201">0.1*CA195*-1</f>
        <v>-100.43629589033391</v>
      </c>
      <c r="CB198" s="552">
        <f t="shared" si="1201"/>
        <v>-100.43629589033391</v>
      </c>
      <c r="CC198" s="552">
        <f t="shared" si="1201"/>
        <v>-100.43629589033391</v>
      </c>
      <c r="CD198" s="552">
        <f t="shared" si="1201"/>
        <v>-80.357306753846075</v>
      </c>
      <c r="CE198" s="552">
        <f t="shared" si="1201"/>
        <v>-60.267980065384563</v>
      </c>
      <c r="CF198" s="552">
        <f t="shared" si="1201"/>
        <v>-80.357306753846075</v>
      </c>
      <c r="CG198" s="552">
        <f t="shared" si="1201"/>
        <v>-108.17136354376892</v>
      </c>
      <c r="CH198" s="552">
        <f t="shared" si="1201"/>
        <v>-127.75075354152625</v>
      </c>
      <c r="CI198" s="552">
        <f t="shared" si="1201"/>
        <v>-224.36570964050489</v>
      </c>
      <c r="CJ198" s="552">
        <f t="shared" si="1201"/>
        <v>-277.22407003755688</v>
      </c>
      <c r="CK198" s="552">
        <f t="shared" si="1201"/>
        <v>-349.28338252253485</v>
      </c>
      <c r="CL198" s="552">
        <f t="shared" si="1201"/>
        <v>-408.29352148370202</v>
      </c>
      <c r="CM198" s="552">
        <f t="shared" si="1201"/>
        <v>-415.84787281958126</v>
      </c>
      <c r="CN198" s="552">
        <f t="shared" si="1201"/>
        <v>-411.24288104005575</v>
      </c>
      <c r="CO198" s="552">
        <f t="shared" si="1201"/>
        <v>-438.81587979700691</v>
      </c>
      <c r="CP198" s="552">
        <f t="shared" si="1201"/>
        <v>-424.5543488109862</v>
      </c>
      <c r="CQ198" s="552">
        <f t="shared" si="1201"/>
        <v>-291.09079130605409</v>
      </c>
      <c r="CR198" s="552">
        <f t="shared" si="1201"/>
        <v>-250.00665451797522</v>
      </c>
      <c r="CS198" s="552">
        <f t="shared" si="1201"/>
        <v>-246.8849887648604</v>
      </c>
      <c r="CT198" s="552">
        <f t="shared" si="1201"/>
        <v>-214.49439296610132</v>
      </c>
      <c r="CU198" s="552">
        <f t="shared" si="1201"/>
        <v>-187.16763995461051</v>
      </c>
      <c r="CV198" s="552">
        <f t="shared" si="1201"/>
        <v>-187.16763995461051</v>
      </c>
      <c r="CW198" s="552">
        <f t="shared" si="1201"/>
        <v>-166.37123551520926</v>
      </c>
      <c r="CX198" s="552">
        <f t="shared" si="1201"/>
        <v>-124.77842663640698</v>
      </c>
      <c r="CY198" s="129"/>
      <c r="CZ198" s="129"/>
      <c r="DA198" s="129"/>
      <c r="DB198" s="129"/>
      <c r="DC198" s="129"/>
      <c r="DD198" s="129"/>
      <c r="DE198" s="129"/>
      <c r="DF198" s="129"/>
      <c r="DG198" s="129"/>
      <c r="DH198" s="129"/>
    </row>
    <row r="199" spans="1:112" ht="15.75" thickBot="1">
      <c r="A199" s="553" t="s">
        <v>1156</v>
      </c>
      <c r="B199" s="552">
        <f t="shared" ref="B199" si="1202">4*AB199+4*BA199+18*C199+BZ199*4</f>
        <v>2365698.4717135024</v>
      </c>
      <c r="C199" s="554">
        <f t="shared" ref="C199:AH199" si="1203">C190-C195-C241-C198</f>
        <v>83478.352692599496</v>
      </c>
      <c r="D199" s="554">
        <f t="shared" si="1203"/>
        <v>2154.7582746479211</v>
      </c>
      <c r="E199" s="554">
        <f t="shared" si="1203"/>
        <v>1900.490563924438</v>
      </c>
      <c r="F199" s="554">
        <f t="shared" si="1203"/>
        <v>1900.490563924438</v>
      </c>
      <c r="G199" s="554">
        <f t="shared" si="1203"/>
        <v>1954.067610791087</v>
      </c>
      <c r="H199" s="554">
        <f t="shared" si="1203"/>
        <v>2134.8715509872404</v>
      </c>
      <c r="I199" s="554">
        <f t="shared" si="1203"/>
        <v>2081.2014661528283</v>
      </c>
      <c r="J199" s="554">
        <f t="shared" si="1203"/>
        <v>1958.0088104052654</v>
      </c>
      <c r="K199" s="554">
        <f t="shared" si="1203"/>
        <v>3763.1958665106686</v>
      </c>
      <c r="L199" s="554">
        <f t="shared" si="1203"/>
        <v>3783.5982491520463</v>
      </c>
      <c r="M199" s="554">
        <f t="shared" si="1203"/>
        <v>4197.8099931107627</v>
      </c>
      <c r="N199" s="554">
        <f t="shared" si="1203"/>
        <v>3930.6777468311825</v>
      </c>
      <c r="O199" s="554">
        <f t="shared" si="1203"/>
        <v>3272.4526408189381</v>
      </c>
      <c r="P199" s="554">
        <f t="shared" si="1203"/>
        <v>3140.9678099021421</v>
      </c>
      <c r="Q199" s="554">
        <f t="shared" si="1203"/>
        <v>3303.1817026378658</v>
      </c>
      <c r="R199" s="554">
        <f t="shared" si="1203"/>
        <v>2940.6182579804795</v>
      </c>
      <c r="S199" s="554">
        <f t="shared" si="1203"/>
        <v>2941.8381814929235</v>
      </c>
      <c r="T199" s="554">
        <f t="shared" si="1203"/>
        <v>4117.5554000034854</v>
      </c>
      <c r="U199" s="554">
        <f t="shared" si="1203"/>
        <v>4620.810186216394</v>
      </c>
      <c r="V199" s="554">
        <f t="shared" si="1203"/>
        <v>5170.1691878415913</v>
      </c>
      <c r="W199" s="554">
        <f t="shared" si="1203"/>
        <v>5843.0790646434916</v>
      </c>
      <c r="X199" s="554">
        <f t="shared" si="1203"/>
        <v>5701.260438492096</v>
      </c>
      <c r="Y199" s="554">
        <f t="shared" si="1203"/>
        <v>4938.4573063216521</v>
      </c>
      <c r="Z199" s="554">
        <f t="shared" si="1203"/>
        <v>4737.8596804325853</v>
      </c>
      <c r="AA199" s="554">
        <f t="shared" si="1203"/>
        <v>2990.9321393779273</v>
      </c>
      <c r="AB199" s="554">
        <f t="shared" si="1203"/>
        <v>70972.122207272012</v>
      </c>
      <c r="AC199" s="554">
        <f t="shared" si="1203"/>
        <v>1754.2866302584353</v>
      </c>
      <c r="AD199" s="554">
        <f t="shared" si="1203"/>
        <v>1522.88088486984</v>
      </c>
      <c r="AE199" s="554">
        <f t="shared" si="1203"/>
        <v>1522.88088486984</v>
      </c>
      <c r="AF199" s="554">
        <f t="shared" si="1203"/>
        <v>1587.9221073492747</v>
      </c>
      <c r="AG199" s="554">
        <f t="shared" si="1203"/>
        <v>1768.7260475454282</v>
      </c>
      <c r="AH199" s="554">
        <f t="shared" si="1203"/>
        <v>1703.5917870982305</v>
      </c>
      <c r="AI199" s="554">
        <f t="shared" ref="AI199:BN199" si="1204">AI190-AI195-AI241-AI198</f>
        <v>1568.9792129983359</v>
      </c>
      <c r="AJ199" s="554">
        <f t="shared" si="1204"/>
        <v>3339.8401281560755</v>
      </c>
      <c r="AK199" s="554">
        <f t="shared" si="1204"/>
        <v>3280.1481819195533</v>
      </c>
      <c r="AL199" s="554">
        <f t="shared" si="1204"/>
        <v>3614.2655970003743</v>
      </c>
      <c r="AM199" s="554">
        <f t="shared" si="1204"/>
        <v>3312.8072097731233</v>
      </c>
      <c r="AN199" s="554">
        <f t="shared" si="1204"/>
        <v>2666.0241507434362</v>
      </c>
      <c r="AO199" s="554">
        <f t="shared" si="1204"/>
        <v>2545.9706227310398</v>
      </c>
      <c r="AP199" s="554">
        <f t="shared" si="1204"/>
        <v>2696.7532125623634</v>
      </c>
      <c r="AQ199" s="554">
        <f t="shared" si="1204"/>
        <v>2345.6210708093772</v>
      </c>
      <c r="AR199" s="554">
        <f t="shared" si="1204"/>
        <v>2358.2937853825351</v>
      </c>
      <c r="AS199" s="554">
        <f t="shared" si="1204"/>
        <v>3534.0110038930966</v>
      </c>
      <c r="AT199" s="554">
        <f t="shared" si="1204"/>
        <v>4025.8129990452921</v>
      </c>
      <c r="AU199" s="554">
        <f t="shared" si="1204"/>
        <v>4529.4145568184204</v>
      </c>
      <c r="AV199" s="554">
        <f t="shared" si="1204"/>
        <v>5168.0107869593094</v>
      </c>
      <c r="AW199" s="554">
        <f t="shared" si="1204"/>
        <v>5060.5058074689259</v>
      </c>
      <c r="AX199" s="554">
        <f t="shared" si="1204"/>
        <v>4366.3549571938183</v>
      </c>
      <c r="AY199" s="554">
        <f t="shared" si="1204"/>
        <v>4200.0964626978594</v>
      </c>
      <c r="AZ199" s="554">
        <f t="shared" si="1204"/>
        <v>2498.9241191279934</v>
      </c>
      <c r="BA199" s="554">
        <f t="shared" si="1204"/>
        <v>61245.19111841041</v>
      </c>
      <c r="BB199" s="554">
        <f t="shared" si="1204"/>
        <v>1442.8086846221699</v>
      </c>
      <c r="BC199" s="554">
        <f t="shared" si="1204"/>
        <v>1229.2238076144463</v>
      </c>
      <c r="BD199" s="554">
        <f t="shared" si="1204"/>
        <v>1229.2238076144463</v>
      </c>
      <c r="BE199" s="554">
        <f t="shared" si="1204"/>
        <v>1303.142271338975</v>
      </c>
      <c r="BF199" s="554">
        <f t="shared" si="1204"/>
        <v>1483.9462115351284</v>
      </c>
      <c r="BG199" s="554">
        <f t="shared" si="1204"/>
        <v>1409.9347098428368</v>
      </c>
      <c r="BH199" s="554">
        <f t="shared" si="1204"/>
        <v>1266.4006372373949</v>
      </c>
      <c r="BI199" s="554">
        <f t="shared" si="1204"/>
        <v>3010.5634427691666</v>
      </c>
      <c r="BJ199" s="554">
        <f t="shared" si="1204"/>
        <v>2888.5759074053913</v>
      </c>
      <c r="BK199" s="554">
        <f t="shared" si="1204"/>
        <v>3160.3977333589582</v>
      </c>
      <c r="BL199" s="554">
        <f t="shared" si="1204"/>
        <v>2832.2412365057453</v>
      </c>
      <c r="BM199" s="554">
        <f t="shared" si="1204"/>
        <v>2194.3575473513779</v>
      </c>
      <c r="BN199" s="554">
        <f t="shared" si="1204"/>
        <v>2083.2141332924602</v>
      </c>
      <c r="BO199" s="554">
        <f t="shared" ref="BO199:CT199" si="1205">BO190-BO195-BO241-BO198</f>
        <v>2225.0866091703051</v>
      </c>
      <c r="BP199" s="554">
        <f t="shared" si="1205"/>
        <v>1882.8645813707976</v>
      </c>
      <c r="BQ199" s="554">
        <f t="shared" si="1205"/>
        <v>1904.4259217411191</v>
      </c>
      <c r="BR199" s="554">
        <f t="shared" si="1205"/>
        <v>3080.1431402516814</v>
      </c>
      <c r="BS199" s="554">
        <f t="shared" si="1205"/>
        <v>3563.0565096067126</v>
      </c>
      <c r="BT199" s="554">
        <f t="shared" si="1205"/>
        <v>4031.0498438003956</v>
      </c>
      <c r="BU199" s="554">
        <f t="shared" si="1205"/>
        <v>4642.9425215008123</v>
      </c>
      <c r="BV199" s="554">
        <f t="shared" si="1205"/>
        <v>4562.1410944509007</v>
      </c>
      <c r="BW199" s="554">
        <f t="shared" si="1205"/>
        <v>3921.3864634277247</v>
      </c>
      <c r="BX199" s="554">
        <f t="shared" si="1205"/>
        <v>3781.813088112292</v>
      </c>
      <c r="BY199" s="554">
        <f t="shared" si="1205"/>
        <v>2116.2512144891525</v>
      </c>
      <c r="BZ199" s="554">
        <f t="shared" si="1205"/>
        <v>83554.71748599541</v>
      </c>
      <c r="CA199" s="554">
        <f t="shared" si="1205"/>
        <v>2154.7582746479211</v>
      </c>
      <c r="CB199" s="554">
        <f t="shared" si="1205"/>
        <v>1900.490563924438</v>
      </c>
      <c r="CC199" s="554">
        <f t="shared" si="1205"/>
        <v>1900.490563924438</v>
      </c>
      <c r="CD199" s="554">
        <f t="shared" si="1205"/>
        <v>1954.067610791087</v>
      </c>
      <c r="CE199" s="554">
        <f t="shared" si="1205"/>
        <v>2134.8715509872404</v>
      </c>
      <c r="CF199" s="554">
        <f t="shared" si="1205"/>
        <v>2081.2014661528283</v>
      </c>
      <c r="CG199" s="554">
        <f t="shared" si="1205"/>
        <v>1958.0088104052654</v>
      </c>
      <c r="CH199" s="554">
        <f t="shared" si="1205"/>
        <v>3763.1958665106686</v>
      </c>
      <c r="CI199" s="554">
        <f t="shared" si="1205"/>
        <v>3783.5982491520463</v>
      </c>
      <c r="CJ199" s="554">
        <f t="shared" si="1205"/>
        <v>4197.8099931107627</v>
      </c>
      <c r="CK199" s="554">
        <f t="shared" si="1205"/>
        <v>3930.6777468311825</v>
      </c>
      <c r="CL199" s="554">
        <f t="shared" si="1205"/>
        <v>3272.4526408189381</v>
      </c>
      <c r="CM199" s="554">
        <f t="shared" si="1205"/>
        <v>3077.3296234342861</v>
      </c>
      <c r="CN199" s="554">
        <f t="shared" si="1205"/>
        <v>3245.9084048117543</v>
      </c>
      <c r="CO199" s="554">
        <f t="shared" si="1205"/>
        <v>2870.617560637455</v>
      </c>
      <c r="CP199" s="554">
        <f t="shared" si="1205"/>
        <v>2871.837484149899</v>
      </c>
      <c r="CQ199" s="554">
        <f t="shared" si="1205"/>
        <v>4073.0095016942882</v>
      </c>
      <c r="CR199" s="554">
        <f t="shared" si="1205"/>
        <v>4569.9005881487401</v>
      </c>
      <c r="CS199" s="554">
        <f t="shared" si="1205"/>
        <v>5106.5310013737362</v>
      </c>
      <c r="CT199" s="554">
        <f t="shared" si="1205"/>
        <v>5779.4408781756365</v>
      </c>
      <c r="CU199" s="554">
        <f t="shared" ref="CU199:CX199" si="1206">CU190-CU195-CU241-CU198</f>
        <v>5643.987140665985</v>
      </c>
      <c r="CV199" s="554">
        <f t="shared" si="1206"/>
        <v>4881.1840084955402</v>
      </c>
      <c r="CW199" s="554">
        <f t="shared" si="1206"/>
        <v>4686.9500823649314</v>
      </c>
      <c r="CX199" s="554">
        <f t="shared" si="1206"/>
        <v>3301.6917991604769</v>
      </c>
      <c r="CY199" s="129"/>
      <c r="CZ199" s="129"/>
      <c r="DA199" s="129"/>
      <c r="DB199" s="129"/>
      <c r="DC199" s="129"/>
      <c r="DD199" s="129"/>
      <c r="DE199" s="129"/>
      <c r="DF199" s="129"/>
      <c r="DG199" s="129"/>
      <c r="DH199" s="129"/>
    </row>
    <row r="200" spans="1:112">
      <c r="A200" s="553"/>
      <c r="B200" s="553"/>
      <c r="C200" s="553"/>
      <c r="D200" s="553"/>
      <c r="E200" s="553"/>
      <c r="F200" s="553"/>
      <c r="G200" s="553"/>
      <c r="H200" s="553"/>
      <c r="I200" s="553"/>
      <c r="J200" s="553"/>
      <c r="K200" s="553"/>
      <c r="L200" s="553"/>
      <c r="M200" s="553"/>
      <c r="N200" s="553"/>
      <c r="O200" s="553"/>
      <c r="P200" s="553"/>
      <c r="Q200" s="553"/>
      <c r="R200" s="553"/>
      <c r="S200" s="553"/>
      <c r="T200" s="553"/>
      <c r="U200" s="553"/>
      <c r="V200" s="553"/>
      <c r="W200" s="553"/>
      <c r="X200" s="553"/>
      <c r="Y200" s="553"/>
      <c r="Z200" s="553"/>
      <c r="AA200" s="553"/>
      <c r="AB200" s="553"/>
      <c r="AC200" s="553"/>
      <c r="AD200" s="553"/>
      <c r="AE200" s="553"/>
      <c r="AF200" s="553"/>
      <c r="AG200" s="553"/>
      <c r="AH200" s="553"/>
      <c r="AI200" s="553"/>
      <c r="AJ200" s="553"/>
      <c r="AK200" s="553"/>
      <c r="AL200" s="553"/>
      <c r="AM200" s="553"/>
      <c r="AN200" s="553"/>
      <c r="AO200" s="553"/>
      <c r="AP200" s="553"/>
      <c r="AQ200" s="553"/>
      <c r="AR200" s="553"/>
      <c r="AS200" s="553"/>
      <c r="AT200" s="553"/>
      <c r="AU200" s="553"/>
      <c r="AV200" s="553"/>
      <c r="AW200" s="553"/>
      <c r="AX200" s="553"/>
      <c r="AY200" s="553"/>
      <c r="AZ200" s="553"/>
      <c r="BA200" s="553"/>
      <c r="BB200" s="553"/>
      <c r="BC200" s="553"/>
      <c r="BD200" s="553"/>
      <c r="BE200" s="553"/>
      <c r="BF200" s="553"/>
      <c r="BG200" s="553"/>
      <c r="BH200" s="553"/>
      <c r="BI200" s="553"/>
      <c r="BJ200" s="553"/>
      <c r="BK200" s="553"/>
      <c r="BL200" s="553"/>
      <c r="BM200" s="553"/>
      <c r="BN200" s="553"/>
      <c r="BO200" s="553"/>
      <c r="BP200" s="553"/>
      <c r="BQ200" s="553"/>
      <c r="BR200" s="553"/>
      <c r="BS200" s="553"/>
      <c r="BT200" s="553"/>
      <c r="BU200" s="553"/>
      <c r="BV200" s="553"/>
      <c r="BW200" s="553"/>
      <c r="BX200" s="553"/>
      <c r="BY200" s="553"/>
      <c r="BZ200" s="553"/>
      <c r="CA200" s="553"/>
      <c r="CB200" s="553"/>
      <c r="CC200" s="553"/>
      <c r="CD200" s="553"/>
      <c r="CE200" s="553"/>
      <c r="CF200" s="553"/>
      <c r="CG200" s="553"/>
      <c r="CH200" s="553"/>
      <c r="CI200" s="553"/>
      <c r="CJ200" s="553"/>
      <c r="CK200" s="553"/>
      <c r="CL200" s="553"/>
      <c r="CM200" s="553"/>
      <c r="CN200" s="553"/>
      <c r="CO200" s="553"/>
      <c r="CP200" s="553"/>
      <c r="CQ200" s="553"/>
      <c r="CR200" s="553"/>
      <c r="CS200" s="553"/>
      <c r="CT200" s="553"/>
      <c r="CU200" s="553"/>
      <c r="CV200" s="553"/>
      <c r="CW200" s="553"/>
      <c r="CX200" s="553"/>
      <c r="CY200" s="129"/>
      <c r="CZ200" s="129"/>
      <c r="DA200" s="129"/>
      <c r="DB200" s="129"/>
      <c r="DC200" s="129"/>
      <c r="DD200" s="129"/>
      <c r="DE200" s="129"/>
      <c r="DF200" s="129"/>
      <c r="DG200" s="129"/>
      <c r="DH200" s="129"/>
    </row>
    <row r="201" spans="1:112">
      <c r="A201" s="556" t="s">
        <v>1197</v>
      </c>
      <c r="B201" s="557"/>
      <c r="C201" s="557"/>
      <c r="D201" s="557"/>
      <c r="E201" s="557"/>
      <c r="F201" s="557"/>
      <c r="G201" s="557"/>
      <c r="H201" s="557"/>
      <c r="I201" s="557"/>
      <c r="J201" s="557"/>
      <c r="K201" s="557"/>
      <c r="L201" s="557"/>
      <c r="M201" s="557"/>
      <c r="N201" s="557"/>
      <c r="O201" s="557"/>
      <c r="P201" s="557"/>
      <c r="Q201" s="557"/>
      <c r="R201" s="557"/>
      <c r="S201" s="557"/>
      <c r="T201" s="557"/>
      <c r="U201" s="557"/>
      <c r="V201" s="557"/>
      <c r="W201" s="557"/>
      <c r="X201" s="557"/>
      <c r="Y201" s="557"/>
      <c r="Z201" s="557"/>
      <c r="AA201" s="557"/>
      <c r="AB201" s="557"/>
      <c r="AC201" s="557"/>
      <c r="AD201" s="557"/>
      <c r="AE201" s="557"/>
      <c r="AF201" s="557"/>
      <c r="AG201" s="557"/>
      <c r="AH201" s="557"/>
      <c r="AI201" s="557"/>
      <c r="AJ201" s="557"/>
      <c r="AK201" s="557"/>
      <c r="AL201" s="557"/>
      <c r="AM201" s="557"/>
      <c r="AN201" s="557"/>
      <c r="AO201" s="557"/>
      <c r="AP201" s="557"/>
      <c r="AQ201" s="557"/>
      <c r="AR201" s="557"/>
      <c r="AS201" s="557"/>
      <c r="AT201" s="557"/>
      <c r="AU201" s="557"/>
      <c r="AV201" s="557"/>
      <c r="AW201" s="557"/>
      <c r="AX201" s="557"/>
      <c r="AY201" s="557"/>
      <c r="AZ201" s="557"/>
      <c r="BA201" s="557"/>
      <c r="BB201" s="557"/>
      <c r="BC201" s="557"/>
      <c r="BD201" s="557"/>
      <c r="BE201" s="557"/>
      <c r="BF201" s="557"/>
      <c r="BG201" s="557"/>
      <c r="BH201" s="557"/>
      <c r="BI201" s="557"/>
      <c r="BJ201" s="557"/>
      <c r="BK201" s="557"/>
      <c r="BL201" s="557"/>
      <c r="BM201" s="557"/>
      <c r="BN201" s="557"/>
      <c r="BO201" s="557"/>
      <c r="BP201" s="557"/>
      <c r="BQ201" s="557"/>
      <c r="BR201" s="557"/>
      <c r="BS201" s="557"/>
      <c r="BT201" s="557"/>
      <c r="BU201" s="557"/>
      <c r="BV201" s="557"/>
      <c r="BW201" s="557"/>
      <c r="BX201" s="557"/>
      <c r="BY201" s="557"/>
      <c r="BZ201" s="557"/>
      <c r="CA201" s="557"/>
      <c r="CB201" s="557"/>
      <c r="CC201" s="557"/>
      <c r="CD201" s="557"/>
      <c r="CE201" s="557"/>
      <c r="CF201" s="557"/>
      <c r="CG201" s="557"/>
      <c r="CH201" s="557"/>
      <c r="CI201" s="557"/>
      <c r="CJ201" s="557"/>
      <c r="CK201" s="557"/>
      <c r="CL201" s="557"/>
      <c r="CM201" s="557"/>
      <c r="CN201" s="557"/>
      <c r="CO201" s="557"/>
      <c r="CP201" s="557"/>
      <c r="CQ201" s="557"/>
      <c r="CR201" s="557"/>
      <c r="CS201" s="557"/>
      <c r="CT201" s="557"/>
      <c r="CU201" s="557"/>
      <c r="CV201" s="557"/>
      <c r="CW201" s="557"/>
      <c r="CX201" s="557">
        <v>0</v>
      </c>
      <c r="CY201" s="129"/>
      <c r="CZ201" s="129"/>
      <c r="DA201" s="129"/>
      <c r="DB201" s="129"/>
      <c r="DC201" s="129"/>
      <c r="DD201" s="129"/>
      <c r="DE201" s="129"/>
      <c r="DF201" s="129"/>
      <c r="DG201" s="129"/>
      <c r="DH201" s="129"/>
    </row>
    <row r="202" spans="1:112">
      <c r="A202" s="603" t="s">
        <v>1198</v>
      </c>
      <c r="B202" s="604"/>
      <c r="C202" s="604"/>
      <c r="D202" s="605" t="s">
        <v>1199</v>
      </c>
      <c r="E202" s="605" t="s">
        <v>1200</v>
      </c>
      <c r="F202" s="605" t="s">
        <v>1200</v>
      </c>
      <c r="G202" s="605" t="s">
        <v>1200</v>
      </c>
      <c r="H202" s="605" t="s">
        <v>1200</v>
      </c>
      <c r="I202" s="605" t="s">
        <v>1200</v>
      </c>
      <c r="J202" s="605" t="s">
        <v>1201</v>
      </c>
      <c r="K202" s="605" t="s">
        <v>1201</v>
      </c>
      <c r="L202" s="605" t="s">
        <v>1201</v>
      </c>
      <c r="M202" s="605" t="s">
        <v>1201</v>
      </c>
      <c r="N202" s="605" t="s">
        <v>1201</v>
      </c>
      <c r="O202" s="605" t="s">
        <v>1201</v>
      </c>
      <c r="P202" s="605" t="s">
        <v>1201</v>
      </c>
      <c r="Q202" s="605" t="s">
        <v>1201</v>
      </c>
      <c r="R202" s="605" t="s">
        <v>1201</v>
      </c>
      <c r="S202" s="605" t="s">
        <v>1201</v>
      </c>
      <c r="T202" s="605" t="s">
        <v>1201</v>
      </c>
      <c r="U202" s="605" t="s">
        <v>1202</v>
      </c>
      <c r="V202" s="605" t="s">
        <v>1202</v>
      </c>
      <c r="W202" s="605" t="s">
        <v>1202</v>
      </c>
      <c r="X202" s="605" t="s">
        <v>1202</v>
      </c>
      <c r="Y202" s="605" t="s">
        <v>1199</v>
      </c>
      <c r="Z202" s="605" t="s">
        <v>1199</v>
      </c>
      <c r="AA202" s="605" t="s">
        <v>1199</v>
      </c>
      <c r="AB202" s="604"/>
      <c r="AC202" s="605" t="s">
        <v>1199</v>
      </c>
      <c r="AD202" s="605" t="s">
        <v>1200</v>
      </c>
      <c r="AE202" s="605" t="s">
        <v>1200</v>
      </c>
      <c r="AF202" s="605" t="s">
        <v>1200</v>
      </c>
      <c r="AG202" s="605" t="s">
        <v>1200</v>
      </c>
      <c r="AH202" s="605" t="s">
        <v>1200</v>
      </c>
      <c r="AI202" s="605" t="s">
        <v>1199</v>
      </c>
      <c r="AJ202" s="605" t="s">
        <v>1199</v>
      </c>
      <c r="AK202" s="605" t="s">
        <v>1199</v>
      </c>
      <c r="AL202" s="605" t="s">
        <v>1199</v>
      </c>
      <c r="AM202" s="605" t="s">
        <v>1201</v>
      </c>
      <c r="AN202" s="605" t="s">
        <v>1201</v>
      </c>
      <c r="AO202" s="605" t="s">
        <v>1201</v>
      </c>
      <c r="AP202" s="605" t="s">
        <v>1199</v>
      </c>
      <c r="AQ202" s="605" t="s">
        <v>1199</v>
      </c>
      <c r="AR202" s="605" t="s">
        <v>1201</v>
      </c>
      <c r="AS202" s="605" t="s">
        <v>1201</v>
      </c>
      <c r="AT202" s="605" t="s">
        <v>1201</v>
      </c>
      <c r="AU202" s="605" t="s">
        <v>1201</v>
      </c>
      <c r="AV202" s="605" t="s">
        <v>1201</v>
      </c>
      <c r="AW202" s="605" t="s">
        <v>1201</v>
      </c>
      <c r="AX202" s="605" t="s">
        <v>1201</v>
      </c>
      <c r="AY202" s="605" t="s">
        <v>1201</v>
      </c>
      <c r="AZ202" s="605" t="s">
        <v>1199</v>
      </c>
      <c r="BA202" s="604"/>
      <c r="BB202" s="605" t="s">
        <v>1199</v>
      </c>
      <c r="BC202" s="605" t="s">
        <v>1200</v>
      </c>
      <c r="BD202" s="605" t="s">
        <v>1200</v>
      </c>
      <c r="BE202" s="605" t="s">
        <v>1200</v>
      </c>
      <c r="BF202" s="605" t="s">
        <v>1200</v>
      </c>
      <c r="BG202" s="605" t="s">
        <v>1200</v>
      </c>
      <c r="BH202" s="605" t="s">
        <v>1199</v>
      </c>
      <c r="BI202" s="605" t="s">
        <v>1199</v>
      </c>
      <c r="BJ202" s="605" t="s">
        <v>1199</v>
      </c>
      <c r="BK202" s="605" t="s">
        <v>1199</v>
      </c>
      <c r="BL202" s="605" t="s">
        <v>1199</v>
      </c>
      <c r="BM202" s="605" t="s">
        <v>1199</v>
      </c>
      <c r="BN202" s="605" t="s">
        <v>1199</v>
      </c>
      <c r="BO202" s="605" t="s">
        <v>1199</v>
      </c>
      <c r="BP202" s="605" t="s">
        <v>1199</v>
      </c>
      <c r="BQ202" s="605" t="s">
        <v>1199</v>
      </c>
      <c r="BR202" s="605" t="s">
        <v>1199</v>
      </c>
      <c r="BS202" s="605" t="s">
        <v>1199</v>
      </c>
      <c r="BT202" s="605" t="s">
        <v>1199</v>
      </c>
      <c r="BU202" s="605" t="s">
        <v>1199</v>
      </c>
      <c r="BV202" s="605" t="s">
        <v>1199</v>
      </c>
      <c r="BW202" s="605" t="s">
        <v>1199</v>
      </c>
      <c r="BX202" s="605" t="s">
        <v>1199</v>
      </c>
      <c r="BY202" s="605" t="s">
        <v>1199</v>
      </c>
      <c r="BZ202" s="604"/>
      <c r="CA202" s="605" t="str">
        <f>D202</f>
        <v>V</v>
      </c>
      <c r="CB202" s="605" t="str">
        <f t="shared" ref="CB202" si="1207">E202</f>
        <v>SV</v>
      </c>
      <c r="CC202" s="605" t="str">
        <f t="shared" ref="CC202" si="1208">F202</f>
        <v>SV</v>
      </c>
      <c r="CD202" s="605" t="str">
        <f t="shared" ref="CD202" si="1209">G202</f>
        <v>SV</v>
      </c>
      <c r="CE202" s="605" t="str">
        <f t="shared" ref="CE202" si="1210">H202</f>
        <v>SV</v>
      </c>
      <c r="CF202" s="605" t="str">
        <f t="shared" ref="CF202" si="1211">I202</f>
        <v>SV</v>
      </c>
      <c r="CG202" s="605" t="str">
        <f t="shared" ref="CG202" si="1212">J202</f>
        <v>C</v>
      </c>
      <c r="CH202" s="605" t="str">
        <f t="shared" ref="CH202" si="1213">K202</f>
        <v>C</v>
      </c>
      <c r="CI202" s="605" t="str">
        <f t="shared" ref="CI202" si="1214">L202</f>
        <v>C</v>
      </c>
      <c r="CJ202" s="605" t="str">
        <f t="shared" ref="CJ202" si="1215">M202</f>
        <v>C</v>
      </c>
      <c r="CK202" s="605" t="str">
        <f t="shared" ref="CK202" si="1216">N202</f>
        <v>C</v>
      </c>
      <c r="CL202" s="605" t="str">
        <f t="shared" ref="CL202" si="1217">O202</f>
        <v>C</v>
      </c>
      <c r="CM202" s="605" t="str">
        <f t="shared" ref="CM202" si="1218">P202</f>
        <v>C</v>
      </c>
      <c r="CN202" s="605" t="str">
        <f t="shared" ref="CN202" si="1219">Q202</f>
        <v>C</v>
      </c>
      <c r="CO202" s="605" t="str">
        <f t="shared" ref="CO202" si="1220">R202</f>
        <v>C</v>
      </c>
      <c r="CP202" s="605" t="str">
        <f t="shared" ref="CP202" si="1221">S202</f>
        <v>C</v>
      </c>
      <c r="CQ202" s="605" t="str">
        <f t="shared" ref="CQ202" si="1222">T202</f>
        <v>C</v>
      </c>
      <c r="CR202" s="605" t="str">
        <f t="shared" ref="CR202" si="1223">U202</f>
        <v>P</v>
      </c>
      <c r="CS202" s="605" t="str">
        <f t="shared" ref="CS202" si="1224">V202</f>
        <v>P</v>
      </c>
      <c r="CT202" s="605" t="str">
        <f t="shared" ref="CT202" si="1225">W202</f>
        <v>P</v>
      </c>
      <c r="CU202" s="605" t="str">
        <f t="shared" ref="CU202" si="1226">X202</f>
        <v>P</v>
      </c>
      <c r="CV202" s="605" t="str">
        <f t="shared" ref="CV202" si="1227">Y202</f>
        <v>V</v>
      </c>
      <c r="CW202" s="605" t="str">
        <f t="shared" ref="CW202" si="1228">Z202</f>
        <v>V</v>
      </c>
      <c r="CX202" s="605" t="str">
        <f t="shared" ref="CX202" si="1229">AA202</f>
        <v>V</v>
      </c>
      <c r="CY202" s="129"/>
      <c r="CZ202" s="129"/>
      <c r="DA202" s="129"/>
      <c r="DB202" s="129"/>
      <c r="DC202" s="129"/>
      <c r="DD202" s="129"/>
      <c r="DE202" s="129"/>
      <c r="DF202" s="129"/>
      <c r="DG202" s="129"/>
      <c r="DH202" s="129"/>
    </row>
    <row r="203" spans="1:112">
      <c r="A203" s="603"/>
      <c r="B203" s="604"/>
      <c r="C203" s="604"/>
      <c r="D203" s="605"/>
      <c r="E203" s="605"/>
      <c r="F203" s="605"/>
      <c r="G203" s="605"/>
      <c r="H203" s="605"/>
      <c r="I203" s="605"/>
      <c r="J203" s="605"/>
      <c r="K203" s="605"/>
      <c r="L203" s="605"/>
      <c r="M203" s="605"/>
      <c r="N203" s="605"/>
      <c r="O203" s="605"/>
      <c r="P203" s="605"/>
      <c r="Q203" s="605"/>
      <c r="R203" s="605"/>
      <c r="S203" s="605"/>
      <c r="T203" s="605"/>
      <c r="U203" s="605"/>
      <c r="V203" s="605"/>
      <c r="W203" s="605"/>
      <c r="X203" s="605"/>
      <c r="Y203" s="605"/>
      <c r="Z203" s="605"/>
      <c r="AA203" s="605"/>
      <c r="AB203" s="604"/>
      <c r="AC203" s="605"/>
      <c r="AD203" s="605"/>
      <c r="AE203" s="605"/>
      <c r="AF203" s="605"/>
      <c r="AG203" s="605"/>
      <c r="AH203" s="605"/>
      <c r="AI203" s="605"/>
      <c r="AJ203" s="605"/>
      <c r="AK203" s="605"/>
      <c r="AL203" s="605"/>
      <c r="AM203" s="605"/>
      <c r="AN203" s="605"/>
      <c r="AO203" s="605"/>
      <c r="AP203" s="605"/>
      <c r="AQ203" s="605"/>
      <c r="AR203" s="605"/>
      <c r="AS203" s="605"/>
      <c r="AT203" s="605"/>
      <c r="AU203" s="605"/>
      <c r="AV203" s="605"/>
      <c r="AW203" s="605"/>
      <c r="AX203" s="605"/>
      <c r="AY203" s="605"/>
      <c r="AZ203" s="605"/>
      <c r="BA203" s="604"/>
      <c r="BB203" s="605"/>
      <c r="BC203" s="605"/>
      <c r="BD203" s="605"/>
      <c r="BE203" s="605"/>
      <c r="BF203" s="605"/>
      <c r="BG203" s="605"/>
      <c r="BH203" s="605"/>
      <c r="BI203" s="605"/>
      <c r="BJ203" s="605"/>
      <c r="BK203" s="605"/>
      <c r="BL203" s="605"/>
      <c r="BM203" s="605"/>
      <c r="BN203" s="605"/>
      <c r="BO203" s="605"/>
      <c r="BP203" s="605"/>
      <c r="BQ203" s="605"/>
      <c r="BR203" s="605"/>
      <c r="BS203" s="605"/>
      <c r="BT203" s="605"/>
      <c r="BU203" s="605"/>
      <c r="BV203" s="605"/>
      <c r="BW203" s="605"/>
      <c r="BX203" s="605"/>
      <c r="BY203" s="605"/>
      <c r="BZ203" s="604"/>
      <c r="CA203" s="605"/>
      <c r="CB203" s="605"/>
      <c r="CC203" s="605"/>
      <c r="CD203" s="605"/>
      <c r="CE203" s="605"/>
      <c r="CF203" s="605"/>
      <c r="CG203" s="605"/>
      <c r="CH203" s="605"/>
      <c r="CI203" s="605"/>
      <c r="CJ203" s="605"/>
      <c r="CK203" s="605"/>
      <c r="CL203" s="605"/>
      <c r="CM203" s="605"/>
      <c r="CN203" s="605"/>
      <c r="CO203" s="605"/>
      <c r="CP203" s="605"/>
      <c r="CQ203" s="605"/>
      <c r="CR203" s="605"/>
      <c r="CS203" s="605"/>
      <c r="CT203" s="605"/>
      <c r="CU203" s="605"/>
      <c r="CV203" s="605"/>
      <c r="CW203" s="605"/>
      <c r="CX203" s="605"/>
      <c r="CY203" s="129"/>
      <c r="CZ203" s="129"/>
      <c r="DA203" s="129"/>
      <c r="DB203" s="129"/>
      <c r="DC203" s="129"/>
      <c r="DD203" s="129"/>
      <c r="DE203" s="129"/>
      <c r="DF203" s="129"/>
      <c r="DG203" s="129"/>
      <c r="DH203" s="129"/>
    </row>
    <row r="204" spans="1:112">
      <c r="A204" s="556" t="s">
        <v>501</v>
      </c>
      <c r="B204" s="557"/>
      <c r="C204" s="557"/>
      <c r="D204" s="557"/>
      <c r="E204" s="557"/>
      <c r="F204" s="557"/>
      <c r="G204" s="557"/>
      <c r="H204" s="557"/>
      <c r="I204" s="557"/>
      <c r="J204" s="557"/>
      <c r="K204" s="557"/>
      <c r="L204" s="557"/>
      <c r="M204" s="557"/>
      <c r="N204" s="557"/>
      <c r="O204" s="557"/>
      <c r="P204" s="557"/>
      <c r="Q204" s="557"/>
      <c r="R204" s="557"/>
      <c r="S204" s="557"/>
      <c r="T204" s="557"/>
      <c r="U204" s="557"/>
      <c r="V204" s="557"/>
      <c r="W204" s="557"/>
      <c r="X204" s="557"/>
      <c r="Y204" s="557"/>
      <c r="Z204" s="557"/>
      <c r="AA204" s="557"/>
      <c r="AB204" s="557"/>
      <c r="AC204" s="557"/>
      <c r="AD204" s="557"/>
      <c r="AE204" s="557"/>
      <c r="AF204" s="557"/>
      <c r="AG204" s="557"/>
      <c r="AH204" s="557"/>
      <c r="AI204" s="557"/>
      <c r="AJ204" s="557"/>
      <c r="AK204" s="557"/>
      <c r="AL204" s="557"/>
      <c r="AM204" s="557"/>
      <c r="AN204" s="557"/>
      <c r="AO204" s="557"/>
      <c r="AP204" s="557"/>
      <c r="AQ204" s="557"/>
      <c r="AR204" s="557"/>
      <c r="AS204" s="557"/>
      <c r="AT204" s="557"/>
      <c r="AU204" s="557"/>
      <c r="AV204" s="557"/>
      <c r="AW204" s="557"/>
      <c r="AX204" s="557"/>
      <c r="AY204" s="557"/>
      <c r="AZ204" s="557"/>
      <c r="BA204" s="557"/>
      <c r="BB204" s="557"/>
      <c r="BC204" s="557"/>
      <c r="BD204" s="557"/>
      <c r="BE204" s="557"/>
      <c r="BF204" s="557"/>
      <c r="BG204" s="557"/>
      <c r="BH204" s="557"/>
      <c r="BI204" s="557"/>
      <c r="BJ204" s="557"/>
      <c r="BK204" s="557"/>
      <c r="BL204" s="557"/>
      <c r="BM204" s="557"/>
      <c r="BN204" s="557"/>
      <c r="BO204" s="557"/>
      <c r="BP204" s="557"/>
      <c r="BQ204" s="557"/>
      <c r="BR204" s="557"/>
      <c r="BS204" s="557"/>
      <c r="BT204" s="557"/>
      <c r="BU204" s="557"/>
      <c r="BV204" s="557"/>
      <c r="BW204" s="557"/>
      <c r="BX204" s="557"/>
      <c r="BY204" s="557"/>
      <c r="BZ204" s="557"/>
      <c r="CA204" s="557"/>
      <c r="CB204" s="557"/>
      <c r="CC204" s="557"/>
      <c r="CD204" s="557"/>
      <c r="CE204" s="557"/>
      <c r="CF204" s="557"/>
      <c r="CG204" s="557"/>
      <c r="CH204" s="557"/>
      <c r="CI204" s="557"/>
      <c r="CJ204" s="557"/>
      <c r="CK204" s="557"/>
      <c r="CL204" s="557"/>
      <c r="CM204" s="557"/>
      <c r="CN204" s="557"/>
      <c r="CO204" s="557"/>
      <c r="CP204" s="557"/>
      <c r="CQ204" s="557"/>
      <c r="CR204" s="557"/>
      <c r="CS204" s="557"/>
      <c r="CT204" s="557"/>
      <c r="CU204" s="557"/>
      <c r="CV204" s="557"/>
      <c r="CW204" s="557"/>
      <c r="CX204" s="557"/>
      <c r="CY204" s="129"/>
      <c r="CZ204" s="129"/>
      <c r="DA204" s="129"/>
      <c r="DB204" s="129"/>
      <c r="DC204" s="129"/>
      <c r="DD204" s="129"/>
      <c r="DE204" s="129"/>
      <c r="DF204" s="129"/>
      <c r="DG204" s="129"/>
      <c r="DH204" s="129"/>
    </row>
    <row r="205" spans="1:112">
      <c r="A205" s="558" t="s">
        <v>1203</v>
      </c>
      <c r="B205" s="557">
        <f>4*AB205+4*BA205+19*C205+BZ205*4</f>
        <v>1421181.4530000002</v>
      </c>
      <c r="C205" s="557">
        <f>SUM(D205:AA205)</f>
        <v>45844.563000000002</v>
      </c>
      <c r="D205" s="557">
        <f>'Hourly Production'!B19*1</f>
        <v>0</v>
      </c>
      <c r="E205" s="557">
        <f>'Hourly Production'!C19*1</f>
        <v>0</v>
      </c>
      <c r="F205" s="557">
        <f>'Hourly Production'!D19*1</f>
        <v>0</v>
      </c>
      <c r="G205" s="557">
        <f>'Hourly Production'!E19*1</f>
        <v>0</v>
      </c>
      <c r="H205" s="557">
        <f>'Hourly Production'!F19*1</f>
        <v>0</v>
      </c>
      <c r="I205" s="557">
        <f>'Hourly Production'!G19*1</f>
        <v>0</v>
      </c>
      <c r="J205" s="557">
        <f>'Hourly Production'!H19*1</f>
        <v>206.94400000000002</v>
      </c>
      <c r="K205" s="557">
        <f>'Hourly Production'!I19*1</f>
        <v>730.77099999999996</v>
      </c>
      <c r="L205" s="557">
        <f>'Hourly Production'!J19*1</f>
        <v>1972.4349999999999</v>
      </c>
      <c r="M205" s="557">
        <f>'Hourly Production'!K19*1</f>
        <v>3117.0940000000005</v>
      </c>
      <c r="N205" s="557">
        <f>'Hourly Production'!L19*1</f>
        <v>4507.4989999999998</v>
      </c>
      <c r="O205" s="557">
        <f>'Hourly Production'!M19*1</f>
        <v>5548.6860000000006</v>
      </c>
      <c r="P205" s="557">
        <f>'Hourly Production'!N19*1</f>
        <v>5561.62</v>
      </c>
      <c r="Q205" s="557">
        <f>'Hourly Production'!O19*1</f>
        <v>5994.9090000000006</v>
      </c>
      <c r="R205" s="557">
        <f>'Hourly Production'!P19*1</f>
        <v>5619.8230000000003</v>
      </c>
      <c r="S205" s="557">
        <f>'Hourly Production'!Q19*1</f>
        <v>5238.2700000000004</v>
      </c>
      <c r="T205" s="557">
        <f>'Hourly Production'!R19*1</f>
        <v>3893.134</v>
      </c>
      <c r="U205" s="557">
        <f>'Hourly Production'!S19*1</f>
        <v>2237.5820000000003</v>
      </c>
      <c r="V205" s="557">
        <f>'Hourly Production'!T19*1</f>
        <v>1041.1870000000001</v>
      </c>
      <c r="W205" s="557">
        <f>'Hourly Production'!U19*1</f>
        <v>174.60900000000004</v>
      </c>
      <c r="X205" s="557">
        <f>'Hourly Production'!V19*1</f>
        <v>0</v>
      </c>
      <c r="Y205" s="557">
        <f>'Hourly Production'!W19*1</f>
        <v>0</v>
      </c>
      <c r="Z205" s="557">
        <f>'Hourly Production'!X19*1</f>
        <v>0</v>
      </c>
      <c r="AA205" s="557">
        <f>'Hourly Production'!Y19*1</f>
        <v>0</v>
      </c>
      <c r="AB205" s="557">
        <f>SUM(AC205:AZ205)</f>
        <v>45844.563000000002</v>
      </c>
      <c r="AC205" s="557">
        <f>D205</f>
        <v>0</v>
      </c>
      <c r="AD205" s="557">
        <f t="shared" ref="AD205:AX205" si="1230">E205</f>
        <v>0</v>
      </c>
      <c r="AE205" s="557">
        <f t="shared" si="1230"/>
        <v>0</v>
      </c>
      <c r="AF205" s="557">
        <f t="shared" si="1230"/>
        <v>0</v>
      </c>
      <c r="AG205" s="557">
        <f t="shared" si="1230"/>
        <v>0</v>
      </c>
      <c r="AH205" s="557">
        <f t="shared" si="1230"/>
        <v>0</v>
      </c>
      <c r="AI205" s="557">
        <f t="shared" si="1230"/>
        <v>206.94400000000002</v>
      </c>
      <c r="AJ205" s="557">
        <f t="shared" si="1230"/>
        <v>730.77099999999996</v>
      </c>
      <c r="AK205" s="557">
        <f t="shared" si="1230"/>
        <v>1972.4349999999999</v>
      </c>
      <c r="AL205" s="557">
        <f t="shared" si="1230"/>
        <v>3117.0940000000005</v>
      </c>
      <c r="AM205" s="557">
        <f t="shared" si="1230"/>
        <v>4507.4989999999998</v>
      </c>
      <c r="AN205" s="557">
        <f t="shared" si="1230"/>
        <v>5548.6860000000006</v>
      </c>
      <c r="AO205" s="557">
        <f t="shared" si="1230"/>
        <v>5561.62</v>
      </c>
      <c r="AP205" s="557">
        <f t="shared" si="1230"/>
        <v>5994.9090000000006</v>
      </c>
      <c r="AQ205" s="557">
        <f t="shared" si="1230"/>
        <v>5619.8230000000003</v>
      </c>
      <c r="AR205" s="557">
        <f t="shared" si="1230"/>
        <v>5238.2700000000004</v>
      </c>
      <c r="AS205" s="557">
        <f t="shared" si="1230"/>
        <v>3893.134</v>
      </c>
      <c r="AT205" s="557">
        <f t="shared" si="1230"/>
        <v>2237.5820000000003</v>
      </c>
      <c r="AU205" s="557">
        <f t="shared" si="1230"/>
        <v>1041.1870000000001</v>
      </c>
      <c r="AV205" s="557">
        <f t="shared" si="1230"/>
        <v>174.60900000000004</v>
      </c>
      <c r="AW205" s="557">
        <f t="shared" si="1230"/>
        <v>0</v>
      </c>
      <c r="AX205" s="557">
        <f t="shared" si="1230"/>
        <v>0</v>
      </c>
      <c r="AY205" s="557">
        <f>Z205</f>
        <v>0</v>
      </c>
      <c r="AZ205" s="557">
        <f>AA205</f>
        <v>0</v>
      </c>
      <c r="BA205" s="557">
        <f>SUM(BB205:BY205)</f>
        <v>45844.563000000002</v>
      </c>
      <c r="BB205" s="557">
        <f t="shared" ref="BB205:BW205" si="1231">AC205</f>
        <v>0</v>
      </c>
      <c r="BC205" s="557">
        <f t="shared" si="1231"/>
        <v>0</v>
      </c>
      <c r="BD205" s="557">
        <f t="shared" si="1231"/>
        <v>0</v>
      </c>
      <c r="BE205" s="557">
        <f t="shared" si="1231"/>
        <v>0</v>
      </c>
      <c r="BF205" s="557">
        <f t="shared" si="1231"/>
        <v>0</v>
      </c>
      <c r="BG205" s="557">
        <f t="shared" si="1231"/>
        <v>0</v>
      </c>
      <c r="BH205" s="557">
        <f t="shared" si="1231"/>
        <v>206.94400000000002</v>
      </c>
      <c r="BI205" s="557">
        <f t="shared" si="1231"/>
        <v>730.77099999999996</v>
      </c>
      <c r="BJ205" s="557">
        <f t="shared" si="1231"/>
        <v>1972.4349999999999</v>
      </c>
      <c r="BK205" s="557">
        <f t="shared" si="1231"/>
        <v>3117.0940000000005</v>
      </c>
      <c r="BL205" s="557">
        <f t="shared" si="1231"/>
        <v>4507.4989999999998</v>
      </c>
      <c r="BM205" s="557">
        <f t="shared" si="1231"/>
        <v>5548.6860000000006</v>
      </c>
      <c r="BN205" s="557">
        <f t="shared" si="1231"/>
        <v>5561.62</v>
      </c>
      <c r="BO205" s="557">
        <f t="shared" si="1231"/>
        <v>5994.9090000000006</v>
      </c>
      <c r="BP205" s="557">
        <f t="shared" si="1231"/>
        <v>5619.8230000000003</v>
      </c>
      <c r="BQ205" s="557">
        <f t="shared" si="1231"/>
        <v>5238.2700000000004</v>
      </c>
      <c r="BR205" s="557">
        <f t="shared" si="1231"/>
        <v>3893.134</v>
      </c>
      <c r="BS205" s="557">
        <f t="shared" si="1231"/>
        <v>2237.5820000000003</v>
      </c>
      <c r="BT205" s="557">
        <f t="shared" si="1231"/>
        <v>1041.1870000000001</v>
      </c>
      <c r="BU205" s="557">
        <f t="shared" si="1231"/>
        <v>174.60900000000004</v>
      </c>
      <c r="BV205" s="557">
        <f t="shared" si="1231"/>
        <v>0</v>
      </c>
      <c r="BW205" s="557">
        <f t="shared" si="1231"/>
        <v>0</v>
      </c>
      <c r="BX205" s="557">
        <f t="shared" ref="BX205:BY205" si="1232">AY205</f>
        <v>0</v>
      </c>
      <c r="BY205" s="557">
        <f t="shared" si="1232"/>
        <v>0</v>
      </c>
      <c r="BZ205" s="557">
        <f>SUM(CA205:CX205)</f>
        <v>45844.563000000002</v>
      </c>
      <c r="CA205" s="557">
        <f t="shared" ref="CA205:CX205" si="1233">BB205</f>
        <v>0</v>
      </c>
      <c r="CB205" s="557">
        <f t="shared" si="1233"/>
        <v>0</v>
      </c>
      <c r="CC205" s="557">
        <f t="shared" si="1233"/>
        <v>0</v>
      </c>
      <c r="CD205" s="557">
        <f t="shared" si="1233"/>
        <v>0</v>
      </c>
      <c r="CE205" s="557">
        <f t="shared" si="1233"/>
        <v>0</v>
      </c>
      <c r="CF205" s="557">
        <f t="shared" si="1233"/>
        <v>0</v>
      </c>
      <c r="CG205" s="557">
        <f t="shared" si="1233"/>
        <v>206.94400000000002</v>
      </c>
      <c r="CH205" s="557">
        <f t="shared" si="1233"/>
        <v>730.77099999999996</v>
      </c>
      <c r="CI205" s="557">
        <f t="shared" si="1233"/>
        <v>1972.4349999999999</v>
      </c>
      <c r="CJ205" s="557">
        <f t="shared" si="1233"/>
        <v>3117.0940000000005</v>
      </c>
      <c r="CK205" s="557">
        <f t="shared" si="1233"/>
        <v>4507.4989999999998</v>
      </c>
      <c r="CL205" s="557">
        <f t="shared" si="1233"/>
        <v>5548.6860000000006</v>
      </c>
      <c r="CM205" s="557">
        <f t="shared" si="1233"/>
        <v>5561.62</v>
      </c>
      <c r="CN205" s="557">
        <f t="shared" si="1233"/>
        <v>5994.9090000000006</v>
      </c>
      <c r="CO205" s="557">
        <f t="shared" si="1233"/>
        <v>5619.8230000000003</v>
      </c>
      <c r="CP205" s="557">
        <f t="shared" si="1233"/>
        <v>5238.2700000000004</v>
      </c>
      <c r="CQ205" s="557">
        <f t="shared" si="1233"/>
        <v>3893.134</v>
      </c>
      <c r="CR205" s="557">
        <f t="shared" si="1233"/>
        <v>2237.5820000000003</v>
      </c>
      <c r="CS205" s="557">
        <f t="shared" si="1233"/>
        <v>1041.1870000000001</v>
      </c>
      <c r="CT205" s="557">
        <f t="shared" si="1233"/>
        <v>174.60900000000004</v>
      </c>
      <c r="CU205" s="557">
        <f t="shared" si="1233"/>
        <v>0</v>
      </c>
      <c r="CV205" s="557">
        <f t="shared" si="1233"/>
        <v>0</v>
      </c>
      <c r="CW205" s="557">
        <f t="shared" si="1233"/>
        <v>0</v>
      </c>
      <c r="CX205" s="557">
        <f t="shared" si="1233"/>
        <v>0</v>
      </c>
      <c r="CY205" s="129"/>
      <c r="CZ205" s="129"/>
      <c r="DA205" s="129"/>
      <c r="DB205" s="129"/>
      <c r="DC205" s="129"/>
      <c r="DD205" s="129"/>
      <c r="DE205" s="129"/>
      <c r="DF205" s="129"/>
      <c r="DG205" s="129"/>
      <c r="DH205" s="129"/>
    </row>
    <row r="206" spans="1:112">
      <c r="A206" s="558" t="s">
        <v>1204</v>
      </c>
      <c r="B206" s="559">
        <f>4*AB206+4*BA206+19*C206+BZ206*4</f>
        <v>-48340.065942341978</v>
      </c>
      <c r="C206" s="559">
        <f>SUM(D206:AA206)</f>
        <v>-1559.3569658819993</v>
      </c>
      <c r="D206" s="559">
        <f>Inputs!$E$51*D205*-1</f>
        <v>0</v>
      </c>
      <c r="E206" s="559">
        <f>Inputs!$E$51*E205*-1</f>
        <v>0</v>
      </c>
      <c r="F206" s="559">
        <f>Inputs!$E$51*F205*-1</f>
        <v>0</v>
      </c>
      <c r="G206" s="559">
        <f>Inputs!$E$51*G205*-1</f>
        <v>0</v>
      </c>
      <c r="H206" s="559">
        <f>Inputs!$E$51*H205*-1</f>
        <v>0</v>
      </c>
      <c r="I206" s="559">
        <f>Inputs!$E$51*I205*-1</f>
        <v>0</v>
      </c>
      <c r="J206" s="559">
        <f>Inputs!$E$51*J205*-1</f>
        <v>-7.0389932159999979</v>
      </c>
      <c r="K206" s="559">
        <f>Inputs!$E$51*K205*-1</f>
        <v>-24.856444793999991</v>
      </c>
      <c r="L206" s="559">
        <f>Inputs!$E$51*L205*-1</f>
        <v>-67.090404089999979</v>
      </c>
      <c r="M206" s="559">
        <f>Inputs!$E$51*M205*-1</f>
        <v>-106.02483531599998</v>
      </c>
      <c r="N206" s="559">
        <f>Inputs!$E$51*N205*-1</f>
        <v>-153.31807098599995</v>
      </c>
      <c r="O206" s="559">
        <f>Inputs!$E$51*O205*-1</f>
        <v>-188.73300560399997</v>
      </c>
      <c r="P206" s="559">
        <f>Inputs!$E$51*P205*-1</f>
        <v>-189.17294267999992</v>
      </c>
      <c r="Q206" s="559">
        <f>Inputs!$E$51*Q205*-1</f>
        <v>-203.91083472599996</v>
      </c>
      <c r="R206" s="559">
        <f>Inputs!$E$51*R205*-1</f>
        <v>-191.15265952199994</v>
      </c>
      <c r="S206" s="559">
        <f>Inputs!$E$51*S205*-1</f>
        <v>-178.17451577999995</v>
      </c>
      <c r="T206" s="559">
        <f>Inputs!$E$51*T205*-1</f>
        <v>-132.42105987599996</v>
      </c>
      <c r="U206" s="559">
        <f>Inputs!$E$51*U205*-1</f>
        <v>-76.109114147999989</v>
      </c>
      <c r="V206" s="559">
        <f>Inputs!$E$51*V205*-1</f>
        <v>-35.41493461799999</v>
      </c>
      <c r="W206" s="559">
        <f>Inputs!$E$51*W205*-1</f>
        <v>-5.9391505259999997</v>
      </c>
      <c r="X206" s="559">
        <f>Inputs!$E$51*X205*-1</f>
        <v>0</v>
      </c>
      <c r="Y206" s="559">
        <f>Inputs!$E$51*Y205*-1</f>
        <v>0</v>
      </c>
      <c r="Z206" s="559">
        <f>Inputs!$E$51*Z205*-1</f>
        <v>0</v>
      </c>
      <c r="AA206" s="559">
        <f>Inputs!$E$51*AA205*-1</f>
        <v>0</v>
      </c>
      <c r="AB206" s="559">
        <f>SUM(AC206:AZ206)</f>
        <v>-1559.3569658819993</v>
      </c>
      <c r="AC206" s="559">
        <f>Inputs!$E$51*AC205*-1</f>
        <v>0</v>
      </c>
      <c r="AD206" s="559">
        <f>Inputs!$E$51*AD205*-1</f>
        <v>0</v>
      </c>
      <c r="AE206" s="559">
        <f>Inputs!$E$51*AE205*-1</f>
        <v>0</v>
      </c>
      <c r="AF206" s="559">
        <f>Inputs!$E$51*AF205*-1</f>
        <v>0</v>
      </c>
      <c r="AG206" s="559">
        <f>Inputs!$E$51*AG205*-1</f>
        <v>0</v>
      </c>
      <c r="AH206" s="559">
        <f>Inputs!$E$51*AH205*-1</f>
        <v>0</v>
      </c>
      <c r="AI206" s="559">
        <f>Inputs!$E$51*AI205*-1</f>
        <v>-7.0389932159999979</v>
      </c>
      <c r="AJ206" s="559">
        <f>Inputs!$E$51*AJ205*-1</f>
        <v>-24.856444793999991</v>
      </c>
      <c r="AK206" s="559">
        <f>Inputs!$E$51*AK205*-1</f>
        <v>-67.090404089999979</v>
      </c>
      <c r="AL206" s="559">
        <f>Inputs!$E$51*AL205*-1</f>
        <v>-106.02483531599998</v>
      </c>
      <c r="AM206" s="559">
        <f>Inputs!$E$51*AM205*-1</f>
        <v>-153.31807098599995</v>
      </c>
      <c r="AN206" s="559">
        <f>Inputs!$E$51*AN205*-1</f>
        <v>-188.73300560399997</v>
      </c>
      <c r="AO206" s="559">
        <f>Inputs!$E$51*AO205*-1</f>
        <v>-189.17294267999992</v>
      </c>
      <c r="AP206" s="559">
        <f>Inputs!$E$51*AP205*-1</f>
        <v>-203.91083472599996</v>
      </c>
      <c r="AQ206" s="559">
        <f>Inputs!$E$51*AQ205*-1</f>
        <v>-191.15265952199994</v>
      </c>
      <c r="AR206" s="559">
        <f>Inputs!$E$51*AR205*-1</f>
        <v>-178.17451577999995</v>
      </c>
      <c r="AS206" s="559">
        <f>Inputs!$E$51*AS205*-1</f>
        <v>-132.42105987599996</v>
      </c>
      <c r="AT206" s="559">
        <f>Inputs!$E$51*AT205*-1</f>
        <v>-76.109114147999989</v>
      </c>
      <c r="AU206" s="559">
        <f>Inputs!$E$51*AU205*-1</f>
        <v>-35.41493461799999</v>
      </c>
      <c r="AV206" s="559">
        <f>Inputs!$E$51*AV205*-1</f>
        <v>-5.9391505259999997</v>
      </c>
      <c r="AW206" s="559">
        <f>Inputs!$E$51*AW205*-1</f>
        <v>0</v>
      </c>
      <c r="AX206" s="559">
        <f>Inputs!$E$51*AX205*-1</f>
        <v>0</v>
      </c>
      <c r="AY206" s="559">
        <f>Inputs!$E$51*AY205*-1</f>
        <v>0</v>
      </c>
      <c r="AZ206" s="559">
        <f>Inputs!$E$51*AZ205*-1</f>
        <v>0</v>
      </c>
      <c r="BA206" s="559">
        <f t="shared" ref="BA206:BA207" si="1234">SUM(BB206:BY206)</f>
        <v>-1559.3569658819993</v>
      </c>
      <c r="BB206" s="559">
        <f>Inputs!$E$51*BB205*-1</f>
        <v>0</v>
      </c>
      <c r="BC206" s="559">
        <f>Inputs!$E$51*BC205*-1</f>
        <v>0</v>
      </c>
      <c r="BD206" s="559">
        <f>Inputs!$E$51*BD205*-1</f>
        <v>0</v>
      </c>
      <c r="BE206" s="559">
        <f>Inputs!$E$51*BE205*-1</f>
        <v>0</v>
      </c>
      <c r="BF206" s="559">
        <f>Inputs!$E$51*BF205*-1</f>
        <v>0</v>
      </c>
      <c r="BG206" s="559">
        <f>Inputs!$E$51*BG205*-1</f>
        <v>0</v>
      </c>
      <c r="BH206" s="559">
        <f>Inputs!$E$51*BH205*-1</f>
        <v>-7.0389932159999979</v>
      </c>
      <c r="BI206" s="559">
        <f>Inputs!$E$51*BI205*-1</f>
        <v>-24.856444793999991</v>
      </c>
      <c r="BJ206" s="559">
        <f>Inputs!$E$51*BJ205*-1</f>
        <v>-67.090404089999979</v>
      </c>
      <c r="BK206" s="559">
        <f>Inputs!$E$51*BK205*-1</f>
        <v>-106.02483531599998</v>
      </c>
      <c r="BL206" s="559">
        <f>Inputs!$E$51*BL205*-1</f>
        <v>-153.31807098599995</v>
      </c>
      <c r="BM206" s="559">
        <f>Inputs!$E$51*BM205*-1</f>
        <v>-188.73300560399997</v>
      </c>
      <c r="BN206" s="559">
        <f>Inputs!$E$51*BN205*-1</f>
        <v>-189.17294267999992</v>
      </c>
      <c r="BO206" s="559">
        <f>Inputs!$E$51*BO205*-1</f>
        <v>-203.91083472599996</v>
      </c>
      <c r="BP206" s="559">
        <f>Inputs!$E$51*BP205*-1</f>
        <v>-191.15265952199994</v>
      </c>
      <c r="BQ206" s="559">
        <f>Inputs!$E$51*BQ205*-1</f>
        <v>-178.17451577999995</v>
      </c>
      <c r="BR206" s="559">
        <f>Inputs!$E$51*BR205*-1</f>
        <v>-132.42105987599996</v>
      </c>
      <c r="BS206" s="559">
        <f>Inputs!$E$51*BS205*-1</f>
        <v>-76.109114147999989</v>
      </c>
      <c r="BT206" s="559">
        <f>Inputs!$E$51*BT205*-1</f>
        <v>-35.41493461799999</v>
      </c>
      <c r="BU206" s="559">
        <f>Inputs!$E$51*BU205*-1</f>
        <v>-5.9391505259999997</v>
      </c>
      <c r="BV206" s="559">
        <f>Inputs!$E$51*BV205*-1</f>
        <v>0</v>
      </c>
      <c r="BW206" s="559">
        <f>Inputs!$E$51*BW205*-1</f>
        <v>0</v>
      </c>
      <c r="BX206" s="559">
        <f>Inputs!$E$51*BX205*-1</f>
        <v>0</v>
      </c>
      <c r="BY206" s="559">
        <f>Inputs!$E$51*BY205*-1</f>
        <v>0</v>
      </c>
      <c r="BZ206" s="559">
        <f t="shared" ref="BZ206:BZ207" si="1235">SUM(CA206:CX206)</f>
        <v>-1559.3569658819993</v>
      </c>
      <c r="CA206" s="559">
        <f>Inputs!$E$51*CA205*-1</f>
        <v>0</v>
      </c>
      <c r="CB206" s="559">
        <f>Inputs!$E$51*CB205*-1</f>
        <v>0</v>
      </c>
      <c r="CC206" s="559">
        <f>Inputs!$E$51*CC205*-1</f>
        <v>0</v>
      </c>
      <c r="CD206" s="559">
        <f>Inputs!$E$51*CD205*-1</f>
        <v>0</v>
      </c>
      <c r="CE206" s="559">
        <f>Inputs!$E$51*CE205*-1</f>
        <v>0</v>
      </c>
      <c r="CF206" s="559">
        <f>Inputs!$E$51*CF205*-1</f>
        <v>0</v>
      </c>
      <c r="CG206" s="559">
        <f>Inputs!$E$51*CG205*-1</f>
        <v>-7.0389932159999979</v>
      </c>
      <c r="CH206" s="559">
        <f>Inputs!$E$51*CH205*-1</f>
        <v>-24.856444793999991</v>
      </c>
      <c r="CI206" s="559">
        <f>Inputs!$E$51*CI205*-1</f>
        <v>-67.090404089999979</v>
      </c>
      <c r="CJ206" s="559">
        <f>Inputs!$E$51*CJ205*-1</f>
        <v>-106.02483531599998</v>
      </c>
      <c r="CK206" s="559">
        <f>Inputs!$E$51*CK205*-1</f>
        <v>-153.31807098599995</v>
      </c>
      <c r="CL206" s="559">
        <f>Inputs!$E$51*CL205*-1</f>
        <v>-188.73300560399997</v>
      </c>
      <c r="CM206" s="559">
        <f>Inputs!$E$51*CM205*-1</f>
        <v>-189.17294267999992</v>
      </c>
      <c r="CN206" s="559">
        <f>Inputs!$E$51*CN205*-1</f>
        <v>-203.91083472599996</v>
      </c>
      <c r="CO206" s="559">
        <f>Inputs!$E$51*CO205*-1</f>
        <v>-191.15265952199994</v>
      </c>
      <c r="CP206" s="559">
        <f>Inputs!$E$51*CP205*-1</f>
        <v>-178.17451577999995</v>
      </c>
      <c r="CQ206" s="559">
        <f>Inputs!$E$51*CQ205*-1</f>
        <v>-132.42105987599996</v>
      </c>
      <c r="CR206" s="559">
        <f>Inputs!$E$51*CR205*-1</f>
        <v>-76.109114147999989</v>
      </c>
      <c r="CS206" s="559">
        <f>Inputs!$E$51*CS205*-1</f>
        <v>-35.41493461799999</v>
      </c>
      <c r="CT206" s="559">
        <f>Inputs!$E$51*CT205*-1</f>
        <v>-5.9391505259999997</v>
      </c>
      <c r="CU206" s="559">
        <f>Inputs!$E$51*CU205*-1</f>
        <v>0</v>
      </c>
      <c r="CV206" s="559">
        <f>Inputs!$E$51*CV205*-1</f>
        <v>0</v>
      </c>
      <c r="CW206" s="559">
        <f>Inputs!$E$51*CW205*-1</f>
        <v>0</v>
      </c>
      <c r="CX206" s="559">
        <f>Inputs!$E$51*CX205*-1</f>
        <v>0</v>
      </c>
      <c r="CY206" s="129"/>
      <c r="CZ206" s="129"/>
      <c r="DA206" s="129"/>
      <c r="DB206" s="129"/>
      <c r="DC206" s="129"/>
      <c r="DD206" s="129"/>
      <c r="DE206" s="129"/>
      <c r="DF206" s="129"/>
      <c r="DG206" s="129"/>
      <c r="DH206" s="129"/>
    </row>
    <row r="207" spans="1:112">
      <c r="A207" s="556" t="s">
        <v>1157</v>
      </c>
      <c r="B207" s="560">
        <f>4*AB207+4*BA207+19*C207+BZ207*4</f>
        <v>1372841.3870576581</v>
      </c>
      <c r="C207" s="560">
        <f>SUM(D207:AA207)</f>
        <v>44285.206034118004</v>
      </c>
      <c r="D207" s="560">
        <f>D205+D206</f>
        <v>0</v>
      </c>
      <c r="E207" s="560">
        <f t="shared" ref="E207" si="1236">E205+E206</f>
        <v>0</v>
      </c>
      <c r="F207" s="560">
        <f t="shared" ref="F207" si="1237">F205+F206</f>
        <v>0</v>
      </c>
      <c r="G207" s="560">
        <f t="shared" ref="G207" si="1238">G205+G206</f>
        <v>0</v>
      </c>
      <c r="H207" s="560">
        <f t="shared" ref="H207" si="1239">H205+H206</f>
        <v>0</v>
      </c>
      <c r="I207" s="560">
        <f t="shared" ref="I207" si="1240">I205+I206</f>
        <v>0</v>
      </c>
      <c r="J207" s="560">
        <f t="shared" ref="J207" si="1241">J205+J206</f>
        <v>199.90500678400002</v>
      </c>
      <c r="K207" s="560">
        <f t="shared" ref="K207" si="1242">K205+K206</f>
        <v>705.91455520599993</v>
      </c>
      <c r="L207" s="560">
        <f t="shared" ref="L207" si="1243">L205+L206</f>
        <v>1905.34459591</v>
      </c>
      <c r="M207" s="560">
        <f t="shared" ref="M207" si="1244">M205+M206</f>
        <v>3011.0691646840005</v>
      </c>
      <c r="N207" s="560">
        <f t="shared" ref="N207" si="1245">N205+N206</f>
        <v>4354.180929014</v>
      </c>
      <c r="O207" s="560">
        <f t="shared" ref="O207" si="1246">O205+O206</f>
        <v>5359.9529943960006</v>
      </c>
      <c r="P207" s="560">
        <f t="shared" ref="P207" si="1247">P205+P206</f>
        <v>5372.4470573199997</v>
      </c>
      <c r="Q207" s="560">
        <f t="shared" ref="Q207" si="1248">Q205+Q206</f>
        <v>5790.9981652740007</v>
      </c>
      <c r="R207" s="560">
        <f t="shared" ref="R207" si="1249">R205+R206</f>
        <v>5428.6703404780001</v>
      </c>
      <c r="S207" s="560">
        <f t="shared" ref="S207" si="1250">S205+S206</f>
        <v>5060.0954842200008</v>
      </c>
      <c r="T207" s="560">
        <f t="shared" ref="T207" si="1251">T205+T206</f>
        <v>3760.7129401239999</v>
      </c>
      <c r="U207" s="560">
        <f t="shared" ref="U207" si="1252">U205+U206</f>
        <v>2161.4728858520002</v>
      </c>
      <c r="V207" s="560">
        <f t="shared" ref="V207" si="1253">V205+V206</f>
        <v>1005.7720653820002</v>
      </c>
      <c r="W207" s="560">
        <f t="shared" ref="W207" si="1254">W205+W206</f>
        <v>168.66984947400005</v>
      </c>
      <c r="X207" s="560">
        <f t="shared" ref="X207" si="1255">X205+X206</f>
        <v>0</v>
      </c>
      <c r="Y207" s="560">
        <f t="shared" ref="Y207" si="1256">Y205+Y206</f>
        <v>0</v>
      </c>
      <c r="Z207" s="560">
        <f t="shared" ref="Z207" si="1257">Z205+Z206</f>
        <v>0</v>
      </c>
      <c r="AA207" s="560">
        <f t="shared" ref="AA207" si="1258">AA205+AA206</f>
        <v>0</v>
      </c>
      <c r="AB207" s="560">
        <f>SUM(AC207:AZ207)</f>
        <v>44285.206034118004</v>
      </c>
      <c r="AC207" s="560">
        <f>AC205+AC206</f>
        <v>0</v>
      </c>
      <c r="AD207" s="560">
        <f t="shared" ref="AD207" si="1259">AD205+AD206</f>
        <v>0</v>
      </c>
      <c r="AE207" s="560">
        <f t="shared" ref="AE207" si="1260">AE205+AE206</f>
        <v>0</v>
      </c>
      <c r="AF207" s="560">
        <f t="shared" ref="AF207" si="1261">AF205+AF206</f>
        <v>0</v>
      </c>
      <c r="AG207" s="560">
        <f t="shared" ref="AG207" si="1262">AG205+AG206</f>
        <v>0</v>
      </c>
      <c r="AH207" s="560">
        <f t="shared" ref="AH207" si="1263">AH205+AH206</f>
        <v>0</v>
      </c>
      <c r="AI207" s="560">
        <f t="shared" ref="AI207" si="1264">AI205+AI206</f>
        <v>199.90500678400002</v>
      </c>
      <c r="AJ207" s="560">
        <f t="shared" ref="AJ207" si="1265">AJ205+AJ206</f>
        <v>705.91455520599993</v>
      </c>
      <c r="AK207" s="560">
        <f t="shared" ref="AK207" si="1266">AK205+AK206</f>
        <v>1905.34459591</v>
      </c>
      <c r="AL207" s="560">
        <f t="shared" ref="AL207" si="1267">AL205+AL206</f>
        <v>3011.0691646840005</v>
      </c>
      <c r="AM207" s="560">
        <f t="shared" ref="AM207" si="1268">AM205+AM206</f>
        <v>4354.180929014</v>
      </c>
      <c r="AN207" s="560">
        <f t="shared" ref="AN207" si="1269">AN205+AN206</f>
        <v>5359.9529943960006</v>
      </c>
      <c r="AO207" s="560">
        <f t="shared" ref="AO207" si="1270">AO205+AO206</f>
        <v>5372.4470573199997</v>
      </c>
      <c r="AP207" s="560">
        <f t="shared" ref="AP207" si="1271">AP205+AP206</f>
        <v>5790.9981652740007</v>
      </c>
      <c r="AQ207" s="560">
        <f t="shared" ref="AQ207" si="1272">AQ205+AQ206</f>
        <v>5428.6703404780001</v>
      </c>
      <c r="AR207" s="560">
        <f t="shared" ref="AR207" si="1273">AR205+AR206</f>
        <v>5060.0954842200008</v>
      </c>
      <c r="AS207" s="560">
        <f t="shared" ref="AS207" si="1274">AS205+AS206</f>
        <v>3760.7129401239999</v>
      </c>
      <c r="AT207" s="560">
        <f t="shared" ref="AT207" si="1275">AT205+AT206</f>
        <v>2161.4728858520002</v>
      </c>
      <c r="AU207" s="560">
        <f t="shared" ref="AU207" si="1276">AU205+AU206</f>
        <v>1005.7720653820002</v>
      </c>
      <c r="AV207" s="560">
        <f t="shared" ref="AV207" si="1277">AV205+AV206</f>
        <v>168.66984947400005</v>
      </c>
      <c r="AW207" s="560">
        <f t="shared" ref="AW207" si="1278">AW205+AW206</f>
        <v>0</v>
      </c>
      <c r="AX207" s="560">
        <f t="shared" ref="AX207" si="1279">AX205+AX206</f>
        <v>0</v>
      </c>
      <c r="AY207" s="560">
        <f t="shared" ref="AY207" si="1280">AY205+AY206</f>
        <v>0</v>
      </c>
      <c r="AZ207" s="560">
        <f t="shared" ref="AZ207" si="1281">AZ205+AZ206</f>
        <v>0</v>
      </c>
      <c r="BA207" s="560">
        <f t="shared" si="1234"/>
        <v>44285.206034118004</v>
      </c>
      <c r="BB207" s="560">
        <f>BB205+BB206</f>
        <v>0</v>
      </c>
      <c r="BC207" s="560">
        <f t="shared" ref="BC207" si="1282">BC205+BC206</f>
        <v>0</v>
      </c>
      <c r="BD207" s="560">
        <f t="shared" ref="BD207" si="1283">BD205+BD206</f>
        <v>0</v>
      </c>
      <c r="BE207" s="560">
        <f t="shared" ref="BE207" si="1284">BE205+BE206</f>
        <v>0</v>
      </c>
      <c r="BF207" s="560">
        <f t="shared" ref="BF207" si="1285">BF205+BF206</f>
        <v>0</v>
      </c>
      <c r="BG207" s="560">
        <f t="shared" ref="BG207" si="1286">BG205+BG206</f>
        <v>0</v>
      </c>
      <c r="BH207" s="560">
        <f t="shared" ref="BH207" si="1287">BH205+BH206</f>
        <v>199.90500678400002</v>
      </c>
      <c r="BI207" s="560">
        <f t="shared" ref="BI207" si="1288">BI205+BI206</f>
        <v>705.91455520599993</v>
      </c>
      <c r="BJ207" s="560">
        <f t="shared" ref="BJ207" si="1289">BJ205+BJ206</f>
        <v>1905.34459591</v>
      </c>
      <c r="BK207" s="560">
        <f t="shared" ref="BK207" si="1290">BK205+BK206</f>
        <v>3011.0691646840005</v>
      </c>
      <c r="BL207" s="560">
        <f t="shared" ref="BL207" si="1291">BL205+BL206</f>
        <v>4354.180929014</v>
      </c>
      <c r="BM207" s="560">
        <f t="shared" ref="BM207" si="1292">BM205+BM206</f>
        <v>5359.9529943960006</v>
      </c>
      <c r="BN207" s="560">
        <f t="shared" ref="BN207" si="1293">BN205+BN206</f>
        <v>5372.4470573199997</v>
      </c>
      <c r="BO207" s="560">
        <f t="shared" ref="BO207" si="1294">BO205+BO206</f>
        <v>5790.9981652740007</v>
      </c>
      <c r="BP207" s="560">
        <f t="shared" ref="BP207" si="1295">BP205+BP206</f>
        <v>5428.6703404780001</v>
      </c>
      <c r="BQ207" s="560">
        <f t="shared" ref="BQ207" si="1296">BQ205+BQ206</f>
        <v>5060.0954842200008</v>
      </c>
      <c r="BR207" s="560">
        <f t="shared" ref="BR207" si="1297">BR205+BR206</f>
        <v>3760.7129401239999</v>
      </c>
      <c r="BS207" s="560">
        <f t="shared" ref="BS207" si="1298">BS205+BS206</f>
        <v>2161.4728858520002</v>
      </c>
      <c r="BT207" s="560">
        <f t="shared" ref="BT207" si="1299">BT205+BT206</f>
        <v>1005.7720653820002</v>
      </c>
      <c r="BU207" s="560">
        <f t="shared" ref="BU207" si="1300">BU205+BU206</f>
        <v>168.66984947400005</v>
      </c>
      <c r="BV207" s="560">
        <f t="shared" ref="BV207" si="1301">BV205+BV206</f>
        <v>0</v>
      </c>
      <c r="BW207" s="560">
        <f t="shared" ref="BW207" si="1302">BW205+BW206</f>
        <v>0</v>
      </c>
      <c r="BX207" s="560">
        <f t="shared" ref="BX207" si="1303">BX205+BX206</f>
        <v>0</v>
      </c>
      <c r="BY207" s="560">
        <f t="shared" ref="BY207" si="1304">BY205+BY206</f>
        <v>0</v>
      </c>
      <c r="BZ207" s="560">
        <f t="shared" si="1235"/>
        <v>44285.206034118004</v>
      </c>
      <c r="CA207" s="560">
        <f>CA205+CA206</f>
        <v>0</v>
      </c>
      <c r="CB207" s="560">
        <f t="shared" ref="CB207" si="1305">CB205+CB206</f>
        <v>0</v>
      </c>
      <c r="CC207" s="560">
        <f t="shared" ref="CC207" si="1306">CC205+CC206</f>
        <v>0</v>
      </c>
      <c r="CD207" s="560">
        <f t="shared" ref="CD207" si="1307">CD205+CD206</f>
        <v>0</v>
      </c>
      <c r="CE207" s="560">
        <f t="shared" ref="CE207" si="1308">CE205+CE206</f>
        <v>0</v>
      </c>
      <c r="CF207" s="560">
        <f t="shared" ref="CF207" si="1309">CF205+CF206</f>
        <v>0</v>
      </c>
      <c r="CG207" s="560">
        <f t="shared" ref="CG207" si="1310">CG205+CG206</f>
        <v>199.90500678400002</v>
      </c>
      <c r="CH207" s="560">
        <f t="shared" ref="CH207" si="1311">CH205+CH206</f>
        <v>705.91455520599993</v>
      </c>
      <c r="CI207" s="560">
        <f t="shared" ref="CI207" si="1312">CI205+CI206</f>
        <v>1905.34459591</v>
      </c>
      <c r="CJ207" s="560">
        <f t="shared" ref="CJ207" si="1313">CJ205+CJ206</f>
        <v>3011.0691646840005</v>
      </c>
      <c r="CK207" s="560">
        <f t="shared" ref="CK207" si="1314">CK205+CK206</f>
        <v>4354.180929014</v>
      </c>
      <c r="CL207" s="560">
        <f t="shared" ref="CL207" si="1315">CL205+CL206</f>
        <v>5359.9529943960006</v>
      </c>
      <c r="CM207" s="560">
        <f t="shared" ref="CM207" si="1316">CM205+CM206</f>
        <v>5372.4470573199997</v>
      </c>
      <c r="CN207" s="560">
        <f t="shared" ref="CN207" si="1317">CN205+CN206</f>
        <v>5790.9981652740007</v>
      </c>
      <c r="CO207" s="560">
        <f t="shared" ref="CO207" si="1318">CO205+CO206</f>
        <v>5428.6703404780001</v>
      </c>
      <c r="CP207" s="560">
        <f t="shared" ref="CP207" si="1319">CP205+CP206</f>
        <v>5060.0954842200008</v>
      </c>
      <c r="CQ207" s="560">
        <f t="shared" ref="CQ207" si="1320">CQ205+CQ206</f>
        <v>3760.7129401239999</v>
      </c>
      <c r="CR207" s="560">
        <f t="shared" ref="CR207" si="1321">CR205+CR206</f>
        <v>2161.4728858520002</v>
      </c>
      <c r="CS207" s="560">
        <f t="shared" ref="CS207" si="1322">CS205+CS206</f>
        <v>1005.7720653820002</v>
      </c>
      <c r="CT207" s="560">
        <f t="shared" ref="CT207" si="1323">CT205+CT206</f>
        <v>168.66984947400005</v>
      </c>
      <c r="CU207" s="560">
        <f t="shared" ref="CU207" si="1324">CU205+CU206</f>
        <v>0</v>
      </c>
      <c r="CV207" s="560">
        <f t="shared" ref="CV207" si="1325">CV205+CV206</f>
        <v>0</v>
      </c>
      <c r="CW207" s="560">
        <f t="shared" ref="CW207" si="1326">CW205+CW206</f>
        <v>0</v>
      </c>
      <c r="CX207" s="560">
        <f t="shared" ref="CX207" si="1327">CX205+CX206</f>
        <v>0</v>
      </c>
      <c r="CY207" s="129"/>
      <c r="CZ207" s="129"/>
      <c r="DA207" s="129"/>
      <c r="DB207" s="129"/>
      <c r="DC207" s="129"/>
      <c r="DD207" s="129"/>
      <c r="DE207" s="129"/>
      <c r="DF207" s="129"/>
      <c r="DG207" s="129"/>
      <c r="DH207" s="129"/>
    </row>
    <row r="208" spans="1:112">
      <c r="A208" s="558" t="s">
        <v>1205</v>
      </c>
      <c r="B208" s="559">
        <f>4*AB208+4*BA208+19*C208+BZ208*4</f>
        <v>-47306</v>
      </c>
      <c r="C208" s="665">
        <f>SUM(D208:AA208)</f>
        <v>-1526</v>
      </c>
      <c r="D208" s="559">
        <f>IF(D207&gt;Inputs!$E$81,Inputs!$E$81,D207)*-1</f>
        <v>0</v>
      </c>
      <c r="E208" s="559">
        <f>IF(E207&gt;Inputs!$E$81,Inputs!$E$81,E207)*-1</f>
        <v>0</v>
      </c>
      <c r="F208" s="559">
        <f>IF(F207&gt;Inputs!$E$81,Inputs!$E$81,F207)*-1</f>
        <v>0</v>
      </c>
      <c r="G208" s="559">
        <f>IF(G207&gt;Inputs!$E$81,Inputs!$E$81,G207)*-1</f>
        <v>0</v>
      </c>
      <c r="H208" s="559">
        <f>IF(H207&gt;Inputs!$E$81,Inputs!$E$81,H207)*-1</f>
        <v>0</v>
      </c>
      <c r="I208" s="559">
        <f>IF(I207&gt;Inputs!$E$81,Inputs!$E$81,I207)*-1</f>
        <v>0</v>
      </c>
      <c r="J208" s="559">
        <f>IF(J207&gt;Inputs!$E$81,Inputs!$E$81,J207)*-1</f>
        <v>-109</v>
      </c>
      <c r="K208" s="559">
        <f>IF(K207&gt;Inputs!$E$81,Inputs!$E$81,K207)*-1</f>
        <v>-109</v>
      </c>
      <c r="L208" s="559">
        <f>IF(L207&gt;Inputs!$E$81,Inputs!$E$81,L207)*-1</f>
        <v>-109</v>
      </c>
      <c r="M208" s="559">
        <f>IF(M207&gt;Inputs!$E$81,Inputs!$E$81,M207)*-1</f>
        <v>-109</v>
      </c>
      <c r="N208" s="559">
        <f>IF(N207&gt;Inputs!$E$81,Inputs!$E$81,N207)*-1</f>
        <v>-109</v>
      </c>
      <c r="O208" s="559">
        <f>IF(O207&gt;Inputs!$E$81,Inputs!$E$81,O207)*-1</f>
        <v>-109</v>
      </c>
      <c r="P208" s="559">
        <f>IF(P207&gt;Inputs!$E$81,Inputs!$E$81,P207)*-1</f>
        <v>-109</v>
      </c>
      <c r="Q208" s="559">
        <f>IF(Q207&gt;Inputs!$E$81,Inputs!$E$81,Q207)*-1</f>
        <v>-109</v>
      </c>
      <c r="R208" s="559">
        <f>IF(R207&gt;Inputs!$E$81,Inputs!$E$81,R207)*-1</f>
        <v>-109</v>
      </c>
      <c r="S208" s="559">
        <f>IF(S207&gt;Inputs!$E$81,Inputs!$E$81,S207)*-1</f>
        <v>-109</v>
      </c>
      <c r="T208" s="559">
        <f>IF(T207&gt;Inputs!$E$81,Inputs!$E$81,T207)*-1</f>
        <v>-109</v>
      </c>
      <c r="U208" s="559">
        <f>IF(U207&gt;Inputs!$E$81,Inputs!$E$81,U207)*-1</f>
        <v>-109</v>
      </c>
      <c r="V208" s="559">
        <f>IF(V207&gt;Inputs!$E$81,Inputs!$E$81,V207)*-1</f>
        <v>-109</v>
      </c>
      <c r="W208" s="559">
        <f>IF(W207&gt;Inputs!$E$81,Inputs!$E$81,W207)*-1</f>
        <v>-109</v>
      </c>
      <c r="X208" s="559">
        <f>IF(X207&gt;Inputs!$E$81,Inputs!$E$81,X207)*-1</f>
        <v>0</v>
      </c>
      <c r="Y208" s="559">
        <f>IF(Y207&gt;Inputs!$E$81,Inputs!$E$81,Y207)*-1</f>
        <v>0</v>
      </c>
      <c r="Z208" s="559">
        <f>IF(Z207&gt;Inputs!$E$81,Inputs!$E$81,Z207)*-1</f>
        <v>0</v>
      </c>
      <c r="AA208" s="559">
        <f>IF(AA207&gt;Inputs!$E$81,Inputs!$E$81,AA207)*-1</f>
        <v>0</v>
      </c>
      <c r="AB208" s="665">
        <f>SUM(AC208:AZ208)</f>
        <v>-1526</v>
      </c>
      <c r="AC208" s="559">
        <f>IF(AC207&gt;Inputs!$E$81,Inputs!$E$81,AC207)*-1</f>
        <v>0</v>
      </c>
      <c r="AD208" s="559">
        <f>IF(AD207&gt;Inputs!$E$81,Inputs!$E$81,AD207)*-1</f>
        <v>0</v>
      </c>
      <c r="AE208" s="559">
        <f>IF(AE207&gt;Inputs!$E$81,Inputs!$E$81,AE207)*-1</f>
        <v>0</v>
      </c>
      <c r="AF208" s="559">
        <f>IF(AF207&gt;Inputs!$E$81,Inputs!$E$81,AF207)*-1</f>
        <v>0</v>
      </c>
      <c r="AG208" s="559">
        <f>IF(AG207&gt;Inputs!$E$81,Inputs!$E$81,AG207)*-1</f>
        <v>0</v>
      </c>
      <c r="AH208" s="559">
        <f>IF(AH207&gt;Inputs!$E$81,Inputs!$E$81,AH207)*-1</f>
        <v>0</v>
      </c>
      <c r="AI208" s="559">
        <f>IF(AI207&gt;Inputs!$E$81,Inputs!$E$81,AI207)*-1</f>
        <v>-109</v>
      </c>
      <c r="AJ208" s="559">
        <f>IF(AJ207&gt;Inputs!$E$81,Inputs!$E$81,AJ207)*-1</f>
        <v>-109</v>
      </c>
      <c r="AK208" s="559">
        <f>IF(AK207&gt;Inputs!$E$81,Inputs!$E$81,AK207)*-1</f>
        <v>-109</v>
      </c>
      <c r="AL208" s="559">
        <f>IF(AL207&gt;Inputs!$E$81,Inputs!$E$81,AL207)*-1</f>
        <v>-109</v>
      </c>
      <c r="AM208" s="559">
        <f>IF(AM207&gt;Inputs!$E$81,Inputs!$E$81,AM207)*-1</f>
        <v>-109</v>
      </c>
      <c r="AN208" s="559">
        <f>IF(AN207&gt;Inputs!$E$81,Inputs!$E$81,AN207)*-1</f>
        <v>-109</v>
      </c>
      <c r="AO208" s="559">
        <f>IF(AO207&gt;Inputs!$E$81,Inputs!$E$81,AO207)*-1</f>
        <v>-109</v>
      </c>
      <c r="AP208" s="559">
        <f>IF(AP207&gt;Inputs!$E$81,Inputs!$E$81,AP207)*-1</f>
        <v>-109</v>
      </c>
      <c r="AQ208" s="559">
        <f>IF(AQ207&gt;Inputs!$E$81,Inputs!$E$81,AQ207)*-1</f>
        <v>-109</v>
      </c>
      <c r="AR208" s="559">
        <f>IF(AR207&gt;Inputs!$E$81,Inputs!$E$81,AR207)*-1</f>
        <v>-109</v>
      </c>
      <c r="AS208" s="559">
        <f>IF(AS207&gt;Inputs!$E$81,Inputs!$E$81,AS207)*-1</f>
        <v>-109</v>
      </c>
      <c r="AT208" s="559">
        <f>IF(AT207&gt;Inputs!$E$81,Inputs!$E$81,AT207)*-1</f>
        <v>-109</v>
      </c>
      <c r="AU208" s="559">
        <f>IF(AU207&gt;Inputs!$E$81,Inputs!$E$81,AU207)*-1</f>
        <v>-109</v>
      </c>
      <c r="AV208" s="559">
        <f>IF(AV207&gt;Inputs!$E$81,Inputs!$E$81,AV207)*-1</f>
        <v>-109</v>
      </c>
      <c r="AW208" s="559">
        <f>IF(AW207&gt;Inputs!$E$81,Inputs!$E$81,AW207)*-1</f>
        <v>0</v>
      </c>
      <c r="AX208" s="559">
        <f>IF(AX207&gt;Inputs!$E$81,Inputs!$E$81,AX207)*-1</f>
        <v>0</v>
      </c>
      <c r="AY208" s="559">
        <f>IF(AY207&gt;Inputs!$E$81,Inputs!$E$81,AY207)*-1</f>
        <v>0</v>
      </c>
      <c r="AZ208" s="559">
        <f>IF(AZ207&gt;Inputs!$E$81,Inputs!$E$81,AZ207)*-1</f>
        <v>0</v>
      </c>
      <c r="BA208" s="665">
        <f>SUM(BB208:BY208)</f>
        <v>-1526</v>
      </c>
      <c r="BB208" s="559">
        <f>IF(BB207&gt;Inputs!$E$81,Inputs!$E$81,BB207)*-1</f>
        <v>0</v>
      </c>
      <c r="BC208" s="559">
        <f>IF(BC207&gt;Inputs!$E$81,Inputs!$E$81,BC207)*-1</f>
        <v>0</v>
      </c>
      <c r="BD208" s="559">
        <f>IF(BD207&gt;Inputs!$E$81,Inputs!$E$81,BD207)*-1</f>
        <v>0</v>
      </c>
      <c r="BE208" s="559">
        <f>IF(BE207&gt;Inputs!$E$81,Inputs!$E$81,BE207)*-1</f>
        <v>0</v>
      </c>
      <c r="BF208" s="559">
        <f>IF(BF207&gt;Inputs!$E$81,Inputs!$E$81,BF207)*-1</f>
        <v>0</v>
      </c>
      <c r="BG208" s="559">
        <f>IF(BG207&gt;Inputs!$E$81,Inputs!$E$81,BG207)*-1</f>
        <v>0</v>
      </c>
      <c r="BH208" s="559">
        <f>IF(BH207&gt;Inputs!$E$81,Inputs!$E$81,BH207)*-1</f>
        <v>-109</v>
      </c>
      <c r="BI208" s="559">
        <f>IF(BI207&gt;Inputs!$E$81,Inputs!$E$81,BI207)*-1</f>
        <v>-109</v>
      </c>
      <c r="BJ208" s="559">
        <f>IF(BJ207&gt;Inputs!$E$81,Inputs!$E$81,BJ207)*-1</f>
        <v>-109</v>
      </c>
      <c r="BK208" s="559">
        <f>IF(BK207&gt;Inputs!$E$81,Inputs!$E$81,BK207)*-1</f>
        <v>-109</v>
      </c>
      <c r="BL208" s="559">
        <f>IF(BL207&gt;Inputs!$E$81,Inputs!$E$81,BL207)*-1</f>
        <v>-109</v>
      </c>
      <c r="BM208" s="559">
        <f>IF(BM207&gt;Inputs!$E$81,Inputs!$E$81,BM207)*-1</f>
        <v>-109</v>
      </c>
      <c r="BN208" s="559">
        <f>IF(BN207&gt;Inputs!$E$81,Inputs!$E$81,BN207)*-1</f>
        <v>-109</v>
      </c>
      <c r="BO208" s="559">
        <f>IF(BO207&gt;Inputs!$E$81,Inputs!$E$81,BO207)*-1</f>
        <v>-109</v>
      </c>
      <c r="BP208" s="559">
        <f>IF(BP207&gt;Inputs!$E$81,Inputs!$E$81,BP207)*-1</f>
        <v>-109</v>
      </c>
      <c r="BQ208" s="559">
        <f>IF(BQ207&gt;Inputs!$E$81,Inputs!$E$81,BQ207)*-1</f>
        <v>-109</v>
      </c>
      <c r="BR208" s="559">
        <f>IF(BR207&gt;Inputs!$E$81,Inputs!$E$81,BR207)*-1</f>
        <v>-109</v>
      </c>
      <c r="BS208" s="559">
        <f>IF(BS207&gt;Inputs!$E$81,Inputs!$E$81,BS207)*-1</f>
        <v>-109</v>
      </c>
      <c r="BT208" s="559">
        <f>IF(BT207&gt;Inputs!$E$81,Inputs!$E$81,BT207)*-1</f>
        <v>-109</v>
      </c>
      <c r="BU208" s="559">
        <f>IF(BU207&gt;Inputs!$E$81,Inputs!$E$81,BU207)*-1</f>
        <v>-109</v>
      </c>
      <c r="BV208" s="559">
        <f>IF(BV207&gt;Inputs!$E$81,Inputs!$E$81,BV207)*-1</f>
        <v>0</v>
      </c>
      <c r="BW208" s="559">
        <f>IF(BW207&gt;Inputs!$E$81,Inputs!$E$81,BW207)*-1</f>
        <v>0</v>
      </c>
      <c r="BX208" s="559">
        <f>IF(BX207&gt;Inputs!$E$81,Inputs!$E$81,BX207)*-1</f>
        <v>0</v>
      </c>
      <c r="BY208" s="559">
        <f>IF(BY207&gt;Inputs!$E$81,Inputs!$E$81,BY207)*-1</f>
        <v>0</v>
      </c>
      <c r="BZ208" s="665">
        <f>SUM(CA208:CX208)</f>
        <v>-1526</v>
      </c>
      <c r="CA208" s="559">
        <f>IF(CA207&gt;Inputs!$E$81,Inputs!$E$81,CA207)*-1</f>
        <v>0</v>
      </c>
      <c r="CB208" s="559">
        <f>IF(CB207&gt;Inputs!$E$81,Inputs!$E$81,CB207)*-1</f>
        <v>0</v>
      </c>
      <c r="CC208" s="559">
        <f>IF(CC207&gt;Inputs!$E$81,Inputs!$E$81,CC207)*-1</f>
        <v>0</v>
      </c>
      <c r="CD208" s="559">
        <f>IF(CD207&gt;Inputs!$E$81,Inputs!$E$81,CD207)*-1</f>
        <v>0</v>
      </c>
      <c r="CE208" s="559">
        <f>IF(CE207&gt;Inputs!$E$81,Inputs!$E$81,CE207)*-1</f>
        <v>0</v>
      </c>
      <c r="CF208" s="559">
        <f>IF(CF207&gt;Inputs!$E$81,Inputs!$E$81,CF207)*-1</f>
        <v>0</v>
      </c>
      <c r="CG208" s="559">
        <f>IF(CG207&gt;Inputs!$E$81,Inputs!$E$81,CG207)*-1</f>
        <v>-109</v>
      </c>
      <c r="CH208" s="559">
        <f>IF(CH207&gt;Inputs!$E$81,Inputs!$E$81,CH207)*-1</f>
        <v>-109</v>
      </c>
      <c r="CI208" s="559">
        <f>IF(CI207&gt;Inputs!$E$81,Inputs!$E$81,CI207)*-1</f>
        <v>-109</v>
      </c>
      <c r="CJ208" s="559">
        <f>IF(CJ207&gt;Inputs!$E$81,Inputs!$E$81,CJ207)*-1</f>
        <v>-109</v>
      </c>
      <c r="CK208" s="559">
        <f>IF(CK207&gt;Inputs!$E$81,Inputs!$E$81,CK207)*-1</f>
        <v>-109</v>
      </c>
      <c r="CL208" s="559">
        <f>IF(CL207&gt;Inputs!$E$81,Inputs!$E$81,CL207)*-1</f>
        <v>-109</v>
      </c>
      <c r="CM208" s="559">
        <f>IF(CM207&gt;Inputs!$E$81,Inputs!$E$81,CM207)*-1</f>
        <v>-109</v>
      </c>
      <c r="CN208" s="559">
        <f>IF(CN207&gt;Inputs!$E$81,Inputs!$E$81,CN207)*-1</f>
        <v>-109</v>
      </c>
      <c r="CO208" s="559">
        <f>IF(CO207&gt;Inputs!$E$81,Inputs!$E$81,CO207)*-1</f>
        <v>-109</v>
      </c>
      <c r="CP208" s="559">
        <f>IF(CP207&gt;Inputs!$E$81,Inputs!$E$81,CP207)*-1</f>
        <v>-109</v>
      </c>
      <c r="CQ208" s="559">
        <f>IF(CQ207&gt;Inputs!$E$81,Inputs!$E$81,CQ207)*-1</f>
        <v>-109</v>
      </c>
      <c r="CR208" s="559">
        <f>IF(CR207&gt;Inputs!$E$81,Inputs!$E$81,CR207)*-1</f>
        <v>-109</v>
      </c>
      <c r="CS208" s="559">
        <f>IF(CS207&gt;Inputs!$E$81,Inputs!$E$81,CS207)*-1</f>
        <v>-109</v>
      </c>
      <c r="CT208" s="559">
        <f>IF(CT207&gt;Inputs!$E$81,Inputs!$E$81,CT207)*-1</f>
        <v>-109</v>
      </c>
      <c r="CU208" s="559">
        <f>IF(CU207&gt;Inputs!$E$81,Inputs!$E$81,CU207)*-1</f>
        <v>0</v>
      </c>
      <c r="CV208" s="559">
        <f>IF(CV207&gt;Inputs!$E$81,Inputs!$E$81,CV207)*-1</f>
        <v>0</v>
      </c>
      <c r="CW208" s="559">
        <f>IF(CW207&gt;Inputs!$E$81,Inputs!$E$81,CW207)*-1</f>
        <v>0</v>
      </c>
      <c r="CX208" s="559">
        <f>IF(CX207&gt;Inputs!$E$81,Inputs!$E$81,CX207)*-1</f>
        <v>0</v>
      </c>
      <c r="CY208" s="129"/>
      <c r="CZ208" s="129"/>
      <c r="DA208" s="129"/>
      <c r="DB208" s="129"/>
      <c r="DC208" s="129"/>
      <c r="DD208" s="129"/>
      <c r="DE208" s="129"/>
      <c r="DF208" s="129"/>
      <c r="DG208" s="129"/>
      <c r="DH208" s="129"/>
    </row>
    <row r="209" spans="1:112">
      <c r="A209" s="558" t="s">
        <v>1206</v>
      </c>
      <c r="B209" s="557">
        <f>4*AB209+4*BA209+19*C209+BZ209*4</f>
        <v>1325535.3870576581</v>
      </c>
      <c r="C209" s="557">
        <f>SUM(D209:AA209)</f>
        <v>42759.206034118004</v>
      </c>
      <c r="D209" s="557">
        <f>D207+D208</f>
        <v>0</v>
      </c>
      <c r="E209" s="557">
        <f t="shared" ref="E209:AA209" si="1328">E207+E208</f>
        <v>0</v>
      </c>
      <c r="F209" s="557">
        <f t="shared" si="1328"/>
        <v>0</v>
      </c>
      <c r="G209" s="557">
        <f t="shared" si="1328"/>
        <v>0</v>
      </c>
      <c r="H209" s="557">
        <f t="shared" si="1328"/>
        <v>0</v>
      </c>
      <c r="I209" s="557">
        <f t="shared" si="1328"/>
        <v>0</v>
      </c>
      <c r="J209" s="557">
        <f t="shared" si="1328"/>
        <v>90.905006784000022</v>
      </c>
      <c r="K209" s="557">
        <f t="shared" si="1328"/>
        <v>596.91455520599993</v>
      </c>
      <c r="L209" s="557">
        <f t="shared" si="1328"/>
        <v>1796.34459591</v>
      </c>
      <c r="M209" s="557">
        <f t="shared" si="1328"/>
        <v>2902.0691646840005</v>
      </c>
      <c r="N209" s="557">
        <f t="shared" si="1328"/>
        <v>4245.180929014</v>
      </c>
      <c r="O209" s="557">
        <f t="shared" si="1328"/>
        <v>5250.9529943960006</v>
      </c>
      <c r="P209" s="557">
        <f t="shared" si="1328"/>
        <v>5263.4470573199997</v>
      </c>
      <c r="Q209" s="557">
        <f t="shared" si="1328"/>
        <v>5681.9981652740007</v>
      </c>
      <c r="R209" s="557">
        <f t="shared" si="1328"/>
        <v>5319.6703404780001</v>
      </c>
      <c r="S209" s="557">
        <f t="shared" si="1328"/>
        <v>4951.0954842200008</v>
      </c>
      <c r="T209" s="557">
        <f t="shared" si="1328"/>
        <v>3651.7129401239999</v>
      </c>
      <c r="U209" s="557">
        <f t="shared" si="1328"/>
        <v>2052.4728858520002</v>
      </c>
      <c r="V209" s="557">
        <f t="shared" si="1328"/>
        <v>896.77206538200016</v>
      </c>
      <c r="W209" s="557">
        <f t="shared" si="1328"/>
        <v>59.669849474000046</v>
      </c>
      <c r="X209" s="557">
        <f t="shared" si="1328"/>
        <v>0</v>
      </c>
      <c r="Y209" s="557">
        <f t="shared" si="1328"/>
        <v>0</v>
      </c>
      <c r="Z209" s="557">
        <f t="shared" si="1328"/>
        <v>0</v>
      </c>
      <c r="AA209" s="557">
        <f t="shared" si="1328"/>
        <v>0</v>
      </c>
      <c r="AB209" s="557">
        <f>SUM(AC209:AZ209)</f>
        <v>42759.206034118004</v>
      </c>
      <c r="AC209" s="557">
        <f>AC207+AC208</f>
        <v>0</v>
      </c>
      <c r="AD209" s="557">
        <f t="shared" ref="AD209:AZ209" si="1329">AD207+AD208</f>
        <v>0</v>
      </c>
      <c r="AE209" s="557">
        <f t="shared" si="1329"/>
        <v>0</v>
      </c>
      <c r="AF209" s="557">
        <f t="shared" si="1329"/>
        <v>0</v>
      </c>
      <c r="AG209" s="557">
        <f t="shared" si="1329"/>
        <v>0</v>
      </c>
      <c r="AH209" s="557">
        <f t="shared" si="1329"/>
        <v>0</v>
      </c>
      <c r="AI209" s="557">
        <f t="shared" si="1329"/>
        <v>90.905006784000022</v>
      </c>
      <c r="AJ209" s="557">
        <f t="shared" si="1329"/>
        <v>596.91455520599993</v>
      </c>
      <c r="AK209" s="557">
        <f t="shared" si="1329"/>
        <v>1796.34459591</v>
      </c>
      <c r="AL209" s="557">
        <f t="shared" si="1329"/>
        <v>2902.0691646840005</v>
      </c>
      <c r="AM209" s="557">
        <f t="shared" si="1329"/>
        <v>4245.180929014</v>
      </c>
      <c r="AN209" s="557">
        <f t="shared" si="1329"/>
        <v>5250.9529943960006</v>
      </c>
      <c r="AO209" s="557">
        <f t="shared" si="1329"/>
        <v>5263.4470573199997</v>
      </c>
      <c r="AP209" s="557">
        <f t="shared" si="1329"/>
        <v>5681.9981652740007</v>
      </c>
      <c r="AQ209" s="557">
        <f t="shared" si="1329"/>
        <v>5319.6703404780001</v>
      </c>
      <c r="AR209" s="557">
        <f t="shared" si="1329"/>
        <v>4951.0954842200008</v>
      </c>
      <c r="AS209" s="557">
        <f t="shared" si="1329"/>
        <v>3651.7129401239999</v>
      </c>
      <c r="AT209" s="557">
        <f t="shared" si="1329"/>
        <v>2052.4728858520002</v>
      </c>
      <c r="AU209" s="557">
        <f t="shared" si="1329"/>
        <v>896.77206538200016</v>
      </c>
      <c r="AV209" s="557">
        <f t="shared" si="1329"/>
        <v>59.669849474000046</v>
      </c>
      <c r="AW209" s="557">
        <f t="shared" si="1329"/>
        <v>0</v>
      </c>
      <c r="AX209" s="557">
        <f t="shared" si="1329"/>
        <v>0</v>
      </c>
      <c r="AY209" s="557">
        <f t="shared" si="1329"/>
        <v>0</v>
      </c>
      <c r="AZ209" s="557">
        <f t="shared" si="1329"/>
        <v>0</v>
      </c>
      <c r="BA209" s="557">
        <f>SUM(BB209:BY209)</f>
        <v>42759.206034118004</v>
      </c>
      <c r="BB209" s="557">
        <f>BB207+BB208</f>
        <v>0</v>
      </c>
      <c r="BC209" s="557">
        <f t="shared" ref="BC209:BY209" si="1330">BC207+BC208</f>
        <v>0</v>
      </c>
      <c r="BD209" s="557">
        <f t="shared" si="1330"/>
        <v>0</v>
      </c>
      <c r="BE209" s="557">
        <f t="shared" si="1330"/>
        <v>0</v>
      </c>
      <c r="BF209" s="557">
        <f t="shared" si="1330"/>
        <v>0</v>
      </c>
      <c r="BG209" s="557">
        <f t="shared" si="1330"/>
        <v>0</v>
      </c>
      <c r="BH209" s="557">
        <f t="shared" si="1330"/>
        <v>90.905006784000022</v>
      </c>
      <c r="BI209" s="557">
        <f t="shared" si="1330"/>
        <v>596.91455520599993</v>
      </c>
      <c r="BJ209" s="557">
        <f t="shared" si="1330"/>
        <v>1796.34459591</v>
      </c>
      <c r="BK209" s="557">
        <f t="shared" si="1330"/>
        <v>2902.0691646840005</v>
      </c>
      <c r="BL209" s="557">
        <f t="shared" si="1330"/>
        <v>4245.180929014</v>
      </c>
      <c r="BM209" s="557">
        <f t="shared" si="1330"/>
        <v>5250.9529943960006</v>
      </c>
      <c r="BN209" s="557">
        <f t="shared" si="1330"/>
        <v>5263.4470573199997</v>
      </c>
      <c r="BO209" s="557">
        <f t="shared" si="1330"/>
        <v>5681.9981652740007</v>
      </c>
      <c r="BP209" s="557">
        <f t="shared" si="1330"/>
        <v>5319.6703404780001</v>
      </c>
      <c r="BQ209" s="557">
        <f t="shared" si="1330"/>
        <v>4951.0954842200008</v>
      </c>
      <c r="BR209" s="557">
        <f t="shared" si="1330"/>
        <v>3651.7129401239999</v>
      </c>
      <c r="BS209" s="557">
        <f t="shared" si="1330"/>
        <v>2052.4728858520002</v>
      </c>
      <c r="BT209" s="557">
        <f t="shared" si="1330"/>
        <v>896.77206538200016</v>
      </c>
      <c r="BU209" s="557">
        <f t="shared" si="1330"/>
        <v>59.669849474000046</v>
      </c>
      <c r="BV209" s="557">
        <f t="shared" si="1330"/>
        <v>0</v>
      </c>
      <c r="BW209" s="557">
        <f t="shared" si="1330"/>
        <v>0</v>
      </c>
      <c r="BX209" s="557">
        <f t="shared" si="1330"/>
        <v>0</v>
      </c>
      <c r="BY209" s="557">
        <f t="shared" si="1330"/>
        <v>0</v>
      </c>
      <c r="BZ209" s="557">
        <f>SUM(CA209:CX209)</f>
        <v>42759.206034118004</v>
      </c>
      <c r="CA209" s="557">
        <f>CA207+CA208</f>
        <v>0</v>
      </c>
      <c r="CB209" s="557">
        <f t="shared" ref="CB209:CX209" si="1331">CB207+CB208</f>
        <v>0</v>
      </c>
      <c r="CC209" s="557">
        <f t="shared" si="1331"/>
        <v>0</v>
      </c>
      <c r="CD209" s="557">
        <f t="shared" si="1331"/>
        <v>0</v>
      </c>
      <c r="CE209" s="557">
        <f t="shared" si="1331"/>
        <v>0</v>
      </c>
      <c r="CF209" s="557">
        <f t="shared" si="1331"/>
        <v>0</v>
      </c>
      <c r="CG209" s="557">
        <f t="shared" si="1331"/>
        <v>90.905006784000022</v>
      </c>
      <c r="CH209" s="557">
        <f t="shared" si="1331"/>
        <v>596.91455520599993</v>
      </c>
      <c r="CI209" s="557">
        <f t="shared" si="1331"/>
        <v>1796.34459591</v>
      </c>
      <c r="CJ209" s="557">
        <f t="shared" si="1331"/>
        <v>2902.0691646840005</v>
      </c>
      <c r="CK209" s="557">
        <f t="shared" si="1331"/>
        <v>4245.180929014</v>
      </c>
      <c r="CL209" s="557">
        <f t="shared" si="1331"/>
        <v>5250.9529943960006</v>
      </c>
      <c r="CM209" s="557">
        <f t="shared" si="1331"/>
        <v>5263.4470573199997</v>
      </c>
      <c r="CN209" s="557">
        <f t="shared" si="1331"/>
        <v>5681.9981652740007</v>
      </c>
      <c r="CO209" s="557">
        <f t="shared" si="1331"/>
        <v>5319.6703404780001</v>
      </c>
      <c r="CP209" s="557">
        <f t="shared" si="1331"/>
        <v>4951.0954842200008</v>
      </c>
      <c r="CQ209" s="557">
        <f t="shared" si="1331"/>
        <v>3651.7129401239999</v>
      </c>
      <c r="CR209" s="557">
        <f t="shared" si="1331"/>
        <v>2052.4728858520002</v>
      </c>
      <c r="CS209" s="557">
        <f t="shared" si="1331"/>
        <v>896.77206538200016</v>
      </c>
      <c r="CT209" s="557">
        <f t="shared" si="1331"/>
        <v>59.669849474000046</v>
      </c>
      <c r="CU209" s="557">
        <f t="shared" si="1331"/>
        <v>0</v>
      </c>
      <c r="CV209" s="557">
        <f t="shared" si="1331"/>
        <v>0</v>
      </c>
      <c r="CW209" s="557">
        <f t="shared" si="1331"/>
        <v>0</v>
      </c>
      <c r="CX209" s="557">
        <f t="shared" si="1331"/>
        <v>0</v>
      </c>
      <c r="CY209" s="129"/>
      <c r="CZ209" s="129"/>
      <c r="DA209" s="129"/>
      <c r="DB209" s="129"/>
      <c r="DC209" s="129"/>
      <c r="DD209" s="129"/>
      <c r="DE209" s="129"/>
      <c r="DF209" s="129"/>
      <c r="DG209" s="129"/>
      <c r="DH209" s="129"/>
    </row>
    <row r="210" spans="1:112">
      <c r="A210" s="558"/>
      <c r="B210" s="557"/>
      <c r="C210" s="557"/>
      <c r="D210" s="557"/>
      <c r="E210" s="557"/>
      <c r="F210" s="557"/>
      <c r="G210" s="557"/>
      <c r="H210" s="557"/>
      <c r="I210" s="557"/>
      <c r="J210" s="557"/>
      <c r="K210" s="557"/>
      <c r="L210" s="557"/>
      <c r="M210" s="557"/>
      <c r="N210" s="557"/>
      <c r="O210" s="557"/>
      <c r="P210" s="557"/>
      <c r="Q210" s="557"/>
      <c r="R210" s="557"/>
      <c r="S210" s="557"/>
      <c r="T210" s="557"/>
      <c r="U210" s="557">
        <f>SUM(U209:W209)</f>
        <v>3008.9148007080003</v>
      </c>
      <c r="V210" s="557"/>
      <c r="W210" s="557"/>
      <c r="X210" s="557"/>
      <c r="Y210" s="557"/>
      <c r="Z210" s="557"/>
      <c r="AA210" s="557"/>
      <c r="AB210" s="557"/>
      <c r="AC210" s="557"/>
      <c r="AD210" s="557"/>
      <c r="AE210" s="557"/>
      <c r="AF210" s="557"/>
      <c r="AG210" s="557"/>
      <c r="AH210" s="557"/>
      <c r="AI210" s="557"/>
      <c r="AJ210" s="557"/>
      <c r="AK210" s="557"/>
      <c r="AL210" s="557"/>
      <c r="AM210" s="557"/>
      <c r="AN210" s="557"/>
      <c r="AO210" s="557"/>
      <c r="AP210" s="557"/>
      <c r="AQ210" s="557"/>
      <c r="AR210" s="557"/>
      <c r="AS210" s="557"/>
      <c r="AT210" s="557"/>
      <c r="AU210" s="557"/>
      <c r="AV210" s="557"/>
      <c r="AW210" s="557"/>
      <c r="AX210" s="557"/>
      <c r="AY210" s="557"/>
      <c r="AZ210" s="557"/>
      <c r="BA210" s="557"/>
      <c r="BB210" s="557"/>
      <c r="BC210" s="557"/>
      <c r="BD210" s="557"/>
      <c r="BE210" s="557"/>
      <c r="BF210" s="557"/>
      <c r="BG210" s="557"/>
      <c r="BH210" s="557"/>
      <c r="BI210" s="557"/>
      <c r="BJ210" s="557"/>
      <c r="BK210" s="557"/>
      <c r="BL210" s="557"/>
      <c r="BM210" s="557"/>
      <c r="BN210" s="557"/>
      <c r="BO210" s="557"/>
      <c r="BP210" s="557"/>
      <c r="BQ210" s="557"/>
      <c r="BR210" s="557"/>
      <c r="BS210" s="557"/>
      <c r="BT210" s="557"/>
      <c r="BU210" s="557"/>
      <c r="BV210" s="557"/>
      <c r="BW210" s="557"/>
      <c r="BX210" s="557"/>
      <c r="BY210" s="557"/>
      <c r="BZ210" s="557"/>
      <c r="CA210" s="557"/>
      <c r="CB210" s="557"/>
      <c r="CC210" s="557"/>
      <c r="CD210" s="557"/>
      <c r="CE210" s="557"/>
      <c r="CF210" s="557"/>
      <c r="CG210" s="557"/>
      <c r="CH210" s="557"/>
      <c r="CI210" s="557"/>
      <c r="CJ210" s="557"/>
      <c r="CK210" s="557"/>
      <c r="CL210" s="557"/>
      <c r="CM210" s="557"/>
      <c r="CN210" s="557"/>
      <c r="CO210" s="557"/>
      <c r="CP210" s="557"/>
      <c r="CQ210" s="557"/>
      <c r="CR210" s="557"/>
      <c r="CS210" s="557"/>
      <c r="CT210" s="557"/>
      <c r="CU210" s="557"/>
      <c r="CV210" s="557"/>
      <c r="CW210" s="557"/>
      <c r="CX210" s="557"/>
      <c r="CY210" s="129"/>
      <c r="CZ210" s="129"/>
      <c r="DA210" s="129"/>
      <c r="DB210" s="129"/>
      <c r="DC210" s="129"/>
      <c r="DD210" s="129"/>
      <c r="DE210" s="129"/>
      <c r="DF210" s="129"/>
      <c r="DG210" s="129"/>
      <c r="DH210" s="129"/>
    </row>
    <row r="211" spans="1:112">
      <c r="A211" s="607" t="s">
        <v>1220</v>
      </c>
      <c r="B211" s="557"/>
      <c r="C211" s="557"/>
      <c r="D211" s="557"/>
      <c r="E211" s="557"/>
      <c r="F211" s="557"/>
      <c r="G211" s="557"/>
      <c r="H211" s="557"/>
      <c r="I211" s="557"/>
      <c r="J211" s="557"/>
      <c r="K211" s="557"/>
      <c r="L211" s="557"/>
      <c r="M211" s="557"/>
      <c r="N211" s="557"/>
      <c r="O211" s="557"/>
      <c r="P211" s="557"/>
      <c r="Q211" s="557"/>
      <c r="R211" s="557"/>
      <c r="S211" s="557"/>
      <c r="T211" s="557"/>
      <c r="U211" s="557"/>
      <c r="V211" s="557"/>
      <c r="W211" s="557"/>
      <c r="X211" s="557"/>
      <c r="Y211" s="557"/>
      <c r="Z211" s="557"/>
      <c r="AA211" s="557"/>
      <c r="AB211" s="557"/>
      <c r="AC211" s="557"/>
      <c r="AD211" s="557"/>
      <c r="AE211" s="557"/>
      <c r="AF211" s="557"/>
      <c r="AG211" s="557"/>
      <c r="AH211" s="557"/>
      <c r="AI211" s="557"/>
      <c r="AJ211" s="557"/>
      <c r="AK211" s="557"/>
      <c r="AL211" s="557"/>
      <c r="AM211" s="557"/>
      <c r="AN211" s="557"/>
      <c r="AO211" s="557"/>
      <c r="AP211" s="557"/>
      <c r="AQ211" s="557"/>
      <c r="AR211" s="557"/>
      <c r="AS211" s="557"/>
      <c r="AT211" s="557"/>
      <c r="AU211" s="557"/>
      <c r="AV211" s="557"/>
      <c r="AW211" s="557"/>
      <c r="AX211" s="557"/>
      <c r="AY211" s="557"/>
      <c r="AZ211" s="557"/>
      <c r="BA211" s="557"/>
      <c r="BB211" s="557"/>
      <c r="BC211" s="557"/>
      <c r="BD211" s="557"/>
      <c r="BE211" s="557"/>
      <c r="BF211" s="557"/>
      <c r="BG211" s="557"/>
      <c r="BH211" s="557"/>
      <c r="BI211" s="557"/>
      <c r="BJ211" s="557"/>
      <c r="BK211" s="557"/>
      <c r="BL211" s="557"/>
      <c r="BM211" s="557"/>
      <c r="BN211" s="557"/>
      <c r="BO211" s="557"/>
      <c r="BP211" s="557"/>
      <c r="BQ211" s="557"/>
      <c r="BR211" s="557"/>
      <c r="BS211" s="557"/>
      <c r="BT211" s="557"/>
      <c r="BU211" s="557"/>
      <c r="BV211" s="557"/>
      <c r="BW211" s="557"/>
      <c r="BX211" s="557"/>
      <c r="BY211" s="557"/>
      <c r="BZ211" s="557"/>
      <c r="CA211" s="557"/>
      <c r="CB211" s="557"/>
      <c r="CC211" s="557"/>
      <c r="CD211" s="557"/>
      <c r="CE211" s="557"/>
      <c r="CF211" s="557"/>
      <c r="CG211" s="557"/>
      <c r="CH211" s="557"/>
      <c r="CI211" s="557"/>
      <c r="CJ211" s="557"/>
      <c r="CK211" s="557"/>
      <c r="CL211" s="557"/>
      <c r="CM211" s="557"/>
      <c r="CN211" s="557"/>
      <c r="CO211" s="557"/>
      <c r="CP211" s="557"/>
      <c r="CQ211" s="557"/>
      <c r="CR211" s="557"/>
      <c r="CS211" s="557"/>
      <c r="CT211" s="557"/>
      <c r="CU211" s="557"/>
      <c r="CV211" s="557"/>
      <c r="CW211" s="557"/>
      <c r="CX211" s="557"/>
      <c r="CY211" s="129"/>
      <c r="CZ211" s="129"/>
      <c r="DA211" s="129"/>
      <c r="DB211" s="129"/>
      <c r="DC211" s="129"/>
      <c r="DD211" s="129"/>
      <c r="DE211" s="129"/>
      <c r="DF211" s="129"/>
      <c r="DG211" s="129"/>
      <c r="DH211" s="129"/>
    </row>
    <row r="212" spans="1:112">
      <c r="A212" s="558" t="s">
        <v>1208</v>
      </c>
      <c r="B212" s="557">
        <f>4*AB212+4*BA212+19*C212+BZ212*4</f>
        <v>935026.53064355906</v>
      </c>
      <c r="C212" s="557">
        <f>SUM(D212:AA212)</f>
        <v>31576.597403079533</v>
      </c>
      <c r="D212" s="557">
        <f>IF(D199&lt;0,0,IF(D199&gt;D209,D209,D199))</f>
        <v>0</v>
      </c>
      <c r="E212" s="557">
        <f t="shared" ref="E212:AA212" si="1332">IF(E199&lt;0,0,IF(E199&gt;E209,E209,E199))</f>
        <v>0</v>
      </c>
      <c r="F212" s="557">
        <f t="shared" si="1332"/>
        <v>0</v>
      </c>
      <c r="G212" s="557">
        <f t="shared" si="1332"/>
        <v>0</v>
      </c>
      <c r="H212" s="557">
        <f t="shared" si="1332"/>
        <v>0</v>
      </c>
      <c r="I212" s="557">
        <f t="shared" si="1332"/>
        <v>0</v>
      </c>
      <c r="J212" s="557">
        <f t="shared" si="1332"/>
        <v>90.905006784000022</v>
      </c>
      <c r="K212" s="557">
        <f t="shared" si="1332"/>
        <v>596.91455520599993</v>
      </c>
      <c r="L212" s="557">
        <f t="shared" si="1332"/>
        <v>1796.34459591</v>
      </c>
      <c r="M212" s="557">
        <f t="shared" si="1332"/>
        <v>2902.0691646840005</v>
      </c>
      <c r="N212" s="557">
        <f t="shared" si="1332"/>
        <v>3930.6777468311825</v>
      </c>
      <c r="O212" s="557">
        <f t="shared" si="1332"/>
        <v>3272.4526408189381</v>
      </c>
      <c r="P212" s="557">
        <f t="shared" si="1332"/>
        <v>3140.9678099021421</v>
      </c>
      <c r="Q212" s="557">
        <f t="shared" si="1332"/>
        <v>3303.1817026378658</v>
      </c>
      <c r="R212" s="557">
        <f t="shared" si="1332"/>
        <v>2940.6182579804795</v>
      </c>
      <c r="S212" s="557">
        <f t="shared" si="1332"/>
        <v>2941.8381814929235</v>
      </c>
      <c r="T212" s="557">
        <f t="shared" si="1332"/>
        <v>3651.7129401239999</v>
      </c>
      <c r="U212" s="557">
        <f t="shared" si="1332"/>
        <v>2052.4728858520002</v>
      </c>
      <c r="V212" s="557">
        <f t="shared" si="1332"/>
        <v>896.77206538200016</v>
      </c>
      <c r="W212" s="557">
        <f t="shared" si="1332"/>
        <v>59.669849474000046</v>
      </c>
      <c r="X212" s="557">
        <f t="shared" si="1332"/>
        <v>0</v>
      </c>
      <c r="Y212" s="557">
        <f t="shared" si="1332"/>
        <v>0</v>
      </c>
      <c r="Z212" s="557">
        <f t="shared" si="1332"/>
        <v>0</v>
      </c>
      <c r="AA212" s="557">
        <f t="shared" si="1332"/>
        <v>0</v>
      </c>
      <c r="AB212" s="557">
        <f>SUM(AC212:AZ212)</f>
        <v>27854.629179186973</v>
      </c>
      <c r="AC212" s="557">
        <f>IF(AC199&lt;0,0,IF(AC199&gt;AC209,AC209,AC199))</f>
        <v>0</v>
      </c>
      <c r="AD212" s="557">
        <f t="shared" ref="AD212:BY212" si="1333">IF(AD199&lt;0,0,IF(AD199&gt;AD209,AD209,AD199))</f>
        <v>0</v>
      </c>
      <c r="AE212" s="557">
        <f t="shared" si="1333"/>
        <v>0</v>
      </c>
      <c r="AF212" s="557">
        <f t="shared" si="1333"/>
        <v>0</v>
      </c>
      <c r="AG212" s="557">
        <f t="shared" si="1333"/>
        <v>0</v>
      </c>
      <c r="AH212" s="557">
        <f t="shared" si="1333"/>
        <v>0</v>
      </c>
      <c r="AI212" s="557">
        <f t="shared" si="1333"/>
        <v>90.905006784000022</v>
      </c>
      <c r="AJ212" s="557">
        <f t="shared" si="1333"/>
        <v>596.91455520599993</v>
      </c>
      <c r="AK212" s="557">
        <f t="shared" si="1333"/>
        <v>1796.34459591</v>
      </c>
      <c r="AL212" s="557">
        <f t="shared" si="1333"/>
        <v>2902.0691646840005</v>
      </c>
      <c r="AM212" s="557">
        <f t="shared" si="1333"/>
        <v>3312.8072097731233</v>
      </c>
      <c r="AN212" s="557">
        <f t="shared" si="1333"/>
        <v>2666.0241507434362</v>
      </c>
      <c r="AO212" s="557">
        <f t="shared" si="1333"/>
        <v>2545.9706227310398</v>
      </c>
      <c r="AP212" s="557">
        <f t="shared" si="1333"/>
        <v>2696.7532125623634</v>
      </c>
      <c r="AQ212" s="557">
        <f t="shared" si="1333"/>
        <v>2345.6210708093772</v>
      </c>
      <c r="AR212" s="557">
        <f t="shared" si="1333"/>
        <v>2358.2937853825351</v>
      </c>
      <c r="AS212" s="557">
        <f t="shared" si="1333"/>
        <v>3534.0110038930966</v>
      </c>
      <c r="AT212" s="557">
        <f t="shared" si="1333"/>
        <v>2052.4728858520002</v>
      </c>
      <c r="AU212" s="557">
        <f t="shared" si="1333"/>
        <v>896.77206538200016</v>
      </c>
      <c r="AV212" s="557">
        <f t="shared" si="1333"/>
        <v>59.669849474000046</v>
      </c>
      <c r="AW212" s="557">
        <f t="shared" si="1333"/>
        <v>0</v>
      </c>
      <c r="AX212" s="557">
        <f t="shared" si="1333"/>
        <v>0</v>
      </c>
      <c r="AY212" s="557">
        <f t="shared" si="1333"/>
        <v>0</v>
      </c>
      <c r="AZ212" s="557">
        <f t="shared" si="1333"/>
        <v>0</v>
      </c>
      <c r="BA212" s="557">
        <f>SUM(BB212:BY212)</f>
        <v>24597.481292975488</v>
      </c>
      <c r="BB212" s="557">
        <f>IF(BB199&lt;0,0,IF(BB199&gt;BB209,BB209,BB199))</f>
        <v>0</v>
      </c>
      <c r="BC212" s="557">
        <f t="shared" si="1333"/>
        <v>0</v>
      </c>
      <c r="BD212" s="557">
        <f t="shared" si="1333"/>
        <v>0</v>
      </c>
      <c r="BE212" s="557">
        <f t="shared" si="1333"/>
        <v>0</v>
      </c>
      <c r="BF212" s="557">
        <f t="shared" si="1333"/>
        <v>0</v>
      </c>
      <c r="BG212" s="557">
        <f t="shared" si="1333"/>
        <v>0</v>
      </c>
      <c r="BH212" s="557">
        <f t="shared" si="1333"/>
        <v>90.905006784000022</v>
      </c>
      <c r="BI212" s="557">
        <f t="shared" si="1333"/>
        <v>596.91455520599993</v>
      </c>
      <c r="BJ212" s="557">
        <f t="shared" si="1333"/>
        <v>1796.34459591</v>
      </c>
      <c r="BK212" s="557">
        <f t="shared" si="1333"/>
        <v>2902.0691646840005</v>
      </c>
      <c r="BL212" s="557">
        <f t="shared" si="1333"/>
        <v>2832.2412365057453</v>
      </c>
      <c r="BM212" s="557">
        <f t="shared" si="1333"/>
        <v>2194.3575473513779</v>
      </c>
      <c r="BN212" s="557">
        <f t="shared" si="1333"/>
        <v>2083.2141332924602</v>
      </c>
      <c r="BO212" s="557">
        <f t="shared" si="1333"/>
        <v>2225.0866091703051</v>
      </c>
      <c r="BP212" s="557">
        <f t="shared" si="1333"/>
        <v>1882.8645813707976</v>
      </c>
      <c r="BQ212" s="557">
        <f t="shared" si="1333"/>
        <v>1904.4259217411191</v>
      </c>
      <c r="BR212" s="557">
        <f t="shared" si="1333"/>
        <v>3080.1431402516814</v>
      </c>
      <c r="BS212" s="557">
        <f t="shared" si="1333"/>
        <v>2052.4728858520002</v>
      </c>
      <c r="BT212" s="557">
        <f t="shared" si="1333"/>
        <v>896.77206538200016</v>
      </c>
      <c r="BU212" s="557">
        <f t="shared" si="1333"/>
        <v>59.669849474000046</v>
      </c>
      <c r="BV212" s="557">
        <f t="shared" si="1333"/>
        <v>0</v>
      </c>
      <c r="BW212" s="557">
        <f t="shared" si="1333"/>
        <v>0</v>
      </c>
      <c r="BX212" s="557">
        <f t="shared" si="1333"/>
        <v>0</v>
      </c>
      <c r="BY212" s="557">
        <f t="shared" si="1333"/>
        <v>0</v>
      </c>
      <c r="BZ212" s="557">
        <f>SUM(CA212:CX212)</f>
        <v>31315.684524099517</v>
      </c>
      <c r="CA212" s="557">
        <f>IF(CA199&lt;0,0,IF(CA199&gt;CA209,CA209,CA199))</f>
        <v>0</v>
      </c>
      <c r="CB212" s="557">
        <f t="shared" ref="CB212:CX212" si="1334">IF(CB199&lt;0,0,IF(CB199&gt;CB209,CB209,CB199))</f>
        <v>0</v>
      </c>
      <c r="CC212" s="557">
        <f t="shared" si="1334"/>
        <v>0</v>
      </c>
      <c r="CD212" s="557">
        <f t="shared" si="1334"/>
        <v>0</v>
      </c>
      <c r="CE212" s="557">
        <f t="shared" si="1334"/>
        <v>0</v>
      </c>
      <c r="CF212" s="557">
        <f t="shared" si="1334"/>
        <v>0</v>
      </c>
      <c r="CG212" s="557">
        <f t="shared" si="1334"/>
        <v>90.905006784000022</v>
      </c>
      <c r="CH212" s="557">
        <f t="shared" si="1334"/>
        <v>596.91455520599993</v>
      </c>
      <c r="CI212" s="557">
        <f t="shared" si="1334"/>
        <v>1796.34459591</v>
      </c>
      <c r="CJ212" s="557">
        <f t="shared" si="1334"/>
        <v>2902.0691646840005</v>
      </c>
      <c r="CK212" s="557">
        <f t="shared" si="1334"/>
        <v>3930.6777468311825</v>
      </c>
      <c r="CL212" s="557">
        <f t="shared" si="1334"/>
        <v>3272.4526408189381</v>
      </c>
      <c r="CM212" s="557">
        <f t="shared" si="1334"/>
        <v>3077.3296234342861</v>
      </c>
      <c r="CN212" s="557">
        <f t="shared" si="1334"/>
        <v>3245.9084048117543</v>
      </c>
      <c r="CO212" s="557">
        <f t="shared" si="1334"/>
        <v>2870.617560637455</v>
      </c>
      <c r="CP212" s="557">
        <f t="shared" si="1334"/>
        <v>2871.837484149899</v>
      </c>
      <c r="CQ212" s="557">
        <f t="shared" si="1334"/>
        <v>3651.7129401239999</v>
      </c>
      <c r="CR212" s="557">
        <f t="shared" si="1334"/>
        <v>2052.4728858520002</v>
      </c>
      <c r="CS212" s="557">
        <f t="shared" si="1334"/>
        <v>896.77206538200016</v>
      </c>
      <c r="CT212" s="557">
        <f t="shared" si="1334"/>
        <v>59.669849474000046</v>
      </c>
      <c r="CU212" s="557">
        <f t="shared" si="1334"/>
        <v>0</v>
      </c>
      <c r="CV212" s="557">
        <f t="shared" si="1334"/>
        <v>0</v>
      </c>
      <c r="CW212" s="557">
        <f t="shared" si="1334"/>
        <v>0</v>
      </c>
      <c r="CX212" s="557">
        <f t="shared" si="1334"/>
        <v>0</v>
      </c>
      <c r="CY212" s="129"/>
      <c r="CZ212" s="129"/>
      <c r="DA212" s="129"/>
      <c r="DB212" s="129"/>
      <c r="DC212" s="129"/>
      <c r="DD212" s="129"/>
      <c r="DE212" s="129"/>
      <c r="DF212" s="129"/>
      <c r="DG212" s="129"/>
      <c r="DH212" s="129"/>
    </row>
    <row r="213" spans="1:112">
      <c r="A213" s="558" t="s">
        <v>1209</v>
      </c>
      <c r="B213" s="604">
        <f>B199-B212</f>
        <v>1430671.9410699434</v>
      </c>
      <c r="C213" s="604">
        <f t="shared" ref="C213:BN213" si="1335">C199-C212</f>
        <v>51901.755289519962</v>
      </c>
      <c r="D213" s="604">
        <f t="shared" si="1335"/>
        <v>2154.7582746479211</v>
      </c>
      <c r="E213" s="604">
        <f t="shared" si="1335"/>
        <v>1900.490563924438</v>
      </c>
      <c r="F213" s="604">
        <f t="shared" si="1335"/>
        <v>1900.490563924438</v>
      </c>
      <c r="G213" s="604">
        <f t="shared" si="1335"/>
        <v>1954.067610791087</v>
      </c>
      <c r="H213" s="604">
        <f t="shared" si="1335"/>
        <v>2134.8715509872404</v>
      </c>
      <c r="I213" s="604">
        <f t="shared" si="1335"/>
        <v>2081.2014661528283</v>
      </c>
      <c r="J213" s="604">
        <f t="shared" si="1335"/>
        <v>1867.1038036212653</v>
      </c>
      <c r="K213" s="604">
        <f t="shared" si="1335"/>
        <v>3166.2813113046686</v>
      </c>
      <c r="L213" s="604">
        <f t="shared" si="1335"/>
        <v>1987.2536532420463</v>
      </c>
      <c r="M213" s="604">
        <f t="shared" si="1335"/>
        <v>1295.7408284267622</v>
      </c>
      <c r="N213" s="604">
        <f t="shared" si="1335"/>
        <v>0</v>
      </c>
      <c r="O213" s="604">
        <f t="shared" si="1335"/>
        <v>0</v>
      </c>
      <c r="P213" s="604">
        <f t="shared" si="1335"/>
        <v>0</v>
      </c>
      <c r="Q213" s="604">
        <f t="shared" si="1335"/>
        <v>0</v>
      </c>
      <c r="R213" s="604">
        <f t="shared" si="1335"/>
        <v>0</v>
      </c>
      <c r="S213" s="604">
        <f t="shared" si="1335"/>
        <v>0</v>
      </c>
      <c r="T213" s="604">
        <f t="shared" si="1335"/>
        <v>465.84245987948543</v>
      </c>
      <c r="U213" s="604">
        <f t="shared" si="1335"/>
        <v>2568.3373003643937</v>
      </c>
      <c r="V213" s="604">
        <f t="shared" si="1335"/>
        <v>4273.3971224595916</v>
      </c>
      <c r="W213" s="604">
        <f t="shared" si="1335"/>
        <v>5783.4092151694913</v>
      </c>
      <c r="X213" s="604">
        <f t="shared" si="1335"/>
        <v>5701.260438492096</v>
      </c>
      <c r="Y213" s="604">
        <f t="shared" si="1335"/>
        <v>4938.4573063216521</v>
      </c>
      <c r="Z213" s="604">
        <f t="shared" si="1335"/>
        <v>4737.8596804325853</v>
      </c>
      <c r="AA213" s="604">
        <f t="shared" si="1335"/>
        <v>2990.9321393779273</v>
      </c>
      <c r="AB213" s="604">
        <f t="shared" si="1335"/>
        <v>43117.493028085039</v>
      </c>
      <c r="AC213" s="604">
        <f t="shared" si="1335"/>
        <v>1754.2866302584353</v>
      </c>
      <c r="AD213" s="604">
        <f t="shared" si="1335"/>
        <v>1522.88088486984</v>
      </c>
      <c r="AE213" s="604">
        <f t="shared" si="1335"/>
        <v>1522.88088486984</v>
      </c>
      <c r="AF213" s="604">
        <f t="shared" si="1335"/>
        <v>1587.9221073492747</v>
      </c>
      <c r="AG213" s="604">
        <f t="shared" si="1335"/>
        <v>1768.7260475454282</v>
      </c>
      <c r="AH213" s="604">
        <f t="shared" si="1335"/>
        <v>1703.5917870982305</v>
      </c>
      <c r="AI213" s="604">
        <f t="shared" si="1335"/>
        <v>1478.0742062143358</v>
      </c>
      <c r="AJ213" s="604">
        <f t="shared" si="1335"/>
        <v>2742.9255729500755</v>
      </c>
      <c r="AK213" s="604">
        <f t="shared" si="1335"/>
        <v>1483.8035860095533</v>
      </c>
      <c r="AL213" s="604">
        <f t="shared" si="1335"/>
        <v>712.19643231637383</v>
      </c>
      <c r="AM213" s="604">
        <f t="shared" si="1335"/>
        <v>0</v>
      </c>
      <c r="AN213" s="604">
        <f t="shared" si="1335"/>
        <v>0</v>
      </c>
      <c r="AO213" s="604">
        <f t="shared" si="1335"/>
        <v>0</v>
      </c>
      <c r="AP213" s="604">
        <f t="shared" si="1335"/>
        <v>0</v>
      </c>
      <c r="AQ213" s="604">
        <f t="shared" si="1335"/>
        <v>0</v>
      </c>
      <c r="AR213" s="604">
        <f t="shared" si="1335"/>
        <v>0</v>
      </c>
      <c r="AS213" s="604">
        <f t="shared" si="1335"/>
        <v>0</v>
      </c>
      <c r="AT213" s="604">
        <f t="shared" si="1335"/>
        <v>1973.3401131932919</v>
      </c>
      <c r="AU213" s="604">
        <f t="shared" si="1335"/>
        <v>3632.6424914364202</v>
      </c>
      <c r="AV213" s="604">
        <f t="shared" si="1335"/>
        <v>5108.340937485309</v>
      </c>
      <c r="AW213" s="604">
        <f t="shared" si="1335"/>
        <v>5060.5058074689259</v>
      </c>
      <c r="AX213" s="604">
        <f t="shared" si="1335"/>
        <v>4366.3549571938183</v>
      </c>
      <c r="AY213" s="604">
        <f t="shared" si="1335"/>
        <v>4200.0964626978594</v>
      </c>
      <c r="AZ213" s="604">
        <f t="shared" si="1335"/>
        <v>2498.9241191279934</v>
      </c>
      <c r="BA213" s="604">
        <f t="shared" si="1335"/>
        <v>36647.709825434926</v>
      </c>
      <c r="BB213" s="604">
        <f t="shared" si="1335"/>
        <v>1442.8086846221699</v>
      </c>
      <c r="BC213" s="604">
        <f t="shared" si="1335"/>
        <v>1229.2238076144463</v>
      </c>
      <c r="BD213" s="604">
        <f t="shared" si="1335"/>
        <v>1229.2238076144463</v>
      </c>
      <c r="BE213" s="604">
        <f t="shared" si="1335"/>
        <v>1303.142271338975</v>
      </c>
      <c r="BF213" s="604">
        <f t="shared" si="1335"/>
        <v>1483.9462115351284</v>
      </c>
      <c r="BG213" s="604">
        <f t="shared" si="1335"/>
        <v>1409.9347098428368</v>
      </c>
      <c r="BH213" s="604">
        <f t="shared" si="1335"/>
        <v>1175.4956304533948</v>
      </c>
      <c r="BI213" s="604">
        <f t="shared" si="1335"/>
        <v>2413.6488875631667</v>
      </c>
      <c r="BJ213" s="604">
        <f t="shared" si="1335"/>
        <v>1092.2313114953913</v>
      </c>
      <c r="BK213" s="604">
        <f t="shared" si="1335"/>
        <v>258.32856867495775</v>
      </c>
      <c r="BL213" s="604">
        <f t="shared" si="1335"/>
        <v>0</v>
      </c>
      <c r="BM213" s="604">
        <f t="shared" si="1335"/>
        <v>0</v>
      </c>
      <c r="BN213" s="604">
        <f t="shared" si="1335"/>
        <v>0</v>
      </c>
      <c r="BO213" s="604">
        <f t="shared" ref="BO213:CX213" si="1336">BO199-BO212</f>
        <v>0</v>
      </c>
      <c r="BP213" s="604">
        <f t="shared" si="1336"/>
        <v>0</v>
      </c>
      <c r="BQ213" s="604">
        <f t="shared" si="1336"/>
        <v>0</v>
      </c>
      <c r="BR213" s="604">
        <f t="shared" si="1336"/>
        <v>0</v>
      </c>
      <c r="BS213" s="604">
        <f t="shared" si="1336"/>
        <v>1510.5836237547123</v>
      </c>
      <c r="BT213" s="604">
        <f t="shared" si="1336"/>
        <v>3134.2777784183954</v>
      </c>
      <c r="BU213" s="604">
        <f t="shared" si="1336"/>
        <v>4583.272672026812</v>
      </c>
      <c r="BV213" s="604">
        <f t="shared" si="1336"/>
        <v>4562.1410944509007</v>
      </c>
      <c r="BW213" s="604">
        <f t="shared" si="1336"/>
        <v>3921.3864634277247</v>
      </c>
      <c r="BX213" s="604">
        <f t="shared" si="1336"/>
        <v>3781.813088112292</v>
      </c>
      <c r="BY213" s="604">
        <f t="shared" si="1336"/>
        <v>2116.2512144891525</v>
      </c>
      <c r="BZ213" s="604">
        <f t="shared" si="1336"/>
        <v>52239.032961895893</v>
      </c>
      <c r="CA213" s="604">
        <f t="shared" si="1336"/>
        <v>2154.7582746479211</v>
      </c>
      <c r="CB213" s="604">
        <f t="shared" si="1336"/>
        <v>1900.490563924438</v>
      </c>
      <c r="CC213" s="604">
        <f t="shared" si="1336"/>
        <v>1900.490563924438</v>
      </c>
      <c r="CD213" s="604">
        <f t="shared" si="1336"/>
        <v>1954.067610791087</v>
      </c>
      <c r="CE213" s="604">
        <f t="shared" si="1336"/>
        <v>2134.8715509872404</v>
      </c>
      <c r="CF213" s="604">
        <f t="shared" si="1336"/>
        <v>2081.2014661528283</v>
      </c>
      <c r="CG213" s="604">
        <f t="shared" si="1336"/>
        <v>1867.1038036212653</v>
      </c>
      <c r="CH213" s="604">
        <f t="shared" si="1336"/>
        <v>3166.2813113046686</v>
      </c>
      <c r="CI213" s="604">
        <f t="shared" si="1336"/>
        <v>1987.2536532420463</v>
      </c>
      <c r="CJ213" s="604">
        <f t="shared" si="1336"/>
        <v>1295.7408284267622</v>
      </c>
      <c r="CK213" s="604">
        <f t="shared" si="1336"/>
        <v>0</v>
      </c>
      <c r="CL213" s="604">
        <f t="shared" si="1336"/>
        <v>0</v>
      </c>
      <c r="CM213" s="604">
        <f t="shared" si="1336"/>
        <v>0</v>
      </c>
      <c r="CN213" s="604">
        <f t="shared" si="1336"/>
        <v>0</v>
      </c>
      <c r="CO213" s="604">
        <f t="shared" si="1336"/>
        <v>0</v>
      </c>
      <c r="CP213" s="604">
        <f t="shared" si="1336"/>
        <v>0</v>
      </c>
      <c r="CQ213" s="604">
        <f t="shared" si="1336"/>
        <v>421.2965615702883</v>
      </c>
      <c r="CR213" s="604">
        <f t="shared" si="1336"/>
        <v>2517.4277022967399</v>
      </c>
      <c r="CS213" s="604">
        <f t="shared" si="1336"/>
        <v>4209.7589359917365</v>
      </c>
      <c r="CT213" s="604">
        <f t="shared" si="1336"/>
        <v>5719.7710287016362</v>
      </c>
      <c r="CU213" s="604">
        <f t="shared" si="1336"/>
        <v>5643.987140665985</v>
      </c>
      <c r="CV213" s="604">
        <f t="shared" si="1336"/>
        <v>4881.1840084955402</v>
      </c>
      <c r="CW213" s="604">
        <f t="shared" si="1336"/>
        <v>4686.9500823649314</v>
      </c>
      <c r="CX213" s="604">
        <f t="shared" si="1336"/>
        <v>3301.6917991604769</v>
      </c>
      <c r="CY213" s="129"/>
      <c r="CZ213" s="129"/>
      <c r="DA213" s="129"/>
      <c r="DB213" s="129"/>
      <c r="DC213" s="129"/>
      <c r="DD213" s="129"/>
      <c r="DE213" s="129"/>
      <c r="DF213" s="129"/>
      <c r="DG213" s="129"/>
      <c r="DH213" s="129"/>
    </row>
    <row r="214" spans="1:112" ht="15.75" thickBot="1">
      <c r="A214" s="558"/>
      <c r="B214" s="604"/>
      <c r="C214" s="604"/>
      <c r="D214" s="604"/>
      <c r="E214" s="604"/>
      <c r="F214" s="604"/>
      <c r="G214" s="604"/>
      <c r="H214" s="604"/>
      <c r="I214" s="604"/>
      <c r="J214" s="604"/>
      <c r="K214" s="604"/>
      <c r="L214" s="604"/>
      <c r="M214" s="604"/>
      <c r="N214" s="604"/>
      <c r="O214" s="604"/>
      <c r="P214" s="604"/>
      <c r="Q214" s="604"/>
      <c r="R214" s="604"/>
      <c r="S214" s="604"/>
      <c r="T214" s="604"/>
      <c r="U214" s="604"/>
      <c r="V214" s="604"/>
      <c r="W214" s="604"/>
      <c r="X214" s="604"/>
      <c r="Y214" s="604"/>
      <c r="Z214" s="604"/>
      <c r="AA214" s="604"/>
      <c r="AB214" s="604"/>
      <c r="AC214" s="604"/>
      <c r="AD214" s="604"/>
      <c r="AE214" s="604"/>
      <c r="AF214" s="604"/>
      <c r="AG214" s="604"/>
      <c r="AH214" s="604"/>
      <c r="AI214" s="604"/>
      <c r="AJ214" s="604"/>
      <c r="AK214" s="604"/>
      <c r="AL214" s="604"/>
      <c r="AM214" s="604"/>
      <c r="AN214" s="604"/>
      <c r="AO214" s="604"/>
      <c r="AP214" s="604"/>
      <c r="AQ214" s="604"/>
      <c r="AR214" s="604"/>
      <c r="AS214" s="604"/>
      <c r="AT214" s="604"/>
      <c r="AU214" s="604"/>
      <c r="AV214" s="604"/>
      <c r="AW214" s="604"/>
      <c r="AX214" s="604"/>
      <c r="AY214" s="604"/>
      <c r="AZ214" s="604"/>
      <c r="BA214" s="604"/>
      <c r="BB214" s="604"/>
      <c r="BC214" s="604"/>
      <c r="BD214" s="604"/>
      <c r="BE214" s="604"/>
      <c r="BF214" s="604"/>
      <c r="BG214" s="604"/>
      <c r="BH214" s="604"/>
      <c r="BI214" s="604"/>
      <c r="BJ214" s="604"/>
      <c r="BK214" s="604"/>
      <c r="BL214" s="604"/>
      <c r="BM214" s="604"/>
      <c r="BN214" s="604"/>
      <c r="BO214" s="604"/>
      <c r="BP214" s="604"/>
      <c r="BQ214" s="604"/>
      <c r="BR214" s="604"/>
      <c r="BS214" s="604"/>
      <c r="BT214" s="604"/>
      <c r="BU214" s="604"/>
      <c r="BV214" s="604"/>
      <c r="BW214" s="604"/>
      <c r="BX214" s="604"/>
      <c r="BY214" s="604"/>
      <c r="BZ214" s="604"/>
      <c r="CA214" s="604"/>
      <c r="CB214" s="604"/>
      <c r="CC214" s="604"/>
      <c r="CD214" s="604"/>
      <c r="CE214" s="604"/>
      <c r="CF214" s="604"/>
      <c r="CG214" s="604"/>
      <c r="CH214" s="604"/>
      <c r="CI214" s="604"/>
      <c r="CJ214" s="604"/>
      <c r="CK214" s="604"/>
      <c r="CL214" s="604"/>
      <c r="CM214" s="604"/>
      <c r="CN214" s="604"/>
      <c r="CO214" s="604"/>
      <c r="CP214" s="604"/>
      <c r="CQ214" s="604"/>
      <c r="CR214" s="604"/>
      <c r="CS214" s="604"/>
      <c r="CT214" s="604"/>
      <c r="CU214" s="604"/>
      <c r="CV214" s="604"/>
      <c r="CW214" s="604"/>
      <c r="CX214" s="604"/>
      <c r="CY214" s="129"/>
      <c r="CZ214" s="129"/>
      <c r="DA214" s="129"/>
      <c r="DB214" s="129"/>
      <c r="DC214" s="129"/>
      <c r="DD214" s="129"/>
      <c r="DE214" s="129"/>
      <c r="DF214" s="129"/>
      <c r="DG214" s="129"/>
      <c r="DH214" s="129"/>
    </row>
    <row r="215" spans="1:112">
      <c r="A215" s="609" t="s">
        <v>5</v>
      </c>
      <c r="B215" s="610"/>
      <c r="C215" s="610"/>
      <c r="D215" s="610"/>
      <c r="E215" s="610"/>
      <c r="F215" s="610"/>
      <c r="G215" s="610"/>
      <c r="H215" s="610"/>
      <c r="I215" s="610"/>
      <c r="J215" s="610"/>
      <c r="K215" s="610"/>
      <c r="L215" s="610"/>
      <c r="M215" s="610"/>
      <c r="N215" s="610"/>
      <c r="O215" s="610"/>
      <c r="P215" s="610"/>
      <c r="Q215" s="610"/>
      <c r="R215" s="610"/>
      <c r="S215" s="610"/>
      <c r="T215" s="610"/>
      <c r="U215" s="610"/>
      <c r="V215" s="610"/>
      <c r="W215" s="610"/>
      <c r="X215" s="610"/>
      <c r="Y215" s="610"/>
      <c r="Z215" s="610"/>
      <c r="AA215" s="610"/>
      <c r="AB215" s="610"/>
      <c r="AC215" s="610"/>
      <c r="AD215" s="610"/>
      <c r="AE215" s="610"/>
      <c r="AF215" s="610"/>
      <c r="AG215" s="610"/>
      <c r="AH215" s="610"/>
      <c r="AI215" s="610"/>
      <c r="AJ215" s="610"/>
      <c r="AK215" s="610"/>
      <c r="AL215" s="610"/>
      <c r="AM215" s="610"/>
      <c r="AN215" s="610"/>
      <c r="AO215" s="610"/>
      <c r="AP215" s="610"/>
      <c r="AQ215" s="610"/>
      <c r="AR215" s="610"/>
      <c r="AS215" s="610"/>
      <c r="AT215" s="610"/>
      <c r="AU215" s="610"/>
      <c r="AV215" s="610"/>
      <c r="AW215" s="610"/>
      <c r="AX215" s="610"/>
      <c r="AY215" s="610"/>
      <c r="AZ215" s="610"/>
      <c r="BA215" s="610"/>
      <c r="BB215" s="610"/>
      <c r="BC215" s="610"/>
      <c r="BD215" s="610"/>
      <c r="BE215" s="610"/>
      <c r="BF215" s="610"/>
      <c r="BG215" s="610"/>
      <c r="BH215" s="610"/>
      <c r="BI215" s="610"/>
      <c r="BJ215" s="610"/>
      <c r="BK215" s="610"/>
      <c r="BL215" s="610"/>
      <c r="BM215" s="610"/>
      <c r="BN215" s="610"/>
      <c r="BO215" s="610"/>
      <c r="BP215" s="610"/>
      <c r="BQ215" s="610"/>
      <c r="BR215" s="610"/>
      <c r="BS215" s="610"/>
      <c r="BT215" s="610"/>
      <c r="BU215" s="610"/>
      <c r="BV215" s="610"/>
      <c r="BW215" s="610"/>
      <c r="BX215" s="610"/>
      <c r="BY215" s="610"/>
      <c r="BZ215" s="610"/>
      <c r="CA215" s="610"/>
      <c r="CB215" s="610"/>
      <c r="CC215" s="610"/>
      <c r="CD215" s="610"/>
      <c r="CE215" s="610"/>
      <c r="CF215" s="610"/>
      <c r="CG215" s="610"/>
      <c r="CH215" s="610"/>
      <c r="CI215" s="610"/>
      <c r="CJ215" s="610"/>
      <c r="CK215" s="610"/>
      <c r="CL215" s="610"/>
      <c r="CM215" s="610"/>
      <c r="CN215" s="610"/>
      <c r="CO215" s="610"/>
      <c r="CP215" s="610"/>
      <c r="CQ215" s="610"/>
      <c r="CR215" s="610"/>
      <c r="CS215" s="610"/>
      <c r="CT215" s="610"/>
      <c r="CU215" s="610"/>
      <c r="CV215" s="610"/>
      <c r="CW215" s="610"/>
      <c r="CX215" s="611"/>
      <c r="CY215" s="129"/>
      <c r="CZ215" s="129"/>
      <c r="DA215" s="129"/>
      <c r="DB215" s="129"/>
      <c r="DC215" s="129"/>
      <c r="DD215" s="129"/>
      <c r="DE215" s="129"/>
      <c r="DF215" s="129"/>
      <c r="DG215" s="129"/>
      <c r="DH215" s="129"/>
    </row>
    <row r="216" spans="1:112">
      <c r="A216" s="612" t="s">
        <v>1210</v>
      </c>
      <c r="B216" s="591">
        <f>B207</f>
        <v>1372841.3870576581</v>
      </c>
      <c r="C216" s="557">
        <f t="shared" ref="C216" si="1337">SUM(D216:AA216)</f>
        <v>44285.206034118004</v>
      </c>
      <c r="D216" s="557">
        <f t="shared" ref="D216:AI216" si="1338">D207</f>
        <v>0</v>
      </c>
      <c r="E216" s="557">
        <f t="shared" si="1338"/>
        <v>0</v>
      </c>
      <c r="F216" s="557">
        <f t="shared" si="1338"/>
        <v>0</v>
      </c>
      <c r="G216" s="557">
        <f t="shared" si="1338"/>
        <v>0</v>
      </c>
      <c r="H216" s="557">
        <f t="shared" si="1338"/>
        <v>0</v>
      </c>
      <c r="I216" s="557">
        <f t="shared" si="1338"/>
        <v>0</v>
      </c>
      <c r="J216" s="557">
        <f t="shared" si="1338"/>
        <v>199.90500678400002</v>
      </c>
      <c r="K216" s="557">
        <f t="shared" si="1338"/>
        <v>705.91455520599993</v>
      </c>
      <c r="L216" s="557">
        <f t="shared" si="1338"/>
        <v>1905.34459591</v>
      </c>
      <c r="M216" s="557">
        <f t="shared" si="1338"/>
        <v>3011.0691646840005</v>
      </c>
      <c r="N216" s="557">
        <f t="shared" si="1338"/>
        <v>4354.180929014</v>
      </c>
      <c r="O216" s="557">
        <f t="shared" si="1338"/>
        <v>5359.9529943960006</v>
      </c>
      <c r="P216" s="557">
        <f t="shared" si="1338"/>
        <v>5372.4470573199997</v>
      </c>
      <c r="Q216" s="557">
        <f t="shared" si="1338"/>
        <v>5790.9981652740007</v>
      </c>
      <c r="R216" s="557">
        <f t="shared" si="1338"/>
        <v>5428.6703404780001</v>
      </c>
      <c r="S216" s="557">
        <f t="shared" si="1338"/>
        <v>5060.0954842200008</v>
      </c>
      <c r="T216" s="557">
        <f t="shared" si="1338"/>
        <v>3760.7129401239999</v>
      </c>
      <c r="U216" s="557">
        <f t="shared" si="1338"/>
        <v>2161.4728858520002</v>
      </c>
      <c r="V216" s="557">
        <f t="shared" si="1338"/>
        <v>1005.7720653820002</v>
      </c>
      <c r="W216" s="557">
        <f t="shared" si="1338"/>
        <v>168.66984947400005</v>
      </c>
      <c r="X216" s="557">
        <f t="shared" si="1338"/>
        <v>0</v>
      </c>
      <c r="Y216" s="557">
        <f t="shared" si="1338"/>
        <v>0</v>
      </c>
      <c r="Z216" s="557">
        <f t="shared" si="1338"/>
        <v>0</v>
      </c>
      <c r="AA216" s="557">
        <f t="shared" si="1338"/>
        <v>0</v>
      </c>
      <c r="AB216" s="557">
        <f t="shared" si="1338"/>
        <v>44285.206034118004</v>
      </c>
      <c r="AC216" s="557">
        <f t="shared" si="1338"/>
        <v>0</v>
      </c>
      <c r="AD216" s="557">
        <f t="shared" si="1338"/>
        <v>0</v>
      </c>
      <c r="AE216" s="557">
        <f t="shared" si="1338"/>
        <v>0</v>
      </c>
      <c r="AF216" s="557">
        <f t="shared" si="1338"/>
        <v>0</v>
      </c>
      <c r="AG216" s="557">
        <f t="shared" si="1338"/>
        <v>0</v>
      </c>
      <c r="AH216" s="557">
        <f t="shared" si="1338"/>
        <v>0</v>
      </c>
      <c r="AI216" s="557">
        <f t="shared" si="1338"/>
        <v>199.90500678400002</v>
      </c>
      <c r="AJ216" s="557">
        <f t="shared" ref="AJ216:BO216" si="1339">AJ207</f>
        <v>705.91455520599993</v>
      </c>
      <c r="AK216" s="557">
        <f t="shared" si="1339"/>
        <v>1905.34459591</v>
      </c>
      <c r="AL216" s="557">
        <f t="shared" si="1339"/>
        <v>3011.0691646840005</v>
      </c>
      <c r="AM216" s="557">
        <f t="shared" si="1339"/>
        <v>4354.180929014</v>
      </c>
      <c r="AN216" s="557">
        <f t="shared" si="1339"/>
        <v>5359.9529943960006</v>
      </c>
      <c r="AO216" s="557">
        <f t="shared" si="1339"/>
        <v>5372.4470573199997</v>
      </c>
      <c r="AP216" s="557">
        <f t="shared" si="1339"/>
        <v>5790.9981652740007</v>
      </c>
      <c r="AQ216" s="557">
        <f t="shared" si="1339"/>
        <v>5428.6703404780001</v>
      </c>
      <c r="AR216" s="557">
        <f t="shared" si="1339"/>
        <v>5060.0954842200008</v>
      </c>
      <c r="AS216" s="557">
        <f t="shared" si="1339"/>
        <v>3760.7129401239999</v>
      </c>
      <c r="AT216" s="557">
        <f t="shared" si="1339"/>
        <v>2161.4728858520002</v>
      </c>
      <c r="AU216" s="557">
        <f t="shared" si="1339"/>
        <v>1005.7720653820002</v>
      </c>
      <c r="AV216" s="557">
        <f t="shared" si="1339"/>
        <v>168.66984947400005</v>
      </c>
      <c r="AW216" s="557">
        <f t="shared" si="1339"/>
        <v>0</v>
      </c>
      <c r="AX216" s="557">
        <f t="shared" si="1339"/>
        <v>0</v>
      </c>
      <c r="AY216" s="557">
        <f t="shared" si="1339"/>
        <v>0</v>
      </c>
      <c r="AZ216" s="557">
        <f t="shared" si="1339"/>
        <v>0</v>
      </c>
      <c r="BA216" s="557">
        <f t="shared" si="1339"/>
        <v>44285.206034118004</v>
      </c>
      <c r="BB216" s="557">
        <f t="shared" si="1339"/>
        <v>0</v>
      </c>
      <c r="BC216" s="557">
        <f t="shared" si="1339"/>
        <v>0</v>
      </c>
      <c r="BD216" s="557">
        <f t="shared" si="1339"/>
        <v>0</v>
      </c>
      <c r="BE216" s="557">
        <f t="shared" si="1339"/>
        <v>0</v>
      </c>
      <c r="BF216" s="557">
        <f t="shared" si="1339"/>
        <v>0</v>
      </c>
      <c r="BG216" s="557">
        <f t="shared" si="1339"/>
        <v>0</v>
      </c>
      <c r="BH216" s="557">
        <f t="shared" si="1339"/>
        <v>199.90500678400002</v>
      </c>
      <c r="BI216" s="557">
        <f t="shared" si="1339"/>
        <v>705.91455520599993</v>
      </c>
      <c r="BJ216" s="557">
        <f t="shared" si="1339"/>
        <v>1905.34459591</v>
      </c>
      <c r="BK216" s="557">
        <f t="shared" si="1339"/>
        <v>3011.0691646840005</v>
      </c>
      <c r="BL216" s="557">
        <f t="shared" si="1339"/>
        <v>4354.180929014</v>
      </c>
      <c r="BM216" s="557">
        <f t="shared" si="1339"/>
        <v>5359.9529943960006</v>
      </c>
      <c r="BN216" s="557">
        <f t="shared" si="1339"/>
        <v>5372.4470573199997</v>
      </c>
      <c r="BO216" s="557">
        <f t="shared" si="1339"/>
        <v>5790.9981652740007</v>
      </c>
      <c r="BP216" s="557">
        <f t="shared" ref="BP216:CX216" si="1340">BP207</f>
        <v>5428.6703404780001</v>
      </c>
      <c r="BQ216" s="557">
        <f t="shared" si="1340"/>
        <v>5060.0954842200008</v>
      </c>
      <c r="BR216" s="557">
        <f t="shared" si="1340"/>
        <v>3760.7129401239999</v>
      </c>
      <c r="BS216" s="557">
        <f t="shared" si="1340"/>
        <v>2161.4728858520002</v>
      </c>
      <c r="BT216" s="557">
        <f t="shared" si="1340"/>
        <v>1005.7720653820002</v>
      </c>
      <c r="BU216" s="557">
        <f t="shared" si="1340"/>
        <v>168.66984947400005</v>
      </c>
      <c r="BV216" s="557">
        <f t="shared" si="1340"/>
        <v>0</v>
      </c>
      <c r="BW216" s="557">
        <f t="shared" si="1340"/>
        <v>0</v>
      </c>
      <c r="BX216" s="557">
        <f t="shared" si="1340"/>
        <v>0</v>
      </c>
      <c r="BY216" s="557">
        <f t="shared" si="1340"/>
        <v>0</v>
      </c>
      <c r="BZ216" s="557">
        <f t="shared" si="1340"/>
        <v>44285.206034118004</v>
      </c>
      <c r="CA216" s="557">
        <f t="shared" si="1340"/>
        <v>0</v>
      </c>
      <c r="CB216" s="557">
        <f t="shared" si="1340"/>
        <v>0</v>
      </c>
      <c r="CC216" s="557">
        <f t="shared" si="1340"/>
        <v>0</v>
      </c>
      <c r="CD216" s="557">
        <f t="shared" si="1340"/>
        <v>0</v>
      </c>
      <c r="CE216" s="557">
        <f t="shared" si="1340"/>
        <v>0</v>
      </c>
      <c r="CF216" s="557">
        <f t="shared" si="1340"/>
        <v>0</v>
      </c>
      <c r="CG216" s="557">
        <f t="shared" si="1340"/>
        <v>199.90500678400002</v>
      </c>
      <c r="CH216" s="557">
        <f t="shared" si="1340"/>
        <v>705.91455520599993</v>
      </c>
      <c r="CI216" s="557">
        <f t="shared" si="1340"/>
        <v>1905.34459591</v>
      </c>
      <c r="CJ216" s="557">
        <f t="shared" si="1340"/>
        <v>3011.0691646840005</v>
      </c>
      <c r="CK216" s="557">
        <f t="shared" si="1340"/>
        <v>4354.180929014</v>
      </c>
      <c r="CL216" s="557">
        <f t="shared" si="1340"/>
        <v>5359.9529943960006</v>
      </c>
      <c r="CM216" s="557">
        <f t="shared" si="1340"/>
        <v>5372.4470573199997</v>
      </c>
      <c r="CN216" s="557">
        <f t="shared" si="1340"/>
        <v>5790.9981652740007</v>
      </c>
      <c r="CO216" s="557">
        <f t="shared" si="1340"/>
        <v>5428.6703404780001</v>
      </c>
      <c r="CP216" s="557">
        <f t="shared" si="1340"/>
        <v>5060.0954842200008</v>
      </c>
      <c r="CQ216" s="557">
        <f t="shared" si="1340"/>
        <v>3760.7129401239999</v>
      </c>
      <c r="CR216" s="557">
        <f t="shared" si="1340"/>
        <v>2161.4728858520002</v>
      </c>
      <c r="CS216" s="557">
        <f t="shared" si="1340"/>
        <v>1005.7720653820002</v>
      </c>
      <c r="CT216" s="557">
        <f t="shared" si="1340"/>
        <v>168.66984947400005</v>
      </c>
      <c r="CU216" s="557">
        <f t="shared" si="1340"/>
        <v>0</v>
      </c>
      <c r="CV216" s="557">
        <f t="shared" si="1340"/>
        <v>0</v>
      </c>
      <c r="CW216" s="557">
        <f t="shared" si="1340"/>
        <v>0</v>
      </c>
      <c r="CX216" s="613">
        <f t="shared" si="1340"/>
        <v>0</v>
      </c>
      <c r="CY216" s="129"/>
      <c r="CZ216" s="129"/>
      <c r="DA216" s="129"/>
      <c r="DB216" s="129"/>
      <c r="DC216" s="129"/>
      <c r="DD216" s="129"/>
      <c r="DE216" s="129"/>
      <c r="DF216" s="129"/>
      <c r="DG216" s="129"/>
      <c r="DH216" s="129"/>
    </row>
    <row r="217" spans="1:112">
      <c r="A217" s="612" t="s">
        <v>1211</v>
      </c>
      <c r="B217" s="591">
        <f>B208</f>
        <v>-47306</v>
      </c>
      <c r="C217" s="557">
        <f>C208</f>
        <v>-1526</v>
      </c>
      <c r="D217" s="557">
        <f t="shared" ref="D217:BO217" si="1341">D208</f>
        <v>0</v>
      </c>
      <c r="E217" s="557">
        <f t="shared" si="1341"/>
        <v>0</v>
      </c>
      <c r="F217" s="557">
        <f t="shared" si="1341"/>
        <v>0</v>
      </c>
      <c r="G217" s="557">
        <f t="shared" si="1341"/>
        <v>0</v>
      </c>
      <c r="H217" s="557">
        <f t="shared" si="1341"/>
        <v>0</v>
      </c>
      <c r="I217" s="557">
        <f t="shared" si="1341"/>
        <v>0</v>
      </c>
      <c r="J217" s="557">
        <f t="shared" si="1341"/>
        <v>-109</v>
      </c>
      <c r="K217" s="557">
        <f t="shared" si="1341"/>
        <v>-109</v>
      </c>
      <c r="L217" s="557">
        <f t="shared" si="1341"/>
        <v>-109</v>
      </c>
      <c r="M217" s="557">
        <f t="shared" si="1341"/>
        <v>-109</v>
      </c>
      <c r="N217" s="557">
        <f t="shared" si="1341"/>
        <v>-109</v>
      </c>
      <c r="O217" s="557">
        <f t="shared" si="1341"/>
        <v>-109</v>
      </c>
      <c r="P217" s="557">
        <f t="shared" si="1341"/>
        <v>-109</v>
      </c>
      <c r="Q217" s="557">
        <f t="shared" si="1341"/>
        <v>-109</v>
      </c>
      <c r="R217" s="557">
        <f t="shared" si="1341"/>
        <v>-109</v>
      </c>
      <c r="S217" s="557">
        <f t="shared" si="1341"/>
        <v>-109</v>
      </c>
      <c r="T217" s="557">
        <f t="shared" si="1341"/>
        <v>-109</v>
      </c>
      <c r="U217" s="557">
        <f t="shared" si="1341"/>
        <v>-109</v>
      </c>
      <c r="V217" s="557">
        <f t="shared" si="1341"/>
        <v>-109</v>
      </c>
      <c r="W217" s="557">
        <f t="shared" si="1341"/>
        <v>-109</v>
      </c>
      <c r="X217" s="557">
        <f t="shared" si="1341"/>
        <v>0</v>
      </c>
      <c r="Y217" s="557">
        <f t="shared" si="1341"/>
        <v>0</v>
      </c>
      <c r="Z217" s="557">
        <f t="shared" si="1341"/>
        <v>0</v>
      </c>
      <c r="AA217" s="557">
        <f t="shared" si="1341"/>
        <v>0</v>
      </c>
      <c r="AB217" s="557">
        <f t="shared" si="1341"/>
        <v>-1526</v>
      </c>
      <c r="AC217" s="557">
        <f t="shared" si="1341"/>
        <v>0</v>
      </c>
      <c r="AD217" s="557">
        <f t="shared" si="1341"/>
        <v>0</v>
      </c>
      <c r="AE217" s="557">
        <f t="shared" si="1341"/>
        <v>0</v>
      </c>
      <c r="AF217" s="557">
        <f t="shared" si="1341"/>
        <v>0</v>
      </c>
      <c r="AG217" s="557">
        <f t="shared" si="1341"/>
        <v>0</v>
      </c>
      <c r="AH217" s="557">
        <f t="shared" si="1341"/>
        <v>0</v>
      </c>
      <c r="AI217" s="557">
        <f t="shared" si="1341"/>
        <v>-109</v>
      </c>
      <c r="AJ217" s="557">
        <f t="shared" si="1341"/>
        <v>-109</v>
      </c>
      <c r="AK217" s="557">
        <f t="shared" si="1341"/>
        <v>-109</v>
      </c>
      <c r="AL217" s="557">
        <f t="shared" si="1341"/>
        <v>-109</v>
      </c>
      <c r="AM217" s="557">
        <f t="shared" si="1341"/>
        <v>-109</v>
      </c>
      <c r="AN217" s="557">
        <f t="shared" si="1341"/>
        <v>-109</v>
      </c>
      <c r="AO217" s="557">
        <f t="shared" si="1341"/>
        <v>-109</v>
      </c>
      <c r="AP217" s="557">
        <f t="shared" si="1341"/>
        <v>-109</v>
      </c>
      <c r="AQ217" s="557">
        <f t="shared" si="1341"/>
        <v>-109</v>
      </c>
      <c r="AR217" s="557">
        <f t="shared" si="1341"/>
        <v>-109</v>
      </c>
      <c r="AS217" s="557">
        <f t="shared" si="1341"/>
        <v>-109</v>
      </c>
      <c r="AT217" s="557">
        <f t="shared" si="1341"/>
        <v>-109</v>
      </c>
      <c r="AU217" s="557">
        <f t="shared" si="1341"/>
        <v>-109</v>
      </c>
      <c r="AV217" s="557">
        <f t="shared" si="1341"/>
        <v>-109</v>
      </c>
      <c r="AW217" s="557">
        <f t="shared" si="1341"/>
        <v>0</v>
      </c>
      <c r="AX217" s="557">
        <f t="shared" si="1341"/>
        <v>0</v>
      </c>
      <c r="AY217" s="557">
        <f t="shared" si="1341"/>
        <v>0</v>
      </c>
      <c r="AZ217" s="557">
        <f t="shared" si="1341"/>
        <v>0</v>
      </c>
      <c r="BA217" s="557">
        <f t="shared" si="1341"/>
        <v>-1526</v>
      </c>
      <c r="BB217" s="557">
        <f t="shared" si="1341"/>
        <v>0</v>
      </c>
      <c r="BC217" s="557">
        <f t="shared" si="1341"/>
        <v>0</v>
      </c>
      <c r="BD217" s="557">
        <f t="shared" si="1341"/>
        <v>0</v>
      </c>
      <c r="BE217" s="557">
        <f t="shared" si="1341"/>
        <v>0</v>
      </c>
      <c r="BF217" s="557">
        <f t="shared" si="1341"/>
        <v>0</v>
      </c>
      <c r="BG217" s="557">
        <f t="shared" si="1341"/>
        <v>0</v>
      </c>
      <c r="BH217" s="557">
        <f t="shared" si="1341"/>
        <v>-109</v>
      </c>
      <c r="BI217" s="557">
        <f t="shared" si="1341"/>
        <v>-109</v>
      </c>
      <c r="BJ217" s="557">
        <f t="shared" si="1341"/>
        <v>-109</v>
      </c>
      <c r="BK217" s="557">
        <f t="shared" si="1341"/>
        <v>-109</v>
      </c>
      <c r="BL217" s="557">
        <f t="shared" si="1341"/>
        <v>-109</v>
      </c>
      <c r="BM217" s="557">
        <f t="shared" si="1341"/>
        <v>-109</v>
      </c>
      <c r="BN217" s="557">
        <f t="shared" si="1341"/>
        <v>-109</v>
      </c>
      <c r="BO217" s="557">
        <f t="shared" si="1341"/>
        <v>-109</v>
      </c>
      <c r="BP217" s="557">
        <f t="shared" ref="BP217:CX217" si="1342">BP208</f>
        <v>-109</v>
      </c>
      <c r="BQ217" s="557">
        <f t="shared" si="1342"/>
        <v>-109</v>
      </c>
      <c r="BR217" s="557">
        <f t="shared" si="1342"/>
        <v>-109</v>
      </c>
      <c r="BS217" s="557">
        <f t="shared" si="1342"/>
        <v>-109</v>
      </c>
      <c r="BT217" s="557">
        <f t="shared" si="1342"/>
        <v>-109</v>
      </c>
      <c r="BU217" s="557">
        <f t="shared" si="1342"/>
        <v>-109</v>
      </c>
      <c r="BV217" s="557">
        <f t="shared" si="1342"/>
        <v>0</v>
      </c>
      <c r="BW217" s="557">
        <f t="shared" si="1342"/>
        <v>0</v>
      </c>
      <c r="BX217" s="557">
        <f t="shared" si="1342"/>
        <v>0</v>
      </c>
      <c r="BY217" s="557">
        <f t="shared" si="1342"/>
        <v>0</v>
      </c>
      <c r="BZ217" s="557">
        <f t="shared" si="1342"/>
        <v>-1526</v>
      </c>
      <c r="CA217" s="557">
        <f t="shared" si="1342"/>
        <v>0</v>
      </c>
      <c r="CB217" s="557">
        <f t="shared" si="1342"/>
        <v>0</v>
      </c>
      <c r="CC217" s="557">
        <f t="shared" si="1342"/>
        <v>0</v>
      </c>
      <c r="CD217" s="557">
        <f t="shared" si="1342"/>
        <v>0</v>
      </c>
      <c r="CE217" s="557">
        <f t="shared" si="1342"/>
        <v>0</v>
      </c>
      <c r="CF217" s="557">
        <f t="shared" si="1342"/>
        <v>0</v>
      </c>
      <c r="CG217" s="557">
        <f t="shared" si="1342"/>
        <v>-109</v>
      </c>
      <c r="CH217" s="557">
        <f t="shared" si="1342"/>
        <v>-109</v>
      </c>
      <c r="CI217" s="557">
        <f t="shared" si="1342"/>
        <v>-109</v>
      </c>
      <c r="CJ217" s="557">
        <f t="shared" si="1342"/>
        <v>-109</v>
      </c>
      <c r="CK217" s="557">
        <f t="shared" si="1342"/>
        <v>-109</v>
      </c>
      <c r="CL217" s="557">
        <f t="shared" si="1342"/>
        <v>-109</v>
      </c>
      <c r="CM217" s="557">
        <f t="shared" si="1342"/>
        <v>-109</v>
      </c>
      <c r="CN217" s="557">
        <f t="shared" si="1342"/>
        <v>-109</v>
      </c>
      <c r="CO217" s="557">
        <f t="shared" si="1342"/>
        <v>-109</v>
      </c>
      <c r="CP217" s="557">
        <f t="shared" si="1342"/>
        <v>-109</v>
      </c>
      <c r="CQ217" s="557">
        <f t="shared" si="1342"/>
        <v>-109</v>
      </c>
      <c r="CR217" s="557">
        <f t="shared" si="1342"/>
        <v>-109</v>
      </c>
      <c r="CS217" s="557">
        <f t="shared" si="1342"/>
        <v>-109</v>
      </c>
      <c r="CT217" s="557">
        <f t="shared" si="1342"/>
        <v>-109</v>
      </c>
      <c r="CU217" s="557">
        <f t="shared" si="1342"/>
        <v>0</v>
      </c>
      <c r="CV217" s="557">
        <f t="shared" si="1342"/>
        <v>0</v>
      </c>
      <c r="CW217" s="557">
        <f t="shared" si="1342"/>
        <v>0</v>
      </c>
      <c r="CX217" s="557">
        <f t="shared" si="1342"/>
        <v>0</v>
      </c>
      <c r="CY217" s="129"/>
      <c r="CZ217" s="129"/>
      <c r="DA217" s="129"/>
      <c r="DB217" s="129"/>
      <c r="DC217" s="129"/>
      <c r="DD217" s="129"/>
      <c r="DE217" s="129"/>
      <c r="DF217" s="129"/>
      <c r="DG217" s="129"/>
      <c r="DH217" s="129"/>
    </row>
    <row r="218" spans="1:112">
      <c r="A218" s="614" t="s">
        <v>1212</v>
      </c>
      <c r="B218" s="591">
        <f t="shared" ref="B218:B223" si="1343">4*AB218+4*BA218+19*C218+BZ218*4</f>
        <v>935026.53064355906</v>
      </c>
      <c r="C218" s="557">
        <f t="shared" ref="C218" si="1344">SUM(D218:AA218)</f>
        <v>31576.597403079533</v>
      </c>
      <c r="D218" s="561">
        <f>D212</f>
        <v>0</v>
      </c>
      <c r="E218" s="561">
        <f t="shared" ref="E218:BP218" si="1345">E212</f>
        <v>0</v>
      </c>
      <c r="F218" s="561">
        <f t="shared" si="1345"/>
        <v>0</v>
      </c>
      <c r="G218" s="561">
        <f t="shared" si="1345"/>
        <v>0</v>
      </c>
      <c r="H218" s="561">
        <f t="shared" si="1345"/>
        <v>0</v>
      </c>
      <c r="I218" s="561">
        <f t="shared" si="1345"/>
        <v>0</v>
      </c>
      <c r="J218" s="561">
        <f t="shared" si="1345"/>
        <v>90.905006784000022</v>
      </c>
      <c r="K218" s="561">
        <f t="shared" si="1345"/>
        <v>596.91455520599993</v>
      </c>
      <c r="L218" s="561">
        <f t="shared" si="1345"/>
        <v>1796.34459591</v>
      </c>
      <c r="M218" s="561">
        <f t="shared" si="1345"/>
        <v>2902.0691646840005</v>
      </c>
      <c r="N218" s="561">
        <f t="shared" si="1345"/>
        <v>3930.6777468311825</v>
      </c>
      <c r="O218" s="561">
        <f t="shared" si="1345"/>
        <v>3272.4526408189381</v>
      </c>
      <c r="P218" s="561">
        <f t="shared" si="1345"/>
        <v>3140.9678099021421</v>
      </c>
      <c r="Q218" s="561">
        <f t="shared" si="1345"/>
        <v>3303.1817026378658</v>
      </c>
      <c r="R218" s="561">
        <f t="shared" si="1345"/>
        <v>2940.6182579804795</v>
      </c>
      <c r="S218" s="561">
        <f t="shared" si="1345"/>
        <v>2941.8381814929235</v>
      </c>
      <c r="T218" s="561">
        <f t="shared" si="1345"/>
        <v>3651.7129401239999</v>
      </c>
      <c r="U218" s="561">
        <f t="shared" si="1345"/>
        <v>2052.4728858520002</v>
      </c>
      <c r="V218" s="561">
        <f t="shared" si="1345"/>
        <v>896.77206538200016</v>
      </c>
      <c r="W218" s="561">
        <f t="shared" si="1345"/>
        <v>59.669849474000046</v>
      </c>
      <c r="X218" s="561">
        <f t="shared" si="1345"/>
        <v>0</v>
      </c>
      <c r="Y218" s="561">
        <f t="shared" si="1345"/>
        <v>0</v>
      </c>
      <c r="Z218" s="561">
        <f t="shared" si="1345"/>
        <v>0</v>
      </c>
      <c r="AA218" s="561">
        <f t="shared" si="1345"/>
        <v>0</v>
      </c>
      <c r="AB218" s="561">
        <f t="shared" si="1345"/>
        <v>27854.629179186973</v>
      </c>
      <c r="AC218" s="561">
        <f t="shared" si="1345"/>
        <v>0</v>
      </c>
      <c r="AD218" s="561">
        <f t="shared" si="1345"/>
        <v>0</v>
      </c>
      <c r="AE218" s="561">
        <f t="shared" si="1345"/>
        <v>0</v>
      </c>
      <c r="AF218" s="561">
        <f t="shared" si="1345"/>
        <v>0</v>
      </c>
      <c r="AG218" s="561">
        <f t="shared" si="1345"/>
        <v>0</v>
      </c>
      <c r="AH218" s="561">
        <f t="shared" si="1345"/>
        <v>0</v>
      </c>
      <c r="AI218" s="561">
        <f t="shared" si="1345"/>
        <v>90.905006784000022</v>
      </c>
      <c r="AJ218" s="561">
        <f t="shared" si="1345"/>
        <v>596.91455520599993</v>
      </c>
      <c r="AK218" s="561">
        <f t="shared" si="1345"/>
        <v>1796.34459591</v>
      </c>
      <c r="AL218" s="561">
        <f t="shared" si="1345"/>
        <v>2902.0691646840005</v>
      </c>
      <c r="AM218" s="561">
        <f t="shared" si="1345"/>
        <v>3312.8072097731233</v>
      </c>
      <c r="AN218" s="561">
        <f t="shared" si="1345"/>
        <v>2666.0241507434362</v>
      </c>
      <c r="AO218" s="561">
        <f t="shared" si="1345"/>
        <v>2545.9706227310398</v>
      </c>
      <c r="AP218" s="561">
        <f t="shared" si="1345"/>
        <v>2696.7532125623634</v>
      </c>
      <c r="AQ218" s="561">
        <f t="shared" si="1345"/>
        <v>2345.6210708093772</v>
      </c>
      <c r="AR218" s="561">
        <f t="shared" si="1345"/>
        <v>2358.2937853825351</v>
      </c>
      <c r="AS218" s="561">
        <f t="shared" si="1345"/>
        <v>3534.0110038930966</v>
      </c>
      <c r="AT218" s="561">
        <f t="shared" si="1345"/>
        <v>2052.4728858520002</v>
      </c>
      <c r="AU218" s="561">
        <f t="shared" si="1345"/>
        <v>896.77206538200016</v>
      </c>
      <c r="AV218" s="561">
        <f t="shared" si="1345"/>
        <v>59.669849474000046</v>
      </c>
      <c r="AW218" s="561">
        <f t="shared" si="1345"/>
        <v>0</v>
      </c>
      <c r="AX218" s="561">
        <f t="shared" si="1345"/>
        <v>0</v>
      </c>
      <c r="AY218" s="561">
        <f t="shared" si="1345"/>
        <v>0</v>
      </c>
      <c r="AZ218" s="561">
        <f t="shared" si="1345"/>
        <v>0</v>
      </c>
      <c r="BA218" s="561">
        <f t="shared" si="1345"/>
        <v>24597.481292975488</v>
      </c>
      <c r="BB218" s="561">
        <f t="shared" si="1345"/>
        <v>0</v>
      </c>
      <c r="BC218" s="561">
        <f t="shared" si="1345"/>
        <v>0</v>
      </c>
      <c r="BD218" s="561">
        <f t="shared" si="1345"/>
        <v>0</v>
      </c>
      <c r="BE218" s="561">
        <f t="shared" si="1345"/>
        <v>0</v>
      </c>
      <c r="BF218" s="561">
        <f t="shared" si="1345"/>
        <v>0</v>
      </c>
      <c r="BG218" s="561">
        <f t="shared" si="1345"/>
        <v>0</v>
      </c>
      <c r="BH218" s="561">
        <f t="shared" si="1345"/>
        <v>90.905006784000022</v>
      </c>
      <c r="BI218" s="561">
        <f t="shared" si="1345"/>
        <v>596.91455520599993</v>
      </c>
      <c r="BJ218" s="561">
        <f t="shared" si="1345"/>
        <v>1796.34459591</v>
      </c>
      <c r="BK218" s="561">
        <f t="shared" si="1345"/>
        <v>2902.0691646840005</v>
      </c>
      <c r="BL218" s="561">
        <f t="shared" si="1345"/>
        <v>2832.2412365057453</v>
      </c>
      <c r="BM218" s="561">
        <f t="shared" si="1345"/>
        <v>2194.3575473513779</v>
      </c>
      <c r="BN218" s="561">
        <f t="shared" si="1345"/>
        <v>2083.2141332924602</v>
      </c>
      <c r="BO218" s="561">
        <f t="shared" si="1345"/>
        <v>2225.0866091703051</v>
      </c>
      <c r="BP218" s="561">
        <f t="shared" si="1345"/>
        <v>1882.8645813707976</v>
      </c>
      <c r="BQ218" s="561">
        <f t="shared" ref="BQ218:CX218" si="1346">BQ212</f>
        <v>1904.4259217411191</v>
      </c>
      <c r="BR218" s="561">
        <f t="shared" si="1346"/>
        <v>3080.1431402516814</v>
      </c>
      <c r="BS218" s="561">
        <f t="shared" si="1346"/>
        <v>2052.4728858520002</v>
      </c>
      <c r="BT218" s="561">
        <f t="shared" si="1346"/>
        <v>896.77206538200016</v>
      </c>
      <c r="BU218" s="561">
        <f t="shared" si="1346"/>
        <v>59.669849474000046</v>
      </c>
      <c r="BV218" s="561">
        <f t="shared" si="1346"/>
        <v>0</v>
      </c>
      <c r="BW218" s="561">
        <f t="shared" si="1346"/>
        <v>0</v>
      </c>
      <c r="BX218" s="561">
        <f t="shared" si="1346"/>
        <v>0</v>
      </c>
      <c r="BY218" s="561">
        <f t="shared" si="1346"/>
        <v>0</v>
      </c>
      <c r="BZ218" s="561">
        <f t="shared" si="1346"/>
        <v>31315.684524099517</v>
      </c>
      <c r="CA218" s="561">
        <f t="shared" si="1346"/>
        <v>0</v>
      </c>
      <c r="CB218" s="561">
        <f t="shared" si="1346"/>
        <v>0</v>
      </c>
      <c r="CC218" s="561">
        <f t="shared" si="1346"/>
        <v>0</v>
      </c>
      <c r="CD218" s="561">
        <f t="shared" si="1346"/>
        <v>0</v>
      </c>
      <c r="CE218" s="561">
        <f t="shared" si="1346"/>
        <v>0</v>
      </c>
      <c r="CF218" s="561">
        <f t="shared" si="1346"/>
        <v>0</v>
      </c>
      <c r="CG218" s="561">
        <f t="shared" si="1346"/>
        <v>90.905006784000022</v>
      </c>
      <c r="CH218" s="561">
        <f t="shared" si="1346"/>
        <v>596.91455520599993</v>
      </c>
      <c r="CI218" s="561">
        <f t="shared" si="1346"/>
        <v>1796.34459591</v>
      </c>
      <c r="CJ218" s="561">
        <f t="shared" si="1346"/>
        <v>2902.0691646840005</v>
      </c>
      <c r="CK218" s="561">
        <f t="shared" si="1346"/>
        <v>3930.6777468311825</v>
      </c>
      <c r="CL218" s="561">
        <f t="shared" si="1346"/>
        <v>3272.4526408189381</v>
      </c>
      <c r="CM218" s="561">
        <f t="shared" si="1346"/>
        <v>3077.3296234342861</v>
      </c>
      <c r="CN218" s="561">
        <f t="shared" si="1346"/>
        <v>3245.9084048117543</v>
      </c>
      <c r="CO218" s="561">
        <f t="shared" si="1346"/>
        <v>2870.617560637455</v>
      </c>
      <c r="CP218" s="561">
        <f t="shared" si="1346"/>
        <v>2871.837484149899</v>
      </c>
      <c r="CQ218" s="561">
        <f t="shared" si="1346"/>
        <v>3651.7129401239999</v>
      </c>
      <c r="CR218" s="561">
        <f t="shared" si="1346"/>
        <v>2052.4728858520002</v>
      </c>
      <c r="CS218" s="561">
        <f t="shared" si="1346"/>
        <v>896.77206538200016</v>
      </c>
      <c r="CT218" s="561">
        <f t="shared" si="1346"/>
        <v>59.669849474000046</v>
      </c>
      <c r="CU218" s="561">
        <f t="shared" si="1346"/>
        <v>0</v>
      </c>
      <c r="CV218" s="561">
        <f t="shared" si="1346"/>
        <v>0</v>
      </c>
      <c r="CW218" s="561">
        <f t="shared" si="1346"/>
        <v>0</v>
      </c>
      <c r="CX218" s="561">
        <f t="shared" si="1346"/>
        <v>0</v>
      </c>
      <c r="CY218" s="129"/>
      <c r="CZ218" s="129"/>
      <c r="DA218" s="129"/>
      <c r="DB218" s="129"/>
      <c r="DC218" s="129"/>
      <c r="DD218" s="129"/>
      <c r="DE218" s="129"/>
      <c r="DF218" s="129"/>
      <c r="DG218" s="129"/>
      <c r="DH218" s="129"/>
    </row>
    <row r="219" spans="1:112">
      <c r="A219" s="626" t="s">
        <v>1213</v>
      </c>
      <c r="B219" s="591">
        <f t="shared" si="1343"/>
        <v>69205.040416283999</v>
      </c>
      <c r="C219" s="557">
        <f t="shared" ref="C219:C223" si="1347">SUM(D219:AA219)</f>
        <v>3008.9148007080003</v>
      </c>
      <c r="D219" s="561">
        <f t="shared" ref="D219:AA219" si="1348">IF(D202="P",D218,0)</f>
        <v>0</v>
      </c>
      <c r="E219" s="561">
        <f t="shared" si="1348"/>
        <v>0</v>
      </c>
      <c r="F219" s="561">
        <f t="shared" si="1348"/>
        <v>0</v>
      </c>
      <c r="G219" s="561">
        <f t="shared" si="1348"/>
        <v>0</v>
      </c>
      <c r="H219" s="561">
        <f t="shared" si="1348"/>
        <v>0</v>
      </c>
      <c r="I219" s="561">
        <f t="shared" si="1348"/>
        <v>0</v>
      </c>
      <c r="J219" s="561">
        <f t="shared" si="1348"/>
        <v>0</v>
      </c>
      <c r="K219" s="561">
        <f t="shared" si="1348"/>
        <v>0</v>
      </c>
      <c r="L219" s="561">
        <f t="shared" si="1348"/>
        <v>0</v>
      </c>
      <c r="M219" s="561">
        <f t="shared" si="1348"/>
        <v>0</v>
      </c>
      <c r="N219" s="561">
        <f t="shared" si="1348"/>
        <v>0</v>
      </c>
      <c r="O219" s="561">
        <f t="shared" si="1348"/>
        <v>0</v>
      </c>
      <c r="P219" s="561">
        <f t="shared" si="1348"/>
        <v>0</v>
      </c>
      <c r="Q219" s="561">
        <f t="shared" si="1348"/>
        <v>0</v>
      </c>
      <c r="R219" s="561">
        <f t="shared" si="1348"/>
        <v>0</v>
      </c>
      <c r="S219" s="561">
        <f t="shared" si="1348"/>
        <v>0</v>
      </c>
      <c r="T219" s="561">
        <f t="shared" si="1348"/>
        <v>0</v>
      </c>
      <c r="U219" s="561">
        <f t="shared" si="1348"/>
        <v>2052.4728858520002</v>
      </c>
      <c r="V219" s="561">
        <f t="shared" si="1348"/>
        <v>896.77206538200016</v>
      </c>
      <c r="W219" s="561">
        <f t="shared" si="1348"/>
        <v>59.669849474000046</v>
      </c>
      <c r="X219" s="561">
        <f t="shared" si="1348"/>
        <v>0</v>
      </c>
      <c r="Y219" s="561">
        <f t="shared" si="1348"/>
        <v>0</v>
      </c>
      <c r="Z219" s="561">
        <f t="shared" si="1348"/>
        <v>0</v>
      </c>
      <c r="AA219" s="561">
        <f t="shared" si="1348"/>
        <v>0</v>
      </c>
      <c r="AB219" s="557">
        <f t="shared" ref="AB219:AB222" si="1349">SUM(AC219:AZ219)</f>
        <v>0</v>
      </c>
      <c r="AC219" s="561">
        <f t="shared" ref="AC219:AZ219" si="1350">IF(AC202="P",AC218,0)</f>
        <v>0</v>
      </c>
      <c r="AD219" s="561">
        <f t="shared" si="1350"/>
        <v>0</v>
      </c>
      <c r="AE219" s="561">
        <f t="shared" si="1350"/>
        <v>0</v>
      </c>
      <c r="AF219" s="561">
        <f t="shared" si="1350"/>
        <v>0</v>
      </c>
      <c r="AG219" s="561">
        <f t="shared" si="1350"/>
        <v>0</v>
      </c>
      <c r="AH219" s="561">
        <f t="shared" si="1350"/>
        <v>0</v>
      </c>
      <c r="AI219" s="561">
        <f t="shared" si="1350"/>
        <v>0</v>
      </c>
      <c r="AJ219" s="561">
        <f t="shared" si="1350"/>
        <v>0</v>
      </c>
      <c r="AK219" s="561">
        <f t="shared" si="1350"/>
        <v>0</v>
      </c>
      <c r="AL219" s="561">
        <f t="shared" si="1350"/>
        <v>0</v>
      </c>
      <c r="AM219" s="561">
        <f t="shared" si="1350"/>
        <v>0</v>
      </c>
      <c r="AN219" s="561">
        <f t="shared" si="1350"/>
        <v>0</v>
      </c>
      <c r="AO219" s="561">
        <f t="shared" si="1350"/>
        <v>0</v>
      </c>
      <c r="AP219" s="561">
        <f t="shared" si="1350"/>
        <v>0</v>
      </c>
      <c r="AQ219" s="561">
        <f t="shared" si="1350"/>
        <v>0</v>
      </c>
      <c r="AR219" s="561">
        <f t="shared" si="1350"/>
        <v>0</v>
      </c>
      <c r="AS219" s="561">
        <f t="shared" si="1350"/>
        <v>0</v>
      </c>
      <c r="AT219" s="561">
        <f t="shared" si="1350"/>
        <v>0</v>
      </c>
      <c r="AU219" s="561">
        <f t="shared" si="1350"/>
        <v>0</v>
      </c>
      <c r="AV219" s="561">
        <f t="shared" si="1350"/>
        <v>0</v>
      </c>
      <c r="AW219" s="561">
        <f t="shared" si="1350"/>
        <v>0</v>
      </c>
      <c r="AX219" s="561">
        <f t="shared" si="1350"/>
        <v>0</v>
      </c>
      <c r="AY219" s="561">
        <f t="shared" si="1350"/>
        <v>0</v>
      </c>
      <c r="AZ219" s="561">
        <f t="shared" si="1350"/>
        <v>0</v>
      </c>
      <c r="BA219" s="557">
        <f t="shared" ref="BA219:BA222" si="1351">SUM(BB219:BY219)</f>
        <v>0</v>
      </c>
      <c r="BB219" s="561">
        <f t="shared" ref="BB219:BY219" si="1352">IF(BB202="P",BB218,0)</f>
        <v>0</v>
      </c>
      <c r="BC219" s="561">
        <f t="shared" si="1352"/>
        <v>0</v>
      </c>
      <c r="BD219" s="561">
        <f t="shared" si="1352"/>
        <v>0</v>
      </c>
      <c r="BE219" s="561">
        <f t="shared" si="1352"/>
        <v>0</v>
      </c>
      <c r="BF219" s="561">
        <f t="shared" si="1352"/>
        <v>0</v>
      </c>
      <c r="BG219" s="561">
        <f t="shared" si="1352"/>
        <v>0</v>
      </c>
      <c r="BH219" s="561">
        <f t="shared" si="1352"/>
        <v>0</v>
      </c>
      <c r="BI219" s="561">
        <f t="shared" si="1352"/>
        <v>0</v>
      </c>
      <c r="BJ219" s="561">
        <f t="shared" si="1352"/>
        <v>0</v>
      </c>
      <c r="BK219" s="561">
        <f t="shared" si="1352"/>
        <v>0</v>
      </c>
      <c r="BL219" s="561">
        <f t="shared" si="1352"/>
        <v>0</v>
      </c>
      <c r="BM219" s="561">
        <f t="shared" si="1352"/>
        <v>0</v>
      </c>
      <c r="BN219" s="561">
        <f t="shared" si="1352"/>
        <v>0</v>
      </c>
      <c r="BO219" s="561">
        <f t="shared" si="1352"/>
        <v>0</v>
      </c>
      <c r="BP219" s="561">
        <f t="shared" si="1352"/>
        <v>0</v>
      </c>
      <c r="BQ219" s="561">
        <f t="shared" si="1352"/>
        <v>0</v>
      </c>
      <c r="BR219" s="561">
        <f t="shared" si="1352"/>
        <v>0</v>
      </c>
      <c r="BS219" s="561">
        <f t="shared" si="1352"/>
        <v>0</v>
      </c>
      <c r="BT219" s="561">
        <f t="shared" si="1352"/>
        <v>0</v>
      </c>
      <c r="BU219" s="561">
        <f t="shared" si="1352"/>
        <v>0</v>
      </c>
      <c r="BV219" s="561">
        <f t="shared" si="1352"/>
        <v>0</v>
      </c>
      <c r="BW219" s="561">
        <f t="shared" si="1352"/>
        <v>0</v>
      </c>
      <c r="BX219" s="561">
        <f t="shared" si="1352"/>
        <v>0</v>
      </c>
      <c r="BY219" s="561">
        <f t="shared" si="1352"/>
        <v>0</v>
      </c>
      <c r="BZ219" s="557">
        <f t="shared" ref="BZ219:BZ222" si="1353">SUM(CA219:CX219)</f>
        <v>3008.9148007080003</v>
      </c>
      <c r="CA219" s="561">
        <f t="shared" ref="CA219:CX219" si="1354">IF(CA202="P",CA218,0)</f>
        <v>0</v>
      </c>
      <c r="CB219" s="561">
        <f t="shared" si="1354"/>
        <v>0</v>
      </c>
      <c r="CC219" s="561">
        <f t="shared" si="1354"/>
        <v>0</v>
      </c>
      <c r="CD219" s="561">
        <f t="shared" si="1354"/>
        <v>0</v>
      </c>
      <c r="CE219" s="561">
        <f t="shared" si="1354"/>
        <v>0</v>
      </c>
      <c r="CF219" s="561">
        <f t="shared" si="1354"/>
        <v>0</v>
      </c>
      <c r="CG219" s="561">
        <f t="shared" si="1354"/>
        <v>0</v>
      </c>
      <c r="CH219" s="561">
        <f t="shared" si="1354"/>
        <v>0</v>
      </c>
      <c r="CI219" s="561">
        <f t="shared" si="1354"/>
        <v>0</v>
      </c>
      <c r="CJ219" s="561">
        <f t="shared" si="1354"/>
        <v>0</v>
      </c>
      <c r="CK219" s="561">
        <f t="shared" si="1354"/>
        <v>0</v>
      </c>
      <c r="CL219" s="561">
        <f t="shared" si="1354"/>
        <v>0</v>
      </c>
      <c r="CM219" s="561">
        <f t="shared" si="1354"/>
        <v>0</v>
      </c>
      <c r="CN219" s="561">
        <f t="shared" si="1354"/>
        <v>0</v>
      </c>
      <c r="CO219" s="561">
        <f t="shared" si="1354"/>
        <v>0</v>
      </c>
      <c r="CP219" s="561">
        <f t="shared" si="1354"/>
        <v>0</v>
      </c>
      <c r="CQ219" s="561">
        <f t="shared" si="1354"/>
        <v>0</v>
      </c>
      <c r="CR219" s="561">
        <f t="shared" si="1354"/>
        <v>2052.4728858520002</v>
      </c>
      <c r="CS219" s="561">
        <f t="shared" si="1354"/>
        <v>896.77206538200016</v>
      </c>
      <c r="CT219" s="561">
        <f t="shared" si="1354"/>
        <v>59.669849474000046</v>
      </c>
      <c r="CU219" s="561">
        <f t="shared" si="1354"/>
        <v>0</v>
      </c>
      <c r="CV219" s="561">
        <f t="shared" si="1354"/>
        <v>0</v>
      </c>
      <c r="CW219" s="561">
        <f t="shared" si="1354"/>
        <v>0</v>
      </c>
      <c r="CX219" s="561">
        <f t="shared" si="1354"/>
        <v>0</v>
      </c>
      <c r="CY219" s="129"/>
      <c r="CZ219" s="129"/>
      <c r="DA219" s="129"/>
      <c r="DB219" s="129"/>
      <c r="DC219" s="129"/>
      <c r="DD219" s="129"/>
      <c r="DE219" s="129"/>
      <c r="DF219" s="129"/>
      <c r="DG219" s="129"/>
      <c r="DH219" s="129"/>
    </row>
    <row r="220" spans="1:112">
      <c r="A220" s="614" t="s">
        <v>1214</v>
      </c>
      <c r="B220" s="591">
        <f t="shared" si="1343"/>
        <v>725717.13463155006</v>
      </c>
      <c r="C220" s="557">
        <f t="shared" si="1347"/>
        <v>28567.682602371533</v>
      </c>
      <c r="D220" s="561">
        <f t="shared" ref="D220:AA220" si="1355">IF(D202="C",D218,0)</f>
        <v>0</v>
      </c>
      <c r="E220" s="561">
        <f t="shared" si="1355"/>
        <v>0</v>
      </c>
      <c r="F220" s="561">
        <f t="shared" si="1355"/>
        <v>0</v>
      </c>
      <c r="G220" s="561">
        <f t="shared" si="1355"/>
        <v>0</v>
      </c>
      <c r="H220" s="561">
        <f t="shared" si="1355"/>
        <v>0</v>
      </c>
      <c r="I220" s="561">
        <f t="shared" si="1355"/>
        <v>0</v>
      </c>
      <c r="J220" s="561">
        <f t="shared" si="1355"/>
        <v>90.905006784000022</v>
      </c>
      <c r="K220" s="561">
        <f t="shared" si="1355"/>
        <v>596.91455520599993</v>
      </c>
      <c r="L220" s="561">
        <f t="shared" si="1355"/>
        <v>1796.34459591</v>
      </c>
      <c r="M220" s="561">
        <f t="shared" si="1355"/>
        <v>2902.0691646840005</v>
      </c>
      <c r="N220" s="561">
        <f t="shared" si="1355"/>
        <v>3930.6777468311825</v>
      </c>
      <c r="O220" s="561">
        <f t="shared" si="1355"/>
        <v>3272.4526408189381</v>
      </c>
      <c r="P220" s="561">
        <f t="shared" si="1355"/>
        <v>3140.9678099021421</v>
      </c>
      <c r="Q220" s="561">
        <f t="shared" si="1355"/>
        <v>3303.1817026378658</v>
      </c>
      <c r="R220" s="561">
        <f t="shared" si="1355"/>
        <v>2940.6182579804795</v>
      </c>
      <c r="S220" s="561">
        <f t="shared" si="1355"/>
        <v>2941.8381814929235</v>
      </c>
      <c r="T220" s="561">
        <f t="shared" si="1355"/>
        <v>3651.7129401239999</v>
      </c>
      <c r="U220" s="561">
        <f t="shared" si="1355"/>
        <v>0</v>
      </c>
      <c r="V220" s="561">
        <f t="shared" si="1355"/>
        <v>0</v>
      </c>
      <c r="W220" s="561">
        <f t="shared" si="1355"/>
        <v>0</v>
      </c>
      <c r="X220" s="561">
        <f t="shared" si="1355"/>
        <v>0</v>
      </c>
      <c r="Y220" s="561">
        <f t="shared" si="1355"/>
        <v>0</v>
      </c>
      <c r="Z220" s="561">
        <f t="shared" si="1355"/>
        <v>0</v>
      </c>
      <c r="AA220" s="561">
        <f t="shared" si="1355"/>
        <v>0</v>
      </c>
      <c r="AB220" s="557">
        <f t="shared" si="1349"/>
        <v>17426.021573231232</v>
      </c>
      <c r="AC220" s="561">
        <f t="shared" ref="AC220:AZ220" si="1356">IF(AC202="C",AC218,0)</f>
        <v>0</v>
      </c>
      <c r="AD220" s="561">
        <f t="shared" si="1356"/>
        <v>0</v>
      </c>
      <c r="AE220" s="561">
        <f t="shared" si="1356"/>
        <v>0</v>
      </c>
      <c r="AF220" s="561">
        <f t="shared" si="1356"/>
        <v>0</v>
      </c>
      <c r="AG220" s="561">
        <f t="shared" si="1356"/>
        <v>0</v>
      </c>
      <c r="AH220" s="561">
        <f t="shared" si="1356"/>
        <v>0</v>
      </c>
      <c r="AI220" s="561">
        <f t="shared" si="1356"/>
        <v>0</v>
      </c>
      <c r="AJ220" s="561">
        <f t="shared" si="1356"/>
        <v>0</v>
      </c>
      <c r="AK220" s="561">
        <f t="shared" si="1356"/>
        <v>0</v>
      </c>
      <c r="AL220" s="561">
        <f t="shared" si="1356"/>
        <v>0</v>
      </c>
      <c r="AM220" s="561">
        <f t="shared" si="1356"/>
        <v>3312.8072097731233</v>
      </c>
      <c r="AN220" s="561">
        <f t="shared" si="1356"/>
        <v>2666.0241507434362</v>
      </c>
      <c r="AO220" s="561">
        <f t="shared" si="1356"/>
        <v>2545.9706227310398</v>
      </c>
      <c r="AP220" s="561">
        <f t="shared" si="1356"/>
        <v>0</v>
      </c>
      <c r="AQ220" s="561">
        <f t="shared" si="1356"/>
        <v>0</v>
      </c>
      <c r="AR220" s="561">
        <f t="shared" si="1356"/>
        <v>2358.2937853825351</v>
      </c>
      <c r="AS220" s="561">
        <f t="shared" si="1356"/>
        <v>3534.0110038930966</v>
      </c>
      <c r="AT220" s="561">
        <f t="shared" si="1356"/>
        <v>2052.4728858520002</v>
      </c>
      <c r="AU220" s="561">
        <f t="shared" si="1356"/>
        <v>896.77206538200016</v>
      </c>
      <c r="AV220" s="561">
        <f t="shared" si="1356"/>
        <v>59.669849474000046</v>
      </c>
      <c r="AW220" s="561">
        <f t="shared" si="1356"/>
        <v>0</v>
      </c>
      <c r="AX220" s="561">
        <f t="shared" si="1356"/>
        <v>0</v>
      </c>
      <c r="AY220" s="561">
        <f t="shared" si="1356"/>
        <v>0</v>
      </c>
      <c r="AZ220" s="561">
        <f t="shared" si="1356"/>
        <v>0</v>
      </c>
      <c r="BA220" s="557">
        <f t="shared" si="1351"/>
        <v>0</v>
      </c>
      <c r="BB220" s="561">
        <f t="shared" ref="BB220:BY220" si="1357">IF(BB202="C",BB218,0)</f>
        <v>0</v>
      </c>
      <c r="BC220" s="561">
        <f t="shared" si="1357"/>
        <v>0</v>
      </c>
      <c r="BD220" s="561">
        <f t="shared" si="1357"/>
        <v>0</v>
      </c>
      <c r="BE220" s="561">
        <f t="shared" si="1357"/>
        <v>0</v>
      </c>
      <c r="BF220" s="561">
        <f t="shared" si="1357"/>
        <v>0</v>
      </c>
      <c r="BG220" s="561">
        <f t="shared" si="1357"/>
        <v>0</v>
      </c>
      <c r="BH220" s="561">
        <f t="shared" si="1357"/>
        <v>0</v>
      </c>
      <c r="BI220" s="561">
        <f t="shared" si="1357"/>
        <v>0</v>
      </c>
      <c r="BJ220" s="561">
        <f t="shared" si="1357"/>
        <v>0</v>
      </c>
      <c r="BK220" s="561">
        <f t="shared" si="1357"/>
        <v>0</v>
      </c>
      <c r="BL220" s="561">
        <f t="shared" si="1357"/>
        <v>0</v>
      </c>
      <c r="BM220" s="561">
        <f t="shared" si="1357"/>
        <v>0</v>
      </c>
      <c r="BN220" s="561">
        <f t="shared" si="1357"/>
        <v>0</v>
      </c>
      <c r="BO220" s="561">
        <f t="shared" si="1357"/>
        <v>0</v>
      </c>
      <c r="BP220" s="561">
        <f t="shared" si="1357"/>
        <v>0</v>
      </c>
      <c r="BQ220" s="561">
        <f t="shared" si="1357"/>
        <v>0</v>
      </c>
      <c r="BR220" s="561">
        <f t="shared" si="1357"/>
        <v>0</v>
      </c>
      <c r="BS220" s="561">
        <f t="shared" si="1357"/>
        <v>0</v>
      </c>
      <c r="BT220" s="561">
        <f t="shared" si="1357"/>
        <v>0</v>
      </c>
      <c r="BU220" s="561">
        <f t="shared" si="1357"/>
        <v>0</v>
      </c>
      <c r="BV220" s="561">
        <f t="shared" si="1357"/>
        <v>0</v>
      </c>
      <c r="BW220" s="561">
        <f t="shared" si="1357"/>
        <v>0</v>
      </c>
      <c r="BX220" s="561">
        <f t="shared" si="1357"/>
        <v>0</v>
      </c>
      <c r="BY220" s="561">
        <f t="shared" si="1357"/>
        <v>0</v>
      </c>
      <c r="BZ220" s="557">
        <f t="shared" si="1353"/>
        <v>28306.769723391517</v>
      </c>
      <c r="CA220" s="561">
        <f t="shared" ref="CA220:CX220" si="1358">IF(CA202="C",CA218,0)</f>
        <v>0</v>
      </c>
      <c r="CB220" s="561">
        <f t="shared" si="1358"/>
        <v>0</v>
      </c>
      <c r="CC220" s="561">
        <f t="shared" si="1358"/>
        <v>0</v>
      </c>
      <c r="CD220" s="561">
        <f t="shared" si="1358"/>
        <v>0</v>
      </c>
      <c r="CE220" s="561">
        <f t="shared" si="1358"/>
        <v>0</v>
      </c>
      <c r="CF220" s="561">
        <f t="shared" si="1358"/>
        <v>0</v>
      </c>
      <c r="CG220" s="561">
        <f t="shared" si="1358"/>
        <v>90.905006784000022</v>
      </c>
      <c r="CH220" s="561">
        <f t="shared" si="1358"/>
        <v>596.91455520599993</v>
      </c>
      <c r="CI220" s="561">
        <f t="shared" si="1358"/>
        <v>1796.34459591</v>
      </c>
      <c r="CJ220" s="561">
        <f t="shared" si="1358"/>
        <v>2902.0691646840005</v>
      </c>
      <c r="CK220" s="561">
        <f t="shared" si="1358"/>
        <v>3930.6777468311825</v>
      </c>
      <c r="CL220" s="561">
        <f t="shared" si="1358"/>
        <v>3272.4526408189381</v>
      </c>
      <c r="CM220" s="561">
        <f t="shared" si="1358"/>
        <v>3077.3296234342861</v>
      </c>
      <c r="CN220" s="561">
        <f t="shared" si="1358"/>
        <v>3245.9084048117543</v>
      </c>
      <c r="CO220" s="561">
        <f t="shared" si="1358"/>
        <v>2870.617560637455</v>
      </c>
      <c r="CP220" s="561">
        <f t="shared" si="1358"/>
        <v>2871.837484149899</v>
      </c>
      <c r="CQ220" s="561">
        <f t="shared" si="1358"/>
        <v>3651.7129401239999</v>
      </c>
      <c r="CR220" s="561">
        <f t="shared" si="1358"/>
        <v>0</v>
      </c>
      <c r="CS220" s="561">
        <f t="shared" si="1358"/>
        <v>0</v>
      </c>
      <c r="CT220" s="561">
        <f t="shared" si="1358"/>
        <v>0</v>
      </c>
      <c r="CU220" s="561">
        <f t="shared" si="1358"/>
        <v>0</v>
      </c>
      <c r="CV220" s="561">
        <f t="shared" si="1358"/>
        <v>0</v>
      </c>
      <c r="CW220" s="561">
        <f t="shared" si="1358"/>
        <v>0</v>
      </c>
      <c r="CX220" s="561">
        <f t="shared" si="1358"/>
        <v>0</v>
      </c>
      <c r="CY220" s="129"/>
      <c r="CZ220" s="129"/>
      <c r="DA220" s="129"/>
      <c r="DB220" s="129"/>
      <c r="DC220" s="129"/>
      <c r="DD220" s="129"/>
      <c r="DE220" s="129"/>
      <c r="DF220" s="129"/>
      <c r="DG220" s="129"/>
      <c r="DH220" s="129"/>
    </row>
    <row r="221" spans="1:112">
      <c r="A221" s="626" t="s">
        <v>1215</v>
      </c>
      <c r="B221" s="591">
        <f t="shared" si="1343"/>
        <v>140104.35559572492</v>
      </c>
      <c r="C221" s="557">
        <f t="shared" si="1347"/>
        <v>0</v>
      </c>
      <c r="D221" s="561">
        <f t="shared" ref="D221:AA221" si="1359">IF(D202="V",D218,0)</f>
        <v>0</v>
      </c>
      <c r="E221" s="561">
        <f t="shared" si="1359"/>
        <v>0</v>
      </c>
      <c r="F221" s="561">
        <f t="shared" si="1359"/>
        <v>0</v>
      </c>
      <c r="G221" s="561">
        <f t="shared" si="1359"/>
        <v>0</v>
      </c>
      <c r="H221" s="561">
        <f t="shared" si="1359"/>
        <v>0</v>
      </c>
      <c r="I221" s="561">
        <f t="shared" si="1359"/>
        <v>0</v>
      </c>
      <c r="J221" s="561">
        <f t="shared" si="1359"/>
        <v>0</v>
      </c>
      <c r="K221" s="561">
        <f t="shared" si="1359"/>
        <v>0</v>
      </c>
      <c r="L221" s="561">
        <f t="shared" si="1359"/>
        <v>0</v>
      </c>
      <c r="M221" s="561">
        <f t="shared" si="1359"/>
        <v>0</v>
      </c>
      <c r="N221" s="561">
        <f t="shared" si="1359"/>
        <v>0</v>
      </c>
      <c r="O221" s="561">
        <f t="shared" si="1359"/>
        <v>0</v>
      </c>
      <c r="P221" s="561">
        <f t="shared" si="1359"/>
        <v>0</v>
      </c>
      <c r="Q221" s="561">
        <f t="shared" si="1359"/>
        <v>0</v>
      </c>
      <c r="R221" s="561">
        <f t="shared" si="1359"/>
        <v>0</v>
      </c>
      <c r="S221" s="561">
        <f t="shared" si="1359"/>
        <v>0</v>
      </c>
      <c r="T221" s="561">
        <f t="shared" si="1359"/>
        <v>0</v>
      </c>
      <c r="U221" s="561">
        <f t="shared" si="1359"/>
        <v>0</v>
      </c>
      <c r="V221" s="561">
        <f t="shared" si="1359"/>
        <v>0</v>
      </c>
      <c r="W221" s="561">
        <f t="shared" si="1359"/>
        <v>0</v>
      </c>
      <c r="X221" s="561">
        <f t="shared" si="1359"/>
        <v>0</v>
      </c>
      <c r="Y221" s="561">
        <f t="shared" si="1359"/>
        <v>0</v>
      </c>
      <c r="Z221" s="561">
        <f t="shared" si="1359"/>
        <v>0</v>
      </c>
      <c r="AA221" s="561">
        <f t="shared" si="1359"/>
        <v>0</v>
      </c>
      <c r="AB221" s="557">
        <f t="shared" si="1349"/>
        <v>10428.60760595574</v>
      </c>
      <c r="AC221" s="561">
        <f t="shared" ref="AC221:AZ221" si="1360">IF(AC202="V",AC218,0)</f>
        <v>0</v>
      </c>
      <c r="AD221" s="561">
        <f t="shared" si="1360"/>
        <v>0</v>
      </c>
      <c r="AE221" s="561">
        <f t="shared" si="1360"/>
        <v>0</v>
      </c>
      <c r="AF221" s="561">
        <f t="shared" si="1360"/>
        <v>0</v>
      </c>
      <c r="AG221" s="561">
        <f t="shared" si="1360"/>
        <v>0</v>
      </c>
      <c r="AH221" s="561">
        <f t="shared" si="1360"/>
        <v>0</v>
      </c>
      <c r="AI221" s="561">
        <f t="shared" si="1360"/>
        <v>90.905006784000022</v>
      </c>
      <c r="AJ221" s="561">
        <f t="shared" si="1360"/>
        <v>596.91455520599993</v>
      </c>
      <c r="AK221" s="561">
        <f t="shared" si="1360"/>
        <v>1796.34459591</v>
      </c>
      <c r="AL221" s="561">
        <f t="shared" si="1360"/>
        <v>2902.0691646840005</v>
      </c>
      <c r="AM221" s="561">
        <f t="shared" si="1360"/>
        <v>0</v>
      </c>
      <c r="AN221" s="561">
        <f t="shared" si="1360"/>
        <v>0</v>
      </c>
      <c r="AO221" s="561">
        <f t="shared" si="1360"/>
        <v>0</v>
      </c>
      <c r="AP221" s="561">
        <f t="shared" si="1360"/>
        <v>2696.7532125623634</v>
      </c>
      <c r="AQ221" s="561">
        <f t="shared" si="1360"/>
        <v>2345.6210708093772</v>
      </c>
      <c r="AR221" s="561">
        <f t="shared" si="1360"/>
        <v>0</v>
      </c>
      <c r="AS221" s="561">
        <f t="shared" si="1360"/>
        <v>0</v>
      </c>
      <c r="AT221" s="561">
        <f t="shared" si="1360"/>
        <v>0</v>
      </c>
      <c r="AU221" s="561">
        <f t="shared" si="1360"/>
        <v>0</v>
      </c>
      <c r="AV221" s="561">
        <f t="shared" si="1360"/>
        <v>0</v>
      </c>
      <c r="AW221" s="561">
        <f t="shared" si="1360"/>
        <v>0</v>
      </c>
      <c r="AX221" s="561">
        <f t="shared" si="1360"/>
        <v>0</v>
      </c>
      <c r="AY221" s="561">
        <f t="shared" si="1360"/>
        <v>0</v>
      </c>
      <c r="AZ221" s="561">
        <f t="shared" si="1360"/>
        <v>0</v>
      </c>
      <c r="BA221" s="557">
        <f t="shared" si="1351"/>
        <v>24597.481292975488</v>
      </c>
      <c r="BB221" s="561">
        <f t="shared" ref="BB221:BY221" si="1361">IF(BB202="V",BB218,0)</f>
        <v>0</v>
      </c>
      <c r="BC221" s="561">
        <f t="shared" si="1361"/>
        <v>0</v>
      </c>
      <c r="BD221" s="561">
        <f t="shared" si="1361"/>
        <v>0</v>
      </c>
      <c r="BE221" s="561">
        <f t="shared" si="1361"/>
        <v>0</v>
      </c>
      <c r="BF221" s="561">
        <f t="shared" si="1361"/>
        <v>0</v>
      </c>
      <c r="BG221" s="561">
        <f t="shared" si="1361"/>
        <v>0</v>
      </c>
      <c r="BH221" s="561">
        <f t="shared" si="1361"/>
        <v>90.905006784000022</v>
      </c>
      <c r="BI221" s="561">
        <f t="shared" si="1361"/>
        <v>596.91455520599993</v>
      </c>
      <c r="BJ221" s="561">
        <f t="shared" si="1361"/>
        <v>1796.34459591</v>
      </c>
      <c r="BK221" s="561">
        <f t="shared" si="1361"/>
        <v>2902.0691646840005</v>
      </c>
      <c r="BL221" s="561">
        <f t="shared" si="1361"/>
        <v>2832.2412365057453</v>
      </c>
      <c r="BM221" s="561">
        <f t="shared" si="1361"/>
        <v>2194.3575473513779</v>
      </c>
      <c r="BN221" s="561">
        <f t="shared" si="1361"/>
        <v>2083.2141332924602</v>
      </c>
      <c r="BO221" s="561">
        <f t="shared" si="1361"/>
        <v>2225.0866091703051</v>
      </c>
      <c r="BP221" s="561">
        <f t="shared" si="1361"/>
        <v>1882.8645813707976</v>
      </c>
      <c r="BQ221" s="561">
        <f t="shared" si="1361"/>
        <v>1904.4259217411191</v>
      </c>
      <c r="BR221" s="561">
        <f t="shared" si="1361"/>
        <v>3080.1431402516814</v>
      </c>
      <c r="BS221" s="561">
        <f t="shared" si="1361"/>
        <v>2052.4728858520002</v>
      </c>
      <c r="BT221" s="561">
        <f t="shared" si="1361"/>
        <v>896.77206538200016</v>
      </c>
      <c r="BU221" s="561">
        <f t="shared" si="1361"/>
        <v>59.669849474000046</v>
      </c>
      <c r="BV221" s="561">
        <f t="shared" si="1361"/>
        <v>0</v>
      </c>
      <c r="BW221" s="561">
        <f t="shared" si="1361"/>
        <v>0</v>
      </c>
      <c r="BX221" s="561">
        <f t="shared" si="1361"/>
        <v>0</v>
      </c>
      <c r="BY221" s="561">
        <f t="shared" si="1361"/>
        <v>0</v>
      </c>
      <c r="BZ221" s="557">
        <f t="shared" si="1353"/>
        <v>0</v>
      </c>
      <c r="CA221" s="561">
        <f t="shared" ref="CA221:CX221" si="1362">IF(CA202="V",CA218,0)</f>
        <v>0</v>
      </c>
      <c r="CB221" s="561">
        <f t="shared" si="1362"/>
        <v>0</v>
      </c>
      <c r="CC221" s="561">
        <f t="shared" si="1362"/>
        <v>0</v>
      </c>
      <c r="CD221" s="561">
        <f t="shared" si="1362"/>
        <v>0</v>
      </c>
      <c r="CE221" s="561">
        <f t="shared" si="1362"/>
        <v>0</v>
      </c>
      <c r="CF221" s="561">
        <f t="shared" si="1362"/>
        <v>0</v>
      </c>
      <c r="CG221" s="561">
        <f t="shared" si="1362"/>
        <v>0</v>
      </c>
      <c r="CH221" s="561">
        <f t="shared" si="1362"/>
        <v>0</v>
      </c>
      <c r="CI221" s="561">
        <f t="shared" si="1362"/>
        <v>0</v>
      </c>
      <c r="CJ221" s="561">
        <f t="shared" si="1362"/>
        <v>0</v>
      </c>
      <c r="CK221" s="561">
        <f t="shared" si="1362"/>
        <v>0</v>
      </c>
      <c r="CL221" s="561">
        <f t="shared" si="1362"/>
        <v>0</v>
      </c>
      <c r="CM221" s="561">
        <f t="shared" si="1362"/>
        <v>0</v>
      </c>
      <c r="CN221" s="561">
        <f t="shared" si="1362"/>
        <v>0</v>
      </c>
      <c r="CO221" s="561">
        <f t="shared" si="1362"/>
        <v>0</v>
      </c>
      <c r="CP221" s="561">
        <f t="shared" si="1362"/>
        <v>0</v>
      </c>
      <c r="CQ221" s="561">
        <f t="shared" si="1362"/>
        <v>0</v>
      </c>
      <c r="CR221" s="561">
        <f t="shared" si="1362"/>
        <v>0</v>
      </c>
      <c r="CS221" s="561">
        <f t="shared" si="1362"/>
        <v>0</v>
      </c>
      <c r="CT221" s="561">
        <f t="shared" si="1362"/>
        <v>0</v>
      </c>
      <c r="CU221" s="561">
        <f t="shared" si="1362"/>
        <v>0</v>
      </c>
      <c r="CV221" s="561">
        <f t="shared" si="1362"/>
        <v>0</v>
      </c>
      <c r="CW221" s="561">
        <f t="shared" si="1362"/>
        <v>0</v>
      </c>
      <c r="CX221" s="561">
        <f t="shared" si="1362"/>
        <v>0</v>
      </c>
      <c r="CY221" s="129"/>
      <c r="CZ221" s="129"/>
      <c r="DA221" s="129"/>
      <c r="DB221" s="129"/>
      <c r="DC221" s="129"/>
      <c r="DD221" s="129"/>
      <c r="DE221" s="129"/>
      <c r="DF221" s="129"/>
      <c r="DG221" s="129"/>
      <c r="DH221" s="129"/>
    </row>
    <row r="222" spans="1:112">
      <c r="A222" s="626" t="s">
        <v>1216</v>
      </c>
      <c r="B222" s="591">
        <f t="shared" si="1343"/>
        <v>0</v>
      </c>
      <c r="C222" s="557">
        <f t="shared" si="1347"/>
        <v>0</v>
      </c>
      <c r="D222" s="561">
        <f t="shared" ref="D222:AA222" si="1363">IF(D202="SV",D218,0)</f>
        <v>0</v>
      </c>
      <c r="E222" s="561">
        <f t="shared" si="1363"/>
        <v>0</v>
      </c>
      <c r="F222" s="561">
        <f t="shared" si="1363"/>
        <v>0</v>
      </c>
      <c r="G222" s="561">
        <f t="shared" si="1363"/>
        <v>0</v>
      </c>
      <c r="H222" s="561">
        <f t="shared" si="1363"/>
        <v>0</v>
      </c>
      <c r="I222" s="561">
        <f t="shared" si="1363"/>
        <v>0</v>
      </c>
      <c r="J222" s="561">
        <f t="shared" si="1363"/>
        <v>0</v>
      </c>
      <c r="K222" s="561">
        <f t="shared" si="1363"/>
        <v>0</v>
      </c>
      <c r="L222" s="561">
        <f t="shared" si="1363"/>
        <v>0</v>
      </c>
      <c r="M222" s="561">
        <f t="shared" si="1363"/>
        <v>0</v>
      </c>
      <c r="N222" s="561">
        <f t="shared" si="1363"/>
        <v>0</v>
      </c>
      <c r="O222" s="561">
        <f t="shared" si="1363"/>
        <v>0</v>
      </c>
      <c r="P222" s="561">
        <f t="shared" si="1363"/>
        <v>0</v>
      </c>
      <c r="Q222" s="561">
        <f t="shared" si="1363"/>
        <v>0</v>
      </c>
      <c r="R222" s="561">
        <f t="shared" si="1363"/>
        <v>0</v>
      </c>
      <c r="S222" s="561">
        <f t="shared" si="1363"/>
        <v>0</v>
      </c>
      <c r="T222" s="561">
        <f t="shared" si="1363"/>
        <v>0</v>
      </c>
      <c r="U222" s="561">
        <f t="shared" si="1363"/>
        <v>0</v>
      </c>
      <c r="V222" s="561">
        <f t="shared" si="1363"/>
        <v>0</v>
      </c>
      <c r="W222" s="561">
        <f t="shared" si="1363"/>
        <v>0</v>
      </c>
      <c r="X222" s="561">
        <f t="shared" si="1363"/>
        <v>0</v>
      </c>
      <c r="Y222" s="561">
        <f t="shared" si="1363"/>
        <v>0</v>
      </c>
      <c r="Z222" s="561">
        <f t="shared" si="1363"/>
        <v>0</v>
      </c>
      <c r="AA222" s="561">
        <f t="shared" si="1363"/>
        <v>0</v>
      </c>
      <c r="AB222" s="557">
        <f t="shared" si="1349"/>
        <v>0</v>
      </c>
      <c r="AC222" s="561">
        <f t="shared" ref="AC222:AZ222" si="1364">IF(AC202="SV",AC218,0)</f>
        <v>0</v>
      </c>
      <c r="AD222" s="561">
        <f t="shared" si="1364"/>
        <v>0</v>
      </c>
      <c r="AE222" s="561">
        <f t="shared" si="1364"/>
        <v>0</v>
      </c>
      <c r="AF222" s="561">
        <f t="shared" si="1364"/>
        <v>0</v>
      </c>
      <c r="AG222" s="561">
        <f t="shared" si="1364"/>
        <v>0</v>
      </c>
      <c r="AH222" s="561">
        <f t="shared" si="1364"/>
        <v>0</v>
      </c>
      <c r="AI222" s="561">
        <f t="shared" si="1364"/>
        <v>0</v>
      </c>
      <c r="AJ222" s="561">
        <f t="shared" si="1364"/>
        <v>0</v>
      </c>
      <c r="AK222" s="561">
        <f t="shared" si="1364"/>
        <v>0</v>
      </c>
      <c r="AL222" s="561">
        <f t="shared" si="1364"/>
        <v>0</v>
      </c>
      <c r="AM222" s="561">
        <f t="shared" si="1364"/>
        <v>0</v>
      </c>
      <c r="AN222" s="561">
        <f t="shared" si="1364"/>
        <v>0</v>
      </c>
      <c r="AO222" s="561">
        <f t="shared" si="1364"/>
        <v>0</v>
      </c>
      <c r="AP222" s="561">
        <f t="shared" si="1364"/>
        <v>0</v>
      </c>
      <c r="AQ222" s="561">
        <f t="shared" si="1364"/>
        <v>0</v>
      </c>
      <c r="AR222" s="561">
        <f t="shared" si="1364"/>
        <v>0</v>
      </c>
      <c r="AS222" s="561">
        <f t="shared" si="1364"/>
        <v>0</v>
      </c>
      <c r="AT222" s="561">
        <f t="shared" si="1364"/>
        <v>0</v>
      </c>
      <c r="AU222" s="561">
        <f t="shared" si="1364"/>
        <v>0</v>
      </c>
      <c r="AV222" s="561">
        <f t="shared" si="1364"/>
        <v>0</v>
      </c>
      <c r="AW222" s="561">
        <f t="shared" si="1364"/>
        <v>0</v>
      </c>
      <c r="AX222" s="561">
        <f t="shared" si="1364"/>
        <v>0</v>
      </c>
      <c r="AY222" s="561">
        <f t="shared" si="1364"/>
        <v>0</v>
      </c>
      <c r="AZ222" s="561">
        <f t="shared" si="1364"/>
        <v>0</v>
      </c>
      <c r="BA222" s="557">
        <f t="shared" si="1351"/>
        <v>0</v>
      </c>
      <c r="BB222" s="561">
        <f t="shared" ref="BB222:BY222" si="1365">IF(BB202="SV",BB218,0)</f>
        <v>0</v>
      </c>
      <c r="BC222" s="561">
        <f t="shared" si="1365"/>
        <v>0</v>
      </c>
      <c r="BD222" s="561">
        <f t="shared" si="1365"/>
        <v>0</v>
      </c>
      <c r="BE222" s="561">
        <f t="shared" si="1365"/>
        <v>0</v>
      </c>
      <c r="BF222" s="561">
        <f t="shared" si="1365"/>
        <v>0</v>
      </c>
      <c r="BG222" s="561">
        <f t="shared" si="1365"/>
        <v>0</v>
      </c>
      <c r="BH222" s="561">
        <f t="shared" si="1365"/>
        <v>0</v>
      </c>
      <c r="BI222" s="561">
        <f t="shared" si="1365"/>
        <v>0</v>
      </c>
      <c r="BJ222" s="561">
        <f t="shared" si="1365"/>
        <v>0</v>
      </c>
      <c r="BK222" s="561">
        <f t="shared" si="1365"/>
        <v>0</v>
      </c>
      <c r="BL222" s="561">
        <f t="shared" si="1365"/>
        <v>0</v>
      </c>
      <c r="BM222" s="561">
        <f t="shared" si="1365"/>
        <v>0</v>
      </c>
      <c r="BN222" s="561">
        <f t="shared" si="1365"/>
        <v>0</v>
      </c>
      <c r="BO222" s="561">
        <f t="shared" si="1365"/>
        <v>0</v>
      </c>
      <c r="BP222" s="561">
        <f t="shared" si="1365"/>
        <v>0</v>
      </c>
      <c r="BQ222" s="561">
        <f t="shared" si="1365"/>
        <v>0</v>
      </c>
      <c r="BR222" s="561">
        <f t="shared" si="1365"/>
        <v>0</v>
      </c>
      <c r="BS222" s="561">
        <f t="shared" si="1365"/>
        <v>0</v>
      </c>
      <c r="BT222" s="561">
        <f t="shared" si="1365"/>
        <v>0</v>
      </c>
      <c r="BU222" s="561">
        <f t="shared" si="1365"/>
        <v>0</v>
      </c>
      <c r="BV222" s="561">
        <f t="shared" si="1365"/>
        <v>0</v>
      </c>
      <c r="BW222" s="561">
        <f t="shared" si="1365"/>
        <v>0</v>
      </c>
      <c r="BX222" s="561">
        <f t="shared" si="1365"/>
        <v>0</v>
      </c>
      <c r="BY222" s="561">
        <f t="shared" si="1365"/>
        <v>0</v>
      </c>
      <c r="BZ222" s="557">
        <f t="shared" si="1353"/>
        <v>0</v>
      </c>
      <c r="CA222" s="561">
        <f t="shared" ref="CA222:CX222" si="1366">IF(CA202="SV",CA218,0)</f>
        <v>0</v>
      </c>
      <c r="CB222" s="561">
        <f t="shared" si="1366"/>
        <v>0</v>
      </c>
      <c r="CC222" s="561">
        <f t="shared" si="1366"/>
        <v>0</v>
      </c>
      <c r="CD222" s="561">
        <f t="shared" si="1366"/>
        <v>0</v>
      </c>
      <c r="CE222" s="561">
        <f t="shared" si="1366"/>
        <v>0</v>
      </c>
      <c r="CF222" s="561">
        <f t="shared" si="1366"/>
        <v>0</v>
      </c>
      <c r="CG222" s="561">
        <f t="shared" si="1366"/>
        <v>0</v>
      </c>
      <c r="CH222" s="561">
        <f t="shared" si="1366"/>
        <v>0</v>
      </c>
      <c r="CI222" s="561">
        <f t="shared" si="1366"/>
        <v>0</v>
      </c>
      <c r="CJ222" s="561">
        <f t="shared" si="1366"/>
        <v>0</v>
      </c>
      <c r="CK222" s="561">
        <f t="shared" si="1366"/>
        <v>0</v>
      </c>
      <c r="CL222" s="561">
        <f t="shared" si="1366"/>
        <v>0</v>
      </c>
      <c r="CM222" s="561">
        <f t="shared" si="1366"/>
        <v>0</v>
      </c>
      <c r="CN222" s="561">
        <f t="shared" si="1366"/>
        <v>0</v>
      </c>
      <c r="CO222" s="561">
        <f t="shared" si="1366"/>
        <v>0</v>
      </c>
      <c r="CP222" s="561">
        <f t="shared" si="1366"/>
        <v>0</v>
      </c>
      <c r="CQ222" s="561">
        <f t="shared" si="1366"/>
        <v>0</v>
      </c>
      <c r="CR222" s="561">
        <f t="shared" si="1366"/>
        <v>0</v>
      </c>
      <c r="CS222" s="561">
        <f t="shared" si="1366"/>
        <v>0</v>
      </c>
      <c r="CT222" s="561">
        <f t="shared" si="1366"/>
        <v>0</v>
      </c>
      <c r="CU222" s="561">
        <f t="shared" si="1366"/>
        <v>0</v>
      </c>
      <c r="CV222" s="561">
        <f t="shared" si="1366"/>
        <v>0</v>
      </c>
      <c r="CW222" s="561">
        <f t="shared" si="1366"/>
        <v>0</v>
      </c>
      <c r="CX222" s="561">
        <f t="shared" si="1366"/>
        <v>0</v>
      </c>
      <c r="CY222" s="129"/>
      <c r="CZ222" s="129"/>
      <c r="DA222" s="129"/>
      <c r="DB222" s="129"/>
      <c r="DC222" s="129"/>
      <c r="DD222" s="129"/>
      <c r="DE222" s="129"/>
      <c r="DF222" s="129"/>
      <c r="DG222" s="129"/>
      <c r="DH222" s="129"/>
    </row>
    <row r="223" spans="1:112">
      <c r="A223" s="612" t="s">
        <v>1217</v>
      </c>
      <c r="B223" s="591">
        <f t="shared" si="1343"/>
        <v>390508.85641409911</v>
      </c>
      <c r="C223" s="557">
        <f t="shared" si="1347"/>
        <v>11182.608631038471</v>
      </c>
      <c r="D223" s="557">
        <f>D216+D217-D218</f>
        <v>0</v>
      </c>
      <c r="E223" s="557">
        <f t="shared" ref="E223:BP223" si="1367">E216+E217-E218</f>
        <v>0</v>
      </c>
      <c r="F223" s="557">
        <f t="shared" si="1367"/>
        <v>0</v>
      </c>
      <c r="G223" s="557">
        <f t="shared" si="1367"/>
        <v>0</v>
      </c>
      <c r="H223" s="557">
        <f t="shared" si="1367"/>
        <v>0</v>
      </c>
      <c r="I223" s="557">
        <f t="shared" si="1367"/>
        <v>0</v>
      </c>
      <c r="J223" s="557">
        <f t="shared" si="1367"/>
        <v>0</v>
      </c>
      <c r="K223" s="557">
        <f t="shared" si="1367"/>
        <v>0</v>
      </c>
      <c r="L223" s="557">
        <f t="shared" si="1367"/>
        <v>0</v>
      </c>
      <c r="M223" s="557">
        <f t="shared" si="1367"/>
        <v>0</v>
      </c>
      <c r="N223" s="557">
        <f t="shared" si="1367"/>
        <v>314.50318218281745</v>
      </c>
      <c r="O223" s="557">
        <f t="shared" si="1367"/>
        <v>1978.5003535770625</v>
      </c>
      <c r="P223" s="557">
        <f t="shared" si="1367"/>
        <v>2122.4792474178576</v>
      </c>
      <c r="Q223" s="557">
        <f t="shared" si="1367"/>
        <v>2378.8164626361349</v>
      </c>
      <c r="R223" s="557">
        <f t="shared" si="1367"/>
        <v>2379.0520824975206</v>
      </c>
      <c r="S223" s="557">
        <f t="shared" si="1367"/>
        <v>2009.2573027270773</v>
      </c>
      <c r="T223" s="557">
        <f t="shared" si="1367"/>
        <v>0</v>
      </c>
      <c r="U223" s="557">
        <f t="shared" si="1367"/>
        <v>0</v>
      </c>
      <c r="V223" s="557">
        <f t="shared" si="1367"/>
        <v>0</v>
      </c>
      <c r="W223" s="557">
        <f t="shared" si="1367"/>
        <v>0</v>
      </c>
      <c r="X223" s="557">
        <f t="shared" si="1367"/>
        <v>0</v>
      </c>
      <c r="Y223" s="557">
        <f t="shared" si="1367"/>
        <v>0</v>
      </c>
      <c r="Z223" s="557">
        <f t="shared" si="1367"/>
        <v>0</v>
      </c>
      <c r="AA223" s="557">
        <f t="shared" si="1367"/>
        <v>0</v>
      </c>
      <c r="AB223" s="557">
        <f t="shared" si="1367"/>
        <v>14904.576854931031</v>
      </c>
      <c r="AC223" s="557">
        <f t="shared" si="1367"/>
        <v>0</v>
      </c>
      <c r="AD223" s="557">
        <f t="shared" si="1367"/>
        <v>0</v>
      </c>
      <c r="AE223" s="557">
        <f t="shared" si="1367"/>
        <v>0</v>
      </c>
      <c r="AF223" s="557">
        <f t="shared" si="1367"/>
        <v>0</v>
      </c>
      <c r="AG223" s="557">
        <f t="shared" si="1367"/>
        <v>0</v>
      </c>
      <c r="AH223" s="557">
        <f t="shared" si="1367"/>
        <v>0</v>
      </c>
      <c r="AI223" s="557">
        <f t="shared" si="1367"/>
        <v>0</v>
      </c>
      <c r="AJ223" s="557">
        <f t="shared" si="1367"/>
        <v>0</v>
      </c>
      <c r="AK223" s="557">
        <f t="shared" si="1367"/>
        <v>0</v>
      </c>
      <c r="AL223" s="557">
        <f t="shared" si="1367"/>
        <v>0</v>
      </c>
      <c r="AM223" s="557">
        <f t="shared" si="1367"/>
        <v>932.37371924087665</v>
      </c>
      <c r="AN223" s="557">
        <f t="shared" si="1367"/>
        <v>2584.9288436525644</v>
      </c>
      <c r="AO223" s="557">
        <f t="shared" si="1367"/>
        <v>2717.4764345889598</v>
      </c>
      <c r="AP223" s="557">
        <f t="shared" si="1367"/>
        <v>2985.2449527116373</v>
      </c>
      <c r="AQ223" s="557">
        <f t="shared" si="1367"/>
        <v>2974.0492696686229</v>
      </c>
      <c r="AR223" s="557">
        <f t="shared" si="1367"/>
        <v>2592.8016988374657</v>
      </c>
      <c r="AS223" s="557">
        <f t="shared" si="1367"/>
        <v>117.70193623090336</v>
      </c>
      <c r="AT223" s="557">
        <f t="shared" si="1367"/>
        <v>0</v>
      </c>
      <c r="AU223" s="557">
        <f t="shared" si="1367"/>
        <v>0</v>
      </c>
      <c r="AV223" s="557">
        <f t="shared" si="1367"/>
        <v>0</v>
      </c>
      <c r="AW223" s="557">
        <f t="shared" si="1367"/>
        <v>0</v>
      </c>
      <c r="AX223" s="557">
        <f t="shared" si="1367"/>
        <v>0</v>
      </c>
      <c r="AY223" s="557">
        <f t="shared" si="1367"/>
        <v>0</v>
      </c>
      <c r="AZ223" s="557">
        <f t="shared" si="1367"/>
        <v>0</v>
      </c>
      <c r="BA223" s="557">
        <f t="shared" si="1367"/>
        <v>18161.724741142516</v>
      </c>
      <c r="BB223" s="557">
        <f t="shared" si="1367"/>
        <v>0</v>
      </c>
      <c r="BC223" s="557">
        <f t="shared" si="1367"/>
        <v>0</v>
      </c>
      <c r="BD223" s="557">
        <f t="shared" si="1367"/>
        <v>0</v>
      </c>
      <c r="BE223" s="557">
        <f t="shared" si="1367"/>
        <v>0</v>
      </c>
      <c r="BF223" s="557">
        <f t="shared" si="1367"/>
        <v>0</v>
      </c>
      <c r="BG223" s="557">
        <f t="shared" si="1367"/>
        <v>0</v>
      </c>
      <c r="BH223" s="557">
        <f t="shared" si="1367"/>
        <v>0</v>
      </c>
      <c r="BI223" s="557">
        <f t="shared" si="1367"/>
        <v>0</v>
      </c>
      <c r="BJ223" s="557">
        <f t="shared" si="1367"/>
        <v>0</v>
      </c>
      <c r="BK223" s="557">
        <f t="shared" si="1367"/>
        <v>0</v>
      </c>
      <c r="BL223" s="557">
        <f t="shared" si="1367"/>
        <v>1412.9396925082547</v>
      </c>
      <c r="BM223" s="557">
        <f t="shared" si="1367"/>
        <v>3056.5954470446227</v>
      </c>
      <c r="BN223" s="557">
        <f t="shared" si="1367"/>
        <v>3180.2329240275394</v>
      </c>
      <c r="BO223" s="557">
        <f t="shared" si="1367"/>
        <v>3456.9115561036956</v>
      </c>
      <c r="BP223" s="557">
        <f t="shared" si="1367"/>
        <v>3436.8057591072024</v>
      </c>
      <c r="BQ223" s="557">
        <f t="shared" ref="BQ223:CX223" si="1368">BQ216+BQ217-BQ218</f>
        <v>3046.6695624788817</v>
      </c>
      <c r="BR223" s="557">
        <f t="shared" si="1368"/>
        <v>571.56979987231853</v>
      </c>
      <c r="BS223" s="557">
        <f t="shared" si="1368"/>
        <v>0</v>
      </c>
      <c r="BT223" s="557">
        <f t="shared" si="1368"/>
        <v>0</v>
      </c>
      <c r="BU223" s="557">
        <f t="shared" si="1368"/>
        <v>0</v>
      </c>
      <c r="BV223" s="557">
        <f t="shared" si="1368"/>
        <v>0</v>
      </c>
      <c r="BW223" s="557">
        <f t="shared" si="1368"/>
        <v>0</v>
      </c>
      <c r="BX223" s="557">
        <f t="shared" si="1368"/>
        <v>0</v>
      </c>
      <c r="BY223" s="557">
        <f t="shared" si="1368"/>
        <v>0</v>
      </c>
      <c r="BZ223" s="557">
        <f t="shared" si="1368"/>
        <v>11443.521510018487</v>
      </c>
      <c r="CA223" s="557">
        <f t="shared" si="1368"/>
        <v>0</v>
      </c>
      <c r="CB223" s="557">
        <f t="shared" si="1368"/>
        <v>0</v>
      </c>
      <c r="CC223" s="557">
        <f t="shared" si="1368"/>
        <v>0</v>
      </c>
      <c r="CD223" s="557">
        <f t="shared" si="1368"/>
        <v>0</v>
      </c>
      <c r="CE223" s="557">
        <f t="shared" si="1368"/>
        <v>0</v>
      </c>
      <c r="CF223" s="557">
        <f t="shared" si="1368"/>
        <v>0</v>
      </c>
      <c r="CG223" s="557">
        <f t="shared" si="1368"/>
        <v>0</v>
      </c>
      <c r="CH223" s="557">
        <f t="shared" si="1368"/>
        <v>0</v>
      </c>
      <c r="CI223" s="557">
        <f t="shared" si="1368"/>
        <v>0</v>
      </c>
      <c r="CJ223" s="557">
        <f t="shared" si="1368"/>
        <v>0</v>
      </c>
      <c r="CK223" s="557">
        <f t="shared" si="1368"/>
        <v>314.50318218281745</v>
      </c>
      <c r="CL223" s="557">
        <f t="shared" si="1368"/>
        <v>1978.5003535770625</v>
      </c>
      <c r="CM223" s="557">
        <f t="shared" si="1368"/>
        <v>2186.1174338857136</v>
      </c>
      <c r="CN223" s="557">
        <f t="shared" si="1368"/>
        <v>2436.0897604622464</v>
      </c>
      <c r="CO223" s="557">
        <f t="shared" si="1368"/>
        <v>2449.0527798405451</v>
      </c>
      <c r="CP223" s="557">
        <f t="shared" si="1368"/>
        <v>2079.2580000701018</v>
      </c>
      <c r="CQ223" s="557">
        <f t="shared" si="1368"/>
        <v>0</v>
      </c>
      <c r="CR223" s="557">
        <f t="shared" si="1368"/>
        <v>0</v>
      </c>
      <c r="CS223" s="557">
        <f t="shared" si="1368"/>
        <v>0</v>
      </c>
      <c r="CT223" s="557">
        <f t="shared" si="1368"/>
        <v>0</v>
      </c>
      <c r="CU223" s="557">
        <f t="shared" si="1368"/>
        <v>0</v>
      </c>
      <c r="CV223" s="557">
        <f t="shared" si="1368"/>
        <v>0</v>
      </c>
      <c r="CW223" s="557">
        <f t="shared" si="1368"/>
        <v>0</v>
      </c>
      <c r="CX223" s="557">
        <f t="shared" si="1368"/>
        <v>0</v>
      </c>
      <c r="CY223" s="129"/>
      <c r="CZ223" s="129"/>
      <c r="DA223" s="129"/>
      <c r="DB223" s="129"/>
      <c r="DC223" s="129"/>
      <c r="DD223" s="129"/>
      <c r="DE223" s="129"/>
      <c r="DF223" s="129"/>
      <c r="DG223" s="129"/>
      <c r="DH223" s="129"/>
    </row>
    <row r="224" spans="1:112" ht="15.75" thickBot="1">
      <c r="A224" s="615" t="s">
        <v>1218</v>
      </c>
      <c r="B224" s="616">
        <f t="shared" ref="B224:AG224" si="1369">IF(B223=0,0,B223/B216)</f>
        <v>0.28445300389075329</v>
      </c>
      <c r="C224" s="616">
        <f t="shared" si="1369"/>
        <v>0.25251341548288647</v>
      </c>
      <c r="D224" s="616">
        <f t="shared" si="1369"/>
        <v>0</v>
      </c>
      <c r="E224" s="616">
        <f t="shared" si="1369"/>
        <v>0</v>
      </c>
      <c r="F224" s="616">
        <f t="shared" si="1369"/>
        <v>0</v>
      </c>
      <c r="G224" s="616">
        <f t="shared" si="1369"/>
        <v>0</v>
      </c>
      <c r="H224" s="616">
        <f t="shared" si="1369"/>
        <v>0</v>
      </c>
      <c r="I224" s="616">
        <f t="shared" si="1369"/>
        <v>0</v>
      </c>
      <c r="J224" s="616">
        <f t="shared" si="1369"/>
        <v>0</v>
      </c>
      <c r="K224" s="616">
        <f t="shared" si="1369"/>
        <v>0</v>
      </c>
      <c r="L224" s="616">
        <f t="shared" si="1369"/>
        <v>0</v>
      </c>
      <c r="M224" s="616">
        <f t="shared" si="1369"/>
        <v>0</v>
      </c>
      <c r="N224" s="616">
        <f t="shared" si="1369"/>
        <v>7.2230159313576431E-2</v>
      </c>
      <c r="O224" s="616">
        <f t="shared" si="1369"/>
        <v>0.36912643742317269</v>
      </c>
      <c r="P224" s="616">
        <f t="shared" si="1369"/>
        <v>0.39506750364826093</v>
      </c>
      <c r="Q224" s="616">
        <f t="shared" si="1369"/>
        <v>0.41077831398753023</v>
      </c>
      <c r="R224" s="616">
        <f t="shared" si="1369"/>
        <v>0.43823845127572114</v>
      </c>
      <c r="S224" s="616">
        <f t="shared" si="1369"/>
        <v>0.39707893042591441</v>
      </c>
      <c r="T224" s="616">
        <f t="shared" si="1369"/>
        <v>0</v>
      </c>
      <c r="U224" s="616">
        <f t="shared" si="1369"/>
        <v>0</v>
      </c>
      <c r="V224" s="616">
        <f t="shared" si="1369"/>
        <v>0</v>
      </c>
      <c r="W224" s="616">
        <f t="shared" si="1369"/>
        <v>0</v>
      </c>
      <c r="X224" s="616">
        <f t="shared" si="1369"/>
        <v>0</v>
      </c>
      <c r="Y224" s="616">
        <f t="shared" si="1369"/>
        <v>0</v>
      </c>
      <c r="Z224" s="616">
        <f t="shared" si="1369"/>
        <v>0</v>
      </c>
      <c r="AA224" s="616">
        <f t="shared" si="1369"/>
        <v>0</v>
      </c>
      <c r="AB224" s="616">
        <f t="shared" si="1369"/>
        <v>0.33655882380784941</v>
      </c>
      <c r="AC224" s="616">
        <f t="shared" si="1369"/>
        <v>0</v>
      </c>
      <c r="AD224" s="616">
        <f t="shared" si="1369"/>
        <v>0</v>
      </c>
      <c r="AE224" s="616">
        <f t="shared" si="1369"/>
        <v>0</v>
      </c>
      <c r="AF224" s="616">
        <f t="shared" si="1369"/>
        <v>0</v>
      </c>
      <c r="AG224" s="616">
        <f t="shared" si="1369"/>
        <v>0</v>
      </c>
      <c r="AH224" s="616">
        <f t="shared" ref="AH224:BM224" si="1370">IF(AH223=0,0,AH223/AH216)</f>
        <v>0</v>
      </c>
      <c r="AI224" s="616">
        <f t="shared" si="1370"/>
        <v>0</v>
      </c>
      <c r="AJ224" s="616">
        <f t="shared" si="1370"/>
        <v>0</v>
      </c>
      <c r="AK224" s="616">
        <f t="shared" si="1370"/>
        <v>0</v>
      </c>
      <c r="AL224" s="616">
        <f t="shared" si="1370"/>
        <v>0</v>
      </c>
      <c r="AM224" s="616">
        <f t="shared" si="1370"/>
        <v>0.21413297574017251</v>
      </c>
      <c r="AN224" s="616">
        <f t="shared" si="1370"/>
        <v>0.48226707330366309</v>
      </c>
      <c r="AO224" s="616">
        <f t="shared" si="1370"/>
        <v>0.50581725712613168</v>
      </c>
      <c r="AP224" s="616">
        <f t="shared" si="1370"/>
        <v>0.51549747858889028</v>
      </c>
      <c r="AQ224" s="616">
        <f t="shared" si="1370"/>
        <v>0.54784119925151964</v>
      </c>
      <c r="AR224" s="616">
        <f t="shared" si="1370"/>
        <v>0.51240173370703468</v>
      </c>
      <c r="AS224" s="616">
        <f t="shared" si="1370"/>
        <v>3.1297772019531607E-2</v>
      </c>
      <c r="AT224" s="616">
        <f t="shared" si="1370"/>
        <v>0</v>
      </c>
      <c r="AU224" s="616">
        <f t="shared" si="1370"/>
        <v>0</v>
      </c>
      <c r="AV224" s="616">
        <f t="shared" si="1370"/>
        <v>0</v>
      </c>
      <c r="AW224" s="616">
        <f t="shared" si="1370"/>
        <v>0</v>
      </c>
      <c r="AX224" s="616">
        <f t="shared" si="1370"/>
        <v>0</v>
      </c>
      <c r="AY224" s="616">
        <f t="shared" si="1370"/>
        <v>0</v>
      </c>
      <c r="AZ224" s="616">
        <f t="shared" si="1370"/>
        <v>0</v>
      </c>
      <c r="BA224" s="616">
        <f t="shared" si="1370"/>
        <v>0.41010816856424792</v>
      </c>
      <c r="BB224" s="616">
        <f t="shared" si="1370"/>
        <v>0</v>
      </c>
      <c r="BC224" s="616">
        <f t="shared" si="1370"/>
        <v>0</v>
      </c>
      <c r="BD224" s="616">
        <f t="shared" si="1370"/>
        <v>0</v>
      </c>
      <c r="BE224" s="616">
        <f t="shared" si="1370"/>
        <v>0</v>
      </c>
      <c r="BF224" s="616">
        <f t="shared" si="1370"/>
        <v>0</v>
      </c>
      <c r="BG224" s="616">
        <f t="shared" si="1370"/>
        <v>0</v>
      </c>
      <c r="BH224" s="616">
        <f t="shared" si="1370"/>
        <v>0</v>
      </c>
      <c r="BI224" s="616">
        <f t="shared" si="1370"/>
        <v>0</v>
      </c>
      <c r="BJ224" s="616">
        <f t="shared" si="1370"/>
        <v>0</v>
      </c>
      <c r="BK224" s="616">
        <f t="shared" si="1370"/>
        <v>0</v>
      </c>
      <c r="BL224" s="616">
        <f t="shared" si="1370"/>
        <v>0.32450183296085805</v>
      </c>
      <c r="BM224" s="616">
        <f t="shared" si="1370"/>
        <v>0.57026534565515585</v>
      </c>
      <c r="BN224" s="616">
        <f t="shared" ref="BN224:CS224" si="1371">IF(BN223=0,0,BN223/BN216)</f>
        <v>0.59195239899003715</v>
      </c>
      <c r="BO224" s="616">
        <f t="shared" si="1371"/>
        <v>0.59694571772328164</v>
      </c>
      <c r="BP224" s="616">
        <f t="shared" si="1371"/>
        <v>0.63308426254606354</v>
      </c>
      <c r="BQ224" s="616">
        <f t="shared" si="1371"/>
        <v>0.60209724737012882</v>
      </c>
      <c r="BR224" s="616">
        <f t="shared" si="1371"/>
        <v>0.15198442661605341</v>
      </c>
      <c r="BS224" s="616">
        <f t="shared" si="1371"/>
        <v>0</v>
      </c>
      <c r="BT224" s="616">
        <f t="shared" si="1371"/>
        <v>0</v>
      </c>
      <c r="BU224" s="616">
        <f t="shared" si="1371"/>
        <v>0</v>
      </c>
      <c r="BV224" s="616">
        <f t="shared" si="1371"/>
        <v>0</v>
      </c>
      <c r="BW224" s="616">
        <f t="shared" si="1371"/>
        <v>0</v>
      </c>
      <c r="BX224" s="616">
        <f t="shared" si="1371"/>
        <v>0</v>
      </c>
      <c r="BY224" s="616">
        <f t="shared" si="1371"/>
        <v>0</v>
      </c>
      <c r="BZ224" s="616">
        <f t="shared" si="1371"/>
        <v>0.2584050642375294</v>
      </c>
      <c r="CA224" s="616">
        <f t="shared" si="1371"/>
        <v>0</v>
      </c>
      <c r="CB224" s="616">
        <f t="shared" si="1371"/>
        <v>0</v>
      </c>
      <c r="CC224" s="616">
        <f t="shared" si="1371"/>
        <v>0</v>
      </c>
      <c r="CD224" s="616">
        <f t="shared" si="1371"/>
        <v>0</v>
      </c>
      <c r="CE224" s="616">
        <f t="shared" si="1371"/>
        <v>0</v>
      </c>
      <c r="CF224" s="616">
        <f t="shared" si="1371"/>
        <v>0</v>
      </c>
      <c r="CG224" s="616">
        <f t="shared" si="1371"/>
        <v>0</v>
      </c>
      <c r="CH224" s="616">
        <f t="shared" si="1371"/>
        <v>0</v>
      </c>
      <c r="CI224" s="616">
        <f t="shared" si="1371"/>
        <v>0</v>
      </c>
      <c r="CJ224" s="616">
        <f t="shared" si="1371"/>
        <v>0</v>
      </c>
      <c r="CK224" s="616">
        <f t="shared" si="1371"/>
        <v>7.2230159313576431E-2</v>
      </c>
      <c r="CL224" s="616">
        <f t="shared" si="1371"/>
        <v>0.36912643742317269</v>
      </c>
      <c r="CM224" s="616">
        <f t="shared" si="1371"/>
        <v>0.4069127923572764</v>
      </c>
      <c r="CN224" s="616">
        <f t="shared" si="1371"/>
        <v>0.42066837027688525</v>
      </c>
      <c r="CO224" s="616">
        <f t="shared" si="1371"/>
        <v>0.45113308162766491</v>
      </c>
      <c r="CP224" s="616">
        <f t="shared" si="1371"/>
        <v>0.41091279928497504</v>
      </c>
      <c r="CQ224" s="616">
        <f t="shared" si="1371"/>
        <v>0</v>
      </c>
      <c r="CR224" s="616">
        <f t="shared" si="1371"/>
        <v>0</v>
      </c>
      <c r="CS224" s="616">
        <f t="shared" si="1371"/>
        <v>0</v>
      </c>
      <c r="CT224" s="616">
        <f t="shared" ref="CT224:CX224" si="1372">IF(CT223=0,0,CT223/CT216)</f>
        <v>0</v>
      </c>
      <c r="CU224" s="616">
        <f t="shared" si="1372"/>
        <v>0</v>
      </c>
      <c r="CV224" s="616">
        <f t="shared" si="1372"/>
        <v>0</v>
      </c>
      <c r="CW224" s="616">
        <f t="shared" si="1372"/>
        <v>0</v>
      </c>
      <c r="CX224" s="616">
        <f t="shared" si="1372"/>
        <v>0</v>
      </c>
      <c r="CY224" s="129"/>
      <c r="CZ224" s="129"/>
      <c r="DA224" s="129"/>
      <c r="DB224" s="129"/>
      <c r="DC224" s="129"/>
      <c r="DD224" s="129"/>
      <c r="DE224" s="129"/>
      <c r="DF224" s="129"/>
      <c r="DG224" s="129"/>
      <c r="DH224" s="129"/>
    </row>
    <row r="225" spans="1:112">
      <c r="A225" s="558"/>
      <c r="B225" s="591"/>
      <c r="C225" s="591"/>
      <c r="D225" s="591"/>
      <c r="E225" s="591"/>
      <c r="F225" s="591"/>
      <c r="G225" s="591"/>
      <c r="H225" s="591"/>
      <c r="I225" s="591"/>
      <c r="J225" s="591"/>
      <c r="K225" s="591"/>
      <c r="L225" s="591"/>
      <c r="M225" s="591"/>
      <c r="N225" s="591"/>
      <c r="O225" s="591"/>
      <c r="P225" s="591"/>
      <c r="Q225" s="591"/>
      <c r="R225" s="591"/>
      <c r="S225" s="591"/>
      <c r="T225" s="591"/>
      <c r="U225" s="591"/>
      <c r="V225" s="591"/>
      <c r="W225" s="591"/>
      <c r="X225" s="591"/>
      <c r="Y225" s="591"/>
      <c r="Z225" s="591"/>
      <c r="AA225" s="591"/>
      <c r="AB225" s="591"/>
      <c r="AC225" s="591"/>
      <c r="AD225" s="591"/>
      <c r="AE225" s="591"/>
      <c r="AF225" s="591"/>
      <c r="AG225" s="591"/>
      <c r="AH225" s="591"/>
      <c r="AI225" s="591"/>
      <c r="AJ225" s="591"/>
      <c r="AK225" s="591"/>
      <c r="AL225" s="591"/>
      <c r="AM225" s="591"/>
      <c r="AN225" s="591"/>
      <c r="AO225" s="591"/>
      <c r="AP225" s="591"/>
      <c r="AQ225" s="591"/>
      <c r="AR225" s="591"/>
      <c r="AS225" s="591"/>
      <c r="AT225" s="591"/>
      <c r="AU225" s="591"/>
      <c r="AV225" s="591"/>
      <c r="AW225" s="591"/>
      <c r="AX225" s="591"/>
      <c r="AY225" s="591"/>
      <c r="AZ225" s="591"/>
      <c r="BA225" s="591"/>
      <c r="BB225" s="591"/>
      <c r="BC225" s="591"/>
      <c r="BD225" s="591"/>
      <c r="BE225" s="591"/>
      <c r="BF225" s="591"/>
      <c r="BG225" s="591"/>
      <c r="BH225" s="591"/>
      <c r="BI225" s="591"/>
      <c r="BJ225" s="591"/>
      <c r="BK225" s="591"/>
      <c r="BL225" s="591"/>
      <c r="BM225" s="591"/>
      <c r="BN225" s="591"/>
      <c r="BO225" s="591"/>
      <c r="BP225" s="591"/>
      <c r="BQ225" s="591"/>
      <c r="BR225" s="591"/>
      <c r="BS225" s="591"/>
      <c r="BT225" s="591"/>
      <c r="BU225" s="591"/>
      <c r="BV225" s="591"/>
      <c r="BW225" s="591"/>
      <c r="BX225" s="591"/>
      <c r="BY225" s="591"/>
      <c r="BZ225" s="591"/>
      <c r="CA225" s="591"/>
      <c r="CB225" s="591"/>
      <c r="CC225" s="591"/>
      <c r="CD225" s="591"/>
      <c r="CE225" s="591"/>
      <c r="CF225" s="591"/>
      <c r="CG225" s="591"/>
      <c r="CH225" s="591"/>
      <c r="CI225" s="591"/>
      <c r="CJ225" s="591"/>
      <c r="CK225" s="591"/>
      <c r="CL225" s="591"/>
      <c r="CM225" s="591"/>
      <c r="CN225" s="591"/>
      <c r="CO225" s="591"/>
      <c r="CP225" s="591"/>
      <c r="CQ225" s="591"/>
      <c r="CR225" s="591"/>
      <c r="CS225" s="591"/>
      <c r="CT225" s="591"/>
      <c r="CU225" s="591"/>
      <c r="CV225" s="591"/>
      <c r="CW225" s="591"/>
      <c r="CX225" s="591"/>
      <c r="CY225" s="129"/>
      <c r="CZ225" s="129"/>
      <c r="DA225" s="129"/>
      <c r="DB225" s="129"/>
      <c r="DC225" s="129"/>
      <c r="DD225" s="129"/>
      <c r="DE225" s="129"/>
      <c r="DF225" s="129"/>
      <c r="DG225" s="129"/>
      <c r="DH225" s="129"/>
    </row>
    <row r="226" spans="1:112">
      <c r="A226" s="732" t="s">
        <v>1224</v>
      </c>
      <c r="B226" s="563"/>
      <c r="C226" s="564"/>
      <c r="D226" s="563"/>
      <c r="E226" s="563"/>
      <c r="F226" s="563"/>
      <c r="G226" s="563"/>
      <c r="H226" s="563"/>
      <c r="I226" s="563"/>
      <c r="J226" s="564"/>
      <c r="K226" s="564"/>
      <c r="L226" s="564"/>
      <c r="M226" s="564"/>
      <c r="N226" s="564"/>
      <c r="O226" s="564"/>
      <c r="P226" s="564"/>
      <c r="Q226" s="564"/>
      <c r="R226" s="564"/>
      <c r="S226" s="564"/>
      <c r="T226" s="564"/>
      <c r="U226" s="564"/>
      <c r="V226" s="564"/>
      <c r="W226" s="564"/>
      <c r="X226" s="563"/>
      <c r="Y226" s="563"/>
      <c r="Z226" s="563"/>
      <c r="AA226" s="563"/>
      <c r="AB226" s="563"/>
      <c r="AC226" s="563"/>
      <c r="AD226" s="563"/>
      <c r="AE226" s="563"/>
      <c r="AF226" s="563"/>
      <c r="AG226" s="563"/>
      <c r="AH226" s="563"/>
      <c r="AI226" s="563"/>
      <c r="AJ226" s="563"/>
      <c r="AK226" s="563"/>
      <c r="AL226" s="563"/>
      <c r="AM226" s="563"/>
      <c r="AN226" s="563"/>
      <c r="AO226" s="563"/>
      <c r="AP226" s="563"/>
      <c r="AQ226" s="563"/>
      <c r="AR226" s="563"/>
      <c r="AS226" s="563"/>
      <c r="AT226" s="563"/>
      <c r="AU226" s="563"/>
      <c r="AV226" s="563"/>
      <c r="AW226" s="563"/>
      <c r="AX226" s="563"/>
      <c r="AY226" s="563"/>
      <c r="AZ226" s="563"/>
      <c r="BA226" s="563"/>
      <c r="BB226" s="563"/>
      <c r="BC226" s="563"/>
      <c r="BD226" s="563"/>
      <c r="BE226" s="563"/>
      <c r="BF226" s="563"/>
      <c r="BG226" s="563"/>
      <c r="BH226" s="563"/>
      <c r="BI226" s="563"/>
      <c r="BJ226" s="563"/>
      <c r="BK226" s="563"/>
      <c r="BL226" s="563"/>
      <c r="BM226" s="563"/>
      <c r="BN226" s="563"/>
      <c r="BO226" s="563"/>
      <c r="BP226" s="563"/>
      <c r="BQ226" s="563"/>
      <c r="BR226" s="563"/>
      <c r="BS226" s="563"/>
      <c r="BT226" s="563"/>
      <c r="BU226" s="563"/>
      <c r="BV226" s="563"/>
      <c r="BW226" s="563"/>
      <c r="BX226" s="563"/>
      <c r="BY226" s="563"/>
      <c r="BZ226" s="563"/>
      <c r="CA226" s="563"/>
      <c r="CB226" s="563"/>
      <c r="CC226" s="563"/>
      <c r="CD226" s="563"/>
      <c r="CE226" s="563"/>
      <c r="CF226" s="563"/>
      <c r="CG226" s="563"/>
      <c r="CH226" s="563"/>
      <c r="CI226" s="563"/>
      <c r="CJ226" s="563"/>
      <c r="CK226" s="563"/>
      <c r="CL226" s="563"/>
      <c r="CM226" s="563"/>
      <c r="CN226" s="563"/>
      <c r="CO226" s="563"/>
      <c r="CP226" s="563"/>
      <c r="CQ226" s="563"/>
      <c r="CR226" s="563"/>
      <c r="CS226" s="563"/>
      <c r="CT226" s="563"/>
      <c r="CU226" s="563"/>
      <c r="CV226" s="563"/>
      <c r="CW226" s="563"/>
      <c r="CX226" s="563">
        <v>0</v>
      </c>
      <c r="CY226" s="129"/>
      <c r="CZ226" s="129"/>
      <c r="DA226" s="129"/>
      <c r="DB226" s="129"/>
      <c r="DC226" s="129"/>
      <c r="DD226" s="129"/>
      <c r="DE226" s="129"/>
      <c r="DF226" s="129"/>
      <c r="DG226" s="129"/>
      <c r="DH226" s="129"/>
    </row>
    <row r="227" spans="1:112">
      <c r="A227" s="562"/>
      <c r="B227" s="563"/>
      <c r="C227" s="564"/>
      <c r="D227" s="563"/>
      <c r="E227" s="563"/>
      <c r="F227" s="563"/>
      <c r="G227" s="563"/>
      <c r="H227" s="563"/>
      <c r="I227" s="563"/>
      <c r="J227" s="564"/>
      <c r="K227" s="564"/>
      <c r="L227" s="564"/>
      <c r="M227" s="564"/>
      <c r="N227" s="564"/>
      <c r="O227" s="564"/>
      <c r="P227" s="564"/>
      <c r="Q227" s="564"/>
      <c r="R227" s="564"/>
      <c r="S227" s="564"/>
      <c r="T227" s="564"/>
      <c r="U227" s="564"/>
      <c r="V227" s="564"/>
      <c r="W227" s="564"/>
      <c r="X227" s="563"/>
      <c r="Y227" s="563"/>
      <c r="Z227" s="563"/>
      <c r="AA227" s="563"/>
      <c r="AB227" s="563"/>
      <c r="AC227" s="563"/>
      <c r="AD227" s="563"/>
      <c r="AE227" s="563"/>
      <c r="AF227" s="563"/>
      <c r="AG227" s="563"/>
      <c r="AH227" s="563"/>
      <c r="AI227" s="563"/>
      <c r="AJ227" s="563"/>
      <c r="AK227" s="563"/>
      <c r="AL227" s="563"/>
      <c r="AM227" s="563"/>
      <c r="AN227" s="563"/>
      <c r="AO227" s="563"/>
      <c r="AP227" s="563"/>
      <c r="AQ227" s="563"/>
      <c r="AR227" s="563"/>
      <c r="AS227" s="563"/>
      <c r="AT227" s="563"/>
      <c r="AU227" s="563"/>
      <c r="AV227" s="563"/>
      <c r="AW227" s="563"/>
      <c r="AX227" s="563"/>
      <c r="AY227" s="563"/>
      <c r="AZ227" s="563"/>
      <c r="BA227" s="563"/>
      <c r="BB227" s="563"/>
      <c r="BC227" s="563"/>
      <c r="BD227" s="563"/>
      <c r="BE227" s="563"/>
      <c r="BF227" s="563"/>
      <c r="BG227" s="563"/>
      <c r="BH227" s="563"/>
      <c r="BI227" s="563"/>
      <c r="BJ227" s="563"/>
      <c r="BK227" s="563"/>
      <c r="BL227" s="563"/>
      <c r="BM227" s="563"/>
      <c r="BN227" s="563"/>
      <c r="BO227" s="563"/>
      <c r="BP227" s="563"/>
      <c r="BQ227" s="563"/>
      <c r="BR227" s="563"/>
      <c r="BS227" s="563"/>
      <c r="BT227" s="563"/>
      <c r="BU227" s="563"/>
      <c r="BV227" s="563"/>
      <c r="BW227" s="563"/>
      <c r="BX227" s="563"/>
      <c r="BY227" s="563"/>
      <c r="BZ227" s="563"/>
      <c r="CA227" s="563"/>
      <c r="CB227" s="563"/>
      <c r="CC227" s="563"/>
      <c r="CD227" s="563"/>
      <c r="CE227" s="563"/>
      <c r="CF227" s="563"/>
      <c r="CG227" s="563"/>
      <c r="CH227" s="563"/>
      <c r="CI227" s="563"/>
      <c r="CJ227" s="563"/>
      <c r="CK227" s="563"/>
      <c r="CL227" s="563"/>
      <c r="CM227" s="563"/>
      <c r="CN227" s="563"/>
      <c r="CO227" s="563"/>
      <c r="CP227" s="563"/>
      <c r="CQ227" s="563"/>
      <c r="CR227" s="563"/>
      <c r="CS227" s="563"/>
      <c r="CT227" s="563"/>
      <c r="CU227" s="563"/>
      <c r="CV227" s="563"/>
      <c r="CW227" s="563"/>
      <c r="CX227" s="563"/>
      <c r="CY227" s="129"/>
      <c r="CZ227" s="129"/>
      <c r="DA227" s="129"/>
      <c r="DB227" s="129"/>
      <c r="DC227" s="129"/>
      <c r="DD227" s="129"/>
      <c r="DE227" s="129"/>
      <c r="DF227" s="129"/>
      <c r="DG227" s="129"/>
      <c r="DH227" s="129"/>
    </row>
    <row r="228" spans="1:112">
      <c r="A228" s="547" t="s">
        <v>1191</v>
      </c>
      <c r="B228" s="548"/>
      <c r="C228" s="548"/>
      <c r="D228" s="548"/>
      <c r="E228" s="548"/>
      <c r="F228" s="548"/>
      <c r="G228" s="548"/>
      <c r="H228" s="548"/>
      <c r="I228" s="548"/>
      <c r="J228" s="548"/>
      <c r="K228" s="548"/>
      <c r="L228" s="548"/>
      <c r="M228" s="548"/>
      <c r="N228" s="548"/>
      <c r="O228" s="548"/>
      <c r="P228" s="548"/>
      <c r="Q228" s="548"/>
      <c r="R228" s="548"/>
      <c r="S228" s="548"/>
      <c r="T228" s="548"/>
      <c r="U228" s="548"/>
      <c r="V228" s="548"/>
      <c r="W228" s="548"/>
      <c r="X228" s="548"/>
      <c r="Y228" s="548"/>
      <c r="Z228" s="548"/>
      <c r="AA228" s="548"/>
      <c r="AB228" s="548"/>
      <c r="AC228" s="548"/>
      <c r="AD228" s="548"/>
      <c r="AE228" s="548"/>
      <c r="AF228" s="548"/>
      <c r="AG228" s="548"/>
      <c r="AH228" s="548"/>
      <c r="AI228" s="548"/>
      <c r="AJ228" s="548"/>
      <c r="AK228" s="548"/>
      <c r="AL228" s="548"/>
      <c r="AM228" s="548"/>
      <c r="AN228" s="548"/>
      <c r="AO228" s="548"/>
      <c r="AP228" s="548"/>
      <c r="AQ228" s="548"/>
      <c r="AR228" s="548"/>
      <c r="AS228" s="548"/>
      <c r="AT228" s="548"/>
      <c r="AU228" s="548"/>
      <c r="AV228" s="548"/>
      <c r="AW228" s="548"/>
      <c r="AX228" s="548"/>
      <c r="AY228" s="548"/>
      <c r="AZ228" s="548"/>
      <c r="BA228" s="548"/>
      <c r="BB228" s="548"/>
      <c r="BC228" s="548"/>
      <c r="BD228" s="548"/>
      <c r="BE228" s="548"/>
      <c r="BF228" s="548"/>
      <c r="BG228" s="548"/>
      <c r="BH228" s="548"/>
      <c r="BI228" s="548"/>
      <c r="BJ228" s="548"/>
      <c r="BK228" s="548"/>
      <c r="BL228" s="548"/>
      <c r="BM228" s="548"/>
      <c r="BN228" s="548"/>
      <c r="BO228" s="548"/>
      <c r="BP228" s="548"/>
      <c r="BQ228" s="548"/>
      <c r="BR228" s="548"/>
      <c r="BS228" s="548"/>
      <c r="BT228" s="548"/>
      <c r="BU228" s="548"/>
      <c r="BV228" s="548"/>
      <c r="BW228" s="548"/>
      <c r="BX228" s="548"/>
      <c r="BY228" s="548"/>
      <c r="BZ228" s="548"/>
      <c r="CA228" s="548"/>
      <c r="CB228" s="548"/>
      <c r="CC228" s="548"/>
      <c r="CD228" s="548"/>
      <c r="CE228" s="548"/>
      <c r="CF228" s="548"/>
      <c r="CG228" s="548"/>
      <c r="CH228" s="548"/>
      <c r="CI228" s="548"/>
      <c r="CJ228" s="548"/>
      <c r="CK228" s="548"/>
      <c r="CL228" s="548"/>
      <c r="CM228" s="548"/>
      <c r="CN228" s="548"/>
      <c r="CO228" s="548"/>
      <c r="CP228" s="548"/>
      <c r="CQ228" s="548"/>
      <c r="CR228" s="548"/>
      <c r="CS228" s="548"/>
      <c r="CT228" s="548"/>
      <c r="CU228" s="548"/>
      <c r="CV228" s="548"/>
      <c r="CW228" s="548"/>
      <c r="CX228" s="548"/>
      <c r="CY228" s="129"/>
      <c r="CZ228" s="129"/>
      <c r="DA228" s="129"/>
      <c r="DB228" s="129"/>
      <c r="DC228" s="129"/>
      <c r="DD228" s="129"/>
      <c r="DE228" s="129"/>
      <c r="DF228" s="129"/>
      <c r="DG228" s="129"/>
      <c r="DH228" s="129"/>
    </row>
    <row r="229" spans="1:112">
      <c r="A229" s="547"/>
      <c r="B229" s="548"/>
      <c r="C229" s="548"/>
      <c r="D229" s="548"/>
      <c r="E229" s="548"/>
      <c r="F229" s="548"/>
      <c r="G229" s="548"/>
      <c r="H229" s="548"/>
      <c r="I229" s="548"/>
      <c r="J229" s="548"/>
      <c r="K229" s="548"/>
      <c r="L229" s="548"/>
      <c r="M229" s="548"/>
      <c r="N229" s="548"/>
      <c r="O229" s="548"/>
      <c r="P229" s="548"/>
      <c r="Q229" s="548"/>
      <c r="R229" s="548"/>
      <c r="S229" s="548"/>
      <c r="T229" s="548"/>
      <c r="U229" s="548"/>
      <c r="V229" s="548"/>
      <c r="W229" s="548"/>
      <c r="X229" s="548"/>
      <c r="Y229" s="548"/>
      <c r="Z229" s="548"/>
      <c r="AA229" s="548"/>
      <c r="AB229" s="548"/>
      <c r="AC229" s="548"/>
      <c r="AD229" s="548"/>
      <c r="AE229" s="548"/>
      <c r="AF229" s="548"/>
      <c r="AG229" s="548"/>
      <c r="AH229" s="548"/>
      <c r="AI229" s="548"/>
      <c r="AJ229" s="548"/>
      <c r="AK229" s="548"/>
      <c r="AL229" s="548"/>
      <c r="AM229" s="548"/>
      <c r="AN229" s="548"/>
      <c r="AO229" s="548"/>
      <c r="AP229" s="548"/>
      <c r="AQ229" s="548"/>
      <c r="AR229" s="548"/>
      <c r="AS229" s="548"/>
      <c r="AT229" s="548"/>
      <c r="AU229" s="548"/>
      <c r="AV229" s="548"/>
      <c r="AW229" s="548"/>
      <c r="AX229" s="548"/>
      <c r="AY229" s="548"/>
      <c r="AZ229" s="548"/>
      <c r="BA229" s="548"/>
      <c r="BB229" s="548"/>
      <c r="BC229" s="548"/>
      <c r="BD229" s="548"/>
      <c r="BE229" s="548"/>
      <c r="BF229" s="548"/>
      <c r="BG229" s="548"/>
      <c r="BH229" s="548"/>
      <c r="BI229" s="548"/>
      <c r="BJ229" s="548"/>
      <c r="BK229" s="548"/>
      <c r="BL229" s="548"/>
      <c r="BM229" s="548"/>
      <c r="BN229" s="548"/>
      <c r="BO229" s="548"/>
      <c r="BP229" s="548"/>
      <c r="BQ229" s="548"/>
      <c r="BR229" s="548"/>
      <c r="BS229" s="548"/>
      <c r="BT229" s="548"/>
      <c r="BU229" s="548"/>
      <c r="BV229" s="548"/>
      <c r="BW229" s="548"/>
      <c r="BX229" s="548"/>
      <c r="BY229" s="548"/>
      <c r="BZ229" s="548"/>
      <c r="CA229" s="548"/>
      <c r="CB229" s="548"/>
      <c r="CC229" s="548"/>
      <c r="CD229" s="548"/>
      <c r="CE229" s="548"/>
      <c r="CF229" s="548"/>
      <c r="CG229" s="548"/>
      <c r="CH229" s="548"/>
      <c r="CI229" s="548"/>
      <c r="CJ229" s="548"/>
      <c r="CK229" s="548"/>
      <c r="CL229" s="548"/>
      <c r="CM229" s="548"/>
      <c r="CN229" s="548"/>
      <c r="CO229" s="548"/>
      <c r="CP229" s="548"/>
      <c r="CQ229" s="548"/>
      <c r="CR229" s="548"/>
      <c r="CS229" s="548"/>
      <c r="CT229" s="548"/>
      <c r="CU229" s="548"/>
      <c r="CV229" s="548"/>
      <c r="CW229" s="548"/>
      <c r="CX229" s="548"/>
      <c r="CY229" s="129"/>
      <c r="CZ229" s="129"/>
      <c r="DA229" s="129"/>
      <c r="DB229" s="129"/>
      <c r="DC229" s="129"/>
      <c r="DD229" s="129"/>
      <c r="DE229" s="129"/>
      <c r="DF229" s="129"/>
      <c r="DG229" s="129"/>
      <c r="DH229" s="129"/>
    </row>
    <row r="230" spans="1:112">
      <c r="A230" s="547" t="s">
        <v>1192</v>
      </c>
      <c r="B230" s="568"/>
      <c r="C230" s="568"/>
      <c r="D230" s="568"/>
      <c r="E230" s="568"/>
      <c r="F230" s="568"/>
      <c r="G230" s="568"/>
      <c r="H230" s="568"/>
      <c r="I230" s="568"/>
      <c r="J230" s="568"/>
      <c r="K230" s="568"/>
      <c r="L230" s="568"/>
      <c r="M230" s="568"/>
      <c r="N230" s="568"/>
      <c r="O230" s="568"/>
      <c r="P230" s="568"/>
      <c r="Q230" s="568"/>
      <c r="R230" s="568"/>
      <c r="S230" s="568"/>
      <c r="T230" s="568"/>
      <c r="U230" s="568"/>
      <c r="V230" s="568"/>
      <c r="W230" s="568"/>
      <c r="X230" s="568"/>
      <c r="Y230" s="568"/>
      <c r="Z230" s="568"/>
      <c r="AA230" s="568"/>
      <c r="AB230" s="568"/>
      <c r="AC230" s="568"/>
      <c r="AD230" s="568"/>
      <c r="AE230" s="568"/>
      <c r="AF230" s="568"/>
      <c r="AG230" s="568"/>
      <c r="AH230" s="568"/>
      <c r="AI230" s="568"/>
      <c r="AJ230" s="568"/>
      <c r="AK230" s="568"/>
      <c r="AL230" s="568"/>
      <c r="AM230" s="568"/>
      <c r="AN230" s="568"/>
      <c r="AO230" s="568"/>
      <c r="AP230" s="568"/>
      <c r="AQ230" s="568"/>
      <c r="AR230" s="568"/>
      <c r="AS230" s="568"/>
      <c r="AT230" s="568"/>
      <c r="AU230" s="568"/>
      <c r="AV230" s="568"/>
      <c r="AW230" s="568"/>
      <c r="AX230" s="568"/>
      <c r="AY230" s="568"/>
      <c r="AZ230" s="568"/>
      <c r="BA230" s="568"/>
      <c r="BB230" s="568"/>
      <c r="BC230" s="568"/>
      <c r="BD230" s="568"/>
      <c r="BE230" s="568"/>
      <c r="BF230" s="568"/>
      <c r="BG230" s="568"/>
      <c r="BH230" s="568"/>
      <c r="BI230" s="568"/>
      <c r="BJ230" s="568"/>
      <c r="BK230" s="568"/>
      <c r="BL230" s="568"/>
      <c r="BM230" s="568"/>
      <c r="BN230" s="568"/>
      <c r="BO230" s="568"/>
      <c r="BP230" s="568"/>
      <c r="BQ230" s="568"/>
      <c r="BR230" s="568"/>
      <c r="BS230" s="568"/>
      <c r="BT230" s="568"/>
      <c r="BU230" s="568"/>
      <c r="BV230" s="568"/>
      <c r="BW230" s="568"/>
      <c r="BX230" s="568"/>
      <c r="BY230" s="568"/>
      <c r="BZ230" s="568"/>
      <c r="CA230" s="568"/>
      <c r="CB230" s="568"/>
      <c r="CC230" s="568"/>
      <c r="CD230" s="568"/>
      <c r="CE230" s="568"/>
      <c r="CF230" s="568"/>
      <c r="CG230" s="568"/>
      <c r="CH230" s="568"/>
      <c r="CI230" s="568"/>
      <c r="CJ230" s="568"/>
      <c r="CK230" s="568"/>
      <c r="CL230" s="568"/>
      <c r="CM230" s="568"/>
      <c r="CN230" s="568"/>
      <c r="CO230" s="568"/>
      <c r="CP230" s="568"/>
      <c r="CQ230" s="568"/>
      <c r="CR230" s="568"/>
      <c r="CS230" s="568"/>
      <c r="CT230" s="568"/>
      <c r="CU230" s="568"/>
      <c r="CV230" s="568"/>
      <c r="CW230" s="568"/>
      <c r="CX230" s="568"/>
      <c r="CY230" s="129"/>
      <c r="CZ230" s="129"/>
      <c r="DA230" s="129"/>
      <c r="DB230" s="129"/>
      <c r="DC230" s="129"/>
      <c r="DD230" s="129"/>
      <c r="DE230" s="129"/>
      <c r="DF230" s="129"/>
      <c r="DG230" s="129"/>
      <c r="DH230" s="129"/>
    </row>
    <row r="231" spans="1:112">
      <c r="A231" s="550" t="s">
        <v>1151</v>
      </c>
      <c r="B231" s="552">
        <f>4*AB231+4*BA231+18*C231+BZ231*4</f>
        <v>4139288.445608885</v>
      </c>
      <c r="C231" s="551">
        <v>142734.076789146</v>
      </c>
      <c r="D231" s="551">
        <v>5155.4828497952039</v>
      </c>
      <c r="E231" s="551">
        <v>5155.4828497952039</v>
      </c>
      <c r="F231" s="551">
        <v>4860.9144379240361</v>
      </c>
      <c r="G231" s="551">
        <v>4566.3172227498944</v>
      </c>
      <c r="H231" s="551">
        <v>4419.0131253854888</v>
      </c>
      <c r="I231" s="551">
        <v>4419.0131253854888</v>
      </c>
      <c r="J231" s="551">
        <v>4566.3172227498944</v>
      </c>
      <c r="K231" s="551">
        <v>4860.9144379240361</v>
      </c>
      <c r="L231" s="551">
        <v>5302.8157504625869</v>
      </c>
      <c r="M231" s="551">
        <v>6333.9188130525345</v>
      </c>
      <c r="N231" s="551">
        <v>7070.4210006167832</v>
      </c>
      <c r="O231" s="551">
        <v>6923.1205631039311</v>
      </c>
      <c r="P231" s="551">
        <v>6923.1205631039311</v>
      </c>
      <c r="Q231" s="551">
        <v>6923.1205631039311</v>
      </c>
      <c r="R231" s="551">
        <v>6775.8201255910817</v>
      </c>
      <c r="S231" s="551">
        <v>6775.8201255910817</v>
      </c>
      <c r="T231" s="551">
        <v>6775.8201255910817</v>
      </c>
      <c r="U231" s="551">
        <v>6775.8201255910817</v>
      </c>
      <c r="V231" s="551">
        <v>6775.8201255910817</v>
      </c>
      <c r="W231" s="551">
        <v>6775.8201255910817</v>
      </c>
      <c r="X231" s="551">
        <v>6628.5196880782314</v>
      </c>
      <c r="Y231" s="551">
        <v>6333.9188130525345</v>
      </c>
      <c r="Z231" s="551">
        <v>6039.3179380268321</v>
      </c>
      <c r="AA231" s="551">
        <v>5597.4270712889238</v>
      </c>
      <c r="AB231" s="551">
        <v>129888.01833354479</v>
      </c>
      <c r="AC231" s="551">
        <v>4691.5189347842579</v>
      </c>
      <c r="AD231" s="551">
        <v>4691.5189347842579</v>
      </c>
      <c r="AE231" s="551">
        <v>4423.428919776823</v>
      </c>
      <c r="AF231" s="551">
        <v>4155.345342237486</v>
      </c>
      <c r="AG231" s="551">
        <v>4021.3019441007941</v>
      </c>
      <c r="AH231" s="551">
        <v>4021.3019441007941</v>
      </c>
      <c r="AI231" s="551">
        <v>4155.345342237486</v>
      </c>
      <c r="AJ231" s="551">
        <v>4423.428919776823</v>
      </c>
      <c r="AK231" s="551">
        <v>4825.5380901948674</v>
      </c>
      <c r="AL231" s="551">
        <v>5763.8661198778045</v>
      </c>
      <c r="AM231" s="551">
        <v>6434.0831105612688</v>
      </c>
      <c r="AN231" s="551">
        <v>6300.0384521856904</v>
      </c>
      <c r="AO231" s="551">
        <v>6300.0384521856904</v>
      </c>
      <c r="AP231" s="551">
        <v>6300.0384521856904</v>
      </c>
      <c r="AQ231" s="551">
        <v>6165.9963142878851</v>
      </c>
      <c r="AR231" s="551">
        <v>6165.9963142878851</v>
      </c>
      <c r="AS231" s="551">
        <v>6165.9963142878851</v>
      </c>
      <c r="AT231" s="551">
        <v>6165.9963142878851</v>
      </c>
      <c r="AU231" s="551">
        <v>6165.9963142878851</v>
      </c>
      <c r="AV231" s="551">
        <v>6165.9963142878851</v>
      </c>
      <c r="AW231" s="551">
        <v>6031.9529161511919</v>
      </c>
      <c r="AX231" s="551">
        <v>5763.8661198778045</v>
      </c>
      <c r="AY231" s="551">
        <v>5495.779323604419</v>
      </c>
      <c r="AZ231" s="551">
        <v>5093.6491291943412</v>
      </c>
      <c r="BA231" s="551">
        <v>119896.67072837333</v>
      </c>
      <c r="BB231" s="551">
        <v>4330.6328628777783</v>
      </c>
      <c r="BC231" s="551">
        <v>4330.6328628777783</v>
      </c>
      <c r="BD231" s="551">
        <v>4083.1681278561919</v>
      </c>
      <c r="BE231" s="551">
        <v>3835.7066980417362</v>
      </c>
      <c r="BF231" s="551">
        <v>3711.971025323809</v>
      </c>
      <c r="BG231" s="551">
        <v>3711.971025323809</v>
      </c>
      <c r="BH231" s="551">
        <v>3835.7066980417362</v>
      </c>
      <c r="BI231" s="551">
        <v>4083.1681278561919</v>
      </c>
      <c r="BJ231" s="551">
        <v>4454.3652303885729</v>
      </c>
      <c r="BK231" s="551">
        <v>5320.4918029641285</v>
      </c>
      <c r="BL231" s="551">
        <v>5939.1536405180977</v>
      </c>
      <c r="BM231" s="551">
        <v>5815.4212730073014</v>
      </c>
      <c r="BN231" s="551">
        <v>5815.4212730073014</v>
      </c>
      <c r="BO231" s="551">
        <v>5815.4212730073014</v>
      </c>
      <c r="BP231" s="551">
        <v>5691.6889054965059</v>
      </c>
      <c r="BQ231" s="551">
        <v>5691.6889054965059</v>
      </c>
      <c r="BR231" s="551">
        <v>5691.6889054965059</v>
      </c>
      <c r="BS231" s="551">
        <v>5691.6889054965059</v>
      </c>
      <c r="BT231" s="551">
        <v>5691.6889054965059</v>
      </c>
      <c r="BU231" s="551">
        <v>5691.6889054965059</v>
      </c>
      <c r="BV231" s="551">
        <v>5567.9565379857158</v>
      </c>
      <c r="BW231" s="551">
        <v>5320.4918029641285</v>
      </c>
      <c r="BX231" s="551">
        <v>5073.0270679425403</v>
      </c>
      <c r="BY231" s="551">
        <v>4701.8299654101602</v>
      </c>
      <c r="BZ231" s="551">
        <v>142734.076789146</v>
      </c>
      <c r="CA231" s="551">
        <v>5155.4828497952039</v>
      </c>
      <c r="CB231" s="551">
        <v>5155.4828497952039</v>
      </c>
      <c r="CC231" s="551">
        <v>4860.9144379240361</v>
      </c>
      <c r="CD231" s="551">
        <v>4566.3172227498944</v>
      </c>
      <c r="CE231" s="551">
        <v>4419.0131253854888</v>
      </c>
      <c r="CF231" s="551">
        <v>4419.0131253854888</v>
      </c>
      <c r="CG231" s="551">
        <v>4566.3172227498944</v>
      </c>
      <c r="CH231" s="551">
        <v>4860.9144379240361</v>
      </c>
      <c r="CI231" s="551">
        <v>5302.8157504625869</v>
      </c>
      <c r="CJ231" s="551">
        <v>6333.9188130525345</v>
      </c>
      <c r="CK231" s="551">
        <v>7070.4210006167832</v>
      </c>
      <c r="CL231" s="551">
        <v>6923.1205631039311</v>
      </c>
      <c r="CM231" s="551">
        <v>6923.1205631039311</v>
      </c>
      <c r="CN231" s="551">
        <v>6923.1205631039311</v>
      </c>
      <c r="CO231" s="551">
        <v>6775.8201255910817</v>
      </c>
      <c r="CP231" s="551">
        <v>6775.8201255910817</v>
      </c>
      <c r="CQ231" s="551">
        <v>6775.8201255910817</v>
      </c>
      <c r="CR231" s="551">
        <v>6775.8201255910817</v>
      </c>
      <c r="CS231" s="551">
        <v>6775.8201255910817</v>
      </c>
      <c r="CT231" s="551">
        <v>6775.8201255910817</v>
      </c>
      <c r="CU231" s="551">
        <v>6628.5196880782314</v>
      </c>
      <c r="CV231" s="551">
        <v>6333.9188130525345</v>
      </c>
      <c r="CW231" s="551">
        <v>6039.3179380268321</v>
      </c>
      <c r="CX231" s="551">
        <v>5954.7096503073653</v>
      </c>
      <c r="CY231" s="129"/>
      <c r="CZ231" s="129"/>
      <c r="DA231" s="129"/>
      <c r="DB231" s="129"/>
      <c r="DC231" s="129"/>
      <c r="DD231" s="129"/>
      <c r="DE231" s="129"/>
      <c r="DF231" s="129"/>
      <c r="DG231" s="129"/>
      <c r="DH231" s="129"/>
    </row>
    <row r="232" spans="1:112">
      <c r="A232" s="550" t="s">
        <v>1193</v>
      </c>
      <c r="B232" s="552">
        <f>4*AB232+4*BA232+18*C232+BZ232*4</f>
        <v>768000</v>
      </c>
      <c r="C232" s="551">
        <v>25600</v>
      </c>
      <c r="D232" s="551">
        <v>0</v>
      </c>
      <c r="E232" s="551">
        <v>0</v>
      </c>
      <c r="F232" s="551">
        <v>0</v>
      </c>
      <c r="G232" s="551">
        <v>0</v>
      </c>
      <c r="H232" s="551">
        <v>0</v>
      </c>
      <c r="I232" s="551">
        <v>0</v>
      </c>
      <c r="J232" s="551">
        <v>0</v>
      </c>
      <c r="K232" s="551">
        <v>1600</v>
      </c>
      <c r="L232" s="551">
        <v>1600</v>
      </c>
      <c r="M232" s="551">
        <v>1600</v>
      </c>
      <c r="N232" s="551">
        <v>1600</v>
      </c>
      <c r="O232" s="551">
        <v>1600</v>
      </c>
      <c r="P232" s="551">
        <v>1600</v>
      </c>
      <c r="Q232" s="551">
        <v>1600</v>
      </c>
      <c r="R232" s="551">
        <v>1600</v>
      </c>
      <c r="S232" s="551">
        <v>1600</v>
      </c>
      <c r="T232" s="551">
        <v>1600</v>
      </c>
      <c r="U232" s="551">
        <v>1600</v>
      </c>
      <c r="V232" s="551">
        <v>1600</v>
      </c>
      <c r="W232" s="551">
        <v>1600</v>
      </c>
      <c r="X232" s="551">
        <v>1600</v>
      </c>
      <c r="Y232" s="551">
        <v>1600</v>
      </c>
      <c r="Z232" s="551">
        <v>1600</v>
      </c>
      <c r="AA232" s="551">
        <v>0</v>
      </c>
      <c r="AB232" s="551">
        <v>25600</v>
      </c>
      <c r="AC232" s="551">
        <v>0</v>
      </c>
      <c r="AD232" s="551">
        <v>0</v>
      </c>
      <c r="AE232" s="551">
        <v>0</v>
      </c>
      <c r="AF232" s="551">
        <v>0</v>
      </c>
      <c r="AG232" s="551">
        <v>0</v>
      </c>
      <c r="AH232" s="551">
        <v>0</v>
      </c>
      <c r="AI232" s="551">
        <v>0</v>
      </c>
      <c r="AJ232" s="551">
        <v>1600</v>
      </c>
      <c r="AK232" s="551">
        <v>1600</v>
      </c>
      <c r="AL232" s="551">
        <v>1600</v>
      </c>
      <c r="AM232" s="551">
        <v>1600</v>
      </c>
      <c r="AN232" s="551">
        <v>1600</v>
      </c>
      <c r="AO232" s="551">
        <v>1600</v>
      </c>
      <c r="AP232" s="551">
        <v>1600</v>
      </c>
      <c r="AQ232" s="551">
        <v>1600</v>
      </c>
      <c r="AR232" s="551">
        <v>1600</v>
      </c>
      <c r="AS232" s="551">
        <v>1600</v>
      </c>
      <c r="AT232" s="551">
        <v>1600</v>
      </c>
      <c r="AU232" s="551">
        <v>1600</v>
      </c>
      <c r="AV232" s="551">
        <v>1600</v>
      </c>
      <c r="AW232" s="551">
        <v>1600</v>
      </c>
      <c r="AX232" s="551">
        <v>1600</v>
      </c>
      <c r="AY232" s="551">
        <v>1600</v>
      </c>
      <c r="AZ232" s="551">
        <v>0</v>
      </c>
      <c r="BA232" s="551">
        <v>25600</v>
      </c>
      <c r="BB232" s="551">
        <v>0</v>
      </c>
      <c r="BC232" s="551">
        <v>0</v>
      </c>
      <c r="BD232" s="551">
        <v>0</v>
      </c>
      <c r="BE232" s="551">
        <v>0</v>
      </c>
      <c r="BF232" s="551">
        <v>0</v>
      </c>
      <c r="BG232" s="551">
        <v>0</v>
      </c>
      <c r="BH232" s="551">
        <v>0</v>
      </c>
      <c r="BI232" s="551">
        <v>1600</v>
      </c>
      <c r="BJ232" s="551">
        <v>1600</v>
      </c>
      <c r="BK232" s="551">
        <v>1600</v>
      </c>
      <c r="BL232" s="551">
        <v>1600</v>
      </c>
      <c r="BM232" s="551">
        <v>1600</v>
      </c>
      <c r="BN232" s="551">
        <v>1600</v>
      </c>
      <c r="BO232" s="551">
        <v>1600</v>
      </c>
      <c r="BP232" s="551">
        <v>1600</v>
      </c>
      <c r="BQ232" s="551">
        <v>1600</v>
      </c>
      <c r="BR232" s="551">
        <v>1600</v>
      </c>
      <c r="BS232" s="551">
        <v>1600</v>
      </c>
      <c r="BT232" s="551">
        <v>1600</v>
      </c>
      <c r="BU232" s="551">
        <v>1600</v>
      </c>
      <c r="BV232" s="551">
        <v>1600</v>
      </c>
      <c r="BW232" s="551">
        <v>1600</v>
      </c>
      <c r="BX232" s="551">
        <v>1600</v>
      </c>
      <c r="BY232" s="551">
        <v>0</v>
      </c>
      <c r="BZ232" s="551">
        <v>25600</v>
      </c>
      <c r="CA232" s="551">
        <v>0</v>
      </c>
      <c r="CB232" s="551">
        <v>0</v>
      </c>
      <c r="CC232" s="551">
        <v>0</v>
      </c>
      <c r="CD232" s="551">
        <v>0</v>
      </c>
      <c r="CE232" s="551">
        <v>0</v>
      </c>
      <c r="CF232" s="551">
        <v>0</v>
      </c>
      <c r="CG232" s="551">
        <v>0</v>
      </c>
      <c r="CH232" s="551">
        <v>1600</v>
      </c>
      <c r="CI232" s="551">
        <v>1600</v>
      </c>
      <c r="CJ232" s="551">
        <v>1600</v>
      </c>
      <c r="CK232" s="551">
        <v>1600</v>
      </c>
      <c r="CL232" s="551">
        <v>1600</v>
      </c>
      <c r="CM232" s="551">
        <v>1600</v>
      </c>
      <c r="CN232" s="551">
        <v>1600</v>
      </c>
      <c r="CO232" s="551">
        <v>1600</v>
      </c>
      <c r="CP232" s="551">
        <v>1600</v>
      </c>
      <c r="CQ232" s="551">
        <v>1600</v>
      </c>
      <c r="CR232" s="551">
        <v>1600</v>
      </c>
      <c r="CS232" s="551">
        <v>1600</v>
      </c>
      <c r="CT232" s="551">
        <v>1600</v>
      </c>
      <c r="CU232" s="551">
        <v>1600</v>
      </c>
      <c r="CV232" s="551">
        <v>1600</v>
      </c>
      <c r="CW232" s="551">
        <v>1600</v>
      </c>
      <c r="CX232" s="551">
        <v>0</v>
      </c>
      <c r="CY232" s="129"/>
      <c r="CZ232" s="129"/>
      <c r="DA232" s="129"/>
      <c r="DB232" s="129"/>
      <c r="DC232" s="129"/>
      <c r="DD232" s="129"/>
      <c r="DE232" s="129"/>
      <c r="DF232" s="129"/>
      <c r="DG232" s="129"/>
      <c r="DH232" s="129"/>
    </row>
    <row r="233" spans="1:112">
      <c r="A233" s="550" t="s">
        <v>1194</v>
      </c>
      <c r="B233" s="552">
        <f t="shared" ref="B233" si="1373">4*AB233+4*BA233+18*C233+BZ233*4</f>
        <v>78480</v>
      </c>
      <c r="C233" s="551">
        <f>SUM(D233:AA233)</f>
        <v>2616</v>
      </c>
      <c r="D233" s="551">
        <f>Inputs!$E$81</f>
        <v>109</v>
      </c>
      <c r="E233" s="551">
        <f>Inputs!$E$81</f>
        <v>109</v>
      </c>
      <c r="F233" s="551">
        <f>Inputs!$E$81</f>
        <v>109</v>
      </c>
      <c r="G233" s="551">
        <f>Inputs!$E$81</f>
        <v>109</v>
      </c>
      <c r="H233" s="551">
        <f>Inputs!$E$81</f>
        <v>109</v>
      </c>
      <c r="I233" s="551">
        <f>Inputs!$E$81</f>
        <v>109</v>
      </c>
      <c r="J233" s="551">
        <f>Inputs!$E$81</f>
        <v>109</v>
      </c>
      <c r="K233" s="551">
        <f>Inputs!$E$81</f>
        <v>109</v>
      </c>
      <c r="L233" s="551">
        <f>Inputs!$E$81</f>
        <v>109</v>
      </c>
      <c r="M233" s="551">
        <f>Inputs!$E$81</f>
        <v>109</v>
      </c>
      <c r="N233" s="551">
        <f>Inputs!$E$81</f>
        <v>109</v>
      </c>
      <c r="O233" s="551">
        <f>Inputs!$E$81</f>
        <v>109</v>
      </c>
      <c r="P233" s="551">
        <f>Inputs!$E$81</f>
        <v>109</v>
      </c>
      <c r="Q233" s="551">
        <f>Inputs!$E$81</f>
        <v>109</v>
      </c>
      <c r="R233" s="551">
        <f>Inputs!$E$81</f>
        <v>109</v>
      </c>
      <c r="S233" s="551">
        <f>Inputs!$E$81</f>
        <v>109</v>
      </c>
      <c r="T233" s="551">
        <f>Inputs!$E$81</f>
        <v>109</v>
      </c>
      <c r="U233" s="551">
        <f>Inputs!$E$81</f>
        <v>109</v>
      </c>
      <c r="V233" s="551">
        <f>Inputs!$E$81</f>
        <v>109</v>
      </c>
      <c r="W233" s="551">
        <f>Inputs!$E$81</f>
        <v>109</v>
      </c>
      <c r="X233" s="551">
        <f>Inputs!$E$81</f>
        <v>109</v>
      </c>
      <c r="Y233" s="551">
        <f>Inputs!$E$81</f>
        <v>109</v>
      </c>
      <c r="Z233" s="551">
        <f>Inputs!$E$81</f>
        <v>109</v>
      </c>
      <c r="AA233" s="551">
        <f>Inputs!$E$81</f>
        <v>109</v>
      </c>
      <c r="AB233" s="551">
        <f>SUM(AC233:AZ233)</f>
        <v>2616</v>
      </c>
      <c r="AC233" s="551">
        <f>Inputs!$E$81</f>
        <v>109</v>
      </c>
      <c r="AD233" s="551">
        <f>Inputs!$E$81</f>
        <v>109</v>
      </c>
      <c r="AE233" s="551">
        <f>Inputs!$E$81</f>
        <v>109</v>
      </c>
      <c r="AF233" s="551">
        <f>Inputs!$E$81</f>
        <v>109</v>
      </c>
      <c r="AG233" s="551">
        <f>Inputs!$E$81</f>
        <v>109</v>
      </c>
      <c r="AH233" s="551">
        <f>Inputs!$E$81</f>
        <v>109</v>
      </c>
      <c r="AI233" s="551">
        <f>Inputs!$E$81</f>
        <v>109</v>
      </c>
      <c r="AJ233" s="551">
        <f>Inputs!$E$81</f>
        <v>109</v>
      </c>
      <c r="AK233" s="551">
        <f>Inputs!$E$81</f>
        <v>109</v>
      </c>
      <c r="AL233" s="551">
        <f>Inputs!$E$81</f>
        <v>109</v>
      </c>
      <c r="AM233" s="551">
        <f>Inputs!$E$81</f>
        <v>109</v>
      </c>
      <c r="AN233" s="551">
        <f>Inputs!$E$81</f>
        <v>109</v>
      </c>
      <c r="AO233" s="551">
        <f>Inputs!$E$81</f>
        <v>109</v>
      </c>
      <c r="AP233" s="551">
        <f>Inputs!$E$81</f>
        <v>109</v>
      </c>
      <c r="AQ233" s="551">
        <f>Inputs!$E$81</f>
        <v>109</v>
      </c>
      <c r="AR233" s="551">
        <f>Inputs!$E$81</f>
        <v>109</v>
      </c>
      <c r="AS233" s="551">
        <f>Inputs!$E$81</f>
        <v>109</v>
      </c>
      <c r="AT233" s="551">
        <f>Inputs!$E$81</f>
        <v>109</v>
      </c>
      <c r="AU233" s="551">
        <f>Inputs!$E$81</f>
        <v>109</v>
      </c>
      <c r="AV233" s="551">
        <f>Inputs!$E$81</f>
        <v>109</v>
      </c>
      <c r="AW233" s="551">
        <f>Inputs!$E$81</f>
        <v>109</v>
      </c>
      <c r="AX233" s="551">
        <f>Inputs!$E$81</f>
        <v>109</v>
      </c>
      <c r="AY233" s="551">
        <f>Inputs!$E$81</f>
        <v>109</v>
      </c>
      <c r="AZ233" s="551">
        <f>Inputs!$E$81</f>
        <v>109</v>
      </c>
      <c r="BA233" s="551">
        <f>SUM(BB233:BY233)</f>
        <v>2616</v>
      </c>
      <c r="BB233" s="551">
        <f>Inputs!$E$81</f>
        <v>109</v>
      </c>
      <c r="BC233" s="551">
        <f>Inputs!$E$81</f>
        <v>109</v>
      </c>
      <c r="BD233" s="551">
        <f>Inputs!$E$81</f>
        <v>109</v>
      </c>
      <c r="BE233" s="551">
        <f>Inputs!$E$81</f>
        <v>109</v>
      </c>
      <c r="BF233" s="551">
        <f>Inputs!$E$81</f>
        <v>109</v>
      </c>
      <c r="BG233" s="551">
        <f>Inputs!$E$81</f>
        <v>109</v>
      </c>
      <c r="BH233" s="551">
        <f>Inputs!$E$81</f>
        <v>109</v>
      </c>
      <c r="BI233" s="551">
        <f>Inputs!$E$81</f>
        <v>109</v>
      </c>
      <c r="BJ233" s="551">
        <f>Inputs!$E$81</f>
        <v>109</v>
      </c>
      <c r="BK233" s="551">
        <f>Inputs!$E$81</f>
        <v>109</v>
      </c>
      <c r="BL233" s="551">
        <f>Inputs!$E$81</f>
        <v>109</v>
      </c>
      <c r="BM233" s="551">
        <f>Inputs!$E$81</f>
        <v>109</v>
      </c>
      <c r="BN233" s="551">
        <f>Inputs!$E$81</f>
        <v>109</v>
      </c>
      <c r="BO233" s="551">
        <f>Inputs!$E$81</f>
        <v>109</v>
      </c>
      <c r="BP233" s="551">
        <f>Inputs!$E$81</f>
        <v>109</v>
      </c>
      <c r="BQ233" s="551">
        <f>Inputs!$E$81</f>
        <v>109</v>
      </c>
      <c r="BR233" s="551">
        <f>Inputs!$E$81</f>
        <v>109</v>
      </c>
      <c r="BS233" s="551">
        <f>Inputs!$E$81</f>
        <v>109</v>
      </c>
      <c r="BT233" s="551">
        <f>Inputs!$E$81</f>
        <v>109</v>
      </c>
      <c r="BU233" s="551">
        <f>Inputs!$E$81</f>
        <v>109</v>
      </c>
      <c r="BV233" s="551">
        <f>Inputs!$E$81</f>
        <v>109</v>
      </c>
      <c r="BW233" s="551">
        <f>Inputs!$E$81</f>
        <v>109</v>
      </c>
      <c r="BX233" s="551">
        <f>Inputs!$E$81</f>
        <v>109</v>
      </c>
      <c r="BY233" s="551">
        <f>Inputs!$E$81</f>
        <v>109</v>
      </c>
      <c r="BZ233" s="551">
        <f t="shared" ref="BZ233" si="1374">BA233</f>
        <v>2616</v>
      </c>
      <c r="CA233" s="551">
        <f t="shared" ref="CA233" si="1375">BB233</f>
        <v>109</v>
      </c>
      <c r="CB233" s="551">
        <f t="shared" ref="CB233" si="1376">BC233</f>
        <v>109</v>
      </c>
      <c r="CC233" s="551">
        <f t="shared" ref="CC233" si="1377">BD233</f>
        <v>109</v>
      </c>
      <c r="CD233" s="551">
        <f t="shared" ref="CD233" si="1378">BE233</f>
        <v>109</v>
      </c>
      <c r="CE233" s="551">
        <f t="shared" ref="CE233" si="1379">BF233</f>
        <v>109</v>
      </c>
      <c r="CF233" s="551">
        <f t="shared" ref="CF233" si="1380">BG233</f>
        <v>109</v>
      </c>
      <c r="CG233" s="551">
        <f t="shared" ref="CG233" si="1381">BH233</f>
        <v>109</v>
      </c>
      <c r="CH233" s="551">
        <f t="shared" ref="CH233" si="1382">BI233</f>
        <v>109</v>
      </c>
      <c r="CI233" s="551">
        <f t="shared" ref="CI233" si="1383">BJ233</f>
        <v>109</v>
      </c>
      <c r="CJ233" s="551">
        <f t="shared" ref="CJ233" si="1384">BK233</f>
        <v>109</v>
      </c>
      <c r="CK233" s="551">
        <f t="shared" ref="CK233" si="1385">BL233</f>
        <v>109</v>
      </c>
      <c r="CL233" s="551">
        <f t="shared" ref="CL233" si="1386">BM233</f>
        <v>109</v>
      </c>
      <c r="CM233" s="551">
        <f t="shared" ref="CM233" si="1387">BN233</f>
        <v>109</v>
      </c>
      <c r="CN233" s="551">
        <f t="shared" ref="CN233" si="1388">BO233</f>
        <v>109</v>
      </c>
      <c r="CO233" s="551">
        <f t="shared" ref="CO233" si="1389">BP233</f>
        <v>109</v>
      </c>
      <c r="CP233" s="551">
        <f t="shared" ref="CP233" si="1390">BQ233</f>
        <v>109</v>
      </c>
      <c r="CQ233" s="551">
        <f t="shared" ref="CQ233" si="1391">BR233</f>
        <v>109</v>
      </c>
      <c r="CR233" s="551">
        <f t="shared" ref="CR233" si="1392">BS233</f>
        <v>109</v>
      </c>
      <c r="CS233" s="551">
        <f t="shared" ref="CS233" si="1393">BT233</f>
        <v>109</v>
      </c>
      <c r="CT233" s="551">
        <f t="shared" ref="CT233" si="1394">BU233</f>
        <v>109</v>
      </c>
      <c r="CU233" s="551">
        <f t="shared" ref="CU233" si="1395">BV233</f>
        <v>109</v>
      </c>
      <c r="CV233" s="551">
        <f t="shared" ref="CV233" si="1396">BW233</f>
        <v>109</v>
      </c>
      <c r="CW233" s="551">
        <f t="shared" ref="CW233" si="1397">BX233</f>
        <v>109</v>
      </c>
      <c r="CX233" s="551">
        <f t="shared" ref="CX233" si="1398">BY233</f>
        <v>109</v>
      </c>
      <c r="CY233" s="129"/>
      <c r="CZ233" s="129"/>
      <c r="DA233" s="129"/>
      <c r="DB233" s="129"/>
      <c r="DC233" s="129"/>
      <c r="DD233" s="129"/>
      <c r="DE233" s="129"/>
      <c r="DF233" s="129"/>
      <c r="DG233" s="129"/>
      <c r="DH233" s="129"/>
    </row>
    <row r="234" spans="1:112">
      <c r="A234" s="547" t="s">
        <v>1195</v>
      </c>
      <c r="B234" s="548">
        <f t="shared" ref="B234:AG234" si="1399">SUM(B231:B233)</f>
        <v>4985768.445608885</v>
      </c>
      <c r="C234" s="548">
        <f t="shared" si="1399"/>
        <v>170950.076789146</v>
      </c>
      <c r="D234" s="548">
        <f t="shared" si="1399"/>
        <v>5264.4828497952039</v>
      </c>
      <c r="E234" s="548">
        <f t="shared" si="1399"/>
        <v>5264.4828497952039</v>
      </c>
      <c r="F234" s="548">
        <f t="shared" si="1399"/>
        <v>4969.9144379240361</v>
      </c>
      <c r="G234" s="548">
        <f t="shared" si="1399"/>
        <v>4675.3172227498944</v>
      </c>
      <c r="H234" s="548">
        <f t="shared" si="1399"/>
        <v>4528.0131253854888</v>
      </c>
      <c r="I234" s="548">
        <f t="shared" si="1399"/>
        <v>4528.0131253854888</v>
      </c>
      <c r="J234" s="548">
        <f t="shared" si="1399"/>
        <v>4675.3172227498944</v>
      </c>
      <c r="K234" s="548">
        <f t="shared" si="1399"/>
        <v>6569.9144379240361</v>
      </c>
      <c r="L234" s="548">
        <f t="shared" si="1399"/>
        <v>7011.8157504625869</v>
      </c>
      <c r="M234" s="548">
        <f t="shared" si="1399"/>
        <v>8042.9188130525345</v>
      </c>
      <c r="N234" s="548">
        <f t="shared" si="1399"/>
        <v>8779.4210006167832</v>
      </c>
      <c r="O234" s="548">
        <f t="shared" si="1399"/>
        <v>8632.1205631039302</v>
      </c>
      <c r="P234" s="548">
        <f t="shared" si="1399"/>
        <v>8632.1205631039302</v>
      </c>
      <c r="Q234" s="548">
        <f t="shared" si="1399"/>
        <v>8632.1205631039302</v>
      </c>
      <c r="R234" s="548">
        <f t="shared" si="1399"/>
        <v>8484.8201255910826</v>
      </c>
      <c r="S234" s="548">
        <f t="shared" si="1399"/>
        <v>8484.8201255910826</v>
      </c>
      <c r="T234" s="548">
        <f t="shared" si="1399"/>
        <v>8484.8201255910826</v>
      </c>
      <c r="U234" s="548">
        <f t="shared" si="1399"/>
        <v>8484.8201255910826</v>
      </c>
      <c r="V234" s="548">
        <f t="shared" si="1399"/>
        <v>8484.8201255910826</v>
      </c>
      <c r="W234" s="548">
        <f t="shared" si="1399"/>
        <v>8484.8201255910826</v>
      </c>
      <c r="X234" s="548">
        <f t="shared" si="1399"/>
        <v>8337.5196880782314</v>
      </c>
      <c r="Y234" s="548">
        <f t="shared" si="1399"/>
        <v>8042.9188130525345</v>
      </c>
      <c r="Z234" s="548">
        <f t="shared" si="1399"/>
        <v>7748.3179380268321</v>
      </c>
      <c r="AA234" s="548">
        <f t="shared" si="1399"/>
        <v>5706.4270712889238</v>
      </c>
      <c r="AB234" s="548">
        <f t="shared" si="1399"/>
        <v>158104.01833354478</v>
      </c>
      <c r="AC234" s="548">
        <f t="shared" si="1399"/>
        <v>4800.5189347842579</v>
      </c>
      <c r="AD234" s="548">
        <f t="shared" si="1399"/>
        <v>4800.5189347842579</v>
      </c>
      <c r="AE234" s="548">
        <f t="shared" si="1399"/>
        <v>4532.428919776823</v>
      </c>
      <c r="AF234" s="548">
        <f t="shared" si="1399"/>
        <v>4264.345342237486</v>
      </c>
      <c r="AG234" s="548">
        <f t="shared" si="1399"/>
        <v>4130.3019441007946</v>
      </c>
      <c r="AH234" s="548">
        <f t="shared" ref="AH234:BM234" si="1400">SUM(AH231:AH233)</f>
        <v>4130.3019441007946</v>
      </c>
      <c r="AI234" s="548">
        <f t="shared" si="1400"/>
        <v>4264.345342237486</v>
      </c>
      <c r="AJ234" s="548">
        <f t="shared" si="1400"/>
        <v>6132.428919776823</v>
      </c>
      <c r="AK234" s="548">
        <f t="shared" si="1400"/>
        <v>6534.5380901948674</v>
      </c>
      <c r="AL234" s="548">
        <f t="shared" si="1400"/>
        <v>7472.8661198778045</v>
      </c>
      <c r="AM234" s="548">
        <f t="shared" si="1400"/>
        <v>8143.0831105612688</v>
      </c>
      <c r="AN234" s="548">
        <f t="shared" si="1400"/>
        <v>8009.0384521856904</v>
      </c>
      <c r="AO234" s="548">
        <f t="shared" si="1400"/>
        <v>8009.0384521856904</v>
      </c>
      <c r="AP234" s="548">
        <f t="shared" si="1400"/>
        <v>8009.0384521856904</v>
      </c>
      <c r="AQ234" s="548">
        <f t="shared" si="1400"/>
        <v>7874.9963142878851</v>
      </c>
      <c r="AR234" s="548">
        <f t="shared" si="1400"/>
        <v>7874.9963142878851</v>
      </c>
      <c r="AS234" s="548">
        <f t="shared" si="1400"/>
        <v>7874.9963142878851</v>
      </c>
      <c r="AT234" s="548">
        <f t="shared" si="1400"/>
        <v>7874.9963142878851</v>
      </c>
      <c r="AU234" s="548">
        <f t="shared" si="1400"/>
        <v>7874.9963142878851</v>
      </c>
      <c r="AV234" s="548">
        <f t="shared" si="1400"/>
        <v>7874.9963142878851</v>
      </c>
      <c r="AW234" s="548">
        <f t="shared" si="1400"/>
        <v>7740.9529161511919</v>
      </c>
      <c r="AX234" s="548">
        <f t="shared" si="1400"/>
        <v>7472.8661198778045</v>
      </c>
      <c r="AY234" s="548">
        <f t="shared" si="1400"/>
        <v>7204.779323604419</v>
      </c>
      <c r="AZ234" s="548">
        <f t="shared" si="1400"/>
        <v>5202.6491291943412</v>
      </c>
      <c r="BA234" s="548">
        <f t="shared" si="1400"/>
        <v>148112.67072837334</v>
      </c>
      <c r="BB234" s="548">
        <f t="shared" si="1400"/>
        <v>4439.6328628777783</v>
      </c>
      <c r="BC234" s="548">
        <f t="shared" si="1400"/>
        <v>4439.6328628777783</v>
      </c>
      <c r="BD234" s="548">
        <f t="shared" si="1400"/>
        <v>4192.1681278561919</v>
      </c>
      <c r="BE234" s="548">
        <f t="shared" si="1400"/>
        <v>3944.7066980417362</v>
      </c>
      <c r="BF234" s="548">
        <f t="shared" si="1400"/>
        <v>3820.971025323809</v>
      </c>
      <c r="BG234" s="548">
        <f t="shared" si="1400"/>
        <v>3820.971025323809</v>
      </c>
      <c r="BH234" s="548">
        <f t="shared" si="1400"/>
        <v>3944.7066980417362</v>
      </c>
      <c r="BI234" s="548">
        <f t="shared" si="1400"/>
        <v>5792.1681278561919</v>
      </c>
      <c r="BJ234" s="548">
        <f t="shared" si="1400"/>
        <v>6163.3652303885729</v>
      </c>
      <c r="BK234" s="548">
        <f t="shared" si="1400"/>
        <v>7029.4918029641285</v>
      </c>
      <c r="BL234" s="548">
        <f t="shared" si="1400"/>
        <v>7648.1536405180977</v>
      </c>
      <c r="BM234" s="548">
        <f t="shared" si="1400"/>
        <v>7524.4212730073014</v>
      </c>
      <c r="BN234" s="548">
        <f t="shared" ref="BN234:CS234" si="1401">SUM(BN231:BN233)</f>
        <v>7524.4212730073014</v>
      </c>
      <c r="BO234" s="548">
        <f t="shared" si="1401"/>
        <v>7524.4212730073014</v>
      </c>
      <c r="BP234" s="548">
        <f t="shared" si="1401"/>
        <v>7400.6889054965059</v>
      </c>
      <c r="BQ234" s="548">
        <f t="shared" si="1401"/>
        <v>7400.6889054965059</v>
      </c>
      <c r="BR234" s="548">
        <f t="shared" si="1401"/>
        <v>7400.6889054965059</v>
      </c>
      <c r="BS234" s="548">
        <f t="shared" si="1401"/>
        <v>7400.6889054965059</v>
      </c>
      <c r="BT234" s="548">
        <f t="shared" si="1401"/>
        <v>7400.6889054965059</v>
      </c>
      <c r="BU234" s="548">
        <f t="shared" si="1401"/>
        <v>7400.6889054965059</v>
      </c>
      <c r="BV234" s="548">
        <f t="shared" si="1401"/>
        <v>7276.9565379857158</v>
      </c>
      <c r="BW234" s="548">
        <f t="shared" si="1401"/>
        <v>7029.4918029641285</v>
      </c>
      <c r="BX234" s="548">
        <f t="shared" si="1401"/>
        <v>6782.0270679425403</v>
      </c>
      <c r="BY234" s="548">
        <f t="shared" si="1401"/>
        <v>4810.8299654101602</v>
      </c>
      <c r="BZ234" s="548">
        <f t="shared" si="1401"/>
        <v>170950.076789146</v>
      </c>
      <c r="CA234" s="548">
        <f t="shared" si="1401"/>
        <v>5264.4828497952039</v>
      </c>
      <c r="CB234" s="548">
        <f t="shared" si="1401"/>
        <v>5264.4828497952039</v>
      </c>
      <c r="CC234" s="548">
        <f t="shared" si="1401"/>
        <v>4969.9144379240361</v>
      </c>
      <c r="CD234" s="548">
        <f t="shared" si="1401"/>
        <v>4675.3172227498944</v>
      </c>
      <c r="CE234" s="548">
        <f t="shared" si="1401"/>
        <v>4528.0131253854888</v>
      </c>
      <c r="CF234" s="548">
        <f t="shared" si="1401"/>
        <v>4528.0131253854888</v>
      </c>
      <c r="CG234" s="548">
        <f t="shared" si="1401"/>
        <v>4675.3172227498944</v>
      </c>
      <c r="CH234" s="548">
        <f t="shared" si="1401"/>
        <v>6569.9144379240361</v>
      </c>
      <c r="CI234" s="548">
        <f t="shared" si="1401"/>
        <v>7011.8157504625869</v>
      </c>
      <c r="CJ234" s="548">
        <f t="shared" si="1401"/>
        <v>8042.9188130525345</v>
      </c>
      <c r="CK234" s="548">
        <f t="shared" si="1401"/>
        <v>8779.4210006167832</v>
      </c>
      <c r="CL234" s="548">
        <f t="shared" si="1401"/>
        <v>8632.1205631039302</v>
      </c>
      <c r="CM234" s="548">
        <f t="shared" si="1401"/>
        <v>8632.1205631039302</v>
      </c>
      <c r="CN234" s="548">
        <f t="shared" si="1401"/>
        <v>8632.1205631039302</v>
      </c>
      <c r="CO234" s="548">
        <f t="shared" si="1401"/>
        <v>8484.8201255910826</v>
      </c>
      <c r="CP234" s="548">
        <f t="shared" si="1401"/>
        <v>8484.8201255910826</v>
      </c>
      <c r="CQ234" s="548">
        <f t="shared" si="1401"/>
        <v>8484.8201255910826</v>
      </c>
      <c r="CR234" s="548">
        <f t="shared" si="1401"/>
        <v>8484.8201255910826</v>
      </c>
      <c r="CS234" s="548">
        <f t="shared" si="1401"/>
        <v>8484.8201255910826</v>
      </c>
      <c r="CT234" s="548">
        <f t="shared" ref="CT234:CX234" si="1402">SUM(CT231:CT233)</f>
        <v>8484.8201255910826</v>
      </c>
      <c r="CU234" s="548">
        <f t="shared" si="1402"/>
        <v>8337.5196880782314</v>
      </c>
      <c r="CV234" s="548">
        <f t="shared" si="1402"/>
        <v>8042.9188130525345</v>
      </c>
      <c r="CW234" s="548">
        <f t="shared" si="1402"/>
        <v>7748.3179380268321</v>
      </c>
      <c r="CX234" s="548">
        <f t="shared" si="1402"/>
        <v>6063.7096503073653</v>
      </c>
      <c r="CY234" s="129"/>
      <c r="CZ234" s="129"/>
      <c r="DA234" s="129"/>
      <c r="DB234" s="129"/>
      <c r="DC234" s="129"/>
      <c r="DD234" s="129"/>
      <c r="DE234" s="129"/>
      <c r="DF234" s="129"/>
      <c r="DG234" s="129"/>
      <c r="DH234" s="129"/>
    </row>
    <row r="235" spans="1:112">
      <c r="A235" s="547"/>
      <c r="B235" s="548">
        <f>4*AB235+4*BA235+18*C235+BZ235*4</f>
        <v>0</v>
      </c>
      <c r="C235" s="548"/>
      <c r="D235" s="548"/>
      <c r="E235" s="548"/>
      <c r="F235" s="548"/>
      <c r="G235" s="548"/>
      <c r="H235" s="548"/>
      <c r="I235" s="548"/>
      <c r="J235" s="768">
        <f>SUM(J234:W234)</f>
        <v>111884.66966766413</v>
      </c>
      <c r="K235" s="548"/>
      <c r="L235" s="548"/>
      <c r="M235" s="548"/>
      <c r="N235" s="548"/>
      <c r="O235" s="548"/>
      <c r="P235" s="548"/>
      <c r="Q235" s="548"/>
      <c r="R235" s="548"/>
      <c r="S235" s="548"/>
      <c r="T235" s="548"/>
      <c r="U235" s="548"/>
      <c r="V235" s="548"/>
      <c r="W235" s="548"/>
      <c r="X235" s="548"/>
      <c r="Y235" s="548"/>
      <c r="Z235" s="548"/>
      <c r="AA235" s="548"/>
      <c r="AB235" s="551"/>
      <c r="AC235" s="548"/>
      <c r="AD235" s="548"/>
      <c r="AE235" s="548"/>
      <c r="AF235" s="548"/>
      <c r="AG235" s="548"/>
      <c r="AH235" s="548"/>
      <c r="AI235" s="768">
        <f>SUM(AI234:AV234)</f>
        <v>103824.35482493263</v>
      </c>
      <c r="AJ235" s="548"/>
      <c r="AK235" s="548"/>
      <c r="AL235" s="548"/>
      <c r="AM235" s="548"/>
      <c r="AN235" s="548"/>
      <c r="AO235" s="548"/>
      <c r="AP235" s="548"/>
      <c r="AQ235" s="548"/>
      <c r="AR235" s="548"/>
      <c r="AS235" s="548"/>
      <c r="AT235" s="548"/>
      <c r="AU235" s="548"/>
      <c r="AV235" s="548"/>
      <c r="AW235" s="548"/>
      <c r="AX235" s="548"/>
      <c r="AY235" s="548"/>
      <c r="AZ235" s="548"/>
      <c r="BA235" s="551"/>
      <c r="BB235" s="548"/>
      <c r="BC235" s="548"/>
      <c r="BD235" s="548"/>
      <c r="BE235" s="548"/>
      <c r="BF235" s="548"/>
      <c r="BG235" s="548"/>
      <c r="BH235" s="768">
        <f>SUM(BH234:BU234)</f>
        <v>97555.282751769642</v>
      </c>
      <c r="BI235" s="548"/>
      <c r="BJ235" s="548"/>
      <c r="BK235" s="548"/>
      <c r="BL235" s="548"/>
      <c r="BM235" s="548"/>
      <c r="BN235" s="548"/>
      <c r="BO235" s="548"/>
      <c r="BP235" s="548"/>
      <c r="BQ235" s="548"/>
      <c r="BR235" s="548"/>
      <c r="BS235" s="548"/>
      <c r="BT235" s="548"/>
      <c r="BU235" s="548"/>
      <c r="BV235" s="548"/>
      <c r="BW235" s="548"/>
      <c r="BX235" s="548"/>
      <c r="BY235" s="548"/>
      <c r="BZ235" s="551"/>
      <c r="CA235" s="548"/>
      <c r="CB235" s="548"/>
      <c r="CC235" s="548"/>
      <c r="CD235" s="548"/>
      <c r="CE235" s="548"/>
      <c r="CF235" s="548"/>
      <c r="CG235" s="548"/>
      <c r="CH235" s="548"/>
      <c r="CI235" s="548"/>
      <c r="CJ235" s="548"/>
      <c r="CK235" s="548"/>
      <c r="CL235" s="548"/>
      <c r="CM235" s="548"/>
      <c r="CN235" s="548"/>
      <c r="CO235" s="548"/>
      <c r="CP235" s="548"/>
      <c r="CQ235" s="548"/>
      <c r="CR235" s="548"/>
      <c r="CS235" s="548"/>
      <c r="CT235" s="548"/>
      <c r="CU235" s="548"/>
      <c r="CV235" s="548"/>
      <c r="CW235" s="548"/>
      <c r="CX235" s="548"/>
      <c r="CY235" s="129"/>
      <c r="CZ235" s="129"/>
      <c r="DA235" s="129"/>
      <c r="DB235" s="129"/>
      <c r="DC235" s="129"/>
      <c r="DD235" s="129"/>
      <c r="DE235" s="129"/>
      <c r="DF235" s="129"/>
      <c r="DG235" s="129"/>
      <c r="DH235" s="129"/>
    </row>
    <row r="236" spans="1:112">
      <c r="A236" s="547" t="s">
        <v>1152</v>
      </c>
      <c r="B236" s="548"/>
      <c r="C236" s="779"/>
      <c r="D236" s="779"/>
      <c r="E236" s="779"/>
      <c r="F236" s="779"/>
      <c r="G236" s="779"/>
      <c r="H236" s="779"/>
      <c r="I236" s="779"/>
      <c r="J236" s="779"/>
      <c r="K236" s="779"/>
      <c r="L236" s="779"/>
      <c r="M236" s="779"/>
      <c r="N236" s="779"/>
      <c r="O236" s="779"/>
      <c r="P236" s="779"/>
      <c r="Q236" s="779"/>
      <c r="R236" s="779"/>
      <c r="S236" s="779"/>
      <c r="T236" s="779"/>
      <c r="U236" s="779"/>
      <c r="V236" s="779"/>
      <c r="W236" s="779"/>
      <c r="X236" s="779"/>
      <c r="Y236" s="779"/>
      <c r="Z236" s="779"/>
      <c r="AA236" s="779"/>
      <c r="AB236" s="779"/>
      <c r="AC236" s="779"/>
      <c r="AD236" s="779"/>
      <c r="AE236" s="779"/>
      <c r="AF236" s="779"/>
      <c r="AG236" s="779"/>
      <c r="AH236" s="779"/>
      <c r="AI236" s="779"/>
      <c r="AJ236" s="779"/>
      <c r="AK236" s="779"/>
      <c r="AL236" s="779"/>
      <c r="AM236" s="779"/>
      <c r="AN236" s="779"/>
      <c r="AO236" s="779"/>
      <c r="AP236" s="779"/>
      <c r="AQ236" s="779"/>
      <c r="AR236" s="779"/>
      <c r="AS236" s="779"/>
      <c r="AT236" s="779"/>
      <c r="AU236" s="779"/>
      <c r="AV236" s="779"/>
      <c r="AW236" s="779"/>
      <c r="AX236" s="779"/>
      <c r="AY236" s="779"/>
      <c r="AZ236" s="779"/>
      <c r="BA236" s="779"/>
      <c r="BB236" s="779"/>
      <c r="BC236" s="779"/>
      <c r="BD236" s="779"/>
      <c r="BE236" s="779"/>
      <c r="BF236" s="779"/>
      <c r="BG236" s="779"/>
      <c r="BH236" s="779"/>
      <c r="BI236" s="779"/>
      <c r="BJ236" s="779"/>
      <c r="BK236" s="779"/>
      <c r="BL236" s="779"/>
      <c r="BM236" s="779"/>
      <c r="BN236" s="779"/>
      <c r="BO236" s="779"/>
      <c r="BP236" s="779"/>
      <c r="BQ236" s="779"/>
      <c r="BR236" s="779"/>
      <c r="BS236" s="779"/>
      <c r="BT236" s="779"/>
      <c r="BU236" s="779"/>
      <c r="BV236" s="779"/>
      <c r="BW236" s="779"/>
      <c r="BX236" s="779"/>
      <c r="BY236" s="779"/>
      <c r="BZ236" s="779"/>
      <c r="CA236" s="779"/>
      <c r="CB236" s="779"/>
      <c r="CC236" s="779"/>
      <c r="CD236" s="779"/>
      <c r="CE236" s="779"/>
      <c r="CF236" s="779"/>
      <c r="CG236" s="779"/>
      <c r="CH236" s="779"/>
      <c r="CI236" s="779"/>
      <c r="CJ236" s="779"/>
      <c r="CK236" s="779"/>
      <c r="CL236" s="779"/>
      <c r="CM236" s="779"/>
      <c r="CN236" s="779"/>
      <c r="CO236" s="779"/>
      <c r="CP236" s="779"/>
      <c r="CQ236" s="779"/>
      <c r="CR236" s="779"/>
      <c r="CS236" s="779"/>
      <c r="CT236" s="779"/>
      <c r="CU236" s="779"/>
      <c r="CV236" s="779"/>
      <c r="CW236" s="779"/>
      <c r="CX236" s="779"/>
      <c r="CY236" s="129"/>
      <c r="CZ236" s="129"/>
      <c r="DA236" s="129"/>
      <c r="DB236" s="129"/>
      <c r="DC236" s="129"/>
      <c r="DD236" s="129"/>
      <c r="DE236" s="129"/>
      <c r="DF236" s="129"/>
      <c r="DG236" s="129"/>
      <c r="DH236" s="129"/>
    </row>
    <row r="237" spans="1:112">
      <c r="A237" s="550" t="s">
        <v>1153</v>
      </c>
      <c r="B237" s="552">
        <f t="shared" ref="B237" si="1403">4*AB237+4*BA237+18*C237+BZ237*4</f>
        <v>828319.19065126427</v>
      </c>
      <c r="C237" s="552">
        <v>27610.639688375479</v>
      </c>
      <c r="D237" s="552">
        <v>773.31479502352738</v>
      </c>
      <c r="E237" s="552">
        <v>773.31479502352738</v>
      </c>
      <c r="F237" s="552">
        <v>773.31479502352738</v>
      </c>
      <c r="G237" s="552">
        <v>618.75126200461466</v>
      </c>
      <c r="H237" s="552">
        <v>464.06344650346102</v>
      </c>
      <c r="I237" s="552">
        <v>618.75126200461466</v>
      </c>
      <c r="J237" s="552">
        <v>773.31479502352738</v>
      </c>
      <c r="K237" s="552">
        <v>773.31479502352738</v>
      </c>
      <c r="L237" s="552">
        <v>1160.0892445440554</v>
      </c>
      <c r="M237" s="552">
        <v>1237.4441344481611</v>
      </c>
      <c r="N237" s="552">
        <v>1392.1640926919179</v>
      </c>
      <c r="O237" s="552">
        <v>1546.8738725001392</v>
      </c>
      <c r="P237" s="552">
        <v>1546.8738725001392</v>
      </c>
      <c r="Q237" s="552">
        <v>1392.1640926919179</v>
      </c>
      <c r="R237" s="552">
        <v>1701.5836523083508</v>
      </c>
      <c r="S237" s="552">
        <v>1701.5836523083508</v>
      </c>
      <c r="T237" s="552">
        <v>1082.73435463995</v>
      </c>
      <c r="U237" s="552">
        <v>1237.4441344481611</v>
      </c>
      <c r="V237" s="552">
        <v>1546.8738725001392</v>
      </c>
      <c r="W237" s="552">
        <v>1546.8738725001392</v>
      </c>
      <c r="X237" s="552">
        <v>1392.1640926919179</v>
      </c>
      <c r="Y237" s="552">
        <v>1392.1640926919179</v>
      </c>
      <c r="Z237" s="552">
        <v>1237.4441344481611</v>
      </c>
      <c r="AA237" s="552">
        <v>928.02457483174078</v>
      </c>
      <c r="AB237" s="552">
        <v>27610.639688375479</v>
      </c>
      <c r="AC237" s="552">
        <v>773.31479502352738</v>
      </c>
      <c r="AD237" s="552">
        <v>773.31479502352738</v>
      </c>
      <c r="AE237" s="552">
        <v>773.31479502352738</v>
      </c>
      <c r="AF237" s="552">
        <v>618.75126200461466</v>
      </c>
      <c r="AG237" s="552">
        <v>464.06344650346102</v>
      </c>
      <c r="AH237" s="552">
        <v>618.75126200461466</v>
      </c>
      <c r="AI237" s="552">
        <v>773.31479502352738</v>
      </c>
      <c r="AJ237" s="552">
        <v>773.31479502352738</v>
      </c>
      <c r="AK237" s="552">
        <v>1160.0892445440554</v>
      </c>
      <c r="AL237" s="552">
        <v>1237.4441344481611</v>
      </c>
      <c r="AM237" s="552">
        <v>1392.1640926919179</v>
      </c>
      <c r="AN237" s="552">
        <v>1546.8738725001392</v>
      </c>
      <c r="AO237" s="552">
        <v>1546.8738725001392</v>
      </c>
      <c r="AP237" s="552">
        <v>1392.1640926919179</v>
      </c>
      <c r="AQ237" s="552">
        <v>1701.5836523083508</v>
      </c>
      <c r="AR237" s="552">
        <v>1701.5836523083508</v>
      </c>
      <c r="AS237" s="552">
        <v>1082.73435463995</v>
      </c>
      <c r="AT237" s="552">
        <v>1237.4441344481611</v>
      </c>
      <c r="AU237" s="552">
        <v>1546.8738725001392</v>
      </c>
      <c r="AV237" s="552">
        <v>1546.8738725001392</v>
      </c>
      <c r="AW237" s="552">
        <v>1392.1640926919179</v>
      </c>
      <c r="AX237" s="552">
        <v>1392.1640926919179</v>
      </c>
      <c r="AY237" s="552">
        <v>1237.4441344481611</v>
      </c>
      <c r="AZ237" s="552">
        <v>928.02457483174078</v>
      </c>
      <c r="BA237" s="552">
        <v>27610.639688375479</v>
      </c>
      <c r="BB237" s="552">
        <v>773.31479502352738</v>
      </c>
      <c r="BC237" s="552">
        <v>773.31479502352738</v>
      </c>
      <c r="BD237" s="552">
        <v>773.31479502352738</v>
      </c>
      <c r="BE237" s="552">
        <v>618.75126200461466</v>
      </c>
      <c r="BF237" s="552">
        <v>464.06344650346102</v>
      </c>
      <c r="BG237" s="552">
        <v>618.75126200461466</v>
      </c>
      <c r="BH237" s="552">
        <v>773.31479502352738</v>
      </c>
      <c r="BI237" s="552">
        <v>773.31479502352738</v>
      </c>
      <c r="BJ237" s="552">
        <v>1160.0892445440554</v>
      </c>
      <c r="BK237" s="552">
        <v>1237.4441344481611</v>
      </c>
      <c r="BL237" s="552">
        <v>1392.1640926919179</v>
      </c>
      <c r="BM237" s="552">
        <v>1546.8738725001392</v>
      </c>
      <c r="BN237" s="552">
        <v>1546.8738725001392</v>
      </c>
      <c r="BO237" s="552">
        <v>1392.1640926919179</v>
      </c>
      <c r="BP237" s="552">
        <v>1701.5836523083508</v>
      </c>
      <c r="BQ237" s="552">
        <v>1701.5836523083508</v>
      </c>
      <c r="BR237" s="552">
        <v>1082.73435463995</v>
      </c>
      <c r="BS237" s="552">
        <v>1237.4441344481611</v>
      </c>
      <c r="BT237" s="552">
        <v>1546.8738725001392</v>
      </c>
      <c r="BU237" s="552">
        <v>1546.8738725001392</v>
      </c>
      <c r="BV237" s="552">
        <v>1392.1640926919179</v>
      </c>
      <c r="BW237" s="552">
        <v>1392.1640926919179</v>
      </c>
      <c r="BX237" s="552">
        <v>1237.4441344481611</v>
      </c>
      <c r="BY237" s="552">
        <v>928.02457483174078</v>
      </c>
      <c r="BZ237" s="552">
        <v>27610.639688375479</v>
      </c>
      <c r="CA237" s="552">
        <v>773.31479502352738</v>
      </c>
      <c r="CB237" s="552">
        <v>773.31479502352738</v>
      </c>
      <c r="CC237" s="552">
        <v>773.31479502352738</v>
      </c>
      <c r="CD237" s="552">
        <v>618.75126200461466</v>
      </c>
      <c r="CE237" s="552">
        <v>464.06344650346102</v>
      </c>
      <c r="CF237" s="552">
        <v>618.75126200461466</v>
      </c>
      <c r="CG237" s="552">
        <v>773.31479502352738</v>
      </c>
      <c r="CH237" s="552">
        <v>773.31479502352738</v>
      </c>
      <c r="CI237" s="552">
        <v>1160.0892445440554</v>
      </c>
      <c r="CJ237" s="552">
        <v>1237.4441344481611</v>
      </c>
      <c r="CK237" s="552">
        <v>1392.1640926919179</v>
      </c>
      <c r="CL237" s="552">
        <v>1546.8738725001392</v>
      </c>
      <c r="CM237" s="552">
        <v>1601.3187085922766</v>
      </c>
      <c r="CN237" s="552">
        <v>1441.1636570309709</v>
      </c>
      <c r="CO237" s="552">
        <v>1761.4737601535724</v>
      </c>
      <c r="CP237" s="552">
        <v>1761.4737601535724</v>
      </c>
      <c r="CQ237" s="552">
        <v>1120.8430172256212</v>
      </c>
      <c r="CR237" s="552">
        <v>1280.9980687869163</v>
      </c>
      <c r="CS237" s="552">
        <v>1601.3187085922766</v>
      </c>
      <c r="CT237" s="552">
        <v>1601.3187085922766</v>
      </c>
      <c r="CU237" s="552">
        <v>1441.1636570309709</v>
      </c>
      <c r="CV237" s="552">
        <v>1441.1636570309709</v>
      </c>
      <c r="CW237" s="552">
        <v>1280.9980687869163</v>
      </c>
      <c r="CX237" s="552">
        <v>960.68796566432798</v>
      </c>
      <c r="CY237" s="129"/>
      <c r="CZ237" s="129"/>
      <c r="DA237" s="129"/>
      <c r="DB237" s="129"/>
      <c r="DC237" s="129"/>
      <c r="DD237" s="129"/>
      <c r="DE237" s="129"/>
      <c r="DF237" s="129"/>
      <c r="DG237" s="129"/>
      <c r="DH237" s="129"/>
    </row>
    <row r="238" spans="1:112">
      <c r="A238" s="550" t="s">
        <v>1154</v>
      </c>
      <c r="B238" s="552">
        <f t="shared" ref="B238" si="1404">4*AB238+4*BA238+18*C238+BZ238*4</f>
        <v>573458.57815653749</v>
      </c>
      <c r="C238" s="552">
        <f t="shared" ref="C238" si="1405">SUM(D238:AA238)</f>
        <v>19115.285938551249</v>
      </c>
      <c r="D238" s="552">
        <f>Inputs!$E$43/Inputs!$E$31*D249</f>
        <v>0</v>
      </c>
      <c r="E238" s="552">
        <f>Inputs!$E$43/Inputs!$E$31*E249</f>
        <v>0</v>
      </c>
      <c r="F238" s="552">
        <f>Inputs!$E$43/Inputs!$E$31*F249</f>
        <v>0</v>
      </c>
      <c r="G238" s="552">
        <f>Inputs!$E$43/Inputs!$E$31*G249</f>
        <v>0</v>
      </c>
      <c r="H238" s="552">
        <f>Inputs!$E$43/Inputs!$E$31*H249</f>
        <v>0</v>
      </c>
      <c r="I238" s="552">
        <f>Inputs!$E$43/Inputs!$E$31*I249</f>
        <v>0</v>
      </c>
      <c r="J238" s="552">
        <f>Inputs!$E$43/Inputs!$E$31*J249</f>
        <v>145.03251850190628</v>
      </c>
      <c r="K238" s="552">
        <f>Inputs!$E$43/Inputs!$E$31*K249</f>
        <v>314.23712342079693</v>
      </c>
      <c r="L238" s="552">
        <f>Inputs!$E$43/Inputs!$E$31*L249</f>
        <v>713.07654930103922</v>
      </c>
      <c r="M238" s="552">
        <f>Inputs!$E$43/Inputs!$E$31*M249</f>
        <v>1049.068550497122</v>
      </c>
      <c r="N238" s="552">
        <f>Inputs!$E$43/Inputs!$E$31*N249</f>
        <v>1650.953502280033</v>
      </c>
      <c r="O238" s="552">
        <f>Inputs!$E$43/Inputs!$E$31*O249</f>
        <v>2015.9520071764971</v>
      </c>
      <c r="P238" s="552">
        <f>Inputs!$E$43/Inputs!$E$31*P249</f>
        <v>2303.5998355386114</v>
      </c>
      <c r="Q238" s="552">
        <f>Inputs!$E$43/Inputs!$E$31*Q249</f>
        <v>2475.2216490992005</v>
      </c>
      <c r="R238" s="552">
        <f>Inputs!$E$43/Inputs!$E$31*R249</f>
        <v>2472.8044404575021</v>
      </c>
      <c r="S238" s="552">
        <f>Inputs!$E$43/Inputs!$E$31*S249</f>
        <v>2187.5738207370864</v>
      </c>
      <c r="T238" s="552">
        <f>Inputs!$E$43/Inputs!$E$31*T249</f>
        <v>1914.4292442251628</v>
      </c>
      <c r="U238" s="552">
        <f>Inputs!$E$43/Inputs!$E$31*U249</f>
        <v>1194.1010689990285</v>
      </c>
      <c r="V238" s="552">
        <f>Inputs!$E$43/Inputs!$E$31*V249</f>
        <v>555.95798759064076</v>
      </c>
      <c r="W238" s="552">
        <f>Inputs!$E$43/Inputs!$E$31*W249</f>
        <v>123.27764072662033</v>
      </c>
      <c r="X238" s="552">
        <f>Inputs!$E$43/Inputs!$E$31*X249</f>
        <v>0</v>
      </c>
      <c r="Y238" s="552">
        <f>Inputs!$E$43/Inputs!$E$31*Y249</f>
        <v>0</v>
      </c>
      <c r="Z238" s="552">
        <f>Inputs!$E$43/Inputs!$E$31*Z249</f>
        <v>0</v>
      </c>
      <c r="AA238" s="552">
        <f>Inputs!$E$43/Inputs!$E$31*AA249</f>
        <v>0</v>
      </c>
      <c r="AB238" s="552">
        <f>C238</f>
        <v>19115.285938551249</v>
      </c>
      <c r="AC238" s="552">
        <f t="shared" ref="AC238" si="1406">D238</f>
        <v>0</v>
      </c>
      <c r="AD238" s="552">
        <f t="shared" ref="AD238" si="1407">E238</f>
        <v>0</v>
      </c>
      <c r="AE238" s="552">
        <f t="shared" ref="AE238" si="1408">F238</f>
        <v>0</v>
      </c>
      <c r="AF238" s="552">
        <f t="shared" ref="AF238" si="1409">G238</f>
        <v>0</v>
      </c>
      <c r="AG238" s="552">
        <f t="shared" ref="AG238" si="1410">H238</f>
        <v>0</v>
      </c>
      <c r="AH238" s="552">
        <f t="shared" ref="AH238" si="1411">I238</f>
        <v>0</v>
      </c>
      <c r="AI238" s="552">
        <f t="shared" ref="AI238" si="1412">J238</f>
        <v>145.03251850190628</v>
      </c>
      <c r="AJ238" s="552">
        <f t="shared" ref="AJ238" si="1413">K238</f>
        <v>314.23712342079693</v>
      </c>
      <c r="AK238" s="552">
        <f t="shared" ref="AK238" si="1414">L238</f>
        <v>713.07654930103922</v>
      </c>
      <c r="AL238" s="552">
        <f t="shared" ref="AL238" si="1415">M238</f>
        <v>1049.068550497122</v>
      </c>
      <c r="AM238" s="552">
        <f t="shared" ref="AM238" si="1416">N238</f>
        <v>1650.953502280033</v>
      </c>
      <c r="AN238" s="552">
        <f t="shared" ref="AN238" si="1417">O238</f>
        <v>2015.9520071764971</v>
      </c>
      <c r="AO238" s="552">
        <f t="shared" ref="AO238" si="1418">P238</f>
        <v>2303.5998355386114</v>
      </c>
      <c r="AP238" s="552">
        <f t="shared" ref="AP238" si="1419">Q238</f>
        <v>2475.2216490992005</v>
      </c>
      <c r="AQ238" s="552">
        <f t="shared" ref="AQ238" si="1420">R238</f>
        <v>2472.8044404575021</v>
      </c>
      <c r="AR238" s="552">
        <f t="shared" ref="AR238" si="1421">S238</f>
        <v>2187.5738207370864</v>
      </c>
      <c r="AS238" s="552">
        <f t="shared" ref="AS238" si="1422">T238</f>
        <v>1914.4292442251628</v>
      </c>
      <c r="AT238" s="552">
        <f t="shared" ref="AT238" si="1423">U238</f>
        <v>1194.1010689990285</v>
      </c>
      <c r="AU238" s="552">
        <f t="shared" ref="AU238" si="1424">V238</f>
        <v>555.95798759064076</v>
      </c>
      <c r="AV238" s="552">
        <f t="shared" ref="AV238" si="1425">W238</f>
        <v>123.27764072662033</v>
      </c>
      <c r="AW238" s="552">
        <f t="shared" ref="AW238" si="1426">X238</f>
        <v>0</v>
      </c>
      <c r="AX238" s="552">
        <f t="shared" ref="AX238" si="1427">Y238</f>
        <v>0</v>
      </c>
      <c r="AY238" s="552">
        <f t="shared" ref="AY238" si="1428">Z238</f>
        <v>0</v>
      </c>
      <c r="AZ238" s="552">
        <f t="shared" ref="AZ238" si="1429">AA238</f>
        <v>0</v>
      </c>
      <c r="BA238" s="552">
        <f t="shared" ref="BA238" si="1430">AB238</f>
        <v>19115.285938551249</v>
      </c>
      <c r="BB238" s="552">
        <f t="shared" ref="BB238" si="1431">AC238</f>
        <v>0</v>
      </c>
      <c r="BC238" s="552">
        <f t="shared" ref="BC238" si="1432">AD238</f>
        <v>0</v>
      </c>
      <c r="BD238" s="552">
        <f t="shared" ref="BD238" si="1433">AE238</f>
        <v>0</v>
      </c>
      <c r="BE238" s="552">
        <f t="shared" ref="BE238" si="1434">AF238</f>
        <v>0</v>
      </c>
      <c r="BF238" s="552">
        <f t="shared" ref="BF238" si="1435">AG238</f>
        <v>0</v>
      </c>
      <c r="BG238" s="552">
        <f t="shared" ref="BG238" si="1436">AH238</f>
        <v>0</v>
      </c>
      <c r="BH238" s="552">
        <f t="shared" ref="BH238" si="1437">AI238</f>
        <v>145.03251850190628</v>
      </c>
      <c r="BI238" s="552">
        <f t="shared" ref="BI238" si="1438">AJ238</f>
        <v>314.23712342079693</v>
      </c>
      <c r="BJ238" s="552">
        <f t="shared" ref="BJ238" si="1439">AK238</f>
        <v>713.07654930103922</v>
      </c>
      <c r="BK238" s="552">
        <f t="shared" ref="BK238" si="1440">AL238</f>
        <v>1049.068550497122</v>
      </c>
      <c r="BL238" s="552">
        <f t="shared" ref="BL238" si="1441">AM238</f>
        <v>1650.953502280033</v>
      </c>
      <c r="BM238" s="552">
        <f t="shared" ref="BM238" si="1442">AN238</f>
        <v>2015.9520071764971</v>
      </c>
      <c r="BN238" s="552">
        <f t="shared" ref="BN238" si="1443">AO238</f>
        <v>2303.5998355386114</v>
      </c>
      <c r="BO238" s="552">
        <f t="shared" ref="BO238" si="1444">AP238</f>
        <v>2475.2216490992005</v>
      </c>
      <c r="BP238" s="552">
        <f t="shared" ref="BP238" si="1445">AQ238</f>
        <v>2472.8044404575021</v>
      </c>
      <c r="BQ238" s="552">
        <f t="shared" ref="BQ238" si="1446">AR238</f>
        <v>2187.5738207370864</v>
      </c>
      <c r="BR238" s="552">
        <f t="shared" ref="BR238" si="1447">AS238</f>
        <v>1914.4292442251628</v>
      </c>
      <c r="BS238" s="552">
        <f t="shared" ref="BS238" si="1448">AT238</f>
        <v>1194.1010689990285</v>
      </c>
      <c r="BT238" s="552">
        <f t="shared" ref="BT238" si="1449">AU238</f>
        <v>555.95798759064076</v>
      </c>
      <c r="BU238" s="552">
        <f t="shared" ref="BU238" si="1450">AV238</f>
        <v>123.27764072662033</v>
      </c>
      <c r="BV238" s="552">
        <f t="shared" ref="BV238" si="1451">AW238</f>
        <v>0</v>
      </c>
      <c r="BW238" s="552">
        <f t="shared" ref="BW238" si="1452">AX238</f>
        <v>0</v>
      </c>
      <c r="BX238" s="552">
        <f t="shared" ref="BX238" si="1453">AY238</f>
        <v>0</v>
      </c>
      <c r="BY238" s="552">
        <f t="shared" ref="BY238" si="1454">AZ238</f>
        <v>0</v>
      </c>
      <c r="BZ238" s="552">
        <f t="shared" ref="BZ238" si="1455">BA238</f>
        <v>19115.285938551249</v>
      </c>
      <c r="CA238" s="552">
        <f t="shared" ref="CA238" si="1456">BB238</f>
        <v>0</v>
      </c>
      <c r="CB238" s="552">
        <f t="shared" ref="CB238" si="1457">BC238</f>
        <v>0</v>
      </c>
      <c r="CC238" s="552">
        <f t="shared" ref="CC238" si="1458">BD238</f>
        <v>0</v>
      </c>
      <c r="CD238" s="552">
        <f t="shared" ref="CD238" si="1459">BE238</f>
        <v>0</v>
      </c>
      <c r="CE238" s="552">
        <f t="shared" ref="CE238" si="1460">BF238</f>
        <v>0</v>
      </c>
      <c r="CF238" s="552">
        <f t="shared" ref="CF238" si="1461">BG238</f>
        <v>0</v>
      </c>
      <c r="CG238" s="552">
        <f t="shared" ref="CG238" si="1462">BH238</f>
        <v>145.03251850190628</v>
      </c>
      <c r="CH238" s="552">
        <f t="shared" ref="CH238" si="1463">BI238</f>
        <v>314.23712342079693</v>
      </c>
      <c r="CI238" s="552">
        <f t="shared" ref="CI238" si="1464">BJ238</f>
        <v>713.07654930103922</v>
      </c>
      <c r="CJ238" s="552">
        <f t="shared" ref="CJ238" si="1465">BK238</f>
        <v>1049.068550497122</v>
      </c>
      <c r="CK238" s="552">
        <f t="shared" ref="CK238" si="1466">BL238</f>
        <v>1650.953502280033</v>
      </c>
      <c r="CL238" s="552">
        <f t="shared" ref="CL238" si="1467">BM238</f>
        <v>2015.9520071764971</v>
      </c>
      <c r="CM238" s="552">
        <f t="shared" ref="CM238" si="1468">BN238</f>
        <v>2303.5998355386114</v>
      </c>
      <c r="CN238" s="552">
        <f t="shared" ref="CN238" si="1469">BO238</f>
        <v>2475.2216490992005</v>
      </c>
      <c r="CO238" s="552">
        <f t="shared" ref="CO238" si="1470">BP238</f>
        <v>2472.8044404575021</v>
      </c>
      <c r="CP238" s="552">
        <f t="shared" ref="CP238" si="1471">BQ238</f>
        <v>2187.5738207370864</v>
      </c>
      <c r="CQ238" s="552">
        <f t="shared" ref="CQ238" si="1472">BR238</f>
        <v>1914.4292442251628</v>
      </c>
      <c r="CR238" s="552">
        <f t="shared" ref="CR238" si="1473">BS238</f>
        <v>1194.1010689990285</v>
      </c>
      <c r="CS238" s="552">
        <f t="shared" ref="CS238" si="1474">BT238</f>
        <v>555.95798759064076</v>
      </c>
      <c r="CT238" s="552">
        <f t="shared" ref="CT238" si="1475">BU238</f>
        <v>123.27764072662033</v>
      </c>
      <c r="CU238" s="552">
        <f t="shared" ref="CU238" si="1476">BV238</f>
        <v>0</v>
      </c>
      <c r="CV238" s="552">
        <f t="shared" ref="CV238" si="1477">BW238</f>
        <v>0</v>
      </c>
      <c r="CW238" s="552">
        <f t="shared" ref="CW238" si="1478">BX238</f>
        <v>0</v>
      </c>
      <c r="CX238" s="552">
        <f t="shared" ref="CX238" si="1479">BY238</f>
        <v>0</v>
      </c>
      <c r="CY238" s="129"/>
      <c r="CZ238" s="129"/>
      <c r="DA238" s="129"/>
      <c r="DB238" s="129"/>
      <c r="DC238" s="129"/>
      <c r="DD238" s="129"/>
      <c r="DE238" s="129"/>
      <c r="DF238" s="129"/>
      <c r="DG238" s="129"/>
      <c r="DH238" s="129"/>
    </row>
    <row r="239" spans="1:112">
      <c r="A239" s="547" t="s">
        <v>1196</v>
      </c>
      <c r="B239" s="548">
        <f t="shared" ref="B239:AG239" si="1480">SUM(B237:B238)</f>
        <v>1401777.7688078019</v>
      </c>
      <c r="C239" s="548">
        <f t="shared" si="1480"/>
        <v>46725.925626926728</v>
      </c>
      <c r="D239" s="548">
        <f t="shared" si="1480"/>
        <v>773.31479502352738</v>
      </c>
      <c r="E239" s="548">
        <f t="shared" si="1480"/>
        <v>773.31479502352738</v>
      </c>
      <c r="F239" s="548">
        <f t="shared" si="1480"/>
        <v>773.31479502352738</v>
      </c>
      <c r="G239" s="548">
        <f t="shared" si="1480"/>
        <v>618.75126200461466</v>
      </c>
      <c r="H239" s="548">
        <f t="shared" si="1480"/>
        <v>464.06344650346102</v>
      </c>
      <c r="I239" s="548">
        <f t="shared" si="1480"/>
        <v>618.75126200461466</v>
      </c>
      <c r="J239" s="548">
        <f t="shared" si="1480"/>
        <v>918.34731352543372</v>
      </c>
      <c r="K239" s="548">
        <f t="shared" si="1480"/>
        <v>1087.5519184443242</v>
      </c>
      <c r="L239" s="548">
        <f t="shared" si="1480"/>
        <v>1873.1657938450946</v>
      </c>
      <c r="M239" s="548">
        <f t="shared" si="1480"/>
        <v>2286.5126849452831</v>
      </c>
      <c r="N239" s="548">
        <f t="shared" si="1480"/>
        <v>3043.1175949719509</v>
      </c>
      <c r="O239" s="548">
        <f t="shared" si="1480"/>
        <v>3562.8258796766363</v>
      </c>
      <c r="P239" s="548">
        <f t="shared" si="1480"/>
        <v>3850.4737080387504</v>
      </c>
      <c r="Q239" s="548">
        <f t="shared" si="1480"/>
        <v>3867.3857417911186</v>
      </c>
      <c r="R239" s="548">
        <f t="shared" si="1480"/>
        <v>4174.3880927658529</v>
      </c>
      <c r="S239" s="548">
        <f t="shared" si="1480"/>
        <v>3889.1574730454372</v>
      </c>
      <c r="T239" s="548">
        <f t="shared" si="1480"/>
        <v>2997.1635988651128</v>
      </c>
      <c r="U239" s="548">
        <f t="shared" si="1480"/>
        <v>2431.5452034471896</v>
      </c>
      <c r="V239" s="548">
        <f t="shared" si="1480"/>
        <v>2102.8318600907801</v>
      </c>
      <c r="W239" s="548">
        <f t="shared" si="1480"/>
        <v>1670.1515132267596</v>
      </c>
      <c r="X239" s="548">
        <f t="shared" si="1480"/>
        <v>1392.1640926919179</v>
      </c>
      <c r="Y239" s="548">
        <f t="shared" si="1480"/>
        <v>1392.1640926919179</v>
      </c>
      <c r="Z239" s="548">
        <f t="shared" si="1480"/>
        <v>1237.4441344481611</v>
      </c>
      <c r="AA239" s="548">
        <f t="shared" si="1480"/>
        <v>928.02457483174078</v>
      </c>
      <c r="AB239" s="548">
        <f t="shared" si="1480"/>
        <v>46725.925626926728</v>
      </c>
      <c r="AC239" s="548">
        <f t="shared" si="1480"/>
        <v>773.31479502352738</v>
      </c>
      <c r="AD239" s="548">
        <f t="shared" si="1480"/>
        <v>773.31479502352738</v>
      </c>
      <c r="AE239" s="548">
        <f t="shared" si="1480"/>
        <v>773.31479502352738</v>
      </c>
      <c r="AF239" s="548">
        <f t="shared" si="1480"/>
        <v>618.75126200461466</v>
      </c>
      <c r="AG239" s="548">
        <f t="shared" si="1480"/>
        <v>464.06344650346102</v>
      </c>
      <c r="AH239" s="548">
        <f t="shared" ref="AH239:BM239" si="1481">SUM(AH237:AH238)</f>
        <v>618.75126200461466</v>
      </c>
      <c r="AI239" s="548">
        <f t="shared" si="1481"/>
        <v>918.34731352543372</v>
      </c>
      <c r="AJ239" s="548">
        <f t="shared" si="1481"/>
        <v>1087.5519184443242</v>
      </c>
      <c r="AK239" s="548">
        <f t="shared" si="1481"/>
        <v>1873.1657938450946</v>
      </c>
      <c r="AL239" s="548">
        <f t="shared" si="1481"/>
        <v>2286.5126849452831</v>
      </c>
      <c r="AM239" s="548">
        <f t="shared" si="1481"/>
        <v>3043.1175949719509</v>
      </c>
      <c r="AN239" s="548">
        <f t="shared" si="1481"/>
        <v>3562.8258796766363</v>
      </c>
      <c r="AO239" s="548">
        <f t="shared" si="1481"/>
        <v>3850.4737080387504</v>
      </c>
      <c r="AP239" s="548">
        <f t="shared" si="1481"/>
        <v>3867.3857417911186</v>
      </c>
      <c r="AQ239" s="548">
        <f t="shared" si="1481"/>
        <v>4174.3880927658529</v>
      </c>
      <c r="AR239" s="548">
        <f t="shared" si="1481"/>
        <v>3889.1574730454372</v>
      </c>
      <c r="AS239" s="548">
        <f t="shared" si="1481"/>
        <v>2997.1635988651128</v>
      </c>
      <c r="AT239" s="548">
        <f t="shared" si="1481"/>
        <v>2431.5452034471896</v>
      </c>
      <c r="AU239" s="548">
        <f t="shared" si="1481"/>
        <v>2102.8318600907801</v>
      </c>
      <c r="AV239" s="548">
        <f t="shared" si="1481"/>
        <v>1670.1515132267596</v>
      </c>
      <c r="AW239" s="548">
        <f t="shared" si="1481"/>
        <v>1392.1640926919179</v>
      </c>
      <c r="AX239" s="548">
        <f t="shared" si="1481"/>
        <v>1392.1640926919179</v>
      </c>
      <c r="AY239" s="548">
        <f t="shared" si="1481"/>
        <v>1237.4441344481611</v>
      </c>
      <c r="AZ239" s="548">
        <f t="shared" si="1481"/>
        <v>928.02457483174078</v>
      </c>
      <c r="BA239" s="548">
        <f t="shared" si="1481"/>
        <v>46725.925626926728</v>
      </c>
      <c r="BB239" s="548">
        <f t="shared" si="1481"/>
        <v>773.31479502352738</v>
      </c>
      <c r="BC239" s="548">
        <f t="shared" si="1481"/>
        <v>773.31479502352738</v>
      </c>
      <c r="BD239" s="548">
        <f t="shared" si="1481"/>
        <v>773.31479502352738</v>
      </c>
      <c r="BE239" s="548">
        <f t="shared" si="1481"/>
        <v>618.75126200461466</v>
      </c>
      <c r="BF239" s="548">
        <f t="shared" si="1481"/>
        <v>464.06344650346102</v>
      </c>
      <c r="BG239" s="548">
        <f t="shared" si="1481"/>
        <v>618.75126200461466</v>
      </c>
      <c r="BH239" s="548">
        <f t="shared" si="1481"/>
        <v>918.34731352543372</v>
      </c>
      <c r="BI239" s="548">
        <f t="shared" si="1481"/>
        <v>1087.5519184443242</v>
      </c>
      <c r="BJ239" s="548">
        <f t="shared" si="1481"/>
        <v>1873.1657938450946</v>
      </c>
      <c r="BK239" s="548">
        <f t="shared" si="1481"/>
        <v>2286.5126849452831</v>
      </c>
      <c r="BL239" s="548">
        <f t="shared" si="1481"/>
        <v>3043.1175949719509</v>
      </c>
      <c r="BM239" s="548">
        <f t="shared" si="1481"/>
        <v>3562.8258796766363</v>
      </c>
      <c r="BN239" s="548">
        <f t="shared" ref="BN239:CS239" si="1482">SUM(BN237:BN238)</f>
        <v>3850.4737080387504</v>
      </c>
      <c r="BO239" s="548">
        <f t="shared" si="1482"/>
        <v>3867.3857417911186</v>
      </c>
      <c r="BP239" s="548">
        <f t="shared" si="1482"/>
        <v>4174.3880927658529</v>
      </c>
      <c r="BQ239" s="548">
        <f t="shared" si="1482"/>
        <v>3889.1574730454372</v>
      </c>
      <c r="BR239" s="548">
        <f t="shared" si="1482"/>
        <v>2997.1635988651128</v>
      </c>
      <c r="BS239" s="548">
        <f t="shared" si="1482"/>
        <v>2431.5452034471896</v>
      </c>
      <c r="BT239" s="548">
        <f t="shared" si="1482"/>
        <v>2102.8318600907801</v>
      </c>
      <c r="BU239" s="548">
        <f t="shared" si="1482"/>
        <v>1670.1515132267596</v>
      </c>
      <c r="BV239" s="548">
        <f t="shared" si="1482"/>
        <v>1392.1640926919179</v>
      </c>
      <c r="BW239" s="548">
        <f t="shared" si="1482"/>
        <v>1392.1640926919179</v>
      </c>
      <c r="BX239" s="548">
        <f t="shared" si="1482"/>
        <v>1237.4441344481611</v>
      </c>
      <c r="BY239" s="548">
        <f t="shared" si="1482"/>
        <v>928.02457483174078</v>
      </c>
      <c r="BZ239" s="548">
        <f t="shared" si="1482"/>
        <v>46725.925626926728</v>
      </c>
      <c r="CA239" s="548">
        <f t="shared" si="1482"/>
        <v>773.31479502352738</v>
      </c>
      <c r="CB239" s="548">
        <f t="shared" si="1482"/>
        <v>773.31479502352738</v>
      </c>
      <c r="CC239" s="548">
        <f t="shared" si="1482"/>
        <v>773.31479502352738</v>
      </c>
      <c r="CD239" s="548">
        <f t="shared" si="1482"/>
        <v>618.75126200461466</v>
      </c>
      <c r="CE239" s="548">
        <f t="shared" si="1482"/>
        <v>464.06344650346102</v>
      </c>
      <c r="CF239" s="548">
        <f t="shared" si="1482"/>
        <v>618.75126200461466</v>
      </c>
      <c r="CG239" s="548">
        <f t="shared" si="1482"/>
        <v>918.34731352543372</v>
      </c>
      <c r="CH239" s="548">
        <f t="shared" si="1482"/>
        <v>1087.5519184443242</v>
      </c>
      <c r="CI239" s="548">
        <f t="shared" si="1482"/>
        <v>1873.1657938450946</v>
      </c>
      <c r="CJ239" s="548">
        <f t="shared" si="1482"/>
        <v>2286.5126849452831</v>
      </c>
      <c r="CK239" s="548">
        <f t="shared" si="1482"/>
        <v>3043.1175949719509</v>
      </c>
      <c r="CL239" s="548">
        <f t="shared" si="1482"/>
        <v>3562.8258796766363</v>
      </c>
      <c r="CM239" s="548">
        <f t="shared" si="1482"/>
        <v>3904.9185441308882</v>
      </c>
      <c r="CN239" s="548">
        <f t="shared" si="1482"/>
        <v>3916.3853061301716</v>
      </c>
      <c r="CO239" s="548">
        <f t="shared" si="1482"/>
        <v>4234.2782006110747</v>
      </c>
      <c r="CP239" s="548">
        <f t="shared" si="1482"/>
        <v>3949.0475808906585</v>
      </c>
      <c r="CQ239" s="548">
        <f t="shared" si="1482"/>
        <v>3035.2722614507838</v>
      </c>
      <c r="CR239" s="548">
        <f t="shared" si="1482"/>
        <v>2475.0991377859445</v>
      </c>
      <c r="CS239" s="548">
        <f t="shared" si="1482"/>
        <v>2157.2766961829175</v>
      </c>
      <c r="CT239" s="548">
        <f t="shared" ref="CT239:CX239" si="1483">SUM(CT237:CT238)</f>
        <v>1724.596349318897</v>
      </c>
      <c r="CU239" s="548">
        <f t="shared" si="1483"/>
        <v>1441.1636570309709</v>
      </c>
      <c r="CV239" s="548">
        <f t="shared" si="1483"/>
        <v>1441.1636570309709</v>
      </c>
      <c r="CW239" s="548">
        <f t="shared" si="1483"/>
        <v>1280.9980687869163</v>
      </c>
      <c r="CX239" s="548">
        <f t="shared" si="1483"/>
        <v>960.68796566432798</v>
      </c>
      <c r="CY239" s="129"/>
      <c r="CZ239" s="129"/>
      <c r="DA239" s="129"/>
      <c r="DB239" s="129"/>
      <c r="DC239" s="129"/>
      <c r="DD239" s="129"/>
      <c r="DE239" s="129"/>
      <c r="DF239" s="129"/>
      <c r="DG239" s="129"/>
      <c r="DH239" s="129"/>
    </row>
    <row r="240" spans="1:112">
      <c r="A240" s="547"/>
      <c r="B240" s="548">
        <f t="shared" ref="B240:B243" si="1484">4*AB240+4*BA240+18*C240+BZ240*4</f>
        <v>0</v>
      </c>
      <c r="C240" s="548"/>
      <c r="D240" s="548"/>
      <c r="E240" s="548"/>
      <c r="F240" s="548"/>
      <c r="G240" s="548"/>
      <c r="H240" s="548"/>
      <c r="I240" s="548"/>
      <c r="J240" s="548"/>
      <c r="K240" s="548"/>
      <c r="L240" s="548"/>
      <c r="M240" s="548"/>
      <c r="N240" s="548"/>
      <c r="O240" s="548"/>
      <c r="P240" s="548"/>
      <c r="Q240" s="548"/>
      <c r="R240" s="548"/>
      <c r="S240" s="548"/>
      <c r="T240" s="548"/>
      <c r="U240" s="548"/>
      <c r="V240" s="548"/>
      <c r="W240" s="548"/>
      <c r="X240" s="548"/>
      <c r="Y240" s="548"/>
      <c r="Z240" s="548"/>
      <c r="AA240" s="548"/>
      <c r="AB240" s="548"/>
      <c r="AC240" s="548"/>
      <c r="AD240" s="548"/>
      <c r="AE240" s="548"/>
      <c r="AF240" s="548"/>
      <c r="AG240" s="548"/>
      <c r="AH240" s="548"/>
      <c r="AI240" s="548"/>
      <c r="AJ240" s="548"/>
      <c r="AK240" s="548"/>
      <c r="AL240" s="548"/>
      <c r="AM240" s="548"/>
      <c r="AN240" s="548"/>
      <c r="AO240" s="548"/>
      <c r="AP240" s="548"/>
      <c r="AQ240" s="548"/>
      <c r="AR240" s="548"/>
      <c r="AS240" s="548"/>
      <c r="AT240" s="548"/>
      <c r="AU240" s="548"/>
      <c r="AV240" s="548"/>
      <c r="AW240" s="548"/>
      <c r="AX240" s="548"/>
      <c r="AY240" s="548"/>
      <c r="AZ240" s="548"/>
      <c r="BA240" s="548"/>
      <c r="BB240" s="548"/>
      <c r="BC240" s="548"/>
      <c r="BD240" s="548"/>
      <c r="BE240" s="548"/>
      <c r="BF240" s="548"/>
      <c r="BG240" s="548"/>
      <c r="BH240" s="548"/>
      <c r="BI240" s="548"/>
      <c r="BJ240" s="548"/>
      <c r="BK240" s="548"/>
      <c r="BL240" s="548"/>
      <c r="BM240" s="548"/>
      <c r="BN240" s="548"/>
      <c r="BO240" s="548"/>
      <c r="BP240" s="548"/>
      <c r="BQ240" s="548"/>
      <c r="BR240" s="548"/>
      <c r="BS240" s="548"/>
      <c r="BT240" s="548"/>
      <c r="BU240" s="548"/>
      <c r="BV240" s="548"/>
      <c r="BW240" s="548"/>
      <c r="BX240" s="548"/>
      <c r="BY240" s="548"/>
      <c r="BZ240" s="548"/>
      <c r="CA240" s="548"/>
      <c r="CB240" s="548"/>
      <c r="CC240" s="548"/>
      <c r="CD240" s="548"/>
      <c r="CE240" s="548"/>
      <c r="CF240" s="548"/>
      <c r="CG240" s="548"/>
      <c r="CH240" s="548"/>
      <c r="CI240" s="548"/>
      <c r="CJ240" s="548"/>
      <c r="CK240" s="548"/>
      <c r="CL240" s="548"/>
      <c r="CM240" s="548"/>
      <c r="CN240" s="548"/>
      <c r="CO240" s="548"/>
      <c r="CP240" s="548"/>
      <c r="CQ240" s="548"/>
      <c r="CR240" s="548"/>
      <c r="CS240" s="548"/>
      <c r="CT240" s="548"/>
      <c r="CU240" s="548"/>
      <c r="CV240" s="548"/>
      <c r="CW240" s="548"/>
      <c r="CX240" s="548"/>
      <c r="CY240" s="129"/>
      <c r="CZ240" s="129"/>
      <c r="DA240" s="129"/>
      <c r="DB240" s="129"/>
      <c r="DC240" s="129"/>
      <c r="DD240" s="129"/>
      <c r="DE240" s="129"/>
      <c r="DF240" s="129"/>
      <c r="DG240" s="129"/>
      <c r="DH240" s="129"/>
    </row>
    <row r="241" spans="1:112">
      <c r="A241" s="550" t="s">
        <v>1155</v>
      </c>
      <c r="B241" s="552">
        <f t="shared" si="1484"/>
        <v>1080000</v>
      </c>
      <c r="C241" s="552">
        <f t="shared" ref="C241:C242" si="1485">SUM(D241:AA241)</f>
        <v>36000</v>
      </c>
      <c r="D241" s="552">
        <f>Inputs!$E$46</f>
        <v>1500</v>
      </c>
      <c r="E241" s="552">
        <f>Inputs!$E$46</f>
        <v>1500</v>
      </c>
      <c r="F241" s="552">
        <f>Inputs!$E$46</f>
        <v>1500</v>
      </c>
      <c r="G241" s="552">
        <f>Inputs!$E$46</f>
        <v>1500</v>
      </c>
      <c r="H241" s="552">
        <f>Inputs!$E$46</f>
        <v>1500</v>
      </c>
      <c r="I241" s="552">
        <f>Inputs!$E$46</f>
        <v>1500</v>
      </c>
      <c r="J241" s="552">
        <f>Inputs!$E$45</f>
        <v>1500</v>
      </c>
      <c r="K241" s="552">
        <f>Inputs!$E$45</f>
        <v>1500</v>
      </c>
      <c r="L241" s="552">
        <f>Inputs!$E$45</f>
        <v>1500</v>
      </c>
      <c r="M241" s="552">
        <f>Inputs!$E$45</f>
        <v>1500</v>
      </c>
      <c r="N241" s="552">
        <f>Inputs!$E$45</f>
        <v>1500</v>
      </c>
      <c r="O241" s="552">
        <f>Inputs!$E$45</f>
        <v>1500</v>
      </c>
      <c r="P241" s="552">
        <f>Inputs!$E$45</f>
        <v>1500</v>
      </c>
      <c r="Q241" s="552">
        <f>Inputs!$E$45</f>
        <v>1500</v>
      </c>
      <c r="R241" s="552">
        <f>Inputs!$E$45</f>
        <v>1500</v>
      </c>
      <c r="S241" s="552">
        <f>Inputs!$E$45</f>
        <v>1500</v>
      </c>
      <c r="T241" s="552">
        <f>Inputs!$E$45</f>
        <v>1500</v>
      </c>
      <c r="U241" s="552">
        <f>Inputs!$E$45</f>
        <v>1500</v>
      </c>
      <c r="V241" s="552">
        <f>Inputs!$E$45</f>
        <v>1500</v>
      </c>
      <c r="W241" s="552">
        <f>Inputs!$E$45</f>
        <v>1500</v>
      </c>
      <c r="X241" s="552">
        <f>Inputs!$E$45</f>
        <v>1500</v>
      </c>
      <c r="Y241" s="552">
        <f>Inputs!$E$46</f>
        <v>1500</v>
      </c>
      <c r="Z241" s="552">
        <f>Inputs!$E$46</f>
        <v>1500</v>
      </c>
      <c r="AA241" s="552">
        <f>Inputs!$E$46</f>
        <v>1500</v>
      </c>
      <c r="AB241" s="552">
        <f t="shared" ref="AB241:AB242" si="1486">SUM(AC241:AZ241)</f>
        <v>36000</v>
      </c>
      <c r="AC241" s="552">
        <f>Inputs!$E$46</f>
        <v>1500</v>
      </c>
      <c r="AD241" s="552">
        <f>Inputs!$E$46</f>
        <v>1500</v>
      </c>
      <c r="AE241" s="552">
        <f>Inputs!$E$46</f>
        <v>1500</v>
      </c>
      <c r="AF241" s="552">
        <f>Inputs!$E$46</f>
        <v>1500</v>
      </c>
      <c r="AG241" s="552">
        <f>Inputs!$E$46</f>
        <v>1500</v>
      </c>
      <c r="AH241" s="552">
        <f>Inputs!$E$46</f>
        <v>1500</v>
      </c>
      <c r="AI241" s="552">
        <f>Inputs!$E$45</f>
        <v>1500</v>
      </c>
      <c r="AJ241" s="552">
        <f>Inputs!$E$45</f>
        <v>1500</v>
      </c>
      <c r="AK241" s="552">
        <f>Inputs!$E$45</f>
        <v>1500</v>
      </c>
      <c r="AL241" s="552">
        <f>Inputs!$E$45</f>
        <v>1500</v>
      </c>
      <c r="AM241" s="552">
        <f>Inputs!$E$45</f>
        <v>1500</v>
      </c>
      <c r="AN241" s="552">
        <f>Inputs!$E$45</f>
        <v>1500</v>
      </c>
      <c r="AO241" s="552">
        <f>Inputs!$E$45</f>
        <v>1500</v>
      </c>
      <c r="AP241" s="552">
        <f>Inputs!$E$45</f>
        <v>1500</v>
      </c>
      <c r="AQ241" s="552">
        <f>Inputs!$E$45</f>
        <v>1500</v>
      </c>
      <c r="AR241" s="552">
        <f>Inputs!$E$45</f>
        <v>1500</v>
      </c>
      <c r="AS241" s="552">
        <f>Inputs!$E$45</f>
        <v>1500</v>
      </c>
      <c r="AT241" s="552">
        <f>Inputs!$E$45</f>
        <v>1500</v>
      </c>
      <c r="AU241" s="552">
        <f>Inputs!$E$45</f>
        <v>1500</v>
      </c>
      <c r="AV241" s="552">
        <f>Inputs!$E$45</f>
        <v>1500</v>
      </c>
      <c r="AW241" s="552">
        <f>Inputs!$E$45</f>
        <v>1500</v>
      </c>
      <c r="AX241" s="552">
        <f>Inputs!$E$46</f>
        <v>1500</v>
      </c>
      <c r="AY241" s="552">
        <f>Inputs!$E$46</f>
        <v>1500</v>
      </c>
      <c r="AZ241" s="552">
        <f>Inputs!$E$46</f>
        <v>1500</v>
      </c>
      <c r="BA241" s="552">
        <f t="shared" ref="BA241:BA242" si="1487">SUM(BB241:BY241)</f>
        <v>36000</v>
      </c>
      <c r="BB241" s="552">
        <f>Inputs!$E$46</f>
        <v>1500</v>
      </c>
      <c r="BC241" s="552">
        <f>Inputs!$E$46</f>
        <v>1500</v>
      </c>
      <c r="BD241" s="552">
        <f>Inputs!$E$46</f>
        <v>1500</v>
      </c>
      <c r="BE241" s="552">
        <f>Inputs!$E$46</f>
        <v>1500</v>
      </c>
      <c r="BF241" s="552">
        <f>Inputs!$E$46</f>
        <v>1500</v>
      </c>
      <c r="BG241" s="552">
        <f>Inputs!$E$46</f>
        <v>1500</v>
      </c>
      <c r="BH241" s="552">
        <f>Inputs!$E$46</f>
        <v>1500</v>
      </c>
      <c r="BI241" s="552">
        <f>Inputs!$E$46</f>
        <v>1500</v>
      </c>
      <c r="BJ241" s="552">
        <f>Inputs!$E$46</f>
        <v>1500</v>
      </c>
      <c r="BK241" s="552">
        <f>Inputs!$E$46</f>
        <v>1500</v>
      </c>
      <c r="BL241" s="552">
        <f>Inputs!$E$46</f>
        <v>1500</v>
      </c>
      <c r="BM241" s="552">
        <f>Inputs!$E$46</f>
        <v>1500</v>
      </c>
      <c r="BN241" s="552">
        <f>Inputs!$E$46</f>
        <v>1500</v>
      </c>
      <c r="BO241" s="552">
        <f>Inputs!$E$46</f>
        <v>1500</v>
      </c>
      <c r="BP241" s="552">
        <f>Inputs!$E$46</f>
        <v>1500</v>
      </c>
      <c r="BQ241" s="552">
        <f>Inputs!$E$46</f>
        <v>1500</v>
      </c>
      <c r="BR241" s="552">
        <f>Inputs!$E$46</f>
        <v>1500</v>
      </c>
      <c r="BS241" s="552">
        <f>Inputs!$E$46</f>
        <v>1500</v>
      </c>
      <c r="BT241" s="552">
        <f>Inputs!$E$46</f>
        <v>1500</v>
      </c>
      <c r="BU241" s="552">
        <f>Inputs!$E$46</f>
        <v>1500</v>
      </c>
      <c r="BV241" s="552">
        <f>Inputs!$E$46</f>
        <v>1500</v>
      </c>
      <c r="BW241" s="552">
        <f>Inputs!$E$46</f>
        <v>1500</v>
      </c>
      <c r="BX241" s="552">
        <f>Inputs!$E$46</f>
        <v>1500</v>
      </c>
      <c r="BY241" s="552">
        <f>Inputs!$E$46</f>
        <v>1500</v>
      </c>
      <c r="BZ241" s="552">
        <f t="shared" ref="BZ241:BZ242" si="1488">SUM(CA241:CX241)</f>
        <v>36000</v>
      </c>
      <c r="CA241" s="552">
        <f>Inputs!$E$46</f>
        <v>1500</v>
      </c>
      <c r="CB241" s="552">
        <f>Inputs!$E$46</f>
        <v>1500</v>
      </c>
      <c r="CC241" s="552">
        <f>Inputs!$E$46</f>
        <v>1500</v>
      </c>
      <c r="CD241" s="552">
        <f>Inputs!$E$46</f>
        <v>1500</v>
      </c>
      <c r="CE241" s="552">
        <f>Inputs!$E$46</f>
        <v>1500</v>
      </c>
      <c r="CF241" s="552">
        <f>Inputs!$E$46</f>
        <v>1500</v>
      </c>
      <c r="CG241" s="552">
        <f>Inputs!$E$45</f>
        <v>1500</v>
      </c>
      <c r="CH241" s="552">
        <f>Inputs!$E$45</f>
        <v>1500</v>
      </c>
      <c r="CI241" s="552">
        <f>Inputs!$E$45</f>
        <v>1500</v>
      </c>
      <c r="CJ241" s="552">
        <f>Inputs!$E$45</f>
        <v>1500</v>
      </c>
      <c r="CK241" s="552">
        <f>Inputs!$E$45</f>
        <v>1500</v>
      </c>
      <c r="CL241" s="552">
        <f>Inputs!$E$45</f>
        <v>1500</v>
      </c>
      <c r="CM241" s="552">
        <f>Inputs!$E$45</f>
        <v>1500</v>
      </c>
      <c r="CN241" s="552">
        <f>Inputs!$E$45</f>
        <v>1500</v>
      </c>
      <c r="CO241" s="552">
        <f>Inputs!$E$45</f>
        <v>1500</v>
      </c>
      <c r="CP241" s="552">
        <f>Inputs!$E$45</f>
        <v>1500</v>
      </c>
      <c r="CQ241" s="552">
        <f>Inputs!$E$45</f>
        <v>1500</v>
      </c>
      <c r="CR241" s="552">
        <f>Inputs!$E$45</f>
        <v>1500</v>
      </c>
      <c r="CS241" s="552">
        <f>Inputs!$E$45</f>
        <v>1500</v>
      </c>
      <c r="CT241" s="552">
        <f>Inputs!$E$45</f>
        <v>1500</v>
      </c>
      <c r="CU241" s="552">
        <f>Inputs!$E$45</f>
        <v>1500</v>
      </c>
      <c r="CV241" s="552">
        <f>Inputs!$E$46</f>
        <v>1500</v>
      </c>
      <c r="CW241" s="552">
        <f>Inputs!$E$46</f>
        <v>1500</v>
      </c>
      <c r="CX241" s="552">
        <f>Inputs!$E$46</f>
        <v>1500</v>
      </c>
      <c r="CY241" s="129"/>
      <c r="CZ241" s="129"/>
      <c r="DA241" s="129"/>
      <c r="DB241" s="129"/>
      <c r="DC241" s="129"/>
      <c r="DD241" s="129"/>
      <c r="DE241" s="129"/>
      <c r="DF241" s="129"/>
      <c r="DG241" s="129"/>
      <c r="DH241" s="129"/>
    </row>
    <row r="242" spans="1:112">
      <c r="A242" s="550" t="s">
        <v>1144</v>
      </c>
      <c r="B242" s="552">
        <f t="shared" si="1484"/>
        <v>-140412.97421641214</v>
      </c>
      <c r="C242" s="552">
        <f t="shared" si="1485"/>
        <v>-4672.5925626926737</v>
      </c>
      <c r="D242" s="552">
        <f t="shared" ref="D242:AA242" si="1489">0.1*D239*-1</f>
        <v>-77.331479502352749</v>
      </c>
      <c r="E242" s="552">
        <f t="shared" si="1489"/>
        <v>-77.331479502352749</v>
      </c>
      <c r="F242" s="552">
        <f t="shared" si="1489"/>
        <v>-77.331479502352749</v>
      </c>
      <c r="G242" s="552">
        <f t="shared" si="1489"/>
        <v>-61.875126200461466</v>
      </c>
      <c r="H242" s="552">
        <f t="shared" si="1489"/>
        <v>-46.406344650346107</v>
      </c>
      <c r="I242" s="552">
        <f t="shared" si="1489"/>
        <v>-61.875126200461466</v>
      </c>
      <c r="J242" s="552">
        <f t="shared" si="1489"/>
        <v>-91.834731352543372</v>
      </c>
      <c r="K242" s="552">
        <f t="shared" si="1489"/>
        <v>-108.75519184443243</v>
      </c>
      <c r="L242" s="552">
        <f t="shared" si="1489"/>
        <v>-187.31657938450948</v>
      </c>
      <c r="M242" s="552">
        <f t="shared" si="1489"/>
        <v>-228.65126849452832</v>
      </c>
      <c r="N242" s="552">
        <f t="shared" si="1489"/>
        <v>-304.31175949719511</v>
      </c>
      <c r="O242" s="552">
        <f t="shared" si="1489"/>
        <v>-356.28258796766363</v>
      </c>
      <c r="P242" s="552">
        <f t="shared" si="1489"/>
        <v>-385.04737080387508</v>
      </c>
      <c r="Q242" s="552">
        <f t="shared" si="1489"/>
        <v>-386.73857417911188</v>
      </c>
      <c r="R242" s="552">
        <f t="shared" si="1489"/>
        <v>-417.43880927658529</v>
      </c>
      <c r="S242" s="552">
        <f t="shared" si="1489"/>
        <v>-388.91574730454374</v>
      </c>
      <c r="T242" s="552">
        <f t="shared" si="1489"/>
        <v>-299.71635988651127</v>
      </c>
      <c r="U242" s="552">
        <f t="shared" si="1489"/>
        <v>-243.15452034471897</v>
      </c>
      <c r="V242" s="552">
        <f t="shared" si="1489"/>
        <v>-210.28318600907801</v>
      </c>
      <c r="W242" s="552">
        <f t="shared" si="1489"/>
        <v>-167.01515132267596</v>
      </c>
      <c r="X242" s="552">
        <f t="shared" si="1489"/>
        <v>-139.21640926919179</v>
      </c>
      <c r="Y242" s="552">
        <f t="shared" si="1489"/>
        <v>-139.21640926919179</v>
      </c>
      <c r="Z242" s="552">
        <f t="shared" si="1489"/>
        <v>-123.74441344481612</v>
      </c>
      <c r="AA242" s="552">
        <f t="shared" si="1489"/>
        <v>-92.802457483174081</v>
      </c>
      <c r="AB242" s="552">
        <f t="shared" si="1486"/>
        <v>-4672.5925626926737</v>
      </c>
      <c r="AC242" s="552">
        <f t="shared" ref="AC242:AZ242" si="1490">0.1*AC239*-1</f>
        <v>-77.331479502352749</v>
      </c>
      <c r="AD242" s="552">
        <f t="shared" si="1490"/>
        <v>-77.331479502352749</v>
      </c>
      <c r="AE242" s="552">
        <f t="shared" si="1490"/>
        <v>-77.331479502352749</v>
      </c>
      <c r="AF242" s="552">
        <f t="shared" si="1490"/>
        <v>-61.875126200461466</v>
      </c>
      <c r="AG242" s="552">
        <f t="shared" si="1490"/>
        <v>-46.406344650346107</v>
      </c>
      <c r="AH242" s="552">
        <f t="shared" si="1490"/>
        <v>-61.875126200461466</v>
      </c>
      <c r="AI242" s="552">
        <f t="shared" si="1490"/>
        <v>-91.834731352543372</v>
      </c>
      <c r="AJ242" s="552">
        <f t="shared" si="1490"/>
        <v>-108.75519184443243</v>
      </c>
      <c r="AK242" s="552">
        <f t="shared" si="1490"/>
        <v>-187.31657938450948</v>
      </c>
      <c r="AL242" s="552">
        <f t="shared" si="1490"/>
        <v>-228.65126849452832</v>
      </c>
      <c r="AM242" s="552">
        <f t="shared" si="1490"/>
        <v>-304.31175949719511</v>
      </c>
      <c r="AN242" s="552">
        <f t="shared" si="1490"/>
        <v>-356.28258796766363</v>
      </c>
      <c r="AO242" s="552">
        <f t="shared" si="1490"/>
        <v>-385.04737080387508</v>
      </c>
      <c r="AP242" s="552">
        <f t="shared" si="1490"/>
        <v>-386.73857417911188</v>
      </c>
      <c r="AQ242" s="552">
        <f t="shared" si="1490"/>
        <v>-417.43880927658529</v>
      </c>
      <c r="AR242" s="552">
        <f t="shared" si="1490"/>
        <v>-388.91574730454374</v>
      </c>
      <c r="AS242" s="552">
        <f t="shared" si="1490"/>
        <v>-299.71635988651127</v>
      </c>
      <c r="AT242" s="552">
        <f t="shared" si="1490"/>
        <v>-243.15452034471897</v>
      </c>
      <c r="AU242" s="552">
        <f t="shared" si="1490"/>
        <v>-210.28318600907801</v>
      </c>
      <c r="AV242" s="552">
        <f t="shared" si="1490"/>
        <v>-167.01515132267596</v>
      </c>
      <c r="AW242" s="552">
        <f t="shared" si="1490"/>
        <v>-139.21640926919179</v>
      </c>
      <c r="AX242" s="552">
        <f t="shared" si="1490"/>
        <v>-139.21640926919179</v>
      </c>
      <c r="AY242" s="552">
        <f t="shared" si="1490"/>
        <v>-123.74441344481612</v>
      </c>
      <c r="AZ242" s="552">
        <f t="shared" si="1490"/>
        <v>-92.802457483174081</v>
      </c>
      <c r="BA242" s="552">
        <f t="shared" si="1487"/>
        <v>-4672.5925626926737</v>
      </c>
      <c r="BB242" s="552">
        <f t="shared" ref="BB242:BY242" si="1491">0.1*BB239*-1</f>
        <v>-77.331479502352749</v>
      </c>
      <c r="BC242" s="552">
        <f t="shared" si="1491"/>
        <v>-77.331479502352749</v>
      </c>
      <c r="BD242" s="552">
        <f t="shared" si="1491"/>
        <v>-77.331479502352749</v>
      </c>
      <c r="BE242" s="552">
        <f t="shared" si="1491"/>
        <v>-61.875126200461466</v>
      </c>
      <c r="BF242" s="552">
        <f t="shared" si="1491"/>
        <v>-46.406344650346107</v>
      </c>
      <c r="BG242" s="552">
        <f t="shared" si="1491"/>
        <v>-61.875126200461466</v>
      </c>
      <c r="BH242" s="552">
        <f t="shared" si="1491"/>
        <v>-91.834731352543372</v>
      </c>
      <c r="BI242" s="552">
        <f t="shared" si="1491"/>
        <v>-108.75519184443243</v>
      </c>
      <c r="BJ242" s="552">
        <f t="shared" si="1491"/>
        <v>-187.31657938450948</v>
      </c>
      <c r="BK242" s="552">
        <f t="shared" si="1491"/>
        <v>-228.65126849452832</v>
      </c>
      <c r="BL242" s="552">
        <f t="shared" si="1491"/>
        <v>-304.31175949719511</v>
      </c>
      <c r="BM242" s="552">
        <f t="shared" si="1491"/>
        <v>-356.28258796766363</v>
      </c>
      <c r="BN242" s="552">
        <f t="shared" si="1491"/>
        <v>-385.04737080387508</v>
      </c>
      <c r="BO242" s="552">
        <f t="shared" si="1491"/>
        <v>-386.73857417911188</v>
      </c>
      <c r="BP242" s="552">
        <f t="shared" si="1491"/>
        <v>-417.43880927658529</v>
      </c>
      <c r="BQ242" s="552">
        <f t="shared" si="1491"/>
        <v>-388.91574730454374</v>
      </c>
      <c r="BR242" s="552">
        <f t="shared" si="1491"/>
        <v>-299.71635988651127</v>
      </c>
      <c r="BS242" s="552">
        <f t="shared" si="1491"/>
        <v>-243.15452034471897</v>
      </c>
      <c r="BT242" s="552">
        <f t="shared" si="1491"/>
        <v>-210.28318600907801</v>
      </c>
      <c r="BU242" s="552">
        <f t="shared" si="1491"/>
        <v>-167.01515132267596</v>
      </c>
      <c r="BV242" s="552">
        <f t="shared" si="1491"/>
        <v>-139.21640926919179</v>
      </c>
      <c r="BW242" s="552">
        <f t="shared" si="1491"/>
        <v>-139.21640926919179</v>
      </c>
      <c r="BX242" s="552">
        <f t="shared" si="1491"/>
        <v>-123.74441344481612</v>
      </c>
      <c r="BY242" s="552">
        <f t="shared" si="1491"/>
        <v>-92.802457483174081</v>
      </c>
      <c r="BZ242" s="552">
        <f t="shared" si="1488"/>
        <v>-4731.3918966006531</v>
      </c>
      <c r="CA242" s="552">
        <f t="shared" ref="CA242:CX242" si="1492">0.1*CA239*-1</f>
        <v>-77.331479502352749</v>
      </c>
      <c r="CB242" s="552">
        <f t="shared" si="1492"/>
        <v>-77.331479502352749</v>
      </c>
      <c r="CC242" s="552">
        <f t="shared" si="1492"/>
        <v>-77.331479502352749</v>
      </c>
      <c r="CD242" s="552">
        <f t="shared" si="1492"/>
        <v>-61.875126200461466</v>
      </c>
      <c r="CE242" s="552">
        <f t="shared" si="1492"/>
        <v>-46.406344650346107</v>
      </c>
      <c r="CF242" s="552">
        <f t="shared" si="1492"/>
        <v>-61.875126200461466</v>
      </c>
      <c r="CG242" s="552">
        <f t="shared" si="1492"/>
        <v>-91.834731352543372</v>
      </c>
      <c r="CH242" s="552">
        <f t="shared" si="1492"/>
        <v>-108.75519184443243</v>
      </c>
      <c r="CI242" s="552">
        <f t="shared" si="1492"/>
        <v>-187.31657938450948</v>
      </c>
      <c r="CJ242" s="552">
        <f t="shared" si="1492"/>
        <v>-228.65126849452832</v>
      </c>
      <c r="CK242" s="552">
        <f t="shared" si="1492"/>
        <v>-304.31175949719511</v>
      </c>
      <c r="CL242" s="552">
        <f t="shared" si="1492"/>
        <v>-356.28258796766363</v>
      </c>
      <c r="CM242" s="552">
        <f t="shared" si="1492"/>
        <v>-390.49185441308884</v>
      </c>
      <c r="CN242" s="552">
        <f t="shared" si="1492"/>
        <v>-391.63853061301717</v>
      </c>
      <c r="CO242" s="552">
        <f t="shared" si="1492"/>
        <v>-423.42782006110747</v>
      </c>
      <c r="CP242" s="552">
        <f t="shared" si="1492"/>
        <v>-394.90475808906587</v>
      </c>
      <c r="CQ242" s="552">
        <f t="shared" si="1492"/>
        <v>-303.52722614507837</v>
      </c>
      <c r="CR242" s="552">
        <f t="shared" si="1492"/>
        <v>-247.50991377859447</v>
      </c>
      <c r="CS242" s="552">
        <f t="shared" si="1492"/>
        <v>-215.72766961829177</v>
      </c>
      <c r="CT242" s="552">
        <f t="shared" si="1492"/>
        <v>-172.4596349318897</v>
      </c>
      <c r="CU242" s="552">
        <f t="shared" si="1492"/>
        <v>-144.1163657030971</v>
      </c>
      <c r="CV242" s="552">
        <f t="shared" si="1492"/>
        <v>-144.1163657030971</v>
      </c>
      <c r="CW242" s="552">
        <f t="shared" si="1492"/>
        <v>-128.09980687869162</v>
      </c>
      <c r="CX242" s="552">
        <f t="shared" si="1492"/>
        <v>-96.068796566432809</v>
      </c>
      <c r="CY242" s="129"/>
      <c r="CZ242" s="129"/>
      <c r="DA242" s="129"/>
      <c r="DB242" s="129"/>
      <c r="DC242" s="129"/>
      <c r="DD242" s="129"/>
      <c r="DE242" s="129"/>
      <c r="DF242" s="129"/>
      <c r="DG242" s="129"/>
      <c r="DH242" s="129"/>
    </row>
    <row r="243" spans="1:112" ht="15.75" thickBot="1">
      <c r="A243" s="553" t="s">
        <v>1156</v>
      </c>
      <c r="B243" s="552">
        <f t="shared" si="1484"/>
        <v>2644403.651017495</v>
      </c>
      <c r="C243" s="554">
        <f t="shared" ref="C243:AH243" si="1493">C234-C239-C241-C242</f>
        <v>92896.743724911939</v>
      </c>
      <c r="D243" s="554">
        <f t="shared" si="1493"/>
        <v>3068.4995342740294</v>
      </c>
      <c r="E243" s="554">
        <f t="shared" si="1493"/>
        <v>3068.4995342740294</v>
      </c>
      <c r="F243" s="554">
        <f t="shared" si="1493"/>
        <v>2773.9311224028615</v>
      </c>
      <c r="G243" s="554">
        <f t="shared" si="1493"/>
        <v>2618.4410869457415</v>
      </c>
      <c r="H243" s="554">
        <f t="shared" si="1493"/>
        <v>2610.3560235323739</v>
      </c>
      <c r="I243" s="554">
        <f t="shared" si="1493"/>
        <v>2471.1369895813359</v>
      </c>
      <c r="J243" s="554">
        <f t="shared" si="1493"/>
        <v>2348.8046405770042</v>
      </c>
      <c r="K243" s="554">
        <f t="shared" si="1493"/>
        <v>4091.1177113241438</v>
      </c>
      <c r="L243" s="554">
        <f t="shared" si="1493"/>
        <v>3825.9665360020022</v>
      </c>
      <c r="M243" s="554">
        <f t="shared" si="1493"/>
        <v>4485.0573966017801</v>
      </c>
      <c r="N243" s="554">
        <f t="shared" si="1493"/>
        <v>4540.6151651420278</v>
      </c>
      <c r="O243" s="554">
        <f t="shared" si="1493"/>
        <v>3925.5772713949573</v>
      </c>
      <c r="P243" s="554">
        <f t="shared" si="1493"/>
        <v>3666.6942258690551</v>
      </c>
      <c r="Q243" s="554">
        <f t="shared" si="1493"/>
        <v>3651.4733954919234</v>
      </c>
      <c r="R243" s="554">
        <f t="shared" si="1493"/>
        <v>3227.870842101815</v>
      </c>
      <c r="S243" s="554">
        <f t="shared" si="1493"/>
        <v>3484.5783998501888</v>
      </c>
      <c r="T243" s="554">
        <f t="shared" si="1493"/>
        <v>4287.3728866124811</v>
      </c>
      <c r="U243" s="554">
        <f t="shared" si="1493"/>
        <v>4796.429442488612</v>
      </c>
      <c r="V243" s="554">
        <f t="shared" si="1493"/>
        <v>5092.2714515093803</v>
      </c>
      <c r="W243" s="554">
        <f t="shared" si="1493"/>
        <v>5481.6837636869986</v>
      </c>
      <c r="X243" s="554">
        <f t="shared" si="1493"/>
        <v>5584.5720046555052</v>
      </c>
      <c r="Y243" s="554">
        <f t="shared" si="1493"/>
        <v>5289.9711296298083</v>
      </c>
      <c r="Z243" s="554">
        <f t="shared" si="1493"/>
        <v>5134.618217023487</v>
      </c>
      <c r="AA243" s="554">
        <f t="shared" si="1493"/>
        <v>3371.204953940357</v>
      </c>
      <c r="AB243" s="554">
        <f t="shared" si="1493"/>
        <v>80050.685269310721</v>
      </c>
      <c r="AC243" s="554">
        <f t="shared" si="1493"/>
        <v>2604.5356192630834</v>
      </c>
      <c r="AD243" s="554">
        <f t="shared" si="1493"/>
        <v>2604.5356192630834</v>
      </c>
      <c r="AE243" s="554">
        <f t="shared" si="1493"/>
        <v>2336.4456042556485</v>
      </c>
      <c r="AF243" s="554">
        <f t="shared" si="1493"/>
        <v>2207.4692064333331</v>
      </c>
      <c r="AG243" s="554">
        <f t="shared" si="1493"/>
        <v>2212.6448422476797</v>
      </c>
      <c r="AH243" s="554">
        <f t="shared" si="1493"/>
        <v>2073.4258082966417</v>
      </c>
      <c r="AI243" s="554">
        <f t="shared" ref="AI243:BN243" si="1494">AI234-AI239-AI241-AI242</f>
        <v>1937.8327600645957</v>
      </c>
      <c r="AJ243" s="554">
        <f t="shared" si="1494"/>
        <v>3653.6321931769317</v>
      </c>
      <c r="AK243" s="554">
        <f t="shared" si="1494"/>
        <v>3348.6888757342826</v>
      </c>
      <c r="AL243" s="554">
        <f t="shared" si="1494"/>
        <v>3915.0047034270501</v>
      </c>
      <c r="AM243" s="554">
        <f t="shared" si="1494"/>
        <v>3904.2772750865129</v>
      </c>
      <c r="AN243" s="554">
        <f t="shared" si="1494"/>
        <v>3302.4951604767175</v>
      </c>
      <c r="AO243" s="554">
        <f t="shared" si="1494"/>
        <v>3043.6121149508153</v>
      </c>
      <c r="AP243" s="554">
        <f t="shared" si="1494"/>
        <v>3028.3912845736836</v>
      </c>
      <c r="AQ243" s="554">
        <f t="shared" si="1494"/>
        <v>2618.0470307986175</v>
      </c>
      <c r="AR243" s="554">
        <f t="shared" si="1494"/>
        <v>2874.7545885469917</v>
      </c>
      <c r="AS243" s="554">
        <f t="shared" si="1494"/>
        <v>3677.5490753092831</v>
      </c>
      <c r="AT243" s="554">
        <f t="shared" si="1494"/>
        <v>4186.6056311854136</v>
      </c>
      <c r="AU243" s="554">
        <f t="shared" si="1494"/>
        <v>4482.4476402061837</v>
      </c>
      <c r="AV243" s="554">
        <f t="shared" si="1494"/>
        <v>4871.8599523838011</v>
      </c>
      <c r="AW243" s="554">
        <f t="shared" si="1494"/>
        <v>4988.0052327284657</v>
      </c>
      <c r="AX243" s="554">
        <f t="shared" si="1494"/>
        <v>4719.9184364550783</v>
      </c>
      <c r="AY243" s="554">
        <f t="shared" si="1494"/>
        <v>4591.0796026010739</v>
      </c>
      <c r="AZ243" s="554">
        <f t="shared" si="1494"/>
        <v>2867.4270118457744</v>
      </c>
      <c r="BA243" s="554">
        <f t="shared" si="1494"/>
        <v>70059.337664139282</v>
      </c>
      <c r="BB243" s="554">
        <f t="shared" si="1494"/>
        <v>2243.6495473566038</v>
      </c>
      <c r="BC243" s="554">
        <f t="shared" si="1494"/>
        <v>2243.6495473566038</v>
      </c>
      <c r="BD243" s="554">
        <f t="shared" si="1494"/>
        <v>1996.1848123350171</v>
      </c>
      <c r="BE243" s="554">
        <f t="shared" si="1494"/>
        <v>1887.8305622375831</v>
      </c>
      <c r="BF243" s="554">
        <f t="shared" si="1494"/>
        <v>1903.3139234706941</v>
      </c>
      <c r="BG243" s="554">
        <f t="shared" si="1494"/>
        <v>1764.0948895196559</v>
      </c>
      <c r="BH243" s="554">
        <f t="shared" si="1494"/>
        <v>1618.1941158688455</v>
      </c>
      <c r="BI243" s="554">
        <f t="shared" si="1494"/>
        <v>3313.3714012563005</v>
      </c>
      <c r="BJ243" s="554">
        <f t="shared" si="1494"/>
        <v>2977.5160159279881</v>
      </c>
      <c r="BK243" s="554">
        <f t="shared" si="1494"/>
        <v>3471.6303865133741</v>
      </c>
      <c r="BL243" s="554">
        <f t="shared" si="1494"/>
        <v>3409.3478050433419</v>
      </c>
      <c r="BM243" s="554">
        <f t="shared" si="1494"/>
        <v>2817.8779812983285</v>
      </c>
      <c r="BN243" s="554">
        <f t="shared" si="1494"/>
        <v>2558.9949357724263</v>
      </c>
      <c r="BO243" s="554">
        <f t="shared" ref="BO243:CT243" si="1495">BO234-BO239-BO241-BO242</f>
        <v>2543.7741053952946</v>
      </c>
      <c r="BP243" s="554">
        <f t="shared" si="1495"/>
        <v>2143.7396220072383</v>
      </c>
      <c r="BQ243" s="554">
        <f t="shared" si="1495"/>
        <v>2400.4471797556125</v>
      </c>
      <c r="BR243" s="554">
        <f t="shared" si="1495"/>
        <v>3203.2416665179039</v>
      </c>
      <c r="BS243" s="554">
        <f t="shared" si="1495"/>
        <v>3712.2982223940348</v>
      </c>
      <c r="BT243" s="554">
        <f t="shared" si="1495"/>
        <v>4008.1402314148045</v>
      </c>
      <c r="BU243" s="554">
        <f t="shared" si="1495"/>
        <v>4397.5525435924219</v>
      </c>
      <c r="BV243" s="554">
        <f t="shared" si="1495"/>
        <v>4524.0088545629897</v>
      </c>
      <c r="BW243" s="554">
        <f t="shared" si="1495"/>
        <v>4276.5441195414023</v>
      </c>
      <c r="BX243" s="554">
        <f t="shared" si="1495"/>
        <v>4168.3273469391952</v>
      </c>
      <c r="BY243" s="554">
        <f t="shared" si="1495"/>
        <v>2475.6078480615938</v>
      </c>
      <c r="BZ243" s="554">
        <f t="shared" si="1495"/>
        <v>92955.543058819923</v>
      </c>
      <c r="CA243" s="554">
        <f t="shared" si="1495"/>
        <v>3068.4995342740294</v>
      </c>
      <c r="CB243" s="554">
        <f t="shared" si="1495"/>
        <v>3068.4995342740294</v>
      </c>
      <c r="CC243" s="554">
        <f t="shared" si="1495"/>
        <v>2773.9311224028615</v>
      </c>
      <c r="CD243" s="554">
        <f t="shared" si="1495"/>
        <v>2618.4410869457415</v>
      </c>
      <c r="CE243" s="554">
        <f t="shared" si="1495"/>
        <v>2610.3560235323739</v>
      </c>
      <c r="CF243" s="554">
        <f t="shared" si="1495"/>
        <v>2471.1369895813359</v>
      </c>
      <c r="CG243" s="554">
        <f t="shared" si="1495"/>
        <v>2348.8046405770042</v>
      </c>
      <c r="CH243" s="554">
        <f t="shared" si="1495"/>
        <v>4091.1177113241438</v>
      </c>
      <c r="CI243" s="554">
        <f t="shared" si="1495"/>
        <v>3825.9665360020022</v>
      </c>
      <c r="CJ243" s="554">
        <f t="shared" si="1495"/>
        <v>4485.0573966017801</v>
      </c>
      <c r="CK243" s="554">
        <f t="shared" si="1495"/>
        <v>4540.6151651420278</v>
      </c>
      <c r="CL243" s="554">
        <f t="shared" si="1495"/>
        <v>3925.5772713949573</v>
      </c>
      <c r="CM243" s="554">
        <f t="shared" si="1495"/>
        <v>3617.6938733861307</v>
      </c>
      <c r="CN243" s="554">
        <f t="shared" si="1495"/>
        <v>3607.373787586776</v>
      </c>
      <c r="CO243" s="554">
        <f t="shared" si="1495"/>
        <v>3173.9697450411154</v>
      </c>
      <c r="CP243" s="554">
        <f t="shared" si="1495"/>
        <v>3430.6773027894901</v>
      </c>
      <c r="CQ243" s="554">
        <f t="shared" si="1495"/>
        <v>4253.075090285377</v>
      </c>
      <c r="CR243" s="554">
        <f t="shared" si="1495"/>
        <v>4757.2309015837327</v>
      </c>
      <c r="CS243" s="554">
        <f t="shared" si="1495"/>
        <v>5043.2710990264568</v>
      </c>
      <c r="CT243" s="554">
        <f t="shared" si="1495"/>
        <v>5432.6834112040751</v>
      </c>
      <c r="CU243" s="554">
        <f t="shared" ref="CU243:CX243" si="1496">CU234-CU239-CU241-CU242</f>
        <v>5540.4723967503578</v>
      </c>
      <c r="CV243" s="554">
        <f t="shared" si="1496"/>
        <v>5245.8715217246609</v>
      </c>
      <c r="CW243" s="554">
        <f t="shared" si="1496"/>
        <v>5095.4196761186067</v>
      </c>
      <c r="CX243" s="554">
        <f t="shared" si="1496"/>
        <v>3699.0904812094705</v>
      </c>
      <c r="CY243" s="129"/>
      <c r="CZ243" s="129"/>
      <c r="DA243" s="129"/>
      <c r="DB243" s="129"/>
      <c r="DC243" s="129"/>
      <c r="DD243" s="129"/>
      <c r="DE243" s="129"/>
      <c r="DF243" s="129"/>
      <c r="DG243" s="129"/>
      <c r="DH243" s="129"/>
    </row>
    <row r="244" spans="1:112">
      <c r="A244" s="553"/>
      <c r="B244" s="553"/>
      <c r="C244" s="553"/>
      <c r="D244" s="553"/>
      <c r="E244" s="553"/>
      <c r="F244" s="553"/>
      <c r="G244" s="553"/>
      <c r="H244" s="553"/>
      <c r="I244" s="553"/>
      <c r="J244" s="553"/>
      <c r="K244" s="553"/>
      <c r="L244" s="553"/>
      <c r="M244" s="553"/>
      <c r="N244" s="553"/>
      <c r="O244" s="553"/>
      <c r="P244" s="553"/>
      <c r="Q244" s="553"/>
      <c r="R244" s="553"/>
      <c r="S244" s="553"/>
      <c r="T244" s="553"/>
      <c r="U244" s="553"/>
      <c r="V244" s="553"/>
      <c r="W244" s="553"/>
      <c r="X244" s="553"/>
      <c r="Y244" s="553"/>
      <c r="Z244" s="553"/>
      <c r="AA244" s="553"/>
      <c r="AB244" s="553"/>
      <c r="AC244" s="553"/>
      <c r="AD244" s="553"/>
      <c r="AE244" s="553"/>
      <c r="AF244" s="553"/>
      <c r="AG244" s="553"/>
      <c r="AH244" s="553"/>
      <c r="AI244" s="553"/>
      <c r="AJ244" s="553"/>
      <c r="AK244" s="553"/>
      <c r="AL244" s="553"/>
      <c r="AM244" s="553"/>
      <c r="AN244" s="553"/>
      <c r="AO244" s="553"/>
      <c r="AP244" s="553"/>
      <c r="AQ244" s="553"/>
      <c r="AR244" s="553"/>
      <c r="AS244" s="553"/>
      <c r="AT244" s="553"/>
      <c r="AU244" s="553"/>
      <c r="AV244" s="553"/>
      <c r="AW244" s="553"/>
      <c r="AX244" s="553"/>
      <c r="AY244" s="553"/>
      <c r="AZ244" s="553"/>
      <c r="BA244" s="553"/>
      <c r="BB244" s="553"/>
      <c r="BC244" s="553"/>
      <c r="BD244" s="553"/>
      <c r="BE244" s="553"/>
      <c r="BF244" s="553"/>
      <c r="BG244" s="553"/>
      <c r="BH244" s="553"/>
      <c r="BI244" s="553"/>
      <c r="BJ244" s="553"/>
      <c r="BK244" s="553"/>
      <c r="BL244" s="553"/>
      <c r="BM244" s="553"/>
      <c r="BN244" s="553"/>
      <c r="BO244" s="553"/>
      <c r="BP244" s="553"/>
      <c r="BQ244" s="553"/>
      <c r="BR244" s="553"/>
      <c r="BS244" s="553"/>
      <c r="BT244" s="553"/>
      <c r="BU244" s="553"/>
      <c r="BV244" s="553"/>
      <c r="BW244" s="553"/>
      <c r="BX244" s="553"/>
      <c r="BY244" s="553"/>
      <c r="BZ244" s="553"/>
      <c r="CA244" s="553"/>
      <c r="CB244" s="553"/>
      <c r="CC244" s="553"/>
      <c r="CD244" s="553"/>
      <c r="CE244" s="553"/>
      <c r="CF244" s="553"/>
      <c r="CG244" s="553"/>
      <c r="CH244" s="553"/>
      <c r="CI244" s="553"/>
      <c r="CJ244" s="553"/>
      <c r="CK244" s="553"/>
      <c r="CL244" s="553"/>
      <c r="CM244" s="553"/>
      <c r="CN244" s="553"/>
      <c r="CO244" s="553"/>
      <c r="CP244" s="553"/>
      <c r="CQ244" s="553"/>
      <c r="CR244" s="553"/>
      <c r="CS244" s="553"/>
      <c r="CT244" s="553"/>
      <c r="CU244" s="553"/>
      <c r="CV244" s="553"/>
      <c r="CW244" s="553"/>
      <c r="CX244" s="553"/>
      <c r="CY244" s="129"/>
      <c r="CZ244" s="129"/>
      <c r="DA244" s="129"/>
      <c r="DB244" s="129"/>
      <c r="DC244" s="129"/>
      <c r="DD244" s="129"/>
      <c r="DE244" s="129"/>
      <c r="DF244" s="129"/>
      <c r="DG244" s="129"/>
      <c r="DH244" s="129"/>
    </row>
    <row r="245" spans="1:112">
      <c r="A245" s="556" t="s">
        <v>1197</v>
      </c>
      <c r="B245" s="557"/>
      <c r="C245" s="557"/>
      <c r="D245" s="557"/>
      <c r="E245" s="557"/>
      <c r="F245" s="557"/>
      <c r="G245" s="557"/>
      <c r="H245" s="557"/>
      <c r="I245" s="557"/>
      <c r="J245" s="557"/>
      <c r="K245" s="557"/>
      <c r="L245" s="557"/>
      <c r="M245" s="557"/>
      <c r="N245" s="557"/>
      <c r="O245" s="557"/>
      <c r="P245" s="557"/>
      <c r="Q245" s="557"/>
      <c r="R245" s="557"/>
      <c r="S245" s="557"/>
      <c r="T245" s="557"/>
      <c r="U245" s="557"/>
      <c r="V245" s="557"/>
      <c r="W245" s="557"/>
      <c r="X245" s="557"/>
      <c r="Y245" s="557"/>
      <c r="Z245" s="557"/>
      <c r="AA245" s="557"/>
      <c r="AB245" s="557"/>
      <c r="AC245" s="557"/>
      <c r="AD245" s="557"/>
      <c r="AE245" s="557"/>
      <c r="AF245" s="557"/>
      <c r="AG245" s="557"/>
      <c r="AH245" s="557"/>
      <c r="AI245" s="557"/>
      <c r="AJ245" s="557"/>
      <c r="AK245" s="557"/>
      <c r="AL245" s="557"/>
      <c r="AM245" s="557"/>
      <c r="AN245" s="557"/>
      <c r="AO245" s="557"/>
      <c r="AP245" s="557"/>
      <c r="AQ245" s="557"/>
      <c r="AR245" s="557"/>
      <c r="AS245" s="557"/>
      <c r="AT245" s="557"/>
      <c r="AU245" s="557"/>
      <c r="AV245" s="557"/>
      <c r="AW245" s="557"/>
      <c r="AX245" s="557"/>
      <c r="AY245" s="557"/>
      <c r="AZ245" s="557"/>
      <c r="BA245" s="557"/>
      <c r="BB245" s="557"/>
      <c r="BC245" s="557"/>
      <c r="BD245" s="557"/>
      <c r="BE245" s="557"/>
      <c r="BF245" s="557"/>
      <c r="BG245" s="557"/>
      <c r="BH245" s="557"/>
      <c r="BI245" s="557"/>
      <c r="BJ245" s="557"/>
      <c r="BK245" s="557"/>
      <c r="BL245" s="557"/>
      <c r="BM245" s="557"/>
      <c r="BN245" s="557"/>
      <c r="BO245" s="557"/>
      <c r="BP245" s="557"/>
      <c r="BQ245" s="557"/>
      <c r="BR245" s="557"/>
      <c r="BS245" s="557"/>
      <c r="BT245" s="557"/>
      <c r="BU245" s="557"/>
      <c r="BV245" s="557"/>
      <c r="BW245" s="557"/>
      <c r="BX245" s="557"/>
      <c r="BY245" s="557"/>
      <c r="BZ245" s="557"/>
      <c r="CA245" s="557"/>
      <c r="CB245" s="557"/>
      <c r="CC245" s="557"/>
      <c r="CD245" s="557"/>
      <c r="CE245" s="557"/>
      <c r="CF245" s="557"/>
      <c r="CG245" s="557"/>
      <c r="CH245" s="557"/>
      <c r="CI245" s="557"/>
      <c r="CJ245" s="557"/>
      <c r="CK245" s="557"/>
      <c r="CL245" s="557"/>
      <c r="CM245" s="557"/>
      <c r="CN245" s="557"/>
      <c r="CO245" s="557"/>
      <c r="CP245" s="557"/>
      <c r="CQ245" s="557"/>
      <c r="CR245" s="557"/>
      <c r="CS245" s="557"/>
      <c r="CT245" s="557"/>
      <c r="CU245" s="557"/>
      <c r="CV245" s="557"/>
      <c r="CW245" s="557"/>
      <c r="CX245" s="557">
        <v>0</v>
      </c>
      <c r="CY245" s="129"/>
      <c r="CZ245" s="129"/>
      <c r="DA245" s="129"/>
      <c r="DB245" s="129"/>
      <c r="DC245" s="129"/>
      <c r="DD245" s="129"/>
      <c r="DE245" s="129"/>
      <c r="DF245" s="129"/>
      <c r="DG245" s="129"/>
      <c r="DH245" s="129"/>
    </row>
    <row r="246" spans="1:112">
      <c r="A246" s="603" t="s">
        <v>1198</v>
      </c>
      <c r="B246" s="604"/>
      <c r="C246" s="604"/>
      <c r="D246" s="605" t="s">
        <v>1199</v>
      </c>
      <c r="E246" s="605" t="s">
        <v>1200</v>
      </c>
      <c r="F246" s="605" t="s">
        <v>1200</v>
      </c>
      <c r="G246" s="605" t="s">
        <v>1200</v>
      </c>
      <c r="H246" s="605" t="s">
        <v>1200</v>
      </c>
      <c r="I246" s="605" t="s">
        <v>1200</v>
      </c>
      <c r="J246" s="605" t="s">
        <v>1201</v>
      </c>
      <c r="K246" s="605" t="s">
        <v>1201</v>
      </c>
      <c r="L246" s="605" t="s">
        <v>1201</v>
      </c>
      <c r="M246" s="605" t="s">
        <v>1202</v>
      </c>
      <c r="N246" s="605" t="s">
        <v>1202</v>
      </c>
      <c r="O246" s="605" t="s">
        <v>1202</v>
      </c>
      <c r="P246" s="605" t="s">
        <v>1202</v>
      </c>
      <c r="Q246" s="605" t="s">
        <v>1202</v>
      </c>
      <c r="R246" s="605" t="s">
        <v>1202</v>
      </c>
      <c r="S246" s="605" t="s">
        <v>1201</v>
      </c>
      <c r="T246" s="605" t="s">
        <v>1201</v>
      </c>
      <c r="U246" s="605" t="s">
        <v>1201</v>
      </c>
      <c r="V246" s="605" t="s">
        <v>1201</v>
      </c>
      <c r="W246" s="605" t="s">
        <v>1201</v>
      </c>
      <c r="X246" s="605" t="s">
        <v>1201</v>
      </c>
      <c r="Y246" s="605" t="s">
        <v>1201</v>
      </c>
      <c r="Z246" s="605" t="s">
        <v>1201</v>
      </c>
      <c r="AA246" s="605" t="s">
        <v>1199</v>
      </c>
      <c r="AB246" s="604"/>
      <c r="AC246" s="605" t="s">
        <v>1199</v>
      </c>
      <c r="AD246" s="605" t="s">
        <v>1200</v>
      </c>
      <c r="AE246" s="605" t="s">
        <v>1200</v>
      </c>
      <c r="AF246" s="605" t="s">
        <v>1200</v>
      </c>
      <c r="AG246" s="605" t="s">
        <v>1200</v>
      </c>
      <c r="AH246" s="605" t="s">
        <v>1200</v>
      </c>
      <c r="AI246" s="605" t="s">
        <v>1199</v>
      </c>
      <c r="AJ246" s="605" t="s">
        <v>1199</v>
      </c>
      <c r="AK246" s="605" t="s">
        <v>1199</v>
      </c>
      <c r="AL246" s="605" t="s">
        <v>1199</v>
      </c>
      <c r="AM246" s="605" t="s">
        <v>1201</v>
      </c>
      <c r="AN246" s="605" t="s">
        <v>1201</v>
      </c>
      <c r="AO246" s="605" t="s">
        <v>1201</v>
      </c>
      <c r="AP246" s="605" t="s">
        <v>1201</v>
      </c>
      <c r="AQ246" s="605" t="s">
        <v>1201</v>
      </c>
      <c r="AR246" s="605" t="s">
        <v>1201</v>
      </c>
      <c r="AS246" s="605" t="s">
        <v>1201</v>
      </c>
      <c r="AT246" s="605" t="s">
        <v>1201</v>
      </c>
      <c r="AU246" s="605" t="s">
        <v>1201</v>
      </c>
      <c r="AV246" s="605" t="s">
        <v>1201</v>
      </c>
      <c r="AW246" s="605" t="s">
        <v>1201</v>
      </c>
      <c r="AX246" s="605" t="s">
        <v>1201</v>
      </c>
      <c r="AY246" s="605" t="s">
        <v>1201</v>
      </c>
      <c r="AZ246" s="605" t="s">
        <v>1199</v>
      </c>
      <c r="BA246" s="604"/>
      <c r="BB246" s="605" t="s">
        <v>1199</v>
      </c>
      <c r="BC246" s="605" t="s">
        <v>1200</v>
      </c>
      <c r="BD246" s="605" t="s">
        <v>1200</v>
      </c>
      <c r="BE246" s="605" t="s">
        <v>1200</v>
      </c>
      <c r="BF246" s="605" t="s">
        <v>1200</v>
      </c>
      <c r="BG246" s="605" t="s">
        <v>1200</v>
      </c>
      <c r="BH246" s="605" t="s">
        <v>1199</v>
      </c>
      <c r="BI246" s="605" t="s">
        <v>1199</v>
      </c>
      <c r="BJ246" s="605" t="s">
        <v>1199</v>
      </c>
      <c r="BK246" s="605" t="s">
        <v>1199</v>
      </c>
      <c r="BL246" s="605" t="s">
        <v>1199</v>
      </c>
      <c r="BM246" s="605" t="s">
        <v>1199</v>
      </c>
      <c r="BN246" s="605" t="s">
        <v>1199</v>
      </c>
      <c r="BO246" s="605" t="s">
        <v>1199</v>
      </c>
      <c r="BP246" s="605" t="s">
        <v>1199</v>
      </c>
      <c r="BQ246" s="605" t="s">
        <v>1199</v>
      </c>
      <c r="BR246" s="605" t="s">
        <v>1199</v>
      </c>
      <c r="BS246" s="605" t="s">
        <v>1199</v>
      </c>
      <c r="BT246" s="605" t="s">
        <v>1199</v>
      </c>
      <c r="BU246" s="605" t="s">
        <v>1199</v>
      </c>
      <c r="BV246" s="605" t="s">
        <v>1199</v>
      </c>
      <c r="BW246" s="605" t="s">
        <v>1199</v>
      </c>
      <c r="BX246" s="605" t="s">
        <v>1199</v>
      </c>
      <c r="BY246" s="605" t="s">
        <v>1199</v>
      </c>
      <c r="BZ246" s="604"/>
      <c r="CA246" s="605" t="str">
        <f>D246</f>
        <v>V</v>
      </c>
      <c r="CB246" s="605" t="str">
        <f t="shared" ref="CB246:CX246" si="1497">E246</f>
        <v>SV</v>
      </c>
      <c r="CC246" s="605" t="str">
        <f t="shared" si="1497"/>
        <v>SV</v>
      </c>
      <c r="CD246" s="605" t="str">
        <f t="shared" si="1497"/>
        <v>SV</v>
      </c>
      <c r="CE246" s="605" t="str">
        <f t="shared" si="1497"/>
        <v>SV</v>
      </c>
      <c r="CF246" s="605" t="str">
        <f t="shared" si="1497"/>
        <v>SV</v>
      </c>
      <c r="CG246" s="605" t="str">
        <f t="shared" si="1497"/>
        <v>C</v>
      </c>
      <c r="CH246" s="605" t="str">
        <f t="shared" si="1497"/>
        <v>C</v>
      </c>
      <c r="CI246" s="605" t="str">
        <f t="shared" si="1497"/>
        <v>C</v>
      </c>
      <c r="CJ246" s="605" t="str">
        <f t="shared" si="1497"/>
        <v>P</v>
      </c>
      <c r="CK246" s="605" t="str">
        <f t="shared" si="1497"/>
        <v>P</v>
      </c>
      <c r="CL246" s="605" t="str">
        <f t="shared" si="1497"/>
        <v>P</v>
      </c>
      <c r="CM246" s="605" t="str">
        <f t="shared" si="1497"/>
        <v>P</v>
      </c>
      <c r="CN246" s="605" t="str">
        <f t="shared" si="1497"/>
        <v>P</v>
      </c>
      <c r="CO246" s="605" t="str">
        <f t="shared" si="1497"/>
        <v>P</v>
      </c>
      <c r="CP246" s="605" t="str">
        <f t="shared" si="1497"/>
        <v>C</v>
      </c>
      <c r="CQ246" s="605" t="str">
        <f t="shared" si="1497"/>
        <v>C</v>
      </c>
      <c r="CR246" s="605" t="str">
        <f t="shared" si="1497"/>
        <v>C</v>
      </c>
      <c r="CS246" s="605" t="str">
        <f t="shared" si="1497"/>
        <v>C</v>
      </c>
      <c r="CT246" s="605" t="str">
        <f t="shared" si="1497"/>
        <v>C</v>
      </c>
      <c r="CU246" s="605" t="str">
        <f t="shared" si="1497"/>
        <v>C</v>
      </c>
      <c r="CV246" s="605" t="str">
        <f t="shared" si="1497"/>
        <v>C</v>
      </c>
      <c r="CW246" s="605" t="str">
        <f t="shared" si="1497"/>
        <v>C</v>
      </c>
      <c r="CX246" s="605" t="str">
        <f t="shared" si="1497"/>
        <v>V</v>
      </c>
      <c r="CY246" s="129"/>
      <c r="CZ246" s="129"/>
      <c r="DA246" s="129"/>
      <c r="DB246" s="129"/>
      <c r="DC246" s="129"/>
      <c r="DD246" s="129"/>
      <c r="DE246" s="129"/>
      <c r="DF246" s="129"/>
      <c r="DG246" s="129"/>
      <c r="DH246" s="129"/>
    </row>
    <row r="247" spans="1:112">
      <c r="A247" s="603"/>
      <c r="B247" s="604"/>
      <c r="C247" s="604"/>
      <c r="D247" s="605"/>
      <c r="E247" s="605"/>
      <c r="F247" s="605"/>
      <c r="G247" s="605"/>
      <c r="H247" s="605"/>
      <c r="I247" s="605"/>
      <c r="J247" s="605"/>
      <c r="K247" s="605"/>
      <c r="L247" s="605"/>
      <c r="M247" s="605"/>
      <c r="N247" s="605"/>
      <c r="O247" s="605"/>
      <c r="P247" s="605"/>
      <c r="Q247" s="605"/>
      <c r="R247" s="605"/>
      <c r="S247" s="605"/>
      <c r="T247" s="605"/>
      <c r="U247" s="605"/>
      <c r="V247" s="605"/>
      <c r="W247" s="605"/>
      <c r="X247" s="605"/>
      <c r="Y247" s="605"/>
      <c r="Z247" s="605"/>
      <c r="AA247" s="605"/>
      <c r="AB247" s="604"/>
      <c r="AC247" s="605"/>
      <c r="AD247" s="605"/>
      <c r="AE247" s="605"/>
      <c r="AF247" s="605"/>
      <c r="AG247" s="605"/>
      <c r="AH247" s="605"/>
      <c r="AI247" s="605"/>
      <c r="AJ247" s="605"/>
      <c r="AK247" s="605"/>
      <c r="AL247" s="605"/>
      <c r="AM247" s="605"/>
      <c r="AN247" s="605"/>
      <c r="AO247" s="605"/>
      <c r="AP247" s="605"/>
      <c r="AQ247" s="605"/>
      <c r="AR247" s="605"/>
      <c r="AS247" s="605"/>
      <c r="AT247" s="605"/>
      <c r="AU247" s="605"/>
      <c r="AV247" s="605"/>
      <c r="AW247" s="605"/>
      <c r="AX247" s="605"/>
      <c r="AY247" s="605"/>
      <c r="AZ247" s="605"/>
      <c r="BA247" s="604"/>
      <c r="BB247" s="605"/>
      <c r="BC247" s="605"/>
      <c r="BD247" s="605"/>
      <c r="BE247" s="605"/>
      <c r="BF247" s="605"/>
      <c r="BG247" s="605"/>
      <c r="BH247" s="605"/>
      <c r="BI247" s="605"/>
      <c r="BJ247" s="605"/>
      <c r="BK247" s="605"/>
      <c r="BL247" s="605"/>
      <c r="BM247" s="605"/>
      <c r="BN247" s="605"/>
      <c r="BO247" s="605"/>
      <c r="BP247" s="605"/>
      <c r="BQ247" s="605"/>
      <c r="BR247" s="605"/>
      <c r="BS247" s="605"/>
      <c r="BT247" s="605"/>
      <c r="BU247" s="605"/>
      <c r="BV247" s="605"/>
      <c r="BW247" s="605"/>
      <c r="BX247" s="605"/>
      <c r="BY247" s="605"/>
      <c r="BZ247" s="604"/>
      <c r="CA247" s="605"/>
      <c r="CB247" s="605"/>
      <c r="CC247" s="605"/>
      <c r="CD247" s="605"/>
      <c r="CE247" s="605"/>
      <c r="CF247" s="605"/>
      <c r="CG247" s="605"/>
      <c r="CH247" s="605"/>
      <c r="CI247" s="605"/>
      <c r="CJ247" s="605"/>
      <c r="CK247" s="605"/>
      <c r="CL247" s="605"/>
      <c r="CM247" s="605"/>
      <c r="CN247" s="605"/>
      <c r="CO247" s="605"/>
      <c r="CP247" s="605"/>
      <c r="CQ247" s="605"/>
      <c r="CR247" s="605"/>
      <c r="CS247" s="605"/>
      <c r="CT247" s="605"/>
      <c r="CU247" s="605"/>
      <c r="CV247" s="605"/>
      <c r="CW247" s="605"/>
      <c r="CX247" s="605"/>
      <c r="CY247" s="129"/>
      <c r="CZ247" s="129"/>
      <c r="DA247" s="129"/>
      <c r="DB247" s="129"/>
      <c r="DC247" s="129"/>
      <c r="DD247" s="129"/>
      <c r="DE247" s="129"/>
      <c r="DF247" s="129"/>
      <c r="DG247" s="129"/>
      <c r="DH247" s="129"/>
    </row>
    <row r="248" spans="1:112">
      <c r="A248" s="556" t="s">
        <v>501</v>
      </c>
      <c r="B248" s="557"/>
      <c r="C248" s="557"/>
      <c r="D248" s="557"/>
      <c r="E248" s="557"/>
      <c r="F248" s="557"/>
      <c r="G248" s="557"/>
      <c r="H248" s="557"/>
      <c r="I248" s="557"/>
      <c r="J248" s="557"/>
      <c r="K248" s="557"/>
      <c r="L248" s="557"/>
      <c r="M248" s="557"/>
      <c r="N248" s="557"/>
      <c r="O248" s="557"/>
      <c r="P248" s="557"/>
      <c r="Q248" s="557"/>
      <c r="R248" s="557"/>
      <c r="S248" s="557"/>
      <c r="T248" s="557"/>
      <c r="U248" s="557"/>
      <c r="V248" s="557"/>
      <c r="W248" s="557"/>
      <c r="X248" s="557"/>
      <c r="Y248" s="557"/>
      <c r="Z248" s="557"/>
      <c r="AA248" s="557"/>
      <c r="AB248" s="557"/>
      <c r="AC248" s="557"/>
      <c r="AD248" s="557"/>
      <c r="AE248" s="557"/>
      <c r="AF248" s="557"/>
      <c r="AG248" s="557"/>
      <c r="AH248" s="557"/>
      <c r="AI248" s="557"/>
      <c r="AJ248" s="557"/>
      <c r="AK248" s="557"/>
      <c r="AL248" s="557"/>
      <c r="AM248" s="557"/>
      <c r="AN248" s="557"/>
      <c r="AO248" s="557"/>
      <c r="AP248" s="557"/>
      <c r="AQ248" s="557"/>
      <c r="AR248" s="557"/>
      <c r="AS248" s="557"/>
      <c r="AT248" s="557"/>
      <c r="AU248" s="557"/>
      <c r="AV248" s="557"/>
      <c r="AW248" s="557"/>
      <c r="AX248" s="557"/>
      <c r="AY248" s="557"/>
      <c r="AZ248" s="557"/>
      <c r="BA248" s="557"/>
      <c r="BB248" s="557"/>
      <c r="BC248" s="557"/>
      <c r="BD248" s="557"/>
      <c r="BE248" s="557"/>
      <c r="BF248" s="557"/>
      <c r="BG248" s="557"/>
      <c r="BH248" s="557"/>
      <c r="BI248" s="557"/>
      <c r="BJ248" s="557"/>
      <c r="BK248" s="557"/>
      <c r="BL248" s="557"/>
      <c r="BM248" s="557"/>
      <c r="BN248" s="557"/>
      <c r="BO248" s="557"/>
      <c r="BP248" s="557"/>
      <c r="BQ248" s="557"/>
      <c r="BR248" s="557"/>
      <c r="BS248" s="557"/>
      <c r="BT248" s="557"/>
      <c r="BU248" s="557"/>
      <c r="BV248" s="557"/>
      <c r="BW248" s="557"/>
      <c r="BX248" s="557"/>
      <c r="BY248" s="557"/>
      <c r="BZ248" s="557"/>
      <c r="CA248" s="557"/>
      <c r="CB248" s="557"/>
      <c r="CC248" s="557"/>
      <c r="CD248" s="557"/>
      <c r="CE248" s="557"/>
      <c r="CF248" s="557"/>
      <c r="CG248" s="557"/>
      <c r="CH248" s="557"/>
      <c r="CI248" s="557"/>
      <c r="CJ248" s="557"/>
      <c r="CK248" s="557"/>
      <c r="CL248" s="557"/>
      <c r="CM248" s="557"/>
      <c r="CN248" s="557"/>
      <c r="CO248" s="557"/>
      <c r="CP248" s="557"/>
      <c r="CQ248" s="557"/>
      <c r="CR248" s="557"/>
      <c r="CS248" s="557"/>
      <c r="CT248" s="557"/>
      <c r="CU248" s="557"/>
      <c r="CV248" s="557"/>
      <c r="CW248" s="557"/>
      <c r="CX248" s="557"/>
      <c r="CY248" s="129"/>
      <c r="CZ248" s="129"/>
      <c r="DA248" s="129"/>
      <c r="DB248" s="129"/>
      <c r="DC248" s="129"/>
      <c r="DD248" s="129"/>
      <c r="DE248" s="129"/>
      <c r="DF248" s="129"/>
      <c r="DG248" s="129"/>
      <c r="DH248" s="129"/>
    </row>
    <row r="249" spans="1:112">
      <c r="A249" s="558" t="s">
        <v>1203</v>
      </c>
      <c r="B249" s="557">
        <f>4*AB249+4*BA249+18*C249+BZ249*4</f>
        <v>1534231.0800000005</v>
      </c>
      <c r="C249" s="557">
        <f>SUM(D249:AA249)</f>
        <v>51141.036000000015</v>
      </c>
      <c r="D249" s="557">
        <f>'Hourly Production'!B20*1</f>
        <v>0</v>
      </c>
      <c r="E249" s="557">
        <f>'Hourly Production'!C20*1</f>
        <v>0</v>
      </c>
      <c r="F249" s="557">
        <f>'Hourly Production'!D20*1</f>
        <v>0</v>
      </c>
      <c r="G249" s="557">
        <f>'Hourly Production'!E20*1</f>
        <v>0</v>
      </c>
      <c r="H249" s="557">
        <f>'Hourly Production'!F20*1</f>
        <v>0</v>
      </c>
      <c r="I249" s="557">
        <f>'Hourly Production'!G20*1</f>
        <v>0</v>
      </c>
      <c r="J249" s="557">
        <f>'Hourly Production'!H20*1</f>
        <v>388.02000000000004</v>
      </c>
      <c r="K249" s="557">
        <f>'Hourly Production'!I20*1</f>
        <v>840.71</v>
      </c>
      <c r="L249" s="557">
        <f>'Hourly Production'!J20*1</f>
        <v>1907.7650000000003</v>
      </c>
      <c r="M249" s="557">
        <f>'Hourly Production'!K20*1</f>
        <v>2806.6779999999999</v>
      </c>
      <c r="N249" s="557">
        <f>'Hourly Production'!L20*1</f>
        <v>4416.9610000000002</v>
      </c>
      <c r="O249" s="557">
        <f>'Hourly Production'!M20*1</f>
        <v>5393.4780000000001</v>
      </c>
      <c r="P249" s="557">
        <f>'Hourly Production'!N20*1</f>
        <v>6163.0510000000004</v>
      </c>
      <c r="Q249" s="557">
        <f>'Hourly Production'!O20*1</f>
        <v>6622.2080000000005</v>
      </c>
      <c r="R249" s="557">
        <f>'Hourly Production'!P20*1</f>
        <v>6615.7410000000009</v>
      </c>
      <c r="S249" s="557">
        <f>'Hourly Production'!Q20*1</f>
        <v>5852.6350000000011</v>
      </c>
      <c r="T249" s="557">
        <f>'Hourly Production'!R20*1</f>
        <v>5121.8640000000005</v>
      </c>
      <c r="U249" s="557">
        <f>'Hourly Production'!S20*1</f>
        <v>3194.6980000000003</v>
      </c>
      <c r="V249" s="557">
        <f>'Hourly Production'!T20*1</f>
        <v>1487.41</v>
      </c>
      <c r="W249" s="557">
        <f>'Hourly Production'!U20*1</f>
        <v>329.81700000000001</v>
      </c>
      <c r="X249" s="557">
        <f>'Hourly Production'!V20*1</f>
        <v>0</v>
      </c>
      <c r="Y249" s="557">
        <f>'Hourly Production'!W20*1</f>
        <v>0</v>
      </c>
      <c r="Z249" s="557">
        <f>'Hourly Production'!X20*1</f>
        <v>0</v>
      </c>
      <c r="AA249" s="557">
        <f>'Hourly Production'!Y20*1</f>
        <v>0</v>
      </c>
      <c r="AB249" s="557">
        <f>SUM(AC249:AZ249)</f>
        <v>51141.036000000015</v>
      </c>
      <c r="AC249" s="557">
        <f>D249</f>
        <v>0</v>
      </c>
      <c r="AD249" s="557">
        <f t="shared" ref="AD249:AX249" si="1498">E249</f>
        <v>0</v>
      </c>
      <c r="AE249" s="557">
        <f t="shared" si="1498"/>
        <v>0</v>
      </c>
      <c r="AF249" s="557">
        <f t="shared" si="1498"/>
        <v>0</v>
      </c>
      <c r="AG249" s="557">
        <f t="shared" si="1498"/>
        <v>0</v>
      </c>
      <c r="AH249" s="557">
        <f t="shared" si="1498"/>
        <v>0</v>
      </c>
      <c r="AI249" s="557">
        <f t="shared" si="1498"/>
        <v>388.02000000000004</v>
      </c>
      <c r="AJ249" s="557">
        <f t="shared" si="1498"/>
        <v>840.71</v>
      </c>
      <c r="AK249" s="557">
        <f t="shared" si="1498"/>
        <v>1907.7650000000003</v>
      </c>
      <c r="AL249" s="557">
        <f t="shared" si="1498"/>
        <v>2806.6779999999999</v>
      </c>
      <c r="AM249" s="557">
        <f t="shared" si="1498"/>
        <v>4416.9610000000002</v>
      </c>
      <c r="AN249" s="557">
        <f t="shared" si="1498"/>
        <v>5393.4780000000001</v>
      </c>
      <c r="AO249" s="557">
        <f t="shared" si="1498"/>
        <v>6163.0510000000004</v>
      </c>
      <c r="AP249" s="557">
        <f t="shared" si="1498"/>
        <v>6622.2080000000005</v>
      </c>
      <c r="AQ249" s="557">
        <f t="shared" si="1498"/>
        <v>6615.7410000000009</v>
      </c>
      <c r="AR249" s="557">
        <f t="shared" si="1498"/>
        <v>5852.6350000000011</v>
      </c>
      <c r="AS249" s="557">
        <f t="shared" si="1498"/>
        <v>5121.8640000000005</v>
      </c>
      <c r="AT249" s="557">
        <f t="shared" si="1498"/>
        <v>3194.6980000000003</v>
      </c>
      <c r="AU249" s="557">
        <f t="shared" si="1498"/>
        <v>1487.41</v>
      </c>
      <c r="AV249" s="557">
        <f t="shared" si="1498"/>
        <v>329.81700000000001</v>
      </c>
      <c r="AW249" s="557">
        <f t="shared" si="1498"/>
        <v>0</v>
      </c>
      <c r="AX249" s="557">
        <f t="shared" si="1498"/>
        <v>0</v>
      </c>
      <c r="AY249" s="557">
        <f>Z249</f>
        <v>0</v>
      </c>
      <c r="AZ249" s="557">
        <f>AA249</f>
        <v>0</v>
      </c>
      <c r="BA249" s="557">
        <f>SUM(BB249:BY249)</f>
        <v>51141.036000000015</v>
      </c>
      <c r="BB249" s="557">
        <f t="shared" ref="BB249:BW249" si="1499">AC249</f>
        <v>0</v>
      </c>
      <c r="BC249" s="557">
        <f t="shared" si="1499"/>
        <v>0</v>
      </c>
      <c r="BD249" s="557">
        <f t="shared" si="1499"/>
        <v>0</v>
      </c>
      <c r="BE249" s="557">
        <f t="shared" si="1499"/>
        <v>0</v>
      </c>
      <c r="BF249" s="557">
        <f t="shared" si="1499"/>
        <v>0</v>
      </c>
      <c r="BG249" s="557">
        <f t="shared" si="1499"/>
        <v>0</v>
      </c>
      <c r="BH249" s="557">
        <f t="shared" si="1499"/>
        <v>388.02000000000004</v>
      </c>
      <c r="BI249" s="557">
        <f t="shared" si="1499"/>
        <v>840.71</v>
      </c>
      <c r="BJ249" s="557">
        <f t="shared" si="1499"/>
        <v>1907.7650000000003</v>
      </c>
      <c r="BK249" s="557">
        <f t="shared" si="1499"/>
        <v>2806.6779999999999</v>
      </c>
      <c r="BL249" s="557">
        <f t="shared" si="1499"/>
        <v>4416.9610000000002</v>
      </c>
      <c r="BM249" s="557">
        <f t="shared" si="1499"/>
        <v>5393.4780000000001</v>
      </c>
      <c r="BN249" s="557">
        <f t="shared" si="1499"/>
        <v>6163.0510000000004</v>
      </c>
      <c r="BO249" s="557">
        <f t="shared" si="1499"/>
        <v>6622.2080000000005</v>
      </c>
      <c r="BP249" s="557">
        <f t="shared" si="1499"/>
        <v>6615.7410000000009</v>
      </c>
      <c r="BQ249" s="557">
        <f t="shared" si="1499"/>
        <v>5852.6350000000011</v>
      </c>
      <c r="BR249" s="557">
        <f t="shared" si="1499"/>
        <v>5121.8640000000005</v>
      </c>
      <c r="BS249" s="557">
        <f t="shared" si="1499"/>
        <v>3194.6980000000003</v>
      </c>
      <c r="BT249" s="557">
        <f t="shared" si="1499"/>
        <v>1487.41</v>
      </c>
      <c r="BU249" s="557">
        <f t="shared" si="1499"/>
        <v>329.81700000000001</v>
      </c>
      <c r="BV249" s="557">
        <f t="shared" si="1499"/>
        <v>0</v>
      </c>
      <c r="BW249" s="557">
        <f t="shared" si="1499"/>
        <v>0</v>
      </c>
      <c r="BX249" s="557">
        <f t="shared" ref="BX249:BY249" si="1500">AY249</f>
        <v>0</v>
      </c>
      <c r="BY249" s="557">
        <f t="shared" si="1500"/>
        <v>0</v>
      </c>
      <c r="BZ249" s="557">
        <f>SUM(CA249:CX249)</f>
        <v>51141.036000000015</v>
      </c>
      <c r="CA249" s="557">
        <f t="shared" ref="CA249:CX249" si="1501">BB249</f>
        <v>0</v>
      </c>
      <c r="CB249" s="557">
        <f t="shared" si="1501"/>
        <v>0</v>
      </c>
      <c r="CC249" s="557">
        <f t="shared" si="1501"/>
        <v>0</v>
      </c>
      <c r="CD249" s="557">
        <f t="shared" si="1501"/>
        <v>0</v>
      </c>
      <c r="CE249" s="557">
        <f t="shared" si="1501"/>
        <v>0</v>
      </c>
      <c r="CF249" s="557">
        <f t="shared" si="1501"/>
        <v>0</v>
      </c>
      <c r="CG249" s="557">
        <f t="shared" si="1501"/>
        <v>388.02000000000004</v>
      </c>
      <c r="CH249" s="557">
        <f t="shared" si="1501"/>
        <v>840.71</v>
      </c>
      <c r="CI249" s="557">
        <f t="shared" si="1501"/>
        <v>1907.7650000000003</v>
      </c>
      <c r="CJ249" s="557">
        <f t="shared" si="1501"/>
        <v>2806.6779999999999</v>
      </c>
      <c r="CK249" s="557">
        <f t="shared" si="1501"/>
        <v>4416.9610000000002</v>
      </c>
      <c r="CL249" s="557">
        <f t="shared" si="1501"/>
        <v>5393.4780000000001</v>
      </c>
      <c r="CM249" s="557">
        <f t="shared" si="1501"/>
        <v>6163.0510000000004</v>
      </c>
      <c r="CN249" s="557">
        <f t="shared" si="1501"/>
        <v>6622.2080000000005</v>
      </c>
      <c r="CO249" s="557">
        <f t="shared" si="1501"/>
        <v>6615.7410000000009</v>
      </c>
      <c r="CP249" s="557">
        <f t="shared" si="1501"/>
        <v>5852.6350000000011</v>
      </c>
      <c r="CQ249" s="557">
        <f t="shared" si="1501"/>
        <v>5121.8640000000005</v>
      </c>
      <c r="CR249" s="557">
        <f t="shared" si="1501"/>
        <v>3194.6980000000003</v>
      </c>
      <c r="CS249" s="557">
        <f t="shared" si="1501"/>
        <v>1487.41</v>
      </c>
      <c r="CT249" s="557">
        <f t="shared" si="1501"/>
        <v>329.81700000000001</v>
      </c>
      <c r="CU249" s="557">
        <f t="shared" si="1501"/>
        <v>0</v>
      </c>
      <c r="CV249" s="557">
        <f t="shared" si="1501"/>
        <v>0</v>
      </c>
      <c r="CW249" s="557">
        <f t="shared" si="1501"/>
        <v>0</v>
      </c>
      <c r="CX249" s="557">
        <f t="shared" si="1501"/>
        <v>0</v>
      </c>
      <c r="CY249" s="129"/>
      <c r="CZ249" s="129"/>
      <c r="DA249" s="129"/>
      <c r="DB249" s="129"/>
      <c r="DC249" s="129"/>
      <c r="DD249" s="129"/>
      <c r="DE249" s="129"/>
      <c r="DF249" s="129"/>
      <c r="DG249" s="129"/>
      <c r="DH249" s="129"/>
    </row>
    <row r="250" spans="1:112">
      <c r="A250" s="558" t="s">
        <v>1204</v>
      </c>
      <c r="B250" s="559">
        <f>4*AB250+4*BA250+18*C250+BZ250*4</f>
        <v>-52185.33595511999</v>
      </c>
      <c r="C250" s="559">
        <f>SUM(D250:AA250)</f>
        <v>-1739.5111985039996</v>
      </c>
      <c r="D250" s="559">
        <f>Inputs!$E$51*D249*-1</f>
        <v>0</v>
      </c>
      <c r="E250" s="559">
        <f>Inputs!$E$51*E249*-1</f>
        <v>0</v>
      </c>
      <c r="F250" s="559">
        <f>Inputs!$E$51*F249*-1</f>
        <v>0</v>
      </c>
      <c r="G250" s="559">
        <f>Inputs!$E$51*G249*-1</f>
        <v>0</v>
      </c>
      <c r="H250" s="559">
        <f>Inputs!$E$51*H249*-1</f>
        <v>0</v>
      </c>
      <c r="I250" s="559">
        <f>Inputs!$E$51*I249*-1</f>
        <v>0</v>
      </c>
      <c r="J250" s="559">
        <f>Inputs!$E$51*J249*-1</f>
        <v>-13.198112279999997</v>
      </c>
      <c r="K250" s="559">
        <f>Inputs!$E$51*K249*-1</f>
        <v>-28.595909939999991</v>
      </c>
      <c r="L250" s="559">
        <f>Inputs!$E$51*L249*-1</f>
        <v>-64.890718709999987</v>
      </c>
      <c r="M250" s="559">
        <f>Inputs!$E$51*M249*-1</f>
        <v>-95.466345491999959</v>
      </c>
      <c r="N250" s="559">
        <f>Inputs!$E$51*N249*-1</f>
        <v>-150.23851145399996</v>
      </c>
      <c r="O250" s="559">
        <f>Inputs!$E$51*O249*-1</f>
        <v>-183.45376069199995</v>
      </c>
      <c r="P250" s="559">
        <f>Inputs!$E$51*P249*-1</f>
        <v>-209.63001671399994</v>
      </c>
      <c r="Q250" s="559">
        <f>Inputs!$E$51*Q249*-1</f>
        <v>-225.24778291199993</v>
      </c>
      <c r="R250" s="559">
        <f>Inputs!$E$51*R249*-1</f>
        <v>-225.02781437399995</v>
      </c>
      <c r="S250" s="559">
        <f>Inputs!$E$51*S249*-1</f>
        <v>-199.07152688999997</v>
      </c>
      <c r="T250" s="559">
        <f>Inputs!$E$51*T249*-1</f>
        <v>-174.21508209599995</v>
      </c>
      <c r="U250" s="559">
        <f>Inputs!$E$51*U249*-1</f>
        <v>-108.66445777199998</v>
      </c>
      <c r="V250" s="559">
        <f>Inputs!$E$51*V249*-1</f>
        <v>-50.592763739999988</v>
      </c>
      <c r="W250" s="559">
        <f>Inputs!$E$51*W249*-1</f>
        <v>-11.218395437999996</v>
      </c>
      <c r="X250" s="559">
        <f>Inputs!$E$51*X249*-1</f>
        <v>0</v>
      </c>
      <c r="Y250" s="559">
        <f>Inputs!$E$51*Y249*-1</f>
        <v>0</v>
      </c>
      <c r="Z250" s="559">
        <f>Inputs!$E$51*Z249*-1</f>
        <v>0</v>
      </c>
      <c r="AA250" s="559">
        <f>Inputs!$E$51*AA249*-1</f>
        <v>0</v>
      </c>
      <c r="AB250" s="559">
        <f>SUM(AC250:AZ250)</f>
        <v>-1739.5111985039996</v>
      </c>
      <c r="AC250" s="559">
        <f>Inputs!$E$51*AC249*-1</f>
        <v>0</v>
      </c>
      <c r="AD250" s="559">
        <f>Inputs!$E$51*AD249*-1</f>
        <v>0</v>
      </c>
      <c r="AE250" s="559">
        <f>Inputs!$E$51*AE249*-1</f>
        <v>0</v>
      </c>
      <c r="AF250" s="559">
        <f>Inputs!$E$51*AF249*-1</f>
        <v>0</v>
      </c>
      <c r="AG250" s="559">
        <f>Inputs!$E$51*AG249*-1</f>
        <v>0</v>
      </c>
      <c r="AH250" s="559">
        <f>Inputs!$E$51*AH249*-1</f>
        <v>0</v>
      </c>
      <c r="AI250" s="559">
        <f>Inputs!$E$51*AI249*-1</f>
        <v>-13.198112279999997</v>
      </c>
      <c r="AJ250" s="559">
        <f>Inputs!$E$51*AJ249*-1</f>
        <v>-28.595909939999991</v>
      </c>
      <c r="AK250" s="559">
        <f>Inputs!$E$51*AK249*-1</f>
        <v>-64.890718709999987</v>
      </c>
      <c r="AL250" s="559">
        <f>Inputs!$E$51*AL249*-1</f>
        <v>-95.466345491999959</v>
      </c>
      <c r="AM250" s="559">
        <f>Inputs!$E$51*AM249*-1</f>
        <v>-150.23851145399996</v>
      </c>
      <c r="AN250" s="559">
        <f>Inputs!$E$51*AN249*-1</f>
        <v>-183.45376069199995</v>
      </c>
      <c r="AO250" s="559">
        <f>Inputs!$E$51*AO249*-1</f>
        <v>-209.63001671399994</v>
      </c>
      <c r="AP250" s="559">
        <f>Inputs!$E$51*AP249*-1</f>
        <v>-225.24778291199993</v>
      </c>
      <c r="AQ250" s="559">
        <f>Inputs!$E$51*AQ249*-1</f>
        <v>-225.02781437399995</v>
      </c>
      <c r="AR250" s="559">
        <f>Inputs!$E$51*AR249*-1</f>
        <v>-199.07152688999997</v>
      </c>
      <c r="AS250" s="559">
        <f>Inputs!$E$51*AS249*-1</f>
        <v>-174.21508209599995</v>
      </c>
      <c r="AT250" s="559">
        <f>Inputs!$E$51*AT249*-1</f>
        <v>-108.66445777199998</v>
      </c>
      <c r="AU250" s="559">
        <f>Inputs!$E$51*AU249*-1</f>
        <v>-50.592763739999988</v>
      </c>
      <c r="AV250" s="559">
        <f>Inputs!$E$51*AV249*-1</f>
        <v>-11.218395437999996</v>
      </c>
      <c r="AW250" s="559">
        <f>Inputs!$E$51*AW249*-1</f>
        <v>0</v>
      </c>
      <c r="AX250" s="559">
        <f>Inputs!$E$51*AX249*-1</f>
        <v>0</v>
      </c>
      <c r="AY250" s="559">
        <f>Inputs!$E$51*AY249*-1</f>
        <v>0</v>
      </c>
      <c r="AZ250" s="559">
        <f>Inputs!$E$51*AZ249*-1</f>
        <v>0</v>
      </c>
      <c r="BA250" s="559">
        <f t="shared" ref="BA250:BA251" si="1502">SUM(BB250:BY250)</f>
        <v>-1739.5111985039996</v>
      </c>
      <c r="BB250" s="559">
        <f>Inputs!$E$51*BB249*-1</f>
        <v>0</v>
      </c>
      <c r="BC250" s="559">
        <f>Inputs!$E$51*BC249*-1</f>
        <v>0</v>
      </c>
      <c r="BD250" s="559">
        <f>Inputs!$E$51*BD249*-1</f>
        <v>0</v>
      </c>
      <c r="BE250" s="559">
        <f>Inputs!$E$51*BE249*-1</f>
        <v>0</v>
      </c>
      <c r="BF250" s="559">
        <f>Inputs!$E$51*BF249*-1</f>
        <v>0</v>
      </c>
      <c r="BG250" s="559">
        <f>Inputs!$E$51*BG249*-1</f>
        <v>0</v>
      </c>
      <c r="BH250" s="559">
        <f>Inputs!$E$51*BH249*-1</f>
        <v>-13.198112279999997</v>
      </c>
      <c r="BI250" s="559">
        <f>Inputs!$E$51*BI249*-1</f>
        <v>-28.595909939999991</v>
      </c>
      <c r="BJ250" s="559">
        <f>Inputs!$E$51*BJ249*-1</f>
        <v>-64.890718709999987</v>
      </c>
      <c r="BK250" s="559">
        <f>Inputs!$E$51*BK249*-1</f>
        <v>-95.466345491999959</v>
      </c>
      <c r="BL250" s="559">
        <f>Inputs!$E$51*BL249*-1</f>
        <v>-150.23851145399996</v>
      </c>
      <c r="BM250" s="559">
        <f>Inputs!$E$51*BM249*-1</f>
        <v>-183.45376069199995</v>
      </c>
      <c r="BN250" s="559">
        <f>Inputs!$E$51*BN249*-1</f>
        <v>-209.63001671399994</v>
      </c>
      <c r="BO250" s="559">
        <f>Inputs!$E$51*BO249*-1</f>
        <v>-225.24778291199993</v>
      </c>
      <c r="BP250" s="559">
        <f>Inputs!$E$51*BP249*-1</f>
        <v>-225.02781437399995</v>
      </c>
      <c r="BQ250" s="559">
        <f>Inputs!$E$51*BQ249*-1</f>
        <v>-199.07152688999997</v>
      </c>
      <c r="BR250" s="559">
        <f>Inputs!$E$51*BR249*-1</f>
        <v>-174.21508209599995</v>
      </c>
      <c r="BS250" s="559">
        <f>Inputs!$E$51*BS249*-1</f>
        <v>-108.66445777199998</v>
      </c>
      <c r="BT250" s="559">
        <f>Inputs!$E$51*BT249*-1</f>
        <v>-50.592763739999988</v>
      </c>
      <c r="BU250" s="559">
        <f>Inputs!$E$51*BU249*-1</f>
        <v>-11.218395437999996</v>
      </c>
      <c r="BV250" s="559">
        <f>Inputs!$E$51*BV249*-1</f>
        <v>0</v>
      </c>
      <c r="BW250" s="559">
        <f>Inputs!$E$51*BW249*-1</f>
        <v>0</v>
      </c>
      <c r="BX250" s="559">
        <f>Inputs!$E$51*BX249*-1</f>
        <v>0</v>
      </c>
      <c r="BY250" s="559">
        <f>Inputs!$E$51*BY249*-1</f>
        <v>0</v>
      </c>
      <c r="BZ250" s="559">
        <f t="shared" ref="BZ250:BZ251" si="1503">SUM(CA250:CX250)</f>
        <v>-1739.5111985039996</v>
      </c>
      <c r="CA250" s="559">
        <f>Inputs!$E$51*CA249*-1</f>
        <v>0</v>
      </c>
      <c r="CB250" s="559">
        <f>Inputs!$E$51*CB249*-1</f>
        <v>0</v>
      </c>
      <c r="CC250" s="559">
        <f>Inputs!$E$51*CC249*-1</f>
        <v>0</v>
      </c>
      <c r="CD250" s="559">
        <f>Inputs!$E$51*CD249*-1</f>
        <v>0</v>
      </c>
      <c r="CE250" s="559">
        <f>Inputs!$E$51*CE249*-1</f>
        <v>0</v>
      </c>
      <c r="CF250" s="559">
        <f>Inputs!$E$51*CF249*-1</f>
        <v>0</v>
      </c>
      <c r="CG250" s="559">
        <f>Inputs!$E$51*CG249*-1</f>
        <v>-13.198112279999997</v>
      </c>
      <c r="CH250" s="559">
        <f>Inputs!$E$51*CH249*-1</f>
        <v>-28.595909939999991</v>
      </c>
      <c r="CI250" s="559">
        <f>Inputs!$E$51*CI249*-1</f>
        <v>-64.890718709999987</v>
      </c>
      <c r="CJ250" s="559">
        <f>Inputs!$E$51*CJ249*-1</f>
        <v>-95.466345491999959</v>
      </c>
      <c r="CK250" s="559">
        <f>Inputs!$E$51*CK249*-1</f>
        <v>-150.23851145399996</v>
      </c>
      <c r="CL250" s="559">
        <f>Inputs!$E$51*CL249*-1</f>
        <v>-183.45376069199995</v>
      </c>
      <c r="CM250" s="559">
        <f>Inputs!$E$51*CM249*-1</f>
        <v>-209.63001671399994</v>
      </c>
      <c r="CN250" s="559">
        <f>Inputs!$E$51*CN249*-1</f>
        <v>-225.24778291199993</v>
      </c>
      <c r="CO250" s="559">
        <f>Inputs!$E$51*CO249*-1</f>
        <v>-225.02781437399995</v>
      </c>
      <c r="CP250" s="559">
        <f>Inputs!$E$51*CP249*-1</f>
        <v>-199.07152688999997</v>
      </c>
      <c r="CQ250" s="559">
        <f>Inputs!$E$51*CQ249*-1</f>
        <v>-174.21508209599995</v>
      </c>
      <c r="CR250" s="559">
        <f>Inputs!$E$51*CR249*-1</f>
        <v>-108.66445777199998</v>
      </c>
      <c r="CS250" s="559">
        <f>Inputs!$E$51*CS249*-1</f>
        <v>-50.592763739999988</v>
      </c>
      <c r="CT250" s="559">
        <f>Inputs!$E$51*CT249*-1</f>
        <v>-11.218395437999996</v>
      </c>
      <c r="CU250" s="559">
        <f>Inputs!$E$51*CU249*-1</f>
        <v>0</v>
      </c>
      <c r="CV250" s="559">
        <f>Inputs!$E$51*CV249*-1</f>
        <v>0</v>
      </c>
      <c r="CW250" s="559">
        <f>Inputs!$E$51*CW249*-1</f>
        <v>0</v>
      </c>
      <c r="CX250" s="559">
        <f>Inputs!$E$51*CX249*-1</f>
        <v>0</v>
      </c>
      <c r="CY250" s="129"/>
      <c r="CZ250" s="129"/>
      <c r="DA250" s="129"/>
      <c r="DB250" s="129"/>
      <c r="DC250" s="129"/>
      <c r="DD250" s="129"/>
      <c r="DE250" s="129"/>
      <c r="DF250" s="129"/>
      <c r="DG250" s="129"/>
      <c r="DH250" s="129"/>
    </row>
    <row r="251" spans="1:112">
      <c r="A251" s="556" t="s">
        <v>1157</v>
      </c>
      <c r="B251" s="591">
        <f t="shared" ref="B251:B253" si="1504">4*AB251+4*BA251+18*C251+BZ251*4</f>
        <v>1482045.7440448801</v>
      </c>
      <c r="C251" s="560">
        <f>SUM(D251:AA251)</f>
        <v>49401.524801496002</v>
      </c>
      <c r="D251" s="560">
        <f>D249+D250</f>
        <v>0</v>
      </c>
      <c r="E251" s="560">
        <f t="shared" ref="E251" si="1505">E249+E250</f>
        <v>0</v>
      </c>
      <c r="F251" s="560">
        <f t="shared" ref="F251" si="1506">F249+F250</f>
        <v>0</v>
      </c>
      <c r="G251" s="560">
        <f t="shared" ref="G251" si="1507">G249+G250</f>
        <v>0</v>
      </c>
      <c r="H251" s="560">
        <f t="shared" ref="H251" si="1508">H249+H250</f>
        <v>0</v>
      </c>
      <c r="I251" s="560">
        <f t="shared" ref="I251" si="1509">I249+I250</f>
        <v>0</v>
      </c>
      <c r="J251" s="560">
        <f t="shared" ref="J251" si="1510">J249+J250</f>
        <v>374.82188772000006</v>
      </c>
      <c r="K251" s="560">
        <f t="shared" ref="K251" si="1511">K249+K250</f>
        <v>812.11409006000008</v>
      </c>
      <c r="L251" s="560">
        <f t="shared" ref="L251" si="1512">L249+L250</f>
        <v>1842.8742812900005</v>
      </c>
      <c r="M251" s="560">
        <f t="shared" ref="M251" si="1513">M249+M250</f>
        <v>2711.2116545079998</v>
      </c>
      <c r="N251" s="560">
        <f t="shared" ref="N251" si="1514">N249+N250</f>
        <v>4266.722488546</v>
      </c>
      <c r="O251" s="560">
        <f t="shared" ref="O251" si="1515">O249+O250</f>
        <v>5210.0242393079998</v>
      </c>
      <c r="P251" s="560">
        <f t="shared" ref="P251" si="1516">P249+P250</f>
        <v>5953.4209832860006</v>
      </c>
      <c r="Q251" s="560">
        <f t="shared" ref="Q251" si="1517">Q249+Q250</f>
        <v>6396.9602170880007</v>
      </c>
      <c r="R251" s="560">
        <f t="shared" ref="R251" si="1518">R249+R250</f>
        <v>6390.7131856260012</v>
      </c>
      <c r="S251" s="560">
        <f t="shared" ref="S251" si="1519">S249+S250</f>
        <v>5653.5634731100008</v>
      </c>
      <c r="T251" s="560">
        <f t="shared" ref="T251" si="1520">T249+T250</f>
        <v>4947.6489179040009</v>
      </c>
      <c r="U251" s="560">
        <f t="shared" ref="U251" si="1521">U249+U250</f>
        <v>3086.0335422280004</v>
      </c>
      <c r="V251" s="560">
        <f t="shared" ref="V251" si="1522">V249+V250</f>
        <v>1436.8172362600001</v>
      </c>
      <c r="W251" s="560">
        <f t="shared" ref="W251" si="1523">W249+W250</f>
        <v>318.59860456199999</v>
      </c>
      <c r="X251" s="560">
        <f t="shared" ref="X251" si="1524">X249+X250</f>
        <v>0</v>
      </c>
      <c r="Y251" s="560">
        <f t="shared" ref="Y251" si="1525">Y249+Y250</f>
        <v>0</v>
      </c>
      <c r="Z251" s="560">
        <f t="shared" ref="Z251" si="1526">Z249+Z250</f>
        <v>0</v>
      </c>
      <c r="AA251" s="560">
        <f t="shared" ref="AA251" si="1527">AA249+AA250</f>
        <v>0</v>
      </c>
      <c r="AB251" s="560">
        <f>SUM(AC251:AZ251)</f>
        <v>49401.524801496002</v>
      </c>
      <c r="AC251" s="560">
        <f>AC249+AC250</f>
        <v>0</v>
      </c>
      <c r="AD251" s="560">
        <f t="shared" ref="AD251" si="1528">AD249+AD250</f>
        <v>0</v>
      </c>
      <c r="AE251" s="560">
        <f t="shared" ref="AE251" si="1529">AE249+AE250</f>
        <v>0</v>
      </c>
      <c r="AF251" s="560">
        <f t="shared" ref="AF251" si="1530">AF249+AF250</f>
        <v>0</v>
      </c>
      <c r="AG251" s="560">
        <f t="shared" ref="AG251" si="1531">AG249+AG250</f>
        <v>0</v>
      </c>
      <c r="AH251" s="560">
        <f t="shared" ref="AH251" si="1532">AH249+AH250</f>
        <v>0</v>
      </c>
      <c r="AI251" s="560">
        <f t="shared" ref="AI251" si="1533">AI249+AI250</f>
        <v>374.82188772000006</v>
      </c>
      <c r="AJ251" s="560">
        <f t="shared" ref="AJ251" si="1534">AJ249+AJ250</f>
        <v>812.11409006000008</v>
      </c>
      <c r="AK251" s="560">
        <f t="shared" ref="AK251" si="1535">AK249+AK250</f>
        <v>1842.8742812900005</v>
      </c>
      <c r="AL251" s="560">
        <f t="shared" ref="AL251" si="1536">AL249+AL250</f>
        <v>2711.2116545079998</v>
      </c>
      <c r="AM251" s="560">
        <f t="shared" ref="AM251" si="1537">AM249+AM250</f>
        <v>4266.722488546</v>
      </c>
      <c r="AN251" s="560">
        <f t="shared" ref="AN251" si="1538">AN249+AN250</f>
        <v>5210.0242393079998</v>
      </c>
      <c r="AO251" s="560">
        <f t="shared" ref="AO251" si="1539">AO249+AO250</f>
        <v>5953.4209832860006</v>
      </c>
      <c r="AP251" s="560">
        <f t="shared" ref="AP251" si="1540">AP249+AP250</f>
        <v>6396.9602170880007</v>
      </c>
      <c r="AQ251" s="560">
        <f t="shared" ref="AQ251" si="1541">AQ249+AQ250</f>
        <v>6390.7131856260012</v>
      </c>
      <c r="AR251" s="560">
        <f t="shared" ref="AR251" si="1542">AR249+AR250</f>
        <v>5653.5634731100008</v>
      </c>
      <c r="AS251" s="560">
        <f t="shared" ref="AS251" si="1543">AS249+AS250</f>
        <v>4947.6489179040009</v>
      </c>
      <c r="AT251" s="560">
        <f t="shared" ref="AT251" si="1544">AT249+AT250</f>
        <v>3086.0335422280004</v>
      </c>
      <c r="AU251" s="560">
        <f t="shared" ref="AU251" si="1545">AU249+AU250</f>
        <v>1436.8172362600001</v>
      </c>
      <c r="AV251" s="560">
        <f t="shared" ref="AV251" si="1546">AV249+AV250</f>
        <v>318.59860456199999</v>
      </c>
      <c r="AW251" s="560">
        <f t="shared" ref="AW251" si="1547">AW249+AW250</f>
        <v>0</v>
      </c>
      <c r="AX251" s="560">
        <f t="shared" ref="AX251" si="1548">AX249+AX250</f>
        <v>0</v>
      </c>
      <c r="AY251" s="560">
        <f t="shared" ref="AY251" si="1549">AY249+AY250</f>
        <v>0</v>
      </c>
      <c r="AZ251" s="560">
        <f t="shared" ref="AZ251" si="1550">AZ249+AZ250</f>
        <v>0</v>
      </c>
      <c r="BA251" s="560">
        <f t="shared" si="1502"/>
        <v>49401.524801496002</v>
      </c>
      <c r="BB251" s="560">
        <f>BB249+BB250</f>
        <v>0</v>
      </c>
      <c r="BC251" s="560">
        <f t="shared" ref="BC251" si="1551">BC249+BC250</f>
        <v>0</v>
      </c>
      <c r="BD251" s="560">
        <f t="shared" ref="BD251" si="1552">BD249+BD250</f>
        <v>0</v>
      </c>
      <c r="BE251" s="560">
        <f t="shared" ref="BE251" si="1553">BE249+BE250</f>
        <v>0</v>
      </c>
      <c r="BF251" s="560">
        <f t="shared" ref="BF251" si="1554">BF249+BF250</f>
        <v>0</v>
      </c>
      <c r="BG251" s="560">
        <f t="shared" ref="BG251" si="1555">BG249+BG250</f>
        <v>0</v>
      </c>
      <c r="BH251" s="560">
        <f t="shared" ref="BH251" si="1556">BH249+BH250</f>
        <v>374.82188772000006</v>
      </c>
      <c r="BI251" s="560">
        <f t="shared" ref="BI251" si="1557">BI249+BI250</f>
        <v>812.11409006000008</v>
      </c>
      <c r="BJ251" s="560">
        <f t="shared" ref="BJ251" si="1558">BJ249+BJ250</f>
        <v>1842.8742812900005</v>
      </c>
      <c r="BK251" s="560">
        <f t="shared" ref="BK251" si="1559">BK249+BK250</f>
        <v>2711.2116545079998</v>
      </c>
      <c r="BL251" s="560">
        <f t="shared" ref="BL251" si="1560">BL249+BL250</f>
        <v>4266.722488546</v>
      </c>
      <c r="BM251" s="560">
        <f t="shared" ref="BM251" si="1561">BM249+BM250</f>
        <v>5210.0242393079998</v>
      </c>
      <c r="BN251" s="560">
        <f t="shared" ref="BN251" si="1562">BN249+BN250</f>
        <v>5953.4209832860006</v>
      </c>
      <c r="BO251" s="560">
        <f t="shared" ref="BO251" si="1563">BO249+BO250</f>
        <v>6396.9602170880007</v>
      </c>
      <c r="BP251" s="560">
        <f t="shared" ref="BP251" si="1564">BP249+BP250</f>
        <v>6390.7131856260012</v>
      </c>
      <c r="BQ251" s="560">
        <f t="shared" ref="BQ251" si="1565">BQ249+BQ250</f>
        <v>5653.5634731100008</v>
      </c>
      <c r="BR251" s="560">
        <f t="shared" ref="BR251" si="1566">BR249+BR250</f>
        <v>4947.6489179040009</v>
      </c>
      <c r="BS251" s="560">
        <f t="shared" ref="BS251" si="1567">BS249+BS250</f>
        <v>3086.0335422280004</v>
      </c>
      <c r="BT251" s="560">
        <f t="shared" ref="BT251" si="1568">BT249+BT250</f>
        <v>1436.8172362600001</v>
      </c>
      <c r="BU251" s="560">
        <f t="shared" ref="BU251" si="1569">BU249+BU250</f>
        <v>318.59860456199999</v>
      </c>
      <c r="BV251" s="560">
        <f t="shared" ref="BV251" si="1570">BV249+BV250</f>
        <v>0</v>
      </c>
      <c r="BW251" s="560">
        <f t="shared" ref="BW251" si="1571">BW249+BW250</f>
        <v>0</v>
      </c>
      <c r="BX251" s="560">
        <f t="shared" ref="BX251" si="1572">BX249+BX250</f>
        <v>0</v>
      </c>
      <c r="BY251" s="560">
        <f t="shared" ref="BY251" si="1573">BY249+BY250</f>
        <v>0</v>
      </c>
      <c r="BZ251" s="560">
        <f t="shared" si="1503"/>
        <v>49401.524801496002</v>
      </c>
      <c r="CA251" s="560">
        <f>CA249+CA250</f>
        <v>0</v>
      </c>
      <c r="CB251" s="560">
        <f t="shared" ref="CB251" si="1574">CB249+CB250</f>
        <v>0</v>
      </c>
      <c r="CC251" s="560">
        <f t="shared" ref="CC251" si="1575">CC249+CC250</f>
        <v>0</v>
      </c>
      <c r="CD251" s="560">
        <f t="shared" ref="CD251" si="1576">CD249+CD250</f>
        <v>0</v>
      </c>
      <c r="CE251" s="560">
        <f t="shared" ref="CE251" si="1577">CE249+CE250</f>
        <v>0</v>
      </c>
      <c r="CF251" s="560">
        <f t="shared" ref="CF251" si="1578">CF249+CF250</f>
        <v>0</v>
      </c>
      <c r="CG251" s="560">
        <f t="shared" ref="CG251" si="1579">CG249+CG250</f>
        <v>374.82188772000006</v>
      </c>
      <c r="CH251" s="560">
        <f t="shared" ref="CH251" si="1580">CH249+CH250</f>
        <v>812.11409006000008</v>
      </c>
      <c r="CI251" s="560">
        <f t="shared" ref="CI251" si="1581">CI249+CI250</f>
        <v>1842.8742812900005</v>
      </c>
      <c r="CJ251" s="560">
        <f t="shared" ref="CJ251" si="1582">CJ249+CJ250</f>
        <v>2711.2116545079998</v>
      </c>
      <c r="CK251" s="560">
        <f t="shared" ref="CK251" si="1583">CK249+CK250</f>
        <v>4266.722488546</v>
      </c>
      <c r="CL251" s="560">
        <f t="shared" ref="CL251" si="1584">CL249+CL250</f>
        <v>5210.0242393079998</v>
      </c>
      <c r="CM251" s="560">
        <f t="shared" ref="CM251" si="1585">CM249+CM250</f>
        <v>5953.4209832860006</v>
      </c>
      <c r="CN251" s="560">
        <f t="shared" ref="CN251" si="1586">CN249+CN250</f>
        <v>6396.9602170880007</v>
      </c>
      <c r="CO251" s="560">
        <f t="shared" ref="CO251" si="1587">CO249+CO250</f>
        <v>6390.7131856260012</v>
      </c>
      <c r="CP251" s="560">
        <f t="shared" ref="CP251" si="1588">CP249+CP250</f>
        <v>5653.5634731100008</v>
      </c>
      <c r="CQ251" s="560">
        <f t="shared" ref="CQ251" si="1589">CQ249+CQ250</f>
        <v>4947.6489179040009</v>
      </c>
      <c r="CR251" s="560">
        <f t="shared" ref="CR251" si="1590">CR249+CR250</f>
        <v>3086.0335422280004</v>
      </c>
      <c r="CS251" s="560">
        <f t="shared" ref="CS251" si="1591">CS249+CS250</f>
        <v>1436.8172362600001</v>
      </c>
      <c r="CT251" s="560">
        <f t="shared" ref="CT251" si="1592">CT249+CT250</f>
        <v>318.59860456199999</v>
      </c>
      <c r="CU251" s="560">
        <f t="shared" ref="CU251" si="1593">CU249+CU250</f>
        <v>0</v>
      </c>
      <c r="CV251" s="560">
        <f t="shared" ref="CV251" si="1594">CV249+CV250</f>
        <v>0</v>
      </c>
      <c r="CW251" s="560">
        <f t="shared" ref="CW251" si="1595">CW249+CW250</f>
        <v>0</v>
      </c>
      <c r="CX251" s="560">
        <f t="shared" ref="CX251" si="1596">CX249+CX250</f>
        <v>0</v>
      </c>
      <c r="CY251" s="129"/>
      <c r="CZ251" s="129"/>
      <c r="DA251" s="129"/>
      <c r="DB251" s="129"/>
      <c r="DC251" s="129"/>
      <c r="DD251" s="129"/>
      <c r="DE251" s="129"/>
      <c r="DF251" s="129"/>
      <c r="DG251" s="129"/>
      <c r="DH251" s="129"/>
    </row>
    <row r="252" spans="1:112">
      <c r="A252" s="558" t="s">
        <v>1205</v>
      </c>
      <c r="B252" s="559">
        <f t="shared" si="1504"/>
        <v>-45780</v>
      </c>
      <c r="C252" s="665">
        <f>SUM(D252:AA252)</f>
        <v>-1526</v>
      </c>
      <c r="D252" s="559">
        <f>IF(D251&gt;Inputs!$E$81,Inputs!$E$81,D251)*-1</f>
        <v>0</v>
      </c>
      <c r="E252" s="559">
        <f>IF(E251&gt;Inputs!$E$81,Inputs!$E$81,E251)*-1</f>
        <v>0</v>
      </c>
      <c r="F252" s="559">
        <f>IF(F251&gt;Inputs!$E$81,Inputs!$E$81,F251)*-1</f>
        <v>0</v>
      </c>
      <c r="G252" s="559">
        <f>IF(G251&gt;Inputs!$E$81,Inputs!$E$81,G251)*-1</f>
        <v>0</v>
      </c>
      <c r="H252" s="559">
        <f>IF(H251&gt;Inputs!$E$81,Inputs!$E$81,H251)*-1</f>
        <v>0</v>
      </c>
      <c r="I252" s="559">
        <f>IF(I251&gt;Inputs!$E$81,Inputs!$E$81,I251)*-1</f>
        <v>0</v>
      </c>
      <c r="J252" s="559">
        <f>IF(J251&gt;Inputs!$E$81,Inputs!$E$81,J251)*-1</f>
        <v>-109</v>
      </c>
      <c r="K252" s="559">
        <f>IF(K251&gt;Inputs!$E$81,Inputs!$E$81,K251)*-1</f>
        <v>-109</v>
      </c>
      <c r="L252" s="559">
        <f>IF(L251&gt;Inputs!$E$81,Inputs!$E$81,L251)*-1</f>
        <v>-109</v>
      </c>
      <c r="M252" s="559">
        <f>IF(M251&gt;Inputs!$E$81,Inputs!$E$81,M251)*-1</f>
        <v>-109</v>
      </c>
      <c r="N252" s="559">
        <f>IF(N251&gt;Inputs!$E$81,Inputs!$E$81,N251)*-1</f>
        <v>-109</v>
      </c>
      <c r="O252" s="559">
        <f>IF(O251&gt;Inputs!$E$81,Inputs!$E$81,O251)*-1</f>
        <v>-109</v>
      </c>
      <c r="P252" s="559">
        <f>IF(P251&gt;Inputs!$E$81,Inputs!$E$81,P251)*-1</f>
        <v>-109</v>
      </c>
      <c r="Q252" s="559">
        <f>IF(Q251&gt;Inputs!$E$81,Inputs!$E$81,Q251)*-1</f>
        <v>-109</v>
      </c>
      <c r="R252" s="559">
        <f>IF(R251&gt;Inputs!$E$81,Inputs!$E$81,R251)*-1</f>
        <v>-109</v>
      </c>
      <c r="S252" s="559">
        <f>IF(S251&gt;Inputs!$E$81,Inputs!$E$81,S251)*-1</f>
        <v>-109</v>
      </c>
      <c r="T252" s="559">
        <f>IF(T251&gt;Inputs!$E$81,Inputs!$E$81,T251)*-1</f>
        <v>-109</v>
      </c>
      <c r="U252" s="559">
        <f>IF(U251&gt;Inputs!$E$81,Inputs!$E$81,U251)*-1</f>
        <v>-109</v>
      </c>
      <c r="V252" s="559">
        <f>IF(V251&gt;Inputs!$E$81,Inputs!$E$81,V251)*-1</f>
        <v>-109</v>
      </c>
      <c r="W252" s="559">
        <f>IF(W251&gt;Inputs!$E$81,Inputs!$E$81,W251)*-1</f>
        <v>-109</v>
      </c>
      <c r="X252" s="559">
        <f>IF(X251&gt;Inputs!$E$81,Inputs!$E$81,X251)*-1</f>
        <v>0</v>
      </c>
      <c r="Y252" s="559">
        <f>IF(Y251&gt;Inputs!$E$81,Inputs!$E$81,Y251)*-1</f>
        <v>0</v>
      </c>
      <c r="Z252" s="559">
        <f>IF(Z251&gt;Inputs!$E$81,Inputs!$E$81,Z251)*-1</f>
        <v>0</v>
      </c>
      <c r="AA252" s="559">
        <f>IF(AA251&gt;Inputs!$E$81,Inputs!$E$81,AA251)*-1</f>
        <v>0</v>
      </c>
      <c r="AB252" s="665">
        <f>SUM(AC252:AZ252)</f>
        <v>-1526</v>
      </c>
      <c r="AC252" s="559">
        <f>IF(AC251&gt;Inputs!$E$81,Inputs!$E$81,AC251)*-1</f>
        <v>0</v>
      </c>
      <c r="AD252" s="559">
        <f>IF(AD251&gt;Inputs!$E$81,Inputs!$E$81,AD251)*-1</f>
        <v>0</v>
      </c>
      <c r="AE252" s="559">
        <f>IF(AE251&gt;Inputs!$E$81,Inputs!$E$81,AE251)*-1</f>
        <v>0</v>
      </c>
      <c r="AF252" s="559">
        <f>IF(AF251&gt;Inputs!$E$81,Inputs!$E$81,AF251)*-1</f>
        <v>0</v>
      </c>
      <c r="AG252" s="559">
        <f>IF(AG251&gt;Inputs!$E$81,Inputs!$E$81,AG251)*-1</f>
        <v>0</v>
      </c>
      <c r="AH252" s="559">
        <f>IF(AH251&gt;Inputs!$E$81,Inputs!$E$81,AH251)*-1</f>
        <v>0</v>
      </c>
      <c r="AI252" s="559">
        <f>IF(AI251&gt;Inputs!$E$81,Inputs!$E$81,AI251)*-1</f>
        <v>-109</v>
      </c>
      <c r="AJ252" s="559">
        <f>IF(AJ251&gt;Inputs!$E$81,Inputs!$E$81,AJ251)*-1</f>
        <v>-109</v>
      </c>
      <c r="AK252" s="559">
        <f>IF(AK251&gt;Inputs!$E$81,Inputs!$E$81,AK251)*-1</f>
        <v>-109</v>
      </c>
      <c r="AL252" s="559">
        <f>IF(AL251&gt;Inputs!$E$81,Inputs!$E$81,AL251)*-1</f>
        <v>-109</v>
      </c>
      <c r="AM252" s="559">
        <f>IF(AM251&gt;Inputs!$E$81,Inputs!$E$81,AM251)*-1</f>
        <v>-109</v>
      </c>
      <c r="AN252" s="559">
        <f>IF(AN251&gt;Inputs!$E$81,Inputs!$E$81,AN251)*-1</f>
        <v>-109</v>
      </c>
      <c r="AO252" s="559">
        <f>IF(AO251&gt;Inputs!$E$81,Inputs!$E$81,AO251)*-1</f>
        <v>-109</v>
      </c>
      <c r="AP252" s="559">
        <f>IF(AP251&gt;Inputs!$E$81,Inputs!$E$81,AP251)*-1</f>
        <v>-109</v>
      </c>
      <c r="AQ252" s="559">
        <f>IF(AQ251&gt;Inputs!$E$81,Inputs!$E$81,AQ251)*-1</f>
        <v>-109</v>
      </c>
      <c r="AR252" s="559">
        <f>IF(AR251&gt;Inputs!$E$81,Inputs!$E$81,AR251)*-1</f>
        <v>-109</v>
      </c>
      <c r="AS252" s="559">
        <f>IF(AS251&gt;Inputs!$E$81,Inputs!$E$81,AS251)*-1</f>
        <v>-109</v>
      </c>
      <c r="AT252" s="559">
        <f>IF(AT251&gt;Inputs!$E$81,Inputs!$E$81,AT251)*-1</f>
        <v>-109</v>
      </c>
      <c r="AU252" s="559">
        <f>IF(AU251&gt;Inputs!$E$81,Inputs!$E$81,AU251)*-1</f>
        <v>-109</v>
      </c>
      <c r="AV252" s="559">
        <f>IF(AV251&gt;Inputs!$E$81,Inputs!$E$81,AV251)*-1</f>
        <v>-109</v>
      </c>
      <c r="AW252" s="559">
        <f>IF(AW251&gt;Inputs!$E$81,Inputs!$E$81,AW251)*-1</f>
        <v>0</v>
      </c>
      <c r="AX252" s="559">
        <f>IF(AX251&gt;Inputs!$E$81,Inputs!$E$81,AX251)*-1</f>
        <v>0</v>
      </c>
      <c r="AY252" s="559">
        <f>IF(AY251&gt;Inputs!$E$81,Inputs!$E$81,AY251)*-1</f>
        <v>0</v>
      </c>
      <c r="AZ252" s="559">
        <f>IF(AZ251&gt;Inputs!$E$81,Inputs!$E$81,AZ251)*-1</f>
        <v>0</v>
      </c>
      <c r="BA252" s="665">
        <f>SUM(BB252:BY252)</f>
        <v>-1526</v>
      </c>
      <c r="BB252" s="559">
        <f>IF(BB251&gt;Inputs!$E$81,Inputs!$E$81,BB251)*-1</f>
        <v>0</v>
      </c>
      <c r="BC252" s="559">
        <f>IF(BC251&gt;Inputs!$E$81,Inputs!$E$81,BC251)*-1</f>
        <v>0</v>
      </c>
      <c r="BD252" s="559">
        <f>IF(BD251&gt;Inputs!$E$81,Inputs!$E$81,BD251)*-1</f>
        <v>0</v>
      </c>
      <c r="BE252" s="559">
        <f>IF(BE251&gt;Inputs!$E$81,Inputs!$E$81,BE251)*-1</f>
        <v>0</v>
      </c>
      <c r="BF252" s="559">
        <f>IF(BF251&gt;Inputs!$E$81,Inputs!$E$81,BF251)*-1</f>
        <v>0</v>
      </c>
      <c r="BG252" s="559">
        <f>IF(BG251&gt;Inputs!$E$81,Inputs!$E$81,BG251)*-1</f>
        <v>0</v>
      </c>
      <c r="BH252" s="559">
        <f>IF(BH251&gt;Inputs!$E$81,Inputs!$E$81,BH251)*-1</f>
        <v>-109</v>
      </c>
      <c r="BI252" s="559">
        <f>IF(BI251&gt;Inputs!$E$81,Inputs!$E$81,BI251)*-1</f>
        <v>-109</v>
      </c>
      <c r="BJ252" s="559">
        <f>IF(BJ251&gt;Inputs!$E$81,Inputs!$E$81,BJ251)*-1</f>
        <v>-109</v>
      </c>
      <c r="BK252" s="559">
        <f>IF(BK251&gt;Inputs!$E$81,Inputs!$E$81,BK251)*-1</f>
        <v>-109</v>
      </c>
      <c r="BL252" s="559">
        <f>IF(BL251&gt;Inputs!$E$81,Inputs!$E$81,BL251)*-1</f>
        <v>-109</v>
      </c>
      <c r="BM252" s="559">
        <f>IF(BM251&gt;Inputs!$E$81,Inputs!$E$81,BM251)*-1</f>
        <v>-109</v>
      </c>
      <c r="BN252" s="559">
        <f>IF(BN251&gt;Inputs!$E$81,Inputs!$E$81,BN251)*-1</f>
        <v>-109</v>
      </c>
      <c r="BO252" s="559">
        <f>IF(BO251&gt;Inputs!$E$81,Inputs!$E$81,BO251)*-1</f>
        <v>-109</v>
      </c>
      <c r="BP252" s="559">
        <f>IF(BP251&gt;Inputs!$E$81,Inputs!$E$81,BP251)*-1</f>
        <v>-109</v>
      </c>
      <c r="BQ252" s="559">
        <f>IF(BQ251&gt;Inputs!$E$81,Inputs!$E$81,BQ251)*-1</f>
        <v>-109</v>
      </c>
      <c r="BR252" s="559">
        <f>IF(BR251&gt;Inputs!$E$81,Inputs!$E$81,BR251)*-1</f>
        <v>-109</v>
      </c>
      <c r="BS252" s="559">
        <f>IF(BS251&gt;Inputs!$E$81,Inputs!$E$81,BS251)*-1</f>
        <v>-109</v>
      </c>
      <c r="BT252" s="559">
        <f>IF(BT251&gt;Inputs!$E$81,Inputs!$E$81,BT251)*-1</f>
        <v>-109</v>
      </c>
      <c r="BU252" s="559">
        <f>IF(BU251&gt;Inputs!$E$81,Inputs!$E$81,BU251)*-1</f>
        <v>-109</v>
      </c>
      <c r="BV252" s="559">
        <f>IF(BV251&gt;Inputs!$E$81,Inputs!$E$81,BV251)*-1</f>
        <v>0</v>
      </c>
      <c r="BW252" s="559">
        <f>IF(BW251&gt;Inputs!$E$81,Inputs!$E$81,BW251)*-1</f>
        <v>0</v>
      </c>
      <c r="BX252" s="559">
        <f>IF(BX251&gt;Inputs!$E$81,Inputs!$E$81,BX251)*-1</f>
        <v>0</v>
      </c>
      <c r="BY252" s="559">
        <f>IF(BY251&gt;Inputs!$E$81,Inputs!$E$81,BY251)*-1</f>
        <v>0</v>
      </c>
      <c r="BZ252" s="665">
        <f>SUM(CA252:CX252)</f>
        <v>-1526</v>
      </c>
      <c r="CA252" s="559">
        <f>IF(CA251&gt;Inputs!$E$81,Inputs!$E$81,CA251)*-1</f>
        <v>0</v>
      </c>
      <c r="CB252" s="559">
        <f>IF(CB251&gt;Inputs!$E$81,Inputs!$E$81,CB251)*-1</f>
        <v>0</v>
      </c>
      <c r="CC252" s="559">
        <f>IF(CC251&gt;Inputs!$E$81,Inputs!$E$81,CC251)*-1</f>
        <v>0</v>
      </c>
      <c r="CD252" s="559">
        <f>IF(CD251&gt;Inputs!$E$81,Inputs!$E$81,CD251)*-1</f>
        <v>0</v>
      </c>
      <c r="CE252" s="559">
        <f>IF(CE251&gt;Inputs!$E$81,Inputs!$E$81,CE251)*-1</f>
        <v>0</v>
      </c>
      <c r="CF252" s="559">
        <f>IF(CF251&gt;Inputs!$E$81,Inputs!$E$81,CF251)*-1</f>
        <v>0</v>
      </c>
      <c r="CG252" s="559">
        <f>IF(CG251&gt;Inputs!$E$81,Inputs!$E$81,CG251)*-1</f>
        <v>-109</v>
      </c>
      <c r="CH252" s="559">
        <f>IF(CH251&gt;Inputs!$E$81,Inputs!$E$81,CH251)*-1</f>
        <v>-109</v>
      </c>
      <c r="CI252" s="559">
        <f>IF(CI251&gt;Inputs!$E$81,Inputs!$E$81,CI251)*-1</f>
        <v>-109</v>
      </c>
      <c r="CJ252" s="559">
        <f>IF(CJ251&gt;Inputs!$E$81,Inputs!$E$81,CJ251)*-1</f>
        <v>-109</v>
      </c>
      <c r="CK252" s="559">
        <f>IF(CK251&gt;Inputs!$E$81,Inputs!$E$81,CK251)*-1</f>
        <v>-109</v>
      </c>
      <c r="CL252" s="559">
        <f>IF(CL251&gt;Inputs!$E$81,Inputs!$E$81,CL251)*-1</f>
        <v>-109</v>
      </c>
      <c r="CM252" s="559">
        <f>IF(CM251&gt;Inputs!$E$81,Inputs!$E$81,CM251)*-1</f>
        <v>-109</v>
      </c>
      <c r="CN252" s="559">
        <f>IF(CN251&gt;Inputs!$E$81,Inputs!$E$81,CN251)*-1</f>
        <v>-109</v>
      </c>
      <c r="CO252" s="559">
        <f>IF(CO251&gt;Inputs!$E$81,Inputs!$E$81,CO251)*-1</f>
        <v>-109</v>
      </c>
      <c r="CP252" s="559">
        <f>IF(CP251&gt;Inputs!$E$81,Inputs!$E$81,CP251)*-1</f>
        <v>-109</v>
      </c>
      <c r="CQ252" s="559">
        <f>IF(CQ251&gt;Inputs!$E$81,Inputs!$E$81,CQ251)*-1</f>
        <v>-109</v>
      </c>
      <c r="CR252" s="559">
        <f>IF(CR251&gt;Inputs!$E$81,Inputs!$E$81,CR251)*-1</f>
        <v>-109</v>
      </c>
      <c r="CS252" s="559">
        <f>IF(CS251&gt;Inputs!$E$81,Inputs!$E$81,CS251)*-1</f>
        <v>-109</v>
      </c>
      <c r="CT252" s="559">
        <f>IF(CT251&gt;Inputs!$E$81,Inputs!$E$81,CT251)*-1</f>
        <v>-109</v>
      </c>
      <c r="CU252" s="559">
        <f>IF(CU251&gt;Inputs!$E$81,Inputs!$E$81,CU251)*-1</f>
        <v>0</v>
      </c>
      <c r="CV252" s="559">
        <f>IF(CV251&gt;Inputs!$E$81,Inputs!$E$81,CV251)*-1</f>
        <v>0</v>
      </c>
      <c r="CW252" s="559">
        <f>IF(CW251&gt;Inputs!$E$81,Inputs!$E$81,CW251)*-1</f>
        <v>0</v>
      </c>
      <c r="CX252" s="559">
        <f>IF(CX251&gt;Inputs!$E$81,Inputs!$E$81,CX251)*-1</f>
        <v>0</v>
      </c>
      <c r="CY252" s="129"/>
      <c r="CZ252" s="129"/>
      <c r="DA252" s="129"/>
      <c r="DB252" s="129"/>
      <c r="DC252" s="129"/>
      <c r="DD252" s="129"/>
      <c r="DE252" s="129"/>
      <c r="DF252" s="129"/>
      <c r="DG252" s="129"/>
      <c r="DH252" s="129"/>
    </row>
    <row r="253" spans="1:112">
      <c r="A253" s="558" t="s">
        <v>1206</v>
      </c>
      <c r="B253" s="557">
        <f t="shared" si="1504"/>
        <v>1436265.7440448801</v>
      </c>
      <c r="C253" s="557">
        <f>SUM(D253:AA253)</f>
        <v>47875.524801496002</v>
      </c>
      <c r="D253" s="557">
        <f>D251+D252</f>
        <v>0</v>
      </c>
      <c r="E253" s="557">
        <f t="shared" ref="E253:AA253" si="1597">E251+E252</f>
        <v>0</v>
      </c>
      <c r="F253" s="557">
        <f t="shared" si="1597"/>
        <v>0</v>
      </c>
      <c r="G253" s="557">
        <f t="shared" si="1597"/>
        <v>0</v>
      </c>
      <c r="H253" s="557">
        <f t="shared" si="1597"/>
        <v>0</v>
      </c>
      <c r="I253" s="557">
        <f t="shared" si="1597"/>
        <v>0</v>
      </c>
      <c r="J253" s="557">
        <f t="shared" si="1597"/>
        <v>265.82188772000006</v>
      </c>
      <c r="K253" s="557">
        <f t="shared" si="1597"/>
        <v>703.11409006000008</v>
      </c>
      <c r="L253" s="557">
        <f t="shared" si="1597"/>
        <v>1733.8742812900005</v>
      </c>
      <c r="M253" s="557">
        <f t="shared" si="1597"/>
        <v>2602.2116545079998</v>
      </c>
      <c r="N253" s="557">
        <f t="shared" si="1597"/>
        <v>4157.722488546</v>
      </c>
      <c r="O253" s="557">
        <f t="shared" si="1597"/>
        <v>5101.0242393079998</v>
      </c>
      <c r="P253" s="557">
        <f t="shared" si="1597"/>
        <v>5844.4209832860006</v>
      </c>
      <c r="Q253" s="557">
        <f t="shared" si="1597"/>
        <v>6287.9602170880007</v>
      </c>
      <c r="R253" s="557">
        <f t="shared" si="1597"/>
        <v>6281.7131856260012</v>
      </c>
      <c r="S253" s="557">
        <f t="shared" si="1597"/>
        <v>5544.5634731100008</v>
      </c>
      <c r="T253" s="557">
        <f t="shared" si="1597"/>
        <v>4838.6489179040009</v>
      </c>
      <c r="U253" s="557">
        <f t="shared" si="1597"/>
        <v>2977.0335422280004</v>
      </c>
      <c r="V253" s="557">
        <f t="shared" si="1597"/>
        <v>1327.8172362600001</v>
      </c>
      <c r="W253" s="557">
        <f t="shared" si="1597"/>
        <v>209.59860456199999</v>
      </c>
      <c r="X253" s="557">
        <f t="shared" si="1597"/>
        <v>0</v>
      </c>
      <c r="Y253" s="557">
        <f t="shared" si="1597"/>
        <v>0</v>
      </c>
      <c r="Z253" s="557">
        <f t="shared" si="1597"/>
        <v>0</v>
      </c>
      <c r="AA253" s="557">
        <f t="shared" si="1597"/>
        <v>0</v>
      </c>
      <c r="AB253" s="557">
        <f>SUM(AC253:AZ253)</f>
        <v>47875.524801496002</v>
      </c>
      <c r="AC253" s="557">
        <f>AC251+AC252</f>
        <v>0</v>
      </c>
      <c r="AD253" s="557">
        <f t="shared" ref="AD253:AZ253" si="1598">AD251+AD252</f>
        <v>0</v>
      </c>
      <c r="AE253" s="557">
        <f t="shared" si="1598"/>
        <v>0</v>
      </c>
      <c r="AF253" s="557">
        <f t="shared" si="1598"/>
        <v>0</v>
      </c>
      <c r="AG253" s="557">
        <f t="shared" si="1598"/>
        <v>0</v>
      </c>
      <c r="AH253" s="557">
        <f t="shared" si="1598"/>
        <v>0</v>
      </c>
      <c r="AI253" s="557">
        <f t="shared" si="1598"/>
        <v>265.82188772000006</v>
      </c>
      <c r="AJ253" s="557">
        <f t="shared" si="1598"/>
        <v>703.11409006000008</v>
      </c>
      <c r="AK253" s="557">
        <f t="shared" si="1598"/>
        <v>1733.8742812900005</v>
      </c>
      <c r="AL253" s="557">
        <f t="shared" si="1598"/>
        <v>2602.2116545079998</v>
      </c>
      <c r="AM253" s="557">
        <f t="shared" si="1598"/>
        <v>4157.722488546</v>
      </c>
      <c r="AN253" s="557">
        <f t="shared" si="1598"/>
        <v>5101.0242393079998</v>
      </c>
      <c r="AO253" s="557">
        <f t="shared" si="1598"/>
        <v>5844.4209832860006</v>
      </c>
      <c r="AP253" s="557">
        <f t="shared" si="1598"/>
        <v>6287.9602170880007</v>
      </c>
      <c r="AQ253" s="557">
        <f t="shared" si="1598"/>
        <v>6281.7131856260012</v>
      </c>
      <c r="AR253" s="557">
        <f t="shared" si="1598"/>
        <v>5544.5634731100008</v>
      </c>
      <c r="AS253" s="557">
        <f t="shared" si="1598"/>
        <v>4838.6489179040009</v>
      </c>
      <c r="AT253" s="557">
        <f t="shared" si="1598"/>
        <v>2977.0335422280004</v>
      </c>
      <c r="AU253" s="557">
        <f t="shared" si="1598"/>
        <v>1327.8172362600001</v>
      </c>
      <c r="AV253" s="557">
        <f t="shared" si="1598"/>
        <v>209.59860456199999</v>
      </c>
      <c r="AW253" s="557">
        <f t="shared" si="1598"/>
        <v>0</v>
      </c>
      <c r="AX253" s="557">
        <f t="shared" si="1598"/>
        <v>0</v>
      </c>
      <c r="AY253" s="557">
        <f t="shared" si="1598"/>
        <v>0</v>
      </c>
      <c r="AZ253" s="557">
        <f t="shared" si="1598"/>
        <v>0</v>
      </c>
      <c r="BA253" s="557">
        <f>SUM(BB253:BY253)</f>
        <v>47875.524801496002</v>
      </c>
      <c r="BB253" s="557">
        <f>BB251+BB252</f>
        <v>0</v>
      </c>
      <c r="BC253" s="557">
        <f t="shared" ref="BC253:BY253" si="1599">BC251+BC252</f>
        <v>0</v>
      </c>
      <c r="BD253" s="557">
        <f t="shared" si="1599"/>
        <v>0</v>
      </c>
      <c r="BE253" s="557">
        <f t="shared" si="1599"/>
        <v>0</v>
      </c>
      <c r="BF253" s="557">
        <f t="shared" si="1599"/>
        <v>0</v>
      </c>
      <c r="BG253" s="557">
        <f t="shared" si="1599"/>
        <v>0</v>
      </c>
      <c r="BH253" s="557">
        <f t="shared" si="1599"/>
        <v>265.82188772000006</v>
      </c>
      <c r="BI253" s="557">
        <f t="shared" si="1599"/>
        <v>703.11409006000008</v>
      </c>
      <c r="BJ253" s="557">
        <f t="shared" si="1599"/>
        <v>1733.8742812900005</v>
      </c>
      <c r="BK253" s="557">
        <f t="shared" si="1599"/>
        <v>2602.2116545079998</v>
      </c>
      <c r="BL253" s="557">
        <f t="shared" si="1599"/>
        <v>4157.722488546</v>
      </c>
      <c r="BM253" s="557">
        <f t="shared" si="1599"/>
        <v>5101.0242393079998</v>
      </c>
      <c r="BN253" s="557">
        <f t="shared" si="1599"/>
        <v>5844.4209832860006</v>
      </c>
      <c r="BO253" s="557">
        <f t="shared" si="1599"/>
        <v>6287.9602170880007</v>
      </c>
      <c r="BP253" s="557">
        <f t="shared" si="1599"/>
        <v>6281.7131856260012</v>
      </c>
      <c r="BQ253" s="557">
        <f t="shared" si="1599"/>
        <v>5544.5634731100008</v>
      </c>
      <c r="BR253" s="557">
        <f t="shared" si="1599"/>
        <v>4838.6489179040009</v>
      </c>
      <c r="BS253" s="557">
        <f t="shared" si="1599"/>
        <v>2977.0335422280004</v>
      </c>
      <c r="BT253" s="557">
        <f t="shared" si="1599"/>
        <v>1327.8172362600001</v>
      </c>
      <c r="BU253" s="557">
        <f t="shared" si="1599"/>
        <v>209.59860456199999</v>
      </c>
      <c r="BV253" s="557">
        <f t="shared" si="1599"/>
        <v>0</v>
      </c>
      <c r="BW253" s="557">
        <f t="shared" si="1599"/>
        <v>0</v>
      </c>
      <c r="BX253" s="557">
        <f t="shared" si="1599"/>
        <v>0</v>
      </c>
      <c r="BY253" s="557">
        <f t="shared" si="1599"/>
        <v>0</v>
      </c>
      <c r="BZ253" s="557">
        <f>SUM(CA253:CX253)</f>
        <v>47875.524801496002</v>
      </c>
      <c r="CA253" s="557">
        <f>CA251+CA252</f>
        <v>0</v>
      </c>
      <c r="CB253" s="557">
        <f t="shared" ref="CB253:CX253" si="1600">CB251+CB252</f>
        <v>0</v>
      </c>
      <c r="CC253" s="557">
        <f t="shared" si="1600"/>
        <v>0</v>
      </c>
      <c r="CD253" s="557">
        <f t="shared" si="1600"/>
        <v>0</v>
      </c>
      <c r="CE253" s="557">
        <f t="shared" si="1600"/>
        <v>0</v>
      </c>
      <c r="CF253" s="557">
        <f t="shared" si="1600"/>
        <v>0</v>
      </c>
      <c r="CG253" s="557">
        <f t="shared" si="1600"/>
        <v>265.82188772000006</v>
      </c>
      <c r="CH253" s="557">
        <f t="shared" si="1600"/>
        <v>703.11409006000008</v>
      </c>
      <c r="CI253" s="557">
        <f t="shared" si="1600"/>
        <v>1733.8742812900005</v>
      </c>
      <c r="CJ253" s="557">
        <f t="shared" si="1600"/>
        <v>2602.2116545079998</v>
      </c>
      <c r="CK253" s="557">
        <f t="shared" si="1600"/>
        <v>4157.722488546</v>
      </c>
      <c r="CL253" s="557">
        <f t="shared" si="1600"/>
        <v>5101.0242393079998</v>
      </c>
      <c r="CM253" s="557">
        <f t="shared" si="1600"/>
        <v>5844.4209832860006</v>
      </c>
      <c r="CN253" s="557">
        <f t="shared" si="1600"/>
        <v>6287.9602170880007</v>
      </c>
      <c r="CO253" s="557">
        <f t="shared" si="1600"/>
        <v>6281.7131856260012</v>
      </c>
      <c r="CP253" s="557">
        <f t="shared" si="1600"/>
        <v>5544.5634731100008</v>
      </c>
      <c r="CQ253" s="557">
        <f t="shared" si="1600"/>
        <v>4838.6489179040009</v>
      </c>
      <c r="CR253" s="557">
        <f t="shared" si="1600"/>
        <v>2977.0335422280004</v>
      </c>
      <c r="CS253" s="557">
        <f t="shared" si="1600"/>
        <v>1327.8172362600001</v>
      </c>
      <c r="CT253" s="557">
        <f t="shared" si="1600"/>
        <v>209.59860456199999</v>
      </c>
      <c r="CU253" s="557">
        <f t="shared" si="1600"/>
        <v>0</v>
      </c>
      <c r="CV253" s="557">
        <f t="shared" si="1600"/>
        <v>0</v>
      </c>
      <c r="CW253" s="557">
        <f t="shared" si="1600"/>
        <v>0</v>
      </c>
      <c r="CX253" s="557">
        <f t="shared" si="1600"/>
        <v>0</v>
      </c>
      <c r="CY253" s="129"/>
      <c r="CZ253" s="129"/>
      <c r="DA253" s="129"/>
      <c r="DB253" s="129"/>
      <c r="DC253" s="129"/>
      <c r="DD253" s="129"/>
      <c r="DE253" s="129"/>
      <c r="DF253" s="129"/>
      <c r="DG253" s="129"/>
      <c r="DH253" s="129"/>
    </row>
    <row r="254" spans="1:112">
      <c r="A254" s="558"/>
      <c r="B254" s="557"/>
      <c r="C254" s="557"/>
      <c r="D254" s="557"/>
      <c r="E254" s="557"/>
      <c r="F254" s="557"/>
      <c r="G254" s="557"/>
      <c r="H254" s="557"/>
      <c r="I254" s="557"/>
      <c r="J254" s="557"/>
      <c r="K254" s="557"/>
      <c r="L254" s="557"/>
      <c r="M254" s="557"/>
      <c r="N254" s="557"/>
      <c r="O254" s="557"/>
      <c r="P254" s="557"/>
      <c r="Q254" s="557"/>
      <c r="R254" s="557"/>
      <c r="S254" s="557"/>
      <c r="T254" s="557"/>
      <c r="U254" s="557"/>
      <c r="V254" s="557"/>
      <c r="W254" s="557"/>
      <c r="X254" s="557"/>
      <c r="Y254" s="557"/>
      <c r="Z254" s="557"/>
      <c r="AA254" s="557"/>
      <c r="AB254" s="557"/>
      <c r="AC254" s="557"/>
      <c r="AD254" s="557"/>
      <c r="AE254" s="557"/>
      <c r="AF254" s="557"/>
      <c r="AG254" s="557"/>
      <c r="AH254" s="557"/>
      <c r="AI254" s="557"/>
      <c r="AJ254" s="557"/>
      <c r="AK254" s="557"/>
      <c r="AL254" s="557"/>
      <c r="AM254" s="557"/>
      <c r="AN254" s="557"/>
      <c r="AO254" s="557"/>
      <c r="AP254" s="557"/>
      <c r="AQ254" s="557"/>
      <c r="AR254" s="557"/>
      <c r="AS254" s="557"/>
      <c r="AT254" s="557"/>
      <c r="AU254" s="557"/>
      <c r="AV254" s="557"/>
      <c r="AW254" s="557"/>
      <c r="AX254" s="557"/>
      <c r="AY254" s="557"/>
      <c r="AZ254" s="557"/>
      <c r="BA254" s="557"/>
      <c r="BB254" s="557"/>
      <c r="BC254" s="557"/>
      <c r="BD254" s="557"/>
      <c r="BE254" s="557"/>
      <c r="BF254" s="557"/>
      <c r="BG254" s="557"/>
      <c r="BH254" s="557"/>
      <c r="BI254" s="557"/>
      <c r="BJ254" s="557"/>
      <c r="BK254" s="557"/>
      <c r="BL254" s="557"/>
      <c r="BM254" s="557"/>
      <c r="BN254" s="557"/>
      <c r="BO254" s="557"/>
      <c r="BP254" s="557"/>
      <c r="BQ254" s="557"/>
      <c r="BR254" s="557"/>
      <c r="BS254" s="557"/>
      <c r="BT254" s="557"/>
      <c r="BU254" s="557"/>
      <c r="BV254" s="557"/>
      <c r="BW254" s="557"/>
      <c r="BX254" s="557"/>
      <c r="BY254" s="557"/>
      <c r="BZ254" s="557"/>
      <c r="CA254" s="557"/>
      <c r="CB254" s="557"/>
      <c r="CC254" s="557"/>
      <c r="CD254" s="557"/>
      <c r="CE254" s="557"/>
      <c r="CF254" s="557"/>
      <c r="CG254" s="557"/>
      <c r="CH254" s="557"/>
      <c r="CI254" s="557"/>
      <c r="CJ254" s="557"/>
      <c r="CK254" s="557"/>
      <c r="CL254" s="557"/>
      <c r="CM254" s="557"/>
      <c r="CN254" s="557"/>
      <c r="CO254" s="557"/>
      <c r="CP254" s="557"/>
      <c r="CQ254" s="557"/>
      <c r="CR254" s="557"/>
      <c r="CS254" s="557"/>
      <c r="CT254" s="557"/>
      <c r="CU254" s="557"/>
      <c r="CV254" s="557"/>
      <c r="CW254" s="557"/>
      <c r="CX254" s="557"/>
      <c r="CY254" s="129"/>
      <c r="CZ254" s="129"/>
      <c r="DA254" s="129"/>
      <c r="DB254" s="129"/>
      <c r="DC254" s="129"/>
      <c r="DD254" s="129"/>
      <c r="DE254" s="129"/>
      <c r="DF254" s="129"/>
      <c r="DG254" s="129"/>
      <c r="DH254" s="129"/>
    </row>
    <row r="255" spans="1:112">
      <c r="A255" s="607" t="s">
        <v>1220</v>
      </c>
      <c r="B255" s="557"/>
      <c r="C255" s="557"/>
      <c r="D255" s="557"/>
      <c r="E255" s="557"/>
      <c r="F255" s="557"/>
      <c r="G255" s="557"/>
      <c r="H255" s="557"/>
      <c r="I255" s="557"/>
      <c r="J255" s="557"/>
      <c r="K255" s="557"/>
      <c r="L255" s="557"/>
      <c r="M255" s="557"/>
      <c r="N255" s="557"/>
      <c r="O255" s="557"/>
      <c r="P255" s="557"/>
      <c r="Q255" s="557"/>
      <c r="R255" s="557"/>
      <c r="S255" s="557"/>
      <c r="T255" s="557"/>
      <c r="U255" s="557"/>
      <c r="V255" s="557"/>
      <c r="W255" s="557"/>
      <c r="X255" s="557"/>
      <c r="Y255" s="557"/>
      <c r="Z255" s="557"/>
      <c r="AA255" s="557"/>
      <c r="AB255" s="557"/>
      <c r="AC255" s="557"/>
      <c r="AD255" s="557"/>
      <c r="AE255" s="557"/>
      <c r="AF255" s="557"/>
      <c r="AG255" s="557"/>
      <c r="AH255" s="557"/>
      <c r="AI255" s="557"/>
      <c r="AJ255" s="557"/>
      <c r="AK255" s="557"/>
      <c r="AL255" s="557"/>
      <c r="AM255" s="557"/>
      <c r="AN255" s="557"/>
      <c r="AO255" s="557"/>
      <c r="AP255" s="557"/>
      <c r="AQ255" s="557"/>
      <c r="AR255" s="557"/>
      <c r="AS255" s="557"/>
      <c r="AT255" s="557"/>
      <c r="AU255" s="557"/>
      <c r="AV255" s="557"/>
      <c r="AW255" s="557"/>
      <c r="AX255" s="557"/>
      <c r="AY255" s="557"/>
      <c r="AZ255" s="557"/>
      <c r="BA255" s="557"/>
      <c r="BB255" s="557"/>
      <c r="BC255" s="557"/>
      <c r="BD255" s="557"/>
      <c r="BE255" s="557"/>
      <c r="BF255" s="557"/>
      <c r="BG255" s="557"/>
      <c r="BH255" s="557"/>
      <c r="BI255" s="557"/>
      <c r="BJ255" s="557"/>
      <c r="BK255" s="557"/>
      <c r="BL255" s="557"/>
      <c r="BM255" s="557"/>
      <c r="BN255" s="557"/>
      <c r="BO255" s="557"/>
      <c r="BP255" s="557"/>
      <c r="BQ255" s="557"/>
      <c r="BR255" s="557"/>
      <c r="BS255" s="557"/>
      <c r="BT255" s="557"/>
      <c r="BU255" s="557"/>
      <c r="BV255" s="557"/>
      <c r="BW255" s="557"/>
      <c r="BX255" s="557"/>
      <c r="BY255" s="557"/>
      <c r="BZ255" s="557"/>
      <c r="CA255" s="557"/>
      <c r="CB255" s="557"/>
      <c r="CC255" s="557"/>
      <c r="CD255" s="557"/>
      <c r="CE255" s="557"/>
      <c r="CF255" s="557"/>
      <c r="CG255" s="557"/>
      <c r="CH255" s="557"/>
      <c r="CI255" s="557"/>
      <c r="CJ255" s="557"/>
      <c r="CK255" s="557"/>
      <c r="CL255" s="557"/>
      <c r="CM255" s="557"/>
      <c r="CN255" s="557"/>
      <c r="CO255" s="557"/>
      <c r="CP255" s="557"/>
      <c r="CQ255" s="557"/>
      <c r="CR255" s="557"/>
      <c r="CS255" s="557"/>
      <c r="CT255" s="557"/>
      <c r="CU255" s="557"/>
      <c r="CV255" s="557"/>
      <c r="CW255" s="557"/>
      <c r="CX255" s="557"/>
      <c r="CY255" s="129"/>
      <c r="CZ255" s="129"/>
      <c r="DA255" s="129"/>
      <c r="DB255" s="129"/>
      <c r="DC255" s="129"/>
      <c r="DD255" s="129"/>
      <c r="DE255" s="129"/>
      <c r="DF255" s="129"/>
      <c r="DG255" s="129"/>
      <c r="DH255" s="129"/>
    </row>
    <row r="256" spans="1:112">
      <c r="A256" s="558" t="s">
        <v>1208</v>
      </c>
      <c r="B256" s="557">
        <f>4*AB256+4*BA256+18*C256+BZ256*4</f>
        <v>1040577.9076146863</v>
      </c>
      <c r="C256" s="557">
        <f>SUM(D256:AA256)</f>
        <v>36220.760806494429</v>
      </c>
      <c r="D256" s="557">
        <f>IF(D243&lt;0,0,IF(D243&gt;D253,D253,D243))</f>
        <v>0</v>
      </c>
      <c r="E256" s="557">
        <f t="shared" ref="E256:AA256" si="1601">IF(E243&lt;0,0,IF(E243&gt;E253,E253,E243))</f>
        <v>0</v>
      </c>
      <c r="F256" s="557">
        <f t="shared" si="1601"/>
        <v>0</v>
      </c>
      <c r="G256" s="557">
        <f t="shared" si="1601"/>
        <v>0</v>
      </c>
      <c r="H256" s="557">
        <f t="shared" si="1601"/>
        <v>0</v>
      </c>
      <c r="I256" s="557">
        <f t="shared" si="1601"/>
        <v>0</v>
      </c>
      <c r="J256" s="557">
        <f t="shared" si="1601"/>
        <v>265.82188772000006</v>
      </c>
      <c r="K256" s="557">
        <f t="shared" si="1601"/>
        <v>703.11409006000008</v>
      </c>
      <c r="L256" s="557">
        <f t="shared" si="1601"/>
        <v>1733.8742812900005</v>
      </c>
      <c r="M256" s="557">
        <f t="shared" si="1601"/>
        <v>2602.2116545079998</v>
      </c>
      <c r="N256" s="557">
        <f t="shared" si="1601"/>
        <v>4157.722488546</v>
      </c>
      <c r="O256" s="557">
        <f t="shared" si="1601"/>
        <v>3925.5772713949573</v>
      </c>
      <c r="P256" s="557">
        <f t="shared" si="1601"/>
        <v>3666.6942258690551</v>
      </c>
      <c r="Q256" s="557">
        <f t="shared" si="1601"/>
        <v>3651.4733954919234</v>
      </c>
      <c r="R256" s="557">
        <f t="shared" si="1601"/>
        <v>3227.870842101815</v>
      </c>
      <c r="S256" s="557">
        <f t="shared" si="1601"/>
        <v>3484.5783998501888</v>
      </c>
      <c r="T256" s="557">
        <f t="shared" si="1601"/>
        <v>4287.3728866124811</v>
      </c>
      <c r="U256" s="557">
        <f t="shared" si="1601"/>
        <v>2977.0335422280004</v>
      </c>
      <c r="V256" s="557">
        <f t="shared" si="1601"/>
        <v>1327.8172362600001</v>
      </c>
      <c r="W256" s="557">
        <f t="shared" si="1601"/>
        <v>209.59860456199999</v>
      </c>
      <c r="X256" s="557">
        <f t="shared" si="1601"/>
        <v>0</v>
      </c>
      <c r="Y256" s="557">
        <f t="shared" si="1601"/>
        <v>0</v>
      </c>
      <c r="Z256" s="557">
        <f t="shared" si="1601"/>
        <v>0</v>
      </c>
      <c r="AA256" s="557">
        <f t="shared" si="1601"/>
        <v>0</v>
      </c>
      <c r="AB256" s="557">
        <f>SUM(AC256:AZ256)</f>
        <v>32268.597826370627</v>
      </c>
      <c r="AC256" s="557">
        <f>IF(AC243&lt;0,0,IF(AC243&gt;AC253,AC253,AC243))</f>
        <v>0</v>
      </c>
      <c r="AD256" s="557">
        <f t="shared" ref="AD256:BY256" si="1602">IF(AD243&lt;0,0,IF(AD243&gt;AD253,AD253,AD243))</f>
        <v>0</v>
      </c>
      <c r="AE256" s="557">
        <f t="shared" si="1602"/>
        <v>0</v>
      </c>
      <c r="AF256" s="557">
        <f t="shared" si="1602"/>
        <v>0</v>
      </c>
      <c r="AG256" s="557">
        <f t="shared" si="1602"/>
        <v>0</v>
      </c>
      <c r="AH256" s="557">
        <f t="shared" si="1602"/>
        <v>0</v>
      </c>
      <c r="AI256" s="557">
        <f t="shared" si="1602"/>
        <v>265.82188772000006</v>
      </c>
      <c r="AJ256" s="557">
        <f t="shared" si="1602"/>
        <v>703.11409006000008</v>
      </c>
      <c r="AK256" s="557">
        <f t="shared" si="1602"/>
        <v>1733.8742812900005</v>
      </c>
      <c r="AL256" s="557">
        <f t="shared" si="1602"/>
        <v>2602.2116545079998</v>
      </c>
      <c r="AM256" s="557">
        <f t="shared" si="1602"/>
        <v>3904.2772750865129</v>
      </c>
      <c r="AN256" s="557">
        <f t="shared" si="1602"/>
        <v>3302.4951604767175</v>
      </c>
      <c r="AO256" s="557">
        <f t="shared" si="1602"/>
        <v>3043.6121149508153</v>
      </c>
      <c r="AP256" s="557">
        <f t="shared" si="1602"/>
        <v>3028.3912845736836</v>
      </c>
      <c r="AQ256" s="557">
        <f t="shared" si="1602"/>
        <v>2618.0470307986175</v>
      </c>
      <c r="AR256" s="557">
        <f t="shared" si="1602"/>
        <v>2874.7545885469917</v>
      </c>
      <c r="AS256" s="557">
        <f t="shared" si="1602"/>
        <v>3677.5490753092831</v>
      </c>
      <c r="AT256" s="557">
        <f t="shared" si="1602"/>
        <v>2977.0335422280004</v>
      </c>
      <c r="AU256" s="557">
        <f t="shared" si="1602"/>
        <v>1327.8172362600001</v>
      </c>
      <c r="AV256" s="557">
        <f t="shared" si="1602"/>
        <v>209.59860456199999</v>
      </c>
      <c r="AW256" s="557">
        <f t="shared" si="1602"/>
        <v>0</v>
      </c>
      <c r="AX256" s="557">
        <f t="shared" si="1602"/>
        <v>0</v>
      </c>
      <c r="AY256" s="557">
        <f t="shared" si="1602"/>
        <v>0</v>
      </c>
      <c r="AZ256" s="557">
        <f t="shared" si="1602"/>
        <v>0</v>
      </c>
      <c r="BA256" s="557">
        <f>SUM(BB256:BY256)</f>
        <v>28896.89459241815</v>
      </c>
      <c r="BB256" s="557">
        <f>IF(BB243&lt;0,0,IF(BB243&gt;BB253,BB253,BB243))</f>
        <v>0</v>
      </c>
      <c r="BC256" s="557">
        <f t="shared" si="1602"/>
        <v>0</v>
      </c>
      <c r="BD256" s="557">
        <f t="shared" si="1602"/>
        <v>0</v>
      </c>
      <c r="BE256" s="557">
        <f t="shared" si="1602"/>
        <v>0</v>
      </c>
      <c r="BF256" s="557">
        <f t="shared" si="1602"/>
        <v>0</v>
      </c>
      <c r="BG256" s="557">
        <f t="shared" si="1602"/>
        <v>0</v>
      </c>
      <c r="BH256" s="557">
        <f t="shared" si="1602"/>
        <v>265.82188772000006</v>
      </c>
      <c r="BI256" s="557">
        <f t="shared" si="1602"/>
        <v>703.11409006000008</v>
      </c>
      <c r="BJ256" s="557">
        <f t="shared" si="1602"/>
        <v>1733.8742812900005</v>
      </c>
      <c r="BK256" s="557">
        <f t="shared" si="1602"/>
        <v>2602.2116545079998</v>
      </c>
      <c r="BL256" s="557">
        <f t="shared" si="1602"/>
        <v>3409.3478050433419</v>
      </c>
      <c r="BM256" s="557">
        <f t="shared" si="1602"/>
        <v>2817.8779812983285</v>
      </c>
      <c r="BN256" s="557">
        <f t="shared" si="1602"/>
        <v>2558.9949357724263</v>
      </c>
      <c r="BO256" s="557">
        <f t="shared" si="1602"/>
        <v>2543.7741053952946</v>
      </c>
      <c r="BP256" s="557">
        <f t="shared" si="1602"/>
        <v>2143.7396220072383</v>
      </c>
      <c r="BQ256" s="557">
        <f t="shared" si="1602"/>
        <v>2400.4471797556125</v>
      </c>
      <c r="BR256" s="557">
        <f t="shared" si="1602"/>
        <v>3203.2416665179039</v>
      </c>
      <c r="BS256" s="557">
        <f t="shared" si="1602"/>
        <v>2977.0335422280004</v>
      </c>
      <c r="BT256" s="557">
        <f t="shared" si="1602"/>
        <v>1327.8172362600001</v>
      </c>
      <c r="BU256" s="557">
        <f t="shared" si="1602"/>
        <v>209.59860456199999</v>
      </c>
      <c r="BV256" s="557">
        <f t="shared" si="1602"/>
        <v>0</v>
      </c>
      <c r="BW256" s="557">
        <f t="shared" si="1602"/>
        <v>0</v>
      </c>
      <c r="BX256" s="557">
        <f t="shared" si="1602"/>
        <v>0</v>
      </c>
      <c r="BY256" s="557">
        <f t="shared" si="1602"/>
        <v>0</v>
      </c>
      <c r="BZ256" s="557">
        <f>SUM(CA256:CX256)</f>
        <v>35985.560855657845</v>
      </c>
      <c r="CA256" s="557">
        <f>IF(CA243&lt;0,0,IF(CA243&gt;CA253,CA253,CA243))</f>
        <v>0</v>
      </c>
      <c r="CB256" s="557">
        <f t="shared" ref="CB256:CX256" si="1603">IF(CB243&lt;0,0,IF(CB243&gt;CB253,CB253,CB243))</f>
        <v>0</v>
      </c>
      <c r="CC256" s="557">
        <f t="shared" si="1603"/>
        <v>0</v>
      </c>
      <c r="CD256" s="557">
        <f t="shared" si="1603"/>
        <v>0</v>
      </c>
      <c r="CE256" s="557">
        <f t="shared" si="1603"/>
        <v>0</v>
      </c>
      <c r="CF256" s="557">
        <f t="shared" si="1603"/>
        <v>0</v>
      </c>
      <c r="CG256" s="557">
        <f t="shared" si="1603"/>
        <v>265.82188772000006</v>
      </c>
      <c r="CH256" s="557">
        <f t="shared" si="1603"/>
        <v>703.11409006000008</v>
      </c>
      <c r="CI256" s="557">
        <f t="shared" si="1603"/>
        <v>1733.8742812900005</v>
      </c>
      <c r="CJ256" s="557">
        <f t="shared" si="1603"/>
        <v>2602.2116545079998</v>
      </c>
      <c r="CK256" s="557">
        <f t="shared" si="1603"/>
        <v>4157.722488546</v>
      </c>
      <c r="CL256" s="557">
        <f t="shared" si="1603"/>
        <v>3925.5772713949573</v>
      </c>
      <c r="CM256" s="557">
        <f t="shared" si="1603"/>
        <v>3617.6938733861307</v>
      </c>
      <c r="CN256" s="557">
        <f t="shared" si="1603"/>
        <v>3607.373787586776</v>
      </c>
      <c r="CO256" s="557">
        <f t="shared" si="1603"/>
        <v>3173.9697450411154</v>
      </c>
      <c r="CP256" s="557">
        <f t="shared" si="1603"/>
        <v>3430.6773027894901</v>
      </c>
      <c r="CQ256" s="557">
        <f t="shared" si="1603"/>
        <v>4253.075090285377</v>
      </c>
      <c r="CR256" s="557">
        <f t="shared" si="1603"/>
        <v>2977.0335422280004</v>
      </c>
      <c r="CS256" s="557">
        <f t="shared" si="1603"/>
        <v>1327.8172362600001</v>
      </c>
      <c r="CT256" s="557">
        <f t="shared" si="1603"/>
        <v>209.59860456199999</v>
      </c>
      <c r="CU256" s="557">
        <f t="shared" si="1603"/>
        <v>0</v>
      </c>
      <c r="CV256" s="557">
        <f t="shared" si="1603"/>
        <v>0</v>
      </c>
      <c r="CW256" s="557">
        <f t="shared" si="1603"/>
        <v>0</v>
      </c>
      <c r="CX256" s="557">
        <f t="shared" si="1603"/>
        <v>0</v>
      </c>
      <c r="CY256" s="129"/>
      <c r="CZ256" s="129"/>
      <c r="DA256" s="129"/>
      <c r="DB256" s="129"/>
      <c r="DC256" s="129"/>
      <c r="DD256" s="129"/>
      <c r="DE256" s="129"/>
      <c r="DF256" s="129"/>
      <c r="DG256" s="129"/>
      <c r="DH256" s="129"/>
    </row>
    <row r="257" spans="1:112">
      <c r="A257" s="558" t="s">
        <v>1209</v>
      </c>
      <c r="B257" s="604">
        <f>B243-B256</f>
        <v>1603825.7434028087</v>
      </c>
      <c r="C257" s="604">
        <f t="shared" ref="C257:BN257" si="1604">C243-C256</f>
        <v>56675.982918417511</v>
      </c>
      <c r="D257" s="604">
        <f t="shared" si="1604"/>
        <v>3068.4995342740294</v>
      </c>
      <c r="E257" s="604">
        <f t="shared" si="1604"/>
        <v>3068.4995342740294</v>
      </c>
      <c r="F257" s="604">
        <f t="shared" si="1604"/>
        <v>2773.9311224028615</v>
      </c>
      <c r="G257" s="604">
        <f t="shared" si="1604"/>
        <v>2618.4410869457415</v>
      </c>
      <c r="H257" s="604">
        <f t="shared" si="1604"/>
        <v>2610.3560235323739</v>
      </c>
      <c r="I257" s="604">
        <f t="shared" si="1604"/>
        <v>2471.1369895813359</v>
      </c>
      <c r="J257" s="604">
        <f t="shared" si="1604"/>
        <v>2082.982752857004</v>
      </c>
      <c r="K257" s="604">
        <f t="shared" si="1604"/>
        <v>3388.0036212641435</v>
      </c>
      <c r="L257" s="604">
        <f t="shared" si="1604"/>
        <v>2092.0922547120017</v>
      </c>
      <c r="M257" s="604">
        <f t="shared" si="1604"/>
        <v>1882.8457420937802</v>
      </c>
      <c r="N257" s="604">
        <f t="shared" si="1604"/>
        <v>382.89267659602774</v>
      </c>
      <c r="O257" s="604">
        <f t="shared" si="1604"/>
        <v>0</v>
      </c>
      <c r="P257" s="604">
        <f t="shared" si="1604"/>
        <v>0</v>
      </c>
      <c r="Q257" s="604">
        <f t="shared" si="1604"/>
        <v>0</v>
      </c>
      <c r="R257" s="604">
        <f t="shared" si="1604"/>
        <v>0</v>
      </c>
      <c r="S257" s="604">
        <f t="shared" si="1604"/>
        <v>0</v>
      </c>
      <c r="T257" s="604">
        <f t="shared" si="1604"/>
        <v>0</v>
      </c>
      <c r="U257" s="604">
        <f t="shared" si="1604"/>
        <v>1819.3959002606116</v>
      </c>
      <c r="V257" s="604">
        <f t="shared" si="1604"/>
        <v>3764.4542152493805</v>
      </c>
      <c r="W257" s="604">
        <f t="shared" si="1604"/>
        <v>5272.0851591249984</v>
      </c>
      <c r="X257" s="604">
        <f t="shared" si="1604"/>
        <v>5584.5720046555052</v>
      </c>
      <c r="Y257" s="604">
        <f t="shared" si="1604"/>
        <v>5289.9711296298083</v>
      </c>
      <c r="Z257" s="604">
        <f t="shared" si="1604"/>
        <v>5134.618217023487</v>
      </c>
      <c r="AA257" s="604">
        <f t="shared" si="1604"/>
        <v>3371.204953940357</v>
      </c>
      <c r="AB257" s="604">
        <f t="shared" si="1604"/>
        <v>47782.087442940094</v>
      </c>
      <c r="AC257" s="604">
        <f t="shared" si="1604"/>
        <v>2604.5356192630834</v>
      </c>
      <c r="AD257" s="604">
        <f t="shared" si="1604"/>
        <v>2604.5356192630834</v>
      </c>
      <c r="AE257" s="604">
        <f t="shared" si="1604"/>
        <v>2336.4456042556485</v>
      </c>
      <c r="AF257" s="604">
        <f t="shared" si="1604"/>
        <v>2207.4692064333331</v>
      </c>
      <c r="AG257" s="604">
        <f t="shared" si="1604"/>
        <v>2212.6448422476797</v>
      </c>
      <c r="AH257" s="604">
        <f t="shared" si="1604"/>
        <v>2073.4258082966417</v>
      </c>
      <c r="AI257" s="604">
        <f t="shared" si="1604"/>
        <v>1672.0108723445956</v>
      </c>
      <c r="AJ257" s="604">
        <f t="shared" si="1604"/>
        <v>2950.5181031169313</v>
      </c>
      <c r="AK257" s="604">
        <f t="shared" si="1604"/>
        <v>1614.8145944442822</v>
      </c>
      <c r="AL257" s="604">
        <f t="shared" si="1604"/>
        <v>1312.7930489190503</v>
      </c>
      <c r="AM257" s="604">
        <f t="shared" si="1604"/>
        <v>0</v>
      </c>
      <c r="AN257" s="604">
        <f t="shared" si="1604"/>
        <v>0</v>
      </c>
      <c r="AO257" s="604">
        <f t="shared" si="1604"/>
        <v>0</v>
      </c>
      <c r="AP257" s="604">
        <f t="shared" si="1604"/>
        <v>0</v>
      </c>
      <c r="AQ257" s="604">
        <f t="shared" si="1604"/>
        <v>0</v>
      </c>
      <c r="AR257" s="604">
        <f t="shared" si="1604"/>
        <v>0</v>
      </c>
      <c r="AS257" s="604">
        <f t="shared" si="1604"/>
        <v>0</v>
      </c>
      <c r="AT257" s="604">
        <f t="shared" si="1604"/>
        <v>1209.5720889574131</v>
      </c>
      <c r="AU257" s="604">
        <f t="shared" si="1604"/>
        <v>3154.6304039461838</v>
      </c>
      <c r="AV257" s="604">
        <f t="shared" si="1604"/>
        <v>4662.2613478218009</v>
      </c>
      <c r="AW257" s="604">
        <f t="shared" si="1604"/>
        <v>4988.0052327284657</v>
      </c>
      <c r="AX257" s="604">
        <f t="shared" si="1604"/>
        <v>4719.9184364550783</v>
      </c>
      <c r="AY257" s="604">
        <f t="shared" si="1604"/>
        <v>4591.0796026010739</v>
      </c>
      <c r="AZ257" s="604">
        <f t="shared" si="1604"/>
        <v>2867.4270118457744</v>
      </c>
      <c r="BA257" s="604">
        <f t="shared" si="1604"/>
        <v>41162.443071721136</v>
      </c>
      <c r="BB257" s="604">
        <f t="shared" si="1604"/>
        <v>2243.6495473566038</v>
      </c>
      <c r="BC257" s="604">
        <f t="shared" si="1604"/>
        <v>2243.6495473566038</v>
      </c>
      <c r="BD257" s="604">
        <f t="shared" si="1604"/>
        <v>1996.1848123350171</v>
      </c>
      <c r="BE257" s="604">
        <f t="shared" si="1604"/>
        <v>1887.8305622375831</v>
      </c>
      <c r="BF257" s="604">
        <f t="shared" si="1604"/>
        <v>1903.3139234706941</v>
      </c>
      <c r="BG257" s="604">
        <f t="shared" si="1604"/>
        <v>1764.0948895196559</v>
      </c>
      <c r="BH257" s="604">
        <f t="shared" si="1604"/>
        <v>1352.3722281488454</v>
      </c>
      <c r="BI257" s="604">
        <f t="shared" si="1604"/>
        <v>2610.2573111963002</v>
      </c>
      <c r="BJ257" s="604">
        <f t="shared" si="1604"/>
        <v>1243.6417346379876</v>
      </c>
      <c r="BK257" s="604">
        <f t="shared" si="1604"/>
        <v>869.4187320053743</v>
      </c>
      <c r="BL257" s="604">
        <f t="shared" si="1604"/>
        <v>0</v>
      </c>
      <c r="BM257" s="604">
        <f t="shared" si="1604"/>
        <v>0</v>
      </c>
      <c r="BN257" s="604">
        <f t="shared" si="1604"/>
        <v>0</v>
      </c>
      <c r="BO257" s="604">
        <f t="shared" ref="BO257:CX257" si="1605">BO243-BO256</f>
        <v>0</v>
      </c>
      <c r="BP257" s="604">
        <f t="shared" si="1605"/>
        <v>0</v>
      </c>
      <c r="BQ257" s="604">
        <f t="shared" si="1605"/>
        <v>0</v>
      </c>
      <c r="BR257" s="604">
        <f t="shared" si="1605"/>
        <v>0</v>
      </c>
      <c r="BS257" s="604">
        <f t="shared" si="1605"/>
        <v>735.2646801660344</v>
      </c>
      <c r="BT257" s="604">
        <f t="shared" si="1605"/>
        <v>2680.3229951548046</v>
      </c>
      <c r="BU257" s="604">
        <f t="shared" si="1605"/>
        <v>4187.9539390304217</v>
      </c>
      <c r="BV257" s="604">
        <f t="shared" si="1605"/>
        <v>4524.0088545629897</v>
      </c>
      <c r="BW257" s="604">
        <f t="shared" si="1605"/>
        <v>4276.5441195414023</v>
      </c>
      <c r="BX257" s="604">
        <f t="shared" si="1605"/>
        <v>4168.3273469391952</v>
      </c>
      <c r="BY257" s="604">
        <f t="shared" si="1605"/>
        <v>2475.6078480615938</v>
      </c>
      <c r="BZ257" s="604">
        <f t="shared" si="1605"/>
        <v>56969.982203162079</v>
      </c>
      <c r="CA257" s="604">
        <f t="shared" si="1605"/>
        <v>3068.4995342740294</v>
      </c>
      <c r="CB257" s="604">
        <f t="shared" si="1605"/>
        <v>3068.4995342740294</v>
      </c>
      <c r="CC257" s="604">
        <f t="shared" si="1605"/>
        <v>2773.9311224028615</v>
      </c>
      <c r="CD257" s="604">
        <f t="shared" si="1605"/>
        <v>2618.4410869457415</v>
      </c>
      <c r="CE257" s="604">
        <f t="shared" si="1605"/>
        <v>2610.3560235323739</v>
      </c>
      <c r="CF257" s="604">
        <f t="shared" si="1605"/>
        <v>2471.1369895813359</v>
      </c>
      <c r="CG257" s="604">
        <f t="shared" si="1605"/>
        <v>2082.982752857004</v>
      </c>
      <c r="CH257" s="604">
        <f t="shared" si="1605"/>
        <v>3388.0036212641435</v>
      </c>
      <c r="CI257" s="604">
        <f t="shared" si="1605"/>
        <v>2092.0922547120017</v>
      </c>
      <c r="CJ257" s="604">
        <f t="shared" si="1605"/>
        <v>1882.8457420937802</v>
      </c>
      <c r="CK257" s="604">
        <f t="shared" si="1605"/>
        <v>382.89267659602774</v>
      </c>
      <c r="CL257" s="604">
        <f t="shared" si="1605"/>
        <v>0</v>
      </c>
      <c r="CM257" s="604">
        <f t="shared" si="1605"/>
        <v>0</v>
      </c>
      <c r="CN257" s="604">
        <f t="shared" si="1605"/>
        <v>0</v>
      </c>
      <c r="CO257" s="604">
        <f t="shared" si="1605"/>
        <v>0</v>
      </c>
      <c r="CP257" s="604">
        <f t="shared" si="1605"/>
        <v>0</v>
      </c>
      <c r="CQ257" s="604">
        <f t="shared" si="1605"/>
        <v>0</v>
      </c>
      <c r="CR257" s="604">
        <f t="shared" si="1605"/>
        <v>1780.1973593557323</v>
      </c>
      <c r="CS257" s="604">
        <f t="shared" si="1605"/>
        <v>3715.453862766457</v>
      </c>
      <c r="CT257" s="604">
        <f t="shared" si="1605"/>
        <v>5223.0848066420749</v>
      </c>
      <c r="CU257" s="604">
        <f t="shared" si="1605"/>
        <v>5540.4723967503578</v>
      </c>
      <c r="CV257" s="604">
        <f t="shared" si="1605"/>
        <v>5245.8715217246609</v>
      </c>
      <c r="CW257" s="604">
        <f t="shared" si="1605"/>
        <v>5095.4196761186067</v>
      </c>
      <c r="CX257" s="604">
        <f t="shared" si="1605"/>
        <v>3699.0904812094705</v>
      </c>
      <c r="CY257" s="129"/>
      <c r="CZ257" s="129"/>
      <c r="DA257" s="129"/>
      <c r="DB257" s="129"/>
      <c r="DC257" s="129"/>
      <c r="DD257" s="129"/>
      <c r="DE257" s="129"/>
      <c r="DF257" s="129"/>
      <c r="DG257" s="129"/>
      <c r="DH257" s="129"/>
    </row>
    <row r="258" spans="1:112" ht="15.75" thickBot="1">
      <c r="A258" s="558"/>
      <c r="B258" s="604"/>
      <c r="C258" s="604"/>
      <c r="D258" s="604"/>
      <c r="E258" s="604"/>
      <c r="F258" s="604"/>
      <c r="G258" s="604"/>
      <c r="H258" s="604"/>
      <c r="I258" s="604"/>
      <c r="J258" s="604"/>
      <c r="K258" s="604"/>
      <c r="L258" s="604"/>
      <c r="M258" s="604"/>
      <c r="N258" s="604"/>
      <c r="O258" s="604"/>
      <c r="P258" s="604"/>
      <c r="Q258" s="604"/>
      <c r="R258" s="604"/>
      <c r="S258" s="604"/>
      <c r="T258" s="604"/>
      <c r="U258" s="604"/>
      <c r="V258" s="604"/>
      <c r="W258" s="604"/>
      <c r="X258" s="604"/>
      <c r="Y258" s="604"/>
      <c r="Z258" s="604"/>
      <c r="AA258" s="604"/>
      <c r="AB258" s="604"/>
      <c r="AC258" s="604"/>
      <c r="AD258" s="604"/>
      <c r="AE258" s="604"/>
      <c r="AF258" s="604"/>
      <c r="AG258" s="604"/>
      <c r="AH258" s="604"/>
      <c r="AI258" s="604"/>
      <c r="AJ258" s="604"/>
      <c r="AK258" s="604"/>
      <c r="AL258" s="604"/>
      <c r="AM258" s="604"/>
      <c r="AN258" s="604"/>
      <c r="AO258" s="604"/>
      <c r="AP258" s="604"/>
      <c r="AQ258" s="604"/>
      <c r="AR258" s="604"/>
      <c r="AS258" s="604"/>
      <c r="AT258" s="604"/>
      <c r="AU258" s="604"/>
      <c r="AV258" s="604"/>
      <c r="AW258" s="604"/>
      <c r="AX258" s="604"/>
      <c r="AY258" s="604"/>
      <c r="AZ258" s="604"/>
      <c r="BA258" s="604"/>
      <c r="BB258" s="604"/>
      <c r="BC258" s="604"/>
      <c r="BD258" s="604"/>
      <c r="BE258" s="604"/>
      <c r="BF258" s="604"/>
      <c r="BG258" s="604"/>
      <c r="BH258" s="604"/>
      <c r="BI258" s="604"/>
      <c r="BJ258" s="604"/>
      <c r="BK258" s="604"/>
      <c r="BL258" s="604"/>
      <c r="BM258" s="604"/>
      <c r="BN258" s="604"/>
      <c r="BO258" s="604"/>
      <c r="BP258" s="604"/>
      <c r="BQ258" s="604"/>
      <c r="BR258" s="604"/>
      <c r="BS258" s="604"/>
      <c r="BT258" s="604"/>
      <c r="BU258" s="604"/>
      <c r="BV258" s="604"/>
      <c r="BW258" s="604"/>
      <c r="BX258" s="604"/>
      <c r="BY258" s="604"/>
      <c r="BZ258" s="604"/>
      <c r="CA258" s="604"/>
      <c r="CB258" s="604"/>
      <c r="CC258" s="604"/>
      <c r="CD258" s="604"/>
      <c r="CE258" s="604"/>
      <c r="CF258" s="604"/>
      <c r="CG258" s="604"/>
      <c r="CH258" s="604"/>
      <c r="CI258" s="604"/>
      <c r="CJ258" s="604"/>
      <c r="CK258" s="604"/>
      <c r="CL258" s="604"/>
      <c r="CM258" s="604"/>
      <c r="CN258" s="604"/>
      <c r="CO258" s="604"/>
      <c r="CP258" s="604"/>
      <c r="CQ258" s="604"/>
      <c r="CR258" s="604"/>
      <c r="CS258" s="604"/>
      <c r="CT258" s="604"/>
      <c r="CU258" s="604"/>
      <c r="CV258" s="604"/>
      <c r="CW258" s="604"/>
      <c r="CX258" s="604"/>
      <c r="CY258" s="129"/>
      <c r="CZ258" s="129"/>
      <c r="DA258" s="129"/>
      <c r="DB258" s="129"/>
      <c r="DC258" s="129"/>
      <c r="DD258" s="129"/>
      <c r="DE258" s="129"/>
      <c r="DF258" s="129"/>
      <c r="DG258" s="129"/>
      <c r="DH258" s="129"/>
    </row>
    <row r="259" spans="1:112">
      <c r="A259" s="609" t="s">
        <v>5</v>
      </c>
      <c r="B259" s="610"/>
      <c r="C259" s="610"/>
      <c r="D259" s="610"/>
      <c r="E259" s="610"/>
      <c r="F259" s="610"/>
      <c r="G259" s="610"/>
      <c r="H259" s="610"/>
      <c r="I259" s="610"/>
      <c r="J259" s="610"/>
      <c r="K259" s="610"/>
      <c r="L259" s="610"/>
      <c r="M259" s="610"/>
      <c r="N259" s="610"/>
      <c r="O259" s="610"/>
      <c r="P259" s="610"/>
      <c r="Q259" s="610"/>
      <c r="R259" s="610"/>
      <c r="S259" s="610"/>
      <c r="T259" s="610"/>
      <c r="U259" s="610"/>
      <c r="V259" s="610"/>
      <c r="W259" s="610"/>
      <c r="X259" s="610"/>
      <c r="Y259" s="610"/>
      <c r="Z259" s="610"/>
      <c r="AA259" s="610"/>
      <c r="AB259" s="610"/>
      <c r="AC259" s="610"/>
      <c r="AD259" s="610"/>
      <c r="AE259" s="610"/>
      <c r="AF259" s="610"/>
      <c r="AG259" s="610"/>
      <c r="AH259" s="610"/>
      <c r="AI259" s="610"/>
      <c r="AJ259" s="610"/>
      <c r="AK259" s="610"/>
      <c r="AL259" s="610"/>
      <c r="AM259" s="610"/>
      <c r="AN259" s="610"/>
      <c r="AO259" s="610"/>
      <c r="AP259" s="610"/>
      <c r="AQ259" s="610"/>
      <c r="AR259" s="610"/>
      <c r="AS259" s="610"/>
      <c r="AT259" s="610"/>
      <c r="AU259" s="610"/>
      <c r="AV259" s="610"/>
      <c r="AW259" s="610"/>
      <c r="AX259" s="610"/>
      <c r="AY259" s="610"/>
      <c r="AZ259" s="610"/>
      <c r="BA259" s="610"/>
      <c r="BB259" s="610"/>
      <c r="BC259" s="610"/>
      <c r="BD259" s="610"/>
      <c r="BE259" s="610"/>
      <c r="BF259" s="610"/>
      <c r="BG259" s="610"/>
      <c r="BH259" s="610"/>
      <c r="BI259" s="610"/>
      <c r="BJ259" s="610"/>
      <c r="BK259" s="610"/>
      <c r="BL259" s="610"/>
      <c r="BM259" s="610"/>
      <c r="BN259" s="610"/>
      <c r="BO259" s="610"/>
      <c r="BP259" s="610"/>
      <c r="BQ259" s="610"/>
      <c r="BR259" s="610"/>
      <c r="BS259" s="610"/>
      <c r="BT259" s="610"/>
      <c r="BU259" s="610"/>
      <c r="BV259" s="610"/>
      <c r="BW259" s="610"/>
      <c r="BX259" s="610"/>
      <c r="BY259" s="610"/>
      <c r="BZ259" s="610"/>
      <c r="CA259" s="610"/>
      <c r="CB259" s="610"/>
      <c r="CC259" s="610"/>
      <c r="CD259" s="610"/>
      <c r="CE259" s="610"/>
      <c r="CF259" s="610"/>
      <c r="CG259" s="610"/>
      <c r="CH259" s="610"/>
      <c r="CI259" s="610"/>
      <c r="CJ259" s="610"/>
      <c r="CK259" s="610"/>
      <c r="CL259" s="610"/>
      <c r="CM259" s="610"/>
      <c r="CN259" s="610"/>
      <c r="CO259" s="610"/>
      <c r="CP259" s="610"/>
      <c r="CQ259" s="610"/>
      <c r="CR259" s="610"/>
      <c r="CS259" s="610"/>
      <c r="CT259" s="610"/>
      <c r="CU259" s="610"/>
      <c r="CV259" s="610"/>
      <c r="CW259" s="610"/>
      <c r="CX259" s="611"/>
      <c r="CY259" s="129"/>
      <c r="CZ259" s="129"/>
      <c r="DA259" s="129"/>
      <c r="DB259" s="129"/>
      <c r="DC259" s="129"/>
      <c r="DD259" s="129"/>
      <c r="DE259" s="129"/>
      <c r="DF259" s="129"/>
      <c r="DG259" s="129"/>
      <c r="DH259" s="129"/>
    </row>
    <row r="260" spans="1:112">
      <c r="A260" s="612" t="s">
        <v>1210</v>
      </c>
      <c r="B260" s="591">
        <f>B251</f>
        <v>1482045.7440448801</v>
      </c>
      <c r="C260" s="557">
        <f t="shared" ref="C260" si="1606">SUM(D260:AA260)</f>
        <v>49401.524801496002</v>
      </c>
      <c r="D260" s="557">
        <f t="shared" ref="D260:AI260" si="1607">D251</f>
        <v>0</v>
      </c>
      <c r="E260" s="557">
        <f t="shared" si="1607"/>
        <v>0</v>
      </c>
      <c r="F260" s="557">
        <f t="shared" si="1607"/>
        <v>0</v>
      </c>
      <c r="G260" s="557">
        <f t="shared" si="1607"/>
        <v>0</v>
      </c>
      <c r="H260" s="557">
        <f t="shared" si="1607"/>
        <v>0</v>
      </c>
      <c r="I260" s="557">
        <f t="shared" si="1607"/>
        <v>0</v>
      </c>
      <c r="J260" s="557">
        <f t="shared" si="1607"/>
        <v>374.82188772000006</v>
      </c>
      <c r="K260" s="557">
        <f t="shared" si="1607"/>
        <v>812.11409006000008</v>
      </c>
      <c r="L260" s="557">
        <f t="shared" si="1607"/>
        <v>1842.8742812900005</v>
      </c>
      <c r="M260" s="557">
        <f t="shared" si="1607"/>
        <v>2711.2116545079998</v>
      </c>
      <c r="N260" s="557">
        <f t="shared" si="1607"/>
        <v>4266.722488546</v>
      </c>
      <c r="O260" s="557">
        <f t="shared" si="1607"/>
        <v>5210.0242393079998</v>
      </c>
      <c r="P260" s="557">
        <f t="shared" si="1607"/>
        <v>5953.4209832860006</v>
      </c>
      <c r="Q260" s="557">
        <f t="shared" si="1607"/>
        <v>6396.9602170880007</v>
      </c>
      <c r="R260" s="557">
        <f t="shared" si="1607"/>
        <v>6390.7131856260012</v>
      </c>
      <c r="S260" s="557">
        <f t="shared" si="1607"/>
        <v>5653.5634731100008</v>
      </c>
      <c r="T260" s="557">
        <f t="shared" si="1607"/>
        <v>4947.6489179040009</v>
      </c>
      <c r="U260" s="557">
        <f t="shared" si="1607"/>
        <v>3086.0335422280004</v>
      </c>
      <c r="V260" s="557">
        <f t="shared" si="1607"/>
        <v>1436.8172362600001</v>
      </c>
      <c r="W260" s="557">
        <f t="shared" si="1607"/>
        <v>318.59860456199999</v>
      </c>
      <c r="X260" s="557">
        <f t="shared" si="1607"/>
        <v>0</v>
      </c>
      <c r="Y260" s="557">
        <f t="shared" si="1607"/>
        <v>0</v>
      </c>
      <c r="Z260" s="557">
        <f t="shared" si="1607"/>
        <v>0</v>
      </c>
      <c r="AA260" s="557">
        <f t="shared" si="1607"/>
        <v>0</v>
      </c>
      <c r="AB260" s="557">
        <f t="shared" si="1607"/>
        <v>49401.524801496002</v>
      </c>
      <c r="AC260" s="557">
        <f t="shared" si="1607"/>
        <v>0</v>
      </c>
      <c r="AD260" s="557">
        <f t="shared" si="1607"/>
        <v>0</v>
      </c>
      <c r="AE260" s="557">
        <f t="shared" si="1607"/>
        <v>0</v>
      </c>
      <c r="AF260" s="557">
        <f t="shared" si="1607"/>
        <v>0</v>
      </c>
      <c r="AG260" s="557">
        <f t="shared" si="1607"/>
        <v>0</v>
      </c>
      <c r="AH260" s="557">
        <f t="shared" si="1607"/>
        <v>0</v>
      </c>
      <c r="AI260" s="557">
        <f t="shared" si="1607"/>
        <v>374.82188772000006</v>
      </c>
      <c r="AJ260" s="557">
        <f t="shared" ref="AJ260:BO260" si="1608">AJ251</f>
        <v>812.11409006000008</v>
      </c>
      <c r="AK260" s="557">
        <f t="shared" si="1608"/>
        <v>1842.8742812900005</v>
      </c>
      <c r="AL260" s="557">
        <f t="shared" si="1608"/>
        <v>2711.2116545079998</v>
      </c>
      <c r="AM260" s="557">
        <f t="shared" si="1608"/>
        <v>4266.722488546</v>
      </c>
      <c r="AN260" s="557">
        <f t="shared" si="1608"/>
        <v>5210.0242393079998</v>
      </c>
      <c r="AO260" s="557">
        <f t="shared" si="1608"/>
        <v>5953.4209832860006</v>
      </c>
      <c r="AP260" s="557">
        <f t="shared" si="1608"/>
        <v>6396.9602170880007</v>
      </c>
      <c r="AQ260" s="557">
        <f t="shared" si="1608"/>
        <v>6390.7131856260012</v>
      </c>
      <c r="AR260" s="557">
        <f t="shared" si="1608"/>
        <v>5653.5634731100008</v>
      </c>
      <c r="AS260" s="557">
        <f t="shared" si="1608"/>
        <v>4947.6489179040009</v>
      </c>
      <c r="AT260" s="557">
        <f t="shared" si="1608"/>
        <v>3086.0335422280004</v>
      </c>
      <c r="AU260" s="557">
        <f t="shared" si="1608"/>
        <v>1436.8172362600001</v>
      </c>
      <c r="AV260" s="557">
        <f t="shared" si="1608"/>
        <v>318.59860456199999</v>
      </c>
      <c r="AW260" s="557">
        <f t="shared" si="1608"/>
        <v>0</v>
      </c>
      <c r="AX260" s="557">
        <f t="shared" si="1608"/>
        <v>0</v>
      </c>
      <c r="AY260" s="557">
        <f t="shared" si="1608"/>
        <v>0</v>
      </c>
      <c r="AZ260" s="557">
        <f t="shared" si="1608"/>
        <v>0</v>
      </c>
      <c r="BA260" s="557">
        <f t="shared" si="1608"/>
        <v>49401.524801496002</v>
      </c>
      <c r="BB260" s="557">
        <f t="shared" si="1608"/>
        <v>0</v>
      </c>
      <c r="BC260" s="557">
        <f t="shared" si="1608"/>
        <v>0</v>
      </c>
      <c r="BD260" s="557">
        <f t="shared" si="1608"/>
        <v>0</v>
      </c>
      <c r="BE260" s="557">
        <f t="shared" si="1608"/>
        <v>0</v>
      </c>
      <c r="BF260" s="557">
        <f t="shared" si="1608"/>
        <v>0</v>
      </c>
      <c r="BG260" s="557">
        <f t="shared" si="1608"/>
        <v>0</v>
      </c>
      <c r="BH260" s="557">
        <f t="shared" si="1608"/>
        <v>374.82188772000006</v>
      </c>
      <c r="BI260" s="557">
        <f t="shared" si="1608"/>
        <v>812.11409006000008</v>
      </c>
      <c r="BJ260" s="557">
        <f t="shared" si="1608"/>
        <v>1842.8742812900005</v>
      </c>
      <c r="BK260" s="557">
        <f t="shared" si="1608"/>
        <v>2711.2116545079998</v>
      </c>
      <c r="BL260" s="557">
        <f t="shared" si="1608"/>
        <v>4266.722488546</v>
      </c>
      <c r="BM260" s="557">
        <f t="shared" si="1608"/>
        <v>5210.0242393079998</v>
      </c>
      <c r="BN260" s="557">
        <f t="shared" si="1608"/>
        <v>5953.4209832860006</v>
      </c>
      <c r="BO260" s="557">
        <f t="shared" si="1608"/>
        <v>6396.9602170880007</v>
      </c>
      <c r="BP260" s="557">
        <f t="shared" ref="BP260:CX260" si="1609">BP251</f>
        <v>6390.7131856260012</v>
      </c>
      <c r="BQ260" s="557">
        <f t="shared" si="1609"/>
        <v>5653.5634731100008</v>
      </c>
      <c r="BR260" s="557">
        <f t="shared" si="1609"/>
        <v>4947.6489179040009</v>
      </c>
      <c r="BS260" s="557">
        <f t="shared" si="1609"/>
        <v>3086.0335422280004</v>
      </c>
      <c r="BT260" s="557">
        <f t="shared" si="1609"/>
        <v>1436.8172362600001</v>
      </c>
      <c r="BU260" s="557">
        <f t="shared" si="1609"/>
        <v>318.59860456199999</v>
      </c>
      <c r="BV260" s="557">
        <f t="shared" si="1609"/>
        <v>0</v>
      </c>
      <c r="BW260" s="557">
        <f t="shared" si="1609"/>
        <v>0</v>
      </c>
      <c r="BX260" s="557">
        <f t="shared" si="1609"/>
        <v>0</v>
      </c>
      <c r="BY260" s="557">
        <f t="shared" si="1609"/>
        <v>0</v>
      </c>
      <c r="BZ260" s="557">
        <f t="shared" si="1609"/>
        <v>49401.524801496002</v>
      </c>
      <c r="CA260" s="557">
        <f t="shared" si="1609"/>
        <v>0</v>
      </c>
      <c r="CB260" s="557">
        <f t="shared" si="1609"/>
        <v>0</v>
      </c>
      <c r="CC260" s="557">
        <f t="shared" si="1609"/>
        <v>0</v>
      </c>
      <c r="CD260" s="557">
        <f t="shared" si="1609"/>
        <v>0</v>
      </c>
      <c r="CE260" s="557">
        <f t="shared" si="1609"/>
        <v>0</v>
      </c>
      <c r="CF260" s="557">
        <f t="shared" si="1609"/>
        <v>0</v>
      </c>
      <c r="CG260" s="557">
        <f t="shared" si="1609"/>
        <v>374.82188772000006</v>
      </c>
      <c r="CH260" s="557">
        <f t="shared" si="1609"/>
        <v>812.11409006000008</v>
      </c>
      <c r="CI260" s="557">
        <f t="shared" si="1609"/>
        <v>1842.8742812900005</v>
      </c>
      <c r="CJ260" s="557">
        <f t="shared" si="1609"/>
        <v>2711.2116545079998</v>
      </c>
      <c r="CK260" s="557">
        <f t="shared" si="1609"/>
        <v>4266.722488546</v>
      </c>
      <c r="CL260" s="557">
        <f t="shared" si="1609"/>
        <v>5210.0242393079998</v>
      </c>
      <c r="CM260" s="557">
        <f t="shared" si="1609"/>
        <v>5953.4209832860006</v>
      </c>
      <c r="CN260" s="557">
        <f t="shared" si="1609"/>
        <v>6396.9602170880007</v>
      </c>
      <c r="CO260" s="557">
        <f t="shared" si="1609"/>
        <v>6390.7131856260012</v>
      </c>
      <c r="CP260" s="557">
        <f t="shared" si="1609"/>
        <v>5653.5634731100008</v>
      </c>
      <c r="CQ260" s="557">
        <f t="shared" si="1609"/>
        <v>4947.6489179040009</v>
      </c>
      <c r="CR260" s="557">
        <f t="shared" si="1609"/>
        <v>3086.0335422280004</v>
      </c>
      <c r="CS260" s="557">
        <f t="shared" si="1609"/>
        <v>1436.8172362600001</v>
      </c>
      <c r="CT260" s="557">
        <f t="shared" si="1609"/>
        <v>318.59860456199999</v>
      </c>
      <c r="CU260" s="557">
        <f t="shared" si="1609"/>
        <v>0</v>
      </c>
      <c r="CV260" s="557">
        <f t="shared" si="1609"/>
        <v>0</v>
      </c>
      <c r="CW260" s="557">
        <f t="shared" si="1609"/>
        <v>0</v>
      </c>
      <c r="CX260" s="613">
        <f t="shared" si="1609"/>
        <v>0</v>
      </c>
      <c r="CY260" s="129"/>
      <c r="CZ260" s="129"/>
      <c r="DA260" s="129"/>
      <c r="DB260" s="129"/>
      <c r="DC260" s="129"/>
      <c r="DD260" s="129"/>
      <c r="DE260" s="129"/>
      <c r="DF260" s="129"/>
      <c r="DG260" s="129"/>
      <c r="DH260" s="129"/>
    </row>
    <row r="261" spans="1:112">
      <c r="A261" s="612" t="s">
        <v>1211</v>
      </c>
      <c r="B261" s="591">
        <f>B252</f>
        <v>-45780</v>
      </c>
      <c r="C261" s="557">
        <f>C252</f>
        <v>-1526</v>
      </c>
      <c r="D261" s="557">
        <f t="shared" ref="D261:BO261" si="1610">D252</f>
        <v>0</v>
      </c>
      <c r="E261" s="557">
        <f t="shared" si="1610"/>
        <v>0</v>
      </c>
      <c r="F261" s="557">
        <f t="shared" si="1610"/>
        <v>0</v>
      </c>
      <c r="G261" s="557">
        <f t="shared" si="1610"/>
        <v>0</v>
      </c>
      <c r="H261" s="557">
        <f t="shared" si="1610"/>
        <v>0</v>
      </c>
      <c r="I261" s="557">
        <f t="shared" si="1610"/>
        <v>0</v>
      </c>
      <c r="J261" s="557">
        <f t="shared" si="1610"/>
        <v>-109</v>
      </c>
      <c r="K261" s="557">
        <f t="shared" si="1610"/>
        <v>-109</v>
      </c>
      <c r="L261" s="557">
        <f t="shared" si="1610"/>
        <v>-109</v>
      </c>
      <c r="M261" s="557">
        <f t="shared" si="1610"/>
        <v>-109</v>
      </c>
      <c r="N261" s="557">
        <f t="shared" si="1610"/>
        <v>-109</v>
      </c>
      <c r="O261" s="557">
        <f t="shared" si="1610"/>
        <v>-109</v>
      </c>
      <c r="P261" s="557">
        <f t="shared" si="1610"/>
        <v>-109</v>
      </c>
      <c r="Q261" s="557">
        <f t="shared" si="1610"/>
        <v>-109</v>
      </c>
      <c r="R261" s="557">
        <f t="shared" si="1610"/>
        <v>-109</v>
      </c>
      <c r="S261" s="557">
        <f t="shared" si="1610"/>
        <v>-109</v>
      </c>
      <c r="T261" s="557">
        <f t="shared" si="1610"/>
        <v>-109</v>
      </c>
      <c r="U261" s="557">
        <f t="shared" si="1610"/>
        <v>-109</v>
      </c>
      <c r="V261" s="557">
        <f t="shared" si="1610"/>
        <v>-109</v>
      </c>
      <c r="W261" s="557">
        <f t="shared" si="1610"/>
        <v>-109</v>
      </c>
      <c r="X261" s="557">
        <f t="shared" si="1610"/>
        <v>0</v>
      </c>
      <c r="Y261" s="557">
        <f t="shared" si="1610"/>
        <v>0</v>
      </c>
      <c r="Z261" s="557">
        <f t="shared" si="1610"/>
        <v>0</v>
      </c>
      <c r="AA261" s="557">
        <f t="shared" si="1610"/>
        <v>0</v>
      </c>
      <c r="AB261" s="557">
        <f t="shared" si="1610"/>
        <v>-1526</v>
      </c>
      <c r="AC261" s="557">
        <f t="shared" si="1610"/>
        <v>0</v>
      </c>
      <c r="AD261" s="557">
        <f t="shared" si="1610"/>
        <v>0</v>
      </c>
      <c r="AE261" s="557">
        <f t="shared" si="1610"/>
        <v>0</v>
      </c>
      <c r="AF261" s="557">
        <f t="shared" si="1610"/>
        <v>0</v>
      </c>
      <c r="AG261" s="557">
        <f t="shared" si="1610"/>
        <v>0</v>
      </c>
      <c r="AH261" s="557">
        <f t="shared" si="1610"/>
        <v>0</v>
      </c>
      <c r="AI261" s="557">
        <f t="shared" si="1610"/>
        <v>-109</v>
      </c>
      <c r="AJ261" s="557">
        <f t="shared" si="1610"/>
        <v>-109</v>
      </c>
      <c r="AK261" s="557">
        <f t="shared" si="1610"/>
        <v>-109</v>
      </c>
      <c r="AL261" s="557">
        <f t="shared" si="1610"/>
        <v>-109</v>
      </c>
      <c r="AM261" s="557">
        <f t="shared" si="1610"/>
        <v>-109</v>
      </c>
      <c r="AN261" s="557">
        <f t="shared" si="1610"/>
        <v>-109</v>
      </c>
      <c r="AO261" s="557">
        <f t="shared" si="1610"/>
        <v>-109</v>
      </c>
      <c r="AP261" s="557">
        <f t="shared" si="1610"/>
        <v>-109</v>
      </c>
      <c r="AQ261" s="557">
        <f t="shared" si="1610"/>
        <v>-109</v>
      </c>
      <c r="AR261" s="557">
        <f t="shared" si="1610"/>
        <v>-109</v>
      </c>
      <c r="AS261" s="557">
        <f t="shared" si="1610"/>
        <v>-109</v>
      </c>
      <c r="AT261" s="557">
        <f t="shared" si="1610"/>
        <v>-109</v>
      </c>
      <c r="AU261" s="557">
        <f t="shared" si="1610"/>
        <v>-109</v>
      </c>
      <c r="AV261" s="557">
        <f t="shared" si="1610"/>
        <v>-109</v>
      </c>
      <c r="AW261" s="557">
        <f t="shared" si="1610"/>
        <v>0</v>
      </c>
      <c r="AX261" s="557">
        <f t="shared" si="1610"/>
        <v>0</v>
      </c>
      <c r="AY261" s="557">
        <f t="shared" si="1610"/>
        <v>0</v>
      </c>
      <c r="AZ261" s="557">
        <f t="shared" si="1610"/>
        <v>0</v>
      </c>
      <c r="BA261" s="557">
        <f t="shared" si="1610"/>
        <v>-1526</v>
      </c>
      <c r="BB261" s="557">
        <f t="shared" si="1610"/>
        <v>0</v>
      </c>
      <c r="BC261" s="557">
        <f t="shared" si="1610"/>
        <v>0</v>
      </c>
      <c r="BD261" s="557">
        <f t="shared" si="1610"/>
        <v>0</v>
      </c>
      <c r="BE261" s="557">
        <f t="shared" si="1610"/>
        <v>0</v>
      </c>
      <c r="BF261" s="557">
        <f t="shared" si="1610"/>
        <v>0</v>
      </c>
      <c r="BG261" s="557">
        <f t="shared" si="1610"/>
        <v>0</v>
      </c>
      <c r="BH261" s="557">
        <f t="shared" si="1610"/>
        <v>-109</v>
      </c>
      <c r="BI261" s="557">
        <f t="shared" si="1610"/>
        <v>-109</v>
      </c>
      <c r="BJ261" s="557">
        <f t="shared" si="1610"/>
        <v>-109</v>
      </c>
      <c r="BK261" s="557">
        <f t="shared" si="1610"/>
        <v>-109</v>
      </c>
      <c r="BL261" s="557">
        <f t="shared" si="1610"/>
        <v>-109</v>
      </c>
      <c r="BM261" s="557">
        <f t="shared" si="1610"/>
        <v>-109</v>
      </c>
      <c r="BN261" s="557">
        <f t="shared" si="1610"/>
        <v>-109</v>
      </c>
      <c r="BO261" s="557">
        <f t="shared" si="1610"/>
        <v>-109</v>
      </c>
      <c r="BP261" s="557">
        <f t="shared" ref="BP261:CX261" si="1611">BP252</f>
        <v>-109</v>
      </c>
      <c r="BQ261" s="557">
        <f t="shared" si="1611"/>
        <v>-109</v>
      </c>
      <c r="BR261" s="557">
        <f t="shared" si="1611"/>
        <v>-109</v>
      </c>
      <c r="BS261" s="557">
        <f t="shared" si="1611"/>
        <v>-109</v>
      </c>
      <c r="BT261" s="557">
        <f t="shared" si="1611"/>
        <v>-109</v>
      </c>
      <c r="BU261" s="557">
        <f t="shared" si="1611"/>
        <v>-109</v>
      </c>
      <c r="BV261" s="557">
        <f t="shared" si="1611"/>
        <v>0</v>
      </c>
      <c r="BW261" s="557">
        <f t="shared" si="1611"/>
        <v>0</v>
      </c>
      <c r="BX261" s="557">
        <f t="shared" si="1611"/>
        <v>0</v>
      </c>
      <c r="BY261" s="557">
        <f t="shared" si="1611"/>
        <v>0</v>
      </c>
      <c r="BZ261" s="557">
        <f t="shared" si="1611"/>
        <v>-1526</v>
      </c>
      <c r="CA261" s="557">
        <f t="shared" si="1611"/>
        <v>0</v>
      </c>
      <c r="CB261" s="557">
        <f t="shared" si="1611"/>
        <v>0</v>
      </c>
      <c r="CC261" s="557">
        <f t="shared" si="1611"/>
        <v>0</v>
      </c>
      <c r="CD261" s="557">
        <f t="shared" si="1611"/>
        <v>0</v>
      </c>
      <c r="CE261" s="557">
        <f t="shared" si="1611"/>
        <v>0</v>
      </c>
      <c r="CF261" s="557">
        <f t="shared" si="1611"/>
        <v>0</v>
      </c>
      <c r="CG261" s="557">
        <f t="shared" si="1611"/>
        <v>-109</v>
      </c>
      <c r="CH261" s="557">
        <f t="shared" si="1611"/>
        <v>-109</v>
      </c>
      <c r="CI261" s="557">
        <f t="shared" si="1611"/>
        <v>-109</v>
      </c>
      <c r="CJ261" s="557">
        <f t="shared" si="1611"/>
        <v>-109</v>
      </c>
      <c r="CK261" s="557">
        <f t="shared" si="1611"/>
        <v>-109</v>
      </c>
      <c r="CL261" s="557">
        <f t="shared" si="1611"/>
        <v>-109</v>
      </c>
      <c r="CM261" s="557">
        <f t="shared" si="1611"/>
        <v>-109</v>
      </c>
      <c r="CN261" s="557">
        <f t="shared" si="1611"/>
        <v>-109</v>
      </c>
      <c r="CO261" s="557">
        <f t="shared" si="1611"/>
        <v>-109</v>
      </c>
      <c r="CP261" s="557">
        <f t="shared" si="1611"/>
        <v>-109</v>
      </c>
      <c r="CQ261" s="557">
        <f t="shared" si="1611"/>
        <v>-109</v>
      </c>
      <c r="CR261" s="557">
        <f t="shared" si="1611"/>
        <v>-109</v>
      </c>
      <c r="CS261" s="557">
        <f t="shared" si="1611"/>
        <v>-109</v>
      </c>
      <c r="CT261" s="557">
        <f t="shared" si="1611"/>
        <v>-109</v>
      </c>
      <c r="CU261" s="557">
        <f t="shared" si="1611"/>
        <v>0</v>
      </c>
      <c r="CV261" s="557">
        <f t="shared" si="1611"/>
        <v>0</v>
      </c>
      <c r="CW261" s="557">
        <f t="shared" si="1611"/>
        <v>0</v>
      </c>
      <c r="CX261" s="557">
        <f t="shared" si="1611"/>
        <v>0</v>
      </c>
      <c r="CY261" s="129"/>
      <c r="CZ261" s="129"/>
      <c r="DA261" s="129"/>
      <c r="DB261" s="129"/>
      <c r="DC261" s="129"/>
      <c r="DD261" s="129"/>
      <c r="DE261" s="129"/>
      <c r="DF261" s="129"/>
      <c r="DG261" s="129"/>
      <c r="DH261" s="129"/>
    </row>
    <row r="262" spans="1:112">
      <c r="A262" s="614" t="s">
        <v>1212</v>
      </c>
      <c r="B262" s="591">
        <f t="shared" ref="B262:B267" si="1612">4*AB262+4*BA262+18*C262+BZ262*4</f>
        <v>1040577.9076146863</v>
      </c>
      <c r="C262" s="557">
        <f t="shared" ref="C262" si="1613">SUM(D262:AA262)</f>
        <v>36220.760806494429</v>
      </c>
      <c r="D262" s="561">
        <f>D256</f>
        <v>0</v>
      </c>
      <c r="E262" s="561">
        <f t="shared" ref="E262:BP262" si="1614">E256</f>
        <v>0</v>
      </c>
      <c r="F262" s="561">
        <f t="shared" si="1614"/>
        <v>0</v>
      </c>
      <c r="G262" s="561">
        <f t="shared" si="1614"/>
        <v>0</v>
      </c>
      <c r="H262" s="561">
        <f t="shared" si="1614"/>
        <v>0</v>
      </c>
      <c r="I262" s="561">
        <f t="shared" si="1614"/>
        <v>0</v>
      </c>
      <c r="J262" s="561">
        <f t="shared" si="1614"/>
        <v>265.82188772000006</v>
      </c>
      <c r="K262" s="561">
        <f t="shared" si="1614"/>
        <v>703.11409006000008</v>
      </c>
      <c r="L262" s="561">
        <f t="shared" si="1614"/>
        <v>1733.8742812900005</v>
      </c>
      <c r="M262" s="561">
        <f t="shared" si="1614"/>
        <v>2602.2116545079998</v>
      </c>
      <c r="N262" s="561">
        <f t="shared" si="1614"/>
        <v>4157.722488546</v>
      </c>
      <c r="O262" s="561">
        <f t="shared" si="1614"/>
        <v>3925.5772713949573</v>
      </c>
      <c r="P262" s="561">
        <f t="shared" si="1614"/>
        <v>3666.6942258690551</v>
      </c>
      <c r="Q262" s="561">
        <f t="shared" si="1614"/>
        <v>3651.4733954919234</v>
      </c>
      <c r="R262" s="561">
        <f t="shared" si="1614"/>
        <v>3227.870842101815</v>
      </c>
      <c r="S262" s="561">
        <f t="shared" si="1614"/>
        <v>3484.5783998501888</v>
      </c>
      <c r="T262" s="561">
        <f t="shared" si="1614"/>
        <v>4287.3728866124811</v>
      </c>
      <c r="U262" s="561">
        <f t="shared" si="1614"/>
        <v>2977.0335422280004</v>
      </c>
      <c r="V262" s="561">
        <f t="shared" si="1614"/>
        <v>1327.8172362600001</v>
      </c>
      <c r="W262" s="561">
        <f t="shared" si="1614"/>
        <v>209.59860456199999</v>
      </c>
      <c r="X262" s="561">
        <f t="shared" si="1614"/>
        <v>0</v>
      </c>
      <c r="Y262" s="561">
        <f t="shared" si="1614"/>
        <v>0</v>
      </c>
      <c r="Z262" s="561">
        <f t="shared" si="1614"/>
        <v>0</v>
      </c>
      <c r="AA262" s="561">
        <f t="shared" si="1614"/>
        <v>0</v>
      </c>
      <c r="AB262" s="561">
        <f t="shared" si="1614"/>
        <v>32268.597826370627</v>
      </c>
      <c r="AC262" s="561">
        <f t="shared" si="1614"/>
        <v>0</v>
      </c>
      <c r="AD262" s="561">
        <f t="shared" si="1614"/>
        <v>0</v>
      </c>
      <c r="AE262" s="561">
        <f t="shared" si="1614"/>
        <v>0</v>
      </c>
      <c r="AF262" s="561">
        <f t="shared" si="1614"/>
        <v>0</v>
      </c>
      <c r="AG262" s="561">
        <f t="shared" si="1614"/>
        <v>0</v>
      </c>
      <c r="AH262" s="561">
        <f t="shared" si="1614"/>
        <v>0</v>
      </c>
      <c r="AI262" s="561">
        <f t="shared" si="1614"/>
        <v>265.82188772000006</v>
      </c>
      <c r="AJ262" s="561">
        <f t="shared" si="1614"/>
        <v>703.11409006000008</v>
      </c>
      <c r="AK262" s="561">
        <f t="shared" si="1614"/>
        <v>1733.8742812900005</v>
      </c>
      <c r="AL262" s="561">
        <f t="shared" si="1614"/>
        <v>2602.2116545079998</v>
      </c>
      <c r="AM262" s="561">
        <f t="shared" si="1614"/>
        <v>3904.2772750865129</v>
      </c>
      <c r="AN262" s="561">
        <f t="shared" si="1614"/>
        <v>3302.4951604767175</v>
      </c>
      <c r="AO262" s="561">
        <f t="shared" si="1614"/>
        <v>3043.6121149508153</v>
      </c>
      <c r="AP262" s="561">
        <f t="shared" si="1614"/>
        <v>3028.3912845736836</v>
      </c>
      <c r="AQ262" s="561">
        <f t="shared" si="1614"/>
        <v>2618.0470307986175</v>
      </c>
      <c r="AR262" s="561">
        <f t="shared" si="1614"/>
        <v>2874.7545885469917</v>
      </c>
      <c r="AS262" s="561">
        <f t="shared" si="1614"/>
        <v>3677.5490753092831</v>
      </c>
      <c r="AT262" s="561">
        <f t="shared" si="1614"/>
        <v>2977.0335422280004</v>
      </c>
      <c r="AU262" s="561">
        <f t="shared" si="1614"/>
        <v>1327.8172362600001</v>
      </c>
      <c r="AV262" s="561">
        <f t="shared" si="1614"/>
        <v>209.59860456199999</v>
      </c>
      <c r="AW262" s="561">
        <f t="shared" si="1614"/>
        <v>0</v>
      </c>
      <c r="AX262" s="561">
        <f t="shared" si="1614"/>
        <v>0</v>
      </c>
      <c r="AY262" s="561">
        <f t="shared" si="1614"/>
        <v>0</v>
      </c>
      <c r="AZ262" s="561">
        <f t="shared" si="1614"/>
        <v>0</v>
      </c>
      <c r="BA262" s="561">
        <f t="shared" si="1614"/>
        <v>28896.89459241815</v>
      </c>
      <c r="BB262" s="561">
        <f t="shared" si="1614"/>
        <v>0</v>
      </c>
      <c r="BC262" s="561">
        <f t="shared" si="1614"/>
        <v>0</v>
      </c>
      <c r="BD262" s="561">
        <f t="shared" si="1614"/>
        <v>0</v>
      </c>
      <c r="BE262" s="561">
        <f t="shared" si="1614"/>
        <v>0</v>
      </c>
      <c r="BF262" s="561">
        <f t="shared" si="1614"/>
        <v>0</v>
      </c>
      <c r="BG262" s="561">
        <f t="shared" si="1614"/>
        <v>0</v>
      </c>
      <c r="BH262" s="561">
        <f t="shared" si="1614"/>
        <v>265.82188772000006</v>
      </c>
      <c r="BI262" s="561">
        <f t="shared" si="1614"/>
        <v>703.11409006000008</v>
      </c>
      <c r="BJ262" s="561">
        <f t="shared" si="1614"/>
        <v>1733.8742812900005</v>
      </c>
      <c r="BK262" s="561">
        <f t="shared" si="1614"/>
        <v>2602.2116545079998</v>
      </c>
      <c r="BL262" s="561">
        <f t="shared" si="1614"/>
        <v>3409.3478050433419</v>
      </c>
      <c r="BM262" s="561">
        <f t="shared" si="1614"/>
        <v>2817.8779812983285</v>
      </c>
      <c r="BN262" s="561">
        <f t="shared" si="1614"/>
        <v>2558.9949357724263</v>
      </c>
      <c r="BO262" s="561">
        <f t="shared" si="1614"/>
        <v>2543.7741053952946</v>
      </c>
      <c r="BP262" s="561">
        <f t="shared" si="1614"/>
        <v>2143.7396220072383</v>
      </c>
      <c r="BQ262" s="561">
        <f t="shared" ref="BQ262:CX262" si="1615">BQ256</f>
        <v>2400.4471797556125</v>
      </c>
      <c r="BR262" s="561">
        <f t="shared" si="1615"/>
        <v>3203.2416665179039</v>
      </c>
      <c r="BS262" s="561">
        <f t="shared" si="1615"/>
        <v>2977.0335422280004</v>
      </c>
      <c r="BT262" s="561">
        <f t="shared" si="1615"/>
        <v>1327.8172362600001</v>
      </c>
      <c r="BU262" s="561">
        <f t="shared" si="1615"/>
        <v>209.59860456199999</v>
      </c>
      <c r="BV262" s="561">
        <f t="shared" si="1615"/>
        <v>0</v>
      </c>
      <c r="BW262" s="561">
        <f t="shared" si="1615"/>
        <v>0</v>
      </c>
      <c r="BX262" s="561">
        <f t="shared" si="1615"/>
        <v>0</v>
      </c>
      <c r="BY262" s="561">
        <f t="shared" si="1615"/>
        <v>0</v>
      </c>
      <c r="BZ262" s="561">
        <f t="shared" si="1615"/>
        <v>35985.560855657845</v>
      </c>
      <c r="CA262" s="561">
        <f t="shared" si="1615"/>
        <v>0</v>
      </c>
      <c r="CB262" s="561">
        <f t="shared" si="1615"/>
        <v>0</v>
      </c>
      <c r="CC262" s="561">
        <f t="shared" si="1615"/>
        <v>0</v>
      </c>
      <c r="CD262" s="561">
        <f t="shared" si="1615"/>
        <v>0</v>
      </c>
      <c r="CE262" s="561">
        <f t="shared" si="1615"/>
        <v>0</v>
      </c>
      <c r="CF262" s="561">
        <f t="shared" si="1615"/>
        <v>0</v>
      </c>
      <c r="CG262" s="561">
        <f t="shared" si="1615"/>
        <v>265.82188772000006</v>
      </c>
      <c r="CH262" s="561">
        <f t="shared" si="1615"/>
        <v>703.11409006000008</v>
      </c>
      <c r="CI262" s="561">
        <f t="shared" si="1615"/>
        <v>1733.8742812900005</v>
      </c>
      <c r="CJ262" s="561">
        <f t="shared" si="1615"/>
        <v>2602.2116545079998</v>
      </c>
      <c r="CK262" s="561">
        <f t="shared" si="1615"/>
        <v>4157.722488546</v>
      </c>
      <c r="CL262" s="561">
        <f t="shared" si="1615"/>
        <v>3925.5772713949573</v>
      </c>
      <c r="CM262" s="561">
        <f t="shared" si="1615"/>
        <v>3617.6938733861307</v>
      </c>
      <c r="CN262" s="561">
        <f t="shared" si="1615"/>
        <v>3607.373787586776</v>
      </c>
      <c r="CO262" s="561">
        <f t="shared" si="1615"/>
        <v>3173.9697450411154</v>
      </c>
      <c r="CP262" s="561">
        <f t="shared" si="1615"/>
        <v>3430.6773027894901</v>
      </c>
      <c r="CQ262" s="561">
        <f t="shared" si="1615"/>
        <v>4253.075090285377</v>
      </c>
      <c r="CR262" s="561">
        <f t="shared" si="1615"/>
        <v>2977.0335422280004</v>
      </c>
      <c r="CS262" s="561">
        <f t="shared" si="1615"/>
        <v>1327.8172362600001</v>
      </c>
      <c r="CT262" s="561">
        <f t="shared" si="1615"/>
        <v>209.59860456199999</v>
      </c>
      <c r="CU262" s="561">
        <f t="shared" si="1615"/>
        <v>0</v>
      </c>
      <c r="CV262" s="561">
        <f t="shared" si="1615"/>
        <v>0</v>
      </c>
      <c r="CW262" s="561">
        <f t="shared" si="1615"/>
        <v>0</v>
      </c>
      <c r="CX262" s="561">
        <f t="shared" si="1615"/>
        <v>0</v>
      </c>
      <c r="CY262" s="129"/>
      <c r="CZ262" s="129"/>
      <c r="DA262" s="129"/>
      <c r="DB262" s="129"/>
      <c r="DC262" s="129"/>
      <c r="DD262" s="129"/>
      <c r="DE262" s="129"/>
      <c r="DF262" s="129"/>
      <c r="DG262" s="129"/>
      <c r="DH262" s="129"/>
    </row>
    <row r="263" spans="1:112">
      <c r="A263" s="626" t="s">
        <v>1213</v>
      </c>
      <c r="B263" s="591">
        <f t="shared" si="1612"/>
        <v>466506.09308426344</v>
      </c>
      <c r="C263" s="557">
        <f t="shared" ref="C263:C267" si="1616">SUM(D263:AA263)</f>
        <v>21231.549877911752</v>
      </c>
      <c r="D263" s="561">
        <f t="shared" ref="D263:AA263" si="1617">IF(D246="P",D262,0)</f>
        <v>0</v>
      </c>
      <c r="E263" s="561">
        <f t="shared" si="1617"/>
        <v>0</v>
      </c>
      <c r="F263" s="561">
        <f t="shared" si="1617"/>
        <v>0</v>
      </c>
      <c r="G263" s="561">
        <f t="shared" si="1617"/>
        <v>0</v>
      </c>
      <c r="H263" s="561">
        <f t="shared" si="1617"/>
        <v>0</v>
      </c>
      <c r="I263" s="561">
        <f t="shared" si="1617"/>
        <v>0</v>
      </c>
      <c r="J263" s="561">
        <f t="shared" si="1617"/>
        <v>0</v>
      </c>
      <c r="K263" s="561">
        <f t="shared" si="1617"/>
        <v>0</v>
      </c>
      <c r="L263" s="561">
        <f t="shared" si="1617"/>
        <v>0</v>
      </c>
      <c r="M263" s="561">
        <f t="shared" si="1617"/>
        <v>2602.2116545079998</v>
      </c>
      <c r="N263" s="561">
        <f t="shared" si="1617"/>
        <v>4157.722488546</v>
      </c>
      <c r="O263" s="561">
        <f t="shared" si="1617"/>
        <v>3925.5772713949573</v>
      </c>
      <c r="P263" s="561">
        <f t="shared" si="1617"/>
        <v>3666.6942258690551</v>
      </c>
      <c r="Q263" s="561">
        <f t="shared" si="1617"/>
        <v>3651.4733954919234</v>
      </c>
      <c r="R263" s="561">
        <f t="shared" si="1617"/>
        <v>3227.870842101815</v>
      </c>
      <c r="S263" s="561">
        <f t="shared" si="1617"/>
        <v>0</v>
      </c>
      <c r="T263" s="561">
        <f t="shared" si="1617"/>
        <v>0</v>
      </c>
      <c r="U263" s="561">
        <f t="shared" si="1617"/>
        <v>0</v>
      </c>
      <c r="V263" s="561">
        <f t="shared" si="1617"/>
        <v>0</v>
      </c>
      <c r="W263" s="561">
        <f t="shared" si="1617"/>
        <v>0</v>
      </c>
      <c r="X263" s="561">
        <f t="shared" si="1617"/>
        <v>0</v>
      </c>
      <c r="Y263" s="561">
        <f t="shared" si="1617"/>
        <v>0</v>
      </c>
      <c r="Z263" s="561">
        <f t="shared" si="1617"/>
        <v>0</v>
      </c>
      <c r="AA263" s="561">
        <f t="shared" si="1617"/>
        <v>0</v>
      </c>
      <c r="AB263" s="557">
        <f t="shared" ref="AB263:AB266" si="1618">SUM(AC263:AZ263)</f>
        <v>0</v>
      </c>
      <c r="AC263" s="561">
        <f t="shared" ref="AC263:AZ263" si="1619">IF(AC246="P",AC262,0)</f>
        <v>0</v>
      </c>
      <c r="AD263" s="561">
        <f t="shared" si="1619"/>
        <v>0</v>
      </c>
      <c r="AE263" s="561">
        <f t="shared" si="1619"/>
        <v>0</v>
      </c>
      <c r="AF263" s="561">
        <f t="shared" si="1619"/>
        <v>0</v>
      </c>
      <c r="AG263" s="561">
        <f t="shared" si="1619"/>
        <v>0</v>
      </c>
      <c r="AH263" s="561">
        <f t="shared" si="1619"/>
        <v>0</v>
      </c>
      <c r="AI263" s="561">
        <f t="shared" si="1619"/>
        <v>0</v>
      </c>
      <c r="AJ263" s="561">
        <f t="shared" si="1619"/>
        <v>0</v>
      </c>
      <c r="AK263" s="561">
        <f t="shared" si="1619"/>
        <v>0</v>
      </c>
      <c r="AL263" s="561">
        <f t="shared" si="1619"/>
        <v>0</v>
      </c>
      <c r="AM263" s="561">
        <f t="shared" si="1619"/>
        <v>0</v>
      </c>
      <c r="AN263" s="561">
        <f t="shared" si="1619"/>
        <v>0</v>
      </c>
      <c r="AO263" s="561">
        <f t="shared" si="1619"/>
        <v>0</v>
      </c>
      <c r="AP263" s="561">
        <f t="shared" si="1619"/>
        <v>0</v>
      </c>
      <c r="AQ263" s="561">
        <f t="shared" si="1619"/>
        <v>0</v>
      </c>
      <c r="AR263" s="561">
        <f t="shared" si="1619"/>
        <v>0</v>
      </c>
      <c r="AS263" s="561">
        <f t="shared" si="1619"/>
        <v>0</v>
      </c>
      <c r="AT263" s="561">
        <f t="shared" si="1619"/>
        <v>0</v>
      </c>
      <c r="AU263" s="561">
        <f t="shared" si="1619"/>
        <v>0</v>
      </c>
      <c r="AV263" s="561">
        <f t="shared" si="1619"/>
        <v>0</v>
      </c>
      <c r="AW263" s="561">
        <f t="shared" si="1619"/>
        <v>0</v>
      </c>
      <c r="AX263" s="561">
        <f t="shared" si="1619"/>
        <v>0</v>
      </c>
      <c r="AY263" s="561">
        <f t="shared" si="1619"/>
        <v>0</v>
      </c>
      <c r="AZ263" s="561">
        <f t="shared" si="1619"/>
        <v>0</v>
      </c>
      <c r="BA263" s="557">
        <f t="shared" ref="BA263:BA266" si="1620">SUM(BB263:BY263)</f>
        <v>0</v>
      </c>
      <c r="BB263" s="561">
        <f t="shared" ref="BB263:BY263" si="1621">IF(BB246="P",BB262,0)</f>
        <v>0</v>
      </c>
      <c r="BC263" s="561">
        <f t="shared" si="1621"/>
        <v>0</v>
      </c>
      <c r="BD263" s="561">
        <f t="shared" si="1621"/>
        <v>0</v>
      </c>
      <c r="BE263" s="561">
        <f t="shared" si="1621"/>
        <v>0</v>
      </c>
      <c r="BF263" s="561">
        <f t="shared" si="1621"/>
        <v>0</v>
      </c>
      <c r="BG263" s="561">
        <f t="shared" si="1621"/>
        <v>0</v>
      </c>
      <c r="BH263" s="561">
        <f t="shared" si="1621"/>
        <v>0</v>
      </c>
      <c r="BI263" s="561">
        <f t="shared" si="1621"/>
        <v>0</v>
      </c>
      <c r="BJ263" s="561">
        <f t="shared" si="1621"/>
        <v>0</v>
      </c>
      <c r="BK263" s="561">
        <f t="shared" si="1621"/>
        <v>0</v>
      </c>
      <c r="BL263" s="561">
        <f t="shared" si="1621"/>
        <v>0</v>
      </c>
      <c r="BM263" s="561">
        <f t="shared" si="1621"/>
        <v>0</v>
      </c>
      <c r="BN263" s="561">
        <f t="shared" si="1621"/>
        <v>0</v>
      </c>
      <c r="BO263" s="561">
        <f t="shared" si="1621"/>
        <v>0</v>
      </c>
      <c r="BP263" s="561">
        <f t="shared" si="1621"/>
        <v>0</v>
      </c>
      <c r="BQ263" s="561">
        <f t="shared" si="1621"/>
        <v>0</v>
      </c>
      <c r="BR263" s="561">
        <f t="shared" si="1621"/>
        <v>0</v>
      </c>
      <c r="BS263" s="561">
        <f t="shared" si="1621"/>
        <v>0</v>
      </c>
      <c r="BT263" s="561">
        <f t="shared" si="1621"/>
        <v>0</v>
      </c>
      <c r="BU263" s="561">
        <f t="shared" si="1621"/>
        <v>0</v>
      </c>
      <c r="BV263" s="561">
        <f t="shared" si="1621"/>
        <v>0</v>
      </c>
      <c r="BW263" s="561">
        <f t="shared" si="1621"/>
        <v>0</v>
      </c>
      <c r="BX263" s="561">
        <f t="shared" si="1621"/>
        <v>0</v>
      </c>
      <c r="BY263" s="561">
        <f t="shared" si="1621"/>
        <v>0</v>
      </c>
      <c r="BZ263" s="557">
        <f t="shared" ref="BZ263:BZ266" si="1622">SUM(CA263:CX263)</f>
        <v>21084.54882046298</v>
      </c>
      <c r="CA263" s="561">
        <f t="shared" ref="CA263:CX263" si="1623">IF(CA246="P",CA262,0)</f>
        <v>0</v>
      </c>
      <c r="CB263" s="561">
        <f t="shared" si="1623"/>
        <v>0</v>
      </c>
      <c r="CC263" s="561">
        <f t="shared" si="1623"/>
        <v>0</v>
      </c>
      <c r="CD263" s="561">
        <f t="shared" si="1623"/>
        <v>0</v>
      </c>
      <c r="CE263" s="561">
        <f t="shared" si="1623"/>
        <v>0</v>
      </c>
      <c r="CF263" s="561">
        <f t="shared" si="1623"/>
        <v>0</v>
      </c>
      <c r="CG263" s="561">
        <f t="shared" si="1623"/>
        <v>0</v>
      </c>
      <c r="CH263" s="561">
        <f t="shared" si="1623"/>
        <v>0</v>
      </c>
      <c r="CI263" s="561">
        <f t="shared" si="1623"/>
        <v>0</v>
      </c>
      <c r="CJ263" s="561">
        <f t="shared" si="1623"/>
        <v>2602.2116545079998</v>
      </c>
      <c r="CK263" s="561">
        <f t="shared" si="1623"/>
        <v>4157.722488546</v>
      </c>
      <c r="CL263" s="561">
        <f t="shared" si="1623"/>
        <v>3925.5772713949573</v>
      </c>
      <c r="CM263" s="561">
        <f t="shared" si="1623"/>
        <v>3617.6938733861307</v>
      </c>
      <c r="CN263" s="561">
        <f t="shared" si="1623"/>
        <v>3607.373787586776</v>
      </c>
      <c r="CO263" s="561">
        <f t="shared" si="1623"/>
        <v>3173.9697450411154</v>
      </c>
      <c r="CP263" s="561">
        <f t="shared" si="1623"/>
        <v>0</v>
      </c>
      <c r="CQ263" s="561">
        <f t="shared" si="1623"/>
        <v>0</v>
      </c>
      <c r="CR263" s="561">
        <f t="shared" si="1623"/>
        <v>0</v>
      </c>
      <c r="CS263" s="561">
        <f t="shared" si="1623"/>
        <v>0</v>
      </c>
      <c r="CT263" s="561">
        <f t="shared" si="1623"/>
        <v>0</v>
      </c>
      <c r="CU263" s="561">
        <f t="shared" si="1623"/>
        <v>0</v>
      </c>
      <c r="CV263" s="561">
        <f t="shared" si="1623"/>
        <v>0</v>
      </c>
      <c r="CW263" s="561">
        <f t="shared" si="1623"/>
        <v>0</v>
      </c>
      <c r="CX263" s="561">
        <f t="shared" si="1623"/>
        <v>0</v>
      </c>
      <c r="CY263" s="129"/>
      <c r="CZ263" s="129"/>
      <c r="DA263" s="129"/>
      <c r="DB263" s="129"/>
      <c r="DC263" s="129"/>
      <c r="DD263" s="129"/>
      <c r="DE263" s="129"/>
      <c r="DF263" s="129"/>
      <c r="DG263" s="129"/>
      <c r="DH263" s="129"/>
    </row>
    <row r="264" spans="1:112">
      <c r="A264" s="614" t="s">
        <v>1214</v>
      </c>
      <c r="B264" s="591">
        <f t="shared" si="1612"/>
        <v>437264.14850643807</v>
      </c>
      <c r="C264" s="557">
        <f t="shared" si="1616"/>
        <v>14989.21092858267</v>
      </c>
      <c r="D264" s="561">
        <f t="shared" ref="D264:AA264" si="1624">IF(D246="C",D262,0)</f>
        <v>0</v>
      </c>
      <c r="E264" s="561">
        <f t="shared" si="1624"/>
        <v>0</v>
      </c>
      <c r="F264" s="561">
        <f t="shared" si="1624"/>
        <v>0</v>
      </c>
      <c r="G264" s="561">
        <f t="shared" si="1624"/>
        <v>0</v>
      </c>
      <c r="H264" s="561">
        <f t="shared" si="1624"/>
        <v>0</v>
      </c>
      <c r="I264" s="561">
        <f t="shared" si="1624"/>
        <v>0</v>
      </c>
      <c r="J264" s="561">
        <f t="shared" si="1624"/>
        <v>265.82188772000006</v>
      </c>
      <c r="K264" s="561">
        <f t="shared" si="1624"/>
        <v>703.11409006000008</v>
      </c>
      <c r="L264" s="561">
        <f t="shared" si="1624"/>
        <v>1733.8742812900005</v>
      </c>
      <c r="M264" s="561">
        <f t="shared" si="1624"/>
        <v>0</v>
      </c>
      <c r="N264" s="561">
        <f t="shared" si="1624"/>
        <v>0</v>
      </c>
      <c r="O264" s="561">
        <f t="shared" si="1624"/>
        <v>0</v>
      </c>
      <c r="P264" s="561">
        <f t="shared" si="1624"/>
        <v>0</v>
      </c>
      <c r="Q264" s="561">
        <f t="shared" si="1624"/>
        <v>0</v>
      </c>
      <c r="R264" s="561">
        <f t="shared" si="1624"/>
        <v>0</v>
      </c>
      <c r="S264" s="561">
        <f t="shared" si="1624"/>
        <v>3484.5783998501888</v>
      </c>
      <c r="T264" s="561">
        <f t="shared" si="1624"/>
        <v>4287.3728866124811</v>
      </c>
      <c r="U264" s="561">
        <f t="shared" si="1624"/>
        <v>2977.0335422280004</v>
      </c>
      <c r="V264" s="561">
        <f t="shared" si="1624"/>
        <v>1327.8172362600001</v>
      </c>
      <c r="W264" s="561">
        <f t="shared" si="1624"/>
        <v>209.59860456199999</v>
      </c>
      <c r="X264" s="561">
        <f t="shared" si="1624"/>
        <v>0</v>
      </c>
      <c r="Y264" s="561">
        <f t="shared" si="1624"/>
        <v>0</v>
      </c>
      <c r="Z264" s="561">
        <f t="shared" si="1624"/>
        <v>0</v>
      </c>
      <c r="AA264" s="561">
        <f t="shared" si="1624"/>
        <v>0</v>
      </c>
      <c r="AB264" s="557">
        <f t="shared" si="1618"/>
        <v>26963.575912792625</v>
      </c>
      <c r="AC264" s="561">
        <f t="shared" ref="AC264:AZ264" si="1625">IF(AC246="C",AC262,0)</f>
        <v>0</v>
      </c>
      <c r="AD264" s="561">
        <f t="shared" si="1625"/>
        <v>0</v>
      </c>
      <c r="AE264" s="561">
        <f t="shared" si="1625"/>
        <v>0</v>
      </c>
      <c r="AF264" s="561">
        <f t="shared" si="1625"/>
        <v>0</v>
      </c>
      <c r="AG264" s="561">
        <f t="shared" si="1625"/>
        <v>0</v>
      </c>
      <c r="AH264" s="561">
        <f t="shared" si="1625"/>
        <v>0</v>
      </c>
      <c r="AI264" s="561">
        <f t="shared" si="1625"/>
        <v>0</v>
      </c>
      <c r="AJ264" s="561">
        <f t="shared" si="1625"/>
        <v>0</v>
      </c>
      <c r="AK264" s="561">
        <f t="shared" si="1625"/>
        <v>0</v>
      </c>
      <c r="AL264" s="561">
        <f t="shared" si="1625"/>
        <v>0</v>
      </c>
      <c r="AM264" s="561">
        <f t="shared" si="1625"/>
        <v>3904.2772750865129</v>
      </c>
      <c r="AN264" s="561">
        <f t="shared" si="1625"/>
        <v>3302.4951604767175</v>
      </c>
      <c r="AO264" s="561">
        <f t="shared" si="1625"/>
        <v>3043.6121149508153</v>
      </c>
      <c r="AP264" s="561">
        <f t="shared" si="1625"/>
        <v>3028.3912845736836</v>
      </c>
      <c r="AQ264" s="561">
        <f t="shared" si="1625"/>
        <v>2618.0470307986175</v>
      </c>
      <c r="AR264" s="561">
        <f t="shared" si="1625"/>
        <v>2874.7545885469917</v>
      </c>
      <c r="AS264" s="561">
        <f t="shared" si="1625"/>
        <v>3677.5490753092831</v>
      </c>
      <c r="AT264" s="561">
        <f t="shared" si="1625"/>
        <v>2977.0335422280004</v>
      </c>
      <c r="AU264" s="561">
        <f t="shared" si="1625"/>
        <v>1327.8172362600001</v>
      </c>
      <c r="AV264" s="561">
        <f t="shared" si="1625"/>
        <v>209.59860456199999</v>
      </c>
      <c r="AW264" s="561">
        <f t="shared" si="1625"/>
        <v>0</v>
      </c>
      <c r="AX264" s="561">
        <f t="shared" si="1625"/>
        <v>0</v>
      </c>
      <c r="AY264" s="561">
        <f t="shared" si="1625"/>
        <v>0</v>
      </c>
      <c r="AZ264" s="561">
        <f t="shared" si="1625"/>
        <v>0</v>
      </c>
      <c r="BA264" s="557">
        <f t="shared" si="1620"/>
        <v>0</v>
      </c>
      <c r="BB264" s="561">
        <f t="shared" ref="BB264:BY264" si="1626">IF(BB246="C",BB262,0)</f>
        <v>0</v>
      </c>
      <c r="BC264" s="561">
        <f t="shared" si="1626"/>
        <v>0</v>
      </c>
      <c r="BD264" s="561">
        <f t="shared" si="1626"/>
        <v>0</v>
      </c>
      <c r="BE264" s="561">
        <f t="shared" si="1626"/>
        <v>0</v>
      </c>
      <c r="BF264" s="561">
        <f t="shared" si="1626"/>
        <v>0</v>
      </c>
      <c r="BG264" s="561">
        <f t="shared" si="1626"/>
        <v>0</v>
      </c>
      <c r="BH264" s="561">
        <f t="shared" si="1626"/>
        <v>0</v>
      </c>
      <c r="BI264" s="561">
        <f t="shared" si="1626"/>
        <v>0</v>
      </c>
      <c r="BJ264" s="561">
        <f t="shared" si="1626"/>
        <v>0</v>
      </c>
      <c r="BK264" s="561">
        <f t="shared" si="1626"/>
        <v>0</v>
      </c>
      <c r="BL264" s="561">
        <f t="shared" si="1626"/>
        <v>0</v>
      </c>
      <c r="BM264" s="561">
        <f t="shared" si="1626"/>
        <v>0</v>
      </c>
      <c r="BN264" s="561">
        <f t="shared" si="1626"/>
        <v>0</v>
      </c>
      <c r="BO264" s="561">
        <f t="shared" si="1626"/>
        <v>0</v>
      </c>
      <c r="BP264" s="561">
        <f t="shared" si="1626"/>
        <v>0</v>
      </c>
      <c r="BQ264" s="561">
        <f t="shared" si="1626"/>
        <v>0</v>
      </c>
      <c r="BR264" s="561">
        <f t="shared" si="1626"/>
        <v>0</v>
      </c>
      <c r="BS264" s="561">
        <f t="shared" si="1626"/>
        <v>0</v>
      </c>
      <c r="BT264" s="561">
        <f t="shared" si="1626"/>
        <v>0</v>
      </c>
      <c r="BU264" s="561">
        <f t="shared" si="1626"/>
        <v>0</v>
      </c>
      <c r="BV264" s="561">
        <f t="shared" si="1626"/>
        <v>0</v>
      </c>
      <c r="BW264" s="561">
        <f t="shared" si="1626"/>
        <v>0</v>
      </c>
      <c r="BX264" s="561">
        <f t="shared" si="1626"/>
        <v>0</v>
      </c>
      <c r="BY264" s="561">
        <f t="shared" si="1626"/>
        <v>0</v>
      </c>
      <c r="BZ264" s="557">
        <f t="shared" si="1622"/>
        <v>14901.012035194868</v>
      </c>
      <c r="CA264" s="561">
        <f t="shared" ref="CA264:CX264" si="1627">IF(CA246="C",CA262,0)</f>
        <v>0</v>
      </c>
      <c r="CB264" s="561">
        <f t="shared" si="1627"/>
        <v>0</v>
      </c>
      <c r="CC264" s="561">
        <f t="shared" si="1627"/>
        <v>0</v>
      </c>
      <c r="CD264" s="561">
        <f t="shared" si="1627"/>
        <v>0</v>
      </c>
      <c r="CE264" s="561">
        <f t="shared" si="1627"/>
        <v>0</v>
      </c>
      <c r="CF264" s="561">
        <f t="shared" si="1627"/>
        <v>0</v>
      </c>
      <c r="CG264" s="561">
        <f t="shared" si="1627"/>
        <v>265.82188772000006</v>
      </c>
      <c r="CH264" s="561">
        <f t="shared" si="1627"/>
        <v>703.11409006000008</v>
      </c>
      <c r="CI264" s="561">
        <f t="shared" si="1627"/>
        <v>1733.8742812900005</v>
      </c>
      <c r="CJ264" s="561">
        <f t="shared" si="1627"/>
        <v>0</v>
      </c>
      <c r="CK264" s="561">
        <f t="shared" si="1627"/>
        <v>0</v>
      </c>
      <c r="CL264" s="561">
        <f t="shared" si="1627"/>
        <v>0</v>
      </c>
      <c r="CM264" s="561">
        <f t="shared" si="1627"/>
        <v>0</v>
      </c>
      <c r="CN264" s="561">
        <f t="shared" si="1627"/>
        <v>0</v>
      </c>
      <c r="CO264" s="561">
        <f t="shared" si="1627"/>
        <v>0</v>
      </c>
      <c r="CP264" s="561">
        <f t="shared" si="1627"/>
        <v>3430.6773027894901</v>
      </c>
      <c r="CQ264" s="561">
        <f t="shared" si="1627"/>
        <v>4253.075090285377</v>
      </c>
      <c r="CR264" s="561">
        <f t="shared" si="1627"/>
        <v>2977.0335422280004</v>
      </c>
      <c r="CS264" s="561">
        <f t="shared" si="1627"/>
        <v>1327.8172362600001</v>
      </c>
      <c r="CT264" s="561">
        <f t="shared" si="1627"/>
        <v>209.59860456199999</v>
      </c>
      <c r="CU264" s="561">
        <f t="shared" si="1627"/>
        <v>0</v>
      </c>
      <c r="CV264" s="561">
        <f t="shared" si="1627"/>
        <v>0</v>
      </c>
      <c r="CW264" s="561">
        <f t="shared" si="1627"/>
        <v>0</v>
      </c>
      <c r="CX264" s="561">
        <f t="shared" si="1627"/>
        <v>0</v>
      </c>
      <c r="CY264" s="129"/>
      <c r="CZ264" s="129"/>
      <c r="DA264" s="129"/>
      <c r="DB264" s="129"/>
      <c r="DC264" s="129"/>
      <c r="DD264" s="129"/>
      <c r="DE264" s="129"/>
      <c r="DF264" s="129"/>
      <c r="DG264" s="129"/>
      <c r="DH264" s="129"/>
    </row>
    <row r="265" spans="1:112">
      <c r="A265" s="626" t="s">
        <v>1215</v>
      </c>
      <c r="B265" s="591">
        <f t="shared" si="1612"/>
        <v>136807.66602398461</v>
      </c>
      <c r="C265" s="557">
        <f t="shared" si="1616"/>
        <v>0</v>
      </c>
      <c r="D265" s="561">
        <f t="shared" ref="D265:AA265" si="1628">IF(D246="V",D262,0)</f>
        <v>0</v>
      </c>
      <c r="E265" s="561">
        <f t="shared" si="1628"/>
        <v>0</v>
      </c>
      <c r="F265" s="561">
        <f t="shared" si="1628"/>
        <v>0</v>
      </c>
      <c r="G265" s="561">
        <f t="shared" si="1628"/>
        <v>0</v>
      </c>
      <c r="H265" s="561">
        <f t="shared" si="1628"/>
        <v>0</v>
      </c>
      <c r="I265" s="561">
        <f t="shared" si="1628"/>
        <v>0</v>
      </c>
      <c r="J265" s="561">
        <f t="shared" si="1628"/>
        <v>0</v>
      </c>
      <c r="K265" s="561">
        <f t="shared" si="1628"/>
        <v>0</v>
      </c>
      <c r="L265" s="561">
        <f t="shared" si="1628"/>
        <v>0</v>
      </c>
      <c r="M265" s="561">
        <f t="shared" si="1628"/>
        <v>0</v>
      </c>
      <c r="N265" s="561">
        <f t="shared" si="1628"/>
        <v>0</v>
      </c>
      <c r="O265" s="561">
        <f t="shared" si="1628"/>
        <v>0</v>
      </c>
      <c r="P265" s="561">
        <f t="shared" si="1628"/>
        <v>0</v>
      </c>
      <c r="Q265" s="561">
        <f t="shared" si="1628"/>
        <v>0</v>
      </c>
      <c r="R265" s="561">
        <f t="shared" si="1628"/>
        <v>0</v>
      </c>
      <c r="S265" s="561">
        <f t="shared" si="1628"/>
        <v>0</v>
      </c>
      <c r="T265" s="561">
        <f t="shared" si="1628"/>
        <v>0</v>
      </c>
      <c r="U265" s="561">
        <f t="shared" si="1628"/>
        <v>0</v>
      </c>
      <c r="V265" s="561">
        <f t="shared" si="1628"/>
        <v>0</v>
      </c>
      <c r="W265" s="561">
        <f t="shared" si="1628"/>
        <v>0</v>
      </c>
      <c r="X265" s="561">
        <f t="shared" si="1628"/>
        <v>0</v>
      </c>
      <c r="Y265" s="561">
        <f t="shared" si="1628"/>
        <v>0</v>
      </c>
      <c r="Z265" s="561">
        <f t="shared" si="1628"/>
        <v>0</v>
      </c>
      <c r="AA265" s="561">
        <f t="shared" si="1628"/>
        <v>0</v>
      </c>
      <c r="AB265" s="557">
        <f t="shared" si="1618"/>
        <v>5305.0219135780007</v>
      </c>
      <c r="AC265" s="561">
        <f t="shared" ref="AC265:AZ265" si="1629">IF(AC246="V",AC262,0)</f>
        <v>0</v>
      </c>
      <c r="AD265" s="561">
        <f t="shared" si="1629"/>
        <v>0</v>
      </c>
      <c r="AE265" s="561">
        <f t="shared" si="1629"/>
        <v>0</v>
      </c>
      <c r="AF265" s="561">
        <f t="shared" si="1629"/>
        <v>0</v>
      </c>
      <c r="AG265" s="561">
        <f t="shared" si="1629"/>
        <v>0</v>
      </c>
      <c r="AH265" s="561">
        <f t="shared" si="1629"/>
        <v>0</v>
      </c>
      <c r="AI265" s="561">
        <f t="shared" si="1629"/>
        <v>265.82188772000006</v>
      </c>
      <c r="AJ265" s="561">
        <f t="shared" si="1629"/>
        <v>703.11409006000008</v>
      </c>
      <c r="AK265" s="561">
        <f t="shared" si="1629"/>
        <v>1733.8742812900005</v>
      </c>
      <c r="AL265" s="561">
        <f t="shared" si="1629"/>
        <v>2602.2116545079998</v>
      </c>
      <c r="AM265" s="561">
        <f t="shared" si="1629"/>
        <v>0</v>
      </c>
      <c r="AN265" s="561">
        <f t="shared" si="1629"/>
        <v>0</v>
      </c>
      <c r="AO265" s="561">
        <f t="shared" si="1629"/>
        <v>0</v>
      </c>
      <c r="AP265" s="561">
        <f t="shared" si="1629"/>
        <v>0</v>
      </c>
      <c r="AQ265" s="561">
        <f t="shared" si="1629"/>
        <v>0</v>
      </c>
      <c r="AR265" s="561">
        <f t="shared" si="1629"/>
        <v>0</v>
      </c>
      <c r="AS265" s="561">
        <f t="shared" si="1629"/>
        <v>0</v>
      </c>
      <c r="AT265" s="561">
        <f t="shared" si="1629"/>
        <v>0</v>
      </c>
      <c r="AU265" s="561">
        <f t="shared" si="1629"/>
        <v>0</v>
      </c>
      <c r="AV265" s="561">
        <f t="shared" si="1629"/>
        <v>0</v>
      </c>
      <c r="AW265" s="561">
        <f t="shared" si="1629"/>
        <v>0</v>
      </c>
      <c r="AX265" s="561">
        <f t="shared" si="1629"/>
        <v>0</v>
      </c>
      <c r="AY265" s="561">
        <f t="shared" si="1629"/>
        <v>0</v>
      </c>
      <c r="AZ265" s="561">
        <f t="shared" si="1629"/>
        <v>0</v>
      </c>
      <c r="BA265" s="557">
        <f t="shared" si="1620"/>
        <v>28896.89459241815</v>
      </c>
      <c r="BB265" s="561">
        <f t="shared" ref="BB265:BY265" si="1630">IF(BB246="V",BB262,0)</f>
        <v>0</v>
      </c>
      <c r="BC265" s="561">
        <f t="shared" si="1630"/>
        <v>0</v>
      </c>
      <c r="BD265" s="561">
        <f t="shared" si="1630"/>
        <v>0</v>
      </c>
      <c r="BE265" s="561">
        <f t="shared" si="1630"/>
        <v>0</v>
      </c>
      <c r="BF265" s="561">
        <f t="shared" si="1630"/>
        <v>0</v>
      </c>
      <c r="BG265" s="561">
        <f t="shared" si="1630"/>
        <v>0</v>
      </c>
      <c r="BH265" s="561">
        <f t="shared" si="1630"/>
        <v>265.82188772000006</v>
      </c>
      <c r="BI265" s="561">
        <f t="shared" si="1630"/>
        <v>703.11409006000008</v>
      </c>
      <c r="BJ265" s="561">
        <f t="shared" si="1630"/>
        <v>1733.8742812900005</v>
      </c>
      <c r="BK265" s="561">
        <f t="shared" si="1630"/>
        <v>2602.2116545079998</v>
      </c>
      <c r="BL265" s="561">
        <f t="shared" si="1630"/>
        <v>3409.3478050433419</v>
      </c>
      <c r="BM265" s="561">
        <f t="shared" si="1630"/>
        <v>2817.8779812983285</v>
      </c>
      <c r="BN265" s="561">
        <f t="shared" si="1630"/>
        <v>2558.9949357724263</v>
      </c>
      <c r="BO265" s="561">
        <f t="shared" si="1630"/>
        <v>2543.7741053952946</v>
      </c>
      <c r="BP265" s="561">
        <f t="shared" si="1630"/>
        <v>2143.7396220072383</v>
      </c>
      <c r="BQ265" s="561">
        <f t="shared" si="1630"/>
        <v>2400.4471797556125</v>
      </c>
      <c r="BR265" s="561">
        <f t="shared" si="1630"/>
        <v>3203.2416665179039</v>
      </c>
      <c r="BS265" s="561">
        <f t="shared" si="1630"/>
        <v>2977.0335422280004</v>
      </c>
      <c r="BT265" s="561">
        <f t="shared" si="1630"/>
        <v>1327.8172362600001</v>
      </c>
      <c r="BU265" s="561">
        <f t="shared" si="1630"/>
        <v>209.59860456199999</v>
      </c>
      <c r="BV265" s="561">
        <f t="shared" si="1630"/>
        <v>0</v>
      </c>
      <c r="BW265" s="561">
        <f t="shared" si="1630"/>
        <v>0</v>
      </c>
      <c r="BX265" s="561">
        <f t="shared" si="1630"/>
        <v>0</v>
      </c>
      <c r="BY265" s="561">
        <f t="shared" si="1630"/>
        <v>0</v>
      </c>
      <c r="BZ265" s="557">
        <f t="shared" si="1622"/>
        <v>0</v>
      </c>
      <c r="CA265" s="561">
        <f t="shared" ref="CA265:CX265" si="1631">IF(CA246="V",CA262,0)</f>
        <v>0</v>
      </c>
      <c r="CB265" s="561">
        <f t="shared" si="1631"/>
        <v>0</v>
      </c>
      <c r="CC265" s="561">
        <f t="shared" si="1631"/>
        <v>0</v>
      </c>
      <c r="CD265" s="561">
        <f t="shared" si="1631"/>
        <v>0</v>
      </c>
      <c r="CE265" s="561">
        <f t="shared" si="1631"/>
        <v>0</v>
      </c>
      <c r="CF265" s="561">
        <f t="shared" si="1631"/>
        <v>0</v>
      </c>
      <c r="CG265" s="561">
        <f t="shared" si="1631"/>
        <v>0</v>
      </c>
      <c r="CH265" s="561">
        <f t="shared" si="1631"/>
        <v>0</v>
      </c>
      <c r="CI265" s="561">
        <f t="shared" si="1631"/>
        <v>0</v>
      </c>
      <c r="CJ265" s="561">
        <f t="shared" si="1631"/>
        <v>0</v>
      </c>
      <c r="CK265" s="561">
        <f t="shared" si="1631"/>
        <v>0</v>
      </c>
      <c r="CL265" s="561">
        <f t="shared" si="1631"/>
        <v>0</v>
      </c>
      <c r="CM265" s="561">
        <f t="shared" si="1631"/>
        <v>0</v>
      </c>
      <c r="CN265" s="561">
        <f t="shared" si="1631"/>
        <v>0</v>
      </c>
      <c r="CO265" s="561">
        <f t="shared" si="1631"/>
        <v>0</v>
      </c>
      <c r="CP265" s="561">
        <f t="shared" si="1631"/>
        <v>0</v>
      </c>
      <c r="CQ265" s="561">
        <f t="shared" si="1631"/>
        <v>0</v>
      </c>
      <c r="CR265" s="561">
        <f t="shared" si="1631"/>
        <v>0</v>
      </c>
      <c r="CS265" s="561">
        <f t="shared" si="1631"/>
        <v>0</v>
      </c>
      <c r="CT265" s="561">
        <f t="shared" si="1631"/>
        <v>0</v>
      </c>
      <c r="CU265" s="561">
        <f t="shared" si="1631"/>
        <v>0</v>
      </c>
      <c r="CV265" s="561">
        <f t="shared" si="1631"/>
        <v>0</v>
      </c>
      <c r="CW265" s="561">
        <f t="shared" si="1631"/>
        <v>0</v>
      </c>
      <c r="CX265" s="561">
        <f t="shared" si="1631"/>
        <v>0</v>
      </c>
      <c r="CY265" s="129"/>
      <c r="CZ265" s="129"/>
      <c r="DA265" s="129"/>
      <c r="DB265" s="129"/>
      <c r="DC265" s="129"/>
      <c r="DD265" s="129"/>
      <c r="DE265" s="129"/>
      <c r="DF265" s="129"/>
      <c r="DG265" s="129"/>
      <c r="DH265" s="129"/>
    </row>
    <row r="266" spans="1:112">
      <c r="A266" s="626" t="s">
        <v>1216</v>
      </c>
      <c r="B266" s="591">
        <f t="shared" si="1612"/>
        <v>0</v>
      </c>
      <c r="C266" s="557">
        <f t="shared" si="1616"/>
        <v>0</v>
      </c>
      <c r="D266" s="561">
        <f t="shared" ref="D266:AA266" si="1632">IF(D246="SV",D262,0)</f>
        <v>0</v>
      </c>
      <c r="E266" s="561">
        <f t="shared" si="1632"/>
        <v>0</v>
      </c>
      <c r="F266" s="561">
        <f t="shared" si="1632"/>
        <v>0</v>
      </c>
      <c r="G266" s="561">
        <f t="shared" si="1632"/>
        <v>0</v>
      </c>
      <c r="H266" s="561">
        <f t="shared" si="1632"/>
        <v>0</v>
      </c>
      <c r="I266" s="561">
        <f t="shared" si="1632"/>
        <v>0</v>
      </c>
      <c r="J266" s="561">
        <f t="shared" si="1632"/>
        <v>0</v>
      </c>
      <c r="K266" s="561">
        <f t="shared" si="1632"/>
        <v>0</v>
      </c>
      <c r="L266" s="561">
        <f t="shared" si="1632"/>
        <v>0</v>
      </c>
      <c r="M266" s="561">
        <f t="shared" si="1632"/>
        <v>0</v>
      </c>
      <c r="N266" s="561">
        <f t="shared" si="1632"/>
        <v>0</v>
      </c>
      <c r="O266" s="561">
        <f t="shared" si="1632"/>
        <v>0</v>
      </c>
      <c r="P266" s="561">
        <f t="shared" si="1632"/>
        <v>0</v>
      </c>
      <c r="Q266" s="561">
        <f t="shared" si="1632"/>
        <v>0</v>
      </c>
      <c r="R266" s="561">
        <f t="shared" si="1632"/>
        <v>0</v>
      </c>
      <c r="S266" s="561">
        <f t="shared" si="1632"/>
        <v>0</v>
      </c>
      <c r="T266" s="561">
        <f t="shared" si="1632"/>
        <v>0</v>
      </c>
      <c r="U266" s="561">
        <f t="shared" si="1632"/>
        <v>0</v>
      </c>
      <c r="V266" s="561">
        <f t="shared" si="1632"/>
        <v>0</v>
      </c>
      <c r="W266" s="561">
        <f t="shared" si="1632"/>
        <v>0</v>
      </c>
      <c r="X266" s="561">
        <f t="shared" si="1632"/>
        <v>0</v>
      </c>
      <c r="Y266" s="561">
        <f t="shared" si="1632"/>
        <v>0</v>
      </c>
      <c r="Z266" s="561">
        <f t="shared" si="1632"/>
        <v>0</v>
      </c>
      <c r="AA266" s="561">
        <f t="shared" si="1632"/>
        <v>0</v>
      </c>
      <c r="AB266" s="557">
        <f t="shared" si="1618"/>
        <v>0</v>
      </c>
      <c r="AC266" s="561">
        <f t="shared" ref="AC266:AZ266" si="1633">IF(AC246="SV",AC262,0)</f>
        <v>0</v>
      </c>
      <c r="AD266" s="561">
        <f t="shared" si="1633"/>
        <v>0</v>
      </c>
      <c r="AE266" s="561">
        <f t="shared" si="1633"/>
        <v>0</v>
      </c>
      <c r="AF266" s="561">
        <f t="shared" si="1633"/>
        <v>0</v>
      </c>
      <c r="AG266" s="561">
        <f t="shared" si="1633"/>
        <v>0</v>
      </c>
      <c r="AH266" s="561">
        <f t="shared" si="1633"/>
        <v>0</v>
      </c>
      <c r="AI266" s="561">
        <f t="shared" si="1633"/>
        <v>0</v>
      </c>
      <c r="AJ266" s="561">
        <f t="shared" si="1633"/>
        <v>0</v>
      </c>
      <c r="AK266" s="561">
        <f t="shared" si="1633"/>
        <v>0</v>
      </c>
      <c r="AL266" s="561">
        <f t="shared" si="1633"/>
        <v>0</v>
      </c>
      <c r="AM266" s="561">
        <f t="shared" si="1633"/>
        <v>0</v>
      </c>
      <c r="AN266" s="561">
        <f t="shared" si="1633"/>
        <v>0</v>
      </c>
      <c r="AO266" s="561">
        <f t="shared" si="1633"/>
        <v>0</v>
      </c>
      <c r="AP266" s="561">
        <f t="shared" si="1633"/>
        <v>0</v>
      </c>
      <c r="AQ266" s="561">
        <f t="shared" si="1633"/>
        <v>0</v>
      </c>
      <c r="AR266" s="561">
        <f t="shared" si="1633"/>
        <v>0</v>
      </c>
      <c r="AS266" s="561">
        <f t="shared" si="1633"/>
        <v>0</v>
      </c>
      <c r="AT266" s="561">
        <f t="shared" si="1633"/>
        <v>0</v>
      </c>
      <c r="AU266" s="561">
        <f t="shared" si="1633"/>
        <v>0</v>
      </c>
      <c r="AV266" s="561">
        <f t="shared" si="1633"/>
        <v>0</v>
      </c>
      <c r="AW266" s="561">
        <f t="shared" si="1633"/>
        <v>0</v>
      </c>
      <c r="AX266" s="561">
        <f t="shared" si="1633"/>
        <v>0</v>
      </c>
      <c r="AY266" s="561">
        <f t="shared" si="1633"/>
        <v>0</v>
      </c>
      <c r="AZ266" s="561">
        <f t="shared" si="1633"/>
        <v>0</v>
      </c>
      <c r="BA266" s="557">
        <f t="shared" si="1620"/>
        <v>0</v>
      </c>
      <c r="BB266" s="561">
        <f t="shared" ref="BB266:BY266" si="1634">IF(BB246="SV",BB262,0)</f>
        <v>0</v>
      </c>
      <c r="BC266" s="561">
        <f t="shared" si="1634"/>
        <v>0</v>
      </c>
      <c r="BD266" s="561">
        <f t="shared" si="1634"/>
        <v>0</v>
      </c>
      <c r="BE266" s="561">
        <f t="shared" si="1634"/>
        <v>0</v>
      </c>
      <c r="BF266" s="561">
        <f t="shared" si="1634"/>
        <v>0</v>
      </c>
      <c r="BG266" s="561">
        <f t="shared" si="1634"/>
        <v>0</v>
      </c>
      <c r="BH266" s="561">
        <f t="shared" si="1634"/>
        <v>0</v>
      </c>
      <c r="BI266" s="561">
        <f t="shared" si="1634"/>
        <v>0</v>
      </c>
      <c r="BJ266" s="561">
        <f t="shared" si="1634"/>
        <v>0</v>
      </c>
      <c r="BK266" s="561">
        <f t="shared" si="1634"/>
        <v>0</v>
      </c>
      <c r="BL266" s="561">
        <f t="shared" si="1634"/>
        <v>0</v>
      </c>
      <c r="BM266" s="561">
        <f t="shared" si="1634"/>
        <v>0</v>
      </c>
      <c r="BN266" s="561">
        <f t="shared" si="1634"/>
        <v>0</v>
      </c>
      <c r="BO266" s="561">
        <f t="shared" si="1634"/>
        <v>0</v>
      </c>
      <c r="BP266" s="561">
        <f t="shared" si="1634"/>
        <v>0</v>
      </c>
      <c r="BQ266" s="561">
        <f t="shared" si="1634"/>
        <v>0</v>
      </c>
      <c r="BR266" s="561">
        <f t="shared" si="1634"/>
        <v>0</v>
      </c>
      <c r="BS266" s="561">
        <f t="shared" si="1634"/>
        <v>0</v>
      </c>
      <c r="BT266" s="561">
        <f t="shared" si="1634"/>
        <v>0</v>
      </c>
      <c r="BU266" s="561">
        <f t="shared" si="1634"/>
        <v>0</v>
      </c>
      <c r="BV266" s="561">
        <f t="shared" si="1634"/>
        <v>0</v>
      </c>
      <c r="BW266" s="561">
        <f t="shared" si="1634"/>
        <v>0</v>
      </c>
      <c r="BX266" s="561">
        <f t="shared" si="1634"/>
        <v>0</v>
      </c>
      <c r="BY266" s="561">
        <f t="shared" si="1634"/>
        <v>0</v>
      </c>
      <c r="BZ266" s="557">
        <f t="shared" si="1622"/>
        <v>0</v>
      </c>
      <c r="CA266" s="561">
        <f t="shared" ref="CA266:CX266" si="1635">IF(CA246="SV",CA262,0)</f>
        <v>0</v>
      </c>
      <c r="CB266" s="561">
        <f t="shared" si="1635"/>
        <v>0</v>
      </c>
      <c r="CC266" s="561">
        <f t="shared" si="1635"/>
        <v>0</v>
      </c>
      <c r="CD266" s="561">
        <f t="shared" si="1635"/>
        <v>0</v>
      </c>
      <c r="CE266" s="561">
        <f t="shared" si="1635"/>
        <v>0</v>
      </c>
      <c r="CF266" s="561">
        <f t="shared" si="1635"/>
        <v>0</v>
      </c>
      <c r="CG266" s="561">
        <f t="shared" si="1635"/>
        <v>0</v>
      </c>
      <c r="CH266" s="561">
        <f t="shared" si="1635"/>
        <v>0</v>
      </c>
      <c r="CI266" s="561">
        <f t="shared" si="1635"/>
        <v>0</v>
      </c>
      <c r="CJ266" s="561">
        <f t="shared" si="1635"/>
        <v>0</v>
      </c>
      <c r="CK266" s="561">
        <f t="shared" si="1635"/>
        <v>0</v>
      </c>
      <c r="CL266" s="561">
        <f t="shared" si="1635"/>
        <v>0</v>
      </c>
      <c r="CM266" s="561">
        <f t="shared" si="1635"/>
        <v>0</v>
      </c>
      <c r="CN266" s="561">
        <f t="shared" si="1635"/>
        <v>0</v>
      </c>
      <c r="CO266" s="561">
        <f t="shared" si="1635"/>
        <v>0</v>
      </c>
      <c r="CP266" s="561">
        <f t="shared" si="1635"/>
        <v>0</v>
      </c>
      <c r="CQ266" s="561">
        <f t="shared" si="1635"/>
        <v>0</v>
      </c>
      <c r="CR266" s="561">
        <f t="shared" si="1635"/>
        <v>0</v>
      </c>
      <c r="CS266" s="561">
        <f t="shared" si="1635"/>
        <v>0</v>
      </c>
      <c r="CT266" s="561">
        <f t="shared" si="1635"/>
        <v>0</v>
      </c>
      <c r="CU266" s="561">
        <f t="shared" si="1635"/>
        <v>0</v>
      </c>
      <c r="CV266" s="561">
        <f t="shared" si="1635"/>
        <v>0</v>
      </c>
      <c r="CW266" s="561">
        <f t="shared" si="1635"/>
        <v>0</v>
      </c>
      <c r="CX266" s="561">
        <f t="shared" si="1635"/>
        <v>0</v>
      </c>
      <c r="CY266" s="129"/>
      <c r="CZ266" s="129"/>
      <c r="DA266" s="129"/>
      <c r="DB266" s="129"/>
      <c r="DC266" s="129"/>
      <c r="DD266" s="129"/>
      <c r="DE266" s="129"/>
      <c r="DF266" s="129"/>
      <c r="DG266" s="129"/>
      <c r="DH266" s="129"/>
    </row>
    <row r="267" spans="1:112">
      <c r="A267" s="612" t="s">
        <v>1217</v>
      </c>
      <c r="B267" s="591">
        <f t="shared" si="1612"/>
        <v>395687.83643019397</v>
      </c>
      <c r="C267" s="557">
        <f t="shared" si="1616"/>
        <v>11654.763995001582</v>
      </c>
      <c r="D267" s="557">
        <f>D260+D261-D262</f>
        <v>0</v>
      </c>
      <c r="E267" s="557">
        <f t="shared" ref="E267:BP267" si="1636">E260+E261-E262</f>
        <v>0</v>
      </c>
      <c r="F267" s="557">
        <f t="shared" si="1636"/>
        <v>0</v>
      </c>
      <c r="G267" s="557">
        <f t="shared" si="1636"/>
        <v>0</v>
      </c>
      <c r="H267" s="557">
        <f t="shared" si="1636"/>
        <v>0</v>
      </c>
      <c r="I267" s="557">
        <f t="shared" si="1636"/>
        <v>0</v>
      </c>
      <c r="J267" s="557">
        <f t="shared" si="1636"/>
        <v>0</v>
      </c>
      <c r="K267" s="557">
        <f t="shared" si="1636"/>
        <v>0</v>
      </c>
      <c r="L267" s="557">
        <f t="shared" si="1636"/>
        <v>0</v>
      </c>
      <c r="M267" s="557">
        <f t="shared" si="1636"/>
        <v>0</v>
      </c>
      <c r="N267" s="557">
        <f t="shared" si="1636"/>
        <v>0</v>
      </c>
      <c r="O267" s="557">
        <f t="shared" si="1636"/>
        <v>1175.4469679130425</v>
      </c>
      <c r="P267" s="557">
        <f t="shared" si="1636"/>
        <v>2177.7267574169455</v>
      </c>
      <c r="Q267" s="557">
        <f t="shared" si="1636"/>
        <v>2636.4868215960773</v>
      </c>
      <c r="R267" s="557">
        <f t="shared" si="1636"/>
        <v>3053.8423435241862</v>
      </c>
      <c r="S267" s="557">
        <f t="shared" si="1636"/>
        <v>2059.985073259812</v>
      </c>
      <c r="T267" s="557">
        <f t="shared" si="1636"/>
        <v>551.27603129151976</v>
      </c>
      <c r="U267" s="557">
        <f t="shared" si="1636"/>
        <v>0</v>
      </c>
      <c r="V267" s="557">
        <f t="shared" si="1636"/>
        <v>0</v>
      </c>
      <c r="W267" s="557">
        <f t="shared" si="1636"/>
        <v>0</v>
      </c>
      <c r="X267" s="557">
        <f t="shared" si="1636"/>
        <v>0</v>
      </c>
      <c r="Y267" s="557">
        <f t="shared" si="1636"/>
        <v>0</v>
      </c>
      <c r="Z267" s="557">
        <f t="shared" si="1636"/>
        <v>0</v>
      </c>
      <c r="AA267" s="557">
        <f t="shared" si="1636"/>
        <v>0</v>
      </c>
      <c r="AB267" s="557">
        <f t="shared" si="1636"/>
        <v>15606.926975125374</v>
      </c>
      <c r="AC267" s="557">
        <f t="shared" si="1636"/>
        <v>0</v>
      </c>
      <c r="AD267" s="557">
        <f t="shared" si="1636"/>
        <v>0</v>
      </c>
      <c r="AE267" s="557">
        <f t="shared" si="1636"/>
        <v>0</v>
      </c>
      <c r="AF267" s="557">
        <f t="shared" si="1636"/>
        <v>0</v>
      </c>
      <c r="AG267" s="557">
        <f t="shared" si="1636"/>
        <v>0</v>
      </c>
      <c r="AH267" s="557">
        <f t="shared" si="1636"/>
        <v>0</v>
      </c>
      <c r="AI267" s="557">
        <f t="shared" si="1636"/>
        <v>0</v>
      </c>
      <c r="AJ267" s="557">
        <f t="shared" si="1636"/>
        <v>0</v>
      </c>
      <c r="AK267" s="557">
        <f t="shared" si="1636"/>
        <v>0</v>
      </c>
      <c r="AL267" s="557">
        <f t="shared" si="1636"/>
        <v>0</v>
      </c>
      <c r="AM267" s="557">
        <f t="shared" si="1636"/>
        <v>253.44521345948715</v>
      </c>
      <c r="AN267" s="557">
        <f t="shared" si="1636"/>
        <v>1798.5290788312823</v>
      </c>
      <c r="AO267" s="557">
        <f t="shared" si="1636"/>
        <v>2800.8088683351853</v>
      </c>
      <c r="AP267" s="557">
        <f t="shared" si="1636"/>
        <v>3259.5689325143171</v>
      </c>
      <c r="AQ267" s="557">
        <f t="shared" si="1636"/>
        <v>3663.6661548273837</v>
      </c>
      <c r="AR267" s="557">
        <f t="shared" si="1636"/>
        <v>2669.8088845630091</v>
      </c>
      <c r="AS267" s="557">
        <f t="shared" si="1636"/>
        <v>1161.0998425947178</v>
      </c>
      <c r="AT267" s="557">
        <f t="shared" si="1636"/>
        <v>0</v>
      </c>
      <c r="AU267" s="557">
        <f t="shared" si="1636"/>
        <v>0</v>
      </c>
      <c r="AV267" s="557">
        <f t="shared" si="1636"/>
        <v>0</v>
      </c>
      <c r="AW267" s="557">
        <f t="shared" si="1636"/>
        <v>0</v>
      </c>
      <c r="AX267" s="557">
        <f t="shared" si="1636"/>
        <v>0</v>
      </c>
      <c r="AY267" s="557">
        <f t="shared" si="1636"/>
        <v>0</v>
      </c>
      <c r="AZ267" s="557">
        <f t="shared" si="1636"/>
        <v>0</v>
      </c>
      <c r="BA267" s="557">
        <f t="shared" si="1636"/>
        <v>18978.630209077852</v>
      </c>
      <c r="BB267" s="557">
        <f t="shared" si="1636"/>
        <v>0</v>
      </c>
      <c r="BC267" s="557">
        <f t="shared" si="1636"/>
        <v>0</v>
      </c>
      <c r="BD267" s="557">
        <f t="shared" si="1636"/>
        <v>0</v>
      </c>
      <c r="BE267" s="557">
        <f t="shared" si="1636"/>
        <v>0</v>
      </c>
      <c r="BF267" s="557">
        <f t="shared" si="1636"/>
        <v>0</v>
      </c>
      <c r="BG267" s="557">
        <f t="shared" si="1636"/>
        <v>0</v>
      </c>
      <c r="BH267" s="557">
        <f t="shared" si="1636"/>
        <v>0</v>
      </c>
      <c r="BI267" s="557">
        <f t="shared" si="1636"/>
        <v>0</v>
      </c>
      <c r="BJ267" s="557">
        <f t="shared" si="1636"/>
        <v>0</v>
      </c>
      <c r="BK267" s="557">
        <f t="shared" si="1636"/>
        <v>0</v>
      </c>
      <c r="BL267" s="557">
        <f t="shared" si="1636"/>
        <v>748.37468350265817</v>
      </c>
      <c r="BM267" s="557">
        <f t="shared" si="1636"/>
        <v>2283.1462580096713</v>
      </c>
      <c r="BN267" s="557">
        <f t="shared" si="1636"/>
        <v>3285.4260475135743</v>
      </c>
      <c r="BO267" s="557">
        <f t="shared" si="1636"/>
        <v>3744.1861116927062</v>
      </c>
      <c r="BP267" s="557">
        <f t="shared" si="1636"/>
        <v>4137.9735636187634</v>
      </c>
      <c r="BQ267" s="557">
        <f t="shared" ref="BQ267:CX267" si="1637">BQ260+BQ261-BQ262</f>
        <v>3144.1162933543883</v>
      </c>
      <c r="BR267" s="557">
        <f t="shared" si="1637"/>
        <v>1635.407251386097</v>
      </c>
      <c r="BS267" s="557">
        <f t="shared" si="1637"/>
        <v>0</v>
      </c>
      <c r="BT267" s="557">
        <f t="shared" si="1637"/>
        <v>0</v>
      </c>
      <c r="BU267" s="557">
        <f t="shared" si="1637"/>
        <v>0</v>
      </c>
      <c r="BV267" s="557">
        <f t="shared" si="1637"/>
        <v>0</v>
      </c>
      <c r="BW267" s="557">
        <f t="shared" si="1637"/>
        <v>0</v>
      </c>
      <c r="BX267" s="557">
        <f t="shared" si="1637"/>
        <v>0</v>
      </c>
      <c r="BY267" s="557">
        <f t="shared" si="1637"/>
        <v>0</v>
      </c>
      <c r="BZ267" s="557">
        <f t="shared" si="1637"/>
        <v>11889.963945838157</v>
      </c>
      <c r="CA267" s="557">
        <f t="shared" si="1637"/>
        <v>0</v>
      </c>
      <c r="CB267" s="557">
        <f t="shared" si="1637"/>
        <v>0</v>
      </c>
      <c r="CC267" s="557">
        <f t="shared" si="1637"/>
        <v>0</v>
      </c>
      <c r="CD267" s="557">
        <f t="shared" si="1637"/>
        <v>0</v>
      </c>
      <c r="CE267" s="557">
        <f t="shared" si="1637"/>
        <v>0</v>
      </c>
      <c r="CF267" s="557">
        <f t="shared" si="1637"/>
        <v>0</v>
      </c>
      <c r="CG267" s="557">
        <f t="shared" si="1637"/>
        <v>0</v>
      </c>
      <c r="CH267" s="557">
        <f t="shared" si="1637"/>
        <v>0</v>
      </c>
      <c r="CI267" s="557">
        <f t="shared" si="1637"/>
        <v>0</v>
      </c>
      <c r="CJ267" s="557">
        <f t="shared" si="1637"/>
        <v>0</v>
      </c>
      <c r="CK267" s="557">
        <f t="shared" si="1637"/>
        <v>0</v>
      </c>
      <c r="CL267" s="557">
        <f t="shared" si="1637"/>
        <v>1175.4469679130425</v>
      </c>
      <c r="CM267" s="557">
        <f t="shared" si="1637"/>
        <v>2226.7271098998699</v>
      </c>
      <c r="CN267" s="557">
        <f t="shared" si="1637"/>
        <v>2680.5864295012248</v>
      </c>
      <c r="CO267" s="557">
        <f t="shared" si="1637"/>
        <v>3107.7434405848858</v>
      </c>
      <c r="CP267" s="557">
        <f t="shared" si="1637"/>
        <v>2113.8861703205107</v>
      </c>
      <c r="CQ267" s="557">
        <f t="shared" si="1637"/>
        <v>585.57382761862391</v>
      </c>
      <c r="CR267" s="557">
        <f t="shared" si="1637"/>
        <v>0</v>
      </c>
      <c r="CS267" s="557">
        <f t="shared" si="1637"/>
        <v>0</v>
      </c>
      <c r="CT267" s="557">
        <f t="shared" si="1637"/>
        <v>0</v>
      </c>
      <c r="CU267" s="557">
        <f t="shared" si="1637"/>
        <v>0</v>
      </c>
      <c r="CV267" s="557">
        <f t="shared" si="1637"/>
        <v>0</v>
      </c>
      <c r="CW267" s="557">
        <f t="shared" si="1637"/>
        <v>0</v>
      </c>
      <c r="CX267" s="557">
        <f t="shared" si="1637"/>
        <v>0</v>
      </c>
      <c r="CY267" s="129"/>
      <c r="CZ267" s="129"/>
      <c r="DA267" s="129"/>
      <c r="DB267" s="129"/>
      <c r="DC267" s="129"/>
      <c r="DD267" s="129"/>
      <c r="DE267" s="129"/>
      <c r="DF267" s="129"/>
      <c r="DG267" s="129"/>
      <c r="DH267" s="129"/>
    </row>
    <row r="268" spans="1:112" ht="15.75" thickBot="1">
      <c r="A268" s="615" t="s">
        <v>1218</v>
      </c>
      <c r="B268" s="616">
        <f t="shared" ref="B268:AG268" si="1638">IF(B267=0,0,B267/B260)</f>
        <v>0.26698760009273476</v>
      </c>
      <c r="C268" s="616">
        <f t="shared" si="1638"/>
        <v>0.23591911467980936</v>
      </c>
      <c r="D268" s="616">
        <f t="shared" si="1638"/>
        <v>0</v>
      </c>
      <c r="E268" s="616">
        <f t="shared" si="1638"/>
        <v>0</v>
      </c>
      <c r="F268" s="616">
        <f t="shared" si="1638"/>
        <v>0</v>
      </c>
      <c r="G268" s="616">
        <f t="shared" si="1638"/>
        <v>0</v>
      </c>
      <c r="H268" s="616">
        <f t="shared" si="1638"/>
        <v>0</v>
      </c>
      <c r="I268" s="616">
        <f t="shared" si="1638"/>
        <v>0</v>
      </c>
      <c r="J268" s="616">
        <f t="shared" si="1638"/>
        <v>0</v>
      </c>
      <c r="K268" s="616">
        <f t="shared" si="1638"/>
        <v>0</v>
      </c>
      <c r="L268" s="616">
        <f t="shared" si="1638"/>
        <v>0</v>
      </c>
      <c r="M268" s="616">
        <f t="shared" si="1638"/>
        <v>0</v>
      </c>
      <c r="N268" s="616">
        <f t="shared" si="1638"/>
        <v>0</v>
      </c>
      <c r="O268" s="616">
        <f t="shared" si="1638"/>
        <v>0.22561257182733693</v>
      </c>
      <c r="P268" s="616">
        <f t="shared" si="1638"/>
        <v>0.36579418178738399</v>
      </c>
      <c r="Q268" s="616">
        <f t="shared" si="1638"/>
        <v>0.41214682163464328</v>
      </c>
      <c r="R268" s="616">
        <f t="shared" si="1638"/>
        <v>0.47785626655768115</v>
      </c>
      <c r="S268" s="616">
        <f t="shared" si="1638"/>
        <v>0.36436931911310499</v>
      </c>
      <c r="T268" s="616">
        <f t="shared" si="1638"/>
        <v>0.11142181679395712</v>
      </c>
      <c r="U268" s="616">
        <f t="shared" si="1638"/>
        <v>0</v>
      </c>
      <c r="V268" s="616">
        <f t="shared" si="1638"/>
        <v>0</v>
      </c>
      <c r="W268" s="616">
        <f t="shared" si="1638"/>
        <v>0</v>
      </c>
      <c r="X268" s="616">
        <f t="shared" si="1638"/>
        <v>0</v>
      </c>
      <c r="Y268" s="616">
        <f t="shared" si="1638"/>
        <v>0</v>
      </c>
      <c r="Z268" s="616">
        <f t="shared" si="1638"/>
        <v>0</v>
      </c>
      <c r="AA268" s="616">
        <f t="shared" si="1638"/>
        <v>0</v>
      </c>
      <c r="AB268" s="616">
        <f t="shared" si="1638"/>
        <v>0.31591994453282052</v>
      </c>
      <c r="AC268" s="616">
        <f t="shared" si="1638"/>
        <v>0</v>
      </c>
      <c r="AD268" s="616">
        <f t="shared" si="1638"/>
        <v>0</v>
      </c>
      <c r="AE268" s="616">
        <f t="shared" si="1638"/>
        <v>0</v>
      </c>
      <c r="AF268" s="616">
        <f t="shared" si="1638"/>
        <v>0</v>
      </c>
      <c r="AG268" s="616">
        <f t="shared" si="1638"/>
        <v>0</v>
      </c>
      <c r="AH268" s="616">
        <f t="shared" ref="AH268:BM268" si="1639">IF(AH267=0,0,AH267/AH260)</f>
        <v>0</v>
      </c>
      <c r="AI268" s="616">
        <f t="shared" si="1639"/>
        <v>0</v>
      </c>
      <c r="AJ268" s="616">
        <f t="shared" si="1639"/>
        <v>0</v>
      </c>
      <c r="AK268" s="616">
        <f t="shared" si="1639"/>
        <v>0</v>
      </c>
      <c r="AL268" s="616">
        <f t="shared" si="1639"/>
        <v>0</v>
      </c>
      <c r="AM268" s="616">
        <f t="shared" si="1639"/>
        <v>5.9400444753522137E-2</v>
      </c>
      <c r="AN268" s="616">
        <f t="shared" si="1639"/>
        <v>0.34520551080395062</v>
      </c>
      <c r="AO268" s="616">
        <f t="shared" si="1639"/>
        <v>0.47045368976901647</v>
      </c>
      <c r="AP268" s="616">
        <f t="shared" si="1639"/>
        <v>0.50954966451208061</v>
      </c>
      <c r="AQ268" s="616">
        <f t="shared" si="1639"/>
        <v>0.57327970265786699</v>
      </c>
      <c r="AR268" s="616">
        <f t="shared" si="1639"/>
        <v>0.47223470599762429</v>
      </c>
      <c r="AS268" s="616">
        <f t="shared" si="1639"/>
        <v>0.23467708842336388</v>
      </c>
      <c r="AT268" s="616">
        <f t="shared" si="1639"/>
        <v>0</v>
      </c>
      <c r="AU268" s="616">
        <f t="shared" si="1639"/>
        <v>0</v>
      </c>
      <c r="AV268" s="616">
        <f t="shared" si="1639"/>
        <v>0</v>
      </c>
      <c r="AW268" s="616">
        <f t="shared" si="1639"/>
        <v>0</v>
      </c>
      <c r="AX268" s="616">
        <f t="shared" si="1639"/>
        <v>0</v>
      </c>
      <c r="AY268" s="616">
        <f t="shared" si="1639"/>
        <v>0</v>
      </c>
      <c r="AZ268" s="616">
        <f t="shared" si="1639"/>
        <v>0</v>
      </c>
      <c r="BA268" s="616">
        <f t="shared" si="1639"/>
        <v>0.38417093977032735</v>
      </c>
      <c r="BB268" s="616">
        <f t="shared" si="1639"/>
        <v>0</v>
      </c>
      <c r="BC268" s="616">
        <f t="shared" si="1639"/>
        <v>0</v>
      </c>
      <c r="BD268" s="616">
        <f t="shared" si="1639"/>
        <v>0</v>
      </c>
      <c r="BE268" s="616">
        <f t="shared" si="1639"/>
        <v>0</v>
      </c>
      <c r="BF268" s="616">
        <f t="shared" si="1639"/>
        <v>0</v>
      </c>
      <c r="BG268" s="616">
        <f t="shared" si="1639"/>
        <v>0</v>
      </c>
      <c r="BH268" s="616">
        <f t="shared" si="1639"/>
        <v>0</v>
      </c>
      <c r="BI268" s="616">
        <f t="shared" si="1639"/>
        <v>0</v>
      </c>
      <c r="BJ268" s="616">
        <f t="shared" si="1639"/>
        <v>0</v>
      </c>
      <c r="BK268" s="616">
        <f t="shared" si="1639"/>
        <v>0</v>
      </c>
      <c r="BL268" s="616">
        <f t="shared" si="1639"/>
        <v>0.17539802166924778</v>
      </c>
      <c r="BM268" s="616">
        <f t="shared" si="1639"/>
        <v>0.43822181109716313</v>
      </c>
      <c r="BN268" s="616">
        <f t="shared" ref="BN268:CS268" si="1640">IF(BN267=0,0,BN267/BN260)</f>
        <v>0.55185515298469245</v>
      </c>
      <c r="BO268" s="616">
        <f t="shared" si="1640"/>
        <v>0.58530708096182593</v>
      </c>
      <c r="BP268" s="616">
        <f t="shared" si="1640"/>
        <v>0.64749793073578987</v>
      </c>
      <c r="BQ268" s="616">
        <f t="shared" si="1640"/>
        <v>0.55613000690780667</v>
      </c>
      <c r="BR268" s="616">
        <f t="shared" si="1640"/>
        <v>0.33054229969068083</v>
      </c>
      <c r="BS268" s="616">
        <f t="shared" si="1640"/>
        <v>0</v>
      </c>
      <c r="BT268" s="616">
        <f t="shared" si="1640"/>
        <v>0</v>
      </c>
      <c r="BU268" s="616">
        <f t="shared" si="1640"/>
        <v>0</v>
      </c>
      <c r="BV268" s="616">
        <f t="shared" si="1640"/>
        <v>0</v>
      </c>
      <c r="BW268" s="616">
        <f t="shared" si="1640"/>
        <v>0</v>
      </c>
      <c r="BX268" s="616">
        <f t="shared" si="1640"/>
        <v>0</v>
      </c>
      <c r="BY268" s="616">
        <f t="shared" si="1640"/>
        <v>0</v>
      </c>
      <c r="BZ268" s="616">
        <f t="shared" si="1640"/>
        <v>0.24068010033322088</v>
      </c>
      <c r="CA268" s="616">
        <f t="shared" si="1640"/>
        <v>0</v>
      </c>
      <c r="CB268" s="616">
        <f t="shared" si="1640"/>
        <v>0</v>
      </c>
      <c r="CC268" s="616">
        <f t="shared" si="1640"/>
        <v>0</v>
      </c>
      <c r="CD268" s="616">
        <f t="shared" si="1640"/>
        <v>0</v>
      </c>
      <c r="CE268" s="616">
        <f t="shared" si="1640"/>
        <v>0</v>
      </c>
      <c r="CF268" s="616">
        <f t="shared" si="1640"/>
        <v>0</v>
      </c>
      <c r="CG268" s="616">
        <f t="shared" si="1640"/>
        <v>0</v>
      </c>
      <c r="CH268" s="616">
        <f t="shared" si="1640"/>
        <v>0</v>
      </c>
      <c r="CI268" s="616">
        <f t="shared" si="1640"/>
        <v>0</v>
      </c>
      <c r="CJ268" s="616">
        <f t="shared" si="1640"/>
        <v>0</v>
      </c>
      <c r="CK268" s="616">
        <f t="shared" si="1640"/>
        <v>0</v>
      </c>
      <c r="CL268" s="616">
        <f t="shared" si="1640"/>
        <v>0.22561257182733693</v>
      </c>
      <c r="CM268" s="616">
        <f t="shared" si="1640"/>
        <v>0.37402480290765933</v>
      </c>
      <c r="CN268" s="616">
        <f t="shared" si="1640"/>
        <v>0.41904065970906895</v>
      </c>
      <c r="CO268" s="616">
        <f t="shared" si="1640"/>
        <v>0.48629055166719509</v>
      </c>
      <c r="CP268" s="616">
        <f t="shared" si="1640"/>
        <v>0.37390332316507469</v>
      </c>
      <c r="CQ268" s="616">
        <f t="shared" si="1640"/>
        <v>0.11835395706829856</v>
      </c>
      <c r="CR268" s="616">
        <f t="shared" si="1640"/>
        <v>0</v>
      </c>
      <c r="CS268" s="616">
        <f t="shared" si="1640"/>
        <v>0</v>
      </c>
      <c r="CT268" s="616">
        <f t="shared" ref="CT268:CX268" si="1641">IF(CT267=0,0,CT267/CT260)</f>
        <v>0</v>
      </c>
      <c r="CU268" s="616">
        <f t="shared" si="1641"/>
        <v>0</v>
      </c>
      <c r="CV268" s="616">
        <f t="shared" si="1641"/>
        <v>0</v>
      </c>
      <c r="CW268" s="616">
        <f t="shared" si="1641"/>
        <v>0</v>
      </c>
      <c r="CX268" s="616">
        <f t="shared" si="1641"/>
        <v>0</v>
      </c>
      <c r="CY268" s="129"/>
      <c r="CZ268" s="129"/>
      <c r="DA268" s="129"/>
      <c r="DB268" s="129"/>
      <c r="DC268" s="129"/>
      <c r="DD268" s="129"/>
      <c r="DE268" s="129"/>
      <c r="DF268" s="129"/>
      <c r="DG268" s="129"/>
      <c r="DH268" s="129"/>
    </row>
    <row r="269" spans="1:112">
      <c r="A269" s="734"/>
      <c r="B269" s="735"/>
      <c r="C269" s="733"/>
      <c r="D269" s="733"/>
      <c r="E269" s="733"/>
      <c r="F269" s="733"/>
      <c r="G269" s="733"/>
      <c r="H269" s="733"/>
      <c r="I269" s="733"/>
      <c r="J269" s="733"/>
      <c r="K269" s="733"/>
      <c r="L269" s="733"/>
      <c r="M269" s="733"/>
      <c r="N269" s="733"/>
      <c r="O269" s="733"/>
      <c r="P269" s="733"/>
      <c r="Q269" s="733"/>
      <c r="R269" s="733"/>
      <c r="S269" s="733"/>
      <c r="T269" s="733"/>
      <c r="U269" s="733"/>
      <c r="V269" s="733"/>
      <c r="W269" s="733"/>
      <c r="X269" s="733"/>
      <c r="Y269" s="733"/>
      <c r="Z269" s="733"/>
      <c r="AA269" s="733"/>
      <c r="AB269" s="733"/>
      <c r="AC269" s="733"/>
      <c r="AD269" s="733"/>
      <c r="AE269" s="733"/>
      <c r="AF269" s="733"/>
      <c r="AG269" s="733"/>
      <c r="AH269" s="733"/>
      <c r="AI269" s="733"/>
      <c r="AJ269" s="733"/>
      <c r="AK269" s="733"/>
      <c r="AL269" s="733"/>
      <c r="AM269" s="733"/>
      <c r="AN269" s="733"/>
      <c r="AO269" s="733"/>
      <c r="AP269" s="733"/>
      <c r="AQ269" s="733"/>
      <c r="AR269" s="733"/>
      <c r="AS269" s="733"/>
      <c r="AT269" s="733"/>
      <c r="AU269" s="733"/>
      <c r="AV269" s="733"/>
      <c r="AW269" s="733"/>
      <c r="AX269" s="733"/>
      <c r="AY269" s="733"/>
      <c r="AZ269" s="733"/>
      <c r="BA269" s="733"/>
      <c r="BB269" s="733"/>
      <c r="BC269" s="733"/>
      <c r="BD269" s="733"/>
      <c r="BE269" s="733"/>
      <c r="BF269" s="733"/>
      <c r="BG269" s="733"/>
      <c r="BH269" s="733"/>
      <c r="BI269" s="733"/>
      <c r="BJ269" s="733"/>
      <c r="BK269" s="733"/>
      <c r="BL269" s="733"/>
      <c r="BM269" s="733"/>
      <c r="BN269" s="733"/>
      <c r="BO269" s="733"/>
      <c r="BP269" s="733"/>
      <c r="BQ269" s="733"/>
      <c r="BR269" s="733"/>
      <c r="BS269" s="733"/>
      <c r="BT269" s="733"/>
      <c r="BU269" s="733"/>
      <c r="BV269" s="733"/>
      <c r="BW269" s="733"/>
      <c r="BX269" s="733"/>
      <c r="BY269" s="733"/>
      <c r="BZ269" s="733"/>
      <c r="CA269" s="733"/>
      <c r="CB269" s="733"/>
      <c r="CC269" s="733"/>
      <c r="CD269" s="733"/>
      <c r="CE269" s="733"/>
      <c r="CF269" s="733"/>
      <c r="CG269" s="733"/>
      <c r="CH269" s="733"/>
      <c r="CI269" s="733"/>
      <c r="CJ269" s="733"/>
      <c r="CK269" s="733"/>
      <c r="CL269" s="733"/>
      <c r="CM269" s="733"/>
      <c r="CN269" s="733"/>
      <c r="CO269" s="733"/>
      <c r="CP269" s="733"/>
      <c r="CQ269" s="733"/>
      <c r="CR269" s="733"/>
      <c r="CS269" s="733"/>
      <c r="CT269" s="733"/>
      <c r="CU269" s="733"/>
      <c r="CV269" s="733"/>
      <c r="CW269" s="733"/>
      <c r="CX269" s="733"/>
      <c r="CY269" s="129"/>
      <c r="CZ269" s="129"/>
      <c r="DA269" s="129"/>
      <c r="DB269" s="129"/>
      <c r="DC269" s="129"/>
      <c r="DD269" s="129"/>
      <c r="DE269" s="129"/>
      <c r="DF269" s="129"/>
      <c r="DG269" s="129"/>
      <c r="DH269" s="129"/>
    </row>
    <row r="270" spans="1:112">
      <c r="A270" s="732" t="s">
        <v>1225</v>
      </c>
      <c r="B270" s="562"/>
      <c r="C270" s="562"/>
      <c r="D270" s="562"/>
      <c r="E270" s="562"/>
      <c r="F270" s="562"/>
      <c r="G270" s="562"/>
      <c r="H270" s="562"/>
      <c r="I270" s="562"/>
      <c r="J270" s="562"/>
      <c r="K270" s="562"/>
      <c r="L270" s="562"/>
      <c r="M270" s="562"/>
      <c r="N270" s="562"/>
      <c r="O270" s="562"/>
      <c r="P270" s="562"/>
      <c r="Q270" s="562"/>
      <c r="R270" s="562"/>
      <c r="S270" s="562"/>
      <c r="T270" s="562"/>
      <c r="U270" s="562"/>
      <c r="V270" s="562"/>
      <c r="W270" s="562"/>
      <c r="X270" s="562"/>
      <c r="Y270" s="562"/>
      <c r="Z270" s="562"/>
      <c r="AA270" s="562"/>
      <c r="AB270" s="562"/>
      <c r="AC270" s="562"/>
      <c r="AD270" s="562"/>
      <c r="AE270" s="562"/>
      <c r="AF270" s="562"/>
      <c r="AG270" s="562"/>
      <c r="AH270" s="562"/>
      <c r="AI270" s="562"/>
      <c r="AJ270" s="562"/>
      <c r="AK270" s="562"/>
      <c r="AL270" s="562"/>
      <c r="AM270" s="562"/>
      <c r="AN270" s="562"/>
      <c r="AO270" s="562"/>
      <c r="AP270" s="562"/>
      <c r="AQ270" s="562"/>
      <c r="AR270" s="562"/>
      <c r="AS270" s="562"/>
      <c r="AT270" s="562"/>
      <c r="AU270" s="562"/>
      <c r="AV270" s="562"/>
      <c r="AW270" s="562"/>
      <c r="AX270" s="562"/>
      <c r="AY270" s="562"/>
      <c r="AZ270" s="562"/>
      <c r="BA270" s="562"/>
      <c r="BB270" s="562"/>
      <c r="BC270" s="562"/>
      <c r="BD270" s="562"/>
      <c r="BE270" s="562"/>
      <c r="BF270" s="562"/>
      <c r="BG270" s="562"/>
      <c r="BH270" s="562"/>
      <c r="BI270" s="562"/>
      <c r="BJ270" s="562"/>
      <c r="BK270" s="562"/>
      <c r="BL270" s="562"/>
      <c r="BM270" s="562"/>
      <c r="BN270" s="562"/>
      <c r="BO270" s="562"/>
      <c r="BP270" s="562"/>
      <c r="BQ270" s="562"/>
      <c r="BR270" s="562"/>
      <c r="BS270" s="562"/>
      <c r="BT270" s="562"/>
      <c r="BU270" s="562"/>
      <c r="BV270" s="562"/>
      <c r="BW270" s="562"/>
      <c r="BX270" s="562"/>
      <c r="BY270" s="562"/>
      <c r="BZ270" s="562"/>
      <c r="CA270" s="562"/>
      <c r="CB270" s="562"/>
      <c r="CC270" s="562"/>
      <c r="CD270" s="562"/>
      <c r="CE270" s="562"/>
      <c r="CF270" s="562"/>
      <c r="CG270" s="562"/>
      <c r="CH270" s="562"/>
      <c r="CI270" s="562"/>
      <c r="CJ270" s="562"/>
      <c r="CK270" s="562"/>
      <c r="CL270" s="562"/>
      <c r="CM270" s="562"/>
      <c r="CN270" s="562"/>
      <c r="CO270" s="562"/>
      <c r="CP270" s="562"/>
      <c r="CQ270" s="562"/>
      <c r="CR270" s="562"/>
      <c r="CS270" s="562"/>
      <c r="CT270" s="562"/>
      <c r="CU270" s="562"/>
      <c r="CV270" s="562"/>
      <c r="CW270" s="562"/>
      <c r="CX270" s="562"/>
      <c r="CY270" s="129"/>
      <c r="CZ270" s="129"/>
      <c r="DA270" s="129"/>
      <c r="DB270" s="129"/>
      <c r="DC270" s="129"/>
      <c r="DD270" s="129"/>
      <c r="DE270" s="129"/>
      <c r="DF270" s="129"/>
      <c r="DG270" s="129"/>
      <c r="DH270" s="129"/>
    </row>
    <row r="271" spans="1:112">
      <c r="A271" s="562"/>
      <c r="B271" s="563"/>
      <c r="C271" s="564"/>
      <c r="D271" s="563"/>
      <c r="E271" s="563"/>
      <c r="F271" s="563"/>
      <c r="G271" s="563"/>
      <c r="H271" s="563"/>
      <c r="I271" s="563"/>
      <c r="J271" s="564"/>
      <c r="K271" s="564"/>
      <c r="L271" s="564"/>
      <c r="M271" s="564"/>
      <c r="N271" s="564"/>
      <c r="O271" s="564"/>
      <c r="P271" s="564"/>
      <c r="Q271" s="564"/>
      <c r="R271" s="564"/>
      <c r="S271" s="564"/>
      <c r="T271" s="564"/>
      <c r="U271" s="564"/>
      <c r="V271" s="564"/>
      <c r="W271" s="564"/>
      <c r="X271" s="563"/>
      <c r="Y271" s="563"/>
      <c r="Z271" s="563"/>
      <c r="AA271" s="563"/>
      <c r="AB271" s="563"/>
      <c r="AC271" s="563"/>
      <c r="AD271" s="563"/>
      <c r="AE271" s="563"/>
      <c r="AF271" s="563"/>
      <c r="AG271" s="563"/>
      <c r="AH271" s="563"/>
      <c r="AI271" s="563"/>
      <c r="AJ271" s="563"/>
      <c r="AK271" s="563"/>
      <c r="AL271" s="563"/>
      <c r="AM271" s="563"/>
      <c r="AN271" s="563"/>
      <c r="AO271" s="563"/>
      <c r="AP271" s="563"/>
      <c r="AQ271" s="563"/>
      <c r="AR271" s="563"/>
      <c r="AS271" s="563"/>
      <c r="AT271" s="563"/>
      <c r="AU271" s="563"/>
      <c r="AV271" s="563"/>
      <c r="AW271" s="563"/>
      <c r="AX271" s="563"/>
      <c r="AY271" s="563"/>
      <c r="AZ271" s="563"/>
      <c r="BA271" s="563"/>
      <c r="BB271" s="563"/>
      <c r="BC271" s="563"/>
      <c r="BD271" s="563"/>
      <c r="BE271" s="563"/>
      <c r="BF271" s="563"/>
      <c r="BG271" s="563"/>
      <c r="BH271" s="563"/>
      <c r="BI271" s="563"/>
      <c r="BJ271" s="563"/>
      <c r="BK271" s="563"/>
      <c r="BL271" s="563"/>
      <c r="BM271" s="563"/>
      <c r="BN271" s="563"/>
      <c r="BO271" s="563"/>
      <c r="BP271" s="563"/>
      <c r="BQ271" s="563"/>
      <c r="BR271" s="563"/>
      <c r="BS271" s="563"/>
      <c r="BT271" s="563"/>
      <c r="BU271" s="563"/>
      <c r="BV271" s="563"/>
      <c r="BW271" s="563"/>
      <c r="BX271" s="563"/>
      <c r="BY271" s="563"/>
      <c r="BZ271" s="563"/>
      <c r="CA271" s="563"/>
      <c r="CB271" s="563"/>
      <c r="CC271" s="563"/>
      <c r="CD271" s="563"/>
      <c r="CE271" s="563"/>
      <c r="CF271" s="563"/>
      <c r="CG271" s="563"/>
      <c r="CH271" s="563"/>
      <c r="CI271" s="563"/>
      <c r="CJ271" s="563"/>
      <c r="CK271" s="563"/>
      <c r="CL271" s="563"/>
      <c r="CM271" s="563"/>
      <c r="CN271" s="563"/>
      <c r="CO271" s="563"/>
      <c r="CP271" s="563"/>
      <c r="CQ271" s="563"/>
      <c r="CR271" s="563"/>
      <c r="CS271" s="563"/>
      <c r="CT271" s="563"/>
      <c r="CU271" s="563"/>
      <c r="CV271" s="563"/>
      <c r="CW271" s="563"/>
      <c r="CX271" s="563"/>
      <c r="CY271" s="129"/>
      <c r="CZ271" s="129"/>
      <c r="DA271" s="129"/>
      <c r="DB271" s="129"/>
      <c r="DC271" s="129"/>
      <c r="DD271" s="129"/>
      <c r="DE271" s="129"/>
      <c r="DF271" s="129"/>
      <c r="DG271" s="129"/>
      <c r="DH271" s="129"/>
    </row>
    <row r="272" spans="1:112">
      <c r="A272" s="547" t="s">
        <v>1191</v>
      </c>
      <c r="B272" s="548"/>
      <c r="C272" s="548"/>
      <c r="D272" s="548"/>
      <c r="E272" s="548"/>
      <c r="F272" s="548"/>
      <c r="G272" s="548"/>
      <c r="H272" s="548"/>
      <c r="I272" s="548"/>
      <c r="J272" s="548"/>
      <c r="K272" s="548"/>
      <c r="L272" s="548"/>
      <c r="M272" s="548"/>
      <c r="N272" s="548"/>
      <c r="O272" s="548"/>
      <c r="P272" s="548"/>
      <c r="Q272" s="548"/>
      <c r="R272" s="548"/>
      <c r="S272" s="548"/>
      <c r="T272" s="548"/>
      <c r="U272" s="548"/>
      <c r="V272" s="548"/>
      <c r="W272" s="548"/>
      <c r="X272" s="548"/>
      <c r="Y272" s="548"/>
      <c r="Z272" s="548"/>
      <c r="AA272" s="548"/>
      <c r="AB272" s="548"/>
      <c r="AC272" s="548"/>
      <c r="AD272" s="548"/>
      <c r="AE272" s="548"/>
      <c r="AF272" s="548"/>
      <c r="AG272" s="548"/>
      <c r="AH272" s="548"/>
      <c r="AI272" s="548"/>
      <c r="AJ272" s="548"/>
      <c r="AK272" s="548"/>
      <c r="AL272" s="548"/>
      <c r="AM272" s="548"/>
      <c r="AN272" s="548"/>
      <c r="AO272" s="548"/>
      <c r="AP272" s="548"/>
      <c r="AQ272" s="548"/>
      <c r="AR272" s="548"/>
      <c r="AS272" s="548"/>
      <c r="AT272" s="548"/>
      <c r="AU272" s="548"/>
      <c r="AV272" s="548"/>
      <c r="AW272" s="548"/>
      <c r="AX272" s="548"/>
      <c r="AY272" s="548"/>
      <c r="AZ272" s="548"/>
      <c r="BA272" s="548"/>
      <c r="BB272" s="548"/>
      <c r="BC272" s="548"/>
      <c r="BD272" s="548"/>
      <c r="BE272" s="548"/>
      <c r="BF272" s="548"/>
      <c r="BG272" s="548"/>
      <c r="BH272" s="548"/>
      <c r="BI272" s="548"/>
      <c r="BJ272" s="548"/>
      <c r="BK272" s="548"/>
      <c r="BL272" s="548"/>
      <c r="BM272" s="548"/>
      <c r="BN272" s="548"/>
      <c r="BO272" s="548"/>
      <c r="BP272" s="548"/>
      <c r="BQ272" s="548"/>
      <c r="BR272" s="548"/>
      <c r="BS272" s="548"/>
      <c r="BT272" s="548"/>
      <c r="BU272" s="548"/>
      <c r="BV272" s="548"/>
      <c r="BW272" s="548"/>
      <c r="BX272" s="548"/>
      <c r="BY272" s="548"/>
      <c r="BZ272" s="548"/>
      <c r="CA272" s="548"/>
      <c r="CB272" s="548"/>
      <c r="CC272" s="548"/>
      <c r="CD272" s="548"/>
      <c r="CE272" s="548"/>
      <c r="CF272" s="548"/>
      <c r="CG272" s="548"/>
      <c r="CH272" s="548"/>
      <c r="CI272" s="548"/>
      <c r="CJ272" s="548"/>
      <c r="CK272" s="548"/>
      <c r="CL272" s="548"/>
      <c r="CM272" s="548"/>
      <c r="CN272" s="548"/>
      <c r="CO272" s="548"/>
      <c r="CP272" s="548"/>
      <c r="CQ272" s="548"/>
      <c r="CR272" s="548"/>
      <c r="CS272" s="548"/>
      <c r="CT272" s="548"/>
      <c r="CU272" s="548"/>
      <c r="CV272" s="548"/>
      <c r="CW272" s="548"/>
      <c r="CX272" s="548"/>
      <c r="CY272" s="129"/>
      <c r="CZ272" s="129"/>
      <c r="DA272" s="129"/>
      <c r="DB272" s="129"/>
      <c r="DC272" s="129"/>
      <c r="DD272" s="129"/>
      <c r="DE272" s="129"/>
      <c r="DF272" s="129"/>
      <c r="DG272" s="129"/>
      <c r="DH272" s="129"/>
    </row>
    <row r="273" spans="1:112">
      <c r="A273" s="547"/>
      <c r="B273" s="548"/>
      <c r="C273" s="548"/>
      <c r="D273" s="548"/>
      <c r="E273" s="548"/>
      <c r="F273" s="548"/>
      <c r="G273" s="548"/>
      <c r="H273" s="548"/>
      <c r="I273" s="548"/>
      <c r="J273" s="548"/>
      <c r="K273" s="548"/>
      <c r="L273" s="548"/>
      <c r="M273" s="548"/>
      <c r="N273" s="548"/>
      <c r="O273" s="548"/>
      <c r="P273" s="548"/>
      <c r="Q273" s="548"/>
      <c r="R273" s="548"/>
      <c r="S273" s="548"/>
      <c r="T273" s="548"/>
      <c r="U273" s="548"/>
      <c r="V273" s="548"/>
      <c r="W273" s="548"/>
      <c r="X273" s="548"/>
      <c r="Y273" s="548"/>
      <c r="Z273" s="548"/>
      <c r="AA273" s="548"/>
      <c r="AB273" s="548"/>
      <c r="AC273" s="548"/>
      <c r="AD273" s="548"/>
      <c r="AE273" s="548"/>
      <c r="AF273" s="548"/>
      <c r="AG273" s="548"/>
      <c r="AH273" s="548"/>
      <c r="AI273" s="548"/>
      <c r="AJ273" s="548"/>
      <c r="AK273" s="548"/>
      <c r="AL273" s="548"/>
      <c r="AM273" s="548"/>
      <c r="AN273" s="548"/>
      <c r="AO273" s="548"/>
      <c r="AP273" s="548"/>
      <c r="AQ273" s="548"/>
      <c r="AR273" s="548"/>
      <c r="AS273" s="548"/>
      <c r="AT273" s="548"/>
      <c r="AU273" s="548"/>
      <c r="AV273" s="548"/>
      <c r="AW273" s="548"/>
      <c r="AX273" s="548"/>
      <c r="AY273" s="548"/>
      <c r="AZ273" s="548"/>
      <c r="BA273" s="548"/>
      <c r="BB273" s="548"/>
      <c r="BC273" s="548"/>
      <c r="BD273" s="548"/>
      <c r="BE273" s="548"/>
      <c r="BF273" s="548"/>
      <c r="BG273" s="548"/>
      <c r="BH273" s="548"/>
      <c r="BI273" s="548"/>
      <c r="BJ273" s="548"/>
      <c r="BK273" s="548"/>
      <c r="BL273" s="548"/>
      <c r="BM273" s="548"/>
      <c r="BN273" s="548"/>
      <c r="BO273" s="548"/>
      <c r="BP273" s="548"/>
      <c r="BQ273" s="548"/>
      <c r="BR273" s="548"/>
      <c r="BS273" s="548"/>
      <c r="BT273" s="548"/>
      <c r="BU273" s="548"/>
      <c r="BV273" s="548"/>
      <c r="BW273" s="548"/>
      <c r="BX273" s="548"/>
      <c r="BY273" s="548"/>
      <c r="BZ273" s="548"/>
      <c r="CA273" s="548"/>
      <c r="CB273" s="548"/>
      <c r="CC273" s="548"/>
      <c r="CD273" s="548"/>
      <c r="CE273" s="548"/>
      <c r="CF273" s="548"/>
      <c r="CG273" s="548"/>
      <c r="CH273" s="548"/>
      <c r="CI273" s="548"/>
      <c r="CJ273" s="548"/>
      <c r="CK273" s="548"/>
      <c r="CL273" s="548"/>
      <c r="CM273" s="548"/>
      <c r="CN273" s="548"/>
      <c r="CO273" s="548"/>
      <c r="CP273" s="548"/>
      <c r="CQ273" s="548"/>
      <c r="CR273" s="548"/>
      <c r="CS273" s="548"/>
      <c r="CT273" s="548"/>
      <c r="CU273" s="548"/>
      <c r="CV273" s="548"/>
      <c r="CW273" s="548"/>
      <c r="CX273" s="548"/>
      <c r="CY273" s="129"/>
      <c r="CZ273" s="129"/>
      <c r="DA273" s="129"/>
      <c r="DB273" s="129"/>
      <c r="DC273" s="129"/>
      <c r="DD273" s="129"/>
      <c r="DE273" s="129"/>
      <c r="DF273" s="129"/>
      <c r="DG273" s="129"/>
      <c r="DH273" s="129"/>
    </row>
    <row r="274" spans="1:112">
      <c r="A274" s="547" t="s">
        <v>1192</v>
      </c>
      <c r="B274" s="568"/>
      <c r="C274" s="568"/>
      <c r="D274" s="568"/>
      <c r="E274" s="568"/>
      <c r="F274" s="568"/>
      <c r="G274" s="568"/>
      <c r="H274" s="568"/>
      <c r="I274" s="568"/>
      <c r="J274" s="568"/>
      <c r="K274" s="568"/>
      <c r="L274" s="568"/>
      <c r="M274" s="568"/>
      <c r="N274" s="568"/>
      <c r="O274" s="568"/>
      <c r="P274" s="568"/>
      <c r="Q274" s="568"/>
      <c r="R274" s="568"/>
      <c r="S274" s="568"/>
      <c r="T274" s="568"/>
      <c r="U274" s="568"/>
      <c r="V274" s="568"/>
      <c r="W274" s="568"/>
      <c r="X274" s="568"/>
      <c r="Y274" s="568"/>
      <c r="Z274" s="568"/>
      <c r="AA274" s="568"/>
      <c r="AB274" s="568"/>
      <c r="AC274" s="568"/>
      <c r="AD274" s="568"/>
      <c r="AE274" s="568"/>
      <c r="AF274" s="568"/>
      <c r="AG274" s="568"/>
      <c r="AH274" s="568"/>
      <c r="AI274" s="568"/>
      <c r="AJ274" s="568"/>
      <c r="AK274" s="568"/>
      <c r="AL274" s="568"/>
      <c r="AM274" s="568"/>
      <c r="AN274" s="568"/>
      <c r="AO274" s="568"/>
      <c r="AP274" s="568"/>
      <c r="AQ274" s="568"/>
      <c r="AR274" s="568"/>
      <c r="AS274" s="568"/>
      <c r="AT274" s="568"/>
      <c r="AU274" s="568"/>
      <c r="AV274" s="568"/>
      <c r="AW274" s="568"/>
      <c r="AX274" s="568"/>
      <c r="AY274" s="568"/>
      <c r="AZ274" s="568"/>
      <c r="BA274" s="568"/>
      <c r="BB274" s="568"/>
      <c r="BC274" s="568"/>
      <c r="BD274" s="568"/>
      <c r="BE274" s="568"/>
      <c r="BF274" s="568"/>
      <c r="BG274" s="568"/>
      <c r="BH274" s="568"/>
      <c r="BI274" s="568"/>
      <c r="BJ274" s="568"/>
      <c r="BK274" s="568"/>
      <c r="BL274" s="568"/>
      <c r="BM274" s="568"/>
      <c r="BN274" s="568"/>
      <c r="BO274" s="568"/>
      <c r="BP274" s="568"/>
      <c r="BQ274" s="568"/>
      <c r="BR274" s="568"/>
      <c r="BS274" s="568"/>
      <c r="BT274" s="568"/>
      <c r="BU274" s="568"/>
      <c r="BV274" s="568"/>
      <c r="BW274" s="568"/>
      <c r="BX274" s="568"/>
      <c r="BY274" s="568"/>
      <c r="BZ274" s="568"/>
      <c r="CA274" s="568"/>
      <c r="CB274" s="568"/>
      <c r="CC274" s="568"/>
      <c r="CD274" s="568"/>
      <c r="CE274" s="568"/>
      <c r="CF274" s="568"/>
      <c r="CG274" s="568"/>
      <c r="CH274" s="568"/>
      <c r="CI274" s="568"/>
      <c r="CJ274" s="568"/>
      <c r="CK274" s="568"/>
      <c r="CL274" s="568"/>
      <c r="CM274" s="568"/>
      <c r="CN274" s="568"/>
      <c r="CO274" s="568"/>
      <c r="CP274" s="568"/>
      <c r="CQ274" s="568"/>
      <c r="CR274" s="568"/>
      <c r="CS274" s="568"/>
      <c r="CT274" s="568"/>
      <c r="CU274" s="568"/>
      <c r="CV274" s="568"/>
      <c r="CW274" s="568"/>
      <c r="CX274" s="568"/>
      <c r="CY274" s="129"/>
      <c r="CZ274" s="129"/>
      <c r="DA274" s="129"/>
      <c r="DB274" s="129"/>
      <c r="DC274" s="129"/>
      <c r="DD274" s="129"/>
      <c r="DE274" s="129"/>
      <c r="DF274" s="129"/>
      <c r="DG274" s="129"/>
      <c r="DH274" s="129"/>
    </row>
    <row r="275" spans="1:112">
      <c r="A275" s="550" t="s">
        <v>1151</v>
      </c>
      <c r="B275" s="552">
        <f>4*AB275+4*BA275+19*C275+BZ275*4</f>
        <v>4367662.9728459902</v>
      </c>
      <c r="C275" s="551">
        <v>145588.75832492887</v>
      </c>
      <c r="D275" s="551">
        <v>5258.5925067911094</v>
      </c>
      <c r="E275" s="551">
        <v>5258.5925067911094</v>
      </c>
      <c r="F275" s="551">
        <v>4958.1327266825174</v>
      </c>
      <c r="G275" s="551">
        <v>4657.643567204891</v>
      </c>
      <c r="H275" s="551">
        <v>4507.3933878931994</v>
      </c>
      <c r="I275" s="551">
        <v>4507.3933878931994</v>
      </c>
      <c r="J275" s="551">
        <v>4657.643567204891</v>
      </c>
      <c r="K275" s="551">
        <v>4958.1327266825174</v>
      </c>
      <c r="L275" s="551">
        <v>5408.8720654718391</v>
      </c>
      <c r="M275" s="551">
        <v>6460.5971893135847</v>
      </c>
      <c r="N275" s="551">
        <v>7211.8294206291193</v>
      </c>
      <c r="O275" s="551">
        <v>7061.5829743660097</v>
      </c>
      <c r="P275" s="551">
        <v>7061.5829743660097</v>
      </c>
      <c r="Q275" s="551">
        <v>7061.5829743660097</v>
      </c>
      <c r="R275" s="551">
        <v>6911.3365281029055</v>
      </c>
      <c r="S275" s="551">
        <v>6911.3365281029055</v>
      </c>
      <c r="T275" s="551">
        <v>6911.3365281029055</v>
      </c>
      <c r="U275" s="551">
        <v>6911.3365281029055</v>
      </c>
      <c r="V275" s="551">
        <v>6911.3365281029055</v>
      </c>
      <c r="W275" s="551">
        <v>6911.3365281029055</v>
      </c>
      <c r="X275" s="551">
        <v>6761.0900818397959</v>
      </c>
      <c r="Y275" s="551">
        <v>6460.5971893135847</v>
      </c>
      <c r="Z275" s="551">
        <v>6160.10429678737</v>
      </c>
      <c r="AA275" s="551">
        <v>5709.3756127147017</v>
      </c>
      <c r="AB275" s="551">
        <v>132485.77870021568</v>
      </c>
      <c r="AC275" s="551">
        <v>4785.3493134799446</v>
      </c>
      <c r="AD275" s="551">
        <v>4785.3493134799446</v>
      </c>
      <c r="AE275" s="551">
        <v>4511.8974981723604</v>
      </c>
      <c r="AF275" s="551">
        <v>4238.4522490822374</v>
      </c>
      <c r="AG275" s="551">
        <v>4101.7279829828103</v>
      </c>
      <c r="AH275" s="551">
        <v>4101.7279829828103</v>
      </c>
      <c r="AI275" s="551">
        <v>4238.4522490822374</v>
      </c>
      <c r="AJ275" s="551">
        <v>4511.8974981723604</v>
      </c>
      <c r="AK275" s="551">
        <v>4922.0488519987639</v>
      </c>
      <c r="AL275" s="551">
        <v>5879.1434422753591</v>
      </c>
      <c r="AM275" s="551">
        <v>6562.7647727724961</v>
      </c>
      <c r="AN275" s="551">
        <v>6426.0392212294046</v>
      </c>
      <c r="AO275" s="551">
        <v>6426.0392212294046</v>
      </c>
      <c r="AP275" s="551">
        <v>6426.0392212294046</v>
      </c>
      <c r="AQ275" s="551">
        <v>6289.3162405736421</v>
      </c>
      <c r="AR275" s="551">
        <v>6289.3162405736421</v>
      </c>
      <c r="AS275" s="551">
        <v>6289.3162405736421</v>
      </c>
      <c r="AT275" s="551">
        <v>6289.3162405736421</v>
      </c>
      <c r="AU275" s="551">
        <v>6289.3162405736421</v>
      </c>
      <c r="AV275" s="551">
        <v>6289.3162405736421</v>
      </c>
      <c r="AW275" s="551">
        <v>6152.5919744742159</v>
      </c>
      <c r="AX275" s="551">
        <v>5879.1434422753591</v>
      </c>
      <c r="AY275" s="551">
        <v>5605.6949100765078</v>
      </c>
      <c r="AZ275" s="551">
        <v>5195.5221117782285</v>
      </c>
      <c r="BA275" s="551">
        <v>122294.60414294079</v>
      </c>
      <c r="BB275" s="551">
        <v>4417.2455201353341</v>
      </c>
      <c r="BC275" s="551">
        <v>4417.2455201353341</v>
      </c>
      <c r="BD275" s="551">
        <v>4164.8314904133158</v>
      </c>
      <c r="BE275" s="551">
        <v>3912.4208320025714</v>
      </c>
      <c r="BF275" s="551">
        <v>3786.2104458302852</v>
      </c>
      <c r="BG275" s="551">
        <v>3786.2104458302852</v>
      </c>
      <c r="BH275" s="551">
        <v>3912.4208320025714</v>
      </c>
      <c r="BI275" s="551">
        <v>4164.8314904133158</v>
      </c>
      <c r="BJ275" s="551">
        <v>4543.4525349963451</v>
      </c>
      <c r="BK275" s="551">
        <v>5426.9016390234128</v>
      </c>
      <c r="BL275" s="551">
        <v>6057.9367133284595</v>
      </c>
      <c r="BM275" s="551">
        <v>5931.7296984674485</v>
      </c>
      <c r="BN275" s="551">
        <v>5931.7296984674485</v>
      </c>
      <c r="BO275" s="551">
        <v>5931.7296984674485</v>
      </c>
      <c r="BP275" s="551">
        <v>5805.5226836064357</v>
      </c>
      <c r="BQ275" s="551">
        <v>5805.5226836064357</v>
      </c>
      <c r="BR275" s="551">
        <v>5805.5226836064357</v>
      </c>
      <c r="BS275" s="551">
        <v>5805.5226836064357</v>
      </c>
      <c r="BT275" s="551">
        <v>5805.5226836064357</v>
      </c>
      <c r="BU275" s="551">
        <v>5805.5226836064357</v>
      </c>
      <c r="BV275" s="551">
        <v>5679.3156687454302</v>
      </c>
      <c r="BW275" s="551">
        <v>5426.9016390234128</v>
      </c>
      <c r="BX275" s="551">
        <v>5174.48760930139</v>
      </c>
      <c r="BY275" s="551">
        <v>4795.8665647183616</v>
      </c>
      <c r="BZ275" s="551">
        <v>145588.75832492887</v>
      </c>
      <c r="CA275" s="551">
        <v>5258.5925067911094</v>
      </c>
      <c r="CB275" s="551">
        <v>5258.5925067911094</v>
      </c>
      <c r="CC275" s="551">
        <v>4958.1327266825174</v>
      </c>
      <c r="CD275" s="551">
        <v>4657.643567204891</v>
      </c>
      <c r="CE275" s="551">
        <v>4507.3933878931994</v>
      </c>
      <c r="CF275" s="551">
        <v>4507.3933878931994</v>
      </c>
      <c r="CG275" s="551">
        <v>4657.643567204891</v>
      </c>
      <c r="CH275" s="551">
        <v>4958.1327266825174</v>
      </c>
      <c r="CI275" s="551">
        <v>5408.8720654718391</v>
      </c>
      <c r="CJ275" s="551">
        <v>6460.5971893135847</v>
      </c>
      <c r="CK275" s="551">
        <v>7211.8294206291193</v>
      </c>
      <c r="CL275" s="551">
        <v>7061.5829743660097</v>
      </c>
      <c r="CM275" s="551">
        <v>7061.5829743660097</v>
      </c>
      <c r="CN275" s="551">
        <v>7061.5829743660097</v>
      </c>
      <c r="CO275" s="551">
        <v>6911.3365281029055</v>
      </c>
      <c r="CP275" s="551">
        <v>6911.3365281029055</v>
      </c>
      <c r="CQ275" s="551">
        <v>6911.3365281029055</v>
      </c>
      <c r="CR275" s="551">
        <v>6911.3365281029055</v>
      </c>
      <c r="CS275" s="551">
        <v>6911.3365281029055</v>
      </c>
      <c r="CT275" s="551">
        <v>6911.3365281029055</v>
      </c>
      <c r="CU275" s="551">
        <v>6761.0900818397959</v>
      </c>
      <c r="CV275" s="551">
        <v>6460.5971893135847</v>
      </c>
      <c r="CW275" s="551">
        <v>6160.10429678737</v>
      </c>
      <c r="CX275" s="551">
        <v>6073.8038433135125</v>
      </c>
      <c r="CY275" s="129"/>
      <c r="CZ275" s="129"/>
      <c r="DA275" s="129"/>
      <c r="DB275" s="129"/>
      <c r="DC275" s="129"/>
      <c r="DD275" s="129"/>
      <c r="DE275" s="129"/>
      <c r="DF275" s="129"/>
      <c r="DG275" s="129"/>
      <c r="DH275" s="129"/>
    </row>
    <row r="276" spans="1:112">
      <c r="A276" s="550" t="s">
        <v>1193</v>
      </c>
      <c r="B276" s="552">
        <f>4*AB276+4*BA276+19*C276+BZ276*4</f>
        <v>793600</v>
      </c>
      <c r="C276" s="551">
        <v>25600</v>
      </c>
      <c r="D276" s="551">
        <v>0</v>
      </c>
      <c r="E276" s="551">
        <v>0</v>
      </c>
      <c r="F276" s="551">
        <v>0</v>
      </c>
      <c r="G276" s="551">
        <v>0</v>
      </c>
      <c r="H276" s="551">
        <v>0</v>
      </c>
      <c r="I276" s="551">
        <v>0</v>
      </c>
      <c r="J276" s="551">
        <v>0</v>
      </c>
      <c r="K276" s="551">
        <v>1600</v>
      </c>
      <c r="L276" s="551">
        <v>1600</v>
      </c>
      <c r="M276" s="551">
        <v>1600</v>
      </c>
      <c r="N276" s="551">
        <v>1600</v>
      </c>
      <c r="O276" s="551">
        <v>1600</v>
      </c>
      <c r="P276" s="551">
        <v>1600</v>
      </c>
      <c r="Q276" s="551">
        <v>1600</v>
      </c>
      <c r="R276" s="551">
        <v>1600</v>
      </c>
      <c r="S276" s="551">
        <v>1600</v>
      </c>
      <c r="T276" s="551">
        <v>1600</v>
      </c>
      <c r="U276" s="551">
        <v>1600</v>
      </c>
      <c r="V276" s="551">
        <v>1600</v>
      </c>
      <c r="W276" s="551">
        <v>1600</v>
      </c>
      <c r="X276" s="551">
        <v>1600</v>
      </c>
      <c r="Y276" s="551">
        <v>1600</v>
      </c>
      <c r="Z276" s="551">
        <v>1600</v>
      </c>
      <c r="AA276" s="551">
        <v>0</v>
      </c>
      <c r="AB276" s="551">
        <v>25600</v>
      </c>
      <c r="AC276" s="551">
        <v>0</v>
      </c>
      <c r="AD276" s="551">
        <v>0</v>
      </c>
      <c r="AE276" s="551">
        <v>0</v>
      </c>
      <c r="AF276" s="551">
        <v>0</v>
      </c>
      <c r="AG276" s="551">
        <v>0</v>
      </c>
      <c r="AH276" s="551">
        <v>0</v>
      </c>
      <c r="AI276" s="551">
        <v>0</v>
      </c>
      <c r="AJ276" s="551">
        <v>1600</v>
      </c>
      <c r="AK276" s="551">
        <v>1600</v>
      </c>
      <c r="AL276" s="551">
        <v>1600</v>
      </c>
      <c r="AM276" s="551">
        <v>1600</v>
      </c>
      <c r="AN276" s="551">
        <v>1600</v>
      </c>
      <c r="AO276" s="551">
        <v>1600</v>
      </c>
      <c r="AP276" s="551">
        <v>1600</v>
      </c>
      <c r="AQ276" s="551">
        <v>1600</v>
      </c>
      <c r="AR276" s="551">
        <v>1600</v>
      </c>
      <c r="AS276" s="551">
        <v>1600</v>
      </c>
      <c r="AT276" s="551">
        <v>1600</v>
      </c>
      <c r="AU276" s="551">
        <v>1600</v>
      </c>
      <c r="AV276" s="551">
        <v>1600</v>
      </c>
      <c r="AW276" s="551">
        <v>1600</v>
      </c>
      <c r="AX276" s="551">
        <v>1600</v>
      </c>
      <c r="AY276" s="551">
        <v>1600</v>
      </c>
      <c r="AZ276" s="551">
        <v>0</v>
      </c>
      <c r="BA276" s="551">
        <v>25600</v>
      </c>
      <c r="BB276" s="551">
        <v>0</v>
      </c>
      <c r="BC276" s="551">
        <v>0</v>
      </c>
      <c r="BD276" s="551">
        <v>0</v>
      </c>
      <c r="BE276" s="551">
        <v>0</v>
      </c>
      <c r="BF276" s="551">
        <v>0</v>
      </c>
      <c r="BG276" s="551">
        <v>0</v>
      </c>
      <c r="BH276" s="551">
        <v>0</v>
      </c>
      <c r="BI276" s="551">
        <v>1600</v>
      </c>
      <c r="BJ276" s="551">
        <v>1600</v>
      </c>
      <c r="BK276" s="551">
        <v>1600</v>
      </c>
      <c r="BL276" s="551">
        <v>1600</v>
      </c>
      <c r="BM276" s="551">
        <v>1600</v>
      </c>
      <c r="BN276" s="551">
        <v>1600</v>
      </c>
      <c r="BO276" s="551">
        <v>1600</v>
      </c>
      <c r="BP276" s="551">
        <v>1600</v>
      </c>
      <c r="BQ276" s="551">
        <v>1600</v>
      </c>
      <c r="BR276" s="551">
        <v>1600</v>
      </c>
      <c r="BS276" s="551">
        <v>1600</v>
      </c>
      <c r="BT276" s="551">
        <v>1600</v>
      </c>
      <c r="BU276" s="551">
        <v>1600</v>
      </c>
      <c r="BV276" s="551">
        <v>1600</v>
      </c>
      <c r="BW276" s="551">
        <v>1600</v>
      </c>
      <c r="BX276" s="551">
        <v>1600</v>
      </c>
      <c r="BY276" s="551">
        <v>0</v>
      </c>
      <c r="BZ276" s="551">
        <v>25600</v>
      </c>
      <c r="CA276" s="551">
        <v>0</v>
      </c>
      <c r="CB276" s="551">
        <v>0</v>
      </c>
      <c r="CC276" s="551">
        <v>0</v>
      </c>
      <c r="CD276" s="551">
        <v>0</v>
      </c>
      <c r="CE276" s="551">
        <v>0</v>
      </c>
      <c r="CF276" s="551">
        <v>0</v>
      </c>
      <c r="CG276" s="551">
        <v>0</v>
      </c>
      <c r="CH276" s="551">
        <v>1600</v>
      </c>
      <c r="CI276" s="551">
        <v>1600</v>
      </c>
      <c r="CJ276" s="551">
        <v>1600</v>
      </c>
      <c r="CK276" s="551">
        <v>1600</v>
      </c>
      <c r="CL276" s="551">
        <v>1600</v>
      </c>
      <c r="CM276" s="551">
        <v>1600</v>
      </c>
      <c r="CN276" s="551">
        <v>1600</v>
      </c>
      <c r="CO276" s="551">
        <v>1600</v>
      </c>
      <c r="CP276" s="551">
        <v>1600</v>
      </c>
      <c r="CQ276" s="551">
        <v>1600</v>
      </c>
      <c r="CR276" s="551">
        <v>1600</v>
      </c>
      <c r="CS276" s="551">
        <v>1600</v>
      </c>
      <c r="CT276" s="551">
        <v>1600</v>
      </c>
      <c r="CU276" s="551">
        <v>1600</v>
      </c>
      <c r="CV276" s="551">
        <v>1600</v>
      </c>
      <c r="CW276" s="551">
        <v>1600</v>
      </c>
      <c r="CX276" s="551">
        <v>0</v>
      </c>
      <c r="CY276" s="129"/>
      <c r="CZ276" s="129"/>
      <c r="DA276" s="129"/>
      <c r="DB276" s="129"/>
      <c r="DC276" s="129"/>
      <c r="DD276" s="129"/>
      <c r="DE276" s="129"/>
      <c r="DF276" s="129"/>
      <c r="DG276" s="129"/>
      <c r="DH276" s="129"/>
    </row>
    <row r="277" spans="1:112">
      <c r="A277" s="550" t="s">
        <v>1194</v>
      </c>
      <c r="B277" s="552">
        <f t="shared" ref="B277" si="1642">4*AB277+4*BA277+19*C277+BZ277*4</f>
        <v>81096</v>
      </c>
      <c r="C277" s="551">
        <f>SUM(D277:AA277)</f>
        <v>2616</v>
      </c>
      <c r="D277" s="551">
        <f>Inputs!$E$81</f>
        <v>109</v>
      </c>
      <c r="E277" s="551">
        <f>Inputs!$E$81</f>
        <v>109</v>
      </c>
      <c r="F277" s="551">
        <f>Inputs!$E$81</f>
        <v>109</v>
      </c>
      <c r="G277" s="551">
        <f>Inputs!$E$81</f>
        <v>109</v>
      </c>
      <c r="H277" s="551">
        <f>Inputs!$E$81</f>
        <v>109</v>
      </c>
      <c r="I277" s="551">
        <f>Inputs!$E$81</f>
        <v>109</v>
      </c>
      <c r="J277" s="551">
        <f>Inputs!$E$81</f>
        <v>109</v>
      </c>
      <c r="K277" s="551">
        <f>Inputs!$E$81</f>
        <v>109</v>
      </c>
      <c r="L277" s="551">
        <f>Inputs!$E$81</f>
        <v>109</v>
      </c>
      <c r="M277" s="551">
        <f>Inputs!$E$81</f>
        <v>109</v>
      </c>
      <c r="N277" s="551">
        <f>Inputs!$E$81</f>
        <v>109</v>
      </c>
      <c r="O277" s="551">
        <f>Inputs!$E$81</f>
        <v>109</v>
      </c>
      <c r="P277" s="551">
        <f>Inputs!$E$81</f>
        <v>109</v>
      </c>
      <c r="Q277" s="551">
        <f>Inputs!$E$81</f>
        <v>109</v>
      </c>
      <c r="R277" s="551">
        <f>Inputs!$E$81</f>
        <v>109</v>
      </c>
      <c r="S277" s="551">
        <f>Inputs!$E$81</f>
        <v>109</v>
      </c>
      <c r="T277" s="551">
        <f>Inputs!$E$81</f>
        <v>109</v>
      </c>
      <c r="U277" s="551">
        <f>Inputs!$E$81</f>
        <v>109</v>
      </c>
      <c r="V277" s="551">
        <f>Inputs!$E$81</f>
        <v>109</v>
      </c>
      <c r="W277" s="551">
        <f>Inputs!$E$81</f>
        <v>109</v>
      </c>
      <c r="X277" s="551">
        <f>Inputs!$E$81</f>
        <v>109</v>
      </c>
      <c r="Y277" s="551">
        <f>Inputs!$E$81</f>
        <v>109</v>
      </c>
      <c r="Z277" s="551">
        <f>Inputs!$E$81</f>
        <v>109</v>
      </c>
      <c r="AA277" s="551">
        <f>Inputs!$E$81</f>
        <v>109</v>
      </c>
      <c r="AB277" s="551">
        <f>SUM(AC277:AZ277)</f>
        <v>2616</v>
      </c>
      <c r="AC277" s="551">
        <f>Inputs!$E$81</f>
        <v>109</v>
      </c>
      <c r="AD277" s="551">
        <f>Inputs!$E$81</f>
        <v>109</v>
      </c>
      <c r="AE277" s="551">
        <f>Inputs!$E$81</f>
        <v>109</v>
      </c>
      <c r="AF277" s="551">
        <f>Inputs!$E$81</f>
        <v>109</v>
      </c>
      <c r="AG277" s="551">
        <f>Inputs!$E$81</f>
        <v>109</v>
      </c>
      <c r="AH277" s="551">
        <f>Inputs!$E$81</f>
        <v>109</v>
      </c>
      <c r="AI277" s="551">
        <f>Inputs!$E$81</f>
        <v>109</v>
      </c>
      <c r="AJ277" s="551">
        <f>Inputs!$E$81</f>
        <v>109</v>
      </c>
      <c r="AK277" s="551">
        <f>Inputs!$E$81</f>
        <v>109</v>
      </c>
      <c r="AL277" s="551">
        <f>Inputs!$E$81</f>
        <v>109</v>
      </c>
      <c r="AM277" s="551">
        <f>Inputs!$E$81</f>
        <v>109</v>
      </c>
      <c r="AN277" s="551">
        <f>Inputs!$E$81</f>
        <v>109</v>
      </c>
      <c r="AO277" s="551">
        <f>Inputs!$E$81</f>
        <v>109</v>
      </c>
      <c r="AP277" s="551">
        <f>Inputs!$E$81</f>
        <v>109</v>
      </c>
      <c r="AQ277" s="551">
        <f>Inputs!$E$81</f>
        <v>109</v>
      </c>
      <c r="AR277" s="551">
        <f>Inputs!$E$81</f>
        <v>109</v>
      </c>
      <c r="AS277" s="551">
        <f>Inputs!$E$81</f>
        <v>109</v>
      </c>
      <c r="AT277" s="551">
        <f>Inputs!$E$81</f>
        <v>109</v>
      </c>
      <c r="AU277" s="551">
        <f>Inputs!$E$81</f>
        <v>109</v>
      </c>
      <c r="AV277" s="551">
        <f>Inputs!$E$81</f>
        <v>109</v>
      </c>
      <c r="AW277" s="551">
        <f>Inputs!$E$81</f>
        <v>109</v>
      </c>
      <c r="AX277" s="551">
        <f>Inputs!$E$81</f>
        <v>109</v>
      </c>
      <c r="AY277" s="551">
        <f>Inputs!$E$81</f>
        <v>109</v>
      </c>
      <c r="AZ277" s="551">
        <f>Inputs!$E$81</f>
        <v>109</v>
      </c>
      <c r="BA277" s="551">
        <f>SUM(BB277:BY277)</f>
        <v>2616</v>
      </c>
      <c r="BB277" s="551">
        <f>Inputs!$E$81</f>
        <v>109</v>
      </c>
      <c r="BC277" s="551">
        <f>Inputs!$E$81</f>
        <v>109</v>
      </c>
      <c r="BD277" s="551">
        <f>Inputs!$E$81</f>
        <v>109</v>
      </c>
      <c r="BE277" s="551">
        <f>Inputs!$E$81</f>
        <v>109</v>
      </c>
      <c r="BF277" s="551">
        <f>Inputs!$E$81</f>
        <v>109</v>
      </c>
      <c r="BG277" s="551">
        <f>Inputs!$E$81</f>
        <v>109</v>
      </c>
      <c r="BH277" s="551">
        <f>Inputs!$E$81</f>
        <v>109</v>
      </c>
      <c r="BI277" s="551">
        <f>Inputs!$E$81</f>
        <v>109</v>
      </c>
      <c r="BJ277" s="551">
        <f>Inputs!$E$81</f>
        <v>109</v>
      </c>
      <c r="BK277" s="551">
        <f>Inputs!$E$81</f>
        <v>109</v>
      </c>
      <c r="BL277" s="551">
        <f>Inputs!$E$81</f>
        <v>109</v>
      </c>
      <c r="BM277" s="551">
        <f>Inputs!$E$81</f>
        <v>109</v>
      </c>
      <c r="BN277" s="551">
        <f>Inputs!$E$81</f>
        <v>109</v>
      </c>
      <c r="BO277" s="551">
        <f>Inputs!$E$81</f>
        <v>109</v>
      </c>
      <c r="BP277" s="551">
        <f>Inputs!$E$81</f>
        <v>109</v>
      </c>
      <c r="BQ277" s="551">
        <f>Inputs!$E$81</f>
        <v>109</v>
      </c>
      <c r="BR277" s="551">
        <f>Inputs!$E$81</f>
        <v>109</v>
      </c>
      <c r="BS277" s="551">
        <f>Inputs!$E$81</f>
        <v>109</v>
      </c>
      <c r="BT277" s="551">
        <f>Inputs!$E$81</f>
        <v>109</v>
      </c>
      <c r="BU277" s="551">
        <f>Inputs!$E$81</f>
        <v>109</v>
      </c>
      <c r="BV277" s="551">
        <f>Inputs!$E$81</f>
        <v>109</v>
      </c>
      <c r="BW277" s="551">
        <f>Inputs!$E$81</f>
        <v>109</v>
      </c>
      <c r="BX277" s="551">
        <f>Inputs!$E$81</f>
        <v>109</v>
      </c>
      <c r="BY277" s="551">
        <f>Inputs!$E$81</f>
        <v>109</v>
      </c>
      <c r="BZ277" s="551">
        <f t="shared" ref="BZ277" si="1643">BA277</f>
        <v>2616</v>
      </c>
      <c r="CA277" s="551">
        <f t="shared" ref="CA277" si="1644">BB277</f>
        <v>109</v>
      </c>
      <c r="CB277" s="551">
        <f t="shared" ref="CB277" si="1645">BC277</f>
        <v>109</v>
      </c>
      <c r="CC277" s="551">
        <f t="shared" ref="CC277" si="1646">BD277</f>
        <v>109</v>
      </c>
      <c r="CD277" s="551">
        <f t="shared" ref="CD277" si="1647">BE277</f>
        <v>109</v>
      </c>
      <c r="CE277" s="551">
        <f t="shared" ref="CE277" si="1648">BF277</f>
        <v>109</v>
      </c>
      <c r="CF277" s="551">
        <f t="shared" ref="CF277" si="1649">BG277</f>
        <v>109</v>
      </c>
      <c r="CG277" s="551">
        <f t="shared" ref="CG277" si="1650">BH277</f>
        <v>109</v>
      </c>
      <c r="CH277" s="551">
        <f t="shared" ref="CH277" si="1651">BI277</f>
        <v>109</v>
      </c>
      <c r="CI277" s="551">
        <f t="shared" ref="CI277" si="1652">BJ277</f>
        <v>109</v>
      </c>
      <c r="CJ277" s="551">
        <f t="shared" ref="CJ277" si="1653">BK277</f>
        <v>109</v>
      </c>
      <c r="CK277" s="551">
        <f t="shared" ref="CK277" si="1654">BL277</f>
        <v>109</v>
      </c>
      <c r="CL277" s="551">
        <f t="shared" ref="CL277" si="1655">BM277</f>
        <v>109</v>
      </c>
      <c r="CM277" s="551">
        <f t="shared" ref="CM277" si="1656">BN277</f>
        <v>109</v>
      </c>
      <c r="CN277" s="551">
        <f t="shared" ref="CN277" si="1657">BO277</f>
        <v>109</v>
      </c>
      <c r="CO277" s="551">
        <f t="shared" ref="CO277" si="1658">BP277</f>
        <v>109</v>
      </c>
      <c r="CP277" s="551">
        <f t="shared" ref="CP277" si="1659">BQ277</f>
        <v>109</v>
      </c>
      <c r="CQ277" s="551">
        <f t="shared" ref="CQ277" si="1660">BR277</f>
        <v>109</v>
      </c>
      <c r="CR277" s="551">
        <f t="shared" ref="CR277" si="1661">BS277</f>
        <v>109</v>
      </c>
      <c r="CS277" s="551">
        <f t="shared" ref="CS277" si="1662">BT277</f>
        <v>109</v>
      </c>
      <c r="CT277" s="551">
        <f t="shared" ref="CT277" si="1663">BU277</f>
        <v>109</v>
      </c>
      <c r="CU277" s="551">
        <f t="shared" ref="CU277" si="1664">BV277</f>
        <v>109</v>
      </c>
      <c r="CV277" s="551">
        <f t="shared" ref="CV277" si="1665">BW277</f>
        <v>109</v>
      </c>
      <c r="CW277" s="551">
        <f t="shared" ref="CW277" si="1666">BX277</f>
        <v>109</v>
      </c>
      <c r="CX277" s="551">
        <f t="shared" ref="CX277" si="1667">BY277</f>
        <v>109</v>
      </c>
      <c r="CY277" s="129"/>
      <c r="CZ277" s="129"/>
      <c r="DA277" s="129"/>
      <c r="DB277" s="129"/>
      <c r="DC277" s="129"/>
      <c r="DD277" s="129"/>
      <c r="DE277" s="129"/>
      <c r="DF277" s="129"/>
      <c r="DG277" s="129"/>
      <c r="DH277" s="129"/>
    </row>
    <row r="278" spans="1:112">
      <c r="A278" s="547" t="s">
        <v>1195</v>
      </c>
      <c r="B278" s="548">
        <f t="shared" ref="B278:AG278" si="1668">SUM(B275:B277)</f>
        <v>5242358.9728459902</v>
      </c>
      <c r="C278" s="548">
        <f t="shared" si="1668"/>
        <v>173804.75832492887</v>
      </c>
      <c r="D278" s="548">
        <f t="shared" si="1668"/>
        <v>5367.5925067911094</v>
      </c>
      <c r="E278" s="548">
        <f t="shared" si="1668"/>
        <v>5367.5925067911094</v>
      </c>
      <c r="F278" s="548">
        <f t="shared" si="1668"/>
        <v>5067.1327266825174</v>
      </c>
      <c r="G278" s="548">
        <f t="shared" si="1668"/>
        <v>4766.643567204891</v>
      </c>
      <c r="H278" s="548">
        <f t="shared" si="1668"/>
        <v>4616.3933878931994</v>
      </c>
      <c r="I278" s="548">
        <f t="shared" si="1668"/>
        <v>4616.3933878931994</v>
      </c>
      <c r="J278" s="548">
        <f t="shared" si="1668"/>
        <v>4766.643567204891</v>
      </c>
      <c r="K278" s="548">
        <f t="shared" si="1668"/>
        <v>6667.1327266825174</v>
      </c>
      <c r="L278" s="548">
        <f t="shared" si="1668"/>
        <v>7117.8720654718391</v>
      </c>
      <c r="M278" s="548">
        <f t="shared" si="1668"/>
        <v>8169.5971893135847</v>
      </c>
      <c r="N278" s="548">
        <f t="shared" si="1668"/>
        <v>8920.8294206291193</v>
      </c>
      <c r="O278" s="548">
        <f t="shared" si="1668"/>
        <v>8770.5829743660106</v>
      </c>
      <c r="P278" s="548">
        <f t="shared" si="1668"/>
        <v>8770.5829743660106</v>
      </c>
      <c r="Q278" s="548">
        <f t="shared" si="1668"/>
        <v>8770.5829743660106</v>
      </c>
      <c r="R278" s="548">
        <f t="shared" si="1668"/>
        <v>8620.3365281029055</v>
      </c>
      <c r="S278" s="548">
        <f t="shared" si="1668"/>
        <v>8620.3365281029055</v>
      </c>
      <c r="T278" s="548">
        <f t="shared" si="1668"/>
        <v>8620.3365281029055</v>
      </c>
      <c r="U278" s="548">
        <f t="shared" si="1668"/>
        <v>8620.3365281029055</v>
      </c>
      <c r="V278" s="548">
        <f t="shared" si="1668"/>
        <v>8620.3365281029055</v>
      </c>
      <c r="W278" s="548">
        <f t="shared" si="1668"/>
        <v>8620.3365281029055</v>
      </c>
      <c r="X278" s="548">
        <f t="shared" si="1668"/>
        <v>8470.0900818397968</v>
      </c>
      <c r="Y278" s="548">
        <f t="shared" si="1668"/>
        <v>8169.5971893135847</v>
      </c>
      <c r="Z278" s="548">
        <f t="shared" si="1668"/>
        <v>7869.10429678737</v>
      </c>
      <c r="AA278" s="548">
        <f t="shared" si="1668"/>
        <v>5818.3756127147017</v>
      </c>
      <c r="AB278" s="548">
        <f t="shared" si="1668"/>
        <v>160701.77870021568</v>
      </c>
      <c r="AC278" s="548">
        <f t="shared" si="1668"/>
        <v>4894.3493134799446</v>
      </c>
      <c r="AD278" s="548">
        <f t="shared" si="1668"/>
        <v>4894.3493134799446</v>
      </c>
      <c r="AE278" s="548">
        <f t="shared" si="1668"/>
        <v>4620.8974981723604</v>
      </c>
      <c r="AF278" s="548">
        <f t="shared" si="1668"/>
        <v>4347.4522490822374</v>
      </c>
      <c r="AG278" s="548">
        <f t="shared" si="1668"/>
        <v>4210.7279829828103</v>
      </c>
      <c r="AH278" s="548">
        <f t="shared" ref="AH278:BM278" si="1669">SUM(AH275:AH277)</f>
        <v>4210.7279829828103</v>
      </c>
      <c r="AI278" s="548">
        <f t="shared" si="1669"/>
        <v>4347.4522490822374</v>
      </c>
      <c r="AJ278" s="548">
        <f t="shared" si="1669"/>
        <v>6220.8974981723604</v>
      </c>
      <c r="AK278" s="548">
        <f t="shared" si="1669"/>
        <v>6631.0488519987639</v>
      </c>
      <c r="AL278" s="548">
        <f t="shared" si="1669"/>
        <v>7588.1434422753591</v>
      </c>
      <c r="AM278" s="548">
        <f t="shared" si="1669"/>
        <v>8271.7647727724961</v>
      </c>
      <c r="AN278" s="548">
        <f t="shared" si="1669"/>
        <v>8135.0392212294046</v>
      </c>
      <c r="AO278" s="548">
        <f t="shared" si="1669"/>
        <v>8135.0392212294046</v>
      </c>
      <c r="AP278" s="548">
        <f t="shared" si="1669"/>
        <v>8135.0392212294046</v>
      </c>
      <c r="AQ278" s="548">
        <f t="shared" si="1669"/>
        <v>7998.3162405736421</v>
      </c>
      <c r="AR278" s="548">
        <f t="shared" si="1669"/>
        <v>7998.3162405736421</v>
      </c>
      <c r="AS278" s="548">
        <f t="shared" si="1669"/>
        <v>7998.3162405736421</v>
      </c>
      <c r="AT278" s="548">
        <f t="shared" si="1669"/>
        <v>7998.3162405736421</v>
      </c>
      <c r="AU278" s="548">
        <f t="shared" si="1669"/>
        <v>7998.3162405736421</v>
      </c>
      <c r="AV278" s="548">
        <f t="shared" si="1669"/>
        <v>7998.3162405736421</v>
      </c>
      <c r="AW278" s="548">
        <f t="shared" si="1669"/>
        <v>7861.5919744742159</v>
      </c>
      <c r="AX278" s="548">
        <f t="shared" si="1669"/>
        <v>7588.1434422753591</v>
      </c>
      <c r="AY278" s="548">
        <f t="shared" si="1669"/>
        <v>7314.6949100765078</v>
      </c>
      <c r="AZ278" s="548">
        <f t="shared" si="1669"/>
        <v>5304.5221117782285</v>
      </c>
      <c r="BA278" s="548">
        <f t="shared" si="1669"/>
        <v>150510.60414294078</v>
      </c>
      <c r="BB278" s="548">
        <f t="shared" si="1669"/>
        <v>4526.2455201353341</v>
      </c>
      <c r="BC278" s="548">
        <f t="shared" si="1669"/>
        <v>4526.2455201353341</v>
      </c>
      <c r="BD278" s="548">
        <f t="shared" si="1669"/>
        <v>4273.8314904133158</v>
      </c>
      <c r="BE278" s="548">
        <f t="shared" si="1669"/>
        <v>4021.4208320025714</v>
      </c>
      <c r="BF278" s="548">
        <f t="shared" si="1669"/>
        <v>3895.2104458302852</v>
      </c>
      <c r="BG278" s="548">
        <f t="shared" si="1669"/>
        <v>3895.2104458302852</v>
      </c>
      <c r="BH278" s="548">
        <f t="shared" si="1669"/>
        <v>4021.4208320025714</v>
      </c>
      <c r="BI278" s="548">
        <f t="shared" si="1669"/>
        <v>5873.8314904133158</v>
      </c>
      <c r="BJ278" s="548">
        <f t="shared" si="1669"/>
        <v>6252.4525349963451</v>
      </c>
      <c r="BK278" s="548">
        <f t="shared" si="1669"/>
        <v>7135.9016390234128</v>
      </c>
      <c r="BL278" s="548">
        <f t="shared" si="1669"/>
        <v>7766.9367133284595</v>
      </c>
      <c r="BM278" s="548">
        <f t="shared" si="1669"/>
        <v>7640.7296984674485</v>
      </c>
      <c r="BN278" s="548">
        <f t="shared" ref="BN278:CS278" si="1670">SUM(BN275:BN277)</f>
        <v>7640.7296984674485</v>
      </c>
      <c r="BO278" s="548">
        <f t="shared" si="1670"/>
        <v>7640.7296984674485</v>
      </c>
      <c r="BP278" s="548">
        <f t="shared" si="1670"/>
        <v>7514.5226836064357</v>
      </c>
      <c r="BQ278" s="548">
        <f t="shared" si="1670"/>
        <v>7514.5226836064357</v>
      </c>
      <c r="BR278" s="548">
        <f t="shared" si="1670"/>
        <v>7514.5226836064357</v>
      </c>
      <c r="BS278" s="548">
        <f t="shared" si="1670"/>
        <v>7514.5226836064357</v>
      </c>
      <c r="BT278" s="548">
        <f t="shared" si="1670"/>
        <v>7514.5226836064357</v>
      </c>
      <c r="BU278" s="548">
        <f t="shared" si="1670"/>
        <v>7514.5226836064357</v>
      </c>
      <c r="BV278" s="548">
        <f t="shared" si="1670"/>
        <v>7388.3156687454302</v>
      </c>
      <c r="BW278" s="548">
        <f t="shared" si="1670"/>
        <v>7135.9016390234128</v>
      </c>
      <c r="BX278" s="548">
        <f t="shared" si="1670"/>
        <v>6883.48760930139</v>
      </c>
      <c r="BY278" s="548">
        <f t="shared" si="1670"/>
        <v>4904.8665647183616</v>
      </c>
      <c r="BZ278" s="548">
        <f t="shared" si="1670"/>
        <v>173804.75832492887</v>
      </c>
      <c r="CA278" s="548">
        <f t="shared" si="1670"/>
        <v>5367.5925067911094</v>
      </c>
      <c r="CB278" s="548">
        <f t="shared" si="1670"/>
        <v>5367.5925067911094</v>
      </c>
      <c r="CC278" s="548">
        <f t="shared" si="1670"/>
        <v>5067.1327266825174</v>
      </c>
      <c r="CD278" s="548">
        <f t="shared" si="1670"/>
        <v>4766.643567204891</v>
      </c>
      <c r="CE278" s="548">
        <f t="shared" si="1670"/>
        <v>4616.3933878931994</v>
      </c>
      <c r="CF278" s="548">
        <f t="shared" si="1670"/>
        <v>4616.3933878931994</v>
      </c>
      <c r="CG278" s="548">
        <f t="shared" si="1670"/>
        <v>4766.643567204891</v>
      </c>
      <c r="CH278" s="548">
        <f t="shared" si="1670"/>
        <v>6667.1327266825174</v>
      </c>
      <c r="CI278" s="548">
        <f t="shared" si="1670"/>
        <v>7117.8720654718391</v>
      </c>
      <c r="CJ278" s="548">
        <f t="shared" si="1670"/>
        <v>8169.5971893135847</v>
      </c>
      <c r="CK278" s="548">
        <f t="shared" si="1670"/>
        <v>8920.8294206291193</v>
      </c>
      <c r="CL278" s="548">
        <f t="shared" si="1670"/>
        <v>8770.5829743660106</v>
      </c>
      <c r="CM278" s="548">
        <f t="shared" si="1670"/>
        <v>8770.5829743660106</v>
      </c>
      <c r="CN278" s="548">
        <f t="shared" si="1670"/>
        <v>8770.5829743660106</v>
      </c>
      <c r="CO278" s="548">
        <f t="shared" si="1670"/>
        <v>8620.3365281029055</v>
      </c>
      <c r="CP278" s="548">
        <f t="shared" si="1670"/>
        <v>8620.3365281029055</v>
      </c>
      <c r="CQ278" s="548">
        <f t="shared" si="1670"/>
        <v>8620.3365281029055</v>
      </c>
      <c r="CR278" s="548">
        <f t="shared" si="1670"/>
        <v>8620.3365281029055</v>
      </c>
      <c r="CS278" s="548">
        <f t="shared" si="1670"/>
        <v>8620.3365281029055</v>
      </c>
      <c r="CT278" s="548">
        <f t="shared" ref="CT278:CX278" si="1671">SUM(CT275:CT277)</f>
        <v>8620.3365281029055</v>
      </c>
      <c r="CU278" s="548">
        <f t="shared" si="1671"/>
        <v>8470.0900818397968</v>
      </c>
      <c r="CV278" s="548">
        <f t="shared" si="1671"/>
        <v>8169.5971893135847</v>
      </c>
      <c r="CW278" s="548">
        <f t="shared" si="1671"/>
        <v>7869.10429678737</v>
      </c>
      <c r="CX278" s="548">
        <f t="shared" si="1671"/>
        <v>6182.8038433135125</v>
      </c>
      <c r="CY278" s="129"/>
      <c r="CZ278" s="129"/>
      <c r="DA278" s="129"/>
      <c r="DB278" s="129"/>
      <c r="DC278" s="129"/>
      <c r="DD278" s="129"/>
      <c r="DE278" s="129"/>
      <c r="DF278" s="129"/>
      <c r="DG278" s="129"/>
      <c r="DH278" s="129"/>
    </row>
    <row r="279" spans="1:112">
      <c r="A279" s="547"/>
      <c r="B279" s="548">
        <f>4*AB279+4*BA279+19*C279+BZ279*4</f>
        <v>0</v>
      </c>
      <c r="C279" s="548"/>
      <c r="D279" s="548"/>
      <c r="E279" s="548"/>
      <c r="F279" s="548"/>
      <c r="G279" s="548"/>
      <c r="H279" s="548"/>
      <c r="I279" s="548"/>
      <c r="J279" s="768">
        <f>SUM(J278:W278)</f>
        <v>113675.84306101745</v>
      </c>
      <c r="K279" s="548"/>
      <c r="L279" s="548"/>
      <c r="M279" s="548"/>
      <c r="N279" s="548"/>
      <c r="O279" s="548"/>
      <c r="P279" s="548"/>
      <c r="Q279" s="548"/>
      <c r="R279" s="548"/>
      <c r="S279" s="548"/>
      <c r="T279" s="548"/>
      <c r="U279" s="548"/>
      <c r="V279" s="548"/>
      <c r="W279" s="548"/>
      <c r="X279" s="548"/>
      <c r="Y279" s="548"/>
      <c r="Z279" s="548"/>
      <c r="AA279" s="548"/>
      <c r="AB279" s="551"/>
      <c r="AC279" s="548"/>
      <c r="AD279" s="548"/>
      <c r="AE279" s="548"/>
      <c r="AF279" s="548"/>
      <c r="AG279" s="548"/>
      <c r="AH279" s="548"/>
      <c r="AI279" s="768">
        <f>SUM(AI278:AV278)</f>
        <v>105454.32192143126</v>
      </c>
      <c r="AJ279" s="548"/>
      <c r="AK279" s="548"/>
      <c r="AL279" s="548"/>
      <c r="AM279" s="548"/>
      <c r="AN279" s="548"/>
      <c r="AO279" s="548"/>
      <c r="AP279" s="548"/>
      <c r="AQ279" s="548"/>
      <c r="AR279" s="548"/>
      <c r="AS279" s="548"/>
      <c r="AT279" s="548"/>
      <c r="AU279" s="548"/>
      <c r="AV279" s="548"/>
      <c r="AW279" s="548"/>
      <c r="AX279" s="548"/>
      <c r="AY279" s="548"/>
      <c r="AZ279" s="548"/>
      <c r="BA279" s="551"/>
      <c r="BB279" s="548"/>
      <c r="BC279" s="548"/>
      <c r="BD279" s="548"/>
      <c r="BE279" s="548"/>
      <c r="BF279" s="548"/>
      <c r="BG279" s="548"/>
      <c r="BH279" s="768">
        <f>SUM(BH278:BU278)</f>
        <v>99059.868406805079</v>
      </c>
      <c r="BI279" s="548"/>
      <c r="BJ279" s="548"/>
      <c r="BK279" s="548"/>
      <c r="BL279" s="548"/>
      <c r="BM279" s="548"/>
      <c r="BN279" s="548"/>
      <c r="BO279" s="548"/>
      <c r="BP279" s="548"/>
      <c r="BQ279" s="548"/>
      <c r="BR279" s="548"/>
      <c r="BS279" s="548"/>
      <c r="BT279" s="548"/>
      <c r="BU279" s="548"/>
      <c r="BV279" s="548"/>
      <c r="BW279" s="548"/>
      <c r="BX279" s="548"/>
      <c r="BY279" s="548"/>
      <c r="BZ279" s="551"/>
      <c r="CA279" s="548"/>
      <c r="CB279" s="548"/>
      <c r="CC279" s="548"/>
      <c r="CD279" s="548"/>
      <c r="CE279" s="548"/>
      <c r="CF279" s="548"/>
      <c r="CG279" s="548"/>
      <c r="CH279" s="548"/>
      <c r="CI279" s="548"/>
      <c r="CJ279" s="548"/>
      <c r="CK279" s="548"/>
      <c r="CL279" s="548"/>
      <c r="CM279" s="548"/>
      <c r="CN279" s="548"/>
      <c r="CO279" s="548"/>
      <c r="CP279" s="548"/>
      <c r="CQ279" s="548"/>
      <c r="CR279" s="548"/>
      <c r="CS279" s="548"/>
      <c r="CT279" s="548"/>
      <c r="CU279" s="548"/>
      <c r="CV279" s="548"/>
      <c r="CW279" s="548"/>
      <c r="CX279" s="548"/>
      <c r="CY279" s="129"/>
      <c r="CZ279" s="129"/>
      <c r="DA279" s="129"/>
      <c r="DB279" s="129"/>
      <c r="DC279" s="129"/>
      <c r="DD279" s="129"/>
      <c r="DE279" s="129"/>
      <c r="DF279" s="129"/>
      <c r="DG279" s="129"/>
      <c r="DH279" s="129"/>
    </row>
    <row r="280" spans="1:112">
      <c r="A280" s="547" t="s">
        <v>1152</v>
      </c>
      <c r="B280" s="548"/>
      <c r="C280" s="779"/>
      <c r="D280" s="779"/>
      <c r="E280" s="779"/>
      <c r="F280" s="779"/>
      <c r="G280" s="779"/>
      <c r="H280" s="779"/>
      <c r="I280" s="779"/>
      <c r="J280" s="779"/>
      <c r="K280" s="779"/>
      <c r="L280" s="779"/>
      <c r="M280" s="779"/>
      <c r="N280" s="779"/>
      <c r="O280" s="779"/>
      <c r="P280" s="779"/>
      <c r="Q280" s="779"/>
      <c r="R280" s="779"/>
      <c r="S280" s="779"/>
      <c r="T280" s="779"/>
      <c r="U280" s="779"/>
      <c r="V280" s="779"/>
      <c r="W280" s="779"/>
      <c r="X280" s="779"/>
      <c r="Y280" s="779"/>
      <c r="Z280" s="779"/>
      <c r="AA280" s="779"/>
      <c r="AB280" s="779"/>
      <c r="AC280" s="779"/>
      <c r="AD280" s="779"/>
      <c r="AE280" s="779"/>
      <c r="AF280" s="779"/>
      <c r="AG280" s="779"/>
      <c r="AH280" s="779"/>
      <c r="AI280" s="779"/>
      <c r="AJ280" s="779"/>
      <c r="AK280" s="779"/>
      <c r="AL280" s="779"/>
      <c r="AM280" s="779"/>
      <c r="AN280" s="779"/>
      <c r="AO280" s="779"/>
      <c r="AP280" s="779"/>
      <c r="AQ280" s="779"/>
      <c r="AR280" s="779"/>
      <c r="AS280" s="779"/>
      <c r="AT280" s="779"/>
      <c r="AU280" s="779"/>
      <c r="AV280" s="779"/>
      <c r="AW280" s="779"/>
      <c r="AX280" s="779"/>
      <c r="AY280" s="779"/>
      <c r="AZ280" s="779"/>
      <c r="BA280" s="779"/>
      <c r="BB280" s="779"/>
      <c r="BC280" s="779"/>
      <c r="BD280" s="779"/>
      <c r="BE280" s="779"/>
      <c r="BF280" s="779"/>
      <c r="BG280" s="779"/>
      <c r="BH280" s="779"/>
      <c r="BI280" s="779"/>
      <c r="BJ280" s="779"/>
      <c r="BK280" s="779"/>
      <c r="BL280" s="779"/>
      <c r="BM280" s="779"/>
      <c r="BN280" s="779"/>
      <c r="BO280" s="779"/>
      <c r="BP280" s="779"/>
      <c r="BQ280" s="779"/>
      <c r="BR280" s="779"/>
      <c r="BS280" s="779"/>
      <c r="BT280" s="779"/>
      <c r="BU280" s="779"/>
      <c r="BV280" s="779"/>
      <c r="BW280" s="779"/>
      <c r="BX280" s="779"/>
      <c r="BY280" s="779"/>
      <c r="BZ280" s="779"/>
      <c r="CA280" s="779"/>
      <c r="CB280" s="779"/>
      <c r="CC280" s="779"/>
      <c r="CD280" s="779"/>
      <c r="CE280" s="779"/>
      <c r="CF280" s="779"/>
      <c r="CG280" s="779"/>
      <c r="CH280" s="779"/>
      <c r="CI280" s="779"/>
      <c r="CJ280" s="779"/>
      <c r="CK280" s="779"/>
      <c r="CL280" s="779"/>
      <c r="CM280" s="779"/>
      <c r="CN280" s="779"/>
      <c r="CO280" s="779"/>
      <c r="CP280" s="779"/>
      <c r="CQ280" s="779"/>
      <c r="CR280" s="779"/>
      <c r="CS280" s="779"/>
      <c r="CT280" s="779"/>
      <c r="CU280" s="779"/>
      <c r="CV280" s="779"/>
      <c r="CW280" s="779"/>
      <c r="CX280" s="779"/>
      <c r="CY280" s="129"/>
      <c r="CZ280" s="129"/>
      <c r="DA280" s="129"/>
      <c r="DB280" s="129"/>
      <c r="DC280" s="129"/>
      <c r="DD280" s="129"/>
      <c r="DE280" s="129"/>
      <c r="DF280" s="129"/>
      <c r="DG280" s="129"/>
      <c r="DH280" s="129"/>
    </row>
    <row r="281" spans="1:112">
      <c r="A281" s="550" t="s">
        <v>1153</v>
      </c>
      <c r="B281" s="552">
        <f t="shared" ref="B281" si="1672">4*AB281+4*BA281+19*C281+BZ281*4</f>
        <v>597361.09956886992</v>
      </c>
      <c r="C281" s="552">
        <v>19269.712889318384</v>
      </c>
      <c r="D281" s="552">
        <v>539.8604760990263</v>
      </c>
      <c r="E281" s="552">
        <v>539.8604760990263</v>
      </c>
      <c r="F281" s="552">
        <v>539.8604760990263</v>
      </c>
      <c r="G281" s="552">
        <v>431.88838087922107</v>
      </c>
      <c r="H281" s="552">
        <v>323.91628565941568</v>
      </c>
      <c r="I281" s="552">
        <v>431.88838087922107</v>
      </c>
      <c r="J281" s="552">
        <v>539.8604760990263</v>
      </c>
      <c r="K281" s="552">
        <v>539.8604760990263</v>
      </c>
      <c r="L281" s="552">
        <v>809.79071414853968</v>
      </c>
      <c r="M281" s="552">
        <v>863.77676175844215</v>
      </c>
      <c r="N281" s="552">
        <v>971.78749522427438</v>
      </c>
      <c r="O281" s="552">
        <v>1078.9141677893563</v>
      </c>
      <c r="P281" s="552">
        <v>1078.9141677893563</v>
      </c>
      <c r="Q281" s="552">
        <v>971.78749522427438</v>
      </c>
      <c r="R281" s="552">
        <v>1187.5762860347679</v>
      </c>
      <c r="S281" s="552">
        <v>1187.5762860347679</v>
      </c>
      <c r="T281" s="552">
        <v>755.80466653863698</v>
      </c>
      <c r="U281" s="552">
        <v>863.77676175844215</v>
      </c>
      <c r="V281" s="552">
        <v>1078.9141677893563</v>
      </c>
      <c r="W281" s="552">
        <v>1078.9141677893563</v>
      </c>
      <c r="X281" s="552">
        <v>971.78749522427438</v>
      </c>
      <c r="Y281" s="552">
        <v>971.78749522427438</v>
      </c>
      <c r="Z281" s="552">
        <v>863.77676175844215</v>
      </c>
      <c r="AA281" s="552">
        <v>647.83257131883136</v>
      </c>
      <c r="AB281" s="552">
        <v>19269.712889318384</v>
      </c>
      <c r="AC281" s="552">
        <v>539.8604760990263</v>
      </c>
      <c r="AD281" s="552">
        <v>539.8604760990263</v>
      </c>
      <c r="AE281" s="552">
        <v>539.8604760990263</v>
      </c>
      <c r="AF281" s="552">
        <v>431.88838087922107</v>
      </c>
      <c r="AG281" s="552">
        <v>323.91628565941568</v>
      </c>
      <c r="AH281" s="552">
        <v>431.88838087922107</v>
      </c>
      <c r="AI281" s="552">
        <v>539.8604760990263</v>
      </c>
      <c r="AJ281" s="552">
        <v>539.8604760990263</v>
      </c>
      <c r="AK281" s="552">
        <v>809.79071414853968</v>
      </c>
      <c r="AL281" s="552">
        <v>863.77676175844215</v>
      </c>
      <c r="AM281" s="552">
        <v>971.78749522427438</v>
      </c>
      <c r="AN281" s="552">
        <v>1078.9141677893563</v>
      </c>
      <c r="AO281" s="552">
        <v>1078.9141677893563</v>
      </c>
      <c r="AP281" s="552">
        <v>971.78749522427438</v>
      </c>
      <c r="AQ281" s="552">
        <v>1187.5762860347679</v>
      </c>
      <c r="AR281" s="552">
        <v>1187.5762860347679</v>
      </c>
      <c r="AS281" s="552">
        <v>755.80466653863698</v>
      </c>
      <c r="AT281" s="552">
        <v>863.77676175844215</v>
      </c>
      <c r="AU281" s="552">
        <v>1078.9141677893563</v>
      </c>
      <c r="AV281" s="552">
        <v>1078.9141677893563</v>
      </c>
      <c r="AW281" s="552">
        <v>971.78749522427438</v>
      </c>
      <c r="AX281" s="552">
        <v>971.78749522427438</v>
      </c>
      <c r="AY281" s="552">
        <v>863.77676175844215</v>
      </c>
      <c r="AZ281" s="552">
        <v>647.83257131883136</v>
      </c>
      <c r="BA281" s="552">
        <v>19269.712889318384</v>
      </c>
      <c r="BB281" s="552">
        <v>539.8604760990263</v>
      </c>
      <c r="BC281" s="552">
        <v>539.8604760990263</v>
      </c>
      <c r="BD281" s="552">
        <v>539.8604760990263</v>
      </c>
      <c r="BE281" s="552">
        <v>431.88838087922107</v>
      </c>
      <c r="BF281" s="552">
        <v>323.91628565941568</v>
      </c>
      <c r="BG281" s="552">
        <v>431.88838087922107</v>
      </c>
      <c r="BH281" s="552">
        <v>539.8604760990263</v>
      </c>
      <c r="BI281" s="552">
        <v>539.8604760990263</v>
      </c>
      <c r="BJ281" s="552">
        <v>809.79071414853968</v>
      </c>
      <c r="BK281" s="552">
        <v>863.77676175844215</v>
      </c>
      <c r="BL281" s="552">
        <v>971.78749522427438</v>
      </c>
      <c r="BM281" s="552">
        <v>1078.9141677893563</v>
      </c>
      <c r="BN281" s="552">
        <v>1078.9141677893563</v>
      </c>
      <c r="BO281" s="552">
        <v>971.78749522427438</v>
      </c>
      <c r="BP281" s="552">
        <v>1187.5762860347679</v>
      </c>
      <c r="BQ281" s="552">
        <v>1187.5762860347679</v>
      </c>
      <c r="BR281" s="552">
        <v>755.80466653863698</v>
      </c>
      <c r="BS281" s="552">
        <v>863.77676175844215</v>
      </c>
      <c r="BT281" s="552">
        <v>1078.9141677893563</v>
      </c>
      <c r="BU281" s="552">
        <v>1078.9141677893563</v>
      </c>
      <c r="BV281" s="552">
        <v>971.78749522427438</v>
      </c>
      <c r="BW281" s="552">
        <v>971.78749522427438</v>
      </c>
      <c r="BX281" s="552">
        <v>863.77676175844215</v>
      </c>
      <c r="BY281" s="552">
        <v>647.83257131883136</v>
      </c>
      <c r="BZ281" s="552">
        <v>19269.712889318384</v>
      </c>
      <c r="CA281" s="552">
        <v>539.8604760990263</v>
      </c>
      <c r="CB281" s="552">
        <v>539.8604760990263</v>
      </c>
      <c r="CC281" s="552">
        <v>539.8604760990263</v>
      </c>
      <c r="CD281" s="552">
        <v>431.88838087922107</v>
      </c>
      <c r="CE281" s="552">
        <v>323.91628565941568</v>
      </c>
      <c r="CF281" s="552">
        <v>431.88838087922107</v>
      </c>
      <c r="CG281" s="552">
        <v>539.8604760990263</v>
      </c>
      <c r="CH281" s="552">
        <v>539.8604760990263</v>
      </c>
      <c r="CI281" s="552">
        <v>809.79071414853968</v>
      </c>
      <c r="CJ281" s="552">
        <v>863.77676175844215</v>
      </c>
      <c r="CK281" s="552">
        <v>971.78749522427438</v>
      </c>
      <c r="CL281" s="552">
        <v>1078.9141677893563</v>
      </c>
      <c r="CM281" s="552">
        <v>1116.8883724527498</v>
      </c>
      <c r="CN281" s="552">
        <v>1005.991195884342</v>
      </c>
      <c r="CO281" s="552">
        <v>1229.3750373030723</v>
      </c>
      <c r="CP281" s="552">
        <v>1229.3750373030723</v>
      </c>
      <c r="CQ281" s="552">
        <v>782.40648710003825</v>
      </c>
      <c r="CR281" s="552">
        <v>894.17884240004366</v>
      </c>
      <c r="CS281" s="552">
        <v>1116.8883724527498</v>
      </c>
      <c r="CT281" s="552">
        <v>1116.8883724527498</v>
      </c>
      <c r="CU281" s="552">
        <v>1005.991195884342</v>
      </c>
      <c r="CV281" s="552">
        <v>1005.991195884342</v>
      </c>
      <c r="CW281" s="552">
        <v>894.17884240004366</v>
      </c>
      <c r="CX281" s="552">
        <v>670.63413180003249</v>
      </c>
      <c r="CY281" s="129"/>
      <c r="CZ281" s="129"/>
      <c r="DA281" s="129"/>
      <c r="DB281" s="129"/>
      <c r="DC281" s="129"/>
      <c r="DD281" s="129"/>
      <c r="DE281" s="129"/>
      <c r="DF281" s="129"/>
      <c r="DG281" s="129"/>
      <c r="DH281" s="129"/>
    </row>
    <row r="282" spans="1:112">
      <c r="A282" s="550" t="s">
        <v>1154</v>
      </c>
      <c r="B282" s="552">
        <f t="shared" ref="B282" si="1673">4*AB282+4*BA282+19*C282+BZ282*4</f>
        <v>615578.43873813271</v>
      </c>
      <c r="C282" s="552">
        <f t="shared" ref="C282" si="1674">SUM(D282:AA282)</f>
        <v>19857.368991552667</v>
      </c>
      <c r="D282" s="552">
        <f>Inputs!$E$43/Inputs!$E$31*D293</f>
        <v>0</v>
      </c>
      <c r="E282" s="552">
        <f>Inputs!$E$43/Inputs!$E$31*E293</f>
        <v>0</v>
      </c>
      <c r="F282" s="552">
        <f>Inputs!$E$43/Inputs!$E$31*F293</f>
        <v>0</v>
      </c>
      <c r="G282" s="552">
        <f>Inputs!$E$43/Inputs!$E$31*G293</f>
        <v>0</v>
      </c>
      <c r="H282" s="552">
        <f>Inputs!$E$43/Inputs!$E$31*H293</f>
        <v>0</v>
      </c>
      <c r="I282" s="552">
        <f>Inputs!$E$43/Inputs!$E$31*I293</f>
        <v>0</v>
      </c>
      <c r="J282" s="552">
        <f>Inputs!$E$43/Inputs!$E$31*J293</f>
        <v>120.8604320849219</v>
      </c>
      <c r="K282" s="552">
        <f>Inputs!$E$43/Inputs!$E$31*K293</f>
        <v>277.97899379532038</v>
      </c>
      <c r="L282" s="552">
        <f>Inputs!$E$43/Inputs!$E$31*L293</f>
        <v>788.01001719369083</v>
      </c>
      <c r="M282" s="552">
        <f>Inputs!$E$43/Inputs!$E$31*M293</f>
        <v>1276.2861628167752</v>
      </c>
      <c r="N282" s="552">
        <f>Inputs!$E$43/Inputs!$E$31*N293</f>
        <v>1779.0655602900504</v>
      </c>
      <c r="O282" s="552">
        <f>Inputs!$E$43/Inputs!$E$31*O293</f>
        <v>2272.1761231965315</v>
      </c>
      <c r="P282" s="552">
        <f>Inputs!$E$43/Inputs!$E$31*P293</f>
        <v>2366.4472602227706</v>
      </c>
      <c r="Q282" s="552">
        <f>Inputs!$E$43/Inputs!$E$31*Q293</f>
        <v>2424.4602676235331</v>
      </c>
      <c r="R282" s="552">
        <f>Inputs!$E$43/Inputs!$E$31*R293</f>
        <v>2453.4667713239146</v>
      </c>
      <c r="S282" s="552">
        <f>Inputs!$E$43/Inputs!$E$31*S293</f>
        <v>2136.8124392614191</v>
      </c>
      <c r="T282" s="552">
        <f>Inputs!$E$43/Inputs!$E$31*T293</f>
        <v>1885.4227405247816</v>
      </c>
      <c r="U282" s="552">
        <f>Inputs!$E$43/Inputs!$E$31*U293</f>
        <v>1252.1140763997907</v>
      </c>
      <c r="V282" s="552">
        <f>Inputs!$E$43/Inputs!$E$31*V293</f>
        <v>650.22912461687974</v>
      </c>
      <c r="W282" s="552">
        <f>Inputs!$E$43/Inputs!$E$31*W293</f>
        <v>174.03902220228753</v>
      </c>
      <c r="X282" s="552">
        <f>Inputs!$E$43/Inputs!$E$31*X293</f>
        <v>0</v>
      </c>
      <c r="Y282" s="552">
        <f>Inputs!$E$43/Inputs!$E$31*Y293</f>
        <v>0</v>
      </c>
      <c r="Z282" s="552">
        <f>Inputs!$E$43/Inputs!$E$31*Z293</f>
        <v>0</v>
      </c>
      <c r="AA282" s="552">
        <f>Inputs!$E$43/Inputs!$E$31*AA293</f>
        <v>0</v>
      </c>
      <c r="AB282" s="552">
        <f>C282</f>
        <v>19857.368991552667</v>
      </c>
      <c r="AC282" s="552">
        <f t="shared" ref="AC282" si="1675">D282</f>
        <v>0</v>
      </c>
      <c r="AD282" s="552">
        <f t="shared" ref="AD282" si="1676">E282</f>
        <v>0</v>
      </c>
      <c r="AE282" s="552">
        <f t="shared" ref="AE282" si="1677">F282</f>
        <v>0</v>
      </c>
      <c r="AF282" s="552">
        <f t="shared" ref="AF282" si="1678">G282</f>
        <v>0</v>
      </c>
      <c r="AG282" s="552">
        <f t="shared" ref="AG282" si="1679">H282</f>
        <v>0</v>
      </c>
      <c r="AH282" s="552">
        <f t="shared" ref="AH282" si="1680">I282</f>
        <v>0</v>
      </c>
      <c r="AI282" s="552">
        <f t="shared" ref="AI282" si="1681">J282</f>
        <v>120.8604320849219</v>
      </c>
      <c r="AJ282" s="552">
        <f t="shared" ref="AJ282" si="1682">K282</f>
        <v>277.97899379532038</v>
      </c>
      <c r="AK282" s="552">
        <f t="shared" ref="AK282" si="1683">L282</f>
        <v>788.01001719369083</v>
      </c>
      <c r="AL282" s="552">
        <f t="shared" ref="AL282" si="1684">M282</f>
        <v>1276.2861628167752</v>
      </c>
      <c r="AM282" s="552">
        <f t="shared" ref="AM282" si="1685">N282</f>
        <v>1779.0655602900504</v>
      </c>
      <c r="AN282" s="552">
        <f t="shared" ref="AN282" si="1686">O282</f>
        <v>2272.1761231965315</v>
      </c>
      <c r="AO282" s="552">
        <f t="shared" ref="AO282" si="1687">P282</f>
        <v>2366.4472602227706</v>
      </c>
      <c r="AP282" s="552">
        <f t="shared" ref="AP282" si="1688">Q282</f>
        <v>2424.4602676235331</v>
      </c>
      <c r="AQ282" s="552">
        <f t="shared" ref="AQ282" si="1689">R282</f>
        <v>2453.4667713239146</v>
      </c>
      <c r="AR282" s="552">
        <f t="shared" ref="AR282" si="1690">S282</f>
        <v>2136.8124392614191</v>
      </c>
      <c r="AS282" s="552">
        <f t="shared" ref="AS282" si="1691">T282</f>
        <v>1885.4227405247816</v>
      </c>
      <c r="AT282" s="552">
        <f t="shared" ref="AT282" si="1692">U282</f>
        <v>1252.1140763997907</v>
      </c>
      <c r="AU282" s="552">
        <f t="shared" ref="AU282" si="1693">V282</f>
        <v>650.22912461687974</v>
      </c>
      <c r="AV282" s="552">
        <f t="shared" ref="AV282" si="1694">W282</f>
        <v>174.03902220228753</v>
      </c>
      <c r="AW282" s="552">
        <f t="shared" ref="AW282" si="1695">X282</f>
        <v>0</v>
      </c>
      <c r="AX282" s="552">
        <f t="shared" ref="AX282" si="1696">Y282</f>
        <v>0</v>
      </c>
      <c r="AY282" s="552">
        <f t="shared" ref="AY282" si="1697">Z282</f>
        <v>0</v>
      </c>
      <c r="AZ282" s="552">
        <f t="shared" ref="AZ282" si="1698">AA282</f>
        <v>0</v>
      </c>
      <c r="BA282" s="552">
        <f t="shared" ref="BA282" si="1699">AB282</f>
        <v>19857.368991552667</v>
      </c>
      <c r="BB282" s="552">
        <f t="shared" ref="BB282" si="1700">AC282</f>
        <v>0</v>
      </c>
      <c r="BC282" s="552">
        <f t="shared" ref="BC282" si="1701">AD282</f>
        <v>0</v>
      </c>
      <c r="BD282" s="552">
        <f t="shared" ref="BD282" si="1702">AE282</f>
        <v>0</v>
      </c>
      <c r="BE282" s="552">
        <f t="shared" ref="BE282" si="1703">AF282</f>
        <v>0</v>
      </c>
      <c r="BF282" s="552">
        <f t="shared" ref="BF282" si="1704">AG282</f>
        <v>0</v>
      </c>
      <c r="BG282" s="552">
        <f t="shared" ref="BG282" si="1705">AH282</f>
        <v>0</v>
      </c>
      <c r="BH282" s="552">
        <f t="shared" ref="BH282" si="1706">AI282</f>
        <v>120.8604320849219</v>
      </c>
      <c r="BI282" s="552">
        <f t="shared" ref="BI282" si="1707">AJ282</f>
        <v>277.97899379532038</v>
      </c>
      <c r="BJ282" s="552">
        <f t="shared" ref="BJ282" si="1708">AK282</f>
        <v>788.01001719369083</v>
      </c>
      <c r="BK282" s="552">
        <f t="shared" ref="BK282" si="1709">AL282</f>
        <v>1276.2861628167752</v>
      </c>
      <c r="BL282" s="552">
        <f t="shared" ref="BL282" si="1710">AM282</f>
        <v>1779.0655602900504</v>
      </c>
      <c r="BM282" s="552">
        <f t="shared" ref="BM282" si="1711">AN282</f>
        <v>2272.1761231965315</v>
      </c>
      <c r="BN282" s="552">
        <f t="shared" ref="BN282" si="1712">AO282</f>
        <v>2366.4472602227706</v>
      </c>
      <c r="BO282" s="552">
        <f t="shared" ref="BO282" si="1713">AP282</f>
        <v>2424.4602676235331</v>
      </c>
      <c r="BP282" s="552">
        <f t="shared" ref="BP282" si="1714">AQ282</f>
        <v>2453.4667713239146</v>
      </c>
      <c r="BQ282" s="552">
        <f t="shared" ref="BQ282" si="1715">AR282</f>
        <v>2136.8124392614191</v>
      </c>
      <c r="BR282" s="552">
        <f t="shared" ref="BR282" si="1716">AS282</f>
        <v>1885.4227405247816</v>
      </c>
      <c r="BS282" s="552">
        <f t="shared" ref="BS282" si="1717">AT282</f>
        <v>1252.1140763997907</v>
      </c>
      <c r="BT282" s="552">
        <f t="shared" ref="BT282" si="1718">AU282</f>
        <v>650.22912461687974</v>
      </c>
      <c r="BU282" s="552">
        <f t="shared" ref="BU282" si="1719">AV282</f>
        <v>174.03902220228753</v>
      </c>
      <c r="BV282" s="552">
        <f t="shared" ref="BV282" si="1720">AW282</f>
        <v>0</v>
      </c>
      <c r="BW282" s="552">
        <f t="shared" ref="BW282" si="1721">AX282</f>
        <v>0</v>
      </c>
      <c r="BX282" s="552">
        <f t="shared" ref="BX282" si="1722">AY282</f>
        <v>0</v>
      </c>
      <c r="BY282" s="552">
        <f t="shared" ref="BY282" si="1723">AZ282</f>
        <v>0</v>
      </c>
      <c r="BZ282" s="552">
        <f t="shared" ref="BZ282" si="1724">BA282</f>
        <v>19857.368991552667</v>
      </c>
      <c r="CA282" s="552">
        <f t="shared" ref="CA282" si="1725">BB282</f>
        <v>0</v>
      </c>
      <c r="CB282" s="552">
        <f t="shared" ref="CB282" si="1726">BC282</f>
        <v>0</v>
      </c>
      <c r="CC282" s="552">
        <f t="shared" ref="CC282" si="1727">BD282</f>
        <v>0</v>
      </c>
      <c r="CD282" s="552">
        <f t="shared" ref="CD282" si="1728">BE282</f>
        <v>0</v>
      </c>
      <c r="CE282" s="552">
        <f t="shared" ref="CE282" si="1729">BF282</f>
        <v>0</v>
      </c>
      <c r="CF282" s="552">
        <f t="shared" ref="CF282" si="1730">BG282</f>
        <v>0</v>
      </c>
      <c r="CG282" s="552">
        <f t="shared" ref="CG282" si="1731">BH282</f>
        <v>120.8604320849219</v>
      </c>
      <c r="CH282" s="552">
        <f t="shared" ref="CH282" si="1732">BI282</f>
        <v>277.97899379532038</v>
      </c>
      <c r="CI282" s="552">
        <f t="shared" ref="CI282" si="1733">BJ282</f>
        <v>788.01001719369083</v>
      </c>
      <c r="CJ282" s="552">
        <f t="shared" ref="CJ282" si="1734">BK282</f>
        <v>1276.2861628167752</v>
      </c>
      <c r="CK282" s="552">
        <f t="shared" ref="CK282" si="1735">BL282</f>
        <v>1779.0655602900504</v>
      </c>
      <c r="CL282" s="552">
        <f t="shared" ref="CL282" si="1736">BM282</f>
        <v>2272.1761231965315</v>
      </c>
      <c r="CM282" s="552">
        <f t="shared" ref="CM282" si="1737">BN282</f>
        <v>2366.4472602227706</v>
      </c>
      <c r="CN282" s="552">
        <f t="shared" ref="CN282" si="1738">BO282</f>
        <v>2424.4602676235331</v>
      </c>
      <c r="CO282" s="552">
        <f t="shared" ref="CO282" si="1739">BP282</f>
        <v>2453.4667713239146</v>
      </c>
      <c r="CP282" s="552">
        <f t="shared" ref="CP282" si="1740">BQ282</f>
        <v>2136.8124392614191</v>
      </c>
      <c r="CQ282" s="552">
        <f t="shared" ref="CQ282" si="1741">BR282</f>
        <v>1885.4227405247816</v>
      </c>
      <c r="CR282" s="552">
        <f t="shared" ref="CR282" si="1742">BS282</f>
        <v>1252.1140763997907</v>
      </c>
      <c r="CS282" s="552">
        <f t="shared" ref="CS282" si="1743">BT282</f>
        <v>650.22912461687974</v>
      </c>
      <c r="CT282" s="552">
        <f t="shared" ref="CT282" si="1744">BU282</f>
        <v>174.03902220228753</v>
      </c>
      <c r="CU282" s="552">
        <f t="shared" ref="CU282" si="1745">BV282</f>
        <v>0</v>
      </c>
      <c r="CV282" s="552">
        <f t="shared" ref="CV282" si="1746">BW282</f>
        <v>0</v>
      </c>
      <c r="CW282" s="552">
        <f t="shared" ref="CW282" si="1747">BX282</f>
        <v>0</v>
      </c>
      <c r="CX282" s="552">
        <f t="shared" ref="CX282" si="1748">BY282</f>
        <v>0</v>
      </c>
      <c r="CY282" s="129"/>
      <c r="CZ282" s="129"/>
      <c r="DA282" s="129"/>
      <c r="DB282" s="129"/>
      <c r="DC282" s="129"/>
      <c r="DD282" s="129"/>
      <c r="DE282" s="129"/>
      <c r="DF282" s="129"/>
      <c r="DG282" s="129"/>
      <c r="DH282" s="129"/>
    </row>
    <row r="283" spans="1:112">
      <c r="A283" s="547" t="s">
        <v>1196</v>
      </c>
      <c r="B283" s="548">
        <f t="shared" ref="B283:AG283" si="1749">SUM(B281:B282)</f>
        <v>1212939.5383070027</v>
      </c>
      <c r="C283" s="548">
        <f t="shared" si="1749"/>
        <v>39127.081880871046</v>
      </c>
      <c r="D283" s="548">
        <f t="shared" si="1749"/>
        <v>539.8604760990263</v>
      </c>
      <c r="E283" s="548">
        <f t="shared" si="1749"/>
        <v>539.8604760990263</v>
      </c>
      <c r="F283" s="548">
        <f t="shared" si="1749"/>
        <v>539.8604760990263</v>
      </c>
      <c r="G283" s="548">
        <f t="shared" si="1749"/>
        <v>431.88838087922107</v>
      </c>
      <c r="H283" s="548">
        <f t="shared" si="1749"/>
        <v>323.91628565941568</v>
      </c>
      <c r="I283" s="548">
        <f t="shared" si="1749"/>
        <v>431.88838087922107</v>
      </c>
      <c r="J283" s="548">
        <f t="shared" si="1749"/>
        <v>660.72090818394815</v>
      </c>
      <c r="K283" s="548">
        <f t="shared" si="1749"/>
        <v>817.83946989434662</v>
      </c>
      <c r="L283" s="548">
        <f t="shared" si="1749"/>
        <v>1597.8007313422304</v>
      </c>
      <c r="M283" s="548">
        <f t="shared" si="1749"/>
        <v>2140.0629245752175</v>
      </c>
      <c r="N283" s="548">
        <f t="shared" si="1749"/>
        <v>2750.8530555143248</v>
      </c>
      <c r="O283" s="548">
        <f t="shared" si="1749"/>
        <v>3351.0902909858878</v>
      </c>
      <c r="P283" s="548">
        <f t="shared" si="1749"/>
        <v>3445.3614280121269</v>
      </c>
      <c r="Q283" s="548">
        <f t="shared" si="1749"/>
        <v>3396.2477628478073</v>
      </c>
      <c r="R283" s="548">
        <f t="shared" si="1749"/>
        <v>3641.0430573586827</v>
      </c>
      <c r="S283" s="548">
        <f t="shared" si="1749"/>
        <v>3324.3887252961867</v>
      </c>
      <c r="T283" s="548">
        <f t="shared" si="1749"/>
        <v>2641.2274070634185</v>
      </c>
      <c r="U283" s="548">
        <f t="shared" si="1749"/>
        <v>2115.8908381582328</v>
      </c>
      <c r="V283" s="548">
        <f t="shared" si="1749"/>
        <v>1729.143292406236</v>
      </c>
      <c r="W283" s="548">
        <f t="shared" si="1749"/>
        <v>1252.9531899916437</v>
      </c>
      <c r="X283" s="548">
        <f t="shared" si="1749"/>
        <v>971.78749522427438</v>
      </c>
      <c r="Y283" s="548">
        <f t="shared" si="1749"/>
        <v>971.78749522427438</v>
      </c>
      <c r="Z283" s="548">
        <f t="shared" si="1749"/>
        <v>863.77676175844215</v>
      </c>
      <c r="AA283" s="548">
        <f t="shared" si="1749"/>
        <v>647.83257131883136</v>
      </c>
      <c r="AB283" s="548">
        <f t="shared" si="1749"/>
        <v>39127.081880871046</v>
      </c>
      <c r="AC283" s="548">
        <f t="shared" si="1749"/>
        <v>539.8604760990263</v>
      </c>
      <c r="AD283" s="548">
        <f t="shared" si="1749"/>
        <v>539.8604760990263</v>
      </c>
      <c r="AE283" s="548">
        <f t="shared" si="1749"/>
        <v>539.8604760990263</v>
      </c>
      <c r="AF283" s="548">
        <f t="shared" si="1749"/>
        <v>431.88838087922107</v>
      </c>
      <c r="AG283" s="548">
        <f t="shared" si="1749"/>
        <v>323.91628565941568</v>
      </c>
      <c r="AH283" s="548">
        <f t="shared" ref="AH283:BM283" si="1750">SUM(AH281:AH282)</f>
        <v>431.88838087922107</v>
      </c>
      <c r="AI283" s="548">
        <f t="shared" si="1750"/>
        <v>660.72090818394815</v>
      </c>
      <c r="AJ283" s="548">
        <f t="shared" si="1750"/>
        <v>817.83946989434662</v>
      </c>
      <c r="AK283" s="548">
        <f t="shared" si="1750"/>
        <v>1597.8007313422304</v>
      </c>
      <c r="AL283" s="548">
        <f t="shared" si="1750"/>
        <v>2140.0629245752175</v>
      </c>
      <c r="AM283" s="548">
        <f t="shared" si="1750"/>
        <v>2750.8530555143248</v>
      </c>
      <c r="AN283" s="548">
        <f t="shared" si="1750"/>
        <v>3351.0902909858878</v>
      </c>
      <c r="AO283" s="548">
        <f t="shared" si="1750"/>
        <v>3445.3614280121269</v>
      </c>
      <c r="AP283" s="548">
        <f t="shared" si="1750"/>
        <v>3396.2477628478073</v>
      </c>
      <c r="AQ283" s="548">
        <f t="shared" si="1750"/>
        <v>3641.0430573586827</v>
      </c>
      <c r="AR283" s="548">
        <f t="shared" si="1750"/>
        <v>3324.3887252961867</v>
      </c>
      <c r="AS283" s="548">
        <f t="shared" si="1750"/>
        <v>2641.2274070634185</v>
      </c>
      <c r="AT283" s="548">
        <f t="shared" si="1750"/>
        <v>2115.8908381582328</v>
      </c>
      <c r="AU283" s="548">
        <f t="shared" si="1750"/>
        <v>1729.143292406236</v>
      </c>
      <c r="AV283" s="548">
        <f t="shared" si="1750"/>
        <v>1252.9531899916437</v>
      </c>
      <c r="AW283" s="548">
        <f t="shared" si="1750"/>
        <v>971.78749522427438</v>
      </c>
      <c r="AX283" s="548">
        <f t="shared" si="1750"/>
        <v>971.78749522427438</v>
      </c>
      <c r="AY283" s="548">
        <f t="shared" si="1750"/>
        <v>863.77676175844215</v>
      </c>
      <c r="AZ283" s="548">
        <f t="shared" si="1750"/>
        <v>647.83257131883136</v>
      </c>
      <c r="BA283" s="548">
        <f t="shared" si="1750"/>
        <v>39127.081880871046</v>
      </c>
      <c r="BB283" s="548">
        <f t="shared" si="1750"/>
        <v>539.8604760990263</v>
      </c>
      <c r="BC283" s="548">
        <f t="shared" si="1750"/>
        <v>539.8604760990263</v>
      </c>
      <c r="BD283" s="548">
        <f t="shared" si="1750"/>
        <v>539.8604760990263</v>
      </c>
      <c r="BE283" s="548">
        <f t="shared" si="1750"/>
        <v>431.88838087922107</v>
      </c>
      <c r="BF283" s="548">
        <f t="shared" si="1750"/>
        <v>323.91628565941568</v>
      </c>
      <c r="BG283" s="548">
        <f t="shared" si="1750"/>
        <v>431.88838087922107</v>
      </c>
      <c r="BH283" s="548">
        <f t="shared" si="1750"/>
        <v>660.72090818394815</v>
      </c>
      <c r="BI283" s="548">
        <f t="shared" si="1750"/>
        <v>817.83946989434662</v>
      </c>
      <c r="BJ283" s="548">
        <f t="shared" si="1750"/>
        <v>1597.8007313422304</v>
      </c>
      <c r="BK283" s="548">
        <f t="shared" si="1750"/>
        <v>2140.0629245752175</v>
      </c>
      <c r="BL283" s="548">
        <f t="shared" si="1750"/>
        <v>2750.8530555143248</v>
      </c>
      <c r="BM283" s="548">
        <f t="shared" si="1750"/>
        <v>3351.0902909858878</v>
      </c>
      <c r="BN283" s="548">
        <f t="shared" ref="BN283:CS283" si="1751">SUM(BN281:BN282)</f>
        <v>3445.3614280121269</v>
      </c>
      <c r="BO283" s="548">
        <f t="shared" si="1751"/>
        <v>3396.2477628478073</v>
      </c>
      <c r="BP283" s="548">
        <f t="shared" si="1751"/>
        <v>3641.0430573586827</v>
      </c>
      <c r="BQ283" s="548">
        <f t="shared" si="1751"/>
        <v>3324.3887252961867</v>
      </c>
      <c r="BR283" s="548">
        <f t="shared" si="1751"/>
        <v>2641.2274070634185</v>
      </c>
      <c r="BS283" s="548">
        <f t="shared" si="1751"/>
        <v>2115.8908381582328</v>
      </c>
      <c r="BT283" s="548">
        <f t="shared" si="1751"/>
        <v>1729.143292406236</v>
      </c>
      <c r="BU283" s="548">
        <f t="shared" si="1751"/>
        <v>1252.9531899916437</v>
      </c>
      <c r="BV283" s="548">
        <f t="shared" si="1751"/>
        <v>971.78749522427438</v>
      </c>
      <c r="BW283" s="548">
        <f t="shared" si="1751"/>
        <v>971.78749522427438</v>
      </c>
      <c r="BX283" s="548">
        <f t="shared" si="1751"/>
        <v>863.77676175844215</v>
      </c>
      <c r="BY283" s="548">
        <f t="shared" si="1751"/>
        <v>647.83257131883136</v>
      </c>
      <c r="BZ283" s="548">
        <f t="shared" si="1751"/>
        <v>39127.081880871046</v>
      </c>
      <c r="CA283" s="548">
        <f t="shared" si="1751"/>
        <v>539.8604760990263</v>
      </c>
      <c r="CB283" s="548">
        <f t="shared" si="1751"/>
        <v>539.8604760990263</v>
      </c>
      <c r="CC283" s="548">
        <f t="shared" si="1751"/>
        <v>539.8604760990263</v>
      </c>
      <c r="CD283" s="548">
        <f t="shared" si="1751"/>
        <v>431.88838087922107</v>
      </c>
      <c r="CE283" s="548">
        <f t="shared" si="1751"/>
        <v>323.91628565941568</v>
      </c>
      <c r="CF283" s="548">
        <f t="shared" si="1751"/>
        <v>431.88838087922107</v>
      </c>
      <c r="CG283" s="548">
        <f t="shared" si="1751"/>
        <v>660.72090818394815</v>
      </c>
      <c r="CH283" s="548">
        <f t="shared" si="1751"/>
        <v>817.83946989434662</v>
      </c>
      <c r="CI283" s="548">
        <f t="shared" si="1751"/>
        <v>1597.8007313422304</v>
      </c>
      <c r="CJ283" s="548">
        <f t="shared" si="1751"/>
        <v>2140.0629245752175</v>
      </c>
      <c r="CK283" s="548">
        <f t="shared" si="1751"/>
        <v>2750.8530555143248</v>
      </c>
      <c r="CL283" s="548">
        <f t="shared" si="1751"/>
        <v>3351.0902909858878</v>
      </c>
      <c r="CM283" s="548">
        <f t="shared" si="1751"/>
        <v>3483.3356326755202</v>
      </c>
      <c r="CN283" s="548">
        <f t="shared" si="1751"/>
        <v>3430.4514635078749</v>
      </c>
      <c r="CO283" s="548">
        <f t="shared" si="1751"/>
        <v>3682.8418086269867</v>
      </c>
      <c r="CP283" s="548">
        <f t="shared" si="1751"/>
        <v>3366.1874765644916</v>
      </c>
      <c r="CQ283" s="548">
        <f t="shared" si="1751"/>
        <v>2667.8292276248199</v>
      </c>
      <c r="CR283" s="548">
        <f t="shared" si="1751"/>
        <v>2146.2929187998343</v>
      </c>
      <c r="CS283" s="548">
        <f t="shared" si="1751"/>
        <v>1767.1174970696295</v>
      </c>
      <c r="CT283" s="548">
        <f t="shared" ref="CT283:CX283" si="1752">SUM(CT281:CT282)</f>
        <v>1290.9273946550372</v>
      </c>
      <c r="CU283" s="548">
        <f t="shared" si="1752"/>
        <v>1005.991195884342</v>
      </c>
      <c r="CV283" s="548">
        <f t="shared" si="1752"/>
        <v>1005.991195884342</v>
      </c>
      <c r="CW283" s="548">
        <f t="shared" si="1752"/>
        <v>894.17884240004366</v>
      </c>
      <c r="CX283" s="548">
        <f t="shared" si="1752"/>
        <v>670.63413180003249</v>
      </c>
      <c r="CY283" s="129"/>
      <c r="CZ283" s="129"/>
      <c r="DA283" s="129"/>
      <c r="DB283" s="129"/>
      <c r="DC283" s="129"/>
      <c r="DD283" s="129"/>
      <c r="DE283" s="129"/>
      <c r="DF283" s="129"/>
      <c r="DG283" s="129"/>
      <c r="DH283" s="129"/>
    </row>
    <row r="284" spans="1:112">
      <c r="A284" s="547"/>
      <c r="B284" s="548">
        <f t="shared" ref="B284" si="1753">4*AB284+4*BA284+19*C284+BZ284*4</f>
        <v>0</v>
      </c>
      <c r="C284" s="548"/>
      <c r="D284" s="548"/>
      <c r="E284" s="548"/>
      <c r="F284" s="548"/>
      <c r="G284" s="548"/>
      <c r="H284" s="548"/>
      <c r="I284" s="548"/>
      <c r="J284" s="548"/>
      <c r="K284" s="548"/>
      <c r="L284" s="548"/>
      <c r="M284" s="548"/>
      <c r="N284" s="548"/>
      <c r="O284" s="548"/>
      <c r="P284" s="548"/>
      <c r="Q284" s="548"/>
      <c r="R284" s="548"/>
      <c r="S284" s="548"/>
      <c r="T284" s="548"/>
      <c r="U284" s="548"/>
      <c r="V284" s="548"/>
      <c r="W284" s="548"/>
      <c r="X284" s="548"/>
      <c r="Y284" s="548"/>
      <c r="Z284" s="548"/>
      <c r="AA284" s="548"/>
      <c r="AB284" s="548"/>
      <c r="AC284" s="548"/>
      <c r="AD284" s="548"/>
      <c r="AE284" s="548"/>
      <c r="AF284" s="548"/>
      <c r="AG284" s="548"/>
      <c r="AH284" s="548"/>
      <c r="AI284" s="548"/>
      <c r="AJ284" s="548"/>
      <c r="AK284" s="548"/>
      <c r="AL284" s="548"/>
      <c r="AM284" s="548"/>
      <c r="AN284" s="548"/>
      <c r="AO284" s="548"/>
      <c r="AP284" s="548"/>
      <c r="AQ284" s="548"/>
      <c r="AR284" s="548"/>
      <c r="AS284" s="548"/>
      <c r="AT284" s="548"/>
      <c r="AU284" s="548"/>
      <c r="AV284" s="548"/>
      <c r="AW284" s="548"/>
      <c r="AX284" s="548"/>
      <c r="AY284" s="548"/>
      <c r="AZ284" s="548"/>
      <c r="BA284" s="548"/>
      <c r="BB284" s="548"/>
      <c r="BC284" s="548"/>
      <c r="BD284" s="548"/>
      <c r="BE284" s="548"/>
      <c r="BF284" s="548"/>
      <c r="BG284" s="548"/>
      <c r="BH284" s="548"/>
      <c r="BI284" s="548"/>
      <c r="BJ284" s="548"/>
      <c r="BK284" s="548"/>
      <c r="BL284" s="548"/>
      <c r="BM284" s="548"/>
      <c r="BN284" s="548"/>
      <c r="BO284" s="548"/>
      <c r="BP284" s="548"/>
      <c r="BQ284" s="548"/>
      <c r="BR284" s="548"/>
      <c r="BS284" s="548"/>
      <c r="BT284" s="548"/>
      <c r="BU284" s="548"/>
      <c r="BV284" s="548"/>
      <c r="BW284" s="548"/>
      <c r="BX284" s="548"/>
      <c r="BY284" s="548"/>
      <c r="BZ284" s="548"/>
      <c r="CA284" s="548"/>
      <c r="CB284" s="548"/>
      <c r="CC284" s="548"/>
      <c r="CD284" s="548"/>
      <c r="CE284" s="548"/>
      <c r="CF284" s="548"/>
      <c r="CG284" s="548"/>
      <c r="CH284" s="548"/>
      <c r="CI284" s="548"/>
      <c r="CJ284" s="548"/>
      <c r="CK284" s="548"/>
      <c r="CL284" s="548"/>
      <c r="CM284" s="548"/>
      <c r="CN284" s="548"/>
      <c r="CO284" s="548"/>
      <c r="CP284" s="548"/>
      <c r="CQ284" s="548"/>
      <c r="CR284" s="548"/>
      <c r="CS284" s="548"/>
      <c r="CT284" s="548"/>
      <c r="CU284" s="548"/>
      <c r="CV284" s="548"/>
      <c r="CW284" s="548"/>
      <c r="CX284" s="548"/>
      <c r="CY284" s="129"/>
      <c r="CZ284" s="129"/>
      <c r="DA284" s="129"/>
      <c r="DB284" s="129"/>
      <c r="DC284" s="129"/>
      <c r="DD284" s="129"/>
      <c r="DE284" s="129"/>
      <c r="DF284" s="129"/>
      <c r="DG284" s="129"/>
      <c r="DH284" s="129"/>
    </row>
    <row r="285" spans="1:112">
      <c r="A285" s="550" t="s">
        <v>1155</v>
      </c>
      <c r="B285" s="552">
        <f>4*AB285+4*BA285+19*C285+BZ285*4</f>
        <v>1116000</v>
      </c>
      <c r="C285" s="552">
        <f t="shared" ref="C285:C286" si="1754">SUM(D285:AA285)</f>
        <v>36000</v>
      </c>
      <c r="D285" s="552">
        <f>Inputs!$E$46</f>
        <v>1500</v>
      </c>
      <c r="E285" s="552">
        <f>Inputs!$E$46</f>
        <v>1500</v>
      </c>
      <c r="F285" s="552">
        <f>Inputs!$E$46</f>
        <v>1500</v>
      </c>
      <c r="G285" s="552">
        <f>Inputs!$E$46</f>
        <v>1500</v>
      </c>
      <c r="H285" s="552">
        <f>Inputs!$E$46</f>
        <v>1500</v>
      </c>
      <c r="I285" s="552">
        <f>Inputs!$E$46</f>
        <v>1500</v>
      </c>
      <c r="J285" s="552">
        <f>Inputs!$E$45</f>
        <v>1500</v>
      </c>
      <c r="K285" s="552">
        <f>Inputs!$E$45</f>
        <v>1500</v>
      </c>
      <c r="L285" s="552">
        <f>Inputs!$E$45</f>
        <v>1500</v>
      </c>
      <c r="M285" s="552">
        <f>Inputs!$E$45</f>
        <v>1500</v>
      </c>
      <c r="N285" s="552">
        <f>Inputs!$E$45</f>
        <v>1500</v>
      </c>
      <c r="O285" s="552">
        <f>Inputs!$E$45</f>
        <v>1500</v>
      </c>
      <c r="P285" s="552">
        <f>Inputs!$E$45</f>
        <v>1500</v>
      </c>
      <c r="Q285" s="552">
        <f>Inputs!$E$45</f>
        <v>1500</v>
      </c>
      <c r="R285" s="552">
        <f>Inputs!$E$45</f>
        <v>1500</v>
      </c>
      <c r="S285" s="552">
        <f>Inputs!$E$45</f>
        <v>1500</v>
      </c>
      <c r="T285" s="552">
        <f>Inputs!$E$45</f>
        <v>1500</v>
      </c>
      <c r="U285" s="552">
        <f>Inputs!$E$45</f>
        <v>1500</v>
      </c>
      <c r="V285" s="552">
        <f>Inputs!$E$45</f>
        <v>1500</v>
      </c>
      <c r="W285" s="552">
        <f>Inputs!$E$45</f>
        <v>1500</v>
      </c>
      <c r="X285" s="552">
        <f>Inputs!$E$45</f>
        <v>1500</v>
      </c>
      <c r="Y285" s="552">
        <f>Inputs!$E$46</f>
        <v>1500</v>
      </c>
      <c r="Z285" s="552">
        <f>Inputs!$E$46</f>
        <v>1500</v>
      </c>
      <c r="AA285" s="552">
        <f>Inputs!$E$46</f>
        <v>1500</v>
      </c>
      <c r="AB285" s="552">
        <f t="shared" ref="AB285:AB286" si="1755">SUM(AC285:AZ285)</f>
        <v>36000</v>
      </c>
      <c r="AC285" s="552">
        <f>Inputs!$E$46</f>
        <v>1500</v>
      </c>
      <c r="AD285" s="552">
        <f>Inputs!$E$46</f>
        <v>1500</v>
      </c>
      <c r="AE285" s="552">
        <f>Inputs!$E$46</f>
        <v>1500</v>
      </c>
      <c r="AF285" s="552">
        <f>Inputs!$E$46</f>
        <v>1500</v>
      </c>
      <c r="AG285" s="552">
        <f>Inputs!$E$46</f>
        <v>1500</v>
      </c>
      <c r="AH285" s="552">
        <f>Inputs!$E$46</f>
        <v>1500</v>
      </c>
      <c r="AI285" s="552">
        <f>Inputs!$E$45</f>
        <v>1500</v>
      </c>
      <c r="AJ285" s="552">
        <f>Inputs!$E$45</f>
        <v>1500</v>
      </c>
      <c r="AK285" s="552">
        <f>Inputs!$E$45</f>
        <v>1500</v>
      </c>
      <c r="AL285" s="552">
        <f>Inputs!$E$45</f>
        <v>1500</v>
      </c>
      <c r="AM285" s="552">
        <f>Inputs!$E$45</f>
        <v>1500</v>
      </c>
      <c r="AN285" s="552">
        <f>Inputs!$E$45</f>
        <v>1500</v>
      </c>
      <c r="AO285" s="552">
        <f>Inputs!$E$45</f>
        <v>1500</v>
      </c>
      <c r="AP285" s="552">
        <f>Inputs!$E$45</f>
        <v>1500</v>
      </c>
      <c r="AQ285" s="552">
        <f>Inputs!$E$45</f>
        <v>1500</v>
      </c>
      <c r="AR285" s="552">
        <f>Inputs!$E$45</f>
        <v>1500</v>
      </c>
      <c r="AS285" s="552">
        <f>Inputs!$E$45</f>
        <v>1500</v>
      </c>
      <c r="AT285" s="552">
        <f>Inputs!$E$45</f>
        <v>1500</v>
      </c>
      <c r="AU285" s="552">
        <f>Inputs!$E$45</f>
        <v>1500</v>
      </c>
      <c r="AV285" s="552">
        <f>Inputs!$E$45</f>
        <v>1500</v>
      </c>
      <c r="AW285" s="552">
        <f>Inputs!$E$45</f>
        <v>1500</v>
      </c>
      <c r="AX285" s="552">
        <f>Inputs!$E$46</f>
        <v>1500</v>
      </c>
      <c r="AY285" s="552">
        <f>Inputs!$E$46</f>
        <v>1500</v>
      </c>
      <c r="AZ285" s="552">
        <f>Inputs!$E$46</f>
        <v>1500</v>
      </c>
      <c r="BA285" s="552">
        <f t="shared" ref="BA285:BA286" si="1756">SUM(BB285:BY285)</f>
        <v>36000</v>
      </c>
      <c r="BB285" s="552">
        <f>Inputs!$E$46</f>
        <v>1500</v>
      </c>
      <c r="BC285" s="552">
        <f>Inputs!$E$46</f>
        <v>1500</v>
      </c>
      <c r="BD285" s="552">
        <f>Inputs!$E$46</f>
        <v>1500</v>
      </c>
      <c r="BE285" s="552">
        <f>Inputs!$E$46</f>
        <v>1500</v>
      </c>
      <c r="BF285" s="552">
        <f>Inputs!$E$46</f>
        <v>1500</v>
      </c>
      <c r="BG285" s="552">
        <f>Inputs!$E$46</f>
        <v>1500</v>
      </c>
      <c r="BH285" s="552">
        <f>Inputs!$E$46</f>
        <v>1500</v>
      </c>
      <c r="BI285" s="552">
        <f>Inputs!$E$46</f>
        <v>1500</v>
      </c>
      <c r="BJ285" s="552">
        <f>Inputs!$E$46</f>
        <v>1500</v>
      </c>
      <c r="BK285" s="552">
        <f>Inputs!$E$46</f>
        <v>1500</v>
      </c>
      <c r="BL285" s="552">
        <f>Inputs!$E$46</f>
        <v>1500</v>
      </c>
      <c r="BM285" s="552">
        <f>Inputs!$E$46</f>
        <v>1500</v>
      </c>
      <c r="BN285" s="552">
        <f>Inputs!$E$46</f>
        <v>1500</v>
      </c>
      <c r="BO285" s="552">
        <f>Inputs!$E$46</f>
        <v>1500</v>
      </c>
      <c r="BP285" s="552">
        <f>Inputs!$E$46</f>
        <v>1500</v>
      </c>
      <c r="BQ285" s="552">
        <f>Inputs!$E$46</f>
        <v>1500</v>
      </c>
      <c r="BR285" s="552">
        <f>Inputs!$E$46</f>
        <v>1500</v>
      </c>
      <c r="BS285" s="552">
        <f>Inputs!$E$46</f>
        <v>1500</v>
      </c>
      <c r="BT285" s="552">
        <f>Inputs!$E$46</f>
        <v>1500</v>
      </c>
      <c r="BU285" s="552">
        <f>Inputs!$E$46</f>
        <v>1500</v>
      </c>
      <c r="BV285" s="552">
        <f>Inputs!$E$46</f>
        <v>1500</v>
      </c>
      <c r="BW285" s="552">
        <f>Inputs!$E$46</f>
        <v>1500</v>
      </c>
      <c r="BX285" s="552">
        <f>Inputs!$E$46</f>
        <v>1500</v>
      </c>
      <c r="BY285" s="552">
        <f>Inputs!$E$46</f>
        <v>1500</v>
      </c>
      <c r="BZ285" s="552">
        <f t="shared" ref="BZ285:BZ286" si="1757">SUM(CA285:CX285)</f>
        <v>36000</v>
      </c>
      <c r="CA285" s="552">
        <f>Inputs!$E$46</f>
        <v>1500</v>
      </c>
      <c r="CB285" s="552">
        <f>Inputs!$E$46</f>
        <v>1500</v>
      </c>
      <c r="CC285" s="552">
        <f>Inputs!$E$46</f>
        <v>1500</v>
      </c>
      <c r="CD285" s="552">
        <f>Inputs!$E$46</f>
        <v>1500</v>
      </c>
      <c r="CE285" s="552">
        <f>Inputs!$E$46</f>
        <v>1500</v>
      </c>
      <c r="CF285" s="552">
        <f>Inputs!$E$46</f>
        <v>1500</v>
      </c>
      <c r="CG285" s="552">
        <f>Inputs!$E$45</f>
        <v>1500</v>
      </c>
      <c r="CH285" s="552">
        <f>Inputs!$E$45</f>
        <v>1500</v>
      </c>
      <c r="CI285" s="552">
        <f>Inputs!$E$45</f>
        <v>1500</v>
      </c>
      <c r="CJ285" s="552">
        <f>Inputs!$E$45</f>
        <v>1500</v>
      </c>
      <c r="CK285" s="552">
        <f>Inputs!$E$45</f>
        <v>1500</v>
      </c>
      <c r="CL285" s="552">
        <f>Inputs!$E$45</f>
        <v>1500</v>
      </c>
      <c r="CM285" s="552">
        <f>Inputs!$E$45</f>
        <v>1500</v>
      </c>
      <c r="CN285" s="552">
        <f>Inputs!$E$45</f>
        <v>1500</v>
      </c>
      <c r="CO285" s="552">
        <f>Inputs!$E$45</f>
        <v>1500</v>
      </c>
      <c r="CP285" s="552">
        <f>Inputs!$E$45</f>
        <v>1500</v>
      </c>
      <c r="CQ285" s="552">
        <f>Inputs!$E$45</f>
        <v>1500</v>
      </c>
      <c r="CR285" s="552">
        <f>Inputs!$E$45</f>
        <v>1500</v>
      </c>
      <c r="CS285" s="552">
        <f>Inputs!$E$45</f>
        <v>1500</v>
      </c>
      <c r="CT285" s="552">
        <f>Inputs!$E$45</f>
        <v>1500</v>
      </c>
      <c r="CU285" s="552">
        <f>Inputs!$E$45</f>
        <v>1500</v>
      </c>
      <c r="CV285" s="552">
        <f>Inputs!$E$46</f>
        <v>1500</v>
      </c>
      <c r="CW285" s="552">
        <f>Inputs!$E$46</f>
        <v>1500</v>
      </c>
      <c r="CX285" s="552">
        <f>Inputs!$E$46</f>
        <v>1500</v>
      </c>
      <c r="CY285" s="129"/>
      <c r="CZ285" s="129"/>
      <c r="DA285" s="129"/>
      <c r="DB285" s="129"/>
      <c r="DC285" s="129"/>
      <c r="DD285" s="129"/>
      <c r="DE285" s="129"/>
      <c r="DF285" s="129"/>
      <c r="DG285" s="129"/>
      <c r="DH285" s="129"/>
    </row>
    <row r="286" spans="1:112">
      <c r="A286" s="550" t="s">
        <v>1144</v>
      </c>
      <c r="B286" s="552">
        <f>4*AB286+4*BA286+19*C286+BZ286*4</f>
        <v>-121458.08933503341</v>
      </c>
      <c r="C286" s="552">
        <f t="shared" si="1754"/>
        <v>-3912.7081880871056</v>
      </c>
      <c r="D286" s="552">
        <f t="shared" ref="D286:AA286" si="1758">0.1*D283*-1</f>
        <v>-53.986047609902634</v>
      </c>
      <c r="E286" s="552">
        <f t="shared" si="1758"/>
        <v>-53.986047609902634</v>
      </c>
      <c r="F286" s="552">
        <f t="shared" si="1758"/>
        <v>-53.986047609902634</v>
      </c>
      <c r="G286" s="552">
        <f t="shared" si="1758"/>
        <v>-43.188838087922107</v>
      </c>
      <c r="H286" s="552">
        <f t="shared" si="1758"/>
        <v>-32.391628565941566</v>
      </c>
      <c r="I286" s="552">
        <f t="shared" si="1758"/>
        <v>-43.188838087922107</v>
      </c>
      <c r="J286" s="552">
        <f t="shared" si="1758"/>
        <v>-66.072090818394813</v>
      </c>
      <c r="K286" s="552">
        <f t="shared" si="1758"/>
        <v>-81.783946989434668</v>
      </c>
      <c r="L286" s="552">
        <f t="shared" si="1758"/>
        <v>-159.78007313422304</v>
      </c>
      <c r="M286" s="552">
        <f t="shared" si="1758"/>
        <v>-214.00629245752177</v>
      </c>
      <c r="N286" s="552">
        <f t="shared" si="1758"/>
        <v>-275.0853055514325</v>
      </c>
      <c r="O286" s="552">
        <f t="shared" si="1758"/>
        <v>-335.10902909858879</v>
      </c>
      <c r="P286" s="552">
        <f t="shared" si="1758"/>
        <v>-344.53614280121269</v>
      </c>
      <c r="Q286" s="552">
        <f t="shared" si="1758"/>
        <v>-339.62477628478075</v>
      </c>
      <c r="R286" s="552">
        <f t="shared" si="1758"/>
        <v>-364.10430573586831</v>
      </c>
      <c r="S286" s="552">
        <f t="shared" si="1758"/>
        <v>-332.43887252961872</v>
      </c>
      <c r="T286" s="552">
        <f t="shared" si="1758"/>
        <v>-264.12274070634186</v>
      </c>
      <c r="U286" s="552">
        <f t="shared" si="1758"/>
        <v>-211.5890838158233</v>
      </c>
      <c r="V286" s="552">
        <f t="shared" si="1758"/>
        <v>-172.9143292406236</v>
      </c>
      <c r="W286" s="552">
        <f t="shared" si="1758"/>
        <v>-125.29531899916438</v>
      </c>
      <c r="X286" s="552">
        <f t="shared" si="1758"/>
        <v>-97.178749522427438</v>
      </c>
      <c r="Y286" s="552">
        <f t="shared" si="1758"/>
        <v>-97.178749522427438</v>
      </c>
      <c r="Z286" s="552">
        <f t="shared" si="1758"/>
        <v>-86.377676175844215</v>
      </c>
      <c r="AA286" s="552">
        <f t="shared" si="1758"/>
        <v>-64.783257131883133</v>
      </c>
      <c r="AB286" s="552">
        <f t="shared" si="1755"/>
        <v>-3912.7081880871056</v>
      </c>
      <c r="AC286" s="552">
        <f t="shared" ref="AC286:AZ286" si="1759">0.1*AC283*-1</f>
        <v>-53.986047609902634</v>
      </c>
      <c r="AD286" s="552">
        <f t="shared" si="1759"/>
        <v>-53.986047609902634</v>
      </c>
      <c r="AE286" s="552">
        <f t="shared" si="1759"/>
        <v>-53.986047609902634</v>
      </c>
      <c r="AF286" s="552">
        <f t="shared" si="1759"/>
        <v>-43.188838087922107</v>
      </c>
      <c r="AG286" s="552">
        <f t="shared" si="1759"/>
        <v>-32.391628565941566</v>
      </c>
      <c r="AH286" s="552">
        <f t="shared" si="1759"/>
        <v>-43.188838087922107</v>
      </c>
      <c r="AI286" s="552">
        <f t="shared" si="1759"/>
        <v>-66.072090818394813</v>
      </c>
      <c r="AJ286" s="552">
        <f t="shared" si="1759"/>
        <v>-81.783946989434668</v>
      </c>
      <c r="AK286" s="552">
        <f t="shared" si="1759"/>
        <v>-159.78007313422304</v>
      </c>
      <c r="AL286" s="552">
        <f t="shared" si="1759"/>
        <v>-214.00629245752177</v>
      </c>
      <c r="AM286" s="552">
        <f t="shared" si="1759"/>
        <v>-275.0853055514325</v>
      </c>
      <c r="AN286" s="552">
        <f t="shared" si="1759"/>
        <v>-335.10902909858879</v>
      </c>
      <c r="AO286" s="552">
        <f t="shared" si="1759"/>
        <v>-344.53614280121269</v>
      </c>
      <c r="AP286" s="552">
        <f t="shared" si="1759"/>
        <v>-339.62477628478075</v>
      </c>
      <c r="AQ286" s="552">
        <f t="shared" si="1759"/>
        <v>-364.10430573586831</v>
      </c>
      <c r="AR286" s="552">
        <f t="shared" si="1759"/>
        <v>-332.43887252961872</v>
      </c>
      <c r="AS286" s="552">
        <f t="shared" si="1759"/>
        <v>-264.12274070634186</v>
      </c>
      <c r="AT286" s="552">
        <f t="shared" si="1759"/>
        <v>-211.5890838158233</v>
      </c>
      <c r="AU286" s="552">
        <f t="shared" si="1759"/>
        <v>-172.9143292406236</v>
      </c>
      <c r="AV286" s="552">
        <f t="shared" si="1759"/>
        <v>-125.29531899916438</v>
      </c>
      <c r="AW286" s="552">
        <f t="shared" si="1759"/>
        <v>-97.178749522427438</v>
      </c>
      <c r="AX286" s="552">
        <f t="shared" si="1759"/>
        <v>-97.178749522427438</v>
      </c>
      <c r="AY286" s="552">
        <f t="shared" si="1759"/>
        <v>-86.377676175844215</v>
      </c>
      <c r="AZ286" s="552">
        <f t="shared" si="1759"/>
        <v>-64.783257131883133</v>
      </c>
      <c r="BA286" s="552">
        <f t="shared" si="1756"/>
        <v>-3912.7081880871056</v>
      </c>
      <c r="BB286" s="552">
        <f t="shared" ref="BB286:BY286" si="1760">0.1*BB283*-1</f>
        <v>-53.986047609902634</v>
      </c>
      <c r="BC286" s="552">
        <f t="shared" si="1760"/>
        <v>-53.986047609902634</v>
      </c>
      <c r="BD286" s="552">
        <f t="shared" si="1760"/>
        <v>-53.986047609902634</v>
      </c>
      <c r="BE286" s="552">
        <f t="shared" si="1760"/>
        <v>-43.188838087922107</v>
      </c>
      <c r="BF286" s="552">
        <f t="shared" si="1760"/>
        <v>-32.391628565941566</v>
      </c>
      <c r="BG286" s="552">
        <f t="shared" si="1760"/>
        <v>-43.188838087922107</v>
      </c>
      <c r="BH286" s="552">
        <f t="shared" si="1760"/>
        <v>-66.072090818394813</v>
      </c>
      <c r="BI286" s="552">
        <f t="shared" si="1760"/>
        <v>-81.783946989434668</v>
      </c>
      <c r="BJ286" s="552">
        <f t="shared" si="1760"/>
        <v>-159.78007313422304</v>
      </c>
      <c r="BK286" s="552">
        <f t="shared" si="1760"/>
        <v>-214.00629245752177</v>
      </c>
      <c r="BL286" s="552">
        <f t="shared" si="1760"/>
        <v>-275.0853055514325</v>
      </c>
      <c r="BM286" s="552">
        <f t="shared" si="1760"/>
        <v>-335.10902909858879</v>
      </c>
      <c r="BN286" s="552">
        <f t="shared" si="1760"/>
        <v>-344.53614280121269</v>
      </c>
      <c r="BO286" s="552">
        <f t="shared" si="1760"/>
        <v>-339.62477628478075</v>
      </c>
      <c r="BP286" s="552">
        <f t="shared" si="1760"/>
        <v>-364.10430573586831</v>
      </c>
      <c r="BQ286" s="552">
        <f t="shared" si="1760"/>
        <v>-332.43887252961872</v>
      </c>
      <c r="BR286" s="552">
        <f t="shared" si="1760"/>
        <v>-264.12274070634186</v>
      </c>
      <c r="BS286" s="552">
        <f t="shared" si="1760"/>
        <v>-211.5890838158233</v>
      </c>
      <c r="BT286" s="552">
        <f t="shared" si="1760"/>
        <v>-172.9143292406236</v>
      </c>
      <c r="BU286" s="552">
        <f t="shared" si="1760"/>
        <v>-125.29531899916438</v>
      </c>
      <c r="BV286" s="552">
        <f t="shared" si="1760"/>
        <v>-97.178749522427438</v>
      </c>
      <c r="BW286" s="552">
        <f t="shared" si="1760"/>
        <v>-97.178749522427438</v>
      </c>
      <c r="BX286" s="552">
        <f t="shared" si="1760"/>
        <v>-86.377676175844215</v>
      </c>
      <c r="BY286" s="552">
        <f t="shared" si="1760"/>
        <v>-64.783257131883133</v>
      </c>
      <c r="BZ286" s="552">
        <f t="shared" si="1757"/>
        <v>-3953.7420641703857</v>
      </c>
      <c r="CA286" s="552">
        <f t="shared" ref="CA286:CX286" si="1761">0.1*CA283*-1</f>
        <v>-53.986047609902634</v>
      </c>
      <c r="CB286" s="552">
        <f t="shared" si="1761"/>
        <v>-53.986047609902634</v>
      </c>
      <c r="CC286" s="552">
        <f t="shared" si="1761"/>
        <v>-53.986047609902634</v>
      </c>
      <c r="CD286" s="552">
        <f t="shared" si="1761"/>
        <v>-43.188838087922107</v>
      </c>
      <c r="CE286" s="552">
        <f t="shared" si="1761"/>
        <v>-32.391628565941566</v>
      </c>
      <c r="CF286" s="552">
        <f t="shared" si="1761"/>
        <v>-43.188838087922107</v>
      </c>
      <c r="CG286" s="552">
        <f t="shared" si="1761"/>
        <v>-66.072090818394813</v>
      </c>
      <c r="CH286" s="552">
        <f t="shared" si="1761"/>
        <v>-81.783946989434668</v>
      </c>
      <c r="CI286" s="552">
        <f t="shared" si="1761"/>
        <v>-159.78007313422304</v>
      </c>
      <c r="CJ286" s="552">
        <f t="shared" si="1761"/>
        <v>-214.00629245752177</v>
      </c>
      <c r="CK286" s="552">
        <f t="shared" si="1761"/>
        <v>-275.0853055514325</v>
      </c>
      <c r="CL286" s="552">
        <f t="shared" si="1761"/>
        <v>-335.10902909858879</v>
      </c>
      <c r="CM286" s="552">
        <f t="shared" si="1761"/>
        <v>-348.33356326755205</v>
      </c>
      <c r="CN286" s="552">
        <f t="shared" si="1761"/>
        <v>-343.04514635078749</v>
      </c>
      <c r="CO286" s="552">
        <f t="shared" si="1761"/>
        <v>-368.28418086269869</v>
      </c>
      <c r="CP286" s="552">
        <f t="shared" si="1761"/>
        <v>-336.61874765644916</v>
      </c>
      <c r="CQ286" s="552">
        <f t="shared" si="1761"/>
        <v>-266.78292276248197</v>
      </c>
      <c r="CR286" s="552">
        <f t="shared" si="1761"/>
        <v>-214.62929187998344</v>
      </c>
      <c r="CS286" s="552">
        <f t="shared" si="1761"/>
        <v>-176.71174970696296</v>
      </c>
      <c r="CT286" s="552">
        <f t="shared" si="1761"/>
        <v>-129.09273946550374</v>
      </c>
      <c r="CU286" s="552">
        <f t="shared" si="1761"/>
        <v>-100.59911958843421</v>
      </c>
      <c r="CV286" s="552">
        <f t="shared" si="1761"/>
        <v>-100.59911958843421</v>
      </c>
      <c r="CW286" s="552">
        <f t="shared" si="1761"/>
        <v>-89.417884240004369</v>
      </c>
      <c r="CX286" s="552">
        <f t="shared" si="1761"/>
        <v>-67.063413180003252</v>
      </c>
      <c r="CY286" s="129"/>
      <c r="CZ286" s="129"/>
      <c r="DA286" s="129"/>
      <c r="DB286" s="129"/>
      <c r="DC286" s="129"/>
      <c r="DD286" s="129"/>
      <c r="DE286" s="129"/>
      <c r="DF286" s="129"/>
      <c r="DG286" s="129"/>
      <c r="DH286" s="129"/>
    </row>
    <row r="287" spans="1:112" ht="15.75" thickBot="1">
      <c r="A287" s="553" t="s">
        <v>1156</v>
      </c>
      <c r="B287" s="554">
        <f>4*AB287+4*BA287+19*C287+BZ287*4</f>
        <v>3034877.5238740216</v>
      </c>
      <c r="C287" s="554">
        <f t="shared" ref="C287:AH287" si="1762">C278-C283-C285-C286</f>
        <v>102590.38463214495</v>
      </c>
      <c r="D287" s="554">
        <f t="shared" si="1762"/>
        <v>3381.7180783019853</v>
      </c>
      <c r="E287" s="554">
        <f t="shared" si="1762"/>
        <v>3381.7180783019853</v>
      </c>
      <c r="F287" s="554">
        <f t="shared" si="1762"/>
        <v>3081.2582981933933</v>
      </c>
      <c r="G287" s="554">
        <f t="shared" si="1762"/>
        <v>2877.9440244135926</v>
      </c>
      <c r="H287" s="554">
        <f t="shared" si="1762"/>
        <v>2824.8687307997252</v>
      </c>
      <c r="I287" s="554">
        <f t="shared" si="1762"/>
        <v>2727.6938451019009</v>
      </c>
      <c r="J287" s="554">
        <f t="shared" si="1762"/>
        <v>2671.9947498393376</v>
      </c>
      <c r="K287" s="554">
        <f t="shared" si="1762"/>
        <v>4431.0772037776051</v>
      </c>
      <c r="L287" s="554">
        <f t="shared" si="1762"/>
        <v>4179.8514072638318</v>
      </c>
      <c r="M287" s="554">
        <f t="shared" si="1762"/>
        <v>4743.5405571958891</v>
      </c>
      <c r="N287" s="554">
        <f t="shared" si="1762"/>
        <v>4945.0616706662277</v>
      </c>
      <c r="O287" s="554">
        <f t="shared" si="1762"/>
        <v>4254.6017124787113</v>
      </c>
      <c r="P287" s="554">
        <f t="shared" si="1762"/>
        <v>4169.7576891550962</v>
      </c>
      <c r="Q287" s="554">
        <f t="shared" si="1762"/>
        <v>4213.959987802984</v>
      </c>
      <c r="R287" s="554">
        <f t="shared" si="1762"/>
        <v>3843.3977764800911</v>
      </c>
      <c r="S287" s="554">
        <f t="shared" si="1762"/>
        <v>4128.3866753363372</v>
      </c>
      <c r="T287" s="554">
        <f t="shared" si="1762"/>
        <v>4743.2318617458286</v>
      </c>
      <c r="U287" s="554">
        <f t="shared" si="1762"/>
        <v>5216.0347737604952</v>
      </c>
      <c r="V287" s="554">
        <f t="shared" si="1762"/>
        <v>5564.1075649372933</v>
      </c>
      <c r="W287" s="554">
        <f t="shared" si="1762"/>
        <v>5992.6786571104258</v>
      </c>
      <c r="X287" s="554">
        <f t="shared" si="1762"/>
        <v>6095.4813361379493</v>
      </c>
      <c r="Y287" s="554">
        <f t="shared" si="1762"/>
        <v>5794.9884436117372</v>
      </c>
      <c r="Z287" s="554">
        <f t="shared" si="1762"/>
        <v>5591.7052112047722</v>
      </c>
      <c r="AA287" s="554">
        <f t="shared" si="1762"/>
        <v>3735.3262985277534</v>
      </c>
      <c r="AB287" s="554">
        <f t="shared" si="1762"/>
        <v>89487.405007431749</v>
      </c>
      <c r="AC287" s="554">
        <f t="shared" si="1762"/>
        <v>2908.4748849908206</v>
      </c>
      <c r="AD287" s="554">
        <f t="shared" si="1762"/>
        <v>2908.4748849908206</v>
      </c>
      <c r="AE287" s="554">
        <f t="shared" si="1762"/>
        <v>2635.0230696832364</v>
      </c>
      <c r="AF287" s="554">
        <f t="shared" si="1762"/>
        <v>2458.7527062909385</v>
      </c>
      <c r="AG287" s="554">
        <f t="shared" si="1762"/>
        <v>2419.2033258893362</v>
      </c>
      <c r="AH287" s="554">
        <f t="shared" si="1762"/>
        <v>2322.0284401915114</v>
      </c>
      <c r="AI287" s="554">
        <f t="shared" ref="AI287:BN287" si="1763">AI278-AI283-AI285-AI286</f>
        <v>2252.8034317166839</v>
      </c>
      <c r="AJ287" s="554">
        <f t="shared" si="1763"/>
        <v>3984.8419752674486</v>
      </c>
      <c r="AK287" s="554">
        <f t="shared" si="1763"/>
        <v>3693.0281937907566</v>
      </c>
      <c r="AL287" s="554">
        <f t="shared" si="1763"/>
        <v>4162.0868101576634</v>
      </c>
      <c r="AM287" s="554">
        <f t="shared" si="1763"/>
        <v>4295.9970228096045</v>
      </c>
      <c r="AN287" s="554">
        <f t="shared" si="1763"/>
        <v>3619.0579593421057</v>
      </c>
      <c r="AO287" s="554">
        <f t="shared" si="1763"/>
        <v>3534.2139360184901</v>
      </c>
      <c r="AP287" s="554">
        <f t="shared" si="1763"/>
        <v>3578.4162346663779</v>
      </c>
      <c r="AQ287" s="554">
        <f t="shared" si="1763"/>
        <v>3221.3774889508277</v>
      </c>
      <c r="AR287" s="554">
        <f t="shared" si="1763"/>
        <v>3506.3663878070738</v>
      </c>
      <c r="AS287" s="554">
        <f t="shared" si="1763"/>
        <v>4121.2115742165652</v>
      </c>
      <c r="AT287" s="554">
        <f t="shared" si="1763"/>
        <v>4594.0144862312318</v>
      </c>
      <c r="AU287" s="554">
        <f t="shared" si="1763"/>
        <v>4942.0872774080299</v>
      </c>
      <c r="AV287" s="554">
        <f t="shared" si="1763"/>
        <v>5370.6583695811623</v>
      </c>
      <c r="AW287" s="554">
        <f t="shared" si="1763"/>
        <v>5486.9832287723684</v>
      </c>
      <c r="AX287" s="554">
        <f t="shared" si="1763"/>
        <v>5213.5346965735116</v>
      </c>
      <c r="AY287" s="554">
        <f t="shared" si="1763"/>
        <v>5037.29582449391</v>
      </c>
      <c r="AZ287" s="554">
        <f t="shared" si="1763"/>
        <v>3221.4727975912801</v>
      </c>
      <c r="BA287" s="554">
        <f t="shared" si="1763"/>
        <v>79296.230450156843</v>
      </c>
      <c r="BB287" s="554">
        <f t="shared" si="1763"/>
        <v>2540.3710916462101</v>
      </c>
      <c r="BC287" s="554">
        <f t="shared" si="1763"/>
        <v>2540.3710916462101</v>
      </c>
      <c r="BD287" s="554">
        <f t="shared" si="1763"/>
        <v>2287.9570619241917</v>
      </c>
      <c r="BE287" s="554">
        <f t="shared" si="1763"/>
        <v>2132.7212892112725</v>
      </c>
      <c r="BF287" s="554">
        <f t="shared" si="1763"/>
        <v>2103.685788736811</v>
      </c>
      <c r="BG287" s="554">
        <f t="shared" si="1763"/>
        <v>2006.510903038986</v>
      </c>
      <c r="BH287" s="554">
        <f t="shared" si="1763"/>
        <v>1926.7720146370179</v>
      </c>
      <c r="BI287" s="554">
        <f t="shared" si="1763"/>
        <v>3637.7759675084039</v>
      </c>
      <c r="BJ287" s="554">
        <f t="shared" si="1763"/>
        <v>3314.4318767883378</v>
      </c>
      <c r="BK287" s="554">
        <f t="shared" si="1763"/>
        <v>3709.8450069057167</v>
      </c>
      <c r="BL287" s="554">
        <f t="shared" si="1763"/>
        <v>3791.1689633655678</v>
      </c>
      <c r="BM287" s="554">
        <f t="shared" si="1763"/>
        <v>3124.7484365801497</v>
      </c>
      <c r="BN287" s="554">
        <f t="shared" si="1763"/>
        <v>3039.9044132565341</v>
      </c>
      <c r="BO287" s="554">
        <f t="shared" ref="BO287:CT287" si="1764">BO278-BO283-BO285-BO286</f>
        <v>3084.1067119044219</v>
      </c>
      <c r="BP287" s="554">
        <f t="shared" si="1764"/>
        <v>2737.5839319836214</v>
      </c>
      <c r="BQ287" s="554">
        <f t="shared" si="1764"/>
        <v>3022.5728308398675</v>
      </c>
      <c r="BR287" s="554">
        <f t="shared" si="1764"/>
        <v>3637.4180172493593</v>
      </c>
      <c r="BS287" s="554">
        <f t="shared" si="1764"/>
        <v>4110.2209292640255</v>
      </c>
      <c r="BT287" s="554">
        <f t="shared" si="1764"/>
        <v>4458.2937204408236</v>
      </c>
      <c r="BU287" s="554">
        <f t="shared" si="1764"/>
        <v>4886.864812613956</v>
      </c>
      <c r="BV287" s="554">
        <f t="shared" si="1764"/>
        <v>5013.7069230435827</v>
      </c>
      <c r="BW287" s="554">
        <f t="shared" si="1764"/>
        <v>4761.2928933215653</v>
      </c>
      <c r="BX287" s="554">
        <f t="shared" si="1764"/>
        <v>4606.0885237187922</v>
      </c>
      <c r="BY287" s="554">
        <f t="shared" si="1764"/>
        <v>2821.8172505314133</v>
      </c>
      <c r="BZ287" s="554">
        <f t="shared" si="1764"/>
        <v>102631.41850822822</v>
      </c>
      <c r="CA287" s="554">
        <f t="shared" si="1764"/>
        <v>3381.7180783019853</v>
      </c>
      <c r="CB287" s="554">
        <f t="shared" si="1764"/>
        <v>3381.7180783019853</v>
      </c>
      <c r="CC287" s="554">
        <f t="shared" si="1764"/>
        <v>3081.2582981933933</v>
      </c>
      <c r="CD287" s="554">
        <f t="shared" si="1764"/>
        <v>2877.9440244135926</v>
      </c>
      <c r="CE287" s="554">
        <f t="shared" si="1764"/>
        <v>2824.8687307997252</v>
      </c>
      <c r="CF287" s="554">
        <f t="shared" si="1764"/>
        <v>2727.6938451019009</v>
      </c>
      <c r="CG287" s="554">
        <f t="shared" si="1764"/>
        <v>2671.9947498393376</v>
      </c>
      <c r="CH287" s="554">
        <f t="shared" si="1764"/>
        <v>4431.0772037776051</v>
      </c>
      <c r="CI287" s="554">
        <f t="shared" si="1764"/>
        <v>4179.8514072638318</v>
      </c>
      <c r="CJ287" s="554">
        <f t="shared" si="1764"/>
        <v>4743.5405571958891</v>
      </c>
      <c r="CK287" s="554">
        <f t="shared" si="1764"/>
        <v>4945.0616706662277</v>
      </c>
      <c r="CL287" s="554">
        <f t="shared" si="1764"/>
        <v>4254.6017124787113</v>
      </c>
      <c r="CM287" s="554">
        <f t="shared" si="1764"/>
        <v>4135.5809049580421</v>
      </c>
      <c r="CN287" s="554">
        <f t="shared" si="1764"/>
        <v>4183.1766572089236</v>
      </c>
      <c r="CO287" s="554">
        <f t="shared" si="1764"/>
        <v>3805.7789003386174</v>
      </c>
      <c r="CP287" s="554">
        <f t="shared" si="1764"/>
        <v>4090.7677991948631</v>
      </c>
      <c r="CQ287" s="554">
        <f t="shared" si="1764"/>
        <v>4719.2902232405677</v>
      </c>
      <c r="CR287" s="554">
        <f t="shared" si="1764"/>
        <v>5188.6729011830548</v>
      </c>
      <c r="CS287" s="554">
        <f t="shared" si="1764"/>
        <v>5529.9307807402392</v>
      </c>
      <c r="CT287" s="554">
        <f t="shared" si="1764"/>
        <v>5958.5018729133717</v>
      </c>
      <c r="CU287" s="554">
        <f t="shared" ref="CU287:CX287" si="1765">CU278-CU283-CU285-CU286</f>
        <v>6064.6980055438889</v>
      </c>
      <c r="CV287" s="554">
        <f t="shared" si="1765"/>
        <v>5764.2051130176769</v>
      </c>
      <c r="CW287" s="554">
        <f t="shared" si="1765"/>
        <v>5564.3433386273309</v>
      </c>
      <c r="CX287" s="554">
        <f t="shared" si="1765"/>
        <v>4079.2331246934837</v>
      </c>
      <c r="CY287" s="129"/>
      <c r="CZ287" s="129"/>
      <c r="DA287" s="129"/>
      <c r="DB287" s="129"/>
      <c r="DC287" s="129"/>
      <c r="DD287" s="129"/>
      <c r="DE287" s="129"/>
      <c r="DF287" s="129"/>
      <c r="DG287" s="129"/>
      <c r="DH287" s="129"/>
    </row>
    <row r="288" spans="1:112">
      <c r="A288" s="553"/>
      <c r="B288" s="553"/>
      <c r="C288" s="553"/>
      <c r="D288" s="553"/>
      <c r="E288" s="553"/>
      <c r="F288" s="553"/>
      <c r="G288" s="553"/>
      <c r="H288" s="553"/>
      <c r="I288" s="553"/>
      <c r="J288" s="553"/>
      <c r="K288" s="553"/>
      <c r="L288" s="553"/>
      <c r="M288" s="553"/>
      <c r="N288" s="553"/>
      <c r="O288" s="553"/>
      <c r="P288" s="553"/>
      <c r="Q288" s="553"/>
      <c r="R288" s="553"/>
      <c r="S288" s="553"/>
      <c r="T288" s="553"/>
      <c r="U288" s="553"/>
      <c r="V288" s="553"/>
      <c r="W288" s="553"/>
      <c r="X288" s="553"/>
      <c r="Y288" s="553"/>
      <c r="Z288" s="553"/>
      <c r="AA288" s="553"/>
      <c r="AB288" s="553"/>
      <c r="AC288" s="553"/>
      <c r="AD288" s="553"/>
      <c r="AE288" s="553"/>
      <c r="AF288" s="553"/>
      <c r="AG288" s="553"/>
      <c r="AH288" s="553"/>
      <c r="AI288" s="553"/>
      <c r="AJ288" s="553"/>
      <c r="AK288" s="553"/>
      <c r="AL288" s="553"/>
      <c r="AM288" s="553"/>
      <c r="AN288" s="553"/>
      <c r="AO288" s="553"/>
      <c r="AP288" s="553"/>
      <c r="AQ288" s="553"/>
      <c r="AR288" s="553"/>
      <c r="AS288" s="553"/>
      <c r="AT288" s="553"/>
      <c r="AU288" s="553"/>
      <c r="AV288" s="553"/>
      <c r="AW288" s="553"/>
      <c r="AX288" s="553"/>
      <c r="AY288" s="553"/>
      <c r="AZ288" s="553"/>
      <c r="BA288" s="553"/>
      <c r="BB288" s="553"/>
      <c r="BC288" s="553"/>
      <c r="BD288" s="553"/>
      <c r="BE288" s="553"/>
      <c r="BF288" s="553"/>
      <c r="BG288" s="553"/>
      <c r="BH288" s="553"/>
      <c r="BI288" s="553"/>
      <c r="BJ288" s="553"/>
      <c r="BK288" s="553"/>
      <c r="BL288" s="553"/>
      <c r="BM288" s="553"/>
      <c r="BN288" s="553"/>
      <c r="BO288" s="553"/>
      <c r="BP288" s="553"/>
      <c r="BQ288" s="553"/>
      <c r="BR288" s="553"/>
      <c r="BS288" s="553"/>
      <c r="BT288" s="553"/>
      <c r="BU288" s="553"/>
      <c r="BV288" s="553"/>
      <c r="BW288" s="553"/>
      <c r="BX288" s="553"/>
      <c r="BY288" s="553"/>
      <c r="BZ288" s="553"/>
      <c r="CA288" s="553"/>
      <c r="CB288" s="553"/>
      <c r="CC288" s="553"/>
      <c r="CD288" s="553"/>
      <c r="CE288" s="553"/>
      <c r="CF288" s="553"/>
      <c r="CG288" s="553"/>
      <c r="CH288" s="553"/>
      <c r="CI288" s="553"/>
      <c r="CJ288" s="553"/>
      <c r="CK288" s="553"/>
      <c r="CL288" s="553"/>
      <c r="CM288" s="553"/>
      <c r="CN288" s="553"/>
      <c r="CO288" s="553"/>
      <c r="CP288" s="553"/>
      <c r="CQ288" s="553"/>
      <c r="CR288" s="553"/>
      <c r="CS288" s="553"/>
      <c r="CT288" s="553"/>
      <c r="CU288" s="553"/>
      <c r="CV288" s="553"/>
      <c r="CW288" s="553"/>
      <c r="CX288" s="553"/>
      <c r="CY288" s="129"/>
      <c r="CZ288" s="129"/>
      <c r="DA288" s="129"/>
      <c r="DB288" s="129"/>
      <c r="DC288" s="129"/>
      <c r="DD288" s="129"/>
      <c r="DE288" s="129"/>
      <c r="DF288" s="129"/>
      <c r="DG288" s="129"/>
      <c r="DH288" s="129"/>
    </row>
    <row r="289" spans="1:112">
      <c r="A289" s="556" t="s">
        <v>1197</v>
      </c>
      <c r="B289" s="557"/>
      <c r="C289" s="557"/>
      <c r="D289" s="557"/>
      <c r="E289" s="557"/>
      <c r="F289" s="557"/>
      <c r="G289" s="557"/>
      <c r="H289" s="557"/>
      <c r="I289" s="557"/>
      <c r="J289" s="557"/>
      <c r="K289" s="557"/>
      <c r="L289" s="557"/>
      <c r="M289" s="557"/>
      <c r="N289" s="557"/>
      <c r="O289" s="557"/>
      <c r="P289" s="557"/>
      <c r="Q289" s="557"/>
      <c r="R289" s="557"/>
      <c r="S289" s="557"/>
      <c r="T289" s="557"/>
      <c r="U289" s="557"/>
      <c r="V289" s="557"/>
      <c r="W289" s="557"/>
      <c r="X289" s="557"/>
      <c r="Y289" s="557"/>
      <c r="Z289" s="557"/>
      <c r="AA289" s="557"/>
      <c r="AB289" s="557"/>
      <c r="AC289" s="557"/>
      <c r="AD289" s="557"/>
      <c r="AE289" s="557"/>
      <c r="AF289" s="557"/>
      <c r="AG289" s="557"/>
      <c r="AH289" s="557"/>
      <c r="AI289" s="557"/>
      <c r="AJ289" s="557"/>
      <c r="AK289" s="557"/>
      <c r="AL289" s="557"/>
      <c r="AM289" s="557"/>
      <c r="AN289" s="557"/>
      <c r="AO289" s="557"/>
      <c r="AP289" s="557"/>
      <c r="AQ289" s="557"/>
      <c r="AR289" s="557"/>
      <c r="AS289" s="557"/>
      <c r="AT289" s="557"/>
      <c r="AU289" s="557"/>
      <c r="AV289" s="557"/>
      <c r="AW289" s="557"/>
      <c r="AX289" s="557"/>
      <c r="AY289" s="557"/>
      <c r="AZ289" s="557"/>
      <c r="BA289" s="557"/>
      <c r="BB289" s="557"/>
      <c r="BC289" s="557"/>
      <c r="BD289" s="557"/>
      <c r="BE289" s="557"/>
      <c r="BF289" s="557"/>
      <c r="BG289" s="557"/>
      <c r="BH289" s="557"/>
      <c r="BI289" s="557"/>
      <c r="BJ289" s="557"/>
      <c r="BK289" s="557"/>
      <c r="BL289" s="557"/>
      <c r="BM289" s="557"/>
      <c r="BN289" s="557"/>
      <c r="BO289" s="557"/>
      <c r="BP289" s="557"/>
      <c r="BQ289" s="557"/>
      <c r="BR289" s="557"/>
      <c r="BS289" s="557"/>
      <c r="BT289" s="557"/>
      <c r="BU289" s="557"/>
      <c r="BV289" s="557"/>
      <c r="BW289" s="557"/>
      <c r="BX289" s="557"/>
      <c r="BY289" s="557"/>
      <c r="BZ289" s="557"/>
      <c r="CA289" s="557"/>
      <c r="CB289" s="557"/>
      <c r="CC289" s="557"/>
      <c r="CD289" s="557"/>
      <c r="CE289" s="557"/>
      <c r="CF289" s="557"/>
      <c r="CG289" s="557"/>
      <c r="CH289" s="557"/>
      <c r="CI289" s="557"/>
      <c r="CJ289" s="557"/>
      <c r="CK289" s="557"/>
      <c r="CL289" s="557"/>
      <c r="CM289" s="557"/>
      <c r="CN289" s="557"/>
      <c r="CO289" s="557"/>
      <c r="CP289" s="557"/>
      <c r="CQ289" s="557"/>
      <c r="CR289" s="557"/>
      <c r="CS289" s="557"/>
      <c r="CT289" s="557"/>
      <c r="CU289" s="557"/>
      <c r="CV289" s="557"/>
      <c r="CW289" s="557"/>
      <c r="CX289" s="557">
        <v>0</v>
      </c>
      <c r="CY289" s="129"/>
      <c r="CZ289" s="129"/>
      <c r="DA289" s="129"/>
      <c r="DB289" s="129"/>
      <c r="DC289" s="129"/>
      <c r="DD289" s="129"/>
      <c r="DE289" s="129"/>
      <c r="DF289" s="129"/>
      <c r="DG289" s="129"/>
      <c r="DH289" s="129"/>
    </row>
    <row r="290" spans="1:112">
      <c r="A290" s="603" t="s">
        <v>1198</v>
      </c>
      <c r="B290" s="604"/>
      <c r="C290" s="604"/>
      <c r="D290" s="605" t="s">
        <v>1199</v>
      </c>
      <c r="E290" s="605" t="s">
        <v>1200</v>
      </c>
      <c r="F290" s="605" t="s">
        <v>1200</v>
      </c>
      <c r="G290" s="605" t="s">
        <v>1200</v>
      </c>
      <c r="H290" s="605" t="s">
        <v>1200</v>
      </c>
      <c r="I290" s="605" t="s">
        <v>1200</v>
      </c>
      <c r="J290" s="605" t="s">
        <v>1201</v>
      </c>
      <c r="K290" s="605" t="s">
        <v>1201</v>
      </c>
      <c r="L290" s="605" t="s">
        <v>1201</v>
      </c>
      <c r="M290" s="605" t="s">
        <v>1202</v>
      </c>
      <c r="N290" s="605" t="s">
        <v>1202</v>
      </c>
      <c r="O290" s="605" t="s">
        <v>1202</v>
      </c>
      <c r="P290" s="605" t="s">
        <v>1202</v>
      </c>
      <c r="Q290" s="605" t="s">
        <v>1202</v>
      </c>
      <c r="R290" s="605" t="s">
        <v>1202</v>
      </c>
      <c r="S290" s="605" t="s">
        <v>1201</v>
      </c>
      <c r="T290" s="605" t="s">
        <v>1201</v>
      </c>
      <c r="U290" s="605" t="s">
        <v>1201</v>
      </c>
      <c r="V290" s="605" t="s">
        <v>1201</v>
      </c>
      <c r="W290" s="605" t="s">
        <v>1201</v>
      </c>
      <c r="X290" s="605" t="s">
        <v>1201</v>
      </c>
      <c r="Y290" s="605" t="s">
        <v>1201</v>
      </c>
      <c r="Z290" s="605" t="s">
        <v>1201</v>
      </c>
      <c r="AA290" s="605" t="s">
        <v>1199</v>
      </c>
      <c r="AB290" s="604"/>
      <c r="AC290" s="605" t="s">
        <v>1199</v>
      </c>
      <c r="AD290" s="605" t="s">
        <v>1200</v>
      </c>
      <c r="AE290" s="605" t="s">
        <v>1200</v>
      </c>
      <c r="AF290" s="605" t="s">
        <v>1200</v>
      </c>
      <c r="AG290" s="605" t="s">
        <v>1200</v>
      </c>
      <c r="AH290" s="605" t="s">
        <v>1200</v>
      </c>
      <c r="AI290" s="605" t="s">
        <v>1199</v>
      </c>
      <c r="AJ290" s="605" t="s">
        <v>1199</v>
      </c>
      <c r="AK290" s="605" t="s">
        <v>1199</v>
      </c>
      <c r="AL290" s="605" t="s">
        <v>1199</v>
      </c>
      <c r="AM290" s="605" t="s">
        <v>1201</v>
      </c>
      <c r="AN290" s="605" t="s">
        <v>1201</v>
      </c>
      <c r="AO290" s="605" t="s">
        <v>1201</v>
      </c>
      <c r="AP290" s="605" t="s">
        <v>1201</v>
      </c>
      <c r="AQ290" s="605" t="s">
        <v>1201</v>
      </c>
      <c r="AR290" s="605" t="s">
        <v>1201</v>
      </c>
      <c r="AS290" s="605" t="s">
        <v>1201</v>
      </c>
      <c r="AT290" s="605" t="s">
        <v>1201</v>
      </c>
      <c r="AU290" s="605" t="s">
        <v>1201</v>
      </c>
      <c r="AV290" s="605" t="s">
        <v>1201</v>
      </c>
      <c r="AW290" s="605" t="s">
        <v>1201</v>
      </c>
      <c r="AX290" s="605" t="s">
        <v>1201</v>
      </c>
      <c r="AY290" s="605" t="s">
        <v>1201</v>
      </c>
      <c r="AZ290" s="605" t="s">
        <v>1199</v>
      </c>
      <c r="BA290" s="604"/>
      <c r="BB290" s="605" t="s">
        <v>1199</v>
      </c>
      <c r="BC290" s="605" t="s">
        <v>1200</v>
      </c>
      <c r="BD290" s="605" t="s">
        <v>1200</v>
      </c>
      <c r="BE290" s="605" t="s">
        <v>1200</v>
      </c>
      <c r="BF290" s="605" t="s">
        <v>1200</v>
      </c>
      <c r="BG290" s="605" t="s">
        <v>1200</v>
      </c>
      <c r="BH290" s="605" t="s">
        <v>1199</v>
      </c>
      <c r="BI290" s="605" t="s">
        <v>1199</v>
      </c>
      <c r="BJ290" s="605" t="s">
        <v>1199</v>
      </c>
      <c r="BK290" s="605" t="s">
        <v>1199</v>
      </c>
      <c r="BL290" s="605" t="s">
        <v>1199</v>
      </c>
      <c r="BM290" s="605" t="s">
        <v>1199</v>
      </c>
      <c r="BN290" s="605" t="s">
        <v>1199</v>
      </c>
      <c r="BO290" s="605" t="s">
        <v>1199</v>
      </c>
      <c r="BP290" s="605" t="s">
        <v>1199</v>
      </c>
      <c r="BQ290" s="605" t="s">
        <v>1199</v>
      </c>
      <c r="BR290" s="605" t="s">
        <v>1199</v>
      </c>
      <c r="BS290" s="605" t="s">
        <v>1199</v>
      </c>
      <c r="BT290" s="605" t="s">
        <v>1199</v>
      </c>
      <c r="BU290" s="605" t="s">
        <v>1199</v>
      </c>
      <c r="BV290" s="605" t="s">
        <v>1199</v>
      </c>
      <c r="BW290" s="605" t="s">
        <v>1199</v>
      </c>
      <c r="BX290" s="605" t="s">
        <v>1199</v>
      </c>
      <c r="BY290" s="605" t="s">
        <v>1199</v>
      </c>
      <c r="BZ290" s="604"/>
      <c r="CA290" s="605" t="str">
        <f>D290</f>
        <v>V</v>
      </c>
      <c r="CB290" s="605" t="str">
        <f t="shared" ref="CB290" si="1766">E290</f>
        <v>SV</v>
      </c>
      <c r="CC290" s="605" t="str">
        <f t="shared" ref="CC290" si="1767">F290</f>
        <v>SV</v>
      </c>
      <c r="CD290" s="605" t="str">
        <f t="shared" ref="CD290" si="1768">G290</f>
        <v>SV</v>
      </c>
      <c r="CE290" s="605" t="str">
        <f t="shared" ref="CE290" si="1769">H290</f>
        <v>SV</v>
      </c>
      <c r="CF290" s="605" t="str">
        <f t="shared" ref="CF290" si="1770">I290</f>
        <v>SV</v>
      </c>
      <c r="CG290" s="605" t="str">
        <f t="shared" ref="CG290" si="1771">J290</f>
        <v>C</v>
      </c>
      <c r="CH290" s="605" t="str">
        <f t="shared" ref="CH290" si="1772">K290</f>
        <v>C</v>
      </c>
      <c r="CI290" s="605" t="str">
        <f t="shared" ref="CI290" si="1773">L290</f>
        <v>C</v>
      </c>
      <c r="CJ290" s="605" t="str">
        <f t="shared" ref="CJ290" si="1774">M290</f>
        <v>P</v>
      </c>
      <c r="CK290" s="605" t="str">
        <f t="shared" ref="CK290" si="1775">N290</f>
        <v>P</v>
      </c>
      <c r="CL290" s="605" t="str">
        <f t="shared" ref="CL290" si="1776">O290</f>
        <v>P</v>
      </c>
      <c r="CM290" s="605" t="str">
        <f t="shared" ref="CM290" si="1777">P290</f>
        <v>P</v>
      </c>
      <c r="CN290" s="605" t="str">
        <f t="shared" ref="CN290" si="1778">Q290</f>
        <v>P</v>
      </c>
      <c r="CO290" s="605" t="str">
        <f t="shared" ref="CO290" si="1779">R290</f>
        <v>P</v>
      </c>
      <c r="CP290" s="605" t="str">
        <f t="shared" ref="CP290" si="1780">S290</f>
        <v>C</v>
      </c>
      <c r="CQ290" s="605" t="str">
        <f t="shared" ref="CQ290" si="1781">T290</f>
        <v>C</v>
      </c>
      <c r="CR290" s="605" t="str">
        <f t="shared" ref="CR290" si="1782">U290</f>
        <v>C</v>
      </c>
      <c r="CS290" s="605" t="str">
        <f t="shared" ref="CS290" si="1783">V290</f>
        <v>C</v>
      </c>
      <c r="CT290" s="605" t="str">
        <f t="shared" ref="CT290" si="1784">W290</f>
        <v>C</v>
      </c>
      <c r="CU290" s="605" t="str">
        <f t="shared" ref="CU290" si="1785">X290</f>
        <v>C</v>
      </c>
      <c r="CV290" s="605" t="str">
        <f t="shared" ref="CV290" si="1786">Y290</f>
        <v>C</v>
      </c>
      <c r="CW290" s="605" t="str">
        <f t="shared" ref="CW290" si="1787">Z290</f>
        <v>C</v>
      </c>
      <c r="CX290" s="605" t="str">
        <f t="shared" ref="CX290" si="1788">AA290</f>
        <v>V</v>
      </c>
      <c r="CY290" s="129"/>
      <c r="CZ290" s="129"/>
      <c r="DA290" s="129"/>
      <c r="DB290" s="129"/>
      <c r="DC290" s="129"/>
      <c r="DD290" s="129"/>
      <c r="DE290" s="129"/>
      <c r="DF290" s="129"/>
      <c r="DG290" s="129"/>
      <c r="DH290" s="129"/>
    </row>
    <row r="291" spans="1:112">
      <c r="A291" s="603"/>
      <c r="B291" s="604"/>
      <c r="C291" s="604"/>
      <c r="D291" s="605"/>
      <c r="E291" s="605"/>
      <c r="F291" s="605"/>
      <c r="G291" s="605"/>
      <c r="H291" s="605"/>
      <c r="I291" s="605"/>
      <c r="J291" s="605"/>
      <c r="K291" s="605"/>
      <c r="L291" s="605"/>
      <c r="M291" s="605"/>
      <c r="N291" s="605"/>
      <c r="O291" s="605"/>
      <c r="P291" s="605"/>
      <c r="Q291" s="605"/>
      <c r="R291" s="605"/>
      <c r="S291" s="605"/>
      <c r="T291" s="605"/>
      <c r="U291" s="605"/>
      <c r="V291" s="605"/>
      <c r="W291" s="605"/>
      <c r="X291" s="605"/>
      <c r="Y291" s="605"/>
      <c r="Z291" s="605"/>
      <c r="AA291" s="605"/>
      <c r="AB291" s="604"/>
      <c r="AC291" s="605"/>
      <c r="AD291" s="605"/>
      <c r="AE291" s="605"/>
      <c r="AF291" s="605"/>
      <c r="AG291" s="605"/>
      <c r="AH291" s="605"/>
      <c r="AI291" s="605"/>
      <c r="AJ291" s="605"/>
      <c r="AK291" s="605"/>
      <c r="AL291" s="605"/>
      <c r="AM291" s="605"/>
      <c r="AN291" s="605"/>
      <c r="AO291" s="605"/>
      <c r="AP291" s="605"/>
      <c r="AQ291" s="605"/>
      <c r="AR291" s="605"/>
      <c r="AS291" s="605"/>
      <c r="AT291" s="605"/>
      <c r="AU291" s="605"/>
      <c r="AV291" s="605"/>
      <c r="AW291" s="605"/>
      <c r="AX291" s="605"/>
      <c r="AY291" s="605"/>
      <c r="AZ291" s="605"/>
      <c r="BA291" s="604"/>
      <c r="BB291" s="605"/>
      <c r="BC291" s="605"/>
      <c r="BD291" s="605"/>
      <c r="BE291" s="605"/>
      <c r="BF291" s="605"/>
      <c r="BG291" s="605"/>
      <c r="BH291" s="605"/>
      <c r="BI291" s="605"/>
      <c r="BJ291" s="605"/>
      <c r="BK291" s="605"/>
      <c r="BL291" s="605"/>
      <c r="BM291" s="605"/>
      <c r="BN291" s="605"/>
      <c r="BO291" s="605"/>
      <c r="BP291" s="605"/>
      <c r="BQ291" s="605"/>
      <c r="BR291" s="605"/>
      <c r="BS291" s="605"/>
      <c r="BT291" s="605"/>
      <c r="BU291" s="605"/>
      <c r="BV291" s="605"/>
      <c r="BW291" s="605"/>
      <c r="BX291" s="605"/>
      <c r="BY291" s="605"/>
      <c r="BZ291" s="604"/>
      <c r="CA291" s="605"/>
      <c r="CB291" s="605"/>
      <c r="CC291" s="605"/>
      <c r="CD291" s="605"/>
      <c r="CE291" s="605"/>
      <c r="CF291" s="605"/>
      <c r="CG291" s="605"/>
      <c r="CH291" s="605"/>
      <c r="CI291" s="605"/>
      <c r="CJ291" s="605"/>
      <c r="CK291" s="605"/>
      <c r="CL291" s="605"/>
      <c r="CM291" s="605"/>
      <c r="CN291" s="605"/>
      <c r="CO291" s="605"/>
      <c r="CP291" s="605"/>
      <c r="CQ291" s="605"/>
      <c r="CR291" s="605"/>
      <c r="CS291" s="605"/>
      <c r="CT291" s="605"/>
      <c r="CU291" s="605"/>
      <c r="CV291" s="605"/>
      <c r="CW291" s="605"/>
      <c r="CX291" s="605"/>
      <c r="CY291" s="129"/>
      <c r="CZ291" s="129"/>
      <c r="DA291" s="129"/>
      <c r="DB291" s="129"/>
      <c r="DC291" s="129"/>
      <c r="DD291" s="129"/>
      <c r="DE291" s="129"/>
      <c r="DF291" s="129"/>
      <c r="DG291" s="129"/>
      <c r="DH291" s="129"/>
    </row>
    <row r="292" spans="1:112">
      <c r="A292" s="556" t="s">
        <v>501</v>
      </c>
      <c r="B292" s="557"/>
      <c r="C292" s="557"/>
      <c r="D292" s="557"/>
      <c r="E292" s="557"/>
      <c r="F292" s="557"/>
      <c r="G292" s="557"/>
      <c r="H292" s="557"/>
      <c r="I292" s="557"/>
      <c r="J292" s="557"/>
      <c r="K292" s="557"/>
      <c r="L292" s="557"/>
      <c r="M292" s="557"/>
      <c r="N292" s="557"/>
      <c r="O292" s="557"/>
      <c r="P292" s="557"/>
      <c r="Q292" s="557"/>
      <c r="R292" s="557"/>
      <c r="S292" s="557"/>
      <c r="T292" s="557"/>
      <c r="U292" s="557"/>
      <c r="V292" s="557"/>
      <c r="W292" s="557"/>
      <c r="X292" s="557"/>
      <c r="Y292" s="557"/>
      <c r="Z292" s="557"/>
      <c r="AA292" s="557"/>
      <c r="AB292" s="557"/>
      <c r="AC292" s="557"/>
      <c r="AD292" s="557"/>
      <c r="AE292" s="557"/>
      <c r="AF292" s="557"/>
      <c r="AG292" s="557"/>
      <c r="AH292" s="557"/>
      <c r="AI292" s="557"/>
      <c r="AJ292" s="557"/>
      <c r="AK292" s="557"/>
      <c r="AL292" s="557"/>
      <c r="AM292" s="557"/>
      <c r="AN292" s="557"/>
      <c r="AO292" s="557"/>
      <c r="AP292" s="557"/>
      <c r="AQ292" s="557"/>
      <c r="AR292" s="557"/>
      <c r="AS292" s="557"/>
      <c r="AT292" s="557"/>
      <c r="AU292" s="557"/>
      <c r="AV292" s="557"/>
      <c r="AW292" s="557"/>
      <c r="AX292" s="557"/>
      <c r="AY292" s="557"/>
      <c r="AZ292" s="557"/>
      <c r="BA292" s="557"/>
      <c r="BB292" s="557"/>
      <c r="BC292" s="557"/>
      <c r="BD292" s="557"/>
      <c r="BE292" s="557"/>
      <c r="BF292" s="557"/>
      <c r="BG292" s="557"/>
      <c r="BH292" s="557"/>
      <c r="BI292" s="557"/>
      <c r="BJ292" s="557"/>
      <c r="BK292" s="557"/>
      <c r="BL292" s="557"/>
      <c r="BM292" s="557"/>
      <c r="BN292" s="557"/>
      <c r="BO292" s="557"/>
      <c r="BP292" s="557"/>
      <c r="BQ292" s="557"/>
      <c r="BR292" s="557"/>
      <c r="BS292" s="557"/>
      <c r="BT292" s="557"/>
      <c r="BU292" s="557"/>
      <c r="BV292" s="557"/>
      <c r="BW292" s="557"/>
      <c r="BX292" s="557"/>
      <c r="BY292" s="557"/>
      <c r="BZ292" s="557"/>
      <c r="CA292" s="557"/>
      <c r="CB292" s="557"/>
      <c r="CC292" s="557"/>
      <c r="CD292" s="557"/>
      <c r="CE292" s="557"/>
      <c r="CF292" s="557"/>
      <c r="CG292" s="557"/>
      <c r="CH292" s="557"/>
      <c r="CI292" s="557"/>
      <c r="CJ292" s="557"/>
      <c r="CK292" s="557"/>
      <c r="CL292" s="557"/>
      <c r="CM292" s="557"/>
      <c r="CN292" s="557"/>
      <c r="CO292" s="557"/>
      <c r="CP292" s="557"/>
      <c r="CQ292" s="557"/>
      <c r="CR292" s="557"/>
      <c r="CS292" s="557"/>
      <c r="CT292" s="557"/>
      <c r="CU292" s="557"/>
      <c r="CV292" s="557"/>
      <c r="CW292" s="557"/>
      <c r="CX292" s="557"/>
      <c r="CY292" s="129"/>
      <c r="CZ292" s="129"/>
      <c r="DA292" s="129"/>
      <c r="DB292" s="129"/>
      <c r="DC292" s="129"/>
      <c r="DD292" s="129"/>
      <c r="DE292" s="129"/>
      <c r="DF292" s="129"/>
      <c r="DG292" s="129"/>
      <c r="DH292" s="129"/>
    </row>
    <row r="293" spans="1:112">
      <c r="A293" s="558" t="s">
        <v>1203</v>
      </c>
      <c r="B293" s="557">
        <f>4*AB293+4*BA293+19*C293+BZ293*4</f>
        <v>1646918.5550000006</v>
      </c>
      <c r="C293" s="557">
        <f>SUM(D293:AA293)</f>
        <v>53126.405000000013</v>
      </c>
      <c r="D293" s="557">
        <f>'Hourly Production'!B21*1</f>
        <v>0</v>
      </c>
      <c r="E293" s="557">
        <f>'Hourly Production'!C21*1</f>
        <v>0</v>
      </c>
      <c r="F293" s="557">
        <f>'Hourly Production'!D21*1</f>
        <v>0</v>
      </c>
      <c r="G293" s="557">
        <f>'Hourly Production'!E21*1</f>
        <v>0</v>
      </c>
      <c r="H293" s="557">
        <f>'Hourly Production'!F21*1</f>
        <v>0</v>
      </c>
      <c r="I293" s="557">
        <f>'Hourly Production'!G21*1</f>
        <v>0</v>
      </c>
      <c r="J293" s="557">
        <f>'Hourly Production'!H21*1</f>
        <v>323.35000000000002</v>
      </c>
      <c r="K293" s="557">
        <f>'Hourly Production'!I21*1</f>
        <v>743.70500000000004</v>
      </c>
      <c r="L293" s="557">
        <f>'Hourly Production'!J21*1</f>
        <v>2108.2420000000002</v>
      </c>
      <c r="M293" s="557">
        <f>'Hourly Production'!K21*1</f>
        <v>3414.5760000000005</v>
      </c>
      <c r="N293" s="557">
        <f>'Hourly Production'!L21*1</f>
        <v>4759.7120000000004</v>
      </c>
      <c r="O293" s="557">
        <f>'Hourly Production'!M21*1</f>
        <v>6078.9800000000005</v>
      </c>
      <c r="P293" s="557">
        <f>'Hourly Production'!N21*1</f>
        <v>6331.1930000000002</v>
      </c>
      <c r="Q293" s="557">
        <f>'Hourly Production'!O21*1</f>
        <v>6486.4009999999998</v>
      </c>
      <c r="R293" s="557">
        <f>'Hourly Production'!P21*1</f>
        <v>6564.005000000001</v>
      </c>
      <c r="S293" s="557">
        <f>'Hourly Production'!Q21*1</f>
        <v>5716.8280000000004</v>
      </c>
      <c r="T293" s="557">
        <f>'Hourly Production'!R21*1</f>
        <v>5044.26</v>
      </c>
      <c r="U293" s="557">
        <f>'Hourly Production'!S21*1</f>
        <v>3349.9059999999999</v>
      </c>
      <c r="V293" s="557">
        <f>'Hourly Production'!T21*1</f>
        <v>1739.623</v>
      </c>
      <c r="W293" s="557">
        <f>'Hourly Production'!U21*1</f>
        <v>465.62400000000002</v>
      </c>
      <c r="X293" s="557">
        <f>'Hourly Production'!V21*1</f>
        <v>0</v>
      </c>
      <c r="Y293" s="557">
        <f>'Hourly Production'!W21*1</f>
        <v>0</v>
      </c>
      <c r="Z293" s="557">
        <f>'Hourly Production'!X21*1</f>
        <v>0</v>
      </c>
      <c r="AA293" s="557">
        <f>'Hourly Production'!Y21*1</f>
        <v>0</v>
      </c>
      <c r="AB293" s="557">
        <f>SUM(AC293:AZ293)</f>
        <v>53126.405000000013</v>
      </c>
      <c r="AC293" s="557">
        <f>D293</f>
        <v>0</v>
      </c>
      <c r="AD293" s="557">
        <f t="shared" ref="AD293:AX293" si="1789">E293</f>
        <v>0</v>
      </c>
      <c r="AE293" s="557">
        <f t="shared" si="1789"/>
        <v>0</v>
      </c>
      <c r="AF293" s="557">
        <f t="shared" si="1789"/>
        <v>0</v>
      </c>
      <c r="AG293" s="557">
        <f t="shared" si="1789"/>
        <v>0</v>
      </c>
      <c r="AH293" s="557">
        <f t="shared" si="1789"/>
        <v>0</v>
      </c>
      <c r="AI293" s="557">
        <f t="shared" si="1789"/>
        <v>323.35000000000002</v>
      </c>
      <c r="AJ293" s="557">
        <f t="shared" si="1789"/>
        <v>743.70500000000004</v>
      </c>
      <c r="AK293" s="557">
        <f t="shared" si="1789"/>
        <v>2108.2420000000002</v>
      </c>
      <c r="AL293" s="557">
        <f t="shared" si="1789"/>
        <v>3414.5760000000005</v>
      </c>
      <c r="AM293" s="557">
        <f t="shared" si="1789"/>
        <v>4759.7120000000004</v>
      </c>
      <c r="AN293" s="557">
        <f t="shared" si="1789"/>
        <v>6078.9800000000005</v>
      </c>
      <c r="AO293" s="557">
        <f t="shared" si="1789"/>
        <v>6331.1930000000002</v>
      </c>
      <c r="AP293" s="557">
        <f t="shared" si="1789"/>
        <v>6486.4009999999998</v>
      </c>
      <c r="AQ293" s="557">
        <f t="shared" si="1789"/>
        <v>6564.005000000001</v>
      </c>
      <c r="AR293" s="557">
        <f t="shared" si="1789"/>
        <v>5716.8280000000004</v>
      </c>
      <c r="AS293" s="557">
        <f t="shared" si="1789"/>
        <v>5044.26</v>
      </c>
      <c r="AT293" s="557">
        <f t="shared" si="1789"/>
        <v>3349.9059999999999</v>
      </c>
      <c r="AU293" s="557">
        <f t="shared" si="1789"/>
        <v>1739.623</v>
      </c>
      <c r="AV293" s="557">
        <f t="shared" si="1789"/>
        <v>465.62400000000002</v>
      </c>
      <c r="AW293" s="557">
        <f t="shared" si="1789"/>
        <v>0</v>
      </c>
      <c r="AX293" s="557">
        <f t="shared" si="1789"/>
        <v>0</v>
      </c>
      <c r="AY293" s="557">
        <f>Z293</f>
        <v>0</v>
      </c>
      <c r="AZ293" s="557">
        <f>AA293</f>
        <v>0</v>
      </c>
      <c r="BA293" s="557">
        <f>SUM(BB293:BY293)</f>
        <v>53126.405000000013</v>
      </c>
      <c r="BB293" s="557">
        <f t="shared" ref="BB293:BW293" si="1790">AC293</f>
        <v>0</v>
      </c>
      <c r="BC293" s="557">
        <f t="shared" si="1790"/>
        <v>0</v>
      </c>
      <c r="BD293" s="557">
        <f t="shared" si="1790"/>
        <v>0</v>
      </c>
      <c r="BE293" s="557">
        <f t="shared" si="1790"/>
        <v>0</v>
      </c>
      <c r="BF293" s="557">
        <f t="shared" si="1790"/>
        <v>0</v>
      </c>
      <c r="BG293" s="557">
        <f t="shared" si="1790"/>
        <v>0</v>
      </c>
      <c r="BH293" s="557">
        <f t="shared" si="1790"/>
        <v>323.35000000000002</v>
      </c>
      <c r="BI293" s="557">
        <f t="shared" si="1790"/>
        <v>743.70500000000004</v>
      </c>
      <c r="BJ293" s="557">
        <f t="shared" si="1790"/>
        <v>2108.2420000000002</v>
      </c>
      <c r="BK293" s="557">
        <f t="shared" si="1790"/>
        <v>3414.5760000000005</v>
      </c>
      <c r="BL293" s="557">
        <f t="shared" si="1790"/>
        <v>4759.7120000000004</v>
      </c>
      <c r="BM293" s="557">
        <f t="shared" si="1790"/>
        <v>6078.9800000000005</v>
      </c>
      <c r="BN293" s="557">
        <f t="shared" si="1790"/>
        <v>6331.1930000000002</v>
      </c>
      <c r="BO293" s="557">
        <f t="shared" si="1790"/>
        <v>6486.4009999999998</v>
      </c>
      <c r="BP293" s="557">
        <f t="shared" si="1790"/>
        <v>6564.005000000001</v>
      </c>
      <c r="BQ293" s="557">
        <f t="shared" si="1790"/>
        <v>5716.8280000000004</v>
      </c>
      <c r="BR293" s="557">
        <f t="shared" si="1790"/>
        <v>5044.26</v>
      </c>
      <c r="BS293" s="557">
        <f t="shared" si="1790"/>
        <v>3349.9059999999999</v>
      </c>
      <c r="BT293" s="557">
        <f t="shared" si="1790"/>
        <v>1739.623</v>
      </c>
      <c r="BU293" s="557">
        <f t="shared" si="1790"/>
        <v>465.62400000000002</v>
      </c>
      <c r="BV293" s="557">
        <f t="shared" si="1790"/>
        <v>0</v>
      </c>
      <c r="BW293" s="557">
        <f t="shared" si="1790"/>
        <v>0</v>
      </c>
      <c r="BX293" s="557">
        <f t="shared" ref="BX293:BY293" si="1791">AY293</f>
        <v>0</v>
      </c>
      <c r="BY293" s="557">
        <f t="shared" si="1791"/>
        <v>0</v>
      </c>
      <c r="BZ293" s="557">
        <f>SUM(CA293:CX293)</f>
        <v>53126.405000000013</v>
      </c>
      <c r="CA293" s="557">
        <f t="shared" ref="CA293:CX293" si="1792">BB293</f>
        <v>0</v>
      </c>
      <c r="CB293" s="557">
        <f t="shared" si="1792"/>
        <v>0</v>
      </c>
      <c r="CC293" s="557">
        <f t="shared" si="1792"/>
        <v>0</v>
      </c>
      <c r="CD293" s="557">
        <f t="shared" si="1792"/>
        <v>0</v>
      </c>
      <c r="CE293" s="557">
        <f t="shared" si="1792"/>
        <v>0</v>
      </c>
      <c r="CF293" s="557">
        <f t="shared" si="1792"/>
        <v>0</v>
      </c>
      <c r="CG293" s="557">
        <f t="shared" si="1792"/>
        <v>323.35000000000002</v>
      </c>
      <c r="CH293" s="557">
        <f t="shared" si="1792"/>
        <v>743.70500000000004</v>
      </c>
      <c r="CI293" s="557">
        <f t="shared" si="1792"/>
        <v>2108.2420000000002</v>
      </c>
      <c r="CJ293" s="557">
        <f t="shared" si="1792"/>
        <v>3414.5760000000005</v>
      </c>
      <c r="CK293" s="557">
        <f t="shared" si="1792"/>
        <v>4759.7120000000004</v>
      </c>
      <c r="CL293" s="557">
        <f t="shared" si="1792"/>
        <v>6078.9800000000005</v>
      </c>
      <c r="CM293" s="557">
        <f t="shared" si="1792"/>
        <v>6331.1930000000002</v>
      </c>
      <c r="CN293" s="557">
        <f t="shared" si="1792"/>
        <v>6486.4009999999998</v>
      </c>
      <c r="CO293" s="557">
        <f t="shared" si="1792"/>
        <v>6564.005000000001</v>
      </c>
      <c r="CP293" s="557">
        <f t="shared" si="1792"/>
        <v>5716.8280000000004</v>
      </c>
      <c r="CQ293" s="557">
        <f t="shared" si="1792"/>
        <v>5044.26</v>
      </c>
      <c r="CR293" s="557">
        <f t="shared" si="1792"/>
        <v>3349.9059999999999</v>
      </c>
      <c r="CS293" s="557">
        <f t="shared" si="1792"/>
        <v>1739.623</v>
      </c>
      <c r="CT293" s="557">
        <f t="shared" si="1792"/>
        <v>465.62400000000002</v>
      </c>
      <c r="CU293" s="557">
        <f t="shared" si="1792"/>
        <v>0</v>
      </c>
      <c r="CV293" s="557">
        <f t="shared" si="1792"/>
        <v>0</v>
      </c>
      <c r="CW293" s="557">
        <f t="shared" si="1792"/>
        <v>0</v>
      </c>
      <c r="CX293" s="557">
        <f t="shared" si="1792"/>
        <v>0</v>
      </c>
      <c r="CY293" s="129"/>
      <c r="CZ293" s="129"/>
      <c r="DA293" s="129"/>
      <c r="DB293" s="129"/>
      <c r="DC293" s="129"/>
      <c r="DD293" s="129"/>
      <c r="DE293" s="129"/>
      <c r="DF293" s="129"/>
      <c r="DG293" s="129"/>
      <c r="DH293" s="129"/>
    </row>
    <row r="294" spans="1:112">
      <c r="A294" s="558" t="s">
        <v>1204</v>
      </c>
      <c r="B294" s="559">
        <f>4*AB294+4*BA294+19*C294+BZ294*4</f>
        <v>-56018.287729769974</v>
      </c>
      <c r="C294" s="559">
        <f>SUM(D294:AA294)</f>
        <v>-1807.0415396699993</v>
      </c>
      <c r="D294" s="559">
        <f>Inputs!$E$51*D293*-1</f>
        <v>0</v>
      </c>
      <c r="E294" s="559">
        <f>Inputs!$E$51*E293*-1</f>
        <v>0</v>
      </c>
      <c r="F294" s="559">
        <f>Inputs!$E$51*F293*-1</f>
        <v>0</v>
      </c>
      <c r="G294" s="559">
        <f>Inputs!$E$51*G293*-1</f>
        <v>0</v>
      </c>
      <c r="H294" s="559">
        <f>Inputs!$E$51*H293*-1</f>
        <v>0</v>
      </c>
      <c r="I294" s="559">
        <f>Inputs!$E$51*I293*-1</f>
        <v>0</v>
      </c>
      <c r="J294" s="559">
        <f>Inputs!$E$51*J293*-1</f>
        <v>-10.998426899999997</v>
      </c>
      <c r="K294" s="559">
        <f>Inputs!$E$51*K293*-1</f>
        <v>-25.296381869999994</v>
      </c>
      <c r="L294" s="559">
        <f>Inputs!$E$51*L293*-1</f>
        <v>-71.709743387999978</v>
      </c>
      <c r="M294" s="559">
        <f>Inputs!$E$51*M293*-1</f>
        <v>-116.14338806399998</v>
      </c>
      <c r="N294" s="559">
        <f>Inputs!$E$51*N293*-1</f>
        <v>-161.89684396799996</v>
      </c>
      <c r="O294" s="559">
        <f>Inputs!$E$51*O293*-1</f>
        <v>-206.77042571999993</v>
      </c>
      <c r="P294" s="559">
        <f>Inputs!$E$51*P293*-1</f>
        <v>-215.34919870199994</v>
      </c>
      <c r="Q294" s="559">
        <f>Inputs!$E$51*Q293*-1</f>
        <v>-220.62844361399993</v>
      </c>
      <c r="R294" s="559">
        <f>Inputs!$E$51*R293*-1</f>
        <v>-223.26806606999995</v>
      </c>
      <c r="S294" s="559">
        <f>Inputs!$E$51*S293*-1</f>
        <v>-194.45218759199994</v>
      </c>
      <c r="T294" s="559">
        <f>Inputs!$E$51*T293*-1</f>
        <v>-171.57545963999996</v>
      </c>
      <c r="U294" s="559">
        <f>Inputs!$E$51*U293*-1</f>
        <v>-113.94370268399996</v>
      </c>
      <c r="V294" s="559">
        <f>Inputs!$E$51*V293*-1</f>
        <v>-59.171536721999985</v>
      </c>
      <c r="W294" s="559">
        <f>Inputs!$E$51*W293*-1</f>
        <v>-15.837734735999996</v>
      </c>
      <c r="X294" s="559">
        <f>Inputs!$E$51*X293*-1</f>
        <v>0</v>
      </c>
      <c r="Y294" s="559">
        <f>Inputs!$E$51*Y293*-1</f>
        <v>0</v>
      </c>
      <c r="Z294" s="559">
        <f>Inputs!$E$51*Z293*-1</f>
        <v>0</v>
      </c>
      <c r="AA294" s="559">
        <f>Inputs!$E$51*AA293*-1</f>
        <v>0</v>
      </c>
      <c r="AB294" s="559">
        <f>SUM(AC294:AZ294)</f>
        <v>-1807.0415396699993</v>
      </c>
      <c r="AC294" s="559">
        <f>Inputs!$E$51*AC293*-1</f>
        <v>0</v>
      </c>
      <c r="AD294" s="559">
        <f>Inputs!$E$51*AD293*-1</f>
        <v>0</v>
      </c>
      <c r="AE294" s="559">
        <f>Inputs!$E$51*AE293*-1</f>
        <v>0</v>
      </c>
      <c r="AF294" s="559">
        <f>Inputs!$E$51*AF293*-1</f>
        <v>0</v>
      </c>
      <c r="AG294" s="559">
        <f>Inputs!$E$51*AG293*-1</f>
        <v>0</v>
      </c>
      <c r="AH294" s="559">
        <f>Inputs!$E$51*AH293*-1</f>
        <v>0</v>
      </c>
      <c r="AI294" s="559">
        <f>Inputs!$E$51*AI293*-1</f>
        <v>-10.998426899999997</v>
      </c>
      <c r="AJ294" s="559">
        <f>Inputs!$E$51*AJ293*-1</f>
        <v>-25.296381869999994</v>
      </c>
      <c r="AK294" s="559">
        <f>Inputs!$E$51*AK293*-1</f>
        <v>-71.709743387999978</v>
      </c>
      <c r="AL294" s="559">
        <f>Inputs!$E$51*AL293*-1</f>
        <v>-116.14338806399998</v>
      </c>
      <c r="AM294" s="559">
        <f>Inputs!$E$51*AM293*-1</f>
        <v>-161.89684396799996</v>
      </c>
      <c r="AN294" s="559">
        <f>Inputs!$E$51*AN293*-1</f>
        <v>-206.77042571999993</v>
      </c>
      <c r="AO294" s="559">
        <f>Inputs!$E$51*AO293*-1</f>
        <v>-215.34919870199994</v>
      </c>
      <c r="AP294" s="559">
        <f>Inputs!$E$51*AP293*-1</f>
        <v>-220.62844361399993</v>
      </c>
      <c r="AQ294" s="559">
        <f>Inputs!$E$51*AQ293*-1</f>
        <v>-223.26806606999995</v>
      </c>
      <c r="AR294" s="559">
        <f>Inputs!$E$51*AR293*-1</f>
        <v>-194.45218759199994</v>
      </c>
      <c r="AS294" s="559">
        <f>Inputs!$E$51*AS293*-1</f>
        <v>-171.57545963999996</v>
      </c>
      <c r="AT294" s="559">
        <f>Inputs!$E$51*AT293*-1</f>
        <v>-113.94370268399996</v>
      </c>
      <c r="AU294" s="559">
        <f>Inputs!$E$51*AU293*-1</f>
        <v>-59.171536721999985</v>
      </c>
      <c r="AV294" s="559">
        <f>Inputs!$E$51*AV293*-1</f>
        <v>-15.837734735999996</v>
      </c>
      <c r="AW294" s="559">
        <f>Inputs!$E$51*AW293*-1</f>
        <v>0</v>
      </c>
      <c r="AX294" s="559">
        <f>Inputs!$E$51*AX293*-1</f>
        <v>0</v>
      </c>
      <c r="AY294" s="559">
        <f>Inputs!$E$51*AY293*-1</f>
        <v>0</v>
      </c>
      <c r="AZ294" s="559">
        <f>Inputs!$E$51*AZ293*-1</f>
        <v>0</v>
      </c>
      <c r="BA294" s="559">
        <f t="shared" ref="BA294:BA295" si="1793">SUM(BB294:BY294)</f>
        <v>-1807.0415396699993</v>
      </c>
      <c r="BB294" s="559">
        <f>Inputs!$E$51*BB293*-1</f>
        <v>0</v>
      </c>
      <c r="BC294" s="559">
        <f>Inputs!$E$51*BC293*-1</f>
        <v>0</v>
      </c>
      <c r="BD294" s="559">
        <f>Inputs!$E$51*BD293*-1</f>
        <v>0</v>
      </c>
      <c r="BE294" s="559">
        <f>Inputs!$E$51*BE293*-1</f>
        <v>0</v>
      </c>
      <c r="BF294" s="559">
        <f>Inputs!$E$51*BF293*-1</f>
        <v>0</v>
      </c>
      <c r="BG294" s="559">
        <f>Inputs!$E$51*BG293*-1</f>
        <v>0</v>
      </c>
      <c r="BH294" s="559">
        <f>Inputs!$E$51*BH293*-1</f>
        <v>-10.998426899999997</v>
      </c>
      <c r="BI294" s="559">
        <f>Inputs!$E$51*BI293*-1</f>
        <v>-25.296381869999994</v>
      </c>
      <c r="BJ294" s="559">
        <f>Inputs!$E$51*BJ293*-1</f>
        <v>-71.709743387999978</v>
      </c>
      <c r="BK294" s="559">
        <f>Inputs!$E$51*BK293*-1</f>
        <v>-116.14338806399998</v>
      </c>
      <c r="BL294" s="559">
        <f>Inputs!$E$51*BL293*-1</f>
        <v>-161.89684396799996</v>
      </c>
      <c r="BM294" s="559">
        <f>Inputs!$E$51*BM293*-1</f>
        <v>-206.77042571999993</v>
      </c>
      <c r="BN294" s="559">
        <f>Inputs!$E$51*BN293*-1</f>
        <v>-215.34919870199994</v>
      </c>
      <c r="BO294" s="559">
        <f>Inputs!$E$51*BO293*-1</f>
        <v>-220.62844361399993</v>
      </c>
      <c r="BP294" s="559">
        <f>Inputs!$E$51*BP293*-1</f>
        <v>-223.26806606999995</v>
      </c>
      <c r="BQ294" s="559">
        <f>Inputs!$E$51*BQ293*-1</f>
        <v>-194.45218759199994</v>
      </c>
      <c r="BR294" s="559">
        <f>Inputs!$E$51*BR293*-1</f>
        <v>-171.57545963999996</v>
      </c>
      <c r="BS294" s="559">
        <f>Inputs!$E$51*BS293*-1</f>
        <v>-113.94370268399996</v>
      </c>
      <c r="BT294" s="559">
        <f>Inputs!$E$51*BT293*-1</f>
        <v>-59.171536721999985</v>
      </c>
      <c r="BU294" s="559">
        <f>Inputs!$E$51*BU293*-1</f>
        <v>-15.837734735999996</v>
      </c>
      <c r="BV294" s="559">
        <f>Inputs!$E$51*BV293*-1</f>
        <v>0</v>
      </c>
      <c r="BW294" s="559">
        <f>Inputs!$E$51*BW293*-1</f>
        <v>0</v>
      </c>
      <c r="BX294" s="559">
        <f>Inputs!$E$51*BX293*-1</f>
        <v>0</v>
      </c>
      <c r="BY294" s="559">
        <f>Inputs!$E$51*BY293*-1</f>
        <v>0</v>
      </c>
      <c r="BZ294" s="559">
        <f t="shared" ref="BZ294:BZ295" si="1794">SUM(CA294:CX294)</f>
        <v>-1807.0415396699993</v>
      </c>
      <c r="CA294" s="559">
        <f>Inputs!$E$51*CA293*-1</f>
        <v>0</v>
      </c>
      <c r="CB294" s="559">
        <f>Inputs!$E$51*CB293*-1</f>
        <v>0</v>
      </c>
      <c r="CC294" s="559">
        <f>Inputs!$E$51*CC293*-1</f>
        <v>0</v>
      </c>
      <c r="CD294" s="559">
        <f>Inputs!$E$51*CD293*-1</f>
        <v>0</v>
      </c>
      <c r="CE294" s="559">
        <f>Inputs!$E$51*CE293*-1</f>
        <v>0</v>
      </c>
      <c r="CF294" s="559">
        <f>Inputs!$E$51*CF293*-1</f>
        <v>0</v>
      </c>
      <c r="CG294" s="559">
        <f>Inputs!$E$51*CG293*-1</f>
        <v>-10.998426899999997</v>
      </c>
      <c r="CH294" s="559">
        <f>Inputs!$E$51*CH293*-1</f>
        <v>-25.296381869999994</v>
      </c>
      <c r="CI294" s="559">
        <f>Inputs!$E$51*CI293*-1</f>
        <v>-71.709743387999978</v>
      </c>
      <c r="CJ294" s="559">
        <f>Inputs!$E$51*CJ293*-1</f>
        <v>-116.14338806399998</v>
      </c>
      <c r="CK294" s="559">
        <f>Inputs!$E$51*CK293*-1</f>
        <v>-161.89684396799996</v>
      </c>
      <c r="CL294" s="559">
        <f>Inputs!$E$51*CL293*-1</f>
        <v>-206.77042571999993</v>
      </c>
      <c r="CM294" s="559">
        <f>Inputs!$E$51*CM293*-1</f>
        <v>-215.34919870199994</v>
      </c>
      <c r="CN294" s="559">
        <f>Inputs!$E$51*CN293*-1</f>
        <v>-220.62844361399993</v>
      </c>
      <c r="CO294" s="559">
        <f>Inputs!$E$51*CO293*-1</f>
        <v>-223.26806606999995</v>
      </c>
      <c r="CP294" s="559">
        <f>Inputs!$E$51*CP293*-1</f>
        <v>-194.45218759199994</v>
      </c>
      <c r="CQ294" s="559">
        <f>Inputs!$E$51*CQ293*-1</f>
        <v>-171.57545963999996</v>
      </c>
      <c r="CR294" s="559">
        <f>Inputs!$E$51*CR293*-1</f>
        <v>-113.94370268399996</v>
      </c>
      <c r="CS294" s="559">
        <f>Inputs!$E$51*CS293*-1</f>
        <v>-59.171536721999985</v>
      </c>
      <c r="CT294" s="559">
        <f>Inputs!$E$51*CT293*-1</f>
        <v>-15.837734735999996</v>
      </c>
      <c r="CU294" s="559">
        <f>Inputs!$E$51*CU293*-1</f>
        <v>0</v>
      </c>
      <c r="CV294" s="559">
        <f>Inputs!$E$51*CV293*-1</f>
        <v>0</v>
      </c>
      <c r="CW294" s="559">
        <f>Inputs!$E$51*CW293*-1</f>
        <v>0</v>
      </c>
      <c r="CX294" s="559">
        <f>Inputs!$E$51*CX293*-1</f>
        <v>0</v>
      </c>
      <c r="CY294" s="129"/>
      <c r="CZ294" s="129"/>
      <c r="DA294" s="129"/>
      <c r="DB294" s="129"/>
      <c r="DC294" s="129"/>
      <c r="DD294" s="129"/>
      <c r="DE294" s="129"/>
      <c r="DF294" s="129"/>
      <c r="DG294" s="129"/>
      <c r="DH294" s="129"/>
    </row>
    <row r="295" spans="1:112">
      <c r="A295" s="556" t="s">
        <v>1157</v>
      </c>
      <c r="B295" s="560">
        <f>4*AB295+4*BA295+19*C295+BZ295*4</f>
        <v>1590900.26727023</v>
      </c>
      <c r="C295" s="560">
        <f>SUM(D295:AA295)</f>
        <v>51319.363460330002</v>
      </c>
      <c r="D295" s="560">
        <f>D293+D294</f>
        <v>0</v>
      </c>
      <c r="E295" s="560">
        <f t="shared" ref="E295" si="1795">E293+E294</f>
        <v>0</v>
      </c>
      <c r="F295" s="560">
        <f t="shared" ref="F295" si="1796">F293+F294</f>
        <v>0</v>
      </c>
      <c r="G295" s="560">
        <f t="shared" ref="G295" si="1797">G293+G294</f>
        <v>0</v>
      </c>
      <c r="H295" s="560">
        <f t="shared" ref="H295" si="1798">H293+H294</f>
        <v>0</v>
      </c>
      <c r="I295" s="560">
        <f t="shared" ref="I295" si="1799">I293+I294</f>
        <v>0</v>
      </c>
      <c r="J295" s="560">
        <f t="shared" ref="J295" si="1800">J293+J294</f>
        <v>312.35157310000005</v>
      </c>
      <c r="K295" s="560">
        <f t="shared" ref="K295" si="1801">K293+K294</f>
        <v>718.40861813000004</v>
      </c>
      <c r="L295" s="560">
        <f t="shared" ref="L295" si="1802">L293+L294</f>
        <v>2036.5322566120003</v>
      </c>
      <c r="M295" s="560">
        <f t="shared" ref="M295" si="1803">M293+M294</f>
        <v>3298.4326119360003</v>
      </c>
      <c r="N295" s="560">
        <f t="shared" ref="N295" si="1804">N293+N294</f>
        <v>4597.8151560320002</v>
      </c>
      <c r="O295" s="560">
        <f t="shared" ref="O295" si="1805">O293+O294</f>
        <v>5872.2095742800002</v>
      </c>
      <c r="P295" s="560">
        <f t="shared" ref="P295" si="1806">P293+P294</f>
        <v>6115.8438012980005</v>
      </c>
      <c r="Q295" s="560">
        <f t="shared" ref="Q295" si="1807">Q293+Q294</f>
        <v>6265.7725563860004</v>
      </c>
      <c r="R295" s="560">
        <f t="shared" ref="R295" si="1808">R293+R294</f>
        <v>6340.7369339300012</v>
      </c>
      <c r="S295" s="560">
        <f t="shared" ref="S295" si="1809">S293+S294</f>
        <v>5522.3758124080005</v>
      </c>
      <c r="T295" s="560">
        <f t="shared" ref="T295" si="1810">T293+T294</f>
        <v>4872.68454036</v>
      </c>
      <c r="U295" s="560">
        <f t="shared" ref="U295" si="1811">U293+U294</f>
        <v>3235.9622973159999</v>
      </c>
      <c r="V295" s="560">
        <f t="shared" ref="V295" si="1812">V293+V294</f>
        <v>1680.4514632780001</v>
      </c>
      <c r="W295" s="560">
        <f t="shared" ref="W295" si="1813">W293+W294</f>
        <v>449.78626526400001</v>
      </c>
      <c r="X295" s="560">
        <f t="shared" ref="X295" si="1814">X293+X294</f>
        <v>0</v>
      </c>
      <c r="Y295" s="560">
        <f t="shared" ref="Y295" si="1815">Y293+Y294</f>
        <v>0</v>
      </c>
      <c r="Z295" s="560">
        <f t="shared" ref="Z295" si="1816">Z293+Z294</f>
        <v>0</v>
      </c>
      <c r="AA295" s="560">
        <f t="shared" ref="AA295" si="1817">AA293+AA294</f>
        <v>0</v>
      </c>
      <c r="AB295" s="560">
        <f>SUM(AC295:AZ295)</f>
        <v>51319.363460330002</v>
      </c>
      <c r="AC295" s="560">
        <f>AC293+AC294</f>
        <v>0</v>
      </c>
      <c r="AD295" s="560">
        <f t="shared" ref="AD295" si="1818">AD293+AD294</f>
        <v>0</v>
      </c>
      <c r="AE295" s="560">
        <f t="shared" ref="AE295" si="1819">AE293+AE294</f>
        <v>0</v>
      </c>
      <c r="AF295" s="560">
        <f t="shared" ref="AF295" si="1820">AF293+AF294</f>
        <v>0</v>
      </c>
      <c r="AG295" s="560">
        <f t="shared" ref="AG295" si="1821">AG293+AG294</f>
        <v>0</v>
      </c>
      <c r="AH295" s="560">
        <f t="shared" ref="AH295" si="1822">AH293+AH294</f>
        <v>0</v>
      </c>
      <c r="AI295" s="560">
        <f t="shared" ref="AI295" si="1823">AI293+AI294</f>
        <v>312.35157310000005</v>
      </c>
      <c r="AJ295" s="560">
        <f t="shared" ref="AJ295" si="1824">AJ293+AJ294</f>
        <v>718.40861813000004</v>
      </c>
      <c r="AK295" s="560">
        <f t="shared" ref="AK295" si="1825">AK293+AK294</f>
        <v>2036.5322566120003</v>
      </c>
      <c r="AL295" s="560">
        <f t="shared" ref="AL295" si="1826">AL293+AL294</f>
        <v>3298.4326119360003</v>
      </c>
      <c r="AM295" s="560">
        <f t="shared" ref="AM295" si="1827">AM293+AM294</f>
        <v>4597.8151560320002</v>
      </c>
      <c r="AN295" s="560">
        <f t="shared" ref="AN295" si="1828">AN293+AN294</f>
        <v>5872.2095742800002</v>
      </c>
      <c r="AO295" s="560">
        <f t="shared" ref="AO295" si="1829">AO293+AO294</f>
        <v>6115.8438012980005</v>
      </c>
      <c r="AP295" s="560">
        <f t="shared" ref="AP295" si="1830">AP293+AP294</f>
        <v>6265.7725563860004</v>
      </c>
      <c r="AQ295" s="560">
        <f t="shared" ref="AQ295" si="1831">AQ293+AQ294</f>
        <v>6340.7369339300012</v>
      </c>
      <c r="AR295" s="560">
        <f t="shared" ref="AR295" si="1832">AR293+AR294</f>
        <v>5522.3758124080005</v>
      </c>
      <c r="AS295" s="560">
        <f t="shared" ref="AS295" si="1833">AS293+AS294</f>
        <v>4872.68454036</v>
      </c>
      <c r="AT295" s="560">
        <f t="shared" ref="AT295" si="1834">AT293+AT294</f>
        <v>3235.9622973159999</v>
      </c>
      <c r="AU295" s="560">
        <f t="shared" ref="AU295" si="1835">AU293+AU294</f>
        <v>1680.4514632780001</v>
      </c>
      <c r="AV295" s="560">
        <f t="shared" ref="AV295" si="1836">AV293+AV294</f>
        <v>449.78626526400001</v>
      </c>
      <c r="AW295" s="560">
        <f t="shared" ref="AW295" si="1837">AW293+AW294</f>
        <v>0</v>
      </c>
      <c r="AX295" s="560">
        <f t="shared" ref="AX295" si="1838">AX293+AX294</f>
        <v>0</v>
      </c>
      <c r="AY295" s="560">
        <f t="shared" ref="AY295" si="1839">AY293+AY294</f>
        <v>0</v>
      </c>
      <c r="AZ295" s="560">
        <f t="shared" ref="AZ295" si="1840">AZ293+AZ294</f>
        <v>0</v>
      </c>
      <c r="BA295" s="560">
        <f t="shared" si="1793"/>
        <v>51319.363460330002</v>
      </c>
      <c r="BB295" s="560">
        <f>BB293+BB294</f>
        <v>0</v>
      </c>
      <c r="BC295" s="560">
        <f t="shared" ref="BC295" si="1841">BC293+BC294</f>
        <v>0</v>
      </c>
      <c r="BD295" s="560">
        <f t="shared" ref="BD295" si="1842">BD293+BD294</f>
        <v>0</v>
      </c>
      <c r="BE295" s="560">
        <f t="shared" ref="BE295" si="1843">BE293+BE294</f>
        <v>0</v>
      </c>
      <c r="BF295" s="560">
        <f t="shared" ref="BF295" si="1844">BF293+BF294</f>
        <v>0</v>
      </c>
      <c r="BG295" s="560">
        <f t="shared" ref="BG295" si="1845">BG293+BG294</f>
        <v>0</v>
      </c>
      <c r="BH295" s="560">
        <f t="shared" ref="BH295" si="1846">BH293+BH294</f>
        <v>312.35157310000005</v>
      </c>
      <c r="BI295" s="560">
        <f t="shared" ref="BI295" si="1847">BI293+BI294</f>
        <v>718.40861813000004</v>
      </c>
      <c r="BJ295" s="560">
        <f t="shared" ref="BJ295" si="1848">BJ293+BJ294</f>
        <v>2036.5322566120003</v>
      </c>
      <c r="BK295" s="560">
        <f t="shared" ref="BK295" si="1849">BK293+BK294</f>
        <v>3298.4326119360003</v>
      </c>
      <c r="BL295" s="560">
        <f t="shared" ref="BL295" si="1850">BL293+BL294</f>
        <v>4597.8151560320002</v>
      </c>
      <c r="BM295" s="560">
        <f t="shared" ref="BM295" si="1851">BM293+BM294</f>
        <v>5872.2095742800002</v>
      </c>
      <c r="BN295" s="560">
        <f t="shared" ref="BN295" si="1852">BN293+BN294</f>
        <v>6115.8438012980005</v>
      </c>
      <c r="BO295" s="560">
        <f t="shared" ref="BO295" si="1853">BO293+BO294</f>
        <v>6265.7725563860004</v>
      </c>
      <c r="BP295" s="560">
        <f t="shared" ref="BP295" si="1854">BP293+BP294</f>
        <v>6340.7369339300012</v>
      </c>
      <c r="BQ295" s="560">
        <f t="shared" ref="BQ295" si="1855">BQ293+BQ294</f>
        <v>5522.3758124080005</v>
      </c>
      <c r="BR295" s="560">
        <f t="shared" ref="BR295" si="1856">BR293+BR294</f>
        <v>4872.68454036</v>
      </c>
      <c r="BS295" s="560">
        <f t="shared" ref="BS295" si="1857">BS293+BS294</f>
        <v>3235.9622973159999</v>
      </c>
      <c r="BT295" s="560">
        <f t="shared" ref="BT295" si="1858">BT293+BT294</f>
        <v>1680.4514632780001</v>
      </c>
      <c r="BU295" s="560">
        <f t="shared" ref="BU295" si="1859">BU293+BU294</f>
        <v>449.78626526400001</v>
      </c>
      <c r="BV295" s="560">
        <f t="shared" ref="BV295" si="1860">BV293+BV294</f>
        <v>0</v>
      </c>
      <c r="BW295" s="560">
        <f t="shared" ref="BW295" si="1861">BW293+BW294</f>
        <v>0</v>
      </c>
      <c r="BX295" s="560">
        <f t="shared" ref="BX295" si="1862">BX293+BX294</f>
        <v>0</v>
      </c>
      <c r="BY295" s="560">
        <f t="shared" ref="BY295" si="1863">BY293+BY294</f>
        <v>0</v>
      </c>
      <c r="BZ295" s="560">
        <f t="shared" si="1794"/>
        <v>51319.363460330002</v>
      </c>
      <c r="CA295" s="560">
        <f>CA293+CA294</f>
        <v>0</v>
      </c>
      <c r="CB295" s="560">
        <f t="shared" ref="CB295" si="1864">CB293+CB294</f>
        <v>0</v>
      </c>
      <c r="CC295" s="560">
        <f t="shared" ref="CC295" si="1865">CC293+CC294</f>
        <v>0</v>
      </c>
      <c r="CD295" s="560">
        <f t="shared" ref="CD295" si="1866">CD293+CD294</f>
        <v>0</v>
      </c>
      <c r="CE295" s="560">
        <f t="shared" ref="CE295" si="1867">CE293+CE294</f>
        <v>0</v>
      </c>
      <c r="CF295" s="560">
        <f t="shared" ref="CF295" si="1868">CF293+CF294</f>
        <v>0</v>
      </c>
      <c r="CG295" s="560">
        <f t="shared" ref="CG295" si="1869">CG293+CG294</f>
        <v>312.35157310000005</v>
      </c>
      <c r="CH295" s="560">
        <f t="shared" ref="CH295" si="1870">CH293+CH294</f>
        <v>718.40861813000004</v>
      </c>
      <c r="CI295" s="560">
        <f t="shared" ref="CI295" si="1871">CI293+CI294</f>
        <v>2036.5322566120003</v>
      </c>
      <c r="CJ295" s="560">
        <f t="shared" ref="CJ295" si="1872">CJ293+CJ294</f>
        <v>3298.4326119360003</v>
      </c>
      <c r="CK295" s="560">
        <f t="shared" ref="CK295" si="1873">CK293+CK294</f>
        <v>4597.8151560320002</v>
      </c>
      <c r="CL295" s="560">
        <f t="shared" ref="CL295" si="1874">CL293+CL294</f>
        <v>5872.2095742800002</v>
      </c>
      <c r="CM295" s="560">
        <f t="shared" ref="CM295" si="1875">CM293+CM294</f>
        <v>6115.8438012980005</v>
      </c>
      <c r="CN295" s="560">
        <f t="shared" ref="CN295" si="1876">CN293+CN294</f>
        <v>6265.7725563860004</v>
      </c>
      <c r="CO295" s="560">
        <f t="shared" ref="CO295" si="1877">CO293+CO294</f>
        <v>6340.7369339300012</v>
      </c>
      <c r="CP295" s="560">
        <f t="shared" ref="CP295" si="1878">CP293+CP294</f>
        <v>5522.3758124080005</v>
      </c>
      <c r="CQ295" s="560">
        <f t="shared" ref="CQ295" si="1879">CQ293+CQ294</f>
        <v>4872.68454036</v>
      </c>
      <c r="CR295" s="560">
        <f t="shared" ref="CR295" si="1880">CR293+CR294</f>
        <v>3235.9622973159999</v>
      </c>
      <c r="CS295" s="560">
        <f t="shared" ref="CS295" si="1881">CS293+CS294</f>
        <v>1680.4514632780001</v>
      </c>
      <c r="CT295" s="560">
        <f t="shared" ref="CT295" si="1882">CT293+CT294</f>
        <v>449.78626526400001</v>
      </c>
      <c r="CU295" s="560">
        <f t="shared" ref="CU295" si="1883">CU293+CU294</f>
        <v>0</v>
      </c>
      <c r="CV295" s="560">
        <f t="shared" ref="CV295" si="1884">CV293+CV294</f>
        <v>0</v>
      </c>
      <c r="CW295" s="560">
        <f t="shared" ref="CW295" si="1885">CW293+CW294</f>
        <v>0</v>
      </c>
      <c r="CX295" s="560">
        <f t="shared" ref="CX295" si="1886">CX293+CX294</f>
        <v>0</v>
      </c>
      <c r="CY295" s="129"/>
      <c r="CZ295" s="129"/>
      <c r="DA295" s="129"/>
      <c r="DB295" s="129"/>
      <c r="DC295" s="129"/>
      <c r="DD295" s="129"/>
      <c r="DE295" s="129"/>
      <c r="DF295" s="129"/>
      <c r="DG295" s="129"/>
      <c r="DH295" s="129"/>
    </row>
    <row r="296" spans="1:112">
      <c r="A296" s="558" t="s">
        <v>1205</v>
      </c>
      <c r="B296" s="559">
        <f>4*AB296+4*BA296+19*C296+BZ296*4</f>
        <v>-47306</v>
      </c>
      <c r="C296" s="665">
        <f>SUM(D296:AA296)</f>
        <v>-1526</v>
      </c>
      <c r="D296" s="559">
        <f>IF(D295&gt;Inputs!$E$81,Inputs!$E$81,D295)*-1</f>
        <v>0</v>
      </c>
      <c r="E296" s="559">
        <f>IF(E295&gt;Inputs!$E$81,Inputs!$E$81,E295)*-1</f>
        <v>0</v>
      </c>
      <c r="F296" s="559">
        <f>IF(F295&gt;Inputs!$E$81,Inputs!$E$81,F295)*-1</f>
        <v>0</v>
      </c>
      <c r="G296" s="559">
        <f>IF(G295&gt;Inputs!$E$81,Inputs!$E$81,G295)*-1</f>
        <v>0</v>
      </c>
      <c r="H296" s="559">
        <f>IF(H295&gt;Inputs!$E$81,Inputs!$E$81,H295)*-1</f>
        <v>0</v>
      </c>
      <c r="I296" s="559">
        <f>IF(I295&gt;Inputs!$E$81,Inputs!$E$81,I295)*-1</f>
        <v>0</v>
      </c>
      <c r="J296" s="559">
        <f>IF(J295&gt;Inputs!$E$81,Inputs!$E$81,J295)*-1</f>
        <v>-109</v>
      </c>
      <c r="K296" s="559">
        <f>IF(K295&gt;Inputs!$E$81,Inputs!$E$81,K295)*-1</f>
        <v>-109</v>
      </c>
      <c r="L296" s="559">
        <f>IF(L295&gt;Inputs!$E$81,Inputs!$E$81,L295)*-1</f>
        <v>-109</v>
      </c>
      <c r="M296" s="559">
        <f>IF(M295&gt;Inputs!$E$81,Inputs!$E$81,M295)*-1</f>
        <v>-109</v>
      </c>
      <c r="N296" s="559">
        <f>IF(N295&gt;Inputs!$E$81,Inputs!$E$81,N295)*-1</f>
        <v>-109</v>
      </c>
      <c r="O296" s="559">
        <f>IF(O295&gt;Inputs!$E$81,Inputs!$E$81,O295)*-1</f>
        <v>-109</v>
      </c>
      <c r="P296" s="559">
        <f>IF(P295&gt;Inputs!$E$81,Inputs!$E$81,P295)*-1</f>
        <v>-109</v>
      </c>
      <c r="Q296" s="559">
        <f>IF(Q295&gt;Inputs!$E$81,Inputs!$E$81,Q295)*-1</f>
        <v>-109</v>
      </c>
      <c r="R296" s="559">
        <f>IF(R295&gt;Inputs!$E$81,Inputs!$E$81,R295)*-1</f>
        <v>-109</v>
      </c>
      <c r="S296" s="559">
        <f>IF(S295&gt;Inputs!$E$81,Inputs!$E$81,S295)*-1</f>
        <v>-109</v>
      </c>
      <c r="T296" s="559">
        <f>IF(T295&gt;Inputs!$E$81,Inputs!$E$81,T295)*-1</f>
        <v>-109</v>
      </c>
      <c r="U296" s="559">
        <f>IF(U295&gt;Inputs!$E$81,Inputs!$E$81,U295)*-1</f>
        <v>-109</v>
      </c>
      <c r="V296" s="559">
        <f>IF(V295&gt;Inputs!$E$81,Inputs!$E$81,V295)*-1</f>
        <v>-109</v>
      </c>
      <c r="W296" s="559">
        <f>IF(W295&gt;Inputs!$E$81,Inputs!$E$81,W295)*-1</f>
        <v>-109</v>
      </c>
      <c r="X296" s="559">
        <f>IF(X295&gt;Inputs!$E$81,Inputs!$E$81,X295)*-1</f>
        <v>0</v>
      </c>
      <c r="Y296" s="559">
        <f>IF(Y295&gt;Inputs!$E$81,Inputs!$E$81,Y295)*-1</f>
        <v>0</v>
      </c>
      <c r="Z296" s="559">
        <f>IF(Z295&gt;Inputs!$E$81,Inputs!$E$81,Z295)*-1</f>
        <v>0</v>
      </c>
      <c r="AA296" s="559">
        <f>IF(AA295&gt;Inputs!$E$81,Inputs!$E$81,AA295)*-1</f>
        <v>0</v>
      </c>
      <c r="AB296" s="665">
        <f>SUM(AC296:AZ296)</f>
        <v>-1526</v>
      </c>
      <c r="AC296" s="559">
        <f>IF(AC295&gt;Inputs!$E$81,Inputs!$E$81,AC295)*-1</f>
        <v>0</v>
      </c>
      <c r="AD296" s="559">
        <f>IF(AD295&gt;Inputs!$E$81,Inputs!$E$81,AD295)*-1</f>
        <v>0</v>
      </c>
      <c r="AE296" s="559">
        <f>IF(AE295&gt;Inputs!$E$81,Inputs!$E$81,AE295)*-1</f>
        <v>0</v>
      </c>
      <c r="AF296" s="559">
        <f>IF(AF295&gt;Inputs!$E$81,Inputs!$E$81,AF295)*-1</f>
        <v>0</v>
      </c>
      <c r="AG296" s="559">
        <f>IF(AG295&gt;Inputs!$E$81,Inputs!$E$81,AG295)*-1</f>
        <v>0</v>
      </c>
      <c r="AH296" s="559">
        <f>IF(AH295&gt;Inputs!$E$81,Inputs!$E$81,AH295)*-1</f>
        <v>0</v>
      </c>
      <c r="AI296" s="559">
        <f>IF(AI295&gt;Inputs!$E$81,Inputs!$E$81,AI295)*-1</f>
        <v>-109</v>
      </c>
      <c r="AJ296" s="559">
        <f>IF(AJ295&gt;Inputs!$E$81,Inputs!$E$81,AJ295)*-1</f>
        <v>-109</v>
      </c>
      <c r="AK296" s="559">
        <f>IF(AK295&gt;Inputs!$E$81,Inputs!$E$81,AK295)*-1</f>
        <v>-109</v>
      </c>
      <c r="AL296" s="559">
        <f>IF(AL295&gt;Inputs!$E$81,Inputs!$E$81,AL295)*-1</f>
        <v>-109</v>
      </c>
      <c r="AM296" s="559">
        <f>IF(AM295&gt;Inputs!$E$81,Inputs!$E$81,AM295)*-1</f>
        <v>-109</v>
      </c>
      <c r="AN296" s="559">
        <f>IF(AN295&gt;Inputs!$E$81,Inputs!$E$81,AN295)*-1</f>
        <v>-109</v>
      </c>
      <c r="AO296" s="559">
        <f>IF(AO295&gt;Inputs!$E$81,Inputs!$E$81,AO295)*-1</f>
        <v>-109</v>
      </c>
      <c r="AP296" s="559">
        <f>IF(AP295&gt;Inputs!$E$81,Inputs!$E$81,AP295)*-1</f>
        <v>-109</v>
      </c>
      <c r="AQ296" s="559">
        <f>IF(AQ295&gt;Inputs!$E$81,Inputs!$E$81,AQ295)*-1</f>
        <v>-109</v>
      </c>
      <c r="AR296" s="559">
        <f>IF(AR295&gt;Inputs!$E$81,Inputs!$E$81,AR295)*-1</f>
        <v>-109</v>
      </c>
      <c r="AS296" s="559">
        <f>IF(AS295&gt;Inputs!$E$81,Inputs!$E$81,AS295)*-1</f>
        <v>-109</v>
      </c>
      <c r="AT296" s="559">
        <f>IF(AT295&gt;Inputs!$E$81,Inputs!$E$81,AT295)*-1</f>
        <v>-109</v>
      </c>
      <c r="AU296" s="559">
        <f>IF(AU295&gt;Inputs!$E$81,Inputs!$E$81,AU295)*-1</f>
        <v>-109</v>
      </c>
      <c r="AV296" s="559">
        <f>IF(AV295&gt;Inputs!$E$81,Inputs!$E$81,AV295)*-1</f>
        <v>-109</v>
      </c>
      <c r="AW296" s="559">
        <f>IF(AW295&gt;Inputs!$E$81,Inputs!$E$81,AW295)*-1</f>
        <v>0</v>
      </c>
      <c r="AX296" s="559">
        <f>IF(AX295&gt;Inputs!$E$81,Inputs!$E$81,AX295)*-1</f>
        <v>0</v>
      </c>
      <c r="AY296" s="559">
        <f>IF(AY295&gt;Inputs!$E$81,Inputs!$E$81,AY295)*-1</f>
        <v>0</v>
      </c>
      <c r="AZ296" s="559">
        <f>IF(AZ295&gt;Inputs!$E$81,Inputs!$E$81,AZ295)*-1</f>
        <v>0</v>
      </c>
      <c r="BA296" s="665">
        <f>SUM(BB296:BY296)</f>
        <v>-1526</v>
      </c>
      <c r="BB296" s="559">
        <f>IF(BB295&gt;Inputs!$E$81,Inputs!$E$81,BB295)*-1</f>
        <v>0</v>
      </c>
      <c r="BC296" s="559">
        <f>IF(BC295&gt;Inputs!$E$81,Inputs!$E$81,BC295)*-1</f>
        <v>0</v>
      </c>
      <c r="BD296" s="559">
        <f>IF(BD295&gt;Inputs!$E$81,Inputs!$E$81,BD295)*-1</f>
        <v>0</v>
      </c>
      <c r="BE296" s="559">
        <f>IF(BE295&gt;Inputs!$E$81,Inputs!$E$81,BE295)*-1</f>
        <v>0</v>
      </c>
      <c r="BF296" s="559">
        <f>IF(BF295&gt;Inputs!$E$81,Inputs!$E$81,BF295)*-1</f>
        <v>0</v>
      </c>
      <c r="BG296" s="559">
        <f>IF(BG295&gt;Inputs!$E$81,Inputs!$E$81,BG295)*-1</f>
        <v>0</v>
      </c>
      <c r="BH296" s="559">
        <f>IF(BH295&gt;Inputs!$E$81,Inputs!$E$81,BH295)*-1</f>
        <v>-109</v>
      </c>
      <c r="BI296" s="559">
        <f>IF(BI295&gt;Inputs!$E$81,Inputs!$E$81,BI295)*-1</f>
        <v>-109</v>
      </c>
      <c r="BJ296" s="559">
        <f>IF(BJ295&gt;Inputs!$E$81,Inputs!$E$81,BJ295)*-1</f>
        <v>-109</v>
      </c>
      <c r="BK296" s="559">
        <f>IF(BK295&gt;Inputs!$E$81,Inputs!$E$81,BK295)*-1</f>
        <v>-109</v>
      </c>
      <c r="BL296" s="559">
        <f>IF(BL295&gt;Inputs!$E$81,Inputs!$E$81,BL295)*-1</f>
        <v>-109</v>
      </c>
      <c r="BM296" s="559">
        <f>IF(BM295&gt;Inputs!$E$81,Inputs!$E$81,BM295)*-1</f>
        <v>-109</v>
      </c>
      <c r="BN296" s="559">
        <f>IF(BN295&gt;Inputs!$E$81,Inputs!$E$81,BN295)*-1</f>
        <v>-109</v>
      </c>
      <c r="BO296" s="559">
        <f>IF(BO295&gt;Inputs!$E$81,Inputs!$E$81,BO295)*-1</f>
        <v>-109</v>
      </c>
      <c r="BP296" s="559">
        <f>IF(BP295&gt;Inputs!$E$81,Inputs!$E$81,BP295)*-1</f>
        <v>-109</v>
      </c>
      <c r="BQ296" s="559">
        <f>IF(BQ295&gt;Inputs!$E$81,Inputs!$E$81,BQ295)*-1</f>
        <v>-109</v>
      </c>
      <c r="BR296" s="559">
        <f>IF(BR295&gt;Inputs!$E$81,Inputs!$E$81,BR295)*-1</f>
        <v>-109</v>
      </c>
      <c r="BS296" s="559">
        <f>IF(BS295&gt;Inputs!$E$81,Inputs!$E$81,BS295)*-1</f>
        <v>-109</v>
      </c>
      <c r="BT296" s="559">
        <f>IF(BT295&gt;Inputs!$E$81,Inputs!$E$81,BT295)*-1</f>
        <v>-109</v>
      </c>
      <c r="BU296" s="559">
        <f>IF(BU295&gt;Inputs!$E$81,Inputs!$E$81,BU295)*-1</f>
        <v>-109</v>
      </c>
      <c r="BV296" s="559">
        <f>IF(BV295&gt;Inputs!$E$81,Inputs!$E$81,BV295)*-1</f>
        <v>0</v>
      </c>
      <c r="BW296" s="559">
        <f>IF(BW295&gt;Inputs!$E$81,Inputs!$E$81,BW295)*-1</f>
        <v>0</v>
      </c>
      <c r="BX296" s="559">
        <f>IF(BX295&gt;Inputs!$E$81,Inputs!$E$81,BX295)*-1</f>
        <v>0</v>
      </c>
      <c r="BY296" s="559">
        <f>IF(BY295&gt;Inputs!$E$81,Inputs!$E$81,BY295)*-1</f>
        <v>0</v>
      </c>
      <c r="BZ296" s="665">
        <f>SUM(CA296:CX296)</f>
        <v>-1526</v>
      </c>
      <c r="CA296" s="559">
        <f>IF(CA295&gt;Inputs!$E$81,Inputs!$E$81,CA295)*-1</f>
        <v>0</v>
      </c>
      <c r="CB296" s="559">
        <f>IF(CB295&gt;Inputs!$E$81,Inputs!$E$81,CB295)*-1</f>
        <v>0</v>
      </c>
      <c r="CC296" s="559">
        <f>IF(CC295&gt;Inputs!$E$81,Inputs!$E$81,CC295)*-1</f>
        <v>0</v>
      </c>
      <c r="CD296" s="559">
        <f>IF(CD295&gt;Inputs!$E$81,Inputs!$E$81,CD295)*-1</f>
        <v>0</v>
      </c>
      <c r="CE296" s="559">
        <f>IF(CE295&gt;Inputs!$E$81,Inputs!$E$81,CE295)*-1</f>
        <v>0</v>
      </c>
      <c r="CF296" s="559">
        <f>IF(CF295&gt;Inputs!$E$81,Inputs!$E$81,CF295)*-1</f>
        <v>0</v>
      </c>
      <c r="CG296" s="559">
        <f>IF(CG295&gt;Inputs!$E$81,Inputs!$E$81,CG295)*-1</f>
        <v>-109</v>
      </c>
      <c r="CH296" s="559">
        <f>IF(CH295&gt;Inputs!$E$81,Inputs!$E$81,CH295)*-1</f>
        <v>-109</v>
      </c>
      <c r="CI296" s="559">
        <f>IF(CI295&gt;Inputs!$E$81,Inputs!$E$81,CI295)*-1</f>
        <v>-109</v>
      </c>
      <c r="CJ296" s="559">
        <f>IF(CJ295&gt;Inputs!$E$81,Inputs!$E$81,CJ295)*-1</f>
        <v>-109</v>
      </c>
      <c r="CK296" s="559">
        <f>IF(CK295&gt;Inputs!$E$81,Inputs!$E$81,CK295)*-1</f>
        <v>-109</v>
      </c>
      <c r="CL296" s="559">
        <f>IF(CL295&gt;Inputs!$E$81,Inputs!$E$81,CL295)*-1</f>
        <v>-109</v>
      </c>
      <c r="CM296" s="559">
        <f>IF(CM295&gt;Inputs!$E$81,Inputs!$E$81,CM295)*-1</f>
        <v>-109</v>
      </c>
      <c r="CN296" s="559">
        <f>IF(CN295&gt;Inputs!$E$81,Inputs!$E$81,CN295)*-1</f>
        <v>-109</v>
      </c>
      <c r="CO296" s="559">
        <f>IF(CO295&gt;Inputs!$E$81,Inputs!$E$81,CO295)*-1</f>
        <v>-109</v>
      </c>
      <c r="CP296" s="559">
        <f>IF(CP295&gt;Inputs!$E$81,Inputs!$E$81,CP295)*-1</f>
        <v>-109</v>
      </c>
      <c r="CQ296" s="559">
        <f>IF(CQ295&gt;Inputs!$E$81,Inputs!$E$81,CQ295)*-1</f>
        <v>-109</v>
      </c>
      <c r="CR296" s="559">
        <f>IF(CR295&gt;Inputs!$E$81,Inputs!$E$81,CR295)*-1</f>
        <v>-109</v>
      </c>
      <c r="CS296" s="559">
        <f>IF(CS295&gt;Inputs!$E$81,Inputs!$E$81,CS295)*-1</f>
        <v>-109</v>
      </c>
      <c r="CT296" s="559">
        <f>IF(CT295&gt;Inputs!$E$81,Inputs!$E$81,CT295)*-1</f>
        <v>-109</v>
      </c>
      <c r="CU296" s="559">
        <f>IF(CU295&gt;Inputs!$E$81,Inputs!$E$81,CU295)*-1</f>
        <v>0</v>
      </c>
      <c r="CV296" s="559">
        <f>IF(CV295&gt;Inputs!$E$81,Inputs!$E$81,CV295)*-1</f>
        <v>0</v>
      </c>
      <c r="CW296" s="559">
        <f>IF(CW295&gt;Inputs!$E$81,Inputs!$E$81,CW295)*-1</f>
        <v>0</v>
      </c>
      <c r="CX296" s="559">
        <f>IF(CX295&gt;Inputs!$E$81,Inputs!$E$81,CX295)*-1</f>
        <v>0</v>
      </c>
      <c r="CY296" s="129"/>
      <c r="CZ296" s="129"/>
      <c r="DA296" s="129"/>
      <c r="DB296" s="129"/>
      <c r="DC296" s="129"/>
      <c r="DD296" s="129"/>
      <c r="DE296" s="129"/>
      <c r="DF296" s="129"/>
      <c r="DG296" s="129"/>
      <c r="DH296" s="129"/>
    </row>
    <row r="297" spans="1:112">
      <c r="A297" s="558" t="s">
        <v>1206</v>
      </c>
      <c r="B297" s="557">
        <f>4*AB297+4*BA297+19*C297+BZ297*4</f>
        <v>1543594.26727023</v>
      </c>
      <c r="C297" s="557">
        <f>SUM(D297:AA297)</f>
        <v>49793.363460330002</v>
      </c>
      <c r="D297" s="557">
        <f>D295+D296</f>
        <v>0</v>
      </c>
      <c r="E297" s="557">
        <f t="shared" ref="E297:AA297" si="1887">E295+E296</f>
        <v>0</v>
      </c>
      <c r="F297" s="557">
        <f t="shared" si="1887"/>
        <v>0</v>
      </c>
      <c r="G297" s="557">
        <f t="shared" si="1887"/>
        <v>0</v>
      </c>
      <c r="H297" s="557">
        <f t="shared" si="1887"/>
        <v>0</v>
      </c>
      <c r="I297" s="557">
        <f t="shared" si="1887"/>
        <v>0</v>
      </c>
      <c r="J297" s="557">
        <f t="shared" si="1887"/>
        <v>203.35157310000005</v>
      </c>
      <c r="K297" s="557">
        <f t="shared" si="1887"/>
        <v>609.40861813000004</v>
      </c>
      <c r="L297" s="557">
        <f t="shared" si="1887"/>
        <v>1927.5322566120003</v>
      </c>
      <c r="M297" s="557">
        <f t="shared" si="1887"/>
        <v>3189.4326119360003</v>
      </c>
      <c r="N297" s="557">
        <f t="shared" si="1887"/>
        <v>4488.8151560320002</v>
      </c>
      <c r="O297" s="557">
        <f t="shared" si="1887"/>
        <v>5763.2095742800002</v>
      </c>
      <c r="P297" s="557">
        <f t="shared" si="1887"/>
        <v>6006.8438012980005</v>
      </c>
      <c r="Q297" s="557">
        <f t="shared" si="1887"/>
        <v>6156.7725563860004</v>
      </c>
      <c r="R297" s="557">
        <f t="shared" si="1887"/>
        <v>6231.7369339300012</v>
      </c>
      <c r="S297" s="557">
        <f t="shared" si="1887"/>
        <v>5413.3758124080005</v>
      </c>
      <c r="T297" s="557">
        <f t="shared" si="1887"/>
        <v>4763.68454036</v>
      </c>
      <c r="U297" s="557">
        <f t="shared" si="1887"/>
        <v>3126.9622973159999</v>
      </c>
      <c r="V297" s="557">
        <f t="shared" si="1887"/>
        <v>1571.4514632780001</v>
      </c>
      <c r="W297" s="557">
        <f t="shared" si="1887"/>
        <v>340.78626526400001</v>
      </c>
      <c r="X297" s="557">
        <f t="shared" si="1887"/>
        <v>0</v>
      </c>
      <c r="Y297" s="557">
        <f t="shared" si="1887"/>
        <v>0</v>
      </c>
      <c r="Z297" s="557">
        <f t="shared" si="1887"/>
        <v>0</v>
      </c>
      <c r="AA297" s="557">
        <f t="shared" si="1887"/>
        <v>0</v>
      </c>
      <c r="AB297" s="557">
        <f>SUM(AC297:AZ297)</f>
        <v>49793.363460330002</v>
      </c>
      <c r="AC297" s="557">
        <f>AC295+AC296</f>
        <v>0</v>
      </c>
      <c r="AD297" s="557">
        <f t="shared" ref="AD297:AZ297" si="1888">AD295+AD296</f>
        <v>0</v>
      </c>
      <c r="AE297" s="557">
        <f t="shared" si="1888"/>
        <v>0</v>
      </c>
      <c r="AF297" s="557">
        <f t="shared" si="1888"/>
        <v>0</v>
      </c>
      <c r="AG297" s="557">
        <f t="shared" si="1888"/>
        <v>0</v>
      </c>
      <c r="AH297" s="557">
        <f t="shared" si="1888"/>
        <v>0</v>
      </c>
      <c r="AI297" s="557">
        <f t="shared" si="1888"/>
        <v>203.35157310000005</v>
      </c>
      <c r="AJ297" s="557">
        <f t="shared" si="1888"/>
        <v>609.40861813000004</v>
      </c>
      <c r="AK297" s="557">
        <f t="shared" si="1888"/>
        <v>1927.5322566120003</v>
      </c>
      <c r="AL297" s="557">
        <f t="shared" si="1888"/>
        <v>3189.4326119360003</v>
      </c>
      <c r="AM297" s="557">
        <f t="shared" si="1888"/>
        <v>4488.8151560320002</v>
      </c>
      <c r="AN297" s="557">
        <f t="shared" si="1888"/>
        <v>5763.2095742800002</v>
      </c>
      <c r="AO297" s="557">
        <f t="shared" si="1888"/>
        <v>6006.8438012980005</v>
      </c>
      <c r="AP297" s="557">
        <f t="shared" si="1888"/>
        <v>6156.7725563860004</v>
      </c>
      <c r="AQ297" s="557">
        <f t="shared" si="1888"/>
        <v>6231.7369339300012</v>
      </c>
      <c r="AR297" s="557">
        <f t="shared" si="1888"/>
        <v>5413.3758124080005</v>
      </c>
      <c r="AS297" s="557">
        <f t="shared" si="1888"/>
        <v>4763.68454036</v>
      </c>
      <c r="AT297" s="557">
        <f t="shared" si="1888"/>
        <v>3126.9622973159999</v>
      </c>
      <c r="AU297" s="557">
        <f t="shared" si="1888"/>
        <v>1571.4514632780001</v>
      </c>
      <c r="AV297" s="557">
        <f t="shared" si="1888"/>
        <v>340.78626526400001</v>
      </c>
      <c r="AW297" s="557">
        <f t="shared" si="1888"/>
        <v>0</v>
      </c>
      <c r="AX297" s="557">
        <f t="shared" si="1888"/>
        <v>0</v>
      </c>
      <c r="AY297" s="557">
        <f t="shared" si="1888"/>
        <v>0</v>
      </c>
      <c r="AZ297" s="557">
        <f t="shared" si="1888"/>
        <v>0</v>
      </c>
      <c r="BA297" s="557">
        <f>SUM(BB297:BY297)</f>
        <v>49793.363460330002</v>
      </c>
      <c r="BB297" s="557">
        <f>BB295+BB296</f>
        <v>0</v>
      </c>
      <c r="BC297" s="557">
        <f t="shared" ref="BC297:BY297" si="1889">BC295+BC296</f>
        <v>0</v>
      </c>
      <c r="BD297" s="557">
        <f t="shared" si="1889"/>
        <v>0</v>
      </c>
      <c r="BE297" s="557">
        <f t="shared" si="1889"/>
        <v>0</v>
      </c>
      <c r="BF297" s="557">
        <f t="shared" si="1889"/>
        <v>0</v>
      </c>
      <c r="BG297" s="557">
        <f t="shared" si="1889"/>
        <v>0</v>
      </c>
      <c r="BH297" s="557">
        <f t="shared" si="1889"/>
        <v>203.35157310000005</v>
      </c>
      <c r="BI297" s="557">
        <f t="shared" si="1889"/>
        <v>609.40861813000004</v>
      </c>
      <c r="BJ297" s="557">
        <f t="shared" si="1889"/>
        <v>1927.5322566120003</v>
      </c>
      <c r="BK297" s="557">
        <f t="shared" si="1889"/>
        <v>3189.4326119360003</v>
      </c>
      <c r="BL297" s="557">
        <f t="shared" si="1889"/>
        <v>4488.8151560320002</v>
      </c>
      <c r="BM297" s="557">
        <f t="shared" si="1889"/>
        <v>5763.2095742800002</v>
      </c>
      <c r="BN297" s="557">
        <f t="shared" si="1889"/>
        <v>6006.8438012980005</v>
      </c>
      <c r="BO297" s="557">
        <f t="shared" si="1889"/>
        <v>6156.7725563860004</v>
      </c>
      <c r="BP297" s="557">
        <f t="shared" si="1889"/>
        <v>6231.7369339300012</v>
      </c>
      <c r="BQ297" s="557">
        <f t="shared" si="1889"/>
        <v>5413.3758124080005</v>
      </c>
      <c r="BR297" s="557">
        <f t="shared" si="1889"/>
        <v>4763.68454036</v>
      </c>
      <c r="BS297" s="557">
        <f t="shared" si="1889"/>
        <v>3126.9622973159999</v>
      </c>
      <c r="BT297" s="557">
        <f t="shared" si="1889"/>
        <v>1571.4514632780001</v>
      </c>
      <c r="BU297" s="557">
        <f t="shared" si="1889"/>
        <v>340.78626526400001</v>
      </c>
      <c r="BV297" s="557">
        <f t="shared" si="1889"/>
        <v>0</v>
      </c>
      <c r="BW297" s="557">
        <f t="shared" si="1889"/>
        <v>0</v>
      </c>
      <c r="BX297" s="557">
        <f t="shared" si="1889"/>
        <v>0</v>
      </c>
      <c r="BY297" s="557">
        <f t="shared" si="1889"/>
        <v>0</v>
      </c>
      <c r="BZ297" s="557">
        <f>SUM(CA297:CX297)</f>
        <v>49793.363460330002</v>
      </c>
      <c r="CA297" s="557">
        <f>CA295+CA296</f>
        <v>0</v>
      </c>
      <c r="CB297" s="557">
        <f t="shared" ref="CB297:CX297" si="1890">CB295+CB296</f>
        <v>0</v>
      </c>
      <c r="CC297" s="557">
        <f t="shared" si="1890"/>
        <v>0</v>
      </c>
      <c r="CD297" s="557">
        <f t="shared" si="1890"/>
        <v>0</v>
      </c>
      <c r="CE297" s="557">
        <f t="shared" si="1890"/>
        <v>0</v>
      </c>
      <c r="CF297" s="557">
        <f t="shared" si="1890"/>
        <v>0</v>
      </c>
      <c r="CG297" s="557">
        <f t="shared" si="1890"/>
        <v>203.35157310000005</v>
      </c>
      <c r="CH297" s="557">
        <f t="shared" si="1890"/>
        <v>609.40861813000004</v>
      </c>
      <c r="CI297" s="557">
        <f t="shared" si="1890"/>
        <v>1927.5322566120003</v>
      </c>
      <c r="CJ297" s="557">
        <f t="shared" si="1890"/>
        <v>3189.4326119360003</v>
      </c>
      <c r="CK297" s="557">
        <f t="shared" si="1890"/>
        <v>4488.8151560320002</v>
      </c>
      <c r="CL297" s="557">
        <f t="shared" si="1890"/>
        <v>5763.2095742800002</v>
      </c>
      <c r="CM297" s="557">
        <f t="shared" si="1890"/>
        <v>6006.8438012980005</v>
      </c>
      <c r="CN297" s="557">
        <f t="shared" si="1890"/>
        <v>6156.7725563860004</v>
      </c>
      <c r="CO297" s="557">
        <f t="shared" si="1890"/>
        <v>6231.7369339300012</v>
      </c>
      <c r="CP297" s="557">
        <f t="shared" si="1890"/>
        <v>5413.3758124080005</v>
      </c>
      <c r="CQ297" s="557">
        <f t="shared" si="1890"/>
        <v>4763.68454036</v>
      </c>
      <c r="CR297" s="557">
        <f t="shared" si="1890"/>
        <v>3126.9622973159999</v>
      </c>
      <c r="CS297" s="557">
        <f t="shared" si="1890"/>
        <v>1571.4514632780001</v>
      </c>
      <c r="CT297" s="557">
        <f t="shared" si="1890"/>
        <v>340.78626526400001</v>
      </c>
      <c r="CU297" s="557">
        <f t="shared" si="1890"/>
        <v>0</v>
      </c>
      <c r="CV297" s="557">
        <f t="shared" si="1890"/>
        <v>0</v>
      </c>
      <c r="CW297" s="557">
        <f t="shared" si="1890"/>
        <v>0</v>
      </c>
      <c r="CX297" s="557">
        <f t="shared" si="1890"/>
        <v>0</v>
      </c>
      <c r="CY297" s="129"/>
      <c r="CZ297" s="129"/>
      <c r="DA297" s="129"/>
      <c r="DB297" s="129"/>
      <c r="DC297" s="129"/>
      <c r="DD297" s="129"/>
      <c r="DE297" s="129"/>
      <c r="DF297" s="129"/>
      <c r="DG297" s="129"/>
      <c r="DH297" s="129"/>
    </row>
    <row r="298" spans="1:112">
      <c r="A298" s="558"/>
      <c r="B298" s="557"/>
      <c r="C298" s="557"/>
      <c r="D298" s="557"/>
      <c r="E298" s="557"/>
      <c r="F298" s="557"/>
      <c r="G298" s="557"/>
      <c r="H298" s="557"/>
      <c r="I298" s="557"/>
      <c r="J298" s="557"/>
      <c r="K298" s="557"/>
      <c r="L298" s="557"/>
      <c r="M298" s="557"/>
      <c r="N298" s="557"/>
      <c r="O298" s="557"/>
      <c r="P298" s="557"/>
      <c r="Q298" s="557"/>
      <c r="R298" s="557"/>
      <c r="S298" s="557"/>
      <c r="T298" s="557"/>
      <c r="U298" s="557"/>
      <c r="V298" s="557"/>
      <c r="W298" s="557"/>
      <c r="X298" s="557"/>
      <c r="Y298" s="557"/>
      <c r="Z298" s="557"/>
      <c r="AA298" s="557"/>
      <c r="AB298" s="557"/>
      <c r="AC298" s="557"/>
      <c r="AD298" s="557"/>
      <c r="AE298" s="557"/>
      <c r="AF298" s="557"/>
      <c r="AG298" s="557"/>
      <c r="AH298" s="557"/>
      <c r="AI298" s="557"/>
      <c r="AJ298" s="557"/>
      <c r="AK298" s="557"/>
      <c r="AL298" s="557"/>
      <c r="AM298" s="557"/>
      <c r="AN298" s="557"/>
      <c r="AO298" s="557"/>
      <c r="AP298" s="557"/>
      <c r="AQ298" s="557"/>
      <c r="AR298" s="557"/>
      <c r="AS298" s="557"/>
      <c r="AT298" s="557"/>
      <c r="AU298" s="557"/>
      <c r="AV298" s="557"/>
      <c r="AW298" s="557"/>
      <c r="AX298" s="557"/>
      <c r="AY298" s="557"/>
      <c r="AZ298" s="557"/>
      <c r="BA298" s="557"/>
      <c r="BB298" s="557"/>
      <c r="BC298" s="557"/>
      <c r="BD298" s="557"/>
      <c r="BE298" s="557"/>
      <c r="BF298" s="557"/>
      <c r="BG298" s="557"/>
      <c r="BH298" s="557"/>
      <c r="BI298" s="557"/>
      <c r="BJ298" s="557"/>
      <c r="BK298" s="557"/>
      <c r="BL298" s="557"/>
      <c r="BM298" s="557"/>
      <c r="BN298" s="557"/>
      <c r="BO298" s="557"/>
      <c r="BP298" s="557"/>
      <c r="BQ298" s="557"/>
      <c r="BR298" s="557"/>
      <c r="BS298" s="557"/>
      <c r="BT298" s="557"/>
      <c r="BU298" s="557"/>
      <c r="BV298" s="557"/>
      <c r="BW298" s="557"/>
      <c r="BX298" s="557"/>
      <c r="BY298" s="557"/>
      <c r="BZ298" s="557"/>
      <c r="CA298" s="557"/>
      <c r="CB298" s="557"/>
      <c r="CC298" s="557"/>
      <c r="CD298" s="557"/>
      <c r="CE298" s="557"/>
      <c r="CF298" s="557"/>
      <c r="CG298" s="557"/>
      <c r="CH298" s="557"/>
      <c r="CI298" s="557"/>
      <c r="CJ298" s="557"/>
      <c r="CK298" s="557"/>
      <c r="CL298" s="557"/>
      <c r="CM298" s="557"/>
      <c r="CN298" s="557"/>
      <c r="CO298" s="557"/>
      <c r="CP298" s="557"/>
      <c r="CQ298" s="557"/>
      <c r="CR298" s="557"/>
      <c r="CS298" s="557"/>
      <c r="CT298" s="557"/>
      <c r="CU298" s="557"/>
      <c r="CV298" s="557"/>
      <c r="CW298" s="557"/>
      <c r="CX298" s="557"/>
      <c r="CY298" s="129"/>
      <c r="CZ298" s="129"/>
      <c r="DA298" s="129"/>
      <c r="DB298" s="129"/>
      <c r="DC298" s="129"/>
      <c r="DD298" s="129"/>
      <c r="DE298" s="129"/>
      <c r="DF298" s="129"/>
      <c r="DG298" s="129"/>
      <c r="DH298" s="129"/>
    </row>
    <row r="299" spans="1:112">
      <c r="A299" s="607" t="s">
        <v>1220</v>
      </c>
      <c r="B299" s="557"/>
      <c r="C299" s="557"/>
      <c r="D299" s="557"/>
      <c r="E299" s="557"/>
      <c r="F299" s="557"/>
      <c r="G299" s="557"/>
      <c r="H299" s="557"/>
      <c r="I299" s="557"/>
      <c r="J299" s="557"/>
      <c r="K299" s="557"/>
      <c r="L299" s="557"/>
      <c r="M299" s="557"/>
      <c r="N299" s="557"/>
      <c r="O299" s="557"/>
      <c r="P299" s="557"/>
      <c r="Q299" s="557"/>
      <c r="R299" s="557"/>
      <c r="S299" s="557"/>
      <c r="T299" s="557"/>
      <c r="U299" s="557"/>
      <c r="V299" s="557"/>
      <c r="W299" s="557"/>
      <c r="X299" s="557"/>
      <c r="Y299" s="557"/>
      <c r="Z299" s="557"/>
      <c r="AA299" s="557"/>
      <c r="AB299" s="557"/>
      <c r="AC299" s="557"/>
      <c r="AD299" s="557"/>
      <c r="AE299" s="557"/>
      <c r="AF299" s="557"/>
      <c r="AG299" s="557"/>
      <c r="AH299" s="557"/>
      <c r="AI299" s="557"/>
      <c r="AJ299" s="557"/>
      <c r="AK299" s="557"/>
      <c r="AL299" s="557"/>
      <c r="AM299" s="557"/>
      <c r="AN299" s="557"/>
      <c r="AO299" s="557"/>
      <c r="AP299" s="557"/>
      <c r="AQ299" s="557"/>
      <c r="AR299" s="557"/>
      <c r="AS299" s="557"/>
      <c r="AT299" s="557"/>
      <c r="AU299" s="557"/>
      <c r="AV299" s="557"/>
      <c r="AW299" s="557"/>
      <c r="AX299" s="557"/>
      <c r="AY299" s="557"/>
      <c r="AZ299" s="557"/>
      <c r="BA299" s="557"/>
      <c r="BB299" s="557"/>
      <c r="BC299" s="557"/>
      <c r="BD299" s="557"/>
      <c r="BE299" s="557"/>
      <c r="BF299" s="557"/>
      <c r="BG299" s="557"/>
      <c r="BH299" s="557"/>
      <c r="BI299" s="557"/>
      <c r="BJ299" s="557"/>
      <c r="BK299" s="557"/>
      <c r="BL299" s="557"/>
      <c r="BM299" s="557"/>
      <c r="BN299" s="557"/>
      <c r="BO299" s="557"/>
      <c r="BP299" s="557"/>
      <c r="BQ299" s="557"/>
      <c r="BR299" s="557"/>
      <c r="BS299" s="557"/>
      <c r="BT299" s="557"/>
      <c r="BU299" s="557"/>
      <c r="BV299" s="557"/>
      <c r="BW299" s="557"/>
      <c r="BX299" s="557"/>
      <c r="BY299" s="557"/>
      <c r="BZ299" s="557"/>
      <c r="CA299" s="557"/>
      <c r="CB299" s="557"/>
      <c r="CC299" s="557"/>
      <c r="CD299" s="557"/>
      <c r="CE299" s="557"/>
      <c r="CF299" s="557"/>
      <c r="CG299" s="557"/>
      <c r="CH299" s="557"/>
      <c r="CI299" s="557"/>
      <c r="CJ299" s="557"/>
      <c r="CK299" s="557"/>
      <c r="CL299" s="557"/>
      <c r="CM299" s="557"/>
      <c r="CN299" s="557"/>
      <c r="CO299" s="557"/>
      <c r="CP299" s="557"/>
      <c r="CQ299" s="557"/>
      <c r="CR299" s="557"/>
      <c r="CS299" s="557"/>
      <c r="CT299" s="557"/>
      <c r="CU299" s="557"/>
      <c r="CV299" s="557"/>
      <c r="CW299" s="557"/>
      <c r="CX299" s="557"/>
      <c r="CY299" s="129"/>
      <c r="CZ299" s="129"/>
      <c r="DA299" s="129"/>
      <c r="DB299" s="129"/>
      <c r="DC299" s="129"/>
      <c r="DD299" s="129"/>
      <c r="DE299" s="129"/>
      <c r="DF299" s="129"/>
      <c r="DG299" s="129"/>
      <c r="DH299" s="129"/>
    </row>
    <row r="300" spans="1:112">
      <c r="A300" s="558" t="s">
        <v>1208</v>
      </c>
      <c r="B300" s="557">
        <f>4*AB300+4*BA300+19*C300+BZ300*4</f>
        <v>1219006.1650260752</v>
      </c>
      <c r="C300" s="557">
        <f>SUM(D300:AA300)</f>
        <v>40811.075944667049</v>
      </c>
      <c r="D300" s="557">
        <f>IF(D287&lt;0,0,IF(D287&gt;D297,D297,D287))</f>
        <v>0</v>
      </c>
      <c r="E300" s="557">
        <f t="shared" ref="E300:AA300" si="1891">IF(E287&lt;0,0,IF(E287&gt;E297,E297,E287))</f>
        <v>0</v>
      </c>
      <c r="F300" s="557">
        <f t="shared" si="1891"/>
        <v>0</v>
      </c>
      <c r="G300" s="557">
        <f t="shared" si="1891"/>
        <v>0</v>
      </c>
      <c r="H300" s="557">
        <f t="shared" si="1891"/>
        <v>0</v>
      </c>
      <c r="I300" s="557">
        <f t="shared" si="1891"/>
        <v>0</v>
      </c>
      <c r="J300" s="557">
        <f t="shared" si="1891"/>
        <v>203.35157310000005</v>
      </c>
      <c r="K300" s="557">
        <f t="shared" si="1891"/>
        <v>609.40861813000004</v>
      </c>
      <c r="L300" s="557">
        <f t="shared" si="1891"/>
        <v>1927.5322566120003</v>
      </c>
      <c r="M300" s="557">
        <f t="shared" si="1891"/>
        <v>3189.4326119360003</v>
      </c>
      <c r="N300" s="557">
        <f t="shared" si="1891"/>
        <v>4488.8151560320002</v>
      </c>
      <c r="O300" s="557">
        <f t="shared" si="1891"/>
        <v>4254.6017124787113</v>
      </c>
      <c r="P300" s="557">
        <f t="shared" si="1891"/>
        <v>4169.7576891550962</v>
      </c>
      <c r="Q300" s="557">
        <f t="shared" si="1891"/>
        <v>4213.959987802984</v>
      </c>
      <c r="R300" s="557">
        <f t="shared" si="1891"/>
        <v>3843.3977764800911</v>
      </c>
      <c r="S300" s="557">
        <f t="shared" si="1891"/>
        <v>4128.3866753363372</v>
      </c>
      <c r="T300" s="557">
        <f t="shared" si="1891"/>
        <v>4743.2318617458286</v>
      </c>
      <c r="U300" s="557">
        <f t="shared" si="1891"/>
        <v>3126.9622973159999</v>
      </c>
      <c r="V300" s="557">
        <f t="shared" si="1891"/>
        <v>1571.4514632780001</v>
      </c>
      <c r="W300" s="557">
        <f t="shared" si="1891"/>
        <v>340.78626526400001</v>
      </c>
      <c r="X300" s="557">
        <f t="shared" si="1891"/>
        <v>0</v>
      </c>
      <c r="Y300" s="557">
        <f t="shared" si="1891"/>
        <v>0</v>
      </c>
      <c r="Z300" s="557">
        <f t="shared" si="1891"/>
        <v>0</v>
      </c>
      <c r="AA300" s="557">
        <f t="shared" si="1891"/>
        <v>0</v>
      </c>
      <c r="AB300" s="557">
        <f>SUM(AC300:AZ300)</f>
        <v>36845.565689447045</v>
      </c>
      <c r="AC300" s="557">
        <f>IF(AC287&lt;0,0,IF(AC287&gt;AC297,AC297,AC287))</f>
        <v>0</v>
      </c>
      <c r="AD300" s="557">
        <f t="shared" ref="AD300:BY300" si="1892">IF(AD287&lt;0,0,IF(AD287&gt;AD297,AD297,AD287))</f>
        <v>0</v>
      </c>
      <c r="AE300" s="557">
        <f t="shared" si="1892"/>
        <v>0</v>
      </c>
      <c r="AF300" s="557">
        <f t="shared" si="1892"/>
        <v>0</v>
      </c>
      <c r="AG300" s="557">
        <f t="shared" si="1892"/>
        <v>0</v>
      </c>
      <c r="AH300" s="557">
        <f t="shared" si="1892"/>
        <v>0</v>
      </c>
      <c r="AI300" s="557">
        <f t="shared" si="1892"/>
        <v>203.35157310000005</v>
      </c>
      <c r="AJ300" s="557">
        <f t="shared" si="1892"/>
        <v>609.40861813000004</v>
      </c>
      <c r="AK300" s="557">
        <f t="shared" si="1892"/>
        <v>1927.5322566120003</v>
      </c>
      <c r="AL300" s="557">
        <f t="shared" si="1892"/>
        <v>3189.4326119360003</v>
      </c>
      <c r="AM300" s="557">
        <f t="shared" si="1892"/>
        <v>4295.9970228096045</v>
      </c>
      <c r="AN300" s="557">
        <f t="shared" si="1892"/>
        <v>3619.0579593421057</v>
      </c>
      <c r="AO300" s="557">
        <f t="shared" si="1892"/>
        <v>3534.2139360184901</v>
      </c>
      <c r="AP300" s="557">
        <f t="shared" si="1892"/>
        <v>3578.4162346663779</v>
      </c>
      <c r="AQ300" s="557">
        <f t="shared" si="1892"/>
        <v>3221.3774889508277</v>
      </c>
      <c r="AR300" s="557">
        <f t="shared" si="1892"/>
        <v>3506.3663878070738</v>
      </c>
      <c r="AS300" s="557">
        <f t="shared" si="1892"/>
        <v>4121.2115742165652</v>
      </c>
      <c r="AT300" s="557">
        <f t="shared" si="1892"/>
        <v>3126.9622973159999</v>
      </c>
      <c r="AU300" s="557">
        <f t="shared" si="1892"/>
        <v>1571.4514632780001</v>
      </c>
      <c r="AV300" s="557">
        <f t="shared" si="1892"/>
        <v>340.78626526400001</v>
      </c>
      <c r="AW300" s="557">
        <f t="shared" si="1892"/>
        <v>0</v>
      </c>
      <c r="AX300" s="557">
        <f t="shared" si="1892"/>
        <v>0</v>
      </c>
      <c r="AY300" s="557">
        <f t="shared" si="1892"/>
        <v>0</v>
      </c>
      <c r="AZ300" s="557">
        <f t="shared" si="1892"/>
        <v>0</v>
      </c>
      <c r="BA300" s="557">
        <f>SUM(BB300:BY300)</f>
        <v>33406.428390815527</v>
      </c>
      <c r="BB300" s="557">
        <f>IF(BB287&lt;0,0,IF(BB287&gt;BB297,BB297,BB287))</f>
        <v>0</v>
      </c>
      <c r="BC300" s="557">
        <f t="shared" si="1892"/>
        <v>0</v>
      </c>
      <c r="BD300" s="557">
        <f t="shared" si="1892"/>
        <v>0</v>
      </c>
      <c r="BE300" s="557">
        <f t="shared" si="1892"/>
        <v>0</v>
      </c>
      <c r="BF300" s="557">
        <f t="shared" si="1892"/>
        <v>0</v>
      </c>
      <c r="BG300" s="557">
        <f t="shared" si="1892"/>
        <v>0</v>
      </c>
      <c r="BH300" s="557">
        <f t="shared" si="1892"/>
        <v>203.35157310000005</v>
      </c>
      <c r="BI300" s="557">
        <f t="shared" si="1892"/>
        <v>609.40861813000004</v>
      </c>
      <c r="BJ300" s="557">
        <f t="shared" si="1892"/>
        <v>1927.5322566120003</v>
      </c>
      <c r="BK300" s="557">
        <f t="shared" si="1892"/>
        <v>3189.4326119360003</v>
      </c>
      <c r="BL300" s="557">
        <f t="shared" si="1892"/>
        <v>3791.1689633655678</v>
      </c>
      <c r="BM300" s="557">
        <f t="shared" si="1892"/>
        <v>3124.7484365801497</v>
      </c>
      <c r="BN300" s="557">
        <f t="shared" si="1892"/>
        <v>3039.9044132565341</v>
      </c>
      <c r="BO300" s="557">
        <f t="shared" si="1892"/>
        <v>3084.1067119044219</v>
      </c>
      <c r="BP300" s="557">
        <f t="shared" si="1892"/>
        <v>2737.5839319836214</v>
      </c>
      <c r="BQ300" s="557">
        <f t="shared" si="1892"/>
        <v>3022.5728308398675</v>
      </c>
      <c r="BR300" s="557">
        <f t="shared" si="1892"/>
        <v>3637.4180172493593</v>
      </c>
      <c r="BS300" s="557">
        <f t="shared" si="1892"/>
        <v>3126.9622973159999</v>
      </c>
      <c r="BT300" s="557">
        <f t="shared" si="1892"/>
        <v>1571.4514632780001</v>
      </c>
      <c r="BU300" s="557">
        <f t="shared" si="1892"/>
        <v>340.78626526400001</v>
      </c>
      <c r="BV300" s="557">
        <f t="shared" si="1892"/>
        <v>0</v>
      </c>
      <c r="BW300" s="557">
        <f t="shared" si="1892"/>
        <v>0</v>
      </c>
      <c r="BX300" s="557">
        <f t="shared" si="1892"/>
        <v>0</v>
      </c>
      <c r="BY300" s="557">
        <f t="shared" si="1892"/>
        <v>0</v>
      </c>
      <c r="BZ300" s="557">
        <f>SUM(CA300:CX300)</f>
        <v>40646.936439087724</v>
      </c>
      <c r="CA300" s="557">
        <f>IF(CA287&lt;0,0,IF(CA287&gt;CA297,CA297,CA287))</f>
        <v>0</v>
      </c>
      <c r="CB300" s="557">
        <f t="shared" ref="CB300:CX300" si="1893">IF(CB287&lt;0,0,IF(CB287&gt;CB297,CB297,CB287))</f>
        <v>0</v>
      </c>
      <c r="CC300" s="557">
        <f t="shared" si="1893"/>
        <v>0</v>
      </c>
      <c r="CD300" s="557">
        <f t="shared" si="1893"/>
        <v>0</v>
      </c>
      <c r="CE300" s="557">
        <f t="shared" si="1893"/>
        <v>0</v>
      </c>
      <c r="CF300" s="557">
        <f t="shared" si="1893"/>
        <v>0</v>
      </c>
      <c r="CG300" s="557">
        <f t="shared" si="1893"/>
        <v>203.35157310000005</v>
      </c>
      <c r="CH300" s="557">
        <f t="shared" si="1893"/>
        <v>609.40861813000004</v>
      </c>
      <c r="CI300" s="557">
        <f t="shared" si="1893"/>
        <v>1927.5322566120003</v>
      </c>
      <c r="CJ300" s="557">
        <f t="shared" si="1893"/>
        <v>3189.4326119360003</v>
      </c>
      <c r="CK300" s="557">
        <f t="shared" si="1893"/>
        <v>4488.8151560320002</v>
      </c>
      <c r="CL300" s="557">
        <f t="shared" si="1893"/>
        <v>4254.6017124787113</v>
      </c>
      <c r="CM300" s="557">
        <f t="shared" si="1893"/>
        <v>4135.5809049580421</v>
      </c>
      <c r="CN300" s="557">
        <f t="shared" si="1893"/>
        <v>4183.1766572089236</v>
      </c>
      <c r="CO300" s="557">
        <f t="shared" si="1893"/>
        <v>3805.7789003386174</v>
      </c>
      <c r="CP300" s="557">
        <f t="shared" si="1893"/>
        <v>4090.7677991948631</v>
      </c>
      <c r="CQ300" s="557">
        <f t="shared" si="1893"/>
        <v>4719.2902232405677</v>
      </c>
      <c r="CR300" s="557">
        <f t="shared" si="1893"/>
        <v>3126.9622973159999</v>
      </c>
      <c r="CS300" s="557">
        <f t="shared" si="1893"/>
        <v>1571.4514632780001</v>
      </c>
      <c r="CT300" s="557">
        <f t="shared" si="1893"/>
        <v>340.78626526400001</v>
      </c>
      <c r="CU300" s="557">
        <f t="shared" si="1893"/>
        <v>0</v>
      </c>
      <c r="CV300" s="557">
        <f t="shared" si="1893"/>
        <v>0</v>
      </c>
      <c r="CW300" s="557">
        <f t="shared" si="1893"/>
        <v>0</v>
      </c>
      <c r="CX300" s="557">
        <f t="shared" si="1893"/>
        <v>0</v>
      </c>
      <c r="CY300" s="129"/>
      <c r="CZ300" s="129"/>
      <c r="DA300" s="129"/>
      <c r="DB300" s="129"/>
      <c r="DC300" s="129"/>
      <c r="DD300" s="129"/>
      <c r="DE300" s="129"/>
      <c r="DF300" s="129"/>
      <c r="DG300" s="129"/>
      <c r="DH300" s="129"/>
    </row>
    <row r="301" spans="1:112">
      <c r="A301" s="558" t="s">
        <v>1209</v>
      </c>
      <c r="B301" s="604">
        <f>B287-B300</f>
        <v>1815871.3588479464</v>
      </c>
      <c r="C301" s="604">
        <f t="shared" ref="C301" si="1894">C287-C300</f>
        <v>61779.308687477904</v>
      </c>
      <c r="D301" s="604">
        <f t="shared" ref="D301" si="1895">D287-D300</f>
        <v>3381.7180783019853</v>
      </c>
      <c r="E301" s="604">
        <f t="shared" ref="E301" si="1896">E287-E300</f>
        <v>3381.7180783019853</v>
      </c>
      <c r="F301" s="604">
        <f t="shared" ref="F301" si="1897">F287-F300</f>
        <v>3081.2582981933933</v>
      </c>
      <c r="G301" s="604">
        <f t="shared" ref="G301" si="1898">G287-G300</f>
        <v>2877.9440244135926</v>
      </c>
      <c r="H301" s="604">
        <f t="shared" ref="H301" si="1899">H287-H300</f>
        <v>2824.8687307997252</v>
      </c>
      <c r="I301" s="604">
        <f t="shared" ref="I301" si="1900">I287-I300</f>
        <v>2727.6938451019009</v>
      </c>
      <c r="J301" s="604">
        <f t="shared" ref="J301" si="1901">J287-J300</f>
        <v>2468.6431767393374</v>
      </c>
      <c r="K301" s="604">
        <f t="shared" ref="K301" si="1902">K287-K300</f>
        <v>3821.6685856476051</v>
      </c>
      <c r="L301" s="604">
        <f t="shared" ref="L301" si="1903">L287-L300</f>
        <v>2252.3191506518315</v>
      </c>
      <c r="M301" s="604">
        <f t="shared" ref="M301" si="1904">M287-M300</f>
        <v>1554.1079452598888</v>
      </c>
      <c r="N301" s="604">
        <f t="shared" ref="N301" si="1905">N287-N300</f>
        <v>456.24651463422742</v>
      </c>
      <c r="O301" s="604">
        <f t="shared" ref="O301" si="1906">O287-O300</f>
        <v>0</v>
      </c>
      <c r="P301" s="604">
        <f t="shared" ref="P301" si="1907">P287-P300</f>
        <v>0</v>
      </c>
      <c r="Q301" s="604">
        <f t="shared" ref="Q301" si="1908">Q287-Q300</f>
        <v>0</v>
      </c>
      <c r="R301" s="604">
        <f t="shared" ref="R301" si="1909">R287-R300</f>
        <v>0</v>
      </c>
      <c r="S301" s="604">
        <f t="shared" ref="S301" si="1910">S287-S300</f>
        <v>0</v>
      </c>
      <c r="T301" s="604">
        <f t="shared" ref="T301" si="1911">T287-T300</f>
        <v>0</v>
      </c>
      <c r="U301" s="604">
        <f t="shared" ref="U301" si="1912">U287-U300</f>
        <v>2089.0724764444954</v>
      </c>
      <c r="V301" s="604">
        <f t="shared" ref="V301" si="1913">V287-V300</f>
        <v>3992.6561016592932</v>
      </c>
      <c r="W301" s="604">
        <f t="shared" ref="W301" si="1914">W287-W300</f>
        <v>5651.8923918464261</v>
      </c>
      <c r="X301" s="604">
        <f t="shared" ref="X301" si="1915">X287-X300</f>
        <v>6095.4813361379493</v>
      </c>
      <c r="Y301" s="604">
        <f t="shared" ref="Y301" si="1916">Y287-Y300</f>
        <v>5794.9884436117372</v>
      </c>
      <c r="Z301" s="604">
        <f t="shared" ref="Z301" si="1917">Z287-Z300</f>
        <v>5591.7052112047722</v>
      </c>
      <c r="AA301" s="604">
        <f t="shared" ref="AA301" si="1918">AA287-AA300</f>
        <v>3735.3262985277534</v>
      </c>
      <c r="AB301" s="604">
        <f t="shared" ref="AB301" si="1919">AB287-AB300</f>
        <v>52641.839317984704</v>
      </c>
      <c r="AC301" s="604">
        <f t="shared" ref="AC301" si="1920">AC287-AC300</f>
        <v>2908.4748849908206</v>
      </c>
      <c r="AD301" s="604">
        <f t="shared" ref="AD301" si="1921">AD287-AD300</f>
        <v>2908.4748849908206</v>
      </c>
      <c r="AE301" s="604">
        <f t="shared" ref="AE301" si="1922">AE287-AE300</f>
        <v>2635.0230696832364</v>
      </c>
      <c r="AF301" s="604">
        <f t="shared" ref="AF301" si="1923">AF287-AF300</f>
        <v>2458.7527062909385</v>
      </c>
      <c r="AG301" s="604">
        <f t="shared" ref="AG301" si="1924">AG287-AG300</f>
        <v>2419.2033258893362</v>
      </c>
      <c r="AH301" s="604">
        <f t="shared" ref="AH301" si="1925">AH287-AH300</f>
        <v>2322.0284401915114</v>
      </c>
      <c r="AI301" s="604">
        <f t="shared" ref="AI301" si="1926">AI287-AI300</f>
        <v>2049.4518586166837</v>
      </c>
      <c r="AJ301" s="604">
        <f t="shared" ref="AJ301" si="1927">AJ287-AJ300</f>
        <v>3375.4333571374486</v>
      </c>
      <c r="AK301" s="604">
        <f t="shared" ref="AK301" si="1928">AK287-AK300</f>
        <v>1765.4959371787563</v>
      </c>
      <c r="AL301" s="604">
        <f t="shared" ref="AL301" si="1929">AL287-AL300</f>
        <v>972.65419822166314</v>
      </c>
      <c r="AM301" s="604">
        <f t="shared" ref="AM301" si="1930">AM287-AM300</f>
        <v>0</v>
      </c>
      <c r="AN301" s="604">
        <f t="shared" ref="AN301" si="1931">AN287-AN300</f>
        <v>0</v>
      </c>
      <c r="AO301" s="604">
        <f t="shared" ref="AO301" si="1932">AO287-AO300</f>
        <v>0</v>
      </c>
      <c r="AP301" s="604">
        <f t="shared" ref="AP301" si="1933">AP287-AP300</f>
        <v>0</v>
      </c>
      <c r="AQ301" s="604">
        <f t="shared" ref="AQ301" si="1934">AQ287-AQ300</f>
        <v>0</v>
      </c>
      <c r="AR301" s="604">
        <f t="shared" ref="AR301" si="1935">AR287-AR300</f>
        <v>0</v>
      </c>
      <c r="AS301" s="604">
        <f t="shared" ref="AS301" si="1936">AS287-AS300</f>
        <v>0</v>
      </c>
      <c r="AT301" s="604">
        <f t="shared" ref="AT301" si="1937">AT287-AT300</f>
        <v>1467.0521889152319</v>
      </c>
      <c r="AU301" s="604">
        <f t="shared" ref="AU301" si="1938">AU287-AU300</f>
        <v>3370.6358141300298</v>
      </c>
      <c r="AV301" s="604">
        <f t="shared" ref="AV301" si="1939">AV287-AV300</f>
        <v>5029.8721043171627</v>
      </c>
      <c r="AW301" s="604">
        <f t="shared" ref="AW301" si="1940">AW287-AW300</f>
        <v>5486.9832287723684</v>
      </c>
      <c r="AX301" s="604">
        <f t="shared" ref="AX301" si="1941">AX287-AX300</f>
        <v>5213.5346965735116</v>
      </c>
      <c r="AY301" s="604">
        <f t="shared" ref="AY301" si="1942">AY287-AY300</f>
        <v>5037.29582449391</v>
      </c>
      <c r="AZ301" s="604">
        <f t="shared" ref="AZ301" si="1943">AZ287-AZ300</f>
        <v>3221.4727975912801</v>
      </c>
      <c r="BA301" s="604">
        <f t="shared" ref="BA301" si="1944">BA287-BA300</f>
        <v>45889.802059341317</v>
      </c>
      <c r="BB301" s="604">
        <f t="shared" ref="BB301" si="1945">BB287-BB300</f>
        <v>2540.3710916462101</v>
      </c>
      <c r="BC301" s="604">
        <f t="shared" ref="BC301" si="1946">BC287-BC300</f>
        <v>2540.3710916462101</v>
      </c>
      <c r="BD301" s="604">
        <f t="shared" ref="BD301" si="1947">BD287-BD300</f>
        <v>2287.9570619241917</v>
      </c>
      <c r="BE301" s="604">
        <f t="shared" ref="BE301" si="1948">BE287-BE300</f>
        <v>2132.7212892112725</v>
      </c>
      <c r="BF301" s="604">
        <f t="shared" ref="BF301" si="1949">BF287-BF300</f>
        <v>2103.685788736811</v>
      </c>
      <c r="BG301" s="604">
        <f t="shared" ref="BG301" si="1950">BG287-BG300</f>
        <v>2006.510903038986</v>
      </c>
      <c r="BH301" s="604">
        <f t="shared" ref="BH301" si="1951">BH287-BH300</f>
        <v>1723.420441537018</v>
      </c>
      <c r="BI301" s="604">
        <f t="shared" ref="BI301" si="1952">BI287-BI300</f>
        <v>3028.367349378404</v>
      </c>
      <c r="BJ301" s="604">
        <f t="shared" ref="BJ301" si="1953">BJ287-BJ300</f>
        <v>1386.8996201763375</v>
      </c>
      <c r="BK301" s="604">
        <f t="shared" ref="BK301" si="1954">BK287-BK300</f>
        <v>520.41239496971639</v>
      </c>
      <c r="BL301" s="604">
        <f t="shared" ref="BL301" si="1955">BL287-BL300</f>
        <v>0</v>
      </c>
      <c r="BM301" s="604">
        <f t="shared" ref="BM301" si="1956">BM287-BM300</f>
        <v>0</v>
      </c>
      <c r="BN301" s="604">
        <f t="shared" ref="BN301" si="1957">BN287-BN300</f>
        <v>0</v>
      </c>
      <c r="BO301" s="604">
        <f t="shared" ref="BO301" si="1958">BO287-BO300</f>
        <v>0</v>
      </c>
      <c r="BP301" s="604">
        <f t="shared" ref="BP301" si="1959">BP287-BP300</f>
        <v>0</v>
      </c>
      <c r="BQ301" s="604">
        <f t="shared" ref="BQ301" si="1960">BQ287-BQ300</f>
        <v>0</v>
      </c>
      <c r="BR301" s="604">
        <f t="shared" ref="BR301" si="1961">BR287-BR300</f>
        <v>0</v>
      </c>
      <c r="BS301" s="604">
        <f t="shared" ref="BS301" si="1962">BS287-BS300</f>
        <v>983.2586319480256</v>
      </c>
      <c r="BT301" s="604">
        <f t="shared" ref="BT301" si="1963">BT287-BT300</f>
        <v>2886.8422571628234</v>
      </c>
      <c r="BU301" s="604">
        <f t="shared" ref="BU301" si="1964">BU287-BU300</f>
        <v>4546.0785473499564</v>
      </c>
      <c r="BV301" s="604">
        <f t="shared" ref="BV301" si="1965">BV287-BV300</f>
        <v>5013.7069230435827</v>
      </c>
      <c r="BW301" s="604">
        <f t="shared" ref="BW301" si="1966">BW287-BW300</f>
        <v>4761.2928933215653</v>
      </c>
      <c r="BX301" s="604">
        <f t="shared" ref="BX301" si="1967">BX287-BX300</f>
        <v>4606.0885237187922</v>
      </c>
      <c r="BY301" s="604">
        <f t="shared" ref="BY301" si="1968">BY287-BY300</f>
        <v>2821.8172505314133</v>
      </c>
      <c r="BZ301" s="604">
        <f t="shared" ref="BZ301" si="1969">BZ287-BZ300</f>
        <v>61984.482069140497</v>
      </c>
      <c r="CA301" s="604">
        <f t="shared" ref="CA301" si="1970">CA287-CA300</f>
        <v>3381.7180783019853</v>
      </c>
      <c r="CB301" s="604">
        <f t="shared" ref="CB301" si="1971">CB287-CB300</f>
        <v>3381.7180783019853</v>
      </c>
      <c r="CC301" s="604">
        <f t="shared" ref="CC301" si="1972">CC287-CC300</f>
        <v>3081.2582981933933</v>
      </c>
      <c r="CD301" s="604">
        <f t="shared" ref="CD301" si="1973">CD287-CD300</f>
        <v>2877.9440244135926</v>
      </c>
      <c r="CE301" s="604">
        <f t="shared" ref="CE301" si="1974">CE287-CE300</f>
        <v>2824.8687307997252</v>
      </c>
      <c r="CF301" s="604">
        <f t="shared" ref="CF301" si="1975">CF287-CF300</f>
        <v>2727.6938451019009</v>
      </c>
      <c r="CG301" s="604">
        <f t="shared" ref="CG301" si="1976">CG287-CG300</f>
        <v>2468.6431767393374</v>
      </c>
      <c r="CH301" s="604">
        <f t="shared" ref="CH301" si="1977">CH287-CH300</f>
        <v>3821.6685856476051</v>
      </c>
      <c r="CI301" s="604">
        <f t="shared" ref="CI301" si="1978">CI287-CI300</f>
        <v>2252.3191506518315</v>
      </c>
      <c r="CJ301" s="604">
        <f t="shared" ref="CJ301" si="1979">CJ287-CJ300</f>
        <v>1554.1079452598888</v>
      </c>
      <c r="CK301" s="604">
        <f t="shared" ref="CK301" si="1980">CK287-CK300</f>
        <v>456.24651463422742</v>
      </c>
      <c r="CL301" s="604">
        <f t="shared" ref="CL301" si="1981">CL287-CL300</f>
        <v>0</v>
      </c>
      <c r="CM301" s="604">
        <f t="shared" ref="CM301" si="1982">CM287-CM300</f>
        <v>0</v>
      </c>
      <c r="CN301" s="604">
        <f t="shared" ref="CN301" si="1983">CN287-CN300</f>
        <v>0</v>
      </c>
      <c r="CO301" s="604">
        <f t="shared" ref="CO301" si="1984">CO287-CO300</f>
        <v>0</v>
      </c>
      <c r="CP301" s="604">
        <f t="shared" ref="CP301" si="1985">CP287-CP300</f>
        <v>0</v>
      </c>
      <c r="CQ301" s="604">
        <f t="shared" ref="CQ301" si="1986">CQ287-CQ300</f>
        <v>0</v>
      </c>
      <c r="CR301" s="604">
        <f t="shared" ref="CR301" si="1987">CR287-CR300</f>
        <v>2061.7106038670549</v>
      </c>
      <c r="CS301" s="604">
        <f t="shared" ref="CS301" si="1988">CS287-CS300</f>
        <v>3958.4793174622391</v>
      </c>
      <c r="CT301" s="604">
        <f t="shared" ref="CT301" si="1989">CT287-CT300</f>
        <v>5617.715607649372</v>
      </c>
      <c r="CU301" s="604">
        <f t="shared" ref="CU301" si="1990">CU287-CU300</f>
        <v>6064.6980055438889</v>
      </c>
      <c r="CV301" s="604">
        <f t="shared" ref="CV301" si="1991">CV287-CV300</f>
        <v>5764.2051130176769</v>
      </c>
      <c r="CW301" s="604">
        <f t="shared" ref="CW301" si="1992">CW287-CW300</f>
        <v>5564.3433386273309</v>
      </c>
      <c r="CX301" s="604">
        <f t="shared" ref="CX301" si="1993">CX287-CX300</f>
        <v>4079.2331246934837</v>
      </c>
      <c r="CY301" s="129"/>
      <c r="CZ301" s="129"/>
      <c r="DA301" s="129"/>
      <c r="DB301" s="129"/>
      <c r="DC301" s="129"/>
      <c r="DD301" s="129"/>
      <c r="DE301" s="129"/>
      <c r="DF301" s="129"/>
      <c r="DG301" s="129"/>
      <c r="DH301" s="129"/>
    </row>
    <row r="302" spans="1:112" ht="15.75" thickBot="1">
      <c r="A302" s="558"/>
      <c r="B302" s="604"/>
      <c r="C302" s="604"/>
      <c r="D302" s="604"/>
      <c r="E302" s="604"/>
      <c r="F302" s="604"/>
      <c r="G302" s="604"/>
      <c r="H302" s="604"/>
      <c r="I302" s="604"/>
      <c r="J302" s="604"/>
      <c r="K302" s="604"/>
      <c r="L302" s="604"/>
      <c r="M302" s="604"/>
      <c r="N302" s="604"/>
      <c r="O302" s="604"/>
      <c r="P302" s="604"/>
      <c r="Q302" s="604"/>
      <c r="R302" s="604"/>
      <c r="S302" s="604"/>
      <c r="T302" s="604"/>
      <c r="U302" s="604"/>
      <c r="V302" s="604"/>
      <c r="W302" s="604"/>
      <c r="X302" s="604"/>
      <c r="Y302" s="604"/>
      <c r="Z302" s="604"/>
      <c r="AA302" s="604"/>
      <c r="AB302" s="604"/>
      <c r="AC302" s="604"/>
      <c r="AD302" s="604"/>
      <c r="AE302" s="604"/>
      <c r="AF302" s="604"/>
      <c r="AG302" s="604"/>
      <c r="AH302" s="604"/>
      <c r="AI302" s="604"/>
      <c r="AJ302" s="604"/>
      <c r="AK302" s="604"/>
      <c r="AL302" s="604"/>
      <c r="AM302" s="604"/>
      <c r="AN302" s="604"/>
      <c r="AO302" s="604"/>
      <c r="AP302" s="604"/>
      <c r="AQ302" s="604"/>
      <c r="AR302" s="604"/>
      <c r="AS302" s="604"/>
      <c r="AT302" s="604"/>
      <c r="AU302" s="604"/>
      <c r="AV302" s="604"/>
      <c r="AW302" s="604"/>
      <c r="AX302" s="604"/>
      <c r="AY302" s="604"/>
      <c r="AZ302" s="604"/>
      <c r="BA302" s="604"/>
      <c r="BB302" s="604"/>
      <c r="BC302" s="604"/>
      <c r="BD302" s="604"/>
      <c r="BE302" s="604"/>
      <c r="BF302" s="604"/>
      <c r="BG302" s="604"/>
      <c r="BH302" s="604"/>
      <c r="BI302" s="604"/>
      <c r="BJ302" s="604"/>
      <c r="BK302" s="604"/>
      <c r="BL302" s="604"/>
      <c r="BM302" s="604"/>
      <c r="BN302" s="604"/>
      <c r="BO302" s="604"/>
      <c r="BP302" s="604"/>
      <c r="BQ302" s="604"/>
      <c r="BR302" s="604"/>
      <c r="BS302" s="604"/>
      <c r="BT302" s="604"/>
      <c r="BU302" s="604"/>
      <c r="BV302" s="604"/>
      <c r="BW302" s="604"/>
      <c r="BX302" s="604"/>
      <c r="BY302" s="604"/>
      <c r="BZ302" s="604"/>
      <c r="CA302" s="604"/>
      <c r="CB302" s="604"/>
      <c r="CC302" s="604"/>
      <c r="CD302" s="604"/>
      <c r="CE302" s="604"/>
      <c r="CF302" s="604"/>
      <c r="CG302" s="604"/>
      <c r="CH302" s="604"/>
      <c r="CI302" s="604"/>
      <c r="CJ302" s="604"/>
      <c r="CK302" s="604"/>
      <c r="CL302" s="604"/>
      <c r="CM302" s="604"/>
      <c r="CN302" s="604"/>
      <c r="CO302" s="604"/>
      <c r="CP302" s="604"/>
      <c r="CQ302" s="604"/>
      <c r="CR302" s="604"/>
      <c r="CS302" s="604"/>
      <c r="CT302" s="604"/>
      <c r="CU302" s="604"/>
      <c r="CV302" s="604"/>
      <c r="CW302" s="604"/>
      <c r="CX302" s="604"/>
      <c r="CY302" s="129"/>
      <c r="CZ302" s="129"/>
      <c r="DA302" s="129"/>
      <c r="DB302" s="129"/>
      <c r="DC302" s="129"/>
      <c r="DD302" s="129"/>
      <c r="DE302" s="129"/>
      <c r="DF302" s="129"/>
      <c r="DG302" s="129"/>
      <c r="DH302" s="129"/>
    </row>
    <row r="303" spans="1:112">
      <c r="A303" s="609" t="s">
        <v>5</v>
      </c>
      <c r="B303" s="610"/>
      <c r="C303" s="610"/>
      <c r="D303" s="610"/>
      <c r="E303" s="610"/>
      <c r="F303" s="610"/>
      <c r="G303" s="610"/>
      <c r="H303" s="610"/>
      <c r="I303" s="610"/>
      <c r="J303" s="610"/>
      <c r="K303" s="610"/>
      <c r="L303" s="610"/>
      <c r="M303" s="610"/>
      <c r="N303" s="610"/>
      <c r="O303" s="610"/>
      <c r="P303" s="610"/>
      <c r="Q303" s="610"/>
      <c r="R303" s="610"/>
      <c r="S303" s="610"/>
      <c r="T303" s="610"/>
      <c r="U303" s="610"/>
      <c r="V303" s="610"/>
      <c r="W303" s="610"/>
      <c r="X303" s="610"/>
      <c r="Y303" s="610"/>
      <c r="Z303" s="610"/>
      <c r="AA303" s="610"/>
      <c r="AB303" s="610"/>
      <c r="AC303" s="610"/>
      <c r="AD303" s="610"/>
      <c r="AE303" s="610"/>
      <c r="AF303" s="610"/>
      <c r="AG303" s="610"/>
      <c r="AH303" s="610"/>
      <c r="AI303" s="610"/>
      <c r="AJ303" s="610"/>
      <c r="AK303" s="610"/>
      <c r="AL303" s="610"/>
      <c r="AM303" s="610"/>
      <c r="AN303" s="610"/>
      <c r="AO303" s="610"/>
      <c r="AP303" s="610"/>
      <c r="AQ303" s="610"/>
      <c r="AR303" s="610"/>
      <c r="AS303" s="610"/>
      <c r="AT303" s="610"/>
      <c r="AU303" s="610"/>
      <c r="AV303" s="610"/>
      <c r="AW303" s="610"/>
      <c r="AX303" s="610"/>
      <c r="AY303" s="610"/>
      <c r="AZ303" s="610"/>
      <c r="BA303" s="610"/>
      <c r="BB303" s="610"/>
      <c r="BC303" s="610"/>
      <c r="BD303" s="610"/>
      <c r="BE303" s="610"/>
      <c r="BF303" s="610"/>
      <c r="BG303" s="610"/>
      <c r="BH303" s="610"/>
      <c r="BI303" s="610"/>
      <c r="BJ303" s="610"/>
      <c r="BK303" s="610"/>
      <c r="BL303" s="610"/>
      <c r="BM303" s="610"/>
      <c r="BN303" s="610"/>
      <c r="BO303" s="610"/>
      <c r="BP303" s="610"/>
      <c r="BQ303" s="610"/>
      <c r="BR303" s="610"/>
      <c r="BS303" s="610"/>
      <c r="BT303" s="610"/>
      <c r="BU303" s="610"/>
      <c r="BV303" s="610"/>
      <c r="BW303" s="610"/>
      <c r="BX303" s="610"/>
      <c r="BY303" s="610"/>
      <c r="BZ303" s="610"/>
      <c r="CA303" s="610"/>
      <c r="CB303" s="610"/>
      <c r="CC303" s="610"/>
      <c r="CD303" s="610"/>
      <c r="CE303" s="610"/>
      <c r="CF303" s="610"/>
      <c r="CG303" s="610"/>
      <c r="CH303" s="610"/>
      <c r="CI303" s="610"/>
      <c r="CJ303" s="610"/>
      <c r="CK303" s="610"/>
      <c r="CL303" s="610"/>
      <c r="CM303" s="610"/>
      <c r="CN303" s="610"/>
      <c r="CO303" s="610"/>
      <c r="CP303" s="610"/>
      <c r="CQ303" s="610"/>
      <c r="CR303" s="610"/>
      <c r="CS303" s="610"/>
      <c r="CT303" s="610"/>
      <c r="CU303" s="610"/>
      <c r="CV303" s="610"/>
      <c r="CW303" s="610"/>
      <c r="CX303" s="611"/>
      <c r="CY303" s="129"/>
      <c r="CZ303" s="129"/>
      <c r="DA303" s="129"/>
      <c r="DB303" s="129"/>
      <c r="DC303" s="129"/>
      <c r="DD303" s="129"/>
      <c r="DE303" s="129"/>
      <c r="DF303" s="129"/>
      <c r="DG303" s="129"/>
      <c r="DH303" s="129"/>
    </row>
    <row r="304" spans="1:112">
      <c r="A304" s="612" t="s">
        <v>1210</v>
      </c>
      <c r="B304" s="591">
        <f>B295</f>
        <v>1590900.26727023</v>
      </c>
      <c r="C304" s="557">
        <f t="shared" ref="C304" si="1994">SUM(D304:AA304)</f>
        <v>51319.363460330002</v>
      </c>
      <c r="D304" s="557">
        <f t="shared" ref="D304:AI304" si="1995">D295</f>
        <v>0</v>
      </c>
      <c r="E304" s="557">
        <f t="shared" si="1995"/>
        <v>0</v>
      </c>
      <c r="F304" s="557">
        <f t="shared" si="1995"/>
        <v>0</v>
      </c>
      <c r="G304" s="557">
        <f t="shared" si="1995"/>
        <v>0</v>
      </c>
      <c r="H304" s="557">
        <f t="shared" si="1995"/>
        <v>0</v>
      </c>
      <c r="I304" s="557">
        <f t="shared" si="1995"/>
        <v>0</v>
      </c>
      <c r="J304" s="557">
        <f t="shared" si="1995"/>
        <v>312.35157310000005</v>
      </c>
      <c r="K304" s="557">
        <f t="shared" si="1995"/>
        <v>718.40861813000004</v>
      </c>
      <c r="L304" s="557">
        <f t="shared" si="1995"/>
        <v>2036.5322566120003</v>
      </c>
      <c r="M304" s="557">
        <f t="shared" si="1995"/>
        <v>3298.4326119360003</v>
      </c>
      <c r="N304" s="557">
        <f t="shared" si="1995"/>
        <v>4597.8151560320002</v>
      </c>
      <c r="O304" s="557">
        <f t="shared" si="1995"/>
        <v>5872.2095742800002</v>
      </c>
      <c r="P304" s="557">
        <f t="shared" si="1995"/>
        <v>6115.8438012980005</v>
      </c>
      <c r="Q304" s="557">
        <f t="shared" si="1995"/>
        <v>6265.7725563860004</v>
      </c>
      <c r="R304" s="557">
        <f t="shared" si="1995"/>
        <v>6340.7369339300012</v>
      </c>
      <c r="S304" s="557">
        <f t="shared" si="1995"/>
        <v>5522.3758124080005</v>
      </c>
      <c r="T304" s="557">
        <f t="shared" si="1995"/>
        <v>4872.68454036</v>
      </c>
      <c r="U304" s="557">
        <f t="shared" si="1995"/>
        <v>3235.9622973159999</v>
      </c>
      <c r="V304" s="557">
        <f t="shared" si="1995"/>
        <v>1680.4514632780001</v>
      </c>
      <c r="W304" s="557">
        <f t="shared" si="1995"/>
        <v>449.78626526400001</v>
      </c>
      <c r="X304" s="557">
        <f t="shared" si="1995"/>
        <v>0</v>
      </c>
      <c r="Y304" s="557">
        <f t="shared" si="1995"/>
        <v>0</v>
      </c>
      <c r="Z304" s="557">
        <f t="shared" si="1995"/>
        <v>0</v>
      </c>
      <c r="AA304" s="557">
        <f t="shared" si="1995"/>
        <v>0</v>
      </c>
      <c r="AB304" s="557">
        <f t="shared" si="1995"/>
        <v>51319.363460330002</v>
      </c>
      <c r="AC304" s="557">
        <f t="shared" si="1995"/>
        <v>0</v>
      </c>
      <c r="AD304" s="557">
        <f t="shared" si="1995"/>
        <v>0</v>
      </c>
      <c r="AE304" s="557">
        <f t="shared" si="1995"/>
        <v>0</v>
      </c>
      <c r="AF304" s="557">
        <f t="shared" si="1995"/>
        <v>0</v>
      </c>
      <c r="AG304" s="557">
        <f t="shared" si="1995"/>
        <v>0</v>
      </c>
      <c r="AH304" s="557">
        <f t="shared" si="1995"/>
        <v>0</v>
      </c>
      <c r="AI304" s="557">
        <f t="shared" si="1995"/>
        <v>312.35157310000005</v>
      </c>
      <c r="AJ304" s="557">
        <f t="shared" ref="AJ304:BO304" si="1996">AJ295</f>
        <v>718.40861813000004</v>
      </c>
      <c r="AK304" s="557">
        <f t="shared" si="1996"/>
        <v>2036.5322566120003</v>
      </c>
      <c r="AL304" s="557">
        <f t="shared" si="1996"/>
        <v>3298.4326119360003</v>
      </c>
      <c r="AM304" s="557">
        <f t="shared" si="1996"/>
        <v>4597.8151560320002</v>
      </c>
      <c r="AN304" s="557">
        <f t="shared" si="1996"/>
        <v>5872.2095742800002</v>
      </c>
      <c r="AO304" s="557">
        <f t="shared" si="1996"/>
        <v>6115.8438012980005</v>
      </c>
      <c r="AP304" s="557">
        <f t="shared" si="1996"/>
        <v>6265.7725563860004</v>
      </c>
      <c r="AQ304" s="557">
        <f t="shared" si="1996"/>
        <v>6340.7369339300012</v>
      </c>
      <c r="AR304" s="557">
        <f t="shared" si="1996"/>
        <v>5522.3758124080005</v>
      </c>
      <c r="AS304" s="557">
        <f t="shared" si="1996"/>
        <v>4872.68454036</v>
      </c>
      <c r="AT304" s="557">
        <f t="shared" si="1996"/>
        <v>3235.9622973159999</v>
      </c>
      <c r="AU304" s="557">
        <f t="shared" si="1996"/>
        <v>1680.4514632780001</v>
      </c>
      <c r="AV304" s="557">
        <f t="shared" si="1996"/>
        <v>449.78626526400001</v>
      </c>
      <c r="AW304" s="557">
        <f t="shared" si="1996"/>
        <v>0</v>
      </c>
      <c r="AX304" s="557">
        <f t="shared" si="1996"/>
        <v>0</v>
      </c>
      <c r="AY304" s="557">
        <f t="shared" si="1996"/>
        <v>0</v>
      </c>
      <c r="AZ304" s="557">
        <f t="shared" si="1996"/>
        <v>0</v>
      </c>
      <c r="BA304" s="557">
        <f t="shared" si="1996"/>
        <v>51319.363460330002</v>
      </c>
      <c r="BB304" s="557">
        <f t="shared" si="1996"/>
        <v>0</v>
      </c>
      <c r="BC304" s="557">
        <f t="shared" si="1996"/>
        <v>0</v>
      </c>
      <c r="BD304" s="557">
        <f t="shared" si="1996"/>
        <v>0</v>
      </c>
      <c r="BE304" s="557">
        <f t="shared" si="1996"/>
        <v>0</v>
      </c>
      <c r="BF304" s="557">
        <f t="shared" si="1996"/>
        <v>0</v>
      </c>
      <c r="BG304" s="557">
        <f t="shared" si="1996"/>
        <v>0</v>
      </c>
      <c r="BH304" s="557">
        <f t="shared" si="1996"/>
        <v>312.35157310000005</v>
      </c>
      <c r="BI304" s="557">
        <f t="shared" si="1996"/>
        <v>718.40861813000004</v>
      </c>
      <c r="BJ304" s="557">
        <f t="shared" si="1996"/>
        <v>2036.5322566120003</v>
      </c>
      <c r="BK304" s="557">
        <f t="shared" si="1996"/>
        <v>3298.4326119360003</v>
      </c>
      <c r="BL304" s="557">
        <f t="shared" si="1996"/>
        <v>4597.8151560320002</v>
      </c>
      <c r="BM304" s="557">
        <f t="shared" si="1996"/>
        <v>5872.2095742800002</v>
      </c>
      <c r="BN304" s="557">
        <f t="shared" si="1996"/>
        <v>6115.8438012980005</v>
      </c>
      <c r="BO304" s="557">
        <f t="shared" si="1996"/>
        <v>6265.7725563860004</v>
      </c>
      <c r="BP304" s="557">
        <f t="shared" ref="BP304:CX304" si="1997">BP295</f>
        <v>6340.7369339300012</v>
      </c>
      <c r="BQ304" s="557">
        <f t="shared" si="1997"/>
        <v>5522.3758124080005</v>
      </c>
      <c r="BR304" s="557">
        <f t="shared" si="1997"/>
        <v>4872.68454036</v>
      </c>
      <c r="BS304" s="557">
        <f t="shared" si="1997"/>
        <v>3235.9622973159999</v>
      </c>
      <c r="BT304" s="557">
        <f t="shared" si="1997"/>
        <v>1680.4514632780001</v>
      </c>
      <c r="BU304" s="557">
        <f t="shared" si="1997"/>
        <v>449.78626526400001</v>
      </c>
      <c r="BV304" s="557">
        <f t="shared" si="1997"/>
        <v>0</v>
      </c>
      <c r="BW304" s="557">
        <f t="shared" si="1997"/>
        <v>0</v>
      </c>
      <c r="BX304" s="557">
        <f t="shared" si="1997"/>
        <v>0</v>
      </c>
      <c r="BY304" s="557">
        <f t="shared" si="1997"/>
        <v>0</v>
      </c>
      <c r="BZ304" s="557">
        <f t="shared" si="1997"/>
        <v>51319.363460330002</v>
      </c>
      <c r="CA304" s="557">
        <f t="shared" si="1997"/>
        <v>0</v>
      </c>
      <c r="CB304" s="557">
        <f t="shared" si="1997"/>
        <v>0</v>
      </c>
      <c r="CC304" s="557">
        <f t="shared" si="1997"/>
        <v>0</v>
      </c>
      <c r="CD304" s="557">
        <f t="shared" si="1997"/>
        <v>0</v>
      </c>
      <c r="CE304" s="557">
        <f t="shared" si="1997"/>
        <v>0</v>
      </c>
      <c r="CF304" s="557">
        <f t="shared" si="1997"/>
        <v>0</v>
      </c>
      <c r="CG304" s="557">
        <f t="shared" si="1997"/>
        <v>312.35157310000005</v>
      </c>
      <c r="CH304" s="557">
        <f t="shared" si="1997"/>
        <v>718.40861813000004</v>
      </c>
      <c r="CI304" s="557">
        <f t="shared" si="1997"/>
        <v>2036.5322566120003</v>
      </c>
      <c r="CJ304" s="557">
        <f t="shared" si="1997"/>
        <v>3298.4326119360003</v>
      </c>
      <c r="CK304" s="557">
        <f t="shared" si="1997"/>
        <v>4597.8151560320002</v>
      </c>
      <c r="CL304" s="557">
        <f t="shared" si="1997"/>
        <v>5872.2095742800002</v>
      </c>
      <c r="CM304" s="557">
        <f t="shared" si="1997"/>
        <v>6115.8438012980005</v>
      </c>
      <c r="CN304" s="557">
        <f t="shared" si="1997"/>
        <v>6265.7725563860004</v>
      </c>
      <c r="CO304" s="557">
        <f t="shared" si="1997"/>
        <v>6340.7369339300012</v>
      </c>
      <c r="CP304" s="557">
        <f t="shared" si="1997"/>
        <v>5522.3758124080005</v>
      </c>
      <c r="CQ304" s="557">
        <f t="shared" si="1997"/>
        <v>4872.68454036</v>
      </c>
      <c r="CR304" s="557">
        <f t="shared" si="1997"/>
        <v>3235.9622973159999</v>
      </c>
      <c r="CS304" s="557">
        <f t="shared" si="1997"/>
        <v>1680.4514632780001</v>
      </c>
      <c r="CT304" s="557">
        <f t="shared" si="1997"/>
        <v>449.78626526400001</v>
      </c>
      <c r="CU304" s="557">
        <f t="shared" si="1997"/>
        <v>0</v>
      </c>
      <c r="CV304" s="557">
        <f t="shared" si="1997"/>
        <v>0</v>
      </c>
      <c r="CW304" s="557">
        <f t="shared" si="1997"/>
        <v>0</v>
      </c>
      <c r="CX304" s="613">
        <f t="shared" si="1997"/>
        <v>0</v>
      </c>
      <c r="CY304" s="129"/>
      <c r="CZ304" s="129"/>
      <c r="DA304" s="129"/>
      <c r="DB304" s="129"/>
      <c r="DC304" s="129"/>
      <c r="DD304" s="129"/>
      <c r="DE304" s="129"/>
      <c r="DF304" s="129"/>
      <c r="DG304" s="129"/>
      <c r="DH304" s="129"/>
    </row>
    <row r="305" spans="1:112">
      <c r="A305" s="612" t="s">
        <v>1211</v>
      </c>
      <c r="B305" s="591">
        <f>B296</f>
        <v>-47306</v>
      </c>
      <c r="C305" s="557">
        <f>C296</f>
        <v>-1526</v>
      </c>
      <c r="D305" s="557">
        <f t="shared" ref="D305:BO305" si="1998">D296</f>
        <v>0</v>
      </c>
      <c r="E305" s="557">
        <f t="shared" si="1998"/>
        <v>0</v>
      </c>
      <c r="F305" s="557">
        <f t="shared" si="1998"/>
        <v>0</v>
      </c>
      <c r="G305" s="557">
        <f t="shared" si="1998"/>
        <v>0</v>
      </c>
      <c r="H305" s="557">
        <f t="shared" si="1998"/>
        <v>0</v>
      </c>
      <c r="I305" s="557">
        <f t="shared" si="1998"/>
        <v>0</v>
      </c>
      <c r="J305" s="557">
        <f t="shared" si="1998"/>
        <v>-109</v>
      </c>
      <c r="K305" s="557">
        <f t="shared" si="1998"/>
        <v>-109</v>
      </c>
      <c r="L305" s="557">
        <f t="shared" si="1998"/>
        <v>-109</v>
      </c>
      <c r="M305" s="557">
        <f t="shared" si="1998"/>
        <v>-109</v>
      </c>
      <c r="N305" s="557">
        <f t="shared" si="1998"/>
        <v>-109</v>
      </c>
      <c r="O305" s="557">
        <f t="shared" si="1998"/>
        <v>-109</v>
      </c>
      <c r="P305" s="557">
        <f t="shared" si="1998"/>
        <v>-109</v>
      </c>
      <c r="Q305" s="557">
        <f t="shared" si="1998"/>
        <v>-109</v>
      </c>
      <c r="R305" s="557">
        <f t="shared" si="1998"/>
        <v>-109</v>
      </c>
      <c r="S305" s="557">
        <f t="shared" si="1998"/>
        <v>-109</v>
      </c>
      <c r="T305" s="557">
        <f t="shared" si="1998"/>
        <v>-109</v>
      </c>
      <c r="U305" s="557">
        <f t="shared" si="1998"/>
        <v>-109</v>
      </c>
      <c r="V305" s="557">
        <f t="shared" si="1998"/>
        <v>-109</v>
      </c>
      <c r="W305" s="557">
        <f t="shared" si="1998"/>
        <v>-109</v>
      </c>
      <c r="X305" s="557">
        <f t="shared" si="1998"/>
        <v>0</v>
      </c>
      <c r="Y305" s="557">
        <f t="shared" si="1998"/>
        <v>0</v>
      </c>
      <c r="Z305" s="557">
        <f t="shared" si="1998"/>
        <v>0</v>
      </c>
      <c r="AA305" s="557">
        <f t="shared" si="1998"/>
        <v>0</v>
      </c>
      <c r="AB305" s="557">
        <f t="shared" si="1998"/>
        <v>-1526</v>
      </c>
      <c r="AC305" s="557">
        <f t="shared" si="1998"/>
        <v>0</v>
      </c>
      <c r="AD305" s="557">
        <f t="shared" si="1998"/>
        <v>0</v>
      </c>
      <c r="AE305" s="557">
        <f t="shared" si="1998"/>
        <v>0</v>
      </c>
      <c r="AF305" s="557">
        <f t="shared" si="1998"/>
        <v>0</v>
      </c>
      <c r="AG305" s="557">
        <f t="shared" si="1998"/>
        <v>0</v>
      </c>
      <c r="AH305" s="557">
        <f t="shared" si="1998"/>
        <v>0</v>
      </c>
      <c r="AI305" s="557">
        <f t="shared" si="1998"/>
        <v>-109</v>
      </c>
      <c r="AJ305" s="557">
        <f t="shared" si="1998"/>
        <v>-109</v>
      </c>
      <c r="AK305" s="557">
        <f t="shared" si="1998"/>
        <v>-109</v>
      </c>
      <c r="AL305" s="557">
        <f t="shared" si="1998"/>
        <v>-109</v>
      </c>
      <c r="AM305" s="557">
        <f t="shared" si="1998"/>
        <v>-109</v>
      </c>
      <c r="AN305" s="557">
        <f t="shared" si="1998"/>
        <v>-109</v>
      </c>
      <c r="AO305" s="557">
        <f t="shared" si="1998"/>
        <v>-109</v>
      </c>
      <c r="AP305" s="557">
        <f t="shared" si="1998"/>
        <v>-109</v>
      </c>
      <c r="AQ305" s="557">
        <f t="shared" si="1998"/>
        <v>-109</v>
      </c>
      <c r="AR305" s="557">
        <f t="shared" si="1998"/>
        <v>-109</v>
      </c>
      <c r="AS305" s="557">
        <f t="shared" si="1998"/>
        <v>-109</v>
      </c>
      <c r="AT305" s="557">
        <f t="shared" si="1998"/>
        <v>-109</v>
      </c>
      <c r="AU305" s="557">
        <f t="shared" si="1998"/>
        <v>-109</v>
      </c>
      <c r="AV305" s="557">
        <f t="shared" si="1998"/>
        <v>-109</v>
      </c>
      <c r="AW305" s="557">
        <f t="shared" si="1998"/>
        <v>0</v>
      </c>
      <c r="AX305" s="557">
        <f t="shared" si="1998"/>
        <v>0</v>
      </c>
      <c r="AY305" s="557">
        <f t="shared" si="1998"/>
        <v>0</v>
      </c>
      <c r="AZ305" s="557">
        <f t="shared" si="1998"/>
        <v>0</v>
      </c>
      <c r="BA305" s="557">
        <f t="shared" si="1998"/>
        <v>-1526</v>
      </c>
      <c r="BB305" s="557">
        <f t="shared" si="1998"/>
        <v>0</v>
      </c>
      <c r="BC305" s="557">
        <f t="shared" si="1998"/>
        <v>0</v>
      </c>
      <c r="BD305" s="557">
        <f t="shared" si="1998"/>
        <v>0</v>
      </c>
      <c r="BE305" s="557">
        <f t="shared" si="1998"/>
        <v>0</v>
      </c>
      <c r="BF305" s="557">
        <f t="shared" si="1998"/>
        <v>0</v>
      </c>
      <c r="BG305" s="557">
        <f t="shared" si="1998"/>
        <v>0</v>
      </c>
      <c r="BH305" s="557">
        <f t="shared" si="1998"/>
        <v>-109</v>
      </c>
      <c r="BI305" s="557">
        <f t="shared" si="1998"/>
        <v>-109</v>
      </c>
      <c r="BJ305" s="557">
        <f t="shared" si="1998"/>
        <v>-109</v>
      </c>
      <c r="BK305" s="557">
        <f t="shared" si="1998"/>
        <v>-109</v>
      </c>
      <c r="BL305" s="557">
        <f t="shared" si="1998"/>
        <v>-109</v>
      </c>
      <c r="BM305" s="557">
        <f t="shared" si="1998"/>
        <v>-109</v>
      </c>
      <c r="BN305" s="557">
        <f t="shared" si="1998"/>
        <v>-109</v>
      </c>
      <c r="BO305" s="557">
        <f t="shared" si="1998"/>
        <v>-109</v>
      </c>
      <c r="BP305" s="557">
        <f t="shared" ref="BP305:CX305" si="1999">BP296</f>
        <v>-109</v>
      </c>
      <c r="BQ305" s="557">
        <f t="shared" si="1999"/>
        <v>-109</v>
      </c>
      <c r="BR305" s="557">
        <f t="shared" si="1999"/>
        <v>-109</v>
      </c>
      <c r="BS305" s="557">
        <f t="shared" si="1999"/>
        <v>-109</v>
      </c>
      <c r="BT305" s="557">
        <f t="shared" si="1999"/>
        <v>-109</v>
      </c>
      <c r="BU305" s="557">
        <f t="shared" si="1999"/>
        <v>-109</v>
      </c>
      <c r="BV305" s="557">
        <f t="shared" si="1999"/>
        <v>0</v>
      </c>
      <c r="BW305" s="557">
        <f t="shared" si="1999"/>
        <v>0</v>
      </c>
      <c r="BX305" s="557">
        <f t="shared" si="1999"/>
        <v>0</v>
      </c>
      <c r="BY305" s="557">
        <f t="shared" si="1999"/>
        <v>0</v>
      </c>
      <c r="BZ305" s="557">
        <f t="shared" si="1999"/>
        <v>-1526</v>
      </c>
      <c r="CA305" s="557">
        <f t="shared" si="1999"/>
        <v>0</v>
      </c>
      <c r="CB305" s="557">
        <f t="shared" si="1999"/>
        <v>0</v>
      </c>
      <c r="CC305" s="557">
        <f t="shared" si="1999"/>
        <v>0</v>
      </c>
      <c r="CD305" s="557">
        <f t="shared" si="1999"/>
        <v>0</v>
      </c>
      <c r="CE305" s="557">
        <f t="shared" si="1999"/>
        <v>0</v>
      </c>
      <c r="CF305" s="557">
        <f t="shared" si="1999"/>
        <v>0</v>
      </c>
      <c r="CG305" s="557">
        <f t="shared" si="1999"/>
        <v>-109</v>
      </c>
      <c r="CH305" s="557">
        <f t="shared" si="1999"/>
        <v>-109</v>
      </c>
      <c r="CI305" s="557">
        <f t="shared" si="1999"/>
        <v>-109</v>
      </c>
      <c r="CJ305" s="557">
        <f t="shared" si="1999"/>
        <v>-109</v>
      </c>
      <c r="CK305" s="557">
        <f t="shared" si="1999"/>
        <v>-109</v>
      </c>
      <c r="CL305" s="557">
        <f t="shared" si="1999"/>
        <v>-109</v>
      </c>
      <c r="CM305" s="557">
        <f t="shared" si="1999"/>
        <v>-109</v>
      </c>
      <c r="CN305" s="557">
        <f t="shared" si="1999"/>
        <v>-109</v>
      </c>
      <c r="CO305" s="557">
        <f t="shared" si="1999"/>
        <v>-109</v>
      </c>
      <c r="CP305" s="557">
        <f t="shared" si="1999"/>
        <v>-109</v>
      </c>
      <c r="CQ305" s="557">
        <f t="shared" si="1999"/>
        <v>-109</v>
      </c>
      <c r="CR305" s="557">
        <f t="shared" si="1999"/>
        <v>-109</v>
      </c>
      <c r="CS305" s="557">
        <f t="shared" si="1999"/>
        <v>-109</v>
      </c>
      <c r="CT305" s="557">
        <f t="shared" si="1999"/>
        <v>-109</v>
      </c>
      <c r="CU305" s="557">
        <f t="shared" si="1999"/>
        <v>0</v>
      </c>
      <c r="CV305" s="557">
        <f t="shared" si="1999"/>
        <v>0</v>
      </c>
      <c r="CW305" s="557">
        <f t="shared" si="1999"/>
        <v>0</v>
      </c>
      <c r="CX305" s="557">
        <f t="shared" si="1999"/>
        <v>0</v>
      </c>
      <c r="CY305" s="129"/>
      <c r="CZ305" s="129"/>
      <c r="DA305" s="129"/>
      <c r="DB305" s="129"/>
      <c r="DC305" s="129"/>
      <c r="DD305" s="129"/>
      <c r="DE305" s="129"/>
      <c r="DF305" s="129"/>
      <c r="DG305" s="129"/>
      <c r="DH305" s="129"/>
    </row>
    <row r="306" spans="1:112">
      <c r="A306" s="614" t="s">
        <v>1212</v>
      </c>
      <c r="B306" s="591">
        <f t="shared" ref="B306:B311" si="2000">4*AB306+4*BA306+19*C306+BZ306*4</f>
        <v>1219006.1650260752</v>
      </c>
      <c r="C306" s="557">
        <f t="shared" ref="C306" si="2001">SUM(D306:AA306)</f>
        <v>40811.075944667049</v>
      </c>
      <c r="D306" s="561">
        <f>D300</f>
        <v>0</v>
      </c>
      <c r="E306" s="561">
        <f t="shared" ref="E306:BP306" si="2002">E300</f>
        <v>0</v>
      </c>
      <c r="F306" s="561">
        <f t="shared" si="2002"/>
        <v>0</v>
      </c>
      <c r="G306" s="561">
        <f t="shared" si="2002"/>
        <v>0</v>
      </c>
      <c r="H306" s="561">
        <f t="shared" si="2002"/>
        <v>0</v>
      </c>
      <c r="I306" s="561">
        <f t="shared" si="2002"/>
        <v>0</v>
      </c>
      <c r="J306" s="561">
        <f t="shared" si="2002"/>
        <v>203.35157310000005</v>
      </c>
      <c r="K306" s="561">
        <f t="shared" si="2002"/>
        <v>609.40861813000004</v>
      </c>
      <c r="L306" s="561">
        <f t="shared" si="2002"/>
        <v>1927.5322566120003</v>
      </c>
      <c r="M306" s="561">
        <f t="shared" si="2002"/>
        <v>3189.4326119360003</v>
      </c>
      <c r="N306" s="561">
        <f t="shared" si="2002"/>
        <v>4488.8151560320002</v>
      </c>
      <c r="O306" s="561">
        <f t="shared" si="2002"/>
        <v>4254.6017124787113</v>
      </c>
      <c r="P306" s="561">
        <f t="shared" si="2002"/>
        <v>4169.7576891550962</v>
      </c>
      <c r="Q306" s="561">
        <f t="shared" si="2002"/>
        <v>4213.959987802984</v>
      </c>
      <c r="R306" s="561">
        <f t="shared" si="2002"/>
        <v>3843.3977764800911</v>
      </c>
      <c r="S306" s="561">
        <f t="shared" si="2002"/>
        <v>4128.3866753363372</v>
      </c>
      <c r="T306" s="561">
        <f t="shared" si="2002"/>
        <v>4743.2318617458286</v>
      </c>
      <c r="U306" s="561">
        <f t="shared" si="2002"/>
        <v>3126.9622973159999</v>
      </c>
      <c r="V306" s="561">
        <f t="shared" si="2002"/>
        <v>1571.4514632780001</v>
      </c>
      <c r="W306" s="561">
        <f t="shared" si="2002"/>
        <v>340.78626526400001</v>
      </c>
      <c r="X306" s="561">
        <f t="shared" si="2002"/>
        <v>0</v>
      </c>
      <c r="Y306" s="561">
        <f t="shared" si="2002"/>
        <v>0</v>
      </c>
      <c r="Z306" s="561">
        <f t="shared" si="2002"/>
        <v>0</v>
      </c>
      <c r="AA306" s="561">
        <f t="shared" si="2002"/>
        <v>0</v>
      </c>
      <c r="AB306" s="561">
        <f t="shared" si="2002"/>
        <v>36845.565689447045</v>
      </c>
      <c r="AC306" s="561">
        <f t="shared" si="2002"/>
        <v>0</v>
      </c>
      <c r="AD306" s="561">
        <f t="shared" si="2002"/>
        <v>0</v>
      </c>
      <c r="AE306" s="561">
        <f t="shared" si="2002"/>
        <v>0</v>
      </c>
      <c r="AF306" s="561">
        <f t="shared" si="2002"/>
        <v>0</v>
      </c>
      <c r="AG306" s="561">
        <f t="shared" si="2002"/>
        <v>0</v>
      </c>
      <c r="AH306" s="561">
        <f t="shared" si="2002"/>
        <v>0</v>
      </c>
      <c r="AI306" s="561">
        <f t="shared" si="2002"/>
        <v>203.35157310000005</v>
      </c>
      <c r="AJ306" s="561">
        <f t="shared" si="2002"/>
        <v>609.40861813000004</v>
      </c>
      <c r="AK306" s="561">
        <f t="shared" si="2002"/>
        <v>1927.5322566120003</v>
      </c>
      <c r="AL306" s="561">
        <f t="shared" si="2002"/>
        <v>3189.4326119360003</v>
      </c>
      <c r="AM306" s="561">
        <f t="shared" si="2002"/>
        <v>4295.9970228096045</v>
      </c>
      <c r="AN306" s="561">
        <f t="shared" si="2002"/>
        <v>3619.0579593421057</v>
      </c>
      <c r="AO306" s="561">
        <f t="shared" si="2002"/>
        <v>3534.2139360184901</v>
      </c>
      <c r="AP306" s="561">
        <f t="shared" si="2002"/>
        <v>3578.4162346663779</v>
      </c>
      <c r="AQ306" s="561">
        <f t="shared" si="2002"/>
        <v>3221.3774889508277</v>
      </c>
      <c r="AR306" s="561">
        <f t="shared" si="2002"/>
        <v>3506.3663878070738</v>
      </c>
      <c r="AS306" s="561">
        <f t="shared" si="2002"/>
        <v>4121.2115742165652</v>
      </c>
      <c r="AT306" s="561">
        <f t="shared" si="2002"/>
        <v>3126.9622973159999</v>
      </c>
      <c r="AU306" s="561">
        <f t="shared" si="2002"/>
        <v>1571.4514632780001</v>
      </c>
      <c r="AV306" s="561">
        <f t="shared" si="2002"/>
        <v>340.78626526400001</v>
      </c>
      <c r="AW306" s="561">
        <f t="shared" si="2002"/>
        <v>0</v>
      </c>
      <c r="AX306" s="561">
        <f t="shared" si="2002"/>
        <v>0</v>
      </c>
      <c r="AY306" s="561">
        <f t="shared" si="2002"/>
        <v>0</v>
      </c>
      <c r="AZ306" s="561">
        <f t="shared" si="2002"/>
        <v>0</v>
      </c>
      <c r="BA306" s="561">
        <f t="shared" si="2002"/>
        <v>33406.428390815527</v>
      </c>
      <c r="BB306" s="561">
        <f t="shared" si="2002"/>
        <v>0</v>
      </c>
      <c r="BC306" s="561">
        <f t="shared" si="2002"/>
        <v>0</v>
      </c>
      <c r="BD306" s="561">
        <f t="shared" si="2002"/>
        <v>0</v>
      </c>
      <c r="BE306" s="561">
        <f t="shared" si="2002"/>
        <v>0</v>
      </c>
      <c r="BF306" s="561">
        <f t="shared" si="2002"/>
        <v>0</v>
      </c>
      <c r="BG306" s="561">
        <f t="shared" si="2002"/>
        <v>0</v>
      </c>
      <c r="BH306" s="561">
        <f t="shared" si="2002"/>
        <v>203.35157310000005</v>
      </c>
      <c r="BI306" s="561">
        <f t="shared" si="2002"/>
        <v>609.40861813000004</v>
      </c>
      <c r="BJ306" s="561">
        <f t="shared" si="2002"/>
        <v>1927.5322566120003</v>
      </c>
      <c r="BK306" s="561">
        <f t="shared" si="2002"/>
        <v>3189.4326119360003</v>
      </c>
      <c r="BL306" s="561">
        <f t="shared" si="2002"/>
        <v>3791.1689633655678</v>
      </c>
      <c r="BM306" s="561">
        <f t="shared" si="2002"/>
        <v>3124.7484365801497</v>
      </c>
      <c r="BN306" s="561">
        <f t="shared" si="2002"/>
        <v>3039.9044132565341</v>
      </c>
      <c r="BO306" s="561">
        <f t="shared" si="2002"/>
        <v>3084.1067119044219</v>
      </c>
      <c r="BP306" s="561">
        <f t="shared" si="2002"/>
        <v>2737.5839319836214</v>
      </c>
      <c r="BQ306" s="561">
        <f t="shared" ref="BQ306:CX306" si="2003">BQ300</f>
        <v>3022.5728308398675</v>
      </c>
      <c r="BR306" s="561">
        <f t="shared" si="2003"/>
        <v>3637.4180172493593</v>
      </c>
      <c r="BS306" s="561">
        <f t="shared" si="2003"/>
        <v>3126.9622973159999</v>
      </c>
      <c r="BT306" s="561">
        <f t="shared" si="2003"/>
        <v>1571.4514632780001</v>
      </c>
      <c r="BU306" s="561">
        <f t="shared" si="2003"/>
        <v>340.78626526400001</v>
      </c>
      <c r="BV306" s="561">
        <f t="shared" si="2003"/>
        <v>0</v>
      </c>
      <c r="BW306" s="561">
        <f t="shared" si="2003"/>
        <v>0</v>
      </c>
      <c r="BX306" s="561">
        <f t="shared" si="2003"/>
        <v>0</v>
      </c>
      <c r="BY306" s="561">
        <f t="shared" si="2003"/>
        <v>0</v>
      </c>
      <c r="BZ306" s="561">
        <f t="shared" si="2003"/>
        <v>40646.936439087724</v>
      </c>
      <c r="CA306" s="561">
        <f t="shared" si="2003"/>
        <v>0</v>
      </c>
      <c r="CB306" s="561">
        <f t="shared" si="2003"/>
        <v>0</v>
      </c>
      <c r="CC306" s="561">
        <f t="shared" si="2003"/>
        <v>0</v>
      </c>
      <c r="CD306" s="561">
        <f t="shared" si="2003"/>
        <v>0</v>
      </c>
      <c r="CE306" s="561">
        <f t="shared" si="2003"/>
        <v>0</v>
      </c>
      <c r="CF306" s="561">
        <f t="shared" si="2003"/>
        <v>0</v>
      </c>
      <c r="CG306" s="561">
        <f t="shared" si="2003"/>
        <v>203.35157310000005</v>
      </c>
      <c r="CH306" s="561">
        <f t="shared" si="2003"/>
        <v>609.40861813000004</v>
      </c>
      <c r="CI306" s="561">
        <f t="shared" si="2003"/>
        <v>1927.5322566120003</v>
      </c>
      <c r="CJ306" s="561">
        <f t="shared" si="2003"/>
        <v>3189.4326119360003</v>
      </c>
      <c r="CK306" s="561">
        <f t="shared" si="2003"/>
        <v>4488.8151560320002</v>
      </c>
      <c r="CL306" s="561">
        <f t="shared" si="2003"/>
        <v>4254.6017124787113</v>
      </c>
      <c r="CM306" s="561">
        <f t="shared" si="2003"/>
        <v>4135.5809049580421</v>
      </c>
      <c r="CN306" s="561">
        <f t="shared" si="2003"/>
        <v>4183.1766572089236</v>
      </c>
      <c r="CO306" s="561">
        <f t="shared" si="2003"/>
        <v>3805.7789003386174</v>
      </c>
      <c r="CP306" s="561">
        <f t="shared" si="2003"/>
        <v>4090.7677991948631</v>
      </c>
      <c r="CQ306" s="561">
        <f t="shared" si="2003"/>
        <v>4719.2902232405677</v>
      </c>
      <c r="CR306" s="561">
        <f t="shared" si="2003"/>
        <v>3126.9622973159999</v>
      </c>
      <c r="CS306" s="561">
        <f t="shared" si="2003"/>
        <v>1571.4514632780001</v>
      </c>
      <c r="CT306" s="561">
        <f t="shared" si="2003"/>
        <v>340.78626526400001</v>
      </c>
      <c r="CU306" s="561">
        <f t="shared" si="2003"/>
        <v>0</v>
      </c>
      <c r="CV306" s="561">
        <f t="shared" si="2003"/>
        <v>0</v>
      </c>
      <c r="CW306" s="561">
        <f t="shared" si="2003"/>
        <v>0</v>
      </c>
      <c r="CX306" s="561">
        <f t="shared" si="2003"/>
        <v>0</v>
      </c>
      <c r="CY306" s="129"/>
      <c r="CZ306" s="129"/>
      <c r="DA306" s="129"/>
      <c r="DB306" s="129"/>
      <c r="DC306" s="129"/>
      <c r="DD306" s="129"/>
      <c r="DE306" s="129"/>
      <c r="DF306" s="129"/>
      <c r="DG306" s="129"/>
      <c r="DH306" s="129"/>
    </row>
    <row r="307" spans="1:112">
      <c r="A307" s="626" t="s">
        <v>1213</v>
      </c>
      <c r="B307" s="591">
        <f t="shared" si="2000"/>
        <v>555268.87751562195</v>
      </c>
      <c r="C307" s="557">
        <f t="shared" ref="C307:C311" si="2004">SUM(D307:AA307)</f>
        <v>24159.964933884883</v>
      </c>
      <c r="D307" s="561">
        <f t="shared" ref="D307:AA307" si="2005">IF(D290="P",D306,0)</f>
        <v>0</v>
      </c>
      <c r="E307" s="561">
        <f t="shared" si="2005"/>
        <v>0</v>
      </c>
      <c r="F307" s="561">
        <f t="shared" si="2005"/>
        <v>0</v>
      </c>
      <c r="G307" s="561">
        <f t="shared" si="2005"/>
        <v>0</v>
      </c>
      <c r="H307" s="561">
        <f t="shared" si="2005"/>
        <v>0</v>
      </c>
      <c r="I307" s="561">
        <f t="shared" si="2005"/>
        <v>0</v>
      </c>
      <c r="J307" s="561">
        <f t="shared" si="2005"/>
        <v>0</v>
      </c>
      <c r="K307" s="561">
        <f t="shared" si="2005"/>
        <v>0</v>
      </c>
      <c r="L307" s="561">
        <f t="shared" si="2005"/>
        <v>0</v>
      </c>
      <c r="M307" s="561">
        <f t="shared" si="2005"/>
        <v>3189.4326119360003</v>
      </c>
      <c r="N307" s="561">
        <f t="shared" si="2005"/>
        <v>4488.8151560320002</v>
      </c>
      <c r="O307" s="561">
        <f t="shared" si="2005"/>
        <v>4254.6017124787113</v>
      </c>
      <c r="P307" s="561">
        <f t="shared" si="2005"/>
        <v>4169.7576891550962</v>
      </c>
      <c r="Q307" s="561">
        <f t="shared" si="2005"/>
        <v>4213.959987802984</v>
      </c>
      <c r="R307" s="561">
        <f t="shared" si="2005"/>
        <v>3843.3977764800911</v>
      </c>
      <c r="S307" s="561">
        <f t="shared" si="2005"/>
        <v>0</v>
      </c>
      <c r="T307" s="561">
        <f t="shared" si="2005"/>
        <v>0</v>
      </c>
      <c r="U307" s="561">
        <f t="shared" si="2005"/>
        <v>0</v>
      </c>
      <c r="V307" s="561">
        <f t="shared" si="2005"/>
        <v>0</v>
      </c>
      <c r="W307" s="561">
        <f t="shared" si="2005"/>
        <v>0</v>
      </c>
      <c r="X307" s="561">
        <f t="shared" si="2005"/>
        <v>0</v>
      </c>
      <c r="Y307" s="561">
        <f t="shared" si="2005"/>
        <v>0</v>
      </c>
      <c r="Z307" s="561">
        <f t="shared" si="2005"/>
        <v>0</v>
      </c>
      <c r="AA307" s="561">
        <f t="shared" si="2005"/>
        <v>0</v>
      </c>
      <c r="AB307" s="557">
        <f t="shared" ref="AB307:AB310" si="2006">SUM(AC307:AZ307)</f>
        <v>0</v>
      </c>
      <c r="AC307" s="561">
        <f t="shared" ref="AC307:AZ307" si="2007">IF(AC290="P",AC306,0)</f>
        <v>0</v>
      </c>
      <c r="AD307" s="561">
        <f t="shared" si="2007"/>
        <v>0</v>
      </c>
      <c r="AE307" s="561">
        <f t="shared" si="2007"/>
        <v>0</v>
      </c>
      <c r="AF307" s="561">
        <f t="shared" si="2007"/>
        <v>0</v>
      </c>
      <c r="AG307" s="561">
        <f t="shared" si="2007"/>
        <v>0</v>
      </c>
      <c r="AH307" s="561">
        <f t="shared" si="2007"/>
        <v>0</v>
      </c>
      <c r="AI307" s="561">
        <f t="shared" si="2007"/>
        <v>0</v>
      </c>
      <c r="AJ307" s="561">
        <f t="shared" si="2007"/>
        <v>0</v>
      </c>
      <c r="AK307" s="561">
        <f t="shared" si="2007"/>
        <v>0</v>
      </c>
      <c r="AL307" s="561">
        <f t="shared" si="2007"/>
        <v>0</v>
      </c>
      <c r="AM307" s="561">
        <f t="shared" si="2007"/>
        <v>0</v>
      </c>
      <c r="AN307" s="561">
        <f t="shared" si="2007"/>
        <v>0</v>
      </c>
      <c r="AO307" s="561">
        <f t="shared" si="2007"/>
        <v>0</v>
      </c>
      <c r="AP307" s="561">
        <f t="shared" si="2007"/>
        <v>0</v>
      </c>
      <c r="AQ307" s="561">
        <f t="shared" si="2007"/>
        <v>0</v>
      </c>
      <c r="AR307" s="561">
        <f t="shared" si="2007"/>
        <v>0</v>
      </c>
      <c r="AS307" s="561">
        <f t="shared" si="2007"/>
        <v>0</v>
      </c>
      <c r="AT307" s="561">
        <f t="shared" si="2007"/>
        <v>0</v>
      </c>
      <c r="AU307" s="561">
        <f t="shared" si="2007"/>
        <v>0</v>
      </c>
      <c r="AV307" s="561">
        <f t="shared" si="2007"/>
        <v>0</v>
      </c>
      <c r="AW307" s="561">
        <f t="shared" si="2007"/>
        <v>0</v>
      </c>
      <c r="AX307" s="561">
        <f t="shared" si="2007"/>
        <v>0</v>
      </c>
      <c r="AY307" s="561">
        <f t="shared" si="2007"/>
        <v>0</v>
      </c>
      <c r="AZ307" s="561">
        <f t="shared" si="2007"/>
        <v>0</v>
      </c>
      <c r="BA307" s="557">
        <f t="shared" ref="BA307:BA310" si="2008">SUM(BB307:BY307)</f>
        <v>0</v>
      </c>
      <c r="BB307" s="561">
        <f t="shared" ref="BB307:BY307" si="2009">IF(BB290="P",BB306,0)</f>
        <v>0</v>
      </c>
      <c r="BC307" s="561">
        <f t="shared" si="2009"/>
        <v>0</v>
      </c>
      <c r="BD307" s="561">
        <f t="shared" si="2009"/>
        <v>0</v>
      </c>
      <c r="BE307" s="561">
        <f t="shared" si="2009"/>
        <v>0</v>
      </c>
      <c r="BF307" s="561">
        <f t="shared" si="2009"/>
        <v>0</v>
      </c>
      <c r="BG307" s="561">
        <f t="shared" si="2009"/>
        <v>0</v>
      </c>
      <c r="BH307" s="561">
        <f t="shared" si="2009"/>
        <v>0</v>
      </c>
      <c r="BI307" s="561">
        <f t="shared" si="2009"/>
        <v>0</v>
      </c>
      <c r="BJ307" s="561">
        <f t="shared" si="2009"/>
        <v>0</v>
      </c>
      <c r="BK307" s="561">
        <f t="shared" si="2009"/>
        <v>0</v>
      </c>
      <c r="BL307" s="561">
        <f t="shared" si="2009"/>
        <v>0</v>
      </c>
      <c r="BM307" s="561">
        <f t="shared" si="2009"/>
        <v>0</v>
      </c>
      <c r="BN307" s="561">
        <f t="shared" si="2009"/>
        <v>0</v>
      </c>
      <c r="BO307" s="561">
        <f t="shared" si="2009"/>
        <v>0</v>
      </c>
      <c r="BP307" s="561">
        <f t="shared" si="2009"/>
        <v>0</v>
      </c>
      <c r="BQ307" s="561">
        <f t="shared" si="2009"/>
        <v>0</v>
      </c>
      <c r="BR307" s="561">
        <f t="shared" si="2009"/>
        <v>0</v>
      </c>
      <c r="BS307" s="561">
        <f t="shared" si="2009"/>
        <v>0</v>
      </c>
      <c r="BT307" s="561">
        <f t="shared" si="2009"/>
        <v>0</v>
      </c>
      <c r="BU307" s="561">
        <f t="shared" si="2009"/>
        <v>0</v>
      </c>
      <c r="BV307" s="561">
        <f t="shared" si="2009"/>
        <v>0</v>
      </c>
      <c r="BW307" s="561">
        <f t="shared" si="2009"/>
        <v>0</v>
      </c>
      <c r="BX307" s="561">
        <f t="shared" si="2009"/>
        <v>0</v>
      </c>
      <c r="BY307" s="561">
        <f t="shared" si="2009"/>
        <v>0</v>
      </c>
      <c r="BZ307" s="557">
        <f t="shared" ref="BZ307:BZ310" si="2010">SUM(CA307:CX307)</f>
        <v>24057.385942952296</v>
      </c>
      <c r="CA307" s="561">
        <f t="shared" ref="CA307:CX307" si="2011">IF(CA290="P",CA306,0)</f>
        <v>0</v>
      </c>
      <c r="CB307" s="561">
        <f t="shared" si="2011"/>
        <v>0</v>
      </c>
      <c r="CC307" s="561">
        <f t="shared" si="2011"/>
        <v>0</v>
      </c>
      <c r="CD307" s="561">
        <f t="shared" si="2011"/>
        <v>0</v>
      </c>
      <c r="CE307" s="561">
        <f t="shared" si="2011"/>
        <v>0</v>
      </c>
      <c r="CF307" s="561">
        <f t="shared" si="2011"/>
        <v>0</v>
      </c>
      <c r="CG307" s="561">
        <f t="shared" si="2011"/>
        <v>0</v>
      </c>
      <c r="CH307" s="561">
        <f t="shared" si="2011"/>
        <v>0</v>
      </c>
      <c r="CI307" s="561">
        <f t="shared" si="2011"/>
        <v>0</v>
      </c>
      <c r="CJ307" s="561">
        <f t="shared" si="2011"/>
        <v>3189.4326119360003</v>
      </c>
      <c r="CK307" s="561">
        <f t="shared" si="2011"/>
        <v>4488.8151560320002</v>
      </c>
      <c r="CL307" s="561">
        <f t="shared" si="2011"/>
        <v>4254.6017124787113</v>
      </c>
      <c r="CM307" s="561">
        <f t="shared" si="2011"/>
        <v>4135.5809049580421</v>
      </c>
      <c r="CN307" s="561">
        <f t="shared" si="2011"/>
        <v>4183.1766572089236</v>
      </c>
      <c r="CO307" s="561">
        <f t="shared" si="2011"/>
        <v>3805.7789003386174</v>
      </c>
      <c r="CP307" s="561">
        <f t="shared" si="2011"/>
        <v>0</v>
      </c>
      <c r="CQ307" s="561">
        <f t="shared" si="2011"/>
        <v>0</v>
      </c>
      <c r="CR307" s="561">
        <f t="shared" si="2011"/>
        <v>0</v>
      </c>
      <c r="CS307" s="561">
        <f t="shared" si="2011"/>
        <v>0</v>
      </c>
      <c r="CT307" s="561">
        <f t="shared" si="2011"/>
        <v>0</v>
      </c>
      <c r="CU307" s="561">
        <f t="shared" si="2011"/>
        <v>0</v>
      </c>
      <c r="CV307" s="561">
        <f t="shared" si="2011"/>
        <v>0</v>
      </c>
      <c r="CW307" s="561">
        <f t="shared" si="2011"/>
        <v>0</v>
      </c>
      <c r="CX307" s="561">
        <f t="shared" si="2011"/>
        <v>0</v>
      </c>
      <c r="CY307" s="129"/>
      <c r="CZ307" s="129"/>
      <c r="DA307" s="129"/>
      <c r="DB307" s="129"/>
      <c r="DC307" s="129"/>
      <c r="DD307" s="129"/>
      <c r="DE307" s="129"/>
      <c r="DF307" s="129"/>
      <c r="DG307" s="129"/>
      <c r="DH307" s="129"/>
    </row>
    <row r="308" spans="1:112">
      <c r="A308" s="614" t="s">
        <v>1214</v>
      </c>
      <c r="B308" s="591">
        <f t="shared" si="2000"/>
        <v>506392.67370807909</v>
      </c>
      <c r="C308" s="557">
        <f t="shared" si="2004"/>
        <v>16651.111010782166</v>
      </c>
      <c r="D308" s="561">
        <f t="shared" ref="D308:AA308" si="2012">IF(D290="C",D306,0)</f>
        <v>0</v>
      </c>
      <c r="E308" s="561">
        <f t="shared" si="2012"/>
        <v>0</v>
      </c>
      <c r="F308" s="561">
        <f t="shared" si="2012"/>
        <v>0</v>
      </c>
      <c r="G308" s="561">
        <f t="shared" si="2012"/>
        <v>0</v>
      </c>
      <c r="H308" s="561">
        <f t="shared" si="2012"/>
        <v>0</v>
      </c>
      <c r="I308" s="561">
        <f t="shared" si="2012"/>
        <v>0</v>
      </c>
      <c r="J308" s="561">
        <f t="shared" si="2012"/>
        <v>203.35157310000005</v>
      </c>
      <c r="K308" s="561">
        <f t="shared" si="2012"/>
        <v>609.40861813000004</v>
      </c>
      <c r="L308" s="561">
        <f t="shared" si="2012"/>
        <v>1927.5322566120003</v>
      </c>
      <c r="M308" s="561">
        <f t="shared" si="2012"/>
        <v>0</v>
      </c>
      <c r="N308" s="561">
        <f t="shared" si="2012"/>
        <v>0</v>
      </c>
      <c r="O308" s="561">
        <f t="shared" si="2012"/>
        <v>0</v>
      </c>
      <c r="P308" s="561">
        <f t="shared" si="2012"/>
        <v>0</v>
      </c>
      <c r="Q308" s="561">
        <f t="shared" si="2012"/>
        <v>0</v>
      </c>
      <c r="R308" s="561">
        <f t="shared" si="2012"/>
        <v>0</v>
      </c>
      <c r="S308" s="561">
        <f t="shared" si="2012"/>
        <v>4128.3866753363372</v>
      </c>
      <c r="T308" s="561">
        <f t="shared" si="2012"/>
        <v>4743.2318617458286</v>
      </c>
      <c r="U308" s="561">
        <f t="shared" si="2012"/>
        <v>3126.9622973159999</v>
      </c>
      <c r="V308" s="561">
        <f t="shared" si="2012"/>
        <v>1571.4514632780001</v>
      </c>
      <c r="W308" s="561">
        <f t="shared" si="2012"/>
        <v>340.78626526400001</v>
      </c>
      <c r="X308" s="561">
        <f t="shared" si="2012"/>
        <v>0</v>
      </c>
      <c r="Y308" s="561">
        <f t="shared" si="2012"/>
        <v>0</v>
      </c>
      <c r="Z308" s="561">
        <f t="shared" si="2012"/>
        <v>0</v>
      </c>
      <c r="AA308" s="561">
        <f t="shared" si="2012"/>
        <v>0</v>
      </c>
      <c r="AB308" s="557">
        <f t="shared" si="2006"/>
        <v>30915.840629669048</v>
      </c>
      <c r="AC308" s="561">
        <f t="shared" ref="AC308:AZ308" si="2013">IF(AC290="C",AC306,0)</f>
        <v>0</v>
      </c>
      <c r="AD308" s="561">
        <f t="shared" si="2013"/>
        <v>0</v>
      </c>
      <c r="AE308" s="561">
        <f t="shared" si="2013"/>
        <v>0</v>
      </c>
      <c r="AF308" s="561">
        <f t="shared" si="2013"/>
        <v>0</v>
      </c>
      <c r="AG308" s="561">
        <f t="shared" si="2013"/>
        <v>0</v>
      </c>
      <c r="AH308" s="561">
        <f t="shared" si="2013"/>
        <v>0</v>
      </c>
      <c r="AI308" s="561">
        <f t="shared" si="2013"/>
        <v>0</v>
      </c>
      <c r="AJ308" s="561">
        <f t="shared" si="2013"/>
        <v>0</v>
      </c>
      <c r="AK308" s="561">
        <f t="shared" si="2013"/>
        <v>0</v>
      </c>
      <c r="AL308" s="561">
        <f t="shared" si="2013"/>
        <v>0</v>
      </c>
      <c r="AM308" s="561">
        <f t="shared" si="2013"/>
        <v>4295.9970228096045</v>
      </c>
      <c r="AN308" s="561">
        <f t="shared" si="2013"/>
        <v>3619.0579593421057</v>
      </c>
      <c r="AO308" s="561">
        <f t="shared" si="2013"/>
        <v>3534.2139360184901</v>
      </c>
      <c r="AP308" s="561">
        <f t="shared" si="2013"/>
        <v>3578.4162346663779</v>
      </c>
      <c r="AQ308" s="561">
        <f t="shared" si="2013"/>
        <v>3221.3774889508277</v>
      </c>
      <c r="AR308" s="561">
        <f t="shared" si="2013"/>
        <v>3506.3663878070738</v>
      </c>
      <c r="AS308" s="561">
        <f t="shared" si="2013"/>
        <v>4121.2115742165652</v>
      </c>
      <c r="AT308" s="561">
        <f t="shared" si="2013"/>
        <v>3126.9622973159999</v>
      </c>
      <c r="AU308" s="561">
        <f t="shared" si="2013"/>
        <v>1571.4514632780001</v>
      </c>
      <c r="AV308" s="561">
        <f t="shared" si="2013"/>
        <v>340.78626526400001</v>
      </c>
      <c r="AW308" s="561">
        <f t="shared" si="2013"/>
        <v>0</v>
      </c>
      <c r="AX308" s="561">
        <f t="shared" si="2013"/>
        <v>0</v>
      </c>
      <c r="AY308" s="561">
        <f t="shared" si="2013"/>
        <v>0</v>
      </c>
      <c r="AZ308" s="561">
        <f t="shared" si="2013"/>
        <v>0</v>
      </c>
      <c r="BA308" s="557">
        <f t="shared" si="2008"/>
        <v>0</v>
      </c>
      <c r="BB308" s="561">
        <f t="shared" ref="BB308:BY308" si="2014">IF(BB290="C",BB306,0)</f>
        <v>0</v>
      </c>
      <c r="BC308" s="561">
        <f t="shared" si="2014"/>
        <v>0</v>
      </c>
      <c r="BD308" s="561">
        <f t="shared" si="2014"/>
        <v>0</v>
      </c>
      <c r="BE308" s="561">
        <f t="shared" si="2014"/>
        <v>0</v>
      </c>
      <c r="BF308" s="561">
        <f t="shared" si="2014"/>
        <v>0</v>
      </c>
      <c r="BG308" s="561">
        <f t="shared" si="2014"/>
        <v>0</v>
      </c>
      <c r="BH308" s="561">
        <f t="shared" si="2014"/>
        <v>0</v>
      </c>
      <c r="BI308" s="561">
        <f t="shared" si="2014"/>
        <v>0</v>
      </c>
      <c r="BJ308" s="561">
        <f t="shared" si="2014"/>
        <v>0</v>
      </c>
      <c r="BK308" s="561">
        <f t="shared" si="2014"/>
        <v>0</v>
      </c>
      <c r="BL308" s="561">
        <f t="shared" si="2014"/>
        <v>0</v>
      </c>
      <c r="BM308" s="561">
        <f t="shared" si="2014"/>
        <v>0</v>
      </c>
      <c r="BN308" s="561">
        <f t="shared" si="2014"/>
        <v>0</v>
      </c>
      <c r="BO308" s="561">
        <f t="shared" si="2014"/>
        <v>0</v>
      </c>
      <c r="BP308" s="561">
        <f t="shared" si="2014"/>
        <v>0</v>
      </c>
      <c r="BQ308" s="561">
        <f t="shared" si="2014"/>
        <v>0</v>
      </c>
      <c r="BR308" s="561">
        <f t="shared" si="2014"/>
        <v>0</v>
      </c>
      <c r="BS308" s="561">
        <f t="shared" si="2014"/>
        <v>0</v>
      </c>
      <c r="BT308" s="561">
        <f t="shared" si="2014"/>
        <v>0</v>
      </c>
      <c r="BU308" s="561">
        <f t="shared" si="2014"/>
        <v>0</v>
      </c>
      <c r="BV308" s="561">
        <f t="shared" si="2014"/>
        <v>0</v>
      </c>
      <c r="BW308" s="561">
        <f t="shared" si="2014"/>
        <v>0</v>
      </c>
      <c r="BX308" s="561">
        <f t="shared" si="2014"/>
        <v>0</v>
      </c>
      <c r="BY308" s="561">
        <f t="shared" si="2014"/>
        <v>0</v>
      </c>
      <c r="BZ308" s="557">
        <f t="shared" si="2010"/>
        <v>16589.550496135431</v>
      </c>
      <c r="CA308" s="561">
        <f t="shared" ref="CA308:CX308" si="2015">IF(CA290="C",CA306,0)</f>
        <v>0</v>
      </c>
      <c r="CB308" s="561">
        <f t="shared" si="2015"/>
        <v>0</v>
      </c>
      <c r="CC308" s="561">
        <f t="shared" si="2015"/>
        <v>0</v>
      </c>
      <c r="CD308" s="561">
        <f t="shared" si="2015"/>
        <v>0</v>
      </c>
      <c r="CE308" s="561">
        <f t="shared" si="2015"/>
        <v>0</v>
      </c>
      <c r="CF308" s="561">
        <f t="shared" si="2015"/>
        <v>0</v>
      </c>
      <c r="CG308" s="561">
        <f t="shared" si="2015"/>
        <v>203.35157310000005</v>
      </c>
      <c r="CH308" s="561">
        <f t="shared" si="2015"/>
        <v>609.40861813000004</v>
      </c>
      <c r="CI308" s="561">
        <f t="shared" si="2015"/>
        <v>1927.5322566120003</v>
      </c>
      <c r="CJ308" s="561">
        <f t="shared" si="2015"/>
        <v>0</v>
      </c>
      <c r="CK308" s="561">
        <f t="shared" si="2015"/>
        <v>0</v>
      </c>
      <c r="CL308" s="561">
        <f t="shared" si="2015"/>
        <v>0</v>
      </c>
      <c r="CM308" s="561">
        <f t="shared" si="2015"/>
        <v>0</v>
      </c>
      <c r="CN308" s="561">
        <f t="shared" si="2015"/>
        <v>0</v>
      </c>
      <c r="CO308" s="561">
        <f t="shared" si="2015"/>
        <v>0</v>
      </c>
      <c r="CP308" s="561">
        <f t="shared" si="2015"/>
        <v>4090.7677991948631</v>
      </c>
      <c r="CQ308" s="561">
        <f t="shared" si="2015"/>
        <v>4719.2902232405677</v>
      </c>
      <c r="CR308" s="561">
        <f t="shared" si="2015"/>
        <v>3126.9622973159999</v>
      </c>
      <c r="CS308" s="561">
        <f t="shared" si="2015"/>
        <v>1571.4514632780001</v>
      </c>
      <c r="CT308" s="561">
        <f t="shared" si="2015"/>
        <v>340.78626526400001</v>
      </c>
      <c r="CU308" s="561">
        <f t="shared" si="2015"/>
        <v>0</v>
      </c>
      <c r="CV308" s="561">
        <f t="shared" si="2015"/>
        <v>0</v>
      </c>
      <c r="CW308" s="561">
        <f t="shared" si="2015"/>
        <v>0</v>
      </c>
      <c r="CX308" s="561">
        <f t="shared" si="2015"/>
        <v>0</v>
      </c>
      <c r="CY308" s="129"/>
      <c r="CZ308" s="129"/>
      <c r="DA308" s="129"/>
      <c r="DB308" s="129"/>
      <c r="DC308" s="129"/>
      <c r="DD308" s="129"/>
      <c r="DE308" s="129"/>
      <c r="DF308" s="129"/>
      <c r="DG308" s="129"/>
      <c r="DH308" s="129"/>
    </row>
    <row r="309" spans="1:112">
      <c r="A309" s="626" t="s">
        <v>1215</v>
      </c>
      <c r="B309" s="591">
        <f t="shared" si="2000"/>
        <v>157344.61380237411</v>
      </c>
      <c r="C309" s="557">
        <f t="shared" si="2004"/>
        <v>0</v>
      </c>
      <c r="D309" s="561">
        <f t="shared" ref="D309:AA309" si="2016">IF(D290="V",D306,0)</f>
        <v>0</v>
      </c>
      <c r="E309" s="561">
        <f t="shared" si="2016"/>
        <v>0</v>
      </c>
      <c r="F309" s="561">
        <f t="shared" si="2016"/>
        <v>0</v>
      </c>
      <c r="G309" s="561">
        <f t="shared" si="2016"/>
        <v>0</v>
      </c>
      <c r="H309" s="561">
        <f t="shared" si="2016"/>
        <v>0</v>
      </c>
      <c r="I309" s="561">
        <f t="shared" si="2016"/>
        <v>0</v>
      </c>
      <c r="J309" s="561">
        <f t="shared" si="2016"/>
        <v>0</v>
      </c>
      <c r="K309" s="561">
        <f t="shared" si="2016"/>
        <v>0</v>
      </c>
      <c r="L309" s="561">
        <f t="shared" si="2016"/>
        <v>0</v>
      </c>
      <c r="M309" s="561">
        <f t="shared" si="2016"/>
        <v>0</v>
      </c>
      <c r="N309" s="561">
        <f t="shared" si="2016"/>
        <v>0</v>
      </c>
      <c r="O309" s="561">
        <f t="shared" si="2016"/>
        <v>0</v>
      </c>
      <c r="P309" s="561">
        <f t="shared" si="2016"/>
        <v>0</v>
      </c>
      <c r="Q309" s="561">
        <f t="shared" si="2016"/>
        <v>0</v>
      </c>
      <c r="R309" s="561">
        <f t="shared" si="2016"/>
        <v>0</v>
      </c>
      <c r="S309" s="561">
        <f t="shared" si="2016"/>
        <v>0</v>
      </c>
      <c r="T309" s="561">
        <f t="shared" si="2016"/>
        <v>0</v>
      </c>
      <c r="U309" s="561">
        <f t="shared" si="2016"/>
        <v>0</v>
      </c>
      <c r="V309" s="561">
        <f t="shared" si="2016"/>
        <v>0</v>
      </c>
      <c r="W309" s="561">
        <f t="shared" si="2016"/>
        <v>0</v>
      </c>
      <c r="X309" s="561">
        <f t="shared" si="2016"/>
        <v>0</v>
      </c>
      <c r="Y309" s="561">
        <f t="shared" si="2016"/>
        <v>0</v>
      </c>
      <c r="Z309" s="561">
        <f t="shared" si="2016"/>
        <v>0</v>
      </c>
      <c r="AA309" s="561">
        <f t="shared" si="2016"/>
        <v>0</v>
      </c>
      <c r="AB309" s="557">
        <f t="shared" si="2006"/>
        <v>5929.7250597780003</v>
      </c>
      <c r="AC309" s="561">
        <f t="shared" ref="AC309:AZ309" si="2017">IF(AC290="V",AC306,0)</f>
        <v>0</v>
      </c>
      <c r="AD309" s="561">
        <f t="shared" si="2017"/>
        <v>0</v>
      </c>
      <c r="AE309" s="561">
        <f t="shared" si="2017"/>
        <v>0</v>
      </c>
      <c r="AF309" s="561">
        <f t="shared" si="2017"/>
        <v>0</v>
      </c>
      <c r="AG309" s="561">
        <f t="shared" si="2017"/>
        <v>0</v>
      </c>
      <c r="AH309" s="561">
        <f t="shared" si="2017"/>
        <v>0</v>
      </c>
      <c r="AI309" s="561">
        <f t="shared" si="2017"/>
        <v>203.35157310000005</v>
      </c>
      <c r="AJ309" s="561">
        <f t="shared" si="2017"/>
        <v>609.40861813000004</v>
      </c>
      <c r="AK309" s="561">
        <f t="shared" si="2017"/>
        <v>1927.5322566120003</v>
      </c>
      <c r="AL309" s="561">
        <f t="shared" si="2017"/>
        <v>3189.4326119360003</v>
      </c>
      <c r="AM309" s="561">
        <f t="shared" si="2017"/>
        <v>0</v>
      </c>
      <c r="AN309" s="561">
        <f t="shared" si="2017"/>
        <v>0</v>
      </c>
      <c r="AO309" s="561">
        <f t="shared" si="2017"/>
        <v>0</v>
      </c>
      <c r="AP309" s="561">
        <f t="shared" si="2017"/>
        <v>0</v>
      </c>
      <c r="AQ309" s="561">
        <f t="shared" si="2017"/>
        <v>0</v>
      </c>
      <c r="AR309" s="561">
        <f t="shared" si="2017"/>
        <v>0</v>
      </c>
      <c r="AS309" s="561">
        <f t="shared" si="2017"/>
        <v>0</v>
      </c>
      <c r="AT309" s="561">
        <f t="shared" si="2017"/>
        <v>0</v>
      </c>
      <c r="AU309" s="561">
        <f t="shared" si="2017"/>
        <v>0</v>
      </c>
      <c r="AV309" s="561">
        <f t="shared" si="2017"/>
        <v>0</v>
      </c>
      <c r="AW309" s="561">
        <f t="shared" si="2017"/>
        <v>0</v>
      </c>
      <c r="AX309" s="561">
        <f t="shared" si="2017"/>
        <v>0</v>
      </c>
      <c r="AY309" s="561">
        <f t="shared" si="2017"/>
        <v>0</v>
      </c>
      <c r="AZ309" s="561">
        <f t="shared" si="2017"/>
        <v>0</v>
      </c>
      <c r="BA309" s="557">
        <f t="shared" si="2008"/>
        <v>33406.428390815527</v>
      </c>
      <c r="BB309" s="561">
        <f t="shared" ref="BB309:BY309" si="2018">IF(BB290="V",BB306,0)</f>
        <v>0</v>
      </c>
      <c r="BC309" s="561">
        <f t="shared" si="2018"/>
        <v>0</v>
      </c>
      <c r="BD309" s="561">
        <f t="shared" si="2018"/>
        <v>0</v>
      </c>
      <c r="BE309" s="561">
        <f t="shared" si="2018"/>
        <v>0</v>
      </c>
      <c r="BF309" s="561">
        <f t="shared" si="2018"/>
        <v>0</v>
      </c>
      <c r="BG309" s="561">
        <f t="shared" si="2018"/>
        <v>0</v>
      </c>
      <c r="BH309" s="561">
        <f t="shared" si="2018"/>
        <v>203.35157310000005</v>
      </c>
      <c r="BI309" s="561">
        <f t="shared" si="2018"/>
        <v>609.40861813000004</v>
      </c>
      <c r="BJ309" s="561">
        <f t="shared" si="2018"/>
        <v>1927.5322566120003</v>
      </c>
      <c r="BK309" s="561">
        <f t="shared" si="2018"/>
        <v>3189.4326119360003</v>
      </c>
      <c r="BL309" s="561">
        <f t="shared" si="2018"/>
        <v>3791.1689633655678</v>
      </c>
      <c r="BM309" s="561">
        <f t="shared" si="2018"/>
        <v>3124.7484365801497</v>
      </c>
      <c r="BN309" s="561">
        <f t="shared" si="2018"/>
        <v>3039.9044132565341</v>
      </c>
      <c r="BO309" s="561">
        <f t="shared" si="2018"/>
        <v>3084.1067119044219</v>
      </c>
      <c r="BP309" s="561">
        <f t="shared" si="2018"/>
        <v>2737.5839319836214</v>
      </c>
      <c r="BQ309" s="561">
        <f t="shared" si="2018"/>
        <v>3022.5728308398675</v>
      </c>
      <c r="BR309" s="561">
        <f t="shared" si="2018"/>
        <v>3637.4180172493593</v>
      </c>
      <c r="BS309" s="561">
        <f t="shared" si="2018"/>
        <v>3126.9622973159999</v>
      </c>
      <c r="BT309" s="561">
        <f t="shared" si="2018"/>
        <v>1571.4514632780001</v>
      </c>
      <c r="BU309" s="561">
        <f t="shared" si="2018"/>
        <v>340.78626526400001</v>
      </c>
      <c r="BV309" s="561">
        <f t="shared" si="2018"/>
        <v>0</v>
      </c>
      <c r="BW309" s="561">
        <f t="shared" si="2018"/>
        <v>0</v>
      </c>
      <c r="BX309" s="561">
        <f t="shared" si="2018"/>
        <v>0</v>
      </c>
      <c r="BY309" s="561">
        <f t="shared" si="2018"/>
        <v>0</v>
      </c>
      <c r="BZ309" s="557">
        <f t="shared" si="2010"/>
        <v>0</v>
      </c>
      <c r="CA309" s="561">
        <f t="shared" ref="CA309:CX309" si="2019">IF(CA290="V",CA306,0)</f>
        <v>0</v>
      </c>
      <c r="CB309" s="561">
        <f t="shared" si="2019"/>
        <v>0</v>
      </c>
      <c r="CC309" s="561">
        <f t="shared" si="2019"/>
        <v>0</v>
      </c>
      <c r="CD309" s="561">
        <f t="shared" si="2019"/>
        <v>0</v>
      </c>
      <c r="CE309" s="561">
        <f t="shared" si="2019"/>
        <v>0</v>
      </c>
      <c r="CF309" s="561">
        <f t="shared" si="2019"/>
        <v>0</v>
      </c>
      <c r="CG309" s="561">
        <f t="shared" si="2019"/>
        <v>0</v>
      </c>
      <c r="CH309" s="561">
        <f t="shared" si="2019"/>
        <v>0</v>
      </c>
      <c r="CI309" s="561">
        <f t="shared" si="2019"/>
        <v>0</v>
      </c>
      <c r="CJ309" s="561">
        <f t="shared" si="2019"/>
        <v>0</v>
      </c>
      <c r="CK309" s="561">
        <f t="shared" si="2019"/>
        <v>0</v>
      </c>
      <c r="CL309" s="561">
        <f t="shared" si="2019"/>
        <v>0</v>
      </c>
      <c r="CM309" s="561">
        <f t="shared" si="2019"/>
        <v>0</v>
      </c>
      <c r="CN309" s="561">
        <f t="shared" si="2019"/>
        <v>0</v>
      </c>
      <c r="CO309" s="561">
        <f t="shared" si="2019"/>
        <v>0</v>
      </c>
      <c r="CP309" s="561">
        <f t="shared" si="2019"/>
        <v>0</v>
      </c>
      <c r="CQ309" s="561">
        <f t="shared" si="2019"/>
        <v>0</v>
      </c>
      <c r="CR309" s="561">
        <f t="shared" si="2019"/>
        <v>0</v>
      </c>
      <c r="CS309" s="561">
        <f t="shared" si="2019"/>
        <v>0</v>
      </c>
      <c r="CT309" s="561">
        <f t="shared" si="2019"/>
        <v>0</v>
      </c>
      <c r="CU309" s="561">
        <f t="shared" si="2019"/>
        <v>0</v>
      </c>
      <c r="CV309" s="561">
        <f t="shared" si="2019"/>
        <v>0</v>
      </c>
      <c r="CW309" s="561">
        <f t="shared" si="2019"/>
        <v>0</v>
      </c>
      <c r="CX309" s="561">
        <f t="shared" si="2019"/>
        <v>0</v>
      </c>
      <c r="CY309" s="129"/>
      <c r="CZ309" s="129"/>
      <c r="DA309" s="129"/>
      <c r="DB309" s="129"/>
      <c r="DC309" s="129"/>
      <c r="DD309" s="129"/>
      <c r="DE309" s="129"/>
      <c r="DF309" s="129"/>
      <c r="DG309" s="129"/>
      <c r="DH309" s="129"/>
    </row>
    <row r="310" spans="1:112">
      <c r="A310" s="626" t="s">
        <v>1216</v>
      </c>
      <c r="B310" s="591">
        <f t="shared" si="2000"/>
        <v>0</v>
      </c>
      <c r="C310" s="557">
        <f t="shared" si="2004"/>
        <v>0</v>
      </c>
      <c r="D310" s="561">
        <f t="shared" ref="D310:AA310" si="2020">IF(D290="SV",D306,0)</f>
        <v>0</v>
      </c>
      <c r="E310" s="561">
        <f t="shared" si="2020"/>
        <v>0</v>
      </c>
      <c r="F310" s="561">
        <f t="shared" si="2020"/>
        <v>0</v>
      </c>
      <c r="G310" s="561">
        <f t="shared" si="2020"/>
        <v>0</v>
      </c>
      <c r="H310" s="561">
        <f t="shared" si="2020"/>
        <v>0</v>
      </c>
      <c r="I310" s="561">
        <f t="shared" si="2020"/>
        <v>0</v>
      </c>
      <c r="J310" s="561">
        <f t="shared" si="2020"/>
        <v>0</v>
      </c>
      <c r="K310" s="561">
        <f t="shared" si="2020"/>
        <v>0</v>
      </c>
      <c r="L310" s="561">
        <f t="shared" si="2020"/>
        <v>0</v>
      </c>
      <c r="M310" s="561">
        <f t="shared" si="2020"/>
        <v>0</v>
      </c>
      <c r="N310" s="561">
        <f t="shared" si="2020"/>
        <v>0</v>
      </c>
      <c r="O310" s="561">
        <f t="shared" si="2020"/>
        <v>0</v>
      </c>
      <c r="P310" s="561">
        <f t="shared" si="2020"/>
        <v>0</v>
      </c>
      <c r="Q310" s="561">
        <f t="shared" si="2020"/>
        <v>0</v>
      </c>
      <c r="R310" s="561">
        <f t="shared" si="2020"/>
        <v>0</v>
      </c>
      <c r="S310" s="561">
        <f t="shared" si="2020"/>
        <v>0</v>
      </c>
      <c r="T310" s="561">
        <f t="shared" si="2020"/>
        <v>0</v>
      </c>
      <c r="U310" s="561">
        <f t="shared" si="2020"/>
        <v>0</v>
      </c>
      <c r="V310" s="561">
        <f t="shared" si="2020"/>
        <v>0</v>
      </c>
      <c r="W310" s="561">
        <f t="shared" si="2020"/>
        <v>0</v>
      </c>
      <c r="X310" s="561">
        <f t="shared" si="2020"/>
        <v>0</v>
      </c>
      <c r="Y310" s="561">
        <f t="shared" si="2020"/>
        <v>0</v>
      </c>
      <c r="Z310" s="561">
        <f t="shared" si="2020"/>
        <v>0</v>
      </c>
      <c r="AA310" s="561">
        <f t="shared" si="2020"/>
        <v>0</v>
      </c>
      <c r="AB310" s="557">
        <f t="shared" si="2006"/>
        <v>0</v>
      </c>
      <c r="AC310" s="561">
        <f t="shared" ref="AC310:AZ310" si="2021">IF(AC290="SV",AC306,0)</f>
        <v>0</v>
      </c>
      <c r="AD310" s="561">
        <f t="shared" si="2021"/>
        <v>0</v>
      </c>
      <c r="AE310" s="561">
        <f t="shared" si="2021"/>
        <v>0</v>
      </c>
      <c r="AF310" s="561">
        <f t="shared" si="2021"/>
        <v>0</v>
      </c>
      <c r="AG310" s="561">
        <f t="shared" si="2021"/>
        <v>0</v>
      </c>
      <c r="AH310" s="561">
        <f t="shared" si="2021"/>
        <v>0</v>
      </c>
      <c r="AI310" s="561">
        <f t="shared" si="2021"/>
        <v>0</v>
      </c>
      <c r="AJ310" s="561">
        <f t="shared" si="2021"/>
        <v>0</v>
      </c>
      <c r="AK310" s="561">
        <f t="shared" si="2021"/>
        <v>0</v>
      </c>
      <c r="AL310" s="561">
        <f t="shared" si="2021"/>
        <v>0</v>
      </c>
      <c r="AM310" s="561">
        <f t="shared" si="2021"/>
        <v>0</v>
      </c>
      <c r="AN310" s="561">
        <f t="shared" si="2021"/>
        <v>0</v>
      </c>
      <c r="AO310" s="561">
        <f t="shared" si="2021"/>
        <v>0</v>
      </c>
      <c r="AP310" s="561">
        <f t="shared" si="2021"/>
        <v>0</v>
      </c>
      <c r="AQ310" s="561">
        <f t="shared" si="2021"/>
        <v>0</v>
      </c>
      <c r="AR310" s="561">
        <f t="shared" si="2021"/>
        <v>0</v>
      </c>
      <c r="AS310" s="561">
        <f t="shared" si="2021"/>
        <v>0</v>
      </c>
      <c r="AT310" s="561">
        <f t="shared" si="2021"/>
        <v>0</v>
      </c>
      <c r="AU310" s="561">
        <f t="shared" si="2021"/>
        <v>0</v>
      </c>
      <c r="AV310" s="561">
        <f t="shared" si="2021"/>
        <v>0</v>
      </c>
      <c r="AW310" s="561">
        <f t="shared" si="2021"/>
        <v>0</v>
      </c>
      <c r="AX310" s="561">
        <f t="shared" si="2021"/>
        <v>0</v>
      </c>
      <c r="AY310" s="561">
        <f t="shared" si="2021"/>
        <v>0</v>
      </c>
      <c r="AZ310" s="561">
        <f t="shared" si="2021"/>
        <v>0</v>
      </c>
      <c r="BA310" s="557">
        <f t="shared" si="2008"/>
        <v>0</v>
      </c>
      <c r="BB310" s="561">
        <f t="shared" ref="BB310:BY310" si="2022">IF(BB290="SV",BB306,0)</f>
        <v>0</v>
      </c>
      <c r="BC310" s="561">
        <f t="shared" si="2022"/>
        <v>0</v>
      </c>
      <c r="BD310" s="561">
        <f t="shared" si="2022"/>
        <v>0</v>
      </c>
      <c r="BE310" s="561">
        <f t="shared" si="2022"/>
        <v>0</v>
      </c>
      <c r="BF310" s="561">
        <f t="shared" si="2022"/>
        <v>0</v>
      </c>
      <c r="BG310" s="561">
        <f t="shared" si="2022"/>
        <v>0</v>
      </c>
      <c r="BH310" s="561">
        <f t="shared" si="2022"/>
        <v>0</v>
      </c>
      <c r="BI310" s="561">
        <f t="shared" si="2022"/>
        <v>0</v>
      </c>
      <c r="BJ310" s="561">
        <f t="shared" si="2022"/>
        <v>0</v>
      </c>
      <c r="BK310" s="561">
        <f t="shared" si="2022"/>
        <v>0</v>
      </c>
      <c r="BL310" s="561">
        <f t="shared" si="2022"/>
        <v>0</v>
      </c>
      <c r="BM310" s="561">
        <f t="shared" si="2022"/>
        <v>0</v>
      </c>
      <c r="BN310" s="561">
        <f t="shared" si="2022"/>
        <v>0</v>
      </c>
      <c r="BO310" s="561">
        <f t="shared" si="2022"/>
        <v>0</v>
      </c>
      <c r="BP310" s="561">
        <f t="shared" si="2022"/>
        <v>0</v>
      </c>
      <c r="BQ310" s="561">
        <f t="shared" si="2022"/>
        <v>0</v>
      </c>
      <c r="BR310" s="561">
        <f t="shared" si="2022"/>
        <v>0</v>
      </c>
      <c r="BS310" s="561">
        <f t="shared" si="2022"/>
        <v>0</v>
      </c>
      <c r="BT310" s="561">
        <f t="shared" si="2022"/>
        <v>0</v>
      </c>
      <c r="BU310" s="561">
        <f t="shared" si="2022"/>
        <v>0</v>
      </c>
      <c r="BV310" s="561">
        <f t="shared" si="2022"/>
        <v>0</v>
      </c>
      <c r="BW310" s="561">
        <f t="shared" si="2022"/>
        <v>0</v>
      </c>
      <c r="BX310" s="561">
        <f t="shared" si="2022"/>
        <v>0</v>
      </c>
      <c r="BY310" s="561">
        <f t="shared" si="2022"/>
        <v>0</v>
      </c>
      <c r="BZ310" s="557">
        <f t="shared" si="2010"/>
        <v>0</v>
      </c>
      <c r="CA310" s="561">
        <f t="shared" ref="CA310:CX310" si="2023">IF(CA290="SV",CA306,0)</f>
        <v>0</v>
      </c>
      <c r="CB310" s="561">
        <f t="shared" si="2023"/>
        <v>0</v>
      </c>
      <c r="CC310" s="561">
        <f t="shared" si="2023"/>
        <v>0</v>
      </c>
      <c r="CD310" s="561">
        <f t="shared" si="2023"/>
        <v>0</v>
      </c>
      <c r="CE310" s="561">
        <f t="shared" si="2023"/>
        <v>0</v>
      </c>
      <c r="CF310" s="561">
        <f t="shared" si="2023"/>
        <v>0</v>
      </c>
      <c r="CG310" s="561">
        <f t="shared" si="2023"/>
        <v>0</v>
      </c>
      <c r="CH310" s="561">
        <f t="shared" si="2023"/>
        <v>0</v>
      </c>
      <c r="CI310" s="561">
        <f t="shared" si="2023"/>
        <v>0</v>
      </c>
      <c r="CJ310" s="561">
        <f t="shared" si="2023"/>
        <v>0</v>
      </c>
      <c r="CK310" s="561">
        <f t="shared" si="2023"/>
        <v>0</v>
      </c>
      <c r="CL310" s="561">
        <f t="shared" si="2023"/>
        <v>0</v>
      </c>
      <c r="CM310" s="561">
        <f t="shared" si="2023"/>
        <v>0</v>
      </c>
      <c r="CN310" s="561">
        <f t="shared" si="2023"/>
        <v>0</v>
      </c>
      <c r="CO310" s="561">
        <f t="shared" si="2023"/>
        <v>0</v>
      </c>
      <c r="CP310" s="561">
        <f t="shared" si="2023"/>
        <v>0</v>
      </c>
      <c r="CQ310" s="561">
        <f t="shared" si="2023"/>
        <v>0</v>
      </c>
      <c r="CR310" s="561">
        <f t="shared" si="2023"/>
        <v>0</v>
      </c>
      <c r="CS310" s="561">
        <f t="shared" si="2023"/>
        <v>0</v>
      </c>
      <c r="CT310" s="561">
        <f t="shared" si="2023"/>
        <v>0</v>
      </c>
      <c r="CU310" s="561">
        <f t="shared" si="2023"/>
        <v>0</v>
      </c>
      <c r="CV310" s="561">
        <f t="shared" si="2023"/>
        <v>0</v>
      </c>
      <c r="CW310" s="561">
        <f t="shared" si="2023"/>
        <v>0</v>
      </c>
      <c r="CX310" s="561">
        <f t="shared" si="2023"/>
        <v>0</v>
      </c>
      <c r="CY310" s="129"/>
      <c r="CZ310" s="129"/>
      <c r="DA310" s="129"/>
      <c r="DB310" s="129"/>
      <c r="DC310" s="129"/>
      <c r="DD310" s="129"/>
      <c r="DE310" s="129"/>
      <c r="DF310" s="129"/>
      <c r="DG310" s="129"/>
      <c r="DH310" s="129"/>
    </row>
    <row r="311" spans="1:112">
      <c r="A311" s="612" t="s">
        <v>1217</v>
      </c>
      <c r="B311" s="591">
        <f t="shared" si="2000"/>
        <v>324588.10224415502</v>
      </c>
      <c r="C311" s="557">
        <f t="shared" si="2004"/>
        <v>8982.2875156629561</v>
      </c>
      <c r="D311" s="557">
        <f>D304+D305-D306</f>
        <v>0</v>
      </c>
      <c r="E311" s="557">
        <f t="shared" ref="E311:BP311" si="2024">E304+E305-E306</f>
        <v>0</v>
      </c>
      <c r="F311" s="557">
        <f t="shared" si="2024"/>
        <v>0</v>
      </c>
      <c r="G311" s="557">
        <f t="shared" si="2024"/>
        <v>0</v>
      </c>
      <c r="H311" s="557">
        <f t="shared" si="2024"/>
        <v>0</v>
      </c>
      <c r="I311" s="557">
        <f t="shared" si="2024"/>
        <v>0</v>
      </c>
      <c r="J311" s="557">
        <f t="shared" si="2024"/>
        <v>0</v>
      </c>
      <c r="K311" s="557">
        <f t="shared" si="2024"/>
        <v>0</v>
      </c>
      <c r="L311" s="557">
        <f t="shared" si="2024"/>
        <v>0</v>
      </c>
      <c r="M311" s="557">
        <f t="shared" si="2024"/>
        <v>0</v>
      </c>
      <c r="N311" s="557">
        <f t="shared" si="2024"/>
        <v>0</v>
      </c>
      <c r="O311" s="557">
        <f t="shared" si="2024"/>
        <v>1508.6078618012889</v>
      </c>
      <c r="P311" s="557">
        <f t="shared" si="2024"/>
        <v>1837.0861121429043</v>
      </c>
      <c r="Q311" s="557">
        <f t="shared" si="2024"/>
        <v>1942.8125685830164</v>
      </c>
      <c r="R311" s="557">
        <f t="shared" si="2024"/>
        <v>2388.3391574499101</v>
      </c>
      <c r="S311" s="557">
        <f t="shared" si="2024"/>
        <v>1284.9891370716632</v>
      </c>
      <c r="T311" s="557">
        <f t="shared" si="2024"/>
        <v>20.452678614171418</v>
      </c>
      <c r="U311" s="557">
        <f t="shared" si="2024"/>
        <v>0</v>
      </c>
      <c r="V311" s="557">
        <f t="shared" si="2024"/>
        <v>0</v>
      </c>
      <c r="W311" s="557">
        <f t="shared" si="2024"/>
        <v>0</v>
      </c>
      <c r="X311" s="557">
        <f t="shared" si="2024"/>
        <v>0</v>
      </c>
      <c r="Y311" s="557">
        <f t="shared" si="2024"/>
        <v>0</v>
      </c>
      <c r="Z311" s="557">
        <f t="shared" si="2024"/>
        <v>0</v>
      </c>
      <c r="AA311" s="557">
        <f t="shared" si="2024"/>
        <v>0</v>
      </c>
      <c r="AB311" s="557">
        <f t="shared" si="2024"/>
        <v>12947.797770882957</v>
      </c>
      <c r="AC311" s="557">
        <f t="shared" si="2024"/>
        <v>0</v>
      </c>
      <c r="AD311" s="557">
        <f t="shared" si="2024"/>
        <v>0</v>
      </c>
      <c r="AE311" s="557">
        <f t="shared" si="2024"/>
        <v>0</v>
      </c>
      <c r="AF311" s="557">
        <f t="shared" si="2024"/>
        <v>0</v>
      </c>
      <c r="AG311" s="557">
        <f t="shared" si="2024"/>
        <v>0</v>
      </c>
      <c r="AH311" s="557">
        <f t="shared" si="2024"/>
        <v>0</v>
      </c>
      <c r="AI311" s="557">
        <f t="shared" si="2024"/>
        <v>0</v>
      </c>
      <c r="AJ311" s="557">
        <f t="shared" si="2024"/>
        <v>0</v>
      </c>
      <c r="AK311" s="557">
        <f t="shared" si="2024"/>
        <v>0</v>
      </c>
      <c r="AL311" s="557">
        <f t="shared" si="2024"/>
        <v>0</v>
      </c>
      <c r="AM311" s="557">
        <f t="shared" si="2024"/>
        <v>192.81813322239577</v>
      </c>
      <c r="AN311" s="557">
        <f t="shared" si="2024"/>
        <v>2144.1516149378945</v>
      </c>
      <c r="AO311" s="557">
        <f t="shared" si="2024"/>
        <v>2472.6298652795103</v>
      </c>
      <c r="AP311" s="557">
        <f t="shared" si="2024"/>
        <v>2578.3563217196224</v>
      </c>
      <c r="AQ311" s="557">
        <f t="shared" si="2024"/>
        <v>3010.3594449791735</v>
      </c>
      <c r="AR311" s="557">
        <f t="shared" si="2024"/>
        <v>1907.0094246009266</v>
      </c>
      <c r="AS311" s="557">
        <f t="shared" si="2024"/>
        <v>642.47296614343486</v>
      </c>
      <c r="AT311" s="557">
        <f t="shared" si="2024"/>
        <v>0</v>
      </c>
      <c r="AU311" s="557">
        <f t="shared" si="2024"/>
        <v>0</v>
      </c>
      <c r="AV311" s="557">
        <f t="shared" si="2024"/>
        <v>0</v>
      </c>
      <c r="AW311" s="557">
        <f t="shared" si="2024"/>
        <v>0</v>
      </c>
      <c r="AX311" s="557">
        <f t="shared" si="2024"/>
        <v>0</v>
      </c>
      <c r="AY311" s="557">
        <f t="shared" si="2024"/>
        <v>0</v>
      </c>
      <c r="AZ311" s="557">
        <f t="shared" si="2024"/>
        <v>0</v>
      </c>
      <c r="BA311" s="557">
        <f t="shared" si="2024"/>
        <v>16386.935069514475</v>
      </c>
      <c r="BB311" s="557">
        <f t="shared" si="2024"/>
        <v>0</v>
      </c>
      <c r="BC311" s="557">
        <f t="shared" si="2024"/>
        <v>0</v>
      </c>
      <c r="BD311" s="557">
        <f t="shared" si="2024"/>
        <v>0</v>
      </c>
      <c r="BE311" s="557">
        <f t="shared" si="2024"/>
        <v>0</v>
      </c>
      <c r="BF311" s="557">
        <f t="shared" si="2024"/>
        <v>0</v>
      </c>
      <c r="BG311" s="557">
        <f t="shared" si="2024"/>
        <v>0</v>
      </c>
      <c r="BH311" s="557">
        <f t="shared" si="2024"/>
        <v>0</v>
      </c>
      <c r="BI311" s="557">
        <f t="shared" si="2024"/>
        <v>0</v>
      </c>
      <c r="BJ311" s="557">
        <f t="shared" si="2024"/>
        <v>0</v>
      </c>
      <c r="BK311" s="557">
        <f t="shared" si="2024"/>
        <v>0</v>
      </c>
      <c r="BL311" s="557">
        <f t="shared" si="2024"/>
        <v>697.6461926664324</v>
      </c>
      <c r="BM311" s="557">
        <f t="shared" si="2024"/>
        <v>2638.4611376998505</v>
      </c>
      <c r="BN311" s="557">
        <f t="shared" si="2024"/>
        <v>2966.9393880414664</v>
      </c>
      <c r="BO311" s="557">
        <f t="shared" si="2024"/>
        <v>3072.6658444815785</v>
      </c>
      <c r="BP311" s="557">
        <f t="shared" si="2024"/>
        <v>3494.1530019463798</v>
      </c>
      <c r="BQ311" s="557">
        <f t="shared" ref="BQ311:CX311" si="2025">BQ304+BQ305-BQ306</f>
        <v>2390.802981568133</v>
      </c>
      <c r="BR311" s="557">
        <f t="shared" si="2025"/>
        <v>1126.2665231106407</v>
      </c>
      <c r="BS311" s="557">
        <f t="shared" si="2025"/>
        <v>0</v>
      </c>
      <c r="BT311" s="557">
        <f t="shared" si="2025"/>
        <v>0</v>
      </c>
      <c r="BU311" s="557">
        <f t="shared" si="2025"/>
        <v>0</v>
      </c>
      <c r="BV311" s="557">
        <f t="shared" si="2025"/>
        <v>0</v>
      </c>
      <c r="BW311" s="557">
        <f t="shared" si="2025"/>
        <v>0</v>
      </c>
      <c r="BX311" s="557">
        <f t="shared" si="2025"/>
        <v>0</v>
      </c>
      <c r="BY311" s="557">
        <f t="shared" si="2025"/>
        <v>0</v>
      </c>
      <c r="BZ311" s="557">
        <f t="shared" si="2025"/>
        <v>9146.427021242278</v>
      </c>
      <c r="CA311" s="557">
        <f t="shared" si="2025"/>
        <v>0</v>
      </c>
      <c r="CB311" s="557">
        <f t="shared" si="2025"/>
        <v>0</v>
      </c>
      <c r="CC311" s="557">
        <f t="shared" si="2025"/>
        <v>0</v>
      </c>
      <c r="CD311" s="557">
        <f t="shared" si="2025"/>
        <v>0</v>
      </c>
      <c r="CE311" s="557">
        <f t="shared" si="2025"/>
        <v>0</v>
      </c>
      <c r="CF311" s="557">
        <f t="shared" si="2025"/>
        <v>0</v>
      </c>
      <c r="CG311" s="557">
        <f t="shared" si="2025"/>
        <v>0</v>
      </c>
      <c r="CH311" s="557">
        <f t="shared" si="2025"/>
        <v>0</v>
      </c>
      <c r="CI311" s="557">
        <f t="shared" si="2025"/>
        <v>0</v>
      </c>
      <c r="CJ311" s="557">
        <f t="shared" si="2025"/>
        <v>0</v>
      </c>
      <c r="CK311" s="557">
        <f t="shared" si="2025"/>
        <v>0</v>
      </c>
      <c r="CL311" s="557">
        <f t="shared" si="2025"/>
        <v>1508.6078618012889</v>
      </c>
      <c r="CM311" s="557">
        <f t="shared" si="2025"/>
        <v>1871.2628963399584</v>
      </c>
      <c r="CN311" s="557">
        <f t="shared" si="2025"/>
        <v>1973.5958991770767</v>
      </c>
      <c r="CO311" s="557">
        <f t="shared" si="2025"/>
        <v>2425.9580335913838</v>
      </c>
      <c r="CP311" s="557">
        <f t="shared" si="2025"/>
        <v>1322.6080132131374</v>
      </c>
      <c r="CQ311" s="557">
        <f t="shared" si="2025"/>
        <v>44.394317119432344</v>
      </c>
      <c r="CR311" s="557">
        <f t="shared" si="2025"/>
        <v>0</v>
      </c>
      <c r="CS311" s="557">
        <f t="shared" si="2025"/>
        <v>0</v>
      </c>
      <c r="CT311" s="557">
        <f t="shared" si="2025"/>
        <v>0</v>
      </c>
      <c r="CU311" s="557">
        <f t="shared" si="2025"/>
        <v>0</v>
      </c>
      <c r="CV311" s="557">
        <f t="shared" si="2025"/>
        <v>0</v>
      </c>
      <c r="CW311" s="557">
        <f t="shared" si="2025"/>
        <v>0</v>
      </c>
      <c r="CX311" s="557">
        <f t="shared" si="2025"/>
        <v>0</v>
      </c>
      <c r="CY311" s="129"/>
      <c r="CZ311" s="129"/>
      <c r="DA311" s="129"/>
      <c r="DB311" s="129"/>
      <c r="DC311" s="129"/>
      <c r="DD311" s="129"/>
      <c r="DE311" s="129"/>
      <c r="DF311" s="129"/>
      <c r="DG311" s="129"/>
      <c r="DH311" s="129"/>
    </row>
    <row r="312" spans="1:112" ht="15.75" thickBot="1">
      <c r="A312" s="615" t="s">
        <v>1218</v>
      </c>
      <c r="B312" s="616">
        <f t="shared" ref="B312:AG312" si="2026">IF(B311=0,0,B311/B304)</f>
        <v>0.20402793872245956</v>
      </c>
      <c r="C312" s="616">
        <f t="shared" si="2026"/>
        <v>0.17502725891380722</v>
      </c>
      <c r="D312" s="616">
        <f t="shared" si="2026"/>
        <v>0</v>
      </c>
      <c r="E312" s="616">
        <f t="shared" si="2026"/>
        <v>0</v>
      </c>
      <c r="F312" s="616">
        <f t="shared" si="2026"/>
        <v>0</v>
      </c>
      <c r="G312" s="616">
        <f t="shared" si="2026"/>
        <v>0</v>
      </c>
      <c r="H312" s="616">
        <f t="shared" si="2026"/>
        <v>0</v>
      </c>
      <c r="I312" s="616">
        <f t="shared" si="2026"/>
        <v>0</v>
      </c>
      <c r="J312" s="616">
        <f t="shared" si="2026"/>
        <v>0</v>
      </c>
      <c r="K312" s="616">
        <f t="shared" si="2026"/>
        <v>0</v>
      </c>
      <c r="L312" s="616">
        <f t="shared" si="2026"/>
        <v>0</v>
      </c>
      <c r="M312" s="616">
        <f t="shared" si="2026"/>
        <v>0</v>
      </c>
      <c r="N312" s="616">
        <f t="shared" si="2026"/>
        <v>0</v>
      </c>
      <c r="O312" s="616">
        <f t="shared" si="2026"/>
        <v>0.25690633869896606</v>
      </c>
      <c r="P312" s="616">
        <f t="shared" si="2026"/>
        <v>0.3003814635934634</v>
      </c>
      <c r="Q312" s="616">
        <f t="shared" si="2026"/>
        <v>0.31006752177796898</v>
      </c>
      <c r="R312" s="616">
        <f t="shared" si="2026"/>
        <v>0.37666586428931265</v>
      </c>
      <c r="S312" s="616">
        <f t="shared" si="2026"/>
        <v>0.23268773816234556</v>
      </c>
      <c r="T312" s="616">
        <f t="shared" si="2026"/>
        <v>4.1974148838825401E-3</v>
      </c>
      <c r="U312" s="616">
        <f t="shared" si="2026"/>
        <v>0</v>
      </c>
      <c r="V312" s="616">
        <f t="shared" si="2026"/>
        <v>0</v>
      </c>
      <c r="W312" s="616">
        <f t="shared" si="2026"/>
        <v>0</v>
      </c>
      <c r="X312" s="616">
        <f t="shared" si="2026"/>
        <v>0</v>
      </c>
      <c r="Y312" s="616">
        <f t="shared" si="2026"/>
        <v>0</v>
      </c>
      <c r="Z312" s="616">
        <f t="shared" si="2026"/>
        <v>0</v>
      </c>
      <c r="AA312" s="616">
        <f t="shared" si="2026"/>
        <v>0</v>
      </c>
      <c r="AB312" s="616">
        <f t="shared" si="2026"/>
        <v>0.25229848731252558</v>
      </c>
      <c r="AC312" s="616">
        <f t="shared" si="2026"/>
        <v>0</v>
      </c>
      <c r="AD312" s="616">
        <f t="shared" si="2026"/>
        <v>0</v>
      </c>
      <c r="AE312" s="616">
        <f t="shared" si="2026"/>
        <v>0</v>
      </c>
      <c r="AF312" s="616">
        <f t="shared" si="2026"/>
        <v>0</v>
      </c>
      <c r="AG312" s="616">
        <f t="shared" si="2026"/>
        <v>0</v>
      </c>
      <c r="AH312" s="616">
        <f t="shared" ref="AH312:BM312" si="2027">IF(AH311=0,0,AH311/AH304)</f>
        <v>0</v>
      </c>
      <c r="AI312" s="616">
        <f t="shared" si="2027"/>
        <v>0</v>
      </c>
      <c r="AJ312" s="616">
        <f t="shared" si="2027"/>
        <v>0</v>
      </c>
      <c r="AK312" s="616">
        <f t="shared" si="2027"/>
        <v>0</v>
      </c>
      <c r="AL312" s="616">
        <f t="shared" si="2027"/>
        <v>0</v>
      </c>
      <c r="AM312" s="616">
        <f t="shared" si="2027"/>
        <v>4.1936904090072509E-2</v>
      </c>
      <c r="AN312" s="616">
        <f t="shared" si="2027"/>
        <v>0.36513540394218508</v>
      </c>
      <c r="AO312" s="616">
        <f t="shared" si="2027"/>
        <v>0.40429905432750424</v>
      </c>
      <c r="AP312" s="616">
        <f t="shared" si="2027"/>
        <v>0.41149855002186325</v>
      </c>
      <c r="AQ312" s="616">
        <f t="shared" si="2027"/>
        <v>0.4747649171298054</v>
      </c>
      <c r="AR312" s="616">
        <f t="shared" si="2027"/>
        <v>0.34532409408214215</v>
      </c>
      <c r="AS312" s="616">
        <f t="shared" si="2027"/>
        <v>0.13185195159298535</v>
      </c>
      <c r="AT312" s="616">
        <f t="shared" si="2027"/>
        <v>0</v>
      </c>
      <c r="AU312" s="616">
        <f t="shared" si="2027"/>
        <v>0</v>
      </c>
      <c r="AV312" s="616">
        <f t="shared" si="2027"/>
        <v>0</v>
      </c>
      <c r="AW312" s="616">
        <f t="shared" si="2027"/>
        <v>0</v>
      </c>
      <c r="AX312" s="616">
        <f t="shared" si="2027"/>
        <v>0</v>
      </c>
      <c r="AY312" s="616">
        <f t="shared" si="2027"/>
        <v>0</v>
      </c>
      <c r="AZ312" s="616">
        <f t="shared" si="2027"/>
        <v>0</v>
      </c>
      <c r="BA312" s="616">
        <f t="shared" si="2027"/>
        <v>0.31931290578421956</v>
      </c>
      <c r="BB312" s="616">
        <f t="shared" si="2027"/>
        <v>0</v>
      </c>
      <c r="BC312" s="616">
        <f t="shared" si="2027"/>
        <v>0</v>
      </c>
      <c r="BD312" s="616">
        <f t="shared" si="2027"/>
        <v>0</v>
      </c>
      <c r="BE312" s="616">
        <f t="shared" si="2027"/>
        <v>0</v>
      </c>
      <c r="BF312" s="616">
        <f t="shared" si="2027"/>
        <v>0</v>
      </c>
      <c r="BG312" s="616">
        <f t="shared" si="2027"/>
        <v>0</v>
      </c>
      <c r="BH312" s="616">
        <f t="shared" si="2027"/>
        <v>0</v>
      </c>
      <c r="BI312" s="616">
        <f t="shared" si="2027"/>
        <v>0</v>
      </c>
      <c r="BJ312" s="616">
        <f t="shared" si="2027"/>
        <v>0</v>
      </c>
      <c r="BK312" s="616">
        <f t="shared" si="2027"/>
        <v>0</v>
      </c>
      <c r="BL312" s="616">
        <f t="shared" si="2027"/>
        <v>0.15173428443533038</v>
      </c>
      <c r="BM312" s="616">
        <f t="shared" si="2027"/>
        <v>0.44931317663732323</v>
      </c>
      <c r="BN312" s="616">
        <f t="shared" ref="BN312:CS312" si="2028">IF(BN311=0,0,BN311/BN304)</f>
        <v>0.48512347346277479</v>
      </c>
      <c r="BO312" s="616">
        <f t="shared" si="2028"/>
        <v>0.49038898505020811</v>
      </c>
      <c r="BP312" s="616">
        <f t="shared" si="2028"/>
        <v>0.5510641804501889</v>
      </c>
      <c r="BQ312" s="616">
        <f t="shared" si="2028"/>
        <v>0.43293014868642865</v>
      </c>
      <c r="BR312" s="616">
        <f t="shared" si="2028"/>
        <v>0.23113881347784332</v>
      </c>
      <c r="BS312" s="616">
        <f t="shared" si="2028"/>
        <v>0</v>
      </c>
      <c r="BT312" s="616">
        <f t="shared" si="2028"/>
        <v>0</v>
      </c>
      <c r="BU312" s="616">
        <f t="shared" si="2028"/>
        <v>0</v>
      </c>
      <c r="BV312" s="616">
        <f t="shared" si="2028"/>
        <v>0</v>
      </c>
      <c r="BW312" s="616">
        <f t="shared" si="2028"/>
        <v>0</v>
      </c>
      <c r="BX312" s="616">
        <f t="shared" si="2028"/>
        <v>0</v>
      </c>
      <c r="BY312" s="616">
        <f t="shared" si="2028"/>
        <v>0</v>
      </c>
      <c r="BZ312" s="616">
        <f t="shared" si="2028"/>
        <v>0.17822565216173208</v>
      </c>
      <c r="CA312" s="616">
        <f t="shared" si="2028"/>
        <v>0</v>
      </c>
      <c r="CB312" s="616">
        <f t="shared" si="2028"/>
        <v>0</v>
      </c>
      <c r="CC312" s="616">
        <f t="shared" si="2028"/>
        <v>0</v>
      </c>
      <c r="CD312" s="616">
        <f t="shared" si="2028"/>
        <v>0</v>
      </c>
      <c r="CE312" s="616">
        <f t="shared" si="2028"/>
        <v>0</v>
      </c>
      <c r="CF312" s="616">
        <f t="shared" si="2028"/>
        <v>0</v>
      </c>
      <c r="CG312" s="616">
        <f t="shared" si="2028"/>
        <v>0</v>
      </c>
      <c r="CH312" s="616">
        <f t="shared" si="2028"/>
        <v>0</v>
      </c>
      <c r="CI312" s="616">
        <f t="shared" si="2028"/>
        <v>0</v>
      </c>
      <c r="CJ312" s="616">
        <f t="shared" si="2028"/>
        <v>0</v>
      </c>
      <c r="CK312" s="616">
        <f t="shared" si="2028"/>
        <v>0</v>
      </c>
      <c r="CL312" s="616">
        <f t="shared" si="2028"/>
        <v>0.25690633869896606</v>
      </c>
      <c r="CM312" s="616">
        <f t="shared" si="2028"/>
        <v>0.305969700524858</v>
      </c>
      <c r="CN312" s="616">
        <f t="shared" si="2028"/>
        <v>0.31498045634701682</v>
      </c>
      <c r="CO312" s="616">
        <f t="shared" si="2028"/>
        <v>0.38259875135487925</v>
      </c>
      <c r="CP312" s="616">
        <f t="shared" si="2028"/>
        <v>0.23949982003061498</v>
      </c>
      <c r="CQ312" s="616">
        <f t="shared" si="2028"/>
        <v>9.1108539351805514E-3</v>
      </c>
      <c r="CR312" s="616">
        <f t="shared" si="2028"/>
        <v>0</v>
      </c>
      <c r="CS312" s="616">
        <f t="shared" si="2028"/>
        <v>0</v>
      </c>
      <c r="CT312" s="616">
        <f t="shared" ref="CT312:CX312" si="2029">IF(CT311=0,0,CT311/CT304)</f>
        <v>0</v>
      </c>
      <c r="CU312" s="616">
        <f t="shared" si="2029"/>
        <v>0</v>
      </c>
      <c r="CV312" s="616">
        <f t="shared" si="2029"/>
        <v>0</v>
      </c>
      <c r="CW312" s="616">
        <f t="shared" si="2029"/>
        <v>0</v>
      </c>
      <c r="CX312" s="616">
        <f t="shared" si="2029"/>
        <v>0</v>
      </c>
      <c r="CY312" s="129"/>
      <c r="CZ312" s="129"/>
      <c r="DA312" s="129"/>
      <c r="DB312" s="129"/>
      <c r="DC312" s="129"/>
      <c r="DD312" s="129"/>
      <c r="DE312" s="129"/>
      <c r="DF312" s="129"/>
      <c r="DG312" s="129"/>
      <c r="DH312" s="129"/>
    </row>
    <row r="313" spans="1:112">
      <c r="A313" s="734"/>
      <c r="B313" s="735"/>
      <c r="C313" s="733"/>
      <c r="D313" s="733"/>
      <c r="E313" s="733"/>
      <c r="F313" s="733"/>
      <c r="G313" s="733"/>
      <c r="H313" s="733"/>
      <c r="I313" s="733"/>
      <c r="J313" s="733"/>
      <c r="K313" s="733"/>
      <c r="L313" s="733"/>
      <c r="M313" s="733"/>
      <c r="N313" s="733"/>
      <c r="O313" s="733"/>
      <c r="P313" s="733"/>
      <c r="Q313" s="733"/>
      <c r="R313" s="733"/>
      <c r="S313" s="733"/>
      <c r="T313" s="733"/>
      <c r="U313" s="733"/>
      <c r="V313" s="733"/>
      <c r="W313" s="733"/>
      <c r="X313" s="733"/>
      <c r="Y313" s="733"/>
      <c r="Z313" s="733"/>
      <c r="AA313" s="733"/>
      <c r="AB313" s="733"/>
      <c r="AC313" s="733"/>
      <c r="AD313" s="733"/>
      <c r="AE313" s="733"/>
      <c r="AF313" s="733"/>
      <c r="AG313" s="733"/>
      <c r="AH313" s="733"/>
      <c r="AI313" s="733"/>
      <c r="AJ313" s="733"/>
      <c r="AK313" s="733"/>
      <c r="AL313" s="733"/>
      <c r="AM313" s="733"/>
      <c r="AN313" s="733"/>
      <c r="AO313" s="733"/>
      <c r="AP313" s="733"/>
      <c r="AQ313" s="733"/>
      <c r="AR313" s="733"/>
      <c r="AS313" s="733"/>
      <c r="AT313" s="733"/>
      <c r="AU313" s="733"/>
      <c r="AV313" s="733"/>
      <c r="AW313" s="733"/>
      <c r="AX313" s="733"/>
      <c r="AY313" s="733"/>
      <c r="AZ313" s="733"/>
      <c r="BA313" s="733"/>
      <c r="BB313" s="733"/>
      <c r="BC313" s="733"/>
      <c r="BD313" s="733"/>
      <c r="BE313" s="733"/>
      <c r="BF313" s="733"/>
      <c r="BG313" s="733"/>
      <c r="BH313" s="733"/>
      <c r="BI313" s="733"/>
      <c r="BJ313" s="733"/>
      <c r="BK313" s="733"/>
      <c r="BL313" s="733"/>
      <c r="BM313" s="733"/>
      <c r="BN313" s="733"/>
      <c r="BO313" s="733"/>
      <c r="BP313" s="733"/>
      <c r="BQ313" s="733"/>
      <c r="BR313" s="733"/>
      <c r="BS313" s="733"/>
      <c r="BT313" s="733"/>
      <c r="BU313" s="733"/>
      <c r="BV313" s="733"/>
      <c r="BW313" s="733"/>
      <c r="BX313" s="733"/>
      <c r="BY313" s="733"/>
      <c r="BZ313" s="733"/>
      <c r="CA313" s="733"/>
      <c r="CB313" s="733"/>
      <c r="CC313" s="733"/>
      <c r="CD313" s="733"/>
      <c r="CE313" s="733"/>
      <c r="CF313" s="733"/>
      <c r="CG313" s="733"/>
      <c r="CH313" s="733"/>
      <c r="CI313" s="733"/>
      <c r="CJ313" s="733"/>
      <c r="CK313" s="733"/>
      <c r="CL313" s="733"/>
      <c r="CM313" s="733"/>
      <c r="CN313" s="733"/>
      <c r="CO313" s="733"/>
      <c r="CP313" s="733"/>
      <c r="CQ313" s="733"/>
      <c r="CR313" s="733"/>
      <c r="CS313" s="733"/>
      <c r="CT313" s="733"/>
      <c r="CU313" s="733"/>
      <c r="CV313" s="733"/>
      <c r="CW313" s="733"/>
      <c r="CX313" s="733"/>
      <c r="CY313" s="129"/>
      <c r="CZ313" s="129"/>
      <c r="DA313" s="129"/>
      <c r="DB313" s="129"/>
      <c r="DC313" s="129"/>
      <c r="DD313" s="129"/>
      <c r="DE313" s="129"/>
      <c r="DF313" s="129"/>
      <c r="DG313" s="129"/>
      <c r="DH313" s="129"/>
    </row>
    <row r="314" spans="1:112">
      <c r="A314" s="732" t="s">
        <v>1226</v>
      </c>
      <c r="B314" s="563"/>
      <c r="C314" s="564"/>
      <c r="D314" s="563"/>
      <c r="E314" s="563"/>
      <c r="F314" s="563"/>
      <c r="G314" s="563"/>
      <c r="H314" s="563"/>
      <c r="I314" s="563"/>
      <c r="J314" s="564"/>
      <c r="K314" s="564"/>
      <c r="L314" s="564"/>
      <c r="M314" s="564"/>
      <c r="N314" s="564"/>
      <c r="O314" s="564"/>
      <c r="P314" s="564"/>
      <c r="Q314" s="564"/>
      <c r="R314" s="564"/>
      <c r="S314" s="564"/>
      <c r="T314" s="564"/>
      <c r="U314" s="564"/>
      <c r="V314" s="564"/>
      <c r="W314" s="564"/>
      <c r="X314" s="563"/>
      <c r="Y314" s="563"/>
      <c r="Z314" s="563"/>
      <c r="AA314" s="563"/>
      <c r="AB314" s="563"/>
      <c r="AC314" s="563"/>
      <c r="AD314" s="563"/>
      <c r="AE314" s="563"/>
      <c r="AF314" s="563"/>
      <c r="AG314" s="563"/>
      <c r="AH314" s="563"/>
      <c r="AI314" s="563"/>
      <c r="AJ314" s="563"/>
      <c r="AK314" s="563"/>
      <c r="AL314" s="563"/>
      <c r="AM314" s="563"/>
      <c r="AN314" s="563"/>
      <c r="AO314" s="563"/>
      <c r="AP314" s="563"/>
      <c r="AQ314" s="563"/>
      <c r="AR314" s="563"/>
      <c r="AS314" s="563"/>
      <c r="AT314" s="563"/>
      <c r="AU314" s="563"/>
      <c r="AV314" s="563"/>
      <c r="AW314" s="563"/>
      <c r="AX314" s="563"/>
      <c r="AY314" s="563"/>
      <c r="AZ314" s="563"/>
      <c r="BA314" s="563"/>
      <c r="BB314" s="563"/>
      <c r="BC314" s="563"/>
      <c r="BD314" s="563"/>
      <c r="BE314" s="563"/>
      <c r="BF314" s="563"/>
      <c r="BG314" s="563"/>
      <c r="BH314" s="563"/>
      <c r="BI314" s="563"/>
      <c r="BJ314" s="563"/>
      <c r="BK314" s="563"/>
      <c r="BL314" s="563"/>
      <c r="BM314" s="563"/>
      <c r="BN314" s="563"/>
      <c r="BO314" s="563"/>
      <c r="BP314" s="563"/>
      <c r="BQ314" s="563"/>
      <c r="BR314" s="563"/>
      <c r="BS314" s="563"/>
      <c r="BT314" s="563"/>
      <c r="BU314" s="563"/>
      <c r="BV314" s="563"/>
      <c r="BW314" s="563"/>
      <c r="BX314" s="563"/>
      <c r="BY314" s="563"/>
      <c r="BZ314" s="563"/>
      <c r="CA314" s="563"/>
      <c r="CB314" s="563"/>
      <c r="CC314" s="563"/>
      <c r="CD314" s="563"/>
      <c r="CE314" s="563"/>
      <c r="CF314" s="563"/>
      <c r="CG314" s="563"/>
      <c r="CH314" s="563"/>
      <c r="CI314" s="563"/>
      <c r="CJ314" s="563"/>
      <c r="CK314" s="563"/>
      <c r="CL314" s="563"/>
      <c r="CM314" s="563"/>
      <c r="CN314" s="563"/>
      <c r="CO314" s="563"/>
      <c r="CP314" s="563"/>
      <c r="CQ314" s="563"/>
      <c r="CR314" s="563"/>
      <c r="CS314" s="563"/>
      <c r="CT314" s="563"/>
      <c r="CU314" s="563"/>
      <c r="CV314" s="563"/>
      <c r="CW314" s="563"/>
      <c r="CX314" s="563"/>
      <c r="CY314" s="129"/>
      <c r="CZ314" s="129"/>
      <c r="DA314" s="129"/>
      <c r="DB314" s="129"/>
      <c r="DC314" s="129"/>
      <c r="DD314" s="129"/>
      <c r="DE314" s="129"/>
      <c r="DF314" s="129"/>
      <c r="DG314" s="129"/>
      <c r="DH314" s="129"/>
    </row>
    <row r="315" spans="1:112">
      <c r="A315" s="562"/>
      <c r="B315" s="563"/>
      <c r="C315" s="564"/>
      <c r="D315" s="563"/>
      <c r="E315" s="563"/>
      <c r="F315" s="563"/>
      <c r="G315" s="563"/>
      <c r="H315" s="563"/>
      <c r="I315" s="563"/>
      <c r="J315" s="564"/>
      <c r="K315" s="564"/>
      <c r="L315" s="564"/>
      <c r="M315" s="564"/>
      <c r="N315" s="564"/>
      <c r="O315" s="564"/>
      <c r="P315" s="564"/>
      <c r="Q315" s="564"/>
      <c r="R315" s="564"/>
      <c r="S315" s="564"/>
      <c r="T315" s="564"/>
      <c r="U315" s="564"/>
      <c r="V315" s="564"/>
      <c r="W315" s="564"/>
      <c r="X315" s="563"/>
      <c r="Y315" s="563"/>
      <c r="Z315" s="563"/>
      <c r="AA315" s="563"/>
      <c r="AB315" s="563"/>
      <c r="AC315" s="563"/>
      <c r="AD315" s="563"/>
      <c r="AE315" s="563"/>
      <c r="AF315" s="563"/>
      <c r="AG315" s="563"/>
      <c r="AH315" s="563"/>
      <c r="AI315" s="563"/>
      <c r="AJ315" s="563"/>
      <c r="AK315" s="563"/>
      <c r="AL315" s="563"/>
      <c r="AM315" s="563"/>
      <c r="AN315" s="563"/>
      <c r="AO315" s="563"/>
      <c r="AP315" s="563"/>
      <c r="AQ315" s="563"/>
      <c r="AR315" s="563"/>
      <c r="AS315" s="563"/>
      <c r="AT315" s="563"/>
      <c r="AU315" s="563"/>
      <c r="AV315" s="563"/>
      <c r="AW315" s="563"/>
      <c r="AX315" s="563"/>
      <c r="AY315" s="563"/>
      <c r="AZ315" s="563"/>
      <c r="BA315" s="563"/>
      <c r="BB315" s="563"/>
      <c r="BC315" s="563"/>
      <c r="BD315" s="563"/>
      <c r="BE315" s="563"/>
      <c r="BF315" s="563"/>
      <c r="BG315" s="563"/>
      <c r="BH315" s="563"/>
      <c r="BI315" s="563"/>
      <c r="BJ315" s="563"/>
      <c r="BK315" s="563"/>
      <c r="BL315" s="563"/>
      <c r="BM315" s="563"/>
      <c r="BN315" s="563"/>
      <c r="BO315" s="563"/>
      <c r="BP315" s="563"/>
      <c r="BQ315" s="563"/>
      <c r="BR315" s="563"/>
      <c r="BS315" s="563"/>
      <c r="BT315" s="563"/>
      <c r="BU315" s="563"/>
      <c r="BV315" s="563"/>
      <c r="BW315" s="563"/>
      <c r="BX315" s="563"/>
      <c r="BY315" s="563"/>
      <c r="BZ315" s="563"/>
      <c r="CA315" s="563"/>
      <c r="CB315" s="563"/>
      <c r="CC315" s="563"/>
      <c r="CD315" s="563"/>
      <c r="CE315" s="563"/>
      <c r="CF315" s="563"/>
      <c r="CG315" s="563"/>
      <c r="CH315" s="563"/>
      <c r="CI315" s="563"/>
      <c r="CJ315" s="563"/>
      <c r="CK315" s="563"/>
      <c r="CL315" s="563"/>
      <c r="CM315" s="563"/>
      <c r="CN315" s="563"/>
      <c r="CO315" s="563"/>
      <c r="CP315" s="563"/>
      <c r="CQ315" s="563"/>
      <c r="CR315" s="563"/>
      <c r="CS315" s="563"/>
      <c r="CT315" s="563"/>
      <c r="CU315" s="563"/>
      <c r="CV315" s="563"/>
      <c r="CW315" s="563"/>
      <c r="CX315" s="563"/>
      <c r="CY315" s="129"/>
      <c r="CZ315" s="129"/>
      <c r="DA315" s="129"/>
      <c r="DB315" s="129"/>
      <c r="DC315" s="129"/>
      <c r="DD315" s="129"/>
      <c r="DE315" s="129"/>
      <c r="DF315" s="129"/>
      <c r="DG315" s="129"/>
      <c r="DH315" s="129"/>
    </row>
    <row r="316" spans="1:112">
      <c r="A316" s="547" t="s">
        <v>1191</v>
      </c>
      <c r="B316" s="548"/>
      <c r="C316" s="548"/>
      <c r="D316" s="548"/>
      <c r="E316" s="548"/>
      <c r="F316" s="548"/>
      <c r="G316" s="548"/>
      <c r="H316" s="548"/>
      <c r="I316" s="548"/>
      <c r="J316" s="548"/>
      <c r="K316" s="548"/>
      <c r="L316" s="548"/>
      <c r="M316" s="548"/>
      <c r="N316" s="548"/>
      <c r="O316" s="548"/>
      <c r="P316" s="548"/>
      <c r="Q316" s="548"/>
      <c r="R316" s="548"/>
      <c r="S316" s="548"/>
      <c r="T316" s="548"/>
      <c r="U316" s="548"/>
      <c r="V316" s="548"/>
      <c r="W316" s="548"/>
      <c r="X316" s="548"/>
      <c r="Y316" s="548"/>
      <c r="Z316" s="548"/>
      <c r="AA316" s="548"/>
      <c r="AB316" s="548"/>
      <c r="AC316" s="548"/>
      <c r="AD316" s="548"/>
      <c r="AE316" s="548"/>
      <c r="AF316" s="548"/>
      <c r="AG316" s="548"/>
      <c r="AH316" s="548"/>
      <c r="AI316" s="548"/>
      <c r="AJ316" s="548"/>
      <c r="AK316" s="548"/>
      <c r="AL316" s="548"/>
      <c r="AM316" s="548"/>
      <c r="AN316" s="548"/>
      <c r="AO316" s="548"/>
      <c r="AP316" s="548"/>
      <c r="AQ316" s="548"/>
      <c r="AR316" s="548"/>
      <c r="AS316" s="548"/>
      <c r="AT316" s="548"/>
      <c r="AU316" s="548"/>
      <c r="AV316" s="548"/>
      <c r="AW316" s="548"/>
      <c r="AX316" s="548"/>
      <c r="AY316" s="548"/>
      <c r="AZ316" s="548"/>
      <c r="BA316" s="548"/>
      <c r="BB316" s="548"/>
      <c r="BC316" s="548"/>
      <c r="BD316" s="548"/>
      <c r="BE316" s="548"/>
      <c r="BF316" s="548"/>
      <c r="BG316" s="548"/>
      <c r="BH316" s="548"/>
      <c r="BI316" s="548"/>
      <c r="BJ316" s="548"/>
      <c r="BK316" s="548"/>
      <c r="BL316" s="548"/>
      <c r="BM316" s="548"/>
      <c r="BN316" s="548"/>
      <c r="BO316" s="548"/>
      <c r="BP316" s="548"/>
      <c r="BQ316" s="548"/>
      <c r="BR316" s="548"/>
      <c r="BS316" s="548"/>
      <c r="BT316" s="548"/>
      <c r="BU316" s="548"/>
      <c r="BV316" s="548"/>
      <c r="BW316" s="548"/>
      <c r="BX316" s="548"/>
      <c r="BY316" s="548"/>
      <c r="BZ316" s="548"/>
      <c r="CA316" s="548"/>
      <c r="CB316" s="548"/>
      <c r="CC316" s="548"/>
      <c r="CD316" s="548"/>
      <c r="CE316" s="548"/>
      <c r="CF316" s="548"/>
      <c r="CG316" s="548"/>
      <c r="CH316" s="548"/>
      <c r="CI316" s="548"/>
      <c r="CJ316" s="548"/>
      <c r="CK316" s="548"/>
      <c r="CL316" s="548"/>
      <c r="CM316" s="548"/>
      <c r="CN316" s="548"/>
      <c r="CO316" s="548"/>
      <c r="CP316" s="548"/>
      <c r="CQ316" s="548"/>
      <c r="CR316" s="548"/>
      <c r="CS316" s="548"/>
      <c r="CT316" s="548"/>
      <c r="CU316" s="548"/>
      <c r="CV316" s="548"/>
      <c r="CW316" s="548"/>
      <c r="CX316" s="548"/>
      <c r="CY316" s="129"/>
      <c r="CZ316" s="129"/>
      <c r="DA316" s="129"/>
      <c r="DB316" s="129"/>
      <c r="DC316" s="129"/>
      <c r="DD316" s="129"/>
      <c r="DE316" s="129"/>
      <c r="DF316" s="129"/>
      <c r="DG316" s="129"/>
      <c r="DH316" s="129"/>
    </row>
    <row r="317" spans="1:112">
      <c r="A317" s="547"/>
      <c r="B317" s="548"/>
      <c r="C317" s="548"/>
      <c r="D317" s="548"/>
      <c r="E317" s="548"/>
      <c r="F317" s="548"/>
      <c r="G317" s="548"/>
      <c r="H317" s="548"/>
      <c r="I317" s="548"/>
      <c r="J317" s="548"/>
      <c r="K317" s="548"/>
      <c r="L317" s="548"/>
      <c r="M317" s="548"/>
      <c r="N317" s="548"/>
      <c r="O317" s="548"/>
      <c r="P317" s="548"/>
      <c r="Q317" s="548"/>
      <c r="R317" s="548"/>
      <c r="S317" s="548"/>
      <c r="T317" s="548"/>
      <c r="U317" s="548"/>
      <c r="V317" s="548"/>
      <c r="W317" s="548"/>
      <c r="X317" s="548"/>
      <c r="Y317" s="548"/>
      <c r="Z317" s="548"/>
      <c r="AA317" s="548"/>
      <c r="AB317" s="548"/>
      <c r="AC317" s="548"/>
      <c r="AD317" s="548"/>
      <c r="AE317" s="548"/>
      <c r="AF317" s="548"/>
      <c r="AG317" s="548"/>
      <c r="AH317" s="548"/>
      <c r="AI317" s="548"/>
      <c r="AJ317" s="548"/>
      <c r="AK317" s="548"/>
      <c r="AL317" s="548"/>
      <c r="AM317" s="548"/>
      <c r="AN317" s="548"/>
      <c r="AO317" s="548"/>
      <c r="AP317" s="548"/>
      <c r="AQ317" s="548"/>
      <c r="AR317" s="548"/>
      <c r="AS317" s="548"/>
      <c r="AT317" s="548"/>
      <c r="AU317" s="548"/>
      <c r="AV317" s="548"/>
      <c r="AW317" s="548"/>
      <c r="AX317" s="548"/>
      <c r="AY317" s="548"/>
      <c r="AZ317" s="548"/>
      <c r="BA317" s="548"/>
      <c r="BB317" s="548"/>
      <c r="BC317" s="548"/>
      <c r="BD317" s="548"/>
      <c r="BE317" s="548"/>
      <c r="BF317" s="548"/>
      <c r="BG317" s="548"/>
      <c r="BH317" s="548"/>
      <c r="BI317" s="548"/>
      <c r="BJ317" s="548"/>
      <c r="BK317" s="548"/>
      <c r="BL317" s="548"/>
      <c r="BM317" s="548"/>
      <c r="BN317" s="548"/>
      <c r="BO317" s="548"/>
      <c r="BP317" s="548"/>
      <c r="BQ317" s="548"/>
      <c r="BR317" s="548"/>
      <c r="BS317" s="548"/>
      <c r="BT317" s="548"/>
      <c r="BU317" s="548"/>
      <c r="BV317" s="548"/>
      <c r="BW317" s="548"/>
      <c r="BX317" s="548"/>
      <c r="BY317" s="548"/>
      <c r="BZ317" s="548"/>
      <c r="CA317" s="548"/>
      <c r="CB317" s="548"/>
      <c r="CC317" s="548"/>
      <c r="CD317" s="548"/>
      <c r="CE317" s="548"/>
      <c r="CF317" s="548"/>
      <c r="CG317" s="548"/>
      <c r="CH317" s="548"/>
      <c r="CI317" s="548"/>
      <c r="CJ317" s="548"/>
      <c r="CK317" s="548"/>
      <c r="CL317" s="548"/>
      <c r="CM317" s="548"/>
      <c r="CN317" s="548"/>
      <c r="CO317" s="548"/>
      <c r="CP317" s="548"/>
      <c r="CQ317" s="548"/>
      <c r="CR317" s="548"/>
      <c r="CS317" s="548"/>
      <c r="CT317" s="548"/>
      <c r="CU317" s="548"/>
      <c r="CV317" s="548"/>
      <c r="CW317" s="548"/>
      <c r="CX317" s="548"/>
      <c r="CY317" s="129"/>
      <c r="CZ317" s="129"/>
      <c r="DA317" s="129"/>
      <c r="DB317" s="129"/>
      <c r="DC317" s="129"/>
      <c r="DD317" s="129"/>
      <c r="DE317" s="129"/>
      <c r="DF317" s="129"/>
      <c r="DG317" s="129"/>
      <c r="DH317" s="129"/>
    </row>
    <row r="318" spans="1:112">
      <c r="A318" s="547" t="s">
        <v>1192</v>
      </c>
      <c r="B318" s="568"/>
      <c r="C318" s="568"/>
      <c r="D318" s="568"/>
      <c r="E318" s="568"/>
      <c r="F318" s="568"/>
      <c r="G318" s="568"/>
      <c r="H318" s="568"/>
      <c r="I318" s="568"/>
      <c r="J318" s="568"/>
      <c r="K318" s="568"/>
      <c r="L318" s="568"/>
      <c r="M318" s="568"/>
      <c r="N318" s="568"/>
      <c r="O318" s="568"/>
      <c r="P318" s="568"/>
      <c r="Q318" s="568"/>
      <c r="R318" s="568"/>
      <c r="S318" s="568"/>
      <c r="T318" s="568"/>
      <c r="U318" s="568"/>
      <c r="V318" s="568"/>
      <c r="W318" s="568"/>
      <c r="X318" s="568"/>
      <c r="Y318" s="568"/>
      <c r="Z318" s="568"/>
      <c r="AA318" s="568"/>
      <c r="AB318" s="568"/>
      <c r="AC318" s="568"/>
      <c r="AD318" s="568"/>
      <c r="AE318" s="568"/>
      <c r="AF318" s="568"/>
      <c r="AG318" s="568"/>
      <c r="AH318" s="568"/>
      <c r="AI318" s="568"/>
      <c r="AJ318" s="568"/>
      <c r="AK318" s="568"/>
      <c r="AL318" s="568"/>
      <c r="AM318" s="568"/>
      <c r="AN318" s="568"/>
      <c r="AO318" s="568"/>
      <c r="AP318" s="568"/>
      <c r="AQ318" s="568"/>
      <c r="AR318" s="568"/>
      <c r="AS318" s="568"/>
      <c r="AT318" s="568"/>
      <c r="AU318" s="568"/>
      <c r="AV318" s="568"/>
      <c r="AW318" s="568"/>
      <c r="AX318" s="568"/>
      <c r="AY318" s="568"/>
      <c r="AZ318" s="568"/>
      <c r="BA318" s="568"/>
      <c r="BB318" s="568"/>
      <c r="BC318" s="568"/>
      <c r="BD318" s="568"/>
      <c r="BE318" s="568"/>
      <c r="BF318" s="568"/>
      <c r="BG318" s="568"/>
      <c r="BH318" s="568"/>
      <c r="BI318" s="568"/>
      <c r="BJ318" s="568"/>
      <c r="BK318" s="568"/>
      <c r="BL318" s="568"/>
      <c r="BM318" s="568"/>
      <c r="BN318" s="568"/>
      <c r="BO318" s="568"/>
      <c r="BP318" s="568"/>
      <c r="BQ318" s="568"/>
      <c r="BR318" s="568"/>
      <c r="BS318" s="568"/>
      <c r="BT318" s="568"/>
      <c r="BU318" s="568"/>
      <c r="BV318" s="568"/>
      <c r="BW318" s="568"/>
      <c r="BX318" s="568"/>
      <c r="BY318" s="568"/>
      <c r="BZ318" s="568"/>
      <c r="CA318" s="568"/>
      <c r="CB318" s="568"/>
      <c r="CC318" s="568"/>
      <c r="CD318" s="568"/>
      <c r="CE318" s="568"/>
      <c r="CF318" s="568"/>
      <c r="CG318" s="568"/>
      <c r="CH318" s="568"/>
      <c r="CI318" s="568"/>
      <c r="CJ318" s="568"/>
      <c r="CK318" s="568"/>
      <c r="CL318" s="568"/>
      <c r="CM318" s="568"/>
      <c r="CN318" s="568"/>
      <c r="CO318" s="568"/>
      <c r="CP318" s="568"/>
      <c r="CQ318" s="568"/>
      <c r="CR318" s="568"/>
      <c r="CS318" s="568"/>
      <c r="CT318" s="568"/>
      <c r="CU318" s="568"/>
      <c r="CV318" s="568"/>
      <c r="CW318" s="568"/>
      <c r="CX318" s="568"/>
      <c r="CY318" s="129"/>
      <c r="CZ318" s="129"/>
      <c r="DA318" s="129"/>
      <c r="DB318" s="129"/>
      <c r="DC318" s="129"/>
      <c r="DD318" s="129"/>
      <c r="DE318" s="129"/>
      <c r="DF318" s="129"/>
      <c r="DG318" s="129"/>
      <c r="DH318" s="129"/>
    </row>
    <row r="319" spans="1:112">
      <c r="A319" s="550" t="s">
        <v>1151</v>
      </c>
      <c r="B319" s="552">
        <f>5*AB319+5*BA319+17*C319+BZ319*4</f>
        <v>4821070.5158986831</v>
      </c>
      <c r="C319" s="551">
        <v>165272.3253106857</v>
      </c>
      <c r="D319" s="551">
        <v>5051.7886604832975</v>
      </c>
      <c r="E319" s="551">
        <v>4763.1150227413946</v>
      </c>
      <c r="F319" s="551">
        <v>4763.1150227413946</v>
      </c>
      <c r="G319" s="551">
        <v>4618.7782038704408</v>
      </c>
      <c r="H319" s="551">
        <v>4618.7782038704408</v>
      </c>
      <c r="I319" s="551">
        <v>4763.1150227413946</v>
      </c>
      <c r="J319" s="551">
        <v>4907.4518416123456</v>
      </c>
      <c r="K319" s="551">
        <v>5340.4622982251976</v>
      </c>
      <c r="L319" s="551">
        <v>6350.7822911731519</v>
      </c>
      <c r="M319" s="551">
        <v>7361.1777624185188</v>
      </c>
      <c r="N319" s="551">
        <v>7794.188219031369</v>
      </c>
      <c r="O319" s="551">
        <v>7649.8514001604217</v>
      </c>
      <c r="P319" s="551">
        <v>7505.4818915432816</v>
      </c>
      <c r="Q319" s="551">
        <v>7649.8514001604217</v>
      </c>
      <c r="R319" s="551">
        <v>7505.4818915432816</v>
      </c>
      <c r="S319" s="551">
        <v>7361.1777624185188</v>
      </c>
      <c r="T319" s="551">
        <v>7361.1777624185188</v>
      </c>
      <c r="U319" s="551">
        <v>7505.4818915432816</v>
      </c>
      <c r="V319" s="551">
        <v>8082.8316917283655</v>
      </c>
      <c r="W319" s="551">
        <v>8515.8723133861295</v>
      </c>
      <c r="X319" s="551">
        <v>8082.8316917283655</v>
      </c>
      <c r="Y319" s="551">
        <v>7216.8409435475669</v>
      </c>
      <c r="Z319" s="551">
        <v>6783.8304869347112</v>
      </c>
      <c r="AA319" s="551">
        <v>6206.4832114509063</v>
      </c>
      <c r="AB319" s="551">
        <v>143561.67031491388</v>
      </c>
      <c r="AC319" s="551">
        <v>4597.1276810397985</v>
      </c>
      <c r="AD319" s="551">
        <v>4334.434670694669</v>
      </c>
      <c r="AE319" s="551">
        <v>4334.434670694669</v>
      </c>
      <c r="AF319" s="551">
        <v>4203.0881655221028</v>
      </c>
      <c r="AG319" s="551">
        <v>4203.0881655221028</v>
      </c>
      <c r="AH319" s="551">
        <v>4334.434670694669</v>
      </c>
      <c r="AI319" s="551">
        <v>4465.77777562961</v>
      </c>
      <c r="AJ319" s="551">
        <v>4859.8206913849344</v>
      </c>
      <c r="AK319" s="551">
        <v>5779.246227592892</v>
      </c>
      <c r="AL319" s="551">
        <v>6698.6717638008495</v>
      </c>
      <c r="AM319" s="551">
        <v>7092.7112793185461</v>
      </c>
      <c r="AN319" s="551">
        <v>6961.3647741459836</v>
      </c>
      <c r="AO319" s="551">
        <v>6830.0182689734165</v>
      </c>
      <c r="AP319" s="551">
        <v>6961.3647741459836</v>
      </c>
      <c r="AQ319" s="551">
        <v>6830.0182689734165</v>
      </c>
      <c r="AR319" s="551">
        <v>6698.6717638008495</v>
      </c>
      <c r="AS319" s="551">
        <v>6698.6717638008495</v>
      </c>
      <c r="AT319" s="551">
        <v>6830.0182689734165</v>
      </c>
      <c r="AU319" s="551">
        <v>7355.3760704322613</v>
      </c>
      <c r="AV319" s="551">
        <v>7749.4438051813759</v>
      </c>
      <c r="AW319" s="551">
        <v>7355.3760704322613</v>
      </c>
      <c r="AX319" s="551">
        <v>6567.3252586282861</v>
      </c>
      <c r="AY319" s="551">
        <v>6173.2857431105886</v>
      </c>
      <c r="AZ319" s="551">
        <v>5647.8997224203249</v>
      </c>
      <c r="BA319" s="551">
        <v>132518.56929851318</v>
      </c>
      <c r="BB319" s="551">
        <v>4243.5024748059677</v>
      </c>
      <c r="BC319" s="551">
        <v>4001.0166191027706</v>
      </c>
      <c r="BD319" s="551">
        <v>4001.0166191027706</v>
      </c>
      <c r="BE319" s="551">
        <v>3879.7736912511705</v>
      </c>
      <c r="BF319" s="551">
        <v>3879.7736912511705</v>
      </c>
      <c r="BG319" s="551">
        <v>4001.0166191027706</v>
      </c>
      <c r="BH319" s="551">
        <v>4122.2713070649788</v>
      </c>
      <c r="BI319" s="551">
        <v>4485.9991177130432</v>
      </c>
      <c r="BJ319" s="551">
        <v>5334.6888254703608</v>
      </c>
      <c r="BK319" s="551">
        <v>6183.3893204315546</v>
      </c>
      <c r="BL319" s="551">
        <v>6547.1181039863504</v>
      </c>
      <c r="BM319" s="551">
        <v>6425.8751761347521</v>
      </c>
      <c r="BN319" s="551">
        <v>6304.6381709533098</v>
      </c>
      <c r="BO319" s="551">
        <v>6425.8751761347521</v>
      </c>
      <c r="BP319" s="551">
        <v>6304.6381709533098</v>
      </c>
      <c r="BQ319" s="551">
        <v>6183.3893204315546</v>
      </c>
      <c r="BR319" s="551">
        <v>6183.3893204315546</v>
      </c>
      <c r="BS319" s="551">
        <v>6304.6381709533098</v>
      </c>
      <c r="BT319" s="551">
        <v>6789.6039596895471</v>
      </c>
      <c r="BU319" s="551">
        <v>7153.3327432443466</v>
      </c>
      <c r="BV319" s="551">
        <v>6789.6039596895471</v>
      </c>
      <c r="BW319" s="551">
        <v>6062.1463925799553</v>
      </c>
      <c r="BX319" s="551">
        <v>5698.4176090251567</v>
      </c>
      <c r="BY319" s="551">
        <v>5213.4547390091457</v>
      </c>
      <c r="BZ319" s="551">
        <v>157759.9468874727</v>
      </c>
      <c r="CA319" s="551">
        <v>5051.7886604832975</v>
      </c>
      <c r="CB319" s="551">
        <v>4763.1150227413946</v>
      </c>
      <c r="CC319" s="551">
        <v>4763.1150227413946</v>
      </c>
      <c r="CD319" s="551">
        <v>4618.7782038704408</v>
      </c>
      <c r="CE319" s="551">
        <v>4618.7782038704408</v>
      </c>
      <c r="CF319" s="551">
        <v>4763.1150227413946</v>
      </c>
      <c r="CG319" s="551">
        <v>4907.4518416123456</v>
      </c>
      <c r="CH319" s="551">
        <v>5340.4622982251976</v>
      </c>
      <c r="CI319" s="551">
        <v>6350.7822911731519</v>
      </c>
      <c r="CJ319" s="551">
        <v>7361.1777624185188</v>
      </c>
      <c r="CK319" s="551">
        <v>7794.188219031369</v>
      </c>
      <c r="CL319" s="551">
        <v>7649.8514001604217</v>
      </c>
      <c r="CM319" s="551">
        <v>7505.4818915432816</v>
      </c>
      <c r="CN319" s="551">
        <v>7649.8514001604217</v>
      </c>
      <c r="CO319" s="551">
        <v>7505.4818915432816</v>
      </c>
      <c r="CP319" s="551">
        <v>7361.1777624185188</v>
      </c>
      <c r="CQ319" s="551">
        <v>7361.1777624185188</v>
      </c>
      <c r="CR319" s="551">
        <v>7505.4818915432816</v>
      </c>
      <c r="CS319" s="551">
        <v>8082.8316917283655</v>
      </c>
      <c r="CT319" s="551">
        <v>8515.8723133861295</v>
      </c>
      <c r="CU319" s="551">
        <v>8082.8316917283655</v>
      </c>
      <c r="CV319" s="551">
        <v>7216.8409435475669</v>
      </c>
      <c r="CW319" s="551">
        <v>6783.8304869347112</v>
      </c>
      <c r="CX319" s="551">
        <v>6602.6417143094741</v>
      </c>
      <c r="CY319" s="129"/>
      <c r="CZ319" s="129"/>
      <c r="DA319" s="129"/>
      <c r="DB319" s="129"/>
      <c r="DC319" s="129"/>
      <c r="DD319" s="129"/>
      <c r="DE319" s="129"/>
      <c r="DF319" s="129"/>
      <c r="DG319" s="129"/>
      <c r="DH319" s="129"/>
    </row>
    <row r="320" spans="1:112">
      <c r="A320" s="550" t="s">
        <v>1193</v>
      </c>
      <c r="B320" s="552">
        <f>5*AB320+5*BA320+17*C320+BZ320*4</f>
        <v>793600</v>
      </c>
      <c r="C320" s="551">
        <v>25600</v>
      </c>
      <c r="D320" s="551">
        <v>0</v>
      </c>
      <c r="E320" s="551">
        <v>0</v>
      </c>
      <c r="F320" s="551">
        <v>0</v>
      </c>
      <c r="G320" s="551">
        <v>0</v>
      </c>
      <c r="H320" s="551">
        <v>0</v>
      </c>
      <c r="I320" s="551">
        <v>0</v>
      </c>
      <c r="J320" s="551">
        <v>0</v>
      </c>
      <c r="K320" s="551">
        <v>1600</v>
      </c>
      <c r="L320" s="551">
        <v>1600</v>
      </c>
      <c r="M320" s="551">
        <v>1600</v>
      </c>
      <c r="N320" s="551">
        <v>1600</v>
      </c>
      <c r="O320" s="551">
        <v>1600</v>
      </c>
      <c r="P320" s="551">
        <v>1600</v>
      </c>
      <c r="Q320" s="551">
        <v>1600</v>
      </c>
      <c r="R320" s="551">
        <v>1600</v>
      </c>
      <c r="S320" s="551">
        <v>1600</v>
      </c>
      <c r="T320" s="551">
        <v>1600</v>
      </c>
      <c r="U320" s="551">
        <v>1600</v>
      </c>
      <c r="V320" s="551">
        <v>1600</v>
      </c>
      <c r="W320" s="551">
        <v>1600</v>
      </c>
      <c r="X320" s="551">
        <v>1600</v>
      </c>
      <c r="Y320" s="551">
        <v>1600</v>
      </c>
      <c r="Z320" s="551">
        <v>1600</v>
      </c>
      <c r="AA320" s="551">
        <v>0</v>
      </c>
      <c r="AB320" s="551">
        <v>25600</v>
      </c>
      <c r="AC320" s="551">
        <v>0</v>
      </c>
      <c r="AD320" s="551">
        <v>0</v>
      </c>
      <c r="AE320" s="551">
        <v>0</v>
      </c>
      <c r="AF320" s="551">
        <v>0</v>
      </c>
      <c r="AG320" s="551">
        <v>0</v>
      </c>
      <c r="AH320" s="551">
        <v>0</v>
      </c>
      <c r="AI320" s="551">
        <v>0</v>
      </c>
      <c r="AJ320" s="551">
        <v>1600</v>
      </c>
      <c r="AK320" s="551">
        <v>1600</v>
      </c>
      <c r="AL320" s="551">
        <v>1600</v>
      </c>
      <c r="AM320" s="551">
        <v>1600</v>
      </c>
      <c r="AN320" s="551">
        <v>1600</v>
      </c>
      <c r="AO320" s="551">
        <v>1600</v>
      </c>
      <c r="AP320" s="551">
        <v>1600</v>
      </c>
      <c r="AQ320" s="551">
        <v>1600</v>
      </c>
      <c r="AR320" s="551">
        <v>1600</v>
      </c>
      <c r="AS320" s="551">
        <v>1600</v>
      </c>
      <c r="AT320" s="551">
        <v>1600</v>
      </c>
      <c r="AU320" s="551">
        <v>1600</v>
      </c>
      <c r="AV320" s="551">
        <v>1600</v>
      </c>
      <c r="AW320" s="551">
        <v>1600</v>
      </c>
      <c r="AX320" s="551">
        <v>1600</v>
      </c>
      <c r="AY320" s="551">
        <v>1600</v>
      </c>
      <c r="AZ320" s="551">
        <v>0</v>
      </c>
      <c r="BA320" s="551">
        <v>25600</v>
      </c>
      <c r="BB320" s="551">
        <v>0</v>
      </c>
      <c r="BC320" s="551">
        <v>0</v>
      </c>
      <c r="BD320" s="551">
        <v>0</v>
      </c>
      <c r="BE320" s="551">
        <v>0</v>
      </c>
      <c r="BF320" s="551">
        <v>0</v>
      </c>
      <c r="BG320" s="551">
        <v>0</v>
      </c>
      <c r="BH320" s="551">
        <v>0</v>
      </c>
      <c r="BI320" s="551">
        <v>1600</v>
      </c>
      <c r="BJ320" s="551">
        <v>1600</v>
      </c>
      <c r="BK320" s="551">
        <v>1600</v>
      </c>
      <c r="BL320" s="551">
        <v>1600</v>
      </c>
      <c r="BM320" s="551">
        <v>1600</v>
      </c>
      <c r="BN320" s="551">
        <v>1600</v>
      </c>
      <c r="BO320" s="551">
        <v>1600</v>
      </c>
      <c r="BP320" s="551">
        <v>1600</v>
      </c>
      <c r="BQ320" s="551">
        <v>1600</v>
      </c>
      <c r="BR320" s="551">
        <v>1600</v>
      </c>
      <c r="BS320" s="551">
        <v>1600</v>
      </c>
      <c r="BT320" s="551">
        <v>1600</v>
      </c>
      <c r="BU320" s="551">
        <v>1600</v>
      </c>
      <c r="BV320" s="551">
        <v>1600</v>
      </c>
      <c r="BW320" s="551">
        <v>1600</v>
      </c>
      <c r="BX320" s="551">
        <v>1600</v>
      </c>
      <c r="BY320" s="551">
        <v>0</v>
      </c>
      <c r="BZ320" s="551">
        <v>25600</v>
      </c>
      <c r="CA320" s="551">
        <v>0</v>
      </c>
      <c r="CB320" s="551">
        <v>0</v>
      </c>
      <c r="CC320" s="551">
        <v>0</v>
      </c>
      <c r="CD320" s="551">
        <v>0</v>
      </c>
      <c r="CE320" s="551">
        <v>0</v>
      </c>
      <c r="CF320" s="551">
        <v>0</v>
      </c>
      <c r="CG320" s="551">
        <v>0</v>
      </c>
      <c r="CH320" s="551">
        <v>1600</v>
      </c>
      <c r="CI320" s="551">
        <v>1600</v>
      </c>
      <c r="CJ320" s="551">
        <v>1600</v>
      </c>
      <c r="CK320" s="551">
        <v>1600</v>
      </c>
      <c r="CL320" s="551">
        <v>1600</v>
      </c>
      <c r="CM320" s="551">
        <v>1600</v>
      </c>
      <c r="CN320" s="551">
        <v>1600</v>
      </c>
      <c r="CO320" s="551">
        <v>1600</v>
      </c>
      <c r="CP320" s="551">
        <v>1600</v>
      </c>
      <c r="CQ320" s="551">
        <v>1600</v>
      </c>
      <c r="CR320" s="551">
        <v>1600</v>
      </c>
      <c r="CS320" s="551">
        <v>1600</v>
      </c>
      <c r="CT320" s="551">
        <v>1600</v>
      </c>
      <c r="CU320" s="551">
        <v>1600</v>
      </c>
      <c r="CV320" s="551">
        <v>1600</v>
      </c>
      <c r="CW320" s="551">
        <v>1600</v>
      </c>
      <c r="CX320" s="551">
        <v>0</v>
      </c>
      <c r="CY320" s="129"/>
      <c r="CZ320" s="129"/>
      <c r="DA320" s="129"/>
      <c r="DB320" s="129"/>
      <c r="DC320" s="129"/>
      <c r="DD320" s="129"/>
      <c r="DE320" s="129"/>
      <c r="DF320" s="129"/>
      <c r="DG320" s="129"/>
      <c r="DH320" s="129"/>
    </row>
    <row r="321" spans="1:112">
      <c r="A321" s="550" t="s">
        <v>1194</v>
      </c>
      <c r="B321" s="552">
        <f t="shared" ref="B321" si="2030">5*AB321+5*BA321+17*C321+BZ321*4</f>
        <v>81096</v>
      </c>
      <c r="C321" s="551">
        <f>SUM(D321:AA321)</f>
        <v>2616</v>
      </c>
      <c r="D321" s="551">
        <f>Inputs!$E$81</f>
        <v>109</v>
      </c>
      <c r="E321" s="551">
        <f>Inputs!$E$81</f>
        <v>109</v>
      </c>
      <c r="F321" s="551">
        <f>Inputs!$E$81</f>
        <v>109</v>
      </c>
      <c r="G321" s="551">
        <f>Inputs!$E$81</f>
        <v>109</v>
      </c>
      <c r="H321" s="551">
        <f>Inputs!$E$81</f>
        <v>109</v>
      </c>
      <c r="I321" s="551">
        <f>Inputs!$E$81</f>
        <v>109</v>
      </c>
      <c r="J321" s="551">
        <f>Inputs!$E$81</f>
        <v>109</v>
      </c>
      <c r="K321" s="551">
        <f>Inputs!$E$81</f>
        <v>109</v>
      </c>
      <c r="L321" s="551">
        <f>Inputs!$E$81</f>
        <v>109</v>
      </c>
      <c r="M321" s="551">
        <f>Inputs!$E$81</f>
        <v>109</v>
      </c>
      <c r="N321" s="551">
        <f>Inputs!$E$81</f>
        <v>109</v>
      </c>
      <c r="O321" s="551">
        <f>Inputs!$E$81</f>
        <v>109</v>
      </c>
      <c r="P321" s="551">
        <f>Inputs!$E$81</f>
        <v>109</v>
      </c>
      <c r="Q321" s="551">
        <f>Inputs!$E$81</f>
        <v>109</v>
      </c>
      <c r="R321" s="551">
        <f>Inputs!$E$81</f>
        <v>109</v>
      </c>
      <c r="S321" s="551">
        <f>Inputs!$E$81</f>
        <v>109</v>
      </c>
      <c r="T321" s="551">
        <f>Inputs!$E$81</f>
        <v>109</v>
      </c>
      <c r="U321" s="551">
        <f>Inputs!$E$81</f>
        <v>109</v>
      </c>
      <c r="V321" s="551">
        <f>Inputs!$E$81</f>
        <v>109</v>
      </c>
      <c r="W321" s="551">
        <f>Inputs!$E$81</f>
        <v>109</v>
      </c>
      <c r="X321" s="551">
        <f>Inputs!$E$81</f>
        <v>109</v>
      </c>
      <c r="Y321" s="551">
        <f>Inputs!$E$81</f>
        <v>109</v>
      </c>
      <c r="Z321" s="551">
        <f>Inputs!$E$81</f>
        <v>109</v>
      </c>
      <c r="AA321" s="551">
        <f>Inputs!$E$81</f>
        <v>109</v>
      </c>
      <c r="AB321" s="551">
        <f>SUM(AC321:AZ321)</f>
        <v>2616</v>
      </c>
      <c r="AC321" s="551">
        <f>Inputs!$E$81</f>
        <v>109</v>
      </c>
      <c r="AD321" s="551">
        <f>Inputs!$E$81</f>
        <v>109</v>
      </c>
      <c r="AE321" s="551">
        <f>Inputs!$E$81</f>
        <v>109</v>
      </c>
      <c r="AF321" s="551">
        <f>Inputs!$E$81</f>
        <v>109</v>
      </c>
      <c r="AG321" s="551">
        <f>Inputs!$E$81</f>
        <v>109</v>
      </c>
      <c r="AH321" s="551">
        <f>Inputs!$E$81</f>
        <v>109</v>
      </c>
      <c r="AI321" s="551">
        <f>Inputs!$E$81</f>
        <v>109</v>
      </c>
      <c r="AJ321" s="551">
        <f>Inputs!$E$81</f>
        <v>109</v>
      </c>
      <c r="AK321" s="551">
        <f>Inputs!$E$81</f>
        <v>109</v>
      </c>
      <c r="AL321" s="551">
        <f>Inputs!$E$81</f>
        <v>109</v>
      </c>
      <c r="AM321" s="551">
        <f>Inputs!$E$81</f>
        <v>109</v>
      </c>
      <c r="AN321" s="551">
        <f>Inputs!$E$81</f>
        <v>109</v>
      </c>
      <c r="AO321" s="551">
        <f>Inputs!$E$81</f>
        <v>109</v>
      </c>
      <c r="AP321" s="551">
        <f>Inputs!$E$81</f>
        <v>109</v>
      </c>
      <c r="AQ321" s="551">
        <f>Inputs!$E$81</f>
        <v>109</v>
      </c>
      <c r="AR321" s="551">
        <f>Inputs!$E$81</f>
        <v>109</v>
      </c>
      <c r="AS321" s="551">
        <f>Inputs!$E$81</f>
        <v>109</v>
      </c>
      <c r="AT321" s="551">
        <f>Inputs!$E$81</f>
        <v>109</v>
      </c>
      <c r="AU321" s="551">
        <f>Inputs!$E$81</f>
        <v>109</v>
      </c>
      <c r="AV321" s="551">
        <f>Inputs!$E$81</f>
        <v>109</v>
      </c>
      <c r="AW321" s="551">
        <f>Inputs!$E$81</f>
        <v>109</v>
      </c>
      <c r="AX321" s="551">
        <f>Inputs!$E$81</f>
        <v>109</v>
      </c>
      <c r="AY321" s="551">
        <f>Inputs!$E$81</f>
        <v>109</v>
      </c>
      <c r="AZ321" s="551">
        <f>Inputs!$E$81</f>
        <v>109</v>
      </c>
      <c r="BA321" s="551">
        <f>SUM(BB321:BY321)</f>
        <v>2616</v>
      </c>
      <c r="BB321" s="551">
        <f>Inputs!$E$81</f>
        <v>109</v>
      </c>
      <c r="BC321" s="551">
        <f>Inputs!$E$81</f>
        <v>109</v>
      </c>
      <c r="BD321" s="551">
        <f>Inputs!$E$81</f>
        <v>109</v>
      </c>
      <c r="BE321" s="551">
        <f>Inputs!$E$81</f>
        <v>109</v>
      </c>
      <c r="BF321" s="551">
        <f>Inputs!$E$81</f>
        <v>109</v>
      </c>
      <c r="BG321" s="551">
        <f>Inputs!$E$81</f>
        <v>109</v>
      </c>
      <c r="BH321" s="551">
        <f>Inputs!$E$81</f>
        <v>109</v>
      </c>
      <c r="BI321" s="551">
        <f>Inputs!$E$81</f>
        <v>109</v>
      </c>
      <c r="BJ321" s="551">
        <f>Inputs!$E$81</f>
        <v>109</v>
      </c>
      <c r="BK321" s="551">
        <f>Inputs!$E$81</f>
        <v>109</v>
      </c>
      <c r="BL321" s="551">
        <f>Inputs!$E$81</f>
        <v>109</v>
      </c>
      <c r="BM321" s="551">
        <f>Inputs!$E$81</f>
        <v>109</v>
      </c>
      <c r="BN321" s="551">
        <f>Inputs!$E$81</f>
        <v>109</v>
      </c>
      <c r="BO321" s="551">
        <f>Inputs!$E$81</f>
        <v>109</v>
      </c>
      <c r="BP321" s="551">
        <f>Inputs!$E$81</f>
        <v>109</v>
      </c>
      <c r="BQ321" s="551">
        <f>Inputs!$E$81</f>
        <v>109</v>
      </c>
      <c r="BR321" s="551">
        <f>Inputs!$E$81</f>
        <v>109</v>
      </c>
      <c r="BS321" s="551">
        <f>Inputs!$E$81</f>
        <v>109</v>
      </c>
      <c r="BT321" s="551">
        <f>Inputs!$E$81</f>
        <v>109</v>
      </c>
      <c r="BU321" s="551">
        <f>Inputs!$E$81</f>
        <v>109</v>
      </c>
      <c r="BV321" s="551">
        <f>Inputs!$E$81</f>
        <v>109</v>
      </c>
      <c r="BW321" s="551">
        <f>Inputs!$E$81</f>
        <v>109</v>
      </c>
      <c r="BX321" s="551">
        <f>Inputs!$E$81</f>
        <v>109</v>
      </c>
      <c r="BY321" s="551">
        <f>Inputs!$E$81</f>
        <v>109</v>
      </c>
      <c r="BZ321" s="551">
        <f t="shared" ref="BZ321" si="2031">BA321</f>
        <v>2616</v>
      </c>
      <c r="CA321" s="551">
        <f t="shared" ref="CA321" si="2032">BB321</f>
        <v>109</v>
      </c>
      <c r="CB321" s="551">
        <f t="shared" ref="CB321" si="2033">BC321</f>
        <v>109</v>
      </c>
      <c r="CC321" s="551">
        <f t="shared" ref="CC321" si="2034">BD321</f>
        <v>109</v>
      </c>
      <c r="CD321" s="551">
        <f t="shared" ref="CD321" si="2035">BE321</f>
        <v>109</v>
      </c>
      <c r="CE321" s="551">
        <f t="shared" ref="CE321" si="2036">BF321</f>
        <v>109</v>
      </c>
      <c r="CF321" s="551">
        <f t="shared" ref="CF321" si="2037">BG321</f>
        <v>109</v>
      </c>
      <c r="CG321" s="551">
        <f t="shared" ref="CG321" si="2038">BH321</f>
        <v>109</v>
      </c>
      <c r="CH321" s="551">
        <f t="shared" ref="CH321" si="2039">BI321</f>
        <v>109</v>
      </c>
      <c r="CI321" s="551">
        <f t="shared" ref="CI321" si="2040">BJ321</f>
        <v>109</v>
      </c>
      <c r="CJ321" s="551">
        <f t="shared" ref="CJ321" si="2041">BK321</f>
        <v>109</v>
      </c>
      <c r="CK321" s="551">
        <f t="shared" ref="CK321" si="2042">BL321</f>
        <v>109</v>
      </c>
      <c r="CL321" s="551">
        <f t="shared" ref="CL321" si="2043">BM321</f>
        <v>109</v>
      </c>
      <c r="CM321" s="551">
        <f t="shared" ref="CM321" si="2044">BN321</f>
        <v>109</v>
      </c>
      <c r="CN321" s="551">
        <f t="shared" ref="CN321" si="2045">BO321</f>
        <v>109</v>
      </c>
      <c r="CO321" s="551">
        <f t="shared" ref="CO321" si="2046">BP321</f>
        <v>109</v>
      </c>
      <c r="CP321" s="551">
        <f t="shared" ref="CP321" si="2047">BQ321</f>
        <v>109</v>
      </c>
      <c r="CQ321" s="551">
        <f t="shared" ref="CQ321" si="2048">BR321</f>
        <v>109</v>
      </c>
      <c r="CR321" s="551">
        <f t="shared" ref="CR321" si="2049">BS321</f>
        <v>109</v>
      </c>
      <c r="CS321" s="551">
        <f t="shared" ref="CS321" si="2050">BT321</f>
        <v>109</v>
      </c>
      <c r="CT321" s="551">
        <f t="shared" ref="CT321" si="2051">BU321</f>
        <v>109</v>
      </c>
      <c r="CU321" s="551">
        <f t="shared" ref="CU321" si="2052">BV321</f>
        <v>109</v>
      </c>
      <c r="CV321" s="551">
        <f t="shared" ref="CV321" si="2053">BW321</f>
        <v>109</v>
      </c>
      <c r="CW321" s="551">
        <f t="shared" ref="CW321" si="2054">BX321</f>
        <v>109</v>
      </c>
      <c r="CX321" s="551">
        <f t="shared" ref="CX321" si="2055">BY321</f>
        <v>109</v>
      </c>
      <c r="CY321" s="129"/>
      <c r="CZ321" s="129"/>
      <c r="DA321" s="129"/>
      <c r="DB321" s="129"/>
      <c r="DC321" s="129"/>
      <c r="DD321" s="129"/>
      <c r="DE321" s="129"/>
      <c r="DF321" s="129"/>
      <c r="DG321" s="129"/>
      <c r="DH321" s="129"/>
    </row>
    <row r="322" spans="1:112">
      <c r="A322" s="547" t="s">
        <v>1195</v>
      </c>
      <c r="B322" s="548">
        <f t="shared" ref="B322:AG322" si="2056">SUM(B319:B321)</f>
        <v>5695766.5158986831</v>
      </c>
      <c r="C322" s="548">
        <f t="shared" si="2056"/>
        <v>193488.3253106857</v>
      </c>
      <c r="D322" s="548">
        <f t="shared" si="2056"/>
        <v>5160.7886604832975</v>
      </c>
      <c r="E322" s="548">
        <f t="shared" si="2056"/>
        <v>4872.1150227413946</v>
      </c>
      <c r="F322" s="548">
        <f t="shared" si="2056"/>
        <v>4872.1150227413946</v>
      </c>
      <c r="G322" s="548">
        <f t="shared" si="2056"/>
        <v>4727.7782038704408</v>
      </c>
      <c r="H322" s="548">
        <f t="shared" si="2056"/>
        <v>4727.7782038704408</v>
      </c>
      <c r="I322" s="548">
        <f t="shared" si="2056"/>
        <v>4872.1150227413946</v>
      </c>
      <c r="J322" s="548">
        <f t="shared" si="2056"/>
        <v>5016.4518416123456</v>
      </c>
      <c r="K322" s="548">
        <f t="shared" si="2056"/>
        <v>7049.4622982251976</v>
      </c>
      <c r="L322" s="548">
        <f t="shared" si="2056"/>
        <v>8059.7822911731519</v>
      </c>
      <c r="M322" s="548">
        <f t="shared" si="2056"/>
        <v>9070.1777624185197</v>
      </c>
      <c r="N322" s="548">
        <f t="shared" si="2056"/>
        <v>9503.18821903137</v>
      </c>
      <c r="O322" s="548">
        <f t="shared" si="2056"/>
        <v>9358.8514001604217</v>
      </c>
      <c r="P322" s="548">
        <f t="shared" si="2056"/>
        <v>9214.4818915432807</v>
      </c>
      <c r="Q322" s="548">
        <f t="shared" si="2056"/>
        <v>9358.8514001604217</v>
      </c>
      <c r="R322" s="548">
        <f t="shared" si="2056"/>
        <v>9214.4818915432807</v>
      </c>
      <c r="S322" s="548">
        <f t="shared" si="2056"/>
        <v>9070.1777624185197</v>
      </c>
      <c r="T322" s="548">
        <f t="shared" si="2056"/>
        <v>9070.1777624185197</v>
      </c>
      <c r="U322" s="548">
        <f t="shared" si="2056"/>
        <v>9214.4818915432807</v>
      </c>
      <c r="V322" s="548">
        <f t="shared" si="2056"/>
        <v>9791.8316917283664</v>
      </c>
      <c r="W322" s="548">
        <f t="shared" si="2056"/>
        <v>10224.872313386129</v>
      </c>
      <c r="X322" s="548">
        <f t="shared" si="2056"/>
        <v>9791.8316917283664</v>
      </c>
      <c r="Y322" s="548">
        <f t="shared" si="2056"/>
        <v>8925.840943547566</v>
      </c>
      <c r="Z322" s="548">
        <f t="shared" si="2056"/>
        <v>8492.8304869347121</v>
      </c>
      <c r="AA322" s="548">
        <f t="shared" si="2056"/>
        <v>6315.4832114509063</v>
      </c>
      <c r="AB322" s="548">
        <f t="shared" si="2056"/>
        <v>171777.67031491388</v>
      </c>
      <c r="AC322" s="548">
        <f t="shared" si="2056"/>
        <v>4706.1276810397985</v>
      </c>
      <c r="AD322" s="548">
        <f t="shared" si="2056"/>
        <v>4443.434670694669</v>
      </c>
      <c r="AE322" s="548">
        <f t="shared" si="2056"/>
        <v>4443.434670694669</v>
      </c>
      <c r="AF322" s="548">
        <f t="shared" si="2056"/>
        <v>4312.0881655221028</v>
      </c>
      <c r="AG322" s="548">
        <f t="shared" si="2056"/>
        <v>4312.0881655221028</v>
      </c>
      <c r="AH322" s="548">
        <f t="shared" ref="AH322:BM322" si="2057">SUM(AH319:AH321)</f>
        <v>4443.434670694669</v>
      </c>
      <c r="AI322" s="548">
        <f t="shared" si="2057"/>
        <v>4574.77777562961</v>
      </c>
      <c r="AJ322" s="548">
        <f t="shared" si="2057"/>
        <v>6568.8206913849344</v>
      </c>
      <c r="AK322" s="548">
        <f t="shared" si="2057"/>
        <v>7488.246227592892</v>
      </c>
      <c r="AL322" s="548">
        <f t="shared" si="2057"/>
        <v>8407.6717638008486</v>
      </c>
      <c r="AM322" s="548">
        <f t="shared" si="2057"/>
        <v>8801.7112793185461</v>
      </c>
      <c r="AN322" s="548">
        <f t="shared" si="2057"/>
        <v>8670.3647741459827</v>
      </c>
      <c r="AO322" s="548">
        <f t="shared" si="2057"/>
        <v>8539.0182689734174</v>
      </c>
      <c r="AP322" s="548">
        <f t="shared" si="2057"/>
        <v>8670.3647741459827</v>
      </c>
      <c r="AQ322" s="548">
        <f t="shared" si="2057"/>
        <v>8539.0182689734174</v>
      </c>
      <c r="AR322" s="548">
        <f t="shared" si="2057"/>
        <v>8407.6717638008486</v>
      </c>
      <c r="AS322" s="548">
        <f t="shared" si="2057"/>
        <v>8407.6717638008486</v>
      </c>
      <c r="AT322" s="548">
        <f t="shared" si="2057"/>
        <v>8539.0182689734174</v>
      </c>
      <c r="AU322" s="548">
        <f t="shared" si="2057"/>
        <v>9064.3760704322613</v>
      </c>
      <c r="AV322" s="548">
        <f t="shared" si="2057"/>
        <v>9458.4438051813759</v>
      </c>
      <c r="AW322" s="548">
        <f t="shared" si="2057"/>
        <v>9064.3760704322613</v>
      </c>
      <c r="AX322" s="548">
        <f t="shared" si="2057"/>
        <v>8276.325258628287</v>
      </c>
      <c r="AY322" s="548">
        <f t="shared" si="2057"/>
        <v>7882.2857431105886</v>
      </c>
      <c r="AZ322" s="548">
        <f t="shared" si="2057"/>
        <v>5756.8997224203249</v>
      </c>
      <c r="BA322" s="548">
        <f t="shared" si="2057"/>
        <v>160734.56929851318</v>
      </c>
      <c r="BB322" s="548">
        <f t="shared" si="2057"/>
        <v>4352.5024748059677</v>
      </c>
      <c r="BC322" s="548">
        <f t="shared" si="2057"/>
        <v>4110.0166191027711</v>
      </c>
      <c r="BD322" s="548">
        <f t="shared" si="2057"/>
        <v>4110.0166191027711</v>
      </c>
      <c r="BE322" s="548">
        <f t="shared" si="2057"/>
        <v>3988.7736912511705</v>
      </c>
      <c r="BF322" s="548">
        <f t="shared" si="2057"/>
        <v>3988.7736912511705</v>
      </c>
      <c r="BG322" s="548">
        <f t="shared" si="2057"/>
        <v>4110.0166191027711</v>
      </c>
      <c r="BH322" s="548">
        <f t="shared" si="2057"/>
        <v>4231.2713070649788</v>
      </c>
      <c r="BI322" s="548">
        <f t="shared" si="2057"/>
        <v>6194.9991177130432</v>
      </c>
      <c r="BJ322" s="548">
        <f t="shared" si="2057"/>
        <v>7043.6888254703608</v>
      </c>
      <c r="BK322" s="548">
        <f t="shared" si="2057"/>
        <v>7892.3893204315546</v>
      </c>
      <c r="BL322" s="548">
        <f t="shared" si="2057"/>
        <v>8256.1181039863513</v>
      </c>
      <c r="BM322" s="548">
        <f t="shared" si="2057"/>
        <v>8134.8751761347521</v>
      </c>
      <c r="BN322" s="548">
        <f t="shared" ref="BN322:CS322" si="2058">SUM(BN319:BN321)</f>
        <v>8013.6381709533098</v>
      </c>
      <c r="BO322" s="548">
        <f t="shared" si="2058"/>
        <v>8134.8751761347521</v>
      </c>
      <c r="BP322" s="548">
        <f t="shared" si="2058"/>
        <v>8013.6381709533098</v>
      </c>
      <c r="BQ322" s="548">
        <f t="shared" si="2058"/>
        <v>7892.3893204315546</v>
      </c>
      <c r="BR322" s="548">
        <f t="shared" si="2058"/>
        <v>7892.3893204315546</v>
      </c>
      <c r="BS322" s="548">
        <f t="shared" si="2058"/>
        <v>8013.6381709533098</v>
      </c>
      <c r="BT322" s="548">
        <f t="shared" si="2058"/>
        <v>8498.6039596895462</v>
      </c>
      <c r="BU322" s="548">
        <f t="shared" si="2058"/>
        <v>8862.3327432443475</v>
      </c>
      <c r="BV322" s="548">
        <f t="shared" si="2058"/>
        <v>8498.6039596895462</v>
      </c>
      <c r="BW322" s="548">
        <f t="shared" si="2058"/>
        <v>7771.1463925799553</v>
      </c>
      <c r="BX322" s="548">
        <f t="shared" si="2058"/>
        <v>7407.4176090251567</v>
      </c>
      <c r="BY322" s="548">
        <f t="shared" si="2058"/>
        <v>5322.4547390091457</v>
      </c>
      <c r="BZ322" s="548">
        <f t="shared" si="2058"/>
        <v>185975.9468874727</v>
      </c>
      <c r="CA322" s="548">
        <f t="shared" si="2058"/>
        <v>5160.7886604832975</v>
      </c>
      <c r="CB322" s="548">
        <f t="shared" si="2058"/>
        <v>4872.1150227413946</v>
      </c>
      <c r="CC322" s="548">
        <f t="shared" si="2058"/>
        <v>4872.1150227413946</v>
      </c>
      <c r="CD322" s="548">
        <f t="shared" si="2058"/>
        <v>4727.7782038704408</v>
      </c>
      <c r="CE322" s="548">
        <f t="shared" si="2058"/>
        <v>4727.7782038704408</v>
      </c>
      <c r="CF322" s="548">
        <f t="shared" si="2058"/>
        <v>4872.1150227413946</v>
      </c>
      <c r="CG322" s="548">
        <f t="shared" si="2058"/>
        <v>5016.4518416123456</v>
      </c>
      <c r="CH322" s="548">
        <f t="shared" si="2058"/>
        <v>7049.4622982251976</v>
      </c>
      <c r="CI322" s="548">
        <f t="shared" si="2058"/>
        <v>8059.7822911731519</v>
      </c>
      <c r="CJ322" s="548">
        <f t="shared" si="2058"/>
        <v>9070.1777624185197</v>
      </c>
      <c r="CK322" s="548">
        <f t="shared" si="2058"/>
        <v>9503.18821903137</v>
      </c>
      <c r="CL322" s="548">
        <f t="shared" si="2058"/>
        <v>9358.8514001604217</v>
      </c>
      <c r="CM322" s="548">
        <f t="shared" si="2058"/>
        <v>9214.4818915432807</v>
      </c>
      <c r="CN322" s="548">
        <f t="shared" si="2058"/>
        <v>9358.8514001604217</v>
      </c>
      <c r="CO322" s="548">
        <f t="shared" si="2058"/>
        <v>9214.4818915432807</v>
      </c>
      <c r="CP322" s="548">
        <f t="shared" si="2058"/>
        <v>9070.1777624185197</v>
      </c>
      <c r="CQ322" s="548">
        <f t="shared" si="2058"/>
        <v>9070.1777624185197</v>
      </c>
      <c r="CR322" s="548">
        <f t="shared" si="2058"/>
        <v>9214.4818915432807</v>
      </c>
      <c r="CS322" s="548">
        <f t="shared" si="2058"/>
        <v>9791.8316917283664</v>
      </c>
      <c r="CT322" s="548">
        <f t="shared" ref="CT322:CX322" si="2059">SUM(CT319:CT321)</f>
        <v>10224.872313386129</v>
      </c>
      <c r="CU322" s="548">
        <f t="shared" si="2059"/>
        <v>9791.8316917283664</v>
      </c>
      <c r="CV322" s="548">
        <f t="shared" si="2059"/>
        <v>8925.840943547566</v>
      </c>
      <c r="CW322" s="548">
        <f t="shared" si="2059"/>
        <v>8492.8304869347121</v>
      </c>
      <c r="CX322" s="548">
        <f t="shared" si="2059"/>
        <v>6711.6417143094741</v>
      </c>
      <c r="CY322" s="129"/>
      <c r="CZ322" s="129"/>
      <c r="DA322" s="129"/>
      <c r="DB322" s="129"/>
      <c r="DC322" s="129"/>
      <c r="DD322" s="129"/>
      <c r="DE322" s="129"/>
      <c r="DF322" s="129"/>
      <c r="DG322" s="129"/>
      <c r="DH322" s="129"/>
    </row>
    <row r="323" spans="1:112">
      <c r="A323" s="547"/>
      <c r="B323" s="548">
        <f>5*AB323+5*BA323+17*C323+BZ323*4</f>
        <v>0</v>
      </c>
      <c r="C323" s="548"/>
      <c r="D323" s="548"/>
      <c r="E323" s="548"/>
      <c r="F323" s="548"/>
      <c r="G323" s="548"/>
      <c r="H323" s="548"/>
      <c r="I323" s="548"/>
      <c r="J323" s="768">
        <f>SUM(J322:W322)</f>
        <v>123217.27041736282</v>
      </c>
      <c r="K323" s="548"/>
      <c r="L323" s="548"/>
      <c r="M323" s="548"/>
      <c r="N323" s="548"/>
      <c r="O323" s="548"/>
      <c r="P323" s="548"/>
      <c r="Q323" s="548"/>
      <c r="R323" s="548"/>
      <c r="S323" s="548"/>
      <c r="T323" s="548"/>
      <c r="U323" s="548"/>
      <c r="V323" s="548"/>
      <c r="W323" s="548"/>
      <c r="X323" s="548"/>
      <c r="Y323" s="548"/>
      <c r="Z323" s="548"/>
      <c r="AA323" s="548"/>
      <c r="AB323" s="551"/>
      <c r="AC323" s="548"/>
      <c r="AD323" s="548"/>
      <c r="AE323" s="548"/>
      <c r="AF323" s="548"/>
      <c r="AG323" s="548"/>
      <c r="AH323" s="548"/>
      <c r="AI323" s="768">
        <f>SUM(AI322:AV322)</f>
        <v>114137.17549615441</v>
      </c>
      <c r="AJ323" s="548"/>
      <c r="AK323" s="548"/>
      <c r="AL323" s="548"/>
      <c r="AM323" s="548"/>
      <c r="AN323" s="548"/>
      <c r="AO323" s="548"/>
      <c r="AP323" s="548"/>
      <c r="AQ323" s="548"/>
      <c r="AR323" s="548"/>
      <c r="AS323" s="548"/>
      <c r="AT323" s="548"/>
      <c r="AU323" s="548"/>
      <c r="AV323" s="548"/>
      <c r="AW323" s="548"/>
      <c r="AX323" s="548"/>
      <c r="AY323" s="548"/>
      <c r="AZ323" s="548"/>
      <c r="BA323" s="551"/>
      <c r="BB323" s="548"/>
      <c r="BC323" s="548"/>
      <c r="BD323" s="548"/>
      <c r="BE323" s="548"/>
      <c r="BF323" s="548"/>
      <c r="BG323" s="548"/>
      <c r="BH323" s="768">
        <f>SUM(BH322:BU322)</f>
        <v>107074.84688359272</v>
      </c>
      <c r="BI323" s="548"/>
      <c r="BJ323" s="548"/>
      <c r="BK323" s="548"/>
      <c r="BL323" s="548"/>
      <c r="BM323" s="548"/>
      <c r="BN323" s="548"/>
      <c r="BO323" s="548"/>
      <c r="BP323" s="548"/>
      <c r="BQ323" s="548"/>
      <c r="BR323" s="548"/>
      <c r="BS323" s="548"/>
      <c r="BT323" s="548"/>
      <c r="BU323" s="548"/>
      <c r="BV323" s="548"/>
      <c r="BW323" s="548"/>
      <c r="BX323" s="548"/>
      <c r="BY323" s="548"/>
      <c r="BZ323" s="551"/>
      <c r="CA323" s="548"/>
      <c r="CB323" s="548"/>
      <c r="CC323" s="548"/>
      <c r="CD323" s="548"/>
      <c r="CE323" s="548"/>
      <c r="CF323" s="548"/>
      <c r="CG323" s="548"/>
      <c r="CH323" s="548"/>
      <c r="CI323" s="548"/>
      <c r="CJ323" s="548"/>
      <c r="CK323" s="548"/>
      <c r="CL323" s="548"/>
      <c r="CM323" s="548"/>
      <c r="CN323" s="548"/>
      <c r="CO323" s="548"/>
      <c r="CP323" s="548"/>
      <c r="CQ323" s="548"/>
      <c r="CR323" s="548"/>
      <c r="CS323" s="548"/>
      <c r="CT323" s="548"/>
      <c r="CU323" s="548"/>
      <c r="CV323" s="548"/>
      <c r="CW323" s="548"/>
      <c r="CX323" s="548"/>
      <c r="CY323" s="129"/>
      <c r="CZ323" s="129"/>
      <c r="DA323" s="129"/>
      <c r="DB323" s="129"/>
      <c r="DC323" s="129"/>
      <c r="DD323" s="129"/>
      <c r="DE323" s="129"/>
      <c r="DF323" s="129"/>
      <c r="DG323" s="129"/>
      <c r="DH323" s="129"/>
    </row>
    <row r="324" spans="1:112">
      <c r="A324" s="547" t="s">
        <v>1152</v>
      </c>
      <c r="B324" s="548"/>
      <c r="C324" s="779"/>
      <c r="D324" s="779"/>
      <c r="E324" s="779"/>
      <c r="F324" s="779"/>
      <c r="G324" s="779"/>
      <c r="H324" s="779"/>
      <c r="I324" s="779"/>
      <c r="J324" s="779"/>
      <c r="K324" s="779"/>
      <c r="L324" s="779"/>
      <c r="M324" s="779"/>
      <c r="N324" s="779"/>
      <c r="O324" s="779"/>
      <c r="P324" s="779"/>
      <c r="Q324" s="779"/>
      <c r="R324" s="779"/>
      <c r="S324" s="779"/>
      <c r="T324" s="779"/>
      <c r="U324" s="779"/>
      <c r="V324" s="779"/>
      <c r="W324" s="779"/>
      <c r="X324" s="779"/>
      <c r="Y324" s="779"/>
      <c r="Z324" s="779"/>
      <c r="AA324" s="779"/>
      <c r="AB324" s="779"/>
      <c r="AC324" s="779"/>
      <c r="AD324" s="779"/>
      <c r="AE324" s="779"/>
      <c r="AF324" s="779"/>
      <c r="AG324" s="779"/>
      <c r="AH324" s="779"/>
      <c r="AI324" s="779"/>
      <c r="AJ324" s="779"/>
      <c r="AK324" s="779"/>
      <c r="AL324" s="779"/>
      <c r="AM324" s="779"/>
      <c r="AN324" s="779"/>
      <c r="AO324" s="779"/>
      <c r="AP324" s="779"/>
      <c r="AQ324" s="779"/>
      <c r="AR324" s="779"/>
      <c r="AS324" s="779"/>
      <c r="AT324" s="779"/>
      <c r="AU324" s="779"/>
      <c r="AV324" s="779"/>
      <c r="AW324" s="779"/>
      <c r="AX324" s="779"/>
      <c r="AY324" s="779"/>
      <c r="AZ324" s="779"/>
      <c r="BA324" s="779"/>
      <c r="BB324" s="779"/>
      <c r="BC324" s="779"/>
      <c r="BD324" s="779"/>
      <c r="BE324" s="779"/>
      <c r="BF324" s="779"/>
      <c r="BG324" s="779"/>
      <c r="BH324" s="779"/>
      <c r="BI324" s="779"/>
      <c r="BJ324" s="779"/>
      <c r="BK324" s="779"/>
      <c r="BL324" s="779"/>
      <c r="BM324" s="779"/>
      <c r="BN324" s="779"/>
      <c r="BO324" s="779"/>
      <c r="BP324" s="779"/>
      <c r="BQ324" s="779"/>
      <c r="BR324" s="779"/>
      <c r="BS324" s="779"/>
      <c r="BT324" s="779"/>
      <c r="BU324" s="779"/>
      <c r="BV324" s="779"/>
      <c r="BW324" s="779"/>
      <c r="BX324" s="779"/>
      <c r="BY324" s="779"/>
      <c r="BZ324" s="779"/>
      <c r="CA324" s="779"/>
      <c r="CB324" s="779"/>
      <c r="CC324" s="779"/>
      <c r="CD324" s="779"/>
      <c r="CE324" s="779"/>
      <c r="CF324" s="779"/>
      <c r="CG324" s="779"/>
      <c r="CH324" s="779"/>
      <c r="CI324" s="779"/>
      <c r="CJ324" s="779"/>
      <c r="CK324" s="779"/>
      <c r="CL324" s="779"/>
      <c r="CM324" s="779"/>
      <c r="CN324" s="779"/>
      <c r="CO324" s="779"/>
      <c r="CP324" s="779"/>
      <c r="CQ324" s="779"/>
      <c r="CR324" s="779"/>
      <c r="CS324" s="779"/>
      <c r="CT324" s="779"/>
      <c r="CU324" s="779"/>
      <c r="CV324" s="779"/>
      <c r="CW324" s="779"/>
      <c r="CX324" s="779"/>
      <c r="CY324" s="129"/>
      <c r="CZ324" s="129"/>
      <c r="DA324" s="129"/>
      <c r="DB324" s="129"/>
      <c r="DC324" s="129"/>
      <c r="DD324" s="129"/>
      <c r="DE324" s="129"/>
      <c r="DF324" s="129"/>
      <c r="DG324" s="129"/>
      <c r="DH324" s="129"/>
    </row>
    <row r="325" spans="1:112">
      <c r="A325" s="550" t="s">
        <v>1153</v>
      </c>
      <c r="B325" s="552">
        <f t="shared" ref="B325" si="2060">5*AB325+5*BA325+17*C325+BZ325*4</f>
        <v>920038.97575882101</v>
      </c>
      <c r="C325" s="552">
        <v>29678.676637381323</v>
      </c>
      <c r="D325" s="552">
        <v>831.32477493898762</v>
      </c>
      <c r="E325" s="552">
        <v>831.32477493898762</v>
      </c>
      <c r="F325" s="552">
        <v>831.32477493898762</v>
      </c>
      <c r="G325" s="552">
        <v>665.10810655400064</v>
      </c>
      <c r="H325" s="552">
        <v>498.83107991550025</v>
      </c>
      <c r="I325" s="552">
        <v>665.10810655400064</v>
      </c>
      <c r="J325" s="552">
        <v>831.32477493898762</v>
      </c>
      <c r="K325" s="552">
        <v>831.32477493898762</v>
      </c>
      <c r="L325" s="552">
        <v>1247.077699788751</v>
      </c>
      <c r="M325" s="552">
        <v>1330.0768904730837</v>
      </c>
      <c r="N325" s="552">
        <v>1496.230025141843</v>
      </c>
      <c r="O325" s="552">
        <v>1662.7702663850005</v>
      </c>
      <c r="P325" s="552">
        <v>1662.7702663850005</v>
      </c>
      <c r="Q325" s="552">
        <v>1496.230025141843</v>
      </c>
      <c r="R325" s="552">
        <v>1829.0472930235007</v>
      </c>
      <c r="S325" s="552">
        <v>1829.0472930235007</v>
      </c>
      <c r="T325" s="552">
        <v>1163.9391864695008</v>
      </c>
      <c r="U325" s="552">
        <v>1330.0768904730837</v>
      </c>
      <c r="V325" s="552">
        <v>1662.7702663850005</v>
      </c>
      <c r="W325" s="552">
        <v>1662.7702663850005</v>
      </c>
      <c r="X325" s="552">
        <v>1496.230025141843</v>
      </c>
      <c r="Y325" s="552">
        <v>1496.230025141843</v>
      </c>
      <c r="Z325" s="552">
        <v>1330.0768904730837</v>
      </c>
      <c r="AA325" s="552">
        <v>997.66215983100051</v>
      </c>
      <c r="AB325" s="552">
        <v>29678.676637381323</v>
      </c>
      <c r="AC325" s="552">
        <v>831.32477493898762</v>
      </c>
      <c r="AD325" s="552">
        <v>831.32477493898762</v>
      </c>
      <c r="AE325" s="552">
        <v>831.32477493898762</v>
      </c>
      <c r="AF325" s="552">
        <v>665.10810655400064</v>
      </c>
      <c r="AG325" s="552">
        <v>498.83107991550025</v>
      </c>
      <c r="AH325" s="552">
        <v>665.10810655400064</v>
      </c>
      <c r="AI325" s="552">
        <v>831.32477493898762</v>
      </c>
      <c r="AJ325" s="552">
        <v>831.32477493898762</v>
      </c>
      <c r="AK325" s="552">
        <v>1247.077699788751</v>
      </c>
      <c r="AL325" s="552">
        <v>1330.0768904730837</v>
      </c>
      <c r="AM325" s="552">
        <v>1496.230025141843</v>
      </c>
      <c r="AN325" s="552">
        <v>1662.7702663850005</v>
      </c>
      <c r="AO325" s="552">
        <v>1662.7702663850005</v>
      </c>
      <c r="AP325" s="552">
        <v>1496.230025141843</v>
      </c>
      <c r="AQ325" s="552">
        <v>1829.0472930235007</v>
      </c>
      <c r="AR325" s="552">
        <v>1829.0472930235007</v>
      </c>
      <c r="AS325" s="552">
        <v>1163.9391864695008</v>
      </c>
      <c r="AT325" s="552">
        <v>1330.0768904730837</v>
      </c>
      <c r="AU325" s="552">
        <v>1662.7702663850005</v>
      </c>
      <c r="AV325" s="552">
        <v>1662.7702663850005</v>
      </c>
      <c r="AW325" s="552">
        <v>1496.230025141843</v>
      </c>
      <c r="AX325" s="552">
        <v>1496.230025141843</v>
      </c>
      <c r="AY325" s="552">
        <v>1330.0768904730837</v>
      </c>
      <c r="AZ325" s="552">
        <v>997.66215983100051</v>
      </c>
      <c r="BA325" s="552">
        <v>29678.676637381323</v>
      </c>
      <c r="BB325" s="552">
        <v>831.32477493898762</v>
      </c>
      <c r="BC325" s="552">
        <v>831.32477493898762</v>
      </c>
      <c r="BD325" s="552">
        <v>831.32477493898762</v>
      </c>
      <c r="BE325" s="552">
        <v>665.10810655400064</v>
      </c>
      <c r="BF325" s="552">
        <v>498.83107991550025</v>
      </c>
      <c r="BG325" s="552">
        <v>665.10810655400064</v>
      </c>
      <c r="BH325" s="552">
        <v>831.32477493898762</v>
      </c>
      <c r="BI325" s="552">
        <v>831.32477493898762</v>
      </c>
      <c r="BJ325" s="552">
        <v>1247.077699788751</v>
      </c>
      <c r="BK325" s="552">
        <v>1330.0768904730837</v>
      </c>
      <c r="BL325" s="552">
        <v>1496.230025141843</v>
      </c>
      <c r="BM325" s="552">
        <v>1662.7702663850005</v>
      </c>
      <c r="BN325" s="552">
        <v>1662.7702663850005</v>
      </c>
      <c r="BO325" s="552">
        <v>1496.230025141843</v>
      </c>
      <c r="BP325" s="552">
        <v>1829.0472930235007</v>
      </c>
      <c r="BQ325" s="552">
        <v>1829.0472930235007</v>
      </c>
      <c r="BR325" s="552">
        <v>1163.9391864695008</v>
      </c>
      <c r="BS325" s="552">
        <v>1330.0768904730837</v>
      </c>
      <c r="BT325" s="552">
        <v>1662.7702663850005</v>
      </c>
      <c r="BU325" s="552">
        <v>1662.7702663850005</v>
      </c>
      <c r="BV325" s="552">
        <v>1496.230025141843</v>
      </c>
      <c r="BW325" s="552">
        <v>1496.230025141843</v>
      </c>
      <c r="BX325" s="552">
        <v>1330.0768904730837</v>
      </c>
      <c r="BY325" s="552">
        <v>997.66215983100051</v>
      </c>
      <c r="BZ325" s="552">
        <v>29678.676637381323</v>
      </c>
      <c r="CA325" s="552">
        <v>831.32477493898762</v>
      </c>
      <c r="CB325" s="552">
        <v>831.32477493898762</v>
      </c>
      <c r="CC325" s="552">
        <v>831.32477493898762</v>
      </c>
      <c r="CD325" s="552">
        <v>665.10810655400064</v>
      </c>
      <c r="CE325" s="552">
        <v>498.83107991550025</v>
      </c>
      <c r="CF325" s="552">
        <v>665.10810655400064</v>
      </c>
      <c r="CG325" s="552">
        <v>831.32477493898762</v>
      </c>
      <c r="CH325" s="552">
        <v>831.32477493898762</v>
      </c>
      <c r="CI325" s="552">
        <v>1247.077699788751</v>
      </c>
      <c r="CJ325" s="552">
        <v>1330.0768904730837</v>
      </c>
      <c r="CK325" s="552">
        <v>1496.230025141843</v>
      </c>
      <c r="CL325" s="552">
        <v>1662.7702663850005</v>
      </c>
      <c r="CM325" s="552">
        <v>1721.2942716200835</v>
      </c>
      <c r="CN325" s="552">
        <v>1548.8923655712661</v>
      </c>
      <c r="CO325" s="552">
        <v>1893.4236987820918</v>
      </c>
      <c r="CP325" s="552">
        <v>1893.4236987820918</v>
      </c>
      <c r="CQ325" s="552">
        <v>1204.9059901340588</v>
      </c>
      <c r="CR325" s="552">
        <v>1376.8911909659253</v>
      </c>
      <c r="CS325" s="552">
        <v>1721.2942716200835</v>
      </c>
      <c r="CT325" s="552">
        <v>1721.2942716200835</v>
      </c>
      <c r="CU325" s="552">
        <v>1548.8923655712661</v>
      </c>
      <c r="CV325" s="552">
        <v>1548.8923655712661</v>
      </c>
      <c r="CW325" s="552">
        <v>1376.8911909659253</v>
      </c>
      <c r="CX325" s="552">
        <v>1032.7765629720502</v>
      </c>
      <c r="CY325" s="129"/>
      <c r="CZ325" s="129"/>
      <c r="DA325" s="129"/>
      <c r="DB325" s="129"/>
      <c r="DC325" s="129"/>
      <c r="DD325" s="129"/>
      <c r="DE325" s="129"/>
      <c r="DF325" s="129"/>
      <c r="DG325" s="129"/>
      <c r="DH325" s="129"/>
    </row>
    <row r="326" spans="1:112">
      <c r="A326" s="550" t="s">
        <v>1154</v>
      </c>
      <c r="B326" s="552">
        <f t="shared" ref="B326" si="2061">5*AB326+5*BA326+17*C326+BZ326*4</f>
        <v>598793.34193017869</v>
      </c>
      <c r="C326" s="552">
        <f t="shared" ref="C326" si="2062">SUM(D326:AA326)</f>
        <v>19315.914255812215</v>
      </c>
      <c r="D326" s="552">
        <f>Inputs!$E$43/Inputs!$E$31*D337</f>
        <v>0</v>
      </c>
      <c r="E326" s="552">
        <f>Inputs!$E$43/Inputs!$E$31*E337</f>
        <v>0</v>
      </c>
      <c r="F326" s="552">
        <f>Inputs!$E$43/Inputs!$E$31*F337</f>
        <v>0</v>
      </c>
      <c r="G326" s="552">
        <f>Inputs!$E$43/Inputs!$E$31*G337</f>
        <v>0</v>
      </c>
      <c r="H326" s="552">
        <f>Inputs!$E$43/Inputs!$E$31*H337</f>
        <v>0</v>
      </c>
      <c r="I326" s="552">
        <f>Inputs!$E$43/Inputs!$E$31*I337</f>
        <v>0</v>
      </c>
      <c r="J326" s="552">
        <f>Inputs!$E$43/Inputs!$E$31*J337</f>
        <v>2.417208641698438</v>
      </c>
      <c r="K326" s="552">
        <f>Inputs!$E$43/Inputs!$E$31*K337</f>
        <v>200.62831726097033</v>
      </c>
      <c r="L326" s="552">
        <f>Inputs!$E$43/Inputs!$E$31*L337</f>
        <v>630.89145548329225</v>
      </c>
      <c r="M326" s="552">
        <f>Inputs!$E$43/Inputs!$E$31*M337</f>
        <v>1126.419227031472</v>
      </c>
      <c r="N326" s="552">
        <f>Inputs!$E$43/Inputs!$E$31*N337</f>
        <v>1624.3642072213504</v>
      </c>
      <c r="O326" s="552">
        <f>Inputs!$E$43/Inputs!$E$31*O337</f>
        <v>2289.0965836884207</v>
      </c>
      <c r="P326" s="552">
        <f>Inputs!$E$43/Inputs!$E$31*P337</f>
        <v>2354.3612170142783</v>
      </c>
      <c r="Q326" s="552">
        <f>Inputs!$E$43/Inputs!$E$31*Q337</f>
        <v>2453.4667713239146</v>
      </c>
      <c r="R326" s="552">
        <f>Inputs!$E$43/Inputs!$E$31*R337</f>
        <v>2588.8304552590271</v>
      </c>
      <c r="S326" s="552">
        <f>Inputs!$E$43/Inputs!$E$31*S337</f>
        <v>2378.533303431263</v>
      </c>
      <c r="T326" s="552">
        <f>Inputs!$E$43/Inputs!$E$31*T337</f>
        <v>1880.5883232413848</v>
      </c>
      <c r="U326" s="552">
        <f>Inputs!$E$43/Inputs!$E$31*U337</f>
        <v>1208.604320849219</v>
      </c>
      <c r="V326" s="552">
        <f>Inputs!$E$43/Inputs!$E$31*V337</f>
        <v>510.03102339837039</v>
      </c>
      <c r="W326" s="552">
        <f>Inputs!$E$43/Inputs!$E$31*W337</f>
        <v>67.681841967556267</v>
      </c>
      <c r="X326" s="552">
        <f>Inputs!$E$43/Inputs!$E$31*X337</f>
        <v>0</v>
      </c>
      <c r="Y326" s="552">
        <f>Inputs!$E$43/Inputs!$E$31*Y337</f>
        <v>0</v>
      </c>
      <c r="Z326" s="552">
        <f>Inputs!$E$43/Inputs!$E$31*Z337</f>
        <v>0</v>
      </c>
      <c r="AA326" s="552">
        <f>Inputs!$E$43/Inputs!$E$31*AA337</f>
        <v>0</v>
      </c>
      <c r="AB326" s="552">
        <f>C326</f>
        <v>19315.914255812215</v>
      </c>
      <c r="AC326" s="552">
        <f t="shared" ref="AC326" si="2063">D326</f>
        <v>0</v>
      </c>
      <c r="AD326" s="552">
        <f t="shared" ref="AD326" si="2064">E326</f>
        <v>0</v>
      </c>
      <c r="AE326" s="552">
        <f t="shared" ref="AE326" si="2065">F326</f>
        <v>0</v>
      </c>
      <c r="AF326" s="552">
        <f t="shared" ref="AF326" si="2066">G326</f>
        <v>0</v>
      </c>
      <c r="AG326" s="552">
        <f t="shared" ref="AG326" si="2067">H326</f>
        <v>0</v>
      </c>
      <c r="AH326" s="552">
        <f t="shared" ref="AH326" si="2068">I326</f>
        <v>0</v>
      </c>
      <c r="AI326" s="552">
        <f t="shared" ref="AI326" si="2069">J326</f>
        <v>2.417208641698438</v>
      </c>
      <c r="AJ326" s="552">
        <f t="shared" ref="AJ326" si="2070">K326</f>
        <v>200.62831726097033</v>
      </c>
      <c r="AK326" s="552">
        <f t="shared" ref="AK326" si="2071">L326</f>
        <v>630.89145548329225</v>
      </c>
      <c r="AL326" s="552">
        <f t="shared" ref="AL326" si="2072">M326</f>
        <v>1126.419227031472</v>
      </c>
      <c r="AM326" s="552">
        <f t="shared" ref="AM326" si="2073">N326</f>
        <v>1624.3642072213504</v>
      </c>
      <c r="AN326" s="552">
        <f t="shared" ref="AN326" si="2074">O326</f>
        <v>2289.0965836884207</v>
      </c>
      <c r="AO326" s="552">
        <f t="shared" ref="AO326" si="2075">P326</f>
        <v>2354.3612170142783</v>
      </c>
      <c r="AP326" s="552">
        <f t="shared" ref="AP326" si="2076">Q326</f>
        <v>2453.4667713239146</v>
      </c>
      <c r="AQ326" s="552">
        <f t="shared" ref="AQ326" si="2077">R326</f>
        <v>2588.8304552590271</v>
      </c>
      <c r="AR326" s="552">
        <f t="shared" ref="AR326" si="2078">S326</f>
        <v>2378.533303431263</v>
      </c>
      <c r="AS326" s="552">
        <f t="shared" ref="AS326" si="2079">T326</f>
        <v>1880.5883232413848</v>
      </c>
      <c r="AT326" s="552">
        <f t="shared" ref="AT326" si="2080">U326</f>
        <v>1208.604320849219</v>
      </c>
      <c r="AU326" s="552">
        <f t="shared" ref="AU326" si="2081">V326</f>
        <v>510.03102339837039</v>
      </c>
      <c r="AV326" s="552">
        <f t="shared" ref="AV326" si="2082">W326</f>
        <v>67.681841967556267</v>
      </c>
      <c r="AW326" s="552">
        <f t="shared" ref="AW326" si="2083">X326</f>
        <v>0</v>
      </c>
      <c r="AX326" s="552">
        <f t="shared" ref="AX326" si="2084">Y326</f>
        <v>0</v>
      </c>
      <c r="AY326" s="552">
        <f t="shared" ref="AY326" si="2085">Z326</f>
        <v>0</v>
      </c>
      <c r="AZ326" s="552">
        <f t="shared" ref="AZ326" si="2086">AA326</f>
        <v>0</v>
      </c>
      <c r="BA326" s="552">
        <f t="shared" ref="BA326" si="2087">AB326</f>
        <v>19315.914255812215</v>
      </c>
      <c r="BB326" s="552">
        <f t="shared" ref="BB326" si="2088">AC326</f>
        <v>0</v>
      </c>
      <c r="BC326" s="552">
        <f t="shared" ref="BC326" si="2089">AD326</f>
        <v>0</v>
      </c>
      <c r="BD326" s="552">
        <f t="shared" ref="BD326" si="2090">AE326</f>
        <v>0</v>
      </c>
      <c r="BE326" s="552">
        <f t="shared" ref="BE326" si="2091">AF326</f>
        <v>0</v>
      </c>
      <c r="BF326" s="552">
        <f t="shared" ref="BF326" si="2092">AG326</f>
        <v>0</v>
      </c>
      <c r="BG326" s="552">
        <f t="shared" ref="BG326" si="2093">AH326</f>
        <v>0</v>
      </c>
      <c r="BH326" s="552">
        <f t="shared" ref="BH326" si="2094">AI326</f>
        <v>2.417208641698438</v>
      </c>
      <c r="BI326" s="552">
        <f t="shared" ref="BI326" si="2095">AJ326</f>
        <v>200.62831726097033</v>
      </c>
      <c r="BJ326" s="552">
        <f t="shared" ref="BJ326" si="2096">AK326</f>
        <v>630.89145548329225</v>
      </c>
      <c r="BK326" s="552">
        <f t="shared" ref="BK326" si="2097">AL326</f>
        <v>1126.419227031472</v>
      </c>
      <c r="BL326" s="552">
        <f t="shared" ref="BL326" si="2098">AM326</f>
        <v>1624.3642072213504</v>
      </c>
      <c r="BM326" s="552">
        <f t="shared" ref="BM326" si="2099">AN326</f>
        <v>2289.0965836884207</v>
      </c>
      <c r="BN326" s="552">
        <f t="shared" ref="BN326" si="2100">AO326</f>
        <v>2354.3612170142783</v>
      </c>
      <c r="BO326" s="552">
        <f t="shared" ref="BO326" si="2101">AP326</f>
        <v>2453.4667713239146</v>
      </c>
      <c r="BP326" s="552">
        <f t="shared" ref="BP326" si="2102">AQ326</f>
        <v>2588.8304552590271</v>
      </c>
      <c r="BQ326" s="552">
        <f t="shared" ref="BQ326" si="2103">AR326</f>
        <v>2378.533303431263</v>
      </c>
      <c r="BR326" s="552">
        <f t="shared" ref="BR326" si="2104">AS326</f>
        <v>1880.5883232413848</v>
      </c>
      <c r="BS326" s="552">
        <f t="shared" ref="BS326" si="2105">AT326</f>
        <v>1208.604320849219</v>
      </c>
      <c r="BT326" s="552">
        <f t="shared" ref="BT326" si="2106">AU326</f>
        <v>510.03102339837039</v>
      </c>
      <c r="BU326" s="552">
        <f t="shared" ref="BU326" si="2107">AV326</f>
        <v>67.681841967556267</v>
      </c>
      <c r="BV326" s="552">
        <f t="shared" ref="BV326" si="2108">AW326</f>
        <v>0</v>
      </c>
      <c r="BW326" s="552">
        <f t="shared" ref="BW326" si="2109">AX326</f>
        <v>0</v>
      </c>
      <c r="BX326" s="552">
        <f t="shared" ref="BX326" si="2110">AY326</f>
        <v>0</v>
      </c>
      <c r="BY326" s="552">
        <f t="shared" ref="BY326" si="2111">AZ326</f>
        <v>0</v>
      </c>
      <c r="BZ326" s="552">
        <f t="shared" ref="BZ326" si="2112">BA326</f>
        <v>19315.914255812215</v>
      </c>
      <c r="CA326" s="552">
        <f t="shared" ref="CA326" si="2113">BB326</f>
        <v>0</v>
      </c>
      <c r="CB326" s="552">
        <f t="shared" ref="CB326" si="2114">BC326</f>
        <v>0</v>
      </c>
      <c r="CC326" s="552">
        <f t="shared" ref="CC326" si="2115">BD326</f>
        <v>0</v>
      </c>
      <c r="CD326" s="552">
        <f t="shared" ref="CD326" si="2116">BE326</f>
        <v>0</v>
      </c>
      <c r="CE326" s="552">
        <f t="shared" ref="CE326" si="2117">BF326</f>
        <v>0</v>
      </c>
      <c r="CF326" s="552">
        <f t="shared" ref="CF326" si="2118">BG326</f>
        <v>0</v>
      </c>
      <c r="CG326" s="552">
        <f t="shared" ref="CG326" si="2119">BH326</f>
        <v>2.417208641698438</v>
      </c>
      <c r="CH326" s="552">
        <f t="shared" ref="CH326" si="2120">BI326</f>
        <v>200.62831726097033</v>
      </c>
      <c r="CI326" s="552">
        <f t="shared" ref="CI326" si="2121">BJ326</f>
        <v>630.89145548329225</v>
      </c>
      <c r="CJ326" s="552">
        <f t="shared" ref="CJ326" si="2122">BK326</f>
        <v>1126.419227031472</v>
      </c>
      <c r="CK326" s="552">
        <f t="shared" ref="CK326" si="2123">BL326</f>
        <v>1624.3642072213504</v>
      </c>
      <c r="CL326" s="552">
        <f t="shared" ref="CL326" si="2124">BM326</f>
        <v>2289.0965836884207</v>
      </c>
      <c r="CM326" s="552">
        <f t="shared" ref="CM326" si="2125">BN326</f>
        <v>2354.3612170142783</v>
      </c>
      <c r="CN326" s="552">
        <f t="shared" ref="CN326" si="2126">BO326</f>
        <v>2453.4667713239146</v>
      </c>
      <c r="CO326" s="552">
        <f t="shared" ref="CO326" si="2127">BP326</f>
        <v>2588.8304552590271</v>
      </c>
      <c r="CP326" s="552">
        <f t="shared" ref="CP326" si="2128">BQ326</f>
        <v>2378.533303431263</v>
      </c>
      <c r="CQ326" s="552">
        <f t="shared" ref="CQ326" si="2129">BR326</f>
        <v>1880.5883232413848</v>
      </c>
      <c r="CR326" s="552">
        <f t="shared" ref="CR326" si="2130">BS326</f>
        <v>1208.604320849219</v>
      </c>
      <c r="CS326" s="552">
        <f t="shared" ref="CS326" si="2131">BT326</f>
        <v>510.03102339837039</v>
      </c>
      <c r="CT326" s="552">
        <f t="shared" ref="CT326" si="2132">BU326</f>
        <v>67.681841967556267</v>
      </c>
      <c r="CU326" s="552">
        <f t="shared" ref="CU326" si="2133">BV326</f>
        <v>0</v>
      </c>
      <c r="CV326" s="552">
        <f t="shared" ref="CV326" si="2134">BW326</f>
        <v>0</v>
      </c>
      <c r="CW326" s="552">
        <f t="shared" ref="CW326" si="2135">BX326</f>
        <v>0</v>
      </c>
      <c r="CX326" s="552">
        <f t="shared" ref="CX326" si="2136">BY326</f>
        <v>0</v>
      </c>
      <c r="CY326" s="129"/>
      <c r="CZ326" s="129"/>
      <c r="DA326" s="129"/>
      <c r="DB326" s="129"/>
      <c r="DC326" s="129"/>
      <c r="DD326" s="129"/>
      <c r="DE326" s="129"/>
      <c r="DF326" s="129"/>
      <c r="DG326" s="129"/>
      <c r="DH326" s="129"/>
    </row>
    <row r="327" spans="1:112">
      <c r="A327" s="547" t="s">
        <v>1196</v>
      </c>
      <c r="B327" s="548">
        <f t="shared" ref="B327:AG327" si="2137">SUM(B325:B326)</f>
        <v>1518832.3176889997</v>
      </c>
      <c r="C327" s="548">
        <f t="shared" si="2137"/>
        <v>48994.590893193541</v>
      </c>
      <c r="D327" s="548">
        <f t="shared" si="2137"/>
        <v>831.32477493898762</v>
      </c>
      <c r="E327" s="548">
        <f t="shared" si="2137"/>
        <v>831.32477493898762</v>
      </c>
      <c r="F327" s="548">
        <f t="shared" si="2137"/>
        <v>831.32477493898762</v>
      </c>
      <c r="G327" s="548">
        <f t="shared" si="2137"/>
        <v>665.10810655400064</v>
      </c>
      <c r="H327" s="548">
        <f t="shared" si="2137"/>
        <v>498.83107991550025</v>
      </c>
      <c r="I327" s="548">
        <f t="shared" si="2137"/>
        <v>665.10810655400064</v>
      </c>
      <c r="J327" s="548">
        <f t="shared" si="2137"/>
        <v>833.74198358068611</v>
      </c>
      <c r="K327" s="548">
        <f t="shared" si="2137"/>
        <v>1031.9530921999581</v>
      </c>
      <c r="L327" s="548">
        <f t="shared" si="2137"/>
        <v>1877.9691552720433</v>
      </c>
      <c r="M327" s="548">
        <f t="shared" si="2137"/>
        <v>2456.4961175045555</v>
      </c>
      <c r="N327" s="548">
        <f t="shared" si="2137"/>
        <v>3120.5942323631934</v>
      </c>
      <c r="O327" s="548">
        <f t="shared" si="2137"/>
        <v>3951.8668500734211</v>
      </c>
      <c r="P327" s="548">
        <f t="shared" si="2137"/>
        <v>4017.1314833992787</v>
      </c>
      <c r="Q327" s="548">
        <f t="shared" si="2137"/>
        <v>3949.6967964657579</v>
      </c>
      <c r="R327" s="548">
        <f t="shared" si="2137"/>
        <v>4417.877748282528</v>
      </c>
      <c r="S327" s="548">
        <f t="shared" si="2137"/>
        <v>4207.5805964547635</v>
      </c>
      <c r="T327" s="548">
        <f t="shared" si="2137"/>
        <v>3044.5275097108856</v>
      </c>
      <c r="U327" s="548">
        <f t="shared" si="2137"/>
        <v>2538.6812113223027</v>
      </c>
      <c r="V327" s="548">
        <f t="shared" si="2137"/>
        <v>2172.801289783371</v>
      </c>
      <c r="W327" s="548">
        <f t="shared" si="2137"/>
        <v>1730.4521083525567</v>
      </c>
      <c r="X327" s="548">
        <f t="shared" si="2137"/>
        <v>1496.230025141843</v>
      </c>
      <c r="Y327" s="548">
        <f t="shared" si="2137"/>
        <v>1496.230025141843</v>
      </c>
      <c r="Z327" s="548">
        <f t="shared" si="2137"/>
        <v>1330.0768904730837</v>
      </c>
      <c r="AA327" s="548">
        <f t="shared" si="2137"/>
        <v>997.66215983100051</v>
      </c>
      <c r="AB327" s="548">
        <f t="shared" si="2137"/>
        <v>48994.590893193541</v>
      </c>
      <c r="AC327" s="548">
        <f t="shared" si="2137"/>
        <v>831.32477493898762</v>
      </c>
      <c r="AD327" s="548">
        <f t="shared" si="2137"/>
        <v>831.32477493898762</v>
      </c>
      <c r="AE327" s="548">
        <f t="shared" si="2137"/>
        <v>831.32477493898762</v>
      </c>
      <c r="AF327" s="548">
        <f t="shared" si="2137"/>
        <v>665.10810655400064</v>
      </c>
      <c r="AG327" s="548">
        <f t="shared" si="2137"/>
        <v>498.83107991550025</v>
      </c>
      <c r="AH327" s="548">
        <f t="shared" ref="AH327:BM327" si="2138">SUM(AH325:AH326)</f>
        <v>665.10810655400064</v>
      </c>
      <c r="AI327" s="548">
        <f t="shared" si="2138"/>
        <v>833.74198358068611</v>
      </c>
      <c r="AJ327" s="548">
        <f t="shared" si="2138"/>
        <v>1031.9530921999581</v>
      </c>
      <c r="AK327" s="548">
        <f t="shared" si="2138"/>
        <v>1877.9691552720433</v>
      </c>
      <c r="AL327" s="548">
        <f t="shared" si="2138"/>
        <v>2456.4961175045555</v>
      </c>
      <c r="AM327" s="548">
        <f t="shared" si="2138"/>
        <v>3120.5942323631934</v>
      </c>
      <c r="AN327" s="548">
        <f t="shared" si="2138"/>
        <v>3951.8668500734211</v>
      </c>
      <c r="AO327" s="548">
        <f t="shared" si="2138"/>
        <v>4017.1314833992787</v>
      </c>
      <c r="AP327" s="548">
        <f t="shared" si="2138"/>
        <v>3949.6967964657579</v>
      </c>
      <c r="AQ327" s="548">
        <f t="shared" si="2138"/>
        <v>4417.877748282528</v>
      </c>
      <c r="AR327" s="548">
        <f t="shared" si="2138"/>
        <v>4207.5805964547635</v>
      </c>
      <c r="AS327" s="548">
        <f t="shared" si="2138"/>
        <v>3044.5275097108856</v>
      </c>
      <c r="AT327" s="548">
        <f t="shared" si="2138"/>
        <v>2538.6812113223027</v>
      </c>
      <c r="AU327" s="548">
        <f t="shared" si="2138"/>
        <v>2172.801289783371</v>
      </c>
      <c r="AV327" s="548">
        <f t="shared" si="2138"/>
        <v>1730.4521083525567</v>
      </c>
      <c r="AW327" s="548">
        <f t="shared" si="2138"/>
        <v>1496.230025141843</v>
      </c>
      <c r="AX327" s="548">
        <f t="shared" si="2138"/>
        <v>1496.230025141843</v>
      </c>
      <c r="AY327" s="548">
        <f t="shared" si="2138"/>
        <v>1330.0768904730837</v>
      </c>
      <c r="AZ327" s="548">
        <f t="shared" si="2138"/>
        <v>997.66215983100051</v>
      </c>
      <c r="BA327" s="548">
        <f t="shared" si="2138"/>
        <v>48994.590893193541</v>
      </c>
      <c r="BB327" s="548">
        <f t="shared" si="2138"/>
        <v>831.32477493898762</v>
      </c>
      <c r="BC327" s="548">
        <f t="shared" si="2138"/>
        <v>831.32477493898762</v>
      </c>
      <c r="BD327" s="548">
        <f t="shared" si="2138"/>
        <v>831.32477493898762</v>
      </c>
      <c r="BE327" s="548">
        <f t="shared" si="2138"/>
        <v>665.10810655400064</v>
      </c>
      <c r="BF327" s="548">
        <f t="shared" si="2138"/>
        <v>498.83107991550025</v>
      </c>
      <c r="BG327" s="548">
        <f t="shared" si="2138"/>
        <v>665.10810655400064</v>
      </c>
      <c r="BH327" s="548">
        <f t="shared" si="2138"/>
        <v>833.74198358068611</v>
      </c>
      <c r="BI327" s="548">
        <f t="shared" si="2138"/>
        <v>1031.9530921999581</v>
      </c>
      <c r="BJ327" s="548">
        <f t="shared" si="2138"/>
        <v>1877.9691552720433</v>
      </c>
      <c r="BK327" s="548">
        <f t="shared" si="2138"/>
        <v>2456.4961175045555</v>
      </c>
      <c r="BL327" s="548">
        <f t="shared" si="2138"/>
        <v>3120.5942323631934</v>
      </c>
      <c r="BM327" s="548">
        <f t="shared" si="2138"/>
        <v>3951.8668500734211</v>
      </c>
      <c r="BN327" s="548">
        <f t="shared" ref="BN327:CS327" si="2139">SUM(BN325:BN326)</f>
        <v>4017.1314833992787</v>
      </c>
      <c r="BO327" s="548">
        <f t="shared" si="2139"/>
        <v>3949.6967964657579</v>
      </c>
      <c r="BP327" s="548">
        <f t="shared" si="2139"/>
        <v>4417.877748282528</v>
      </c>
      <c r="BQ327" s="548">
        <f t="shared" si="2139"/>
        <v>4207.5805964547635</v>
      </c>
      <c r="BR327" s="548">
        <f t="shared" si="2139"/>
        <v>3044.5275097108856</v>
      </c>
      <c r="BS327" s="548">
        <f t="shared" si="2139"/>
        <v>2538.6812113223027</v>
      </c>
      <c r="BT327" s="548">
        <f t="shared" si="2139"/>
        <v>2172.801289783371</v>
      </c>
      <c r="BU327" s="548">
        <f t="shared" si="2139"/>
        <v>1730.4521083525567</v>
      </c>
      <c r="BV327" s="548">
        <f t="shared" si="2139"/>
        <v>1496.230025141843</v>
      </c>
      <c r="BW327" s="548">
        <f t="shared" si="2139"/>
        <v>1496.230025141843</v>
      </c>
      <c r="BX327" s="548">
        <f t="shared" si="2139"/>
        <v>1330.0768904730837</v>
      </c>
      <c r="BY327" s="548">
        <f t="shared" si="2139"/>
        <v>997.66215983100051</v>
      </c>
      <c r="BZ327" s="548">
        <f t="shared" si="2139"/>
        <v>48994.590893193541</v>
      </c>
      <c r="CA327" s="548">
        <f t="shared" si="2139"/>
        <v>831.32477493898762</v>
      </c>
      <c r="CB327" s="548">
        <f t="shared" si="2139"/>
        <v>831.32477493898762</v>
      </c>
      <c r="CC327" s="548">
        <f t="shared" si="2139"/>
        <v>831.32477493898762</v>
      </c>
      <c r="CD327" s="548">
        <f t="shared" si="2139"/>
        <v>665.10810655400064</v>
      </c>
      <c r="CE327" s="548">
        <f t="shared" si="2139"/>
        <v>498.83107991550025</v>
      </c>
      <c r="CF327" s="548">
        <f t="shared" si="2139"/>
        <v>665.10810655400064</v>
      </c>
      <c r="CG327" s="548">
        <f t="shared" si="2139"/>
        <v>833.74198358068611</v>
      </c>
      <c r="CH327" s="548">
        <f t="shared" si="2139"/>
        <v>1031.9530921999581</v>
      </c>
      <c r="CI327" s="548">
        <f t="shared" si="2139"/>
        <v>1877.9691552720433</v>
      </c>
      <c r="CJ327" s="548">
        <f t="shared" si="2139"/>
        <v>2456.4961175045555</v>
      </c>
      <c r="CK327" s="548">
        <f t="shared" si="2139"/>
        <v>3120.5942323631934</v>
      </c>
      <c r="CL327" s="548">
        <f t="shared" si="2139"/>
        <v>3951.8668500734211</v>
      </c>
      <c r="CM327" s="548">
        <f t="shared" si="2139"/>
        <v>4075.655488634362</v>
      </c>
      <c r="CN327" s="548">
        <f t="shared" si="2139"/>
        <v>4002.3591368951807</v>
      </c>
      <c r="CO327" s="548">
        <f t="shared" si="2139"/>
        <v>4482.2541540411185</v>
      </c>
      <c r="CP327" s="548">
        <f t="shared" si="2139"/>
        <v>4271.9570022133548</v>
      </c>
      <c r="CQ327" s="548">
        <f t="shared" si="2139"/>
        <v>3085.4943133754437</v>
      </c>
      <c r="CR327" s="548">
        <f t="shared" si="2139"/>
        <v>2585.4955118151443</v>
      </c>
      <c r="CS327" s="548">
        <f t="shared" si="2139"/>
        <v>2231.3252950184537</v>
      </c>
      <c r="CT327" s="548">
        <f t="shared" ref="CT327:CX327" si="2140">SUM(CT325:CT326)</f>
        <v>1788.9761135876397</v>
      </c>
      <c r="CU327" s="548">
        <f t="shared" si="2140"/>
        <v>1548.8923655712661</v>
      </c>
      <c r="CV327" s="548">
        <f t="shared" si="2140"/>
        <v>1548.8923655712661</v>
      </c>
      <c r="CW327" s="548">
        <f t="shared" si="2140"/>
        <v>1376.8911909659253</v>
      </c>
      <c r="CX327" s="548">
        <f t="shared" si="2140"/>
        <v>1032.7765629720502</v>
      </c>
      <c r="CY327" s="129"/>
      <c r="CZ327" s="129"/>
      <c r="DA327" s="129"/>
      <c r="DB327" s="129"/>
      <c r="DC327" s="129"/>
      <c r="DD327" s="129"/>
      <c r="DE327" s="129"/>
      <c r="DF327" s="129"/>
      <c r="DG327" s="129"/>
      <c r="DH327" s="129"/>
    </row>
    <row r="328" spans="1:112">
      <c r="A328" s="547"/>
      <c r="B328" s="548">
        <f t="shared" ref="B328" si="2141">5*AB328+5*BA328+17*C328+BZ328*4</f>
        <v>0</v>
      </c>
      <c r="C328" s="548"/>
      <c r="D328" s="548"/>
      <c r="E328" s="548"/>
      <c r="F328" s="548"/>
      <c r="G328" s="548"/>
      <c r="H328" s="548"/>
      <c r="I328" s="548"/>
      <c r="J328" s="548"/>
      <c r="K328" s="548"/>
      <c r="L328" s="548"/>
      <c r="M328" s="548"/>
      <c r="N328" s="548"/>
      <c r="O328" s="548"/>
      <c r="P328" s="548"/>
      <c r="Q328" s="548"/>
      <c r="R328" s="548"/>
      <c r="S328" s="548"/>
      <c r="T328" s="548"/>
      <c r="U328" s="548"/>
      <c r="V328" s="548"/>
      <c r="W328" s="548"/>
      <c r="X328" s="548"/>
      <c r="Y328" s="548"/>
      <c r="Z328" s="548"/>
      <c r="AA328" s="548"/>
      <c r="AB328" s="548"/>
      <c r="AC328" s="548"/>
      <c r="AD328" s="548"/>
      <c r="AE328" s="548"/>
      <c r="AF328" s="548"/>
      <c r="AG328" s="548"/>
      <c r="AH328" s="548"/>
      <c r="AI328" s="548"/>
      <c r="AJ328" s="548"/>
      <c r="AK328" s="548"/>
      <c r="AL328" s="548"/>
      <c r="AM328" s="548"/>
      <c r="AN328" s="548"/>
      <c r="AO328" s="548"/>
      <c r="AP328" s="548"/>
      <c r="AQ328" s="548"/>
      <c r="AR328" s="548"/>
      <c r="AS328" s="548"/>
      <c r="AT328" s="548"/>
      <c r="AU328" s="548"/>
      <c r="AV328" s="548"/>
      <c r="AW328" s="548"/>
      <c r="AX328" s="548"/>
      <c r="AY328" s="548"/>
      <c r="AZ328" s="548"/>
      <c r="BA328" s="548"/>
      <c r="BB328" s="548"/>
      <c r="BC328" s="548"/>
      <c r="BD328" s="548"/>
      <c r="BE328" s="548"/>
      <c r="BF328" s="548"/>
      <c r="BG328" s="548"/>
      <c r="BH328" s="548"/>
      <c r="BI328" s="548"/>
      <c r="BJ328" s="548"/>
      <c r="BK328" s="548"/>
      <c r="BL328" s="548"/>
      <c r="BM328" s="548"/>
      <c r="BN328" s="548"/>
      <c r="BO328" s="548"/>
      <c r="BP328" s="548"/>
      <c r="BQ328" s="548"/>
      <c r="BR328" s="548"/>
      <c r="BS328" s="548"/>
      <c r="BT328" s="548"/>
      <c r="BU328" s="548"/>
      <c r="BV328" s="548"/>
      <c r="BW328" s="548"/>
      <c r="BX328" s="548"/>
      <c r="BY328" s="548"/>
      <c r="BZ328" s="548"/>
      <c r="CA328" s="548"/>
      <c r="CB328" s="548"/>
      <c r="CC328" s="548"/>
      <c r="CD328" s="548"/>
      <c r="CE328" s="548"/>
      <c r="CF328" s="548"/>
      <c r="CG328" s="548"/>
      <c r="CH328" s="548"/>
      <c r="CI328" s="548"/>
      <c r="CJ328" s="548"/>
      <c r="CK328" s="548"/>
      <c r="CL328" s="548"/>
      <c r="CM328" s="548"/>
      <c r="CN328" s="548"/>
      <c r="CO328" s="548"/>
      <c r="CP328" s="548"/>
      <c r="CQ328" s="548"/>
      <c r="CR328" s="548"/>
      <c r="CS328" s="548"/>
      <c r="CT328" s="548"/>
      <c r="CU328" s="548"/>
      <c r="CV328" s="548"/>
      <c r="CW328" s="548"/>
      <c r="CX328" s="548"/>
      <c r="CY328" s="129"/>
      <c r="CZ328" s="129"/>
      <c r="DA328" s="129"/>
      <c r="DB328" s="129"/>
      <c r="DC328" s="129"/>
      <c r="DD328" s="129"/>
      <c r="DE328" s="129"/>
      <c r="DF328" s="129"/>
      <c r="DG328" s="129"/>
      <c r="DH328" s="129"/>
    </row>
    <row r="329" spans="1:112">
      <c r="A329" s="550" t="s">
        <v>1155</v>
      </c>
      <c r="B329" s="552">
        <f>4*AB329+4*BA329+19*C329+BZ329*4</f>
        <v>1116000</v>
      </c>
      <c r="C329" s="552">
        <f t="shared" ref="C329:C330" si="2142">SUM(D329:AA329)</f>
        <v>36000</v>
      </c>
      <c r="D329" s="552">
        <f>Inputs!$E$46</f>
        <v>1500</v>
      </c>
      <c r="E329" s="552">
        <f>Inputs!$E$46</f>
        <v>1500</v>
      </c>
      <c r="F329" s="552">
        <f>Inputs!$E$46</f>
        <v>1500</v>
      </c>
      <c r="G329" s="552">
        <f>Inputs!$E$46</f>
        <v>1500</v>
      </c>
      <c r="H329" s="552">
        <f>Inputs!$E$46</f>
        <v>1500</v>
      </c>
      <c r="I329" s="552">
        <f>Inputs!$E$46</f>
        <v>1500</v>
      </c>
      <c r="J329" s="552">
        <f>Inputs!$E$45</f>
        <v>1500</v>
      </c>
      <c r="K329" s="552">
        <f>Inputs!$E$45</f>
        <v>1500</v>
      </c>
      <c r="L329" s="552">
        <f>Inputs!$E$45</f>
        <v>1500</v>
      </c>
      <c r="M329" s="552">
        <f>Inputs!$E$45</f>
        <v>1500</v>
      </c>
      <c r="N329" s="552">
        <f>Inputs!$E$45</f>
        <v>1500</v>
      </c>
      <c r="O329" s="552">
        <f>Inputs!$E$45</f>
        <v>1500</v>
      </c>
      <c r="P329" s="552">
        <f>Inputs!$E$45</f>
        <v>1500</v>
      </c>
      <c r="Q329" s="552">
        <f>Inputs!$E$45</f>
        <v>1500</v>
      </c>
      <c r="R329" s="552">
        <f>Inputs!$E$45</f>
        <v>1500</v>
      </c>
      <c r="S329" s="552">
        <f>Inputs!$E$45</f>
        <v>1500</v>
      </c>
      <c r="T329" s="552">
        <f>Inputs!$E$45</f>
        <v>1500</v>
      </c>
      <c r="U329" s="552">
        <f>Inputs!$E$45</f>
        <v>1500</v>
      </c>
      <c r="V329" s="552">
        <f>Inputs!$E$45</f>
        <v>1500</v>
      </c>
      <c r="W329" s="552">
        <f>Inputs!$E$45</f>
        <v>1500</v>
      </c>
      <c r="X329" s="552">
        <f>Inputs!$E$45</f>
        <v>1500</v>
      </c>
      <c r="Y329" s="552">
        <f>Inputs!$E$46</f>
        <v>1500</v>
      </c>
      <c r="Z329" s="552">
        <f>Inputs!$E$46</f>
        <v>1500</v>
      </c>
      <c r="AA329" s="552">
        <f>Inputs!$E$46</f>
        <v>1500</v>
      </c>
      <c r="AB329" s="552">
        <f t="shared" ref="AB329:AB330" si="2143">SUM(AC329:AZ329)</f>
        <v>36000</v>
      </c>
      <c r="AC329" s="552">
        <f>Inputs!$E$46</f>
        <v>1500</v>
      </c>
      <c r="AD329" s="552">
        <f>Inputs!$E$46</f>
        <v>1500</v>
      </c>
      <c r="AE329" s="552">
        <f>Inputs!$E$46</f>
        <v>1500</v>
      </c>
      <c r="AF329" s="552">
        <f>Inputs!$E$46</f>
        <v>1500</v>
      </c>
      <c r="AG329" s="552">
        <f>Inputs!$E$46</f>
        <v>1500</v>
      </c>
      <c r="AH329" s="552">
        <f>Inputs!$E$46</f>
        <v>1500</v>
      </c>
      <c r="AI329" s="552">
        <f>Inputs!$E$45</f>
        <v>1500</v>
      </c>
      <c r="AJ329" s="552">
        <f>Inputs!$E$45</f>
        <v>1500</v>
      </c>
      <c r="AK329" s="552">
        <f>Inputs!$E$45</f>
        <v>1500</v>
      </c>
      <c r="AL329" s="552">
        <f>Inputs!$E$45</f>
        <v>1500</v>
      </c>
      <c r="AM329" s="552">
        <f>Inputs!$E$45</f>
        <v>1500</v>
      </c>
      <c r="AN329" s="552">
        <f>Inputs!$E$45</f>
        <v>1500</v>
      </c>
      <c r="AO329" s="552">
        <f>Inputs!$E$45</f>
        <v>1500</v>
      </c>
      <c r="AP329" s="552">
        <f>Inputs!$E$45</f>
        <v>1500</v>
      </c>
      <c r="AQ329" s="552">
        <f>Inputs!$E$45</f>
        <v>1500</v>
      </c>
      <c r="AR329" s="552">
        <f>Inputs!$E$45</f>
        <v>1500</v>
      </c>
      <c r="AS329" s="552">
        <f>Inputs!$E$45</f>
        <v>1500</v>
      </c>
      <c r="AT329" s="552">
        <f>Inputs!$E$45</f>
        <v>1500</v>
      </c>
      <c r="AU329" s="552">
        <f>Inputs!$E$45</f>
        <v>1500</v>
      </c>
      <c r="AV329" s="552">
        <f>Inputs!$E$45</f>
        <v>1500</v>
      </c>
      <c r="AW329" s="552">
        <f>Inputs!$E$45</f>
        <v>1500</v>
      </c>
      <c r="AX329" s="552">
        <f>Inputs!$E$46</f>
        <v>1500</v>
      </c>
      <c r="AY329" s="552">
        <f>Inputs!$E$46</f>
        <v>1500</v>
      </c>
      <c r="AZ329" s="552">
        <f>Inputs!$E$46</f>
        <v>1500</v>
      </c>
      <c r="BA329" s="552">
        <f t="shared" ref="BA329:BA330" si="2144">SUM(BB329:BY329)</f>
        <v>36000</v>
      </c>
      <c r="BB329" s="552">
        <f>Inputs!$E$46</f>
        <v>1500</v>
      </c>
      <c r="BC329" s="552">
        <f>Inputs!$E$46</f>
        <v>1500</v>
      </c>
      <c r="BD329" s="552">
        <f>Inputs!$E$46</f>
        <v>1500</v>
      </c>
      <c r="BE329" s="552">
        <f>Inputs!$E$46</f>
        <v>1500</v>
      </c>
      <c r="BF329" s="552">
        <f>Inputs!$E$46</f>
        <v>1500</v>
      </c>
      <c r="BG329" s="552">
        <f>Inputs!$E$46</f>
        <v>1500</v>
      </c>
      <c r="BH329" s="552">
        <f>Inputs!$E$46</f>
        <v>1500</v>
      </c>
      <c r="BI329" s="552">
        <f>Inputs!$E$46</f>
        <v>1500</v>
      </c>
      <c r="BJ329" s="552">
        <f>Inputs!$E$46</f>
        <v>1500</v>
      </c>
      <c r="BK329" s="552">
        <f>Inputs!$E$46</f>
        <v>1500</v>
      </c>
      <c r="BL329" s="552">
        <f>Inputs!$E$46</f>
        <v>1500</v>
      </c>
      <c r="BM329" s="552">
        <f>Inputs!$E$46</f>
        <v>1500</v>
      </c>
      <c r="BN329" s="552">
        <f>Inputs!$E$46</f>
        <v>1500</v>
      </c>
      <c r="BO329" s="552">
        <f>Inputs!$E$46</f>
        <v>1500</v>
      </c>
      <c r="BP329" s="552">
        <f>Inputs!$E$46</f>
        <v>1500</v>
      </c>
      <c r="BQ329" s="552">
        <f>Inputs!$E$46</f>
        <v>1500</v>
      </c>
      <c r="BR329" s="552">
        <f>Inputs!$E$46</f>
        <v>1500</v>
      </c>
      <c r="BS329" s="552">
        <f>Inputs!$E$46</f>
        <v>1500</v>
      </c>
      <c r="BT329" s="552">
        <f>Inputs!$E$46</f>
        <v>1500</v>
      </c>
      <c r="BU329" s="552">
        <f>Inputs!$E$46</f>
        <v>1500</v>
      </c>
      <c r="BV329" s="552">
        <f>Inputs!$E$46</f>
        <v>1500</v>
      </c>
      <c r="BW329" s="552">
        <f>Inputs!$E$46</f>
        <v>1500</v>
      </c>
      <c r="BX329" s="552">
        <f>Inputs!$E$46</f>
        <v>1500</v>
      </c>
      <c r="BY329" s="552">
        <f>Inputs!$E$46</f>
        <v>1500</v>
      </c>
      <c r="BZ329" s="552">
        <f t="shared" ref="BZ329:BZ330" si="2145">SUM(CA329:CX329)</f>
        <v>36000</v>
      </c>
      <c r="CA329" s="552">
        <f>Inputs!$E$46</f>
        <v>1500</v>
      </c>
      <c r="CB329" s="552">
        <f>Inputs!$E$46</f>
        <v>1500</v>
      </c>
      <c r="CC329" s="552">
        <f>Inputs!$E$46</f>
        <v>1500</v>
      </c>
      <c r="CD329" s="552">
        <f>Inputs!$E$46</f>
        <v>1500</v>
      </c>
      <c r="CE329" s="552">
        <f>Inputs!$E$46</f>
        <v>1500</v>
      </c>
      <c r="CF329" s="552">
        <f>Inputs!$E$46</f>
        <v>1500</v>
      </c>
      <c r="CG329" s="552">
        <f>Inputs!$E$45</f>
        <v>1500</v>
      </c>
      <c r="CH329" s="552">
        <f>Inputs!$E$45</f>
        <v>1500</v>
      </c>
      <c r="CI329" s="552">
        <f>Inputs!$E$45</f>
        <v>1500</v>
      </c>
      <c r="CJ329" s="552">
        <f>Inputs!$E$45</f>
        <v>1500</v>
      </c>
      <c r="CK329" s="552">
        <f>Inputs!$E$45</f>
        <v>1500</v>
      </c>
      <c r="CL329" s="552">
        <f>Inputs!$E$45</f>
        <v>1500</v>
      </c>
      <c r="CM329" s="552">
        <f>Inputs!$E$45</f>
        <v>1500</v>
      </c>
      <c r="CN329" s="552">
        <f>Inputs!$E$45</f>
        <v>1500</v>
      </c>
      <c r="CO329" s="552">
        <f>Inputs!$E$45</f>
        <v>1500</v>
      </c>
      <c r="CP329" s="552">
        <f>Inputs!$E$45</f>
        <v>1500</v>
      </c>
      <c r="CQ329" s="552">
        <f>Inputs!$E$45</f>
        <v>1500</v>
      </c>
      <c r="CR329" s="552">
        <f>Inputs!$E$45</f>
        <v>1500</v>
      </c>
      <c r="CS329" s="552">
        <f>Inputs!$E$45</f>
        <v>1500</v>
      </c>
      <c r="CT329" s="552">
        <f>Inputs!$E$45</f>
        <v>1500</v>
      </c>
      <c r="CU329" s="552">
        <f>Inputs!$E$45</f>
        <v>1500</v>
      </c>
      <c r="CV329" s="552">
        <f>Inputs!$E$46</f>
        <v>1500</v>
      </c>
      <c r="CW329" s="552">
        <f>Inputs!$E$46</f>
        <v>1500</v>
      </c>
      <c r="CX329" s="552">
        <f>Inputs!$E$46</f>
        <v>1500</v>
      </c>
      <c r="CY329" s="129"/>
      <c r="CZ329" s="129"/>
      <c r="DA329" s="129"/>
      <c r="DB329" s="129"/>
      <c r="DC329" s="129"/>
      <c r="DD329" s="129"/>
      <c r="DE329" s="129"/>
      <c r="DF329" s="129"/>
      <c r="DG329" s="129"/>
      <c r="DH329" s="129"/>
    </row>
    <row r="330" spans="1:112">
      <c r="A330" s="550" t="s">
        <v>1144</v>
      </c>
      <c r="B330" s="552">
        <f>4*AB330+4*BA330+19*C330+BZ330*4</f>
        <v>-152136.04043142076</v>
      </c>
      <c r="C330" s="552">
        <f t="shared" si="2142"/>
        <v>-4899.4590893193536</v>
      </c>
      <c r="D330" s="552">
        <f t="shared" ref="D330:AA330" si="2146">0.1*D327*-1</f>
        <v>-83.132477493898762</v>
      </c>
      <c r="E330" s="552">
        <f t="shared" si="2146"/>
        <v>-83.132477493898762</v>
      </c>
      <c r="F330" s="552">
        <f t="shared" si="2146"/>
        <v>-83.132477493898762</v>
      </c>
      <c r="G330" s="552">
        <f t="shared" si="2146"/>
        <v>-66.510810655400064</v>
      </c>
      <c r="H330" s="552">
        <f t="shared" si="2146"/>
        <v>-49.883107991550027</v>
      </c>
      <c r="I330" s="552">
        <f t="shared" si="2146"/>
        <v>-66.510810655400064</v>
      </c>
      <c r="J330" s="552">
        <f t="shared" si="2146"/>
        <v>-83.374198358068611</v>
      </c>
      <c r="K330" s="552">
        <f t="shared" si="2146"/>
        <v>-103.19530921999581</v>
      </c>
      <c r="L330" s="552">
        <f t="shared" si="2146"/>
        <v>-187.79691552720433</v>
      </c>
      <c r="M330" s="552">
        <f t="shared" si="2146"/>
        <v>-245.64961175045556</v>
      </c>
      <c r="N330" s="552">
        <f t="shared" si="2146"/>
        <v>-312.05942323631939</v>
      </c>
      <c r="O330" s="552">
        <f t="shared" si="2146"/>
        <v>-395.18668500734213</v>
      </c>
      <c r="P330" s="552">
        <f t="shared" si="2146"/>
        <v>-401.7131483399279</v>
      </c>
      <c r="Q330" s="552">
        <f t="shared" si="2146"/>
        <v>-394.9696796465758</v>
      </c>
      <c r="R330" s="552">
        <f t="shared" si="2146"/>
        <v>-441.78777482825285</v>
      </c>
      <c r="S330" s="552">
        <f t="shared" si="2146"/>
        <v>-420.75805964547635</v>
      </c>
      <c r="T330" s="552">
        <f t="shared" si="2146"/>
        <v>-304.45275097108856</v>
      </c>
      <c r="U330" s="552">
        <f t="shared" si="2146"/>
        <v>-253.86812113223027</v>
      </c>
      <c r="V330" s="552">
        <f t="shared" si="2146"/>
        <v>-217.2801289783371</v>
      </c>
      <c r="W330" s="552">
        <f t="shared" si="2146"/>
        <v>-173.04521083525569</v>
      </c>
      <c r="X330" s="552">
        <f t="shared" si="2146"/>
        <v>-149.62300251418432</v>
      </c>
      <c r="Y330" s="552">
        <f t="shared" si="2146"/>
        <v>-149.62300251418432</v>
      </c>
      <c r="Z330" s="552">
        <f t="shared" si="2146"/>
        <v>-133.00768904730839</v>
      </c>
      <c r="AA330" s="552">
        <f t="shared" si="2146"/>
        <v>-99.766215983100054</v>
      </c>
      <c r="AB330" s="552">
        <f t="shared" si="2143"/>
        <v>-4899.4590893193536</v>
      </c>
      <c r="AC330" s="552">
        <f t="shared" ref="AC330:AZ330" si="2147">0.1*AC327*-1</f>
        <v>-83.132477493898762</v>
      </c>
      <c r="AD330" s="552">
        <f t="shared" si="2147"/>
        <v>-83.132477493898762</v>
      </c>
      <c r="AE330" s="552">
        <f t="shared" si="2147"/>
        <v>-83.132477493898762</v>
      </c>
      <c r="AF330" s="552">
        <f t="shared" si="2147"/>
        <v>-66.510810655400064</v>
      </c>
      <c r="AG330" s="552">
        <f t="shared" si="2147"/>
        <v>-49.883107991550027</v>
      </c>
      <c r="AH330" s="552">
        <f t="shared" si="2147"/>
        <v>-66.510810655400064</v>
      </c>
      <c r="AI330" s="552">
        <f t="shared" si="2147"/>
        <v>-83.374198358068611</v>
      </c>
      <c r="AJ330" s="552">
        <f t="shared" si="2147"/>
        <v>-103.19530921999581</v>
      </c>
      <c r="AK330" s="552">
        <f t="shared" si="2147"/>
        <v>-187.79691552720433</v>
      </c>
      <c r="AL330" s="552">
        <f t="shared" si="2147"/>
        <v>-245.64961175045556</v>
      </c>
      <c r="AM330" s="552">
        <f t="shared" si="2147"/>
        <v>-312.05942323631939</v>
      </c>
      <c r="AN330" s="552">
        <f t="shared" si="2147"/>
        <v>-395.18668500734213</v>
      </c>
      <c r="AO330" s="552">
        <f t="shared" si="2147"/>
        <v>-401.7131483399279</v>
      </c>
      <c r="AP330" s="552">
        <f t="shared" si="2147"/>
        <v>-394.9696796465758</v>
      </c>
      <c r="AQ330" s="552">
        <f t="shared" si="2147"/>
        <v>-441.78777482825285</v>
      </c>
      <c r="AR330" s="552">
        <f t="shared" si="2147"/>
        <v>-420.75805964547635</v>
      </c>
      <c r="AS330" s="552">
        <f t="shared" si="2147"/>
        <v>-304.45275097108856</v>
      </c>
      <c r="AT330" s="552">
        <f t="shared" si="2147"/>
        <v>-253.86812113223027</v>
      </c>
      <c r="AU330" s="552">
        <f t="shared" si="2147"/>
        <v>-217.2801289783371</v>
      </c>
      <c r="AV330" s="552">
        <f t="shared" si="2147"/>
        <v>-173.04521083525569</v>
      </c>
      <c r="AW330" s="552">
        <f t="shared" si="2147"/>
        <v>-149.62300251418432</v>
      </c>
      <c r="AX330" s="552">
        <f t="shared" si="2147"/>
        <v>-149.62300251418432</v>
      </c>
      <c r="AY330" s="552">
        <f t="shared" si="2147"/>
        <v>-133.00768904730839</v>
      </c>
      <c r="AZ330" s="552">
        <f t="shared" si="2147"/>
        <v>-99.766215983100054</v>
      </c>
      <c r="BA330" s="552">
        <f t="shared" si="2144"/>
        <v>-4899.4590893193536</v>
      </c>
      <c r="BB330" s="552">
        <f t="shared" ref="BB330:BY330" si="2148">0.1*BB327*-1</f>
        <v>-83.132477493898762</v>
      </c>
      <c r="BC330" s="552">
        <f t="shared" si="2148"/>
        <v>-83.132477493898762</v>
      </c>
      <c r="BD330" s="552">
        <f t="shared" si="2148"/>
        <v>-83.132477493898762</v>
      </c>
      <c r="BE330" s="552">
        <f t="shared" si="2148"/>
        <v>-66.510810655400064</v>
      </c>
      <c r="BF330" s="552">
        <f t="shared" si="2148"/>
        <v>-49.883107991550027</v>
      </c>
      <c r="BG330" s="552">
        <f t="shared" si="2148"/>
        <v>-66.510810655400064</v>
      </c>
      <c r="BH330" s="552">
        <f t="shared" si="2148"/>
        <v>-83.374198358068611</v>
      </c>
      <c r="BI330" s="552">
        <f t="shared" si="2148"/>
        <v>-103.19530921999581</v>
      </c>
      <c r="BJ330" s="552">
        <f t="shared" si="2148"/>
        <v>-187.79691552720433</v>
      </c>
      <c r="BK330" s="552">
        <f t="shared" si="2148"/>
        <v>-245.64961175045556</v>
      </c>
      <c r="BL330" s="552">
        <f t="shared" si="2148"/>
        <v>-312.05942323631939</v>
      </c>
      <c r="BM330" s="552">
        <f t="shared" si="2148"/>
        <v>-395.18668500734213</v>
      </c>
      <c r="BN330" s="552">
        <f t="shared" si="2148"/>
        <v>-401.7131483399279</v>
      </c>
      <c r="BO330" s="552">
        <f t="shared" si="2148"/>
        <v>-394.9696796465758</v>
      </c>
      <c r="BP330" s="552">
        <f t="shared" si="2148"/>
        <v>-441.78777482825285</v>
      </c>
      <c r="BQ330" s="552">
        <f t="shared" si="2148"/>
        <v>-420.75805964547635</v>
      </c>
      <c r="BR330" s="552">
        <f t="shared" si="2148"/>
        <v>-304.45275097108856</v>
      </c>
      <c r="BS330" s="552">
        <f t="shared" si="2148"/>
        <v>-253.86812113223027</v>
      </c>
      <c r="BT330" s="552">
        <f t="shared" si="2148"/>
        <v>-217.2801289783371</v>
      </c>
      <c r="BU330" s="552">
        <f t="shared" si="2148"/>
        <v>-173.04521083525569</v>
      </c>
      <c r="BV330" s="552">
        <f t="shared" si="2148"/>
        <v>-149.62300251418432</v>
      </c>
      <c r="BW330" s="552">
        <f t="shared" si="2148"/>
        <v>-149.62300251418432</v>
      </c>
      <c r="BX330" s="552">
        <f t="shared" si="2148"/>
        <v>-133.00768904730839</v>
      </c>
      <c r="BY330" s="552">
        <f t="shared" si="2148"/>
        <v>-99.766215983100054</v>
      </c>
      <c r="BZ330" s="552">
        <f t="shared" si="2145"/>
        <v>-4962.6612549495521</v>
      </c>
      <c r="CA330" s="552">
        <f t="shared" ref="CA330:CX330" si="2149">0.1*CA327*-1</f>
        <v>-83.132477493898762</v>
      </c>
      <c r="CB330" s="552">
        <f t="shared" si="2149"/>
        <v>-83.132477493898762</v>
      </c>
      <c r="CC330" s="552">
        <f t="shared" si="2149"/>
        <v>-83.132477493898762</v>
      </c>
      <c r="CD330" s="552">
        <f t="shared" si="2149"/>
        <v>-66.510810655400064</v>
      </c>
      <c r="CE330" s="552">
        <f t="shared" si="2149"/>
        <v>-49.883107991550027</v>
      </c>
      <c r="CF330" s="552">
        <f t="shared" si="2149"/>
        <v>-66.510810655400064</v>
      </c>
      <c r="CG330" s="552">
        <f t="shared" si="2149"/>
        <v>-83.374198358068611</v>
      </c>
      <c r="CH330" s="552">
        <f t="shared" si="2149"/>
        <v>-103.19530921999581</v>
      </c>
      <c r="CI330" s="552">
        <f t="shared" si="2149"/>
        <v>-187.79691552720433</v>
      </c>
      <c r="CJ330" s="552">
        <f t="shared" si="2149"/>
        <v>-245.64961175045556</v>
      </c>
      <c r="CK330" s="552">
        <f t="shared" si="2149"/>
        <v>-312.05942323631939</v>
      </c>
      <c r="CL330" s="552">
        <f t="shared" si="2149"/>
        <v>-395.18668500734213</v>
      </c>
      <c r="CM330" s="552">
        <f t="shared" si="2149"/>
        <v>-407.56554886343622</v>
      </c>
      <c r="CN330" s="552">
        <f t="shared" si="2149"/>
        <v>-400.2359136895181</v>
      </c>
      <c r="CO330" s="552">
        <f t="shared" si="2149"/>
        <v>-448.22541540411186</v>
      </c>
      <c r="CP330" s="552">
        <f t="shared" si="2149"/>
        <v>-427.19570022133553</v>
      </c>
      <c r="CQ330" s="552">
        <f t="shared" si="2149"/>
        <v>-308.54943133754438</v>
      </c>
      <c r="CR330" s="552">
        <f t="shared" si="2149"/>
        <v>-258.54955118151446</v>
      </c>
      <c r="CS330" s="552">
        <f t="shared" si="2149"/>
        <v>-223.1325295018454</v>
      </c>
      <c r="CT330" s="552">
        <f t="shared" si="2149"/>
        <v>-178.89761135876398</v>
      </c>
      <c r="CU330" s="552">
        <f t="shared" si="2149"/>
        <v>-154.88923655712662</v>
      </c>
      <c r="CV330" s="552">
        <f t="shared" si="2149"/>
        <v>-154.88923655712662</v>
      </c>
      <c r="CW330" s="552">
        <f t="shared" si="2149"/>
        <v>-137.68911909659252</v>
      </c>
      <c r="CX330" s="552">
        <f t="shared" si="2149"/>
        <v>-103.27765629720503</v>
      </c>
      <c r="CY330" s="129"/>
      <c r="CZ330" s="129"/>
      <c r="DA330" s="129"/>
      <c r="DB330" s="129"/>
      <c r="DC330" s="129"/>
      <c r="DD330" s="129"/>
      <c r="DE330" s="129"/>
      <c r="DF330" s="129"/>
      <c r="DG330" s="129"/>
      <c r="DH330" s="129"/>
    </row>
    <row r="331" spans="1:112" ht="15.75" thickBot="1">
      <c r="A331" s="553" t="s">
        <v>1156</v>
      </c>
      <c r="B331" s="554">
        <f>4*AB331+4*BA331+19*C331+BZ331*4</f>
        <v>3267534.6496490482</v>
      </c>
      <c r="C331" s="554">
        <f t="shared" ref="C331:AH331" si="2150">C322-C327-C329-C330</f>
        <v>113393.19350681153</v>
      </c>
      <c r="D331" s="554">
        <f t="shared" si="2150"/>
        <v>2912.5963630382089</v>
      </c>
      <c r="E331" s="554">
        <f t="shared" si="2150"/>
        <v>2623.922725296306</v>
      </c>
      <c r="F331" s="554">
        <f t="shared" si="2150"/>
        <v>2623.922725296306</v>
      </c>
      <c r="G331" s="554">
        <f t="shared" si="2150"/>
        <v>2629.1809079718405</v>
      </c>
      <c r="H331" s="554">
        <f t="shared" si="2150"/>
        <v>2778.8302319464901</v>
      </c>
      <c r="I331" s="554">
        <f t="shared" si="2150"/>
        <v>2773.5177268427942</v>
      </c>
      <c r="J331" s="554">
        <f t="shared" si="2150"/>
        <v>2766.0840563897282</v>
      </c>
      <c r="K331" s="554">
        <f t="shared" si="2150"/>
        <v>4620.7045152452347</v>
      </c>
      <c r="L331" s="554">
        <f t="shared" si="2150"/>
        <v>4869.6100514283125</v>
      </c>
      <c r="M331" s="554">
        <f t="shared" si="2150"/>
        <v>5359.3312566644199</v>
      </c>
      <c r="N331" s="554">
        <f t="shared" si="2150"/>
        <v>5194.6534099044957</v>
      </c>
      <c r="O331" s="554">
        <f t="shared" si="2150"/>
        <v>4302.1712350943426</v>
      </c>
      <c r="P331" s="554">
        <f t="shared" si="2150"/>
        <v>4099.0635564839304</v>
      </c>
      <c r="Q331" s="554">
        <f t="shared" si="2150"/>
        <v>4304.1242833412398</v>
      </c>
      <c r="R331" s="554">
        <f t="shared" si="2150"/>
        <v>3738.3919180890052</v>
      </c>
      <c r="S331" s="554">
        <f t="shared" si="2150"/>
        <v>3783.3552256092325</v>
      </c>
      <c r="T331" s="554">
        <f t="shared" si="2150"/>
        <v>4830.1030036787224</v>
      </c>
      <c r="U331" s="554">
        <f t="shared" si="2150"/>
        <v>5429.6688013532084</v>
      </c>
      <c r="V331" s="554">
        <f t="shared" si="2150"/>
        <v>6336.3105309233333</v>
      </c>
      <c r="W331" s="554">
        <f t="shared" si="2150"/>
        <v>7167.465415868829</v>
      </c>
      <c r="X331" s="554">
        <f t="shared" si="2150"/>
        <v>6945.2246691007067</v>
      </c>
      <c r="Y331" s="554">
        <f t="shared" si="2150"/>
        <v>6079.2339209199072</v>
      </c>
      <c r="Z331" s="554">
        <f t="shared" si="2150"/>
        <v>5795.7612855089365</v>
      </c>
      <c r="AA331" s="554">
        <f t="shared" si="2150"/>
        <v>3917.5872676030062</v>
      </c>
      <c r="AB331" s="554">
        <f t="shared" si="2150"/>
        <v>91682.538511039689</v>
      </c>
      <c r="AC331" s="554">
        <f t="shared" si="2150"/>
        <v>2457.9353835947099</v>
      </c>
      <c r="AD331" s="554">
        <f t="shared" si="2150"/>
        <v>2195.2423732495804</v>
      </c>
      <c r="AE331" s="554">
        <f t="shared" si="2150"/>
        <v>2195.2423732495804</v>
      </c>
      <c r="AF331" s="554">
        <f t="shared" si="2150"/>
        <v>2213.4908696235025</v>
      </c>
      <c r="AG331" s="554">
        <f t="shared" si="2150"/>
        <v>2363.1401935981526</v>
      </c>
      <c r="AH331" s="554">
        <f t="shared" si="2150"/>
        <v>2344.8373747960686</v>
      </c>
      <c r="AI331" s="554">
        <f t="shared" ref="AI331:BN331" si="2151">AI322-AI327-AI329-AI330</f>
        <v>2324.4099904069926</v>
      </c>
      <c r="AJ331" s="554">
        <f t="shared" si="2151"/>
        <v>4140.0629084049715</v>
      </c>
      <c r="AK331" s="554">
        <f t="shared" si="2151"/>
        <v>4298.0739878480526</v>
      </c>
      <c r="AL331" s="554">
        <f t="shared" si="2151"/>
        <v>4696.8252580467488</v>
      </c>
      <c r="AM331" s="554">
        <f t="shared" si="2151"/>
        <v>4493.1764701916718</v>
      </c>
      <c r="AN331" s="554">
        <f t="shared" si="2151"/>
        <v>3613.6846090799036</v>
      </c>
      <c r="AO331" s="554">
        <f t="shared" si="2151"/>
        <v>3423.5999339140672</v>
      </c>
      <c r="AP331" s="554">
        <f t="shared" si="2151"/>
        <v>3615.6376573268008</v>
      </c>
      <c r="AQ331" s="554">
        <f t="shared" si="2151"/>
        <v>3062.928295519142</v>
      </c>
      <c r="AR331" s="554">
        <f t="shared" si="2151"/>
        <v>3120.8492269915614</v>
      </c>
      <c r="AS331" s="554">
        <f t="shared" si="2151"/>
        <v>4167.5970050610513</v>
      </c>
      <c r="AT331" s="554">
        <f t="shared" si="2151"/>
        <v>4754.2051787833452</v>
      </c>
      <c r="AU331" s="554">
        <f t="shared" si="2151"/>
        <v>5608.8549096272282</v>
      </c>
      <c r="AV331" s="554">
        <f t="shared" si="2151"/>
        <v>6401.0369076640745</v>
      </c>
      <c r="AW331" s="554">
        <f t="shared" si="2151"/>
        <v>6217.7690478046025</v>
      </c>
      <c r="AX331" s="554">
        <f t="shared" si="2151"/>
        <v>5429.7182360006282</v>
      </c>
      <c r="AY331" s="554">
        <f t="shared" si="2151"/>
        <v>5185.2165416848129</v>
      </c>
      <c r="AZ331" s="554">
        <f t="shared" si="2151"/>
        <v>3359.0037785724248</v>
      </c>
      <c r="BA331" s="554">
        <f t="shared" si="2151"/>
        <v>80639.437494638987</v>
      </c>
      <c r="BB331" s="554">
        <f t="shared" si="2151"/>
        <v>2104.3101773608792</v>
      </c>
      <c r="BC331" s="554">
        <f t="shared" si="2151"/>
        <v>1861.8243216576823</v>
      </c>
      <c r="BD331" s="554">
        <f t="shared" si="2151"/>
        <v>1861.8243216576823</v>
      </c>
      <c r="BE331" s="554">
        <f t="shared" si="2151"/>
        <v>1890.1763953525699</v>
      </c>
      <c r="BF331" s="554">
        <f t="shared" si="2151"/>
        <v>2039.8257193272204</v>
      </c>
      <c r="BG331" s="554">
        <f t="shared" si="2151"/>
        <v>2011.4193232041705</v>
      </c>
      <c r="BH331" s="554">
        <f t="shared" si="2151"/>
        <v>1980.9035218423614</v>
      </c>
      <c r="BI331" s="554">
        <f t="shared" si="2151"/>
        <v>3766.2413347330812</v>
      </c>
      <c r="BJ331" s="554">
        <f t="shared" si="2151"/>
        <v>3853.516585725522</v>
      </c>
      <c r="BK331" s="554">
        <f t="shared" si="2151"/>
        <v>4181.5428146774548</v>
      </c>
      <c r="BL331" s="554">
        <f t="shared" si="2151"/>
        <v>3947.5832948594771</v>
      </c>
      <c r="BM331" s="554">
        <f t="shared" si="2151"/>
        <v>3078.195011068673</v>
      </c>
      <c r="BN331" s="554">
        <f t="shared" si="2151"/>
        <v>2898.219835893959</v>
      </c>
      <c r="BO331" s="554">
        <f t="shared" ref="BO331:CT331" si="2152">BO322-BO327-BO329-BO330</f>
        <v>3080.1480593155702</v>
      </c>
      <c r="BP331" s="554">
        <f t="shared" si="2152"/>
        <v>2537.5481974990344</v>
      </c>
      <c r="BQ331" s="554">
        <f t="shared" si="2152"/>
        <v>2605.5667836222674</v>
      </c>
      <c r="BR331" s="554">
        <f t="shared" si="2152"/>
        <v>3652.3145616917582</v>
      </c>
      <c r="BS331" s="554">
        <f t="shared" si="2152"/>
        <v>4228.8250807632367</v>
      </c>
      <c r="BT331" s="554">
        <f t="shared" si="2152"/>
        <v>5043.0827988845131</v>
      </c>
      <c r="BU331" s="554">
        <f t="shared" si="2152"/>
        <v>5804.9258457270462</v>
      </c>
      <c r="BV331" s="554">
        <f t="shared" si="2152"/>
        <v>5651.9969370618874</v>
      </c>
      <c r="BW331" s="554">
        <f t="shared" si="2152"/>
        <v>4924.5393699522965</v>
      </c>
      <c r="BX331" s="554">
        <f t="shared" si="2152"/>
        <v>4710.3484075993811</v>
      </c>
      <c r="BY331" s="554">
        <f t="shared" si="2152"/>
        <v>2924.5587951612456</v>
      </c>
      <c r="BZ331" s="554">
        <f t="shared" si="2152"/>
        <v>105944.01724922869</v>
      </c>
      <c r="CA331" s="554">
        <f t="shared" si="2152"/>
        <v>2912.5963630382089</v>
      </c>
      <c r="CB331" s="554">
        <f t="shared" si="2152"/>
        <v>2623.922725296306</v>
      </c>
      <c r="CC331" s="554">
        <f t="shared" si="2152"/>
        <v>2623.922725296306</v>
      </c>
      <c r="CD331" s="554">
        <f t="shared" si="2152"/>
        <v>2629.1809079718405</v>
      </c>
      <c r="CE331" s="554">
        <f t="shared" si="2152"/>
        <v>2778.8302319464901</v>
      </c>
      <c r="CF331" s="554">
        <f t="shared" si="2152"/>
        <v>2773.5177268427942</v>
      </c>
      <c r="CG331" s="554">
        <f t="shared" si="2152"/>
        <v>2766.0840563897282</v>
      </c>
      <c r="CH331" s="554">
        <f t="shared" si="2152"/>
        <v>4620.7045152452347</v>
      </c>
      <c r="CI331" s="554">
        <f t="shared" si="2152"/>
        <v>4869.6100514283125</v>
      </c>
      <c r="CJ331" s="554">
        <f t="shared" si="2152"/>
        <v>5359.3312566644199</v>
      </c>
      <c r="CK331" s="554">
        <f t="shared" si="2152"/>
        <v>5194.6534099044957</v>
      </c>
      <c r="CL331" s="554">
        <f t="shared" si="2152"/>
        <v>4302.1712350943426</v>
      </c>
      <c r="CM331" s="554">
        <f t="shared" si="2152"/>
        <v>4046.3919517723548</v>
      </c>
      <c r="CN331" s="554">
        <f t="shared" si="2152"/>
        <v>4256.7281769547599</v>
      </c>
      <c r="CO331" s="554">
        <f t="shared" si="2152"/>
        <v>3680.4531529062742</v>
      </c>
      <c r="CP331" s="554">
        <f t="shared" si="2152"/>
        <v>3725.4164604265006</v>
      </c>
      <c r="CQ331" s="554">
        <f t="shared" si="2152"/>
        <v>4793.2328803806204</v>
      </c>
      <c r="CR331" s="554">
        <f t="shared" si="2152"/>
        <v>5387.5359309096502</v>
      </c>
      <c r="CS331" s="554">
        <f t="shared" si="2152"/>
        <v>6283.6389262117573</v>
      </c>
      <c r="CT331" s="554">
        <f t="shared" si="2152"/>
        <v>7114.7938111572539</v>
      </c>
      <c r="CU331" s="554">
        <f t="shared" ref="CU331:CX331" si="2153">CU322-CU327-CU329-CU330</f>
        <v>6897.8285627142268</v>
      </c>
      <c r="CV331" s="554">
        <f t="shared" si="2153"/>
        <v>6031.8378145334264</v>
      </c>
      <c r="CW331" s="554">
        <f t="shared" si="2153"/>
        <v>5753.6284150653792</v>
      </c>
      <c r="CX331" s="554">
        <f t="shared" si="2153"/>
        <v>4282.1428076346292</v>
      </c>
      <c r="CY331" s="129"/>
      <c r="CZ331" s="129"/>
      <c r="DA331" s="129"/>
      <c r="DB331" s="129"/>
      <c r="DC331" s="129"/>
      <c r="DD331" s="129"/>
      <c r="DE331" s="129"/>
      <c r="DF331" s="129"/>
      <c r="DG331" s="129"/>
      <c r="DH331" s="129"/>
    </row>
    <row r="332" spans="1:112">
      <c r="A332" s="553"/>
      <c r="B332" s="553"/>
      <c r="C332" s="553"/>
      <c r="D332" s="553"/>
      <c r="E332" s="553"/>
      <c r="F332" s="553"/>
      <c r="G332" s="553"/>
      <c r="H332" s="553"/>
      <c r="I332" s="553"/>
      <c r="J332" s="553"/>
      <c r="K332" s="553"/>
      <c r="L332" s="553"/>
      <c r="M332" s="553"/>
      <c r="N332" s="553"/>
      <c r="O332" s="553"/>
      <c r="P332" s="553"/>
      <c r="Q332" s="553"/>
      <c r="R332" s="553"/>
      <c r="S332" s="553"/>
      <c r="T332" s="553"/>
      <c r="U332" s="553"/>
      <c r="V332" s="553"/>
      <c r="W332" s="553"/>
      <c r="X332" s="553"/>
      <c r="Y332" s="553"/>
      <c r="Z332" s="553"/>
      <c r="AA332" s="553"/>
      <c r="AB332" s="553"/>
      <c r="AC332" s="553"/>
      <c r="AD332" s="553"/>
      <c r="AE332" s="553"/>
      <c r="AF332" s="553"/>
      <c r="AG332" s="553"/>
      <c r="AH332" s="553"/>
      <c r="AI332" s="553"/>
      <c r="AJ332" s="553"/>
      <c r="AK332" s="553"/>
      <c r="AL332" s="553"/>
      <c r="AM332" s="553"/>
      <c r="AN332" s="553"/>
      <c r="AO332" s="553"/>
      <c r="AP332" s="553"/>
      <c r="AQ332" s="553"/>
      <c r="AR332" s="553"/>
      <c r="AS332" s="553"/>
      <c r="AT332" s="553"/>
      <c r="AU332" s="553"/>
      <c r="AV332" s="553"/>
      <c r="AW332" s="553"/>
      <c r="AX332" s="553"/>
      <c r="AY332" s="553"/>
      <c r="AZ332" s="553"/>
      <c r="BA332" s="553"/>
      <c r="BB332" s="553"/>
      <c r="BC332" s="553"/>
      <c r="BD332" s="553"/>
      <c r="BE332" s="553"/>
      <c r="BF332" s="553"/>
      <c r="BG332" s="553"/>
      <c r="BH332" s="553"/>
      <c r="BI332" s="553"/>
      <c r="BJ332" s="553"/>
      <c r="BK332" s="553"/>
      <c r="BL332" s="553"/>
      <c r="BM332" s="553"/>
      <c r="BN332" s="553"/>
      <c r="BO332" s="553"/>
      <c r="BP332" s="553"/>
      <c r="BQ332" s="553"/>
      <c r="BR332" s="553"/>
      <c r="BS332" s="553"/>
      <c r="BT332" s="553"/>
      <c r="BU332" s="553"/>
      <c r="BV332" s="553"/>
      <c r="BW332" s="553"/>
      <c r="BX332" s="553"/>
      <c r="BY332" s="553"/>
      <c r="BZ332" s="553"/>
      <c r="CA332" s="553"/>
      <c r="CB332" s="553"/>
      <c r="CC332" s="553"/>
      <c r="CD332" s="553"/>
      <c r="CE332" s="553"/>
      <c r="CF332" s="553"/>
      <c r="CG332" s="553"/>
      <c r="CH332" s="553"/>
      <c r="CI332" s="553"/>
      <c r="CJ332" s="553"/>
      <c r="CK332" s="553"/>
      <c r="CL332" s="553"/>
      <c r="CM332" s="553"/>
      <c r="CN332" s="553"/>
      <c r="CO332" s="553"/>
      <c r="CP332" s="553"/>
      <c r="CQ332" s="553"/>
      <c r="CR332" s="553"/>
      <c r="CS332" s="553"/>
      <c r="CT332" s="553"/>
      <c r="CU332" s="553"/>
      <c r="CV332" s="553"/>
      <c r="CW332" s="553"/>
      <c r="CX332" s="553"/>
      <c r="CY332" s="129"/>
      <c r="CZ332" s="129"/>
      <c r="DA332" s="129"/>
      <c r="DB332" s="129"/>
      <c r="DC332" s="129"/>
      <c r="DD332" s="129"/>
      <c r="DE332" s="129"/>
      <c r="DF332" s="129"/>
      <c r="DG332" s="129"/>
      <c r="DH332" s="129"/>
    </row>
    <row r="333" spans="1:112">
      <c r="A333" s="556" t="s">
        <v>1197</v>
      </c>
      <c r="B333" s="557"/>
      <c r="C333" s="557"/>
      <c r="D333" s="557"/>
      <c r="E333" s="557"/>
      <c r="F333" s="557"/>
      <c r="G333" s="557"/>
      <c r="H333" s="557"/>
      <c r="I333" s="557"/>
      <c r="J333" s="557"/>
      <c r="K333" s="557"/>
      <c r="L333" s="557"/>
      <c r="M333" s="557"/>
      <c r="N333" s="557"/>
      <c r="O333" s="557"/>
      <c r="P333" s="557"/>
      <c r="Q333" s="557"/>
      <c r="R333" s="557"/>
      <c r="S333" s="557"/>
      <c r="T333" s="557"/>
      <c r="U333" s="557"/>
      <c r="V333" s="557"/>
      <c r="W333" s="557"/>
      <c r="X333" s="557"/>
      <c r="Y333" s="557"/>
      <c r="Z333" s="557"/>
      <c r="AA333" s="557"/>
      <c r="AB333" s="557"/>
      <c r="AC333" s="557"/>
      <c r="AD333" s="557"/>
      <c r="AE333" s="557"/>
      <c r="AF333" s="557"/>
      <c r="AG333" s="557"/>
      <c r="AH333" s="557"/>
      <c r="AI333" s="557"/>
      <c r="AJ333" s="557"/>
      <c r="AK333" s="557"/>
      <c r="AL333" s="557"/>
      <c r="AM333" s="557"/>
      <c r="AN333" s="557"/>
      <c r="AO333" s="557"/>
      <c r="AP333" s="557"/>
      <c r="AQ333" s="557"/>
      <c r="AR333" s="557"/>
      <c r="AS333" s="557"/>
      <c r="AT333" s="557"/>
      <c r="AU333" s="557"/>
      <c r="AV333" s="557"/>
      <c r="AW333" s="557"/>
      <c r="AX333" s="557"/>
      <c r="AY333" s="557"/>
      <c r="AZ333" s="557"/>
      <c r="BA333" s="557"/>
      <c r="BB333" s="557"/>
      <c r="BC333" s="557"/>
      <c r="BD333" s="557"/>
      <c r="BE333" s="557"/>
      <c r="BF333" s="557"/>
      <c r="BG333" s="557"/>
      <c r="BH333" s="557"/>
      <c r="BI333" s="557"/>
      <c r="BJ333" s="557"/>
      <c r="BK333" s="557"/>
      <c r="BL333" s="557"/>
      <c r="BM333" s="557"/>
      <c r="BN333" s="557"/>
      <c r="BO333" s="557"/>
      <c r="BP333" s="557"/>
      <c r="BQ333" s="557"/>
      <c r="BR333" s="557"/>
      <c r="BS333" s="557"/>
      <c r="BT333" s="557"/>
      <c r="BU333" s="557"/>
      <c r="BV333" s="557"/>
      <c r="BW333" s="557"/>
      <c r="BX333" s="557"/>
      <c r="BY333" s="557"/>
      <c r="BZ333" s="557"/>
      <c r="CA333" s="557"/>
      <c r="CB333" s="557"/>
      <c r="CC333" s="557"/>
      <c r="CD333" s="557"/>
      <c r="CE333" s="557"/>
      <c r="CF333" s="557"/>
      <c r="CG333" s="557"/>
      <c r="CH333" s="557"/>
      <c r="CI333" s="557"/>
      <c r="CJ333" s="557"/>
      <c r="CK333" s="557"/>
      <c r="CL333" s="557"/>
      <c r="CM333" s="557"/>
      <c r="CN333" s="557"/>
      <c r="CO333" s="557"/>
      <c r="CP333" s="557"/>
      <c r="CQ333" s="557"/>
      <c r="CR333" s="557"/>
      <c r="CS333" s="557"/>
      <c r="CT333" s="557"/>
      <c r="CU333" s="557"/>
      <c r="CV333" s="557"/>
      <c r="CW333" s="557"/>
      <c r="CX333" s="557">
        <v>0</v>
      </c>
      <c r="CY333" s="129"/>
      <c r="CZ333" s="129"/>
      <c r="DA333" s="129"/>
      <c r="DB333" s="129"/>
      <c r="DC333" s="129"/>
      <c r="DD333" s="129"/>
      <c r="DE333" s="129"/>
      <c r="DF333" s="129"/>
      <c r="DG333" s="129"/>
      <c r="DH333" s="129"/>
    </row>
    <row r="334" spans="1:112">
      <c r="A334" s="603" t="s">
        <v>1198</v>
      </c>
      <c r="B334" s="604"/>
      <c r="C334" s="604"/>
      <c r="D334" s="605" t="s">
        <v>1199</v>
      </c>
      <c r="E334" s="605" t="s">
        <v>1200</v>
      </c>
      <c r="F334" s="605" t="s">
        <v>1200</v>
      </c>
      <c r="G334" s="605" t="s">
        <v>1200</v>
      </c>
      <c r="H334" s="605" t="s">
        <v>1200</v>
      </c>
      <c r="I334" s="605" t="s">
        <v>1200</v>
      </c>
      <c r="J334" s="605" t="s">
        <v>1201</v>
      </c>
      <c r="K334" s="605" t="s">
        <v>1201</v>
      </c>
      <c r="L334" s="605" t="s">
        <v>1201</v>
      </c>
      <c r="M334" s="605" t="s">
        <v>1202</v>
      </c>
      <c r="N334" s="605" t="s">
        <v>1202</v>
      </c>
      <c r="O334" s="605" t="s">
        <v>1202</v>
      </c>
      <c r="P334" s="605" t="s">
        <v>1202</v>
      </c>
      <c r="Q334" s="605" t="s">
        <v>1202</v>
      </c>
      <c r="R334" s="605" t="s">
        <v>1202</v>
      </c>
      <c r="S334" s="605" t="s">
        <v>1201</v>
      </c>
      <c r="T334" s="605" t="s">
        <v>1201</v>
      </c>
      <c r="U334" s="605" t="s">
        <v>1201</v>
      </c>
      <c r="V334" s="605" t="s">
        <v>1201</v>
      </c>
      <c r="W334" s="605" t="s">
        <v>1201</v>
      </c>
      <c r="X334" s="605" t="s">
        <v>1201</v>
      </c>
      <c r="Y334" s="605" t="s">
        <v>1201</v>
      </c>
      <c r="Z334" s="605" t="s">
        <v>1201</v>
      </c>
      <c r="AA334" s="605" t="s">
        <v>1199</v>
      </c>
      <c r="AB334" s="604"/>
      <c r="AC334" s="605" t="s">
        <v>1199</v>
      </c>
      <c r="AD334" s="605" t="s">
        <v>1200</v>
      </c>
      <c r="AE334" s="605" t="s">
        <v>1200</v>
      </c>
      <c r="AF334" s="605" t="s">
        <v>1200</v>
      </c>
      <c r="AG334" s="605" t="s">
        <v>1200</v>
      </c>
      <c r="AH334" s="605" t="s">
        <v>1200</v>
      </c>
      <c r="AI334" s="605" t="s">
        <v>1199</v>
      </c>
      <c r="AJ334" s="605" t="s">
        <v>1199</v>
      </c>
      <c r="AK334" s="605" t="s">
        <v>1199</v>
      </c>
      <c r="AL334" s="605" t="s">
        <v>1199</v>
      </c>
      <c r="AM334" s="605" t="s">
        <v>1201</v>
      </c>
      <c r="AN334" s="605" t="s">
        <v>1201</v>
      </c>
      <c r="AO334" s="605" t="s">
        <v>1201</v>
      </c>
      <c r="AP334" s="605" t="s">
        <v>1201</v>
      </c>
      <c r="AQ334" s="605" t="s">
        <v>1201</v>
      </c>
      <c r="AR334" s="605" t="s">
        <v>1201</v>
      </c>
      <c r="AS334" s="605" t="s">
        <v>1201</v>
      </c>
      <c r="AT334" s="605" t="s">
        <v>1201</v>
      </c>
      <c r="AU334" s="605" t="s">
        <v>1201</v>
      </c>
      <c r="AV334" s="605" t="s">
        <v>1201</v>
      </c>
      <c r="AW334" s="605" t="s">
        <v>1201</v>
      </c>
      <c r="AX334" s="605" t="s">
        <v>1201</v>
      </c>
      <c r="AY334" s="605" t="s">
        <v>1201</v>
      </c>
      <c r="AZ334" s="605" t="s">
        <v>1199</v>
      </c>
      <c r="BA334" s="604"/>
      <c r="BB334" s="605" t="s">
        <v>1199</v>
      </c>
      <c r="BC334" s="605" t="s">
        <v>1200</v>
      </c>
      <c r="BD334" s="605" t="s">
        <v>1200</v>
      </c>
      <c r="BE334" s="605" t="s">
        <v>1200</v>
      </c>
      <c r="BF334" s="605" t="s">
        <v>1200</v>
      </c>
      <c r="BG334" s="605" t="s">
        <v>1200</v>
      </c>
      <c r="BH334" s="605" t="s">
        <v>1199</v>
      </c>
      <c r="BI334" s="605" t="s">
        <v>1199</v>
      </c>
      <c r="BJ334" s="605" t="s">
        <v>1199</v>
      </c>
      <c r="BK334" s="605" t="s">
        <v>1199</v>
      </c>
      <c r="BL334" s="605" t="s">
        <v>1199</v>
      </c>
      <c r="BM334" s="605" t="s">
        <v>1199</v>
      </c>
      <c r="BN334" s="605" t="s">
        <v>1199</v>
      </c>
      <c r="BO334" s="605" t="s">
        <v>1199</v>
      </c>
      <c r="BP334" s="605" t="s">
        <v>1199</v>
      </c>
      <c r="BQ334" s="605" t="s">
        <v>1199</v>
      </c>
      <c r="BR334" s="605" t="s">
        <v>1199</v>
      </c>
      <c r="BS334" s="605" t="s">
        <v>1199</v>
      </c>
      <c r="BT334" s="605" t="s">
        <v>1199</v>
      </c>
      <c r="BU334" s="605" t="s">
        <v>1199</v>
      </c>
      <c r="BV334" s="605" t="s">
        <v>1199</v>
      </c>
      <c r="BW334" s="605" t="s">
        <v>1199</v>
      </c>
      <c r="BX334" s="605" t="s">
        <v>1199</v>
      </c>
      <c r="BY334" s="605" t="s">
        <v>1199</v>
      </c>
      <c r="BZ334" s="604"/>
      <c r="CA334" s="605" t="str">
        <f>D334</f>
        <v>V</v>
      </c>
      <c r="CB334" s="605" t="str">
        <f t="shared" ref="CB334" si="2154">E334</f>
        <v>SV</v>
      </c>
      <c r="CC334" s="605" t="str">
        <f t="shared" ref="CC334" si="2155">F334</f>
        <v>SV</v>
      </c>
      <c r="CD334" s="605" t="str">
        <f t="shared" ref="CD334" si="2156">G334</f>
        <v>SV</v>
      </c>
      <c r="CE334" s="605" t="str">
        <f t="shared" ref="CE334" si="2157">H334</f>
        <v>SV</v>
      </c>
      <c r="CF334" s="605" t="str">
        <f t="shared" ref="CF334" si="2158">I334</f>
        <v>SV</v>
      </c>
      <c r="CG334" s="605" t="str">
        <f t="shared" ref="CG334" si="2159">J334</f>
        <v>C</v>
      </c>
      <c r="CH334" s="605" t="str">
        <f t="shared" ref="CH334" si="2160">K334</f>
        <v>C</v>
      </c>
      <c r="CI334" s="605" t="str">
        <f t="shared" ref="CI334" si="2161">L334</f>
        <v>C</v>
      </c>
      <c r="CJ334" s="605" t="str">
        <f t="shared" ref="CJ334" si="2162">M334</f>
        <v>P</v>
      </c>
      <c r="CK334" s="605" t="str">
        <f t="shared" ref="CK334" si="2163">N334</f>
        <v>P</v>
      </c>
      <c r="CL334" s="605" t="str">
        <f t="shared" ref="CL334" si="2164">O334</f>
        <v>P</v>
      </c>
      <c r="CM334" s="605" t="str">
        <f t="shared" ref="CM334" si="2165">P334</f>
        <v>P</v>
      </c>
      <c r="CN334" s="605" t="str">
        <f t="shared" ref="CN334" si="2166">Q334</f>
        <v>P</v>
      </c>
      <c r="CO334" s="605" t="str">
        <f t="shared" ref="CO334" si="2167">R334</f>
        <v>P</v>
      </c>
      <c r="CP334" s="605" t="str">
        <f t="shared" ref="CP334" si="2168">S334</f>
        <v>C</v>
      </c>
      <c r="CQ334" s="605" t="str">
        <f t="shared" ref="CQ334" si="2169">T334</f>
        <v>C</v>
      </c>
      <c r="CR334" s="605" t="str">
        <f t="shared" ref="CR334" si="2170">U334</f>
        <v>C</v>
      </c>
      <c r="CS334" s="605" t="str">
        <f t="shared" ref="CS334" si="2171">V334</f>
        <v>C</v>
      </c>
      <c r="CT334" s="605" t="str">
        <f t="shared" ref="CT334" si="2172">W334</f>
        <v>C</v>
      </c>
      <c r="CU334" s="605" t="str">
        <f t="shared" ref="CU334" si="2173">X334</f>
        <v>C</v>
      </c>
      <c r="CV334" s="605" t="str">
        <f t="shared" ref="CV334" si="2174">Y334</f>
        <v>C</v>
      </c>
      <c r="CW334" s="605" t="str">
        <f t="shared" ref="CW334" si="2175">Z334</f>
        <v>C</v>
      </c>
      <c r="CX334" s="605" t="str">
        <f t="shared" ref="CX334" si="2176">AA334</f>
        <v>V</v>
      </c>
      <c r="CY334" s="129"/>
      <c r="CZ334" s="129"/>
      <c r="DA334" s="129"/>
      <c r="DB334" s="129"/>
      <c r="DC334" s="129"/>
      <c r="DD334" s="129"/>
      <c r="DE334" s="129"/>
      <c r="DF334" s="129"/>
      <c r="DG334" s="129"/>
      <c r="DH334" s="129"/>
    </row>
    <row r="335" spans="1:112">
      <c r="A335" s="603"/>
      <c r="B335" s="604"/>
      <c r="C335" s="604"/>
      <c r="D335" s="605"/>
      <c r="E335" s="605"/>
      <c r="F335" s="605"/>
      <c r="G335" s="605"/>
      <c r="H335" s="605"/>
      <c r="I335" s="605"/>
      <c r="J335" s="605"/>
      <c r="K335" s="605"/>
      <c r="L335" s="605"/>
      <c r="M335" s="605"/>
      <c r="N335" s="605"/>
      <c r="O335" s="605"/>
      <c r="P335" s="605"/>
      <c r="Q335" s="605"/>
      <c r="R335" s="605"/>
      <c r="S335" s="605"/>
      <c r="T335" s="605"/>
      <c r="U335" s="605"/>
      <c r="V335" s="605"/>
      <c r="W335" s="605"/>
      <c r="X335" s="605"/>
      <c r="Y335" s="605"/>
      <c r="Z335" s="605"/>
      <c r="AA335" s="605"/>
      <c r="AB335" s="604"/>
      <c r="AC335" s="605"/>
      <c r="AD335" s="605"/>
      <c r="AE335" s="605"/>
      <c r="AF335" s="605"/>
      <c r="AG335" s="605"/>
      <c r="AH335" s="605"/>
      <c r="AI335" s="605"/>
      <c r="AJ335" s="605"/>
      <c r="AK335" s="605"/>
      <c r="AL335" s="605"/>
      <c r="AM335" s="605"/>
      <c r="AN335" s="605"/>
      <c r="AO335" s="605"/>
      <c r="AP335" s="605"/>
      <c r="AQ335" s="605"/>
      <c r="AR335" s="605"/>
      <c r="AS335" s="605"/>
      <c r="AT335" s="605"/>
      <c r="AU335" s="605"/>
      <c r="AV335" s="605"/>
      <c r="AW335" s="605"/>
      <c r="AX335" s="605"/>
      <c r="AY335" s="605"/>
      <c r="AZ335" s="605"/>
      <c r="BA335" s="604"/>
      <c r="BB335" s="605"/>
      <c r="BC335" s="605"/>
      <c r="BD335" s="605"/>
      <c r="BE335" s="605"/>
      <c r="BF335" s="605"/>
      <c r="BG335" s="605"/>
      <c r="BH335" s="605"/>
      <c r="BI335" s="605"/>
      <c r="BJ335" s="605"/>
      <c r="BK335" s="605"/>
      <c r="BL335" s="605"/>
      <c r="BM335" s="605"/>
      <c r="BN335" s="605"/>
      <c r="BO335" s="605"/>
      <c r="BP335" s="605"/>
      <c r="BQ335" s="605"/>
      <c r="BR335" s="605"/>
      <c r="BS335" s="605"/>
      <c r="BT335" s="605"/>
      <c r="BU335" s="605"/>
      <c r="BV335" s="605"/>
      <c r="BW335" s="605"/>
      <c r="BX335" s="605"/>
      <c r="BY335" s="605"/>
      <c r="BZ335" s="604"/>
      <c r="CA335" s="605"/>
      <c r="CB335" s="605"/>
      <c r="CC335" s="605"/>
      <c r="CD335" s="605"/>
      <c r="CE335" s="605"/>
      <c r="CF335" s="605"/>
      <c r="CG335" s="605"/>
      <c r="CH335" s="605"/>
      <c r="CI335" s="605"/>
      <c r="CJ335" s="605"/>
      <c r="CK335" s="605"/>
      <c r="CL335" s="605"/>
      <c r="CM335" s="605"/>
      <c r="CN335" s="605"/>
      <c r="CO335" s="605"/>
      <c r="CP335" s="605"/>
      <c r="CQ335" s="605"/>
      <c r="CR335" s="605"/>
      <c r="CS335" s="605"/>
      <c r="CT335" s="605"/>
      <c r="CU335" s="605"/>
      <c r="CV335" s="605"/>
      <c r="CW335" s="605"/>
      <c r="CX335" s="605"/>
      <c r="CY335" s="129"/>
      <c r="CZ335" s="129"/>
      <c r="DA335" s="129"/>
      <c r="DB335" s="129"/>
      <c r="DC335" s="129"/>
      <c r="DD335" s="129"/>
      <c r="DE335" s="129"/>
      <c r="DF335" s="129"/>
      <c r="DG335" s="129"/>
      <c r="DH335" s="129"/>
    </row>
    <row r="336" spans="1:112">
      <c r="A336" s="556" t="s">
        <v>501</v>
      </c>
      <c r="B336" s="557"/>
      <c r="C336" s="557"/>
      <c r="D336" s="557"/>
      <c r="E336" s="557"/>
      <c r="F336" s="557"/>
      <c r="G336" s="557"/>
      <c r="H336" s="557"/>
      <c r="I336" s="557"/>
      <c r="J336" s="557"/>
      <c r="K336" s="557"/>
      <c r="L336" s="557"/>
      <c r="M336" s="557"/>
      <c r="N336" s="557"/>
      <c r="O336" s="557"/>
      <c r="P336" s="557"/>
      <c r="Q336" s="557"/>
      <c r="R336" s="557"/>
      <c r="S336" s="557"/>
      <c r="T336" s="557"/>
      <c r="U336" s="557"/>
      <c r="V336" s="557"/>
      <c r="W336" s="557"/>
      <c r="X336" s="557"/>
      <c r="Y336" s="557"/>
      <c r="Z336" s="557"/>
      <c r="AA336" s="557"/>
      <c r="AB336" s="557"/>
      <c r="AC336" s="557"/>
      <c r="AD336" s="557"/>
      <c r="AE336" s="557"/>
      <c r="AF336" s="557"/>
      <c r="AG336" s="557"/>
      <c r="AH336" s="557"/>
      <c r="AI336" s="557"/>
      <c r="AJ336" s="557"/>
      <c r="AK336" s="557"/>
      <c r="AL336" s="557"/>
      <c r="AM336" s="557"/>
      <c r="AN336" s="557"/>
      <c r="AO336" s="557"/>
      <c r="AP336" s="557"/>
      <c r="AQ336" s="557"/>
      <c r="AR336" s="557"/>
      <c r="AS336" s="557"/>
      <c r="AT336" s="557"/>
      <c r="AU336" s="557"/>
      <c r="AV336" s="557"/>
      <c r="AW336" s="557"/>
      <c r="AX336" s="557"/>
      <c r="AY336" s="557"/>
      <c r="AZ336" s="557"/>
      <c r="BA336" s="557"/>
      <c r="BB336" s="557"/>
      <c r="BC336" s="557"/>
      <c r="BD336" s="557"/>
      <c r="BE336" s="557"/>
      <c r="BF336" s="557"/>
      <c r="BG336" s="557"/>
      <c r="BH336" s="557"/>
      <c r="BI336" s="557"/>
      <c r="BJ336" s="557"/>
      <c r="BK336" s="557"/>
      <c r="BL336" s="557"/>
      <c r="BM336" s="557"/>
      <c r="BN336" s="557"/>
      <c r="BO336" s="557"/>
      <c r="BP336" s="557"/>
      <c r="BQ336" s="557"/>
      <c r="BR336" s="557"/>
      <c r="BS336" s="557"/>
      <c r="BT336" s="557"/>
      <c r="BU336" s="557"/>
      <c r="BV336" s="557"/>
      <c r="BW336" s="557"/>
      <c r="BX336" s="557"/>
      <c r="BY336" s="557"/>
      <c r="BZ336" s="557"/>
      <c r="CA336" s="557"/>
      <c r="CB336" s="557"/>
      <c r="CC336" s="557"/>
      <c r="CD336" s="557"/>
      <c r="CE336" s="557"/>
      <c r="CF336" s="557"/>
      <c r="CG336" s="557"/>
      <c r="CH336" s="557"/>
      <c r="CI336" s="557"/>
      <c r="CJ336" s="557"/>
      <c r="CK336" s="557"/>
      <c r="CL336" s="557"/>
      <c r="CM336" s="557"/>
      <c r="CN336" s="557"/>
      <c r="CO336" s="557"/>
      <c r="CP336" s="557"/>
      <c r="CQ336" s="557"/>
      <c r="CR336" s="557"/>
      <c r="CS336" s="557"/>
      <c r="CT336" s="557"/>
      <c r="CU336" s="557"/>
      <c r="CV336" s="557"/>
      <c r="CW336" s="557"/>
      <c r="CX336" s="557"/>
      <c r="CY336" s="129"/>
      <c r="CZ336" s="129"/>
      <c r="DA336" s="129"/>
      <c r="DB336" s="129"/>
      <c r="DC336" s="129"/>
      <c r="DD336" s="129"/>
      <c r="DE336" s="129"/>
      <c r="DF336" s="129"/>
      <c r="DG336" s="129"/>
      <c r="DH336" s="129"/>
    </row>
    <row r="337" spans="1:112">
      <c r="A337" s="558" t="s">
        <v>1203</v>
      </c>
      <c r="B337" s="557">
        <f>5*AB337+5*BA337+17*C337+BZ337*4</f>
        <v>1602011.7069999999</v>
      </c>
      <c r="C337" s="557">
        <f>SUM(D337:AA337)</f>
        <v>51677.796999999999</v>
      </c>
      <c r="D337" s="557">
        <f>'Hourly Production'!B22*1</f>
        <v>0</v>
      </c>
      <c r="E337" s="557">
        <f>'Hourly Production'!C22*1</f>
        <v>0</v>
      </c>
      <c r="F337" s="557">
        <f>'Hourly Production'!D22*1</f>
        <v>0</v>
      </c>
      <c r="G337" s="557">
        <f>'Hourly Production'!E22*1</f>
        <v>0</v>
      </c>
      <c r="H337" s="557">
        <f>'Hourly Production'!F22*1</f>
        <v>0</v>
      </c>
      <c r="I337" s="557">
        <f>'Hourly Production'!G22*1</f>
        <v>0</v>
      </c>
      <c r="J337" s="557">
        <f>'Hourly Production'!H22*1</f>
        <v>6.4670000000000005</v>
      </c>
      <c r="K337" s="557">
        <f>'Hourly Production'!I22*1</f>
        <v>536.76099999999997</v>
      </c>
      <c r="L337" s="557">
        <f>'Hourly Production'!J22*1</f>
        <v>1687.8869999999999</v>
      </c>
      <c r="M337" s="557">
        <f>'Hourly Production'!K22*1</f>
        <v>3013.6220000000003</v>
      </c>
      <c r="N337" s="557">
        <f>'Hourly Production'!L22*1</f>
        <v>4345.8240000000005</v>
      </c>
      <c r="O337" s="557">
        <f>'Hourly Production'!M22*1</f>
        <v>6124.2490000000007</v>
      </c>
      <c r="P337" s="557">
        <f>'Hourly Production'!N22*1</f>
        <v>6298.8580000000002</v>
      </c>
      <c r="Q337" s="557">
        <f>'Hourly Production'!O22*1</f>
        <v>6564.005000000001</v>
      </c>
      <c r="R337" s="557">
        <f>'Hourly Production'!P22*1</f>
        <v>6926.1570000000011</v>
      </c>
      <c r="S337" s="557">
        <f>'Hourly Production'!Q22*1</f>
        <v>6363.5280000000002</v>
      </c>
      <c r="T337" s="557">
        <f>'Hourly Production'!R22*1</f>
        <v>5031.3260000000009</v>
      </c>
      <c r="U337" s="557">
        <f>'Hourly Production'!S22*1</f>
        <v>3233.5</v>
      </c>
      <c r="V337" s="557">
        <f>'Hourly Production'!T22*1</f>
        <v>1364.537</v>
      </c>
      <c r="W337" s="557">
        <f>'Hourly Production'!U22*1</f>
        <v>181.07600000000002</v>
      </c>
      <c r="X337" s="557">
        <f>'Hourly Production'!V22*1</f>
        <v>0</v>
      </c>
      <c r="Y337" s="557">
        <f>'Hourly Production'!W22*1</f>
        <v>0</v>
      </c>
      <c r="Z337" s="557">
        <f>'Hourly Production'!X22*1</f>
        <v>0</v>
      </c>
      <c r="AA337" s="557">
        <f>'Hourly Production'!Y22*1</f>
        <v>0</v>
      </c>
      <c r="AB337" s="557">
        <f>SUM(AC337:AZ337)</f>
        <v>51677.796999999999</v>
      </c>
      <c r="AC337" s="557">
        <f>D337</f>
        <v>0</v>
      </c>
      <c r="AD337" s="557">
        <f t="shared" ref="AD337:AX337" si="2177">E337</f>
        <v>0</v>
      </c>
      <c r="AE337" s="557">
        <f t="shared" si="2177"/>
        <v>0</v>
      </c>
      <c r="AF337" s="557">
        <f t="shared" si="2177"/>
        <v>0</v>
      </c>
      <c r="AG337" s="557">
        <f t="shared" si="2177"/>
        <v>0</v>
      </c>
      <c r="AH337" s="557">
        <f t="shared" si="2177"/>
        <v>0</v>
      </c>
      <c r="AI337" s="557">
        <f t="shared" si="2177"/>
        <v>6.4670000000000005</v>
      </c>
      <c r="AJ337" s="557">
        <f t="shared" si="2177"/>
        <v>536.76099999999997</v>
      </c>
      <c r="AK337" s="557">
        <f t="shared" si="2177"/>
        <v>1687.8869999999999</v>
      </c>
      <c r="AL337" s="557">
        <f t="shared" si="2177"/>
        <v>3013.6220000000003</v>
      </c>
      <c r="AM337" s="557">
        <f t="shared" si="2177"/>
        <v>4345.8240000000005</v>
      </c>
      <c r="AN337" s="557">
        <f t="shared" si="2177"/>
        <v>6124.2490000000007</v>
      </c>
      <c r="AO337" s="557">
        <f t="shared" si="2177"/>
        <v>6298.8580000000002</v>
      </c>
      <c r="AP337" s="557">
        <f t="shared" si="2177"/>
        <v>6564.005000000001</v>
      </c>
      <c r="AQ337" s="557">
        <f t="shared" si="2177"/>
        <v>6926.1570000000011</v>
      </c>
      <c r="AR337" s="557">
        <f t="shared" si="2177"/>
        <v>6363.5280000000002</v>
      </c>
      <c r="AS337" s="557">
        <f t="shared" si="2177"/>
        <v>5031.3260000000009</v>
      </c>
      <c r="AT337" s="557">
        <f t="shared" si="2177"/>
        <v>3233.5</v>
      </c>
      <c r="AU337" s="557">
        <f t="shared" si="2177"/>
        <v>1364.537</v>
      </c>
      <c r="AV337" s="557">
        <f t="shared" si="2177"/>
        <v>181.07600000000002</v>
      </c>
      <c r="AW337" s="557">
        <f t="shared" si="2177"/>
        <v>0</v>
      </c>
      <c r="AX337" s="557">
        <f t="shared" si="2177"/>
        <v>0</v>
      </c>
      <c r="AY337" s="557">
        <f>Z337</f>
        <v>0</v>
      </c>
      <c r="AZ337" s="557">
        <f>AA337</f>
        <v>0</v>
      </c>
      <c r="BA337" s="557">
        <f>SUM(BB337:BY337)</f>
        <v>51677.796999999999</v>
      </c>
      <c r="BB337" s="557">
        <f t="shared" ref="BB337:BW337" si="2178">AC337</f>
        <v>0</v>
      </c>
      <c r="BC337" s="557">
        <f t="shared" si="2178"/>
        <v>0</v>
      </c>
      <c r="BD337" s="557">
        <f t="shared" si="2178"/>
        <v>0</v>
      </c>
      <c r="BE337" s="557">
        <f t="shared" si="2178"/>
        <v>0</v>
      </c>
      <c r="BF337" s="557">
        <f t="shared" si="2178"/>
        <v>0</v>
      </c>
      <c r="BG337" s="557">
        <f t="shared" si="2178"/>
        <v>0</v>
      </c>
      <c r="BH337" s="557">
        <f t="shared" si="2178"/>
        <v>6.4670000000000005</v>
      </c>
      <c r="BI337" s="557">
        <f t="shared" si="2178"/>
        <v>536.76099999999997</v>
      </c>
      <c r="BJ337" s="557">
        <f t="shared" si="2178"/>
        <v>1687.8869999999999</v>
      </c>
      <c r="BK337" s="557">
        <f t="shared" si="2178"/>
        <v>3013.6220000000003</v>
      </c>
      <c r="BL337" s="557">
        <f t="shared" si="2178"/>
        <v>4345.8240000000005</v>
      </c>
      <c r="BM337" s="557">
        <f t="shared" si="2178"/>
        <v>6124.2490000000007</v>
      </c>
      <c r="BN337" s="557">
        <f t="shared" si="2178"/>
        <v>6298.8580000000002</v>
      </c>
      <c r="BO337" s="557">
        <f t="shared" si="2178"/>
        <v>6564.005000000001</v>
      </c>
      <c r="BP337" s="557">
        <f t="shared" si="2178"/>
        <v>6926.1570000000011</v>
      </c>
      <c r="BQ337" s="557">
        <f t="shared" si="2178"/>
        <v>6363.5280000000002</v>
      </c>
      <c r="BR337" s="557">
        <f t="shared" si="2178"/>
        <v>5031.3260000000009</v>
      </c>
      <c r="BS337" s="557">
        <f t="shared" si="2178"/>
        <v>3233.5</v>
      </c>
      <c r="BT337" s="557">
        <f t="shared" si="2178"/>
        <v>1364.537</v>
      </c>
      <c r="BU337" s="557">
        <f t="shared" si="2178"/>
        <v>181.07600000000002</v>
      </c>
      <c r="BV337" s="557">
        <f t="shared" si="2178"/>
        <v>0</v>
      </c>
      <c r="BW337" s="557">
        <f t="shared" si="2178"/>
        <v>0</v>
      </c>
      <c r="BX337" s="557">
        <f t="shared" ref="BX337:BY337" si="2179">AY337</f>
        <v>0</v>
      </c>
      <c r="BY337" s="557">
        <f t="shared" si="2179"/>
        <v>0</v>
      </c>
      <c r="BZ337" s="557">
        <f>SUM(CA337:CX337)</f>
        <v>51677.796999999999</v>
      </c>
      <c r="CA337" s="557">
        <f t="shared" ref="CA337:CX337" si="2180">BB337</f>
        <v>0</v>
      </c>
      <c r="CB337" s="557">
        <f t="shared" si="2180"/>
        <v>0</v>
      </c>
      <c r="CC337" s="557">
        <f t="shared" si="2180"/>
        <v>0</v>
      </c>
      <c r="CD337" s="557">
        <f t="shared" si="2180"/>
        <v>0</v>
      </c>
      <c r="CE337" s="557">
        <f t="shared" si="2180"/>
        <v>0</v>
      </c>
      <c r="CF337" s="557">
        <f t="shared" si="2180"/>
        <v>0</v>
      </c>
      <c r="CG337" s="557">
        <f t="shared" si="2180"/>
        <v>6.4670000000000005</v>
      </c>
      <c r="CH337" s="557">
        <f t="shared" si="2180"/>
        <v>536.76099999999997</v>
      </c>
      <c r="CI337" s="557">
        <f t="shared" si="2180"/>
        <v>1687.8869999999999</v>
      </c>
      <c r="CJ337" s="557">
        <f t="shared" si="2180"/>
        <v>3013.6220000000003</v>
      </c>
      <c r="CK337" s="557">
        <f t="shared" si="2180"/>
        <v>4345.8240000000005</v>
      </c>
      <c r="CL337" s="557">
        <f t="shared" si="2180"/>
        <v>6124.2490000000007</v>
      </c>
      <c r="CM337" s="557">
        <f t="shared" si="2180"/>
        <v>6298.8580000000002</v>
      </c>
      <c r="CN337" s="557">
        <f t="shared" si="2180"/>
        <v>6564.005000000001</v>
      </c>
      <c r="CO337" s="557">
        <f t="shared" si="2180"/>
        <v>6926.1570000000011</v>
      </c>
      <c r="CP337" s="557">
        <f t="shared" si="2180"/>
        <v>6363.5280000000002</v>
      </c>
      <c r="CQ337" s="557">
        <f t="shared" si="2180"/>
        <v>5031.3260000000009</v>
      </c>
      <c r="CR337" s="557">
        <f t="shared" si="2180"/>
        <v>3233.5</v>
      </c>
      <c r="CS337" s="557">
        <f t="shared" si="2180"/>
        <v>1364.537</v>
      </c>
      <c r="CT337" s="557">
        <f t="shared" si="2180"/>
        <v>181.07600000000002</v>
      </c>
      <c r="CU337" s="557">
        <f t="shared" si="2180"/>
        <v>0</v>
      </c>
      <c r="CV337" s="557">
        <f t="shared" si="2180"/>
        <v>0</v>
      </c>
      <c r="CW337" s="557">
        <f t="shared" si="2180"/>
        <v>0</v>
      </c>
      <c r="CX337" s="557">
        <f t="shared" si="2180"/>
        <v>0</v>
      </c>
      <c r="CY337" s="129"/>
      <c r="CZ337" s="129"/>
      <c r="DA337" s="129"/>
      <c r="DB337" s="129"/>
      <c r="DC337" s="129"/>
      <c r="DD337" s="129"/>
      <c r="DE337" s="129"/>
      <c r="DF337" s="129"/>
      <c r="DG337" s="129"/>
      <c r="DH337" s="129"/>
    </row>
    <row r="338" spans="1:112">
      <c r="A338" s="558" t="s">
        <v>1204</v>
      </c>
      <c r="B338" s="559">
        <f>4*AB338+4*BA338+19*C338+BZ338*4</f>
        <v>-54490.826201897988</v>
      </c>
      <c r="C338" s="559">
        <f>SUM(D338:AA338)</f>
        <v>-1757.7685871579995</v>
      </c>
      <c r="D338" s="559">
        <f>Inputs!$E$51*D337*-1</f>
        <v>0</v>
      </c>
      <c r="E338" s="559">
        <f>Inputs!$E$51*E337*-1</f>
        <v>0</v>
      </c>
      <c r="F338" s="559">
        <f>Inputs!$E$51*F337*-1</f>
        <v>0</v>
      </c>
      <c r="G338" s="559">
        <f>Inputs!$E$51*G337*-1</f>
        <v>0</v>
      </c>
      <c r="H338" s="559">
        <f>Inputs!$E$51*H337*-1</f>
        <v>0</v>
      </c>
      <c r="I338" s="559">
        <f>Inputs!$E$51*I337*-1</f>
        <v>0</v>
      </c>
      <c r="J338" s="559">
        <f>Inputs!$E$51*J337*-1</f>
        <v>-0.21996853799999994</v>
      </c>
      <c r="K338" s="559">
        <f>Inputs!$E$51*K337*-1</f>
        <v>-18.257388653999993</v>
      </c>
      <c r="L338" s="559">
        <f>Inputs!$E$51*L337*-1</f>
        <v>-57.411788417999979</v>
      </c>
      <c r="M338" s="559">
        <f>Inputs!$E$51*M337*-1</f>
        <v>-102.50533870799998</v>
      </c>
      <c r="N338" s="559">
        <f>Inputs!$E$51*N337*-1</f>
        <v>-147.81885753599997</v>
      </c>
      <c r="O338" s="559">
        <f>Inputs!$E$51*O337*-1</f>
        <v>-208.31020548599994</v>
      </c>
      <c r="P338" s="559">
        <f>Inputs!$E$51*P337*-1</f>
        <v>-214.24935601199994</v>
      </c>
      <c r="Q338" s="559">
        <f>Inputs!$E$51*Q337*-1</f>
        <v>-223.26806606999995</v>
      </c>
      <c r="R338" s="559">
        <f>Inputs!$E$51*R337*-1</f>
        <v>-235.58630419799997</v>
      </c>
      <c r="S338" s="559">
        <f>Inputs!$E$51*S337*-1</f>
        <v>-216.44904139199994</v>
      </c>
      <c r="T338" s="559">
        <f>Inputs!$E$51*T337*-1</f>
        <v>-171.13552256399998</v>
      </c>
      <c r="U338" s="559">
        <f>Inputs!$E$51*U337*-1</f>
        <v>-109.98426899999997</v>
      </c>
      <c r="V338" s="559">
        <f>Inputs!$E$51*V337*-1</f>
        <v>-46.413361517999988</v>
      </c>
      <c r="W338" s="559">
        <f>Inputs!$E$51*W337*-1</f>
        <v>-6.1591190639999986</v>
      </c>
      <c r="X338" s="559">
        <f>Inputs!$E$51*X337*-1</f>
        <v>0</v>
      </c>
      <c r="Y338" s="559">
        <f>Inputs!$E$51*Y337*-1</f>
        <v>0</v>
      </c>
      <c r="Z338" s="559">
        <f>Inputs!$E$51*Z337*-1</f>
        <v>0</v>
      </c>
      <c r="AA338" s="559">
        <f>Inputs!$E$51*AA337*-1</f>
        <v>0</v>
      </c>
      <c r="AB338" s="559">
        <f>SUM(AC338:AZ338)</f>
        <v>-1757.7685871579995</v>
      </c>
      <c r="AC338" s="559">
        <f>Inputs!$E$51*AC337*-1</f>
        <v>0</v>
      </c>
      <c r="AD338" s="559">
        <f>Inputs!$E$51*AD337*-1</f>
        <v>0</v>
      </c>
      <c r="AE338" s="559">
        <f>Inputs!$E$51*AE337*-1</f>
        <v>0</v>
      </c>
      <c r="AF338" s="559">
        <f>Inputs!$E$51*AF337*-1</f>
        <v>0</v>
      </c>
      <c r="AG338" s="559">
        <f>Inputs!$E$51*AG337*-1</f>
        <v>0</v>
      </c>
      <c r="AH338" s="559">
        <f>Inputs!$E$51*AH337*-1</f>
        <v>0</v>
      </c>
      <c r="AI338" s="559">
        <f>Inputs!$E$51*AI337*-1</f>
        <v>-0.21996853799999994</v>
      </c>
      <c r="AJ338" s="559">
        <f>Inputs!$E$51*AJ337*-1</f>
        <v>-18.257388653999993</v>
      </c>
      <c r="AK338" s="559">
        <f>Inputs!$E$51*AK337*-1</f>
        <v>-57.411788417999979</v>
      </c>
      <c r="AL338" s="559">
        <f>Inputs!$E$51*AL337*-1</f>
        <v>-102.50533870799998</v>
      </c>
      <c r="AM338" s="559">
        <f>Inputs!$E$51*AM337*-1</f>
        <v>-147.81885753599997</v>
      </c>
      <c r="AN338" s="559">
        <f>Inputs!$E$51*AN337*-1</f>
        <v>-208.31020548599994</v>
      </c>
      <c r="AO338" s="559">
        <f>Inputs!$E$51*AO337*-1</f>
        <v>-214.24935601199994</v>
      </c>
      <c r="AP338" s="559">
        <f>Inputs!$E$51*AP337*-1</f>
        <v>-223.26806606999995</v>
      </c>
      <c r="AQ338" s="559">
        <f>Inputs!$E$51*AQ337*-1</f>
        <v>-235.58630419799997</v>
      </c>
      <c r="AR338" s="559">
        <f>Inputs!$E$51*AR337*-1</f>
        <v>-216.44904139199994</v>
      </c>
      <c r="AS338" s="559">
        <f>Inputs!$E$51*AS337*-1</f>
        <v>-171.13552256399998</v>
      </c>
      <c r="AT338" s="559">
        <f>Inputs!$E$51*AT337*-1</f>
        <v>-109.98426899999997</v>
      </c>
      <c r="AU338" s="559">
        <f>Inputs!$E$51*AU337*-1</f>
        <v>-46.413361517999988</v>
      </c>
      <c r="AV338" s="559">
        <f>Inputs!$E$51*AV337*-1</f>
        <v>-6.1591190639999986</v>
      </c>
      <c r="AW338" s="559">
        <f>Inputs!$E$51*AW337*-1</f>
        <v>0</v>
      </c>
      <c r="AX338" s="559">
        <f>Inputs!$E$51*AX337*-1</f>
        <v>0</v>
      </c>
      <c r="AY338" s="559">
        <f>Inputs!$E$51*AY337*-1</f>
        <v>0</v>
      </c>
      <c r="AZ338" s="559">
        <f>Inputs!$E$51*AZ337*-1</f>
        <v>0</v>
      </c>
      <c r="BA338" s="559">
        <f t="shared" ref="BA338:BA339" si="2181">SUM(BB338:BY338)</f>
        <v>-1757.7685871579995</v>
      </c>
      <c r="BB338" s="559">
        <f>Inputs!$E$51*BB337*-1</f>
        <v>0</v>
      </c>
      <c r="BC338" s="559">
        <f>Inputs!$E$51*BC337*-1</f>
        <v>0</v>
      </c>
      <c r="BD338" s="559">
        <f>Inputs!$E$51*BD337*-1</f>
        <v>0</v>
      </c>
      <c r="BE338" s="559">
        <f>Inputs!$E$51*BE337*-1</f>
        <v>0</v>
      </c>
      <c r="BF338" s="559">
        <f>Inputs!$E$51*BF337*-1</f>
        <v>0</v>
      </c>
      <c r="BG338" s="559">
        <f>Inputs!$E$51*BG337*-1</f>
        <v>0</v>
      </c>
      <c r="BH338" s="559">
        <f>Inputs!$E$51*BH337*-1</f>
        <v>-0.21996853799999994</v>
      </c>
      <c r="BI338" s="559">
        <f>Inputs!$E$51*BI337*-1</f>
        <v>-18.257388653999993</v>
      </c>
      <c r="BJ338" s="559">
        <f>Inputs!$E$51*BJ337*-1</f>
        <v>-57.411788417999979</v>
      </c>
      <c r="BK338" s="559">
        <f>Inputs!$E$51*BK337*-1</f>
        <v>-102.50533870799998</v>
      </c>
      <c r="BL338" s="559">
        <f>Inputs!$E$51*BL337*-1</f>
        <v>-147.81885753599997</v>
      </c>
      <c r="BM338" s="559">
        <f>Inputs!$E$51*BM337*-1</f>
        <v>-208.31020548599994</v>
      </c>
      <c r="BN338" s="559">
        <f>Inputs!$E$51*BN337*-1</f>
        <v>-214.24935601199994</v>
      </c>
      <c r="BO338" s="559">
        <f>Inputs!$E$51*BO337*-1</f>
        <v>-223.26806606999995</v>
      </c>
      <c r="BP338" s="559">
        <f>Inputs!$E$51*BP337*-1</f>
        <v>-235.58630419799997</v>
      </c>
      <c r="BQ338" s="559">
        <f>Inputs!$E$51*BQ337*-1</f>
        <v>-216.44904139199994</v>
      </c>
      <c r="BR338" s="559">
        <f>Inputs!$E$51*BR337*-1</f>
        <v>-171.13552256399998</v>
      </c>
      <c r="BS338" s="559">
        <f>Inputs!$E$51*BS337*-1</f>
        <v>-109.98426899999997</v>
      </c>
      <c r="BT338" s="559">
        <f>Inputs!$E$51*BT337*-1</f>
        <v>-46.413361517999988</v>
      </c>
      <c r="BU338" s="559">
        <f>Inputs!$E$51*BU337*-1</f>
        <v>-6.1591190639999986</v>
      </c>
      <c r="BV338" s="559">
        <f>Inputs!$E$51*BV337*-1</f>
        <v>0</v>
      </c>
      <c r="BW338" s="559">
        <f>Inputs!$E$51*BW337*-1</f>
        <v>0</v>
      </c>
      <c r="BX338" s="559">
        <f>Inputs!$E$51*BX337*-1</f>
        <v>0</v>
      </c>
      <c r="BY338" s="559">
        <f>Inputs!$E$51*BY337*-1</f>
        <v>0</v>
      </c>
      <c r="BZ338" s="559">
        <f t="shared" ref="BZ338:BZ339" si="2182">SUM(CA338:CX338)</f>
        <v>-1757.7685871579995</v>
      </c>
      <c r="CA338" s="559">
        <f>Inputs!$E$51*CA337*-1</f>
        <v>0</v>
      </c>
      <c r="CB338" s="559">
        <f>Inputs!$E$51*CB337*-1</f>
        <v>0</v>
      </c>
      <c r="CC338" s="559">
        <f>Inputs!$E$51*CC337*-1</f>
        <v>0</v>
      </c>
      <c r="CD338" s="559">
        <f>Inputs!$E$51*CD337*-1</f>
        <v>0</v>
      </c>
      <c r="CE338" s="559">
        <f>Inputs!$E$51*CE337*-1</f>
        <v>0</v>
      </c>
      <c r="CF338" s="559">
        <f>Inputs!$E$51*CF337*-1</f>
        <v>0</v>
      </c>
      <c r="CG338" s="559">
        <f>Inputs!$E$51*CG337*-1</f>
        <v>-0.21996853799999994</v>
      </c>
      <c r="CH338" s="559">
        <f>Inputs!$E$51*CH337*-1</f>
        <v>-18.257388653999993</v>
      </c>
      <c r="CI338" s="559">
        <f>Inputs!$E$51*CI337*-1</f>
        <v>-57.411788417999979</v>
      </c>
      <c r="CJ338" s="559">
        <f>Inputs!$E$51*CJ337*-1</f>
        <v>-102.50533870799998</v>
      </c>
      <c r="CK338" s="559">
        <f>Inputs!$E$51*CK337*-1</f>
        <v>-147.81885753599997</v>
      </c>
      <c r="CL338" s="559">
        <f>Inputs!$E$51*CL337*-1</f>
        <v>-208.31020548599994</v>
      </c>
      <c r="CM338" s="559">
        <f>Inputs!$E$51*CM337*-1</f>
        <v>-214.24935601199994</v>
      </c>
      <c r="CN338" s="559">
        <f>Inputs!$E$51*CN337*-1</f>
        <v>-223.26806606999995</v>
      </c>
      <c r="CO338" s="559">
        <f>Inputs!$E$51*CO337*-1</f>
        <v>-235.58630419799997</v>
      </c>
      <c r="CP338" s="559">
        <f>Inputs!$E$51*CP337*-1</f>
        <v>-216.44904139199994</v>
      </c>
      <c r="CQ338" s="559">
        <f>Inputs!$E$51*CQ337*-1</f>
        <v>-171.13552256399998</v>
      </c>
      <c r="CR338" s="559">
        <f>Inputs!$E$51*CR337*-1</f>
        <v>-109.98426899999997</v>
      </c>
      <c r="CS338" s="559">
        <f>Inputs!$E$51*CS337*-1</f>
        <v>-46.413361517999988</v>
      </c>
      <c r="CT338" s="559">
        <f>Inputs!$E$51*CT337*-1</f>
        <v>-6.1591190639999986</v>
      </c>
      <c r="CU338" s="559">
        <f>Inputs!$E$51*CU337*-1</f>
        <v>0</v>
      </c>
      <c r="CV338" s="559">
        <f>Inputs!$E$51*CV337*-1</f>
        <v>0</v>
      </c>
      <c r="CW338" s="559">
        <f>Inputs!$E$51*CW337*-1</f>
        <v>0</v>
      </c>
      <c r="CX338" s="559">
        <f>Inputs!$E$51*CX337*-1</f>
        <v>0</v>
      </c>
      <c r="CY338" s="129"/>
      <c r="CZ338" s="129"/>
      <c r="DA338" s="129"/>
      <c r="DB338" s="129"/>
      <c r="DC338" s="129"/>
      <c r="DD338" s="129"/>
      <c r="DE338" s="129"/>
      <c r="DF338" s="129"/>
      <c r="DG338" s="129"/>
      <c r="DH338" s="129"/>
    </row>
    <row r="339" spans="1:112">
      <c r="A339" s="556" t="s">
        <v>1157</v>
      </c>
      <c r="B339" s="560">
        <f>4*AB339+4*BA339+19*C339+BZ339*4</f>
        <v>1547520.8807981021</v>
      </c>
      <c r="C339" s="560">
        <f>SUM(D339:AA339)</f>
        <v>49920.028412842003</v>
      </c>
      <c r="D339" s="560">
        <f>D337+D338</f>
        <v>0</v>
      </c>
      <c r="E339" s="560">
        <f t="shared" ref="E339" si="2183">E337+E338</f>
        <v>0</v>
      </c>
      <c r="F339" s="560">
        <f t="shared" ref="F339" si="2184">F337+F338</f>
        <v>0</v>
      </c>
      <c r="G339" s="560">
        <f t="shared" ref="G339" si="2185">G337+G338</f>
        <v>0</v>
      </c>
      <c r="H339" s="560">
        <f t="shared" ref="H339" si="2186">H337+H338</f>
        <v>0</v>
      </c>
      <c r="I339" s="560">
        <f t="shared" ref="I339" si="2187">I337+I338</f>
        <v>0</v>
      </c>
      <c r="J339" s="560">
        <f t="shared" ref="J339" si="2188">J337+J338</f>
        <v>6.2470314620000007</v>
      </c>
      <c r="K339" s="560">
        <f t="shared" ref="K339" si="2189">K337+K338</f>
        <v>518.50361134599996</v>
      </c>
      <c r="L339" s="560">
        <f t="shared" ref="L339" si="2190">L337+L338</f>
        <v>1630.4752115819999</v>
      </c>
      <c r="M339" s="560">
        <f t="shared" ref="M339" si="2191">M337+M338</f>
        <v>2911.1166612920001</v>
      </c>
      <c r="N339" s="560">
        <f t="shared" ref="N339" si="2192">N337+N338</f>
        <v>4198.0051424640005</v>
      </c>
      <c r="O339" s="560">
        <f t="shared" ref="O339" si="2193">O337+O338</f>
        <v>5915.9387945140006</v>
      </c>
      <c r="P339" s="560">
        <f t="shared" ref="P339" si="2194">P337+P338</f>
        <v>6084.608643988</v>
      </c>
      <c r="Q339" s="560">
        <f t="shared" ref="Q339" si="2195">Q337+Q338</f>
        <v>6340.7369339300012</v>
      </c>
      <c r="R339" s="560">
        <f t="shared" ref="R339" si="2196">R337+R338</f>
        <v>6690.570695802001</v>
      </c>
      <c r="S339" s="560">
        <f t="shared" ref="S339" si="2197">S337+S338</f>
        <v>6147.078958608</v>
      </c>
      <c r="T339" s="560">
        <f t="shared" ref="T339" si="2198">T337+T338</f>
        <v>4860.1904774360009</v>
      </c>
      <c r="U339" s="560">
        <f t="shared" ref="U339" si="2199">U337+U338</f>
        <v>3123.515731</v>
      </c>
      <c r="V339" s="560">
        <f t="shared" ref="V339" si="2200">V337+V338</f>
        <v>1318.1236384819999</v>
      </c>
      <c r="W339" s="560">
        <f t="shared" ref="W339" si="2201">W337+W338</f>
        <v>174.91688093600001</v>
      </c>
      <c r="X339" s="560">
        <f t="shared" ref="X339" si="2202">X337+X338</f>
        <v>0</v>
      </c>
      <c r="Y339" s="560">
        <f t="shared" ref="Y339" si="2203">Y337+Y338</f>
        <v>0</v>
      </c>
      <c r="Z339" s="560">
        <f t="shared" ref="Z339" si="2204">Z337+Z338</f>
        <v>0</v>
      </c>
      <c r="AA339" s="560">
        <f t="shared" ref="AA339" si="2205">AA337+AA338</f>
        <v>0</v>
      </c>
      <c r="AB339" s="560">
        <f>SUM(AC339:AZ339)</f>
        <v>49920.028412842003</v>
      </c>
      <c r="AC339" s="560">
        <f>AC337+AC338</f>
        <v>0</v>
      </c>
      <c r="AD339" s="560">
        <f t="shared" ref="AD339" si="2206">AD337+AD338</f>
        <v>0</v>
      </c>
      <c r="AE339" s="560">
        <f t="shared" ref="AE339" si="2207">AE337+AE338</f>
        <v>0</v>
      </c>
      <c r="AF339" s="560">
        <f t="shared" ref="AF339" si="2208">AF337+AF338</f>
        <v>0</v>
      </c>
      <c r="AG339" s="560">
        <f t="shared" ref="AG339" si="2209">AG337+AG338</f>
        <v>0</v>
      </c>
      <c r="AH339" s="560">
        <f t="shared" ref="AH339" si="2210">AH337+AH338</f>
        <v>0</v>
      </c>
      <c r="AI339" s="560">
        <f t="shared" ref="AI339" si="2211">AI337+AI338</f>
        <v>6.2470314620000007</v>
      </c>
      <c r="AJ339" s="560">
        <f t="shared" ref="AJ339" si="2212">AJ337+AJ338</f>
        <v>518.50361134599996</v>
      </c>
      <c r="AK339" s="560">
        <f t="shared" ref="AK339" si="2213">AK337+AK338</f>
        <v>1630.4752115819999</v>
      </c>
      <c r="AL339" s="560">
        <f t="shared" ref="AL339" si="2214">AL337+AL338</f>
        <v>2911.1166612920001</v>
      </c>
      <c r="AM339" s="560">
        <f t="shared" ref="AM339" si="2215">AM337+AM338</f>
        <v>4198.0051424640005</v>
      </c>
      <c r="AN339" s="560">
        <f t="shared" ref="AN339" si="2216">AN337+AN338</f>
        <v>5915.9387945140006</v>
      </c>
      <c r="AO339" s="560">
        <f t="shared" ref="AO339" si="2217">AO337+AO338</f>
        <v>6084.608643988</v>
      </c>
      <c r="AP339" s="560">
        <f t="shared" ref="AP339" si="2218">AP337+AP338</f>
        <v>6340.7369339300012</v>
      </c>
      <c r="AQ339" s="560">
        <f t="shared" ref="AQ339" si="2219">AQ337+AQ338</f>
        <v>6690.570695802001</v>
      </c>
      <c r="AR339" s="560">
        <f t="shared" ref="AR339" si="2220">AR337+AR338</f>
        <v>6147.078958608</v>
      </c>
      <c r="AS339" s="560">
        <f t="shared" ref="AS339" si="2221">AS337+AS338</f>
        <v>4860.1904774360009</v>
      </c>
      <c r="AT339" s="560">
        <f t="shared" ref="AT339" si="2222">AT337+AT338</f>
        <v>3123.515731</v>
      </c>
      <c r="AU339" s="560">
        <f t="shared" ref="AU339" si="2223">AU337+AU338</f>
        <v>1318.1236384819999</v>
      </c>
      <c r="AV339" s="560">
        <f t="shared" ref="AV339" si="2224">AV337+AV338</f>
        <v>174.91688093600001</v>
      </c>
      <c r="AW339" s="560">
        <f t="shared" ref="AW339" si="2225">AW337+AW338</f>
        <v>0</v>
      </c>
      <c r="AX339" s="560">
        <f t="shared" ref="AX339" si="2226">AX337+AX338</f>
        <v>0</v>
      </c>
      <c r="AY339" s="560">
        <f t="shared" ref="AY339" si="2227">AY337+AY338</f>
        <v>0</v>
      </c>
      <c r="AZ339" s="560">
        <f t="shared" ref="AZ339" si="2228">AZ337+AZ338</f>
        <v>0</v>
      </c>
      <c r="BA339" s="560">
        <f t="shared" si="2181"/>
        <v>49920.028412842003</v>
      </c>
      <c r="BB339" s="560">
        <f>BB337+BB338</f>
        <v>0</v>
      </c>
      <c r="BC339" s="560">
        <f t="shared" ref="BC339" si="2229">BC337+BC338</f>
        <v>0</v>
      </c>
      <c r="BD339" s="560">
        <f t="shared" ref="BD339" si="2230">BD337+BD338</f>
        <v>0</v>
      </c>
      <c r="BE339" s="560">
        <f t="shared" ref="BE339" si="2231">BE337+BE338</f>
        <v>0</v>
      </c>
      <c r="BF339" s="560">
        <f t="shared" ref="BF339" si="2232">BF337+BF338</f>
        <v>0</v>
      </c>
      <c r="BG339" s="560">
        <f t="shared" ref="BG339" si="2233">BG337+BG338</f>
        <v>0</v>
      </c>
      <c r="BH339" s="560">
        <f t="shared" ref="BH339" si="2234">BH337+BH338</f>
        <v>6.2470314620000007</v>
      </c>
      <c r="BI339" s="560">
        <f t="shared" ref="BI339" si="2235">BI337+BI338</f>
        <v>518.50361134599996</v>
      </c>
      <c r="BJ339" s="560">
        <f t="shared" ref="BJ339" si="2236">BJ337+BJ338</f>
        <v>1630.4752115819999</v>
      </c>
      <c r="BK339" s="560">
        <f t="shared" ref="BK339" si="2237">BK337+BK338</f>
        <v>2911.1166612920001</v>
      </c>
      <c r="BL339" s="560">
        <f t="shared" ref="BL339" si="2238">BL337+BL338</f>
        <v>4198.0051424640005</v>
      </c>
      <c r="BM339" s="560">
        <f t="shared" ref="BM339" si="2239">BM337+BM338</f>
        <v>5915.9387945140006</v>
      </c>
      <c r="BN339" s="560">
        <f t="shared" ref="BN339" si="2240">BN337+BN338</f>
        <v>6084.608643988</v>
      </c>
      <c r="BO339" s="560">
        <f t="shared" ref="BO339" si="2241">BO337+BO338</f>
        <v>6340.7369339300012</v>
      </c>
      <c r="BP339" s="560">
        <f t="shared" ref="BP339" si="2242">BP337+BP338</f>
        <v>6690.570695802001</v>
      </c>
      <c r="BQ339" s="560">
        <f t="shared" ref="BQ339" si="2243">BQ337+BQ338</f>
        <v>6147.078958608</v>
      </c>
      <c r="BR339" s="560">
        <f t="shared" ref="BR339" si="2244">BR337+BR338</f>
        <v>4860.1904774360009</v>
      </c>
      <c r="BS339" s="560">
        <f t="shared" ref="BS339" si="2245">BS337+BS338</f>
        <v>3123.515731</v>
      </c>
      <c r="BT339" s="560">
        <f t="shared" ref="BT339" si="2246">BT337+BT338</f>
        <v>1318.1236384819999</v>
      </c>
      <c r="BU339" s="560">
        <f t="shared" ref="BU339" si="2247">BU337+BU338</f>
        <v>174.91688093600001</v>
      </c>
      <c r="BV339" s="560">
        <f t="shared" ref="BV339" si="2248">BV337+BV338</f>
        <v>0</v>
      </c>
      <c r="BW339" s="560">
        <f t="shared" ref="BW339" si="2249">BW337+BW338</f>
        <v>0</v>
      </c>
      <c r="BX339" s="560">
        <f t="shared" ref="BX339" si="2250">BX337+BX338</f>
        <v>0</v>
      </c>
      <c r="BY339" s="560">
        <f t="shared" ref="BY339" si="2251">BY337+BY338</f>
        <v>0</v>
      </c>
      <c r="BZ339" s="560">
        <f t="shared" si="2182"/>
        <v>49920.028412842003</v>
      </c>
      <c r="CA339" s="560">
        <f>CA337+CA338</f>
        <v>0</v>
      </c>
      <c r="CB339" s="560">
        <f t="shared" ref="CB339" si="2252">CB337+CB338</f>
        <v>0</v>
      </c>
      <c r="CC339" s="560">
        <f t="shared" ref="CC339" si="2253">CC337+CC338</f>
        <v>0</v>
      </c>
      <c r="CD339" s="560">
        <f t="shared" ref="CD339" si="2254">CD337+CD338</f>
        <v>0</v>
      </c>
      <c r="CE339" s="560">
        <f t="shared" ref="CE339" si="2255">CE337+CE338</f>
        <v>0</v>
      </c>
      <c r="CF339" s="560">
        <f t="shared" ref="CF339" si="2256">CF337+CF338</f>
        <v>0</v>
      </c>
      <c r="CG339" s="560">
        <f t="shared" ref="CG339" si="2257">CG337+CG338</f>
        <v>6.2470314620000007</v>
      </c>
      <c r="CH339" s="560">
        <f t="shared" ref="CH339" si="2258">CH337+CH338</f>
        <v>518.50361134599996</v>
      </c>
      <c r="CI339" s="560">
        <f t="shared" ref="CI339" si="2259">CI337+CI338</f>
        <v>1630.4752115819999</v>
      </c>
      <c r="CJ339" s="560">
        <f t="shared" ref="CJ339" si="2260">CJ337+CJ338</f>
        <v>2911.1166612920001</v>
      </c>
      <c r="CK339" s="560">
        <f t="shared" ref="CK339" si="2261">CK337+CK338</f>
        <v>4198.0051424640005</v>
      </c>
      <c r="CL339" s="560">
        <f t="shared" ref="CL339" si="2262">CL337+CL338</f>
        <v>5915.9387945140006</v>
      </c>
      <c r="CM339" s="560">
        <f t="shared" ref="CM339" si="2263">CM337+CM338</f>
        <v>6084.608643988</v>
      </c>
      <c r="CN339" s="560">
        <f t="shared" ref="CN339" si="2264">CN337+CN338</f>
        <v>6340.7369339300012</v>
      </c>
      <c r="CO339" s="560">
        <f t="shared" ref="CO339" si="2265">CO337+CO338</f>
        <v>6690.570695802001</v>
      </c>
      <c r="CP339" s="560">
        <f t="shared" ref="CP339" si="2266">CP337+CP338</f>
        <v>6147.078958608</v>
      </c>
      <c r="CQ339" s="560">
        <f t="shared" ref="CQ339" si="2267">CQ337+CQ338</f>
        <v>4860.1904774360009</v>
      </c>
      <c r="CR339" s="560">
        <f t="shared" ref="CR339" si="2268">CR337+CR338</f>
        <v>3123.515731</v>
      </c>
      <c r="CS339" s="560">
        <f t="shared" ref="CS339" si="2269">CS337+CS338</f>
        <v>1318.1236384819999</v>
      </c>
      <c r="CT339" s="560">
        <f t="shared" ref="CT339" si="2270">CT337+CT338</f>
        <v>174.91688093600001</v>
      </c>
      <c r="CU339" s="560">
        <f t="shared" ref="CU339" si="2271">CU337+CU338</f>
        <v>0</v>
      </c>
      <c r="CV339" s="560">
        <f t="shared" ref="CV339" si="2272">CV337+CV338</f>
        <v>0</v>
      </c>
      <c r="CW339" s="560">
        <f t="shared" ref="CW339" si="2273">CW337+CW338</f>
        <v>0</v>
      </c>
      <c r="CX339" s="560">
        <f t="shared" ref="CX339" si="2274">CX337+CX338</f>
        <v>0</v>
      </c>
      <c r="CY339" s="129"/>
      <c r="CZ339" s="129"/>
      <c r="DA339" s="129"/>
      <c r="DB339" s="129"/>
      <c r="DC339" s="129"/>
      <c r="DD339" s="129"/>
      <c r="DE339" s="129"/>
      <c r="DF339" s="129"/>
      <c r="DG339" s="129"/>
      <c r="DH339" s="129"/>
    </row>
    <row r="340" spans="1:112">
      <c r="A340" s="558" t="s">
        <v>1205</v>
      </c>
      <c r="B340" s="559">
        <f>4*AB340+4*BA340+19*C340+BZ340*4</f>
        <v>-44120.657975321999</v>
      </c>
      <c r="C340" s="665">
        <f>SUM(D340:AA340)</f>
        <v>-1423.247031462</v>
      </c>
      <c r="D340" s="559">
        <f>IF(D339&gt;Inputs!$E$81,Inputs!$E$81,D339)*-1</f>
        <v>0</v>
      </c>
      <c r="E340" s="559">
        <f>IF(E339&gt;Inputs!$E$81,Inputs!$E$81,E339)*-1</f>
        <v>0</v>
      </c>
      <c r="F340" s="559">
        <f>IF(F339&gt;Inputs!$E$81,Inputs!$E$81,F339)*-1</f>
        <v>0</v>
      </c>
      <c r="G340" s="559">
        <f>IF(G339&gt;Inputs!$E$81,Inputs!$E$81,G339)*-1</f>
        <v>0</v>
      </c>
      <c r="H340" s="559">
        <f>IF(H339&gt;Inputs!$E$81,Inputs!$E$81,H339)*-1</f>
        <v>0</v>
      </c>
      <c r="I340" s="559">
        <f>IF(I339&gt;Inputs!$E$81,Inputs!$E$81,I339)*-1</f>
        <v>0</v>
      </c>
      <c r="J340" s="559">
        <f>IF(J339&gt;Inputs!$E$81,Inputs!$E$81,J339)*-1</f>
        <v>-6.2470314620000007</v>
      </c>
      <c r="K340" s="559">
        <f>IF(K339&gt;Inputs!$E$81,Inputs!$E$81,K339)*-1</f>
        <v>-109</v>
      </c>
      <c r="L340" s="559">
        <f>IF(L339&gt;Inputs!$E$81,Inputs!$E$81,L339)*-1</f>
        <v>-109</v>
      </c>
      <c r="M340" s="559">
        <f>IF(M339&gt;Inputs!$E$81,Inputs!$E$81,M339)*-1</f>
        <v>-109</v>
      </c>
      <c r="N340" s="559">
        <f>IF(N339&gt;Inputs!$E$81,Inputs!$E$81,N339)*-1</f>
        <v>-109</v>
      </c>
      <c r="O340" s="559">
        <f>IF(O339&gt;Inputs!$E$81,Inputs!$E$81,O339)*-1</f>
        <v>-109</v>
      </c>
      <c r="P340" s="559">
        <f>IF(P339&gt;Inputs!$E$81,Inputs!$E$81,P339)*-1</f>
        <v>-109</v>
      </c>
      <c r="Q340" s="559">
        <f>IF(Q339&gt;Inputs!$E$81,Inputs!$E$81,Q339)*-1</f>
        <v>-109</v>
      </c>
      <c r="R340" s="559">
        <f>IF(R339&gt;Inputs!$E$81,Inputs!$E$81,R339)*-1</f>
        <v>-109</v>
      </c>
      <c r="S340" s="559">
        <f>IF(S339&gt;Inputs!$E$81,Inputs!$E$81,S339)*-1</f>
        <v>-109</v>
      </c>
      <c r="T340" s="559">
        <f>IF(T339&gt;Inputs!$E$81,Inputs!$E$81,T339)*-1</f>
        <v>-109</v>
      </c>
      <c r="U340" s="559">
        <f>IF(U339&gt;Inputs!$E$81,Inputs!$E$81,U339)*-1</f>
        <v>-109</v>
      </c>
      <c r="V340" s="559">
        <f>IF(V339&gt;Inputs!$E$81,Inputs!$E$81,V339)*-1</f>
        <v>-109</v>
      </c>
      <c r="W340" s="559">
        <f>IF(W339&gt;Inputs!$E$81,Inputs!$E$81,W339)*-1</f>
        <v>-109</v>
      </c>
      <c r="X340" s="559">
        <f>IF(X339&gt;Inputs!$E$81,Inputs!$E$81,X339)*-1</f>
        <v>0</v>
      </c>
      <c r="Y340" s="559">
        <f>IF(Y339&gt;Inputs!$E$81,Inputs!$E$81,Y339)*-1</f>
        <v>0</v>
      </c>
      <c r="Z340" s="559">
        <f>IF(Z339&gt;Inputs!$E$81,Inputs!$E$81,Z339)*-1</f>
        <v>0</v>
      </c>
      <c r="AA340" s="559">
        <f>IF(AA339&gt;Inputs!$E$81,Inputs!$E$81,AA339)*-1</f>
        <v>0</v>
      </c>
      <c r="AB340" s="665">
        <f>SUM(AC340:AZ340)</f>
        <v>-1423.247031462</v>
      </c>
      <c r="AC340" s="559">
        <f>IF(AC339&gt;Inputs!$E$81,Inputs!$E$81,AC339)*-1</f>
        <v>0</v>
      </c>
      <c r="AD340" s="559">
        <f>IF(AD339&gt;Inputs!$E$81,Inputs!$E$81,AD339)*-1</f>
        <v>0</v>
      </c>
      <c r="AE340" s="559">
        <f>IF(AE339&gt;Inputs!$E$81,Inputs!$E$81,AE339)*-1</f>
        <v>0</v>
      </c>
      <c r="AF340" s="559">
        <f>IF(AF339&gt;Inputs!$E$81,Inputs!$E$81,AF339)*-1</f>
        <v>0</v>
      </c>
      <c r="AG340" s="559">
        <f>IF(AG339&gt;Inputs!$E$81,Inputs!$E$81,AG339)*-1</f>
        <v>0</v>
      </c>
      <c r="AH340" s="559">
        <f>IF(AH339&gt;Inputs!$E$81,Inputs!$E$81,AH339)*-1</f>
        <v>0</v>
      </c>
      <c r="AI340" s="559">
        <f>IF(AI339&gt;Inputs!$E$81,Inputs!$E$81,AI339)*-1</f>
        <v>-6.2470314620000007</v>
      </c>
      <c r="AJ340" s="559">
        <f>IF(AJ339&gt;Inputs!$E$81,Inputs!$E$81,AJ339)*-1</f>
        <v>-109</v>
      </c>
      <c r="AK340" s="559">
        <f>IF(AK339&gt;Inputs!$E$81,Inputs!$E$81,AK339)*-1</f>
        <v>-109</v>
      </c>
      <c r="AL340" s="559">
        <f>IF(AL339&gt;Inputs!$E$81,Inputs!$E$81,AL339)*-1</f>
        <v>-109</v>
      </c>
      <c r="AM340" s="559">
        <f>IF(AM339&gt;Inputs!$E$81,Inputs!$E$81,AM339)*-1</f>
        <v>-109</v>
      </c>
      <c r="AN340" s="559">
        <f>IF(AN339&gt;Inputs!$E$81,Inputs!$E$81,AN339)*-1</f>
        <v>-109</v>
      </c>
      <c r="AO340" s="559">
        <f>IF(AO339&gt;Inputs!$E$81,Inputs!$E$81,AO339)*-1</f>
        <v>-109</v>
      </c>
      <c r="AP340" s="559">
        <f>IF(AP339&gt;Inputs!$E$81,Inputs!$E$81,AP339)*-1</f>
        <v>-109</v>
      </c>
      <c r="AQ340" s="559">
        <f>IF(AQ339&gt;Inputs!$E$81,Inputs!$E$81,AQ339)*-1</f>
        <v>-109</v>
      </c>
      <c r="AR340" s="559">
        <f>IF(AR339&gt;Inputs!$E$81,Inputs!$E$81,AR339)*-1</f>
        <v>-109</v>
      </c>
      <c r="AS340" s="559">
        <f>IF(AS339&gt;Inputs!$E$81,Inputs!$E$81,AS339)*-1</f>
        <v>-109</v>
      </c>
      <c r="AT340" s="559">
        <f>IF(AT339&gt;Inputs!$E$81,Inputs!$E$81,AT339)*-1</f>
        <v>-109</v>
      </c>
      <c r="AU340" s="559">
        <f>IF(AU339&gt;Inputs!$E$81,Inputs!$E$81,AU339)*-1</f>
        <v>-109</v>
      </c>
      <c r="AV340" s="559">
        <f>IF(AV339&gt;Inputs!$E$81,Inputs!$E$81,AV339)*-1</f>
        <v>-109</v>
      </c>
      <c r="AW340" s="559">
        <f>IF(AW339&gt;Inputs!$E$81,Inputs!$E$81,AW339)*-1</f>
        <v>0</v>
      </c>
      <c r="AX340" s="559">
        <f>IF(AX339&gt;Inputs!$E$81,Inputs!$E$81,AX339)*-1</f>
        <v>0</v>
      </c>
      <c r="AY340" s="559">
        <f>IF(AY339&gt;Inputs!$E$81,Inputs!$E$81,AY339)*-1</f>
        <v>0</v>
      </c>
      <c r="AZ340" s="559">
        <f>IF(AZ339&gt;Inputs!$E$81,Inputs!$E$81,AZ339)*-1</f>
        <v>0</v>
      </c>
      <c r="BA340" s="665">
        <f>SUM(BB340:BY340)</f>
        <v>-1423.247031462</v>
      </c>
      <c r="BB340" s="559">
        <f>IF(BB339&gt;Inputs!$E$81,Inputs!$E$81,BB339)*-1</f>
        <v>0</v>
      </c>
      <c r="BC340" s="559">
        <f>IF(BC339&gt;Inputs!$E$81,Inputs!$E$81,BC339)*-1</f>
        <v>0</v>
      </c>
      <c r="BD340" s="559">
        <f>IF(BD339&gt;Inputs!$E$81,Inputs!$E$81,BD339)*-1</f>
        <v>0</v>
      </c>
      <c r="BE340" s="559">
        <f>IF(BE339&gt;Inputs!$E$81,Inputs!$E$81,BE339)*-1</f>
        <v>0</v>
      </c>
      <c r="BF340" s="559">
        <f>IF(BF339&gt;Inputs!$E$81,Inputs!$E$81,BF339)*-1</f>
        <v>0</v>
      </c>
      <c r="BG340" s="559">
        <f>IF(BG339&gt;Inputs!$E$81,Inputs!$E$81,BG339)*-1</f>
        <v>0</v>
      </c>
      <c r="BH340" s="559">
        <f>IF(BH339&gt;Inputs!$E$81,Inputs!$E$81,BH339)*-1</f>
        <v>-6.2470314620000007</v>
      </c>
      <c r="BI340" s="559">
        <f>IF(BI339&gt;Inputs!$E$81,Inputs!$E$81,BI339)*-1</f>
        <v>-109</v>
      </c>
      <c r="BJ340" s="559">
        <f>IF(BJ339&gt;Inputs!$E$81,Inputs!$E$81,BJ339)*-1</f>
        <v>-109</v>
      </c>
      <c r="BK340" s="559">
        <f>IF(BK339&gt;Inputs!$E$81,Inputs!$E$81,BK339)*-1</f>
        <v>-109</v>
      </c>
      <c r="BL340" s="559">
        <f>IF(BL339&gt;Inputs!$E$81,Inputs!$E$81,BL339)*-1</f>
        <v>-109</v>
      </c>
      <c r="BM340" s="559">
        <f>IF(BM339&gt;Inputs!$E$81,Inputs!$E$81,BM339)*-1</f>
        <v>-109</v>
      </c>
      <c r="BN340" s="559">
        <f>IF(BN339&gt;Inputs!$E$81,Inputs!$E$81,BN339)*-1</f>
        <v>-109</v>
      </c>
      <c r="BO340" s="559">
        <f>IF(BO339&gt;Inputs!$E$81,Inputs!$E$81,BO339)*-1</f>
        <v>-109</v>
      </c>
      <c r="BP340" s="559">
        <f>IF(BP339&gt;Inputs!$E$81,Inputs!$E$81,BP339)*-1</f>
        <v>-109</v>
      </c>
      <c r="BQ340" s="559">
        <f>IF(BQ339&gt;Inputs!$E$81,Inputs!$E$81,BQ339)*-1</f>
        <v>-109</v>
      </c>
      <c r="BR340" s="559">
        <f>IF(BR339&gt;Inputs!$E$81,Inputs!$E$81,BR339)*-1</f>
        <v>-109</v>
      </c>
      <c r="BS340" s="559">
        <f>IF(BS339&gt;Inputs!$E$81,Inputs!$E$81,BS339)*-1</f>
        <v>-109</v>
      </c>
      <c r="BT340" s="559">
        <f>IF(BT339&gt;Inputs!$E$81,Inputs!$E$81,BT339)*-1</f>
        <v>-109</v>
      </c>
      <c r="BU340" s="559">
        <f>IF(BU339&gt;Inputs!$E$81,Inputs!$E$81,BU339)*-1</f>
        <v>-109</v>
      </c>
      <c r="BV340" s="559">
        <f>IF(BV339&gt;Inputs!$E$81,Inputs!$E$81,BV339)*-1</f>
        <v>0</v>
      </c>
      <c r="BW340" s="559">
        <f>IF(BW339&gt;Inputs!$E$81,Inputs!$E$81,BW339)*-1</f>
        <v>0</v>
      </c>
      <c r="BX340" s="559">
        <f>IF(BX339&gt;Inputs!$E$81,Inputs!$E$81,BX339)*-1</f>
        <v>0</v>
      </c>
      <c r="BY340" s="559">
        <f>IF(BY339&gt;Inputs!$E$81,Inputs!$E$81,BY339)*-1</f>
        <v>0</v>
      </c>
      <c r="BZ340" s="665">
        <f>SUM(CA340:CX340)</f>
        <v>-1423.247031462</v>
      </c>
      <c r="CA340" s="559">
        <f>IF(CA339&gt;Inputs!$E$81,Inputs!$E$81,CA339)*-1</f>
        <v>0</v>
      </c>
      <c r="CB340" s="559">
        <f>IF(CB339&gt;Inputs!$E$81,Inputs!$E$81,CB339)*-1</f>
        <v>0</v>
      </c>
      <c r="CC340" s="559">
        <f>IF(CC339&gt;Inputs!$E$81,Inputs!$E$81,CC339)*-1</f>
        <v>0</v>
      </c>
      <c r="CD340" s="559">
        <f>IF(CD339&gt;Inputs!$E$81,Inputs!$E$81,CD339)*-1</f>
        <v>0</v>
      </c>
      <c r="CE340" s="559">
        <f>IF(CE339&gt;Inputs!$E$81,Inputs!$E$81,CE339)*-1</f>
        <v>0</v>
      </c>
      <c r="CF340" s="559">
        <f>IF(CF339&gt;Inputs!$E$81,Inputs!$E$81,CF339)*-1</f>
        <v>0</v>
      </c>
      <c r="CG340" s="559">
        <f>IF(CG339&gt;Inputs!$E$81,Inputs!$E$81,CG339)*-1</f>
        <v>-6.2470314620000007</v>
      </c>
      <c r="CH340" s="559">
        <f>IF(CH339&gt;Inputs!$E$81,Inputs!$E$81,CH339)*-1</f>
        <v>-109</v>
      </c>
      <c r="CI340" s="559">
        <f>IF(CI339&gt;Inputs!$E$81,Inputs!$E$81,CI339)*-1</f>
        <v>-109</v>
      </c>
      <c r="CJ340" s="559">
        <f>IF(CJ339&gt;Inputs!$E$81,Inputs!$E$81,CJ339)*-1</f>
        <v>-109</v>
      </c>
      <c r="CK340" s="559">
        <f>IF(CK339&gt;Inputs!$E$81,Inputs!$E$81,CK339)*-1</f>
        <v>-109</v>
      </c>
      <c r="CL340" s="559">
        <f>IF(CL339&gt;Inputs!$E$81,Inputs!$E$81,CL339)*-1</f>
        <v>-109</v>
      </c>
      <c r="CM340" s="559">
        <f>IF(CM339&gt;Inputs!$E$81,Inputs!$E$81,CM339)*-1</f>
        <v>-109</v>
      </c>
      <c r="CN340" s="559">
        <f>IF(CN339&gt;Inputs!$E$81,Inputs!$E$81,CN339)*-1</f>
        <v>-109</v>
      </c>
      <c r="CO340" s="559">
        <f>IF(CO339&gt;Inputs!$E$81,Inputs!$E$81,CO339)*-1</f>
        <v>-109</v>
      </c>
      <c r="CP340" s="559">
        <f>IF(CP339&gt;Inputs!$E$81,Inputs!$E$81,CP339)*-1</f>
        <v>-109</v>
      </c>
      <c r="CQ340" s="559">
        <f>IF(CQ339&gt;Inputs!$E$81,Inputs!$E$81,CQ339)*-1</f>
        <v>-109</v>
      </c>
      <c r="CR340" s="559">
        <f>IF(CR339&gt;Inputs!$E$81,Inputs!$E$81,CR339)*-1</f>
        <v>-109</v>
      </c>
      <c r="CS340" s="559">
        <f>IF(CS339&gt;Inputs!$E$81,Inputs!$E$81,CS339)*-1</f>
        <v>-109</v>
      </c>
      <c r="CT340" s="559">
        <f>IF(CT339&gt;Inputs!$E$81,Inputs!$E$81,CT339)*-1</f>
        <v>-109</v>
      </c>
      <c r="CU340" s="559">
        <f>IF(CU339&gt;Inputs!$E$81,Inputs!$E$81,CU339)*-1</f>
        <v>0</v>
      </c>
      <c r="CV340" s="559">
        <f>IF(CV339&gt;Inputs!$E$81,Inputs!$E$81,CV339)*-1</f>
        <v>0</v>
      </c>
      <c r="CW340" s="559">
        <f>IF(CW339&gt;Inputs!$E$81,Inputs!$E$81,CW339)*-1</f>
        <v>0</v>
      </c>
      <c r="CX340" s="559">
        <f>IF(CX339&gt;Inputs!$E$81,Inputs!$E$81,CX339)*-1</f>
        <v>0</v>
      </c>
      <c r="CY340" s="129"/>
      <c r="CZ340" s="129"/>
      <c r="DA340" s="129"/>
      <c r="DB340" s="129"/>
      <c r="DC340" s="129"/>
      <c r="DD340" s="129"/>
      <c r="DE340" s="129"/>
      <c r="DF340" s="129"/>
      <c r="DG340" s="129"/>
      <c r="DH340" s="129"/>
    </row>
    <row r="341" spans="1:112">
      <c r="A341" s="558" t="s">
        <v>1206</v>
      </c>
      <c r="B341" s="557">
        <f>4*AB341+4*BA341+19*C341+BZ341*4</f>
        <v>1503400.22282278</v>
      </c>
      <c r="C341" s="557">
        <f>SUM(D341:AA341)</f>
        <v>48496.781381380002</v>
      </c>
      <c r="D341" s="557">
        <f>D339+D340</f>
        <v>0</v>
      </c>
      <c r="E341" s="557">
        <f t="shared" ref="E341:AA341" si="2275">E339+E340</f>
        <v>0</v>
      </c>
      <c r="F341" s="557">
        <f t="shared" si="2275"/>
        <v>0</v>
      </c>
      <c r="G341" s="557">
        <f t="shared" si="2275"/>
        <v>0</v>
      </c>
      <c r="H341" s="557">
        <f t="shared" si="2275"/>
        <v>0</v>
      </c>
      <c r="I341" s="557">
        <f t="shared" si="2275"/>
        <v>0</v>
      </c>
      <c r="J341" s="557">
        <f t="shared" si="2275"/>
        <v>0</v>
      </c>
      <c r="K341" s="557">
        <f t="shared" si="2275"/>
        <v>409.50361134599996</v>
      </c>
      <c r="L341" s="557">
        <f t="shared" si="2275"/>
        <v>1521.4752115819999</v>
      </c>
      <c r="M341" s="557">
        <f t="shared" si="2275"/>
        <v>2802.1166612920001</v>
      </c>
      <c r="N341" s="557">
        <f t="shared" si="2275"/>
        <v>4089.0051424640005</v>
      </c>
      <c r="O341" s="557">
        <f t="shared" si="2275"/>
        <v>5806.9387945140006</v>
      </c>
      <c r="P341" s="557">
        <f t="shared" si="2275"/>
        <v>5975.608643988</v>
      </c>
      <c r="Q341" s="557">
        <f t="shared" si="2275"/>
        <v>6231.7369339300012</v>
      </c>
      <c r="R341" s="557">
        <f t="shared" si="2275"/>
        <v>6581.570695802001</v>
      </c>
      <c r="S341" s="557">
        <f t="shared" si="2275"/>
        <v>6038.078958608</v>
      </c>
      <c r="T341" s="557">
        <f t="shared" si="2275"/>
        <v>4751.1904774360009</v>
      </c>
      <c r="U341" s="557">
        <f t="shared" si="2275"/>
        <v>3014.515731</v>
      </c>
      <c r="V341" s="557">
        <f t="shared" si="2275"/>
        <v>1209.1236384819999</v>
      </c>
      <c r="W341" s="557">
        <f t="shared" si="2275"/>
        <v>65.916880936000013</v>
      </c>
      <c r="X341" s="557">
        <f t="shared" si="2275"/>
        <v>0</v>
      </c>
      <c r="Y341" s="557">
        <f t="shared" si="2275"/>
        <v>0</v>
      </c>
      <c r="Z341" s="557">
        <f t="shared" si="2275"/>
        <v>0</v>
      </c>
      <c r="AA341" s="557">
        <f t="shared" si="2275"/>
        <v>0</v>
      </c>
      <c r="AB341" s="557">
        <f>SUM(AC341:AZ341)</f>
        <v>48496.781381380002</v>
      </c>
      <c r="AC341" s="557">
        <f>AC339+AC340</f>
        <v>0</v>
      </c>
      <c r="AD341" s="557">
        <f t="shared" ref="AD341:AZ341" si="2276">AD339+AD340</f>
        <v>0</v>
      </c>
      <c r="AE341" s="557">
        <f t="shared" si="2276"/>
        <v>0</v>
      </c>
      <c r="AF341" s="557">
        <f t="shared" si="2276"/>
        <v>0</v>
      </c>
      <c r="AG341" s="557">
        <f t="shared" si="2276"/>
        <v>0</v>
      </c>
      <c r="AH341" s="557">
        <f t="shared" si="2276"/>
        <v>0</v>
      </c>
      <c r="AI341" s="557">
        <f t="shared" si="2276"/>
        <v>0</v>
      </c>
      <c r="AJ341" s="557">
        <f t="shared" si="2276"/>
        <v>409.50361134599996</v>
      </c>
      <c r="AK341" s="557">
        <f t="shared" si="2276"/>
        <v>1521.4752115819999</v>
      </c>
      <c r="AL341" s="557">
        <f t="shared" si="2276"/>
        <v>2802.1166612920001</v>
      </c>
      <c r="AM341" s="557">
        <f t="shared" si="2276"/>
        <v>4089.0051424640005</v>
      </c>
      <c r="AN341" s="557">
        <f t="shared" si="2276"/>
        <v>5806.9387945140006</v>
      </c>
      <c r="AO341" s="557">
        <f t="shared" si="2276"/>
        <v>5975.608643988</v>
      </c>
      <c r="AP341" s="557">
        <f t="shared" si="2276"/>
        <v>6231.7369339300012</v>
      </c>
      <c r="AQ341" s="557">
        <f t="shared" si="2276"/>
        <v>6581.570695802001</v>
      </c>
      <c r="AR341" s="557">
        <f t="shared" si="2276"/>
        <v>6038.078958608</v>
      </c>
      <c r="AS341" s="557">
        <f t="shared" si="2276"/>
        <v>4751.1904774360009</v>
      </c>
      <c r="AT341" s="557">
        <f t="shared" si="2276"/>
        <v>3014.515731</v>
      </c>
      <c r="AU341" s="557">
        <f t="shared" si="2276"/>
        <v>1209.1236384819999</v>
      </c>
      <c r="AV341" s="557">
        <f t="shared" si="2276"/>
        <v>65.916880936000013</v>
      </c>
      <c r="AW341" s="557">
        <f t="shared" si="2276"/>
        <v>0</v>
      </c>
      <c r="AX341" s="557">
        <f t="shared" si="2276"/>
        <v>0</v>
      </c>
      <c r="AY341" s="557">
        <f t="shared" si="2276"/>
        <v>0</v>
      </c>
      <c r="AZ341" s="557">
        <f t="shared" si="2276"/>
        <v>0</v>
      </c>
      <c r="BA341" s="557">
        <f>SUM(BB341:BY341)</f>
        <v>48496.781381380002</v>
      </c>
      <c r="BB341" s="557">
        <f>BB339+BB340</f>
        <v>0</v>
      </c>
      <c r="BC341" s="557">
        <f t="shared" ref="BC341:BY341" si="2277">BC339+BC340</f>
        <v>0</v>
      </c>
      <c r="BD341" s="557">
        <f t="shared" si="2277"/>
        <v>0</v>
      </c>
      <c r="BE341" s="557">
        <f t="shared" si="2277"/>
        <v>0</v>
      </c>
      <c r="BF341" s="557">
        <f t="shared" si="2277"/>
        <v>0</v>
      </c>
      <c r="BG341" s="557">
        <f t="shared" si="2277"/>
        <v>0</v>
      </c>
      <c r="BH341" s="557">
        <f t="shared" si="2277"/>
        <v>0</v>
      </c>
      <c r="BI341" s="557">
        <f t="shared" si="2277"/>
        <v>409.50361134599996</v>
      </c>
      <c r="BJ341" s="557">
        <f t="shared" si="2277"/>
        <v>1521.4752115819999</v>
      </c>
      <c r="BK341" s="557">
        <f t="shared" si="2277"/>
        <v>2802.1166612920001</v>
      </c>
      <c r="BL341" s="557">
        <f t="shared" si="2277"/>
        <v>4089.0051424640005</v>
      </c>
      <c r="BM341" s="557">
        <f t="shared" si="2277"/>
        <v>5806.9387945140006</v>
      </c>
      <c r="BN341" s="557">
        <f t="shared" si="2277"/>
        <v>5975.608643988</v>
      </c>
      <c r="BO341" s="557">
        <f t="shared" si="2277"/>
        <v>6231.7369339300012</v>
      </c>
      <c r="BP341" s="557">
        <f t="shared" si="2277"/>
        <v>6581.570695802001</v>
      </c>
      <c r="BQ341" s="557">
        <f t="shared" si="2277"/>
        <v>6038.078958608</v>
      </c>
      <c r="BR341" s="557">
        <f t="shared" si="2277"/>
        <v>4751.1904774360009</v>
      </c>
      <c r="BS341" s="557">
        <f t="shared" si="2277"/>
        <v>3014.515731</v>
      </c>
      <c r="BT341" s="557">
        <f t="shared" si="2277"/>
        <v>1209.1236384819999</v>
      </c>
      <c r="BU341" s="557">
        <f t="shared" si="2277"/>
        <v>65.916880936000013</v>
      </c>
      <c r="BV341" s="557">
        <f t="shared" si="2277"/>
        <v>0</v>
      </c>
      <c r="BW341" s="557">
        <f t="shared" si="2277"/>
        <v>0</v>
      </c>
      <c r="BX341" s="557">
        <f t="shared" si="2277"/>
        <v>0</v>
      </c>
      <c r="BY341" s="557">
        <f t="shared" si="2277"/>
        <v>0</v>
      </c>
      <c r="BZ341" s="557">
        <f>SUM(CA341:CX341)</f>
        <v>48496.781381380002</v>
      </c>
      <c r="CA341" s="557">
        <f>CA339+CA340</f>
        <v>0</v>
      </c>
      <c r="CB341" s="557">
        <f t="shared" ref="CB341:CX341" si="2278">CB339+CB340</f>
        <v>0</v>
      </c>
      <c r="CC341" s="557">
        <f t="shared" si="2278"/>
        <v>0</v>
      </c>
      <c r="CD341" s="557">
        <f t="shared" si="2278"/>
        <v>0</v>
      </c>
      <c r="CE341" s="557">
        <f t="shared" si="2278"/>
        <v>0</v>
      </c>
      <c r="CF341" s="557">
        <f t="shared" si="2278"/>
        <v>0</v>
      </c>
      <c r="CG341" s="557">
        <f t="shared" si="2278"/>
        <v>0</v>
      </c>
      <c r="CH341" s="557">
        <f t="shared" si="2278"/>
        <v>409.50361134599996</v>
      </c>
      <c r="CI341" s="557">
        <f t="shared" si="2278"/>
        <v>1521.4752115819999</v>
      </c>
      <c r="CJ341" s="557">
        <f t="shared" si="2278"/>
        <v>2802.1166612920001</v>
      </c>
      <c r="CK341" s="557">
        <f t="shared" si="2278"/>
        <v>4089.0051424640005</v>
      </c>
      <c r="CL341" s="557">
        <f t="shared" si="2278"/>
        <v>5806.9387945140006</v>
      </c>
      <c r="CM341" s="557">
        <f t="shared" si="2278"/>
        <v>5975.608643988</v>
      </c>
      <c r="CN341" s="557">
        <f t="shared" si="2278"/>
        <v>6231.7369339300012</v>
      </c>
      <c r="CO341" s="557">
        <f t="shared" si="2278"/>
        <v>6581.570695802001</v>
      </c>
      <c r="CP341" s="557">
        <f t="shared" si="2278"/>
        <v>6038.078958608</v>
      </c>
      <c r="CQ341" s="557">
        <f t="shared" si="2278"/>
        <v>4751.1904774360009</v>
      </c>
      <c r="CR341" s="557">
        <f t="shared" si="2278"/>
        <v>3014.515731</v>
      </c>
      <c r="CS341" s="557">
        <f t="shared" si="2278"/>
        <v>1209.1236384819999</v>
      </c>
      <c r="CT341" s="557">
        <f t="shared" si="2278"/>
        <v>65.916880936000013</v>
      </c>
      <c r="CU341" s="557">
        <f t="shared" si="2278"/>
        <v>0</v>
      </c>
      <c r="CV341" s="557">
        <f t="shared" si="2278"/>
        <v>0</v>
      </c>
      <c r="CW341" s="557">
        <f t="shared" si="2278"/>
        <v>0</v>
      </c>
      <c r="CX341" s="557">
        <f t="shared" si="2278"/>
        <v>0</v>
      </c>
      <c r="CY341" s="129"/>
      <c r="CZ341" s="129"/>
      <c r="DA341" s="129"/>
      <c r="DB341" s="129"/>
      <c r="DC341" s="129"/>
      <c r="DD341" s="129"/>
      <c r="DE341" s="129"/>
      <c r="DF341" s="129"/>
      <c r="DG341" s="129"/>
      <c r="DH341" s="129"/>
    </row>
    <row r="342" spans="1:112">
      <c r="A342" s="558"/>
      <c r="B342" s="557"/>
      <c r="C342" s="557"/>
      <c r="D342" s="557"/>
      <c r="E342" s="557"/>
      <c r="F342" s="557"/>
      <c r="G342" s="557"/>
      <c r="H342" s="557"/>
      <c r="I342" s="557"/>
      <c r="J342" s="557"/>
      <c r="K342" s="557"/>
      <c r="L342" s="557"/>
      <c r="M342" s="557"/>
      <c r="N342" s="557"/>
      <c r="O342" s="557"/>
      <c r="P342" s="557"/>
      <c r="Q342" s="557"/>
      <c r="R342" s="557"/>
      <c r="S342" s="557"/>
      <c r="T342" s="557"/>
      <c r="U342" s="557"/>
      <c r="V342" s="557"/>
      <c r="W342" s="557"/>
      <c r="X342" s="557"/>
      <c r="Y342" s="557"/>
      <c r="Z342" s="557"/>
      <c r="AA342" s="557"/>
      <c r="AB342" s="557"/>
      <c r="AC342" s="557"/>
      <c r="AD342" s="557"/>
      <c r="AE342" s="557"/>
      <c r="AF342" s="557"/>
      <c r="AG342" s="557"/>
      <c r="AH342" s="557"/>
      <c r="AI342" s="557"/>
      <c r="AJ342" s="557"/>
      <c r="AK342" s="557"/>
      <c r="AL342" s="557"/>
      <c r="AM342" s="557"/>
      <c r="AN342" s="557"/>
      <c r="AO342" s="557"/>
      <c r="AP342" s="557"/>
      <c r="AQ342" s="557"/>
      <c r="AR342" s="557"/>
      <c r="AS342" s="557"/>
      <c r="AT342" s="557"/>
      <c r="AU342" s="557"/>
      <c r="AV342" s="557"/>
      <c r="AW342" s="557"/>
      <c r="AX342" s="557"/>
      <c r="AY342" s="557"/>
      <c r="AZ342" s="557"/>
      <c r="BA342" s="557"/>
      <c r="BB342" s="557"/>
      <c r="BC342" s="557"/>
      <c r="BD342" s="557"/>
      <c r="BE342" s="557"/>
      <c r="BF342" s="557"/>
      <c r="BG342" s="557"/>
      <c r="BH342" s="557"/>
      <c r="BI342" s="557"/>
      <c r="BJ342" s="557"/>
      <c r="BK342" s="557"/>
      <c r="BL342" s="557"/>
      <c r="BM342" s="557"/>
      <c r="BN342" s="557"/>
      <c r="BO342" s="557"/>
      <c r="BP342" s="557"/>
      <c r="BQ342" s="557"/>
      <c r="BR342" s="557"/>
      <c r="BS342" s="557"/>
      <c r="BT342" s="557"/>
      <c r="BU342" s="557"/>
      <c r="BV342" s="557"/>
      <c r="BW342" s="557"/>
      <c r="BX342" s="557"/>
      <c r="BY342" s="557"/>
      <c r="BZ342" s="557"/>
      <c r="CA342" s="557"/>
      <c r="CB342" s="557"/>
      <c r="CC342" s="557"/>
      <c r="CD342" s="557"/>
      <c r="CE342" s="557"/>
      <c r="CF342" s="557"/>
      <c r="CG342" s="557"/>
      <c r="CH342" s="557"/>
      <c r="CI342" s="557"/>
      <c r="CJ342" s="557"/>
      <c r="CK342" s="557"/>
      <c r="CL342" s="557"/>
      <c r="CM342" s="557"/>
      <c r="CN342" s="557"/>
      <c r="CO342" s="557"/>
      <c r="CP342" s="557"/>
      <c r="CQ342" s="557"/>
      <c r="CR342" s="557"/>
      <c r="CS342" s="557"/>
      <c r="CT342" s="557"/>
      <c r="CU342" s="557"/>
      <c r="CV342" s="557"/>
      <c r="CW342" s="557"/>
      <c r="CX342" s="557"/>
      <c r="CY342" s="129"/>
      <c r="CZ342" s="129"/>
      <c r="DA342" s="129"/>
      <c r="DB342" s="129"/>
      <c r="DC342" s="129"/>
      <c r="DD342" s="129"/>
      <c r="DE342" s="129"/>
      <c r="DF342" s="129"/>
      <c r="DG342" s="129"/>
      <c r="DH342" s="129"/>
    </row>
    <row r="343" spans="1:112">
      <c r="A343" s="607" t="s">
        <v>1220</v>
      </c>
      <c r="B343" s="557"/>
      <c r="C343" s="557"/>
      <c r="D343" s="557"/>
      <c r="E343" s="557"/>
      <c r="F343" s="557"/>
      <c r="G343" s="557"/>
      <c r="H343" s="557"/>
      <c r="I343" s="557"/>
      <c r="J343" s="557"/>
      <c r="K343" s="557"/>
      <c r="L343" s="557"/>
      <c r="M343" s="557"/>
      <c r="N343" s="557"/>
      <c r="O343" s="557"/>
      <c r="P343" s="557"/>
      <c r="Q343" s="557"/>
      <c r="R343" s="557"/>
      <c r="S343" s="557"/>
      <c r="T343" s="557"/>
      <c r="U343" s="557"/>
      <c r="V343" s="557"/>
      <c r="W343" s="557"/>
      <c r="X343" s="557"/>
      <c r="Y343" s="557"/>
      <c r="Z343" s="557"/>
      <c r="AA343" s="557"/>
      <c r="AB343" s="557"/>
      <c r="AC343" s="557"/>
      <c r="AD343" s="557"/>
      <c r="AE343" s="557"/>
      <c r="AF343" s="557"/>
      <c r="AG343" s="557"/>
      <c r="AH343" s="557"/>
      <c r="AI343" s="557"/>
      <c r="AJ343" s="557"/>
      <c r="AK343" s="557"/>
      <c r="AL343" s="557"/>
      <c r="AM343" s="557"/>
      <c r="AN343" s="557"/>
      <c r="AO343" s="557"/>
      <c r="AP343" s="557"/>
      <c r="AQ343" s="557"/>
      <c r="AR343" s="557"/>
      <c r="AS343" s="557"/>
      <c r="AT343" s="557"/>
      <c r="AU343" s="557"/>
      <c r="AV343" s="557"/>
      <c r="AW343" s="557"/>
      <c r="AX343" s="557"/>
      <c r="AY343" s="557"/>
      <c r="AZ343" s="557"/>
      <c r="BA343" s="557"/>
      <c r="BB343" s="557"/>
      <c r="BC343" s="557"/>
      <c r="BD343" s="557"/>
      <c r="BE343" s="557"/>
      <c r="BF343" s="557"/>
      <c r="BG343" s="557"/>
      <c r="BH343" s="557"/>
      <c r="BI343" s="557"/>
      <c r="BJ343" s="557"/>
      <c r="BK343" s="557"/>
      <c r="BL343" s="557"/>
      <c r="BM343" s="557"/>
      <c r="BN343" s="557"/>
      <c r="BO343" s="557"/>
      <c r="BP343" s="557"/>
      <c r="BQ343" s="557"/>
      <c r="BR343" s="557"/>
      <c r="BS343" s="557"/>
      <c r="BT343" s="557"/>
      <c r="BU343" s="557"/>
      <c r="BV343" s="557"/>
      <c r="BW343" s="557"/>
      <c r="BX343" s="557"/>
      <c r="BY343" s="557"/>
      <c r="BZ343" s="557"/>
      <c r="CA343" s="557"/>
      <c r="CB343" s="557"/>
      <c r="CC343" s="557"/>
      <c r="CD343" s="557"/>
      <c r="CE343" s="557"/>
      <c r="CF343" s="557"/>
      <c r="CG343" s="557"/>
      <c r="CH343" s="557"/>
      <c r="CI343" s="557"/>
      <c r="CJ343" s="557"/>
      <c r="CK343" s="557"/>
      <c r="CL343" s="557"/>
      <c r="CM343" s="557"/>
      <c r="CN343" s="557"/>
      <c r="CO343" s="557"/>
      <c r="CP343" s="557"/>
      <c r="CQ343" s="557"/>
      <c r="CR343" s="557"/>
      <c r="CS343" s="557"/>
      <c r="CT343" s="557"/>
      <c r="CU343" s="557"/>
      <c r="CV343" s="557"/>
      <c r="CW343" s="557"/>
      <c r="CX343" s="557"/>
      <c r="CY343" s="129"/>
      <c r="CZ343" s="129"/>
      <c r="DA343" s="129"/>
      <c r="DB343" s="129"/>
      <c r="DC343" s="129"/>
      <c r="DD343" s="129"/>
      <c r="DE343" s="129"/>
      <c r="DF343" s="129"/>
      <c r="DG343" s="129"/>
      <c r="DH343" s="129"/>
    </row>
    <row r="344" spans="1:112">
      <c r="A344" s="558" t="s">
        <v>1208</v>
      </c>
      <c r="B344" s="557">
        <f>4*AB344+4*BA344+19*C344+BZ344*4</f>
        <v>1134957.8755510612</v>
      </c>
      <c r="C344" s="557">
        <f>SUM(D344:AA344)</f>
        <v>38089.953573155748</v>
      </c>
      <c r="D344" s="557">
        <f>IF(D331&lt;0,0,IF(D331&gt;D341,D341,D331))</f>
        <v>0</v>
      </c>
      <c r="E344" s="557">
        <f t="shared" ref="E344:AA344" si="2279">IF(E331&lt;0,0,IF(E331&gt;E341,E341,E331))</f>
        <v>0</v>
      </c>
      <c r="F344" s="557">
        <f t="shared" si="2279"/>
        <v>0</v>
      </c>
      <c r="G344" s="557">
        <f t="shared" si="2279"/>
        <v>0</v>
      </c>
      <c r="H344" s="557">
        <f t="shared" si="2279"/>
        <v>0</v>
      </c>
      <c r="I344" s="557">
        <f t="shared" si="2279"/>
        <v>0</v>
      </c>
      <c r="J344" s="557">
        <f t="shared" si="2279"/>
        <v>0</v>
      </c>
      <c r="K344" s="557">
        <f t="shared" si="2279"/>
        <v>409.50361134599996</v>
      </c>
      <c r="L344" s="557">
        <f t="shared" si="2279"/>
        <v>1521.4752115819999</v>
      </c>
      <c r="M344" s="557">
        <f t="shared" si="2279"/>
        <v>2802.1166612920001</v>
      </c>
      <c r="N344" s="557">
        <f t="shared" si="2279"/>
        <v>4089.0051424640005</v>
      </c>
      <c r="O344" s="557">
        <f t="shared" si="2279"/>
        <v>4302.1712350943426</v>
      </c>
      <c r="P344" s="557">
        <f t="shared" si="2279"/>
        <v>4099.0635564839304</v>
      </c>
      <c r="Q344" s="557">
        <f t="shared" si="2279"/>
        <v>4304.1242833412398</v>
      </c>
      <c r="R344" s="557">
        <f t="shared" si="2279"/>
        <v>3738.3919180890052</v>
      </c>
      <c r="S344" s="557">
        <f t="shared" si="2279"/>
        <v>3783.3552256092325</v>
      </c>
      <c r="T344" s="557">
        <f t="shared" si="2279"/>
        <v>4751.1904774360009</v>
      </c>
      <c r="U344" s="557">
        <f t="shared" si="2279"/>
        <v>3014.515731</v>
      </c>
      <c r="V344" s="557">
        <f t="shared" si="2279"/>
        <v>1209.1236384819999</v>
      </c>
      <c r="W344" s="557">
        <f t="shared" si="2279"/>
        <v>65.916880936000013</v>
      </c>
      <c r="X344" s="557">
        <f t="shared" si="2279"/>
        <v>0</v>
      </c>
      <c r="Y344" s="557">
        <f t="shared" si="2279"/>
        <v>0</v>
      </c>
      <c r="Z344" s="557">
        <f t="shared" si="2279"/>
        <v>0</v>
      </c>
      <c r="AA344" s="557">
        <f t="shared" si="2279"/>
        <v>0</v>
      </c>
      <c r="AB344" s="557">
        <f>SUM(AC344:AZ344)</f>
        <v>34115.953604994531</v>
      </c>
      <c r="AC344" s="557">
        <f>IF(AC331&lt;0,0,IF(AC331&gt;AC341,AC341,AC331))</f>
        <v>0</v>
      </c>
      <c r="AD344" s="557">
        <f t="shared" ref="AD344:BY344" si="2280">IF(AD331&lt;0,0,IF(AD331&gt;AD341,AD341,AD331))</f>
        <v>0</v>
      </c>
      <c r="AE344" s="557">
        <f t="shared" si="2280"/>
        <v>0</v>
      </c>
      <c r="AF344" s="557">
        <f t="shared" si="2280"/>
        <v>0</v>
      </c>
      <c r="AG344" s="557">
        <f t="shared" si="2280"/>
        <v>0</v>
      </c>
      <c r="AH344" s="557">
        <f t="shared" si="2280"/>
        <v>0</v>
      </c>
      <c r="AI344" s="557">
        <f t="shared" si="2280"/>
        <v>0</v>
      </c>
      <c r="AJ344" s="557">
        <f t="shared" si="2280"/>
        <v>409.50361134599996</v>
      </c>
      <c r="AK344" s="557">
        <f t="shared" si="2280"/>
        <v>1521.4752115819999</v>
      </c>
      <c r="AL344" s="557">
        <f t="shared" si="2280"/>
        <v>2802.1166612920001</v>
      </c>
      <c r="AM344" s="557">
        <f t="shared" si="2280"/>
        <v>4089.0051424640005</v>
      </c>
      <c r="AN344" s="557">
        <f t="shared" si="2280"/>
        <v>3613.6846090799036</v>
      </c>
      <c r="AO344" s="557">
        <f t="shared" si="2280"/>
        <v>3423.5999339140672</v>
      </c>
      <c r="AP344" s="557">
        <f t="shared" si="2280"/>
        <v>3615.6376573268008</v>
      </c>
      <c r="AQ344" s="557">
        <f t="shared" si="2280"/>
        <v>3062.928295519142</v>
      </c>
      <c r="AR344" s="557">
        <f t="shared" si="2280"/>
        <v>3120.8492269915614</v>
      </c>
      <c r="AS344" s="557">
        <f t="shared" si="2280"/>
        <v>4167.5970050610513</v>
      </c>
      <c r="AT344" s="557">
        <f t="shared" si="2280"/>
        <v>3014.515731</v>
      </c>
      <c r="AU344" s="557">
        <f t="shared" si="2280"/>
        <v>1209.1236384819999</v>
      </c>
      <c r="AV344" s="557">
        <f t="shared" si="2280"/>
        <v>65.916880936000013</v>
      </c>
      <c r="AW344" s="557">
        <f t="shared" si="2280"/>
        <v>0</v>
      </c>
      <c r="AX344" s="557">
        <f t="shared" si="2280"/>
        <v>0</v>
      </c>
      <c r="AY344" s="557">
        <f t="shared" si="2280"/>
        <v>0</v>
      </c>
      <c r="AZ344" s="557">
        <f t="shared" si="2280"/>
        <v>0</v>
      </c>
      <c r="BA344" s="557">
        <f>SUM(BB344:BY344)</f>
        <v>30822.227478588738</v>
      </c>
      <c r="BB344" s="557">
        <f>IF(BB331&lt;0,0,IF(BB331&gt;BB341,BB341,BB331))</f>
        <v>0</v>
      </c>
      <c r="BC344" s="557">
        <f t="shared" si="2280"/>
        <v>0</v>
      </c>
      <c r="BD344" s="557">
        <f t="shared" si="2280"/>
        <v>0</v>
      </c>
      <c r="BE344" s="557">
        <f t="shared" si="2280"/>
        <v>0</v>
      </c>
      <c r="BF344" s="557">
        <f t="shared" si="2280"/>
        <v>0</v>
      </c>
      <c r="BG344" s="557">
        <f t="shared" si="2280"/>
        <v>0</v>
      </c>
      <c r="BH344" s="557">
        <f t="shared" si="2280"/>
        <v>0</v>
      </c>
      <c r="BI344" s="557">
        <f t="shared" si="2280"/>
        <v>409.50361134599996</v>
      </c>
      <c r="BJ344" s="557">
        <f t="shared" si="2280"/>
        <v>1521.4752115819999</v>
      </c>
      <c r="BK344" s="557">
        <f t="shared" si="2280"/>
        <v>2802.1166612920001</v>
      </c>
      <c r="BL344" s="557">
        <f t="shared" si="2280"/>
        <v>3947.5832948594771</v>
      </c>
      <c r="BM344" s="557">
        <f t="shared" si="2280"/>
        <v>3078.195011068673</v>
      </c>
      <c r="BN344" s="557">
        <f t="shared" si="2280"/>
        <v>2898.219835893959</v>
      </c>
      <c r="BO344" s="557">
        <f t="shared" si="2280"/>
        <v>3080.1480593155702</v>
      </c>
      <c r="BP344" s="557">
        <f t="shared" si="2280"/>
        <v>2537.5481974990344</v>
      </c>
      <c r="BQ344" s="557">
        <f t="shared" si="2280"/>
        <v>2605.5667836222674</v>
      </c>
      <c r="BR344" s="557">
        <f t="shared" si="2280"/>
        <v>3652.3145616917582</v>
      </c>
      <c r="BS344" s="557">
        <f t="shared" si="2280"/>
        <v>3014.515731</v>
      </c>
      <c r="BT344" s="557">
        <f t="shared" si="2280"/>
        <v>1209.1236384819999</v>
      </c>
      <c r="BU344" s="557">
        <f t="shared" si="2280"/>
        <v>65.916880936000013</v>
      </c>
      <c r="BV344" s="557">
        <f t="shared" si="2280"/>
        <v>0</v>
      </c>
      <c r="BW344" s="557">
        <f t="shared" si="2280"/>
        <v>0</v>
      </c>
      <c r="BX344" s="557">
        <f t="shared" si="2280"/>
        <v>0</v>
      </c>
      <c r="BY344" s="557">
        <f t="shared" si="2280"/>
        <v>0</v>
      </c>
      <c r="BZ344" s="557">
        <f>SUM(CA344:CX344)</f>
        <v>37874.008331692232</v>
      </c>
      <c r="CA344" s="557">
        <f>IF(CA331&lt;0,0,IF(CA331&gt;CA341,CA341,CA331))</f>
        <v>0</v>
      </c>
      <c r="CB344" s="557">
        <f t="shared" ref="CB344:CX344" si="2281">IF(CB331&lt;0,0,IF(CB331&gt;CB341,CB341,CB331))</f>
        <v>0</v>
      </c>
      <c r="CC344" s="557">
        <f t="shared" si="2281"/>
        <v>0</v>
      </c>
      <c r="CD344" s="557">
        <f t="shared" si="2281"/>
        <v>0</v>
      </c>
      <c r="CE344" s="557">
        <f t="shared" si="2281"/>
        <v>0</v>
      </c>
      <c r="CF344" s="557">
        <f t="shared" si="2281"/>
        <v>0</v>
      </c>
      <c r="CG344" s="557">
        <f t="shared" si="2281"/>
        <v>0</v>
      </c>
      <c r="CH344" s="557">
        <f t="shared" si="2281"/>
        <v>409.50361134599996</v>
      </c>
      <c r="CI344" s="557">
        <f t="shared" si="2281"/>
        <v>1521.4752115819999</v>
      </c>
      <c r="CJ344" s="557">
        <f t="shared" si="2281"/>
        <v>2802.1166612920001</v>
      </c>
      <c r="CK344" s="557">
        <f t="shared" si="2281"/>
        <v>4089.0051424640005</v>
      </c>
      <c r="CL344" s="557">
        <f t="shared" si="2281"/>
        <v>4302.1712350943426</v>
      </c>
      <c r="CM344" s="557">
        <f t="shared" si="2281"/>
        <v>4046.3919517723548</v>
      </c>
      <c r="CN344" s="557">
        <f t="shared" si="2281"/>
        <v>4256.7281769547599</v>
      </c>
      <c r="CO344" s="557">
        <f t="shared" si="2281"/>
        <v>3680.4531529062742</v>
      </c>
      <c r="CP344" s="557">
        <f t="shared" si="2281"/>
        <v>3725.4164604265006</v>
      </c>
      <c r="CQ344" s="557">
        <f t="shared" si="2281"/>
        <v>4751.1904774360009</v>
      </c>
      <c r="CR344" s="557">
        <f t="shared" si="2281"/>
        <v>3014.515731</v>
      </c>
      <c r="CS344" s="557">
        <f t="shared" si="2281"/>
        <v>1209.1236384819999</v>
      </c>
      <c r="CT344" s="557">
        <f t="shared" si="2281"/>
        <v>65.916880936000013</v>
      </c>
      <c r="CU344" s="557">
        <f t="shared" si="2281"/>
        <v>0</v>
      </c>
      <c r="CV344" s="557">
        <f t="shared" si="2281"/>
        <v>0</v>
      </c>
      <c r="CW344" s="557">
        <f t="shared" si="2281"/>
        <v>0</v>
      </c>
      <c r="CX344" s="557">
        <f t="shared" si="2281"/>
        <v>0</v>
      </c>
      <c r="CY344" s="129"/>
      <c r="CZ344" s="129"/>
      <c r="DA344" s="129"/>
      <c r="DB344" s="129"/>
      <c r="DC344" s="129"/>
      <c r="DD344" s="129"/>
      <c r="DE344" s="129"/>
      <c r="DF344" s="129"/>
      <c r="DG344" s="129"/>
      <c r="DH344" s="129"/>
    </row>
    <row r="345" spans="1:112">
      <c r="A345" s="558" t="s">
        <v>1209</v>
      </c>
      <c r="B345" s="604">
        <f>B331-B344</f>
        <v>2132576.774097987</v>
      </c>
      <c r="C345" s="604">
        <f t="shared" ref="C345" si="2282">C331-C344</f>
        <v>75303.239933655772</v>
      </c>
      <c r="D345" s="604">
        <f t="shared" ref="D345" si="2283">D331-D344</f>
        <v>2912.5963630382089</v>
      </c>
      <c r="E345" s="604">
        <f t="shared" ref="E345" si="2284">E331-E344</f>
        <v>2623.922725296306</v>
      </c>
      <c r="F345" s="604">
        <f t="shared" ref="F345" si="2285">F331-F344</f>
        <v>2623.922725296306</v>
      </c>
      <c r="G345" s="604">
        <f t="shared" ref="G345" si="2286">G331-G344</f>
        <v>2629.1809079718405</v>
      </c>
      <c r="H345" s="604">
        <f t="shared" ref="H345" si="2287">H331-H344</f>
        <v>2778.8302319464901</v>
      </c>
      <c r="I345" s="604">
        <f t="shared" ref="I345" si="2288">I331-I344</f>
        <v>2773.5177268427942</v>
      </c>
      <c r="J345" s="604">
        <f t="shared" ref="J345" si="2289">J331-J344</f>
        <v>2766.0840563897282</v>
      </c>
      <c r="K345" s="604">
        <f t="shared" ref="K345" si="2290">K331-K344</f>
        <v>4211.2009038992346</v>
      </c>
      <c r="L345" s="604">
        <f t="shared" ref="L345" si="2291">L331-L344</f>
        <v>3348.1348398463124</v>
      </c>
      <c r="M345" s="604">
        <f t="shared" ref="M345" si="2292">M331-M344</f>
        <v>2557.2145953724198</v>
      </c>
      <c r="N345" s="604">
        <f t="shared" ref="N345" si="2293">N331-N344</f>
        <v>1105.6482674404951</v>
      </c>
      <c r="O345" s="604">
        <f t="shared" ref="O345" si="2294">O331-O344</f>
        <v>0</v>
      </c>
      <c r="P345" s="604">
        <f t="shared" ref="P345" si="2295">P331-P344</f>
        <v>0</v>
      </c>
      <c r="Q345" s="604">
        <f t="shared" ref="Q345" si="2296">Q331-Q344</f>
        <v>0</v>
      </c>
      <c r="R345" s="604">
        <f t="shared" ref="R345" si="2297">R331-R344</f>
        <v>0</v>
      </c>
      <c r="S345" s="604">
        <f t="shared" ref="S345" si="2298">S331-S344</f>
        <v>0</v>
      </c>
      <c r="T345" s="604">
        <f t="shared" ref="T345" si="2299">T331-T344</f>
        <v>78.912526242721469</v>
      </c>
      <c r="U345" s="604">
        <f t="shared" ref="U345" si="2300">U331-U344</f>
        <v>2415.1530703532085</v>
      </c>
      <c r="V345" s="604">
        <f t="shared" ref="V345" si="2301">V331-V344</f>
        <v>5127.1868924413338</v>
      </c>
      <c r="W345" s="604">
        <f t="shared" ref="W345" si="2302">W331-W344</f>
        <v>7101.5485349328292</v>
      </c>
      <c r="X345" s="604">
        <f t="shared" ref="X345" si="2303">X331-X344</f>
        <v>6945.2246691007067</v>
      </c>
      <c r="Y345" s="604">
        <f t="shared" ref="Y345" si="2304">Y331-Y344</f>
        <v>6079.2339209199072</v>
      </c>
      <c r="Z345" s="604">
        <f t="shared" ref="Z345" si="2305">Z331-Z344</f>
        <v>5795.7612855089365</v>
      </c>
      <c r="AA345" s="604">
        <f t="shared" ref="AA345" si="2306">AA331-AA344</f>
        <v>3917.5872676030062</v>
      </c>
      <c r="AB345" s="604">
        <f t="shared" ref="AB345" si="2307">AB331-AB344</f>
        <v>57566.584906045158</v>
      </c>
      <c r="AC345" s="604">
        <f t="shared" ref="AC345" si="2308">AC331-AC344</f>
        <v>2457.9353835947099</v>
      </c>
      <c r="AD345" s="604">
        <f t="shared" ref="AD345" si="2309">AD331-AD344</f>
        <v>2195.2423732495804</v>
      </c>
      <c r="AE345" s="604">
        <f t="shared" ref="AE345" si="2310">AE331-AE344</f>
        <v>2195.2423732495804</v>
      </c>
      <c r="AF345" s="604">
        <f t="shared" ref="AF345" si="2311">AF331-AF344</f>
        <v>2213.4908696235025</v>
      </c>
      <c r="AG345" s="604">
        <f t="shared" ref="AG345" si="2312">AG331-AG344</f>
        <v>2363.1401935981526</v>
      </c>
      <c r="AH345" s="604">
        <f t="shared" ref="AH345" si="2313">AH331-AH344</f>
        <v>2344.8373747960686</v>
      </c>
      <c r="AI345" s="604">
        <f t="shared" ref="AI345" si="2314">AI331-AI344</f>
        <v>2324.4099904069926</v>
      </c>
      <c r="AJ345" s="604">
        <f t="shared" ref="AJ345" si="2315">AJ331-AJ344</f>
        <v>3730.5592970589714</v>
      </c>
      <c r="AK345" s="604">
        <f t="shared" ref="AK345" si="2316">AK331-AK344</f>
        <v>2776.5987762660525</v>
      </c>
      <c r="AL345" s="604">
        <f t="shared" ref="AL345" si="2317">AL331-AL344</f>
        <v>1894.7085967547487</v>
      </c>
      <c r="AM345" s="604">
        <f t="shared" ref="AM345" si="2318">AM331-AM344</f>
        <v>404.17132772767127</v>
      </c>
      <c r="AN345" s="604">
        <f t="shared" ref="AN345" si="2319">AN331-AN344</f>
        <v>0</v>
      </c>
      <c r="AO345" s="604">
        <f t="shared" ref="AO345" si="2320">AO331-AO344</f>
        <v>0</v>
      </c>
      <c r="AP345" s="604">
        <f t="shared" ref="AP345" si="2321">AP331-AP344</f>
        <v>0</v>
      </c>
      <c r="AQ345" s="604">
        <f t="shared" ref="AQ345" si="2322">AQ331-AQ344</f>
        <v>0</v>
      </c>
      <c r="AR345" s="604">
        <f t="shared" ref="AR345" si="2323">AR331-AR344</f>
        <v>0</v>
      </c>
      <c r="AS345" s="604">
        <f t="shared" ref="AS345" si="2324">AS331-AS344</f>
        <v>0</v>
      </c>
      <c r="AT345" s="604">
        <f t="shared" ref="AT345" si="2325">AT331-AT344</f>
        <v>1739.6894477833453</v>
      </c>
      <c r="AU345" s="604">
        <f t="shared" ref="AU345" si="2326">AU331-AU344</f>
        <v>4399.7312711452287</v>
      </c>
      <c r="AV345" s="604">
        <f t="shared" ref="AV345" si="2327">AV331-AV344</f>
        <v>6335.1200267280747</v>
      </c>
      <c r="AW345" s="604">
        <f t="shared" ref="AW345" si="2328">AW331-AW344</f>
        <v>6217.7690478046025</v>
      </c>
      <c r="AX345" s="604">
        <f t="shared" ref="AX345" si="2329">AX331-AX344</f>
        <v>5429.7182360006282</v>
      </c>
      <c r="AY345" s="604">
        <f t="shared" ref="AY345" si="2330">AY331-AY344</f>
        <v>5185.2165416848129</v>
      </c>
      <c r="AZ345" s="604">
        <f t="shared" ref="AZ345" si="2331">AZ331-AZ344</f>
        <v>3359.0037785724248</v>
      </c>
      <c r="BA345" s="604">
        <f t="shared" ref="BA345" si="2332">BA331-BA344</f>
        <v>49817.210016050245</v>
      </c>
      <c r="BB345" s="604">
        <f t="shared" ref="BB345" si="2333">BB331-BB344</f>
        <v>2104.3101773608792</v>
      </c>
      <c r="BC345" s="604">
        <f t="shared" ref="BC345" si="2334">BC331-BC344</f>
        <v>1861.8243216576823</v>
      </c>
      <c r="BD345" s="604">
        <f t="shared" ref="BD345" si="2335">BD331-BD344</f>
        <v>1861.8243216576823</v>
      </c>
      <c r="BE345" s="604">
        <f t="shared" ref="BE345" si="2336">BE331-BE344</f>
        <v>1890.1763953525699</v>
      </c>
      <c r="BF345" s="604">
        <f t="shared" ref="BF345" si="2337">BF331-BF344</f>
        <v>2039.8257193272204</v>
      </c>
      <c r="BG345" s="604">
        <f t="shared" ref="BG345" si="2338">BG331-BG344</f>
        <v>2011.4193232041705</v>
      </c>
      <c r="BH345" s="604">
        <f t="shared" ref="BH345" si="2339">BH331-BH344</f>
        <v>1980.9035218423614</v>
      </c>
      <c r="BI345" s="604">
        <f t="shared" ref="BI345" si="2340">BI331-BI344</f>
        <v>3356.7377233870811</v>
      </c>
      <c r="BJ345" s="604">
        <f t="shared" ref="BJ345" si="2341">BJ331-BJ344</f>
        <v>2332.0413741435223</v>
      </c>
      <c r="BK345" s="604">
        <f t="shared" ref="BK345" si="2342">BK331-BK344</f>
        <v>1379.4261533854547</v>
      </c>
      <c r="BL345" s="604">
        <f t="shared" ref="BL345" si="2343">BL331-BL344</f>
        <v>0</v>
      </c>
      <c r="BM345" s="604">
        <f t="shared" ref="BM345" si="2344">BM331-BM344</f>
        <v>0</v>
      </c>
      <c r="BN345" s="604">
        <f t="shared" ref="BN345" si="2345">BN331-BN344</f>
        <v>0</v>
      </c>
      <c r="BO345" s="604">
        <f t="shared" ref="BO345" si="2346">BO331-BO344</f>
        <v>0</v>
      </c>
      <c r="BP345" s="604">
        <f t="shared" ref="BP345" si="2347">BP331-BP344</f>
        <v>0</v>
      </c>
      <c r="BQ345" s="604">
        <f t="shared" ref="BQ345" si="2348">BQ331-BQ344</f>
        <v>0</v>
      </c>
      <c r="BR345" s="604">
        <f t="shared" ref="BR345" si="2349">BR331-BR344</f>
        <v>0</v>
      </c>
      <c r="BS345" s="604">
        <f t="shared" ref="BS345" si="2350">BS331-BS344</f>
        <v>1214.3093497632367</v>
      </c>
      <c r="BT345" s="604">
        <f t="shared" ref="BT345" si="2351">BT331-BT344</f>
        <v>3833.9591604025131</v>
      </c>
      <c r="BU345" s="604">
        <f t="shared" ref="BU345" si="2352">BU331-BU344</f>
        <v>5739.0089647910463</v>
      </c>
      <c r="BV345" s="604">
        <f t="shared" ref="BV345" si="2353">BV331-BV344</f>
        <v>5651.9969370618874</v>
      </c>
      <c r="BW345" s="604">
        <f t="shared" ref="BW345" si="2354">BW331-BW344</f>
        <v>4924.5393699522965</v>
      </c>
      <c r="BX345" s="604">
        <f t="shared" ref="BX345" si="2355">BX331-BX344</f>
        <v>4710.3484075993811</v>
      </c>
      <c r="BY345" s="604">
        <f t="shared" ref="BY345" si="2356">BY331-BY344</f>
        <v>2924.5587951612456</v>
      </c>
      <c r="BZ345" s="604">
        <f t="shared" ref="BZ345" si="2357">BZ331-BZ344</f>
        <v>68070.00891753647</v>
      </c>
      <c r="CA345" s="604">
        <f t="shared" ref="CA345" si="2358">CA331-CA344</f>
        <v>2912.5963630382089</v>
      </c>
      <c r="CB345" s="604">
        <f t="shared" ref="CB345" si="2359">CB331-CB344</f>
        <v>2623.922725296306</v>
      </c>
      <c r="CC345" s="604">
        <f t="shared" ref="CC345" si="2360">CC331-CC344</f>
        <v>2623.922725296306</v>
      </c>
      <c r="CD345" s="604">
        <f t="shared" ref="CD345" si="2361">CD331-CD344</f>
        <v>2629.1809079718405</v>
      </c>
      <c r="CE345" s="604">
        <f t="shared" ref="CE345" si="2362">CE331-CE344</f>
        <v>2778.8302319464901</v>
      </c>
      <c r="CF345" s="604">
        <f t="shared" ref="CF345" si="2363">CF331-CF344</f>
        <v>2773.5177268427942</v>
      </c>
      <c r="CG345" s="604">
        <f t="shared" ref="CG345" si="2364">CG331-CG344</f>
        <v>2766.0840563897282</v>
      </c>
      <c r="CH345" s="604">
        <f t="shared" ref="CH345" si="2365">CH331-CH344</f>
        <v>4211.2009038992346</v>
      </c>
      <c r="CI345" s="604">
        <f t="shared" ref="CI345" si="2366">CI331-CI344</f>
        <v>3348.1348398463124</v>
      </c>
      <c r="CJ345" s="604">
        <f t="shared" ref="CJ345" si="2367">CJ331-CJ344</f>
        <v>2557.2145953724198</v>
      </c>
      <c r="CK345" s="604">
        <f t="shared" ref="CK345" si="2368">CK331-CK344</f>
        <v>1105.6482674404951</v>
      </c>
      <c r="CL345" s="604">
        <f t="shared" ref="CL345" si="2369">CL331-CL344</f>
        <v>0</v>
      </c>
      <c r="CM345" s="604">
        <f t="shared" ref="CM345" si="2370">CM331-CM344</f>
        <v>0</v>
      </c>
      <c r="CN345" s="604">
        <f t="shared" ref="CN345" si="2371">CN331-CN344</f>
        <v>0</v>
      </c>
      <c r="CO345" s="604">
        <f t="shared" ref="CO345" si="2372">CO331-CO344</f>
        <v>0</v>
      </c>
      <c r="CP345" s="604">
        <f t="shared" ref="CP345" si="2373">CP331-CP344</f>
        <v>0</v>
      </c>
      <c r="CQ345" s="604">
        <f t="shared" ref="CQ345" si="2374">CQ331-CQ344</f>
        <v>42.042402944619425</v>
      </c>
      <c r="CR345" s="604">
        <f t="shared" ref="CR345" si="2375">CR331-CR344</f>
        <v>2373.0201999096503</v>
      </c>
      <c r="CS345" s="604">
        <f t="shared" ref="CS345" si="2376">CS331-CS344</f>
        <v>5074.5152877297569</v>
      </c>
      <c r="CT345" s="604">
        <f t="shared" ref="CT345" si="2377">CT331-CT344</f>
        <v>7048.876930221254</v>
      </c>
      <c r="CU345" s="604">
        <f t="shared" ref="CU345" si="2378">CU331-CU344</f>
        <v>6897.8285627142268</v>
      </c>
      <c r="CV345" s="604">
        <f t="shared" ref="CV345" si="2379">CV331-CV344</f>
        <v>6031.8378145334264</v>
      </c>
      <c r="CW345" s="604">
        <f t="shared" ref="CW345" si="2380">CW331-CW344</f>
        <v>5753.6284150653792</v>
      </c>
      <c r="CX345" s="604">
        <f t="shared" ref="CX345" si="2381">CX331-CX344</f>
        <v>4282.1428076346292</v>
      </c>
      <c r="CY345" s="129"/>
      <c r="CZ345" s="129"/>
      <c r="DA345" s="129"/>
      <c r="DB345" s="129"/>
      <c r="DC345" s="129"/>
      <c r="DD345" s="129"/>
      <c r="DE345" s="129"/>
      <c r="DF345" s="129"/>
      <c r="DG345" s="129"/>
      <c r="DH345" s="129"/>
    </row>
    <row r="346" spans="1:112" ht="15.75" thickBot="1">
      <c r="A346" s="558"/>
      <c r="B346" s="604"/>
      <c r="C346" s="604"/>
      <c r="D346" s="604"/>
      <c r="E346" s="604"/>
      <c r="F346" s="604"/>
      <c r="G346" s="604"/>
      <c r="H346" s="604"/>
      <c r="I346" s="604"/>
      <c r="J346" s="604"/>
      <c r="K346" s="604"/>
      <c r="L346" s="604"/>
      <c r="M346" s="604"/>
      <c r="N346" s="604"/>
      <c r="O346" s="604"/>
      <c r="P346" s="604"/>
      <c r="Q346" s="604"/>
      <c r="R346" s="604"/>
      <c r="S346" s="604"/>
      <c r="T346" s="604"/>
      <c r="U346" s="604"/>
      <c r="V346" s="604"/>
      <c r="W346" s="604"/>
      <c r="X346" s="604"/>
      <c r="Y346" s="604"/>
      <c r="Z346" s="604"/>
      <c r="AA346" s="604"/>
      <c r="AB346" s="604"/>
      <c r="AC346" s="604"/>
      <c r="AD346" s="604"/>
      <c r="AE346" s="604"/>
      <c r="AF346" s="604"/>
      <c r="AG346" s="604"/>
      <c r="AH346" s="604"/>
      <c r="AI346" s="604"/>
      <c r="AJ346" s="604"/>
      <c r="AK346" s="604"/>
      <c r="AL346" s="604"/>
      <c r="AM346" s="604"/>
      <c r="AN346" s="604"/>
      <c r="AO346" s="604"/>
      <c r="AP346" s="604"/>
      <c r="AQ346" s="604"/>
      <c r="AR346" s="604"/>
      <c r="AS346" s="604"/>
      <c r="AT346" s="604"/>
      <c r="AU346" s="604"/>
      <c r="AV346" s="604"/>
      <c r="AW346" s="604"/>
      <c r="AX346" s="604"/>
      <c r="AY346" s="604"/>
      <c r="AZ346" s="604"/>
      <c r="BA346" s="604"/>
      <c r="BB346" s="604"/>
      <c r="BC346" s="604"/>
      <c r="BD346" s="604"/>
      <c r="BE346" s="604"/>
      <c r="BF346" s="604"/>
      <c r="BG346" s="604"/>
      <c r="BH346" s="604"/>
      <c r="BI346" s="604"/>
      <c r="BJ346" s="604"/>
      <c r="BK346" s="604"/>
      <c r="BL346" s="604"/>
      <c r="BM346" s="604"/>
      <c r="BN346" s="604"/>
      <c r="BO346" s="604"/>
      <c r="BP346" s="604"/>
      <c r="BQ346" s="604"/>
      <c r="BR346" s="604"/>
      <c r="BS346" s="604"/>
      <c r="BT346" s="604"/>
      <c r="BU346" s="604"/>
      <c r="BV346" s="604"/>
      <c r="BW346" s="604"/>
      <c r="BX346" s="604"/>
      <c r="BY346" s="604"/>
      <c r="BZ346" s="604"/>
      <c r="CA346" s="604"/>
      <c r="CB346" s="604"/>
      <c r="CC346" s="604"/>
      <c r="CD346" s="604"/>
      <c r="CE346" s="604"/>
      <c r="CF346" s="604"/>
      <c r="CG346" s="604"/>
      <c r="CH346" s="604"/>
      <c r="CI346" s="604"/>
      <c r="CJ346" s="604"/>
      <c r="CK346" s="604"/>
      <c r="CL346" s="604"/>
      <c r="CM346" s="604"/>
      <c r="CN346" s="604"/>
      <c r="CO346" s="604"/>
      <c r="CP346" s="604"/>
      <c r="CQ346" s="604"/>
      <c r="CR346" s="604"/>
      <c r="CS346" s="604"/>
      <c r="CT346" s="604"/>
      <c r="CU346" s="604"/>
      <c r="CV346" s="604"/>
      <c r="CW346" s="604"/>
      <c r="CX346" s="604"/>
      <c r="CY346" s="129"/>
      <c r="CZ346" s="129"/>
      <c r="DA346" s="129"/>
      <c r="DB346" s="129"/>
      <c r="DC346" s="129"/>
      <c r="DD346" s="129"/>
      <c r="DE346" s="129"/>
      <c r="DF346" s="129"/>
      <c r="DG346" s="129"/>
      <c r="DH346" s="129"/>
    </row>
    <row r="347" spans="1:112">
      <c r="A347" s="609" t="s">
        <v>5</v>
      </c>
      <c r="B347" s="610"/>
      <c r="C347" s="610"/>
      <c r="D347" s="610"/>
      <c r="E347" s="610"/>
      <c r="F347" s="610"/>
      <c r="G347" s="610"/>
      <c r="H347" s="610"/>
      <c r="I347" s="610"/>
      <c r="J347" s="610"/>
      <c r="K347" s="610"/>
      <c r="L347" s="610"/>
      <c r="M347" s="610"/>
      <c r="N347" s="610"/>
      <c r="O347" s="610"/>
      <c r="P347" s="610"/>
      <c r="Q347" s="610"/>
      <c r="R347" s="610"/>
      <c r="S347" s="610"/>
      <c r="T347" s="610"/>
      <c r="U347" s="610"/>
      <c r="V347" s="610"/>
      <c r="W347" s="610"/>
      <c r="X347" s="610"/>
      <c r="Y347" s="610"/>
      <c r="Z347" s="610"/>
      <c r="AA347" s="610"/>
      <c r="AB347" s="610"/>
      <c r="AC347" s="610"/>
      <c r="AD347" s="610"/>
      <c r="AE347" s="610"/>
      <c r="AF347" s="610"/>
      <c r="AG347" s="610"/>
      <c r="AH347" s="610"/>
      <c r="AI347" s="610"/>
      <c r="AJ347" s="610"/>
      <c r="AK347" s="610"/>
      <c r="AL347" s="610"/>
      <c r="AM347" s="610"/>
      <c r="AN347" s="610"/>
      <c r="AO347" s="610"/>
      <c r="AP347" s="610"/>
      <c r="AQ347" s="610"/>
      <c r="AR347" s="610"/>
      <c r="AS347" s="610"/>
      <c r="AT347" s="610"/>
      <c r="AU347" s="610"/>
      <c r="AV347" s="610"/>
      <c r="AW347" s="610"/>
      <c r="AX347" s="610"/>
      <c r="AY347" s="610"/>
      <c r="AZ347" s="610"/>
      <c r="BA347" s="610"/>
      <c r="BB347" s="610"/>
      <c r="BC347" s="610"/>
      <c r="BD347" s="610"/>
      <c r="BE347" s="610"/>
      <c r="BF347" s="610"/>
      <c r="BG347" s="610"/>
      <c r="BH347" s="610"/>
      <c r="BI347" s="610"/>
      <c r="BJ347" s="610"/>
      <c r="BK347" s="610"/>
      <c r="BL347" s="610"/>
      <c r="BM347" s="610"/>
      <c r="BN347" s="610"/>
      <c r="BO347" s="610"/>
      <c r="BP347" s="610"/>
      <c r="BQ347" s="610"/>
      <c r="BR347" s="610"/>
      <c r="BS347" s="610"/>
      <c r="BT347" s="610"/>
      <c r="BU347" s="610"/>
      <c r="BV347" s="610"/>
      <c r="BW347" s="610"/>
      <c r="BX347" s="610"/>
      <c r="BY347" s="610"/>
      <c r="BZ347" s="610"/>
      <c r="CA347" s="610"/>
      <c r="CB347" s="610"/>
      <c r="CC347" s="610"/>
      <c r="CD347" s="610"/>
      <c r="CE347" s="610"/>
      <c r="CF347" s="610"/>
      <c r="CG347" s="610"/>
      <c r="CH347" s="610"/>
      <c r="CI347" s="610"/>
      <c r="CJ347" s="610"/>
      <c r="CK347" s="610"/>
      <c r="CL347" s="610"/>
      <c r="CM347" s="610"/>
      <c r="CN347" s="610"/>
      <c r="CO347" s="610"/>
      <c r="CP347" s="610"/>
      <c r="CQ347" s="610"/>
      <c r="CR347" s="610"/>
      <c r="CS347" s="610"/>
      <c r="CT347" s="610"/>
      <c r="CU347" s="610"/>
      <c r="CV347" s="610"/>
      <c r="CW347" s="610"/>
      <c r="CX347" s="611"/>
      <c r="CY347" s="129"/>
      <c r="CZ347" s="129"/>
      <c r="DA347" s="129"/>
      <c r="DB347" s="129"/>
      <c r="DC347" s="129"/>
      <c r="DD347" s="129"/>
      <c r="DE347" s="129"/>
      <c r="DF347" s="129"/>
      <c r="DG347" s="129"/>
      <c r="DH347" s="129"/>
    </row>
    <row r="348" spans="1:112">
      <c r="A348" s="612" t="s">
        <v>1210</v>
      </c>
      <c r="B348" s="591">
        <f>B339</f>
        <v>1547520.8807981021</v>
      </c>
      <c r="C348" s="557">
        <f t="shared" ref="C348" si="2382">SUM(D348:AA348)</f>
        <v>49920.028412842003</v>
      </c>
      <c r="D348" s="557">
        <f t="shared" ref="D348:AI348" si="2383">D339</f>
        <v>0</v>
      </c>
      <c r="E348" s="557">
        <f t="shared" si="2383"/>
        <v>0</v>
      </c>
      <c r="F348" s="557">
        <f t="shared" si="2383"/>
        <v>0</v>
      </c>
      <c r="G348" s="557">
        <f t="shared" si="2383"/>
        <v>0</v>
      </c>
      <c r="H348" s="557">
        <f t="shared" si="2383"/>
        <v>0</v>
      </c>
      <c r="I348" s="557">
        <f t="shared" si="2383"/>
        <v>0</v>
      </c>
      <c r="J348" s="557">
        <f t="shared" si="2383"/>
        <v>6.2470314620000007</v>
      </c>
      <c r="K348" s="557">
        <f t="shared" si="2383"/>
        <v>518.50361134599996</v>
      </c>
      <c r="L348" s="557">
        <f t="shared" si="2383"/>
        <v>1630.4752115819999</v>
      </c>
      <c r="M348" s="557">
        <f t="shared" si="2383"/>
        <v>2911.1166612920001</v>
      </c>
      <c r="N348" s="557">
        <f t="shared" si="2383"/>
        <v>4198.0051424640005</v>
      </c>
      <c r="O348" s="557">
        <f t="shared" si="2383"/>
        <v>5915.9387945140006</v>
      </c>
      <c r="P348" s="557">
        <f t="shared" si="2383"/>
        <v>6084.608643988</v>
      </c>
      <c r="Q348" s="557">
        <f t="shared" si="2383"/>
        <v>6340.7369339300012</v>
      </c>
      <c r="R348" s="557">
        <f t="shared" si="2383"/>
        <v>6690.570695802001</v>
      </c>
      <c r="S348" s="557">
        <f t="shared" si="2383"/>
        <v>6147.078958608</v>
      </c>
      <c r="T348" s="557">
        <f t="shared" si="2383"/>
        <v>4860.1904774360009</v>
      </c>
      <c r="U348" s="557">
        <f t="shared" si="2383"/>
        <v>3123.515731</v>
      </c>
      <c r="V348" s="557">
        <f t="shared" si="2383"/>
        <v>1318.1236384819999</v>
      </c>
      <c r="W348" s="557">
        <f t="shared" si="2383"/>
        <v>174.91688093600001</v>
      </c>
      <c r="X348" s="557">
        <f t="shared" si="2383"/>
        <v>0</v>
      </c>
      <c r="Y348" s="557">
        <f t="shared" si="2383"/>
        <v>0</v>
      </c>
      <c r="Z348" s="557">
        <f t="shared" si="2383"/>
        <v>0</v>
      </c>
      <c r="AA348" s="557">
        <f t="shared" si="2383"/>
        <v>0</v>
      </c>
      <c r="AB348" s="557">
        <f t="shared" si="2383"/>
        <v>49920.028412842003</v>
      </c>
      <c r="AC348" s="557">
        <f t="shared" si="2383"/>
        <v>0</v>
      </c>
      <c r="AD348" s="557">
        <f t="shared" si="2383"/>
        <v>0</v>
      </c>
      <c r="AE348" s="557">
        <f t="shared" si="2383"/>
        <v>0</v>
      </c>
      <c r="AF348" s="557">
        <f t="shared" si="2383"/>
        <v>0</v>
      </c>
      <c r="AG348" s="557">
        <f t="shared" si="2383"/>
        <v>0</v>
      </c>
      <c r="AH348" s="557">
        <f t="shared" si="2383"/>
        <v>0</v>
      </c>
      <c r="AI348" s="557">
        <f t="shared" si="2383"/>
        <v>6.2470314620000007</v>
      </c>
      <c r="AJ348" s="557">
        <f t="shared" ref="AJ348:BO348" si="2384">AJ339</f>
        <v>518.50361134599996</v>
      </c>
      <c r="AK348" s="557">
        <f t="shared" si="2384"/>
        <v>1630.4752115819999</v>
      </c>
      <c r="AL348" s="557">
        <f t="shared" si="2384"/>
        <v>2911.1166612920001</v>
      </c>
      <c r="AM348" s="557">
        <f t="shared" si="2384"/>
        <v>4198.0051424640005</v>
      </c>
      <c r="AN348" s="557">
        <f t="shared" si="2384"/>
        <v>5915.9387945140006</v>
      </c>
      <c r="AO348" s="557">
        <f t="shared" si="2384"/>
        <v>6084.608643988</v>
      </c>
      <c r="AP348" s="557">
        <f t="shared" si="2384"/>
        <v>6340.7369339300012</v>
      </c>
      <c r="AQ348" s="557">
        <f t="shared" si="2384"/>
        <v>6690.570695802001</v>
      </c>
      <c r="AR348" s="557">
        <f t="shared" si="2384"/>
        <v>6147.078958608</v>
      </c>
      <c r="AS348" s="557">
        <f t="shared" si="2384"/>
        <v>4860.1904774360009</v>
      </c>
      <c r="AT348" s="557">
        <f t="shared" si="2384"/>
        <v>3123.515731</v>
      </c>
      <c r="AU348" s="557">
        <f t="shared" si="2384"/>
        <v>1318.1236384819999</v>
      </c>
      <c r="AV348" s="557">
        <f t="shared" si="2384"/>
        <v>174.91688093600001</v>
      </c>
      <c r="AW348" s="557">
        <f t="shared" si="2384"/>
        <v>0</v>
      </c>
      <c r="AX348" s="557">
        <f t="shared" si="2384"/>
        <v>0</v>
      </c>
      <c r="AY348" s="557">
        <f t="shared" si="2384"/>
        <v>0</v>
      </c>
      <c r="AZ348" s="557">
        <f t="shared" si="2384"/>
        <v>0</v>
      </c>
      <c r="BA348" s="557">
        <f t="shared" si="2384"/>
        <v>49920.028412842003</v>
      </c>
      <c r="BB348" s="557">
        <f t="shared" si="2384"/>
        <v>0</v>
      </c>
      <c r="BC348" s="557">
        <f t="shared" si="2384"/>
        <v>0</v>
      </c>
      <c r="BD348" s="557">
        <f t="shared" si="2384"/>
        <v>0</v>
      </c>
      <c r="BE348" s="557">
        <f t="shared" si="2384"/>
        <v>0</v>
      </c>
      <c r="BF348" s="557">
        <f t="shared" si="2384"/>
        <v>0</v>
      </c>
      <c r="BG348" s="557">
        <f t="shared" si="2384"/>
        <v>0</v>
      </c>
      <c r="BH348" s="557">
        <f t="shared" si="2384"/>
        <v>6.2470314620000007</v>
      </c>
      <c r="BI348" s="557">
        <f t="shared" si="2384"/>
        <v>518.50361134599996</v>
      </c>
      <c r="BJ348" s="557">
        <f t="shared" si="2384"/>
        <v>1630.4752115819999</v>
      </c>
      <c r="BK348" s="557">
        <f t="shared" si="2384"/>
        <v>2911.1166612920001</v>
      </c>
      <c r="BL348" s="557">
        <f t="shared" si="2384"/>
        <v>4198.0051424640005</v>
      </c>
      <c r="BM348" s="557">
        <f t="shared" si="2384"/>
        <v>5915.9387945140006</v>
      </c>
      <c r="BN348" s="557">
        <f t="shared" si="2384"/>
        <v>6084.608643988</v>
      </c>
      <c r="BO348" s="557">
        <f t="shared" si="2384"/>
        <v>6340.7369339300012</v>
      </c>
      <c r="BP348" s="557">
        <f t="shared" ref="BP348:CX348" si="2385">BP339</f>
        <v>6690.570695802001</v>
      </c>
      <c r="BQ348" s="557">
        <f t="shared" si="2385"/>
        <v>6147.078958608</v>
      </c>
      <c r="BR348" s="557">
        <f t="shared" si="2385"/>
        <v>4860.1904774360009</v>
      </c>
      <c r="BS348" s="557">
        <f t="shared" si="2385"/>
        <v>3123.515731</v>
      </c>
      <c r="BT348" s="557">
        <f t="shared" si="2385"/>
        <v>1318.1236384819999</v>
      </c>
      <c r="BU348" s="557">
        <f t="shared" si="2385"/>
        <v>174.91688093600001</v>
      </c>
      <c r="BV348" s="557">
        <f t="shared" si="2385"/>
        <v>0</v>
      </c>
      <c r="BW348" s="557">
        <f t="shared" si="2385"/>
        <v>0</v>
      </c>
      <c r="BX348" s="557">
        <f t="shared" si="2385"/>
        <v>0</v>
      </c>
      <c r="BY348" s="557">
        <f t="shared" si="2385"/>
        <v>0</v>
      </c>
      <c r="BZ348" s="557">
        <f t="shared" si="2385"/>
        <v>49920.028412842003</v>
      </c>
      <c r="CA348" s="557">
        <f t="shared" si="2385"/>
        <v>0</v>
      </c>
      <c r="CB348" s="557">
        <f t="shared" si="2385"/>
        <v>0</v>
      </c>
      <c r="CC348" s="557">
        <f t="shared" si="2385"/>
        <v>0</v>
      </c>
      <c r="CD348" s="557">
        <f t="shared" si="2385"/>
        <v>0</v>
      </c>
      <c r="CE348" s="557">
        <f t="shared" si="2385"/>
        <v>0</v>
      </c>
      <c r="CF348" s="557">
        <f t="shared" si="2385"/>
        <v>0</v>
      </c>
      <c r="CG348" s="557">
        <f t="shared" si="2385"/>
        <v>6.2470314620000007</v>
      </c>
      <c r="CH348" s="557">
        <f t="shared" si="2385"/>
        <v>518.50361134599996</v>
      </c>
      <c r="CI348" s="557">
        <f t="shared" si="2385"/>
        <v>1630.4752115819999</v>
      </c>
      <c r="CJ348" s="557">
        <f t="shared" si="2385"/>
        <v>2911.1166612920001</v>
      </c>
      <c r="CK348" s="557">
        <f t="shared" si="2385"/>
        <v>4198.0051424640005</v>
      </c>
      <c r="CL348" s="557">
        <f t="shared" si="2385"/>
        <v>5915.9387945140006</v>
      </c>
      <c r="CM348" s="557">
        <f t="shared" si="2385"/>
        <v>6084.608643988</v>
      </c>
      <c r="CN348" s="557">
        <f t="shared" si="2385"/>
        <v>6340.7369339300012</v>
      </c>
      <c r="CO348" s="557">
        <f t="shared" si="2385"/>
        <v>6690.570695802001</v>
      </c>
      <c r="CP348" s="557">
        <f t="shared" si="2385"/>
        <v>6147.078958608</v>
      </c>
      <c r="CQ348" s="557">
        <f t="shared" si="2385"/>
        <v>4860.1904774360009</v>
      </c>
      <c r="CR348" s="557">
        <f t="shared" si="2385"/>
        <v>3123.515731</v>
      </c>
      <c r="CS348" s="557">
        <f t="shared" si="2385"/>
        <v>1318.1236384819999</v>
      </c>
      <c r="CT348" s="557">
        <f t="shared" si="2385"/>
        <v>174.91688093600001</v>
      </c>
      <c r="CU348" s="557">
        <f t="shared" si="2385"/>
        <v>0</v>
      </c>
      <c r="CV348" s="557">
        <f t="shared" si="2385"/>
        <v>0</v>
      </c>
      <c r="CW348" s="557">
        <f t="shared" si="2385"/>
        <v>0</v>
      </c>
      <c r="CX348" s="613">
        <f t="shared" si="2385"/>
        <v>0</v>
      </c>
      <c r="CY348" s="129"/>
      <c r="CZ348" s="129"/>
      <c r="DA348" s="129"/>
      <c r="DB348" s="129"/>
      <c r="DC348" s="129"/>
      <c r="DD348" s="129"/>
      <c r="DE348" s="129"/>
      <c r="DF348" s="129"/>
      <c r="DG348" s="129"/>
      <c r="DH348" s="129"/>
    </row>
    <row r="349" spans="1:112">
      <c r="A349" s="612" t="s">
        <v>1211</v>
      </c>
      <c r="B349" s="591">
        <f>B340</f>
        <v>-44120.657975321999</v>
      </c>
      <c r="C349" s="557">
        <f>C340</f>
        <v>-1423.247031462</v>
      </c>
      <c r="D349" s="557">
        <f t="shared" ref="D349:BO349" si="2386">D340</f>
        <v>0</v>
      </c>
      <c r="E349" s="557">
        <f t="shared" si="2386"/>
        <v>0</v>
      </c>
      <c r="F349" s="557">
        <f t="shared" si="2386"/>
        <v>0</v>
      </c>
      <c r="G349" s="557">
        <f t="shared" si="2386"/>
        <v>0</v>
      </c>
      <c r="H349" s="557">
        <f t="shared" si="2386"/>
        <v>0</v>
      </c>
      <c r="I349" s="557">
        <f t="shared" si="2386"/>
        <v>0</v>
      </c>
      <c r="J349" s="557">
        <f t="shared" si="2386"/>
        <v>-6.2470314620000007</v>
      </c>
      <c r="K349" s="557">
        <f t="shared" si="2386"/>
        <v>-109</v>
      </c>
      <c r="L349" s="557">
        <f t="shared" si="2386"/>
        <v>-109</v>
      </c>
      <c r="M349" s="557">
        <f t="shared" si="2386"/>
        <v>-109</v>
      </c>
      <c r="N349" s="557">
        <f t="shared" si="2386"/>
        <v>-109</v>
      </c>
      <c r="O349" s="557">
        <f t="shared" si="2386"/>
        <v>-109</v>
      </c>
      <c r="P349" s="557">
        <f t="shared" si="2386"/>
        <v>-109</v>
      </c>
      <c r="Q349" s="557">
        <f t="shared" si="2386"/>
        <v>-109</v>
      </c>
      <c r="R349" s="557">
        <f t="shared" si="2386"/>
        <v>-109</v>
      </c>
      <c r="S349" s="557">
        <f t="shared" si="2386"/>
        <v>-109</v>
      </c>
      <c r="T349" s="557">
        <f t="shared" si="2386"/>
        <v>-109</v>
      </c>
      <c r="U349" s="557">
        <f t="shared" si="2386"/>
        <v>-109</v>
      </c>
      <c r="V349" s="557">
        <f t="shared" si="2386"/>
        <v>-109</v>
      </c>
      <c r="W349" s="557">
        <f t="shared" si="2386"/>
        <v>-109</v>
      </c>
      <c r="X349" s="557">
        <f t="shared" si="2386"/>
        <v>0</v>
      </c>
      <c r="Y349" s="557">
        <f t="shared" si="2386"/>
        <v>0</v>
      </c>
      <c r="Z349" s="557">
        <f t="shared" si="2386"/>
        <v>0</v>
      </c>
      <c r="AA349" s="557">
        <f t="shared" si="2386"/>
        <v>0</v>
      </c>
      <c r="AB349" s="557">
        <f t="shared" si="2386"/>
        <v>-1423.247031462</v>
      </c>
      <c r="AC349" s="557">
        <f t="shared" si="2386"/>
        <v>0</v>
      </c>
      <c r="AD349" s="557">
        <f t="shared" si="2386"/>
        <v>0</v>
      </c>
      <c r="AE349" s="557">
        <f t="shared" si="2386"/>
        <v>0</v>
      </c>
      <c r="AF349" s="557">
        <f t="shared" si="2386"/>
        <v>0</v>
      </c>
      <c r="AG349" s="557">
        <f t="shared" si="2386"/>
        <v>0</v>
      </c>
      <c r="AH349" s="557">
        <f t="shared" si="2386"/>
        <v>0</v>
      </c>
      <c r="AI349" s="557">
        <f t="shared" si="2386"/>
        <v>-6.2470314620000007</v>
      </c>
      <c r="AJ349" s="557">
        <f t="shared" si="2386"/>
        <v>-109</v>
      </c>
      <c r="AK349" s="557">
        <f t="shared" si="2386"/>
        <v>-109</v>
      </c>
      <c r="AL349" s="557">
        <f t="shared" si="2386"/>
        <v>-109</v>
      </c>
      <c r="AM349" s="557">
        <f t="shared" si="2386"/>
        <v>-109</v>
      </c>
      <c r="AN349" s="557">
        <f t="shared" si="2386"/>
        <v>-109</v>
      </c>
      <c r="AO349" s="557">
        <f t="shared" si="2386"/>
        <v>-109</v>
      </c>
      <c r="AP349" s="557">
        <f t="shared" si="2386"/>
        <v>-109</v>
      </c>
      <c r="AQ349" s="557">
        <f t="shared" si="2386"/>
        <v>-109</v>
      </c>
      <c r="AR349" s="557">
        <f t="shared" si="2386"/>
        <v>-109</v>
      </c>
      <c r="AS349" s="557">
        <f t="shared" si="2386"/>
        <v>-109</v>
      </c>
      <c r="AT349" s="557">
        <f t="shared" si="2386"/>
        <v>-109</v>
      </c>
      <c r="AU349" s="557">
        <f t="shared" si="2386"/>
        <v>-109</v>
      </c>
      <c r="AV349" s="557">
        <f t="shared" si="2386"/>
        <v>-109</v>
      </c>
      <c r="AW349" s="557">
        <f t="shared" si="2386"/>
        <v>0</v>
      </c>
      <c r="AX349" s="557">
        <f t="shared" si="2386"/>
        <v>0</v>
      </c>
      <c r="AY349" s="557">
        <f t="shared" si="2386"/>
        <v>0</v>
      </c>
      <c r="AZ349" s="557">
        <f t="shared" si="2386"/>
        <v>0</v>
      </c>
      <c r="BA349" s="557">
        <f t="shared" si="2386"/>
        <v>-1423.247031462</v>
      </c>
      <c r="BB349" s="557">
        <f t="shared" si="2386"/>
        <v>0</v>
      </c>
      <c r="BC349" s="557">
        <f t="shared" si="2386"/>
        <v>0</v>
      </c>
      <c r="BD349" s="557">
        <f t="shared" si="2386"/>
        <v>0</v>
      </c>
      <c r="BE349" s="557">
        <f t="shared" si="2386"/>
        <v>0</v>
      </c>
      <c r="BF349" s="557">
        <f t="shared" si="2386"/>
        <v>0</v>
      </c>
      <c r="BG349" s="557">
        <f t="shared" si="2386"/>
        <v>0</v>
      </c>
      <c r="BH349" s="557">
        <f t="shared" si="2386"/>
        <v>-6.2470314620000007</v>
      </c>
      <c r="BI349" s="557">
        <f t="shared" si="2386"/>
        <v>-109</v>
      </c>
      <c r="BJ349" s="557">
        <f t="shared" si="2386"/>
        <v>-109</v>
      </c>
      <c r="BK349" s="557">
        <f t="shared" si="2386"/>
        <v>-109</v>
      </c>
      <c r="BL349" s="557">
        <f t="shared" si="2386"/>
        <v>-109</v>
      </c>
      <c r="BM349" s="557">
        <f t="shared" si="2386"/>
        <v>-109</v>
      </c>
      <c r="BN349" s="557">
        <f t="shared" si="2386"/>
        <v>-109</v>
      </c>
      <c r="BO349" s="557">
        <f t="shared" si="2386"/>
        <v>-109</v>
      </c>
      <c r="BP349" s="557">
        <f t="shared" ref="BP349:CX349" si="2387">BP340</f>
        <v>-109</v>
      </c>
      <c r="BQ349" s="557">
        <f t="shared" si="2387"/>
        <v>-109</v>
      </c>
      <c r="BR349" s="557">
        <f t="shared" si="2387"/>
        <v>-109</v>
      </c>
      <c r="BS349" s="557">
        <f t="shared" si="2387"/>
        <v>-109</v>
      </c>
      <c r="BT349" s="557">
        <f t="shared" si="2387"/>
        <v>-109</v>
      </c>
      <c r="BU349" s="557">
        <f t="shared" si="2387"/>
        <v>-109</v>
      </c>
      <c r="BV349" s="557">
        <f t="shared" si="2387"/>
        <v>0</v>
      </c>
      <c r="BW349" s="557">
        <f t="shared" si="2387"/>
        <v>0</v>
      </c>
      <c r="BX349" s="557">
        <f t="shared" si="2387"/>
        <v>0</v>
      </c>
      <c r="BY349" s="557">
        <f t="shared" si="2387"/>
        <v>0</v>
      </c>
      <c r="BZ349" s="557">
        <f t="shared" si="2387"/>
        <v>-1423.247031462</v>
      </c>
      <c r="CA349" s="557">
        <f t="shared" si="2387"/>
        <v>0</v>
      </c>
      <c r="CB349" s="557">
        <f t="shared" si="2387"/>
        <v>0</v>
      </c>
      <c r="CC349" s="557">
        <f t="shared" si="2387"/>
        <v>0</v>
      </c>
      <c r="CD349" s="557">
        <f t="shared" si="2387"/>
        <v>0</v>
      </c>
      <c r="CE349" s="557">
        <f t="shared" si="2387"/>
        <v>0</v>
      </c>
      <c r="CF349" s="557">
        <f t="shared" si="2387"/>
        <v>0</v>
      </c>
      <c r="CG349" s="557">
        <f t="shared" si="2387"/>
        <v>-6.2470314620000007</v>
      </c>
      <c r="CH349" s="557">
        <f t="shared" si="2387"/>
        <v>-109</v>
      </c>
      <c r="CI349" s="557">
        <f t="shared" si="2387"/>
        <v>-109</v>
      </c>
      <c r="CJ349" s="557">
        <f t="shared" si="2387"/>
        <v>-109</v>
      </c>
      <c r="CK349" s="557">
        <f t="shared" si="2387"/>
        <v>-109</v>
      </c>
      <c r="CL349" s="557">
        <f t="shared" si="2387"/>
        <v>-109</v>
      </c>
      <c r="CM349" s="557">
        <f t="shared" si="2387"/>
        <v>-109</v>
      </c>
      <c r="CN349" s="557">
        <f t="shared" si="2387"/>
        <v>-109</v>
      </c>
      <c r="CO349" s="557">
        <f t="shared" si="2387"/>
        <v>-109</v>
      </c>
      <c r="CP349" s="557">
        <f t="shared" si="2387"/>
        <v>-109</v>
      </c>
      <c r="CQ349" s="557">
        <f t="shared" si="2387"/>
        <v>-109</v>
      </c>
      <c r="CR349" s="557">
        <f t="shared" si="2387"/>
        <v>-109</v>
      </c>
      <c r="CS349" s="557">
        <f t="shared" si="2387"/>
        <v>-109</v>
      </c>
      <c r="CT349" s="557">
        <f t="shared" si="2387"/>
        <v>-109</v>
      </c>
      <c r="CU349" s="557">
        <f t="shared" si="2387"/>
        <v>0</v>
      </c>
      <c r="CV349" s="557">
        <f t="shared" si="2387"/>
        <v>0</v>
      </c>
      <c r="CW349" s="557">
        <f t="shared" si="2387"/>
        <v>0</v>
      </c>
      <c r="CX349" s="557">
        <f t="shared" si="2387"/>
        <v>0</v>
      </c>
      <c r="CY349" s="129"/>
      <c r="CZ349" s="129"/>
      <c r="DA349" s="129"/>
      <c r="DB349" s="129"/>
      <c r="DC349" s="129"/>
      <c r="DD349" s="129"/>
      <c r="DE349" s="129"/>
      <c r="DF349" s="129"/>
      <c r="DG349" s="129"/>
      <c r="DH349" s="129"/>
    </row>
    <row r="350" spans="1:112">
      <c r="A350" s="614" t="s">
        <v>1212</v>
      </c>
      <c r="B350" s="591">
        <f t="shared" ref="B350:B355" si="2388">4*AB350+4*BA350+19*C350+BZ350*4</f>
        <v>1134957.8755510612</v>
      </c>
      <c r="C350" s="557">
        <f t="shared" ref="C350" si="2389">SUM(D350:AA350)</f>
        <v>38089.953573155748</v>
      </c>
      <c r="D350" s="561">
        <f>D344</f>
        <v>0</v>
      </c>
      <c r="E350" s="561">
        <f t="shared" ref="E350:BP350" si="2390">E344</f>
        <v>0</v>
      </c>
      <c r="F350" s="561">
        <f t="shared" si="2390"/>
        <v>0</v>
      </c>
      <c r="G350" s="561">
        <f t="shared" si="2390"/>
        <v>0</v>
      </c>
      <c r="H350" s="561">
        <f t="shared" si="2390"/>
        <v>0</v>
      </c>
      <c r="I350" s="561">
        <f t="shared" si="2390"/>
        <v>0</v>
      </c>
      <c r="J350" s="561">
        <f t="shared" si="2390"/>
        <v>0</v>
      </c>
      <c r="K350" s="561">
        <f t="shared" si="2390"/>
        <v>409.50361134599996</v>
      </c>
      <c r="L350" s="561">
        <f t="shared" si="2390"/>
        <v>1521.4752115819999</v>
      </c>
      <c r="M350" s="561">
        <f t="shared" si="2390"/>
        <v>2802.1166612920001</v>
      </c>
      <c r="N350" s="561">
        <f t="shared" si="2390"/>
        <v>4089.0051424640005</v>
      </c>
      <c r="O350" s="561">
        <f t="shared" si="2390"/>
        <v>4302.1712350943426</v>
      </c>
      <c r="P350" s="561">
        <f t="shared" si="2390"/>
        <v>4099.0635564839304</v>
      </c>
      <c r="Q350" s="561">
        <f t="shared" si="2390"/>
        <v>4304.1242833412398</v>
      </c>
      <c r="R350" s="561">
        <f t="shared" si="2390"/>
        <v>3738.3919180890052</v>
      </c>
      <c r="S350" s="561">
        <f t="shared" si="2390"/>
        <v>3783.3552256092325</v>
      </c>
      <c r="T350" s="561">
        <f t="shared" si="2390"/>
        <v>4751.1904774360009</v>
      </c>
      <c r="U350" s="561">
        <f t="shared" si="2390"/>
        <v>3014.515731</v>
      </c>
      <c r="V350" s="561">
        <f t="shared" si="2390"/>
        <v>1209.1236384819999</v>
      </c>
      <c r="W350" s="561">
        <f t="shared" si="2390"/>
        <v>65.916880936000013</v>
      </c>
      <c r="X350" s="561">
        <f t="shared" si="2390"/>
        <v>0</v>
      </c>
      <c r="Y350" s="561">
        <f t="shared" si="2390"/>
        <v>0</v>
      </c>
      <c r="Z350" s="561">
        <f t="shared" si="2390"/>
        <v>0</v>
      </c>
      <c r="AA350" s="561">
        <f t="shared" si="2390"/>
        <v>0</v>
      </c>
      <c r="AB350" s="561">
        <f t="shared" si="2390"/>
        <v>34115.953604994531</v>
      </c>
      <c r="AC350" s="561">
        <f t="shared" si="2390"/>
        <v>0</v>
      </c>
      <c r="AD350" s="561">
        <f t="shared" si="2390"/>
        <v>0</v>
      </c>
      <c r="AE350" s="561">
        <f t="shared" si="2390"/>
        <v>0</v>
      </c>
      <c r="AF350" s="561">
        <f t="shared" si="2390"/>
        <v>0</v>
      </c>
      <c r="AG350" s="561">
        <f t="shared" si="2390"/>
        <v>0</v>
      </c>
      <c r="AH350" s="561">
        <f t="shared" si="2390"/>
        <v>0</v>
      </c>
      <c r="AI350" s="561">
        <f t="shared" si="2390"/>
        <v>0</v>
      </c>
      <c r="AJ350" s="561">
        <f t="shared" si="2390"/>
        <v>409.50361134599996</v>
      </c>
      <c r="AK350" s="561">
        <f t="shared" si="2390"/>
        <v>1521.4752115819999</v>
      </c>
      <c r="AL350" s="561">
        <f t="shared" si="2390"/>
        <v>2802.1166612920001</v>
      </c>
      <c r="AM350" s="561">
        <f t="shared" si="2390"/>
        <v>4089.0051424640005</v>
      </c>
      <c r="AN350" s="561">
        <f t="shared" si="2390"/>
        <v>3613.6846090799036</v>
      </c>
      <c r="AO350" s="561">
        <f t="shared" si="2390"/>
        <v>3423.5999339140672</v>
      </c>
      <c r="AP350" s="561">
        <f t="shared" si="2390"/>
        <v>3615.6376573268008</v>
      </c>
      <c r="AQ350" s="561">
        <f t="shared" si="2390"/>
        <v>3062.928295519142</v>
      </c>
      <c r="AR350" s="561">
        <f t="shared" si="2390"/>
        <v>3120.8492269915614</v>
      </c>
      <c r="AS350" s="561">
        <f t="shared" si="2390"/>
        <v>4167.5970050610513</v>
      </c>
      <c r="AT350" s="561">
        <f t="shared" si="2390"/>
        <v>3014.515731</v>
      </c>
      <c r="AU350" s="561">
        <f t="shared" si="2390"/>
        <v>1209.1236384819999</v>
      </c>
      <c r="AV350" s="561">
        <f t="shared" si="2390"/>
        <v>65.916880936000013</v>
      </c>
      <c r="AW350" s="561">
        <f t="shared" si="2390"/>
        <v>0</v>
      </c>
      <c r="AX350" s="561">
        <f t="shared" si="2390"/>
        <v>0</v>
      </c>
      <c r="AY350" s="561">
        <f t="shared" si="2390"/>
        <v>0</v>
      </c>
      <c r="AZ350" s="561">
        <f t="shared" si="2390"/>
        <v>0</v>
      </c>
      <c r="BA350" s="561">
        <f t="shared" si="2390"/>
        <v>30822.227478588738</v>
      </c>
      <c r="BB350" s="561">
        <f t="shared" si="2390"/>
        <v>0</v>
      </c>
      <c r="BC350" s="561">
        <f t="shared" si="2390"/>
        <v>0</v>
      </c>
      <c r="BD350" s="561">
        <f t="shared" si="2390"/>
        <v>0</v>
      </c>
      <c r="BE350" s="561">
        <f t="shared" si="2390"/>
        <v>0</v>
      </c>
      <c r="BF350" s="561">
        <f t="shared" si="2390"/>
        <v>0</v>
      </c>
      <c r="BG350" s="561">
        <f t="shared" si="2390"/>
        <v>0</v>
      </c>
      <c r="BH350" s="561">
        <f t="shared" si="2390"/>
        <v>0</v>
      </c>
      <c r="BI350" s="561">
        <f t="shared" si="2390"/>
        <v>409.50361134599996</v>
      </c>
      <c r="BJ350" s="561">
        <f t="shared" si="2390"/>
        <v>1521.4752115819999</v>
      </c>
      <c r="BK350" s="561">
        <f t="shared" si="2390"/>
        <v>2802.1166612920001</v>
      </c>
      <c r="BL350" s="561">
        <f t="shared" si="2390"/>
        <v>3947.5832948594771</v>
      </c>
      <c r="BM350" s="561">
        <f t="shared" si="2390"/>
        <v>3078.195011068673</v>
      </c>
      <c r="BN350" s="561">
        <f t="shared" si="2390"/>
        <v>2898.219835893959</v>
      </c>
      <c r="BO350" s="561">
        <f t="shared" si="2390"/>
        <v>3080.1480593155702</v>
      </c>
      <c r="BP350" s="561">
        <f t="shared" si="2390"/>
        <v>2537.5481974990344</v>
      </c>
      <c r="BQ350" s="561">
        <f t="shared" ref="BQ350:CX350" si="2391">BQ344</f>
        <v>2605.5667836222674</v>
      </c>
      <c r="BR350" s="561">
        <f t="shared" si="2391"/>
        <v>3652.3145616917582</v>
      </c>
      <c r="BS350" s="561">
        <f t="shared" si="2391"/>
        <v>3014.515731</v>
      </c>
      <c r="BT350" s="561">
        <f t="shared" si="2391"/>
        <v>1209.1236384819999</v>
      </c>
      <c r="BU350" s="561">
        <f t="shared" si="2391"/>
        <v>65.916880936000013</v>
      </c>
      <c r="BV350" s="561">
        <f t="shared" si="2391"/>
        <v>0</v>
      </c>
      <c r="BW350" s="561">
        <f t="shared" si="2391"/>
        <v>0</v>
      </c>
      <c r="BX350" s="561">
        <f t="shared" si="2391"/>
        <v>0</v>
      </c>
      <c r="BY350" s="561">
        <f t="shared" si="2391"/>
        <v>0</v>
      </c>
      <c r="BZ350" s="561">
        <f t="shared" si="2391"/>
        <v>37874.008331692232</v>
      </c>
      <c r="CA350" s="561">
        <f t="shared" si="2391"/>
        <v>0</v>
      </c>
      <c r="CB350" s="561">
        <f t="shared" si="2391"/>
        <v>0</v>
      </c>
      <c r="CC350" s="561">
        <f t="shared" si="2391"/>
        <v>0</v>
      </c>
      <c r="CD350" s="561">
        <f t="shared" si="2391"/>
        <v>0</v>
      </c>
      <c r="CE350" s="561">
        <f t="shared" si="2391"/>
        <v>0</v>
      </c>
      <c r="CF350" s="561">
        <f t="shared" si="2391"/>
        <v>0</v>
      </c>
      <c r="CG350" s="561">
        <f t="shared" si="2391"/>
        <v>0</v>
      </c>
      <c r="CH350" s="561">
        <f t="shared" si="2391"/>
        <v>409.50361134599996</v>
      </c>
      <c r="CI350" s="561">
        <f t="shared" si="2391"/>
        <v>1521.4752115819999</v>
      </c>
      <c r="CJ350" s="561">
        <f t="shared" si="2391"/>
        <v>2802.1166612920001</v>
      </c>
      <c r="CK350" s="561">
        <f t="shared" si="2391"/>
        <v>4089.0051424640005</v>
      </c>
      <c r="CL350" s="561">
        <f t="shared" si="2391"/>
        <v>4302.1712350943426</v>
      </c>
      <c r="CM350" s="561">
        <f t="shared" si="2391"/>
        <v>4046.3919517723548</v>
      </c>
      <c r="CN350" s="561">
        <f t="shared" si="2391"/>
        <v>4256.7281769547599</v>
      </c>
      <c r="CO350" s="561">
        <f t="shared" si="2391"/>
        <v>3680.4531529062742</v>
      </c>
      <c r="CP350" s="561">
        <f t="shared" si="2391"/>
        <v>3725.4164604265006</v>
      </c>
      <c r="CQ350" s="561">
        <f t="shared" si="2391"/>
        <v>4751.1904774360009</v>
      </c>
      <c r="CR350" s="561">
        <f t="shared" si="2391"/>
        <v>3014.515731</v>
      </c>
      <c r="CS350" s="561">
        <f t="shared" si="2391"/>
        <v>1209.1236384819999</v>
      </c>
      <c r="CT350" s="561">
        <f t="shared" si="2391"/>
        <v>65.916880936000013</v>
      </c>
      <c r="CU350" s="561">
        <f t="shared" si="2391"/>
        <v>0</v>
      </c>
      <c r="CV350" s="561">
        <f t="shared" si="2391"/>
        <v>0</v>
      </c>
      <c r="CW350" s="561">
        <f t="shared" si="2391"/>
        <v>0</v>
      </c>
      <c r="CX350" s="561">
        <f t="shared" si="2391"/>
        <v>0</v>
      </c>
      <c r="CY350" s="129"/>
      <c r="CZ350" s="129"/>
      <c r="DA350" s="129"/>
      <c r="DB350" s="129"/>
      <c r="DC350" s="129"/>
      <c r="DD350" s="129"/>
      <c r="DE350" s="129"/>
      <c r="DF350" s="129"/>
      <c r="DG350" s="129"/>
      <c r="DH350" s="129"/>
    </row>
    <row r="351" spans="1:112">
      <c r="A351" s="626" t="s">
        <v>1213</v>
      </c>
      <c r="B351" s="591">
        <f t="shared" si="2388"/>
        <v>536070.04842046078</v>
      </c>
      <c r="C351" s="557">
        <f t="shared" ref="C351:C355" si="2392">SUM(D351:AA351)</f>
        <v>23334.872796764521</v>
      </c>
      <c r="D351" s="561">
        <f t="shared" ref="D351:AA351" si="2393">IF(D334="P",D350,0)</f>
        <v>0</v>
      </c>
      <c r="E351" s="561">
        <f t="shared" si="2393"/>
        <v>0</v>
      </c>
      <c r="F351" s="561">
        <f t="shared" si="2393"/>
        <v>0</v>
      </c>
      <c r="G351" s="561">
        <f t="shared" si="2393"/>
        <v>0</v>
      </c>
      <c r="H351" s="561">
        <f t="shared" si="2393"/>
        <v>0</v>
      </c>
      <c r="I351" s="561">
        <f t="shared" si="2393"/>
        <v>0</v>
      </c>
      <c r="J351" s="561">
        <f t="shared" si="2393"/>
        <v>0</v>
      </c>
      <c r="K351" s="561">
        <f t="shared" si="2393"/>
        <v>0</v>
      </c>
      <c r="L351" s="561">
        <f t="shared" si="2393"/>
        <v>0</v>
      </c>
      <c r="M351" s="561">
        <f t="shared" si="2393"/>
        <v>2802.1166612920001</v>
      </c>
      <c r="N351" s="561">
        <f t="shared" si="2393"/>
        <v>4089.0051424640005</v>
      </c>
      <c r="O351" s="561">
        <f t="shared" si="2393"/>
        <v>4302.1712350943426</v>
      </c>
      <c r="P351" s="561">
        <f t="shared" si="2393"/>
        <v>4099.0635564839304</v>
      </c>
      <c r="Q351" s="561">
        <f t="shared" si="2393"/>
        <v>4304.1242833412398</v>
      </c>
      <c r="R351" s="561">
        <f t="shared" si="2393"/>
        <v>3738.3919180890052</v>
      </c>
      <c r="S351" s="561">
        <f t="shared" si="2393"/>
        <v>0</v>
      </c>
      <c r="T351" s="561">
        <f t="shared" si="2393"/>
        <v>0</v>
      </c>
      <c r="U351" s="561">
        <f t="shared" si="2393"/>
        <v>0</v>
      </c>
      <c r="V351" s="561">
        <f t="shared" si="2393"/>
        <v>0</v>
      </c>
      <c r="W351" s="561">
        <f t="shared" si="2393"/>
        <v>0</v>
      </c>
      <c r="X351" s="561">
        <f t="shared" si="2393"/>
        <v>0</v>
      </c>
      <c r="Y351" s="561">
        <f t="shared" si="2393"/>
        <v>0</v>
      </c>
      <c r="Z351" s="561">
        <f t="shared" si="2393"/>
        <v>0</v>
      </c>
      <c r="AA351" s="561">
        <f t="shared" si="2393"/>
        <v>0</v>
      </c>
      <c r="AB351" s="557">
        <f t="shared" ref="AB351:AB354" si="2394">SUM(AC351:AZ351)</f>
        <v>0</v>
      </c>
      <c r="AC351" s="561">
        <f t="shared" ref="AC351:AZ351" si="2395">IF(AC334="P",AC350,0)</f>
        <v>0</v>
      </c>
      <c r="AD351" s="561">
        <f t="shared" si="2395"/>
        <v>0</v>
      </c>
      <c r="AE351" s="561">
        <f t="shared" si="2395"/>
        <v>0</v>
      </c>
      <c r="AF351" s="561">
        <f t="shared" si="2395"/>
        <v>0</v>
      </c>
      <c r="AG351" s="561">
        <f t="shared" si="2395"/>
        <v>0</v>
      </c>
      <c r="AH351" s="561">
        <f t="shared" si="2395"/>
        <v>0</v>
      </c>
      <c r="AI351" s="561">
        <f t="shared" si="2395"/>
        <v>0</v>
      </c>
      <c r="AJ351" s="561">
        <f t="shared" si="2395"/>
        <v>0</v>
      </c>
      <c r="AK351" s="561">
        <f t="shared" si="2395"/>
        <v>0</v>
      </c>
      <c r="AL351" s="561">
        <f t="shared" si="2395"/>
        <v>0</v>
      </c>
      <c r="AM351" s="561">
        <f t="shared" si="2395"/>
        <v>0</v>
      </c>
      <c r="AN351" s="561">
        <f t="shared" si="2395"/>
        <v>0</v>
      </c>
      <c r="AO351" s="561">
        <f t="shared" si="2395"/>
        <v>0</v>
      </c>
      <c r="AP351" s="561">
        <f t="shared" si="2395"/>
        <v>0</v>
      </c>
      <c r="AQ351" s="561">
        <f t="shared" si="2395"/>
        <v>0</v>
      </c>
      <c r="AR351" s="561">
        <f t="shared" si="2395"/>
        <v>0</v>
      </c>
      <c r="AS351" s="561">
        <f t="shared" si="2395"/>
        <v>0</v>
      </c>
      <c r="AT351" s="561">
        <f t="shared" si="2395"/>
        <v>0</v>
      </c>
      <c r="AU351" s="561">
        <f t="shared" si="2395"/>
        <v>0</v>
      </c>
      <c r="AV351" s="561">
        <f t="shared" si="2395"/>
        <v>0</v>
      </c>
      <c r="AW351" s="561">
        <f t="shared" si="2395"/>
        <v>0</v>
      </c>
      <c r="AX351" s="561">
        <f t="shared" si="2395"/>
        <v>0</v>
      </c>
      <c r="AY351" s="561">
        <f t="shared" si="2395"/>
        <v>0</v>
      </c>
      <c r="AZ351" s="561">
        <f t="shared" si="2395"/>
        <v>0</v>
      </c>
      <c r="BA351" s="557">
        <f t="shared" ref="BA351:BA354" si="2396">SUM(BB351:BY351)</f>
        <v>0</v>
      </c>
      <c r="BB351" s="561">
        <f t="shared" ref="BB351:BY351" si="2397">IF(BB334="P",BB350,0)</f>
        <v>0</v>
      </c>
      <c r="BC351" s="561">
        <f t="shared" si="2397"/>
        <v>0</v>
      </c>
      <c r="BD351" s="561">
        <f t="shared" si="2397"/>
        <v>0</v>
      </c>
      <c r="BE351" s="561">
        <f t="shared" si="2397"/>
        <v>0</v>
      </c>
      <c r="BF351" s="561">
        <f t="shared" si="2397"/>
        <v>0</v>
      </c>
      <c r="BG351" s="561">
        <f t="shared" si="2397"/>
        <v>0</v>
      </c>
      <c r="BH351" s="561">
        <f t="shared" si="2397"/>
        <v>0</v>
      </c>
      <c r="BI351" s="561">
        <f t="shared" si="2397"/>
        <v>0</v>
      </c>
      <c r="BJ351" s="561">
        <f t="shared" si="2397"/>
        <v>0</v>
      </c>
      <c r="BK351" s="561">
        <f t="shared" si="2397"/>
        <v>0</v>
      </c>
      <c r="BL351" s="561">
        <f t="shared" si="2397"/>
        <v>0</v>
      </c>
      <c r="BM351" s="561">
        <f t="shared" si="2397"/>
        <v>0</v>
      </c>
      <c r="BN351" s="561">
        <f t="shared" si="2397"/>
        <v>0</v>
      </c>
      <c r="BO351" s="561">
        <f t="shared" si="2397"/>
        <v>0</v>
      </c>
      <c r="BP351" s="561">
        <f t="shared" si="2397"/>
        <v>0</v>
      </c>
      <c r="BQ351" s="561">
        <f t="shared" si="2397"/>
        <v>0</v>
      </c>
      <c r="BR351" s="561">
        <f t="shared" si="2397"/>
        <v>0</v>
      </c>
      <c r="BS351" s="561">
        <f t="shared" si="2397"/>
        <v>0</v>
      </c>
      <c r="BT351" s="561">
        <f t="shared" si="2397"/>
        <v>0</v>
      </c>
      <c r="BU351" s="561">
        <f t="shared" si="2397"/>
        <v>0</v>
      </c>
      <c r="BV351" s="561">
        <f t="shared" si="2397"/>
        <v>0</v>
      </c>
      <c r="BW351" s="561">
        <f t="shared" si="2397"/>
        <v>0</v>
      </c>
      <c r="BX351" s="561">
        <f t="shared" si="2397"/>
        <v>0</v>
      </c>
      <c r="BY351" s="561">
        <f t="shared" si="2397"/>
        <v>0</v>
      </c>
      <c r="BZ351" s="557">
        <f t="shared" ref="BZ351:BZ354" si="2398">SUM(CA351:CX351)</f>
        <v>23176.866320483732</v>
      </c>
      <c r="CA351" s="561">
        <f t="shared" ref="CA351:CX351" si="2399">IF(CA334="P",CA350,0)</f>
        <v>0</v>
      </c>
      <c r="CB351" s="561">
        <f t="shared" si="2399"/>
        <v>0</v>
      </c>
      <c r="CC351" s="561">
        <f t="shared" si="2399"/>
        <v>0</v>
      </c>
      <c r="CD351" s="561">
        <f t="shared" si="2399"/>
        <v>0</v>
      </c>
      <c r="CE351" s="561">
        <f t="shared" si="2399"/>
        <v>0</v>
      </c>
      <c r="CF351" s="561">
        <f t="shared" si="2399"/>
        <v>0</v>
      </c>
      <c r="CG351" s="561">
        <f t="shared" si="2399"/>
        <v>0</v>
      </c>
      <c r="CH351" s="561">
        <f t="shared" si="2399"/>
        <v>0</v>
      </c>
      <c r="CI351" s="561">
        <f t="shared" si="2399"/>
        <v>0</v>
      </c>
      <c r="CJ351" s="561">
        <f t="shared" si="2399"/>
        <v>2802.1166612920001</v>
      </c>
      <c r="CK351" s="561">
        <f t="shared" si="2399"/>
        <v>4089.0051424640005</v>
      </c>
      <c r="CL351" s="561">
        <f t="shared" si="2399"/>
        <v>4302.1712350943426</v>
      </c>
      <c r="CM351" s="561">
        <f t="shared" si="2399"/>
        <v>4046.3919517723548</v>
      </c>
      <c r="CN351" s="561">
        <f t="shared" si="2399"/>
        <v>4256.7281769547599</v>
      </c>
      <c r="CO351" s="561">
        <f t="shared" si="2399"/>
        <v>3680.4531529062742</v>
      </c>
      <c r="CP351" s="561">
        <f t="shared" si="2399"/>
        <v>0</v>
      </c>
      <c r="CQ351" s="561">
        <f t="shared" si="2399"/>
        <v>0</v>
      </c>
      <c r="CR351" s="561">
        <f t="shared" si="2399"/>
        <v>0</v>
      </c>
      <c r="CS351" s="561">
        <f t="shared" si="2399"/>
        <v>0</v>
      </c>
      <c r="CT351" s="561">
        <f t="shared" si="2399"/>
        <v>0</v>
      </c>
      <c r="CU351" s="561">
        <f t="shared" si="2399"/>
        <v>0</v>
      </c>
      <c r="CV351" s="561">
        <f t="shared" si="2399"/>
        <v>0</v>
      </c>
      <c r="CW351" s="561">
        <f t="shared" si="2399"/>
        <v>0</v>
      </c>
      <c r="CX351" s="561">
        <f t="shared" si="2399"/>
        <v>0</v>
      </c>
      <c r="CY351" s="129"/>
      <c r="CZ351" s="129"/>
      <c r="DA351" s="129"/>
      <c r="DB351" s="129"/>
      <c r="DC351" s="129"/>
      <c r="DD351" s="129"/>
      <c r="DE351" s="129"/>
      <c r="DF351" s="129"/>
      <c r="DG351" s="129"/>
      <c r="DH351" s="129"/>
    </row>
    <row r="352" spans="1:112">
      <c r="A352" s="614" t="s">
        <v>1214</v>
      </c>
      <c r="B352" s="591">
        <f t="shared" si="2388"/>
        <v>456666.53527936555</v>
      </c>
      <c r="C352" s="557">
        <f t="shared" si="2392"/>
        <v>14755.080776391233</v>
      </c>
      <c r="D352" s="561">
        <f t="shared" ref="D352:AA352" si="2400">IF(D334="C",D350,0)</f>
        <v>0</v>
      </c>
      <c r="E352" s="561">
        <f t="shared" si="2400"/>
        <v>0</v>
      </c>
      <c r="F352" s="561">
        <f t="shared" si="2400"/>
        <v>0</v>
      </c>
      <c r="G352" s="561">
        <f t="shared" si="2400"/>
        <v>0</v>
      </c>
      <c r="H352" s="561">
        <f t="shared" si="2400"/>
        <v>0</v>
      </c>
      <c r="I352" s="561">
        <f t="shared" si="2400"/>
        <v>0</v>
      </c>
      <c r="J352" s="561">
        <f t="shared" si="2400"/>
        <v>0</v>
      </c>
      <c r="K352" s="561">
        <f t="shared" si="2400"/>
        <v>409.50361134599996</v>
      </c>
      <c r="L352" s="561">
        <f t="shared" si="2400"/>
        <v>1521.4752115819999</v>
      </c>
      <c r="M352" s="561">
        <f t="shared" si="2400"/>
        <v>0</v>
      </c>
      <c r="N352" s="561">
        <f t="shared" si="2400"/>
        <v>0</v>
      </c>
      <c r="O352" s="561">
        <f t="shared" si="2400"/>
        <v>0</v>
      </c>
      <c r="P352" s="561">
        <f t="shared" si="2400"/>
        <v>0</v>
      </c>
      <c r="Q352" s="561">
        <f t="shared" si="2400"/>
        <v>0</v>
      </c>
      <c r="R352" s="561">
        <f t="shared" si="2400"/>
        <v>0</v>
      </c>
      <c r="S352" s="561">
        <f t="shared" si="2400"/>
        <v>3783.3552256092325</v>
      </c>
      <c r="T352" s="561">
        <f t="shared" si="2400"/>
        <v>4751.1904774360009</v>
      </c>
      <c r="U352" s="561">
        <f t="shared" si="2400"/>
        <v>3014.515731</v>
      </c>
      <c r="V352" s="561">
        <f t="shared" si="2400"/>
        <v>1209.1236384819999</v>
      </c>
      <c r="W352" s="561">
        <f t="shared" si="2400"/>
        <v>65.916880936000013</v>
      </c>
      <c r="X352" s="561">
        <f t="shared" si="2400"/>
        <v>0</v>
      </c>
      <c r="Y352" s="561">
        <f t="shared" si="2400"/>
        <v>0</v>
      </c>
      <c r="Z352" s="561">
        <f t="shared" si="2400"/>
        <v>0</v>
      </c>
      <c r="AA352" s="561">
        <f t="shared" si="2400"/>
        <v>0</v>
      </c>
      <c r="AB352" s="557">
        <f t="shared" si="2394"/>
        <v>29382.85812077453</v>
      </c>
      <c r="AC352" s="561">
        <f t="shared" ref="AC352:AZ352" si="2401">IF(AC334="C",AC350,0)</f>
        <v>0</v>
      </c>
      <c r="AD352" s="561">
        <f t="shared" si="2401"/>
        <v>0</v>
      </c>
      <c r="AE352" s="561">
        <f t="shared" si="2401"/>
        <v>0</v>
      </c>
      <c r="AF352" s="561">
        <f t="shared" si="2401"/>
        <v>0</v>
      </c>
      <c r="AG352" s="561">
        <f t="shared" si="2401"/>
        <v>0</v>
      </c>
      <c r="AH352" s="561">
        <f t="shared" si="2401"/>
        <v>0</v>
      </c>
      <c r="AI352" s="561">
        <f t="shared" si="2401"/>
        <v>0</v>
      </c>
      <c r="AJ352" s="561">
        <f t="shared" si="2401"/>
        <v>0</v>
      </c>
      <c r="AK352" s="561">
        <f t="shared" si="2401"/>
        <v>0</v>
      </c>
      <c r="AL352" s="561">
        <f t="shared" si="2401"/>
        <v>0</v>
      </c>
      <c r="AM352" s="561">
        <f t="shared" si="2401"/>
        <v>4089.0051424640005</v>
      </c>
      <c r="AN352" s="561">
        <f t="shared" si="2401"/>
        <v>3613.6846090799036</v>
      </c>
      <c r="AO352" s="561">
        <f t="shared" si="2401"/>
        <v>3423.5999339140672</v>
      </c>
      <c r="AP352" s="561">
        <f t="shared" si="2401"/>
        <v>3615.6376573268008</v>
      </c>
      <c r="AQ352" s="561">
        <f t="shared" si="2401"/>
        <v>3062.928295519142</v>
      </c>
      <c r="AR352" s="561">
        <f t="shared" si="2401"/>
        <v>3120.8492269915614</v>
      </c>
      <c r="AS352" s="561">
        <f t="shared" si="2401"/>
        <v>4167.5970050610513</v>
      </c>
      <c r="AT352" s="561">
        <f t="shared" si="2401"/>
        <v>3014.515731</v>
      </c>
      <c r="AU352" s="561">
        <f t="shared" si="2401"/>
        <v>1209.1236384819999</v>
      </c>
      <c r="AV352" s="561">
        <f t="shared" si="2401"/>
        <v>65.916880936000013</v>
      </c>
      <c r="AW352" s="561">
        <f t="shared" si="2401"/>
        <v>0</v>
      </c>
      <c r="AX352" s="561">
        <f t="shared" si="2401"/>
        <v>0</v>
      </c>
      <c r="AY352" s="561">
        <f t="shared" si="2401"/>
        <v>0</v>
      </c>
      <c r="AZ352" s="561">
        <f t="shared" si="2401"/>
        <v>0</v>
      </c>
      <c r="BA352" s="557">
        <f t="shared" si="2396"/>
        <v>0</v>
      </c>
      <c r="BB352" s="561">
        <f t="shared" ref="BB352:BY352" si="2402">IF(BB334="C",BB350,0)</f>
        <v>0</v>
      </c>
      <c r="BC352" s="561">
        <f t="shared" si="2402"/>
        <v>0</v>
      </c>
      <c r="BD352" s="561">
        <f t="shared" si="2402"/>
        <v>0</v>
      </c>
      <c r="BE352" s="561">
        <f t="shared" si="2402"/>
        <v>0</v>
      </c>
      <c r="BF352" s="561">
        <f t="shared" si="2402"/>
        <v>0</v>
      </c>
      <c r="BG352" s="561">
        <f t="shared" si="2402"/>
        <v>0</v>
      </c>
      <c r="BH352" s="561">
        <f t="shared" si="2402"/>
        <v>0</v>
      </c>
      <c r="BI352" s="561">
        <f t="shared" si="2402"/>
        <v>0</v>
      </c>
      <c r="BJ352" s="561">
        <f t="shared" si="2402"/>
        <v>0</v>
      </c>
      <c r="BK352" s="561">
        <f t="shared" si="2402"/>
        <v>0</v>
      </c>
      <c r="BL352" s="561">
        <f t="shared" si="2402"/>
        <v>0</v>
      </c>
      <c r="BM352" s="561">
        <f t="shared" si="2402"/>
        <v>0</v>
      </c>
      <c r="BN352" s="561">
        <f t="shared" si="2402"/>
        <v>0</v>
      </c>
      <c r="BO352" s="561">
        <f t="shared" si="2402"/>
        <v>0</v>
      </c>
      <c r="BP352" s="561">
        <f t="shared" si="2402"/>
        <v>0</v>
      </c>
      <c r="BQ352" s="561">
        <f t="shared" si="2402"/>
        <v>0</v>
      </c>
      <c r="BR352" s="561">
        <f t="shared" si="2402"/>
        <v>0</v>
      </c>
      <c r="BS352" s="561">
        <f t="shared" si="2402"/>
        <v>0</v>
      </c>
      <c r="BT352" s="561">
        <f t="shared" si="2402"/>
        <v>0</v>
      </c>
      <c r="BU352" s="561">
        <f t="shared" si="2402"/>
        <v>0</v>
      </c>
      <c r="BV352" s="561">
        <f t="shared" si="2402"/>
        <v>0</v>
      </c>
      <c r="BW352" s="561">
        <f t="shared" si="2402"/>
        <v>0</v>
      </c>
      <c r="BX352" s="561">
        <f t="shared" si="2402"/>
        <v>0</v>
      </c>
      <c r="BY352" s="561">
        <f t="shared" si="2402"/>
        <v>0</v>
      </c>
      <c r="BZ352" s="557">
        <f t="shared" si="2398"/>
        <v>14697.142011208502</v>
      </c>
      <c r="CA352" s="561">
        <f t="shared" ref="CA352:CX352" si="2403">IF(CA334="C",CA350,0)</f>
        <v>0</v>
      </c>
      <c r="CB352" s="561">
        <f t="shared" si="2403"/>
        <v>0</v>
      </c>
      <c r="CC352" s="561">
        <f t="shared" si="2403"/>
        <v>0</v>
      </c>
      <c r="CD352" s="561">
        <f t="shared" si="2403"/>
        <v>0</v>
      </c>
      <c r="CE352" s="561">
        <f t="shared" si="2403"/>
        <v>0</v>
      </c>
      <c r="CF352" s="561">
        <f t="shared" si="2403"/>
        <v>0</v>
      </c>
      <c r="CG352" s="561">
        <f t="shared" si="2403"/>
        <v>0</v>
      </c>
      <c r="CH352" s="561">
        <f t="shared" si="2403"/>
        <v>409.50361134599996</v>
      </c>
      <c r="CI352" s="561">
        <f t="shared" si="2403"/>
        <v>1521.4752115819999</v>
      </c>
      <c r="CJ352" s="561">
        <f t="shared" si="2403"/>
        <v>0</v>
      </c>
      <c r="CK352" s="561">
        <f t="shared" si="2403"/>
        <v>0</v>
      </c>
      <c r="CL352" s="561">
        <f t="shared" si="2403"/>
        <v>0</v>
      </c>
      <c r="CM352" s="561">
        <f t="shared" si="2403"/>
        <v>0</v>
      </c>
      <c r="CN352" s="561">
        <f t="shared" si="2403"/>
        <v>0</v>
      </c>
      <c r="CO352" s="561">
        <f t="shared" si="2403"/>
        <v>0</v>
      </c>
      <c r="CP352" s="561">
        <f t="shared" si="2403"/>
        <v>3725.4164604265006</v>
      </c>
      <c r="CQ352" s="561">
        <f t="shared" si="2403"/>
        <v>4751.1904774360009</v>
      </c>
      <c r="CR352" s="561">
        <f t="shared" si="2403"/>
        <v>3014.515731</v>
      </c>
      <c r="CS352" s="561">
        <f t="shared" si="2403"/>
        <v>1209.1236384819999</v>
      </c>
      <c r="CT352" s="561">
        <f t="shared" si="2403"/>
        <v>65.916880936000013</v>
      </c>
      <c r="CU352" s="561">
        <f t="shared" si="2403"/>
        <v>0</v>
      </c>
      <c r="CV352" s="561">
        <f t="shared" si="2403"/>
        <v>0</v>
      </c>
      <c r="CW352" s="561">
        <f t="shared" si="2403"/>
        <v>0</v>
      </c>
      <c r="CX352" s="561">
        <f t="shared" si="2403"/>
        <v>0</v>
      </c>
      <c r="CY352" s="129"/>
      <c r="CZ352" s="129"/>
      <c r="DA352" s="129"/>
      <c r="DB352" s="129"/>
      <c r="DC352" s="129"/>
      <c r="DD352" s="129"/>
      <c r="DE352" s="129"/>
      <c r="DF352" s="129"/>
      <c r="DG352" s="129"/>
      <c r="DH352" s="129"/>
    </row>
    <row r="353" spans="1:112">
      <c r="A353" s="626" t="s">
        <v>1215</v>
      </c>
      <c r="B353" s="591">
        <f t="shared" si="2388"/>
        <v>142221.29185123494</v>
      </c>
      <c r="C353" s="557">
        <f t="shared" si="2392"/>
        <v>0</v>
      </c>
      <c r="D353" s="561">
        <f t="shared" ref="D353:AA353" si="2404">IF(D334="V",D350,0)</f>
        <v>0</v>
      </c>
      <c r="E353" s="561">
        <f t="shared" si="2404"/>
        <v>0</v>
      </c>
      <c r="F353" s="561">
        <f t="shared" si="2404"/>
        <v>0</v>
      </c>
      <c r="G353" s="561">
        <f t="shared" si="2404"/>
        <v>0</v>
      </c>
      <c r="H353" s="561">
        <f t="shared" si="2404"/>
        <v>0</v>
      </c>
      <c r="I353" s="561">
        <f t="shared" si="2404"/>
        <v>0</v>
      </c>
      <c r="J353" s="561">
        <f t="shared" si="2404"/>
        <v>0</v>
      </c>
      <c r="K353" s="561">
        <f t="shared" si="2404"/>
        <v>0</v>
      </c>
      <c r="L353" s="561">
        <f t="shared" si="2404"/>
        <v>0</v>
      </c>
      <c r="M353" s="561">
        <f t="shared" si="2404"/>
        <v>0</v>
      </c>
      <c r="N353" s="561">
        <f t="shared" si="2404"/>
        <v>0</v>
      </c>
      <c r="O353" s="561">
        <f t="shared" si="2404"/>
        <v>0</v>
      </c>
      <c r="P353" s="561">
        <f t="shared" si="2404"/>
        <v>0</v>
      </c>
      <c r="Q353" s="561">
        <f t="shared" si="2404"/>
        <v>0</v>
      </c>
      <c r="R353" s="561">
        <f t="shared" si="2404"/>
        <v>0</v>
      </c>
      <c r="S353" s="561">
        <f t="shared" si="2404"/>
        <v>0</v>
      </c>
      <c r="T353" s="561">
        <f t="shared" si="2404"/>
        <v>0</v>
      </c>
      <c r="U353" s="561">
        <f t="shared" si="2404"/>
        <v>0</v>
      </c>
      <c r="V353" s="561">
        <f t="shared" si="2404"/>
        <v>0</v>
      </c>
      <c r="W353" s="561">
        <f t="shared" si="2404"/>
        <v>0</v>
      </c>
      <c r="X353" s="561">
        <f t="shared" si="2404"/>
        <v>0</v>
      </c>
      <c r="Y353" s="561">
        <f t="shared" si="2404"/>
        <v>0</v>
      </c>
      <c r="Z353" s="561">
        <f t="shared" si="2404"/>
        <v>0</v>
      </c>
      <c r="AA353" s="561">
        <f t="shared" si="2404"/>
        <v>0</v>
      </c>
      <c r="AB353" s="557">
        <f t="shared" si="2394"/>
        <v>4733.0954842199999</v>
      </c>
      <c r="AC353" s="561">
        <f t="shared" ref="AC353:AZ353" si="2405">IF(AC334="V",AC350,0)</f>
        <v>0</v>
      </c>
      <c r="AD353" s="561">
        <f t="shared" si="2405"/>
        <v>0</v>
      </c>
      <c r="AE353" s="561">
        <f t="shared" si="2405"/>
        <v>0</v>
      </c>
      <c r="AF353" s="561">
        <f t="shared" si="2405"/>
        <v>0</v>
      </c>
      <c r="AG353" s="561">
        <f t="shared" si="2405"/>
        <v>0</v>
      </c>
      <c r="AH353" s="561">
        <f t="shared" si="2405"/>
        <v>0</v>
      </c>
      <c r="AI353" s="561">
        <f t="shared" si="2405"/>
        <v>0</v>
      </c>
      <c r="AJ353" s="561">
        <f t="shared" si="2405"/>
        <v>409.50361134599996</v>
      </c>
      <c r="AK353" s="561">
        <f t="shared" si="2405"/>
        <v>1521.4752115819999</v>
      </c>
      <c r="AL353" s="561">
        <f t="shared" si="2405"/>
        <v>2802.1166612920001</v>
      </c>
      <c r="AM353" s="561">
        <f t="shared" si="2405"/>
        <v>0</v>
      </c>
      <c r="AN353" s="561">
        <f t="shared" si="2405"/>
        <v>0</v>
      </c>
      <c r="AO353" s="561">
        <f t="shared" si="2405"/>
        <v>0</v>
      </c>
      <c r="AP353" s="561">
        <f t="shared" si="2405"/>
        <v>0</v>
      </c>
      <c r="AQ353" s="561">
        <f t="shared" si="2405"/>
        <v>0</v>
      </c>
      <c r="AR353" s="561">
        <f t="shared" si="2405"/>
        <v>0</v>
      </c>
      <c r="AS353" s="561">
        <f t="shared" si="2405"/>
        <v>0</v>
      </c>
      <c r="AT353" s="561">
        <f t="shared" si="2405"/>
        <v>0</v>
      </c>
      <c r="AU353" s="561">
        <f t="shared" si="2405"/>
        <v>0</v>
      </c>
      <c r="AV353" s="561">
        <f t="shared" si="2405"/>
        <v>0</v>
      </c>
      <c r="AW353" s="561">
        <f t="shared" si="2405"/>
        <v>0</v>
      </c>
      <c r="AX353" s="561">
        <f t="shared" si="2405"/>
        <v>0</v>
      </c>
      <c r="AY353" s="561">
        <f t="shared" si="2405"/>
        <v>0</v>
      </c>
      <c r="AZ353" s="561">
        <f t="shared" si="2405"/>
        <v>0</v>
      </c>
      <c r="BA353" s="557">
        <f t="shared" si="2396"/>
        <v>30822.227478588738</v>
      </c>
      <c r="BB353" s="561">
        <f t="shared" ref="BB353:BY353" si="2406">IF(BB334="V",BB350,0)</f>
        <v>0</v>
      </c>
      <c r="BC353" s="561">
        <f t="shared" si="2406"/>
        <v>0</v>
      </c>
      <c r="BD353" s="561">
        <f t="shared" si="2406"/>
        <v>0</v>
      </c>
      <c r="BE353" s="561">
        <f t="shared" si="2406"/>
        <v>0</v>
      </c>
      <c r="BF353" s="561">
        <f t="shared" si="2406"/>
        <v>0</v>
      </c>
      <c r="BG353" s="561">
        <f t="shared" si="2406"/>
        <v>0</v>
      </c>
      <c r="BH353" s="561">
        <f t="shared" si="2406"/>
        <v>0</v>
      </c>
      <c r="BI353" s="561">
        <f t="shared" si="2406"/>
        <v>409.50361134599996</v>
      </c>
      <c r="BJ353" s="561">
        <f t="shared" si="2406"/>
        <v>1521.4752115819999</v>
      </c>
      <c r="BK353" s="561">
        <f t="shared" si="2406"/>
        <v>2802.1166612920001</v>
      </c>
      <c r="BL353" s="561">
        <f t="shared" si="2406"/>
        <v>3947.5832948594771</v>
      </c>
      <c r="BM353" s="561">
        <f t="shared" si="2406"/>
        <v>3078.195011068673</v>
      </c>
      <c r="BN353" s="561">
        <f t="shared" si="2406"/>
        <v>2898.219835893959</v>
      </c>
      <c r="BO353" s="561">
        <f t="shared" si="2406"/>
        <v>3080.1480593155702</v>
      </c>
      <c r="BP353" s="561">
        <f t="shared" si="2406"/>
        <v>2537.5481974990344</v>
      </c>
      <c r="BQ353" s="561">
        <f t="shared" si="2406"/>
        <v>2605.5667836222674</v>
      </c>
      <c r="BR353" s="561">
        <f t="shared" si="2406"/>
        <v>3652.3145616917582</v>
      </c>
      <c r="BS353" s="561">
        <f t="shared" si="2406"/>
        <v>3014.515731</v>
      </c>
      <c r="BT353" s="561">
        <f t="shared" si="2406"/>
        <v>1209.1236384819999</v>
      </c>
      <c r="BU353" s="561">
        <f t="shared" si="2406"/>
        <v>65.916880936000013</v>
      </c>
      <c r="BV353" s="561">
        <f t="shared" si="2406"/>
        <v>0</v>
      </c>
      <c r="BW353" s="561">
        <f t="shared" si="2406"/>
        <v>0</v>
      </c>
      <c r="BX353" s="561">
        <f t="shared" si="2406"/>
        <v>0</v>
      </c>
      <c r="BY353" s="561">
        <f t="shared" si="2406"/>
        <v>0</v>
      </c>
      <c r="BZ353" s="557">
        <f t="shared" si="2398"/>
        <v>0</v>
      </c>
      <c r="CA353" s="561">
        <f t="shared" ref="CA353:CX353" si="2407">IF(CA334="V",CA350,0)</f>
        <v>0</v>
      </c>
      <c r="CB353" s="561">
        <f t="shared" si="2407"/>
        <v>0</v>
      </c>
      <c r="CC353" s="561">
        <f t="shared" si="2407"/>
        <v>0</v>
      </c>
      <c r="CD353" s="561">
        <f t="shared" si="2407"/>
        <v>0</v>
      </c>
      <c r="CE353" s="561">
        <f t="shared" si="2407"/>
        <v>0</v>
      </c>
      <c r="CF353" s="561">
        <f t="shared" si="2407"/>
        <v>0</v>
      </c>
      <c r="CG353" s="561">
        <f t="shared" si="2407"/>
        <v>0</v>
      </c>
      <c r="CH353" s="561">
        <f t="shared" si="2407"/>
        <v>0</v>
      </c>
      <c r="CI353" s="561">
        <f t="shared" si="2407"/>
        <v>0</v>
      </c>
      <c r="CJ353" s="561">
        <f t="shared" si="2407"/>
        <v>0</v>
      </c>
      <c r="CK353" s="561">
        <f t="shared" si="2407"/>
        <v>0</v>
      </c>
      <c r="CL353" s="561">
        <f t="shared" si="2407"/>
        <v>0</v>
      </c>
      <c r="CM353" s="561">
        <f t="shared" si="2407"/>
        <v>0</v>
      </c>
      <c r="CN353" s="561">
        <f t="shared" si="2407"/>
        <v>0</v>
      </c>
      <c r="CO353" s="561">
        <f t="shared" si="2407"/>
        <v>0</v>
      </c>
      <c r="CP353" s="561">
        <f t="shared" si="2407"/>
        <v>0</v>
      </c>
      <c r="CQ353" s="561">
        <f t="shared" si="2407"/>
        <v>0</v>
      </c>
      <c r="CR353" s="561">
        <f t="shared" si="2407"/>
        <v>0</v>
      </c>
      <c r="CS353" s="561">
        <f t="shared" si="2407"/>
        <v>0</v>
      </c>
      <c r="CT353" s="561">
        <f t="shared" si="2407"/>
        <v>0</v>
      </c>
      <c r="CU353" s="561">
        <f t="shared" si="2407"/>
        <v>0</v>
      </c>
      <c r="CV353" s="561">
        <f t="shared" si="2407"/>
        <v>0</v>
      </c>
      <c r="CW353" s="561">
        <f t="shared" si="2407"/>
        <v>0</v>
      </c>
      <c r="CX353" s="561">
        <f t="shared" si="2407"/>
        <v>0</v>
      </c>
      <c r="CY353" s="129"/>
      <c r="CZ353" s="129"/>
      <c r="DA353" s="129"/>
      <c r="DB353" s="129"/>
      <c r="DC353" s="129"/>
      <c r="DD353" s="129"/>
      <c r="DE353" s="129"/>
      <c r="DF353" s="129"/>
      <c r="DG353" s="129"/>
      <c r="DH353" s="129"/>
    </row>
    <row r="354" spans="1:112">
      <c r="A354" s="626" t="s">
        <v>1216</v>
      </c>
      <c r="B354" s="591">
        <f t="shared" si="2388"/>
        <v>0</v>
      </c>
      <c r="C354" s="557">
        <f t="shared" si="2392"/>
        <v>0</v>
      </c>
      <c r="D354" s="561">
        <f t="shared" ref="D354:AA354" si="2408">IF(D334="SV",D350,0)</f>
        <v>0</v>
      </c>
      <c r="E354" s="561">
        <f t="shared" si="2408"/>
        <v>0</v>
      </c>
      <c r="F354" s="561">
        <f t="shared" si="2408"/>
        <v>0</v>
      </c>
      <c r="G354" s="561">
        <f t="shared" si="2408"/>
        <v>0</v>
      </c>
      <c r="H354" s="561">
        <f t="shared" si="2408"/>
        <v>0</v>
      </c>
      <c r="I354" s="561">
        <f t="shared" si="2408"/>
        <v>0</v>
      </c>
      <c r="J354" s="561">
        <f t="shared" si="2408"/>
        <v>0</v>
      </c>
      <c r="K354" s="561">
        <f t="shared" si="2408"/>
        <v>0</v>
      </c>
      <c r="L354" s="561">
        <f t="shared" si="2408"/>
        <v>0</v>
      </c>
      <c r="M354" s="561">
        <f t="shared" si="2408"/>
        <v>0</v>
      </c>
      <c r="N354" s="561">
        <f t="shared" si="2408"/>
        <v>0</v>
      </c>
      <c r="O354" s="561">
        <f t="shared" si="2408"/>
        <v>0</v>
      </c>
      <c r="P354" s="561">
        <f t="shared" si="2408"/>
        <v>0</v>
      </c>
      <c r="Q354" s="561">
        <f t="shared" si="2408"/>
        <v>0</v>
      </c>
      <c r="R354" s="561">
        <f t="shared" si="2408"/>
        <v>0</v>
      </c>
      <c r="S354" s="561">
        <f t="shared" si="2408"/>
        <v>0</v>
      </c>
      <c r="T354" s="561">
        <f t="shared" si="2408"/>
        <v>0</v>
      </c>
      <c r="U354" s="561">
        <f t="shared" si="2408"/>
        <v>0</v>
      </c>
      <c r="V354" s="561">
        <f t="shared" si="2408"/>
        <v>0</v>
      </c>
      <c r="W354" s="561">
        <f t="shared" si="2408"/>
        <v>0</v>
      </c>
      <c r="X354" s="561">
        <f t="shared" si="2408"/>
        <v>0</v>
      </c>
      <c r="Y354" s="561">
        <f t="shared" si="2408"/>
        <v>0</v>
      </c>
      <c r="Z354" s="561">
        <f t="shared" si="2408"/>
        <v>0</v>
      </c>
      <c r="AA354" s="561">
        <f t="shared" si="2408"/>
        <v>0</v>
      </c>
      <c r="AB354" s="557">
        <f t="shared" si="2394"/>
        <v>0</v>
      </c>
      <c r="AC354" s="561">
        <f t="shared" ref="AC354:AZ354" si="2409">IF(AC334="SV",AC350,0)</f>
        <v>0</v>
      </c>
      <c r="AD354" s="561">
        <f t="shared" si="2409"/>
        <v>0</v>
      </c>
      <c r="AE354" s="561">
        <f t="shared" si="2409"/>
        <v>0</v>
      </c>
      <c r="AF354" s="561">
        <f t="shared" si="2409"/>
        <v>0</v>
      </c>
      <c r="AG354" s="561">
        <f t="shared" si="2409"/>
        <v>0</v>
      </c>
      <c r="AH354" s="561">
        <f t="shared" si="2409"/>
        <v>0</v>
      </c>
      <c r="AI354" s="561">
        <f t="shared" si="2409"/>
        <v>0</v>
      </c>
      <c r="AJ354" s="561">
        <f t="shared" si="2409"/>
        <v>0</v>
      </c>
      <c r="AK354" s="561">
        <f t="shared" si="2409"/>
        <v>0</v>
      </c>
      <c r="AL354" s="561">
        <f t="shared" si="2409"/>
        <v>0</v>
      </c>
      <c r="AM354" s="561">
        <f t="shared" si="2409"/>
        <v>0</v>
      </c>
      <c r="AN354" s="561">
        <f t="shared" si="2409"/>
        <v>0</v>
      </c>
      <c r="AO354" s="561">
        <f t="shared" si="2409"/>
        <v>0</v>
      </c>
      <c r="AP354" s="561">
        <f t="shared" si="2409"/>
        <v>0</v>
      </c>
      <c r="AQ354" s="561">
        <f t="shared" si="2409"/>
        <v>0</v>
      </c>
      <c r="AR354" s="561">
        <f t="shared" si="2409"/>
        <v>0</v>
      </c>
      <c r="AS354" s="561">
        <f t="shared" si="2409"/>
        <v>0</v>
      </c>
      <c r="AT354" s="561">
        <f t="shared" si="2409"/>
        <v>0</v>
      </c>
      <c r="AU354" s="561">
        <f t="shared" si="2409"/>
        <v>0</v>
      </c>
      <c r="AV354" s="561">
        <f t="shared" si="2409"/>
        <v>0</v>
      </c>
      <c r="AW354" s="561">
        <f t="shared" si="2409"/>
        <v>0</v>
      </c>
      <c r="AX354" s="561">
        <f t="shared" si="2409"/>
        <v>0</v>
      </c>
      <c r="AY354" s="561">
        <f t="shared" si="2409"/>
        <v>0</v>
      </c>
      <c r="AZ354" s="561">
        <f t="shared" si="2409"/>
        <v>0</v>
      </c>
      <c r="BA354" s="557">
        <f t="shared" si="2396"/>
        <v>0</v>
      </c>
      <c r="BB354" s="561">
        <f t="shared" ref="BB354:BY354" si="2410">IF(BB334="SV",BB350,0)</f>
        <v>0</v>
      </c>
      <c r="BC354" s="561">
        <f t="shared" si="2410"/>
        <v>0</v>
      </c>
      <c r="BD354" s="561">
        <f t="shared" si="2410"/>
        <v>0</v>
      </c>
      <c r="BE354" s="561">
        <f t="shared" si="2410"/>
        <v>0</v>
      </c>
      <c r="BF354" s="561">
        <f t="shared" si="2410"/>
        <v>0</v>
      </c>
      <c r="BG354" s="561">
        <f t="shared" si="2410"/>
        <v>0</v>
      </c>
      <c r="BH354" s="561">
        <f t="shared" si="2410"/>
        <v>0</v>
      </c>
      <c r="BI354" s="561">
        <f t="shared" si="2410"/>
        <v>0</v>
      </c>
      <c r="BJ354" s="561">
        <f t="shared" si="2410"/>
        <v>0</v>
      </c>
      <c r="BK354" s="561">
        <f t="shared" si="2410"/>
        <v>0</v>
      </c>
      <c r="BL354" s="561">
        <f t="shared" si="2410"/>
        <v>0</v>
      </c>
      <c r="BM354" s="561">
        <f t="shared" si="2410"/>
        <v>0</v>
      </c>
      <c r="BN354" s="561">
        <f t="shared" si="2410"/>
        <v>0</v>
      </c>
      <c r="BO354" s="561">
        <f t="shared" si="2410"/>
        <v>0</v>
      </c>
      <c r="BP354" s="561">
        <f t="shared" si="2410"/>
        <v>0</v>
      </c>
      <c r="BQ354" s="561">
        <f t="shared" si="2410"/>
        <v>0</v>
      </c>
      <c r="BR354" s="561">
        <f t="shared" si="2410"/>
        <v>0</v>
      </c>
      <c r="BS354" s="561">
        <f t="shared" si="2410"/>
        <v>0</v>
      </c>
      <c r="BT354" s="561">
        <f t="shared" si="2410"/>
        <v>0</v>
      </c>
      <c r="BU354" s="561">
        <f t="shared" si="2410"/>
        <v>0</v>
      </c>
      <c r="BV354" s="561">
        <f t="shared" si="2410"/>
        <v>0</v>
      </c>
      <c r="BW354" s="561">
        <f t="shared" si="2410"/>
        <v>0</v>
      </c>
      <c r="BX354" s="561">
        <f t="shared" si="2410"/>
        <v>0</v>
      </c>
      <c r="BY354" s="561">
        <f t="shared" si="2410"/>
        <v>0</v>
      </c>
      <c r="BZ354" s="557">
        <f t="shared" si="2398"/>
        <v>0</v>
      </c>
      <c r="CA354" s="561">
        <f t="shared" ref="CA354:CX354" si="2411">IF(CA334="SV",CA350,0)</f>
        <v>0</v>
      </c>
      <c r="CB354" s="561">
        <f t="shared" si="2411"/>
        <v>0</v>
      </c>
      <c r="CC354" s="561">
        <f t="shared" si="2411"/>
        <v>0</v>
      </c>
      <c r="CD354" s="561">
        <f t="shared" si="2411"/>
        <v>0</v>
      </c>
      <c r="CE354" s="561">
        <f t="shared" si="2411"/>
        <v>0</v>
      </c>
      <c r="CF354" s="561">
        <f t="shared" si="2411"/>
        <v>0</v>
      </c>
      <c r="CG354" s="561">
        <f t="shared" si="2411"/>
        <v>0</v>
      </c>
      <c r="CH354" s="561">
        <f t="shared" si="2411"/>
        <v>0</v>
      </c>
      <c r="CI354" s="561">
        <f t="shared" si="2411"/>
        <v>0</v>
      </c>
      <c r="CJ354" s="561">
        <f t="shared" si="2411"/>
        <v>0</v>
      </c>
      <c r="CK354" s="561">
        <f t="shared" si="2411"/>
        <v>0</v>
      </c>
      <c r="CL354" s="561">
        <f t="shared" si="2411"/>
        <v>0</v>
      </c>
      <c r="CM354" s="561">
        <f t="shared" si="2411"/>
        <v>0</v>
      </c>
      <c r="CN354" s="561">
        <f t="shared" si="2411"/>
        <v>0</v>
      </c>
      <c r="CO354" s="561">
        <f t="shared" si="2411"/>
        <v>0</v>
      </c>
      <c r="CP354" s="561">
        <f t="shared" si="2411"/>
        <v>0</v>
      </c>
      <c r="CQ354" s="561">
        <f t="shared" si="2411"/>
        <v>0</v>
      </c>
      <c r="CR354" s="561">
        <f t="shared" si="2411"/>
        <v>0</v>
      </c>
      <c r="CS354" s="561">
        <f t="shared" si="2411"/>
        <v>0</v>
      </c>
      <c r="CT354" s="561">
        <f t="shared" si="2411"/>
        <v>0</v>
      </c>
      <c r="CU354" s="561">
        <f t="shared" si="2411"/>
        <v>0</v>
      </c>
      <c r="CV354" s="561">
        <f t="shared" si="2411"/>
        <v>0</v>
      </c>
      <c r="CW354" s="561">
        <f t="shared" si="2411"/>
        <v>0</v>
      </c>
      <c r="CX354" s="561">
        <f t="shared" si="2411"/>
        <v>0</v>
      </c>
      <c r="CY354" s="129"/>
      <c r="CZ354" s="129"/>
      <c r="DA354" s="129"/>
      <c r="DB354" s="129"/>
      <c r="DC354" s="129"/>
      <c r="DD354" s="129"/>
      <c r="DE354" s="129"/>
      <c r="DF354" s="129"/>
      <c r="DG354" s="129"/>
      <c r="DH354" s="129"/>
    </row>
    <row r="355" spans="1:112">
      <c r="A355" s="612" t="s">
        <v>1217</v>
      </c>
      <c r="B355" s="591">
        <f t="shared" si="2388"/>
        <v>368442.34727171878</v>
      </c>
      <c r="C355" s="557">
        <f t="shared" si="2392"/>
        <v>10406.827808224252</v>
      </c>
      <c r="D355" s="557">
        <f>D348+D349-D350</f>
        <v>0</v>
      </c>
      <c r="E355" s="557">
        <f t="shared" ref="E355:BP355" si="2412">E348+E349-E350</f>
        <v>0</v>
      </c>
      <c r="F355" s="557">
        <f t="shared" si="2412"/>
        <v>0</v>
      </c>
      <c r="G355" s="557">
        <f t="shared" si="2412"/>
        <v>0</v>
      </c>
      <c r="H355" s="557">
        <f t="shared" si="2412"/>
        <v>0</v>
      </c>
      <c r="I355" s="557">
        <f t="shared" si="2412"/>
        <v>0</v>
      </c>
      <c r="J355" s="557">
        <f t="shared" si="2412"/>
        <v>0</v>
      </c>
      <c r="K355" s="557">
        <f t="shared" si="2412"/>
        <v>0</v>
      </c>
      <c r="L355" s="557">
        <f t="shared" si="2412"/>
        <v>0</v>
      </c>
      <c r="M355" s="557">
        <f t="shared" si="2412"/>
        <v>0</v>
      </c>
      <c r="N355" s="557">
        <f t="shared" si="2412"/>
        <v>0</v>
      </c>
      <c r="O355" s="557">
        <f t="shared" si="2412"/>
        <v>1504.767559419658</v>
      </c>
      <c r="P355" s="557">
        <f t="shared" si="2412"/>
        <v>1876.5450875040697</v>
      </c>
      <c r="Q355" s="557">
        <f t="shared" si="2412"/>
        <v>1927.6126505887614</v>
      </c>
      <c r="R355" s="557">
        <f t="shared" si="2412"/>
        <v>2843.1787777129957</v>
      </c>
      <c r="S355" s="557">
        <f t="shared" si="2412"/>
        <v>2254.7237329987674</v>
      </c>
      <c r="T355" s="557">
        <f t="shared" si="2412"/>
        <v>0</v>
      </c>
      <c r="U355" s="557">
        <f t="shared" si="2412"/>
        <v>0</v>
      </c>
      <c r="V355" s="557">
        <f t="shared" si="2412"/>
        <v>0</v>
      </c>
      <c r="W355" s="557">
        <f t="shared" si="2412"/>
        <v>0</v>
      </c>
      <c r="X355" s="557">
        <f t="shared" si="2412"/>
        <v>0</v>
      </c>
      <c r="Y355" s="557">
        <f t="shared" si="2412"/>
        <v>0</v>
      </c>
      <c r="Z355" s="557">
        <f t="shared" si="2412"/>
        <v>0</v>
      </c>
      <c r="AA355" s="557">
        <f t="shared" si="2412"/>
        <v>0</v>
      </c>
      <c r="AB355" s="557">
        <f t="shared" si="2412"/>
        <v>14380.827776385471</v>
      </c>
      <c r="AC355" s="557">
        <f t="shared" si="2412"/>
        <v>0</v>
      </c>
      <c r="AD355" s="557">
        <f t="shared" si="2412"/>
        <v>0</v>
      </c>
      <c r="AE355" s="557">
        <f t="shared" si="2412"/>
        <v>0</v>
      </c>
      <c r="AF355" s="557">
        <f t="shared" si="2412"/>
        <v>0</v>
      </c>
      <c r="AG355" s="557">
        <f t="shared" si="2412"/>
        <v>0</v>
      </c>
      <c r="AH355" s="557">
        <f t="shared" si="2412"/>
        <v>0</v>
      </c>
      <c r="AI355" s="557">
        <f t="shared" si="2412"/>
        <v>0</v>
      </c>
      <c r="AJ355" s="557">
        <f t="shared" si="2412"/>
        <v>0</v>
      </c>
      <c r="AK355" s="557">
        <f t="shared" si="2412"/>
        <v>0</v>
      </c>
      <c r="AL355" s="557">
        <f t="shared" si="2412"/>
        <v>0</v>
      </c>
      <c r="AM355" s="557">
        <f t="shared" si="2412"/>
        <v>0</v>
      </c>
      <c r="AN355" s="557">
        <f t="shared" si="2412"/>
        <v>2193.2541854340971</v>
      </c>
      <c r="AO355" s="557">
        <f t="shared" si="2412"/>
        <v>2552.0087100739329</v>
      </c>
      <c r="AP355" s="557">
        <f t="shared" si="2412"/>
        <v>2616.0992766032005</v>
      </c>
      <c r="AQ355" s="557">
        <f t="shared" si="2412"/>
        <v>3518.6424002828589</v>
      </c>
      <c r="AR355" s="557">
        <f t="shared" si="2412"/>
        <v>2917.2297316164386</v>
      </c>
      <c r="AS355" s="557">
        <f t="shared" si="2412"/>
        <v>583.59347237494967</v>
      </c>
      <c r="AT355" s="557">
        <f t="shared" si="2412"/>
        <v>0</v>
      </c>
      <c r="AU355" s="557">
        <f t="shared" si="2412"/>
        <v>0</v>
      </c>
      <c r="AV355" s="557">
        <f t="shared" si="2412"/>
        <v>0</v>
      </c>
      <c r="AW355" s="557">
        <f t="shared" si="2412"/>
        <v>0</v>
      </c>
      <c r="AX355" s="557">
        <f t="shared" si="2412"/>
        <v>0</v>
      </c>
      <c r="AY355" s="557">
        <f t="shared" si="2412"/>
        <v>0</v>
      </c>
      <c r="AZ355" s="557">
        <f t="shared" si="2412"/>
        <v>0</v>
      </c>
      <c r="BA355" s="557">
        <f t="shared" si="2412"/>
        <v>17674.553902791264</v>
      </c>
      <c r="BB355" s="557">
        <f t="shared" si="2412"/>
        <v>0</v>
      </c>
      <c r="BC355" s="557">
        <f t="shared" si="2412"/>
        <v>0</v>
      </c>
      <c r="BD355" s="557">
        <f t="shared" si="2412"/>
        <v>0</v>
      </c>
      <c r="BE355" s="557">
        <f t="shared" si="2412"/>
        <v>0</v>
      </c>
      <c r="BF355" s="557">
        <f t="shared" si="2412"/>
        <v>0</v>
      </c>
      <c r="BG355" s="557">
        <f t="shared" si="2412"/>
        <v>0</v>
      </c>
      <c r="BH355" s="557">
        <f t="shared" si="2412"/>
        <v>0</v>
      </c>
      <c r="BI355" s="557">
        <f t="shared" si="2412"/>
        <v>0</v>
      </c>
      <c r="BJ355" s="557">
        <f t="shared" si="2412"/>
        <v>0</v>
      </c>
      <c r="BK355" s="557">
        <f t="shared" si="2412"/>
        <v>0</v>
      </c>
      <c r="BL355" s="557">
        <f t="shared" si="2412"/>
        <v>141.42184760452346</v>
      </c>
      <c r="BM355" s="557">
        <f t="shared" si="2412"/>
        <v>2728.7437834453276</v>
      </c>
      <c r="BN355" s="557">
        <f t="shared" si="2412"/>
        <v>3077.388808094041</v>
      </c>
      <c r="BO355" s="557">
        <f t="shared" si="2412"/>
        <v>3151.588874614431</v>
      </c>
      <c r="BP355" s="557">
        <f t="shared" si="2412"/>
        <v>4044.0224983029666</v>
      </c>
      <c r="BQ355" s="557">
        <f t="shared" ref="BQ355:CX355" si="2413">BQ348+BQ349-BQ350</f>
        <v>3432.5121749857326</v>
      </c>
      <c r="BR355" s="557">
        <f t="shared" si="2413"/>
        <v>1098.8759157442428</v>
      </c>
      <c r="BS355" s="557">
        <f t="shared" si="2413"/>
        <v>0</v>
      </c>
      <c r="BT355" s="557">
        <f t="shared" si="2413"/>
        <v>0</v>
      </c>
      <c r="BU355" s="557">
        <f t="shared" si="2413"/>
        <v>0</v>
      </c>
      <c r="BV355" s="557">
        <f t="shared" si="2413"/>
        <v>0</v>
      </c>
      <c r="BW355" s="557">
        <f t="shared" si="2413"/>
        <v>0</v>
      </c>
      <c r="BX355" s="557">
        <f t="shared" si="2413"/>
        <v>0</v>
      </c>
      <c r="BY355" s="557">
        <f t="shared" si="2413"/>
        <v>0</v>
      </c>
      <c r="BZ355" s="557">
        <f t="shared" si="2413"/>
        <v>10622.77304968777</v>
      </c>
      <c r="CA355" s="557">
        <f t="shared" si="2413"/>
        <v>0</v>
      </c>
      <c r="CB355" s="557">
        <f t="shared" si="2413"/>
        <v>0</v>
      </c>
      <c r="CC355" s="557">
        <f t="shared" si="2413"/>
        <v>0</v>
      </c>
      <c r="CD355" s="557">
        <f t="shared" si="2413"/>
        <v>0</v>
      </c>
      <c r="CE355" s="557">
        <f t="shared" si="2413"/>
        <v>0</v>
      </c>
      <c r="CF355" s="557">
        <f t="shared" si="2413"/>
        <v>0</v>
      </c>
      <c r="CG355" s="557">
        <f t="shared" si="2413"/>
        <v>0</v>
      </c>
      <c r="CH355" s="557">
        <f t="shared" si="2413"/>
        <v>0</v>
      </c>
      <c r="CI355" s="557">
        <f t="shared" si="2413"/>
        <v>0</v>
      </c>
      <c r="CJ355" s="557">
        <f t="shared" si="2413"/>
        <v>0</v>
      </c>
      <c r="CK355" s="557">
        <f t="shared" si="2413"/>
        <v>0</v>
      </c>
      <c r="CL355" s="557">
        <f t="shared" si="2413"/>
        <v>1504.767559419658</v>
      </c>
      <c r="CM355" s="557">
        <f t="shared" si="2413"/>
        <v>1929.2166922156453</v>
      </c>
      <c r="CN355" s="557">
        <f t="shared" si="2413"/>
        <v>1975.0087569752413</v>
      </c>
      <c r="CO355" s="557">
        <f t="shared" si="2413"/>
        <v>2901.1175428957267</v>
      </c>
      <c r="CP355" s="557">
        <f t="shared" si="2413"/>
        <v>2312.6624981814994</v>
      </c>
      <c r="CQ355" s="557">
        <f t="shared" si="2413"/>
        <v>0</v>
      </c>
      <c r="CR355" s="557">
        <f t="shared" si="2413"/>
        <v>0</v>
      </c>
      <c r="CS355" s="557">
        <f t="shared" si="2413"/>
        <v>0</v>
      </c>
      <c r="CT355" s="557">
        <f t="shared" si="2413"/>
        <v>0</v>
      </c>
      <c r="CU355" s="557">
        <f t="shared" si="2413"/>
        <v>0</v>
      </c>
      <c r="CV355" s="557">
        <f t="shared" si="2413"/>
        <v>0</v>
      </c>
      <c r="CW355" s="557">
        <f t="shared" si="2413"/>
        <v>0</v>
      </c>
      <c r="CX355" s="557">
        <f t="shared" si="2413"/>
        <v>0</v>
      </c>
      <c r="CY355" s="129"/>
      <c r="CZ355" s="129"/>
      <c r="DA355" s="129"/>
      <c r="DB355" s="129"/>
      <c r="DC355" s="129"/>
      <c r="DD355" s="129"/>
      <c r="DE355" s="129"/>
      <c r="DF355" s="129"/>
      <c r="DG355" s="129"/>
      <c r="DH355" s="129"/>
    </row>
    <row r="356" spans="1:112" ht="15.75" thickBot="1">
      <c r="A356" s="615" t="s">
        <v>1218</v>
      </c>
      <c r="B356" s="616">
        <f t="shared" ref="B356:AG356" si="2414">IF(B355=0,0,B355/B348)</f>
        <v>0.23808554174836219</v>
      </c>
      <c r="C356" s="616">
        <f t="shared" si="2414"/>
        <v>0.20846998968348104</v>
      </c>
      <c r="D356" s="616">
        <f t="shared" si="2414"/>
        <v>0</v>
      </c>
      <c r="E356" s="616">
        <f t="shared" si="2414"/>
        <v>0</v>
      </c>
      <c r="F356" s="616">
        <f t="shared" si="2414"/>
        <v>0</v>
      </c>
      <c r="G356" s="616">
        <f t="shared" si="2414"/>
        <v>0</v>
      </c>
      <c r="H356" s="616">
        <f t="shared" si="2414"/>
        <v>0</v>
      </c>
      <c r="I356" s="616">
        <f t="shared" si="2414"/>
        <v>0</v>
      </c>
      <c r="J356" s="616">
        <f t="shared" si="2414"/>
        <v>0</v>
      </c>
      <c r="K356" s="616">
        <f t="shared" si="2414"/>
        <v>0</v>
      </c>
      <c r="L356" s="616">
        <f t="shared" si="2414"/>
        <v>0</v>
      </c>
      <c r="M356" s="616">
        <f t="shared" si="2414"/>
        <v>0</v>
      </c>
      <c r="N356" s="616">
        <f t="shared" si="2414"/>
        <v>0</v>
      </c>
      <c r="O356" s="616">
        <f t="shared" si="2414"/>
        <v>0.25435820276150711</v>
      </c>
      <c r="P356" s="616">
        <f t="shared" si="2414"/>
        <v>0.30840851027587807</v>
      </c>
      <c r="Q356" s="616">
        <f t="shared" si="2414"/>
        <v>0.30400451409265822</v>
      </c>
      <c r="R356" s="616">
        <f t="shared" si="2414"/>
        <v>0.42495310295382549</v>
      </c>
      <c r="S356" s="616">
        <f t="shared" si="2414"/>
        <v>0.36679596084273292</v>
      </c>
      <c r="T356" s="616">
        <f t="shared" si="2414"/>
        <v>0</v>
      </c>
      <c r="U356" s="616">
        <f t="shared" si="2414"/>
        <v>0</v>
      </c>
      <c r="V356" s="616">
        <f t="shared" si="2414"/>
        <v>0</v>
      </c>
      <c r="W356" s="616">
        <f t="shared" si="2414"/>
        <v>0</v>
      </c>
      <c r="X356" s="616">
        <f t="shared" si="2414"/>
        <v>0</v>
      </c>
      <c r="Y356" s="616">
        <f t="shared" si="2414"/>
        <v>0</v>
      </c>
      <c r="Z356" s="616">
        <f t="shared" si="2414"/>
        <v>0</v>
      </c>
      <c r="AA356" s="616">
        <f t="shared" si="2414"/>
        <v>0</v>
      </c>
      <c r="AB356" s="616">
        <f t="shared" si="2414"/>
        <v>0.28807731553065347</v>
      </c>
      <c r="AC356" s="616">
        <f t="shared" si="2414"/>
        <v>0</v>
      </c>
      <c r="AD356" s="616">
        <f t="shared" si="2414"/>
        <v>0</v>
      </c>
      <c r="AE356" s="616">
        <f t="shared" si="2414"/>
        <v>0</v>
      </c>
      <c r="AF356" s="616">
        <f t="shared" si="2414"/>
        <v>0</v>
      </c>
      <c r="AG356" s="616">
        <f t="shared" si="2414"/>
        <v>0</v>
      </c>
      <c r="AH356" s="616">
        <f t="shared" ref="AH356:BM356" si="2415">IF(AH355=0,0,AH355/AH348)</f>
        <v>0</v>
      </c>
      <c r="AI356" s="616">
        <f t="shared" si="2415"/>
        <v>0</v>
      </c>
      <c r="AJ356" s="616">
        <f t="shared" si="2415"/>
        <v>0</v>
      </c>
      <c r="AK356" s="616">
        <f t="shared" si="2415"/>
        <v>0</v>
      </c>
      <c r="AL356" s="616">
        <f t="shared" si="2415"/>
        <v>0</v>
      </c>
      <c r="AM356" s="616">
        <f t="shared" si="2415"/>
        <v>0</v>
      </c>
      <c r="AN356" s="616">
        <f t="shared" si="2415"/>
        <v>0.37073645648057701</v>
      </c>
      <c r="AO356" s="616">
        <f t="shared" si="2415"/>
        <v>0.4194203537799408</v>
      </c>
      <c r="AP356" s="616">
        <f t="shared" si="2415"/>
        <v>0.41258599810444069</v>
      </c>
      <c r="AQ356" s="616">
        <f t="shared" si="2415"/>
        <v>0.52591065250840729</v>
      </c>
      <c r="AR356" s="616">
        <f t="shared" si="2415"/>
        <v>0.47457170328539955</v>
      </c>
      <c r="AS356" s="616">
        <f t="shared" si="2415"/>
        <v>0.12007625525879081</v>
      </c>
      <c r="AT356" s="616">
        <f t="shared" si="2415"/>
        <v>0</v>
      </c>
      <c r="AU356" s="616">
        <f t="shared" si="2415"/>
        <v>0</v>
      </c>
      <c r="AV356" s="616">
        <f t="shared" si="2415"/>
        <v>0</v>
      </c>
      <c r="AW356" s="616">
        <f t="shared" si="2415"/>
        <v>0</v>
      </c>
      <c r="AX356" s="616">
        <f t="shared" si="2415"/>
        <v>0</v>
      </c>
      <c r="AY356" s="616">
        <f t="shared" si="2415"/>
        <v>0</v>
      </c>
      <c r="AZ356" s="616">
        <f t="shared" si="2415"/>
        <v>0</v>
      </c>
      <c r="BA356" s="616">
        <f t="shared" si="2415"/>
        <v>0.35405736865014398</v>
      </c>
      <c r="BB356" s="616">
        <f t="shared" si="2415"/>
        <v>0</v>
      </c>
      <c r="BC356" s="616">
        <f t="shared" si="2415"/>
        <v>0</v>
      </c>
      <c r="BD356" s="616">
        <f t="shared" si="2415"/>
        <v>0</v>
      </c>
      <c r="BE356" s="616">
        <f t="shared" si="2415"/>
        <v>0</v>
      </c>
      <c r="BF356" s="616">
        <f t="shared" si="2415"/>
        <v>0</v>
      </c>
      <c r="BG356" s="616">
        <f t="shared" si="2415"/>
        <v>0</v>
      </c>
      <c r="BH356" s="616">
        <f t="shared" si="2415"/>
        <v>0</v>
      </c>
      <c r="BI356" s="616">
        <f t="shared" si="2415"/>
        <v>0</v>
      </c>
      <c r="BJ356" s="616">
        <f t="shared" si="2415"/>
        <v>0</v>
      </c>
      <c r="BK356" s="616">
        <f t="shared" si="2415"/>
        <v>0</v>
      </c>
      <c r="BL356" s="616">
        <f t="shared" si="2415"/>
        <v>3.3687869072384351E-2</v>
      </c>
      <c r="BM356" s="616">
        <f t="shared" si="2415"/>
        <v>0.46125287603985365</v>
      </c>
      <c r="BN356" s="616">
        <f t="shared" ref="BN356:CS356" si="2416">IF(BN355=0,0,BN355/BN348)</f>
        <v>0.50576610397691013</v>
      </c>
      <c r="BO356" s="616">
        <f t="shared" si="2416"/>
        <v>0.49703826344693819</v>
      </c>
      <c r="BP356" s="616">
        <f t="shared" si="2416"/>
        <v>0.60443610600219633</v>
      </c>
      <c r="BQ356" s="616">
        <f t="shared" si="2416"/>
        <v>0.55839728074080597</v>
      </c>
      <c r="BR356" s="616">
        <f t="shared" si="2416"/>
        <v>0.22609729409699103</v>
      </c>
      <c r="BS356" s="616">
        <f t="shared" si="2416"/>
        <v>0</v>
      </c>
      <c r="BT356" s="616">
        <f t="shared" si="2416"/>
        <v>0</v>
      </c>
      <c r="BU356" s="616">
        <f t="shared" si="2416"/>
        <v>0</v>
      </c>
      <c r="BV356" s="616">
        <f t="shared" si="2416"/>
        <v>0</v>
      </c>
      <c r="BW356" s="616">
        <f t="shared" si="2416"/>
        <v>0</v>
      </c>
      <c r="BX356" s="616">
        <f t="shared" si="2416"/>
        <v>0</v>
      </c>
      <c r="BY356" s="616">
        <f t="shared" si="2416"/>
        <v>0</v>
      </c>
      <c r="BZ356" s="616">
        <f t="shared" si="2416"/>
        <v>0.21279581337247488</v>
      </c>
      <c r="CA356" s="616">
        <f t="shared" si="2416"/>
        <v>0</v>
      </c>
      <c r="CB356" s="616">
        <f t="shared" si="2416"/>
        <v>0</v>
      </c>
      <c r="CC356" s="616">
        <f t="shared" si="2416"/>
        <v>0</v>
      </c>
      <c r="CD356" s="616">
        <f t="shared" si="2416"/>
        <v>0</v>
      </c>
      <c r="CE356" s="616">
        <f t="shared" si="2416"/>
        <v>0</v>
      </c>
      <c r="CF356" s="616">
        <f t="shared" si="2416"/>
        <v>0</v>
      </c>
      <c r="CG356" s="616">
        <f t="shared" si="2416"/>
        <v>0</v>
      </c>
      <c r="CH356" s="616">
        <f t="shared" si="2416"/>
        <v>0</v>
      </c>
      <c r="CI356" s="616">
        <f t="shared" si="2416"/>
        <v>0</v>
      </c>
      <c r="CJ356" s="616">
        <f t="shared" si="2416"/>
        <v>0</v>
      </c>
      <c r="CK356" s="616">
        <f t="shared" si="2416"/>
        <v>0</v>
      </c>
      <c r="CL356" s="616">
        <f t="shared" si="2416"/>
        <v>0.25435820276150711</v>
      </c>
      <c r="CM356" s="616">
        <f t="shared" si="2416"/>
        <v>0.31706504149972575</v>
      </c>
      <c r="CN356" s="616">
        <f t="shared" si="2416"/>
        <v>0.31147937180720209</v>
      </c>
      <c r="CO356" s="616">
        <f t="shared" si="2416"/>
        <v>0.43361286724255571</v>
      </c>
      <c r="CP356" s="616">
        <f t="shared" si="2416"/>
        <v>0.37622137502284492</v>
      </c>
      <c r="CQ356" s="616">
        <f t="shared" si="2416"/>
        <v>0</v>
      </c>
      <c r="CR356" s="616">
        <f t="shared" si="2416"/>
        <v>0</v>
      </c>
      <c r="CS356" s="616">
        <f t="shared" si="2416"/>
        <v>0</v>
      </c>
      <c r="CT356" s="616">
        <f t="shared" ref="CT356:CX356" si="2417">IF(CT355=0,0,CT355/CT348)</f>
        <v>0</v>
      </c>
      <c r="CU356" s="616">
        <f t="shared" si="2417"/>
        <v>0</v>
      </c>
      <c r="CV356" s="616">
        <f t="shared" si="2417"/>
        <v>0</v>
      </c>
      <c r="CW356" s="616">
        <f t="shared" si="2417"/>
        <v>0</v>
      </c>
      <c r="CX356" s="616">
        <f t="shared" si="2417"/>
        <v>0</v>
      </c>
      <c r="CY356" s="129"/>
      <c r="CZ356" s="129"/>
      <c r="DA356" s="129"/>
      <c r="DB356" s="129"/>
      <c r="DC356" s="129"/>
      <c r="DD356" s="129"/>
      <c r="DE356" s="129"/>
      <c r="DF356" s="129"/>
      <c r="DG356" s="129"/>
      <c r="DH356" s="129"/>
    </row>
    <row r="357" spans="1:112">
      <c r="A357" s="734"/>
      <c r="B357" s="735"/>
      <c r="C357" s="733"/>
      <c r="D357" s="733"/>
      <c r="E357" s="733"/>
      <c r="F357" s="733"/>
      <c r="G357" s="733"/>
      <c r="H357" s="733"/>
      <c r="I357" s="733"/>
      <c r="J357" s="733"/>
      <c r="K357" s="733"/>
      <c r="L357" s="733"/>
      <c r="M357" s="733"/>
      <c r="N357" s="733"/>
      <c r="O357" s="733"/>
      <c r="P357" s="733"/>
      <c r="Q357" s="733"/>
      <c r="R357" s="733"/>
      <c r="S357" s="733"/>
      <c r="T357" s="733"/>
      <c r="U357" s="733"/>
      <c r="V357" s="733"/>
      <c r="W357" s="733"/>
      <c r="X357" s="733"/>
      <c r="Y357" s="733"/>
      <c r="Z357" s="733"/>
      <c r="AA357" s="733"/>
      <c r="AB357" s="733"/>
      <c r="AC357" s="733"/>
      <c r="AD357" s="733"/>
      <c r="AE357" s="733"/>
      <c r="AF357" s="733"/>
      <c r="AG357" s="733"/>
      <c r="AH357" s="733"/>
      <c r="AI357" s="733"/>
      <c r="AJ357" s="733"/>
      <c r="AK357" s="733"/>
      <c r="AL357" s="733"/>
      <c r="AM357" s="733"/>
      <c r="AN357" s="733"/>
      <c r="AO357" s="733"/>
      <c r="AP357" s="733"/>
      <c r="AQ357" s="733"/>
      <c r="AR357" s="733"/>
      <c r="AS357" s="733"/>
      <c r="AT357" s="733"/>
      <c r="AU357" s="733"/>
      <c r="AV357" s="733"/>
      <c r="AW357" s="733"/>
      <c r="AX357" s="733"/>
      <c r="AY357" s="733"/>
      <c r="AZ357" s="733"/>
      <c r="BA357" s="733"/>
      <c r="BB357" s="733"/>
      <c r="BC357" s="733"/>
      <c r="BD357" s="733"/>
      <c r="BE357" s="733"/>
      <c r="BF357" s="733"/>
      <c r="BG357" s="733"/>
      <c r="BH357" s="733"/>
      <c r="BI357" s="733"/>
      <c r="BJ357" s="733"/>
      <c r="BK357" s="733"/>
      <c r="BL357" s="733"/>
      <c r="BM357" s="733"/>
      <c r="BN357" s="733"/>
      <c r="BO357" s="733"/>
      <c r="BP357" s="733"/>
      <c r="BQ357" s="733"/>
      <c r="BR357" s="733"/>
      <c r="BS357" s="733"/>
      <c r="BT357" s="733"/>
      <c r="BU357" s="733"/>
      <c r="BV357" s="733"/>
      <c r="BW357" s="733"/>
      <c r="BX357" s="733"/>
      <c r="BY357" s="733"/>
      <c r="BZ357" s="733"/>
      <c r="CA357" s="733"/>
      <c r="CB357" s="733"/>
      <c r="CC357" s="733"/>
      <c r="CD357" s="733"/>
      <c r="CE357" s="733"/>
      <c r="CF357" s="733"/>
      <c r="CG357" s="733"/>
      <c r="CH357" s="733"/>
      <c r="CI357" s="733"/>
      <c r="CJ357" s="733"/>
      <c r="CK357" s="733"/>
      <c r="CL357" s="733"/>
      <c r="CM357" s="733"/>
      <c r="CN357" s="733"/>
      <c r="CO357" s="733"/>
      <c r="CP357" s="733"/>
      <c r="CQ357" s="733"/>
      <c r="CR357" s="733"/>
      <c r="CS357" s="733"/>
      <c r="CT357" s="733"/>
      <c r="CU357" s="733"/>
      <c r="CV357" s="733"/>
      <c r="CW357" s="733"/>
      <c r="CX357" s="733"/>
      <c r="CY357" s="129"/>
      <c r="CZ357" s="129"/>
      <c r="DA357" s="129"/>
      <c r="DB357" s="129"/>
      <c r="DC357" s="129"/>
      <c r="DD357" s="129"/>
      <c r="DE357" s="129"/>
      <c r="DF357" s="129"/>
      <c r="DG357" s="129"/>
      <c r="DH357" s="129"/>
    </row>
    <row r="358" spans="1:112">
      <c r="A358" s="732" t="s">
        <v>1227</v>
      </c>
      <c r="B358" s="563"/>
      <c r="C358" s="564"/>
      <c r="D358" s="563"/>
      <c r="E358" s="563"/>
      <c r="F358" s="563"/>
      <c r="G358" s="563"/>
      <c r="H358" s="563"/>
      <c r="I358" s="563"/>
      <c r="J358" s="564"/>
      <c r="K358" s="564"/>
      <c r="L358" s="564"/>
      <c r="M358" s="564"/>
      <c r="N358" s="564"/>
      <c r="O358" s="564"/>
      <c r="P358" s="564"/>
      <c r="Q358" s="564"/>
      <c r="R358" s="564"/>
      <c r="S358" s="564"/>
      <c r="T358" s="564"/>
      <c r="U358" s="564"/>
      <c r="V358" s="564"/>
      <c r="W358" s="564"/>
      <c r="X358" s="563"/>
      <c r="Y358" s="563"/>
      <c r="Z358" s="563"/>
      <c r="AA358" s="563"/>
      <c r="AB358" s="563"/>
      <c r="AC358" s="563"/>
      <c r="AD358" s="563"/>
      <c r="AE358" s="563"/>
      <c r="AF358" s="563"/>
      <c r="AG358" s="563"/>
      <c r="AH358" s="563"/>
      <c r="AI358" s="563"/>
      <c r="AJ358" s="563"/>
      <c r="AK358" s="563"/>
      <c r="AL358" s="563"/>
      <c r="AM358" s="563"/>
      <c r="AN358" s="563"/>
      <c r="AO358" s="563"/>
      <c r="AP358" s="563"/>
      <c r="AQ358" s="563"/>
      <c r="AR358" s="563"/>
      <c r="AS358" s="563"/>
      <c r="AT358" s="563"/>
      <c r="AU358" s="563"/>
      <c r="AV358" s="563"/>
      <c r="AW358" s="563"/>
      <c r="AX358" s="563"/>
      <c r="AY358" s="563"/>
      <c r="AZ358" s="563"/>
      <c r="BA358" s="563"/>
      <c r="BB358" s="563"/>
      <c r="BC358" s="563"/>
      <c r="BD358" s="563"/>
      <c r="BE358" s="563"/>
      <c r="BF358" s="563"/>
      <c r="BG358" s="563"/>
      <c r="BH358" s="563"/>
      <c r="BI358" s="563"/>
      <c r="BJ358" s="563"/>
      <c r="BK358" s="563"/>
      <c r="BL358" s="563"/>
      <c r="BM358" s="563"/>
      <c r="BN358" s="563"/>
      <c r="BO358" s="563"/>
      <c r="BP358" s="563"/>
      <c r="BQ358" s="563"/>
      <c r="BR358" s="563"/>
      <c r="BS358" s="563"/>
      <c r="BT358" s="563"/>
      <c r="BU358" s="563"/>
      <c r="BV358" s="563"/>
      <c r="BW358" s="563"/>
      <c r="BX358" s="563"/>
      <c r="BY358" s="563"/>
      <c r="BZ358" s="563"/>
      <c r="CA358" s="563"/>
      <c r="CB358" s="563"/>
      <c r="CC358" s="563"/>
      <c r="CD358" s="563"/>
      <c r="CE358" s="563"/>
      <c r="CF358" s="563"/>
      <c r="CG358" s="563"/>
      <c r="CH358" s="563"/>
      <c r="CI358" s="563"/>
      <c r="CJ358" s="563"/>
      <c r="CK358" s="563"/>
      <c r="CL358" s="563"/>
      <c r="CM358" s="563"/>
      <c r="CN358" s="563"/>
      <c r="CO358" s="563"/>
      <c r="CP358" s="563"/>
      <c r="CQ358" s="563"/>
      <c r="CR358" s="563"/>
      <c r="CS358" s="563"/>
      <c r="CT358" s="563"/>
      <c r="CU358" s="563"/>
      <c r="CV358" s="563"/>
      <c r="CW358" s="563"/>
      <c r="CX358" s="563">
        <v>0</v>
      </c>
      <c r="CY358" s="129"/>
      <c r="CZ358" s="129"/>
      <c r="DA358" s="129"/>
      <c r="DB358" s="129"/>
      <c r="DC358" s="129"/>
      <c r="DD358" s="129"/>
      <c r="DE358" s="129"/>
      <c r="DF358" s="129"/>
      <c r="DG358" s="129"/>
      <c r="DH358" s="129"/>
    </row>
    <row r="359" spans="1:112">
      <c r="A359" s="562"/>
      <c r="B359" s="563"/>
      <c r="C359" s="564"/>
      <c r="D359" s="563"/>
      <c r="E359" s="563"/>
      <c r="F359" s="563"/>
      <c r="G359" s="563"/>
      <c r="H359" s="563"/>
      <c r="I359" s="563"/>
      <c r="J359" s="564"/>
      <c r="K359" s="564"/>
      <c r="L359" s="564"/>
      <c r="M359" s="564"/>
      <c r="N359" s="564"/>
      <c r="O359" s="564"/>
      <c r="P359" s="564"/>
      <c r="Q359" s="564"/>
      <c r="R359" s="564"/>
      <c r="S359" s="564"/>
      <c r="T359" s="564"/>
      <c r="U359" s="564"/>
      <c r="V359" s="564"/>
      <c r="W359" s="564"/>
      <c r="X359" s="563"/>
      <c r="Y359" s="563"/>
      <c r="Z359" s="563"/>
      <c r="AA359" s="563"/>
      <c r="AB359" s="563"/>
      <c r="AC359" s="563"/>
      <c r="AD359" s="563"/>
      <c r="AE359" s="563"/>
      <c r="AF359" s="563"/>
      <c r="AG359" s="563"/>
      <c r="AH359" s="563"/>
      <c r="AI359" s="563"/>
      <c r="AJ359" s="563"/>
      <c r="AK359" s="563"/>
      <c r="AL359" s="563"/>
      <c r="AM359" s="563"/>
      <c r="AN359" s="563"/>
      <c r="AO359" s="563"/>
      <c r="AP359" s="563"/>
      <c r="AQ359" s="563"/>
      <c r="AR359" s="563"/>
      <c r="AS359" s="563"/>
      <c r="AT359" s="563"/>
      <c r="AU359" s="563"/>
      <c r="AV359" s="563"/>
      <c r="AW359" s="563"/>
      <c r="AX359" s="563"/>
      <c r="AY359" s="563"/>
      <c r="AZ359" s="563"/>
      <c r="BA359" s="563"/>
      <c r="BB359" s="563"/>
      <c r="BC359" s="563"/>
      <c r="BD359" s="563"/>
      <c r="BE359" s="563"/>
      <c r="BF359" s="563"/>
      <c r="BG359" s="563"/>
      <c r="BH359" s="563"/>
      <c r="BI359" s="563"/>
      <c r="BJ359" s="563"/>
      <c r="BK359" s="563"/>
      <c r="BL359" s="563"/>
      <c r="BM359" s="563"/>
      <c r="BN359" s="563"/>
      <c r="BO359" s="563"/>
      <c r="BP359" s="563"/>
      <c r="BQ359" s="563"/>
      <c r="BR359" s="563"/>
      <c r="BS359" s="563"/>
      <c r="BT359" s="563"/>
      <c r="BU359" s="563"/>
      <c r="BV359" s="563"/>
      <c r="BW359" s="563"/>
      <c r="BX359" s="563"/>
      <c r="BY359" s="563"/>
      <c r="BZ359" s="563"/>
      <c r="CA359" s="563"/>
      <c r="CB359" s="563"/>
      <c r="CC359" s="563"/>
      <c r="CD359" s="563"/>
      <c r="CE359" s="563"/>
      <c r="CF359" s="563"/>
      <c r="CG359" s="563"/>
      <c r="CH359" s="563"/>
      <c r="CI359" s="563"/>
      <c r="CJ359" s="563"/>
      <c r="CK359" s="563"/>
      <c r="CL359" s="563"/>
      <c r="CM359" s="563"/>
      <c r="CN359" s="563"/>
      <c r="CO359" s="563"/>
      <c r="CP359" s="563"/>
      <c r="CQ359" s="563"/>
      <c r="CR359" s="563"/>
      <c r="CS359" s="563"/>
      <c r="CT359" s="563"/>
      <c r="CU359" s="563"/>
      <c r="CV359" s="563"/>
      <c r="CW359" s="563"/>
      <c r="CX359" s="563"/>
      <c r="CY359" s="129"/>
      <c r="CZ359" s="129"/>
      <c r="DA359" s="129"/>
      <c r="DB359" s="129"/>
      <c r="DC359" s="129"/>
      <c r="DD359" s="129"/>
      <c r="DE359" s="129"/>
      <c r="DF359" s="129"/>
      <c r="DG359" s="129"/>
      <c r="DH359" s="129"/>
    </row>
    <row r="360" spans="1:112">
      <c r="A360" s="547" t="s">
        <v>1191</v>
      </c>
      <c r="B360" s="548"/>
      <c r="C360" s="548"/>
      <c r="D360" s="548"/>
      <c r="E360" s="548"/>
      <c r="F360" s="548"/>
      <c r="G360" s="548"/>
      <c r="H360" s="548"/>
      <c r="I360" s="548"/>
      <c r="J360" s="548"/>
      <c r="K360" s="548"/>
      <c r="L360" s="548"/>
      <c r="M360" s="548"/>
      <c r="N360" s="548"/>
      <c r="O360" s="548"/>
      <c r="P360" s="548"/>
      <c r="Q360" s="548"/>
      <c r="R360" s="548"/>
      <c r="S360" s="548"/>
      <c r="T360" s="548"/>
      <c r="U360" s="548"/>
      <c r="V360" s="548"/>
      <c r="W360" s="548"/>
      <c r="X360" s="548"/>
      <c r="Y360" s="548"/>
      <c r="Z360" s="548"/>
      <c r="AA360" s="548"/>
      <c r="AB360" s="548"/>
      <c r="AC360" s="548"/>
      <c r="AD360" s="548"/>
      <c r="AE360" s="548"/>
      <c r="AF360" s="548"/>
      <c r="AG360" s="548"/>
      <c r="AH360" s="548"/>
      <c r="AI360" s="548"/>
      <c r="AJ360" s="548"/>
      <c r="AK360" s="548"/>
      <c r="AL360" s="548"/>
      <c r="AM360" s="548"/>
      <c r="AN360" s="548"/>
      <c r="AO360" s="548"/>
      <c r="AP360" s="548"/>
      <c r="AQ360" s="548"/>
      <c r="AR360" s="548"/>
      <c r="AS360" s="548"/>
      <c r="AT360" s="548"/>
      <c r="AU360" s="548"/>
      <c r="AV360" s="548"/>
      <c r="AW360" s="548"/>
      <c r="AX360" s="548"/>
      <c r="AY360" s="548"/>
      <c r="AZ360" s="548"/>
      <c r="BA360" s="548"/>
      <c r="BB360" s="548"/>
      <c r="BC360" s="548"/>
      <c r="BD360" s="548"/>
      <c r="BE360" s="548"/>
      <c r="BF360" s="548"/>
      <c r="BG360" s="548"/>
      <c r="BH360" s="548"/>
      <c r="BI360" s="548"/>
      <c r="BJ360" s="548"/>
      <c r="BK360" s="548"/>
      <c r="BL360" s="548"/>
      <c r="BM360" s="548"/>
      <c r="BN360" s="548"/>
      <c r="BO360" s="548"/>
      <c r="BP360" s="548"/>
      <c r="BQ360" s="548"/>
      <c r="BR360" s="548"/>
      <c r="BS360" s="548"/>
      <c r="BT360" s="548"/>
      <c r="BU360" s="548"/>
      <c r="BV360" s="548"/>
      <c r="BW360" s="548"/>
      <c r="BX360" s="548"/>
      <c r="BY360" s="548"/>
      <c r="BZ360" s="548"/>
      <c r="CA360" s="548"/>
      <c r="CB360" s="548"/>
      <c r="CC360" s="548"/>
      <c r="CD360" s="548"/>
      <c r="CE360" s="548"/>
      <c r="CF360" s="548"/>
      <c r="CG360" s="548"/>
      <c r="CH360" s="548"/>
      <c r="CI360" s="548"/>
      <c r="CJ360" s="548"/>
      <c r="CK360" s="548"/>
      <c r="CL360" s="548"/>
      <c r="CM360" s="548"/>
      <c r="CN360" s="548"/>
      <c r="CO360" s="548"/>
      <c r="CP360" s="548"/>
      <c r="CQ360" s="548"/>
      <c r="CR360" s="548"/>
      <c r="CS360" s="548"/>
      <c r="CT360" s="548"/>
      <c r="CU360" s="548"/>
      <c r="CV360" s="548"/>
      <c r="CW360" s="548"/>
      <c r="CX360" s="548"/>
      <c r="CY360" s="129"/>
      <c r="CZ360" s="129"/>
      <c r="DA360" s="129"/>
      <c r="DB360" s="129"/>
      <c r="DC360" s="129"/>
      <c r="DD360" s="129"/>
      <c r="DE360" s="129"/>
      <c r="DF360" s="129"/>
      <c r="DG360" s="129"/>
      <c r="DH360" s="129"/>
    </row>
    <row r="361" spans="1:112">
      <c r="A361" s="547"/>
      <c r="B361" s="548"/>
      <c r="C361" s="548"/>
      <c r="D361" s="548"/>
      <c r="E361" s="548"/>
      <c r="F361" s="548"/>
      <c r="G361" s="548"/>
      <c r="H361" s="548"/>
      <c r="I361" s="548"/>
      <c r="J361" s="548"/>
      <c r="K361" s="548"/>
      <c r="L361" s="548"/>
      <c r="M361" s="548"/>
      <c r="N361" s="548"/>
      <c r="O361" s="548"/>
      <c r="P361" s="548"/>
      <c r="Q361" s="548"/>
      <c r="R361" s="548"/>
      <c r="S361" s="548"/>
      <c r="T361" s="548"/>
      <c r="U361" s="548"/>
      <c r="V361" s="548"/>
      <c r="W361" s="548"/>
      <c r="X361" s="548"/>
      <c r="Y361" s="548"/>
      <c r="Z361" s="548"/>
      <c r="AA361" s="548"/>
      <c r="AB361" s="548"/>
      <c r="AC361" s="548"/>
      <c r="AD361" s="548"/>
      <c r="AE361" s="548"/>
      <c r="AF361" s="548"/>
      <c r="AG361" s="548"/>
      <c r="AH361" s="548"/>
      <c r="AI361" s="548"/>
      <c r="AJ361" s="548"/>
      <c r="AK361" s="548"/>
      <c r="AL361" s="548"/>
      <c r="AM361" s="548"/>
      <c r="AN361" s="548"/>
      <c r="AO361" s="548"/>
      <c r="AP361" s="548"/>
      <c r="AQ361" s="548"/>
      <c r="AR361" s="548"/>
      <c r="AS361" s="548"/>
      <c r="AT361" s="548"/>
      <c r="AU361" s="548"/>
      <c r="AV361" s="548"/>
      <c r="AW361" s="548"/>
      <c r="AX361" s="548"/>
      <c r="AY361" s="548"/>
      <c r="AZ361" s="548"/>
      <c r="BA361" s="548"/>
      <c r="BB361" s="548"/>
      <c r="BC361" s="548"/>
      <c r="BD361" s="548"/>
      <c r="BE361" s="548"/>
      <c r="BF361" s="548"/>
      <c r="BG361" s="548"/>
      <c r="BH361" s="548"/>
      <c r="BI361" s="548"/>
      <c r="BJ361" s="548"/>
      <c r="BK361" s="548"/>
      <c r="BL361" s="548"/>
      <c r="BM361" s="548"/>
      <c r="BN361" s="548"/>
      <c r="BO361" s="548"/>
      <c r="BP361" s="548"/>
      <c r="BQ361" s="548"/>
      <c r="BR361" s="548"/>
      <c r="BS361" s="548"/>
      <c r="BT361" s="548"/>
      <c r="BU361" s="548"/>
      <c r="BV361" s="548"/>
      <c r="BW361" s="548"/>
      <c r="BX361" s="548"/>
      <c r="BY361" s="548"/>
      <c r="BZ361" s="548"/>
      <c r="CA361" s="548"/>
      <c r="CB361" s="548"/>
      <c r="CC361" s="548"/>
      <c r="CD361" s="548"/>
      <c r="CE361" s="548"/>
      <c r="CF361" s="548"/>
      <c r="CG361" s="548"/>
      <c r="CH361" s="548"/>
      <c r="CI361" s="548"/>
      <c r="CJ361" s="548"/>
      <c r="CK361" s="548"/>
      <c r="CL361" s="548"/>
      <c r="CM361" s="548"/>
      <c r="CN361" s="548"/>
      <c r="CO361" s="548"/>
      <c r="CP361" s="548"/>
      <c r="CQ361" s="548"/>
      <c r="CR361" s="548"/>
      <c r="CS361" s="548"/>
      <c r="CT361" s="548"/>
      <c r="CU361" s="548"/>
      <c r="CV361" s="548"/>
      <c r="CW361" s="548"/>
      <c r="CX361" s="548"/>
      <c r="CY361" s="129"/>
      <c r="CZ361" s="129"/>
      <c r="DA361" s="129"/>
      <c r="DB361" s="129"/>
      <c r="DC361" s="129"/>
      <c r="DD361" s="129"/>
      <c r="DE361" s="129"/>
      <c r="DF361" s="129"/>
      <c r="DG361" s="129"/>
      <c r="DH361" s="129"/>
    </row>
    <row r="362" spans="1:112">
      <c r="A362" s="547" t="s">
        <v>1192</v>
      </c>
      <c r="B362" s="568"/>
      <c r="C362" s="568"/>
      <c r="D362" s="568"/>
      <c r="E362" s="568"/>
      <c r="F362" s="568"/>
      <c r="G362" s="568"/>
      <c r="H362" s="568"/>
      <c r="I362" s="568"/>
      <c r="J362" s="568"/>
      <c r="K362" s="568"/>
      <c r="L362" s="568"/>
      <c r="M362" s="568"/>
      <c r="N362" s="568"/>
      <c r="O362" s="568"/>
      <c r="P362" s="568"/>
      <c r="Q362" s="568"/>
      <c r="R362" s="568"/>
      <c r="S362" s="568"/>
      <c r="T362" s="568"/>
      <c r="U362" s="568"/>
      <c r="V362" s="568"/>
      <c r="W362" s="568"/>
      <c r="X362" s="568"/>
      <c r="Y362" s="568"/>
      <c r="Z362" s="568"/>
      <c r="AA362" s="568"/>
      <c r="AB362" s="568"/>
      <c r="AC362" s="568"/>
      <c r="AD362" s="568"/>
      <c r="AE362" s="568"/>
      <c r="AF362" s="568"/>
      <c r="AG362" s="568"/>
      <c r="AH362" s="568"/>
      <c r="AI362" s="568"/>
      <c r="AJ362" s="568"/>
      <c r="AK362" s="568"/>
      <c r="AL362" s="568"/>
      <c r="AM362" s="568"/>
      <c r="AN362" s="568"/>
      <c r="AO362" s="568"/>
      <c r="AP362" s="568"/>
      <c r="AQ362" s="568"/>
      <c r="AR362" s="568"/>
      <c r="AS362" s="568"/>
      <c r="AT362" s="568"/>
      <c r="AU362" s="568"/>
      <c r="AV362" s="568"/>
      <c r="AW362" s="568"/>
      <c r="AX362" s="568"/>
      <c r="AY362" s="568"/>
      <c r="AZ362" s="568"/>
      <c r="BA362" s="568"/>
      <c r="BB362" s="568"/>
      <c r="BC362" s="568"/>
      <c r="BD362" s="568"/>
      <c r="BE362" s="568"/>
      <c r="BF362" s="568"/>
      <c r="BG362" s="568"/>
      <c r="BH362" s="568"/>
      <c r="BI362" s="568"/>
      <c r="BJ362" s="568"/>
      <c r="BK362" s="568"/>
      <c r="BL362" s="568"/>
      <c r="BM362" s="568"/>
      <c r="BN362" s="568"/>
      <c r="BO362" s="568"/>
      <c r="BP362" s="568"/>
      <c r="BQ362" s="568"/>
      <c r="BR362" s="568"/>
      <c r="BS362" s="568"/>
      <c r="BT362" s="568"/>
      <c r="BU362" s="568"/>
      <c r="BV362" s="568"/>
      <c r="BW362" s="568"/>
      <c r="BX362" s="568"/>
      <c r="BY362" s="568"/>
      <c r="BZ362" s="568"/>
      <c r="CA362" s="568"/>
      <c r="CB362" s="568"/>
      <c r="CC362" s="568"/>
      <c r="CD362" s="568"/>
      <c r="CE362" s="568"/>
      <c r="CF362" s="568"/>
      <c r="CG362" s="568"/>
      <c r="CH362" s="568"/>
      <c r="CI362" s="568"/>
      <c r="CJ362" s="568"/>
      <c r="CK362" s="568"/>
      <c r="CL362" s="568"/>
      <c r="CM362" s="568"/>
      <c r="CN362" s="568"/>
      <c r="CO362" s="568"/>
      <c r="CP362" s="568"/>
      <c r="CQ362" s="568"/>
      <c r="CR362" s="568"/>
      <c r="CS362" s="568"/>
      <c r="CT362" s="568"/>
      <c r="CU362" s="568"/>
      <c r="CV362" s="568"/>
      <c r="CW362" s="568"/>
      <c r="CX362" s="568"/>
      <c r="CY362" s="129"/>
      <c r="CZ362" s="129"/>
      <c r="DA362" s="129"/>
      <c r="DB362" s="129"/>
      <c r="DC362" s="129"/>
      <c r="DD362" s="129"/>
      <c r="DE362" s="129"/>
      <c r="DF362" s="129"/>
      <c r="DG362" s="129"/>
      <c r="DH362" s="129"/>
    </row>
    <row r="363" spans="1:112">
      <c r="A363" s="550" t="s">
        <v>1151</v>
      </c>
      <c r="B363" s="552">
        <f>4*AB363+4*BA363+17*C363+BZ363*5</f>
        <v>4619987.293555513</v>
      </c>
      <c r="C363" s="552">
        <v>159309.87607301204</v>
      </c>
      <c r="D363" s="552">
        <v>5754.2141864844743</v>
      </c>
      <c r="E363" s="552">
        <v>5754.2141864844743</v>
      </c>
      <c r="F363" s="552">
        <v>5425.3902785780156</v>
      </c>
      <c r="G363" s="552">
        <v>5096.5663706715204</v>
      </c>
      <c r="H363" s="552">
        <v>4932.1997821612449</v>
      </c>
      <c r="I363" s="552">
        <v>4932.1997821612449</v>
      </c>
      <c r="J363" s="552">
        <v>5096.5663706715204</v>
      </c>
      <c r="K363" s="552">
        <v>5425.3902785780156</v>
      </c>
      <c r="L363" s="552">
        <v>5918.6397385934979</v>
      </c>
      <c r="M363" s="552">
        <v>7069.4863544311229</v>
      </c>
      <c r="N363" s="552">
        <v>7891.5196514579966</v>
      </c>
      <c r="O363" s="552">
        <v>7727.1129920526182</v>
      </c>
      <c r="P363" s="552">
        <v>7727.1129920526182</v>
      </c>
      <c r="Q363" s="552">
        <v>7727.1129920526182</v>
      </c>
      <c r="R363" s="552">
        <v>7562.7063326472462</v>
      </c>
      <c r="S363" s="552">
        <v>7562.7063326472462</v>
      </c>
      <c r="T363" s="552">
        <v>7562.7063326472462</v>
      </c>
      <c r="U363" s="552">
        <v>7562.7063326472462</v>
      </c>
      <c r="V363" s="552">
        <v>7562.7063326472462</v>
      </c>
      <c r="W363" s="552">
        <v>7562.7063326472462</v>
      </c>
      <c r="X363" s="552">
        <v>7398.2996732418706</v>
      </c>
      <c r="Y363" s="552">
        <v>7069.4863544311229</v>
      </c>
      <c r="Z363" s="552">
        <v>6740.6730356203716</v>
      </c>
      <c r="AA363" s="552">
        <v>6247.4530574042474</v>
      </c>
      <c r="AB363" s="552">
        <v>144972.07863074591</v>
      </c>
      <c r="AC363" s="552">
        <v>5236.3521020611897</v>
      </c>
      <c r="AD363" s="552">
        <v>5236.3521020611897</v>
      </c>
      <c r="AE363" s="552">
        <v>4937.1070453763386</v>
      </c>
      <c r="AF363" s="552">
        <v>4637.9118618256243</v>
      </c>
      <c r="AG363" s="552">
        <v>4488.3018017667346</v>
      </c>
      <c r="AH363" s="552">
        <v>4488.3018017667346</v>
      </c>
      <c r="AI363" s="552">
        <v>4637.9118618256243</v>
      </c>
      <c r="AJ363" s="552">
        <v>4937.1070453763386</v>
      </c>
      <c r="AK363" s="552">
        <v>5385.9621621200813</v>
      </c>
      <c r="AL363" s="552">
        <v>6433.2325825323205</v>
      </c>
      <c r="AM363" s="552">
        <v>7181.2828828267793</v>
      </c>
      <c r="AN363" s="552">
        <v>7031.6778016305398</v>
      </c>
      <c r="AO363" s="552">
        <v>7031.6778016305398</v>
      </c>
      <c r="AP363" s="552">
        <v>7031.6778016305398</v>
      </c>
      <c r="AQ363" s="552">
        <v>6882.0627627089916</v>
      </c>
      <c r="AR363" s="552">
        <v>6882.0627627089916</v>
      </c>
      <c r="AS363" s="552">
        <v>6882.0627627089916</v>
      </c>
      <c r="AT363" s="552">
        <v>6882.0627627089916</v>
      </c>
      <c r="AU363" s="552">
        <v>6882.0627627089916</v>
      </c>
      <c r="AV363" s="552">
        <v>6882.0627627089916</v>
      </c>
      <c r="AW363" s="552">
        <v>6732.4527026501028</v>
      </c>
      <c r="AX363" s="552">
        <v>6433.2325825323205</v>
      </c>
      <c r="AY363" s="552">
        <v>6134.0124624145392</v>
      </c>
      <c r="AZ363" s="552">
        <v>5685.1476524644786</v>
      </c>
      <c r="BA363" s="552">
        <v>133820.42635656599</v>
      </c>
      <c r="BB363" s="552">
        <v>4833.5557865180217</v>
      </c>
      <c r="BC363" s="552">
        <v>4833.5557865180217</v>
      </c>
      <c r="BD363" s="552">
        <v>4557.3525987169887</v>
      </c>
      <c r="BE363" s="552">
        <v>4281.1494109159612</v>
      </c>
      <c r="BF363" s="552">
        <v>4143.0478170154474</v>
      </c>
      <c r="BG363" s="552">
        <v>4143.0478170154474</v>
      </c>
      <c r="BH363" s="552">
        <v>4281.1494109159612</v>
      </c>
      <c r="BI363" s="552">
        <v>4557.3525987169887</v>
      </c>
      <c r="BJ363" s="552">
        <v>4971.6403123863238</v>
      </c>
      <c r="BK363" s="552">
        <v>5938.3685377221391</v>
      </c>
      <c r="BL363" s="552">
        <v>6628.876507224717</v>
      </c>
      <c r="BM363" s="552">
        <v>6490.7749133242023</v>
      </c>
      <c r="BN363" s="552">
        <v>6490.7749133242023</v>
      </c>
      <c r="BO363" s="552">
        <v>6490.7749133242023</v>
      </c>
      <c r="BP363" s="552">
        <v>6352.6733194236849</v>
      </c>
      <c r="BQ363" s="552">
        <v>6352.6733194236849</v>
      </c>
      <c r="BR363" s="552">
        <v>6352.6733194236849</v>
      </c>
      <c r="BS363" s="552">
        <v>6352.6733194236849</v>
      </c>
      <c r="BT363" s="552">
        <v>6352.6733194236849</v>
      </c>
      <c r="BU363" s="552">
        <v>6352.6733194236849</v>
      </c>
      <c r="BV363" s="552">
        <v>6214.5706605223759</v>
      </c>
      <c r="BW363" s="552">
        <v>5938.3685377221391</v>
      </c>
      <c r="BX363" s="552">
        <v>5662.1653499211134</v>
      </c>
      <c r="BY363" s="552">
        <v>5247.8605682195694</v>
      </c>
      <c r="BZ363" s="552">
        <v>159309.87607301204</v>
      </c>
      <c r="CA363" s="552">
        <v>5754.2141864844743</v>
      </c>
      <c r="CB363" s="552">
        <v>5754.2141864844743</v>
      </c>
      <c r="CC363" s="552">
        <v>5425.3902785780156</v>
      </c>
      <c r="CD363" s="552">
        <v>5096.5663706715204</v>
      </c>
      <c r="CE363" s="552">
        <v>4932.1997821612449</v>
      </c>
      <c r="CF363" s="552">
        <v>4932.1997821612449</v>
      </c>
      <c r="CG363" s="552">
        <v>5096.5663706715204</v>
      </c>
      <c r="CH363" s="552">
        <v>5425.3902785780156</v>
      </c>
      <c r="CI363" s="552">
        <v>5918.6397385934979</v>
      </c>
      <c r="CJ363" s="552">
        <v>7069.4863544311229</v>
      </c>
      <c r="CK363" s="552">
        <v>7891.5196514579966</v>
      </c>
      <c r="CL363" s="552">
        <v>7727.1129920526182</v>
      </c>
      <c r="CM363" s="552">
        <v>7727.1129920526182</v>
      </c>
      <c r="CN363" s="552">
        <v>7727.1129920526182</v>
      </c>
      <c r="CO363" s="552">
        <v>7562.7063326472462</v>
      </c>
      <c r="CP363" s="552">
        <v>7562.7063326472462</v>
      </c>
      <c r="CQ363" s="552">
        <v>7562.7063326472462</v>
      </c>
      <c r="CR363" s="552">
        <v>7562.7063326472462</v>
      </c>
      <c r="CS363" s="552">
        <v>7562.7063326472462</v>
      </c>
      <c r="CT363" s="552">
        <v>7562.7063326472462</v>
      </c>
      <c r="CU363" s="552">
        <v>7398.2996732418706</v>
      </c>
      <c r="CV363" s="552">
        <v>7069.4863544311229</v>
      </c>
      <c r="CW363" s="552">
        <v>6740.6730356203716</v>
      </c>
      <c r="CX363" s="552">
        <v>6646.2266568130299</v>
      </c>
      <c r="CY363" s="129"/>
      <c r="CZ363" s="129"/>
      <c r="DA363" s="129"/>
      <c r="DB363" s="129"/>
      <c r="DC363" s="129"/>
      <c r="DD363" s="129"/>
      <c r="DE363" s="129"/>
      <c r="DF363" s="129"/>
      <c r="DG363" s="129"/>
      <c r="DH363" s="129"/>
    </row>
    <row r="364" spans="1:112">
      <c r="A364" s="550" t="s">
        <v>1193</v>
      </c>
      <c r="B364" s="552">
        <f>4*AB364+4*BA364+17*C364+BZ364*5</f>
        <v>768000</v>
      </c>
      <c r="C364" s="552">
        <v>25600</v>
      </c>
      <c r="D364" s="552">
        <v>0</v>
      </c>
      <c r="E364" s="552">
        <v>0</v>
      </c>
      <c r="F364" s="552">
        <v>0</v>
      </c>
      <c r="G364" s="552">
        <v>0</v>
      </c>
      <c r="H364" s="552">
        <v>0</v>
      </c>
      <c r="I364" s="552">
        <v>0</v>
      </c>
      <c r="J364" s="552">
        <v>0</v>
      </c>
      <c r="K364" s="552">
        <v>1600</v>
      </c>
      <c r="L364" s="552">
        <v>1600</v>
      </c>
      <c r="M364" s="552">
        <v>1600</v>
      </c>
      <c r="N364" s="552">
        <v>1600</v>
      </c>
      <c r="O364" s="552">
        <v>1600</v>
      </c>
      <c r="P364" s="552">
        <v>1600</v>
      </c>
      <c r="Q364" s="552">
        <v>1600</v>
      </c>
      <c r="R364" s="552">
        <v>1600</v>
      </c>
      <c r="S364" s="552">
        <v>1600</v>
      </c>
      <c r="T364" s="552">
        <v>1600</v>
      </c>
      <c r="U364" s="552">
        <v>1600</v>
      </c>
      <c r="V364" s="552">
        <v>1600</v>
      </c>
      <c r="W364" s="552">
        <v>1600</v>
      </c>
      <c r="X364" s="552">
        <v>1600</v>
      </c>
      <c r="Y364" s="552">
        <v>1600</v>
      </c>
      <c r="Z364" s="552">
        <v>1600</v>
      </c>
      <c r="AA364" s="552">
        <v>0</v>
      </c>
      <c r="AB364" s="552">
        <v>25600</v>
      </c>
      <c r="AC364" s="552">
        <v>0</v>
      </c>
      <c r="AD364" s="552">
        <v>0</v>
      </c>
      <c r="AE364" s="552">
        <v>0</v>
      </c>
      <c r="AF364" s="552">
        <v>0</v>
      </c>
      <c r="AG364" s="552">
        <v>0</v>
      </c>
      <c r="AH364" s="552">
        <v>0</v>
      </c>
      <c r="AI364" s="552">
        <v>0</v>
      </c>
      <c r="AJ364" s="552">
        <v>1600</v>
      </c>
      <c r="AK364" s="552">
        <v>1600</v>
      </c>
      <c r="AL364" s="552">
        <v>1600</v>
      </c>
      <c r="AM364" s="552">
        <v>1600</v>
      </c>
      <c r="AN364" s="552">
        <v>1600</v>
      </c>
      <c r="AO364" s="552">
        <v>1600</v>
      </c>
      <c r="AP364" s="552">
        <v>1600</v>
      </c>
      <c r="AQ364" s="552">
        <v>1600</v>
      </c>
      <c r="AR364" s="552">
        <v>1600</v>
      </c>
      <c r="AS364" s="552">
        <v>1600</v>
      </c>
      <c r="AT364" s="552">
        <v>1600</v>
      </c>
      <c r="AU364" s="552">
        <v>1600</v>
      </c>
      <c r="AV364" s="552">
        <v>1600</v>
      </c>
      <c r="AW364" s="552">
        <v>1600</v>
      </c>
      <c r="AX364" s="552">
        <v>1600</v>
      </c>
      <c r="AY364" s="552">
        <v>1600</v>
      </c>
      <c r="AZ364" s="552">
        <v>0</v>
      </c>
      <c r="BA364" s="552">
        <v>25600</v>
      </c>
      <c r="BB364" s="552">
        <v>0</v>
      </c>
      <c r="BC364" s="552">
        <v>0</v>
      </c>
      <c r="BD364" s="552">
        <v>0</v>
      </c>
      <c r="BE364" s="552">
        <v>0</v>
      </c>
      <c r="BF364" s="552">
        <v>0</v>
      </c>
      <c r="BG364" s="552">
        <v>0</v>
      </c>
      <c r="BH364" s="552">
        <v>0</v>
      </c>
      <c r="BI364" s="552">
        <v>1600</v>
      </c>
      <c r="BJ364" s="552">
        <v>1600</v>
      </c>
      <c r="BK364" s="552">
        <v>1600</v>
      </c>
      <c r="BL364" s="552">
        <v>1600</v>
      </c>
      <c r="BM364" s="552">
        <v>1600</v>
      </c>
      <c r="BN364" s="552">
        <v>1600</v>
      </c>
      <c r="BO364" s="552">
        <v>1600</v>
      </c>
      <c r="BP364" s="552">
        <v>1600</v>
      </c>
      <c r="BQ364" s="552">
        <v>1600</v>
      </c>
      <c r="BR364" s="552">
        <v>1600</v>
      </c>
      <c r="BS364" s="552">
        <v>1600</v>
      </c>
      <c r="BT364" s="552">
        <v>1600</v>
      </c>
      <c r="BU364" s="552">
        <v>1600</v>
      </c>
      <c r="BV364" s="552">
        <v>1600</v>
      </c>
      <c r="BW364" s="552">
        <v>1600</v>
      </c>
      <c r="BX364" s="552">
        <v>1600</v>
      </c>
      <c r="BY364" s="552">
        <v>0</v>
      </c>
      <c r="BZ364" s="552">
        <v>25600</v>
      </c>
      <c r="CA364" s="552">
        <v>0</v>
      </c>
      <c r="CB364" s="552">
        <v>0</v>
      </c>
      <c r="CC364" s="552">
        <v>0</v>
      </c>
      <c r="CD364" s="552">
        <v>0</v>
      </c>
      <c r="CE364" s="552">
        <v>0</v>
      </c>
      <c r="CF364" s="552">
        <v>0</v>
      </c>
      <c r="CG364" s="552">
        <v>0</v>
      </c>
      <c r="CH364" s="552">
        <v>1600</v>
      </c>
      <c r="CI364" s="552">
        <v>1600</v>
      </c>
      <c r="CJ364" s="552">
        <v>1600</v>
      </c>
      <c r="CK364" s="552">
        <v>1600</v>
      </c>
      <c r="CL364" s="552">
        <v>1600</v>
      </c>
      <c r="CM364" s="552">
        <v>1600</v>
      </c>
      <c r="CN364" s="552">
        <v>1600</v>
      </c>
      <c r="CO364" s="552">
        <v>1600</v>
      </c>
      <c r="CP364" s="552">
        <v>1600</v>
      </c>
      <c r="CQ364" s="552">
        <v>1600</v>
      </c>
      <c r="CR364" s="552">
        <v>1600</v>
      </c>
      <c r="CS364" s="552">
        <v>1600</v>
      </c>
      <c r="CT364" s="552">
        <v>1600</v>
      </c>
      <c r="CU364" s="552">
        <v>1600</v>
      </c>
      <c r="CV364" s="552">
        <v>1600</v>
      </c>
      <c r="CW364" s="552">
        <v>1600</v>
      </c>
      <c r="CX364" s="552">
        <v>0</v>
      </c>
      <c r="CY364" s="129"/>
      <c r="CZ364" s="129"/>
      <c r="DA364" s="129"/>
      <c r="DB364" s="129"/>
      <c r="DC364" s="129"/>
      <c r="DD364" s="129"/>
      <c r="DE364" s="129"/>
      <c r="DF364" s="129"/>
      <c r="DG364" s="129"/>
      <c r="DH364" s="129"/>
    </row>
    <row r="365" spans="1:112">
      <c r="A365" s="550" t="s">
        <v>1194</v>
      </c>
      <c r="B365" s="552">
        <f t="shared" ref="B365" si="2418">4*AB365+4*BA365+17*C365+BZ365*5</f>
        <v>78480</v>
      </c>
      <c r="C365" s="551">
        <f>SUM(D365:AA365)</f>
        <v>2616</v>
      </c>
      <c r="D365" s="551">
        <f>Inputs!$E$81</f>
        <v>109</v>
      </c>
      <c r="E365" s="551">
        <f>Inputs!$E$81</f>
        <v>109</v>
      </c>
      <c r="F365" s="551">
        <f>Inputs!$E$81</f>
        <v>109</v>
      </c>
      <c r="G365" s="551">
        <f>Inputs!$E$81</f>
        <v>109</v>
      </c>
      <c r="H365" s="551">
        <f>Inputs!$E$81</f>
        <v>109</v>
      </c>
      <c r="I365" s="551">
        <f>Inputs!$E$81</f>
        <v>109</v>
      </c>
      <c r="J365" s="551">
        <f>Inputs!$E$81</f>
        <v>109</v>
      </c>
      <c r="K365" s="551">
        <f>Inputs!$E$81</f>
        <v>109</v>
      </c>
      <c r="L365" s="551">
        <f>Inputs!$E$81</f>
        <v>109</v>
      </c>
      <c r="M365" s="551">
        <f>Inputs!$E$81</f>
        <v>109</v>
      </c>
      <c r="N365" s="551">
        <f>Inputs!$E$81</f>
        <v>109</v>
      </c>
      <c r="O365" s="551">
        <f>Inputs!$E$81</f>
        <v>109</v>
      </c>
      <c r="P365" s="551">
        <f>Inputs!$E$81</f>
        <v>109</v>
      </c>
      <c r="Q365" s="551">
        <f>Inputs!$E$81</f>
        <v>109</v>
      </c>
      <c r="R365" s="551">
        <f>Inputs!$E$81</f>
        <v>109</v>
      </c>
      <c r="S365" s="551">
        <f>Inputs!$E$81</f>
        <v>109</v>
      </c>
      <c r="T365" s="551">
        <f>Inputs!$E$81</f>
        <v>109</v>
      </c>
      <c r="U365" s="551">
        <f>Inputs!$E$81</f>
        <v>109</v>
      </c>
      <c r="V365" s="551">
        <f>Inputs!$E$81</f>
        <v>109</v>
      </c>
      <c r="W365" s="551">
        <f>Inputs!$E$81</f>
        <v>109</v>
      </c>
      <c r="X365" s="551">
        <f>Inputs!$E$81</f>
        <v>109</v>
      </c>
      <c r="Y365" s="551">
        <f>Inputs!$E$81</f>
        <v>109</v>
      </c>
      <c r="Z365" s="551">
        <f>Inputs!$E$81</f>
        <v>109</v>
      </c>
      <c r="AA365" s="551">
        <f>Inputs!$E$81</f>
        <v>109</v>
      </c>
      <c r="AB365" s="551">
        <f>SUM(AC365:AZ365)</f>
        <v>2616</v>
      </c>
      <c r="AC365" s="551">
        <f>Inputs!$E$81</f>
        <v>109</v>
      </c>
      <c r="AD365" s="551">
        <f>Inputs!$E$81</f>
        <v>109</v>
      </c>
      <c r="AE365" s="551">
        <f>Inputs!$E$81</f>
        <v>109</v>
      </c>
      <c r="AF365" s="551">
        <f>Inputs!$E$81</f>
        <v>109</v>
      </c>
      <c r="AG365" s="551">
        <f>Inputs!$E$81</f>
        <v>109</v>
      </c>
      <c r="AH365" s="551">
        <f>Inputs!$E$81</f>
        <v>109</v>
      </c>
      <c r="AI365" s="551">
        <f>Inputs!$E$81</f>
        <v>109</v>
      </c>
      <c r="AJ365" s="551">
        <f>Inputs!$E$81</f>
        <v>109</v>
      </c>
      <c r="AK365" s="551">
        <f>Inputs!$E$81</f>
        <v>109</v>
      </c>
      <c r="AL365" s="551">
        <f>Inputs!$E$81</f>
        <v>109</v>
      </c>
      <c r="AM365" s="551">
        <f>Inputs!$E$81</f>
        <v>109</v>
      </c>
      <c r="AN365" s="551">
        <f>Inputs!$E$81</f>
        <v>109</v>
      </c>
      <c r="AO365" s="551">
        <f>Inputs!$E$81</f>
        <v>109</v>
      </c>
      <c r="AP365" s="551">
        <f>Inputs!$E$81</f>
        <v>109</v>
      </c>
      <c r="AQ365" s="551">
        <f>Inputs!$E$81</f>
        <v>109</v>
      </c>
      <c r="AR365" s="551">
        <f>Inputs!$E$81</f>
        <v>109</v>
      </c>
      <c r="AS365" s="551">
        <f>Inputs!$E$81</f>
        <v>109</v>
      </c>
      <c r="AT365" s="551">
        <f>Inputs!$E$81</f>
        <v>109</v>
      </c>
      <c r="AU365" s="551">
        <f>Inputs!$E$81</f>
        <v>109</v>
      </c>
      <c r="AV365" s="551">
        <f>Inputs!$E$81</f>
        <v>109</v>
      </c>
      <c r="AW365" s="551">
        <f>Inputs!$E$81</f>
        <v>109</v>
      </c>
      <c r="AX365" s="551">
        <f>Inputs!$E$81</f>
        <v>109</v>
      </c>
      <c r="AY365" s="551">
        <f>Inputs!$E$81</f>
        <v>109</v>
      </c>
      <c r="AZ365" s="551">
        <f>Inputs!$E$81</f>
        <v>109</v>
      </c>
      <c r="BA365" s="551">
        <f>SUM(BB365:BY365)</f>
        <v>2616</v>
      </c>
      <c r="BB365" s="551">
        <f>Inputs!$E$81</f>
        <v>109</v>
      </c>
      <c r="BC365" s="551">
        <f>Inputs!$E$81</f>
        <v>109</v>
      </c>
      <c r="BD365" s="551">
        <f>Inputs!$E$81</f>
        <v>109</v>
      </c>
      <c r="BE365" s="551">
        <f>Inputs!$E$81</f>
        <v>109</v>
      </c>
      <c r="BF365" s="551">
        <f>Inputs!$E$81</f>
        <v>109</v>
      </c>
      <c r="BG365" s="551">
        <f>Inputs!$E$81</f>
        <v>109</v>
      </c>
      <c r="BH365" s="551">
        <f>Inputs!$E$81</f>
        <v>109</v>
      </c>
      <c r="BI365" s="551">
        <f>Inputs!$E$81</f>
        <v>109</v>
      </c>
      <c r="BJ365" s="551">
        <f>Inputs!$E$81</f>
        <v>109</v>
      </c>
      <c r="BK365" s="551">
        <f>Inputs!$E$81</f>
        <v>109</v>
      </c>
      <c r="BL365" s="551">
        <f>Inputs!$E$81</f>
        <v>109</v>
      </c>
      <c r="BM365" s="551">
        <f>Inputs!$E$81</f>
        <v>109</v>
      </c>
      <c r="BN365" s="551">
        <f>Inputs!$E$81</f>
        <v>109</v>
      </c>
      <c r="BO365" s="551">
        <f>Inputs!$E$81</f>
        <v>109</v>
      </c>
      <c r="BP365" s="551">
        <f>Inputs!$E$81</f>
        <v>109</v>
      </c>
      <c r="BQ365" s="551">
        <f>Inputs!$E$81</f>
        <v>109</v>
      </c>
      <c r="BR365" s="551">
        <f>Inputs!$E$81</f>
        <v>109</v>
      </c>
      <c r="BS365" s="551">
        <f>Inputs!$E$81</f>
        <v>109</v>
      </c>
      <c r="BT365" s="551">
        <f>Inputs!$E$81</f>
        <v>109</v>
      </c>
      <c r="BU365" s="551">
        <f>Inputs!$E$81</f>
        <v>109</v>
      </c>
      <c r="BV365" s="551">
        <f>Inputs!$E$81</f>
        <v>109</v>
      </c>
      <c r="BW365" s="551">
        <f>Inputs!$E$81</f>
        <v>109</v>
      </c>
      <c r="BX365" s="551">
        <f>Inputs!$E$81</f>
        <v>109</v>
      </c>
      <c r="BY365" s="551">
        <f>Inputs!$E$81</f>
        <v>109</v>
      </c>
      <c r="BZ365" s="551">
        <f t="shared" ref="BZ365" si="2419">BA365</f>
        <v>2616</v>
      </c>
      <c r="CA365" s="551">
        <f t="shared" ref="CA365" si="2420">BB365</f>
        <v>109</v>
      </c>
      <c r="CB365" s="551">
        <f t="shared" ref="CB365" si="2421">BC365</f>
        <v>109</v>
      </c>
      <c r="CC365" s="551">
        <f t="shared" ref="CC365" si="2422">BD365</f>
        <v>109</v>
      </c>
      <c r="CD365" s="551">
        <f t="shared" ref="CD365" si="2423">BE365</f>
        <v>109</v>
      </c>
      <c r="CE365" s="551">
        <f t="shared" ref="CE365" si="2424">BF365</f>
        <v>109</v>
      </c>
      <c r="CF365" s="551">
        <f t="shared" ref="CF365" si="2425">BG365</f>
        <v>109</v>
      </c>
      <c r="CG365" s="551">
        <f t="shared" ref="CG365" si="2426">BH365</f>
        <v>109</v>
      </c>
      <c r="CH365" s="551">
        <f t="shared" ref="CH365" si="2427">BI365</f>
        <v>109</v>
      </c>
      <c r="CI365" s="551">
        <f t="shared" ref="CI365" si="2428">BJ365</f>
        <v>109</v>
      </c>
      <c r="CJ365" s="551">
        <f t="shared" ref="CJ365" si="2429">BK365</f>
        <v>109</v>
      </c>
      <c r="CK365" s="551">
        <f t="shared" ref="CK365" si="2430">BL365</f>
        <v>109</v>
      </c>
      <c r="CL365" s="551">
        <f t="shared" ref="CL365" si="2431">BM365</f>
        <v>109</v>
      </c>
      <c r="CM365" s="551">
        <f t="shared" ref="CM365" si="2432">BN365</f>
        <v>109</v>
      </c>
      <c r="CN365" s="551">
        <f t="shared" ref="CN365" si="2433">BO365</f>
        <v>109</v>
      </c>
      <c r="CO365" s="551">
        <f t="shared" ref="CO365" si="2434">BP365</f>
        <v>109</v>
      </c>
      <c r="CP365" s="551">
        <f t="shared" ref="CP365" si="2435">BQ365</f>
        <v>109</v>
      </c>
      <c r="CQ365" s="551">
        <f t="shared" ref="CQ365" si="2436">BR365</f>
        <v>109</v>
      </c>
      <c r="CR365" s="551">
        <f t="shared" ref="CR365" si="2437">BS365</f>
        <v>109</v>
      </c>
      <c r="CS365" s="551">
        <f t="shared" ref="CS365" si="2438">BT365</f>
        <v>109</v>
      </c>
      <c r="CT365" s="551">
        <f t="shared" ref="CT365" si="2439">BU365</f>
        <v>109</v>
      </c>
      <c r="CU365" s="551">
        <f t="shared" ref="CU365" si="2440">BV365</f>
        <v>109</v>
      </c>
      <c r="CV365" s="551">
        <f t="shared" ref="CV365" si="2441">BW365</f>
        <v>109</v>
      </c>
      <c r="CW365" s="551">
        <f t="shared" ref="CW365" si="2442">BX365</f>
        <v>109</v>
      </c>
      <c r="CX365" s="551">
        <f t="shared" ref="CX365" si="2443">BY365</f>
        <v>109</v>
      </c>
      <c r="CY365" s="129"/>
      <c r="CZ365" s="129"/>
      <c r="DA365" s="129"/>
      <c r="DB365" s="129"/>
      <c r="DC365" s="129"/>
      <c r="DD365" s="129"/>
      <c r="DE365" s="129"/>
      <c r="DF365" s="129"/>
      <c r="DG365" s="129"/>
      <c r="DH365" s="129"/>
    </row>
    <row r="366" spans="1:112">
      <c r="A366" s="547" t="s">
        <v>1195</v>
      </c>
      <c r="B366" s="548">
        <f t="shared" ref="B366:AG366" si="2444">SUM(B363:B365)</f>
        <v>5466467.293555513</v>
      </c>
      <c r="C366" s="548">
        <f t="shared" si="2444"/>
        <v>187525.87607301204</v>
      </c>
      <c r="D366" s="548">
        <f t="shared" si="2444"/>
        <v>5863.2141864844743</v>
      </c>
      <c r="E366" s="548">
        <f t="shared" si="2444"/>
        <v>5863.2141864844743</v>
      </c>
      <c r="F366" s="548">
        <f t="shared" si="2444"/>
        <v>5534.3902785780156</v>
      </c>
      <c r="G366" s="548">
        <f t="shared" si="2444"/>
        <v>5205.5663706715204</v>
      </c>
      <c r="H366" s="548">
        <f t="shared" si="2444"/>
        <v>5041.1997821612449</v>
      </c>
      <c r="I366" s="548">
        <f t="shared" si="2444"/>
        <v>5041.1997821612449</v>
      </c>
      <c r="J366" s="548">
        <f t="shared" si="2444"/>
        <v>5205.5663706715204</v>
      </c>
      <c r="K366" s="548">
        <f t="shared" si="2444"/>
        <v>7134.3902785780156</v>
      </c>
      <c r="L366" s="548">
        <f t="shared" si="2444"/>
        <v>7627.6397385934979</v>
      </c>
      <c r="M366" s="548">
        <f t="shared" si="2444"/>
        <v>8778.4863544311229</v>
      </c>
      <c r="N366" s="548">
        <f t="shared" si="2444"/>
        <v>9600.5196514579966</v>
      </c>
      <c r="O366" s="548">
        <f t="shared" si="2444"/>
        <v>9436.1129920526182</v>
      </c>
      <c r="P366" s="548">
        <f t="shared" si="2444"/>
        <v>9436.1129920526182</v>
      </c>
      <c r="Q366" s="548">
        <f t="shared" si="2444"/>
        <v>9436.1129920526182</v>
      </c>
      <c r="R366" s="548">
        <f t="shared" si="2444"/>
        <v>9271.7063326472453</v>
      </c>
      <c r="S366" s="548">
        <f t="shared" si="2444"/>
        <v>9271.7063326472453</v>
      </c>
      <c r="T366" s="548">
        <f t="shared" si="2444"/>
        <v>9271.7063326472453</v>
      </c>
      <c r="U366" s="548">
        <f t="shared" si="2444"/>
        <v>9271.7063326472453</v>
      </c>
      <c r="V366" s="548">
        <f t="shared" si="2444"/>
        <v>9271.7063326472453</v>
      </c>
      <c r="W366" s="548">
        <f t="shared" si="2444"/>
        <v>9271.7063326472453</v>
      </c>
      <c r="X366" s="548">
        <f t="shared" si="2444"/>
        <v>9107.2996732418706</v>
      </c>
      <c r="Y366" s="548">
        <f t="shared" si="2444"/>
        <v>8778.4863544311229</v>
      </c>
      <c r="Z366" s="548">
        <f t="shared" si="2444"/>
        <v>8449.6730356203716</v>
      </c>
      <c r="AA366" s="548">
        <f t="shared" si="2444"/>
        <v>6356.4530574042474</v>
      </c>
      <c r="AB366" s="548">
        <f t="shared" si="2444"/>
        <v>173188.07863074591</v>
      </c>
      <c r="AC366" s="548">
        <f t="shared" si="2444"/>
        <v>5345.3521020611897</v>
      </c>
      <c r="AD366" s="548">
        <f t="shared" si="2444"/>
        <v>5345.3521020611897</v>
      </c>
      <c r="AE366" s="548">
        <f t="shared" si="2444"/>
        <v>5046.1070453763386</v>
      </c>
      <c r="AF366" s="548">
        <f t="shared" si="2444"/>
        <v>4746.9118618256243</v>
      </c>
      <c r="AG366" s="548">
        <f t="shared" si="2444"/>
        <v>4597.3018017667346</v>
      </c>
      <c r="AH366" s="548">
        <f t="shared" ref="AH366:BM366" si="2445">SUM(AH363:AH365)</f>
        <v>4597.3018017667346</v>
      </c>
      <c r="AI366" s="548">
        <f t="shared" si="2445"/>
        <v>4746.9118618256243</v>
      </c>
      <c r="AJ366" s="548">
        <f t="shared" si="2445"/>
        <v>6646.1070453763386</v>
      </c>
      <c r="AK366" s="548">
        <f t="shared" si="2445"/>
        <v>7094.9621621200813</v>
      </c>
      <c r="AL366" s="548">
        <f t="shared" si="2445"/>
        <v>8142.2325825323205</v>
      </c>
      <c r="AM366" s="548">
        <f t="shared" si="2445"/>
        <v>8890.2828828267793</v>
      </c>
      <c r="AN366" s="548">
        <f t="shared" si="2445"/>
        <v>8740.6778016305398</v>
      </c>
      <c r="AO366" s="548">
        <f t="shared" si="2445"/>
        <v>8740.6778016305398</v>
      </c>
      <c r="AP366" s="548">
        <f t="shared" si="2445"/>
        <v>8740.6778016305398</v>
      </c>
      <c r="AQ366" s="548">
        <f t="shared" si="2445"/>
        <v>8591.0627627089925</v>
      </c>
      <c r="AR366" s="548">
        <f t="shared" si="2445"/>
        <v>8591.0627627089925</v>
      </c>
      <c r="AS366" s="548">
        <f t="shared" si="2445"/>
        <v>8591.0627627089925</v>
      </c>
      <c r="AT366" s="548">
        <f t="shared" si="2445"/>
        <v>8591.0627627089925</v>
      </c>
      <c r="AU366" s="548">
        <f t="shared" si="2445"/>
        <v>8591.0627627089925</v>
      </c>
      <c r="AV366" s="548">
        <f t="shared" si="2445"/>
        <v>8591.0627627089925</v>
      </c>
      <c r="AW366" s="548">
        <f t="shared" si="2445"/>
        <v>8441.4527026501019</v>
      </c>
      <c r="AX366" s="548">
        <f t="shared" si="2445"/>
        <v>8142.2325825323205</v>
      </c>
      <c r="AY366" s="548">
        <f t="shared" si="2445"/>
        <v>7843.0124624145392</v>
      </c>
      <c r="AZ366" s="548">
        <f t="shared" si="2445"/>
        <v>5794.1476524644786</v>
      </c>
      <c r="BA366" s="548">
        <f t="shared" si="2445"/>
        <v>162036.42635656599</v>
      </c>
      <c r="BB366" s="548">
        <f t="shared" si="2445"/>
        <v>4942.5557865180217</v>
      </c>
      <c r="BC366" s="548">
        <f t="shared" si="2445"/>
        <v>4942.5557865180217</v>
      </c>
      <c r="BD366" s="548">
        <f t="shared" si="2445"/>
        <v>4666.3525987169887</v>
      </c>
      <c r="BE366" s="548">
        <f t="shared" si="2445"/>
        <v>4390.1494109159612</v>
      </c>
      <c r="BF366" s="548">
        <f t="shared" si="2445"/>
        <v>4252.0478170154474</v>
      </c>
      <c r="BG366" s="548">
        <f t="shared" si="2445"/>
        <v>4252.0478170154474</v>
      </c>
      <c r="BH366" s="548">
        <f t="shared" si="2445"/>
        <v>4390.1494109159612</v>
      </c>
      <c r="BI366" s="548">
        <f t="shared" si="2445"/>
        <v>6266.3525987169887</v>
      </c>
      <c r="BJ366" s="548">
        <f t="shared" si="2445"/>
        <v>6680.6403123863238</v>
      </c>
      <c r="BK366" s="548">
        <f t="shared" si="2445"/>
        <v>7647.3685377221391</v>
      </c>
      <c r="BL366" s="548">
        <f t="shared" si="2445"/>
        <v>8337.876507224717</v>
      </c>
      <c r="BM366" s="548">
        <f t="shared" si="2445"/>
        <v>8199.7749133242032</v>
      </c>
      <c r="BN366" s="548">
        <f t="shared" ref="BN366:CS366" si="2446">SUM(BN363:BN365)</f>
        <v>8199.7749133242032</v>
      </c>
      <c r="BO366" s="548">
        <f t="shared" si="2446"/>
        <v>8199.7749133242032</v>
      </c>
      <c r="BP366" s="548">
        <f t="shared" si="2446"/>
        <v>8061.6733194236849</v>
      </c>
      <c r="BQ366" s="548">
        <f t="shared" si="2446"/>
        <v>8061.6733194236849</v>
      </c>
      <c r="BR366" s="548">
        <f t="shared" si="2446"/>
        <v>8061.6733194236849</v>
      </c>
      <c r="BS366" s="548">
        <f t="shared" si="2446"/>
        <v>8061.6733194236849</v>
      </c>
      <c r="BT366" s="548">
        <f t="shared" si="2446"/>
        <v>8061.6733194236849</v>
      </c>
      <c r="BU366" s="548">
        <f t="shared" si="2446"/>
        <v>8061.6733194236849</v>
      </c>
      <c r="BV366" s="548">
        <f t="shared" si="2446"/>
        <v>7923.5706605223759</v>
      </c>
      <c r="BW366" s="548">
        <f t="shared" si="2446"/>
        <v>7647.3685377221391</v>
      </c>
      <c r="BX366" s="548">
        <f t="shared" si="2446"/>
        <v>7371.1653499211134</v>
      </c>
      <c r="BY366" s="548">
        <f t="shared" si="2446"/>
        <v>5356.8605682195694</v>
      </c>
      <c r="BZ366" s="548">
        <f t="shared" si="2446"/>
        <v>187525.87607301204</v>
      </c>
      <c r="CA366" s="548">
        <f t="shared" si="2446"/>
        <v>5863.2141864844743</v>
      </c>
      <c r="CB366" s="548">
        <f t="shared" si="2446"/>
        <v>5863.2141864844743</v>
      </c>
      <c r="CC366" s="548">
        <f t="shared" si="2446"/>
        <v>5534.3902785780156</v>
      </c>
      <c r="CD366" s="548">
        <f t="shared" si="2446"/>
        <v>5205.5663706715204</v>
      </c>
      <c r="CE366" s="548">
        <f t="shared" si="2446"/>
        <v>5041.1997821612449</v>
      </c>
      <c r="CF366" s="548">
        <f t="shared" si="2446"/>
        <v>5041.1997821612449</v>
      </c>
      <c r="CG366" s="548">
        <f t="shared" si="2446"/>
        <v>5205.5663706715204</v>
      </c>
      <c r="CH366" s="548">
        <f t="shared" si="2446"/>
        <v>7134.3902785780156</v>
      </c>
      <c r="CI366" s="548">
        <f t="shared" si="2446"/>
        <v>7627.6397385934979</v>
      </c>
      <c r="CJ366" s="548">
        <f t="shared" si="2446"/>
        <v>8778.4863544311229</v>
      </c>
      <c r="CK366" s="548">
        <f t="shared" si="2446"/>
        <v>9600.5196514579966</v>
      </c>
      <c r="CL366" s="548">
        <f t="shared" si="2446"/>
        <v>9436.1129920526182</v>
      </c>
      <c r="CM366" s="548">
        <f t="shared" si="2446"/>
        <v>9436.1129920526182</v>
      </c>
      <c r="CN366" s="548">
        <f t="shared" si="2446"/>
        <v>9436.1129920526182</v>
      </c>
      <c r="CO366" s="548">
        <f t="shared" si="2446"/>
        <v>9271.7063326472453</v>
      </c>
      <c r="CP366" s="548">
        <f t="shared" si="2446"/>
        <v>9271.7063326472453</v>
      </c>
      <c r="CQ366" s="548">
        <f t="shared" si="2446"/>
        <v>9271.7063326472453</v>
      </c>
      <c r="CR366" s="548">
        <f t="shared" si="2446"/>
        <v>9271.7063326472453</v>
      </c>
      <c r="CS366" s="548">
        <f t="shared" si="2446"/>
        <v>9271.7063326472453</v>
      </c>
      <c r="CT366" s="548">
        <f t="shared" ref="CT366:CX366" si="2447">SUM(CT363:CT365)</f>
        <v>9271.7063326472453</v>
      </c>
      <c r="CU366" s="548">
        <f t="shared" si="2447"/>
        <v>9107.2996732418706</v>
      </c>
      <c r="CV366" s="548">
        <f t="shared" si="2447"/>
        <v>8778.4863544311229</v>
      </c>
      <c r="CW366" s="548">
        <f t="shared" si="2447"/>
        <v>8449.6730356203716</v>
      </c>
      <c r="CX366" s="548">
        <f t="shared" si="2447"/>
        <v>6755.2266568130299</v>
      </c>
      <c r="CY366" s="129"/>
      <c r="CZ366" s="129"/>
      <c r="DA366" s="129"/>
      <c r="DB366" s="129"/>
      <c r="DC366" s="129"/>
      <c r="DD366" s="129"/>
      <c r="DE366" s="129"/>
      <c r="DF366" s="129"/>
      <c r="DG366" s="129"/>
      <c r="DH366" s="129"/>
    </row>
    <row r="367" spans="1:112">
      <c r="A367" s="547"/>
      <c r="B367" s="548">
        <f>4*AB367+4*BA367+17*C367+BZ367*5</f>
        <v>0</v>
      </c>
      <c r="C367" s="548"/>
      <c r="D367" s="548"/>
      <c r="E367" s="548"/>
      <c r="F367" s="548"/>
      <c r="G367" s="548"/>
      <c r="H367" s="548"/>
      <c r="I367" s="548"/>
      <c r="J367" s="548"/>
      <c r="K367" s="768">
        <f>SUM(K366:V366)</f>
        <v>107807.90666245468</v>
      </c>
      <c r="L367" s="548"/>
      <c r="M367" s="548"/>
      <c r="N367" s="548"/>
      <c r="O367" s="548"/>
      <c r="P367" s="548"/>
      <c r="Q367" s="548"/>
      <c r="R367" s="548"/>
      <c r="S367" s="548"/>
      <c r="T367" s="548"/>
      <c r="U367" s="548"/>
      <c r="V367" s="548"/>
      <c r="W367" s="548"/>
      <c r="X367" s="548"/>
      <c r="Y367" s="548"/>
      <c r="Z367" s="548"/>
      <c r="AA367" s="548"/>
      <c r="AB367" s="551"/>
      <c r="AC367" s="548"/>
      <c r="AD367" s="548"/>
      <c r="AE367" s="548"/>
      <c r="AF367" s="548"/>
      <c r="AG367" s="548"/>
      <c r="AH367" s="548"/>
      <c r="AI367" s="548"/>
      <c r="AJ367" s="768">
        <f>SUM(AJ366:AU366)</f>
        <v>99950.931891292072</v>
      </c>
      <c r="AK367" s="548"/>
      <c r="AL367" s="548"/>
      <c r="AM367" s="548"/>
      <c r="AN367" s="548"/>
      <c r="AO367" s="548"/>
      <c r="AP367" s="548"/>
      <c r="AQ367" s="548"/>
      <c r="AR367" s="548"/>
      <c r="AS367" s="548"/>
      <c r="AT367" s="548"/>
      <c r="AU367" s="548"/>
      <c r="AV367" s="548"/>
      <c r="AW367" s="548"/>
      <c r="AX367" s="548"/>
      <c r="AY367" s="548"/>
      <c r="AZ367" s="548"/>
      <c r="BA367" s="551"/>
      <c r="BB367" s="548"/>
      <c r="BC367" s="548"/>
      <c r="BD367" s="548"/>
      <c r="BE367" s="548"/>
      <c r="BF367" s="548"/>
      <c r="BG367" s="548"/>
      <c r="BH367" s="548"/>
      <c r="BI367" s="768">
        <f>SUM(BI366:BT366)</f>
        <v>93839.92929314122</v>
      </c>
      <c r="BJ367" s="548"/>
      <c r="BK367" s="548"/>
      <c r="BL367" s="548"/>
      <c r="BM367" s="548"/>
      <c r="BN367" s="548"/>
      <c r="BO367" s="548"/>
      <c r="BP367" s="548"/>
      <c r="BQ367" s="548"/>
      <c r="BR367" s="548"/>
      <c r="BS367" s="548"/>
      <c r="BT367" s="548"/>
      <c r="BU367" s="548"/>
      <c r="BV367" s="548"/>
      <c r="BW367" s="548"/>
      <c r="BX367" s="548"/>
      <c r="BY367" s="548"/>
      <c r="BZ367" s="551"/>
      <c r="CA367" s="548"/>
      <c r="CB367" s="548"/>
      <c r="CC367" s="548"/>
      <c r="CD367" s="548"/>
      <c r="CE367" s="548"/>
      <c r="CF367" s="548"/>
      <c r="CG367" s="548"/>
      <c r="CH367" s="548"/>
      <c r="CI367" s="548"/>
      <c r="CJ367" s="548"/>
      <c r="CK367" s="548"/>
      <c r="CL367" s="548"/>
      <c r="CM367" s="548"/>
      <c r="CN367" s="548"/>
      <c r="CO367" s="548"/>
      <c r="CP367" s="548"/>
      <c r="CQ367" s="548"/>
      <c r="CR367" s="548"/>
      <c r="CS367" s="548"/>
      <c r="CT367" s="548"/>
      <c r="CU367" s="548"/>
      <c r="CV367" s="548"/>
      <c r="CW367" s="548"/>
      <c r="CX367" s="548"/>
      <c r="CY367" s="129"/>
      <c r="CZ367" s="129"/>
      <c r="DA367" s="129"/>
      <c r="DB367" s="129"/>
      <c r="DC367" s="129"/>
      <c r="DD367" s="129"/>
      <c r="DE367" s="129"/>
      <c r="DF367" s="129"/>
      <c r="DG367" s="129"/>
      <c r="DH367" s="129"/>
    </row>
    <row r="368" spans="1:112">
      <c r="A368" s="547" t="s">
        <v>1152</v>
      </c>
      <c r="B368" s="548"/>
      <c r="C368" s="779"/>
      <c r="D368" s="779"/>
      <c r="E368" s="779"/>
      <c r="F368" s="779"/>
      <c r="G368" s="779"/>
      <c r="H368" s="779"/>
      <c r="I368" s="779"/>
      <c r="J368" s="779"/>
      <c r="K368" s="779"/>
      <c r="L368" s="779"/>
      <c r="M368" s="779"/>
      <c r="N368" s="779"/>
      <c r="O368" s="779"/>
      <c r="P368" s="779"/>
      <c r="Q368" s="779"/>
      <c r="R368" s="779"/>
      <c r="S368" s="779"/>
      <c r="T368" s="779"/>
      <c r="U368" s="779"/>
      <c r="V368" s="779"/>
      <c r="W368" s="779"/>
      <c r="X368" s="779"/>
      <c r="Y368" s="779"/>
      <c r="Z368" s="779"/>
      <c r="AA368" s="779"/>
      <c r="AB368" s="779"/>
      <c r="AC368" s="779"/>
      <c r="AD368" s="779"/>
      <c r="AE368" s="779"/>
      <c r="AF368" s="779"/>
      <c r="AG368" s="779"/>
      <c r="AH368" s="779"/>
      <c r="AI368" s="779"/>
      <c r="AJ368" s="779"/>
      <c r="AK368" s="779"/>
      <c r="AL368" s="779"/>
      <c r="AM368" s="779"/>
      <c r="AN368" s="779"/>
      <c r="AO368" s="779"/>
      <c r="AP368" s="779"/>
      <c r="AQ368" s="779"/>
      <c r="AR368" s="779"/>
      <c r="AS368" s="779"/>
      <c r="AT368" s="779"/>
      <c r="AU368" s="779"/>
      <c r="AV368" s="779"/>
      <c r="AW368" s="779"/>
      <c r="AX368" s="779"/>
      <c r="AY368" s="779"/>
      <c r="AZ368" s="779"/>
      <c r="BA368" s="779"/>
      <c r="BB368" s="779"/>
      <c r="BC368" s="779"/>
      <c r="BD368" s="779"/>
      <c r="BE368" s="779"/>
      <c r="BF368" s="779"/>
      <c r="BG368" s="779"/>
      <c r="BH368" s="779"/>
      <c r="BI368" s="779"/>
      <c r="BJ368" s="779"/>
      <c r="BK368" s="779"/>
      <c r="BL368" s="779"/>
      <c r="BM368" s="779"/>
      <c r="BN368" s="779"/>
      <c r="BO368" s="779"/>
      <c r="BP368" s="779"/>
      <c r="BQ368" s="779"/>
      <c r="BR368" s="779"/>
      <c r="BS368" s="779"/>
      <c r="BT368" s="779"/>
      <c r="BU368" s="779"/>
      <c r="BV368" s="779"/>
      <c r="BW368" s="779"/>
      <c r="BX368" s="779"/>
      <c r="BY368" s="779"/>
      <c r="BZ368" s="779"/>
      <c r="CA368" s="779"/>
      <c r="CB368" s="779"/>
      <c r="CC368" s="779"/>
      <c r="CD368" s="779"/>
      <c r="CE368" s="779"/>
      <c r="CF368" s="779"/>
      <c r="CG368" s="779"/>
      <c r="CH368" s="779"/>
      <c r="CI368" s="779"/>
      <c r="CJ368" s="779"/>
      <c r="CK368" s="779"/>
      <c r="CL368" s="779"/>
      <c r="CM368" s="779"/>
      <c r="CN368" s="779"/>
      <c r="CO368" s="779"/>
      <c r="CP368" s="779"/>
      <c r="CQ368" s="779"/>
      <c r="CR368" s="779"/>
      <c r="CS368" s="779"/>
      <c r="CT368" s="779"/>
      <c r="CU368" s="779"/>
      <c r="CV368" s="779"/>
      <c r="CW368" s="779"/>
      <c r="CX368" s="779"/>
      <c r="CY368" s="129"/>
      <c r="CZ368" s="129"/>
      <c r="DA368" s="129"/>
      <c r="DB368" s="129"/>
      <c r="DC368" s="129"/>
      <c r="DD368" s="129"/>
      <c r="DE368" s="129"/>
      <c r="DF368" s="129"/>
      <c r="DG368" s="129"/>
      <c r="DH368" s="129"/>
    </row>
    <row r="369" spans="1:112">
      <c r="A369" s="550" t="s">
        <v>1153</v>
      </c>
      <c r="B369" s="552">
        <f t="shared" ref="B369:B370" si="2448">4*AB369+4*BA369+17*C369+BZ369*5</f>
        <v>836982.25584954966</v>
      </c>
      <c r="C369" s="552">
        <v>27899.408528318323</v>
      </c>
      <c r="D369" s="552">
        <v>781.44956338557745</v>
      </c>
      <c r="E369" s="552">
        <v>781.44956338557745</v>
      </c>
      <c r="F369" s="552">
        <v>781.44956338557745</v>
      </c>
      <c r="G369" s="552">
        <v>625.20162016076063</v>
      </c>
      <c r="H369" s="552">
        <v>468.90121512057027</v>
      </c>
      <c r="I369" s="552">
        <v>625.20162016076063</v>
      </c>
      <c r="J369" s="552">
        <v>781.44956338557745</v>
      </c>
      <c r="K369" s="552">
        <v>781.44956338557745</v>
      </c>
      <c r="L369" s="552">
        <v>1172.3015755226788</v>
      </c>
      <c r="M369" s="552">
        <v>1250.4032403215213</v>
      </c>
      <c r="N369" s="552">
        <v>1406.7036453617113</v>
      </c>
      <c r="O369" s="552">
        <v>1563.0040504019009</v>
      </c>
      <c r="P369" s="552">
        <v>1563.0040504019009</v>
      </c>
      <c r="Q369" s="552">
        <v>1406.7036453617113</v>
      </c>
      <c r="R369" s="552">
        <v>1719.3044554420908</v>
      </c>
      <c r="S369" s="552">
        <v>1719.3044554420908</v>
      </c>
      <c r="T369" s="552">
        <v>1094.102835281331</v>
      </c>
      <c r="U369" s="552">
        <v>1250.4032403215213</v>
      </c>
      <c r="V369" s="552">
        <v>1563.0040504019009</v>
      </c>
      <c r="W369" s="552">
        <v>1563.0040504019009</v>
      </c>
      <c r="X369" s="552">
        <v>1406.7036453617113</v>
      </c>
      <c r="Y369" s="552">
        <v>1406.7036453617113</v>
      </c>
      <c r="Z369" s="552">
        <v>1250.4032403215213</v>
      </c>
      <c r="AA369" s="552">
        <v>937.80243024114054</v>
      </c>
      <c r="AB369" s="552">
        <v>27899.408528318323</v>
      </c>
      <c r="AC369" s="552">
        <v>781.44956338557745</v>
      </c>
      <c r="AD369" s="552">
        <v>781.44956338557745</v>
      </c>
      <c r="AE369" s="552">
        <v>781.44956338557745</v>
      </c>
      <c r="AF369" s="552">
        <v>625.20162016076063</v>
      </c>
      <c r="AG369" s="552">
        <v>468.90121512057027</v>
      </c>
      <c r="AH369" s="552">
        <v>625.20162016076063</v>
      </c>
      <c r="AI369" s="552">
        <v>781.44956338557745</v>
      </c>
      <c r="AJ369" s="552">
        <v>781.44956338557745</v>
      </c>
      <c r="AK369" s="552">
        <v>1172.3015755226788</v>
      </c>
      <c r="AL369" s="552">
        <v>1250.4032403215213</v>
      </c>
      <c r="AM369" s="552">
        <v>1406.7036453617113</v>
      </c>
      <c r="AN369" s="552">
        <v>1563.0040504019009</v>
      </c>
      <c r="AO369" s="552">
        <v>1563.0040504019009</v>
      </c>
      <c r="AP369" s="552">
        <v>1406.7036453617113</v>
      </c>
      <c r="AQ369" s="552">
        <v>1719.3044554420908</v>
      </c>
      <c r="AR369" s="552">
        <v>1719.3044554420908</v>
      </c>
      <c r="AS369" s="552">
        <v>1094.102835281331</v>
      </c>
      <c r="AT369" s="552">
        <v>1250.4032403215213</v>
      </c>
      <c r="AU369" s="552">
        <v>1563.0040504019009</v>
      </c>
      <c r="AV369" s="552">
        <v>1563.0040504019009</v>
      </c>
      <c r="AW369" s="552">
        <v>1406.7036453617113</v>
      </c>
      <c r="AX369" s="552">
        <v>1406.7036453617113</v>
      </c>
      <c r="AY369" s="552">
        <v>1250.4032403215213</v>
      </c>
      <c r="AZ369" s="552">
        <v>937.80243024114054</v>
      </c>
      <c r="BA369" s="552">
        <v>27899.408528318323</v>
      </c>
      <c r="BB369" s="552">
        <v>781.44956338557745</v>
      </c>
      <c r="BC369" s="552">
        <v>781.44956338557745</v>
      </c>
      <c r="BD369" s="552">
        <v>781.44956338557745</v>
      </c>
      <c r="BE369" s="552">
        <v>625.20162016076063</v>
      </c>
      <c r="BF369" s="552">
        <v>468.90121512057027</v>
      </c>
      <c r="BG369" s="552">
        <v>625.20162016076063</v>
      </c>
      <c r="BH369" s="552">
        <v>781.44956338557745</v>
      </c>
      <c r="BI369" s="552">
        <v>781.44956338557745</v>
      </c>
      <c r="BJ369" s="552">
        <v>1172.3015755226788</v>
      </c>
      <c r="BK369" s="552">
        <v>1250.4032403215213</v>
      </c>
      <c r="BL369" s="552">
        <v>1406.7036453617113</v>
      </c>
      <c r="BM369" s="552">
        <v>1563.0040504019009</v>
      </c>
      <c r="BN369" s="552">
        <v>1563.0040504019009</v>
      </c>
      <c r="BO369" s="552">
        <v>1406.7036453617113</v>
      </c>
      <c r="BP369" s="552">
        <v>1719.3044554420908</v>
      </c>
      <c r="BQ369" s="552">
        <v>1719.3044554420908</v>
      </c>
      <c r="BR369" s="552">
        <v>1094.102835281331</v>
      </c>
      <c r="BS369" s="552">
        <v>1250.4032403215213</v>
      </c>
      <c r="BT369" s="552">
        <v>1563.0040504019009</v>
      </c>
      <c r="BU369" s="552">
        <v>1563.0040504019009</v>
      </c>
      <c r="BV369" s="552">
        <v>1406.7036453617113</v>
      </c>
      <c r="BW369" s="552">
        <v>1406.7036453617113</v>
      </c>
      <c r="BX369" s="552">
        <v>1250.4032403215213</v>
      </c>
      <c r="BY369" s="552">
        <v>937.80243024114054</v>
      </c>
      <c r="BZ369" s="552">
        <v>27899.408528318323</v>
      </c>
      <c r="CA369" s="552">
        <v>781.44956338557745</v>
      </c>
      <c r="CB369" s="552">
        <v>781.44956338557745</v>
      </c>
      <c r="CC369" s="552">
        <v>781.44956338557745</v>
      </c>
      <c r="CD369" s="552">
        <v>625.20162016076063</v>
      </c>
      <c r="CE369" s="552">
        <v>468.90121512057027</v>
      </c>
      <c r="CF369" s="552">
        <v>625.20162016076063</v>
      </c>
      <c r="CG369" s="552">
        <v>781.44956338557745</v>
      </c>
      <c r="CH369" s="552">
        <v>781.44956338557745</v>
      </c>
      <c r="CI369" s="552">
        <v>1172.3015755226788</v>
      </c>
      <c r="CJ369" s="552">
        <v>1250.4032403215213</v>
      </c>
      <c r="CK369" s="552">
        <v>1406.7036453617113</v>
      </c>
      <c r="CL369" s="552">
        <v>1563.0040504019009</v>
      </c>
      <c r="CM369" s="552">
        <v>1618.0166153228788</v>
      </c>
      <c r="CN369" s="552">
        <v>1456.2149537905914</v>
      </c>
      <c r="CO369" s="552">
        <v>1779.8182768551665</v>
      </c>
      <c r="CP369" s="552">
        <v>1779.8182768551665</v>
      </c>
      <c r="CQ369" s="552">
        <v>1132.6116307260156</v>
      </c>
      <c r="CR369" s="552">
        <v>1294.4132922583035</v>
      </c>
      <c r="CS369" s="552">
        <v>1618.0166153228788</v>
      </c>
      <c r="CT369" s="552">
        <v>1618.0166153228788</v>
      </c>
      <c r="CU369" s="552">
        <v>1456.2149537905914</v>
      </c>
      <c r="CV369" s="552">
        <v>1456.2149537905914</v>
      </c>
      <c r="CW369" s="552">
        <v>1294.4132922583035</v>
      </c>
      <c r="CX369" s="552">
        <v>970.80996919372728</v>
      </c>
      <c r="CY369" s="129"/>
      <c r="CZ369" s="129"/>
      <c r="DA369" s="129"/>
      <c r="DB369" s="129"/>
      <c r="DC369" s="129"/>
      <c r="DD369" s="129"/>
      <c r="DE369" s="129"/>
      <c r="DF369" s="129"/>
      <c r="DG369" s="129"/>
      <c r="DH369" s="129"/>
    </row>
    <row r="370" spans="1:112">
      <c r="A370" s="550" t="s">
        <v>1154</v>
      </c>
      <c r="B370" s="552">
        <f t="shared" si="2448"/>
        <v>515082.98945952015</v>
      </c>
      <c r="C370" s="552">
        <f t="shared" ref="C370" si="2449">SUM(D370:AA370)</f>
        <v>17169.432981984006</v>
      </c>
      <c r="D370" s="552">
        <f>Inputs!$E$43/Inputs!$E$31*D381</f>
        <v>0</v>
      </c>
      <c r="E370" s="552">
        <f>Inputs!$E$43/Inputs!$E$31*E381</f>
        <v>0</v>
      </c>
      <c r="F370" s="552">
        <f>Inputs!$E$43/Inputs!$E$31*F381</f>
        <v>0</v>
      </c>
      <c r="G370" s="552">
        <f>Inputs!$E$43/Inputs!$E$31*G381</f>
        <v>0</v>
      </c>
      <c r="H370" s="552">
        <f>Inputs!$E$43/Inputs!$E$31*H381</f>
        <v>0</v>
      </c>
      <c r="I370" s="552">
        <f>Inputs!$E$43/Inputs!$E$31*I381</f>
        <v>0</v>
      </c>
      <c r="J370" s="552">
        <f>Inputs!$E$43/Inputs!$E$31*J381</f>
        <v>0</v>
      </c>
      <c r="K370" s="552">
        <f>Inputs!$E$43/Inputs!$E$31*K381</f>
        <v>113.60880615982659</v>
      </c>
      <c r="L370" s="552">
        <f>Inputs!$E$43/Inputs!$E$31*L381</f>
        <v>587.38169993272049</v>
      </c>
      <c r="M370" s="552">
        <f>Inputs!$E$43/Inputs!$E$31*M381</f>
        <v>1249.6968677580924</v>
      </c>
      <c r="N370" s="552">
        <f>Inputs!$E$43/Inputs!$E$31*N381</f>
        <v>1803.2376467070349</v>
      </c>
      <c r="O370" s="552">
        <f>Inputs!$E$43/Inputs!$E$31*O381</f>
        <v>2139.2296479031174</v>
      </c>
      <c r="P370" s="552">
        <f>Inputs!$E$43/Inputs!$E$31*P381</f>
        <v>2233.500784929357</v>
      </c>
      <c r="Q370" s="552">
        <f>Inputs!$E$43/Inputs!$E$31*Q381</f>
        <v>2182.7394034536892</v>
      </c>
      <c r="R370" s="552">
        <f>Inputs!$E$43/Inputs!$E$31*R381</f>
        <v>2214.1631157957695</v>
      </c>
      <c r="S370" s="552">
        <f>Inputs!$E$43/Inputs!$E$31*S381</f>
        <v>2028.0380503849897</v>
      </c>
      <c r="T370" s="552">
        <f>Inputs!$E$43/Inputs!$E$31*T381</f>
        <v>1440.656350452269</v>
      </c>
      <c r="U370" s="552">
        <f>Inputs!$E$43/Inputs!$E$31*U381</f>
        <v>891.94998878672368</v>
      </c>
      <c r="V370" s="552">
        <f>Inputs!$E$43/Inputs!$E$31*V381</f>
        <v>285.23061972041563</v>
      </c>
      <c r="W370" s="552">
        <f>Inputs!$E$43/Inputs!$E$31*W381</f>
        <v>0</v>
      </c>
      <c r="X370" s="552">
        <f>Inputs!$E$43/Inputs!$E$31*X381</f>
        <v>0</v>
      </c>
      <c r="Y370" s="552">
        <f>Inputs!$E$43/Inputs!$E$31*Y381</f>
        <v>0</v>
      </c>
      <c r="Z370" s="552">
        <f>Inputs!$E$43/Inputs!$E$31*Z381</f>
        <v>0</v>
      </c>
      <c r="AA370" s="552">
        <f>Inputs!$E$43/Inputs!$E$31*AA381</f>
        <v>0</v>
      </c>
      <c r="AB370" s="552">
        <f>C370</f>
        <v>17169.432981984006</v>
      </c>
      <c r="AC370" s="552">
        <f t="shared" ref="AC370" si="2450">D370</f>
        <v>0</v>
      </c>
      <c r="AD370" s="552">
        <f t="shared" ref="AD370" si="2451">E370</f>
        <v>0</v>
      </c>
      <c r="AE370" s="552">
        <f t="shared" ref="AE370" si="2452">F370</f>
        <v>0</v>
      </c>
      <c r="AF370" s="552">
        <f t="shared" ref="AF370" si="2453">G370</f>
        <v>0</v>
      </c>
      <c r="AG370" s="552">
        <f t="shared" ref="AG370" si="2454">H370</f>
        <v>0</v>
      </c>
      <c r="AH370" s="552">
        <f t="shared" ref="AH370" si="2455">I370</f>
        <v>0</v>
      </c>
      <c r="AI370" s="552">
        <f t="shared" ref="AI370" si="2456">J370</f>
        <v>0</v>
      </c>
      <c r="AJ370" s="552">
        <f t="shared" ref="AJ370" si="2457">K370</f>
        <v>113.60880615982659</v>
      </c>
      <c r="AK370" s="552">
        <f t="shared" ref="AK370" si="2458">L370</f>
        <v>587.38169993272049</v>
      </c>
      <c r="AL370" s="552">
        <f t="shared" ref="AL370" si="2459">M370</f>
        <v>1249.6968677580924</v>
      </c>
      <c r="AM370" s="552">
        <f t="shared" ref="AM370" si="2460">N370</f>
        <v>1803.2376467070349</v>
      </c>
      <c r="AN370" s="552">
        <f t="shared" ref="AN370" si="2461">O370</f>
        <v>2139.2296479031174</v>
      </c>
      <c r="AO370" s="552">
        <f t="shared" ref="AO370" si="2462">P370</f>
        <v>2233.500784929357</v>
      </c>
      <c r="AP370" s="552">
        <f t="shared" ref="AP370" si="2463">Q370</f>
        <v>2182.7394034536892</v>
      </c>
      <c r="AQ370" s="552">
        <f t="shared" ref="AQ370" si="2464">R370</f>
        <v>2214.1631157957695</v>
      </c>
      <c r="AR370" s="552">
        <f t="shared" ref="AR370" si="2465">S370</f>
        <v>2028.0380503849897</v>
      </c>
      <c r="AS370" s="552">
        <f t="shared" ref="AS370" si="2466">T370</f>
        <v>1440.656350452269</v>
      </c>
      <c r="AT370" s="552">
        <f t="shared" ref="AT370" si="2467">U370</f>
        <v>891.94998878672368</v>
      </c>
      <c r="AU370" s="552">
        <f t="shared" ref="AU370" si="2468">V370</f>
        <v>285.23061972041563</v>
      </c>
      <c r="AV370" s="552">
        <f t="shared" ref="AV370" si="2469">W370</f>
        <v>0</v>
      </c>
      <c r="AW370" s="552">
        <f t="shared" ref="AW370" si="2470">X370</f>
        <v>0</v>
      </c>
      <c r="AX370" s="552">
        <f t="shared" ref="AX370" si="2471">Y370</f>
        <v>0</v>
      </c>
      <c r="AY370" s="552">
        <f t="shared" ref="AY370" si="2472">Z370</f>
        <v>0</v>
      </c>
      <c r="AZ370" s="552">
        <f t="shared" ref="AZ370" si="2473">AA370</f>
        <v>0</v>
      </c>
      <c r="BA370" s="552">
        <f t="shared" ref="BA370" si="2474">AB370</f>
        <v>17169.432981984006</v>
      </c>
      <c r="BB370" s="552">
        <f t="shared" ref="BB370" si="2475">AC370</f>
        <v>0</v>
      </c>
      <c r="BC370" s="552">
        <f t="shared" ref="BC370" si="2476">AD370</f>
        <v>0</v>
      </c>
      <c r="BD370" s="552">
        <f t="shared" ref="BD370" si="2477">AE370</f>
        <v>0</v>
      </c>
      <c r="BE370" s="552">
        <f t="shared" ref="BE370" si="2478">AF370</f>
        <v>0</v>
      </c>
      <c r="BF370" s="552">
        <f t="shared" ref="BF370" si="2479">AG370</f>
        <v>0</v>
      </c>
      <c r="BG370" s="552">
        <f t="shared" ref="BG370" si="2480">AH370</f>
        <v>0</v>
      </c>
      <c r="BH370" s="552">
        <f t="shared" ref="BH370" si="2481">AI370</f>
        <v>0</v>
      </c>
      <c r="BI370" s="552">
        <f t="shared" ref="BI370" si="2482">AJ370</f>
        <v>113.60880615982659</v>
      </c>
      <c r="BJ370" s="552">
        <f t="shared" ref="BJ370" si="2483">AK370</f>
        <v>587.38169993272049</v>
      </c>
      <c r="BK370" s="552">
        <f t="shared" ref="BK370" si="2484">AL370</f>
        <v>1249.6968677580924</v>
      </c>
      <c r="BL370" s="552">
        <f t="shared" ref="BL370" si="2485">AM370</f>
        <v>1803.2376467070349</v>
      </c>
      <c r="BM370" s="552">
        <f t="shared" ref="BM370" si="2486">AN370</f>
        <v>2139.2296479031174</v>
      </c>
      <c r="BN370" s="552">
        <f t="shared" ref="BN370" si="2487">AO370</f>
        <v>2233.500784929357</v>
      </c>
      <c r="BO370" s="552">
        <f t="shared" ref="BO370" si="2488">AP370</f>
        <v>2182.7394034536892</v>
      </c>
      <c r="BP370" s="552">
        <f t="shared" ref="BP370" si="2489">AQ370</f>
        <v>2214.1631157957695</v>
      </c>
      <c r="BQ370" s="552">
        <f t="shared" ref="BQ370" si="2490">AR370</f>
        <v>2028.0380503849897</v>
      </c>
      <c r="BR370" s="552">
        <f t="shared" ref="BR370" si="2491">AS370</f>
        <v>1440.656350452269</v>
      </c>
      <c r="BS370" s="552">
        <f t="shared" ref="BS370" si="2492">AT370</f>
        <v>891.94998878672368</v>
      </c>
      <c r="BT370" s="552">
        <f t="shared" ref="BT370" si="2493">AU370</f>
        <v>285.23061972041563</v>
      </c>
      <c r="BU370" s="552">
        <f t="shared" ref="BU370" si="2494">AV370</f>
        <v>0</v>
      </c>
      <c r="BV370" s="552">
        <f t="shared" ref="BV370" si="2495">AW370</f>
        <v>0</v>
      </c>
      <c r="BW370" s="552">
        <f t="shared" ref="BW370" si="2496">AX370</f>
        <v>0</v>
      </c>
      <c r="BX370" s="552">
        <f t="shared" ref="BX370" si="2497">AY370</f>
        <v>0</v>
      </c>
      <c r="BY370" s="552">
        <f t="shared" ref="BY370" si="2498">AZ370</f>
        <v>0</v>
      </c>
      <c r="BZ370" s="552">
        <f t="shared" ref="BZ370" si="2499">BA370</f>
        <v>17169.432981984006</v>
      </c>
      <c r="CA370" s="552">
        <f t="shared" ref="CA370" si="2500">BB370</f>
        <v>0</v>
      </c>
      <c r="CB370" s="552">
        <f t="shared" ref="CB370" si="2501">BC370</f>
        <v>0</v>
      </c>
      <c r="CC370" s="552">
        <f t="shared" ref="CC370" si="2502">BD370</f>
        <v>0</v>
      </c>
      <c r="CD370" s="552">
        <f t="shared" ref="CD370" si="2503">BE370</f>
        <v>0</v>
      </c>
      <c r="CE370" s="552">
        <f t="shared" ref="CE370" si="2504">BF370</f>
        <v>0</v>
      </c>
      <c r="CF370" s="552">
        <f t="shared" ref="CF370" si="2505">BG370</f>
        <v>0</v>
      </c>
      <c r="CG370" s="552">
        <f t="shared" ref="CG370" si="2506">BH370</f>
        <v>0</v>
      </c>
      <c r="CH370" s="552">
        <f t="shared" ref="CH370" si="2507">BI370</f>
        <v>113.60880615982659</v>
      </c>
      <c r="CI370" s="552">
        <f t="shared" ref="CI370" si="2508">BJ370</f>
        <v>587.38169993272049</v>
      </c>
      <c r="CJ370" s="552">
        <f t="shared" ref="CJ370" si="2509">BK370</f>
        <v>1249.6968677580924</v>
      </c>
      <c r="CK370" s="552">
        <f t="shared" ref="CK370" si="2510">BL370</f>
        <v>1803.2376467070349</v>
      </c>
      <c r="CL370" s="552">
        <f t="shared" ref="CL370" si="2511">BM370</f>
        <v>2139.2296479031174</v>
      </c>
      <c r="CM370" s="552">
        <f t="shared" ref="CM370" si="2512">BN370</f>
        <v>2233.500784929357</v>
      </c>
      <c r="CN370" s="552">
        <f t="shared" ref="CN370" si="2513">BO370</f>
        <v>2182.7394034536892</v>
      </c>
      <c r="CO370" s="552">
        <f t="shared" ref="CO370" si="2514">BP370</f>
        <v>2214.1631157957695</v>
      </c>
      <c r="CP370" s="552">
        <f t="shared" ref="CP370" si="2515">BQ370</f>
        <v>2028.0380503849897</v>
      </c>
      <c r="CQ370" s="552">
        <f t="shared" ref="CQ370" si="2516">BR370</f>
        <v>1440.656350452269</v>
      </c>
      <c r="CR370" s="552">
        <f t="shared" ref="CR370" si="2517">BS370</f>
        <v>891.94998878672368</v>
      </c>
      <c r="CS370" s="552">
        <f t="shared" ref="CS370" si="2518">BT370</f>
        <v>285.23061972041563</v>
      </c>
      <c r="CT370" s="552">
        <f t="shared" ref="CT370" si="2519">BU370</f>
        <v>0</v>
      </c>
      <c r="CU370" s="552">
        <f t="shared" ref="CU370" si="2520">BV370</f>
        <v>0</v>
      </c>
      <c r="CV370" s="552">
        <f t="shared" ref="CV370" si="2521">BW370</f>
        <v>0</v>
      </c>
      <c r="CW370" s="552">
        <f t="shared" ref="CW370" si="2522">BX370</f>
        <v>0</v>
      </c>
      <c r="CX370" s="552">
        <f t="shared" ref="CX370" si="2523">BY370</f>
        <v>0</v>
      </c>
      <c r="CY370" s="129"/>
      <c r="CZ370" s="129"/>
      <c r="DA370" s="129"/>
      <c r="DB370" s="129"/>
      <c r="DC370" s="129"/>
      <c r="DD370" s="129"/>
      <c r="DE370" s="129"/>
      <c r="DF370" s="129"/>
      <c r="DG370" s="129"/>
      <c r="DH370" s="129"/>
    </row>
    <row r="371" spans="1:112">
      <c r="A371" s="547" t="s">
        <v>1196</v>
      </c>
      <c r="B371" s="548">
        <f t="shared" ref="B371:AG371" si="2524">SUM(B369:B370)</f>
        <v>1352065.2453090698</v>
      </c>
      <c r="C371" s="548">
        <f t="shared" si="2524"/>
        <v>45068.841510302329</v>
      </c>
      <c r="D371" s="548">
        <f t="shared" si="2524"/>
        <v>781.44956338557745</v>
      </c>
      <c r="E371" s="548">
        <f t="shared" si="2524"/>
        <v>781.44956338557745</v>
      </c>
      <c r="F371" s="548">
        <f t="shared" si="2524"/>
        <v>781.44956338557745</v>
      </c>
      <c r="G371" s="548">
        <f t="shared" si="2524"/>
        <v>625.20162016076063</v>
      </c>
      <c r="H371" s="548">
        <f t="shared" si="2524"/>
        <v>468.90121512057027</v>
      </c>
      <c r="I371" s="548">
        <f t="shared" si="2524"/>
        <v>625.20162016076063</v>
      </c>
      <c r="J371" s="548">
        <f t="shared" si="2524"/>
        <v>781.44956338557745</v>
      </c>
      <c r="K371" s="548">
        <f t="shared" si="2524"/>
        <v>895.05836954540405</v>
      </c>
      <c r="L371" s="548">
        <f t="shared" si="2524"/>
        <v>1759.6832754553993</v>
      </c>
      <c r="M371" s="548">
        <f t="shared" si="2524"/>
        <v>2500.1001080796136</v>
      </c>
      <c r="N371" s="548">
        <f t="shared" si="2524"/>
        <v>3209.9412920687464</v>
      </c>
      <c r="O371" s="548">
        <f t="shared" si="2524"/>
        <v>3702.2336983050182</v>
      </c>
      <c r="P371" s="548">
        <f t="shared" si="2524"/>
        <v>3796.5048353312577</v>
      </c>
      <c r="Q371" s="548">
        <f t="shared" si="2524"/>
        <v>3589.4430488154003</v>
      </c>
      <c r="R371" s="548">
        <f t="shared" si="2524"/>
        <v>3933.4675712378603</v>
      </c>
      <c r="S371" s="548">
        <f t="shared" si="2524"/>
        <v>3747.3425058270805</v>
      </c>
      <c r="T371" s="548">
        <f t="shared" si="2524"/>
        <v>2534.7591857336001</v>
      </c>
      <c r="U371" s="548">
        <f t="shared" si="2524"/>
        <v>2142.3532291082447</v>
      </c>
      <c r="V371" s="548">
        <f t="shared" si="2524"/>
        <v>1848.2346701223166</v>
      </c>
      <c r="W371" s="548">
        <f t="shared" si="2524"/>
        <v>1563.0040504019009</v>
      </c>
      <c r="X371" s="548">
        <f t="shared" si="2524"/>
        <v>1406.7036453617113</v>
      </c>
      <c r="Y371" s="548">
        <f t="shared" si="2524"/>
        <v>1406.7036453617113</v>
      </c>
      <c r="Z371" s="548">
        <f t="shared" si="2524"/>
        <v>1250.4032403215213</v>
      </c>
      <c r="AA371" s="548">
        <f t="shared" si="2524"/>
        <v>937.80243024114054</v>
      </c>
      <c r="AB371" s="548">
        <f t="shared" si="2524"/>
        <v>45068.841510302329</v>
      </c>
      <c r="AC371" s="548">
        <f t="shared" si="2524"/>
        <v>781.44956338557745</v>
      </c>
      <c r="AD371" s="548">
        <f t="shared" si="2524"/>
        <v>781.44956338557745</v>
      </c>
      <c r="AE371" s="548">
        <f t="shared" si="2524"/>
        <v>781.44956338557745</v>
      </c>
      <c r="AF371" s="548">
        <f t="shared" si="2524"/>
        <v>625.20162016076063</v>
      </c>
      <c r="AG371" s="548">
        <f t="shared" si="2524"/>
        <v>468.90121512057027</v>
      </c>
      <c r="AH371" s="548">
        <f t="shared" ref="AH371:BM371" si="2525">SUM(AH369:AH370)</f>
        <v>625.20162016076063</v>
      </c>
      <c r="AI371" s="548">
        <f t="shared" si="2525"/>
        <v>781.44956338557745</v>
      </c>
      <c r="AJ371" s="548">
        <f t="shared" si="2525"/>
        <v>895.05836954540405</v>
      </c>
      <c r="AK371" s="548">
        <f t="shared" si="2525"/>
        <v>1759.6832754553993</v>
      </c>
      <c r="AL371" s="548">
        <f t="shared" si="2525"/>
        <v>2500.1001080796136</v>
      </c>
      <c r="AM371" s="548">
        <f t="shared" si="2525"/>
        <v>3209.9412920687464</v>
      </c>
      <c r="AN371" s="548">
        <f t="shared" si="2525"/>
        <v>3702.2336983050182</v>
      </c>
      <c r="AO371" s="548">
        <f t="shared" si="2525"/>
        <v>3796.5048353312577</v>
      </c>
      <c r="AP371" s="548">
        <f t="shared" si="2525"/>
        <v>3589.4430488154003</v>
      </c>
      <c r="AQ371" s="548">
        <f t="shared" si="2525"/>
        <v>3933.4675712378603</v>
      </c>
      <c r="AR371" s="548">
        <f t="shared" si="2525"/>
        <v>3747.3425058270805</v>
      </c>
      <c r="AS371" s="548">
        <f t="shared" si="2525"/>
        <v>2534.7591857336001</v>
      </c>
      <c r="AT371" s="548">
        <f t="shared" si="2525"/>
        <v>2142.3532291082447</v>
      </c>
      <c r="AU371" s="548">
        <f t="shared" si="2525"/>
        <v>1848.2346701223166</v>
      </c>
      <c r="AV371" s="548">
        <f t="shared" si="2525"/>
        <v>1563.0040504019009</v>
      </c>
      <c r="AW371" s="548">
        <f t="shared" si="2525"/>
        <v>1406.7036453617113</v>
      </c>
      <c r="AX371" s="548">
        <f t="shared" si="2525"/>
        <v>1406.7036453617113</v>
      </c>
      <c r="AY371" s="548">
        <f t="shared" si="2525"/>
        <v>1250.4032403215213</v>
      </c>
      <c r="AZ371" s="548">
        <f t="shared" si="2525"/>
        <v>937.80243024114054</v>
      </c>
      <c r="BA371" s="548">
        <f t="shared" si="2525"/>
        <v>45068.841510302329</v>
      </c>
      <c r="BB371" s="548">
        <f t="shared" si="2525"/>
        <v>781.44956338557745</v>
      </c>
      <c r="BC371" s="548">
        <f t="shared" si="2525"/>
        <v>781.44956338557745</v>
      </c>
      <c r="BD371" s="548">
        <f t="shared" si="2525"/>
        <v>781.44956338557745</v>
      </c>
      <c r="BE371" s="548">
        <f t="shared" si="2525"/>
        <v>625.20162016076063</v>
      </c>
      <c r="BF371" s="548">
        <f t="shared" si="2525"/>
        <v>468.90121512057027</v>
      </c>
      <c r="BG371" s="548">
        <f t="shared" si="2525"/>
        <v>625.20162016076063</v>
      </c>
      <c r="BH371" s="548">
        <f t="shared" si="2525"/>
        <v>781.44956338557745</v>
      </c>
      <c r="BI371" s="548">
        <f t="shared" si="2525"/>
        <v>895.05836954540405</v>
      </c>
      <c r="BJ371" s="548">
        <f t="shared" si="2525"/>
        <v>1759.6832754553993</v>
      </c>
      <c r="BK371" s="548">
        <f t="shared" si="2525"/>
        <v>2500.1001080796136</v>
      </c>
      <c r="BL371" s="548">
        <f t="shared" si="2525"/>
        <v>3209.9412920687464</v>
      </c>
      <c r="BM371" s="548">
        <f t="shared" si="2525"/>
        <v>3702.2336983050182</v>
      </c>
      <c r="BN371" s="548">
        <f t="shared" ref="BN371:CS371" si="2526">SUM(BN369:BN370)</f>
        <v>3796.5048353312577</v>
      </c>
      <c r="BO371" s="548">
        <f t="shared" si="2526"/>
        <v>3589.4430488154003</v>
      </c>
      <c r="BP371" s="548">
        <f t="shared" si="2526"/>
        <v>3933.4675712378603</v>
      </c>
      <c r="BQ371" s="548">
        <f t="shared" si="2526"/>
        <v>3747.3425058270805</v>
      </c>
      <c r="BR371" s="548">
        <f t="shared" si="2526"/>
        <v>2534.7591857336001</v>
      </c>
      <c r="BS371" s="548">
        <f t="shared" si="2526"/>
        <v>2142.3532291082447</v>
      </c>
      <c r="BT371" s="548">
        <f t="shared" si="2526"/>
        <v>1848.2346701223166</v>
      </c>
      <c r="BU371" s="548">
        <f t="shared" si="2526"/>
        <v>1563.0040504019009</v>
      </c>
      <c r="BV371" s="548">
        <f t="shared" si="2526"/>
        <v>1406.7036453617113</v>
      </c>
      <c r="BW371" s="548">
        <f t="shared" si="2526"/>
        <v>1406.7036453617113</v>
      </c>
      <c r="BX371" s="548">
        <f t="shared" si="2526"/>
        <v>1250.4032403215213</v>
      </c>
      <c r="BY371" s="548">
        <f t="shared" si="2526"/>
        <v>937.80243024114054</v>
      </c>
      <c r="BZ371" s="548">
        <f t="shared" si="2526"/>
        <v>45068.841510302329</v>
      </c>
      <c r="CA371" s="548">
        <f t="shared" si="2526"/>
        <v>781.44956338557745</v>
      </c>
      <c r="CB371" s="548">
        <f t="shared" si="2526"/>
        <v>781.44956338557745</v>
      </c>
      <c r="CC371" s="548">
        <f t="shared" si="2526"/>
        <v>781.44956338557745</v>
      </c>
      <c r="CD371" s="548">
        <f t="shared" si="2526"/>
        <v>625.20162016076063</v>
      </c>
      <c r="CE371" s="548">
        <f t="shared" si="2526"/>
        <v>468.90121512057027</v>
      </c>
      <c r="CF371" s="548">
        <f t="shared" si="2526"/>
        <v>625.20162016076063</v>
      </c>
      <c r="CG371" s="548">
        <f t="shared" si="2526"/>
        <v>781.44956338557745</v>
      </c>
      <c r="CH371" s="548">
        <f t="shared" si="2526"/>
        <v>895.05836954540405</v>
      </c>
      <c r="CI371" s="548">
        <f t="shared" si="2526"/>
        <v>1759.6832754553993</v>
      </c>
      <c r="CJ371" s="548">
        <f t="shared" si="2526"/>
        <v>2500.1001080796136</v>
      </c>
      <c r="CK371" s="548">
        <f t="shared" si="2526"/>
        <v>3209.9412920687464</v>
      </c>
      <c r="CL371" s="548">
        <f t="shared" si="2526"/>
        <v>3702.2336983050182</v>
      </c>
      <c r="CM371" s="548">
        <f t="shared" si="2526"/>
        <v>3851.5174002522358</v>
      </c>
      <c r="CN371" s="548">
        <f t="shared" si="2526"/>
        <v>3638.9543572442808</v>
      </c>
      <c r="CO371" s="548">
        <f t="shared" si="2526"/>
        <v>3993.981392650936</v>
      </c>
      <c r="CP371" s="548">
        <f t="shared" si="2526"/>
        <v>3807.8563272401561</v>
      </c>
      <c r="CQ371" s="548">
        <f t="shared" si="2526"/>
        <v>2573.2679811782846</v>
      </c>
      <c r="CR371" s="548">
        <f t="shared" si="2526"/>
        <v>2186.3632810450272</v>
      </c>
      <c r="CS371" s="548">
        <f t="shared" si="2526"/>
        <v>1903.2472350432945</v>
      </c>
      <c r="CT371" s="548">
        <f t="shared" ref="CT371:CX371" si="2527">SUM(CT369:CT370)</f>
        <v>1618.0166153228788</v>
      </c>
      <c r="CU371" s="548">
        <f t="shared" si="2527"/>
        <v>1456.2149537905914</v>
      </c>
      <c r="CV371" s="548">
        <f t="shared" si="2527"/>
        <v>1456.2149537905914</v>
      </c>
      <c r="CW371" s="548">
        <f t="shared" si="2527"/>
        <v>1294.4132922583035</v>
      </c>
      <c r="CX371" s="548">
        <f t="shared" si="2527"/>
        <v>970.80996919372728</v>
      </c>
      <c r="CY371" s="129"/>
      <c r="CZ371" s="129"/>
      <c r="DA371" s="129"/>
      <c r="DB371" s="129"/>
      <c r="DC371" s="129"/>
      <c r="DD371" s="129"/>
      <c r="DE371" s="129"/>
      <c r="DF371" s="129"/>
      <c r="DG371" s="129"/>
      <c r="DH371" s="129"/>
    </row>
    <row r="372" spans="1:112">
      <c r="A372" s="547"/>
      <c r="B372" s="548">
        <f t="shared" ref="B372:B375" si="2528">4*AB372+4*BA372+17*C372+BZ372*5</f>
        <v>0</v>
      </c>
      <c r="C372" s="548"/>
      <c r="D372" s="548"/>
      <c r="E372" s="548"/>
      <c r="F372" s="548"/>
      <c r="G372" s="548"/>
      <c r="H372" s="548"/>
      <c r="I372" s="548"/>
      <c r="J372" s="548"/>
      <c r="K372" s="548"/>
      <c r="L372" s="548"/>
      <c r="M372" s="548"/>
      <c r="N372" s="548"/>
      <c r="O372" s="548"/>
      <c r="P372" s="548"/>
      <c r="Q372" s="548"/>
      <c r="R372" s="548"/>
      <c r="S372" s="548"/>
      <c r="T372" s="548"/>
      <c r="U372" s="548"/>
      <c r="V372" s="548"/>
      <c r="W372" s="548"/>
      <c r="X372" s="548"/>
      <c r="Y372" s="548"/>
      <c r="Z372" s="548"/>
      <c r="AA372" s="548"/>
      <c r="AB372" s="548"/>
      <c r="AC372" s="548"/>
      <c r="AD372" s="548"/>
      <c r="AE372" s="548"/>
      <c r="AF372" s="548"/>
      <c r="AG372" s="548"/>
      <c r="AH372" s="548"/>
      <c r="AI372" s="548"/>
      <c r="AJ372" s="548"/>
      <c r="AK372" s="548"/>
      <c r="AL372" s="548"/>
      <c r="AM372" s="548"/>
      <c r="AN372" s="548"/>
      <c r="AO372" s="548"/>
      <c r="AP372" s="548"/>
      <c r="AQ372" s="548"/>
      <c r="AR372" s="548"/>
      <c r="AS372" s="548"/>
      <c r="AT372" s="548"/>
      <c r="AU372" s="548"/>
      <c r="AV372" s="548"/>
      <c r="AW372" s="548"/>
      <c r="AX372" s="548"/>
      <c r="AY372" s="548"/>
      <c r="AZ372" s="548"/>
      <c r="BA372" s="548"/>
      <c r="BB372" s="548"/>
      <c r="BC372" s="548"/>
      <c r="BD372" s="548"/>
      <c r="BE372" s="548"/>
      <c r="BF372" s="548"/>
      <c r="BG372" s="548"/>
      <c r="BH372" s="548"/>
      <c r="BI372" s="548"/>
      <c r="BJ372" s="548"/>
      <c r="BK372" s="548"/>
      <c r="BL372" s="548"/>
      <c r="BM372" s="548"/>
      <c r="BN372" s="548"/>
      <c r="BO372" s="548"/>
      <c r="BP372" s="548"/>
      <c r="BQ372" s="548"/>
      <c r="BR372" s="548"/>
      <c r="BS372" s="548"/>
      <c r="BT372" s="548"/>
      <c r="BU372" s="548"/>
      <c r="BV372" s="548"/>
      <c r="BW372" s="548"/>
      <c r="BX372" s="548"/>
      <c r="BY372" s="548"/>
      <c r="BZ372" s="548"/>
      <c r="CA372" s="548"/>
      <c r="CB372" s="548"/>
      <c r="CC372" s="548"/>
      <c r="CD372" s="548"/>
      <c r="CE372" s="548"/>
      <c r="CF372" s="548"/>
      <c r="CG372" s="548"/>
      <c r="CH372" s="548"/>
      <c r="CI372" s="548"/>
      <c r="CJ372" s="548"/>
      <c r="CK372" s="548"/>
      <c r="CL372" s="548"/>
      <c r="CM372" s="548"/>
      <c r="CN372" s="548"/>
      <c r="CO372" s="548"/>
      <c r="CP372" s="548"/>
      <c r="CQ372" s="548"/>
      <c r="CR372" s="548"/>
      <c r="CS372" s="548"/>
      <c r="CT372" s="548"/>
      <c r="CU372" s="548"/>
      <c r="CV372" s="548"/>
      <c r="CW372" s="548"/>
      <c r="CX372" s="548"/>
      <c r="CY372" s="129"/>
      <c r="CZ372" s="129"/>
      <c r="DA372" s="129"/>
      <c r="DB372" s="129"/>
      <c r="DC372" s="129"/>
      <c r="DD372" s="129"/>
      <c r="DE372" s="129"/>
      <c r="DF372" s="129"/>
      <c r="DG372" s="129"/>
      <c r="DH372" s="129"/>
    </row>
    <row r="373" spans="1:112">
      <c r="A373" s="550" t="s">
        <v>1155</v>
      </c>
      <c r="B373" s="552">
        <f t="shared" si="2528"/>
        <v>1080000</v>
      </c>
      <c r="C373" s="552">
        <f t="shared" ref="C373:C374" si="2529">SUM(D373:AA373)</f>
        <v>36000</v>
      </c>
      <c r="D373" s="552">
        <f>Inputs!$E$46</f>
        <v>1500</v>
      </c>
      <c r="E373" s="552">
        <f>Inputs!$E$46</f>
        <v>1500</v>
      </c>
      <c r="F373" s="552">
        <f>Inputs!$E$46</f>
        <v>1500</v>
      </c>
      <c r="G373" s="552">
        <f>Inputs!$E$46</f>
        <v>1500</v>
      </c>
      <c r="H373" s="552">
        <f>Inputs!$E$46</f>
        <v>1500</v>
      </c>
      <c r="I373" s="552">
        <f>Inputs!$E$46</f>
        <v>1500</v>
      </c>
      <c r="J373" s="552">
        <f>Inputs!$E$45</f>
        <v>1500</v>
      </c>
      <c r="K373" s="552">
        <f>Inputs!$E$45</f>
        <v>1500</v>
      </c>
      <c r="L373" s="552">
        <f>Inputs!$E$45</f>
        <v>1500</v>
      </c>
      <c r="M373" s="552">
        <f>Inputs!$E$45</f>
        <v>1500</v>
      </c>
      <c r="N373" s="552">
        <f>Inputs!$E$45</f>
        <v>1500</v>
      </c>
      <c r="O373" s="552">
        <f>Inputs!$E$45</f>
        <v>1500</v>
      </c>
      <c r="P373" s="552">
        <f>Inputs!$E$45</f>
        <v>1500</v>
      </c>
      <c r="Q373" s="552">
        <f>Inputs!$E$45</f>
        <v>1500</v>
      </c>
      <c r="R373" s="552">
        <f>Inputs!$E$45</f>
        <v>1500</v>
      </c>
      <c r="S373" s="552">
        <f>Inputs!$E$45</f>
        <v>1500</v>
      </c>
      <c r="T373" s="552">
        <f>Inputs!$E$45</f>
        <v>1500</v>
      </c>
      <c r="U373" s="552">
        <f>Inputs!$E$45</f>
        <v>1500</v>
      </c>
      <c r="V373" s="552">
        <f>Inputs!$E$45</f>
        <v>1500</v>
      </c>
      <c r="W373" s="552">
        <f>Inputs!$E$45</f>
        <v>1500</v>
      </c>
      <c r="X373" s="552">
        <f>Inputs!$E$45</f>
        <v>1500</v>
      </c>
      <c r="Y373" s="552">
        <f>Inputs!$E$46</f>
        <v>1500</v>
      </c>
      <c r="Z373" s="552">
        <f>Inputs!$E$46</f>
        <v>1500</v>
      </c>
      <c r="AA373" s="552">
        <f>Inputs!$E$46</f>
        <v>1500</v>
      </c>
      <c r="AB373" s="552">
        <f t="shared" ref="AB373:AB374" si="2530">SUM(AC373:AZ373)</f>
        <v>36000</v>
      </c>
      <c r="AC373" s="552">
        <f>Inputs!$E$46</f>
        <v>1500</v>
      </c>
      <c r="AD373" s="552">
        <f>Inputs!$E$46</f>
        <v>1500</v>
      </c>
      <c r="AE373" s="552">
        <f>Inputs!$E$46</f>
        <v>1500</v>
      </c>
      <c r="AF373" s="552">
        <f>Inputs!$E$46</f>
        <v>1500</v>
      </c>
      <c r="AG373" s="552">
        <f>Inputs!$E$46</f>
        <v>1500</v>
      </c>
      <c r="AH373" s="552">
        <f>Inputs!$E$46</f>
        <v>1500</v>
      </c>
      <c r="AI373" s="552">
        <f>Inputs!$E$45</f>
        <v>1500</v>
      </c>
      <c r="AJ373" s="552">
        <f>Inputs!$E$45</f>
        <v>1500</v>
      </c>
      <c r="AK373" s="552">
        <f>Inputs!$E$45</f>
        <v>1500</v>
      </c>
      <c r="AL373" s="552">
        <f>Inputs!$E$45</f>
        <v>1500</v>
      </c>
      <c r="AM373" s="552">
        <f>Inputs!$E$45</f>
        <v>1500</v>
      </c>
      <c r="AN373" s="552">
        <f>Inputs!$E$45</f>
        <v>1500</v>
      </c>
      <c r="AO373" s="552">
        <f>Inputs!$E$45</f>
        <v>1500</v>
      </c>
      <c r="AP373" s="552">
        <f>Inputs!$E$45</f>
        <v>1500</v>
      </c>
      <c r="AQ373" s="552">
        <f>Inputs!$E$45</f>
        <v>1500</v>
      </c>
      <c r="AR373" s="552">
        <f>Inputs!$E$45</f>
        <v>1500</v>
      </c>
      <c r="AS373" s="552">
        <f>Inputs!$E$45</f>
        <v>1500</v>
      </c>
      <c r="AT373" s="552">
        <f>Inputs!$E$45</f>
        <v>1500</v>
      </c>
      <c r="AU373" s="552">
        <f>Inputs!$E$45</f>
        <v>1500</v>
      </c>
      <c r="AV373" s="552">
        <f>Inputs!$E$45</f>
        <v>1500</v>
      </c>
      <c r="AW373" s="552">
        <f>Inputs!$E$45</f>
        <v>1500</v>
      </c>
      <c r="AX373" s="552">
        <f>Inputs!$E$46</f>
        <v>1500</v>
      </c>
      <c r="AY373" s="552">
        <f>Inputs!$E$46</f>
        <v>1500</v>
      </c>
      <c r="AZ373" s="552">
        <f>Inputs!$E$46</f>
        <v>1500</v>
      </c>
      <c r="BA373" s="552">
        <f t="shared" ref="BA373:BA374" si="2531">SUM(BB373:BY373)</f>
        <v>36000</v>
      </c>
      <c r="BB373" s="552">
        <f>Inputs!$E$46</f>
        <v>1500</v>
      </c>
      <c r="BC373" s="552">
        <f>Inputs!$E$46</f>
        <v>1500</v>
      </c>
      <c r="BD373" s="552">
        <f>Inputs!$E$46</f>
        <v>1500</v>
      </c>
      <c r="BE373" s="552">
        <f>Inputs!$E$46</f>
        <v>1500</v>
      </c>
      <c r="BF373" s="552">
        <f>Inputs!$E$46</f>
        <v>1500</v>
      </c>
      <c r="BG373" s="552">
        <f>Inputs!$E$46</f>
        <v>1500</v>
      </c>
      <c r="BH373" s="552">
        <f>Inputs!$E$46</f>
        <v>1500</v>
      </c>
      <c r="BI373" s="552">
        <f>Inputs!$E$46</f>
        <v>1500</v>
      </c>
      <c r="BJ373" s="552">
        <f>Inputs!$E$46</f>
        <v>1500</v>
      </c>
      <c r="BK373" s="552">
        <f>Inputs!$E$46</f>
        <v>1500</v>
      </c>
      <c r="BL373" s="552">
        <f>Inputs!$E$46</f>
        <v>1500</v>
      </c>
      <c r="BM373" s="552">
        <f>Inputs!$E$46</f>
        <v>1500</v>
      </c>
      <c r="BN373" s="552">
        <f>Inputs!$E$46</f>
        <v>1500</v>
      </c>
      <c r="BO373" s="552">
        <f>Inputs!$E$46</f>
        <v>1500</v>
      </c>
      <c r="BP373" s="552">
        <f>Inputs!$E$46</f>
        <v>1500</v>
      </c>
      <c r="BQ373" s="552">
        <f>Inputs!$E$46</f>
        <v>1500</v>
      </c>
      <c r="BR373" s="552">
        <f>Inputs!$E$46</f>
        <v>1500</v>
      </c>
      <c r="BS373" s="552">
        <f>Inputs!$E$46</f>
        <v>1500</v>
      </c>
      <c r="BT373" s="552">
        <f>Inputs!$E$46</f>
        <v>1500</v>
      </c>
      <c r="BU373" s="552">
        <f>Inputs!$E$46</f>
        <v>1500</v>
      </c>
      <c r="BV373" s="552">
        <f>Inputs!$E$46</f>
        <v>1500</v>
      </c>
      <c r="BW373" s="552">
        <f>Inputs!$E$46</f>
        <v>1500</v>
      </c>
      <c r="BX373" s="552">
        <f>Inputs!$E$46</f>
        <v>1500</v>
      </c>
      <c r="BY373" s="552">
        <f>Inputs!$E$46</f>
        <v>1500</v>
      </c>
      <c r="BZ373" s="552">
        <f t="shared" ref="BZ373:BZ374" si="2532">SUM(CA373:CX373)</f>
        <v>36000</v>
      </c>
      <c r="CA373" s="552">
        <f>Inputs!$E$46</f>
        <v>1500</v>
      </c>
      <c r="CB373" s="552">
        <f>Inputs!$E$46</f>
        <v>1500</v>
      </c>
      <c r="CC373" s="552">
        <f>Inputs!$E$46</f>
        <v>1500</v>
      </c>
      <c r="CD373" s="552">
        <f>Inputs!$E$46</f>
        <v>1500</v>
      </c>
      <c r="CE373" s="552">
        <f>Inputs!$E$46</f>
        <v>1500</v>
      </c>
      <c r="CF373" s="552">
        <f>Inputs!$E$46</f>
        <v>1500</v>
      </c>
      <c r="CG373" s="552">
        <f>Inputs!$E$45</f>
        <v>1500</v>
      </c>
      <c r="CH373" s="552">
        <f>Inputs!$E$45</f>
        <v>1500</v>
      </c>
      <c r="CI373" s="552">
        <f>Inputs!$E$45</f>
        <v>1500</v>
      </c>
      <c r="CJ373" s="552">
        <f>Inputs!$E$45</f>
        <v>1500</v>
      </c>
      <c r="CK373" s="552">
        <f>Inputs!$E$45</f>
        <v>1500</v>
      </c>
      <c r="CL373" s="552">
        <f>Inputs!$E$45</f>
        <v>1500</v>
      </c>
      <c r="CM373" s="552">
        <f>Inputs!$E$45</f>
        <v>1500</v>
      </c>
      <c r="CN373" s="552">
        <f>Inputs!$E$45</f>
        <v>1500</v>
      </c>
      <c r="CO373" s="552">
        <f>Inputs!$E$45</f>
        <v>1500</v>
      </c>
      <c r="CP373" s="552">
        <f>Inputs!$E$45</f>
        <v>1500</v>
      </c>
      <c r="CQ373" s="552">
        <f>Inputs!$E$45</f>
        <v>1500</v>
      </c>
      <c r="CR373" s="552">
        <f>Inputs!$E$45</f>
        <v>1500</v>
      </c>
      <c r="CS373" s="552">
        <f>Inputs!$E$45</f>
        <v>1500</v>
      </c>
      <c r="CT373" s="552">
        <f>Inputs!$E$45</f>
        <v>1500</v>
      </c>
      <c r="CU373" s="552">
        <f>Inputs!$E$45</f>
        <v>1500</v>
      </c>
      <c r="CV373" s="552">
        <f>Inputs!$E$46</f>
        <v>1500</v>
      </c>
      <c r="CW373" s="552">
        <f>Inputs!$E$46</f>
        <v>1500</v>
      </c>
      <c r="CX373" s="552">
        <f>Inputs!$E$46</f>
        <v>1500</v>
      </c>
      <c r="CY373" s="129"/>
      <c r="CZ373" s="129"/>
      <c r="DA373" s="129"/>
      <c r="DB373" s="129"/>
      <c r="DC373" s="129"/>
      <c r="DD373" s="129"/>
      <c r="DE373" s="129"/>
      <c r="DF373" s="129"/>
      <c r="DG373" s="129"/>
      <c r="DH373" s="129"/>
    </row>
    <row r="374" spans="1:112">
      <c r="A374" s="550" t="s">
        <v>1144</v>
      </c>
      <c r="B374" s="552">
        <f t="shared" si="2528"/>
        <v>-135503.5923814803</v>
      </c>
      <c r="C374" s="552">
        <f t="shared" si="2529"/>
        <v>-4506.8841510302336</v>
      </c>
      <c r="D374" s="552">
        <f t="shared" ref="D374:AA374" si="2533">0.1*D371*-1</f>
        <v>-78.144956338557748</v>
      </c>
      <c r="E374" s="552">
        <f t="shared" si="2533"/>
        <v>-78.144956338557748</v>
      </c>
      <c r="F374" s="552">
        <f t="shared" si="2533"/>
        <v>-78.144956338557748</v>
      </c>
      <c r="G374" s="552">
        <f t="shared" si="2533"/>
        <v>-62.520162016076064</v>
      </c>
      <c r="H374" s="552">
        <f t="shared" si="2533"/>
        <v>-46.890121512057028</v>
      </c>
      <c r="I374" s="552">
        <f t="shared" si="2533"/>
        <v>-62.520162016076064</v>
      </c>
      <c r="J374" s="552">
        <f t="shared" si="2533"/>
        <v>-78.144956338557748</v>
      </c>
      <c r="K374" s="552">
        <f t="shared" si="2533"/>
        <v>-89.505836954540413</v>
      </c>
      <c r="L374" s="552">
        <f t="shared" si="2533"/>
        <v>-175.96832754553995</v>
      </c>
      <c r="M374" s="552">
        <f t="shared" si="2533"/>
        <v>-250.01001080796138</v>
      </c>
      <c r="N374" s="552">
        <f t="shared" si="2533"/>
        <v>-320.99412920687467</v>
      </c>
      <c r="O374" s="552">
        <f t="shared" si="2533"/>
        <v>-370.22336983050184</v>
      </c>
      <c r="P374" s="552">
        <f t="shared" si="2533"/>
        <v>-379.65048353312579</v>
      </c>
      <c r="Q374" s="552">
        <f t="shared" si="2533"/>
        <v>-358.94430488154006</v>
      </c>
      <c r="R374" s="552">
        <f t="shared" si="2533"/>
        <v>-393.34675712378606</v>
      </c>
      <c r="S374" s="552">
        <f t="shared" si="2533"/>
        <v>-374.73425058270806</v>
      </c>
      <c r="T374" s="552">
        <f t="shared" si="2533"/>
        <v>-253.47591857336002</v>
      </c>
      <c r="U374" s="552">
        <f t="shared" si="2533"/>
        <v>-214.23532291082449</v>
      </c>
      <c r="V374" s="552">
        <f t="shared" si="2533"/>
        <v>-184.82346701223167</v>
      </c>
      <c r="W374" s="552">
        <f t="shared" si="2533"/>
        <v>-156.3004050401901</v>
      </c>
      <c r="X374" s="552">
        <f t="shared" si="2533"/>
        <v>-140.67036453617115</v>
      </c>
      <c r="Y374" s="552">
        <f t="shared" si="2533"/>
        <v>-140.67036453617115</v>
      </c>
      <c r="Z374" s="552">
        <f t="shared" si="2533"/>
        <v>-125.04032403215213</v>
      </c>
      <c r="AA374" s="552">
        <f t="shared" si="2533"/>
        <v>-93.780243024114057</v>
      </c>
      <c r="AB374" s="552">
        <f t="shared" si="2530"/>
        <v>-4506.8841510302336</v>
      </c>
      <c r="AC374" s="552">
        <f t="shared" ref="AC374:AZ374" si="2534">0.1*AC371*-1</f>
        <v>-78.144956338557748</v>
      </c>
      <c r="AD374" s="552">
        <f t="shared" si="2534"/>
        <v>-78.144956338557748</v>
      </c>
      <c r="AE374" s="552">
        <f t="shared" si="2534"/>
        <v>-78.144956338557748</v>
      </c>
      <c r="AF374" s="552">
        <f t="shared" si="2534"/>
        <v>-62.520162016076064</v>
      </c>
      <c r="AG374" s="552">
        <f t="shared" si="2534"/>
        <v>-46.890121512057028</v>
      </c>
      <c r="AH374" s="552">
        <f t="shared" si="2534"/>
        <v>-62.520162016076064</v>
      </c>
      <c r="AI374" s="552">
        <f t="shared" si="2534"/>
        <v>-78.144956338557748</v>
      </c>
      <c r="AJ374" s="552">
        <f t="shared" si="2534"/>
        <v>-89.505836954540413</v>
      </c>
      <c r="AK374" s="552">
        <f t="shared" si="2534"/>
        <v>-175.96832754553995</v>
      </c>
      <c r="AL374" s="552">
        <f t="shared" si="2534"/>
        <v>-250.01001080796138</v>
      </c>
      <c r="AM374" s="552">
        <f t="shared" si="2534"/>
        <v>-320.99412920687467</v>
      </c>
      <c r="AN374" s="552">
        <f t="shared" si="2534"/>
        <v>-370.22336983050184</v>
      </c>
      <c r="AO374" s="552">
        <f t="shared" si="2534"/>
        <v>-379.65048353312579</v>
      </c>
      <c r="AP374" s="552">
        <f t="shared" si="2534"/>
        <v>-358.94430488154006</v>
      </c>
      <c r="AQ374" s="552">
        <f t="shared" si="2534"/>
        <v>-393.34675712378606</v>
      </c>
      <c r="AR374" s="552">
        <f t="shared" si="2534"/>
        <v>-374.73425058270806</v>
      </c>
      <c r="AS374" s="552">
        <f t="shared" si="2534"/>
        <v>-253.47591857336002</v>
      </c>
      <c r="AT374" s="552">
        <f t="shared" si="2534"/>
        <v>-214.23532291082449</v>
      </c>
      <c r="AU374" s="552">
        <f t="shared" si="2534"/>
        <v>-184.82346701223167</v>
      </c>
      <c r="AV374" s="552">
        <f t="shared" si="2534"/>
        <v>-156.3004050401901</v>
      </c>
      <c r="AW374" s="552">
        <f t="shared" si="2534"/>
        <v>-140.67036453617115</v>
      </c>
      <c r="AX374" s="552">
        <f t="shared" si="2534"/>
        <v>-140.67036453617115</v>
      </c>
      <c r="AY374" s="552">
        <f t="shared" si="2534"/>
        <v>-125.04032403215213</v>
      </c>
      <c r="AZ374" s="552">
        <f t="shared" si="2534"/>
        <v>-93.780243024114057</v>
      </c>
      <c r="BA374" s="552">
        <f t="shared" si="2531"/>
        <v>-4506.8841510302336</v>
      </c>
      <c r="BB374" s="552">
        <f t="shared" ref="BB374:BY374" si="2535">0.1*BB371*-1</f>
        <v>-78.144956338557748</v>
      </c>
      <c r="BC374" s="552">
        <f t="shared" si="2535"/>
        <v>-78.144956338557748</v>
      </c>
      <c r="BD374" s="552">
        <f t="shared" si="2535"/>
        <v>-78.144956338557748</v>
      </c>
      <c r="BE374" s="552">
        <f t="shared" si="2535"/>
        <v>-62.520162016076064</v>
      </c>
      <c r="BF374" s="552">
        <f t="shared" si="2535"/>
        <v>-46.890121512057028</v>
      </c>
      <c r="BG374" s="552">
        <f t="shared" si="2535"/>
        <v>-62.520162016076064</v>
      </c>
      <c r="BH374" s="552">
        <f t="shared" si="2535"/>
        <v>-78.144956338557748</v>
      </c>
      <c r="BI374" s="552">
        <f t="shared" si="2535"/>
        <v>-89.505836954540413</v>
      </c>
      <c r="BJ374" s="552">
        <f t="shared" si="2535"/>
        <v>-175.96832754553995</v>
      </c>
      <c r="BK374" s="552">
        <f t="shared" si="2535"/>
        <v>-250.01001080796138</v>
      </c>
      <c r="BL374" s="552">
        <f t="shared" si="2535"/>
        <v>-320.99412920687467</v>
      </c>
      <c r="BM374" s="552">
        <f t="shared" si="2535"/>
        <v>-370.22336983050184</v>
      </c>
      <c r="BN374" s="552">
        <f t="shared" si="2535"/>
        <v>-379.65048353312579</v>
      </c>
      <c r="BO374" s="552">
        <f t="shared" si="2535"/>
        <v>-358.94430488154006</v>
      </c>
      <c r="BP374" s="552">
        <f t="shared" si="2535"/>
        <v>-393.34675712378606</v>
      </c>
      <c r="BQ374" s="552">
        <f t="shared" si="2535"/>
        <v>-374.73425058270806</v>
      </c>
      <c r="BR374" s="552">
        <f t="shared" si="2535"/>
        <v>-253.47591857336002</v>
      </c>
      <c r="BS374" s="552">
        <f t="shared" si="2535"/>
        <v>-214.23532291082449</v>
      </c>
      <c r="BT374" s="552">
        <f t="shared" si="2535"/>
        <v>-184.82346701223167</v>
      </c>
      <c r="BU374" s="552">
        <f t="shared" si="2535"/>
        <v>-156.3004050401901</v>
      </c>
      <c r="BV374" s="552">
        <f t="shared" si="2535"/>
        <v>-140.67036453617115</v>
      </c>
      <c r="BW374" s="552">
        <f t="shared" si="2535"/>
        <v>-140.67036453617115</v>
      </c>
      <c r="BX374" s="552">
        <f t="shared" si="2535"/>
        <v>-125.04032403215213</v>
      </c>
      <c r="BY374" s="552">
        <f t="shared" si="2535"/>
        <v>-93.780243024114057</v>
      </c>
      <c r="BZ374" s="552">
        <f t="shared" si="2532"/>
        <v>-4566.2977211448897</v>
      </c>
      <c r="CA374" s="552">
        <f t="shared" ref="CA374:CX374" si="2536">0.1*CA371*-1</f>
        <v>-78.144956338557748</v>
      </c>
      <c r="CB374" s="552">
        <f t="shared" si="2536"/>
        <v>-78.144956338557748</v>
      </c>
      <c r="CC374" s="552">
        <f t="shared" si="2536"/>
        <v>-78.144956338557748</v>
      </c>
      <c r="CD374" s="552">
        <f t="shared" si="2536"/>
        <v>-62.520162016076064</v>
      </c>
      <c r="CE374" s="552">
        <f t="shared" si="2536"/>
        <v>-46.890121512057028</v>
      </c>
      <c r="CF374" s="552">
        <f t="shared" si="2536"/>
        <v>-62.520162016076064</v>
      </c>
      <c r="CG374" s="552">
        <f t="shared" si="2536"/>
        <v>-78.144956338557748</v>
      </c>
      <c r="CH374" s="552">
        <f t="shared" si="2536"/>
        <v>-89.505836954540413</v>
      </c>
      <c r="CI374" s="552">
        <f t="shared" si="2536"/>
        <v>-175.96832754553995</v>
      </c>
      <c r="CJ374" s="552">
        <f t="shared" si="2536"/>
        <v>-250.01001080796138</v>
      </c>
      <c r="CK374" s="552">
        <f t="shared" si="2536"/>
        <v>-320.99412920687467</v>
      </c>
      <c r="CL374" s="552">
        <f t="shared" si="2536"/>
        <v>-370.22336983050184</v>
      </c>
      <c r="CM374" s="552">
        <f t="shared" si="2536"/>
        <v>-385.1517400252236</v>
      </c>
      <c r="CN374" s="552">
        <f t="shared" si="2536"/>
        <v>-363.89543572442813</v>
      </c>
      <c r="CO374" s="552">
        <f t="shared" si="2536"/>
        <v>-399.39813926509362</v>
      </c>
      <c r="CP374" s="552">
        <f t="shared" si="2536"/>
        <v>-380.78563272401561</v>
      </c>
      <c r="CQ374" s="552">
        <f t="shared" si="2536"/>
        <v>-257.32679811782845</v>
      </c>
      <c r="CR374" s="552">
        <f t="shared" si="2536"/>
        <v>-218.63632810450272</v>
      </c>
      <c r="CS374" s="552">
        <f t="shared" si="2536"/>
        <v>-190.32472350432946</v>
      </c>
      <c r="CT374" s="552">
        <f t="shared" si="2536"/>
        <v>-161.80166153228788</v>
      </c>
      <c r="CU374" s="552">
        <f t="shared" si="2536"/>
        <v>-145.62149537905916</v>
      </c>
      <c r="CV374" s="552">
        <f t="shared" si="2536"/>
        <v>-145.62149537905916</v>
      </c>
      <c r="CW374" s="552">
        <f t="shared" si="2536"/>
        <v>-129.44132922583034</v>
      </c>
      <c r="CX374" s="552">
        <f t="shared" si="2536"/>
        <v>-97.080996919372737</v>
      </c>
      <c r="CY374" s="129"/>
      <c r="CZ374" s="129"/>
      <c r="DA374" s="129"/>
      <c r="DB374" s="129"/>
      <c r="DC374" s="129"/>
      <c r="DD374" s="129"/>
      <c r="DE374" s="129"/>
      <c r="DF374" s="129"/>
      <c r="DG374" s="129"/>
      <c r="DH374" s="129"/>
    </row>
    <row r="375" spans="1:112" ht="15.75" thickBot="1">
      <c r="A375" s="553" t="s">
        <v>1156</v>
      </c>
      <c r="B375" s="552">
        <f t="shared" si="2528"/>
        <v>3169905.6406279225</v>
      </c>
      <c r="C375" s="554">
        <f t="shared" ref="C375:AH375" si="2537">C366-C371-C373-C374</f>
        <v>110963.91871373994</v>
      </c>
      <c r="D375" s="554">
        <f t="shared" si="2537"/>
        <v>3659.9095794374543</v>
      </c>
      <c r="E375" s="554">
        <f t="shared" si="2537"/>
        <v>3659.9095794374543</v>
      </c>
      <c r="F375" s="554">
        <f t="shared" si="2537"/>
        <v>3331.0856715309956</v>
      </c>
      <c r="G375" s="554">
        <f t="shared" si="2537"/>
        <v>3142.8849125268362</v>
      </c>
      <c r="H375" s="554">
        <f t="shared" si="2537"/>
        <v>3119.1886885527315</v>
      </c>
      <c r="I375" s="554">
        <f t="shared" si="2537"/>
        <v>2978.5183240165607</v>
      </c>
      <c r="J375" s="554">
        <f t="shared" si="2537"/>
        <v>3002.2617636245004</v>
      </c>
      <c r="K375" s="554">
        <f t="shared" si="2537"/>
        <v>4828.8377459871517</v>
      </c>
      <c r="L375" s="554">
        <f t="shared" si="2537"/>
        <v>4543.9247906836381</v>
      </c>
      <c r="M375" s="554">
        <f t="shared" si="2537"/>
        <v>5028.3962571594702</v>
      </c>
      <c r="N375" s="554">
        <f t="shared" si="2537"/>
        <v>5211.5724885961245</v>
      </c>
      <c r="O375" s="554">
        <f t="shared" si="2537"/>
        <v>4604.1026635781018</v>
      </c>
      <c r="P375" s="554">
        <f t="shared" si="2537"/>
        <v>4519.2586402544866</v>
      </c>
      <c r="Q375" s="554">
        <f t="shared" si="2537"/>
        <v>4705.614248118758</v>
      </c>
      <c r="R375" s="554">
        <f t="shared" si="2537"/>
        <v>4231.5855185331711</v>
      </c>
      <c r="S375" s="554">
        <f t="shared" si="2537"/>
        <v>4399.0980774028731</v>
      </c>
      <c r="T375" s="554">
        <f t="shared" si="2537"/>
        <v>5490.4230654870053</v>
      </c>
      <c r="U375" s="554">
        <f t="shared" si="2537"/>
        <v>5843.5884264498254</v>
      </c>
      <c r="V375" s="554">
        <f t="shared" si="2537"/>
        <v>6108.2951295371604</v>
      </c>
      <c r="W375" s="554">
        <f t="shared" si="2537"/>
        <v>6365.0026872855351</v>
      </c>
      <c r="X375" s="554">
        <f t="shared" si="2537"/>
        <v>6341.2663924163307</v>
      </c>
      <c r="Y375" s="554">
        <f t="shared" si="2537"/>
        <v>6012.4530736055831</v>
      </c>
      <c r="Z375" s="554">
        <f t="shared" si="2537"/>
        <v>5824.3101193310022</v>
      </c>
      <c r="AA375" s="554">
        <f t="shared" si="2537"/>
        <v>4012.430870187221</v>
      </c>
      <c r="AB375" s="554">
        <f t="shared" si="2537"/>
        <v>96626.121271473807</v>
      </c>
      <c r="AC375" s="554">
        <f t="shared" si="2537"/>
        <v>3142.0474950141697</v>
      </c>
      <c r="AD375" s="554">
        <f t="shared" si="2537"/>
        <v>3142.0474950141697</v>
      </c>
      <c r="AE375" s="554">
        <f t="shared" si="2537"/>
        <v>2842.8024383293186</v>
      </c>
      <c r="AF375" s="554">
        <f t="shared" si="2537"/>
        <v>2684.2304036809401</v>
      </c>
      <c r="AG375" s="554">
        <f t="shared" si="2537"/>
        <v>2675.2907081582212</v>
      </c>
      <c r="AH375" s="554">
        <f t="shared" si="2537"/>
        <v>2534.6203436220499</v>
      </c>
      <c r="AI375" s="554">
        <f t="shared" ref="AI375:BN375" si="2538">AI366-AI371-AI373-AI374</f>
        <v>2543.6072547786043</v>
      </c>
      <c r="AJ375" s="554">
        <f t="shared" si="2538"/>
        <v>4340.5545127854748</v>
      </c>
      <c r="AK375" s="554">
        <f t="shared" si="2538"/>
        <v>4011.2472142102224</v>
      </c>
      <c r="AL375" s="554">
        <f t="shared" si="2538"/>
        <v>4392.1424852606679</v>
      </c>
      <c r="AM375" s="554">
        <f t="shared" si="2538"/>
        <v>4501.3357199649072</v>
      </c>
      <c r="AN375" s="554">
        <f t="shared" si="2538"/>
        <v>3908.6674731560233</v>
      </c>
      <c r="AO375" s="554">
        <f t="shared" si="2538"/>
        <v>3823.8234498324077</v>
      </c>
      <c r="AP375" s="554">
        <f t="shared" si="2538"/>
        <v>4010.1790576966796</v>
      </c>
      <c r="AQ375" s="554">
        <f t="shared" si="2538"/>
        <v>3550.9419485949184</v>
      </c>
      <c r="AR375" s="554">
        <f t="shared" si="2538"/>
        <v>3718.4545074646203</v>
      </c>
      <c r="AS375" s="554">
        <f t="shared" si="2538"/>
        <v>4809.7794955487525</v>
      </c>
      <c r="AT375" s="554">
        <f t="shared" si="2538"/>
        <v>5162.9448565115727</v>
      </c>
      <c r="AU375" s="554">
        <f t="shared" si="2538"/>
        <v>5427.6515595989076</v>
      </c>
      <c r="AV375" s="554">
        <f t="shared" si="2538"/>
        <v>5684.3591173472823</v>
      </c>
      <c r="AW375" s="554">
        <f t="shared" si="2538"/>
        <v>5675.4194218245621</v>
      </c>
      <c r="AX375" s="554">
        <f t="shared" si="2538"/>
        <v>5376.1993017067807</v>
      </c>
      <c r="AY375" s="554">
        <f t="shared" si="2538"/>
        <v>5217.6495461251698</v>
      </c>
      <c r="AZ375" s="554">
        <f t="shared" si="2538"/>
        <v>3450.1254652474522</v>
      </c>
      <c r="BA375" s="554">
        <f t="shared" si="2538"/>
        <v>85474.468997293894</v>
      </c>
      <c r="BB375" s="554">
        <f t="shared" si="2538"/>
        <v>2739.2511794710017</v>
      </c>
      <c r="BC375" s="554">
        <f t="shared" si="2538"/>
        <v>2739.2511794710017</v>
      </c>
      <c r="BD375" s="554">
        <f t="shared" si="2538"/>
        <v>2463.0479916699687</v>
      </c>
      <c r="BE375" s="554">
        <f t="shared" si="2538"/>
        <v>2327.4679527712765</v>
      </c>
      <c r="BF375" s="554">
        <f t="shared" si="2538"/>
        <v>2330.0367234069345</v>
      </c>
      <c r="BG375" s="554">
        <f t="shared" si="2538"/>
        <v>2189.3663588707627</v>
      </c>
      <c r="BH375" s="554">
        <f t="shared" si="2538"/>
        <v>2186.8448038689412</v>
      </c>
      <c r="BI375" s="554">
        <f t="shared" si="2538"/>
        <v>3960.8000661261249</v>
      </c>
      <c r="BJ375" s="554">
        <f t="shared" si="2538"/>
        <v>3596.925364476464</v>
      </c>
      <c r="BK375" s="554">
        <f t="shared" si="2538"/>
        <v>3897.2784404504864</v>
      </c>
      <c r="BL375" s="554">
        <f t="shared" si="2538"/>
        <v>3948.9293443628453</v>
      </c>
      <c r="BM375" s="554">
        <f t="shared" si="2538"/>
        <v>3367.7645848496868</v>
      </c>
      <c r="BN375" s="554">
        <f t="shared" si="2538"/>
        <v>3282.9205615260712</v>
      </c>
      <c r="BO375" s="554">
        <f t="shared" ref="BO375:CT375" si="2539">BO366-BO371-BO373-BO374</f>
        <v>3469.2761693903431</v>
      </c>
      <c r="BP375" s="554">
        <f t="shared" si="2539"/>
        <v>3021.5525053096108</v>
      </c>
      <c r="BQ375" s="554">
        <f t="shared" si="2539"/>
        <v>3189.0650641793127</v>
      </c>
      <c r="BR375" s="554">
        <f t="shared" si="2539"/>
        <v>4280.3900522634449</v>
      </c>
      <c r="BS375" s="554">
        <f t="shared" si="2539"/>
        <v>4633.555413226265</v>
      </c>
      <c r="BT375" s="554">
        <f t="shared" si="2539"/>
        <v>4898.2621163136</v>
      </c>
      <c r="BU375" s="554">
        <f t="shared" si="2539"/>
        <v>5154.9696740619747</v>
      </c>
      <c r="BV375" s="554">
        <f t="shared" si="2539"/>
        <v>5157.5373796968361</v>
      </c>
      <c r="BW375" s="554">
        <f t="shared" si="2539"/>
        <v>4881.3352568965993</v>
      </c>
      <c r="BX375" s="554">
        <f t="shared" si="2539"/>
        <v>4745.802433631744</v>
      </c>
      <c r="BY375" s="554">
        <f t="shared" si="2539"/>
        <v>3012.838381002543</v>
      </c>
      <c r="BZ375" s="554">
        <f t="shared" si="2539"/>
        <v>111023.3322838546</v>
      </c>
      <c r="CA375" s="554">
        <f t="shared" si="2539"/>
        <v>3659.9095794374543</v>
      </c>
      <c r="CB375" s="554">
        <f t="shared" si="2539"/>
        <v>3659.9095794374543</v>
      </c>
      <c r="CC375" s="554">
        <f t="shared" si="2539"/>
        <v>3331.0856715309956</v>
      </c>
      <c r="CD375" s="554">
        <f t="shared" si="2539"/>
        <v>3142.8849125268362</v>
      </c>
      <c r="CE375" s="554">
        <f t="shared" si="2539"/>
        <v>3119.1886885527315</v>
      </c>
      <c r="CF375" s="554">
        <f t="shared" si="2539"/>
        <v>2978.5183240165607</v>
      </c>
      <c r="CG375" s="554">
        <f t="shared" si="2539"/>
        <v>3002.2617636245004</v>
      </c>
      <c r="CH375" s="554">
        <f t="shared" si="2539"/>
        <v>4828.8377459871517</v>
      </c>
      <c r="CI375" s="554">
        <f t="shared" si="2539"/>
        <v>4543.9247906836381</v>
      </c>
      <c r="CJ375" s="554">
        <f t="shared" si="2539"/>
        <v>5028.3962571594702</v>
      </c>
      <c r="CK375" s="554">
        <f t="shared" si="2539"/>
        <v>5211.5724885961245</v>
      </c>
      <c r="CL375" s="554">
        <f t="shared" si="2539"/>
        <v>4604.1026635781018</v>
      </c>
      <c r="CM375" s="554">
        <f t="shared" si="2539"/>
        <v>4469.7473318256052</v>
      </c>
      <c r="CN375" s="554">
        <f t="shared" si="2539"/>
        <v>4661.0540705327658</v>
      </c>
      <c r="CO375" s="554">
        <f t="shared" si="2539"/>
        <v>4177.1230792614033</v>
      </c>
      <c r="CP375" s="554">
        <f t="shared" si="2539"/>
        <v>4344.6356381311052</v>
      </c>
      <c r="CQ375" s="554">
        <f t="shared" si="2539"/>
        <v>5455.7651495867894</v>
      </c>
      <c r="CR375" s="554">
        <f t="shared" si="2539"/>
        <v>5803.9793797067205</v>
      </c>
      <c r="CS375" s="554">
        <f t="shared" si="2539"/>
        <v>6058.7838211082799</v>
      </c>
      <c r="CT375" s="554">
        <f t="shared" si="2539"/>
        <v>6315.4913788566546</v>
      </c>
      <c r="CU375" s="554">
        <f t="shared" ref="CU375:CX375" si="2540">CU366-CU371-CU373-CU374</f>
        <v>6296.7062148303385</v>
      </c>
      <c r="CV375" s="554">
        <f t="shared" si="2540"/>
        <v>5967.8928960195908</v>
      </c>
      <c r="CW375" s="554">
        <f t="shared" si="2540"/>
        <v>5784.701072587899</v>
      </c>
      <c r="CX375" s="554">
        <f t="shared" si="2540"/>
        <v>4381.4976845386755</v>
      </c>
      <c r="CY375" s="129"/>
      <c r="CZ375" s="129"/>
      <c r="DA375" s="129"/>
      <c r="DB375" s="129"/>
      <c r="DC375" s="129"/>
      <c r="DD375" s="129"/>
      <c r="DE375" s="129"/>
      <c r="DF375" s="129"/>
      <c r="DG375" s="129"/>
      <c r="DH375" s="129"/>
    </row>
    <row r="376" spans="1:112">
      <c r="A376" s="553"/>
      <c r="B376" s="553"/>
      <c r="C376" s="553"/>
      <c r="D376" s="553"/>
      <c r="E376" s="553"/>
      <c r="F376" s="553"/>
      <c r="G376" s="553"/>
      <c r="H376" s="553"/>
      <c r="I376" s="553"/>
      <c r="J376" s="553"/>
      <c r="K376" s="553"/>
      <c r="L376" s="553"/>
      <c r="M376" s="553"/>
      <c r="N376" s="553"/>
      <c r="O376" s="553"/>
      <c r="P376" s="553"/>
      <c r="Q376" s="553"/>
      <c r="R376" s="553"/>
      <c r="S376" s="553"/>
      <c r="T376" s="553"/>
      <c r="U376" s="553"/>
      <c r="V376" s="553"/>
      <c r="W376" s="553"/>
      <c r="X376" s="553"/>
      <c r="Y376" s="553"/>
      <c r="Z376" s="553"/>
      <c r="AA376" s="553"/>
      <c r="AB376" s="553"/>
      <c r="AC376" s="553"/>
      <c r="AD376" s="553"/>
      <c r="AE376" s="553"/>
      <c r="AF376" s="553"/>
      <c r="AG376" s="553"/>
      <c r="AH376" s="553"/>
      <c r="AI376" s="553"/>
      <c r="AJ376" s="553"/>
      <c r="AK376" s="553"/>
      <c r="AL376" s="553"/>
      <c r="AM376" s="553"/>
      <c r="AN376" s="553"/>
      <c r="AO376" s="553"/>
      <c r="AP376" s="553"/>
      <c r="AQ376" s="553"/>
      <c r="AR376" s="553"/>
      <c r="AS376" s="553"/>
      <c r="AT376" s="553"/>
      <c r="AU376" s="553"/>
      <c r="AV376" s="553"/>
      <c r="AW376" s="553"/>
      <c r="AX376" s="553"/>
      <c r="AY376" s="553"/>
      <c r="AZ376" s="553"/>
      <c r="BA376" s="553"/>
      <c r="BB376" s="553"/>
      <c r="BC376" s="553"/>
      <c r="BD376" s="553"/>
      <c r="BE376" s="553"/>
      <c r="BF376" s="553"/>
      <c r="BG376" s="553"/>
      <c r="BH376" s="553"/>
      <c r="BI376" s="553"/>
      <c r="BJ376" s="553"/>
      <c r="BK376" s="553"/>
      <c r="BL376" s="553"/>
      <c r="BM376" s="553"/>
      <c r="BN376" s="553"/>
      <c r="BO376" s="553"/>
      <c r="BP376" s="553"/>
      <c r="BQ376" s="553"/>
      <c r="BR376" s="553"/>
      <c r="BS376" s="553"/>
      <c r="BT376" s="553"/>
      <c r="BU376" s="553"/>
      <c r="BV376" s="553"/>
      <c r="BW376" s="553"/>
      <c r="BX376" s="553"/>
      <c r="BY376" s="553"/>
      <c r="BZ376" s="553"/>
      <c r="CA376" s="553"/>
      <c r="CB376" s="553"/>
      <c r="CC376" s="553"/>
      <c r="CD376" s="553"/>
      <c r="CE376" s="553"/>
      <c r="CF376" s="553"/>
      <c r="CG376" s="553"/>
      <c r="CH376" s="553"/>
      <c r="CI376" s="553"/>
      <c r="CJ376" s="553"/>
      <c r="CK376" s="553"/>
      <c r="CL376" s="553"/>
      <c r="CM376" s="553"/>
      <c r="CN376" s="553"/>
      <c r="CO376" s="553"/>
      <c r="CP376" s="553"/>
      <c r="CQ376" s="553"/>
      <c r="CR376" s="553"/>
      <c r="CS376" s="553"/>
      <c r="CT376" s="553"/>
      <c r="CU376" s="553"/>
      <c r="CV376" s="553"/>
      <c r="CW376" s="553"/>
      <c r="CX376" s="553"/>
      <c r="CY376" s="129"/>
      <c r="CZ376" s="129"/>
      <c r="DA376" s="129"/>
      <c r="DB376" s="129"/>
      <c r="DC376" s="129"/>
      <c r="DD376" s="129"/>
      <c r="DE376" s="129"/>
      <c r="DF376" s="129"/>
      <c r="DG376" s="129"/>
      <c r="DH376" s="129"/>
    </row>
    <row r="377" spans="1:112">
      <c r="A377" s="556" t="s">
        <v>1197</v>
      </c>
      <c r="B377" s="557"/>
      <c r="C377" s="557"/>
      <c r="D377" s="557"/>
      <c r="E377" s="557"/>
      <c r="F377" s="557"/>
      <c r="G377" s="557"/>
      <c r="H377" s="557"/>
      <c r="I377" s="557"/>
      <c r="J377" s="557"/>
      <c r="K377" s="557"/>
      <c r="L377" s="557"/>
      <c r="M377" s="557"/>
      <c r="N377" s="557"/>
      <c r="O377" s="557"/>
      <c r="P377" s="557"/>
      <c r="Q377" s="557"/>
      <c r="R377" s="557"/>
      <c r="S377" s="557"/>
      <c r="T377" s="557"/>
      <c r="U377" s="557"/>
      <c r="V377" s="557"/>
      <c r="W377" s="557"/>
      <c r="X377" s="557"/>
      <c r="Y377" s="557"/>
      <c r="Z377" s="557"/>
      <c r="AA377" s="557"/>
      <c r="AB377" s="557"/>
      <c r="AC377" s="557"/>
      <c r="AD377" s="557"/>
      <c r="AE377" s="557"/>
      <c r="AF377" s="557"/>
      <c r="AG377" s="557"/>
      <c r="AH377" s="557"/>
      <c r="AI377" s="557"/>
      <c r="AJ377" s="557"/>
      <c r="AK377" s="557"/>
      <c r="AL377" s="557"/>
      <c r="AM377" s="557"/>
      <c r="AN377" s="557"/>
      <c r="AO377" s="557"/>
      <c r="AP377" s="557"/>
      <c r="AQ377" s="557"/>
      <c r="AR377" s="557"/>
      <c r="AS377" s="557"/>
      <c r="AT377" s="557"/>
      <c r="AU377" s="557"/>
      <c r="AV377" s="557"/>
      <c r="AW377" s="557"/>
      <c r="AX377" s="557"/>
      <c r="AY377" s="557"/>
      <c r="AZ377" s="557"/>
      <c r="BA377" s="557"/>
      <c r="BB377" s="557"/>
      <c r="BC377" s="557"/>
      <c r="BD377" s="557"/>
      <c r="BE377" s="557"/>
      <c r="BF377" s="557"/>
      <c r="BG377" s="557"/>
      <c r="BH377" s="557"/>
      <c r="BI377" s="557"/>
      <c r="BJ377" s="557"/>
      <c r="BK377" s="557"/>
      <c r="BL377" s="557"/>
      <c r="BM377" s="557"/>
      <c r="BN377" s="557"/>
      <c r="BO377" s="557"/>
      <c r="BP377" s="557"/>
      <c r="BQ377" s="557"/>
      <c r="BR377" s="557"/>
      <c r="BS377" s="557"/>
      <c r="BT377" s="557"/>
      <c r="BU377" s="557"/>
      <c r="BV377" s="557"/>
      <c r="BW377" s="557"/>
      <c r="BX377" s="557"/>
      <c r="BY377" s="557"/>
      <c r="BZ377" s="557"/>
      <c r="CA377" s="557"/>
      <c r="CB377" s="557"/>
      <c r="CC377" s="557"/>
      <c r="CD377" s="557"/>
      <c r="CE377" s="557"/>
      <c r="CF377" s="557"/>
      <c r="CG377" s="557"/>
      <c r="CH377" s="557"/>
      <c r="CI377" s="557"/>
      <c r="CJ377" s="557"/>
      <c r="CK377" s="557"/>
      <c r="CL377" s="557"/>
      <c r="CM377" s="557"/>
      <c r="CN377" s="557"/>
      <c r="CO377" s="557"/>
      <c r="CP377" s="557"/>
      <c r="CQ377" s="557"/>
      <c r="CR377" s="557"/>
      <c r="CS377" s="557"/>
      <c r="CT377" s="557"/>
      <c r="CU377" s="557"/>
      <c r="CV377" s="557"/>
      <c r="CW377" s="557"/>
      <c r="CX377" s="557">
        <v>0</v>
      </c>
      <c r="CY377" s="129"/>
      <c r="CZ377" s="129"/>
      <c r="DA377" s="129"/>
      <c r="DB377" s="129"/>
      <c r="DC377" s="129"/>
      <c r="DD377" s="129"/>
      <c r="DE377" s="129"/>
      <c r="DF377" s="129"/>
      <c r="DG377" s="129"/>
      <c r="DH377" s="129"/>
    </row>
    <row r="378" spans="1:112">
      <c r="A378" s="603" t="s">
        <v>1198</v>
      </c>
      <c r="B378" s="604"/>
      <c r="C378" s="604"/>
      <c r="D378" s="605" t="s">
        <v>1199</v>
      </c>
      <c r="E378" s="605" t="s">
        <v>1200</v>
      </c>
      <c r="F378" s="605" t="s">
        <v>1200</v>
      </c>
      <c r="G378" s="605" t="s">
        <v>1200</v>
      </c>
      <c r="H378" s="605" t="s">
        <v>1200</v>
      </c>
      <c r="I378" s="605" t="s">
        <v>1200</v>
      </c>
      <c r="J378" s="605" t="s">
        <v>1201</v>
      </c>
      <c r="K378" s="605" t="s">
        <v>1201</v>
      </c>
      <c r="L378" s="605" t="s">
        <v>1201</v>
      </c>
      <c r="M378" s="605" t="s">
        <v>1202</v>
      </c>
      <c r="N378" s="605" t="s">
        <v>1202</v>
      </c>
      <c r="O378" s="605" t="s">
        <v>1202</v>
      </c>
      <c r="P378" s="605" t="s">
        <v>1202</v>
      </c>
      <c r="Q378" s="605" t="s">
        <v>1202</v>
      </c>
      <c r="R378" s="605" t="s">
        <v>1202</v>
      </c>
      <c r="S378" s="605" t="s">
        <v>1201</v>
      </c>
      <c r="T378" s="605" t="s">
        <v>1201</v>
      </c>
      <c r="U378" s="605" t="s">
        <v>1201</v>
      </c>
      <c r="V378" s="605" t="s">
        <v>1201</v>
      </c>
      <c r="W378" s="605" t="s">
        <v>1201</v>
      </c>
      <c r="X378" s="605" t="s">
        <v>1201</v>
      </c>
      <c r="Y378" s="605" t="s">
        <v>1201</v>
      </c>
      <c r="Z378" s="605" t="s">
        <v>1201</v>
      </c>
      <c r="AA378" s="605" t="s">
        <v>1199</v>
      </c>
      <c r="AB378" s="604"/>
      <c r="AC378" s="605" t="s">
        <v>1199</v>
      </c>
      <c r="AD378" s="605" t="s">
        <v>1200</v>
      </c>
      <c r="AE378" s="605" t="s">
        <v>1200</v>
      </c>
      <c r="AF378" s="605" t="s">
        <v>1200</v>
      </c>
      <c r="AG378" s="605" t="s">
        <v>1200</v>
      </c>
      <c r="AH378" s="605" t="s">
        <v>1200</v>
      </c>
      <c r="AI378" s="605" t="s">
        <v>1199</v>
      </c>
      <c r="AJ378" s="605" t="s">
        <v>1199</v>
      </c>
      <c r="AK378" s="605" t="s">
        <v>1199</v>
      </c>
      <c r="AL378" s="605" t="s">
        <v>1199</v>
      </c>
      <c r="AM378" s="605" t="s">
        <v>1201</v>
      </c>
      <c r="AN378" s="605" t="s">
        <v>1201</v>
      </c>
      <c r="AO378" s="605" t="s">
        <v>1201</v>
      </c>
      <c r="AP378" s="605" t="s">
        <v>1201</v>
      </c>
      <c r="AQ378" s="605" t="s">
        <v>1201</v>
      </c>
      <c r="AR378" s="605" t="s">
        <v>1201</v>
      </c>
      <c r="AS378" s="605" t="s">
        <v>1201</v>
      </c>
      <c r="AT378" s="605" t="s">
        <v>1201</v>
      </c>
      <c r="AU378" s="605" t="s">
        <v>1201</v>
      </c>
      <c r="AV378" s="605" t="s">
        <v>1201</v>
      </c>
      <c r="AW378" s="605" t="s">
        <v>1201</v>
      </c>
      <c r="AX378" s="605" t="s">
        <v>1201</v>
      </c>
      <c r="AY378" s="605" t="s">
        <v>1201</v>
      </c>
      <c r="AZ378" s="605" t="s">
        <v>1199</v>
      </c>
      <c r="BA378" s="604"/>
      <c r="BB378" s="605" t="s">
        <v>1199</v>
      </c>
      <c r="BC378" s="605" t="s">
        <v>1200</v>
      </c>
      <c r="BD378" s="605" t="s">
        <v>1200</v>
      </c>
      <c r="BE378" s="605" t="s">
        <v>1200</v>
      </c>
      <c r="BF378" s="605" t="s">
        <v>1200</v>
      </c>
      <c r="BG378" s="605" t="s">
        <v>1200</v>
      </c>
      <c r="BH378" s="605" t="s">
        <v>1199</v>
      </c>
      <c r="BI378" s="605" t="s">
        <v>1199</v>
      </c>
      <c r="BJ378" s="605" t="s">
        <v>1199</v>
      </c>
      <c r="BK378" s="605" t="s">
        <v>1199</v>
      </c>
      <c r="BL378" s="605" t="s">
        <v>1199</v>
      </c>
      <c r="BM378" s="605" t="s">
        <v>1199</v>
      </c>
      <c r="BN378" s="605" t="s">
        <v>1199</v>
      </c>
      <c r="BO378" s="605" t="s">
        <v>1199</v>
      </c>
      <c r="BP378" s="605" t="s">
        <v>1199</v>
      </c>
      <c r="BQ378" s="605" t="s">
        <v>1199</v>
      </c>
      <c r="BR378" s="605" t="s">
        <v>1199</v>
      </c>
      <c r="BS378" s="605" t="s">
        <v>1199</v>
      </c>
      <c r="BT378" s="605" t="s">
        <v>1199</v>
      </c>
      <c r="BU378" s="605" t="s">
        <v>1199</v>
      </c>
      <c r="BV378" s="605" t="s">
        <v>1199</v>
      </c>
      <c r="BW378" s="605" t="s">
        <v>1199</v>
      </c>
      <c r="BX378" s="605" t="s">
        <v>1199</v>
      </c>
      <c r="BY378" s="605" t="s">
        <v>1199</v>
      </c>
      <c r="BZ378" s="604"/>
      <c r="CA378" s="605" t="str">
        <f>D378</f>
        <v>V</v>
      </c>
      <c r="CB378" s="605" t="str">
        <f t="shared" ref="CB378" si="2541">E378</f>
        <v>SV</v>
      </c>
      <c r="CC378" s="605" t="str">
        <f t="shared" ref="CC378" si="2542">F378</f>
        <v>SV</v>
      </c>
      <c r="CD378" s="605" t="str">
        <f t="shared" ref="CD378" si="2543">G378</f>
        <v>SV</v>
      </c>
      <c r="CE378" s="605" t="str">
        <f t="shared" ref="CE378" si="2544">H378</f>
        <v>SV</v>
      </c>
      <c r="CF378" s="605" t="str">
        <f t="shared" ref="CF378" si="2545">I378</f>
        <v>SV</v>
      </c>
      <c r="CG378" s="605" t="str">
        <f t="shared" ref="CG378" si="2546">J378</f>
        <v>C</v>
      </c>
      <c r="CH378" s="605" t="str">
        <f t="shared" ref="CH378" si="2547">K378</f>
        <v>C</v>
      </c>
      <c r="CI378" s="605" t="str">
        <f t="shared" ref="CI378" si="2548">L378</f>
        <v>C</v>
      </c>
      <c r="CJ378" s="605" t="str">
        <f t="shared" ref="CJ378" si="2549">M378</f>
        <v>P</v>
      </c>
      <c r="CK378" s="605" t="str">
        <f t="shared" ref="CK378" si="2550">N378</f>
        <v>P</v>
      </c>
      <c r="CL378" s="605" t="str">
        <f t="shared" ref="CL378" si="2551">O378</f>
        <v>P</v>
      </c>
      <c r="CM378" s="605" t="str">
        <f t="shared" ref="CM378" si="2552">P378</f>
        <v>P</v>
      </c>
      <c r="CN378" s="605" t="str">
        <f t="shared" ref="CN378" si="2553">Q378</f>
        <v>P</v>
      </c>
      <c r="CO378" s="605" t="str">
        <f t="shared" ref="CO378" si="2554">R378</f>
        <v>P</v>
      </c>
      <c r="CP378" s="605" t="str">
        <f t="shared" ref="CP378" si="2555">S378</f>
        <v>C</v>
      </c>
      <c r="CQ378" s="605" t="str">
        <f t="shared" ref="CQ378" si="2556">T378</f>
        <v>C</v>
      </c>
      <c r="CR378" s="605" t="str">
        <f t="shared" ref="CR378" si="2557">U378</f>
        <v>C</v>
      </c>
      <c r="CS378" s="605" t="str">
        <f t="shared" ref="CS378" si="2558">V378</f>
        <v>C</v>
      </c>
      <c r="CT378" s="605" t="str">
        <f t="shared" ref="CT378" si="2559">W378</f>
        <v>C</v>
      </c>
      <c r="CU378" s="605" t="str">
        <f t="shared" ref="CU378" si="2560">X378</f>
        <v>C</v>
      </c>
      <c r="CV378" s="605" t="str">
        <f t="shared" ref="CV378" si="2561">Y378</f>
        <v>C</v>
      </c>
      <c r="CW378" s="605" t="str">
        <f t="shared" ref="CW378" si="2562">Z378</f>
        <v>C</v>
      </c>
      <c r="CX378" s="605" t="str">
        <f t="shared" ref="CX378" si="2563">AA378</f>
        <v>V</v>
      </c>
      <c r="CY378" s="129"/>
      <c r="CZ378" s="129"/>
      <c r="DA378" s="129"/>
      <c r="DB378" s="129"/>
      <c r="DC378" s="129"/>
      <c r="DD378" s="129"/>
      <c r="DE378" s="129"/>
      <c r="DF378" s="129"/>
      <c r="DG378" s="129"/>
      <c r="DH378" s="129"/>
    </row>
    <row r="379" spans="1:112">
      <c r="A379" s="603"/>
      <c r="B379" s="604"/>
      <c r="C379" s="604"/>
      <c r="D379" s="605"/>
      <c r="E379" s="605"/>
      <c r="F379" s="605"/>
      <c r="G379" s="605"/>
      <c r="H379" s="605"/>
      <c r="I379" s="605"/>
      <c r="J379" s="605"/>
      <c r="K379" s="605"/>
      <c r="L379" s="605"/>
      <c r="M379" s="605"/>
      <c r="N379" s="605"/>
      <c r="O379" s="605"/>
      <c r="P379" s="605"/>
      <c r="Q379" s="605"/>
      <c r="R379" s="605"/>
      <c r="S379" s="605"/>
      <c r="T379" s="605"/>
      <c r="U379" s="605"/>
      <c r="V379" s="605"/>
      <c r="W379" s="605"/>
      <c r="X379" s="605"/>
      <c r="Y379" s="605"/>
      <c r="Z379" s="605"/>
      <c r="AA379" s="605"/>
      <c r="AB379" s="604"/>
      <c r="AC379" s="605"/>
      <c r="AD379" s="605"/>
      <c r="AE379" s="605"/>
      <c r="AF379" s="605"/>
      <c r="AG379" s="605"/>
      <c r="AH379" s="605"/>
      <c r="AI379" s="605"/>
      <c r="AJ379" s="605"/>
      <c r="AK379" s="605"/>
      <c r="AL379" s="605"/>
      <c r="AM379" s="605"/>
      <c r="AN379" s="605"/>
      <c r="AO379" s="605"/>
      <c r="AP379" s="605"/>
      <c r="AQ379" s="605"/>
      <c r="AR379" s="605"/>
      <c r="AS379" s="605"/>
      <c r="AT379" s="605"/>
      <c r="AU379" s="605"/>
      <c r="AV379" s="605"/>
      <c r="AW379" s="605"/>
      <c r="AX379" s="605"/>
      <c r="AY379" s="605"/>
      <c r="AZ379" s="605"/>
      <c r="BA379" s="604"/>
      <c r="BB379" s="605"/>
      <c r="BC379" s="605"/>
      <c r="BD379" s="605"/>
      <c r="BE379" s="605"/>
      <c r="BF379" s="605"/>
      <c r="BG379" s="605"/>
      <c r="BH379" s="605"/>
      <c r="BI379" s="605"/>
      <c r="BJ379" s="605"/>
      <c r="BK379" s="605"/>
      <c r="BL379" s="605"/>
      <c r="BM379" s="605"/>
      <c r="BN379" s="605"/>
      <c r="BO379" s="605"/>
      <c r="BP379" s="605"/>
      <c r="BQ379" s="605"/>
      <c r="BR379" s="605"/>
      <c r="BS379" s="605"/>
      <c r="BT379" s="605"/>
      <c r="BU379" s="605"/>
      <c r="BV379" s="605"/>
      <c r="BW379" s="605"/>
      <c r="BX379" s="605"/>
      <c r="BY379" s="605"/>
      <c r="BZ379" s="604"/>
      <c r="CA379" s="605"/>
      <c r="CB379" s="605"/>
      <c r="CC379" s="605"/>
      <c r="CD379" s="605"/>
      <c r="CE379" s="605"/>
      <c r="CF379" s="605"/>
      <c r="CG379" s="605"/>
      <c r="CH379" s="605"/>
      <c r="CI379" s="605"/>
      <c r="CJ379" s="605"/>
      <c r="CK379" s="605"/>
      <c r="CL379" s="605"/>
      <c r="CM379" s="605"/>
      <c r="CN379" s="605"/>
      <c r="CO379" s="605"/>
      <c r="CP379" s="605"/>
      <c r="CQ379" s="605"/>
      <c r="CR379" s="605"/>
      <c r="CS379" s="605"/>
      <c r="CT379" s="605"/>
      <c r="CU379" s="605"/>
      <c r="CV379" s="605"/>
      <c r="CW379" s="605"/>
      <c r="CX379" s="605"/>
      <c r="CY379" s="129"/>
      <c r="CZ379" s="129"/>
      <c r="DA379" s="129"/>
      <c r="DB379" s="129"/>
      <c r="DC379" s="129"/>
      <c r="DD379" s="129"/>
      <c r="DE379" s="129"/>
      <c r="DF379" s="129"/>
      <c r="DG379" s="129"/>
      <c r="DH379" s="129"/>
    </row>
    <row r="380" spans="1:112">
      <c r="A380" s="556" t="s">
        <v>501</v>
      </c>
      <c r="B380" s="557"/>
      <c r="C380" s="557"/>
      <c r="D380" s="557"/>
      <c r="E380" s="557"/>
      <c r="F380" s="557"/>
      <c r="G380" s="557"/>
      <c r="H380" s="557"/>
      <c r="I380" s="557"/>
      <c r="J380" s="557"/>
      <c r="K380" s="557"/>
      <c r="L380" s="557"/>
      <c r="M380" s="557"/>
      <c r="N380" s="557"/>
      <c r="O380" s="557"/>
      <c r="P380" s="557"/>
      <c r="Q380" s="557"/>
      <c r="R380" s="557"/>
      <c r="S380" s="557"/>
      <c r="T380" s="557"/>
      <c r="U380" s="557"/>
      <c r="V380" s="557"/>
      <c r="W380" s="557"/>
      <c r="X380" s="557"/>
      <c r="Y380" s="557"/>
      <c r="Z380" s="557"/>
      <c r="AA380" s="557"/>
      <c r="AB380" s="557"/>
      <c r="AC380" s="557"/>
      <c r="AD380" s="557"/>
      <c r="AE380" s="557"/>
      <c r="AF380" s="557"/>
      <c r="AG380" s="557"/>
      <c r="AH380" s="557"/>
      <c r="AI380" s="557"/>
      <c r="AJ380" s="557"/>
      <c r="AK380" s="557"/>
      <c r="AL380" s="557"/>
      <c r="AM380" s="557"/>
      <c r="AN380" s="557"/>
      <c r="AO380" s="557"/>
      <c r="AP380" s="557"/>
      <c r="AQ380" s="557"/>
      <c r="AR380" s="557"/>
      <c r="AS380" s="557"/>
      <c r="AT380" s="557"/>
      <c r="AU380" s="557"/>
      <c r="AV380" s="557"/>
      <c r="AW380" s="557"/>
      <c r="AX380" s="557"/>
      <c r="AY380" s="557"/>
      <c r="AZ380" s="557"/>
      <c r="BA380" s="557"/>
      <c r="BB380" s="557"/>
      <c r="BC380" s="557"/>
      <c r="BD380" s="557"/>
      <c r="BE380" s="557"/>
      <c r="BF380" s="557"/>
      <c r="BG380" s="557"/>
      <c r="BH380" s="557"/>
      <c r="BI380" s="557"/>
      <c r="BJ380" s="557"/>
      <c r="BK380" s="557"/>
      <c r="BL380" s="557"/>
      <c r="BM380" s="557"/>
      <c r="BN380" s="557"/>
      <c r="BO380" s="557"/>
      <c r="BP380" s="557"/>
      <c r="BQ380" s="557"/>
      <c r="BR380" s="557"/>
      <c r="BS380" s="557"/>
      <c r="BT380" s="557"/>
      <c r="BU380" s="557"/>
      <c r="BV380" s="557"/>
      <c r="BW380" s="557"/>
      <c r="BX380" s="557"/>
      <c r="BY380" s="557"/>
      <c r="BZ380" s="557"/>
      <c r="CA380" s="557"/>
      <c r="CB380" s="557"/>
      <c r="CC380" s="557"/>
      <c r="CD380" s="557"/>
      <c r="CE380" s="557"/>
      <c r="CF380" s="557"/>
      <c r="CG380" s="557"/>
      <c r="CH380" s="557"/>
      <c r="CI380" s="557"/>
      <c r="CJ380" s="557"/>
      <c r="CK380" s="557"/>
      <c r="CL380" s="557"/>
      <c r="CM380" s="557"/>
      <c r="CN380" s="557"/>
      <c r="CO380" s="557"/>
      <c r="CP380" s="557"/>
      <c r="CQ380" s="557"/>
      <c r="CR380" s="557"/>
      <c r="CS380" s="557"/>
      <c r="CT380" s="557"/>
      <c r="CU380" s="557"/>
      <c r="CV380" s="557"/>
      <c r="CW380" s="557"/>
      <c r="CX380" s="557"/>
      <c r="CY380" s="129"/>
      <c r="CZ380" s="129"/>
      <c r="DA380" s="129"/>
      <c r="DB380" s="129"/>
      <c r="DC380" s="129"/>
      <c r="DD380" s="129"/>
      <c r="DE380" s="129"/>
      <c r="DF380" s="129"/>
      <c r="DG380" s="129"/>
      <c r="DH380" s="129"/>
    </row>
    <row r="381" spans="1:112">
      <c r="A381" s="558" t="s">
        <v>1203</v>
      </c>
      <c r="B381" s="557">
        <f>4*AB381+4*BA381+17*C381+BZ381*5</f>
        <v>1378053.0300000005</v>
      </c>
      <c r="C381" s="557">
        <f>SUM(D381:AA381)</f>
        <v>45935.10100000001</v>
      </c>
      <c r="D381" s="557">
        <f>'Hourly Production'!B23*1</f>
        <v>0</v>
      </c>
      <c r="E381" s="557">
        <f>'Hourly Production'!C23*1</f>
        <v>0</v>
      </c>
      <c r="F381" s="557">
        <f>'Hourly Production'!D23*1</f>
        <v>0</v>
      </c>
      <c r="G381" s="557">
        <f>'Hourly Production'!E23*1</f>
        <v>0</v>
      </c>
      <c r="H381" s="557">
        <f>'Hourly Production'!F23*1</f>
        <v>0</v>
      </c>
      <c r="I381" s="557">
        <f>'Hourly Production'!G23*1</f>
        <v>0</v>
      </c>
      <c r="J381" s="557">
        <f>'Hourly Production'!H23*1</f>
        <v>0</v>
      </c>
      <c r="K381" s="557">
        <f>'Hourly Production'!I23*1</f>
        <v>303.94900000000001</v>
      </c>
      <c r="L381" s="557">
        <f>'Hourly Production'!J23*1</f>
        <v>1571.4810000000002</v>
      </c>
      <c r="M381" s="557">
        <f>'Hourly Production'!K23*1</f>
        <v>3343.4390000000003</v>
      </c>
      <c r="N381" s="557">
        <f>'Hourly Production'!L23*1</f>
        <v>4824.3820000000005</v>
      </c>
      <c r="O381" s="557">
        <f>'Hourly Production'!M23*1</f>
        <v>5723.2950000000001</v>
      </c>
      <c r="P381" s="557">
        <f>'Hourly Production'!N23*1</f>
        <v>5975.5080000000007</v>
      </c>
      <c r="Q381" s="557">
        <f>'Hourly Production'!O23*1</f>
        <v>5839.701</v>
      </c>
      <c r="R381" s="557">
        <f>'Hourly Production'!P23*1</f>
        <v>5923.7720000000008</v>
      </c>
      <c r="S381" s="557">
        <f>'Hourly Production'!Q23*1</f>
        <v>5425.813000000001</v>
      </c>
      <c r="T381" s="557">
        <f>'Hourly Production'!R23*1</f>
        <v>3854.3320000000003</v>
      </c>
      <c r="U381" s="557">
        <f>'Hourly Production'!S23*1</f>
        <v>2386.3230000000003</v>
      </c>
      <c r="V381" s="557">
        <f>'Hourly Production'!T23*1</f>
        <v>763.10599999999999</v>
      </c>
      <c r="W381" s="557">
        <f>'Hourly Production'!U23*1</f>
        <v>0</v>
      </c>
      <c r="X381" s="557">
        <f>'Hourly Production'!V23*1</f>
        <v>0</v>
      </c>
      <c r="Y381" s="557">
        <f>'Hourly Production'!W23*1</f>
        <v>0</v>
      </c>
      <c r="Z381" s="557">
        <f>'Hourly Production'!X23*1</f>
        <v>0</v>
      </c>
      <c r="AA381" s="557">
        <f>'Hourly Production'!Y23*1</f>
        <v>0</v>
      </c>
      <c r="AB381" s="557">
        <f>SUM(AC381:AZ381)</f>
        <v>45935.10100000001</v>
      </c>
      <c r="AC381" s="557">
        <f>D381</f>
        <v>0</v>
      </c>
      <c r="AD381" s="557">
        <f t="shared" ref="AD381:AX381" si="2564">E381</f>
        <v>0</v>
      </c>
      <c r="AE381" s="557">
        <f t="shared" si="2564"/>
        <v>0</v>
      </c>
      <c r="AF381" s="557">
        <f t="shared" si="2564"/>
        <v>0</v>
      </c>
      <c r="AG381" s="557">
        <f t="shared" si="2564"/>
        <v>0</v>
      </c>
      <c r="AH381" s="557">
        <f t="shared" si="2564"/>
        <v>0</v>
      </c>
      <c r="AI381" s="557">
        <f t="shared" si="2564"/>
        <v>0</v>
      </c>
      <c r="AJ381" s="557">
        <f t="shared" si="2564"/>
        <v>303.94900000000001</v>
      </c>
      <c r="AK381" s="557">
        <f t="shared" si="2564"/>
        <v>1571.4810000000002</v>
      </c>
      <c r="AL381" s="557">
        <f t="shared" si="2564"/>
        <v>3343.4390000000003</v>
      </c>
      <c r="AM381" s="557">
        <f t="shared" si="2564"/>
        <v>4824.3820000000005</v>
      </c>
      <c r="AN381" s="557">
        <f t="shared" si="2564"/>
        <v>5723.2950000000001</v>
      </c>
      <c r="AO381" s="557">
        <f t="shared" si="2564"/>
        <v>5975.5080000000007</v>
      </c>
      <c r="AP381" s="557">
        <f t="shared" si="2564"/>
        <v>5839.701</v>
      </c>
      <c r="AQ381" s="557">
        <f t="shared" si="2564"/>
        <v>5923.7720000000008</v>
      </c>
      <c r="AR381" s="557">
        <f t="shared" si="2564"/>
        <v>5425.813000000001</v>
      </c>
      <c r="AS381" s="557">
        <f t="shared" si="2564"/>
        <v>3854.3320000000003</v>
      </c>
      <c r="AT381" s="557">
        <f t="shared" si="2564"/>
        <v>2386.3230000000003</v>
      </c>
      <c r="AU381" s="557">
        <f t="shared" si="2564"/>
        <v>763.10599999999999</v>
      </c>
      <c r="AV381" s="557">
        <f t="shared" si="2564"/>
        <v>0</v>
      </c>
      <c r="AW381" s="557">
        <f t="shared" si="2564"/>
        <v>0</v>
      </c>
      <c r="AX381" s="557">
        <f t="shared" si="2564"/>
        <v>0</v>
      </c>
      <c r="AY381" s="557">
        <f>Z381</f>
        <v>0</v>
      </c>
      <c r="AZ381" s="557">
        <f>AA381</f>
        <v>0</v>
      </c>
      <c r="BA381" s="557">
        <f>SUM(BB381:BY381)</f>
        <v>45935.10100000001</v>
      </c>
      <c r="BB381" s="557">
        <f t="shared" ref="BB381:BW381" si="2565">AC381</f>
        <v>0</v>
      </c>
      <c r="BC381" s="557">
        <f t="shared" si="2565"/>
        <v>0</v>
      </c>
      <c r="BD381" s="557">
        <f t="shared" si="2565"/>
        <v>0</v>
      </c>
      <c r="BE381" s="557">
        <f t="shared" si="2565"/>
        <v>0</v>
      </c>
      <c r="BF381" s="557">
        <f t="shared" si="2565"/>
        <v>0</v>
      </c>
      <c r="BG381" s="557">
        <f t="shared" si="2565"/>
        <v>0</v>
      </c>
      <c r="BH381" s="557">
        <f t="shared" si="2565"/>
        <v>0</v>
      </c>
      <c r="BI381" s="557">
        <f t="shared" si="2565"/>
        <v>303.94900000000001</v>
      </c>
      <c r="BJ381" s="557">
        <f t="shared" si="2565"/>
        <v>1571.4810000000002</v>
      </c>
      <c r="BK381" s="557">
        <f t="shared" si="2565"/>
        <v>3343.4390000000003</v>
      </c>
      <c r="BL381" s="557">
        <f t="shared" si="2565"/>
        <v>4824.3820000000005</v>
      </c>
      <c r="BM381" s="557">
        <f t="shared" si="2565"/>
        <v>5723.2950000000001</v>
      </c>
      <c r="BN381" s="557">
        <f t="shared" si="2565"/>
        <v>5975.5080000000007</v>
      </c>
      <c r="BO381" s="557">
        <f t="shared" si="2565"/>
        <v>5839.701</v>
      </c>
      <c r="BP381" s="557">
        <f t="shared" si="2565"/>
        <v>5923.7720000000008</v>
      </c>
      <c r="BQ381" s="557">
        <f t="shared" si="2565"/>
        <v>5425.813000000001</v>
      </c>
      <c r="BR381" s="557">
        <f t="shared" si="2565"/>
        <v>3854.3320000000003</v>
      </c>
      <c r="BS381" s="557">
        <f t="shared" si="2565"/>
        <v>2386.3230000000003</v>
      </c>
      <c r="BT381" s="557">
        <f t="shared" si="2565"/>
        <v>763.10599999999999</v>
      </c>
      <c r="BU381" s="557">
        <f t="shared" si="2565"/>
        <v>0</v>
      </c>
      <c r="BV381" s="557">
        <f t="shared" si="2565"/>
        <v>0</v>
      </c>
      <c r="BW381" s="557">
        <f t="shared" si="2565"/>
        <v>0</v>
      </c>
      <c r="BX381" s="557">
        <f t="shared" ref="BX381:BY381" si="2566">AY381</f>
        <v>0</v>
      </c>
      <c r="BY381" s="557">
        <f t="shared" si="2566"/>
        <v>0</v>
      </c>
      <c r="BZ381" s="557">
        <f>SUM(CA381:CX381)</f>
        <v>45935.10100000001</v>
      </c>
      <c r="CA381" s="557">
        <f t="shared" ref="CA381:CX381" si="2567">BB381</f>
        <v>0</v>
      </c>
      <c r="CB381" s="557">
        <f t="shared" si="2567"/>
        <v>0</v>
      </c>
      <c r="CC381" s="557">
        <f t="shared" si="2567"/>
        <v>0</v>
      </c>
      <c r="CD381" s="557">
        <f t="shared" si="2567"/>
        <v>0</v>
      </c>
      <c r="CE381" s="557">
        <f t="shared" si="2567"/>
        <v>0</v>
      </c>
      <c r="CF381" s="557">
        <f t="shared" si="2567"/>
        <v>0</v>
      </c>
      <c r="CG381" s="557">
        <f t="shared" si="2567"/>
        <v>0</v>
      </c>
      <c r="CH381" s="557">
        <f t="shared" si="2567"/>
        <v>303.94900000000001</v>
      </c>
      <c r="CI381" s="557">
        <f t="shared" si="2567"/>
        <v>1571.4810000000002</v>
      </c>
      <c r="CJ381" s="557">
        <f t="shared" si="2567"/>
        <v>3343.4390000000003</v>
      </c>
      <c r="CK381" s="557">
        <f t="shared" si="2567"/>
        <v>4824.3820000000005</v>
      </c>
      <c r="CL381" s="557">
        <f t="shared" si="2567"/>
        <v>5723.2950000000001</v>
      </c>
      <c r="CM381" s="557">
        <f t="shared" si="2567"/>
        <v>5975.5080000000007</v>
      </c>
      <c r="CN381" s="557">
        <f t="shared" si="2567"/>
        <v>5839.701</v>
      </c>
      <c r="CO381" s="557">
        <f t="shared" si="2567"/>
        <v>5923.7720000000008</v>
      </c>
      <c r="CP381" s="557">
        <f t="shared" si="2567"/>
        <v>5425.813000000001</v>
      </c>
      <c r="CQ381" s="557">
        <f t="shared" si="2567"/>
        <v>3854.3320000000003</v>
      </c>
      <c r="CR381" s="557">
        <f t="shared" si="2567"/>
        <v>2386.3230000000003</v>
      </c>
      <c r="CS381" s="557">
        <f t="shared" si="2567"/>
        <v>763.10599999999999</v>
      </c>
      <c r="CT381" s="557">
        <f t="shared" si="2567"/>
        <v>0</v>
      </c>
      <c r="CU381" s="557">
        <f t="shared" si="2567"/>
        <v>0</v>
      </c>
      <c r="CV381" s="557">
        <f t="shared" si="2567"/>
        <v>0</v>
      </c>
      <c r="CW381" s="557">
        <f t="shared" si="2567"/>
        <v>0</v>
      </c>
      <c r="CX381" s="557">
        <f t="shared" si="2567"/>
        <v>0</v>
      </c>
      <c r="CY381" s="129"/>
      <c r="CZ381" s="129"/>
      <c r="DA381" s="129"/>
      <c r="DB381" s="129"/>
      <c r="DC381" s="129"/>
      <c r="DD381" s="129"/>
      <c r="DE381" s="129"/>
      <c r="DF381" s="129"/>
      <c r="DG381" s="129"/>
      <c r="DH381" s="129"/>
    </row>
    <row r="382" spans="1:112">
      <c r="A382" s="558" t="s">
        <v>1204</v>
      </c>
      <c r="B382" s="559">
        <f>4*AB382+4*BA382+18*C382+BZ382*4</f>
        <v>-46873.095762419995</v>
      </c>
      <c r="C382" s="559">
        <f>SUM(D382:AA382)</f>
        <v>-1562.4365254139998</v>
      </c>
      <c r="D382" s="559">
        <f>Inputs!$E$51*D381*-1</f>
        <v>0</v>
      </c>
      <c r="E382" s="559">
        <f>Inputs!$E$51*E381*-1</f>
        <v>0</v>
      </c>
      <c r="F382" s="559">
        <f>Inputs!$E$51*F381*-1</f>
        <v>0</v>
      </c>
      <c r="G382" s="559">
        <f>Inputs!$E$51*G381*-1</f>
        <v>0</v>
      </c>
      <c r="H382" s="559">
        <f>Inputs!$E$51*H381*-1</f>
        <v>0</v>
      </c>
      <c r="I382" s="559">
        <f>Inputs!$E$51*I381*-1</f>
        <v>0</v>
      </c>
      <c r="J382" s="559">
        <f>Inputs!$E$51*J381*-1</f>
        <v>0</v>
      </c>
      <c r="K382" s="559">
        <f>Inputs!$E$51*K381*-1</f>
        <v>-10.338521285999997</v>
      </c>
      <c r="L382" s="559">
        <f>Inputs!$E$51*L381*-1</f>
        <v>-53.452354733999989</v>
      </c>
      <c r="M382" s="559">
        <f>Inputs!$E$51*M381*-1</f>
        <v>-113.72373414599997</v>
      </c>
      <c r="N382" s="559">
        <f>Inputs!$E$51*N381*-1</f>
        <v>-164.09652934799996</v>
      </c>
      <c r="O382" s="559">
        <f>Inputs!$E$51*O381*-1</f>
        <v>-194.67215612999993</v>
      </c>
      <c r="P382" s="559">
        <f>Inputs!$E$51*P381*-1</f>
        <v>-203.25092911199997</v>
      </c>
      <c r="Q382" s="559">
        <f>Inputs!$E$51*Q381*-1</f>
        <v>-198.63158981399994</v>
      </c>
      <c r="R382" s="559">
        <f>Inputs!$E$51*R381*-1</f>
        <v>-201.49118080799997</v>
      </c>
      <c r="S382" s="559">
        <f>Inputs!$E$51*S381*-1</f>
        <v>-184.55360338199998</v>
      </c>
      <c r="T382" s="559">
        <f>Inputs!$E$51*T381*-1</f>
        <v>-131.10124864799997</v>
      </c>
      <c r="U382" s="559">
        <f>Inputs!$E$51*U381*-1</f>
        <v>-81.168390521999982</v>
      </c>
      <c r="V382" s="559">
        <f>Inputs!$E$51*V381*-1</f>
        <v>-25.95628748399999</v>
      </c>
      <c r="W382" s="559">
        <f>Inputs!$E$51*W381*-1</f>
        <v>0</v>
      </c>
      <c r="X382" s="559">
        <f>Inputs!$E$51*X381*-1</f>
        <v>0</v>
      </c>
      <c r="Y382" s="559">
        <f>Inputs!$E$51*Y381*-1</f>
        <v>0</v>
      </c>
      <c r="Z382" s="559">
        <f>Inputs!$E$51*Z381*-1</f>
        <v>0</v>
      </c>
      <c r="AA382" s="559">
        <f>Inputs!$E$51*AA381*-1</f>
        <v>0</v>
      </c>
      <c r="AB382" s="559">
        <f>SUM(AC382:AZ382)</f>
        <v>-1562.4365254139998</v>
      </c>
      <c r="AC382" s="559">
        <f>Inputs!$E$51*AC381*-1</f>
        <v>0</v>
      </c>
      <c r="AD382" s="559">
        <f>Inputs!$E$51*AD381*-1</f>
        <v>0</v>
      </c>
      <c r="AE382" s="559">
        <f>Inputs!$E$51*AE381*-1</f>
        <v>0</v>
      </c>
      <c r="AF382" s="559">
        <f>Inputs!$E$51*AF381*-1</f>
        <v>0</v>
      </c>
      <c r="AG382" s="559">
        <f>Inputs!$E$51*AG381*-1</f>
        <v>0</v>
      </c>
      <c r="AH382" s="559">
        <f>Inputs!$E$51*AH381*-1</f>
        <v>0</v>
      </c>
      <c r="AI382" s="559">
        <f>Inputs!$E$51*AI381*-1</f>
        <v>0</v>
      </c>
      <c r="AJ382" s="559">
        <f>Inputs!$E$51*AJ381*-1</f>
        <v>-10.338521285999997</v>
      </c>
      <c r="AK382" s="559">
        <f>Inputs!$E$51*AK381*-1</f>
        <v>-53.452354733999989</v>
      </c>
      <c r="AL382" s="559">
        <f>Inputs!$E$51*AL381*-1</f>
        <v>-113.72373414599997</v>
      </c>
      <c r="AM382" s="559">
        <f>Inputs!$E$51*AM381*-1</f>
        <v>-164.09652934799996</v>
      </c>
      <c r="AN382" s="559">
        <f>Inputs!$E$51*AN381*-1</f>
        <v>-194.67215612999993</v>
      </c>
      <c r="AO382" s="559">
        <f>Inputs!$E$51*AO381*-1</f>
        <v>-203.25092911199997</v>
      </c>
      <c r="AP382" s="559">
        <f>Inputs!$E$51*AP381*-1</f>
        <v>-198.63158981399994</v>
      </c>
      <c r="AQ382" s="559">
        <f>Inputs!$E$51*AQ381*-1</f>
        <v>-201.49118080799997</v>
      </c>
      <c r="AR382" s="559">
        <f>Inputs!$E$51*AR381*-1</f>
        <v>-184.55360338199998</v>
      </c>
      <c r="AS382" s="559">
        <f>Inputs!$E$51*AS381*-1</f>
        <v>-131.10124864799997</v>
      </c>
      <c r="AT382" s="559">
        <f>Inputs!$E$51*AT381*-1</f>
        <v>-81.168390521999982</v>
      </c>
      <c r="AU382" s="559">
        <f>Inputs!$E$51*AU381*-1</f>
        <v>-25.95628748399999</v>
      </c>
      <c r="AV382" s="559">
        <f>Inputs!$E$51*AV381*-1</f>
        <v>0</v>
      </c>
      <c r="AW382" s="559">
        <f>Inputs!$E$51*AW381*-1</f>
        <v>0</v>
      </c>
      <c r="AX382" s="559">
        <f>Inputs!$E$51*AX381*-1</f>
        <v>0</v>
      </c>
      <c r="AY382" s="559">
        <f>Inputs!$E$51*AY381*-1</f>
        <v>0</v>
      </c>
      <c r="AZ382" s="559">
        <f>Inputs!$E$51*AZ381*-1</f>
        <v>0</v>
      </c>
      <c r="BA382" s="559">
        <f t="shared" ref="BA382:BA383" si="2568">SUM(BB382:BY382)</f>
        <v>-1562.4365254139998</v>
      </c>
      <c r="BB382" s="559">
        <f>Inputs!$E$51*BB381*-1</f>
        <v>0</v>
      </c>
      <c r="BC382" s="559">
        <f>Inputs!$E$51*BC381*-1</f>
        <v>0</v>
      </c>
      <c r="BD382" s="559">
        <f>Inputs!$E$51*BD381*-1</f>
        <v>0</v>
      </c>
      <c r="BE382" s="559">
        <f>Inputs!$E$51*BE381*-1</f>
        <v>0</v>
      </c>
      <c r="BF382" s="559">
        <f>Inputs!$E$51*BF381*-1</f>
        <v>0</v>
      </c>
      <c r="BG382" s="559">
        <f>Inputs!$E$51*BG381*-1</f>
        <v>0</v>
      </c>
      <c r="BH382" s="559">
        <f>Inputs!$E$51*BH381*-1</f>
        <v>0</v>
      </c>
      <c r="BI382" s="559">
        <f>Inputs!$E$51*BI381*-1</f>
        <v>-10.338521285999997</v>
      </c>
      <c r="BJ382" s="559">
        <f>Inputs!$E$51*BJ381*-1</f>
        <v>-53.452354733999989</v>
      </c>
      <c r="BK382" s="559">
        <f>Inputs!$E$51*BK381*-1</f>
        <v>-113.72373414599997</v>
      </c>
      <c r="BL382" s="559">
        <f>Inputs!$E$51*BL381*-1</f>
        <v>-164.09652934799996</v>
      </c>
      <c r="BM382" s="559">
        <f>Inputs!$E$51*BM381*-1</f>
        <v>-194.67215612999993</v>
      </c>
      <c r="BN382" s="559">
        <f>Inputs!$E$51*BN381*-1</f>
        <v>-203.25092911199997</v>
      </c>
      <c r="BO382" s="559">
        <f>Inputs!$E$51*BO381*-1</f>
        <v>-198.63158981399994</v>
      </c>
      <c r="BP382" s="559">
        <f>Inputs!$E$51*BP381*-1</f>
        <v>-201.49118080799997</v>
      </c>
      <c r="BQ382" s="559">
        <f>Inputs!$E$51*BQ381*-1</f>
        <v>-184.55360338199998</v>
      </c>
      <c r="BR382" s="559">
        <f>Inputs!$E$51*BR381*-1</f>
        <v>-131.10124864799997</v>
      </c>
      <c r="BS382" s="559">
        <f>Inputs!$E$51*BS381*-1</f>
        <v>-81.168390521999982</v>
      </c>
      <c r="BT382" s="559">
        <f>Inputs!$E$51*BT381*-1</f>
        <v>-25.95628748399999</v>
      </c>
      <c r="BU382" s="559">
        <f>Inputs!$E$51*BU381*-1</f>
        <v>0</v>
      </c>
      <c r="BV382" s="559">
        <f>Inputs!$E$51*BV381*-1</f>
        <v>0</v>
      </c>
      <c r="BW382" s="559">
        <f>Inputs!$E$51*BW381*-1</f>
        <v>0</v>
      </c>
      <c r="BX382" s="559">
        <f>Inputs!$E$51*BX381*-1</f>
        <v>0</v>
      </c>
      <c r="BY382" s="559">
        <f>Inputs!$E$51*BY381*-1</f>
        <v>0</v>
      </c>
      <c r="BZ382" s="559">
        <f t="shared" ref="BZ382:BZ383" si="2569">SUM(CA382:CX382)</f>
        <v>-1562.4365254139998</v>
      </c>
      <c r="CA382" s="559">
        <f>Inputs!$E$51*CA381*-1</f>
        <v>0</v>
      </c>
      <c r="CB382" s="559">
        <f>Inputs!$E$51*CB381*-1</f>
        <v>0</v>
      </c>
      <c r="CC382" s="559">
        <f>Inputs!$E$51*CC381*-1</f>
        <v>0</v>
      </c>
      <c r="CD382" s="559">
        <f>Inputs!$E$51*CD381*-1</f>
        <v>0</v>
      </c>
      <c r="CE382" s="559">
        <f>Inputs!$E$51*CE381*-1</f>
        <v>0</v>
      </c>
      <c r="CF382" s="559">
        <f>Inputs!$E$51*CF381*-1</f>
        <v>0</v>
      </c>
      <c r="CG382" s="559">
        <f>Inputs!$E$51*CG381*-1</f>
        <v>0</v>
      </c>
      <c r="CH382" s="559">
        <f>Inputs!$E$51*CH381*-1</f>
        <v>-10.338521285999997</v>
      </c>
      <c r="CI382" s="559">
        <f>Inputs!$E$51*CI381*-1</f>
        <v>-53.452354733999989</v>
      </c>
      <c r="CJ382" s="559">
        <f>Inputs!$E$51*CJ381*-1</f>
        <v>-113.72373414599997</v>
      </c>
      <c r="CK382" s="559">
        <f>Inputs!$E$51*CK381*-1</f>
        <v>-164.09652934799996</v>
      </c>
      <c r="CL382" s="559">
        <f>Inputs!$E$51*CL381*-1</f>
        <v>-194.67215612999993</v>
      </c>
      <c r="CM382" s="559">
        <f>Inputs!$E$51*CM381*-1</f>
        <v>-203.25092911199997</v>
      </c>
      <c r="CN382" s="559">
        <f>Inputs!$E$51*CN381*-1</f>
        <v>-198.63158981399994</v>
      </c>
      <c r="CO382" s="559">
        <f>Inputs!$E$51*CO381*-1</f>
        <v>-201.49118080799997</v>
      </c>
      <c r="CP382" s="559">
        <f>Inputs!$E$51*CP381*-1</f>
        <v>-184.55360338199998</v>
      </c>
      <c r="CQ382" s="559">
        <f>Inputs!$E$51*CQ381*-1</f>
        <v>-131.10124864799997</v>
      </c>
      <c r="CR382" s="559">
        <f>Inputs!$E$51*CR381*-1</f>
        <v>-81.168390521999982</v>
      </c>
      <c r="CS382" s="559">
        <f>Inputs!$E$51*CS381*-1</f>
        <v>-25.95628748399999</v>
      </c>
      <c r="CT382" s="559">
        <f>Inputs!$E$51*CT381*-1</f>
        <v>0</v>
      </c>
      <c r="CU382" s="559">
        <f>Inputs!$E$51*CU381*-1</f>
        <v>0</v>
      </c>
      <c r="CV382" s="559">
        <f>Inputs!$E$51*CV381*-1</f>
        <v>0</v>
      </c>
      <c r="CW382" s="559">
        <f>Inputs!$E$51*CW381*-1</f>
        <v>0</v>
      </c>
      <c r="CX382" s="559">
        <f>Inputs!$E$51*CX381*-1</f>
        <v>0</v>
      </c>
      <c r="CY382" s="129"/>
      <c r="CZ382" s="129"/>
      <c r="DA382" s="129"/>
      <c r="DB382" s="129"/>
      <c r="DC382" s="129"/>
      <c r="DD382" s="129"/>
      <c r="DE382" s="129"/>
      <c r="DF382" s="129"/>
      <c r="DG382" s="129"/>
      <c r="DH382" s="129"/>
    </row>
    <row r="383" spans="1:112">
      <c r="A383" s="556" t="s">
        <v>1157</v>
      </c>
      <c r="B383" s="591">
        <f t="shared" ref="B383:B385" si="2570">4*AB383+4*BA383+18*C383+BZ383*4</f>
        <v>1331179.9342375803</v>
      </c>
      <c r="C383" s="560">
        <f>SUM(D383:AA383)</f>
        <v>44372.664474586003</v>
      </c>
      <c r="D383" s="560">
        <f>D381+D382</f>
        <v>0</v>
      </c>
      <c r="E383" s="560">
        <f t="shared" ref="E383" si="2571">E381+E382</f>
        <v>0</v>
      </c>
      <c r="F383" s="560">
        <f t="shared" ref="F383" si="2572">F381+F382</f>
        <v>0</v>
      </c>
      <c r="G383" s="560">
        <f t="shared" ref="G383" si="2573">G381+G382</f>
        <v>0</v>
      </c>
      <c r="H383" s="560">
        <f t="shared" ref="H383" si="2574">H381+H382</f>
        <v>0</v>
      </c>
      <c r="I383" s="560">
        <f t="shared" ref="I383" si="2575">I381+I382</f>
        <v>0</v>
      </c>
      <c r="J383" s="560">
        <f t="shared" ref="J383" si="2576">J381+J382</f>
        <v>0</v>
      </c>
      <c r="K383" s="560">
        <f t="shared" ref="K383" si="2577">K381+K382</f>
        <v>293.61047871400001</v>
      </c>
      <c r="L383" s="560">
        <f t="shared" ref="L383" si="2578">L381+L382</f>
        <v>1518.0286452660002</v>
      </c>
      <c r="M383" s="560">
        <f t="shared" ref="M383" si="2579">M381+M382</f>
        <v>3229.7152658540003</v>
      </c>
      <c r="N383" s="560">
        <f t="shared" ref="N383" si="2580">N381+N382</f>
        <v>4660.2854706520002</v>
      </c>
      <c r="O383" s="560">
        <f t="shared" ref="O383" si="2581">O381+O382</f>
        <v>5528.62284387</v>
      </c>
      <c r="P383" s="560">
        <f t="shared" ref="P383" si="2582">P381+P382</f>
        <v>5772.2570708880012</v>
      </c>
      <c r="Q383" s="560">
        <f t="shared" ref="Q383" si="2583">Q381+Q382</f>
        <v>5641.0694101859999</v>
      </c>
      <c r="R383" s="560">
        <f t="shared" ref="R383" si="2584">R381+R382</f>
        <v>5722.2808191920012</v>
      </c>
      <c r="S383" s="560">
        <f t="shared" ref="S383" si="2585">S381+S382</f>
        <v>5241.2593966180011</v>
      </c>
      <c r="T383" s="560">
        <f t="shared" ref="T383" si="2586">T381+T382</f>
        <v>3723.2307513520004</v>
      </c>
      <c r="U383" s="560">
        <f t="shared" ref="U383" si="2587">U381+U382</f>
        <v>2305.1546094780006</v>
      </c>
      <c r="V383" s="560">
        <f t="shared" ref="V383" si="2588">V381+V382</f>
        <v>737.14971251600002</v>
      </c>
      <c r="W383" s="560">
        <f t="shared" ref="W383" si="2589">W381+W382</f>
        <v>0</v>
      </c>
      <c r="X383" s="560">
        <f t="shared" ref="X383" si="2590">X381+X382</f>
        <v>0</v>
      </c>
      <c r="Y383" s="560">
        <f t="shared" ref="Y383" si="2591">Y381+Y382</f>
        <v>0</v>
      </c>
      <c r="Z383" s="560">
        <f t="shared" ref="Z383" si="2592">Z381+Z382</f>
        <v>0</v>
      </c>
      <c r="AA383" s="560">
        <f t="shared" ref="AA383" si="2593">AA381+AA382</f>
        <v>0</v>
      </c>
      <c r="AB383" s="560">
        <f>SUM(AC383:AZ383)</f>
        <v>44372.664474586003</v>
      </c>
      <c r="AC383" s="560">
        <f>AC381+AC382</f>
        <v>0</v>
      </c>
      <c r="AD383" s="560">
        <f t="shared" ref="AD383" si="2594">AD381+AD382</f>
        <v>0</v>
      </c>
      <c r="AE383" s="560">
        <f t="shared" ref="AE383" si="2595">AE381+AE382</f>
        <v>0</v>
      </c>
      <c r="AF383" s="560">
        <f t="shared" ref="AF383" si="2596">AF381+AF382</f>
        <v>0</v>
      </c>
      <c r="AG383" s="560">
        <f t="shared" ref="AG383" si="2597">AG381+AG382</f>
        <v>0</v>
      </c>
      <c r="AH383" s="560">
        <f t="shared" ref="AH383" si="2598">AH381+AH382</f>
        <v>0</v>
      </c>
      <c r="AI383" s="560">
        <f t="shared" ref="AI383" si="2599">AI381+AI382</f>
        <v>0</v>
      </c>
      <c r="AJ383" s="560">
        <f t="shared" ref="AJ383" si="2600">AJ381+AJ382</f>
        <v>293.61047871400001</v>
      </c>
      <c r="AK383" s="560">
        <f t="shared" ref="AK383" si="2601">AK381+AK382</f>
        <v>1518.0286452660002</v>
      </c>
      <c r="AL383" s="560">
        <f t="shared" ref="AL383" si="2602">AL381+AL382</f>
        <v>3229.7152658540003</v>
      </c>
      <c r="AM383" s="560">
        <f t="shared" ref="AM383" si="2603">AM381+AM382</f>
        <v>4660.2854706520002</v>
      </c>
      <c r="AN383" s="560">
        <f t="shared" ref="AN383" si="2604">AN381+AN382</f>
        <v>5528.62284387</v>
      </c>
      <c r="AO383" s="560">
        <f t="shared" ref="AO383" si="2605">AO381+AO382</f>
        <v>5772.2570708880012</v>
      </c>
      <c r="AP383" s="560">
        <f t="shared" ref="AP383" si="2606">AP381+AP382</f>
        <v>5641.0694101859999</v>
      </c>
      <c r="AQ383" s="560">
        <f t="shared" ref="AQ383" si="2607">AQ381+AQ382</f>
        <v>5722.2808191920012</v>
      </c>
      <c r="AR383" s="560">
        <f t="shared" ref="AR383" si="2608">AR381+AR382</f>
        <v>5241.2593966180011</v>
      </c>
      <c r="AS383" s="560">
        <f t="shared" ref="AS383" si="2609">AS381+AS382</f>
        <v>3723.2307513520004</v>
      </c>
      <c r="AT383" s="560">
        <f t="shared" ref="AT383" si="2610">AT381+AT382</f>
        <v>2305.1546094780006</v>
      </c>
      <c r="AU383" s="560">
        <f t="shared" ref="AU383" si="2611">AU381+AU382</f>
        <v>737.14971251600002</v>
      </c>
      <c r="AV383" s="560">
        <f t="shared" ref="AV383" si="2612">AV381+AV382</f>
        <v>0</v>
      </c>
      <c r="AW383" s="560">
        <f t="shared" ref="AW383" si="2613">AW381+AW382</f>
        <v>0</v>
      </c>
      <c r="AX383" s="560">
        <f t="shared" ref="AX383" si="2614">AX381+AX382</f>
        <v>0</v>
      </c>
      <c r="AY383" s="560">
        <f t="shared" ref="AY383" si="2615">AY381+AY382</f>
        <v>0</v>
      </c>
      <c r="AZ383" s="560">
        <f t="shared" ref="AZ383" si="2616">AZ381+AZ382</f>
        <v>0</v>
      </c>
      <c r="BA383" s="560">
        <f t="shared" si="2568"/>
        <v>44372.664474586003</v>
      </c>
      <c r="BB383" s="560">
        <f>BB381+BB382</f>
        <v>0</v>
      </c>
      <c r="BC383" s="560">
        <f t="shared" ref="BC383" si="2617">BC381+BC382</f>
        <v>0</v>
      </c>
      <c r="BD383" s="560">
        <f t="shared" ref="BD383" si="2618">BD381+BD382</f>
        <v>0</v>
      </c>
      <c r="BE383" s="560">
        <f t="shared" ref="BE383" si="2619">BE381+BE382</f>
        <v>0</v>
      </c>
      <c r="BF383" s="560">
        <f t="shared" ref="BF383" si="2620">BF381+BF382</f>
        <v>0</v>
      </c>
      <c r="BG383" s="560">
        <f t="shared" ref="BG383" si="2621">BG381+BG382</f>
        <v>0</v>
      </c>
      <c r="BH383" s="560">
        <f t="shared" ref="BH383" si="2622">BH381+BH382</f>
        <v>0</v>
      </c>
      <c r="BI383" s="560">
        <f t="shared" ref="BI383" si="2623">BI381+BI382</f>
        <v>293.61047871400001</v>
      </c>
      <c r="BJ383" s="560">
        <f t="shared" ref="BJ383" si="2624">BJ381+BJ382</f>
        <v>1518.0286452660002</v>
      </c>
      <c r="BK383" s="560">
        <f t="shared" ref="BK383" si="2625">BK381+BK382</f>
        <v>3229.7152658540003</v>
      </c>
      <c r="BL383" s="560">
        <f t="shared" ref="BL383" si="2626">BL381+BL382</f>
        <v>4660.2854706520002</v>
      </c>
      <c r="BM383" s="560">
        <f t="shared" ref="BM383" si="2627">BM381+BM382</f>
        <v>5528.62284387</v>
      </c>
      <c r="BN383" s="560">
        <f t="shared" ref="BN383" si="2628">BN381+BN382</f>
        <v>5772.2570708880012</v>
      </c>
      <c r="BO383" s="560">
        <f t="shared" ref="BO383" si="2629">BO381+BO382</f>
        <v>5641.0694101859999</v>
      </c>
      <c r="BP383" s="560">
        <f t="shared" ref="BP383" si="2630">BP381+BP382</f>
        <v>5722.2808191920012</v>
      </c>
      <c r="BQ383" s="560">
        <f t="shared" ref="BQ383" si="2631">BQ381+BQ382</f>
        <v>5241.2593966180011</v>
      </c>
      <c r="BR383" s="560">
        <f t="shared" ref="BR383" si="2632">BR381+BR382</f>
        <v>3723.2307513520004</v>
      </c>
      <c r="BS383" s="560">
        <f t="shared" ref="BS383" si="2633">BS381+BS382</f>
        <v>2305.1546094780006</v>
      </c>
      <c r="BT383" s="560">
        <f t="shared" ref="BT383" si="2634">BT381+BT382</f>
        <v>737.14971251600002</v>
      </c>
      <c r="BU383" s="560">
        <f t="shared" ref="BU383" si="2635">BU381+BU382</f>
        <v>0</v>
      </c>
      <c r="BV383" s="560">
        <f t="shared" ref="BV383" si="2636">BV381+BV382</f>
        <v>0</v>
      </c>
      <c r="BW383" s="560">
        <f t="shared" ref="BW383" si="2637">BW381+BW382</f>
        <v>0</v>
      </c>
      <c r="BX383" s="560">
        <f t="shared" ref="BX383" si="2638">BX381+BX382</f>
        <v>0</v>
      </c>
      <c r="BY383" s="560">
        <f t="shared" ref="BY383" si="2639">BY381+BY382</f>
        <v>0</v>
      </c>
      <c r="BZ383" s="560">
        <f t="shared" si="2569"/>
        <v>44372.664474586003</v>
      </c>
      <c r="CA383" s="560">
        <f>CA381+CA382</f>
        <v>0</v>
      </c>
      <c r="CB383" s="560">
        <f t="shared" ref="CB383" si="2640">CB381+CB382</f>
        <v>0</v>
      </c>
      <c r="CC383" s="560">
        <f t="shared" ref="CC383" si="2641">CC381+CC382</f>
        <v>0</v>
      </c>
      <c r="CD383" s="560">
        <f t="shared" ref="CD383" si="2642">CD381+CD382</f>
        <v>0</v>
      </c>
      <c r="CE383" s="560">
        <f t="shared" ref="CE383" si="2643">CE381+CE382</f>
        <v>0</v>
      </c>
      <c r="CF383" s="560">
        <f t="shared" ref="CF383" si="2644">CF381+CF382</f>
        <v>0</v>
      </c>
      <c r="CG383" s="560">
        <f t="shared" ref="CG383" si="2645">CG381+CG382</f>
        <v>0</v>
      </c>
      <c r="CH383" s="560">
        <f t="shared" ref="CH383" si="2646">CH381+CH382</f>
        <v>293.61047871400001</v>
      </c>
      <c r="CI383" s="560">
        <f t="shared" ref="CI383" si="2647">CI381+CI382</f>
        <v>1518.0286452660002</v>
      </c>
      <c r="CJ383" s="560">
        <f t="shared" ref="CJ383" si="2648">CJ381+CJ382</f>
        <v>3229.7152658540003</v>
      </c>
      <c r="CK383" s="560">
        <f t="shared" ref="CK383" si="2649">CK381+CK382</f>
        <v>4660.2854706520002</v>
      </c>
      <c r="CL383" s="560">
        <f t="shared" ref="CL383" si="2650">CL381+CL382</f>
        <v>5528.62284387</v>
      </c>
      <c r="CM383" s="560">
        <f t="shared" ref="CM383" si="2651">CM381+CM382</f>
        <v>5772.2570708880012</v>
      </c>
      <c r="CN383" s="560">
        <f t="shared" ref="CN383" si="2652">CN381+CN382</f>
        <v>5641.0694101859999</v>
      </c>
      <c r="CO383" s="560">
        <f t="shared" ref="CO383" si="2653">CO381+CO382</f>
        <v>5722.2808191920012</v>
      </c>
      <c r="CP383" s="560">
        <f t="shared" ref="CP383" si="2654">CP381+CP382</f>
        <v>5241.2593966180011</v>
      </c>
      <c r="CQ383" s="560">
        <f t="shared" ref="CQ383" si="2655">CQ381+CQ382</f>
        <v>3723.2307513520004</v>
      </c>
      <c r="CR383" s="560">
        <f t="shared" ref="CR383" si="2656">CR381+CR382</f>
        <v>2305.1546094780006</v>
      </c>
      <c r="CS383" s="560">
        <f t="shared" ref="CS383" si="2657">CS381+CS382</f>
        <v>737.14971251600002</v>
      </c>
      <c r="CT383" s="560">
        <f t="shared" ref="CT383" si="2658">CT381+CT382</f>
        <v>0</v>
      </c>
      <c r="CU383" s="560">
        <f t="shared" ref="CU383" si="2659">CU381+CU382</f>
        <v>0</v>
      </c>
      <c r="CV383" s="560">
        <f t="shared" ref="CV383" si="2660">CV381+CV382</f>
        <v>0</v>
      </c>
      <c r="CW383" s="560">
        <f t="shared" ref="CW383" si="2661">CW381+CW382</f>
        <v>0</v>
      </c>
      <c r="CX383" s="560">
        <f t="shared" ref="CX383" si="2662">CX381+CX382</f>
        <v>0</v>
      </c>
      <c r="CY383" s="129"/>
      <c r="CZ383" s="129"/>
      <c r="DA383" s="129"/>
      <c r="DB383" s="129"/>
      <c r="DC383" s="129"/>
      <c r="DD383" s="129"/>
      <c r="DE383" s="129"/>
      <c r="DF383" s="129"/>
      <c r="DG383" s="129"/>
      <c r="DH383" s="129"/>
    </row>
    <row r="384" spans="1:112">
      <c r="A384" s="558" t="s">
        <v>1205</v>
      </c>
      <c r="B384" s="559">
        <f t="shared" si="2570"/>
        <v>-39240</v>
      </c>
      <c r="C384" s="665">
        <f>SUM(D384:AA384)</f>
        <v>-1308</v>
      </c>
      <c r="D384" s="559">
        <f>IF(D383&gt;Inputs!$E$81,Inputs!$E$81,D383)*-1</f>
        <v>0</v>
      </c>
      <c r="E384" s="559">
        <f>IF(E383&gt;Inputs!$E$81,Inputs!$E$81,E383)*-1</f>
        <v>0</v>
      </c>
      <c r="F384" s="559">
        <f>IF(F383&gt;Inputs!$E$81,Inputs!$E$81,F383)*-1</f>
        <v>0</v>
      </c>
      <c r="G384" s="559">
        <f>IF(G383&gt;Inputs!$E$81,Inputs!$E$81,G383)*-1</f>
        <v>0</v>
      </c>
      <c r="H384" s="559">
        <f>IF(H383&gt;Inputs!$E$81,Inputs!$E$81,H383)*-1</f>
        <v>0</v>
      </c>
      <c r="I384" s="559">
        <f>IF(I383&gt;Inputs!$E$81,Inputs!$E$81,I383)*-1</f>
        <v>0</v>
      </c>
      <c r="J384" s="559">
        <f>IF(J383&gt;Inputs!$E$81,Inputs!$E$81,J383)*-1</f>
        <v>0</v>
      </c>
      <c r="K384" s="559">
        <f>IF(K383&gt;Inputs!$E$81,Inputs!$E$81,K383)*-1</f>
        <v>-109</v>
      </c>
      <c r="L384" s="559">
        <f>IF(L383&gt;Inputs!$E$81,Inputs!$E$81,L383)*-1</f>
        <v>-109</v>
      </c>
      <c r="M384" s="559">
        <f>IF(M383&gt;Inputs!$E$81,Inputs!$E$81,M383)*-1</f>
        <v>-109</v>
      </c>
      <c r="N384" s="559">
        <f>IF(N383&gt;Inputs!$E$81,Inputs!$E$81,N383)*-1</f>
        <v>-109</v>
      </c>
      <c r="O384" s="559">
        <f>IF(O383&gt;Inputs!$E$81,Inputs!$E$81,O383)*-1</f>
        <v>-109</v>
      </c>
      <c r="P384" s="559">
        <f>IF(P383&gt;Inputs!$E$81,Inputs!$E$81,P383)*-1</f>
        <v>-109</v>
      </c>
      <c r="Q384" s="559">
        <f>IF(Q383&gt;Inputs!$E$81,Inputs!$E$81,Q383)*-1</f>
        <v>-109</v>
      </c>
      <c r="R384" s="559">
        <f>IF(R383&gt;Inputs!$E$81,Inputs!$E$81,R383)*-1</f>
        <v>-109</v>
      </c>
      <c r="S384" s="559">
        <f>IF(S383&gt;Inputs!$E$81,Inputs!$E$81,S383)*-1</f>
        <v>-109</v>
      </c>
      <c r="T384" s="559">
        <f>IF(T383&gt;Inputs!$E$81,Inputs!$E$81,T383)*-1</f>
        <v>-109</v>
      </c>
      <c r="U384" s="559">
        <f>IF(U383&gt;Inputs!$E$81,Inputs!$E$81,U383)*-1</f>
        <v>-109</v>
      </c>
      <c r="V384" s="559">
        <f>IF(V383&gt;Inputs!$E$81,Inputs!$E$81,V383)*-1</f>
        <v>-109</v>
      </c>
      <c r="W384" s="559">
        <f>IF(W383&gt;Inputs!$E$81,Inputs!$E$81,W383)*-1</f>
        <v>0</v>
      </c>
      <c r="X384" s="559">
        <f>IF(X383&gt;Inputs!$E$81,Inputs!$E$81,X383)*-1</f>
        <v>0</v>
      </c>
      <c r="Y384" s="559">
        <f>IF(Y383&gt;Inputs!$E$81,Inputs!$E$81,Y383)*-1</f>
        <v>0</v>
      </c>
      <c r="Z384" s="559">
        <f>IF(Z383&gt;Inputs!$E$81,Inputs!$E$81,Z383)*-1</f>
        <v>0</v>
      </c>
      <c r="AA384" s="559">
        <f>IF(AA383&gt;Inputs!$E$81,Inputs!$E$81,AA383)*-1</f>
        <v>0</v>
      </c>
      <c r="AB384" s="665">
        <f>SUM(AC384:AZ384)</f>
        <v>-1308</v>
      </c>
      <c r="AC384" s="559">
        <f>IF(AC383&gt;Inputs!$E$81,Inputs!$E$81,AC383)*-1</f>
        <v>0</v>
      </c>
      <c r="AD384" s="559">
        <f>IF(AD383&gt;Inputs!$E$81,Inputs!$E$81,AD383)*-1</f>
        <v>0</v>
      </c>
      <c r="AE384" s="559">
        <f>IF(AE383&gt;Inputs!$E$81,Inputs!$E$81,AE383)*-1</f>
        <v>0</v>
      </c>
      <c r="AF384" s="559">
        <f>IF(AF383&gt;Inputs!$E$81,Inputs!$E$81,AF383)*-1</f>
        <v>0</v>
      </c>
      <c r="AG384" s="559">
        <f>IF(AG383&gt;Inputs!$E$81,Inputs!$E$81,AG383)*-1</f>
        <v>0</v>
      </c>
      <c r="AH384" s="559">
        <f>IF(AH383&gt;Inputs!$E$81,Inputs!$E$81,AH383)*-1</f>
        <v>0</v>
      </c>
      <c r="AI384" s="559">
        <f>IF(AI383&gt;Inputs!$E$81,Inputs!$E$81,AI383)*-1</f>
        <v>0</v>
      </c>
      <c r="AJ384" s="559">
        <f>IF(AJ383&gt;Inputs!$E$81,Inputs!$E$81,AJ383)*-1</f>
        <v>-109</v>
      </c>
      <c r="AK384" s="559">
        <f>IF(AK383&gt;Inputs!$E$81,Inputs!$E$81,AK383)*-1</f>
        <v>-109</v>
      </c>
      <c r="AL384" s="559">
        <f>IF(AL383&gt;Inputs!$E$81,Inputs!$E$81,AL383)*-1</f>
        <v>-109</v>
      </c>
      <c r="AM384" s="559">
        <f>IF(AM383&gt;Inputs!$E$81,Inputs!$E$81,AM383)*-1</f>
        <v>-109</v>
      </c>
      <c r="AN384" s="559">
        <f>IF(AN383&gt;Inputs!$E$81,Inputs!$E$81,AN383)*-1</f>
        <v>-109</v>
      </c>
      <c r="AO384" s="559">
        <f>IF(AO383&gt;Inputs!$E$81,Inputs!$E$81,AO383)*-1</f>
        <v>-109</v>
      </c>
      <c r="AP384" s="559">
        <f>IF(AP383&gt;Inputs!$E$81,Inputs!$E$81,AP383)*-1</f>
        <v>-109</v>
      </c>
      <c r="AQ384" s="559">
        <f>IF(AQ383&gt;Inputs!$E$81,Inputs!$E$81,AQ383)*-1</f>
        <v>-109</v>
      </c>
      <c r="AR384" s="559">
        <f>IF(AR383&gt;Inputs!$E$81,Inputs!$E$81,AR383)*-1</f>
        <v>-109</v>
      </c>
      <c r="AS384" s="559">
        <f>IF(AS383&gt;Inputs!$E$81,Inputs!$E$81,AS383)*-1</f>
        <v>-109</v>
      </c>
      <c r="AT384" s="559">
        <f>IF(AT383&gt;Inputs!$E$81,Inputs!$E$81,AT383)*-1</f>
        <v>-109</v>
      </c>
      <c r="AU384" s="559">
        <f>IF(AU383&gt;Inputs!$E$81,Inputs!$E$81,AU383)*-1</f>
        <v>-109</v>
      </c>
      <c r="AV384" s="559">
        <f>IF(AV383&gt;Inputs!$E$81,Inputs!$E$81,AV383)*-1</f>
        <v>0</v>
      </c>
      <c r="AW384" s="559">
        <f>IF(AW383&gt;Inputs!$E$81,Inputs!$E$81,AW383)*-1</f>
        <v>0</v>
      </c>
      <c r="AX384" s="559">
        <f>IF(AX383&gt;Inputs!$E$81,Inputs!$E$81,AX383)*-1</f>
        <v>0</v>
      </c>
      <c r="AY384" s="559">
        <f>IF(AY383&gt;Inputs!$E$81,Inputs!$E$81,AY383)*-1</f>
        <v>0</v>
      </c>
      <c r="AZ384" s="559">
        <f>IF(AZ383&gt;Inputs!$E$81,Inputs!$E$81,AZ383)*-1</f>
        <v>0</v>
      </c>
      <c r="BA384" s="665">
        <f>SUM(BB384:BY384)</f>
        <v>-1308</v>
      </c>
      <c r="BB384" s="559">
        <f>IF(BB383&gt;Inputs!$E$81,Inputs!$E$81,BB383)*-1</f>
        <v>0</v>
      </c>
      <c r="BC384" s="559">
        <f>IF(BC383&gt;Inputs!$E$81,Inputs!$E$81,BC383)*-1</f>
        <v>0</v>
      </c>
      <c r="BD384" s="559">
        <f>IF(BD383&gt;Inputs!$E$81,Inputs!$E$81,BD383)*-1</f>
        <v>0</v>
      </c>
      <c r="BE384" s="559">
        <f>IF(BE383&gt;Inputs!$E$81,Inputs!$E$81,BE383)*-1</f>
        <v>0</v>
      </c>
      <c r="BF384" s="559">
        <f>IF(BF383&gt;Inputs!$E$81,Inputs!$E$81,BF383)*-1</f>
        <v>0</v>
      </c>
      <c r="BG384" s="559">
        <f>IF(BG383&gt;Inputs!$E$81,Inputs!$E$81,BG383)*-1</f>
        <v>0</v>
      </c>
      <c r="BH384" s="559">
        <f>IF(BH383&gt;Inputs!$E$81,Inputs!$E$81,BH383)*-1</f>
        <v>0</v>
      </c>
      <c r="BI384" s="559">
        <f>IF(BI383&gt;Inputs!$E$81,Inputs!$E$81,BI383)*-1</f>
        <v>-109</v>
      </c>
      <c r="BJ384" s="559">
        <f>IF(BJ383&gt;Inputs!$E$81,Inputs!$E$81,BJ383)*-1</f>
        <v>-109</v>
      </c>
      <c r="BK384" s="559">
        <f>IF(BK383&gt;Inputs!$E$81,Inputs!$E$81,BK383)*-1</f>
        <v>-109</v>
      </c>
      <c r="BL384" s="559">
        <f>IF(BL383&gt;Inputs!$E$81,Inputs!$E$81,BL383)*-1</f>
        <v>-109</v>
      </c>
      <c r="BM384" s="559">
        <f>IF(BM383&gt;Inputs!$E$81,Inputs!$E$81,BM383)*-1</f>
        <v>-109</v>
      </c>
      <c r="BN384" s="559">
        <f>IF(BN383&gt;Inputs!$E$81,Inputs!$E$81,BN383)*-1</f>
        <v>-109</v>
      </c>
      <c r="BO384" s="559">
        <f>IF(BO383&gt;Inputs!$E$81,Inputs!$E$81,BO383)*-1</f>
        <v>-109</v>
      </c>
      <c r="BP384" s="559">
        <f>IF(BP383&gt;Inputs!$E$81,Inputs!$E$81,BP383)*-1</f>
        <v>-109</v>
      </c>
      <c r="BQ384" s="559">
        <f>IF(BQ383&gt;Inputs!$E$81,Inputs!$E$81,BQ383)*-1</f>
        <v>-109</v>
      </c>
      <c r="BR384" s="559">
        <f>IF(BR383&gt;Inputs!$E$81,Inputs!$E$81,BR383)*-1</f>
        <v>-109</v>
      </c>
      <c r="BS384" s="559">
        <f>IF(BS383&gt;Inputs!$E$81,Inputs!$E$81,BS383)*-1</f>
        <v>-109</v>
      </c>
      <c r="BT384" s="559">
        <f>IF(BT383&gt;Inputs!$E$81,Inputs!$E$81,BT383)*-1</f>
        <v>-109</v>
      </c>
      <c r="BU384" s="559">
        <f>IF(BU383&gt;Inputs!$E$81,Inputs!$E$81,BU383)*-1</f>
        <v>0</v>
      </c>
      <c r="BV384" s="559">
        <f>IF(BV383&gt;Inputs!$E$81,Inputs!$E$81,BV383)*-1</f>
        <v>0</v>
      </c>
      <c r="BW384" s="559">
        <f>IF(BW383&gt;Inputs!$E$81,Inputs!$E$81,BW383)*-1</f>
        <v>0</v>
      </c>
      <c r="BX384" s="559">
        <f>IF(BX383&gt;Inputs!$E$81,Inputs!$E$81,BX383)*-1</f>
        <v>0</v>
      </c>
      <c r="BY384" s="559">
        <f>IF(BY383&gt;Inputs!$E$81,Inputs!$E$81,BY383)*-1</f>
        <v>0</v>
      </c>
      <c r="BZ384" s="665">
        <f>SUM(CA384:CX384)</f>
        <v>-1308</v>
      </c>
      <c r="CA384" s="559">
        <f>IF(CA383&gt;Inputs!$E$81,Inputs!$E$81,CA383)*-1</f>
        <v>0</v>
      </c>
      <c r="CB384" s="559">
        <f>IF(CB383&gt;Inputs!$E$81,Inputs!$E$81,CB383)*-1</f>
        <v>0</v>
      </c>
      <c r="CC384" s="559">
        <f>IF(CC383&gt;Inputs!$E$81,Inputs!$E$81,CC383)*-1</f>
        <v>0</v>
      </c>
      <c r="CD384" s="559">
        <f>IF(CD383&gt;Inputs!$E$81,Inputs!$E$81,CD383)*-1</f>
        <v>0</v>
      </c>
      <c r="CE384" s="559">
        <f>IF(CE383&gt;Inputs!$E$81,Inputs!$E$81,CE383)*-1</f>
        <v>0</v>
      </c>
      <c r="CF384" s="559">
        <f>IF(CF383&gt;Inputs!$E$81,Inputs!$E$81,CF383)*-1</f>
        <v>0</v>
      </c>
      <c r="CG384" s="559">
        <f>IF(CG383&gt;Inputs!$E$81,Inputs!$E$81,CG383)*-1</f>
        <v>0</v>
      </c>
      <c r="CH384" s="559">
        <f>IF(CH383&gt;Inputs!$E$81,Inputs!$E$81,CH383)*-1</f>
        <v>-109</v>
      </c>
      <c r="CI384" s="559">
        <f>IF(CI383&gt;Inputs!$E$81,Inputs!$E$81,CI383)*-1</f>
        <v>-109</v>
      </c>
      <c r="CJ384" s="559">
        <f>IF(CJ383&gt;Inputs!$E$81,Inputs!$E$81,CJ383)*-1</f>
        <v>-109</v>
      </c>
      <c r="CK384" s="559">
        <f>IF(CK383&gt;Inputs!$E$81,Inputs!$E$81,CK383)*-1</f>
        <v>-109</v>
      </c>
      <c r="CL384" s="559">
        <f>IF(CL383&gt;Inputs!$E$81,Inputs!$E$81,CL383)*-1</f>
        <v>-109</v>
      </c>
      <c r="CM384" s="559">
        <f>IF(CM383&gt;Inputs!$E$81,Inputs!$E$81,CM383)*-1</f>
        <v>-109</v>
      </c>
      <c r="CN384" s="559">
        <f>IF(CN383&gt;Inputs!$E$81,Inputs!$E$81,CN383)*-1</f>
        <v>-109</v>
      </c>
      <c r="CO384" s="559">
        <f>IF(CO383&gt;Inputs!$E$81,Inputs!$E$81,CO383)*-1</f>
        <v>-109</v>
      </c>
      <c r="CP384" s="559">
        <f>IF(CP383&gt;Inputs!$E$81,Inputs!$E$81,CP383)*-1</f>
        <v>-109</v>
      </c>
      <c r="CQ384" s="559">
        <f>IF(CQ383&gt;Inputs!$E$81,Inputs!$E$81,CQ383)*-1</f>
        <v>-109</v>
      </c>
      <c r="CR384" s="559">
        <f>IF(CR383&gt;Inputs!$E$81,Inputs!$E$81,CR383)*-1</f>
        <v>-109</v>
      </c>
      <c r="CS384" s="559">
        <f>IF(CS383&gt;Inputs!$E$81,Inputs!$E$81,CS383)*-1</f>
        <v>-109</v>
      </c>
      <c r="CT384" s="559">
        <f>IF(CT383&gt;Inputs!$E$81,Inputs!$E$81,CT383)*-1</f>
        <v>0</v>
      </c>
      <c r="CU384" s="559">
        <f>IF(CU383&gt;Inputs!$E$81,Inputs!$E$81,CU383)*-1</f>
        <v>0</v>
      </c>
      <c r="CV384" s="559">
        <f>IF(CV383&gt;Inputs!$E$81,Inputs!$E$81,CV383)*-1</f>
        <v>0</v>
      </c>
      <c r="CW384" s="559">
        <f>IF(CW383&gt;Inputs!$E$81,Inputs!$E$81,CW383)*-1</f>
        <v>0</v>
      </c>
      <c r="CX384" s="559">
        <f>IF(CX383&gt;Inputs!$E$81,Inputs!$E$81,CX383)*-1</f>
        <v>0</v>
      </c>
      <c r="CY384" s="129"/>
      <c r="CZ384" s="129"/>
      <c r="DA384" s="129"/>
      <c r="DB384" s="129"/>
      <c r="DC384" s="129"/>
      <c r="DD384" s="129"/>
      <c r="DE384" s="129"/>
      <c r="DF384" s="129"/>
      <c r="DG384" s="129"/>
      <c r="DH384" s="129"/>
    </row>
    <row r="385" spans="1:112">
      <c r="A385" s="558" t="s">
        <v>1206</v>
      </c>
      <c r="B385" s="557">
        <f t="shared" si="2570"/>
        <v>1291939.9342375803</v>
      </c>
      <c r="C385" s="557">
        <f>SUM(D385:AA385)</f>
        <v>43064.664474586003</v>
      </c>
      <c r="D385" s="557">
        <f>D383+D384</f>
        <v>0</v>
      </c>
      <c r="E385" s="557">
        <f t="shared" ref="E385:AA385" si="2663">E383+E384</f>
        <v>0</v>
      </c>
      <c r="F385" s="557">
        <f t="shared" si="2663"/>
        <v>0</v>
      </c>
      <c r="G385" s="557">
        <f t="shared" si="2663"/>
        <v>0</v>
      </c>
      <c r="H385" s="557">
        <f t="shared" si="2663"/>
        <v>0</v>
      </c>
      <c r="I385" s="557">
        <f t="shared" si="2663"/>
        <v>0</v>
      </c>
      <c r="J385" s="557">
        <f t="shared" si="2663"/>
        <v>0</v>
      </c>
      <c r="K385" s="557">
        <f t="shared" si="2663"/>
        <v>184.61047871400001</v>
      </c>
      <c r="L385" s="557">
        <f t="shared" si="2663"/>
        <v>1409.0286452660002</v>
      </c>
      <c r="M385" s="557">
        <f t="shared" si="2663"/>
        <v>3120.7152658540003</v>
      </c>
      <c r="N385" s="557">
        <f t="shared" si="2663"/>
        <v>4551.2854706520002</v>
      </c>
      <c r="O385" s="557">
        <f t="shared" si="2663"/>
        <v>5419.62284387</v>
      </c>
      <c r="P385" s="557">
        <f t="shared" si="2663"/>
        <v>5663.2570708880012</v>
      </c>
      <c r="Q385" s="557">
        <f t="shared" si="2663"/>
        <v>5532.0694101859999</v>
      </c>
      <c r="R385" s="557">
        <f t="shared" si="2663"/>
        <v>5613.2808191920012</v>
      </c>
      <c r="S385" s="557">
        <f t="shared" si="2663"/>
        <v>5132.2593966180011</v>
      </c>
      <c r="T385" s="557">
        <f t="shared" si="2663"/>
        <v>3614.2307513520004</v>
      </c>
      <c r="U385" s="557">
        <f t="shared" si="2663"/>
        <v>2196.1546094780006</v>
      </c>
      <c r="V385" s="557">
        <f t="shared" si="2663"/>
        <v>628.14971251600002</v>
      </c>
      <c r="W385" s="557">
        <f t="shared" si="2663"/>
        <v>0</v>
      </c>
      <c r="X385" s="557">
        <f t="shared" si="2663"/>
        <v>0</v>
      </c>
      <c r="Y385" s="557">
        <f t="shared" si="2663"/>
        <v>0</v>
      </c>
      <c r="Z385" s="557">
        <f t="shared" si="2663"/>
        <v>0</v>
      </c>
      <c r="AA385" s="557">
        <f t="shared" si="2663"/>
        <v>0</v>
      </c>
      <c r="AB385" s="557">
        <f>SUM(AC385:AZ385)</f>
        <v>43064.664474586003</v>
      </c>
      <c r="AC385" s="557">
        <f>AC383+AC384</f>
        <v>0</v>
      </c>
      <c r="AD385" s="557">
        <f t="shared" ref="AD385:AZ385" si="2664">AD383+AD384</f>
        <v>0</v>
      </c>
      <c r="AE385" s="557">
        <f t="shared" si="2664"/>
        <v>0</v>
      </c>
      <c r="AF385" s="557">
        <f t="shared" si="2664"/>
        <v>0</v>
      </c>
      <c r="AG385" s="557">
        <f t="shared" si="2664"/>
        <v>0</v>
      </c>
      <c r="AH385" s="557">
        <f t="shared" si="2664"/>
        <v>0</v>
      </c>
      <c r="AI385" s="557">
        <f t="shared" si="2664"/>
        <v>0</v>
      </c>
      <c r="AJ385" s="557">
        <f t="shared" si="2664"/>
        <v>184.61047871400001</v>
      </c>
      <c r="AK385" s="557">
        <f t="shared" si="2664"/>
        <v>1409.0286452660002</v>
      </c>
      <c r="AL385" s="557">
        <f t="shared" si="2664"/>
        <v>3120.7152658540003</v>
      </c>
      <c r="AM385" s="557">
        <f t="shared" si="2664"/>
        <v>4551.2854706520002</v>
      </c>
      <c r="AN385" s="557">
        <f t="shared" si="2664"/>
        <v>5419.62284387</v>
      </c>
      <c r="AO385" s="557">
        <f t="shared" si="2664"/>
        <v>5663.2570708880012</v>
      </c>
      <c r="AP385" s="557">
        <f t="shared" si="2664"/>
        <v>5532.0694101859999</v>
      </c>
      <c r="AQ385" s="557">
        <f t="shared" si="2664"/>
        <v>5613.2808191920012</v>
      </c>
      <c r="AR385" s="557">
        <f t="shared" si="2664"/>
        <v>5132.2593966180011</v>
      </c>
      <c r="AS385" s="557">
        <f t="shared" si="2664"/>
        <v>3614.2307513520004</v>
      </c>
      <c r="AT385" s="557">
        <f t="shared" si="2664"/>
        <v>2196.1546094780006</v>
      </c>
      <c r="AU385" s="557">
        <f t="shared" si="2664"/>
        <v>628.14971251600002</v>
      </c>
      <c r="AV385" s="557">
        <f t="shared" si="2664"/>
        <v>0</v>
      </c>
      <c r="AW385" s="557">
        <f t="shared" si="2664"/>
        <v>0</v>
      </c>
      <c r="AX385" s="557">
        <f t="shared" si="2664"/>
        <v>0</v>
      </c>
      <c r="AY385" s="557">
        <f t="shared" si="2664"/>
        <v>0</v>
      </c>
      <c r="AZ385" s="557">
        <f t="shared" si="2664"/>
        <v>0</v>
      </c>
      <c r="BA385" s="557">
        <f>SUM(BB385:BY385)</f>
        <v>43064.664474586003</v>
      </c>
      <c r="BB385" s="557">
        <f>BB383+BB384</f>
        <v>0</v>
      </c>
      <c r="BC385" s="557">
        <f t="shared" ref="BC385:BY385" si="2665">BC383+BC384</f>
        <v>0</v>
      </c>
      <c r="BD385" s="557">
        <f t="shared" si="2665"/>
        <v>0</v>
      </c>
      <c r="BE385" s="557">
        <f t="shared" si="2665"/>
        <v>0</v>
      </c>
      <c r="BF385" s="557">
        <f t="shared" si="2665"/>
        <v>0</v>
      </c>
      <c r="BG385" s="557">
        <f t="shared" si="2665"/>
        <v>0</v>
      </c>
      <c r="BH385" s="557">
        <f t="shared" si="2665"/>
        <v>0</v>
      </c>
      <c r="BI385" s="557">
        <f t="shared" si="2665"/>
        <v>184.61047871400001</v>
      </c>
      <c r="BJ385" s="557">
        <f t="shared" si="2665"/>
        <v>1409.0286452660002</v>
      </c>
      <c r="BK385" s="557">
        <f t="shared" si="2665"/>
        <v>3120.7152658540003</v>
      </c>
      <c r="BL385" s="557">
        <f t="shared" si="2665"/>
        <v>4551.2854706520002</v>
      </c>
      <c r="BM385" s="557">
        <f t="shared" si="2665"/>
        <v>5419.62284387</v>
      </c>
      <c r="BN385" s="557">
        <f t="shared" si="2665"/>
        <v>5663.2570708880012</v>
      </c>
      <c r="BO385" s="557">
        <f t="shared" si="2665"/>
        <v>5532.0694101859999</v>
      </c>
      <c r="BP385" s="557">
        <f t="shared" si="2665"/>
        <v>5613.2808191920012</v>
      </c>
      <c r="BQ385" s="557">
        <f t="shared" si="2665"/>
        <v>5132.2593966180011</v>
      </c>
      <c r="BR385" s="557">
        <f t="shared" si="2665"/>
        <v>3614.2307513520004</v>
      </c>
      <c r="BS385" s="557">
        <f t="shared" si="2665"/>
        <v>2196.1546094780006</v>
      </c>
      <c r="BT385" s="557">
        <f t="shared" si="2665"/>
        <v>628.14971251600002</v>
      </c>
      <c r="BU385" s="557">
        <f t="shared" si="2665"/>
        <v>0</v>
      </c>
      <c r="BV385" s="557">
        <f t="shared" si="2665"/>
        <v>0</v>
      </c>
      <c r="BW385" s="557">
        <f t="shared" si="2665"/>
        <v>0</v>
      </c>
      <c r="BX385" s="557">
        <f t="shared" si="2665"/>
        <v>0</v>
      </c>
      <c r="BY385" s="557">
        <f t="shared" si="2665"/>
        <v>0</v>
      </c>
      <c r="BZ385" s="557">
        <f>SUM(CA385:CX385)</f>
        <v>43064.664474586003</v>
      </c>
      <c r="CA385" s="557">
        <f>CA383+CA384</f>
        <v>0</v>
      </c>
      <c r="CB385" s="557">
        <f t="shared" ref="CB385:CX385" si="2666">CB383+CB384</f>
        <v>0</v>
      </c>
      <c r="CC385" s="557">
        <f t="shared" si="2666"/>
        <v>0</v>
      </c>
      <c r="CD385" s="557">
        <f t="shared" si="2666"/>
        <v>0</v>
      </c>
      <c r="CE385" s="557">
        <f t="shared" si="2666"/>
        <v>0</v>
      </c>
      <c r="CF385" s="557">
        <f t="shared" si="2666"/>
        <v>0</v>
      </c>
      <c r="CG385" s="557">
        <f t="shared" si="2666"/>
        <v>0</v>
      </c>
      <c r="CH385" s="557">
        <f t="shared" si="2666"/>
        <v>184.61047871400001</v>
      </c>
      <c r="CI385" s="557">
        <f t="shared" si="2666"/>
        <v>1409.0286452660002</v>
      </c>
      <c r="CJ385" s="557">
        <f t="shared" si="2666"/>
        <v>3120.7152658540003</v>
      </c>
      <c r="CK385" s="557">
        <f t="shared" si="2666"/>
        <v>4551.2854706520002</v>
      </c>
      <c r="CL385" s="557">
        <f t="shared" si="2666"/>
        <v>5419.62284387</v>
      </c>
      <c r="CM385" s="557">
        <f t="shared" si="2666"/>
        <v>5663.2570708880012</v>
      </c>
      <c r="CN385" s="557">
        <f t="shared" si="2666"/>
        <v>5532.0694101859999</v>
      </c>
      <c r="CO385" s="557">
        <f t="shared" si="2666"/>
        <v>5613.2808191920012</v>
      </c>
      <c r="CP385" s="557">
        <f t="shared" si="2666"/>
        <v>5132.2593966180011</v>
      </c>
      <c r="CQ385" s="557">
        <f t="shared" si="2666"/>
        <v>3614.2307513520004</v>
      </c>
      <c r="CR385" s="557">
        <f t="shared" si="2666"/>
        <v>2196.1546094780006</v>
      </c>
      <c r="CS385" s="557">
        <f t="shared" si="2666"/>
        <v>628.14971251600002</v>
      </c>
      <c r="CT385" s="557">
        <f t="shared" si="2666"/>
        <v>0</v>
      </c>
      <c r="CU385" s="557">
        <f t="shared" si="2666"/>
        <v>0</v>
      </c>
      <c r="CV385" s="557">
        <f t="shared" si="2666"/>
        <v>0</v>
      </c>
      <c r="CW385" s="557">
        <f t="shared" si="2666"/>
        <v>0</v>
      </c>
      <c r="CX385" s="557">
        <f t="shared" si="2666"/>
        <v>0</v>
      </c>
      <c r="CY385" s="129"/>
      <c r="CZ385" s="129"/>
      <c r="DA385" s="129"/>
      <c r="DB385" s="129"/>
      <c r="DC385" s="129"/>
      <c r="DD385" s="129"/>
      <c r="DE385" s="129"/>
      <c r="DF385" s="129"/>
      <c r="DG385" s="129"/>
      <c r="DH385" s="129"/>
    </row>
    <row r="386" spans="1:112">
      <c r="A386" s="558"/>
      <c r="B386" s="557"/>
      <c r="C386" s="557"/>
      <c r="D386" s="557"/>
      <c r="E386" s="557"/>
      <c r="F386" s="557"/>
      <c r="G386" s="557"/>
      <c r="H386" s="557"/>
      <c r="I386" s="557"/>
      <c r="J386" s="557"/>
      <c r="K386" s="557"/>
      <c r="L386" s="557"/>
      <c r="M386" s="557"/>
      <c r="N386" s="557"/>
      <c r="O386" s="557"/>
      <c r="P386" s="557"/>
      <c r="Q386" s="557"/>
      <c r="R386" s="557"/>
      <c r="S386" s="557"/>
      <c r="T386" s="557"/>
      <c r="U386" s="557"/>
      <c r="V386" s="557"/>
      <c r="W386" s="557"/>
      <c r="X386" s="557"/>
      <c r="Y386" s="557"/>
      <c r="Z386" s="557"/>
      <c r="AA386" s="557"/>
      <c r="AB386" s="557"/>
      <c r="AC386" s="557"/>
      <c r="AD386" s="557"/>
      <c r="AE386" s="557"/>
      <c r="AF386" s="557"/>
      <c r="AG386" s="557"/>
      <c r="AH386" s="557"/>
      <c r="AI386" s="557"/>
      <c r="AJ386" s="557"/>
      <c r="AK386" s="557"/>
      <c r="AL386" s="557"/>
      <c r="AM386" s="557"/>
      <c r="AN386" s="557"/>
      <c r="AO386" s="557"/>
      <c r="AP386" s="557"/>
      <c r="AQ386" s="557"/>
      <c r="AR386" s="557"/>
      <c r="AS386" s="557"/>
      <c r="AT386" s="557"/>
      <c r="AU386" s="557"/>
      <c r="AV386" s="557"/>
      <c r="AW386" s="557"/>
      <c r="AX386" s="557"/>
      <c r="AY386" s="557"/>
      <c r="AZ386" s="557"/>
      <c r="BA386" s="557"/>
      <c r="BB386" s="557"/>
      <c r="BC386" s="557"/>
      <c r="BD386" s="557"/>
      <c r="BE386" s="557"/>
      <c r="BF386" s="557"/>
      <c r="BG386" s="557"/>
      <c r="BH386" s="557"/>
      <c r="BI386" s="557"/>
      <c r="BJ386" s="557"/>
      <c r="BK386" s="557"/>
      <c r="BL386" s="557"/>
      <c r="BM386" s="557"/>
      <c r="BN386" s="557"/>
      <c r="BO386" s="557"/>
      <c r="BP386" s="557"/>
      <c r="BQ386" s="557"/>
      <c r="BR386" s="557"/>
      <c r="BS386" s="557"/>
      <c r="BT386" s="557"/>
      <c r="BU386" s="557"/>
      <c r="BV386" s="557"/>
      <c r="BW386" s="557"/>
      <c r="BX386" s="557"/>
      <c r="BY386" s="557"/>
      <c r="BZ386" s="557"/>
      <c r="CA386" s="557"/>
      <c r="CB386" s="557"/>
      <c r="CC386" s="557"/>
      <c r="CD386" s="557"/>
      <c r="CE386" s="557"/>
      <c r="CF386" s="557"/>
      <c r="CG386" s="557"/>
      <c r="CH386" s="557"/>
      <c r="CI386" s="557"/>
      <c r="CJ386" s="557"/>
      <c r="CK386" s="557"/>
      <c r="CL386" s="557"/>
      <c r="CM386" s="557"/>
      <c r="CN386" s="557"/>
      <c r="CO386" s="557"/>
      <c r="CP386" s="557"/>
      <c r="CQ386" s="557"/>
      <c r="CR386" s="557"/>
      <c r="CS386" s="557"/>
      <c r="CT386" s="557"/>
      <c r="CU386" s="557"/>
      <c r="CV386" s="557"/>
      <c r="CW386" s="557"/>
      <c r="CX386" s="557"/>
      <c r="CY386" s="129"/>
      <c r="CZ386" s="129"/>
      <c r="DA386" s="129"/>
      <c r="DB386" s="129"/>
      <c r="DC386" s="129"/>
      <c r="DD386" s="129"/>
      <c r="DE386" s="129"/>
      <c r="DF386" s="129"/>
      <c r="DG386" s="129"/>
      <c r="DH386" s="129"/>
    </row>
    <row r="387" spans="1:112">
      <c r="A387" s="607" t="s">
        <v>1220</v>
      </c>
      <c r="B387" s="557"/>
      <c r="C387" s="557"/>
      <c r="D387" s="557"/>
      <c r="E387" s="557"/>
      <c r="F387" s="557"/>
      <c r="G387" s="557"/>
      <c r="H387" s="557"/>
      <c r="I387" s="557"/>
      <c r="J387" s="557"/>
      <c r="K387" s="557"/>
      <c r="L387" s="557"/>
      <c r="M387" s="557"/>
      <c r="N387" s="557"/>
      <c r="O387" s="557"/>
      <c r="P387" s="557"/>
      <c r="Q387" s="557"/>
      <c r="R387" s="557"/>
      <c r="S387" s="557"/>
      <c r="T387" s="557"/>
      <c r="U387" s="557"/>
      <c r="V387" s="557"/>
      <c r="W387" s="557"/>
      <c r="X387" s="557"/>
      <c r="Y387" s="557"/>
      <c r="Z387" s="557"/>
      <c r="AA387" s="557"/>
      <c r="AB387" s="557"/>
      <c r="AC387" s="557"/>
      <c r="AD387" s="557"/>
      <c r="AE387" s="557"/>
      <c r="AF387" s="557"/>
      <c r="AG387" s="557"/>
      <c r="AH387" s="557"/>
      <c r="AI387" s="557"/>
      <c r="AJ387" s="557"/>
      <c r="AK387" s="557"/>
      <c r="AL387" s="557"/>
      <c r="AM387" s="557"/>
      <c r="AN387" s="557"/>
      <c r="AO387" s="557"/>
      <c r="AP387" s="557"/>
      <c r="AQ387" s="557"/>
      <c r="AR387" s="557"/>
      <c r="AS387" s="557"/>
      <c r="AT387" s="557"/>
      <c r="AU387" s="557"/>
      <c r="AV387" s="557"/>
      <c r="AW387" s="557"/>
      <c r="AX387" s="557"/>
      <c r="AY387" s="557"/>
      <c r="AZ387" s="557"/>
      <c r="BA387" s="557"/>
      <c r="BB387" s="557"/>
      <c r="BC387" s="557"/>
      <c r="BD387" s="557"/>
      <c r="BE387" s="557"/>
      <c r="BF387" s="557"/>
      <c r="BG387" s="557"/>
      <c r="BH387" s="557"/>
      <c r="BI387" s="557"/>
      <c r="BJ387" s="557"/>
      <c r="BK387" s="557"/>
      <c r="BL387" s="557"/>
      <c r="BM387" s="557"/>
      <c r="BN387" s="557"/>
      <c r="BO387" s="557"/>
      <c r="BP387" s="557"/>
      <c r="BQ387" s="557"/>
      <c r="BR387" s="557"/>
      <c r="BS387" s="557"/>
      <c r="BT387" s="557"/>
      <c r="BU387" s="557"/>
      <c r="BV387" s="557"/>
      <c r="BW387" s="557"/>
      <c r="BX387" s="557"/>
      <c r="BY387" s="557"/>
      <c r="BZ387" s="557"/>
      <c r="CA387" s="557"/>
      <c r="CB387" s="557"/>
      <c r="CC387" s="557"/>
      <c r="CD387" s="557"/>
      <c r="CE387" s="557"/>
      <c r="CF387" s="557"/>
      <c r="CG387" s="557"/>
      <c r="CH387" s="557"/>
      <c r="CI387" s="557"/>
      <c r="CJ387" s="557"/>
      <c r="CK387" s="557"/>
      <c r="CL387" s="557"/>
      <c r="CM387" s="557"/>
      <c r="CN387" s="557"/>
      <c r="CO387" s="557"/>
      <c r="CP387" s="557"/>
      <c r="CQ387" s="557"/>
      <c r="CR387" s="557"/>
      <c r="CS387" s="557"/>
      <c r="CT387" s="557"/>
      <c r="CU387" s="557"/>
      <c r="CV387" s="557"/>
      <c r="CW387" s="557"/>
      <c r="CX387" s="557"/>
      <c r="CY387" s="129"/>
      <c r="CZ387" s="129"/>
      <c r="DA387" s="129"/>
      <c r="DB387" s="129"/>
      <c r="DC387" s="129"/>
      <c r="DD387" s="129"/>
      <c r="DE387" s="129"/>
      <c r="DF387" s="129"/>
      <c r="DG387" s="129"/>
      <c r="DH387" s="129"/>
    </row>
    <row r="388" spans="1:112">
      <c r="A388" s="558" t="s">
        <v>1208</v>
      </c>
      <c r="B388" s="557">
        <f>4*AB388+4*BA388+18*C388+BZ388*4</f>
        <v>1103187.1215903428</v>
      </c>
      <c r="C388" s="557">
        <f>SUM(D388:AA388)</f>
        <v>38163.834081719397</v>
      </c>
      <c r="D388" s="557">
        <f>IF(D375&lt;0,0,IF(D375&gt;D385,D385,D375))</f>
        <v>0</v>
      </c>
      <c r="E388" s="557">
        <f t="shared" ref="E388:AA388" si="2667">IF(E375&lt;0,0,IF(E375&gt;E385,E385,E375))</f>
        <v>0</v>
      </c>
      <c r="F388" s="557">
        <f t="shared" si="2667"/>
        <v>0</v>
      </c>
      <c r="G388" s="557">
        <f t="shared" si="2667"/>
        <v>0</v>
      </c>
      <c r="H388" s="557">
        <f t="shared" si="2667"/>
        <v>0</v>
      </c>
      <c r="I388" s="557">
        <f t="shared" si="2667"/>
        <v>0</v>
      </c>
      <c r="J388" s="557">
        <f t="shared" si="2667"/>
        <v>0</v>
      </c>
      <c r="K388" s="557">
        <f t="shared" si="2667"/>
        <v>184.61047871400001</v>
      </c>
      <c r="L388" s="557">
        <f t="shared" si="2667"/>
        <v>1409.0286452660002</v>
      </c>
      <c r="M388" s="557">
        <f t="shared" si="2667"/>
        <v>3120.7152658540003</v>
      </c>
      <c r="N388" s="557">
        <f t="shared" si="2667"/>
        <v>4551.2854706520002</v>
      </c>
      <c r="O388" s="557">
        <f t="shared" si="2667"/>
        <v>4604.1026635781018</v>
      </c>
      <c r="P388" s="557">
        <f t="shared" si="2667"/>
        <v>4519.2586402544866</v>
      </c>
      <c r="Q388" s="557">
        <f t="shared" si="2667"/>
        <v>4705.614248118758</v>
      </c>
      <c r="R388" s="557">
        <f t="shared" si="2667"/>
        <v>4231.5855185331711</v>
      </c>
      <c r="S388" s="557">
        <f t="shared" si="2667"/>
        <v>4399.0980774028731</v>
      </c>
      <c r="T388" s="557">
        <f t="shared" si="2667"/>
        <v>3614.2307513520004</v>
      </c>
      <c r="U388" s="557">
        <f t="shared" si="2667"/>
        <v>2196.1546094780006</v>
      </c>
      <c r="V388" s="557">
        <f t="shared" si="2667"/>
        <v>628.14971251600002</v>
      </c>
      <c r="W388" s="557">
        <f t="shared" si="2667"/>
        <v>0</v>
      </c>
      <c r="X388" s="557">
        <f t="shared" si="2667"/>
        <v>0</v>
      </c>
      <c r="Y388" s="557">
        <f t="shared" si="2667"/>
        <v>0</v>
      </c>
      <c r="Z388" s="557">
        <f t="shared" si="2667"/>
        <v>0</v>
      </c>
      <c r="AA388" s="557">
        <f t="shared" si="2667"/>
        <v>0</v>
      </c>
      <c r="AB388" s="557">
        <f>SUM(AC388:AZ388)</f>
        <v>34666.291619889562</v>
      </c>
      <c r="AC388" s="557">
        <f>IF(AC375&lt;0,0,IF(AC375&gt;AC385,AC385,AC375))</f>
        <v>0</v>
      </c>
      <c r="AD388" s="557">
        <f t="shared" ref="AD388:BY388" si="2668">IF(AD375&lt;0,0,IF(AD375&gt;AD385,AD385,AD375))</f>
        <v>0</v>
      </c>
      <c r="AE388" s="557">
        <f t="shared" si="2668"/>
        <v>0</v>
      </c>
      <c r="AF388" s="557">
        <f t="shared" si="2668"/>
        <v>0</v>
      </c>
      <c r="AG388" s="557">
        <f t="shared" si="2668"/>
        <v>0</v>
      </c>
      <c r="AH388" s="557">
        <f t="shared" si="2668"/>
        <v>0</v>
      </c>
      <c r="AI388" s="557">
        <f t="shared" si="2668"/>
        <v>0</v>
      </c>
      <c r="AJ388" s="557">
        <f t="shared" si="2668"/>
        <v>184.61047871400001</v>
      </c>
      <c r="AK388" s="557">
        <f t="shared" si="2668"/>
        <v>1409.0286452660002</v>
      </c>
      <c r="AL388" s="557">
        <f t="shared" si="2668"/>
        <v>3120.7152658540003</v>
      </c>
      <c r="AM388" s="557">
        <f t="shared" si="2668"/>
        <v>4501.3357199649072</v>
      </c>
      <c r="AN388" s="557">
        <f t="shared" si="2668"/>
        <v>3908.6674731560233</v>
      </c>
      <c r="AO388" s="557">
        <f t="shared" si="2668"/>
        <v>3823.8234498324077</v>
      </c>
      <c r="AP388" s="557">
        <f t="shared" si="2668"/>
        <v>4010.1790576966796</v>
      </c>
      <c r="AQ388" s="557">
        <f t="shared" si="2668"/>
        <v>3550.9419485949184</v>
      </c>
      <c r="AR388" s="557">
        <f t="shared" si="2668"/>
        <v>3718.4545074646203</v>
      </c>
      <c r="AS388" s="557">
        <f t="shared" si="2668"/>
        <v>3614.2307513520004</v>
      </c>
      <c r="AT388" s="557">
        <f t="shared" si="2668"/>
        <v>2196.1546094780006</v>
      </c>
      <c r="AU388" s="557">
        <f t="shared" si="2668"/>
        <v>628.14971251600002</v>
      </c>
      <c r="AV388" s="557">
        <f t="shared" si="2668"/>
        <v>0</v>
      </c>
      <c r="AW388" s="557">
        <f t="shared" si="2668"/>
        <v>0</v>
      </c>
      <c r="AX388" s="557">
        <f t="shared" si="2668"/>
        <v>0</v>
      </c>
      <c r="AY388" s="557">
        <f t="shared" si="2668"/>
        <v>0</v>
      </c>
      <c r="AZ388" s="557">
        <f t="shared" si="2668"/>
        <v>0</v>
      </c>
      <c r="BA388" s="557">
        <f>SUM(BB388:BY388)</f>
        <v>31432.397692797869</v>
      </c>
      <c r="BB388" s="557">
        <f>IF(BB375&lt;0,0,IF(BB375&gt;BB385,BB385,BB375))</f>
        <v>0</v>
      </c>
      <c r="BC388" s="557">
        <f t="shared" si="2668"/>
        <v>0</v>
      </c>
      <c r="BD388" s="557">
        <f t="shared" si="2668"/>
        <v>0</v>
      </c>
      <c r="BE388" s="557">
        <f t="shared" si="2668"/>
        <v>0</v>
      </c>
      <c r="BF388" s="557">
        <f t="shared" si="2668"/>
        <v>0</v>
      </c>
      <c r="BG388" s="557">
        <f t="shared" si="2668"/>
        <v>0</v>
      </c>
      <c r="BH388" s="557">
        <f t="shared" si="2668"/>
        <v>0</v>
      </c>
      <c r="BI388" s="557">
        <f t="shared" si="2668"/>
        <v>184.61047871400001</v>
      </c>
      <c r="BJ388" s="557">
        <f t="shared" si="2668"/>
        <v>1409.0286452660002</v>
      </c>
      <c r="BK388" s="557">
        <f t="shared" si="2668"/>
        <v>3120.7152658540003</v>
      </c>
      <c r="BL388" s="557">
        <f t="shared" si="2668"/>
        <v>3948.9293443628453</v>
      </c>
      <c r="BM388" s="557">
        <f t="shared" si="2668"/>
        <v>3367.7645848496868</v>
      </c>
      <c r="BN388" s="557">
        <f t="shared" si="2668"/>
        <v>3282.9205615260712</v>
      </c>
      <c r="BO388" s="557">
        <f t="shared" si="2668"/>
        <v>3469.2761693903431</v>
      </c>
      <c r="BP388" s="557">
        <f t="shared" si="2668"/>
        <v>3021.5525053096108</v>
      </c>
      <c r="BQ388" s="557">
        <f t="shared" si="2668"/>
        <v>3189.0650641793127</v>
      </c>
      <c r="BR388" s="557">
        <f t="shared" si="2668"/>
        <v>3614.2307513520004</v>
      </c>
      <c r="BS388" s="557">
        <f t="shared" si="2668"/>
        <v>2196.1546094780006</v>
      </c>
      <c r="BT388" s="557">
        <f t="shared" si="2668"/>
        <v>628.14971251600002</v>
      </c>
      <c r="BU388" s="557">
        <f t="shared" si="2668"/>
        <v>0</v>
      </c>
      <c r="BV388" s="557">
        <f t="shared" si="2668"/>
        <v>0</v>
      </c>
      <c r="BW388" s="557">
        <f t="shared" si="2668"/>
        <v>0</v>
      </c>
      <c r="BX388" s="557">
        <f t="shared" si="2668"/>
        <v>0</v>
      </c>
      <c r="BY388" s="557">
        <f t="shared" si="2668"/>
        <v>0</v>
      </c>
      <c r="BZ388" s="557">
        <f>SUM(CA388:CX388)</f>
        <v>37960.837717160983</v>
      </c>
      <c r="CA388" s="557">
        <f>IF(CA375&lt;0,0,IF(CA375&gt;CA385,CA385,CA375))</f>
        <v>0</v>
      </c>
      <c r="CB388" s="557">
        <f t="shared" ref="CB388:CX388" si="2669">IF(CB375&lt;0,0,IF(CB375&gt;CB385,CB385,CB375))</f>
        <v>0</v>
      </c>
      <c r="CC388" s="557">
        <f t="shared" si="2669"/>
        <v>0</v>
      </c>
      <c r="CD388" s="557">
        <f t="shared" si="2669"/>
        <v>0</v>
      </c>
      <c r="CE388" s="557">
        <f t="shared" si="2669"/>
        <v>0</v>
      </c>
      <c r="CF388" s="557">
        <f t="shared" si="2669"/>
        <v>0</v>
      </c>
      <c r="CG388" s="557">
        <f t="shared" si="2669"/>
        <v>0</v>
      </c>
      <c r="CH388" s="557">
        <f t="shared" si="2669"/>
        <v>184.61047871400001</v>
      </c>
      <c r="CI388" s="557">
        <f t="shared" si="2669"/>
        <v>1409.0286452660002</v>
      </c>
      <c r="CJ388" s="557">
        <f t="shared" si="2669"/>
        <v>3120.7152658540003</v>
      </c>
      <c r="CK388" s="557">
        <f t="shared" si="2669"/>
        <v>4551.2854706520002</v>
      </c>
      <c r="CL388" s="557">
        <f t="shared" si="2669"/>
        <v>4604.1026635781018</v>
      </c>
      <c r="CM388" s="557">
        <f t="shared" si="2669"/>
        <v>4469.7473318256052</v>
      </c>
      <c r="CN388" s="557">
        <f t="shared" si="2669"/>
        <v>4661.0540705327658</v>
      </c>
      <c r="CO388" s="557">
        <f t="shared" si="2669"/>
        <v>4177.1230792614033</v>
      </c>
      <c r="CP388" s="557">
        <f t="shared" si="2669"/>
        <v>4344.6356381311052</v>
      </c>
      <c r="CQ388" s="557">
        <f t="shared" si="2669"/>
        <v>3614.2307513520004</v>
      </c>
      <c r="CR388" s="557">
        <f t="shared" si="2669"/>
        <v>2196.1546094780006</v>
      </c>
      <c r="CS388" s="557">
        <f t="shared" si="2669"/>
        <v>628.14971251600002</v>
      </c>
      <c r="CT388" s="557">
        <f t="shared" si="2669"/>
        <v>0</v>
      </c>
      <c r="CU388" s="557">
        <f t="shared" si="2669"/>
        <v>0</v>
      </c>
      <c r="CV388" s="557">
        <f t="shared" si="2669"/>
        <v>0</v>
      </c>
      <c r="CW388" s="557">
        <f t="shared" si="2669"/>
        <v>0</v>
      </c>
      <c r="CX388" s="557">
        <f t="shared" si="2669"/>
        <v>0</v>
      </c>
      <c r="CY388" s="129"/>
      <c r="CZ388" s="129"/>
      <c r="DA388" s="129"/>
      <c r="DB388" s="129"/>
      <c r="DC388" s="129"/>
      <c r="DD388" s="129"/>
      <c r="DE388" s="129"/>
      <c r="DF388" s="129"/>
      <c r="DG388" s="129"/>
      <c r="DH388" s="129"/>
    </row>
    <row r="389" spans="1:112">
      <c r="A389" s="558" t="s">
        <v>1209</v>
      </c>
      <c r="B389" s="604">
        <f>B375-B388</f>
        <v>2066718.5190375797</v>
      </c>
      <c r="C389" s="604">
        <f t="shared" ref="C389" si="2670">C375-C388</f>
        <v>72800.084632020546</v>
      </c>
      <c r="D389" s="604">
        <f t="shared" ref="D389" si="2671">D375-D388</f>
        <v>3659.9095794374543</v>
      </c>
      <c r="E389" s="604">
        <f t="shared" ref="E389" si="2672">E375-E388</f>
        <v>3659.9095794374543</v>
      </c>
      <c r="F389" s="604">
        <f t="shared" ref="F389" si="2673">F375-F388</f>
        <v>3331.0856715309956</v>
      </c>
      <c r="G389" s="604">
        <f t="shared" ref="G389" si="2674">G375-G388</f>
        <v>3142.8849125268362</v>
      </c>
      <c r="H389" s="604">
        <f t="shared" ref="H389" si="2675">H375-H388</f>
        <v>3119.1886885527315</v>
      </c>
      <c r="I389" s="604">
        <f t="shared" ref="I389" si="2676">I375-I388</f>
        <v>2978.5183240165607</v>
      </c>
      <c r="J389" s="604">
        <f t="shared" ref="J389" si="2677">J375-J388</f>
        <v>3002.2617636245004</v>
      </c>
      <c r="K389" s="604">
        <f t="shared" ref="K389" si="2678">K375-K388</f>
        <v>4644.2272672731515</v>
      </c>
      <c r="L389" s="604">
        <f t="shared" ref="L389" si="2679">L375-L388</f>
        <v>3134.8961454176379</v>
      </c>
      <c r="M389" s="604">
        <f t="shared" ref="M389" si="2680">M375-M388</f>
        <v>1907.6809913054699</v>
      </c>
      <c r="N389" s="604">
        <f t="shared" ref="N389" si="2681">N375-N388</f>
        <v>660.28701794412427</v>
      </c>
      <c r="O389" s="604">
        <f t="shared" ref="O389" si="2682">O375-O388</f>
        <v>0</v>
      </c>
      <c r="P389" s="604">
        <f t="shared" ref="P389" si="2683">P375-P388</f>
        <v>0</v>
      </c>
      <c r="Q389" s="604">
        <f t="shared" ref="Q389" si="2684">Q375-Q388</f>
        <v>0</v>
      </c>
      <c r="R389" s="604">
        <f t="shared" ref="R389" si="2685">R375-R388</f>
        <v>0</v>
      </c>
      <c r="S389" s="604">
        <f t="shared" ref="S389" si="2686">S375-S388</f>
        <v>0</v>
      </c>
      <c r="T389" s="604">
        <f t="shared" ref="T389" si="2687">T375-T388</f>
        <v>1876.1923141350048</v>
      </c>
      <c r="U389" s="604">
        <f t="shared" ref="U389" si="2688">U375-U388</f>
        <v>3647.4338169718249</v>
      </c>
      <c r="V389" s="604">
        <f t="shared" ref="V389" si="2689">V375-V388</f>
        <v>5480.14541702116</v>
      </c>
      <c r="W389" s="604">
        <f t="shared" ref="W389" si="2690">W375-W388</f>
        <v>6365.0026872855351</v>
      </c>
      <c r="X389" s="604">
        <f t="shared" ref="X389" si="2691">X375-X388</f>
        <v>6341.2663924163307</v>
      </c>
      <c r="Y389" s="604">
        <f t="shared" ref="Y389" si="2692">Y375-Y388</f>
        <v>6012.4530736055831</v>
      </c>
      <c r="Z389" s="604">
        <f t="shared" ref="Z389" si="2693">Z375-Z388</f>
        <v>5824.3101193310022</v>
      </c>
      <c r="AA389" s="604">
        <f t="shared" ref="AA389" si="2694">AA375-AA388</f>
        <v>4012.430870187221</v>
      </c>
      <c r="AB389" s="604">
        <f t="shared" ref="AB389" si="2695">AB375-AB388</f>
        <v>61959.829651584245</v>
      </c>
      <c r="AC389" s="604">
        <f t="shared" ref="AC389" si="2696">AC375-AC388</f>
        <v>3142.0474950141697</v>
      </c>
      <c r="AD389" s="604">
        <f t="shared" ref="AD389" si="2697">AD375-AD388</f>
        <v>3142.0474950141697</v>
      </c>
      <c r="AE389" s="604">
        <f t="shared" ref="AE389" si="2698">AE375-AE388</f>
        <v>2842.8024383293186</v>
      </c>
      <c r="AF389" s="604">
        <f t="shared" ref="AF389" si="2699">AF375-AF388</f>
        <v>2684.2304036809401</v>
      </c>
      <c r="AG389" s="604">
        <f t="shared" ref="AG389" si="2700">AG375-AG388</f>
        <v>2675.2907081582212</v>
      </c>
      <c r="AH389" s="604">
        <f t="shared" ref="AH389" si="2701">AH375-AH388</f>
        <v>2534.6203436220499</v>
      </c>
      <c r="AI389" s="604">
        <f t="shared" ref="AI389" si="2702">AI375-AI388</f>
        <v>2543.6072547786043</v>
      </c>
      <c r="AJ389" s="604">
        <f t="shared" ref="AJ389" si="2703">AJ375-AJ388</f>
        <v>4155.9440340714746</v>
      </c>
      <c r="AK389" s="604">
        <f t="shared" ref="AK389" si="2704">AK375-AK388</f>
        <v>2602.2185689442222</v>
      </c>
      <c r="AL389" s="604">
        <f t="shared" ref="AL389" si="2705">AL375-AL388</f>
        <v>1271.4272194066675</v>
      </c>
      <c r="AM389" s="604">
        <f t="shared" ref="AM389" si="2706">AM375-AM388</f>
        <v>0</v>
      </c>
      <c r="AN389" s="604">
        <f t="shared" ref="AN389" si="2707">AN375-AN388</f>
        <v>0</v>
      </c>
      <c r="AO389" s="604">
        <f t="shared" ref="AO389" si="2708">AO375-AO388</f>
        <v>0</v>
      </c>
      <c r="AP389" s="604">
        <f t="shared" ref="AP389" si="2709">AP375-AP388</f>
        <v>0</v>
      </c>
      <c r="AQ389" s="604">
        <f t="shared" ref="AQ389" si="2710">AQ375-AQ388</f>
        <v>0</v>
      </c>
      <c r="AR389" s="604">
        <f t="shared" ref="AR389" si="2711">AR375-AR388</f>
        <v>0</v>
      </c>
      <c r="AS389" s="604">
        <f t="shared" ref="AS389" si="2712">AS375-AS388</f>
        <v>1195.5487441967521</v>
      </c>
      <c r="AT389" s="604">
        <f t="shared" ref="AT389" si="2713">AT375-AT388</f>
        <v>2966.7902470335721</v>
      </c>
      <c r="AU389" s="604">
        <f t="shared" ref="AU389" si="2714">AU375-AU388</f>
        <v>4799.5018470829073</v>
      </c>
      <c r="AV389" s="604">
        <f t="shared" ref="AV389" si="2715">AV375-AV388</f>
        <v>5684.3591173472823</v>
      </c>
      <c r="AW389" s="604">
        <f t="shared" ref="AW389" si="2716">AW375-AW388</f>
        <v>5675.4194218245621</v>
      </c>
      <c r="AX389" s="604">
        <f t="shared" ref="AX389" si="2717">AX375-AX388</f>
        <v>5376.1993017067807</v>
      </c>
      <c r="AY389" s="604">
        <f t="shared" ref="AY389" si="2718">AY375-AY388</f>
        <v>5217.6495461251698</v>
      </c>
      <c r="AZ389" s="604">
        <f t="shared" ref="AZ389" si="2719">AZ375-AZ388</f>
        <v>3450.1254652474522</v>
      </c>
      <c r="BA389" s="604">
        <f t="shared" ref="BA389" si="2720">BA375-BA388</f>
        <v>54042.071304496028</v>
      </c>
      <c r="BB389" s="604">
        <f t="shared" ref="BB389" si="2721">BB375-BB388</f>
        <v>2739.2511794710017</v>
      </c>
      <c r="BC389" s="604">
        <f t="shared" ref="BC389" si="2722">BC375-BC388</f>
        <v>2739.2511794710017</v>
      </c>
      <c r="BD389" s="604">
        <f t="shared" ref="BD389" si="2723">BD375-BD388</f>
        <v>2463.0479916699687</v>
      </c>
      <c r="BE389" s="604">
        <f t="shared" ref="BE389" si="2724">BE375-BE388</f>
        <v>2327.4679527712765</v>
      </c>
      <c r="BF389" s="604">
        <f t="shared" ref="BF389" si="2725">BF375-BF388</f>
        <v>2330.0367234069345</v>
      </c>
      <c r="BG389" s="604">
        <f t="shared" ref="BG389" si="2726">BG375-BG388</f>
        <v>2189.3663588707627</v>
      </c>
      <c r="BH389" s="604">
        <f t="shared" ref="BH389" si="2727">BH375-BH388</f>
        <v>2186.8448038689412</v>
      </c>
      <c r="BI389" s="604">
        <f t="shared" ref="BI389" si="2728">BI375-BI388</f>
        <v>3776.1895874121246</v>
      </c>
      <c r="BJ389" s="604">
        <f t="shared" ref="BJ389" si="2729">BJ375-BJ388</f>
        <v>2187.8967192104637</v>
      </c>
      <c r="BK389" s="604">
        <f t="shared" ref="BK389" si="2730">BK375-BK388</f>
        <v>776.56317459648608</v>
      </c>
      <c r="BL389" s="604">
        <f t="shared" ref="BL389" si="2731">BL375-BL388</f>
        <v>0</v>
      </c>
      <c r="BM389" s="604">
        <f t="shared" ref="BM389" si="2732">BM375-BM388</f>
        <v>0</v>
      </c>
      <c r="BN389" s="604">
        <f t="shared" ref="BN389" si="2733">BN375-BN388</f>
        <v>0</v>
      </c>
      <c r="BO389" s="604">
        <f t="shared" ref="BO389" si="2734">BO375-BO388</f>
        <v>0</v>
      </c>
      <c r="BP389" s="604">
        <f t="shared" ref="BP389" si="2735">BP375-BP388</f>
        <v>0</v>
      </c>
      <c r="BQ389" s="604">
        <f t="shared" ref="BQ389" si="2736">BQ375-BQ388</f>
        <v>0</v>
      </c>
      <c r="BR389" s="604">
        <f t="shared" ref="BR389" si="2737">BR375-BR388</f>
        <v>666.15930091144446</v>
      </c>
      <c r="BS389" s="604">
        <f t="shared" ref="BS389" si="2738">BS375-BS388</f>
        <v>2437.4008037482645</v>
      </c>
      <c r="BT389" s="604">
        <f t="shared" ref="BT389" si="2739">BT375-BT388</f>
        <v>4270.1124037975997</v>
      </c>
      <c r="BU389" s="604">
        <f t="shared" ref="BU389" si="2740">BU375-BU388</f>
        <v>5154.9696740619747</v>
      </c>
      <c r="BV389" s="604">
        <f t="shared" ref="BV389" si="2741">BV375-BV388</f>
        <v>5157.5373796968361</v>
      </c>
      <c r="BW389" s="604">
        <f t="shared" ref="BW389" si="2742">BW375-BW388</f>
        <v>4881.3352568965993</v>
      </c>
      <c r="BX389" s="604">
        <f t="shared" ref="BX389" si="2743">BX375-BX388</f>
        <v>4745.802433631744</v>
      </c>
      <c r="BY389" s="604">
        <f t="shared" ref="BY389" si="2744">BY375-BY388</f>
        <v>3012.838381002543</v>
      </c>
      <c r="BZ389" s="604">
        <f t="shared" ref="BZ389" si="2745">BZ375-BZ388</f>
        <v>73062.494566693611</v>
      </c>
      <c r="CA389" s="604">
        <f t="shared" ref="CA389" si="2746">CA375-CA388</f>
        <v>3659.9095794374543</v>
      </c>
      <c r="CB389" s="604">
        <f t="shared" ref="CB389" si="2747">CB375-CB388</f>
        <v>3659.9095794374543</v>
      </c>
      <c r="CC389" s="604">
        <f t="shared" ref="CC389" si="2748">CC375-CC388</f>
        <v>3331.0856715309956</v>
      </c>
      <c r="CD389" s="604">
        <f t="shared" ref="CD389" si="2749">CD375-CD388</f>
        <v>3142.8849125268362</v>
      </c>
      <c r="CE389" s="604">
        <f t="shared" ref="CE389" si="2750">CE375-CE388</f>
        <v>3119.1886885527315</v>
      </c>
      <c r="CF389" s="604">
        <f t="shared" ref="CF389" si="2751">CF375-CF388</f>
        <v>2978.5183240165607</v>
      </c>
      <c r="CG389" s="604">
        <f t="shared" ref="CG389" si="2752">CG375-CG388</f>
        <v>3002.2617636245004</v>
      </c>
      <c r="CH389" s="604">
        <f t="shared" ref="CH389" si="2753">CH375-CH388</f>
        <v>4644.2272672731515</v>
      </c>
      <c r="CI389" s="604">
        <f t="shared" ref="CI389" si="2754">CI375-CI388</f>
        <v>3134.8961454176379</v>
      </c>
      <c r="CJ389" s="604">
        <f t="shared" ref="CJ389" si="2755">CJ375-CJ388</f>
        <v>1907.6809913054699</v>
      </c>
      <c r="CK389" s="604">
        <f t="shared" ref="CK389" si="2756">CK375-CK388</f>
        <v>660.28701794412427</v>
      </c>
      <c r="CL389" s="604">
        <f t="shared" ref="CL389" si="2757">CL375-CL388</f>
        <v>0</v>
      </c>
      <c r="CM389" s="604">
        <f t="shared" ref="CM389" si="2758">CM375-CM388</f>
        <v>0</v>
      </c>
      <c r="CN389" s="604">
        <f t="shared" ref="CN389" si="2759">CN375-CN388</f>
        <v>0</v>
      </c>
      <c r="CO389" s="604">
        <f t="shared" ref="CO389" si="2760">CO375-CO388</f>
        <v>0</v>
      </c>
      <c r="CP389" s="604">
        <f t="shared" ref="CP389" si="2761">CP375-CP388</f>
        <v>0</v>
      </c>
      <c r="CQ389" s="604">
        <f t="shared" ref="CQ389" si="2762">CQ375-CQ388</f>
        <v>1841.534398234789</v>
      </c>
      <c r="CR389" s="604">
        <f t="shared" ref="CR389" si="2763">CR375-CR388</f>
        <v>3607.8247702287199</v>
      </c>
      <c r="CS389" s="604">
        <f t="shared" ref="CS389" si="2764">CS375-CS388</f>
        <v>5430.6341085922795</v>
      </c>
      <c r="CT389" s="604">
        <f t="shared" ref="CT389" si="2765">CT375-CT388</f>
        <v>6315.4913788566546</v>
      </c>
      <c r="CU389" s="604">
        <f t="shared" ref="CU389" si="2766">CU375-CU388</f>
        <v>6296.7062148303385</v>
      </c>
      <c r="CV389" s="604">
        <f t="shared" ref="CV389" si="2767">CV375-CV388</f>
        <v>5967.8928960195908</v>
      </c>
      <c r="CW389" s="604">
        <f t="shared" ref="CW389" si="2768">CW375-CW388</f>
        <v>5784.701072587899</v>
      </c>
      <c r="CX389" s="604">
        <f t="shared" ref="CX389" si="2769">CX375-CX388</f>
        <v>4381.4976845386755</v>
      </c>
      <c r="CY389" s="129"/>
      <c r="CZ389" s="129"/>
      <c r="DA389" s="129"/>
      <c r="DB389" s="129"/>
      <c r="DC389" s="129"/>
      <c r="DD389" s="129"/>
      <c r="DE389" s="129"/>
      <c r="DF389" s="129"/>
      <c r="DG389" s="129"/>
      <c r="DH389" s="129"/>
    </row>
    <row r="390" spans="1:112" ht="15.75" thickBot="1">
      <c r="A390" s="558"/>
      <c r="B390" s="604"/>
      <c r="C390" s="604"/>
      <c r="D390" s="604"/>
      <c r="E390" s="604"/>
      <c r="F390" s="604"/>
      <c r="G390" s="604"/>
      <c r="H390" s="604"/>
      <c r="I390" s="604"/>
      <c r="J390" s="604"/>
      <c r="K390" s="604"/>
      <c r="L390" s="604"/>
      <c r="M390" s="604"/>
      <c r="N390" s="604"/>
      <c r="O390" s="604"/>
      <c r="P390" s="604"/>
      <c r="Q390" s="604"/>
      <c r="R390" s="604"/>
      <c r="S390" s="604"/>
      <c r="T390" s="604"/>
      <c r="U390" s="604"/>
      <c r="V390" s="604"/>
      <c r="W390" s="604"/>
      <c r="X390" s="604"/>
      <c r="Y390" s="604"/>
      <c r="Z390" s="604"/>
      <c r="AA390" s="604"/>
      <c r="AB390" s="604"/>
      <c r="AC390" s="604"/>
      <c r="AD390" s="604"/>
      <c r="AE390" s="604"/>
      <c r="AF390" s="604"/>
      <c r="AG390" s="604"/>
      <c r="AH390" s="604"/>
      <c r="AI390" s="604"/>
      <c r="AJ390" s="604"/>
      <c r="AK390" s="604"/>
      <c r="AL390" s="604"/>
      <c r="AM390" s="604"/>
      <c r="AN390" s="604"/>
      <c r="AO390" s="604"/>
      <c r="AP390" s="604"/>
      <c r="AQ390" s="604"/>
      <c r="AR390" s="604"/>
      <c r="AS390" s="604"/>
      <c r="AT390" s="604"/>
      <c r="AU390" s="604"/>
      <c r="AV390" s="604"/>
      <c r="AW390" s="604"/>
      <c r="AX390" s="604"/>
      <c r="AY390" s="604"/>
      <c r="AZ390" s="604"/>
      <c r="BA390" s="604"/>
      <c r="BB390" s="604"/>
      <c r="BC390" s="604"/>
      <c r="BD390" s="604"/>
      <c r="BE390" s="604"/>
      <c r="BF390" s="604"/>
      <c r="BG390" s="604"/>
      <c r="BH390" s="604"/>
      <c r="BI390" s="604"/>
      <c r="BJ390" s="604"/>
      <c r="BK390" s="604"/>
      <c r="BL390" s="604"/>
      <c r="BM390" s="604"/>
      <c r="BN390" s="604"/>
      <c r="BO390" s="604"/>
      <c r="BP390" s="604"/>
      <c r="BQ390" s="604"/>
      <c r="BR390" s="604"/>
      <c r="BS390" s="604"/>
      <c r="BT390" s="604"/>
      <c r="BU390" s="604"/>
      <c r="BV390" s="604"/>
      <c r="BW390" s="604"/>
      <c r="BX390" s="604"/>
      <c r="BY390" s="604"/>
      <c r="BZ390" s="604"/>
      <c r="CA390" s="604"/>
      <c r="CB390" s="604"/>
      <c r="CC390" s="604"/>
      <c r="CD390" s="604"/>
      <c r="CE390" s="604"/>
      <c r="CF390" s="604"/>
      <c r="CG390" s="604"/>
      <c r="CH390" s="604"/>
      <c r="CI390" s="604"/>
      <c r="CJ390" s="604"/>
      <c r="CK390" s="604"/>
      <c r="CL390" s="604"/>
      <c r="CM390" s="604"/>
      <c r="CN390" s="604"/>
      <c r="CO390" s="604"/>
      <c r="CP390" s="604"/>
      <c r="CQ390" s="604"/>
      <c r="CR390" s="604"/>
      <c r="CS390" s="604"/>
      <c r="CT390" s="604"/>
      <c r="CU390" s="604"/>
      <c r="CV390" s="604"/>
      <c r="CW390" s="604"/>
      <c r="CX390" s="604"/>
      <c r="CY390" s="129"/>
      <c r="CZ390" s="129"/>
      <c r="DA390" s="129"/>
      <c r="DB390" s="129"/>
      <c r="DC390" s="129"/>
      <c r="DD390" s="129"/>
      <c r="DE390" s="129"/>
      <c r="DF390" s="129"/>
      <c r="DG390" s="129"/>
      <c r="DH390" s="129"/>
    </row>
    <row r="391" spans="1:112">
      <c r="A391" s="609" t="s">
        <v>5</v>
      </c>
      <c r="B391" s="610"/>
      <c r="C391" s="610"/>
      <c r="D391" s="610"/>
      <c r="E391" s="610"/>
      <c r="F391" s="610"/>
      <c r="G391" s="610"/>
      <c r="H391" s="610"/>
      <c r="I391" s="610"/>
      <c r="J391" s="610"/>
      <c r="K391" s="610"/>
      <c r="L391" s="610"/>
      <c r="M391" s="610"/>
      <c r="N391" s="610"/>
      <c r="O391" s="610"/>
      <c r="P391" s="610"/>
      <c r="Q391" s="610"/>
      <c r="R391" s="610"/>
      <c r="S391" s="610"/>
      <c r="T391" s="610"/>
      <c r="U391" s="610"/>
      <c r="V391" s="610"/>
      <c r="W391" s="610"/>
      <c r="X391" s="610"/>
      <c r="Y391" s="610"/>
      <c r="Z391" s="610"/>
      <c r="AA391" s="610"/>
      <c r="AB391" s="610"/>
      <c r="AC391" s="610"/>
      <c r="AD391" s="610"/>
      <c r="AE391" s="610"/>
      <c r="AF391" s="610"/>
      <c r="AG391" s="610"/>
      <c r="AH391" s="610"/>
      <c r="AI391" s="610"/>
      <c r="AJ391" s="610"/>
      <c r="AK391" s="610"/>
      <c r="AL391" s="610"/>
      <c r="AM391" s="610"/>
      <c r="AN391" s="610"/>
      <c r="AO391" s="610"/>
      <c r="AP391" s="610"/>
      <c r="AQ391" s="610"/>
      <c r="AR391" s="610"/>
      <c r="AS391" s="610"/>
      <c r="AT391" s="610"/>
      <c r="AU391" s="610"/>
      <c r="AV391" s="610"/>
      <c r="AW391" s="610"/>
      <c r="AX391" s="610"/>
      <c r="AY391" s="610"/>
      <c r="AZ391" s="610"/>
      <c r="BA391" s="610"/>
      <c r="BB391" s="610"/>
      <c r="BC391" s="610"/>
      <c r="BD391" s="610"/>
      <c r="BE391" s="610"/>
      <c r="BF391" s="610"/>
      <c r="BG391" s="610"/>
      <c r="BH391" s="610"/>
      <c r="BI391" s="610"/>
      <c r="BJ391" s="610"/>
      <c r="BK391" s="610"/>
      <c r="BL391" s="610"/>
      <c r="BM391" s="610"/>
      <c r="BN391" s="610"/>
      <c r="BO391" s="610"/>
      <c r="BP391" s="610"/>
      <c r="BQ391" s="610"/>
      <c r="BR391" s="610"/>
      <c r="BS391" s="610"/>
      <c r="BT391" s="610"/>
      <c r="BU391" s="610"/>
      <c r="BV391" s="610"/>
      <c r="BW391" s="610"/>
      <c r="BX391" s="610"/>
      <c r="BY391" s="610"/>
      <c r="BZ391" s="610"/>
      <c r="CA391" s="610"/>
      <c r="CB391" s="610"/>
      <c r="CC391" s="610"/>
      <c r="CD391" s="610"/>
      <c r="CE391" s="610"/>
      <c r="CF391" s="610"/>
      <c r="CG391" s="610"/>
      <c r="CH391" s="610"/>
      <c r="CI391" s="610"/>
      <c r="CJ391" s="610"/>
      <c r="CK391" s="610"/>
      <c r="CL391" s="610"/>
      <c r="CM391" s="610"/>
      <c r="CN391" s="610"/>
      <c r="CO391" s="610"/>
      <c r="CP391" s="610"/>
      <c r="CQ391" s="610"/>
      <c r="CR391" s="610"/>
      <c r="CS391" s="610"/>
      <c r="CT391" s="610"/>
      <c r="CU391" s="610"/>
      <c r="CV391" s="610"/>
      <c r="CW391" s="610"/>
      <c r="CX391" s="611"/>
      <c r="CY391" s="129"/>
      <c r="CZ391" s="129"/>
      <c r="DA391" s="129"/>
      <c r="DB391" s="129"/>
      <c r="DC391" s="129"/>
      <c r="DD391" s="129"/>
      <c r="DE391" s="129"/>
      <c r="DF391" s="129"/>
      <c r="DG391" s="129"/>
      <c r="DH391" s="129"/>
    </row>
    <row r="392" spans="1:112">
      <c r="A392" s="612" t="s">
        <v>1210</v>
      </c>
      <c r="B392" s="591">
        <f>B383</f>
        <v>1331179.9342375803</v>
      </c>
      <c r="C392" s="557">
        <f t="shared" ref="C392" si="2770">SUM(D392:AA392)</f>
        <v>44372.664474586003</v>
      </c>
      <c r="D392" s="557">
        <f t="shared" ref="D392:AI392" si="2771">D383</f>
        <v>0</v>
      </c>
      <c r="E392" s="557">
        <f t="shared" si="2771"/>
        <v>0</v>
      </c>
      <c r="F392" s="557">
        <f t="shared" si="2771"/>
        <v>0</v>
      </c>
      <c r="G392" s="557">
        <f t="shared" si="2771"/>
        <v>0</v>
      </c>
      <c r="H392" s="557">
        <f t="shared" si="2771"/>
        <v>0</v>
      </c>
      <c r="I392" s="557">
        <f t="shared" si="2771"/>
        <v>0</v>
      </c>
      <c r="J392" s="557">
        <f t="shared" si="2771"/>
        <v>0</v>
      </c>
      <c r="K392" s="557">
        <f t="shared" si="2771"/>
        <v>293.61047871400001</v>
      </c>
      <c r="L392" s="557">
        <f t="shared" si="2771"/>
        <v>1518.0286452660002</v>
      </c>
      <c r="M392" s="557">
        <f t="shared" si="2771"/>
        <v>3229.7152658540003</v>
      </c>
      <c r="N392" s="557">
        <f t="shared" si="2771"/>
        <v>4660.2854706520002</v>
      </c>
      <c r="O392" s="557">
        <f t="shared" si="2771"/>
        <v>5528.62284387</v>
      </c>
      <c r="P392" s="557">
        <f t="shared" si="2771"/>
        <v>5772.2570708880012</v>
      </c>
      <c r="Q392" s="557">
        <f t="shared" si="2771"/>
        <v>5641.0694101859999</v>
      </c>
      <c r="R392" s="557">
        <f t="shared" si="2771"/>
        <v>5722.2808191920012</v>
      </c>
      <c r="S392" s="557">
        <f t="shared" si="2771"/>
        <v>5241.2593966180011</v>
      </c>
      <c r="T392" s="557">
        <f t="shared" si="2771"/>
        <v>3723.2307513520004</v>
      </c>
      <c r="U392" s="557">
        <f t="shared" si="2771"/>
        <v>2305.1546094780006</v>
      </c>
      <c r="V392" s="557">
        <f t="shared" si="2771"/>
        <v>737.14971251600002</v>
      </c>
      <c r="W392" s="557">
        <f t="shared" si="2771"/>
        <v>0</v>
      </c>
      <c r="X392" s="557">
        <f t="shared" si="2771"/>
        <v>0</v>
      </c>
      <c r="Y392" s="557">
        <f t="shared" si="2771"/>
        <v>0</v>
      </c>
      <c r="Z392" s="557">
        <f t="shared" si="2771"/>
        <v>0</v>
      </c>
      <c r="AA392" s="557">
        <f t="shared" si="2771"/>
        <v>0</v>
      </c>
      <c r="AB392" s="557">
        <f t="shared" si="2771"/>
        <v>44372.664474586003</v>
      </c>
      <c r="AC392" s="557">
        <f t="shared" si="2771"/>
        <v>0</v>
      </c>
      <c r="AD392" s="557">
        <f t="shared" si="2771"/>
        <v>0</v>
      </c>
      <c r="AE392" s="557">
        <f t="shared" si="2771"/>
        <v>0</v>
      </c>
      <c r="AF392" s="557">
        <f t="shared" si="2771"/>
        <v>0</v>
      </c>
      <c r="AG392" s="557">
        <f t="shared" si="2771"/>
        <v>0</v>
      </c>
      <c r="AH392" s="557">
        <f t="shared" si="2771"/>
        <v>0</v>
      </c>
      <c r="AI392" s="557">
        <f t="shared" si="2771"/>
        <v>0</v>
      </c>
      <c r="AJ392" s="557">
        <f t="shared" ref="AJ392:BO392" si="2772">AJ383</f>
        <v>293.61047871400001</v>
      </c>
      <c r="AK392" s="557">
        <f t="shared" si="2772"/>
        <v>1518.0286452660002</v>
      </c>
      <c r="AL392" s="557">
        <f t="shared" si="2772"/>
        <v>3229.7152658540003</v>
      </c>
      <c r="AM392" s="557">
        <f t="shared" si="2772"/>
        <v>4660.2854706520002</v>
      </c>
      <c r="AN392" s="557">
        <f t="shared" si="2772"/>
        <v>5528.62284387</v>
      </c>
      <c r="AO392" s="557">
        <f t="shared" si="2772"/>
        <v>5772.2570708880012</v>
      </c>
      <c r="AP392" s="557">
        <f t="shared" si="2772"/>
        <v>5641.0694101859999</v>
      </c>
      <c r="AQ392" s="557">
        <f t="shared" si="2772"/>
        <v>5722.2808191920012</v>
      </c>
      <c r="AR392" s="557">
        <f t="shared" si="2772"/>
        <v>5241.2593966180011</v>
      </c>
      <c r="AS392" s="557">
        <f t="shared" si="2772"/>
        <v>3723.2307513520004</v>
      </c>
      <c r="AT392" s="557">
        <f t="shared" si="2772"/>
        <v>2305.1546094780006</v>
      </c>
      <c r="AU392" s="557">
        <f t="shared" si="2772"/>
        <v>737.14971251600002</v>
      </c>
      <c r="AV392" s="557">
        <f t="shared" si="2772"/>
        <v>0</v>
      </c>
      <c r="AW392" s="557">
        <f t="shared" si="2772"/>
        <v>0</v>
      </c>
      <c r="AX392" s="557">
        <f t="shared" si="2772"/>
        <v>0</v>
      </c>
      <c r="AY392" s="557">
        <f t="shared" si="2772"/>
        <v>0</v>
      </c>
      <c r="AZ392" s="557">
        <f t="shared" si="2772"/>
        <v>0</v>
      </c>
      <c r="BA392" s="557">
        <f t="shared" si="2772"/>
        <v>44372.664474586003</v>
      </c>
      <c r="BB392" s="557">
        <f t="shared" si="2772"/>
        <v>0</v>
      </c>
      <c r="BC392" s="557">
        <f t="shared" si="2772"/>
        <v>0</v>
      </c>
      <c r="BD392" s="557">
        <f t="shared" si="2772"/>
        <v>0</v>
      </c>
      <c r="BE392" s="557">
        <f t="shared" si="2772"/>
        <v>0</v>
      </c>
      <c r="BF392" s="557">
        <f t="shared" si="2772"/>
        <v>0</v>
      </c>
      <c r="BG392" s="557">
        <f t="shared" si="2772"/>
        <v>0</v>
      </c>
      <c r="BH392" s="557">
        <f t="shared" si="2772"/>
        <v>0</v>
      </c>
      <c r="BI392" s="557">
        <f t="shared" si="2772"/>
        <v>293.61047871400001</v>
      </c>
      <c r="BJ392" s="557">
        <f t="shared" si="2772"/>
        <v>1518.0286452660002</v>
      </c>
      <c r="BK392" s="557">
        <f t="shared" si="2772"/>
        <v>3229.7152658540003</v>
      </c>
      <c r="BL392" s="557">
        <f t="shared" si="2772"/>
        <v>4660.2854706520002</v>
      </c>
      <c r="BM392" s="557">
        <f t="shared" si="2772"/>
        <v>5528.62284387</v>
      </c>
      <c r="BN392" s="557">
        <f t="shared" si="2772"/>
        <v>5772.2570708880012</v>
      </c>
      <c r="BO392" s="557">
        <f t="shared" si="2772"/>
        <v>5641.0694101859999</v>
      </c>
      <c r="BP392" s="557">
        <f t="shared" ref="BP392:CX392" si="2773">BP383</f>
        <v>5722.2808191920012</v>
      </c>
      <c r="BQ392" s="557">
        <f t="shared" si="2773"/>
        <v>5241.2593966180011</v>
      </c>
      <c r="BR392" s="557">
        <f t="shared" si="2773"/>
        <v>3723.2307513520004</v>
      </c>
      <c r="BS392" s="557">
        <f t="shared" si="2773"/>
        <v>2305.1546094780006</v>
      </c>
      <c r="BT392" s="557">
        <f t="shared" si="2773"/>
        <v>737.14971251600002</v>
      </c>
      <c r="BU392" s="557">
        <f t="shared" si="2773"/>
        <v>0</v>
      </c>
      <c r="BV392" s="557">
        <f t="shared" si="2773"/>
        <v>0</v>
      </c>
      <c r="BW392" s="557">
        <f t="shared" si="2773"/>
        <v>0</v>
      </c>
      <c r="BX392" s="557">
        <f t="shared" si="2773"/>
        <v>0</v>
      </c>
      <c r="BY392" s="557">
        <f t="shared" si="2773"/>
        <v>0</v>
      </c>
      <c r="BZ392" s="557">
        <f t="shared" si="2773"/>
        <v>44372.664474586003</v>
      </c>
      <c r="CA392" s="557">
        <f t="shared" si="2773"/>
        <v>0</v>
      </c>
      <c r="CB392" s="557">
        <f t="shared" si="2773"/>
        <v>0</v>
      </c>
      <c r="CC392" s="557">
        <f t="shared" si="2773"/>
        <v>0</v>
      </c>
      <c r="CD392" s="557">
        <f t="shared" si="2773"/>
        <v>0</v>
      </c>
      <c r="CE392" s="557">
        <f t="shared" si="2773"/>
        <v>0</v>
      </c>
      <c r="CF392" s="557">
        <f t="shared" si="2773"/>
        <v>0</v>
      </c>
      <c r="CG392" s="557">
        <f t="shared" si="2773"/>
        <v>0</v>
      </c>
      <c r="CH392" s="557">
        <f t="shared" si="2773"/>
        <v>293.61047871400001</v>
      </c>
      <c r="CI392" s="557">
        <f t="shared" si="2773"/>
        <v>1518.0286452660002</v>
      </c>
      <c r="CJ392" s="557">
        <f t="shared" si="2773"/>
        <v>3229.7152658540003</v>
      </c>
      <c r="CK392" s="557">
        <f t="shared" si="2773"/>
        <v>4660.2854706520002</v>
      </c>
      <c r="CL392" s="557">
        <f t="shared" si="2773"/>
        <v>5528.62284387</v>
      </c>
      <c r="CM392" s="557">
        <f t="shared" si="2773"/>
        <v>5772.2570708880012</v>
      </c>
      <c r="CN392" s="557">
        <f t="shared" si="2773"/>
        <v>5641.0694101859999</v>
      </c>
      <c r="CO392" s="557">
        <f t="shared" si="2773"/>
        <v>5722.2808191920012</v>
      </c>
      <c r="CP392" s="557">
        <f t="shared" si="2773"/>
        <v>5241.2593966180011</v>
      </c>
      <c r="CQ392" s="557">
        <f t="shared" si="2773"/>
        <v>3723.2307513520004</v>
      </c>
      <c r="CR392" s="557">
        <f t="shared" si="2773"/>
        <v>2305.1546094780006</v>
      </c>
      <c r="CS392" s="557">
        <f t="shared" si="2773"/>
        <v>737.14971251600002</v>
      </c>
      <c r="CT392" s="557">
        <f t="shared" si="2773"/>
        <v>0</v>
      </c>
      <c r="CU392" s="557">
        <f t="shared" si="2773"/>
        <v>0</v>
      </c>
      <c r="CV392" s="557">
        <f t="shared" si="2773"/>
        <v>0</v>
      </c>
      <c r="CW392" s="557">
        <f t="shared" si="2773"/>
        <v>0</v>
      </c>
      <c r="CX392" s="613">
        <f t="shared" si="2773"/>
        <v>0</v>
      </c>
      <c r="CY392" s="129"/>
      <c r="CZ392" s="129"/>
      <c r="DA392" s="129"/>
      <c r="DB392" s="129"/>
      <c r="DC392" s="129"/>
      <c r="DD392" s="129"/>
      <c r="DE392" s="129"/>
      <c r="DF392" s="129"/>
      <c r="DG392" s="129"/>
      <c r="DH392" s="129"/>
    </row>
    <row r="393" spans="1:112">
      <c r="A393" s="612" t="s">
        <v>1211</v>
      </c>
      <c r="B393" s="591">
        <f>B384</f>
        <v>-39240</v>
      </c>
      <c r="C393" s="557">
        <f>C384</f>
        <v>-1308</v>
      </c>
      <c r="D393" s="557">
        <f t="shared" ref="D393:BO393" si="2774">D384</f>
        <v>0</v>
      </c>
      <c r="E393" s="557">
        <f t="shared" si="2774"/>
        <v>0</v>
      </c>
      <c r="F393" s="557">
        <f t="shared" si="2774"/>
        <v>0</v>
      </c>
      <c r="G393" s="557">
        <f t="shared" si="2774"/>
        <v>0</v>
      </c>
      <c r="H393" s="557">
        <f t="shared" si="2774"/>
        <v>0</v>
      </c>
      <c r="I393" s="557">
        <f t="shared" si="2774"/>
        <v>0</v>
      </c>
      <c r="J393" s="557">
        <f t="shared" si="2774"/>
        <v>0</v>
      </c>
      <c r="K393" s="557">
        <f t="shared" si="2774"/>
        <v>-109</v>
      </c>
      <c r="L393" s="557">
        <f t="shared" si="2774"/>
        <v>-109</v>
      </c>
      <c r="M393" s="557">
        <f t="shared" si="2774"/>
        <v>-109</v>
      </c>
      <c r="N393" s="557">
        <f t="shared" si="2774"/>
        <v>-109</v>
      </c>
      <c r="O393" s="557">
        <f t="shared" si="2774"/>
        <v>-109</v>
      </c>
      <c r="P393" s="557">
        <f t="shared" si="2774"/>
        <v>-109</v>
      </c>
      <c r="Q393" s="557">
        <f t="shared" si="2774"/>
        <v>-109</v>
      </c>
      <c r="R393" s="557">
        <f t="shared" si="2774"/>
        <v>-109</v>
      </c>
      <c r="S393" s="557">
        <f t="shared" si="2774"/>
        <v>-109</v>
      </c>
      <c r="T393" s="557">
        <f t="shared" si="2774"/>
        <v>-109</v>
      </c>
      <c r="U393" s="557">
        <f t="shared" si="2774"/>
        <v>-109</v>
      </c>
      <c r="V393" s="557">
        <f t="shared" si="2774"/>
        <v>-109</v>
      </c>
      <c r="W393" s="557">
        <f t="shared" si="2774"/>
        <v>0</v>
      </c>
      <c r="X393" s="557">
        <f t="shared" si="2774"/>
        <v>0</v>
      </c>
      <c r="Y393" s="557">
        <f t="shared" si="2774"/>
        <v>0</v>
      </c>
      <c r="Z393" s="557">
        <f t="shared" si="2774"/>
        <v>0</v>
      </c>
      <c r="AA393" s="557">
        <f t="shared" si="2774"/>
        <v>0</v>
      </c>
      <c r="AB393" s="557">
        <f t="shared" si="2774"/>
        <v>-1308</v>
      </c>
      <c r="AC393" s="557">
        <f t="shared" si="2774"/>
        <v>0</v>
      </c>
      <c r="AD393" s="557">
        <f t="shared" si="2774"/>
        <v>0</v>
      </c>
      <c r="AE393" s="557">
        <f t="shared" si="2774"/>
        <v>0</v>
      </c>
      <c r="AF393" s="557">
        <f t="shared" si="2774"/>
        <v>0</v>
      </c>
      <c r="AG393" s="557">
        <f t="shared" si="2774"/>
        <v>0</v>
      </c>
      <c r="AH393" s="557">
        <f t="shared" si="2774"/>
        <v>0</v>
      </c>
      <c r="AI393" s="557">
        <f t="shared" si="2774"/>
        <v>0</v>
      </c>
      <c r="AJ393" s="557">
        <f t="shared" si="2774"/>
        <v>-109</v>
      </c>
      <c r="AK393" s="557">
        <f t="shared" si="2774"/>
        <v>-109</v>
      </c>
      <c r="AL393" s="557">
        <f t="shared" si="2774"/>
        <v>-109</v>
      </c>
      <c r="AM393" s="557">
        <f t="shared" si="2774"/>
        <v>-109</v>
      </c>
      <c r="AN393" s="557">
        <f t="shared" si="2774"/>
        <v>-109</v>
      </c>
      <c r="AO393" s="557">
        <f t="shared" si="2774"/>
        <v>-109</v>
      </c>
      <c r="AP393" s="557">
        <f t="shared" si="2774"/>
        <v>-109</v>
      </c>
      <c r="AQ393" s="557">
        <f t="shared" si="2774"/>
        <v>-109</v>
      </c>
      <c r="AR393" s="557">
        <f t="shared" si="2774"/>
        <v>-109</v>
      </c>
      <c r="AS393" s="557">
        <f t="shared" si="2774"/>
        <v>-109</v>
      </c>
      <c r="AT393" s="557">
        <f t="shared" si="2774"/>
        <v>-109</v>
      </c>
      <c r="AU393" s="557">
        <f t="shared" si="2774"/>
        <v>-109</v>
      </c>
      <c r="AV393" s="557">
        <f t="shared" si="2774"/>
        <v>0</v>
      </c>
      <c r="AW393" s="557">
        <f t="shared" si="2774"/>
        <v>0</v>
      </c>
      <c r="AX393" s="557">
        <f t="shared" si="2774"/>
        <v>0</v>
      </c>
      <c r="AY393" s="557">
        <f t="shared" si="2774"/>
        <v>0</v>
      </c>
      <c r="AZ393" s="557">
        <f t="shared" si="2774"/>
        <v>0</v>
      </c>
      <c r="BA393" s="557">
        <f t="shared" si="2774"/>
        <v>-1308</v>
      </c>
      <c r="BB393" s="557">
        <f t="shared" si="2774"/>
        <v>0</v>
      </c>
      <c r="BC393" s="557">
        <f t="shared" si="2774"/>
        <v>0</v>
      </c>
      <c r="BD393" s="557">
        <f t="shared" si="2774"/>
        <v>0</v>
      </c>
      <c r="BE393" s="557">
        <f t="shared" si="2774"/>
        <v>0</v>
      </c>
      <c r="BF393" s="557">
        <f t="shared" si="2774"/>
        <v>0</v>
      </c>
      <c r="BG393" s="557">
        <f t="shared" si="2774"/>
        <v>0</v>
      </c>
      <c r="BH393" s="557">
        <f t="shared" si="2774"/>
        <v>0</v>
      </c>
      <c r="BI393" s="557">
        <f t="shared" si="2774"/>
        <v>-109</v>
      </c>
      <c r="BJ393" s="557">
        <f t="shared" si="2774"/>
        <v>-109</v>
      </c>
      <c r="BK393" s="557">
        <f t="shared" si="2774"/>
        <v>-109</v>
      </c>
      <c r="BL393" s="557">
        <f t="shared" si="2774"/>
        <v>-109</v>
      </c>
      <c r="BM393" s="557">
        <f t="shared" si="2774"/>
        <v>-109</v>
      </c>
      <c r="BN393" s="557">
        <f t="shared" si="2774"/>
        <v>-109</v>
      </c>
      <c r="BO393" s="557">
        <f t="shared" si="2774"/>
        <v>-109</v>
      </c>
      <c r="BP393" s="557">
        <f t="shared" ref="BP393:CX393" si="2775">BP384</f>
        <v>-109</v>
      </c>
      <c r="BQ393" s="557">
        <f t="shared" si="2775"/>
        <v>-109</v>
      </c>
      <c r="BR393" s="557">
        <f t="shared" si="2775"/>
        <v>-109</v>
      </c>
      <c r="BS393" s="557">
        <f t="shared" si="2775"/>
        <v>-109</v>
      </c>
      <c r="BT393" s="557">
        <f t="shared" si="2775"/>
        <v>-109</v>
      </c>
      <c r="BU393" s="557">
        <f t="shared" si="2775"/>
        <v>0</v>
      </c>
      <c r="BV393" s="557">
        <f t="shared" si="2775"/>
        <v>0</v>
      </c>
      <c r="BW393" s="557">
        <f t="shared" si="2775"/>
        <v>0</v>
      </c>
      <c r="BX393" s="557">
        <f t="shared" si="2775"/>
        <v>0</v>
      </c>
      <c r="BY393" s="557">
        <f t="shared" si="2775"/>
        <v>0</v>
      </c>
      <c r="BZ393" s="557">
        <f t="shared" si="2775"/>
        <v>-1308</v>
      </c>
      <c r="CA393" s="557">
        <f t="shared" si="2775"/>
        <v>0</v>
      </c>
      <c r="CB393" s="557">
        <f t="shared" si="2775"/>
        <v>0</v>
      </c>
      <c r="CC393" s="557">
        <f t="shared" si="2775"/>
        <v>0</v>
      </c>
      <c r="CD393" s="557">
        <f t="shared" si="2775"/>
        <v>0</v>
      </c>
      <c r="CE393" s="557">
        <f t="shared" si="2775"/>
        <v>0</v>
      </c>
      <c r="CF393" s="557">
        <f t="shared" si="2775"/>
        <v>0</v>
      </c>
      <c r="CG393" s="557">
        <f t="shared" si="2775"/>
        <v>0</v>
      </c>
      <c r="CH393" s="557">
        <f t="shared" si="2775"/>
        <v>-109</v>
      </c>
      <c r="CI393" s="557">
        <f t="shared" si="2775"/>
        <v>-109</v>
      </c>
      <c r="CJ393" s="557">
        <f t="shared" si="2775"/>
        <v>-109</v>
      </c>
      <c r="CK393" s="557">
        <f t="shared" si="2775"/>
        <v>-109</v>
      </c>
      <c r="CL393" s="557">
        <f t="shared" si="2775"/>
        <v>-109</v>
      </c>
      <c r="CM393" s="557">
        <f t="shared" si="2775"/>
        <v>-109</v>
      </c>
      <c r="CN393" s="557">
        <f t="shared" si="2775"/>
        <v>-109</v>
      </c>
      <c r="CO393" s="557">
        <f t="shared" si="2775"/>
        <v>-109</v>
      </c>
      <c r="CP393" s="557">
        <f t="shared" si="2775"/>
        <v>-109</v>
      </c>
      <c r="CQ393" s="557">
        <f t="shared" si="2775"/>
        <v>-109</v>
      </c>
      <c r="CR393" s="557">
        <f t="shared" si="2775"/>
        <v>-109</v>
      </c>
      <c r="CS393" s="557">
        <f t="shared" si="2775"/>
        <v>-109</v>
      </c>
      <c r="CT393" s="557">
        <f t="shared" si="2775"/>
        <v>0</v>
      </c>
      <c r="CU393" s="557">
        <f t="shared" si="2775"/>
        <v>0</v>
      </c>
      <c r="CV393" s="557">
        <f t="shared" si="2775"/>
        <v>0</v>
      </c>
      <c r="CW393" s="557">
        <f t="shared" si="2775"/>
        <v>0</v>
      </c>
      <c r="CX393" s="557">
        <f t="shared" si="2775"/>
        <v>0</v>
      </c>
      <c r="CY393" s="129"/>
      <c r="CZ393" s="129"/>
      <c r="DA393" s="129"/>
      <c r="DB393" s="129"/>
      <c r="DC393" s="129"/>
      <c r="DD393" s="129"/>
      <c r="DE393" s="129"/>
      <c r="DF393" s="129"/>
      <c r="DG393" s="129"/>
      <c r="DH393" s="129"/>
    </row>
    <row r="394" spans="1:112">
      <c r="A394" s="614" t="s">
        <v>1212</v>
      </c>
      <c r="B394" s="591">
        <f t="shared" ref="B394:B399" si="2776">4*AB394+4*BA394+18*C394+BZ394*4</f>
        <v>1103187.1215903428</v>
      </c>
      <c r="C394" s="557">
        <f t="shared" ref="C394" si="2777">SUM(D394:AA394)</f>
        <v>38163.834081719397</v>
      </c>
      <c r="D394" s="561">
        <f>D388</f>
        <v>0</v>
      </c>
      <c r="E394" s="561">
        <f t="shared" ref="E394:BP394" si="2778">E388</f>
        <v>0</v>
      </c>
      <c r="F394" s="561">
        <f t="shared" si="2778"/>
        <v>0</v>
      </c>
      <c r="G394" s="561">
        <f t="shared" si="2778"/>
        <v>0</v>
      </c>
      <c r="H394" s="561">
        <f t="shared" si="2778"/>
        <v>0</v>
      </c>
      <c r="I394" s="561">
        <f t="shared" si="2778"/>
        <v>0</v>
      </c>
      <c r="J394" s="561">
        <f t="shared" si="2778"/>
        <v>0</v>
      </c>
      <c r="K394" s="561">
        <f t="shared" si="2778"/>
        <v>184.61047871400001</v>
      </c>
      <c r="L394" s="561">
        <f t="shared" si="2778"/>
        <v>1409.0286452660002</v>
      </c>
      <c r="M394" s="561">
        <f t="shared" si="2778"/>
        <v>3120.7152658540003</v>
      </c>
      <c r="N394" s="561">
        <f t="shared" si="2778"/>
        <v>4551.2854706520002</v>
      </c>
      <c r="O394" s="561">
        <f t="shared" si="2778"/>
        <v>4604.1026635781018</v>
      </c>
      <c r="P394" s="561">
        <f t="shared" si="2778"/>
        <v>4519.2586402544866</v>
      </c>
      <c r="Q394" s="561">
        <f t="shared" si="2778"/>
        <v>4705.614248118758</v>
      </c>
      <c r="R394" s="561">
        <f t="shared" si="2778"/>
        <v>4231.5855185331711</v>
      </c>
      <c r="S394" s="561">
        <f t="shared" si="2778"/>
        <v>4399.0980774028731</v>
      </c>
      <c r="T394" s="561">
        <f t="shared" si="2778"/>
        <v>3614.2307513520004</v>
      </c>
      <c r="U394" s="561">
        <f t="shared" si="2778"/>
        <v>2196.1546094780006</v>
      </c>
      <c r="V394" s="561">
        <f t="shared" si="2778"/>
        <v>628.14971251600002</v>
      </c>
      <c r="W394" s="561">
        <f t="shared" si="2778"/>
        <v>0</v>
      </c>
      <c r="X394" s="561">
        <f t="shared" si="2778"/>
        <v>0</v>
      </c>
      <c r="Y394" s="561">
        <f t="shared" si="2778"/>
        <v>0</v>
      </c>
      <c r="Z394" s="561">
        <f t="shared" si="2778"/>
        <v>0</v>
      </c>
      <c r="AA394" s="561">
        <f t="shared" si="2778"/>
        <v>0</v>
      </c>
      <c r="AB394" s="561">
        <f t="shared" si="2778"/>
        <v>34666.291619889562</v>
      </c>
      <c r="AC394" s="561">
        <f t="shared" si="2778"/>
        <v>0</v>
      </c>
      <c r="AD394" s="561">
        <f t="shared" si="2778"/>
        <v>0</v>
      </c>
      <c r="AE394" s="561">
        <f t="shared" si="2778"/>
        <v>0</v>
      </c>
      <c r="AF394" s="561">
        <f t="shared" si="2778"/>
        <v>0</v>
      </c>
      <c r="AG394" s="561">
        <f t="shared" si="2778"/>
        <v>0</v>
      </c>
      <c r="AH394" s="561">
        <f t="shared" si="2778"/>
        <v>0</v>
      </c>
      <c r="AI394" s="561">
        <f t="shared" si="2778"/>
        <v>0</v>
      </c>
      <c r="AJ394" s="561">
        <f t="shared" si="2778"/>
        <v>184.61047871400001</v>
      </c>
      <c r="AK394" s="561">
        <f t="shared" si="2778"/>
        <v>1409.0286452660002</v>
      </c>
      <c r="AL394" s="561">
        <f t="shared" si="2778"/>
        <v>3120.7152658540003</v>
      </c>
      <c r="AM394" s="561">
        <f t="shared" si="2778"/>
        <v>4501.3357199649072</v>
      </c>
      <c r="AN394" s="561">
        <f t="shared" si="2778"/>
        <v>3908.6674731560233</v>
      </c>
      <c r="AO394" s="561">
        <f t="shared" si="2778"/>
        <v>3823.8234498324077</v>
      </c>
      <c r="AP394" s="561">
        <f t="shared" si="2778"/>
        <v>4010.1790576966796</v>
      </c>
      <c r="AQ394" s="561">
        <f t="shared" si="2778"/>
        <v>3550.9419485949184</v>
      </c>
      <c r="AR394" s="561">
        <f t="shared" si="2778"/>
        <v>3718.4545074646203</v>
      </c>
      <c r="AS394" s="561">
        <f t="shared" si="2778"/>
        <v>3614.2307513520004</v>
      </c>
      <c r="AT394" s="561">
        <f t="shared" si="2778"/>
        <v>2196.1546094780006</v>
      </c>
      <c r="AU394" s="561">
        <f t="shared" si="2778"/>
        <v>628.14971251600002</v>
      </c>
      <c r="AV394" s="561">
        <f t="shared" si="2778"/>
        <v>0</v>
      </c>
      <c r="AW394" s="561">
        <f t="shared" si="2778"/>
        <v>0</v>
      </c>
      <c r="AX394" s="561">
        <f t="shared" si="2778"/>
        <v>0</v>
      </c>
      <c r="AY394" s="561">
        <f t="shared" si="2778"/>
        <v>0</v>
      </c>
      <c r="AZ394" s="561">
        <f t="shared" si="2778"/>
        <v>0</v>
      </c>
      <c r="BA394" s="561">
        <f t="shared" si="2778"/>
        <v>31432.397692797869</v>
      </c>
      <c r="BB394" s="561">
        <f t="shared" si="2778"/>
        <v>0</v>
      </c>
      <c r="BC394" s="561">
        <f t="shared" si="2778"/>
        <v>0</v>
      </c>
      <c r="BD394" s="561">
        <f t="shared" si="2778"/>
        <v>0</v>
      </c>
      <c r="BE394" s="561">
        <f t="shared" si="2778"/>
        <v>0</v>
      </c>
      <c r="BF394" s="561">
        <f t="shared" si="2778"/>
        <v>0</v>
      </c>
      <c r="BG394" s="561">
        <f t="shared" si="2778"/>
        <v>0</v>
      </c>
      <c r="BH394" s="561">
        <f t="shared" si="2778"/>
        <v>0</v>
      </c>
      <c r="BI394" s="561">
        <f t="shared" si="2778"/>
        <v>184.61047871400001</v>
      </c>
      <c r="BJ394" s="561">
        <f t="shared" si="2778"/>
        <v>1409.0286452660002</v>
      </c>
      <c r="BK394" s="561">
        <f t="shared" si="2778"/>
        <v>3120.7152658540003</v>
      </c>
      <c r="BL394" s="561">
        <f t="shared" si="2778"/>
        <v>3948.9293443628453</v>
      </c>
      <c r="BM394" s="561">
        <f t="shared" si="2778"/>
        <v>3367.7645848496868</v>
      </c>
      <c r="BN394" s="561">
        <f t="shared" si="2778"/>
        <v>3282.9205615260712</v>
      </c>
      <c r="BO394" s="561">
        <f t="shared" si="2778"/>
        <v>3469.2761693903431</v>
      </c>
      <c r="BP394" s="561">
        <f t="shared" si="2778"/>
        <v>3021.5525053096108</v>
      </c>
      <c r="BQ394" s="561">
        <f t="shared" ref="BQ394:CX394" si="2779">BQ388</f>
        <v>3189.0650641793127</v>
      </c>
      <c r="BR394" s="561">
        <f t="shared" si="2779"/>
        <v>3614.2307513520004</v>
      </c>
      <c r="BS394" s="561">
        <f t="shared" si="2779"/>
        <v>2196.1546094780006</v>
      </c>
      <c r="BT394" s="561">
        <f t="shared" si="2779"/>
        <v>628.14971251600002</v>
      </c>
      <c r="BU394" s="561">
        <f t="shared" si="2779"/>
        <v>0</v>
      </c>
      <c r="BV394" s="561">
        <f t="shared" si="2779"/>
        <v>0</v>
      </c>
      <c r="BW394" s="561">
        <f t="shared" si="2779"/>
        <v>0</v>
      </c>
      <c r="BX394" s="561">
        <f t="shared" si="2779"/>
        <v>0</v>
      </c>
      <c r="BY394" s="561">
        <f t="shared" si="2779"/>
        <v>0</v>
      </c>
      <c r="BZ394" s="561">
        <f t="shared" si="2779"/>
        <v>37960.837717160983</v>
      </c>
      <c r="CA394" s="561">
        <f t="shared" si="2779"/>
        <v>0</v>
      </c>
      <c r="CB394" s="561">
        <f t="shared" si="2779"/>
        <v>0</v>
      </c>
      <c r="CC394" s="561">
        <f t="shared" si="2779"/>
        <v>0</v>
      </c>
      <c r="CD394" s="561">
        <f t="shared" si="2779"/>
        <v>0</v>
      </c>
      <c r="CE394" s="561">
        <f t="shared" si="2779"/>
        <v>0</v>
      </c>
      <c r="CF394" s="561">
        <f t="shared" si="2779"/>
        <v>0</v>
      </c>
      <c r="CG394" s="561">
        <f t="shared" si="2779"/>
        <v>0</v>
      </c>
      <c r="CH394" s="561">
        <f t="shared" si="2779"/>
        <v>184.61047871400001</v>
      </c>
      <c r="CI394" s="561">
        <f t="shared" si="2779"/>
        <v>1409.0286452660002</v>
      </c>
      <c r="CJ394" s="561">
        <f t="shared" si="2779"/>
        <v>3120.7152658540003</v>
      </c>
      <c r="CK394" s="561">
        <f t="shared" si="2779"/>
        <v>4551.2854706520002</v>
      </c>
      <c r="CL394" s="561">
        <f t="shared" si="2779"/>
        <v>4604.1026635781018</v>
      </c>
      <c r="CM394" s="561">
        <f t="shared" si="2779"/>
        <v>4469.7473318256052</v>
      </c>
      <c r="CN394" s="561">
        <f t="shared" si="2779"/>
        <v>4661.0540705327658</v>
      </c>
      <c r="CO394" s="561">
        <f t="shared" si="2779"/>
        <v>4177.1230792614033</v>
      </c>
      <c r="CP394" s="561">
        <f t="shared" si="2779"/>
        <v>4344.6356381311052</v>
      </c>
      <c r="CQ394" s="561">
        <f t="shared" si="2779"/>
        <v>3614.2307513520004</v>
      </c>
      <c r="CR394" s="561">
        <f t="shared" si="2779"/>
        <v>2196.1546094780006</v>
      </c>
      <c r="CS394" s="561">
        <f t="shared" si="2779"/>
        <v>628.14971251600002</v>
      </c>
      <c r="CT394" s="561">
        <f t="shared" si="2779"/>
        <v>0</v>
      </c>
      <c r="CU394" s="561">
        <f t="shared" si="2779"/>
        <v>0</v>
      </c>
      <c r="CV394" s="561">
        <f t="shared" si="2779"/>
        <v>0</v>
      </c>
      <c r="CW394" s="561">
        <f t="shared" si="2779"/>
        <v>0</v>
      </c>
      <c r="CX394" s="561">
        <f t="shared" si="2779"/>
        <v>0</v>
      </c>
      <c r="CY394" s="129"/>
      <c r="CZ394" s="129"/>
      <c r="DA394" s="129"/>
      <c r="DB394" s="129"/>
      <c r="DC394" s="129"/>
      <c r="DD394" s="129"/>
      <c r="DE394" s="129"/>
      <c r="DF394" s="129"/>
      <c r="DG394" s="129"/>
      <c r="DH394" s="129"/>
    </row>
    <row r="395" spans="1:112">
      <c r="A395" s="626" t="s">
        <v>1213</v>
      </c>
      <c r="B395" s="591">
        <f t="shared" si="2776"/>
        <v>565522.22405264492</v>
      </c>
      <c r="C395" s="557">
        <f t="shared" ref="C395:C399" si="2780">SUM(D395:AA395)</f>
        <v>25732.561806990521</v>
      </c>
      <c r="D395" s="561">
        <f t="shared" ref="D395:AA395" si="2781">IF(D378="P",D394,0)</f>
        <v>0</v>
      </c>
      <c r="E395" s="561">
        <f t="shared" si="2781"/>
        <v>0</v>
      </c>
      <c r="F395" s="561">
        <f t="shared" si="2781"/>
        <v>0</v>
      </c>
      <c r="G395" s="561">
        <f t="shared" si="2781"/>
        <v>0</v>
      </c>
      <c r="H395" s="561">
        <f t="shared" si="2781"/>
        <v>0</v>
      </c>
      <c r="I395" s="561">
        <f t="shared" si="2781"/>
        <v>0</v>
      </c>
      <c r="J395" s="561">
        <f t="shared" si="2781"/>
        <v>0</v>
      </c>
      <c r="K395" s="561">
        <f t="shared" si="2781"/>
        <v>0</v>
      </c>
      <c r="L395" s="561">
        <f t="shared" si="2781"/>
        <v>0</v>
      </c>
      <c r="M395" s="561">
        <f t="shared" si="2781"/>
        <v>3120.7152658540003</v>
      </c>
      <c r="N395" s="561">
        <f t="shared" si="2781"/>
        <v>4551.2854706520002</v>
      </c>
      <c r="O395" s="561">
        <f t="shared" si="2781"/>
        <v>4604.1026635781018</v>
      </c>
      <c r="P395" s="561">
        <f t="shared" si="2781"/>
        <v>4519.2586402544866</v>
      </c>
      <c r="Q395" s="561">
        <f t="shared" si="2781"/>
        <v>4705.614248118758</v>
      </c>
      <c r="R395" s="561">
        <f t="shared" si="2781"/>
        <v>4231.5855185331711</v>
      </c>
      <c r="S395" s="561">
        <f t="shared" si="2781"/>
        <v>0</v>
      </c>
      <c r="T395" s="561">
        <f t="shared" si="2781"/>
        <v>0</v>
      </c>
      <c r="U395" s="561">
        <f t="shared" si="2781"/>
        <v>0</v>
      </c>
      <c r="V395" s="561">
        <f t="shared" si="2781"/>
        <v>0</v>
      </c>
      <c r="W395" s="561">
        <f t="shared" si="2781"/>
        <v>0</v>
      </c>
      <c r="X395" s="561">
        <f t="shared" si="2781"/>
        <v>0</v>
      </c>
      <c r="Y395" s="561">
        <f t="shared" si="2781"/>
        <v>0</v>
      </c>
      <c r="Z395" s="561">
        <f t="shared" si="2781"/>
        <v>0</v>
      </c>
      <c r="AA395" s="561">
        <f t="shared" si="2781"/>
        <v>0</v>
      </c>
      <c r="AB395" s="557">
        <f t="shared" ref="AB395:AB398" si="2782">SUM(AC395:AZ395)</f>
        <v>0</v>
      </c>
      <c r="AC395" s="561">
        <f t="shared" ref="AC395:AZ395" si="2783">IF(AC378="P",AC394,0)</f>
        <v>0</v>
      </c>
      <c r="AD395" s="561">
        <f t="shared" si="2783"/>
        <v>0</v>
      </c>
      <c r="AE395" s="561">
        <f t="shared" si="2783"/>
        <v>0</v>
      </c>
      <c r="AF395" s="561">
        <f t="shared" si="2783"/>
        <v>0</v>
      </c>
      <c r="AG395" s="561">
        <f t="shared" si="2783"/>
        <v>0</v>
      </c>
      <c r="AH395" s="561">
        <f t="shared" si="2783"/>
        <v>0</v>
      </c>
      <c r="AI395" s="561">
        <f t="shared" si="2783"/>
        <v>0</v>
      </c>
      <c r="AJ395" s="561">
        <f t="shared" si="2783"/>
        <v>0</v>
      </c>
      <c r="AK395" s="561">
        <f t="shared" si="2783"/>
        <v>0</v>
      </c>
      <c r="AL395" s="561">
        <f t="shared" si="2783"/>
        <v>0</v>
      </c>
      <c r="AM395" s="561">
        <f t="shared" si="2783"/>
        <v>0</v>
      </c>
      <c r="AN395" s="561">
        <f t="shared" si="2783"/>
        <v>0</v>
      </c>
      <c r="AO395" s="561">
        <f t="shared" si="2783"/>
        <v>0</v>
      </c>
      <c r="AP395" s="561">
        <f t="shared" si="2783"/>
        <v>0</v>
      </c>
      <c r="AQ395" s="561">
        <f t="shared" si="2783"/>
        <v>0</v>
      </c>
      <c r="AR395" s="561">
        <f t="shared" si="2783"/>
        <v>0</v>
      </c>
      <c r="AS395" s="561">
        <f t="shared" si="2783"/>
        <v>0</v>
      </c>
      <c r="AT395" s="561">
        <f t="shared" si="2783"/>
        <v>0</v>
      </c>
      <c r="AU395" s="561">
        <f t="shared" si="2783"/>
        <v>0</v>
      </c>
      <c r="AV395" s="561">
        <f t="shared" si="2783"/>
        <v>0</v>
      </c>
      <c r="AW395" s="561">
        <f t="shared" si="2783"/>
        <v>0</v>
      </c>
      <c r="AX395" s="561">
        <f t="shared" si="2783"/>
        <v>0</v>
      </c>
      <c r="AY395" s="561">
        <f t="shared" si="2783"/>
        <v>0</v>
      </c>
      <c r="AZ395" s="561">
        <f t="shared" si="2783"/>
        <v>0</v>
      </c>
      <c r="BA395" s="557">
        <f t="shared" ref="BA395:BA398" si="2784">SUM(BB395:BY395)</f>
        <v>0</v>
      </c>
      <c r="BB395" s="561">
        <f t="shared" ref="BB395:BY395" si="2785">IF(BB378="P",BB394,0)</f>
        <v>0</v>
      </c>
      <c r="BC395" s="561">
        <f t="shared" si="2785"/>
        <v>0</v>
      </c>
      <c r="BD395" s="561">
        <f t="shared" si="2785"/>
        <v>0</v>
      </c>
      <c r="BE395" s="561">
        <f t="shared" si="2785"/>
        <v>0</v>
      </c>
      <c r="BF395" s="561">
        <f t="shared" si="2785"/>
        <v>0</v>
      </c>
      <c r="BG395" s="561">
        <f t="shared" si="2785"/>
        <v>0</v>
      </c>
      <c r="BH395" s="561">
        <f t="shared" si="2785"/>
        <v>0</v>
      </c>
      <c r="BI395" s="561">
        <f t="shared" si="2785"/>
        <v>0</v>
      </c>
      <c r="BJ395" s="561">
        <f t="shared" si="2785"/>
        <v>0</v>
      </c>
      <c r="BK395" s="561">
        <f t="shared" si="2785"/>
        <v>0</v>
      </c>
      <c r="BL395" s="561">
        <f t="shared" si="2785"/>
        <v>0</v>
      </c>
      <c r="BM395" s="561">
        <f t="shared" si="2785"/>
        <v>0</v>
      </c>
      <c r="BN395" s="561">
        <f t="shared" si="2785"/>
        <v>0</v>
      </c>
      <c r="BO395" s="561">
        <f t="shared" si="2785"/>
        <v>0</v>
      </c>
      <c r="BP395" s="561">
        <f t="shared" si="2785"/>
        <v>0</v>
      </c>
      <c r="BQ395" s="561">
        <f t="shared" si="2785"/>
        <v>0</v>
      </c>
      <c r="BR395" s="561">
        <f t="shared" si="2785"/>
        <v>0</v>
      </c>
      <c r="BS395" s="561">
        <f t="shared" si="2785"/>
        <v>0</v>
      </c>
      <c r="BT395" s="561">
        <f t="shared" si="2785"/>
        <v>0</v>
      </c>
      <c r="BU395" s="561">
        <f t="shared" si="2785"/>
        <v>0</v>
      </c>
      <c r="BV395" s="561">
        <f t="shared" si="2785"/>
        <v>0</v>
      </c>
      <c r="BW395" s="561">
        <f t="shared" si="2785"/>
        <v>0</v>
      </c>
      <c r="BX395" s="561">
        <f t="shared" si="2785"/>
        <v>0</v>
      </c>
      <c r="BY395" s="561">
        <f t="shared" si="2785"/>
        <v>0</v>
      </c>
      <c r="BZ395" s="557">
        <f t="shared" ref="BZ395:BZ398" si="2786">SUM(CA395:CX395)</f>
        <v>25584.027881703878</v>
      </c>
      <c r="CA395" s="561">
        <f t="shared" ref="CA395:CX395" si="2787">IF(CA378="P",CA394,0)</f>
        <v>0</v>
      </c>
      <c r="CB395" s="561">
        <f t="shared" si="2787"/>
        <v>0</v>
      </c>
      <c r="CC395" s="561">
        <f t="shared" si="2787"/>
        <v>0</v>
      </c>
      <c r="CD395" s="561">
        <f t="shared" si="2787"/>
        <v>0</v>
      </c>
      <c r="CE395" s="561">
        <f t="shared" si="2787"/>
        <v>0</v>
      </c>
      <c r="CF395" s="561">
        <f t="shared" si="2787"/>
        <v>0</v>
      </c>
      <c r="CG395" s="561">
        <f t="shared" si="2787"/>
        <v>0</v>
      </c>
      <c r="CH395" s="561">
        <f t="shared" si="2787"/>
        <v>0</v>
      </c>
      <c r="CI395" s="561">
        <f t="shared" si="2787"/>
        <v>0</v>
      </c>
      <c r="CJ395" s="561">
        <f t="shared" si="2787"/>
        <v>3120.7152658540003</v>
      </c>
      <c r="CK395" s="561">
        <f t="shared" si="2787"/>
        <v>4551.2854706520002</v>
      </c>
      <c r="CL395" s="561">
        <f t="shared" si="2787"/>
        <v>4604.1026635781018</v>
      </c>
      <c r="CM395" s="561">
        <f t="shared" si="2787"/>
        <v>4469.7473318256052</v>
      </c>
      <c r="CN395" s="561">
        <f t="shared" si="2787"/>
        <v>4661.0540705327658</v>
      </c>
      <c r="CO395" s="561">
        <f t="shared" si="2787"/>
        <v>4177.1230792614033</v>
      </c>
      <c r="CP395" s="561">
        <f t="shared" si="2787"/>
        <v>0</v>
      </c>
      <c r="CQ395" s="561">
        <f t="shared" si="2787"/>
        <v>0</v>
      </c>
      <c r="CR395" s="561">
        <f t="shared" si="2787"/>
        <v>0</v>
      </c>
      <c r="CS395" s="561">
        <f t="shared" si="2787"/>
        <v>0</v>
      </c>
      <c r="CT395" s="561">
        <f t="shared" si="2787"/>
        <v>0</v>
      </c>
      <c r="CU395" s="561">
        <f t="shared" si="2787"/>
        <v>0</v>
      </c>
      <c r="CV395" s="561">
        <f t="shared" si="2787"/>
        <v>0</v>
      </c>
      <c r="CW395" s="561">
        <f t="shared" si="2787"/>
        <v>0</v>
      </c>
      <c r="CX395" s="561">
        <f t="shared" si="2787"/>
        <v>0</v>
      </c>
      <c r="CY395" s="129"/>
      <c r="CZ395" s="129"/>
      <c r="DA395" s="129"/>
      <c r="DB395" s="129"/>
      <c r="DC395" s="129"/>
      <c r="DD395" s="129"/>
      <c r="DE395" s="129"/>
      <c r="DF395" s="129"/>
      <c r="DG395" s="129"/>
      <c r="DH395" s="129"/>
    </row>
    <row r="396" spans="1:112">
      <c r="A396" s="614" t="s">
        <v>1214</v>
      </c>
      <c r="B396" s="591">
        <f t="shared" si="2776"/>
        <v>393077.8892071704</v>
      </c>
      <c r="C396" s="557">
        <f t="shared" si="2780"/>
        <v>12431.272274728875</v>
      </c>
      <c r="D396" s="561">
        <f t="shared" ref="D396:AA396" si="2788">IF(D378="C",D394,0)</f>
        <v>0</v>
      </c>
      <c r="E396" s="561">
        <f t="shared" si="2788"/>
        <v>0</v>
      </c>
      <c r="F396" s="561">
        <f t="shared" si="2788"/>
        <v>0</v>
      </c>
      <c r="G396" s="561">
        <f t="shared" si="2788"/>
        <v>0</v>
      </c>
      <c r="H396" s="561">
        <f t="shared" si="2788"/>
        <v>0</v>
      </c>
      <c r="I396" s="561">
        <f t="shared" si="2788"/>
        <v>0</v>
      </c>
      <c r="J396" s="561">
        <f t="shared" si="2788"/>
        <v>0</v>
      </c>
      <c r="K396" s="561">
        <f t="shared" si="2788"/>
        <v>184.61047871400001</v>
      </c>
      <c r="L396" s="561">
        <f t="shared" si="2788"/>
        <v>1409.0286452660002</v>
      </c>
      <c r="M396" s="561">
        <f t="shared" si="2788"/>
        <v>0</v>
      </c>
      <c r="N396" s="561">
        <f t="shared" si="2788"/>
        <v>0</v>
      </c>
      <c r="O396" s="561">
        <f t="shared" si="2788"/>
        <v>0</v>
      </c>
      <c r="P396" s="561">
        <f t="shared" si="2788"/>
        <v>0</v>
      </c>
      <c r="Q396" s="561">
        <f t="shared" si="2788"/>
        <v>0</v>
      </c>
      <c r="R396" s="561">
        <f t="shared" si="2788"/>
        <v>0</v>
      </c>
      <c r="S396" s="561">
        <f t="shared" si="2788"/>
        <v>4399.0980774028731</v>
      </c>
      <c r="T396" s="561">
        <f t="shared" si="2788"/>
        <v>3614.2307513520004</v>
      </c>
      <c r="U396" s="561">
        <f t="shared" si="2788"/>
        <v>2196.1546094780006</v>
      </c>
      <c r="V396" s="561">
        <f t="shared" si="2788"/>
        <v>628.14971251600002</v>
      </c>
      <c r="W396" s="561">
        <f t="shared" si="2788"/>
        <v>0</v>
      </c>
      <c r="X396" s="561">
        <f t="shared" si="2788"/>
        <v>0</v>
      </c>
      <c r="Y396" s="561">
        <f t="shared" si="2788"/>
        <v>0</v>
      </c>
      <c r="Z396" s="561">
        <f t="shared" si="2788"/>
        <v>0</v>
      </c>
      <c r="AA396" s="561">
        <f t="shared" si="2788"/>
        <v>0</v>
      </c>
      <c r="AB396" s="557">
        <f t="shared" si="2782"/>
        <v>29951.937230055551</v>
      </c>
      <c r="AC396" s="561">
        <f t="shared" ref="AC396:AZ396" si="2789">IF(AC378="C",AC394,0)</f>
        <v>0</v>
      </c>
      <c r="AD396" s="561">
        <f t="shared" si="2789"/>
        <v>0</v>
      </c>
      <c r="AE396" s="561">
        <f t="shared" si="2789"/>
        <v>0</v>
      </c>
      <c r="AF396" s="561">
        <f t="shared" si="2789"/>
        <v>0</v>
      </c>
      <c r="AG396" s="561">
        <f t="shared" si="2789"/>
        <v>0</v>
      </c>
      <c r="AH396" s="561">
        <f t="shared" si="2789"/>
        <v>0</v>
      </c>
      <c r="AI396" s="561">
        <f t="shared" si="2789"/>
        <v>0</v>
      </c>
      <c r="AJ396" s="561">
        <f t="shared" si="2789"/>
        <v>0</v>
      </c>
      <c r="AK396" s="561">
        <f t="shared" si="2789"/>
        <v>0</v>
      </c>
      <c r="AL396" s="561">
        <f t="shared" si="2789"/>
        <v>0</v>
      </c>
      <c r="AM396" s="561">
        <f t="shared" si="2789"/>
        <v>4501.3357199649072</v>
      </c>
      <c r="AN396" s="561">
        <f t="shared" si="2789"/>
        <v>3908.6674731560233</v>
      </c>
      <c r="AO396" s="561">
        <f t="shared" si="2789"/>
        <v>3823.8234498324077</v>
      </c>
      <c r="AP396" s="561">
        <f t="shared" si="2789"/>
        <v>4010.1790576966796</v>
      </c>
      <c r="AQ396" s="561">
        <f t="shared" si="2789"/>
        <v>3550.9419485949184</v>
      </c>
      <c r="AR396" s="561">
        <f t="shared" si="2789"/>
        <v>3718.4545074646203</v>
      </c>
      <c r="AS396" s="561">
        <f t="shared" si="2789"/>
        <v>3614.2307513520004</v>
      </c>
      <c r="AT396" s="561">
        <f t="shared" si="2789"/>
        <v>2196.1546094780006</v>
      </c>
      <c r="AU396" s="561">
        <f t="shared" si="2789"/>
        <v>628.14971251600002</v>
      </c>
      <c r="AV396" s="561">
        <f t="shared" si="2789"/>
        <v>0</v>
      </c>
      <c r="AW396" s="561">
        <f t="shared" si="2789"/>
        <v>0</v>
      </c>
      <c r="AX396" s="561">
        <f t="shared" si="2789"/>
        <v>0</v>
      </c>
      <c r="AY396" s="561">
        <f t="shared" si="2789"/>
        <v>0</v>
      </c>
      <c r="AZ396" s="561">
        <f t="shared" si="2789"/>
        <v>0</v>
      </c>
      <c r="BA396" s="557">
        <f t="shared" si="2784"/>
        <v>0</v>
      </c>
      <c r="BB396" s="561">
        <f t="shared" ref="BB396:BY396" si="2790">IF(BB378="C",BB394,0)</f>
        <v>0</v>
      </c>
      <c r="BC396" s="561">
        <f t="shared" si="2790"/>
        <v>0</v>
      </c>
      <c r="BD396" s="561">
        <f t="shared" si="2790"/>
        <v>0</v>
      </c>
      <c r="BE396" s="561">
        <f t="shared" si="2790"/>
        <v>0</v>
      </c>
      <c r="BF396" s="561">
        <f t="shared" si="2790"/>
        <v>0</v>
      </c>
      <c r="BG396" s="561">
        <f t="shared" si="2790"/>
        <v>0</v>
      </c>
      <c r="BH396" s="561">
        <f t="shared" si="2790"/>
        <v>0</v>
      </c>
      <c r="BI396" s="561">
        <f t="shared" si="2790"/>
        <v>0</v>
      </c>
      <c r="BJ396" s="561">
        <f t="shared" si="2790"/>
        <v>0</v>
      </c>
      <c r="BK396" s="561">
        <f t="shared" si="2790"/>
        <v>0</v>
      </c>
      <c r="BL396" s="561">
        <f t="shared" si="2790"/>
        <v>0</v>
      </c>
      <c r="BM396" s="561">
        <f t="shared" si="2790"/>
        <v>0</v>
      </c>
      <c r="BN396" s="561">
        <f t="shared" si="2790"/>
        <v>0</v>
      </c>
      <c r="BO396" s="561">
        <f t="shared" si="2790"/>
        <v>0</v>
      </c>
      <c r="BP396" s="561">
        <f t="shared" si="2790"/>
        <v>0</v>
      </c>
      <c r="BQ396" s="561">
        <f t="shared" si="2790"/>
        <v>0</v>
      </c>
      <c r="BR396" s="561">
        <f t="shared" si="2790"/>
        <v>0</v>
      </c>
      <c r="BS396" s="561">
        <f t="shared" si="2790"/>
        <v>0</v>
      </c>
      <c r="BT396" s="561">
        <f t="shared" si="2790"/>
        <v>0</v>
      </c>
      <c r="BU396" s="561">
        <f t="shared" si="2790"/>
        <v>0</v>
      </c>
      <c r="BV396" s="561">
        <f t="shared" si="2790"/>
        <v>0</v>
      </c>
      <c r="BW396" s="561">
        <f t="shared" si="2790"/>
        <v>0</v>
      </c>
      <c r="BX396" s="561">
        <f t="shared" si="2790"/>
        <v>0</v>
      </c>
      <c r="BY396" s="561">
        <f t="shared" si="2790"/>
        <v>0</v>
      </c>
      <c r="BZ396" s="557">
        <f t="shared" si="2786"/>
        <v>12376.809835457107</v>
      </c>
      <c r="CA396" s="561">
        <f t="shared" ref="CA396:CX396" si="2791">IF(CA378="C",CA394,0)</f>
        <v>0</v>
      </c>
      <c r="CB396" s="561">
        <f t="shared" si="2791"/>
        <v>0</v>
      </c>
      <c r="CC396" s="561">
        <f t="shared" si="2791"/>
        <v>0</v>
      </c>
      <c r="CD396" s="561">
        <f t="shared" si="2791"/>
        <v>0</v>
      </c>
      <c r="CE396" s="561">
        <f t="shared" si="2791"/>
        <v>0</v>
      </c>
      <c r="CF396" s="561">
        <f t="shared" si="2791"/>
        <v>0</v>
      </c>
      <c r="CG396" s="561">
        <f t="shared" si="2791"/>
        <v>0</v>
      </c>
      <c r="CH396" s="561">
        <f t="shared" si="2791"/>
        <v>184.61047871400001</v>
      </c>
      <c r="CI396" s="561">
        <f t="shared" si="2791"/>
        <v>1409.0286452660002</v>
      </c>
      <c r="CJ396" s="561">
        <f t="shared" si="2791"/>
        <v>0</v>
      </c>
      <c r="CK396" s="561">
        <f t="shared" si="2791"/>
        <v>0</v>
      </c>
      <c r="CL396" s="561">
        <f t="shared" si="2791"/>
        <v>0</v>
      </c>
      <c r="CM396" s="561">
        <f t="shared" si="2791"/>
        <v>0</v>
      </c>
      <c r="CN396" s="561">
        <f t="shared" si="2791"/>
        <v>0</v>
      </c>
      <c r="CO396" s="561">
        <f t="shared" si="2791"/>
        <v>0</v>
      </c>
      <c r="CP396" s="561">
        <f t="shared" si="2791"/>
        <v>4344.6356381311052</v>
      </c>
      <c r="CQ396" s="561">
        <f t="shared" si="2791"/>
        <v>3614.2307513520004</v>
      </c>
      <c r="CR396" s="561">
        <f t="shared" si="2791"/>
        <v>2196.1546094780006</v>
      </c>
      <c r="CS396" s="561">
        <f t="shared" si="2791"/>
        <v>628.14971251600002</v>
      </c>
      <c r="CT396" s="561">
        <f t="shared" si="2791"/>
        <v>0</v>
      </c>
      <c r="CU396" s="561">
        <f t="shared" si="2791"/>
        <v>0</v>
      </c>
      <c r="CV396" s="561">
        <f t="shared" si="2791"/>
        <v>0</v>
      </c>
      <c r="CW396" s="561">
        <f t="shared" si="2791"/>
        <v>0</v>
      </c>
      <c r="CX396" s="561">
        <f t="shared" si="2791"/>
        <v>0</v>
      </c>
      <c r="CY396" s="129"/>
      <c r="CZ396" s="129"/>
      <c r="DA396" s="129"/>
      <c r="DB396" s="129"/>
      <c r="DC396" s="129"/>
      <c r="DD396" s="129"/>
      <c r="DE396" s="129"/>
      <c r="DF396" s="129"/>
      <c r="DG396" s="129"/>
      <c r="DH396" s="129"/>
    </row>
    <row r="397" spans="1:112">
      <c r="A397" s="626" t="s">
        <v>1215</v>
      </c>
      <c r="B397" s="591">
        <f t="shared" si="2776"/>
        <v>144587.00833052749</v>
      </c>
      <c r="C397" s="557">
        <f t="shared" si="2780"/>
        <v>0</v>
      </c>
      <c r="D397" s="561">
        <f t="shared" ref="D397:AA397" si="2792">IF(D378="V",D394,0)</f>
        <v>0</v>
      </c>
      <c r="E397" s="561">
        <f t="shared" si="2792"/>
        <v>0</v>
      </c>
      <c r="F397" s="561">
        <f t="shared" si="2792"/>
        <v>0</v>
      </c>
      <c r="G397" s="561">
        <f t="shared" si="2792"/>
        <v>0</v>
      </c>
      <c r="H397" s="561">
        <f t="shared" si="2792"/>
        <v>0</v>
      </c>
      <c r="I397" s="561">
        <f t="shared" si="2792"/>
        <v>0</v>
      </c>
      <c r="J397" s="561">
        <f t="shared" si="2792"/>
        <v>0</v>
      </c>
      <c r="K397" s="561">
        <f t="shared" si="2792"/>
        <v>0</v>
      </c>
      <c r="L397" s="561">
        <f t="shared" si="2792"/>
        <v>0</v>
      </c>
      <c r="M397" s="561">
        <f t="shared" si="2792"/>
        <v>0</v>
      </c>
      <c r="N397" s="561">
        <f t="shared" si="2792"/>
        <v>0</v>
      </c>
      <c r="O397" s="561">
        <f t="shared" si="2792"/>
        <v>0</v>
      </c>
      <c r="P397" s="561">
        <f t="shared" si="2792"/>
        <v>0</v>
      </c>
      <c r="Q397" s="561">
        <f t="shared" si="2792"/>
        <v>0</v>
      </c>
      <c r="R397" s="561">
        <f t="shared" si="2792"/>
        <v>0</v>
      </c>
      <c r="S397" s="561">
        <f t="shared" si="2792"/>
        <v>0</v>
      </c>
      <c r="T397" s="561">
        <f t="shared" si="2792"/>
        <v>0</v>
      </c>
      <c r="U397" s="561">
        <f t="shared" si="2792"/>
        <v>0</v>
      </c>
      <c r="V397" s="561">
        <f t="shared" si="2792"/>
        <v>0</v>
      </c>
      <c r="W397" s="561">
        <f t="shared" si="2792"/>
        <v>0</v>
      </c>
      <c r="X397" s="561">
        <f t="shared" si="2792"/>
        <v>0</v>
      </c>
      <c r="Y397" s="561">
        <f t="shared" si="2792"/>
        <v>0</v>
      </c>
      <c r="Z397" s="561">
        <f t="shared" si="2792"/>
        <v>0</v>
      </c>
      <c r="AA397" s="561">
        <f t="shared" si="2792"/>
        <v>0</v>
      </c>
      <c r="AB397" s="557">
        <f t="shared" si="2782"/>
        <v>4714.3543898340004</v>
      </c>
      <c r="AC397" s="561">
        <f t="shared" ref="AC397:AZ397" si="2793">IF(AC378="V",AC394,0)</f>
        <v>0</v>
      </c>
      <c r="AD397" s="561">
        <f t="shared" si="2793"/>
        <v>0</v>
      </c>
      <c r="AE397" s="561">
        <f t="shared" si="2793"/>
        <v>0</v>
      </c>
      <c r="AF397" s="561">
        <f t="shared" si="2793"/>
        <v>0</v>
      </c>
      <c r="AG397" s="561">
        <f t="shared" si="2793"/>
        <v>0</v>
      </c>
      <c r="AH397" s="561">
        <f t="shared" si="2793"/>
        <v>0</v>
      </c>
      <c r="AI397" s="561">
        <f t="shared" si="2793"/>
        <v>0</v>
      </c>
      <c r="AJ397" s="561">
        <f t="shared" si="2793"/>
        <v>184.61047871400001</v>
      </c>
      <c r="AK397" s="561">
        <f t="shared" si="2793"/>
        <v>1409.0286452660002</v>
      </c>
      <c r="AL397" s="561">
        <f t="shared" si="2793"/>
        <v>3120.7152658540003</v>
      </c>
      <c r="AM397" s="561">
        <f t="shared" si="2793"/>
        <v>0</v>
      </c>
      <c r="AN397" s="561">
        <f t="shared" si="2793"/>
        <v>0</v>
      </c>
      <c r="AO397" s="561">
        <f t="shared" si="2793"/>
        <v>0</v>
      </c>
      <c r="AP397" s="561">
        <f t="shared" si="2793"/>
        <v>0</v>
      </c>
      <c r="AQ397" s="561">
        <f t="shared" si="2793"/>
        <v>0</v>
      </c>
      <c r="AR397" s="561">
        <f t="shared" si="2793"/>
        <v>0</v>
      </c>
      <c r="AS397" s="561">
        <f t="shared" si="2793"/>
        <v>0</v>
      </c>
      <c r="AT397" s="561">
        <f t="shared" si="2793"/>
        <v>0</v>
      </c>
      <c r="AU397" s="561">
        <f t="shared" si="2793"/>
        <v>0</v>
      </c>
      <c r="AV397" s="561">
        <f t="shared" si="2793"/>
        <v>0</v>
      </c>
      <c r="AW397" s="561">
        <f t="shared" si="2793"/>
        <v>0</v>
      </c>
      <c r="AX397" s="561">
        <f t="shared" si="2793"/>
        <v>0</v>
      </c>
      <c r="AY397" s="561">
        <f t="shared" si="2793"/>
        <v>0</v>
      </c>
      <c r="AZ397" s="561">
        <f t="shared" si="2793"/>
        <v>0</v>
      </c>
      <c r="BA397" s="557">
        <f t="shared" si="2784"/>
        <v>31432.397692797869</v>
      </c>
      <c r="BB397" s="561">
        <f t="shared" ref="BB397:BY397" si="2794">IF(BB378="V",BB394,0)</f>
        <v>0</v>
      </c>
      <c r="BC397" s="561">
        <f t="shared" si="2794"/>
        <v>0</v>
      </c>
      <c r="BD397" s="561">
        <f t="shared" si="2794"/>
        <v>0</v>
      </c>
      <c r="BE397" s="561">
        <f t="shared" si="2794"/>
        <v>0</v>
      </c>
      <c r="BF397" s="561">
        <f t="shared" si="2794"/>
        <v>0</v>
      </c>
      <c r="BG397" s="561">
        <f t="shared" si="2794"/>
        <v>0</v>
      </c>
      <c r="BH397" s="561">
        <f t="shared" si="2794"/>
        <v>0</v>
      </c>
      <c r="BI397" s="561">
        <f t="shared" si="2794"/>
        <v>184.61047871400001</v>
      </c>
      <c r="BJ397" s="561">
        <f t="shared" si="2794"/>
        <v>1409.0286452660002</v>
      </c>
      <c r="BK397" s="561">
        <f t="shared" si="2794"/>
        <v>3120.7152658540003</v>
      </c>
      <c r="BL397" s="561">
        <f t="shared" si="2794"/>
        <v>3948.9293443628453</v>
      </c>
      <c r="BM397" s="561">
        <f t="shared" si="2794"/>
        <v>3367.7645848496868</v>
      </c>
      <c r="BN397" s="561">
        <f t="shared" si="2794"/>
        <v>3282.9205615260712</v>
      </c>
      <c r="BO397" s="561">
        <f t="shared" si="2794"/>
        <v>3469.2761693903431</v>
      </c>
      <c r="BP397" s="561">
        <f t="shared" si="2794"/>
        <v>3021.5525053096108</v>
      </c>
      <c r="BQ397" s="561">
        <f t="shared" si="2794"/>
        <v>3189.0650641793127</v>
      </c>
      <c r="BR397" s="561">
        <f t="shared" si="2794"/>
        <v>3614.2307513520004</v>
      </c>
      <c r="BS397" s="561">
        <f t="shared" si="2794"/>
        <v>2196.1546094780006</v>
      </c>
      <c r="BT397" s="561">
        <f t="shared" si="2794"/>
        <v>628.14971251600002</v>
      </c>
      <c r="BU397" s="561">
        <f t="shared" si="2794"/>
        <v>0</v>
      </c>
      <c r="BV397" s="561">
        <f t="shared" si="2794"/>
        <v>0</v>
      </c>
      <c r="BW397" s="561">
        <f t="shared" si="2794"/>
        <v>0</v>
      </c>
      <c r="BX397" s="561">
        <f t="shared" si="2794"/>
        <v>0</v>
      </c>
      <c r="BY397" s="561">
        <f t="shared" si="2794"/>
        <v>0</v>
      </c>
      <c r="BZ397" s="557">
        <f t="shared" si="2786"/>
        <v>0</v>
      </c>
      <c r="CA397" s="561">
        <f t="shared" ref="CA397:CX397" si="2795">IF(CA378="V",CA394,0)</f>
        <v>0</v>
      </c>
      <c r="CB397" s="561">
        <f t="shared" si="2795"/>
        <v>0</v>
      </c>
      <c r="CC397" s="561">
        <f t="shared" si="2795"/>
        <v>0</v>
      </c>
      <c r="CD397" s="561">
        <f t="shared" si="2795"/>
        <v>0</v>
      </c>
      <c r="CE397" s="561">
        <f t="shared" si="2795"/>
        <v>0</v>
      </c>
      <c r="CF397" s="561">
        <f t="shared" si="2795"/>
        <v>0</v>
      </c>
      <c r="CG397" s="561">
        <f t="shared" si="2795"/>
        <v>0</v>
      </c>
      <c r="CH397" s="561">
        <f t="shared" si="2795"/>
        <v>0</v>
      </c>
      <c r="CI397" s="561">
        <f t="shared" si="2795"/>
        <v>0</v>
      </c>
      <c r="CJ397" s="561">
        <f t="shared" si="2795"/>
        <v>0</v>
      </c>
      <c r="CK397" s="561">
        <f t="shared" si="2795"/>
        <v>0</v>
      </c>
      <c r="CL397" s="561">
        <f t="shared" si="2795"/>
        <v>0</v>
      </c>
      <c r="CM397" s="561">
        <f t="shared" si="2795"/>
        <v>0</v>
      </c>
      <c r="CN397" s="561">
        <f t="shared" si="2795"/>
        <v>0</v>
      </c>
      <c r="CO397" s="561">
        <f t="shared" si="2795"/>
        <v>0</v>
      </c>
      <c r="CP397" s="561">
        <f t="shared" si="2795"/>
        <v>0</v>
      </c>
      <c r="CQ397" s="561">
        <f t="shared" si="2795"/>
        <v>0</v>
      </c>
      <c r="CR397" s="561">
        <f t="shared" si="2795"/>
        <v>0</v>
      </c>
      <c r="CS397" s="561">
        <f t="shared" si="2795"/>
        <v>0</v>
      </c>
      <c r="CT397" s="561">
        <f t="shared" si="2795"/>
        <v>0</v>
      </c>
      <c r="CU397" s="561">
        <f t="shared" si="2795"/>
        <v>0</v>
      </c>
      <c r="CV397" s="561">
        <f t="shared" si="2795"/>
        <v>0</v>
      </c>
      <c r="CW397" s="561">
        <f t="shared" si="2795"/>
        <v>0</v>
      </c>
      <c r="CX397" s="561">
        <f t="shared" si="2795"/>
        <v>0</v>
      </c>
      <c r="CY397" s="129"/>
      <c r="CZ397" s="129"/>
      <c r="DA397" s="129"/>
      <c r="DB397" s="129"/>
      <c r="DC397" s="129"/>
      <c r="DD397" s="129"/>
      <c r="DE397" s="129"/>
      <c r="DF397" s="129"/>
      <c r="DG397" s="129"/>
      <c r="DH397" s="129"/>
    </row>
    <row r="398" spans="1:112">
      <c r="A398" s="626" t="s">
        <v>1216</v>
      </c>
      <c r="B398" s="591">
        <f t="shared" si="2776"/>
        <v>0</v>
      </c>
      <c r="C398" s="557">
        <f t="shared" si="2780"/>
        <v>0</v>
      </c>
      <c r="D398" s="561">
        <f t="shared" ref="D398:AA398" si="2796">IF(D378="SV",D394,0)</f>
        <v>0</v>
      </c>
      <c r="E398" s="561">
        <f t="shared" si="2796"/>
        <v>0</v>
      </c>
      <c r="F398" s="561">
        <f t="shared" si="2796"/>
        <v>0</v>
      </c>
      <c r="G398" s="561">
        <f t="shared" si="2796"/>
        <v>0</v>
      </c>
      <c r="H398" s="561">
        <f t="shared" si="2796"/>
        <v>0</v>
      </c>
      <c r="I398" s="561">
        <f t="shared" si="2796"/>
        <v>0</v>
      </c>
      <c r="J398" s="561">
        <f t="shared" si="2796"/>
        <v>0</v>
      </c>
      <c r="K398" s="561">
        <f t="shared" si="2796"/>
        <v>0</v>
      </c>
      <c r="L398" s="561">
        <f t="shared" si="2796"/>
        <v>0</v>
      </c>
      <c r="M398" s="561">
        <f t="shared" si="2796"/>
        <v>0</v>
      </c>
      <c r="N398" s="561">
        <f t="shared" si="2796"/>
        <v>0</v>
      </c>
      <c r="O398" s="561">
        <f t="shared" si="2796"/>
        <v>0</v>
      </c>
      <c r="P398" s="561">
        <f t="shared" si="2796"/>
        <v>0</v>
      </c>
      <c r="Q398" s="561">
        <f t="shared" si="2796"/>
        <v>0</v>
      </c>
      <c r="R398" s="561">
        <f t="shared" si="2796"/>
        <v>0</v>
      </c>
      <c r="S398" s="561">
        <f t="shared" si="2796"/>
        <v>0</v>
      </c>
      <c r="T398" s="561">
        <f t="shared" si="2796"/>
        <v>0</v>
      </c>
      <c r="U398" s="561">
        <f t="shared" si="2796"/>
        <v>0</v>
      </c>
      <c r="V398" s="561">
        <f t="shared" si="2796"/>
        <v>0</v>
      </c>
      <c r="W398" s="561">
        <f t="shared" si="2796"/>
        <v>0</v>
      </c>
      <c r="X398" s="561">
        <f t="shared" si="2796"/>
        <v>0</v>
      </c>
      <c r="Y398" s="561">
        <f t="shared" si="2796"/>
        <v>0</v>
      </c>
      <c r="Z398" s="561">
        <f t="shared" si="2796"/>
        <v>0</v>
      </c>
      <c r="AA398" s="561">
        <f t="shared" si="2796"/>
        <v>0</v>
      </c>
      <c r="AB398" s="557">
        <f t="shared" si="2782"/>
        <v>0</v>
      </c>
      <c r="AC398" s="561">
        <f t="shared" ref="AC398:AZ398" si="2797">IF(AC378="SV",AC394,0)</f>
        <v>0</v>
      </c>
      <c r="AD398" s="561">
        <f t="shared" si="2797"/>
        <v>0</v>
      </c>
      <c r="AE398" s="561">
        <f t="shared" si="2797"/>
        <v>0</v>
      </c>
      <c r="AF398" s="561">
        <f t="shared" si="2797"/>
        <v>0</v>
      </c>
      <c r="AG398" s="561">
        <f t="shared" si="2797"/>
        <v>0</v>
      </c>
      <c r="AH398" s="561">
        <f t="shared" si="2797"/>
        <v>0</v>
      </c>
      <c r="AI398" s="561">
        <f t="shared" si="2797"/>
        <v>0</v>
      </c>
      <c r="AJ398" s="561">
        <f t="shared" si="2797"/>
        <v>0</v>
      </c>
      <c r="AK398" s="561">
        <f t="shared" si="2797"/>
        <v>0</v>
      </c>
      <c r="AL398" s="561">
        <f t="shared" si="2797"/>
        <v>0</v>
      </c>
      <c r="AM398" s="561">
        <f t="shared" si="2797"/>
        <v>0</v>
      </c>
      <c r="AN398" s="561">
        <f t="shared" si="2797"/>
        <v>0</v>
      </c>
      <c r="AO398" s="561">
        <f t="shared" si="2797"/>
        <v>0</v>
      </c>
      <c r="AP398" s="561">
        <f t="shared" si="2797"/>
        <v>0</v>
      </c>
      <c r="AQ398" s="561">
        <f t="shared" si="2797"/>
        <v>0</v>
      </c>
      <c r="AR398" s="561">
        <f t="shared" si="2797"/>
        <v>0</v>
      </c>
      <c r="AS398" s="561">
        <f t="shared" si="2797"/>
        <v>0</v>
      </c>
      <c r="AT398" s="561">
        <f t="shared" si="2797"/>
        <v>0</v>
      </c>
      <c r="AU398" s="561">
        <f t="shared" si="2797"/>
        <v>0</v>
      </c>
      <c r="AV398" s="561">
        <f t="shared" si="2797"/>
        <v>0</v>
      </c>
      <c r="AW398" s="561">
        <f t="shared" si="2797"/>
        <v>0</v>
      </c>
      <c r="AX398" s="561">
        <f t="shared" si="2797"/>
        <v>0</v>
      </c>
      <c r="AY398" s="561">
        <f t="shared" si="2797"/>
        <v>0</v>
      </c>
      <c r="AZ398" s="561">
        <f t="shared" si="2797"/>
        <v>0</v>
      </c>
      <c r="BA398" s="557">
        <f t="shared" si="2784"/>
        <v>0</v>
      </c>
      <c r="BB398" s="561">
        <f t="shared" ref="BB398:BY398" si="2798">IF(BB378="SV",BB394,0)</f>
        <v>0</v>
      </c>
      <c r="BC398" s="561">
        <f t="shared" si="2798"/>
        <v>0</v>
      </c>
      <c r="BD398" s="561">
        <f t="shared" si="2798"/>
        <v>0</v>
      </c>
      <c r="BE398" s="561">
        <f t="shared" si="2798"/>
        <v>0</v>
      </c>
      <c r="BF398" s="561">
        <f t="shared" si="2798"/>
        <v>0</v>
      </c>
      <c r="BG398" s="561">
        <f t="shared" si="2798"/>
        <v>0</v>
      </c>
      <c r="BH398" s="561">
        <f t="shared" si="2798"/>
        <v>0</v>
      </c>
      <c r="BI398" s="561">
        <f t="shared" si="2798"/>
        <v>0</v>
      </c>
      <c r="BJ398" s="561">
        <f t="shared" si="2798"/>
        <v>0</v>
      </c>
      <c r="BK398" s="561">
        <f t="shared" si="2798"/>
        <v>0</v>
      </c>
      <c r="BL398" s="561">
        <f t="shared" si="2798"/>
        <v>0</v>
      </c>
      <c r="BM398" s="561">
        <f t="shared" si="2798"/>
        <v>0</v>
      </c>
      <c r="BN398" s="561">
        <f t="shared" si="2798"/>
        <v>0</v>
      </c>
      <c r="BO398" s="561">
        <f t="shared" si="2798"/>
        <v>0</v>
      </c>
      <c r="BP398" s="561">
        <f t="shared" si="2798"/>
        <v>0</v>
      </c>
      <c r="BQ398" s="561">
        <f t="shared" si="2798"/>
        <v>0</v>
      </c>
      <c r="BR398" s="561">
        <f t="shared" si="2798"/>
        <v>0</v>
      </c>
      <c r="BS398" s="561">
        <f t="shared" si="2798"/>
        <v>0</v>
      </c>
      <c r="BT398" s="561">
        <f t="shared" si="2798"/>
        <v>0</v>
      </c>
      <c r="BU398" s="561">
        <f t="shared" si="2798"/>
        <v>0</v>
      </c>
      <c r="BV398" s="561">
        <f t="shared" si="2798"/>
        <v>0</v>
      </c>
      <c r="BW398" s="561">
        <f t="shared" si="2798"/>
        <v>0</v>
      </c>
      <c r="BX398" s="561">
        <f t="shared" si="2798"/>
        <v>0</v>
      </c>
      <c r="BY398" s="561">
        <f t="shared" si="2798"/>
        <v>0</v>
      </c>
      <c r="BZ398" s="557">
        <f t="shared" si="2786"/>
        <v>0</v>
      </c>
      <c r="CA398" s="561">
        <f t="shared" ref="CA398:CX398" si="2799">IF(CA378="SV",CA394,0)</f>
        <v>0</v>
      </c>
      <c r="CB398" s="561">
        <f t="shared" si="2799"/>
        <v>0</v>
      </c>
      <c r="CC398" s="561">
        <f t="shared" si="2799"/>
        <v>0</v>
      </c>
      <c r="CD398" s="561">
        <f t="shared" si="2799"/>
        <v>0</v>
      </c>
      <c r="CE398" s="561">
        <f t="shared" si="2799"/>
        <v>0</v>
      </c>
      <c r="CF398" s="561">
        <f t="shared" si="2799"/>
        <v>0</v>
      </c>
      <c r="CG398" s="561">
        <f t="shared" si="2799"/>
        <v>0</v>
      </c>
      <c r="CH398" s="561">
        <f t="shared" si="2799"/>
        <v>0</v>
      </c>
      <c r="CI398" s="561">
        <f t="shared" si="2799"/>
        <v>0</v>
      </c>
      <c r="CJ398" s="561">
        <f t="shared" si="2799"/>
        <v>0</v>
      </c>
      <c r="CK398" s="561">
        <f t="shared" si="2799"/>
        <v>0</v>
      </c>
      <c r="CL398" s="561">
        <f t="shared" si="2799"/>
        <v>0</v>
      </c>
      <c r="CM398" s="561">
        <f t="shared" si="2799"/>
        <v>0</v>
      </c>
      <c r="CN398" s="561">
        <f t="shared" si="2799"/>
        <v>0</v>
      </c>
      <c r="CO398" s="561">
        <f t="shared" si="2799"/>
        <v>0</v>
      </c>
      <c r="CP398" s="561">
        <f t="shared" si="2799"/>
        <v>0</v>
      </c>
      <c r="CQ398" s="561">
        <f t="shared" si="2799"/>
        <v>0</v>
      </c>
      <c r="CR398" s="561">
        <f t="shared" si="2799"/>
        <v>0</v>
      </c>
      <c r="CS398" s="561">
        <f t="shared" si="2799"/>
        <v>0</v>
      </c>
      <c r="CT398" s="561">
        <f t="shared" si="2799"/>
        <v>0</v>
      </c>
      <c r="CU398" s="561">
        <f t="shared" si="2799"/>
        <v>0</v>
      </c>
      <c r="CV398" s="561">
        <f t="shared" si="2799"/>
        <v>0</v>
      </c>
      <c r="CW398" s="561">
        <f t="shared" si="2799"/>
        <v>0</v>
      </c>
      <c r="CX398" s="561">
        <f t="shared" si="2799"/>
        <v>0</v>
      </c>
      <c r="CY398" s="129"/>
      <c r="CZ398" s="129"/>
      <c r="DA398" s="129"/>
      <c r="DB398" s="129"/>
      <c r="DC398" s="129"/>
      <c r="DD398" s="129"/>
      <c r="DE398" s="129"/>
      <c r="DF398" s="129"/>
      <c r="DG398" s="129"/>
      <c r="DH398" s="129"/>
    </row>
    <row r="399" spans="1:112">
      <c r="A399" s="612" t="s">
        <v>1217</v>
      </c>
      <c r="B399" s="591">
        <f t="shared" si="2776"/>
        <v>188752.81264723741</v>
      </c>
      <c r="C399" s="557">
        <f t="shared" si="2780"/>
        <v>4900.8303928666128</v>
      </c>
      <c r="D399" s="557">
        <f>D392+D393-D394</f>
        <v>0</v>
      </c>
      <c r="E399" s="557">
        <f t="shared" ref="E399:BP399" si="2800">E392+E393-E394</f>
        <v>0</v>
      </c>
      <c r="F399" s="557">
        <f t="shared" si="2800"/>
        <v>0</v>
      </c>
      <c r="G399" s="557">
        <f t="shared" si="2800"/>
        <v>0</v>
      </c>
      <c r="H399" s="557">
        <f t="shared" si="2800"/>
        <v>0</v>
      </c>
      <c r="I399" s="557">
        <f t="shared" si="2800"/>
        <v>0</v>
      </c>
      <c r="J399" s="557">
        <f t="shared" si="2800"/>
        <v>0</v>
      </c>
      <c r="K399" s="557">
        <f t="shared" si="2800"/>
        <v>0</v>
      </c>
      <c r="L399" s="557">
        <f t="shared" si="2800"/>
        <v>0</v>
      </c>
      <c r="M399" s="557">
        <f t="shared" si="2800"/>
        <v>0</v>
      </c>
      <c r="N399" s="557">
        <f t="shared" si="2800"/>
        <v>0</v>
      </c>
      <c r="O399" s="557">
        <f t="shared" si="2800"/>
        <v>815.52018029189821</v>
      </c>
      <c r="P399" s="557">
        <f t="shared" si="2800"/>
        <v>1143.9984306335145</v>
      </c>
      <c r="Q399" s="557">
        <f t="shared" si="2800"/>
        <v>826.45516206724187</v>
      </c>
      <c r="R399" s="557">
        <f t="shared" si="2800"/>
        <v>1381.6953006588301</v>
      </c>
      <c r="S399" s="557">
        <f t="shared" si="2800"/>
        <v>733.16131921512806</v>
      </c>
      <c r="T399" s="557">
        <f t="shared" si="2800"/>
        <v>0</v>
      </c>
      <c r="U399" s="557">
        <f t="shared" si="2800"/>
        <v>0</v>
      </c>
      <c r="V399" s="557">
        <f t="shared" si="2800"/>
        <v>0</v>
      </c>
      <c r="W399" s="557">
        <f t="shared" si="2800"/>
        <v>0</v>
      </c>
      <c r="X399" s="557">
        <f t="shared" si="2800"/>
        <v>0</v>
      </c>
      <c r="Y399" s="557">
        <f t="shared" si="2800"/>
        <v>0</v>
      </c>
      <c r="Z399" s="557">
        <f t="shared" si="2800"/>
        <v>0</v>
      </c>
      <c r="AA399" s="557">
        <f t="shared" si="2800"/>
        <v>0</v>
      </c>
      <c r="AB399" s="557">
        <f t="shared" si="2800"/>
        <v>8398.3728546964412</v>
      </c>
      <c r="AC399" s="557">
        <f t="shared" si="2800"/>
        <v>0</v>
      </c>
      <c r="AD399" s="557">
        <f t="shared" si="2800"/>
        <v>0</v>
      </c>
      <c r="AE399" s="557">
        <f t="shared" si="2800"/>
        <v>0</v>
      </c>
      <c r="AF399" s="557">
        <f t="shared" si="2800"/>
        <v>0</v>
      </c>
      <c r="AG399" s="557">
        <f t="shared" si="2800"/>
        <v>0</v>
      </c>
      <c r="AH399" s="557">
        <f t="shared" si="2800"/>
        <v>0</v>
      </c>
      <c r="AI399" s="557">
        <f t="shared" si="2800"/>
        <v>0</v>
      </c>
      <c r="AJ399" s="557">
        <f t="shared" si="2800"/>
        <v>0</v>
      </c>
      <c r="AK399" s="557">
        <f t="shared" si="2800"/>
        <v>0</v>
      </c>
      <c r="AL399" s="557">
        <f t="shared" si="2800"/>
        <v>0</v>
      </c>
      <c r="AM399" s="557">
        <f t="shared" si="2800"/>
        <v>49.949750687093001</v>
      </c>
      <c r="AN399" s="557">
        <f t="shared" si="2800"/>
        <v>1510.9553707139767</v>
      </c>
      <c r="AO399" s="557">
        <f t="shared" si="2800"/>
        <v>1839.4336210555934</v>
      </c>
      <c r="AP399" s="557">
        <f t="shared" si="2800"/>
        <v>1521.8903524893203</v>
      </c>
      <c r="AQ399" s="557">
        <f t="shared" si="2800"/>
        <v>2062.3388705970829</v>
      </c>
      <c r="AR399" s="557">
        <f t="shared" si="2800"/>
        <v>1413.8048891533808</v>
      </c>
      <c r="AS399" s="557">
        <f t="shared" si="2800"/>
        <v>0</v>
      </c>
      <c r="AT399" s="557">
        <f t="shared" si="2800"/>
        <v>0</v>
      </c>
      <c r="AU399" s="557">
        <f t="shared" si="2800"/>
        <v>0</v>
      </c>
      <c r="AV399" s="557">
        <f t="shared" si="2800"/>
        <v>0</v>
      </c>
      <c r="AW399" s="557">
        <f t="shared" si="2800"/>
        <v>0</v>
      </c>
      <c r="AX399" s="557">
        <f t="shared" si="2800"/>
        <v>0</v>
      </c>
      <c r="AY399" s="557">
        <f t="shared" si="2800"/>
        <v>0</v>
      </c>
      <c r="AZ399" s="557">
        <f t="shared" si="2800"/>
        <v>0</v>
      </c>
      <c r="BA399" s="557">
        <f t="shared" si="2800"/>
        <v>11632.266781788134</v>
      </c>
      <c r="BB399" s="557">
        <f t="shared" si="2800"/>
        <v>0</v>
      </c>
      <c r="BC399" s="557">
        <f t="shared" si="2800"/>
        <v>0</v>
      </c>
      <c r="BD399" s="557">
        <f t="shared" si="2800"/>
        <v>0</v>
      </c>
      <c r="BE399" s="557">
        <f t="shared" si="2800"/>
        <v>0</v>
      </c>
      <c r="BF399" s="557">
        <f t="shared" si="2800"/>
        <v>0</v>
      </c>
      <c r="BG399" s="557">
        <f t="shared" si="2800"/>
        <v>0</v>
      </c>
      <c r="BH399" s="557">
        <f t="shared" si="2800"/>
        <v>0</v>
      </c>
      <c r="BI399" s="557">
        <f t="shared" si="2800"/>
        <v>0</v>
      </c>
      <c r="BJ399" s="557">
        <f t="shared" si="2800"/>
        <v>0</v>
      </c>
      <c r="BK399" s="557">
        <f t="shared" si="2800"/>
        <v>0</v>
      </c>
      <c r="BL399" s="557">
        <f t="shared" si="2800"/>
        <v>602.35612628915487</v>
      </c>
      <c r="BM399" s="557">
        <f t="shared" si="2800"/>
        <v>2051.8582590203132</v>
      </c>
      <c r="BN399" s="557">
        <f t="shared" si="2800"/>
        <v>2380.33650936193</v>
      </c>
      <c r="BO399" s="557">
        <f t="shared" si="2800"/>
        <v>2062.7932407956569</v>
      </c>
      <c r="BP399" s="557">
        <f t="shared" si="2800"/>
        <v>2591.7283138823905</v>
      </c>
      <c r="BQ399" s="557">
        <f t="shared" ref="BQ399:CX399" si="2801">BQ392+BQ393-BQ394</f>
        <v>1943.1943324386884</v>
      </c>
      <c r="BR399" s="557">
        <f t="shared" si="2801"/>
        <v>0</v>
      </c>
      <c r="BS399" s="557">
        <f t="shared" si="2801"/>
        <v>0</v>
      </c>
      <c r="BT399" s="557">
        <f t="shared" si="2801"/>
        <v>0</v>
      </c>
      <c r="BU399" s="557">
        <f t="shared" si="2801"/>
        <v>0</v>
      </c>
      <c r="BV399" s="557">
        <f t="shared" si="2801"/>
        <v>0</v>
      </c>
      <c r="BW399" s="557">
        <f t="shared" si="2801"/>
        <v>0</v>
      </c>
      <c r="BX399" s="557">
        <f t="shared" si="2801"/>
        <v>0</v>
      </c>
      <c r="BY399" s="557">
        <f t="shared" si="2801"/>
        <v>0</v>
      </c>
      <c r="BZ399" s="557">
        <f t="shared" si="2801"/>
        <v>5103.8267574250203</v>
      </c>
      <c r="CA399" s="557">
        <f t="shared" si="2801"/>
        <v>0</v>
      </c>
      <c r="CB399" s="557">
        <f t="shared" si="2801"/>
        <v>0</v>
      </c>
      <c r="CC399" s="557">
        <f t="shared" si="2801"/>
        <v>0</v>
      </c>
      <c r="CD399" s="557">
        <f t="shared" si="2801"/>
        <v>0</v>
      </c>
      <c r="CE399" s="557">
        <f t="shared" si="2801"/>
        <v>0</v>
      </c>
      <c r="CF399" s="557">
        <f t="shared" si="2801"/>
        <v>0</v>
      </c>
      <c r="CG399" s="557">
        <f t="shared" si="2801"/>
        <v>0</v>
      </c>
      <c r="CH399" s="557">
        <f t="shared" si="2801"/>
        <v>0</v>
      </c>
      <c r="CI399" s="557">
        <f t="shared" si="2801"/>
        <v>0</v>
      </c>
      <c r="CJ399" s="557">
        <f t="shared" si="2801"/>
        <v>0</v>
      </c>
      <c r="CK399" s="557">
        <f t="shared" si="2801"/>
        <v>0</v>
      </c>
      <c r="CL399" s="557">
        <f t="shared" si="2801"/>
        <v>815.52018029189821</v>
      </c>
      <c r="CM399" s="557">
        <f t="shared" si="2801"/>
        <v>1193.509739062396</v>
      </c>
      <c r="CN399" s="557">
        <f t="shared" si="2801"/>
        <v>871.01533965323415</v>
      </c>
      <c r="CO399" s="557">
        <f t="shared" si="2801"/>
        <v>1436.1577399305979</v>
      </c>
      <c r="CP399" s="557">
        <f t="shared" si="2801"/>
        <v>787.62375848689589</v>
      </c>
      <c r="CQ399" s="557">
        <f t="shared" si="2801"/>
        <v>0</v>
      </c>
      <c r="CR399" s="557">
        <f t="shared" si="2801"/>
        <v>0</v>
      </c>
      <c r="CS399" s="557">
        <f t="shared" si="2801"/>
        <v>0</v>
      </c>
      <c r="CT399" s="557">
        <f t="shared" si="2801"/>
        <v>0</v>
      </c>
      <c r="CU399" s="557">
        <f t="shared" si="2801"/>
        <v>0</v>
      </c>
      <c r="CV399" s="557">
        <f t="shared" si="2801"/>
        <v>0</v>
      </c>
      <c r="CW399" s="557">
        <f t="shared" si="2801"/>
        <v>0</v>
      </c>
      <c r="CX399" s="557">
        <f t="shared" si="2801"/>
        <v>0</v>
      </c>
      <c r="CY399" s="129"/>
      <c r="CZ399" s="129"/>
      <c r="DA399" s="129"/>
      <c r="DB399" s="129"/>
      <c r="DC399" s="129"/>
      <c r="DD399" s="129"/>
      <c r="DE399" s="129"/>
      <c r="DF399" s="129"/>
      <c r="DG399" s="129"/>
      <c r="DH399" s="129"/>
    </row>
    <row r="400" spans="1:112" ht="15.75" thickBot="1">
      <c r="A400" s="615" t="s">
        <v>1218</v>
      </c>
      <c r="B400" s="616">
        <f t="shared" ref="B400:AG400" si="2802">IF(B399=0,0,B399/B392)</f>
        <v>0.14179361316420658</v>
      </c>
      <c r="C400" s="616">
        <f t="shared" si="2802"/>
        <v>0.11044706129093317</v>
      </c>
      <c r="D400" s="616">
        <f t="shared" si="2802"/>
        <v>0</v>
      </c>
      <c r="E400" s="616">
        <f t="shared" si="2802"/>
        <v>0</v>
      </c>
      <c r="F400" s="616">
        <f t="shared" si="2802"/>
        <v>0</v>
      </c>
      <c r="G400" s="616">
        <f t="shared" si="2802"/>
        <v>0</v>
      </c>
      <c r="H400" s="616">
        <f t="shared" si="2802"/>
        <v>0</v>
      </c>
      <c r="I400" s="616">
        <f t="shared" si="2802"/>
        <v>0</v>
      </c>
      <c r="J400" s="616">
        <f t="shared" si="2802"/>
        <v>0</v>
      </c>
      <c r="K400" s="616">
        <f t="shared" si="2802"/>
        <v>0</v>
      </c>
      <c r="L400" s="616">
        <f t="shared" si="2802"/>
        <v>0</v>
      </c>
      <c r="M400" s="616">
        <f t="shared" si="2802"/>
        <v>0</v>
      </c>
      <c r="N400" s="616">
        <f t="shared" si="2802"/>
        <v>0</v>
      </c>
      <c r="O400" s="616">
        <f t="shared" si="2802"/>
        <v>0.14750873831014297</v>
      </c>
      <c r="P400" s="616">
        <f t="shared" si="2802"/>
        <v>0.1981890994431269</v>
      </c>
      <c r="Q400" s="616">
        <f t="shared" si="2802"/>
        <v>0.14650682379034788</v>
      </c>
      <c r="R400" s="616">
        <f t="shared" si="2802"/>
        <v>0.24145884208002372</v>
      </c>
      <c r="S400" s="616">
        <f t="shared" si="2802"/>
        <v>0.13988266249295181</v>
      </c>
      <c r="T400" s="616">
        <f t="shared" si="2802"/>
        <v>0</v>
      </c>
      <c r="U400" s="616">
        <f t="shared" si="2802"/>
        <v>0</v>
      </c>
      <c r="V400" s="616">
        <f t="shared" si="2802"/>
        <v>0</v>
      </c>
      <c r="W400" s="616">
        <f t="shared" si="2802"/>
        <v>0</v>
      </c>
      <c r="X400" s="616">
        <f t="shared" si="2802"/>
        <v>0</v>
      </c>
      <c r="Y400" s="616">
        <f t="shared" si="2802"/>
        <v>0</v>
      </c>
      <c r="Z400" s="616">
        <f t="shared" si="2802"/>
        <v>0</v>
      </c>
      <c r="AA400" s="616">
        <f t="shared" si="2802"/>
        <v>0</v>
      </c>
      <c r="AB400" s="616">
        <f t="shared" si="2802"/>
        <v>0.18926906811076274</v>
      </c>
      <c r="AC400" s="616">
        <f t="shared" si="2802"/>
        <v>0</v>
      </c>
      <c r="AD400" s="616">
        <f t="shared" si="2802"/>
        <v>0</v>
      </c>
      <c r="AE400" s="616">
        <f t="shared" si="2802"/>
        <v>0</v>
      </c>
      <c r="AF400" s="616">
        <f t="shared" si="2802"/>
        <v>0</v>
      </c>
      <c r="AG400" s="616">
        <f t="shared" si="2802"/>
        <v>0</v>
      </c>
      <c r="AH400" s="616">
        <f t="shared" ref="AH400:BM400" si="2803">IF(AH399=0,0,AH399/AH392)</f>
        <v>0</v>
      </c>
      <c r="AI400" s="616">
        <f t="shared" si="2803"/>
        <v>0</v>
      </c>
      <c r="AJ400" s="616">
        <f t="shared" si="2803"/>
        <v>0</v>
      </c>
      <c r="AK400" s="616">
        <f t="shared" si="2803"/>
        <v>0</v>
      </c>
      <c r="AL400" s="616">
        <f t="shared" si="2803"/>
        <v>0</v>
      </c>
      <c r="AM400" s="616">
        <f t="shared" si="2803"/>
        <v>1.0718174026387433E-2</v>
      </c>
      <c r="AN400" s="616">
        <f t="shared" si="2803"/>
        <v>0.27329687941894726</v>
      </c>
      <c r="AO400" s="616">
        <f t="shared" si="2803"/>
        <v>0.3186680008298064</v>
      </c>
      <c r="AP400" s="616">
        <f t="shared" si="2803"/>
        <v>0.26978756009299659</v>
      </c>
      <c r="AQ400" s="616">
        <f t="shared" si="2803"/>
        <v>0.36040504403072787</v>
      </c>
      <c r="AR400" s="616">
        <f t="shared" si="2803"/>
        <v>0.26974526200051441</v>
      </c>
      <c r="AS400" s="616">
        <f t="shared" si="2803"/>
        <v>0</v>
      </c>
      <c r="AT400" s="616">
        <f t="shared" si="2803"/>
        <v>0</v>
      </c>
      <c r="AU400" s="616">
        <f t="shared" si="2803"/>
        <v>0</v>
      </c>
      <c r="AV400" s="616">
        <f t="shared" si="2803"/>
        <v>0</v>
      </c>
      <c r="AW400" s="616">
        <f t="shared" si="2803"/>
        <v>0</v>
      </c>
      <c r="AX400" s="616">
        <f t="shared" si="2803"/>
        <v>0</v>
      </c>
      <c r="AY400" s="616">
        <f t="shared" si="2803"/>
        <v>0</v>
      </c>
      <c r="AZ400" s="616">
        <f t="shared" si="2803"/>
        <v>0</v>
      </c>
      <c r="BA400" s="616">
        <f t="shared" si="2803"/>
        <v>0.26214938677956556</v>
      </c>
      <c r="BB400" s="616">
        <f t="shared" si="2803"/>
        <v>0</v>
      </c>
      <c r="BC400" s="616">
        <f t="shared" si="2803"/>
        <v>0</v>
      </c>
      <c r="BD400" s="616">
        <f t="shared" si="2803"/>
        <v>0</v>
      </c>
      <c r="BE400" s="616">
        <f t="shared" si="2803"/>
        <v>0</v>
      </c>
      <c r="BF400" s="616">
        <f t="shared" si="2803"/>
        <v>0</v>
      </c>
      <c r="BG400" s="616">
        <f t="shared" si="2803"/>
        <v>0</v>
      </c>
      <c r="BH400" s="616">
        <f t="shared" si="2803"/>
        <v>0</v>
      </c>
      <c r="BI400" s="616">
        <f t="shared" si="2803"/>
        <v>0</v>
      </c>
      <c r="BJ400" s="616">
        <f t="shared" si="2803"/>
        <v>0</v>
      </c>
      <c r="BK400" s="616">
        <f t="shared" si="2803"/>
        <v>0</v>
      </c>
      <c r="BL400" s="616">
        <f t="shared" si="2803"/>
        <v>0.12925305329093539</v>
      </c>
      <c r="BM400" s="616">
        <f t="shared" si="2803"/>
        <v>0.37113370127885698</v>
      </c>
      <c r="BN400" s="616">
        <f t="shared" ref="BN400:CS400" si="2804">IF(BN399=0,0,BN399/BN392)</f>
        <v>0.41237534644238222</v>
      </c>
      <c r="BO400" s="616">
        <f t="shared" si="2804"/>
        <v>0.36567414630121375</v>
      </c>
      <c r="BP400" s="616">
        <f t="shared" si="2804"/>
        <v>0.45291875665905335</v>
      </c>
      <c r="BQ400" s="616">
        <f t="shared" si="2804"/>
        <v>0.37074950606195201</v>
      </c>
      <c r="BR400" s="616">
        <f t="shared" si="2804"/>
        <v>0</v>
      </c>
      <c r="BS400" s="616">
        <f t="shared" si="2804"/>
        <v>0</v>
      </c>
      <c r="BT400" s="616">
        <f t="shared" si="2804"/>
        <v>0</v>
      </c>
      <c r="BU400" s="616">
        <f t="shared" si="2804"/>
        <v>0</v>
      </c>
      <c r="BV400" s="616">
        <f t="shared" si="2804"/>
        <v>0</v>
      </c>
      <c r="BW400" s="616">
        <f t="shared" si="2804"/>
        <v>0</v>
      </c>
      <c r="BX400" s="616">
        <f t="shared" si="2804"/>
        <v>0</v>
      </c>
      <c r="BY400" s="616">
        <f t="shared" si="2804"/>
        <v>0</v>
      </c>
      <c r="BZ400" s="616">
        <f t="shared" si="2804"/>
        <v>0.11502186803202197</v>
      </c>
      <c r="CA400" s="616">
        <f t="shared" si="2804"/>
        <v>0</v>
      </c>
      <c r="CB400" s="616">
        <f t="shared" si="2804"/>
        <v>0</v>
      </c>
      <c r="CC400" s="616">
        <f t="shared" si="2804"/>
        <v>0</v>
      </c>
      <c r="CD400" s="616">
        <f t="shared" si="2804"/>
        <v>0</v>
      </c>
      <c r="CE400" s="616">
        <f t="shared" si="2804"/>
        <v>0</v>
      </c>
      <c r="CF400" s="616">
        <f t="shared" si="2804"/>
        <v>0</v>
      </c>
      <c r="CG400" s="616">
        <f t="shared" si="2804"/>
        <v>0</v>
      </c>
      <c r="CH400" s="616">
        <f t="shared" si="2804"/>
        <v>0</v>
      </c>
      <c r="CI400" s="616">
        <f t="shared" si="2804"/>
        <v>0</v>
      </c>
      <c r="CJ400" s="616">
        <f t="shared" si="2804"/>
        <v>0</v>
      </c>
      <c r="CK400" s="616">
        <f t="shared" si="2804"/>
        <v>0</v>
      </c>
      <c r="CL400" s="616">
        <f t="shared" si="2804"/>
        <v>0.14750873831014297</v>
      </c>
      <c r="CM400" s="616">
        <f t="shared" si="2804"/>
        <v>0.20676656018696463</v>
      </c>
      <c r="CN400" s="616">
        <f t="shared" si="2804"/>
        <v>0.15440606670792845</v>
      </c>
      <c r="CO400" s="616">
        <f t="shared" si="2804"/>
        <v>0.25097645245124245</v>
      </c>
      <c r="CP400" s="616">
        <f t="shared" si="2804"/>
        <v>0.15027376034758394</v>
      </c>
      <c r="CQ400" s="616">
        <f t="shared" si="2804"/>
        <v>0</v>
      </c>
      <c r="CR400" s="616">
        <f t="shared" si="2804"/>
        <v>0</v>
      </c>
      <c r="CS400" s="616">
        <f t="shared" si="2804"/>
        <v>0</v>
      </c>
      <c r="CT400" s="616">
        <f t="shared" ref="CT400:CX400" si="2805">IF(CT399=0,0,CT399/CT392)</f>
        <v>0</v>
      </c>
      <c r="CU400" s="616">
        <f t="shared" si="2805"/>
        <v>0</v>
      </c>
      <c r="CV400" s="616">
        <f t="shared" si="2805"/>
        <v>0</v>
      </c>
      <c r="CW400" s="616">
        <f t="shared" si="2805"/>
        <v>0</v>
      </c>
      <c r="CX400" s="616">
        <f t="shared" si="2805"/>
        <v>0</v>
      </c>
      <c r="CY400" s="129"/>
      <c r="CZ400" s="129"/>
      <c r="DA400" s="129"/>
      <c r="DB400" s="129"/>
      <c r="DC400" s="129"/>
      <c r="DD400" s="129"/>
      <c r="DE400" s="129"/>
      <c r="DF400" s="129"/>
      <c r="DG400" s="129"/>
      <c r="DH400" s="129"/>
    </row>
    <row r="401" spans="1:112">
      <c r="A401" s="734"/>
      <c r="B401" s="735"/>
      <c r="C401" s="733"/>
      <c r="D401" s="733"/>
      <c r="E401" s="733"/>
      <c r="F401" s="733"/>
      <c r="G401" s="733"/>
      <c r="H401" s="733"/>
      <c r="I401" s="733"/>
      <c r="J401" s="733"/>
      <c r="K401" s="733"/>
      <c r="L401" s="733"/>
      <c r="M401" s="733"/>
      <c r="N401" s="733"/>
      <c r="O401" s="733"/>
      <c r="P401" s="733"/>
      <c r="Q401" s="733"/>
      <c r="R401" s="733"/>
      <c r="S401" s="733"/>
      <c r="T401" s="733"/>
      <c r="U401" s="733"/>
      <c r="V401" s="733"/>
      <c r="W401" s="733"/>
      <c r="X401" s="733"/>
      <c r="Y401" s="733"/>
      <c r="Z401" s="733"/>
      <c r="AA401" s="733"/>
      <c r="AB401" s="733"/>
      <c r="AC401" s="733"/>
      <c r="AD401" s="733"/>
      <c r="AE401" s="733"/>
      <c r="AF401" s="733"/>
      <c r="AG401" s="733"/>
      <c r="AH401" s="733"/>
      <c r="AI401" s="733"/>
      <c r="AJ401" s="733"/>
      <c r="AK401" s="733"/>
      <c r="AL401" s="733"/>
      <c r="AM401" s="733"/>
      <c r="AN401" s="733"/>
      <c r="AO401" s="733"/>
      <c r="AP401" s="733"/>
      <c r="AQ401" s="733"/>
      <c r="AR401" s="733"/>
      <c r="AS401" s="733"/>
      <c r="AT401" s="733"/>
      <c r="AU401" s="733"/>
      <c r="AV401" s="733"/>
      <c r="AW401" s="733"/>
      <c r="AX401" s="733"/>
      <c r="AY401" s="733"/>
      <c r="AZ401" s="733"/>
      <c r="BA401" s="733"/>
      <c r="BB401" s="733"/>
      <c r="BC401" s="733"/>
      <c r="BD401" s="733"/>
      <c r="BE401" s="733"/>
      <c r="BF401" s="733"/>
      <c r="BG401" s="733"/>
      <c r="BH401" s="733"/>
      <c r="BI401" s="733"/>
      <c r="BJ401" s="733"/>
      <c r="BK401" s="733"/>
      <c r="BL401" s="733"/>
      <c r="BM401" s="733"/>
      <c r="BN401" s="733"/>
      <c r="BO401" s="733"/>
      <c r="BP401" s="733"/>
      <c r="BQ401" s="733"/>
      <c r="BR401" s="733"/>
      <c r="BS401" s="733"/>
      <c r="BT401" s="733"/>
      <c r="BU401" s="733"/>
      <c r="BV401" s="733"/>
      <c r="BW401" s="733"/>
      <c r="BX401" s="733"/>
      <c r="BY401" s="733"/>
      <c r="BZ401" s="733"/>
      <c r="CA401" s="733"/>
      <c r="CB401" s="733"/>
      <c r="CC401" s="733"/>
      <c r="CD401" s="733"/>
      <c r="CE401" s="733"/>
      <c r="CF401" s="733"/>
      <c r="CG401" s="733"/>
      <c r="CH401" s="733"/>
      <c r="CI401" s="733"/>
      <c r="CJ401" s="733"/>
      <c r="CK401" s="733"/>
      <c r="CL401" s="733"/>
      <c r="CM401" s="733"/>
      <c r="CN401" s="733"/>
      <c r="CO401" s="733"/>
      <c r="CP401" s="733"/>
      <c r="CQ401" s="733"/>
      <c r="CR401" s="733"/>
      <c r="CS401" s="733"/>
      <c r="CT401" s="733"/>
      <c r="CU401" s="733"/>
      <c r="CV401" s="733"/>
      <c r="CW401" s="733"/>
      <c r="CX401" s="733"/>
      <c r="CY401" s="129"/>
      <c r="CZ401" s="129"/>
      <c r="DA401" s="129"/>
      <c r="DB401" s="129"/>
      <c r="DC401" s="129"/>
      <c r="DD401" s="129"/>
      <c r="DE401" s="129"/>
      <c r="DF401" s="129"/>
      <c r="DG401" s="129"/>
      <c r="DH401" s="129"/>
    </row>
    <row r="402" spans="1:112">
      <c r="A402" s="732" t="s">
        <v>1228</v>
      </c>
      <c r="B402" s="563"/>
      <c r="C402" s="564"/>
      <c r="D402" s="563"/>
      <c r="E402" s="563"/>
      <c r="F402" s="563"/>
      <c r="G402" s="563"/>
      <c r="H402" s="563"/>
      <c r="I402" s="563"/>
      <c r="J402" s="564"/>
      <c r="K402" s="564"/>
      <c r="L402" s="564"/>
      <c r="M402" s="564"/>
      <c r="N402" s="564"/>
      <c r="O402" s="564"/>
      <c r="P402" s="564"/>
      <c r="Q402" s="564"/>
      <c r="R402" s="564"/>
      <c r="S402" s="564"/>
      <c r="T402" s="564"/>
      <c r="U402" s="564"/>
      <c r="V402" s="564"/>
      <c r="W402" s="564"/>
      <c r="X402" s="563"/>
      <c r="Y402" s="563"/>
      <c r="Z402" s="563"/>
      <c r="AA402" s="563"/>
      <c r="AB402" s="563"/>
      <c r="AC402" s="563"/>
      <c r="AD402" s="563"/>
      <c r="AE402" s="563"/>
      <c r="AF402" s="563"/>
      <c r="AG402" s="563"/>
      <c r="AH402" s="563"/>
      <c r="AI402" s="563"/>
      <c r="AJ402" s="563"/>
      <c r="AK402" s="563"/>
      <c r="AL402" s="563"/>
      <c r="AM402" s="563"/>
      <c r="AN402" s="563"/>
      <c r="AO402" s="563"/>
      <c r="AP402" s="563"/>
      <c r="AQ402" s="563"/>
      <c r="AR402" s="563"/>
      <c r="AS402" s="563"/>
      <c r="AT402" s="563"/>
      <c r="AU402" s="563"/>
      <c r="AV402" s="563"/>
      <c r="AW402" s="563"/>
      <c r="AX402" s="563"/>
      <c r="AY402" s="563"/>
      <c r="AZ402" s="563"/>
      <c r="BA402" s="563"/>
      <c r="BB402" s="563"/>
      <c r="BC402" s="563"/>
      <c r="BD402" s="563"/>
      <c r="BE402" s="563"/>
      <c r="BF402" s="563"/>
      <c r="BG402" s="563"/>
      <c r="BH402" s="563"/>
      <c r="BI402" s="563"/>
      <c r="BJ402" s="563"/>
      <c r="BK402" s="563"/>
      <c r="BL402" s="563"/>
      <c r="BM402" s="563"/>
      <c r="BN402" s="563"/>
      <c r="BO402" s="563"/>
      <c r="BP402" s="563"/>
      <c r="BQ402" s="563"/>
      <c r="BR402" s="563"/>
      <c r="BS402" s="563"/>
      <c r="BT402" s="563"/>
      <c r="BU402" s="563"/>
      <c r="BV402" s="563"/>
      <c r="BW402" s="563"/>
      <c r="BX402" s="563"/>
      <c r="BY402" s="563"/>
      <c r="BZ402" s="563"/>
      <c r="CA402" s="563"/>
      <c r="CB402" s="563"/>
      <c r="CC402" s="563"/>
      <c r="CD402" s="563"/>
      <c r="CE402" s="563"/>
      <c r="CF402" s="563"/>
      <c r="CG402" s="563"/>
      <c r="CH402" s="563"/>
      <c r="CI402" s="563"/>
      <c r="CJ402" s="563"/>
      <c r="CK402" s="563"/>
      <c r="CL402" s="563"/>
      <c r="CM402" s="563"/>
      <c r="CN402" s="563"/>
      <c r="CO402" s="563"/>
      <c r="CP402" s="563"/>
      <c r="CQ402" s="563"/>
      <c r="CR402" s="563"/>
      <c r="CS402" s="563"/>
      <c r="CT402" s="563"/>
      <c r="CU402" s="563"/>
      <c r="CV402" s="563"/>
      <c r="CW402" s="563"/>
      <c r="CX402" s="563">
        <v>0</v>
      </c>
      <c r="CY402" s="129"/>
      <c r="CZ402" s="129"/>
      <c r="DA402" s="129"/>
      <c r="DB402" s="129"/>
      <c r="DC402" s="129"/>
      <c r="DD402" s="129"/>
      <c r="DE402" s="129"/>
      <c r="DF402" s="129"/>
      <c r="DG402" s="129"/>
      <c r="DH402" s="129"/>
    </row>
    <row r="403" spans="1:112">
      <c r="A403" s="562"/>
      <c r="B403" s="563"/>
      <c r="C403" s="564"/>
      <c r="D403" s="563"/>
      <c r="E403" s="563"/>
      <c r="F403" s="563"/>
      <c r="G403" s="563"/>
      <c r="H403" s="563"/>
      <c r="I403" s="563"/>
      <c r="J403" s="564"/>
      <c r="K403" s="564"/>
      <c r="L403" s="564"/>
      <c r="M403" s="564"/>
      <c r="N403" s="564"/>
      <c r="O403" s="564"/>
      <c r="P403" s="564"/>
      <c r="Q403" s="564"/>
      <c r="R403" s="564"/>
      <c r="S403" s="564"/>
      <c r="T403" s="564"/>
      <c r="U403" s="564"/>
      <c r="V403" s="564"/>
      <c r="W403" s="564"/>
      <c r="X403" s="563"/>
      <c r="Y403" s="563"/>
      <c r="Z403" s="563"/>
      <c r="AA403" s="563"/>
      <c r="AB403" s="563"/>
      <c r="AC403" s="563"/>
      <c r="AD403" s="563"/>
      <c r="AE403" s="563"/>
      <c r="AF403" s="563"/>
      <c r="AG403" s="563"/>
      <c r="AH403" s="563"/>
      <c r="AI403" s="563"/>
      <c r="AJ403" s="563"/>
      <c r="AK403" s="563"/>
      <c r="AL403" s="563"/>
      <c r="AM403" s="563"/>
      <c r="AN403" s="563"/>
      <c r="AO403" s="563"/>
      <c r="AP403" s="563"/>
      <c r="AQ403" s="563"/>
      <c r="AR403" s="563"/>
      <c r="AS403" s="563"/>
      <c r="AT403" s="563"/>
      <c r="AU403" s="563"/>
      <c r="AV403" s="563"/>
      <c r="AW403" s="563"/>
      <c r="AX403" s="563"/>
      <c r="AY403" s="563"/>
      <c r="AZ403" s="563"/>
      <c r="BA403" s="563"/>
      <c r="BB403" s="563"/>
      <c r="BC403" s="563"/>
      <c r="BD403" s="563"/>
      <c r="BE403" s="563"/>
      <c r="BF403" s="563"/>
      <c r="BG403" s="563"/>
      <c r="BH403" s="563"/>
      <c r="BI403" s="563"/>
      <c r="BJ403" s="563"/>
      <c r="BK403" s="563"/>
      <c r="BL403" s="563"/>
      <c r="BM403" s="563"/>
      <c r="BN403" s="563"/>
      <c r="BO403" s="563"/>
      <c r="BP403" s="563"/>
      <c r="BQ403" s="563"/>
      <c r="BR403" s="563"/>
      <c r="BS403" s="563"/>
      <c r="BT403" s="563"/>
      <c r="BU403" s="563"/>
      <c r="BV403" s="563"/>
      <c r="BW403" s="563"/>
      <c r="BX403" s="563"/>
      <c r="BY403" s="563"/>
      <c r="BZ403" s="563"/>
      <c r="CA403" s="563"/>
      <c r="CB403" s="563"/>
      <c r="CC403" s="563"/>
      <c r="CD403" s="563"/>
      <c r="CE403" s="563"/>
      <c r="CF403" s="563"/>
      <c r="CG403" s="563"/>
      <c r="CH403" s="563"/>
      <c r="CI403" s="563"/>
      <c r="CJ403" s="563"/>
      <c r="CK403" s="563"/>
      <c r="CL403" s="563"/>
      <c r="CM403" s="563"/>
      <c r="CN403" s="563"/>
      <c r="CO403" s="563"/>
      <c r="CP403" s="563"/>
      <c r="CQ403" s="563"/>
      <c r="CR403" s="563"/>
      <c r="CS403" s="563"/>
      <c r="CT403" s="563"/>
      <c r="CU403" s="563"/>
      <c r="CV403" s="563"/>
      <c r="CW403" s="563"/>
      <c r="CX403" s="563"/>
      <c r="CY403" s="129"/>
      <c r="CZ403" s="129"/>
      <c r="DA403" s="129"/>
      <c r="DB403" s="129"/>
      <c r="DC403" s="129"/>
      <c r="DD403" s="129"/>
      <c r="DE403" s="129"/>
      <c r="DF403" s="129"/>
      <c r="DG403" s="129"/>
      <c r="DH403" s="129"/>
    </row>
    <row r="404" spans="1:112">
      <c r="A404" s="547" t="s">
        <v>1191</v>
      </c>
      <c r="B404" s="548"/>
      <c r="C404" s="548"/>
      <c r="D404" s="548"/>
      <c r="E404" s="548"/>
      <c r="F404" s="548"/>
      <c r="G404" s="548"/>
      <c r="H404" s="548"/>
      <c r="I404" s="548"/>
      <c r="J404" s="548"/>
      <c r="K404" s="548"/>
      <c r="L404" s="548"/>
      <c r="M404" s="548"/>
      <c r="N404" s="548"/>
      <c r="O404" s="548"/>
      <c r="P404" s="548"/>
      <c r="Q404" s="548"/>
      <c r="R404" s="548"/>
      <c r="S404" s="548"/>
      <c r="T404" s="548"/>
      <c r="U404" s="548"/>
      <c r="V404" s="548"/>
      <c r="W404" s="548"/>
      <c r="X404" s="548"/>
      <c r="Y404" s="548"/>
      <c r="Z404" s="548"/>
      <c r="AA404" s="548"/>
      <c r="AB404" s="548"/>
      <c r="AC404" s="548"/>
      <c r="AD404" s="548"/>
      <c r="AE404" s="548"/>
      <c r="AF404" s="548"/>
      <c r="AG404" s="548"/>
      <c r="AH404" s="548"/>
      <c r="AI404" s="548"/>
      <c r="AJ404" s="548"/>
      <c r="AK404" s="548"/>
      <c r="AL404" s="548"/>
      <c r="AM404" s="548"/>
      <c r="AN404" s="548"/>
      <c r="AO404" s="548"/>
      <c r="AP404" s="548"/>
      <c r="AQ404" s="548"/>
      <c r="AR404" s="548"/>
      <c r="AS404" s="548"/>
      <c r="AT404" s="548"/>
      <c r="AU404" s="548"/>
      <c r="AV404" s="548"/>
      <c r="AW404" s="548"/>
      <c r="AX404" s="548"/>
      <c r="AY404" s="548"/>
      <c r="AZ404" s="548"/>
      <c r="BA404" s="548"/>
      <c r="BB404" s="548"/>
      <c r="BC404" s="548"/>
      <c r="BD404" s="548"/>
      <c r="BE404" s="548"/>
      <c r="BF404" s="548"/>
      <c r="BG404" s="548"/>
      <c r="BH404" s="548"/>
      <c r="BI404" s="548"/>
      <c r="BJ404" s="548"/>
      <c r="BK404" s="548"/>
      <c r="BL404" s="548"/>
      <c r="BM404" s="548"/>
      <c r="BN404" s="548"/>
      <c r="BO404" s="548"/>
      <c r="BP404" s="548"/>
      <c r="BQ404" s="548"/>
      <c r="BR404" s="548"/>
      <c r="BS404" s="548"/>
      <c r="BT404" s="548"/>
      <c r="BU404" s="548"/>
      <c r="BV404" s="548"/>
      <c r="BW404" s="548"/>
      <c r="BX404" s="548"/>
      <c r="BY404" s="548"/>
      <c r="BZ404" s="548"/>
      <c r="CA404" s="548"/>
      <c r="CB404" s="548"/>
      <c r="CC404" s="548"/>
      <c r="CD404" s="548"/>
      <c r="CE404" s="548"/>
      <c r="CF404" s="548"/>
      <c r="CG404" s="548"/>
      <c r="CH404" s="548"/>
      <c r="CI404" s="548"/>
      <c r="CJ404" s="548"/>
      <c r="CK404" s="548"/>
      <c r="CL404" s="548"/>
      <c r="CM404" s="548"/>
      <c r="CN404" s="548"/>
      <c r="CO404" s="548"/>
      <c r="CP404" s="548"/>
      <c r="CQ404" s="548"/>
      <c r="CR404" s="548"/>
      <c r="CS404" s="548"/>
      <c r="CT404" s="548"/>
      <c r="CU404" s="548"/>
      <c r="CV404" s="548"/>
      <c r="CW404" s="548"/>
      <c r="CX404" s="548"/>
      <c r="CY404" s="129"/>
      <c r="CZ404" s="129"/>
      <c r="DA404" s="129"/>
      <c r="DB404" s="129"/>
      <c r="DC404" s="129"/>
      <c r="DD404" s="129"/>
      <c r="DE404" s="129"/>
      <c r="DF404" s="129"/>
      <c r="DG404" s="129"/>
      <c r="DH404" s="129"/>
    </row>
    <row r="405" spans="1:112">
      <c r="A405" s="547"/>
      <c r="B405" s="548"/>
      <c r="C405" s="548"/>
      <c r="D405" s="548"/>
      <c r="E405" s="548"/>
      <c r="F405" s="548"/>
      <c r="G405" s="548"/>
      <c r="H405" s="548"/>
      <c r="I405" s="548"/>
      <c r="J405" s="548"/>
      <c r="K405" s="548"/>
      <c r="L405" s="548"/>
      <c r="M405" s="548"/>
      <c r="N405" s="548"/>
      <c r="O405" s="548"/>
      <c r="P405" s="548"/>
      <c r="Q405" s="548"/>
      <c r="R405" s="548"/>
      <c r="S405" s="548"/>
      <c r="T405" s="548"/>
      <c r="U405" s="548"/>
      <c r="V405" s="548"/>
      <c r="W405" s="548"/>
      <c r="X405" s="548"/>
      <c r="Y405" s="548"/>
      <c r="Z405" s="548"/>
      <c r="AA405" s="548"/>
      <c r="AB405" s="548"/>
      <c r="AC405" s="548"/>
      <c r="AD405" s="548"/>
      <c r="AE405" s="548"/>
      <c r="AF405" s="548"/>
      <c r="AG405" s="548"/>
      <c r="AH405" s="548"/>
      <c r="AI405" s="548"/>
      <c r="AJ405" s="548"/>
      <c r="AK405" s="548"/>
      <c r="AL405" s="548"/>
      <c r="AM405" s="548"/>
      <c r="AN405" s="548"/>
      <c r="AO405" s="548"/>
      <c r="AP405" s="548"/>
      <c r="AQ405" s="548"/>
      <c r="AR405" s="548"/>
      <c r="AS405" s="548"/>
      <c r="AT405" s="548"/>
      <c r="AU405" s="548"/>
      <c r="AV405" s="548"/>
      <c r="AW405" s="548"/>
      <c r="AX405" s="548"/>
      <c r="AY405" s="548"/>
      <c r="AZ405" s="548"/>
      <c r="BA405" s="548"/>
      <c r="BB405" s="548"/>
      <c r="BC405" s="548"/>
      <c r="BD405" s="548"/>
      <c r="BE405" s="548"/>
      <c r="BF405" s="548"/>
      <c r="BG405" s="548"/>
      <c r="BH405" s="548"/>
      <c r="BI405" s="548"/>
      <c r="BJ405" s="548"/>
      <c r="BK405" s="548"/>
      <c r="BL405" s="548"/>
      <c r="BM405" s="548"/>
      <c r="BN405" s="548"/>
      <c r="BO405" s="548"/>
      <c r="BP405" s="548"/>
      <c r="BQ405" s="548"/>
      <c r="BR405" s="548"/>
      <c r="BS405" s="548"/>
      <c r="BT405" s="548"/>
      <c r="BU405" s="548"/>
      <c r="BV405" s="548"/>
      <c r="BW405" s="548"/>
      <c r="BX405" s="548"/>
      <c r="BY405" s="548"/>
      <c r="BZ405" s="548"/>
      <c r="CA405" s="548"/>
      <c r="CB405" s="548"/>
      <c r="CC405" s="548"/>
      <c r="CD405" s="548"/>
      <c r="CE405" s="548"/>
      <c r="CF405" s="548"/>
      <c r="CG405" s="548"/>
      <c r="CH405" s="548"/>
      <c r="CI405" s="548"/>
      <c r="CJ405" s="548"/>
      <c r="CK405" s="548"/>
      <c r="CL405" s="548"/>
      <c r="CM405" s="548"/>
      <c r="CN405" s="548"/>
      <c r="CO405" s="548"/>
      <c r="CP405" s="548"/>
      <c r="CQ405" s="548"/>
      <c r="CR405" s="548"/>
      <c r="CS405" s="548"/>
      <c r="CT405" s="548"/>
      <c r="CU405" s="548"/>
      <c r="CV405" s="548"/>
      <c r="CW405" s="548"/>
      <c r="CX405" s="548"/>
      <c r="CY405" s="129"/>
      <c r="CZ405" s="129"/>
      <c r="DA405" s="129"/>
      <c r="DB405" s="129"/>
      <c r="DC405" s="129"/>
      <c r="DD405" s="129"/>
      <c r="DE405" s="129"/>
      <c r="DF405" s="129"/>
      <c r="DG405" s="129"/>
      <c r="DH405" s="129"/>
    </row>
    <row r="406" spans="1:112">
      <c r="A406" s="547" t="s">
        <v>1192</v>
      </c>
      <c r="B406" s="568"/>
      <c r="C406" s="568"/>
      <c r="D406" s="568"/>
      <c r="E406" s="568"/>
      <c r="F406" s="568"/>
      <c r="G406" s="568"/>
      <c r="H406" s="568"/>
      <c r="I406" s="568"/>
      <c r="J406" s="568"/>
      <c r="K406" s="568"/>
      <c r="L406" s="568"/>
      <c r="M406" s="568"/>
      <c r="N406" s="568"/>
      <c r="O406" s="568"/>
      <c r="P406" s="568"/>
      <c r="Q406" s="568"/>
      <c r="R406" s="568"/>
      <c r="S406" s="568"/>
      <c r="T406" s="568"/>
      <c r="U406" s="568"/>
      <c r="V406" s="568"/>
      <c r="W406" s="568"/>
      <c r="X406" s="568"/>
      <c r="Y406" s="568"/>
      <c r="Z406" s="568"/>
      <c r="AA406" s="568"/>
      <c r="AB406" s="568"/>
      <c r="AC406" s="568"/>
      <c r="AD406" s="568"/>
      <c r="AE406" s="568"/>
      <c r="AF406" s="568"/>
      <c r="AG406" s="568"/>
      <c r="AH406" s="568"/>
      <c r="AI406" s="568"/>
      <c r="AJ406" s="568"/>
      <c r="AK406" s="568"/>
      <c r="AL406" s="568"/>
      <c r="AM406" s="568"/>
      <c r="AN406" s="568"/>
      <c r="AO406" s="568"/>
      <c r="AP406" s="568"/>
      <c r="AQ406" s="568"/>
      <c r="AR406" s="568"/>
      <c r="AS406" s="568"/>
      <c r="AT406" s="568"/>
      <c r="AU406" s="568"/>
      <c r="AV406" s="568"/>
      <c r="AW406" s="568"/>
      <c r="AX406" s="568"/>
      <c r="AY406" s="568"/>
      <c r="AZ406" s="568"/>
      <c r="BA406" s="568"/>
      <c r="BB406" s="568"/>
      <c r="BC406" s="568"/>
      <c r="BD406" s="568"/>
      <c r="BE406" s="568"/>
      <c r="BF406" s="568"/>
      <c r="BG406" s="568"/>
      <c r="BH406" s="568"/>
      <c r="BI406" s="568"/>
      <c r="BJ406" s="568"/>
      <c r="BK406" s="568"/>
      <c r="BL406" s="568"/>
      <c r="BM406" s="568"/>
      <c r="BN406" s="568"/>
      <c r="BO406" s="568"/>
      <c r="BP406" s="568"/>
      <c r="BQ406" s="568"/>
      <c r="BR406" s="568"/>
      <c r="BS406" s="568"/>
      <c r="BT406" s="568"/>
      <c r="BU406" s="568"/>
      <c r="BV406" s="568"/>
      <c r="BW406" s="568"/>
      <c r="BX406" s="568"/>
      <c r="BY406" s="568"/>
      <c r="BZ406" s="568"/>
      <c r="CA406" s="568"/>
      <c r="CB406" s="568"/>
      <c r="CC406" s="568"/>
      <c r="CD406" s="568"/>
      <c r="CE406" s="568"/>
      <c r="CF406" s="568"/>
      <c r="CG406" s="568"/>
      <c r="CH406" s="568"/>
      <c r="CI406" s="568"/>
      <c r="CJ406" s="568"/>
      <c r="CK406" s="568"/>
      <c r="CL406" s="568"/>
      <c r="CM406" s="568"/>
      <c r="CN406" s="568"/>
      <c r="CO406" s="568"/>
      <c r="CP406" s="568"/>
      <c r="CQ406" s="568"/>
      <c r="CR406" s="568"/>
      <c r="CS406" s="568"/>
      <c r="CT406" s="568"/>
      <c r="CU406" s="568"/>
      <c r="CV406" s="568"/>
      <c r="CW406" s="568"/>
      <c r="CX406" s="568"/>
      <c r="CY406" s="129"/>
      <c r="CZ406" s="129"/>
      <c r="DA406" s="129"/>
      <c r="DB406" s="129"/>
      <c r="DC406" s="129"/>
      <c r="DD406" s="129"/>
      <c r="DE406" s="129"/>
      <c r="DF406" s="129"/>
      <c r="DG406" s="129"/>
      <c r="DH406" s="129"/>
    </row>
    <row r="407" spans="1:112">
      <c r="A407" s="550" t="s">
        <v>1151</v>
      </c>
      <c r="B407" s="552">
        <f>4*AB407+4*BA407+19*C407+BZ407*4</f>
        <v>4792257.6092925416</v>
      </c>
      <c r="C407" s="551">
        <v>159741.93654845512</v>
      </c>
      <c r="D407" s="551">
        <v>5115.2495155920014</v>
      </c>
      <c r="E407" s="551">
        <v>4822.9495432724616</v>
      </c>
      <c r="F407" s="551">
        <v>4822.9495432724616</v>
      </c>
      <c r="G407" s="551">
        <v>4676.7995571126894</v>
      </c>
      <c r="H407" s="551">
        <v>4676.7995571126894</v>
      </c>
      <c r="I407" s="551">
        <v>4822.9495432724616</v>
      </c>
      <c r="J407" s="551">
        <v>4969.0995294322311</v>
      </c>
      <c r="K407" s="551">
        <v>5407.5496527723853</v>
      </c>
      <c r="L407" s="551">
        <v>6430.5993910299476</v>
      </c>
      <c r="M407" s="551">
        <v>7453.6492941483475</v>
      </c>
      <c r="N407" s="551">
        <v>7892.099252627665</v>
      </c>
      <c r="O407" s="551">
        <v>7745.949266467891</v>
      </c>
      <c r="P407" s="551">
        <v>7599.7992803081197</v>
      </c>
      <c r="Q407" s="551">
        <v>7745.949266467891</v>
      </c>
      <c r="R407" s="551">
        <v>7599.7992803081197</v>
      </c>
      <c r="S407" s="551">
        <v>7453.6492941483475</v>
      </c>
      <c r="T407" s="551">
        <v>7453.6492941483475</v>
      </c>
      <c r="U407" s="551">
        <v>7599.7992803081197</v>
      </c>
      <c r="V407" s="551">
        <v>8184.3992249472058</v>
      </c>
      <c r="W407" s="551">
        <v>8622.8491834265205</v>
      </c>
      <c r="X407" s="551">
        <v>8184.3992249472058</v>
      </c>
      <c r="Y407" s="551">
        <v>7307.5008189525061</v>
      </c>
      <c r="Z407" s="551">
        <v>6869.0493495092624</v>
      </c>
      <c r="AA407" s="551">
        <v>6284.4494048701745</v>
      </c>
      <c r="AB407" s="551">
        <v>145365.17096777092</v>
      </c>
      <c r="AC407" s="551">
        <v>4654.8770591887223</v>
      </c>
      <c r="AD407" s="551">
        <v>4388.884084377939</v>
      </c>
      <c r="AE407" s="551">
        <v>4388.884084377939</v>
      </c>
      <c r="AF407" s="551">
        <v>4255.900144768093</v>
      </c>
      <c r="AG407" s="551">
        <v>4255.900144768093</v>
      </c>
      <c r="AH407" s="551">
        <v>4388.884084377939</v>
      </c>
      <c r="AI407" s="551">
        <v>4521.8805717833311</v>
      </c>
      <c r="AJ407" s="551">
        <v>4920.8700339995075</v>
      </c>
      <c r="AK407" s="551">
        <v>5851.8454458372526</v>
      </c>
      <c r="AL407" s="551">
        <v>6782.8208576749967</v>
      </c>
      <c r="AM407" s="551">
        <v>7181.78978950089</v>
      </c>
      <c r="AN407" s="551">
        <v>7048.8138324857809</v>
      </c>
      <c r="AO407" s="551">
        <v>6915.8173450803897</v>
      </c>
      <c r="AP407" s="551">
        <v>7048.8138324857809</v>
      </c>
      <c r="AQ407" s="551">
        <v>6915.8173450803897</v>
      </c>
      <c r="AR407" s="551">
        <v>6782.8208576749967</v>
      </c>
      <c r="AS407" s="551">
        <v>6782.8208576749967</v>
      </c>
      <c r="AT407" s="551">
        <v>6915.8173450803897</v>
      </c>
      <c r="AU407" s="551">
        <v>7447.8073798604801</v>
      </c>
      <c r="AV407" s="551">
        <v>7846.7927569181338</v>
      </c>
      <c r="AW407" s="551">
        <v>7447.8073798604801</v>
      </c>
      <c r="AX407" s="551">
        <v>6649.8243702696027</v>
      </c>
      <c r="AY407" s="551">
        <v>6250.8349080534281</v>
      </c>
      <c r="AZ407" s="551">
        <v>5718.8464565914655</v>
      </c>
      <c r="BA407" s="551">
        <v>134183.09620174751</v>
      </c>
      <c r="BB407" s="551">
        <v>4296.8095930972822</v>
      </c>
      <c r="BC407" s="551">
        <v>4051.2499184147823</v>
      </c>
      <c r="BD407" s="551">
        <v>4051.2499184147823</v>
      </c>
      <c r="BE407" s="551">
        <v>3928.5181693161794</v>
      </c>
      <c r="BF407" s="551">
        <v>3928.5181693161794</v>
      </c>
      <c r="BG407" s="551">
        <v>4051.2499184147823</v>
      </c>
      <c r="BH407" s="551">
        <v>4174.0436047230742</v>
      </c>
      <c r="BI407" s="551">
        <v>4542.3415698456974</v>
      </c>
      <c r="BJ407" s="551">
        <v>5401.7034884651548</v>
      </c>
      <c r="BK407" s="551">
        <v>6261.0654070846122</v>
      </c>
      <c r="BL407" s="551">
        <v>6629.3633722072364</v>
      </c>
      <c r="BM407" s="551">
        <v>6506.5973838330283</v>
      </c>
      <c r="BN407" s="551">
        <v>6383.8313954588202</v>
      </c>
      <c r="BO407" s="551">
        <v>6506.5973838330283</v>
      </c>
      <c r="BP407" s="551">
        <v>6383.8313954588202</v>
      </c>
      <c r="BQ407" s="551">
        <v>6261.0654070846122</v>
      </c>
      <c r="BR407" s="551">
        <v>6261.0654070846122</v>
      </c>
      <c r="BS407" s="551">
        <v>6383.8313954588202</v>
      </c>
      <c r="BT407" s="551">
        <v>6874.8953489556516</v>
      </c>
      <c r="BU407" s="551">
        <v>7243.1571535071662</v>
      </c>
      <c r="BV407" s="551">
        <v>6874.8953489556516</v>
      </c>
      <c r="BW407" s="551">
        <v>6138.2764991388449</v>
      </c>
      <c r="BX407" s="551">
        <v>5770.001453587779</v>
      </c>
      <c r="BY407" s="551">
        <v>5278.9375000909486</v>
      </c>
      <c r="BZ407" s="551">
        <v>159741.93654845512</v>
      </c>
      <c r="CA407" s="551">
        <v>5115.2495155920014</v>
      </c>
      <c r="CB407" s="551">
        <v>4822.9495432724616</v>
      </c>
      <c r="CC407" s="551">
        <v>4822.9495432724616</v>
      </c>
      <c r="CD407" s="551">
        <v>4676.7995571126894</v>
      </c>
      <c r="CE407" s="551">
        <v>4676.7995571126894</v>
      </c>
      <c r="CF407" s="551">
        <v>4822.9495432724616</v>
      </c>
      <c r="CG407" s="551">
        <v>4969.0995294322311</v>
      </c>
      <c r="CH407" s="551">
        <v>5407.5496527723853</v>
      </c>
      <c r="CI407" s="551">
        <v>6430.5993910299476</v>
      </c>
      <c r="CJ407" s="551">
        <v>7453.6492941483475</v>
      </c>
      <c r="CK407" s="551">
        <v>7892.099252627665</v>
      </c>
      <c r="CL407" s="551">
        <v>7745.949266467891</v>
      </c>
      <c r="CM407" s="551">
        <v>7599.7992803081197</v>
      </c>
      <c r="CN407" s="551">
        <v>7745.949266467891</v>
      </c>
      <c r="CO407" s="551">
        <v>7599.7992803081197</v>
      </c>
      <c r="CP407" s="551">
        <v>7453.6492941483475</v>
      </c>
      <c r="CQ407" s="551">
        <v>7453.6492941483475</v>
      </c>
      <c r="CR407" s="551">
        <v>7599.7992803081197</v>
      </c>
      <c r="CS407" s="551">
        <v>8184.3992249472058</v>
      </c>
      <c r="CT407" s="551">
        <v>8622.8491834265205</v>
      </c>
      <c r="CU407" s="551">
        <v>8184.3992249472058</v>
      </c>
      <c r="CV407" s="551">
        <v>7307.5008189525061</v>
      </c>
      <c r="CW407" s="551">
        <v>6869.0493495092624</v>
      </c>
      <c r="CX407" s="551">
        <v>6685.5844732661462</v>
      </c>
      <c r="CY407" s="129"/>
      <c r="CZ407" s="129"/>
      <c r="DA407" s="129"/>
      <c r="DB407" s="129"/>
      <c r="DC407" s="129"/>
      <c r="DD407" s="129"/>
      <c r="DE407" s="129"/>
      <c r="DF407" s="129"/>
      <c r="DG407" s="129"/>
      <c r="DH407" s="129"/>
    </row>
    <row r="408" spans="1:112">
      <c r="A408" s="550" t="s">
        <v>1193</v>
      </c>
      <c r="B408" s="552">
        <f>4*AB408+4*BA408+19*C408+BZ408*4</f>
        <v>793600</v>
      </c>
      <c r="C408" s="551">
        <v>25600</v>
      </c>
      <c r="D408" s="551">
        <v>0</v>
      </c>
      <c r="E408" s="551">
        <v>0</v>
      </c>
      <c r="F408" s="551">
        <v>0</v>
      </c>
      <c r="G408" s="551">
        <v>0</v>
      </c>
      <c r="H408" s="551">
        <v>0</v>
      </c>
      <c r="I408" s="551">
        <v>0</v>
      </c>
      <c r="J408" s="551">
        <v>0</v>
      </c>
      <c r="K408" s="551">
        <v>1600</v>
      </c>
      <c r="L408" s="551">
        <v>1600</v>
      </c>
      <c r="M408" s="551">
        <v>1600</v>
      </c>
      <c r="N408" s="551">
        <v>1600</v>
      </c>
      <c r="O408" s="551">
        <v>1600</v>
      </c>
      <c r="P408" s="551">
        <v>1600</v>
      </c>
      <c r="Q408" s="551">
        <v>1600</v>
      </c>
      <c r="R408" s="551">
        <v>1600</v>
      </c>
      <c r="S408" s="551">
        <v>1600</v>
      </c>
      <c r="T408" s="551">
        <v>1600</v>
      </c>
      <c r="U408" s="551">
        <v>1600</v>
      </c>
      <c r="V408" s="551">
        <v>1600</v>
      </c>
      <c r="W408" s="551">
        <v>1600</v>
      </c>
      <c r="X408" s="551">
        <v>1600</v>
      </c>
      <c r="Y408" s="551">
        <v>1600</v>
      </c>
      <c r="Z408" s="551">
        <v>1600</v>
      </c>
      <c r="AA408" s="551">
        <v>0</v>
      </c>
      <c r="AB408" s="551">
        <v>25600</v>
      </c>
      <c r="AC408" s="551">
        <v>0</v>
      </c>
      <c r="AD408" s="551">
        <v>0</v>
      </c>
      <c r="AE408" s="551">
        <v>0</v>
      </c>
      <c r="AF408" s="551">
        <v>0</v>
      </c>
      <c r="AG408" s="551">
        <v>0</v>
      </c>
      <c r="AH408" s="551">
        <v>0</v>
      </c>
      <c r="AI408" s="551">
        <v>0</v>
      </c>
      <c r="AJ408" s="551">
        <v>1600</v>
      </c>
      <c r="AK408" s="551">
        <v>1600</v>
      </c>
      <c r="AL408" s="551">
        <v>1600</v>
      </c>
      <c r="AM408" s="551">
        <v>1600</v>
      </c>
      <c r="AN408" s="551">
        <v>1600</v>
      </c>
      <c r="AO408" s="551">
        <v>1600</v>
      </c>
      <c r="AP408" s="551">
        <v>1600</v>
      </c>
      <c r="AQ408" s="551">
        <v>1600</v>
      </c>
      <c r="AR408" s="551">
        <v>1600</v>
      </c>
      <c r="AS408" s="551">
        <v>1600</v>
      </c>
      <c r="AT408" s="551">
        <v>1600</v>
      </c>
      <c r="AU408" s="551">
        <v>1600</v>
      </c>
      <c r="AV408" s="551">
        <v>1600</v>
      </c>
      <c r="AW408" s="551">
        <v>1600</v>
      </c>
      <c r="AX408" s="551">
        <v>1600</v>
      </c>
      <c r="AY408" s="551">
        <v>1600</v>
      </c>
      <c r="AZ408" s="551">
        <v>0</v>
      </c>
      <c r="BA408" s="551">
        <v>25600</v>
      </c>
      <c r="BB408" s="551">
        <v>0</v>
      </c>
      <c r="BC408" s="551">
        <v>0</v>
      </c>
      <c r="BD408" s="551">
        <v>0</v>
      </c>
      <c r="BE408" s="551">
        <v>0</v>
      </c>
      <c r="BF408" s="551">
        <v>0</v>
      </c>
      <c r="BG408" s="551">
        <v>0</v>
      </c>
      <c r="BH408" s="551">
        <v>0</v>
      </c>
      <c r="BI408" s="551">
        <v>1600</v>
      </c>
      <c r="BJ408" s="551">
        <v>1600</v>
      </c>
      <c r="BK408" s="551">
        <v>1600</v>
      </c>
      <c r="BL408" s="551">
        <v>1600</v>
      </c>
      <c r="BM408" s="551">
        <v>1600</v>
      </c>
      <c r="BN408" s="551">
        <v>1600</v>
      </c>
      <c r="BO408" s="551">
        <v>1600</v>
      </c>
      <c r="BP408" s="551">
        <v>1600</v>
      </c>
      <c r="BQ408" s="551">
        <v>1600</v>
      </c>
      <c r="BR408" s="551">
        <v>1600</v>
      </c>
      <c r="BS408" s="551">
        <v>1600</v>
      </c>
      <c r="BT408" s="551">
        <v>1600</v>
      </c>
      <c r="BU408" s="551">
        <v>1600</v>
      </c>
      <c r="BV408" s="551">
        <v>1600</v>
      </c>
      <c r="BW408" s="551">
        <v>1600</v>
      </c>
      <c r="BX408" s="551">
        <v>1600</v>
      </c>
      <c r="BY408" s="551">
        <v>0</v>
      </c>
      <c r="BZ408" s="551">
        <v>25600</v>
      </c>
      <c r="CA408" s="551">
        <v>0</v>
      </c>
      <c r="CB408" s="551">
        <v>0</v>
      </c>
      <c r="CC408" s="551">
        <v>0</v>
      </c>
      <c r="CD408" s="551">
        <v>0</v>
      </c>
      <c r="CE408" s="551">
        <v>0</v>
      </c>
      <c r="CF408" s="551">
        <v>0</v>
      </c>
      <c r="CG408" s="551">
        <v>0</v>
      </c>
      <c r="CH408" s="551">
        <v>1600</v>
      </c>
      <c r="CI408" s="551">
        <v>1600</v>
      </c>
      <c r="CJ408" s="551">
        <v>1600</v>
      </c>
      <c r="CK408" s="551">
        <v>1600</v>
      </c>
      <c r="CL408" s="551">
        <v>1600</v>
      </c>
      <c r="CM408" s="551">
        <v>1600</v>
      </c>
      <c r="CN408" s="551">
        <v>1600</v>
      </c>
      <c r="CO408" s="551">
        <v>1600</v>
      </c>
      <c r="CP408" s="551">
        <v>1600</v>
      </c>
      <c r="CQ408" s="551">
        <v>1600</v>
      </c>
      <c r="CR408" s="551">
        <v>1600</v>
      </c>
      <c r="CS408" s="551">
        <v>1600</v>
      </c>
      <c r="CT408" s="551">
        <v>1600</v>
      </c>
      <c r="CU408" s="551">
        <v>1600</v>
      </c>
      <c r="CV408" s="551">
        <v>1600</v>
      </c>
      <c r="CW408" s="551">
        <v>1600</v>
      </c>
      <c r="CX408" s="551">
        <v>0</v>
      </c>
      <c r="CY408" s="129"/>
      <c r="CZ408" s="129"/>
      <c r="DA408" s="129"/>
      <c r="DB408" s="129"/>
      <c r="DC408" s="129"/>
      <c r="DD408" s="129"/>
      <c r="DE408" s="129"/>
      <c r="DF408" s="129"/>
      <c r="DG408" s="129"/>
      <c r="DH408" s="129"/>
    </row>
    <row r="409" spans="1:112">
      <c r="A409" s="550" t="s">
        <v>1194</v>
      </c>
      <c r="B409" s="552">
        <f t="shared" ref="B409" si="2806">4*AB409+4*BA409+19*C409+BZ409*4</f>
        <v>81096</v>
      </c>
      <c r="C409" s="551">
        <f>SUM(D409:AA409)</f>
        <v>2616</v>
      </c>
      <c r="D409" s="551">
        <f>Inputs!$E$81</f>
        <v>109</v>
      </c>
      <c r="E409" s="551">
        <f>Inputs!$E$81</f>
        <v>109</v>
      </c>
      <c r="F409" s="551">
        <f>Inputs!$E$81</f>
        <v>109</v>
      </c>
      <c r="G409" s="551">
        <f>Inputs!$E$81</f>
        <v>109</v>
      </c>
      <c r="H409" s="551">
        <f>Inputs!$E$81</f>
        <v>109</v>
      </c>
      <c r="I409" s="551">
        <f>Inputs!$E$81</f>
        <v>109</v>
      </c>
      <c r="J409" s="551">
        <f>Inputs!$E$81</f>
        <v>109</v>
      </c>
      <c r="K409" s="551">
        <f>Inputs!$E$81</f>
        <v>109</v>
      </c>
      <c r="L409" s="551">
        <f>Inputs!$E$81</f>
        <v>109</v>
      </c>
      <c r="M409" s="551">
        <f>Inputs!$E$81</f>
        <v>109</v>
      </c>
      <c r="N409" s="551">
        <f>Inputs!$E$81</f>
        <v>109</v>
      </c>
      <c r="O409" s="551">
        <f>Inputs!$E$81</f>
        <v>109</v>
      </c>
      <c r="P409" s="551">
        <f>Inputs!$E$81</f>
        <v>109</v>
      </c>
      <c r="Q409" s="551">
        <f>Inputs!$E$81</f>
        <v>109</v>
      </c>
      <c r="R409" s="551">
        <f>Inputs!$E$81</f>
        <v>109</v>
      </c>
      <c r="S409" s="551">
        <f>Inputs!$E$81</f>
        <v>109</v>
      </c>
      <c r="T409" s="551">
        <f>Inputs!$E$81</f>
        <v>109</v>
      </c>
      <c r="U409" s="551">
        <f>Inputs!$E$81</f>
        <v>109</v>
      </c>
      <c r="V409" s="551">
        <f>Inputs!$E$81</f>
        <v>109</v>
      </c>
      <c r="W409" s="551">
        <f>Inputs!$E$81</f>
        <v>109</v>
      </c>
      <c r="X409" s="551">
        <f>Inputs!$E$81</f>
        <v>109</v>
      </c>
      <c r="Y409" s="551">
        <f>Inputs!$E$81</f>
        <v>109</v>
      </c>
      <c r="Z409" s="551">
        <f>Inputs!$E$81</f>
        <v>109</v>
      </c>
      <c r="AA409" s="551">
        <f>Inputs!$E$81</f>
        <v>109</v>
      </c>
      <c r="AB409" s="551">
        <f>SUM(AC409:AZ409)</f>
        <v>2616</v>
      </c>
      <c r="AC409" s="551">
        <f>Inputs!$E$81</f>
        <v>109</v>
      </c>
      <c r="AD409" s="551">
        <f>Inputs!$E$81</f>
        <v>109</v>
      </c>
      <c r="AE409" s="551">
        <f>Inputs!$E$81</f>
        <v>109</v>
      </c>
      <c r="AF409" s="551">
        <f>Inputs!$E$81</f>
        <v>109</v>
      </c>
      <c r="AG409" s="551">
        <f>Inputs!$E$81</f>
        <v>109</v>
      </c>
      <c r="AH409" s="551">
        <f>Inputs!$E$81</f>
        <v>109</v>
      </c>
      <c r="AI409" s="551">
        <f>Inputs!$E$81</f>
        <v>109</v>
      </c>
      <c r="AJ409" s="551">
        <f>Inputs!$E$81</f>
        <v>109</v>
      </c>
      <c r="AK409" s="551">
        <f>Inputs!$E$81</f>
        <v>109</v>
      </c>
      <c r="AL409" s="551">
        <f>Inputs!$E$81</f>
        <v>109</v>
      </c>
      <c r="AM409" s="551">
        <f>Inputs!$E$81</f>
        <v>109</v>
      </c>
      <c r="AN409" s="551">
        <f>Inputs!$E$81</f>
        <v>109</v>
      </c>
      <c r="AO409" s="551">
        <f>Inputs!$E$81</f>
        <v>109</v>
      </c>
      <c r="AP409" s="551">
        <f>Inputs!$E$81</f>
        <v>109</v>
      </c>
      <c r="AQ409" s="551">
        <f>Inputs!$E$81</f>
        <v>109</v>
      </c>
      <c r="AR409" s="551">
        <f>Inputs!$E$81</f>
        <v>109</v>
      </c>
      <c r="AS409" s="551">
        <f>Inputs!$E$81</f>
        <v>109</v>
      </c>
      <c r="AT409" s="551">
        <f>Inputs!$E$81</f>
        <v>109</v>
      </c>
      <c r="AU409" s="551">
        <f>Inputs!$E$81</f>
        <v>109</v>
      </c>
      <c r="AV409" s="551">
        <f>Inputs!$E$81</f>
        <v>109</v>
      </c>
      <c r="AW409" s="551">
        <f>Inputs!$E$81</f>
        <v>109</v>
      </c>
      <c r="AX409" s="551">
        <f>Inputs!$E$81</f>
        <v>109</v>
      </c>
      <c r="AY409" s="551">
        <f>Inputs!$E$81</f>
        <v>109</v>
      </c>
      <c r="AZ409" s="551">
        <f>Inputs!$E$81</f>
        <v>109</v>
      </c>
      <c r="BA409" s="551">
        <f>SUM(BB409:BY409)</f>
        <v>2616</v>
      </c>
      <c r="BB409" s="551">
        <f>Inputs!$E$81</f>
        <v>109</v>
      </c>
      <c r="BC409" s="551">
        <f>Inputs!$E$81</f>
        <v>109</v>
      </c>
      <c r="BD409" s="551">
        <f>Inputs!$E$81</f>
        <v>109</v>
      </c>
      <c r="BE409" s="551">
        <f>Inputs!$E$81</f>
        <v>109</v>
      </c>
      <c r="BF409" s="551">
        <f>Inputs!$E$81</f>
        <v>109</v>
      </c>
      <c r="BG409" s="551">
        <f>Inputs!$E$81</f>
        <v>109</v>
      </c>
      <c r="BH409" s="551">
        <f>Inputs!$E$81</f>
        <v>109</v>
      </c>
      <c r="BI409" s="551">
        <f>Inputs!$E$81</f>
        <v>109</v>
      </c>
      <c r="BJ409" s="551">
        <f>Inputs!$E$81</f>
        <v>109</v>
      </c>
      <c r="BK409" s="551">
        <f>Inputs!$E$81</f>
        <v>109</v>
      </c>
      <c r="BL409" s="551">
        <f>Inputs!$E$81</f>
        <v>109</v>
      </c>
      <c r="BM409" s="551">
        <f>Inputs!$E$81</f>
        <v>109</v>
      </c>
      <c r="BN409" s="551">
        <f>Inputs!$E$81</f>
        <v>109</v>
      </c>
      <c r="BO409" s="551">
        <f>Inputs!$E$81</f>
        <v>109</v>
      </c>
      <c r="BP409" s="551">
        <f>Inputs!$E$81</f>
        <v>109</v>
      </c>
      <c r="BQ409" s="551">
        <f>Inputs!$E$81</f>
        <v>109</v>
      </c>
      <c r="BR409" s="551">
        <f>Inputs!$E$81</f>
        <v>109</v>
      </c>
      <c r="BS409" s="551">
        <f>Inputs!$E$81</f>
        <v>109</v>
      </c>
      <c r="BT409" s="551">
        <f>Inputs!$E$81</f>
        <v>109</v>
      </c>
      <c r="BU409" s="551">
        <f>Inputs!$E$81</f>
        <v>109</v>
      </c>
      <c r="BV409" s="551">
        <f>Inputs!$E$81</f>
        <v>109</v>
      </c>
      <c r="BW409" s="551">
        <f>Inputs!$E$81</f>
        <v>109</v>
      </c>
      <c r="BX409" s="551">
        <f>Inputs!$E$81</f>
        <v>109</v>
      </c>
      <c r="BY409" s="551">
        <f>Inputs!$E$81</f>
        <v>109</v>
      </c>
      <c r="BZ409" s="551">
        <f t="shared" ref="BZ409" si="2807">BA409</f>
        <v>2616</v>
      </c>
      <c r="CA409" s="551">
        <f t="shared" ref="CA409" si="2808">BB409</f>
        <v>109</v>
      </c>
      <c r="CB409" s="551">
        <f t="shared" ref="CB409" si="2809">BC409</f>
        <v>109</v>
      </c>
      <c r="CC409" s="551">
        <f t="shared" ref="CC409" si="2810">BD409</f>
        <v>109</v>
      </c>
      <c r="CD409" s="551">
        <f t="shared" ref="CD409" si="2811">BE409</f>
        <v>109</v>
      </c>
      <c r="CE409" s="551">
        <f t="shared" ref="CE409" si="2812">BF409</f>
        <v>109</v>
      </c>
      <c r="CF409" s="551">
        <f t="shared" ref="CF409" si="2813">BG409</f>
        <v>109</v>
      </c>
      <c r="CG409" s="551">
        <f t="shared" ref="CG409" si="2814">BH409</f>
        <v>109</v>
      </c>
      <c r="CH409" s="551">
        <f t="shared" ref="CH409" si="2815">BI409</f>
        <v>109</v>
      </c>
      <c r="CI409" s="551">
        <f t="shared" ref="CI409" si="2816">BJ409</f>
        <v>109</v>
      </c>
      <c r="CJ409" s="551">
        <f t="shared" ref="CJ409" si="2817">BK409</f>
        <v>109</v>
      </c>
      <c r="CK409" s="551">
        <f t="shared" ref="CK409" si="2818">BL409</f>
        <v>109</v>
      </c>
      <c r="CL409" s="551">
        <f t="shared" ref="CL409" si="2819">BM409</f>
        <v>109</v>
      </c>
      <c r="CM409" s="551">
        <f t="shared" ref="CM409" si="2820">BN409</f>
        <v>109</v>
      </c>
      <c r="CN409" s="551">
        <f t="shared" ref="CN409" si="2821">BO409</f>
        <v>109</v>
      </c>
      <c r="CO409" s="551">
        <f t="shared" ref="CO409" si="2822">BP409</f>
        <v>109</v>
      </c>
      <c r="CP409" s="551">
        <f t="shared" ref="CP409" si="2823">BQ409</f>
        <v>109</v>
      </c>
      <c r="CQ409" s="551">
        <f t="shared" ref="CQ409" si="2824">BR409</f>
        <v>109</v>
      </c>
      <c r="CR409" s="551">
        <f t="shared" ref="CR409" si="2825">BS409</f>
        <v>109</v>
      </c>
      <c r="CS409" s="551">
        <f t="shared" ref="CS409" si="2826">BT409</f>
        <v>109</v>
      </c>
      <c r="CT409" s="551">
        <f t="shared" ref="CT409" si="2827">BU409</f>
        <v>109</v>
      </c>
      <c r="CU409" s="551">
        <f t="shared" ref="CU409" si="2828">BV409</f>
        <v>109</v>
      </c>
      <c r="CV409" s="551">
        <f t="shared" ref="CV409" si="2829">BW409</f>
        <v>109</v>
      </c>
      <c r="CW409" s="551">
        <f t="shared" ref="CW409" si="2830">BX409</f>
        <v>109</v>
      </c>
      <c r="CX409" s="551">
        <f t="shared" ref="CX409" si="2831">BY409</f>
        <v>109</v>
      </c>
      <c r="CY409" s="129"/>
      <c r="CZ409" s="129"/>
      <c r="DA409" s="129"/>
      <c r="DB409" s="129"/>
      <c r="DC409" s="129"/>
      <c r="DD409" s="129"/>
      <c r="DE409" s="129"/>
      <c r="DF409" s="129"/>
      <c r="DG409" s="129"/>
      <c r="DH409" s="129"/>
    </row>
    <row r="410" spans="1:112">
      <c r="A410" s="547" t="s">
        <v>1195</v>
      </c>
      <c r="B410" s="548">
        <f t="shared" ref="B410:AG410" si="2832">SUM(B407:B409)</f>
        <v>5666953.6092925416</v>
      </c>
      <c r="C410" s="548">
        <f t="shared" si="2832"/>
        <v>187957.93654845512</v>
      </c>
      <c r="D410" s="548">
        <f t="shared" si="2832"/>
        <v>5224.2495155920014</v>
      </c>
      <c r="E410" s="548">
        <f t="shared" si="2832"/>
        <v>4931.9495432724616</v>
      </c>
      <c r="F410" s="548">
        <f t="shared" si="2832"/>
        <v>4931.9495432724616</v>
      </c>
      <c r="G410" s="548">
        <f t="shared" si="2832"/>
        <v>4785.7995571126894</v>
      </c>
      <c r="H410" s="548">
        <f t="shared" si="2832"/>
        <v>4785.7995571126894</v>
      </c>
      <c r="I410" s="548">
        <f t="shared" si="2832"/>
        <v>4931.9495432724616</v>
      </c>
      <c r="J410" s="548">
        <f t="shared" si="2832"/>
        <v>5078.0995294322311</v>
      </c>
      <c r="K410" s="548">
        <f t="shared" si="2832"/>
        <v>7116.5496527723853</v>
      </c>
      <c r="L410" s="548">
        <f t="shared" si="2832"/>
        <v>8139.5993910299476</v>
      </c>
      <c r="M410" s="548">
        <f t="shared" si="2832"/>
        <v>9162.6492941483484</v>
      </c>
      <c r="N410" s="548">
        <f t="shared" si="2832"/>
        <v>9601.0992526276641</v>
      </c>
      <c r="O410" s="548">
        <f t="shared" si="2832"/>
        <v>9454.949266467891</v>
      </c>
      <c r="P410" s="548">
        <f t="shared" si="2832"/>
        <v>9308.7992803081197</v>
      </c>
      <c r="Q410" s="548">
        <f t="shared" si="2832"/>
        <v>9454.949266467891</v>
      </c>
      <c r="R410" s="548">
        <f t="shared" si="2832"/>
        <v>9308.7992803081197</v>
      </c>
      <c r="S410" s="548">
        <f t="shared" si="2832"/>
        <v>9162.6492941483484</v>
      </c>
      <c r="T410" s="548">
        <f t="shared" si="2832"/>
        <v>9162.6492941483484</v>
      </c>
      <c r="U410" s="548">
        <f t="shared" si="2832"/>
        <v>9308.7992803081197</v>
      </c>
      <c r="V410" s="548">
        <f t="shared" si="2832"/>
        <v>9893.3992249472067</v>
      </c>
      <c r="W410" s="548">
        <f t="shared" si="2832"/>
        <v>10331.849183426521</v>
      </c>
      <c r="X410" s="548">
        <f t="shared" si="2832"/>
        <v>9893.3992249472067</v>
      </c>
      <c r="Y410" s="548">
        <f t="shared" si="2832"/>
        <v>9016.500818952507</v>
      </c>
      <c r="Z410" s="548">
        <f t="shared" si="2832"/>
        <v>8578.0493495092633</v>
      </c>
      <c r="AA410" s="548">
        <f t="shared" si="2832"/>
        <v>6393.4494048701745</v>
      </c>
      <c r="AB410" s="548">
        <f t="shared" si="2832"/>
        <v>173581.17096777092</v>
      </c>
      <c r="AC410" s="548">
        <f t="shared" si="2832"/>
        <v>4763.8770591887223</v>
      </c>
      <c r="AD410" s="548">
        <f t="shared" si="2832"/>
        <v>4497.884084377939</v>
      </c>
      <c r="AE410" s="548">
        <f t="shared" si="2832"/>
        <v>4497.884084377939</v>
      </c>
      <c r="AF410" s="548">
        <f t="shared" si="2832"/>
        <v>4364.900144768093</v>
      </c>
      <c r="AG410" s="548">
        <f t="shared" si="2832"/>
        <v>4364.900144768093</v>
      </c>
      <c r="AH410" s="548">
        <f t="shared" ref="AH410:BM410" si="2833">SUM(AH407:AH409)</f>
        <v>4497.884084377939</v>
      </c>
      <c r="AI410" s="548">
        <f t="shared" si="2833"/>
        <v>4630.8805717833311</v>
      </c>
      <c r="AJ410" s="548">
        <f t="shared" si="2833"/>
        <v>6629.8700339995075</v>
      </c>
      <c r="AK410" s="548">
        <f t="shared" si="2833"/>
        <v>7560.8454458372526</v>
      </c>
      <c r="AL410" s="548">
        <f t="shared" si="2833"/>
        <v>8491.8208576749967</v>
      </c>
      <c r="AM410" s="548">
        <f t="shared" si="2833"/>
        <v>8890.78978950089</v>
      </c>
      <c r="AN410" s="548">
        <f t="shared" si="2833"/>
        <v>8757.8138324857809</v>
      </c>
      <c r="AO410" s="548">
        <f t="shared" si="2833"/>
        <v>8624.8173450803897</v>
      </c>
      <c r="AP410" s="548">
        <f t="shared" si="2833"/>
        <v>8757.8138324857809</v>
      </c>
      <c r="AQ410" s="548">
        <f t="shared" si="2833"/>
        <v>8624.8173450803897</v>
      </c>
      <c r="AR410" s="548">
        <f t="shared" si="2833"/>
        <v>8491.8208576749967</v>
      </c>
      <c r="AS410" s="548">
        <f t="shared" si="2833"/>
        <v>8491.8208576749967</v>
      </c>
      <c r="AT410" s="548">
        <f t="shared" si="2833"/>
        <v>8624.8173450803897</v>
      </c>
      <c r="AU410" s="548">
        <f t="shared" si="2833"/>
        <v>9156.8073798604801</v>
      </c>
      <c r="AV410" s="548">
        <f t="shared" si="2833"/>
        <v>9555.7927569181338</v>
      </c>
      <c r="AW410" s="548">
        <f t="shared" si="2833"/>
        <v>9156.8073798604801</v>
      </c>
      <c r="AX410" s="548">
        <f t="shared" si="2833"/>
        <v>8358.8243702696018</v>
      </c>
      <c r="AY410" s="548">
        <f t="shared" si="2833"/>
        <v>7959.8349080534281</v>
      </c>
      <c r="AZ410" s="548">
        <f t="shared" si="2833"/>
        <v>5827.8464565914655</v>
      </c>
      <c r="BA410" s="548">
        <f t="shared" si="2833"/>
        <v>162399.09620174751</v>
      </c>
      <c r="BB410" s="548">
        <f t="shared" si="2833"/>
        <v>4405.8095930972822</v>
      </c>
      <c r="BC410" s="548">
        <f t="shared" si="2833"/>
        <v>4160.2499184147819</v>
      </c>
      <c r="BD410" s="548">
        <f t="shared" si="2833"/>
        <v>4160.2499184147819</v>
      </c>
      <c r="BE410" s="548">
        <f t="shared" si="2833"/>
        <v>4037.5181693161794</v>
      </c>
      <c r="BF410" s="548">
        <f t="shared" si="2833"/>
        <v>4037.5181693161794</v>
      </c>
      <c r="BG410" s="548">
        <f t="shared" si="2833"/>
        <v>4160.2499184147819</v>
      </c>
      <c r="BH410" s="548">
        <f t="shared" si="2833"/>
        <v>4283.0436047230742</v>
      </c>
      <c r="BI410" s="548">
        <f t="shared" si="2833"/>
        <v>6251.3415698456974</v>
      </c>
      <c r="BJ410" s="548">
        <f t="shared" si="2833"/>
        <v>7110.7034884651548</v>
      </c>
      <c r="BK410" s="548">
        <f t="shared" si="2833"/>
        <v>7970.0654070846122</v>
      </c>
      <c r="BL410" s="548">
        <f t="shared" si="2833"/>
        <v>8338.3633722072373</v>
      </c>
      <c r="BM410" s="548">
        <f t="shared" si="2833"/>
        <v>8215.5973838330283</v>
      </c>
      <c r="BN410" s="548">
        <f t="shared" ref="BN410:CS410" si="2834">SUM(BN407:BN409)</f>
        <v>8092.8313954588202</v>
      </c>
      <c r="BO410" s="548">
        <f t="shared" si="2834"/>
        <v>8215.5973838330283</v>
      </c>
      <c r="BP410" s="548">
        <f t="shared" si="2834"/>
        <v>8092.8313954588202</v>
      </c>
      <c r="BQ410" s="548">
        <f t="shared" si="2834"/>
        <v>7970.0654070846122</v>
      </c>
      <c r="BR410" s="548">
        <f t="shared" si="2834"/>
        <v>7970.0654070846122</v>
      </c>
      <c r="BS410" s="548">
        <f t="shared" si="2834"/>
        <v>8092.8313954588202</v>
      </c>
      <c r="BT410" s="548">
        <f t="shared" si="2834"/>
        <v>8583.8953489556516</v>
      </c>
      <c r="BU410" s="548">
        <f t="shared" si="2834"/>
        <v>8952.1571535071671</v>
      </c>
      <c r="BV410" s="548">
        <f t="shared" si="2834"/>
        <v>8583.8953489556516</v>
      </c>
      <c r="BW410" s="548">
        <f t="shared" si="2834"/>
        <v>7847.2764991388449</v>
      </c>
      <c r="BX410" s="548">
        <f t="shared" si="2834"/>
        <v>7479.001453587779</v>
      </c>
      <c r="BY410" s="548">
        <f t="shared" si="2834"/>
        <v>5387.9375000909486</v>
      </c>
      <c r="BZ410" s="548">
        <f t="shared" si="2834"/>
        <v>187957.93654845512</v>
      </c>
      <c r="CA410" s="548">
        <f t="shared" si="2834"/>
        <v>5224.2495155920014</v>
      </c>
      <c r="CB410" s="548">
        <f t="shared" si="2834"/>
        <v>4931.9495432724616</v>
      </c>
      <c r="CC410" s="548">
        <f t="shared" si="2834"/>
        <v>4931.9495432724616</v>
      </c>
      <c r="CD410" s="548">
        <f t="shared" si="2834"/>
        <v>4785.7995571126894</v>
      </c>
      <c r="CE410" s="548">
        <f t="shared" si="2834"/>
        <v>4785.7995571126894</v>
      </c>
      <c r="CF410" s="548">
        <f t="shared" si="2834"/>
        <v>4931.9495432724616</v>
      </c>
      <c r="CG410" s="548">
        <f t="shared" si="2834"/>
        <v>5078.0995294322311</v>
      </c>
      <c r="CH410" s="548">
        <f t="shared" si="2834"/>
        <v>7116.5496527723853</v>
      </c>
      <c r="CI410" s="548">
        <f t="shared" si="2834"/>
        <v>8139.5993910299476</v>
      </c>
      <c r="CJ410" s="548">
        <f t="shared" si="2834"/>
        <v>9162.6492941483484</v>
      </c>
      <c r="CK410" s="548">
        <f t="shared" si="2834"/>
        <v>9601.0992526276641</v>
      </c>
      <c r="CL410" s="548">
        <f t="shared" si="2834"/>
        <v>9454.949266467891</v>
      </c>
      <c r="CM410" s="548">
        <f t="shared" si="2834"/>
        <v>9308.7992803081197</v>
      </c>
      <c r="CN410" s="548">
        <f t="shared" si="2834"/>
        <v>9454.949266467891</v>
      </c>
      <c r="CO410" s="548">
        <f t="shared" si="2834"/>
        <v>9308.7992803081197</v>
      </c>
      <c r="CP410" s="548">
        <f t="shared" si="2834"/>
        <v>9162.6492941483484</v>
      </c>
      <c r="CQ410" s="548">
        <f t="shared" si="2834"/>
        <v>9162.6492941483484</v>
      </c>
      <c r="CR410" s="548">
        <f t="shared" si="2834"/>
        <v>9308.7992803081197</v>
      </c>
      <c r="CS410" s="548">
        <f t="shared" si="2834"/>
        <v>9893.3992249472067</v>
      </c>
      <c r="CT410" s="548">
        <f t="shared" ref="CT410:CX410" si="2835">SUM(CT407:CT409)</f>
        <v>10331.849183426521</v>
      </c>
      <c r="CU410" s="548">
        <f t="shared" si="2835"/>
        <v>9893.3992249472067</v>
      </c>
      <c r="CV410" s="548">
        <f t="shared" si="2835"/>
        <v>9016.500818952507</v>
      </c>
      <c r="CW410" s="548">
        <f t="shared" si="2835"/>
        <v>8578.0493495092633</v>
      </c>
      <c r="CX410" s="548">
        <f t="shared" si="2835"/>
        <v>6794.5844732661462</v>
      </c>
      <c r="CY410" s="129"/>
      <c r="CZ410" s="129"/>
      <c r="DA410" s="129"/>
      <c r="DB410" s="129"/>
      <c r="DC410" s="129"/>
      <c r="DD410" s="129"/>
      <c r="DE410" s="129"/>
      <c r="DF410" s="129"/>
      <c r="DG410" s="129"/>
      <c r="DH410" s="129"/>
    </row>
    <row r="411" spans="1:112">
      <c r="A411" s="547"/>
      <c r="B411" s="548">
        <f>4*AB411+4*BA411+19*C411+BZ411*4</f>
        <v>0</v>
      </c>
      <c r="C411" s="548"/>
      <c r="D411" s="548"/>
      <c r="E411" s="548"/>
      <c r="F411" s="548"/>
      <c r="G411" s="548"/>
      <c r="H411" s="548"/>
      <c r="I411" s="548"/>
      <c r="J411" s="548"/>
      <c r="K411" s="768">
        <f>SUM(K410:V410)</f>
        <v>109074.89177768238</v>
      </c>
      <c r="L411" s="548"/>
      <c r="M411" s="548"/>
      <c r="N411" s="548"/>
      <c r="O411" s="548"/>
      <c r="P411" s="548"/>
      <c r="Q411" s="548"/>
      <c r="R411" s="548"/>
      <c r="S411" s="548"/>
      <c r="T411" s="548"/>
      <c r="U411" s="548"/>
      <c r="V411" s="548"/>
      <c r="W411" s="548"/>
      <c r="X411" s="548"/>
      <c r="Y411" s="548"/>
      <c r="Z411" s="548"/>
      <c r="AA411" s="548"/>
      <c r="AB411" s="551"/>
      <c r="AC411" s="548"/>
      <c r="AD411" s="548"/>
      <c r="AE411" s="548"/>
      <c r="AF411" s="548"/>
      <c r="AG411" s="548"/>
      <c r="AH411" s="548"/>
      <c r="AI411" s="548"/>
      <c r="AJ411" s="768">
        <f>SUM(AJ410:AU410)</f>
        <v>101103.85492243583</v>
      </c>
      <c r="AK411" s="548"/>
      <c r="AL411" s="548"/>
      <c r="AM411" s="548"/>
      <c r="AN411" s="548"/>
      <c r="AO411" s="548"/>
      <c r="AP411" s="548"/>
      <c r="AQ411" s="548"/>
      <c r="AR411" s="548"/>
      <c r="AS411" s="548"/>
      <c r="AT411" s="548"/>
      <c r="AU411" s="548"/>
      <c r="AV411" s="548"/>
      <c r="AW411" s="548"/>
      <c r="AX411" s="548"/>
      <c r="AY411" s="548"/>
      <c r="AZ411" s="548"/>
      <c r="BA411" s="551"/>
      <c r="BB411" s="548"/>
      <c r="BC411" s="548"/>
      <c r="BD411" s="548"/>
      <c r="BE411" s="548"/>
      <c r="BF411" s="548"/>
      <c r="BG411" s="548"/>
      <c r="BH411" s="548"/>
      <c r="BI411" s="768">
        <f>SUM(BI410:BT410)</f>
        <v>94904.188954770099</v>
      </c>
      <c r="BJ411" s="548"/>
      <c r="BK411" s="548"/>
      <c r="BL411" s="548"/>
      <c r="BM411" s="548"/>
      <c r="BN411" s="548"/>
      <c r="BO411" s="548"/>
      <c r="BP411" s="548"/>
      <c r="BQ411" s="548"/>
      <c r="BR411" s="548"/>
      <c r="BS411" s="548"/>
      <c r="BT411" s="548"/>
      <c r="BU411" s="548"/>
      <c r="BV411" s="548"/>
      <c r="BW411" s="548"/>
      <c r="BX411" s="548"/>
      <c r="BY411" s="548"/>
      <c r="BZ411" s="551"/>
      <c r="CA411" s="548"/>
      <c r="CB411" s="548"/>
      <c r="CC411" s="548"/>
      <c r="CD411" s="548"/>
      <c r="CE411" s="548"/>
      <c r="CF411" s="548"/>
      <c r="CG411" s="548"/>
      <c r="CH411" s="548"/>
      <c r="CI411" s="548"/>
      <c r="CJ411" s="548"/>
      <c r="CK411" s="548"/>
      <c r="CL411" s="548"/>
      <c r="CM411" s="548"/>
      <c r="CN411" s="548"/>
      <c r="CO411" s="548"/>
      <c r="CP411" s="548"/>
      <c r="CQ411" s="548"/>
      <c r="CR411" s="548"/>
      <c r="CS411" s="548"/>
      <c r="CT411" s="548"/>
      <c r="CU411" s="548"/>
      <c r="CV411" s="548"/>
      <c r="CW411" s="548"/>
      <c r="CX411" s="548"/>
      <c r="CY411" s="129"/>
      <c r="CZ411" s="129"/>
      <c r="DA411" s="129"/>
      <c r="DB411" s="129"/>
      <c r="DC411" s="129"/>
      <c r="DD411" s="129"/>
      <c r="DE411" s="129"/>
      <c r="DF411" s="129"/>
      <c r="DG411" s="129"/>
      <c r="DH411" s="129"/>
    </row>
    <row r="412" spans="1:112">
      <c r="A412" s="547" t="s">
        <v>1152</v>
      </c>
      <c r="B412" s="548"/>
      <c r="C412" s="779"/>
      <c r="D412" s="779"/>
      <c r="E412" s="779"/>
      <c r="F412" s="779"/>
      <c r="G412" s="779"/>
      <c r="H412" s="779"/>
      <c r="I412" s="779"/>
      <c r="J412" s="779"/>
      <c r="K412" s="779"/>
      <c r="L412" s="779"/>
      <c r="M412" s="779"/>
      <c r="N412" s="779"/>
      <c r="O412" s="779"/>
      <c r="P412" s="779"/>
      <c r="Q412" s="779"/>
      <c r="R412" s="779"/>
      <c r="S412" s="779"/>
      <c r="T412" s="779"/>
      <c r="U412" s="779"/>
      <c r="V412" s="779"/>
      <c r="W412" s="779"/>
      <c r="X412" s="779"/>
      <c r="Y412" s="779"/>
      <c r="Z412" s="779"/>
      <c r="AA412" s="779"/>
      <c r="AB412" s="779"/>
      <c r="AC412" s="779"/>
      <c r="AD412" s="779"/>
      <c r="AE412" s="779"/>
      <c r="AF412" s="779"/>
      <c r="AG412" s="779"/>
      <c r="AH412" s="779"/>
      <c r="AI412" s="779"/>
      <c r="AJ412" s="779"/>
      <c r="AK412" s="779"/>
      <c r="AL412" s="779"/>
      <c r="AM412" s="779"/>
      <c r="AN412" s="779"/>
      <c r="AO412" s="779"/>
      <c r="AP412" s="779"/>
      <c r="AQ412" s="779"/>
      <c r="AR412" s="779"/>
      <c r="AS412" s="779"/>
      <c r="AT412" s="779"/>
      <c r="AU412" s="779"/>
      <c r="AV412" s="779"/>
      <c r="AW412" s="779"/>
      <c r="AX412" s="779"/>
      <c r="AY412" s="779"/>
      <c r="AZ412" s="779"/>
      <c r="BA412" s="779"/>
      <c r="BB412" s="779"/>
      <c r="BC412" s="779"/>
      <c r="BD412" s="779"/>
      <c r="BE412" s="779"/>
      <c r="BF412" s="779"/>
      <c r="BG412" s="779"/>
      <c r="BH412" s="779"/>
      <c r="BI412" s="779"/>
      <c r="BJ412" s="779"/>
      <c r="BK412" s="779"/>
      <c r="BL412" s="779"/>
      <c r="BM412" s="779"/>
      <c r="BN412" s="779"/>
      <c r="BO412" s="779"/>
      <c r="BP412" s="779"/>
      <c r="BQ412" s="779"/>
      <c r="BR412" s="779"/>
      <c r="BS412" s="779"/>
      <c r="BT412" s="779"/>
      <c r="BU412" s="779"/>
      <c r="BV412" s="779"/>
      <c r="BW412" s="779"/>
      <c r="BX412" s="779"/>
      <c r="BY412" s="779"/>
      <c r="BZ412" s="779"/>
      <c r="CA412" s="779"/>
      <c r="CB412" s="779"/>
      <c r="CC412" s="779"/>
      <c r="CD412" s="779"/>
      <c r="CE412" s="779"/>
      <c r="CF412" s="779"/>
      <c r="CG412" s="779"/>
      <c r="CH412" s="779"/>
      <c r="CI412" s="779"/>
      <c r="CJ412" s="779"/>
      <c r="CK412" s="779"/>
      <c r="CL412" s="779"/>
      <c r="CM412" s="779"/>
      <c r="CN412" s="779"/>
      <c r="CO412" s="779"/>
      <c r="CP412" s="779"/>
      <c r="CQ412" s="779"/>
      <c r="CR412" s="779"/>
      <c r="CS412" s="779"/>
      <c r="CT412" s="779"/>
      <c r="CU412" s="779"/>
      <c r="CV412" s="779"/>
      <c r="CW412" s="779"/>
      <c r="CX412" s="779"/>
      <c r="CY412" s="129"/>
      <c r="CZ412" s="129"/>
      <c r="DA412" s="129"/>
      <c r="DB412" s="129"/>
      <c r="DC412" s="129"/>
      <c r="DD412" s="129"/>
      <c r="DE412" s="129"/>
      <c r="DF412" s="129"/>
      <c r="DG412" s="129"/>
      <c r="DH412" s="129"/>
    </row>
    <row r="413" spans="1:112">
      <c r="A413" s="550" t="s">
        <v>1153</v>
      </c>
      <c r="B413" s="552">
        <f t="shared" ref="B413:B414" si="2836">4*AB413+4*BA413+19*C413+BZ413*4</f>
        <v>1168509.2531137895</v>
      </c>
      <c r="C413" s="552">
        <v>37693.846874638373</v>
      </c>
      <c r="D413" s="552">
        <v>1055.8591191544756</v>
      </c>
      <c r="E413" s="552">
        <v>1055.8591191544756</v>
      </c>
      <c r="F413" s="552">
        <v>1055.8591191544756</v>
      </c>
      <c r="G413" s="552">
        <v>844.56376073995841</v>
      </c>
      <c r="H413" s="552">
        <v>633.51547149268515</v>
      </c>
      <c r="I413" s="552">
        <v>844.56376073995841</v>
      </c>
      <c r="J413" s="552">
        <v>1055.8591191544756</v>
      </c>
      <c r="K413" s="552">
        <v>1055.8591191544756</v>
      </c>
      <c r="L413" s="552">
        <v>1583.7886787317143</v>
      </c>
      <c r="M413" s="552">
        <v>1689.3718039330008</v>
      </c>
      <c r="N413" s="552">
        <v>1900.5464144780569</v>
      </c>
      <c r="O413" s="552">
        <v>2111.7182383089512</v>
      </c>
      <c r="P413" s="552">
        <v>2111.7182383089512</v>
      </c>
      <c r="Q413" s="552">
        <v>1900.5464144780569</v>
      </c>
      <c r="R413" s="552">
        <v>2322.8900621398457</v>
      </c>
      <c r="S413" s="552">
        <v>2322.8900621398457</v>
      </c>
      <c r="T413" s="552">
        <v>1478.2027668162659</v>
      </c>
      <c r="U413" s="552">
        <v>1689.3718039330008</v>
      </c>
      <c r="V413" s="552">
        <v>2111.7182383089512</v>
      </c>
      <c r="W413" s="552">
        <v>2111.7182383089512</v>
      </c>
      <c r="X413" s="552">
        <v>1900.5464144780569</v>
      </c>
      <c r="Y413" s="552">
        <v>1900.5464144780569</v>
      </c>
      <c r="Z413" s="552">
        <v>1689.3718039330008</v>
      </c>
      <c r="AA413" s="552">
        <v>1266.9626931186997</v>
      </c>
      <c r="AB413" s="552">
        <v>37693.846874638373</v>
      </c>
      <c r="AC413" s="552">
        <v>1055.8591191544756</v>
      </c>
      <c r="AD413" s="552">
        <v>1055.8591191544756</v>
      </c>
      <c r="AE413" s="552">
        <v>1055.8591191544756</v>
      </c>
      <c r="AF413" s="552">
        <v>844.56376073995841</v>
      </c>
      <c r="AG413" s="552">
        <v>633.51547149268515</v>
      </c>
      <c r="AH413" s="552">
        <v>844.56376073995841</v>
      </c>
      <c r="AI413" s="552">
        <v>1055.8591191544756</v>
      </c>
      <c r="AJ413" s="552">
        <v>1055.8591191544756</v>
      </c>
      <c r="AK413" s="552">
        <v>1583.7886787317143</v>
      </c>
      <c r="AL413" s="552">
        <v>1689.3718039330008</v>
      </c>
      <c r="AM413" s="552">
        <v>1900.5464144780569</v>
      </c>
      <c r="AN413" s="552">
        <v>2111.7182383089512</v>
      </c>
      <c r="AO413" s="552">
        <v>2111.7182383089512</v>
      </c>
      <c r="AP413" s="552">
        <v>1900.5464144780569</v>
      </c>
      <c r="AQ413" s="552">
        <v>2322.8900621398457</v>
      </c>
      <c r="AR413" s="552">
        <v>2322.8900621398457</v>
      </c>
      <c r="AS413" s="552">
        <v>1478.2027668162659</v>
      </c>
      <c r="AT413" s="552">
        <v>1689.3718039330008</v>
      </c>
      <c r="AU413" s="552">
        <v>2111.7182383089512</v>
      </c>
      <c r="AV413" s="552">
        <v>2111.7182383089512</v>
      </c>
      <c r="AW413" s="552">
        <v>1900.5464144780569</v>
      </c>
      <c r="AX413" s="552">
        <v>1900.5464144780569</v>
      </c>
      <c r="AY413" s="552">
        <v>1689.3718039330008</v>
      </c>
      <c r="AZ413" s="552">
        <v>1266.9626931186997</v>
      </c>
      <c r="BA413" s="552">
        <v>37693.846874638373</v>
      </c>
      <c r="BB413" s="552">
        <v>1055.8591191544756</v>
      </c>
      <c r="BC413" s="552">
        <v>1055.8591191544756</v>
      </c>
      <c r="BD413" s="552">
        <v>1055.8591191544756</v>
      </c>
      <c r="BE413" s="552">
        <v>844.56376073995841</v>
      </c>
      <c r="BF413" s="552">
        <v>633.51547149268515</v>
      </c>
      <c r="BG413" s="552">
        <v>844.56376073995841</v>
      </c>
      <c r="BH413" s="552">
        <v>1055.8591191544756</v>
      </c>
      <c r="BI413" s="552">
        <v>1055.8591191544756</v>
      </c>
      <c r="BJ413" s="552">
        <v>1583.7886787317143</v>
      </c>
      <c r="BK413" s="552">
        <v>1689.3718039330008</v>
      </c>
      <c r="BL413" s="552">
        <v>1900.5464144780569</v>
      </c>
      <c r="BM413" s="552">
        <v>2111.7182383089512</v>
      </c>
      <c r="BN413" s="552">
        <v>2111.7182383089512</v>
      </c>
      <c r="BO413" s="552">
        <v>1900.5464144780569</v>
      </c>
      <c r="BP413" s="552">
        <v>2322.8900621398457</v>
      </c>
      <c r="BQ413" s="552">
        <v>2322.8900621398457</v>
      </c>
      <c r="BR413" s="552">
        <v>1478.2027668162659</v>
      </c>
      <c r="BS413" s="552">
        <v>1689.3718039330008</v>
      </c>
      <c r="BT413" s="552">
        <v>2111.7182383089512</v>
      </c>
      <c r="BU413" s="552">
        <v>2111.7182383089512</v>
      </c>
      <c r="BV413" s="552">
        <v>1900.5464144780569</v>
      </c>
      <c r="BW413" s="552">
        <v>1900.5464144780569</v>
      </c>
      <c r="BX413" s="552">
        <v>1689.3718039330008</v>
      </c>
      <c r="BY413" s="552">
        <v>1266.9626931186997</v>
      </c>
      <c r="BZ413" s="552">
        <v>37693.846874638373</v>
      </c>
      <c r="CA413" s="552">
        <v>1055.8591191544756</v>
      </c>
      <c r="CB413" s="552">
        <v>1055.8591191544756</v>
      </c>
      <c r="CC413" s="552">
        <v>1055.8591191544756</v>
      </c>
      <c r="CD413" s="552">
        <v>844.56376073995841</v>
      </c>
      <c r="CE413" s="552">
        <v>633.51547149268515</v>
      </c>
      <c r="CF413" s="552">
        <v>844.56376073995841</v>
      </c>
      <c r="CG413" s="552">
        <v>1055.8591191544756</v>
      </c>
      <c r="CH413" s="552">
        <v>1055.8591191544756</v>
      </c>
      <c r="CI413" s="552">
        <v>1583.7886787317143</v>
      </c>
      <c r="CJ413" s="552">
        <v>1689.3718039330008</v>
      </c>
      <c r="CK413" s="552">
        <v>1900.5464144780569</v>
      </c>
      <c r="CL413" s="552">
        <v>2111.7182383089512</v>
      </c>
      <c r="CM413" s="552">
        <v>2186.0437249575066</v>
      </c>
      <c r="CN413" s="552">
        <v>1967.4393524617567</v>
      </c>
      <c r="CO413" s="552">
        <v>2404.6480974532565</v>
      </c>
      <c r="CP413" s="552">
        <v>2404.6480974532565</v>
      </c>
      <c r="CQ413" s="552">
        <v>1530.2306074702547</v>
      </c>
      <c r="CR413" s="552">
        <v>1748.8320951687381</v>
      </c>
      <c r="CS413" s="552">
        <v>2186.0437249575066</v>
      </c>
      <c r="CT413" s="552">
        <v>2186.0437249575066</v>
      </c>
      <c r="CU413" s="552">
        <v>1967.4393524617567</v>
      </c>
      <c r="CV413" s="552">
        <v>1967.4393524617567</v>
      </c>
      <c r="CW413" s="552">
        <v>1748.8320951687381</v>
      </c>
      <c r="CX413" s="552">
        <v>1311.5555829386126</v>
      </c>
      <c r="CY413" s="129"/>
      <c r="CZ413" s="129"/>
      <c r="DA413" s="129"/>
      <c r="DB413" s="129"/>
      <c r="DC413" s="129"/>
      <c r="DD413" s="129"/>
      <c r="DE413" s="129"/>
      <c r="DF413" s="129"/>
      <c r="DG413" s="129"/>
      <c r="DH413" s="129"/>
    </row>
    <row r="414" spans="1:112">
      <c r="A414" s="550" t="s">
        <v>1154</v>
      </c>
      <c r="B414" s="552">
        <f t="shared" si="2836"/>
        <v>404266.05928085529</v>
      </c>
      <c r="C414" s="552">
        <f t="shared" ref="C414" si="2837">SUM(D414:AA414)</f>
        <v>13040.840621963074</v>
      </c>
      <c r="D414" s="552">
        <f>Inputs!$E$43/Inputs!$E$31*D425</f>
        <v>0</v>
      </c>
      <c r="E414" s="552">
        <f>Inputs!$E$43/Inputs!$E$31*E425</f>
        <v>0</v>
      </c>
      <c r="F414" s="552">
        <f>Inputs!$E$43/Inputs!$E$31*F425</f>
        <v>0</v>
      </c>
      <c r="G414" s="552">
        <f>Inputs!$E$43/Inputs!$E$31*G425</f>
        <v>0</v>
      </c>
      <c r="H414" s="552">
        <f>Inputs!$E$43/Inputs!$E$31*H425</f>
        <v>0</v>
      </c>
      <c r="I414" s="552">
        <f>Inputs!$E$43/Inputs!$E$31*I425</f>
        <v>0</v>
      </c>
      <c r="J414" s="552">
        <f>Inputs!$E$43/Inputs!$E$31*J425</f>
        <v>0</v>
      </c>
      <c r="K414" s="552">
        <f>Inputs!$E$43/Inputs!$E$31*K425</f>
        <v>12.086043208492189</v>
      </c>
      <c r="L414" s="552">
        <f>Inputs!$E$43/Inputs!$E$31*L425</f>
        <v>355.32967032967036</v>
      </c>
      <c r="M414" s="552">
        <f>Inputs!$E$43/Inputs!$E$31*M425</f>
        <v>971.71787396277193</v>
      </c>
      <c r="N414" s="552">
        <f>Inputs!$E$43/Inputs!$E$31*N425</f>
        <v>1404.3982208267923</v>
      </c>
      <c r="O414" s="552">
        <f>Inputs!$E$43/Inputs!$E$31*O425</f>
        <v>1774.2311430066534</v>
      </c>
      <c r="P414" s="552">
        <f>Inputs!$E$43/Inputs!$E$31*P425</f>
        <v>1909.5948269417659</v>
      </c>
      <c r="Q414" s="552">
        <f>Inputs!$E$43/Inputs!$E$31*Q425</f>
        <v>1783.8999775734474</v>
      </c>
      <c r="R414" s="552">
        <f>Inputs!$E$43/Inputs!$E$31*R425</f>
        <v>1861.2506541077971</v>
      </c>
      <c r="S414" s="552">
        <f>Inputs!$E$43/Inputs!$E$31*S425</f>
        <v>1496.2521492113331</v>
      </c>
      <c r="T414" s="552">
        <f>Inputs!$E$43/Inputs!$E$31*T425</f>
        <v>1041.8169245720267</v>
      </c>
      <c r="U414" s="552">
        <f>Inputs!$E$43/Inputs!$E$31*U425</f>
        <v>425.42872093892504</v>
      </c>
      <c r="V414" s="552">
        <f>Inputs!$E$43/Inputs!$E$31*V425</f>
        <v>4.8344172833968759</v>
      </c>
      <c r="W414" s="552">
        <f>Inputs!$E$43/Inputs!$E$31*W425</f>
        <v>0</v>
      </c>
      <c r="X414" s="552">
        <f>Inputs!$E$43/Inputs!$E$31*X425</f>
        <v>0</v>
      </c>
      <c r="Y414" s="552">
        <f>Inputs!$E$43/Inputs!$E$31*Y425</f>
        <v>0</v>
      </c>
      <c r="Z414" s="552">
        <f>Inputs!$E$43/Inputs!$E$31*Z425</f>
        <v>0</v>
      </c>
      <c r="AA414" s="552">
        <f>Inputs!$E$43/Inputs!$E$31*AA425</f>
        <v>0</v>
      </c>
      <c r="AB414" s="552">
        <f>C414</f>
        <v>13040.840621963074</v>
      </c>
      <c r="AC414" s="552">
        <f t="shared" ref="AC414" si="2838">D414</f>
        <v>0</v>
      </c>
      <c r="AD414" s="552">
        <f t="shared" ref="AD414" si="2839">E414</f>
        <v>0</v>
      </c>
      <c r="AE414" s="552">
        <f t="shared" ref="AE414" si="2840">F414</f>
        <v>0</v>
      </c>
      <c r="AF414" s="552">
        <f t="shared" ref="AF414" si="2841">G414</f>
        <v>0</v>
      </c>
      <c r="AG414" s="552">
        <f t="shared" ref="AG414" si="2842">H414</f>
        <v>0</v>
      </c>
      <c r="AH414" s="552">
        <f t="shared" ref="AH414" si="2843">I414</f>
        <v>0</v>
      </c>
      <c r="AI414" s="552">
        <f t="shared" ref="AI414" si="2844">J414</f>
        <v>0</v>
      </c>
      <c r="AJ414" s="552">
        <f t="shared" ref="AJ414" si="2845">K414</f>
        <v>12.086043208492189</v>
      </c>
      <c r="AK414" s="552">
        <f t="shared" ref="AK414" si="2846">L414</f>
        <v>355.32967032967036</v>
      </c>
      <c r="AL414" s="552">
        <f t="shared" ref="AL414" si="2847">M414</f>
        <v>971.71787396277193</v>
      </c>
      <c r="AM414" s="552">
        <f t="shared" ref="AM414" si="2848">N414</f>
        <v>1404.3982208267923</v>
      </c>
      <c r="AN414" s="552">
        <f t="shared" ref="AN414" si="2849">O414</f>
        <v>1774.2311430066534</v>
      </c>
      <c r="AO414" s="552">
        <f t="shared" ref="AO414" si="2850">P414</f>
        <v>1909.5948269417659</v>
      </c>
      <c r="AP414" s="552">
        <f t="shared" ref="AP414" si="2851">Q414</f>
        <v>1783.8999775734474</v>
      </c>
      <c r="AQ414" s="552">
        <f t="shared" ref="AQ414" si="2852">R414</f>
        <v>1861.2506541077971</v>
      </c>
      <c r="AR414" s="552">
        <f t="shared" ref="AR414" si="2853">S414</f>
        <v>1496.2521492113331</v>
      </c>
      <c r="AS414" s="552">
        <f t="shared" ref="AS414" si="2854">T414</f>
        <v>1041.8169245720267</v>
      </c>
      <c r="AT414" s="552">
        <f t="shared" ref="AT414" si="2855">U414</f>
        <v>425.42872093892504</v>
      </c>
      <c r="AU414" s="552">
        <f t="shared" ref="AU414" si="2856">V414</f>
        <v>4.8344172833968759</v>
      </c>
      <c r="AV414" s="552">
        <f t="shared" ref="AV414" si="2857">W414</f>
        <v>0</v>
      </c>
      <c r="AW414" s="552">
        <f t="shared" ref="AW414" si="2858">X414</f>
        <v>0</v>
      </c>
      <c r="AX414" s="552">
        <f t="shared" ref="AX414" si="2859">Y414</f>
        <v>0</v>
      </c>
      <c r="AY414" s="552">
        <f t="shared" ref="AY414" si="2860">Z414</f>
        <v>0</v>
      </c>
      <c r="AZ414" s="552">
        <f t="shared" ref="AZ414" si="2861">AA414</f>
        <v>0</v>
      </c>
      <c r="BA414" s="552">
        <f t="shared" ref="BA414" si="2862">AB414</f>
        <v>13040.840621963074</v>
      </c>
      <c r="BB414" s="552">
        <f t="shared" ref="BB414" si="2863">AC414</f>
        <v>0</v>
      </c>
      <c r="BC414" s="552">
        <f t="shared" ref="BC414" si="2864">AD414</f>
        <v>0</v>
      </c>
      <c r="BD414" s="552">
        <f t="shared" ref="BD414" si="2865">AE414</f>
        <v>0</v>
      </c>
      <c r="BE414" s="552">
        <f t="shared" ref="BE414" si="2866">AF414</f>
        <v>0</v>
      </c>
      <c r="BF414" s="552">
        <f t="shared" ref="BF414" si="2867">AG414</f>
        <v>0</v>
      </c>
      <c r="BG414" s="552">
        <f t="shared" ref="BG414" si="2868">AH414</f>
        <v>0</v>
      </c>
      <c r="BH414" s="552">
        <f t="shared" ref="BH414" si="2869">AI414</f>
        <v>0</v>
      </c>
      <c r="BI414" s="552">
        <f t="shared" ref="BI414" si="2870">AJ414</f>
        <v>12.086043208492189</v>
      </c>
      <c r="BJ414" s="552">
        <f t="shared" ref="BJ414" si="2871">AK414</f>
        <v>355.32967032967036</v>
      </c>
      <c r="BK414" s="552">
        <f t="shared" ref="BK414" si="2872">AL414</f>
        <v>971.71787396277193</v>
      </c>
      <c r="BL414" s="552">
        <f t="shared" ref="BL414" si="2873">AM414</f>
        <v>1404.3982208267923</v>
      </c>
      <c r="BM414" s="552">
        <f t="shared" ref="BM414" si="2874">AN414</f>
        <v>1774.2311430066534</v>
      </c>
      <c r="BN414" s="552">
        <f t="shared" ref="BN414" si="2875">AO414</f>
        <v>1909.5948269417659</v>
      </c>
      <c r="BO414" s="552">
        <f t="shared" ref="BO414" si="2876">AP414</f>
        <v>1783.8999775734474</v>
      </c>
      <c r="BP414" s="552">
        <f t="shared" ref="BP414" si="2877">AQ414</f>
        <v>1861.2506541077971</v>
      </c>
      <c r="BQ414" s="552">
        <f t="shared" ref="BQ414" si="2878">AR414</f>
        <v>1496.2521492113331</v>
      </c>
      <c r="BR414" s="552">
        <f t="shared" ref="BR414" si="2879">AS414</f>
        <v>1041.8169245720267</v>
      </c>
      <c r="BS414" s="552">
        <f t="shared" ref="BS414" si="2880">AT414</f>
        <v>425.42872093892504</v>
      </c>
      <c r="BT414" s="552">
        <f t="shared" ref="BT414" si="2881">AU414</f>
        <v>4.8344172833968759</v>
      </c>
      <c r="BU414" s="552">
        <f t="shared" ref="BU414" si="2882">AV414</f>
        <v>0</v>
      </c>
      <c r="BV414" s="552">
        <f t="shared" ref="BV414" si="2883">AW414</f>
        <v>0</v>
      </c>
      <c r="BW414" s="552">
        <f t="shared" ref="BW414" si="2884">AX414</f>
        <v>0</v>
      </c>
      <c r="BX414" s="552">
        <f t="shared" ref="BX414" si="2885">AY414</f>
        <v>0</v>
      </c>
      <c r="BY414" s="552">
        <f t="shared" ref="BY414" si="2886">AZ414</f>
        <v>0</v>
      </c>
      <c r="BZ414" s="552">
        <f t="shared" ref="BZ414" si="2887">BA414</f>
        <v>13040.840621963074</v>
      </c>
      <c r="CA414" s="552">
        <f t="shared" ref="CA414" si="2888">BB414</f>
        <v>0</v>
      </c>
      <c r="CB414" s="552">
        <f t="shared" ref="CB414" si="2889">BC414</f>
        <v>0</v>
      </c>
      <c r="CC414" s="552">
        <f t="shared" ref="CC414" si="2890">BD414</f>
        <v>0</v>
      </c>
      <c r="CD414" s="552">
        <f t="shared" ref="CD414" si="2891">BE414</f>
        <v>0</v>
      </c>
      <c r="CE414" s="552">
        <f t="shared" ref="CE414" si="2892">BF414</f>
        <v>0</v>
      </c>
      <c r="CF414" s="552">
        <f t="shared" ref="CF414" si="2893">BG414</f>
        <v>0</v>
      </c>
      <c r="CG414" s="552">
        <f t="shared" ref="CG414" si="2894">BH414</f>
        <v>0</v>
      </c>
      <c r="CH414" s="552">
        <f t="shared" ref="CH414" si="2895">BI414</f>
        <v>12.086043208492189</v>
      </c>
      <c r="CI414" s="552">
        <f t="shared" ref="CI414" si="2896">BJ414</f>
        <v>355.32967032967036</v>
      </c>
      <c r="CJ414" s="552">
        <f t="shared" ref="CJ414" si="2897">BK414</f>
        <v>971.71787396277193</v>
      </c>
      <c r="CK414" s="552">
        <f t="shared" ref="CK414" si="2898">BL414</f>
        <v>1404.3982208267923</v>
      </c>
      <c r="CL414" s="552">
        <f t="shared" ref="CL414" si="2899">BM414</f>
        <v>1774.2311430066534</v>
      </c>
      <c r="CM414" s="552">
        <f t="shared" ref="CM414" si="2900">BN414</f>
        <v>1909.5948269417659</v>
      </c>
      <c r="CN414" s="552">
        <f t="shared" ref="CN414" si="2901">BO414</f>
        <v>1783.8999775734474</v>
      </c>
      <c r="CO414" s="552">
        <f t="shared" ref="CO414" si="2902">BP414</f>
        <v>1861.2506541077971</v>
      </c>
      <c r="CP414" s="552">
        <f t="shared" ref="CP414" si="2903">BQ414</f>
        <v>1496.2521492113331</v>
      </c>
      <c r="CQ414" s="552">
        <f t="shared" ref="CQ414" si="2904">BR414</f>
        <v>1041.8169245720267</v>
      </c>
      <c r="CR414" s="552">
        <f t="shared" ref="CR414" si="2905">BS414</f>
        <v>425.42872093892504</v>
      </c>
      <c r="CS414" s="552">
        <f t="shared" ref="CS414" si="2906">BT414</f>
        <v>4.8344172833968759</v>
      </c>
      <c r="CT414" s="552">
        <f t="shared" ref="CT414" si="2907">BU414</f>
        <v>0</v>
      </c>
      <c r="CU414" s="552">
        <f t="shared" ref="CU414" si="2908">BV414</f>
        <v>0</v>
      </c>
      <c r="CV414" s="552">
        <f t="shared" ref="CV414" si="2909">BW414</f>
        <v>0</v>
      </c>
      <c r="CW414" s="552">
        <f t="shared" ref="CW414" si="2910">BX414</f>
        <v>0</v>
      </c>
      <c r="CX414" s="552">
        <f t="shared" ref="CX414" si="2911">BY414</f>
        <v>0</v>
      </c>
      <c r="CY414" s="129"/>
      <c r="CZ414" s="129"/>
      <c r="DA414" s="129"/>
      <c r="DB414" s="129"/>
      <c r="DC414" s="129"/>
      <c r="DD414" s="129"/>
      <c r="DE414" s="129"/>
      <c r="DF414" s="129"/>
      <c r="DG414" s="129"/>
      <c r="DH414" s="129"/>
    </row>
    <row r="415" spans="1:112">
      <c r="A415" s="547" t="s">
        <v>1196</v>
      </c>
      <c r="B415" s="548">
        <f t="shared" ref="B415:AG415" si="2912">SUM(B413:B414)</f>
        <v>1572775.3123946448</v>
      </c>
      <c r="C415" s="548">
        <f t="shared" si="2912"/>
        <v>50734.687496601444</v>
      </c>
      <c r="D415" s="548">
        <f t="shared" si="2912"/>
        <v>1055.8591191544756</v>
      </c>
      <c r="E415" s="548">
        <f t="shared" si="2912"/>
        <v>1055.8591191544756</v>
      </c>
      <c r="F415" s="548">
        <f t="shared" si="2912"/>
        <v>1055.8591191544756</v>
      </c>
      <c r="G415" s="548">
        <f t="shared" si="2912"/>
        <v>844.56376073995841</v>
      </c>
      <c r="H415" s="548">
        <f t="shared" si="2912"/>
        <v>633.51547149268515</v>
      </c>
      <c r="I415" s="548">
        <f t="shared" si="2912"/>
        <v>844.56376073995841</v>
      </c>
      <c r="J415" s="548">
        <f t="shared" si="2912"/>
        <v>1055.8591191544756</v>
      </c>
      <c r="K415" s="548">
        <f t="shared" si="2912"/>
        <v>1067.9451623629677</v>
      </c>
      <c r="L415" s="548">
        <f t="shared" si="2912"/>
        <v>1939.1183490613846</v>
      </c>
      <c r="M415" s="548">
        <f t="shared" si="2912"/>
        <v>2661.0896778957726</v>
      </c>
      <c r="N415" s="548">
        <f t="shared" si="2912"/>
        <v>3304.9446353048493</v>
      </c>
      <c r="O415" s="548">
        <f t="shared" si="2912"/>
        <v>3885.9493813156046</v>
      </c>
      <c r="P415" s="548">
        <f t="shared" si="2912"/>
        <v>4021.313065250717</v>
      </c>
      <c r="Q415" s="548">
        <f t="shared" si="2912"/>
        <v>3684.4463920515045</v>
      </c>
      <c r="R415" s="548">
        <f t="shared" si="2912"/>
        <v>4184.1407162476426</v>
      </c>
      <c r="S415" s="548">
        <f t="shared" si="2912"/>
        <v>3819.142211351179</v>
      </c>
      <c r="T415" s="548">
        <f t="shared" si="2912"/>
        <v>2520.0196913882928</v>
      </c>
      <c r="U415" s="548">
        <f t="shared" si="2912"/>
        <v>2114.800524871926</v>
      </c>
      <c r="V415" s="548">
        <f t="shared" si="2912"/>
        <v>2116.5526555923479</v>
      </c>
      <c r="W415" s="548">
        <f t="shared" si="2912"/>
        <v>2111.7182383089512</v>
      </c>
      <c r="X415" s="548">
        <f t="shared" si="2912"/>
        <v>1900.5464144780569</v>
      </c>
      <c r="Y415" s="548">
        <f t="shared" si="2912"/>
        <v>1900.5464144780569</v>
      </c>
      <c r="Z415" s="548">
        <f t="shared" si="2912"/>
        <v>1689.3718039330008</v>
      </c>
      <c r="AA415" s="548">
        <f t="shared" si="2912"/>
        <v>1266.9626931186997</v>
      </c>
      <c r="AB415" s="548">
        <f t="shared" si="2912"/>
        <v>50734.687496601444</v>
      </c>
      <c r="AC415" s="548">
        <f t="shared" si="2912"/>
        <v>1055.8591191544756</v>
      </c>
      <c r="AD415" s="548">
        <f t="shared" si="2912"/>
        <v>1055.8591191544756</v>
      </c>
      <c r="AE415" s="548">
        <f t="shared" si="2912"/>
        <v>1055.8591191544756</v>
      </c>
      <c r="AF415" s="548">
        <f t="shared" si="2912"/>
        <v>844.56376073995841</v>
      </c>
      <c r="AG415" s="548">
        <f t="shared" si="2912"/>
        <v>633.51547149268515</v>
      </c>
      <c r="AH415" s="548">
        <f t="shared" ref="AH415:BM415" si="2913">SUM(AH413:AH414)</f>
        <v>844.56376073995841</v>
      </c>
      <c r="AI415" s="548">
        <f t="shared" si="2913"/>
        <v>1055.8591191544756</v>
      </c>
      <c r="AJ415" s="548">
        <f t="shared" si="2913"/>
        <v>1067.9451623629677</v>
      </c>
      <c r="AK415" s="548">
        <f t="shared" si="2913"/>
        <v>1939.1183490613846</v>
      </c>
      <c r="AL415" s="548">
        <f t="shared" si="2913"/>
        <v>2661.0896778957726</v>
      </c>
      <c r="AM415" s="548">
        <f t="shared" si="2913"/>
        <v>3304.9446353048493</v>
      </c>
      <c r="AN415" s="548">
        <f t="shared" si="2913"/>
        <v>3885.9493813156046</v>
      </c>
      <c r="AO415" s="548">
        <f t="shared" si="2913"/>
        <v>4021.313065250717</v>
      </c>
      <c r="AP415" s="548">
        <f t="shared" si="2913"/>
        <v>3684.4463920515045</v>
      </c>
      <c r="AQ415" s="548">
        <f t="shared" si="2913"/>
        <v>4184.1407162476426</v>
      </c>
      <c r="AR415" s="548">
        <f t="shared" si="2913"/>
        <v>3819.142211351179</v>
      </c>
      <c r="AS415" s="548">
        <f t="shared" si="2913"/>
        <v>2520.0196913882928</v>
      </c>
      <c r="AT415" s="548">
        <f t="shared" si="2913"/>
        <v>2114.800524871926</v>
      </c>
      <c r="AU415" s="548">
        <f t="shared" si="2913"/>
        <v>2116.5526555923479</v>
      </c>
      <c r="AV415" s="548">
        <f t="shared" si="2913"/>
        <v>2111.7182383089512</v>
      </c>
      <c r="AW415" s="548">
        <f t="shared" si="2913"/>
        <v>1900.5464144780569</v>
      </c>
      <c r="AX415" s="548">
        <f t="shared" si="2913"/>
        <v>1900.5464144780569</v>
      </c>
      <c r="AY415" s="548">
        <f t="shared" si="2913"/>
        <v>1689.3718039330008</v>
      </c>
      <c r="AZ415" s="548">
        <f t="shared" si="2913"/>
        <v>1266.9626931186997</v>
      </c>
      <c r="BA415" s="548">
        <f t="shared" si="2913"/>
        <v>50734.687496601444</v>
      </c>
      <c r="BB415" s="548">
        <f t="shared" si="2913"/>
        <v>1055.8591191544756</v>
      </c>
      <c r="BC415" s="548">
        <f t="shared" si="2913"/>
        <v>1055.8591191544756</v>
      </c>
      <c r="BD415" s="548">
        <f t="shared" si="2913"/>
        <v>1055.8591191544756</v>
      </c>
      <c r="BE415" s="548">
        <f t="shared" si="2913"/>
        <v>844.56376073995841</v>
      </c>
      <c r="BF415" s="548">
        <f t="shared" si="2913"/>
        <v>633.51547149268515</v>
      </c>
      <c r="BG415" s="548">
        <f t="shared" si="2913"/>
        <v>844.56376073995841</v>
      </c>
      <c r="BH415" s="548">
        <f t="shared" si="2913"/>
        <v>1055.8591191544756</v>
      </c>
      <c r="BI415" s="548">
        <f t="shared" si="2913"/>
        <v>1067.9451623629677</v>
      </c>
      <c r="BJ415" s="548">
        <f t="shared" si="2913"/>
        <v>1939.1183490613846</v>
      </c>
      <c r="BK415" s="548">
        <f t="shared" si="2913"/>
        <v>2661.0896778957726</v>
      </c>
      <c r="BL415" s="548">
        <f t="shared" si="2913"/>
        <v>3304.9446353048493</v>
      </c>
      <c r="BM415" s="548">
        <f t="shared" si="2913"/>
        <v>3885.9493813156046</v>
      </c>
      <c r="BN415" s="548">
        <f t="shared" ref="BN415:CS415" si="2914">SUM(BN413:BN414)</f>
        <v>4021.313065250717</v>
      </c>
      <c r="BO415" s="548">
        <f t="shared" si="2914"/>
        <v>3684.4463920515045</v>
      </c>
      <c r="BP415" s="548">
        <f t="shared" si="2914"/>
        <v>4184.1407162476426</v>
      </c>
      <c r="BQ415" s="548">
        <f t="shared" si="2914"/>
        <v>3819.142211351179</v>
      </c>
      <c r="BR415" s="548">
        <f t="shared" si="2914"/>
        <v>2520.0196913882928</v>
      </c>
      <c r="BS415" s="548">
        <f t="shared" si="2914"/>
        <v>2114.800524871926</v>
      </c>
      <c r="BT415" s="548">
        <f t="shared" si="2914"/>
        <v>2116.5526555923479</v>
      </c>
      <c r="BU415" s="548">
        <f t="shared" si="2914"/>
        <v>2111.7182383089512</v>
      </c>
      <c r="BV415" s="548">
        <f t="shared" si="2914"/>
        <v>1900.5464144780569</v>
      </c>
      <c r="BW415" s="548">
        <f t="shared" si="2914"/>
        <v>1900.5464144780569</v>
      </c>
      <c r="BX415" s="548">
        <f t="shared" si="2914"/>
        <v>1689.3718039330008</v>
      </c>
      <c r="BY415" s="548">
        <f t="shared" si="2914"/>
        <v>1266.9626931186997</v>
      </c>
      <c r="BZ415" s="548">
        <f t="shared" si="2914"/>
        <v>50734.687496601444</v>
      </c>
      <c r="CA415" s="548">
        <f t="shared" si="2914"/>
        <v>1055.8591191544756</v>
      </c>
      <c r="CB415" s="548">
        <f t="shared" si="2914"/>
        <v>1055.8591191544756</v>
      </c>
      <c r="CC415" s="548">
        <f t="shared" si="2914"/>
        <v>1055.8591191544756</v>
      </c>
      <c r="CD415" s="548">
        <f t="shared" si="2914"/>
        <v>844.56376073995841</v>
      </c>
      <c r="CE415" s="548">
        <f t="shared" si="2914"/>
        <v>633.51547149268515</v>
      </c>
      <c r="CF415" s="548">
        <f t="shared" si="2914"/>
        <v>844.56376073995841</v>
      </c>
      <c r="CG415" s="548">
        <f t="shared" si="2914"/>
        <v>1055.8591191544756</v>
      </c>
      <c r="CH415" s="548">
        <f t="shared" si="2914"/>
        <v>1067.9451623629677</v>
      </c>
      <c r="CI415" s="548">
        <f t="shared" si="2914"/>
        <v>1939.1183490613846</v>
      </c>
      <c r="CJ415" s="548">
        <f t="shared" si="2914"/>
        <v>2661.0896778957726</v>
      </c>
      <c r="CK415" s="548">
        <f t="shared" si="2914"/>
        <v>3304.9446353048493</v>
      </c>
      <c r="CL415" s="548">
        <f t="shared" si="2914"/>
        <v>3885.9493813156046</v>
      </c>
      <c r="CM415" s="548">
        <f t="shared" si="2914"/>
        <v>4095.6385518992724</v>
      </c>
      <c r="CN415" s="548">
        <f t="shared" si="2914"/>
        <v>3751.3393300352041</v>
      </c>
      <c r="CO415" s="548">
        <f t="shared" si="2914"/>
        <v>4265.8987515610534</v>
      </c>
      <c r="CP415" s="548">
        <f t="shared" si="2914"/>
        <v>3900.9002466645898</v>
      </c>
      <c r="CQ415" s="548">
        <f t="shared" si="2914"/>
        <v>2572.0475320422811</v>
      </c>
      <c r="CR415" s="548">
        <f t="shared" si="2914"/>
        <v>2174.2608161076632</v>
      </c>
      <c r="CS415" s="548">
        <f t="shared" si="2914"/>
        <v>2190.8781422409033</v>
      </c>
      <c r="CT415" s="548">
        <f t="shared" ref="CT415:CX415" si="2915">SUM(CT413:CT414)</f>
        <v>2186.0437249575066</v>
      </c>
      <c r="CU415" s="548">
        <f t="shared" si="2915"/>
        <v>1967.4393524617567</v>
      </c>
      <c r="CV415" s="548">
        <f t="shared" si="2915"/>
        <v>1967.4393524617567</v>
      </c>
      <c r="CW415" s="548">
        <f t="shared" si="2915"/>
        <v>1748.8320951687381</v>
      </c>
      <c r="CX415" s="548">
        <f t="shared" si="2915"/>
        <v>1311.5555829386126</v>
      </c>
      <c r="CY415" s="129"/>
      <c r="CZ415" s="129"/>
      <c r="DA415" s="129"/>
      <c r="DB415" s="129"/>
      <c r="DC415" s="129"/>
      <c r="DD415" s="129"/>
      <c r="DE415" s="129"/>
      <c r="DF415" s="129"/>
      <c r="DG415" s="129"/>
      <c r="DH415" s="129"/>
    </row>
    <row r="416" spans="1:112">
      <c r="A416" s="547"/>
      <c r="B416" s="548">
        <f t="shared" ref="B416" si="2916">4*AB416+4*BA416+19*C416+BZ416*4</f>
        <v>0</v>
      </c>
      <c r="C416" s="548"/>
      <c r="D416" s="548"/>
      <c r="E416" s="548"/>
      <c r="F416" s="548"/>
      <c r="G416" s="548"/>
      <c r="H416" s="548"/>
      <c r="I416" s="548"/>
      <c r="J416" s="548"/>
      <c r="K416" s="548"/>
      <c r="L416" s="548"/>
      <c r="M416" s="548"/>
      <c r="N416" s="548"/>
      <c r="O416" s="548"/>
      <c r="P416" s="548"/>
      <c r="Q416" s="548"/>
      <c r="R416" s="548"/>
      <c r="S416" s="548"/>
      <c r="T416" s="548"/>
      <c r="U416" s="548"/>
      <c r="V416" s="548"/>
      <c r="W416" s="548"/>
      <c r="X416" s="548"/>
      <c r="Y416" s="548"/>
      <c r="Z416" s="548"/>
      <c r="AA416" s="548"/>
      <c r="AB416" s="548"/>
      <c r="AC416" s="548"/>
      <c r="AD416" s="548"/>
      <c r="AE416" s="548"/>
      <c r="AF416" s="548"/>
      <c r="AG416" s="548"/>
      <c r="AH416" s="548"/>
      <c r="AI416" s="548"/>
      <c r="AJ416" s="548"/>
      <c r="AK416" s="548"/>
      <c r="AL416" s="548"/>
      <c r="AM416" s="548"/>
      <c r="AN416" s="548"/>
      <c r="AO416" s="548"/>
      <c r="AP416" s="548"/>
      <c r="AQ416" s="548"/>
      <c r="AR416" s="548"/>
      <c r="AS416" s="548"/>
      <c r="AT416" s="548"/>
      <c r="AU416" s="548"/>
      <c r="AV416" s="548"/>
      <c r="AW416" s="548"/>
      <c r="AX416" s="548"/>
      <c r="AY416" s="548"/>
      <c r="AZ416" s="548"/>
      <c r="BA416" s="548"/>
      <c r="BB416" s="548"/>
      <c r="BC416" s="548"/>
      <c r="BD416" s="548"/>
      <c r="BE416" s="548"/>
      <c r="BF416" s="548"/>
      <c r="BG416" s="548"/>
      <c r="BH416" s="548"/>
      <c r="BI416" s="548"/>
      <c r="BJ416" s="548"/>
      <c r="BK416" s="548"/>
      <c r="BL416" s="548"/>
      <c r="BM416" s="548"/>
      <c r="BN416" s="548"/>
      <c r="BO416" s="548"/>
      <c r="BP416" s="548"/>
      <c r="BQ416" s="548"/>
      <c r="BR416" s="548"/>
      <c r="BS416" s="548"/>
      <c r="BT416" s="548"/>
      <c r="BU416" s="548"/>
      <c r="BV416" s="548"/>
      <c r="BW416" s="548"/>
      <c r="BX416" s="548"/>
      <c r="BY416" s="548"/>
      <c r="BZ416" s="548"/>
      <c r="CA416" s="548"/>
      <c r="CB416" s="548"/>
      <c r="CC416" s="548"/>
      <c r="CD416" s="548"/>
      <c r="CE416" s="548"/>
      <c r="CF416" s="548"/>
      <c r="CG416" s="548"/>
      <c r="CH416" s="548"/>
      <c r="CI416" s="548"/>
      <c r="CJ416" s="548"/>
      <c r="CK416" s="548"/>
      <c r="CL416" s="548"/>
      <c r="CM416" s="548"/>
      <c r="CN416" s="548"/>
      <c r="CO416" s="548"/>
      <c r="CP416" s="548"/>
      <c r="CQ416" s="548"/>
      <c r="CR416" s="548"/>
      <c r="CS416" s="548"/>
      <c r="CT416" s="548"/>
      <c r="CU416" s="548"/>
      <c r="CV416" s="548"/>
      <c r="CW416" s="548"/>
      <c r="CX416" s="548"/>
      <c r="CY416" s="129"/>
      <c r="CZ416" s="129"/>
      <c r="DA416" s="129"/>
      <c r="DB416" s="129"/>
      <c r="DC416" s="129"/>
      <c r="DD416" s="129"/>
      <c r="DE416" s="129"/>
      <c r="DF416" s="129"/>
      <c r="DG416" s="129"/>
      <c r="DH416" s="129"/>
    </row>
    <row r="417" spans="1:112">
      <c r="A417" s="550" t="s">
        <v>1155</v>
      </c>
      <c r="B417" s="552">
        <f>4*AB417+4*BA417+19*C417+BZ417*4</f>
        <v>1116000</v>
      </c>
      <c r="C417" s="552">
        <f t="shared" ref="C417:C418" si="2917">SUM(D417:AA417)</f>
        <v>36000</v>
      </c>
      <c r="D417" s="552">
        <f>Inputs!$E$46</f>
        <v>1500</v>
      </c>
      <c r="E417" s="552">
        <f>Inputs!$E$46</f>
        <v>1500</v>
      </c>
      <c r="F417" s="552">
        <f>Inputs!$E$46</f>
        <v>1500</v>
      </c>
      <c r="G417" s="552">
        <f>Inputs!$E$46</f>
        <v>1500</v>
      </c>
      <c r="H417" s="552">
        <f>Inputs!$E$46</f>
        <v>1500</v>
      </c>
      <c r="I417" s="552">
        <f>Inputs!$E$46</f>
        <v>1500</v>
      </c>
      <c r="J417" s="552">
        <f>Inputs!$E$45</f>
        <v>1500</v>
      </c>
      <c r="K417" s="552">
        <f>Inputs!$E$45</f>
        <v>1500</v>
      </c>
      <c r="L417" s="552">
        <f>Inputs!$E$45</f>
        <v>1500</v>
      </c>
      <c r="M417" s="552">
        <f>Inputs!$E$45</f>
        <v>1500</v>
      </c>
      <c r="N417" s="552">
        <f>Inputs!$E$45</f>
        <v>1500</v>
      </c>
      <c r="O417" s="552">
        <f>Inputs!$E$45</f>
        <v>1500</v>
      </c>
      <c r="P417" s="552">
        <f>Inputs!$E$45</f>
        <v>1500</v>
      </c>
      <c r="Q417" s="552">
        <f>Inputs!$E$45</f>
        <v>1500</v>
      </c>
      <c r="R417" s="552">
        <f>Inputs!$E$45</f>
        <v>1500</v>
      </c>
      <c r="S417" s="552">
        <f>Inputs!$E$45</f>
        <v>1500</v>
      </c>
      <c r="T417" s="552">
        <f>Inputs!$E$45</f>
        <v>1500</v>
      </c>
      <c r="U417" s="552">
        <f>Inputs!$E$45</f>
        <v>1500</v>
      </c>
      <c r="V417" s="552">
        <f>Inputs!$E$45</f>
        <v>1500</v>
      </c>
      <c r="W417" s="552">
        <f>Inputs!$E$45</f>
        <v>1500</v>
      </c>
      <c r="X417" s="552">
        <f>Inputs!$E$45</f>
        <v>1500</v>
      </c>
      <c r="Y417" s="552">
        <f>Inputs!$E$46</f>
        <v>1500</v>
      </c>
      <c r="Z417" s="552">
        <f>Inputs!$E$46</f>
        <v>1500</v>
      </c>
      <c r="AA417" s="552">
        <f>Inputs!$E$46</f>
        <v>1500</v>
      </c>
      <c r="AB417" s="552">
        <f t="shared" ref="AB417:AB418" si="2918">SUM(AC417:AZ417)</f>
        <v>36000</v>
      </c>
      <c r="AC417" s="552">
        <f>Inputs!$E$46</f>
        <v>1500</v>
      </c>
      <c r="AD417" s="552">
        <f>Inputs!$E$46</f>
        <v>1500</v>
      </c>
      <c r="AE417" s="552">
        <f>Inputs!$E$46</f>
        <v>1500</v>
      </c>
      <c r="AF417" s="552">
        <f>Inputs!$E$46</f>
        <v>1500</v>
      </c>
      <c r="AG417" s="552">
        <f>Inputs!$E$46</f>
        <v>1500</v>
      </c>
      <c r="AH417" s="552">
        <f>Inputs!$E$46</f>
        <v>1500</v>
      </c>
      <c r="AI417" s="552">
        <f>Inputs!$E$45</f>
        <v>1500</v>
      </c>
      <c r="AJ417" s="552">
        <f>Inputs!$E$45</f>
        <v>1500</v>
      </c>
      <c r="AK417" s="552">
        <f>Inputs!$E$45</f>
        <v>1500</v>
      </c>
      <c r="AL417" s="552">
        <f>Inputs!$E$45</f>
        <v>1500</v>
      </c>
      <c r="AM417" s="552">
        <f>Inputs!$E$45</f>
        <v>1500</v>
      </c>
      <c r="AN417" s="552">
        <f>Inputs!$E$45</f>
        <v>1500</v>
      </c>
      <c r="AO417" s="552">
        <f>Inputs!$E$45</f>
        <v>1500</v>
      </c>
      <c r="AP417" s="552">
        <f>Inputs!$E$45</f>
        <v>1500</v>
      </c>
      <c r="AQ417" s="552">
        <f>Inputs!$E$45</f>
        <v>1500</v>
      </c>
      <c r="AR417" s="552">
        <f>Inputs!$E$45</f>
        <v>1500</v>
      </c>
      <c r="AS417" s="552">
        <f>Inputs!$E$45</f>
        <v>1500</v>
      </c>
      <c r="AT417" s="552">
        <f>Inputs!$E$45</f>
        <v>1500</v>
      </c>
      <c r="AU417" s="552">
        <f>Inputs!$E$45</f>
        <v>1500</v>
      </c>
      <c r="AV417" s="552">
        <f>Inputs!$E$45</f>
        <v>1500</v>
      </c>
      <c r="AW417" s="552">
        <f>Inputs!$E$45</f>
        <v>1500</v>
      </c>
      <c r="AX417" s="552">
        <f>Inputs!$E$46</f>
        <v>1500</v>
      </c>
      <c r="AY417" s="552">
        <f>Inputs!$E$46</f>
        <v>1500</v>
      </c>
      <c r="AZ417" s="552">
        <f>Inputs!$E$46</f>
        <v>1500</v>
      </c>
      <c r="BA417" s="552">
        <f t="shared" ref="BA417:BA418" si="2919">SUM(BB417:BY417)</f>
        <v>36000</v>
      </c>
      <c r="BB417" s="552">
        <f>Inputs!$E$46</f>
        <v>1500</v>
      </c>
      <c r="BC417" s="552">
        <f>Inputs!$E$46</f>
        <v>1500</v>
      </c>
      <c r="BD417" s="552">
        <f>Inputs!$E$46</f>
        <v>1500</v>
      </c>
      <c r="BE417" s="552">
        <f>Inputs!$E$46</f>
        <v>1500</v>
      </c>
      <c r="BF417" s="552">
        <f>Inputs!$E$46</f>
        <v>1500</v>
      </c>
      <c r="BG417" s="552">
        <f>Inputs!$E$46</f>
        <v>1500</v>
      </c>
      <c r="BH417" s="552">
        <f>Inputs!$E$46</f>
        <v>1500</v>
      </c>
      <c r="BI417" s="552">
        <f>Inputs!$E$46</f>
        <v>1500</v>
      </c>
      <c r="BJ417" s="552">
        <f>Inputs!$E$46</f>
        <v>1500</v>
      </c>
      <c r="BK417" s="552">
        <f>Inputs!$E$46</f>
        <v>1500</v>
      </c>
      <c r="BL417" s="552">
        <f>Inputs!$E$46</f>
        <v>1500</v>
      </c>
      <c r="BM417" s="552">
        <f>Inputs!$E$46</f>
        <v>1500</v>
      </c>
      <c r="BN417" s="552">
        <f>Inputs!$E$46</f>
        <v>1500</v>
      </c>
      <c r="BO417" s="552">
        <f>Inputs!$E$46</f>
        <v>1500</v>
      </c>
      <c r="BP417" s="552">
        <f>Inputs!$E$46</f>
        <v>1500</v>
      </c>
      <c r="BQ417" s="552">
        <f>Inputs!$E$46</f>
        <v>1500</v>
      </c>
      <c r="BR417" s="552">
        <f>Inputs!$E$46</f>
        <v>1500</v>
      </c>
      <c r="BS417" s="552">
        <f>Inputs!$E$46</f>
        <v>1500</v>
      </c>
      <c r="BT417" s="552">
        <f>Inputs!$E$46</f>
        <v>1500</v>
      </c>
      <c r="BU417" s="552">
        <f>Inputs!$E$46</f>
        <v>1500</v>
      </c>
      <c r="BV417" s="552">
        <f>Inputs!$E$46</f>
        <v>1500</v>
      </c>
      <c r="BW417" s="552">
        <f>Inputs!$E$46</f>
        <v>1500</v>
      </c>
      <c r="BX417" s="552">
        <f>Inputs!$E$46</f>
        <v>1500</v>
      </c>
      <c r="BY417" s="552">
        <f>Inputs!$E$46</f>
        <v>1500</v>
      </c>
      <c r="BZ417" s="552">
        <f t="shared" ref="BZ417:BZ418" si="2920">SUM(CA417:CX417)</f>
        <v>36000</v>
      </c>
      <c r="CA417" s="552">
        <f>Inputs!$E$46</f>
        <v>1500</v>
      </c>
      <c r="CB417" s="552">
        <f>Inputs!$E$46</f>
        <v>1500</v>
      </c>
      <c r="CC417" s="552">
        <f>Inputs!$E$46</f>
        <v>1500</v>
      </c>
      <c r="CD417" s="552">
        <f>Inputs!$E$46</f>
        <v>1500</v>
      </c>
      <c r="CE417" s="552">
        <f>Inputs!$E$46</f>
        <v>1500</v>
      </c>
      <c r="CF417" s="552">
        <f>Inputs!$E$46</f>
        <v>1500</v>
      </c>
      <c r="CG417" s="552">
        <f>Inputs!$E$45</f>
        <v>1500</v>
      </c>
      <c r="CH417" s="552">
        <f>Inputs!$E$45</f>
        <v>1500</v>
      </c>
      <c r="CI417" s="552">
        <f>Inputs!$E$45</f>
        <v>1500</v>
      </c>
      <c r="CJ417" s="552">
        <f>Inputs!$E$45</f>
        <v>1500</v>
      </c>
      <c r="CK417" s="552">
        <f>Inputs!$E$45</f>
        <v>1500</v>
      </c>
      <c r="CL417" s="552">
        <f>Inputs!$E$45</f>
        <v>1500</v>
      </c>
      <c r="CM417" s="552">
        <f>Inputs!$E$45</f>
        <v>1500</v>
      </c>
      <c r="CN417" s="552">
        <f>Inputs!$E$45</f>
        <v>1500</v>
      </c>
      <c r="CO417" s="552">
        <f>Inputs!$E$45</f>
        <v>1500</v>
      </c>
      <c r="CP417" s="552">
        <f>Inputs!$E$45</f>
        <v>1500</v>
      </c>
      <c r="CQ417" s="552">
        <f>Inputs!$E$45</f>
        <v>1500</v>
      </c>
      <c r="CR417" s="552">
        <f>Inputs!$E$45</f>
        <v>1500</v>
      </c>
      <c r="CS417" s="552">
        <f>Inputs!$E$45</f>
        <v>1500</v>
      </c>
      <c r="CT417" s="552">
        <f>Inputs!$E$45</f>
        <v>1500</v>
      </c>
      <c r="CU417" s="552">
        <f>Inputs!$E$45</f>
        <v>1500</v>
      </c>
      <c r="CV417" s="552">
        <f>Inputs!$E$46</f>
        <v>1500</v>
      </c>
      <c r="CW417" s="552">
        <f>Inputs!$E$46</f>
        <v>1500</v>
      </c>
      <c r="CX417" s="552">
        <f>Inputs!$E$46</f>
        <v>1500</v>
      </c>
      <c r="CY417" s="129"/>
      <c r="CZ417" s="129"/>
      <c r="DA417" s="129"/>
      <c r="DB417" s="129"/>
      <c r="DC417" s="129"/>
      <c r="DD417" s="129"/>
      <c r="DE417" s="129"/>
      <c r="DF417" s="129"/>
      <c r="DG417" s="129"/>
      <c r="DH417" s="129"/>
    </row>
    <row r="418" spans="1:112">
      <c r="A418" s="550" t="s">
        <v>1144</v>
      </c>
      <c r="B418" s="552">
        <f>4*AB418+4*BA418+19*C418+BZ418*4</f>
        <v>-157598.61630245208</v>
      </c>
      <c r="C418" s="552">
        <f t="shared" si="2917"/>
        <v>-5073.4687496601455</v>
      </c>
      <c r="D418" s="552">
        <f t="shared" ref="D418:AA418" si="2921">0.1*D415*-1</f>
        <v>-105.58591191544757</v>
      </c>
      <c r="E418" s="552">
        <f t="shared" si="2921"/>
        <v>-105.58591191544757</v>
      </c>
      <c r="F418" s="552">
        <f t="shared" si="2921"/>
        <v>-105.58591191544757</v>
      </c>
      <c r="G418" s="552">
        <f t="shared" si="2921"/>
        <v>-84.456376073995841</v>
      </c>
      <c r="H418" s="552">
        <f t="shared" si="2921"/>
        <v>-63.351547149268519</v>
      </c>
      <c r="I418" s="552">
        <f t="shared" si="2921"/>
        <v>-84.456376073995841</v>
      </c>
      <c r="J418" s="552">
        <f t="shared" si="2921"/>
        <v>-105.58591191544757</v>
      </c>
      <c r="K418" s="552">
        <f t="shared" si="2921"/>
        <v>-106.79451623629677</v>
      </c>
      <c r="L418" s="552">
        <f t="shared" si="2921"/>
        <v>-193.91183490613847</v>
      </c>
      <c r="M418" s="552">
        <f t="shared" si="2921"/>
        <v>-266.10896778957726</v>
      </c>
      <c r="N418" s="552">
        <f t="shared" si="2921"/>
        <v>-330.49446353048495</v>
      </c>
      <c r="O418" s="552">
        <f t="shared" si="2921"/>
        <v>-388.59493813156047</v>
      </c>
      <c r="P418" s="552">
        <f t="shared" si="2921"/>
        <v>-402.13130652507175</v>
      </c>
      <c r="Q418" s="552">
        <f t="shared" si="2921"/>
        <v>-368.44463920515045</v>
      </c>
      <c r="R418" s="552">
        <f t="shared" si="2921"/>
        <v>-418.41407162476429</v>
      </c>
      <c r="S418" s="552">
        <f t="shared" si="2921"/>
        <v>-381.91422113511794</v>
      </c>
      <c r="T418" s="552">
        <f t="shared" si="2921"/>
        <v>-252.00196913882928</v>
      </c>
      <c r="U418" s="552">
        <f t="shared" si="2921"/>
        <v>-211.48005248719261</v>
      </c>
      <c r="V418" s="552">
        <f t="shared" si="2921"/>
        <v>-211.65526555923481</v>
      </c>
      <c r="W418" s="552">
        <f t="shared" si="2921"/>
        <v>-211.17182383089514</v>
      </c>
      <c r="X418" s="552">
        <f t="shared" si="2921"/>
        <v>-190.05464144780569</v>
      </c>
      <c r="Y418" s="552">
        <f t="shared" si="2921"/>
        <v>-190.05464144780569</v>
      </c>
      <c r="Z418" s="552">
        <f t="shared" si="2921"/>
        <v>-168.93718039330008</v>
      </c>
      <c r="AA418" s="552">
        <f t="shared" si="2921"/>
        <v>-126.69626931186997</v>
      </c>
      <c r="AB418" s="552">
        <f t="shared" si="2918"/>
        <v>-5073.4687496601455</v>
      </c>
      <c r="AC418" s="552">
        <f t="shared" ref="AC418:AZ418" si="2922">0.1*AC415*-1</f>
        <v>-105.58591191544757</v>
      </c>
      <c r="AD418" s="552">
        <f t="shared" si="2922"/>
        <v>-105.58591191544757</v>
      </c>
      <c r="AE418" s="552">
        <f t="shared" si="2922"/>
        <v>-105.58591191544757</v>
      </c>
      <c r="AF418" s="552">
        <f t="shared" si="2922"/>
        <v>-84.456376073995841</v>
      </c>
      <c r="AG418" s="552">
        <f t="shared" si="2922"/>
        <v>-63.351547149268519</v>
      </c>
      <c r="AH418" s="552">
        <f t="shared" si="2922"/>
        <v>-84.456376073995841</v>
      </c>
      <c r="AI418" s="552">
        <f t="shared" si="2922"/>
        <v>-105.58591191544757</v>
      </c>
      <c r="AJ418" s="552">
        <f t="shared" si="2922"/>
        <v>-106.79451623629677</v>
      </c>
      <c r="AK418" s="552">
        <f t="shared" si="2922"/>
        <v>-193.91183490613847</v>
      </c>
      <c r="AL418" s="552">
        <f t="shared" si="2922"/>
        <v>-266.10896778957726</v>
      </c>
      <c r="AM418" s="552">
        <f t="shared" si="2922"/>
        <v>-330.49446353048495</v>
      </c>
      <c r="AN418" s="552">
        <f t="shared" si="2922"/>
        <v>-388.59493813156047</v>
      </c>
      <c r="AO418" s="552">
        <f t="shared" si="2922"/>
        <v>-402.13130652507175</v>
      </c>
      <c r="AP418" s="552">
        <f t="shared" si="2922"/>
        <v>-368.44463920515045</v>
      </c>
      <c r="AQ418" s="552">
        <f t="shared" si="2922"/>
        <v>-418.41407162476429</v>
      </c>
      <c r="AR418" s="552">
        <f t="shared" si="2922"/>
        <v>-381.91422113511794</v>
      </c>
      <c r="AS418" s="552">
        <f t="shared" si="2922"/>
        <v>-252.00196913882928</v>
      </c>
      <c r="AT418" s="552">
        <f t="shared" si="2922"/>
        <v>-211.48005248719261</v>
      </c>
      <c r="AU418" s="552">
        <f t="shared" si="2922"/>
        <v>-211.65526555923481</v>
      </c>
      <c r="AV418" s="552">
        <f t="shared" si="2922"/>
        <v>-211.17182383089514</v>
      </c>
      <c r="AW418" s="552">
        <f t="shared" si="2922"/>
        <v>-190.05464144780569</v>
      </c>
      <c r="AX418" s="552">
        <f t="shared" si="2922"/>
        <v>-190.05464144780569</v>
      </c>
      <c r="AY418" s="552">
        <f t="shared" si="2922"/>
        <v>-168.93718039330008</v>
      </c>
      <c r="AZ418" s="552">
        <f t="shared" si="2922"/>
        <v>-126.69626931186997</v>
      </c>
      <c r="BA418" s="552">
        <f t="shared" si="2919"/>
        <v>-5073.4687496601455</v>
      </c>
      <c r="BB418" s="552">
        <f t="shared" ref="BB418:BY418" si="2923">0.1*BB415*-1</f>
        <v>-105.58591191544757</v>
      </c>
      <c r="BC418" s="552">
        <f t="shared" si="2923"/>
        <v>-105.58591191544757</v>
      </c>
      <c r="BD418" s="552">
        <f t="shared" si="2923"/>
        <v>-105.58591191544757</v>
      </c>
      <c r="BE418" s="552">
        <f t="shared" si="2923"/>
        <v>-84.456376073995841</v>
      </c>
      <c r="BF418" s="552">
        <f t="shared" si="2923"/>
        <v>-63.351547149268519</v>
      </c>
      <c r="BG418" s="552">
        <f t="shared" si="2923"/>
        <v>-84.456376073995841</v>
      </c>
      <c r="BH418" s="552">
        <f t="shared" si="2923"/>
        <v>-105.58591191544757</v>
      </c>
      <c r="BI418" s="552">
        <f t="shared" si="2923"/>
        <v>-106.79451623629677</v>
      </c>
      <c r="BJ418" s="552">
        <f t="shared" si="2923"/>
        <v>-193.91183490613847</v>
      </c>
      <c r="BK418" s="552">
        <f t="shared" si="2923"/>
        <v>-266.10896778957726</v>
      </c>
      <c r="BL418" s="552">
        <f t="shared" si="2923"/>
        <v>-330.49446353048495</v>
      </c>
      <c r="BM418" s="552">
        <f t="shared" si="2923"/>
        <v>-388.59493813156047</v>
      </c>
      <c r="BN418" s="552">
        <f t="shared" si="2923"/>
        <v>-402.13130652507175</v>
      </c>
      <c r="BO418" s="552">
        <f t="shared" si="2923"/>
        <v>-368.44463920515045</v>
      </c>
      <c r="BP418" s="552">
        <f t="shared" si="2923"/>
        <v>-418.41407162476429</v>
      </c>
      <c r="BQ418" s="552">
        <f t="shared" si="2923"/>
        <v>-381.91422113511794</v>
      </c>
      <c r="BR418" s="552">
        <f t="shared" si="2923"/>
        <v>-252.00196913882928</v>
      </c>
      <c r="BS418" s="552">
        <f t="shared" si="2923"/>
        <v>-211.48005248719261</v>
      </c>
      <c r="BT418" s="552">
        <f t="shared" si="2923"/>
        <v>-211.65526555923481</v>
      </c>
      <c r="BU418" s="552">
        <f t="shared" si="2923"/>
        <v>-211.17182383089514</v>
      </c>
      <c r="BV418" s="552">
        <f t="shared" si="2923"/>
        <v>-190.05464144780569</v>
      </c>
      <c r="BW418" s="552">
        <f t="shared" si="2923"/>
        <v>-190.05464144780569</v>
      </c>
      <c r="BX418" s="552">
        <f t="shared" si="2923"/>
        <v>-168.93718039330008</v>
      </c>
      <c r="BY418" s="552">
        <f t="shared" si="2923"/>
        <v>-126.69626931186997</v>
      </c>
      <c r="BZ418" s="552">
        <f t="shared" si="2920"/>
        <v>-5153.7400154070419</v>
      </c>
      <c r="CA418" s="552">
        <f t="shared" ref="CA418:CX418" si="2924">0.1*CA415*-1</f>
        <v>-105.58591191544757</v>
      </c>
      <c r="CB418" s="552">
        <f t="shared" si="2924"/>
        <v>-105.58591191544757</v>
      </c>
      <c r="CC418" s="552">
        <f t="shared" si="2924"/>
        <v>-105.58591191544757</v>
      </c>
      <c r="CD418" s="552">
        <f t="shared" si="2924"/>
        <v>-84.456376073995841</v>
      </c>
      <c r="CE418" s="552">
        <f t="shared" si="2924"/>
        <v>-63.351547149268519</v>
      </c>
      <c r="CF418" s="552">
        <f t="shared" si="2924"/>
        <v>-84.456376073995841</v>
      </c>
      <c r="CG418" s="552">
        <f t="shared" si="2924"/>
        <v>-105.58591191544757</v>
      </c>
      <c r="CH418" s="552">
        <f t="shared" si="2924"/>
        <v>-106.79451623629677</v>
      </c>
      <c r="CI418" s="552">
        <f t="shared" si="2924"/>
        <v>-193.91183490613847</v>
      </c>
      <c r="CJ418" s="552">
        <f t="shared" si="2924"/>
        <v>-266.10896778957726</v>
      </c>
      <c r="CK418" s="552">
        <f t="shared" si="2924"/>
        <v>-330.49446353048495</v>
      </c>
      <c r="CL418" s="552">
        <f t="shared" si="2924"/>
        <v>-388.59493813156047</v>
      </c>
      <c r="CM418" s="552">
        <f t="shared" si="2924"/>
        <v>-409.56385518992727</v>
      </c>
      <c r="CN418" s="552">
        <f t="shared" si="2924"/>
        <v>-375.13393300352044</v>
      </c>
      <c r="CO418" s="552">
        <f t="shared" si="2924"/>
        <v>-426.58987515610534</v>
      </c>
      <c r="CP418" s="552">
        <f t="shared" si="2924"/>
        <v>-390.09002466645899</v>
      </c>
      <c r="CQ418" s="552">
        <f t="shared" si="2924"/>
        <v>-257.2047532042281</v>
      </c>
      <c r="CR418" s="552">
        <f t="shared" si="2924"/>
        <v>-217.42608161076635</v>
      </c>
      <c r="CS418" s="552">
        <f t="shared" si="2924"/>
        <v>-219.08781422409035</v>
      </c>
      <c r="CT418" s="552">
        <f t="shared" si="2924"/>
        <v>-218.60437249575068</v>
      </c>
      <c r="CU418" s="552">
        <f t="shared" si="2924"/>
        <v>-196.74393524617568</v>
      </c>
      <c r="CV418" s="552">
        <f t="shared" si="2924"/>
        <v>-196.74393524617568</v>
      </c>
      <c r="CW418" s="552">
        <f t="shared" si="2924"/>
        <v>-174.88320951687382</v>
      </c>
      <c r="CX418" s="552">
        <f t="shared" si="2924"/>
        <v>-131.15555829386128</v>
      </c>
      <c r="CY418" s="129"/>
      <c r="CZ418" s="129"/>
      <c r="DA418" s="129"/>
      <c r="DB418" s="129"/>
      <c r="DC418" s="129"/>
      <c r="DD418" s="129"/>
      <c r="DE418" s="129"/>
      <c r="DF418" s="129"/>
      <c r="DG418" s="129"/>
      <c r="DH418" s="129"/>
    </row>
    <row r="419" spans="1:112" ht="15.75" thickBot="1">
      <c r="A419" s="553" t="s">
        <v>1156</v>
      </c>
      <c r="B419" s="554">
        <f>4*AB419+4*BA419+19*C419+BZ419*4</f>
        <v>3135776.9132003486</v>
      </c>
      <c r="C419" s="554">
        <f t="shared" ref="C419:AH419" si="2925">C410-C415-C417-C418</f>
        <v>106296.71780151381</v>
      </c>
      <c r="D419" s="554">
        <f t="shared" si="2925"/>
        <v>2773.9763083529733</v>
      </c>
      <c r="E419" s="554">
        <f t="shared" si="2925"/>
        <v>2481.6763360334335</v>
      </c>
      <c r="F419" s="554">
        <f t="shared" si="2925"/>
        <v>2481.6763360334335</v>
      </c>
      <c r="G419" s="554">
        <f t="shared" si="2925"/>
        <v>2525.6921724467265</v>
      </c>
      <c r="H419" s="554">
        <f t="shared" si="2925"/>
        <v>2715.6356327692729</v>
      </c>
      <c r="I419" s="554">
        <f t="shared" si="2925"/>
        <v>2671.8421586064987</v>
      </c>
      <c r="J419" s="554">
        <f t="shared" si="2925"/>
        <v>2627.8263221932029</v>
      </c>
      <c r="K419" s="554">
        <f t="shared" si="2925"/>
        <v>4655.3990066457145</v>
      </c>
      <c r="L419" s="554">
        <f t="shared" si="2925"/>
        <v>4894.392876874701</v>
      </c>
      <c r="M419" s="554">
        <f t="shared" si="2925"/>
        <v>5267.6685840421533</v>
      </c>
      <c r="N419" s="554">
        <f t="shared" si="2925"/>
        <v>5126.649080853299</v>
      </c>
      <c r="O419" s="554">
        <f t="shared" si="2925"/>
        <v>4457.5948232838473</v>
      </c>
      <c r="P419" s="554">
        <f t="shared" si="2925"/>
        <v>4189.6175215824742</v>
      </c>
      <c r="Q419" s="554">
        <f t="shared" si="2925"/>
        <v>4638.9475136215369</v>
      </c>
      <c r="R419" s="554">
        <f t="shared" si="2925"/>
        <v>4043.0726356852415</v>
      </c>
      <c r="S419" s="554">
        <f t="shared" si="2925"/>
        <v>4225.4213039322876</v>
      </c>
      <c r="T419" s="554">
        <f t="shared" si="2925"/>
        <v>5394.6315718988844</v>
      </c>
      <c r="U419" s="554">
        <f t="shared" si="2925"/>
        <v>5905.4788079233867</v>
      </c>
      <c r="V419" s="554">
        <f t="shared" si="2925"/>
        <v>6488.5018349140937</v>
      </c>
      <c r="W419" s="554">
        <f t="shared" si="2925"/>
        <v>6931.3027689484643</v>
      </c>
      <c r="X419" s="554">
        <f t="shared" si="2925"/>
        <v>6682.9074519169553</v>
      </c>
      <c r="Y419" s="554">
        <f t="shared" si="2925"/>
        <v>5806.0090459222556</v>
      </c>
      <c r="Z419" s="554">
        <f t="shared" si="2925"/>
        <v>5557.6147259695626</v>
      </c>
      <c r="AA419" s="554">
        <f t="shared" si="2925"/>
        <v>3753.1829810633449</v>
      </c>
      <c r="AB419" s="554">
        <f t="shared" si="2925"/>
        <v>91919.952220829611</v>
      </c>
      <c r="AC419" s="554">
        <f t="shared" si="2925"/>
        <v>2313.6038519496942</v>
      </c>
      <c r="AD419" s="554">
        <f t="shared" si="2925"/>
        <v>2047.6108771389108</v>
      </c>
      <c r="AE419" s="554">
        <f t="shared" si="2925"/>
        <v>2047.6108771389108</v>
      </c>
      <c r="AF419" s="554">
        <f t="shared" si="2925"/>
        <v>2104.7927601021302</v>
      </c>
      <c r="AG419" s="554">
        <f t="shared" si="2925"/>
        <v>2294.736220424676</v>
      </c>
      <c r="AH419" s="554">
        <f t="shared" si="2925"/>
        <v>2237.7766997119761</v>
      </c>
      <c r="AI419" s="554">
        <f t="shared" ref="AI419:BN419" si="2926">AI410-AI415-AI417-AI418</f>
        <v>2180.607364544303</v>
      </c>
      <c r="AJ419" s="554">
        <f t="shared" si="2926"/>
        <v>4168.7193878728367</v>
      </c>
      <c r="AK419" s="554">
        <f t="shared" si="2926"/>
        <v>4315.6389316820059</v>
      </c>
      <c r="AL419" s="554">
        <f t="shared" si="2926"/>
        <v>4596.8401475688015</v>
      </c>
      <c r="AM419" s="554">
        <f t="shared" si="2926"/>
        <v>4416.3396177265249</v>
      </c>
      <c r="AN419" s="554">
        <f t="shared" si="2926"/>
        <v>3760.4593893017372</v>
      </c>
      <c r="AO419" s="554">
        <f t="shared" si="2926"/>
        <v>3505.6355863547442</v>
      </c>
      <c r="AP419" s="554">
        <f t="shared" si="2926"/>
        <v>3941.8120796394269</v>
      </c>
      <c r="AQ419" s="554">
        <f t="shared" si="2926"/>
        <v>3359.0907004575115</v>
      </c>
      <c r="AR419" s="554">
        <f t="shared" si="2926"/>
        <v>3554.5928674589359</v>
      </c>
      <c r="AS419" s="554">
        <f t="shared" si="2926"/>
        <v>4723.8031354255327</v>
      </c>
      <c r="AT419" s="554">
        <f t="shared" si="2926"/>
        <v>5221.4968726956567</v>
      </c>
      <c r="AU419" s="554">
        <f t="shared" si="2926"/>
        <v>5751.9099898273671</v>
      </c>
      <c r="AV419" s="554">
        <f t="shared" si="2926"/>
        <v>6155.2463424400776</v>
      </c>
      <c r="AW419" s="554">
        <f t="shared" si="2926"/>
        <v>5946.3156068302287</v>
      </c>
      <c r="AX419" s="554">
        <f t="shared" si="2926"/>
        <v>5148.3325972393504</v>
      </c>
      <c r="AY419" s="554">
        <f t="shared" si="2926"/>
        <v>4939.4002845137275</v>
      </c>
      <c r="AZ419" s="554">
        <f t="shared" si="2926"/>
        <v>3187.5800327846359</v>
      </c>
      <c r="BA419" s="554">
        <f t="shared" si="2926"/>
        <v>80737.877454806207</v>
      </c>
      <c r="BB419" s="554">
        <f t="shared" si="2926"/>
        <v>1955.5363858582541</v>
      </c>
      <c r="BC419" s="554">
        <f t="shared" si="2926"/>
        <v>1709.9767111757537</v>
      </c>
      <c r="BD419" s="554">
        <f t="shared" si="2926"/>
        <v>1709.9767111757537</v>
      </c>
      <c r="BE419" s="554">
        <f t="shared" si="2926"/>
        <v>1777.4107846502168</v>
      </c>
      <c r="BF419" s="554">
        <f t="shared" si="2926"/>
        <v>1967.3542449727627</v>
      </c>
      <c r="BG419" s="554">
        <f t="shared" si="2926"/>
        <v>1900.1425337488192</v>
      </c>
      <c r="BH419" s="554">
        <f t="shared" si="2926"/>
        <v>1832.770397484046</v>
      </c>
      <c r="BI419" s="554">
        <f t="shared" si="2926"/>
        <v>3790.1909237190266</v>
      </c>
      <c r="BJ419" s="554">
        <f t="shared" si="2926"/>
        <v>3865.4969743099086</v>
      </c>
      <c r="BK419" s="554">
        <f t="shared" si="2926"/>
        <v>4075.084696978417</v>
      </c>
      <c r="BL419" s="554">
        <f t="shared" si="2926"/>
        <v>3863.9132004328726</v>
      </c>
      <c r="BM419" s="554">
        <f t="shared" si="2926"/>
        <v>3218.2429406489846</v>
      </c>
      <c r="BN419" s="554">
        <f t="shared" si="2926"/>
        <v>2973.6496367331747</v>
      </c>
      <c r="BO419" s="554">
        <f t="shared" ref="BO419:CT419" si="2927">BO410-BO415-BO417-BO418</f>
        <v>3399.5956309866742</v>
      </c>
      <c r="BP419" s="554">
        <f t="shared" si="2927"/>
        <v>2827.104750835942</v>
      </c>
      <c r="BQ419" s="554">
        <f t="shared" si="2927"/>
        <v>3032.8374168685514</v>
      </c>
      <c r="BR419" s="554">
        <f t="shared" si="2927"/>
        <v>4202.0476848351482</v>
      </c>
      <c r="BS419" s="554">
        <f t="shared" si="2927"/>
        <v>4689.5109230740863</v>
      </c>
      <c r="BT419" s="554">
        <f t="shared" si="2927"/>
        <v>5178.9979589225386</v>
      </c>
      <c r="BU419" s="554">
        <f t="shared" si="2927"/>
        <v>5551.6107390291108</v>
      </c>
      <c r="BV419" s="554">
        <f t="shared" si="2927"/>
        <v>5373.4035759254002</v>
      </c>
      <c r="BW419" s="554">
        <f t="shared" si="2927"/>
        <v>4636.7847261085935</v>
      </c>
      <c r="BX419" s="554">
        <f t="shared" si="2927"/>
        <v>4458.5668300480784</v>
      </c>
      <c r="BY419" s="554">
        <f t="shared" si="2927"/>
        <v>2747.671076284119</v>
      </c>
      <c r="BZ419" s="554">
        <f t="shared" si="2927"/>
        <v>106376.9890672607</v>
      </c>
      <c r="CA419" s="554">
        <f t="shared" si="2927"/>
        <v>2773.9763083529733</v>
      </c>
      <c r="CB419" s="554">
        <f t="shared" si="2927"/>
        <v>2481.6763360334335</v>
      </c>
      <c r="CC419" s="554">
        <f t="shared" si="2927"/>
        <v>2481.6763360334335</v>
      </c>
      <c r="CD419" s="554">
        <f t="shared" si="2927"/>
        <v>2525.6921724467265</v>
      </c>
      <c r="CE419" s="554">
        <f t="shared" si="2927"/>
        <v>2715.6356327692729</v>
      </c>
      <c r="CF419" s="554">
        <f t="shared" si="2927"/>
        <v>2671.8421586064987</v>
      </c>
      <c r="CG419" s="554">
        <f t="shared" si="2927"/>
        <v>2627.8263221932029</v>
      </c>
      <c r="CH419" s="554">
        <f t="shared" si="2927"/>
        <v>4655.3990066457145</v>
      </c>
      <c r="CI419" s="554">
        <f t="shared" si="2927"/>
        <v>4894.392876874701</v>
      </c>
      <c r="CJ419" s="554">
        <f t="shared" si="2927"/>
        <v>5267.6685840421533</v>
      </c>
      <c r="CK419" s="554">
        <f t="shared" si="2927"/>
        <v>5126.649080853299</v>
      </c>
      <c r="CL419" s="554">
        <f t="shared" si="2927"/>
        <v>4457.5948232838473</v>
      </c>
      <c r="CM419" s="554">
        <f t="shared" si="2927"/>
        <v>4122.7245835987751</v>
      </c>
      <c r="CN419" s="554">
        <f t="shared" si="2927"/>
        <v>4578.7438694362081</v>
      </c>
      <c r="CO419" s="554">
        <f t="shared" si="2927"/>
        <v>3969.4904039031717</v>
      </c>
      <c r="CP419" s="554">
        <f t="shared" si="2927"/>
        <v>4151.8390721502174</v>
      </c>
      <c r="CQ419" s="554">
        <f t="shared" si="2927"/>
        <v>5347.8065153102953</v>
      </c>
      <c r="CR419" s="554">
        <f t="shared" si="2927"/>
        <v>5851.9645458112227</v>
      </c>
      <c r="CS419" s="554">
        <f t="shared" si="2927"/>
        <v>6421.6088969303937</v>
      </c>
      <c r="CT419" s="554">
        <f t="shared" si="2927"/>
        <v>6864.4098309647652</v>
      </c>
      <c r="CU419" s="554">
        <f t="shared" ref="CU419:CX419" si="2928">CU410-CU415-CU417-CU418</f>
        <v>6622.7038077316256</v>
      </c>
      <c r="CV419" s="554">
        <f t="shared" si="2928"/>
        <v>5745.8054017369259</v>
      </c>
      <c r="CW419" s="554">
        <f t="shared" si="2928"/>
        <v>5504.1004638573986</v>
      </c>
      <c r="CX419" s="554">
        <f t="shared" si="2928"/>
        <v>4114.1844486213949</v>
      </c>
      <c r="CY419" s="129"/>
      <c r="CZ419" s="129"/>
      <c r="DA419" s="129"/>
      <c r="DB419" s="129"/>
      <c r="DC419" s="129"/>
      <c r="DD419" s="129"/>
      <c r="DE419" s="129"/>
      <c r="DF419" s="129"/>
      <c r="DG419" s="129"/>
      <c r="DH419" s="129"/>
    </row>
    <row r="420" spans="1:112">
      <c r="A420" s="553"/>
      <c r="B420" s="553"/>
      <c r="C420" s="553"/>
      <c r="D420" s="553"/>
      <c r="E420" s="553"/>
      <c r="F420" s="553"/>
      <c r="G420" s="553"/>
      <c r="H420" s="553"/>
      <c r="I420" s="553"/>
      <c r="J420" s="553"/>
      <c r="K420" s="553"/>
      <c r="L420" s="553"/>
      <c r="M420" s="553"/>
      <c r="N420" s="553"/>
      <c r="O420" s="553"/>
      <c r="P420" s="553"/>
      <c r="Q420" s="553"/>
      <c r="R420" s="553"/>
      <c r="S420" s="553"/>
      <c r="T420" s="553"/>
      <c r="U420" s="553"/>
      <c r="V420" s="553"/>
      <c r="W420" s="553"/>
      <c r="X420" s="553"/>
      <c r="Y420" s="553"/>
      <c r="Z420" s="553"/>
      <c r="AA420" s="553"/>
      <c r="AB420" s="553"/>
      <c r="AC420" s="553"/>
      <c r="AD420" s="553"/>
      <c r="AE420" s="553"/>
      <c r="AF420" s="553"/>
      <c r="AG420" s="553"/>
      <c r="AH420" s="553"/>
      <c r="AI420" s="553"/>
      <c r="AJ420" s="553"/>
      <c r="AK420" s="553"/>
      <c r="AL420" s="553"/>
      <c r="AM420" s="553"/>
      <c r="AN420" s="553"/>
      <c r="AO420" s="553"/>
      <c r="AP420" s="553"/>
      <c r="AQ420" s="553"/>
      <c r="AR420" s="553"/>
      <c r="AS420" s="553"/>
      <c r="AT420" s="553"/>
      <c r="AU420" s="553"/>
      <c r="AV420" s="553"/>
      <c r="AW420" s="553"/>
      <c r="AX420" s="553"/>
      <c r="AY420" s="553"/>
      <c r="AZ420" s="553"/>
      <c r="BA420" s="553"/>
      <c r="BB420" s="553"/>
      <c r="BC420" s="553"/>
      <c r="BD420" s="553"/>
      <c r="BE420" s="553"/>
      <c r="BF420" s="553"/>
      <c r="BG420" s="553"/>
      <c r="BH420" s="553"/>
      <c r="BI420" s="553"/>
      <c r="BJ420" s="553"/>
      <c r="BK420" s="553"/>
      <c r="BL420" s="553"/>
      <c r="BM420" s="553"/>
      <c r="BN420" s="553"/>
      <c r="BO420" s="553"/>
      <c r="BP420" s="553"/>
      <c r="BQ420" s="553"/>
      <c r="BR420" s="553"/>
      <c r="BS420" s="553"/>
      <c r="BT420" s="553"/>
      <c r="BU420" s="553"/>
      <c r="BV420" s="553"/>
      <c r="BW420" s="553"/>
      <c r="BX420" s="553"/>
      <c r="BY420" s="553"/>
      <c r="BZ420" s="553"/>
      <c r="CA420" s="553"/>
      <c r="CB420" s="553"/>
      <c r="CC420" s="553"/>
      <c r="CD420" s="553"/>
      <c r="CE420" s="553"/>
      <c r="CF420" s="553"/>
      <c r="CG420" s="553"/>
      <c r="CH420" s="553"/>
      <c r="CI420" s="553"/>
      <c r="CJ420" s="553"/>
      <c r="CK420" s="553"/>
      <c r="CL420" s="553"/>
      <c r="CM420" s="553"/>
      <c r="CN420" s="553"/>
      <c r="CO420" s="553"/>
      <c r="CP420" s="553"/>
      <c r="CQ420" s="553"/>
      <c r="CR420" s="553"/>
      <c r="CS420" s="553"/>
      <c r="CT420" s="553"/>
      <c r="CU420" s="553"/>
      <c r="CV420" s="553"/>
      <c r="CW420" s="553"/>
      <c r="CX420" s="553"/>
      <c r="CY420" s="129"/>
      <c r="CZ420" s="129"/>
      <c r="DA420" s="129"/>
      <c r="DB420" s="129"/>
      <c r="DC420" s="129"/>
      <c r="DD420" s="129"/>
      <c r="DE420" s="129"/>
      <c r="DF420" s="129"/>
      <c r="DG420" s="129"/>
      <c r="DH420" s="129"/>
    </row>
    <row r="421" spans="1:112">
      <c r="A421" s="556" t="s">
        <v>1197</v>
      </c>
      <c r="B421" s="557"/>
      <c r="C421" s="557"/>
      <c r="D421" s="557"/>
      <c r="E421" s="557"/>
      <c r="F421" s="557"/>
      <c r="G421" s="557"/>
      <c r="H421" s="557"/>
      <c r="I421" s="557"/>
      <c r="J421" s="557"/>
      <c r="K421" s="557"/>
      <c r="L421" s="557"/>
      <c r="M421" s="557"/>
      <c r="N421" s="557"/>
      <c r="O421" s="557"/>
      <c r="P421" s="557"/>
      <c r="Q421" s="557"/>
      <c r="R421" s="557"/>
      <c r="S421" s="557"/>
      <c r="T421" s="557"/>
      <c r="U421" s="557"/>
      <c r="V421" s="557"/>
      <c r="W421" s="557"/>
      <c r="X421" s="557"/>
      <c r="Y421" s="557"/>
      <c r="Z421" s="557"/>
      <c r="AA421" s="557"/>
      <c r="AB421" s="557"/>
      <c r="AC421" s="557"/>
      <c r="AD421" s="557"/>
      <c r="AE421" s="557"/>
      <c r="AF421" s="557"/>
      <c r="AG421" s="557"/>
      <c r="AH421" s="557"/>
      <c r="AI421" s="557"/>
      <c r="AJ421" s="557"/>
      <c r="AK421" s="557"/>
      <c r="AL421" s="557"/>
      <c r="AM421" s="557"/>
      <c r="AN421" s="557"/>
      <c r="AO421" s="557"/>
      <c r="AP421" s="557"/>
      <c r="AQ421" s="557"/>
      <c r="AR421" s="557"/>
      <c r="AS421" s="557"/>
      <c r="AT421" s="557"/>
      <c r="AU421" s="557"/>
      <c r="AV421" s="557"/>
      <c r="AW421" s="557"/>
      <c r="AX421" s="557"/>
      <c r="AY421" s="557"/>
      <c r="AZ421" s="557"/>
      <c r="BA421" s="557"/>
      <c r="BB421" s="557"/>
      <c r="BC421" s="557"/>
      <c r="BD421" s="557"/>
      <c r="BE421" s="557"/>
      <c r="BF421" s="557"/>
      <c r="BG421" s="557"/>
      <c r="BH421" s="557"/>
      <c r="BI421" s="557"/>
      <c r="BJ421" s="557"/>
      <c r="BK421" s="557"/>
      <c r="BL421" s="557"/>
      <c r="BM421" s="557"/>
      <c r="BN421" s="557"/>
      <c r="BO421" s="557"/>
      <c r="BP421" s="557"/>
      <c r="BQ421" s="557"/>
      <c r="BR421" s="557"/>
      <c r="BS421" s="557"/>
      <c r="BT421" s="557"/>
      <c r="BU421" s="557"/>
      <c r="BV421" s="557"/>
      <c r="BW421" s="557"/>
      <c r="BX421" s="557"/>
      <c r="BY421" s="557"/>
      <c r="BZ421" s="557"/>
      <c r="CA421" s="557"/>
      <c r="CB421" s="557"/>
      <c r="CC421" s="557"/>
      <c r="CD421" s="557"/>
      <c r="CE421" s="557"/>
      <c r="CF421" s="557"/>
      <c r="CG421" s="557"/>
      <c r="CH421" s="557"/>
      <c r="CI421" s="557"/>
      <c r="CJ421" s="557"/>
      <c r="CK421" s="557"/>
      <c r="CL421" s="557"/>
      <c r="CM421" s="557"/>
      <c r="CN421" s="557"/>
      <c r="CO421" s="557"/>
      <c r="CP421" s="557"/>
      <c r="CQ421" s="557"/>
      <c r="CR421" s="557"/>
      <c r="CS421" s="557"/>
      <c r="CT421" s="557"/>
      <c r="CU421" s="557"/>
      <c r="CV421" s="557"/>
      <c r="CW421" s="557"/>
      <c r="CX421" s="557">
        <v>0</v>
      </c>
      <c r="CY421" s="129"/>
      <c r="CZ421" s="129"/>
      <c r="DA421" s="129"/>
      <c r="DB421" s="129"/>
      <c r="DC421" s="129"/>
      <c r="DD421" s="129"/>
      <c r="DE421" s="129"/>
      <c r="DF421" s="129"/>
      <c r="DG421" s="129"/>
      <c r="DH421" s="129"/>
    </row>
    <row r="422" spans="1:112">
      <c r="A422" s="603" t="s">
        <v>1198</v>
      </c>
      <c r="B422" s="604"/>
      <c r="C422" s="604"/>
      <c r="D422" s="605" t="s">
        <v>1199</v>
      </c>
      <c r="E422" s="605" t="s">
        <v>1200</v>
      </c>
      <c r="F422" s="605" t="s">
        <v>1200</v>
      </c>
      <c r="G422" s="605" t="s">
        <v>1200</v>
      </c>
      <c r="H422" s="605" t="s">
        <v>1200</v>
      </c>
      <c r="I422" s="605" t="s">
        <v>1200</v>
      </c>
      <c r="J422" s="605" t="s">
        <v>1201</v>
      </c>
      <c r="K422" s="605" t="s">
        <v>1201</v>
      </c>
      <c r="L422" s="605" t="s">
        <v>1201</v>
      </c>
      <c r="M422" s="605" t="s">
        <v>1202</v>
      </c>
      <c r="N422" s="605" t="s">
        <v>1202</v>
      </c>
      <c r="O422" s="605" t="s">
        <v>1202</v>
      </c>
      <c r="P422" s="605" t="s">
        <v>1202</v>
      </c>
      <c r="Q422" s="605" t="s">
        <v>1202</v>
      </c>
      <c r="R422" s="605" t="s">
        <v>1202</v>
      </c>
      <c r="S422" s="605" t="s">
        <v>1201</v>
      </c>
      <c r="T422" s="605" t="s">
        <v>1201</v>
      </c>
      <c r="U422" s="605" t="s">
        <v>1201</v>
      </c>
      <c r="V422" s="605" t="s">
        <v>1201</v>
      </c>
      <c r="W422" s="605" t="s">
        <v>1201</v>
      </c>
      <c r="X422" s="605" t="s">
        <v>1201</v>
      </c>
      <c r="Y422" s="605" t="s">
        <v>1201</v>
      </c>
      <c r="Z422" s="605" t="s">
        <v>1201</v>
      </c>
      <c r="AA422" s="605" t="s">
        <v>1199</v>
      </c>
      <c r="AB422" s="604"/>
      <c r="AC422" s="605" t="s">
        <v>1199</v>
      </c>
      <c r="AD422" s="605" t="s">
        <v>1200</v>
      </c>
      <c r="AE422" s="605" t="s">
        <v>1200</v>
      </c>
      <c r="AF422" s="605" t="s">
        <v>1200</v>
      </c>
      <c r="AG422" s="605" t="s">
        <v>1200</v>
      </c>
      <c r="AH422" s="605" t="s">
        <v>1200</v>
      </c>
      <c r="AI422" s="605" t="s">
        <v>1199</v>
      </c>
      <c r="AJ422" s="605" t="s">
        <v>1199</v>
      </c>
      <c r="AK422" s="605" t="s">
        <v>1199</v>
      </c>
      <c r="AL422" s="605" t="s">
        <v>1199</v>
      </c>
      <c r="AM422" s="605" t="s">
        <v>1201</v>
      </c>
      <c r="AN422" s="605" t="s">
        <v>1201</v>
      </c>
      <c r="AO422" s="605" t="s">
        <v>1201</v>
      </c>
      <c r="AP422" s="605" t="s">
        <v>1201</v>
      </c>
      <c r="AQ422" s="605" t="s">
        <v>1201</v>
      </c>
      <c r="AR422" s="605" t="s">
        <v>1201</v>
      </c>
      <c r="AS422" s="605" t="s">
        <v>1201</v>
      </c>
      <c r="AT422" s="605" t="s">
        <v>1201</v>
      </c>
      <c r="AU422" s="605" t="s">
        <v>1201</v>
      </c>
      <c r="AV422" s="605" t="s">
        <v>1201</v>
      </c>
      <c r="AW422" s="605" t="s">
        <v>1201</v>
      </c>
      <c r="AX422" s="605" t="s">
        <v>1201</v>
      </c>
      <c r="AY422" s="605" t="s">
        <v>1201</v>
      </c>
      <c r="AZ422" s="605" t="s">
        <v>1199</v>
      </c>
      <c r="BA422" s="604"/>
      <c r="BB422" s="605" t="s">
        <v>1199</v>
      </c>
      <c r="BC422" s="605" t="s">
        <v>1200</v>
      </c>
      <c r="BD422" s="605" t="s">
        <v>1200</v>
      </c>
      <c r="BE422" s="605" t="s">
        <v>1200</v>
      </c>
      <c r="BF422" s="605" t="s">
        <v>1200</v>
      </c>
      <c r="BG422" s="605" t="s">
        <v>1200</v>
      </c>
      <c r="BH422" s="605" t="s">
        <v>1199</v>
      </c>
      <c r="BI422" s="605" t="s">
        <v>1199</v>
      </c>
      <c r="BJ422" s="605" t="s">
        <v>1199</v>
      </c>
      <c r="BK422" s="605" t="s">
        <v>1199</v>
      </c>
      <c r="BL422" s="605" t="s">
        <v>1199</v>
      </c>
      <c r="BM422" s="605" t="s">
        <v>1199</v>
      </c>
      <c r="BN422" s="605" t="s">
        <v>1199</v>
      </c>
      <c r="BO422" s="605" t="s">
        <v>1199</v>
      </c>
      <c r="BP422" s="605" t="s">
        <v>1199</v>
      </c>
      <c r="BQ422" s="605" t="s">
        <v>1199</v>
      </c>
      <c r="BR422" s="605" t="s">
        <v>1199</v>
      </c>
      <c r="BS422" s="605" t="s">
        <v>1199</v>
      </c>
      <c r="BT422" s="605" t="s">
        <v>1199</v>
      </c>
      <c r="BU422" s="605" t="s">
        <v>1199</v>
      </c>
      <c r="BV422" s="605" t="s">
        <v>1199</v>
      </c>
      <c r="BW422" s="605" t="s">
        <v>1199</v>
      </c>
      <c r="BX422" s="605" t="s">
        <v>1199</v>
      </c>
      <c r="BY422" s="605" t="s">
        <v>1199</v>
      </c>
      <c r="BZ422" s="604"/>
      <c r="CA422" s="605" t="str">
        <f>D422</f>
        <v>V</v>
      </c>
      <c r="CB422" s="605" t="str">
        <f t="shared" ref="CB422" si="2929">E422</f>
        <v>SV</v>
      </c>
      <c r="CC422" s="605" t="str">
        <f t="shared" ref="CC422" si="2930">F422</f>
        <v>SV</v>
      </c>
      <c r="CD422" s="605" t="str">
        <f t="shared" ref="CD422" si="2931">G422</f>
        <v>SV</v>
      </c>
      <c r="CE422" s="605" t="str">
        <f t="shared" ref="CE422" si="2932">H422</f>
        <v>SV</v>
      </c>
      <c r="CF422" s="605" t="str">
        <f t="shared" ref="CF422" si="2933">I422</f>
        <v>SV</v>
      </c>
      <c r="CG422" s="605" t="str">
        <f t="shared" ref="CG422" si="2934">J422</f>
        <v>C</v>
      </c>
      <c r="CH422" s="605" t="str">
        <f t="shared" ref="CH422" si="2935">K422</f>
        <v>C</v>
      </c>
      <c r="CI422" s="605" t="str">
        <f t="shared" ref="CI422" si="2936">L422</f>
        <v>C</v>
      </c>
      <c r="CJ422" s="605" t="str">
        <f t="shared" ref="CJ422" si="2937">M422</f>
        <v>P</v>
      </c>
      <c r="CK422" s="605" t="str">
        <f t="shared" ref="CK422" si="2938">N422</f>
        <v>P</v>
      </c>
      <c r="CL422" s="605" t="str">
        <f t="shared" ref="CL422" si="2939">O422</f>
        <v>P</v>
      </c>
      <c r="CM422" s="605" t="str">
        <f t="shared" ref="CM422" si="2940">P422</f>
        <v>P</v>
      </c>
      <c r="CN422" s="605" t="str">
        <f t="shared" ref="CN422" si="2941">Q422</f>
        <v>P</v>
      </c>
      <c r="CO422" s="605" t="str">
        <f t="shared" ref="CO422" si="2942">R422</f>
        <v>P</v>
      </c>
      <c r="CP422" s="605" t="str">
        <f t="shared" ref="CP422" si="2943">S422</f>
        <v>C</v>
      </c>
      <c r="CQ422" s="605" t="str">
        <f t="shared" ref="CQ422" si="2944">T422</f>
        <v>C</v>
      </c>
      <c r="CR422" s="605" t="str">
        <f t="shared" ref="CR422" si="2945">U422</f>
        <v>C</v>
      </c>
      <c r="CS422" s="605" t="str">
        <f t="shared" ref="CS422" si="2946">V422</f>
        <v>C</v>
      </c>
      <c r="CT422" s="605" t="str">
        <f t="shared" ref="CT422" si="2947">W422</f>
        <v>C</v>
      </c>
      <c r="CU422" s="605" t="str">
        <f t="shared" ref="CU422" si="2948">X422</f>
        <v>C</v>
      </c>
      <c r="CV422" s="605" t="str">
        <f t="shared" ref="CV422" si="2949">Y422</f>
        <v>C</v>
      </c>
      <c r="CW422" s="605" t="str">
        <f t="shared" ref="CW422" si="2950">Z422</f>
        <v>C</v>
      </c>
      <c r="CX422" s="605" t="str">
        <f t="shared" ref="CX422" si="2951">AA422</f>
        <v>V</v>
      </c>
      <c r="CY422" s="129"/>
      <c r="CZ422" s="129"/>
      <c r="DA422" s="129"/>
      <c r="DB422" s="129"/>
      <c r="DC422" s="129"/>
      <c r="DD422" s="129"/>
      <c r="DE422" s="129"/>
      <c r="DF422" s="129"/>
      <c r="DG422" s="129"/>
      <c r="DH422" s="129"/>
    </row>
    <row r="423" spans="1:112">
      <c r="A423" s="603"/>
      <c r="B423" s="604"/>
      <c r="C423" s="604"/>
      <c r="D423" s="605"/>
      <c r="E423" s="605"/>
      <c r="F423" s="605"/>
      <c r="G423" s="605"/>
      <c r="H423" s="605"/>
      <c r="I423" s="605"/>
      <c r="J423" s="605"/>
      <c r="K423" s="605"/>
      <c r="L423" s="605"/>
      <c r="M423" s="605"/>
      <c r="N423" s="605"/>
      <c r="O423" s="605"/>
      <c r="P423" s="605"/>
      <c r="Q423" s="605"/>
      <c r="R423" s="605"/>
      <c r="S423" s="605"/>
      <c r="T423" s="605"/>
      <c r="U423" s="605"/>
      <c r="V423" s="605"/>
      <c r="W423" s="605"/>
      <c r="X423" s="605"/>
      <c r="Y423" s="605"/>
      <c r="Z423" s="605"/>
      <c r="AA423" s="605"/>
      <c r="AB423" s="604"/>
      <c r="AC423" s="605"/>
      <c r="AD423" s="605"/>
      <c r="AE423" s="605"/>
      <c r="AF423" s="605"/>
      <c r="AG423" s="605"/>
      <c r="AH423" s="605"/>
      <c r="AI423" s="605"/>
      <c r="AJ423" s="605"/>
      <c r="AK423" s="605"/>
      <c r="AL423" s="605"/>
      <c r="AM423" s="605"/>
      <c r="AN423" s="605"/>
      <c r="AO423" s="605"/>
      <c r="AP423" s="605"/>
      <c r="AQ423" s="605"/>
      <c r="AR423" s="605"/>
      <c r="AS423" s="605"/>
      <c r="AT423" s="605"/>
      <c r="AU423" s="605"/>
      <c r="AV423" s="605"/>
      <c r="AW423" s="605"/>
      <c r="AX423" s="605"/>
      <c r="AY423" s="605"/>
      <c r="AZ423" s="605"/>
      <c r="BA423" s="604"/>
      <c r="BB423" s="605"/>
      <c r="BC423" s="605"/>
      <c r="BD423" s="605"/>
      <c r="BE423" s="605"/>
      <c r="BF423" s="605"/>
      <c r="BG423" s="605"/>
      <c r="BH423" s="605"/>
      <c r="BI423" s="605"/>
      <c r="BJ423" s="605"/>
      <c r="BK423" s="605"/>
      <c r="BL423" s="605"/>
      <c r="BM423" s="605"/>
      <c r="BN423" s="605"/>
      <c r="BO423" s="605"/>
      <c r="BP423" s="605"/>
      <c r="BQ423" s="605"/>
      <c r="BR423" s="605"/>
      <c r="BS423" s="605"/>
      <c r="BT423" s="605"/>
      <c r="BU423" s="605"/>
      <c r="BV423" s="605"/>
      <c r="BW423" s="605"/>
      <c r="BX423" s="605"/>
      <c r="BY423" s="605"/>
      <c r="BZ423" s="604"/>
      <c r="CA423" s="605"/>
      <c r="CB423" s="605"/>
      <c r="CC423" s="605"/>
      <c r="CD423" s="605"/>
      <c r="CE423" s="605"/>
      <c r="CF423" s="605"/>
      <c r="CG423" s="605"/>
      <c r="CH423" s="605"/>
      <c r="CI423" s="605"/>
      <c r="CJ423" s="605"/>
      <c r="CK423" s="605"/>
      <c r="CL423" s="605"/>
      <c r="CM423" s="605"/>
      <c r="CN423" s="605"/>
      <c r="CO423" s="605"/>
      <c r="CP423" s="605"/>
      <c r="CQ423" s="605"/>
      <c r="CR423" s="605"/>
      <c r="CS423" s="605"/>
      <c r="CT423" s="605"/>
      <c r="CU423" s="605"/>
      <c r="CV423" s="605"/>
      <c r="CW423" s="605"/>
      <c r="CX423" s="605"/>
      <c r="CY423" s="129"/>
      <c r="CZ423" s="129"/>
      <c r="DA423" s="129"/>
      <c r="DB423" s="129"/>
      <c r="DC423" s="129"/>
      <c r="DD423" s="129"/>
      <c r="DE423" s="129"/>
      <c r="DF423" s="129"/>
      <c r="DG423" s="129"/>
      <c r="DH423" s="129"/>
    </row>
    <row r="424" spans="1:112">
      <c r="A424" s="556" t="s">
        <v>501</v>
      </c>
      <c r="B424" s="557"/>
      <c r="C424" s="557"/>
      <c r="D424" s="557"/>
      <c r="E424" s="557"/>
      <c r="F424" s="557"/>
      <c r="G424" s="557"/>
      <c r="H424" s="557"/>
      <c r="I424" s="557"/>
      <c r="J424" s="557"/>
      <c r="K424" s="557"/>
      <c r="L424" s="557"/>
      <c r="M424" s="557"/>
      <c r="N424" s="557"/>
      <c r="O424" s="557"/>
      <c r="P424" s="557"/>
      <c r="Q424" s="557"/>
      <c r="R424" s="557"/>
      <c r="S424" s="557"/>
      <c r="T424" s="557"/>
      <c r="U424" s="557"/>
      <c r="V424" s="557"/>
      <c r="W424" s="557"/>
      <c r="X424" s="557"/>
      <c r="Y424" s="557"/>
      <c r="Z424" s="557"/>
      <c r="AA424" s="557"/>
      <c r="AB424" s="557"/>
      <c r="AC424" s="557"/>
      <c r="AD424" s="557"/>
      <c r="AE424" s="557"/>
      <c r="AF424" s="557"/>
      <c r="AG424" s="557"/>
      <c r="AH424" s="557"/>
      <c r="AI424" s="557"/>
      <c r="AJ424" s="557"/>
      <c r="AK424" s="557"/>
      <c r="AL424" s="557"/>
      <c r="AM424" s="557"/>
      <c r="AN424" s="557"/>
      <c r="AO424" s="557"/>
      <c r="AP424" s="557"/>
      <c r="AQ424" s="557"/>
      <c r="AR424" s="557"/>
      <c r="AS424" s="557"/>
      <c r="AT424" s="557"/>
      <c r="AU424" s="557"/>
      <c r="AV424" s="557"/>
      <c r="AW424" s="557"/>
      <c r="AX424" s="557"/>
      <c r="AY424" s="557"/>
      <c r="AZ424" s="557"/>
      <c r="BA424" s="557"/>
      <c r="BB424" s="557"/>
      <c r="BC424" s="557"/>
      <c r="BD424" s="557"/>
      <c r="BE424" s="557"/>
      <c r="BF424" s="557"/>
      <c r="BG424" s="557"/>
      <c r="BH424" s="557"/>
      <c r="BI424" s="557"/>
      <c r="BJ424" s="557"/>
      <c r="BK424" s="557"/>
      <c r="BL424" s="557"/>
      <c r="BM424" s="557"/>
      <c r="BN424" s="557"/>
      <c r="BO424" s="557"/>
      <c r="BP424" s="557"/>
      <c r="BQ424" s="557"/>
      <c r="BR424" s="557"/>
      <c r="BS424" s="557"/>
      <c r="BT424" s="557"/>
      <c r="BU424" s="557"/>
      <c r="BV424" s="557"/>
      <c r="BW424" s="557"/>
      <c r="BX424" s="557"/>
      <c r="BY424" s="557"/>
      <c r="BZ424" s="557"/>
      <c r="CA424" s="557"/>
      <c r="CB424" s="557"/>
      <c r="CC424" s="557"/>
      <c r="CD424" s="557"/>
      <c r="CE424" s="557"/>
      <c r="CF424" s="557"/>
      <c r="CG424" s="557"/>
      <c r="CH424" s="557"/>
      <c r="CI424" s="557"/>
      <c r="CJ424" s="557"/>
      <c r="CK424" s="557"/>
      <c r="CL424" s="557"/>
      <c r="CM424" s="557"/>
      <c r="CN424" s="557"/>
      <c r="CO424" s="557"/>
      <c r="CP424" s="557"/>
      <c r="CQ424" s="557"/>
      <c r="CR424" s="557"/>
      <c r="CS424" s="557"/>
      <c r="CT424" s="557"/>
      <c r="CU424" s="557"/>
      <c r="CV424" s="557"/>
      <c r="CW424" s="557"/>
      <c r="CX424" s="557"/>
      <c r="CY424" s="129"/>
      <c r="CZ424" s="129"/>
      <c r="DA424" s="129"/>
      <c r="DB424" s="129"/>
      <c r="DC424" s="129"/>
      <c r="DD424" s="129"/>
      <c r="DE424" s="129"/>
      <c r="DF424" s="129"/>
      <c r="DG424" s="129"/>
      <c r="DH424" s="129"/>
    </row>
    <row r="425" spans="1:112">
      <c r="A425" s="558" t="s">
        <v>1203</v>
      </c>
      <c r="B425" s="557">
        <f>4*AB425+4*BA425+19*C425+BZ425*4</f>
        <v>1081573.4150000003</v>
      </c>
      <c r="C425" s="557">
        <f>SUM(D425:AA425)</f>
        <v>34889.465000000004</v>
      </c>
      <c r="D425" s="557">
        <f>'Hourly Production'!B24*1</f>
        <v>0</v>
      </c>
      <c r="E425" s="557">
        <f>'Hourly Production'!C24*1</f>
        <v>0</v>
      </c>
      <c r="F425" s="557">
        <f>'Hourly Production'!D24*1</f>
        <v>0</v>
      </c>
      <c r="G425" s="557">
        <f>'Hourly Production'!E24*1</f>
        <v>0</v>
      </c>
      <c r="H425" s="557">
        <f>'Hourly Production'!F24*1</f>
        <v>0</v>
      </c>
      <c r="I425" s="557">
        <f>'Hourly Production'!G24*1</f>
        <v>0</v>
      </c>
      <c r="J425" s="557">
        <f>'Hourly Production'!H24*1</f>
        <v>0</v>
      </c>
      <c r="K425" s="557">
        <f>'Hourly Production'!I24*1</f>
        <v>32.335000000000001</v>
      </c>
      <c r="L425" s="557">
        <f>'Hourly Production'!J24*1</f>
        <v>950.649</v>
      </c>
      <c r="M425" s="557">
        <f>'Hourly Production'!K24*1</f>
        <v>2599.7339999999999</v>
      </c>
      <c r="N425" s="557">
        <f>'Hourly Production'!L24*1</f>
        <v>3757.3270000000002</v>
      </c>
      <c r="O425" s="557">
        <f>'Hourly Production'!M24*1</f>
        <v>4746.7780000000002</v>
      </c>
      <c r="P425" s="557">
        <f>'Hourly Production'!N24*1</f>
        <v>5108.93</v>
      </c>
      <c r="Q425" s="557">
        <f>'Hourly Production'!O24*1</f>
        <v>4772.6460000000006</v>
      </c>
      <c r="R425" s="557">
        <f>'Hourly Production'!P24*1</f>
        <v>4979.59</v>
      </c>
      <c r="S425" s="557">
        <f>'Hourly Production'!Q24*1</f>
        <v>4003.0730000000003</v>
      </c>
      <c r="T425" s="557">
        <f>'Hourly Production'!R24*1</f>
        <v>2787.277</v>
      </c>
      <c r="U425" s="557">
        <f>'Hourly Production'!S24*1</f>
        <v>1138.192</v>
      </c>
      <c r="V425" s="557">
        <f>'Hourly Production'!T24*1</f>
        <v>12.934000000000001</v>
      </c>
      <c r="W425" s="557">
        <f>'Hourly Production'!U24*1</f>
        <v>0</v>
      </c>
      <c r="X425" s="557">
        <f>'Hourly Production'!V24*1</f>
        <v>0</v>
      </c>
      <c r="Y425" s="557">
        <f>'Hourly Production'!W24*1</f>
        <v>0</v>
      </c>
      <c r="Z425" s="557">
        <f>'Hourly Production'!X24*1</f>
        <v>0</v>
      </c>
      <c r="AA425" s="557">
        <f>'Hourly Production'!Y24*1</f>
        <v>0</v>
      </c>
      <c r="AB425" s="557">
        <f>SUM(AC425:AZ425)</f>
        <v>34889.465000000004</v>
      </c>
      <c r="AC425" s="557">
        <f>D425</f>
        <v>0</v>
      </c>
      <c r="AD425" s="557">
        <f t="shared" ref="AD425:AX425" si="2952">E425</f>
        <v>0</v>
      </c>
      <c r="AE425" s="557">
        <f t="shared" si="2952"/>
        <v>0</v>
      </c>
      <c r="AF425" s="557">
        <f t="shared" si="2952"/>
        <v>0</v>
      </c>
      <c r="AG425" s="557">
        <f t="shared" si="2952"/>
        <v>0</v>
      </c>
      <c r="AH425" s="557">
        <f t="shared" si="2952"/>
        <v>0</v>
      </c>
      <c r="AI425" s="557">
        <f t="shared" si="2952"/>
        <v>0</v>
      </c>
      <c r="AJ425" s="557">
        <f t="shared" si="2952"/>
        <v>32.335000000000001</v>
      </c>
      <c r="AK425" s="557">
        <f t="shared" si="2952"/>
        <v>950.649</v>
      </c>
      <c r="AL425" s="557">
        <f t="shared" si="2952"/>
        <v>2599.7339999999999</v>
      </c>
      <c r="AM425" s="557">
        <f t="shared" si="2952"/>
        <v>3757.3270000000002</v>
      </c>
      <c r="AN425" s="557">
        <f t="shared" si="2952"/>
        <v>4746.7780000000002</v>
      </c>
      <c r="AO425" s="557">
        <f t="shared" si="2952"/>
        <v>5108.93</v>
      </c>
      <c r="AP425" s="557">
        <f t="shared" si="2952"/>
        <v>4772.6460000000006</v>
      </c>
      <c r="AQ425" s="557">
        <f t="shared" si="2952"/>
        <v>4979.59</v>
      </c>
      <c r="AR425" s="557">
        <f t="shared" si="2952"/>
        <v>4003.0730000000003</v>
      </c>
      <c r="AS425" s="557">
        <f t="shared" si="2952"/>
        <v>2787.277</v>
      </c>
      <c r="AT425" s="557">
        <f t="shared" si="2952"/>
        <v>1138.192</v>
      </c>
      <c r="AU425" s="557">
        <f t="shared" si="2952"/>
        <v>12.934000000000001</v>
      </c>
      <c r="AV425" s="557">
        <f t="shared" si="2952"/>
        <v>0</v>
      </c>
      <c r="AW425" s="557">
        <f t="shared" si="2952"/>
        <v>0</v>
      </c>
      <c r="AX425" s="557">
        <f t="shared" si="2952"/>
        <v>0</v>
      </c>
      <c r="AY425" s="557">
        <f>Z425</f>
        <v>0</v>
      </c>
      <c r="AZ425" s="557">
        <f>AA425</f>
        <v>0</v>
      </c>
      <c r="BA425" s="557">
        <f>SUM(BB425:BY425)</f>
        <v>34889.465000000004</v>
      </c>
      <c r="BB425" s="557">
        <f t="shared" ref="BB425:BW425" si="2953">AC425</f>
        <v>0</v>
      </c>
      <c r="BC425" s="557">
        <f t="shared" si="2953"/>
        <v>0</v>
      </c>
      <c r="BD425" s="557">
        <f t="shared" si="2953"/>
        <v>0</v>
      </c>
      <c r="BE425" s="557">
        <f t="shared" si="2953"/>
        <v>0</v>
      </c>
      <c r="BF425" s="557">
        <f t="shared" si="2953"/>
        <v>0</v>
      </c>
      <c r="BG425" s="557">
        <f t="shared" si="2953"/>
        <v>0</v>
      </c>
      <c r="BH425" s="557">
        <f t="shared" si="2953"/>
        <v>0</v>
      </c>
      <c r="BI425" s="557">
        <f t="shared" si="2953"/>
        <v>32.335000000000001</v>
      </c>
      <c r="BJ425" s="557">
        <f t="shared" si="2953"/>
        <v>950.649</v>
      </c>
      <c r="BK425" s="557">
        <f t="shared" si="2953"/>
        <v>2599.7339999999999</v>
      </c>
      <c r="BL425" s="557">
        <f t="shared" si="2953"/>
        <v>3757.3270000000002</v>
      </c>
      <c r="BM425" s="557">
        <f t="shared" si="2953"/>
        <v>4746.7780000000002</v>
      </c>
      <c r="BN425" s="557">
        <f t="shared" si="2953"/>
        <v>5108.93</v>
      </c>
      <c r="BO425" s="557">
        <f t="shared" si="2953"/>
        <v>4772.6460000000006</v>
      </c>
      <c r="BP425" s="557">
        <f t="shared" si="2953"/>
        <v>4979.59</v>
      </c>
      <c r="BQ425" s="557">
        <f t="shared" si="2953"/>
        <v>4003.0730000000003</v>
      </c>
      <c r="BR425" s="557">
        <f t="shared" si="2953"/>
        <v>2787.277</v>
      </c>
      <c r="BS425" s="557">
        <f t="shared" si="2953"/>
        <v>1138.192</v>
      </c>
      <c r="BT425" s="557">
        <f t="shared" si="2953"/>
        <v>12.934000000000001</v>
      </c>
      <c r="BU425" s="557">
        <f t="shared" si="2953"/>
        <v>0</v>
      </c>
      <c r="BV425" s="557">
        <f t="shared" si="2953"/>
        <v>0</v>
      </c>
      <c r="BW425" s="557">
        <f t="shared" si="2953"/>
        <v>0</v>
      </c>
      <c r="BX425" s="557">
        <f t="shared" ref="BX425:BY425" si="2954">AY425</f>
        <v>0</v>
      </c>
      <c r="BY425" s="557">
        <f t="shared" si="2954"/>
        <v>0</v>
      </c>
      <c r="BZ425" s="557">
        <f>SUM(CA425:CX425)</f>
        <v>34889.465000000004</v>
      </c>
      <c r="CA425" s="557">
        <f t="shared" ref="CA425:CX425" si="2955">BB425</f>
        <v>0</v>
      </c>
      <c r="CB425" s="557">
        <f t="shared" si="2955"/>
        <v>0</v>
      </c>
      <c r="CC425" s="557">
        <f t="shared" si="2955"/>
        <v>0</v>
      </c>
      <c r="CD425" s="557">
        <f t="shared" si="2955"/>
        <v>0</v>
      </c>
      <c r="CE425" s="557">
        <f t="shared" si="2955"/>
        <v>0</v>
      </c>
      <c r="CF425" s="557">
        <f t="shared" si="2955"/>
        <v>0</v>
      </c>
      <c r="CG425" s="557">
        <f t="shared" si="2955"/>
        <v>0</v>
      </c>
      <c r="CH425" s="557">
        <f t="shared" si="2955"/>
        <v>32.335000000000001</v>
      </c>
      <c r="CI425" s="557">
        <f t="shared" si="2955"/>
        <v>950.649</v>
      </c>
      <c r="CJ425" s="557">
        <f t="shared" si="2955"/>
        <v>2599.7339999999999</v>
      </c>
      <c r="CK425" s="557">
        <f t="shared" si="2955"/>
        <v>3757.3270000000002</v>
      </c>
      <c r="CL425" s="557">
        <f t="shared" si="2955"/>
        <v>4746.7780000000002</v>
      </c>
      <c r="CM425" s="557">
        <f t="shared" si="2955"/>
        <v>5108.93</v>
      </c>
      <c r="CN425" s="557">
        <f t="shared" si="2955"/>
        <v>4772.6460000000006</v>
      </c>
      <c r="CO425" s="557">
        <f t="shared" si="2955"/>
        <v>4979.59</v>
      </c>
      <c r="CP425" s="557">
        <f t="shared" si="2955"/>
        <v>4003.0730000000003</v>
      </c>
      <c r="CQ425" s="557">
        <f t="shared" si="2955"/>
        <v>2787.277</v>
      </c>
      <c r="CR425" s="557">
        <f t="shared" si="2955"/>
        <v>1138.192</v>
      </c>
      <c r="CS425" s="557">
        <f t="shared" si="2955"/>
        <v>12.934000000000001</v>
      </c>
      <c r="CT425" s="557">
        <f t="shared" si="2955"/>
        <v>0</v>
      </c>
      <c r="CU425" s="557">
        <f t="shared" si="2955"/>
        <v>0</v>
      </c>
      <c r="CV425" s="557">
        <f t="shared" si="2955"/>
        <v>0</v>
      </c>
      <c r="CW425" s="557">
        <f t="shared" si="2955"/>
        <v>0</v>
      </c>
      <c r="CX425" s="557">
        <f t="shared" si="2955"/>
        <v>0</v>
      </c>
      <c r="CY425" s="129"/>
      <c r="CZ425" s="129"/>
      <c r="DA425" s="129"/>
      <c r="DB425" s="129"/>
      <c r="DC425" s="129"/>
      <c r="DD425" s="129"/>
      <c r="DE425" s="129"/>
      <c r="DF425" s="129"/>
      <c r="DG425" s="129"/>
      <c r="DH425" s="129"/>
    </row>
    <row r="426" spans="1:112">
      <c r="A426" s="558" t="s">
        <v>1204</v>
      </c>
      <c r="B426" s="559">
        <f>4*AB426+4*BA426+19*C426+BZ426*4</f>
        <v>-36788.63813780999</v>
      </c>
      <c r="C426" s="559">
        <f>SUM(D426:AA426)</f>
        <v>-1186.7302625099996</v>
      </c>
      <c r="D426" s="559">
        <f>Inputs!$E$51*D425*-1</f>
        <v>0</v>
      </c>
      <c r="E426" s="559">
        <f>Inputs!$E$51*E425*-1</f>
        <v>0</v>
      </c>
      <c r="F426" s="559">
        <f>Inputs!$E$51*F425*-1</f>
        <v>0</v>
      </c>
      <c r="G426" s="559">
        <f>Inputs!$E$51*G425*-1</f>
        <v>0</v>
      </c>
      <c r="H426" s="559">
        <f>Inputs!$E$51*H425*-1</f>
        <v>0</v>
      </c>
      <c r="I426" s="559">
        <f>Inputs!$E$51*I425*-1</f>
        <v>0</v>
      </c>
      <c r="J426" s="559">
        <f>Inputs!$E$51*J425*-1</f>
        <v>0</v>
      </c>
      <c r="K426" s="559">
        <f>Inputs!$E$51*K425*-1</f>
        <v>-1.0998426899999996</v>
      </c>
      <c r="L426" s="559">
        <f>Inputs!$E$51*L425*-1</f>
        <v>-32.335375085999992</v>
      </c>
      <c r="M426" s="559">
        <f>Inputs!$E$51*M425*-1</f>
        <v>-88.427352275999965</v>
      </c>
      <c r="N426" s="559">
        <f>Inputs!$E$51*N425*-1</f>
        <v>-127.80172057799996</v>
      </c>
      <c r="O426" s="559">
        <f>Inputs!$E$51*O425*-1</f>
        <v>-161.45690689199995</v>
      </c>
      <c r="P426" s="559">
        <f>Inputs!$E$51*P425*-1</f>
        <v>-173.77514501999994</v>
      </c>
      <c r="Q426" s="559">
        <f>Inputs!$E$51*Q425*-1</f>
        <v>-162.33678104399996</v>
      </c>
      <c r="R426" s="559">
        <f>Inputs!$E$51*R425*-1</f>
        <v>-169.37577425999996</v>
      </c>
      <c r="S426" s="559">
        <f>Inputs!$E$51*S425*-1</f>
        <v>-136.16052502199997</v>
      </c>
      <c r="T426" s="559">
        <f>Inputs!$E$51*T425*-1</f>
        <v>-94.806439877999964</v>
      </c>
      <c r="U426" s="559">
        <f>Inputs!$E$51*U425*-1</f>
        <v>-38.71446268799999</v>
      </c>
      <c r="V426" s="559">
        <f>Inputs!$E$51*V425*-1</f>
        <v>-0.43993707599999987</v>
      </c>
      <c r="W426" s="559">
        <f>Inputs!$E$51*W425*-1</f>
        <v>0</v>
      </c>
      <c r="X426" s="559">
        <f>Inputs!$E$51*X425*-1</f>
        <v>0</v>
      </c>
      <c r="Y426" s="559">
        <f>Inputs!$E$51*Y425*-1</f>
        <v>0</v>
      </c>
      <c r="Z426" s="559">
        <f>Inputs!$E$51*Z425*-1</f>
        <v>0</v>
      </c>
      <c r="AA426" s="559">
        <f>Inputs!$E$51*AA425*-1</f>
        <v>0</v>
      </c>
      <c r="AB426" s="559">
        <f>SUM(AC426:AZ426)</f>
        <v>-1186.7302625099996</v>
      </c>
      <c r="AC426" s="559">
        <f>Inputs!$E$51*AC425*-1</f>
        <v>0</v>
      </c>
      <c r="AD426" s="559">
        <f>Inputs!$E$51*AD425*-1</f>
        <v>0</v>
      </c>
      <c r="AE426" s="559">
        <f>Inputs!$E$51*AE425*-1</f>
        <v>0</v>
      </c>
      <c r="AF426" s="559">
        <f>Inputs!$E$51*AF425*-1</f>
        <v>0</v>
      </c>
      <c r="AG426" s="559">
        <f>Inputs!$E$51*AG425*-1</f>
        <v>0</v>
      </c>
      <c r="AH426" s="559">
        <f>Inputs!$E$51*AH425*-1</f>
        <v>0</v>
      </c>
      <c r="AI426" s="559">
        <f>Inputs!$E$51*AI425*-1</f>
        <v>0</v>
      </c>
      <c r="AJ426" s="559">
        <f>Inputs!$E$51*AJ425*-1</f>
        <v>-1.0998426899999996</v>
      </c>
      <c r="AK426" s="559">
        <f>Inputs!$E$51*AK425*-1</f>
        <v>-32.335375085999992</v>
      </c>
      <c r="AL426" s="559">
        <f>Inputs!$E$51*AL425*-1</f>
        <v>-88.427352275999965</v>
      </c>
      <c r="AM426" s="559">
        <f>Inputs!$E$51*AM425*-1</f>
        <v>-127.80172057799996</v>
      </c>
      <c r="AN426" s="559">
        <f>Inputs!$E$51*AN425*-1</f>
        <v>-161.45690689199995</v>
      </c>
      <c r="AO426" s="559">
        <f>Inputs!$E$51*AO425*-1</f>
        <v>-173.77514501999994</v>
      </c>
      <c r="AP426" s="559">
        <f>Inputs!$E$51*AP425*-1</f>
        <v>-162.33678104399996</v>
      </c>
      <c r="AQ426" s="559">
        <f>Inputs!$E$51*AQ425*-1</f>
        <v>-169.37577425999996</v>
      </c>
      <c r="AR426" s="559">
        <f>Inputs!$E$51*AR425*-1</f>
        <v>-136.16052502199997</v>
      </c>
      <c r="AS426" s="559">
        <f>Inputs!$E$51*AS425*-1</f>
        <v>-94.806439877999964</v>
      </c>
      <c r="AT426" s="559">
        <f>Inputs!$E$51*AT425*-1</f>
        <v>-38.71446268799999</v>
      </c>
      <c r="AU426" s="559">
        <f>Inputs!$E$51*AU425*-1</f>
        <v>-0.43993707599999987</v>
      </c>
      <c r="AV426" s="559">
        <f>Inputs!$E$51*AV425*-1</f>
        <v>0</v>
      </c>
      <c r="AW426" s="559">
        <f>Inputs!$E$51*AW425*-1</f>
        <v>0</v>
      </c>
      <c r="AX426" s="559">
        <f>Inputs!$E$51*AX425*-1</f>
        <v>0</v>
      </c>
      <c r="AY426" s="559">
        <f>Inputs!$E$51*AY425*-1</f>
        <v>0</v>
      </c>
      <c r="AZ426" s="559">
        <f>Inputs!$E$51*AZ425*-1</f>
        <v>0</v>
      </c>
      <c r="BA426" s="559">
        <f t="shared" ref="BA426:BA427" si="2956">SUM(BB426:BY426)</f>
        <v>-1186.7302625099996</v>
      </c>
      <c r="BB426" s="559">
        <f>Inputs!$E$51*BB425*-1</f>
        <v>0</v>
      </c>
      <c r="BC426" s="559">
        <f>Inputs!$E$51*BC425*-1</f>
        <v>0</v>
      </c>
      <c r="BD426" s="559">
        <f>Inputs!$E$51*BD425*-1</f>
        <v>0</v>
      </c>
      <c r="BE426" s="559">
        <f>Inputs!$E$51*BE425*-1</f>
        <v>0</v>
      </c>
      <c r="BF426" s="559">
        <f>Inputs!$E$51*BF425*-1</f>
        <v>0</v>
      </c>
      <c r="BG426" s="559">
        <f>Inputs!$E$51*BG425*-1</f>
        <v>0</v>
      </c>
      <c r="BH426" s="559">
        <f>Inputs!$E$51*BH425*-1</f>
        <v>0</v>
      </c>
      <c r="BI426" s="559">
        <f>Inputs!$E$51*BI425*-1</f>
        <v>-1.0998426899999996</v>
      </c>
      <c r="BJ426" s="559">
        <f>Inputs!$E$51*BJ425*-1</f>
        <v>-32.335375085999992</v>
      </c>
      <c r="BK426" s="559">
        <f>Inputs!$E$51*BK425*-1</f>
        <v>-88.427352275999965</v>
      </c>
      <c r="BL426" s="559">
        <f>Inputs!$E$51*BL425*-1</f>
        <v>-127.80172057799996</v>
      </c>
      <c r="BM426" s="559">
        <f>Inputs!$E$51*BM425*-1</f>
        <v>-161.45690689199995</v>
      </c>
      <c r="BN426" s="559">
        <f>Inputs!$E$51*BN425*-1</f>
        <v>-173.77514501999994</v>
      </c>
      <c r="BO426" s="559">
        <f>Inputs!$E$51*BO425*-1</f>
        <v>-162.33678104399996</v>
      </c>
      <c r="BP426" s="559">
        <f>Inputs!$E$51*BP425*-1</f>
        <v>-169.37577425999996</v>
      </c>
      <c r="BQ426" s="559">
        <f>Inputs!$E$51*BQ425*-1</f>
        <v>-136.16052502199997</v>
      </c>
      <c r="BR426" s="559">
        <f>Inputs!$E$51*BR425*-1</f>
        <v>-94.806439877999964</v>
      </c>
      <c r="BS426" s="559">
        <f>Inputs!$E$51*BS425*-1</f>
        <v>-38.71446268799999</v>
      </c>
      <c r="BT426" s="559">
        <f>Inputs!$E$51*BT425*-1</f>
        <v>-0.43993707599999987</v>
      </c>
      <c r="BU426" s="559">
        <f>Inputs!$E$51*BU425*-1</f>
        <v>0</v>
      </c>
      <c r="BV426" s="559">
        <f>Inputs!$E$51*BV425*-1</f>
        <v>0</v>
      </c>
      <c r="BW426" s="559">
        <f>Inputs!$E$51*BW425*-1</f>
        <v>0</v>
      </c>
      <c r="BX426" s="559">
        <f>Inputs!$E$51*BX425*-1</f>
        <v>0</v>
      </c>
      <c r="BY426" s="559">
        <f>Inputs!$E$51*BY425*-1</f>
        <v>0</v>
      </c>
      <c r="BZ426" s="559">
        <f t="shared" ref="BZ426:BZ427" si="2957">SUM(CA426:CX426)</f>
        <v>-1186.7302625099996</v>
      </c>
      <c r="CA426" s="559">
        <f>Inputs!$E$51*CA425*-1</f>
        <v>0</v>
      </c>
      <c r="CB426" s="559">
        <f>Inputs!$E$51*CB425*-1</f>
        <v>0</v>
      </c>
      <c r="CC426" s="559">
        <f>Inputs!$E$51*CC425*-1</f>
        <v>0</v>
      </c>
      <c r="CD426" s="559">
        <f>Inputs!$E$51*CD425*-1</f>
        <v>0</v>
      </c>
      <c r="CE426" s="559">
        <f>Inputs!$E$51*CE425*-1</f>
        <v>0</v>
      </c>
      <c r="CF426" s="559">
        <f>Inputs!$E$51*CF425*-1</f>
        <v>0</v>
      </c>
      <c r="CG426" s="559">
        <f>Inputs!$E$51*CG425*-1</f>
        <v>0</v>
      </c>
      <c r="CH426" s="559">
        <f>Inputs!$E$51*CH425*-1</f>
        <v>-1.0998426899999996</v>
      </c>
      <c r="CI426" s="559">
        <f>Inputs!$E$51*CI425*-1</f>
        <v>-32.335375085999992</v>
      </c>
      <c r="CJ426" s="559">
        <f>Inputs!$E$51*CJ425*-1</f>
        <v>-88.427352275999965</v>
      </c>
      <c r="CK426" s="559">
        <f>Inputs!$E$51*CK425*-1</f>
        <v>-127.80172057799996</v>
      </c>
      <c r="CL426" s="559">
        <f>Inputs!$E$51*CL425*-1</f>
        <v>-161.45690689199995</v>
      </c>
      <c r="CM426" s="559">
        <f>Inputs!$E$51*CM425*-1</f>
        <v>-173.77514501999994</v>
      </c>
      <c r="CN426" s="559">
        <f>Inputs!$E$51*CN425*-1</f>
        <v>-162.33678104399996</v>
      </c>
      <c r="CO426" s="559">
        <f>Inputs!$E$51*CO425*-1</f>
        <v>-169.37577425999996</v>
      </c>
      <c r="CP426" s="559">
        <f>Inputs!$E$51*CP425*-1</f>
        <v>-136.16052502199997</v>
      </c>
      <c r="CQ426" s="559">
        <f>Inputs!$E$51*CQ425*-1</f>
        <v>-94.806439877999964</v>
      </c>
      <c r="CR426" s="559">
        <f>Inputs!$E$51*CR425*-1</f>
        <v>-38.71446268799999</v>
      </c>
      <c r="CS426" s="559">
        <f>Inputs!$E$51*CS425*-1</f>
        <v>-0.43993707599999987</v>
      </c>
      <c r="CT426" s="559">
        <f>Inputs!$E$51*CT425*-1</f>
        <v>0</v>
      </c>
      <c r="CU426" s="559">
        <f>Inputs!$E$51*CU425*-1</f>
        <v>0</v>
      </c>
      <c r="CV426" s="559">
        <f>Inputs!$E$51*CV425*-1</f>
        <v>0</v>
      </c>
      <c r="CW426" s="559">
        <f>Inputs!$E$51*CW425*-1</f>
        <v>0</v>
      </c>
      <c r="CX426" s="559">
        <f>Inputs!$E$51*CX425*-1</f>
        <v>0</v>
      </c>
      <c r="CY426" s="129"/>
      <c r="CZ426" s="129"/>
      <c r="DA426" s="129"/>
      <c r="DB426" s="129"/>
      <c r="DC426" s="129"/>
      <c r="DD426" s="129"/>
      <c r="DE426" s="129"/>
      <c r="DF426" s="129"/>
      <c r="DG426" s="129"/>
      <c r="DH426" s="129"/>
    </row>
    <row r="427" spans="1:112">
      <c r="A427" s="556" t="s">
        <v>1157</v>
      </c>
      <c r="B427" s="560">
        <f>4*AB427+4*BA427+19*C427+BZ427*4</f>
        <v>1044784.7768621901</v>
      </c>
      <c r="C427" s="560">
        <f>SUM(D427:AA427)</f>
        <v>33702.734737490006</v>
      </c>
      <c r="D427" s="560">
        <f>D425+D426</f>
        <v>0</v>
      </c>
      <c r="E427" s="560">
        <f t="shared" ref="E427" si="2958">E425+E426</f>
        <v>0</v>
      </c>
      <c r="F427" s="560">
        <f t="shared" ref="F427" si="2959">F425+F426</f>
        <v>0</v>
      </c>
      <c r="G427" s="560">
        <f t="shared" ref="G427" si="2960">G425+G426</f>
        <v>0</v>
      </c>
      <c r="H427" s="560">
        <f t="shared" ref="H427" si="2961">H425+H426</f>
        <v>0</v>
      </c>
      <c r="I427" s="560">
        <f t="shared" ref="I427" si="2962">I425+I426</f>
        <v>0</v>
      </c>
      <c r="J427" s="560">
        <f t="shared" ref="J427" si="2963">J425+J426</f>
        <v>0</v>
      </c>
      <c r="K427" s="560">
        <f t="shared" ref="K427" si="2964">K425+K426</f>
        <v>31.235157310000002</v>
      </c>
      <c r="L427" s="560">
        <f t="shared" ref="L427" si="2965">L425+L426</f>
        <v>918.313624914</v>
      </c>
      <c r="M427" s="560">
        <f t="shared" ref="M427" si="2966">M425+M426</f>
        <v>2511.306647724</v>
      </c>
      <c r="N427" s="560">
        <f t="shared" ref="N427" si="2967">N425+N426</f>
        <v>3629.5252794220005</v>
      </c>
      <c r="O427" s="560">
        <f t="shared" ref="O427" si="2968">O425+O426</f>
        <v>4585.3210931080002</v>
      </c>
      <c r="P427" s="560">
        <f t="shared" ref="P427" si="2969">P425+P426</f>
        <v>4935.15485498</v>
      </c>
      <c r="Q427" s="560">
        <f t="shared" ref="Q427" si="2970">Q425+Q426</f>
        <v>4610.3092189560011</v>
      </c>
      <c r="R427" s="560">
        <f t="shared" ref="R427" si="2971">R425+R426</f>
        <v>4810.2142257400001</v>
      </c>
      <c r="S427" s="560">
        <f t="shared" ref="S427" si="2972">S425+S426</f>
        <v>3866.9124749780003</v>
      </c>
      <c r="T427" s="560">
        <f t="shared" ref="T427" si="2973">T425+T426</f>
        <v>2692.4705601220003</v>
      </c>
      <c r="U427" s="560">
        <f t="shared" ref="U427" si="2974">U425+U426</f>
        <v>1099.4775373120001</v>
      </c>
      <c r="V427" s="560">
        <f t="shared" ref="V427" si="2975">V425+V426</f>
        <v>12.494062924000001</v>
      </c>
      <c r="W427" s="560">
        <f t="shared" ref="W427" si="2976">W425+W426</f>
        <v>0</v>
      </c>
      <c r="X427" s="560">
        <f t="shared" ref="X427" si="2977">X425+X426</f>
        <v>0</v>
      </c>
      <c r="Y427" s="560">
        <f t="shared" ref="Y427" si="2978">Y425+Y426</f>
        <v>0</v>
      </c>
      <c r="Z427" s="560">
        <f t="shared" ref="Z427" si="2979">Z425+Z426</f>
        <v>0</v>
      </c>
      <c r="AA427" s="560">
        <f t="shared" ref="AA427" si="2980">AA425+AA426</f>
        <v>0</v>
      </c>
      <c r="AB427" s="560">
        <f>SUM(AC427:AZ427)</f>
        <v>33702.734737490006</v>
      </c>
      <c r="AC427" s="560">
        <f>AC425+AC426</f>
        <v>0</v>
      </c>
      <c r="AD427" s="560">
        <f t="shared" ref="AD427" si="2981">AD425+AD426</f>
        <v>0</v>
      </c>
      <c r="AE427" s="560">
        <f t="shared" ref="AE427" si="2982">AE425+AE426</f>
        <v>0</v>
      </c>
      <c r="AF427" s="560">
        <f t="shared" ref="AF427" si="2983">AF425+AF426</f>
        <v>0</v>
      </c>
      <c r="AG427" s="560">
        <f t="shared" ref="AG427" si="2984">AG425+AG426</f>
        <v>0</v>
      </c>
      <c r="AH427" s="560">
        <f t="shared" ref="AH427" si="2985">AH425+AH426</f>
        <v>0</v>
      </c>
      <c r="AI427" s="560">
        <f t="shared" ref="AI427" si="2986">AI425+AI426</f>
        <v>0</v>
      </c>
      <c r="AJ427" s="560">
        <f t="shared" ref="AJ427" si="2987">AJ425+AJ426</f>
        <v>31.235157310000002</v>
      </c>
      <c r="AK427" s="560">
        <f t="shared" ref="AK427" si="2988">AK425+AK426</f>
        <v>918.313624914</v>
      </c>
      <c r="AL427" s="560">
        <f t="shared" ref="AL427" si="2989">AL425+AL426</f>
        <v>2511.306647724</v>
      </c>
      <c r="AM427" s="560">
        <f t="shared" ref="AM427" si="2990">AM425+AM426</f>
        <v>3629.5252794220005</v>
      </c>
      <c r="AN427" s="560">
        <f t="shared" ref="AN427" si="2991">AN425+AN426</f>
        <v>4585.3210931080002</v>
      </c>
      <c r="AO427" s="560">
        <f t="shared" ref="AO427" si="2992">AO425+AO426</f>
        <v>4935.15485498</v>
      </c>
      <c r="AP427" s="560">
        <f t="shared" ref="AP427" si="2993">AP425+AP426</f>
        <v>4610.3092189560011</v>
      </c>
      <c r="AQ427" s="560">
        <f t="shared" ref="AQ427" si="2994">AQ425+AQ426</f>
        <v>4810.2142257400001</v>
      </c>
      <c r="AR427" s="560">
        <f t="shared" ref="AR427" si="2995">AR425+AR426</f>
        <v>3866.9124749780003</v>
      </c>
      <c r="AS427" s="560">
        <f t="shared" ref="AS427" si="2996">AS425+AS426</f>
        <v>2692.4705601220003</v>
      </c>
      <c r="AT427" s="560">
        <f t="shared" ref="AT427" si="2997">AT425+AT426</f>
        <v>1099.4775373120001</v>
      </c>
      <c r="AU427" s="560">
        <f t="shared" ref="AU427" si="2998">AU425+AU426</f>
        <v>12.494062924000001</v>
      </c>
      <c r="AV427" s="560">
        <f t="shared" ref="AV427" si="2999">AV425+AV426</f>
        <v>0</v>
      </c>
      <c r="AW427" s="560">
        <f t="shared" ref="AW427" si="3000">AW425+AW426</f>
        <v>0</v>
      </c>
      <c r="AX427" s="560">
        <f t="shared" ref="AX427" si="3001">AX425+AX426</f>
        <v>0</v>
      </c>
      <c r="AY427" s="560">
        <f t="shared" ref="AY427" si="3002">AY425+AY426</f>
        <v>0</v>
      </c>
      <c r="AZ427" s="560">
        <f t="shared" ref="AZ427" si="3003">AZ425+AZ426</f>
        <v>0</v>
      </c>
      <c r="BA427" s="560">
        <f t="shared" si="2956"/>
        <v>33702.734737490006</v>
      </c>
      <c r="BB427" s="560">
        <f>BB425+BB426</f>
        <v>0</v>
      </c>
      <c r="BC427" s="560">
        <f t="shared" ref="BC427" si="3004">BC425+BC426</f>
        <v>0</v>
      </c>
      <c r="BD427" s="560">
        <f t="shared" ref="BD427" si="3005">BD425+BD426</f>
        <v>0</v>
      </c>
      <c r="BE427" s="560">
        <f t="shared" ref="BE427" si="3006">BE425+BE426</f>
        <v>0</v>
      </c>
      <c r="BF427" s="560">
        <f t="shared" ref="BF427" si="3007">BF425+BF426</f>
        <v>0</v>
      </c>
      <c r="BG427" s="560">
        <f t="shared" ref="BG427" si="3008">BG425+BG426</f>
        <v>0</v>
      </c>
      <c r="BH427" s="560">
        <f t="shared" ref="BH427" si="3009">BH425+BH426</f>
        <v>0</v>
      </c>
      <c r="BI427" s="560">
        <f t="shared" ref="BI427" si="3010">BI425+BI426</f>
        <v>31.235157310000002</v>
      </c>
      <c r="BJ427" s="560">
        <f t="shared" ref="BJ427" si="3011">BJ425+BJ426</f>
        <v>918.313624914</v>
      </c>
      <c r="BK427" s="560">
        <f t="shared" ref="BK427" si="3012">BK425+BK426</f>
        <v>2511.306647724</v>
      </c>
      <c r="BL427" s="560">
        <f t="shared" ref="BL427" si="3013">BL425+BL426</f>
        <v>3629.5252794220005</v>
      </c>
      <c r="BM427" s="560">
        <f t="shared" ref="BM427" si="3014">BM425+BM426</f>
        <v>4585.3210931080002</v>
      </c>
      <c r="BN427" s="560">
        <f t="shared" ref="BN427" si="3015">BN425+BN426</f>
        <v>4935.15485498</v>
      </c>
      <c r="BO427" s="560">
        <f t="shared" ref="BO427" si="3016">BO425+BO426</f>
        <v>4610.3092189560011</v>
      </c>
      <c r="BP427" s="560">
        <f t="shared" ref="BP427" si="3017">BP425+BP426</f>
        <v>4810.2142257400001</v>
      </c>
      <c r="BQ427" s="560">
        <f t="shared" ref="BQ427" si="3018">BQ425+BQ426</f>
        <v>3866.9124749780003</v>
      </c>
      <c r="BR427" s="560">
        <f t="shared" ref="BR427" si="3019">BR425+BR426</f>
        <v>2692.4705601220003</v>
      </c>
      <c r="BS427" s="560">
        <f t="shared" ref="BS427" si="3020">BS425+BS426</f>
        <v>1099.4775373120001</v>
      </c>
      <c r="BT427" s="560">
        <f t="shared" ref="BT427" si="3021">BT425+BT426</f>
        <v>12.494062924000001</v>
      </c>
      <c r="BU427" s="560">
        <f t="shared" ref="BU427" si="3022">BU425+BU426</f>
        <v>0</v>
      </c>
      <c r="BV427" s="560">
        <f t="shared" ref="BV427" si="3023">BV425+BV426</f>
        <v>0</v>
      </c>
      <c r="BW427" s="560">
        <f t="shared" ref="BW427" si="3024">BW425+BW426</f>
        <v>0</v>
      </c>
      <c r="BX427" s="560">
        <f t="shared" ref="BX427" si="3025">BX425+BX426</f>
        <v>0</v>
      </c>
      <c r="BY427" s="560">
        <f t="shared" ref="BY427" si="3026">BY425+BY426</f>
        <v>0</v>
      </c>
      <c r="BZ427" s="560">
        <f t="shared" si="2957"/>
        <v>33702.734737490006</v>
      </c>
      <c r="CA427" s="560">
        <f>CA425+CA426</f>
        <v>0</v>
      </c>
      <c r="CB427" s="560">
        <f t="shared" ref="CB427" si="3027">CB425+CB426</f>
        <v>0</v>
      </c>
      <c r="CC427" s="560">
        <f t="shared" ref="CC427" si="3028">CC425+CC426</f>
        <v>0</v>
      </c>
      <c r="CD427" s="560">
        <f t="shared" ref="CD427" si="3029">CD425+CD426</f>
        <v>0</v>
      </c>
      <c r="CE427" s="560">
        <f t="shared" ref="CE427" si="3030">CE425+CE426</f>
        <v>0</v>
      </c>
      <c r="CF427" s="560">
        <f t="shared" ref="CF427" si="3031">CF425+CF426</f>
        <v>0</v>
      </c>
      <c r="CG427" s="560">
        <f t="shared" ref="CG427" si="3032">CG425+CG426</f>
        <v>0</v>
      </c>
      <c r="CH427" s="560">
        <f t="shared" ref="CH427" si="3033">CH425+CH426</f>
        <v>31.235157310000002</v>
      </c>
      <c r="CI427" s="560">
        <f t="shared" ref="CI427" si="3034">CI425+CI426</f>
        <v>918.313624914</v>
      </c>
      <c r="CJ427" s="560">
        <f t="shared" ref="CJ427" si="3035">CJ425+CJ426</f>
        <v>2511.306647724</v>
      </c>
      <c r="CK427" s="560">
        <f t="shared" ref="CK427" si="3036">CK425+CK426</f>
        <v>3629.5252794220005</v>
      </c>
      <c r="CL427" s="560">
        <f t="shared" ref="CL427" si="3037">CL425+CL426</f>
        <v>4585.3210931080002</v>
      </c>
      <c r="CM427" s="560">
        <f t="shared" ref="CM427" si="3038">CM425+CM426</f>
        <v>4935.15485498</v>
      </c>
      <c r="CN427" s="560">
        <f t="shared" ref="CN427" si="3039">CN425+CN426</f>
        <v>4610.3092189560011</v>
      </c>
      <c r="CO427" s="560">
        <f t="shared" ref="CO427" si="3040">CO425+CO426</f>
        <v>4810.2142257400001</v>
      </c>
      <c r="CP427" s="560">
        <f t="shared" ref="CP427" si="3041">CP425+CP426</f>
        <v>3866.9124749780003</v>
      </c>
      <c r="CQ427" s="560">
        <f t="shared" ref="CQ427" si="3042">CQ425+CQ426</f>
        <v>2692.4705601220003</v>
      </c>
      <c r="CR427" s="560">
        <f t="shared" ref="CR427" si="3043">CR425+CR426</f>
        <v>1099.4775373120001</v>
      </c>
      <c r="CS427" s="560">
        <f t="shared" ref="CS427" si="3044">CS425+CS426</f>
        <v>12.494062924000001</v>
      </c>
      <c r="CT427" s="560">
        <f t="shared" ref="CT427" si="3045">CT425+CT426</f>
        <v>0</v>
      </c>
      <c r="CU427" s="560">
        <f t="shared" ref="CU427" si="3046">CU425+CU426</f>
        <v>0</v>
      </c>
      <c r="CV427" s="560">
        <f t="shared" ref="CV427" si="3047">CV425+CV426</f>
        <v>0</v>
      </c>
      <c r="CW427" s="560">
        <f t="shared" ref="CW427" si="3048">CW425+CW426</f>
        <v>0</v>
      </c>
      <c r="CX427" s="560">
        <f t="shared" ref="CX427" si="3049">CX425+CX426</f>
        <v>0</v>
      </c>
      <c r="CY427" s="129"/>
      <c r="CZ427" s="129"/>
      <c r="DA427" s="129"/>
      <c r="DB427" s="129"/>
      <c r="DC427" s="129"/>
      <c r="DD427" s="129"/>
      <c r="DE427" s="129"/>
      <c r="DF427" s="129"/>
      <c r="DG427" s="129"/>
      <c r="DH427" s="129"/>
    </row>
    <row r="428" spans="1:112">
      <c r="A428" s="558" t="s">
        <v>1205</v>
      </c>
      <c r="B428" s="559">
        <f>4*AB428+4*BA428+19*C428+BZ428*4</f>
        <v>-35145.605827253996</v>
      </c>
      <c r="C428" s="665">
        <f>SUM(D428:AA428)</f>
        <v>-1133.729220234</v>
      </c>
      <c r="D428" s="559">
        <f>IF(D427&gt;Inputs!$E$81,Inputs!$E$81,D427)*-1</f>
        <v>0</v>
      </c>
      <c r="E428" s="559">
        <f>IF(E427&gt;Inputs!$E$81,Inputs!$E$81,E427)*-1</f>
        <v>0</v>
      </c>
      <c r="F428" s="559">
        <f>IF(F427&gt;Inputs!$E$81,Inputs!$E$81,F427)*-1</f>
        <v>0</v>
      </c>
      <c r="G428" s="559">
        <f>IF(G427&gt;Inputs!$E$81,Inputs!$E$81,G427)*-1</f>
        <v>0</v>
      </c>
      <c r="H428" s="559">
        <f>IF(H427&gt;Inputs!$E$81,Inputs!$E$81,H427)*-1</f>
        <v>0</v>
      </c>
      <c r="I428" s="559">
        <f>IF(I427&gt;Inputs!$E$81,Inputs!$E$81,I427)*-1</f>
        <v>0</v>
      </c>
      <c r="J428" s="559">
        <f>IF(J427&gt;Inputs!$E$81,Inputs!$E$81,J427)*-1</f>
        <v>0</v>
      </c>
      <c r="K428" s="559">
        <f>IF(K427&gt;Inputs!$E$81,Inputs!$E$81,K427)*-1</f>
        <v>-31.235157310000002</v>
      </c>
      <c r="L428" s="559">
        <f>IF(L427&gt;Inputs!$E$81,Inputs!$E$81,L427)*-1</f>
        <v>-109</v>
      </c>
      <c r="M428" s="559">
        <f>IF(M427&gt;Inputs!$E$81,Inputs!$E$81,M427)*-1</f>
        <v>-109</v>
      </c>
      <c r="N428" s="559">
        <f>IF(N427&gt;Inputs!$E$81,Inputs!$E$81,N427)*-1</f>
        <v>-109</v>
      </c>
      <c r="O428" s="559">
        <f>IF(O427&gt;Inputs!$E$81,Inputs!$E$81,O427)*-1</f>
        <v>-109</v>
      </c>
      <c r="P428" s="559">
        <f>IF(P427&gt;Inputs!$E$81,Inputs!$E$81,P427)*-1</f>
        <v>-109</v>
      </c>
      <c r="Q428" s="559">
        <f>IF(Q427&gt;Inputs!$E$81,Inputs!$E$81,Q427)*-1</f>
        <v>-109</v>
      </c>
      <c r="R428" s="559">
        <f>IF(R427&gt;Inputs!$E$81,Inputs!$E$81,R427)*-1</f>
        <v>-109</v>
      </c>
      <c r="S428" s="559">
        <f>IF(S427&gt;Inputs!$E$81,Inputs!$E$81,S427)*-1</f>
        <v>-109</v>
      </c>
      <c r="T428" s="559">
        <f>IF(T427&gt;Inputs!$E$81,Inputs!$E$81,T427)*-1</f>
        <v>-109</v>
      </c>
      <c r="U428" s="559">
        <f>IF(U427&gt;Inputs!$E$81,Inputs!$E$81,U427)*-1</f>
        <v>-109</v>
      </c>
      <c r="V428" s="559">
        <f>IF(V427&gt;Inputs!$E$81,Inputs!$E$81,V427)*-1</f>
        <v>-12.494062924000001</v>
      </c>
      <c r="W428" s="559">
        <f>IF(W427&gt;Inputs!$E$81,Inputs!$E$81,W427)*-1</f>
        <v>0</v>
      </c>
      <c r="X428" s="559">
        <f>IF(X427&gt;Inputs!$E$81,Inputs!$E$81,X427)*-1</f>
        <v>0</v>
      </c>
      <c r="Y428" s="559">
        <f>IF(Y427&gt;Inputs!$E$81,Inputs!$E$81,Y427)*-1</f>
        <v>0</v>
      </c>
      <c r="Z428" s="559">
        <f>IF(Z427&gt;Inputs!$E$81,Inputs!$E$81,Z427)*-1</f>
        <v>0</v>
      </c>
      <c r="AA428" s="559">
        <f>IF(AA427&gt;Inputs!$E$81,Inputs!$E$81,AA427)*-1</f>
        <v>0</v>
      </c>
      <c r="AB428" s="665">
        <f>SUM(AC428:AZ428)</f>
        <v>-1133.729220234</v>
      </c>
      <c r="AC428" s="559">
        <f>IF(AC427&gt;Inputs!$E$81,Inputs!$E$81,AC427)*-1</f>
        <v>0</v>
      </c>
      <c r="AD428" s="559">
        <f>IF(AD427&gt;Inputs!$E$81,Inputs!$E$81,AD427)*-1</f>
        <v>0</v>
      </c>
      <c r="AE428" s="559">
        <f>IF(AE427&gt;Inputs!$E$81,Inputs!$E$81,AE427)*-1</f>
        <v>0</v>
      </c>
      <c r="AF428" s="559">
        <f>IF(AF427&gt;Inputs!$E$81,Inputs!$E$81,AF427)*-1</f>
        <v>0</v>
      </c>
      <c r="AG428" s="559">
        <f>IF(AG427&gt;Inputs!$E$81,Inputs!$E$81,AG427)*-1</f>
        <v>0</v>
      </c>
      <c r="AH428" s="559">
        <f>IF(AH427&gt;Inputs!$E$81,Inputs!$E$81,AH427)*-1</f>
        <v>0</v>
      </c>
      <c r="AI428" s="559">
        <f>IF(AI427&gt;Inputs!$E$81,Inputs!$E$81,AI427)*-1</f>
        <v>0</v>
      </c>
      <c r="AJ428" s="559">
        <f>IF(AJ427&gt;Inputs!$E$81,Inputs!$E$81,AJ427)*-1</f>
        <v>-31.235157310000002</v>
      </c>
      <c r="AK428" s="559">
        <f>IF(AK427&gt;Inputs!$E$81,Inputs!$E$81,AK427)*-1</f>
        <v>-109</v>
      </c>
      <c r="AL428" s="559">
        <f>IF(AL427&gt;Inputs!$E$81,Inputs!$E$81,AL427)*-1</f>
        <v>-109</v>
      </c>
      <c r="AM428" s="559">
        <f>IF(AM427&gt;Inputs!$E$81,Inputs!$E$81,AM427)*-1</f>
        <v>-109</v>
      </c>
      <c r="AN428" s="559">
        <f>IF(AN427&gt;Inputs!$E$81,Inputs!$E$81,AN427)*-1</f>
        <v>-109</v>
      </c>
      <c r="AO428" s="559">
        <f>IF(AO427&gt;Inputs!$E$81,Inputs!$E$81,AO427)*-1</f>
        <v>-109</v>
      </c>
      <c r="AP428" s="559">
        <f>IF(AP427&gt;Inputs!$E$81,Inputs!$E$81,AP427)*-1</f>
        <v>-109</v>
      </c>
      <c r="AQ428" s="559">
        <f>IF(AQ427&gt;Inputs!$E$81,Inputs!$E$81,AQ427)*-1</f>
        <v>-109</v>
      </c>
      <c r="AR428" s="559">
        <f>IF(AR427&gt;Inputs!$E$81,Inputs!$E$81,AR427)*-1</f>
        <v>-109</v>
      </c>
      <c r="AS428" s="559">
        <f>IF(AS427&gt;Inputs!$E$81,Inputs!$E$81,AS427)*-1</f>
        <v>-109</v>
      </c>
      <c r="AT428" s="559">
        <f>IF(AT427&gt;Inputs!$E$81,Inputs!$E$81,AT427)*-1</f>
        <v>-109</v>
      </c>
      <c r="AU428" s="559">
        <f>IF(AU427&gt;Inputs!$E$81,Inputs!$E$81,AU427)*-1</f>
        <v>-12.494062924000001</v>
      </c>
      <c r="AV428" s="559">
        <f>IF(AV427&gt;Inputs!$E$81,Inputs!$E$81,AV427)*-1</f>
        <v>0</v>
      </c>
      <c r="AW428" s="559">
        <f>IF(AW427&gt;Inputs!$E$81,Inputs!$E$81,AW427)*-1</f>
        <v>0</v>
      </c>
      <c r="AX428" s="559">
        <f>IF(AX427&gt;Inputs!$E$81,Inputs!$E$81,AX427)*-1</f>
        <v>0</v>
      </c>
      <c r="AY428" s="559">
        <f>IF(AY427&gt;Inputs!$E$81,Inputs!$E$81,AY427)*-1</f>
        <v>0</v>
      </c>
      <c r="AZ428" s="559">
        <f>IF(AZ427&gt;Inputs!$E$81,Inputs!$E$81,AZ427)*-1</f>
        <v>0</v>
      </c>
      <c r="BA428" s="665">
        <f>SUM(BB428:BY428)</f>
        <v>-1133.729220234</v>
      </c>
      <c r="BB428" s="559">
        <f>IF(BB427&gt;Inputs!$E$81,Inputs!$E$81,BB427)*-1</f>
        <v>0</v>
      </c>
      <c r="BC428" s="559">
        <f>IF(BC427&gt;Inputs!$E$81,Inputs!$E$81,BC427)*-1</f>
        <v>0</v>
      </c>
      <c r="BD428" s="559">
        <f>IF(BD427&gt;Inputs!$E$81,Inputs!$E$81,BD427)*-1</f>
        <v>0</v>
      </c>
      <c r="BE428" s="559">
        <f>IF(BE427&gt;Inputs!$E$81,Inputs!$E$81,BE427)*-1</f>
        <v>0</v>
      </c>
      <c r="BF428" s="559">
        <f>IF(BF427&gt;Inputs!$E$81,Inputs!$E$81,BF427)*-1</f>
        <v>0</v>
      </c>
      <c r="BG428" s="559">
        <f>IF(BG427&gt;Inputs!$E$81,Inputs!$E$81,BG427)*-1</f>
        <v>0</v>
      </c>
      <c r="BH428" s="559">
        <f>IF(BH427&gt;Inputs!$E$81,Inputs!$E$81,BH427)*-1</f>
        <v>0</v>
      </c>
      <c r="BI428" s="559">
        <f>IF(BI427&gt;Inputs!$E$81,Inputs!$E$81,BI427)*-1</f>
        <v>-31.235157310000002</v>
      </c>
      <c r="BJ428" s="559">
        <f>IF(BJ427&gt;Inputs!$E$81,Inputs!$E$81,BJ427)*-1</f>
        <v>-109</v>
      </c>
      <c r="BK428" s="559">
        <f>IF(BK427&gt;Inputs!$E$81,Inputs!$E$81,BK427)*-1</f>
        <v>-109</v>
      </c>
      <c r="BL428" s="559">
        <f>IF(BL427&gt;Inputs!$E$81,Inputs!$E$81,BL427)*-1</f>
        <v>-109</v>
      </c>
      <c r="BM428" s="559">
        <f>IF(BM427&gt;Inputs!$E$81,Inputs!$E$81,BM427)*-1</f>
        <v>-109</v>
      </c>
      <c r="BN428" s="559">
        <f>IF(BN427&gt;Inputs!$E$81,Inputs!$E$81,BN427)*-1</f>
        <v>-109</v>
      </c>
      <c r="BO428" s="559">
        <f>IF(BO427&gt;Inputs!$E$81,Inputs!$E$81,BO427)*-1</f>
        <v>-109</v>
      </c>
      <c r="BP428" s="559">
        <f>IF(BP427&gt;Inputs!$E$81,Inputs!$E$81,BP427)*-1</f>
        <v>-109</v>
      </c>
      <c r="BQ428" s="559">
        <f>IF(BQ427&gt;Inputs!$E$81,Inputs!$E$81,BQ427)*-1</f>
        <v>-109</v>
      </c>
      <c r="BR428" s="559">
        <f>IF(BR427&gt;Inputs!$E$81,Inputs!$E$81,BR427)*-1</f>
        <v>-109</v>
      </c>
      <c r="BS428" s="559">
        <f>IF(BS427&gt;Inputs!$E$81,Inputs!$E$81,BS427)*-1</f>
        <v>-109</v>
      </c>
      <c r="BT428" s="559">
        <f>IF(BT427&gt;Inputs!$E$81,Inputs!$E$81,BT427)*-1</f>
        <v>-12.494062924000001</v>
      </c>
      <c r="BU428" s="559">
        <f>IF(BU427&gt;Inputs!$E$81,Inputs!$E$81,BU427)*-1</f>
        <v>0</v>
      </c>
      <c r="BV428" s="559">
        <f>IF(BV427&gt;Inputs!$E$81,Inputs!$E$81,BV427)*-1</f>
        <v>0</v>
      </c>
      <c r="BW428" s="559">
        <f>IF(BW427&gt;Inputs!$E$81,Inputs!$E$81,BW427)*-1</f>
        <v>0</v>
      </c>
      <c r="BX428" s="559">
        <f>IF(BX427&gt;Inputs!$E$81,Inputs!$E$81,BX427)*-1</f>
        <v>0</v>
      </c>
      <c r="BY428" s="559">
        <f>IF(BY427&gt;Inputs!$E$81,Inputs!$E$81,BY427)*-1</f>
        <v>0</v>
      </c>
      <c r="BZ428" s="665">
        <f>SUM(CA428:CX428)</f>
        <v>-1133.729220234</v>
      </c>
      <c r="CA428" s="559">
        <f>IF(CA427&gt;Inputs!$E$81,Inputs!$E$81,CA427)*-1</f>
        <v>0</v>
      </c>
      <c r="CB428" s="559">
        <f>IF(CB427&gt;Inputs!$E$81,Inputs!$E$81,CB427)*-1</f>
        <v>0</v>
      </c>
      <c r="CC428" s="559">
        <f>IF(CC427&gt;Inputs!$E$81,Inputs!$E$81,CC427)*-1</f>
        <v>0</v>
      </c>
      <c r="CD428" s="559">
        <f>IF(CD427&gt;Inputs!$E$81,Inputs!$E$81,CD427)*-1</f>
        <v>0</v>
      </c>
      <c r="CE428" s="559">
        <f>IF(CE427&gt;Inputs!$E$81,Inputs!$E$81,CE427)*-1</f>
        <v>0</v>
      </c>
      <c r="CF428" s="559">
        <f>IF(CF427&gt;Inputs!$E$81,Inputs!$E$81,CF427)*-1</f>
        <v>0</v>
      </c>
      <c r="CG428" s="559">
        <f>IF(CG427&gt;Inputs!$E$81,Inputs!$E$81,CG427)*-1</f>
        <v>0</v>
      </c>
      <c r="CH428" s="559">
        <f>IF(CH427&gt;Inputs!$E$81,Inputs!$E$81,CH427)*-1</f>
        <v>-31.235157310000002</v>
      </c>
      <c r="CI428" s="559">
        <f>IF(CI427&gt;Inputs!$E$81,Inputs!$E$81,CI427)*-1</f>
        <v>-109</v>
      </c>
      <c r="CJ428" s="559">
        <f>IF(CJ427&gt;Inputs!$E$81,Inputs!$E$81,CJ427)*-1</f>
        <v>-109</v>
      </c>
      <c r="CK428" s="559">
        <f>IF(CK427&gt;Inputs!$E$81,Inputs!$E$81,CK427)*-1</f>
        <v>-109</v>
      </c>
      <c r="CL428" s="559">
        <f>IF(CL427&gt;Inputs!$E$81,Inputs!$E$81,CL427)*-1</f>
        <v>-109</v>
      </c>
      <c r="CM428" s="559">
        <f>IF(CM427&gt;Inputs!$E$81,Inputs!$E$81,CM427)*-1</f>
        <v>-109</v>
      </c>
      <c r="CN428" s="559">
        <f>IF(CN427&gt;Inputs!$E$81,Inputs!$E$81,CN427)*-1</f>
        <v>-109</v>
      </c>
      <c r="CO428" s="559">
        <f>IF(CO427&gt;Inputs!$E$81,Inputs!$E$81,CO427)*-1</f>
        <v>-109</v>
      </c>
      <c r="CP428" s="559">
        <f>IF(CP427&gt;Inputs!$E$81,Inputs!$E$81,CP427)*-1</f>
        <v>-109</v>
      </c>
      <c r="CQ428" s="559">
        <f>IF(CQ427&gt;Inputs!$E$81,Inputs!$E$81,CQ427)*-1</f>
        <v>-109</v>
      </c>
      <c r="CR428" s="559">
        <f>IF(CR427&gt;Inputs!$E$81,Inputs!$E$81,CR427)*-1</f>
        <v>-109</v>
      </c>
      <c r="CS428" s="559">
        <f>IF(CS427&gt;Inputs!$E$81,Inputs!$E$81,CS427)*-1</f>
        <v>-12.494062924000001</v>
      </c>
      <c r="CT428" s="559">
        <f>IF(CT427&gt;Inputs!$E$81,Inputs!$E$81,CT427)*-1</f>
        <v>0</v>
      </c>
      <c r="CU428" s="559">
        <f>IF(CU427&gt;Inputs!$E$81,Inputs!$E$81,CU427)*-1</f>
        <v>0</v>
      </c>
      <c r="CV428" s="559">
        <f>IF(CV427&gt;Inputs!$E$81,Inputs!$E$81,CV427)*-1</f>
        <v>0</v>
      </c>
      <c r="CW428" s="559">
        <f>IF(CW427&gt;Inputs!$E$81,Inputs!$E$81,CW427)*-1</f>
        <v>0</v>
      </c>
      <c r="CX428" s="559">
        <f>IF(CX427&gt;Inputs!$E$81,Inputs!$E$81,CX427)*-1</f>
        <v>0</v>
      </c>
      <c r="CY428" s="129"/>
      <c r="CZ428" s="129"/>
      <c r="DA428" s="129"/>
      <c r="DB428" s="129"/>
      <c r="DC428" s="129"/>
      <c r="DD428" s="129"/>
      <c r="DE428" s="129"/>
      <c r="DF428" s="129"/>
      <c r="DG428" s="129"/>
      <c r="DH428" s="129"/>
    </row>
    <row r="429" spans="1:112">
      <c r="A429" s="558" t="s">
        <v>1206</v>
      </c>
      <c r="B429" s="557">
        <f>4*AB429+4*BA429+19*C429+BZ429*4</f>
        <v>1009639.1710349362</v>
      </c>
      <c r="C429" s="557">
        <f>SUM(D429:AA429)</f>
        <v>32569.005517256006</v>
      </c>
      <c r="D429" s="557">
        <f>D427+D428</f>
        <v>0</v>
      </c>
      <c r="E429" s="557">
        <f t="shared" ref="E429:AA429" si="3050">E427+E428</f>
        <v>0</v>
      </c>
      <c r="F429" s="557">
        <f t="shared" si="3050"/>
        <v>0</v>
      </c>
      <c r="G429" s="557">
        <f t="shared" si="3050"/>
        <v>0</v>
      </c>
      <c r="H429" s="557">
        <f t="shared" si="3050"/>
        <v>0</v>
      </c>
      <c r="I429" s="557">
        <f t="shared" si="3050"/>
        <v>0</v>
      </c>
      <c r="J429" s="557">
        <f t="shared" si="3050"/>
        <v>0</v>
      </c>
      <c r="K429" s="557">
        <f t="shared" si="3050"/>
        <v>0</v>
      </c>
      <c r="L429" s="557">
        <f t="shared" si="3050"/>
        <v>809.313624914</v>
      </c>
      <c r="M429" s="557">
        <f t="shared" si="3050"/>
        <v>2402.306647724</v>
      </c>
      <c r="N429" s="557">
        <f t="shared" si="3050"/>
        <v>3520.5252794220005</v>
      </c>
      <c r="O429" s="557">
        <f t="shared" si="3050"/>
        <v>4476.3210931080002</v>
      </c>
      <c r="P429" s="557">
        <f t="shared" si="3050"/>
        <v>4826.15485498</v>
      </c>
      <c r="Q429" s="557">
        <f t="shared" si="3050"/>
        <v>4501.3092189560011</v>
      </c>
      <c r="R429" s="557">
        <f t="shared" si="3050"/>
        <v>4701.2142257400001</v>
      </c>
      <c r="S429" s="557">
        <f t="shared" si="3050"/>
        <v>3757.9124749780003</v>
      </c>
      <c r="T429" s="557">
        <f t="shared" si="3050"/>
        <v>2583.4705601220003</v>
      </c>
      <c r="U429" s="557">
        <f t="shared" si="3050"/>
        <v>990.47753731200009</v>
      </c>
      <c r="V429" s="557">
        <f t="shared" si="3050"/>
        <v>0</v>
      </c>
      <c r="W429" s="557">
        <f t="shared" si="3050"/>
        <v>0</v>
      </c>
      <c r="X429" s="557">
        <f t="shared" si="3050"/>
        <v>0</v>
      </c>
      <c r="Y429" s="557">
        <f t="shared" si="3050"/>
        <v>0</v>
      </c>
      <c r="Z429" s="557">
        <f t="shared" si="3050"/>
        <v>0</v>
      </c>
      <c r="AA429" s="557">
        <f t="shared" si="3050"/>
        <v>0</v>
      </c>
      <c r="AB429" s="557">
        <f>SUM(AC429:AZ429)</f>
        <v>32569.005517256006</v>
      </c>
      <c r="AC429" s="557">
        <f>AC427+AC428</f>
        <v>0</v>
      </c>
      <c r="AD429" s="557">
        <f t="shared" ref="AD429:AZ429" si="3051">AD427+AD428</f>
        <v>0</v>
      </c>
      <c r="AE429" s="557">
        <f t="shared" si="3051"/>
        <v>0</v>
      </c>
      <c r="AF429" s="557">
        <f t="shared" si="3051"/>
        <v>0</v>
      </c>
      <c r="AG429" s="557">
        <f t="shared" si="3051"/>
        <v>0</v>
      </c>
      <c r="AH429" s="557">
        <f t="shared" si="3051"/>
        <v>0</v>
      </c>
      <c r="AI429" s="557">
        <f t="shared" si="3051"/>
        <v>0</v>
      </c>
      <c r="AJ429" s="557">
        <f t="shared" si="3051"/>
        <v>0</v>
      </c>
      <c r="AK429" s="557">
        <f t="shared" si="3051"/>
        <v>809.313624914</v>
      </c>
      <c r="AL429" s="557">
        <f t="shared" si="3051"/>
        <v>2402.306647724</v>
      </c>
      <c r="AM429" s="557">
        <f t="shared" si="3051"/>
        <v>3520.5252794220005</v>
      </c>
      <c r="AN429" s="557">
        <f t="shared" si="3051"/>
        <v>4476.3210931080002</v>
      </c>
      <c r="AO429" s="557">
        <f t="shared" si="3051"/>
        <v>4826.15485498</v>
      </c>
      <c r="AP429" s="557">
        <f t="shared" si="3051"/>
        <v>4501.3092189560011</v>
      </c>
      <c r="AQ429" s="557">
        <f t="shared" si="3051"/>
        <v>4701.2142257400001</v>
      </c>
      <c r="AR429" s="557">
        <f t="shared" si="3051"/>
        <v>3757.9124749780003</v>
      </c>
      <c r="AS429" s="557">
        <f t="shared" si="3051"/>
        <v>2583.4705601220003</v>
      </c>
      <c r="AT429" s="557">
        <f t="shared" si="3051"/>
        <v>990.47753731200009</v>
      </c>
      <c r="AU429" s="557">
        <f t="shared" si="3051"/>
        <v>0</v>
      </c>
      <c r="AV429" s="557">
        <f t="shared" si="3051"/>
        <v>0</v>
      </c>
      <c r="AW429" s="557">
        <f t="shared" si="3051"/>
        <v>0</v>
      </c>
      <c r="AX429" s="557">
        <f t="shared" si="3051"/>
        <v>0</v>
      </c>
      <c r="AY429" s="557">
        <f t="shared" si="3051"/>
        <v>0</v>
      </c>
      <c r="AZ429" s="557">
        <f t="shared" si="3051"/>
        <v>0</v>
      </c>
      <c r="BA429" s="557">
        <f>SUM(BB429:BY429)</f>
        <v>32569.005517256006</v>
      </c>
      <c r="BB429" s="557">
        <f>BB427+BB428</f>
        <v>0</v>
      </c>
      <c r="BC429" s="557">
        <f t="shared" ref="BC429:BY429" si="3052">BC427+BC428</f>
        <v>0</v>
      </c>
      <c r="BD429" s="557">
        <f t="shared" si="3052"/>
        <v>0</v>
      </c>
      <c r="BE429" s="557">
        <f t="shared" si="3052"/>
        <v>0</v>
      </c>
      <c r="BF429" s="557">
        <f t="shared" si="3052"/>
        <v>0</v>
      </c>
      <c r="BG429" s="557">
        <f t="shared" si="3052"/>
        <v>0</v>
      </c>
      <c r="BH429" s="557">
        <f t="shared" si="3052"/>
        <v>0</v>
      </c>
      <c r="BI429" s="557">
        <f t="shared" si="3052"/>
        <v>0</v>
      </c>
      <c r="BJ429" s="557">
        <f t="shared" si="3052"/>
        <v>809.313624914</v>
      </c>
      <c r="BK429" s="557">
        <f t="shared" si="3052"/>
        <v>2402.306647724</v>
      </c>
      <c r="BL429" s="557">
        <f t="shared" si="3052"/>
        <v>3520.5252794220005</v>
      </c>
      <c r="BM429" s="557">
        <f t="shared" si="3052"/>
        <v>4476.3210931080002</v>
      </c>
      <c r="BN429" s="557">
        <f t="shared" si="3052"/>
        <v>4826.15485498</v>
      </c>
      <c r="BO429" s="557">
        <f t="shared" si="3052"/>
        <v>4501.3092189560011</v>
      </c>
      <c r="BP429" s="557">
        <f t="shared" si="3052"/>
        <v>4701.2142257400001</v>
      </c>
      <c r="BQ429" s="557">
        <f t="shared" si="3052"/>
        <v>3757.9124749780003</v>
      </c>
      <c r="BR429" s="557">
        <f t="shared" si="3052"/>
        <v>2583.4705601220003</v>
      </c>
      <c r="BS429" s="557">
        <f t="shared" si="3052"/>
        <v>990.47753731200009</v>
      </c>
      <c r="BT429" s="557">
        <f t="shared" si="3052"/>
        <v>0</v>
      </c>
      <c r="BU429" s="557">
        <f t="shared" si="3052"/>
        <v>0</v>
      </c>
      <c r="BV429" s="557">
        <f t="shared" si="3052"/>
        <v>0</v>
      </c>
      <c r="BW429" s="557">
        <f t="shared" si="3052"/>
        <v>0</v>
      </c>
      <c r="BX429" s="557">
        <f t="shared" si="3052"/>
        <v>0</v>
      </c>
      <c r="BY429" s="557">
        <f t="shared" si="3052"/>
        <v>0</v>
      </c>
      <c r="BZ429" s="557">
        <f>SUM(CA429:CX429)</f>
        <v>32569.005517256006</v>
      </c>
      <c r="CA429" s="557">
        <f>CA427+CA428</f>
        <v>0</v>
      </c>
      <c r="CB429" s="557">
        <f t="shared" ref="CB429:CX429" si="3053">CB427+CB428</f>
        <v>0</v>
      </c>
      <c r="CC429" s="557">
        <f t="shared" si="3053"/>
        <v>0</v>
      </c>
      <c r="CD429" s="557">
        <f t="shared" si="3053"/>
        <v>0</v>
      </c>
      <c r="CE429" s="557">
        <f t="shared" si="3053"/>
        <v>0</v>
      </c>
      <c r="CF429" s="557">
        <f t="shared" si="3053"/>
        <v>0</v>
      </c>
      <c r="CG429" s="557">
        <f t="shared" si="3053"/>
        <v>0</v>
      </c>
      <c r="CH429" s="557">
        <f t="shared" si="3053"/>
        <v>0</v>
      </c>
      <c r="CI429" s="557">
        <f t="shared" si="3053"/>
        <v>809.313624914</v>
      </c>
      <c r="CJ429" s="557">
        <f t="shared" si="3053"/>
        <v>2402.306647724</v>
      </c>
      <c r="CK429" s="557">
        <f t="shared" si="3053"/>
        <v>3520.5252794220005</v>
      </c>
      <c r="CL429" s="557">
        <f t="shared" si="3053"/>
        <v>4476.3210931080002</v>
      </c>
      <c r="CM429" s="557">
        <f t="shared" si="3053"/>
        <v>4826.15485498</v>
      </c>
      <c r="CN429" s="557">
        <f t="shared" si="3053"/>
        <v>4501.3092189560011</v>
      </c>
      <c r="CO429" s="557">
        <f t="shared" si="3053"/>
        <v>4701.2142257400001</v>
      </c>
      <c r="CP429" s="557">
        <f t="shared" si="3053"/>
        <v>3757.9124749780003</v>
      </c>
      <c r="CQ429" s="557">
        <f t="shared" si="3053"/>
        <v>2583.4705601220003</v>
      </c>
      <c r="CR429" s="557">
        <f t="shared" si="3053"/>
        <v>990.47753731200009</v>
      </c>
      <c r="CS429" s="557">
        <f t="shared" si="3053"/>
        <v>0</v>
      </c>
      <c r="CT429" s="557">
        <f t="shared" si="3053"/>
        <v>0</v>
      </c>
      <c r="CU429" s="557">
        <f t="shared" si="3053"/>
        <v>0</v>
      </c>
      <c r="CV429" s="557">
        <f t="shared" si="3053"/>
        <v>0</v>
      </c>
      <c r="CW429" s="557">
        <f t="shared" si="3053"/>
        <v>0</v>
      </c>
      <c r="CX429" s="557">
        <f t="shared" si="3053"/>
        <v>0</v>
      </c>
      <c r="CY429" s="129"/>
      <c r="CZ429" s="129"/>
      <c r="DA429" s="129"/>
      <c r="DB429" s="129"/>
      <c r="DC429" s="129"/>
      <c r="DD429" s="129"/>
      <c r="DE429" s="129"/>
      <c r="DF429" s="129"/>
      <c r="DG429" s="129"/>
      <c r="DH429" s="129"/>
    </row>
    <row r="430" spans="1:112">
      <c r="A430" s="558"/>
      <c r="B430" s="557"/>
      <c r="C430" s="557"/>
      <c r="D430" s="557"/>
      <c r="E430" s="557"/>
      <c r="F430" s="557"/>
      <c r="G430" s="557"/>
      <c r="H430" s="557"/>
      <c r="I430" s="557"/>
      <c r="J430" s="557"/>
      <c r="K430" s="557"/>
      <c r="L430" s="557"/>
      <c r="M430" s="557"/>
      <c r="N430" s="557"/>
      <c r="O430" s="557"/>
      <c r="P430" s="557"/>
      <c r="Q430" s="557"/>
      <c r="R430" s="557"/>
      <c r="S430" s="557"/>
      <c r="T430" s="557"/>
      <c r="U430" s="557"/>
      <c r="V430" s="557"/>
      <c r="W430" s="557"/>
      <c r="X430" s="557"/>
      <c r="Y430" s="557"/>
      <c r="Z430" s="557"/>
      <c r="AA430" s="557"/>
      <c r="AB430" s="557"/>
      <c r="AC430" s="557"/>
      <c r="AD430" s="557"/>
      <c r="AE430" s="557"/>
      <c r="AF430" s="557"/>
      <c r="AG430" s="557"/>
      <c r="AH430" s="557"/>
      <c r="AI430" s="557"/>
      <c r="AJ430" s="557"/>
      <c r="AK430" s="557"/>
      <c r="AL430" s="557"/>
      <c r="AM430" s="557"/>
      <c r="AN430" s="557"/>
      <c r="AO430" s="557"/>
      <c r="AP430" s="557"/>
      <c r="AQ430" s="557"/>
      <c r="AR430" s="557"/>
      <c r="AS430" s="557"/>
      <c r="AT430" s="557"/>
      <c r="AU430" s="557"/>
      <c r="AV430" s="557"/>
      <c r="AW430" s="557"/>
      <c r="AX430" s="557"/>
      <c r="AY430" s="557"/>
      <c r="AZ430" s="557"/>
      <c r="BA430" s="557"/>
      <c r="BB430" s="557"/>
      <c r="BC430" s="557"/>
      <c r="BD430" s="557"/>
      <c r="BE430" s="557"/>
      <c r="BF430" s="557"/>
      <c r="BG430" s="557"/>
      <c r="BH430" s="557"/>
      <c r="BI430" s="557"/>
      <c r="BJ430" s="557"/>
      <c r="BK430" s="557"/>
      <c r="BL430" s="557"/>
      <c r="BM430" s="557"/>
      <c r="BN430" s="557"/>
      <c r="BO430" s="557"/>
      <c r="BP430" s="557"/>
      <c r="BQ430" s="557"/>
      <c r="BR430" s="557"/>
      <c r="BS430" s="557"/>
      <c r="BT430" s="557"/>
      <c r="BU430" s="557"/>
      <c r="BV430" s="557"/>
      <c r="BW430" s="557"/>
      <c r="BX430" s="557"/>
      <c r="BY430" s="557"/>
      <c r="BZ430" s="557"/>
      <c r="CA430" s="557"/>
      <c r="CB430" s="557"/>
      <c r="CC430" s="557"/>
      <c r="CD430" s="557"/>
      <c r="CE430" s="557"/>
      <c r="CF430" s="557"/>
      <c r="CG430" s="557"/>
      <c r="CH430" s="557"/>
      <c r="CI430" s="557"/>
      <c r="CJ430" s="557"/>
      <c r="CK430" s="557"/>
      <c r="CL430" s="557"/>
      <c r="CM430" s="557"/>
      <c r="CN430" s="557"/>
      <c r="CO430" s="557"/>
      <c r="CP430" s="557"/>
      <c r="CQ430" s="557"/>
      <c r="CR430" s="557"/>
      <c r="CS430" s="557"/>
      <c r="CT430" s="557"/>
      <c r="CU430" s="557"/>
      <c r="CV430" s="557"/>
      <c r="CW430" s="557"/>
      <c r="CX430" s="557"/>
      <c r="CY430" s="129"/>
      <c r="CZ430" s="129"/>
      <c r="DA430" s="129"/>
      <c r="DB430" s="129"/>
      <c r="DC430" s="129"/>
      <c r="DD430" s="129"/>
      <c r="DE430" s="129"/>
      <c r="DF430" s="129"/>
      <c r="DG430" s="129"/>
      <c r="DH430" s="129"/>
    </row>
    <row r="431" spans="1:112">
      <c r="A431" s="607" t="s">
        <v>1220</v>
      </c>
      <c r="B431" s="557"/>
      <c r="C431" s="557"/>
      <c r="D431" s="557"/>
      <c r="E431" s="557"/>
      <c r="F431" s="557"/>
      <c r="G431" s="557"/>
      <c r="H431" s="557"/>
      <c r="I431" s="557"/>
      <c r="J431" s="557"/>
      <c r="K431" s="557"/>
      <c r="L431" s="557"/>
      <c r="M431" s="557"/>
      <c r="N431" s="557"/>
      <c r="O431" s="557"/>
      <c r="P431" s="557"/>
      <c r="Q431" s="557"/>
      <c r="R431" s="557"/>
      <c r="S431" s="557"/>
      <c r="T431" s="557"/>
      <c r="U431" s="557"/>
      <c r="V431" s="557"/>
      <c r="W431" s="557"/>
      <c r="X431" s="557"/>
      <c r="Y431" s="557"/>
      <c r="Z431" s="557"/>
      <c r="AA431" s="557"/>
      <c r="AB431" s="557"/>
      <c r="AC431" s="557"/>
      <c r="AD431" s="557"/>
      <c r="AE431" s="557"/>
      <c r="AF431" s="557"/>
      <c r="AG431" s="557"/>
      <c r="AH431" s="557"/>
      <c r="AI431" s="557"/>
      <c r="AJ431" s="557"/>
      <c r="AK431" s="557"/>
      <c r="AL431" s="557"/>
      <c r="AM431" s="557"/>
      <c r="AN431" s="557"/>
      <c r="AO431" s="557"/>
      <c r="AP431" s="557"/>
      <c r="AQ431" s="557"/>
      <c r="AR431" s="557"/>
      <c r="AS431" s="557"/>
      <c r="AT431" s="557"/>
      <c r="AU431" s="557"/>
      <c r="AV431" s="557"/>
      <c r="AW431" s="557"/>
      <c r="AX431" s="557"/>
      <c r="AY431" s="557"/>
      <c r="AZ431" s="557"/>
      <c r="BA431" s="557"/>
      <c r="BB431" s="557"/>
      <c r="BC431" s="557"/>
      <c r="BD431" s="557"/>
      <c r="BE431" s="557"/>
      <c r="BF431" s="557"/>
      <c r="BG431" s="557"/>
      <c r="BH431" s="557"/>
      <c r="BI431" s="557"/>
      <c r="BJ431" s="557"/>
      <c r="BK431" s="557"/>
      <c r="BL431" s="557"/>
      <c r="BM431" s="557"/>
      <c r="BN431" s="557"/>
      <c r="BO431" s="557"/>
      <c r="BP431" s="557"/>
      <c r="BQ431" s="557"/>
      <c r="BR431" s="557"/>
      <c r="BS431" s="557"/>
      <c r="BT431" s="557"/>
      <c r="BU431" s="557"/>
      <c r="BV431" s="557"/>
      <c r="BW431" s="557"/>
      <c r="BX431" s="557"/>
      <c r="BY431" s="557"/>
      <c r="BZ431" s="557"/>
      <c r="CA431" s="557"/>
      <c r="CB431" s="557"/>
      <c r="CC431" s="557"/>
      <c r="CD431" s="557"/>
      <c r="CE431" s="557"/>
      <c r="CF431" s="557"/>
      <c r="CG431" s="557"/>
      <c r="CH431" s="557"/>
      <c r="CI431" s="557"/>
      <c r="CJ431" s="557"/>
      <c r="CK431" s="557"/>
      <c r="CL431" s="557"/>
      <c r="CM431" s="557"/>
      <c r="CN431" s="557"/>
      <c r="CO431" s="557"/>
      <c r="CP431" s="557"/>
      <c r="CQ431" s="557"/>
      <c r="CR431" s="557"/>
      <c r="CS431" s="557"/>
      <c r="CT431" s="557"/>
      <c r="CU431" s="557"/>
      <c r="CV431" s="557"/>
      <c r="CW431" s="557"/>
      <c r="CX431" s="557"/>
      <c r="CY431" s="129"/>
      <c r="CZ431" s="129"/>
      <c r="DA431" s="129"/>
      <c r="DB431" s="129"/>
      <c r="DC431" s="129"/>
      <c r="DD431" s="129"/>
      <c r="DE431" s="129"/>
      <c r="DF431" s="129"/>
      <c r="DG431" s="129"/>
      <c r="DH431" s="129"/>
    </row>
    <row r="432" spans="1:112">
      <c r="A432" s="558" t="s">
        <v>1208</v>
      </c>
      <c r="B432" s="557">
        <f>4*AB432+4*BA432+19*C432+BZ432*4</f>
        <v>935057.73996556178</v>
      </c>
      <c r="C432" s="557">
        <f>SUM(D432:AA432)</f>
        <v>31255.600323979565</v>
      </c>
      <c r="D432" s="557">
        <f>IF(D419&lt;0,0,IF(D419&gt;D429,D429,D419))</f>
        <v>0</v>
      </c>
      <c r="E432" s="557">
        <f t="shared" ref="E432:AA432" si="3054">IF(E419&lt;0,0,IF(E419&gt;E429,E429,E419))</f>
        <v>0</v>
      </c>
      <c r="F432" s="557">
        <f t="shared" si="3054"/>
        <v>0</v>
      </c>
      <c r="G432" s="557">
        <f t="shared" si="3054"/>
        <v>0</v>
      </c>
      <c r="H432" s="557">
        <f t="shared" si="3054"/>
        <v>0</v>
      </c>
      <c r="I432" s="557">
        <f t="shared" si="3054"/>
        <v>0</v>
      </c>
      <c r="J432" s="557">
        <f t="shared" si="3054"/>
        <v>0</v>
      </c>
      <c r="K432" s="557">
        <f t="shared" si="3054"/>
        <v>0</v>
      </c>
      <c r="L432" s="557">
        <f t="shared" si="3054"/>
        <v>809.313624914</v>
      </c>
      <c r="M432" s="557">
        <f t="shared" si="3054"/>
        <v>2402.306647724</v>
      </c>
      <c r="N432" s="557">
        <f t="shared" si="3054"/>
        <v>3520.5252794220005</v>
      </c>
      <c r="O432" s="557">
        <f t="shared" si="3054"/>
        <v>4457.5948232838473</v>
      </c>
      <c r="P432" s="557">
        <f t="shared" si="3054"/>
        <v>4189.6175215824742</v>
      </c>
      <c r="Q432" s="557">
        <f t="shared" si="3054"/>
        <v>4501.3092189560011</v>
      </c>
      <c r="R432" s="557">
        <f t="shared" si="3054"/>
        <v>4043.0726356852415</v>
      </c>
      <c r="S432" s="557">
        <f t="shared" si="3054"/>
        <v>3757.9124749780003</v>
      </c>
      <c r="T432" s="557">
        <f t="shared" si="3054"/>
        <v>2583.4705601220003</v>
      </c>
      <c r="U432" s="557">
        <f t="shared" si="3054"/>
        <v>990.47753731200009</v>
      </c>
      <c r="V432" s="557">
        <f t="shared" si="3054"/>
        <v>0</v>
      </c>
      <c r="W432" s="557">
        <f t="shared" si="3054"/>
        <v>0</v>
      </c>
      <c r="X432" s="557">
        <f t="shared" si="3054"/>
        <v>0</v>
      </c>
      <c r="Y432" s="557">
        <f t="shared" si="3054"/>
        <v>0</v>
      </c>
      <c r="Z432" s="557">
        <f t="shared" si="3054"/>
        <v>0</v>
      </c>
      <c r="AA432" s="557">
        <f t="shared" si="3054"/>
        <v>0</v>
      </c>
      <c r="AB432" s="557">
        <f>SUM(AC432:AZ432)</f>
        <v>28427.684272706359</v>
      </c>
      <c r="AC432" s="557">
        <f>IF(AC419&lt;0,0,IF(AC419&gt;AC429,AC429,AC419))</f>
        <v>0</v>
      </c>
      <c r="AD432" s="557">
        <f t="shared" ref="AD432:BY432" si="3055">IF(AD419&lt;0,0,IF(AD419&gt;AD429,AD429,AD419))</f>
        <v>0</v>
      </c>
      <c r="AE432" s="557">
        <f t="shared" si="3055"/>
        <v>0</v>
      </c>
      <c r="AF432" s="557">
        <f t="shared" si="3055"/>
        <v>0</v>
      </c>
      <c r="AG432" s="557">
        <f t="shared" si="3055"/>
        <v>0</v>
      </c>
      <c r="AH432" s="557">
        <f t="shared" si="3055"/>
        <v>0</v>
      </c>
      <c r="AI432" s="557">
        <f t="shared" si="3055"/>
        <v>0</v>
      </c>
      <c r="AJ432" s="557">
        <f t="shared" si="3055"/>
        <v>0</v>
      </c>
      <c r="AK432" s="557">
        <f t="shared" si="3055"/>
        <v>809.313624914</v>
      </c>
      <c r="AL432" s="557">
        <f t="shared" si="3055"/>
        <v>2402.306647724</v>
      </c>
      <c r="AM432" s="557">
        <f t="shared" si="3055"/>
        <v>3520.5252794220005</v>
      </c>
      <c r="AN432" s="557">
        <f t="shared" si="3055"/>
        <v>3760.4593893017372</v>
      </c>
      <c r="AO432" s="557">
        <f t="shared" si="3055"/>
        <v>3505.6355863547442</v>
      </c>
      <c r="AP432" s="557">
        <f t="shared" si="3055"/>
        <v>3941.8120796394269</v>
      </c>
      <c r="AQ432" s="557">
        <f t="shared" si="3055"/>
        <v>3359.0907004575115</v>
      </c>
      <c r="AR432" s="557">
        <f t="shared" si="3055"/>
        <v>3554.5928674589359</v>
      </c>
      <c r="AS432" s="557">
        <f t="shared" si="3055"/>
        <v>2583.4705601220003</v>
      </c>
      <c r="AT432" s="557">
        <f t="shared" si="3055"/>
        <v>990.47753731200009</v>
      </c>
      <c r="AU432" s="557">
        <f t="shared" si="3055"/>
        <v>0</v>
      </c>
      <c r="AV432" s="557">
        <f t="shared" si="3055"/>
        <v>0</v>
      </c>
      <c r="AW432" s="557">
        <f t="shared" si="3055"/>
        <v>0</v>
      </c>
      <c r="AX432" s="557">
        <f t="shared" si="3055"/>
        <v>0</v>
      </c>
      <c r="AY432" s="557">
        <f t="shared" si="3055"/>
        <v>0</v>
      </c>
      <c r="AZ432" s="557">
        <f t="shared" si="3055"/>
        <v>0</v>
      </c>
      <c r="BA432" s="557">
        <f>SUM(BB432:BY432)</f>
        <v>25757.524025567327</v>
      </c>
      <c r="BB432" s="557">
        <f>IF(BB419&lt;0,0,IF(BB419&gt;BB429,BB429,BB419))</f>
        <v>0</v>
      </c>
      <c r="BC432" s="557">
        <f t="shared" si="3055"/>
        <v>0</v>
      </c>
      <c r="BD432" s="557">
        <f t="shared" si="3055"/>
        <v>0</v>
      </c>
      <c r="BE432" s="557">
        <f t="shared" si="3055"/>
        <v>0</v>
      </c>
      <c r="BF432" s="557">
        <f t="shared" si="3055"/>
        <v>0</v>
      </c>
      <c r="BG432" s="557">
        <f t="shared" si="3055"/>
        <v>0</v>
      </c>
      <c r="BH432" s="557">
        <f t="shared" si="3055"/>
        <v>0</v>
      </c>
      <c r="BI432" s="557">
        <f t="shared" si="3055"/>
        <v>0</v>
      </c>
      <c r="BJ432" s="557">
        <f t="shared" si="3055"/>
        <v>809.313624914</v>
      </c>
      <c r="BK432" s="557">
        <f t="shared" si="3055"/>
        <v>2402.306647724</v>
      </c>
      <c r="BL432" s="557">
        <f t="shared" si="3055"/>
        <v>3520.5252794220005</v>
      </c>
      <c r="BM432" s="557">
        <f t="shared" si="3055"/>
        <v>3218.2429406489846</v>
      </c>
      <c r="BN432" s="557">
        <f t="shared" si="3055"/>
        <v>2973.6496367331747</v>
      </c>
      <c r="BO432" s="557">
        <f t="shared" si="3055"/>
        <v>3399.5956309866742</v>
      </c>
      <c r="BP432" s="557">
        <f t="shared" si="3055"/>
        <v>2827.104750835942</v>
      </c>
      <c r="BQ432" s="557">
        <f t="shared" si="3055"/>
        <v>3032.8374168685514</v>
      </c>
      <c r="BR432" s="557">
        <f t="shared" si="3055"/>
        <v>2583.4705601220003</v>
      </c>
      <c r="BS432" s="557">
        <f t="shared" si="3055"/>
        <v>990.47753731200009</v>
      </c>
      <c r="BT432" s="557">
        <f t="shared" si="3055"/>
        <v>0</v>
      </c>
      <c r="BU432" s="557">
        <f t="shared" si="3055"/>
        <v>0</v>
      </c>
      <c r="BV432" s="557">
        <f t="shared" si="3055"/>
        <v>0</v>
      </c>
      <c r="BW432" s="557">
        <f t="shared" si="3055"/>
        <v>0</v>
      </c>
      <c r="BX432" s="557">
        <f t="shared" si="3055"/>
        <v>0</v>
      </c>
      <c r="BY432" s="557">
        <f t="shared" si="3055"/>
        <v>0</v>
      </c>
      <c r="BZ432" s="557">
        <f>SUM(CA432:CX432)</f>
        <v>31115.125154213794</v>
      </c>
      <c r="CA432" s="557">
        <f>IF(CA419&lt;0,0,IF(CA419&gt;CA429,CA429,CA419))</f>
        <v>0</v>
      </c>
      <c r="CB432" s="557">
        <f t="shared" ref="CB432:CX432" si="3056">IF(CB419&lt;0,0,IF(CB419&gt;CB429,CB429,CB419))</f>
        <v>0</v>
      </c>
      <c r="CC432" s="557">
        <f t="shared" si="3056"/>
        <v>0</v>
      </c>
      <c r="CD432" s="557">
        <f t="shared" si="3056"/>
        <v>0</v>
      </c>
      <c r="CE432" s="557">
        <f t="shared" si="3056"/>
        <v>0</v>
      </c>
      <c r="CF432" s="557">
        <f t="shared" si="3056"/>
        <v>0</v>
      </c>
      <c r="CG432" s="557">
        <f t="shared" si="3056"/>
        <v>0</v>
      </c>
      <c r="CH432" s="557">
        <f t="shared" si="3056"/>
        <v>0</v>
      </c>
      <c r="CI432" s="557">
        <f t="shared" si="3056"/>
        <v>809.313624914</v>
      </c>
      <c r="CJ432" s="557">
        <f t="shared" si="3056"/>
        <v>2402.306647724</v>
      </c>
      <c r="CK432" s="557">
        <f t="shared" si="3056"/>
        <v>3520.5252794220005</v>
      </c>
      <c r="CL432" s="557">
        <f t="shared" si="3056"/>
        <v>4457.5948232838473</v>
      </c>
      <c r="CM432" s="557">
        <f t="shared" si="3056"/>
        <v>4122.7245835987751</v>
      </c>
      <c r="CN432" s="557">
        <f t="shared" si="3056"/>
        <v>4501.3092189560011</v>
      </c>
      <c r="CO432" s="557">
        <f t="shared" si="3056"/>
        <v>3969.4904039031717</v>
      </c>
      <c r="CP432" s="557">
        <f t="shared" si="3056"/>
        <v>3757.9124749780003</v>
      </c>
      <c r="CQ432" s="557">
        <f t="shared" si="3056"/>
        <v>2583.4705601220003</v>
      </c>
      <c r="CR432" s="557">
        <f t="shared" si="3056"/>
        <v>990.47753731200009</v>
      </c>
      <c r="CS432" s="557">
        <f t="shared" si="3056"/>
        <v>0</v>
      </c>
      <c r="CT432" s="557">
        <f t="shared" si="3056"/>
        <v>0</v>
      </c>
      <c r="CU432" s="557">
        <f t="shared" si="3056"/>
        <v>0</v>
      </c>
      <c r="CV432" s="557">
        <f t="shared" si="3056"/>
        <v>0</v>
      </c>
      <c r="CW432" s="557">
        <f t="shared" si="3056"/>
        <v>0</v>
      </c>
      <c r="CX432" s="557">
        <f t="shared" si="3056"/>
        <v>0</v>
      </c>
      <c r="CY432" s="129"/>
      <c r="CZ432" s="129"/>
      <c r="DA432" s="129"/>
      <c r="DB432" s="129"/>
      <c r="DC432" s="129"/>
      <c r="DD432" s="129"/>
      <c r="DE432" s="129"/>
      <c r="DF432" s="129"/>
      <c r="DG432" s="129"/>
      <c r="DH432" s="129"/>
    </row>
    <row r="433" spans="1:112">
      <c r="A433" s="558" t="s">
        <v>1209</v>
      </c>
      <c r="B433" s="604">
        <f>B419-B432</f>
        <v>2200719.1732347868</v>
      </c>
      <c r="C433" s="604">
        <f t="shared" ref="C433" si="3057">C419-C432</f>
        <v>75041.117477534237</v>
      </c>
      <c r="D433" s="604">
        <f t="shared" ref="D433" si="3058">D419-D432</f>
        <v>2773.9763083529733</v>
      </c>
      <c r="E433" s="604">
        <f t="shared" ref="E433" si="3059">E419-E432</f>
        <v>2481.6763360334335</v>
      </c>
      <c r="F433" s="604">
        <f t="shared" ref="F433" si="3060">F419-F432</f>
        <v>2481.6763360334335</v>
      </c>
      <c r="G433" s="604">
        <f t="shared" ref="G433" si="3061">G419-G432</f>
        <v>2525.6921724467265</v>
      </c>
      <c r="H433" s="604">
        <f t="shared" ref="H433" si="3062">H419-H432</f>
        <v>2715.6356327692729</v>
      </c>
      <c r="I433" s="604">
        <f t="shared" ref="I433" si="3063">I419-I432</f>
        <v>2671.8421586064987</v>
      </c>
      <c r="J433" s="604">
        <f t="shared" ref="J433" si="3064">J419-J432</f>
        <v>2627.8263221932029</v>
      </c>
      <c r="K433" s="604">
        <f t="shared" ref="K433" si="3065">K419-K432</f>
        <v>4655.3990066457145</v>
      </c>
      <c r="L433" s="604">
        <f t="shared" ref="L433" si="3066">L419-L432</f>
        <v>4085.0792519607012</v>
      </c>
      <c r="M433" s="604">
        <f t="shared" ref="M433" si="3067">M419-M432</f>
        <v>2865.3619363181533</v>
      </c>
      <c r="N433" s="604">
        <f t="shared" ref="N433" si="3068">N419-N432</f>
        <v>1606.1238014312985</v>
      </c>
      <c r="O433" s="604">
        <f t="shared" ref="O433" si="3069">O419-O432</f>
        <v>0</v>
      </c>
      <c r="P433" s="604">
        <f t="shared" ref="P433" si="3070">P419-P432</f>
        <v>0</v>
      </c>
      <c r="Q433" s="604">
        <f t="shared" ref="Q433" si="3071">Q419-Q432</f>
        <v>137.6382946655358</v>
      </c>
      <c r="R433" s="604">
        <f t="shared" ref="R433" si="3072">R419-R432</f>
        <v>0</v>
      </c>
      <c r="S433" s="604">
        <f t="shared" ref="S433" si="3073">S419-S432</f>
        <v>467.50882895428731</v>
      </c>
      <c r="T433" s="604">
        <f t="shared" ref="T433" si="3074">T419-T432</f>
        <v>2811.1610117768842</v>
      </c>
      <c r="U433" s="604">
        <f t="shared" ref="U433" si="3075">U419-U432</f>
        <v>4915.0012706113866</v>
      </c>
      <c r="V433" s="604">
        <f t="shared" ref="V433" si="3076">V419-V432</f>
        <v>6488.5018349140937</v>
      </c>
      <c r="W433" s="604">
        <f t="shared" ref="W433" si="3077">W419-W432</f>
        <v>6931.3027689484643</v>
      </c>
      <c r="X433" s="604">
        <f t="shared" ref="X433" si="3078">X419-X432</f>
        <v>6682.9074519169553</v>
      </c>
      <c r="Y433" s="604">
        <f t="shared" ref="Y433" si="3079">Y419-Y432</f>
        <v>5806.0090459222556</v>
      </c>
      <c r="Z433" s="604">
        <f t="shared" ref="Z433" si="3080">Z419-Z432</f>
        <v>5557.6147259695626</v>
      </c>
      <c r="AA433" s="604">
        <f t="shared" ref="AA433" si="3081">AA419-AA432</f>
        <v>3753.1829810633449</v>
      </c>
      <c r="AB433" s="604">
        <f t="shared" ref="AB433" si="3082">AB419-AB432</f>
        <v>63492.267948123248</v>
      </c>
      <c r="AC433" s="604">
        <f t="shared" ref="AC433" si="3083">AC419-AC432</f>
        <v>2313.6038519496942</v>
      </c>
      <c r="AD433" s="604">
        <f t="shared" ref="AD433" si="3084">AD419-AD432</f>
        <v>2047.6108771389108</v>
      </c>
      <c r="AE433" s="604">
        <f t="shared" ref="AE433" si="3085">AE419-AE432</f>
        <v>2047.6108771389108</v>
      </c>
      <c r="AF433" s="604">
        <f t="shared" ref="AF433" si="3086">AF419-AF432</f>
        <v>2104.7927601021302</v>
      </c>
      <c r="AG433" s="604">
        <f t="shared" ref="AG433" si="3087">AG419-AG432</f>
        <v>2294.736220424676</v>
      </c>
      <c r="AH433" s="604">
        <f t="shared" ref="AH433" si="3088">AH419-AH432</f>
        <v>2237.7766997119761</v>
      </c>
      <c r="AI433" s="604">
        <f t="shared" ref="AI433" si="3089">AI419-AI432</f>
        <v>2180.607364544303</v>
      </c>
      <c r="AJ433" s="604">
        <f t="shared" ref="AJ433" si="3090">AJ419-AJ432</f>
        <v>4168.7193878728367</v>
      </c>
      <c r="AK433" s="604">
        <f t="shared" ref="AK433" si="3091">AK419-AK432</f>
        <v>3506.3253067680062</v>
      </c>
      <c r="AL433" s="604">
        <f t="shared" ref="AL433" si="3092">AL419-AL432</f>
        <v>2194.5334998448016</v>
      </c>
      <c r="AM433" s="604">
        <f t="shared" ref="AM433" si="3093">AM419-AM432</f>
        <v>895.81433830452443</v>
      </c>
      <c r="AN433" s="604">
        <f t="shared" ref="AN433" si="3094">AN419-AN432</f>
        <v>0</v>
      </c>
      <c r="AO433" s="604">
        <f t="shared" ref="AO433" si="3095">AO419-AO432</f>
        <v>0</v>
      </c>
      <c r="AP433" s="604">
        <f t="shared" ref="AP433" si="3096">AP419-AP432</f>
        <v>0</v>
      </c>
      <c r="AQ433" s="604">
        <f t="shared" ref="AQ433" si="3097">AQ419-AQ432</f>
        <v>0</v>
      </c>
      <c r="AR433" s="604">
        <f t="shared" ref="AR433" si="3098">AR419-AR432</f>
        <v>0</v>
      </c>
      <c r="AS433" s="604">
        <f t="shared" ref="AS433" si="3099">AS419-AS432</f>
        <v>2140.3325753035324</v>
      </c>
      <c r="AT433" s="604">
        <f t="shared" ref="AT433" si="3100">AT419-AT432</f>
        <v>4231.0193353836567</v>
      </c>
      <c r="AU433" s="604">
        <f t="shared" ref="AU433" si="3101">AU419-AU432</f>
        <v>5751.9099898273671</v>
      </c>
      <c r="AV433" s="604">
        <f t="shared" ref="AV433" si="3102">AV419-AV432</f>
        <v>6155.2463424400776</v>
      </c>
      <c r="AW433" s="604">
        <f t="shared" ref="AW433" si="3103">AW419-AW432</f>
        <v>5946.3156068302287</v>
      </c>
      <c r="AX433" s="604">
        <f t="shared" ref="AX433" si="3104">AX419-AX432</f>
        <v>5148.3325972393504</v>
      </c>
      <c r="AY433" s="604">
        <f t="shared" ref="AY433" si="3105">AY419-AY432</f>
        <v>4939.4002845137275</v>
      </c>
      <c r="AZ433" s="604">
        <f t="shared" ref="AZ433" si="3106">AZ419-AZ432</f>
        <v>3187.5800327846359</v>
      </c>
      <c r="BA433" s="604">
        <f t="shared" ref="BA433" si="3107">BA419-BA432</f>
        <v>54980.353429238879</v>
      </c>
      <c r="BB433" s="604">
        <f t="shared" ref="BB433" si="3108">BB419-BB432</f>
        <v>1955.5363858582541</v>
      </c>
      <c r="BC433" s="604">
        <f t="shared" ref="BC433" si="3109">BC419-BC432</f>
        <v>1709.9767111757537</v>
      </c>
      <c r="BD433" s="604">
        <f t="shared" ref="BD433" si="3110">BD419-BD432</f>
        <v>1709.9767111757537</v>
      </c>
      <c r="BE433" s="604">
        <f t="shared" ref="BE433" si="3111">BE419-BE432</f>
        <v>1777.4107846502168</v>
      </c>
      <c r="BF433" s="604">
        <f t="shared" ref="BF433" si="3112">BF419-BF432</f>
        <v>1967.3542449727627</v>
      </c>
      <c r="BG433" s="604">
        <f t="shared" ref="BG433" si="3113">BG419-BG432</f>
        <v>1900.1425337488192</v>
      </c>
      <c r="BH433" s="604">
        <f t="shared" ref="BH433" si="3114">BH419-BH432</f>
        <v>1832.770397484046</v>
      </c>
      <c r="BI433" s="604">
        <f t="shared" ref="BI433" si="3115">BI419-BI432</f>
        <v>3790.1909237190266</v>
      </c>
      <c r="BJ433" s="604">
        <f t="shared" ref="BJ433" si="3116">BJ419-BJ432</f>
        <v>3056.1833493959084</v>
      </c>
      <c r="BK433" s="604">
        <f t="shared" ref="BK433" si="3117">BK419-BK432</f>
        <v>1672.7780492544171</v>
      </c>
      <c r="BL433" s="604">
        <f t="shared" ref="BL433" si="3118">BL419-BL432</f>
        <v>343.38792101087211</v>
      </c>
      <c r="BM433" s="604">
        <f t="shared" ref="BM433" si="3119">BM419-BM432</f>
        <v>0</v>
      </c>
      <c r="BN433" s="604">
        <f t="shared" ref="BN433" si="3120">BN419-BN432</f>
        <v>0</v>
      </c>
      <c r="BO433" s="604">
        <f t="shared" ref="BO433" si="3121">BO419-BO432</f>
        <v>0</v>
      </c>
      <c r="BP433" s="604">
        <f t="shared" ref="BP433" si="3122">BP419-BP432</f>
        <v>0</v>
      </c>
      <c r="BQ433" s="604">
        <f t="shared" ref="BQ433" si="3123">BQ419-BQ432</f>
        <v>0</v>
      </c>
      <c r="BR433" s="604">
        <f t="shared" ref="BR433" si="3124">BR419-BR432</f>
        <v>1618.5771247131479</v>
      </c>
      <c r="BS433" s="604">
        <f t="shared" ref="BS433" si="3125">BS419-BS432</f>
        <v>3699.0333857620863</v>
      </c>
      <c r="BT433" s="604">
        <f t="shared" ref="BT433" si="3126">BT419-BT432</f>
        <v>5178.9979589225386</v>
      </c>
      <c r="BU433" s="604">
        <f t="shared" ref="BU433" si="3127">BU419-BU432</f>
        <v>5551.6107390291108</v>
      </c>
      <c r="BV433" s="604">
        <f t="shared" ref="BV433" si="3128">BV419-BV432</f>
        <v>5373.4035759254002</v>
      </c>
      <c r="BW433" s="604">
        <f t="shared" ref="BW433" si="3129">BW419-BW432</f>
        <v>4636.7847261085935</v>
      </c>
      <c r="BX433" s="604">
        <f t="shared" ref="BX433" si="3130">BX419-BX432</f>
        <v>4458.5668300480784</v>
      </c>
      <c r="BY433" s="604">
        <f t="shared" ref="BY433" si="3131">BY419-BY432</f>
        <v>2747.671076284119</v>
      </c>
      <c r="BZ433" s="604">
        <f t="shared" ref="BZ433" si="3132">BZ419-BZ432</f>
        <v>75261.863913046909</v>
      </c>
      <c r="CA433" s="604">
        <f t="shared" ref="CA433" si="3133">CA419-CA432</f>
        <v>2773.9763083529733</v>
      </c>
      <c r="CB433" s="604">
        <f t="shared" ref="CB433" si="3134">CB419-CB432</f>
        <v>2481.6763360334335</v>
      </c>
      <c r="CC433" s="604">
        <f t="shared" ref="CC433" si="3135">CC419-CC432</f>
        <v>2481.6763360334335</v>
      </c>
      <c r="CD433" s="604">
        <f t="shared" ref="CD433" si="3136">CD419-CD432</f>
        <v>2525.6921724467265</v>
      </c>
      <c r="CE433" s="604">
        <f t="shared" ref="CE433" si="3137">CE419-CE432</f>
        <v>2715.6356327692729</v>
      </c>
      <c r="CF433" s="604">
        <f t="shared" ref="CF433" si="3138">CF419-CF432</f>
        <v>2671.8421586064987</v>
      </c>
      <c r="CG433" s="604">
        <f t="shared" ref="CG433" si="3139">CG419-CG432</f>
        <v>2627.8263221932029</v>
      </c>
      <c r="CH433" s="604">
        <f t="shared" ref="CH433" si="3140">CH419-CH432</f>
        <v>4655.3990066457145</v>
      </c>
      <c r="CI433" s="604">
        <f t="shared" ref="CI433" si="3141">CI419-CI432</f>
        <v>4085.0792519607012</v>
      </c>
      <c r="CJ433" s="604">
        <f t="shared" ref="CJ433" si="3142">CJ419-CJ432</f>
        <v>2865.3619363181533</v>
      </c>
      <c r="CK433" s="604">
        <f t="shared" ref="CK433" si="3143">CK419-CK432</f>
        <v>1606.1238014312985</v>
      </c>
      <c r="CL433" s="604">
        <f t="shared" ref="CL433" si="3144">CL419-CL432</f>
        <v>0</v>
      </c>
      <c r="CM433" s="604">
        <f t="shared" ref="CM433" si="3145">CM419-CM432</f>
        <v>0</v>
      </c>
      <c r="CN433" s="604">
        <f t="shared" ref="CN433" si="3146">CN419-CN432</f>
        <v>77.434650480206983</v>
      </c>
      <c r="CO433" s="604">
        <f t="shared" ref="CO433" si="3147">CO419-CO432</f>
        <v>0</v>
      </c>
      <c r="CP433" s="604">
        <f t="shared" ref="CP433" si="3148">CP419-CP432</f>
        <v>393.92659717221704</v>
      </c>
      <c r="CQ433" s="604">
        <f t="shared" ref="CQ433" si="3149">CQ419-CQ432</f>
        <v>2764.335955188295</v>
      </c>
      <c r="CR433" s="604">
        <f t="shared" ref="CR433" si="3150">CR419-CR432</f>
        <v>4861.4870084992226</v>
      </c>
      <c r="CS433" s="604">
        <f t="shared" ref="CS433" si="3151">CS419-CS432</f>
        <v>6421.6088969303937</v>
      </c>
      <c r="CT433" s="604">
        <f t="shared" ref="CT433" si="3152">CT419-CT432</f>
        <v>6864.4098309647652</v>
      </c>
      <c r="CU433" s="604">
        <f t="shared" ref="CU433" si="3153">CU419-CU432</f>
        <v>6622.7038077316256</v>
      </c>
      <c r="CV433" s="604">
        <f t="shared" ref="CV433" si="3154">CV419-CV432</f>
        <v>5745.8054017369259</v>
      </c>
      <c r="CW433" s="604">
        <f t="shared" ref="CW433" si="3155">CW419-CW432</f>
        <v>5504.1004638573986</v>
      </c>
      <c r="CX433" s="604">
        <f t="shared" ref="CX433" si="3156">CX419-CX432</f>
        <v>4114.1844486213949</v>
      </c>
      <c r="CY433" s="129"/>
      <c r="CZ433" s="129"/>
      <c r="DA433" s="129"/>
      <c r="DB433" s="129"/>
      <c r="DC433" s="129"/>
      <c r="DD433" s="129"/>
      <c r="DE433" s="129"/>
      <c r="DF433" s="129"/>
      <c r="DG433" s="129"/>
      <c r="DH433" s="129"/>
    </row>
    <row r="434" spans="1:112" ht="15.75" thickBot="1">
      <c r="A434" s="558"/>
      <c r="B434" s="604"/>
      <c r="C434" s="604"/>
      <c r="D434" s="604"/>
      <c r="E434" s="604"/>
      <c r="F434" s="604"/>
      <c r="G434" s="604"/>
      <c r="H434" s="604"/>
      <c r="I434" s="604"/>
      <c r="J434" s="604"/>
      <c r="K434" s="604"/>
      <c r="L434" s="604"/>
      <c r="M434" s="604"/>
      <c r="N434" s="604"/>
      <c r="O434" s="604"/>
      <c r="P434" s="604"/>
      <c r="Q434" s="604"/>
      <c r="R434" s="604"/>
      <c r="S434" s="604"/>
      <c r="T434" s="604"/>
      <c r="U434" s="604"/>
      <c r="V434" s="604"/>
      <c r="W434" s="604"/>
      <c r="X434" s="604"/>
      <c r="Y434" s="604"/>
      <c r="Z434" s="604"/>
      <c r="AA434" s="604"/>
      <c r="AB434" s="604"/>
      <c r="AC434" s="604"/>
      <c r="AD434" s="604"/>
      <c r="AE434" s="604"/>
      <c r="AF434" s="604"/>
      <c r="AG434" s="604"/>
      <c r="AH434" s="604"/>
      <c r="AI434" s="604"/>
      <c r="AJ434" s="604"/>
      <c r="AK434" s="604"/>
      <c r="AL434" s="604"/>
      <c r="AM434" s="604"/>
      <c r="AN434" s="604"/>
      <c r="AO434" s="604"/>
      <c r="AP434" s="604"/>
      <c r="AQ434" s="604"/>
      <c r="AR434" s="604"/>
      <c r="AS434" s="604"/>
      <c r="AT434" s="604"/>
      <c r="AU434" s="604"/>
      <c r="AV434" s="604"/>
      <c r="AW434" s="604"/>
      <c r="AX434" s="604"/>
      <c r="AY434" s="604"/>
      <c r="AZ434" s="604"/>
      <c r="BA434" s="604"/>
      <c r="BB434" s="604"/>
      <c r="BC434" s="604"/>
      <c r="BD434" s="604"/>
      <c r="BE434" s="604"/>
      <c r="BF434" s="604"/>
      <c r="BG434" s="604"/>
      <c r="BH434" s="604"/>
      <c r="BI434" s="604"/>
      <c r="BJ434" s="604"/>
      <c r="BK434" s="604"/>
      <c r="BL434" s="604"/>
      <c r="BM434" s="604"/>
      <c r="BN434" s="604"/>
      <c r="BO434" s="604"/>
      <c r="BP434" s="604"/>
      <c r="BQ434" s="604"/>
      <c r="BR434" s="604"/>
      <c r="BS434" s="604"/>
      <c r="BT434" s="604"/>
      <c r="BU434" s="604"/>
      <c r="BV434" s="604"/>
      <c r="BW434" s="604"/>
      <c r="BX434" s="604"/>
      <c r="BY434" s="604"/>
      <c r="BZ434" s="604"/>
      <c r="CA434" s="604"/>
      <c r="CB434" s="604"/>
      <c r="CC434" s="604"/>
      <c r="CD434" s="604"/>
      <c r="CE434" s="604"/>
      <c r="CF434" s="604"/>
      <c r="CG434" s="604"/>
      <c r="CH434" s="604"/>
      <c r="CI434" s="604"/>
      <c r="CJ434" s="604"/>
      <c r="CK434" s="604"/>
      <c r="CL434" s="604"/>
      <c r="CM434" s="604"/>
      <c r="CN434" s="604"/>
      <c r="CO434" s="604"/>
      <c r="CP434" s="604"/>
      <c r="CQ434" s="604"/>
      <c r="CR434" s="604"/>
      <c r="CS434" s="604"/>
      <c r="CT434" s="604"/>
      <c r="CU434" s="604"/>
      <c r="CV434" s="604"/>
      <c r="CW434" s="604"/>
      <c r="CX434" s="604"/>
      <c r="CY434" s="129"/>
      <c r="CZ434" s="129"/>
      <c r="DA434" s="129"/>
      <c r="DB434" s="129"/>
      <c r="DC434" s="129"/>
      <c r="DD434" s="129"/>
      <c r="DE434" s="129"/>
      <c r="DF434" s="129"/>
      <c r="DG434" s="129"/>
      <c r="DH434" s="129"/>
    </row>
    <row r="435" spans="1:112">
      <c r="A435" s="609" t="s">
        <v>5</v>
      </c>
      <c r="B435" s="610"/>
      <c r="C435" s="610"/>
      <c r="D435" s="610"/>
      <c r="E435" s="610"/>
      <c r="F435" s="610"/>
      <c r="G435" s="610"/>
      <c r="H435" s="610"/>
      <c r="I435" s="610"/>
      <c r="J435" s="610"/>
      <c r="K435" s="610"/>
      <c r="L435" s="610"/>
      <c r="M435" s="610"/>
      <c r="N435" s="610"/>
      <c r="O435" s="610"/>
      <c r="P435" s="610"/>
      <c r="Q435" s="610"/>
      <c r="R435" s="610"/>
      <c r="S435" s="610"/>
      <c r="T435" s="610"/>
      <c r="U435" s="610"/>
      <c r="V435" s="610"/>
      <c r="W435" s="610"/>
      <c r="X435" s="610"/>
      <c r="Y435" s="610"/>
      <c r="Z435" s="610"/>
      <c r="AA435" s="610"/>
      <c r="AB435" s="610"/>
      <c r="AC435" s="610"/>
      <c r="AD435" s="610"/>
      <c r="AE435" s="610"/>
      <c r="AF435" s="610"/>
      <c r="AG435" s="610"/>
      <c r="AH435" s="610"/>
      <c r="AI435" s="610"/>
      <c r="AJ435" s="610"/>
      <c r="AK435" s="610"/>
      <c r="AL435" s="610"/>
      <c r="AM435" s="610"/>
      <c r="AN435" s="610"/>
      <c r="AO435" s="610"/>
      <c r="AP435" s="610"/>
      <c r="AQ435" s="610"/>
      <c r="AR435" s="610"/>
      <c r="AS435" s="610"/>
      <c r="AT435" s="610"/>
      <c r="AU435" s="610"/>
      <c r="AV435" s="610"/>
      <c r="AW435" s="610"/>
      <c r="AX435" s="610"/>
      <c r="AY435" s="610"/>
      <c r="AZ435" s="610"/>
      <c r="BA435" s="610"/>
      <c r="BB435" s="610"/>
      <c r="BC435" s="610"/>
      <c r="BD435" s="610"/>
      <c r="BE435" s="610"/>
      <c r="BF435" s="610"/>
      <c r="BG435" s="610"/>
      <c r="BH435" s="610"/>
      <c r="BI435" s="610"/>
      <c r="BJ435" s="610"/>
      <c r="BK435" s="610"/>
      <c r="BL435" s="610"/>
      <c r="BM435" s="610"/>
      <c r="BN435" s="610"/>
      <c r="BO435" s="610"/>
      <c r="BP435" s="610"/>
      <c r="BQ435" s="610"/>
      <c r="BR435" s="610"/>
      <c r="BS435" s="610"/>
      <c r="BT435" s="610"/>
      <c r="BU435" s="610"/>
      <c r="BV435" s="610"/>
      <c r="BW435" s="610"/>
      <c r="BX435" s="610"/>
      <c r="BY435" s="610"/>
      <c r="BZ435" s="610"/>
      <c r="CA435" s="610"/>
      <c r="CB435" s="610"/>
      <c r="CC435" s="610"/>
      <c r="CD435" s="610"/>
      <c r="CE435" s="610"/>
      <c r="CF435" s="610"/>
      <c r="CG435" s="610"/>
      <c r="CH435" s="610"/>
      <c r="CI435" s="610"/>
      <c r="CJ435" s="610"/>
      <c r="CK435" s="610"/>
      <c r="CL435" s="610"/>
      <c r="CM435" s="610"/>
      <c r="CN435" s="610"/>
      <c r="CO435" s="610"/>
      <c r="CP435" s="610"/>
      <c r="CQ435" s="610"/>
      <c r="CR435" s="610"/>
      <c r="CS435" s="610"/>
      <c r="CT435" s="610"/>
      <c r="CU435" s="610"/>
      <c r="CV435" s="610"/>
      <c r="CW435" s="610"/>
      <c r="CX435" s="611"/>
      <c r="CY435" s="129"/>
      <c r="CZ435" s="129"/>
      <c r="DA435" s="129"/>
      <c r="DB435" s="129"/>
      <c r="DC435" s="129"/>
      <c r="DD435" s="129"/>
      <c r="DE435" s="129"/>
      <c r="DF435" s="129"/>
      <c r="DG435" s="129"/>
      <c r="DH435" s="129"/>
    </row>
    <row r="436" spans="1:112">
      <c r="A436" s="612" t="s">
        <v>1210</v>
      </c>
      <c r="B436" s="591">
        <f>B427</f>
        <v>1044784.7768621901</v>
      </c>
      <c r="C436" s="557">
        <f t="shared" ref="C436" si="3157">SUM(D436:AA436)</f>
        <v>33702.734737490006</v>
      </c>
      <c r="D436" s="557">
        <f t="shared" ref="D436:AI436" si="3158">D427</f>
        <v>0</v>
      </c>
      <c r="E436" s="557">
        <f t="shared" si="3158"/>
        <v>0</v>
      </c>
      <c r="F436" s="557">
        <f t="shared" si="3158"/>
        <v>0</v>
      </c>
      <c r="G436" s="557">
        <f t="shared" si="3158"/>
        <v>0</v>
      </c>
      <c r="H436" s="557">
        <f t="shared" si="3158"/>
        <v>0</v>
      </c>
      <c r="I436" s="557">
        <f t="shared" si="3158"/>
        <v>0</v>
      </c>
      <c r="J436" s="557">
        <f t="shared" si="3158"/>
        <v>0</v>
      </c>
      <c r="K436" s="557">
        <f t="shared" si="3158"/>
        <v>31.235157310000002</v>
      </c>
      <c r="L436" s="557">
        <f t="shared" si="3158"/>
        <v>918.313624914</v>
      </c>
      <c r="M436" s="557">
        <f t="shared" si="3158"/>
        <v>2511.306647724</v>
      </c>
      <c r="N436" s="557">
        <f t="shared" si="3158"/>
        <v>3629.5252794220005</v>
      </c>
      <c r="O436" s="557">
        <f t="shared" si="3158"/>
        <v>4585.3210931080002</v>
      </c>
      <c r="P436" s="557">
        <f t="shared" si="3158"/>
        <v>4935.15485498</v>
      </c>
      <c r="Q436" s="557">
        <f t="shared" si="3158"/>
        <v>4610.3092189560011</v>
      </c>
      <c r="R436" s="557">
        <f t="shared" si="3158"/>
        <v>4810.2142257400001</v>
      </c>
      <c r="S436" s="557">
        <f t="shared" si="3158"/>
        <v>3866.9124749780003</v>
      </c>
      <c r="T436" s="557">
        <f t="shared" si="3158"/>
        <v>2692.4705601220003</v>
      </c>
      <c r="U436" s="557">
        <f t="shared" si="3158"/>
        <v>1099.4775373120001</v>
      </c>
      <c r="V436" s="557">
        <f t="shared" si="3158"/>
        <v>12.494062924000001</v>
      </c>
      <c r="W436" s="557">
        <f t="shared" si="3158"/>
        <v>0</v>
      </c>
      <c r="X436" s="557">
        <f t="shared" si="3158"/>
        <v>0</v>
      </c>
      <c r="Y436" s="557">
        <f t="shared" si="3158"/>
        <v>0</v>
      </c>
      <c r="Z436" s="557">
        <f t="shared" si="3158"/>
        <v>0</v>
      </c>
      <c r="AA436" s="557">
        <f t="shared" si="3158"/>
        <v>0</v>
      </c>
      <c r="AB436" s="557">
        <f t="shared" si="3158"/>
        <v>33702.734737490006</v>
      </c>
      <c r="AC436" s="557">
        <f t="shared" si="3158"/>
        <v>0</v>
      </c>
      <c r="AD436" s="557">
        <f t="shared" si="3158"/>
        <v>0</v>
      </c>
      <c r="AE436" s="557">
        <f t="shared" si="3158"/>
        <v>0</v>
      </c>
      <c r="AF436" s="557">
        <f t="shared" si="3158"/>
        <v>0</v>
      </c>
      <c r="AG436" s="557">
        <f t="shared" si="3158"/>
        <v>0</v>
      </c>
      <c r="AH436" s="557">
        <f t="shared" si="3158"/>
        <v>0</v>
      </c>
      <c r="AI436" s="557">
        <f t="shared" si="3158"/>
        <v>0</v>
      </c>
      <c r="AJ436" s="557">
        <f t="shared" ref="AJ436:BO436" si="3159">AJ427</f>
        <v>31.235157310000002</v>
      </c>
      <c r="AK436" s="557">
        <f t="shared" si="3159"/>
        <v>918.313624914</v>
      </c>
      <c r="AL436" s="557">
        <f t="shared" si="3159"/>
        <v>2511.306647724</v>
      </c>
      <c r="AM436" s="557">
        <f t="shared" si="3159"/>
        <v>3629.5252794220005</v>
      </c>
      <c r="AN436" s="557">
        <f t="shared" si="3159"/>
        <v>4585.3210931080002</v>
      </c>
      <c r="AO436" s="557">
        <f t="shared" si="3159"/>
        <v>4935.15485498</v>
      </c>
      <c r="AP436" s="557">
        <f t="shared" si="3159"/>
        <v>4610.3092189560011</v>
      </c>
      <c r="AQ436" s="557">
        <f t="shared" si="3159"/>
        <v>4810.2142257400001</v>
      </c>
      <c r="AR436" s="557">
        <f t="shared" si="3159"/>
        <v>3866.9124749780003</v>
      </c>
      <c r="AS436" s="557">
        <f t="shared" si="3159"/>
        <v>2692.4705601220003</v>
      </c>
      <c r="AT436" s="557">
        <f t="shared" si="3159"/>
        <v>1099.4775373120001</v>
      </c>
      <c r="AU436" s="557">
        <f t="shared" si="3159"/>
        <v>12.494062924000001</v>
      </c>
      <c r="AV436" s="557">
        <f t="shared" si="3159"/>
        <v>0</v>
      </c>
      <c r="AW436" s="557">
        <f t="shared" si="3159"/>
        <v>0</v>
      </c>
      <c r="AX436" s="557">
        <f t="shared" si="3159"/>
        <v>0</v>
      </c>
      <c r="AY436" s="557">
        <f t="shared" si="3159"/>
        <v>0</v>
      </c>
      <c r="AZ436" s="557">
        <f t="shared" si="3159"/>
        <v>0</v>
      </c>
      <c r="BA436" s="557">
        <f t="shared" si="3159"/>
        <v>33702.734737490006</v>
      </c>
      <c r="BB436" s="557">
        <f t="shared" si="3159"/>
        <v>0</v>
      </c>
      <c r="BC436" s="557">
        <f t="shared" si="3159"/>
        <v>0</v>
      </c>
      <c r="BD436" s="557">
        <f t="shared" si="3159"/>
        <v>0</v>
      </c>
      <c r="BE436" s="557">
        <f t="shared" si="3159"/>
        <v>0</v>
      </c>
      <c r="BF436" s="557">
        <f t="shared" si="3159"/>
        <v>0</v>
      </c>
      <c r="BG436" s="557">
        <f t="shared" si="3159"/>
        <v>0</v>
      </c>
      <c r="BH436" s="557">
        <f t="shared" si="3159"/>
        <v>0</v>
      </c>
      <c r="BI436" s="557">
        <f t="shared" si="3159"/>
        <v>31.235157310000002</v>
      </c>
      <c r="BJ436" s="557">
        <f t="shared" si="3159"/>
        <v>918.313624914</v>
      </c>
      <c r="BK436" s="557">
        <f t="shared" si="3159"/>
        <v>2511.306647724</v>
      </c>
      <c r="BL436" s="557">
        <f t="shared" si="3159"/>
        <v>3629.5252794220005</v>
      </c>
      <c r="BM436" s="557">
        <f t="shared" si="3159"/>
        <v>4585.3210931080002</v>
      </c>
      <c r="BN436" s="557">
        <f t="shared" si="3159"/>
        <v>4935.15485498</v>
      </c>
      <c r="BO436" s="557">
        <f t="shared" si="3159"/>
        <v>4610.3092189560011</v>
      </c>
      <c r="BP436" s="557">
        <f t="shared" ref="BP436:CX436" si="3160">BP427</f>
        <v>4810.2142257400001</v>
      </c>
      <c r="BQ436" s="557">
        <f t="shared" si="3160"/>
        <v>3866.9124749780003</v>
      </c>
      <c r="BR436" s="557">
        <f t="shared" si="3160"/>
        <v>2692.4705601220003</v>
      </c>
      <c r="BS436" s="557">
        <f t="shared" si="3160"/>
        <v>1099.4775373120001</v>
      </c>
      <c r="BT436" s="557">
        <f t="shared" si="3160"/>
        <v>12.494062924000001</v>
      </c>
      <c r="BU436" s="557">
        <f t="shared" si="3160"/>
        <v>0</v>
      </c>
      <c r="BV436" s="557">
        <f t="shared" si="3160"/>
        <v>0</v>
      </c>
      <c r="BW436" s="557">
        <f t="shared" si="3160"/>
        <v>0</v>
      </c>
      <c r="BX436" s="557">
        <f t="shared" si="3160"/>
        <v>0</v>
      </c>
      <c r="BY436" s="557">
        <f t="shared" si="3160"/>
        <v>0</v>
      </c>
      <c r="BZ436" s="557">
        <f t="shared" si="3160"/>
        <v>33702.734737490006</v>
      </c>
      <c r="CA436" s="557">
        <f t="shared" si="3160"/>
        <v>0</v>
      </c>
      <c r="CB436" s="557">
        <f t="shared" si="3160"/>
        <v>0</v>
      </c>
      <c r="CC436" s="557">
        <f t="shared" si="3160"/>
        <v>0</v>
      </c>
      <c r="CD436" s="557">
        <f t="shared" si="3160"/>
        <v>0</v>
      </c>
      <c r="CE436" s="557">
        <f t="shared" si="3160"/>
        <v>0</v>
      </c>
      <c r="CF436" s="557">
        <f t="shared" si="3160"/>
        <v>0</v>
      </c>
      <c r="CG436" s="557">
        <f t="shared" si="3160"/>
        <v>0</v>
      </c>
      <c r="CH436" s="557">
        <f t="shared" si="3160"/>
        <v>31.235157310000002</v>
      </c>
      <c r="CI436" s="557">
        <f t="shared" si="3160"/>
        <v>918.313624914</v>
      </c>
      <c r="CJ436" s="557">
        <f t="shared" si="3160"/>
        <v>2511.306647724</v>
      </c>
      <c r="CK436" s="557">
        <f t="shared" si="3160"/>
        <v>3629.5252794220005</v>
      </c>
      <c r="CL436" s="557">
        <f t="shared" si="3160"/>
        <v>4585.3210931080002</v>
      </c>
      <c r="CM436" s="557">
        <f t="shared" si="3160"/>
        <v>4935.15485498</v>
      </c>
      <c r="CN436" s="557">
        <f t="shared" si="3160"/>
        <v>4610.3092189560011</v>
      </c>
      <c r="CO436" s="557">
        <f t="shared" si="3160"/>
        <v>4810.2142257400001</v>
      </c>
      <c r="CP436" s="557">
        <f t="shared" si="3160"/>
        <v>3866.9124749780003</v>
      </c>
      <c r="CQ436" s="557">
        <f t="shared" si="3160"/>
        <v>2692.4705601220003</v>
      </c>
      <c r="CR436" s="557">
        <f t="shared" si="3160"/>
        <v>1099.4775373120001</v>
      </c>
      <c r="CS436" s="557">
        <f t="shared" si="3160"/>
        <v>12.494062924000001</v>
      </c>
      <c r="CT436" s="557">
        <f t="shared" si="3160"/>
        <v>0</v>
      </c>
      <c r="CU436" s="557">
        <f t="shared" si="3160"/>
        <v>0</v>
      </c>
      <c r="CV436" s="557">
        <f t="shared" si="3160"/>
        <v>0</v>
      </c>
      <c r="CW436" s="557">
        <f t="shared" si="3160"/>
        <v>0</v>
      </c>
      <c r="CX436" s="613">
        <f t="shared" si="3160"/>
        <v>0</v>
      </c>
      <c r="CY436" s="129"/>
      <c r="CZ436" s="129"/>
      <c r="DA436" s="129"/>
      <c r="DB436" s="129"/>
      <c r="DC436" s="129"/>
      <c r="DD436" s="129"/>
      <c r="DE436" s="129"/>
      <c r="DF436" s="129"/>
      <c r="DG436" s="129"/>
      <c r="DH436" s="129"/>
    </row>
    <row r="437" spans="1:112">
      <c r="A437" s="612" t="s">
        <v>1211</v>
      </c>
      <c r="B437" s="591">
        <f>B428</f>
        <v>-35145.605827253996</v>
      </c>
      <c r="C437" s="557">
        <f>C428</f>
        <v>-1133.729220234</v>
      </c>
      <c r="D437" s="557">
        <f t="shared" ref="D437:BO437" si="3161">D428</f>
        <v>0</v>
      </c>
      <c r="E437" s="557">
        <f t="shared" si="3161"/>
        <v>0</v>
      </c>
      <c r="F437" s="557">
        <f t="shared" si="3161"/>
        <v>0</v>
      </c>
      <c r="G437" s="557">
        <f t="shared" si="3161"/>
        <v>0</v>
      </c>
      <c r="H437" s="557">
        <f t="shared" si="3161"/>
        <v>0</v>
      </c>
      <c r="I437" s="557">
        <f t="shared" si="3161"/>
        <v>0</v>
      </c>
      <c r="J437" s="557">
        <f t="shared" si="3161"/>
        <v>0</v>
      </c>
      <c r="K437" s="557">
        <f t="shared" si="3161"/>
        <v>-31.235157310000002</v>
      </c>
      <c r="L437" s="557">
        <f t="shared" si="3161"/>
        <v>-109</v>
      </c>
      <c r="M437" s="557">
        <f t="shared" si="3161"/>
        <v>-109</v>
      </c>
      <c r="N437" s="557">
        <f t="shared" si="3161"/>
        <v>-109</v>
      </c>
      <c r="O437" s="557">
        <f t="shared" si="3161"/>
        <v>-109</v>
      </c>
      <c r="P437" s="557">
        <f t="shared" si="3161"/>
        <v>-109</v>
      </c>
      <c r="Q437" s="557">
        <f t="shared" si="3161"/>
        <v>-109</v>
      </c>
      <c r="R437" s="557">
        <f t="shared" si="3161"/>
        <v>-109</v>
      </c>
      <c r="S437" s="557">
        <f t="shared" si="3161"/>
        <v>-109</v>
      </c>
      <c r="T437" s="557">
        <f t="shared" si="3161"/>
        <v>-109</v>
      </c>
      <c r="U437" s="557">
        <f t="shared" si="3161"/>
        <v>-109</v>
      </c>
      <c r="V437" s="557">
        <f t="shared" si="3161"/>
        <v>-12.494062924000001</v>
      </c>
      <c r="W437" s="557">
        <f t="shared" si="3161"/>
        <v>0</v>
      </c>
      <c r="X437" s="557">
        <f t="shared" si="3161"/>
        <v>0</v>
      </c>
      <c r="Y437" s="557">
        <f t="shared" si="3161"/>
        <v>0</v>
      </c>
      <c r="Z437" s="557">
        <f t="shared" si="3161"/>
        <v>0</v>
      </c>
      <c r="AA437" s="557">
        <f t="shared" si="3161"/>
        <v>0</v>
      </c>
      <c r="AB437" s="557">
        <f t="shared" si="3161"/>
        <v>-1133.729220234</v>
      </c>
      <c r="AC437" s="557">
        <f t="shared" si="3161"/>
        <v>0</v>
      </c>
      <c r="AD437" s="557">
        <f t="shared" si="3161"/>
        <v>0</v>
      </c>
      <c r="AE437" s="557">
        <f t="shared" si="3161"/>
        <v>0</v>
      </c>
      <c r="AF437" s="557">
        <f t="shared" si="3161"/>
        <v>0</v>
      </c>
      <c r="AG437" s="557">
        <f t="shared" si="3161"/>
        <v>0</v>
      </c>
      <c r="AH437" s="557">
        <f t="shared" si="3161"/>
        <v>0</v>
      </c>
      <c r="AI437" s="557">
        <f t="shared" si="3161"/>
        <v>0</v>
      </c>
      <c r="AJ437" s="557">
        <f t="shared" si="3161"/>
        <v>-31.235157310000002</v>
      </c>
      <c r="AK437" s="557">
        <f t="shared" si="3161"/>
        <v>-109</v>
      </c>
      <c r="AL437" s="557">
        <f t="shared" si="3161"/>
        <v>-109</v>
      </c>
      <c r="AM437" s="557">
        <f t="shared" si="3161"/>
        <v>-109</v>
      </c>
      <c r="AN437" s="557">
        <f t="shared" si="3161"/>
        <v>-109</v>
      </c>
      <c r="AO437" s="557">
        <f t="shared" si="3161"/>
        <v>-109</v>
      </c>
      <c r="AP437" s="557">
        <f t="shared" si="3161"/>
        <v>-109</v>
      </c>
      <c r="AQ437" s="557">
        <f t="shared" si="3161"/>
        <v>-109</v>
      </c>
      <c r="AR437" s="557">
        <f t="shared" si="3161"/>
        <v>-109</v>
      </c>
      <c r="AS437" s="557">
        <f t="shared" si="3161"/>
        <v>-109</v>
      </c>
      <c r="AT437" s="557">
        <f t="shared" si="3161"/>
        <v>-109</v>
      </c>
      <c r="AU437" s="557">
        <f t="shared" si="3161"/>
        <v>-12.494062924000001</v>
      </c>
      <c r="AV437" s="557">
        <f t="shared" si="3161"/>
        <v>0</v>
      </c>
      <c r="AW437" s="557">
        <f t="shared" si="3161"/>
        <v>0</v>
      </c>
      <c r="AX437" s="557">
        <f t="shared" si="3161"/>
        <v>0</v>
      </c>
      <c r="AY437" s="557">
        <f t="shared" si="3161"/>
        <v>0</v>
      </c>
      <c r="AZ437" s="557">
        <f t="shared" si="3161"/>
        <v>0</v>
      </c>
      <c r="BA437" s="557">
        <f t="shared" si="3161"/>
        <v>-1133.729220234</v>
      </c>
      <c r="BB437" s="557">
        <f t="shared" si="3161"/>
        <v>0</v>
      </c>
      <c r="BC437" s="557">
        <f t="shared" si="3161"/>
        <v>0</v>
      </c>
      <c r="BD437" s="557">
        <f t="shared" si="3161"/>
        <v>0</v>
      </c>
      <c r="BE437" s="557">
        <f t="shared" si="3161"/>
        <v>0</v>
      </c>
      <c r="BF437" s="557">
        <f t="shared" si="3161"/>
        <v>0</v>
      </c>
      <c r="BG437" s="557">
        <f t="shared" si="3161"/>
        <v>0</v>
      </c>
      <c r="BH437" s="557">
        <f t="shared" si="3161"/>
        <v>0</v>
      </c>
      <c r="BI437" s="557">
        <f t="shared" si="3161"/>
        <v>-31.235157310000002</v>
      </c>
      <c r="BJ437" s="557">
        <f t="shared" si="3161"/>
        <v>-109</v>
      </c>
      <c r="BK437" s="557">
        <f t="shared" si="3161"/>
        <v>-109</v>
      </c>
      <c r="BL437" s="557">
        <f t="shared" si="3161"/>
        <v>-109</v>
      </c>
      <c r="BM437" s="557">
        <f t="shared" si="3161"/>
        <v>-109</v>
      </c>
      <c r="BN437" s="557">
        <f t="shared" si="3161"/>
        <v>-109</v>
      </c>
      <c r="BO437" s="557">
        <f t="shared" si="3161"/>
        <v>-109</v>
      </c>
      <c r="BP437" s="557">
        <f t="shared" ref="BP437:CX437" si="3162">BP428</f>
        <v>-109</v>
      </c>
      <c r="BQ437" s="557">
        <f t="shared" si="3162"/>
        <v>-109</v>
      </c>
      <c r="BR437" s="557">
        <f t="shared" si="3162"/>
        <v>-109</v>
      </c>
      <c r="BS437" s="557">
        <f t="shared" si="3162"/>
        <v>-109</v>
      </c>
      <c r="BT437" s="557">
        <f t="shared" si="3162"/>
        <v>-12.494062924000001</v>
      </c>
      <c r="BU437" s="557">
        <f t="shared" si="3162"/>
        <v>0</v>
      </c>
      <c r="BV437" s="557">
        <f t="shared" si="3162"/>
        <v>0</v>
      </c>
      <c r="BW437" s="557">
        <f t="shared" si="3162"/>
        <v>0</v>
      </c>
      <c r="BX437" s="557">
        <f t="shared" si="3162"/>
        <v>0</v>
      </c>
      <c r="BY437" s="557">
        <f t="shared" si="3162"/>
        <v>0</v>
      </c>
      <c r="BZ437" s="557">
        <f t="shared" si="3162"/>
        <v>-1133.729220234</v>
      </c>
      <c r="CA437" s="557">
        <f t="shared" si="3162"/>
        <v>0</v>
      </c>
      <c r="CB437" s="557">
        <f t="shared" si="3162"/>
        <v>0</v>
      </c>
      <c r="CC437" s="557">
        <f t="shared" si="3162"/>
        <v>0</v>
      </c>
      <c r="CD437" s="557">
        <f t="shared" si="3162"/>
        <v>0</v>
      </c>
      <c r="CE437" s="557">
        <f t="shared" si="3162"/>
        <v>0</v>
      </c>
      <c r="CF437" s="557">
        <f t="shared" si="3162"/>
        <v>0</v>
      </c>
      <c r="CG437" s="557">
        <f t="shared" si="3162"/>
        <v>0</v>
      </c>
      <c r="CH437" s="557">
        <f t="shared" si="3162"/>
        <v>-31.235157310000002</v>
      </c>
      <c r="CI437" s="557">
        <f t="shared" si="3162"/>
        <v>-109</v>
      </c>
      <c r="CJ437" s="557">
        <f t="shared" si="3162"/>
        <v>-109</v>
      </c>
      <c r="CK437" s="557">
        <f t="shared" si="3162"/>
        <v>-109</v>
      </c>
      <c r="CL437" s="557">
        <f t="shared" si="3162"/>
        <v>-109</v>
      </c>
      <c r="CM437" s="557">
        <f t="shared" si="3162"/>
        <v>-109</v>
      </c>
      <c r="CN437" s="557">
        <f t="shared" si="3162"/>
        <v>-109</v>
      </c>
      <c r="CO437" s="557">
        <f t="shared" si="3162"/>
        <v>-109</v>
      </c>
      <c r="CP437" s="557">
        <f t="shared" si="3162"/>
        <v>-109</v>
      </c>
      <c r="CQ437" s="557">
        <f t="shared" si="3162"/>
        <v>-109</v>
      </c>
      <c r="CR437" s="557">
        <f t="shared" si="3162"/>
        <v>-109</v>
      </c>
      <c r="CS437" s="557">
        <f t="shared" si="3162"/>
        <v>-12.494062924000001</v>
      </c>
      <c r="CT437" s="557">
        <f t="shared" si="3162"/>
        <v>0</v>
      </c>
      <c r="CU437" s="557">
        <f t="shared" si="3162"/>
        <v>0</v>
      </c>
      <c r="CV437" s="557">
        <f t="shared" si="3162"/>
        <v>0</v>
      </c>
      <c r="CW437" s="557">
        <f t="shared" si="3162"/>
        <v>0</v>
      </c>
      <c r="CX437" s="557">
        <f t="shared" si="3162"/>
        <v>0</v>
      </c>
      <c r="CY437" s="129"/>
      <c r="CZ437" s="129"/>
      <c r="DA437" s="129"/>
      <c r="DB437" s="129"/>
      <c r="DC437" s="129"/>
      <c r="DD437" s="129"/>
      <c r="DE437" s="129"/>
      <c r="DF437" s="129"/>
      <c r="DG437" s="129"/>
      <c r="DH437" s="129"/>
    </row>
    <row r="438" spans="1:112">
      <c r="A438" s="614" t="s">
        <v>1212</v>
      </c>
      <c r="B438" s="591">
        <f t="shared" ref="B438:B443" si="3163">4*AB438+4*BA438+19*C438+BZ438*4</f>
        <v>935057.73996556178</v>
      </c>
      <c r="C438" s="557">
        <f t="shared" ref="C438" si="3164">SUM(D438:AA438)</f>
        <v>31255.600323979565</v>
      </c>
      <c r="D438" s="561">
        <f>D432</f>
        <v>0</v>
      </c>
      <c r="E438" s="561">
        <f t="shared" ref="E438:BP438" si="3165">E432</f>
        <v>0</v>
      </c>
      <c r="F438" s="561">
        <f t="shared" si="3165"/>
        <v>0</v>
      </c>
      <c r="G438" s="561">
        <f t="shared" si="3165"/>
        <v>0</v>
      </c>
      <c r="H438" s="561">
        <f t="shared" si="3165"/>
        <v>0</v>
      </c>
      <c r="I438" s="561">
        <f t="shared" si="3165"/>
        <v>0</v>
      </c>
      <c r="J438" s="561">
        <f t="shared" si="3165"/>
        <v>0</v>
      </c>
      <c r="K438" s="561">
        <f t="shared" si="3165"/>
        <v>0</v>
      </c>
      <c r="L438" s="561">
        <f t="shared" si="3165"/>
        <v>809.313624914</v>
      </c>
      <c r="M438" s="561">
        <f t="shared" si="3165"/>
        <v>2402.306647724</v>
      </c>
      <c r="N438" s="561">
        <f t="shared" si="3165"/>
        <v>3520.5252794220005</v>
      </c>
      <c r="O438" s="561">
        <f t="shared" si="3165"/>
        <v>4457.5948232838473</v>
      </c>
      <c r="P438" s="561">
        <f t="shared" si="3165"/>
        <v>4189.6175215824742</v>
      </c>
      <c r="Q438" s="561">
        <f t="shared" si="3165"/>
        <v>4501.3092189560011</v>
      </c>
      <c r="R438" s="561">
        <f t="shared" si="3165"/>
        <v>4043.0726356852415</v>
      </c>
      <c r="S438" s="561">
        <f t="shared" si="3165"/>
        <v>3757.9124749780003</v>
      </c>
      <c r="T438" s="561">
        <f t="shared" si="3165"/>
        <v>2583.4705601220003</v>
      </c>
      <c r="U438" s="561">
        <f t="shared" si="3165"/>
        <v>990.47753731200009</v>
      </c>
      <c r="V438" s="561">
        <f t="shared" si="3165"/>
        <v>0</v>
      </c>
      <c r="W438" s="561">
        <f t="shared" si="3165"/>
        <v>0</v>
      </c>
      <c r="X438" s="561">
        <f t="shared" si="3165"/>
        <v>0</v>
      </c>
      <c r="Y438" s="561">
        <f t="shared" si="3165"/>
        <v>0</v>
      </c>
      <c r="Z438" s="561">
        <f t="shared" si="3165"/>
        <v>0</v>
      </c>
      <c r="AA438" s="561">
        <f t="shared" si="3165"/>
        <v>0</v>
      </c>
      <c r="AB438" s="561">
        <f t="shared" si="3165"/>
        <v>28427.684272706359</v>
      </c>
      <c r="AC438" s="561">
        <f t="shared" si="3165"/>
        <v>0</v>
      </c>
      <c r="AD438" s="561">
        <f t="shared" si="3165"/>
        <v>0</v>
      </c>
      <c r="AE438" s="561">
        <f t="shared" si="3165"/>
        <v>0</v>
      </c>
      <c r="AF438" s="561">
        <f t="shared" si="3165"/>
        <v>0</v>
      </c>
      <c r="AG438" s="561">
        <f t="shared" si="3165"/>
        <v>0</v>
      </c>
      <c r="AH438" s="561">
        <f t="shared" si="3165"/>
        <v>0</v>
      </c>
      <c r="AI438" s="561">
        <f t="shared" si="3165"/>
        <v>0</v>
      </c>
      <c r="AJ438" s="561">
        <f t="shared" si="3165"/>
        <v>0</v>
      </c>
      <c r="AK438" s="561">
        <f t="shared" si="3165"/>
        <v>809.313624914</v>
      </c>
      <c r="AL438" s="561">
        <f t="shared" si="3165"/>
        <v>2402.306647724</v>
      </c>
      <c r="AM438" s="561">
        <f t="shared" si="3165"/>
        <v>3520.5252794220005</v>
      </c>
      <c r="AN438" s="561">
        <f t="shared" si="3165"/>
        <v>3760.4593893017372</v>
      </c>
      <c r="AO438" s="561">
        <f t="shared" si="3165"/>
        <v>3505.6355863547442</v>
      </c>
      <c r="AP438" s="561">
        <f t="shared" si="3165"/>
        <v>3941.8120796394269</v>
      </c>
      <c r="AQ438" s="561">
        <f t="shared" si="3165"/>
        <v>3359.0907004575115</v>
      </c>
      <c r="AR438" s="561">
        <f t="shared" si="3165"/>
        <v>3554.5928674589359</v>
      </c>
      <c r="AS438" s="561">
        <f t="shared" si="3165"/>
        <v>2583.4705601220003</v>
      </c>
      <c r="AT438" s="561">
        <f t="shared" si="3165"/>
        <v>990.47753731200009</v>
      </c>
      <c r="AU438" s="561">
        <f t="shared" si="3165"/>
        <v>0</v>
      </c>
      <c r="AV438" s="561">
        <f t="shared" si="3165"/>
        <v>0</v>
      </c>
      <c r="AW438" s="561">
        <f t="shared" si="3165"/>
        <v>0</v>
      </c>
      <c r="AX438" s="561">
        <f t="shared" si="3165"/>
        <v>0</v>
      </c>
      <c r="AY438" s="561">
        <f t="shared" si="3165"/>
        <v>0</v>
      </c>
      <c r="AZ438" s="561">
        <f t="shared" si="3165"/>
        <v>0</v>
      </c>
      <c r="BA438" s="561">
        <f t="shared" si="3165"/>
        <v>25757.524025567327</v>
      </c>
      <c r="BB438" s="561">
        <f t="shared" si="3165"/>
        <v>0</v>
      </c>
      <c r="BC438" s="561">
        <f t="shared" si="3165"/>
        <v>0</v>
      </c>
      <c r="BD438" s="561">
        <f t="shared" si="3165"/>
        <v>0</v>
      </c>
      <c r="BE438" s="561">
        <f t="shared" si="3165"/>
        <v>0</v>
      </c>
      <c r="BF438" s="561">
        <f t="shared" si="3165"/>
        <v>0</v>
      </c>
      <c r="BG438" s="561">
        <f t="shared" si="3165"/>
        <v>0</v>
      </c>
      <c r="BH438" s="561">
        <f t="shared" si="3165"/>
        <v>0</v>
      </c>
      <c r="BI438" s="561">
        <f t="shared" si="3165"/>
        <v>0</v>
      </c>
      <c r="BJ438" s="561">
        <f t="shared" si="3165"/>
        <v>809.313624914</v>
      </c>
      <c r="BK438" s="561">
        <f t="shared" si="3165"/>
        <v>2402.306647724</v>
      </c>
      <c r="BL438" s="561">
        <f t="shared" si="3165"/>
        <v>3520.5252794220005</v>
      </c>
      <c r="BM438" s="561">
        <f t="shared" si="3165"/>
        <v>3218.2429406489846</v>
      </c>
      <c r="BN438" s="561">
        <f t="shared" si="3165"/>
        <v>2973.6496367331747</v>
      </c>
      <c r="BO438" s="561">
        <f t="shared" si="3165"/>
        <v>3399.5956309866742</v>
      </c>
      <c r="BP438" s="561">
        <f t="shared" si="3165"/>
        <v>2827.104750835942</v>
      </c>
      <c r="BQ438" s="561">
        <f t="shared" ref="BQ438:CX438" si="3166">BQ432</f>
        <v>3032.8374168685514</v>
      </c>
      <c r="BR438" s="561">
        <f t="shared" si="3166"/>
        <v>2583.4705601220003</v>
      </c>
      <c r="BS438" s="561">
        <f t="shared" si="3166"/>
        <v>990.47753731200009</v>
      </c>
      <c r="BT438" s="561">
        <f t="shared" si="3166"/>
        <v>0</v>
      </c>
      <c r="BU438" s="561">
        <f t="shared" si="3166"/>
        <v>0</v>
      </c>
      <c r="BV438" s="561">
        <f t="shared" si="3166"/>
        <v>0</v>
      </c>
      <c r="BW438" s="561">
        <f t="shared" si="3166"/>
        <v>0</v>
      </c>
      <c r="BX438" s="561">
        <f t="shared" si="3166"/>
        <v>0</v>
      </c>
      <c r="BY438" s="561">
        <f t="shared" si="3166"/>
        <v>0</v>
      </c>
      <c r="BZ438" s="561">
        <f t="shared" si="3166"/>
        <v>31115.125154213794</v>
      </c>
      <c r="CA438" s="561">
        <f t="shared" si="3166"/>
        <v>0</v>
      </c>
      <c r="CB438" s="561">
        <f t="shared" si="3166"/>
        <v>0</v>
      </c>
      <c r="CC438" s="561">
        <f t="shared" si="3166"/>
        <v>0</v>
      </c>
      <c r="CD438" s="561">
        <f t="shared" si="3166"/>
        <v>0</v>
      </c>
      <c r="CE438" s="561">
        <f t="shared" si="3166"/>
        <v>0</v>
      </c>
      <c r="CF438" s="561">
        <f t="shared" si="3166"/>
        <v>0</v>
      </c>
      <c r="CG438" s="561">
        <f t="shared" si="3166"/>
        <v>0</v>
      </c>
      <c r="CH438" s="561">
        <f t="shared" si="3166"/>
        <v>0</v>
      </c>
      <c r="CI438" s="561">
        <f t="shared" si="3166"/>
        <v>809.313624914</v>
      </c>
      <c r="CJ438" s="561">
        <f t="shared" si="3166"/>
        <v>2402.306647724</v>
      </c>
      <c r="CK438" s="561">
        <f t="shared" si="3166"/>
        <v>3520.5252794220005</v>
      </c>
      <c r="CL438" s="561">
        <f t="shared" si="3166"/>
        <v>4457.5948232838473</v>
      </c>
      <c r="CM438" s="561">
        <f t="shared" si="3166"/>
        <v>4122.7245835987751</v>
      </c>
      <c r="CN438" s="561">
        <f t="shared" si="3166"/>
        <v>4501.3092189560011</v>
      </c>
      <c r="CO438" s="561">
        <f t="shared" si="3166"/>
        <v>3969.4904039031717</v>
      </c>
      <c r="CP438" s="561">
        <f t="shared" si="3166"/>
        <v>3757.9124749780003</v>
      </c>
      <c r="CQ438" s="561">
        <f t="shared" si="3166"/>
        <v>2583.4705601220003</v>
      </c>
      <c r="CR438" s="561">
        <f t="shared" si="3166"/>
        <v>990.47753731200009</v>
      </c>
      <c r="CS438" s="561">
        <f t="shared" si="3166"/>
        <v>0</v>
      </c>
      <c r="CT438" s="561">
        <f t="shared" si="3166"/>
        <v>0</v>
      </c>
      <c r="CU438" s="561">
        <f t="shared" si="3166"/>
        <v>0</v>
      </c>
      <c r="CV438" s="561">
        <f t="shared" si="3166"/>
        <v>0</v>
      </c>
      <c r="CW438" s="561">
        <f t="shared" si="3166"/>
        <v>0</v>
      </c>
      <c r="CX438" s="561">
        <f t="shared" si="3166"/>
        <v>0</v>
      </c>
      <c r="CY438" s="129"/>
      <c r="CZ438" s="129"/>
      <c r="DA438" s="129"/>
      <c r="DB438" s="129"/>
      <c r="DC438" s="129"/>
      <c r="DD438" s="129"/>
      <c r="DE438" s="129"/>
      <c r="DF438" s="129"/>
      <c r="DG438" s="129"/>
      <c r="DH438" s="129"/>
    </row>
    <row r="439" spans="1:112">
      <c r="A439" s="626" t="s">
        <v>1213</v>
      </c>
      <c r="B439" s="591">
        <f t="shared" si="3163"/>
        <v>531069.90023396886</v>
      </c>
      <c r="C439" s="557">
        <f t="shared" ref="C439:C443" si="3167">SUM(D439:AA439)</f>
        <v>23114.426126653565</v>
      </c>
      <c r="D439" s="561">
        <f t="shared" ref="D439:AA439" si="3168">IF(D422="P",D438,0)</f>
        <v>0</v>
      </c>
      <c r="E439" s="561">
        <f t="shared" si="3168"/>
        <v>0</v>
      </c>
      <c r="F439" s="561">
        <f t="shared" si="3168"/>
        <v>0</v>
      </c>
      <c r="G439" s="561">
        <f t="shared" si="3168"/>
        <v>0</v>
      </c>
      <c r="H439" s="561">
        <f t="shared" si="3168"/>
        <v>0</v>
      </c>
      <c r="I439" s="561">
        <f t="shared" si="3168"/>
        <v>0</v>
      </c>
      <c r="J439" s="561">
        <f t="shared" si="3168"/>
        <v>0</v>
      </c>
      <c r="K439" s="561">
        <f t="shared" si="3168"/>
        <v>0</v>
      </c>
      <c r="L439" s="561">
        <f t="shared" si="3168"/>
        <v>0</v>
      </c>
      <c r="M439" s="561">
        <f t="shared" si="3168"/>
        <v>2402.306647724</v>
      </c>
      <c r="N439" s="561">
        <f t="shared" si="3168"/>
        <v>3520.5252794220005</v>
      </c>
      <c r="O439" s="561">
        <f t="shared" si="3168"/>
        <v>4457.5948232838473</v>
      </c>
      <c r="P439" s="561">
        <f t="shared" si="3168"/>
        <v>4189.6175215824742</v>
      </c>
      <c r="Q439" s="561">
        <f t="shared" si="3168"/>
        <v>4501.3092189560011</v>
      </c>
      <c r="R439" s="561">
        <f t="shared" si="3168"/>
        <v>4043.0726356852415</v>
      </c>
      <c r="S439" s="561">
        <f t="shared" si="3168"/>
        <v>0</v>
      </c>
      <c r="T439" s="561">
        <f t="shared" si="3168"/>
        <v>0</v>
      </c>
      <c r="U439" s="561">
        <f t="shared" si="3168"/>
        <v>0</v>
      </c>
      <c r="V439" s="561">
        <f t="shared" si="3168"/>
        <v>0</v>
      </c>
      <c r="W439" s="561">
        <f t="shared" si="3168"/>
        <v>0</v>
      </c>
      <c r="X439" s="561">
        <f t="shared" si="3168"/>
        <v>0</v>
      </c>
      <c r="Y439" s="561">
        <f t="shared" si="3168"/>
        <v>0</v>
      </c>
      <c r="Z439" s="561">
        <f t="shared" si="3168"/>
        <v>0</v>
      </c>
      <c r="AA439" s="561">
        <f t="shared" si="3168"/>
        <v>0</v>
      </c>
      <c r="AB439" s="557">
        <f t="shared" ref="AB439:AB442" si="3169">SUM(AC439:AZ439)</f>
        <v>0</v>
      </c>
      <c r="AC439" s="561">
        <f t="shared" ref="AC439:AZ439" si="3170">IF(AC422="P",AC438,0)</f>
        <v>0</v>
      </c>
      <c r="AD439" s="561">
        <f t="shared" si="3170"/>
        <v>0</v>
      </c>
      <c r="AE439" s="561">
        <f t="shared" si="3170"/>
        <v>0</v>
      </c>
      <c r="AF439" s="561">
        <f t="shared" si="3170"/>
        <v>0</v>
      </c>
      <c r="AG439" s="561">
        <f t="shared" si="3170"/>
        <v>0</v>
      </c>
      <c r="AH439" s="561">
        <f t="shared" si="3170"/>
        <v>0</v>
      </c>
      <c r="AI439" s="561">
        <f t="shared" si="3170"/>
        <v>0</v>
      </c>
      <c r="AJ439" s="561">
        <f t="shared" si="3170"/>
        <v>0</v>
      </c>
      <c r="AK439" s="561">
        <f t="shared" si="3170"/>
        <v>0</v>
      </c>
      <c r="AL439" s="561">
        <f t="shared" si="3170"/>
        <v>0</v>
      </c>
      <c r="AM439" s="561">
        <f t="shared" si="3170"/>
        <v>0</v>
      </c>
      <c r="AN439" s="561">
        <f t="shared" si="3170"/>
        <v>0</v>
      </c>
      <c r="AO439" s="561">
        <f t="shared" si="3170"/>
        <v>0</v>
      </c>
      <c r="AP439" s="561">
        <f t="shared" si="3170"/>
        <v>0</v>
      </c>
      <c r="AQ439" s="561">
        <f t="shared" si="3170"/>
        <v>0</v>
      </c>
      <c r="AR439" s="561">
        <f t="shared" si="3170"/>
        <v>0</v>
      </c>
      <c r="AS439" s="561">
        <f t="shared" si="3170"/>
        <v>0</v>
      </c>
      <c r="AT439" s="561">
        <f t="shared" si="3170"/>
        <v>0</v>
      </c>
      <c r="AU439" s="561">
        <f t="shared" si="3170"/>
        <v>0</v>
      </c>
      <c r="AV439" s="561">
        <f t="shared" si="3170"/>
        <v>0</v>
      </c>
      <c r="AW439" s="561">
        <f t="shared" si="3170"/>
        <v>0</v>
      </c>
      <c r="AX439" s="561">
        <f t="shared" si="3170"/>
        <v>0</v>
      </c>
      <c r="AY439" s="561">
        <f t="shared" si="3170"/>
        <v>0</v>
      </c>
      <c r="AZ439" s="561">
        <f t="shared" si="3170"/>
        <v>0</v>
      </c>
      <c r="BA439" s="557">
        <f t="shared" ref="BA439:BA442" si="3171">SUM(BB439:BY439)</f>
        <v>0</v>
      </c>
      <c r="BB439" s="561">
        <f t="shared" ref="BB439:BY439" si="3172">IF(BB422="P",BB438,0)</f>
        <v>0</v>
      </c>
      <c r="BC439" s="561">
        <f t="shared" si="3172"/>
        <v>0</v>
      </c>
      <c r="BD439" s="561">
        <f t="shared" si="3172"/>
        <v>0</v>
      </c>
      <c r="BE439" s="561">
        <f t="shared" si="3172"/>
        <v>0</v>
      </c>
      <c r="BF439" s="561">
        <f t="shared" si="3172"/>
        <v>0</v>
      </c>
      <c r="BG439" s="561">
        <f t="shared" si="3172"/>
        <v>0</v>
      </c>
      <c r="BH439" s="561">
        <f t="shared" si="3172"/>
        <v>0</v>
      </c>
      <c r="BI439" s="561">
        <f t="shared" si="3172"/>
        <v>0</v>
      </c>
      <c r="BJ439" s="561">
        <f t="shared" si="3172"/>
        <v>0</v>
      </c>
      <c r="BK439" s="561">
        <f t="shared" si="3172"/>
        <v>0</v>
      </c>
      <c r="BL439" s="561">
        <f t="shared" si="3172"/>
        <v>0</v>
      </c>
      <c r="BM439" s="561">
        <f t="shared" si="3172"/>
        <v>0</v>
      </c>
      <c r="BN439" s="561">
        <f t="shared" si="3172"/>
        <v>0</v>
      </c>
      <c r="BO439" s="561">
        <f t="shared" si="3172"/>
        <v>0</v>
      </c>
      <c r="BP439" s="561">
        <f t="shared" si="3172"/>
        <v>0</v>
      </c>
      <c r="BQ439" s="561">
        <f t="shared" si="3172"/>
        <v>0</v>
      </c>
      <c r="BR439" s="561">
        <f t="shared" si="3172"/>
        <v>0</v>
      </c>
      <c r="BS439" s="561">
        <f t="shared" si="3172"/>
        <v>0</v>
      </c>
      <c r="BT439" s="561">
        <f t="shared" si="3172"/>
        <v>0</v>
      </c>
      <c r="BU439" s="561">
        <f t="shared" si="3172"/>
        <v>0</v>
      </c>
      <c r="BV439" s="561">
        <f t="shared" si="3172"/>
        <v>0</v>
      </c>
      <c r="BW439" s="561">
        <f t="shared" si="3172"/>
        <v>0</v>
      </c>
      <c r="BX439" s="561">
        <f t="shared" si="3172"/>
        <v>0</v>
      </c>
      <c r="BY439" s="561">
        <f t="shared" si="3172"/>
        <v>0</v>
      </c>
      <c r="BZ439" s="557">
        <f t="shared" ref="BZ439:BZ442" si="3173">SUM(CA439:CX439)</f>
        <v>22973.950956887795</v>
      </c>
      <c r="CA439" s="561">
        <f t="shared" ref="CA439:CX439" si="3174">IF(CA422="P",CA438,0)</f>
        <v>0</v>
      </c>
      <c r="CB439" s="561">
        <f t="shared" si="3174"/>
        <v>0</v>
      </c>
      <c r="CC439" s="561">
        <f t="shared" si="3174"/>
        <v>0</v>
      </c>
      <c r="CD439" s="561">
        <f t="shared" si="3174"/>
        <v>0</v>
      </c>
      <c r="CE439" s="561">
        <f t="shared" si="3174"/>
        <v>0</v>
      </c>
      <c r="CF439" s="561">
        <f t="shared" si="3174"/>
        <v>0</v>
      </c>
      <c r="CG439" s="561">
        <f t="shared" si="3174"/>
        <v>0</v>
      </c>
      <c r="CH439" s="561">
        <f t="shared" si="3174"/>
        <v>0</v>
      </c>
      <c r="CI439" s="561">
        <f t="shared" si="3174"/>
        <v>0</v>
      </c>
      <c r="CJ439" s="561">
        <f t="shared" si="3174"/>
        <v>2402.306647724</v>
      </c>
      <c r="CK439" s="561">
        <f t="shared" si="3174"/>
        <v>3520.5252794220005</v>
      </c>
      <c r="CL439" s="561">
        <f t="shared" si="3174"/>
        <v>4457.5948232838473</v>
      </c>
      <c r="CM439" s="561">
        <f t="shared" si="3174"/>
        <v>4122.7245835987751</v>
      </c>
      <c r="CN439" s="561">
        <f t="shared" si="3174"/>
        <v>4501.3092189560011</v>
      </c>
      <c r="CO439" s="561">
        <f t="shared" si="3174"/>
        <v>3969.4904039031717</v>
      </c>
      <c r="CP439" s="561">
        <f t="shared" si="3174"/>
        <v>0</v>
      </c>
      <c r="CQ439" s="561">
        <f t="shared" si="3174"/>
        <v>0</v>
      </c>
      <c r="CR439" s="561">
        <f t="shared" si="3174"/>
        <v>0</v>
      </c>
      <c r="CS439" s="561">
        <f t="shared" si="3174"/>
        <v>0</v>
      </c>
      <c r="CT439" s="561">
        <f t="shared" si="3174"/>
        <v>0</v>
      </c>
      <c r="CU439" s="561">
        <f t="shared" si="3174"/>
        <v>0</v>
      </c>
      <c r="CV439" s="561">
        <f t="shared" si="3174"/>
        <v>0</v>
      </c>
      <c r="CW439" s="561">
        <f t="shared" si="3174"/>
        <v>0</v>
      </c>
      <c r="CX439" s="561">
        <f t="shared" si="3174"/>
        <v>0</v>
      </c>
      <c r="CY439" s="129"/>
      <c r="CZ439" s="129"/>
      <c r="DA439" s="129"/>
      <c r="DB439" s="129"/>
      <c r="DC439" s="129"/>
      <c r="DD439" s="129"/>
      <c r="DE439" s="129"/>
      <c r="DF439" s="129"/>
      <c r="DG439" s="129"/>
      <c r="DH439" s="129"/>
    </row>
    <row r="440" spans="1:112">
      <c r="A440" s="614" t="s">
        <v>1214</v>
      </c>
      <c r="B440" s="591">
        <f t="shared" si="3163"/>
        <v>288111.26253877149</v>
      </c>
      <c r="C440" s="557">
        <f t="shared" si="3167"/>
        <v>8141.1741973260005</v>
      </c>
      <c r="D440" s="561">
        <f t="shared" ref="D440:AA440" si="3175">IF(D422="C",D438,0)</f>
        <v>0</v>
      </c>
      <c r="E440" s="561">
        <f t="shared" si="3175"/>
        <v>0</v>
      </c>
      <c r="F440" s="561">
        <f t="shared" si="3175"/>
        <v>0</v>
      </c>
      <c r="G440" s="561">
        <f t="shared" si="3175"/>
        <v>0</v>
      </c>
      <c r="H440" s="561">
        <f t="shared" si="3175"/>
        <v>0</v>
      </c>
      <c r="I440" s="561">
        <f t="shared" si="3175"/>
        <v>0</v>
      </c>
      <c r="J440" s="561">
        <f t="shared" si="3175"/>
        <v>0</v>
      </c>
      <c r="K440" s="561">
        <f t="shared" si="3175"/>
        <v>0</v>
      </c>
      <c r="L440" s="561">
        <f t="shared" si="3175"/>
        <v>809.313624914</v>
      </c>
      <c r="M440" s="561">
        <f t="shared" si="3175"/>
        <v>0</v>
      </c>
      <c r="N440" s="561">
        <f t="shared" si="3175"/>
        <v>0</v>
      </c>
      <c r="O440" s="561">
        <f t="shared" si="3175"/>
        <v>0</v>
      </c>
      <c r="P440" s="561">
        <f t="shared" si="3175"/>
        <v>0</v>
      </c>
      <c r="Q440" s="561">
        <f t="shared" si="3175"/>
        <v>0</v>
      </c>
      <c r="R440" s="561">
        <f t="shared" si="3175"/>
        <v>0</v>
      </c>
      <c r="S440" s="561">
        <f t="shared" si="3175"/>
        <v>3757.9124749780003</v>
      </c>
      <c r="T440" s="561">
        <f t="shared" si="3175"/>
        <v>2583.4705601220003</v>
      </c>
      <c r="U440" s="561">
        <f t="shared" si="3175"/>
        <v>990.47753731200009</v>
      </c>
      <c r="V440" s="561">
        <f t="shared" si="3175"/>
        <v>0</v>
      </c>
      <c r="W440" s="561">
        <f t="shared" si="3175"/>
        <v>0</v>
      </c>
      <c r="X440" s="561">
        <f t="shared" si="3175"/>
        <v>0</v>
      </c>
      <c r="Y440" s="561">
        <f t="shared" si="3175"/>
        <v>0</v>
      </c>
      <c r="Z440" s="561">
        <f t="shared" si="3175"/>
        <v>0</v>
      </c>
      <c r="AA440" s="561">
        <f t="shared" si="3175"/>
        <v>0</v>
      </c>
      <c r="AB440" s="557">
        <f t="shared" si="3169"/>
        <v>25216.06400006836</v>
      </c>
      <c r="AC440" s="561">
        <f t="shared" ref="AC440:AZ440" si="3176">IF(AC422="C",AC438,0)</f>
        <v>0</v>
      </c>
      <c r="AD440" s="561">
        <f t="shared" si="3176"/>
        <v>0</v>
      </c>
      <c r="AE440" s="561">
        <f t="shared" si="3176"/>
        <v>0</v>
      </c>
      <c r="AF440" s="561">
        <f t="shared" si="3176"/>
        <v>0</v>
      </c>
      <c r="AG440" s="561">
        <f t="shared" si="3176"/>
        <v>0</v>
      </c>
      <c r="AH440" s="561">
        <f t="shared" si="3176"/>
        <v>0</v>
      </c>
      <c r="AI440" s="561">
        <f t="shared" si="3176"/>
        <v>0</v>
      </c>
      <c r="AJ440" s="561">
        <f t="shared" si="3176"/>
        <v>0</v>
      </c>
      <c r="AK440" s="561">
        <f t="shared" si="3176"/>
        <v>0</v>
      </c>
      <c r="AL440" s="561">
        <f t="shared" si="3176"/>
        <v>0</v>
      </c>
      <c r="AM440" s="561">
        <f t="shared" si="3176"/>
        <v>3520.5252794220005</v>
      </c>
      <c r="AN440" s="561">
        <f t="shared" si="3176"/>
        <v>3760.4593893017372</v>
      </c>
      <c r="AO440" s="561">
        <f t="shared" si="3176"/>
        <v>3505.6355863547442</v>
      </c>
      <c r="AP440" s="561">
        <f t="shared" si="3176"/>
        <v>3941.8120796394269</v>
      </c>
      <c r="AQ440" s="561">
        <f t="shared" si="3176"/>
        <v>3359.0907004575115</v>
      </c>
      <c r="AR440" s="561">
        <f t="shared" si="3176"/>
        <v>3554.5928674589359</v>
      </c>
      <c r="AS440" s="561">
        <f t="shared" si="3176"/>
        <v>2583.4705601220003</v>
      </c>
      <c r="AT440" s="561">
        <f t="shared" si="3176"/>
        <v>990.47753731200009</v>
      </c>
      <c r="AU440" s="561">
        <f t="shared" si="3176"/>
        <v>0</v>
      </c>
      <c r="AV440" s="561">
        <f t="shared" si="3176"/>
        <v>0</v>
      </c>
      <c r="AW440" s="561">
        <f t="shared" si="3176"/>
        <v>0</v>
      </c>
      <c r="AX440" s="561">
        <f t="shared" si="3176"/>
        <v>0</v>
      </c>
      <c r="AY440" s="561">
        <f t="shared" si="3176"/>
        <v>0</v>
      </c>
      <c r="AZ440" s="561">
        <f t="shared" si="3176"/>
        <v>0</v>
      </c>
      <c r="BA440" s="557">
        <f t="shared" si="3171"/>
        <v>0</v>
      </c>
      <c r="BB440" s="561">
        <f t="shared" ref="BB440:BY440" si="3177">IF(BB422="C",BB438,0)</f>
        <v>0</v>
      </c>
      <c r="BC440" s="561">
        <f t="shared" si="3177"/>
        <v>0</v>
      </c>
      <c r="BD440" s="561">
        <f t="shared" si="3177"/>
        <v>0</v>
      </c>
      <c r="BE440" s="561">
        <f t="shared" si="3177"/>
        <v>0</v>
      </c>
      <c r="BF440" s="561">
        <f t="shared" si="3177"/>
        <v>0</v>
      </c>
      <c r="BG440" s="561">
        <f t="shared" si="3177"/>
        <v>0</v>
      </c>
      <c r="BH440" s="561">
        <f t="shared" si="3177"/>
        <v>0</v>
      </c>
      <c r="BI440" s="561">
        <f t="shared" si="3177"/>
        <v>0</v>
      </c>
      <c r="BJ440" s="561">
        <f t="shared" si="3177"/>
        <v>0</v>
      </c>
      <c r="BK440" s="561">
        <f t="shared" si="3177"/>
        <v>0</v>
      </c>
      <c r="BL440" s="561">
        <f t="shared" si="3177"/>
        <v>0</v>
      </c>
      <c r="BM440" s="561">
        <f t="shared" si="3177"/>
        <v>0</v>
      </c>
      <c r="BN440" s="561">
        <f t="shared" si="3177"/>
        <v>0</v>
      </c>
      <c r="BO440" s="561">
        <f t="shared" si="3177"/>
        <v>0</v>
      </c>
      <c r="BP440" s="561">
        <f t="shared" si="3177"/>
        <v>0</v>
      </c>
      <c r="BQ440" s="561">
        <f t="shared" si="3177"/>
        <v>0</v>
      </c>
      <c r="BR440" s="561">
        <f t="shared" si="3177"/>
        <v>0</v>
      </c>
      <c r="BS440" s="561">
        <f t="shared" si="3177"/>
        <v>0</v>
      </c>
      <c r="BT440" s="561">
        <f t="shared" si="3177"/>
        <v>0</v>
      </c>
      <c r="BU440" s="561">
        <f t="shared" si="3177"/>
        <v>0</v>
      </c>
      <c r="BV440" s="561">
        <f t="shared" si="3177"/>
        <v>0</v>
      </c>
      <c r="BW440" s="561">
        <f t="shared" si="3177"/>
        <v>0</v>
      </c>
      <c r="BX440" s="561">
        <f t="shared" si="3177"/>
        <v>0</v>
      </c>
      <c r="BY440" s="561">
        <f t="shared" si="3177"/>
        <v>0</v>
      </c>
      <c r="BZ440" s="557">
        <f t="shared" si="3173"/>
        <v>8141.1741973260005</v>
      </c>
      <c r="CA440" s="561">
        <f t="shared" ref="CA440:CX440" si="3178">IF(CA422="C",CA438,0)</f>
        <v>0</v>
      </c>
      <c r="CB440" s="561">
        <f t="shared" si="3178"/>
        <v>0</v>
      </c>
      <c r="CC440" s="561">
        <f t="shared" si="3178"/>
        <v>0</v>
      </c>
      <c r="CD440" s="561">
        <f t="shared" si="3178"/>
        <v>0</v>
      </c>
      <c r="CE440" s="561">
        <f t="shared" si="3178"/>
        <v>0</v>
      </c>
      <c r="CF440" s="561">
        <f t="shared" si="3178"/>
        <v>0</v>
      </c>
      <c r="CG440" s="561">
        <f t="shared" si="3178"/>
        <v>0</v>
      </c>
      <c r="CH440" s="561">
        <f t="shared" si="3178"/>
        <v>0</v>
      </c>
      <c r="CI440" s="561">
        <f t="shared" si="3178"/>
        <v>809.313624914</v>
      </c>
      <c r="CJ440" s="561">
        <f t="shared" si="3178"/>
        <v>0</v>
      </c>
      <c r="CK440" s="561">
        <f t="shared" si="3178"/>
        <v>0</v>
      </c>
      <c r="CL440" s="561">
        <f t="shared" si="3178"/>
        <v>0</v>
      </c>
      <c r="CM440" s="561">
        <f t="shared" si="3178"/>
        <v>0</v>
      </c>
      <c r="CN440" s="561">
        <f t="shared" si="3178"/>
        <v>0</v>
      </c>
      <c r="CO440" s="561">
        <f t="shared" si="3178"/>
        <v>0</v>
      </c>
      <c r="CP440" s="561">
        <f t="shared" si="3178"/>
        <v>3757.9124749780003</v>
      </c>
      <c r="CQ440" s="561">
        <f t="shared" si="3178"/>
        <v>2583.4705601220003</v>
      </c>
      <c r="CR440" s="561">
        <f t="shared" si="3178"/>
        <v>990.47753731200009</v>
      </c>
      <c r="CS440" s="561">
        <f t="shared" si="3178"/>
        <v>0</v>
      </c>
      <c r="CT440" s="561">
        <f t="shared" si="3178"/>
        <v>0</v>
      </c>
      <c r="CU440" s="561">
        <f t="shared" si="3178"/>
        <v>0</v>
      </c>
      <c r="CV440" s="561">
        <f t="shared" si="3178"/>
        <v>0</v>
      </c>
      <c r="CW440" s="561">
        <f t="shared" si="3178"/>
        <v>0</v>
      </c>
      <c r="CX440" s="561">
        <f t="shared" si="3178"/>
        <v>0</v>
      </c>
      <c r="CY440" s="129"/>
      <c r="CZ440" s="129"/>
      <c r="DA440" s="129"/>
      <c r="DB440" s="129"/>
      <c r="DC440" s="129"/>
      <c r="DD440" s="129"/>
      <c r="DE440" s="129"/>
      <c r="DF440" s="129"/>
      <c r="DG440" s="129"/>
      <c r="DH440" s="129"/>
    </row>
    <row r="441" spans="1:112">
      <c r="A441" s="626" t="s">
        <v>1215</v>
      </c>
      <c r="B441" s="591">
        <f t="shared" si="3163"/>
        <v>115876.57719282131</v>
      </c>
      <c r="C441" s="557">
        <f t="shared" si="3167"/>
        <v>0</v>
      </c>
      <c r="D441" s="561">
        <f t="shared" ref="D441:AA441" si="3179">IF(D422="V",D438,0)</f>
        <v>0</v>
      </c>
      <c r="E441" s="561">
        <f t="shared" si="3179"/>
        <v>0</v>
      </c>
      <c r="F441" s="561">
        <f t="shared" si="3179"/>
        <v>0</v>
      </c>
      <c r="G441" s="561">
        <f t="shared" si="3179"/>
        <v>0</v>
      </c>
      <c r="H441" s="561">
        <f t="shared" si="3179"/>
        <v>0</v>
      </c>
      <c r="I441" s="561">
        <f t="shared" si="3179"/>
        <v>0</v>
      </c>
      <c r="J441" s="561">
        <f t="shared" si="3179"/>
        <v>0</v>
      </c>
      <c r="K441" s="561">
        <f t="shared" si="3179"/>
        <v>0</v>
      </c>
      <c r="L441" s="561">
        <f t="shared" si="3179"/>
        <v>0</v>
      </c>
      <c r="M441" s="561">
        <f t="shared" si="3179"/>
        <v>0</v>
      </c>
      <c r="N441" s="561">
        <f t="shared" si="3179"/>
        <v>0</v>
      </c>
      <c r="O441" s="561">
        <f t="shared" si="3179"/>
        <v>0</v>
      </c>
      <c r="P441" s="561">
        <f t="shared" si="3179"/>
        <v>0</v>
      </c>
      <c r="Q441" s="561">
        <f t="shared" si="3179"/>
        <v>0</v>
      </c>
      <c r="R441" s="561">
        <f t="shared" si="3179"/>
        <v>0</v>
      </c>
      <c r="S441" s="561">
        <f t="shared" si="3179"/>
        <v>0</v>
      </c>
      <c r="T441" s="561">
        <f t="shared" si="3179"/>
        <v>0</v>
      </c>
      <c r="U441" s="561">
        <f t="shared" si="3179"/>
        <v>0</v>
      </c>
      <c r="V441" s="561">
        <f t="shared" si="3179"/>
        <v>0</v>
      </c>
      <c r="W441" s="561">
        <f t="shared" si="3179"/>
        <v>0</v>
      </c>
      <c r="X441" s="561">
        <f t="shared" si="3179"/>
        <v>0</v>
      </c>
      <c r="Y441" s="561">
        <f t="shared" si="3179"/>
        <v>0</v>
      </c>
      <c r="Z441" s="561">
        <f t="shared" si="3179"/>
        <v>0</v>
      </c>
      <c r="AA441" s="561">
        <f t="shared" si="3179"/>
        <v>0</v>
      </c>
      <c r="AB441" s="557">
        <f t="shared" si="3169"/>
        <v>3211.6202726379997</v>
      </c>
      <c r="AC441" s="561">
        <f t="shared" ref="AC441:AZ441" si="3180">IF(AC422="V",AC438,0)</f>
        <v>0</v>
      </c>
      <c r="AD441" s="561">
        <f t="shared" si="3180"/>
        <v>0</v>
      </c>
      <c r="AE441" s="561">
        <f t="shared" si="3180"/>
        <v>0</v>
      </c>
      <c r="AF441" s="561">
        <f t="shared" si="3180"/>
        <v>0</v>
      </c>
      <c r="AG441" s="561">
        <f t="shared" si="3180"/>
        <v>0</v>
      </c>
      <c r="AH441" s="561">
        <f t="shared" si="3180"/>
        <v>0</v>
      </c>
      <c r="AI441" s="561">
        <f t="shared" si="3180"/>
        <v>0</v>
      </c>
      <c r="AJ441" s="561">
        <f t="shared" si="3180"/>
        <v>0</v>
      </c>
      <c r="AK441" s="561">
        <f t="shared" si="3180"/>
        <v>809.313624914</v>
      </c>
      <c r="AL441" s="561">
        <f t="shared" si="3180"/>
        <v>2402.306647724</v>
      </c>
      <c r="AM441" s="561">
        <f t="shared" si="3180"/>
        <v>0</v>
      </c>
      <c r="AN441" s="561">
        <f t="shared" si="3180"/>
        <v>0</v>
      </c>
      <c r="AO441" s="561">
        <f t="shared" si="3180"/>
        <v>0</v>
      </c>
      <c r="AP441" s="561">
        <f t="shared" si="3180"/>
        <v>0</v>
      </c>
      <c r="AQ441" s="561">
        <f t="shared" si="3180"/>
        <v>0</v>
      </c>
      <c r="AR441" s="561">
        <f t="shared" si="3180"/>
        <v>0</v>
      </c>
      <c r="AS441" s="561">
        <f t="shared" si="3180"/>
        <v>0</v>
      </c>
      <c r="AT441" s="561">
        <f t="shared" si="3180"/>
        <v>0</v>
      </c>
      <c r="AU441" s="561">
        <f t="shared" si="3180"/>
        <v>0</v>
      </c>
      <c r="AV441" s="561">
        <f t="shared" si="3180"/>
        <v>0</v>
      </c>
      <c r="AW441" s="561">
        <f t="shared" si="3180"/>
        <v>0</v>
      </c>
      <c r="AX441" s="561">
        <f t="shared" si="3180"/>
        <v>0</v>
      </c>
      <c r="AY441" s="561">
        <f t="shared" si="3180"/>
        <v>0</v>
      </c>
      <c r="AZ441" s="561">
        <f t="shared" si="3180"/>
        <v>0</v>
      </c>
      <c r="BA441" s="557">
        <f t="shared" si="3171"/>
        <v>25757.524025567327</v>
      </c>
      <c r="BB441" s="561">
        <f t="shared" ref="BB441:BY441" si="3181">IF(BB422="V",BB438,0)</f>
        <v>0</v>
      </c>
      <c r="BC441" s="561">
        <f t="shared" si="3181"/>
        <v>0</v>
      </c>
      <c r="BD441" s="561">
        <f t="shared" si="3181"/>
        <v>0</v>
      </c>
      <c r="BE441" s="561">
        <f t="shared" si="3181"/>
        <v>0</v>
      </c>
      <c r="BF441" s="561">
        <f t="shared" si="3181"/>
        <v>0</v>
      </c>
      <c r="BG441" s="561">
        <f t="shared" si="3181"/>
        <v>0</v>
      </c>
      <c r="BH441" s="561">
        <f t="shared" si="3181"/>
        <v>0</v>
      </c>
      <c r="BI441" s="561">
        <f t="shared" si="3181"/>
        <v>0</v>
      </c>
      <c r="BJ441" s="561">
        <f t="shared" si="3181"/>
        <v>809.313624914</v>
      </c>
      <c r="BK441" s="561">
        <f t="shared" si="3181"/>
        <v>2402.306647724</v>
      </c>
      <c r="BL441" s="561">
        <f t="shared" si="3181"/>
        <v>3520.5252794220005</v>
      </c>
      <c r="BM441" s="561">
        <f t="shared" si="3181"/>
        <v>3218.2429406489846</v>
      </c>
      <c r="BN441" s="561">
        <f t="shared" si="3181"/>
        <v>2973.6496367331747</v>
      </c>
      <c r="BO441" s="561">
        <f t="shared" si="3181"/>
        <v>3399.5956309866742</v>
      </c>
      <c r="BP441" s="561">
        <f t="shared" si="3181"/>
        <v>2827.104750835942</v>
      </c>
      <c r="BQ441" s="561">
        <f t="shared" si="3181"/>
        <v>3032.8374168685514</v>
      </c>
      <c r="BR441" s="561">
        <f t="shared" si="3181"/>
        <v>2583.4705601220003</v>
      </c>
      <c r="BS441" s="561">
        <f t="shared" si="3181"/>
        <v>990.47753731200009</v>
      </c>
      <c r="BT441" s="561">
        <f t="shared" si="3181"/>
        <v>0</v>
      </c>
      <c r="BU441" s="561">
        <f t="shared" si="3181"/>
        <v>0</v>
      </c>
      <c r="BV441" s="561">
        <f t="shared" si="3181"/>
        <v>0</v>
      </c>
      <c r="BW441" s="561">
        <f t="shared" si="3181"/>
        <v>0</v>
      </c>
      <c r="BX441" s="561">
        <f t="shared" si="3181"/>
        <v>0</v>
      </c>
      <c r="BY441" s="561">
        <f t="shared" si="3181"/>
        <v>0</v>
      </c>
      <c r="BZ441" s="557">
        <f t="shared" si="3173"/>
        <v>0</v>
      </c>
      <c r="CA441" s="561">
        <f t="shared" ref="CA441:CX441" si="3182">IF(CA422="V",CA438,0)</f>
        <v>0</v>
      </c>
      <c r="CB441" s="561">
        <f t="shared" si="3182"/>
        <v>0</v>
      </c>
      <c r="CC441" s="561">
        <f t="shared" si="3182"/>
        <v>0</v>
      </c>
      <c r="CD441" s="561">
        <f t="shared" si="3182"/>
        <v>0</v>
      </c>
      <c r="CE441" s="561">
        <f t="shared" si="3182"/>
        <v>0</v>
      </c>
      <c r="CF441" s="561">
        <f t="shared" si="3182"/>
        <v>0</v>
      </c>
      <c r="CG441" s="561">
        <f t="shared" si="3182"/>
        <v>0</v>
      </c>
      <c r="CH441" s="561">
        <f t="shared" si="3182"/>
        <v>0</v>
      </c>
      <c r="CI441" s="561">
        <f t="shared" si="3182"/>
        <v>0</v>
      </c>
      <c r="CJ441" s="561">
        <f t="shared" si="3182"/>
        <v>0</v>
      </c>
      <c r="CK441" s="561">
        <f t="shared" si="3182"/>
        <v>0</v>
      </c>
      <c r="CL441" s="561">
        <f t="shared" si="3182"/>
        <v>0</v>
      </c>
      <c r="CM441" s="561">
        <f t="shared" si="3182"/>
        <v>0</v>
      </c>
      <c r="CN441" s="561">
        <f t="shared" si="3182"/>
        <v>0</v>
      </c>
      <c r="CO441" s="561">
        <f t="shared" si="3182"/>
        <v>0</v>
      </c>
      <c r="CP441" s="561">
        <f t="shared" si="3182"/>
        <v>0</v>
      </c>
      <c r="CQ441" s="561">
        <f t="shared" si="3182"/>
        <v>0</v>
      </c>
      <c r="CR441" s="561">
        <f t="shared" si="3182"/>
        <v>0</v>
      </c>
      <c r="CS441" s="561">
        <f t="shared" si="3182"/>
        <v>0</v>
      </c>
      <c r="CT441" s="561">
        <f t="shared" si="3182"/>
        <v>0</v>
      </c>
      <c r="CU441" s="561">
        <f t="shared" si="3182"/>
        <v>0</v>
      </c>
      <c r="CV441" s="561">
        <f t="shared" si="3182"/>
        <v>0</v>
      </c>
      <c r="CW441" s="561">
        <f t="shared" si="3182"/>
        <v>0</v>
      </c>
      <c r="CX441" s="561">
        <f t="shared" si="3182"/>
        <v>0</v>
      </c>
      <c r="CY441" s="129"/>
      <c r="CZ441" s="129"/>
      <c r="DA441" s="129"/>
      <c r="DB441" s="129"/>
      <c r="DC441" s="129"/>
      <c r="DD441" s="129"/>
      <c r="DE441" s="129"/>
      <c r="DF441" s="129"/>
      <c r="DG441" s="129"/>
      <c r="DH441" s="129"/>
    </row>
    <row r="442" spans="1:112">
      <c r="A442" s="626" t="s">
        <v>1216</v>
      </c>
      <c r="B442" s="591">
        <f t="shared" si="3163"/>
        <v>0</v>
      </c>
      <c r="C442" s="557">
        <f t="shared" si="3167"/>
        <v>0</v>
      </c>
      <c r="D442" s="561">
        <f t="shared" ref="D442:AA442" si="3183">IF(D422="SV",D438,0)</f>
        <v>0</v>
      </c>
      <c r="E442" s="561">
        <f t="shared" si="3183"/>
        <v>0</v>
      </c>
      <c r="F442" s="561">
        <f t="shared" si="3183"/>
        <v>0</v>
      </c>
      <c r="G442" s="561">
        <f t="shared" si="3183"/>
        <v>0</v>
      </c>
      <c r="H442" s="561">
        <f t="shared" si="3183"/>
        <v>0</v>
      </c>
      <c r="I442" s="561">
        <f t="shared" si="3183"/>
        <v>0</v>
      </c>
      <c r="J442" s="561">
        <f t="shared" si="3183"/>
        <v>0</v>
      </c>
      <c r="K442" s="561">
        <f t="shared" si="3183"/>
        <v>0</v>
      </c>
      <c r="L442" s="561">
        <f t="shared" si="3183"/>
        <v>0</v>
      </c>
      <c r="M442" s="561">
        <f t="shared" si="3183"/>
        <v>0</v>
      </c>
      <c r="N442" s="561">
        <f t="shared" si="3183"/>
        <v>0</v>
      </c>
      <c r="O442" s="561">
        <f t="shared" si="3183"/>
        <v>0</v>
      </c>
      <c r="P442" s="561">
        <f t="shared" si="3183"/>
        <v>0</v>
      </c>
      <c r="Q442" s="561">
        <f t="shared" si="3183"/>
        <v>0</v>
      </c>
      <c r="R442" s="561">
        <f t="shared" si="3183"/>
        <v>0</v>
      </c>
      <c r="S442" s="561">
        <f t="shared" si="3183"/>
        <v>0</v>
      </c>
      <c r="T442" s="561">
        <f t="shared" si="3183"/>
        <v>0</v>
      </c>
      <c r="U442" s="561">
        <f t="shared" si="3183"/>
        <v>0</v>
      </c>
      <c r="V442" s="561">
        <f t="shared" si="3183"/>
        <v>0</v>
      </c>
      <c r="W442" s="561">
        <f t="shared" si="3183"/>
        <v>0</v>
      </c>
      <c r="X442" s="561">
        <f t="shared" si="3183"/>
        <v>0</v>
      </c>
      <c r="Y442" s="561">
        <f t="shared" si="3183"/>
        <v>0</v>
      </c>
      <c r="Z442" s="561">
        <f t="shared" si="3183"/>
        <v>0</v>
      </c>
      <c r="AA442" s="561">
        <f t="shared" si="3183"/>
        <v>0</v>
      </c>
      <c r="AB442" s="557">
        <f t="shared" si="3169"/>
        <v>0</v>
      </c>
      <c r="AC442" s="561">
        <f t="shared" ref="AC442:AZ442" si="3184">IF(AC422="SV",AC438,0)</f>
        <v>0</v>
      </c>
      <c r="AD442" s="561">
        <f t="shared" si="3184"/>
        <v>0</v>
      </c>
      <c r="AE442" s="561">
        <f t="shared" si="3184"/>
        <v>0</v>
      </c>
      <c r="AF442" s="561">
        <f t="shared" si="3184"/>
        <v>0</v>
      </c>
      <c r="AG442" s="561">
        <f t="shared" si="3184"/>
        <v>0</v>
      </c>
      <c r="AH442" s="561">
        <f t="shared" si="3184"/>
        <v>0</v>
      </c>
      <c r="AI442" s="561">
        <f t="shared" si="3184"/>
        <v>0</v>
      </c>
      <c r="AJ442" s="561">
        <f t="shared" si="3184"/>
        <v>0</v>
      </c>
      <c r="AK442" s="561">
        <f t="shared" si="3184"/>
        <v>0</v>
      </c>
      <c r="AL442" s="561">
        <f t="shared" si="3184"/>
        <v>0</v>
      </c>
      <c r="AM442" s="561">
        <f t="shared" si="3184"/>
        <v>0</v>
      </c>
      <c r="AN442" s="561">
        <f t="shared" si="3184"/>
        <v>0</v>
      </c>
      <c r="AO442" s="561">
        <f t="shared" si="3184"/>
        <v>0</v>
      </c>
      <c r="AP442" s="561">
        <f t="shared" si="3184"/>
        <v>0</v>
      </c>
      <c r="AQ442" s="561">
        <f t="shared" si="3184"/>
        <v>0</v>
      </c>
      <c r="AR442" s="561">
        <f t="shared" si="3184"/>
        <v>0</v>
      </c>
      <c r="AS442" s="561">
        <f t="shared" si="3184"/>
        <v>0</v>
      </c>
      <c r="AT442" s="561">
        <f t="shared" si="3184"/>
        <v>0</v>
      </c>
      <c r="AU442" s="561">
        <f t="shared" si="3184"/>
        <v>0</v>
      </c>
      <c r="AV442" s="561">
        <f t="shared" si="3184"/>
        <v>0</v>
      </c>
      <c r="AW442" s="561">
        <f t="shared" si="3184"/>
        <v>0</v>
      </c>
      <c r="AX442" s="561">
        <f t="shared" si="3184"/>
        <v>0</v>
      </c>
      <c r="AY442" s="561">
        <f t="shared" si="3184"/>
        <v>0</v>
      </c>
      <c r="AZ442" s="561">
        <f t="shared" si="3184"/>
        <v>0</v>
      </c>
      <c r="BA442" s="557">
        <f t="shared" si="3171"/>
        <v>0</v>
      </c>
      <c r="BB442" s="561">
        <f t="shared" ref="BB442:BY442" si="3185">IF(BB422="SV",BB438,0)</f>
        <v>0</v>
      </c>
      <c r="BC442" s="561">
        <f t="shared" si="3185"/>
        <v>0</v>
      </c>
      <c r="BD442" s="561">
        <f t="shared" si="3185"/>
        <v>0</v>
      </c>
      <c r="BE442" s="561">
        <f t="shared" si="3185"/>
        <v>0</v>
      </c>
      <c r="BF442" s="561">
        <f t="shared" si="3185"/>
        <v>0</v>
      </c>
      <c r="BG442" s="561">
        <f t="shared" si="3185"/>
        <v>0</v>
      </c>
      <c r="BH442" s="561">
        <f t="shared" si="3185"/>
        <v>0</v>
      </c>
      <c r="BI442" s="561">
        <f t="shared" si="3185"/>
        <v>0</v>
      </c>
      <c r="BJ442" s="561">
        <f t="shared" si="3185"/>
        <v>0</v>
      </c>
      <c r="BK442" s="561">
        <f t="shared" si="3185"/>
        <v>0</v>
      </c>
      <c r="BL442" s="561">
        <f t="shared" si="3185"/>
        <v>0</v>
      </c>
      <c r="BM442" s="561">
        <f t="shared" si="3185"/>
        <v>0</v>
      </c>
      <c r="BN442" s="561">
        <f t="shared" si="3185"/>
        <v>0</v>
      </c>
      <c r="BO442" s="561">
        <f t="shared" si="3185"/>
        <v>0</v>
      </c>
      <c r="BP442" s="561">
        <f t="shared" si="3185"/>
        <v>0</v>
      </c>
      <c r="BQ442" s="561">
        <f t="shared" si="3185"/>
        <v>0</v>
      </c>
      <c r="BR442" s="561">
        <f t="shared" si="3185"/>
        <v>0</v>
      </c>
      <c r="BS442" s="561">
        <f t="shared" si="3185"/>
        <v>0</v>
      </c>
      <c r="BT442" s="561">
        <f t="shared" si="3185"/>
        <v>0</v>
      </c>
      <c r="BU442" s="561">
        <f t="shared" si="3185"/>
        <v>0</v>
      </c>
      <c r="BV442" s="561">
        <f t="shared" si="3185"/>
        <v>0</v>
      </c>
      <c r="BW442" s="561">
        <f t="shared" si="3185"/>
        <v>0</v>
      </c>
      <c r="BX442" s="561">
        <f t="shared" si="3185"/>
        <v>0</v>
      </c>
      <c r="BY442" s="561">
        <f t="shared" si="3185"/>
        <v>0</v>
      </c>
      <c r="BZ442" s="557">
        <f t="shared" si="3173"/>
        <v>0</v>
      </c>
      <c r="CA442" s="561">
        <f t="shared" ref="CA442:CX442" si="3186">IF(CA422="SV",CA438,0)</f>
        <v>0</v>
      </c>
      <c r="CB442" s="561">
        <f t="shared" si="3186"/>
        <v>0</v>
      </c>
      <c r="CC442" s="561">
        <f t="shared" si="3186"/>
        <v>0</v>
      </c>
      <c r="CD442" s="561">
        <f t="shared" si="3186"/>
        <v>0</v>
      </c>
      <c r="CE442" s="561">
        <f t="shared" si="3186"/>
        <v>0</v>
      </c>
      <c r="CF442" s="561">
        <f t="shared" si="3186"/>
        <v>0</v>
      </c>
      <c r="CG442" s="561">
        <f t="shared" si="3186"/>
        <v>0</v>
      </c>
      <c r="CH442" s="561">
        <f t="shared" si="3186"/>
        <v>0</v>
      </c>
      <c r="CI442" s="561">
        <f t="shared" si="3186"/>
        <v>0</v>
      </c>
      <c r="CJ442" s="561">
        <f t="shared" si="3186"/>
        <v>0</v>
      </c>
      <c r="CK442" s="561">
        <f t="shared" si="3186"/>
        <v>0</v>
      </c>
      <c r="CL442" s="561">
        <f t="shared" si="3186"/>
        <v>0</v>
      </c>
      <c r="CM442" s="561">
        <f t="shared" si="3186"/>
        <v>0</v>
      </c>
      <c r="CN442" s="561">
        <f t="shared" si="3186"/>
        <v>0</v>
      </c>
      <c r="CO442" s="561">
        <f t="shared" si="3186"/>
        <v>0</v>
      </c>
      <c r="CP442" s="561">
        <f t="shared" si="3186"/>
        <v>0</v>
      </c>
      <c r="CQ442" s="561">
        <f t="shared" si="3186"/>
        <v>0</v>
      </c>
      <c r="CR442" s="561">
        <f t="shared" si="3186"/>
        <v>0</v>
      </c>
      <c r="CS442" s="561">
        <f t="shared" si="3186"/>
        <v>0</v>
      </c>
      <c r="CT442" s="561">
        <f t="shared" si="3186"/>
        <v>0</v>
      </c>
      <c r="CU442" s="561">
        <f t="shared" si="3186"/>
        <v>0</v>
      </c>
      <c r="CV442" s="561">
        <f t="shared" si="3186"/>
        <v>0</v>
      </c>
      <c r="CW442" s="561">
        <f t="shared" si="3186"/>
        <v>0</v>
      </c>
      <c r="CX442" s="561">
        <f t="shared" si="3186"/>
        <v>0</v>
      </c>
      <c r="CY442" s="129"/>
      <c r="CZ442" s="129"/>
      <c r="DA442" s="129"/>
      <c r="DB442" s="129"/>
      <c r="DC442" s="129"/>
      <c r="DD442" s="129"/>
      <c r="DE442" s="129"/>
      <c r="DF442" s="129"/>
      <c r="DG442" s="129"/>
      <c r="DH442" s="129"/>
    </row>
    <row r="443" spans="1:112">
      <c r="A443" s="612" t="s">
        <v>1217</v>
      </c>
      <c r="B443" s="591">
        <f t="shared" si="3163"/>
        <v>74581.431069374463</v>
      </c>
      <c r="C443" s="557">
        <f t="shared" si="3167"/>
        <v>1313.4051932764373</v>
      </c>
      <c r="D443" s="557">
        <f>D436+D437-D438</f>
        <v>0</v>
      </c>
      <c r="E443" s="557">
        <f t="shared" ref="E443:BP443" si="3187">E436+E437-E438</f>
        <v>0</v>
      </c>
      <c r="F443" s="557">
        <f t="shared" si="3187"/>
        <v>0</v>
      </c>
      <c r="G443" s="557">
        <f t="shared" si="3187"/>
        <v>0</v>
      </c>
      <c r="H443" s="557">
        <f t="shared" si="3187"/>
        <v>0</v>
      </c>
      <c r="I443" s="557">
        <f t="shared" si="3187"/>
        <v>0</v>
      </c>
      <c r="J443" s="557">
        <f t="shared" si="3187"/>
        <v>0</v>
      </c>
      <c r="K443" s="557">
        <f t="shared" si="3187"/>
        <v>0</v>
      </c>
      <c r="L443" s="557">
        <f t="shared" si="3187"/>
        <v>0</v>
      </c>
      <c r="M443" s="557">
        <f t="shared" si="3187"/>
        <v>0</v>
      </c>
      <c r="N443" s="557">
        <f t="shared" si="3187"/>
        <v>0</v>
      </c>
      <c r="O443" s="557">
        <f t="shared" si="3187"/>
        <v>18.726269824152951</v>
      </c>
      <c r="P443" s="557">
        <f t="shared" si="3187"/>
        <v>636.5373333975258</v>
      </c>
      <c r="Q443" s="557">
        <f t="shared" si="3187"/>
        <v>0</v>
      </c>
      <c r="R443" s="557">
        <f t="shared" si="3187"/>
        <v>658.14159005475858</v>
      </c>
      <c r="S443" s="557">
        <f t="shared" si="3187"/>
        <v>0</v>
      </c>
      <c r="T443" s="557">
        <f t="shared" si="3187"/>
        <v>0</v>
      </c>
      <c r="U443" s="557">
        <f t="shared" si="3187"/>
        <v>0</v>
      </c>
      <c r="V443" s="557">
        <f t="shared" si="3187"/>
        <v>0</v>
      </c>
      <c r="W443" s="557">
        <f t="shared" si="3187"/>
        <v>0</v>
      </c>
      <c r="X443" s="557">
        <f t="shared" si="3187"/>
        <v>0</v>
      </c>
      <c r="Y443" s="557">
        <f t="shared" si="3187"/>
        <v>0</v>
      </c>
      <c r="Z443" s="557">
        <f t="shared" si="3187"/>
        <v>0</v>
      </c>
      <c r="AA443" s="557">
        <f t="shared" si="3187"/>
        <v>0</v>
      </c>
      <c r="AB443" s="557">
        <f t="shared" si="3187"/>
        <v>4141.3212445496465</v>
      </c>
      <c r="AC443" s="557">
        <f t="shared" si="3187"/>
        <v>0</v>
      </c>
      <c r="AD443" s="557">
        <f t="shared" si="3187"/>
        <v>0</v>
      </c>
      <c r="AE443" s="557">
        <f t="shared" si="3187"/>
        <v>0</v>
      </c>
      <c r="AF443" s="557">
        <f t="shared" si="3187"/>
        <v>0</v>
      </c>
      <c r="AG443" s="557">
        <f t="shared" si="3187"/>
        <v>0</v>
      </c>
      <c r="AH443" s="557">
        <f t="shared" si="3187"/>
        <v>0</v>
      </c>
      <c r="AI443" s="557">
        <f t="shared" si="3187"/>
        <v>0</v>
      </c>
      <c r="AJ443" s="557">
        <f t="shared" si="3187"/>
        <v>0</v>
      </c>
      <c r="AK443" s="557">
        <f t="shared" si="3187"/>
        <v>0</v>
      </c>
      <c r="AL443" s="557">
        <f t="shared" si="3187"/>
        <v>0</v>
      </c>
      <c r="AM443" s="557">
        <f t="shared" si="3187"/>
        <v>0</v>
      </c>
      <c r="AN443" s="557">
        <f t="shared" si="3187"/>
        <v>715.86170380626299</v>
      </c>
      <c r="AO443" s="557">
        <f t="shared" si="3187"/>
        <v>1320.5192686252558</v>
      </c>
      <c r="AP443" s="557">
        <f t="shared" si="3187"/>
        <v>559.49713931657425</v>
      </c>
      <c r="AQ443" s="557">
        <f t="shared" si="3187"/>
        <v>1342.1235252824886</v>
      </c>
      <c r="AR443" s="557">
        <f t="shared" si="3187"/>
        <v>203.31960751906445</v>
      </c>
      <c r="AS443" s="557">
        <f t="shared" si="3187"/>
        <v>0</v>
      </c>
      <c r="AT443" s="557">
        <f t="shared" si="3187"/>
        <v>0</v>
      </c>
      <c r="AU443" s="557">
        <f t="shared" si="3187"/>
        <v>0</v>
      </c>
      <c r="AV443" s="557">
        <f t="shared" si="3187"/>
        <v>0</v>
      </c>
      <c r="AW443" s="557">
        <f t="shared" si="3187"/>
        <v>0</v>
      </c>
      <c r="AX443" s="557">
        <f t="shared" si="3187"/>
        <v>0</v>
      </c>
      <c r="AY443" s="557">
        <f t="shared" si="3187"/>
        <v>0</v>
      </c>
      <c r="AZ443" s="557">
        <f t="shared" si="3187"/>
        <v>0</v>
      </c>
      <c r="BA443" s="557">
        <f t="shared" si="3187"/>
        <v>6811.4814916886789</v>
      </c>
      <c r="BB443" s="557">
        <f t="shared" si="3187"/>
        <v>0</v>
      </c>
      <c r="BC443" s="557">
        <f t="shared" si="3187"/>
        <v>0</v>
      </c>
      <c r="BD443" s="557">
        <f t="shared" si="3187"/>
        <v>0</v>
      </c>
      <c r="BE443" s="557">
        <f t="shared" si="3187"/>
        <v>0</v>
      </c>
      <c r="BF443" s="557">
        <f t="shared" si="3187"/>
        <v>0</v>
      </c>
      <c r="BG443" s="557">
        <f t="shared" si="3187"/>
        <v>0</v>
      </c>
      <c r="BH443" s="557">
        <f t="shared" si="3187"/>
        <v>0</v>
      </c>
      <c r="BI443" s="557">
        <f t="shared" si="3187"/>
        <v>0</v>
      </c>
      <c r="BJ443" s="557">
        <f t="shared" si="3187"/>
        <v>0</v>
      </c>
      <c r="BK443" s="557">
        <f t="shared" si="3187"/>
        <v>0</v>
      </c>
      <c r="BL443" s="557">
        <f t="shared" si="3187"/>
        <v>0</v>
      </c>
      <c r="BM443" s="557">
        <f t="shared" si="3187"/>
        <v>1258.0781524590157</v>
      </c>
      <c r="BN443" s="557">
        <f t="shared" si="3187"/>
        <v>1852.5052182468253</v>
      </c>
      <c r="BO443" s="557">
        <f t="shared" si="3187"/>
        <v>1101.7135879693269</v>
      </c>
      <c r="BP443" s="557">
        <f t="shared" si="3187"/>
        <v>1874.1094749040581</v>
      </c>
      <c r="BQ443" s="557">
        <f t="shared" ref="BQ443:CX443" si="3188">BQ436+BQ437-BQ438</f>
        <v>725.07505810944895</v>
      </c>
      <c r="BR443" s="557">
        <f t="shared" si="3188"/>
        <v>0</v>
      </c>
      <c r="BS443" s="557">
        <f t="shared" si="3188"/>
        <v>0</v>
      </c>
      <c r="BT443" s="557">
        <f t="shared" si="3188"/>
        <v>0</v>
      </c>
      <c r="BU443" s="557">
        <f t="shared" si="3188"/>
        <v>0</v>
      </c>
      <c r="BV443" s="557">
        <f t="shared" si="3188"/>
        <v>0</v>
      </c>
      <c r="BW443" s="557">
        <f t="shared" si="3188"/>
        <v>0</v>
      </c>
      <c r="BX443" s="557">
        <f t="shared" si="3188"/>
        <v>0</v>
      </c>
      <c r="BY443" s="557">
        <f t="shared" si="3188"/>
        <v>0</v>
      </c>
      <c r="BZ443" s="557">
        <f t="shared" si="3188"/>
        <v>1453.8803630422117</v>
      </c>
      <c r="CA443" s="557">
        <f t="shared" si="3188"/>
        <v>0</v>
      </c>
      <c r="CB443" s="557">
        <f t="shared" si="3188"/>
        <v>0</v>
      </c>
      <c r="CC443" s="557">
        <f t="shared" si="3188"/>
        <v>0</v>
      </c>
      <c r="CD443" s="557">
        <f t="shared" si="3188"/>
        <v>0</v>
      </c>
      <c r="CE443" s="557">
        <f t="shared" si="3188"/>
        <v>0</v>
      </c>
      <c r="CF443" s="557">
        <f t="shared" si="3188"/>
        <v>0</v>
      </c>
      <c r="CG443" s="557">
        <f t="shared" si="3188"/>
        <v>0</v>
      </c>
      <c r="CH443" s="557">
        <f t="shared" si="3188"/>
        <v>0</v>
      </c>
      <c r="CI443" s="557">
        <f t="shared" si="3188"/>
        <v>0</v>
      </c>
      <c r="CJ443" s="557">
        <f t="shared" si="3188"/>
        <v>0</v>
      </c>
      <c r="CK443" s="557">
        <f t="shared" si="3188"/>
        <v>0</v>
      </c>
      <c r="CL443" s="557">
        <f t="shared" si="3188"/>
        <v>18.726269824152951</v>
      </c>
      <c r="CM443" s="557">
        <f t="shared" si="3188"/>
        <v>703.43027138122488</v>
      </c>
      <c r="CN443" s="557">
        <f t="shared" si="3188"/>
        <v>0</v>
      </c>
      <c r="CO443" s="557">
        <f t="shared" si="3188"/>
        <v>731.72382183682839</v>
      </c>
      <c r="CP443" s="557">
        <f t="shared" si="3188"/>
        <v>0</v>
      </c>
      <c r="CQ443" s="557">
        <f t="shared" si="3188"/>
        <v>0</v>
      </c>
      <c r="CR443" s="557">
        <f t="shared" si="3188"/>
        <v>0</v>
      </c>
      <c r="CS443" s="557">
        <f t="shared" si="3188"/>
        <v>0</v>
      </c>
      <c r="CT443" s="557">
        <f t="shared" si="3188"/>
        <v>0</v>
      </c>
      <c r="CU443" s="557">
        <f t="shared" si="3188"/>
        <v>0</v>
      </c>
      <c r="CV443" s="557">
        <f t="shared" si="3188"/>
        <v>0</v>
      </c>
      <c r="CW443" s="557">
        <f t="shared" si="3188"/>
        <v>0</v>
      </c>
      <c r="CX443" s="557">
        <f t="shared" si="3188"/>
        <v>0</v>
      </c>
      <c r="CY443" s="129"/>
      <c r="CZ443" s="129"/>
      <c r="DA443" s="129"/>
      <c r="DB443" s="129"/>
      <c r="DC443" s="129"/>
      <c r="DD443" s="129"/>
      <c r="DE443" s="129"/>
      <c r="DF443" s="129"/>
      <c r="DG443" s="129"/>
      <c r="DH443" s="129"/>
    </row>
    <row r="444" spans="1:112" ht="15.75" thickBot="1">
      <c r="A444" s="615" t="s">
        <v>1218</v>
      </c>
      <c r="B444" s="616">
        <f t="shared" ref="B444:AG444" si="3189">IF(B443=0,0,B443/B436)</f>
        <v>7.1384492501283786E-2</v>
      </c>
      <c r="C444" s="616">
        <f t="shared" si="3189"/>
        <v>3.8970285453288192E-2</v>
      </c>
      <c r="D444" s="616">
        <f t="shared" si="3189"/>
        <v>0</v>
      </c>
      <c r="E444" s="616">
        <f t="shared" si="3189"/>
        <v>0</v>
      </c>
      <c r="F444" s="616">
        <f t="shared" si="3189"/>
        <v>0</v>
      </c>
      <c r="G444" s="616">
        <f t="shared" si="3189"/>
        <v>0</v>
      </c>
      <c r="H444" s="616">
        <f t="shared" si="3189"/>
        <v>0</v>
      </c>
      <c r="I444" s="616">
        <f t="shared" si="3189"/>
        <v>0</v>
      </c>
      <c r="J444" s="616">
        <f t="shared" si="3189"/>
        <v>0</v>
      </c>
      <c r="K444" s="616">
        <f t="shared" si="3189"/>
        <v>0</v>
      </c>
      <c r="L444" s="616">
        <f t="shared" si="3189"/>
        <v>0</v>
      </c>
      <c r="M444" s="616">
        <f t="shared" si="3189"/>
        <v>0</v>
      </c>
      <c r="N444" s="616">
        <f t="shared" si="3189"/>
        <v>0</v>
      </c>
      <c r="O444" s="616">
        <f t="shared" si="3189"/>
        <v>4.0839604127832193E-3</v>
      </c>
      <c r="P444" s="616">
        <f t="shared" si="3189"/>
        <v>0.1289802148265326</v>
      </c>
      <c r="Q444" s="616">
        <f t="shared" si="3189"/>
        <v>0</v>
      </c>
      <c r="R444" s="616">
        <f t="shared" si="3189"/>
        <v>0.1368216796942158</v>
      </c>
      <c r="S444" s="616">
        <f t="shared" si="3189"/>
        <v>0</v>
      </c>
      <c r="T444" s="616">
        <f t="shared" si="3189"/>
        <v>0</v>
      </c>
      <c r="U444" s="616">
        <f t="shared" si="3189"/>
        <v>0</v>
      </c>
      <c r="V444" s="616">
        <f t="shared" si="3189"/>
        <v>0</v>
      </c>
      <c r="W444" s="616">
        <f t="shared" si="3189"/>
        <v>0</v>
      </c>
      <c r="X444" s="616">
        <f t="shared" si="3189"/>
        <v>0</v>
      </c>
      <c r="Y444" s="616">
        <f t="shared" si="3189"/>
        <v>0</v>
      </c>
      <c r="Z444" s="616">
        <f t="shared" si="3189"/>
        <v>0</v>
      </c>
      <c r="AA444" s="616">
        <f t="shared" si="3189"/>
        <v>0</v>
      </c>
      <c r="AB444" s="616">
        <f t="shared" si="3189"/>
        <v>0.12287789928046858</v>
      </c>
      <c r="AC444" s="616">
        <f t="shared" si="3189"/>
        <v>0</v>
      </c>
      <c r="AD444" s="616">
        <f t="shared" si="3189"/>
        <v>0</v>
      </c>
      <c r="AE444" s="616">
        <f t="shared" si="3189"/>
        <v>0</v>
      </c>
      <c r="AF444" s="616">
        <f t="shared" si="3189"/>
        <v>0</v>
      </c>
      <c r="AG444" s="616">
        <f t="shared" si="3189"/>
        <v>0</v>
      </c>
      <c r="AH444" s="616">
        <f t="shared" ref="AH444:BM444" si="3190">IF(AH443=0,0,AH443/AH436)</f>
        <v>0</v>
      </c>
      <c r="AI444" s="616">
        <f t="shared" si="3190"/>
        <v>0</v>
      </c>
      <c r="AJ444" s="616">
        <f t="shared" si="3190"/>
        <v>0</v>
      </c>
      <c r="AK444" s="616">
        <f t="shared" si="3190"/>
        <v>0</v>
      </c>
      <c r="AL444" s="616">
        <f t="shared" si="3190"/>
        <v>0</v>
      </c>
      <c r="AM444" s="616">
        <f t="shared" si="3190"/>
        <v>0</v>
      </c>
      <c r="AN444" s="616">
        <f t="shared" si="3190"/>
        <v>0.15612029981547945</v>
      </c>
      <c r="AO444" s="616">
        <f t="shared" si="3190"/>
        <v>0.26757402906876104</v>
      </c>
      <c r="AP444" s="616">
        <f t="shared" si="3190"/>
        <v>0.12135783366029225</v>
      </c>
      <c r="AQ444" s="616">
        <f t="shared" si="3190"/>
        <v>0.27901533326741124</v>
      </c>
      <c r="AR444" s="616">
        <f t="shared" si="3190"/>
        <v>5.2579314591344913E-2</v>
      </c>
      <c r="AS444" s="616">
        <f t="shared" si="3190"/>
        <v>0</v>
      </c>
      <c r="AT444" s="616">
        <f t="shared" si="3190"/>
        <v>0</v>
      </c>
      <c r="AU444" s="616">
        <f t="shared" si="3190"/>
        <v>0</v>
      </c>
      <c r="AV444" s="616">
        <f t="shared" si="3190"/>
        <v>0</v>
      </c>
      <c r="AW444" s="616">
        <f t="shared" si="3190"/>
        <v>0</v>
      </c>
      <c r="AX444" s="616">
        <f t="shared" si="3190"/>
        <v>0</v>
      </c>
      <c r="AY444" s="616">
        <f t="shared" si="3190"/>
        <v>0</v>
      </c>
      <c r="AZ444" s="616">
        <f t="shared" si="3190"/>
        <v>0</v>
      </c>
      <c r="BA444" s="616">
        <f t="shared" si="3190"/>
        <v>0.20210471182066339</v>
      </c>
      <c r="BB444" s="616">
        <f t="shared" si="3190"/>
        <v>0</v>
      </c>
      <c r="BC444" s="616">
        <f t="shared" si="3190"/>
        <v>0</v>
      </c>
      <c r="BD444" s="616">
        <f t="shared" si="3190"/>
        <v>0</v>
      </c>
      <c r="BE444" s="616">
        <f t="shared" si="3190"/>
        <v>0</v>
      </c>
      <c r="BF444" s="616">
        <f t="shared" si="3190"/>
        <v>0</v>
      </c>
      <c r="BG444" s="616">
        <f t="shared" si="3190"/>
        <v>0</v>
      </c>
      <c r="BH444" s="616">
        <f t="shared" si="3190"/>
        <v>0</v>
      </c>
      <c r="BI444" s="616">
        <f t="shared" si="3190"/>
        <v>0</v>
      </c>
      <c r="BJ444" s="616">
        <f t="shared" si="3190"/>
        <v>0</v>
      </c>
      <c r="BK444" s="616">
        <f t="shared" si="3190"/>
        <v>0</v>
      </c>
      <c r="BL444" s="616">
        <f t="shared" si="3190"/>
        <v>0</v>
      </c>
      <c r="BM444" s="616">
        <f t="shared" si="3190"/>
        <v>0.27437078601757664</v>
      </c>
      <c r="BN444" s="616">
        <f t="shared" ref="BN444:CS444" si="3191">IF(BN443=0,0,BN443/BN436)</f>
        <v>0.37536921792382799</v>
      </c>
      <c r="BO444" s="616">
        <f t="shared" si="3191"/>
        <v>0.23896739581793358</v>
      </c>
      <c r="BP444" s="616">
        <f t="shared" si="3191"/>
        <v>0.3896103971576747</v>
      </c>
      <c r="BQ444" s="616">
        <f t="shared" si="3191"/>
        <v>0.18750749151972312</v>
      </c>
      <c r="BR444" s="616">
        <f t="shared" si="3191"/>
        <v>0</v>
      </c>
      <c r="BS444" s="616">
        <f t="shared" si="3191"/>
        <v>0</v>
      </c>
      <c r="BT444" s="616">
        <f t="shared" si="3191"/>
        <v>0</v>
      </c>
      <c r="BU444" s="616">
        <f t="shared" si="3191"/>
        <v>0</v>
      </c>
      <c r="BV444" s="616">
        <f t="shared" si="3191"/>
        <v>0</v>
      </c>
      <c r="BW444" s="616">
        <f t="shared" si="3191"/>
        <v>0</v>
      </c>
      <c r="BX444" s="616">
        <f t="shared" si="3191"/>
        <v>0</v>
      </c>
      <c r="BY444" s="616">
        <f t="shared" si="3191"/>
        <v>0</v>
      </c>
      <c r="BZ444" s="616">
        <f t="shared" si="3191"/>
        <v>4.3138349880698396E-2</v>
      </c>
      <c r="CA444" s="616">
        <f t="shared" si="3191"/>
        <v>0</v>
      </c>
      <c r="CB444" s="616">
        <f t="shared" si="3191"/>
        <v>0</v>
      </c>
      <c r="CC444" s="616">
        <f t="shared" si="3191"/>
        <v>0</v>
      </c>
      <c r="CD444" s="616">
        <f t="shared" si="3191"/>
        <v>0</v>
      </c>
      <c r="CE444" s="616">
        <f t="shared" si="3191"/>
        <v>0</v>
      </c>
      <c r="CF444" s="616">
        <f t="shared" si="3191"/>
        <v>0</v>
      </c>
      <c r="CG444" s="616">
        <f t="shared" si="3191"/>
        <v>0</v>
      </c>
      <c r="CH444" s="616">
        <f t="shared" si="3191"/>
        <v>0</v>
      </c>
      <c r="CI444" s="616">
        <f t="shared" si="3191"/>
        <v>0</v>
      </c>
      <c r="CJ444" s="616">
        <f t="shared" si="3191"/>
        <v>0</v>
      </c>
      <c r="CK444" s="616">
        <f t="shared" si="3191"/>
        <v>0</v>
      </c>
      <c r="CL444" s="616">
        <f t="shared" si="3191"/>
        <v>4.0839604127832193E-3</v>
      </c>
      <c r="CM444" s="616">
        <f t="shared" si="3191"/>
        <v>0.142534589501564</v>
      </c>
      <c r="CN444" s="616">
        <f t="shared" si="3191"/>
        <v>0</v>
      </c>
      <c r="CO444" s="616">
        <f t="shared" si="3191"/>
        <v>0.15211875968460853</v>
      </c>
      <c r="CP444" s="616">
        <f t="shared" si="3191"/>
        <v>0</v>
      </c>
      <c r="CQ444" s="616">
        <f t="shared" si="3191"/>
        <v>0</v>
      </c>
      <c r="CR444" s="616">
        <f t="shared" si="3191"/>
        <v>0</v>
      </c>
      <c r="CS444" s="616">
        <f t="shared" si="3191"/>
        <v>0</v>
      </c>
      <c r="CT444" s="616">
        <f t="shared" ref="CT444:CX444" si="3192">IF(CT443=0,0,CT443/CT436)</f>
        <v>0</v>
      </c>
      <c r="CU444" s="616">
        <f t="shared" si="3192"/>
        <v>0</v>
      </c>
      <c r="CV444" s="616">
        <f t="shared" si="3192"/>
        <v>0</v>
      </c>
      <c r="CW444" s="616">
        <f t="shared" si="3192"/>
        <v>0</v>
      </c>
      <c r="CX444" s="616">
        <f t="shared" si="3192"/>
        <v>0</v>
      </c>
      <c r="CY444" s="129"/>
      <c r="CZ444" s="129"/>
      <c r="DA444" s="129"/>
      <c r="DB444" s="129"/>
      <c r="DC444" s="129"/>
      <c r="DD444" s="129"/>
      <c r="DE444" s="129"/>
      <c r="DF444" s="129"/>
      <c r="DG444" s="129"/>
      <c r="DH444" s="129"/>
    </row>
    <row r="445" spans="1:112">
      <c r="A445" s="734"/>
      <c r="B445" s="735"/>
      <c r="C445" s="733"/>
      <c r="D445" s="733"/>
      <c r="E445" s="733"/>
      <c r="F445" s="733"/>
      <c r="G445" s="733"/>
      <c r="H445" s="733"/>
      <c r="I445" s="733"/>
      <c r="J445" s="733"/>
      <c r="K445" s="733"/>
      <c r="L445" s="733"/>
      <c r="M445" s="733"/>
      <c r="N445" s="733"/>
      <c r="O445" s="733"/>
      <c r="P445" s="733"/>
      <c r="Q445" s="733"/>
      <c r="R445" s="733"/>
      <c r="S445" s="733"/>
      <c r="T445" s="733"/>
      <c r="U445" s="733"/>
      <c r="V445" s="733"/>
      <c r="W445" s="733"/>
      <c r="X445" s="733"/>
      <c r="Y445" s="733"/>
      <c r="Z445" s="733"/>
      <c r="AA445" s="733"/>
      <c r="AB445" s="733"/>
      <c r="AC445" s="733"/>
      <c r="AD445" s="733"/>
      <c r="AE445" s="733"/>
      <c r="AF445" s="733"/>
      <c r="AG445" s="733"/>
      <c r="AH445" s="733"/>
      <c r="AI445" s="733"/>
      <c r="AJ445" s="733"/>
      <c r="AK445" s="733"/>
      <c r="AL445" s="733"/>
      <c r="AM445" s="733"/>
      <c r="AN445" s="733"/>
      <c r="AO445" s="733"/>
      <c r="AP445" s="733"/>
      <c r="AQ445" s="733"/>
      <c r="AR445" s="733"/>
      <c r="AS445" s="733"/>
      <c r="AT445" s="733"/>
      <c r="AU445" s="733"/>
      <c r="AV445" s="733"/>
      <c r="AW445" s="733"/>
      <c r="AX445" s="733"/>
      <c r="AY445" s="733"/>
      <c r="AZ445" s="733"/>
      <c r="BA445" s="733"/>
      <c r="BB445" s="733"/>
      <c r="BC445" s="733"/>
      <c r="BD445" s="733"/>
      <c r="BE445" s="733"/>
      <c r="BF445" s="733"/>
      <c r="BG445" s="733"/>
      <c r="BH445" s="733"/>
      <c r="BI445" s="733"/>
      <c r="BJ445" s="733"/>
      <c r="BK445" s="733"/>
      <c r="BL445" s="733"/>
      <c r="BM445" s="733"/>
      <c r="BN445" s="733"/>
      <c r="BO445" s="733"/>
      <c r="BP445" s="733"/>
      <c r="BQ445" s="733"/>
      <c r="BR445" s="733"/>
      <c r="BS445" s="733"/>
      <c r="BT445" s="733"/>
      <c r="BU445" s="733"/>
      <c r="BV445" s="733"/>
      <c r="BW445" s="733"/>
      <c r="BX445" s="733"/>
      <c r="BY445" s="733"/>
      <c r="BZ445" s="733"/>
      <c r="CA445" s="733"/>
      <c r="CB445" s="733"/>
      <c r="CC445" s="733"/>
      <c r="CD445" s="733"/>
      <c r="CE445" s="733"/>
      <c r="CF445" s="733"/>
      <c r="CG445" s="733"/>
      <c r="CH445" s="733"/>
      <c r="CI445" s="733"/>
      <c r="CJ445" s="733"/>
      <c r="CK445" s="733"/>
      <c r="CL445" s="733"/>
      <c r="CM445" s="733"/>
      <c r="CN445" s="733"/>
      <c r="CO445" s="733"/>
      <c r="CP445" s="733"/>
      <c r="CQ445" s="733"/>
      <c r="CR445" s="733"/>
      <c r="CS445" s="733"/>
      <c r="CT445" s="733"/>
      <c r="CU445" s="733"/>
      <c r="CV445" s="733"/>
      <c r="CW445" s="733"/>
      <c r="CX445" s="733"/>
      <c r="CY445" s="129"/>
      <c r="CZ445" s="129"/>
      <c r="DA445" s="129"/>
      <c r="DB445" s="129"/>
      <c r="DC445" s="129"/>
      <c r="DD445" s="129"/>
      <c r="DE445" s="129"/>
      <c r="DF445" s="129"/>
      <c r="DG445" s="129"/>
      <c r="DH445" s="129"/>
    </row>
    <row r="446" spans="1:112">
      <c r="A446" s="732" t="s">
        <v>1229</v>
      </c>
      <c r="B446" s="563"/>
      <c r="C446" s="564"/>
      <c r="D446" s="563"/>
      <c r="E446" s="563"/>
      <c r="F446" s="563"/>
      <c r="G446" s="563"/>
      <c r="H446" s="563"/>
      <c r="I446" s="563"/>
      <c r="J446" s="564"/>
      <c r="K446" s="564"/>
      <c r="L446" s="564"/>
      <c r="M446" s="564"/>
      <c r="N446" s="564"/>
      <c r="O446" s="564"/>
      <c r="P446" s="564"/>
      <c r="Q446" s="564"/>
      <c r="R446" s="564"/>
      <c r="S446" s="564"/>
      <c r="T446" s="564"/>
      <c r="U446" s="564"/>
      <c r="V446" s="564"/>
      <c r="W446" s="564"/>
      <c r="X446" s="563"/>
      <c r="Y446" s="563"/>
      <c r="Z446" s="563"/>
      <c r="AA446" s="563"/>
      <c r="AB446" s="563"/>
      <c r="AC446" s="563"/>
      <c r="AD446" s="563"/>
      <c r="AE446" s="563"/>
      <c r="AF446" s="563"/>
      <c r="AG446" s="563"/>
      <c r="AH446" s="563"/>
      <c r="AI446" s="563"/>
      <c r="AJ446" s="563"/>
      <c r="AK446" s="563"/>
      <c r="AL446" s="563"/>
      <c r="AM446" s="563"/>
      <c r="AN446" s="563"/>
      <c r="AO446" s="563"/>
      <c r="AP446" s="563"/>
      <c r="AQ446" s="563"/>
      <c r="AR446" s="563"/>
      <c r="AS446" s="563"/>
      <c r="AT446" s="563"/>
      <c r="AU446" s="563"/>
      <c r="AV446" s="563"/>
      <c r="AW446" s="563"/>
      <c r="AX446" s="563"/>
      <c r="AY446" s="563"/>
      <c r="AZ446" s="563"/>
      <c r="BA446" s="563"/>
      <c r="BB446" s="563"/>
      <c r="BC446" s="563"/>
      <c r="BD446" s="563"/>
      <c r="BE446" s="563"/>
      <c r="BF446" s="563"/>
      <c r="BG446" s="563"/>
      <c r="BH446" s="563"/>
      <c r="BI446" s="563"/>
      <c r="BJ446" s="563"/>
      <c r="BK446" s="563"/>
      <c r="BL446" s="563"/>
      <c r="BM446" s="563"/>
      <c r="BN446" s="563"/>
      <c r="BO446" s="563"/>
      <c r="BP446" s="563"/>
      <c r="BQ446" s="563"/>
      <c r="BR446" s="563"/>
      <c r="BS446" s="563"/>
      <c r="BT446" s="563"/>
      <c r="BU446" s="563"/>
      <c r="BV446" s="563"/>
      <c r="BW446" s="563"/>
      <c r="BX446" s="563"/>
      <c r="BY446" s="563"/>
      <c r="BZ446" s="563"/>
      <c r="CA446" s="563"/>
      <c r="CB446" s="563"/>
      <c r="CC446" s="563"/>
      <c r="CD446" s="563"/>
      <c r="CE446" s="563"/>
      <c r="CF446" s="563"/>
      <c r="CG446" s="563"/>
      <c r="CH446" s="563"/>
      <c r="CI446" s="563"/>
      <c r="CJ446" s="563"/>
      <c r="CK446" s="563"/>
      <c r="CL446" s="563"/>
      <c r="CM446" s="563"/>
      <c r="CN446" s="563"/>
      <c r="CO446" s="563"/>
      <c r="CP446" s="563"/>
      <c r="CQ446" s="563"/>
      <c r="CR446" s="563"/>
      <c r="CS446" s="563"/>
      <c r="CT446" s="563"/>
      <c r="CU446" s="563"/>
      <c r="CV446" s="563"/>
      <c r="CW446" s="563"/>
      <c r="CX446" s="563">
        <v>0</v>
      </c>
      <c r="CY446" s="129"/>
      <c r="CZ446" s="129"/>
      <c r="DA446" s="129"/>
      <c r="DB446" s="129"/>
      <c r="DC446" s="129"/>
      <c r="DD446" s="129"/>
      <c r="DE446" s="129"/>
      <c r="DF446" s="129"/>
      <c r="DG446" s="129"/>
      <c r="DH446" s="129"/>
    </row>
    <row r="447" spans="1:112">
      <c r="A447" s="562"/>
      <c r="B447" s="563"/>
      <c r="C447" s="564"/>
      <c r="D447" s="563"/>
      <c r="E447" s="563"/>
      <c r="F447" s="563"/>
      <c r="G447" s="563"/>
      <c r="H447" s="563"/>
      <c r="I447" s="563"/>
      <c r="J447" s="564"/>
      <c r="K447" s="564"/>
      <c r="L447" s="564"/>
      <c r="M447" s="564"/>
      <c r="N447" s="564"/>
      <c r="O447" s="564"/>
      <c r="P447" s="564"/>
      <c r="Q447" s="564"/>
      <c r="R447" s="564"/>
      <c r="S447" s="564"/>
      <c r="T447" s="564"/>
      <c r="U447" s="564"/>
      <c r="V447" s="564"/>
      <c r="W447" s="564"/>
      <c r="X447" s="563"/>
      <c r="Y447" s="563"/>
      <c r="Z447" s="563"/>
      <c r="AA447" s="563"/>
      <c r="AB447" s="563"/>
      <c r="AC447" s="563"/>
      <c r="AD447" s="563"/>
      <c r="AE447" s="563"/>
      <c r="AF447" s="563"/>
      <c r="AG447" s="563"/>
      <c r="AH447" s="563"/>
      <c r="AI447" s="563"/>
      <c r="AJ447" s="563"/>
      <c r="AK447" s="563"/>
      <c r="AL447" s="563"/>
      <c r="AM447" s="563"/>
      <c r="AN447" s="563"/>
      <c r="AO447" s="563"/>
      <c r="AP447" s="563"/>
      <c r="AQ447" s="563"/>
      <c r="AR447" s="563"/>
      <c r="AS447" s="563"/>
      <c r="AT447" s="563"/>
      <c r="AU447" s="563"/>
      <c r="AV447" s="563"/>
      <c r="AW447" s="563"/>
      <c r="AX447" s="563"/>
      <c r="AY447" s="563"/>
      <c r="AZ447" s="563"/>
      <c r="BA447" s="563"/>
      <c r="BB447" s="563"/>
      <c r="BC447" s="563"/>
      <c r="BD447" s="563"/>
      <c r="BE447" s="563"/>
      <c r="BF447" s="563"/>
      <c r="BG447" s="563"/>
      <c r="BH447" s="563"/>
      <c r="BI447" s="563"/>
      <c r="BJ447" s="563"/>
      <c r="BK447" s="563"/>
      <c r="BL447" s="563"/>
      <c r="BM447" s="563"/>
      <c r="BN447" s="563"/>
      <c r="BO447" s="563"/>
      <c r="BP447" s="563"/>
      <c r="BQ447" s="563"/>
      <c r="BR447" s="563"/>
      <c r="BS447" s="563"/>
      <c r="BT447" s="563"/>
      <c r="BU447" s="563"/>
      <c r="BV447" s="563"/>
      <c r="BW447" s="563"/>
      <c r="BX447" s="563"/>
      <c r="BY447" s="563"/>
      <c r="BZ447" s="563"/>
      <c r="CA447" s="563"/>
      <c r="CB447" s="563"/>
      <c r="CC447" s="563"/>
      <c r="CD447" s="563"/>
      <c r="CE447" s="563"/>
      <c r="CF447" s="563"/>
      <c r="CG447" s="563"/>
      <c r="CH447" s="563"/>
      <c r="CI447" s="563"/>
      <c r="CJ447" s="563"/>
      <c r="CK447" s="563"/>
      <c r="CL447" s="563"/>
      <c r="CM447" s="563"/>
      <c r="CN447" s="563"/>
      <c r="CO447" s="563"/>
      <c r="CP447" s="563"/>
      <c r="CQ447" s="563"/>
      <c r="CR447" s="563"/>
      <c r="CS447" s="563"/>
      <c r="CT447" s="563"/>
      <c r="CU447" s="563"/>
      <c r="CV447" s="563"/>
      <c r="CW447" s="563"/>
      <c r="CX447" s="563"/>
      <c r="CY447" s="129"/>
      <c r="CZ447" s="129"/>
      <c r="DA447" s="129"/>
      <c r="DB447" s="129"/>
      <c r="DC447" s="129"/>
      <c r="DD447" s="129"/>
      <c r="DE447" s="129"/>
      <c r="DF447" s="129"/>
      <c r="DG447" s="129"/>
      <c r="DH447" s="129"/>
    </row>
    <row r="448" spans="1:112">
      <c r="A448" s="547" t="s">
        <v>1191</v>
      </c>
      <c r="B448" s="548"/>
      <c r="C448" s="548"/>
      <c r="D448" s="548"/>
      <c r="E448" s="548"/>
      <c r="F448" s="548"/>
      <c r="G448" s="548"/>
      <c r="H448" s="548"/>
      <c r="I448" s="548"/>
      <c r="J448" s="548"/>
      <c r="K448" s="548"/>
      <c r="L448" s="548"/>
      <c r="M448" s="548"/>
      <c r="N448" s="548"/>
      <c r="O448" s="548"/>
      <c r="P448" s="548"/>
      <c r="Q448" s="548"/>
      <c r="R448" s="548"/>
      <c r="S448" s="548"/>
      <c r="T448" s="548"/>
      <c r="U448" s="548"/>
      <c r="V448" s="548"/>
      <c r="W448" s="548"/>
      <c r="X448" s="548"/>
      <c r="Y448" s="548"/>
      <c r="Z448" s="548"/>
      <c r="AA448" s="548"/>
      <c r="AB448" s="548"/>
      <c r="AC448" s="548"/>
      <c r="AD448" s="548"/>
      <c r="AE448" s="548"/>
      <c r="AF448" s="548"/>
      <c r="AG448" s="548"/>
      <c r="AH448" s="548"/>
      <c r="AI448" s="548"/>
      <c r="AJ448" s="548"/>
      <c r="AK448" s="548"/>
      <c r="AL448" s="548"/>
      <c r="AM448" s="548"/>
      <c r="AN448" s="548"/>
      <c r="AO448" s="548"/>
      <c r="AP448" s="548"/>
      <c r="AQ448" s="548"/>
      <c r="AR448" s="548"/>
      <c r="AS448" s="548"/>
      <c r="AT448" s="548"/>
      <c r="AU448" s="548"/>
      <c r="AV448" s="548"/>
      <c r="AW448" s="548"/>
      <c r="AX448" s="548"/>
      <c r="AY448" s="548"/>
      <c r="AZ448" s="548"/>
      <c r="BA448" s="548"/>
      <c r="BB448" s="548"/>
      <c r="BC448" s="548"/>
      <c r="BD448" s="548"/>
      <c r="BE448" s="548"/>
      <c r="BF448" s="548"/>
      <c r="BG448" s="548"/>
      <c r="BH448" s="548"/>
      <c r="BI448" s="548"/>
      <c r="BJ448" s="548"/>
      <c r="BK448" s="548"/>
      <c r="BL448" s="548"/>
      <c r="BM448" s="548"/>
      <c r="BN448" s="548"/>
      <c r="BO448" s="548"/>
      <c r="BP448" s="548"/>
      <c r="BQ448" s="548"/>
      <c r="BR448" s="548"/>
      <c r="BS448" s="548"/>
      <c r="BT448" s="548"/>
      <c r="BU448" s="548"/>
      <c r="BV448" s="548"/>
      <c r="BW448" s="548"/>
      <c r="BX448" s="548"/>
      <c r="BY448" s="548"/>
      <c r="BZ448" s="548"/>
      <c r="CA448" s="548"/>
      <c r="CB448" s="548"/>
      <c r="CC448" s="548"/>
      <c r="CD448" s="548"/>
      <c r="CE448" s="548"/>
      <c r="CF448" s="548"/>
      <c r="CG448" s="548"/>
      <c r="CH448" s="548"/>
      <c r="CI448" s="548"/>
      <c r="CJ448" s="548"/>
      <c r="CK448" s="548"/>
      <c r="CL448" s="548"/>
      <c r="CM448" s="548"/>
      <c r="CN448" s="548"/>
      <c r="CO448" s="548"/>
      <c r="CP448" s="548"/>
      <c r="CQ448" s="548"/>
      <c r="CR448" s="548"/>
      <c r="CS448" s="548"/>
      <c r="CT448" s="548"/>
      <c r="CU448" s="548"/>
      <c r="CV448" s="548"/>
      <c r="CW448" s="548"/>
      <c r="CX448" s="548"/>
      <c r="CY448" s="129"/>
      <c r="CZ448" s="129"/>
      <c r="DA448" s="129"/>
      <c r="DB448" s="129"/>
      <c r="DC448" s="129"/>
      <c r="DD448" s="129"/>
      <c r="DE448" s="129"/>
      <c r="DF448" s="129"/>
      <c r="DG448" s="129"/>
      <c r="DH448" s="129"/>
    </row>
    <row r="449" spans="1:112">
      <c r="A449" s="547"/>
      <c r="B449" s="548"/>
      <c r="C449" s="548"/>
      <c r="D449" s="548"/>
      <c r="E449" s="548"/>
      <c r="F449" s="548"/>
      <c r="G449" s="548"/>
      <c r="H449" s="548"/>
      <c r="I449" s="548"/>
      <c r="J449" s="548"/>
      <c r="K449" s="548"/>
      <c r="L449" s="548"/>
      <c r="M449" s="548"/>
      <c r="N449" s="548"/>
      <c r="O449" s="548"/>
      <c r="P449" s="548"/>
      <c r="Q449" s="548"/>
      <c r="R449" s="548"/>
      <c r="S449" s="548"/>
      <c r="T449" s="548"/>
      <c r="U449" s="548"/>
      <c r="V449" s="548"/>
      <c r="W449" s="548"/>
      <c r="X449" s="548"/>
      <c r="Y449" s="548"/>
      <c r="Z449" s="548"/>
      <c r="AA449" s="548"/>
      <c r="AB449" s="548"/>
      <c r="AC449" s="548"/>
      <c r="AD449" s="548"/>
      <c r="AE449" s="548"/>
      <c r="AF449" s="548"/>
      <c r="AG449" s="548"/>
      <c r="AH449" s="548"/>
      <c r="AI449" s="548"/>
      <c r="AJ449" s="548"/>
      <c r="AK449" s="548"/>
      <c r="AL449" s="548"/>
      <c r="AM449" s="548"/>
      <c r="AN449" s="548"/>
      <c r="AO449" s="548"/>
      <c r="AP449" s="548"/>
      <c r="AQ449" s="548"/>
      <c r="AR449" s="548"/>
      <c r="AS449" s="548"/>
      <c r="AT449" s="548"/>
      <c r="AU449" s="548"/>
      <c r="AV449" s="548"/>
      <c r="AW449" s="548"/>
      <c r="AX449" s="548"/>
      <c r="AY449" s="548"/>
      <c r="AZ449" s="548"/>
      <c r="BA449" s="548"/>
      <c r="BB449" s="548"/>
      <c r="BC449" s="548"/>
      <c r="BD449" s="548"/>
      <c r="BE449" s="548"/>
      <c r="BF449" s="548"/>
      <c r="BG449" s="548"/>
      <c r="BH449" s="548"/>
      <c r="BI449" s="548"/>
      <c r="BJ449" s="548"/>
      <c r="BK449" s="548"/>
      <c r="BL449" s="548"/>
      <c r="BM449" s="548"/>
      <c r="BN449" s="548"/>
      <c r="BO449" s="548"/>
      <c r="BP449" s="548"/>
      <c r="BQ449" s="548"/>
      <c r="BR449" s="548"/>
      <c r="BS449" s="548"/>
      <c r="BT449" s="548"/>
      <c r="BU449" s="548"/>
      <c r="BV449" s="548"/>
      <c r="BW449" s="548"/>
      <c r="BX449" s="548"/>
      <c r="BY449" s="548"/>
      <c r="BZ449" s="548"/>
      <c r="CA449" s="548"/>
      <c r="CB449" s="548"/>
      <c r="CC449" s="548"/>
      <c r="CD449" s="548"/>
      <c r="CE449" s="548"/>
      <c r="CF449" s="548"/>
      <c r="CG449" s="548"/>
      <c r="CH449" s="548"/>
      <c r="CI449" s="548"/>
      <c r="CJ449" s="548"/>
      <c r="CK449" s="548"/>
      <c r="CL449" s="548"/>
      <c r="CM449" s="548"/>
      <c r="CN449" s="548"/>
      <c r="CO449" s="548"/>
      <c r="CP449" s="548"/>
      <c r="CQ449" s="548"/>
      <c r="CR449" s="548"/>
      <c r="CS449" s="548"/>
      <c r="CT449" s="548"/>
      <c r="CU449" s="548"/>
      <c r="CV449" s="548"/>
      <c r="CW449" s="548"/>
      <c r="CX449" s="548"/>
      <c r="CY449" s="129"/>
      <c r="CZ449" s="129"/>
      <c r="DA449" s="129"/>
      <c r="DB449" s="129"/>
      <c r="DC449" s="129"/>
      <c r="DD449" s="129"/>
      <c r="DE449" s="129"/>
      <c r="DF449" s="129"/>
      <c r="DG449" s="129"/>
      <c r="DH449" s="129"/>
    </row>
    <row r="450" spans="1:112">
      <c r="A450" s="547" t="s">
        <v>1192</v>
      </c>
      <c r="B450" s="568"/>
      <c r="C450" s="568"/>
      <c r="D450" s="568"/>
      <c r="E450" s="568"/>
      <c r="F450" s="568"/>
      <c r="G450" s="568"/>
      <c r="H450" s="568"/>
      <c r="I450" s="568"/>
      <c r="J450" s="568"/>
      <c r="K450" s="568"/>
      <c r="L450" s="568"/>
      <c r="M450" s="568"/>
      <c r="N450" s="568"/>
      <c r="O450" s="568"/>
      <c r="P450" s="568"/>
      <c r="Q450" s="568"/>
      <c r="R450" s="568"/>
      <c r="S450" s="568"/>
      <c r="T450" s="568"/>
      <c r="U450" s="568"/>
      <c r="V450" s="568"/>
      <c r="W450" s="568"/>
      <c r="X450" s="568"/>
      <c r="Y450" s="568"/>
      <c r="Z450" s="568"/>
      <c r="AA450" s="568"/>
      <c r="AB450" s="568"/>
      <c r="AC450" s="568"/>
      <c r="AD450" s="568"/>
      <c r="AE450" s="568"/>
      <c r="AF450" s="568"/>
      <c r="AG450" s="568"/>
      <c r="AH450" s="568"/>
      <c r="AI450" s="568"/>
      <c r="AJ450" s="568"/>
      <c r="AK450" s="568"/>
      <c r="AL450" s="568"/>
      <c r="AM450" s="568"/>
      <c r="AN450" s="568"/>
      <c r="AO450" s="568"/>
      <c r="AP450" s="568"/>
      <c r="AQ450" s="568"/>
      <c r="AR450" s="568"/>
      <c r="AS450" s="568"/>
      <c r="AT450" s="568"/>
      <c r="AU450" s="568"/>
      <c r="AV450" s="568"/>
      <c r="AW450" s="568"/>
      <c r="AX450" s="568"/>
      <c r="AY450" s="568"/>
      <c r="AZ450" s="568"/>
      <c r="BA450" s="568"/>
      <c r="BB450" s="568"/>
      <c r="BC450" s="568"/>
      <c r="BD450" s="568"/>
      <c r="BE450" s="568"/>
      <c r="BF450" s="568"/>
      <c r="BG450" s="568"/>
      <c r="BH450" s="568"/>
      <c r="BI450" s="568"/>
      <c r="BJ450" s="568"/>
      <c r="BK450" s="568"/>
      <c r="BL450" s="568"/>
      <c r="BM450" s="568"/>
      <c r="BN450" s="568"/>
      <c r="BO450" s="568"/>
      <c r="BP450" s="568"/>
      <c r="BQ450" s="568"/>
      <c r="BR450" s="568"/>
      <c r="BS450" s="568"/>
      <c r="BT450" s="568"/>
      <c r="BU450" s="568"/>
      <c r="BV450" s="568"/>
      <c r="BW450" s="568"/>
      <c r="BX450" s="568"/>
      <c r="BY450" s="568"/>
      <c r="BZ450" s="568"/>
      <c r="CA450" s="568"/>
      <c r="CB450" s="568"/>
      <c r="CC450" s="568"/>
      <c r="CD450" s="568"/>
      <c r="CE450" s="568"/>
      <c r="CF450" s="568"/>
      <c r="CG450" s="568"/>
      <c r="CH450" s="568"/>
      <c r="CI450" s="568"/>
      <c r="CJ450" s="568"/>
      <c r="CK450" s="568"/>
      <c r="CL450" s="568"/>
      <c r="CM450" s="568"/>
      <c r="CN450" s="568"/>
      <c r="CO450" s="568"/>
      <c r="CP450" s="568"/>
      <c r="CQ450" s="568"/>
      <c r="CR450" s="568"/>
      <c r="CS450" s="568"/>
      <c r="CT450" s="568"/>
      <c r="CU450" s="568"/>
      <c r="CV450" s="568"/>
      <c r="CW450" s="568"/>
      <c r="CX450" s="568"/>
      <c r="CY450" s="129"/>
      <c r="CZ450" s="129"/>
      <c r="DA450" s="129"/>
      <c r="DB450" s="129"/>
      <c r="DC450" s="129"/>
      <c r="DD450" s="129"/>
      <c r="DE450" s="129"/>
      <c r="DF450" s="129"/>
      <c r="DG450" s="129"/>
      <c r="DH450" s="129"/>
    </row>
    <row r="451" spans="1:112">
      <c r="A451" s="550" t="s">
        <v>1151</v>
      </c>
      <c r="B451" s="552">
        <f>5*AB451+5*BA451+16*C451+BZ451*4</f>
        <v>4557621.338183796</v>
      </c>
      <c r="C451" s="551">
        <v>158525.97974037443</v>
      </c>
      <c r="D451" s="551">
        <v>5076.2974734795325</v>
      </c>
      <c r="E451" s="551">
        <v>4786.2452564684745</v>
      </c>
      <c r="F451" s="551">
        <v>4786.2452564684745</v>
      </c>
      <c r="G451" s="551">
        <v>4641.2012775737776</v>
      </c>
      <c r="H451" s="551">
        <v>4641.2012775737776</v>
      </c>
      <c r="I451" s="551">
        <v>4786.2452564684745</v>
      </c>
      <c r="J451" s="551">
        <v>4931.2763574221381</v>
      </c>
      <c r="K451" s="551">
        <v>5366.3526532379765</v>
      </c>
      <c r="L451" s="551">
        <v>6381.6517566639423</v>
      </c>
      <c r="M451" s="551">
        <v>7396.9145361332075</v>
      </c>
      <c r="N451" s="551">
        <v>7832.0271559057464</v>
      </c>
      <c r="O451" s="551">
        <v>7686.9896159815689</v>
      </c>
      <c r="P451" s="551">
        <v>7541.9520760573869</v>
      </c>
      <c r="Q451" s="551">
        <v>7686.9896159815689</v>
      </c>
      <c r="R451" s="551">
        <v>7541.9520760573869</v>
      </c>
      <c r="S451" s="551">
        <v>7396.9145361332075</v>
      </c>
      <c r="T451" s="551">
        <v>7396.9145361332075</v>
      </c>
      <c r="U451" s="551">
        <v>7541.9520760573869</v>
      </c>
      <c r="V451" s="551">
        <v>8122.1022357541078</v>
      </c>
      <c r="W451" s="551">
        <v>8557.2292405926182</v>
      </c>
      <c r="X451" s="551">
        <v>8122.1022357541078</v>
      </c>
      <c r="Y451" s="551">
        <v>7251.8446453000479</v>
      </c>
      <c r="Z451" s="551">
        <v>6816.7643764364848</v>
      </c>
      <c r="AA451" s="551">
        <v>6236.6142167397611</v>
      </c>
      <c r="AB451" s="551">
        <v>144258.57348156773</v>
      </c>
      <c r="AC451" s="551">
        <v>4619.4435295625472</v>
      </c>
      <c r="AD451" s="551">
        <v>4355.4610220358791</v>
      </c>
      <c r="AE451" s="551">
        <v>4355.4610220358791</v>
      </c>
      <c r="AF451" s="551">
        <v>4223.4931625921381</v>
      </c>
      <c r="AG451" s="551">
        <v>4223.4931625921381</v>
      </c>
      <c r="AH451" s="551">
        <v>4355.4610220358791</v>
      </c>
      <c r="AI451" s="551">
        <v>4487.4614852541463</v>
      </c>
      <c r="AJ451" s="551">
        <v>4883.4230743418038</v>
      </c>
      <c r="AK451" s="551">
        <v>5807.3030985641872</v>
      </c>
      <c r="AL451" s="551">
        <v>6731.1922278812181</v>
      </c>
      <c r="AM451" s="551">
        <v>7127.1129185859827</v>
      </c>
      <c r="AN451" s="551">
        <v>6995.1605505432262</v>
      </c>
      <c r="AO451" s="551">
        <v>6863.1763892122235</v>
      </c>
      <c r="AP451" s="551">
        <v>6995.1605505432262</v>
      </c>
      <c r="AQ451" s="551">
        <v>6863.1763892122235</v>
      </c>
      <c r="AR451" s="551">
        <v>6731.1922278812181</v>
      </c>
      <c r="AS451" s="551">
        <v>6731.1922278812181</v>
      </c>
      <c r="AT451" s="551">
        <v>6863.1763892122235</v>
      </c>
      <c r="AU451" s="551">
        <v>7391.0924633652421</v>
      </c>
      <c r="AV451" s="551">
        <v>7787.0655185292526</v>
      </c>
      <c r="AW451" s="551">
        <v>7391.0924633652421</v>
      </c>
      <c r="AX451" s="551">
        <v>6599.2080665502153</v>
      </c>
      <c r="AY451" s="551">
        <v>6203.2555825572017</v>
      </c>
      <c r="AZ451" s="551">
        <v>5675.3189372331835</v>
      </c>
      <c r="BA451" s="551">
        <v>133161.77519369367</v>
      </c>
      <c r="BB451" s="551">
        <v>4264.1036737709073</v>
      </c>
      <c r="BC451" s="551">
        <v>4020.4406066982842</v>
      </c>
      <c r="BD451" s="551">
        <v>4020.4406066982842</v>
      </c>
      <c r="BE451" s="551">
        <v>3898.6070781188928</v>
      </c>
      <c r="BF451" s="551">
        <v>3898.6070781188928</v>
      </c>
      <c r="BG451" s="551">
        <v>4020.4406066982842</v>
      </c>
      <c r="BH451" s="551">
        <v>4142.272140234596</v>
      </c>
      <c r="BI451" s="551">
        <v>4507.7466575906765</v>
      </c>
      <c r="BJ451" s="551">
        <v>5360.5874755977129</v>
      </c>
      <c r="BK451" s="551">
        <v>6213.4020680045987</v>
      </c>
      <c r="BL451" s="551">
        <v>6578.902810960828</v>
      </c>
      <c r="BM451" s="551">
        <v>6457.0712774245176</v>
      </c>
      <c r="BN451" s="551">
        <v>6335.2397438882062</v>
      </c>
      <c r="BO451" s="551">
        <v>6457.0712774245176</v>
      </c>
      <c r="BP451" s="551">
        <v>6335.2397438882062</v>
      </c>
      <c r="BQ451" s="551">
        <v>6213.4020680045987</v>
      </c>
      <c r="BR451" s="551">
        <v>6213.4020680045987</v>
      </c>
      <c r="BS451" s="551">
        <v>6335.2397438882062</v>
      </c>
      <c r="BT451" s="551">
        <v>6822.5416474764124</v>
      </c>
      <c r="BU451" s="551">
        <v>7188.0604786423864</v>
      </c>
      <c r="BV451" s="551">
        <v>6822.5416474764124</v>
      </c>
      <c r="BW451" s="551">
        <v>6091.5766768155809</v>
      </c>
      <c r="BX451" s="551">
        <v>5726.0820762066451</v>
      </c>
      <c r="BY451" s="551">
        <v>5238.7559420613998</v>
      </c>
      <c r="BZ451" s="551">
        <v>158525.97974037443</v>
      </c>
      <c r="CA451" s="551">
        <v>5076.2974734795325</v>
      </c>
      <c r="CB451" s="551">
        <v>4786.2452564684745</v>
      </c>
      <c r="CC451" s="551">
        <v>4786.2452564684745</v>
      </c>
      <c r="CD451" s="551">
        <v>4641.2012775737776</v>
      </c>
      <c r="CE451" s="551">
        <v>4641.2012775737776</v>
      </c>
      <c r="CF451" s="551">
        <v>4786.2452564684745</v>
      </c>
      <c r="CG451" s="551">
        <v>4931.2763574221381</v>
      </c>
      <c r="CH451" s="551">
        <v>5366.3526532379765</v>
      </c>
      <c r="CI451" s="551">
        <v>6381.6517566639423</v>
      </c>
      <c r="CJ451" s="551">
        <v>7396.9145361332075</v>
      </c>
      <c r="CK451" s="551">
        <v>7832.0271559057464</v>
      </c>
      <c r="CL451" s="551">
        <v>7686.9896159815689</v>
      </c>
      <c r="CM451" s="551">
        <v>7541.9520760573869</v>
      </c>
      <c r="CN451" s="551">
        <v>7686.9896159815689</v>
      </c>
      <c r="CO451" s="551">
        <v>7541.9520760573869</v>
      </c>
      <c r="CP451" s="551">
        <v>7396.9145361332075</v>
      </c>
      <c r="CQ451" s="551">
        <v>7396.9145361332075</v>
      </c>
      <c r="CR451" s="551">
        <v>7541.9520760573869</v>
      </c>
      <c r="CS451" s="551">
        <v>8122.1022357541078</v>
      </c>
      <c r="CT451" s="551">
        <v>8557.2292405926182</v>
      </c>
      <c r="CU451" s="551">
        <v>8122.1022357541078</v>
      </c>
      <c r="CV451" s="551">
        <v>7251.8446453000479</v>
      </c>
      <c r="CW451" s="551">
        <v>6816.7643764364848</v>
      </c>
      <c r="CX451" s="551">
        <v>6634.6959752550647</v>
      </c>
      <c r="CY451" s="129"/>
      <c r="CZ451" s="129"/>
      <c r="DA451" s="129"/>
      <c r="DB451" s="129"/>
      <c r="DC451" s="129"/>
      <c r="DD451" s="129"/>
      <c r="DE451" s="129"/>
      <c r="DF451" s="129"/>
      <c r="DG451" s="129"/>
      <c r="DH451" s="129"/>
    </row>
    <row r="452" spans="1:112">
      <c r="A452" s="550" t="s">
        <v>1193</v>
      </c>
      <c r="B452" s="552">
        <f>5*AB452+5*BA452+16*C452+BZ452*4</f>
        <v>768000</v>
      </c>
      <c r="C452" s="551">
        <v>25600</v>
      </c>
      <c r="D452" s="551">
        <v>0</v>
      </c>
      <c r="E452" s="551">
        <v>0</v>
      </c>
      <c r="F452" s="551">
        <v>0</v>
      </c>
      <c r="G452" s="551">
        <v>0</v>
      </c>
      <c r="H452" s="551">
        <v>0</v>
      </c>
      <c r="I452" s="551">
        <v>0</v>
      </c>
      <c r="J452" s="551">
        <v>0</v>
      </c>
      <c r="K452" s="551">
        <v>1600</v>
      </c>
      <c r="L452" s="551">
        <v>1600</v>
      </c>
      <c r="M452" s="551">
        <v>1600</v>
      </c>
      <c r="N452" s="551">
        <v>1600</v>
      </c>
      <c r="O452" s="551">
        <v>1600</v>
      </c>
      <c r="P452" s="551">
        <v>1600</v>
      </c>
      <c r="Q452" s="551">
        <v>1600</v>
      </c>
      <c r="R452" s="551">
        <v>1600</v>
      </c>
      <c r="S452" s="551">
        <v>1600</v>
      </c>
      <c r="T452" s="551">
        <v>1600</v>
      </c>
      <c r="U452" s="551">
        <v>1600</v>
      </c>
      <c r="V452" s="551">
        <v>1600</v>
      </c>
      <c r="W452" s="551">
        <v>1600</v>
      </c>
      <c r="X452" s="551">
        <v>1600</v>
      </c>
      <c r="Y452" s="551">
        <v>1600</v>
      </c>
      <c r="Z452" s="551">
        <v>1600</v>
      </c>
      <c r="AA452" s="551">
        <v>0</v>
      </c>
      <c r="AB452" s="551">
        <v>25600</v>
      </c>
      <c r="AC452" s="551">
        <v>0</v>
      </c>
      <c r="AD452" s="551">
        <v>0</v>
      </c>
      <c r="AE452" s="551">
        <v>0</v>
      </c>
      <c r="AF452" s="551">
        <v>0</v>
      </c>
      <c r="AG452" s="551">
        <v>0</v>
      </c>
      <c r="AH452" s="551">
        <v>0</v>
      </c>
      <c r="AI452" s="551">
        <v>0</v>
      </c>
      <c r="AJ452" s="551">
        <v>1600</v>
      </c>
      <c r="AK452" s="551">
        <v>1600</v>
      </c>
      <c r="AL452" s="551">
        <v>1600</v>
      </c>
      <c r="AM452" s="551">
        <v>1600</v>
      </c>
      <c r="AN452" s="551">
        <v>1600</v>
      </c>
      <c r="AO452" s="551">
        <v>1600</v>
      </c>
      <c r="AP452" s="551">
        <v>1600</v>
      </c>
      <c r="AQ452" s="551">
        <v>1600</v>
      </c>
      <c r="AR452" s="551">
        <v>1600</v>
      </c>
      <c r="AS452" s="551">
        <v>1600</v>
      </c>
      <c r="AT452" s="551">
        <v>1600</v>
      </c>
      <c r="AU452" s="551">
        <v>1600</v>
      </c>
      <c r="AV452" s="551">
        <v>1600</v>
      </c>
      <c r="AW452" s="551">
        <v>1600</v>
      </c>
      <c r="AX452" s="551">
        <v>1600</v>
      </c>
      <c r="AY452" s="551">
        <v>1600</v>
      </c>
      <c r="AZ452" s="551">
        <v>0</v>
      </c>
      <c r="BA452" s="551">
        <v>25600</v>
      </c>
      <c r="BB452" s="551">
        <v>0</v>
      </c>
      <c r="BC452" s="551">
        <v>0</v>
      </c>
      <c r="BD452" s="551">
        <v>0</v>
      </c>
      <c r="BE452" s="551">
        <v>0</v>
      </c>
      <c r="BF452" s="551">
        <v>0</v>
      </c>
      <c r="BG452" s="551">
        <v>0</v>
      </c>
      <c r="BH452" s="551">
        <v>0</v>
      </c>
      <c r="BI452" s="551">
        <v>1600</v>
      </c>
      <c r="BJ452" s="551">
        <v>1600</v>
      </c>
      <c r="BK452" s="551">
        <v>1600</v>
      </c>
      <c r="BL452" s="551">
        <v>1600</v>
      </c>
      <c r="BM452" s="551">
        <v>1600</v>
      </c>
      <c r="BN452" s="551">
        <v>1600</v>
      </c>
      <c r="BO452" s="551">
        <v>1600</v>
      </c>
      <c r="BP452" s="551">
        <v>1600</v>
      </c>
      <c r="BQ452" s="551">
        <v>1600</v>
      </c>
      <c r="BR452" s="551">
        <v>1600</v>
      </c>
      <c r="BS452" s="551">
        <v>1600</v>
      </c>
      <c r="BT452" s="551">
        <v>1600</v>
      </c>
      <c r="BU452" s="551">
        <v>1600</v>
      </c>
      <c r="BV452" s="551">
        <v>1600</v>
      </c>
      <c r="BW452" s="551">
        <v>1600</v>
      </c>
      <c r="BX452" s="551">
        <v>1600</v>
      </c>
      <c r="BY452" s="551">
        <v>0</v>
      </c>
      <c r="BZ452" s="551">
        <v>25600</v>
      </c>
      <c r="CA452" s="551">
        <v>0</v>
      </c>
      <c r="CB452" s="551">
        <v>0</v>
      </c>
      <c r="CC452" s="551">
        <v>0</v>
      </c>
      <c r="CD452" s="551">
        <v>0</v>
      </c>
      <c r="CE452" s="551">
        <v>0</v>
      </c>
      <c r="CF452" s="551">
        <v>0</v>
      </c>
      <c r="CG452" s="551">
        <v>0</v>
      </c>
      <c r="CH452" s="551">
        <v>1600</v>
      </c>
      <c r="CI452" s="551">
        <v>1600</v>
      </c>
      <c r="CJ452" s="551">
        <v>1600</v>
      </c>
      <c r="CK452" s="551">
        <v>1600</v>
      </c>
      <c r="CL452" s="551">
        <v>1600</v>
      </c>
      <c r="CM452" s="551">
        <v>1600</v>
      </c>
      <c r="CN452" s="551">
        <v>1600</v>
      </c>
      <c r="CO452" s="551">
        <v>1600</v>
      </c>
      <c r="CP452" s="551">
        <v>1600</v>
      </c>
      <c r="CQ452" s="551">
        <v>1600</v>
      </c>
      <c r="CR452" s="551">
        <v>1600</v>
      </c>
      <c r="CS452" s="551">
        <v>1600</v>
      </c>
      <c r="CT452" s="551">
        <v>1600</v>
      </c>
      <c r="CU452" s="551">
        <v>1600</v>
      </c>
      <c r="CV452" s="551">
        <v>1600</v>
      </c>
      <c r="CW452" s="551">
        <v>1600</v>
      </c>
      <c r="CX452" s="551">
        <v>0</v>
      </c>
      <c r="CY452" s="129"/>
      <c r="CZ452" s="129"/>
      <c r="DA452" s="129"/>
      <c r="DB452" s="129"/>
      <c r="DC452" s="129"/>
      <c r="DD452" s="129"/>
      <c r="DE452" s="129"/>
      <c r="DF452" s="129"/>
      <c r="DG452" s="129"/>
      <c r="DH452" s="129"/>
    </row>
    <row r="453" spans="1:112">
      <c r="A453" s="550" t="s">
        <v>1194</v>
      </c>
      <c r="B453" s="552">
        <f t="shared" ref="B453" si="3193">5*AB453+5*BA453+16*C453+BZ453*4</f>
        <v>78480</v>
      </c>
      <c r="C453" s="551">
        <f>SUM(D453:AA453)</f>
        <v>2616</v>
      </c>
      <c r="D453" s="551">
        <f>Inputs!$E$81</f>
        <v>109</v>
      </c>
      <c r="E453" s="551">
        <f>Inputs!$E$81</f>
        <v>109</v>
      </c>
      <c r="F453" s="551">
        <f>Inputs!$E$81</f>
        <v>109</v>
      </c>
      <c r="G453" s="551">
        <f>Inputs!$E$81</f>
        <v>109</v>
      </c>
      <c r="H453" s="551">
        <f>Inputs!$E$81</f>
        <v>109</v>
      </c>
      <c r="I453" s="551">
        <f>Inputs!$E$81</f>
        <v>109</v>
      </c>
      <c r="J453" s="551">
        <f>Inputs!$E$81</f>
        <v>109</v>
      </c>
      <c r="K453" s="551">
        <f>Inputs!$E$81</f>
        <v>109</v>
      </c>
      <c r="L453" s="551">
        <f>Inputs!$E$81</f>
        <v>109</v>
      </c>
      <c r="M453" s="551">
        <f>Inputs!$E$81</f>
        <v>109</v>
      </c>
      <c r="N453" s="551">
        <f>Inputs!$E$81</f>
        <v>109</v>
      </c>
      <c r="O453" s="551">
        <f>Inputs!$E$81</f>
        <v>109</v>
      </c>
      <c r="P453" s="551">
        <f>Inputs!$E$81</f>
        <v>109</v>
      </c>
      <c r="Q453" s="551">
        <f>Inputs!$E$81</f>
        <v>109</v>
      </c>
      <c r="R453" s="551">
        <f>Inputs!$E$81</f>
        <v>109</v>
      </c>
      <c r="S453" s="551">
        <f>Inputs!$E$81</f>
        <v>109</v>
      </c>
      <c r="T453" s="551">
        <f>Inputs!$E$81</f>
        <v>109</v>
      </c>
      <c r="U453" s="551">
        <f>Inputs!$E$81</f>
        <v>109</v>
      </c>
      <c r="V453" s="551">
        <f>Inputs!$E$81</f>
        <v>109</v>
      </c>
      <c r="W453" s="551">
        <f>Inputs!$E$81</f>
        <v>109</v>
      </c>
      <c r="X453" s="551">
        <f>Inputs!$E$81</f>
        <v>109</v>
      </c>
      <c r="Y453" s="551">
        <f>Inputs!$E$81</f>
        <v>109</v>
      </c>
      <c r="Z453" s="551">
        <f>Inputs!$E$81</f>
        <v>109</v>
      </c>
      <c r="AA453" s="551">
        <f>Inputs!$E$81</f>
        <v>109</v>
      </c>
      <c r="AB453" s="551">
        <f>SUM(AC453:AZ453)</f>
        <v>2616</v>
      </c>
      <c r="AC453" s="551">
        <f>Inputs!$E$81</f>
        <v>109</v>
      </c>
      <c r="AD453" s="551">
        <f>Inputs!$E$81</f>
        <v>109</v>
      </c>
      <c r="AE453" s="551">
        <f>Inputs!$E$81</f>
        <v>109</v>
      </c>
      <c r="AF453" s="551">
        <f>Inputs!$E$81</f>
        <v>109</v>
      </c>
      <c r="AG453" s="551">
        <f>Inputs!$E$81</f>
        <v>109</v>
      </c>
      <c r="AH453" s="551">
        <f>Inputs!$E$81</f>
        <v>109</v>
      </c>
      <c r="AI453" s="551">
        <f>Inputs!$E$81</f>
        <v>109</v>
      </c>
      <c r="AJ453" s="551">
        <f>Inputs!$E$81</f>
        <v>109</v>
      </c>
      <c r="AK453" s="551">
        <f>Inputs!$E$81</f>
        <v>109</v>
      </c>
      <c r="AL453" s="551">
        <f>Inputs!$E$81</f>
        <v>109</v>
      </c>
      <c r="AM453" s="551">
        <f>Inputs!$E$81</f>
        <v>109</v>
      </c>
      <c r="AN453" s="551">
        <f>Inputs!$E$81</f>
        <v>109</v>
      </c>
      <c r="AO453" s="551">
        <f>Inputs!$E$81</f>
        <v>109</v>
      </c>
      <c r="AP453" s="551">
        <f>Inputs!$E$81</f>
        <v>109</v>
      </c>
      <c r="AQ453" s="551">
        <f>Inputs!$E$81</f>
        <v>109</v>
      </c>
      <c r="AR453" s="551">
        <f>Inputs!$E$81</f>
        <v>109</v>
      </c>
      <c r="AS453" s="551">
        <f>Inputs!$E$81</f>
        <v>109</v>
      </c>
      <c r="AT453" s="551">
        <f>Inputs!$E$81</f>
        <v>109</v>
      </c>
      <c r="AU453" s="551">
        <f>Inputs!$E$81</f>
        <v>109</v>
      </c>
      <c r="AV453" s="551">
        <f>Inputs!$E$81</f>
        <v>109</v>
      </c>
      <c r="AW453" s="551">
        <f>Inputs!$E$81</f>
        <v>109</v>
      </c>
      <c r="AX453" s="551">
        <f>Inputs!$E$81</f>
        <v>109</v>
      </c>
      <c r="AY453" s="551">
        <f>Inputs!$E$81</f>
        <v>109</v>
      </c>
      <c r="AZ453" s="551">
        <f>Inputs!$E$81</f>
        <v>109</v>
      </c>
      <c r="BA453" s="551">
        <f>SUM(BB453:BY453)</f>
        <v>2616</v>
      </c>
      <c r="BB453" s="551">
        <f>Inputs!$E$81</f>
        <v>109</v>
      </c>
      <c r="BC453" s="551">
        <f>Inputs!$E$81</f>
        <v>109</v>
      </c>
      <c r="BD453" s="551">
        <f>Inputs!$E$81</f>
        <v>109</v>
      </c>
      <c r="BE453" s="551">
        <f>Inputs!$E$81</f>
        <v>109</v>
      </c>
      <c r="BF453" s="551">
        <f>Inputs!$E$81</f>
        <v>109</v>
      </c>
      <c r="BG453" s="551">
        <f>Inputs!$E$81</f>
        <v>109</v>
      </c>
      <c r="BH453" s="551">
        <f>Inputs!$E$81</f>
        <v>109</v>
      </c>
      <c r="BI453" s="551">
        <f>Inputs!$E$81</f>
        <v>109</v>
      </c>
      <c r="BJ453" s="551">
        <f>Inputs!$E$81</f>
        <v>109</v>
      </c>
      <c r="BK453" s="551">
        <f>Inputs!$E$81</f>
        <v>109</v>
      </c>
      <c r="BL453" s="551">
        <f>Inputs!$E$81</f>
        <v>109</v>
      </c>
      <c r="BM453" s="551">
        <f>Inputs!$E$81</f>
        <v>109</v>
      </c>
      <c r="BN453" s="551">
        <f>Inputs!$E$81</f>
        <v>109</v>
      </c>
      <c r="BO453" s="551">
        <f>Inputs!$E$81</f>
        <v>109</v>
      </c>
      <c r="BP453" s="551">
        <f>Inputs!$E$81</f>
        <v>109</v>
      </c>
      <c r="BQ453" s="551">
        <f>Inputs!$E$81</f>
        <v>109</v>
      </c>
      <c r="BR453" s="551">
        <f>Inputs!$E$81</f>
        <v>109</v>
      </c>
      <c r="BS453" s="551">
        <f>Inputs!$E$81</f>
        <v>109</v>
      </c>
      <c r="BT453" s="551">
        <f>Inputs!$E$81</f>
        <v>109</v>
      </c>
      <c r="BU453" s="551">
        <f>Inputs!$E$81</f>
        <v>109</v>
      </c>
      <c r="BV453" s="551">
        <f>Inputs!$E$81</f>
        <v>109</v>
      </c>
      <c r="BW453" s="551">
        <f>Inputs!$E$81</f>
        <v>109</v>
      </c>
      <c r="BX453" s="551">
        <f>Inputs!$E$81</f>
        <v>109</v>
      </c>
      <c r="BY453" s="551">
        <f>Inputs!$E$81</f>
        <v>109</v>
      </c>
      <c r="BZ453" s="551">
        <f t="shared" ref="BZ453" si="3194">BA453</f>
        <v>2616</v>
      </c>
      <c r="CA453" s="551">
        <f t="shared" ref="CA453" si="3195">BB453</f>
        <v>109</v>
      </c>
      <c r="CB453" s="551">
        <f t="shared" ref="CB453" si="3196">BC453</f>
        <v>109</v>
      </c>
      <c r="CC453" s="551">
        <f t="shared" ref="CC453" si="3197">BD453</f>
        <v>109</v>
      </c>
      <c r="CD453" s="551">
        <f t="shared" ref="CD453" si="3198">BE453</f>
        <v>109</v>
      </c>
      <c r="CE453" s="551">
        <f t="shared" ref="CE453" si="3199">BF453</f>
        <v>109</v>
      </c>
      <c r="CF453" s="551">
        <f t="shared" ref="CF453" si="3200">BG453</f>
        <v>109</v>
      </c>
      <c r="CG453" s="551">
        <f t="shared" ref="CG453" si="3201">BH453</f>
        <v>109</v>
      </c>
      <c r="CH453" s="551">
        <f t="shared" ref="CH453" si="3202">BI453</f>
        <v>109</v>
      </c>
      <c r="CI453" s="551">
        <f t="shared" ref="CI453" si="3203">BJ453</f>
        <v>109</v>
      </c>
      <c r="CJ453" s="551">
        <f t="shared" ref="CJ453" si="3204">BK453</f>
        <v>109</v>
      </c>
      <c r="CK453" s="551">
        <f t="shared" ref="CK453" si="3205">BL453</f>
        <v>109</v>
      </c>
      <c r="CL453" s="551">
        <f t="shared" ref="CL453" si="3206">BM453</f>
        <v>109</v>
      </c>
      <c r="CM453" s="551">
        <f t="shared" ref="CM453" si="3207">BN453</f>
        <v>109</v>
      </c>
      <c r="CN453" s="551">
        <f t="shared" ref="CN453" si="3208">BO453</f>
        <v>109</v>
      </c>
      <c r="CO453" s="551">
        <f t="shared" ref="CO453" si="3209">BP453</f>
        <v>109</v>
      </c>
      <c r="CP453" s="551">
        <f t="shared" ref="CP453" si="3210">BQ453</f>
        <v>109</v>
      </c>
      <c r="CQ453" s="551">
        <f t="shared" ref="CQ453" si="3211">BR453</f>
        <v>109</v>
      </c>
      <c r="CR453" s="551">
        <f t="shared" ref="CR453" si="3212">BS453</f>
        <v>109</v>
      </c>
      <c r="CS453" s="551">
        <f t="shared" ref="CS453" si="3213">BT453</f>
        <v>109</v>
      </c>
      <c r="CT453" s="551">
        <f t="shared" ref="CT453" si="3214">BU453</f>
        <v>109</v>
      </c>
      <c r="CU453" s="551">
        <f t="shared" ref="CU453" si="3215">BV453</f>
        <v>109</v>
      </c>
      <c r="CV453" s="551">
        <f t="shared" ref="CV453" si="3216">BW453</f>
        <v>109</v>
      </c>
      <c r="CW453" s="551">
        <f t="shared" ref="CW453" si="3217">BX453</f>
        <v>109</v>
      </c>
      <c r="CX453" s="551">
        <f t="shared" ref="CX453" si="3218">BY453</f>
        <v>109</v>
      </c>
      <c r="CY453" s="129"/>
      <c r="CZ453" s="129"/>
      <c r="DA453" s="129"/>
      <c r="DB453" s="129"/>
      <c r="DC453" s="129"/>
      <c r="DD453" s="129"/>
      <c r="DE453" s="129"/>
      <c r="DF453" s="129"/>
      <c r="DG453" s="129"/>
      <c r="DH453" s="129"/>
    </row>
    <row r="454" spans="1:112">
      <c r="A454" s="547" t="s">
        <v>1195</v>
      </c>
      <c r="B454" s="548">
        <f t="shared" ref="B454:AG454" si="3219">SUM(B451:B453)</f>
        <v>5404101.338183796</v>
      </c>
      <c r="C454" s="548">
        <f t="shared" si="3219"/>
        <v>186741.97974037443</v>
      </c>
      <c r="D454" s="548">
        <f t="shared" si="3219"/>
        <v>5185.2974734795325</v>
      </c>
      <c r="E454" s="548">
        <f t="shared" si="3219"/>
        <v>4895.2452564684745</v>
      </c>
      <c r="F454" s="548">
        <f t="shared" si="3219"/>
        <v>4895.2452564684745</v>
      </c>
      <c r="G454" s="548">
        <f t="shared" si="3219"/>
        <v>4750.2012775737776</v>
      </c>
      <c r="H454" s="548">
        <f t="shared" si="3219"/>
        <v>4750.2012775737776</v>
      </c>
      <c r="I454" s="548">
        <f t="shared" si="3219"/>
        <v>4895.2452564684745</v>
      </c>
      <c r="J454" s="548">
        <f t="shared" si="3219"/>
        <v>5040.2763574221381</v>
      </c>
      <c r="K454" s="548">
        <f t="shared" si="3219"/>
        <v>7075.3526532379765</v>
      </c>
      <c r="L454" s="548">
        <f t="shared" si="3219"/>
        <v>8090.6517566639423</v>
      </c>
      <c r="M454" s="548">
        <f t="shared" si="3219"/>
        <v>9105.9145361332085</v>
      </c>
      <c r="N454" s="548">
        <f t="shared" si="3219"/>
        <v>9541.0271559057473</v>
      </c>
      <c r="O454" s="548">
        <f t="shared" si="3219"/>
        <v>9395.9896159815689</v>
      </c>
      <c r="P454" s="548">
        <f t="shared" si="3219"/>
        <v>9250.9520760573869</v>
      </c>
      <c r="Q454" s="548">
        <f t="shared" si="3219"/>
        <v>9395.9896159815689</v>
      </c>
      <c r="R454" s="548">
        <f t="shared" si="3219"/>
        <v>9250.9520760573869</v>
      </c>
      <c r="S454" s="548">
        <f t="shared" si="3219"/>
        <v>9105.9145361332085</v>
      </c>
      <c r="T454" s="548">
        <f t="shared" si="3219"/>
        <v>9105.9145361332085</v>
      </c>
      <c r="U454" s="548">
        <f t="shared" si="3219"/>
        <v>9250.9520760573869</v>
      </c>
      <c r="V454" s="548">
        <f t="shared" si="3219"/>
        <v>9831.1022357541078</v>
      </c>
      <c r="W454" s="548">
        <f t="shared" si="3219"/>
        <v>10266.229240592618</v>
      </c>
      <c r="X454" s="548">
        <f t="shared" si="3219"/>
        <v>9831.1022357541078</v>
      </c>
      <c r="Y454" s="548">
        <f t="shared" si="3219"/>
        <v>8960.844645300047</v>
      </c>
      <c r="Z454" s="548">
        <f t="shared" si="3219"/>
        <v>8525.7643764364839</v>
      </c>
      <c r="AA454" s="548">
        <f t="shared" si="3219"/>
        <v>6345.6142167397611</v>
      </c>
      <c r="AB454" s="548">
        <f t="shared" si="3219"/>
        <v>172474.57348156773</v>
      </c>
      <c r="AC454" s="548">
        <f t="shared" si="3219"/>
        <v>4728.4435295625472</v>
      </c>
      <c r="AD454" s="548">
        <f t="shared" si="3219"/>
        <v>4464.4610220358791</v>
      </c>
      <c r="AE454" s="548">
        <f t="shared" si="3219"/>
        <v>4464.4610220358791</v>
      </c>
      <c r="AF454" s="548">
        <f t="shared" si="3219"/>
        <v>4332.4931625921381</v>
      </c>
      <c r="AG454" s="548">
        <f t="shared" si="3219"/>
        <v>4332.4931625921381</v>
      </c>
      <c r="AH454" s="548">
        <f t="shared" ref="AH454:BM454" si="3220">SUM(AH451:AH453)</f>
        <v>4464.4610220358791</v>
      </c>
      <c r="AI454" s="548">
        <f t="shared" si="3220"/>
        <v>4596.4614852541463</v>
      </c>
      <c r="AJ454" s="548">
        <f t="shared" si="3220"/>
        <v>6592.4230743418038</v>
      </c>
      <c r="AK454" s="548">
        <f t="shared" si="3220"/>
        <v>7516.3030985641872</v>
      </c>
      <c r="AL454" s="548">
        <f t="shared" si="3220"/>
        <v>8440.1922278812181</v>
      </c>
      <c r="AM454" s="548">
        <f t="shared" si="3220"/>
        <v>8836.1129185859827</v>
      </c>
      <c r="AN454" s="548">
        <f t="shared" si="3220"/>
        <v>8704.1605505432271</v>
      </c>
      <c r="AO454" s="548">
        <f t="shared" si="3220"/>
        <v>8572.1763892122235</v>
      </c>
      <c r="AP454" s="548">
        <f t="shared" si="3220"/>
        <v>8704.1605505432271</v>
      </c>
      <c r="AQ454" s="548">
        <f t="shared" si="3220"/>
        <v>8572.1763892122235</v>
      </c>
      <c r="AR454" s="548">
        <f t="shared" si="3220"/>
        <v>8440.1922278812181</v>
      </c>
      <c r="AS454" s="548">
        <f t="shared" si="3220"/>
        <v>8440.1922278812181</v>
      </c>
      <c r="AT454" s="548">
        <f t="shared" si="3220"/>
        <v>8572.1763892122235</v>
      </c>
      <c r="AU454" s="548">
        <f t="shared" si="3220"/>
        <v>9100.092463365243</v>
      </c>
      <c r="AV454" s="548">
        <f t="shared" si="3220"/>
        <v>9496.0655185292526</v>
      </c>
      <c r="AW454" s="548">
        <f t="shared" si="3220"/>
        <v>9100.092463365243</v>
      </c>
      <c r="AX454" s="548">
        <f t="shared" si="3220"/>
        <v>8308.2080665502144</v>
      </c>
      <c r="AY454" s="548">
        <f t="shared" si="3220"/>
        <v>7912.2555825572017</v>
      </c>
      <c r="AZ454" s="548">
        <f t="shared" si="3220"/>
        <v>5784.3189372331835</v>
      </c>
      <c r="BA454" s="548">
        <f t="shared" si="3220"/>
        <v>161377.77519369367</v>
      </c>
      <c r="BB454" s="548">
        <f t="shared" si="3220"/>
        <v>4373.1036737709073</v>
      </c>
      <c r="BC454" s="548">
        <f t="shared" si="3220"/>
        <v>4129.4406066982847</v>
      </c>
      <c r="BD454" s="548">
        <f t="shared" si="3220"/>
        <v>4129.4406066982847</v>
      </c>
      <c r="BE454" s="548">
        <f t="shared" si="3220"/>
        <v>4007.6070781188928</v>
      </c>
      <c r="BF454" s="548">
        <f t="shared" si="3220"/>
        <v>4007.6070781188928</v>
      </c>
      <c r="BG454" s="548">
        <f t="shared" si="3220"/>
        <v>4129.4406066982847</v>
      </c>
      <c r="BH454" s="548">
        <f t="shared" si="3220"/>
        <v>4251.272140234596</v>
      </c>
      <c r="BI454" s="548">
        <f t="shared" si="3220"/>
        <v>6216.7466575906765</v>
      </c>
      <c r="BJ454" s="548">
        <f t="shared" si="3220"/>
        <v>7069.5874755977129</v>
      </c>
      <c r="BK454" s="548">
        <f t="shared" si="3220"/>
        <v>7922.4020680045987</v>
      </c>
      <c r="BL454" s="548">
        <f t="shared" si="3220"/>
        <v>8287.902810960828</v>
      </c>
      <c r="BM454" s="548">
        <f t="shared" si="3220"/>
        <v>8166.0712774245176</v>
      </c>
      <c r="BN454" s="548">
        <f t="shared" ref="BN454:CS454" si="3221">SUM(BN451:BN453)</f>
        <v>8044.2397438882062</v>
      </c>
      <c r="BO454" s="548">
        <f t="shared" si="3221"/>
        <v>8166.0712774245176</v>
      </c>
      <c r="BP454" s="548">
        <f t="shared" si="3221"/>
        <v>8044.2397438882062</v>
      </c>
      <c r="BQ454" s="548">
        <f t="shared" si="3221"/>
        <v>7922.4020680045987</v>
      </c>
      <c r="BR454" s="548">
        <f t="shared" si="3221"/>
        <v>7922.4020680045987</v>
      </c>
      <c r="BS454" s="548">
        <f t="shared" si="3221"/>
        <v>8044.2397438882062</v>
      </c>
      <c r="BT454" s="548">
        <f t="shared" si="3221"/>
        <v>8531.5416474764133</v>
      </c>
      <c r="BU454" s="548">
        <f t="shared" si="3221"/>
        <v>8897.0604786423864</v>
      </c>
      <c r="BV454" s="548">
        <f t="shared" si="3221"/>
        <v>8531.5416474764133</v>
      </c>
      <c r="BW454" s="548">
        <f t="shared" si="3221"/>
        <v>7800.5766768155809</v>
      </c>
      <c r="BX454" s="548">
        <f t="shared" si="3221"/>
        <v>7435.0820762066451</v>
      </c>
      <c r="BY454" s="548">
        <f t="shared" si="3221"/>
        <v>5347.7559420613998</v>
      </c>
      <c r="BZ454" s="548">
        <f t="shared" si="3221"/>
        <v>186741.97974037443</v>
      </c>
      <c r="CA454" s="548">
        <f t="shared" si="3221"/>
        <v>5185.2974734795325</v>
      </c>
      <c r="CB454" s="548">
        <f t="shared" si="3221"/>
        <v>4895.2452564684745</v>
      </c>
      <c r="CC454" s="548">
        <f t="shared" si="3221"/>
        <v>4895.2452564684745</v>
      </c>
      <c r="CD454" s="548">
        <f t="shared" si="3221"/>
        <v>4750.2012775737776</v>
      </c>
      <c r="CE454" s="548">
        <f t="shared" si="3221"/>
        <v>4750.2012775737776</v>
      </c>
      <c r="CF454" s="548">
        <f t="shared" si="3221"/>
        <v>4895.2452564684745</v>
      </c>
      <c r="CG454" s="548">
        <f t="shared" si="3221"/>
        <v>5040.2763574221381</v>
      </c>
      <c r="CH454" s="548">
        <f t="shared" si="3221"/>
        <v>7075.3526532379765</v>
      </c>
      <c r="CI454" s="548">
        <f t="shared" si="3221"/>
        <v>8090.6517566639423</v>
      </c>
      <c r="CJ454" s="548">
        <f t="shared" si="3221"/>
        <v>9105.9145361332085</v>
      </c>
      <c r="CK454" s="548">
        <f t="shared" si="3221"/>
        <v>9541.0271559057473</v>
      </c>
      <c r="CL454" s="548">
        <f t="shared" si="3221"/>
        <v>9395.9896159815689</v>
      </c>
      <c r="CM454" s="548">
        <f t="shared" si="3221"/>
        <v>9250.9520760573869</v>
      </c>
      <c r="CN454" s="548">
        <f t="shared" si="3221"/>
        <v>9395.9896159815689</v>
      </c>
      <c r="CO454" s="548">
        <f t="shared" si="3221"/>
        <v>9250.9520760573869</v>
      </c>
      <c r="CP454" s="548">
        <f t="shared" si="3221"/>
        <v>9105.9145361332085</v>
      </c>
      <c r="CQ454" s="548">
        <f t="shared" si="3221"/>
        <v>9105.9145361332085</v>
      </c>
      <c r="CR454" s="548">
        <f t="shared" si="3221"/>
        <v>9250.9520760573869</v>
      </c>
      <c r="CS454" s="548">
        <f t="shared" si="3221"/>
        <v>9831.1022357541078</v>
      </c>
      <c r="CT454" s="548">
        <f t="shared" ref="CT454:CX454" si="3222">SUM(CT451:CT453)</f>
        <v>10266.229240592618</v>
      </c>
      <c r="CU454" s="548">
        <f t="shared" si="3222"/>
        <v>9831.1022357541078</v>
      </c>
      <c r="CV454" s="548">
        <f t="shared" si="3222"/>
        <v>8960.844645300047</v>
      </c>
      <c r="CW454" s="548">
        <f t="shared" si="3222"/>
        <v>8525.7643764364839</v>
      </c>
      <c r="CX454" s="548">
        <f t="shared" si="3222"/>
        <v>6743.6959752550647</v>
      </c>
      <c r="CY454" s="129"/>
      <c r="CZ454" s="129"/>
      <c r="DA454" s="129"/>
      <c r="DB454" s="129"/>
      <c r="DC454" s="129"/>
      <c r="DD454" s="129"/>
      <c r="DE454" s="129"/>
      <c r="DF454" s="129"/>
      <c r="DG454" s="129"/>
      <c r="DH454" s="129"/>
    </row>
    <row r="455" spans="1:112">
      <c r="A455" s="547"/>
      <c r="B455" s="548">
        <f>5*AB455+5*BA455+16*C455+BZ455*4</f>
        <v>0</v>
      </c>
      <c r="C455" s="548"/>
      <c r="D455" s="548"/>
      <c r="E455" s="548"/>
      <c r="F455" s="548"/>
      <c r="G455" s="548"/>
      <c r="H455" s="548"/>
      <c r="I455" s="548"/>
      <c r="J455" s="548"/>
      <c r="K455" s="548"/>
      <c r="L455" s="768">
        <f>SUM(L454:U454)</f>
        <v>91494.257981104602</v>
      </c>
      <c r="M455" s="548"/>
      <c r="N455" s="548"/>
      <c r="O455" s="548"/>
      <c r="P455" s="548"/>
      <c r="Q455" s="548"/>
      <c r="R455" s="548"/>
      <c r="S455" s="548"/>
      <c r="T455" s="548"/>
      <c r="U455" s="548"/>
      <c r="V455" s="548"/>
      <c r="W455" s="548"/>
      <c r="X455" s="548"/>
      <c r="Y455" s="548"/>
      <c r="Z455" s="548"/>
      <c r="AA455" s="548"/>
      <c r="AB455" s="551"/>
      <c r="AC455" s="548"/>
      <c r="AD455" s="548"/>
      <c r="AE455" s="548"/>
      <c r="AF455" s="548"/>
      <c r="AG455" s="548"/>
      <c r="AH455" s="548"/>
      <c r="AI455" s="548"/>
      <c r="AJ455" s="548"/>
      <c r="AK455" s="768">
        <f>SUM(AK454:AT454)</f>
        <v>84797.842969516947</v>
      </c>
      <c r="AL455" s="548"/>
      <c r="AM455" s="548"/>
      <c r="AN455" s="548"/>
      <c r="AO455" s="548"/>
      <c r="AP455" s="548"/>
      <c r="AQ455" s="548"/>
      <c r="AR455" s="548"/>
      <c r="AS455" s="548"/>
      <c r="AT455" s="548"/>
      <c r="AU455" s="548"/>
      <c r="AV455" s="548"/>
      <c r="AW455" s="548"/>
      <c r="AX455" s="548"/>
      <c r="AY455" s="548"/>
      <c r="AZ455" s="548"/>
      <c r="BA455" s="551"/>
      <c r="BB455" s="548"/>
      <c r="BC455" s="548"/>
      <c r="BD455" s="548"/>
      <c r="BE455" s="548"/>
      <c r="BF455" s="548"/>
      <c r="BG455" s="548"/>
      <c r="BH455" s="548"/>
      <c r="BI455" s="548"/>
      <c r="BJ455" s="768">
        <f>SUM(BJ454:BS454)</f>
        <v>79589.558277085991</v>
      </c>
      <c r="BK455" s="548"/>
      <c r="BL455" s="548"/>
      <c r="BM455" s="548"/>
      <c r="BN455" s="548"/>
      <c r="BO455" s="548"/>
      <c r="BP455" s="548"/>
      <c r="BQ455" s="548"/>
      <c r="BR455" s="548"/>
      <c r="BS455" s="548"/>
      <c r="BT455" s="548"/>
      <c r="BU455" s="548"/>
      <c r="BV455" s="548"/>
      <c r="BW455" s="548"/>
      <c r="BX455" s="548"/>
      <c r="BY455" s="548"/>
      <c r="BZ455" s="551"/>
      <c r="CA455" s="548"/>
      <c r="CB455" s="548"/>
      <c r="CC455" s="548"/>
      <c r="CD455" s="548"/>
      <c r="CE455" s="548"/>
      <c r="CF455" s="548"/>
      <c r="CG455" s="548"/>
      <c r="CH455" s="548"/>
      <c r="CI455" s="548"/>
      <c r="CJ455" s="548"/>
      <c r="CK455" s="548"/>
      <c r="CL455" s="548"/>
      <c r="CM455" s="548"/>
      <c r="CN455" s="548"/>
      <c r="CO455" s="548"/>
      <c r="CP455" s="548"/>
      <c r="CQ455" s="548"/>
      <c r="CR455" s="548"/>
      <c r="CS455" s="548"/>
      <c r="CT455" s="548"/>
      <c r="CU455" s="548"/>
      <c r="CV455" s="548"/>
      <c r="CW455" s="548"/>
      <c r="CX455" s="548"/>
      <c r="CY455" s="129"/>
      <c r="CZ455" s="129"/>
      <c r="DA455" s="129"/>
      <c r="DB455" s="129"/>
      <c r="DC455" s="129"/>
      <c r="DD455" s="129"/>
      <c r="DE455" s="129"/>
      <c r="DF455" s="129"/>
      <c r="DG455" s="129"/>
      <c r="DH455" s="129"/>
    </row>
    <row r="456" spans="1:112">
      <c r="A456" s="547" t="s">
        <v>1152</v>
      </c>
      <c r="B456" s="548"/>
      <c r="C456" s="779"/>
      <c r="D456" s="779"/>
      <c r="E456" s="779"/>
      <c r="F456" s="779"/>
      <c r="G456" s="779"/>
      <c r="H456" s="779"/>
      <c r="I456" s="779"/>
      <c r="J456" s="779"/>
      <c r="K456" s="779"/>
      <c r="L456" s="779"/>
      <c r="M456" s="779"/>
      <c r="N456" s="779"/>
      <c r="O456" s="779"/>
      <c r="P456" s="779"/>
      <c r="Q456" s="779"/>
      <c r="R456" s="779"/>
      <c r="S456" s="779"/>
      <c r="T456" s="779"/>
      <c r="U456" s="779"/>
      <c r="V456" s="779"/>
      <c r="W456" s="779"/>
      <c r="X456" s="779"/>
      <c r="Y456" s="779"/>
      <c r="Z456" s="779"/>
      <c r="AA456" s="779"/>
      <c r="AB456" s="779"/>
      <c r="AC456" s="779"/>
      <c r="AD456" s="779"/>
      <c r="AE456" s="779"/>
      <c r="AF456" s="779"/>
      <c r="AG456" s="779"/>
      <c r="AH456" s="779"/>
      <c r="AI456" s="779"/>
      <c r="AJ456" s="779"/>
      <c r="AK456" s="779"/>
      <c r="AL456" s="779"/>
      <c r="AM456" s="779"/>
      <c r="AN456" s="779"/>
      <c r="AO456" s="779"/>
      <c r="AP456" s="779"/>
      <c r="AQ456" s="779"/>
      <c r="AR456" s="779"/>
      <c r="AS456" s="779"/>
      <c r="AT456" s="779"/>
      <c r="AU456" s="779"/>
      <c r="AV456" s="779"/>
      <c r="AW456" s="779"/>
      <c r="AX456" s="779"/>
      <c r="AY456" s="779"/>
      <c r="AZ456" s="779"/>
      <c r="BA456" s="779"/>
      <c r="BB456" s="779"/>
      <c r="BC456" s="779"/>
      <c r="BD456" s="779"/>
      <c r="BE456" s="779"/>
      <c r="BF456" s="779"/>
      <c r="BG456" s="779"/>
      <c r="BH456" s="779"/>
      <c r="BI456" s="779"/>
      <c r="BJ456" s="779"/>
      <c r="BK456" s="779"/>
      <c r="BL456" s="779"/>
      <c r="BM456" s="779"/>
      <c r="BN456" s="779"/>
      <c r="BO456" s="779"/>
      <c r="BP456" s="779"/>
      <c r="BQ456" s="779"/>
      <c r="BR456" s="779"/>
      <c r="BS456" s="779"/>
      <c r="BT456" s="779"/>
      <c r="BU456" s="779"/>
      <c r="BV456" s="779"/>
      <c r="BW456" s="779"/>
      <c r="BX456" s="779"/>
      <c r="BY456" s="779"/>
      <c r="BZ456" s="779"/>
      <c r="CA456" s="779"/>
      <c r="CB456" s="779"/>
      <c r="CC456" s="779"/>
      <c r="CD456" s="779"/>
      <c r="CE456" s="779"/>
      <c r="CF456" s="779"/>
      <c r="CG456" s="779"/>
      <c r="CH456" s="779"/>
      <c r="CI456" s="779"/>
      <c r="CJ456" s="779"/>
      <c r="CK456" s="779"/>
      <c r="CL456" s="779"/>
      <c r="CM456" s="779"/>
      <c r="CN456" s="779"/>
      <c r="CO456" s="779"/>
      <c r="CP456" s="779"/>
      <c r="CQ456" s="779"/>
      <c r="CR456" s="779"/>
      <c r="CS456" s="779"/>
      <c r="CT456" s="779"/>
      <c r="CU456" s="779"/>
      <c r="CV456" s="779"/>
      <c r="CW456" s="779"/>
      <c r="CX456" s="779"/>
      <c r="CY456" s="129"/>
      <c r="CZ456" s="129"/>
      <c r="DA456" s="129"/>
      <c r="DB456" s="129"/>
      <c r="DC456" s="129"/>
      <c r="DD456" s="129"/>
      <c r="DE456" s="129"/>
      <c r="DF456" s="129"/>
      <c r="DG456" s="129"/>
      <c r="DH456" s="129"/>
    </row>
    <row r="457" spans="1:112">
      <c r="A457" s="550" t="s">
        <v>1153</v>
      </c>
      <c r="B457" s="552">
        <f t="shared" ref="B457:B458" si="3223">5*AB457+5*BA457+16*C457+BZ457*4</f>
        <v>1087190.402529147</v>
      </c>
      <c r="C457" s="552">
        <v>36239.680084304899</v>
      </c>
      <c r="D457" s="552">
        <v>1015.121247628043</v>
      </c>
      <c r="E457" s="552">
        <v>1015.121247628043</v>
      </c>
      <c r="F457" s="552">
        <v>1015.121247628043</v>
      </c>
      <c r="G457" s="552">
        <v>811.99083664771808</v>
      </c>
      <c r="H457" s="552">
        <v>609.0727485768258</v>
      </c>
      <c r="I457" s="552">
        <v>811.99083664771808</v>
      </c>
      <c r="J457" s="552">
        <v>1015.121247628043</v>
      </c>
      <c r="K457" s="552">
        <v>1015.121247628043</v>
      </c>
      <c r="L457" s="552">
        <v>1522.6818714420651</v>
      </c>
      <c r="M457" s="552">
        <v>1624.2259557485224</v>
      </c>
      <c r="N457" s="552">
        <v>1827.2182457304784</v>
      </c>
      <c r="O457" s="552">
        <v>2030.2424952560859</v>
      </c>
      <c r="P457" s="552">
        <v>2030.2424952560859</v>
      </c>
      <c r="Q457" s="552">
        <v>1827.2182457304784</v>
      </c>
      <c r="R457" s="552">
        <v>2233.2667447816943</v>
      </c>
      <c r="S457" s="552">
        <v>2233.2667447816943</v>
      </c>
      <c r="T457" s="552">
        <v>1421.1697466792607</v>
      </c>
      <c r="U457" s="552">
        <v>1624.2259557485224</v>
      </c>
      <c r="V457" s="552">
        <v>2030.2424952560859</v>
      </c>
      <c r="W457" s="552">
        <v>2030.2424952560859</v>
      </c>
      <c r="X457" s="552">
        <v>1827.2182457304784</v>
      </c>
      <c r="Y457" s="552">
        <v>1827.2182457304784</v>
      </c>
      <c r="Z457" s="552">
        <v>1624.2259557485224</v>
      </c>
      <c r="AA457" s="552">
        <v>1218.1134854158934</v>
      </c>
      <c r="AB457" s="552">
        <v>36239.680084304899</v>
      </c>
      <c r="AC457" s="552">
        <v>1015.121247628043</v>
      </c>
      <c r="AD457" s="552">
        <v>1015.121247628043</v>
      </c>
      <c r="AE457" s="552">
        <v>1015.121247628043</v>
      </c>
      <c r="AF457" s="552">
        <v>811.99083664771808</v>
      </c>
      <c r="AG457" s="552">
        <v>609.0727485768258</v>
      </c>
      <c r="AH457" s="552">
        <v>811.99083664771808</v>
      </c>
      <c r="AI457" s="552">
        <v>1015.121247628043</v>
      </c>
      <c r="AJ457" s="552">
        <v>1015.121247628043</v>
      </c>
      <c r="AK457" s="552">
        <v>1522.6818714420651</v>
      </c>
      <c r="AL457" s="552">
        <v>1624.2259557485224</v>
      </c>
      <c r="AM457" s="552">
        <v>1827.2182457304784</v>
      </c>
      <c r="AN457" s="552">
        <v>2030.2424952560859</v>
      </c>
      <c r="AO457" s="552">
        <v>2030.2424952560859</v>
      </c>
      <c r="AP457" s="552">
        <v>1827.2182457304784</v>
      </c>
      <c r="AQ457" s="552">
        <v>2233.2667447816943</v>
      </c>
      <c r="AR457" s="552">
        <v>2233.2667447816943</v>
      </c>
      <c r="AS457" s="552">
        <v>1421.1697466792607</v>
      </c>
      <c r="AT457" s="552">
        <v>1624.2259557485224</v>
      </c>
      <c r="AU457" s="552">
        <v>2030.2424952560859</v>
      </c>
      <c r="AV457" s="552">
        <v>2030.2424952560859</v>
      </c>
      <c r="AW457" s="552">
        <v>1827.2182457304784</v>
      </c>
      <c r="AX457" s="552">
        <v>1827.2182457304784</v>
      </c>
      <c r="AY457" s="552">
        <v>1624.2259557485224</v>
      </c>
      <c r="AZ457" s="552">
        <v>1218.1134854158934</v>
      </c>
      <c r="BA457" s="552">
        <v>36239.680084304899</v>
      </c>
      <c r="BB457" s="552">
        <v>1015.121247628043</v>
      </c>
      <c r="BC457" s="552">
        <v>1015.121247628043</v>
      </c>
      <c r="BD457" s="552">
        <v>1015.121247628043</v>
      </c>
      <c r="BE457" s="552">
        <v>811.99083664771808</v>
      </c>
      <c r="BF457" s="552">
        <v>609.0727485768258</v>
      </c>
      <c r="BG457" s="552">
        <v>811.99083664771808</v>
      </c>
      <c r="BH457" s="552">
        <v>1015.121247628043</v>
      </c>
      <c r="BI457" s="552">
        <v>1015.121247628043</v>
      </c>
      <c r="BJ457" s="552">
        <v>1522.6818714420651</v>
      </c>
      <c r="BK457" s="552">
        <v>1624.2259557485224</v>
      </c>
      <c r="BL457" s="552">
        <v>1827.2182457304784</v>
      </c>
      <c r="BM457" s="552">
        <v>2030.2424952560859</v>
      </c>
      <c r="BN457" s="552">
        <v>2030.2424952560859</v>
      </c>
      <c r="BO457" s="552">
        <v>1827.2182457304784</v>
      </c>
      <c r="BP457" s="552">
        <v>2233.2667447816943</v>
      </c>
      <c r="BQ457" s="552">
        <v>2233.2667447816943</v>
      </c>
      <c r="BR457" s="552">
        <v>1421.1697466792607</v>
      </c>
      <c r="BS457" s="552">
        <v>1624.2259557485224</v>
      </c>
      <c r="BT457" s="552">
        <v>2030.2424952560859</v>
      </c>
      <c r="BU457" s="552">
        <v>2030.2424952560859</v>
      </c>
      <c r="BV457" s="552">
        <v>1827.2182457304784</v>
      </c>
      <c r="BW457" s="552">
        <v>1827.2182457304784</v>
      </c>
      <c r="BX457" s="552">
        <v>1624.2259557485224</v>
      </c>
      <c r="BY457" s="552">
        <v>1218.1134854158934</v>
      </c>
      <c r="BZ457" s="552">
        <v>36239.680084304899</v>
      </c>
      <c r="CA457" s="552">
        <v>1015.121247628043</v>
      </c>
      <c r="CB457" s="552">
        <v>1015.121247628043</v>
      </c>
      <c r="CC457" s="552">
        <v>1015.121247628043</v>
      </c>
      <c r="CD457" s="552">
        <v>811.99083664771808</v>
      </c>
      <c r="CE457" s="552">
        <v>609.0727485768258</v>
      </c>
      <c r="CF457" s="552">
        <v>811.99083664771808</v>
      </c>
      <c r="CG457" s="552">
        <v>1015.121247628043</v>
      </c>
      <c r="CH457" s="552">
        <v>1015.121247628043</v>
      </c>
      <c r="CI457" s="552">
        <v>1522.6818714420651</v>
      </c>
      <c r="CJ457" s="552">
        <v>1624.2259557485224</v>
      </c>
      <c r="CK457" s="552">
        <v>1827.2182457304784</v>
      </c>
      <c r="CL457" s="552">
        <v>2030.2424952560859</v>
      </c>
      <c r="CM457" s="552">
        <v>2101.7003056481221</v>
      </c>
      <c r="CN457" s="552">
        <v>1891.5302750833112</v>
      </c>
      <c r="CO457" s="552">
        <v>2311.870336212934</v>
      </c>
      <c r="CP457" s="552">
        <v>2311.870336212934</v>
      </c>
      <c r="CQ457" s="552">
        <v>1471.190213953686</v>
      </c>
      <c r="CR457" s="552">
        <v>1681.3933289322179</v>
      </c>
      <c r="CS457" s="552">
        <v>2101.7003056481221</v>
      </c>
      <c r="CT457" s="552">
        <v>2101.7003056481221</v>
      </c>
      <c r="CU457" s="552">
        <v>1891.5302750833112</v>
      </c>
      <c r="CV457" s="552">
        <v>1891.5302750833112</v>
      </c>
      <c r="CW457" s="552">
        <v>1681.3933289322179</v>
      </c>
      <c r="CX457" s="552">
        <v>1260.9870449439891</v>
      </c>
      <c r="CY457" s="129"/>
      <c r="CZ457" s="129"/>
      <c r="DA457" s="129"/>
      <c r="DB457" s="129"/>
      <c r="DC457" s="129"/>
      <c r="DD457" s="129"/>
      <c r="DE457" s="129"/>
      <c r="DF457" s="129"/>
      <c r="DG457" s="129"/>
      <c r="DH457" s="129"/>
    </row>
    <row r="458" spans="1:112">
      <c r="A458" s="550" t="s">
        <v>1154</v>
      </c>
      <c r="B458" s="552">
        <f t="shared" si="3223"/>
        <v>321247.0284817224</v>
      </c>
      <c r="C458" s="552">
        <f t="shared" ref="C458" si="3224">SUM(D458:AA458)</f>
        <v>10708.234282724079</v>
      </c>
      <c r="D458" s="552">
        <f>Inputs!$E$43/Inputs!$E$31*D469</f>
        <v>0</v>
      </c>
      <c r="E458" s="552">
        <f>Inputs!$E$43/Inputs!$E$31*E469</f>
        <v>0</v>
      </c>
      <c r="F458" s="552">
        <f>Inputs!$E$43/Inputs!$E$31*F469</f>
        <v>0</v>
      </c>
      <c r="G458" s="552">
        <f>Inputs!$E$43/Inputs!$E$31*G469</f>
        <v>0</v>
      </c>
      <c r="H458" s="552">
        <f>Inputs!$E$43/Inputs!$E$31*H469</f>
        <v>0</v>
      </c>
      <c r="I458" s="552">
        <f>Inputs!$E$43/Inputs!$E$31*I469</f>
        <v>0</v>
      </c>
      <c r="J458" s="552">
        <f>Inputs!$E$43/Inputs!$E$31*J469</f>
        <v>0</v>
      </c>
      <c r="K458" s="552">
        <f>Inputs!$E$43/Inputs!$E$31*K469</f>
        <v>0</v>
      </c>
      <c r="L458" s="552">
        <f>Inputs!$E$43/Inputs!$E$31*L469</f>
        <v>154.70135306870003</v>
      </c>
      <c r="M458" s="552">
        <f>Inputs!$E$43/Inputs!$E$31*M469</f>
        <v>688.90446288405485</v>
      </c>
      <c r="N458" s="552">
        <f>Inputs!$E$43/Inputs!$E$31*N469</f>
        <v>1133.6708529565676</v>
      </c>
      <c r="O458" s="552">
        <f>Inputs!$E$43/Inputs!$E$31*O469</f>
        <v>1498.6693578530317</v>
      </c>
      <c r="P458" s="552">
        <f>Inputs!$E$43/Inputs!$E$31*P469</f>
        <v>1708.9665096807958</v>
      </c>
      <c r="Q458" s="552">
        <f>Inputs!$E$43/Inputs!$E$31*Q469</f>
        <v>1653.3707109217314</v>
      </c>
      <c r="R458" s="552">
        <f>Inputs!$E$43/Inputs!$E$31*R469</f>
        <v>1554.2651566120956</v>
      </c>
      <c r="S458" s="552">
        <f>Inputs!$E$43/Inputs!$E$31*S469</f>
        <v>1368.140091201316</v>
      </c>
      <c r="T458" s="552">
        <f>Inputs!$E$43/Inputs!$E$31*T469</f>
        <v>775.92397398519859</v>
      </c>
      <c r="U458" s="552">
        <f>Inputs!$E$43/Inputs!$E$31*U469</f>
        <v>171.62181356058909</v>
      </c>
      <c r="V458" s="552">
        <f>Inputs!$E$43/Inputs!$E$31*V469</f>
        <v>0</v>
      </c>
      <c r="W458" s="552">
        <f>Inputs!$E$43/Inputs!$E$31*W469</f>
        <v>0</v>
      </c>
      <c r="X458" s="552">
        <f>Inputs!$E$43/Inputs!$E$31*X469</f>
        <v>0</v>
      </c>
      <c r="Y458" s="552">
        <f>Inputs!$E$43/Inputs!$E$31*Y469</f>
        <v>0</v>
      </c>
      <c r="Z458" s="552">
        <f>Inputs!$E$43/Inputs!$E$31*Z469</f>
        <v>0</v>
      </c>
      <c r="AA458" s="552">
        <f>Inputs!$E$43/Inputs!$E$31*AA469</f>
        <v>0</v>
      </c>
      <c r="AB458" s="552">
        <f>C458</f>
        <v>10708.234282724079</v>
      </c>
      <c r="AC458" s="552">
        <f t="shared" ref="AC458" si="3225">D458</f>
        <v>0</v>
      </c>
      <c r="AD458" s="552">
        <f t="shared" ref="AD458" si="3226">E458</f>
        <v>0</v>
      </c>
      <c r="AE458" s="552">
        <f t="shared" ref="AE458" si="3227">F458</f>
        <v>0</v>
      </c>
      <c r="AF458" s="552">
        <f t="shared" ref="AF458" si="3228">G458</f>
        <v>0</v>
      </c>
      <c r="AG458" s="552">
        <f t="shared" ref="AG458" si="3229">H458</f>
        <v>0</v>
      </c>
      <c r="AH458" s="552">
        <f t="shared" ref="AH458" si="3230">I458</f>
        <v>0</v>
      </c>
      <c r="AI458" s="552">
        <f t="shared" ref="AI458" si="3231">J458</f>
        <v>0</v>
      </c>
      <c r="AJ458" s="552">
        <f t="shared" ref="AJ458" si="3232">K458</f>
        <v>0</v>
      </c>
      <c r="AK458" s="552">
        <f t="shared" ref="AK458" si="3233">L458</f>
        <v>154.70135306870003</v>
      </c>
      <c r="AL458" s="552">
        <f t="shared" ref="AL458" si="3234">M458</f>
        <v>688.90446288405485</v>
      </c>
      <c r="AM458" s="552">
        <f t="shared" ref="AM458" si="3235">N458</f>
        <v>1133.6708529565676</v>
      </c>
      <c r="AN458" s="552">
        <f t="shared" ref="AN458" si="3236">O458</f>
        <v>1498.6693578530317</v>
      </c>
      <c r="AO458" s="552">
        <f t="shared" ref="AO458" si="3237">P458</f>
        <v>1708.9665096807958</v>
      </c>
      <c r="AP458" s="552">
        <f t="shared" ref="AP458" si="3238">Q458</f>
        <v>1653.3707109217314</v>
      </c>
      <c r="AQ458" s="552">
        <f t="shared" ref="AQ458" si="3239">R458</f>
        <v>1554.2651566120956</v>
      </c>
      <c r="AR458" s="552">
        <f t="shared" ref="AR458" si="3240">S458</f>
        <v>1368.140091201316</v>
      </c>
      <c r="AS458" s="552">
        <f t="shared" ref="AS458" si="3241">T458</f>
        <v>775.92397398519859</v>
      </c>
      <c r="AT458" s="552">
        <f t="shared" ref="AT458" si="3242">U458</f>
        <v>171.62181356058909</v>
      </c>
      <c r="AU458" s="552">
        <f t="shared" ref="AU458" si="3243">V458</f>
        <v>0</v>
      </c>
      <c r="AV458" s="552">
        <f t="shared" ref="AV458" si="3244">W458</f>
        <v>0</v>
      </c>
      <c r="AW458" s="552">
        <f t="shared" ref="AW458" si="3245">X458</f>
        <v>0</v>
      </c>
      <c r="AX458" s="552">
        <f t="shared" ref="AX458" si="3246">Y458</f>
        <v>0</v>
      </c>
      <c r="AY458" s="552">
        <f t="shared" ref="AY458" si="3247">Z458</f>
        <v>0</v>
      </c>
      <c r="AZ458" s="552">
        <f t="shared" ref="AZ458" si="3248">AA458</f>
        <v>0</v>
      </c>
      <c r="BA458" s="552">
        <f t="shared" ref="BA458" si="3249">AB458</f>
        <v>10708.234282724079</v>
      </c>
      <c r="BB458" s="552">
        <f t="shared" ref="BB458" si="3250">AC458</f>
        <v>0</v>
      </c>
      <c r="BC458" s="552">
        <f t="shared" ref="BC458" si="3251">AD458</f>
        <v>0</v>
      </c>
      <c r="BD458" s="552">
        <f t="shared" ref="BD458" si="3252">AE458</f>
        <v>0</v>
      </c>
      <c r="BE458" s="552">
        <f t="shared" ref="BE458" si="3253">AF458</f>
        <v>0</v>
      </c>
      <c r="BF458" s="552">
        <f t="shared" ref="BF458" si="3254">AG458</f>
        <v>0</v>
      </c>
      <c r="BG458" s="552">
        <f t="shared" ref="BG458" si="3255">AH458</f>
        <v>0</v>
      </c>
      <c r="BH458" s="552">
        <f t="shared" ref="BH458" si="3256">AI458</f>
        <v>0</v>
      </c>
      <c r="BI458" s="552">
        <f t="shared" ref="BI458" si="3257">AJ458</f>
        <v>0</v>
      </c>
      <c r="BJ458" s="552">
        <f t="shared" ref="BJ458" si="3258">AK458</f>
        <v>154.70135306870003</v>
      </c>
      <c r="BK458" s="552">
        <f t="shared" ref="BK458" si="3259">AL458</f>
        <v>688.90446288405485</v>
      </c>
      <c r="BL458" s="552">
        <f t="shared" ref="BL458" si="3260">AM458</f>
        <v>1133.6708529565676</v>
      </c>
      <c r="BM458" s="552">
        <f t="shared" ref="BM458" si="3261">AN458</f>
        <v>1498.6693578530317</v>
      </c>
      <c r="BN458" s="552">
        <f t="shared" ref="BN458" si="3262">AO458</f>
        <v>1708.9665096807958</v>
      </c>
      <c r="BO458" s="552">
        <f t="shared" ref="BO458" si="3263">AP458</f>
        <v>1653.3707109217314</v>
      </c>
      <c r="BP458" s="552">
        <f t="shared" ref="BP458" si="3264">AQ458</f>
        <v>1554.2651566120956</v>
      </c>
      <c r="BQ458" s="552">
        <f t="shared" ref="BQ458" si="3265">AR458</f>
        <v>1368.140091201316</v>
      </c>
      <c r="BR458" s="552">
        <f t="shared" ref="BR458" si="3266">AS458</f>
        <v>775.92397398519859</v>
      </c>
      <c r="BS458" s="552">
        <f t="shared" ref="BS458" si="3267">AT458</f>
        <v>171.62181356058909</v>
      </c>
      <c r="BT458" s="552">
        <f t="shared" ref="BT458" si="3268">AU458</f>
        <v>0</v>
      </c>
      <c r="BU458" s="552">
        <f t="shared" ref="BU458" si="3269">AV458</f>
        <v>0</v>
      </c>
      <c r="BV458" s="552">
        <f t="shared" ref="BV458" si="3270">AW458</f>
        <v>0</v>
      </c>
      <c r="BW458" s="552">
        <f t="shared" ref="BW458" si="3271">AX458</f>
        <v>0</v>
      </c>
      <c r="BX458" s="552">
        <f t="shared" ref="BX458" si="3272">AY458</f>
        <v>0</v>
      </c>
      <c r="BY458" s="552">
        <f t="shared" ref="BY458" si="3273">AZ458</f>
        <v>0</v>
      </c>
      <c r="BZ458" s="552">
        <f t="shared" ref="BZ458" si="3274">BA458</f>
        <v>10708.234282724079</v>
      </c>
      <c r="CA458" s="552">
        <f t="shared" ref="CA458" si="3275">BB458</f>
        <v>0</v>
      </c>
      <c r="CB458" s="552">
        <f t="shared" ref="CB458" si="3276">BC458</f>
        <v>0</v>
      </c>
      <c r="CC458" s="552">
        <f t="shared" ref="CC458" si="3277">BD458</f>
        <v>0</v>
      </c>
      <c r="CD458" s="552">
        <f t="shared" ref="CD458" si="3278">BE458</f>
        <v>0</v>
      </c>
      <c r="CE458" s="552">
        <f t="shared" ref="CE458" si="3279">BF458</f>
        <v>0</v>
      </c>
      <c r="CF458" s="552">
        <f t="shared" ref="CF458" si="3280">BG458</f>
        <v>0</v>
      </c>
      <c r="CG458" s="552">
        <f t="shared" ref="CG458" si="3281">BH458</f>
        <v>0</v>
      </c>
      <c r="CH458" s="552">
        <f t="shared" ref="CH458" si="3282">BI458</f>
        <v>0</v>
      </c>
      <c r="CI458" s="552">
        <f t="shared" ref="CI458" si="3283">BJ458</f>
        <v>154.70135306870003</v>
      </c>
      <c r="CJ458" s="552">
        <f t="shared" ref="CJ458" si="3284">BK458</f>
        <v>688.90446288405485</v>
      </c>
      <c r="CK458" s="552">
        <f t="shared" ref="CK458" si="3285">BL458</f>
        <v>1133.6708529565676</v>
      </c>
      <c r="CL458" s="552">
        <f t="shared" ref="CL458" si="3286">BM458</f>
        <v>1498.6693578530317</v>
      </c>
      <c r="CM458" s="552">
        <f t="shared" ref="CM458" si="3287">BN458</f>
        <v>1708.9665096807958</v>
      </c>
      <c r="CN458" s="552">
        <f t="shared" ref="CN458" si="3288">BO458</f>
        <v>1653.3707109217314</v>
      </c>
      <c r="CO458" s="552">
        <f t="shared" ref="CO458" si="3289">BP458</f>
        <v>1554.2651566120956</v>
      </c>
      <c r="CP458" s="552">
        <f t="shared" ref="CP458" si="3290">BQ458</f>
        <v>1368.140091201316</v>
      </c>
      <c r="CQ458" s="552">
        <f t="shared" ref="CQ458" si="3291">BR458</f>
        <v>775.92397398519859</v>
      </c>
      <c r="CR458" s="552">
        <f t="shared" ref="CR458" si="3292">BS458</f>
        <v>171.62181356058909</v>
      </c>
      <c r="CS458" s="552">
        <f t="shared" ref="CS458" si="3293">BT458</f>
        <v>0</v>
      </c>
      <c r="CT458" s="552">
        <f t="shared" ref="CT458" si="3294">BU458</f>
        <v>0</v>
      </c>
      <c r="CU458" s="552">
        <f t="shared" ref="CU458" si="3295">BV458</f>
        <v>0</v>
      </c>
      <c r="CV458" s="552">
        <f t="shared" ref="CV458" si="3296">BW458</f>
        <v>0</v>
      </c>
      <c r="CW458" s="552">
        <f t="shared" ref="CW458" si="3297">BX458</f>
        <v>0</v>
      </c>
      <c r="CX458" s="552">
        <f t="shared" ref="CX458" si="3298">BY458</f>
        <v>0</v>
      </c>
      <c r="CY458" s="129"/>
      <c r="CZ458" s="129"/>
      <c r="DA458" s="129"/>
      <c r="DB458" s="129"/>
      <c r="DC458" s="129"/>
      <c r="DD458" s="129"/>
      <c r="DE458" s="129"/>
      <c r="DF458" s="129"/>
      <c r="DG458" s="129"/>
      <c r="DH458" s="129"/>
    </row>
    <row r="459" spans="1:112">
      <c r="A459" s="547" t="s">
        <v>1196</v>
      </c>
      <c r="B459" s="548">
        <f t="shared" ref="B459:AG459" si="3299">SUM(B457:B458)</f>
        <v>1408437.4310108693</v>
      </c>
      <c r="C459" s="548">
        <f t="shared" si="3299"/>
        <v>46947.914367028978</v>
      </c>
      <c r="D459" s="548">
        <f t="shared" si="3299"/>
        <v>1015.121247628043</v>
      </c>
      <c r="E459" s="548">
        <f t="shared" si="3299"/>
        <v>1015.121247628043</v>
      </c>
      <c r="F459" s="548">
        <f t="shared" si="3299"/>
        <v>1015.121247628043</v>
      </c>
      <c r="G459" s="548">
        <f t="shared" si="3299"/>
        <v>811.99083664771808</v>
      </c>
      <c r="H459" s="548">
        <f t="shared" si="3299"/>
        <v>609.0727485768258</v>
      </c>
      <c r="I459" s="548">
        <f t="shared" si="3299"/>
        <v>811.99083664771808</v>
      </c>
      <c r="J459" s="548">
        <f t="shared" si="3299"/>
        <v>1015.121247628043</v>
      </c>
      <c r="K459" s="548">
        <f t="shared" si="3299"/>
        <v>1015.121247628043</v>
      </c>
      <c r="L459" s="548">
        <f t="shared" si="3299"/>
        <v>1677.3832245107651</v>
      </c>
      <c r="M459" s="548">
        <f t="shared" si="3299"/>
        <v>2313.1304186325774</v>
      </c>
      <c r="N459" s="548">
        <f t="shared" si="3299"/>
        <v>2960.889098687046</v>
      </c>
      <c r="O459" s="548">
        <f t="shared" si="3299"/>
        <v>3528.9118531091176</v>
      </c>
      <c r="P459" s="548">
        <f t="shared" si="3299"/>
        <v>3739.2090049368817</v>
      </c>
      <c r="Q459" s="548">
        <f t="shared" si="3299"/>
        <v>3480.5889566522101</v>
      </c>
      <c r="R459" s="548">
        <f t="shared" si="3299"/>
        <v>3787.5319013937897</v>
      </c>
      <c r="S459" s="548">
        <f t="shared" si="3299"/>
        <v>3601.4068359830103</v>
      </c>
      <c r="T459" s="548">
        <f t="shared" si="3299"/>
        <v>2197.0937206644594</v>
      </c>
      <c r="U459" s="548">
        <f t="shared" si="3299"/>
        <v>1795.8477693091115</v>
      </c>
      <c r="V459" s="548">
        <f t="shared" si="3299"/>
        <v>2030.2424952560859</v>
      </c>
      <c r="W459" s="548">
        <f t="shared" si="3299"/>
        <v>2030.2424952560859</v>
      </c>
      <c r="X459" s="548">
        <f t="shared" si="3299"/>
        <v>1827.2182457304784</v>
      </c>
      <c r="Y459" s="548">
        <f t="shared" si="3299"/>
        <v>1827.2182457304784</v>
      </c>
      <c r="Z459" s="548">
        <f t="shared" si="3299"/>
        <v>1624.2259557485224</v>
      </c>
      <c r="AA459" s="548">
        <f t="shared" si="3299"/>
        <v>1218.1134854158934</v>
      </c>
      <c r="AB459" s="548">
        <f t="shared" si="3299"/>
        <v>46947.914367028978</v>
      </c>
      <c r="AC459" s="548">
        <f t="shared" si="3299"/>
        <v>1015.121247628043</v>
      </c>
      <c r="AD459" s="548">
        <f t="shared" si="3299"/>
        <v>1015.121247628043</v>
      </c>
      <c r="AE459" s="548">
        <f t="shared" si="3299"/>
        <v>1015.121247628043</v>
      </c>
      <c r="AF459" s="548">
        <f t="shared" si="3299"/>
        <v>811.99083664771808</v>
      </c>
      <c r="AG459" s="548">
        <f t="shared" si="3299"/>
        <v>609.0727485768258</v>
      </c>
      <c r="AH459" s="548">
        <f t="shared" ref="AH459:BM459" si="3300">SUM(AH457:AH458)</f>
        <v>811.99083664771808</v>
      </c>
      <c r="AI459" s="548">
        <f t="shared" si="3300"/>
        <v>1015.121247628043</v>
      </c>
      <c r="AJ459" s="548">
        <f t="shared" si="3300"/>
        <v>1015.121247628043</v>
      </c>
      <c r="AK459" s="548">
        <f t="shared" si="3300"/>
        <v>1677.3832245107651</v>
      </c>
      <c r="AL459" s="548">
        <f t="shared" si="3300"/>
        <v>2313.1304186325774</v>
      </c>
      <c r="AM459" s="548">
        <f t="shared" si="3300"/>
        <v>2960.889098687046</v>
      </c>
      <c r="AN459" s="548">
        <f t="shared" si="3300"/>
        <v>3528.9118531091176</v>
      </c>
      <c r="AO459" s="548">
        <f t="shared" si="3300"/>
        <v>3739.2090049368817</v>
      </c>
      <c r="AP459" s="548">
        <f t="shared" si="3300"/>
        <v>3480.5889566522101</v>
      </c>
      <c r="AQ459" s="548">
        <f t="shared" si="3300"/>
        <v>3787.5319013937897</v>
      </c>
      <c r="AR459" s="548">
        <f t="shared" si="3300"/>
        <v>3601.4068359830103</v>
      </c>
      <c r="AS459" s="548">
        <f t="shared" si="3300"/>
        <v>2197.0937206644594</v>
      </c>
      <c r="AT459" s="548">
        <f t="shared" si="3300"/>
        <v>1795.8477693091115</v>
      </c>
      <c r="AU459" s="548">
        <f t="shared" si="3300"/>
        <v>2030.2424952560859</v>
      </c>
      <c r="AV459" s="548">
        <f t="shared" si="3300"/>
        <v>2030.2424952560859</v>
      </c>
      <c r="AW459" s="548">
        <f t="shared" si="3300"/>
        <v>1827.2182457304784</v>
      </c>
      <c r="AX459" s="548">
        <f t="shared" si="3300"/>
        <v>1827.2182457304784</v>
      </c>
      <c r="AY459" s="548">
        <f t="shared" si="3300"/>
        <v>1624.2259557485224</v>
      </c>
      <c r="AZ459" s="548">
        <f t="shared" si="3300"/>
        <v>1218.1134854158934</v>
      </c>
      <c r="BA459" s="548">
        <f t="shared" si="3300"/>
        <v>46947.914367028978</v>
      </c>
      <c r="BB459" s="548">
        <f t="shared" si="3300"/>
        <v>1015.121247628043</v>
      </c>
      <c r="BC459" s="548">
        <f t="shared" si="3300"/>
        <v>1015.121247628043</v>
      </c>
      <c r="BD459" s="548">
        <f t="shared" si="3300"/>
        <v>1015.121247628043</v>
      </c>
      <c r="BE459" s="548">
        <f t="shared" si="3300"/>
        <v>811.99083664771808</v>
      </c>
      <c r="BF459" s="548">
        <f t="shared" si="3300"/>
        <v>609.0727485768258</v>
      </c>
      <c r="BG459" s="548">
        <f t="shared" si="3300"/>
        <v>811.99083664771808</v>
      </c>
      <c r="BH459" s="548">
        <f t="shared" si="3300"/>
        <v>1015.121247628043</v>
      </c>
      <c r="BI459" s="548">
        <f t="shared" si="3300"/>
        <v>1015.121247628043</v>
      </c>
      <c r="BJ459" s="548">
        <f t="shared" si="3300"/>
        <v>1677.3832245107651</v>
      </c>
      <c r="BK459" s="548">
        <f t="shared" si="3300"/>
        <v>2313.1304186325774</v>
      </c>
      <c r="BL459" s="548">
        <f t="shared" si="3300"/>
        <v>2960.889098687046</v>
      </c>
      <c r="BM459" s="548">
        <f t="shared" si="3300"/>
        <v>3528.9118531091176</v>
      </c>
      <c r="BN459" s="548">
        <f t="shared" ref="BN459:CS459" si="3301">SUM(BN457:BN458)</f>
        <v>3739.2090049368817</v>
      </c>
      <c r="BO459" s="548">
        <f t="shared" si="3301"/>
        <v>3480.5889566522101</v>
      </c>
      <c r="BP459" s="548">
        <f t="shared" si="3301"/>
        <v>3787.5319013937897</v>
      </c>
      <c r="BQ459" s="548">
        <f t="shared" si="3301"/>
        <v>3601.4068359830103</v>
      </c>
      <c r="BR459" s="548">
        <f t="shared" si="3301"/>
        <v>2197.0937206644594</v>
      </c>
      <c r="BS459" s="548">
        <f t="shared" si="3301"/>
        <v>1795.8477693091115</v>
      </c>
      <c r="BT459" s="548">
        <f t="shared" si="3301"/>
        <v>2030.2424952560859</v>
      </c>
      <c r="BU459" s="548">
        <f t="shared" si="3301"/>
        <v>2030.2424952560859</v>
      </c>
      <c r="BV459" s="548">
        <f t="shared" si="3301"/>
        <v>1827.2182457304784</v>
      </c>
      <c r="BW459" s="548">
        <f t="shared" si="3301"/>
        <v>1827.2182457304784</v>
      </c>
      <c r="BX459" s="548">
        <f t="shared" si="3301"/>
        <v>1624.2259557485224</v>
      </c>
      <c r="BY459" s="548">
        <f t="shared" si="3301"/>
        <v>1218.1134854158934</v>
      </c>
      <c r="BZ459" s="548">
        <f t="shared" si="3301"/>
        <v>46947.914367028978</v>
      </c>
      <c r="CA459" s="548">
        <f t="shared" si="3301"/>
        <v>1015.121247628043</v>
      </c>
      <c r="CB459" s="548">
        <f t="shared" si="3301"/>
        <v>1015.121247628043</v>
      </c>
      <c r="CC459" s="548">
        <f t="shared" si="3301"/>
        <v>1015.121247628043</v>
      </c>
      <c r="CD459" s="548">
        <f t="shared" si="3301"/>
        <v>811.99083664771808</v>
      </c>
      <c r="CE459" s="548">
        <f t="shared" si="3301"/>
        <v>609.0727485768258</v>
      </c>
      <c r="CF459" s="548">
        <f t="shared" si="3301"/>
        <v>811.99083664771808</v>
      </c>
      <c r="CG459" s="548">
        <f t="shared" si="3301"/>
        <v>1015.121247628043</v>
      </c>
      <c r="CH459" s="548">
        <f t="shared" si="3301"/>
        <v>1015.121247628043</v>
      </c>
      <c r="CI459" s="548">
        <f t="shared" si="3301"/>
        <v>1677.3832245107651</v>
      </c>
      <c r="CJ459" s="548">
        <f t="shared" si="3301"/>
        <v>2313.1304186325774</v>
      </c>
      <c r="CK459" s="548">
        <f t="shared" si="3301"/>
        <v>2960.889098687046</v>
      </c>
      <c r="CL459" s="548">
        <f t="shared" si="3301"/>
        <v>3528.9118531091176</v>
      </c>
      <c r="CM459" s="548">
        <f t="shared" si="3301"/>
        <v>3810.6668153289179</v>
      </c>
      <c r="CN459" s="548">
        <f t="shared" si="3301"/>
        <v>3544.9009860050428</v>
      </c>
      <c r="CO459" s="548">
        <f t="shared" si="3301"/>
        <v>3866.1354928250294</v>
      </c>
      <c r="CP459" s="548">
        <f t="shared" si="3301"/>
        <v>3680.01042741425</v>
      </c>
      <c r="CQ459" s="548">
        <f t="shared" si="3301"/>
        <v>2247.1141879388847</v>
      </c>
      <c r="CR459" s="548">
        <f t="shared" si="3301"/>
        <v>1853.0151424928069</v>
      </c>
      <c r="CS459" s="548">
        <f t="shared" si="3301"/>
        <v>2101.7003056481221</v>
      </c>
      <c r="CT459" s="548">
        <f t="shared" ref="CT459:CX459" si="3302">SUM(CT457:CT458)</f>
        <v>2101.7003056481221</v>
      </c>
      <c r="CU459" s="548">
        <f t="shared" si="3302"/>
        <v>1891.5302750833112</v>
      </c>
      <c r="CV459" s="548">
        <f t="shared" si="3302"/>
        <v>1891.5302750833112</v>
      </c>
      <c r="CW459" s="548">
        <f t="shared" si="3302"/>
        <v>1681.3933289322179</v>
      </c>
      <c r="CX459" s="548">
        <f t="shared" si="3302"/>
        <v>1260.9870449439891</v>
      </c>
      <c r="CY459" s="129"/>
      <c r="CZ459" s="129"/>
      <c r="DA459" s="129"/>
      <c r="DB459" s="129"/>
      <c r="DC459" s="129"/>
      <c r="DD459" s="129"/>
      <c r="DE459" s="129"/>
      <c r="DF459" s="129"/>
      <c r="DG459" s="129"/>
      <c r="DH459" s="129"/>
    </row>
    <row r="460" spans="1:112">
      <c r="A460" s="547"/>
      <c r="B460" s="548">
        <f t="shared" ref="B460" si="3303">5*AB460+5*BA460+16*C460+BZ460*4</f>
        <v>0</v>
      </c>
      <c r="C460" s="548"/>
      <c r="D460" s="548"/>
      <c r="E460" s="548"/>
      <c r="F460" s="548"/>
      <c r="G460" s="548"/>
      <c r="H460" s="548"/>
      <c r="I460" s="548"/>
      <c r="J460" s="548"/>
      <c r="K460" s="548"/>
      <c r="L460" s="548"/>
      <c r="M460" s="548"/>
      <c r="N460" s="548"/>
      <c r="O460" s="548"/>
      <c r="P460" s="548"/>
      <c r="Q460" s="548"/>
      <c r="R460" s="548"/>
      <c r="S460" s="548"/>
      <c r="T460" s="548"/>
      <c r="U460" s="548"/>
      <c r="V460" s="548"/>
      <c r="W460" s="548"/>
      <c r="X460" s="548"/>
      <c r="Y460" s="548"/>
      <c r="Z460" s="548"/>
      <c r="AA460" s="548"/>
      <c r="AB460" s="548"/>
      <c r="AC460" s="548"/>
      <c r="AD460" s="548"/>
      <c r="AE460" s="548"/>
      <c r="AF460" s="548"/>
      <c r="AG460" s="548"/>
      <c r="AH460" s="548"/>
      <c r="AI460" s="548"/>
      <c r="AJ460" s="548"/>
      <c r="AK460" s="548"/>
      <c r="AL460" s="548"/>
      <c r="AM460" s="548"/>
      <c r="AN460" s="548"/>
      <c r="AO460" s="548"/>
      <c r="AP460" s="548"/>
      <c r="AQ460" s="548"/>
      <c r="AR460" s="548"/>
      <c r="AS460" s="548"/>
      <c r="AT460" s="548"/>
      <c r="AU460" s="548"/>
      <c r="AV460" s="548"/>
      <c r="AW460" s="548"/>
      <c r="AX460" s="548"/>
      <c r="AY460" s="548"/>
      <c r="AZ460" s="548"/>
      <c r="BA460" s="548"/>
      <c r="BB460" s="548"/>
      <c r="BC460" s="548"/>
      <c r="BD460" s="548"/>
      <c r="BE460" s="548"/>
      <c r="BF460" s="548"/>
      <c r="BG460" s="548"/>
      <c r="BH460" s="548"/>
      <c r="BI460" s="548"/>
      <c r="BJ460" s="548"/>
      <c r="BK460" s="548"/>
      <c r="BL460" s="548"/>
      <c r="BM460" s="548"/>
      <c r="BN460" s="548"/>
      <c r="BO460" s="548"/>
      <c r="BP460" s="548"/>
      <c r="BQ460" s="548"/>
      <c r="BR460" s="548"/>
      <c r="BS460" s="548"/>
      <c r="BT460" s="548"/>
      <c r="BU460" s="548"/>
      <c r="BV460" s="548"/>
      <c r="BW460" s="548"/>
      <c r="BX460" s="548"/>
      <c r="BY460" s="548"/>
      <c r="BZ460" s="548"/>
      <c r="CA460" s="548"/>
      <c r="CB460" s="548"/>
      <c r="CC460" s="548"/>
      <c r="CD460" s="548"/>
      <c r="CE460" s="548"/>
      <c r="CF460" s="548"/>
      <c r="CG460" s="548"/>
      <c r="CH460" s="548"/>
      <c r="CI460" s="548"/>
      <c r="CJ460" s="548"/>
      <c r="CK460" s="548"/>
      <c r="CL460" s="548"/>
      <c r="CM460" s="548"/>
      <c r="CN460" s="548"/>
      <c r="CO460" s="548"/>
      <c r="CP460" s="548"/>
      <c r="CQ460" s="548"/>
      <c r="CR460" s="548"/>
      <c r="CS460" s="548"/>
      <c r="CT460" s="548"/>
      <c r="CU460" s="548"/>
      <c r="CV460" s="548"/>
      <c r="CW460" s="548"/>
      <c r="CX460" s="548"/>
      <c r="CY460" s="129"/>
      <c r="CZ460" s="129"/>
      <c r="DA460" s="129"/>
      <c r="DB460" s="129"/>
      <c r="DC460" s="129"/>
      <c r="DD460" s="129"/>
      <c r="DE460" s="129"/>
      <c r="DF460" s="129"/>
      <c r="DG460" s="129"/>
      <c r="DH460" s="129"/>
    </row>
    <row r="461" spans="1:112">
      <c r="A461" s="550" t="s">
        <v>1155</v>
      </c>
      <c r="B461" s="552">
        <f t="shared" ref="B461:B463" si="3304">4*AB461+4*BA461+17*C461+BZ461*5</f>
        <v>1080000</v>
      </c>
      <c r="C461" s="552">
        <f t="shared" ref="C461:C462" si="3305">SUM(D461:AA461)</f>
        <v>36000</v>
      </c>
      <c r="D461" s="552">
        <f>Inputs!$E$46</f>
        <v>1500</v>
      </c>
      <c r="E461" s="552">
        <f>Inputs!$E$46</f>
        <v>1500</v>
      </c>
      <c r="F461" s="552">
        <f>Inputs!$E$46</f>
        <v>1500</v>
      </c>
      <c r="G461" s="552">
        <f>Inputs!$E$46</f>
        <v>1500</v>
      </c>
      <c r="H461" s="552">
        <f>Inputs!$E$46</f>
        <v>1500</v>
      </c>
      <c r="I461" s="552">
        <f>Inputs!$E$46</f>
        <v>1500</v>
      </c>
      <c r="J461" s="552">
        <f>Inputs!$E$45</f>
        <v>1500</v>
      </c>
      <c r="K461" s="552">
        <f>Inputs!$E$45</f>
        <v>1500</v>
      </c>
      <c r="L461" s="552">
        <f>Inputs!$E$45</f>
        <v>1500</v>
      </c>
      <c r="M461" s="552">
        <f>Inputs!$E$45</f>
        <v>1500</v>
      </c>
      <c r="N461" s="552">
        <f>Inputs!$E$45</f>
        <v>1500</v>
      </c>
      <c r="O461" s="552">
        <f>Inputs!$E$45</f>
        <v>1500</v>
      </c>
      <c r="P461" s="552">
        <f>Inputs!$E$45</f>
        <v>1500</v>
      </c>
      <c r="Q461" s="552">
        <f>Inputs!$E$45</f>
        <v>1500</v>
      </c>
      <c r="R461" s="552">
        <f>Inputs!$E$45</f>
        <v>1500</v>
      </c>
      <c r="S461" s="552">
        <f>Inputs!$E$45</f>
        <v>1500</v>
      </c>
      <c r="T461" s="552">
        <f>Inputs!$E$45</f>
        <v>1500</v>
      </c>
      <c r="U461" s="552">
        <f>Inputs!$E$45</f>
        <v>1500</v>
      </c>
      <c r="V461" s="552">
        <f>Inputs!$E$45</f>
        <v>1500</v>
      </c>
      <c r="W461" s="552">
        <f>Inputs!$E$45</f>
        <v>1500</v>
      </c>
      <c r="X461" s="552">
        <f>Inputs!$E$45</f>
        <v>1500</v>
      </c>
      <c r="Y461" s="552">
        <f>Inputs!$E$46</f>
        <v>1500</v>
      </c>
      <c r="Z461" s="552">
        <f>Inputs!$E$46</f>
        <v>1500</v>
      </c>
      <c r="AA461" s="552">
        <f>Inputs!$E$46</f>
        <v>1500</v>
      </c>
      <c r="AB461" s="552">
        <f t="shared" ref="AB461:AB462" si="3306">SUM(AC461:AZ461)</f>
        <v>36000</v>
      </c>
      <c r="AC461" s="552">
        <f>Inputs!$E$46</f>
        <v>1500</v>
      </c>
      <c r="AD461" s="552">
        <f>Inputs!$E$46</f>
        <v>1500</v>
      </c>
      <c r="AE461" s="552">
        <f>Inputs!$E$46</f>
        <v>1500</v>
      </c>
      <c r="AF461" s="552">
        <f>Inputs!$E$46</f>
        <v>1500</v>
      </c>
      <c r="AG461" s="552">
        <f>Inputs!$E$46</f>
        <v>1500</v>
      </c>
      <c r="AH461" s="552">
        <f>Inputs!$E$46</f>
        <v>1500</v>
      </c>
      <c r="AI461" s="552">
        <f>Inputs!$E$45</f>
        <v>1500</v>
      </c>
      <c r="AJ461" s="552">
        <f>Inputs!$E$45</f>
        <v>1500</v>
      </c>
      <c r="AK461" s="552">
        <f>Inputs!$E$45</f>
        <v>1500</v>
      </c>
      <c r="AL461" s="552">
        <f>Inputs!$E$45</f>
        <v>1500</v>
      </c>
      <c r="AM461" s="552">
        <f>Inputs!$E$45</f>
        <v>1500</v>
      </c>
      <c r="AN461" s="552">
        <f>Inputs!$E$45</f>
        <v>1500</v>
      </c>
      <c r="AO461" s="552">
        <f>Inputs!$E$45</f>
        <v>1500</v>
      </c>
      <c r="AP461" s="552">
        <f>Inputs!$E$45</f>
        <v>1500</v>
      </c>
      <c r="AQ461" s="552">
        <f>Inputs!$E$45</f>
        <v>1500</v>
      </c>
      <c r="AR461" s="552">
        <f>Inputs!$E$45</f>
        <v>1500</v>
      </c>
      <c r="AS461" s="552">
        <f>Inputs!$E$45</f>
        <v>1500</v>
      </c>
      <c r="AT461" s="552">
        <f>Inputs!$E$45</f>
        <v>1500</v>
      </c>
      <c r="AU461" s="552">
        <f>Inputs!$E$45</f>
        <v>1500</v>
      </c>
      <c r="AV461" s="552">
        <f>Inputs!$E$45</f>
        <v>1500</v>
      </c>
      <c r="AW461" s="552">
        <f>Inputs!$E$45</f>
        <v>1500</v>
      </c>
      <c r="AX461" s="552">
        <f>Inputs!$E$46</f>
        <v>1500</v>
      </c>
      <c r="AY461" s="552">
        <f>Inputs!$E$46</f>
        <v>1500</v>
      </c>
      <c r="AZ461" s="552">
        <f>Inputs!$E$46</f>
        <v>1500</v>
      </c>
      <c r="BA461" s="552">
        <f t="shared" ref="BA461:BA462" si="3307">SUM(BB461:BY461)</f>
        <v>36000</v>
      </c>
      <c r="BB461" s="552">
        <f>Inputs!$E$46</f>
        <v>1500</v>
      </c>
      <c r="BC461" s="552">
        <f>Inputs!$E$46</f>
        <v>1500</v>
      </c>
      <c r="BD461" s="552">
        <f>Inputs!$E$46</f>
        <v>1500</v>
      </c>
      <c r="BE461" s="552">
        <f>Inputs!$E$46</f>
        <v>1500</v>
      </c>
      <c r="BF461" s="552">
        <f>Inputs!$E$46</f>
        <v>1500</v>
      </c>
      <c r="BG461" s="552">
        <f>Inputs!$E$46</f>
        <v>1500</v>
      </c>
      <c r="BH461" s="552">
        <f>Inputs!$E$46</f>
        <v>1500</v>
      </c>
      <c r="BI461" s="552">
        <f>Inputs!$E$46</f>
        <v>1500</v>
      </c>
      <c r="BJ461" s="552">
        <f>Inputs!$E$46</f>
        <v>1500</v>
      </c>
      <c r="BK461" s="552">
        <f>Inputs!$E$46</f>
        <v>1500</v>
      </c>
      <c r="BL461" s="552">
        <f>Inputs!$E$46</f>
        <v>1500</v>
      </c>
      <c r="BM461" s="552">
        <f>Inputs!$E$46</f>
        <v>1500</v>
      </c>
      <c r="BN461" s="552">
        <f>Inputs!$E$46</f>
        <v>1500</v>
      </c>
      <c r="BO461" s="552">
        <f>Inputs!$E$46</f>
        <v>1500</v>
      </c>
      <c r="BP461" s="552">
        <f>Inputs!$E$46</f>
        <v>1500</v>
      </c>
      <c r="BQ461" s="552">
        <f>Inputs!$E$46</f>
        <v>1500</v>
      </c>
      <c r="BR461" s="552">
        <f>Inputs!$E$46</f>
        <v>1500</v>
      </c>
      <c r="BS461" s="552">
        <f>Inputs!$E$46</f>
        <v>1500</v>
      </c>
      <c r="BT461" s="552">
        <f>Inputs!$E$46</f>
        <v>1500</v>
      </c>
      <c r="BU461" s="552">
        <f>Inputs!$E$46</f>
        <v>1500</v>
      </c>
      <c r="BV461" s="552">
        <f>Inputs!$E$46</f>
        <v>1500</v>
      </c>
      <c r="BW461" s="552">
        <f>Inputs!$E$46</f>
        <v>1500</v>
      </c>
      <c r="BX461" s="552">
        <f>Inputs!$E$46</f>
        <v>1500</v>
      </c>
      <c r="BY461" s="552">
        <f>Inputs!$E$46</f>
        <v>1500</v>
      </c>
      <c r="BZ461" s="552">
        <f t="shared" ref="BZ461:BZ462" si="3308">SUM(CA461:CX461)</f>
        <v>36000</v>
      </c>
      <c r="CA461" s="552">
        <f>Inputs!$E$46</f>
        <v>1500</v>
      </c>
      <c r="CB461" s="552">
        <f>Inputs!$E$46</f>
        <v>1500</v>
      </c>
      <c r="CC461" s="552">
        <f>Inputs!$E$46</f>
        <v>1500</v>
      </c>
      <c r="CD461" s="552">
        <f>Inputs!$E$46</f>
        <v>1500</v>
      </c>
      <c r="CE461" s="552">
        <f>Inputs!$E$46</f>
        <v>1500</v>
      </c>
      <c r="CF461" s="552">
        <f>Inputs!$E$46</f>
        <v>1500</v>
      </c>
      <c r="CG461" s="552">
        <f>Inputs!$E$45</f>
        <v>1500</v>
      </c>
      <c r="CH461" s="552">
        <f>Inputs!$E$45</f>
        <v>1500</v>
      </c>
      <c r="CI461" s="552">
        <f>Inputs!$E$45</f>
        <v>1500</v>
      </c>
      <c r="CJ461" s="552">
        <f>Inputs!$E$45</f>
        <v>1500</v>
      </c>
      <c r="CK461" s="552">
        <f>Inputs!$E$45</f>
        <v>1500</v>
      </c>
      <c r="CL461" s="552">
        <f>Inputs!$E$45</f>
        <v>1500</v>
      </c>
      <c r="CM461" s="552">
        <f>Inputs!$E$45</f>
        <v>1500</v>
      </c>
      <c r="CN461" s="552">
        <f>Inputs!$E$45</f>
        <v>1500</v>
      </c>
      <c r="CO461" s="552">
        <f>Inputs!$E$45</f>
        <v>1500</v>
      </c>
      <c r="CP461" s="552">
        <f>Inputs!$E$45</f>
        <v>1500</v>
      </c>
      <c r="CQ461" s="552">
        <f>Inputs!$E$45</f>
        <v>1500</v>
      </c>
      <c r="CR461" s="552">
        <f>Inputs!$E$45</f>
        <v>1500</v>
      </c>
      <c r="CS461" s="552">
        <f>Inputs!$E$45</f>
        <v>1500</v>
      </c>
      <c r="CT461" s="552">
        <f>Inputs!$E$45</f>
        <v>1500</v>
      </c>
      <c r="CU461" s="552">
        <f>Inputs!$E$45</f>
        <v>1500</v>
      </c>
      <c r="CV461" s="552">
        <f>Inputs!$E$46</f>
        <v>1500</v>
      </c>
      <c r="CW461" s="552">
        <f>Inputs!$E$46</f>
        <v>1500</v>
      </c>
      <c r="CX461" s="552">
        <f>Inputs!$E$46</f>
        <v>1500</v>
      </c>
      <c r="CY461" s="129"/>
      <c r="CZ461" s="129"/>
      <c r="DA461" s="129"/>
      <c r="DB461" s="129"/>
      <c r="DC461" s="129"/>
      <c r="DD461" s="129"/>
      <c r="DE461" s="129"/>
      <c r="DF461" s="129"/>
      <c r="DG461" s="129"/>
      <c r="DH461" s="129"/>
    </row>
    <row r="462" spans="1:112">
      <c r="A462" s="550" t="s">
        <v>1144</v>
      </c>
      <c r="B462" s="552">
        <f t="shared" si="3304"/>
        <v>-141229.61583872052</v>
      </c>
      <c r="C462" s="552">
        <f t="shared" si="3305"/>
        <v>-4694.7914367029007</v>
      </c>
      <c r="D462" s="552">
        <f t="shared" ref="D462:AA462" si="3309">0.1*D459*-1</f>
        <v>-101.51212476280431</v>
      </c>
      <c r="E462" s="552">
        <f t="shared" si="3309"/>
        <v>-101.51212476280431</v>
      </c>
      <c r="F462" s="552">
        <f t="shared" si="3309"/>
        <v>-101.51212476280431</v>
      </c>
      <c r="G462" s="552">
        <f t="shared" si="3309"/>
        <v>-81.19908366477182</v>
      </c>
      <c r="H462" s="552">
        <f t="shared" si="3309"/>
        <v>-60.90727485768258</v>
      </c>
      <c r="I462" s="552">
        <f t="shared" si="3309"/>
        <v>-81.19908366477182</v>
      </c>
      <c r="J462" s="552">
        <f t="shared" si="3309"/>
        <v>-101.51212476280431</v>
      </c>
      <c r="K462" s="552">
        <f t="shared" si="3309"/>
        <v>-101.51212476280431</v>
      </c>
      <c r="L462" s="552">
        <f t="shared" si="3309"/>
        <v>-167.73832245107653</v>
      </c>
      <c r="M462" s="552">
        <f t="shared" si="3309"/>
        <v>-231.31304186325775</v>
      </c>
      <c r="N462" s="552">
        <f t="shared" si="3309"/>
        <v>-296.0889098687046</v>
      </c>
      <c r="O462" s="552">
        <f t="shared" si="3309"/>
        <v>-352.89118531091179</v>
      </c>
      <c r="P462" s="552">
        <f t="shared" si="3309"/>
        <v>-373.92090049368818</v>
      </c>
      <c r="Q462" s="552">
        <f t="shared" si="3309"/>
        <v>-348.05889566522103</v>
      </c>
      <c r="R462" s="552">
        <f t="shared" si="3309"/>
        <v>-378.753190139379</v>
      </c>
      <c r="S462" s="552">
        <f t="shared" si="3309"/>
        <v>-360.14068359830105</v>
      </c>
      <c r="T462" s="552">
        <f t="shared" si="3309"/>
        <v>-219.70937206644595</v>
      </c>
      <c r="U462" s="552">
        <f t="shared" si="3309"/>
        <v>-179.58477693091118</v>
      </c>
      <c r="V462" s="552">
        <f t="shared" si="3309"/>
        <v>-203.02424952560861</v>
      </c>
      <c r="W462" s="552">
        <f t="shared" si="3309"/>
        <v>-203.02424952560861</v>
      </c>
      <c r="X462" s="552">
        <f t="shared" si="3309"/>
        <v>-182.72182457304785</v>
      </c>
      <c r="Y462" s="552">
        <f t="shared" si="3309"/>
        <v>-182.72182457304785</v>
      </c>
      <c r="Z462" s="552">
        <f t="shared" si="3309"/>
        <v>-162.42259557485227</v>
      </c>
      <c r="AA462" s="552">
        <f t="shared" si="3309"/>
        <v>-121.81134854158934</v>
      </c>
      <c r="AB462" s="552">
        <f t="shared" si="3306"/>
        <v>-4694.7914367029007</v>
      </c>
      <c r="AC462" s="552">
        <f t="shared" ref="AC462:AZ462" si="3310">0.1*AC459*-1</f>
        <v>-101.51212476280431</v>
      </c>
      <c r="AD462" s="552">
        <f t="shared" si="3310"/>
        <v>-101.51212476280431</v>
      </c>
      <c r="AE462" s="552">
        <f t="shared" si="3310"/>
        <v>-101.51212476280431</v>
      </c>
      <c r="AF462" s="552">
        <f t="shared" si="3310"/>
        <v>-81.19908366477182</v>
      </c>
      <c r="AG462" s="552">
        <f t="shared" si="3310"/>
        <v>-60.90727485768258</v>
      </c>
      <c r="AH462" s="552">
        <f t="shared" si="3310"/>
        <v>-81.19908366477182</v>
      </c>
      <c r="AI462" s="552">
        <f t="shared" si="3310"/>
        <v>-101.51212476280431</v>
      </c>
      <c r="AJ462" s="552">
        <f t="shared" si="3310"/>
        <v>-101.51212476280431</v>
      </c>
      <c r="AK462" s="552">
        <f t="shared" si="3310"/>
        <v>-167.73832245107653</v>
      </c>
      <c r="AL462" s="552">
        <f t="shared" si="3310"/>
        <v>-231.31304186325775</v>
      </c>
      <c r="AM462" s="552">
        <f t="shared" si="3310"/>
        <v>-296.0889098687046</v>
      </c>
      <c r="AN462" s="552">
        <f t="shared" si="3310"/>
        <v>-352.89118531091179</v>
      </c>
      <c r="AO462" s="552">
        <f t="shared" si="3310"/>
        <v>-373.92090049368818</v>
      </c>
      <c r="AP462" s="552">
        <f t="shared" si="3310"/>
        <v>-348.05889566522103</v>
      </c>
      <c r="AQ462" s="552">
        <f t="shared" si="3310"/>
        <v>-378.753190139379</v>
      </c>
      <c r="AR462" s="552">
        <f t="shared" si="3310"/>
        <v>-360.14068359830105</v>
      </c>
      <c r="AS462" s="552">
        <f t="shared" si="3310"/>
        <v>-219.70937206644595</v>
      </c>
      <c r="AT462" s="552">
        <f t="shared" si="3310"/>
        <v>-179.58477693091118</v>
      </c>
      <c r="AU462" s="552">
        <f t="shared" si="3310"/>
        <v>-203.02424952560861</v>
      </c>
      <c r="AV462" s="552">
        <f t="shared" si="3310"/>
        <v>-203.02424952560861</v>
      </c>
      <c r="AW462" s="552">
        <f t="shared" si="3310"/>
        <v>-182.72182457304785</v>
      </c>
      <c r="AX462" s="552">
        <f t="shared" si="3310"/>
        <v>-182.72182457304785</v>
      </c>
      <c r="AY462" s="552">
        <f t="shared" si="3310"/>
        <v>-162.42259557485227</v>
      </c>
      <c r="AZ462" s="552">
        <f t="shared" si="3310"/>
        <v>-121.81134854158934</v>
      </c>
      <c r="BA462" s="552">
        <f t="shared" si="3307"/>
        <v>-4694.7914367029007</v>
      </c>
      <c r="BB462" s="552">
        <f t="shared" ref="BB462:BY462" si="3311">0.1*BB459*-1</f>
        <v>-101.51212476280431</v>
      </c>
      <c r="BC462" s="552">
        <f t="shared" si="3311"/>
        <v>-101.51212476280431</v>
      </c>
      <c r="BD462" s="552">
        <f t="shared" si="3311"/>
        <v>-101.51212476280431</v>
      </c>
      <c r="BE462" s="552">
        <f t="shared" si="3311"/>
        <v>-81.19908366477182</v>
      </c>
      <c r="BF462" s="552">
        <f t="shared" si="3311"/>
        <v>-60.90727485768258</v>
      </c>
      <c r="BG462" s="552">
        <f t="shared" si="3311"/>
        <v>-81.19908366477182</v>
      </c>
      <c r="BH462" s="552">
        <f t="shared" si="3311"/>
        <v>-101.51212476280431</v>
      </c>
      <c r="BI462" s="552">
        <f t="shared" si="3311"/>
        <v>-101.51212476280431</v>
      </c>
      <c r="BJ462" s="552">
        <f t="shared" si="3311"/>
        <v>-167.73832245107653</v>
      </c>
      <c r="BK462" s="552">
        <f t="shared" si="3311"/>
        <v>-231.31304186325775</v>
      </c>
      <c r="BL462" s="552">
        <f t="shared" si="3311"/>
        <v>-296.0889098687046</v>
      </c>
      <c r="BM462" s="552">
        <f t="shared" si="3311"/>
        <v>-352.89118531091179</v>
      </c>
      <c r="BN462" s="552">
        <f t="shared" si="3311"/>
        <v>-373.92090049368818</v>
      </c>
      <c r="BO462" s="552">
        <f t="shared" si="3311"/>
        <v>-348.05889566522103</v>
      </c>
      <c r="BP462" s="552">
        <f t="shared" si="3311"/>
        <v>-378.753190139379</v>
      </c>
      <c r="BQ462" s="552">
        <f t="shared" si="3311"/>
        <v>-360.14068359830105</v>
      </c>
      <c r="BR462" s="552">
        <f t="shared" si="3311"/>
        <v>-219.70937206644595</v>
      </c>
      <c r="BS462" s="552">
        <f t="shared" si="3311"/>
        <v>-179.58477693091118</v>
      </c>
      <c r="BT462" s="552">
        <f t="shared" si="3311"/>
        <v>-203.02424952560861</v>
      </c>
      <c r="BU462" s="552">
        <f t="shared" si="3311"/>
        <v>-203.02424952560861</v>
      </c>
      <c r="BV462" s="552">
        <f t="shared" si="3311"/>
        <v>-182.72182457304785</v>
      </c>
      <c r="BW462" s="552">
        <f t="shared" si="3311"/>
        <v>-182.72182457304785</v>
      </c>
      <c r="BX462" s="552">
        <f t="shared" si="3311"/>
        <v>-162.42259557485227</v>
      </c>
      <c r="BY462" s="552">
        <f t="shared" si="3311"/>
        <v>-121.81134854158934</v>
      </c>
      <c r="BZ462" s="552">
        <f t="shared" si="3308"/>
        <v>-4771.9659842295996</v>
      </c>
      <c r="CA462" s="552">
        <f t="shared" ref="CA462:CX462" si="3312">0.1*CA459*-1</f>
        <v>-101.51212476280431</v>
      </c>
      <c r="CB462" s="552">
        <f t="shared" si="3312"/>
        <v>-101.51212476280431</v>
      </c>
      <c r="CC462" s="552">
        <f t="shared" si="3312"/>
        <v>-101.51212476280431</v>
      </c>
      <c r="CD462" s="552">
        <f t="shared" si="3312"/>
        <v>-81.19908366477182</v>
      </c>
      <c r="CE462" s="552">
        <f t="shared" si="3312"/>
        <v>-60.90727485768258</v>
      </c>
      <c r="CF462" s="552">
        <f t="shared" si="3312"/>
        <v>-81.19908366477182</v>
      </c>
      <c r="CG462" s="552">
        <f t="shared" si="3312"/>
        <v>-101.51212476280431</v>
      </c>
      <c r="CH462" s="552">
        <f t="shared" si="3312"/>
        <v>-101.51212476280431</v>
      </c>
      <c r="CI462" s="552">
        <f t="shared" si="3312"/>
        <v>-167.73832245107653</v>
      </c>
      <c r="CJ462" s="552">
        <f t="shared" si="3312"/>
        <v>-231.31304186325775</v>
      </c>
      <c r="CK462" s="552">
        <f t="shared" si="3312"/>
        <v>-296.0889098687046</v>
      </c>
      <c r="CL462" s="552">
        <f t="shared" si="3312"/>
        <v>-352.89118531091179</v>
      </c>
      <c r="CM462" s="552">
        <f t="shared" si="3312"/>
        <v>-381.06668153289183</v>
      </c>
      <c r="CN462" s="552">
        <f t="shared" si="3312"/>
        <v>-354.49009860050433</v>
      </c>
      <c r="CO462" s="552">
        <f t="shared" si="3312"/>
        <v>-386.61354928250296</v>
      </c>
      <c r="CP462" s="552">
        <f t="shared" si="3312"/>
        <v>-368.00104274142501</v>
      </c>
      <c r="CQ462" s="552">
        <f t="shared" si="3312"/>
        <v>-224.71141879388847</v>
      </c>
      <c r="CR462" s="552">
        <f t="shared" si="3312"/>
        <v>-185.3015142492807</v>
      </c>
      <c r="CS462" s="552">
        <f t="shared" si="3312"/>
        <v>-210.17003056481224</v>
      </c>
      <c r="CT462" s="552">
        <f t="shared" si="3312"/>
        <v>-210.17003056481224</v>
      </c>
      <c r="CU462" s="552">
        <f t="shared" si="3312"/>
        <v>-189.15302750833112</v>
      </c>
      <c r="CV462" s="552">
        <f t="shared" si="3312"/>
        <v>-189.15302750833112</v>
      </c>
      <c r="CW462" s="552">
        <f t="shared" si="3312"/>
        <v>-168.13933289322179</v>
      </c>
      <c r="CX462" s="552">
        <f t="shared" si="3312"/>
        <v>-126.09870449439892</v>
      </c>
      <c r="CY462" s="129"/>
      <c r="CZ462" s="129"/>
      <c r="DA462" s="129"/>
      <c r="DB462" s="129"/>
      <c r="DC462" s="129"/>
      <c r="DD462" s="129"/>
      <c r="DE462" s="129"/>
      <c r="DF462" s="129"/>
      <c r="DG462" s="129"/>
      <c r="DH462" s="129"/>
    </row>
    <row r="463" spans="1:112" ht="15.75" thickBot="1">
      <c r="A463" s="553" t="s">
        <v>1156</v>
      </c>
      <c r="B463" s="552">
        <f t="shared" si="3304"/>
        <v>3096525.1338171344</v>
      </c>
      <c r="C463" s="554">
        <f t="shared" ref="C463:AH463" si="3313">C454-C459-C461-C462</f>
        <v>108488.85681004835</v>
      </c>
      <c r="D463" s="554">
        <f t="shared" si="3313"/>
        <v>2771.6883506142944</v>
      </c>
      <c r="E463" s="554">
        <f t="shared" si="3313"/>
        <v>2481.636133603236</v>
      </c>
      <c r="F463" s="554">
        <f t="shared" si="3313"/>
        <v>2481.636133603236</v>
      </c>
      <c r="G463" s="554">
        <f t="shared" si="3313"/>
        <v>2519.4095245908316</v>
      </c>
      <c r="H463" s="554">
        <f t="shared" si="3313"/>
        <v>2702.0358038546347</v>
      </c>
      <c r="I463" s="554">
        <f t="shared" si="3313"/>
        <v>2664.4535034855285</v>
      </c>
      <c r="J463" s="554">
        <f t="shared" si="3313"/>
        <v>2626.6672345568995</v>
      </c>
      <c r="K463" s="554">
        <f t="shared" si="3313"/>
        <v>4661.743530372737</v>
      </c>
      <c r="L463" s="554">
        <f t="shared" si="3313"/>
        <v>5081.0068546042539</v>
      </c>
      <c r="M463" s="554">
        <f t="shared" si="3313"/>
        <v>5524.0971593638887</v>
      </c>
      <c r="N463" s="554">
        <f t="shared" si="3313"/>
        <v>5376.2269670874057</v>
      </c>
      <c r="O463" s="554">
        <f t="shared" si="3313"/>
        <v>4719.9689481833639</v>
      </c>
      <c r="P463" s="554">
        <f t="shared" si="3313"/>
        <v>4385.6639716141935</v>
      </c>
      <c r="Q463" s="554">
        <f t="shared" si="3313"/>
        <v>4763.4595549945798</v>
      </c>
      <c r="R463" s="554">
        <f t="shared" si="3313"/>
        <v>4342.1733648029758</v>
      </c>
      <c r="S463" s="554">
        <f t="shared" si="3313"/>
        <v>4364.6483837484984</v>
      </c>
      <c r="T463" s="554">
        <f t="shared" si="3313"/>
        <v>5628.5301875351952</v>
      </c>
      <c r="U463" s="554">
        <f t="shared" si="3313"/>
        <v>6134.6890836791863</v>
      </c>
      <c r="V463" s="554">
        <f t="shared" si="3313"/>
        <v>6503.8839900236308</v>
      </c>
      <c r="W463" s="554">
        <f t="shared" si="3313"/>
        <v>6939.0109948621421</v>
      </c>
      <c r="X463" s="554">
        <f t="shared" si="3313"/>
        <v>6686.6058145966772</v>
      </c>
      <c r="Y463" s="554">
        <f t="shared" si="3313"/>
        <v>5816.3482241426163</v>
      </c>
      <c r="Z463" s="554">
        <f t="shared" si="3313"/>
        <v>5563.9610162628142</v>
      </c>
      <c r="AA463" s="554">
        <f t="shared" si="3313"/>
        <v>3749.3120798654568</v>
      </c>
      <c r="AB463" s="554">
        <f t="shared" si="3313"/>
        <v>94221.450551241651</v>
      </c>
      <c r="AC463" s="554">
        <f t="shared" si="3313"/>
        <v>2314.8344066973086</v>
      </c>
      <c r="AD463" s="554">
        <f t="shared" si="3313"/>
        <v>2050.8518991706405</v>
      </c>
      <c r="AE463" s="554">
        <f t="shared" si="3313"/>
        <v>2050.8518991706405</v>
      </c>
      <c r="AF463" s="554">
        <f t="shared" si="3313"/>
        <v>2101.7014096091921</v>
      </c>
      <c r="AG463" s="554">
        <f t="shared" si="3313"/>
        <v>2284.3276888729952</v>
      </c>
      <c r="AH463" s="554">
        <f t="shared" si="3313"/>
        <v>2233.669269052933</v>
      </c>
      <c r="AI463" s="554">
        <f t="shared" ref="AI463:BN463" si="3314">AI454-AI459-AI461-AI462</f>
        <v>2182.8523623889077</v>
      </c>
      <c r="AJ463" s="554">
        <f t="shared" si="3314"/>
        <v>4178.8139514765653</v>
      </c>
      <c r="AK463" s="554">
        <f t="shared" si="3314"/>
        <v>4506.6581965044988</v>
      </c>
      <c r="AL463" s="554">
        <f t="shared" si="3314"/>
        <v>4858.3748511118984</v>
      </c>
      <c r="AM463" s="554">
        <f t="shared" si="3314"/>
        <v>4671.312729767641</v>
      </c>
      <c r="AN463" s="554">
        <f t="shared" si="3314"/>
        <v>4028.1398827450216</v>
      </c>
      <c r="AO463" s="554">
        <f t="shared" si="3314"/>
        <v>3706.8882847690302</v>
      </c>
      <c r="AP463" s="554">
        <f t="shared" si="3314"/>
        <v>4071.630489556238</v>
      </c>
      <c r="AQ463" s="554">
        <f t="shared" si="3314"/>
        <v>3663.3976779578129</v>
      </c>
      <c r="AR463" s="554">
        <f t="shared" si="3314"/>
        <v>3698.9260754965085</v>
      </c>
      <c r="AS463" s="554">
        <f t="shared" si="3314"/>
        <v>4962.8078792832048</v>
      </c>
      <c r="AT463" s="554">
        <f t="shared" si="3314"/>
        <v>5455.9133968340229</v>
      </c>
      <c r="AU463" s="554">
        <f t="shared" si="3314"/>
        <v>5772.874217634766</v>
      </c>
      <c r="AV463" s="554">
        <f t="shared" si="3314"/>
        <v>6168.8472727987755</v>
      </c>
      <c r="AW463" s="554">
        <f t="shared" si="3314"/>
        <v>5955.5960422078124</v>
      </c>
      <c r="AX463" s="554">
        <f t="shared" si="3314"/>
        <v>5163.7116453927838</v>
      </c>
      <c r="AY463" s="554">
        <f t="shared" si="3314"/>
        <v>4950.452222383532</v>
      </c>
      <c r="AZ463" s="554">
        <f t="shared" si="3314"/>
        <v>3188.0168003588792</v>
      </c>
      <c r="BA463" s="554">
        <f t="shared" si="3314"/>
        <v>83124.652263367592</v>
      </c>
      <c r="BB463" s="554">
        <f t="shared" si="3314"/>
        <v>1959.4945509056686</v>
      </c>
      <c r="BC463" s="554">
        <f t="shared" si="3314"/>
        <v>1715.8314838330459</v>
      </c>
      <c r="BD463" s="554">
        <f t="shared" si="3314"/>
        <v>1715.8314838330459</v>
      </c>
      <c r="BE463" s="554">
        <f t="shared" si="3314"/>
        <v>1776.8153251359468</v>
      </c>
      <c r="BF463" s="554">
        <f t="shared" si="3314"/>
        <v>1959.4416043997496</v>
      </c>
      <c r="BG463" s="554">
        <f t="shared" si="3314"/>
        <v>1898.6488537153386</v>
      </c>
      <c r="BH463" s="554">
        <f t="shared" si="3314"/>
        <v>1837.6630173693572</v>
      </c>
      <c r="BI463" s="554">
        <f t="shared" si="3314"/>
        <v>3803.1375347254375</v>
      </c>
      <c r="BJ463" s="554">
        <f t="shared" si="3314"/>
        <v>4059.9425735380241</v>
      </c>
      <c r="BK463" s="554">
        <f t="shared" si="3314"/>
        <v>4340.5846912352799</v>
      </c>
      <c r="BL463" s="554">
        <f t="shared" si="3314"/>
        <v>4123.1026221424863</v>
      </c>
      <c r="BM463" s="554">
        <f t="shared" si="3314"/>
        <v>3490.0506096263111</v>
      </c>
      <c r="BN463" s="554">
        <f t="shared" si="3314"/>
        <v>3178.9516394450129</v>
      </c>
      <c r="BO463" s="554">
        <f t="shared" ref="BO463:CT463" si="3315">BO454-BO459-BO461-BO462</f>
        <v>3533.5412164375284</v>
      </c>
      <c r="BP463" s="554">
        <f t="shared" si="3315"/>
        <v>3135.4610326337956</v>
      </c>
      <c r="BQ463" s="554">
        <f t="shared" si="3315"/>
        <v>3181.1359156198901</v>
      </c>
      <c r="BR463" s="554">
        <f t="shared" si="3315"/>
        <v>4445.0177194065855</v>
      </c>
      <c r="BS463" s="554">
        <f t="shared" si="3315"/>
        <v>4927.9767515100057</v>
      </c>
      <c r="BT463" s="554">
        <f t="shared" si="3315"/>
        <v>5204.3234017459363</v>
      </c>
      <c r="BU463" s="554">
        <f t="shared" si="3315"/>
        <v>5569.8422329119094</v>
      </c>
      <c r="BV463" s="554">
        <f t="shared" si="3315"/>
        <v>5387.0452263189827</v>
      </c>
      <c r="BW463" s="554">
        <f t="shared" si="3315"/>
        <v>4656.0802556581502</v>
      </c>
      <c r="BX463" s="554">
        <f t="shared" si="3315"/>
        <v>4473.2787160329754</v>
      </c>
      <c r="BY463" s="554">
        <f t="shared" si="3315"/>
        <v>2751.4538051870954</v>
      </c>
      <c r="BZ463" s="554">
        <f t="shared" si="3315"/>
        <v>108566.03135757505</v>
      </c>
      <c r="CA463" s="554">
        <f t="shared" si="3315"/>
        <v>2771.6883506142944</v>
      </c>
      <c r="CB463" s="554">
        <f t="shared" si="3315"/>
        <v>2481.636133603236</v>
      </c>
      <c r="CC463" s="554">
        <f t="shared" si="3315"/>
        <v>2481.636133603236</v>
      </c>
      <c r="CD463" s="554">
        <f t="shared" si="3315"/>
        <v>2519.4095245908316</v>
      </c>
      <c r="CE463" s="554">
        <f t="shared" si="3315"/>
        <v>2702.0358038546347</v>
      </c>
      <c r="CF463" s="554">
        <f t="shared" si="3315"/>
        <v>2664.4535034855285</v>
      </c>
      <c r="CG463" s="554">
        <f t="shared" si="3315"/>
        <v>2626.6672345568995</v>
      </c>
      <c r="CH463" s="554">
        <f t="shared" si="3315"/>
        <v>4661.743530372737</v>
      </c>
      <c r="CI463" s="554">
        <f t="shared" si="3315"/>
        <v>5081.0068546042539</v>
      </c>
      <c r="CJ463" s="554">
        <f t="shared" si="3315"/>
        <v>5524.0971593638887</v>
      </c>
      <c r="CK463" s="554">
        <f t="shared" si="3315"/>
        <v>5376.2269670874057</v>
      </c>
      <c r="CL463" s="554">
        <f t="shared" si="3315"/>
        <v>4719.9689481833639</v>
      </c>
      <c r="CM463" s="554">
        <f t="shared" si="3315"/>
        <v>4321.3519422613608</v>
      </c>
      <c r="CN463" s="554">
        <f t="shared" si="3315"/>
        <v>4705.5787285770302</v>
      </c>
      <c r="CO463" s="554">
        <f t="shared" si="3315"/>
        <v>4271.4301325148608</v>
      </c>
      <c r="CP463" s="554">
        <f t="shared" si="3315"/>
        <v>4293.9051514603834</v>
      </c>
      <c r="CQ463" s="554">
        <f t="shared" si="3315"/>
        <v>5583.511766988212</v>
      </c>
      <c r="CR463" s="554">
        <f t="shared" si="3315"/>
        <v>6083.2384478138601</v>
      </c>
      <c r="CS463" s="554">
        <f t="shared" si="3315"/>
        <v>6439.5719606707971</v>
      </c>
      <c r="CT463" s="554">
        <f t="shared" si="3315"/>
        <v>6874.6989655093075</v>
      </c>
      <c r="CU463" s="554">
        <f t="shared" ref="CU463:CX463" si="3316">CU454-CU459-CU461-CU462</f>
        <v>6628.7249881791286</v>
      </c>
      <c r="CV463" s="554">
        <f t="shared" si="3316"/>
        <v>5758.4673977250677</v>
      </c>
      <c r="CW463" s="554">
        <f t="shared" si="3316"/>
        <v>5512.510380397488</v>
      </c>
      <c r="CX463" s="554">
        <f t="shared" si="3316"/>
        <v>4108.8076348054738</v>
      </c>
      <c r="CY463" s="129"/>
      <c r="CZ463" s="129"/>
      <c r="DA463" s="129"/>
      <c r="DB463" s="129"/>
      <c r="DC463" s="129"/>
      <c r="DD463" s="129"/>
      <c r="DE463" s="129"/>
      <c r="DF463" s="129"/>
      <c r="DG463" s="129"/>
      <c r="DH463" s="129"/>
    </row>
    <row r="464" spans="1:112">
      <c r="A464" s="553"/>
      <c r="B464" s="553"/>
      <c r="C464" s="553"/>
      <c r="D464" s="553"/>
      <c r="E464" s="553"/>
      <c r="F464" s="553"/>
      <c r="G464" s="553"/>
      <c r="H464" s="553"/>
      <c r="I464" s="553"/>
      <c r="J464" s="553"/>
      <c r="K464" s="553"/>
      <c r="L464" s="553"/>
      <c r="M464" s="553"/>
      <c r="N464" s="553"/>
      <c r="O464" s="553"/>
      <c r="P464" s="553"/>
      <c r="Q464" s="553"/>
      <c r="R464" s="553"/>
      <c r="S464" s="553"/>
      <c r="T464" s="553"/>
      <c r="U464" s="553"/>
      <c r="V464" s="553"/>
      <c r="W464" s="553"/>
      <c r="X464" s="553"/>
      <c r="Y464" s="553"/>
      <c r="Z464" s="553"/>
      <c r="AA464" s="553"/>
      <c r="AB464" s="553"/>
      <c r="AC464" s="553"/>
      <c r="AD464" s="553"/>
      <c r="AE464" s="553"/>
      <c r="AF464" s="553"/>
      <c r="AG464" s="553"/>
      <c r="AH464" s="553"/>
      <c r="AI464" s="553"/>
      <c r="AJ464" s="553"/>
      <c r="AK464" s="553"/>
      <c r="AL464" s="553"/>
      <c r="AM464" s="553"/>
      <c r="AN464" s="553"/>
      <c r="AO464" s="553"/>
      <c r="AP464" s="553"/>
      <c r="AQ464" s="553"/>
      <c r="AR464" s="553"/>
      <c r="AS464" s="553"/>
      <c r="AT464" s="553"/>
      <c r="AU464" s="553"/>
      <c r="AV464" s="553"/>
      <c r="AW464" s="553"/>
      <c r="AX464" s="553"/>
      <c r="AY464" s="553"/>
      <c r="AZ464" s="553"/>
      <c r="BA464" s="553"/>
      <c r="BB464" s="553"/>
      <c r="BC464" s="553"/>
      <c r="BD464" s="553"/>
      <c r="BE464" s="553"/>
      <c r="BF464" s="553"/>
      <c r="BG464" s="553"/>
      <c r="BH464" s="553"/>
      <c r="BI464" s="553"/>
      <c r="BJ464" s="553"/>
      <c r="BK464" s="553"/>
      <c r="BL464" s="553"/>
      <c r="BM464" s="553"/>
      <c r="BN464" s="553"/>
      <c r="BO464" s="553"/>
      <c r="BP464" s="553"/>
      <c r="BQ464" s="553"/>
      <c r="BR464" s="553"/>
      <c r="BS464" s="553"/>
      <c r="BT464" s="553"/>
      <c r="BU464" s="553"/>
      <c r="BV464" s="553"/>
      <c r="BW464" s="553"/>
      <c r="BX464" s="553"/>
      <c r="BY464" s="553"/>
      <c r="BZ464" s="553"/>
      <c r="CA464" s="553"/>
      <c r="CB464" s="553"/>
      <c r="CC464" s="553"/>
      <c r="CD464" s="553"/>
      <c r="CE464" s="553"/>
      <c r="CF464" s="553"/>
      <c r="CG464" s="553"/>
      <c r="CH464" s="553"/>
      <c r="CI464" s="553"/>
      <c r="CJ464" s="553"/>
      <c r="CK464" s="553"/>
      <c r="CL464" s="553"/>
      <c r="CM464" s="553"/>
      <c r="CN464" s="553"/>
      <c r="CO464" s="553"/>
      <c r="CP464" s="553"/>
      <c r="CQ464" s="553"/>
      <c r="CR464" s="553"/>
      <c r="CS464" s="553"/>
      <c r="CT464" s="553"/>
      <c r="CU464" s="553"/>
      <c r="CV464" s="553"/>
      <c r="CW464" s="553"/>
      <c r="CX464" s="553"/>
      <c r="CY464" s="129"/>
      <c r="CZ464" s="129"/>
      <c r="DA464" s="129"/>
      <c r="DB464" s="129"/>
      <c r="DC464" s="129"/>
      <c r="DD464" s="129"/>
      <c r="DE464" s="129"/>
      <c r="DF464" s="129"/>
      <c r="DG464" s="129"/>
      <c r="DH464" s="129"/>
    </row>
    <row r="465" spans="1:112">
      <c r="A465" s="556" t="s">
        <v>1197</v>
      </c>
      <c r="B465" s="557"/>
      <c r="C465" s="557"/>
      <c r="D465" s="557"/>
      <c r="E465" s="557"/>
      <c r="F465" s="557"/>
      <c r="G465" s="557"/>
      <c r="H465" s="557"/>
      <c r="I465" s="557"/>
      <c r="J465" s="557"/>
      <c r="K465" s="557"/>
      <c r="L465" s="557"/>
      <c r="M465" s="557"/>
      <c r="N465" s="557"/>
      <c r="O465" s="557"/>
      <c r="P465" s="557"/>
      <c r="Q465" s="557"/>
      <c r="R465" s="557"/>
      <c r="S465" s="557"/>
      <c r="T465" s="557"/>
      <c r="U465" s="557"/>
      <c r="V465" s="557"/>
      <c r="W465" s="557"/>
      <c r="X465" s="557"/>
      <c r="Y465" s="557"/>
      <c r="Z465" s="557"/>
      <c r="AA465" s="557"/>
      <c r="AB465" s="557"/>
      <c r="AC465" s="557"/>
      <c r="AD465" s="557"/>
      <c r="AE465" s="557"/>
      <c r="AF465" s="557"/>
      <c r="AG465" s="557"/>
      <c r="AH465" s="557"/>
      <c r="AI465" s="557"/>
      <c r="AJ465" s="557"/>
      <c r="AK465" s="557"/>
      <c r="AL465" s="557"/>
      <c r="AM465" s="557"/>
      <c r="AN465" s="557"/>
      <c r="AO465" s="557"/>
      <c r="AP465" s="557"/>
      <c r="AQ465" s="557"/>
      <c r="AR465" s="557"/>
      <c r="AS465" s="557"/>
      <c r="AT465" s="557"/>
      <c r="AU465" s="557"/>
      <c r="AV465" s="557"/>
      <c r="AW465" s="557"/>
      <c r="AX465" s="557"/>
      <c r="AY465" s="557"/>
      <c r="AZ465" s="557"/>
      <c r="BA465" s="557"/>
      <c r="BB465" s="557"/>
      <c r="BC465" s="557"/>
      <c r="BD465" s="557"/>
      <c r="BE465" s="557"/>
      <c r="BF465" s="557"/>
      <c r="BG465" s="557"/>
      <c r="BH465" s="557"/>
      <c r="BI465" s="557"/>
      <c r="BJ465" s="557"/>
      <c r="BK465" s="557"/>
      <c r="BL465" s="557"/>
      <c r="BM465" s="557"/>
      <c r="BN465" s="557"/>
      <c r="BO465" s="557"/>
      <c r="BP465" s="557"/>
      <c r="BQ465" s="557"/>
      <c r="BR465" s="557"/>
      <c r="BS465" s="557"/>
      <c r="BT465" s="557"/>
      <c r="BU465" s="557"/>
      <c r="BV465" s="557"/>
      <c r="BW465" s="557"/>
      <c r="BX465" s="557"/>
      <c r="BY465" s="557"/>
      <c r="BZ465" s="557"/>
      <c r="CA465" s="557"/>
      <c r="CB465" s="557"/>
      <c r="CC465" s="557"/>
      <c r="CD465" s="557"/>
      <c r="CE465" s="557"/>
      <c r="CF465" s="557"/>
      <c r="CG465" s="557"/>
      <c r="CH465" s="557"/>
      <c r="CI465" s="557"/>
      <c r="CJ465" s="557"/>
      <c r="CK465" s="557"/>
      <c r="CL465" s="557"/>
      <c r="CM465" s="557"/>
      <c r="CN465" s="557"/>
      <c r="CO465" s="557"/>
      <c r="CP465" s="557"/>
      <c r="CQ465" s="557"/>
      <c r="CR465" s="557"/>
      <c r="CS465" s="557"/>
      <c r="CT465" s="557"/>
      <c r="CU465" s="557"/>
      <c r="CV465" s="557"/>
      <c r="CW465" s="557"/>
      <c r="CX465" s="557">
        <v>0</v>
      </c>
      <c r="CY465" s="129"/>
      <c r="CZ465" s="129"/>
      <c r="DA465" s="129"/>
      <c r="DB465" s="129"/>
      <c r="DC465" s="129"/>
      <c r="DD465" s="129"/>
      <c r="DE465" s="129"/>
      <c r="DF465" s="129"/>
      <c r="DG465" s="129"/>
      <c r="DH465" s="129"/>
    </row>
    <row r="466" spans="1:112">
      <c r="A466" s="603" t="s">
        <v>1198</v>
      </c>
      <c r="B466" s="604"/>
      <c r="C466" s="604"/>
      <c r="D466" s="605" t="s">
        <v>1199</v>
      </c>
      <c r="E466" s="605" t="s">
        <v>1200</v>
      </c>
      <c r="F466" s="605" t="s">
        <v>1200</v>
      </c>
      <c r="G466" s="605" t="s">
        <v>1200</v>
      </c>
      <c r="H466" s="605" t="s">
        <v>1200</v>
      </c>
      <c r="I466" s="605" t="s">
        <v>1200</v>
      </c>
      <c r="J466" s="605" t="s">
        <v>1201</v>
      </c>
      <c r="K466" s="605" t="s">
        <v>1201</v>
      </c>
      <c r="L466" s="605" t="s">
        <v>1201</v>
      </c>
      <c r="M466" s="605" t="s">
        <v>1201</v>
      </c>
      <c r="N466" s="605" t="s">
        <v>1201</v>
      </c>
      <c r="O466" s="605" t="s">
        <v>1201</v>
      </c>
      <c r="P466" s="605" t="s">
        <v>1201</v>
      </c>
      <c r="Q466" s="605" t="s">
        <v>1201</v>
      </c>
      <c r="R466" s="605" t="s">
        <v>1201</v>
      </c>
      <c r="S466" s="605" t="s">
        <v>1201</v>
      </c>
      <c r="T466" s="605" t="s">
        <v>1201</v>
      </c>
      <c r="U466" s="605" t="s">
        <v>1202</v>
      </c>
      <c r="V466" s="605" t="s">
        <v>1202</v>
      </c>
      <c r="W466" s="605" t="s">
        <v>1202</v>
      </c>
      <c r="X466" s="605" t="s">
        <v>1202</v>
      </c>
      <c r="Y466" s="605" t="s">
        <v>1199</v>
      </c>
      <c r="Z466" s="605" t="s">
        <v>1199</v>
      </c>
      <c r="AA466" s="605" t="s">
        <v>1199</v>
      </c>
      <c r="AB466" s="604"/>
      <c r="AC466" s="605" t="s">
        <v>1199</v>
      </c>
      <c r="AD466" s="605" t="s">
        <v>1200</v>
      </c>
      <c r="AE466" s="605" t="s">
        <v>1200</v>
      </c>
      <c r="AF466" s="605" t="s">
        <v>1200</v>
      </c>
      <c r="AG466" s="605" t="s">
        <v>1200</v>
      </c>
      <c r="AH466" s="605" t="s">
        <v>1200</v>
      </c>
      <c r="AI466" s="605" t="s">
        <v>1199</v>
      </c>
      <c r="AJ466" s="605" t="s">
        <v>1199</v>
      </c>
      <c r="AK466" s="605" t="s">
        <v>1199</v>
      </c>
      <c r="AL466" s="605" t="s">
        <v>1199</v>
      </c>
      <c r="AM466" s="605" t="s">
        <v>1201</v>
      </c>
      <c r="AN466" s="605" t="s">
        <v>1201</v>
      </c>
      <c r="AO466" s="605" t="s">
        <v>1201</v>
      </c>
      <c r="AP466" s="605" t="s">
        <v>1199</v>
      </c>
      <c r="AQ466" s="605" t="s">
        <v>1199</v>
      </c>
      <c r="AR466" s="605" t="s">
        <v>1201</v>
      </c>
      <c r="AS466" s="605" t="s">
        <v>1201</v>
      </c>
      <c r="AT466" s="605" t="s">
        <v>1201</v>
      </c>
      <c r="AU466" s="605" t="s">
        <v>1201</v>
      </c>
      <c r="AV466" s="605" t="s">
        <v>1201</v>
      </c>
      <c r="AW466" s="605" t="s">
        <v>1201</v>
      </c>
      <c r="AX466" s="605" t="s">
        <v>1201</v>
      </c>
      <c r="AY466" s="605" t="s">
        <v>1201</v>
      </c>
      <c r="AZ466" s="605" t="s">
        <v>1199</v>
      </c>
      <c r="BA466" s="604"/>
      <c r="BB466" s="605" t="s">
        <v>1199</v>
      </c>
      <c r="BC466" s="605" t="s">
        <v>1200</v>
      </c>
      <c r="BD466" s="605" t="s">
        <v>1200</v>
      </c>
      <c r="BE466" s="605" t="s">
        <v>1200</v>
      </c>
      <c r="BF466" s="605" t="s">
        <v>1200</v>
      </c>
      <c r="BG466" s="605" t="s">
        <v>1200</v>
      </c>
      <c r="BH466" s="605" t="s">
        <v>1199</v>
      </c>
      <c r="BI466" s="605" t="s">
        <v>1199</v>
      </c>
      <c r="BJ466" s="605" t="s">
        <v>1199</v>
      </c>
      <c r="BK466" s="605" t="s">
        <v>1199</v>
      </c>
      <c r="BL466" s="605" t="s">
        <v>1199</v>
      </c>
      <c r="BM466" s="605" t="s">
        <v>1199</v>
      </c>
      <c r="BN466" s="605" t="s">
        <v>1199</v>
      </c>
      <c r="BO466" s="605" t="s">
        <v>1199</v>
      </c>
      <c r="BP466" s="605" t="s">
        <v>1199</v>
      </c>
      <c r="BQ466" s="605" t="s">
        <v>1199</v>
      </c>
      <c r="BR466" s="605" t="s">
        <v>1199</v>
      </c>
      <c r="BS466" s="605" t="s">
        <v>1199</v>
      </c>
      <c r="BT466" s="605" t="s">
        <v>1199</v>
      </c>
      <c r="BU466" s="605" t="s">
        <v>1199</v>
      </c>
      <c r="BV466" s="605" t="s">
        <v>1199</v>
      </c>
      <c r="BW466" s="605" t="s">
        <v>1199</v>
      </c>
      <c r="BX466" s="605" t="s">
        <v>1199</v>
      </c>
      <c r="BY466" s="605" t="s">
        <v>1199</v>
      </c>
      <c r="BZ466" s="604"/>
      <c r="CA466" s="605" t="str">
        <f>D466</f>
        <v>V</v>
      </c>
      <c r="CB466" s="605" t="str">
        <f t="shared" ref="CB466" si="3317">E466</f>
        <v>SV</v>
      </c>
      <c r="CC466" s="605" t="str">
        <f t="shared" ref="CC466" si="3318">F466</f>
        <v>SV</v>
      </c>
      <c r="CD466" s="605" t="str">
        <f t="shared" ref="CD466" si="3319">G466</f>
        <v>SV</v>
      </c>
      <c r="CE466" s="605" t="str">
        <f t="shared" ref="CE466" si="3320">H466</f>
        <v>SV</v>
      </c>
      <c r="CF466" s="605" t="str">
        <f t="shared" ref="CF466" si="3321">I466</f>
        <v>SV</v>
      </c>
      <c r="CG466" s="605" t="str">
        <f t="shared" ref="CG466" si="3322">J466</f>
        <v>C</v>
      </c>
      <c r="CH466" s="605" t="str">
        <f t="shared" ref="CH466" si="3323">K466</f>
        <v>C</v>
      </c>
      <c r="CI466" s="605" t="str">
        <f t="shared" ref="CI466" si="3324">L466</f>
        <v>C</v>
      </c>
      <c r="CJ466" s="605" t="str">
        <f t="shared" ref="CJ466" si="3325">M466</f>
        <v>C</v>
      </c>
      <c r="CK466" s="605" t="str">
        <f t="shared" ref="CK466" si="3326">N466</f>
        <v>C</v>
      </c>
      <c r="CL466" s="605" t="str">
        <f t="shared" ref="CL466" si="3327">O466</f>
        <v>C</v>
      </c>
      <c r="CM466" s="605" t="str">
        <f t="shared" ref="CM466" si="3328">P466</f>
        <v>C</v>
      </c>
      <c r="CN466" s="605" t="str">
        <f t="shared" ref="CN466" si="3329">Q466</f>
        <v>C</v>
      </c>
      <c r="CO466" s="605" t="str">
        <f t="shared" ref="CO466" si="3330">R466</f>
        <v>C</v>
      </c>
      <c r="CP466" s="605" t="str">
        <f t="shared" ref="CP466" si="3331">S466</f>
        <v>C</v>
      </c>
      <c r="CQ466" s="605" t="str">
        <f t="shared" ref="CQ466" si="3332">T466</f>
        <v>C</v>
      </c>
      <c r="CR466" s="605" t="str">
        <f t="shared" ref="CR466" si="3333">U466</f>
        <v>P</v>
      </c>
      <c r="CS466" s="605" t="str">
        <f t="shared" ref="CS466" si="3334">V466</f>
        <v>P</v>
      </c>
      <c r="CT466" s="605" t="str">
        <f t="shared" ref="CT466" si="3335">W466</f>
        <v>P</v>
      </c>
      <c r="CU466" s="605" t="str">
        <f t="shared" ref="CU466" si="3336">X466</f>
        <v>P</v>
      </c>
      <c r="CV466" s="605" t="str">
        <f t="shared" ref="CV466" si="3337">Y466</f>
        <v>V</v>
      </c>
      <c r="CW466" s="605" t="str">
        <f t="shared" ref="CW466" si="3338">Z466</f>
        <v>V</v>
      </c>
      <c r="CX466" s="605" t="str">
        <f t="shared" ref="CX466" si="3339">AA466</f>
        <v>V</v>
      </c>
      <c r="CY466" s="129"/>
      <c r="CZ466" s="129"/>
      <c r="DA466" s="129"/>
      <c r="DB466" s="129"/>
      <c r="DC466" s="129"/>
      <c r="DD466" s="129"/>
      <c r="DE466" s="129"/>
      <c r="DF466" s="129"/>
      <c r="DG466" s="129"/>
      <c r="DH466" s="129"/>
    </row>
    <row r="467" spans="1:112">
      <c r="A467" s="603"/>
      <c r="B467" s="604"/>
      <c r="C467" s="604"/>
      <c r="D467" s="605"/>
      <c r="E467" s="605"/>
      <c r="F467" s="605"/>
      <c r="G467" s="605"/>
      <c r="H467" s="605"/>
      <c r="I467" s="605"/>
      <c r="J467" s="605"/>
      <c r="K467" s="605"/>
      <c r="L467" s="605"/>
      <c r="M467" s="605"/>
      <c r="N467" s="605"/>
      <c r="O467" s="605"/>
      <c r="P467" s="605"/>
      <c r="Q467" s="605"/>
      <c r="R467" s="605"/>
      <c r="S467" s="605"/>
      <c r="T467" s="605"/>
      <c r="U467" s="605"/>
      <c r="V467" s="605"/>
      <c r="W467" s="605"/>
      <c r="X467" s="605"/>
      <c r="Y467" s="605"/>
      <c r="Z467" s="605"/>
      <c r="AA467" s="605"/>
      <c r="AB467" s="604"/>
      <c r="AC467" s="605"/>
      <c r="AD467" s="605"/>
      <c r="AE467" s="605"/>
      <c r="AF467" s="605"/>
      <c r="AG467" s="605"/>
      <c r="AH467" s="605"/>
      <c r="AI467" s="605"/>
      <c r="AJ467" s="605"/>
      <c r="AK467" s="605"/>
      <c r="AL467" s="605"/>
      <c r="AM467" s="605"/>
      <c r="AN467" s="605"/>
      <c r="AO467" s="605"/>
      <c r="AP467" s="605"/>
      <c r="AQ467" s="605"/>
      <c r="AR467" s="605"/>
      <c r="AS467" s="605"/>
      <c r="AT467" s="605"/>
      <c r="AU467" s="605"/>
      <c r="AV467" s="605"/>
      <c r="AW467" s="605"/>
      <c r="AX467" s="605"/>
      <c r="AY467" s="605"/>
      <c r="AZ467" s="605"/>
      <c r="BA467" s="604"/>
      <c r="BB467" s="605"/>
      <c r="BC467" s="605"/>
      <c r="BD467" s="605"/>
      <c r="BE467" s="605"/>
      <c r="BF467" s="605"/>
      <c r="BG467" s="605"/>
      <c r="BH467" s="605"/>
      <c r="BI467" s="605"/>
      <c r="BJ467" s="605"/>
      <c r="BK467" s="605"/>
      <c r="BL467" s="605"/>
      <c r="BM467" s="605"/>
      <c r="BN467" s="605"/>
      <c r="BO467" s="605"/>
      <c r="BP467" s="605"/>
      <c r="BQ467" s="605"/>
      <c r="BR467" s="605"/>
      <c r="BS467" s="605"/>
      <c r="BT467" s="605"/>
      <c r="BU467" s="605"/>
      <c r="BV467" s="605"/>
      <c r="BW467" s="605"/>
      <c r="BX467" s="605"/>
      <c r="BY467" s="605"/>
      <c r="BZ467" s="604"/>
      <c r="CA467" s="605"/>
      <c r="CB467" s="605"/>
      <c r="CC467" s="605"/>
      <c r="CD467" s="605"/>
      <c r="CE467" s="605"/>
      <c r="CF467" s="605"/>
      <c r="CG467" s="605"/>
      <c r="CH467" s="605"/>
      <c r="CI467" s="605"/>
      <c r="CJ467" s="605"/>
      <c r="CK467" s="605"/>
      <c r="CL467" s="605"/>
      <c r="CM467" s="605"/>
      <c r="CN467" s="605"/>
      <c r="CO467" s="605"/>
      <c r="CP467" s="605"/>
      <c r="CQ467" s="605"/>
      <c r="CR467" s="605"/>
      <c r="CS467" s="605"/>
      <c r="CT467" s="605"/>
      <c r="CU467" s="605"/>
      <c r="CV467" s="605"/>
      <c r="CW467" s="605"/>
      <c r="CX467" s="605"/>
      <c r="CY467" s="129"/>
      <c r="CZ467" s="129"/>
      <c r="DA467" s="129"/>
      <c r="DB467" s="129"/>
      <c r="DC467" s="129"/>
      <c r="DD467" s="129"/>
      <c r="DE467" s="129"/>
      <c r="DF467" s="129"/>
      <c r="DG467" s="129"/>
      <c r="DH467" s="129"/>
    </row>
    <row r="468" spans="1:112">
      <c r="A468" s="556" t="s">
        <v>501</v>
      </c>
      <c r="B468" s="557"/>
      <c r="C468" s="557"/>
      <c r="D468" s="557"/>
      <c r="E468" s="557"/>
      <c r="F468" s="557"/>
      <c r="G468" s="557"/>
      <c r="H468" s="557"/>
      <c r="I468" s="557"/>
      <c r="J468" s="557"/>
      <c r="K468" s="557"/>
      <c r="L468" s="557"/>
      <c r="M468" s="557"/>
      <c r="N468" s="557"/>
      <c r="O468" s="557"/>
      <c r="P468" s="557"/>
      <c r="Q468" s="557"/>
      <c r="R468" s="557"/>
      <c r="S468" s="557"/>
      <c r="T468" s="557"/>
      <c r="U468" s="557"/>
      <c r="V468" s="557"/>
      <c r="W468" s="557"/>
      <c r="X468" s="557"/>
      <c r="Y468" s="557"/>
      <c r="Z468" s="557"/>
      <c r="AA468" s="557"/>
      <c r="AB468" s="557"/>
      <c r="AC468" s="557"/>
      <c r="AD468" s="557"/>
      <c r="AE468" s="557"/>
      <c r="AF468" s="557"/>
      <c r="AG468" s="557"/>
      <c r="AH468" s="557"/>
      <c r="AI468" s="557"/>
      <c r="AJ468" s="557"/>
      <c r="AK468" s="557"/>
      <c r="AL468" s="557"/>
      <c r="AM468" s="557"/>
      <c r="AN468" s="557"/>
      <c r="AO468" s="557"/>
      <c r="AP468" s="557"/>
      <c r="AQ468" s="557"/>
      <c r="AR468" s="557"/>
      <c r="AS468" s="557"/>
      <c r="AT468" s="557"/>
      <c r="AU468" s="557"/>
      <c r="AV468" s="557"/>
      <c r="AW468" s="557"/>
      <c r="AX468" s="557"/>
      <c r="AY468" s="557"/>
      <c r="AZ468" s="557"/>
      <c r="BA468" s="557"/>
      <c r="BB468" s="557"/>
      <c r="BC468" s="557"/>
      <c r="BD468" s="557"/>
      <c r="BE468" s="557"/>
      <c r="BF468" s="557"/>
      <c r="BG468" s="557"/>
      <c r="BH468" s="557"/>
      <c r="BI468" s="557"/>
      <c r="BJ468" s="557"/>
      <c r="BK468" s="557"/>
      <c r="BL468" s="557"/>
      <c r="BM468" s="557"/>
      <c r="BN468" s="557"/>
      <c r="BO468" s="557"/>
      <c r="BP468" s="557"/>
      <c r="BQ468" s="557"/>
      <c r="BR468" s="557"/>
      <c r="BS468" s="557"/>
      <c r="BT468" s="557"/>
      <c r="BU468" s="557"/>
      <c r="BV468" s="557"/>
      <c r="BW468" s="557"/>
      <c r="BX468" s="557"/>
      <c r="BY468" s="557"/>
      <c r="BZ468" s="557"/>
      <c r="CA468" s="557"/>
      <c r="CB468" s="557"/>
      <c r="CC468" s="557"/>
      <c r="CD468" s="557"/>
      <c r="CE468" s="557"/>
      <c r="CF468" s="557"/>
      <c r="CG468" s="557"/>
      <c r="CH468" s="557"/>
      <c r="CI468" s="557"/>
      <c r="CJ468" s="557"/>
      <c r="CK468" s="557"/>
      <c r="CL468" s="557"/>
      <c r="CM468" s="557"/>
      <c r="CN468" s="557"/>
      <c r="CO468" s="557"/>
      <c r="CP468" s="557"/>
      <c r="CQ468" s="557"/>
      <c r="CR468" s="557"/>
      <c r="CS468" s="557"/>
      <c r="CT468" s="557"/>
      <c r="CU468" s="557"/>
      <c r="CV468" s="557"/>
      <c r="CW468" s="557"/>
      <c r="CX468" s="557"/>
      <c r="CY468" s="129"/>
      <c r="CZ468" s="129"/>
      <c r="DA468" s="129"/>
      <c r="DB468" s="129"/>
      <c r="DC468" s="129"/>
      <c r="DD468" s="129"/>
      <c r="DE468" s="129"/>
      <c r="DF468" s="129"/>
      <c r="DG468" s="129"/>
      <c r="DH468" s="129"/>
    </row>
    <row r="469" spans="1:112">
      <c r="A469" s="558" t="s">
        <v>1203</v>
      </c>
      <c r="B469" s="557">
        <f>5*AB469+5*BA469+16*C469+BZ469*4</f>
        <v>859464.3</v>
      </c>
      <c r="C469" s="557">
        <f>SUM(D469:AA469)</f>
        <v>28648.81</v>
      </c>
      <c r="D469" s="557">
        <f>'Hourly Production'!B25*1</f>
        <v>0</v>
      </c>
      <c r="E469" s="557">
        <f>'Hourly Production'!C25*1</f>
        <v>0</v>
      </c>
      <c r="F469" s="557">
        <f>'Hourly Production'!D25*1</f>
        <v>0</v>
      </c>
      <c r="G469" s="557">
        <f>'Hourly Production'!E25*1</f>
        <v>0</v>
      </c>
      <c r="H469" s="557">
        <f>'Hourly Production'!F25*1</f>
        <v>0</v>
      </c>
      <c r="I469" s="557">
        <f>'Hourly Production'!G25*1</f>
        <v>0</v>
      </c>
      <c r="J469" s="557">
        <f>'Hourly Production'!H25*1</f>
        <v>0</v>
      </c>
      <c r="K469" s="557">
        <f>'Hourly Production'!I25*1</f>
        <v>0</v>
      </c>
      <c r="L469" s="557">
        <f>'Hourly Production'!J25*1</f>
        <v>413.88800000000003</v>
      </c>
      <c r="M469" s="557">
        <f>'Hourly Production'!K25*1</f>
        <v>1843.0950000000003</v>
      </c>
      <c r="N469" s="557">
        <f>'Hourly Production'!L25*1</f>
        <v>3033.0230000000006</v>
      </c>
      <c r="O469" s="557">
        <f>'Hourly Production'!M25*1</f>
        <v>4009.5400000000004</v>
      </c>
      <c r="P469" s="557">
        <f>'Hourly Production'!N25*1</f>
        <v>4572.1690000000008</v>
      </c>
      <c r="Q469" s="557">
        <f>'Hourly Production'!O25*1</f>
        <v>4423.4279999999999</v>
      </c>
      <c r="R469" s="557">
        <f>'Hourly Production'!P25*1</f>
        <v>4158.2809999999999</v>
      </c>
      <c r="S469" s="557">
        <f>'Hourly Production'!Q25*1</f>
        <v>3660.3220000000006</v>
      </c>
      <c r="T469" s="557">
        <f>'Hourly Production'!R25*1</f>
        <v>2075.9070000000002</v>
      </c>
      <c r="U469" s="557">
        <f>'Hourly Production'!S25*1</f>
        <v>459.15699999999998</v>
      </c>
      <c r="V469" s="557">
        <f>'Hourly Production'!T25*1</f>
        <v>0</v>
      </c>
      <c r="W469" s="557">
        <f>'Hourly Production'!U25*1</f>
        <v>0</v>
      </c>
      <c r="X469" s="557">
        <f>'Hourly Production'!V25*1</f>
        <v>0</v>
      </c>
      <c r="Y469" s="557">
        <f>'Hourly Production'!W25*1</f>
        <v>0</v>
      </c>
      <c r="Z469" s="557">
        <f>'Hourly Production'!X25*1</f>
        <v>0</v>
      </c>
      <c r="AA469" s="557">
        <f>'Hourly Production'!Y25*1</f>
        <v>0</v>
      </c>
      <c r="AB469" s="557">
        <f>SUM(AC469:AZ469)</f>
        <v>28648.81</v>
      </c>
      <c r="AC469" s="557">
        <f>D469</f>
        <v>0</v>
      </c>
      <c r="AD469" s="557">
        <f t="shared" ref="AD469:AX469" si="3340">E469</f>
        <v>0</v>
      </c>
      <c r="AE469" s="557">
        <f t="shared" si="3340"/>
        <v>0</v>
      </c>
      <c r="AF469" s="557">
        <f t="shared" si="3340"/>
        <v>0</v>
      </c>
      <c r="AG469" s="557">
        <f t="shared" si="3340"/>
        <v>0</v>
      </c>
      <c r="AH469" s="557">
        <f t="shared" si="3340"/>
        <v>0</v>
      </c>
      <c r="AI469" s="557">
        <f t="shared" si="3340"/>
        <v>0</v>
      </c>
      <c r="AJ469" s="557">
        <f t="shared" si="3340"/>
        <v>0</v>
      </c>
      <c r="AK469" s="557">
        <f t="shared" si="3340"/>
        <v>413.88800000000003</v>
      </c>
      <c r="AL469" s="557">
        <f t="shared" si="3340"/>
        <v>1843.0950000000003</v>
      </c>
      <c r="AM469" s="557">
        <f t="shared" si="3340"/>
        <v>3033.0230000000006</v>
      </c>
      <c r="AN469" s="557">
        <f t="shared" si="3340"/>
        <v>4009.5400000000004</v>
      </c>
      <c r="AO469" s="557">
        <f t="shared" si="3340"/>
        <v>4572.1690000000008</v>
      </c>
      <c r="AP469" s="557">
        <f t="shared" si="3340"/>
        <v>4423.4279999999999</v>
      </c>
      <c r="AQ469" s="557">
        <f t="shared" si="3340"/>
        <v>4158.2809999999999</v>
      </c>
      <c r="AR469" s="557">
        <f t="shared" si="3340"/>
        <v>3660.3220000000006</v>
      </c>
      <c r="AS469" s="557">
        <f t="shared" si="3340"/>
        <v>2075.9070000000002</v>
      </c>
      <c r="AT469" s="557">
        <f t="shared" si="3340"/>
        <v>459.15699999999998</v>
      </c>
      <c r="AU469" s="557">
        <f t="shared" si="3340"/>
        <v>0</v>
      </c>
      <c r="AV469" s="557">
        <f t="shared" si="3340"/>
        <v>0</v>
      </c>
      <c r="AW469" s="557">
        <f t="shared" si="3340"/>
        <v>0</v>
      </c>
      <c r="AX469" s="557">
        <f t="shared" si="3340"/>
        <v>0</v>
      </c>
      <c r="AY469" s="557">
        <f>Z469</f>
        <v>0</v>
      </c>
      <c r="AZ469" s="557">
        <f>AA469</f>
        <v>0</v>
      </c>
      <c r="BA469" s="557">
        <f>SUM(BB469:BY469)</f>
        <v>28648.81</v>
      </c>
      <c r="BB469" s="557">
        <f t="shared" ref="BB469:BW469" si="3341">AC469</f>
        <v>0</v>
      </c>
      <c r="BC469" s="557">
        <f t="shared" si="3341"/>
        <v>0</v>
      </c>
      <c r="BD469" s="557">
        <f t="shared" si="3341"/>
        <v>0</v>
      </c>
      <c r="BE469" s="557">
        <f t="shared" si="3341"/>
        <v>0</v>
      </c>
      <c r="BF469" s="557">
        <f t="shared" si="3341"/>
        <v>0</v>
      </c>
      <c r="BG469" s="557">
        <f t="shared" si="3341"/>
        <v>0</v>
      </c>
      <c r="BH469" s="557">
        <f t="shared" si="3341"/>
        <v>0</v>
      </c>
      <c r="BI469" s="557">
        <f t="shared" si="3341"/>
        <v>0</v>
      </c>
      <c r="BJ469" s="557">
        <f t="shared" si="3341"/>
        <v>413.88800000000003</v>
      </c>
      <c r="BK469" s="557">
        <f t="shared" si="3341"/>
        <v>1843.0950000000003</v>
      </c>
      <c r="BL469" s="557">
        <f t="shared" si="3341"/>
        <v>3033.0230000000006</v>
      </c>
      <c r="BM469" s="557">
        <f t="shared" si="3341"/>
        <v>4009.5400000000004</v>
      </c>
      <c r="BN469" s="557">
        <f t="shared" si="3341"/>
        <v>4572.1690000000008</v>
      </c>
      <c r="BO469" s="557">
        <f t="shared" si="3341"/>
        <v>4423.4279999999999</v>
      </c>
      <c r="BP469" s="557">
        <f t="shared" si="3341"/>
        <v>4158.2809999999999</v>
      </c>
      <c r="BQ469" s="557">
        <f t="shared" si="3341"/>
        <v>3660.3220000000006</v>
      </c>
      <c r="BR469" s="557">
        <f t="shared" si="3341"/>
        <v>2075.9070000000002</v>
      </c>
      <c r="BS469" s="557">
        <f t="shared" si="3341"/>
        <v>459.15699999999998</v>
      </c>
      <c r="BT469" s="557">
        <f t="shared" si="3341"/>
        <v>0</v>
      </c>
      <c r="BU469" s="557">
        <f t="shared" si="3341"/>
        <v>0</v>
      </c>
      <c r="BV469" s="557">
        <f t="shared" si="3341"/>
        <v>0</v>
      </c>
      <c r="BW469" s="557">
        <f t="shared" si="3341"/>
        <v>0</v>
      </c>
      <c r="BX469" s="557">
        <f t="shared" ref="BX469:BY469" si="3342">AY469</f>
        <v>0</v>
      </c>
      <c r="BY469" s="557">
        <f t="shared" si="3342"/>
        <v>0</v>
      </c>
      <c r="BZ469" s="557">
        <f>SUM(CA469:CX469)</f>
        <v>28648.81</v>
      </c>
      <c r="CA469" s="557">
        <f t="shared" ref="CA469:CX469" si="3343">BB469</f>
        <v>0</v>
      </c>
      <c r="CB469" s="557">
        <f t="shared" si="3343"/>
        <v>0</v>
      </c>
      <c r="CC469" s="557">
        <f t="shared" si="3343"/>
        <v>0</v>
      </c>
      <c r="CD469" s="557">
        <f t="shared" si="3343"/>
        <v>0</v>
      </c>
      <c r="CE469" s="557">
        <f t="shared" si="3343"/>
        <v>0</v>
      </c>
      <c r="CF469" s="557">
        <f t="shared" si="3343"/>
        <v>0</v>
      </c>
      <c r="CG469" s="557">
        <f t="shared" si="3343"/>
        <v>0</v>
      </c>
      <c r="CH469" s="557">
        <f t="shared" si="3343"/>
        <v>0</v>
      </c>
      <c r="CI469" s="557">
        <f t="shared" si="3343"/>
        <v>413.88800000000003</v>
      </c>
      <c r="CJ469" s="557">
        <f t="shared" si="3343"/>
        <v>1843.0950000000003</v>
      </c>
      <c r="CK469" s="557">
        <f t="shared" si="3343"/>
        <v>3033.0230000000006</v>
      </c>
      <c r="CL469" s="557">
        <f t="shared" si="3343"/>
        <v>4009.5400000000004</v>
      </c>
      <c r="CM469" s="557">
        <f t="shared" si="3343"/>
        <v>4572.1690000000008</v>
      </c>
      <c r="CN469" s="557">
        <f t="shared" si="3343"/>
        <v>4423.4279999999999</v>
      </c>
      <c r="CO469" s="557">
        <f t="shared" si="3343"/>
        <v>4158.2809999999999</v>
      </c>
      <c r="CP469" s="557">
        <f t="shared" si="3343"/>
        <v>3660.3220000000006</v>
      </c>
      <c r="CQ469" s="557">
        <f t="shared" si="3343"/>
        <v>2075.9070000000002</v>
      </c>
      <c r="CR469" s="557">
        <f t="shared" si="3343"/>
        <v>459.15699999999998</v>
      </c>
      <c r="CS469" s="557">
        <f t="shared" si="3343"/>
        <v>0</v>
      </c>
      <c r="CT469" s="557">
        <f t="shared" si="3343"/>
        <v>0</v>
      </c>
      <c r="CU469" s="557">
        <f t="shared" si="3343"/>
        <v>0</v>
      </c>
      <c r="CV469" s="557">
        <f t="shared" si="3343"/>
        <v>0</v>
      </c>
      <c r="CW469" s="557">
        <f t="shared" si="3343"/>
        <v>0</v>
      </c>
      <c r="CX469" s="557">
        <f t="shared" si="3343"/>
        <v>0</v>
      </c>
      <c r="CY469" s="129"/>
      <c r="CZ469" s="129"/>
      <c r="DA469" s="129"/>
      <c r="DB469" s="129"/>
      <c r="DC469" s="129"/>
      <c r="DD469" s="129"/>
      <c r="DE469" s="129"/>
      <c r="DF469" s="129"/>
      <c r="DG469" s="129"/>
      <c r="DH469" s="129"/>
    </row>
    <row r="470" spans="1:112">
      <c r="A470" s="558" t="s">
        <v>1204</v>
      </c>
      <c r="B470" s="559">
        <f>4*AB470+4*BA470+18*C470+BZ470*4</f>
        <v>-29233.818700199998</v>
      </c>
      <c r="C470" s="559">
        <f>SUM(D470:AA470)</f>
        <v>-974.46062333999987</v>
      </c>
      <c r="D470" s="559">
        <f>Inputs!$E$51*D469*-1</f>
        <v>0</v>
      </c>
      <c r="E470" s="559">
        <f>Inputs!$E$51*E469*-1</f>
        <v>0</v>
      </c>
      <c r="F470" s="559">
        <f>Inputs!$E$51*F469*-1</f>
        <v>0</v>
      </c>
      <c r="G470" s="559">
        <f>Inputs!$E$51*G469*-1</f>
        <v>0</v>
      </c>
      <c r="H470" s="559">
        <f>Inputs!$E$51*H469*-1</f>
        <v>0</v>
      </c>
      <c r="I470" s="559">
        <f>Inputs!$E$51*I469*-1</f>
        <v>0</v>
      </c>
      <c r="J470" s="559">
        <f>Inputs!$E$51*J469*-1</f>
        <v>0</v>
      </c>
      <c r="K470" s="559">
        <f>Inputs!$E$51*K469*-1</f>
        <v>0</v>
      </c>
      <c r="L470" s="559">
        <f>Inputs!$E$51*L469*-1</f>
        <v>-14.077986431999996</v>
      </c>
      <c r="M470" s="559">
        <f>Inputs!$E$51*M469*-1</f>
        <v>-62.691033329999989</v>
      </c>
      <c r="N470" s="559">
        <f>Inputs!$E$51*N469*-1</f>
        <v>-103.16524432199999</v>
      </c>
      <c r="O470" s="559">
        <f>Inputs!$E$51*O469*-1</f>
        <v>-136.38049355999996</v>
      </c>
      <c r="P470" s="559">
        <f>Inputs!$E$51*P469*-1</f>
        <v>-155.51775636599999</v>
      </c>
      <c r="Q470" s="559">
        <f>Inputs!$E$51*Q469*-1</f>
        <v>-150.45847999199995</v>
      </c>
      <c r="R470" s="559">
        <f>Inputs!$E$51*R469*-1</f>
        <v>-141.43976993399994</v>
      </c>
      <c r="S470" s="559">
        <f>Inputs!$E$51*S469*-1</f>
        <v>-124.50219250799998</v>
      </c>
      <c r="T470" s="559">
        <f>Inputs!$E$51*T469*-1</f>
        <v>-70.609900697999976</v>
      </c>
      <c r="U470" s="559">
        <f>Inputs!$E$51*U469*-1</f>
        <v>-15.617766197999995</v>
      </c>
      <c r="V470" s="559">
        <f>Inputs!$E$51*V469*-1</f>
        <v>0</v>
      </c>
      <c r="W470" s="559">
        <f>Inputs!$E$51*W469*-1</f>
        <v>0</v>
      </c>
      <c r="X470" s="559">
        <f>Inputs!$E$51*X469*-1</f>
        <v>0</v>
      </c>
      <c r="Y470" s="559">
        <f>Inputs!$E$51*Y469*-1</f>
        <v>0</v>
      </c>
      <c r="Z470" s="559">
        <f>Inputs!$E$51*Z469*-1</f>
        <v>0</v>
      </c>
      <c r="AA470" s="559">
        <f>Inputs!$E$51*AA469*-1</f>
        <v>0</v>
      </c>
      <c r="AB470" s="559">
        <f>SUM(AC470:AZ470)</f>
        <v>-974.46062333999987</v>
      </c>
      <c r="AC470" s="559">
        <f>Inputs!$E$51*AC469*-1</f>
        <v>0</v>
      </c>
      <c r="AD470" s="559">
        <f>Inputs!$E$51*AD469*-1</f>
        <v>0</v>
      </c>
      <c r="AE470" s="559">
        <f>Inputs!$E$51*AE469*-1</f>
        <v>0</v>
      </c>
      <c r="AF470" s="559">
        <f>Inputs!$E$51*AF469*-1</f>
        <v>0</v>
      </c>
      <c r="AG470" s="559">
        <f>Inputs!$E$51*AG469*-1</f>
        <v>0</v>
      </c>
      <c r="AH470" s="559">
        <f>Inputs!$E$51*AH469*-1</f>
        <v>0</v>
      </c>
      <c r="AI470" s="559">
        <f>Inputs!$E$51*AI469*-1</f>
        <v>0</v>
      </c>
      <c r="AJ470" s="559">
        <f>Inputs!$E$51*AJ469*-1</f>
        <v>0</v>
      </c>
      <c r="AK470" s="559">
        <f>Inputs!$E$51*AK469*-1</f>
        <v>-14.077986431999996</v>
      </c>
      <c r="AL470" s="559">
        <f>Inputs!$E$51*AL469*-1</f>
        <v>-62.691033329999989</v>
      </c>
      <c r="AM470" s="559">
        <f>Inputs!$E$51*AM469*-1</f>
        <v>-103.16524432199999</v>
      </c>
      <c r="AN470" s="559">
        <f>Inputs!$E$51*AN469*-1</f>
        <v>-136.38049355999996</v>
      </c>
      <c r="AO470" s="559">
        <f>Inputs!$E$51*AO469*-1</f>
        <v>-155.51775636599999</v>
      </c>
      <c r="AP470" s="559">
        <f>Inputs!$E$51*AP469*-1</f>
        <v>-150.45847999199995</v>
      </c>
      <c r="AQ470" s="559">
        <f>Inputs!$E$51*AQ469*-1</f>
        <v>-141.43976993399994</v>
      </c>
      <c r="AR470" s="559">
        <f>Inputs!$E$51*AR469*-1</f>
        <v>-124.50219250799998</v>
      </c>
      <c r="AS470" s="559">
        <f>Inputs!$E$51*AS469*-1</f>
        <v>-70.609900697999976</v>
      </c>
      <c r="AT470" s="559">
        <f>Inputs!$E$51*AT469*-1</f>
        <v>-15.617766197999995</v>
      </c>
      <c r="AU470" s="559">
        <f>Inputs!$E$51*AU469*-1</f>
        <v>0</v>
      </c>
      <c r="AV470" s="559">
        <f>Inputs!$E$51*AV469*-1</f>
        <v>0</v>
      </c>
      <c r="AW470" s="559">
        <f>Inputs!$E$51*AW469*-1</f>
        <v>0</v>
      </c>
      <c r="AX470" s="559">
        <f>Inputs!$E$51*AX469*-1</f>
        <v>0</v>
      </c>
      <c r="AY470" s="559">
        <f>Inputs!$E$51*AY469*-1</f>
        <v>0</v>
      </c>
      <c r="AZ470" s="559">
        <f>Inputs!$E$51*AZ469*-1</f>
        <v>0</v>
      </c>
      <c r="BA470" s="559">
        <f t="shared" ref="BA470:BA471" si="3344">SUM(BB470:BY470)</f>
        <v>-974.46062333999987</v>
      </c>
      <c r="BB470" s="559">
        <f>Inputs!$E$51*BB469*-1</f>
        <v>0</v>
      </c>
      <c r="BC470" s="559">
        <f>Inputs!$E$51*BC469*-1</f>
        <v>0</v>
      </c>
      <c r="BD470" s="559">
        <f>Inputs!$E$51*BD469*-1</f>
        <v>0</v>
      </c>
      <c r="BE470" s="559">
        <f>Inputs!$E$51*BE469*-1</f>
        <v>0</v>
      </c>
      <c r="BF470" s="559">
        <f>Inputs!$E$51*BF469*-1</f>
        <v>0</v>
      </c>
      <c r="BG470" s="559">
        <f>Inputs!$E$51*BG469*-1</f>
        <v>0</v>
      </c>
      <c r="BH470" s="559">
        <f>Inputs!$E$51*BH469*-1</f>
        <v>0</v>
      </c>
      <c r="BI470" s="559">
        <f>Inputs!$E$51*BI469*-1</f>
        <v>0</v>
      </c>
      <c r="BJ470" s="559">
        <f>Inputs!$E$51*BJ469*-1</f>
        <v>-14.077986431999996</v>
      </c>
      <c r="BK470" s="559">
        <f>Inputs!$E$51*BK469*-1</f>
        <v>-62.691033329999989</v>
      </c>
      <c r="BL470" s="559">
        <f>Inputs!$E$51*BL469*-1</f>
        <v>-103.16524432199999</v>
      </c>
      <c r="BM470" s="559">
        <f>Inputs!$E$51*BM469*-1</f>
        <v>-136.38049355999996</v>
      </c>
      <c r="BN470" s="559">
        <f>Inputs!$E$51*BN469*-1</f>
        <v>-155.51775636599999</v>
      </c>
      <c r="BO470" s="559">
        <f>Inputs!$E$51*BO469*-1</f>
        <v>-150.45847999199995</v>
      </c>
      <c r="BP470" s="559">
        <f>Inputs!$E$51*BP469*-1</f>
        <v>-141.43976993399994</v>
      </c>
      <c r="BQ470" s="559">
        <f>Inputs!$E$51*BQ469*-1</f>
        <v>-124.50219250799998</v>
      </c>
      <c r="BR470" s="559">
        <f>Inputs!$E$51*BR469*-1</f>
        <v>-70.609900697999976</v>
      </c>
      <c r="BS470" s="559">
        <f>Inputs!$E$51*BS469*-1</f>
        <v>-15.617766197999995</v>
      </c>
      <c r="BT470" s="559">
        <f>Inputs!$E$51*BT469*-1</f>
        <v>0</v>
      </c>
      <c r="BU470" s="559">
        <f>Inputs!$E$51*BU469*-1</f>
        <v>0</v>
      </c>
      <c r="BV470" s="559">
        <f>Inputs!$E$51*BV469*-1</f>
        <v>0</v>
      </c>
      <c r="BW470" s="559">
        <f>Inputs!$E$51*BW469*-1</f>
        <v>0</v>
      </c>
      <c r="BX470" s="559">
        <f>Inputs!$E$51*BX469*-1</f>
        <v>0</v>
      </c>
      <c r="BY470" s="559">
        <f>Inputs!$E$51*BY469*-1</f>
        <v>0</v>
      </c>
      <c r="BZ470" s="559">
        <f t="shared" ref="BZ470:BZ471" si="3345">SUM(CA470:CX470)</f>
        <v>-974.46062333999987</v>
      </c>
      <c r="CA470" s="559">
        <f>Inputs!$E$51*CA469*-1</f>
        <v>0</v>
      </c>
      <c r="CB470" s="559">
        <f>Inputs!$E$51*CB469*-1</f>
        <v>0</v>
      </c>
      <c r="CC470" s="559">
        <f>Inputs!$E$51*CC469*-1</f>
        <v>0</v>
      </c>
      <c r="CD470" s="559">
        <f>Inputs!$E$51*CD469*-1</f>
        <v>0</v>
      </c>
      <c r="CE470" s="559">
        <f>Inputs!$E$51*CE469*-1</f>
        <v>0</v>
      </c>
      <c r="CF470" s="559">
        <f>Inputs!$E$51*CF469*-1</f>
        <v>0</v>
      </c>
      <c r="CG470" s="559">
        <f>Inputs!$E$51*CG469*-1</f>
        <v>0</v>
      </c>
      <c r="CH470" s="559">
        <f>Inputs!$E$51*CH469*-1</f>
        <v>0</v>
      </c>
      <c r="CI470" s="559">
        <f>Inputs!$E$51*CI469*-1</f>
        <v>-14.077986431999996</v>
      </c>
      <c r="CJ470" s="559">
        <f>Inputs!$E$51*CJ469*-1</f>
        <v>-62.691033329999989</v>
      </c>
      <c r="CK470" s="559">
        <f>Inputs!$E$51*CK469*-1</f>
        <v>-103.16524432199999</v>
      </c>
      <c r="CL470" s="559">
        <f>Inputs!$E$51*CL469*-1</f>
        <v>-136.38049355999996</v>
      </c>
      <c r="CM470" s="559">
        <f>Inputs!$E$51*CM469*-1</f>
        <v>-155.51775636599999</v>
      </c>
      <c r="CN470" s="559">
        <f>Inputs!$E$51*CN469*-1</f>
        <v>-150.45847999199995</v>
      </c>
      <c r="CO470" s="559">
        <f>Inputs!$E$51*CO469*-1</f>
        <v>-141.43976993399994</v>
      </c>
      <c r="CP470" s="559">
        <f>Inputs!$E$51*CP469*-1</f>
        <v>-124.50219250799998</v>
      </c>
      <c r="CQ470" s="559">
        <f>Inputs!$E$51*CQ469*-1</f>
        <v>-70.609900697999976</v>
      </c>
      <c r="CR470" s="559">
        <f>Inputs!$E$51*CR469*-1</f>
        <v>-15.617766197999995</v>
      </c>
      <c r="CS470" s="559">
        <f>Inputs!$E$51*CS469*-1</f>
        <v>0</v>
      </c>
      <c r="CT470" s="559">
        <f>Inputs!$E$51*CT469*-1</f>
        <v>0</v>
      </c>
      <c r="CU470" s="559">
        <f>Inputs!$E$51*CU469*-1</f>
        <v>0</v>
      </c>
      <c r="CV470" s="559">
        <f>Inputs!$E$51*CV469*-1</f>
        <v>0</v>
      </c>
      <c r="CW470" s="559">
        <f>Inputs!$E$51*CW469*-1</f>
        <v>0</v>
      </c>
      <c r="CX470" s="559">
        <f>Inputs!$E$51*CX469*-1</f>
        <v>0</v>
      </c>
      <c r="CY470" s="129"/>
      <c r="CZ470" s="129"/>
      <c r="DA470" s="129"/>
      <c r="DB470" s="129"/>
      <c r="DC470" s="129"/>
      <c r="DD470" s="129"/>
      <c r="DE470" s="129"/>
      <c r="DF470" s="129"/>
      <c r="DG470" s="129"/>
      <c r="DH470" s="129"/>
    </row>
    <row r="471" spans="1:112">
      <c r="A471" s="556" t="s">
        <v>1157</v>
      </c>
      <c r="B471" s="591">
        <f t="shared" ref="B471:B473" si="3346">4*AB471+4*BA471+18*C471+BZ471*4</f>
        <v>830230.48129979987</v>
      </c>
      <c r="C471" s="560">
        <f>SUM(D471:AA471)</f>
        <v>27674.349376659997</v>
      </c>
      <c r="D471" s="560">
        <f>D469+D470</f>
        <v>0</v>
      </c>
      <c r="E471" s="560">
        <f t="shared" ref="E471" si="3347">E469+E470</f>
        <v>0</v>
      </c>
      <c r="F471" s="560">
        <f t="shared" ref="F471" si="3348">F469+F470</f>
        <v>0</v>
      </c>
      <c r="G471" s="560">
        <f t="shared" ref="G471" si="3349">G469+G470</f>
        <v>0</v>
      </c>
      <c r="H471" s="560">
        <f t="shared" ref="H471" si="3350">H469+H470</f>
        <v>0</v>
      </c>
      <c r="I471" s="560">
        <f t="shared" ref="I471" si="3351">I469+I470</f>
        <v>0</v>
      </c>
      <c r="J471" s="560">
        <f t="shared" ref="J471" si="3352">J469+J470</f>
        <v>0</v>
      </c>
      <c r="K471" s="560">
        <f t="shared" ref="K471" si="3353">K469+K470</f>
        <v>0</v>
      </c>
      <c r="L471" s="560">
        <f t="shared" ref="L471" si="3354">L469+L470</f>
        <v>399.81001356800004</v>
      </c>
      <c r="M471" s="560">
        <f t="shared" ref="M471" si="3355">M469+M470</f>
        <v>1780.4039666700003</v>
      </c>
      <c r="N471" s="560">
        <f t="shared" ref="N471" si="3356">N469+N470</f>
        <v>2929.8577556780006</v>
      </c>
      <c r="O471" s="560">
        <f t="shared" ref="O471" si="3357">O469+O470</f>
        <v>3873.1595064400003</v>
      </c>
      <c r="P471" s="560">
        <f t="shared" ref="P471" si="3358">P469+P470</f>
        <v>4416.6512436340008</v>
      </c>
      <c r="Q471" s="560">
        <f t="shared" ref="Q471" si="3359">Q469+Q470</f>
        <v>4272.9695200079996</v>
      </c>
      <c r="R471" s="560">
        <f t="shared" ref="R471" si="3360">R469+R470</f>
        <v>4016.8412300660002</v>
      </c>
      <c r="S471" s="560">
        <f t="shared" ref="S471" si="3361">S469+S470</f>
        <v>3535.8198074920006</v>
      </c>
      <c r="T471" s="560">
        <f t="shared" ref="T471" si="3362">T469+T470</f>
        <v>2005.2970993020001</v>
      </c>
      <c r="U471" s="560">
        <f t="shared" ref="U471" si="3363">U469+U470</f>
        <v>443.53923380200001</v>
      </c>
      <c r="V471" s="560">
        <f t="shared" ref="V471" si="3364">V469+V470</f>
        <v>0</v>
      </c>
      <c r="W471" s="560">
        <f t="shared" ref="W471" si="3365">W469+W470</f>
        <v>0</v>
      </c>
      <c r="X471" s="560">
        <f t="shared" ref="X471" si="3366">X469+X470</f>
        <v>0</v>
      </c>
      <c r="Y471" s="560">
        <f t="shared" ref="Y471" si="3367">Y469+Y470</f>
        <v>0</v>
      </c>
      <c r="Z471" s="560">
        <f t="shared" ref="Z471" si="3368">Z469+Z470</f>
        <v>0</v>
      </c>
      <c r="AA471" s="560">
        <f t="shared" ref="AA471" si="3369">AA469+AA470</f>
        <v>0</v>
      </c>
      <c r="AB471" s="560">
        <f>SUM(AC471:AZ471)</f>
        <v>27674.349376659997</v>
      </c>
      <c r="AC471" s="560">
        <f>AC469+AC470</f>
        <v>0</v>
      </c>
      <c r="AD471" s="560">
        <f t="shared" ref="AD471" si="3370">AD469+AD470</f>
        <v>0</v>
      </c>
      <c r="AE471" s="560">
        <f t="shared" ref="AE471" si="3371">AE469+AE470</f>
        <v>0</v>
      </c>
      <c r="AF471" s="560">
        <f t="shared" ref="AF471" si="3372">AF469+AF470</f>
        <v>0</v>
      </c>
      <c r="AG471" s="560">
        <f t="shared" ref="AG471" si="3373">AG469+AG470</f>
        <v>0</v>
      </c>
      <c r="AH471" s="560">
        <f t="shared" ref="AH471" si="3374">AH469+AH470</f>
        <v>0</v>
      </c>
      <c r="AI471" s="560">
        <f t="shared" ref="AI471" si="3375">AI469+AI470</f>
        <v>0</v>
      </c>
      <c r="AJ471" s="560">
        <f t="shared" ref="AJ471" si="3376">AJ469+AJ470</f>
        <v>0</v>
      </c>
      <c r="AK471" s="560">
        <f t="shared" ref="AK471" si="3377">AK469+AK470</f>
        <v>399.81001356800004</v>
      </c>
      <c r="AL471" s="560">
        <f t="shared" ref="AL471" si="3378">AL469+AL470</f>
        <v>1780.4039666700003</v>
      </c>
      <c r="AM471" s="560">
        <f t="shared" ref="AM471" si="3379">AM469+AM470</f>
        <v>2929.8577556780006</v>
      </c>
      <c r="AN471" s="560">
        <f t="shared" ref="AN471" si="3380">AN469+AN470</f>
        <v>3873.1595064400003</v>
      </c>
      <c r="AO471" s="560">
        <f t="shared" ref="AO471" si="3381">AO469+AO470</f>
        <v>4416.6512436340008</v>
      </c>
      <c r="AP471" s="560">
        <f t="shared" ref="AP471" si="3382">AP469+AP470</f>
        <v>4272.9695200079996</v>
      </c>
      <c r="AQ471" s="560">
        <f t="shared" ref="AQ471" si="3383">AQ469+AQ470</f>
        <v>4016.8412300660002</v>
      </c>
      <c r="AR471" s="560">
        <f t="shared" ref="AR471" si="3384">AR469+AR470</f>
        <v>3535.8198074920006</v>
      </c>
      <c r="AS471" s="560">
        <f t="shared" ref="AS471" si="3385">AS469+AS470</f>
        <v>2005.2970993020001</v>
      </c>
      <c r="AT471" s="560">
        <f t="shared" ref="AT471" si="3386">AT469+AT470</f>
        <v>443.53923380200001</v>
      </c>
      <c r="AU471" s="560">
        <f t="shared" ref="AU471" si="3387">AU469+AU470</f>
        <v>0</v>
      </c>
      <c r="AV471" s="560">
        <f t="shared" ref="AV471" si="3388">AV469+AV470</f>
        <v>0</v>
      </c>
      <c r="AW471" s="560">
        <f t="shared" ref="AW471" si="3389">AW469+AW470</f>
        <v>0</v>
      </c>
      <c r="AX471" s="560">
        <f t="shared" ref="AX471" si="3390">AX469+AX470</f>
        <v>0</v>
      </c>
      <c r="AY471" s="560">
        <f t="shared" ref="AY471" si="3391">AY469+AY470</f>
        <v>0</v>
      </c>
      <c r="AZ471" s="560">
        <f t="shared" ref="AZ471" si="3392">AZ469+AZ470</f>
        <v>0</v>
      </c>
      <c r="BA471" s="560">
        <f t="shared" si="3344"/>
        <v>27674.349376659997</v>
      </c>
      <c r="BB471" s="560">
        <f>BB469+BB470</f>
        <v>0</v>
      </c>
      <c r="BC471" s="560">
        <f t="shared" ref="BC471" si="3393">BC469+BC470</f>
        <v>0</v>
      </c>
      <c r="BD471" s="560">
        <f t="shared" ref="BD471" si="3394">BD469+BD470</f>
        <v>0</v>
      </c>
      <c r="BE471" s="560">
        <f t="shared" ref="BE471" si="3395">BE469+BE470</f>
        <v>0</v>
      </c>
      <c r="BF471" s="560">
        <f t="shared" ref="BF471" si="3396">BF469+BF470</f>
        <v>0</v>
      </c>
      <c r="BG471" s="560">
        <f t="shared" ref="BG471" si="3397">BG469+BG470</f>
        <v>0</v>
      </c>
      <c r="BH471" s="560">
        <f t="shared" ref="BH471" si="3398">BH469+BH470</f>
        <v>0</v>
      </c>
      <c r="BI471" s="560">
        <f t="shared" ref="BI471" si="3399">BI469+BI470</f>
        <v>0</v>
      </c>
      <c r="BJ471" s="560">
        <f t="shared" ref="BJ471" si="3400">BJ469+BJ470</f>
        <v>399.81001356800004</v>
      </c>
      <c r="BK471" s="560">
        <f t="shared" ref="BK471" si="3401">BK469+BK470</f>
        <v>1780.4039666700003</v>
      </c>
      <c r="BL471" s="560">
        <f t="shared" ref="BL471" si="3402">BL469+BL470</f>
        <v>2929.8577556780006</v>
      </c>
      <c r="BM471" s="560">
        <f t="shared" ref="BM471" si="3403">BM469+BM470</f>
        <v>3873.1595064400003</v>
      </c>
      <c r="BN471" s="560">
        <f t="shared" ref="BN471" si="3404">BN469+BN470</f>
        <v>4416.6512436340008</v>
      </c>
      <c r="BO471" s="560">
        <f t="shared" ref="BO471" si="3405">BO469+BO470</f>
        <v>4272.9695200079996</v>
      </c>
      <c r="BP471" s="560">
        <f t="shared" ref="BP471" si="3406">BP469+BP470</f>
        <v>4016.8412300660002</v>
      </c>
      <c r="BQ471" s="560">
        <f t="shared" ref="BQ471" si="3407">BQ469+BQ470</f>
        <v>3535.8198074920006</v>
      </c>
      <c r="BR471" s="560">
        <f t="shared" ref="BR471" si="3408">BR469+BR470</f>
        <v>2005.2970993020001</v>
      </c>
      <c r="BS471" s="560">
        <f t="shared" ref="BS471" si="3409">BS469+BS470</f>
        <v>443.53923380200001</v>
      </c>
      <c r="BT471" s="560">
        <f t="shared" ref="BT471" si="3410">BT469+BT470</f>
        <v>0</v>
      </c>
      <c r="BU471" s="560">
        <f t="shared" ref="BU471" si="3411">BU469+BU470</f>
        <v>0</v>
      </c>
      <c r="BV471" s="560">
        <f t="shared" ref="BV471" si="3412">BV469+BV470</f>
        <v>0</v>
      </c>
      <c r="BW471" s="560">
        <f t="shared" ref="BW471" si="3413">BW469+BW470</f>
        <v>0</v>
      </c>
      <c r="BX471" s="560">
        <f t="shared" ref="BX471" si="3414">BX469+BX470</f>
        <v>0</v>
      </c>
      <c r="BY471" s="560">
        <f t="shared" ref="BY471" si="3415">BY469+BY470</f>
        <v>0</v>
      </c>
      <c r="BZ471" s="560">
        <f t="shared" si="3345"/>
        <v>27674.349376659997</v>
      </c>
      <c r="CA471" s="560">
        <f>CA469+CA470</f>
        <v>0</v>
      </c>
      <c r="CB471" s="560">
        <f t="shared" ref="CB471" si="3416">CB469+CB470</f>
        <v>0</v>
      </c>
      <c r="CC471" s="560">
        <f t="shared" ref="CC471" si="3417">CC469+CC470</f>
        <v>0</v>
      </c>
      <c r="CD471" s="560">
        <f t="shared" ref="CD471" si="3418">CD469+CD470</f>
        <v>0</v>
      </c>
      <c r="CE471" s="560">
        <f t="shared" ref="CE471" si="3419">CE469+CE470</f>
        <v>0</v>
      </c>
      <c r="CF471" s="560">
        <f t="shared" ref="CF471" si="3420">CF469+CF470</f>
        <v>0</v>
      </c>
      <c r="CG471" s="560">
        <f t="shared" ref="CG471" si="3421">CG469+CG470</f>
        <v>0</v>
      </c>
      <c r="CH471" s="560">
        <f t="shared" ref="CH471" si="3422">CH469+CH470</f>
        <v>0</v>
      </c>
      <c r="CI471" s="560">
        <f t="shared" ref="CI471" si="3423">CI469+CI470</f>
        <v>399.81001356800004</v>
      </c>
      <c r="CJ471" s="560">
        <f t="shared" ref="CJ471" si="3424">CJ469+CJ470</f>
        <v>1780.4039666700003</v>
      </c>
      <c r="CK471" s="560">
        <f t="shared" ref="CK471" si="3425">CK469+CK470</f>
        <v>2929.8577556780006</v>
      </c>
      <c r="CL471" s="560">
        <f t="shared" ref="CL471" si="3426">CL469+CL470</f>
        <v>3873.1595064400003</v>
      </c>
      <c r="CM471" s="560">
        <f t="shared" ref="CM471" si="3427">CM469+CM470</f>
        <v>4416.6512436340008</v>
      </c>
      <c r="CN471" s="560">
        <f t="shared" ref="CN471" si="3428">CN469+CN470</f>
        <v>4272.9695200079996</v>
      </c>
      <c r="CO471" s="560">
        <f t="shared" ref="CO471" si="3429">CO469+CO470</f>
        <v>4016.8412300660002</v>
      </c>
      <c r="CP471" s="560">
        <f t="shared" ref="CP471" si="3430">CP469+CP470</f>
        <v>3535.8198074920006</v>
      </c>
      <c r="CQ471" s="560">
        <f t="shared" ref="CQ471" si="3431">CQ469+CQ470</f>
        <v>2005.2970993020001</v>
      </c>
      <c r="CR471" s="560">
        <f t="shared" ref="CR471" si="3432">CR469+CR470</f>
        <v>443.53923380200001</v>
      </c>
      <c r="CS471" s="560">
        <f t="shared" ref="CS471" si="3433">CS469+CS470</f>
        <v>0</v>
      </c>
      <c r="CT471" s="560">
        <f t="shared" ref="CT471" si="3434">CT469+CT470</f>
        <v>0</v>
      </c>
      <c r="CU471" s="560">
        <f t="shared" ref="CU471" si="3435">CU469+CU470</f>
        <v>0</v>
      </c>
      <c r="CV471" s="560">
        <f t="shared" ref="CV471" si="3436">CV469+CV470</f>
        <v>0</v>
      </c>
      <c r="CW471" s="560">
        <f t="shared" ref="CW471" si="3437">CW469+CW470</f>
        <v>0</v>
      </c>
      <c r="CX471" s="560">
        <f t="shared" ref="CX471" si="3438">CX469+CX470</f>
        <v>0</v>
      </c>
      <c r="CY471" s="129"/>
      <c r="CZ471" s="129"/>
      <c r="DA471" s="129"/>
      <c r="DB471" s="129"/>
      <c r="DC471" s="129"/>
      <c r="DD471" s="129"/>
      <c r="DE471" s="129"/>
      <c r="DF471" s="129"/>
      <c r="DG471" s="129"/>
      <c r="DH471" s="129"/>
    </row>
    <row r="472" spans="1:112">
      <c r="A472" s="558" t="s">
        <v>1205</v>
      </c>
      <c r="B472" s="559">
        <f t="shared" si="3346"/>
        <v>-32700</v>
      </c>
      <c r="C472" s="665">
        <f>SUM(D472:AA472)</f>
        <v>-1090</v>
      </c>
      <c r="D472" s="559">
        <f>IF(D471&gt;Inputs!$E$81,Inputs!$E$81,D471)*-1</f>
        <v>0</v>
      </c>
      <c r="E472" s="559">
        <f>IF(E471&gt;Inputs!$E$81,Inputs!$E$81,E471)*-1</f>
        <v>0</v>
      </c>
      <c r="F472" s="559">
        <f>IF(F471&gt;Inputs!$E$81,Inputs!$E$81,F471)*-1</f>
        <v>0</v>
      </c>
      <c r="G472" s="559">
        <f>IF(G471&gt;Inputs!$E$81,Inputs!$E$81,G471)*-1</f>
        <v>0</v>
      </c>
      <c r="H472" s="559">
        <f>IF(H471&gt;Inputs!$E$81,Inputs!$E$81,H471)*-1</f>
        <v>0</v>
      </c>
      <c r="I472" s="559">
        <f>IF(I471&gt;Inputs!$E$81,Inputs!$E$81,I471)*-1</f>
        <v>0</v>
      </c>
      <c r="J472" s="559">
        <f>IF(J471&gt;Inputs!$E$81,Inputs!$E$81,J471)*-1</f>
        <v>0</v>
      </c>
      <c r="K472" s="559">
        <f>IF(K471&gt;Inputs!$E$81,Inputs!$E$81,K471)*-1</f>
        <v>0</v>
      </c>
      <c r="L472" s="559">
        <f>IF(L471&gt;Inputs!$E$81,Inputs!$E$81,L471)*-1</f>
        <v>-109</v>
      </c>
      <c r="M472" s="559">
        <f>IF(M471&gt;Inputs!$E$81,Inputs!$E$81,M471)*-1</f>
        <v>-109</v>
      </c>
      <c r="N472" s="559">
        <f>IF(N471&gt;Inputs!$E$81,Inputs!$E$81,N471)*-1</f>
        <v>-109</v>
      </c>
      <c r="O472" s="559">
        <f>IF(O471&gt;Inputs!$E$81,Inputs!$E$81,O471)*-1</f>
        <v>-109</v>
      </c>
      <c r="P472" s="559">
        <f>IF(P471&gt;Inputs!$E$81,Inputs!$E$81,P471)*-1</f>
        <v>-109</v>
      </c>
      <c r="Q472" s="559">
        <f>IF(Q471&gt;Inputs!$E$81,Inputs!$E$81,Q471)*-1</f>
        <v>-109</v>
      </c>
      <c r="R472" s="559">
        <f>IF(R471&gt;Inputs!$E$81,Inputs!$E$81,R471)*-1</f>
        <v>-109</v>
      </c>
      <c r="S472" s="559">
        <f>IF(S471&gt;Inputs!$E$81,Inputs!$E$81,S471)*-1</f>
        <v>-109</v>
      </c>
      <c r="T472" s="559">
        <f>IF(T471&gt;Inputs!$E$81,Inputs!$E$81,T471)*-1</f>
        <v>-109</v>
      </c>
      <c r="U472" s="559">
        <f>IF(U471&gt;Inputs!$E$81,Inputs!$E$81,U471)*-1</f>
        <v>-109</v>
      </c>
      <c r="V472" s="559">
        <f>IF(V471&gt;Inputs!$E$81,Inputs!$E$81,V471)*-1</f>
        <v>0</v>
      </c>
      <c r="W472" s="559">
        <f>IF(W471&gt;Inputs!$E$81,Inputs!$E$81,W471)*-1</f>
        <v>0</v>
      </c>
      <c r="X472" s="559">
        <f>IF(X471&gt;Inputs!$E$81,Inputs!$E$81,X471)*-1</f>
        <v>0</v>
      </c>
      <c r="Y472" s="559">
        <f>IF(Y471&gt;Inputs!$E$81,Inputs!$E$81,Y471)*-1</f>
        <v>0</v>
      </c>
      <c r="Z472" s="559">
        <f>IF(Z471&gt;Inputs!$E$81,Inputs!$E$81,Z471)*-1</f>
        <v>0</v>
      </c>
      <c r="AA472" s="559">
        <f>IF(AA471&gt;Inputs!$E$81,Inputs!$E$81,AA471)*-1</f>
        <v>0</v>
      </c>
      <c r="AB472" s="665">
        <f>SUM(AC472:AZ472)</f>
        <v>-1090</v>
      </c>
      <c r="AC472" s="559">
        <f>IF(AC471&gt;Inputs!$E$81,Inputs!$E$81,AC471)*-1</f>
        <v>0</v>
      </c>
      <c r="AD472" s="559">
        <f>IF(AD471&gt;Inputs!$E$81,Inputs!$E$81,AD471)*-1</f>
        <v>0</v>
      </c>
      <c r="AE472" s="559">
        <f>IF(AE471&gt;Inputs!$E$81,Inputs!$E$81,AE471)*-1</f>
        <v>0</v>
      </c>
      <c r="AF472" s="559">
        <f>IF(AF471&gt;Inputs!$E$81,Inputs!$E$81,AF471)*-1</f>
        <v>0</v>
      </c>
      <c r="AG472" s="559">
        <f>IF(AG471&gt;Inputs!$E$81,Inputs!$E$81,AG471)*-1</f>
        <v>0</v>
      </c>
      <c r="AH472" s="559">
        <f>IF(AH471&gt;Inputs!$E$81,Inputs!$E$81,AH471)*-1</f>
        <v>0</v>
      </c>
      <c r="AI472" s="559">
        <f>IF(AI471&gt;Inputs!$E$81,Inputs!$E$81,AI471)*-1</f>
        <v>0</v>
      </c>
      <c r="AJ472" s="559">
        <f>IF(AJ471&gt;Inputs!$E$81,Inputs!$E$81,AJ471)*-1</f>
        <v>0</v>
      </c>
      <c r="AK472" s="559">
        <f>IF(AK471&gt;Inputs!$E$81,Inputs!$E$81,AK471)*-1</f>
        <v>-109</v>
      </c>
      <c r="AL472" s="559">
        <f>IF(AL471&gt;Inputs!$E$81,Inputs!$E$81,AL471)*-1</f>
        <v>-109</v>
      </c>
      <c r="AM472" s="559">
        <f>IF(AM471&gt;Inputs!$E$81,Inputs!$E$81,AM471)*-1</f>
        <v>-109</v>
      </c>
      <c r="AN472" s="559">
        <f>IF(AN471&gt;Inputs!$E$81,Inputs!$E$81,AN471)*-1</f>
        <v>-109</v>
      </c>
      <c r="AO472" s="559">
        <f>IF(AO471&gt;Inputs!$E$81,Inputs!$E$81,AO471)*-1</f>
        <v>-109</v>
      </c>
      <c r="AP472" s="559">
        <f>IF(AP471&gt;Inputs!$E$81,Inputs!$E$81,AP471)*-1</f>
        <v>-109</v>
      </c>
      <c r="AQ472" s="559">
        <f>IF(AQ471&gt;Inputs!$E$81,Inputs!$E$81,AQ471)*-1</f>
        <v>-109</v>
      </c>
      <c r="AR472" s="559">
        <f>IF(AR471&gt;Inputs!$E$81,Inputs!$E$81,AR471)*-1</f>
        <v>-109</v>
      </c>
      <c r="AS472" s="559">
        <f>IF(AS471&gt;Inputs!$E$81,Inputs!$E$81,AS471)*-1</f>
        <v>-109</v>
      </c>
      <c r="AT472" s="559">
        <f>IF(AT471&gt;Inputs!$E$81,Inputs!$E$81,AT471)*-1</f>
        <v>-109</v>
      </c>
      <c r="AU472" s="559">
        <f>IF(AU471&gt;Inputs!$E$81,Inputs!$E$81,AU471)*-1</f>
        <v>0</v>
      </c>
      <c r="AV472" s="559">
        <f>IF(AV471&gt;Inputs!$E$81,Inputs!$E$81,AV471)*-1</f>
        <v>0</v>
      </c>
      <c r="AW472" s="559">
        <f>IF(AW471&gt;Inputs!$E$81,Inputs!$E$81,AW471)*-1</f>
        <v>0</v>
      </c>
      <c r="AX472" s="559">
        <f>IF(AX471&gt;Inputs!$E$81,Inputs!$E$81,AX471)*-1</f>
        <v>0</v>
      </c>
      <c r="AY472" s="559">
        <f>IF(AY471&gt;Inputs!$E$81,Inputs!$E$81,AY471)*-1</f>
        <v>0</v>
      </c>
      <c r="AZ472" s="559">
        <f>IF(AZ471&gt;Inputs!$E$81,Inputs!$E$81,AZ471)*-1</f>
        <v>0</v>
      </c>
      <c r="BA472" s="665">
        <f>SUM(BB472:BY472)</f>
        <v>-1090</v>
      </c>
      <c r="BB472" s="559">
        <f>IF(BB471&gt;Inputs!$E$81,Inputs!$E$81,BB471)*-1</f>
        <v>0</v>
      </c>
      <c r="BC472" s="559">
        <f>IF(BC471&gt;Inputs!$E$81,Inputs!$E$81,BC471)*-1</f>
        <v>0</v>
      </c>
      <c r="BD472" s="559">
        <f>IF(BD471&gt;Inputs!$E$81,Inputs!$E$81,BD471)*-1</f>
        <v>0</v>
      </c>
      <c r="BE472" s="559">
        <f>IF(BE471&gt;Inputs!$E$81,Inputs!$E$81,BE471)*-1</f>
        <v>0</v>
      </c>
      <c r="BF472" s="559">
        <f>IF(BF471&gt;Inputs!$E$81,Inputs!$E$81,BF471)*-1</f>
        <v>0</v>
      </c>
      <c r="BG472" s="559">
        <f>IF(BG471&gt;Inputs!$E$81,Inputs!$E$81,BG471)*-1</f>
        <v>0</v>
      </c>
      <c r="BH472" s="559">
        <f>IF(BH471&gt;Inputs!$E$81,Inputs!$E$81,BH471)*-1</f>
        <v>0</v>
      </c>
      <c r="BI472" s="559">
        <f>IF(BI471&gt;Inputs!$E$81,Inputs!$E$81,BI471)*-1</f>
        <v>0</v>
      </c>
      <c r="BJ472" s="559">
        <f>IF(BJ471&gt;Inputs!$E$81,Inputs!$E$81,BJ471)*-1</f>
        <v>-109</v>
      </c>
      <c r="BK472" s="559">
        <f>IF(BK471&gt;Inputs!$E$81,Inputs!$E$81,BK471)*-1</f>
        <v>-109</v>
      </c>
      <c r="BL472" s="559">
        <f>IF(BL471&gt;Inputs!$E$81,Inputs!$E$81,BL471)*-1</f>
        <v>-109</v>
      </c>
      <c r="BM472" s="559">
        <f>IF(BM471&gt;Inputs!$E$81,Inputs!$E$81,BM471)*-1</f>
        <v>-109</v>
      </c>
      <c r="BN472" s="559">
        <f>IF(BN471&gt;Inputs!$E$81,Inputs!$E$81,BN471)*-1</f>
        <v>-109</v>
      </c>
      <c r="BO472" s="559">
        <f>IF(BO471&gt;Inputs!$E$81,Inputs!$E$81,BO471)*-1</f>
        <v>-109</v>
      </c>
      <c r="BP472" s="559">
        <f>IF(BP471&gt;Inputs!$E$81,Inputs!$E$81,BP471)*-1</f>
        <v>-109</v>
      </c>
      <c r="BQ472" s="559">
        <f>IF(BQ471&gt;Inputs!$E$81,Inputs!$E$81,BQ471)*-1</f>
        <v>-109</v>
      </c>
      <c r="BR472" s="559">
        <f>IF(BR471&gt;Inputs!$E$81,Inputs!$E$81,BR471)*-1</f>
        <v>-109</v>
      </c>
      <c r="BS472" s="559">
        <f>IF(BS471&gt;Inputs!$E$81,Inputs!$E$81,BS471)*-1</f>
        <v>-109</v>
      </c>
      <c r="BT472" s="559">
        <f>IF(BT471&gt;Inputs!$E$81,Inputs!$E$81,BT471)*-1</f>
        <v>0</v>
      </c>
      <c r="BU472" s="559">
        <f>IF(BU471&gt;Inputs!$E$81,Inputs!$E$81,BU471)*-1</f>
        <v>0</v>
      </c>
      <c r="BV472" s="559">
        <f>IF(BV471&gt;Inputs!$E$81,Inputs!$E$81,BV471)*-1</f>
        <v>0</v>
      </c>
      <c r="BW472" s="559">
        <f>IF(BW471&gt;Inputs!$E$81,Inputs!$E$81,BW471)*-1</f>
        <v>0</v>
      </c>
      <c r="BX472" s="559">
        <f>IF(BX471&gt;Inputs!$E$81,Inputs!$E$81,BX471)*-1</f>
        <v>0</v>
      </c>
      <c r="BY472" s="559">
        <f>IF(BY471&gt;Inputs!$E$81,Inputs!$E$81,BY471)*-1</f>
        <v>0</v>
      </c>
      <c r="BZ472" s="665">
        <f>SUM(CA472:CX472)</f>
        <v>-1090</v>
      </c>
      <c r="CA472" s="559">
        <f>IF(CA471&gt;Inputs!$E$81,Inputs!$E$81,CA471)*-1</f>
        <v>0</v>
      </c>
      <c r="CB472" s="559">
        <f>IF(CB471&gt;Inputs!$E$81,Inputs!$E$81,CB471)*-1</f>
        <v>0</v>
      </c>
      <c r="CC472" s="559">
        <f>IF(CC471&gt;Inputs!$E$81,Inputs!$E$81,CC471)*-1</f>
        <v>0</v>
      </c>
      <c r="CD472" s="559">
        <f>IF(CD471&gt;Inputs!$E$81,Inputs!$E$81,CD471)*-1</f>
        <v>0</v>
      </c>
      <c r="CE472" s="559">
        <f>IF(CE471&gt;Inputs!$E$81,Inputs!$E$81,CE471)*-1</f>
        <v>0</v>
      </c>
      <c r="CF472" s="559">
        <f>IF(CF471&gt;Inputs!$E$81,Inputs!$E$81,CF471)*-1</f>
        <v>0</v>
      </c>
      <c r="CG472" s="559">
        <f>IF(CG471&gt;Inputs!$E$81,Inputs!$E$81,CG471)*-1</f>
        <v>0</v>
      </c>
      <c r="CH472" s="559">
        <f>IF(CH471&gt;Inputs!$E$81,Inputs!$E$81,CH471)*-1</f>
        <v>0</v>
      </c>
      <c r="CI472" s="559">
        <f>IF(CI471&gt;Inputs!$E$81,Inputs!$E$81,CI471)*-1</f>
        <v>-109</v>
      </c>
      <c r="CJ472" s="559">
        <f>IF(CJ471&gt;Inputs!$E$81,Inputs!$E$81,CJ471)*-1</f>
        <v>-109</v>
      </c>
      <c r="CK472" s="559">
        <f>IF(CK471&gt;Inputs!$E$81,Inputs!$E$81,CK471)*-1</f>
        <v>-109</v>
      </c>
      <c r="CL472" s="559">
        <f>IF(CL471&gt;Inputs!$E$81,Inputs!$E$81,CL471)*-1</f>
        <v>-109</v>
      </c>
      <c r="CM472" s="559">
        <f>IF(CM471&gt;Inputs!$E$81,Inputs!$E$81,CM471)*-1</f>
        <v>-109</v>
      </c>
      <c r="CN472" s="559">
        <f>IF(CN471&gt;Inputs!$E$81,Inputs!$E$81,CN471)*-1</f>
        <v>-109</v>
      </c>
      <c r="CO472" s="559">
        <f>IF(CO471&gt;Inputs!$E$81,Inputs!$E$81,CO471)*-1</f>
        <v>-109</v>
      </c>
      <c r="CP472" s="559">
        <f>IF(CP471&gt;Inputs!$E$81,Inputs!$E$81,CP471)*-1</f>
        <v>-109</v>
      </c>
      <c r="CQ472" s="559">
        <f>IF(CQ471&gt;Inputs!$E$81,Inputs!$E$81,CQ471)*-1</f>
        <v>-109</v>
      </c>
      <c r="CR472" s="559">
        <f>IF(CR471&gt;Inputs!$E$81,Inputs!$E$81,CR471)*-1</f>
        <v>-109</v>
      </c>
      <c r="CS472" s="559">
        <f>IF(CS471&gt;Inputs!$E$81,Inputs!$E$81,CS471)*-1</f>
        <v>0</v>
      </c>
      <c r="CT472" s="559">
        <f>IF(CT471&gt;Inputs!$E$81,Inputs!$E$81,CT471)*-1</f>
        <v>0</v>
      </c>
      <c r="CU472" s="559">
        <f>IF(CU471&gt;Inputs!$E$81,Inputs!$E$81,CU471)*-1</f>
        <v>0</v>
      </c>
      <c r="CV472" s="559">
        <f>IF(CV471&gt;Inputs!$E$81,Inputs!$E$81,CV471)*-1</f>
        <v>0</v>
      </c>
      <c r="CW472" s="559">
        <f>IF(CW471&gt;Inputs!$E$81,Inputs!$E$81,CW471)*-1</f>
        <v>0</v>
      </c>
      <c r="CX472" s="559">
        <f>IF(CX471&gt;Inputs!$E$81,Inputs!$E$81,CX471)*-1</f>
        <v>0</v>
      </c>
      <c r="CY472" s="129"/>
      <c r="CZ472" s="129"/>
      <c r="DA472" s="129"/>
      <c r="DB472" s="129"/>
      <c r="DC472" s="129"/>
      <c r="DD472" s="129"/>
      <c r="DE472" s="129"/>
      <c r="DF472" s="129"/>
      <c r="DG472" s="129"/>
      <c r="DH472" s="129"/>
    </row>
    <row r="473" spans="1:112">
      <c r="A473" s="558" t="s">
        <v>1206</v>
      </c>
      <c r="B473" s="557">
        <f t="shared" si="3346"/>
        <v>797530.48129979987</v>
      </c>
      <c r="C473" s="557">
        <f>SUM(D473:AA473)</f>
        <v>26584.349376659997</v>
      </c>
      <c r="D473" s="557">
        <f>D471+D472</f>
        <v>0</v>
      </c>
      <c r="E473" s="557">
        <f t="shared" ref="E473:AA473" si="3439">E471+E472</f>
        <v>0</v>
      </c>
      <c r="F473" s="557">
        <f t="shared" si="3439"/>
        <v>0</v>
      </c>
      <c r="G473" s="557">
        <f t="shared" si="3439"/>
        <v>0</v>
      </c>
      <c r="H473" s="557">
        <f t="shared" si="3439"/>
        <v>0</v>
      </c>
      <c r="I473" s="557">
        <f t="shared" si="3439"/>
        <v>0</v>
      </c>
      <c r="J473" s="557">
        <f t="shared" si="3439"/>
        <v>0</v>
      </c>
      <c r="K473" s="557">
        <f t="shared" si="3439"/>
        <v>0</v>
      </c>
      <c r="L473" s="557">
        <f t="shared" si="3439"/>
        <v>290.81001356800004</v>
      </c>
      <c r="M473" s="557">
        <f t="shared" si="3439"/>
        <v>1671.4039666700003</v>
      </c>
      <c r="N473" s="557">
        <f t="shared" si="3439"/>
        <v>2820.8577556780006</v>
      </c>
      <c r="O473" s="557">
        <f t="shared" si="3439"/>
        <v>3764.1595064400003</v>
      </c>
      <c r="P473" s="557">
        <f t="shared" si="3439"/>
        <v>4307.6512436340008</v>
      </c>
      <c r="Q473" s="557">
        <f t="shared" si="3439"/>
        <v>4163.9695200079996</v>
      </c>
      <c r="R473" s="557">
        <f t="shared" si="3439"/>
        <v>3907.8412300660002</v>
      </c>
      <c r="S473" s="557">
        <f t="shared" si="3439"/>
        <v>3426.8198074920006</v>
      </c>
      <c r="T473" s="557">
        <f t="shared" si="3439"/>
        <v>1896.2970993020001</v>
      </c>
      <c r="U473" s="557">
        <f t="shared" si="3439"/>
        <v>334.53923380200001</v>
      </c>
      <c r="V473" s="557">
        <f t="shared" si="3439"/>
        <v>0</v>
      </c>
      <c r="W473" s="557">
        <f t="shared" si="3439"/>
        <v>0</v>
      </c>
      <c r="X473" s="557">
        <f t="shared" si="3439"/>
        <v>0</v>
      </c>
      <c r="Y473" s="557">
        <f t="shared" si="3439"/>
        <v>0</v>
      </c>
      <c r="Z473" s="557">
        <f t="shared" si="3439"/>
        <v>0</v>
      </c>
      <c r="AA473" s="557">
        <f t="shared" si="3439"/>
        <v>0</v>
      </c>
      <c r="AB473" s="557">
        <f>SUM(AC473:AZ473)</f>
        <v>26584.349376659997</v>
      </c>
      <c r="AC473" s="557">
        <f>AC471+AC472</f>
        <v>0</v>
      </c>
      <c r="AD473" s="557">
        <f t="shared" ref="AD473:AZ473" si="3440">AD471+AD472</f>
        <v>0</v>
      </c>
      <c r="AE473" s="557">
        <f t="shared" si="3440"/>
        <v>0</v>
      </c>
      <c r="AF473" s="557">
        <f t="shared" si="3440"/>
        <v>0</v>
      </c>
      <c r="AG473" s="557">
        <f t="shared" si="3440"/>
        <v>0</v>
      </c>
      <c r="AH473" s="557">
        <f t="shared" si="3440"/>
        <v>0</v>
      </c>
      <c r="AI473" s="557">
        <f t="shared" si="3440"/>
        <v>0</v>
      </c>
      <c r="AJ473" s="557">
        <f t="shared" si="3440"/>
        <v>0</v>
      </c>
      <c r="AK473" s="557">
        <f t="shared" si="3440"/>
        <v>290.81001356800004</v>
      </c>
      <c r="AL473" s="557">
        <f t="shared" si="3440"/>
        <v>1671.4039666700003</v>
      </c>
      <c r="AM473" s="557">
        <f t="shared" si="3440"/>
        <v>2820.8577556780006</v>
      </c>
      <c r="AN473" s="557">
        <f t="shared" si="3440"/>
        <v>3764.1595064400003</v>
      </c>
      <c r="AO473" s="557">
        <f t="shared" si="3440"/>
        <v>4307.6512436340008</v>
      </c>
      <c r="AP473" s="557">
        <f t="shared" si="3440"/>
        <v>4163.9695200079996</v>
      </c>
      <c r="AQ473" s="557">
        <f t="shared" si="3440"/>
        <v>3907.8412300660002</v>
      </c>
      <c r="AR473" s="557">
        <f t="shared" si="3440"/>
        <v>3426.8198074920006</v>
      </c>
      <c r="AS473" s="557">
        <f t="shared" si="3440"/>
        <v>1896.2970993020001</v>
      </c>
      <c r="AT473" s="557">
        <f t="shared" si="3440"/>
        <v>334.53923380200001</v>
      </c>
      <c r="AU473" s="557">
        <f t="shared" si="3440"/>
        <v>0</v>
      </c>
      <c r="AV473" s="557">
        <f t="shared" si="3440"/>
        <v>0</v>
      </c>
      <c r="AW473" s="557">
        <f t="shared" si="3440"/>
        <v>0</v>
      </c>
      <c r="AX473" s="557">
        <f t="shared" si="3440"/>
        <v>0</v>
      </c>
      <c r="AY473" s="557">
        <f t="shared" si="3440"/>
        <v>0</v>
      </c>
      <c r="AZ473" s="557">
        <f t="shared" si="3440"/>
        <v>0</v>
      </c>
      <c r="BA473" s="557">
        <f>SUM(BB473:BY473)</f>
        <v>26584.349376659997</v>
      </c>
      <c r="BB473" s="557">
        <f>BB471+BB472</f>
        <v>0</v>
      </c>
      <c r="BC473" s="557">
        <f t="shared" ref="BC473:BY473" si="3441">BC471+BC472</f>
        <v>0</v>
      </c>
      <c r="BD473" s="557">
        <f t="shared" si="3441"/>
        <v>0</v>
      </c>
      <c r="BE473" s="557">
        <f t="shared" si="3441"/>
        <v>0</v>
      </c>
      <c r="BF473" s="557">
        <f t="shared" si="3441"/>
        <v>0</v>
      </c>
      <c r="BG473" s="557">
        <f t="shared" si="3441"/>
        <v>0</v>
      </c>
      <c r="BH473" s="557">
        <f t="shared" si="3441"/>
        <v>0</v>
      </c>
      <c r="BI473" s="557">
        <f t="shared" si="3441"/>
        <v>0</v>
      </c>
      <c r="BJ473" s="557">
        <f t="shared" si="3441"/>
        <v>290.81001356800004</v>
      </c>
      <c r="BK473" s="557">
        <f t="shared" si="3441"/>
        <v>1671.4039666700003</v>
      </c>
      <c r="BL473" s="557">
        <f t="shared" si="3441"/>
        <v>2820.8577556780006</v>
      </c>
      <c r="BM473" s="557">
        <f t="shared" si="3441"/>
        <v>3764.1595064400003</v>
      </c>
      <c r="BN473" s="557">
        <f t="shared" si="3441"/>
        <v>4307.6512436340008</v>
      </c>
      <c r="BO473" s="557">
        <f t="shared" si="3441"/>
        <v>4163.9695200079996</v>
      </c>
      <c r="BP473" s="557">
        <f t="shared" si="3441"/>
        <v>3907.8412300660002</v>
      </c>
      <c r="BQ473" s="557">
        <f t="shared" si="3441"/>
        <v>3426.8198074920006</v>
      </c>
      <c r="BR473" s="557">
        <f t="shared" si="3441"/>
        <v>1896.2970993020001</v>
      </c>
      <c r="BS473" s="557">
        <f t="shared" si="3441"/>
        <v>334.53923380200001</v>
      </c>
      <c r="BT473" s="557">
        <f t="shared" si="3441"/>
        <v>0</v>
      </c>
      <c r="BU473" s="557">
        <f t="shared" si="3441"/>
        <v>0</v>
      </c>
      <c r="BV473" s="557">
        <f t="shared" si="3441"/>
        <v>0</v>
      </c>
      <c r="BW473" s="557">
        <f t="shared" si="3441"/>
        <v>0</v>
      </c>
      <c r="BX473" s="557">
        <f t="shared" si="3441"/>
        <v>0</v>
      </c>
      <c r="BY473" s="557">
        <f t="shared" si="3441"/>
        <v>0</v>
      </c>
      <c r="BZ473" s="557">
        <f>SUM(CA473:CX473)</f>
        <v>26584.349376659997</v>
      </c>
      <c r="CA473" s="557">
        <f>CA471+CA472</f>
        <v>0</v>
      </c>
      <c r="CB473" s="557">
        <f t="shared" ref="CB473:CX473" si="3442">CB471+CB472</f>
        <v>0</v>
      </c>
      <c r="CC473" s="557">
        <f t="shared" si="3442"/>
        <v>0</v>
      </c>
      <c r="CD473" s="557">
        <f t="shared" si="3442"/>
        <v>0</v>
      </c>
      <c r="CE473" s="557">
        <f t="shared" si="3442"/>
        <v>0</v>
      </c>
      <c r="CF473" s="557">
        <f t="shared" si="3442"/>
        <v>0</v>
      </c>
      <c r="CG473" s="557">
        <f t="shared" si="3442"/>
        <v>0</v>
      </c>
      <c r="CH473" s="557">
        <f t="shared" si="3442"/>
        <v>0</v>
      </c>
      <c r="CI473" s="557">
        <f t="shared" si="3442"/>
        <v>290.81001356800004</v>
      </c>
      <c r="CJ473" s="557">
        <f t="shared" si="3442"/>
        <v>1671.4039666700003</v>
      </c>
      <c r="CK473" s="557">
        <f t="shared" si="3442"/>
        <v>2820.8577556780006</v>
      </c>
      <c r="CL473" s="557">
        <f t="shared" si="3442"/>
        <v>3764.1595064400003</v>
      </c>
      <c r="CM473" s="557">
        <f t="shared" si="3442"/>
        <v>4307.6512436340008</v>
      </c>
      <c r="CN473" s="557">
        <f t="shared" si="3442"/>
        <v>4163.9695200079996</v>
      </c>
      <c r="CO473" s="557">
        <f t="shared" si="3442"/>
        <v>3907.8412300660002</v>
      </c>
      <c r="CP473" s="557">
        <f t="shared" si="3442"/>
        <v>3426.8198074920006</v>
      </c>
      <c r="CQ473" s="557">
        <f t="shared" si="3442"/>
        <v>1896.2970993020001</v>
      </c>
      <c r="CR473" s="557">
        <f t="shared" si="3442"/>
        <v>334.53923380200001</v>
      </c>
      <c r="CS473" s="557">
        <f t="shared" si="3442"/>
        <v>0</v>
      </c>
      <c r="CT473" s="557">
        <f t="shared" si="3442"/>
        <v>0</v>
      </c>
      <c r="CU473" s="557">
        <f t="shared" si="3442"/>
        <v>0</v>
      </c>
      <c r="CV473" s="557">
        <f t="shared" si="3442"/>
        <v>0</v>
      </c>
      <c r="CW473" s="557">
        <f t="shared" si="3442"/>
        <v>0</v>
      </c>
      <c r="CX473" s="557">
        <f t="shared" si="3442"/>
        <v>0</v>
      </c>
      <c r="CY473" s="129"/>
      <c r="CZ473" s="129"/>
      <c r="DA473" s="129"/>
      <c r="DB473" s="129"/>
      <c r="DC473" s="129"/>
      <c r="DD473" s="129"/>
      <c r="DE473" s="129"/>
      <c r="DF473" s="129"/>
      <c r="DG473" s="129"/>
      <c r="DH473" s="129"/>
    </row>
    <row r="474" spans="1:112">
      <c r="A474" s="558"/>
      <c r="B474" s="557"/>
      <c r="C474" s="557"/>
      <c r="D474" s="557"/>
      <c r="E474" s="557"/>
      <c r="F474" s="557"/>
      <c r="G474" s="557"/>
      <c r="H474" s="557"/>
      <c r="I474" s="557"/>
      <c r="J474" s="557"/>
      <c r="K474" s="557"/>
      <c r="L474" s="557"/>
      <c r="M474" s="557"/>
      <c r="N474" s="557"/>
      <c r="O474" s="557"/>
      <c r="P474" s="557"/>
      <c r="Q474" s="557"/>
      <c r="R474" s="557"/>
      <c r="S474" s="557"/>
      <c r="T474" s="557"/>
      <c r="U474" s="557"/>
      <c r="V474" s="557"/>
      <c r="W474" s="557"/>
      <c r="X474" s="557"/>
      <c r="Y474" s="557"/>
      <c r="Z474" s="557"/>
      <c r="AA474" s="557"/>
      <c r="AB474" s="557"/>
      <c r="AC474" s="557"/>
      <c r="AD474" s="557"/>
      <c r="AE474" s="557"/>
      <c r="AF474" s="557"/>
      <c r="AG474" s="557"/>
      <c r="AH474" s="557"/>
      <c r="AI474" s="557"/>
      <c r="AJ474" s="557"/>
      <c r="AK474" s="557"/>
      <c r="AL474" s="557"/>
      <c r="AM474" s="557"/>
      <c r="AN474" s="557"/>
      <c r="AO474" s="557"/>
      <c r="AP474" s="557"/>
      <c r="AQ474" s="557"/>
      <c r="AR474" s="557"/>
      <c r="AS474" s="557"/>
      <c r="AT474" s="557"/>
      <c r="AU474" s="557"/>
      <c r="AV474" s="557"/>
      <c r="AW474" s="557"/>
      <c r="AX474" s="557"/>
      <c r="AY474" s="557"/>
      <c r="AZ474" s="557"/>
      <c r="BA474" s="557"/>
      <c r="BB474" s="557"/>
      <c r="BC474" s="557"/>
      <c r="BD474" s="557"/>
      <c r="BE474" s="557"/>
      <c r="BF474" s="557"/>
      <c r="BG474" s="557"/>
      <c r="BH474" s="557"/>
      <c r="BI474" s="557"/>
      <c r="BJ474" s="557"/>
      <c r="BK474" s="557"/>
      <c r="BL474" s="557"/>
      <c r="BM474" s="557"/>
      <c r="BN474" s="557"/>
      <c r="BO474" s="557"/>
      <c r="BP474" s="557"/>
      <c r="BQ474" s="557"/>
      <c r="BR474" s="557"/>
      <c r="BS474" s="557"/>
      <c r="BT474" s="557"/>
      <c r="BU474" s="557"/>
      <c r="BV474" s="557"/>
      <c r="BW474" s="557"/>
      <c r="BX474" s="557"/>
      <c r="BY474" s="557"/>
      <c r="BZ474" s="557"/>
      <c r="CA474" s="557"/>
      <c r="CB474" s="557"/>
      <c r="CC474" s="557"/>
      <c r="CD474" s="557"/>
      <c r="CE474" s="557"/>
      <c r="CF474" s="557"/>
      <c r="CG474" s="557"/>
      <c r="CH474" s="557"/>
      <c r="CI474" s="557"/>
      <c r="CJ474" s="557"/>
      <c r="CK474" s="557"/>
      <c r="CL474" s="557"/>
      <c r="CM474" s="557"/>
      <c r="CN474" s="557"/>
      <c r="CO474" s="557"/>
      <c r="CP474" s="557"/>
      <c r="CQ474" s="557"/>
      <c r="CR474" s="557"/>
      <c r="CS474" s="557"/>
      <c r="CT474" s="557"/>
      <c r="CU474" s="557"/>
      <c r="CV474" s="557"/>
      <c r="CW474" s="557"/>
      <c r="CX474" s="557"/>
      <c r="CY474" s="129"/>
      <c r="CZ474" s="129"/>
      <c r="DA474" s="129"/>
      <c r="DB474" s="129"/>
      <c r="DC474" s="129"/>
      <c r="DD474" s="129"/>
      <c r="DE474" s="129"/>
      <c r="DF474" s="129"/>
      <c r="DG474" s="129"/>
      <c r="DH474" s="129"/>
    </row>
    <row r="475" spans="1:112">
      <c r="A475" s="607" t="s">
        <v>1220</v>
      </c>
      <c r="B475" s="557"/>
      <c r="C475" s="557"/>
      <c r="D475" s="557"/>
      <c r="E475" s="557"/>
      <c r="F475" s="557"/>
      <c r="G475" s="557"/>
      <c r="H475" s="557"/>
      <c r="I475" s="557"/>
      <c r="J475" s="557"/>
      <c r="K475" s="557"/>
      <c r="L475" s="557"/>
      <c r="M475" s="557"/>
      <c r="N475" s="557"/>
      <c r="O475" s="557"/>
      <c r="P475" s="557"/>
      <c r="Q475" s="557"/>
      <c r="R475" s="557"/>
      <c r="S475" s="557"/>
      <c r="T475" s="557"/>
      <c r="U475" s="557"/>
      <c r="V475" s="557"/>
      <c r="W475" s="557"/>
      <c r="X475" s="557"/>
      <c r="Y475" s="557"/>
      <c r="Z475" s="557"/>
      <c r="AA475" s="557"/>
      <c r="AB475" s="557"/>
      <c r="AC475" s="557"/>
      <c r="AD475" s="557"/>
      <c r="AE475" s="557"/>
      <c r="AF475" s="557"/>
      <c r="AG475" s="557"/>
      <c r="AH475" s="557"/>
      <c r="AI475" s="557"/>
      <c r="AJ475" s="557"/>
      <c r="AK475" s="557"/>
      <c r="AL475" s="557"/>
      <c r="AM475" s="557"/>
      <c r="AN475" s="557"/>
      <c r="AO475" s="557"/>
      <c r="AP475" s="557"/>
      <c r="AQ475" s="557"/>
      <c r="AR475" s="557"/>
      <c r="AS475" s="557"/>
      <c r="AT475" s="557"/>
      <c r="AU475" s="557"/>
      <c r="AV475" s="557"/>
      <c r="AW475" s="557"/>
      <c r="AX475" s="557"/>
      <c r="AY475" s="557"/>
      <c r="AZ475" s="557"/>
      <c r="BA475" s="557"/>
      <c r="BB475" s="557"/>
      <c r="BC475" s="557"/>
      <c r="BD475" s="557"/>
      <c r="BE475" s="557"/>
      <c r="BF475" s="557"/>
      <c r="BG475" s="557"/>
      <c r="BH475" s="557"/>
      <c r="BI475" s="557"/>
      <c r="BJ475" s="557"/>
      <c r="BK475" s="557"/>
      <c r="BL475" s="557"/>
      <c r="BM475" s="557"/>
      <c r="BN475" s="557"/>
      <c r="BO475" s="557"/>
      <c r="BP475" s="557"/>
      <c r="BQ475" s="557"/>
      <c r="BR475" s="557"/>
      <c r="BS475" s="557"/>
      <c r="BT475" s="557"/>
      <c r="BU475" s="557"/>
      <c r="BV475" s="557"/>
      <c r="BW475" s="557"/>
      <c r="BX475" s="557"/>
      <c r="BY475" s="557"/>
      <c r="BZ475" s="557"/>
      <c r="CA475" s="557"/>
      <c r="CB475" s="557"/>
      <c r="CC475" s="557"/>
      <c r="CD475" s="557"/>
      <c r="CE475" s="557"/>
      <c r="CF475" s="557"/>
      <c r="CG475" s="557"/>
      <c r="CH475" s="557"/>
      <c r="CI475" s="557"/>
      <c r="CJ475" s="557"/>
      <c r="CK475" s="557"/>
      <c r="CL475" s="557"/>
      <c r="CM475" s="557"/>
      <c r="CN475" s="557"/>
      <c r="CO475" s="557"/>
      <c r="CP475" s="557"/>
      <c r="CQ475" s="557"/>
      <c r="CR475" s="557"/>
      <c r="CS475" s="557"/>
      <c r="CT475" s="557"/>
      <c r="CU475" s="557"/>
      <c r="CV475" s="557"/>
      <c r="CW475" s="557"/>
      <c r="CX475" s="557"/>
      <c r="CY475" s="129"/>
      <c r="CZ475" s="129"/>
      <c r="DA475" s="129"/>
      <c r="DB475" s="129"/>
      <c r="DC475" s="129"/>
      <c r="DD475" s="129"/>
      <c r="DE475" s="129"/>
      <c r="DF475" s="129"/>
      <c r="DG475" s="129"/>
      <c r="DH475" s="129"/>
    </row>
    <row r="476" spans="1:112">
      <c r="A476" s="558" t="s">
        <v>1208</v>
      </c>
      <c r="B476" s="557">
        <f>4*AB476+4*BA476+18*C476+BZ476*4</f>
        <v>781575.09555859037</v>
      </c>
      <c r="C476" s="557">
        <f>SUM(D476:AA476)</f>
        <v>26584.349376659997</v>
      </c>
      <c r="D476" s="557">
        <f>IF(D463&lt;0,0,IF(D463&gt;D473,D473,D463))</f>
        <v>0</v>
      </c>
      <c r="E476" s="557">
        <f t="shared" ref="E476:AA476" si="3443">IF(E463&lt;0,0,IF(E463&gt;E473,E473,E463))</f>
        <v>0</v>
      </c>
      <c r="F476" s="557">
        <f t="shared" si="3443"/>
        <v>0</v>
      </c>
      <c r="G476" s="557">
        <f t="shared" si="3443"/>
        <v>0</v>
      </c>
      <c r="H476" s="557">
        <f t="shared" si="3443"/>
        <v>0</v>
      </c>
      <c r="I476" s="557">
        <f t="shared" si="3443"/>
        <v>0</v>
      </c>
      <c r="J476" s="557">
        <f t="shared" si="3443"/>
        <v>0</v>
      </c>
      <c r="K476" s="557">
        <f t="shared" si="3443"/>
        <v>0</v>
      </c>
      <c r="L476" s="557">
        <f t="shared" si="3443"/>
        <v>290.81001356800004</v>
      </c>
      <c r="M476" s="557">
        <f t="shared" si="3443"/>
        <v>1671.4039666700003</v>
      </c>
      <c r="N476" s="557">
        <f t="shared" si="3443"/>
        <v>2820.8577556780006</v>
      </c>
      <c r="O476" s="557">
        <f t="shared" si="3443"/>
        <v>3764.1595064400003</v>
      </c>
      <c r="P476" s="557">
        <f t="shared" si="3443"/>
        <v>4307.6512436340008</v>
      </c>
      <c r="Q476" s="557">
        <f t="shared" si="3443"/>
        <v>4163.9695200079996</v>
      </c>
      <c r="R476" s="557">
        <f t="shared" si="3443"/>
        <v>3907.8412300660002</v>
      </c>
      <c r="S476" s="557">
        <f t="shared" si="3443"/>
        <v>3426.8198074920006</v>
      </c>
      <c r="T476" s="557">
        <f t="shared" si="3443"/>
        <v>1896.2970993020001</v>
      </c>
      <c r="U476" s="557">
        <f t="shared" si="3443"/>
        <v>334.53923380200001</v>
      </c>
      <c r="V476" s="557">
        <f t="shared" si="3443"/>
        <v>0</v>
      </c>
      <c r="W476" s="557">
        <f t="shared" si="3443"/>
        <v>0</v>
      </c>
      <c r="X476" s="557">
        <f t="shared" si="3443"/>
        <v>0</v>
      </c>
      <c r="Y476" s="557">
        <f t="shared" si="3443"/>
        <v>0</v>
      </c>
      <c r="Z476" s="557">
        <f t="shared" si="3443"/>
        <v>0</v>
      </c>
      <c r="AA476" s="557">
        <f t="shared" si="3443"/>
        <v>0</v>
      </c>
      <c r="AB476" s="557">
        <f>SUM(AC476:AZ476)</f>
        <v>25646.803835235081</v>
      </c>
      <c r="AC476" s="557">
        <f>IF(AC463&lt;0,0,IF(AC463&gt;AC473,AC473,AC463))</f>
        <v>0</v>
      </c>
      <c r="AD476" s="557">
        <f t="shared" ref="AD476:BY476" si="3444">IF(AD463&lt;0,0,IF(AD463&gt;AD473,AD473,AD463))</f>
        <v>0</v>
      </c>
      <c r="AE476" s="557">
        <f t="shared" si="3444"/>
        <v>0</v>
      </c>
      <c r="AF476" s="557">
        <f t="shared" si="3444"/>
        <v>0</v>
      </c>
      <c r="AG476" s="557">
        <f t="shared" si="3444"/>
        <v>0</v>
      </c>
      <c r="AH476" s="557">
        <f t="shared" si="3444"/>
        <v>0</v>
      </c>
      <c r="AI476" s="557">
        <f t="shared" si="3444"/>
        <v>0</v>
      </c>
      <c r="AJ476" s="557">
        <f t="shared" si="3444"/>
        <v>0</v>
      </c>
      <c r="AK476" s="557">
        <f t="shared" si="3444"/>
        <v>290.81001356800004</v>
      </c>
      <c r="AL476" s="557">
        <f t="shared" si="3444"/>
        <v>1671.4039666700003</v>
      </c>
      <c r="AM476" s="557">
        <f t="shared" si="3444"/>
        <v>2820.8577556780006</v>
      </c>
      <c r="AN476" s="557">
        <f t="shared" si="3444"/>
        <v>3764.1595064400003</v>
      </c>
      <c r="AO476" s="557">
        <f t="shared" si="3444"/>
        <v>3706.8882847690302</v>
      </c>
      <c r="AP476" s="557">
        <f t="shared" si="3444"/>
        <v>4071.630489556238</v>
      </c>
      <c r="AQ476" s="557">
        <f t="shared" si="3444"/>
        <v>3663.3976779578129</v>
      </c>
      <c r="AR476" s="557">
        <f t="shared" si="3444"/>
        <v>3426.8198074920006</v>
      </c>
      <c r="AS476" s="557">
        <f t="shared" si="3444"/>
        <v>1896.2970993020001</v>
      </c>
      <c r="AT476" s="557">
        <f t="shared" si="3444"/>
        <v>334.53923380200001</v>
      </c>
      <c r="AU476" s="557">
        <f t="shared" si="3444"/>
        <v>0</v>
      </c>
      <c r="AV476" s="557">
        <f t="shared" si="3444"/>
        <v>0</v>
      </c>
      <c r="AW476" s="557">
        <f t="shared" si="3444"/>
        <v>0</v>
      </c>
      <c r="AX476" s="557">
        <f t="shared" si="3444"/>
        <v>0</v>
      </c>
      <c r="AY476" s="557">
        <f t="shared" si="3444"/>
        <v>0</v>
      </c>
      <c r="AZ476" s="557">
        <f t="shared" si="3444"/>
        <v>0</v>
      </c>
      <c r="BA476" s="557">
        <f>SUM(BB476:BY476)</f>
        <v>23533.048482782535</v>
      </c>
      <c r="BB476" s="557">
        <f>IF(BB463&lt;0,0,IF(BB463&gt;BB473,BB473,BB463))</f>
        <v>0</v>
      </c>
      <c r="BC476" s="557">
        <f t="shared" si="3444"/>
        <v>0</v>
      </c>
      <c r="BD476" s="557">
        <f t="shared" si="3444"/>
        <v>0</v>
      </c>
      <c r="BE476" s="557">
        <f t="shared" si="3444"/>
        <v>0</v>
      </c>
      <c r="BF476" s="557">
        <f t="shared" si="3444"/>
        <v>0</v>
      </c>
      <c r="BG476" s="557">
        <f t="shared" si="3444"/>
        <v>0</v>
      </c>
      <c r="BH476" s="557">
        <f t="shared" si="3444"/>
        <v>0</v>
      </c>
      <c r="BI476" s="557">
        <f t="shared" si="3444"/>
        <v>0</v>
      </c>
      <c r="BJ476" s="557">
        <f t="shared" si="3444"/>
        <v>290.81001356800004</v>
      </c>
      <c r="BK476" s="557">
        <f t="shared" si="3444"/>
        <v>1671.4039666700003</v>
      </c>
      <c r="BL476" s="557">
        <f t="shared" si="3444"/>
        <v>2820.8577556780006</v>
      </c>
      <c r="BM476" s="557">
        <f t="shared" si="3444"/>
        <v>3490.0506096263111</v>
      </c>
      <c r="BN476" s="557">
        <f t="shared" si="3444"/>
        <v>3178.9516394450129</v>
      </c>
      <c r="BO476" s="557">
        <f t="shared" si="3444"/>
        <v>3533.5412164375284</v>
      </c>
      <c r="BP476" s="557">
        <f t="shared" si="3444"/>
        <v>3135.4610326337956</v>
      </c>
      <c r="BQ476" s="557">
        <f t="shared" si="3444"/>
        <v>3181.1359156198901</v>
      </c>
      <c r="BR476" s="557">
        <f t="shared" si="3444"/>
        <v>1896.2970993020001</v>
      </c>
      <c r="BS476" s="557">
        <f t="shared" si="3444"/>
        <v>334.53923380200001</v>
      </c>
      <c r="BT476" s="557">
        <f t="shared" si="3444"/>
        <v>0</v>
      </c>
      <c r="BU476" s="557">
        <f t="shared" si="3444"/>
        <v>0</v>
      </c>
      <c r="BV476" s="557">
        <f t="shared" si="3444"/>
        <v>0</v>
      </c>
      <c r="BW476" s="557">
        <f t="shared" si="3444"/>
        <v>0</v>
      </c>
      <c r="BX476" s="557">
        <f t="shared" si="3444"/>
        <v>0</v>
      </c>
      <c r="BY476" s="557">
        <f t="shared" si="3444"/>
        <v>0</v>
      </c>
      <c r="BZ476" s="557">
        <f>SUM(CA476:CX476)</f>
        <v>26584.349376659997</v>
      </c>
      <c r="CA476" s="557">
        <f>IF(CA463&lt;0,0,IF(CA463&gt;CA473,CA473,CA463))</f>
        <v>0</v>
      </c>
      <c r="CB476" s="557">
        <f t="shared" ref="CB476:CX476" si="3445">IF(CB463&lt;0,0,IF(CB463&gt;CB473,CB473,CB463))</f>
        <v>0</v>
      </c>
      <c r="CC476" s="557">
        <f t="shared" si="3445"/>
        <v>0</v>
      </c>
      <c r="CD476" s="557">
        <f t="shared" si="3445"/>
        <v>0</v>
      </c>
      <c r="CE476" s="557">
        <f t="shared" si="3445"/>
        <v>0</v>
      </c>
      <c r="CF476" s="557">
        <f t="shared" si="3445"/>
        <v>0</v>
      </c>
      <c r="CG476" s="557">
        <f t="shared" si="3445"/>
        <v>0</v>
      </c>
      <c r="CH476" s="557">
        <f t="shared" si="3445"/>
        <v>0</v>
      </c>
      <c r="CI476" s="557">
        <f t="shared" si="3445"/>
        <v>290.81001356800004</v>
      </c>
      <c r="CJ476" s="557">
        <f t="shared" si="3445"/>
        <v>1671.4039666700003</v>
      </c>
      <c r="CK476" s="557">
        <f t="shared" si="3445"/>
        <v>2820.8577556780006</v>
      </c>
      <c r="CL476" s="557">
        <f t="shared" si="3445"/>
        <v>3764.1595064400003</v>
      </c>
      <c r="CM476" s="557">
        <f t="shared" si="3445"/>
        <v>4307.6512436340008</v>
      </c>
      <c r="CN476" s="557">
        <f t="shared" si="3445"/>
        <v>4163.9695200079996</v>
      </c>
      <c r="CO476" s="557">
        <f t="shared" si="3445"/>
        <v>3907.8412300660002</v>
      </c>
      <c r="CP476" s="557">
        <f t="shared" si="3445"/>
        <v>3426.8198074920006</v>
      </c>
      <c r="CQ476" s="557">
        <f t="shared" si="3445"/>
        <v>1896.2970993020001</v>
      </c>
      <c r="CR476" s="557">
        <f t="shared" si="3445"/>
        <v>334.53923380200001</v>
      </c>
      <c r="CS476" s="557">
        <f t="shared" si="3445"/>
        <v>0</v>
      </c>
      <c r="CT476" s="557">
        <f t="shared" si="3445"/>
        <v>0</v>
      </c>
      <c r="CU476" s="557">
        <f t="shared" si="3445"/>
        <v>0</v>
      </c>
      <c r="CV476" s="557">
        <f t="shared" si="3445"/>
        <v>0</v>
      </c>
      <c r="CW476" s="557">
        <f t="shared" si="3445"/>
        <v>0</v>
      </c>
      <c r="CX476" s="557">
        <f t="shared" si="3445"/>
        <v>0</v>
      </c>
      <c r="CY476" s="129"/>
      <c r="CZ476" s="129"/>
      <c r="DA476" s="129"/>
      <c r="DB476" s="129"/>
      <c r="DC476" s="129"/>
      <c r="DD476" s="129"/>
      <c r="DE476" s="129"/>
      <c r="DF476" s="129"/>
      <c r="DG476" s="129"/>
      <c r="DH476" s="129"/>
    </row>
    <row r="477" spans="1:112">
      <c r="A477" s="558" t="s">
        <v>1209</v>
      </c>
      <c r="B477" s="604">
        <f>B463-B476</f>
        <v>2314950.0382585442</v>
      </c>
      <c r="C477" s="604">
        <f t="shared" ref="C477" si="3446">C463-C476</f>
        <v>81904.507433388353</v>
      </c>
      <c r="D477" s="604">
        <f t="shared" ref="D477" si="3447">D463-D476</f>
        <v>2771.6883506142944</v>
      </c>
      <c r="E477" s="604">
        <f t="shared" ref="E477" si="3448">E463-E476</f>
        <v>2481.636133603236</v>
      </c>
      <c r="F477" s="604">
        <f t="shared" ref="F477" si="3449">F463-F476</f>
        <v>2481.636133603236</v>
      </c>
      <c r="G477" s="604">
        <f t="shared" ref="G477" si="3450">G463-G476</f>
        <v>2519.4095245908316</v>
      </c>
      <c r="H477" s="604">
        <f t="shared" ref="H477" si="3451">H463-H476</f>
        <v>2702.0358038546347</v>
      </c>
      <c r="I477" s="604">
        <f t="shared" ref="I477" si="3452">I463-I476</f>
        <v>2664.4535034855285</v>
      </c>
      <c r="J477" s="604">
        <f t="shared" ref="J477" si="3453">J463-J476</f>
        <v>2626.6672345568995</v>
      </c>
      <c r="K477" s="604">
        <f t="shared" ref="K477" si="3454">K463-K476</f>
        <v>4661.743530372737</v>
      </c>
      <c r="L477" s="604">
        <f t="shared" ref="L477" si="3455">L463-L476</f>
        <v>4790.1968410362542</v>
      </c>
      <c r="M477" s="604">
        <f t="shared" ref="M477" si="3456">M463-M476</f>
        <v>3852.6931926938887</v>
      </c>
      <c r="N477" s="604">
        <f t="shared" ref="N477" si="3457">N463-N476</f>
        <v>2555.3692114094051</v>
      </c>
      <c r="O477" s="604">
        <f t="shared" ref="O477" si="3458">O463-O476</f>
        <v>955.80944174336355</v>
      </c>
      <c r="P477" s="604">
        <f t="shared" ref="P477" si="3459">P463-P476</f>
        <v>78.012727980192722</v>
      </c>
      <c r="Q477" s="604">
        <f t="shared" ref="Q477" si="3460">Q463-Q476</f>
        <v>599.49003498658021</v>
      </c>
      <c r="R477" s="604">
        <f t="shared" ref="R477" si="3461">R463-R476</f>
        <v>434.3321347369756</v>
      </c>
      <c r="S477" s="604">
        <f t="shared" ref="S477" si="3462">S463-S476</f>
        <v>937.82857625649785</v>
      </c>
      <c r="T477" s="604">
        <f t="shared" ref="T477" si="3463">T463-T476</f>
        <v>3732.2330882331953</v>
      </c>
      <c r="U477" s="604">
        <f t="shared" ref="U477" si="3464">U463-U476</f>
        <v>5800.1498498771862</v>
      </c>
      <c r="V477" s="604">
        <f t="shared" ref="V477" si="3465">V463-V476</f>
        <v>6503.8839900236308</v>
      </c>
      <c r="W477" s="604">
        <f t="shared" ref="W477" si="3466">W463-W476</f>
        <v>6939.0109948621421</v>
      </c>
      <c r="X477" s="604">
        <f t="shared" ref="X477" si="3467">X463-X476</f>
        <v>6686.6058145966772</v>
      </c>
      <c r="Y477" s="604">
        <f t="shared" ref="Y477" si="3468">Y463-Y476</f>
        <v>5816.3482241426163</v>
      </c>
      <c r="Z477" s="604">
        <f t="shared" ref="Z477" si="3469">Z463-Z476</f>
        <v>5563.9610162628142</v>
      </c>
      <c r="AA477" s="604">
        <f t="shared" ref="AA477" si="3470">AA463-AA476</f>
        <v>3749.3120798654568</v>
      </c>
      <c r="AB477" s="604">
        <f t="shared" ref="AB477" si="3471">AB463-AB476</f>
        <v>68574.646716006566</v>
      </c>
      <c r="AC477" s="604">
        <f t="shared" ref="AC477" si="3472">AC463-AC476</f>
        <v>2314.8344066973086</v>
      </c>
      <c r="AD477" s="604">
        <f t="shared" ref="AD477" si="3473">AD463-AD476</f>
        <v>2050.8518991706405</v>
      </c>
      <c r="AE477" s="604">
        <f t="shared" ref="AE477" si="3474">AE463-AE476</f>
        <v>2050.8518991706405</v>
      </c>
      <c r="AF477" s="604">
        <f t="shared" ref="AF477" si="3475">AF463-AF476</f>
        <v>2101.7014096091921</v>
      </c>
      <c r="AG477" s="604">
        <f t="shared" ref="AG477" si="3476">AG463-AG476</f>
        <v>2284.3276888729952</v>
      </c>
      <c r="AH477" s="604">
        <f t="shared" ref="AH477" si="3477">AH463-AH476</f>
        <v>2233.669269052933</v>
      </c>
      <c r="AI477" s="604">
        <f t="shared" ref="AI477" si="3478">AI463-AI476</f>
        <v>2182.8523623889077</v>
      </c>
      <c r="AJ477" s="604">
        <f t="shared" ref="AJ477" si="3479">AJ463-AJ476</f>
        <v>4178.8139514765653</v>
      </c>
      <c r="AK477" s="604">
        <f t="shared" ref="AK477" si="3480">AK463-AK476</f>
        <v>4215.8481829364991</v>
      </c>
      <c r="AL477" s="604">
        <f t="shared" ref="AL477" si="3481">AL463-AL476</f>
        <v>3186.9708844418983</v>
      </c>
      <c r="AM477" s="604">
        <f t="shared" ref="AM477" si="3482">AM463-AM476</f>
        <v>1850.4549740896405</v>
      </c>
      <c r="AN477" s="604">
        <f t="shared" ref="AN477" si="3483">AN463-AN476</f>
        <v>263.98037630502131</v>
      </c>
      <c r="AO477" s="604">
        <f t="shared" ref="AO477" si="3484">AO463-AO476</f>
        <v>0</v>
      </c>
      <c r="AP477" s="604">
        <f t="shared" ref="AP477" si="3485">AP463-AP476</f>
        <v>0</v>
      </c>
      <c r="AQ477" s="604">
        <f t="shared" ref="AQ477" si="3486">AQ463-AQ476</f>
        <v>0</v>
      </c>
      <c r="AR477" s="604">
        <f t="shared" ref="AR477" si="3487">AR463-AR476</f>
        <v>272.10626800450791</v>
      </c>
      <c r="AS477" s="604">
        <f t="shared" ref="AS477" si="3488">AS463-AS476</f>
        <v>3066.5107799812049</v>
      </c>
      <c r="AT477" s="604">
        <f t="shared" ref="AT477" si="3489">AT463-AT476</f>
        <v>5121.3741630320228</v>
      </c>
      <c r="AU477" s="604">
        <f t="shared" ref="AU477" si="3490">AU463-AU476</f>
        <v>5772.874217634766</v>
      </c>
      <c r="AV477" s="604">
        <f t="shared" ref="AV477" si="3491">AV463-AV476</f>
        <v>6168.8472727987755</v>
      </c>
      <c r="AW477" s="604">
        <f t="shared" ref="AW477" si="3492">AW463-AW476</f>
        <v>5955.5960422078124</v>
      </c>
      <c r="AX477" s="604">
        <f t="shared" ref="AX477" si="3493">AX463-AX476</f>
        <v>5163.7116453927838</v>
      </c>
      <c r="AY477" s="604">
        <f t="shared" ref="AY477" si="3494">AY463-AY476</f>
        <v>4950.452222383532</v>
      </c>
      <c r="AZ477" s="604">
        <f t="shared" ref="AZ477" si="3495">AZ463-AZ476</f>
        <v>3188.0168003588792</v>
      </c>
      <c r="BA477" s="604">
        <f t="shared" ref="BA477" si="3496">BA463-BA476</f>
        <v>59591.603780585057</v>
      </c>
      <c r="BB477" s="604">
        <f t="shared" ref="BB477" si="3497">BB463-BB476</f>
        <v>1959.4945509056686</v>
      </c>
      <c r="BC477" s="604">
        <f t="shared" ref="BC477" si="3498">BC463-BC476</f>
        <v>1715.8314838330459</v>
      </c>
      <c r="BD477" s="604">
        <f t="shared" ref="BD477" si="3499">BD463-BD476</f>
        <v>1715.8314838330459</v>
      </c>
      <c r="BE477" s="604">
        <f t="shared" ref="BE477" si="3500">BE463-BE476</f>
        <v>1776.8153251359468</v>
      </c>
      <c r="BF477" s="604">
        <f t="shared" ref="BF477" si="3501">BF463-BF476</f>
        <v>1959.4416043997496</v>
      </c>
      <c r="BG477" s="604">
        <f t="shared" ref="BG477" si="3502">BG463-BG476</f>
        <v>1898.6488537153386</v>
      </c>
      <c r="BH477" s="604">
        <f t="shared" ref="BH477" si="3503">BH463-BH476</f>
        <v>1837.6630173693572</v>
      </c>
      <c r="BI477" s="604">
        <f t="shared" ref="BI477" si="3504">BI463-BI476</f>
        <v>3803.1375347254375</v>
      </c>
      <c r="BJ477" s="604">
        <f t="shared" ref="BJ477" si="3505">BJ463-BJ476</f>
        <v>3769.132559970024</v>
      </c>
      <c r="BK477" s="604">
        <f t="shared" ref="BK477" si="3506">BK463-BK476</f>
        <v>2669.1807245652799</v>
      </c>
      <c r="BL477" s="604">
        <f t="shared" ref="BL477" si="3507">BL463-BL476</f>
        <v>1302.2448664644858</v>
      </c>
      <c r="BM477" s="604">
        <f t="shared" ref="BM477" si="3508">BM463-BM476</f>
        <v>0</v>
      </c>
      <c r="BN477" s="604">
        <f t="shared" ref="BN477" si="3509">BN463-BN476</f>
        <v>0</v>
      </c>
      <c r="BO477" s="604">
        <f t="shared" ref="BO477" si="3510">BO463-BO476</f>
        <v>0</v>
      </c>
      <c r="BP477" s="604">
        <f t="shared" ref="BP477" si="3511">BP463-BP476</f>
        <v>0</v>
      </c>
      <c r="BQ477" s="604">
        <f t="shared" ref="BQ477" si="3512">BQ463-BQ476</f>
        <v>0</v>
      </c>
      <c r="BR477" s="604">
        <f t="shared" ref="BR477" si="3513">BR463-BR476</f>
        <v>2548.7206201045856</v>
      </c>
      <c r="BS477" s="604">
        <f t="shared" ref="BS477" si="3514">BS463-BS476</f>
        <v>4593.4375177080055</v>
      </c>
      <c r="BT477" s="604">
        <f t="shared" ref="BT477" si="3515">BT463-BT476</f>
        <v>5204.3234017459363</v>
      </c>
      <c r="BU477" s="604">
        <f t="shared" ref="BU477" si="3516">BU463-BU476</f>
        <v>5569.8422329119094</v>
      </c>
      <c r="BV477" s="604">
        <f t="shared" ref="BV477" si="3517">BV463-BV476</f>
        <v>5387.0452263189827</v>
      </c>
      <c r="BW477" s="604">
        <f t="shared" ref="BW477" si="3518">BW463-BW476</f>
        <v>4656.0802556581502</v>
      </c>
      <c r="BX477" s="604">
        <f t="shared" ref="BX477" si="3519">BX463-BX476</f>
        <v>4473.2787160329754</v>
      </c>
      <c r="BY477" s="604">
        <f t="shared" ref="BY477" si="3520">BY463-BY476</f>
        <v>2751.4538051870954</v>
      </c>
      <c r="BZ477" s="604">
        <f t="shared" ref="BZ477" si="3521">BZ463-BZ476</f>
        <v>81981.681980915047</v>
      </c>
      <c r="CA477" s="604">
        <f t="shared" ref="CA477" si="3522">CA463-CA476</f>
        <v>2771.6883506142944</v>
      </c>
      <c r="CB477" s="604">
        <f t="shared" ref="CB477" si="3523">CB463-CB476</f>
        <v>2481.636133603236</v>
      </c>
      <c r="CC477" s="604">
        <f t="shared" ref="CC477" si="3524">CC463-CC476</f>
        <v>2481.636133603236</v>
      </c>
      <c r="CD477" s="604">
        <f t="shared" ref="CD477" si="3525">CD463-CD476</f>
        <v>2519.4095245908316</v>
      </c>
      <c r="CE477" s="604">
        <f t="shared" ref="CE477" si="3526">CE463-CE476</f>
        <v>2702.0358038546347</v>
      </c>
      <c r="CF477" s="604">
        <f t="shared" ref="CF477" si="3527">CF463-CF476</f>
        <v>2664.4535034855285</v>
      </c>
      <c r="CG477" s="604">
        <f t="shared" ref="CG477" si="3528">CG463-CG476</f>
        <v>2626.6672345568995</v>
      </c>
      <c r="CH477" s="604">
        <f t="shared" ref="CH477" si="3529">CH463-CH476</f>
        <v>4661.743530372737</v>
      </c>
      <c r="CI477" s="604">
        <f t="shared" ref="CI477" si="3530">CI463-CI476</f>
        <v>4790.1968410362542</v>
      </c>
      <c r="CJ477" s="604">
        <f t="shared" ref="CJ477" si="3531">CJ463-CJ476</f>
        <v>3852.6931926938887</v>
      </c>
      <c r="CK477" s="604">
        <f t="shared" ref="CK477" si="3532">CK463-CK476</f>
        <v>2555.3692114094051</v>
      </c>
      <c r="CL477" s="604">
        <f t="shared" ref="CL477" si="3533">CL463-CL476</f>
        <v>955.80944174336355</v>
      </c>
      <c r="CM477" s="604">
        <f t="shared" ref="CM477" si="3534">CM463-CM476</f>
        <v>13.700698627359998</v>
      </c>
      <c r="CN477" s="604">
        <f t="shared" ref="CN477" si="3535">CN463-CN476</f>
        <v>541.60920856903067</v>
      </c>
      <c r="CO477" s="604">
        <f t="shared" ref="CO477" si="3536">CO463-CO476</f>
        <v>363.58890244886061</v>
      </c>
      <c r="CP477" s="604">
        <f t="shared" ref="CP477" si="3537">CP463-CP476</f>
        <v>867.08534396838286</v>
      </c>
      <c r="CQ477" s="604">
        <f t="shared" ref="CQ477" si="3538">CQ463-CQ476</f>
        <v>3687.2146676862121</v>
      </c>
      <c r="CR477" s="604">
        <f t="shared" ref="CR477" si="3539">CR463-CR476</f>
        <v>5748.69921401186</v>
      </c>
      <c r="CS477" s="604">
        <f t="shared" ref="CS477" si="3540">CS463-CS476</f>
        <v>6439.5719606707971</v>
      </c>
      <c r="CT477" s="604">
        <f t="shared" ref="CT477" si="3541">CT463-CT476</f>
        <v>6874.6989655093075</v>
      </c>
      <c r="CU477" s="604">
        <f t="shared" ref="CU477" si="3542">CU463-CU476</f>
        <v>6628.7249881791286</v>
      </c>
      <c r="CV477" s="604">
        <f t="shared" ref="CV477" si="3543">CV463-CV476</f>
        <v>5758.4673977250677</v>
      </c>
      <c r="CW477" s="604">
        <f t="shared" ref="CW477" si="3544">CW463-CW476</f>
        <v>5512.510380397488</v>
      </c>
      <c r="CX477" s="604">
        <f t="shared" ref="CX477" si="3545">CX463-CX476</f>
        <v>4108.8076348054738</v>
      </c>
      <c r="CY477" s="129"/>
      <c r="CZ477" s="129"/>
      <c r="DA477" s="129"/>
      <c r="DB477" s="129"/>
      <c r="DC477" s="129"/>
      <c r="DD477" s="129"/>
      <c r="DE477" s="129"/>
      <c r="DF477" s="129"/>
      <c r="DG477" s="129"/>
      <c r="DH477" s="129"/>
    </row>
    <row r="478" spans="1:112" ht="15.75" thickBot="1">
      <c r="A478" s="558"/>
      <c r="B478" s="604"/>
      <c r="C478" s="604"/>
      <c r="D478" s="604"/>
      <c r="E478" s="604"/>
      <c r="F478" s="604"/>
      <c r="G478" s="604"/>
      <c r="H478" s="604"/>
      <c r="I478" s="604"/>
      <c r="J478" s="604"/>
      <c r="K478" s="604"/>
      <c r="L478" s="604"/>
      <c r="M478" s="604"/>
      <c r="N478" s="604"/>
      <c r="O478" s="604"/>
      <c r="P478" s="604"/>
      <c r="Q478" s="604"/>
      <c r="R478" s="604"/>
      <c r="S478" s="604"/>
      <c r="T478" s="604"/>
      <c r="U478" s="604"/>
      <c r="V478" s="604"/>
      <c r="W478" s="604"/>
      <c r="X478" s="604"/>
      <c r="Y478" s="604"/>
      <c r="Z478" s="604"/>
      <c r="AA478" s="604"/>
      <c r="AB478" s="604"/>
      <c r="AC478" s="604"/>
      <c r="AD478" s="604"/>
      <c r="AE478" s="604"/>
      <c r="AF478" s="604"/>
      <c r="AG478" s="604"/>
      <c r="AH478" s="604"/>
      <c r="AI478" s="604"/>
      <c r="AJ478" s="604"/>
      <c r="AK478" s="604"/>
      <c r="AL478" s="604"/>
      <c r="AM478" s="604"/>
      <c r="AN478" s="604"/>
      <c r="AO478" s="604"/>
      <c r="AP478" s="604"/>
      <c r="AQ478" s="604"/>
      <c r="AR478" s="604"/>
      <c r="AS478" s="604"/>
      <c r="AT478" s="604"/>
      <c r="AU478" s="604"/>
      <c r="AV478" s="604"/>
      <c r="AW478" s="604"/>
      <c r="AX478" s="604"/>
      <c r="AY478" s="604"/>
      <c r="AZ478" s="604"/>
      <c r="BA478" s="604"/>
      <c r="BB478" s="604"/>
      <c r="BC478" s="604"/>
      <c r="BD478" s="604"/>
      <c r="BE478" s="604"/>
      <c r="BF478" s="604"/>
      <c r="BG478" s="604"/>
      <c r="BH478" s="604"/>
      <c r="BI478" s="604"/>
      <c r="BJ478" s="604"/>
      <c r="BK478" s="604"/>
      <c r="BL478" s="604"/>
      <c r="BM478" s="604"/>
      <c r="BN478" s="604"/>
      <c r="BO478" s="604"/>
      <c r="BP478" s="604"/>
      <c r="BQ478" s="604"/>
      <c r="BR478" s="604"/>
      <c r="BS478" s="604"/>
      <c r="BT478" s="604"/>
      <c r="BU478" s="604"/>
      <c r="BV478" s="604"/>
      <c r="BW478" s="604"/>
      <c r="BX478" s="604"/>
      <c r="BY478" s="604"/>
      <c r="BZ478" s="604"/>
      <c r="CA478" s="604"/>
      <c r="CB478" s="604"/>
      <c r="CC478" s="604"/>
      <c r="CD478" s="604"/>
      <c r="CE478" s="604"/>
      <c r="CF478" s="604"/>
      <c r="CG478" s="604"/>
      <c r="CH478" s="604"/>
      <c r="CI478" s="604"/>
      <c r="CJ478" s="604"/>
      <c r="CK478" s="604"/>
      <c r="CL478" s="604"/>
      <c r="CM478" s="604"/>
      <c r="CN478" s="604"/>
      <c r="CO478" s="604"/>
      <c r="CP478" s="604"/>
      <c r="CQ478" s="604"/>
      <c r="CR478" s="604"/>
      <c r="CS478" s="604"/>
      <c r="CT478" s="604"/>
      <c r="CU478" s="604"/>
      <c r="CV478" s="604"/>
      <c r="CW478" s="604"/>
      <c r="CX478" s="604"/>
      <c r="CY478" s="129"/>
      <c r="CZ478" s="129"/>
      <c r="DA478" s="129"/>
      <c r="DB478" s="129"/>
      <c r="DC478" s="129"/>
      <c r="DD478" s="129"/>
      <c r="DE478" s="129"/>
      <c r="DF478" s="129"/>
      <c r="DG478" s="129"/>
      <c r="DH478" s="129"/>
    </row>
    <row r="479" spans="1:112">
      <c r="A479" s="609" t="s">
        <v>5</v>
      </c>
      <c r="B479" s="610"/>
      <c r="C479" s="610"/>
      <c r="D479" s="610"/>
      <c r="E479" s="610"/>
      <c r="F479" s="610"/>
      <c r="G479" s="610"/>
      <c r="H479" s="610"/>
      <c r="I479" s="610"/>
      <c r="J479" s="610"/>
      <c r="K479" s="610"/>
      <c r="L479" s="610"/>
      <c r="M479" s="610"/>
      <c r="N479" s="610"/>
      <c r="O479" s="610"/>
      <c r="P479" s="610"/>
      <c r="Q479" s="610"/>
      <c r="R479" s="610"/>
      <c r="S479" s="610"/>
      <c r="T479" s="610"/>
      <c r="U479" s="610"/>
      <c r="V479" s="610"/>
      <c r="W479" s="610"/>
      <c r="X479" s="610"/>
      <c r="Y479" s="610"/>
      <c r="Z479" s="610"/>
      <c r="AA479" s="610"/>
      <c r="AB479" s="610"/>
      <c r="AC479" s="610"/>
      <c r="AD479" s="610"/>
      <c r="AE479" s="610"/>
      <c r="AF479" s="610"/>
      <c r="AG479" s="610"/>
      <c r="AH479" s="610"/>
      <c r="AI479" s="610"/>
      <c r="AJ479" s="610"/>
      <c r="AK479" s="610"/>
      <c r="AL479" s="610"/>
      <c r="AM479" s="610"/>
      <c r="AN479" s="610"/>
      <c r="AO479" s="610"/>
      <c r="AP479" s="610"/>
      <c r="AQ479" s="610"/>
      <c r="AR479" s="610"/>
      <c r="AS479" s="610"/>
      <c r="AT479" s="610"/>
      <c r="AU479" s="610"/>
      <c r="AV479" s="610"/>
      <c r="AW479" s="610"/>
      <c r="AX479" s="610"/>
      <c r="AY479" s="610"/>
      <c r="AZ479" s="610"/>
      <c r="BA479" s="610"/>
      <c r="BB479" s="610"/>
      <c r="BC479" s="610"/>
      <c r="BD479" s="610"/>
      <c r="BE479" s="610"/>
      <c r="BF479" s="610"/>
      <c r="BG479" s="610"/>
      <c r="BH479" s="610"/>
      <c r="BI479" s="610"/>
      <c r="BJ479" s="610"/>
      <c r="BK479" s="610"/>
      <c r="BL479" s="610"/>
      <c r="BM479" s="610"/>
      <c r="BN479" s="610"/>
      <c r="BO479" s="610"/>
      <c r="BP479" s="610"/>
      <c r="BQ479" s="610"/>
      <c r="BR479" s="610"/>
      <c r="BS479" s="610"/>
      <c r="BT479" s="610"/>
      <c r="BU479" s="610"/>
      <c r="BV479" s="610"/>
      <c r="BW479" s="610"/>
      <c r="BX479" s="610"/>
      <c r="BY479" s="610"/>
      <c r="BZ479" s="610"/>
      <c r="CA479" s="610"/>
      <c r="CB479" s="610"/>
      <c r="CC479" s="610"/>
      <c r="CD479" s="610"/>
      <c r="CE479" s="610"/>
      <c r="CF479" s="610"/>
      <c r="CG479" s="610"/>
      <c r="CH479" s="610"/>
      <c r="CI479" s="610"/>
      <c r="CJ479" s="610"/>
      <c r="CK479" s="610"/>
      <c r="CL479" s="610"/>
      <c r="CM479" s="610"/>
      <c r="CN479" s="610"/>
      <c r="CO479" s="610"/>
      <c r="CP479" s="610"/>
      <c r="CQ479" s="610"/>
      <c r="CR479" s="610"/>
      <c r="CS479" s="610"/>
      <c r="CT479" s="610"/>
      <c r="CU479" s="610"/>
      <c r="CV479" s="610"/>
      <c r="CW479" s="610"/>
      <c r="CX479" s="611"/>
      <c r="CY479" s="129"/>
      <c r="CZ479" s="129"/>
      <c r="DA479" s="129"/>
      <c r="DB479" s="129"/>
      <c r="DC479" s="129"/>
      <c r="DD479" s="129"/>
      <c r="DE479" s="129"/>
      <c r="DF479" s="129"/>
      <c r="DG479" s="129"/>
      <c r="DH479" s="129"/>
    </row>
    <row r="480" spans="1:112">
      <c r="A480" s="612" t="s">
        <v>1210</v>
      </c>
      <c r="B480" s="591">
        <f>B471</f>
        <v>830230.48129979987</v>
      </c>
      <c r="C480" s="557">
        <f t="shared" ref="C480" si="3546">SUM(D480:AA480)</f>
        <v>27674.349376659997</v>
      </c>
      <c r="D480" s="557">
        <f t="shared" ref="D480:AI480" si="3547">D471</f>
        <v>0</v>
      </c>
      <c r="E480" s="557">
        <f t="shared" si="3547"/>
        <v>0</v>
      </c>
      <c r="F480" s="557">
        <f t="shared" si="3547"/>
        <v>0</v>
      </c>
      <c r="G480" s="557">
        <f t="shared" si="3547"/>
        <v>0</v>
      </c>
      <c r="H480" s="557">
        <f t="shared" si="3547"/>
        <v>0</v>
      </c>
      <c r="I480" s="557">
        <f t="shared" si="3547"/>
        <v>0</v>
      </c>
      <c r="J480" s="557">
        <f t="shared" si="3547"/>
        <v>0</v>
      </c>
      <c r="K480" s="557">
        <f t="shared" si="3547"/>
        <v>0</v>
      </c>
      <c r="L480" s="557">
        <f t="shared" si="3547"/>
        <v>399.81001356800004</v>
      </c>
      <c r="M480" s="557">
        <f t="shared" si="3547"/>
        <v>1780.4039666700003</v>
      </c>
      <c r="N480" s="557">
        <f t="shared" si="3547"/>
        <v>2929.8577556780006</v>
      </c>
      <c r="O480" s="557">
        <f t="shared" si="3547"/>
        <v>3873.1595064400003</v>
      </c>
      <c r="P480" s="557">
        <f t="shared" si="3547"/>
        <v>4416.6512436340008</v>
      </c>
      <c r="Q480" s="557">
        <f t="shared" si="3547"/>
        <v>4272.9695200079996</v>
      </c>
      <c r="R480" s="557">
        <f t="shared" si="3547"/>
        <v>4016.8412300660002</v>
      </c>
      <c r="S480" s="557">
        <f t="shared" si="3547"/>
        <v>3535.8198074920006</v>
      </c>
      <c r="T480" s="557">
        <f t="shared" si="3547"/>
        <v>2005.2970993020001</v>
      </c>
      <c r="U480" s="557">
        <f t="shared" si="3547"/>
        <v>443.53923380200001</v>
      </c>
      <c r="V480" s="557">
        <f t="shared" si="3547"/>
        <v>0</v>
      </c>
      <c r="W480" s="557">
        <f t="shared" si="3547"/>
        <v>0</v>
      </c>
      <c r="X480" s="557">
        <f t="shared" si="3547"/>
        <v>0</v>
      </c>
      <c r="Y480" s="557">
        <f t="shared" si="3547"/>
        <v>0</v>
      </c>
      <c r="Z480" s="557">
        <f t="shared" si="3547"/>
        <v>0</v>
      </c>
      <c r="AA480" s="557">
        <f t="shared" si="3547"/>
        <v>0</v>
      </c>
      <c r="AB480" s="557">
        <f t="shared" si="3547"/>
        <v>27674.349376659997</v>
      </c>
      <c r="AC480" s="557">
        <f t="shared" si="3547"/>
        <v>0</v>
      </c>
      <c r="AD480" s="557">
        <f t="shared" si="3547"/>
        <v>0</v>
      </c>
      <c r="AE480" s="557">
        <f t="shared" si="3547"/>
        <v>0</v>
      </c>
      <c r="AF480" s="557">
        <f t="shared" si="3547"/>
        <v>0</v>
      </c>
      <c r="AG480" s="557">
        <f t="shared" si="3547"/>
        <v>0</v>
      </c>
      <c r="AH480" s="557">
        <f t="shared" si="3547"/>
        <v>0</v>
      </c>
      <c r="AI480" s="557">
        <f t="shared" si="3547"/>
        <v>0</v>
      </c>
      <c r="AJ480" s="557">
        <f t="shared" ref="AJ480:BO480" si="3548">AJ471</f>
        <v>0</v>
      </c>
      <c r="AK480" s="557">
        <f t="shared" si="3548"/>
        <v>399.81001356800004</v>
      </c>
      <c r="AL480" s="557">
        <f t="shared" si="3548"/>
        <v>1780.4039666700003</v>
      </c>
      <c r="AM480" s="557">
        <f t="shared" si="3548"/>
        <v>2929.8577556780006</v>
      </c>
      <c r="AN480" s="557">
        <f t="shared" si="3548"/>
        <v>3873.1595064400003</v>
      </c>
      <c r="AO480" s="557">
        <f t="shared" si="3548"/>
        <v>4416.6512436340008</v>
      </c>
      <c r="AP480" s="557">
        <f t="shared" si="3548"/>
        <v>4272.9695200079996</v>
      </c>
      <c r="AQ480" s="557">
        <f t="shared" si="3548"/>
        <v>4016.8412300660002</v>
      </c>
      <c r="AR480" s="557">
        <f t="shared" si="3548"/>
        <v>3535.8198074920006</v>
      </c>
      <c r="AS480" s="557">
        <f t="shared" si="3548"/>
        <v>2005.2970993020001</v>
      </c>
      <c r="AT480" s="557">
        <f t="shared" si="3548"/>
        <v>443.53923380200001</v>
      </c>
      <c r="AU480" s="557">
        <f t="shared" si="3548"/>
        <v>0</v>
      </c>
      <c r="AV480" s="557">
        <f t="shared" si="3548"/>
        <v>0</v>
      </c>
      <c r="AW480" s="557">
        <f t="shared" si="3548"/>
        <v>0</v>
      </c>
      <c r="AX480" s="557">
        <f t="shared" si="3548"/>
        <v>0</v>
      </c>
      <c r="AY480" s="557">
        <f t="shared" si="3548"/>
        <v>0</v>
      </c>
      <c r="AZ480" s="557">
        <f t="shared" si="3548"/>
        <v>0</v>
      </c>
      <c r="BA480" s="557">
        <f t="shared" si="3548"/>
        <v>27674.349376659997</v>
      </c>
      <c r="BB480" s="557">
        <f t="shared" si="3548"/>
        <v>0</v>
      </c>
      <c r="BC480" s="557">
        <f t="shared" si="3548"/>
        <v>0</v>
      </c>
      <c r="BD480" s="557">
        <f t="shared" si="3548"/>
        <v>0</v>
      </c>
      <c r="BE480" s="557">
        <f t="shared" si="3548"/>
        <v>0</v>
      </c>
      <c r="BF480" s="557">
        <f t="shared" si="3548"/>
        <v>0</v>
      </c>
      <c r="BG480" s="557">
        <f t="shared" si="3548"/>
        <v>0</v>
      </c>
      <c r="BH480" s="557">
        <f t="shared" si="3548"/>
        <v>0</v>
      </c>
      <c r="BI480" s="557">
        <f t="shared" si="3548"/>
        <v>0</v>
      </c>
      <c r="BJ480" s="557">
        <f t="shared" si="3548"/>
        <v>399.81001356800004</v>
      </c>
      <c r="BK480" s="557">
        <f t="shared" si="3548"/>
        <v>1780.4039666700003</v>
      </c>
      <c r="BL480" s="557">
        <f t="shared" si="3548"/>
        <v>2929.8577556780006</v>
      </c>
      <c r="BM480" s="557">
        <f t="shared" si="3548"/>
        <v>3873.1595064400003</v>
      </c>
      <c r="BN480" s="557">
        <f t="shared" si="3548"/>
        <v>4416.6512436340008</v>
      </c>
      <c r="BO480" s="557">
        <f t="shared" si="3548"/>
        <v>4272.9695200079996</v>
      </c>
      <c r="BP480" s="557">
        <f t="shared" ref="BP480:CX480" si="3549">BP471</f>
        <v>4016.8412300660002</v>
      </c>
      <c r="BQ480" s="557">
        <f t="shared" si="3549"/>
        <v>3535.8198074920006</v>
      </c>
      <c r="BR480" s="557">
        <f t="shared" si="3549"/>
        <v>2005.2970993020001</v>
      </c>
      <c r="BS480" s="557">
        <f t="shared" si="3549"/>
        <v>443.53923380200001</v>
      </c>
      <c r="BT480" s="557">
        <f t="shared" si="3549"/>
        <v>0</v>
      </c>
      <c r="BU480" s="557">
        <f t="shared" si="3549"/>
        <v>0</v>
      </c>
      <c r="BV480" s="557">
        <f t="shared" si="3549"/>
        <v>0</v>
      </c>
      <c r="BW480" s="557">
        <f t="shared" si="3549"/>
        <v>0</v>
      </c>
      <c r="BX480" s="557">
        <f t="shared" si="3549"/>
        <v>0</v>
      </c>
      <c r="BY480" s="557">
        <f t="shared" si="3549"/>
        <v>0</v>
      </c>
      <c r="BZ480" s="557">
        <f t="shared" si="3549"/>
        <v>27674.349376659997</v>
      </c>
      <c r="CA480" s="557">
        <f t="shared" si="3549"/>
        <v>0</v>
      </c>
      <c r="CB480" s="557">
        <f t="shared" si="3549"/>
        <v>0</v>
      </c>
      <c r="CC480" s="557">
        <f t="shared" si="3549"/>
        <v>0</v>
      </c>
      <c r="CD480" s="557">
        <f t="shared" si="3549"/>
        <v>0</v>
      </c>
      <c r="CE480" s="557">
        <f t="shared" si="3549"/>
        <v>0</v>
      </c>
      <c r="CF480" s="557">
        <f t="shared" si="3549"/>
        <v>0</v>
      </c>
      <c r="CG480" s="557">
        <f t="shared" si="3549"/>
        <v>0</v>
      </c>
      <c r="CH480" s="557">
        <f t="shared" si="3549"/>
        <v>0</v>
      </c>
      <c r="CI480" s="557">
        <f t="shared" si="3549"/>
        <v>399.81001356800004</v>
      </c>
      <c r="CJ480" s="557">
        <f t="shared" si="3549"/>
        <v>1780.4039666700003</v>
      </c>
      <c r="CK480" s="557">
        <f t="shared" si="3549"/>
        <v>2929.8577556780006</v>
      </c>
      <c r="CL480" s="557">
        <f t="shared" si="3549"/>
        <v>3873.1595064400003</v>
      </c>
      <c r="CM480" s="557">
        <f t="shared" si="3549"/>
        <v>4416.6512436340008</v>
      </c>
      <c r="CN480" s="557">
        <f t="shared" si="3549"/>
        <v>4272.9695200079996</v>
      </c>
      <c r="CO480" s="557">
        <f t="shared" si="3549"/>
        <v>4016.8412300660002</v>
      </c>
      <c r="CP480" s="557">
        <f t="shared" si="3549"/>
        <v>3535.8198074920006</v>
      </c>
      <c r="CQ480" s="557">
        <f t="shared" si="3549"/>
        <v>2005.2970993020001</v>
      </c>
      <c r="CR480" s="557">
        <f t="shared" si="3549"/>
        <v>443.53923380200001</v>
      </c>
      <c r="CS480" s="557">
        <f t="shared" si="3549"/>
        <v>0</v>
      </c>
      <c r="CT480" s="557">
        <f t="shared" si="3549"/>
        <v>0</v>
      </c>
      <c r="CU480" s="557">
        <f t="shared" si="3549"/>
        <v>0</v>
      </c>
      <c r="CV480" s="557">
        <f t="shared" si="3549"/>
        <v>0</v>
      </c>
      <c r="CW480" s="557">
        <f t="shared" si="3549"/>
        <v>0</v>
      </c>
      <c r="CX480" s="613">
        <f t="shared" si="3549"/>
        <v>0</v>
      </c>
      <c r="CY480" s="129"/>
      <c r="CZ480" s="129"/>
      <c r="DA480" s="129"/>
      <c r="DB480" s="129"/>
      <c r="DC480" s="129"/>
      <c r="DD480" s="129"/>
      <c r="DE480" s="129"/>
      <c r="DF480" s="129"/>
      <c r="DG480" s="129"/>
      <c r="DH480" s="129"/>
    </row>
    <row r="481" spans="1:112">
      <c r="A481" s="612" t="s">
        <v>1211</v>
      </c>
      <c r="B481" s="591">
        <f>B472</f>
        <v>-32700</v>
      </c>
      <c r="C481" s="557">
        <f>C472</f>
        <v>-1090</v>
      </c>
      <c r="D481" s="557">
        <f t="shared" ref="D481:BO481" si="3550">D472</f>
        <v>0</v>
      </c>
      <c r="E481" s="557">
        <f t="shared" si="3550"/>
        <v>0</v>
      </c>
      <c r="F481" s="557">
        <f t="shared" si="3550"/>
        <v>0</v>
      </c>
      <c r="G481" s="557">
        <f t="shared" si="3550"/>
        <v>0</v>
      </c>
      <c r="H481" s="557">
        <f t="shared" si="3550"/>
        <v>0</v>
      </c>
      <c r="I481" s="557">
        <f t="shared" si="3550"/>
        <v>0</v>
      </c>
      <c r="J481" s="557">
        <f t="shared" si="3550"/>
        <v>0</v>
      </c>
      <c r="K481" s="557">
        <f t="shared" si="3550"/>
        <v>0</v>
      </c>
      <c r="L481" s="557">
        <f t="shared" si="3550"/>
        <v>-109</v>
      </c>
      <c r="M481" s="557">
        <f t="shared" si="3550"/>
        <v>-109</v>
      </c>
      <c r="N481" s="557">
        <f t="shared" si="3550"/>
        <v>-109</v>
      </c>
      <c r="O481" s="557">
        <f t="shared" si="3550"/>
        <v>-109</v>
      </c>
      <c r="P481" s="557">
        <f t="shared" si="3550"/>
        <v>-109</v>
      </c>
      <c r="Q481" s="557">
        <f t="shared" si="3550"/>
        <v>-109</v>
      </c>
      <c r="R481" s="557">
        <f t="shared" si="3550"/>
        <v>-109</v>
      </c>
      <c r="S481" s="557">
        <f t="shared" si="3550"/>
        <v>-109</v>
      </c>
      <c r="T481" s="557">
        <f t="shared" si="3550"/>
        <v>-109</v>
      </c>
      <c r="U481" s="557">
        <f t="shared" si="3550"/>
        <v>-109</v>
      </c>
      <c r="V481" s="557">
        <f t="shared" si="3550"/>
        <v>0</v>
      </c>
      <c r="W481" s="557">
        <f t="shared" si="3550"/>
        <v>0</v>
      </c>
      <c r="X481" s="557">
        <f t="shared" si="3550"/>
        <v>0</v>
      </c>
      <c r="Y481" s="557">
        <f t="shared" si="3550"/>
        <v>0</v>
      </c>
      <c r="Z481" s="557">
        <f t="shared" si="3550"/>
        <v>0</v>
      </c>
      <c r="AA481" s="557">
        <f t="shared" si="3550"/>
        <v>0</v>
      </c>
      <c r="AB481" s="557">
        <f t="shared" si="3550"/>
        <v>-1090</v>
      </c>
      <c r="AC481" s="557">
        <f t="shared" si="3550"/>
        <v>0</v>
      </c>
      <c r="AD481" s="557">
        <f t="shared" si="3550"/>
        <v>0</v>
      </c>
      <c r="AE481" s="557">
        <f t="shared" si="3550"/>
        <v>0</v>
      </c>
      <c r="AF481" s="557">
        <f t="shared" si="3550"/>
        <v>0</v>
      </c>
      <c r="AG481" s="557">
        <f t="shared" si="3550"/>
        <v>0</v>
      </c>
      <c r="AH481" s="557">
        <f t="shared" si="3550"/>
        <v>0</v>
      </c>
      <c r="AI481" s="557">
        <f t="shared" si="3550"/>
        <v>0</v>
      </c>
      <c r="AJ481" s="557">
        <f t="shared" si="3550"/>
        <v>0</v>
      </c>
      <c r="AK481" s="557">
        <f t="shared" si="3550"/>
        <v>-109</v>
      </c>
      <c r="AL481" s="557">
        <f t="shared" si="3550"/>
        <v>-109</v>
      </c>
      <c r="AM481" s="557">
        <f t="shared" si="3550"/>
        <v>-109</v>
      </c>
      <c r="AN481" s="557">
        <f t="shared" si="3550"/>
        <v>-109</v>
      </c>
      <c r="AO481" s="557">
        <f t="shared" si="3550"/>
        <v>-109</v>
      </c>
      <c r="AP481" s="557">
        <f t="shared" si="3550"/>
        <v>-109</v>
      </c>
      <c r="AQ481" s="557">
        <f t="shared" si="3550"/>
        <v>-109</v>
      </c>
      <c r="AR481" s="557">
        <f t="shared" si="3550"/>
        <v>-109</v>
      </c>
      <c r="AS481" s="557">
        <f t="shared" si="3550"/>
        <v>-109</v>
      </c>
      <c r="AT481" s="557">
        <f t="shared" si="3550"/>
        <v>-109</v>
      </c>
      <c r="AU481" s="557">
        <f t="shared" si="3550"/>
        <v>0</v>
      </c>
      <c r="AV481" s="557">
        <f t="shared" si="3550"/>
        <v>0</v>
      </c>
      <c r="AW481" s="557">
        <f t="shared" si="3550"/>
        <v>0</v>
      </c>
      <c r="AX481" s="557">
        <f t="shared" si="3550"/>
        <v>0</v>
      </c>
      <c r="AY481" s="557">
        <f t="shared" si="3550"/>
        <v>0</v>
      </c>
      <c r="AZ481" s="557">
        <f t="shared" si="3550"/>
        <v>0</v>
      </c>
      <c r="BA481" s="557">
        <f t="shared" si="3550"/>
        <v>-1090</v>
      </c>
      <c r="BB481" s="557">
        <f t="shared" si="3550"/>
        <v>0</v>
      </c>
      <c r="BC481" s="557">
        <f t="shared" si="3550"/>
        <v>0</v>
      </c>
      <c r="BD481" s="557">
        <f t="shared" si="3550"/>
        <v>0</v>
      </c>
      <c r="BE481" s="557">
        <f t="shared" si="3550"/>
        <v>0</v>
      </c>
      <c r="BF481" s="557">
        <f t="shared" si="3550"/>
        <v>0</v>
      </c>
      <c r="BG481" s="557">
        <f t="shared" si="3550"/>
        <v>0</v>
      </c>
      <c r="BH481" s="557">
        <f t="shared" si="3550"/>
        <v>0</v>
      </c>
      <c r="BI481" s="557">
        <f t="shared" si="3550"/>
        <v>0</v>
      </c>
      <c r="BJ481" s="557">
        <f t="shared" si="3550"/>
        <v>-109</v>
      </c>
      <c r="BK481" s="557">
        <f t="shared" si="3550"/>
        <v>-109</v>
      </c>
      <c r="BL481" s="557">
        <f t="shared" si="3550"/>
        <v>-109</v>
      </c>
      <c r="BM481" s="557">
        <f t="shared" si="3550"/>
        <v>-109</v>
      </c>
      <c r="BN481" s="557">
        <f t="shared" si="3550"/>
        <v>-109</v>
      </c>
      <c r="BO481" s="557">
        <f t="shared" si="3550"/>
        <v>-109</v>
      </c>
      <c r="BP481" s="557">
        <f t="shared" ref="BP481:CX481" si="3551">BP472</f>
        <v>-109</v>
      </c>
      <c r="BQ481" s="557">
        <f t="shared" si="3551"/>
        <v>-109</v>
      </c>
      <c r="BR481" s="557">
        <f t="shared" si="3551"/>
        <v>-109</v>
      </c>
      <c r="BS481" s="557">
        <f t="shared" si="3551"/>
        <v>-109</v>
      </c>
      <c r="BT481" s="557">
        <f t="shared" si="3551"/>
        <v>0</v>
      </c>
      <c r="BU481" s="557">
        <f t="shared" si="3551"/>
        <v>0</v>
      </c>
      <c r="BV481" s="557">
        <f t="shared" si="3551"/>
        <v>0</v>
      </c>
      <c r="BW481" s="557">
        <f t="shared" si="3551"/>
        <v>0</v>
      </c>
      <c r="BX481" s="557">
        <f t="shared" si="3551"/>
        <v>0</v>
      </c>
      <c r="BY481" s="557">
        <f t="shared" si="3551"/>
        <v>0</v>
      </c>
      <c r="BZ481" s="557">
        <f t="shared" si="3551"/>
        <v>-1090</v>
      </c>
      <c r="CA481" s="557">
        <f t="shared" si="3551"/>
        <v>0</v>
      </c>
      <c r="CB481" s="557">
        <f t="shared" si="3551"/>
        <v>0</v>
      </c>
      <c r="CC481" s="557">
        <f t="shared" si="3551"/>
        <v>0</v>
      </c>
      <c r="CD481" s="557">
        <f t="shared" si="3551"/>
        <v>0</v>
      </c>
      <c r="CE481" s="557">
        <f t="shared" si="3551"/>
        <v>0</v>
      </c>
      <c r="CF481" s="557">
        <f t="shared" si="3551"/>
        <v>0</v>
      </c>
      <c r="CG481" s="557">
        <f t="shared" si="3551"/>
        <v>0</v>
      </c>
      <c r="CH481" s="557">
        <f t="shared" si="3551"/>
        <v>0</v>
      </c>
      <c r="CI481" s="557">
        <f t="shared" si="3551"/>
        <v>-109</v>
      </c>
      <c r="CJ481" s="557">
        <f t="shared" si="3551"/>
        <v>-109</v>
      </c>
      <c r="CK481" s="557">
        <f t="shared" si="3551"/>
        <v>-109</v>
      </c>
      <c r="CL481" s="557">
        <f t="shared" si="3551"/>
        <v>-109</v>
      </c>
      <c r="CM481" s="557">
        <f t="shared" si="3551"/>
        <v>-109</v>
      </c>
      <c r="CN481" s="557">
        <f t="shared" si="3551"/>
        <v>-109</v>
      </c>
      <c r="CO481" s="557">
        <f t="shared" si="3551"/>
        <v>-109</v>
      </c>
      <c r="CP481" s="557">
        <f t="shared" si="3551"/>
        <v>-109</v>
      </c>
      <c r="CQ481" s="557">
        <f t="shared" si="3551"/>
        <v>-109</v>
      </c>
      <c r="CR481" s="557">
        <f t="shared" si="3551"/>
        <v>-109</v>
      </c>
      <c r="CS481" s="557">
        <f t="shared" si="3551"/>
        <v>0</v>
      </c>
      <c r="CT481" s="557">
        <f t="shared" si="3551"/>
        <v>0</v>
      </c>
      <c r="CU481" s="557">
        <f t="shared" si="3551"/>
        <v>0</v>
      </c>
      <c r="CV481" s="557">
        <f t="shared" si="3551"/>
        <v>0</v>
      </c>
      <c r="CW481" s="557">
        <f t="shared" si="3551"/>
        <v>0</v>
      </c>
      <c r="CX481" s="557">
        <f t="shared" si="3551"/>
        <v>0</v>
      </c>
      <c r="CY481" s="129"/>
      <c r="CZ481" s="129"/>
      <c r="DA481" s="129"/>
      <c r="DB481" s="129"/>
      <c r="DC481" s="129"/>
      <c r="DD481" s="129"/>
      <c r="DE481" s="129"/>
      <c r="DF481" s="129"/>
      <c r="DG481" s="129"/>
      <c r="DH481" s="129"/>
    </row>
    <row r="482" spans="1:112">
      <c r="A482" s="614" t="s">
        <v>1212</v>
      </c>
      <c r="B482" s="591">
        <f t="shared" ref="B482:B487" si="3552">4*AB482+4*BA482+18*C482+BZ482*4</f>
        <v>781575.09555859037</v>
      </c>
      <c r="C482" s="557">
        <f t="shared" ref="C482" si="3553">SUM(D482:AA482)</f>
        <v>26584.349376659997</v>
      </c>
      <c r="D482" s="561">
        <f>D476</f>
        <v>0</v>
      </c>
      <c r="E482" s="561">
        <f t="shared" ref="E482:BP482" si="3554">E476</f>
        <v>0</v>
      </c>
      <c r="F482" s="561">
        <f t="shared" si="3554"/>
        <v>0</v>
      </c>
      <c r="G482" s="561">
        <f t="shared" si="3554"/>
        <v>0</v>
      </c>
      <c r="H482" s="561">
        <f t="shared" si="3554"/>
        <v>0</v>
      </c>
      <c r="I482" s="561">
        <f t="shared" si="3554"/>
        <v>0</v>
      </c>
      <c r="J482" s="561">
        <f t="shared" si="3554"/>
        <v>0</v>
      </c>
      <c r="K482" s="561">
        <f t="shared" si="3554"/>
        <v>0</v>
      </c>
      <c r="L482" s="561">
        <f t="shared" si="3554"/>
        <v>290.81001356800004</v>
      </c>
      <c r="M482" s="561">
        <f t="shared" si="3554"/>
        <v>1671.4039666700003</v>
      </c>
      <c r="N482" s="561">
        <f t="shared" si="3554"/>
        <v>2820.8577556780006</v>
      </c>
      <c r="O482" s="561">
        <f t="shared" si="3554"/>
        <v>3764.1595064400003</v>
      </c>
      <c r="P482" s="561">
        <f t="shared" si="3554"/>
        <v>4307.6512436340008</v>
      </c>
      <c r="Q482" s="561">
        <f t="shared" si="3554"/>
        <v>4163.9695200079996</v>
      </c>
      <c r="R482" s="561">
        <f t="shared" si="3554"/>
        <v>3907.8412300660002</v>
      </c>
      <c r="S482" s="561">
        <f t="shared" si="3554"/>
        <v>3426.8198074920006</v>
      </c>
      <c r="T482" s="561">
        <f t="shared" si="3554"/>
        <v>1896.2970993020001</v>
      </c>
      <c r="U482" s="561">
        <f t="shared" si="3554"/>
        <v>334.53923380200001</v>
      </c>
      <c r="V482" s="561">
        <f t="shared" si="3554"/>
        <v>0</v>
      </c>
      <c r="W482" s="561">
        <f t="shared" si="3554"/>
        <v>0</v>
      </c>
      <c r="X482" s="561">
        <f t="shared" si="3554"/>
        <v>0</v>
      </c>
      <c r="Y482" s="561">
        <f t="shared" si="3554"/>
        <v>0</v>
      </c>
      <c r="Z482" s="561">
        <f t="shared" si="3554"/>
        <v>0</v>
      </c>
      <c r="AA482" s="561">
        <f t="shared" si="3554"/>
        <v>0</v>
      </c>
      <c r="AB482" s="561">
        <f t="shared" si="3554"/>
        <v>25646.803835235081</v>
      </c>
      <c r="AC482" s="561">
        <f t="shared" si="3554"/>
        <v>0</v>
      </c>
      <c r="AD482" s="561">
        <f t="shared" si="3554"/>
        <v>0</v>
      </c>
      <c r="AE482" s="561">
        <f t="shared" si="3554"/>
        <v>0</v>
      </c>
      <c r="AF482" s="561">
        <f t="shared" si="3554"/>
        <v>0</v>
      </c>
      <c r="AG482" s="561">
        <f t="shared" si="3554"/>
        <v>0</v>
      </c>
      <c r="AH482" s="561">
        <f t="shared" si="3554"/>
        <v>0</v>
      </c>
      <c r="AI482" s="561">
        <f t="shared" si="3554"/>
        <v>0</v>
      </c>
      <c r="AJ482" s="561">
        <f t="shared" si="3554"/>
        <v>0</v>
      </c>
      <c r="AK482" s="561">
        <f t="shared" si="3554"/>
        <v>290.81001356800004</v>
      </c>
      <c r="AL482" s="561">
        <f t="shared" si="3554"/>
        <v>1671.4039666700003</v>
      </c>
      <c r="AM482" s="561">
        <f t="shared" si="3554"/>
        <v>2820.8577556780006</v>
      </c>
      <c r="AN482" s="561">
        <f t="shared" si="3554"/>
        <v>3764.1595064400003</v>
      </c>
      <c r="AO482" s="561">
        <f t="shared" si="3554"/>
        <v>3706.8882847690302</v>
      </c>
      <c r="AP482" s="561">
        <f t="shared" si="3554"/>
        <v>4071.630489556238</v>
      </c>
      <c r="AQ482" s="561">
        <f t="shared" si="3554"/>
        <v>3663.3976779578129</v>
      </c>
      <c r="AR482" s="561">
        <f t="shared" si="3554"/>
        <v>3426.8198074920006</v>
      </c>
      <c r="AS482" s="561">
        <f t="shared" si="3554"/>
        <v>1896.2970993020001</v>
      </c>
      <c r="AT482" s="561">
        <f t="shared" si="3554"/>
        <v>334.53923380200001</v>
      </c>
      <c r="AU482" s="561">
        <f t="shared" si="3554"/>
        <v>0</v>
      </c>
      <c r="AV482" s="561">
        <f t="shared" si="3554"/>
        <v>0</v>
      </c>
      <c r="AW482" s="561">
        <f t="shared" si="3554"/>
        <v>0</v>
      </c>
      <c r="AX482" s="561">
        <f t="shared" si="3554"/>
        <v>0</v>
      </c>
      <c r="AY482" s="561">
        <f t="shared" si="3554"/>
        <v>0</v>
      </c>
      <c r="AZ482" s="561">
        <f t="shared" si="3554"/>
        <v>0</v>
      </c>
      <c r="BA482" s="561">
        <f t="shared" si="3554"/>
        <v>23533.048482782535</v>
      </c>
      <c r="BB482" s="561">
        <f t="shared" si="3554"/>
        <v>0</v>
      </c>
      <c r="BC482" s="561">
        <f t="shared" si="3554"/>
        <v>0</v>
      </c>
      <c r="BD482" s="561">
        <f t="shared" si="3554"/>
        <v>0</v>
      </c>
      <c r="BE482" s="561">
        <f t="shared" si="3554"/>
        <v>0</v>
      </c>
      <c r="BF482" s="561">
        <f t="shared" si="3554"/>
        <v>0</v>
      </c>
      <c r="BG482" s="561">
        <f t="shared" si="3554"/>
        <v>0</v>
      </c>
      <c r="BH482" s="561">
        <f t="shared" si="3554"/>
        <v>0</v>
      </c>
      <c r="BI482" s="561">
        <f t="shared" si="3554"/>
        <v>0</v>
      </c>
      <c r="BJ482" s="561">
        <f t="shared" si="3554"/>
        <v>290.81001356800004</v>
      </c>
      <c r="BK482" s="561">
        <f t="shared" si="3554"/>
        <v>1671.4039666700003</v>
      </c>
      <c r="BL482" s="561">
        <f t="shared" si="3554"/>
        <v>2820.8577556780006</v>
      </c>
      <c r="BM482" s="561">
        <f t="shared" si="3554"/>
        <v>3490.0506096263111</v>
      </c>
      <c r="BN482" s="561">
        <f t="shared" si="3554"/>
        <v>3178.9516394450129</v>
      </c>
      <c r="BO482" s="561">
        <f t="shared" si="3554"/>
        <v>3533.5412164375284</v>
      </c>
      <c r="BP482" s="561">
        <f t="shared" si="3554"/>
        <v>3135.4610326337956</v>
      </c>
      <c r="BQ482" s="561">
        <f t="shared" ref="BQ482:CX482" si="3555">BQ476</f>
        <v>3181.1359156198901</v>
      </c>
      <c r="BR482" s="561">
        <f t="shared" si="3555"/>
        <v>1896.2970993020001</v>
      </c>
      <c r="BS482" s="561">
        <f t="shared" si="3555"/>
        <v>334.53923380200001</v>
      </c>
      <c r="BT482" s="561">
        <f t="shared" si="3555"/>
        <v>0</v>
      </c>
      <c r="BU482" s="561">
        <f t="shared" si="3555"/>
        <v>0</v>
      </c>
      <c r="BV482" s="561">
        <f t="shared" si="3555"/>
        <v>0</v>
      </c>
      <c r="BW482" s="561">
        <f t="shared" si="3555"/>
        <v>0</v>
      </c>
      <c r="BX482" s="561">
        <f t="shared" si="3555"/>
        <v>0</v>
      </c>
      <c r="BY482" s="561">
        <f t="shared" si="3555"/>
        <v>0</v>
      </c>
      <c r="BZ482" s="561">
        <f t="shared" si="3555"/>
        <v>26584.349376659997</v>
      </c>
      <c r="CA482" s="561">
        <f t="shared" si="3555"/>
        <v>0</v>
      </c>
      <c r="CB482" s="561">
        <f t="shared" si="3555"/>
        <v>0</v>
      </c>
      <c r="CC482" s="561">
        <f t="shared" si="3555"/>
        <v>0</v>
      </c>
      <c r="CD482" s="561">
        <f t="shared" si="3555"/>
        <v>0</v>
      </c>
      <c r="CE482" s="561">
        <f t="shared" si="3555"/>
        <v>0</v>
      </c>
      <c r="CF482" s="561">
        <f t="shared" si="3555"/>
        <v>0</v>
      </c>
      <c r="CG482" s="561">
        <f t="shared" si="3555"/>
        <v>0</v>
      </c>
      <c r="CH482" s="561">
        <f t="shared" si="3555"/>
        <v>0</v>
      </c>
      <c r="CI482" s="561">
        <f t="shared" si="3555"/>
        <v>290.81001356800004</v>
      </c>
      <c r="CJ482" s="561">
        <f t="shared" si="3555"/>
        <v>1671.4039666700003</v>
      </c>
      <c r="CK482" s="561">
        <f t="shared" si="3555"/>
        <v>2820.8577556780006</v>
      </c>
      <c r="CL482" s="561">
        <f t="shared" si="3555"/>
        <v>3764.1595064400003</v>
      </c>
      <c r="CM482" s="561">
        <f t="shared" si="3555"/>
        <v>4307.6512436340008</v>
      </c>
      <c r="CN482" s="561">
        <f t="shared" si="3555"/>
        <v>4163.9695200079996</v>
      </c>
      <c r="CO482" s="561">
        <f t="shared" si="3555"/>
        <v>3907.8412300660002</v>
      </c>
      <c r="CP482" s="561">
        <f t="shared" si="3555"/>
        <v>3426.8198074920006</v>
      </c>
      <c r="CQ482" s="561">
        <f t="shared" si="3555"/>
        <v>1896.2970993020001</v>
      </c>
      <c r="CR482" s="561">
        <f t="shared" si="3555"/>
        <v>334.53923380200001</v>
      </c>
      <c r="CS482" s="561">
        <f t="shared" si="3555"/>
        <v>0</v>
      </c>
      <c r="CT482" s="561">
        <f t="shared" si="3555"/>
        <v>0</v>
      </c>
      <c r="CU482" s="561">
        <f t="shared" si="3555"/>
        <v>0</v>
      </c>
      <c r="CV482" s="561">
        <f t="shared" si="3555"/>
        <v>0</v>
      </c>
      <c r="CW482" s="561">
        <f t="shared" si="3555"/>
        <v>0</v>
      </c>
      <c r="CX482" s="561">
        <f t="shared" si="3555"/>
        <v>0</v>
      </c>
      <c r="CY482" s="129"/>
      <c r="CZ482" s="129"/>
      <c r="DA482" s="129"/>
      <c r="DB482" s="129"/>
      <c r="DC482" s="129"/>
      <c r="DD482" s="129"/>
      <c r="DE482" s="129"/>
      <c r="DF482" s="129"/>
      <c r="DG482" s="129"/>
      <c r="DH482" s="129"/>
    </row>
    <row r="483" spans="1:112">
      <c r="A483" s="626" t="s">
        <v>1213</v>
      </c>
      <c r="B483" s="591">
        <f t="shared" si="3552"/>
        <v>7359.863143644001</v>
      </c>
      <c r="C483" s="557">
        <f t="shared" ref="C483:C487" si="3556">SUM(D483:AA483)</f>
        <v>334.53923380200001</v>
      </c>
      <c r="D483" s="561">
        <f t="shared" ref="D483:AA483" si="3557">IF(D466="P",D482,0)</f>
        <v>0</v>
      </c>
      <c r="E483" s="561">
        <f t="shared" si="3557"/>
        <v>0</v>
      </c>
      <c r="F483" s="561">
        <f t="shared" si="3557"/>
        <v>0</v>
      </c>
      <c r="G483" s="561">
        <f t="shared" si="3557"/>
        <v>0</v>
      </c>
      <c r="H483" s="561">
        <f t="shared" si="3557"/>
        <v>0</v>
      </c>
      <c r="I483" s="561">
        <f t="shared" si="3557"/>
        <v>0</v>
      </c>
      <c r="J483" s="561">
        <f t="shared" si="3557"/>
        <v>0</v>
      </c>
      <c r="K483" s="561">
        <f t="shared" si="3557"/>
        <v>0</v>
      </c>
      <c r="L483" s="561">
        <f t="shared" si="3557"/>
        <v>0</v>
      </c>
      <c r="M483" s="561">
        <f t="shared" si="3557"/>
        <v>0</v>
      </c>
      <c r="N483" s="561">
        <f t="shared" si="3557"/>
        <v>0</v>
      </c>
      <c r="O483" s="561">
        <f t="shared" si="3557"/>
        <v>0</v>
      </c>
      <c r="P483" s="561">
        <f t="shared" si="3557"/>
        <v>0</v>
      </c>
      <c r="Q483" s="561">
        <f t="shared" si="3557"/>
        <v>0</v>
      </c>
      <c r="R483" s="561">
        <f t="shared" si="3557"/>
        <v>0</v>
      </c>
      <c r="S483" s="561">
        <f t="shared" si="3557"/>
        <v>0</v>
      </c>
      <c r="T483" s="561">
        <f t="shared" si="3557"/>
        <v>0</v>
      </c>
      <c r="U483" s="561">
        <f t="shared" si="3557"/>
        <v>334.53923380200001</v>
      </c>
      <c r="V483" s="561">
        <f t="shared" si="3557"/>
        <v>0</v>
      </c>
      <c r="W483" s="561">
        <f t="shared" si="3557"/>
        <v>0</v>
      </c>
      <c r="X483" s="561">
        <f t="shared" si="3557"/>
        <v>0</v>
      </c>
      <c r="Y483" s="561">
        <f t="shared" si="3557"/>
        <v>0</v>
      </c>
      <c r="Z483" s="561">
        <f t="shared" si="3557"/>
        <v>0</v>
      </c>
      <c r="AA483" s="561">
        <f t="shared" si="3557"/>
        <v>0</v>
      </c>
      <c r="AB483" s="557">
        <f t="shared" ref="AB483:AB486" si="3558">SUM(AC483:AZ483)</f>
        <v>0</v>
      </c>
      <c r="AC483" s="561">
        <f t="shared" ref="AC483:AZ483" si="3559">IF(AC466="P",AC482,0)</f>
        <v>0</v>
      </c>
      <c r="AD483" s="561">
        <f t="shared" si="3559"/>
        <v>0</v>
      </c>
      <c r="AE483" s="561">
        <f t="shared" si="3559"/>
        <v>0</v>
      </c>
      <c r="AF483" s="561">
        <f t="shared" si="3559"/>
        <v>0</v>
      </c>
      <c r="AG483" s="561">
        <f t="shared" si="3559"/>
        <v>0</v>
      </c>
      <c r="AH483" s="561">
        <f t="shared" si="3559"/>
        <v>0</v>
      </c>
      <c r="AI483" s="561">
        <f t="shared" si="3559"/>
        <v>0</v>
      </c>
      <c r="AJ483" s="561">
        <f t="shared" si="3559"/>
        <v>0</v>
      </c>
      <c r="AK483" s="561">
        <f t="shared" si="3559"/>
        <v>0</v>
      </c>
      <c r="AL483" s="561">
        <f t="shared" si="3559"/>
        <v>0</v>
      </c>
      <c r="AM483" s="561">
        <f t="shared" si="3559"/>
        <v>0</v>
      </c>
      <c r="AN483" s="561">
        <f t="shared" si="3559"/>
        <v>0</v>
      </c>
      <c r="AO483" s="561">
        <f t="shared" si="3559"/>
        <v>0</v>
      </c>
      <c r="AP483" s="561">
        <f t="shared" si="3559"/>
        <v>0</v>
      </c>
      <c r="AQ483" s="561">
        <f t="shared" si="3559"/>
        <v>0</v>
      </c>
      <c r="AR483" s="561">
        <f t="shared" si="3559"/>
        <v>0</v>
      </c>
      <c r="AS483" s="561">
        <f t="shared" si="3559"/>
        <v>0</v>
      </c>
      <c r="AT483" s="561">
        <f t="shared" si="3559"/>
        <v>0</v>
      </c>
      <c r="AU483" s="561">
        <f t="shared" si="3559"/>
        <v>0</v>
      </c>
      <c r="AV483" s="561">
        <f t="shared" si="3559"/>
        <v>0</v>
      </c>
      <c r="AW483" s="561">
        <f t="shared" si="3559"/>
        <v>0</v>
      </c>
      <c r="AX483" s="561">
        <f t="shared" si="3559"/>
        <v>0</v>
      </c>
      <c r="AY483" s="561">
        <f t="shared" si="3559"/>
        <v>0</v>
      </c>
      <c r="AZ483" s="561">
        <f t="shared" si="3559"/>
        <v>0</v>
      </c>
      <c r="BA483" s="557">
        <f t="shared" ref="BA483:BA486" si="3560">SUM(BB483:BY483)</f>
        <v>0</v>
      </c>
      <c r="BB483" s="561">
        <f t="shared" ref="BB483:BY483" si="3561">IF(BB466="P",BB482,0)</f>
        <v>0</v>
      </c>
      <c r="BC483" s="561">
        <f t="shared" si="3561"/>
        <v>0</v>
      </c>
      <c r="BD483" s="561">
        <f t="shared" si="3561"/>
        <v>0</v>
      </c>
      <c r="BE483" s="561">
        <f t="shared" si="3561"/>
        <v>0</v>
      </c>
      <c r="BF483" s="561">
        <f t="shared" si="3561"/>
        <v>0</v>
      </c>
      <c r="BG483" s="561">
        <f t="shared" si="3561"/>
        <v>0</v>
      </c>
      <c r="BH483" s="561">
        <f t="shared" si="3561"/>
        <v>0</v>
      </c>
      <c r="BI483" s="561">
        <f t="shared" si="3561"/>
        <v>0</v>
      </c>
      <c r="BJ483" s="561">
        <f t="shared" si="3561"/>
        <v>0</v>
      </c>
      <c r="BK483" s="561">
        <f t="shared" si="3561"/>
        <v>0</v>
      </c>
      <c r="BL483" s="561">
        <f t="shared" si="3561"/>
        <v>0</v>
      </c>
      <c r="BM483" s="561">
        <f t="shared" si="3561"/>
        <v>0</v>
      </c>
      <c r="BN483" s="561">
        <f t="shared" si="3561"/>
        <v>0</v>
      </c>
      <c r="BO483" s="561">
        <f t="shared" si="3561"/>
        <v>0</v>
      </c>
      <c r="BP483" s="561">
        <f t="shared" si="3561"/>
        <v>0</v>
      </c>
      <c r="BQ483" s="561">
        <f t="shared" si="3561"/>
        <v>0</v>
      </c>
      <c r="BR483" s="561">
        <f t="shared" si="3561"/>
        <v>0</v>
      </c>
      <c r="BS483" s="561">
        <f t="shared" si="3561"/>
        <v>0</v>
      </c>
      <c r="BT483" s="561">
        <f t="shared" si="3561"/>
        <v>0</v>
      </c>
      <c r="BU483" s="561">
        <f t="shared" si="3561"/>
        <v>0</v>
      </c>
      <c r="BV483" s="561">
        <f t="shared" si="3561"/>
        <v>0</v>
      </c>
      <c r="BW483" s="561">
        <f t="shared" si="3561"/>
        <v>0</v>
      </c>
      <c r="BX483" s="561">
        <f t="shared" si="3561"/>
        <v>0</v>
      </c>
      <c r="BY483" s="561">
        <f t="shared" si="3561"/>
        <v>0</v>
      </c>
      <c r="BZ483" s="557">
        <f t="shared" ref="BZ483:BZ486" si="3562">SUM(CA483:CX483)</f>
        <v>334.53923380200001</v>
      </c>
      <c r="CA483" s="561">
        <f t="shared" ref="CA483:CX483" si="3563">IF(CA466="P",CA482,0)</f>
        <v>0</v>
      </c>
      <c r="CB483" s="561">
        <f t="shared" si="3563"/>
        <v>0</v>
      </c>
      <c r="CC483" s="561">
        <f t="shared" si="3563"/>
        <v>0</v>
      </c>
      <c r="CD483" s="561">
        <f t="shared" si="3563"/>
        <v>0</v>
      </c>
      <c r="CE483" s="561">
        <f t="shared" si="3563"/>
        <v>0</v>
      </c>
      <c r="CF483" s="561">
        <f t="shared" si="3563"/>
        <v>0</v>
      </c>
      <c r="CG483" s="561">
        <f t="shared" si="3563"/>
        <v>0</v>
      </c>
      <c r="CH483" s="561">
        <f t="shared" si="3563"/>
        <v>0</v>
      </c>
      <c r="CI483" s="561">
        <f t="shared" si="3563"/>
        <v>0</v>
      </c>
      <c r="CJ483" s="561">
        <f t="shared" si="3563"/>
        <v>0</v>
      </c>
      <c r="CK483" s="561">
        <f t="shared" si="3563"/>
        <v>0</v>
      </c>
      <c r="CL483" s="561">
        <f t="shared" si="3563"/>
        <v>0</v>
      </c>
      <c r="CM483" s="561">
        <f t="shared" si="3563"/>
        <v>0</v>
      </c>
      <c r="CN483" s="561">
        <f t="shared" si="3563"/>
        <v>0</v>
      </c>
      <c r="CO483" s="561">
        <f t="shared" si="3563"/>
        <v>0</v>
      </c>
      <c r="CP483" s="561">
        <f t="shared" si="3563"/>
        <v>0</v>
      </c>
      <c r="CQ483" s="561">
        <f t="shared" si="3563"/>
        <v>0</v>
      </c>
      <c r="CR483" s="561">
        <f t="shared" si="3563"/>
        <v>334.53923380200001</v>
      </c>
      <c r="CS483" s="561">
        <f t="shared" si="3563"/>
        <v>0</v>
      </c>
      <c r="CT483" s="561">
        <f t="shared" si="3563"/>
        <v>0</v>
      </c>
      <c r="CU483" s="561">
        <f t="shared" si="3563"/>
        <v>0</v>
      </c>
      <c r="CV483" s="561">
        <f t="shared" si="3563"/>
        <v>0</v>
      </c>
      <c r="CW483" s="561">
        <f t="shared" si="3563"/>
        <v>0</v>
      </c>
      <c r="CX483" s="561">
        <f t="shared" si="3563"/>
        <v>0</v>
      </c>
      <c r="CY483" s="129"/>
      <c r="CZ483" s="129"/>
      <c r="DA483" s="129"/>
      <c r="DB483" s="129"/>
      <c r="DC483" s="129"/>
      <c r="DD483" s="129"/>
      <c r="DE483" s="129"/>
      <c r="DF483" s="129"/>
      <c r="DG483" s="129"/>
      <c r="DH483" s="129"/>
    </row>
    <row r="484" spans="1:112">
      <c r="A484" s="614" t="s">
        <v>1214</v>
      </c>
      <c r="B484" s="591">
        <f t="shared" si="3552"/>
        <v>641294.0698928081</v>
      </c>
      <c r="C484" s="557">
        <f t="shared" si="3556"/>
        <v>26249.810142857998</v>
      </c>
      <c r="D484" s="561">
        <f t="shared" ref="D484:AA484" si="3564">IF(D466="C",D482,0)</f>
        <v>0</v>
      </c>
      <c r="E484" s="561">
        <f t="shared" si="3564"/>
        <v>0</v>
      </c>
      <c r="F484" s="561">
        <f t="shared" si="3564"/>
        <v>0</v>
      </c>
      <c r="G484" s="561">
        <f t="shared" si="3564"/>
        <v>0</v>
      </c>
      <c r="H484" s="561">
        <f t="shared" si="3564"/>
        <v>0</v>
      </c>
      <c r="I484" s="561">
        <f t="shared" si="3564"/>
        <v>0</v>
      </c>
      <c r="J484" s="561">
        <f t="shared" si="3564"/>
        <v>0</v>
      </c>
      <c r="K484" s="561">
        <f t="shared" si="3564"/>
        <v>0</v>
      </c>
      <c r="L484" s="561">
        <f t="shared" si="3564"/>
        <v>290.81001356800004</v>
      </c>
      <c r="M484" s="561">
        <f t="shared" si="3564"/>
        <v>1671.4039666700003</v>
      </c>
      <c r="N484" s="561">
        <f t="shared" si="3564"/>
        <v>2820.8577556780006</v>
      </c>
      <c r="O484" s="561">
        <f t="shared" si="3564"/>
        <v>3764.1595064400003</v>
      </c>
      <c r="P484" s="561">
        <f t="shared" si="3564"/>
        <v>4307.6512436340008</v>
      </c>
      <c r="Q484" s="561">
        <f t="shared" si="3564"/>
        <v>4163.9695200079996</v>
      </c>
      <c r="R484" s="561">
        <f t="shared" si="3564"/>
        <v>3907.8412300660002</v>
      </c>
      <c r="S484" s="561">
        <f t="shared" si="3564"/>
        <v>3426.8198074920006</v>
      </c>
      <c r="T484" s="561">
        <f t="shared" si="3564"/>
        <v>1896.2970993020001</v>
      </c>
      <c r="U484" s="561">
        <f t="shared" si="3564"/>
        <v>0</v>
      </c>
      <c r="V484" s="561">
        <f t="shared" si="3564"/>
        <v>0</v>
      </c>
      <c r="W484" s="561">
        <f t="shared" si="3564"/>
        <v>0</v>
      </c>
      <c r="X484" s="561">
        <f t="shared" si="3564"/>
        <v>0</v>
      </c>
      <c r="Y484" s="561">
        <f t="shared" si="3564"/>
        <v>0</v>
      </c>
      <c r="Z484" s="561">
        <f t="shared" si="3564"/>
        <v>0</v>
      </c>
      <c r="AA484" s="561">
        <f t="shared" si="3564"/>
        <v>0</v>
      </c>
      <c r="AB484" s="557">
        <f t="shared" si="3558"/>
        <v>15949.561687483032</v>
      </c>
      <c r="AC484" s="561">
        <f t="shared" ref="AC484:AZ484" si="3565">IF(AC466="C",AC482,0)</f>
        <v>0</v>
      </c>
      <c r="AD484" s="561">
        <f t="shared" si="3565"/>
        <v>0</v>
      </c>
      <c r="AE484" s="561">
        <f t="shared" si="3565"/>
        <v>0</v>
      </c>
      <c r="AF484" s="561">
        <f t="shared" si="3565"/>
        <v>0</v>
      </c>
      <c r="AG484" s="561">
        <f t="shared" si="3565"/>
        <v>0</v>
      </c>
      <c r="AH484" s="561">
        <f t="shared" si="3565"/>
        <v>0</v>
      </c>
      <c r="AI484" s="561">
        <f t="shared" si="3565"/>
        <v>0</v>
      </c>
      <c r="AJ484" s="561">
        <f t="shared" si="3565"/>
        <v>0</v>
      </c>
      <c r="AK484" s="561">
        <f t="shared" si="3565"/>
        <v>0</v>
      </c>
      <c r="AL484" s="561">
        <f t="shared" si="3565"/>
        <v>0</v>
      </c>
      <c r="AM484" s="561">
        <f t="shared" si="3565"/>
        <v>2820.8577556780006</v>
      </c>
      <c r="AN484" s="561">
        <f t="shared" si="3565"/>
        <v>3764.1595064400003</v>
      </c>
      <c r="AO484" s="561">
        <f t="shared" si="3565"/>
        <v>3706.8882847690302</v>
      </c>
      <c r="AP484" s="561">
        <f t="shared" si="3565"/>
        <v>0</v>
      </c>
      <c r="AQ484" s="561">
        <f t="shared" si="3565"/>
        <v>0</v>
      </c>
      <c r="AR484" s="561">
        <f t="shared" si="3565"/>
        <v>3426.8198074920006</v>
      </c>
      <c r="AS484" s="561">
        <f t="shared" si="3565"/>
        <v>1896.2970993020001</v>
      </c>
      <c r="AT484" s="561">
        <f t="shared" si="3565"/>
        <v>334.53923380200001</v>
      </c>
      <c r="AU484" s="561">
        <f t="shared" si="3565"/>
        <v>0</v>
      </c>
      <c r="AV484" s="561">
        <f t="shared" si="3565"/>
        <v>0</v>
      </c>
      <c r="AW484" s="561">
        <f t="shared" si="3565"/>
        <v>0</v>
      </c>
      <c r="AX484" s="561">
        <f t="shared" si="3565"/>
        <v>0</v>
      </c>
      <c r="AY484" s="561">
        <f t="shared" si="3565"/>
        <v>0</v>
      </c>
      <c r="AZ484" s="561">
        <f t="shared" si="3565"/>
        <v>0</v>
      </c>
      <c r="BA484" s="557">
        <f t="shared" si="3560"/>
        <v>0</v>
      </c>
      <c r="BB484" s="561">
        <f t="shared" ref="BB484:BY484" si="3566">IF(BB466="C",BB482,0)</f>
        <v>0</v>
      </c>
      <c r="BC484" s="561">
        <f t="shared" si="3566"/>
        <v>0</v>
      </c>
      <c r="BD484" s="561">
        <f t="shared" si="3566"/>
        <v>0</v>
      </c>
      <c r="BE484" s="561">
        <f t="shared" si="3566"/>
        <v>0</v>
      </c>
      <c r="BF484" s="561">
        <f t="shared" si="3566"/>
        <v>0</v>
      </c>
      <c r="BG484" s="561">
        <f t="shared" si="3566"/>
        <v>0</v>
      </c>
      <c r="BH484" s="561">
        <f t="shared" si="3566"/>
        <v>0</v>
      </c>
      <c r="BI484" s="561">
        <f t="shared" si="3566"/>
        <v>0</v>
      </c>
      <c r="BJ484" s="561">
        <f t="shared" si="3566"/>
        <v>0</v>
      </c>
      <c r="BK484" s="561">
        <f t="shared" si="3566"/>
        <v>0</v>
      </c>
      <c r="BL484" s="561">
        <f t="shared" si="3566"/>
        <v>0</v>
      </c>
      <c r="BM484" s="561">
        <f t="shared" si="3566"/>
        <v>0</v>
      </c>
      <c r="BN484" s="561">
        <f t="shared" si="3566"/>
        <v>0</v>
      </c>
      <c r="BO484" s="561">
        <f t="shared" si="3566"/>
        <v>0</v>
      </c>
      <c r="BP484" s="561">
        <f t="shared" si="3566"/>
        <v>0</v>
      </c>
      <c r="BQ484" s="561">
        <f t="shared" si="3566"/>
        <v>0</v>
      </c>
      <c r="BR484" s="561">
        <f t="shared" si="3566"/>
        <v>0</v>
      </c>
      <c r="BS484" s="561">
        <f t="shared" si="3566"/>
        <v>0</v>
      </c>
      <c r="BT484" s="561">
        <f t="shared" si="3566"/>
        <v>0</v>
      </c>
      <c r="BU484" s="561">
        <f t="shared" si="3566"/>
        <v>0</v>
      </c>
      <c r="BV484" s="561">
        <f t="shared" si="3566"/>
        <v>0</v>
      </c>
      <c r="BW484" s="561">
        <f t="shared" si="3566"/>
        <v>0</v>
      </c>
      <c r="BX484" s="561">
        <f t="shared" si="3566"/>
        <v>0</v>
      </c>
      <c r="BY484" s="561">
        <f t="shared" si="3566"/>
        <v>0</v>
      </c>
      <c r="BZ484" s="557">
        <f t="shared" si="3562"/>
        <v>26249.810142857998</v>
      </c>
      <c r="CA484" s="561">
        <f t="shared" ref="CA484:CX484" si="3567">IF(CA466="C",CA482,0)</f>
        <v>0</v>
      </c>
      <c r="CB484" s="561">
        <f t="shared" si="3567"/>
        <v>0</v>
      </c>
      <c r="CC484" s="561">
        <f t="shared" si="3567"/>
        <v>0</v>
      </c>
      <c r="CD484" s="561">
        <f t="shared" si="3567"/>
        <v>0</v>
      </c>
      <c r="CE484" s="561">
        <f t="shared" si="3567"/>
        <v>0</v>
      </c>
      <c r="CF484" s="561">
        <f t="shared" si="3567"/>
        <v>0</v>
      </c>
      <c r="CG484" s="561">
        <f t="shared" si="3567"/>
        <v>0</v>
      </c>
      <c r="CH484" s="561">
        <f t="shared" si="3567"/>
        <v>0</v>
      </c>
      <c r="CI484" s="561">
        <f t="shared" si="3567"/>
        <v>290.81001356800004</v>
      </c>
      <c r="CJ484" s="561">
        <f t="shared" si="3567"/>
        <v>1671.4039666700003</v>
      </c>
      <c r="CK484" s="561">
        <f t="shared" si="3567"/>
        <v>2820.8577556780006</v>
      </c>
      <c r="CL484" s="561">
        <f t="shared" si="3567"/>
        <v>3764.1595064400003</v>
      </c>
      <c r="CM484" s="561">
        <f t="shared" si="3567"/>
        <v>4307.6512436340008</v>
      </c>
      <c r="CN484" s="561">
        <f t="shared" si="3567"/>
        <v>4163.9695200079996</v>
      </c>
      <c r="CO484" s="561">
        <f t="shared" si="3567"/>
        <v>3907.8412300660002</v>
      </c>
      <c r="CP484" s="561">
        <f t="shared" si="3567"/>
        <v>3426.8198074920006</v>
      </c>
      <c r="CQ484" s="561">
        <f t="shared" si="3567"/>
        <v>1896.2970993020001</v>
      </c>
      <c r="CR484" s="561">
        <f t="shared" si="3567"/>
        <v>0</v>
      </c>
      <c r="CS484" s="561">
        <f t="shared" si="3567"/>
        <v>0</v>
      </c>
      <c r="CT484" s="561">
        <f t="shared" si="3567"/>
        <v>0</v>
      </c>
      <c r="CU484" s="561">
        <f t="shared" si="3567"/>
        <v>0</v>
      </c>
      <c r="CV484" s="561">
        <f t="shared" si="3567"/>
        <v>0</v>
      </c>
      <c r="CW484" s="561">
        <f t="shared" si="3567"/>
        <v>0</v>
      </c>
      <c r="CX484" s="561">
        <f t="shared" si="3567"/>
        <v>0</v>
      </c>
      <c r="CY484" s="129"/>
      <c r="CZ484" s="129"/>
      <c r="DA484" s="129"/>
      <c r="DB484" s="129"/>
      <c r="DC484" s="129"/>
      <c r="DD484" s="129"/>
      <c r="DE484" s="129"/>
      <c r="DF484" s="129"/>
      <c r="DG484" s="129"/>
      <c r="DH484" s="129"/>
    </row>
    <row r="485" spans="1:112">
      <c r="A485" s="626" t="s">
        <v>1215</v>
      </c>
      <c r="B485" s="591">
        <f t="shared" si="3552"/>
        <v>132921.16252213833</v>
      </c>
      <c r="C485" s="557">
        <f t="shared" si="3556"/>
        <v>0</v>
      </c>
      <c r="D485" s="561">
        <f t="shared" ref="D485:AA485" si="3568">IF(D466="V",D482,0)</f>
        <v>0</v>
      </c>
      <c r="E485" s="561">
        <f t="shared" si="3568"/>
        <v>0</v>
      </c>
      <c r="F485" s="561">
        <f t="shared" si="3568"/>
        <v>0</v>
      </c>
      <c r="G485" s="561">
        <f t="shared" si="3568"/>
        <v>0</v>
      </c>
      <c r="H485" s="561">
        <f t="shared" si="3568"/>
        <v>0</v>
      </c>
      <c r="I485" s="561">
        <f t="shared" si="3568"/>
        <v>0</v>
      </c>
      <c r="J485" s="561">
        <f t="shared" si="3568"/>
        <v>0</v>
      </c>
      <c r="K485" s="561">
        <f t="shared" si="3568"/>
        <v>0</v>
      </c>
      <c r="L485" s="561">
        <f t="shared" si="3568"/>
        <v>0</v>
      </c>
      <c r="M485" s="561">
        <f t="shared" si="3568"/>
        <v>0</v>
      </c>
      <c r="N485" s="561">
        <f t="shared" si="3568"/>
        <v>0</v>
      </c>
      <c r="O485" s="561">
        <f t="shared" si="3568"/>
        <v>0</v>
      </c>
      <c r="P485" s="561">
        <f t="shared" si="3568"/>
        <v>0</v>
      </c>
      <c r="Q485" s="561">
        <f t="shared" si="3568"/>
        <v>0</v>
      </c>
      <c r="R485" s="561">
        <f t="shared" si="3568"/>
        <v>0</v>
      </c>
      <c r="S485" s="561">
        <f t="shared" si="3568"/>
        <v>0</v>
      </c>
      <c r="T485" s="561">
        <f t="shared" si="3568"/>
        <v>0</v>
      </c>
      <c r="U485" s="561">
        <f t="shared" si="3568"/>
        <v>0</v>
      </c>
      <c r="V485" s="561">
        <f t="shared" si="3568"/>
        <v>0</v>
      </c>
      <c r="W485" s="561">
        <f t="shared" si="3568"/>
        <v>0</v>
      </c>
      <c r="X485" s="561">
        <f t="shared" si="3568"/>
        <v>0</v>
      </c>
      <c r="Y485" s="561">
        <f t="shared" si="3568"/>
        <v>0</v>
      </c>
      <c r="Z485" s="561">
        <f t="shared" si="3568"/>
        <v>0</v>
      </c>
      <c r="AA485" s="561">
        <f t="shared" si="3568"/>
        <v>0</v>
      </c>
      <c r="AB485" s="557">
        <f t="shared" si="3558"/>
        <v>9697.2421477520511</v>
      </c>
      <c r="AC485" s="561">
        <f t="shared" ref="AC485:AZ485" si="3569">IF(AC466="V",AC482,0)</f>
        <v>0</v>
      </c>
      <c r="AD485" s="561">
        <f t="shared" si="3569"/>
        <v>0</v>
      </c>
      <c r="AE485" s="561">
        <f t="shared" si="3569"/>
        <v>0</v>
      </c>
      <c r="AF485" s="561">
        <f t="shared" si="3569"/>
        <v>0</v>
      </c>
      <c r="AG485" s="561">
        <f t="shared" si="3569"/>
        <v>0</v>
      </c>
      <c r="AH485" s="561">
        <f t="shared" si="3569"/>
        <v>0</v>
      </c>
      <c r="AI485" s="561">
        <f t="shared" si="3569"/>
        <v>0</v>
      </c>
      <c r="AJ485" s="561">
        <f t="shared" si="3569"/>
        <v>0</v>
      </c>
      <c r="AK485" s="561">
        <f t="shared" si="3569"/>
        <v>290.81001356800004</v>
      </c>
      <c r="AL485" s="561">
        <f t="shared" si="3569"/>
        <v>1671.4039666700003</v>
      </c>
      <c r="AM485" s="561">
        <f t="shared" si="3569"/>
        <v>0</v>
      </c>
      <c r="AN485" s="561">
        <f t="shared" si="3569"/>
        <v>0</v>
      </c>
      <c r="AO485" s="561">
        <f t="shared" si="3569"/>
        <v>0</v>
      </c>
      <c r="AP485" s="561">
        <f t="shared" si="3569"/>
        <v>4071.630489556238</v>
      </c>
      <c r="AQ485" s="561">
        <f t="shared" si="3569"/>
        <v>3663.3976779578129</v>
      </c>
      <c r="AR485" s="561">
        <f t="shared" si="3569"/>
        <v>0</v>
      </c>
      <c r="AS485" s="561">
        <f t="shared" si="3569"/>
        <v>0</v>
      </c>
      <c r="AT485" s="561">
        <f t="shared" si="3569"/>
        <v>0</v>
      </c>
      <c r="AU485" s="561">
        <f t="shared" si="3569"/>
        <v>0</v>
      </c>
      <c r="AV485" s="561">
        <f t="shared" si="3569"/>
        <v>0</v>
      </c>
      <c r="AW485" s="561">
        <f t="shared" si="3569"/>
        <v>0</v>
      </c>
      <c r="AX485" s="561">
        <f t="shared" si="3569"/>
        <v>0</v>
      </c>
      <c r="AY485" s="561">
        <f t="shared" si="3569"/>
        <v>0</v>
      </c>
      <c r="AZ485" s="561">
        <f t="shared" si="3569"/>
        <v>0</v>
      </c>
      <c r="BA485" s="557">
        <f t="shared" si="3560"/>
        <v>23533.048482782535</v>
      </c>
      <c r="BB485" s="561">
        <f t="shared" ref="BB485:BY485" si="3570">IF(BB466="V",BB482,0)</f>
        <v>0</v>
      </c>
      <c r="BC485" s="561">
        <f t="shared" si="3570"/>
        <v>0</v>
      </c>
      <c r="BD485" s="561">
        <f t="shared" si="3570"/>
        <v>0</v>
      </c>
      <c r="BE485" s="561">
        <f t="shared" si="3570"/>
        <v>0</v>
      </c>
      <c r="BF485" s="561">
        <f t="shared" si="3570"/>
        <v>0</v>
      </c>
      <c r="BG485" s="561">
        <f t="shared" si="3570"/>
        <v>0</v>
      </c>
      <c r="BH485" s="561">
        <f t="shared" si="3570"/>
        <v>0</v>
      </c>
      <c r="BI485" s="561">
        <f t="shared" si="3570"/>
        <v>0</v>
      </c>
      <c r="BJ485" s="561">
        <f t="shared" si="3570"/>
        <v>290.81001356800004</v>
      </c>
      <c r="BK485" s="561">
        <f t="shared" si="3570"/>
        <v>1671.4039666700003</v>
      </c>
      <c r="BL485" s="561">
        <f t="shared" si="3570"/>
        <v>2820.8577556780006</v>
      </c>
      <c r="BM485" s="561">
        <f t="shared" si="3570"/>
        <v>3490.0506096263111</v>
      </c>
      <c r="BN485" s="561">
        <f t="shared" si="3570"/>
        <v>3178.9516394450129</v>
      </c>
      <c r="BO485" s="561">
        <f t="shared" si="3570"/>
        <v>3533.5412164375284</v>
      </c>
      <c r="BP485" s="561">
        <f t="shared" si="3570"/>
        <v>3135.4610326337956</v>
      </c>
      <c r="BQ485" s="561">
        <f t="shared" si="3570"/>
        <v>3181.1359156198901</v>
      </c>
      <c r="BR485" s="561">
        <f t="shared" si="3570"/>
        <v>1896.2970993020001</v>
      </c>
      <c r="BS485" s="561">
        <f t="shared" si="3570"/>
        <v>334.53923380200001</v>
      </c>
      <c r="BT485" s="561">
        <f t="shared" si="3570"/>
        <v>0</v>
      </c>
      <c r="BU485" s="561">
        <f t="shared" si="3570"/>
        <v>0</v>
      </c>
      <c r="BV485" s="561">
        <f t="shared" si="3570"/>
        <v>0</v>
      </c>
      <c r="BW485" s="561">
        <f t="shared" si="3570"/>
        <v>0</v>
      </c>
      <c r="BX485" s="561">
        <f t="shared" si="3570"/>
        <v>0</v>
      </c>
      <c r="BY485" s="561">
        <f t="shared" si="3570"/>
        <v>0</v>
      </c>
      <c r="BZ485" s="557">
        <f t="shared" si="3562"/>
        <v>0</v>
      </c>
      <c r="CA485" s="561">
        <f t="shared" ref="CA485:CX485" si="3571">IF(CA466="V",CA482,0)</f>
        <v>0</v>
      </c>
      <c r="CB485" s="561">
        <f t="shared" si="3571"/>
        <v>0</v>
      </c>
      <c r="CC485" s="561">
        <f t="shared" si="3571"/>
        <v>0</v>
      </c>
      <c r="CD485" s="561">
        <f t="shared" si="3571"/>
        <v>0</v>
      </c>
      <c r="CE485" s="561">
        <f t="shared" si="3571"/>
        <v>0</v>
      </c>
      <c r="CF485" s="561">
        <f t="shared" si="3571"/>
        <v>0</v>
      </c>
      <c r="CG485" s="561">
        <f t="shared" si="3571"/>
        <v>0</v>
      </c>
      <c r="CH485" s="561">
        <f t="shared" si="3571"/>
        <v>0</v>
      </c>
      <c r="CI485" s="561">
        <f t="shared" si="3571"/>
        <v>0</v>
      </c>
      <c r="CJ485" s="561">
        <f t="shared" si="3571"/>
        <v>0</v>
      </c>
      <c r="CK485" s="561">
        <f t="shared" si="3571"/>
        <v>0</v>
      </c>
      <c r="CL485" s="561">
        <f t="shared" si="3571"/>
        <v>0</v>
      </c>
      <c r="CM485" s="561">
        <f t="shared" si="3571"/>
        <v>0</v>
      </c>
      <c r="CN485" s="561">
        <f t="shared" si="3571"/>
        <v>0</v>
      </c>
      <c r="CO485" s="561">
        <f t="shared" si="3571"/>
        <v>0</v>
      </c>
      <c r="CP485" s="561">
        <f t="shared" si="3571"/>
        <v>0</v>
      </c>
      <c r="CQ485" s="561">
        <f t="shared" si="3571"/>
        <v>0</v>
      </c>
      <c r="CR485" s="561">
        <f t="shared" si="3571"/>
        <v>0</v>
      </c>
      <c r="CS485" s="561">
        <f t="shared" si="3571"/>
        <v>0</v>
      </c>
      <c r="CT485" s="561">
        <f t="shared" si="3571"/>
        <v>0</v>
      </c>
      <c r="CU485" s="561">
        <f t="shared" si="3571"/>
        <v>0</v>
      </c>
      <c r="CV485" s="561">
        <f t="shared" si="3571"/>
        <v>0</v>
      </c>
      <c r="CW485" s="561">
        <f t="shared" si="3571"/>
        <v>0</v>
      </c>
      <c r="CX485" s="561">
        <f t="shared" si="3571"/>
        <v>0</v>
      </c>
      <c r="CY485" s="129"/>
      <c r="CZ485" s="129"/>
      <c r="DA485" s="129"/>
      <c r="DB485" s="129"/>
      <c r="DC485" s="129"/>
      <c r="DD485" s="129"/>
      <c r="DE485" s="129"/>
      <c r="DF485" s="129"/>
      <c r="DG485" s="129"/>
      <c r="DH485" s="129"/>
    </row>
    <row r="486" spans="1:112">
      <c r="A486" s="626" t="s">
        <v>1216</v>
      </c>
      <c r="B486" s="591">
        <f t="shared" si="3552"/>
        <v>0</v>
      </c>
      <c r="C486" s="557">
        <f t="shared" si="3556"/>
        <v>0</v>
      </c>
      <c r="D486" s="561">
        <f t="shared" ref="D486:AA486" si="3572">IF(D466="SV",D482,0)</f>
        <v>0</v>
      </c>
      <c r="E486" s="561">
        <f t="shared" si="3572"/>
        <v>0</v>
      </c>
      <c r="F486" s="561">
        <f t="shared" si="3572"/>
        <v>0</v>
      </c>
      <c r="G486" s="561">
        <f t="shared" si="3572"/>
        <v>0</v>
      </c>
      <c r="H486" s="561">
        <f t="shared" si="3572"/>
        <v>0</v>
      </c>
      <c r="I486" s="561">
        <f t="shared" si="3572"/>
        <v>0</v>
      </c>
      <c r="J486" s="561">
        <f t="shared" si="3572"/>
        <v>0</v>
      </c>
      <c r="K486" s="561">
        <f t="shared" si="3572"/>
        <v>0</v>
      </c>
      <c r="L486" s="561">
        <f t="shared" si="3572"/>
        <v>0</v>
      </c>
      <c r="M486" s="561">
        <f t="shared" si="3572"/>
        <v>0</v>
      </c>
      <c r="N486" s="561">
        <f t="shared" si="3572"/>
        <v>0</v>
      </c>
      <c r="O486" s="561">
        <f t="shared" si="3572"/>
        <v>0</v>
      </c>
      <c r="P486" s="561">
        <f t="shared" si="3572"/>
        <v>0</v>
      </c>
      <c r="Q486" s="561">
        <f t="shared" si="3572"/>
        <v>0</v>
      </c>
      <c r="R486" s="561">
        <f t="shared" si="3572"/>
        <v>0</v>
      </c>
      <c r="S486" s="561">
        <f t="shared" si="3572"/>
        <v>0</v>
      </c>
      <c r="T486" s="561">
        <f t="shared" si="3572"/>
        <v>0</v>
      </c>
      <c r="U486" s="561">
        <f t="shared" si="3572"/>
        <v>0</v>
      </c>
      <c r="V486" s="561">
        <f t="shared" si="3572"/>
        <v>0</v>
      </c>
      <c r="W486" s="561">
        <f t="shared" si="3572"/>
        <v>0</v>
      </c>
      <c r="X486" s="561">
        <f t="shared" si="3572"/>
        <v>0</v>
      </c>
      <c r="Y486" s="561">
        <f t="shared" si="3572"/>
        <v>0</v>
      </c>
      <c r="Z486" s="561">
        <f t="shared" si="3572"/>
        <v>0</v>
      </c>
      <c r="AA486" s="561">
        <f t="shared" si="3572"/>
        <v>0</v>
      </c>
      <c r="AB486" s="557">
        <f t="shared" si="3558"/>
        <v>0</v>
      </c>
      <c r="AC486" s="561">
        <f t="shared" ref="AC486:AZ486" si="3573">IF(AC466="SV",AC482,0)</f>
        <v>0</v>
      </c>
      <c r="AD486" s="561">
        <f t="shared" si="3573"/>
        <v>0</v>
      </c>
      <c r="AE486" s="561">
        <f t="shared" si="3573"/>
        <v>0</v>
      </c>
      <c r="AF486" s="561">
        <f t="shared" si="3573"/>
        <v>0</v>
      </c>
      <c r="AG486" s="561">
        <f t="shared" si="3573"/>
        <v>0</v>
      </c>
      <c r="AH486" s="561">
        <f t="shared" si="3573"/>
        <v>0</v>
      </c>
      <c r="AI486" s="561">
        <f t="shared" si="3573"/>
        <v>0</v>
      </c>
      <c r="AJ486" s="561">
        <f t="shared" si="3573"/>
        <v>0</v>
      </c>
      <c r="AK486" s="561">
        <f t="shared" si="3573"/>
        <v>0</v>
      </c>
      <c r="AL486" s="561">
        <f t="shared" si="3573"/>
        <v>0</v>
      </c>
      <c r="AM486" s="561">
        <f t="shared" si="3573"/>
        <v>0</v>
      </c>
      <c r="AN486" s="561">
        <f t="shared" si="3573"/>
        <v>0</v>
      </c>
      <c r="AO486" s="561">
        <f t="shared" si="3573"/>
        <v>0</v>
      </c>
      <c r="AP486" s="561">
        <f t="shared" si="3573"/>
        <v>0</v>
      </c>
      <c r="AQ486" s="561">
        <f t="shared" si="3573"/>
        <v>0</v>
      </c>
      <c r="AR486" s="561">
        <f t="shared" si="3573"/>
        <v>0</v>
      </c>
      <c r="AS486" s="561">
        <f t="shared" si="3573"/>
        <v>0</v>
      </c>
      <c r="AT486" s="561">
        <f t="shared" si="3573"/>
        <v>0</v>
      </c>
      <c r="AU486" s="561">
        <f t="shared" si="3573"/>
        <v>0</v>
      </c>
      <c r="AV486" s="561">
        <f t="shared" si="3573"/>
        <v>0</v>
      </c>
      <c r="AW486" s="561">
        <f t="shared" si="3573"/>
        <v>0</v>
      </c>
      <c r="AX486" s="561">
        <f t="shared" si="3573"/>
        <v>0</v>
      </c>
      <c r="AY486" s="561">
        <f t="shared" si="3573"/>
        <v>0</v>
      </c>
      <c r="AZ486" s="561">
        <f t="shared" si="3573"/>
        <v>0</v>
      </c>
      <c r="BA486" s="557">
        <f t="shared" si="3560"/>
        <v>0</v>
      </c>
      <c r="BB486" s="561">
        <f t="shared" ref="BB486:BY486" si="3574">IF(BB466="SV",BB482,0)</f>
        <v>0</v>
      </c>
      <c r="BC486" s="561">
        <f t="shared" si="3574"/>
        <v>0</v>
      </c>
      <c r="BD486" s="561">
        <f t="shared" si="3574"/>
        <v>0</v>
      </c>
      <c r="BE486" s="561">
        <f t="shared" si="3574"/>
        <v>0</v>
      </c>
      <c r="BF486" s="561">
        <f t="shared" si="3574"/>
        <v>0</v>
      </c>
      <c r="BG486" s="561">
        <f t="shared" si="3574"/>
        <v>0</v>
      </c>
      <c r="BH486" s="561">
        <f t="shared" si="3574"/>
        <v>0</v>
      </c>
      <c r="BI486" s="561">
        <f t="shared" si="3574"/>
        <v>0</v>
      </c>
      <c r="BJ486" s="561">
        <f t="shared" si="3574"/>
        <v>0</v>
      </c>
      <c r="BK486" s="561">
        <f t="shared" si="3574"/>
        <v>0</v>
      </c>
      <c r="BL486" s="561">
        <f t="shared" si="3574"/>
        <v>0</v>
      </c>
      <c r="BM486" s="561">
        <f t="shared" si="3574"/>
        <v>0</v>
      </c>
      <c r="BN486" s="561">
        <f t="shared" si="3574"/>
        <v>0</v>
      </c>
      <c r="BO486" s="561">
        <f t="shared" si="3574"/>
        <v>0</v>
      </c>
      <c r="BP486" s="561">
        <f t="shared" si="3574"/>
        <v>0</v>
      </c>
      <c r="BQ486" s="561">
        <f t="shared" si="3574"/>
        <v>0</v>
      </c>
      <c r="BR486" s="561">
        <f t="shared" si="3574"/>
        <v>0</v>
      </c>
      <c r="BS486" s="561">
        <f t="shared" si="3574"/>
        <v>0</v>
      </c>
      <c r="BT486" s="561">
        <f t="shared" si="3574"/>
        <v>0</v>
      </c>
      <c r="BU486" s="561">
        <f t="shared" si="3574"/>
        <v>0</v>
      </c>
      <c r="BV486" s="561">
        <f t="shared" si="3574"/>
        <v>0</v>
      </c>
      <c r="BW486" s="561">
        <f t="shared" si="3574"/>
        <v>0</v>
      </c>
      <c r="BX486" s="561">
        <f t="shared" si="3574"/>
        <v>0</v>
      </c>
      <c r="BY486" s="561">
        <f t="shared" si="3574"/>
        <v>0</v>
      </c>
      <c r="BZ486" s="557">
        <f t="shared" si="3562"/>
        <v>0</v>
      </c>
      <c r="CA486" s="561">
        <f t="shared" ref="CA486:CX486" si="3575">IF(CA466="SV",CA482,0)</f>
        <v>0</v>
      </c>
      <c r="CB486" s="561">
        <f t="shared" si="3575"/>
        <v>0</v>
      </c>
      <c r="CC486" s="561">
        <f t="shared" si="3575"/>
        <v>0</v>
      </c>
      <c r="CD486" s="561">
        <f t="shared" si="3575"/>
        <v>0</v>
      </c>
      <c r="CE486" s="561">
        <f t="shared" si="3575"/>
        <v>0</v>
      </c>
      <c r="CF486" s="561">
        <f t="shared" si="3575"/>
        <v>0</v>
      </c>
      <c r="CG486" s="561">
        <f t="shared" si="3575"/>
        <v>0</v>
      </c>
      <c r="CH486" s="561">
        <f t="shared" si="3575"/>
        <v>0</v>
      </c>
      <c r="CI486" s="561">
        <f t="shared" si="3575"/>
        <v>0</v>
      </c>
      <c r="CJ486" s="561">
        <f t="shared" si="3575"/>
        <v>0</v>
      </c>
      <c r="CK486" s="561">
        <f t="shared" si="3575"/>
        <v>0</v>
      </c>
      <c r="CL486" s="561">
        <f t="shared" si="3575"/>
        <v>0</v>
      </c>
      <c r="CM486" s="561">
        <f t="shared" si="3575"/>
        <v>0</v>
      </c>
      <c r="CN486" s="561">
        <f t="shared" si="3575"/>
        <v>0</v>
      </c>
      <c r="CO486" s="561">
        <f t="shared" si="3575"/>
        <v>0</v>
      </c>
      <c r="CP486" s="561">
        <f t="shared" si="3575"/>
        <v>0</v>
      </c>
      <c r="CQ486" s="561">
        <f t="shared" si="3575"/>
        <v>0</v>
      </c>
      <c r="CR486" s="561">
        <f t="shared" si="3575"/>
        <v>0</v>
      </c>
      <c r="CS486" s="561">
        <f t="shared" si="3575"/>
        <v>0</v>
      </c>
      <c r="CT486" s="561">
        <f t="shared" si="3575"/>
        <v>0</v>
      </c>
      <c r="CU486" s="561">
        <f t="shared" si="3575"/>
        <v>0</v>
      </c>
      <c r="CV486" s="561">
        <f t="shared" si="3575"/>
        <v>0</v>
      </c>
      <c r="CW486" s="561">
        <f t="shared" si="3575"/>
        <v>0</v>
      </c>
      <c r="CX486" s="561">
        <f t="shared" si="3575"/>
        <v>0</v>
      </c>
      <c r="CY486" s="129"/>
      <c r="CZ486" s="129"/>
      <c r="DA486" s="129"/>
      <c r="DB486" s="129"/>
      <c r="DC486" s="129"/>
      <c r="DD486" s="129"/>
      <c r="DE486" s="129"/>
      <c r="DF486" s="129"/>
      <c r="DG486" s="129"/>
      <c r="DH486" s="129"/>
    </row>
    <row r="487" spans="1:112">
      <c r="A487" s="612" t="s">
        <v>1217</v>
      </c>
      <c r="B487" s="591">
        <f t="shared" si="3552"/>
        <v>15955.385741209509</v>
      </c>
      <c r="C487" s="557">
        <f t="shared" si="3556"/>
        <v>0</v>
      </c>
      <c r="D487" s="557">
        <f>D480+D481-D482</f>
        <v>0</v>
      </c>
      <c r="E487" s="557">
        <f t="shared" ref="E487:BP487" si="3576">E480+E481-E482</f>
        <v>0</v>
      </c>
      <c r="F487" s="557">
        <f t="shared" si="3576"/>
        <v>0</v>
      </c>
      <c r="G487" s="557">
        <f t="shared" si="3576"/>
        <v>0</v>
      </c>
      <c r="H487" s="557">
        <f t="shared" si="3576"/>
        <v>0</v>
      </c>
      <c r="I487" s="557">
        <f t="shared" si="3576"/>
        <v>0</v>
      </c>
      <c r="J487" s="557">
        <f t="shared" si="3576"/>
        <v>0</v>
      </c>
      <c r="K487" s="557">
        <f t="shared" si="3576"/>
        <v>0</v>
      </c>
      <c r="L487" s="557">
        <f t="shared" si="3576"/>
        <v>0</v>
      </c>
      <c r="M487" s="557">
        <f t="shared" si="3576"/>
        <v>0</v>
      </c>
      <c r="N487" s="557">
        <f t="shared" si="3576"/>
        <v>0</v>
      </c>
      <c r="O487" s="557">
        <f t="shared" si="3576"/>
        <v>0</v>
      </c>
      <c r="P487" s="557">
        <f t="shared" si="3576"/>
        <v>0</v>
      </c>
      <c r="Q487" s="557">
        <f t="shared" si="3576"/>
        <v>0</v>
      </c>
      <c r="R487" s="557">
        <f t="shared" si="3576"/>
        <v>0</v>
      </c>
      <c r="S487" s="557">
        <f t="shared" si="3576"/>
        <v>0</v>
      </c>
      <c r="T487" s="557">
        <f t="shared" si="3576"/>
        <v>0</v>
      </c>
      <c r="U487" s="557">
        <f t="shared" si="3576"/>
        <v>0</v>
      </c>
      <c r="V487" s="557">
        <f t="shared" si="3576"/>
        <v>0</v>
      </c>
      <c r="W487" s="557">
        <f t="shared" si="3576"/>
        <v>0</v>
      </c>
      <c r="X487" s="557">
        <f t="shared" si="3576"/>
        <v>0</v>
      </c>
      <c r="Y487" s="557">
        <f t="shared" si="3576"/>
        <v>0</v>
      </c>
      <c r="Z487" s="557">
        <f t="shared" si="3576"/>
        <v>0</v>
      </c>
      <c r="AA487" s="557">
        <f t="shared" si="3576"/>
        <v>0</v>
      </c>
      <c r="AB487" s="557">
        <f t="shared" si="3576"/>
        <v>937.54554142491543</v>
      </c>
      <c r="AC487" s="557">
        <f t="shared" si="3576"/>
        <v>0</v>
      </c>
      <c r="AD487" s="557">
        <f t="shared" si="3576"/>
        <v>0</v>
      </c>
      <c r="AE487" s="557">
        <f t="shared" si="3576"/>
        <v>0</v>
      </c>
      <c r="AF487" s="557">
        <f t="shared" si="3576"/>
        <v>0</v>
      </c>
      <c r="AG487" s="557">
        <f t="shared" si="3576"/>
        <v>0</v>
      </c>
      <c r="AH487" s="557">
        <f t="shared" si="3576"/>
        <v>0</v>
      </c>
      <c r="AI487" s="557">
        <f t="shared" si="3576"/>
        <v>0</v>
      </c>
      <c r="AJ487" s="557">
        <f t="shared" si="3576"/>
        <v>0</v>
      </c>
      <c r="AK487" s="557">
        <f t="shared" si="3576"/>
        <v>0</v>
      </c>
      <c r="AL487" s="557">
        <f t="shared" si="3576"/>
        <v>0</v>
      </c>
      <c r="AM487" s="557">
        <f t="shared" si="3576"/>
        <v>0</v>
      </c>
      <c r="AN487" s="557">
        <f t="shared" si="3576"/>
        <v>0</v>
      </c>
      <c r="AO487" s="557">
        <f t="shared" si="3576"/>
        <v>600.76295886497064</v>
      </c>
      <c r="AP487" s="557">
        <f t="shared" si="3576"/>
        <v>92.339030451761573</v>
      </c>
      <c r="AQ487" s="557">
        <f t="shared" si="3576"/>
        <v>244.4435521081873</v>
      </c>
      <c r="AR487" s="557">
        <f t="shared" si="3576"/>
        <v>0</v>
      </c>
      <c r="AS487" s="557">
        <f t="shared" si="3576"/>
        <v>0</v>
      </c>
      <c r="AT487" s="557">
        <f t="shared" si="3576"/>
        <v>0</v>
      </c>
      <c r="AU487" s="557">
        <f t="shared" si="3576"/>
        <v>0</v>
      </c>
      <c r="AV487" s="557">
        <f t="shared" si="3576"/>
        <v>0</v>
      </c>
      <c r="AW487" s="557">
        <f t="shared" si="3576"/>
        <v>0</v>
      </c>
      <c r="AX487" s="557">
        <f t="shared" si="3576"/>
        <v>0</v>
      </c>
      <c r="AY487" s="557">
        <f t="shared" si="3576"/>
        <v>0</v>
      </c>
      <c r="AZ487" s="557">
        <f t="shared" si="3576"/>
        <v>0</v>
      </c>
      <c r="BA487" s="557">
        <f t="shared" si="3576"/>
        <v>3051.3008938774619</v>
      </c>
      <c r="BB487" s="557">
        <f t="shared" si="3576"/>
        <v>0</v>
      </c>
      <c r="BC487" s="557">
        <f t="shared" si="3576"/>
        <v>0</v>
      </c>
      <c r="BD487" s="557">
        <f t="shared" si="3576"/>
        <v>0</v>
      </c>
      <c r="BE487" s="557">
        <f t="shared" si="3576"/>
        <v>0</v>
      </c>
      <c r="BF487" s="557">
        <f t="shared" si="3576"/>
        <v>0</v>
      </c>
      <c r="BG487" s="557">
        <f t="shared" si="3576"/>
        <v>0</v>
      </c>
      <c r="BH487" s="557">
        <f t="shared" si="3576"/>
        <v>0</v>
      </c>
      <c r="BI487" s="557">
        <f t="shared" si="3576"/>
        <v>0</v>
      </c>
      <c r="BJ487" s="557">
        <f t="shared" si="3576"/>
        <v>0</v>
      </c>
      <c r="BK487" s="557">
        <f t="shared" si="3576"/>
        <v>0</v>
      </c>
      <c r="BL487" s="557">
        <f t="shared" si="3576"/>
        <v>0</v>
      </c>
      <c r="BM487" s="557">
        <f t="shared" si="3576"/>
        <v>274.10889681368917</v>
      </c>
      <c r="BN487" s="557">
        <f t="shared" si="3576"/>
        <v>1128.6996041889879</v>
      </c>
      <c r="BO487" s="557">
        <f t="shared" si="3576"/>
        <v>630.42830357047114</v>
      </c>
      <c r="BP487" s="557">
        <f t="shared" si="3576"/>
        <v>772.38019743220457</v>
      </c>
      <c r="BQ487" s="557">
        <f t="shared" ref="BQ487:CX487" si="3577">BQ480+BQ481-BQ482</f>
        <v>245.68389187211051</v>
      </c>
      <c r="BR487" s="557">
        <f t="shared" si="3577"/>
        <v>0</v>
      </c>
      <c r="BS487" s="557">
        <f t="shared" si="3577"/>
        <v>0</v>
      </c>
      <c r="BT487" s="557">
        <f t="shared" si="3577"/>
        <v>0</v>
      </c>
      <c r="BU487" s="557">
        <f t="shared" si="3577"/>
        <v>0</v>
      </c>
      <c r="BV487" s="557">
        <f t="shared" si="3577"/>
        <v>0</v>
      </c>
      <c r="BW487" s="557">
        <f t="shared" si="3577"/>
        <v>0</v>
      </c>
      <c r="BX487" s="557">
        <f t="shared" si="3577"/>
        <v>0</v>
      </c>
      <c r="BY487" s="557">
        <f t="shared" si="3577"/>
        <v>0</v>
      </c>
      <c r="BZ487" s="557">
        <f t="shared" si="3577"/>
        <v>0</v>
      </c>
      <c r="CA487" s="557">
        <f t="shared" si="3577"/>
        <v>0</v>
      </c>
      <c r="CB487" s="557">
        <f t="shared" si="3577"/>
        <v>0</v>
      </c>
      <c r="CC487" s="557">
        <f t="shared" si="3577"/>
        <v>0</v>
      </c>
      <c r="CD487" s="557">
        <f t="shared" si="3577"/>
        <v>0</v>
      </c>
      <c r="CE487" s="557">
        <f t="shared" si="3577"/>
        <v>0</v>
      </c>
      <c r="CF487" s="557">
        <f t="shared" si="3577"/>
        <v>0</v>
      </c>
      <c r="CG487" s="557">
        <f t="shared" si="3577"/>
        <v>0</v>
      </c>
      <c r="CH487" s="557">
        <f t="shared" si="3577"/>
        <v>0</v>
      </c>
      <c r="CI487" s="557">
        <f t="shared" si="3577"/>
        <v>0</v>
      </c>
      <c r="CJ487" s="557">
        <f t="shared" si="3577"/>
        <v>0</v>
      </c>
      <c r="CK487" s="557">
        <f t="shared" si="3577"/>
        <v>0</v>
      </c>
      <c r="CL487" s="557">
        <f t="shared" si="3577"/>
        <v>0</v>
      </c>
      <c r="CM487" s="557">
        <f t="shared" si="3577"/>
        <v>0</v>
      </c>
      <c r="CN487" s="557">
        <f t="shared" si="3577"/>
        <v>0</v>
      </c>
      <c r="CO487" s="557">
        <f t="shared" si="3577"/>
        <v>0</v>
      </c>
      <c r="CP487" s="557">
        <f t="shared" si="3577"/>
        <v>0</v>
      </c>
      <c r="CQ487" s="557">
        <f t="shared" si="3577"/>
        <v>0</v>
      </c>
      <c r="CR487" s="557">
        <f t="shared" si="3577"/>
        <v>0</v>
      </c>
      <c r="CS487" s="557">
        <f t="shared" si="3577"/>
        <v>0</v>
      </c>
      <c r="CT487" s="557">
        <f t="shared" si="3577"/>
        <v>0</v>
      </c>
      <c r="CU487" s="557">
        <f t="shared" si="3577"/>
        <v>0</v>
      </c>
      <c r="CV487" s="557">
        <f t="shared" si="3577"/>
        <v>0</v>
      </c>
      <c r="CW487" s="557">
        <f t="shared" si="3577"/>
        <v>0</v>
      </c>
      <c r="CX487" s="557">
        <f t="shared" si="3577"/>
        <v>0</v>
      </c>
      <c r="CY487" s="129"/>
      <c r="CZ487" s="129"/>
      <c r="DA487" s="129"/>
      <c r="DB487" s="129"/>
      <c r="DC487" s="129"/>
      <c r="DD487" s="129"/>
      <c r="DE487" s="129"/>
      <c r="DF487" s="129"/>
      <c r="DG487" s="129"/>
      <c r="DH487" s="129"/>
    </row>
    <row r="488" spans="1:112" ht="15.75" thickBot="1">
      <c r="A488" s="615" t="s">
        <v>1218</v>
      </c>
      <c r="B488" s="616">
        <f t="shared" ref="B488:AG488" si="3578">IF(B487=0,0,B487/B480)</f>
        <v>1.9218019695241652E-2</v>
      </c>
      <c r="C488" s="616">
        <f t="shared" si="3578"/>
        <v>0</v>
      </c>
      <c r="D488" s="616">
        <f t="shared" si="3578"/>
        <v>0</v>
      </c>
      <c r="E488" s="616">
        <f t="shared" si="3578"/>
        <v>0</v>
      </c>
      <c r="F488" s="616">
        <f t="shared" si="3578"/>
        <v>0</v>
      </c>
      <c r="G488" s="616">
        <f t="shared" si="3578"/>
        <v>0</v>
      </c>
      <c r="H488" s="616">
        <f t="shared" si="3578"/>
        <v>0</v>
      </c>
      <c r="I488" s="616">
        <f t="shared" si="3578"/>
        <v>0</v>
      </c>
      <c r="J488" s="616">
        <f t="shared" si="3578"/>
        <v>0</v>
      </c>
      <c r="K488" s="616">
        <f t="shared" si="3578"/>
        <v>0</v>
      </c>
      <c r="L488" s="616">
        <f t="shared" si="3578"/>
        <v>0</v>
      </c>
      <c r="M488" s="616">
        <f t="shared" si="3578"/>
        <v>0</v>
      </c>
      <c r="N488" s="616">
        <f t="shared" si="3578"/>
        <v>0</v>
      </c>
      <c r="O488" s="616">
        <f t="shared" si="3578"/>
        <v>0</v>
      </c>
      <c r="P488" s="616">
        <f t="shared" si="3578"/>
        <v>0</v>
      </c>
      <c r="Q488" s="616">
        <f t="shared" si="3578"/>
        <v>0</v>
      </c>
      <c r="R488" s="616">
        <f t="shared" si="3578"/>
        <v>0</v>
      </c>
      <c r="S488" s="616">
        <f t="shared" si="3578"/>
        <v>0</v>
      </c>
      <c r="T488" s="616">
        <f t="shared" si="3578"/>
        <v>0</v>
      </c>
      <c r="U488" s="616">
        <f t="shared" si="3578"/>
        <v>0</v>
      </c>
      <c r="V488" s="616">
        <f t="shared" si="3578"/>
        <v>0</v>
      </c>
      <c r="W488" s="616">
        <f t="shared" si="3578"/>
        <v>0</v>
      </c>
      <c r="X488" s="616">
        <f t="shared" si="3578"/>
        <v>0</v>
      </c>
      <c r="Y488" s="616">
        <f t="shared" si="3578"/>
        <v>0</v>
      </c>
      <c r="Z488" s="616">
        <f t="shared" si="3578"/>
        <v>0</v>
      </c>
      <c r="AA488" s="616">
        <f t="shared" si="3578"/>
        <v>0</v>
      </c>
      <c r="AB488" s="616">
        <f t="shared" si="3578"/>
        <v>3.3877780780480531E-2</v>
      </c>
      <c r="AC488" s="616">
        <f t="shared" si="3578"/>
        <v>0</v>
      </c>
      <c r="AD488" s="616">
        <f t="shared" si="3578"/>
        <v>0</v>
      </c>
      <c r="AE488" s="616">
        <f t="shared" si="3578"/>
        <v>0</v>
      </c>
      <c r="AF488" s="616">
        <f t="shared" si="3578"/>
        <v>0</v>
      </c>
      <c r="AG488" s="616">
        <f t="shared" si="3578"/>
        <v>0</v>
      </c>
      <c r="AH488" s="616">
        <f t="shared" ref="AH488:BM488" si="3579">IF(AH487=0,0,AH487/AH480)</f>
        <v>0</v>
      </c>
      <c r="AI488" s="616">
        <f t="shared" si="3579"/>
        <v>0</v>
      </c>
      <c r="AJ488" s="616">
        <f t="shared" si="3579"/>
        <v>0</v>
      </c>
      <c r="AK488" s="616">
        <f t="shared" si="3579"/>
        <v>0</v>
      </c>
      <c r="AL488" s="616">
        <f t="shared" si="3579"/>
        <v>0</v>
      </c>
      <c r="AM488" s="616">
        <f t="shared" si="3579"/>
        <v>0</v>
      </c>
      <c r="AN488" s="616">
        <f t="shared" si="3579"/>
        <v>0</v>
      </c>
      <c r="AO488" s="616">
        <f t="shared" si="3579"/>
        <v>0.13602227699796046</v>
      </c>
      <c r="AP488" s="616">
        <f t="shared" si="3579"/>
        <v>2.1610037239766854E-2</v>
      </c>
      <c r="AQ488" s="616">
        <f t="shared" si="3579"/>
        <v>6.0854671147699525E-2</v>
      </c>
      <c r="AR488" s="616">
        <f t="shared" si="3579"/>
        <v>0</v>
      </c>
      <c r="AS488" s="616">
        <f t="shared" si="3579"/>
        <v>0</v>
      </c>
      <c r="AT488" s="616">
        <f t="shared" si="3579"/>
        <v>0</v>
      </c>
      <c r="AU488" s="616">
        <f t="shared" si="3579"/>
        <v>0</v>
      </c>
      <c r="AV488" s="616">
        <f t="shared" si="3579"/>
        <v>0</v>
      </c>
      <c r="AW488" s="616">
        <f t="shared" si="3579"/>
        <v>0</v>
      </c>
      <c r="AX488" s="616">
        <f t="shared" si="3579"/>
        <v>0</v>
      </c>
      <c r="AY488" s="616">
        <f t="shared" si="3579"/>
        <v>0</v>
      </c>
      <c r="AZ488" s="616">
        <f t="shared" si="3579"/>
        <v>0</v>
      </c>
      <c r="BA488" s="616">
        <f t="shared" si="3579"/>
        <v>0.11025736693383184</v>
      </c>
      <c r="BB488" s="616">
        <f t="shared" si="3579"/>
        <v>0</v>
      </c>
      <c r="BC488" s="616">
        <f t="shared" si="3579"/>
        <v>0</v>
      </c>
      <c r="BD488" s="616">
        <f t="shared" si="3579"/>
        <v>0</v>
      </c>
      <c r="BE488" s="616">
        <f t="shared" si="3579"/>
        <v>0</v>
      </c>
      <c r="BF488" s="616">
        <f t="shared" si="3579"/>
        <v>0</v>
      </c>
      <c r="BG488" s="616">
        <f t="shared" si="3579"/>
        <v>0</v>
      </c>
      <c r="BH488" s="616">
        <f t="shared" si="3579"/>
        <v>0</v>
      </c>
      <c r="BI488" s="616">
        <f t="shared" si="3579"/>
        <v>0</v>
      </c>
      <c r="BJ488" s="616">
        <f t="shared" si="3579"/>
        <v>0</v>
      </c>
      <c r="BK488" s="616">
        <f t="shared" si="3579"/>
        <v>0</v>
      </c>
      <c r="BL488" s="616">
        <f t="shared" si="3579"/>
        <v>0</v>
      </c>
      <c r="BM488" s="616">
        <f t="shared" si="3579"/>
        <v>7.0771393834393181E-2</v>
      </c>
      <c r="BN488" s="616">
        <f t="shared" ref="BN488:CS488" si="3580">IF(BN487=0,0,BN487/BN480)</f>
        <v>0.25555551976530955</v>
      </c>
      <c r="BO488" s="616">
        <f t="shared" si="3580"/>
        <v>0.14753868489314451</v>
      </c>
      <c r="BP488" s="616">
        <f t="shared" si="3580"/>
        <v>0.19228546840511138</v>
      </c>
      <c r="BQ488" s="616">
        <f t="shared" si="3580"/>
        <v>6.9484279530176912E-2</v>
      </c>
      <c r="BR488" s="616">
        <f t="shared" si="3580"/>
        <v>0</v>
      </c>
      <c r="BS488" s="616">
        <f t="shared" si="3580"/>
        <v>0</v>
      </c>
      <c r="BT488" s="616">
        <f t="shared" si="3580"/>
        <v>0</v>
      </c>
      <c r="BU488" s="616">
        <f t="shared" si="3580"/>
        <v>0</v>
      </c>
      <c r="BV488" s="616">
        <f t="shared" si="3580"/>
        <v>0</v>
      </c>
      <c r="BW488" s="616">
        <f t="shared" si="3580"/>
        <v>0</v>
      </c>
      <c r="BX488" s="616">
        <f t="shared" si="3580"/>
        <v>0</v>
      </c>
      <c r="BY488" s="616">
        <f t="shared" si="3580"/>
        <v>0</v>
      </c>
      <c r="BZ488" s="616">
        <f t="shared" si="3580"/>
        <v>0</v>
      </c>
      <c r="CA488" s="616">
        <f t="shared" si="3580"/>
        <v>0</v>
      </c>
      <c r="CB488" s="616">
        <f t="shared" si="3580"/>
        <v>0</v>
      </c>
      <c r="CC488" s="616">
        <f t="shared" si="3580"/>
        <v>0</v>
      </c>
      <c r="CD488" s="616">
        <f t="shared" si="3580"/>
        <v>0</v>
      </c>
      <c r="CE488" s="616">
        <f t="shared" si="3580"/>
        <v>0</v>
      </c>
      <c r="CF488" s="616">
        <f t="shared" si="3580"/>
        <v>0</v>
      </c>
      <c r="CG488" s="616">
        <f t="shared" si="3580"/>
        <v>0</v>
      </c>
      <c r="CH488" s="616">
        <f t="shared" si="3580"/>
        <v>0</v>
      </c>
      <c r="CI488" s="616">
        <f t="shared" si="3580"/>
        <v>0</v>
      </c>
      <c r="CJ488" s="616">
        <f t="shared" si="3580"/>
        <v>0</v>
      </c>
      <c r="CK488" s="616">
        <f t="shared" si="3580"/>
        <v>0</v>
      </c>
      <c r="CL488" s="616">
        <f t="shared" si="3580"/>
        <v>0</v>
      </c>
      <c r="CM488" s="616">
        <f t="shared" si="3580"/>
        <v>0</v>
      </c>
      <c r="CN488" s="616">
        <f t="shared" si="3580"/>
        <v>0</v>
      </c>
      <c r="CO488" s="616">
        <f t="shared" si="3580"/>
        <v>0</v>
      </c>
      <c r="CP488" s="616">
        <f t="shared" si="3580"/>
        <v>0</v>
      </c>
      <c r="CQ488" s="616">
        <f t="shared" si="3580"/>
        <v>0</v>
      </c>
      <c r="CR488" s="616">
        <f t="shared" si="3580"/>
        <v>0</v>
      </c>
      <c r="CS488" s="616">
        <f t="shared" si="3580"/>
        <v>0</v>
      </c>
      <c r="CT488" s="616">
        <f t="shared" ref="CT488:CX488" si="3581">IF(CT487=0,0,CT487/CT480)</f>
        <v>0</v>
      </c>
      <c r="CU488" s="616">
        <f t="shared" si="3581"/>
        <v>0</v>
      </c>
      <c r="CV488" s="616">
        <f t="shared" si="3581"/>
        <v>0</v>
      </c>
      <c r="CW488" s="616">
        <f t="shared" si="3581"/>
        <v>0</v>
      </c>
      <c r="CX488" s="616">
        <f t="shared" si="3581"/>
        <v>0</v>
      </c>
      <c r="CY488" s="129"/>
      <c r="CZ488" s="129"/>
      <c r="DA488" s="129"/>
      <c r="DB488" s="129"/>
      <c r="DC488" s="129"/>
      <c r="DD488" s="129"/>
      <c r="DE488" s="129"/>
      <c r="DF488" s="129"/>
      <c r="DG488" s="129"/>
      <c r="DH488" s="129"/>
    </row>
    <row r="489" spans="1:112">
      <c r="A489" s="734"/>
      <c r="B489" s="735"/>
      <c r="C489" s="733"/>
      <c r="D489" s="733"/>
      <c r="E489" s="733"/>
      <c r="F489" s="733"/>
      <c r="G489" s="733"/>
      <c r="H489" s="733"/>
      <c r="I489" s="733"/>
      <c r="J489" s="733"/>
      <c r="K489" s="733"/>
      <c r="L489" s="733"/>
      <c r="M489" s="733"/>
      <c r="N489" s="733"/>
      <c r="O489" s="733"/>
      <c r="P489" s="733"/>
      <c r="Q489" s="733"/>
      <c r="R489" s="733"/>
      <c r="S489" s="733"/>
      <c r="T489" s="733"/>
      <c r="U489" s="733"/>
      <c r="V489" s="733"/>
      <c r="W489" s="733"/>
      <c r="X489" s="733"/>
      <c r="Y489" s="733"/>
      <c r="Z489" s="733"/>
      <c r="AA489" s="733"/>
      <c r="AB489" s="733"/>
      <c r="AC489" s="733"/>
      <c r="AD489" s="733"/>
      <c r="AE489" s="733"/>
      <c r="AF489" s="733"/>
      <c r="AG489" s="733"/>
      <c r="AH489" s="733"/>
      <c r="AI489" s="733"/>
      <c r="AJ489" s="733"/>
      <c r="AK489" s="733"/>
      <c r="AL489" s="733"/>
      <c r="AM489" s="733"/>
      <c r="AN489" s="733"/>
      <c r="AO489" s="733"/>
      <c r="AP489" s="733"/>
      <c r="AQ489" s="733"/>
      <c r="AR489" s="733"/>
      <c r="AS489" s="733"/>
      <c r="AT489" s="733"/>
      <c r="AU489" s="733"/>
      <c r="AV489" s="733"/>
      <c r="AW489" s="733"/>
      <c r="AX489" s="733"/>
      <c r="AY489" s="733"/>
      <c r="AZ489" s="733"/>
      <c r="BA489" s="733"/>
      <c r="BB489" s="733"/>
      <c r="BC489" s="733"/>
      <c r="BD489" s="733"/>
      <c r="BE489" s="733"/>
      <c r="BF489" s="733"/>
      <c r="BG489" s="733"/>
      <c r="BH489" s="733"/>
      <c r="BI489" s="733"/>
      <c r="BJ489" s="733"/>
      <c r="BK489" s="733"/>
      <c r="BL489" s="733"/>
      <c r="BM489" s="733"/>
      <c r="BN489" s="733"/>
      <c r="BO489" s="733"/>
      <c r="BP489" s="733"/>
      <c r="BQ489" s="733"/>
      <c r="BR489" s="733"/>
      <c r="BS489" s="733"/>
      <c r="BT489" s="733"/>
      <c r="BU489" s="733"/>
      <c r="BV489" s="733"/>
      <c r="BW489" s="733"/>
      <c r="BX489" s="733"/>
      <c r="BY489" s="733"/>
      <c r="BZ489" s="733"/>
      <c r="CA489" s="733"/>
      <c r="CB489" s="733"/>
      <c r="CC489" s="733"/>
      <c r="CD489" s="733"/>
      <c r="CE489" s="733"/>
      <c r="CF489" s="733"/>
      <c r="CG489" s="733"/>
      <c r="CH489" s="733"/>
      <c r="CI489" s="733"/>
      <c r="CJ489" s="733"/>
      <c r="CK489" s="733"/>
      <c r="CL489" s="733"/>
      <c r="CM489" s="733"/>
      <c r="CN489" s="733"/>
      <c r="CO489" s="733"/>
      <c r="CP489" s="733"/>
      <c r="CQ489" s="733"/>
      <c r="CR489" s="733"/>
      <c r="CS489" s="733"/>
      <c r="CT489" s="733"/>
      <c r="CU489" s="733"/>
      <c r="CV489" s="733"/>
      <c r="CW489" s="733"/>
      <c r="CX489" s="733"/>
      <c r="CY489" s="129"/>
      <c r="CZ489" s="129"/>
      <c r="DA489" s="129"/>
      <c r="DB489" s="129"/>
      <c r="DC489" s="129"/>
      <c r="DD489" s="129"/>
      <c r="DE489" s="129"/>
      <c r="DF489" s="129"/>
      <c r="DG489" s="129"/>
      <c r="DH489" s="129"/>
    </row>
    <row r="490" spans="1:112">
      <c r="A490" s="732" t="s">
        <v>1230</v>
      </c>
      <c r="B490" s="563"/>
      <c r="C490" s="564"/>
      <c r="D490" s="563"/>
      <c r="E490" s="563"/>
      <c r="F490" s="563"/>
      <c r="G490" s="563"/>
      <c r="H490" s="563"/>
      <c r="I490" s="563"/>
      <c r="J490" s="564"/>
      <c r="K490" s="564"/>
      <c r="L490" s="564"/>
      <c r="M490" s="564"/>
      <c r="N490" s="564"/>
      <c r="O490" s="564"/>
      <c r="P490" s="564"/>
      <c r="Q490" s="564"/>
      <c r="R490" s="564"/>
      <c r="S490" s="564"/>
      <c r="T490" s="564"/>
      <c r="U490" s="564"/>
      <c r="V490" s="564"/>
      <c r="W490" s="564"/>
      <c r="X490" s="563"/>
      <c r="Y490" s="563"/>
      <c r="Z490" s="563"/>
      <c r="AA490" s="563"/>
      <c r="AB490" s="563"/>
      <c r="AC490" s="563"/>
      <c r="AD490" s="563"/>
      <c r="AE490" s="563"/>
      <c r="AF490" s="563"/>
      <c r="AG490" s="563"/>
      <c r="AH490" s="563"/>
      <c r="AI490" s="563"/>
      <c r="AJ490" s="563"/>
      <c r="AK490" s="563"/>
      <c r="AL490" s="563"/>
      <c r="AM490" s="563"/>
      <c r="AN490" s="563"/>
      <c r="AO490" s="563"/>
      <c r="AP490" s="563"/>
      <c r="AQ490" s="563"/>
      <c r="AR490" s="563"/>
      <c r="AS490" s="563"/>
      <c r="AT490" s="563"/>
      <c r="AU490" s="563"/>
      <c r="AV490" s="563"/>
      <c r="AW490" s="563"/>
      <c r="AX490" s="563"/>
      <c r="AY490" s="563"/>
      <c r="AZ490" s="563"/>
      <c r="BA490" s="563"/>
      <c r="BB490" s="563"/>
      <c r="BC490" s="563"/>
      <c r="BD490" s="563"/>
      <c r="BE490" s="563"/>
      <c r="BF490" s="563"/>
      <c r="BG490" s="563"/>
      <c r="BH490" s="563"/>
      <c r="BI490" s="563"/>
      <c r="BJ490" s="563"/>
      <c r="BK490" s="563"/>
      <c r="BL490" s="563"/>
      <c r="BM490" s="563"/>
      <c r="BN490" s="563"/>
      <c r="BO490" s="563"/>
      <c r="BP490" s="563"/>
      <c r="BQ490" s="563"/>
      <c r="BR490" s="563"/>
      <c r="BS490" s="563"/>
      <c r="BT490" s="563"/>
      <c r="BU490" s="563"/>
      <c r="BV490" s="563"/>
      <c r="BW490" s="563"/>
      <c r="BX490" s="563"/>
      <c r="BY490" s="563"/>
      <c r="BZ490" s="563"/>
      <c r="CA490" s="563"/>
      <c r="CB490" s="563"/>
      <c r="CC490" s="563"/>
      <c r="CD490" s="563"/>
      <c r="CE490" s="563"/>
      <c r="CF490" s="563"/>
      <c r="CG490" s="563"/>
      <c r="CH490" s="563"/>
      <c r="CI490" s="563"/>
      <c r="CJ490" s="563"/>
      <c r="CK490" s="563"/>
      <c r="CL490" s="563"/>
      <c r="CM490" s="563"/>
      <c r="CN490" s="563"/>
      <c r="CO490" s="563"/>
      <c r="CP490" s="563"/>
      <c r="CQ490" s="563"/>
      <c r="CR490" s="563"/>
      <c r="CS490" s="563"/>
      <c r="CT490" s="563"/>
      <c r="CU490" s="563"/>
      <c r="CV490" s="563"/>
      <c r="CW490" s="563"/>
      <c r="CX490" s="563">
        <v>0</v>
      </c>
      <c r="CY490" s="129"/>
      <c r="CZ490" s="129"/>
      <c r="DA490" s="129"/>
      <c r="DB490" s="129"/>
      <c r="DC490" s="129"/>
      <c r="DD490" s="129"/>
      <c r="DE490" s="129"/>
      <c r="DF490" s="129"/>
      <c r="DG490" s="129"/>
      <c r="DH490" s="129"/>
    </row>
    <row r="491" spans="1:112">
      <c r="A491" s="562"/>
      <c r="B491" s="563"/>
      <c r="C491" s="564"/>
      <c r="D491" s="563"/>
      <c r="E491" s="563"/>
      <c r="F491" s="563"/>
      <c r="G491" s="563"/>
      <c r="H491" s="563"/>
      <c r="I491" s="563"/>
      <c r="J491" s="564"/>
      <c r="K491" s="564"/>
      <c r="L491" s="564"/>
      <c r="M491" s="564"/>
      <c r="N491" s="564"/>
      <c r="O491" s="564"/>
      <c r="P491" s="564"/>
      <c r="Q491" s="564"/>
      <c r="R491" s="564"/>
      <c r="S491" s="564"/>
      <c r="T491" s="564"/>
      <c r="U491" s="564"/>
      <c r="V491" s="564"/>
      <c r="W491" s="564"/>
      <c r="X491" s="563"/>
      <c r="Y491" s="563"/>
      <c r="Z491" s="563"/>
      <c r="AA491" s="563"/>
      <c r="AB491" s="563"/>
      <c r="AC491" s="563"/>
      <c r="AD491" s="563"/>
      <c r="AE491" s="563"/>
      <c r="AF491" s="563"/>
      <c r="AG491" s="563"/>
      <c r="AH491" s="563"/>
      <c r="AI491" s="563"/>
      <c r="AJ491" s="563"/>
      <c r="AK491" s="563"/>
      <c r="AL491" s="563"/>
      <c r="AM491" s="563"/>
      <c r="AN491" s="563"/>
      <c r="AO491" s="563"/>
      <c r="AP491" s="563"/>
      <c r="AQ491" s="563"/>
      <c r="AR491" s="563"/>
      <c r="AS491" s="563"/>
      <c r="AT491" s="563"/>
      <c r="AU491" s="563"/>
      <c r="AV491" s="563"/>
      <c r="AW491" s="563"/>
      <c r="AX491" s="563"/>
      <c r="AY491" s="563"/>
      <c r="AZ491" s="563"/>
      <c r="BA491" s="563"/>
      <c r="BB491" s="563"/>
      <c r="BC491" s="563"/>
      <c r="BD491" s="563"/>
      <c r="BE491" s="563"/>
      <c r="BF491" s="563"/>
      <c r="BG491" s="563"/>
      <c r="BH491" s="563"/>
      <c r="BI491" s="563"/>
      <c r="BJ491" s="563"/>
      <c r="BK491" s="563"/>
      <c r="BL491" s="563"/>
      <c r="BM491" s="563"/>
      <c r="BN491" s="563"/>
      <c r="BO491" s="563"/>
      <c r="BP491" s="563"/>
      <c r="BQ491" s="563"/>
      <c r="BR491" s="563"/>
      <c r="BS491" s="563"/>
      <c r="BT491" s="563"/>
      <c r="BU491" s="563"/>
      <c r="BV491" s="563"/>
      <c r="BW491" s="563"/>
      <c r="BX491" s="563"/>
      <c r="BY491" s="563"/>
      <c r="BZ491" s="563"/>
      <c r="CA491" s="563"/>
      <c r="CB491" s="563"/>
      <c r="CC491" s="563"/>
      <c r="CD491" s="563"/>
      <c r="CE491" s="563"/>
      <c r="CF491" s="563"/>
      <c r="CG491" s="563"/>
      <c r="CH491" s="563"/>
      <c r="CI491" s="563"/>
      <c r="CJ491" s="563"/>
      <c r="CK491" s="563"/>
      <c r="CL491" s="563"/>
      <c r="CM491" s="563"/>
      <c r="CN491" s="563"/>
      <c r="CO491" s="563"/>
      <c r="CP491" s="563"/>
      <c r="CQ491" s="563"/>
      <c r="CR491" s="563"/>
      <c r="CS491" s="563"/>
      <c r="CT491" s="563"/>
      <c r="CU491" s="563"/>
      <c r="CV491" s="563"/>
      <c r="CW491" s="563"/>
      <c r="CX491" s="563"/>
      <c r="CY491" s="129"/>
      <c r="CZ491" s="129"/>
      <c r="DA491" s="129"/>
      <c r="DB491" s="129"/>
      <c r="DC491" s="129"/>
      <c r="DD491" s="129"/>
      <c r="DE491" s="129"/>
      <c r="DF491" s="129"/>
      <c r="DG491" s="129"/>
      <c r="DH491" s="129"/>
    </row>
    <row r="492" spans="1:112">
      <c r="A492" s="547" t="s">
        <v>1191</v>
      </c>
      <c r="B492" s="548"/>
      <c r="C492" s="548"/>
      <c r="D492" s="548"/>
      <c r="E492" s="548"/>
      <c r="F492" s="548"/>
      <c r="G492" s="548"/>
      <c r="H492" s="548"/>
      <c r="I492" s="548"/>
      <c r="J492" s="548"/>
      <c r="K492" s="548"/>
      <c r="L492" s="548"/>
      <c r="M492" s="548"/>
      <c r="N492" s="548"/>
      <c r="O492" s="548"/>
      <c r="P492" s="548"/>
      <c r="Q492" s="548"/>
      <c r="R492" s="548"/>
      <c r="S492" s="548"/>
      <c r="T492" s="548"/>
      <c r="U492" s="548"/>
      <c r="V492" s="548"/>
      <c r="W492" s="548"/>
      <c r="X492" s="548"/>
      <c r="Y492" s="548"/>
      <c r="Z492" s="548"/>
      <c r="AA492" s="548"/>
      <c r="AB492" s="548"/>
      <c r="AC492" s="548"/>
      <c r="AD492" s="548"/>
      <c r="AE492" s="548"/>
      <c r="AF492" s="548"/>
      <c r="AG492" s="548"/>
      <c r="AH492" s="548"/>
      <c r="AI492" s="548"/>
      <c r="AJ492" s="548"/>
      <c r="AK492" s="548"/>
      <c r="AL492" s="548"/>
      <c r="AM492" s="548"/>
      <c r="AN492" s="548"/>
      <c r="AO492" s="548"/>
      <c r="AP492" s="548"/>
      <c r="AQ492" s="548"/>
      <c r="AR492" s="548"/>
      <c r="AS492" s="548"/>
      <c r="AT492" s="548"/>
      <c r="AU492" s="548"/>
      <c r="AV492" s="548"/>
      <c r="AW492" s="548"/>
      <c r="AX492" s="548"/>
      <c r="AY492" s="548"/>
      <c r="AZ492" s="548"/>
      <c r="BA492" s="548"/>
      <c r="BB492" s="548"/>
      <c r="BC492" s="548"/>
      <c r="BD492" s="548"/>
      <c r="BE492" s="548"/>
      <c r="BF492" s="548"/>
      <c r="BG492" s="548"/>
      <c r="BH492" s="548"/>
      <c r="BI492" s="548"/>
      <c r="BJ492" s="548"/>
      <c r="BK492" s="548"/>
      <c r="BL492" s="548"/>
      <c r="BM492" s="548"/>
      <c r="BN492" s="548"/>
      <c r="BO492" s="548"/>
      <c r="BP492" s="548"/>
      <c r="BQ492" s="548"/>
      <c r="BR492" s="548"/>
      <c r="BS492" s="548"/>
      <c r="BT492" s="548"/>
      <c r="BU492" s="548"/>
      <c r="BV492" s="548"/>
      <c r="BW492" s="548"/>
      <c r="BX492" s="548"/>
      <c r="BY492" s="548"/>
      <c r="BZ492" s="548"/>
      <c r="CA492" s="548"/>
      <c r="CB492" s="548"/>
      <c r="CC492" s="548"/>
      <c r="CD492" s="548"/>
      <c r="CE492" s="548"/>
      <c r="CF492" s="548"/>
      <c r="CG492" s="548"/>
      <c r="CH492" s="548"/>
      <c r="CI492" s="548"/>
      <c r="CJ492" s="548"/>
      <c r="CK492" s="548"/>
      <c r="CL492" s="548"/>
      <c r="CM492" s="548"/>
      <c r="CN492" s="548"/>
      <c r="CO492" s="548"/>
      <c r="CP492" s="548"/>
      <c r="CQ492" s="548"/>
      <c r="CR492" s="548"/>
      <c r="CS492" s="548"/>
      <c r="CT492" s="548"/>
      <c r="CU492" s="548"/>
      <c r="CV492" s="548"/>
      <c r="CW492" s="548"/>
      <c r="CX492" s="548"/>
      <c r="CY492" s="129"/>
      <c r="CZ492" s="129"/>
      <c r="DA492" s="129"/>
      <c r="DB492" s="129"/>
      <c r="DC492" s="129"/>
      <c r="DD492" s="129"/>
      <c r="DE492" s="129"/>
      <c r="DF492" s="129"/>
      <c r="DG492" s="129"/>
      <c r="DH492" s="129"/>
    </row>
    <row r="493" spans="1:112">
      <c r="A493" s="547"/>
      <c r="B493" s="548"/>
      <c r="C493" s="548"/>
      <c r="D493" s="548"/>
      <c r="E493" s="548"/>
      <c r="F493" s="548"/>
      <c r="G493" s="548"/>
      <c r="H493" s="548"/>
      <c r="I493" s="548"/>
      <c r="J493" s="548"/>
      <c r="K493" s="548"/>
      <c r="L493" s="548"/>
      <c r="M493" s="548"/>
      <c r="N493" s="548"/>
      <c r="O493" s="548"/>
      <c r="P493" s="548"/>
      <c r="Q493" s="548"/>
      <c r="R493" s="548"/>
      <c r="S493" s="548"/>
      <c r="T493" s="548"/>
      <c r="U493" s="548"/>
      <c r="V493" s="548"/>
      <c r="W493" s="548"/>
      <c r="X493" s="548"/>
      <c r="Y493" s="548"/>
      <c r="Z493" s="548"/>
      <c r="AA493" s="548"/>
      <c r="AB493" s="548"/>
      <c r="AC493" s="548"/>
      <c r="AD493" s="548"/>
      <c r="AE493" s="548"/>
      <c r="AF493" s="548"/>
      <c r="AG493" s="548"/>
      <c r="AH493" s="548"/>
      <c r="AI493" s="548"/>
      <c r="AJ493" s="548"/>
      <c r="AK493" s="548"/>
      <c r="AL493" s="548"/>
      <c r="AM493" s="548"/>
      <c r="AN493" s="548"/>
      <c r="AO493" s="548"/>
      <c r="AP493" s="548"/>
      <c r="AQ493" s="548"/>
      <c r="AR493" s="548"/>
      <c r="AS493" s="548"/>
      <c r="AT493" s="548"/>
      <c r="AU493" s="548"/>
      <c r="AV493" s="548"/>
      <c r="AW493" s="548"/>
      <c r="AX493" s="548"/>
      <c r="AY493" s="548"/>
      <c r="AZ493" s="548"/>
      <c r="BA493" s="548"/>
      <c r="BB493" s="548"/>
      <c r="BC493" s="548"/>
      <c r="BD493" s="548"/>
      <c r="BE493" s="548"/>
      <c r="BF493" s="548"/>
      <c r="BG493" s="548"/>
      <c r="BH493" s="548"/>
      <c r="BI493" s="548"/>
      <c r="BJ493" s="548"/>
      <c r="BK493" s="548"/>
      <c r="BL493" s="548"/>
      <c r="BM493" s="548"/>
      <c r="BN493" s="548"/>
      <c r="BO493" s="548"/>
      <c r="BP493" s="548"/>
      <c r="BQ493" s="548"/>
      <c r="BR493" s="548"/>
      <c r="BS493" s="548"/>
      <c r="BT493" s="548"/>
      <c r="BU493" s="548"/>
      <c r="BV493" s="548"/>
      <c r="BW493" s="548"/>
      <c r="BX493" s="548"/>
      <c r="BY493" s="548"/>
      <c r="BZ493" s="548"/>
      <c r="CA493" s="548"/>
      <c r="CB493" s="548"/>
      <c r="CC493" s="548"/>
      <c r="CD493" s="548"/>
      <c r="CE493" s="548"/>
      <c r="CF493" s="548"/>
      <c r="CG493" s="548"/>
      <c r="CH493" s="548"/>
      <c r="CI493" s="548"/>
      <c r="CJ493" s="548"/>
      <c r="CK493" s="548"/>
      <c r="CL493" s="548"/>
      <c r="CM493" s="548"/>
      <c r="CN493" s="548"/>
      <c r="CO493" s="548"/>
      <c r="CP493" s="548"/>
      <c r="CQ493" s="548"/>
      <c r="CR493" s="548"/>
      <c r="CS493" s="548"/>
      <c r="CT493" s="548"/>
      <c r="CU493" s="548"/>
      <c r="CV493" s="548"/>
      <c r="CW493" s="548"/>
      <c r="CX493" s="548"/>
      <c r="CY493" s="129"/>
      <c r="CZ493" s="129"/>
      <c r="DA493" s="129"/>
      <c r="DB493" s="129"/>
      <c r="DC493" s="129"/>
      <c r="DD493" s="129"/>
      <c r="DE493" s="129"/>
      <c r="DF493" s="129"/>
      <c r="DG493" s="129"/>
      <c r="DH493" s="129"/>
    </row>
    <row r="494" spans="1:112">
      <c r="A494" s="547" t="s">
        <v>1192</v>
      </c>
      <c r="B494" s="568"/>
      <c r="C494" s="568"/>
      <c r="D494" s="568"/>
      <c r="E494" s="568"/>
      <c r="F494" s="568"/>
      <c r="G494" s="568"/>
      <c r="H494" s="568"/>
      <c r="I494" s="568"/>
      <c r="J494" s="568"/>
      <c r="K494" s="568"/>
      <c r="L494" s="568"/>
      <c r="M494" s="568"/>
      <c r="N494" s="568"/>
      <c r="O494" s="568"/>
      <c r="P494" s="568"/>
      <c r="Q494" s="568"/>
      <c r="R494" s="568"/>
      <c r="S494" s="568"/>
      <c r="T494" s="568"/>
      <c r="U494" s="568"/>
      <c r="V494" s="568"/>
      <c r="W494" s="568"/>
      <c r="X494" s="568"/>
      <c r="Y494" s="568"/>
      <c r="Z494" s="568"/>
      <c r="AA494" s="568"/>
      <c r="AB494" s="568"/>
      <c r="AC494" s="568"/>
      <c r="AD494" s="568"/>
      <c r="AE494" s="568"/>
      <c r="AF494" s="568"/>
      <c r="AG494" s="568"/>
      <c r="AH494" s="568"/>
      <c r="AI494" s="568"/>
      <c r="AJ494" s="568"/>
      <c r="AK494" s="568"/>
      <c r="AL494" s="568"/>
      <c r="AM494" s="568"/>
      <c r="AN494" s="568"/>
      <c r="AO494" s="568"/>
      <c r="AP494" s="568"/>
      <c r="AQ494" s="568"/>
      <c r="AR494" s="568"/>
      <c r="AS494" s="568"/>
      <c r="AT494" s="568"/>
      <c r="AU494" s="568"/>
      <c r="AV494" s="568"/>
      <c r="AW494" s="568"/>
      <c r="AX494" s="568"/>
      <c r="AY494" s="568"/>
      <c r="AZ494" s="568"/>
      <c r="BA494" s="568"/>
      <c r="BB494" s="568"/>
      <c r="BC494" s="568"/>
      <c r="BD494" s="568"/>
      <c r="BE494" s="568"/>
      <c r="BF494" s="568"/>
      <c r="BG494" s="568"/>
      <c r="BH494" s="568"/>
      <c r="BI494" s="568"/>
      <c r="BJ494" s="568"/>
      <c r="BK494" s="568"/>
      <c r="BL494" s="568"/>
      <c r="BM494" s="568"/>
      <c r="BN494" s="568"/>
      <c r="BO494" s="568"/>
      <c r="BP494" s="568"/>
      <c r="BQ494" s="568"/>
      <c r="BR494" s="568"/>
      <c r="BS494" s="568"/>
      <c r="BT494" s="568"/>
      <c r="BU494" s="568"/>
      <c r="BV494" s="568"/>
      <c r="BW494" s="568"/>
      <c r="BX494" s="568"/>
      <c r="BY494" s="568"/>
      <c r="BZ494" s="568"/>
      <c r="CA494" s="568"/>
      <c r="CB494" s="568"/>
      <c r="CC494" s="568"/>
      <c r="CD494" s="568"/>
      <c r="CE494" s="568"/>
      <c r="CF494" s="568"/>
      <c r="CG494" s="568"/>
      <c r="CH494" s="568"/>
      <c r="CI494" s="568"/>
      <c r="CJ494" s="568"/>
      <c r="CK494" s="568"/>
      <c r="CL494" s="568"/>
      <c r="CM494" s="568"/>
      <c r="CN494" s="568"/>
      <c r="CO494" s="568"/>
      <c r="CP494" s="568"/>
      <c r="CQ494" s="568"/>
      <c r="CR494" s="568"/>
      <c r="CS494" s="568"/>
      <c r="CT494" s="568"/>
      <c r="CU494" s="568"/>
      <c r="CV494" s="568"/>
      <c r="CW494" s="568"/>
      <c r="CX494" s="568"/>
      <c r="CY494" s="129"/>
      <c r="CZ494" s="129"/>
      <c r="DA494" s="129"/>
      <c r="DB494" s="129"/>
      <c r="DC494" s="129"/>
      <c r="DD494" s="129"/>
      <c r="DE494" s="129"/>
      <c r="DF494" s="129"/>
      <c r="DG494" s="129"/>
      <c r="DH494" s="129"/>
    </row>
    <row r="495" spans="1:112">
      <c r="A495" s="550" t="s">
        <v>1151</v>
      </c>
      <c r="B495" s="552">
        <f>4*AB495+4*BA495+18*C495+BZ495*5</f>
        <v>4803578.3713697894</v>
      </c>
      <c r="C495" s="551">
        <v>160119.29472650992</v>
      </c>
      <c r="D495" s="551">
        <v>5127.3352150299879</v>
      </c>
      <c r="E495" s="551">
        <v>4834.3446313139893</v>
      </c>
      <c r="F495" s="551">
        <v>4834.3446313139893</v>
      </c>
      <c r="G495" s="551">
        <v>4687.84933945599</v>
      </c>
      <c r="H495" s="551">
        <v>4687.84933945599</v>
      </c>
      <c r="I495" s="551">
        <v>4834.3446313139893</v>
      </c>
      <c r="J495" s="551">
        <v>4980.839923171985</v>
      </c>
      <c r="K495" s="551">
        <v>5420.296611675677</v>
      </c>
      <c r="L495" s="551">
        <v>6445.7928417519852</v>
      </c>
      <c r="M495" s="551">
        <v>7471.2598847579839</v>
      </c>
      <c r="N495" s="551">
        <v>7910.7457603319817</v>
      </c>
      <c r="O495" s="551">
        <v>7764.2504684739824</v>
      </c>
      <c r="P495" s="551">
        <v>7617.7551766159813</v>
      </c>
      <c r="Q495" s="551">
        <v>7764.2504684739824</v>
      </c>
      <c r="R495" s="551">
        <v>7617.7551766159813</v>
      </c>
      <c r="S495" s="551">
        <v>7471.2598847579839</v>
      </c>
      <c r="T495" s="551">
        <v>7471.2598847579839</v>
      </c>
      <c r="U495" s="551">
        <v>7617.7551766159813</v>
      </c>
      <c r="V495" s="551">
        <v>8203.7363440479803</v>
      </c>
      <c r="W495" s="551">
        <v>8643.2222196219809</v>
      </c>
      <c r="X495" s="551">
        <v>8203.7363440479803</v>
      </c>
      <c r="Y495" s="551">
        <v>7324.7645928999846</v>
      </c>
      <c r="Z495" s="551">
        <v>6885.278717325984</v>
      </c>
      <c r="AA495" s="551">
        <v>6299.2674626806265</v>
      </c>
      <c r="AB495" s="551">
        <v>145708.39080434863</v>
      </c>
      <c r="AC495" s="551">
        <v>4665.8750456772896</v>
      </c>
      <c r="AD495" s="551">
        <v>4399.2143936283073</v>
      </c>
      <c r="AE495" s="551">
        <v>4399.2143936283073</v>
      </c>
      <c r="AF495" s="551">
        <v>4265.9428989049529</v>
      </c>
      <c r="AG495" s="551">
        <v>4265.9428989049529</v>
      </c>
      <c r="AH495" s="551">
        <v>4399.2143936283073</v>
      </c>
      <c r="AI495" s="551">
        <v>4532.5643300865104</v>
      </c>
      <c r="AJ495" s="551">
        <v>4932.5039822812005</v>
      </c>
      <c r="AK495" s="551">
        <v>5865.6714859943031</v>
      </c>
      <c r="AL495" s="551">
        <v>6798.846495129761</v>
      </c>
      <c r="AM495" s="551">
        <v>7198.7786419021022</v>
      </c>
      <c r="AN495" s="551">
        <v>7065.4679263113267</v>
      </c>
      <c r="AO495" s="551">
        <v>6932.1264754042186</v>
      </c>
      <c r="AP495" s="551">
        <v>7065.4679263113267</v>
      </c>
      <c r="AQ495" s="551">
        <v>6932.1264754042186</v>
      </c>
      <c r="AR495" s="551">
        <v>6798.846495129761</v>
      </c>
      <c r="AS495" s="551">
        <v>6798.846495129761</v>
      </c>
      <c r="AT495" s="551">
        <v>6932.1264754042186</v>
      </c>
      <c r="AU495" s="551">
        <v>7465.4000730836624</v>
      </c>
      <c r="AV495" s="551">
        <v>7865.3322198560027</v>
      </c>
      <c r="AW495" s="551">
        <v>7465.4000730836624</v>
      </c>
      <c r="AX495" s="551">
        <v>6665.5357795389855</v>
      </c>
      <c r="AY495" s="551">
        <v>6265.5846595220146</v>
      </c>
      <c r="AZ495" s="551">
        <v>5732.3607704035267</v>
      </c>
      <c r="BA495" s="551">
        <v>134500.25736066664</v>
      </c>
      <c r="BB495" s="551">
        <v>4306.9615806251895</v>
      </c>
      <c r="BC495" s="551">
        <v>4060.8494903037499</v>
      </c>
      <c r="BD495" s="551">
        <v>4060.8494903037499</v>
      </c>
      <c r="BE495" s="551">
        <v>3937.7934451430306</v>
      </c>
      <c r="BF495" s="551">
        <v>3937.7934451430306</v>
      </c>
      <c r="BG495" s="551">
        <v>4060.8494903037499</v>
      </c>
      <c r="BH495" s="551">
        <v>4183.9055354644697</v>
      </c>
      <c r="BI495" s="551">
        <v>4553.0736709466291</v>
      </c>
      <c r="BJ495" s="551">
        <v>5414.4659870716696</v>
      </c>
      <c r="BK495" s="551">
        <v>6275.8583031967046</v>
      </c>
      <c r="BL495" s="551">
        <v>6645.0264386788658</v>
      </c>
      <c r="BM495" s="551">
        <v>6521.9703935181451</v>
      </c>
      <c r="BN495" s="551">
        <v>6398.9143483574253</v>
      </c>
      <c r="BO495" s="551">
        <v>6521.9703935181451</v>
      </c>
      <c r="BP495" s="551">
        <v>6398.9143483574253</v>
      </c>
      <c r="BQ495" s="551">
        <v>6275.8583031967046</v>
      </c>
      <c r="BR495" s="551">
        <v>6275.8583031967046</v>
      </c>
      <c r="BS495" s="551">
        <v>6398.9143483574253</v>
      </c>
      <c r="BT495" s="551">
        <v>6891.1385290003018</v>
      </c>
      <c r="BU495" s="551">
        <v>7260.3066644824621</v>
      </c>
      <c r="BV495" s="551">
        <v>6891.1385290003018</v>
      </c>
      <c r="BW495" s="551">
        <v>6152.8022580359839</v>
      </c>
      <c r="BX495" s="551">
        <v>5783.6341225538245</v>
      </c>
      <c r="BY495" s="551">
        <v>5291.4099419109471</v>
      </c>
      <c r="BZ495" s="551">
        <v>160119.29472650992</v>
      </c>
      <c r="CA495" s="551">
        <v>5127.3352150299879</v>
      </c>
      <c r="CB495" s="551">
        <v>4834.3446313139893</v>
      </c>
      <c r="CC495" s="551">
        <v>4834.3446313139893</v>
      </c>
      <c r="CD495" s="551">
        <v>4687.84933945599</v>
      </c>
      <c r="CE495" s="551">
        <v>4687.84933945599</v>
      </c>
      <c r="CF495" s="551">
        <v>4834.3446313139893</v>
      </c>
      <c r="CG495" s="551">
        <v>4980.839923171985</v>
      </c>
      <c r="CH495" s="551">
        <v>5420.296611675677</v>
      </c>
      <c r="CI495" s="551">
        <v>6445.7928417519852</v>
      </c>
      <c r="CJ495" s="551">
        <v>7471.2598847579839</v>
      </c>
      <c r="CK495" s="551">
        <v>7910.7457603319817</v>
      </c>
      <c r="CL495" s="551">
        <v>7764.2504684739824</v>
      </c>
      <c r="CM495" s="551">
        <v>7617.7551766159813</v>
      </c>
      <c r="CN495" s="551">
        <v>7764.2504684739824</v>
      </c>
      <c r="CO495" s="551">
        <v>7617.7551766159813</v>
      </c>
      <c r="CP495" s="551">
        <v>7471.2598847579839</v>
      </c>
      <c r="CQ495" s="551">
        <v>7471.2598847579839</v>
      </c>
      <c r="CR495" s="551">
        <v>7617.7551766159813</v>
      </c>
      <c r="CS495" s="551">
        <v>8203.7363440479803</v>
      </c>
      <c r="CT495" s="551">
        <v>8643.2222196219809</v>
      </c>
      <c r="CU495" s="551">
        <v>8203.7363440479803</v>
      </c>
      <c r="CV495" s="551">
        <v>7324.7645928999846</v>
      </c>
      <c r="CW495" s="551">
        <v>6885.278717325984</v>
      </c>
      <c r="CX495" s="551">
        <v>6701.348364553859</v>
      </c>
      <c r="CY495" s="129"/>
      <c r="CZ495" s="129"/>
      <c r="DA495" s="129"/>
      <c r="DB495" s="129"/>
      <c r="DC495" s="129"/>
      <c r="DD495" s="129"/>
      <c r="DE495" s="129"/>
      <c r="DF495" s="129"/>
      <c r="DG495" s="129"/>
      <c r="DH495" s="129"/>
    </row>
    <row r="496" spans="1:112">
      <c r="A496" s="550" t="s">
        <v>1193</v>
      </c>
      <c r="B496" s="552">
        <f>4*AB496+4*BA496+18*C496+BZ496*5</f>
        <v>793600</v>
      </c>
      <c r="C496" s="551">
        <v>25600</v>
      </c>
      <c r="D496" s="551">
        <v>0</v>
      </c>
      <c r="E496" s="551">
        <v>0</v>
      </c>
      <c r="F496" s="551">
        <v>0</v>
      </c>
      <c r="G496" s="551">
        <v>0</v>
      </c>
      <c r="H496" s="551">
        <v>0</v>
      </c>
      <c r="I496" s="551">
        <v>0</v>
      </c>
      <c r="J496" s="551">
        <v>0</v>
      </c>
      <c r="K496" s="551">
        <v>1600</v>
      </c>
      <c r="L496" s="551">
        <v>1600</v>
      </c>
      <c r="M496" s="551">
        <v>1600</v>
      </c>
      <c r="N496" s="551">
        <v>1600</v>
      </c>
      <c r="O496" s="551">
        <v>1600</v>
      </c>
      <c r="P496" s="551">
        <v>1600</v>
      </c>
      <c r="Q496" s="551">
        <v>1600</v>
      </c>
      <c r="R496" s="551">
        <v>1600</v>
      </c>
      <c r="S496" s="551">
        <v>1600</v>
      </c>
      <c r="T496" s="551">
        <v>1600</v>
      </c>
      <c r="U496" s="551">
        <v>1600</v>
      </c>
      <c r="V496" s="551">
        <v>1600</v>
      </c>
      <c r="W496" s="551">
        <v>1600</v>
      </c>
      <c r="X496" s="551">
        <v>1600</v>
      </c>
      <c r="Y496" s="551">
        <v>1600</v>
      </c>
      <c r="Z496" s="551">
        <v>1600</v>
      </c>
      <c r="AA496" s="551">
        <v>0</v>
      </c>
      <c r="AB496" s="551">
        <v>25600</v>
      </c>
      <c r="AC496" s="551">
        <v>0</v>
      </c>
      <c r="AD496" s="551">
        <v>0</v>
      </c>
      <c r="AE496" s="551">
        <v>0</v>
      </c>
      <c r="AF496" s="551">
        <v>0</v>
      </c>
      <c r="AG496" s="551">
        <v>0</v>
      </c>
      <c r="AH496" s="551">
        <v>0</v>
      </c>
      <c r="AI496" s="551">
        <v>0</v>
      </c>
      <c r="AJ496" s="551">
        <v>1600</v>
      </c>
      <c r="AK496" s="551">
        <v>1600</v>
      </c>
      <c r="AL496" s="551">
        <v>1600</v>
      </c>
      <c r="AM496" s="551">
        <v>1600</v>
      </c>
      <c r="AN496" s="551">
        <v>1600</v>
      </c>
      <c r="AO496" s="551">
        <v>1600</v>
      </c>
      <c r="AP496" s="551">
        <v>1600</v>
      </c>
      <c r="AQ496" s="551">
        <v>1600</v>
      </c>
      <c r="AR496" s="551">
        <v>1600</v>
      </c>
      <c r="AS496" s="551">
        <v>1600</v>
      </c>
      <c r="AT496" s="551">
        <v>1600</v>
      </c>
      <c r="AU496" s="551">
        <v>1600</v>
      </c>
      <c r="AV496" s="551">
        <v>1600</v>
      </c>
      <c r="AW496" s="551">
        <v>1600</v>
      </c>
      <c r="AX496" s="551">
        <v>1600</v>
      </c>
      <c r="AY496" s="551">
        <v>1600</v>
      </c>
      <c r="AZ496" s="551">
        <v>0</v>
      </c>
      <c r="BA496" s="551">
        <v>25600</v>
      </c>
      <c r="BB496" s="551">
        <v>0</v>
      </c>
      <c r="BC496" s="551">
        <v>0</v>
      </c>
      <c r="BD496" s="551">
        <v>0</v>
      </c>
      <c r="BE496" s="551">
        <v>0</v>
      </c>
      <c r="BF496" s="551">
        <v>0</v>
      </c>
      <c r="BG496" s="551">
        <v>0</v>
      </c>
      <c r="BH496" s="551">
        <v>0</v>
      </c>
      <c r="BI496" s="551">
        <v>1600</v>
      </c>
      <c r="BJ496" s="551">
        <v>1600</v>
      </c>
      <c r="BK496" s="551">
        <v>1600</v>
      </c>
      <c r="BL496" s="551">
        <v>1600</v>
      </c>
      <c r="BM496" s="551">
        <v>1600</v>
      </c>
      <c r="BN496" s="551">
        <v>1600</v>
      </c>
      <c r="BO496" s="551">
        <v>1600</v>
      </c>
      <c r="BP496" s="551">
        <v>1600</v>
      </c>
      <c r="BQ496" s="551">
        <v>1600</v>
      </c>
      <c r="BR496" s="551">
        <v>1600</v>
      </c>
      <c r="BS496" s="551">
        <v>1600</v>
      </c>
      <c r="BT496" s="551">
        <v>1600</v>
      </c>
      <c r="BU496" s="551">
        <v>1600</v>
      </c>
      <c r="BV496" s="551">
        <v>1600</v>
      </c>
      <c r="BW496" s="551">
        <v>1600</v>
      </c>
      <c r="BX496" s="551">
        <v>1600</v>
      </c>
      <c r="BY496" s="551">
        <v>0</v>
      </c>
      <c r="BZ496" s="551">
        <v>25600</v>
      </c>
      <c r="CA496" s="551">
        <v>0</v>
      </c>
      <c r="CB496" s="551">
        <v>0</v>
      </c>
      <c r="CC496" s="551">
        <v>0</v>
      </c>
      <c r="CD496" s="551">
        <v>0</v>
      </c>
      <c r="CE496" s="551">
        <v>0</v>
      </c>
      <c r="CF496" s="551">
        <v>0</v>
      </c>
      <c r="CG496" s="551">
        <v>0</v>
      </c>
      <c r="CH496" s="551">
        <v>1600</v>
      </c>
      <c r="CI496" s="551">
        <v>1600</v>
      </c>
      <c r="CJ496" s="551">
        <v>1600</v>
      </c>
      <c r="CK496" s="551">
        <v>1600</v>
      </c>
      <c r="CL496" s="551">
        <v>1600</v>
      </c>
      <c r="CM496" s="551">
        <v>1600</v>
      </c>
      <c r="CN496" s="551">
        <v>1600</v>
      </c>
      <c r="CO496" s="551">
        <v>1600</v>
      </c>
      <c r="CP496" s="551">
        <v>1600</v>
      </c>
      <c r="CQ496" s="551">
        <v>1600</v>
      </c>
      <c r="CR496" s="551">
        <v>1600</v>
      </c>
      <c r="CS496" s="551">
        <v>1600</v>
      </c>
      <c r="CT496" s="551">
        <v>1600</v>
      </c>
      <c r="CU496" s="551">
        <v>1600</v>
      </c>
      <c r="CV496" s="551">
        <v>1600</v>
      </c>
      <c r="CW496" s="551">
        <v>1600</v>
      </c>
      <c r="CX496" s="551">
        <v>0</v>
      </c>
      <c r="CY496" s="129"/>
      <c r="CZ496" s="129"/>
      <c r="DA496" s="129"/>
      <c r="DB496" s="129"/>
      <c r="DC496" s="129"/>
      <c r="DD496" s="129"/>
      <c r="DE496" s="129"/>
      <c r="DF496" s="129"/>
      <c r="DG496" s="129"/>
      <c r="DH496" s="129"/>
    </row>
    <row r="497" spans="1:112">
      <c r="A497" s="550" t="s">
        <v>1194</v>
      </c>
      <c r="B497" s="552">
        <f t="shared" ref="B497" si="3582">4*AB497+4*BA497+18*C497+BZ497*5</f>
        <v>81096</v>
      </c>
      <c r="C497" s="551">
        <f>SUM(D497:AA497)</f>
        <v>2616</v>
      </c>
      <c r="D497" s="551">
        <f>Inputs!$E$81</f>
        <v>109</v>
      </c>
      <c r="E497" s="551">
        <f>Inputs!$E$81</f>
        <v>109</v>
      </c>
      <c r="F497" s="551">
        <f>Inputs!$E$81</f>
        <v>109</v>
      </c>
      <c r="G497" s="551">
        <f>Inputs!$E$81</f>
        <v>109</v>
      </c>
      <c r="H497" s="551">
        <f>Inputs!$E$81</f>
        <v>109</v>
      </c>
      <c r="I497" s="551">
        <f>Inputs!$E$81</f>
        <v>109</v>
      </c>
      <c r="J497" s="551">
        <f>Inputs!$E$81</f>
        <v>109</v>
      </c>
      <c r="K497" s="551">
        <f>Inputs!$E$81</f>
        <v>109</v>
      </c>
      <c r="L497" s="551">
        <f>Inputs!$E$81</f>
        <v>109</v>
      </c>
      <c r="M497" s="551">
        <f>Inputs!$E$81</f>
        <v>109</v>
      </c>
      <c r="N497" s="551">
        <f>Inputs!$E$81</f>
        <v>109</v>
      </c>
      <c r="O497" s="551">
        <f>Inputs!$E$81</f>
        <v>109</v>
      </c>
      <c r="P497" s="551">
        <f>Inputs!$E$81</f>
        <v>109</v>
      </c>
      <c r="Q497" s="551">
        <f>Inputs!$E$81</f>
        <v>109</v>
      </c>
      <c r="R497" s="551">
        <f>Inputs!$E$81</f>
        <v>109</v>
      </c>
      <c r="S497" s="551">
        <f>Inputs!$E$81</f>
        <v>109</v>
      </c>
      <c r="T497" s="551">
        <f>Inputs!$E$81</f>
        <v>109</v>
      </c>
      <c r="U497" s="551">
        <f>Inputs!$E$81</f>
        <v>109</v>
      </c>
      <c r="V497" s="551">
        <f>Inputs!$E$81</f>
        <v>109</v>
      </c>
      <c r="W497" s="551">
        <f>Inputs!$E$81</f>
        <v>109</v>
      </c>
      <c r="X497" s="551">
        <f>Inputs!$E$81</f>
        <v>109</v>
      </c>
      <c r="Y497" s="551">
        <f>Inputs!$E$81</f>
        <v>109</v>
      </c>
      <c r="Z497" s="551">
        <f>Inputs!$E$81</f>
        <v>109</v>
      </c>
      <c r="AA497" s="551">
        <f>Inputs!$E$81</f>
        <v>109</v>
      </c>
      <c r="AB497" s="551">
        <f>SUM(AC497:AZ497)</f>
        <v>2616</v>
      </c>
      <c r="AC497" s="551">
        <f>Inputs!$E$81</f>
        <v>109</v>
      </c>
      <c r="AD497" s="551">
        <f>Inputs!$E$81</f>
        <v>109</v>
      </c>
      <c r="AE497" s="551">
        <f>Inputs!$E$81</f>
        <v>109</v>
      </c>
      <c r="AF497" s="551">
        <f>Inputs!$E$81</f>
        <v>109</v>
      </c>
      <c r="AG497" s="551">
        <f>Inputs!$E$81</f>
        <v>109</v>
      </c>
      <c r="AH497" s="551">
        <f>Inputs!$E$81</f>
        <v>109</v>
      </c>
      <c r="AI497" s="551">
        <f>Inputs!$E$81</f>
        <v>109</v>
      </c>
      <c r="AJ497" s="551">
        <f>Inputs!$E$81</f>
        <v>109</v>
      </c>
      <c r="AK497" s="551">
        <f>Inputs!$E$81</f>
        <v>109</v>
      </c>
      <c r="AL497" s="551">
        <f>Inputs!$E$81</f>
        <v>109</v>
      </c>
      <c r="AM497" s="551">
        <f>Inputs!$E$81</f>
        <v>109</v>
      </c>
      <c r="AN497" s="551">
        <f>Inputs!$E$81</f>
        <v>109</v>
      </c>
      <c r="AO497" s="551">
        <f>Inputs!$E$81</f>
        <v>109</v>
      </c>
      <c r="AP497" s="551">
        <f>Inputs!$E$81</f>
        <v>109</v>
      </c>
      <c r="AQ497" s="551">
        <f>Inputs!$E$81</f>
        <v>109</v>
      </c>
      <c r="AR497" s="551">
        <f>Inputs!$E$81</f>
        <v>109</v>
      </c>
      <c r="AS497" s="551">
        <f>Inputs!$E$81</f>
        <v>109</v>
      </c>
      <c r="AT497" s="551">
        <f>Inputs!$E$81</f>
        <v>109</v>
      </c>
      <c r="AU497" s="551">
        <f>Inputs!$E$81</f>
        <v>109</v>
      </c>
      <c r="AV497" s="551">
        <f>Inputs!$E$81</f>
        <v>109</v>
      </c>
      <c r="AW497" s="551">
        <f>Inputs!$E$81</f>
        <v>109</v>
      </c>
      <c r="AX497" s="551">
        <f>Inputs!$E$81</f>
        <v>109</v>
      </c>
      <c r="AY497" s="551">
        <f>Inputs!$E$81</f>
        <v>109</v>
      </c>
      <c r="AZ497" s="551">
        <f>Inputs!$E$81</f>
        <v>109</v>
      </c>
      <c r="BA497" s="551">
        <f>SUM(BB497:BY497)</f>
        <v>2616</v>
      </c>
      <c r="BB497" s="551">
        <f>Inputs!$E$81</f>
        <v>109</v>
      </c>
      <c r="BC497" s="551">
        <f>Inputs!$E$81</f>
        <v>109</v>
      </c>
      <c r="BD497" s="551">
        <f>Inputs!$E$81</f>
        <v>109</v>
      </c>
      <c r="BE497" s="551">
        <f>Inputs!$E$81</f>
        <v>109</v>
      </c>
      <c r="BF497" s="551">
        <f>Inputs!$E$81</f>
        <v>109</v>
      </c>
      <c r="BG497" s="551">
        <f>Inputs!$E$81</f>
        <v>109</v>
      </c>
      <c r="BH497" s="551">
        <f>Inputs!$E$81</f>
        <v>109</v>
      </c>
      <c r="BI497" s="551">
        <f>Inputs!$E$81</f>
        <v>109</v>
      </c>
      <c r="BJ497" s="551">
        <f>Inputs!$E$81</f>
        <v>109</v>
      </c>
      <c r="BK497" s="551">
        <f>Inputs!$E$81</f>
        <v>109</v>
      </c>
      <c r="BL497" s="551">
        <f>Inputs!$E$81</f>
        <v>109</v>
      </c>
      <c r="BM497" s="551">
        <f>Inputs!$E$81</f>
        <v>109</v>
      </c>
      <c r="BN497" s="551">
        <f>Inputs!$E$81</f>
        <v>109</v>
      </c>
      <c r="BO497" s="551">
        <f>Inputs!$E$81</f>
        <v>109</v>
      </c>
      <c r="BP497" s="551">
        <f>Inputs!$E$81</f>
        <v>109</v>
      </c>
      <c r="BQ497" s="551">
        <f>Inputs!$E$81</f>
        <v>109</v>
      </c>
      <c r="BR497" s="551">
        <f>Inputs!$E$81</f>
        <v>109</v>
      </c>
      <c r="BS497" s="551">
        <f>Inputs!$E$81</f>
        <v>109</v>
      </c>
      <c r="BT497" s="551">
        <f>Inputs!$E$81</f>
        <v>109</v>
      </c>
      <c r="BU497" s="551">
        <f>Inputs!$E$81</f>
        <v>109</v>
      </c>
      <c r="BV497" s="551">
        <f>Inputs!$E$81</f>
        <v>109</v>
      </c>
      <c r="BW497" s="551">
        <f>Inputs!$E$81</f>
        <v>109</v>
      </c>
      <c r="BX497" s="551">
        <f>Inputs!$E$81</f>
        <v>109</v>
      </c>
      <c r="BY497" s="551">
        <f>Inputs!$E$81</f>
        <v>109</v>
      </c>
      <c r="BZ497" s="551">
        <f t="shared" ref="BZ497" si="3583">BA497</f>
        <v>2616</v>
      </c>
      <c r="CA497" s="551">
        <f t="shared" ref="CA497" si="3584">BB497</f>
        <v>109</v>
      </c>
      <c r="CB497" s="551">
        <f t="shared" ref="CB497" si="3585">BC497</f>
        <v>109</v>
      </c>
      <c r="CC497" s="551">
        <f t="shared" ref="CC497" si="3586">BD497</f>
        <v>109</v>
      </c>
      <c r="CD497" s="551">
        <f t="shared" ref="CD497" si="3587">BE497</f>
        <v>109</v>
      </c>
      <c r="CE497" s="551">
        <f t="shared" ref="CE497" si="3588">BF497</f>
        <v>109</v>
      </c>
      <c r="CF497" s="551">
        <f t="shared" ref="CF497" si="3589">BG497</f>
        <v>109</v>
      </c>
      <c r="CG497" s="551">
        <f t="shared" ref="CG497" si="3590">BH497</f>
        <v>109</v>
      </c>
      <c r="CH497" s="551">
        <f t="shared" ref="CH497" si="3591">BI497</f>
        <v>109</v>
      </c>
      <c r="CI497" s="551">
        <f t="shared" ref="CI497" si="3592">BJ497</f>
        <v>109</v>
      </c>
      <c r="CJ497" s="551">
        <f t="shared" ref="CJ497" si="3593">BK497</f>
        <v>109</v>
      </c>
      <c r="CK497" s="551">
        <f t="shared" ref="CK497" si="3594">BL497</f>
        <v>109</v>
      </c>
      <c r="CL497" s="551">
        <f t="shared" ref="CL497" si="3595">BM497</f>
        <v>109</v>
      </c>
      <c r="CM497" s="551">
        <f t="shared" ref="CM497" si="3596">BN497</f>
        <v>109</v>
      </c>
      <c r="CN497" s="551">
        <f t="shared" ref="CN497" si="3597">BO497</f>
        <v>109</v>
      </c>
      <c r="CO497" s="551">
        <f t="shared" ref="CO497" si="3598">BP497</f>
        <v>109</v>
      </c>
      <c r="CP497" s="551">
        <f t="shared" ref="CP497" si="3599">BQ497</f>
        <v>109</v>
      </c>
      <c r="CQ497" s="551">
        <f t="shared" ref="CQ497" si="3600">BR497</f>
        <v>109</v>
      </c>
      <c r="CR497" s="551">
        <f t="shared" ref="CR497" si="3601">BS497</f>
        <v>109</v>
      </c>
      <c r="CS497" s="551">
        <f t="shared" ref="CS497" si="3602">BT497</f>
        <v>109</v>
      </c>
      <c r="CT497" s="551">
        <f t="shared" ref="CT497" si="3603">BU497</f>
        <v>109</v>
      </c>
      <c r="CU497" s="551">
        <f t="shared" ref="CU497" si="3604">BV497</f>
        <v>109</v>
      </c>
      <c r="CV497" s="551">
        <f t="shared" ref="CV497" si="3605">BW497</f>
        <v>109</v>
      </c>
      <c r="CW497" s="551">
        <f t="shared" ref="CW497" si="3606">BX497</f>
        <v>109</v>
      </c>
      <c r="CX497" s="551">
        <f t="shared" ref="CX497" si="3607">BY497</f>
        <v>109</v>
      </c>
      <c r="CY497" s="129"/>
      <c r="CZ497" s="129"/>
      <c r="DA497" s="129"/>
      <c r="DB497" s="129"/>
      <c r="DC497" s="129"/>
      <c r="DD497" s="129"/>
      <c r="DE497" s="129"/>
      <c r="DF497" s="129"/>
      <c r="DG497" s="129"/>
      <c r="DH497" s="129"/>
    </row>
    <row r="498" spans="1:112">
      <c r="A498" s="547" t="s">
        <v>1195</v>
      </c>
      <c r="B498" s="548">
        <f t="shared" ref="B498:AG498" si="3608">SUM(B495:B497)</f>
        <v>5678274.3713697894</v>
      </c>
      <c r="C498" s="548">
        <f t="shared" si="3608"/>
        <v>188335.29472650992</v>
      </c>
      <c r="D498" s="548">
        <f t="shared" si="3608"/>
        <v>5236.3352150299879</v>
      </c>
      <c r="E498" s="548">
        <f t="shared" si="3608"/>
        <v>4943.3446313139893</v>
      </c>
      <c r="F498" s="548">
        <f t="shared" si="3608"/>
        <v>4943.3446313139893</v>
      </c>
      <c r="G498" s="548">
        <f t="shared" si="3608"/>
        <v>4796.84933945599</v>
      </c>
      <c r="H498" s="548">
        <f t="shared" si="3608"/>
        <v>4796.84933945599</v>
      </c>
      <c r="I498" s="548">
        <f t="shared" si="3608"/>
        <v>4943.3446313139893</v>
      </c>
      <c r="J498" s="548">
        <f t="shared" si="3608"/>
        <v>5089.839923171985</v>
      </c>
      <c r="K498" s="548">
        <f t="shared" si="3608"/>
        <v>7129.296611675677</v>
      </c>
      <c r="L498" s="548">
        <f t="shared" si="3608"/>
        <v>8154.7928417519852</v>
      </c>
      <c r="M498" s="548">
        <f t="shared" si="3608"/>
        <v>9180.2598847579829</v>
      </c>
      <c r="N498" s="548">
        <f t="shared" si="3608"/>
        <v>9619.7457603319817</v>
      </c>
      <c r="O498" s="548">
        <f t="shared" si="3608"/>
        <v>9473.2504684739833</v>
      </c>
      <c r="P498" s="548">
        <f t="shared" si="3608"/>
        <v>9326.7551766159813</v>
      </c>
      <c r="Q498" s="548">
        <f t="shared" si="3608"/>
        <v>9473.2504684739833</v>
      </c>
      <c r="R498" s="548">
        <f t="shared" si="3608"/>
        <v>9326.7551766159813</v>
      </c>
      <c r="S498" s="548">
        <f t="shared" si="3608"/>
        <v>9180.2598847579829</v>
      </c>
      <c r="T498" s="548">
        <f t="shared" si="3608"/>
        <v>9180.2598847579829</v>
      </c>
      <c r="U498" s="548">
        <f t="shared" si="3608"/>
        <v>9326.7551766159813</v>
      </c>
      <c r="V498" s="548">
        <f t="shared" si="3608"/>
        <v>9912.7363440479803</v>
      </c>
      <c r="W498" s="548">
        <f t="shared" si="3608"/>
        <v>10352.222219621981</v>
      </c>
      <c r="X498" s="548">
        <f t="shared" si="3608"/>
        <v>9912.7363440479803</v>
      </c>
      <c r="Y498" s="548">
        <f t="shared" si="3608"/>
        <v>9033.7645928999846</v>
      </c>
      <c r="Z498" s="548">
        <f t="shared" si="3608"/>
        <v>8594.278717325984</v>
      </c>
      <c r="AA498" s="548">
        <f t="shared" si="3608"/>
        <v>6408.2674626806265</v>
      </c>
      <c r="AB498" s="548">
        <f t="shared" si="3608"/>
        <v>173924.39080434863</v>
      </c>
      <c r="AC498" s="548">
        <f t="shared" si="3608"/>
        <v>4774.8750456772896</v>
      </c>
      <c r="AD498" s="548">
        <f t="shared" si="3608"/>
        <v>4508.2143936283073</v>
      </c>
      <c r="AE498" s="548">
        <f t="shared" si="3608"/>
        <v>4508.2143936283073</v>
      </c>
      <c r="AF498" s="548">
        <f t="shared" si="3608"/>
        <v>4374.9428989049529</v>
      </c>
      <c r="AG498" s="548">
        <f t="shared" si="3608"/>
        <v>4374.9428989049529</v>
      </c>
      <c r="AH498" s="548">
        <f t="shared" ref="AH498:BM498" si="3609">SUM(AH495:AH497)</f>
        <v>4508.2143936283073</v>
      </c>
      <c r="AI498" s="548">
        <f t="shared" si="3609"/>
        <v>4641.5643300865104</v>
      </c>
      <c r="AJ498" s="548">
        <f t="shared" si="3609"/>
        <v>6641.5039822812005</v>
      </c>
      <c r="AK498" s="548">
        <f t="shared" si="3609"/>
        <v>7574.6714859943031</v>
      </c>
      <c r="AL498" s="548">
        <f t="shared" si="3609"/>
        <v>8507.846495129761</v>
      </c>
      <c r="AM498" s="548">
        <f t="shared" si="3609"/>
        <v>8907.7786419021031</v>
      </c>
      <c r="AN498" s="548">
        <f t="shared" si="3609"/>
        <v>8774.4679263113267</v>
      </c>
      <c r="AO498" s="548">
        <f t="shared" si="3609"/>
        <v>8641.1264754042186</v>
      </c>
      <c r="AP498" s="548">
        <f t="shared" si="3609"/>
        <v>8774.4679263113267</v>
      </c>
      <c r="AQ498" s="548">
        <f t="shared" si="3609"/>
        <v>8641.1264754042186</v>
      </c>
      <c r="AR498" s="548">
        <f t="shared" si="3609"/>
        <v>8507.846495129761</v>
      </c>
      <c r="AS498" s="548">
        <f t="shared" si="3609"/>
        <v>8507.846495129761</v>
      </c>
      <c r="AT498" s="548">
        <f t="shared" si="3609"/>
        <v>8641.1264754042186</v>
      </c>
      <c r="AU498" s="548">
        <f t="shared" si="3609"/>
        <v>9174.4000730836633</v>
      </c>
      <c r="AV498" s="548">
        <f t="shared" si="3609"/>
        <v>9574.3322198560018</v>
      </c>
      <c r="AW498" s="548">
        <f t="shared" si="3609"/>
        <v>9174.4000730836633</v>
      </c>
      <c r="AX498" s="548">
        <f t="shared" si="3609"/>
        <v>8374.5357795389864</v>
      </c>
      <c r="AY498" s="548">
        <f t="shared" si="3609"/>
        <v>7974.5846595220146</v>
      </c>
      <c r="AZ498" s="548">
        <f t="shared" si="3609"/>
        <v>5841.3607704035267</v>
      </c>
      <c r="BA498" s="548">
        <f t="shared" si="3609"/>
        <v>162716.25736066664</v>
      </c>
      <c r="BB498" s="548">
        <f t="shared" si="3609"/>
        <v>4415.9615806251895</v>
      </c>
      <c r="BC498" s="548">
        <f t="shared" si="3609"/>
        <v>4169.8494903037499</v>
      </c>
      <c r="BD498" s="548">
        <f t="shared" si="3609"/>
        <v>4169.8494903037499</v>
      </c>
      <c r="BE498" s="548">
        <f t="shared" si="3609"/>
        <v>4046.7934451430306</v>
      </c>
      <c r="BF498" s="548">
        <f t="shared" si="3609"/>
        <v>4046.7934451430306</v>
      </c>
      <c r="BG498" s="548">
        <f t="shared" si="3609"/>
        <v>4169.8494903037499</v>
      </c>
      <c r="BH498" s="548">
        <f t="shared" si="3609"/>
        <v>4292.9055354644697</v>
      </c>
      <c r="BI498" s="548">
        <f t="shared" si="3609"/>
        <v>6262.0736709466291</v>
      </c>
      <c r="BJ498" s="548">
        <f t="shared" si="3609"/>
        <v>7123.4659870716696</v>
      </c>
      <c r="BK498" s="548">
        <f t="shared" si="3609"/>
        <v>7984.8583031967046</v>
      </c>
      <c r="BL498" s="548">
        <f t="shared" si="3609"/>
        <v>8354.0264386788658</v>
      </c>
      <c r="BM498" s="548">
        <f t="shared" si="3609"/>
        <v>8230.970393518146</v>
      </c>
      <c r="BN498" s="548">
        <f t="shared" ref="BN498:CS498" si="3610">SUM(BN495:BN497)</f>
        <v>8107.9143483574253</v>
      </c>
      <c r="BO498" s="548">
        <f t="shared" si="3610"/>
        <v>8230.970393518146</v>
      </c>
      <c r="BP498" s="548">
        <f t="shared" si="3610"/>
        <v>8107.9143483574253</v>
      </c>
      <c r="BQ498" s="548">
        <f t="shared" si="3610"/>
        <v>7984.8583031967046</v>
      </c>
      <c r="BR498" s="548">
        <f t="shared" si="3610"/>
        <v>7984.8583031967046</v>
      </c>
      <c r="BS498" s="548">
        <f t="shared" si="3610"/>
        <v>8107.9143483574253</v>
      </c>
      <c r="BT498" s="548">
        <f t="shared" si="3610"/>
        <v>8600.1385290003018</v>
      </c>
      <c r="BU498" s="548">
        <f t="shared" si="3610"/>
        <v>8969.3066644824612</v>
      </c>
      <c r="BV498" s="548">
        <f t="shared" si="3610"/>
        <v>8600.1385290003018</v>
      </c>
      <c r="BW498" s="548">
        <f t="shared" si="3610"/>
        <v>7861.8022580359839</v>
      </c>
      <c r="BX498" s="548">
        <f t="shared" si="3610"/>
        <v>7492.6341225538245</v>
      </c>
      <c r="BY498" s="548">
        <f t="shared" si="3610"/>
        <v>5400.4099419109471</v>
      </c>
      <c r="BZ498" s="548">
        <f t="shared" si="3610"/>
        <v>188335.29472650992</v>
      </c>
      <c r="CA498" s="548">
        <f t="shared" si="3610"/>
        <v>5236.3352150299879</v>
      </c>
      <c r="CB498" s="548">
        <f t="shared" si="3610"/>
        <v>4943.3446313139893</v>
      </c>
      <c r="CC498" s="548">
        <f t="shared" si="3610"/>
        <v>4943.3446313139893</v>
      </c>
      <c r="CD498" s="548">
        <f t="shared" si="3610"/>
        <v>4796.84933945599</v>
      </c>
      <c r="CE498" s="548">
        <f t="shared" si="3610"/>
        <v>4796.84933945599</v>
      </c>
      <c r="CF498" s="548">
        <f t="shared" si="3610"/>
        <v>4943.3446313139893</v>
      </c>
      <c r="CG498" s="548">
        <f t="shared" si="3610"/>
        <v>5089.839923171985</v>
      </c>
      <c r="CH498" s="548">
        <f t="shared" si="3610"/>
        <v>7129.296611675677</v>
      </c>
      <c r="CI498" s="548">
        <f t="shared" si="3610"/>
        <v>8154.7928417519852</v>
      </c>
      <c r="CJ498" s="548">
        <f t="shared" si="3610"/>
        <v>9180.2598847579829</v>
      </c>
      <c r="CK498" s="548">
        <f t="shared" si="3610"/>
        <v>9619.7457603319817</v>
      </c>
      <c r="CL498" s="548">
        <f t="shared" si="3610"/>
        <v>9473.2504684739833</v>
      </c>
      <c r="CM498" s="548">
        <f t="shared" si="3610"/>
        <v>9326.7551766159813</v>
      </c>
      <c r="CN498" s="548">
        <f t="shared" si="3610"/>
        <v>9473.2504684739833</v>
      </c>
      <c r="CO498" s="548">
        <f t="shared" si="3610"/>
        <v>9326.7551766159813</v>
      </c>
      <c r="CP498" s="548">
        <f t="shared" si="3610"/>
        <v>9180.2598847579829</v>
      </c>
      <c r="CQ498" s="548">
        <f t="shared" si="3610"/>
        <v>9180.2598847579829</v>
      </c>
      <c r="CR498" s="548">
        <f t="shared" si="3610"/>
        <v>9326.7551766159813</v>
      </c>
      <c r="CS498" s="548">
        <f t="shared" si="3610"/>
        <v>9912.7363440479803</v>
      </c>
      <c r="CT498" s="548">
        <f t="shared" ref="CT498:CX498" si="3611">SUM(CT495:CT497)</f>
        <v>10352.222219621981</v>
      </c>
      <c r="CU498" s="548">
        <f t="shared" si="3611"/>
        <v>9912.7363440479803</v>
      </c>
      <c r="CV498" s="548">
        <f t="shared" si="3611"/>
        <v>9033.7645928999846</v>
      </c>
      <c r="CW498" s="548">
        <f t="shared" si="3611"/>
        <v>8594.278717325984</v>
      </c>
      <c r="CX498" s="548">
        <f t="shared" si="3611"/>
        <v>6810.348364553859</v>
      </c>
      <c r="CY498" s="129"/>
      <c r="CZ498" s="129"/>
      <c r="DA498" s="129"/>
      <c r="DB498" s="129"/>
      <c r="DC498" s="129"/>
      <c r="DD498" s="129"/>
      <c r="DE498" s="129"/>
      <c r="DF498" s="129"/>
      <c r="DG498" s="129"/>
      <c r="DH498" s="129"/>
    </row>
    <row r="499" spans="1:112">
      <c r="A499" s="547"/>
      <c r="B499" s="548">
        <f>4*AB499+4*BA499+18*C499+BZ499*5</f>
        <v>0</v>
      </c>
      <c r="C499" s="548"/>
      <c r="D499" s="548"/>
      <c r="E499" s="548"/>
      <c r="F499" s="548"/>
      <c r="G499" s="548"/>
      <c r="H499" s="548"/>
      <c r="I499" s="548"/>
      <c r="J499" s="548"/>
      <c r="K499" s="548"/>
      <c r="L499" s="768">
        <f>SUM(L498:U498)</f>
        <v>92242.084723153821</v>
      </c>
      <c r="M499" s="548"/>
      <c r="N499" s="548"/>
      <c r="O499" s="548"/>
      <c r="P499" s="548"/>
      <c r="Q499" s="548"/>
      <c r="R499" s="548"/>
      <c r="S499" s="548"/>
      <c r="T499" s="548"/>
      <c r="U499" s="548"/>
      <c r="V499" s="548"/>
      <c r="W499" s="548"/>
      <c r="X499" s="548"/>
      <c r="Y499" s="548"/>
      <c r="Z499" s="548"/>
      <c r="AA499" s="548"/>
      <c r="AB499" s="551"/>
      <c r="AC499" s="548"/>
      <c r="AD499" s="548"/>
      <c r="AE499" s="548"/>
      <c r="AF499" s="548"/>
      <c r="AG499" s="548"/>
      <c r="AH499" s="548"/>
      <c r="AI499" s="548"/>
      <c r="AJ499" s="548"/>
      <c r="AK499" s="768">
        <f>SUM(AK498:AT498)</f>
        <v>85478.304892121014</v>
      </c>
      <c r="AL499" s="548"/>
      <c r="AM499" s="548"/>
      <c r="AN499" s="548"/>
      <c r="AO499" s="548"/>
      <c r="AP499" s="548"/>
      <c r="AQ499" s="548"/>
      <c r="AR499" s="548"/>
      <c r="AS499" s="548"/>
      <c r="AT499" s="548"/>
      <c r="AU499" s="548"/>
      <c r="AV499" s="548"/>
      <c r="AW499" s="548"/>
      <c r="AX499" s="548"/>
      <c r="AY499" s="548"/>
      <c r="AZ499" s="548"/>
      <c r="BA499" s="551"/>
      <c r="BB499" s="548"/>
      <c r="BC499" s="548"/>
      <c r="BD499" s="548"/>
      <c r="BE499" s="548"/>
      <c r="BF499" s="548"/>
      <c r="BG499" s="548"/>
      <c r="BH499" s="548"/>
      <c r="BI499" s="548"/>
      <c r="BJ499" s="768">
        <f>SUM(BJ498:BS498)</f>
        <v>80217.751167449213</v>
      </c>
      <c r="BK499" s="548"/>
      <c r="BL499" s="548"/>
      <c r="BM499" s="548"/>
      <c r="BN499" s="548"/>
      <c r="BO499" s="548"/>
      <c r="BP499" s="548"/>
      <c r="BQ499" s="548"/>
      <c r="BR499" s="548"/>
      <c r="BS499" s="548"/>
      <c r="BT499" s="548"/>
      <c r="BU499" s="548"/>
      <c r="BV499" s="548"/>
      <c r="BW499" s="548"/>
      <c r="BX499" s="548"/>
      <c r="BY499" s="548"/>
      <c r="BZ499" s="551"/>
      <c r="CA499" s="548"/>
      <c r="CB499" s="548"/>
      <c r="CC499" s="548"/>
      <c r="CD499" s="548"/>
      <c r="CE499" s="548"/>
      <c r="CF499" s="548"/>
      <c r="CG499" s="548"/>
      <c r="CH499" s="548"/>
      <c r="CI499" s="548"/>
      <c r="CJ499" s="548"/>
      <c r="CK499" s="548"/>
      <c r="CL499" s="548"/>
      <c r="CM499" s="548"/>
      <c r="CN499" s="548"/>
      <c r="CO499" s="548"/>
      <c r="CP499" s="548"/>
      <c r="CQ499" s="548"/>
      <c r="CR499" s="548"/>
      <c r="CS499" s="548"/>
      <c r="CT499" s="548"/>
      <c r="CU499" s="548"/>
      <c r="CV499" s="548"/>
      <c r="CW499" s="548"/>
      <c r="CX499" s="548"/>
      <c r="CY499" s="129"/>
      <c r="CZ499" s="129"/>
      <c r="DA499" s="129"/>
      <c r="DB499" s="129"/>
      <c r="DC499" s="129"/>
      <c r="DD499" s="129"/>
      <c r="DE499" s="129"/>
      <c r="DF499" s="129"/>
      <c r="DG499" s="129"/>
      <c r="DH499" s="129"/>
    </row>
    <row r="500" spans="1:112">
      <c r="A500" s="547" t="s">
        <v>1152</v>
      </c>
      <c r="B500" s="548"/>
      <c r="C500" s="779"/>
      <c r="D500" s="779"/>
      <c r="E500" s="779"/>
      <c r="F500" s="779"/>
      <c r="G500" s="779"/>
      <c r="H500" s="779"/>
      <c r="I500" s="779"/>
      <c r="J500" s="779"/>
      <c r="K500" s="779"/>
      <c r="L500" s="779"/>
      <c r="M500" s="779"/>
      <c r="N500" s="779"/>
      <c r="O500" s="779"/>
      <c r="P500" s="779"/>
      <c r="Q500" s="779"/>
      <c r="R500" s="779"/>
      <c r="S500" s="779"/>
      <c r="T500" s="779"/>
      <c r="U500" s="779"/>
      <c r="V500" s="779"/>
      <c r="W500" s="779"/>
      <c r="X500" s="779"/>
      <c r="Y500" s="779"/>
      <c r="Z500" s="779"/>
      <c r="AA500" s="779"/>
      <c r="AB500" s="779"/>
      <c r="AC500" s="779"/>
      <c r="AD500" s="779"/>
      <c r="AE500" s="779"/>
      <c r="AF500" s="779"/>
      <c r="AG500" s="779"/>
      <c r="AH500" s="779"/>
      <c r="AI500" s="779"/>
      <c r="AJ500" s="779"/>
      <c r="AK500" s="779"/>
      <c r="AL500" s="779"/>
      <c r="AM500" s="779"/>
      <c r="AN500" s="779"/>
      <c r="AO500" s="779"/>
      <c r="AP500" s="779"/>
      <c r="AQ500" s="779"/>
      <c r="AR500" s="779"/>
      <c r="AS500" s="779"/>
      <c r="AT500" s="779"/>
      <c r="AU500" s="779"/>
      <c r="AV500" s="779"/>
      <c r="AW500" s="779"/>
      <c r="AX500" s="779"/>
      <c r="AY500" s="779"/>
      <c r="AZ500" s="779"/>
      <c r="BA500" s="779"/>
      <c r="BB500" s="779"/>
      <c r="BC500" s="779"/>
      <c r="BD500" s="779"/>
      <c r="BE500" s="779"/>
      <c r="BF500" s="779"/>
      <c r="BG500" s="779"/>
      <c r="BH500" s="779"/>
      <c r="BI500" s="779"/>
      <c r="BJ500" s="779"/>
      <c r="BK500" s="779"/>
      <c r="BL500" s="779"/>
      <c r="BM500" s="779"/>
      <c r="BN500" s="779"/>
      <c r="BO500" s="779"/>
      <c r="BP500" s="779"/>
      <c r="BQ500" s="779"/>
      <c r="BR500" s="779"/>
      <c r="BS500" s="779"/>
      <c r="BT500" s="779"/>
      <c r="BU500" s="779"/>
      <c r="BV500" s="779"/>
      <c r="BW500" s="779"/>
      <c r="BX500" s="779"/>
      <c r="BY500" s="779"/>
      <c r="BZ500" s="779"/>
      <c r="CA500" s="779"/>
      <c r="CB500" s="779"/>
      <c r="CC500" s="779"/>
      <c r="CD500" s="779"/>
      <c r="CE500" s="779"/>
      <c r="CF500" s="779"/>
      <c r="CG500" s="779"/>
      <c r="CH500" s="779"/>
      <c r="CI500" s="779"/>
      <c r="CJ500" s="779"/>
      <c r="CK500" s="779"/>
      <c r="CL500" s="779"/>
      <c r="CM500" s="779"/>
      <c r="CN500" s="779"/>
      <c r="CO500" s="779"/>
      <c r="CP500" s="779"/>
      <c r="CQ500" s="779"/>
      <c r="CR500" s="779"/>
      <c r="CS500" s="779"/>
      <c r="CT500" s="779"/>
      <c r="CU500" s="779"/>
      <c r="CV500" s="779"/>
      <c r="CW500" s="779"/>
      <c r="CX500" s="779"/>
      <c r="CY500" s="129"/>
      <c r="CZ500" s="129"/>
      <c r="DA500" s="129"/>
      <c r="DB500" s="129"/>
      <c r="DC500" s="129"/>
      <c r="DD500" s="129"/>
      <c r="DE500" s="129"/>
      <c r="DF500" s="129"/>
      <c r="DG500" s="129"/>
      <c r="DH500" s="129"/>
    </row>
    <row r="501" spans="1:112">
      <c r="A501" s="550" t="s">
        <v>1153</v>
      </c>
      <c r="B501" s="552">
        <f t="shared" ref="B501:B502" si="3612">4*AB501+4*BA501+18*C501+BZ501*5</f>
        <v>1123430.0826134519</v>
      </c>
      <c r="C501" s="552">
        <v>36239.680084304899</v>
      </c>
      <c r="D501" s="552">
        <v>1015.121247628043</v>
      </c>
      <c r="E501" s="552">
        <v>1015.121247628043</v>
      </c>
      <c r="F501" s="552">
        <v>1015.121247628043</v>
      </c>
      <c r="G501" s="552">
        <v>811.99083664771808</v>
      </c>
      <c r="H501" s="552">
        <v>609.0727485768258</v>
      </c>
      <c r="I501" s="552">
        <v>811.99083664771808</v>
      </c>
      <c r="J501" s="552">
        <v>1015.121247628043</v>
      </c>
      <c r="K501" s="552">
        <v>1015.121247628043</v>
      </c>
      <c r="L501" s="552">
        <v>1522.6818714420651</v>
      </c>
      <c r="M501" s="552">
        <v>1624.2259557485224</v>
      </c>
      <c r="N501" s="552">
        <v>1827.2182457304784</v>
      </c>
      <c r="O501" s="552">
        <v>2030.2424952560859</v>
      </c>
      <c r="P501" s="552">
        <v>2030.2424952560859</v>
      </c>
      <c r="Q501" s="552">
        <v>1827.2182457304784</v>
      </c>
      <c r="R501" s="552">
        <v>2233.2667447816943</v>
      </c>
      <c r="S501" s="552">
        <v>2233.2667447816943</v>
      </c>
      <c r="T501" s="552">
        <v>1421.1697466792607</v>
      </c>
      <c r="U501" s="552">
        <v>1624.2259557485224</v>
      </c>
      <c r="V501" s="552">
        <v>2030.2424952560859</v>
      </c>
      <c r="W501" s="552">
        <v>2030.2424952560859</v>
      </c>
      <c r="X501" s="552">
        <v>1827.2182457304784</v>
      </c>
      <c r="Y501" s="552">
        <v>1827.2182457304784</v>
      </c>
      <c r="Z501" s="552">
        <v>1624.2259557485224</v>
      </c>
      <c r="AA501" s="552">
        <v>1218.1134854158934</v>
      </c>
      <c r="AB501" s="552">
        <v>36239.680084304899</v>
      </c>
      <c r="AC501" s="552">
        <v>1015.121247628043</v>
      </c>
      <c r="AD501" s="552">
        <v>1015.121247628043</v>
      </c>
      <c r="AE501" s="552">
        <v>1015.121247628043</v>
      </c>
      <c r="AF501" s="552">
        <v>811.99083664771808</v>
      </c>
      <c r="AG501" s="552">
        <v>609.0727485768258</v>
      </c>
      <c r="AH501" s="552">
        <v>811.99083664771808</v>
      </c>
      <c r="AI501" s="552">
        <v>1015.121247628043</v>
      </c>
      <c r="AJ501" s="552">
        <v>1015.121247628043</v>
      </c>
      <c r="AK501" s="552">
        <v>1522.6818714420651</v>
      </c>
      <c r="AL501" s="552">
        <v>1624.2259557485224</v>
      </c>
      <c r="AM501" s="552">
        <v>1827.2182457304784</v>
      </c>
      <c r="AN501" s="552">
        <v>2030.2424952560859</v>
      </c>
      <c r="AO501" s="552">
        <v>2030.2424952560859</v>
      </c>
      <c r="AP501" s="552">
        <v>1827.2182457304784</v>
      </c>
      <c r="AQ501" s="552">
        <v>2233.2667447816943</v>
      </c>
      <c r="AR501" s="552">
        <v>2233.2667447816943</v>
      </c>
      <c r="AS501" s="552">
        <v>1421.1697466792607</v>
      </c>
      <c r="AT501" s="552">
        <v>1624.2259557485224</v>
      </c>
      <c r="AU501" s="552">
        <v>2030.2424952560859</v>
      </c>
      <c r="AV501" s="552">
        <v>2030.2424952560859</v>
      </c>
      <c r="AW501" s="552">
        <v>1827.2182457304784</v>
      </c>
      <c r="AX501" s="552">
        <v>1827.2182457304784</v>
      </c>
      <c r="AY501" s="552">
        <v>1624.2259557485224</v>
      </c>
      <c r="AZ501" s="552">
        <v>1218.1134854158934</v>
      </c>
      <c r="BA501" s="552">
        <v>36239.680084304899</v>
      </c>
      <c r="BB501" s="552">
        <v>1015.121247628043</v>
      </c>
      <c r="BC501" s="552">
        <v>1015.121247628043</v>
      </c>
      <c r="BD501" s="552">
        <v>1015.121247628043</v>
      </c>
      <c r="BE501" s="552">
        <v>811.99083664771808</v>
      </c>
      <c r="BF501" s="552">
        <v>609.0727485768258</v>
      </c>
      <c r="BG501" s="552">
        <v>811.99083664771808</v>
      </c>
      <c r="BH501" s="552">
        <v>1015.121247628043</v>
      </c>
      <c r="BI501" s="552">
        <v>1015.121247628043</v>
      </c>
      <c r="BJ501" s="552">
        <v>1522.6818714420651</v>
      </c>
      <c r="BK501" s="552">
        <v>1624.2259557485224</v>
      </c>
      <c r="BL501" s="552">
        <v>1827.2182457304784</v>
      </c>
      <c r="BM501" s="552">
        <v>2030.2424952560859</v>
      </c>
      <c r="BN501" s="552">
        <v>2030.2424952560859</v>
      </c>
      <c r="BO501" s="552">
        <v>1827.2182457304784</v>
      </c>
      <c r="BP501" s="552">
        <v>2233.2667447816943</v>
      </c>
      <c r="BQ501" s="552">
        <v>2233.2667447816943</v>
      </c>
      <c r="BR501" s="552">
        <v>1421.1697466792607</v>
      </c>
      <c r="BS501" s="552">
        <v>1624.2259557485224</v>
      </c>
      <c r="BT501" s="552">
        <v>2030.2424952560859</v>
      </c>
      <c r="BU501" s="552">
        <v>2030.2424952560859</v>
      </c>
      <c r="BV501" s="552">
        <v>1827.2182457304784</v>
      </c>
      <c r="BW501" s="552">
        <v>1827.2182457304784</v>
      </c>
      <c r="BX501" s="552">
        <v>1624.2259557485224</v>
      </c>
      <c r="BY501" s="552">
        <v>1218.1134854158934</v>
      </c>
      <c r="BZ501" s="552">
        <v>36239.680084304899</v>
      </c>
      <c r="CA501" s="552">
        <v>1015.121247628043</v>
      </c>
      <c r="CB501" s="552">
        <v>1015.121247628043</v>
      </c>
      <c r="CC501" s="552">
        <v>1015.121247628043</v>
      </c>
      <c r="CD501" s="552">
        <v>811.99083664771808</v>
      </c>
      <c r="CE501" s="552">
        <v>609.0727485768258</v>
      </c>
      <c r="CF501" s="552">
        <v>811.99083664771808</v>
      </c>
      <c r="CG501" s="552">
        <v>1015.121247628043</v>
      </c>
      <c r="CH501" s="552">
        <v>1015.121247628043</v>
      </c>
      <c r="CI501" s="552">
        <v>1522.6818714420651</v>
      </c>
      <c r="CJ501" s="552">
        <v>1624.2259557485224</v>
      </c>
      <c r="CK501" s="552">
        <v>1827.2182457304784</v>
      </c>
      <c r="CL501" s="552">
        <v>2030.2424952560859</v>
      </c>
      <c r="CM501" s="552">
        <v>2101.7003056481221</v>
      </c>
      <c r="CN501" s="552">
        <v>1891.5302750833112</v>
      </c>
      <c r="CO501" s="552">
        <v>2311.870336212934</v>
      </c>
      <c r="CP501" s="552">
        <v>2311.870336212934</v>
      </c>
      <c r="CQ501" s="552">
        <v>1471.190213953686</v>
      </c>
      <c r="CR501" s="552">
        <v>1681.3933289322179</v>
      </c>
      <c r="CS501" s="552">
        <v>2101.7003056481221</v>
      </c>
      <c r="CT501" s="552">
        <v>2101.7003056481221</v>
      </c>
      <c r="CU501" s="552">
        <v>1891.5302750833112</v>
      </c>
      <c r="CV501" s="552">
        <v>1891.5302750833112</v>
      </c>
      <c r="CW501" s="552">
        <v>1681.3933289322179</v>
      </c>
      <c r="CX501" s="552">
        <v>1260.9870449439891</v>
      </c>
      <c r="CY501" s="129"/>
      <c r="CZ501" s="129"/>
      <c r="DA501" s="129"/>
      <c r="DB501" s="129"/>
      <c r="DC501" s="129"/>
      <c r="DD501" s="129"/>
      <c r="DE501" s="129"/>
      <c r="DF501" s="129"/>
      <c r="DG501" s="129"/>
      <c r="DH501" s="129"/>
    </row>
    <row r="502" spans="1:112">
      <c r="A502" s="550" t="s">
        <v>1154</v>
      </c>
      <c r="B502" s="552">
        <f t="shared" si="3612"/>
        <v>195276.61732825002</v>
      </c>
      <c r="C502" s="552">
        <f t="shared" ref="C502" si="3613">SUM(D502:AA502)</f>
        <v>6299.2457202661299</v>
      </c>
      <c r="D502" s="552">
        <f>Inputs!$E$43/Inputs!$E$31*D513</f>
        <v>0</v>
      </c>
      <c r="E502" s="552">
        <f>Inputs!$E$43/Inputs!$E$31*E513</f>
        <v>0</v>
      </c>
      <c r="F502" s="552">
        <f>Inputs!$E$43/Inputs!$E$31*F513</f>
        <v>0</v>
      </c>
      <c r="G502" s="552">
        <f>Inputs!$E$43/Inputs!$E$31*G513</f>
        <v>0</v>
      </c>
      <c r="H502" s="552">
        <f>Inputs!$E$43/Inputs!$E$31*H513</f>
        <v>0</v>
      </c>
      <c r="I502" s="552">
        <f>Inputs!$E$43/Inputs!$E$31*I513</f>
        <v>0</v>
      </c>
      <c r="J502" s="552">
        <f>Inputs!$E$43/Inputs!$E$31*J513</f>
        <v>0</v>
      </c>
      <c r="K502" s="552">
        <f>Inputs!$E$43/Inputs!$E$31*K513</f>
        <v>0</v>
      </c>
      <c r="L502" s="552">
        <f>Inputs!$E$43/Inputs!$E$31*L513</f>
        <v>2.417208641698438</v>
      </c>
      <c r="M502" s="552">
        <f>Inputs!$E$43/Inputs!$E$31*M513</f>
        <v>316.65433206249543</v>
      </c>
      <c r="N502" s="552">
        <f>Inputs!$E$43/Inputs!$E$31*N513</f>
        <v>698.5732974508486</v>
      </c>
      <c r="O502" s="552">
        <f>Inputs!$E$43/Inputs!$E$31*O513</f>
        <v>899.20161471181893</v>
      </c>
      <c r="P502" s="552">
        <f>Inputs!$E$43/Inputs!$E$31*P513</f>
        <v>865.36069372804081</v>
      </c>
      <c r="Q502" s="552">
        <f>Inputs!$E$43/Inputs!$E$31*Q513</f>
        <v>1068.4062196307095</v>
      </c>
      <c r="R502" s="552">
        <f>Inputs!$E$43/Inputs!$E$31*R513</f>
        <v>957.21462211258142</v>
      </c>
      <c r="S502" s="552">
        <f>Inputs!$E$43/Inputs!$E$31*S513</f>
        <v>920.95649248710481</v>
      </c>
      <c r="T502" s="552">
        <f>Inputs!$E$43/Inputs!$E$31*T513</f>
        <v>512.44823204006889</v>
      </c>
      <c r="U502" s="552">
        <f>Inputs!$E$43/Inputs!$E$31*U513</f>
        <v>58.013007400762504</v>
      </c>
      <c r="V502" s="552">
        <f>Inputs!$E$43/Inputs!$E$31*V513</f>
        <v>0</v>
      </c>
      <c r="W502" s="552">
        <f>Inputs!$E$43/Inputs!$E$31*W513</f>
        <v>0</v>
      </c>
      <c r="X502" s="552">
        <f>Inputs!$E$43/Inputs!$E$31*X513</f>
        <v>0</v>
      </c>
      <c r="Y502" s="552">
        <f>Inputs!$E$43/Inputs!$E$31*Y513</f>
        <v>0</v>
      </c>
      <c r="Z502" s="552">
        <f>Inputs!$E$43/Inputs!$E$31*Z513</f>
        <v>0</v>
      </c>
      <c r="AA502" s="552">
        <f>Inputs!$E$43/Inputs!$E$31*AA513</f>
        <v>0</v>
      </c>
      <c r="AB502" s="552">
        <f>C502</f>
        <v>6299.2457202661299</v>
      </c>
      <c r="AC502" s="552">
        <f t="shared" ref="AC502" si="3614">D502</f>
        <v>0</v>
      </c>
      <c r="AD502" s="552">
        <f t="shared" ref="AD502" si="3615">E502</f>
        <v>0</v>
      </c>
      <c r="AE502" s="552">
        <f t="shared" ref="AE502" si="3616">F502</f>
        <v>0</v>
      </c>
      <c r="AF502" s="552">
        <f t="shared" ref="AF502" si="3617">G502</f>
        <v>0</v>
      </c>
      <c r="AG502" s="552">
        <f t="shared" ref="AG502" si="3618">H502</f>
        <v>0</v>
      </c>
      <c r="AH502" s="552">
        <f t="shared" ref="AH502" si="3619">I502</f>
        <v>0</v>
      </c>
      <c r="AI502" s="552">
        <f t="shared" ref="AI502" si="3620">J502</f>
        <v>0</v>
      </c>
      <c r="AJ502" s="552">
        <f t="shared" ref="AJ502" si="3621">K502</f>
        <v>0</v>
      </c>
      <c r="AK502" s="552">
        <f t="shared" ref="AK502" si="3622">L502</f>
        <v>2.417208641698438</v>
      </c>
      <c r="AL502" s="552">
        <f t="shared" ref="AL502" si="3623">M502</f>
        <v>316.65433206249543</v>
      </c>
      <c r="AM502" s="552">
        <f t="shared" ref="AM502" si="3624">N502</f>
        <v>698.5732974508486</v>
      </c>
      <c r="AN502" s="552">
        <f t="shared" ref="AN502" si="3625">O502</f>
        <v>899.20161471181893</v>
      </c>
      <c r="AO502" s="552">
        <f t="shared" ref="AO502" si="3626">P502</f>
        <v>865.36069372804081</v>
      </c>
      <c r="AP502" s="552">
        <f t="shared" ref="AP502" si="3627">Q502</f>
        <v>1068.4062196307095</v>
      </c>
      <c r="AQ502" s="552">
        <f t="shared" ref="AQ502" si="3628">R502</f>
        <v>957.21462211258142</v>
      </c>
      <c r="AR502" s="552">
        <f t="shared" ref="AR502" si="3629">S502</f>
        <v>920.95649248710481</v>
      </c>
      <c r="AS502" s="552">
        <f t="shared" ref="AS502" si="3630">T502</f>
        <v>512.44823204006889</v>
      </c>
      <c r="AT502" s="552">
        <f t="shared" ref="AT502" si="3631">U502</f>
        <v>58.013007400762504</v>
      </c>
      <c r="AU502" s="552">
        <f t="shared" ref="AU502" si="3632">V502</f>
        <v>0</v>
      </c>
      <c r="AV502" s="552">
        <f t="shared" ref="AV502" si="3633">W502</f>
        <v>0</v>
      </c>
      <c r="AW502" s="552">
        <f t="shared" ref="AW502" si="3634">X502</f>
        <v>0</v>
      </c>
      <c r="AX502" s="552">
        <f t="shared" ref="AX502" si="3635">Y502</f>
        <v>0</v>
      </c>
      <c r="AY502" s="552">
        <f t="shared" ref="AY502" si="3636">Z502</f>
        <v>0</v>
      </c>
      <c r="AZ502" s="552">
        <f t="shared" ref="AZ502" si="3637">AA502</f>
        <v>0</v>
      </c>
      <c r="BA502" s="552">
        <f t="shared" ref="BA502" si="3638">AB502</f>
        <v>6299.2457202661299</v>
      </c>
      <c r="BB502" s="552">
        <f t="shared" ref="BB502" si="3639">AC502</f>
        <v>0</v>
      </c>
      <c r="BC502" s="552">
        <f t="shared" ref="BC502" si="3640">AD502</f>
        <v>0</v>
      </c>
      <c r="BD502" s="552">
        <f t="shared" ref="BD502" si="3641">AE502</f>
        <v>0</v>
      </c>
      <c r="BE502" s="552">
        <f t="shared" ref="BE502" si="3642">AF502</f>
        <v>0</v>
      </c>
      <c r="BF502" s="552">
        <f t="shared" ref="BF502" si="3643">AG502</f>
        <v>0</v>
      </c>
      <c r="BG502" s="552">
        <f t="shared" ref="BG502" si="3644">AH502</f>
        <v>0</v>
      </c>
      <c r="BH502" s="552">
        <f t="shared" ref="BH502" si="3645">AI502</f>
        <v>0</v>
      </c>
      <c r="BI502" s="552">
        <f t="shared" ref="BI502" si="3646">AJ502</f>
        <v>0</v>
      </c>
      <c r="BJ502" s="552">
        <f t="shared" ref="BJ502" si="3647">AK502</f>
        <v>2.417208641698438</v>
      </c>
      <c r="BK502" s="552">
        <f t="shared" ref="BK502" si="3648">AL502</f>
        <v>316.65433206249543</v>
      </c>
      <c r="BL502" s="552">
        <f t="shared" ref="BL502" si="3649">AM502</f>
        <v>698.5732974508486</v>
      </c>
      <c r="BM502" s="552">
        <f t="shared" ref="BM502" si="3650">AN502</f>
        <v>899.20161471181893</v>
      </c>
      <c r="BN502" s="552">
        <f t="shared" ref="BN502" si="3651">AO502</f>
        <v>865.36069372804081</v>
      </c>
      <c r="BO502" s="552">
        <f t="shared" ref="BO502" si="3652">AP502</f>
        <v>1068.4062196307095</v>
      </c>
      <c r="BP502" s="552">
        <f t="shared" ref="BP502" si="3653">AQ502</f>
        <v>957.21462211258142</v>
      </c>
      <c r="BQ502" s="552">
        <f t="shared" ref="BQ502" si="3654">AR502</f>
        <v>920.95649248710481</v>
      </c>
      <c r="BR502" s="552">
        <f t="shared" ref="BR502" si="3655">AS502</f>
        <v>512.44823204006889</v>
      </c>
      <c r="BS502" s="552">
        <f t="shared" ref="BS502" si="3656">AT502</f>
        <v>58.013007400762504</v>
      </c>
      <c r="BT502" s="552">
        <f t="shared" ref="BT502" si="3657">AU502</f>
        <v>0</v>
      </c>
      <c r="BU502" s="552">
        <f t="shared" ref="BU502" si="3658">AV502</f>
        <v>0</v>
      </c>
      <c r="BV502" s="552">
        <f t="shared" ref="BV502" si="3659">AW502</f>
        <v>0</v>
      </c>
      <c r="BW502" s="552">
        <f t="shared" ref="BW502" si="3660">AX502</f>
        <v>0</v>
      </c>
      <c r="BX502" s="552">
        <f t="shared" ref="BX502" si="3661">AY502</f>
        <v>0</v>
      </c>
      <c r="BY502" s="552">
        <f t="shared" ref="BY502" si="3662">AZ502</f>
        <v>0</v>
      </c>
      <c r="BZ502" s="552">
        <f t="shared" ref="BZ502" si="3663">BA502</f>
        <v>6299.2457202661299</v>
      </c>
      <c r="CA502" s="552">
        <f t="shared" ref="CA502" si="3664">BB502</f>
        <v>0</v>
      </c>
      <c r="CB502" s="552">
        <f t="shared" ref="CB502" si="3665">BC502</f>
        <v>0</v>
      </c>
      <c r="CC502" s="552">
        <f t="shared" ref="CC502" si="3666">BD502</f>
        <v>0</v>
      </c>
      <c r="CD502" s="552">
        <f t="shared" ref="CD502" si="3667">BE502</f>
        <v>0</v>
      </c>
      <c r="CE502" s="552">
        <f t="shared" ref="CE502" si="3668">BF502</f>
        <v>0</v>
      </c>
      <c r="CF502" s="552">
        <f t="shared" ref="CF502" si="3669">BG502</f>
        <v>0</v>
      </c>
      <c r="CG502" s="552">
        <f t="shared" ref="CG502" si="3670">BH502</f>
        <v>0</v>
      </c>
      <c r="CH502" s="552">
        <f t="shared" ref="CH502" si="3671">BI502</f>
        <v>0</v>
      </c>
      <c r="CI502" s="552">
        <f t="shared" ref="CI502" si="3672">BJ502</f>
        <v>2.417208641698438</v>
      </c>
      <c r="CJ502" s="552">
        <f t="shared" ref="CJ502" si="3673">BK502</f>
        <v>316.65433206249543</v>
      </c>
      <c r="CK502" s="552">
        <f t="shared" ref="CK502" si="3674">BL502</f>
        <v>698.5732974508486</v>
      </c>
      <c r="CL502" s="552">
        <f t="shared" ref="CL502" si="3675">BM502</f>
        <v>899.20161471181893</v>
      </c>
      <c r="CM502" s="552">
        <f t="shared" ref="CM502" si="3676">BN502</f>
        <v>865.36069372804081</v>
      </c>
      <c r="CN502" s="552">
        <f t="shared" ref="CN502" si="3677">BO502</f>
        <v>1068.4062196307095</v>
      </c>
      <c r="CO502" s="552">
        <f t="shared" ref="CO502" si="3678">BP502</f>
        <v>957.21462211258142</v>
      </c>
      <c r="CP502" s="552">
        <f t="shared" ref="CP502" si="3679">BQ502</f>
        <v>920.95649248710481</v>
      </c>
      <c r="CQ502" s="552">
        <f t="shared" ref="CQ502" si="3680">BR502</f>
        <v>512.44823204006889</v>
      </c>
      <c r="CR502" s="552">
        <f t="shared" ref="CR502" si="3681">BS502</f>
        <v>58.013007400762504</v>
      </c>
      <c r="CS502" s="552">
        <f t="shared" ref="CS502" si="3682">BT502</f>
        <v>0</v>
      </c>
      <c r="CT502" s="552">
        <f t="shared" ref="CT502" si="3683">BU502</f>
        <v>0</v>
      </c>
      <c r="CU502" s="552">
        <f t="shared" ref="CU502" si="3684">BV502</f>
        <v>0</v>
      </c>
      <c r="CV502" s="552">
        <f t="shared" ref="CV502" si="3685">BW502</f>
        <v>0</v>
      </c>
      <c r="CW502" s="552">
        <f t="shared" ref="CW502" si="3686">BX502</f>
        <v>0</v>
      </c>
      <c r="CX502" s="552">
        <f t="shared" ref="CX502" si="3687">BY502</f>
        <v>0</v>
      </c>
      <c r="CY502" s="129"/>
      <c r="CZ502" s="129"/>
      <c r="DA502" s="129"/>
      <c r="DB502" s="129"/>
      <c r="DC502" s="129"/>
      <c r="DD502" s="129"/>
      <c r="DE502" s="129"/>
      <c r="DF502" s="129"/>
      <c r="DG502" s="129"/>
      <c r="DH502" s="129"/>
    </row>
    <row r="503" spans="1:112">
      <c r="A503" s="547" t="s">
        <v>1196</v>
      </c>
      <c r="B503" s="548">
        <f t="shared" ref="B503:AG503" si="3688">SUM(B501:B502)</f>
        <v>1318706.699941702</v>
      </c>
      <c r="C503" s="548">
        <f t="shared" si="3688"/>
        <v>42538.92580457103</v>
      </c>
      <c r="D503" s="548">
        <f t="shared" si="3688"/>
        <v>1015.121247628043</v>
      </c>
      <c r="E503" s="548">
        <f t="shared" si="3688"/>
        <v>1015.121247628043</v>
      </c>
      <c r="F503" s="548">
        <f t="shared" si="3688"/>
        <v>1015.121247628043</v>
      </c>
      <c r="G503" s="548">
        <f t="shared" si="3688"/>
        <v>811.99083664771808</v>
      </c>
      <c r="H503" s="548">
        <f t="shared" si="3688"/>
        <v>609.0727485768258</v>
      </c>
      <c r="I503" s="548">
        <f t="shared" si="3688"/>
        <v>811.99083664771808</v>
      </c>
      <c r="J503" s="548">
        <f t="shared" si="3688"/>
        <v>1015.121247628043</v>
      </c>
      <c r="K503" s="548">
        <f t="shared" si="3688"/>
        <v>1015.121247628043</v>
      </c>
      <c r="L503" s="548">
        <f t="shared" si="3688"/>
        <v>1525.0990800837635</v>
      </c>
      <c r="M503" s="548">
        <f t="shared" si="3688"/>
        <v>1940.8802878110178</v>
      </c>
      <c r="N503" s="548">
        <f t="shared" si="3688"/>
        <v>2525.7915431813271</v>
      </c>
      <c r="O503" s="548">
        <f t="shared" si="3688"/>
        <v>2929.4441099679048</v>
      </c>
      <c r="P503" s="548">
        <f t="shared" si="3688"/>
        <v>2895.603188984127</v>
      </c>
      <c r="Q503" s="548">
        <f t="shared" si="3688"/>
        <v>2895.624465361188</v>
      </c>
      <c r="R503" s="548">
        <f t="shared" si="3688"/>
        <v>3190.4813668942757</v>
      </c>
      <c r="S503" s="548">
        <f t="shared" si="3688"/>
        <v>3154.223237268799</v>
      </c>
      <c r="T503" s="548">
        <f t="shared" si="3688"/>
        <v>1933.6179787193296</v>
      </c>
      <c r="U503" s="548">
        <f t="shared" si="3688"/>
        <v>1682.2389631492849</v>
      </c>
      <c r="V503" s="548">
        <f t="shared" si="3688"/>
        <v>2030.2424952560859</v>
      </c>
      <c r="W503" s="548">
        <f t="shared" si="3688"/>
        <v>2030.2424952560859</v>
      </c>
      <c r="X503" s="548">
        <f t="shared" si="3688"/>
        <v>1827.2182457304784</v>
      </c>
      <c r="Y503" s="548">
        <f t="shared" si="3688"/>
        <v>1827.2182457304784</v>
      </c>
      <c r="Z503" s="548">
        <f t="shared" si="3688"/>
        <v>1624.2259557485224</v>
      </c>
      <c r="AA503" s="548">
        <f t="shared" si="3688"/>
        <v>1218.1134854158934</v>
      </c>
      <c r="AB503" s="548">
        <f t="shared" si="3688"/>
        <v>42538.92580457103</v>
      </c>
      <c r="AC503" s="548">
        <f t="shared" si="3688"/>
        <v>1015.121247628043</v>
      </c>
      <c r="AD503" s="548">
        <f t="shared" si="3688"/>
        <v>1015.121247628043</v>
      </c>
      <c r="AE503" s="548">
        <f t="shared" si="3688"/>
        <v>1015.121247628043</v>
      </c>
      <c r="AF503" s="548">
        <f t="shared" si="3688"/>
        <v>811.99083664771808</v>
      </c>
      <c r="AG503" s="548">
        <f t="shared" si="3688"/>
        <v>609.0727485768258</v>
      </c>
      <c r="AH503" s="548">
        <f t="shared" ref="AH503:BM503" si="3689">SUM(AH501:AH502)</f>
        <v>811.99083664771808</v>
      </c>
      <c r="AI503" s="548">
        <f t="shared" si="3689"/>
        <v>1015.121247628043</v>
      </c>
      <c r="AJ503" s="548">
        <f t="shared" si="3689"/>
        <v>1015.121247628043</v>
      </c>
      <c r="AK503" s="548">
        <f t="shared" si="3689"/>
        <v>1525.0990800837635</v>
      </c>
      <c r="AL503" s="548">
        <f t="shared" si="3689"/>
        <v>1940.8802878110178</v>
      </c>
      <c r="AM503" s="548">
        <f t="shared" si="3689"/>
        <v>2525.7915431813271</v>
      </c>
      <c r="AN503" s="548">
        <f t="shared" si="3689"/>
        <v>2929.4441099679048</v>
      </c>
      <c r="AO503" s="548">
        <f t="shared" si="3689"/>
        <v>2895.603188984127</v>
      </c>
      <c r="AP503" s="548">
        <f t="shared" si="3689"/>
        <v>2895.624465361188</v>
      </c>
      <c r="AQ503" s="548">
        <f t="shared" si="3689"/>
        <v>3190.4813668942757</v>
      </c>
      <c r="AR503" s="548">
        <f t="shared" si="3689"/>
        <v>3154.223237268799</v>
      </c>
      <c r="AS503" s="548">
        <f t="shared" si="3689"/>
        <v>1933.6179787193296</v>
      </c>
      <c r="AT503" s="548">
        <f t="shared" si="3689"/>
        <v>1682.2389631492849</v>
      </c>
      <c r="AU503" s="548">
        <f t="shared" si="3689"/>
        <v>2030.2424952560859</v>
      </c>
      <c r="AV503" s="548">
        <f t="shared" si="3689"/>
        <v>2030.2424952560859</v>
      </c>
      <c r="AW503" s="548">
        <f t="shared" si="3689"/>
        <v>1827.2182457304784</v>
      </c>
      <c r="AX503" s="548">
        <f t="shared" si="3689"/>
        <v>1827.2182457304784</v>
      </c>
      <c r="AY503" s="548">
        <f t="shared" si="3689"/>
        <v>1624.2259557485224</v>
      </c>
      <c r="AZ503" s="548">
        <f t="shared" si="3689"/>
        <v>1218.1134854158934</v>
      </c>
      <c r="BA503" s="548">
        <f t="shared" si="3689"/>
        <v>42538.92580457103</v>
      </c>
      <c r="BB503" s="548">
        <f t="shared" si="3689"/>
        <v>1015.121247628043</v>
      </c>
      <c r="BC503" s="548">
        <f t="shared" si="3689"/>
        <v>1015.121247628043</v>
      </c>
      <c r="BD503" s="548">
        <f t="shared" si="3689"/>
        <v>1015.121247628043</v>
      </c>
      <c r="BE503" s="548">
        <f t="shared" si="3689"/>
        <v>811.99083664771808</v>
      </c>
      <c r="BF503" s="548">
        <f t="shared" si="3689"/>
        <v>609.0727485768258</v>
      </c>
      <c r="BG503" s="548">
        <f t="shared" si="3689"/>
        <v>811.99083664771808</v>
      </c>
      <c r="BH503" s="548">
        <f t="shared" si="3689"/>
        <v>1015.121247628043</v>
      </c>
      <c r="BI503" s="548">
        <f t="shared" si="3689"/>
        <v>1015.121247628043</v>
      </c>
      <c r="BJ503" s="548">
        <f t="shared" si="3689"/>
        <v>1525.0990800837635</v>
      </c>
      <c r="BK503" s="548">
        <f t="shared" si="3689"/>
        <v>1940.8802878110178</v>
      </c>
      <c r="BL503" s="548">
        <f t="shared" si="3689"/>
        <v>2525.7915431813271</v>
      </c>
      <c r="BM503" s="548">
        <f t="shared" si="3689"/>
        <v>2929.4441099679048</v>
      </c>
      <c r="BN503" s="548">
        <f t="shared" ref="BN503:CS503" si="3690">SUM(BN501:BN502)</f>
        <v>2895.603188984127</v>
      </c>
      <c r="BO503" s="548">
        <f t="shared" si="3690"/>
        <v>2895.624465361188</v>
      </c>
      <c r="BP503" s="548">
        <f t="shared" si="3690"/>
        <v>3190.4813668942757</v>
      </c>
      <c r="BQ503" s="548">
        <f t="shared" si="3690"/>
        <v>3154.223237268799</v>
      </c>
      <c r="BR503" s="548">
        <f t="shared" si="3690"/>
        <v>1933.6179787193296</v>
      </c>
      <c r="BS503" s="548">
        <f t="shared" si="3690"/>
        <v>1682.2389631492849</v>
      </c>
      <c r="BT503" s="548">
        <f t="shared" si="3690"/>
        <v>2030.2424952560859</v>
      </c>
      <c r="BU503" s="548">
        <f t="shared" si="3690"/>
        <v>2030.2424952560859</v>
      </c>
      <c r="BV503" s="548">
        <f t="shared" si="3690"/>
        <v>1827.2182457304784</v>
      </c>
      <c r="BW503" s="548">
        <f t="shared" si="3690"/>
        <v>1827.2182457304784</v>
      </c>
      <c r="BX503" s="548">
        <f t="shared" si="3690"/>
        <v>1624.2259557485224</v>
      </c>
      <c r="BY503" s="548">
        <f t="shared" si="3690"/>
        <v>1218.1134854158934</v>
      </c>
      <c r="BZ503" s="548">
        <f t="shared" si="3690"/>
        <v>42538.92580457103</v>
      </c>
      <c r="CA503" s="548">
        <f t="shared" si="3690"/>
        <v>1015.121247628043</v>
      </c>
      <c r="CB503" s="548">
        <f t="shared" si="3690"/>
        <v>1015.121247628043</v>
      </c>
      <c r="CC503" s="548">
        <f t="shared" si="3690"/>
        <v>1015.121247628043</v>
      </c>
      <c r="CD503" s="548">
        <f t="shared" si="3690"/>
        <v>811.99083664771808</v>
      </c>
      <c r="CE503" s="548">
        <f t="shared" si="3690"/>
        <v>609.0727485768258</v>
      </c>
      <c r="CF503" s="548">
        <f t="shared" si="3690"/>
        <v>811.99083664771808</v>
      </c>
      <c r="CG503" s="548">
        <f t="shared" si="3690"/>
        <v>1015.121247628043</v>
      </c>
      <c r="CH503" s="548">
        <f t="shared" si="3690"/>
        <v>1015.121247628043</v>
      </c>
      <c r="CI503" s="548">
        <f t="shared" si="3690"/>
        <v>1525.0990800837635</v>
      </c>
      <c r="CJ503" s="548">
        <f t="shared" si="3690"/>
        <v>1940.8802878110178</v>
      </c>
      <c r="CK503" s="548">
        <f t="shared" si="3690"/>
        <v>2525.7915431813271</v>
      </c>
      <c r="CL503" s="548">
        <f t="shared" si="3690"/>
        <v>2929.4441099679048</v>
      </c>
      <c r="CM503" s="548">
        <f t="shared" si="3690"/>
        <v>2967.0609993761627</v>
      </c>
      <c r="CN503" s="548">
        <f t="shared" si="3690"/>
        <v>2959.9364947140207</v>
      </c>
      <c r="CO503" s="548">
        <f t="shared" si="3690"/>
        <v>3269.0849583255153</v>
      </c>
      <c r="CP503" s="548">
        <f t="shared" si="3690"/>
        <v>3232.8268287000387</v>
      </c>
      <c r="CQ503" s="548">
        <f t="shared" si="3690"/>
        <v>1983.6384459937549</v>
      </c>
      <c r="CR503" s="548">
        <f t="shared" si="3690"/>
        <v>1739.4063363329803</v>
      </c>
      <c r="CS503" s="548">
        <f t="shared" si="3690"/>
        <v>2101.7003056481221</v>
      </c>
      <c r="CT503" s="548">
        <f t="shared" ref="CT503:CX503" si="3691">SUM(CT501:CT502)</f>
        <v>2101.7003056481221</v>
      </c>
      <c r="CU503" s="548">
        <f t="shared" si="3691"/>
        <v>1891.5302750833112</v>
      </c>
      <c r="CV503" s="548">
        <f t="shared" si="3691"/>
        <v>1891.5302750833112</v>
      </c>
      <c r="CW503" s="548">
        <f t="shared" si="3691"/>
        <v>1681.3933289322179</v>
      </c>
      <c r="CX503" s="548">
        <f t="shared" si="3691"/>
        <v>1260.9870449439891</v>
      </c>
      <c r="CY503" s="129"/>
      <c r="CZ503" s="129"/>
      <c r="DA503" s="129"/>
      <c r="DB503" s="129"/>
      <c r="DC503" s="129"/>
      <c r="DD503" s="129"/>
      <c r="DE503" s="129"/>
      <c r="DF503" s="129"/>
      <c r="DG503" s="129"/>
      <c r="DH503" s="129"/>
    </row>
    <row r="504" spans="1:112">
      <c r="A504" s="547"/>
      <c r="B504" s="548">
        <f t="shared" ref="B504" si="3692">4*AB504+4*BA504+18*C504+BZ504*5</f>
        <v>0</v>
      </c>
      <c r="C504" s="548"/>
      <c r="D504" s="548"/>
      <c r="E504" s="548"/>
      <c r="F504" s="548"/>
      <c r="G504" s="548"/>
      <c r="H504" s="548"/>
      <c r="I504" s="548"/>
      <c r="J504" s="548"/>
      <c r="K504" s="548"/>
      <c r="L504" s="548"/>
      <c r="M504" s="548"/>
      <c r="N504" s="548"/>
      <c r="O504" s="548"/>
      <c r="P504" s="548"/>
      <c r="Q504" s="548"/>
      <c r="R504" s="548"/>
      <c r="S504" s="548"/>
      <c r="T504" s="548"/>
      <c r="U504" s="548"/>
      <c r="V504" s="548"/>
      <c r="W504" s="548"/>
      <c r="X504" s="548"/>
      <c r="Y504" s="548"/>
      <c r="Z504" s="548"/>
      <c r="AA504" s="548"/>
      <c r="AB504" s="548"/>
      <c r="AC504" s="548"/>
      <c r="AD504" s="548"/>
      <c r="AE504" s="548"/>
      <c r="AF504" s="548"/>
      <c r="AG504" s="548"/>
      <c r="AH504" s="548"/>
      <c r="AI504" s="548"/>
      <c r="AJ504" s="548"/>
      <c r="AK504" s="548"/>
      <c r="AL504" s="548"/>
      <c r="AM504" s="548"/>
      <c r="AN504" s="548"/>
      <c r="AO504" s="548"/>
      <c r="AP504" s="548"/>
      <c r="AQ504" s="548"/>
      <c r="AR504" s="548"/>
      <c r="AS504" s="548"/>
      <c r="AT504" s="548"/>
      <c r="AU504" s="548"/>
      <c r="AV504" s="548"/>
      <c r="AW504" s="548"/>
      <c r="AX504" s="548"/>
      <c r="AY504" s="548"/>
      <c r="AZ504" s="548"/>
      <c r="BA504" s="548"/>
      <c r="BB504" s="548"/>
      <c r="BC504" s="548"/>
      <c r="BD504" s="548"/>
      <c r="BE504" s="548"/>
      <c r="BF504" s="548"/>
      <c r="BG504" s="548"/>
      <c r="BH504" s="548"/>
      <c r="BI504" s="548"/>
      <c r="BJ504" s="548"/>
      <c r="BK504" s="548"/>
      <c r="BL504" s="548"/>
      <c r="BM504" s="548"/>
      <c r="BN504" s="548"/>
      <c r="BO504" s="548"/>
      <c r="BP504" s="548"/>
      <c r="BQ504" s="548"/>
      <c r="BR504" s="548"/>
      <c r="BS504" s="548"/>
      <c r="BT504" s="548"/>
      <c r="BU504" s="548"/>
      <c r="BV504" s="548"/>
      <c r="BW504" s="548"/>
      <c r="BX504" s="548"/>
      <c r="BY504" s="548"/>
      <c r="BZ504" s="548"/>
      <c r="CA504" s="548"/>
      <c r="CB504" s="548"/>
      <c r="CC504" s="548"/>
      <c r="CD504" s="548"/>
      <c r="CE504" s="548"/>
      <c r="CF504" s="548"/>
      <c r="CG504" s="548"/>
      <c r="CH504" s="548"/>
      <c r="CI504" s="548"/>
      <c r="CJ504" s="548"/>
      <c r="CK504" s="548"/>
      <c r="CL504" s="548"/>
      <c r="CM504" s="548"/>
      <c r="CN504" s="548"/>
      <c r="CO504" s="548"/>
      <c r="CP504" s="548"/>
      <c r="CQ504" s="548"/>
      <c r="CR504" s="548"/>
      <c r="CS504" s="548"/>
      <c r="CT504" s="548"/>
      <c r="CU504" s="548"/>
      <c r="CV504" s="548"/>
      <c r="CW504" s="548"/>
      <c r="CX504" s="548"/>
      <c r="CY504" s="129"/>
      <c r="CZ504" s="129"/>
      <c r="DA504" s="129"/>
      <c r="DB504" s="129"/>
      <c r="DC504" s="129"/>
      <c r="DD504" s="129"/>
      <c r="DE504" s="129"/>
      <c r="DF504" s="129"/>
      <c r="DG504" s="129"/>
      <c r="DH504" s="129"/>
    </row>
    <row r="505" spans="1:112">
      <c r="A505" s="550" t="s">
        <v>1155</v>
      </c>
      <c r="B505" s="552">
        <f>4*AB505+4*BA505+19*C505+BZ505*4</f>
        <v>1116000</v>
      </c>
      <c r="C505" s="552">
        <f t="shared" ref="C505:C506" si="3693">SUM(D505:AA505)</f>
        <v>36000</v>
      </c>
      <c r="D505" s="552">
        <f>Inputs!$E$46</f>
        <v>1500</v>
      </c>
      <c r="E505" s="552">
        <f>Inputs!$E$46</f>
        <v>1500</v>
      </c>
      <c r="F505" s="552">
        <f>Inputs!$E$46</f>
        <v>1500</v>
      </c>
      <c r="G505" s="552">
        <f>Inputs!$E$46</f>
        <v>1500</v>
      </c>
      <c r="H505" s="552">
        <f>Inputs!$E$46</f>
        <v>1500</v>
      </c>
      <c r="I505" s="552">
        <f>Inputs!$E$46</f>
        <v>1500</v>
      </c>
      <c r="J505" s="552">
        <f>Inputs!$E$45</f>
        <v>1500</v>
      </c>
      <c r="K505" s="552">
        <f>Inputs!$E$45</f>
        <v>1500</v>
      </c>
      <c r="L505" s="552">
        <f>Inputs!$E$45</f>
        <v>1500</v>
      </c>
      <c r="M505" s="552">
        <f>Inputs!$E$45</f>
        <v>1500</v>
      </c>
      <c r="N505" s="552">
        <f>Inputs!$E$45</f>
        <v>1500</v>
      </c>
      <c r="O505" s="552">
        <f>Inputs!$E$45</f>
        <v>1500</v>
      </c>
      <c r="P505" s="552">
        <f>Inputs!$E$45</f>
        <v>1500</v>
      </c>
      <c r="Q505" s="552">
        <f>Inputs!$E$45</f>
        <v>1500</v>
      </c>
      <c r="R505" s="552">
        <f>Inputs!$E$45</f>
        <v>1500</v>
      </c>
      <c r="S505" s="552">
        <f>Inputs!$E$45</f>
        <v>1500</v>
      </c>
      <c r="T505" s="552">
        <f>Inputs!$E$45</f>
        <v>1500</v>
      </c>
      <c r="U505" s="552">
        <f>Inputs!$E$45</f>
        <v>1500</v>
      </c>
      <c r="V505" s="552">
        <f>Inputs!$E$45</f>
        <v>1500</v>
      </c>
      <c r="W505" s="552">
        <f>Inputs!$E$45</f>
        <v>1500</v>
      </c>
      <c r="X505" s="552">
        <f>Inputs!$E$45</f>
        <v>1500</v>
      </c>
      <c r="Y505" s="552">
        <f>Inputs!$E$46</f>
        <v>1500</v>
      </c>
      <c r="Z505" s="552">
        <f>Inputs!$E$46</f>
        <v>1500</v>
      </c>
      <c r="AA505" s="552">
        <f>Inputs!$E$46</f>
        <v>1500</v>
      </c>
      <c r="AB505" s="552">
        <f t="shared" ref="AB505:AB506" si="3694">SUM(AC505:AZ505)</f>
        <v>36000</v>
      </c>
      <c r="AC505" s="552">
        <f>Inputs!$E$46</f>
        <v>1500</v>
      </c>
      <c r="AD505" s="552">
        <f>Inputs!$E$46</f>
        <v>1500</v>
      </c>
      <c r="AE505" s="552">
        <f>Inputs!$E$46</f>
        <v>1500</v>
      </c>
      <c r="AF505" s="552">
        <f>Inputs!$E$46</f>
        <v>1500</v>
      </c>
      <c r="AG505" s="552">
        <f>Inputs!$E$46</f>
        <v>1500</v>
      </c>
      <c r="AH505" s="552">
        <f>Inputs!$E$46</f>
        <v>1500</v>
      </c>
      <c r="AI505" s="552">
        <f>Inputs!$E$45</f>
        <v>1500</v>
      </c>
      <c r="AJ505" s="552">
        <f>Inputs!$E$45</f>
        <v>1500</v>
      </c>
      <c r="AK505" s="552">
        <f>Inputs!$E$45</f>
        <v>1500</v>
      </c>
      <c r="AL505" s="552">
        <f>Inputs!$E$45</f>
        <v>1500</v>
      </c>
      <c r="AM505" s="552">
        <f>Inputs!$E$45</f>
        <v>1500</v>
      </c>
      <c r="AN505" s="552">
        <f>Inputs!$E$45</f>
        <v>1500</v>
      </c>
      <c r="AO505" s="552">
        <f>Inputs!$E$45</f>
        <v>1500</v>
      </c>
      <c r="AP505" s="552">
        <f>Inputs!$E$45</f>
        <v>1500</v>
      </c>
      <c r="AQ505" s="552">
        <f>Inputs!$E$45</f>
        <v>1500</v>
      </c>
      <c r="AR505" s="552">
        <f>Inputs!$E$45</f>
        <v>1500</v>
      </c>
      <c r="AS505" s="552">
        <f>Inputs!$E$45</f>
        <v>1500</v>
      </c>
      <c r="AT505" s="552">
        <f>Inputs!$E$45</f>
        <v>1500</v>
      </c>
      <c r="AU505" s="552">
        <f>Inputs!$E$45</f>
        <v>1500</v>
      </c>
      <c r="AV505" s="552">
        <f>Inputs!$E$45</f>
        <v>1500</v>
      </c>
      <c r="AW505" s="552">
        <f>Inputs!$E$45</f>
        <v>1500</v>
      </c>
      <c r="AX505" s="552">
        <f>Inputs!$E$46</f>
        <v>1500</v>
      </c>
      <c r="AY505" s="552">
        <f>Inputs!$E$46</f>
        <v>1500</v>
      </c>
      <c r="AZ505" s="552">
        <f>Inputs!$E$46</f>
        <v>1500</v>
      </c>
      <c r="BA505" s="552">
        <f t="shared" ref="BA505:BA506" si="3695">SUM(BB505:BY505)</f>
        <v>36000</v>
      </c>
      <c r="BB505" s="552">
        <f>Inputs!$E$46</f>
        <v>1500</v>
      </c>
      <c r="BC505" s="552">
        <f>Inputs!$E$46</f>
        <v>1500</v>
      </c>
      <c r="BD505" s="552">
        <f>Inputs!$E$46</f>
        <v>1500</v>
      </c>
      <c r="BE505" s="552">
        <f>Inputs!$E$46</f>
        <v>1500</v>
      </c>
      <c r="BF505" s="552">
        <f>Inputs!$E$46</f>
        <v>1500</v>
      </c>
      <c r="BG505" s="552">
        <f>Inputs!$E$46</f>
        <v>1500</v>
      </c>
      <c r="BH505" s="552">
        <f>Inputs!$E$46</f>
        <v>1500</v>
      </c>
      <c r="BI505" s="552">
        <f>Inputs!$E$46</f>
        <v>1500</v>
      </c>
      <c r="BJ505" s="552">
        <f>Inputs!$E$46</f>
        <v>1500</v>
      </c>
      <c r="BK505" s="552">
        <f>Inputs!$E$46</f>
        <v>1500</v>
      </c>
      <c r="BL505" s="552">
        <f>Inputs!$E$46</f>
        <v>1500</v>
      </c>
      <c r="BM505" s="552">
        <f>Inputs!$E$46</f>
        <v>1500</v>
      </c>
      <c r="BN505" s="552">
        <f>Inputs!$E$46</f>
        <v>1500</v>
      </c>
      <c r="BO505" s="552">
        <f>Inputs!$E$46</f>
        <v>1500</v>
      </c>
      <c r="BP505" s="552">
        <f>Inputs!$E$46</f>
        <v>1500</v>
      </c>
      <c r="BQ505" s="552">
        <f>Inputs!$E$46</f>
        <v>1500</v>
      </c>
      <c r="BR505" s="552">
        <f>Inputs!$E$46</f>
        <v>1500</v>
      </c>
      <c r="BS505" s="552">
        <f>Inputs!$E$46</f>
        <v>1500</v>
      </c>
      <c r="BT505" s="552">
        <f>Inputs!$E$46</f>
        <v>1500</v>
      </c>
      <c r="BU505" s="552">
        <f>Inputs!$E$46</f>
        <v>1500</v>
      </c>
      <c r="BV505" s="552">
        <f>Inputs!$E$46</f>
        <v>1500</v>
      </c>
      <c r="BW505" s="552">
        <f>Inputs!$E$46</f>
        <v>1500</v>
      </c>
      <c r="BX505" s="552">
        <f>Inputs!$E$46</f>
        <v>1500</v>
      </c>
      <c r="BY505" s="552">
        <f>Inputs!$E$46</f>
        <v>1500</v>
      </c>
      <c r="BZ505" s="552">
        <f t="shared" ref="BZ505:BZ506" si="3696">SUM(CA505:CX505)</f>
        <v>36000</v>
      </c>
      <c r="CA505" s="552">
        <f>Inputs!$E$46</f>
        <v>1500</v>
      </c>
      <c r="CB505" s="552">
        <f>Inputs!$E$46</f>
        <v>1500</v>
      </c>
      <c r="CC505" s="552">
        <f>Inputs!$E$46</f>
        <v>1500</v>
      </c>
      <c r="CD505" s="552">
        <f>Inputs!$E$46</f>
        <v>1500</v>
      </c>
      <c r="CE505" s="552">
        <f>Inputs!$E$46</f>
        <v>1500</v>
      </c>
      <c r="CF505" s="552">
        <f>Inputs!$E$46</f>
        <v>1500</v>
      </c>
      <c r="CG505" s="552">
        <f>Inputs!$E$45</f>
        <v>1500</v>
      </c>
      <c r="CH505" s="552">
        <f>Inputs!$E$45</f>
        <v>1500</v>
      </c>
      <c r="CI505" s="552">
        <f>Inputs!$E$45</f>
        <v>1500</v>
      </c>
      <c r="CJ505" s="552">
        <f>Inputs!$E$45</f>
        <v>1500</v>
      </c>
      <c r="CK505" s="552">
        <f>Inputs!$E$45</f>
        <v>1500</v>
      </c>
      <c r="CL505" s="552">
        <f>Inputs!$E$45</f>
        <v>1500</v>
      </c>
      <c r="CM505" s="552">
        <f>Inputs!$E$45</f>
        <v>1500</v>
      </c>
      <c r="CN505" s="552">
        <f>Inputs!$E$45</f>
        <v>1500</v>
      </c>
      <c r="CO505" s="552">
        <f>Inputs!$E$45</f>
        <v>1500</v>
      </c>
      <c r="CP505" s="552">
        <f>Inputs!$E$45</f>
        <v>1500</v>
      </c>
      <c r="CQ505" s="552">
        <f>Inputs!$E$45</f>
        <v>1500</v>
      </c>
      <c r="CR505" s="552">
        <f>Inputs!$E$45</f>
        <v>1500</v>
      </c>
      <c r="CS505" s="552">
        <f>Inputs!$E$45</f>
        <v>1500</v>
      </c>
      <c r="CT505" s="552">
        <f>Inputs!$E$45</f>
        <v>1500</v>
      </c>
      <c r="CU505" s="552">
        <f>Inputs!$E$45</f>
        <v>1500</v>
      </c>
      <c r="CV505" s="552">
        <f>Inputs!$E$46</f>
        <v>1500</v>
      </c>
      <c r="CW505" s="552">
        <f>Inputs!$E$46</f>
        <v>1500</v>
      </c>
      <c r="CX505" s="552">
        <f>Inputs!$E$46</f>
        <v>1500</v>
      </c>
      <c r="CY505" s="129"/>
      <c r="CZ505" s="129"/>
      <c r="DA505" s="129"/>
      <c r="DB505" s="129"/>
      <c r="DC505" s="129"/>
      <c r="DD505" s="129"/>
      <c r="DE505" s="129"/>
      <c r="DF505" s="129"/>
      <c r="DG505" s="129"/>
      <c r="DH505" s="129"/>
    </row>
    <row r="506" spans="1:112">
      <c r="A506" s="550" t="s">
        <v>1144</v>
      </c>
      <c r="B506" s="552">
        <f>4*AB506+4*BA506+19*C506+BZ506*4</f>
        <v>-132179.36818427703</v>
      </c>
      <c r="C506" s="552">
        <f t="shared" si="3693"/>
        <v>-4253.8925804571036</v>
      </c>
      <c r="D506" s="552">
        <f t="shared" ref="D506:AA506" si="3697">0.1*D503*-1</f>
        <v>-101.51212476280431</v>
      </c>
      <c r="E506" s="552">
        <f t="shared" si="3697"/>
        <v>-101.51212476280431</v>
      </c>
      <c r="F506" s="552">
        <f t="shared" si="3697"/>
        <v>-101.51212476280431</v>
      </c>
      <c r="G506" s="552">
        <f t="shared" si="3697"/>
        <v>-81.19908366477182</v>
      </c>
      <c r="H506" s="552">
        <f t="shared" si="3697"/>
        <v>-60.90727485768258</v>
      </c>
      <c r="I506" s="552">
        <f t="shared" si="3697"/>
        <v>-81.19908366477182</v>
      </c>
      <c r="J506" s="552">
        <f t="shared" si="3697"/>
        <v>-101.51212476280431</v>
      </c>
      <c r="K506" s="552">
        <f t="shared" si="3697"/>
        <v>-101.51212476280431</v>
      </c>
      <c r="L506" s="552">
        <f t="shared" si="3697"/>
        <v>-152.50990800837636</v>
      </c>
      <c r="M506" s="552">
        <f t="shared" si="3697"/>
        <v>-194.0880287811018</v>
      </c>
      <c r="N506" s="552">
        <f t="shared" si="3697"/>
        <v>-252.57915431813274</v>
      </c>
      <c r="O506" s="552">
        <f t="shared" si="3697"/>
        <v>-292.94441099679051</v>
      </c>
      <c r="P506" s="552">
        <f t="shared" si="3697"/>
        <v>-289.56031889841273</v>
      </c>
      <c r="Q506" s="552">
        <f t="shared" si="3697"/>
        <v>-289.56244653611878</v>
      </c>
      <c r="R506" s="552">
        <f t="shared" si="3697"/>
        <v>-319.04813668942757</v>
      </c>
      <c r="S506" s="552">
        <f t="shared" si="3697"/>
        <v>-315.42232372687994</v>
      </c>
      <c r="T506" s="552">
        <f t="shared" si="3697"/>
        <v>-193.36179787193296</v>
      </c>
      <c r="U506" s="552">
        <f t="shared" si="3697"/>
        <v>-168.22389631492851</v>
      </c>
      <c r="V506" s="552">
        <f t="shared" si="3697"/>
        <v>-203.02424952560861</v>
      </c>
      <c r="W506" s="552">
        <f t="shared" si="3697"/>
        <v>-203.02424952560861</v>
      </c>
      <c r="X506" s="552">
        <f t="shared" si="3697"/>
        <v>-182.72182457304785</v>
      </c>
      <c r="Y506" s="552">
        <f t="shared" si="3697"/>
        <v>-182.72182457304785</v>
      </c>
      <c r="Z506" s="552">
        <f t="shared" si="3697"/>
        <v>-162.42259557485227</v>
      </c>
      <c r="AA506" s="552">
        <f t="shared" si="3697"/>
        <v>-121.81134854158934</v>
      </c>
      <c r="AB506" s="552">
        <f t="shared" si="3694"/>
        <v>-4253.8925804571036</v>
      </c>
      <c r="AC506" s="552">
        <f t="shared" ref="AC506:AZ506" si="3698">0.1*AC503*-1</f>
        <v>-101.51212476280431</v>
      </c>
      <c r="AD506" s="552">
        <f t="shared" si="3698"/>
        <v>-101.51212476280431</v>
      </c>
      <c r="AE506" s="552">
        <f t="shared" si="3698"/>
        <v>-101.51212476280431</v>
      </c>
      <c r="AF506" s="552">
        <f t="shared" si="3698"/>
        <v>-81.19908366477182</v>
      </c>
      <c r="AG506" s="552">
        <f t="shared" si="3698"/>
        <v>-60.90727485768258</v>
      </c>
      <c r="AH506" s="552">
        <f t="shared" si="3698"/>
        <v>-81.19908366477182</v>
      </c>
      <c r="AI506" s="552">
        <f t="shared" si="3698"/>
        <v>-101.51212476280431</v>
      </c>
      <c r="AJ506" s="552">
        <f t="shared" si="3698"/>
        <v>-101.51212476280431</v>
      </c>
      <c r="AK506" s="552">
        <f t="shared" si="3698"/>
        <v>-152.50990800837636</v>
      </c>
      <c r="AL506" s="552">
        <f t="shared" si="3698"/>
        <v>-194.0880287811018</v>
      </c>
      <c r="AM506" s="552">
        <f t="shared" si="3698"/>
        <v>-252.57915431813274</v>
      </c>
      <c r="AN506" s="552">
        <f t="shared" si="3698"/>
        <v>-292.94441099679051</v>
      </c>
      <c r="AO506" s="552">
        <f t="shared" si="3698"/>
        <v>-289.56031889841273</v>
      </c>
      <c r="AP506" s="552">
        <f t="shared" si="3698"/>
        <v>-289.56244653611878</v>
      </c>
      <c r="AQ506" s="552">
        <f t="shared" si="3698"/>
        <v>-319.04813668942757</v>
      </c>
      <c r="AR506" s="552">
        <f t="shared" si="3698"/>
        <v>-315.42232372687994</v>
      </c>
      <c r="AS506" s="552">
        <f t="shared" si="3698"/>
        <v>-193.36179787193296</v>
      </c>
      <c r="AT506" s="552">
        <f t="shared" si="3698"/>
        <v>-168.22389631492851</v>
      </c>
      <c r="AU506" s="552">
        <f t="shared" si="3698"/>
        <v>-203.02424952560861</v>
      </c>
      <c r="AV506" s="552">
        <f t="shared" si="3698"/>
        <v>-203.02424952560861</v>
      </c>
      <c r="AW506" s="552">
        <f t="shared" si="3698"/>
        <v>-182.72182457304785</v>
      </c>
      <c r="AX506" s="552">
        <f t="shared" si="3698"/>
        <v>-182.72182457304785</v>
      </c>
      <c r="AY506" s="552">
        <f t="shared" si="3698"/>
        <v>-162.42259557485227</v>
      </c>
      <c r="AZ506" s="552">
        <f t="shared" si="3698"/>
        <v>-121.81134854158934</v>
      </c>
      <c r="BA506" s="552">
        <f t="shared" si="3695"/>
        <v>-4253.8925804571036</v>
      </c>
      <c r="BB506" s="552">
        <f t="shared" ref="BB506:BY506" si="3699">0.1*BB503*-1</f>
        <v>-101.51212476280431</v>
      </c>
      <c r="BC506" s="552">
        <f t="shared" si="3699"/>
        <v>-101.51212476280431</v>
      </c>
      <c r="BD506" s="552">
        <f t="shared" si="3699"/>
        <v>-101.51212476280431</v>
      </c>
      <c r="BE506" s="552">
        <f t="shared" si="3699"/>
        <v>-81.19908366477182</v>
      </c>
      <c r="BF506" s="552">
        <f t="shared" si="3699"/>
        <v>-60.90727485768258</v>
      </c>
      <c r="BG506" s="552">
        <f t="shared" si="3699"/>
        <v>-81.19908366477182</v>
      </c>
      <c r="BH506" s="552">
        <f t="shared" si="3699"/>
        <v>-101.51212476280431</v>
      </c>
      <c r="BI506" s="552">
        <f t="shared" si="3699"/>
        <v>-101.51212476280431</v>
      </c>
      <c r="BJ506" s="552">
        <f t="shared" si="3699"/>
        <v>-152.50990800837636</v>
      </c>
      <c r="BK506" s="552">
        <f t="shared" si="3699"/>
        <v>-194.0880287811018</v>
      </c>
      <c r="BL506" s="552">
        <f t="shared" si="3699"/>
        <v>-252.57915431813274</v>
      </c>
      <c r="BM506" s="552">
        <f t="shared" si="3699"/>
        <v>-292.94441099679051</v>
      </c>
      <c r="BN506" s="552">
        <f t="shared" si="3699"/>
        <v>-289.56031889841273</v>
      </c>
      <c r="BO506" s="552">
        <f t="shared" si="3699"/>
        <v>-289.56244653611878</v>
      </c>
      <c r="BP506" s="552">
        <f t="shared" si="3699"/>
        <v>-319.04813668942757</v>
      </c>
      <c r="BQ506" s="552">
        <f t="shared" si="3699"/>
        <v>-315.42232372687994</v>
      </c>
      <c r="BR506" s="552">
        <f t="shared" si="3699"/>
        <v>-193.36179787193296</v>
      </c>
      <c r="BS506" s="552">
        <f t="shared" si="3699"/>
        <v>-168.22389631492851</v>
      </c>
      <c r="BT506" s="552">
        <f t="shared" si="3699"/>
        <v>-203.02424952560861</v>
      </c>
      <c r="BU506" s="552">
        <f t="shared" si="3699"/>
        <v>-203.02424952560861</v>
      </c>
      <c r="BV506" s="552">
        <f t="shared" si="3699"/>
        <v>-182.72182457304785</v>
      </c>
      <c r="BW506" s="552">
        <f t="shared" si="3699"/>
        <v>-182.72182457304785</v>
      </c>
      <c r="BX506" s="552">
        <f t="shared" si="3699"/>
        <v>-162.42259557485227</v>
      </c>
      <c r="BY506" s="552">
        <f t="shared" si="3699"/>
        <v>-121.81134854158934</v>
      </c>
      <c r="BZ506" s="552">
        <f t="shared" si="3696"/>
        <v>-4331.0671279838043</v>
      </c>
      <c r="CA506" s="552">
        <f t="shared" ref="CA506:CX506" si="3700">0.1*CA503*-1</f>
        <v>-101.51212476280431</v>
      </c>
      <c r="CB506" s="552">
        <f t="shared" si="3700"/>
        <v>-101.51212476280431</v>
      </c>
      <c r="CC506" s="552">
        <f t="shared" si="3700"/>
        <v>-101.51212476280431</v>
      </c>
      <c r="CD506" s="552">
        <f t="shared" si="3700"/>
        <v>-81.19908366477182</v>
      </c>
      <c r="CE506" s="552">
        <f t="shared" si="3700"/>
        <v>-60.90727485768258</v>
      </c>
      <c r="CF506" s="552">
        <f t="shared" si="3700"/>
        <v>-81.19908366477182</v>
      </c>
      <c r="CG506" s="552">
        <f t="shared" si="3700"/>
        <v>-101.51212476280431</v>
      </c>
      <c r="CH506" s="552">
        <f t="shared" si="3700"/>
        <v>-101.51212476280431</v>
      </c>
      <c r="CI506" s="552">
        <f t="shared" si="3700"/>
        <v>-152.50990800837636</v>
      </c>
      <c r="CJ506" s="552">
        <f t="shared" si="3700"/>
        <v>-194.0880287811018</v>
      </c>
      <c r="CK506" s="552">
        <f t="shared" si="3700"/>
        <v>-252.57915431813274</v>
      </c>
      <c r="CL506" s="552">
        <f t="shared" si="3700"/>
        <v>-292.94441099679051</v>
      </c>
      <c r="CM506" s="552">
        <f t="shared" si="3700"/>
        <v>-296.70609993761627</v>
      </c>
      <c r="CN506" s="552">
        <f t="shared" si="3700"/>
        <v>-295.99364947140208</v>
      </c>
      <c r="CO506" s="552">
        <f t="shared" si="3700"/>
        <v>-326.90849583255158</v>
      </c>
      <c r="CP506" s="552">
        <f t="shared" si="3700"/>
        <v>-323.2826828700039</v>
      </c>
      <c r="CQ506" s="552">
        <f t="shared" si="3700"/>
        <v>-198.36384459937551</v>
      </c>
      <c r="CR506" s="552">
        <f t="shared" si="3700"/>
        <v>-173.94063363329803</v>
      </c>
      <c r="CS506" s="552">
        <f t="shared" si="3700"/>
        <v>-210.17003056481224</v>
      </c>
      <c r="CT506" s="552">
        <f t="shared" si="3700"/>
        <v>-210.17003056481224</v>
      </c>
      <c r="CU506" s="552">
        <f t="shared" si="3700"/>
        <v>-189.15302750833112</v>
      </c>
      <c r="CV506" s="552">
        <f t="shared" si="3700"/>
        <v>-189.15302750833112</v>
      </c>
      <c r="CW506" s="552">
        <f t="shared" si="3700"/>
        <v>-168.13933289322179</v>
      </c>
      <c r="CX506" s="552">
        <f t="shared" si="3700"/>
        <v>-126.09870449439892</v>
      </c>
      <c r="CY506" s="129"/>
      <c r="CZ506" s="129"/>
      <c r="DA506" s="129"/>
      <c r="DB506" s="129"/>
      <c r="DC506" s="129"/>
      <c r="DD506" s="129"/>
      <c r="DE506" s="129"/>
      <c r="DF506" s="129"/>
      <c r="DG506" s="129"/>
      <c r="DH506" s="129"/>
    </row>
    <row r="507" spans="1:112" ht="15.75" thickBot="1">
      <c r="A507" s="553" t="s">
        <v>1156</v>
      </c>
      <c r="B507" s="554">
        <f>4*AB507+4*BA507+19*C507+BZ507*4</f>
        <v>3375747.039612364</v>
      </c>
      <c r="C507" s="554">
        <f t="shared" ref="C507:AH507" si="3701">C498-C503-C505-C506</f>
        <v>114050.26150239598</v>
      </c>
      <c r="D507" s="554">
        <f t="shared" si="3701"/>
        <v>2822.7260921647498</v>
      </c>
      <c r="E507" s="554">
        <f t="shared" si="3701"/>
        <v>2529.7355084487508</v>
      </c>
      <c r="F507" s="554">
        <f t="shared" si="3701"/>
        <v>2529.7355084487508</v>
      </c>
      <c r="G507" s="554">
        <f t="shared" si="3701"/>
        <v>2566.057586473044</v>
      </c>
      <c r="H507" s="554">
        <f t="shared" si="3701"/>
        <v>2748.6838657368471</v>
      </c>
      <c r="I507" s="554">
        <f t="shared" si="3701"/>
        <v>2712.5528783310428</v>
      </c>
      <c r="J507" s="554">
        <f t="shared" si="3701"/>
        <v>2676.2308003067465</v>
      </c>
      <c r="K507" s="554">
        <f t="shared" si="3701"/>
        <v>4715.6874888104385</v>
      </c>
      <c r="L507" s="554">
        <f t="shared" si="3701"/>
        <v>5282.2036696765981</v>
      </c>
      <c r="M507" s="554">
        <f t="shared" si="3701"/>
        <v>5933.4676257280662</v>
      </c>
      <c r="N507" s="554">
        <f t="shared" si="3701"/>
        <v>5846.5333714687877</v>
      </c>
      <c r="O507" s="554">
        <f t="shared" si="3701"/>
        <v>5336.7507695028698</v>
      </c>
      <c r="P507" s="554">
        <f t="shared" si="3701"/>
        <v>5220.7123065302667</v>
      </c>
      <c r="Q507" s="554">
        <f t="shared" si="3701"/>
        <v>5367.1884496489138</v>
      </c>
      <c r="R507" s="554">
        <f t="shared" si="3701"/>
        <v>4955.3219464111335</v>
      </c>
      <c r="S507" s="554">
        <f t="shared" si="3701"/>
        <v>4841.4589712160632</v>
      </c>
      <c r="T507" s="554">
        <f t="shared" si="3701"/>
        <v>5940.0037039105864</v>
      </c>
      <c r="U507" s="554">
        <f t="shared" si="3701"/>
        <v>6312.7401097816246</v>
      </c>
      <c r="V507" s="554">
        <f t="shared" si="3701"/>
        <v>6585.5180983175032</v>
      </c>
      <c r="W507" s="554">
        <f t="shared" si="3701"/>
        <v>7025.0039738915029</v>
      </c>
      <c r="X507" s="554">
        <f t="shared" si="3701"/>
        <v>6768.2399228905497</v>
      </c>
      <c r="Y507" s="554">
        <f t="shared" si="3701"/>
        <v>5889.2681717425539</v>
      </c>
      <c r="Z507" s="554">
        <f t="shared" si="3701"/>
        <v>5632.4753571523142</v>
      </c>
      <c r="AA507" s="554">
        <f t="shared" si="3701"/>
        <v>3811.9653258063222</v>
      </c>
      <c r="AB507" s="554">
        <f t="shared" si="3701"/>
        <v>99639.357580234719</v>
      </c>
      <c r="AC507" s="554">
        <f t="shared" si="3701"/>
        <v>2361.265922812051</v>
      </c>
      <c r="AD507" s="554">
        <f t="shared" si="3701"/>
        <v>2094.6052707630688</v>
      </c>
      <c r="AE507" s="554">
        <f t="shared" si="3701"/>
        <v>2094.6052707630688</v>
      </c>
      <c r="AF507" s="554">
        <f t="shared" si="3701"/>
        <v>2144.1511459220069</v>
      </c>
      <c r="AG507" s="554">
        <f t="shared" si="3701"/>
        <v>2326.77742518581</v>
      </c>
      <c r="AH507" s="554">
        <f t="shared" si="3701"/>
        <v>2277.4226406453613</v>
      </c>
      <c r="AI507" s="554">
        <f t="shared" ref="AI507:BN507" si="3702">AI498-AI503-AI505-AI506</f>
        <v>2227.9552072212718</v>
      </c>
      <c r="AJ507" s="554">
        <f t="shared" si="3702"/>
        <v>4227.8948594159619</v>
      </c>
      <c r="AK507" s="554">
        <f t="shared" si="3702"/>
        <v>4702.082313918916</v>
      </c>
      <c r="AL507" s="554">
        <f t="shared" si="3702"/>
        <v>5261.0542360998443</v>
      </c>
      <c r="AM507" s="554">
        <f t="shared" si="3702"/>
        <v>5134.5662530389091</v>
      </c>
      <c r="AN507" s="554">
        <f t="shared" si="3702"/>
        <v>4637.9682273402132</v>
      </c>
      <c r="AO507" s="554">
        <f t="shared" si="3702"/>
        <v>4535.0836053185039</v>
      </c>
      <c r="AP507" s="554">
        <f t="shared" si="3702"/>
        <v>4668.4059074862571</v>
      </c>
      <c r="AQ507" s="554">
        <f t="shared" si="3702"/>
        <v>4269.6932451993707</v>
      </c>
      <c r="AR507" s="554">
        <f t="shared" si="3702"/>
        <v>4169.0455815878413</v>
      </c>
      <c r="AS507" s="554">
        <f t="shared" si="3702"/>
        <v>5267.5903142823645</v>
      </c>
      <c r="AT507" s="554">
        <f t="shared" si="3702"/>
        <v>5627.1114085698619</v>
      </c>
      <c r="AU507" s="554">
        <f t="shared" si="3702"/>
        <v>5847.1818273531862</v>
      </c>
      <c r="AV507" s="554">
        <f t="shared" si="3702"/>
        <v>6247.1139741255247</v>
      </c>
      <c r="AW507" s="554">
        <f t="shared" si="3702"/>
        <v>6029.9036519262327</v>
      </c>
      <c r="AX507" s="554">
        <f t="shared" si="3702"/>
        <v>5230.0393583815558</v>
      </c>
      <c r="AY507" s="554">
        <f t="shared" si="3702"/>
        <v>5012.7812993483449</v>
      </c>
      <c r="AZ507" s="554">
        <f t="shared" si="3702"/>
        <v>3245.0586335292223</v>
      </c>
      <c r="BA507" s="554">
        <f t="shared" si="3702"/>
        <v>88431.224136552715</v>
      </c>
      <c r="BB507" s="554">
        <f t="shared" si="3702"/>
        <v>2002.3524577599508</v>
      </c>
      <c r="BC507" s="554">
        <f t="shared" si="3702"/>
        <v>1756.2403674385112</v>
      </c>
      <c r="BD507" s="554">
        <f t="shared" si="3702"/>
        <v>1756.2403674385112</v>
      </c>
      <c r="BE507" s="554">
        <f t="shared" si="3702"/>
        <v>1816.0016921600845</v>
      </c>
      <c r="BF507" s="554">
        <f t="shared" si="3702"/>
        <v>1998.6279714238874</v>
      </c>
      <c r="BG507" s="554">
        <f t="shared" si="3702"/>
        <v>1939.0577373208039</v>
      </c>
      <c r="BH507" s="554">
        <f t="shared" si="3702"/>
        <v>1879.296412599231</v>
      </c>
      <c r="BI507" s="554">
        <f t="shared" si="3702"/>
        <v>3848.4645480813901</v>
      </c>
      <c r="BJ507" s="554">
        <f t="shared" si="3702"/>
        <v>4250.8768149962825</v>
      </c>
      <c r="BK507" s="554">
        <f t="shared" si="3702"/>
        <v>4738.0660441667878</v>
      </c>
      <c r="BL507" s="554">
        <f t="shared" si="3702"/>
        <v>4580.8140498156718</v>
      </c>
      <c r="BM507" s="554">
        <f t="shared" si="3702"/>
        <v>4094.4706945470321</v>
      </c>
      <c r="BN507" s="554">
        <f t="shared" si="3702"/>
        <v>4001.8714782717111</v>
      </c>
      <c r="BO507" s="554">
        <f t="shared" ref="BO507:CT507" si="3703">BO498-BO503-BO505-BO506</f>
        <v>4124.9083746930764</v>
      </c>
      <c r="BP507" s="554">
        <f t="shared" si="3703"/>
        <v>3736.4811181525765</v>
      </c>
      <c r="BQ507" s="554">
        <f t="shared" si="3703"/>
        <v>3646.0573896547849</v>
      </c>
      <c r="BR507" s="554">
        <f t="shared" si="3703"/>
        <v>4744.602122349308</v>
      </c>
      <c r="BS507" s="554">
        <f t="shared" si="3703"/>
        <v>5093.8992815230686</v>
      </c>
      <c r="BT507" s="554">
        <f t="shared" si="3703"/>
        <v>5272.9202832698247</v>
      </c>
      <c r="BU507" s="554">
        <f t="shared" si="3703"/>
        <v>5642.0884187519841</v>
      </c>
      <c r="BV507" s="554">
        <f t="shared" si="3703"/>
        <v>5455.6421078428712</v>
      </c>
      <c r="BW507" s="554">
        <f t="shared" si="3703"/>
        <v>4717.3058368785541</v>
      </c>
      <c r="BX507" s="554">
        <f t="shared" si="3703"/>
        <v>4530.8307623801547</v>
      </c>
      <c r="BY507" s="554">
        <f t="shared" si="3703"/>
        <v>2804.1078050366427</v>
      </c>
      <c r="BZ507" s="554">
        <f t="shared" si="3703"/>
        <v>114127.43604992268</v>
      </c>
      <c r="CA507" s="554">
        <f t="shared" si="3703"/>
        <v>2822.7260921647498</v>
      </c>
      <c r="CB507" s="554">
        <f t="shared" si="3703"/>
        <v>2529.7355084487508</v>
      </c>
      <c r="CC507" s="554">
        <f t="shared" si="3703"/>
        <v>2529.7355084487508</v>
      </c>
      <c r="CD507" s="554">
        <f t="shared" si="3703"/>
        <v>2566.057586473044</v>
      </c>
      <c r="CE507" s="554">
        <f t="shared" si="3703"/>
        <v>2748.6838657368471</v>
      </c>
      <c r="CF507" s="554">
        <f t="shared" si="3703"/>
        <v>2712.5528783310428</v>
      </c>
      <c r="CG507" s="554">
        <f t="shared" si="3703"/>
        <v>2676.2308003067465</v>
      </c>
      <c r="CH507" s="554">
        <f t="shared" si="3703"/>
        <v>4715.6874888104385</v>
      </c>
      <c r="CI507" s="554">
        <f t="shared" si="3703"/>
        <v>5282.2036696765981</v>
      </c>
      <c r="CJ507" s="554">
        <f t="shared" si="3703"/>
        <v>5933.4676257280662</v>
      </c>
      <c r="CK507" s="554">
        <f t="shared" si="3703"/>
        <v>5846.5333714687877</v>
      </c>
      <c r="CL507" s="554">
        <f t="shared" si="3703"/>
        <v>5336.7507695028698</v>
      </c>
      <c r="CM507" s="554">
        <f t="shared" si="3703"/>
        <v>5156.4002771774349</v>
      </c>
      <c r="CN507" s="554">
        <f t="shared" si="3703"/>
        <v>5309.3076232313651</v>
      </c>
      <c r="CO507" s="554">
        <f t="shared" si="3703"/>
        <v>4884.5787141230176</v>
      </c>
      <c r="CP507" s="554">
        <f t="shared" si="3703"/>
        <v>4770.7157389279473</v>
      </c>
      <c r="CQ507" s="554">
        <f t="shared" si="3703"/>
        <v>5894.9852833636041</v>
      </c>
      <c r="CR507" s="554">
        <f t="shared" si="3703"/>
        <v>6261.2894739162984</v>
      </c>
      <c r="CS507" s="554">
        <f t="shared" si="3703"/>
        <v>6521.2060689646696</v>
      </c>
      <c r="CT507" s="554">
        <f t="shared" si="3703"/>
        <v>6960.6919445386702</v>
      </c>
      <c r="CU507" s="554">
        <f t="shared" ref="CU507:CX507" si="3704">CU498-CU503-CU505-CU506</f>
        <v>6710.359096473001</v>
      </c>
      <c r="CV507" s="554">
        <f t="shared" si="3704"/>
        <v>5831.3873453250053</v>
      </c>
      <c r="CW507" s="554">
        <f t="shared" si="3704"/>
        <v>5581.0247212869881</v>
      </c>
      <c r="CX507" s="554">
        <f t="shared" si="3704"/>
        <v>4175.460024104269</v>
      </c>
      <c r="CY507" s="129"/>
      <c r="CZ507" s="129"/>
      <c r="DA507" s="129"/>
      <c r="DB507" s="129"/>
      <c r="DC507" s="129"/>
      <c r="DD507" s="129"/>
      <c r="DE507" s="129"/>
      <c r="DF507" s="129"/>
      <c r="DG507" s="129"/>
      <c r="DH507" s="129"/>
    </row>
    <row r="508" spans="1:112">
      <c r="A508" s="553"/>
      <c r="B508" s="553"/>
      <c r="C508" s="553"/>
      <c r="D508" s="553"/>
      <c r="E508" s="553"/>
      <c r="F508" s="553"/>
      <c r="G508" s="553"/>
      <c r="H508" s="553"/>
      <c r="I508" s="553"/>
      <c r="J508" s="553"/>
      <c r="K508" s="553"/>
      <c r="L508" s="553"/>
      <c r="M508" s="553"/>
      <c r="N508" s="553"/>
      <c r="O508" s="553"/>
      <c r="P508" s="553"/>
      <c r="Q508" s="553"/>
      <c r="R508" s="553"/>
      <c r="S508" s="553"/>
      <c r="T508" s="553"/>
      <c r="U508" s="553"/>
      <c r="V508" s="553"/>
      <c r="W508" s="553"/>
      <c r="X508" s="553"/>
      <c r="Y508" s="553"/>
      <c r="Z508" s="553"/>
      <c r="AA508" s="553"/>
      <c r="AB508" s="553"/>
      <c r="AC508" s="553"/>
      <c r="AD508" s="553"/>
      <c r="AE508" s="553"/>
      <c r="AF508" s="553"/>
      <c r="AG508" s="553"/>
      <c r="AH508" s="553"/>
      <c r="AI508" s="553"/>
      <c r="AJ508" s="553"/>
      <c r="AK508" s="553"/>
      <c r="AL508" s="553"/>
      <c r="AM508" s="553"/>
      <c r="AN508" s="553"/>
      <c r="AO508" s="553"/>
      <c r="AP508" s="553"/>
      <c r="AQ508" s="553"/>
      <c r="AR508" s="553"/>
      <c r="AS508" s="553"/>
      <c r="AT508" s="553"/>
      <c r="AU508" s="553"/>
      <c r="AV508" s="553"/>
      <c r="AW508" s="553"/>
      <c r="AX508" s="553"/>
      <c r="AY508" s="553"/>
      <c r="AZ508" s="553"/>
      <c r="BA508" s="553"/>
      <c r="BB508" s="553"/>
      <c r="BC508" s="553"/>
      <c r="BD508" s="553"/>
      <c r="BE508" s="553"/>
      <c r="BF508" s="553"/>
      <c r="BG508" s="553"/>
      <c r="BH508" s="553"/>
      <c r="BI508" s="553"/>
      <c r="BJ508" s="553"/>
      <c r="BK508" s="553"/>
      <c r="BL508" s="553"/>
      <c r="BM508" s="553"/>
      <c r="BN508" s="553"/>
      <c r="BO508" s="553"/>
      <c r="BP508" s="553"/>
      <c r="BQ508" s="553"/>
      <c r="BR508" s="553"/>
      <c r="BS508" s="553"/>
      <c r="BT508" s="553"/>
      <c r="BU508" s="553"/>
      <c r="BV508" s="553"/>
      <c r="BW508" s="553"/>
      <c r="BX508" s="553"/>
      <c r="BY508" s="553"/>
      <c r="BZ508" s="553"/>
      <c r="CA508" s="553"/>
      <c r="CB508" s="553"/>
      <c r="CC508" s="553"/>
      <c r="CD508" s="553"/>
      <c r="CE508" s="553"/>
      <c r="CF508" s="553"/>
      <c r="CG508" s="553"/>
      <c r="CH508" s="553"/>
      <c r="CI508" s="553"/>
      <c r="CJ508" s="553"/>
      <c r="CK508" s="553"/>
      <c r="CL508" s="553"/>
      <c r="CM508" s="553"/>
      <c r="CN508" s="553"/>
      <c r="CO508" s="553"/>
      <c r="CP508" s="553"/>
      <c r="CQ508" s="553"/>
      <c r="CR508" s="553"/>
      <c r="CS508" s="553"/>
      <c r="CT508" s="553"/>
      <c r="CU508" s="553"/>
      <c r="CV508" s="553"/>
      <c r="CW508" s="553"/>
      <c r="CX508" s="553"/>
      <c r="CY508" s="129"/>
      <c r="CZ508" s="129"/>
      <c r="DA508" s="129"/>
      <c r="DB508" s="129"/>
      <c r="DC508" s="129"/>
      <c r="DD508" s="129"/>
      <c r="DE508" s="129"/>
      <c r="DF508" s="129"/>
      <c r="DG508" s="129"/>
      <c r="DH508" s="129"/>
    </row>
    <row r="509" spans="1:112">
      <c r="A509" s="556" t="s">
        <v>1197</v>
      </c>
      <c r="B509" s="557"/>
      <c r="C509" s="557"/>
      <c r="D509" s="557"/>
      <c r="E509" s="557"/>
      <c r="F509" s="557"/>
      <c r="G509" s="557"/>
      <c r="H509" s="557"/>
      <c r="I509" s="557"/>
      <c r="J509" s="557"/>
      <c r="K509" s="557"/>
      <c r="L509" s="557"/>
      <c r="M509" s="557"/>
      <c r="N509" s="557"/>
      <c r="O509" s="557"/>
      <c r="P509" s="557"/>
      <c r="Q509" s="557"/>
      <c r="R509" s="557"/>
      <c r="S509" s="557"/>
      <c r="T509" s="557"/>
      <c r="U509" s="557"/>
      <c r="V509" s="557"/>
      <c r="W509" s="557"/>
      <c r="X509" s="557"/>
      <c r="Y509" s="557"/>
      <c r="Z509" s="557"/>
      <c r="AA509" s="557"/>
      <c r="AB509" s="557"/>
      <c r="AC509" s="557"/>
      <c r="AD509" s="557"/>
      <c r="AE509" s="557"/>
      <c r="AF509" s="557"/>
      <c r="AG509" s="557"/>
      <c r="AH509" s="557"/>
      <c r="AI509" s="557"/>
      <c r="AJ509" s="557"/>
      <c r="AK509" s="557"/>
      <c r="AL509" s="557"/>
      <c r="AM509" s="557"/>
      <c r="AN509" s="557"/>
      <c r="AO509" s="557"/>
      <c r="AP509" s="557"/>
      <c r="AQ509" s="557"/>
      <c r="AR509" s="557"/>
      <c r="AS509" s="557"/>
      <c r="AT509" s="557"/>
      <c r="AU509" s="557"/>
      <c r="AV509" s="557"/>
      <c r="AW509" s="557"/>
      <c r="AX509" s="557"/>
      <c r="AY509" s="557"/>
      <c r="AZ509" s="557"/>
      <c r="BA509" s="557"/>
      <c r="BB509" s="557"/>
      <c r="BC509" s="557"/>
      <c r="BD509" s="557"/>
      <c r="BE509" s="557"/>
      <c r="BF509" s="557"/>
      <c r="BG509" s="557"/>
      <c r="BH509" s="557"/>
      <c r="BI509" s="557"/>
      <c r="BJ509" s="557"/>
      <c r="BK509" s="557"/>
      <c r="BL509" s="557"/>
      <c r="BM509" s="557"/>
      <c r="BN509" s="557"/>
      <c r="BO509" s="557"/>
      <c r="BP509" s="557"/>
      <c r="BQ509" s="557"/>
      <c r="BR509" s="557"/>
      <c r="BS509" s="557"/>
      <c r="BT509" s="557"/>
      <c r="BU509" s="557"/>
      <c r="BV509" s="557"/>
      <c r="BW509" s="557"/>
      <c r="BX509" s="557"/>
      <c r="BY509" s="557"/>
      <c r="BZ509" s="557"/>
      <c r="CA509" s="557"/>
      <c r="CB509" s="557"/>
      <c r="CC509" s="557"/>
      <c r="CD509" s="557"/>
      <c r="CE509" s="557"/>
      <c r="CF509" s="557"/>
      <c r="CG509" s="557"/>
      <c r="CH509" s="557"/>
      <c r="CI509" s="557"/>
      <c r="CJ509" s="557"/>
      <c r="CK509" s="557"/>
      <c r="CL509" s="557"/>
      <c r="CM509" s="557"/>
      <c r="CN509" s="557"/>
      <c r="CO509" s="557"/>
      <c r="CP509" s="557"/>
      <c r="CQ509" s="557"/>
      <c r="CR509" s="557"/>
      <c r="CS509" s="557"/>
      <c r="CT509" s="557"/>
      <c r="CU509" s="557"/>
      <c r="CV509" s="557"/>
      <c r="CW509" s="557"/>
      <c r="CX509" s="557">
        <v>0</v>
      </c>
      <c r="CY509" s="129"/>
      <c r="CZ509" s="129"/>
      <c r="DA509" s="129"/>
      <c r="DB509" s="129"/>
      <c r="DC509" s="129"/>
      <c r="DD509" s="129"/>
      <c r="DE509" s="129"/>
      <c r="DF509" s="129"/>
      <c r="DG509" s="129"/>
      <c r="DH509" s="129"/>
    </row>
    <row r="510" spans="1:112">
      <c r="A510" s="603" t="s">
        <v>1198</v>
      </c>
      <c r="B510" s="604"/>
      <c r="C510" s="604"/>
      <c r="D510" s="605" t="s">
        <v>1199</v>
      </c>
      <c r="E510" s="605" t="s">
        <v>1200</v>
      </c>
      <c r="F510" s="605" t="s">
        <v>1200</v>
      </c>
      <c r="G510" s="605" t="s">
        <v>1200</v>
      </c>
      <c r="H510" s="605" t="s">
        <v>1200</v>
      </c>
      <c r="I510" s="605" t="s">
        <v>1200</v>
      </c>
      <c r="J510" s="605" t="s">
        <v>1201</v>
      </c>
      <c r="K510" s="605" t="s">
        <v>1201</v>
      </c>
      <c r="L510" s="605" t="s">
        <v>1201</v>
      </c>
      <c r="M510" s="605" t="s">
        <v>1201</v>
      </c>
      <c r="N510" s="605" t="s">
        <v>1201</v>
      </c>
      <c r="O510" s="605" t="s">
        <v>1201</v>
      </c>
      <c r="P510" s="605" t="s">
        <v>1201</v>
      </c>
      <c r="Q510" s="605" t="s">
        <v>1201</v>
      </c>
      <c r="R510" s="605" t="s">
        <v>1201</v>
      </c>
      <c r="S510" s="605" t="s">
        <v>1201</v>
      </c>
      <c r="T510" s="605" t="s">
        <v>1201</v>
      </c>
      <c r="U510" s="605" t="s">
        <v>1202</v>
      </c>
      <c r="V510" s="605" t="s">
        <v>1202</v>
      </c>
      <c r="W510" s="605" t="s">
        <v>1202</v>
      </c>
      <c r="X510" s="605" t="s">
        <v>1202</v>
      </c>
      <c r="Y510" s="605" t="s">
        <v>1199</v>
      </c>
      <c r="Z510" s="605" t="s">
        <v>1199</v>
      </c>
      <c r="AA510" s="605" t="s">
        <v>1199</v>
      </c>
      <c r="AB510" s="604"/>
      <c r="AC510" s="605" t="s">
        <v>1199</v>
      </c>
      <c r="AD510" s="605" t="s">
        <v>1200</v>
      </c>
      <c r="AE510" s="605" t="s">
        <v>1200</v>
      </c>
      <c r="AF510" s="605" t="s">
        <v>1200</v>
      </c>
      <c r="AG510" s="605" t="s">
        <v>1200</v>
      </c>
      <c r="AH510" s="605" t="s">
        <v>1200</v>
      </c>
      <c r="AI510" s="605" t="s">
        <v>1199</v>
      </c>
      <c r="AJ510" s="605" t="s">
        <v>1199</v>
      </c>
      <c r="AK510" s="605" t="s">
        <v>1199</v>
      </c>
      <c r="AL510" s="605" t="s">
        <v>1199</v>
      </c>
      <c r="AM510" s="605" t="s">
        <v>1201</v>
      </c>
      <c r="AN510" s="605" t="s">
        <v>1201</v>
      </c>
      <c r="AO510" s="605" t="s">
        <v>1201</v>
      </c>
      <c r="AP510" s="605" t="s">
        <v>1199</v>
      </c>
      <c r="AQ510" s="605" t="s">
        <v>1199</v>
      </c>
      <c r="AR510" s="605" t="s">
        <v>1201</v>
      </c>
      <c r="AS510" s="605" t="s">
        <v>1201</v>
      </c>
      <c r="AT510" s="605" t="s">
        <v>1201</v>
      </c>
      <c r="AU510" s="605" t="s">
        <v>1201</v>
      </c>
      <c r="AV510" s="605" t="s">
        <v>1201</v>
      </c>
      <c r="AW510" s="605" t="s">
        <v>1201</v>
      </c>
      <c r="AX510" s="605" t="s">
        <v>1201</v>
      </c>
      <c r="AY510" s="605" t="s">
        <v>1201</v>
      </c>
      <c r="AZ510" s="605" t="s">
        <v>1199</v>
      </c>
      <c r="BA510" s="604"/>
      <c r="BB510" s="605" t="s">
        <v>1199</v>
      </c>
      <c r="BC510" s="605" t="s">
        <v>1200</v>
      </c>
      <c r="BD510" s="605" t="s">
        <v>1200</v>
      </c>
      <c r="BE510" s="605" t="s">
        <v>1200</v>
      </c>
      <c r="BF510" s="605" t="s">
        <v>1200</v>
      </c>
      <c r="BG510" s="605" t="s">
        <v>1200</v>
      </c>
      <c r="BH510" s="605" t="s">
        <v>1199</v>
      </c>
      <c r="BI510" s="605" t="s">
        <v>1199</v>
      </c>
      <c r="BJ510" s="605" t="s">
        <v>1199</v>
      </c>
      <c r="BK510" s="605" t="s">
        <v>1199</v>
      </c>
      <c r="BL510" s="605" t="s">
        <v>1199</v>
      </c>
      <c r="BM510" s="605" t="s">
        <v>1199</v>
      </c>
      <c r="BN510" s="605" t="s">
        <v>1199</v>
      </c>
      <c r="BO510" s="605" t="s">
        <v>1199</v>
      </c>
      <c r="BP510" s="605" t="s">
        <v>1199</v>
      </c>
      <c r="BQ510" s="605" t="s">
        <v>1199</v>
      </c>
      <c r="BR510" s="605" t="s">
        <v>1199</v>
      </c>
      <c r="BS510" s="605" t="s">
        <v>1199</v>
      </c>
      <c r="BT510" s="605" t="s">
        <v>1199</v>
      </c>
      <c r="BU510" s="605" t="s">
        <v>1199</v>
      </c>
      <c r="BV510" s="605" t="s">
        <v>1199</v>
      </c>
      <c r="BW510" s="605" t="s">
        <v>1199</v>
      </c>
      <c r="BX510" s="605" t="s">
        <v>1199</v>
      </c>
      <c r="BY510" s="605" t="s">
        <v>1199</v>
      </c>
      <c r="BZ510" s="604"/>
      <c r="CA510" s="605" t="str">
        <f>D510</f>
        <v>V</v>
      </c>
      <c r="CB510" s="605" t="str">
        <f t="shared" ref="CB510" si="3705">E510</f>
        <v>SV</v>
      </c>
      <c r="CC510" s="605" t="str">
        <f t="shared" ref="CC510" si="3706">F510</f>
        <v>SV</v>
      </c>
      <c r="CD510" s="605" t="str">
        <f t="shared" ref="CD510" si="3707">G510</f>
        <v>SV</v>
      </c>
      <c r="CE510" s="605" t="str">
        <f t="shared" ref="CE510" si="3708">H510</f>
        <v>SV</v>
      </c>
      <c r="CF510" s="605" t="str">
        <f t="shared" ref="CF510" si="3709">I510</f>
        <v>SV</v>
      </c>
      <c r="CG510" s="605" t="str">
        <f t="shared" ref="CG510" si="3710">J510</f>
        <v>C</v>
      </c>
      <c r="CH510" s="605" t="str">
        <f t="shared" ref="CH510" si="3711">K510</f>
        <v>C</v>
      </c>
      <c r="CI510" s="605" t="str">
        <f t="shared" ref="CI510" si="3712">L510</f>
        <v>C</v>
      </c>
      <c r="CJ510" s="605" t="str">
        <f t="shared" ref="CJ510" si="3713">M510</f>
        <v>C</v>
      </c>
      <c r="CK510" s="605" t="str">
        <f t="shared" ref="CK510" si="3714">N510</f>
        <v>C</v>
      </c>
      <c r="CL510" s="605" t="str">
        <f t="shared" ref="CL510" si="3715">O510</f>
        <v>C</v>
      </c>
      <c r="CM510" s="605" t="str">
        <f t="shared" ref="CM510" si="3716">P510</f>
        <v>C</v>
      </c>
      <c r="CN510" s="605" t="str">
        <f t="shared" ref="CN510" si="3717">Q510</f>
        <v>C</v>
      </c>
      <c r="CO510" s="605" t="str">
        <f t="shared" ref="CO510" si="3718">R510</f>
        <v>C</v>
      </c>
      <c r="CP510" s="605" t="str">
        <f t="shared" ref="CP510" si="3719">S510</f>
        <v>C</v>
      </c>
      <c r="CQ510" s="605" t="str">
        <f t="shared" ref="CQ510" si="3720">T510</f>
        <v>C</v>
      </c>
      <c r="CR510" s="605" t="str">
        <f t="shared" ref="CR510" si="3721">U510</f>
        <v>P</v>
      </c>
      <c r="CS510" s="605" t="str">
        <f t="shared" ref="CS510" si="3722">V510</f>
        <v>P</v>
      </c>
      <c r="CT510" s="605" t="str">
        <f t="shared" ref="CT510" si="3723">W510</f>
        <v>P</v>
      </c>
      <c r="CU510" s="605" t="str">
        <f t="shared" ref="CU510" si="3724">X510</f>
        <v>P</v>
      </c>
      <c r="CV510" s="605" t="str">
        <f t="shared" ref="CV510" si="3725">Y510</f>
        <v>V</v>
      </c>
      <c r="CW510" s="605" t="str">
        <f t="shared" ref="CW510" si="3726">Z510</f>
        <v>V</v>
      </c>
      <c r="CX510" s="605" t="str">
        <f t="shared" ref="CX510" si="3727">AA510</f>
        <v>V</v>
      </c>
      <c r="CY510" s="129"/>
      <c r="CZ510" s="129"/>
      <c r="DA510" s="129"/>
      <c r="DB510" s="129"/>
      <c r="DC510" s="129"/>
      <c r="DD510" s="129"/>
      <c r="DE510" s="129"/>
      <c r="DF510" s="129"/>
      <c r="DG510" s="129"/>
      <c r="DH510" s="129"/>
    </row>
    <row r="511" spans="1:112">
      <c r="A511" s="603"/>
      <c r="B511" s="604"/>
      <c r="C511" s="604"/>
      <c r="D511" s="605"/>
      <c r="E511" s="605"/>
      <c r="F511" s="605"/>
      <c r="G511" s="605"/>
      <c r="H511" s="605"/>
      <c r="I511" s="605"/>
      <c r="J511" s="605"/>
      <c r="K511" s="605"/>
      <c r="L511" s="605"/>
      <c r="M511" s="605"/>
      <c r="N511" s="605"/>
      <c r="O511" s="605"/>
      <c r="P511" s="605"/>
      <c r="Q511" s="605"/>
      <c r="R511" s="605"/>
      <c r="S511" s="605"/>
      <c r="T511" s="605"/>
      <c r="U511" s="605"/>
      <c r="V511" s="605"/>
      <c r="W511" s="605"/>
      <c r="X511" s="605"/>
      <c r="Y511" s="605"/>
      <c r="Z511" s="605"/>
      <c r="AA511" s="605"/>
      <c r="AB511" s="604"/>
      <c r="AC511" s="605"/>
      <c r="AD511" s="605"/>
      <c r="AE511" s="605"/>
      <c r="AF511" s="605"/>
      <c r="AG511" s="605"/>
      <c r="AH511" s="605"/>
      <c r="AI511" s="605"/>
      <c r="AJ511" s="605"/>
      <c r="AK511" s="605"/>
      <c r="AL511" s="605"/>
      <c r="AM511" s="605"/>
      <c r="AN511" s="605"/>
      <c r="AO511" s="605"/>
      <c r="AP511" s="605"/>
      <c r="AQ511" s="605"/>
      <c r="AR511" s="605"/>
      <c r="AS511" s="605"/>
      <c r="AT511" s="605"/>
      <c r="AU511" s="605"/>
      <c r="AV511" s="605"/>
      <c r="AW511" s="605"/>
      <c r="AX511" s="605"/>
      <c r="AY511" s="605"/>
      <c r="AZ511" s="605"/>
      <c r="BA511" s="604"/>
      <c r="BB511" s="605"/>
      <c r="BC511" s="605"/>
      <c r="BD511" s="605"/>
      <c r="BE511" s="605"/>
      <c r="BF511" s="605"/>
      <c r="BG511" s="605"/>
      <c r="BH511" s="605"/>
      <c r="BI511" s="605"/>
      <c r="BJ511" s="605"/>
      <c r="BK511" s="605"/>
      <c r="BL511" s="605"/>
      <c r="BM511" s="605"/>
      <c r="BN511" s="605"/>
      <c r="BO511" s="605"/>
      <c r="BP511" s="605"/>
      <c r="BQ511" s="605"/>
      <c r="BR511" s="605"/>
      <c r="BS511" s="605"/>
      <c r="BT511" s="605"/>
      <c r="BU511" s="605"/>
      <c r="BV511" s="605"/>
      <c r="BW511" s="605"/>
      <c r="BX511" s="605"/>
      <c r="BY511" s="605"/>
      <c r="BZ511" s="604"/>
      <c r="CA511" s="605"/>
      <c r="CB511" s="605"/>
      <c r="CC511" s="605"/>
      <c r="CD511" s="605"/>
      <c r="CE511" s="605"/>
      <c r="CF511" s="605"/>
      <c r="CG511" s="605"/>
      <c r="CH511" s="605"/>
      <c r="CI511" s="605"/>
      <c r="CJ511" s="605"/>
      <c r="CK511" s="605"/>
      <c r="CL511" s="605"/>
      <c r="CM511" s="605"/>
      <c r="CN511" s="605"/>
      <c r="CO511" s="605"/>
      <c r="CP511" s="605"/>
      <c r="CQ511" s="605"/>
      <c r="CR511" s="605"/>
      <c r="CS511" s="605"/>
      <c r="CT511" s="605"/>
      <c r="CU511" s="605"/>
      <c r="CV511" s="605"/>
      <c r="CW511" s="605"/>
      <c r="CX511" s="605"/>
      <c r="CY511" s="129"/>
      <c r="CZ511" s="129"/>
      <c r="DA511" s="129"/>
      <c r="DB511" s="129"/>
      <c r="DC511" s="129"/>
      <c r="DD511" s="129"/>
      <c r="DE511" s="129"/>
      <c r="DF511" s="129"/>
      <c r="DG511" s="129"/>
      <c r="DH511" s="129"/>
    </row>
    <row r="512" spans="1:112">
      <c r="A512" s="556" t="s">
        <v>501</v>
      </c>
      <c r="B512" s="557"/>
      <c r="C512" s="557"/>
      <c r="D512" s="557"/>
      <c r="E512" s="557"/>
      <c r="F512" s="557"/>
      <c r="G512" s="557"/>
      <c r="H512" s="557"/>
      <c r="I512" s="557"/>
      <c r="J512" s="557"/>
      <c r="K512" s="557"/>
      <c r="L512" s="557"/>
      <c r="M512" s="557"/>
      <c r="N512" s="557"/>
      <c r="O512" s="557"/>
      <c r="P512" s="557"/>
      <c r="Q512" s="557"/>
      <c r="R512" s="557"/>
      <c r="S512" s="557"/>
      <c r="T512" s="557"/>
      <c r="U512" s="557"/>
      <c r="V512" s="557"/>
      <c r="W512" s="557"/>
      <c r="X512" s="557"/>
      <c r="Y512" s="557"/>
      <c r="Z512" s="557"/>
      <c r="AA512" s="557"/>
      <c r="AB512" s="557"/>
      <c r="AC512" s="557"/>
      <c r="AD512" s="557"/>
      <c r="AE512" s="557"/>
      <c r="AF512" s="557"/>
      <c r="AG512" s="557"/>
      <c r="AH512" s="557"/>
      <c r="AI512" s="557"/>
      <c r="AJ512" s="557"/>
      <c r="AK512" s="557"/>
      <c r="AL512" s="557"/>
      <c r="AM512" s="557"/>
      <c r="AN512" s="557"/>
      <c r="AO512" s="557"/>
      <c r="AP512" s="557"/>
      <c r="AQ512" s="557"/>
      <c r="AR512" s="557"/>
      <c r="AS512" s="557"/>
      <c r="AT512" s="557"/>
      <c r="AU512" s="557"/>
      <c r="AV512" s="557"/>
      <c r="AW512" s="557"/>
      <c r="AX512" s="557"/>
      <c r="AY512" s="557"/>
      <c r="AZ512" s="557"/>
      <c r="BA512" s="557"/>
      <c r="BB512" s="557"/>
      <c r="BC512" s="557"/>
      <c r="BD512" s="557"/>
      <c r="BE512" s="557"/>
      <c r="BF512" s="557"/>
      <c r="BG512" s="557"/>
      <c r="BH512" s="557"/>
      <c r="BI512" s="557"/>
      <c r="BJ512" s="557"/>
      <c r="BK512" s="557"/>
      <c r="BL512" s="557"/>
      <c r="BM512" s="557"/>
      <c r="BN512" s="557"/>
      <c r="BO512" s="557"/>
      <c r="BP512" s="557"/>
      <c r="BQ512" s="557"/>
      <c r="BR512" s="557"/>
      <c r="BS512" s="557"/>
      <c r="BT512" s="557"/>
      <c r="BU512" s="557"/>
      <c r="BV512" s="557"/>
      <c r="BW512" s="557"/>
      <c r="BX512" s="557"/>
      <c r="BY512" s="557"/>
      <c r="BZ512" s="557"/>
      <c r="CA512" s="557"/>
      <c r="CB512" s="557"/>
      <c r="CC512" s="557"/>
      <c r="CD512" s="557"/>
      <c r="CE512" s="557"/>
      <c r="CF512" s="557"/>
      <c r="CG512" s="557"/>
      <c r="CH512" s="557"/>
      <c r="CI512" s="557"/>
      <c r="CJ512" s="557"/>
      <c r="CK512" s="557"/>
      <c r="CL512" s="557"/>
      <c r="CM512" s="557"/>
      <c r="CN512" s="557"/>
      <c r="CO512" s="557"/>
      <c r="CP512" s="557"/>
      <c r="CQ512" s="557"/>
      <c r="CR512" s="557"/>
      <c r="CS512" s="557"/>
      <c r="CT512" s="557"/>
      <c r="CU512" s="557"/>
      <c r="CV512" s="557"/>
      <c r="CW512" s="557"/>
      <c r="CX512" s="557"/>
      <c r="CY512" s="129"/>
      <c r="CZ512" s="129"/>
      <c r="DA512" s="129"/>
      <c r="DB512" s="129"/>
      <c r="DC512" s="129"/>
      <c r="DD512" s="129"/>
      <c r="DE512" s="129"/>
      <c r="DF512" s="129"/>
      <c r="DG512" s="129"/>
      <c r="DH512" s="129"/>
    </row>
    <row r="513" spans="1:112">
      <c r="A513" s="558" t="s">
        <v>1203</v>
      </c>
      <c r="B513" s="557">
        <f>4*AB513+4*BA513+18*C513+BZ513*5</f>
        <v>522443.06200000003</v>
      </c>
      <c r="C513" s="557">
        <f>SUM(D513:AA513)</f>
        <v>16853.002</v>
      </c>
      <c r="D513" s="557">
        <f>'Hourly Production'!B26*1</f>
        <v>0</v>
      </c>
      <c r="E513" s="557">
        <f>'Hourly Production'!C26*1</f>
        <v>0</v>
      </c>
      <c r="F513" s="557">
        <f>'Hourly Production'!D26*1</f>
        <v>0</v>
      </c>
      <c r="G513" s="557">
        <f>'Hourly Production'!E26*1</f>
        <v>0</v>
      </c>
      <c r="H513" s="557">
        <f>'Hourly Production'!F26*1</f>
        <v>0</v>
      </c>
      <c r="I513" s="557">
        <f>'Hourly Production'!G26*1</f>
        <v>0</v>
      </c>
      <c r="J513" s="557">
        <f>'Hourly Production'!H26*1</f>
        <v>0</v>
      </c>
      <c r="K513" s="557">
        <f>'Hourly Production'!I26*1</f>
        <v>0</v>
      </c>
      <c r="L513" s="557">
        <f>'Hourly Production'!J26*1</f>
        <v>6.4670000000000005</v>
      </c>
      <c r="M513" s="557">
        <f>'Hourly Production'!K26*1</f>
        <v>847.17700000000013</v>
      </c>
      <c r="N513" s="557">
        <f>'Hourly Production'!L26*1</f>
        <v>1868.9630000000002</v>
      </c>
      <c r="O513" s="557">
        <f>'Hourly Production'!M26*1</f>
        <v>2405.7240000000002</v>
      </c>
      <c r="P513" s="557">
        <f>'Hourly Production'!N26*1</f>
        <v>2315.1860000000001</v>
      </c>
      <c r="Q513" s="557">
        <f>'Hourly Production'!O26*1</f>
        <v>2858.4140000000002</v>
      </c>
      <c r="R513" s="557">
        <f>'Hourly Production'!P26*1</f>
        <v>2560.9320000000002</v>
      </c>
      <c r="S513" s="557">
        <f>'Hourly Production'!Q26*1</f>
        <v>2463.9270000000001</v>
      </c>
      <c r="T513" s="557">
        <f>'Hourly Production'!R26*1</f>
        <v>1371.0040000000001</v>
      </c>
      <c r="U513" s="557">
        <f>'Hourly Production'!S26*1</f>
        <v>155.208</v>
      </c>
      <c r="V513" s="557">
        <f>'Hourly Production'!T26*1</f>
        <v>0</v>
      </c>
      <c r="W513" s="557">
        <f>'Hourly Production'!U26*1</f>
        <v>0</v>
      </c>
      <c r="X513" s="557">
        <f>'Hourly Production'!V26*1</f>
        <v>0</v>
      </c>
      <c r="Y513" s="557">
        <f>'Hourly Production'!W26*1</f>
        <v>0</v>
      </c>
      <c r="Z513" s="557">
        <f>'Hourly Production'!X26*1</f>
        <v>0</v>
      </c>
      <c r="AA513" s="557">
        <f>'Hourly Production'!Y26*1</f>
        <v>0</v>
      </c>
      <c r="AB513" s="557">
        <f>SUM(AC513:AZ513)</f>
        <v>16853.002</v>
      </c>
      <c r="AC513" s="557">
        <f>D513</f>
        <v>0</v>
      </c>
      <c r="AD513" s="557">
        <f t="shared" ref="AD513:AX513" si="3728">E513</f>
        <v>0</v>
      </c>
      <c r="AE513" s="557">
        <f t="shared" si="3728"/>
        <v>0</v>
      </c>
      <c r="AF513" s="557">
        <f t="shared" si="3728"/>
        <v>0</v>
      </c>
      <c r="AG513" s="557">
        <f t="shared" si="3728"/>
        <v>0</v>
      </c>
      <c r="AH513" s="557">
        <f t="shared" si="3728"/>
        <v>0</v>
      </c>
      <c r="AI513" s="557">
        <f t="shared" si="3728"/>
        <v>0</v>
      </c>
      <c r="AJ513" s="557">
        <f t="shared" si="3728"/>
        <v>0</v>
      </c>
      <c r="AK513" s="557">
        <f t="shared" si="3728"/>
        <v>6.4670000000000005</v>
      </c>
      <c r="AL513" s="557">
        <f t="shared" si="3728"/>
        <v>847.17700000000013</v>
      </c>
      <c r="AM513" s="557">
        <f t="shared" si="3728"/>
        <v>1868.9630000000002</v>
      </c>
      <c r="AN513" s="557">
        <f t="shared" si="3728"/>
        <v>2405.7240000000002</v>
      </c>
      <c r="AO513" s="557">
        <f t="shared" si="3728"/>
        <v>2315.1860000000001</v>
      </c>
      <c r="AP513" s="557">
        <f t="shared" si="3728"/>
        <v>2858.4140000000002</v>
      </c>
      <c r="AQ513" s="557">
        <f t="shared" si="3728"/>
        <v>2560.9320000000002</v>
      </c>
      <c r="AR513" s="557">
        <f t="shared" si="3728"/>
        <v>2463.9270000000001</v>
      </c>
      <c r="AS513" s="557">
        <f t="shared" si="3728"/>
        <v>1371.0040000000001</v>
      </c>
      <c r="AT513" s="557">
        <f t="shared" si="3728"/>
        <v>155.208</v>
      </c>
      <c r="AU513" s="557">
        <f t="shared" si="3728"/>
        <v>0</v>
      </c>
      <c r="AV513" s="557">
        <f t="shared" si="3728"/>
        <v>0</v>
      </c>
      <c r="AW513" s="557">
        <f t="shared" si="3728"/>
        <v>0</v>
      </c>
      <c r="AX513" s="557">
        <f t="shared" si="3728"/>
        <v>0</v>
      </c>
      <c r="AY513" s="557">
        <f>Z513</f>
        <v>0</v>
      </c>
      <c r="AZ513" s="557">
        <f>AA513</f>
        <v>0</v>
      </c>
      <c r="BA513" s="557">
        <f>SUM(BB513:BY513)</f>
        <v>16853.002</v>
      </c>
      <c r="BB513" s="557">
        <f t="shared" ref="BB513:BW513" si="3729">AC513</f>
        <v>0</v>
      </c>
      <c r="BC513" s="557">
        <f t="shared" si="3729"/>
        <v>0</v>
      </c>
      <c r="BD513" s="557">
        <f t="shared" si="3729"/>
        <v>0</v>
      </c>
      <c r="BE513" s="557">
        <f t="shared" si="3729"/>
        <v>0</v>
      </c>
      <c r="BF513" s="557">
        <f t="shared" si="3729"/>
        <v>0</v>
      </c>
      <c r="BG513" s="557">
        <f t="shared" si="3729"/>
        <v>0</v>
      </c>
      <c r="BH513" s="557">
        <f t="shared" si="3729"/>
        <v>0</v>
      </c>
      <c r="BI513" s="557">
        <f t="shared" si="3729"/>
        <v>0</v>
      </c>
      <c r="BJ513" s="557">
        <f t="shared" si="3729"/>
        <v>6.4670000000000005</v>
      </c>
      <c r="BK513" s="557">
        <f t="shared" si="3729"/>
        <v>847.17700000000013</v>
      </c>
      <c r="BL513" s="557">
        <f t="shared" si="3729"/>
        <v>1868.9630000000002</v>
      </c>
      <c r="BM513" s="557">
        <f t="shared" si="3729"/>
        <v>2405.7240000000002</v>
      </c>
      <c r="BN513" s="557">
        <f t="shared" si="3729"/>
        <v>2315.1860000000001</v>
      </c>
      <c r="BO513" s="557">
        <f t="shared" si="3729"/>
        <v>2858.4140000000002</v>
      </c>
      <c r="BP513" s="557">
        <f t="shared" si="3729"/>
        <v>2560.9320000000002</v>
      </c>
      <c r="BQ513" s="557">
        <f t="shared" si="3729"/>
        <v>2463.9270000000001</v>
      </c>
      <c r="BR513" s="557">
        <f t="shared" si="3729"/>
        <v>1371.0040000000001</v>
      </c>
      <c r="BS513" s="557">
        <f t="shared" si="3729"/>
        <v>155.208</v>
      </c>
      <c r="BT513" s="557">
        <f t="shared" si="3729"/>
        <v>0</v>
      </c>
      <c r="BU513" s="557">
        <f t="shared" si="3729"/>
        <v>0</v>
      </c>
      <c r="BV513" s="557">
        <f t="shared" si="3729"/>
        <v>0</v>
      </c>
      <c r="BW513" s="557">
        <f t="shared" si="3729"/>
        <v>0</v>
      </c>
      <c r="BX513" s="557">
        <f t="shared" ref="BX513:BY513" si="3730">AY513</f>
        <v>0</v>
      </c>
      <c r="BY513" s="557">
        <f t="shared" si="3730"/>
        <v>0</v>
      </c>
      <c r="BZ513" s="557">
        <f>SUM(CA513:CX513)</f>
        <v>16853.002</v>
      </c>
      <c r="CA513" s="557">
        <f t="shared" ref="CA513:CX513" si="3731">BB513</f>
        <v>0</v>
      </c>
      <c r="CB513" s="557">
        <f t="shared" si="3731"/>
        <v>0</v>
      </c>
      <c r="CC513" s="557">
        <f t="shared" si="3731"/>
        <v>0</v>
      </c>
      <c r="CD513" s="557">
        <f t="shared" si="3731"/>
        <v>0</v>
      </c>
      <c r="CE513" s="557">
        <f t="shared" si="3731"/>
        <v>0</v>
      </c>
      <c r="CF513" s="557">
        <f t="shared" si="3731"/>
        <v>0</v>
      </c>
      <c r="CG513" s="557">
        <f t="shared" si="3731"/>
        <v>0</v>
      </c>
      <c r="CH513" s="557">
        <f t="shared" si="3731"/>
        <v>0</v>
      </c>
      <c r="CI513" s="557">
        <f t="shared" si="3731"/>
        <v>6.4670000000000005</v>
      </c>
      <c r="CJ513" s="557">
        <f t="shared" si="3731"/>
        <v>847.17700000000013</v>
      </c>
      <c r="CK513" s="557">
        <f t="shared" si="3731"/>
        <v>1868.9630000000002</v>
      </c>
      <c r="CL513" s="557">
        <f t="shared" si="3731"/>
        <v>2405.7240000000002</v>
      </c>
      <c r="CM513" s="557">
        <f t="shared" si="3731"/>
        <v>2315.1860000000001</v>
      </c>
      <c r="CN513" s="557">
        <f t="shared" si="3731"/>
        <v>2858.4140000000002</v>
      </c>
      <c r="CO513" s="557">
        <f t="shared" si="3731"/>
        <v>2560.9320000000002</v>
      </c>
      <c r="CP513" s="557">
        <f t="shared" si="3731"/>
        <v>2463.9270000000001</v>
      </c>
      <c r="CQ513" s="557">
        <f t="shared" si="3731"/>
        <v>1371.0040000000001</v>
      </c>
      <c r="CR513" s="557">
        <f t="shared" si="3731"/>
        <v>155.208</v>
      </c>
      <c r="CS513" s="557">
        <f t="shared" si="3731"/>
        <v>0</v>
      </c>
      <c r="CT513" s="557">
        <f t="shared" si="3731"/>
        <v>0</v>
      </c>
      <c r="CU513" s="557">
        <f t="shared" si="3731"/>
        <v>0</v>
      </c>
      <c r="CV513" s="557">
        <f t="shared" si="3731"/>
        <v>0</v>
      </c>
      <c r="CW513" s="557">
        <f t="shared" si="3731"/>
        <v>0</v>
      </c>
      <c r="CX513" s="557">
        <f t="shared" si="3731"/>
        <v>0</v>
      </c>
      <c r="CY513" s="129"/>
      <c r="CZ513" s="129"/>
      <c r="DA513" s="129"/>
      <c r="DB513" s="129"/>
      <c r="DC513" s="129"/>
      <c r="DD513" s="129"/>
      <c r="DE513" s="129"/>
      <c r="DF513" s="129"/>
      <c r="DG513" s="129"/>
      <c r="DH513" s="129"/>
    </row>
    <row r="514" spans="1:112">
      <c r="A514" s="558" t="s">
        <v>1204</v>
      </c>
      <c r="B514" s="559">
        <f>4*AB514+4*BA514+19*C514+BZ514*4</f>
        <v>-17770.378310867996</v>
      </c>
      <c r="C514" s="559">
        <f>SUM(D514:AA514)</f>
        <v>-573.23801002799985</v>
      </c>
      <c r="D514" s="559">
        <f>Inputs!$E$51*D513*-1</f>
        <v>0</v>
      </c>
      <c r="E514" s="559">
        <f>Inputs!$E$51*E513*-1</f>
        <v>0</v>
      </c>
      <c r="F514" s="559">
        <f>Inputs!$E$51*F513*-1</f>
        <v>0</v>
      </c>
      <c r="G514" s="559">
        <f>Inputs!$E$51*G513*-1</f>
        <v>0</v>
      </c>
      <c r="H514" s="559">
        <f>Inputs!$E$51*H513*-1</f>
        <v>0</v>
      </c>
      <c r="I514" s="559">
        <f>Inputs!$E$51*I513*-1</f>
        <v>0</v>
      </c>
      <c r="J514" s="559">
        <f>Inputs!$E$51*J513*-1</f>
        <v>0</v>
      </c>
      <c r="K514" s="559">
        <f>Inputs!$E$51*K513*-1</f>
        <v>0</v>
      </c>
      <c r="L514" s="559">
        <f>Inputs!$E$51*L513*-1</f>
        <v>-0.21996853799999994</v>
      </c>
      <c r="M514" s="559">
        <f>Inputs!$E$51*M513*-1</f>
        <v>-28.815878477999995</v>
      </c>
      <c r="N514" s="559">
        <f>Inputs!$E$51*N513*-1</f>
        <v>-63.570907481999988</v>
      </c>
      <c r="O514" s="559">
        <f>Inputs!$E$51*O513*-1</f>
        <v>-81.828296135999977</v>
      </c>
      <c r="P514" s="559">
        <f>Inputs!$E$51*P513*-1</f>
        <v>-78.748736603999973</v>
      </c>
      <c r="Q514" s="559">
        <f>Inputs!$E$51*Q513*-1</f>
        <v>-97.226093795999972</v>
      </c>
      <c r="R514" s="559">
        <f>Inputs!$E$51*R513*-1</f>
        <v>-87.107541047999973</v>
      </c>
      <c r="S514" s="559">
        <f>Inputs!$E$51*S513*-1</f>
        <v>-83.808012977999979</v>
      </c>
      <c r="T514" s="559">
        <f>Inputs!$E$51*T513*-1</f>
        <v>-46.633330055999991</v>
      </c>
      <c r="U514" s="559">
        <f>Inputs!$E$51*U513*-1</f>
        <v>-5.2792449119999985</v>
      </c>
      <c r="V514" s="559">
        <f>Inputs!$E$51*V513*-1</f>
        <v>0</v>
      </c>
      <c r="W514" s="559">
        <f>Inputs!$E$51*W513*-1</f>
        <v>0</v>
      </c>
      <c r="X514" s="559">
        <f>Inputs!$E$51*X513*-1</f>
        <v>0</v>
      </c>
      <c r="Y514" s="559">
        <f>Inputs!$E$51*Y513*-1</f>
        <v>0</v>
      </c>
      <c r="Z514" s="559">
        <f>Inputs!$E$51*Z513*-1</f>
        <v>0</v>
      </c>
      <c r="AA514" s="559">
        <f>Inputs!$E$51*AA513*-1</f>
        <v>0</v>
      </c>
      <c r="AB514" s="559">
        <f>SUM(AC514:AZ514)</f>
        <v>-573.23801002799985</v>
      </c>
      <c r="AC514" s="559">
        <f>Inputs!$E$51*AC513*-1</f>
        <v>0</v>
      </c>
      <c r="AD514" s="559">
        <f>Inputs!$E$51*AD513*-1</f>
        <v>0</v>
      </c>
      <c r="AE514" s="559">
        <f>Inputs!$E$51*AE513*-1</f>
        <v>0</v>
      </c>
      <c r="AF514" s="559">
        <f>Inputs!$E$51*AF513*-1</f>
        <v>0</v>
      </c>
      <c r="AG514" s="559">
        <f>Inputs!$E$51*AG513*-1</f>
        <v>0</v>
      </c>
      <c r="AH514" s="559">
        <f>Inputs!$E$51*AH513*-1</f>
        <v>0</v>
      </c>
      <c r="AI514" s="559">
        <f>Inputs!$E$51*AI513*-1</f>
        <v>0</v>
      </c>
      <c r="AJ514" s="559">
        <f>Inputs!$E$51*AJ513*-1</f>
        <v>0</v>
      </c>
      <c r="AK514" s="559">
        <f>Inputs!$E$51*AK513*-1</f>
        <v>-0.21996853799999994</v>
      </c>
      <c r="AL514" s="559">
        <f>Inputs!$E$51*AL513*-1</f>
        <v>-28.815878477999995</v>
      </c>
      <c r="AM514" s="559">
        <f>Inputs!$E$51*AM513*-1</f>
        <v>-63.570907481999988</v>
      </c>
      <c r="AN514" s="559">
        <f>Inputs!$E$51*AN513*-1</f>
        <v>-81.828296135999977</v>
      </c>
      <c r="AO514" s="559">
        <f>Inputs!$E$51*AO513*-1</f>
        <v>-78.748736603999973</v>
      </c>
      <c r="AP514" s="559">
        <f>Inputs!$E$51*AP513*-1</f>
        <v>-97.226093795999972</v>
      </c>
      <c r="AQ514" s="559">
        <f>Inputs!$E$51*AQ513*-1</f>
        <v>-87.107541047999973</v>
      </c>
      <c r="AR514" s="559">
        <f>Inputs!$E$51*AR513*-1</f>
        <v>-83.808012977999979</v>
      </c>
      <c r="AS514" s="559">
        <f>Inputs!$E$51*AS513*-1</f>
        <v>-46.633330055999991</v>
      </c>
      <c r="AT514" s="559">
        <f>Inputs!$E$51*AT513*-1</f>
        <v>-5.2792449119999985</v>
      </c>
      <c r="AU514" s="559">
        <f>Inputs!$E$51*AU513*-1</f>
        <v>0</v>
      </c>
      <c r="AV514" s="559">
        <f>Inputs!$E$51*AV513*-1</f>
        <v>0</v>
      </c>
      <c r="AW514" s="559">
        <f>Inputs!$E$51*AW513*-1</f>
        <v>0</v>
      </c>
      <c r="AX514" s="559">
        <f>Inputs!$E$51*AX513*-1</f>
        <v>0</v>
      </c>
      <c r="AY514" s="559">
        <f>Inputs!$E$51*AY513*-1</f>
        <v>0</v>
      </c>
      <c r="AZ514" s="559">
        <f>Inputs!$E$51*AZ513*-1</f>
        <v>0</v>
      </c>
      <c r="BA514" s="559">
        <f t="shared" ref="BA514:BA515" si="3732">SUM(BB514:BY514)</f>
        <v>-573.23801002799985</v>
      </c>
      <c r="BB514" s="559">
        <f>Inputs!$E$51*BB513*-1</f>
        <v>0</v>
      </c>
      <c r="BC514" s="559">
        <f>Inputs!$E$51*BC513*-1</f>
        <v>0</v>
      </c>
      <c r="BD514" s="559">
        <f>Inputs!$E$51*BD513*-1</f>
        <v>0</v>
      </c>
      <c r="BE514" s="559">
        <f>Inputs!$E$51*BE513*-1</f>
        <v>0</v>
      </c>
      <c r="BF514" s="559">
        <f>Inputs!$E$51*BF513*-1</f>
        <v>0</v>
      </c>
      <c r="BG514" s="559">
        <f>Inputs!$E$51*BG513*-1</f>
        <v>0</v>
      </c>
      <c r="BH514" s="559">
        <f>Inputs!$E$51*BH513*-1</f>
        <v>0</v>
      </c>
      <c r="BI514" s="559">
        <f>Inputs!$E$51*BI513*-1</f>
        <v>0</v>
      </c>
      <c r="BJ514" s="559">
        <f>Inputs!$E$51*BJ513*-1</f>
        <v>-0.21996853799999994</v>
      </c>
      <c r="BK514" s="559">
        <f>Inputs!$E$51*BK513*-1</f>
        <v>-28.815878477999995</v>
      </c>
      <c r="BL514" s="559">
        <f>Inputs!$E$51*BL513*-1</f>
        <v>-63.570907481999988</v>
      </c>
      <c r="BM514" s="559">
        <f>Inputs!$E$51*BM513*-1</f>
        <v>-81.828296135999977</v>
      </c>
      <c r="BN514" s="559">
        <f>Inputs!$E$51*BN513*-1</f>
        <v>-78.748736603999973</v>
      </c>
      <c r="BO514" s="559">
        <f>Inputs!$E$51*BO513*-1</f>
        <v>-97.226093795999972</v>
      </c>
      <c r="BP514" s="559">
        <f>Inputs!$E$51*BP513*-1</f>
        <v>-87.107541047999973</v>
      </c>
      <c r="BQ514" s="559">
        <f>Inputs!$E$51*BQ513*-1</f>
        <v>-83.808012977999979</v>
      </c>
      <c r="BR514" s="559">
        <f>Inputs!$E$51*BR513*-1</f>
        <v>-46.633330055999991</v>
      </c>
      <c r="BS514" s="559">
        <f>Inputs!$E$51*BS513*-1</f>
        <v>-5.2792449119999985</v>
      </c>
      <c r="BT514" s="559">
        <f>Inputs!$E$51*BT513*-1</f>
        <v>0</v>
      </c>
      <c r="BU514" s="559">
        <f>Inputs!$E$51*BU513*-1</f>
        <v>0</v>
      </c>
      <c r="BV514" s="559">
        <f>Inputs!$E$51*BV513*-1</f>
        <v>0</v>
      </c>
      <c r="BW514" s="559">
        <f>Inputs!$E$51*BW513*-1</f>
        <v>0</v>
      </c>
      <c r="BX514" s="559">
        <f>Inputs!$E$51*BX513*-1</f>
        <v>0</v>
      </c>
      <c r="BY514" s="559">
        <f>Inputs!$E$51*BY513*-1</f>
        <v>0</v>
      </c>
      <c r="BZ514" s="559">
        <f t="shared" ref="BZ514:BZ515" si="3733">SUM(CA514:CX514)</f>
        <v>-573.23801002799985</v>
      </c>
      <c r="CA514" s="559">
        <f>Inputs!$E$51*CA513*-1</f>
        <v>0</v>
      </c>
      <c r="CB514" s="559">
        <f>Inputs!$E$51*CB513*-1</f>
        <v>0</v>
      </c>
      <c r="CC514" s="559">
        <f>Inputs!$E$51*CC513*-1</f>
        <v>0</v>
      </c>
      <c r="CD514" s="559">
        <f>Inputs!$E$51*CD513*-1</f>
        <v>0</v>
      </c>
      <c r="CE514" s="559">
        <f>Inputs!$E$51*CE513*-1</f>
        <v>0</v>
      </c>
      <c r="CF514" s="559">
        <f>Inputs!$E$51*CF513*-1</f>
        <v>0</v>
      </c>
      <c r="CG514" s="559">
        <f>Inputs!$E$51*CG513*-1</f>
        <v>0</v>
      </c>
      <c r="CH514" s="559">
        <f>Inputs!$E$51*CH513*-1</f>
        <v>0</v>
      </c>
      <c r="CI514" s="559">
        <f>Inputs!$E$51*CI513*-1</f>
        <v>-0.21996853799999994</v>
      </c>
      <c r="CJ514" s="559">
        <f>Inputs!$E$51*CJ513*-1</f>
        <v>-28.815878477999995</v>
      </c>
      <c r="CK514" s="559">
        <f>Inputs!$E$51*CK513*-1</f>
        <v>-63.570907481999988</v>
      </c>
      <c r="CL514" s="559">
        <f>Inputs!$E$51*CL513*-1</f>
        <v>-81.828296135999977</v>
      </c>
      <c r="CM514" s="559">
        <f>Inputs!$E$51*CM513*-1</f>
        <v>-78.748736603999973</v>
      </c>
      <c r="CN514" s="559">
        <f>Inputs!$E$51*CN513*-1</f>
        <v>-97.226093795999972</v>
      </c>
      <c r="CO514" s="559">
        <f>Inputs!$E$51*CO513*-1</f>
        <v>-87.107541047999973</v>
      </c>
      <c r="CP514" s="559">
        <f>Inputs!$E$51*CP513*-1</f>
        <v>-83.808012977999979</v>
      </c>
      <c r="CQ514" s="559">
        <f>Inputs!$E$51*CQ513*-1</f>
        <v>-46.633330055999991</v>
      </c>
      <c r="CR514" s="559">
        <f>Inputs!$E$51*CR513*-1</f>
        <v>-5.2792449119999985</v>
      </c>
      <c r="CS514" s="559">
        <f>Inputs!$E$51*CS513*-1</f>
        <v>0</v>
      </c>
      <c r="CT514" s="559">
        <f>Inputs!$E$51*CT513*-1</f>
        <v>0</v>
      </c>
      <c r="CU514" s="559">
        <f>Inputs!$E$51*CU513*-1</f>
        <v>0</v>
      </c>
      <c r="CV514" s="559">
        <f>Inputs!$E$51*CV513*-1</f>
        <v>0</v>
      </c>
      <c r="CW514" s="559">
        <f>Inputs!$E$51*CW513*-1</f>
        <v>0</v>
      </c>
      <c r="CX514" s="559">
        <f>Inputs!$E$51*CX513*-1</f>
        <v>0</v>
      </c>
      <c r="CY514" s="129"/>
      <c r="CZ514" s="129"/>
      <c r="DA514" s="129"/>
      <c r="DB514" s="129"/>
      <c r="DC514" s="129"/>
      <c r="DD514" s="129"/>
      <c r="DE514" s="129"/>
      <c r="DF514" s="129"/>
      <c r="DG514" s="129"/>
      <c r="DH514" s="129"/>
    </row>
    <row r="515" spans="1:112">
      <c r="A515" s="556" t="s">
        <v>1157</v>
      </c>
      <c r="B515" s="560">
        <f>4*AB515+4*BA515+19*C515+BZ515*4</f>
        <v>504672.6836891321</v>
      </c>
      <c r="C515" s="560">
        <f>SUM(D515:AA515)</f>
        <v>16279.763989972002</v>
      </c>
      <c r="D515" s="560">
        <f>D513+D514</f>
        <v>0</v>
      </c>
      <c r="E515" s="560">
        <f t="shared" ref="E515" si="3734">E513+E514</f>
        <v>0</v>
      </c>
      <c r="F515" s="560">
        <f t="shared" ref="F515" si="3735">F513+F514</f>
        <v>0</v>
      </c>
      <c r="G515" s="560">
        <f t="shared" ref="G515" si="3736">G513+G514</f>
        <v>0</v>
      </c>
      <c r="H515" s="560">
        <f t="shared" ref="H515" si="3737">H513+H514</f>
        <v>0</v>
      </c>
      <c r="I515" s="560">
        <f t="shared" ref="I515" si="3738">I513+I514</f>
        <v>0</v>
      </c>
      <c r="J515" s="560">
        <f t="shared" ref="J515" si="3739">J513+J514</f>
        <v>0</v>
      </c>
      <c r="K515" s="560">
        <f t="shared" ref="K515" si="3740">K513+K514</f>
        <v>0</v>
      </c>
      <c r="L515" s="560">
        <f t="shared" ref="L515" si="3741">L513+L514</f>
        <v>6.2470314620000007</v>
      </c>
      <c r="M515" s="560">
        <f t="shared" ref="M515" si="3742">M513+M514</f>
        <v>818.36112152200019</v>
      </c>
      <c r="N515" s="560">
        <f t="shared" ref="N515" si="3743">N513+N514</f>
        <v>1805.3920925180003</v>
      </c>
      <c r="O515" s="560">
        <f t="shared" ref="O515" si="3744">O513+O514</f>
        <v>2323.8957038640001</v>
      </c>
      <c r="P515" s="560">
        <f t="shared" ref="P515" si="3745">P513+P514</f>
        <v>2236.4372633960002</v>
      </c>
      <c r="Q515" s="560">
        <f t="shared" ref="Q515" si="3746">Q513+Q514</f>
        <v>2761.1879062040002</v>
      </c>
      <c r="R515" s="560">
        <f t="shared" ref="R515" si="3747">R513+R514</f>
        <v>2473.8244589520004</v>
      </c>
      <c r="S515" s="560">
        <f t="shared" ref="S515" si="3748">S513+S514</f>
        <v>2380.1189870220001</v>
      </c>
      <c r="T515" s="560">
        <f t="shared" ref="T515" si="3749">T513+T514</f>
        <v>1324.3706699440002</v>
      </c>
      <c r="U515" s="560">
        <f t="shared" ref="U515" si="3750">U513+U514</f>
        <v>149.928755088</v>
      </c>
      <c r="V515" s="560">
        <f t="shared" ref="V515" si="3751">V513+V514</f>
        <v>0</v>
      </c>
      <c r="W515" s="560">
        <f t="shared" ref="W515" si="3752">W513+W514</f>
        <v>0</v>
      </c>
      <c r="X515" s="560">
        <f t="shared" ref="X515" si="3753">X513+X514</f>
        <v>0</v>
      </c>
      <c r="Y515" s="560">
        <f t="shared" ref="Y515" si="3754">Y513+Y514</f>
        <v>0</v>
      </c>
      <c r="Z515" s="560">
        <f t="shared" ref="Z515" si="3755">Z513+Z514</f>
        <v>0</v>
      </c>
      <c r="AA515" s="560">
        <f t="shared" ref="AA515" si="3756">AA513+AA514</f>
        <v>0</v>
      </c>
      <c r="AB515" s="560">
        <f>SUM(AC515:AZ515)</f>
        <v>16279.763989972002</v>
      </c>
      <c r="AC515" s="560">
        <f>AC513+AC514</f>
        <v>0</v>
      </c>
      <c r="AD515" s="560">
        <f t="shared" ref="AD515" si="3757">AD513+AD514</f>
        <v>0</v>
      </c>
      <c r="AE515" s="560">
        <f t="shared" ref="AE515" si="3758">AE513+AE514</f>
        <v>0</v>
      </c>
      <c r="AF515" s="560">
        <f t="shared" ref="AF515" si="3759">AF513+AF514</f>
        <v>0</v>
      </c>
      <c r="AG515" s="560">
        <f t="shared" ref="AG515" si="3760">AG513+AG514</f>
        <v>0</v>
      </c>
      <c r="AH515" s="560">
        <f t="shared" ref="AH515" si="3761">AH513+AH514</f>
        <v>0</v>
      </c>
      <c r="AI515" s="560">
        <f t="shared" ref="AI515" si="3762">AI513+AI514</f>
        <v>0</v>
      </c>
      <c r="AJ515" s="560">
        <f t="shared" ref="AJ515" si="3763">AJ513+AJ514</f>
        <v>0</v>
      </c>
      <c r="AK515" s="560">
        <f t="shared" ref="AK515" si="3764">AK513+AK514</f>
        <v>6.2470314620000007</v>
      </c>
      <c r="AL515" s="560">
        <f t="shared" ref="AL515" si="3765">AL513+AL514</f>
        <v>818.36112152200019</v>
      </c>
      <c r="AM515" s="560">
        <f t="shared" ref="AM515" si="3766">AM513+AM514</f>
        <v>1805.3920925180003</v>
      </c>
      <c r="AN515" s="560">
        <f t="shared" ref="AN515" si="3767">AN513+AN514</f>
        <v>2323.8957038640001</v>
      </c>
      <c r="AO515" s="560">
        <f t="shared" ref="AO515" si="3768">AO513+AO514</f>
        <v>2236.4372633960002</v>
      </c>
      <c r="AP515" s="560">
        <f t="shared" ref="AP515" si="3769">AP513+AP514</f>
        <v>2761.1879062040002</v>
      </c>
      <c r="AQ515" s="560">
        <f t="shared" ref="AQ515" si="3770">AQ513+AQ514</f>
        <v>2473.8244589520004</v>
      </c>
      <c r="AR515" s="560">
        <f t="shared" ref="AR515" si="3771">AR513+AR514</f>
        <v>2380.1189870220001</v>
      </c>
      <c r="AS515" s="560">
        <f t="shared" ref="AS515" si="3772">AS513+AS514</f>
        <v>1324.3706699440002</v>
      </c>
      <c r="AT515" s="560">
        <f t="shared" ref="AT515" si="3773">AT513+AT514</f>
        <v>149.928755088</v>
      </c>
      <c r="AU515" s="560">
        <f t="shared" ref="AU515" si="3774">AU513+AU514</f>
        <v>0</v>
      </c>
      <c r="AV515" s="560">
        <f t="shared" ref="AV515" si="3775">AV513+AV514</f>
        <v>0</v>
      </c>
      <c r="AW515" s="560">
        <f t="shared" ref="AW515" si="3776">AW513+AW514</f>
        <v>0</v>
      </c>
      <c r="AX515" s="560">
        <f t="shared" ref="AX515" si="3777">AX513+AX514</f>
        <v>0</v>
      </c>
      <c r="AY515" s="560">
        <f t="shared" ref="AY515" si="3778">AY513+AY514</f>
        <v>0</v>
      </c>
      <c r="AZ515" s="560">
        <f t="shared" ref="AZ515" si="3779">AZ513+AZ514</f>
        <v>0</v>
      </c>
      <c r="BA515" s="560">
        <f t="shared" si="3732"/>
        <v>16279.763989972002</v>
      </c>
      <c r="BB515" s="560">
        <f>BB513+BB514</f>
        <v>0</v>
      </c>
      <c r="BC515" s="560">
        <f t="shared" ref="BC515" si="3780">BC513+BC514</f>
        <v>0</v>
      </c>
      <c r="BD515" s="560">
        <f t="shared" ref="BD515" si="3781">BD513+BD514</f>
        <v>0</v>
      </c>
      <c r="BE515" s="560">
        <f t="shared" ref="BE515" si="3782">BE513+BE514</f>
        <v>0</v>
      </c>
      <c r="BF515" s="560">
        <f t="shared" ref="BF515" si="3783">BF513+BF514</f>
        <v>0</v>
      </c>
      <c r="BG515" s="560">
        <f t="shared" ref="BG515" si="3784">BG513+BG514</f>
        <v>0</v>
      </c>
      <c r="BH515" s="560">
        <f t="shared" ref="BH515" si="3785">BH513+BH514</f>
        <v>0</v>
      </c>
      <c r="BI515" s="560">
        <f t="shared" ref="BI515" si="3786">BI513+BI514</f>
        <v>0</v>
      </c>
      <c r="BJ515" s="560">
        <f t="shared" ref="BJ515" si="3787">BJ513+BJ514</f>
        <v>6.2470314620000007</v>
      </c>
      <c r="BK515" s="560">
        <f t="shared" ref="BK515" si="3788">BK513+BK514</f>
        <v>818.36112152200019</v>
      </c>
      <c r="BL515" s="560">
        <f t="shared" ref="BL515" si="3789">BL513+BL514</f>
        <v>1805.3920925180003</v>
      </c>
      <c r="BM515" s="560">
        <f t="shared" ref="BM515" si="3790">BM513+BM514</f>
        <v>2323.8957038640001</v>
      </c>
      <c r="BN515" s="560">
        <f t="shared" ref="BN515" si="3791">BN513+BN514</f>
        <v>2236.4372633960002</v>
      </c>
      <c r="BO515" s="560">
        <f t="shared" ref="BO515" si="3792">BO513+BO514</f>
        <v>2761.1879062040002</v>
      </c>
      <c r="BP515" s="560">
        <f t="shared" ref="BP515" si="3793">BP513+BP514</f>
        <v>2473.8244589520004</v>
      </c>
      <c r="BQ515" s="560">
        <f t="shared" ref="BQ515" si="3794">BQ513+BQ514</f>
        <v>2380.1189870220001</v>
      </c>
      <c r="BR515" s="560">
        <f t="shared" ref="BR515" si="3795">BR513+BR514</f>
        <v>1324.3706699440002</v>
      </c>
      <c r="BS515" s="560">
        <f t="shared" ref="BS515" si="3796">BS513+BS514</f>
        <v>149.928755088</v>
      </c>
      <c r="BT515" s="560">
        <f t="shared" ref="BT515" si="3797">BT513+BT514</f>
        <v>0</v>
      </c>
      <c r="BU515" s="560">
        <f t="shared" ref="BU515" si="3798">BU513+BU514</f>
        <v>0</v>
      </c>
      <c r="BV515" s="560">
        <f t="shared" ref="BV515" si="3799">BV513+BV514</f>
        <v>0</v>
      </c>
      <c r="BW515" s="560">
        <f t="shared" ref="BW515" si="3800">BW513+BW514</f>
        <v>0</v>
      </c>
      <c r="BX515" s="560">
        <f t="shared" ref="BX515" si="3801">BX513+BX514</f>
        <v>0</v>
      </c>
      <c r="BY515" s="560">
        <f t="shared" ref="BY515" si="3802">BY513+BY514</f>
        <v>0</v>
      </c>
      <c r="BZ515" s="560">
        <f t="shared" si="3733"/>
        <v>16279.763989972002</v>
      </c>
      <c r="CA515" s="560">
        <f>CA513+CA514</f>
        <v>0</v>
      </c>
      <c r="CB515" s="560">
        <f t="shared" ref="CB515" si="3803">CB513+CB514</f>
        <v>0</v>
      </c>
      <c r="CC515" s="560">
        <f t="shared" ref="CC515" si="3804">CC513+CC514</f>
        <v>0</v>
      </c>
      <c r="CD515" s="560">
        <f t="shared" ref="CD515" si="3805">CD513+CD514</f>
        <v>0</v>
      </c>
      <c r="CE515" s="560">
        <f t="shared" ref="CE515" si="3806">CE513+CE514</f>
        <v>0</v>
      </c>
      <c r="CF515" s="560">
        <f t="shared" ref="CF515" si="3807">CF513+CF514</f>
        <v>0</v>
      </c>
      <c r="CG515" s="560">
        <f t="shared" ref="CG515" si="3808">CG513+CG514</f>
        <v>0</v>
      </c>
      <c r="CH515" s="560">
        <f t="shared" ref="CH515" si="3809">CH513+CH514</f>
        <v>0</v>
      </c>
      <c r="CI515" s="560">
        <f t="shared" ref="CI515" si="3810">CI513+CI514</f>
        <v>6.2470314620000007</v>
      </c>
      <c r="CJ515" s="560">
        <f t="shared" ref="CJ515" si="3811">CJ513+CJ514</f>
        <v>818.36112152200019</v>
      </c>
      <c r="CK515" s="560">
        <f t="shared" ref="CK515" si="3812">CK513+CK514</f>
        <v>1805.3920925180003</v>
      </c>
      <c r="CL515" s="560">
        <f t="shared" ref="CL515" si="3813">CL513+CL514</f>
        <v>2323.8957038640001</v>
      </c>
      <c r="CM515" s="560">
        <f t="shared" ref="CM515" si="3814">CM513+CM514</f>
        <v>2236.4372633960002</v>
      </c>
      <c r="CN515" s="560">
        <f t="shared" ref="CN515" si="3815">CN513+CN514</f>
        <v>2761.1879062040002</v>
      </c>
      <c r="CO515" s="560">
        <f t="shared" ref="CO515" si="3816">CO513+CO514</f>
        <v>2473.8244589520004</v>
      </c>
      <c r="CP515" s="560">
        <f t="shared" ref="CP515" si="3817">CP513+CP514</f>
        <v>2380.1189870220001</v>
      </c>
      <c r="CQ515" s="560">
        <f t="shared" ref="CQ515" si="3818">CQ513+CQ514</f>
        <v>1324.3706699440002</v>
      </c>
      <c r="CR515" s="560">
        <f t="shared" ref="CR515" si="3819">CR513+CR514</f>
        <v>149.928755088</v>
      </c>
      <c r="CS515" s="560">
        <f t="shared" ref="CS515" si="3820">CS513+CS514</f>
        <v>0</v>
      </c>
      <c r="CT515" s="560">
        <f t="shared" ref="CT515" si="3821">CT513+CT514</f>
        <v>0</v>
      </c>
      <c r="CU515" s="560">
        <f t="shared" ref="CU515" si="3822">CU513+CU514</f>
        <v>0</v>
      </c>
      <c r="CV515" s="560">
        <f t="shared" ref="CV515" si="3823">CV513+CV514</f>
        <v>0</v>
      </c>
      <c r="CW515" s="560">
        <f t="shared" ref="CW515" si="3824">CW513+CW514</f>
        <v>0</v>
      </c>
      <c r="CX515" s="560">
        <f t="shared" ref="CX515" si="3825">CX513+CX514</f>
        <v>0</v>
      </c>
      <c r="CY515" s="129"/>
      <c r="CZ515" s="129"/>
      <c r="DA515" s="129"/>
      <c r="DB515" s="129"/>
      <c r="DC515" s="129"/>
      <c r="DD515" s="129"/>
      <c r="DE515" s="129"/>
      <c r="DF515" s="129"/>
      <c r="DG515" s="129"/>
      <c r="DH515" s="129"/>
    </row>
    <row r="516" spans="1:112">
      <c r="A516" s="558" t="s">
        <v>1205</v>
      </c>
      <c r="B516" s="559">
        <f>4*AB516+4*BA516+19*C516+BZ516*4</f>
        <v>-30604.657975321999</v>
      </c>
      <c r="C516" s="665">
        <f>SUM(D516:AA516)</f>
        <v>-987.247031462</v>
      </c>
      <c r="D516" s="559">
        <f>IF(D515&gt;Inputs!$E$81,Inputs!$E$81,D515)*-1</f>
        <v>0</v>
      </c>
      <c r="E516" s="559">
        <f>IF(E515&gt;Inputs!$E$81,Inputs!$E$81,E515)*-1</f>
        <v>0</v>
      </c>
      <c r="F516" s="559">
        <f>IF(F515&gt;Inputs!$E$81,Inputs!$E$81,F515)*-1</f>
        <v>0</v>
      </c>
      <c r="G516" s="559">
        <f>IF(G515&gt;Inputs!$E$81,Inputs!$E$81,G515)*-1</f>
        <v>0</v>
      </c>
      <c r="H516" s="559">
        <f>IF(H515&gt;Inputs!$E$81,Inputs!$E$81,H515)*-1</f>
        <v>0</v>
      </c>
      <c r="I516" s="559">
        <f>IF(I515&gt;Inputs!$E$81,Inputs!$E$81,I515)*-1</f>
        <v>0</v>
      </c>
      <c r="J516" s="559">
        <f>IF(J515&gt;Inputs!$E$81,Inputs!$E$81,J515)*-1</f>
        <v>0</v>
      </c>
      <c r="K516" s="559">
        <f>IF(K515&gt;Inputs!$E$81,Inputs!$E$81,K515)*-1</f>
        <v>0</v>
      </c>
      <c r="L516" s="559">
        <f>IF(L515&gt;Inputs!$E$81,Inputs!$E$81,L515)*-1</f>
        <v>-6.2470314620000007</v>
      </c>
      <c r="M516" s="559">
        <f>IF(M515&gt;Inputs!$E$81,Inputs!$E$81,M515)*-1</f>
        <v>-109</v>
      </c>
      <c r="N516" s="559">
        <f>IF(N515&gt;Inputs!$E$81,Inputs!$E$81,N515)*-1</f>
        <v>-109</v>
      </c>
      <c r="O516" s="559">
        <f>IF(O515&gt;Inputs!$E$81,Inputs!$E$81,O515)*-1</f>
        <v>-109</v>
      </c>
      <c r="P516" s="559">
        <f>IF(P515&gt;Inputs!$E$81,Inputs!$E$81,P515)*-1</f>
        <v>-109</v>
      </c>
      <c r="Q516" s="559">
        <f>IF(Q515&gt;Inputs!$E$81,Inputs!$E$81,Q515)*-1</f>
        <v>-109</v>
      </c>
      <c r="R516" s="559">
        <f>IF(R515&gt;Inputs!$E$81,Inputs!$E$81,R515)*-1</f>
        <v>-109</v>
      </c>
      <c r="S516" s="559">
        <f>IF(S515&gt;Inputs!$E$81,Inputs!$E$81,S515)*-1</f>
        <v>-109</v>
      </c>
      <c r="T516" s="559">
        <f>IF(T515&gt;Inputs!$E$81,Inputs!$E$81,T515)*-1</f>
        <v>-109</v>
      </c>
      <c r="U516" s="559">
        <f>IF(U515&gt;Inputs!$E$81,Inputs!$E$81,U515)*-1</f>
        <v>-109</v>
      </c>
      <c r="V516" s="559">
        <f>IF(V515&gt;Inputs!$E$81,Inputs!$E$81,V515)*-1</f>
        <v>0</v>
      </c>
      <c r="W516" s="559">
        <f>IF(W515&gt;Inputs!$E$81,Inputs!$E$81,W515)*-1</f>
        <v>0</v>
      </c>
      <c r="X516" s="559">
        <f>IF(X515&gt;Inputs!$E$81,Inputs!$E$81,X515)*-1</f>
        <v>0</v>
      </c>
      <c r="Y516" s="559">
        <f>IF(Y515&gt;Inputs!$E$81,Inputs!$E$81,Y515)*-1</f>
        <v>0</v>
      </c>
      <c r="Z516" s="559">
        <f>IF(Z515&gt;Inputs!$E$81,Inputs!$E$81,Z515)*-1</f>
        <v>0</v>
      </c>
      <c r="AA516" s="559">
        <f>IF(AA515&gt;Inputs!$E$81,Inputs!$E$81,AA515)*-1</f>
        <v>0</v>
      </c>
      <c r="AB516" s="665">
        <f>SUM(AC516:AZ516)</f>
        <v>-987.247031462</v>
      </c>
      <c r="AC516" s="559">
        <f>IF(AC515&gt;Inputs!$E$81,Inputs!$E$81,AC515)*-1</f>
        <v>0</v>
      </c>
      <c r="AD516" s="559">
        <f>IF(AD515&gt;Inputs!$E$81,Inputs!$E$81,AD515)*-1</f>
        <v>0</v>
      </c>
      <c r="AE516" s="559">
        <f>IF(AE515&gt;Inputs!$E$81,Inputs!$E$81,AE515)*-1</f>
        <v>0</v>
      </c>
      <c r="AF516" s="559">
        <f>IF(AF515&gt;Inputs!$E$81,Inputs!$E$81,AF515)*-1</f>
        <v>0</v>
      </c>
      <c r="AG516" s="559">
        <f>IF(AG515&gt;Inputs!$E$81,Inputs!$E$81,AG515)*-1</f>
        <v>0</v>
      </c>
      <c r="AH516" s="559">
        <f>IF(AH515&gt;Inputs!$E$81,Inputs!$E$81,AH515)*-1</f>
        <v>0</v>
      </c>
      <c r="AI516" s="559">
        <f>IF(AI515&gt;Inputs!$E$81,Inputs!$E$81,AI515)*-1</f>
        <v>0</v>
      </c>
      <c r="AJ516" s="559">
        <f>IF(AJ515&gt;Inputs!$E$81,Inputs!$E$81,AJ515)*-1</f>
        <v>0</v>
      </c>
      <c r="AK516" s="559">
        <f>IF(AK515&gt;Inputs!$E$81,Inputs!$E$81,AK515)*-1</f>
        <v>-6.2470314620000007</v>
      </c>
      <c r="AL516" s="559">
        <f>IF(AL515&gt;Inputs!$E$81,Inputs!$E$81,AL515)*-1</f>
        <v>-109</v>
      </c>
      <c r="AM516" s="559">
        <f>IF(AM515&gt;Inputs!$E$81,Inputs!$E$81,AM515)*-1</f>
        <v>-109</v>
      </c>
      <c r="AN516" s="559">
        <f>IF(AN515&gt;Inputs!$E$81,Inputs!$E$81,AN515)*-1</f>
        <v>-109</v>
      </c>
      <c r="AO516" s="559">
        <f>IF(AO515&gt;Inputs!$E$81,Inputs!$E$81,AO515)*-1</f>
        <v>-109</v>
      </c>
      <c r="AP516" s="559">
        <f>IF(AP515&gt;Inputs!$E$81,Inputs!$E$81,AP515)*-1</f>
        <v>-109</v>
      </c>
      <c r="AQ516" s="559">
        <f>IF(AQ515&gt;Inputs!$E$81,Inputs!$E$81,AQ515)*-1</f>
        <v>-109</v>
      </c>
      <c r="AR516" s="559">
        <f>IF(AR515&gt;Inputs!$E$81,Inputs!$E$81,AR515)*-1</f>
        <v>-109</v>
      </c>
      <c r="AS516" s="559">
        <f>IF(AS515&gt;Inputs!$E$81,Inputs!$E$81,AS515)*-1</f>
        <v>-109</v>
      </c>
      <c r="AT516" s="559">
        <f>IF(AT515&gt;Inputs!$E$81,Inputs!$E$81,AT515)*-1</f>
        <v>-109</v>
      </c>
      <c r="AU516" s="559">
        <f>IF(AU515&gt;Inputs!$E$81,Inputs!$E$81,AU515)*-1</f>
        <v>0</v>
      </c>
      <c r="AV516" s="559">
        <f>IF(AV515&gt;Inputs!$E$81,Inputs!$E$81,AV515)*-1</f>
        <v>0</v>
      </c>
      <c r="AW516" s="559">
        <f>IF(AW515&gt;Inputs!$E$81,Inputs!$E$81,AW515)*-1</f>
        <v>0</v>
      </c>
      <c r="AX516" s="559">
        <f>IF(AX515&gt;Inputs!$E$81,Inputs!$E$81,AX515)*-1</f>
        <v>0</v>
      </c>
      <c r="AY516" s="559">
        <f>IF(AY515&gt;Inputs!$E$81,Inputs!$E$81,AY515)*-1</f>
        <v>0</v>
      </c>
      <c r="AZ516" s="559">
        <f>IF(AZ515&gt;Inputs!$E$81,Inputs!$E$81,AZ515)*-1</f>
        <v>0</v>
      </c>
      <c r="BA516" s="665">
        <f>SUM(BB516:BY516)</f>
        <v>-987.247031462</v>
      </c>
      <c r="BB516" s="559">
        <f>IF(BB515&gt;Inputs!$E$81,Inputs!$E$81,BB515)*-1</f>
        <v>0</v>
      </c>
      <c r="BC516" s="559">
        <f>IF(BC515&gt;Inputs!$E$81,Inputs!$E$81,BC515)*-1</f>
        <v>0</v>
      </c>
      <c r="BD516" s="559">
        <f>IF(BD515&gt;Inputs!$E$81,Inputs!$E$81,BD515)*-1</f>
        <v>0</v>
      </c>
      <c r="BE516" s="559">
        <f>IF(BE515&gt;Inputs!$E$81,Inputs!$E$81,BE515)*-1</f>
        <v>0</v>
      </c>
      <c r="BF516" s="559">
        <f>IF(BF515&gt;Inputs!$E$81,Inputs!$E$81,BF515)*-1</f>
        <v>0</v>
      </c>
      <c r="BG516" s="559">
        <f>IF(BG515&gt;Inputs!$E$81,Inputs!$E$81,BG515)*-1</f>
        <v>0</v>
      </c>
      <c r="BH516" s="559">
        <f>IF(BH515&gt;Inputs!$E$81,Inputs!$E$81,BH515)*-1</f>
        <v>0</v>
      </c>
      <c r="BI516" s="559">
        <f>IF(BI515&gt;Inputs!$E$81,Inputs!$E$81,BI515)*-1</f>
        <v>0</v>
      </c>
      <c r="BJ516" s="559">
        <f>IF(BJ515&gt;Inputs!$E$81,Inputs!$E$81,BJ515)*-1</f>
        <v>-6.2470314620000007</v>
      </c>
      <c r="BK516" s="559">
        <f>IF(BK515&gt;Inputs!$E$81,Inputs!$E$81,BK515)*-1</f>
        <v>-109</v>
      </c>
      <c r="BL516" s="559">
        <f>IF(BL515&gt;Inputs!$E$81,Inputs!$E$81,BL515)*-1</f>
        <v>-109</v>
      </c>
      <c r="BM516" s="559">
        <f>IF(BM515&gt;Inputs!$E$81,Inputs!$E$81,BM515)*-1</f>
        <v>-109</v>
      </c>
      <c r="BN516" s="559">
        <f>IF(BN515&gt;Inputs!$E$81,Inputs!$E$81,BN515)*-1</f>
        <v>-109</v>
      </c>
      <c r="BO516" s="559">
        <f>IF(BO515&gt;Inputs!$E$81,Inputs!$E$81,BO515)*-1</f>
        <v>-109</v>
      </c>
      <c r="BP516" s="559">
        <f>IF(BP515&gt;Inputs!$E$81,Inputs!$E$81,BP515)*-1</f>
        <v>-109</v>
      </c>
      <c r="BQ516" s="559">
        <f>IF(BQ515&gt;Inputs!$E$81,Inputs!$E$81,BQ515)*-1</f>
        <v>-109</v>
      </c>
      <c r="BR516" s="559">
        <f>IF(BR515&gt;Inputs!$E$81,Inputs!$E$81,BR515)*-1</f>
        <v>-109</v>
      </c>
      <c r="BS516" s="559">
        <f>IF(BS515&gt;Inputs!$E$81,Inputs!$E$81,BS515)*-1</f>
        <v>-109</v>
      </c>
      <c r="BT516" s="559">
        <f>IF(BT515&gt;Inputs!$E$81,Inputs!$E$81,BT515)*-1</f>
        <v>0</v>
      </c>
      <c r="BU516" s="559">
        <f>IF(BU515&gt;Inputs!$E$81,Inputs!$E$81,BU515)*-1</f>
        <v>0</v>
      </c>
      <c r="BV516" s="559">
        <f>IF(BV515&gt;Inputs!$E$81,Inputs!$E$81,BV515)*-1</f>
        <v>0</v>
      </c>
      <c r="BW516" s="559">
        <f>IF(BW515&gt;Inputs!$E$81,Inputs!$E$81,BW515)*-1</f>
        <v>0</v>
      </c>
      <c r="BX516" s="559">
        <f>IF(BX515&gt;Inputs!$E$81,Inputs!$E$81,BX515)*-1</f>
        <v>0</v>
      </c>
      <c r="BY516" s="559">
        <f>IF(BY515&gt;Inputs!$E$81,Inputs!$E$81,BY515)*-1</f>
        <v>0</v>
      </c>
      <c r="BZ516" s="665">
        <f>SUM(CA516:CX516)</f>
        <v>-987.247031462</v>
      </c>
      <c r="CA516" s="559">
        <f>IF(CA515&gt;Inputs!$E$81,Inputs!$E$81,CA515)*-1</f>
        <v>0</v>
      </c>
      <c r="CB516" s="559">
        <f>IF(CB515&gt;Inputs!$E$81,Inputs!$E$81,CB515)*-1</f>
        <v>0</v>
      </c>
      <c r="CC516" s="559">
        <f>IF(CC515&gt;Inputs!$E$81,Inputs!$E$81,CC515)*-1</f>
        <v>0</v>
      </c>
      <c r="CD516" s="559">
        <f>IF(CD515&gt;Inputs!$E$81,Inputs!$E$81,CD515)*-1</f>
        <v>0</v>
      </c>
      <c r="CE516" s="559">
        <f>IF(CE515&gt;Inputs!$E$81,Inputs!$E$81,CE515)*-1</f>
        <v>0</v>
      </c>
      <c r="CF516" s="559">
        <f>IF(CF515&gt;Inputs!$E$81,Inputs!$E$81,CF515)*-1</f>
        <v>0</v>
      </c>
      <c r="CG516" s="559">
        <f>IF(CG515&gt;Inputs!$E$81,Inputs!$E$81,CG515)*-1</f>
        <v>0</v>
      </c>
      <c r="CH516" s="559">
        <f>IF(CH515&gt;Inputs!$E$81,Inputs!$E$81,CH515)*-1</f>
        <v>0</v>
      </c>
      <c r="CI516" s="559">
        <f>IF(CI515&gt;Inputs!$E$81,Inputs!$E$81,CI515)*-1</f>
        <v>-6.2470314620000007</v>
      </c>
      <c r="CJ516" s="559">
        <f>IF(CJ515&gt;Inputs!$E$81,Inputs!$E$81,CJ515)*-1</f>
        <v>-109</v>
      </c>
      <c r="CK516" s="559">
        <f>IF(CK515&gt;Inputs!$E$81,Inputs!$E$81,CK515)*-1</f>
        <v>-109</v>
      </c>
      <c r="CL516" s="559">
        <f>IF(CL515&gt;Inputs!$E$81,Inputs!$E$81,CL515)*-1</f>
        <v>-109</v>
      </c>
      <c r="CM516" s="559">
        <f>IF(CM515&gt;Inputs!$E$81,Inputs!$E$81,CM515)*-1</f>
        <v>-109</v>
      </c>
      <c r="CN516" s="559">
        <f>IF(CN515&gt;Inputs!$E$81,Inputs!$E$81,CN515)*-1</f>
        <v>-109</v>
      </c>
      <c r="CO516" s="559">
        <f>IF(CO515&gt;Inputs!$E$81,Inputs!$E$81,CO515)*-1</f>
        <v>-109</v>
      </c>
      <c r="CP516" s="559">
        <f>IF(CP515&gt;Inputs!$E$81,Inputs!$E$81,CP515)*-1</f>
        <v>-109</v>
      </c>
      <c r="CQ516" s="559">
        <f>IF(CQ515&gt;Inputs!$E$81,Inputs!$E$81,CQ515)*-1</f>
        <v>-109</v>
      </c>
      <c r="CR516" s="559">
        <f>IF(CR515&gt;Inputs!$E$81,Inputs!$E$81,CR515)*-1</f>
        <v>-109</v>
      </c>
      <c r="CS516" s="559">
        <f>IF(CS515&gt;Inputs!$E$81,Inputs!$E$81,CS515)*-1</f>
        <v>0</v>
      </c>
      <c r="CT516" s="559">
        <f>IF(CT515&gt;Inputs!$E$81,Inputs!$E$81,CT515)*-1</f>
        <v>0</v>
      </c>
      <c r="CU516" s="559">
        <f>IF(CU515&gt;Inputs!$E$81,Inputs!$E$81,CU515)*-1</f>
        <v>0</v>
      </c>
      <c r="CV516" s="559">
        <f>IF(CV515&gt;Inputs!$E$81,Inputs!$E$81,CV515)*-1</f>
        <v>0</v>
      </c>
      <c r="CW516" s="559">
        <f>IF(CW515&gt;Inputs!$E$81,Inputs!$E$81,CW515)*-1</f>
        <v>0</v>
      </c>
      <c r="CX516" s="559">
        <f>IF(CX515&gt;Inputs!$E$81,Inputs!$E$81,CX515)*-1</f>
        <v>0</v>
      </c>
      <c r="CY516" s="129"/>
      <c r="CZ516" s="129"/>
      <c r="DA516" s="129"/>
      <c r="DB516" s="129"/>
      <c r="DC516" s="129"/>
      <c r="DD516" s="129"/>
      <c r="DE516" s="129"/>
      <c r="DF516" s="129"/>
      <c r="DG516" s="129"/>
      <c r="DH516" s="129"/>
    </row>
    <row r="517" spans="1:112">
      <c r="A517" s="558" t="s">
        <v>1206</v>
      </c>
      <c r="B517" s="557">
        <f>4*AB517+4*BA517+19*C517+BZ517*4</f>
        <v>474068.02571381</v>
      </c>
      <c r="C517" s="557">
        <f>SUM(D517:AA517)</f>
        <v>15292.516958510001</v>
      </c>
      <c r="D517" s="557">
        <f>D515+D516</f>
        <v>0</v>
      </c>
      <c r="E517" s="557">
        <f t="shared" ref="E517:AA517" si="3826">E515+E516</f>
        <v>0</v>
      </c>
      <c r="F517" s="557">
        <f t="shared" si="3826"/>
        <v>0</v>
      </c>
      <c r="G517" s="557">
        <f t="shared" si="3826"/>
        <v>0</v>
      </c>
      <c r="H517" s="557">
        <f t="shared" si="3826"/>
        <v>0</v>
      </c>
      <c r="I517" s="557">
        <f t="shared" si="3826"/>
        <v>0</v>
      </c>
      <c r="J517" s="557">
        <f t="shared" si="3826"/>
        <v>0</v>
      </c>
      <c r="K517" s="557">
        <f t="shared" si="3826"/>
        <v>0</v>
      </c>
      <c r="L517" s="557">
        <f t="shared" si="3826"/>
        <v>0</v>
      </c>
      <c r="M517" s="557">
        <f t="shared" si="3826"/>
        <v>709.36112152200019</v>
      </c>
      <c r="N517" s="557">
        <f t="shared" si="3826"/>
        <v>1696.3920925180003</v>
      </c>
      <c r="O517" s="557">
        <f t="shared" si="3826"/>
        <v>2214.8957038640001</v>
      </c>
      <c r="P517" s="557">
        <f t="shared" si="3826"/>
        <v>2127.4372633960002</v>
      </c>
      <c r="Q517" s="557">
        <f t="shared" si="3826"/>
        <v>2652.1879062040002</v>
      </c>
      <c r="R517" s="557">
        <f t="shared" si="3826"/>
        <v>2364.8244589520004</v>
      </c>
      <c r="S517" s="557">
        <f t="shared" si="3826"/>
        <v>2271.1189870220001</v>
      </c>
      <c r="T517" s="557">
        <f t="shared" si="3826"/>
        <v>1215.3706699440002</v>
      </c>
      <c r="U517" s="557">
        <f t="shared" si="3826"/>
        <v>40.928755088000003</v>
      </c>
      <c r="V517" s="557">
        <f t="shared" si="3826"/>
        <v>0</v>
      </c>
      <c r="W517" s="557">
        <f t="shared" si="3826"/>
        <v>0</v>
      </c>
      <c r="X517" s="557">
        <f t="shared" si="3826"/>
        <v>0</v>
      </c>
      <c r="Y517" s="557">
        <f t="shared" si="3826"/>
        <v>0</v>
      </c>
      <c r="Z517" s="557">
        <f t="shared" si="3826"/>
        <v>0</v>
      </c>
      <c r="AA517" s="557">
        <f t="shared" si="3826"/>
        <v>0</v>
      </c>
      <c r="AB517" s="557">
        <f>SUM(AC517:AZ517)</f>
        <v>15292.516958510001</v>
      </c>
      <c r="AC517" s="557">
        <f>AC515+AC516</f>
        <v>0</v>
      </c>
      <c r="AD517" s="557">
        <f t="shared" ref="AD517:AZ517" si="3827">AD515+AD516</f>
        <v>0</v>
      </c>
      <c r="AE517" s="557">
        <f t="shared" si="3827"/>
        <v>0</v>
      </c>
      <c r="AF517" s="557">
        <f t="shared" si="3827"/>
        <v>0</v>
      </c>
      <c r="AG517" s="557">
        <f t="shared" si="3827"/>
        <v>0</v>
      </c>
      <c r="AH517" s="557">
        <f t="shared" si="3827"/>
        <v>0</v>
      </c>
      <c r="AI517" s="557">
        <f t="shared" si="3827"/>
        <v>0</v>
      </c>
      <c r="AJ517" s="557">
        <f t="shared" si="3827"/>
        <v>0</v>
      </c>
      <c r="AK517" s="557">
        <f t="shared" si="3827"/>
        <v>0</v>
      </c>
      <c r="AL517" s="557">
        <f t="shared" si="3827"/>
        <v>709.36112152200019</v>
      </c>
      <c r="AM517" s="557">
        <f t="shared" si="3827"/>
        <v>1696.3920925180003</v>
      </c>
      <c r="AN517" s="557">
        <f t="shared" si="3827"/>
        <v>2214.8957038640001</v>
      </c>
      <c r="AO517" s="557">
        <f t="shared" si="3827"/>
        <v>2127.4372633960002</v>
      </c>
      <c r="AP517" s="557">
        <f t="shared" si="3827"/>
        <v>2652.1879062040002</v>
      </c>
      <c r="AQ517" s="557">
        <f t="shared" si="3827"/>
        <v>2364.8244589520004</v>
      </c>
      <c r="AR517" s="557">
        <f t="shared" si="3827"/>
        <v>2271.1189870220001</v>
      </c>
      <c r="AS517" s="557">
        <f t="shared" si="3827"/>
        <v>1215.3706699440002</v>
      </c>
      <c r="AT517" s="557">
        <f t="shared" si="3827"/>
        <v>40.928755088000003</v>
      </c>
      <c r="AU517" s="557">
        <f t="shared" si="3827"/>
        <v>0</v>
      </c>
      <c r="AV517" s="557">
        <f t="shared" si="3827"/>
        <v>0</v>
      </c>
      <c r="AW517" s="557">
        <f t="shared" si="3827"/>
        <v>0</v>
      </c>
      <c r="AX517" s="557">
        <f t="shared" si="3827"/>
        <v>0</v>
      </c>
      <c r="AY517" s="557">
        <f t="shared" si="3827"/>
        <v>0</v>
      </c>
      <c r="AZ517" s="557">
        <f t="shared" si="3827"/>
        <v>0</v>
      </c>
      <c r="BA517" s="557">
        <f>SUM(BB517:BY517)</f>
        <v>15292.516958510001</v>
      </c>
      <c r="BB517" s="557">
        <f>BB515+BB516</f>
        <v>0</v>
      </c>
      <c r="BC517" s="557">
        <f t="shared" ref="BC517:BY517" si="3828">BC515+BC516</f>
        <v>0</v>
      </c>
      <c r="BD517" s="557">
        <f t="shared" si="3828"/>
        <v>0</v>
      </c>
      <c r="BE517" s="557">
        <f t="shared" si="3828"/>
        <v>0</v>
      </c>
      <c r="BF517" s="557">
        <f t="shared" si="3828"/>
        <v>0</v>
      </c>
      <c r="BG517" s="557">
        <f t="shared" si="3828"/>
        <v>0</v>
      </c>
      <c r="BH517" s="557">
        <f t="shared" si="3828"/>
        <v>0</v>
      </c>
      <c r="BI517" s="557">
        <f t="shared" si="3828"/>
        <v>0</v>
      </c>
      <c r="BJ517" s="557">
        <f t="shared" si="3828"/>
        <v>0</v>
      </c>
      <c r="BK517" s="557">
        <f t="shared" si="3828"/>
        <v>709.36112152200019</v>
      </c>
      <c r="BL517" s="557">
        <f t="shared" si="3828"/>
        <v>1696.3920925180003</v>
      </c>
      <c r="BM517" s="557">
        <f t="shared" si="3828"/>
        <v>2214.8957038640001</v>
      </c>
      <c r="BN517" s="557">
        <f t="shared" si="3828"/>
        <v>2127.4372633960002</v>
      </c>
      <c r="BO517" s="557">
        <f t="shared" si="3828"/>
        <v>2652.1879062040002</v>
      </c>
      <c r="BP517" s="557">
        <f t="shared" si="3828"/>
        <v>2364.8244589520004</v>
      </c>
      <c r="BQ517" s="557">
        <f t="shared" si="3828"/>
        <v>2271.1189870220001</v>
      </c>
      <c r="BR517" s="557">
        <f t="shared" si="3828"/>
        <v>1215.3706699440002</v>
      </c>
      <c r="BS517" s="557">
        <f t="shared" si="3828"/>
        <v>40.928755088000003</v>
      </c>
      <c r="BT517" s="557">
        <f t="shared" si="3828"/>
        <v>0</v>
      </c>
      <c r="BU517" s="557">
        <f t="shared" si="3828"/>
        <v>0</v>
      </c>
      <c r="BV517" s="557">
        <f t="shared" si="3828"/>
        <v>0</v>
      </c>
      <c r="BW517" s="557">
        <f t="shared" si="3828"/>
        <v>0</v>
      </c>
      <c r="BX517" s="557">
        <f t="shared" si="3828"/>
        <v>0</v>
      </c>
      <c r="BY517" s="557">
        <f t="shared" si="3828"/>
        <v>0</v>
      </c>
      <c r="BZ517" s="557">
        <f>SUM(CA517:CX517)</f>
        <v>15292.516958510001</v>
      </c>
      <c r="CA517" s="557">
        <f>CA515+CA516</f>
        <v>0</v>
      </c>
      <c r="CB517" s="557">
        <f t="shared" ref="CB517:CX517" si="3829">CB515+CB516</f>
        <v>0</v>
      </c>
      <c r="CC517" s="557">
        <f t="shared" si="3829"/>
        <v>0</v>
      </c>
      <c r="CD517" s="557">
        <f t="shared" si="3829"/>
        <v>0</v>
      </c>
      <c r="CE517" s="557">
        <f t="shared" si="3829"/>
        <v>0</v>
      </c>
      <c r="CF517" s="557">
        <f t="shared" si="3829"/>
        <v>0</v>
      </c>
      <c r="CG517" s="557">
        <f t="shared" si="3829"/>
        <v>0</v>
      </c>
      <c r="CH517" s="557">
        <f t="shared" si="3829"/>
        <v>0</v>
      </c>
      <c r="CI517" s="557">
        <f t="shared" si="3829"/>
        <v>0</v>
      </c>
      <c r="CJ517" s="557">
        <f t="shared" si="3829"/>
        <v>709.36112152200019</v>
      </c>
      <c r="CK517" s="557">
        <f t="shared" si="3829"/>
        <v>1696.3920925180003</v>
      </c>
      <c r="CL517" s="557">
        <f t="shared" si="3829"/>
        <v>2214.8957038640001</v>
      </c>
      <c r="CM517" s="557">
        <f t="shared" si="3829"/>
        <v>2127.4372633960002</v>
      </c>
      <c r="CN517" s="557">
        <f t="shared" si="3829"/>
        <v>2652.1879062040002</v>
      </c>
      <c r="CO517" s="557">
        <f t="shared" si="3829"/>
        <v>2364.8244589520004</v>
      </c>
      <c r="CP517" s="557">
        <f t="shared" si="3829"/>
        <v>2271.1189870220001</v>
      </c>
      <c r="CQ517" s="557">
        <f t="shared" si="3829"/>
        <v>1215.3706699440002</v>
      </c>
      <c r="CR517" s="557">
        <f t="shared" si="3829"/>
        <v>40.928755088000003</v>
      </c>
      <c r="CS517" s="557">
        <f t="shared" si="3829"/>
        <v>0</v>
      </c>
      <c r="CT517" s="557">
        <f t="shared" si="3829"/>
        <v>0</v>
      </c>
      <c r="CU517" s="557">
        <f t="shared" si="3829"/>
        <v>0</v>
      </c>
      <c r="CV517" s="557">
        <f t="shared" si="3829"/>
        <v>0</v>
      </c>
      <c r="CW517" s="557">
        <f t="shared" si="3829"/>
        <v>0</v>
      </c>
      <c r="CX517" s="557">
        <f t="shared" si="3829"/>
        <v>0</v>
      </c>
      <c r="CY517" s="129"/>
      <c r="CZ517" s="129"/>
      <c r="DA517" s="129"/>
      <c r="DB517" s="129"/>
      <c r="DC517" s="129"/>
      <c r="DD517" s="129"/>
      <c r="DE517" s="129"/>
      <c r="DF517" s="129"/>
      <c r="DG517" s="129"/>
      <c r="DH517" s="129"/>
    </row>
    <row r="518" spans="1:112">
      <c r="A518" s="558"/>
      <c r="B518" s="557"/>
      <c r="C518" s="557"/>
      <c r="D518" s="557"/>
      <c r="E518" s="557"/>
      <c r="F518" s="557"/>
      <c r="G518" s="557"/>
      <c r="H518" s="557"/>
      <c r="I518" s="557"/>
      <c r="J518" s="557"/>
      <c r="K518" s="557"/>
      <c r="L518" s="557"/>
      <c r="M518" s="557"/>
      <c r="N518" s="557"/>
      <c r="O518" s="557"/>
      <c r="P518" s="557"/>
      <c r="Q518" s="557"/>
      <c r="R518" s="557"/>
      <c r="S518" s="557"/>
      <c r="T518" s="557"/>
      <c r="U518" s="557"/>
      <c r="V518" s="557"/>
      <c r="W518" s="557"/>
      <c r="X518" s="557"/>
      <c r="Y518" s="557"/>
      <c r="Z518" s="557"/>
      <c r="AA518" s="557"/>
      <c r="AB518" s="557"/>
      <c r="AC518" s="557"/>
      <c r="AD518" s="557"/>
      <c r="AE518" s="557"/>
      <c r="AF518" s="557"/>
      <c r="AG518" s="557"/>
      <c r="AH518" s="557"/>
      <c r="AI518" s="557"/>
      <c r="AJ518" s="557"/>
      <c r="AK518" s="557"/>
      <c r="AL518" s="557"/>
      <c r="AM518" s="557"/>
      <c r="AN518" s="557"/>
      <c r="AO518" s="557"/>
      <c r="AP518" s="557"/>
      <c r="AQ518" s="557"/>
      <c r="AR518" s="557"/>
      <c r="AS518" s="557"/>
      <c r="AT518" s="557"/>
      <c r="AU518" s="557"/>
      <c r="AV518" s="557"/>
      <c r="AW518" s="557"/>
      <c r="AX518" s="557"/>
      <c r="AY518" s="557"/>
      <c r="AZ518" s="557"/>
      <c r="BA518" s="557"/>
      <c r="BB518" s="557"/>
      <c r="BC518" s="557"/>
      <c r="BD518" s="557"/>
      <c r="BE518" s="557"/>
      <c r="BF518" s="557"/>
      <c r="BG518" s="557"/>
      <c r="BH518" s="557"/>
      <c r="BI518" s="557"/>
      <c r="BJ518" s="557"/>
      <c r="BK518" s="557"/>
      <c r="BL518" s="557"/>
      <c r="BM518" s="557"/>
      <c r="BN518" s="557"/>
      <c r="BO518" s="557"/>
      <c r="BP518" s="557"/>
      <c r="BQ518" s="557"/>
      <c r="BR518" s="557"/>
      <c r="BS518" s="557"/>
      <c r="BT518" s="557"/>
      <c r="BU518" s="557"/>
      <c r="BV518" s="557"/>
      <c r="BW518" s="557"/>
      <c r="BX518" s="557"/>
      <c r="BY518" s="557"/>
      <c r="BZ518" s="557"/>
      <c r="CA518" s="557"/>
      <c r="CB518" s="557"/>
      <c r="CC518" s="557"/>
      <c r="CD518" s="557"/>
      <c r="CE518" s="557"/>
      <c r="CF518" s="557"/>
      <c r="CG518" s="557"/>
      <c r="CH518" s="557"/>
      <c r="CI518" s="557"/>
      <c r="CJ518" s="557"/>
      <c r="CK518" s="557"/>
      <c r="CL518" s="557"/>
      <c r="CM518" s="557"/>
      <c r="CN518" s="557"/>
      <c r="CO518" s="557"/>
      <c r="CP518" s="557"/>
      <c r="CQ518" s="557"/>
      <c r="CR518" s="557"/>
      <c r="CS518" s="557"/>
      <c r="CT518" s="557"/>
      <c r="CU518" s="557"/>
      <c r="CV518" s="557"/>
      <c r="CW518" s="557"/>
      <c r="CX518" s="557"/>
      <c r="CY518" s="129"/>
      <c r="CZ518" s="129"/>
      <c r="DA518" s="129"/>
      <c r="DB518" s="129"/>
      <c r="DC518" s="129"/>
      <c r="DD518" s="129"/>
      <c r="DE518" s="129"/>
      <c r="DF518" s="129"/>
      <c r="DG518" s="129"/>
      <c r="DH518" s="129"/>
    </row>
    <row r="519" spans="1:112">
      <c r="A519" s="607" t="s">
        <v>1220</v>
      </c>
      <c r="B519" s="557"/>
      <c r="C519" s="557"/>
      <c r="D519" s="557"/>
      <c r="E519" s="557"/>
      <c r="F519" s="557"/>
      <c r="G519" s="557"/>
      <c r="H519" s="557"/>
      <c r="I519" s="557"/>
      <c r="J519" s="557"/>
      <c r="K519" s="557"/>
      <c r="L519" s="557"/>
      <c r="M519" s="557"/>
      <c r="N519" s="557"/>
      <c r="O519" s="557"/>
      <c r="P519" s="557"/>
      <c r="Q519" s="557"/>
      <c r="R519" s="557"/>
      <c r="S519" s="557"/>
      <c r="T519" s="557"/>
      <c r="U519" s="557"/>
      <c r="V519" s="557"/>
      <c r="W519" s="557"/>
      <c r="X519" s="557"/>
      <c r="Y519" s="557"/>
      <c r="Z519" s="557"/>
      <c r="AA519" s="557"/>
      <c r="AB519" s="557"/>
      <c r="AC519" s="557"/>
      <c r="AD519" s="557"/>
      <c r="AE519" s="557"/>
      <c r="AF519" s="557"/>
      <c r="AG519" s="557"/>
      <c r="AH519" s="557"/>
      <c r="AI519" s="557"/>
      <c r="AJ519" s="557"/>
      <c r="AK519" s="557"/>
      <c r="AL519" s="557"/>
      <c r="AM519" s="557"/>
      <c r="AN519" s="557"/>
      <c r="AO519" s="557"/>
      <c r="AP519" s="557"/>
      <c r="AQ519" s="557"/>
      <c r="AR519" s="557"/>
      <c r="AS519" s="557"/>
      <c r="AT519" s="557"/>
      <c r="AU519" s="557"/>
      <c r="AV519" s="557"/>
      <c r="AW519" s="557"/>
      <c r="AX519" s="557"/>
      <c r="AY519" s="557"/>
      <c r="AZ519" s="557"/>
      <c r="BA519" s="557"/>
      <c r="BB519" s="557"/>
      <c r="BC519" s="557"/>
      <c r="BD519" s="557"/>
      <c r="BE519" s="557"/>
      <c r="BF519" s="557"/>
      <c r="BG519" s="557"/>
      <c r="BH519" s="557"/>
      <c r="BI519" s="557"/>
      <c r="BJ519" s="557"/>
      <c r="BK519" s="557"/>
      <c r="BL519" s="557"/>
      <c r="BM519" s="557"/>
      <c r="BN519" s="557"/>
      <c r="BO519" s="557"/>
      <c r="BP519" s="557"/>
      <c r="BQ519" s="557"/>
      <c r="BR519" s="557"/>
      <c r="BS519" s="557"/>
      <c r="BT519" s="557"/>
      <c r="BU519" s="557"/>
      <c r="BV519" s="557"/>
      <c r="BW519" s="557"/>
      <c r="BX519" s="557"/>
      <c r="BY519" s="557"/>
      <c r="BZ519" s="557"/>
      <c r="CA519" s="557"/>
      <c r="CB519" s="557"/>
      <c r="CC519" s="557"/>
      <c r="CD519" s="557"/>
      <c r="CE519" s="557"/>
      <c r="CF519" s="557"/>
      <c r="CG519" s="557"/>
      <c r="CH519" s="557"/>
      <c r="CI519" s="557"/>
      <c r="CJ519" s="557"/>
      <c r="CK519" s="557"/>
      <c r="CL519" s="557"/>
      <c r="CM519" s="557"/>
      <c r="CN519" s="557"/>
      <c r="CO519" s="557"/>
      <c r="CP519" s="557"/>
      <c r="CQ519" s="557"/>
      <c r="CR519" s="557"/>
      <c r="CS519" s="557"/>
      <c r="CT519" s="557"/>
      <c r="CU519" s="557"/>
      <c r="CV519" s="557"/>
      <c r="CW519" s="557"/>
      <c r="CX519" s="557"/>
      <c r="CY519" s="129"/>
      <c r="CZ519" s="129"/>
      <c r="DA519" s="129"/>
      <c r="DB519" s="129"/>
      <c r="DC519" s="129"/>
      <c r="DD519" s="129"/>
      <c r="DE519" s="129"/>
      <c r="DF519" s="129"/>
      <c r="DG519" s="129"/>
      <c r="DH519" s="129"/>
    </row>
    <row r="520" spans="1:112">
      <c r="A520" s="558" t="s">
        <v>1208</v>
      </c>
      <c r="B520" s="557">
        <f>4*AB520+4*BA520+19*C520+BZ520*4</f>
        <v>474068.02571381</v>
      </c>
      <c r="C520" s="557">
        <f>SUM(D520:AA520)</f>
        <v>15292.516958510001</v>
      </c>
      <c r="D520" s="557">
        <f>IF(D507&lt;0,0,IF(D507&gt;D517,D517,D507))</f>
        <v>0</v>
      </c>
      <c r="E520" s="557">
        <f t="shared" ref="E520:AA520" si="3830">IF(E507&lt;0,0,IF(E507&gt;E517,E517,E507))</f>
        <v>0</v>
      </c>
      <c r="F520" s="557">
        <f t="shared" si="3830"/>
        <v>0</v>
      </c>
      <c r="G520" s="557">
        <f t="shared" si="3830"/>
        <v>0</v>
      </c>
      <c r="H520" s="557">
        <f t="shared" si="3830"/>
        <v>0</v>
      </c>
      <c r="I520" s="557">
        <f t="shared" si="3830"/>
        <v>0</v>
      </c>
      <c r="J520" s="557">
        <f t="shared" si="3830"/>
        <v>0</v>
      </c>
      <c r="K520" s="557">
        <f t="shared" si="3830"/>
        <v>0</v>
      </c>
      <c r="L520" s="557">
        <f t="shared" si="3830"/>
        <v>0</v>
      </c>
      <c r="M520" s="557">
        <f t="shared" si="3830"/>
        <v>709.36112152200019</v>
      </c>
      <c r="N520" s="557">
        <f t="shared" si="3830"/>
        <v>1696.3920925180003</v>
      </c>
      <c r="O520" s="557">
        <f t="shared" si="3830"/>
        <v>2214.8957038640001</v>
      </c>
      <c r="P520" s="557">
        <f t="shared" si="3830"/>
        <v>2127.4372633960002</v>
      </c>
      <c r="Q520" s="557">
        <f t="shared" si="3830"/>
        <v>2652.1879062040002</v>
      </c>
      <c r="R520" s="557">
        <f t="shared" si="3830"/>
        <v>2364.8244589520004</v>
      </c>
      <c r="S520" s="557">
        <f t="shared" si="3830"/>
        <v>2271.1189870220001</v>
      </c>
      <c r="T520" s="557">
        <f t="shared" si="3830"/>
        <v>1215.3706699440002</v>
      </c>
      <c r="U520" s="557">
        <f t="shared" si="3830"/>
        <v>40.928755088000003</v>
      </c>
      <c r="V520" s="557">
        <f t="shared" si="3830"/>
        <v>0</v>
      </c>
      <c r="W520" s="557">
        <f t="shared" si="3830"/>
        <v>0</v>
      </c>
      <c r="X520" s="557">
        <f t="shared" si="3830"/>
        <v>0</v>
      </c>
      <c r="Y520" s="557">
        <f t="shared" si="3830"/>
        <v>0</v>
      </c>
      <c r="Z520" s="557">
        <f t="shared" si="3830"/>
        <v>0</v>
      </c>
      <c r="AA520" s="557">
        <f t="shared" si="3830"/>
        <v>0</v>
      </c>
      <c r="AB520" s="557">
        <f>SUM(AC520:AZ520)</f>
        <v>15292.516958510001</v>
      </c>
      <c r="AC520" s="557">
        <f>IF(AC507&lt;0,0,IF(AC507&gt;AC517,AC517,AC507))</f>
        <v>0</v>
      </c>
      <c r="AD520" s="557">
        <f t="shared" ref="AD520:BY520" si="3831">IF(AD507&lt;0,0,IF(AD507&gt;AD517,AD517,AD507))</f>
        <v>0</v>
      </c>
      <c r="AE520" s="557">
        <f t="shared" si="3831"/>
        <v>0</v>
      </c>
      <c r="AF520" s="557">
        <f t="shared" si="3831"/>
        <v>0</v>
      </c>
      <c r="AG520" s="557">
        <f t="shared" si="3831"/>
        <v>0</v>
      </c>
      <c r="AH520" s="557">
        <f t="shared" si="3831"/>
        <v>0</v>
      </c>
      <c r="AI520" s="557">
        <f t="shared" si="3831"/>
        <v>0</v>
      </c>
      <c r="AJ520" s="557">
        <f t="shared" si="3831"/>
        <v>0</v>
      </c>
      <c r="AK520" s="557">
        <f t="shared" si="3831"/>
        <v>0</v>
      </c>
      <c r="AL520" s="557">
        <f t="shared" si="3831"/>
        <v>709.36112152200019</v>
      </c>
      <c r="AM520" s="557">
        <f t="shared" si="3831"/>
        <v>1696.3920925180003</v>
      </c>
      <c r="AN520" s="557">
        <f t="shared" si="3831"/>
        <v>2214.8957038640001</v>
      </c>
      <c r="AO520" s="557">
        <f t="shared" si="3831"/>
        <v>2127.4372633960002</v>
      </c>
      <c r="AP520" s="557">
        <f t="shared" si="3831"/>
        <v>2652.1879062040002</v>
      </c>
      <c r="AQ520" s="557">
        <f t="shared" si="3831"/>
        <v>2364.8244589520004</v>
      </c>
      <c r="AR520" s="557">
        <f t="shared" si="3831"/>
        <v>2271.1189870220001</v>
      </c>
      <c r="AS520" s="557">
        <f t="shared" si="3831"/>
        <v>1215.3706699440002</v>
      </c>
      <c r="AT520" s="557">
        <f t="shared" si="3831"/>
        <v>40.928755088000003</v>
      </c>
      <c r="AU520" s="557">
        <f t="shared" si="3831"/>
        <v>0</v>
      </c>
      <c r="AV520" s="557">
        <f t="shared" si="3831"/>
        <v>0</v>
      </c>
      <c r="AW520" s="557">
        <f t="shared" si="3831"/>
        <v>0</v>
      </c>
      <c r="AX520" s="557">
        <f t="shared" si="3831"/>
        <v>0</v>
      </c>
      <c r="AY520" s="557">
        <f t="shared" si="3831"/>
        <v>0</v>
      </c>
      <c r="AZ520" s="557">
        <f t="shared" si="3831"/>
        <v>0</v>
      </c>
      <c r="BA520" s="557">
        <f>SUM(BB520:BY520)</f>
        <v>15292.516958510001</v>
      </c>
      <c r="BB520" s="557">
        <f>IF(BB507&lt;0,0,IF(BB507&gt;BB517,BB517,BB507))</f>
        <v>0</v>
      </c>
      <c r="BC520" s="557">
        <f t="shared" si="3831"/>
        <v>0</v>
      </c>
      <c r="BD520" s="557">
        <f t="shared" si="3831"/>
        <v>0</v>
      </c>
      <c r="BE520" s="557">
        <f t="shared" si="3831"/>
        <v>0</v>
      </c>
      <c r="BF520" s="557">
        <f t="shared" si="3831"/>
        <v>0</v>
      </c>
      <c r="BG520" s="557">
        <f t="shared" si="3831"/>
        <v>0</v>
      </c>
      <c r="BH520" s="557">
        <f t="shared" si="3831"/>
        <v>0</v>
      </c>
      <c r="BI520" s="557">
        <f t="shared" si="3831"/>
        <v>0</v>
      </c>
      <c r="BJ520" s="557">
        <f t="shared" si="3831"/>
        <v>0</v>
      </c>
      <c r="BK520" s="557">
        <f t="shared" si="3831"/>
        <v>709.36112152200019</v>
      </c>
      <c r="BL520" s="557">
        <f t="shared" si="3831"/>
        <v>1696.3920925180003</v>
      </c>
      <c r="BM520" s="557">
        <f t="shared" si="3831"/>
        <v>2214.8957038640001</v>
      </c>
      <c r="BN520" s="557">
        <f t="shared" si="3831"/>
        <v>2127.4372633960002</v>
      </c>
      <c r="BO520" s="557">
        <f t="shared" si="3831"/>
        <v>2652.1879062040002</v>
      </c>
      <c r="BP520" s="557">
        <f t="shared" si="3831"/>
        <v>2364.8244589520004</v>
      </c>
      <c r="BQ520" s="557">
        <f t="shared" si="3831"/>
        <v>2271.1189870220001</v>
      </c>
      <c r="BR520" s="557">
        <f t="shared" si="3831"/>
        <v>1215.3706699440002</v>
      </c>
      <c r="BS520" s="557">
        <f t="shared" si="3831"/>
        <v>40.928755088000003</v>
      </c>
      <c r="BT520" s="557">
        <f t="shared" si="3831"/>
        <v>0</v>
      </c>
      <c r="BU520" s="557">
        <f t="shared" si="3831"/>
        <v>0</v>
      </c>
      <c r="BV520" s="557">
        <f t="shared" si="3831"/>
        <v>0</v>
      </c>
      <c r="BW520" s="557">
        <f t="shared" si="3831"/>
        <v>0</v>
      </c>
      <c r="BX520" s="557">
        <f t="shared" si="3831"/>
        <v>0</v>
      </c>
      <c r="BY520" s="557">
        <f t="shared" si="3831"/>
        <v>0</v>
      </c>
      <c r="BZ520" s="557">
        <f>SUM(CA520:CX520)</f>
        <v>15292.516958510001</v>
      </c>
      <c r="CA520" s="557">
        <f>IF(CA507&lt;0,0,IF(CA507&gt;CA517,CA517,CA507))</f>
        <v>0</v>
      </c>
      <c r="CB520" s="557">
        <f t="shared" ref="CB520:CX520" si="3832">IF(CB507&lt;0,0,IF(CB507&gt;CB517,CB517,CB507))</f>
        <v>0</v>
      </c>
      <c r="CC520" s="557">
        <f t="shared" si="3832"/>
        <v>0</v>
      </c>
      <c r="CD520" s="557">
        <f t="shared" si="3832"/>
        <v>0</v>
      </c>
      <c r="CE520" s="557">
        <f t="shared" si="3832"/>
        <v>0</v>
      </c>
      <c r="CF520" s="557">
        <f t="shared" si="3832"/>
        <v>0</v>
      </c>
      <c r="CG520" s="557">
        <f t="shared" si="3832"/>
        <v>0</v>
      </c>
      <c r="CH520" s="557">
        <f t="shared" si="3832"/>
        <v>0</v>
      </c>
      <c r="CI520" s="557">
        <f t="shared" si="3832"/>
        <v>0</v>
      </c>
      <c r="CJ520" s="557">
        <f t="shared" si="3832"/>
        <v>709.36112152200019</v>
      </c>
      <c r="CK520" s="557">
        <f t="shared" si="3832"/>
        <v>1696.3920925180003</v>
      </c>
      <c r="CL520" s="557">
        <f t="shared" si="3832"/>
        <v>2214.8957038640001</v>
      </c>
      <c r="CM520" s="557">
        <f t="shared" si="3832"/>
        <v>2127.4372633960002</v>
      </c>
      <c r="CN520" s="557">
        <f t="shared" si="3832"/>
        <v>2652.1879062040002</v>
      </c>
      <c r="CO520" s="557">
        <f t="shared" si="3832"/>
        <v>2364.8244589520004</v>
      </c>
      <c r="CP520" s="557">
        <f t="shared" si="3832"/>
        <v>2271.1189870220001</v>
      </c>
      <c r="CQ520" s="557">
        <f t="shared" si="3832"/>
        <v>1215.3706699440002</v>
      </c>
      <c r="CR520" s="557">
        <f t="shared" si="3832"/>
        <v>40.928755088000003</v>
      </c>
      <c r="CS520" s="557">
        <f t="shared" si="3832"/>
        <v>0</v>
      </c>
      <c r="CT520" s="557">
        <f t="shared" si="3832"/>
        <v>0</v>
      </c>
      <c r="CU520" s="557">
        <f t="shared" si="3832"/>
        <v>0</v>
      </c>
      <c r="CV520" s="557">
        <f t="shared" si="3832"/>
        <v>0</v>
      </c>
      <c r="CW520" s="557">
        <f t="shared" si="3832"/>
        <v>0</v>
      </c>
      <c r="CX520" s="557">
        <f t="shared" si="3832"/>
        <v>0</v>
      </c>
      <c r="CY520" s="129"/>
      <c r="CZ520" s="129"/>
      <c r="DA520" s="129"/>
      <c r="DB520" s="129"/>
      <c r="DC520" s="129"/>
      <c r="DD520" s="129"/>
      <c r="DE520" s="129"/>
      <c r="DF520" s="129"/>
      <c r="DG520" s="129"/>
      <c r="DH520" s="129"/>
    </row>
    <row r="521" spans="1:112">
      <c r="A521" s="558" t="s">
        <v>1209</v>
      </c>
      <c r="B521" s="604">
        <f>B507-B520</f>
        <v>2901679.0138985543</v>
      </c>
      <c r="C521" s="604">
        <f t="shared" ref="C521" si="3833">C507-C520</f>
        <v>98757.744543885987</v>
      </c>
      <c r="D521" s="604">
        <f t="shared" ref="D521" si="3834">D507-D520</f>
        <v>2822.7260921647498</v>
      </c>
      <c r="E521" s="604">
        <f t="shared" ref="E521" si="3835">E507-E520</f>
        <v>2529.7355084487508</v>
      </c>
      <c r="F521" s="604">
        <f t="shared" ref="F521" si="3836">F507-F520</f>
        <v>2529.7355084487508</v>
      </c>
      <c r="G521" s="604">
        <f t="shared" ref="G521" si="3837">G507-G520</f>
        <v>2566.057586473044</v>
      </c>
      <c r="H521" s="604">
        <f t="shared" ref="H521" si="3838">H507-H520</f>
        <v>2748.6838657368471</v>
      </c>
      <c r="I521" s="604">
        <f t="shared" ref="I521" si="3839">I507-I520</f>
        <v>2712.5528783310428</v>
      </c>
      <c r="J521" s="604">
        <f t="shared" ref="J521" si="3840">J507-J520</f>
        <v>2676.2308003067465</v>
      </c>
      <c r="K521" s="604">
        <f t="shared" ref="K521" si="3841">K507-K520</f>
        <v>4715.6874888104385</v>
      </c>
      <c r="L521" s="604">
        <f t="shared" ref="L521" si="3842">L507-L520</f>
        <v>5282.2036696765981</v>
      </c>
      <c r="M521" s="604">
        <f t="shared" ref="M521" si="3843">M507-M520</f>
        <v>5224.1065042060663</v>
      </c>
      <c r="N521" s="604">
        <f t="shared" ref="N521" si="3844">N507-N520</f>
        <v>4150.1412789507876</v>
      </c>
      <c r="O521" s="604">
        <f t="shared" ref="O521" si="3845">O507-O520</f>
        <v>3121.8550656388697</v>
      </c>
      <c r="P521" s="604">
        <f t="shared" ref="P521" si="3846">P507-P520</f>
        <v>3093.2750431342665</v>
      </c>
      <c r="Q521" s="604">
        <f t="shared" ref="Q521" si="3847">Q507-Q520</f>
        <v>2715.0005434449135</v>
      </c>
      <c r="R521" s="604">
        <f t="shared" ref="R521" si="3848">R507-R520</f>
        <v>2590.497487459133</v>
      </c>
      <c r="S521" s="604">
        <f t="shared" ref="S521" si="3849">S507-S520</f>
        <v>2570.3399841940632</v>
      </c>
      <c r="T521" s="604">
        <f t="shared" ref="T521" si="3850">T507-T520</f>
        <v>4724.6330339665865</v>
      </c>
      <c r="U521" s="604">
        <f t="shared" ref="U521" si="3851">U507-U520</f>
        <v>6271.8113546936247</v>
      </c>
      <c r="V521" s="604">
        <f t="shared" ref="V521" si="3852">V507-V520</f>
        <v>6585.5180983175032</v>
      </c>
      <c r="W521" s="604">
        <f t="shared" ref="W521" si="3853">W507-W520</f>
        <v>7025.0039738915029</v>
      </c>
      <c r="X521" s="604">
        <f t="shared" ref="X521" si="3854">X507-X520</f>
        <v>6768.2399228905497</v>
      </c>
      <c r="Y521" s="604">
        <f t="shared" ref="Y521" si="3855">Y507-Y520</f>
        <v>5889.2681717425539</v>
      </c>
      <c r="Z521" s="604">
        <f t="shared" ref="Z521" si="3856">Z507-Z520</f>
        <v>5632.4753571523142</v>
      </c>
      <c r="AA521" s="604">
        <f t="shared" ref="AA521" si="3857">AA507-AA520</f>
        <v>3811.9653258063222</v>
      </c>
      <c r="AB521" s="604">
        <f t="shared" ref="AB521" si="3858">AB507-AB520</f>
        <v>84346.840621724725</v>
      </c>
      <c r="AC521" s="604">
        <f t="shared" ref="AC521" si="3859">AC507-AC520</f>
        <v>2361.265922812051</v>
      </c>
      <c r="AD521" s="604">
        <f t="shared" ref="AD521" si="3860">AD507-AD520</f>
        <v>2094.6052707630688</v>
      </c>
      <c r="AE521" s="604">
        <f t="shared" ref="AE521" si="3861">AE507-AE520</f>
        <v>2094.6052707630688</v>
      </c>
      <c r="AF521" s="604">
        <f t="shared" ref="AF521" si="3862">AF507-AF520</f>
        <v>2144.1511459220069</v>
      </c>
      <c r="AG521" s="604">
        <f t="shared" ref="AG521" si="3863">AG507-AG520</f>
        <v>2326.77742518581</v>
      </c>
      <c r="AH521" s="604">
        <f t="shared" ref="AH521" si="3864">AH507-AH520</f>
        <v>2277.4226406453613</v>
      </c>
      <c r="AI521" s="604">
        <f t="shared" ref="AI521" si="3865">AI507-AI520</f>
        <v>2227.9552072212718</v>
      </c>
      <c r="AJ521" s="604">
        <f t="shared" ref="AJ521" si="3866">AJ507-AJ520</f>
        <v>4227.8948594159619</v>
      </c>
      <c r="AK521" s="604">
        <f t="shared" ref="AK521" si="3867">AK507-AK520</f>
        <v>4702.082313918916</v>
      </c>
      <c r="AL521" s="604">
        <f t="shared" ref="AL521" si="3868">AL507-AL520</f>
        <v>4551.6931145778444</v>
      </c>
      <c r="AM521" s="604">
        <f t="shared" ref="AM521" si="3869">AM507-AM520</f>
        <v>3438.174160520909</v>
      </c>
      <c r="AN521" s="604">
        <f t="shared" ref="AN521" si="3870">AN507-AN520</f>
        <v>2423.0725234762131</v>
      </c>
      <c r="AO521" s="604">
        <f t="shared" ref="AO521" si="3871">AO507-AO520</f>
        <v>2407.6463419225038</v>
      </c>
      <c r="AP521" s="604">
        <f t="shared" ref="AP521" si="3872">AP507-AP520</f>
        <v>2016.2180012822569</v>
      </c>
      <c r="AQ521" s="604">
        <f t="shared" ref="AQ521" si="3873">AQ507-AQ520</f>
        <v>1904.8687862473703</v>
      </c>
      <c r="AR521" s="604">
        <f t="shared" ref="AR521" si="3874">AR507-AR520</f>
        <v>1897.9265945658412</v>
      </c>
      <c r="AS521" s="604">
        <f t="shared" ref="AS521" si="3875">AS507-AS520</f>
        <v>4052.2196443383646</v>
      </c>
      <c r="AT521" s="604">
        <f t="shared" ref="AT521" si="3876">AT507-AT520</f>
        <v>5586.182653481862</v>
      </c>
      <c r="AU521" s="604">
        <f t="shared" ref="AU521" si="3877">AU507-AU520</f>
        <v>5847.1818273531862</v>
      </c>
      <c r="AV521" s="604">
        <f t="shared" ref="AV521" si="3878">AV507-AV520</f>
        <v>6247.1139741255247</v>
      </c>
      <c r="AW521" s="604">
        <f t="shared" ref="AW521" si="3879">AW507-AW520</f>
        <v>6029.9036519262327</v>
      </c>
      <c r="AX521" s="604">
        <f t="shared" ref="AX521" si="3880">AX507-AX520</f>
        <v>5230.0393583815558</v>
      </c>
      <c r="AY521" s="604">
        <f t="shared" ref="AY521" si="3881">AY507-AY520</f>
        <v>5012.7812993483449</v>
      </c>
      <c r="AZ521" s="604">
        <f t="shared" ref="AZ521" si="3882">AZ507-AZ520</f>
        <v>3245.0586335292223</v>
      </c>
      <c r="BA521" s="604">
        <f t="shared" ref="BA521" si="3883">BA507-BA520</f>
        <v>73138.707178042707</v>
      </c>
      <c r="BB521" s="604">
        <f t="shared" ref="BB521" si="3884">BB507-BB520</f>
        <v>2002.3524577599508</v>
      </c>
      <c r="BC521" s="604">
        <f t="shared" ref="BC521" si="3885">BC507-BC520</f>
        <v>1756.2403674385112</v>
      </c>
      <c r="BD521" s="604">
        <f t="shared" ref="BD521" si="3886">BD507-BD520</f>
        <v>1756.2403674385112</v>
      </c>
      <c r="BE521" s="604">
        <f t="shared" ref="BE521" si="3887">BE507-BE520</f>
        <v>1816.0016921600845</v>
      </c>
      <c r="BF521" s="604">
        <f t="shared" ref="BF521" si="3888">BF507-BF520</f>
        <v>1998.6279714238874</v>
      </c>
      <c r="BG521" s="604">
        <f t="shared" ref="BG521" si="3889">BG507-BG520</f>
        <v>1939.0577373208039</v>
      </c>
      <c r="BH521" s="604">
        <f t="shared" ref="BH521" si="3890">BH507-BH520</f>
        <v>1879.296412599231</v>
      </c>
      <c r="BI521" s="604">
        <f t="shared" ref="BI521" si="3891">BI507-BI520</f>
        <v>3848.4645480813901</v>
      </c>
      <c r="BJ521" s="604">
        <f t="shared" ref="BJ521" si="3892">BJ507-BJ520</f>
        <v>4250.8768149962825</v>
      </c>
      <c r="BK521" s="604">
        <f t="shared" ref="BK521" si="3893">BK507-BK520</f>
        <v>4028.7049226447875</v>
      </c>
      <c r="BL521" s="604">
        <f t="shared" ref="BL521" si="3894">BL507-BL520</f>
        <v>2884.4219572976717</v>
      </c>
      <c r="BM521" s="604">
        <f t="shared" ref="BM521" si="3895">BM507-BM520</f>
        <v>1879.574990683032</v>
      </c>
      <c r="BN521" s="604">
        <f t="shared" ref="BN521" si="3896">BN507-BN520</f>
        <v>1874.4342148757109</v>
      </c>
      <c r="BO521" s="604">
        <f t="shared" ref="BO521" si="3897">BO507-BO520</f>
        <v>1472.7204684890762</v>
      </c>
      <c r="BP521" s="604">
        <f t="shared" ref="BP521" si="3898">BP507-BP520</f>
        <v>1371.6566592005761</v>
      </c>
      <c r="BQ521" s="604">
        <f t="shared" ref="BQ521" si="3899">BQ507-BQ520</f>
        <v>1374.9384026327848</v>
      </c>
      <c r="BR521" s="604">
        <f t="shared" ref="BR521" si="3900">BR507-BR520</f>
        <v>3529.2314524053081</v>
      </c>
      <c r="BS521" s="604">
        <f t="shared" ref="BS521" si="3901">BS507-BS520</f>
        <v>5052.9705264350687</v>
      </c>
      <c r="BT521" s="604">
        <f t="shared" ref="BT521" si="3902">BT507-BT520</f>
        <v>5272.9202832698247</v>
      </c>
      <c r="BU521" s="604">
        <f t="shared" ref="BU521" si="3903">BU507-BU520</f>
        <v>5642.0884187519841</v>
      </c>
      <c r="BV521" s="604">
        <f t="shared" ref="BV521" si="3904">BV507-BV520</f>
        <v>5455.6421078428712</v>
      </c>
      <c r="BW521" s="604">
        <f t="shared" ref="BW521" si="3905">BW507-BW520</f>
        <v>4717.3058368785541</v>
      </c>
      <c r="BX521" s="604">
        <f t="shared" ref="BX521" si="3906">BX507-BX520</f>
        <v>4530.8307623801547</v>
      </c>
      <c r="BY521" s="604">
        <f t="shared" ref="BY521" si="3907">BY507-BY520</f>
        <v>2804.1078050366427</v>
      </c>
      <c r="BZ521" s="604">
        <f t="shared" ref="BZ521" si="3908">BZ507-BZ520</f>
        <v>98834.919091412681</v>
      </c>
      <c r="CA521" s="604">
        <f t="shared" ref="CA521" si="3909">CA507-CA520</f>
        <v>2822.7260921647498</v>
      </c>
      <c r="CB521" s="604">
        <f t="shared" ref="CB521" si="3910">CB507-CB520</f>
        <v>2529.7355084487508</v>
      </c>
      <c r="CC521" s="604">
        <f t="shared" ref="CC521" si="3911">CC507-CC520</f>
        <v>2529.7355084487508</v>
      </c>
      <c r="CD521" s="604">
        <f t="shared" ref="CD521" si="3912">CD507-CD520</f>
        <v>2566.057586473044</v>
      </c>
      <c r="CE521" s="604">
        <f t="shared" ref="CE521" si="3913">CE507-CE520</f>
        <v>2748.6838657368471</v>
      </c>
      <c r="CF521" s="604">
        <f t="shared" ref="CF521" si="3914">CF507-CF520</f>
        <v>2712.5528783310428</v>
      </c>
      <c r="CG521" s="604">
        <f t="shared" ref="CG521" si="3915">CG507-CG520</f>
        <v>2676.2308003067465</v>
      </c>
      <c r="CH521" s="604">
        <f t="shared" ref="CH521" si="3916">CH507-CH520</f>
        <v>4715.6874888104385</v>
      </c>
      <c r="CI521" s="604">
        <f t="shared" ref="CI521" si="3917">CI507-CI520</f>
        <v>5282.2036696765981</v>
      </c>
      <c r="CJ521" s="604">
        <f t="shared" ref="CJ521" si="3918">CJ507-CJ520</f>
        <v>5224.1065042060663</v>
      </c>
      <c r="CK521" s="604">
        <f t="shared" ref="CK521" si="3919">CK507-CK520</f>
        <v>4150.1412789507876</v>
      </c>
      <c r="CL521" s="604">
        <f t="shared" ref="CL521" si="3920">CL507-CL520</f>
        <v>3121.8550656388697</v>
      </c>
      <c r="CM521" s="604">
        <f t="shared" ref="CM521" si="3921">CM507-CM520</f>
        <v>3028.9630137814347</v>
      </c>
      <c r="CN521" s="604">
        <f t="shared" ref="CN521" si="3922">CN507-CN520</f>
        <v>2657.1197170273649</v>
      </c>
      <c r="CO521" s="604">
        <f t="shared" ref="CO521" si="3923">CO507-CO520</f>
        <v>2519.7542551710171</v>
      </c>
      <c r="CP521" s="604">
        <f t="shared" ref="CP521" si="3924">CP507-CP520</f>
        <v>2499.5967519059473</v>
      </c>
      <c r="CQ521" s="604">
        <f t="shared" ref="CQ521" si="3925">CQ507-CQ520</f>
        <v>4679.6146134196042</v>
      </c>
      <c r="CR521" s="604">
        <f t="shared" ref="CR521" si="3926">CR507-CR520</f>
        <v>6220.3607188282986</v>
      </c>
      <c r="CS521" s="604">
        <f t="shared" ref="CS521" si="3927">CS507-CS520</f>
        <v>6521.2060689646696</v>
      </c>
      <c r="CT521" s="604">
        <f t="shared" ref="CT521" si="3928">CT507-CT520</f>
        <v>6960.6919445386702</v>
      </c>
      <c r="CU521" s="604">
        <f t="shared" ref="CU521" si="3929">CU507-CU520</f>
        <v>6710.359096473001</v>
      </c>
      <c r="CV521" s="604">
        <f t="shared" ref="CV521" si="3930">CV507-CV520</f>
        <v>5831.3873453250053</v>
      </c>
      <c r="CW521" s="604">
        <f t="shared" ref="CW521" si="3931">CW507-CW520</f>
        <v>5581.0247212869881</v>
      </c>
      <c r="CX521" s="604">
        <f t="shared" ref="CX521" si="3932">CX507-CX520</f>
        <v>4175.460024104269</v>
      </c>
      <c r="CY521" s="129"/>
      <c r="CZ521" s="129"/>
      <c r="DA521" s="129"/>
      <c r="DB521" s="129"/>
      <c r="DC521" s="129"/>
      <c r="DD521" s="129"/>
      <c r="DE521" s="129"/>
      <c r="DF521" s="129"/>
      <c r="DG521" s="129"/>
      <c r="DH521" s="129"/>
    </row>
    <row r="522" spans="1:112" ht="15.75" thickBot="1">
      <c r="A522" s="558"/>
      <c r="B522" s="604"/>
      <c r="C522" s="604"/>
      <c r="D522" s="604"/>
      <c r="E522" s="604"/>
      <c r="F522" s="604"/>
      <c r="G522" s="604"/>
      <c r="H522" s="604"/>
      <c r="I522" s="604"/>
      <c r="J522" s="604"/>
      <c r="K522" s="604"/>
      <c r="L522" s="604"/>
      <c r="M522" s="604"/>
      <c r="N522" s="604"/>
      <c r="O522" s="604"/>
      <c r="P522" s="604"/>
      <c r="Q522" s="604"/>
      <c r="R522" s="604"/>
      <c r="S522" s="604"/>
      <c r="T522" s="604"/>
      <c r="U522" s="604"/>
      <c r="V522" s="604"/>
      <c r="W522" s="604"/>
      <c r="X522" s="604"/>
      <c r="Y522" s="604"/>
      <c r="Z522" s="604"/>
      <c r="AA522" s="604"/>
      <c r="AB522" s="604"/>
      <c r="AC522" s="604"/>
      <c r="AD522" s="604"/>
      <c r="AE522" s="604"/>
      <c r="AF522" s="604"/>
      <c r="AG522" s="604"/>
      <c r="AH522" s="604"/>
      <c r="AI522" s="604"/>
      <c r="AJ522" s="604"/>
      <c r="AK522" s="604"/>
      <c r="AL522" s="604"/>
      <c r="AM522" s="604"/>
      <c r="AN522" s="604"/>
      <c r="AO522" s="604"/>
      <c r="AP522" s="604"/>
      <c r="AQ522" s="604"/>
      <c r="AR522" s="604"/>
      <c r="AS522" s="604"/>
      <c r="AT522" s="604"/>
      <c r="AU522" s="604"/>
      <c r="AV522" s="604"/>
      <c r="AW522" s="604"/>
      <c r="AX522" s="604"/>
      <c r="AY522" s="604"/>
      <c r="AZ522" s="604"/>
      <c r="BA522" s="604"/>
      <c r="BB522" s="604"/>
      <c r="BC522" s="604"/>
      <c r="BD522" s="604"/>
      <c r="BE522" s="604"/>
      <c r="BF522" s="604"/>
      <c r="BG522" s="604"/>
      <c r="BH522" s="604"/>
      <c r="BI522" s="604"/>
      <c r="BJ522" s="604"/>
      <c r="BK522" s="604"/>
      <c r="BL522" s="604"/>
      <c r="BM522" s="604"/>
      <c r="BN522" s="604"/>
      <c r="BO522" s="604"/>
      <c r="BP522" s="604"/>
      <c r="BQ522" s="604"/>
      <c r="BR522" s="604"/>
      <c r="BS522" s="604"/>
      <c r="BT522" s="604"/>
      <c r="BU522" s="604"/>
      <c r="BV522" s="604"/>
      <c r="BW522" s="604"/>
      <c r="BX522" s="604"/>
      <c r="BY522" s="604"/>
      <c r="BZ522" s="604"/>
      <c r="CA522" s="604"/>
      <c r="CB522" s="604"/>
      <c r="CC522" s="604"/>
      <c r="CD522" s="604"/>
      <c r="CE522" s="604"/>
      <c r="CF522" s="604"/>
      <c r="CG522" s="604"/>
      <c r="CH522" s="604"/>
      <c r="CI522" s="604"/>
      <c r="CJ522" s="604"/>
      <c r="CK522" s="604"/>
      <c r="CL522" s="604"/>
      <c r="CM522" s="604"/>
      <c r="CN522" s="604"/>
      <c r="CO522" s="604"/>
      <c r="CP522" s="604"/>
      <c r="CQ522" s="604"/>
      <c r="CR522" s="604"/>
      <c r="CS522" s="604"/>
      <c r="CT522" s="604"/>
      <c r="CU522" s="604"/>
      <c r="CV522" s="604"/>
      <c r="CW522" s="604"/>
      <c r="CX522" s="604"/>
      <c r="CY522" s="129"/>
      <c r="CZ522" s="129"/>
      <c r="DA522" s="129"/>
      <c r="DB522" s="129"/>
      <c r="DC522" s="129"/>
      <c r="DD522" s="129"/>
      <c r="DE522" s="129"/>
      <c r="DF522" s="129"/>
      <c r="DG522" s="129"/>
      <c r="DH522" s="129"/>
    </row>
    <row r="523" spans="1:112">
      <c r="A523" s="609" t="s">
        <v>5</v>
      </c>
      <c r="B523" s="610"/>
      <c r="C523" s="610"/>
      <c r="D523" s="610"/>
      <c r="E523" s="610"/>
      <c r="F523" s="610"/>
      <c r="G523" s="610"/>
      <c r="H523" s="610"/>
      <c r="I523" s="610"/>
      <c r="J523" s="610"/>
      <c r="K523" s="610"/>
      <c r="L523" s="610"/>
      <c r="M523" s="610"/>
      <c r="N523" s="610"/>
      <c r="O523" s="610"/>
      <c r="P523" s="610"/>
      <c r="Q523" s="610"/>
      <c r="R523" s="610"/>
      <c r="S523" s="610"/>
      <c r="T523" s="610"/>
      <c r="U523" s="610"/>
      <c r="V523" s="610"/>
      <c r="W523" s="610"/>
      <c r="X523" s="610"/>
      <c r="Y523" s="610"/>
      <c r="Z523" s="610"/>
      <c r="AA523" s="610"/>
      <c r="AB523" s="610"/>
      <c r="AC523" s="610"/>
      <c r="AD523" s="610"/>
      <c r="AE523" s="610"/>
      <c r="AF523" s="610"/>
      <c r="AG523" s="610"/>
      <c r="AH523" s="610"/>
      <c r="AI523" s="610"/>
      <c r="AJ523" s="610"/>
      <c r="AK523" s="610"/>
      <c r="AL523" s="610"/>
      <c r="AM523" s="610"/>
      <c r="AN523" s="610"/>
      <c r="AO523" s="610"/>
      <c r="AP523" s="610"/>
      <c r="AQ523" s="610"/>
      <c r="AR523" s="610"/>
      <c r="AS523" s="610"/>
      <c r="AT523" s="610"/>
      <c r="AU523" s="610"/>
      <c r="AV523" s="610"/>
      <c r="AW523" s="610"/>
      <c r="AX523" s="610"/>
      <c r="AY523" s="610"/>
      <c r="AZ523" s="610"/>
      <c r="BA523" s="610"/>
      <c r="BB523" s="610"/>
      <c r="BC523" s="610"/>
      <c r="BD523" s="610"/>
      <c r="BE523" s="610"/>
      <c r="BF523" s="610"/>
      <c r="BG523" s="610"/>
      <c r="BH523" s="610"/>
      <c r="BI523" s="610"/>
      <c r="BJ523" s="610"/>
      <c r="BK523" s="610"/>
      <c r="BL523" s="610"/>
      <c r="BM523" s="610"/>
      <c r="BN523" s="610"/>
      <c r="BO523" s="610"/>
      <c r="BP523" s="610"/>
      <c r="BQ523" s="610"/>
      <c r="BR523" s="610"/>
      <c r="BS523" s="610"/>
      <c r="BT523" s="610"/>
      <c r="BU523" s="610"/>
      <c r="BV523" s="610"/>
      <c r="BW523" s="610"/>
      <c r="BX523" s="610"/>
      <c r="BY523" s="610"/>
      <c r="BZ523" s="610"/>
      <c r="CA523" s="610"/>
      <c r="CB523" s="610"/>
      <c r="CC523" s="610"/>
      <c r="CD523" s="610"/>
      <c r="CE523" s="610"/>
      <c r="CF523" s="610"/>
      <c r="CG523" s="610"/>
      <c r="CH523" s="610"/>
      <c r="CI523" s="610"/>
      <c r="CJ523" s="610"/>
      <c r="CK523" s="610"/>
      <c r="CL523" s="610"/>
      <c r="CM523" s="610"/>
      <c r="CN523" s="610"/>
      <c r="CO523" s="610"/>
      <c r="CP523" s="610"/>
      <c r="CQ523" s="610"/>
      <c r="CR523" s="610"/>
      <c r="CS523" s="610"/>
      <c r="CT523" s="610"/>
      <c r="CU523" s="610"/>
      <c r="CV523" s="610"/>
      <c r="CW523" s="610"/>
      <c r="CX523" s="611"/>
      <c r="CY523" s="129"/>
      <c r="CZ523" s="129"/>
      <c r="DA523" s="129"/>
      <c r="DB523" s="129"/>
      <c r="DC523" s="129"/>
      <c r="DD523" s="129"/>
      <c r="DE523" s="129"/>
      <c r="DF523" s="129"/>
      <c r="DG523" s="129"/>
      <c r="DH523" s="129"/>
    </row>
    <row r="524" spans="1:112">
      <c r="A524" s="612" t="s">
        <v>1210</v>
      </c>
      <c r="B524" s="591">
        <f>B515</f>
        <v>504672.6836891321</v>
      </c>
      <c r="C524" s="557">
        <f t="shared" ref="C524" si="3933">SUM(D524:AA524)</f>
        <v>16279.763989972002</v>
      </c>
      <c r="D524" s="557">
        <f t="shared" ref="D524:AI524" si="3934">D515</f>
        <v>0</v>
      </c>
      <c r="E524" s="557">
        <f t="shared" si="3934"/>
        <v>0</v>
      </c>
      <c r="F524" s="557">
        <f t="shared" si="3934"/>
        <v>0</v>
      </c>
      <c r="G524" s="557">
        <f t="shared" si="3934"/>
        <v>0</v>
      </c>
      <c r="H524" s="557">
        <f t="shared" si="3934"/>
        <v>0</v>
      </c>
      <c r="I524" s="557">
        <f t="shared" si="3934"/>
        <v>0</v>
      </c>
      <c r="J524" s="557">
        <f t="shared" si="3934"/>
        <v>0</v>
      </c>
      <c r="K524" s="557">
        <f t="shared" si="3934"/>
        <v>0</v>
      </c>
      <c r="L524" s="557">
        <f t="shared" si="3934"/>
        <v>6.2470314620000007</v>
      </c>
      <c r="M524" s="557">
        <f t="shared" si="3934"/>
        <v>818.36112152200019</v>
      </c>
      <c r="N524" s="557">
        <f t="shared" si="3934"/>
        <v>1805.3920925180003</v>
      </c>
      <c r="O524" s="557">
        <f t="shared" si="3934"/>
        <v>2323.8957038640001</v>
      </c>
      <c r="P524" s="557">
        <f t="shared" si="3934"/>
        <v>2236.4372633960002</v>
      </c>
      <c r="Q524" s="557">
        <f t="shared" si="3934"/>
        <v>2761.1879062040002</v>
      </c>
      <c r="R524" s="557">
        <f t="shared" si="3934"/>
        <v>2473.8244589520004</v>
      </c>
      <c r="S524" s="557">
        <f t="shared" si="3934"/>
        <v>2380.1189870220001</v>
      </c>
      <c r="T524" s="557">
        <f t="shared" si="3934"/>
        <v>1324.3706699440002</v>
      </c>
      <c r="U524" s="557">
        <f t="shared" si="3934"/>
        <v>149.928755088</v>
      </c>
      <c r="V524" s="557">
        <f t="shared" si="3934"/>
        <v>0</v>
      </c>
      <c r="W524" s="557">
        <f t="shared" si="3934"/>
        <v>0</v>
      </c>
      <c r="X524" s="557">
        <f t="shared" si="3934"/>
        <v>0</v>
      </c>
      <c r="Y524" s="557">
        <f t="shared" si="3934"/>
        <v>0</v>
      </c>
      <c r="Z524" s="557">
        <f t="shared" si="3934"/>
        <v>0</v>
      </c>
      <c r="AA524" s="557">
        <f t="shared" si="3934"/>
        <v>0</v>
      </c>
      <c r="AB524" s="557">
        <f t="shared" si="3934"/>
        <v>16279.763989972002</v>
      </c>
      <c r="AC524" s="557">
        <f t="shared" si="3934"/>
        <v>0</v>
      </c>
      <c r="AD524" s="557">
        <f t="shared" si="3934"/>
        <v>0</v>
      </c>
      <c r="AE524" s="557">
        <f t="shared" si="3934"/>
        <v>0</v>
      </c>
      <c r="AF524" s="557">
        <f t="shared" si="3934"/>
        <v>0</v>
      </c>
      <c r="AG524" s="557">
        <f t="shared" si="3934"/>
        <v>0</v>
      </c>
      <c r="AH524" s="557">
        <f t="shared" si="3934"/>
        <v>0</v>
      </c>
      <c r="AI524" s="557">
        <f t="shared" si="3934"/>
        <v>0</v>
      </c>
      <c r="AJ524" s="557">
        <f t="shared" ref="AJ524:BO524" si="3935">AJ515</f>
        <v>0</v>
      </c>
      <c r="AK524" s="557">
        <f t="shared" si="3935"/>
        <v>6.2470314620000007</v>
      </c>
      <c r="AL524" s="557">
        <f t="shared" si="3935"/>
        <v>818.36112152200019</v>
      </c>
      <c r="AM524" s="557">
        <f t="shared" si="3935"/>
        <v>1805.3920925180003</v>
      </c>
      <c r="AN524" s="557">
        <f t="shared" si="3935"/>
        <v>2323.8957038640001</v>
      </c>
      <c r="AO524" s="557">
        <f t="shared" si="3935"/>
        <v>2236.4372633960002</v>
      </c>
      <c r="AP524" s="557">
        <f t="shared" si="3935"/>
        <v>2761.1879062040002</v>
      </c>
      <c r="AQ524" s="557">
        <f t="shared" si="3935"/>
        <v>2473.8244589520004</v>
      </c>
      <c r="AR524" s="557">
        <f t="shared" si="3935"/>
        <v>2380.1189870220001</v>
      </c>
      <c r="AS524" s="557">
        <f t="shared" si="3935"/>
        <v>1324.3706699440002</v>
      </c>
      <c r="AT524" s="557">
        <f t="shared" si="3935"/>
        <v>149.928755088</v>
      </c>
      <c r="AU524" s="557">
        <f t="shared" si="3935"/>
        <v>0</v>
      </c>
      <c r="AV524" s="557">
        <f t="shared" si="3935"/>
        <v>0</v>
      </c>
      <c r="AW524" s="557">
        <f t="shared" si="3935"/>
        <v>0</v>
      </c>
      <c r="AX524" s="557">
        <f t="shared" si="3935"/>
        <v>0</v>
      </c>
      <c r="AY524" s="557">
        <f t="shared" si="3935"/>
        <v>0</v>
      </c>
      <c r="AZ524" s="557">
        <f t="shared" si="3935"/>
        <v>0</v>
      </c>
      <c r="BA524" s="557">
        <f t="shared" si="3935"/>
        <v>16279.763989972002</v>
      </c>
      <c r="BB524" s="557">
        <f t="shared" si="3935"/>
        <v>0</v>
      </c>
      <c r="BC524" s="557">
        <f t="shared" si="3935"/>
        <v>0</v>
      </c>
      <c r="BD524" s="557">
        <f t="shared" si="3935"/>
        <v>0</v>
      </c>
      <c r="BE524" s="557">
        <f t="shared" si="3935"/>
        <v>0</v>
      </c>
      <c r="BF524" s="557">
        <f t="shared" si="3935"/>
        <v>0</v>
      </c>
      <c r="BG524" s="557">
        <f t="shared" si="3935"/>
        <v>0</v>
      </c>
      <c r="BH524" s="557">
        <f t="shared" si="3935"/>
        <v>0</v>
      </c>
      <c r="BI524" s="557">
        <f t="shared" si="3935"/>
        <v>0</v>
      </c>
      <c r="BJ524" s="557">
        <f t="shared" si="3935"/>
        <v>6.2470314620000007</v>
      </c>
      <c r="BK524" s="557">
        <f t="shared" si="3935"/>
        <v>818.36112152200019</v>
      </c>
      <c r="BL524" s="557">
        <f t="shared" si="3935"/>
        <v>1805.3920925180003</v>
      </c>
      <c r="BM524" s="557">
        <f t="shared" si="3935"/>
        <v>2323.8957038640001</v>
      </c>
      <c r="BN524" s="557">
        <f t="shared" si="3935"/>
        <v>2236.4372633960002</v>
      </c>
      <c r="BO524" s="557">
        <f t="shared" si="3935"/>
        <v>2761.1879062040002</v>
      </c>
      <c r="BP524" s="557">
        <f t="shared" ref="BP524:CX524" si="3936">BP515</f>
        <v>2473.8244589520004</v>
      </c>
      <c r="BQ524" s="557">
        <f t="shared" si="3936"/>
        <v>2380.1189870220001</v>
      </c>
      <c r="BR524" s="557">
        <f t="shared" si="3936"/>
        <v>1324.3706699440002</v>
      </c>
      <c r="BS524" s="557">
        <f t="shared" si="3936"/>
        <v>149.928755088</v>
      </c>
      <c r="BT524" s="557">
        <f t="shared" si="3936"/>
        <v>0</v>
      </c>
      <c r="BU524" s="557">
        <f t="shared" si="3936"/>
        <v>0</v>
      </c>
      <c r="BV524" s="557">
        <f t="shared" si="3936"/>
        <v>0</v>
      </c>
      <c r="BW524" s="557">
        <f t="shared" si="3936"/>
        <v>0</v>
      </c>
      <c r="BX524" s="557">
        <f t="shared" si="3936"/>
        <v>0</v>
      </c>
      <c r="BY524" s="557">
        <f t="shared" si="3936"/>
        <v>0</v>
      </c>
      <c r="BZ524" s="557">
        <f t="shared" si="3936"/>
        <v>16279.763989972002</v>
      </c>
      <c r="CA524" s="557">
        <f t="shared" si="3936"/>
        <v>0</v>
      </c>
      <c r="CB524" s="557">
        <f t="shared" si="3936"/>
        <v>0</v>
      </c>
      <c r="CC524" s="557">
        <f t="shared" si="3936"/>
        <v>0</v>
      </c>
      <c r="CD524" s="557">
        <f t="shared" si="3936"/>
        <v>0</v>
      </c>
      <c r="CE524" s="557">
        <f t="shared" si="3936"/>
        <v>0</v>
      </c>
      <c r="CF524" s="557">
        <f t="shared" si="3936"/>
        <v>0</v>
      </c>
      <c r="CG524" s="557">
        <f t="shared" si="3936"/>
        <v>0</v>
      </c>
      <c r="CH524" s="557">
        <f t="shared" si="3936"/>
        <v>0</v>
      </c>
      <c r="CI524" s="557">
        <f t="shared" si="3936"/>
        <v>6.2470314620000007</v>
      </c>
      <c r="CJ524" s="557">
        <f t="shared" si="3936"/>
        <v>818.36112152200019</v>
      </c>
      <c r="CK524" s="557">
        <f t="shared" si="3936"/>
        <v>1805.3920925180003</v>
      </c>
      <c r="CL524" s="557">
        <f t="shared" si="3936"/>
        <v>2323.8957038640001</v>
      </c>
      <c r="CM524" s="557">
        <f t="shared" si="3936"/>
        <v>2236.4372633960002</v>
      </c>
      <c r="CN524" s="557">
        <f t="shared" si="3936"/>
        <v>2761.1879062040002</v>
      </c>
      <c r="CO524" s="557">
        <f t="shared" si="3936"/>
        <v>2473.8244589520004</v>
      </c>
      <c r="CP524" s="557">
        <f t="shared" si="3936"/>
        <v>2380.1189870220001</v>
      </c>
      <c r="CQ524" s="557">
        <f t="shared" si="3936"/>
        <v>1324.3706699440002</v>
      </c>
      <c r="CR524" s="557">
        <f t="shared" si="3936"/>
        <v>149.928755088</v>
      </c>
      <c r="CS524" s="557">
        <f t="shared" si="3936"/>
        <v>0</v>
      </c>
      <c r="CT524" s="557">
        <f t="shared" si="3936"/>
        <v>0</v>
      </c>
      <c r="CU524" s="557">
        <f t="shared" si="3936"/>
        <v>0</v>
      </c>
      <c r="CV524" s="557">
        <f t="shared" si="3936"/>
        <v>0</v>
      </c>
      <c r="CW524" s="557">
        <f t="shared" si="3936"/>
        <v>0</v>
      </c>
      <c r="CX524" s="613">
        <f t="shared" si="3936"/>
        <v>0</v>
      </c>
      <c r="CY524" s="129"/>
      <c r="CZ524" s="129"/>
      <c r="DA524" s="129"/>
      <c r="DB524" s="129"/>
      <c r="DC524" s="129"/>
      <c r="DD524" s="129"/>
      <c r="DE524" s="129"/>
      <c r="DF524" s="129"/>
      <c r="DG524" s="129"/>
      <c r="DH524" s="129"/>
    </row>
    <row r="525" spans="1:112">
      <c r="A525" s="612" t="s">
        <v>1211</v>
      </c>
      <c r="B525" s="591">
        <f>B516</f>
        <v>-30604.657975321999</v>
      </c>
      <c r="C525" s="557">
        <f>C516</f>
        <v>-987.247031462</v>
      </c>
      <c r="D525" s="557">
        <f t="shared" ref="D525:BO525" si="3937">D516</f>
        <v>0</v>
      </c>
      <c r="E525" s="557">
        <f t="shared" si="3937"/>
        <v>0</v>
      </c>
      <c r="F525" s="557">
        <f t="shared" si="3937"/>
        <v>0</v>
      </c>
      <c r="G525" s="557">
        <f t="shared" si="3937"/>
        <v>0</v>
      </c>
      <c r="H525" s="557">
        <f t="shared" si="3937"/>
        <v>0</v>
      </c>
      <c r="I525" s="557">
        <f t="shared" si="3937"/>
        <v>0</v>
      </c>
      <c r="J525" s="557">
        <f t="shared" si="3937"/>
        <v>0</v>
      </c>
      <c r="K525" s="557">
        <f t="shared" si="3937"/>
        <v>0</v>
      </c>
      <c r="L525" s="557">
        <f t="shared" si="3937"/>
        <v>-6.2470314620000007</v>
      </c>
      <c r="M525" s="557">
        <f t="shared" si="3937"/>
        <v>-109</v>
      </c>
      <c r="N525" s="557">
        <f t="shared" si="3937"/>
        <v>-109</v>
      </c>
      <c r="O525" s="557">
        <f t="shared" si="3937"/>
        <v>-109</v>
      </c>
      <c r="P525" s="557">
        <f t="shared" si="3937"/>
        <v>-109</v>
      </c>
      <c r="Q525" s="557">
        <f t="shared" si="3937"/>
        <v>-109</v>
      </c>
      <c r="R525" s="557">
        <f t="shared" si="3937"/>
        <v>-109</v>
      </c>
      <c r="S525" s="557">
        <f t="shared" si="3937"/>
        <v>-109</v>
      </c>
      <c r="T525" s="557">
        <f t="shared" si="3937"/>
        <v>-109</v>
      </c>
      <c r="U525" s="557">
        <f t="shared" si="3937"/>
        <v>-109</v>
      </c>
      <c r="V525" s="557">
        <f t="shared" si="3937"/>
        <v>0</v>
      </c>
      <c r="W525" s="557">
        <f t="shared" si="3937"/>
        <v>0</v>
      </c>
      <c r="X525" s="557">
        <f t="shared" si="3937"/>
        <v>0</v>
      </c>
      <c r="Y525" s="557">
        <f t="shared" si="3937"/>
        <v>0</v>
      </c>
      <c r="Z525" s="557">
        <f t="shared" si="3937"/>
        <v>0</v>
      </c>
      <c r="AA525" s="557">
        <f t="shared" si="3937"/>
        <v>0</v>
      </c>
      <c r="AB525" s="557">
        <f t="shared" si="3937"/>
        <v>-987.247031462</v>
      </c>
      <c r="AC525" s="557">
        <f t="shared" si="3937"/>
        <v>0</v>
      </c>
      <c r="AD525" s="557">
        <f t="shared" si="3937"/>
        <v>0</v>
      </c>
      <c r="AE525" s="557">
        <f t="shared" si="3937"/>
        <v>0</v>
      </c>
      <c r="AF525" s="557">
        <f t="shared" si="3937"/>
        <v>0</v>
      </c>
      <c r="AG525" s="557">
        <f t="shared" si="3937"/>
        <v>0</v>
      </c>
      <c r="AH525" s="557">
        <f t="shared" si="3937"/>
        <v>0</v>
      </c>
      <c r="AI525" s="557">
        <f t="shared" si="3937"/>
        <v>0</v>
      </c>
      <c r="AJ525" s="557">
        <f t="shared" si="3937"/>
        <v>0</v>
      </c>
      <c r="AK525" s="557">
        <f t="shared" si="3937"/>
        <v>-6.2470314620000007</v>
      </c>
      <c r="AL525" s="557">
        <f t="shared" si="3937"/>
        <v>-109</v>
      </c>
      <c r="AM525" s="557">
        <f t="shared" si="3937"/>
        <v>-109</v>
      </c>
      <c r="AN525" s="557">
        <f t="shared" si="3937"/>
        <v>-109</v>
      </c>
      <c r="AO525" s="557">
        <f t="shared" si="3937"/>
        <v>-109</v>
      </c>
      <c r="AP525" s="557">
        <f t="shared" si="3937"/>
        <v>-109</v>
      </c>
      <c r="AQ525" s="557">
        <f t="shared" si="3937"/>
        <v>-109</v>
      </c>
      <c r="AR525" s="557">
        <f t="shared" si="3937"/>
        <v>-109</v>
      </c>
      <c r="AS525" s="557">
        <f t="shared" si="3937"/>
        <v>-109</v>
      </c>
      <c r="AT525" s="557">
        <f t="shared" si="3937"/>
        <v>-109</v>
      </c>
      <c r="AU525" s="557">
        <f t="shared" si="3937"/>
        <v>0</v>
      </c>
      <c r="AV525" s="557">
        <f t="shared" si="3937"/>
        <v>0</v>
      </c>
      <c r="AW525" s="557">
        <f t="shared" si="3937"/>
        <v>0</v>
      </c>
      <c r="AX525" s="557">
        <f t="shared" si="3937"/>
        <v>0</v>
      </c>
      <c r="AY525" s="557">
        <f t="shared" si="3937"/>
        <v>0</v>
      </c>
      <c r="AZ525" s="557">
        <f t="shared" si="3937"/>
        <v>0</v>
      </c>
      <c r="BA525" s="557">
        <f t="shared" si="3937"/>
        <v>-987.247031462</v>
      </c>
      <c r="BB525" s="557">
        <f t="shared" si="3937"/>
        <v>0</v>
      </c>
      <c r="BC525" s="557">
        <f t="shared" si="3937"/>
        <v>0</v>
      </c>
      <c r="BD525" s="557">
        <f t="shared" si="3937"/>
        <v>0</v>
      </c>
      <c r="BE525" s="557">
        <f t="shared" si="3937"/>
        <v>0</v>
      </c>
      <c r="BF525" s="557">
        <f t="shared" si="3937"/>
        <v>0</v>
      </c>
      <c r="BG525" s="557">
        <f t="shared" si="3937"/>
        <v>0</v>
      </c>
      <c r="BH525" s="557">
        <f t="shared" si="3937"/>
        <v>0</v>
      </c>
      <c r="BI525" s="557">
        <f t="shared" si="3937"/>
        <v>0</v>
      </c>
      <c r="BJ525" s="557">
        <f t="shared" si="3937"/>
        <v>-6.2470314620000007</v>
      </c>
      <c r="BK525" s="557">
        <f t="shared" si="3937"/>
        <v>-109</v>
      </c>
      <c r="BL525" s="557">
        <f t="shared" si="3937"/>
        <v>-109</v>
      </c>
      <c r="BM525" s="557">
        <f t="shared" si="3937"/>
        <v>-109</v>
      </c>
      <c r="BN525" s="557">
        <f t="shared" si="3937"/>
        <v>-109</v>
      </c>
      <c r="BO525" s="557">
        <f t="shared" si="3937"/>
        <v>-109</v>
      </c>
      <c r="BP525" s="557">
        <f t="shared" ref="BP525:CX525" si="3938">BP516</f>
        <v>-109</v>
      </c>
      <c r="BQ525" s="557">
        <f t="shared" si="3938"/>
        <v>-109</v>
      </c>
      <c r="BR525" s="557">
        <f t="shared" si="3938"/>
        <v>-109</v>
      </c>
      <c r="BS525" s="557">
        <f t="shared" si="3938"/>
        <v>-109</v>
      </c>
      <c r="BT525" s="557">
        <f t="shared" si="3938"/>
        <v>0</v>
      </c>
      <c r="BU525" s="557">
        <f t="shared" si="3938"/>
        <v>0</v>
      </c>
      <c r="BV525" s="557">
        <f t="shared" si="3938"/>
        <v>0</v>
      </c>
      <c r="BW525" s="557">
        <f t="shared" si="3938"/>
        <v>0</v>
      </c>
      <c r="BX525" s="557">
        <f t="shared" si="3938"/>
        <v>0</v>
      </c>
      <c r="BY525" s="557">
        <f t="shared" si="3938"/>
        <v>0</v>
      </c>
      <c r="BZ525" s="557">
        <f t="shared" si="3938"/>
        <v>-987.247031462</v>
      </c>
      <c r="CA525" s="557">
        <f t="shared" si="3938"/>
        <v>0</v>
      </c>
      <c r="CB525" s="557">
        <f t="shared" si="3938"/>
        <v>0</v>
      </c>
      <c r="CC525" s="557">
        <f t="shared" si="3938"/>
        <v>0</v>
      </c>
      <c r="CD525" s="557">
        <f t="shared" si="3938"/>
        <v>0</v>
      </c>
      <c r="CE525" s="557">
        <f t="shared" si="3938"/>
        <v>0</v>
      </c>
      <c r="CF525" s="557">
        <f t="shared" si="3938"/>
        <v>0</v>
      </c>
      <c r="CG525" s="557">
        <f t="shared" si="3938"/>
        <v>0</v>
      </c>
      <c r="CH525" s="557">
        <f t="shared" si="3938"/>
        <v>0</v>
      </c>
      <c r="CI525" s="557">
        <f t="shared" si="3938"/>
        <v>-6.2470314620000007</v>
      </c>
      <c r="CJ525" s="557">
        <f t="shared" si="3938"/>
        <v>-109</v>
      </c>
      <c r="CK525" s="557">
        <f t="shared" si="3938"/>
        <v>-109</v>
      </c>
      <c r="CL525" s="557">
        <f t="shared" si="3938"/>
        <v>-109</v>
      </c>
      <c r="CM525" s="557">
        <f t="shared" si="3938"/>
        <v>-109</v>
      </c>
      <c r="CN525" s="557">
        <f t="shared" si="3938"/>
        <v>-109</v>
      </c>
      <c r="CO525" s="557">
        <f t="shared" si="3938"/>
        <v>-109</v>
      </c>
      <c r="CP525" s="557">
        <f t="shared" si="3938"/>
        <v>-109</v>
      </c>
      <c r="CQ525" s="557">
        <f t="shared" si="3938"/>
        <v>-109</v>
      </c>
      <c r="CR525" s="557">
        <f t="shared" si="3938"/>
        <v>-109</v>
      </c>
      <c r="CS525" s="557">
        <f t="shared" si="3938"/>
        <v>0</v>
      </c>
      <c r="CT525" s="557">
        <f t="shared" si="3938"/>
        <v>0</v>
      </c>
      <c r="CU525" s="557">
        <f t="shared" si="3938"/>
        <v>0</v>
      </c>
      <c r="CV525" s="557">
        <f t="shared" si="3938"/>
        <v>0</v>
      </c>
      <c r="CW525" s="557">
        <f t="shared" si="3938"/>
        <v>0</v>
      </c>
      <c r="CX525" s="557">
        <f t="shared" si="3938"/>
        <v>0</v>
      </c>
      <c r="CY525" s="129"/>
      <c r="CZ525" s="129"/>
      <c r="DA525" s="129"/>
      <c r="DB525" s="129"/>
      <c r="DC525" s="129"/>
      <c r="DD525" s="129"/>
      <c r="DE525" s="129"/>
      <c r="DF525" s="129"/>
      <c r="DG525" s="129"/>
      <c r="DH525" s="129"/>
    </row>
    <row r="526" spans="1:112">
      <c r="A526" s="614" t="s">
        <v>1212</v>
      </c>
      <c r="B526" s="591">
        <f t="shared" ref="B526:B531" si="3939">4*AB526+4*BA526+19*C526+BZ526*4</f>
        <v>474068.02571381</v>
      </c>
      <c r="C526" s="557">
        <f t="shared" ref="C526" si="3940">SUM(D526:AA526)</f>
        <v>15292.516958510001</v>
      </c>
      <c r="D526" s="561">
        <f>D520</f>
        <v>0</v>
      </c>
      <c r="E526" s="561">
        <f t="shared" ref="E526:BP526" si="3941">E520</f>
        <v>0</v>
      </c>
      <c r="F526" s="561">
        <f t="shared" si="3941"/>
        <v>0</v>
      </c>
      <c r="G526" s="561">
        <f t="shared" si="3941"/>
        <v>0</v>
      </c>
      <c r="H526" s="561">
        <f t="shared" si="3941"/>
        <v>0</v>
      </c>
      <c r="I526" s="561">
        <f t="shared" si="3941"/>
        <v>0</v>
      </c>
      <c r="J526" s="561">
        <f t="shared" si="3941"/>
        <v>0</v>
      </c>
      <c r="K526" s="561">
        <f t="shared" si="3941"/>
        <v>0</v>
      </c>
      <c r="L526" s="561">
        <f t="shared" si="3941"/>
        <v>0</v>
      </c>
      <c r="M526" s="561">
        <f t="shared" si="3941"/>
        <v>709.36112152200019</v>
      </c>
      <c r="N526" s="561">
        <f t="shared" si="3941"/>
        <v>1696.3920925180003</v>
      </c>
      <c r="O526" s="561">
        <f t="shared" si="3941"/>
        <v>2214.8957038640001</v>
      </c>
      <c r="P526" s="561">
        <f t="shared" si="3941"/>
        <v>2127.4372633960002</v>
      </c>
      <c r="Q526" s="561">
        <f t="shared" si="3941"/>
        <v>2652.1879062040002</v>
      </c>
      <c r="R526" s="561">
        <f t="shared" si="3941"/>
        <v>2364.8244589520004</v>
      </c>
      <c r="S526" s="561">
        <f t="shared" si="3941"/>
        <v>2271.1189870220001</v>
      </c>
      <c r="T526" s="561">
        <f t="shared" si="3941"/>
        <v>1215.3706699440002</v>
      </c>
      <c r="U526" s="561">
        <f t="shared" si="3941"/>
        <v>40.928755088000003</v>
      </c>
      <c r="V526" s="561">
        <f t="shared" si="3941"/>
        <v>0</v>
      </c>
      <c r="W526" s="561">
        <f t="shared" si="3941"/>
        <v>0</v>
      </c>
      <c r="X526" s="561">
        <f t="shared" si="3941"/>
        <v>0</v>
      </c>
      <c r="Y526" s="561">
        <f t="shared" si="3941"/>
        <v>0</v>
      </c>
      <c r="Z526" s="561">
        <f t="shared" si="3941"/>
        <v>0</v>
      </c>
      <c r="AA526" s="561">
        <f t="shared" si="3941"/>
        <v>0</v>
      </c>
      <c r="AB526" s="561">
        <f t="shared" si="3941"/>
        <v>15292.516958510001</v>
      </c>
      <c r="AC526" s="561">
        <f t="shared" si="3941"/>
        <v>0</v>
      </c>
      <c r="AD526" s="561">
        <f t="shared" si="3941"/>
        <v>0</v>
      </c>
      <c r="AE526" s="561">
        <f t="shared" si="3941"/>
        <v>0</v>
      </c>
      <c r="AF526" s="561">
        <f t="shared" si="3941"/>
        <v>0</v>
      </c>
      <c r="AG526" s="561">
        <f t="shared" si="3941"/>
        <v>0</v>
      </c>
      <c r="AH526" s="561">
        <f t="shared" si="3941"/>
        <v>0</v>
      </c>
      <c r="AI526" s="561">
        <f t="shared" si="3941"/>
        <v>0</v>
      </c>
      <c r="AJ526" s="561">
        <f t="shared" si="3941"/>
        <v>0</v>
      </c>
      <c r="AK526" s="561">
        <f t="shared" si="3941"/>
        <v>0</v>
      </c>
      <c r="AL526" s="561">
        <f t="shared" si="3941"/>
        <v>709.36112152200019</v>
      </c>
      <c r="AM526" s="561">
        <f t="shared" si="3941"/>
        <v>1696.3920925180003</v>
      </c>
      <c r="AN526" s="561">
        <f t="shared" si="3941"/>
        <v>2214.8957038640001</v>
      </c>
      <c r="AO526" s="561">
        <f t="shared" si="3941"/>
        <v>2127.4372633960002</v>
      </c>
      <c r="AP526" s="561">
        <f t="shared" si="3941"/>
        <v>2652.1879062040002</v>
      </c>
      <c r="AQ526" s="561">
        <f t="shared" si="3941"/>
        <v>2364.8244589520004</v>
      </c>
      <c r="AR526" s="561">
        <f t="shared" si="3941"/>
        <v>2271.1189870220001</v>
      </c>
      <c r="AS526" s="561">
        <f t="shared" si="3941"/>
        <v>1215.3706699440002</v>
      </c>
      <c r="AT526" s="561">
        <f t="shared" si="3941"/>
        <v>40.928755088000003</v>
      </c>
      <c r="AU526" s="561">
        <f t="shared" si="3941"/>
        <v>0</v>
      </c>
      <c r="AV526" s="561">
        <f t="shared" si="3941"/>
        <v>0</v>
      </c>
      <c r="AW526" s="561">
        <f t="shared" si="3941"/>
        <v>0</v>
      </c>
      <c r="AX526" s="561">
        <f t="shared" si="3941"/>
        <v>0</v>
      </c>
      <c r="AY526" s="561">
        <f t="shared" si="3941"/>
        <v>0</v>
      </c>
      <c r="AZ526" s="561">
        <f t="shared" si="3941"/>
        <v>0</v>
      </c>
      <c r="BA526" s="561">
        <f t="shared" si="3941"/>
        <v>15292.516958510001</v>
      </c>
      <c r="BB526" s="561">
        <f t="shared" si="3941"/>
        <v>0</v>
      </c>
      <c r="BC526" s="561">
        <f t="shared" si="3941"/>
        <v>0</v>
      </c>
      <c r="BD526" s="561">
        <f t="shared" si="3941"/>
        <v>0</v>
      </c>
      <c r="BE526" s="561">
        <f t="shared" si="3941"/>
        <v>0</v>
      </c>
      <c r="BF526" s="561">
        <f t="shared" si="3941"/>
        <v>0</v>
      </c>
      <c r="BG526" s="561">
        <f t="shared" si="3941"/>
        <v>0</v>
      </c>
      <c r="BH526" s="561">
        <f t="shared" si="3941"/>
        <v>0</v>
      </c>
      <c r="BI526" s="561">
        <f t="shared" si="3941"/>
        <v>0</v>
      </c>
      <c r="BJ526" s="561">
        <f t="shared" si="3941"/>
        <v>0</v>
      </c>
      <c r="BK526" s="561">
        <f t="shared" si="3941"/>
        <v>709.36112152200019</v>
      </c>
      <c r="BL526" s="561">
        <f t="shared" si="3941"/>
        <v>1696.3920925180003</v>
      </c>
      <c r="BM526" s="561">
        <f t="shared" si="3941"/>
        <v>2214.8957038640001</v>
      </c>
      <c r="BN526" s="561">
        <f t="shared" si="3941"/>
        <v>2127.4372633960002</v>
      </c>
      <c r="BO526" s="561">
        <f t="shared" si="3941"/>
        <v>2652.1879062040002</v>
      </c>
      <c r="BP526" s="561">
        <f t="shared" si="3941"/>
        <v>2364.8244589520004</v>
      </c>
      <c r="BQ526" s="561">
        <f t="shared" ref="BQ526:CX526" si="3942">BQ520</f>
        <v>2271.1189870220001</v>
      </c>
      <c r="BR526" s="561">
        <f t="shared" si="3942"/>
        <v>1215.3706699440002</v>
      </c>
      <c r="BS526" s="561">
        <f t="shared" si="3942"/>
        <v>40.928755088000003</v>
      </c>
      <c r="BT526" s="561">
        <f t="shared" si="3942"/>
        <v>0</v>
      </c>
      <c r="BU526" s="561">
        <f t="shared" si="3942"/>
        <v>0</v>
      </c>
      <c r="BV526" s="561">
        <f t="shared" si="3942"/>
        <v>0</v>
      </c>
      <c r="BW526" s="561">
        <f t="shared" si="3942"/>
        <v>0</v>
      </c>
      <c r="BX526" s="561">
        <f t="shared" si="3942"/>
        <v>0</v>
      </c>
      <c r="BY526" s="561">
        <f t="shared" si="3942"/>
        <v>0</v>
      </c>
      <c r="BZ526" s="561">
        <f t="shared" si="3942"/>
        <v>15292.516958510001</v>
      </c>
      <c r="CA526" s="561">
        <f t="shared" si="3942"/>
        <v>0</v>
      </c>
      <c r="CB526" s="561">
        <f t="shared" si="3942"/>
        <v>0</v>
      </c>
      <c r="CC526" s="561">
        <f t="shared" si="3942"/>
        <v>0</v>
      </c>
      <c r="CD526" s="561">
        <f t="shared" si="3942"/>
        <v>0</v>
      </c>
      <c r="CE526" s="561">
        <f t="shared" si="3942"/>
        <v>0</v>
      </c>
      <c r="CF526" s="561">
        <f t="shared" si="3942"/>
        <v>0</v>
      </c>
      <c r="CG526" s="561">
        <f t="shared" si="3942"/>
        <v>0</v>
      </c>
      <c r="CH526" s="561">
        <f t="shared" si="3942"/>
        <v>0</v>
      </c>
      <c r="CI526" s="561">
        <f t="shared" si="3942"/>
        <v>0</v>
      </c>
      <c r="CJ526" s="561">
        <f t="shared" si="3942"/>
        <v>709.36112152200019</v>
      </c>
      <c r="CK526" s="561">
        <f t="shared" si="3942"/>
        <v>1696.3920925180003</v>
      </c>
      <c r="CL526" s="561">
        <f t="shared" si="3942"/>
        <v>2214.8957038640001</v>
      </c>
      <c r="CM526" s="561">
        <f t="shared" si="3942"/>
        <v>2127.4372633960002</v>
      </c>
      <c r="CN526" s="561">
        <f t="shared" si="3942"/>
        <v>2652.1879062040002</v>
      </c>
      <c r="CO526" s="561">
        <f t="shared" si="3942"/>
        <v>2364.8244589520004</v>
      </c>
      <c r="CP526" s="561">
        <f t="shared" si="3942"/>
        <v>2271.1189870220001</v>
      </c>
      <c r="CQ526" s="561">
        <f t="shared" si="3942"/>
        <v>1215.3706699440002</v>
      </c>
      <c r="CR526" s="561">
        <f t="shared" si="3942"/>
        <v>40.928755088000003</v>
      </c>
      <c r="CS526" s="561">
        <f t="shared" si="3942"/>
        <v>0</v>
      </c>
      <c r="CT526" s="561">
        <f t="shared" si="3942"/>
        <v>0</v>
      </c>
      <c r="CU526" s="561">
        <f t="shared" si="3942"/>
        <v>0</v>
      </c>
      <c r="CV526" s="561">
        <f t="shared" si="3942"/>
        <v>0</v>
      </c>
      <c r="CW526" s="561">
        <f t="shared" si="3942"/>
        <v>0</v>
      </c>
      <c r="CX526" s="561">
        <f t="shared" si="3942"/>
        <v>0</v>
      </c>
      <c r="CY526" s="129"/>
      <c r="CZ526" s="129"/>
      <c r="DA526" s="129"/>
      <c r="DB526" s="129"/>
      <c r="DC526" s="129"/>
      <c r="DD526" s="129"/>
      <c r="DE526" s="129"/>
      <c r="DF526" s="129"/>
      <c r="DG526" s="129"/>
      <c r="DH526" s="129"/>
    </row>
    <row r="527" spans="1:112">
      <c r="A527" s="626" t="s">
        <v>1213</v>
      </c>
      <c r="B527" s="591">
        <f t="shared" si="3939"/>
        <v>941.36136702400006</v>
      </c>
      <c r="C527" s="557">
        <f t="shared" ref="C527:C531" si="3943">SUM(D527:AA527)</f>
        <v>40.928755088000003</v>
      </c>
      <c r="D527" s="561">
        <f t="shared" ref="D527:AA527" si="3944">IF(D510="P",D526,0)</f>
        <v>0</v>
      </c>
      <c r="E527" s="561">
        <f t="shared" si="3944"/>
        <v>0</v>
      </c>
      <c r="F527" s="561">
        <f t="shared" si="3944"/>
        <v>0</v>
      </c>
      <c r="G527" s="561">
        <f t="shared" si="3944"/>
        <v>0</v>
      </c>
      <c r="H527" s="561">
        <f t="shared" si="3944"/>
        <v>0</v>
      </c>
      <c r="I527" s="561">
        <f t="shared" si="3944"/>
        <v>0</v>
      </c>
      <c r="J527" s="561">
        <f t="shared" si="3944"/>
        <v>0</v>
      </c>
      <c r="K527" s="561">
        <f t="shared" si="3944"/>
        <v>0</v>
      </c>
      <c r="L527" s="561">
        <f t="shared" si="3944"/>
        <v>0</v>
      </c>
      <c r="M527" s="561">
        <f t="shared" si="3944"/>
        <v>0</v>
      </c>
      <c r="N527" s="561">
        <f t="shared" si="3944"/>
        <v>0</v>
      </c>
      <c r="O527" s="561">
        <f t="shared" si="3944"/>
        <v>0</v>
      </c>
      <c r="P527" s="561">
        <f t="shared" si="3944"/>
        <v>0</v>
      </c>
      <c r="Q527" s="561">
        <f t="shared" si="3944"/>
        <v>0</v>
      </c>
      <c r="R527" s="561">
        <f t="shared" si="3944"/>
        <v>0</v>
      </c>
      <c r="S527" s="561">
        <f t="shared" si="3944"/>
        <v>0</v>
      </c>
      <c r="T527" s="561">
        <f t="shared" si="3944"/>
        <v>0</v>
      </c>
      <c r="U527" s="561">
        <f t="shared" si="3944"/>
        <v>40.928755088000003</v>
      </c>
      <c r="V527" s="561">
        <f t="shared" si="3944"/>
        <v>0</v>
      </c>
      <c r="W527" s="561">
        <f t="shared" si="3944"/>
        <v>0</v>
      </c>
      <c r="X527" s="561">
        <f t="shared" si="3944"/>
        <v>0</v>
      </c>
      <c r="Y527" s="561">
        <f t="shared" si="3944"/>
        <v>0</v>
      </c>
      <c r="Z527" s="561">
        <f t="shared" si="3944"/>
        <v>0</v>
      </c>
      <c r="AA527" s="561">
        <f t="shared" si="3944"/>
        <v>0</v>
      </c>
      <c r="AB527" s="557">
        <f t="shared" ref="AB527:AB530" si="3945">SUM(AC527:AZ527)</f>
        <v>0</v>
      </c>
      <c r="AC527" s="561">
        <f t="shared" ref="AC527:AZ527" si="3946">IF(AC510="P",AC526,0)</f>
        <v>0</v>
      </c>
      <c r="AD527" s="561">
        <f t="shared" si="3946"/>
        <v>0</v>
      </c>
      <c r="AE527" s="561">
        <f t="shared" si="3946"/>
        <v>0</v>
      </c>
      <c r="AF527" s="561">
        <f t="shared" si="3946"/>
        <v>0</v>
      </c>
      <c r="AG527" s="561">
        <f t="shared" si="3946"/>
        <v>0</v>
      </c>
      <c r="AH527" s="561">
        <f t="shared" si="3946"/>
        <v>0</v>
      </c>
      <c r="AI527" s="561">
        <f t="shared" si="3946"/>
        <v>0</v>
      </c>
      <c r="AJ527" s="561">
        <f t="shared" si="3946"/>
        <v>0</v>
      </c>
      <c r="AK527" s="561">
        <f t="shared" si="3946"/>
        <v>0</v>
      </c>
      <c r="AL527" s="561">
        <f t="shared" si="3946"/>
        <v>0</v>
      </c>
      <c r="AM527" s="561">
        <f t="shared" si="3946"/>
        <v>0</v>
      </c>
      <c r="AN527" s="561">
        <f t="shared" si="3946"/>
        <v>0</v>
      </c>
      <c r="AO527" s="561">
        <f t="shared" si="3946"/>
        <v>0</v>
      </c>
      <c r="AP527" s="561">
        <f t="shared" si="3946"/>
        <v>0</v>
      </c>
      <c r="AQ527" s="561">
        <f t="shared" si="3946"/>
        <v>0</v>
      </c>
      <c r="AR527" s="561">
        <f t="shared" si="3946"/>
        <v>0</v>
      </c>
      <c r="AS527" s="561">
        <f t="shared" si="3946"/>
        <v>0</v>
      </c>
      <c r="AT527" s="561">
        <f t="shared" si="3946"/>
        <v>0</v>
      </c>
      <c r="AU527" s="561">
        <f t="shared" si="3946"/>
        <v>0</v>
      </c>
      <c r="AV527" s="561">
        <f t="shared" si="3946"/>
        <v>0</v>
      </c>
      <c r="AW527" s="561">
        <f t="shared" si="3946"/>
        <v>0</v>
      </c>
      <c r="AX527" s="561">
        <f t="shared" si="3946"/>
        <v>0</v>
      </c>
      <c r="AY527" s="561">
        <f t="shared" si="3946"/>
        <v>0</v>
      </c>
      <c r="AZ527" s="561">
        <f t="shared" si="3946"/>
        <v>0</v>
      </c>
      <c r="BA527" s="557">
        <f t="shared" ref="BA527:BA530" si="3947">SUM(BB527:BY527)</f>
        <v>0</v>
      </c>
      <c r="BB527" s="561">
        <f t="shared" ref="BB527:BY527" si="3948">IF(BB510="P",BB526,0)</f>
        <v>0</v>
      </c>
      <c r="BC527" s="561">
        <f t="shared" si="3948"/>
        <v>0</v>
      </c>
      <c r="BD527" s="561">
        <f t="shared" si="3948"/>
        <v>0</v>
      </c>
      <c r="BE527" s="561">
        <f t="shared" si="3948"/>
        <v>0</v>
      </c>
      <c r="BF527" s="561">
        <f t="shared" si="3948"/>
        <v>0</v>
      </c>
      <c r="BG527" s="561">
        <f t="shared" si="3948"/>
        <v>0</v>
      </c>
      <c r="BH527" s="561">
        <f t="shared" si="3948"/>
        <v>0</v>
      </c>
      <c r="BI527" s="561">
        <f t="shared" si="3948"/>
        <v>0</v>
      </c>
      <c r="BJ527" s="561">
        <f t="shared" si="3948"/>
        <v>0</v>
      </c>
      <c r="BK527" s="561">
        <f t="shared" si="3948"/>
        <v>0</v>
      </c>
      <c r="BL527" s="561">
        <f t="shared" si="3948"/>
        <v>0</v>
      </c>
      <c r="BM527" s="561">
        <f t="shared" si="3948"/>
        <v>0</v>
      </c>
      <c r="BN527" s="561">
        <f t="shared" si="3948"/>
        <v>0</v>
      </c>
      <c r="BO527" s="561">
        <f t="shared" si="3948"/>
        <v>0</v>
      </c>
      <c r="BP527" s="561">
        <f t="shared" si="3948"/>
        <v>0</v>
      </c>
      <c r="BQ527" s="561">
        <f t="shared" si="3948"/>
        <v>0</v>
      </c>
      <c r="BR527" s="561">
        <f t="shared" si="3948"/>
        <v>0</v>
      </c>
      <c r="BS527" s="561">
        <f t="shared" si="3948"/>
        <v>0</v>
      </c>
      <c r="BT527" s="561">
        <f t="shared" si="3948"/>
        <v>0</v>
      </c>
      <c r="BU527" s="561">
        <f t="shared" si="3948"/>
        <v>0</v>
      </c>
      <c r="BV527" s="561">
        <f t="shared" si="3948"/>
        <v>0</v>
      </c>
      <c r="BW527" s="561">
        <f t="shared" si="3948"/>
        <v>0</v>
      </c>
      <c r="BX527" s="561">
        <f t="shared" si="3948"/>
        <v>0</v>
      </c>
      <c r="BY527" s="561">
        <f t="shared" si="3948"/>
        <v>0</v>
      </c>
      <c r="BZ527" s="557">
        <f t="shared" ref="BZ527:BZ530" si="3949">SUM(CA527:CX527)</f>
        <v>40.928755088000003</v>
      </c>
      <c r="CA527" s="561">
        <f t="shared" ref="CA527:CX527" si="3950">IF(CA510="P",CA526,0)</f>
        <v>0</v>
      </c>
      <c r="CB527" s="561">
        <f t="shared" si="3950"/>
        <v>0</v>
      </c>
      <c r="CC527" s="561">
        <f t="shared" si="3950"/>
        <v>0</v>
      </c>
      <c r="CD527" s="561">
        <f t="shared" si="3950"/>
        <v>0</v>
      </c>
      <c r="CE527" s="561">
        <f t="shared" si="3950"/>
        <v>0</v>
      </c>
      <c r="CF527" s="561">
        <f t="shared" si="3950"/>
        <v>0</v>
      </c>
      <c r="CG527" s="561">
        <f t="shared" si="3950"/>
        <v>0</v>
      </c>
      <c r="CH527" s="561">
        <f t="shared" si="3950"/>
        <v>0</v>
      </c>
      <c r="CI527" s="561">
        <f t="shared" si="3950"/>
        <v>0</v>
      </c>
      <c r="CJ527" s="561">
        <f t="shared" si="3950"/>
        <v>0</v>
      </c>
      <c r="CK527" s="561">
        <f t="shared" si="3950"/>
        <v>0</v>
      </c>
      <c r="CL527" s="561">
        <f t="shared" si="3950"/>
        <v>0</v>
      </c>
      <c r="CM527" s="561">
        <f t="shared" si="3950"/>
        <v>0</v>
      </c>
      <c r="CN527" s="561">
        <f t="shared" si="3950"/>
        <v>0</v>
      </c>
      <c r="CO527" s="561">
        <f t="shared" si="3950"/>
        <v>0</v>
      </c>
      <c r="CP527" s="561">
        <f t="shared" si="3950"/>
        <v>0</v>
      </c>
      <c r="CQ527" s="561">
        <f t="shared" si="3950"/>
        <v>0</v>
      </c>
      <c r="CR527" s="561">
        <f t="shared" si="3950"/>
        <v>40.928755088000003</v>
      </c>
      <c r="CS527" s="561">
        <f t="shared" si="3950"/>
        <v>0</v>
      </c>
      <c r="CT527" s="561">
        <f t="shared" si="3950"/>
        <v>0</v>
      </c>
      <c r="CU527" s="561">
        <f t="shared" si="3950"/>
        <v>0</v>
      </c>
      <c r="CV527" s="561">
        <f t="shared" si="3950"/>
        <v>0</v>
      </c>
      <c r="CW527" s="561">
        <f t="shared" si="3950"/>
        <v>0</v>
      </c>
      <c r="CX527" s="561">
        <f t="shared" si="3950"/>
        <v>0</v>
      </c>
      <c r="CY527" s="129"/>
      <c r="CZ527" s="129"/>
      <c r="DA527" s="129"/>
      <c r="DB527" s="129"/>
      <c r="DC527" s="129"/>
      <c r="DD527" s="129"/>
      <c r="DE527" s="129"/>
      <c r="DF527" s="129"/>
      <c r="DG527" s="129"/>
      <c r="DH527" s="129"/>
    </row>
    <row r="528" spans="1:112">
      <c r="A528" s="614" t="s">
        <v>1214</v>
      </c>
      <c r="B528" s="591">
        <f t="shared" si="3939"/>
        <v>389051.10256603407</v>
      </c>
      <c r="C528" s="557">
        <f t="shared" si="3943"/>
        <v>15251.588203422001</v>
      </c>
      <c r="D528" s="561">
        <f t="shared" ref="D528:AA528" si="3951">IF(D510="C",D526,0)</f>
        <v>0</v>
      </c>
      <c r="E528" s="561">
        <f t="shared" si="3951"/>
        <v>0</v>
      </c>
      <c r="F528" s="561">
        <f t="shared" si="3951"/>
        <v>0</v>
      </c>
      <c r="G528" s="561">
        <f t="shared" si="3951"/>
        <v>0</v>
      </c>
      <c r="H528" s="561">
        <f t="shared" si="3951"/>
        <v>0</v>
      </c>
      <c r="I528" s="561">
        <f t="shared" si="3951"/>
        <v>0</v>
      </c>
      <c r="J528" s="561">
        <f t="shared" si="3951"/>
        <v>0</v>
      </c>
      <c r="K528" s="561">
        <f t="shared" si="3951"/>
        <v>0</v>
      </c>
      <c r="L528" s="561">
        <f t="shared" si="3951"/>
        <v>0</v>
      </c>
      <c r="M528" s="561">
        <f t="shared" si="3951"/>
        <v>709.36112152200019</v>
      </c>
      <c r="N528" s="561">
        <f t="shared" si="3951"/>
        <v>1696.3920925180003</v>
      </c>
      <c r="O528" s="561">
        <f t="shared" si="3951"/>
        <v>2214.8957038640001</v>
      </c>
      <c r="P528" s="561">
        <f t="shared" si="3951"/>
        <v>2127.4372633960002</v>
      </c>
      <c r="Q528" s="561">
        <f t="shared" si="3951"/>
        <v>2652.1879062040002</v>
      </c>
      <c r="R528" s="561">
        <f t="shared" si="3951"/>
        <v>2364.8244589520004</v>
      </c>
      <c r="S528" s="561">
        <f t="shared" si="3951"/>
        <v>2271.1189870220001</v>
      </c>
      <c r="T528" s="561">
        <f t="shared" si="3951"/>
        <v>1215.3706699440002</v>
      </c>
      <c r="U528" s="561">
        <f t="shared" si="3951"/>
        <v>0</v>
      </c>
      <c r="V528" s="561">
        <f t="shared" si="3951"/>
        <v>0</v>
      </c>
      <c r="W528" s="561">
        <f t="shared" si="3951"/>
        <v>0</v>
      </c>
      <c r="X528" s="561">
        <f t="shared" si="3951"/>
        <v>0</v>
      </c>
      <c r="Y528" s="561">
        <f t="shared" si="3951"/>
        <v>0</v>
      </c>
      <c r="Z528" s="561">
        <f t="shared" si="3951"/>
        <v>0</v>
      </c>
      <c r="AA528" s="561">
        <f t="shared" si="3951"/>
        <v>0</v>
      </c>
      <c r="AB528" s="557">
        <f t="shared" si="3945"/>
        <v>9566.1434718320015</v>
      </c>
      <c r="AC528" s="561">
        <f t="shared" ref="AC528:AZ528" si="3952">IF(AC510="C",AC526,0)</f>
        <v>0</v>
      </c>
      <c r="AD528" s="561">
        <f t="shared" si="3952"/>
        <v>0</v>
      </c>
      <c r="AE528" s="561">
        <f t="shared" si="3952"/>
        <v>0</v>
      </c>
      <c r="AF528" s="561">
        <f t="shared" si="3952"/>
        <v>0</v>
      </c>
      <c r="AG528" s="561">
        <f t="shared" si="3952"/>
        <v>0</v>
      </c>
      <c r="AH528" s="561">
        <f t="shared" si="3952"/>
        <v>0</v>
      </c>
      <c r="AI528" s="561">
        <f t="shared" si="3952"/>
        <v>0</v>
      </c>
      <c r="AJ528" s="561">
        <f t="shared" si="3952"/>
        <v>0</v>
      </c>
      <c r="AK528" s="561">
        <f t="shared" si="3952"/>
        <v>0</v>
      </c>
      <c r="AL528" s="561">
        <f t="shared" si="3952"/>
        <v>0</v>
      </c>
      <c r="AM528" s="561">
        <f t="shared" si="3952"/>
        <v>1696.3920925180003</v>
      </c>
      <c r="AN528" s="561">
        <f t="shared" si="3952"/>
        <v>2214.8957038640001</v>
      </c>
      <c r="AO528" s="561">
        <f t="shared" si="3952"/>
        <v>2127.4372633960002</v>
      </c>
      <c r="AP528" s="561">
        <f t="shared" si="3952"/>
        <v>0</v>
      </c>
      <c r="AQ528" s="561">
        <f t="shared" si="3952"/>
        <v>0</v>
      </c>
      <c r="AR528" s="561">
        <f t="shared" si="3952"/>
        <v>2271.1189870220001</v>
      </c>
      <c r="AS528" s="561">
        <f t="shared" si="3952"/>
        <v>1215.3706699440002</v>
      </c>
      <c r="AT528" s="561">
        <f t="shared" si="3952"/>
        <v>40.928755088000003</v>
      </c>
      <c r="AU528" s="561">
        <f t="shared" si="3952"/>
        <v>0</v>
      </c>
      <c r="AV528" s="561">
        <f t="shared" si="3952"/>
        <v>0</v>
      </c>
      <c r="AW528" s="561">
        <f t="shared" si="3952"/>
        <v>0</v>
      </c>
      <c r="AX528" s="561">
        <f t="shared" si="3952"/>
        <v>0</v>
      </c>
      <c r="AY528" s="561">
        <f t="shared" si="3952"/>
        <v>0</v>
      </c>
      <c r="AZ528" s="561">
        <f t="shared" si="3952"/>
        <v>0</v>
      </c>
      <c r="BA528" s="557">
        <f t="shared" si="3947"/>
        <v>0</v>
      </c>
      <c r="BB528" s="561">
        <f t="shared" ref="BB528:BY528" si="3953">IF(BB510="C",BB526,0)</f>
        <v>0</v>
      </c>
      <c r="BC528" s="561">
        <f t="shared" si="3953"/>
        <v>0</v>
      </c>
      <c r="BD528" s="561">
        <f t="shared" si="3953"/>
        <v>0</v>
      </c>
      <c r="BE528" s="561">
        <f t="shared" si="3953"/>
        <v>0</v>
      </c>
      <c r="BF528" s="561">
        <f t="shared" si="3953"/>
        <v>0</v>
      </c>
      <c r="BG528" s="561">
        <f t="shared" si="3953"/>
        <v>0</v>
      </c>
      <c r="BH528" s="561">
        <f t="shared" si="3953"/>
        <v>0</v>
      </c>
      <c r="BI528" s="561">
        <f t="shared" si="3953"/>
        <v>0</v>
      </c>
      <c r="BJ528" s="561">
        <f t="shared" si="3953"/>
        <v>0</v>
      </c>
      <c r="BK528" s="561">
        <f t="shared" si="3953"/>
        <v>0</v>
      </c>
      <c r="BL528" s="561">
        <f t="shared" si="3953"/>
        <v>0</v>
      </c>
      <c r="BM528" s="561">
        <f t="shared" si="3953"/>
        <v>0</v>
      </c>
      <c r="BN528" s="561">
        <f t="shared" si="3953"/>
        <v>0</v>
      </c>
      <c r="BO528" s="561">
        <f t="shared" si="3953"/>
        <v>0</v>
      </c>
      <c r="BP528" s="561">
        <f t="shared" si="3953"/>
        <v>0</v>
      </c>
      <c r="BQ528" s="561">
        <f t="shared" si="3953"/>
        <v>0</v>
      </c>
      <c r="BR528" s="561">
        <f t="shared" si="3953"/>
        <v>0</v>
      </c>
      <c r="BS528" s="561">
        <f t="shared" si="3953"/>
        <v>0</v>
      </c>
      <c r="BT528" s="561">
        <f t="shared" si="3953"/>
        <v>0</v>
      </c>
      <c r="BU528" s="561">
        <f t="shared" si="3953"/>
        <v>0</v>
      </c>
      <c r="BV528" s="561">
        <f t="shared" si="3953"/>
        <v>0</v>
      </c>
      <c r="BW528" s="561">
        <f t="shared" si="3953"/>
        <v>0</v>
      </c>
      <c r="BX528" s="561">
        <f t="shared" si="3953"/>
        <v>0</v>
      </c>
      <c r="BY528" s="561">
        <f t="shared" si="3953"/>
        <v>0</v>
      </c>
      <c r="BZ528" s="557">
        <f t="shared" si="3949"/>
        <v>15251.588203422001</v>
      </c>
      <c r="CA528" s="561">
        <f t="shared" ref="CA528:CX528" si="3954">IF(CA510="C",CA526,0)</f>
        <v>0</v>
      </c>
      <c r="CB528" s="561">
        <f t="shared" si="3954"/>
        <v>0</v>
      </c>
      <c r="CC528" s="561">
        <f t="shared" si="3954"/>
        <v>0</v>
      </c>
      <c r="CD528" s="561">
        <f t="shared" si="3954"/>
        <v>0</v>
      </c>
      <c r="CE528" s="561">
        <f t="shared" si="3954"/>
        <v>0</v>
      </c>
      <c r="CF528" s="561">
        <f t="shared" si="3954"/>
        <v>0</v>
      </c>
      <c r="CG528" s="561">
        <f t="shared" si="3954"/>
        <v>0</v>
      </c>
      <c r="CH528" s="561">
        <f t="shared" si="3954"/>
        <v>0</v>
      </c>
      <c r="CI528" s="561">
        <f t="shared" si="3954"/>
        <v>0</v>
      </c>
      <c r="CJ528" s="561">
        <f t="shared" si="3954"/>
        <v>709.36112152200019</v>
      </c>
      <c r="CK528" s="561">
        <f t="shared" si="3954"/>
        <v>1696.3920925180003</v>
      </c>
      <c r="CL528" s="561">
        <f t="shared" si="3954"/>
        <v>2214.8957038640001</v>
      </c>
      <c r="CM528" s="561">
        <f t="shared" si="3954"/>
        <v>2127.4372633960002</v>
      </c>
      <c r="CN528" s="561">
        <f t="shared" si="3954"/>
        <v>2652.1879062040002</v>
      </c>
      <c r="CO528" s="561">
        <f t="shared" si="3954"/>
        <v>2364.8244589520004</v>
      </c>
      <c r="CP528" s="561">
        <f t="shared" si="3954"/>
        <v>2271.1189870220001</v>
      </c>
      <c r="CQ528" s="561">
        <f t="shared" si="3954"/>
        <v>1215.3706699440002</v>
      </c>
      <c r="CR528" s="561">
        <f t="shared" si="3954"/>
        <v>0</v>
      </c>
      <c r="CS528" s="561">
        <f t="shared" si="3954"/>
        <v>0</v>
      </c>
      <c r="CT528" s="561">
        <f t="shared" si="3954"/>
        <v>0</v>
      </c>
      <c r="CU528" s="561">
        <f t="shared" si="3954"/>
        <v>0</v>
      </c>
      <c r="CV528" s="561">
        <f t="shared" si="3954"/>
        <v>0</v>
      </c>
      <c r="CW528" s="561">
        <f t="shared" si="3954"/>
        <v>0</v>
      </c>
      <c r="CX528" s="561">
        <f t="shared" si="3954"/>
        <v>0</v>
      </c>
      <c r="CY528" s="129"/>
      <c r="CZ528" s="129"/>
      <c r="DA528" s="129"/>
      <c r="DB528" s="129"/>
      <c r="DC528" s="129"/>
      <c r="DD528" s="129"/>
      <c r="DE528" s="129"/>
      <c r="DF528" s="129"/>
      <c r="DG528" s="129"/>
      <c r="DH528" s="129"/>
    </row>
    <row r="529" spans="1:112">
      <c r="A529" s="626" t="s">
        <v>1215</v>
      </c>
      <c r="B529" s="591">
        <f t="shared" si="3939"/>
        <v>84075.561780752003</v>
      </c>
      <c r="C529" s="557">
        <f t="shared" si="3943"/>
        <v>0</v>
      </c>
      <c r="D529" s="561">
        <f t="shared" ref="D529:AA529" si="3955">IF(D510="V",D526,0)</f>
        <v>0</v>
      </c>
      <c r="E529" s="561">
        <f t="shared" si="3955"/>
        <v>0</v>
      </c>
      <c r="F529" s="561">
        <f t="shared" si="3955"/>
        <v>0</v>
      </c>
      <c r="G529" s="561">
        <f t="shared" si="3955"/>
        <v>0</v>
      </c>
      <c r="H529" s="561">
        <f t="shared" si="3955"/>
        <v>0</v>
      </c>
      <c r="I529" s="561">
        <f t="shared" si="3955"/>
        <v>0</v>
      </c>
      <c r="J529" s="561">
        <f t="shared" si="3955"/>
        <v>0</v>
      </c>
      <c r="K529" s="561">
        <f t="shared" si="3955"/>
        <v>0</v>
      </c>
      <c r="L529" s="561">
        <f t="shared" si="3955"/>
        <v>0</v>
      </c>
      <c r="M529" s="561">
        <f t="shared" si="3955"/>
        <v>0</v>
      </c>
      <c r="N529" s="561">
        <f t="shared" si="3955"/>
        <v>0</v>
      </c>
      <c r="O529" s="561">
        <f t="shared" si="3955"/>
        <v>0</v>
      </c>
      <c r="P529" s="561">
        <f t="shared" si="3955"/>
        <v>0</v>
      </c>
      <c r="Q529" s="561">
        <f t="shared" si="3955"/>
        <v>0</v>
      </c>
      <c r="R529" s="561">
        <f t="shared" si="3955"/>
        <v>0</v>
      </c>
      <c r="S529" s="561">
        <f t="shared" si="3955"/>
        <v>0</v>
      </c>
      <c r="T529" s="561">
        <f t="shared" si="3955"/>
        <v>0</v>
      </c>
      <c r="U529" s="561">
        <f t="shared" si="3955"/>
        <v>0</v>
      </c>
      <c r="V529" s="561">
        <f t="shared" si="3955"/>
        <v>0</v>
      </c>
      <c r="W529" s="561">
        <f t="shared" si="3955"/>
        <v>0</v>
      </c>
      <c r="X529" s="561">
        <f t="shared" si="3955"/>
        <v>0</v>
      </c>
      <c r="Y529" s="561">
        <f t="shared" si="3955"/>
        <v>0</v>
      </c>
      <c r="Z529" s="561">
        <f t="shared" si="3955"/>
        <v>0</v>
      </c>
      <c r="AA529" s="561">
        <f t="shared" si="3955"/>
        <v>0</v>
      </c>
      <c r="AB529" s="557">
        <f t="shared" si="3945"/>
        <v>5726.3734866780014</v>
      </c>
      <c r="AC529" s="561">
        <f t="shared" ref="AC529:AZ529" si="3956">IF(AC510="V",AC526,0)</f>
        <v>0</v>
      </c>
      <c r="AD529" s="561">
        <f t="shared" si="3956"/>
        <v>0</v>
      </c>
      <c r="AE529" s="561">
        <f t="shared" si="3956"/>
        <v>0</v>
      </c>
      <c r="AF529" s="561">
        <f t="shared" si="3956"/>
        <v>0</v>
      </c>
      <c r="AG529" s="561">
        <f t="shared" si="3956"/>
        <v>0</v>
      </c>
      <c r="AH529" s="561">
        <f t="shared" si="3956"/>
        <v>0</v>
      </c>
      <c r="AI529" s="561">
        <f t="shared" si="3956"/>
        <v>0</v>
      </c>
      <c r="AJ529" s="561">
        <f t="shared" si="3956"/>
        <v>0</v>
      </c>
      <c r="AK529" s="561">
        <f t="shared" si="3956"/>
        <v>0</v>
      </c>
      <c r="AL529" s="561">
        <f t="shared" si="3956"/>
        <v>709.36112152200019</v>
      </c>
      <c r="AM529" s="561">
        <f t="shared" si="3956"/>
        <v>0</v>
      </c>
      <c r="AN529" s="561">
        <f t="shared" si="3956"/>
        <v>0</v>
      </c>
      <c r="AO529" s="561">
        <f t="shared" si="3956"/>
        <v>0</v>
      </c>
      <c r="AP529" s="561">
        <f t="shared" si="3956"/>
        <v>2652.1879062040002</v>
      </c>
      <c r="AQ529" s="561">
        <f t="shared" si="3956"/>
        <v>2364.8244589520004</v>
      </c>
      <c r="AR529" s="561">
        <f t="shared" si="3956"/>
        <v>0</v>
      </c>
      <c r="AS529" s="561">
        <f t="shared" si="3956"/>
        <v>0</v>
      </c>
      <c r="AT529" s="561">
        <f t="shared" si="3956"/>
        <v>0</v>
      </c>
      <c r="AU529" s="561">
        <f t="shared" si="3956"/>
        <v>0</v>
      </c>
      <c r="AV529" s="561">
        <f t="shared" si="3956"/>
        <v>0</v>
      </c>
      <c r="AW529" s="561">
        <f t="shared" si="3956"/>
        <v>0</v>
      </c>
      <c r="AX529" s="561">
        <f t="shared" si="3956"/>
        <v>0</v>
      </c>
      <c r="AY529" s="561">
        <f t="shared" si="3956"/>
        <v>0</v>
      </c>
      <c r="AZ529" s="561">
        <f t="shared" si="3956"/>
        <v>0</v>
      </c>
      <c r="BA529" s="557">
        <f t="shared" si="3947"/>
        <v>15292.516958510001</v>
      </c>
      <c r="BB529" s="561">
        <f t="shared" ref="BB529:BY529" si="3957">IF(BB510="V",BB526,0)</f>
        <v>0</v>
      </c>
      <c r="BC529" s="561">
        <f t="shared" si="3957"/>
        <v>0</v>
      </c>
      <c r="BD529" s="561">
        <f t="shared" si="3957"/>
        <v>0</v>
      </c>
      <c r="BE529" s="561">
        <f t="shared" si="3957"/>
        <v>0</v>
      </c>
      <c r="BF529" s="561">
        <f t="shared" si="3957"/>
        <v>0</v>
      </c>
      <c r="BG529" s="561">
        <f t="shared" si="3957"/>
        <v>0</v>
      </c>
      <c r="BH529" s="561">
        <f t="shared" si="3957"/>
        <v>0</v>
      </c>
      <c r="BI529" s="561">
        <f t="shared" si="3957"/>
        <v>0</v>
      </c>
      <c r="BJ529" s="561">
        <f t="shared" si="3957"/>
        <v>0</v>
      </c>
      <c r="BK529" s="561">
        <f t="shared" si="3957"/>
        <v>709.36112152200019</v>
      </c>
      <c r="BL529" s="561">
        <f t="shared" si="3957"/>
        <v>1696.3920925180003</v>
      </c>
      <c r="BM529" s="561">
        <f t="shared" si="3957"/>
        <v>2214.8957038640001</v>
      </c>
      <c r="BN529" s="561">
        <f t="shared" si="3957"/>
        <v>2127.4372633960002</v>
      </c>
      <c r="BO529" s="561">
        <f t="shared" si="3957"/>
        <v>2652.1879062040002</v>
      </c>
      <c r="BP529" s="561">
        <f t="shared" si="3957"/>
        <v>2364.8244589520004</v>
      </c>
      <c r="BQ529" s="561">
        <f t="shared" si="3957"/>
        <v>2271.1189870220001</v>
      </c>
      <c r="BR529" s="561">
        <f t="shared" si="3957"/>
        <v>1215.3706699440002</v>
      </c>
      <c r="BS529" s="561">
        <f t="shared" si="3957"/>
        <v>40.928755088000003</v>
      </c>
      <c r="BT529" s="561">
        <f t="shared" si="3957"/>
        <v>0</v>
      </c>
      <c r="BU529" s="561">
        <f t="shared" si="3957"/>
        <v>0</v>
      </c>
      <c r="BV529" s="561">
        <f t="shared" si="3957"/>
        <v>0</v>
      </c>
      <c r="BW529" s="561">
        <f t="shared" si="3957"/>
        <v>0</v>
      </c>
      <c r="BX529" s="561">
        <f t="shared" si="3957"/>
        <v>0</v>
      </c>
      <c r="BY529" s="561">
        <f t="shared" si="3957"/>
        <v>0</v>
      </c>
      <c r="BZ529" s="557">
        <f t="shared" si="3949"/>
        <v>0</v>
      </c>
      <c r="CA529" s="561">
        <f t="shared" ref="CA529:CX529" si="3958">IF(CA510="V",CA526,0)</f>
        <v>0</v>
      </c>
      <c r="CB529" s="561">
        <f t="shared" si="3958"/>
        <v>0</v>
      </c>
      <c r="CC529" s="561">
        <f t="shared" si="3958"/>
        <v>0</v>
      </c>
      <c r="CD529" s="561">
        <f t="shared" si="3958"/>
        <v>0</v>
      </c>
      <c r="CE529" s="561">
        <f t="shared" si="3958"/>
        <v>0</v>
      </c>
      <c r="CF529" s="561">
        <f t="shared" si="3958"/>
        <v>0</v>
      </c>
      <c r="CG529" s="561">
        <f t="shared" si="3958"/>
        <v>0</v>
      </c>
      <c r="CH529" s="561">
        <f t="shared" si="3958"/>
        <v>0</v>
      </c>
      <c r="CI529" s="561">
        <f t="shared" si="3958"/>
        <v>0</v>
      </c>
      <c r="CJ529" s="561">
        <f t="shared" si="3958"/>
        <v>0</v>
      </c>
      <c r="CK529" s="561">
        <f t="shared" si="3958"/>
        <v>0</v>
      </c>
      <c r="CL529" s="561">
        <f t="shared" si="3958"/>
        <v>0</v>
      </c>
      <c r="CM529" s="561">
        <f t="shared" si="3958"/>
        <v>0</v>
      </c>
      <c r="CN529" s="561">
        <f t="shared" si="3958"/>
        <v>0</v>
      </c>
      <c r="CO529" s="561">
        <f t="shared" si="3958"/>
        <v>0</v>
      </c>
      <c r="CP529" s="561">
        <f t="shared" si="3958"/>
        <v>0</v>
      </c>
      <c r="CQ529" s="561">
        <f t="shared" si="3958"/>
        <v>0</v>
      </c>
      <c r="CR529" s="561">
        <f t="shared" si="3958"/>
        <v>0</v>
      </c>
      <c r="CS529" s="561">
        <f t="shared" si="3958"/>
        <v>0</v>
      </c>
      <c r="CT529" s="561">
        <f t="shared" si="3958"/>
        <v>0</v>
      </c>
      <c r="CU529" s="561">
        <f t="shared" si="3958"/>
        <v>0</v>
      </c>
      <c r="CV529" s="561">
        <f t="shared" si="3958"/>
        <v>0</v>
      </c>
      <c r="CW529" s="561">
        <f t="shared" si="3958"/>
        <v>0</v>
      </c>
      <c r="CX529" s="561">
        <f t="shared" si="3958"/>
        <v>0</v>
      </c>
      <c r="CY529" s="129"/>
      <c r="CZ529" s="129"/>
      <c r="DA529" s="129"/>
      <c r="DB529" s="129"/>
      <c r="DC529" s="129"/>
      <c r="DD529" s="129"/>
      <c r="DE529" s="129"/>
      <c r="DF529" s="129"/>
      <c r="DG529" s="129"/>
      <c r="DH529" s="129"/>
    </row>
    <row r="530" spans="1:112">
      <c r="A530" s="626" t="s">
        <v>1216</v>
      </c>
      <c r="B530" s="591">
        <f t="shared" si="3939"/>
        <v>0</v>
      </c>
      <c r="C530" s="557">
        <f t="shared" si="3943"/>
        <v>0</v>
      </c>
      <c r="D530" s="561">
        <f t="shared" ref="D530:AA530" si="3959">IF(D510="SV",D526,0)</f>
        <v>0</v>
      </c>
      <c r="E530" s="561">
        <f t="shared" si="3959"/>
        <v>0</v>
      </c>
      <c r="F530" s="561">
        <f t="shared" si="3959"/>
        <v>0</v>
      </c>
      <c r="G530" s="561">
        <f t="shared" si="3959"/>
        <v>0</v>
      </c>
      <c r="H530" s="561">
        <f t="shared" si="3959"/>
        <v>0</v>
      </c>
      <c r="I530" s="561">
        <f t="shared" si="3959"/>
        <v>0</v>
      </c>
      <c r="J530" s="561">
        <f t="shared" si="3959"/>
        <v>0</v>
      </c>
      <c r="K530" s="561">
        <f t="shared" si="3959"/>
        <v>0</v>
      </c>
      <c r="L530" s="561">
        <f t="shared" si="3959"/>
        <v>0</v>
      </c>
      <c r="M530" s="561">
        <f t="shared" si="3959"/>
        <v>0</v>
      </c>
      <c r="N530" s="561">
        <f t="shared" si="3959"/>
        <v>0</v>
      </c>
      <c r="O530" s="561">
        <f t="shared" si="3959"/>
        <v>0</v>
      </c>
      <c r="P530" s="561">
        <f t="shared" si="3959"/>
        <v>0</v>
      </c>
      <c r="Q530" s="561">
        <f t="shared" si="3959"/>
        <v>0</v>
      </c>
      <c r="R530" s="561">
        <f t="shared" si="3959"/>
        <v>0</v>
      </c>
      <c r="S530" s="561">
        <f t="shared" si="3959"/>
        <v>0</v>
      </c>
      <c r="T530" s="561">
        <f t="shared" si="3959"/>
        <v>0</v>
      </c>
      <c r="U530" s="561">
        <f t="shared" si="3959"/>
        <v>0</v>
      </c>
      <c r="V530" s="561">
        <f t="shared" si="3959"/>
        <v>0</v>
      </c>
      <c r="W530" s="561">
        <f t="shared" si="3959"/>
        <v>0</v>
      </c>
      <c r="X530" s="561">
        <f t="shared" si="3959"/>
        <v>0</v>
      </c>
      <c r="Y530" s="561">
        <f t="shared" si="3959"/>
        <v>0</v>
      </c>
      <c r="Z530" s="561">
        <f t="shared" si="3959"/>
        <v>0</v>
      </c>
      <c r="AA530" s="561">
        <f t="shared" si="3959"/>
        <v>0</v>
      </c>
      <c r="AB530" s="557">
        <f t="shared" si="3945"/>
        <v>0</v>
      </c>
      <c r="AC530" s="561">
        <f t="shared" ref="AC530:AZ530" si="3960">IF(AC510="SV",AC526,0)</f>
        <v>0</v>
      </c>
      <c r="AD530" s="561">
        <f t="shared" si="3960"/>
        <v>0</v>
      </c>
      <c r="AE530" s="561">
        <f t="shared" si="3960"/>
        <v>0</v>
      </c>
      <c r="AF530" s="561">
        <f t="shared" si="3960"/>
        <v>0</v>
      </c>
      <c r="AG530" s="561">
        <f t="shared" si="3960"/>
        <v>0</v>
      </c>
      <c r="AH530" s="561">
        <f t="shared" si="3960"/>
        <v>0</v>
      </c>
      <c r="AI530" s="561">
        <f t="shared" si="3960"/>
        <v>0</v>
      </c>
      <c r="AJ530" s="561">
        <f t="shared" si="3960"/>
        <v>0</v>
      </c>
      <c r="AK530" s="561">
        <f t="shared" si="3960"/>
        <v>0</v>
      </c>
      <c r="AL530" s="561">
        <f t="shared" si="3960"/>
        <v>0</v>
      </c>
      <c r="AM530" s="561">
        <f t="shared" si="3960"/>
        <v>0</v>
      </c>
      <c r="AN530" s="561">
        <f t="shared" si="3960"/>
        <v>0</v>
      </c>
      <c r="AO530" s="561">
        <f t="shared" si="3960"/>
        <v>0</v>
      </c>
      <c r="AP530" s="561">
        <f t="shared" si="3960"/>
        <v>0</v>
      </c>
      <c r="AQ530" s="561">
        <f t="shared" si="3960"/>
        <v>0</v>
      </c>
      <c r="AR530" s="561">
        <f t="shared" si="3960"/>
        <v>0</v>
      </c>
      <c r="AS530" s="561">
        <f t="shared" si="3960"/>
        <v>0</v>
      </c>
      <c r="AT530" s="561">
        <f t="shared" si="3960"/>
        <v>0</v>
      </c>
      <c r="AU530" s="561">
        <f t="shared" si="3960"/>
        <v>0</v>
      </c>
      <c r="AV530" s="561">
        <f t="shared" si="3960"/>
        <v>0</v>
      </c>
      <c r="AW530" s="561">
        <f t="shared" si="3960"/>
        <v>0</v>
      </c>
      <c r="AX530" s="561">
        <f t="shared" si="3960"/>
        <v>0</v>
      </c>
      <c r="AY530" s="561">
        <f t="shared" si="3960"/>
        <v>0</v>
      </c>
      <c r="AZ530" s="561">
        <f t="shared" si="3960"/>
        <v>0</v>
      </c>
      <c r="BA530" s="557">
        <f t="shared" si="3947"/>
        <v>0</v>
      </c>
      <c r="BB530" s="561">
        <f t="shared" ref="BB530:BY530" si="3961">IF(BB510="SV",BB526,0)</f>
        <v>0</v>
      </c>
      <c r="BC530" s="561">
        <f t="shared" si="3961"/>
        <v>0</v>
      </c>
      <c r="BD530" s="561">
        <f t="shared" si="3961"/>
        <v>0</v>
      </c>
      <c r="BE530" s="561">
        <f t="shared" si="3961"/>
        <v>0</v>
      </c>
      <c r="BF530" s="561">
        <f t="shared" si="3961"/>
        <v>0</v>
      </c>
      <c r="BG530" s="561">
        <f t="shared" si="3961"/>
        <v>0</v>
      </c>
      <c r="BH530" s="561">
        <f t="shared" si="3961"/>
        <v>0</v>
      </c>
      <c r="BI530" s="561">
        <f t="shared" si="3961"/>
        <v>0</v>
      </c>
      <c r="BJ530" s="561">
        <f t="shared" si="3961"/>
        <v>0</v>
      </c>
      <c r="BK530" s="561">
        <f t="shared" si="3961"/>
        <v>0</v>
      </c>
      <c r="BL530" s="561">
        <f t="shared" si="3961"/>
        <v>0</v>
      </c>
      <c r="BM530" s="561">
        <f t="shared" si="3961"/>
        <v>0</v>
      </c>
      <c r="BN530" s="561">
        <f t="shared" si="3961"/>
        <v>0</v>
      </c>
      <c r="BO530" s="561">
        <f t="shared" si="3961"/>
        <v>0</v>
      </c>
      <c r="BP530" s="561">
        <f t="shared" si="3961"/>
        <v>0</v>
      </c>
      <c r="BQ530" s="561">
        <f t="shared" si="3961"/>
        <v>0</v>
      </c>
      <c r="BR530" s="561">
        <f t="shared" si="3961"/>
        <v>0</v>
      </c>
      <c r="BS530" s="561">
        <f t="shared" si="3961"/>
        <v>0</v>
      </c>
      <c r="BT530" s="561">
        <f t="shared" si="3961"/>
        <v>0</v>
      </c>
      <c r="BU530" s="561">
        <f t="shared" si="3961"/>
        <v>0</v>
      </c>
      <c r="BV530" s="561">
        <f t="shared" si="3961"/>
        <v>0</v>
      </c>
      <c r="BW530" s="561">
        <f t="shared" si="3961"/>
        <v>0</v>
      </c>
      <c r="BX530" s="561">
        <f t="shared" si="3961"/>
        <v>0</v>
      </c>
      <c r="BY530" s="561">
        <f t="shared" si="3961"/>
        <v>0</v>
      </c>
      <c r="BZ530" s="557">
        <f t="shared" si="3949"/>
        <v>0</v>
      </c>
      <c r="CA530" s="561">
        <f t="shared" ref="CA530:CX530" si="3962">IF(CA510="SV",CA526,0)</f>
        <v>0</v>
      </c>
      <c r="CB530" s="561">
        <f t="shared" si="3962"/>
        <v>0</v>
      </c>
      <c r="CC530" s="561">
        <f t="shared" si="3962"/>
        <v>0</v>
      </c>
      <c r="CD530" s="561">
        <f t="shared" si="3962"/>
        <v>0</v>
      </c>
      <c r="CE530" s="561">
        <f t="shared" si="3962"/>
        <v>0</v>
      </c>
      <c r="CF530" s="561">
        <f t="shared" si="3962"/>
        <v>0</v>
      </c>
      <c r="CG530" s="561">
        <f t="shared" si="3962"/>
        <v>0</v>
      </c>
      <c r="CH530" s="561">
        <f t="shared" si="3962"/>
        <v>0</v>
      </c>
      <c r="CI530" s="561">
        <f t="shared" si="3962"/>
        <v>0</v>
      </c>
      <c r="CJ530" s="561">
        <f t="shared" si="3962"/>
        <v>0</v>
      </c>
      <c r="CK530" s="561">
        <f t="shared" si="3962"/>
        <v>0</v>
      </c>
      <c r="CL530" s="561">
        <f t="shared" si="3962"/>
        <v>0</v>
      </c>
      <c r="CM530" s="561">
        <f t="shared" si="3962"/>
        <v>0</v>
      </c>
      <c r="CN530" s="561">
        <f t="shared" si="3962"/>
        <v>0</v>
      </c>
      <c r="CO530" s="561">
        <f t="shared" si="3962"/>
        <v>0</v>
      </c>
      <c r="CP530" s="561">
        <f t="shared" si="3962"/>
        <v>0</v>
      </c>
      <c r="CQ530" s="561">
        <f t="shared" si="3962"/>
        <v>0</v>
      </c>
      <c r="CR530" s="561">
        <f t="shared" si="3962"/>
        <v>0</v>
      </c>
      <c r="CS530" s="561">
        <f t="shared" si="3962"/>
        <v>0</v>
      </c>
      <c r="CT530" s="561">
        <f t="shared" si="3962"/>
        <v>0</v>
      </c>
      <c r="CU530" s="561">
        <f t="shared" si="3962"/>
        <v>0</v>
      </c>
      <c r="CV530" s="561">
        <f t="shared" si="3962"/>
        <v>0</v>
      </c>
      <c r="CW530" s="561">
        <f t="shared" si="3962"/>
        <v>0</v>
      </c>
      <c r="CX530" s="561">
        <f t="shared" si="3962"/>
        <v>0</v>
      </c>
      <c r="CY530" s="129"/>
      <c r="CZ530" s="129"/>
      <c r="DA530" s="129"/>
      <c r="DB530" s="129"/>
      <c r="DC530" s="129"/>
      <c r="DD530" s="129"/>
      <c r="DE530" s="129"/>
      <c r="DF530" s="129"/>
      <c r="DG530" s="129"/>
      <c r="DH530" s="129"/>
    </row>
    <row r="531" spans="1:112">
      <c r="A531" s="612" t="s">
        <v>1217</v>
      </c>
      <c r="B531" s="591">
        <f t="shared" si="3939"/>
        <v>0</v>
      </c>
      <c r="C531" s="557">
        <f t="shared" si="3943"/>
        <v>0</v>
      </c>
      <c r="D531" s="557">
        <f>D524+D525-D526</f>
        <v>0</v>
      </c>
      <c r="E531" s="557">
        <f t="shared" ref="E531:BP531" si="3963">E524+E525-E526</f>
        <v>0</v>
      </c>
      <c r="F531" s="557">
        <f t="shared" si="3963"/>
        <v>0</v>
      </c>
      <c r="G531" s="557">
        <f t="shared" si="3963"/>
        <v>0</v>
      </c>
      <c r="H531" s="557">
        <f t="shared" si="3963"/>
        <v>0</v>
      </c>
      <c r="I531" s="557">
        <f t="shared" si="3963"/>
        <v>0</v>
      </c>
      <c r="J531" s="557">
        <f t="shared" si="3963"/>
        <v>0</v>
      </c>
      <c r="K531" s="557">
        <f t="shared" si="3963"/>
        <v>0</v>
      </c>
      <c r="L531" s="557">
        <f t="shared" si="3963"/>
        <v>0</v>
      </c>
      <c r="M531" s="557">
        <f t="shared" si="3963"/>
        <v>0</v>
      </c>
      <c r="N531" s="557">
        <f t="shared" si="3963"/>
        <v>0</v>
      </c>
      <c r="O531" s="557">
        <f t="shared" si="3963"/>
        <v>0</v>
      </c>
      <c r="P531" s="557">
        <f t="shared" si="3963"/>
        <v>0</v>
      </c>
      <c r="Q531" s="557">
        <f t="shared" si="3963"/>
        <v>0</v>
      </c>
      <c r="R531" s="557">
        <f t="shared" si="3963"/>
        <v>0</v>
      </c>
      <c r="S531" s="557">
        <f t="shared" si="3963"/>
        <v>0</v>
      </c>
      <c r="T531" s="557">
        <f t="shared" si="3963"/>
        <v>0</v>
      </c>
      <c r="U531" s="557">
        <f t="shared" si="3963"/>
        <v>0</v>
      </c>
      <c r="V531" s="557">
        <f t="shared" si="3963"/>
        <v>0</v>
      </c>
      <c r="W531" s="557">
        <f t="shared" si="3963"/>
        <v>0</v>
      </c>
      <c r="X531" s="557">
        <f t="shared" si="3963"/>
        <v>0</v>
      </c>
      <c r="Y531" s="557">
        <f t="shared" si="3963"/>
        <v>0</v>
      </c>
      <c r="Z531" s="557">
        <f t="shared" si="3963"/>
        <v>0</v>
      </c>
      <c r="AA531" s="557">
        <f t="shared" si="3963"/>
        <v>0</v>
      </c>
      <c r="AB531" s="557">
        <f t="shared" si="3963"/>
        <v>0</v>
      </c>
      <c r="AC531" s="557">
        <f t="shared" si="3963"/>
        <v>0</v>
      </c>
      <c r="AD531" s="557">
        <f t="shared" si="3963"/>
        <v>0</v>
      </c>
      <c r="AE531" s="557">
        <f t="shared" si="3963"/>
        <v>0</v>
      </c>
      <c r="AF531" s="557">
        <f t="shared" si="3963"/>
        <v>0</v>
      </c>
      <c r="AG531" s="557">
        <f t="shared" si="3963"/>
        <v>0</v>
      </c>
      <c r="AH531" s="557">
        <f t="shared" si="3963"/>
        <v>0</v>
      </c>
      <c r="AI531" s="557">
        <f t="shared" si="3963"/>
        <v>0</v>
      </c>
      <c r="AJ531" s="557">
        <f t="shared" si="3963"/>
        <v>0</v>
      </c>
      <c r="AK531" s="557">
        <f t="shared" si="3963"/>
        <v>0</v>
      </c>
      <c r="AL531" s="557">
        <f t="shared" si="3963"/>
        <v>0</v>
      </c>
      <c r="AM531" s="557">
        <f t="shared" si="3963"/>
        <v>0</v>
      </c>
      <c r="AN531" s="557">
        <f t="shared" si="3963"/>
        <v>0</v>
      </c>
      <c r="AO531" s="557">
        <f t="shared" si="3963"/>
        <v>0</v>
      </c>
      <c r="AP531" s="557">
        <f t="shared" si="3963"/>
        <v>0</v>
      </c>
      <c r="AQ531" s="557">
        <f t="shared" si="3963"/>
        <v>0</v>
      </c>
      <c r="AR531" s="557">
        <f t="shared" si="3963"/>
        <v>0</v>
      </c>
      <c r="AS531" s="557">
        <f t="shared" si="3963"/>
        <v>0</v>
      </c>
      <c r="AT531" s="557">
        <f t="shared" si="3963"/>
        <v>0</v>
      </c>
      <c r="AU531" s="557">
        <f t="shared" si="3963"/>
        <v>0</v>
      </c>
      <c r="AV531" s="557">
        <f t="shared" si="3963"/>
        <v>0</v>
      </c>
      <c r="AW531" s="557">
        <f t="shared" si="3963"/>
        <v>0</v>
      </c>
      <c r="AX531" s="557">
        <f t="shared" si="3963"/>
        <v>0</v>
      </c>
      <c r="AY531" s="557">
        <f t="shared" si="3963"/>
        <v>0</v>
      </c>
      <c r="AZ531" s="557">
        <f t="shared" si="3963"/>
        <v>0</v>
      </c>
      <c r="BA531" s="557">
        <f t="shared" si="3963"/>
        <v>0</v>
      </c>
      <c r="BB531" s="557">
        <f t="shared" si="3963"/>
        <v>0</v>
      </c>
      <c r="BC531" s="557">
        <f t="shared" si="3963"/>
        <v>0</v>
      </c>
      <c r="BD531" s="557">
        <f t="shared" si="3963"/>
        <v>0</v>
      </c>
      <c r="BE531" s="557">
        <f t="shared" si="3963"/>
        <v>0</v>
      </c>
      <c r="BF531" s="557">
        <f t="shared" si="3963"/>
        <v>0</v>
      </c>
      <c r="BG531" s="557">
        <f t="shared" si="3963"/>
        <v>0</v>
      </c>
      <c r="BH531" s="557">
        <f t="shared" si="3963"/>
        <v>0</v>
      </c>
      <c r="BI531" s="557">
        <f t="shared" si="3963"/>
        <v>0</v>
      </c>
      <c r="BJ531" s="557">
        <f t="shared" si="3963"/>
        <v>0</v>
      </c>
      <c r="BK531" s="557">
        <f t="shared" si="3963"/>
        <v>0</v>
      </c>
      <c r="BL531" s="557">
        <f t="shared" si="3963"/>
        <v>0</v>
      </c>
      <c r="BM531" s="557">
        <f t="shared" si="3963"/>
        <v>0</v>
      </c>
      <c r="BN531" s="557">
        <f t="shared" si="3963"/>
        <v>0</v>
      </c>
      <c r="BO531" s="557">
        <f t="shared" si="3963"/>
        <v>0</v>
      </c>
      <c r="BP531" s="557">
        <f t="shared" si="3963"/>
        <v>0</v>
      </c>
      <c r="BQ531" s="557">
        <f t="shared" ref="BQ531:CX531" si="3964">BQ524+BQ525-BQ526</f>
        <v>0</v>
      </c>
      <c r="BR531" s="557">
        <f t="shared" si="3964"/>
        <v>0</v>
      </c>
      <c r="BS531" s="557">
        <f t="shared" si="3964"/>
        <v>0</v>
      </c>
      <c r="BT531" s="557">
        <f t="shared" si="3964"/>
        <v>0</v>
      </c>
      <c r="BU531" s="557">
        <f t="shared" si="3964"/>
        <v>0</v>
      </c>
      <c r="BV531" s="557">
        <f t="shared" si="3964"/>
        <v>0</v>
      </c>
      <c r="BW531" s="557">
        <f t="shared" si="3964"/>
        <v>0</v>
      </c>
      <c r="BX531" s="557">
        <f t="shared" si="3964"/>
        <v>0</v>
      </c>
      <c r="BY531" s="557">
        <f t="shared" si="3964"/>
        <v>0</v>
      </c>
      <c r="BZ531" s="557">
        <f t="shared" si="3964"/>
        <v>0</v>
      </c>
      <c r="CA531" s="557">
        <f t="shared" si="3964"/>
        <v>0</v>
      </c>
      <c r="CB531" s="557">
        <f t="shared" si="3964"/>
        <v>0</v>
      </c>
      <c r="CC531" s="557">
        <f t="shared" si="3964"/>
        <v>0</v>
      </c>
      <c r="CD531" s="557">
        <f t="shared" si="3964"/>
        <v>0</v>
      </c>
      <c r="CE531" s="557">
        <f t="shared" si="3964"/>
        <v>0</v>
      </c>
      <c r="CF531" s="557">
        <f t="shared" si="3964"/>
        <v>0</v>
      </c>
      <c r="CG531" s="557">
        <f t="shared" si="3964"/>
        <v>0</v>
      </c>
      <c r="CH531" s="557">
        <f t="shared" si="3964"/>
        <v>0</v>
      </c>
      <c r="CI531" s="557">
        <f t="shared" si="3964"/>
        <v>0</v>
      </c>
      <c r="CJ531" s="557">
        <f t="shared" si="3964"/>
        <v>0</v>
      </c>
      <c r="CK531" s="557">
        <f t="shared" si="3964"/>
        <v>0</v>
      </c>
      <c r="CL531" s="557">
        <f t="shared" si="3964"/>
        <v>0</v>
      </c>
      <c r="CM531" s="557">
        <f t="shared" si="3964"/>
        <v>0</v>
      </c>
      <c r="CN531" s="557">
        <f t="shared" si="3964"/>
        <v>0</v>
      </c>
      <c r="CO531" s="557">
        <f t="shared" si="3964"/>
        <v>0</v>
      </c>
      <c r="CP531" s="557">
        <f t="shared" si="3964"/>
        <v>0</v>
      </c>
      <c r="CQ531" s="557">
        <f t="shared" si="3964"/>
        <v>0</v>
      </c>
      <c r="CR531" s="557">
        <f t="shared" si="3964"/>
        <v>0</v>
      </c>
      <c r="CS531" s="557">
        <f t="shared" si="3964"/>
        <v>0</v>
      </c>
      <c r="CT531" s="557">
        <f t="shared" si="3964"/>
        <v>0</v>
      </c>
      <c r="CU531" s="557">
        <f t="shared" si="3964"/>
        <v>0</v>
      </c>
      <c r="CV531" s="557">
        <f t="shared" si="3964"/>
        <v>0</v>
      </c>
      <c r="CW531" s="557">
        <f t="shared" si="3964"/>
        <v>0</v>
      </c>
      <c r="CX531" s="557">
        <f t="shared" si="3964"/>
        <v>0</v>
      </c>
      <c r="CY531" s="129"/>
      <c r="CZ531" s="129"/>
      <c r="DA531" s="129"/>
      <c r="DB531" s="129"/>
      <c r="DC531" s="129"/>
      <c r="DD531" s="129"/>
      <c r="DE531" s="129"/>
      <c r="DF531" s="129"/>
      <c r="DG531" s="129"/>
      <c r="DH531" s="129"/>
    </row>
    <row r="532" spans="1:112" ht="15.75" thickBot="1">
      <c r="A532" s="615" t="s">
        <v>1218</v>
      </c>
      <c r="B532" s="616">
        <f t="shared" ref="B532:AG532" si="3965">IF(B531=0,0,B531/B524)</f>
        <v>0</v>
      </c>
      <c r="C532" s="616">
        <f t="shared" si="3965"/>
        <v>0</v>
      </c>
      <c r="D532" s="616">
        <f t="shared" si="3965"/>
        <v>0</v>
      </c>
      <c r="E532" s="616">
        <f t="shared" si="3965"/>
        <v>0</v>
      </c>
      <c r="F532" s="616">
        <f t="shared" si="3965"/>
        <v>0</v>
      </c>
      <c r="G532" s="616">
        <f t="shared" si="3965"/>
        <v>0</v>
      </c>
      <c r="H532" s="616">
        <f t="shared" si="3965"/>
        <v>0</v>
      </c>
      <c r="I532" s="616">
        <f t="shared" si="3965"/>
        <v>0</v>
      </c>
      <c r="J532" s="616">
        <f t="shared" si="3965"/>
        <v>0</v>
      </c>
      <c r="K532" s="616">
        <f t="shared" si="3965"/>
        <v>0</v>
      </c>
      <c r="L532" s="616">
        <f t="shared" si="3965"/>
        <v>0</v>
      </c>
      <c r="M532" s="616">
        <f t="shared" si="3965"/>
        <v>0</v>
      </c>
      <c r="N532" s="616">
        <f t="shared" si="3965"/>
        <v>0</v>
      </c>
      <c r="O532" s="616">
        <f t="shared" si="3965"/>
        <v>0</v>
      </c>
      <c r="P532" s="616">
        <f t="shared" si="3965"/>
        <v>0</v>
      </c>
      <c r="Q532" s="616">
        <f t="shared" si="3965"/>
        <v>0</v>
      </c>
      <c r="R532" s="616">
        <f t="shared" si="3965"/>
        <v>0</v>
      </c>
      <c r="S532" s="616">
        <f t="shared" si="3965"/>
        <v>0</v>
      </c>
      <c r="T532" s="616">
        <f t="shared" si="3965"/>
        <v>0</v>
      </c>
      <c r="U532" s="616">
        <f t="shared" si="3965"/>
        <v>0</v>
      </c>
      <c r="V532" s="616">
        <f t="shared" si="3965"/>
        <v>0</v>
      </c>
      <c r="W532" s="616">
        <f t="shared" si="3965"/>
        <v>0</v>
      </c>
      <c r="X532" s="616">
        <f t="shared" si="3965"/>
        <v>0</v>
      </c>
      <c r="Y532" s="616">
        <f t="shared" si="3965"/>
        <v>0</v>
      </c>
      <c r="Z532" s="616">
        <f t="shared" si="3965"/>
        <v>0</v>
      </c>
      <c r="AA532" s="616">
        <f t="shared" si="3965"/>
        <v>0</v>
      </c>
      <c r="AB532" s="616">
        <f t="shared" si="3965"/>
        <v>0</v>
      </c>
      <c r="AC532" s="616">
        <f t="shared" si="3965"/>
        <v>0</v>
      </c>
      <c r="AD532" s="616">
        <f t="shared" si="3965"/>
        <v>0</v>
      </c>
      <c r="AE532" s="616">
        <f t="shared" si="3965"/>
        <v>0</v>
      </c>
      <c r="AF532" s="616">
        <f t="shared" si="3965"/>
        <v>0</v>
      </c>
      <c r="AG532" s="616">
        <f t="shared" si="3965"/>
        <v>0</v>
      </c>
      <c r="AH532" s="616">
        <f t="shared" ref="AH532:BM532" si="3966">IF(AH531=0,0,AH531/AH524)</f>
        <v>0</v>
      </c>
      <c r="AI532" s="616">
        <f t="shared" si="3966"/>
        <v>0</v>
      </c>
      <c r="AJ532" s="616">
        <f t="shared" si="3966"/>
        <v>0</v>
      </c>
      <c r="AK532" s="616">
        <f t="shared" si="3966"/>
        <v>0</v>
      </c>
      <c r="AL532" s="616">
        <f t="shared" si="3966"/>
        <v>0</v>
      </c>
      <c r="AM532" s="616">
        <f t="shared" si="3966"/>
        <v>0</v>
      </c>
      <c r="AN532" s="616">
        <f t="shared" si="3966"/>
        <v>0</v>
      </c>
      <c r="AO532" s="616">
        <f t="shared" si="3966"/>
        <v>0</v>
      </c>
      <c r="AP532" s="616">
        <f t="shared" si="3966"/>
        <v>0</v>
      </c>
      <c r="AQ532" s="616">
        <f t="shared" si="3966"/>
        <v>0</v>
      </c>
      <c r="AR532" s="616">
        <f t="shared" si="3966"/>
        <v>0</v>
      </c>
      <c r="AS532" s="616">
        <f t="shared" si="3966"/>
        <v>0</v>
      </c>
      <c r="AT532" s="616">
        <f t="shared" si="3966"/>
        <v>0</v>
      </c>
      <c r="AU532" s="616">
        <f t="shared" si="3966"/>
        <v>0</v>
      </c>
      <c r="AV532" s="616">
        <f t="shared" si="3966"/>
        <v>0</v>
      </c>
      <c r="AW532" s="616">
        <f t="shared" si="3966"/>
        <v>0</v>
      </c>
      <c r="AX532" s="616">
        <f t="shared" si="3966"/>
        <v>0</v>
      </c>
      <c r="AY532" s="616">
        <f t="shared" si="3966"/>
        <v>0</v>
      </c>
      <c r="AZ532" s="616">
        <f t="shared" si="3966"/>
        <v>0</v>
      </c>
      <c r="BA532" s="616">
        <f t="shared" si="3966"/>
        <v>0</v>
      </c>
      <c r="BB532" s="616">
        <f t="shared" si="3966"/>
        <v>0</v>
      </c>
      <c r="BC532" s="616">
        <f t="shared" si="3966"/>
        <v>0</v>
      </c>
      <c r="BD532" s="616">
        <f t="shared" si="3966"/>
        <v>0</v>
      </c>
      <c r="BE532" s="616">
        <f t="shared" si="3966"/>
        <v>0</v>
      </c>
      <c r="BF532" s="616">
        <f t="shared" si="3966"/>
        <v>0</v>
      </c>
      <c r="BG532" s="616">
        <f t="shared" si="3966"/>
        <v>0</v>
      </c>
      <c r="BH532" s="616">
        <f t="shared" si="3966"/>
        <v>0</v>
      </c>
      <c r="BI532" s="616">
        <f t="shared" si="3966"/>
        <v>0</v>
      </c>
      <c r="BJ532" s="616">
        <f t="shared" si="3966"/>
        <v>0</v>
      </c>
      <c r="BK532" s="616">
        <f t="shared" si="3966"/>
        <v>0</v>
      </c>
      <c r="BL532" s="616">
        <f t="shared" si="3966"/>
        <v>0</v>
      </c>
      <c r="BM532" s="616">
        <f t="shared" si="3966"/>
        <v>0</v>
      </c>
      <c r="BN532" s="616">
        <f t="shared" ref="BN532:CS532" si="3967">IF(BN531=0,0,BN531/BN524)</f>
        <v>0</v>
      </c>
      <c r="BO532" s="616">
        <f t="shared" si="3967"/>
        <v>0</v>
      </c>
      <c r="BP532" s="616">
        <f t="shared" si="3967"/>
        <v>0</v>
      </c>
      <c r="BQ532" s="616">
        <f t="shared" si="3967"/>
        <v>0</v>
      </c>
      <c r="BR532" s="616">
        <f t="shared" si="3967"/>
        <v>0</v>
      </c>
      <c r="BS532" s="616">
        <f t="shared" si="3967"/>
        <v>0</v>
      </c>
      <c r="BT532" s="616">
        <f t="shared" si="3967"/>
        <v>0</v>
      </c>
      <c r="BU532" s="616">
        <f t="shared" si="3967"/>
        <v>0</v>
      </c>
      <c r="BV532" s="616">
        <f t="shared" si="3967"/>
        <v>0</v>
      </c>
      <c r="BW532" s="616">
        <f t="shared" si="3967"/>
        <v>0</v>
      </c>
      <c r="BX532" s="616">
        <f t="shared" si="3967"/>
        <v>0</v>
      </c>
      <c r="BY532" s="616">
        <f t="shared" si="3967"/>
        <v>0</v>
      </c>
      <c r="BZ532" s="616">
        <f t="shared" si="3967"/>
        <v>0</v>
      </c>
      <c r="CA532" s="616">
        <f t="shared" si="3967"/>
        <v>0</v>
      </c>
      <c r="CB532" s="616">
        <f t="shared" si="3967"/>
        <v>0</v>
      </c>
      <c r="CC532" s="616">
        <f t="shared" si="3967"/>
        <v>0</v>
      </c>
      <c r="CD532" s="616">
        <f t="shared" si="3967"/>
        <v>0</v>
      </c>
      <c r="CE532" s="616">
        <f t="shared" si="3967"/>
        <v>0</v>
      </c>
      <c r="CF532" s="616">
        <f t="shared" si="3967"/>
        <v>0</v>
      </c>
      <c r="CG532" s="616">
        <f t="shared" si="3967"/>
        <v>0</v>
      </c>
      <c r="CH532" s="616">
        <f t="shared" si="3967"/>
        <v>0</v>
      </c>
      <c r="CI532" s="616">
        <f t="shared" si="3967"/>
        <v>0</v>
      </c>
      <c r="CJ532" s="616">
        <f t="shared" si="3967"/>
        <v>0</v>
      </c>
      <c r="CK532" s="616">
        <f t="shared" si="3967"/>
        <v>0</v>
      </c>
      <c r="CL532" s="616">
        <f t="shared" si="3967"/>
        <v>0</v>
      </c>
      <c r="CM532" s="616">
        <f t="shared" si="3967"/>
        <v>0</v>
      </c>
      <c r="CN532" s="616">
        <f t="shared" si="3967"/>
        <v>0</v>
      </c>
      <c r="CO532" s="616">
        <f t="shared" si="3967"/>
        <v>0</v>
      </c>
      <c r="CP532" s="616">
        <f t="shared" si="3967"/>
        <v>0</v>
      </c>
      <c r="CQ532" s="616">
        <f t="shared" si="3967"/>
        <v>0</v>
      </c>
      <c r="CR532" s="616">
        <f t="shared" si="3967"/>
        <v>0</v>
      </c>
      <c r="CS532" s="616">
        <f t="shared" si="3967"/>
        <v>0</v>
      </c>
      <c r="CT532" s="616">
        <f t="shared" ref="CT532:CX532" si="3968">IF(CT531=0,0,CT531/CT524)</f>
        <v>0</v>
      </c>
      <c r="CU532" s="616">
        <f t="shared" si="3968"/>
        <v>0</v>
      </c>
      <c r="CV532" s="616">
        <f t="shared" si="3968"/>
        <v>0</v>
      </c>
      <c r="CW532" s="616">
        <f t="shared" si="3968"/>
        <v>0</v>
      </c>
      <c r="CX532" s="616">
        <f t="shared" si="3968"/>
        <v>0</v>
      </c>
      <c r="CY532" s="129"/>
      <c r="CZ532" s="129"/>
      <c r="DA532" s="129"/>
      <c r="DB532" s="129"/>
      <c r="DC532" s="129"/>
      <c r="DD532" s="129"/>
      <c r="DE532" s="129"/>
      <c r="DF532" s="129"/>
      <c r="DG532" s="129"/>
      <c r="DH532" s="129"/>
    </row>
    <row r="533" spans="1:112">
      <c r="A533" s="734"/>
      <c r="B533" s="735"/>
      <c r="C533" s="733"/>
      <c r="D533" s="733"/>
      <c r="E533" s="733"/>
      <c r="F533" s="733"/>
      <c r="G533" s="733"/>
      <c r="H533" s="733"/>
      <c r="I533" s="733"/>
      <c r="J533" s="733"/>
      <c r="K533" s="733"/>
      <c r="L533" s="733"/>
      <c r="M533" s="733"/>
      <c r="N533" s="733"/>
      <c r="O533" s="733"/>
      <c r="P533" s="733"/>
      <c r="Q533" s="733"/>
      <c r="R533" s="733"/>
      <c r="S533" s="733"/>
      <c r="T533" s="733"/>
      <c r="U533" s="733"/>
      <c r="V533" s="733"/>
      <c r="W533" s="733"/>
      <c r="X533" s="733"/>
      <c r="Y533" s="733"/>
      <c r="Z533" s="733"/>
      <c r="AA533" s="733"/>
      <c r="AB533" s="733"/>
      <c r="AC533" s="733"/>
      <c r="AD533" s="733"/>
      <c r="AE533" s="733"/>
      <c r="AF533" s="733"/>
      <c r="AG533" s="733"/>
      <c r="AH533" s="733"/>
      <c r="AI533" s="733"/>
      <c r="AJ533" s="733"/>
      <c r="AK533" s="733"/>
      <c r="AL533" s="733"/>
      <c r="AM533" s="733"/>
      <c r="AN533" s="733"/>
      <c r="AO533" s="733"/>
      <c r="AP533" s="733"/>
      <c r="AQ533" s="733"/>
      <c r="AR533" s="733"/>
      <c r="AS533" s="733"/>
      <c r="AT533" s="733"/>
      <c r="AU533" s="733"/>
      <c r="AV533" s="733"/>
      <c r="AW533" s="733"/>
      <c r="AX533" s="733"/>
      <c r="AY533" s="733"/>
      <c r="AZ533" s="733"/>
      <c r="BA533" s="733"/>
      <c r="BB533" s="733"/>
      <c r="BC533" s="733"/>
      <c r="BD533" s="733"/>
      <c r="BE533" s="733"/>
      <c r="BF533" s="733"/>
      <c r="BG533" s="733"/>
      <c r="BH533" s="733"/>
      <c r="BI533" s="733"/>
      <c r="BJ533" s="733"/>
      <c r="BK533" s="733"/>
      <c r="BL533" s="733"/>
      <c r="BM533" s="733"/>
      <c r="BN533" s="733"/>
      <c r="BO533" s="733"/>
      <c r="BP533" s="733"/>
      <c r="BQ533" s="733"/>
      <c r="BR533" s="733"/>
      <c r="BS533" s="733"/>
      <c r="BT533" s="733"/>
      <c r="BU533" s="733"/>
      <c r="BV533" s="733"/>
      <c r="BW533" s="733"/>
      <c r="BX533" s="733"/>
      <c r="BY533" s="733"/>
      <c r="BZ533" s="733"/>
      <c r="CA533" s="733"/>
      <c r="CB533" s="733"/>
      <c r="CC533" s="733"/>
      <c r="CD533" s="733"/>
      <c r="CE533" s="733"/>
      <c r="CF533" s="733"/>
      <c r="CG533" s="733"/>
      <c r="CH533" s="733"/>
      <c r="CI533" s="733"/>
      <c r="CJ533" s="733"/>
      <c r="CK533" s="733"/>
      <c r="CL533" s="733"/>
      <c r="CM533" s="733"/>
      <c r="CN533" s="733"/>
      <c r="CO533" s="733"/>
      <c r="CP533" s="733"/>
      <c r="CQ533" s="733"/>
      <c r="CR533" s="733"/>
      <c r="CS533" s="733"/>
      <c r="CT533" s="733"/>
      <c r="CU533" s="733"/>
      <c r="CV533" s="733"/>
      <c r="CW533" s="733"/>
      <c r="CX533" s="733"/>
      <c r="CY533" s="129"/>
      <c r="CZ533" s="129"/>
      <c r="DA533" s="129"/>
      <c r="DB533" s="129"/>
      <c r="DC533" s="129"/>
      <c r="DD533" s="129"/>
      <c r="DE533" s="129"/>
      <c r="DF533" s="129"/>
      <c r="DG533" s="129"/>
      <c r="DH533" s="129"/>
    </row>
    <row r="534" spans="1:112">
      <c r="A534" s="732" t="s">
        <v>1231</v>
      </c>
      <c r="B534" s="563"/>
      <c r="C534" s="564"/>
      <c r="D534" s="563"/>
      <c r="E534" s="563"/>
      <c r="F534" s="563"/>
      <c r="G534" s="563"/>
      <c r="H534" s="563"/>
      <c r="I534" s="563"/>
      <c r="J534" s="564"/>
      <c r="K534" s="564"/>
      <c r="L534" s="564"/>
      <c r="M534" s="564"/>
      <c r="N534" s="564"/>
      <c r="O534" s="564"/>
      <c r="P534" s="564"/>
      <c r="Q534" s="564"/>
      <c r="R534" s="564"/>
      <c r="S534" s="564"/>
      <c r="T534" s="564"/>
      <c r="U534" s="564"/>
      <c r="V534" s="564"/>
      <c r="W534" s="564"/>
      <c r="X534" s="563"/>
      <c r="Y534" s="563"/>
      <c r="Z534" s="563"/>
      <c r="AA534" s="563"/>
      <c r="AB534" s="563"/>
      <c r="AC534" s="563"/>
      <c r="AD534" s="563"/>
      <c r="AE534" s="563"/>
      <c r="AF534" s="563"/>
      <c r="AG534" s="563"/>
      <c r="AH534" s="563"/>
      <c r="AI534" s="563"/>
      <c r="AJ534" s="563"/>
      <c r="AK534" s="563"/>
      <c r="AL534" s="563"/>
      <c r="AM534" s="563"/>
      <c r="AN534" s="563"/>
      <c r="AO534" s="563"/>
      <c r="AP534" s="563"/>
      <c r="AQ534" s="563"/>
      <c r="AR534" s="563"/>
      <c r="AS534" s="563"/>
      <c r="AT534" s="563"/>
      <c r="AU534" s="563"/>
      <c r="AV534" s="563"/>
      <c r="AW534" s="563"/>
      <c r="AX534" s="563"/>
      <c r="AY534" s="563"/>
      <c r="AZ534" s="563"/>
      <c r="BA534" s="563"/>
      <c r="BB534" s="563"/>
      <c r="BC534" s="563"/>
      <c r="BD534" s="563"/>
      <c r="BE534" s="563"/>
      <c r="BF534" s="563"/>
      <c r="BG534" s="563"/>
      <c r="BH534" s="563"/>
      <c r="BI534" s="563"/>
      <c r="BJ534" s="563"/>
      <c r="BK534" s="563"/>
      <c r="BL534" s="563"/>
      <c r="BM534" s="563"/>
      <c r="BN534" s="563"/>
      <c r="BO534" s="563"/>
      <c r="BP534" s="563"/>
      <c r="BQ534" s="563"/>
      <c r="BR534" s="563"/>
      <c r="BS534" s="563"/>
      <c r="BT534" s="563"/>
      <c r="BU534" s="563"/>
      <c r="BV534" s="563"/>
      <c r="BW534" s="563"/>
      <c r="BX534" s="563"/>
      <c r="BY534" s="563"/>
      <c r="BZ534" s="563"/>
      <c r="CA534" s="563"/>
      <c r="CB534" s="563"/>
      <c r="CC534" s="563"/>
      <c r="CD534" s="563"/>
      <c r="CE534" s="563"/>
      <c r="CF534" s="563"/>
      <c r="CG534" s="563"/>
      <c r="CH534" s="563"/>
      <c r="CI534" s="563"/>
      <c r="CJ534" s="563"/>
      <c r="CK534" s="563"/>
      <c r="CL534" s="563"/>
      <c r="CM534" s="563"/>
      <c r="CN534" s="563"/>
      <c r="CO534" s="563"/>
      <c r="CP534" s="563"/>
      <c r="CQ534" s="563"/>
      <c r="CR534" s="563"/>
      <c r="CS534" s="563"/>
      <c r="CT534" s="563"/>
      <c r="CU534" s="563"/>
      <c r="CV534" s="563"/>
      <c r="CW534" s="563"/>
      <c r="CX534" s="563">
        <v>0</v>
      </c>
      <c r="CY534" s="129"/>
      <c r="CZ534" s="129"/>
      <c r="DA534" s="129"/>
      <c r="DB534" s="129"/>
      <c r="DC534" s="129"/>
      <c r="DD534" s="129"/>
      <c r="DE534" s="129"/>
      <c r="DF534" s="129"/>
      <c r="DG534" s="129"/>
      <c r="DH534" s="129"/>
    </row>
    <row r="535" spans="1:112">
      <c r="A535" s="562"/>
      <c r="B535" s="563"/>
      <c r="C535" s="564"/>
      <c r="D535" s="563"/>
      <c r="E535" s="563"/>
      <c r="F535" s="563"/>
      <c r="G535" s="563"/>
      <c r="H535" s="563"/>
      <c r="I535" s="563"/>
      <c r="J535" s="564"/>
      <c r="K535" s="564"/>
      <c r="L535" s="564"/>
      <c r="M535" s="564"/>
      <c r="N535" s="564"/>
      <c r="O535" s="564"/>
      <c r="P535" s="564"/>
      <c r="Q535" s="564"/>
      <c r="R535" s="564"/>
      <c r="S535" s="564"/>
      <c r="T535" s="564"/>
      <c r="U535" s="564"/>
      <c r="V535" s="564"/>
      <c r="W535" s="564"/>
      <c r="X535" s="563"/>
      <c r="Y535" s="563"/>
      <c r="Z535" s="563"/>
      <c r="AA535" s="563"/>
      <c r="AB535" s="563"/>
      <c r="AC535" s="563"/>
      <c r="AD535" s="563"/>
      <c r="AE535" s="563"/>
      <c r="AF535" s="563"/>
      <c r="AG535" s="563"/>
      <c r="AH535" s="563"/>
      <c r="AI535" s="563"/>
      <c r="AJ535" s="563"/>
      <c r="AK535" s="563"/>
      <c r="AL535" s="563"/>
      <c r="AM535" s="563"/>
      <c r="AN535" s="563"/>
      <c r="AO535" s="563"/>
      <c r="AP535" s="563"/>
      <c r="AQ535" s="563"/>
      <c r="AR535" s="563"/>
      <c r="AS535" s="563"/>
      <c r="AT535" s="563"/>
      <c r="AU535" s="563"/>
      <c r="AV535" s="563"/>
      <c r="AW535" s="563"/>
      <c r="AX535" s="563"/>
      <c r="AY535" s="563"/>
      <c r="AZ535" s="563"/>
      <c r="BA535" s="563"/>
      <c r="BB535" s="563"/>
      <c r="BC535" s="563"/>
      <c r="BD535" s="563"/>
      <c r="BE535" s="563"/>
      <c r="BF535" s="563"/>
      <c r="BG535" s="563"/>
      <c r="BH535" s="563"/>
      <c r="BI535" s="563"/>
      <c r="BJ535" s="563"/>
      <c r="BK535" s="563"/>
      <c r="BL535" s="563"/>
      <c r="BM535" s="563"/>
      <c r="BN535" s="563"/>
      <c r="BO535" s="563"/>
      <c r="BP535" s="563"/>
      <c r="BQ535" s="563"/>
      <c r="BR535" s="563"/>
      <c r="BS535" s="563"/>
      <c r="BT535" s="563"/>
      <c r="BU535" s="563"/>
      <c r="BV535" s="563"/>
      <c r="BW535" s="563"/>
      <c r="BX535" s="563"/>
      <c r="BY535" s="563"/>
      <c r="BZ535" s="563"/>
      <c r="CA535" s="563"/>
      <c r="CB535" s="563"/>
      <c r="CC535" s="563"/>
      <c r="CD535" s="563"/>
      <c r="CE535" s="563"/>
      <c r="CF535" s="563"/>
      <c r="CG535" s="563"/>
      <c r="CH535" s="563"/>
      <c r="CI535" s="563"/>
      <c r="CJ535" s="563"/>
      <c r="CK535" s="563"/>
      <c r="CL535" s="563"/>
      <c r="CM535" s="563"/>
      <c r="CN535" s="563"/>
      <c r="CO535" s="563"/>
      <c r="CP535" s="563"/>
      <c r="CQ535" s="563"/>
      <c r="CR535" s="563"/>
      <c r="CS535" s="563"/>
      <c r="CT535" s="563"/>
      <c r="CU535" s="563"/>
      <c r="CV535" s="563"/>
      <c r="CW535" s="563"/>
      <c r="CX535" s="563"/>
      <c r="CY535" s="129"/>
      <c r="CZ535" s="129"/>
      <c r="DA535" s="129"/>
      <c r="DB535" s="129"/>
      <c r="DC535" s="129"/>
      <c r="DD535" s="129"/>
      <c r="DE535" s="129"/>
      <c r="DF535" s="129"/>
      <c r="DG535" s="129"/>
      <c r="DH535" s="129"/>
    </row>
    <row r="536" spans="1:112">
      <c r="A536" s="547" t="s">
        <v>1191</v>
      </c>
      <c r="B536" s="548"/>
      <c r="C536" s="548"/>
      <c r="D536" s="548"/>
      <c r="E536" s="548"/>
      <c r="F536" s="548"/>
      <c r="G536" s="548"/>
      <c r="H536" s="548"/>
      <c r="I536" s="548"/>
      <c r="J536" s="548"/>
      <c r="K536" s="548"/>
      <c r="L536" s="548"/>
      <c r="M536" s="548"/>
      <c r="N536" s="548"/>
      <c r="O536" s="548"/>
      <c r="P536" s="548"/>
      <c r="Q536" s="548"/>
      <c r="R536" s="548"/>
      <c r="S536" s="548"/>
      <c r="T536" s="548"/>
      <c r="U536" s="548"/>
      <c r="V536" s="548"/>
      <c r="W536" s="548"/>
      <c r="X536" s="548"/>
      <c r="Y536" s="548"/>
      <c r="Z536" s="548"/>
      <c r="AA536" s="548"/>
      <c r="AB536" s="548"/>
      <c r="AC536" s="548"/>
      <c r="AD536" s="548"/>
      <c r="AE536" s="548"/>
      <c r="AF536" s="548"/>
      <c r="AG536" s="548"/>
      <c r="AH536" s="548"/>
      <c r="AI536" s="548"/>
      <c r="AJ536" s="548"/>
      <c r="AK536" s="548"/>
      <c r="AL536" s="548"/>
      <c r="AM536" s="548"/>
      <c r="AN536" s="548"/>
      <c r="AO536" s="548"/>
      <c r="AP536" s="548"/>
      <c r="AQ536" s="548"/>
      <c r="AR536" s="548"/>
      <c r="AS536" s="548"/>
      <c r="AT536" s="548"/>
      <c r="AU536" s="548"/>
      <c r="AV536" s="548"/>
      <c r="AW536" s="548"/>
      <c r="AX536" s="548"/>
      <c r="AY536" s="548"/>
      <c r="AZ536" s="548"/>
      <c r="BA536" s="548"/>
      <c r="BB536" s="548"/>
      <c r="BC536" s="548"/>
      <c r="BD536" s="548"/>
      <c r="BE536" s="548"/>
      <c r="BF536" s="548"/>
      <c r="BG536" s="548"/>
      <c r="BH536" s="548"/>
      <c r="BI536" s="548"/>
      <c r="BJ536" s="548"/>
      <c r="BK536" s="548"/>
      <c r="BL536" s="548"/>
      <c r="BM536" s="548"/>
      <c r="BN536" s="548"/>
      <c r="BO536" s="548"/>
      <c r="BP536" s="548"/>
      <c r="BQ536" s="548"/>
      <c r="BR536" s="548"/>
      <c r="BS536" s="548"/>
      <c r="BT536" s="548"/>
      <c r="BU536" s="548"/>
      <c r="BV536" s="548"/>
      <c r="BW536" s="548"/>
      <c r="BX536" s="548"/>
      <c r="BY536" s="548"/>
      <c r="BZ536" s="548"/>
      <c r="CA536" s="548"/>
      <c r="CB536" s="548"/>
      <c r="CC536" s="548"/>
      <c r="CD536" s="548"/>
      <c r="CE536" s="548"/>
      <c r="CF536" s="548"/>
      <c r="CG536" s="548"/>
      <c r="CH536" s="548"/>
      <c r="CI536" s="548"/>
      <c r="CJ536" s="548"/>
      <c r="CK536" s="548"/>
      <c r="CL536" s="548"/>
      <c r="CM536" s="548"/>
      <c r="CN536" s="548"/>
      <c r="CO536" s="548"/>
      <c r="CP536" s="548"/>
      <c r="CQ536" s="548"/>
      <c r="CR536" s="548"/>
      <c r="CS536" s="548"/>
      <c r="CT536" s="548"/>
      <c r="CU536" s="548"/>
      <c r="CV536" s="548"/>
      <c r="CW536" s="548"/>
      <c r="CX536" s="548"/>
      <c r="CY536" s="129"/>
      <c r="CZ536" s="129"/>
      <c r="DA536" s="129"/>
      <c r="DB536" s="129"/>
      <c r="DC536" s="129"/>
      <c r="DD536" s="129"/>
      <c r="DE536" s="129"/>
      <c r="DF536" s="129"/>
      <c r="DG536" s="129"/>
      <c r="DH536" s="129"/>
    </row>
    <row r="537" spans="1:112">
      <c r="A537" s="547"/>
      <c r="B537" s="593"/>
      <c r="C537" s="548"/>
      <c r="D537" s="548"/>
      <c r="E537" s="548"/>
      <c r="F537" s="548"/>
      <c r="G537" s="548"/>
      <c r="H537" s="548"/>
      <c r="I537" s="548"/>
      <c r="J537" s="548"/>
      <c r="K537" s="548"/>
      <c r="L537" s="548"/>
      <c r="M537" s="548"/>
      <c r="N537" s="548"/>
      <c r="O537" s="548"/>
      <c r="P537" s="548"/>
      <c r="Q537" s="548"/>
      <c r="R537" s="548"/>
      <c r="S537" s="548"/>
      <c r="T537" s="548"/>
      <c r="U537" s="548"/>
      <c r="V537" s="548"/>
      <c r="W537" s="548"/>
      <c r="X537" s="548"/>
      <c r="Y537" s="548"/>
      <c r="Z537" s="548"/>
      <c r="AA537" s="548"/>
      <c r="AB537" s="548"/>
      <c r="AC537" s="548"/>
      <c r="AD537" s="548"/>
      <c r="AE537" s="548"/>
      <c r="AF537" s="548"/>
      <c r="AG537" s="548"/>
      <c r="AH537" s="548"/>
      <c r="AI537" s="548"/>
      <c r="AJ537" s="548"/>
      <c r="AK537" s="548"/>
      <c r="AL537" s="548"/>
      <c r="AM537" s="548"/>
      <c r="AN537" s="548"/>
      <c r="AO537" s="548"/>
      <c r="AP537" s="548"/>
      <c r="AQ537" s="548"/>
      <c r="AR537" s="548"/>
      <c r="AS537" s="548"/>
      <c r="AT537" s="548"/>
      <c r="AU537" s="548"/>
      <c r="AV537" s="548"/>
      <c r="AW537" s="548"/>
      <c r="AX537" s="548"/>
      <c r="AY537" s="548"/>
      <c r="AZ537" s="548"/>
      <c r="BA537" s="548"/>
      <c r="BB537" s="548"/>
      <c r="BC537" s="548"/>
      <c r="BD537" s="548"/>
      <c r="BE537" s="548"/>
      <c r="BF537" s="548"/>
      <c r="BG537" s="548"/>
      <c r="BH537" s="548"/>
      <c r="BI537" s="548"/>
      <c r="BJ537" s="548"/>
      <c r="BK537" s="548"/>
      <c r="BL537" s="548"/>
      <c r="BM537" s="548"/>
      <c r="BN537" s="548"/>
      <c r="BO537" s="548"/>
      <c r="BP537" s="548"/>
      <c r="BQ537" s="548"/>
      <c r="BR537" s="548"/>
      <c r="BS537" s="548"/>
      <c r="BT537" s="548"/>
      <c r="BU537" s="548"/>
      <c r="BV537" s="548"/>
      <c r="BW537" s="548"/>
      <c r="BX537" s="548"/>
      <c r="BY537" s="548"/>
      <c r="BZ537" s="548"/>
      <c r="CA537" s="548"/>
      <c r="CB537" s="548"/>
      <c r="CC537" s="548"/>
      <c r="CD537" s="548"/>
      <c r="CE537" s="548"/>
      <c r="CF537" s="548"/>
      <c r="CG537" s="548"/>
      <c r="CH537" s="548"/>
      <c r="CI537" s="548"/>
      <c r="CJ537" s="548"/>
      <c r="CK537" s="548"/>
      <c r="CL537" s="548"/>
      <c r="CM537" s="548"/>
      <c r="CN537" s="548"/>
      <c r="CO537" s="548"/>
      <c r="CP537" s="548"/>
      <c r="CQ537" s="548"/>
      <c r="CR537" s="548"/>
      <c r="CS537" s="548"/>
      <c r="CT537" s="548"/>
      <c r="CU537" s="548"/>
      <c r="CV537" s="548"/>
      <c r="CW537" s="548"/>
      <c r="CX537" s="548"/>
      <c r="CY537" s="129"/>
      <c r="CZ537" s="129"/>
      <c r="DA537" s="129"/>
      <c r="DB537" s="129"/>
      <c r="DC537" s="129"/>
      <c r="DD537" s="129"/>
      <c r="DE537" s="129"/>
      <c r="DF537" s="129"/>
      <c r="DG537" s="129"/>
      <c r="DH537" s="129"/>
    </row>
    <row r="538" spans="1:112">
      <c r="A538" s="547" t="s">
        <v>1192</v>
      </c>
      <c r="B538" s="567"/>
      <c r="C538" s="548"/>
      <c r="D538" s="779"/>
      <c r="E538" s="548"/>
      <c r="F538" s="548"/>
      <c r="G538" s="548"/>
      <c r="H538" s="548"/>
      <c r="I538" s="548"/>
      <c r="J538" s="548"/>
      <c r="K538" s="548"/>
      <c r="L538" s="548"/>
      <c r="M538" s="548"/>
      <c r="N538" s="548"/>
      <c r="O538" s="548"/>
      <c r="P538" s="548"/>
      <c r="Q538" s="548"/>
      <c r="R538" s="548"/>
      <c r="S538" s="548"/>
      <c r="T538" s="548"/>
      <c r="U538" s="548"/>
      <c r="V538" s="548"/>
      <c r="W538" s="548"/>
      <c r="X538" s="548"/>
      <c r="Y538" s="548"/>
      <c r="Z538" s="548"/>
      <c r="AA538" s="548"/>
      <c r="AB538" s="548"/>
      <c r="AC538" s="548"/>
      <c r="AD538" s="548"/>
      <c r="AE538" s="548"/>
      <c r="AF538" s="548"/>
      <c r="AG538" s="548"/>
      <c r="AH538" s="548"/>
      <c r="AI538" s="548"/>
      <c r="AJ538" s="548"/>
      <c r="AK538" s="548"/>
      <c r="AL538" s="548"/>
      <c r="AM538" s="548"/>
      <c r="AN538" s="548"/>
      <c r="AO538" s="548"/>
      <c r="AP538" s="548"/>
      <c r="AQ538" s="548"/>
      <c r="AR538" s="548"/>
      <c r="AS538" s="548"/>
      <c r="AT538" s="548"/>
      <c r="AU538" s="548"/>
      <c r="AV538" s="548"/>
      <c r="AW538" s="548"/>
      <c r="AX538" s="548"/>
      <c r="AY538" s="548"/>
      <c r="AZ538" s="548"/>
      <c r="BA538" s="548"/>
      <c r="BB538" s="548"/>
      <c r="BC538" s="548"/>
      <c r="BD538" s="548"/>
      <c r="BE538" s="548"/>
      <c r="BF538" s="548"/>
      <c r="BG538" s="548"/>
      <c r="BH538" s="548"/>
      <c r="BI538" s="548"/>
      <c r="BJ538" s="548"/>
      <c r="BK538" s="548"/>
      <c r="BL538" s="548"/>
      <c r="BM538" s="548"/>
      <c r="BN538" s="548"/>
      <c r="BO538" s="548"/>
      <c r="BP538" s="548"/>
      <c r="BQ538" s="548"/>
      <c r="BR538" s="548"/>
      <c r="BS538" s="548"/>
      <c r="BT538" s="548"/>
      <c r="BU538" s="548"/>
      <c r="BV538" s="548"/>
      <c r="BW538" s="548"/>
      <c r="BX538" s="548"/>
      <c r="BY538" s="548"/>
      <c r="BZ538" s="548"/>
      <c r="CA538" s="548"/>
      <c r="CB538" s="548"/>
      <c r="CC538" s="548"/>
      <c r="CD538" s="548"/>
      <c r="CE538" s="548"/>
      <c r="CF538" s="548"/>
      <c r="CG538" s="548"/>
      <c r="CH538" s="548"/>
      <c r="CI538" s="548"/>
      <c r="CJ538" s="548"/>
      <c r="CK538" s="548"/>
      <c r="CL538" s="548"/>
      <c r="CM538" s="548"/>
      <c r="CN538" s="548"/>
      <c r="CO538" s="548"/>
      <c r="CP538" s="548"/>
      <c r="CQ538" s="548"/>
      <c r="CR538" s="548"/>
      <c r="CS538" s="548"/>
      <c r="CT538" s="548"/>
      <c r="CU538" s="548"/>
      <c r="CV538" s="548"/>
      <c r="CW538" s="548"/>
      <c r="CX538" s="548"/>
      <c r="CY538" s="129"/>
      <c r="CZ538" s="129"/>
      <c r="DA538" s="129"/>
      <c r="DB538" s="129"/>
      <c r="DC538" s="129"/>
      <c r="DD538" s="129"/>
      <c r="DE538" s="129"/>
      <c r="DF538" s="129"/>
      <c r="DG538" s="129"/>
      <c r="DH538" s="129"/>
    </row>
    <row r="539" spans="1:112">
      <c r="A539" s="550" t="s">
        <v>1151</v>
      </c>
      <c r="B539" s="548">
        <f t="shared" ref="B539:AG540" si="3969">B11+B55+B99+B143+B187+B231+B275+B319+B363+B407+B451+B495</f>
        <v>52903476.057354867</v>
      </c>
      <c r="C539" s="551">
        <f t="shared" si="3969"/>
        <v>1806635.3174785194</v>
      </c>
      <c r="D539" s="551">
        <f t="shared" si="3969"/>
        <v>59444.185212741133</v>
      </c>
      <c r="E539" s="551">
        <f t="shared" si="3969"/>
        <v>56971.297782114249</v>
      </c>
      <c r="F539" s="551">
        <f t="shared" si="3969"/>
        <v>56047.445682228041</v>
      </c>
      <c r="G539" s="551">
        <f t="shared" si="3969"/>
        <v>53887.072856027444</v>
      </c>
      <c r="H539" s="551">
        <f t="shared" si="3969"/>
        <v>53425.151990841077</v>
      </c>
      <c r="I539" s="551">
        <f t="shared" si="3969"/>
        <v>54661.6145344834</v>
      </c>
      <c r="J539" s="551">
        <f t="shared" si="3969"/>
        <v>56359.981961990037</v>
      </c>
      <c r="K539" s="551">
        <f t="shared" si="3969"/>
        <v>60993.190557325972</v>
      </c>
      <c r="L539" s="551">
        <f t="shared" si="3969"/>
        <v>71034.265952368864</v>
      </c>
      <c r="M539" s="551">
        <f t="shared" si="3969"/>
        <v>82923.149773986297</v>
      </c>
      <c r="N539" s="551">
        <f t="shared" si="3969"/>
        <v>88942.315933693331</v>
      </c>
      <c r="O539" s="551">
        <f t="shared" si="3969"/>
        <v>87243.907837530714</v>
      </c>
      <c r="P539" s="551">
        <f t="shared" si="3969"/>
        <v>86007.427864521247</v>
      </c>
      <c r="Q539" s="551">
        <f t="shared" si="3969"/>
        <v>87243.907837530714</v>
      </c>
      <c r="R539" s="551">
        <f t="shared" si="3969"/>
        <v>85545.47432133992</v>
      </c>
      <c r="S539" s="551">
        <f t="shared" si="3969"/>
        <v>84309.010403530294</v>
      </c>
      <c r="T539" s="551">
        <f t="shared" si="3969"/>
        <v>84309.010403530294</v>
      </c>
      <c r="U539" s="551">
        <f t="shared" si="3969"/>
        <v>85545.47432133992</v>
      </c>
      <c r="V539" s="551">
        <f t="shared" si="3969"/>
        <v>90491.28778824833</v>
      </c>
      <c r="W539" s="551">
        <f t="shared" si="3969"/>
        <v>94211.27498555393</v>
      </c>
      <c r="X539" s="551">
        <f t="shared" si="3969"/>
        <v>90039.408314614106</v>
      </c>
      <c r="Y539" s="551">
        <f t="shared" si="3969"/>
        <v>81695.682337668477</v>
      </c>
      <c r="Z539" s="551">
        <f t="shared" si="3969"/>
        <v>77061.903442001887</v>
      </c>
      <c r="AA539" s="551">
        <f t="shared" si="3969"/>
        <v>70729.496960096498</v>
      </c>
      <c r="AB539" s="551">
        <f t="shared" si="3969"/>
        <v>1629543.480610617</v>
      </c>
      <c r="AC539" s="551">
        <f t="shared" si="3969"/>
        <v>54453.467644625962</v>
      </c>
      <c r="AD539" s="551">
        <f t="shared" si="3969"/>
        <v>52182.471528577298</v>
      </c>
      <c r="AE539" s="551">
        <f t="shared" si="3969"/>
        <v>51341.684641577427</v>
      </c>
      <c r="AF539" s="551">
        <f t="shared" si="3969"/>
        <v>49365.659539750377</v>
      </c>
      <c r="AG539" s="551">
        <f t="shared" si="3969"/>
        <v>48858.133266924677</v>
      </c>
      <c r="AH539" s="551">
        <f t="shared" ref="AH539:BM540" si="3970">AH11+AH55+AH99+AH143+AH187+AH231+AH275+AH319+AH363+AH407+AH451+AH495</f>
        <v>49900.83902575769</v>
      </c>
      <c r="AI539" s="551">
        <f t="shared" si="3970"/>
        <v>51266.133356637336</v>
      </c>
      <c r="AJ539" s="551">
        <f t="shared" si="3970"/>
        <v>53958.944126633403</v>
      </c>
      <c r="AK539" s="551">
        <f t="shared" si="3970"/>
        <v>62756.00606251209</v>
      </c>
      <c r="AL539" s="551">
        <f t="shared" si="3970"/>
        <v>73275.041612357571</v>
      </c>
      <c r="AM539" s="551">
        <f t="shared" si="3970"/>
        <v>78623.866114134798</v>
      </c>
      <c r="AN539" s="551">
        <f t="shared" si="3970"/>
        <v>77164.515680422715</v>
      </c>
      <c r="AO539" s="551">
        <f t="shared" si="3970"/>
        <v>79508.422964872152</v>
      </c>
      <c r="AP539" s="551">
        <f t="shared" si="3970"/>
        <v>79647.159956690914</v>
      </c>
      <c r="AQ539" s="551">
        <f t="shared" si="3970"/>
        <v>77671.878893773232</v>
      </c>
      <c r="AR539" s="551">
        <f t="shared" si="3970"/>
        <v>76550.123273944148</v>
      </c>
      <c r="AS539" s="551">
        <f t="shared" si="3970"/>
        <v>76550.123273944148</v>
      </c>
      <c r="AT539" s="551">
        <f t="shared" si="3970"/>
        <v>77955.111676497996</v>
      </c>
      <c r="AU539" s="551">
        <f t="shared" si="3970"/>
        <v>82464.191425457073</v>
      </c>
      <c r="AV539" s="551">
        <f t="shared" si="3970"/>
        <v>85543.855758282341</v>
      </c>
      <c r="AW539" s="551">
        <f t="shared" si="3970"/>
        <v>81757.009978903588</v>
      </c>
      <c r="AX539" s="551">
        <f t="shared" si="3970"/>
        <v>74183.415121184051</v>
      </c>
      <c r="AY539" s="551">
        <f t="shared" si="3970"/>
        <v>70104.418378206421</v>
      </c>
      <c r="AZ539" s="551">
        <f t="shared" si="3970"/>
        <v>64461.007308949527</v>
      </c>
      <c r="BA539" s="551">
        <f t="shared" si="3970"/>
        <v>1510477.3171525928</v>
      </c>
      <c r="BB539" s="551">
        <f t="shared" si="3970"/>
        <v>51437.895533702213</v>
      </c>
      <c r="BC539" s="551">
        <f t="shared" si="3970"/>
        <v>49274.636283161046</v>
      </c>
      <c r="BD539" s="551">
        <f t="shared" si="3970"/>
        <v>48498.554330616411</v>
      </c>
      <c r="BE539" s="551">
        <f t="shared" si="3970"/>
        <v>46640.898274229861</v>
      </c>
      <c r="BF539" s="551">
        <f t="shared" si="3970"/>
        <v>46252.850621439138</v>
      </c>
      <c r="BG539" s="551">
        <f t="shared" si="3970"/>
        <v>47334.431401799455</v>
      </c>
      <c r="BH539" s="551">
        <f t="shared" si="3970"/>
        <v>47970.773541902949</v>
      </c>
      <c r="BI539" s="551">
        <f t="shared" si="3970"/>
        <v>49631.765843101151</v>
      </c>
      <c r="BJ539" s="551">
        <f t="shared" si="3970"/>
        <v>57719.870531627646</v>
      </c>
      <c r="BK539" s="551">
        <f t="shared" si="3970"/>
        <v>67396.499466571157</v>
      </c>
      <c r="BL539" s="551">
        <f t="shared" si="3970"/>
        <v>72319.695409645268</v>
      </c>
      <c r="BM539" s="551">
        <f t="shared" si="3970"/>
        <v>70976.297868463938</v>
      </c>
      <c r="BN539" s="551">
        <f t="shared" ref="BN539:CX540" si="3971">BN11+BN55+BN99+BN143+BN187+BN231+BN275+BN319+BN363+BN407+BN451+BN495</f>
        <v>73065.645172673452</v>
      </c>
      <c r="BO539" s="551">
        <f t="shared" si="3971"/>
        <v>73210.677717105311</v>
      </c>
      <c r="BP539" s="551">
        <f t="shared" si="3971"/>
        <v>71403.056674139691</v>
      </c>
      <c r="BQ539" s="551">
        <f t="shared" si="3971"/>
        <v>70373.176035219483</v>
      </c>
      <c r="BR539" s="551">
        <f t="shared" si="3971"/>
        <v>70373.176035219483</v>
      </c>
      <c r="BS539" s="551">
        <f t="shared" si="3971"/>
        <v>71657.966178591974</v>
      </c>
      <c r="BT539" s="551">
        <f t="shared" si="3971"/>
        <v>75797.018744395173</v>
      </c>
      <c r="BU539" s="551">
        <f t="shared" si="3971"/>
        <v>78629.34531938775</v>
      </c>
      <c r="BV539" s="551">
        <f t="shared" si="3971"/>
        <v>75150.853353089449</v>
      </c>
      <c r="BW539" s="551">
        <f t="shared" si="3971"/>
        <v>69420.937826493246</v>
      </c>
      <c r="BX539" s="551">
        <f t="shared" si="3971"/>
        <v>65608.935953649459</v>
      </c>
      <c r="BY539" s="551">
        <f t="shared" si="3971"/>
        <v>60332.359036367998</v>
      </c>
      <c r="BZ539" s="551">
        <f t="shared" si="3971"/>
        <v>1799122.9390553064</v>
      </c>
      <c r="CA539" s="551">
        <f t="shared" si="3971"/>
        <v>59444.185212741133</v>
      </c>
      <c r="CB539" s="551">
        <f t="shared" si="3971"/>
        <v>56971.297782114249</v>
      </c>
      <c r="CC539" s="551">
        <f t="shared" si="3971"/>
        <v>56047.445682228041</v>
      </c>
      <c r="CD539" s="551">
        <f t="shared" si="3971"/>
        <v>53887.072856027444</v>
      </c>
      <c r="CE539" s="551">
        <f t="shared" si="3971"/>
        <v>53425.151990841077</v>
      </c>
      <c r="CF539" s="551">
        <f t="shared" si="3971"/>
        <v>54661.6145344834</v>
      </c>
      <c r="CG539" s="551">
        <f t="shared" si="3971"/>
        <v>56359.981961990037</v>
      </c>
      <c r="CH539" s="551">
        <f t="shared" si="3971"/>
        <v>60993.190557325972</v>
      </c>
      <c r="CI539" s="551">
        <f t="shared" si="3971"/>
        <v>71034.265952368864</v>
      </c>
      <c r="CJ539" s="551">
        <f t="shared" si="3971"/>
        <v>82923.149773986297</v>
      </c>
      <c r="CK539" s="551">
        <f t="shared" si="3971"/>
        <v>88942.315933693331</v>
      </c>
      <c r="CL539" s="551">
        <f t="shared" si="3971"/>
        <v>87243.907837530714</v>
      </c>
      <c r="CM539" s="551">
        <f t="shared" si="3971"/>
        <v>86007.427864521247</v>
      </c>
      <c r="CN539" s="551">
        <f t="shared" si="3971"/>
        <v>87243.907837530714</v>
      </c>
      <c r="CO539" s="551">
        <f t="shared" si="3971"/>
        <v>85545.47432133992</v>
      </c>
      <c r="CP539" s="551">
        <f t="shared" si="3971"/>
        <v>84309.010403530294</v>
      </c>
      <c r="CQ539" s="551">
        <f t="shared" si="3971"/>
        <v>84309.010403530294</v>
      </c>
      <c r="CR539" s="551">
        <f t="shared" si="3971"/>
        <v>85545.47432133992</v>
      </c>
      <c r="CS539" s="551">
        <f t="shared" si="3971"/>
        <v>90491.28778824833</v>
      </c>
      <c r="CT539" s="551">
        <f t="shared" si="3971"/>
        <v>94211.27498555393</v>
      </c>
      <c r="CU539" s="551">
        <f t="shared" si="3971"/>
        <v>90039.408314614106</v>
      </c>
      <c r="CV539" s="551">
        <f t="shared" si="3971"/>
        <v>81695.682337668477</v>
      </c>
      <c r="CW539" s="551">
        <f t="shared" si="3971"/>
        <v>77061.903442001887</v>
      </c>
      <c r="CX539" s="551">
        <f t="shared" si="3971"/>
        <v>74871.610765474688</v>
      </c>
      <c r="CY539" s="129"/>
      <c r="CZ539" s="129"/>
      <c r="DA539" s="129"/>
      <c r="DB539" s="129"/>
      <c r="DC539" s="129"/>
      <c r="DD539" s="129"/>
      <c r="DE539" s="129"/>
      <c r="DF539" s="129"/>
      <c r="DG539" s="129"/>
      <c r="DH539" s="129"/>
    </row>
    <row r="540" spans="1:112">
      <c r="A540" s="550" t="s">
        <v>1193</v>
      </c>
      <c r="B540" s="548">
        <f t="shared" si="3969"/>
        <v>9344000</v>
      </c>
      <c r="C540" s="551">
        <f t="shared" si="3969"/>
        <v>307200</v>
      </c>
      <c r="D540" s="551">
        <f t="shared" si="3969"/>
        <v>0</v>
      </c>
      <c r="E540" s="551">
        <f t="shared" si="3969"/>
        <v>0</v>
      </c>
      <c r="F540" s="551">
        <f t="shared" si="3969"/>
        <v>0</v>
      </c>
      <c r="G540" s="551">
        <f t="shared" si="3969"/>
        <v>0</v>
      </c>
      <c r="H540" s="551">
        <f t="shared" si="3969"/>
        <v>0</v>
      </c>
      <c r="I540" s="551">
        <f t="shared" si="3969"/>
        <v>0</v>
      </c>
      <c r="J540" s="551">
        <f t="shared" si="3969"/>
        <v>0</v>
      </c>
      <c r="K540" s="551">
        <f t="shared" si="3969"/>
        <v>19200</v>
      </c>
      <c r="L540" s="551">
        <f t="shared" si="3969"/>
        <v>19200</v>
      </c>
      <c r="M540" s="551">
        <f t="shared" si="3969"/>
        <v>19200</v>
      </c>
      <c r="N540" s="551">
        <f t="shared" si="3969"/>
        <v>19200</v>
      </c>
      <c r="O540" s="551">
        <f t="shared" si="3969"/>
        <v>19200</v>
      </c>
      <c r="P540" s="551">
        <f t="shared" si="3969"/>
        <v>19200</v>
      </c>
      <c r="Q540" s="551">
        <f t="shared" si="3969"/>
        <v>19200</v>
      </c>
      <c r="R540" s="551">
        <f t="shared" si="3969"/>
        <v>19200</v>
      </c>
      <c r="S540" s="551">
        <f t="shared" si="3969"/>
        <v>19200</v>
      </c>
      <c r="T540" s="551">
        <f t="shared" si="3969"/>
        <v>19200</v>
      </c>
      <c r="U540" s="551">
        <f t="shared" si="3969"/>
        <v>19200</v>
      </c>
      <c r="V540" s="551">
        <f t="shared" si="3969"/>
        <v>19200</v>
      </c>
      <c r="W540" s="551">
        <f t="shared" si="3969"/>
        <v>19200</v>
      </c>
      <c r="X540" s="551">
        <f t="shared" si="3969"/>
        <v>19200</v>
      </c>
      <c r="Y540" s="551">
        <f t="shared" si="3969"/>
        <v>19200</v>
      </c>
      <c r="Z540" s="551">
        <f t="shared" si="3969"/>
        <v>19200</v>
      </c>
      <c r="AA540" s="551">
        <f t="shared" si="3969"/>
        <v>0</v>
      </c>
      <c r="AB540" s="551">
        <f t="shared" si="3969"/>
        <v>307200</v>
      </c>
      <c r="AC540" s="551">
        <f t="shared" si="3969"/>
        <v>0</v>
      </c>
      <c r="AD540" s="551">
        <f t="shared" si="3969"/>
        <v>0</v>
      </c>
      <c r="AE540" s="551">
        <f t="shared" si="3969"/>
        <v>0</v>
      </c>
      <c r="AF540" s="551">
        <f t="shared" si="3969"/>
        <v>0</v>
      </c>
      <c r="AG540" s="551">
        <f t="shared" si="3969"/>
        <v>0</v>
      </c>
      <c r="AH540" s="551">
        <f t="shared" si="3970"/>
        <v>0</v>
      </c>
      <c r="AI540" s="551">
        <f t="shared" si="3970"/>
        <v>0</v>
      </c>
      <c r="AJ540" s="551">
        <f t="shared" si="3970"/>
        <v>19200</v>
      </c>
      <c r="AK540" s="551">
        <f t="shared" si="3970"/>
        <v>19200</v>
      </c>
      <c r="AL540" s="551">
        <f t="shared" si="3970"/>
        <v>19200</v>
      </c>
      <c r="AM540" s="551">
        <f t="shared" si="3970"/>
        <v>19200</v>
      </c>
      <c r="AN540" s="551">
        <f t="shared" si="3970"/>
        <v>19200</v>
      </c>
      <c r="AO540" s="551">
        <f t="shared" si="3970"/>
        <v>19200</v>
      </c>
      <c r="AP540" s="551">
        <f t="shared" si="3970"/>
        <v>19200</v>
      </c>
      <c r="AQ540" s="551">
        <f t="shared" si="3970"/>
        <v>19200</v>
      </c>
      <c r="AR540" s="551">
        <f t="shared" si="3970"/>
        <v>19200</v>
      </c>
      <c r="AS540" s="551">
        <f t="shared" si="3970"/>
        <v>19200</v>
      </c>
      <c r="AT540" s="551">
        <f t="shared" si="3970"/>
        <v>19200</v>
      </c>
      <c r="AU540" s="551">
        <f t="shared" si="3970"/>
        <v>19200</v>
      </c>
      <c r="AV540" s="551">
        <f t="shared" si="3970"/>
        <v>19200</v>
      </c>
      <c r="AW540" s="551">
        <f t="shared" si="3970"/>
        <v>19200</v>
      </c>
      <c r="AX540" s="551">
        <f t="shared" si="3970"/>
        <v>19200</v>
      </c>
      <c r="AY540" s="551">
        <f t="shared" si="3970"/>
        <v>19200</v>
      </c>
      <c r="AZ540" s="551">
        <f t="shared" si="3970"/>
        <v>0</v>
      </c>
      <c r="BA540" s="551">
        <f t="shared" si="3970"/>
        <v>307200</v>
      </c>
      <c r="BB540" s="551">
        <f t="shared" si="3970"/>
        <v>0</v>
      </c>
      <c r="BC540" s="551">
        <f t="shared" si="3970"/>
        <v>0</v>
      </c>
      <c r="BD540" s="551">
        <f t="shared" si="3970"/>
        <v>0</v>
      </c>
      <c r="BE540" s="551">
        <f t="shared" si="3970"/>
        <v>0</v>
      </c>
      <c r="BF540" s="551">
        <f t="shared" si="3970"/>
        <v>0</v>
      </c>
      <c r="BG540" s="551">
        <f t="shared" si="3970"/>
        <v>0</v>
      </c>
      <c r="BH540" s="551">
        <f t="shared" si="3970"/>
        <v>0</v>
      </c>
      <c r="BI540" s="551">
        <f t="shared" si="3970"/>
        <v>19200</v>
      </c>
      <c r="BJ540" s="551">
        <f t="shared" si="3970"/>
        <v>19200</v>
      </c>
      <c r="BK540" s="551">
        <f t="shared" si="3970"/>
        <v>19200</v>
      </c>
      <c r="BL540" s="551">
        <f t="shared" si="3970"/>
        <v>19200</v>
      </c>
      <c r="BM540" s="551">
        <f t="shared" si="3970"/>
        <v>19200</v>
      </c>
      <c r="BN540" s="551">
        <f t="shared" si="3971"/>
        <v>19200</v>
      </c>
      <c r="BO540" s="551">
        <f t="shared" si="3971"/>
        <v>19200</v>
      </c>
      <c r="BP540" s="551">
        <f t="shared" si="3971"/>
        <v>19200</v>
      </c>
      <c r="BQ540" s="551">
        <f t="shared" si="3971"/>
        <v>19200</v>
      </c>
      <c r="BR540" s="551">
        <f t="shared" si="3971"/>
        <v>19200</v>
      </c>
      <c r="BS540" s="551">
        <f t="shared" si="3971"/>
        <v>19200</v>
      </c>
      <c r="BT540" s="551">
        <f t="shared" si="3971"/>
        <v>19200</v>
      </c>
      <c r="BU540" s="551">
        <f t="shared" si="3971"/>
        <v>19200</v>
      </c>
      <c r="BV540" s="551">
        <f t="shared" si="3971"/>
        <v>19200</v>
      </c>
      <c r="BW540" s="551">
        <f t="shared" si="3971"/>
        <v>19200</v>
      </c>
      <c r="BX540" s="551">
        <f t="shared" si="3971"/>
        <v>19200</v>
      </c>
      <c r="BY540" s="551">
        <f t="shared" si="3971"/>
        <v>0</v>
      </c>
      <c r="BZ540" s="551">
        <f t="shared" si="3971"/>
        <v>307200</v>
      </c>
      <c r="CA540" s="551">
        <f t="shared" si="3971"/>
        <v>0</v>
      </c>
      <c r="CB540" s="551">
        <f t="shared" si="3971"/>
        <v>0</v>
      </c>
      <c r="CC540" s="551">
        <f t="shared" si="3971"/>
        <v>0</v>
      </c>
      <c r="CD540" s="551">
        <f t="shared" si="3971"/>
        <v>0</v>
      </c>
      <c r="CE540" s="551">
        <f t="shared" si="3971"/>
        <v>0</v>
      </c>
      <c r="CF540" s="551">
        <f t="shared" si="3971"/>
        <v>0</v>
      </c>
      <c r="CG540" s="551">
        <f t="shared" si="3971"/>
        <v>0</v>
      </c>
      <c r="CH540" s="551">
        <f t="shared" si="3971"/>
        <v>19200</v>
      </c>
      <c r="CI540" s="551">
        <f t="shared" si="3971"/>
        <v>19200</v>
      </c>
      <c r="CJ540" s="551">
        <f t="shared" si="3971"/>
        <v>19200</v>
      </c>
      <c r="CK540" s="551">
        <f t="shared" si="3971"/>
        <v>19200</v>
      </c>
      <c r="CL540" s="551">
        <f t="shared" si="3971"/>
        <v>19200</v>
      </c>
      <c r="CM540" s="551">
        <f t="shared" si="3971"/>
        <v>19200</v>
      </c>
      <c r="CN540" s="551">
        <f t="shared" si="3971"/>
        <v>19200</v>
      </c>
      <c r="CO540" s="551">
        <f t="shared" si="3971"/>
        <v>19200</v>
      </c>
      <c r="CP540" s="551">
        <f t="shared" si="3971"/>
        <v>19200</v>
      </c>
      <c r="CQ540" s="551">
        <f t="shared" si="3971"/>
        <v>19200</v>
      </c>
      <c r="CR540" s="551">
        <f t="shared" si="3971"/>
        <v>19200</v>
      </c>
      <c r="CS540" s="551">
        <f t="shared" si="3971"/>
        <v>19200</v>
      </c>
      <c r="CT540" s="551">
        <f t="shared" si="3971"/>
        <v>19200</v>
      </c>
      <c r="CU540" s="551">
        <f t="shared" si="3971"/>
        <v>19200</v>
      </c>
      <c r="CV540" s="551">
        <f t="shared" si="3971"/>
        <v>19200</v>
      </c>
      <c r="CW540" s="551">
        <f t="shared" si="3971"/>
        <v>19200</v>
      </c>
      <c r="CX540" s="551">
        <f t="shared" si="3971"/>
        <v>0</v>
      </c>
      <c r="CY540" s="129"/>
      <c r="CZ540" s="129"/>
      <c r="DA540" s="129"/>
      <c r="DB540" s="129"/>
      <c r="DC540" s="129"/>
      <c r="DD540" s="129"/>
      <c r="DE540" s="129"/>
      <c r="DF540" s="129"/>
      <c r="DG540" s="129"/>
      <c r="DH540" s="129"/>
    </row>
    <row r="541" spans="1:112">
      <c r="A541" s="550" t="s">
        <v>1194</v>
      </c>
      <c r="B541" s="548">
        <f t="shared" ref="B541:AG541" si="3972">B13+B57+B101+B145+B189+B233+B277+B321+B365+B409+B453+B497</f>
        <v>954840</v>
      </c>
      <c r="C541" s="551">
        <f t="shared" si="3972"/>
        <v>31392</v>
      </c>
      <c r="D541" s="551">
        <f t="shared" si="3972"/>
        <v>1308</v>
      </c>
      <c r="E541" s="551">
        <f t="shared" si="3972"/>
        <v>1308</v>
      </c>
      <c r="F541" s="551">
        <f t="shared" si="3972"/>
        <v>1308</v>
      </c>
      <c r="G541" s="551">
        <f t="shared" si="3972"/>
        <v>1308</v>
      </c>
      <c r="H541" s="551">
        <f t="shared" si="3972"/>
        <v>1308</v>
      </c>
      <c r="I541" s="551">
        <f t="shared" si="3972"/>
        <v>1308</v>
      </c>
      <c r="J541" s="551">
        <f t="shared" si="3972"/>
        <v>1308</v>
      </c>
      <c r="K541" s="551">
        <f t="shared" si="3972"/>
        <v>1308</v>
      </c>
      <c r="L541" s="551">
        <f t="shared" si="3972"/>
        <v>1308</v>
      </c>
      <c r="M541" s="551">
        <f t="shared" si="3972"/>
        <v>1308</v>
      </c>
      <c r="N541" s="551">
        <f t="shared" si="3972"/>
        <v>1308</v>
      </c>
      <c r="O541" s="551">
        <f t="shared" si="3972"/>
        <v>1308</v>
      </c>
      <c r="P541" s="551">
        <f t="shared" si="3972"/>
        <v>1308</v>
      </c>
      <c r="Q541" s="551">
        <f t="shared" si="3972"/>
        <v>1308</v>
      </c>
      <c r="R541" s="551">
        <f t="shared" si="3972"/>
        <v>1308</v>
      </c>
      <c r="S541" s="551">
        <f t="shared" si="3972"/>
        <v>1308</v>
      </c>
      <c r="T541" s="551">
        <f t="shared" si="3972"/>
        <v>1308</v>
      </c>
      <c r="U541" s="551">
        <f t="shared" si="3972"/>
        <v>1308</v>
      </c>
      <c r="V541" s="551">
        <f t="shared" si="3972"/>
        <v>1308</v>
      </c>
      <c r="W541" s="551">
        <f t="shared" si="3972"/>
        <v>1308</v>
      </c>
      <c r="X541" s="551">
        <f t="shared" si="3972"/>
        <v>1308</v>
      </c>
      <c r="Y541" s="551">
        <f t="shared" si="3972"/>
        <v>1308</v>
      </c>
      <c r="Z541" s="551">
        <f t="shared" si="3972"/>
        <v>1308</v>
      </c>
      <c r="AA541" s="551">
        <f t="shared" si="3972"/>
        <v>1308</v>
      </c>
      <c r="AB541" s="551">
        <f t="shared" si="3972"/>
        <v>31392</v>
      </c>
      <c r="AC541" s="551">
        <f t="shared" si="3972"/>
        <v>1308</v>
      </c>
      <c r="AD541" s="551">
        <f t="shared" si="3972"/>
        <v>1308</v>
      </c>
      <c r="AE541" s="551">
        <f t="shared" si="3972"/>
        <v>1308</v>
      </c>
      <c r="AF541" s="551">
        <f t="shared" si="3972"/>
        <v>1308</v>
      </c>
      <c r="AG541" s="551">
        <f t="shared" si="3972"/>
        <v>1308</v>
      </c>
      <c r="AH541" s="551">
        <f t="shared" ref="AH541:BM541" si="3973">AH13+AH57+AH101+AH145+AH189+AH233+AH277+AH321+AH365+AH409+AH453+AH497</f>
        <v>1308</v>
      </c>
      <c r="AI541" s="551">
        <f t="shared" si="3973"/>
        <v>1308</v>
      </c>
      <c r="AJ541" s="551">
        <f t="shared" si="3973"/>
        <v>1308</v>
      </c>
      <c r="AK541" s="551">
        <f t="shared" si="3973"/>
        <v>1308</v>
      </c>
      <c r="AL541" s="551">
        <f t="shared" si="3973"/>
        <v>1308</v>
      </c>
      <c r="AM541" s="551">
        <f t="shared" si="3973"/>
        <v>1308</v>
      </c>
      <c r="AN541" s="551">
        <f t="shared" si="3973"/>
        <v>1308</v>
      </c>
      <c r="AO541" s="551">
        <f t="shared" si="3973"/>
        <v>1308</v>
      </c>
      <c r="AP541" s="551">
        <f t="shared" si="3973"/>
        <v>1308</v>
      </c>
      <c r="AQ541" s="551">
        <f t="shared" si="3973"/>
        <v>1308</v>
      </c>
      <c r="AR541" s="551">
        <f t="shared" si="3973"/>
        <v>1308</v>
      </c>
      <c r="AS541" s="551">
        <f t="shared" si="3973"/>
        <v>1308</v>
      </c>
      <c r="AT541" s="551">
        <f t="shared" si="3973"/>
        <v>1308</v>
      </c>
      <c r="AU541" s="551">
        <f t="shared" si="3973"/>
        <v>1308</v>
      </c>
      <c r="AV541" s="551">
        <f t="shared" si="3973"/>
        <v>1308</v>
      </c>
      <c r="AW541" s="551">
        <f t="shared" si="3973"/>
        <v>1308</v>
      </c>
      <c r="AX541" s="551">
        <f t="shared" si="3973"/>
        <v>1308</v>
      </c>
      <c r="AY541" s="551">
        <f t="shared" si="3973"/>
        <v>1308</v>
      </c>
      <c r="AZ541" s="551">
        <f t="shared" si="3973"/>
        <v>1308</v>
      </c>
      <c r="BA541" s="551">
        <f t="shared" si="3973"/>
        <v>31392</v>
      </c>
      <c r="BB541" s="551">
        <f t="shared" si="3973"/>
        <v>1308</v>
      </c>
      <c r="BC541" s="551">
        <f t="shared" si="3973"/>
        <v>1308</v>
      </c>
      <c r="BD541" s="551">
        <f t="shared" si="3973"/>
        <v>1308</v>
      </c>
      <c r="BE541" s="551">
        <f t="shared" si="3973"/>
        <v>1308</v>
      </c>
      <c r="BF541" s="551">
        <f t="shared" si="3973"/>
        <v>1308</v>
      </c>
      <c r="BG541" s="551">
        <f t="shared" si="3973"/>
        <v>1308</v>
      </c>
      <c r="BH541" s="551">
        <f t="shared" si="3973"/>
        <v>1308</v>
      </c>
      <c r="BI541" s="551">
        <f t="shared" si="3973"/>
        <v>1308</v>
      </c>
      <c r="BJ541" s="551">
        <f t="shared" si="3973"/>
        <v>1308</v>
      </c>
      <c r="BK541" s="551">
        <f t="shared" si="3973"/>
        <v>1308</v>
      </c>
      <c r="BL541" s="551">
        <f t="shared" si="3973"/>
        <v>1308</v>
      </c>
      <c r="BM541" s="551">
        <f t="shared" si="3973"/>
        <v>1308</v>
      </c>
      <c r="BN541" s="551">
        <f t="shared" ref="BN541:CX541" si="3974">BN13+BN57+BN101+BN145+BN189+BN233+BN277+BN321+BN365+BN409+BN453+BN497</f>
        <v>1308</v>
      </c>
      <c r="BO541" s="551">
        <f t="shared" si="3974"/>
        <v>1308</v>
      </c>
      <c r="BP541" s="551">
        <f t="shared" si="3974"/>
        <v>1308</v>
      </c>
      <c r="BQ541" s="551">
        <f t="shared" si="3974"/>
        <v>1308</v>
      </c>
      <c r="BR541" s="551">
        <f t="shared" si="3974"/>
        <v>1308</v>
      </c>
      <c r="BS541" s="551">
        <f t="shared" si="3974"/>
        <v>1308</v>
      </c>
      <c r="BT541" s="551">
        <f t="shared" si="3974"/>
        <v>1308</v>
      </c>
      <c r="BU541" s="551">
        <f t="shared" si="3974"/>
        <v>1308</v>
      </c>
      <c r="BV541" s="551">
        <f t="shared" si="3974"/>
        <v>1308</v>
      </c>
      <c r="BW541" s="551">
        <f t="shared" si="3974"/>
        <v>1308</v>
      </c>
      <c r="BX541" s="551">
        <f t="shared" si="3974"/>
        <v>1308</v>
      </c>
      <c r="BY541" s="551">
        <f t="shared" si="3974"/>
        <v>1308</v>
      </c>
      <c r="BZ541" s="551">
        <f t="shared" si="3974"/>
        <v>31392</v>
      </c>
      <c r="CA541" s="551">
        <f t="shared" si="3974"/>
        <v>1308</v>
      </c>
      <c r="CB541" s="551">
        <f t="shared" si="3974"/>
        <v>1308</v>
      </c>
      <c r="CC541" s="551">
        <f t="shared" si="3974"/>
        <v>1308</v>
      </c>
      <c r="CD541" s="551">
        <f t="shared" si="3974"/>
        <v>1308</v>
      </c>
      <c r="CE541" s="551">
        <f t="shared" si="3974"/>
        <v>1308</v>
      </c>
      <c r="CF541" s="551">
        <f t="shared" si="3974"/>
        <v>1308</v>
      </c>
      <c r="CG541" s="551">
        <f t="shared" si="3974"/>
        <v>1308</v>
      </c>
      <c r="CH541" s="551">
        <f t="shared" si="3974"/>
        <v>1308</v>
      </c>
      <c r="CI541" s="551">
        <f t="shared" si="3974"/>
        <v>1308</v>
      </c>
      <c r="CJ541" s="551">
        <f t="shared" si="3974"/>
        <v>1308</v>
      </c>
      <c r="CK541" s="551">
        <f t="shared" si="3974"/>
        <v>1308</v>
      </c>
      <c r="CL541" s="551">
        <f t="shared" si="3974"/>
        <v>1308</v>
      </c>
      <c r="CM541" s="551">
        <f t="shared" si="3974"/>
        <v>1308</v>
      </c>
      <c r="CN541" s="551">
        <f t="shared" si="3974"/>
        <v>1308</v>
      </c>
      <c r="CO541" s="551">
        <f t="shared" si="3974"/>
        <v>1308</v>
      </c>
      <c r="CP541" s="551">
        <f t="shared" si="3974"/>
        <v>1308</v>
      </c>
      <c r="CQ541" s="551">
        <f t="shared" si="3974"/>
        <v>1308</v>
      </c>
      <c r="CR541" s="551">
        <f t="shared" si="3974"/>
        <v>1308</v>
      </c>
      <c r="CS541" s="551">
        <f t="shared" si="3974"/>
        <v>1308</v>
      </c>
      <c r="CT541" s="551">
        <f t="shared" si="3974"/>
        <v>1308</v>
      </c>
      <c r="CU541" s="551">
        <f t="shared" si="3974"/>
        <v>1308</v>
      </c>
      <c r="CV541" s="551">
        <f t="shared" si="3974"/>
        <v>1308</v>
      </c>
      <c r="CW541" s="551">
        <f t="shared" si="3974"/>
        <v>1308</v>
      </c>
      <c r="CX541" s="551">
        <f t="shared" si="3974"/>
        <v>1308</v>
      </c>
      <c r="CY541" s="129"/>
      <c r="CZ541" s="129"/>
      <c r="DA541" s="129"/>
      <c r="DB541" s="129"/>
      <c r="DC541" s="129"/>
      <c r="DD541" s="129"/>
      <c r="DE541" s="129"/>
      <c r="DF541" s="129"/>
      <c r="DG541" s="129"/>
      <c r="DH541" s="129"/>
    </row>
    <row r="542" spans="1:112" ht="15.75" thickBot="1">
      <c r="A542" s="547" t="s">
        <v>1195</v>
      </c>
      <c r="B542" s="565">
        <f t="shared" ref="B542:AG542" si="3975">B14+B58+B102+B146+B190+B234+B278+B322+B366+B410+B454+B498</f>
        <v>63202316.057354867</v>
      </c>
      <c r="C542" s="566">
        <f t="shared" si="3975"/>
        <v>2145227.3174785194</v>
      </c>
      <c r="D542" s="566">
        <f t="shared" si="3975"/>
        <v>60752.185212741133</v>
      </c>
      <c r="E542" s="566">
        <f t="shared" si="3975"/>
        <v>58279.297782114263</v>
      </c>
      <c r="F542" s="566">
        <f t="shared" si="3975"/>
        <v>57355.445682228041</v>
      </c>
      <c r="G542" s="566">
        <f t="shared" si="3975"/>
        <v>55195.072856027444</v>
      </c>
      <c r="H542" s="566">
        <f t="shared" si="3975"/>
        <v>54733.151990841077</v>
      </c>
      <c r="I542" s="566">
        <f t="shared" si="3975"/>
        <v>55969.6145344834</v>
      </c>
      <c r="J542" s="566">
        <f t="shared" si="3975"/>
        <v>57667.981961990037</v>
      </c>
      <c r="K542" s="566">
        <f t="shared" si="3975"/>
        <v>81501.190557325957</v>
      </c>
      <c r="L542" s="566">
        <f t="shared" si="3975"/>
        <v>91542.265952368849</v>
      </c>
      <c r="M542" s="566">
        <f t="shared" si="3975"/>
        <v>103431.1497739863</v>
      </c>
      <c r="N542" s="566">
        <f t="shared" si="3975"/>
        <v>109450.31593369335</v>
      </c>
      <c r="O542" s="566">
        <f t="shared" si="3975"/>
        <v>107751.90783753071</v>
      </c>
      <c r="P542" s="566">
        <f t="shared" si="3975"/>
        <v>106515.42786452125</v>
      </c>
      <c r="Q542" s="566">
        <f t="shared" si="3975"/>
        <v>107751.90783753071</v>
      </c>
      <c r="R542" s="566">
        <f t="shared" si="3975"/>
        <v>106053.47432133989</v>
      </c>
      <c r="S542" s="566">
        <f t="shared" si="3975"/>
        <v>104817.01040353028</v>
      </c>
      <c r="T542" s="566">
        <f t="shared" si="3975"/>
        <v>104817.01040353028</v>
      </c>
      <c r="U542" s="566">
        <f t="shared" si="3975"/>
        <v>106053.47432133989</v>
      </c>
      <c r="V542" s="566">
        <f t="shared" si="3975"/>
        <v>110999.28778824832</v>
      </c>
      <c r="W542" s="566">
        <f t="shared" si="3975"/>
        <v>114719.27498555393</v>
      </c>
      <c r="X542" s="566">
        <f t="shared" si="3975"/>
        <v>110547.40831461411</v>
      </c>
      <c r="Y542" s="566">
        <f t="shared" si="3975"/>
        <v>102203.68233766848</v>
      </c>
      <c r="Z542" s="566">
        <f t="shared" si="3975"/>
        <v>97569.903442001887</v>
      </c>
      <c r="AA542" s="566">
        <f t="shared" si="3975"/>
        <v>72037.496960096498</v>
      </c>
      <c r="AB542" s="566">
        <f t="shared" si="3975"/>
        <v>1968135.480610617</v>
      </c>
      <c r="AC542" s="566">
        <f t="shared" si="3975"/>
        <v>55761.467644625962</v>
      </c>
      <c r="AD542" s="566">
        <f t="shared" si="3975"/>
        <v>53490.471528577298</v>
      </c>
      <c r="AE542" s="566">
        <f t="shared" si="3975"/>
        <v>52649.684641577427</v>
      </c>
      <c r="AF542" s="566">
        <f t="shared" si="3975"/>
        <v>50673.659539750384</v>
      </c>
      <c r="AG542" s="566">
        <f t="shared" si="3975"/>
        <v>50166.133266924677</v>
      </c>
      <c r="AH542" s="566">
        <f t="shared" ref="AH542:BM542" si="3976">AH14+AH58+AH102+AH146+AH190+AH234+AH278+AH322+AH366+AH410+AH454+AH498</f>
        <v>51208.83902575769</v>
      </c>
      <c r="AI542" s="566">
        <f t="shared" si="3976"/>
        <v>52574.133356637336</v>
      </c>
      <c r="AJ542" s="566">
        <f t="shared" si="3976"/>
        <v>74466.944126633403</v>
      </c>
      <c r="AK542" s="566">
        <f t="shared" si="3976"/>
        <v>83264.006062512082</v>
      </c>
      <c r="AL542" s="566">
        <f t="shared" si="3976"/>
        <v>93783.041612357571</v>
      </c>
      <c r="AM542" s="566">
        <f t="shared" si="3976"/>
        <v>99131.866114134798</v>
      </c>
      <c r="AN542" s="566">
        <f t="shared" si="3976"/>
        <v>97672.51568042273</v>
      </c>
      <c r="AO542" s="566">
        <f t="shared" si="3976"/>
        <v>100016.42296487214</v>
      </c>
      <c r="AP542" s="566">
        <f t="shared" si="3976"/>
        <v>100155.1599566909</v>
      </c>
      <c r="AQ542" s="566">
        <f t="shared" si="3976"/>
        <v>98179.878893773232</v>
      </c>
      <c r="AR542" s="566">
        <f t="shared" si="3976"/>
        <v>97058.123273944133</v>
      </c>
      <c r="AS542" s="566">
        <f t="shared" si="3976"/>
        <v>97058.123273944133</v>
      </c>
      <c r="AT542" s="566">
        <f t="shared" si="3976"/>
        <v>98463.111676498011</v>
      </c>
      <c r="AU542" s="566">
        <f t="shared" si="3976"/>
        <v>102972.19142545707</v>
      </c>
      <c r="AV542" s="566">
        <f t="shared" si="3976"/>
        <v>106051.85575828236</v>
      </c>
      <c r="AW542" s="566">
        <f t="shared" si="3976"/>
        <v>102265.00997890357</v>
      </c>
      <c r="AX542" s="566">
        <f t="shared" si="3976"/>
        <v>94691.415121184051</v>
      </c>
      <c r="AY542" s="566">
        <f t="shared" si="3976"/>
        <v>90612.418378206406</v>
      </c>
      <c r="AZ542" s="566">
        <f t="shared" si="3976"/>
        <v>65769.007308949527</v>
      </c>
      <c r="BA542" s="566">
        <f t="shared" si="3976"/>
        <v>1849069.3171525928</v>
      </c>
      <c r="BB542" s="566">
        <f t="shared" si="3976"/>
        <v>52745.895533702213</v>
      </c>
      <c r="BC542" s="566">
        <f t="shared" si="3976"/>
        <v>50582.636283161046</v>
      </c>
      <c r="BD542" s="566">
        <f t="shared" si="3976"/>
        <v>49806.554330616404</v>
      </c>
      <c r="BE542" s="566">
        <f t="shared" si="3976"/>
        <v>47948.898274229861</v>
      </c>
      <c r="BF542" s="566">
        <f t="shared" si="3976"/>
        <v>47560.850621439138</v>
      </c>
      <c r="BG542" s="566">
        <f t="shared" si="3976"/>
        <v>48642.431401799455</v>
      </c>
      <c r="BH542" s="566">
        <f t="shared" si="3976"/>
        <v>49278.773541902949</v>
      </c>
      <c r="BI542" s="566">
        <f t="shared" si="3976"/>
        <v>70139.765843101151</v>
      </c>
      <c r="BJ542" s="566">
        <f t="shared" si="3976"/>
        <v>78227.870531627646</v>
      </c>
      <c r="BK542" s="566">
        <f t="shared" si="3976"/>
        <v>87904.499466571127</v>
      </c>
      <c r="BL542" s="566">
        <f t="shared" si="3976"/>
        <v>92827.695409645268</v>
      </c>
      <c r="BM542" s="566">
        <f t="shared" si="3976"/>
        <v>91484.297868463938</v>
      </c>
      <c r="BN542" s="566">
        <f t="shared" ref="BN542:CX542" si="3977">BN14+BN58+BN102+BN146+BN190+BN234+BN278+BN322+BN366+BN410+BN454+BN498</f>
        <v>93573.645172673452</v>
      </c>
      <c r="BO542" s="566">
        <f t="shared" si="3977"/>
        <v>93718.677717105311</v>
      </c>
      <c r="BP542" s="566">
        <f t="shared" si="3977"/>
        <v>91911.056674139691</v>
      </c>
      <c r="BQ542" s="566">
        <f t="shared" si="3977"/>
        <v>90881.176035219469</v>
      </c>
      <c r="BR542" s="566">
        <f t="shared" si="3977"/>
        <v>90881.176035219469</v>
      </c>
      <c r="BS542" s="566">
        <f t="shared" si="3977"/>
        <v>92165.966178591974</v>
      </c>
      <c r="BT542" s="566">
        <f t="shared" si="3977"/>
        <v>96305.018744395173</v>
      </c>
      <c r="BU542" s="566">
        <f t="shared" si="3977"/>
        <v>99137.345319387765</v>
      </c>
      <c r="BV542" s="566">
        <f t="shared" si="3977"/>
        <v>95658.853353089449</v>
      </c>
      <c r="BW542" s="566">
        <f t="shared" si="3977"/>
        <v>89928.937826493231</v>
      </c>
      <c r="BX542" s="566">
        <f t="shared" si="3977"/>
        <v>86116.935953649459</v>
      </c>
      <c r="BY542" s="566">
        <f t="shared" si="3977"/>
        <v>61640.359036367998</v>
      </c>
      <c r="BZ542" s="566">
        <f t="shared" si="3977"/>
        <v>2137714.9390553064</v>
      </c>
      <c r="CA542" s="566">
        <f t="shared" si="3977"/>
        <v>60752.185212741133</v>
      </c>
      <c r="CB542" s="566">
        <f t="shared" si="3977"/>
        <v>58279.297782114263</v>
      </c>
      <c r="CC542" s="566">
        <f t="shared" si="3977"/>
        <v>57355.445682228041</v>
      </c>
      <c r="CD542" s="566">
        <f t="shared" si="3977"/>
        <v>55195.072856027444</v>
      </c>
      <c r="CE542" s="566">
        <f t="shared" si="3977"/>
        <v>54733.151990841077</v>
      </c>
      <c r="CF542" s="566">
        <f t="shared" si="3977"/>
        <v>55969.6145344834</v>
      </c>
      <c r="CG542" s="566">
        <f t="shared" si="3977"/>
        <v>57667.981961990037</v>
      </c>
      <c r="CH542" s="566">
        <f t="shared" si="3977"/>
        <v>81501.190557325957</v>
      </c>
      <c r="CI542" s="566">
        <f t="shared" si="3977"/>
        <v>91542.265952368849</v>
      </c>
      <c r="CJ542" s="566">
        <f t="shared" si="3977"/>
        <v>103431.1497739863</v>
      </c>
      <c r="CK542" s="566">
        <f t="shared" si="3977"/>
        <v>109450.31593369335</v>
      </c>
      <c r="CL542" s="566">
        <f t="shared" si="3977"/>
        <v>107751.90783753071</v>
      </c>
      <c r="CM542" s="566">
        <f t="shared" si="3977"/>
        <v>106515.42786452125</v>
      </c>
      <c r="CN542" s="566">
        <f t="shared" si="3977"/>
        <v>107751.90783753071</v>
      </c>
      <c r="CO542" s="566">
        <f t="shared" si="3977"/>
        <v>106053.47432133989</v>
      </c>
      <c r="CP542" s="566">
        <f t="shared" si="3977"/>
        <v>104817.01040353028</v>
      </c>
      <c r="CQ542" s="566">
        <f t="shared" si="3977"/>
        <v>104817.01040353028</v>
      </c>
      <c r="CR542" s="566">
        <f t="shared" si="3977"/>
        <v>106053.47432133989</v>
      </c>
      <c r="CS542" s="566">
        <f t="shared" si="3977"/>
        <v>110999.28778824832</v>
      </c>
      <c r="CT542" s="566">
        <f t="shared" si="3977"/>
        <v>114719.27498555393</v>
      </c>
      <c r="CU542" s="566">
        <f t="shared" si="3977"/>
        <v>110547.40831461411</v>
      </c>
      <c r="CV542" s="566">
        <f t="shared" si="3977"/>
        <v>102203.68233766848</v>
      </c>
      <c r="CW542" s="566">
        <f t="shared" si="3977"/>
        <v>97569.903442001887</v>
      </c>
      <c r="CX542" s="566">
        <f t="shared" si="3977"/>
        <v>76179.610765474688</v>
      </c>
      <c r="CY542" s="129"/>
      <c r="CZ542" s="129"/>
      <c r="DA542" s="129"/>
      <c r="DB542" s="129"/>
      <c r="DC542" s="129"/>
      <c r="DD542" s="129"/>
      <c r="DE542" s="129"/>
      <c r="DF542" s="129"/>
      <c r="DG542" s="129"/>
      <c r="DH542" s="129"/>
    </row>
    <row r="543" spans="1:112">
      <c r="A543" s="547"/>
      <c r="B543" s="548"/>
      <c r="C543" s="548"/>
      <c r="D543" s="548"/>
      <c r="E543" s="548"/>
      <c r="F543" s="548"/>
      <c r="G543" s="548"/>
      <c r="H543" s="548"/>
      <c r="I543" s="548"/>
      <c r="J543" s="548"/>
      <c r="K543" s="548"/>
      <c r="L543" s="548"/>
      <c r="M543" s="548"/>
      <c r="N543" s="548"/>
      <c r="O543" s="548"/>
      <c r="P543" s="548"/>
      <c r="Q543" s="548"/>
      <c r="R543" s="548"/>
      <c r="S543" s="548"/>
      <c r="T543" s="548"/>
      <c r="U543" s="548"/>
      <c r="V543" s="548"/>
      <c r="W543" s="548"/>
      <c r="X543" s="548"/>
      <c r="Y543" s="548"/>
      <c r="Z543" s="548"/>
      <c r="AA543" s="548"/>
      <c r="AB543" s="551"/>
      <c r="AC543" s="548"/>
      <c r="AD543" s="548"/>
      <c r="AE543" s="548"/>
      <c r="AF543" s="548"/>
      <c r="AG543" s="548"/>
      <c r="AH543" s="548"/>
      <c r="AI543" s="548"/>
      <c r="AJ543" s="548"/>
      <c r="AK543" s="548"/>
      <c r="AL543" s="548"/>
      <c r="AM543" s="548"/>
      <c r="AN543" s="548"/>
      <c r="AO543" s="548"/>
      <c r="AP543" s="548"/>
      <c r="AQ543" s="548"/>
      <c r="AR543" s="548"/>
      <c r="AS543" s="548"/>
      <c r="AT543" s="548"/>
      <c r="AU543" s="548"/>
      <c r="AV543" s="548"/>
      <c r="AW543" s="548"/>
      <c r="AX543" s="548"/>
      <c r="AY543" s="548"/>
      <c r="AZ543" s="548"/>
      <c r="BA543" s="551"/>
      <c r="BB543" s="548"/>
      <c r="BC543" s="548"/>
      <c r="BD543" s="548"/>
      <c r="BE543" s="548"/>
      <c r="BF543" s="548"/>
      <c r="BG543" s="548"/>
      <c r="BH543" s="548"/>
      <c r="BI543" s="548"/>
      <c r="BJ543" s="548"/>
      <c r="BK543" s="548"/>
      <c r="BL543" s="548"/>
      <c r="BM543" s="548"/>
      <c r="BN543" s="548"/>
      <c r="BO543" s="548"/>
      <c r="BP543" s="548"/>
      <c r="BQ543" s="548"/>
      <c r="BR543" s="548"/>
      <c r="BS543" s="548"/>
      <c r="BT543" s="548"/>
      <c r="BU543" s="548"/>
      <c r="BV543" s="548"/>
      <c r="BW543" s="548"/>
      <c r="BX543" s="548"/>
      <c r="BY543" s="548"/>
      <c r="BZ543" s="551"/>
      <c r="CA543" s="548"/>
      <c r="CB543" s="548"/>
      <c r="CC543" s="548"/>
      <c r="CD543" s="548"/>
      <c r="CE543" s="548"/>
      <c r="CF543" s="548"/>
      <c r="CG543" s="548"/>
      <c r="CH543" s="548"/>
      <c r="CI543" s="548"/>
      <c r="CJ543" s="548"/>
      <c r="CK543" s="548"/>
      <c r="CL543" s="548"/>
      <c r="CM543" s="548"/>
      <c r="CN543" s="548"/>
      <c r="CO543" s="548"/>
      <c r="CP543" s="548"/>
      <c r="CQ543" s="548"/>
      <c r="CR543" s="548"/>
      <c r="CS543" s="548"/>
      <c r="CT543" s="548"/>
      <c r="CU543" s="548"/>
      <c r="CV543" s="548"/>
      <c r="CW543" s="548"/>
      <c r="CX543" s="548"/>
      <c r="CY543" s="129"/>
      <c r="CZ543" s="129"/>
      <c r="DA543" s="129"/>
      <c r="DB543" s="129"/>
      <c r="DC543" s="129"/>
      <c r="DD543" s="129"/>
      <c r="DE543" s="129"/>
      <c r="DF543" s="129"/>
      <c r="DG543" s="129"/>
      <c r="DH543" s="129"/>
    </row>
    <row r="544" spans="1:112">
      <c r="A544" s="547" t="s">
        <v>1152</v>
      </c>
      <c r="B544" s="548"/>
      <c r="C544" s="548"/>
      <c r="D544" s="548"/>
      <c r="E544" s="548"/>
      <c r="F544" s="548"/>
      <c r="G544" s="548"/>
      <c r="H544" s="548"/>
      <c r="I544" s="548"/>
      <c r="J544" s="548"/>
      <c r="K544" s="548"/>
      <c r="L544" s="548"/>
      <c r="M544" s="548"/>
      <c r="N544" s="548"/>
      <c r="O544" s="548"/>
      <c r="P544" s="548"/>
      <c r="Q544" s="548"/>
      <c r="R544" s="548"/>
      <c r="S544" s="548"/>
      <c r="T544" s="548"/>
      <c r="U544" s="548"/>
      <c r="V544" s="548"/>
      <c r="W544" s="548"/>
      <c r="X544" s="548"/>
      <c r="Y544" s="548"/>
      <c r="Z544" s="548"/>
      <c r="AA544" s="548"/>
      <c r="AB544" s="548"/>
      <c r="AC544" s="548"/>
      <c r="AD544" s="548"/>
      <c r="AE544" s="548"/>
      <c r="AF544" s="548"/>
      <c r="AG544" s="548"/>
      <c r="AH544" s="548"/>
      <c r="AI544" s="548"/>
      <c r="AJ544" s="548"/>
      <c r="AK544" s="548"/>
      <c r="AL544" s="548"/>
      <c r="AM544" s="548"/>
      <c r="AN544" s="548"/>
      <c r="AO544" s="548"/>
      <c r="AP544" s="548"/>
      <c r="AQ544" s="548"/>
      <c r="AR544" s="548"/>
      <c r="AS544" s="548"/>
      <c r="AT544" s="548"/>
      <c r="AU544" s="548"/>
      <c r="AV544" s="548"/>
      <c r="AW544" s="548"/>
      <c r="AX544" s="548"/>
      <c r="AY544" s="548"/>
      <c r="AZ544" s="548"/>
      <c r="BA544" s="548"/>
      <c r="BB544" s="548"/>
      <c r="BC544" s="548"/>
      <c r="BD544" s="548"/>
      <c r="BE544" s="548"/>
      <c r="BF544" s="548"/>
      <c r="BG544" s="548"/>
      <c r="BH544" s="548"/>
      <c r="BI544" s="548"/>
      <c r="BJ544" s="548"/>
      <c r="BK544" s="548"/>
      <c r="BL544" s="548"/>
      <c r="BM544" s="548"/>
      <c r="BN544" s="548"/>
      <c r="BO544" s="548"/>
      <c r="BP544" s="548"/>
      <c r="BQ544" s="548"/>
      <c r="BR544" s="548"/>
      <c r="BS544" s="548"/>
      <c r="BT544" s="548"/>
      <c r="BU544" s="548"/>
      <c r="BV544" s="548"/>
      <c r="BW544" s="548"/>
      <c r="BX544" s="548"/>
      <c r="BY544" s="548"/>
      <c r="BZ544" s="548"/>
      <c r="CA544" s="548"/>
      <c r="CB544" s="548"/>
      <c r="CC544" s="548"/>
      <c r="CD544" s="548"/>
      <c r="CE544" s="548"/>
      <c r="CF544" s="548"/>
      <c r="CG544" s="548"/>
      <c r="CH544" s="548"/>
      <c r="CI544" s="548"/>
      <c r="CJ544" s="548"/>
      <c r="CK544" s="548"/>
      <c r="CL544" s="548"/>
      <c r="CM544" s="548"/>
      <c r="CN544" s="548"/>
      <c r="CO544" s="548"/>
      <c r="CP544" s="548"/>
      <c r="CQ544" s="548"/>
      <c r="CR544" s="548"/>
      <c r="CS544" s="548"/>
      <c r="CT544" s="548"/>
      <c r="CU544" s="548"/>
      <c r="CV544" s="548"/>
      <c r="CW544" s="548"/>
      <c r="CX544" s="548"/>
      <c r="CY544" s="129"/>
      <c r="CZ544" s="129"/>
      <c r="DA544" s="129"/>
      <c r="DB544" s="129"/>
      <c r="DC544" s="129"/>
      <c r="DD544" s="129"/>
      <c r="DE544" s="129"/>
      <c r="DF544" s="129"/>
      <c r="DG544" s="129"/>
      <c r="DH544" s="129"/>
    </row>
    <row r="545" spans="1:112">
      <c r="A545" s="550" t="s">
        <v>1153</v>
      </c>
      <c r="B545" s="548">
        <f t="shared" ref="B545:AG545" si="3978">B17+B61+B105+B149+B193+B237+B281+B325+B369+B413+B457+B501</f>
        <v>14315072.550926751</v>
      </c>
      <c r="C545" s="551">
        <f t="shared" si="3978"/>
        <v>472640.95713889261</v>
      </c>
      <c r="D545" s="551">
        <f t="shared" si="3978"/>
        <v>13238.942775857482</v>
      </c>
      <c r="E545" s="551">
        <f t="shared" si="3978"/>
        <v>13238.942775857482</v>
      </c>
      <c r="F545" s="551">
        <f t="shared" si="3978"/>
        <v>13238.942775857482</v>
      </c>
      <c r="G545" s="551">
        <f t="shared" si="3978"/>
        <v>10591.255008223992</v>
      </c>
      <c r="H545" s="551">
        <f t="shared" si="3978"/>
        <v>7943.6931492877848</v>
      </c>
      <c r="I545" s="551">
        <f t="shared" si="3978"/>
        <v>10591.255008223992</v>
      </c>
      <c r="J545" s="551">
        <f t="shared" si="3978"/>
        <v>13238.942775857482</v>
      </c>
      <c r="K545" s="551">
        <f t="shared" si="3978"/>
        <v>13238.942775857482</v>
      </c>
      <c r="L545" s="551">
        <f t="shared" si="3978"/>
        <v>19858.811071174634</v>
      </c>
      <c r="M545" s="551">
        <f t="shared" si="3978"/>
        <v>21183.034736501431</v>
      </c>
      <c r="N545" s="551">
        <f t="shared" si="3978"/>
        <v>23830.863829941842</v>
      </c>
      <c r="O545" s="551">
        <f t="shared" si="3978"/>
        <v>26478.233485530385</v>
      </c>
      <c r="P545" s="551">
        <f t="shared" si="3978"/>
        <v>26478.233485530385</v>
      </c>
      <c r="Q545" s="551">
        <f t="shared" si="3978"/>
        <v>23830.863829941842</v>
      </c>
      <c r="R545" s="551">
        <f t="shared" si="3978"/>
        <v>29126.720766616261</v>
      </c>
      <c r="S545" s="551">
        <f t="shared" si="3978"/>
        <v>29126.720766616261</v>
      </c>
      <c r="T545" s="551">
        <f t="shared" si="3978"/>
        <v>18535.203661136708</v>
      </c>
      <c r="U545" s="551">
        <f t="shared" si="3978"/>
        <v>21183.034736501431</v>
      </c>
      <c r="V545" s="551">
        <f t="shared" si="3978"/>
        <v>26478.233485530385</v>
      </c>
      <c r="W545" s="551">
        <f t="shared" si="3978"/>
        <v>26478.233485530385</v>
      </c>
      <c r="X545" s="551">
        <f t="shared" si="3978"/>
        <v>23830.863829941842</v>
      </c>
      <c r="Y545" s="551">
        <f t="shared" si="3978"/>
        <v>23830.863829941842</v>
      </c>
      <c r="Z545" s="551">
        <f t="shared" si="3978"/>
        <v>21183.034736501431</v>
      </c>
      <c r="AA545" s="551">
        <f t="shared" si="3978"/>
        <v>15887.090356932376</v>
      </c>
      <c r="AB545" s="551">
        <f t="shared" si="3978"/>
        <v>472640.95713889261</v>
      </c>
      <c r="AC545" s="551">
        <f t="shared" si="3978"/>
        <v>13238.942775857482</v>
      </c>
      <c r="AD545" s="551">
        <f t="shared" si="3978"/>
        <v>13238.942775857482</v>
      </c>
      <c r="AE545" s="551">
        <f t="shared" si="3978"/>
        <v>13238.942775857482</v>
      </c>
      <c r="AF545" s="551">
        <f t="shared" si="3978"/>
        <v>10591.255008223992</v>
      </c>
      <c r="AG545" s="551">
        <f t="shared" si="3978"/>
        <v>7943.6931492877848</v>
      </c>
      <c r="AH545" s="551">
        <f t="shared" ref="AH545:BM545" si="3979">AH17+AH61+AH105+AH149+AH193+AH237+AH281+AH325+AH369+AH413+AH457+AH501</f>
        <v>10591.255008223992</v>
      </c>
      <c r="AI545" s="551">
        <f t="shared" si="3979"/>
        <v>13238.942775857482</v>
      </c>
      <c r="AJ545" s="551">
        <f t="shared" si="3979"/>
        <v>13238.942775857482</v>
      </c>
      <c r="AK545" s="551">
        <f t="shared" si="3979"/>
        <v>19858.811071174634</v>
      </c>
      <c r="AL545" s="551">
        <f t="shared" si="3979"/>
        <v>21183.034736501431</v>
      </c>
      <c r="AM545" s="551">
        <f t="shared" si="3979"/>
        <v>23830.863829941842</v>
      </c>
      <c r="AN545" s="551">
        <f t="shared" si="3979"/>
        <v>26478.233485530385</v>
      </c>
      <c r="AO545" s="551">
        <f t="shared" si="3979"/>
        <v>26478.233485530385</v>
      </c>
      <c r="AP545" s="551">
        <f t="shared" si="3979"/>
        <v>23830.863829941842</v>
      </c>
      <c r="AQ545" s="551">
        <f t="shared" si="3979"/>
        <v>29126.720766616261</v>
      </c>
      <c r="AR545" s="551">
        <f t="shared" si="3979"/>
        <v>29126.720766616261</v>
      </c>
      <c r="AS545" s="551">
        <f t="shared" si="3979"/>
        <v>18535.203661136708</v>
      </c>
      <c r="AT545" s="551">
        <f t="shared" si="3979"/>
        <v>21183.034736501431</v>
      </c>
      <c r="AU545" s="551">
        <f t="shared" si="3979"/>
        <v>26478.233485530385</v>
      </c>
      <c r="AV545" s="551">
        <f t="shared" si="3979"/>
        <v>26478.233485530385</v>
      </c>
      <c r="AW545" s="551">
        <f t="shared" si="3979"/>
        <v>23830.863829941842</v>
      </c>
      <c r="AX545" s="551">
        <f t="shared" si="3979"/>
        <v>23830.863829941842</v>
      </c>
      <c r="AY545" s="551">
        <f t="shared" si="3979"/>
        <v>21183.034736501431</v>
      </c>
      <c r="AZ545" s="551">
        <f t="shared" si="3979"/>
        <v>15887.090356932376</v>
      </c>
      <c r="BA545" s="551">
        <f t="shared" si="3979"/>
        <v>472640.95713889261</v>
      </c>
      <c r="BB545" s="551">
        <f t="shared" si="3979"/>
        <v>13238.942775857482</v>
      </c>
      <c r="BC545" s="551">
        <f t="shared" si="3979"/>
        <v>13238.942775857482</v>
      </c>
      <c r="BD545" s="551">
        <f t="shared" si="3979"/>
        <v>13238.942775857482</v>
      </c>
      <c r="BE545" s="551">
        <f t="shared" si="3979"/>
        <v>10591.255008223992</v>
      </c>
      <c r="BF545" s="551">
        <f t="shared" si="3979"/>
        <v>7943.6931492877848</v>
      </c>
      <c r="BG545" s="551">
        <f t="shared" si="3979"/>
        <v>10591.255008223992</v>
      </c>
      <c r="BH545" s="551">
        <f t="shared" si="3979"/>
        <v>13238.942775857482</v>
      </c>
      <c r="BI545" s="551">
        <f t="shared" si="3979"/>
        <v>13238.942775857482</v>
      </c>
      <c r="BJ545" s="551">
        <f t="shared" si="3979"/>
        <v>19858.811071174634</v>
      </c>
      <c r="BK545" s="551">
        <f t="shared" si="3979"/>
        <v>21183.034736501431</v>
      </c>
      <c r="BL545" s="551">
        <f t="shared" si="3979"/>
        <v>23830.863829941842</v>
      </c>
      <c r="BM545" s="551">
        <f t="shared" si="3979"/>
        <v>26478.233485530385</v>
      </c>
      <c r="BN545" s="551">
        <f t="shared" ref="BN545:CX545" si="3980">BN17+BN61+BN105+BN149+BN193+BN237+BN281+BN325+BN369+BN413+BN457+BN501</f>
        <v>26478.233485530385</v>
      </c>
      <c r="BO545" s="551">
        <f t="shared" si="3980"/>
        <v>23830.863829941842</v>
      </c>
      <c r="BP545" s="551">
        <f t="shared" si="3980"/>
        <v>29126.720766616261</v>
      </c>
      <c r="BQ545" s="551">
        <f t="shared" si="3980"/>
        <v>29126.720766616261</v>
      </c>
      <c r="BR545" s="551">
        <f t="shared" si="3980"/>
        <v>18535.203661136708</v>
      </c>
      <c r="BS545" s="551">
        <f t="shared" si="3980"/>
        <v>21183.034736501431</v>
      </c>
      <c r="BT545" s="551">
        <f t="shared" si="3980"/>
        <v>26478.233485530385</v>
      </c>
      <c r="BU545" s="551">
        <f t="shared" si="3980"/>
        <v>26478.233485530385</v>
      </c>
      <c r="BV545" s="551">
        <f t="shared" si="3980"/>
        <v>23830.863829941842</v>
      </c>
      <c r="BW545" s="551">
        <f t="shared" si="3980"/>
        <v>23830.863829941842</v>
      </c>
      <c r="BX545" s="551">
        <f t="shared" si="3980"/>
        <v>21183.034736501431</v>
      </c>
      <c r="BY545" s="551">
        <f t="shared" si="3980"/>
        <v>15887.090356932376</v>
      </c>
      <c r="BZ545" s="551">
        <f t="shared" si="3980"/>
        <v>472640.95713889261</v>
      </c>
      <c r="CA545" s="551">
        <f t="shared" si="3980"/>
        <v>13238.942775857482</v>
      </c>
      <c r="CB545" s="551">
        <f t="shared" si="3980"/>
        <v>13238.942775857482</v>
      </c>
      <c r="CC545" s="551">
        <f t="shared" si="3980"/>
        <v>13238.942775857482</v>
      </c>
      <c r="CD545" s="551">
        <f t="shared" si="3980"/>
        <v>10591.255008223992</v>
      </c>
      <c r="CE545" s="551">
        <f t="shared" si="3980"/>
        <v>7943.6931492877848</v>
      </c>
      <c r="CF545" s="551">
        <f t="shared" si="3980"/>
        <v>10591.255008223992</v>
      </c>
      <c r="CG545" s="551">
        <f t="shared" si="3980"/>
        <v>13238.942775857482</v>
      </c>
      <c r="CH545" s="551">
        <f t="shared" si="3980"/>
        <v>13238.942775857482</v>
      </c>
      <c r="CI545" s="551">
        <f t="shared" si="3980"/>
        <v>19858.811071174634</v>
      </c>
      <c r="CJ545" s="551">
        <f t="shared" si="3980"/>
        <v>21183.034736501431</v>
      </c>
      <c r="CK545" s="551">
        <f t="shared" si="3980"/>
        <v>23830.863829941842</v>
      </c>
      <c r="CL545" s="551">
        <f t="shared" si="3980"/>
        <v>26478.233485530385</v>
      </c>
      <c r="CM545" s="551">
        <f t="shared" si="3980"/>
        <v>23507.651578162509</v>
      </c>
      <c r="CN545" s="551">
        <f t="shared" si="3980"/>
        <v>24669.631293935658</v>
      </c>
      <c r="CO545" s="551">
        <f t="shared" si="3980"/>
        <v>30151.88485156963</v>
      </c>
      <c r="CP545" s="551">
        <f t="shared" si="3980"/>
        <v>30151.88485156963</v>
      </c>
      <c r="CQ545" s="551">
        <f t="shared" si="3980"/>
        <v>19187.581429748145</v>
      </c>
      <c r="CR545" s="551">
        <f t="shared" si="3980"/>
        <v>21928.607387682649</v>
      </c>
      <c r="CS545" s="551">
        <f t="shared" si="3980"/>
        <v>27410.179591646363</v>
      </c>
      <c r="CT545" s="551">
        <f t="shared" si="3980"/>
        <v>27410.179591646363</v>
      </c>
      <c r="CU545" s="551">
        <f t="shared" si="3980"/>
        <v>24669.631293935658</v>
      </c>
      <c r="CV545" s="551">
        <f t="shared" si="3980"/>
        <v>24669.631293935658</v>
      </c>
      <c r="CW545" s="551">
        <f t="shared" si="3980"/>
        <v>21928.607387682649</v>
      </c>
      <c r="CX545" s="551">
        <f t="shared" si="3980"/>
        <v>16446.263309453803</v>
      </c>
      <c r="CY545" s="129"/>
      <c r="CZ545" s="129"/>
      <c r="DA545" s="129"/>
      <c r="DB545" s="129"/>
      <c r="DC545" s="129"/>
      <c r="DD545" s="129"/>
      <c r="DE545" s="129"/>
      <c r="DF545" s="129"/>
      <c r="DG545" s="129"/>
      <c r="DH545" s="129"/>
    </row>
    <row r="546" spans="1:112">
      <c r="A546" s="550" t="s">
        <v>1154</v>
      </c>
      <c r="B546" s="548">
        <f t="shared" ref="B546:AG546" si="3981">B18+B62+B106+B150+B194+B238+B282+B326+B370+B414+B458+B502</f>
        <v>5301463.0855199238</v>
      </c>
      <c r="C546" s="551">
        <f t="shared" si="3981"/>
        <v>174123.62450474699</v>
      </c>
      <c r="D546" s="551">
        <f t="shared" si="3981"/>
        <v>0</v>
      </c>
      <c r="E546" s="551">
        <f t="shared" si="3981"/>
        <v>0</v>
      </c>
      <c r="F546" s="551">
        <f t="shared" si="3981"/>
        <v>0</v>
      </c>
      <c r="G546" s="551">
        <f t="shared" si="3981"/>
        <v>0</v>
      </c>
      <c r="H546" s="551">
        <f t="shared" si="3981"/>
        <v>0</v>
      </c>
      <c r="I546" s="551">
        <f t="shared" si="3981"/>
        <v>0</v>
      </c>
      <c r="J546" s="551">
        <f t="shared" si="3981"/>
        <v>345.66083576287662</v>
      </c>
      <c r="K546" s="551">
        <f t="shared" si="3981"/>
        <v>1360.8884652762204</v>
      </c>
      <c r="L546" s="551">
        <f t="shared" si="3981"/>
        <v>4989.1186364655759</v>
      </c>
      <c r="M546" s="551">
        <f t="shared" si="3981"/>
        <v>10389.162742019887</v>
      </c>
      <c r="N546" s="551">
        <f t="shared" si="3981"/>
        <v>16444.270389474474</v>
      </c>
      <c r="O546" s="551">
        <f t="shared" si="3981"/>
        <v>20901.603124766392</v>
      </c>
      <c r="P546" s="551">
        <f t="shared" si="3981"/>
        <v>22956.230470210066</v>
      </c>
      <c r="Q546" s="551">
        <f t="shared" si="3981"/>
        <v>23553.281004709581</v>
      </c>
      <c r="R546" s="551">
        <f t="shared" si="3981"/>
        <v>23536.360544217689</v>
      </c>
      <c r="S546" s="551">
        <f t="shared" si="3981"/>
        <v>21290.773716079842</v>
      </c>
      <c r="T546" s="551">
        <f t="shared" si="3981"/>
        <v>16120.364431486885</v>
      </c>
      <c r="U546" s="551">
        <f t="shared" si="3981"/>
        <v>8781.7189952904264</v>
      </c>
      <c r="V546" s="551">
        <f t="shared" si="3981"/>
        <v>3014.259176197952</v>
      </c>
      <c r="W546" s="551">
        <f t="shared" si="3981"/>
        <v>439.93197278911566</v>
      </c>
      <c r="X546" s="551">
        <f t="shared" si="3981"/>
        <v>0</v>
      </c>
      <c r="Y546" s="551">
        <f t="shared" si="3981"/>
        <v>0</v>
      </c>
      <c r="Z546" s="551">
        <f t="shared" si="3981"/>
        <v>0</v>
      </c>
      <c r="AA546" s="551">
        <f t="shared" si="3981"/>
        <v>0</v>
      </c>
      <c r="AB546" s="551">
        <f t="shared" si="3981"/>
        <v>174123.62450474699</v>
      </c>
      <c r="AC546" s="551">
        <f t="shared" si="3981"/>
        <v>0</v>
      </c>
      <c r="AD546" s="551">
        <f t="shared" si="3981"/>
        <v>0</v>
      </c>
      <c r="AE546" s="551">
        <f t="shared" si="3981"/>
        <v>0</v>
      </c>
      <c r="AF546" s="551">
        <f t="shared" si="3981"/>
        <v>0</v>
      </c>
      <c r="AG546" s="551">
        <f t="shared" si="3981"/>
        <v>0</v>
      </c>
      <c r="AH546" s="551">
        <f t="shared" ref="AH546:BM546" si="3982">AH18+AH62+AH106+AH150+AH194+AH238+AH282+AH326+AH370+AH414+AH458+AH502</f>
        <v>0</v>
      </c>
      <c r="AI546" s="551">
        <f t="shared" si="3982"/>
        <v>345.66083576287662</v>
      </c>
      <c r="AJ546" s="551">
        <f t="shared" si="3982"/>
        <v>1360.8884652762204</v>
      </c>
      <c r="AK546" s="551">
        <f t="shared" si="3982"/>
        <v>4989.1186364655759</v>
      </c>
      <c r="AL546" s="551">
        <f t="shared" si="3982"/>
        <v>10389.162742019887</v>
      </c>
      <c r="AM546" s="551">
        <f t="shared" si="3982"/>
        <v>16444.270389474474</v>
      </c>
      <c r="AN546" s="551">
        <f t="shared" si="3982"/>
        <v>20901.603124766392</v>
      </c>
      <c r="AO546" s="551">
        <f t="shared" si="3982"/>
        <v>22956.230470210066</v>
      </c>
      <c r="AP546" s="551">
        <f t="shared" si="3982"/>
        <v>23553.281004709581</v>
      </c>
      <c r="AQ546" s="551">
        <f t="shared" si="3982"/>
        <v>23536.360544217689</v>
      </c>
      <c r="AR546" s="551">
        <f t="shared" si="3982"/>
        <v>21290.773716079842</v>
      </c>
      <c r="AS546" s="551">
        <f t="shared" si="3982"/>
        <v>16120.364431486885</v>
      </c>
      <c r="AT546" s="551">
        <f t="shared" si="3982"/>
        <v>8781.7189952904264</v>
      </c>
      <c r="AU546" s="551">
        <f t="shared" si="3982"/>
        <v>3014.259176197952</v>
      </c>
      <c r="AV546" s="551">
        <f t="shared" si="3982"/>
        <v>439.93197278911566</v>
      </c>
      <c r="AW546" s="551">
        <f t="shared" si="3982"/>
        <v>0</v>
      </c>
      <c r="AX546" s="551">
        <f t="shared" si="3982"/>
        <v>0</v>
      </c>
      <c r="AY546" s="551">
        <f t="shared" si="3982"/>
        <v>0</v>
      </c>
      <c r="AZ546" s="551">
        <f t="shared" si="3982"/>
        <v>0</v>
      </c>
      <c r="BA546" s="551">
        <f t="shared" si="3982"/>
        <v>174123.62450474699</v>
      </c>
      <c r="BB546" s="551">
        <f t="shared" si="3982"/>
        <v>0</v>
      </c>
      <c r="BC546" s="551">
        <f t="shared" si="3982"/>
        <v>0</v>
      </c>
      <c r="BD546" s="551">
        <f t="shared" si="3982"/>
        <v>0</v>
      </c>
      <c r="BE546" s="551">
        <f t="shared" si="3982"/>
        <v>0</v>
      </c>
      <c r="BF546" s="551">
        <f t="shared" si="3982"/>
        <v>0</v>
      </c>
      <c r="BG546" s="551">
        <f t="shared" si="3982"/>
        <v>0</v>
      </c>
      <c r="BH546" s="551">
        <f t="shared" si="3982"/>
        <v>345.66083576287662</v>
      </c>
      <c r="BI546" s="551">
        <f t="shared" si="3982"/>
        <v>1360.8884652762204</v>
      </c>
      <c r="BJ546" s="551">
        <f t="shared" si="3982"/>
        <v>4989.1186364655759</v>
      </c>
      <c r="BK546" s="551">
        <f t="shared" si="3982"/>
        <v>10389.162742019887</v>
      </c>
      <c r="BL546" s="551">
        <f t="shared" si="3982"/>
        <v>16444.270389474474</v>
      </c>
      <c r="BM546" s="551">
        <f t="shared" si="3982"/>
        <v>20901.603124766392</v>
      </c>
      <c r="BN546" s="551">
        <f t="shared" ref="BN546:CX546" si="3983">BN18+BN62+BN106+BN150+BN194+BN238+BN282+BN326+BN370+BN414+BN458+BN502</f>
        <v>22956.230470210066</v>
      </c>
      <c r="BO546" s="551">
        <f t="shared" si="3983"/>
        <v>23553.281004709581</v>
      </c>
      <c r="BP546" s="551">
        <f t="shared" si="3983"/>
        <v>23536.360544217689</v>
      </c>
      <c r="BQ546" s="551">
        <f t="shared" si="3983"/>
        <v>21290.773716079842</v>
      </c>
      <c r="BR546" s="551">
        <f t="shared" si="3983"/>
        <v>16120.364431486885</v>
      </c>
      <c r="BS546" s="551">
        <f t="shared" si="3983"/>
        <v>8781.7189952904264</v>
      </c>
      <c r="BT546" s="551">
        <f t="shared" si="3983"/>
        <v>3014.259176197952</v>
      </c>
      <c r="BU546" s="551">
        <f t="shared" si="3983"/>
        <v>439.93197278911566</v>
      </c>
      <c r="BV546" s="551">
        <f t="shared" si="3983"/>
        <v>0</v>
      </c>
      <c r="BW546" s="551">
        <f t="shared" si="3983"/>
        <v>0</v>
      </c>
      <c r="BX546" s="551">
        <f t="shared" si="3983"/>
        <v>0</v>
      </c>
      <c r="BY546" s="551">
        <f t="shared" si="3983"/>
        <v>0</v>
      </c>
      <c r="BZ546" s="551">
        <f t="shared" si="3983"/>
        <v>174123.62450474699</v>
      </c>
      <c r="CA546" s="551">
        <f t="shared" si="3983"/>
        <v>0</v>
      </c>
      <c r="CB546" s="551">
        <f t="shared" si="3983"/>
        <v>0</v>
      </c>
      <c r="CC546" s="551">
        <f t="shared" si="3983"/>
        <v>0</v>
      </c>
      <c r="CD546" s="551">
        <f t="shared" si="3983"/>
        <v>0</v>
      </c>
      <c r="CE546" s="551">
        <f t="shared" si="3983"/>
        <v>0</v>
      </c>
      <c r="CF546" s="551">
        <f t="shared" si="3983"/>
        <v>0</v>
      </c>
      <c r="CG546" s="551">
        <f t="shared" si="3983"/>
        <v>345.66083576287662</v>
      </c>
      <c r="CH546" s="551">
        <f t="shared" si="3983"/>
        <v>1360.8884652762204</v>
      </c>
      <c r="CI546" s="551">
        <f t="shared" si="3983"/>
        <v>4989.1186364655759</v>
      </c>
      <c r="CJ546" s="551">
        <f t="shared" si="3983"/>
        <v>10389.162742019887</v>
      </c>
      <c r="CK546" s="551">
        <f t="shared" si="3983"/>
        <v>16444.270389474474</v>
      </c>
      <c r="CL546" s="551">
        <f t="shared" si="3983"/>
        <v>20901.603124766392</v>
      </c>
      <c r="CM546" s="551">
        <f t="shared" si="3983"/>
        <v>22956.230470210066</v>
      </c>
      <c r="CN546" s="551">
        <f t="shared" si="3983"/>
        <v>23553.281004709581</v>
      </c>
      <c r="CO546" s="551">
        <f t="shared" si="3983"/>
        <v>23536.360544217689</v>
      </c>
      <c r="CP546" s="551">
        <f t="shared" si="3983"/>
        <v>21290.773716079842</v>
      </c>
      <c r="CQ546" s="551">
        <f t="shared" si="3983"/>
        <v>16120.364431486885</v>
      </c>
      <c r="CR546" s="551">
        <f t="shared" si="3983"/>
        <v>8781.7189952904264</v>
      </c>
      <c r="CS546" s="551">
        <f t="shared" si="3983"/>
        <v>3014.259176197952</v>
      </c>
      <c r="CT546" s="551">
        <f t="shared" si="3983"/>
        <v>439.93197278911566</v>
      </c>
      <c r="CU546" s="551">
        <f t="shared" si="3983"/>
        <v>0</v>
      </c>
      <c r="CV546" s="551">
        <f t="shared" si="3983"/>
        <v>0</v>
      </c>
      <c r="CW546" s="551">
        <f t="shared" si="3983"/>
        <v>0</v>
      </c>
      <c r="CX546" s="551">
        <f t="shared" si="3983"/>
        <v>0</v>
      </c>
      <c r="CY546" s="129"/>
      <c r="CZ546" s="129"/>
      <c r="DA546" s="129"/>
      <c r="DB546" s="129"/>
      <c r="DC546" s="129"/>
      <c r="DD546" s="129"/>
      <c r="DE546" s="129"/>
      <c r="DF546" s="129"/>
      <c r="DG546" s="129"/>
      <c r="DH546" s="129"/>
    </row>
    <row r="547" spans="1:112" ht="15.75" thickBot="1">
      <c r="A547" s="547" t="s">
        <v>1196</v>
      </c>
      <c r="B547" s="565">
        <f t="shared" ref="B547:AG547" si="3984">B19+B63+B107+B151+B195+B239+B283+B327+B371+B415+B459+B503</f>
        <v>19616535.636446673</v>
      </c>
      <c r="C547" s="566">
        <f t="shared" si="3984"/>
        <v>646764.58164363948</v>
      </c>
      <c r="D547" s="566">
        <f t="shared" si="3984"/>
        <v>13238.942775857482</v>
      </c>
      <c r="E547" s="566">
        <f t="shared" si="3984"/>
        <v>13238.942775857482</v>
      </c>
      <c r="F547" s="566">
        <f t="shared" si="3984"/>
        <v>13238.942775857482</v>
      </c>
      <c r="G547" s="566">
        <f t="shared" si="3984"/>
        <v>10591.255008223992</v>
      </c>
      <c r="H547" s="566">
        <f t="shared" si="3984"/>
        <v>7943.6931492877848</v>
      </c>
      <c r="I547" s="566">
        <f t="shared" si="3984"/>
        <v>10591.255008223992</v>
      </c>
      <c r="J547" s="566">
        <f t="shared" si="3984"/>
        <v>13584.603611620361</v>
      </c>
      <c r="K547" s="566">
        <f t="shared" si="3984"/>
        <v>14599.831241133705</v>
      </c>
      <c r="L547" s="566">
        <f t="shared" si="3984"/>
        <v>24847.929707640211</v>
      </c>
      <c r="M547" s="566">
        <f t="shared" si="3984"/>
        <v>31572.197478521321</v>
      </c>
      <c r="N547" s="566">
        <f t="shared" si="3984"/>
        <v>40275.13421941633</v>
      </c>
      <c r="O547" s="566">
        <f t="shared" si="3984"/>
        <v>47379.836610296778</v>
      </c>
      <c r="P547" s="566">
        <f t="shared" si="3984"/>
        <v>49434.463955740444</v>
      </c>
      <c r="Q547" s="566">
        <f t="shared" si="3984"/>
        <v>47384.14483465143</v>
      </c>
      <c r="R547" s="566">
        <f t="shared" si="3984"/>
        <v>52663.08131083395</v>
      </c>
      <c r="S547" s="566">
        <f t="shared" si="3984"/>
        <v>50417.494482696107</v>
      </c>
      <c r="T547" s="566">
        <f t="shared" si="3984"/>
        <v>34655.568092623595</v>
      </c>
      <c r="U547" s="566">
        <f t="shared" si="3984"/>
        <v>29964.753731791861</v>
      </c>
      <c r="V547" s="566">
        <f t="shared" si="3984"/>
        <v>29492.492661728342</v>
      </c>
      <c r="W547" s="566">
        <f t="shared" si="3984"/>
        <v>26918.165458319505</v>
      </c>
      <c r="X547" s="566">
        <f t="shared" si="3984"/>
        <v>23830.863829941842</v>
      </c>
      <c r="Y547" s="566">
        <f t="shared" si="3984"/>
        <v>23830.863829941842</v>
      </c>
      <c r="Z547" s="566">
        <f t="shared" si="3984"/>
        <v>21183.034736501431</v>
      </c>
      <c r="AA547" s="566">
        <f t="shared" si="3984"/>
        <v>15887.090356932376</v>
      </c>
      <c r="AB547" s="566">
        <f t="shared" si="3984"/>
        <v>646764.58164363948</v>
      </c>
      <c r="AC547" s="566">
        <f t="shared" si="3984"/>
        <v>13238.942775857482</v>
      </c>
      <c r="AD547" s="566">
        <f t="shared" si="3984"/>
        <v>13238.942775857482</v>
      </c>
      <c r="AE547" s="566">
        <f t="shared" si="3984"/>
        <v>13238.942775857482</v>
      </c>
      <c r="AF547" s="566">
        <f t="shared" si="3984"/>
        <v>10591.255008223992</v>
      </c>
      <c r="AG547" s="566">
        <f t="shared" si="3984"/>
        <v>7943.6931492877848</v>
      </c>
      <c r="AH547" s="566">
        <f t="shared" ref="AH547:BM547" si="3985">AH19+AH63+AH107+AH151+AH195+AH239+AH283+AH327+AH371+AH415+AH459+AH503</f>
        <v>10591.255008223992</v>
      </c>
      <c r="AI547" s="566">
        <f t="shared" si="3985"/>
        <v>13584.603611620361</v>
      </c>
      <c r="AJ547" s="566">
        <f t="shared" si="3985"/>
        <v>14599.831241133705</v>
      </c>
      <c r="AK547" s="566">
        <f t="shared" si="3985"/>
        <v>24847.929707640211</v>
      </c>
      <c r="AL547" s="566">
        <f t="shared" si="3985"/>
        <v>31572.197478521321</v>
      </c>
      <c r="AM547" s="566">
        <f t="shared" si="3985"/>
        <v>40275.13421941633</v>
      </c>
      <c r="AN547" s="566">
        <f t="shared" si="3985"/>
        <v>47379.836610296778</v>
      </c>
      <c r="AO547" s="566">
        <f t="shared" si="3985"/>
        <v>49434.463955740444</v>
      </c>
      <c r="AP547" s="566">
        <f t="shared" si="3985"/>
        <v>47384.14483465143</v>
      </c>
      <c r="AQ547" s="566">
        <f t="shared" si="3985"/>
        <v>52663.08131083395</v>
      </c>
      <c r="AR547" s="566">
        <f t="shared" si="3985"/>
        <v>50417.494482696107</v>
      </c>
      <c r="AS547" s="566">
        <f t="shared" si="3985"/>
        <v>34655.568092623595</v>
      </c>
      <c r="AT547" s="566">
        <f t="shared" si="3985"/>
        <v>29964.753731791861</v>
      </c>
      <c r="AU547" s="566">
        <f t="shared" si="3985"/>
        <v>29492.492661728342</v>
      </c>
      <c r="AV547" s="566">
        <f t="shared" si="3985"/>
        <v>26918.165458319505</v>
      </c>
      <c r="AW547" s="566">
        <f t="shared" si="3985"/>
        <v>23830.863829941842</v>
      </c>
      <c r="AX547" s="566">
        <f t="shared" si="3985"/>
        <v>23830.863829941842</v>
      </c>
      <c r="AY547" s="566">
        <f t="shared" si="3985"/>
        <v>21183.034736501431</v>
      </c>
      <c r="AZ547" s="566">
        <f t="shared" si="3985"/>
        <v>15887.090356932376</v>
      </c>
      <c r="BA547" s="566">
        <f t="shared" si="3985"/>
        <v>646764.58164363948</v>
      </c>
      <c r="BB547" s="566">
        <f t="shared" si="3985"/>
        <v>13238.942775857482</v>
      </c>
      <c r="BC547" s="566">
        <f t="shared" si="3985"/>
        <v>13238.942775857482</v>
      </c>
      <c r="BD547" s="566">
        <f t="shared" si="3985"/>
        <v>13238.942775857482</v>
      </c>
      <c r="BE547" s="566">
        <f t="shared" si="3985"/>
        <v>10591.255008223992</v>
      </c>
      <c r="BF547" s="566">
        <f t="shared" si="3985"/>
        <v>7943.6931492877848</v>
      </c>
      <c r="BG547" s="566">
        <f t="shared" si="3985"/>
        <v>10591.255008223992</v>
      </c>
      <c r="BH547" s="566">
        <f t="shared" si="3985"/>
        <v>13584.603611620361</v>
      </c>
      <c r="BI547" s="566">
        <f t="shared" si="3985"/>
        <v>14599.831241133705</v>
      </c>
      <c r="BJ547" s="566">
        <f t="shared" si="3985"/>
        <v>24847.929707640211</v>
      </c>
      <c r="BK547" s="566">
        <f t="shared" si="3985"/>
        <v>31572.197478521321</v>
      </c>
      <c r="BL547" s="566">
        <f t="shared" si="3985"/>
        <v>40275.13421941633</v>
      </c>
      <c r="BM547" s="566">
        <f t="shared" si="3985"/>
        <v>47379.836610296778</v>
      </c>
      <c r="BN547" s="566">
        <f t="shared" ref="BN547:CX547" si="3986">BN19+BN63+BN107+BN151+BN195+BN239+BN283+BN327+BN371+BN415+BN459+BN503</f>
        <v>49434.463955740444</v>
      </c>
      <c r="BO547" s="566">
        <f t="shared" si="3986"/>
        <v>47384.14483465143</v>
      </c>
      <c r="BP547" s="566">
        <f t="shared" si="3986"/>
        <v>52663.08131083395</v>
      </c>
      <c r="BQ547" s="566">
        <f t="shared" si="3986"/>
        <v>50417.494482696107</v>
      </c>
      <c r="BR547" s="566">
        <f t="shared" si="3986"/>
        <v>34655.568092623595</v>
      </c>
      <c r="BS547" s="566">
        <f t="shared" si="3986"/>
        <v>29964.753731791861</v>
      </c>
      <c r="BT547" s="566">
        <f t="shared" si="3986"/>
        <v>29492.492661728342</v>
      </c>
      <c r="BU547" s="566">
        <f t="shared" si="3986"/>
        <v>26918.165458319505</v>
      </c>
      <c r="BV547" s="566">
        <f t="shared" si="3986"/>
        <v>23830.863829941842</v>
      </c>
      <c r="BW547" s="566">
        <f t="shared" si="3986"/>
        <v>23830.863829941842</v>
      </c>
      <c r="BX547" s="566">
        <f t="shared" si="3986"/>
        <v>21183.034736501431</v>
      </c>
      <c r="BY547" s="566">
        <f t="shared" si="3986"/>
        <v>15887.090356932376</v>
      </c>
      <c r="BZ547" s="566">
        <f t="shared" si="3986"/>
        <v>646764.58164363948</v>
      </c>
      <c r="CA547" s="566">
        <f t="shared" si="3986"/>
        <v>13238.942775857482</v>
      </c>
      <c r="CB547" s="566">
        <f t="shared" si="3986"/>
        <v>13238.942775857482</v>
      </c>
      <c r="CC547" s="566">
        <f t="shared" si="3986"/>
        <v>13238.942775857482</v>
      </c>
      <c r="CD547" s="566">
        <f t="shared" si="3986"/>
        <v>10591.255008223992</v>
      </c>
      <c r="CE547" s="566">
        <f t="shared" si="3986"/>
        <v>7943.6931492877848</v>
      </c>
      <c r="CF547" s="566">
        <f t="shared" si="3986"/>
        <v>10591.255008223992</v>
      </c>
      <c r="CG547" s="566">
        <f t="shared" si="3986"/>
        <v>13584.603611620361</v>
      </c>
      <c r="CH547" s="566">
        <f t="shared" si="3986"/>
        <v>14599.831241133705</v>
      </c>
      <c r="CI547" s="566">
        <f t="shared" si="3986"/>
        <v>24847.929707640211</v>
      </c>
      <c r="CJ547" s="566">
        <f t="shared" si="3986"/>
        <v>31572.197478521321</v>
      </c>
      <c r="CK547" s="566">
        <f t="shared" si="3986"/>
        <v>40275.13421941633</v>
      </c>
      <c r="CL547" s="566">
        <f t="shared" si="3986"/>
        <v>47379.836610296778</v>
      </c>
      <c r="CM547" s="566">
        <f t="shared" si="3986"/>
        <v>46463.882048372572</v>
      </c>
      <c r="CN547" s="566">
        <f t="shared" si="3986"/>
        <v>48222.912298645235</v>
      </c>
      <c r="CO547" s="566">
        <f t="shared" si="3986"/>
        <v>53688.245395787329</v>
      </c>
      <c r="CP547" s="566">
        <f t="shared" si="3986"/>
        <v>51442.65856764948</v>
      </c>
      <c r="CQ547" s="566">
        <f t="shared" si="3986"/>
        <v>35307.945861235021</v>
      </c>
      <c r="CR547" s="566">
        <f t="shared" si="3986"/>
        <v>30710.326382973071</v>
      </c>
      <c r="CS547" s="566">
        <f t="shared" si="3986"/>
        <v>30424.438767844316</v>
      </c>
      <c r="CT547" s="566">
        <f t="shared" si="3986"/>
        <v>27850.11156443548</v>
      </c>
      <c r="CU547" s="566">
        <f t="shared" si="3986"/>
        <v>24669.631293935658</v>
      </c>
      <c r="CV547" s="566">
        <f t="shared" si="3986"/>
        <v>24669.631293935658</v>
      </c>
      <c r="CW547" s="566">
        <f t="shared" si="3986"/>
        <v>21928.607387682649</v>
      </c>
      <c r="CX547" s="566">
        <f t="shared" si="3986"/>
        <v>16446.263309453803</v>
      </c>
      <c r="CY547" s="129"/>
      <c r="CZ547" s="129"/>
      <c r="DA547" s="129"/>
      <c r="DB547" s="129"/>
      <c r="DC547" s="129"/>
      <c r="DD547" s="129"/>
      <c r="DE547" s="129"/>
      <c r="DF547" s="129"/>
      <c r="DG547" s="129"/>
      <c r="DH547" s="129"/>
    </row>
    <row r="548" spans="1:112">
      <c r="A548" s="547"/>
      <c r="B548" s="548"/>
      <c r="C548" s="548"/>
      <c r="D548" s="548"/>
      <c r="E548" s="548"/>
      <c r="F548" s="548"/>
      <c r="G548" s="548"/>
      <c r="H548" s="548"/>
      <c r="I548" s="548"/>
      <c r="J548" s="548"/>
      <c r="K548" s="548"/>
      <c r="L548" s="548"/>
      <c r="M548" s="548"/>
      <c r="N548" s="548"/>
      <c r="O548" s="548"/>
      <c r="P548" s="548"/>
      <c r="Q548" s="548"/>
      <c r="R548" s="548"/>
      <c r="S548" s="548"/>
      <c r="T548" s="548"/>
      <c r="U548" s="548"/>
      <c r="V548" s="548"/>
      <c r="W548" s="548"/>
      <c r="X548" s="548"/>
      <c r="Y548" s="548"/>
      <c r="Z548" s="548"/>
      <c r="AA548" s="548"/>
      <c r="AB548" s="548"/>
      <c r="AC548" s="548"/>
      <c r="AD548" s="548"/>
      <c r="AE548" s="548"/>
      <c r="AF548" s="548"/>
      <c r="AG548" s="548"/>
      <c r="AH548" s="548"/>
      <c r="AI548" s="548"/>
      <c r="AJ548" s="548"/>
      <c r="AK548" s="548"/>
      <c r="AL548" s="548"/>
      <c r="AM548" s="548"/>
      <c r="AN548" s="548"/>
      <c r="AO548" s="548"/>
      <c r="AP548" s="548"/>
      <c r="AQ548" s="548"/>
      <c r="AR548" s="548"/>
      <c r="AS548" s="548"/>
      <c r="AT548" s="548"/>
      <c r="AU548" s="548"/>
      <c r="AV548" s="548"/>
      <c r="AW548" s="548"/>
      <c r="AX548" s="548"/>
      <c r="AY548" s="548"/>
      <c r="AZ548" s="548"/>
      <c r="BA548" s="548"/>
      <c r="BB548" s="548"/>
      <c r="BC548" s="548"/>
      <c r="BD548" s="548"/>
      <c r="BE548" s="548"/>
      <c r="BF548" s="548"/>
      <c r="BG548" s="548"/>
      <c r="BH548" s="548"/>
      <c r="BI548" s="548"/>
      <c r="BJ548" s="548"/>
      <c r="BK548" s="548"/>
      <c r="BL548" s="548"/>
      <c r="BM548" s="548"/>
      <c r="BN548" s="548"/>
      <c r="BO548" s="548"/>
      <c r="BP548" s="548"/>
      <c r="BQ548" s="548"/>
      <c r="BR548" s="548"/>
      <c r="BS548" s="548"/>
      <c r="BT548" s="548"/>
      <c r="BU548" s="548"/>
      <c r="BV548" s="548"/>
      <c r="BW548" s="548"/>
      <c r="BX548" s="548"/>
      <c r="BY548" s="548"/>
      <c r="BZ548" s="548"/>
      <c r="CA548" s="548"/>
      <c r="CB548" s="548"/>
      <c r="CC548" s="548"/>
      <c r="CD548" s="548"/>
      <c r="CE548" s="548"/>
      <c r="CF548" s="548"/>
      <c r="CG548" s="548"/>
      <c r="CH548" s="548"/>
      <c r="CI548" s="548"/>
      <c r="CJ548" s="548"/>
      <c r="CK548" s="548"/>
      <c r="CL548" s="548"/>
      <c r="CM548" s="548"/>
      <c r="CN548" s="548"/>
      <c r="CO548" s="548"/>
      <c r="CP548" s="548"/>
      <c r="CQ548" s="548"/>
      <c r="CR548" s="548"/>
      <c r="CS548" s="548"/>
      <c r="CT548" s="548"/>
      <c r="CU548" s="548"/>
      <c r="CV548" s="548"/>
      <c r="CW548" s="548"/>
      <c r="CX548" s="548"/>
      <c r="CY548" s="129"/>
      <c r="CZ548" s="129"/>
      <c r="DA548" s="129"/>
      <c r="DB548" s="129"/>
      <c r="DC548" s="129"/>
      <c r="DD548" s="129"/>
      <c r="DE548" s="129"/>
      <c r="DF548" s="129"/>
      <c r="DG548" s="129"/>
      <c r="DH548" s="129"/>
    </row>
    <row r="549" spans="1:112">
      <c r="A549" s="550" t="s">
        <v>1155</v>
      </c>
      <c r="B549" s="548">
        <f t="shared" ref="B549:AG549" si="3987">B21+B65+B109+B153+B197+B241+B285+B329+B373+B417+B461+B505</f>
        <v>13140000</v>
      </c>
      <c r="C549" s="551">
        <f t="shared" si="3987"/>
        <v>432000</v>
      </c>
      <c r="D549" s="551">
        <f t="shared" si="3987"/>
        <v>18000</v>
      </c>
      <c r="E549" s="551">
        <f t="shared" si="3987"/>
        <v>18000</v>
      </c>
      <c r="F549" s="551">
        <f t="shared" si="3987"/>
        <v>18000</v>
      </c>
      <c r="G549" s="551">
        <f t="shared" si="3987"/>
        <v>18000</v>
      </c>
      <c r="H549" s="551">
        <f t="shared" si="3987"/>
        <v>18000</v>
      </c>
      <c r="I549" s="551">
        <f t="shared" si="3987"/>
        <v>18000</v>
      </c>
      <c r="J549" s="551">
        <f t="shared" si="3987"/>
        <v>18000</v>
      </c>
      <c r="K549" s="551">
        <f t="shared" si="3987"/>
        <v>18000</v>
      </c>
      <c r="L549" s="551">
        <f t="shared" si="3987"/>
        <v>18000</v>
      </c>
      <c r="M549" s="551">
        <f t="shared" si="3987"/>
        <v>18000</v>
      </c>
      <c r="N549" s="551">
        <f t="shared" si="3987"/>
        <v>18000</v>
      </c>
      <c r="O549" s="551">
        <f t="shared" si="3987"/>
        <v>18000</v>
      </c>
      <c r="P549" s="551">
        <f t="shared" si="3987"/>
        <v>18000</v>
      </c>
      <c r="Q549" s="551">
        <f t="shared" si="3987"/>
        <v>18000</v>
      </c>
      <c r="R549" s="551">
        <f t="shared" si="3987"/>
        <v>18000</v>
      </c>
      <c r="S549" s="551">
        <f t="shared" si="3987"/>
        <v>18000</v>
      </c>
      <c r="T549" s="551">
        <f t="shared" si="3987"/>
        <v>18000</v>
      </c>
      <c r="U549" s="551">
        <f t="shared" si="3987"/>
        <v>18000</v>
      </c>
      <c r="V549" s="551">
        <f t="shared" si="3987"/>
        <v>18000</v>
      </c>
      <c r="W549" s="551">
        <f t="shared" si="3987"/>
        <v>18000</v>
      </c>
      <c r="X549" s="551">
        <f t="shared" si="3987"/>
        <v>18000</v>
      </c>
      <c r="Y549" s="551">
        <f t="shared" si="3987"/>
        <v>18000</v>
      </c>
      <c r="Z549" s="551">
        <f t="shared" si="3987"/>
        <v>18000</v>
      </c>
      <c r="AA549" s="551">
        <f t="shared" si="3987"/>
        <v>18000</v>
      </c>
      <c r="AB549" s="551">
        <f t="shared" si="3987"/>
        <v>432000</v>
      </c>
      <c r="AC549" s="551">
        <f t="shared" si="3987"/>
        <v>18000</v>
      </c>
      <c r="AD549" s="551">
        <f t="shared" si="3987"/>
        <v>18000</v>
      </c>
      <c r="AE549" s="551">
        <f t="shared" si="3987"/>
        <v>18000</v>
      </c>
      <c r="AF549" s="551">
        <f t="shared" si="3987"/>
        <v>18000</v>
      </c>
      <c r="AG549" s="551">
        <f t="shared" si="3987"/>
        <v>18000</v>
      </c>
      <c r="AH549" s="551">
        <f t="shared" ref="AH549:BM549" si="3988">AH21+AH65+AH109+AH153+AH197+AH241+AH285+AH329+AH373+AH417+AH461+AH505</f>
        <v>18000</v>
      </c>
      <c r="AI549" s="551">
        <f t="shared" si="3988"/>
        <v>18000</v>
      </c>
      <c r="AJ549" s="551">
        <f t="shared" si="3988"/>
        <v>18000</v>
      </c>
      <c r="AK549" s="551">
        <f t="shared" si="3988"/>
        <v>18000</v>
      </c>
      <c r="AL549" s="551">
        <f t="shared" si="3988"/>
        <v>18000</v>
      </c>
      <c r="AM549" s="551">
        <f t="shared" si="3988"/>
        <v>18000</v>
      </c>
      <c r="AN549" s="551">
        <f t="shared" si="3988"/>
        <v>18000</v>
      </c>
      <c r="AO549" s="551">
        <f t="shared" si="3988"/>
        <v>18000</v>
      </c>
      <c r="AP549" s="551">
        <f t="shared" si="3988"/>
        <v>18000</v>
      </c>
      <c r="AQ549" s="551">
        <f t="shared" si="3988"/>
        <v>18000</v>
      </c>
      <c r="AR549" s="551">
        <f t="shared" si="3988"/>
        <v>18000</v>
      </c>
      <c r="AS549" s="551">
        <f t="shared" si="3988"/>
        <v>18000</v>
      </c>
      <c r="AT549" s="551">
        <f t="shared" si="3988"/>
        <v>18000</v>
      </c>
      <c r="AU549" s="551">
        <f t="shared" si="3988"/>
        <v>18000</v>
      </c>
      <c r="AV549" s="551">
        <f t="shared" si="3988"/>
        <v>18000</v>
      </c>
      <c r="AW549" s="551">
        <f t="shared" si="3988"/>
        <v>18000</v>
      </c>
      <c r="AX549" s="551">
        <f t="shared" si="3988"/>
        <v>18000</v>
      </c>
      <c r="AY549" s="551">
        <f t="shared" si="3988"/>
        <v>18000</v>
      </c>
      <c r="AZ549" s="551">
        <f t="shared" si="3988"/>
        <v>18000</v>
      </c>
      <c r="BA549" s="551">
        <f t="shared" si="3988"/>
        <v>432000</v>
      </c>
      <c r="BB549" s="551">
        <f t="shared" si="3988"/>
        <v>18000</v>
      </c>
      <c r="BC549" s="551">
        <f t="shared" si="3988"/>
        <v>18000</v>
      </c>
      <c r="BD549" s="551">
        <f t="shared" si="3988"/>
        <v>18000</v>
      </c>
      <c r="BE549" s="551">
        <f t="shared" si="3988"/>
        <v>18000</v>
      </c>
      <c r="BF549" s="551">
        <f t="shared" si="3988"/>
        <v>18000</v>
      </c>
      <c r="BG549" s="551">
        <f t="shared" si="3988"/>
        <v>18000</v>
      </c>
      <c r="BH549" s="551">
        <f t="shared" si="3988"/>
        <v>18000</v>
      </c>
      <c r="BI549" s="551">
        <f t="shared" si="3988"/>
        <v>18000</v>
      </c>
      <c r="BJ549" s="551">
        <f t="shared" si="3988"/>
        <v>18000</v>
      </c>
      <c r="BK549" s="551">
        <f t="shared" si="3988"/>
        <v>18000</v>
      </c>
      <c r="BL549" s="551">
        <f t="shared" si="3988"/>
        <v>18000</v>
      </c>
      <c r="BM549" s="551">
        <f t="shared" si="3988"/>
        <v>18000</v>
      </c>
      <c r="BN549" s="551">
        <f t="shared" ref="BN549:CX549" si="3989">BN21+BN65+BN109+BN153+BN197+BN241+BN285+BN329+BN373+BN417+BN461+BN505</f>
        <v>18000</v>
      </c>
      <c r="BO549" s="551">
        <f t="shared" si="3989"/>
        <v>18000</v>
      </c>
      <c r="BP549" s="551">
        <f t="shared" si="3989"/>
        <v>18000</v>
      </c>
      <c r="BQ549" s="551">
        <f t="shared" si="3989"/>
        <v>18000</v>
      </c>
      <c r="BR549" s="551">
        <f t="shared" si="3989"/>
        <v>18000</v>
      </c>
      <c r="BS549" s="551">
        <f t="shared" si="3989"/>
        <v>18000</v>
      </c>
      <c r="BT549" s="551">
        <f t="shared" si="3989"/>
        <v>18000</v>
      </c>
      <c r="BU549" s="551">
        <f t="shared" si="3989"/>
        <v>18000</v>
      </c>
      <c r="BV549" s="551">
        <f t="shared" si="3989"/>
        <v>18000</v>
      </c>
      <c r="BW549" s="551">
        <f t="shared" si="3989"/>
        <v>18000</v>
      </c>
      <c r="BX549" s="551">
        <f t="shared" si="3989"/>
        <v>18000</v>
      </c>
      <c r="BY549" s="551">
        <f t="shared" si="3989"/>
        <v>18000</v>
      </c>
      <c r="BZ549" s="551">
        <f t="shared" si="3989"/>
        <v>432000</v>
      </c>
      <c r="CA549" s="551">
        <f t="shared" si="3989"/>
        <v>18000</v>
      </c>
      <c r="CB549" s="551">
        <f t="shared" si="3989"/>
        <v>18000</v>
      </c>
      <c r="CC549" s="551">
        <f t="shared" si="3989"/>
        <v>18000</v>
      </c>
      <c r="CD549" s="551">
        <f t="shared" si="3989"/>
        <v>18000</v>
      </c>
      <c r="CE549" s="551">
        <f t="shared" si="3989"/>
        <v>18000</v>
      </c>
      <c r="CF549" s="551">
        <f t="shared" si="3989"/>
        <v>18000</v>
      </c>
      <c r="CG549" s="551">
        <f t="shared" si="3989"/>
        <v>18000</v>
      </c>
      <c r="CH549" s="551">
        <f t="shared" si="3989"/>
        <v>18000</v>
      </c>
      <c r="CI549" s="551">
        <f t="shared" si="3989"/>
        <v>18000</v>
      </c>
      <c r="CJ549" s="551">
        <f t="shared" si="3989"/>
        <v>18000</v>
      </c>
      <c r="CK549" s="551">
        <f t="shared" si="3989"/>
        <v>18000</v>
      </c>
      <c r="CL549" s="551">
        <f t="shared" si="3989"/>
        <v>18000</v>
      </c>
      <c r="CM549" s="551">
        <f t="shared" si="3989"/>
        <v>18000</v>
      </c>
      <c r="CN549" s="551">
        <f t="shared" si="3989"/>
        <v>18000</v>
      </c>
      <c r="CO549" s="551">
        <f t="shared" si="3989"/>
        <v>18000</v>
      </c>
      <c r="CP549" s="551">
        <f t="shared" si="3989"/>
        <v>18000</v>
      </c>
      <c r="CQ549" s="551">
        <f t="shared" si="3989"/>
        <v>18000</v>
      </c>
      <c r="CR549" s="551">
        <f t="shared" si="3989"/>
        <v>18000</v>
      </c>
      <c r="CS549" s="551">
        <f t="shared" si="3989"/>
        <v>18000</v>
      </c>
      <c r="CT549" s="551">
        <f t="shared" si="3989"/>
        <v>18000</v>
      </c>
      <c r="CU549" s="551">
        <f t="shared" si="3989"/>
        <v>18000</v>
      </c>
      <c r="CV549" s="551">
        <f t="shared" si="3989"/>
        <v>18000</v>
      </c>
      <c r="CW549" s="551">
        <f t="shared" si="3989"/>
        <v>18000</v>
      </c>
      <c r="CX549" s="551">
        <f t="shared" si="3989"/>
        <v>18000</v>
      </c>
      <c r="CY549" s="129"/>
      <c r="CZ549" s="129"/>
      <c r="DA549" s="129"/>
      <c r="DB549" s="129"/>
      <c r="DC549" s="129"/>
      <c r="DD549" s="129"/>
      <c r="DE549" s="129"/>
      <c r="DF549" s="129"/>
      <c r="DG549" s="129"/>
      <c r="DH549" s="129"/>
    </row>
    <row r="550" spans="1:112">
      <c r="A550" s="550" t="s">
        <v>1144</v>
      </c>
      <c r="B550" s="548">
        <f t="shared" ref="B550:AG550" si="3990">B22+B66+B110+B154+B198+B242+B286+B330+B374+B418+B462+B506</f>
        <v>-1964349.7451812977</v>
      </c>
      <c r="C550" s="551">
        <f t="shared" si="3990"/>
        <v>-64676.458164363976</v>
      </c>
      <c r="D550" s="551">
        <f t="shared" si="3990"/>
        <v>-1323.8942775857483</v>
      </c>
      <c r="E550" s="551">
        <f t="shared" si="3990"/>
        <v>-1323.8942775857483</v>
      </c>
      <c r="F550" s="551">
        <f t="shared" si="3990"/>
        <v>-1323.8942775857483</v>
      </c>
      <c r="G550" s="551">
        <f t="shared" si="3990"/>
        <v>-1059.1255008223993</v>
      </c>
      <c r="H550" s="551">
        <f t="shared" si="3990"/>
        <v>-794.36931492877829</v>
      </c>
      <c r="I550" s="551">
        <f t="shared" si="3990"/>
        <v>-1059.1255008223993</v>
      </c>
      <c r="J550" s="551">
        <f t="shared" si="3990"/>
        <v>-1358.460361162036</v>
      </c>
      <c r="K550" s="551">
        <f t="shared" si="3990"/>
        <v>-1459.9831241133702</v>
      </c>
      <c r="L550" s="551">
        <f t="shared" si="3990"/>
        <v>-2484.7929707640214</v>
      </c>
      <c r="M550" s="551">
        <f t="shared" si="3990"/>
        <v>-3157.2197478521321</v>
      </c>
      <c r="N550" s="551">
        <f t="shared" si="3990"/>
        <v>-4027.5134219416327</v>
      </c>
      <c r="O550" s="551">
        <f t="shared" si="3990"/>
        <v>-4737.9836610296779</v>
      </c>
      <c r="P550" s="551">
        <f t="shared" si="3990"/>
        <v>-4943.4463955740448</v>
      </c>
      <c r="Q550" s="551">
        <f t="shared" si="3990"/>
        <v>-4738.4144834651424</v>
      </c>
      <c r="R550" s="551">
        <f t="shared" si="3990"/>
        <v>-5266.308131083395</v>
      </c>
      <c r="S550" s="551">
        <f t="shared" si="3990"/>
        <v>-5041.7494482696111</v>
      </c>
      <c r="T550" s="551">
        <f t="shared" si="3990"/>
        <v>-3465.5568092623594</v>
      </c>
      <c r="U550" s="551">
        <f t="shared" si="3990"/>
        <v>-2996.4753731791857</v>
      </c>
      <c r="V550" s="551">
        <f t="shared" si="3990"/>
        <v>-2949.2492661728334</v>
      </c>
      <c r="W550" s="551">
        <f t="shared" si="3990"/>
        <v>-2691.8165458319495</v>
      </c>
      <c r="X550" s="551">
        <f t="shared" si="3990"/>
        <v>-2383.086382994185</v>
      </c>
      <c r="Y550" s="551">
        <f t="shared" si="3990"/>
        <v>-2383.086382994185</v>
      </c>
      <c r="Z550" s="551">
        <f t="shared" si="3990"/>
        <v>-2118.3034736501436</v>
      </c>
      <c r="AA550" s="551">
        <f t="shared" si="3990"/>
        <v>-1588.7090356932372</v>
      </c>
      <c r="AB550" s="551">
        <f t="shared" si="3990"/>
        <v>-64676.458164363976</v>
      </c>
      <c r="AC550" s="551">
        <f t="shared" si="3990"/>
        <v>-1323.8942775857483</v>
      </c>
      <c r="AD550" s="551">
        <f t="shared" si="3990"/>
        <v>-1323.8942775857483</v>
      </c>
      <c r="AE550" s="551">
        <f t="shared" si="3990"/>
        <v>-1323.8942775857483</v>
      </c>
      <c r="AF550" s="551">
        <f t="shared" si="3990"/>
        <v>-1059.1255008223993</v>
      </c>
      <c r="AG550" s="551">
        <f t="shared" si="3990"/>
        <v>-794.36931492877829</v>
      </c>
      <c r="AH550" s="551">
        <f t="shared" ref="AH550:BM550" si="3991">AH22+AH66+AH110+AH154+AH198+AH242+AH286+AH330+AH374+AH418+AH462+AH506</f>
        <v>-1059.1255008223993</v>
      </c>
      <c r="AI550" s="551">
        <f t="shared" si="3991"/>
        <v>-1358.460361162036</v>
      </c>
      <c r="AJ550" s="551">
        <f t="shared" si="3991"/>
        <v>-1459.9831241133702</v>
      </c>
      <c r="AK550" s="551">
        <f t="shared" si="3991"/>
        <v>-2484.7929707640214</v>
      </c>
      <c r="AL550" s="551">
        <f t="shared" si="3991"/>
        <v>-3157.2197478521321</v>
      </c>
      <c r="AM550" s="551">
        <f t="shared" si="3991"/>
        <v>-4027.5134219416327</v>
      </c>
      <c r="AN550" s="551">
        <f t="shared" si="3991"/>
        <v>-4737.9836610296779</v>
      </c>
      <c r="AO550" s="551">
        <f t="shared" si="3991"/>
        <v>-4943.4463955740448</v>
      </c>
      <c r="AP550" s="551">
        <f t="shared" si="3991"/>
        <v>-4738.4144834651424</v>
      </c>
      <c r="AQ550" s="551">
        <f t="shared" si="3991"/>
        <v>-5266.308131083395</v>
      </c>
      <c r="AR550" s="551">
        <f t="shared" si="3991"/>
        <v>-5041.7494482696111</v>
      </c>
      <c r="AS550" s="551">
        <f t="shared" si="3991"/>
        <v>-3465.5568092623594</v>
      </c>
      <c r="AT550" s="551">
        <f t="shared" si="3991"/>
        <v>-2996.4753731791857</v>
      </c>
      <c r="AU550" s="551">
        <f t="shared" si="3991"/>
        <v>-2949.2492661728334</v>
      </c>
      <c r="AV550" s="551">
        <f t="shared" si="3991"/>
        <v>-2691.8165458319495</v>
      </c>
      <c r="AW550" s="551">
        <f t="shared" si="3991"/>
        <v>-2383.086382994185</v>
      </c>
      <c r="AX550" s="551">
        <f t="shared" si="3991"/>
        <v>-2383.086382994185</v>
      </c>
      <c r="AY550" s="551">
        <f t="shared" si="3991"/>
        <v>-2118.3034736501436</v>
      </c>
      <c r="AZ550" s="551">
        <f t="shared" si="3991"/>
        <v>-1588.7090356932372</v>
      </c>
      <c r="BA550" s="551">
        <f t="shared" si="3991"/>
        <v>-64676.458164363976</v>
      </c>
      <c r="BB550" s="551">
        <f t="shared" si="3991"/>
        <v>-1323.8942775857483</v>
      </c>
      <c r="BC550" s="551">
        <f t="shared" si="3991"/>
        <v>-1323.8942775857483</v>
      </c>
      <c r="BD550" s="551">
        <f t="shared" si="3991"/>
        <v>-1323.8942775857483</v>
      </c>
      <c r="BE550" s="551">
        <f t="shared" si="3991"/>
        <v>-1059.1255008223993</v>
      </c>
      <c r="BF550" s="551">
        <f t="shared" si="3991"/>
        <v>-794.36931492877829</v>
      </c>
      <c r="BG550" s="551">
        <f t="shared" si="3991"/>
        <v>-1059.1255008223993</v>
      </c>
      <c r="BH550" s="551">
        <f t="shared" si="3991"/>
        <v>-1358.460361162036</v>
      </c>
      <c r="BI550" s="551">
        <f t="shared" si="3991"/>
        <v>-1459.9831241133702</v>
      </c>
      <c r="BJ550" s="551">
        <f t="shared" si="3991"/>
        <v>-2484.7929707640214</v>
      </c>
      <c r="BK550" s="551">
        <f t="shared" si="3991"/>
        <v>-3157.2197478521321</v>
      </c>
      <c r="BL550" s="551">
        <f t="shared" si="3991"/>
        <v>-4027.5134219416327</v>
      </c>
      <c r="BM550" s="551">
        <f t="shared" si="3991"/>
        <v>-4737.9836610296779</v>
      </c>
      <c r="BN550" s="551">
        <f t="shared" ref="BN550:CX550" si="3992">BN22+BN66+BN110+BN154+BN198+BN242+BN286+BN330+BN374+BN418+BN462+BN506</f>
        <v>-4943.4463955740448</v>
      </c>
      <c r="BO550" s="551">
        <f t="shared" si="3992"/>
        <v>-4738.4144834651424</v>
      </c>
      <c r="BP550" s="551">
        <f t="shared" si="3992"/>
        <v>-5266.308131083395</v>
      </c>
      <c r="BQ550" s="551">
        <f t="shared" si="3992"/>
        <v>-5041.7494482696111</v>
      </c>
      <c r="BR550" s="551">
        <f t="shared" si="3992"/>
        <v>-3465.5568092623594</v>
      </c>
      <c r="BS550" s="551">
        <f t="shared" si="3992"/>
        <v>-2996.4753731791857</v>
      </c>
      <c r="BT550" s="551">
        <f t="shared" si="3992"/>
        <v>-2949.2492661728334</v>
      </c>
      <c r="BU550" s="551">
        <f t="shared" si="3992"/>
        <v>-2691.8165458319495</v>
      </c>
      <c r="BV550" s="551">
        <f t="shared" si="3992"/>
        <v>-2383.086382994185</v>
      </c>
      <c r="BW550" s="551">
        <f t="shared" si="3992"/>
        <v>-2383.086382994185</v>
      </c>
      <c r="BX550" s="551">
        <f t="shared" si="3992"/>
        <v>-2118.3034736501436</v>
      </c>
      <c r="BY550" s="551">
        <f t="shared" si="3992"/>
        <v>-1588.7090356932372</v>
      </c>
      <c r="BZ550" s="551">
        <f t="shared" si="3992"/>
        <v>-65292.721853388728</v>
      </c>
      <c r="CA550" s="551">
        <f t="shared" si="3992"/>
        <v>-1323.8942775857483</v>
      </c>
      <c r="CB550" s="551">
        <f t="shared" si="3992"/>
        <v>-1323.8942775857483</v>
      </c>
      <c r="CC550" s="551">
        <f t="shared" si="3992"/>
        <v>-1323.8942775857483</v>
      </c>
      <c r="CD550" s="551">
        <f t="shared" si="3992"/>
        <v>-1059.1255008223993</v>
      </c>
      <c r="CE550" s="551">
        <f t="shared" si="3992"/>
        <v>-794.36931492877829</v>
      </c>
      <c r="CF550" s="551">
        <f t="shared" si="3992"/>
        <v>-1059.1255008223993</v>
      </c>
      <c r="CG550" s="551">
        <f t="shared" si="3992"/>
        <v>-1358.460361162036</v>
      </c>
      <c r="CH550" s="551">
        <f t="shared" si="3992"/>
        <v>-1459.9831241133702</v>
      </c>
      <c r="CI550" s="551">
        <f t="shared" si="3992"/>
        <v>-2484.7929707640214</v>
      </c>
      <c r="CJ550" s="551">
        <f t="shared" si="3992"/>
        <v>-3157.2197478521321</v>
      </c>
      <c r="CK550" s="551">
        <f t="shared" si="3992"/>
        <v>-4027.5134219416327</v>
      </c>
      <c r="CL550" s="551">
        <f t="shared" si="3992"/>
        <v>-4737.9836610296779</v>
      </c>
      <c r="CM550" s="551">
        <f t="shared" si="3992"/>
        <v>-4646.388204837257</v>
      </c>
      <c r="CN550" s="551">
        <f t="shared" si="3992"/>
        <v>-4822.2912298645242</v>
      </c>
      <c r="CO550" s="551">
        <f t="shared" si="3992"/>
        <v>-5368.8245395787326</v>
      </c>
      <c r="CP550" s="551">
        <f t="shared" si="3992"/>
        <v>-5144.2658567649478</v>
      </c>
      <c r="CQ550" s="551">
        <f t="shared" si="3992"/>
        <v>-3530.7945861235021</v>
      </c>
      <c r="CR550" s="551">
        <f t="shared" si="3992"/>
        <v>-3071.0326382973076</v>
      </c>
      <c r="CS550" s="551">
        <f t="shared" si="3992"/>
        <v>-3042.4438767844317</v>
      </c>
      <c r="CT550" s="551">
        <f t="shared" si="3992"/>
        <v>-2785.0111564435483</v>
      </c>
      <c r="CU550" s="551">
        <f t="shared" si="3992"/>
        <v>-2466.9631293935659</v>
      </c>
      <c r="CV550" s="551">
        <f t="shared" si="3992"/>
        <v>-2466.9631293935659</v>
      </c>
      <c r="CW550" s="551">
        <f t="shared" si="3992"/>
        <v>-2192.860738768265</v>
      </c>
      <c r="CX550" s="551">
        <f t="shared" si="3992"/>
        <v>-1644.6263309453802</v>
      </c>
      <c r="CY550" s="129"/>
      <c r="CZ550" s="129"/>
      <c r="DA550" s="129"/>
      <c r="DB550" s="129"/>
      <c r="DC550" s="129"/>
      <c r="DD550" s="129"/>
      <c r="DE550" s="129"/>
      <c r="DF550" s="129"/>
      <c r="DG550" s="129"/>
      <c r="DH550" s="129"/>
    </row>
    <row r="551" spans="1:112" ht="15.75" thickBot="1">
      <c r="A551" s="553" t="s">
        <v>1156</v>
      </c>
      <c r="B551" s="554">
        <f t="shared" ref="B551:AG551" si="3993">B23+B67+B111+B155+B199+B243+B287+B331+B375+B419+B463+B507</f>
        <v>32420747.83521032</v>
      </c>
      <c r="C551" s="554">
        <f t="shared" si="3993"/>
        <v>1131139.1939992439</v>
      </c>
      <c r="D551" s="554">
        <f t="shared" si="3993"/>
        <v>30837.13671446939</v>
      </c>
      <c r="E551" s="554">
        <f t="shared" si="3993"/>
        <v>28364.249283842524</v>
      </c>
      <c r="F551" s="554">
        <f t="shared" si="3993"/>
        <v>27440.397183956309</v>
      </c>
      <c r="G551" s="554">
        <f t="shared" si="3993"/>
        <v>27662.943348625868</v>
      </c>
      <c r="H551" s="554">
        <f t="shared" si="3993"/>
        <v>29583.828156482068</v>
      </c>
      <c r="I551" s="554">
        <f t="shared" si="3993"/>
        <v>28437.485027081817</v>
      </c>
      <c r="J551" s="554">
        <f t="shared" si="3993"/>
        <v>27441.838711531702</v>
      </c>
      <c r="K551" s="554">
        <f t="shared" si="3993"/>
        <v>50361.342440305627</v>
      </c>
      <c r="L551" s="554">
        <f t="shared" si="3993"/>
        <v>51179.129215492678</v>
      </c>
      <c r="M551" s="554">
        <f t="shared" si="3993"/>
        <v>57016.172043317114</v>
      </c>
      <c r="N551" s="554">
        <f t="shared" si="3993"/>
        <v>55202.695136218645</v>
      </c>
      <c r="O551" s="554">
        <f t="shared" si="3993"/>
        <v>47110.054888263614</v>
      </c>
      <c r="P551" s="554">
        <f t="shared" si="3993"/>
        <v>44024.410304354831</v>
      </c>
      <c r="Q551" s="554">
        <f t="shared" si="3993"/>
        <v>47106.177486344423</v>
      </c>
      <c r="R551" s="554">
        <f t="shared" si="3993"/>
        <v>40656.701141589343</v>
      </c>
      <c r="S551" s="554">
        <f t="shared" si="3993"/>
        <v>41441.265369103799</v>
      </c>
      <c r="T551" s="554">
        <f t="shared" si="3993"/>
        <v>55626.999120169065</v>
      </c>
      <c r="U551" s="554">
        <f t="shared" si="3993"/>
        <v>61085.19596272723</v>
      </c>
      <c r="V551" s="554">
        <f t="shared" si="3993"/>
        <v>66456.044392692842</v>
      </c>
      <c r="W551" s="554">
        <f t="shared" si="3993"/>
        <v>72492.926073066395</v>
      </c>
      <c r="X551" s="554">
        <f t="shared" si="3993"/>
        <v>71099.630867666448</v>
      </c>
      <c r="Y551" s="554">
        <f t="shared" si="3993"/>
        <v>62755.904890720805</v>
      </c>
      <c r="Z551" s="554">
        <f t="shared" si="3993"/>
        <v>60505.172179150584</v>
      </c>
      <c r="AA551" s="554">
        <f t="shared" si="3993"/>
        <v>39739.115638857365</v>
      </c>
      <c r="AB551" s="554">
        <f t="shared" si="3993"/>
        <v>954047.35713134124</v>
      </c>
      <c r="AC551" s="554">
        <f t="shared" si="3993"/>
        <v>25846.419146354227</v>
      </c>
      <c r="AD551" s="554">
        <f t="shared" si="3993"/>
        <v>23575.423030305566</v>
      </c>
      <c r="AE551" s="554">
        <f t="shared" si="3993"/>
        <v>22734.636143305695</v>
      </c>
      <c r="AF551" s="554">
        <f t="shared" si="3993"/>
        <v>23141.530032348783</v>
      </c>
      <c r="AG551" s="554">
        <f t="shared" si="3993"/>
        <v>25016.809432565664</v>
      </c>
      <c r="AH551" s="554">
        <f t="shared" ref="AH551:BM551" si="3994">AH23+AH67+AH111+AH155+AH199+AH243+AH287+AH331+AH375+AH419+AH463+AH507</f>
        <v>23676.709518356092</v>
      </c>
      <c r="AI551" s="554">
        <f t="shared" si="3994"/>
        <v>22347.990106179008</v>
      </c>
      <c r="AJ551" s="554">
        <f t="shared" si="3994"/>
        <v>43327.096009613073</v>
      </c>
      <c r="AK551" s="554">
        <f t="shared" si="3994"/>
        <v>42900.869325635904</v>
      </c>
      <c r="AL551" s="554">
        <f t="shared" si="3994"/>
        <v>47368.06388168838</v>
      </c>
      <c r="AM551" s="554">
        <f t="shared" si="3994"/>
        <v>44884.245316660112</v>
      </c>
      <c r="AN551" s="554">
        <f t="shared" si="3994"/>
        <v>37030.662731155622</v>
      </c>
      <c r="AO551" s="554">
        <f t="shared" si="3994"/>
        <v>37525.405404705751</v>
      </c>
      <c r="AP551" s="554">
        <f t="shared" si="3994"/>
        <v>39509.429605504629</v>
      </c>
      <c r="AQ551" s="554">
        <f t="shared" si="3994"/>
        <v>32783.105714022684</v>
      </c>
      <c r="AR551" s="554">
        <f t="shared" si="3994"/>
        <v>33682.378239517653</v>
      </c>
      <c r="AS551" s="554">
        <f t="shared" si="3994"/>
        <v>47868.111990582918</v>
      </c>
      <c r="AT551" s="554">
        <f t="shared" si="3994"/>
        <v>53494.833317885321</v>
      </c>
      <c r="AU551" s="554">
        <f t="shared" si="3994"/>
        <v>58428.948029901585</v>
      </c>
      <c r="AV551" s="554">
        <f t="shared" si="3994"/>
        <v>63825.506845794793</v>
      </c>
      <c r="AW551" s="554">
        <f t="shared" si="3994"/>
        <v>62817.232531955924</v>
      </c>
      <c r="AX551" s="554">
        <f t="shared" si="3994"/>
        <v>55243.637674236372</v>
      </c>
      <c r="AY551" s="554">
        <f t="shared" si="3994"/>
        <v>53547.687115355126</v>
      </c>
      <c r="AZ551" s="554">
        <f t="shared" si="3994"/>
        <v>33470.625987710402</v>
      </c>
      <c r="BA551" s="554">
        <f t="shared" si="3994"/>
        <v>834981.19367331709</v>
      </c>
      <c r="BB551" s="554">
        <f t="shared" si="3994"/>
        <v>22830.84703543047</v>
      </c>
      <c r="BC551" s="554">
        <f t="shared" si="3994"/>
        <v>20667.587784889307</v>
      </c>
      <c r="BD551" s="554">
        <f t="shared" si="3994"/>
        <v>19891.505832344672</v>
      </c>
      <c r="BE551" s="554">
        <f t="shared" si="3994"/>
        <v>20416.768766828267</v>
      </c>
      <c r="BF551" s="554">
        <f t="shared" si="3994"/>
        <v>22411.526787080129</v>
      </c>
      <c r="BG551" s="554">
        <f t="shared" si="3994"/>
        <v>21110.30189439786</v>
      </c>
      <c r="BH551" s="554">
        <f t="shared" si="3994"/>
        <v>19052.630291444628</v>
      </c>
      <c r="BI551" s="554">
        <f t="shared" si="3994"/>
        <v>38999.917726080828</v>
      </c>
      <c r="BJ551" s="554">
        <f t="shared" si="3994"/>
        <v>37864.733794751475</v>
      </c>
      <c r="BK551" s="554">
        <f t="shared" si="3994"/>
        <v>41489.521735901959</v>
      </c>
      <c r="BL551" s="554">
        <f t="shared" si="3994"/>
        <v>38580.074612170574</v>
      </c>
      <c r="BM551" s="554">
        <f t="shared" si="3994"/>
        <v>30842.444919196845</v>
      </c>
      <c r="BN551" s="554">
        <f t="shared" ref="BN551:CX551" si="3995">BN23+BN67+BN111+BN155+BN199+BN243+BN287+BN331+BN375+BN419+BN463+BN507</f>
        <v>31082.627612507047</v>
      </c>
      <c r="BO551" s="554">
        <f t="shared" si="3995"/>
        <v>33072.947365919026</v>
      </c>
      <c r="BP551" s="554">
        <f t="shared" si="3995"/>
        <v>26514.283494389136</v>
      </c>
      <c r="BQ551" s="554">
        <f t="shared" si="3995"/>
        <v>27505.431000792989</v>
      </c>
      <c r="BR551" s="554">
        <f t="shared" si="3995"/>
        <v>41691.164751858247</v>
      </c>
      <c r="BS551" s="554">
        <f t="shared" si="3995"/>
        <v>47197.687819979299</v>
      </c>
      <c r="BT551" s="554">
        <f t="shared" si="3995"/>
        <v>51761.77534883967</v>
      </c>
      <c r="BU551" s="554">
        <f t="shared" si="3995"/>
        <v>56910.996406900202</v>
      </c>
      <c r="BV551" s="554">
        <f t="shared" si="3995"/>
        <v>56211.075906141778</v>
      </c>
      <c r="BW551" s="554">
        <f t="shared" si="3995"/>
        <v>50481.160379545567</v>
      </c>
      <c r="BX551" s="554">
        <f t="shared" si="3995"/>
        <v>49052.204690798164</v>
      </c>
      <c r="BY551" s="554">
        <f t="shared" si="3995"/>
        <v>29341.977715128858</v>
      </c>
      <c r="BZ551" s="554">
        <f t="shared" si="3995"/>
        <v>1124243.0792650555</v>
      </c>
      <c r="CA551" s="554">
        <f t="shared" si="3995"/>
        <v>30837.13671446939</v>
      </c>
      <c r="CB551" s="554">
        <f t="shared" si="3995"/>
        <v>28364.249283842524</v>
      </c>
      <c r="CC551" s="554">
        <f t="shared" si="3995"/>
        <v>27440.397183956309</v>
      </c>
      <c r="CD551" s="554">
        <f t="shared" si="3995"/>
        <v>27662.943348625868</v>
      </c>
      <c r="CE551" s="554">
        <f t="shared" si="3995"/>
        <v>29583.828156482068</v>
      </c>
      <c r="CF551" s="554">
        <f t="shared" si="3995"/>
        <v>28437.485027081817</v>
      </c>
      <c r="CG551" s="554">
        <f t="shared" si="3995"/>
        <v>27441.838711531702</v>
      </c>
      <c r="CH551" s="554">
        <f t="shared" si="3995"/>
        <v>50361.342440305627</v>
      </c>
      <c r="CI551" s="554">
        <f t="shared" si="3995"/>
        <v>51179.129215492678</v>
      </c>
      <c r="CJ551" s="554">
        <f t="shared" si="3995"/>
        <v>57016.172043317114</v>
      </c>
      <c r="CK551" s="554">
        <f t="shared" si="3995"/>
        <v>55202.695136218645</v>
      </c>
      <c r="CL551" s="554">
        <f t="shared" si="3995"/>
        <v>47110.054888263614</v>
      </c>
      <c r="CM551" s="554">
        <f t="shared" si="3995"/>
        <v>46697.934020985922</v>
      </c>
      <c r="CN551" s="554">
        <f t="shared" si="3995"/>
        <v>46351.286768749997</v>
      </c>
      <c r="CO551" s="554">
        <f t="shared" si="3995"/>
        <v>39734.053465131321</v>
      </c>
      <c r="CP551" s="554">
        <f t="shared" si="3995"/>
        <v>40518.61769264577</v>
      </c>
      <c r="CQ551" s="554">
        <f t="shared" si="3995"/>
        <v>55039.859128418764</v>
      </c>
      <c r="CR551" s="554">
        <f t="shared" si="3995"/>
        <v>60414.180576664134</v>
      </c>
      <c r="CS551" s="554">
        <f t="shared" si="3995"/>
        <v>65617.292897188454</v>
      </c>
      <c r="CT551" s="554">
        <f t="shared" si="3995"/>
        <v>71654.174577562007</v>
      </c>
      <c r="CU551" s="554">
        <f t="shared" si="3995"/>
        <v>70344.740150072015</v>
      </c>
      <c r="CV551" s="554">
        <f t="shared" si="3995"/>
        <v>62001.014173126379</v>
      </c>
      <c r="CW551" s="554">
        <f t="shared" si="3995"/>
        <v>59834.156793087495</v>
      </c>
      <c r="CX551" s="554">
        <f t="shared" si="3995"/>
        <v>43377.973786966279</v>
      </c>
      <c r="CY551" s="129"/>
      <c r="CZ551" s="129"/>
      <c r="DA551" s="129"/>
      <c r="DB551" s="129"/>
      <c r="DC551" s="129"/>
      <c r="DD551" s="129"/>
      <c r="DE551" s="129"/>
      <c r="DF551" s="129"/>
      <c r="DG551" s="129"/>
      <c r="DH551" s="129"/>
    </row>
    <row r="552" spans="1:112">
      <c r="A552" s="553"/>
      <c r="B552" s="555"/>
      <c r="C552" s="555"/>
      <c r="D552" s="555"/>
      <c r="E552" s="555"/>
      <c r="F552" s="555"/>
      <c r="G552" s="555"/>
      <c r="H552" s="555"/>
      <c r="I552" s="555"/>
      <c r="J552" s="555"/>
      <c r="K552" s="555"/>
      <c r="L552" s="555"/>
      <c r="M552" s="555"/>
      <c r="N552" s="555"/>
      <c r="O552" s="555"/>
      <c r="P552" s="555"/>
      <c r="Q552" s="555"/>
      <c r="R552" s="555"/>
      <c r="S552" s="555"/>
      <c r="T552" s="555"/>
      <c r="U552" s="555"/>
      <c r="V552" s="555"/>
      <c r="W552" s="555"/>
      <c r="X552" s="555"/>
      <c r="Y552" s="555"/>
      <c r="Z552" s="555"/>
      <c r="AA552" s="555"/>
      <c r="AB552" s="555"/>
      <c r="AC552" s="555"/>
      <c r="AD552" s="555"/>
      <c r="AE552" s="555"/>
      <c r="AF552" s="555"/>
      <c r="AG552" s="555"/>
      <c r="AH552" s="555"/>
      <c r="AI552" s="555"/>
      <c r="AJ552" s="555"/>
      <c r="AK552" s="555"/>
      <c r="AL552" s="555"/>
      <c r="AM552" s="555"/>
      <c r="AN552" s="555"/>
      <c r="AO552" s="555"/>
      <c r="AP552" s="555"/>
      <c r="AQ552" s="555"/>
      <c r="AR552" s="555"/>
      <c r="AS552" s="555"/>
      <c r="AT552" s="555"/>
      <c r="AU552" s="555"/>
      <c r="AV552" s="555"/>
      <c r="AW552" s="555"/>
      <c r="AX552" s="555"/>
      <c r="AY552" s="555"/>
      <c r="AZ552" s="555"/>
      <c r="BA552" s="555"/>
      <c r="BB552" s="555"/>
      <c r="BC552" s="555"/>
      <c r="BD552" s="555"/>
      <c r="BE552" s="555"/>
      <c r="BF552" s="555"/>
      <c r="BG552" s="555"/>
      <c r="BH552" s="555"/>
      <c r="BI552" s="555"/>
      <c r="BJ552" s="555"/>
      <c r="BK552" s="555"/>
      <c r="BL552" s="555"/>
      <c r="BM552" s="555"/>
      <c r="BN552" s="555"/>
      <c r="BO552" s="555"/>
      <c r="BP552" s="555"/>
      <c r="BQ552" s="555"/>
      <c r="BR552" s="555"/>
      <c r="BS552" s="555"/>
      <c r="BT552" s="555"/>
      <c r="BU552" s="555"/>
      <c r="BV552" s="555">
        <f>BV551/12</f>
        <v>4684.2563255118148</v>
      </c>
      <c r="BW552" s="555">
        <f t="shared" ref="BW552:BY552" si="3996">BW551/12</f>
        <v>4206.7633649621303</v>
      </c>
      <c r="BX552" s="555">
        <f t="shared" si="3996"/>
        <v>4087.6837242331803</v>
      </c>
      <c r="BY552" s="555">
        <f t="shared" si="3996"/>
        <v>2445.1648095940714</v>
      </c>
      <c r="BZ552" s="555"/>
      <c r="CA552" s="555"/>
      <c r="CB552" s="555"/>
      <c r="CC552" s="555"/>
      <c r="CD552" s="555"/>
      <c r="CE552" s="555"/>
      <c r="CF552" s="555"/>
      <c r="CG552" s="555"/>
      <c r="CH552" s="555"/>
      <c r="CI552" s="555"/>
      <c r="CJ552" s="555"/>
      <c r="CK552" s="555"/>
      <c r="CL552" s="555"/>
      <c r="CM552" s="555"/>
      <c r="CN552" s="555"/>
      <c r="CO552" s="555"/>
      <c r="CP552" s="555"/>
      <c r="CQ552" s="555"/>
      <c r="CR552" s="555"/>
      <c r="CS552" s="555"/>
      <c r="CT552" s="555"/>
      <c r="CU552" s="555"/>
      <c r="CV552" s="555"/>
      <c r="CW552" s="555"/>
      <c r="CX552" s="555"/>
      <c r="CY552" s="129"/>
      <c r="CZ552" s="129"/>
      <c r="DA552" s="129"/>
      <c r="DB552" s="129"/>
      <c r="DC552" s="129"/>
      <c r="DD552" s="129"/>
      <c r="DE552" s="129"/>
      <c r="DF552" s="129"/>
      <c r="DG552" s="129"/>
      <c r="DH552" s="129"/>
    </row>
    <row r="553" spans="1:112">
      <c r="A553" s="556" t="s">
        <v>1197</v>
      </c>
      <c r="B553" s="557"/>
      <c r="C553" s="557"/>
      <c r="D553" s="557"/>
      <c r="E553" s="557"/>
      <c r="F553" s="557"/>
      <c r="G553" s="557"/>
      <c r="H553" s="557"/>
      <c r="I553" s="557"/>
      <c r="J553" s="557"/>
      <c r="K553" s="557"/>
      <c r="L553" s="557"/>
      <c r="M553" s="557"/>
      <c r="N553" s="557"/>
      <c r="O553" s="557"/>
      <c r="P553" s="557"/>
      <c r="Q553" s="557"/>
      <c r="R553" s="557"/>
      <c r="S553" s="557"/>
      <c r="T553" s="557"/>
      <c r="U553" s="557"/>
      <c r="V553" s="557"/>
      <c r="W553" s="557"/>
      <c r="X553" s="557"/>
      <c r="Y553" s="557"/>
      <c r="Z553" s="557"/>
      <c r="AA553" s="557"/>
      <c r="AB553" s="557"/>
      <c r="AC553" s="557"/>
      <c r="AD553" s="557"/>
      <c r="AE553" s="557"/>
      <c r="AF553" s="557"/>
      <c r="AG553" s="557"/>
      <c r="AH553" s="557"/>
      <c r="AI553" s="557"/>
      <c r="AJ553" s="557"/>
      <c r="AK553" s="557"/>
      <c r="AL553" s="557"/>
      <c r="AM553" s="557"/>
      <c r="AN553" s="557"/>
      <c r="AO553" s="557"/>
      <c r="AP553" s="557"/>
      <c r="AQ553" s="557"/>
      <c r="AR553" s="557"/>
      <c r="AS553" s="557"/>
      <c r="AT553" s="557"/>
      <c r="AU553" s="557"/>
      <c r="AV553" s="557"/>
      <c r="AW553" s="557"/>
      <c r="AX553" s="557"/>
      <c r="AY553" s="557"/>
      <c r="AZ553" s="557"/>
      <c r="BA553" s="557"/>
      <c r="BB553" s="557"/>
      <c r="BC553" s="557"/>
      <c r="BD553" s="557"/>
      <c r="BE553" s="557"/>
      <c r="BF553" s="557"/>
      <c r="BG553" s="557"/>
      <c r="BH553" s="557"/>
      <c r="BI553" s="557"/>
      <c r="BJ553" s="557"/>
      <c r="BK553" s="557"/>
      <c r="BL553" s="557"/>
      <c r="BM553" s="557"/>
      <c r="BN553" s="557"/>
      <c r="BO553" s="557"/>
      <c r="BP553" s="557"/>
      <c r="BQ553" s="557"/>
      <c r="BR553" s="557"/>
      <c r="BS553" s="557"/>
      <c r="BT553" s="557"/>
      <c r="BU553" s="557"/>
      <c r="BV553" s="557"/>
      <c r="BW553" s="557"/>
      <c r="BX553" s="557"/>
      <c r="BY553" s="557"/>
      <c r="BZ553" s="557"/>
      <c r="CA553" s="557"/>
      <c r="CB553" s="557"/>
      <c r="CC553" s="557"/>
      <c r="CD553" s="557"/>
      <c r="CE553" s="557"/>
      <c r="CF553" s="557"/>
      <c r="CG553" s="557"/>
      <c r="CH553" s="557"/>
      <c r="CI553" s="557"/>
      <c r="CJ553" s="557"/>
      <c r="CK553" s="557"/>
      <c r="CL553" s="557"/>
      <c r="CM553" s="557"/>
      <c r="CN553" s="557"/>
      <c r="CO553" s="557"/>
      <c r="CP553" s="557"/>
      <c r="CQ553" s="557"/>
      <c r="CR553" s="557"/>
      <c r="CS553" s="557"/>
      <c r="CT553" s="557"/>
      <c r="CU553" s="557"/>
      <c r="CV553" s="557"/>
      <c r="CW553" s="557"/>
      <c r="CX553" s="557">
        <v>0</v>
      </c>
      <c r="CY553" s="129"/>
      <c r="CZ553" s="129"/>
      <c r="DA553" s="129"/>
      <c r="DB553" s="129"/>
      <c r="DC553" s="129"/>
      <c r="DD553" s="129"/>
      <c r="DE553" s="129"/>
      <c r="DF553" s="129"/>
      <c r="DG553" s="129"/>
      <c r="DH553" s="129"/>
    </row>
    <row r="554" spans="1:112">
      <c r="A554" s="603" t="s">
        <v>1198</v>
      </c>
      <c r="B554" s="604"/>
      <c r="C554" s="604"/>
      <c r="D554" s="605" t="s">
        <v>1232</v>
      </c>
      <c r="E554" s="605" t="s">
        <v>1232</v>
      </c>
      <c r="F554" s="605" t="s">
        <v>1232</v>
      </c>
      <c r="G554" s="605" t="s">
        <v>1232</v>
      </c>
      <c r="H554" s="605" t="s">
        <v>1232</v>
      </c>
      <c r="I554" s="605" t="s">
        <v>1232</v>
      </c>
      <c r="J554" s="605" t="s">
        <v>1232</v>
      </c>
      <c r="K554" s="605" t="s">
        <v>1233</v>
      </c>
      <c r="L554" s="605" t="s">
        <v>1233</v>
      </c>
      <c r="M554" s="605" t="s">
        <v>1233</v>
      </c>
      <c r="N554" s="605" t="s">
        <v>1233</v>
      </c>
      <c r="O554" s="605" t="s">
        <v>1233</v>
      </c>
      <c r="P554" s="605" t="s">
        <v>1233</v>
      </c>
      <c r="Q554" s="605" t="s">
        <v>1233</v>
      </c>
      <c r="R554" s="605" t="s">
        <v>1233</v>
      </c>
      <c r="S554" s="605" t="s">
        <v>1233</v>
      </c>
      <c r="T554" s="605" t="s">
        <v>1233</v>
      </c>
      <c r="U554" s="605" t="s">
        <v>1233</v>
      </c>
      <c r="V554" s="605" t="s">
        <v>1202</v>
      </c>
      <c r="W554" s="605" t="s">
        <v>1202</v>
      </c>
      <c r="X554" s="605" t="s">
        <v>1202</v>
      </c>
      <c r="Y554" s="605" t="s">
        <v>1202</v>
      </c>
      <c r="Z554" s="605" t="s">
        <v>1233</v>
      </c>
      <c r="AA554" s="605" t="s">
        <v>1233</v>
      </c>
      <c r="AB554" s="604"/>
      <c r="AC554" s="605" t="s">
        <v>1232</v>
      </c>
      <c r="AD554" s="605" t="s">
        <v>1232</v>
      </c>
      <c r="AE554" s="605" t="s">
        <v>1232</v>
      </c>
      <c r="AF554" s="605" t="s">
        <v>1232</v>
      </c>
      <c r="AG554" s="605" t="s">
        <v>1232</v>
      </c>
      <c r="AH554" s="605" t="s">
        <v>1232</v>
      </c>
      <c r="AI554" s="605" t="s">
        <v>1232</v>
      </c>
      <c r="AJ554" s="605" t="s">
        <v>1232</v>
      </c>
      <c r="AK554" s="605" t="s">
        <v>1232</v>
      </c>
      <c r="AL554" s="605" t="s">
        <v>1232</v>
      </c>
      <c r="AM554" s="605" t="s">
        <v>1232</v>
      </c>
      <c r="AN554" s="605" t="s">
        <v>1232</v>
      </c>
      <c r="AO554" s="605" t="s">
        <v>1232</v>
      </c>
      <c r="AP554" s="605" t="s">
        <v>1232</v>
      </c>
      <c r="AQ554" s="605" t="s">
        <v>1232</v>
      </c>
      <c r="AR554" s="605" t="s">
        <v>1232</v>
      </c>
      <c r="AS554" s="605" t="s">
        <v>1232</v>
      </c>
      <c r="AT554" s="605" t="s">
        <v>1232</v>
      </c>
      <c r="AU554" s="605" t="s">
        <v>1233</v>
      </c>
      <c r="AV554" s="605" t="s">
        <v>1233</v>
      </c>
      <c r="AW554" s="605" t="s">
        <v>1233</v>
      </c>
      <c r="AX554" s="605" t="s">
        <v>1233</v>
      </c>
      <c r="AY554" s="605" t="s">
        <v>1233</v>
      </c>
      <c r="AZ554" s="605" t="s">
        <v>1233</v>
      </c>
      <c r="BA554" s="604"/>
      <c r="BB554" s="605" t="s">
        <v>1232</v>
      </c>
      <c r="BC554" s="605" t="s">
        <v>1232</v>
      </c>
      <c r="BD554" s="605" t="s">
        <v>1232</v>
      </c>
      <c r="BE554" s="605" t="s">
        <v>1232</v>
      </c>
      <c r="BF554" s="605" t="s">
        <v>1232</v>
      </c>
      <c r="BG554" s="605" t="s">
        <v>1232</v>
      </c>
      <c r="BH554" s="605" t="s">
        <v>1232</v>
      </c>
      <c r="BI554" s="605" t="s">
        <v>1232</v>
      </c>
      <c r="BJ554" s="605" t="s">
        <v>1232</v>
      </c>
      <c r="BK554" s="605" t="s">
        <v>1232</v>
      </c>
      <c r="BL554" s="605" t="s">
        <v>1232</v>
      </c>
      <c r="BM554" s="605" t="s">
        <v>1232</v>
      </c>
      <c r="BN554" s="605" t="s">
        <v>1232</v>
      </c>
      <c r="BO554" s="605" t="s">
        <v>1232</v>
      </c>
      <c r="BP554" s="605" t="s">
        <v>1232</v>
      </c>
      <c r="BQ554" s="605" t="s">
        <v>1232</v>
      </c>
      <c r="BR554" s="605" t="s">
        <v>1232</v>
      </c>
      <c r="BS554" s="605" t="s">
        <v>1232</v>
      </c>
      <c r="BT554" s="605" t="s">
        <v>1232</v>
      </c>
      <c r="BU554" s="605" t="s">
        <v>1232</v>
      </c>
      <c r="BV554" s="605" t="s">
        <v>1232</v>
      </c>
      <c r="BW554" s="605" t="s">
        <v>1232</v>
      </c>
      <c r="BX554" s="605" t="s">
        <v>1232</v>
      </c>
      <c r="BY554" s="605" t="s">
        <v>1232</v>
      </c>
      <c r="BZ554" s="604"/>
      <c r="CA554" s="605" t="s">
        <v>1232</v>
      </c>
      <c r="CB554" s="605" t="s">
        <v>1232</v>
      </c>
      <c r="CC554" s="605" t="s">
        <v>1232</v>
      </c>
      <c r="CD554" s="605" t="s">
        <v>1232</v>
      </c>
      <c r="CE554" s="605" t="s">
        <v>1232</v>
      </c>
      <c r="CF554" s="605" t="s">
        <v>1232</v>
      </c>
      <c r="CG554" s="605" t="s">
        <v>1232</v>
      </c>
      <c r="CH554" s="605" t="s">
        <v>1233</v>
      </c>
      <c r="CI554" s="605" t="s">
        <v>1233</v>
      </c>
      <c r="CJ554" s="605" t="s">
        <v>1233</v>
      </c>
      <c r="CK554" s="605" t="s">
        <v>1233</v>
      </c>
      <c r="CL554" s="605" t="s">
        <v>1233</v>
      </c>
      <c r="CM554" s="605" t="s">
        <v>1233</v>
      </c>
      <c r="CN554" s="605" t="s">
        <v>1233</v>
      </c>
      <c r="CO554" s="605" t="s">
        <v>1233</v>
      </c>
      <c r="CP554" s="605" t="s">
        <v>1233</v>
      </c>
      <c r="CQ554" s="605" t="s">
        <v>1233</v>
      </c>
      <c r="CR554" s="605" t="s">
        <v>1233</v>
      </c>
      <c r="CS554" s="605" t="s">
        <v>1202</v>
      </c>
      <c r="CT554" s="605" t="s">
        <v>1202</v>
      </c>
      <c r="CU554" s="605" t="s">
        <v>1202</v>
      </c>
      <c r="CV554" s="605" t="s">
        <v>1202</v>
      </c>
      <c r="CW554" s="605" t="s">
        <v>1233</v>
      </c>
      <c r="CX554" s="605" t="s">
        <v>1233</v>
      </c>
      <c r="CY554" s="129"/>
      <c r="CZ554" s="129"/>
      <c r="DA554" s="129"/>
      <c r="DB554" s="129"/>
      <c r="DC554" s="129"/>
      <c r="DD554" s="129"/>
      <c r="DE554" s="129"/>
      <c r="DF554" s="129"/>
      <c r="DG554" s="129"/>
      <c r="DH554" s="129"/>
    </row>
    <row r="555" spans="1:112">
      <c r="A555" s="603"/>
      <c r="B555" s="604"/>
      <c r="C555" s="604"/>
      <c r="D555" s="605"/>
      <c r="E555" s="605"/>
      <c r="F555" s="605"/>
      <c r="G555" s="605"/>
      <c r="H555" s="605"/>
      <c r="I555" s="605"/>
      <c r="J555" s="605"/>
      <c r="K555" s="605"/>
      <c r="L555" s="605"/>
      <c r="M555" s="605"/>
      <c r="N555" s="605"/>
      <c r="O555" s="605"/>
      <c r="P555" s="605"/>
      <c r="Q555" s="605"/>
      <c r="R555" s="605"/>
      <c r="S555" s="605"/>
      <c r="T555" s="605"/>
      <c r="U555" s="605"/>
      <c r="V555" s="605"/>
      <c r="W555" s="605"/>
      <c r="X555" s="605"/>
      <c r="Y555" s="605"/>
      <c r="Z555" s="605"/>
      <c r="AA555" s="605"/>
      <c r="AB555" s="604"/>
      <c r="AC555" s="605"/>
      <c r="AD555" s="605"/>
      <c r="AE555" s="605"/>
      <c r="AF555" s="605"/>
      <c r="AG555" s="605"/>
      <c r="AH555" s="605"/>
      <c r="AI555" s="605"/>
      <c r="AJ555" s="605"/>
      <c r="AK555" s="605"/>
      <c r="AL555" s="605"/>
      <c r="AM555" s="605"/>
      <c r="AN555" s="605"/>
      <c r="AO555" s="605"/>
      <c r="AP555" s="605"/>
      <c r="AQ555" s="605"/>
      <c r="AR555" s="605"/>
      <c r="AS555" s="605"/>
      <c r="AT555" s="605"/>
      <c r="AU555" s="605"/>
      <c r="AV555" s="605"/>
      <c r="AW555" s="605"/>
      <c r="AX555" s="605"/>
      <c r="AY555" s="605"/>
      <c r="AZ555" s="605"/>
      <c r="BA555" s="604"/>
      <c r="BB555" s="605"/>
      <c r="BC555" s="605"/>
      <c r="BD555" s="605"/>
      <c r="BE555" s="605"/>
      <c r="BF555" s="605"/>
      <c r="BG555" s="605"/>
      <c r="BH555" s="605"/>
      <c r="BI555" s="605"/>
      <c r="BJ555" s="605"/>
      <c r="BK555" s="605"/>
      <c r="BL555" s="605"/>
      <c r="BM555" s="605"/>
      <c r="BN555" s="605"/>
      <c r="BO555" s="605"/>
      <c r="BP555" s="605"/>
      <c r="BQ555" s="605"/>
      <c r="BR555" s="605"/>
      <c r="BS555" s="605"/>
      <c r="BT555" s="605"/>
      <c r="BU555" s="605"/>
      <c r="BV555" s="605"/>
      <c r="BW555" s="605"/>
      <c r="BX555" s="605"/>
      <c r="BY555" s="605"/>
      <c r="BZ555" s="604"/>
      <c r="CA555" s="605"/>
      <c r="CB555" s="605"/>
      <c r="CC555" s="605"/>
      <c r="CD555" s="605"/>
      <c r="CE555" s="605"/>
      <c r="CF555" s="605"/>
      <c r="CG555" s="605"/>
      <c r="CH555" s="605"/>
      <c r="CI555" s="605"/>
      <c r="CJ555" s="605"/>
      <c r="CK555" s="605"/>
      <c r="CL555" s="605"/>
      <c r="CM555" s="605"/>
      <c r="CN555" s="605"/>
      <c r="CO555" s="605"/>
      <c r="CP555" s="605"/>
      <c r="CQ555" s="605"/>
      <c r="CR555" s="605"/>
      <c r="CS555" s="605"/>
      <c r="CT555" s="605"/>
      <c r="CU555" s="605"/>
      <c r="CV555" s="605"/>
      <c r="CW555" s="605"/>
      <c r="CX555" s="605"/>
      <c r="CY555" s="129"/>
      <c r="CZ555" s="129"/>
      <c r="DA555" s="129"/>
      <c r="DB555" s="129"/>
      <c r="DC555" s="129"/>
      <c r="DD555" s="129"/>
      <c r="DE555" s="129"/>
      <c r="DF555" s="129"/>
      <c r="DG555" s="129"/>
      <c r="DH555" s="129"/>
    </row>
    <row r="556" spans="1:112">
      <c r="A556" s="556" t="s">
        <v>501</v>
      </c>
      <c r="B556" s="557"/>
      <c r="C556" s="557"/>
      <c r="D556" s="557"/>
      <c r="E556" s="557"/>
      <c r="F556" s="557"/>
      <c r="G556" s="557"/>
      <c r="H556" s="557"/>
      <c r="I556" s="557"/>
      <c r="J556" s="557"/>
      <c r="K556" s="557"/>
      <c r="L556" s="557"/>
      <c r="M556" s="557"/>
      <c r="N556" s="557"/>
      <c r="O556" s="557"/>
      <c r="P556" s="557"/>
      <c r="Q556" s="557"/>
      <c r="R556" s="557"/>
      <c r="S556" s="557"/>
      <c r="T556" s="557"/>
      <c r="U556" s="557"/>
      <c r="V556" s="557"/>
      <c r="W556" s="557"/>
      <c r="X556" s="557"/>
      <c r="Y556" s="557"/>
      <c r="Z556" s="557"/>
      <c r="AA556" s="557"/>
      <c r="AB556" s="557"/>
      <c r="AC556" s="557"/>
      <c r="AD556" s="557"/>
      <c r="AE556" s="557"/>
      <c r="AF556" s="557"/>
      <c r="AG556" s="557"/>
      <c r="AH556" s="557"/>
      <c r="AI556" s="557"/>
      <c r="AJ556" s="557"/>
      <c r="AK556" s="557"/>
      <c r="AL556" s="557"/>
      <c r="AM556" s="557"/>
      <c r="AN556" s="557"/>
      <c r="AO556" s="557"/>
      <c r="AP556" s="557"/>
      <c r="AQ556" s="557"/>
      <c r="AR556" s="557"/>
      <c r="AS556" s="557"/>
      <c r="AT556" s="557"/>
      <c r="AU556" s="557"/>
      <c r="AV556" s="557"/>
      <c r="AW556" s="557"/>
      <c r="AX556" s="557"/>
      <c r="AY556" s="557"/>
      <c r="AZ556" s="557"/>
      <c r="BA556" s="557"/>
      <c r="BB556" s="557"/>
      <c r="BC556" s="557"/>
      <c r="BD556" s="557"/>
      <c r="BE556" s="557"/>
      <c r="BF556" s="557"/>
      <c r="BG556" s="557"/>
      <c r="BH556" s="557"/>
      <c r="BI556" s="557"/>
      <c r="BJ556" s="557"/>
      <c r="BK556" s="557"/>
      <c r="BL556" s="557"/>
      <c r="BM556" s="557"/>
      <c r="BN556" s="557"/>
      <c r="BO556" s="557"/>
      <c r="BP556" s="557"/>
      <c r="BQ556" s="557"/>
      <c r="BR556" s="557"/>
      <c r="BS556" s="557"/>
      <c r="BT556" s="557"/>
      <c r="BU556" s="557"/>
      <c r="BV556" s="557"/>
      <c r="BW556" s="557"/>
      <c r="BX556" s="557"/>
      <c r="BY556" s="557"/>
      <c r="BZ556" s="557"/>
      <c r="CA556" s="557"/>
      <c r="CB556" s="557"/>
      <c r="CC556" s="557"/>
      <c r="CD556" s="557"/>
      <c r="CE556" s="557"/>
      <c r="CF556" s="557"/>
      <c r="CG556" s="557"/>
      <c r="CH556" s="557"/>
      <c r="CI556" s="557"/>
      <c r="CJ556" s="557"/>
      <c r="CK556" s="557"/>
      <c r="CL556" s="557"/>
      <c r="CM556" s="557"/>
      <c r="CN556" s="557"/>
      <c r="CO556" s="557"/>
      <c r="CP556" s="557"/>
      <c r="CQ556" s="557"/>
      <c r="CR556" s="557"/>
      <c r="CS556" s="557"/>
      <c r="CT556" s="557"/>
      <c r="CU556" s="557"/>
      <c r="CV556" s="557"/>
      <c r="CW556" s="557"/>
      <c r="CX556" s="557"/>
      <c r="CY556" s="129"/>
      <c r="CZ556" s="129"/>
      <c r="DA556" s="129"/>
      <c r="DB556" s="129"/>
      <c r="DC556" s="129"/>
      <c r="DD556" s="129"/>
      <c r="DE556" s="129"/>
      <c r="DF556" s="129"/>
      <c r="DG556" s="129"/>
      <c r="DH556" s="129"/>
    </row>
    <row r="557" spans="1:112">
      <c r="A557" s="558" t="s">
        <v>1203</v>
      </c>
      <c r="B557" s="560">
        <f t="shared" ref="B557:AG557" si="3997">B29+B73+B117+B161+B205+B249+B293+B337+B381+B425+B469+B513</f>
        <v>14183534.339000007</v>
      </c>
      <c r="C557" s="560">
        <f t="shared" si="3997"/>
        <v>465850.34500000009</v>
      </c>
      <c r="D557" s="560">
        <f t="shared" si="3997"/>
        <v>0</v>
      </c>
      <c r="E557" s="560">
        <f t="shared" si="3997"/>
        <v>0</v>
      </c>
      <c r="F557" s="560">
        <f t="shared" si="3997"/>
        <v>0</v>
      </c>
      <c r="G557" s="560">
        <f t="shared" si="3997"/>
        <v>0</v>
      </c>
      <c r="H557" s="560">
        <f t="shared" si="3997"/>
        <v>0</v>
      </c>
      <c r="I557" s="560">
        <f t="shared" si="3997"/>
        <v>0</v>
      </c>
      <c r="J557" s="560">
        <f t="shared" si="3997"/>
        <v>924.78100000000006</v>
      </c>
      <c r="K557" s="560">
        <f t="shared" si="3997"/>
        <v>3640.9210000000003</v>
      </c>
      <c r="L557" s="560">
        <f t="shared" si="3997"/>
        <v>13347.888000000001</v>
      </c>
      <c r="M557" s="560">
        <f t="shared" si="3997"/>
        <v>27795.166000000005</v>
      </c>
      <c r="N557" s="560">
        <f t="shared" si="3997"/>
        <v>43995.001000000004</v>
      </c>
      <c r="O557" s="560">
        <f t="shared" si="3997"/>
        <v>55920.149000000005</v>
      </c>
      <c r="P557" s="560">
        <f t="shared" si="3997"/>
        <v>61417.099000000002</v>
      </c>
      <c r="Q557" s="560">
        <f t="shared" si="3997"/>
        <v>63014.448000000004</v>
      </c>
      <c r="R557" s="560">
        <f t="shared" si="3997"/>
        <v>62969.179000000004</v>
      </c>
      <c r="S557" s="560">
        <f t="shared" si="3997"/>
        <v>56961.336000000003</v>
      </c>
      <c r="T557" s="560">
        <f t="shared" si="3997"/>
        <v>43128.42300000001</v>
      </c>
      <c r="U557" s="560">
        <f t="shared" si="3997"/>
        <v>23494.610999999997</v>
      </c>
      <c r="V557" s="560">
        <f t="shared" si="3997"/>
        <v>8064.3490000000011</v>
      </c>
      <c r="W557" s="560">
        <f t="shared" si="3997"/>
        <v>1176.9940000000001</v>
      </c>
      <c r="X557" s="560">
        <f t="shared" si="3997"/>
        <v>0</v>
      </c>
      <c r="Y557" s="560">
        <f t="shared" si="3997"/>
        <v>0</v>
      </c>
      <c r="Z557" s="560">
        <f t="shared" si="3997"/>
        <v>0</v>
      </c>
      <c r="AA557" s="560">
        <f t="shared" si="3997"/>
        <v>0</v>
      </c>
      <c r="AB557" s="560">
        <f t="shared" si="3997"/>
        <v>465850.34500000009</v>
      </c>
      <c r="AC557" s="560">
        <f t="shared" si="3997"/>
        <v>0</v>
      </c>
      <c r="AD557" s="560">
        <f t="shared" si="3997"/>
        <v>0</v>
      </c>
      <c r="AE557" s="560">
        <f t="shared" si="3997"/>
        <v>0</v>
      </c>
      <c r="AF557" s="560">
        <f t="shared" si="3997"/>
        <v>0</v>
      </c>
      <c r="AG557" s="560">
        <f t="shared" si="3997"/>
        <v>0</v>
      </c>
      <c r="AH557" s="560">
        <f t="shared" ref="AH557:BM557" si="3998">AH29+AH73+AH117+AH161+AH205+AH249+AH293+AH337+AH381+AH425+AH469+AH513</f>
        <v>0</v>
      </c>
      <c r="AI557" s="560">
        <f t="shared" si="3998"/>
        <v>924.78100000000006</v>
      </c>
      <c r="AJ557" s="560">
        <f t="shared" si="3998"/>
        <v>3640.9210000000003</v>
      </c>
      <c r="AK557" s="560">
        <f t="shared" si="3998"/>
        <v>13347.888000000001</v>
      </c>
      <c r="AL557" s="560">
        <f t="shared" si="3998"/>
        <v>27795.166000000005</v>
      </c>
      <c r="AM557" s="560">
        <f t="shared" si="3998"/>
        <v>43995.001000000004</v>
      </c>
      <c r="AN557" s="560">
        <f t="shared" si="3998"/>
        <v>55920.149000000005</v>
      </c>
      <c r="AO557" s="560">
        <f t="shared" si="3998"/>
        <v>61417.099000000002</v>
      </c>
      <c r="AP557" s="560">
        <f t="shared" si="3998"/>
        <v>63014.448000000004</v>
      </c>
      <c r="AQ557" s="560">
        <f t="shared" si="3998"/>
        <v>62969.179000000004</v>
      </c>
      <c r="AR557" s="560">
        <f t="shared" si="3998"/>
        <v>56961.336000000003</v>
      </c>
      <c r="AS557" s="560">
        <f t="shared" si="3998"/>
        <v>43128.42300000001</v>
      </c>
      <c r="AT557" s="560">
        <f t="shared" si="3998"/>
        <v>23494.610999999997</v>
      </c>
      <c r="AU557" s="560">
        <f t="shared" si="3998"/>
        <v>8064.3490000000011</v>
      </c>
      <c r="AV557" s="560">
        <f t="shared" si="3998"/>
        <v>1176.9940000000001</v>
      </c>
      <c r="AW557" s="560">
        <f t="shared" si="3998"/>
        <v>0</v>
      </c>
      <c r="AX557" s="560">
        <f t="shared" si="3998"/>
        <v>0</v>
      </c>
      <c r="AY557" s="560">
        <f t="shared" si="3998"/>
        <v>0</v>
      </c>
      <c r="AZ557" s="560">
        <f t="shared" si="3998"/>
        <v>0</v>
      </c>
      <c r="BA557" s="560">
        <f t="shared" si="3998"/>
        <v>465850.34500000009</v>
      </c>
      <c r="BB557" s="560">
        <f t="shared" si="3998"/>
        <v>0</v>
      </c>
      <c r="BC557" s="560">
        <f t="shared" si="3998"/>
        <v>0</v>
      </c>
      <c r="BD557" s="560">
        <f t="shared" si="3998"/>
        <v>0</v>
      </c>
      <c r="BE557" s="560">
        <f t="shared" si="3998"/>
        <v>0</v>
      </c>
      <c r="BF557" s="560">
        <f t="shared" si="3998"/>
        <v>0</v>
      </c>
      <c r="BG557" s="560">
        <f t="shared" si="3998"/>
        <v>0</v>
      </c>
      <c r="BH557" s="560">
        <f t="shared" si="3998"/>
        <v>924.78100000000006</v>
      </c>
      <c r="BI557" s="560">
        <f t="shared" si="3998"/>
        <v>3640.9210000000003</v>
      </c>
      <c r="BJ557" s="560">
        <f t="shared" si="3998"/>
        <v>13347.888000000001</v>
      </c>
      <c r="BK557" s="560">
        <f t="shared" si="3998"/>
        <v>27795.166000000005</v>
      </c>
      <c r="BL557" s="560">
        <f t="shared" si="3998"/>
        <v>43995.001000000004</v>
      </c>
      <c r="BM557" s="560">
        <f t="shared" si="3998"/>
        <v>55920.149000000005</v>
      </c>
      <c r="BN557" s="560">
        <f t="shared" ref="BN557:CX557" si="3999">BN29+BN73+BN117+BN161+BN205+BN249+BN293+BN337+BN381+BN425+BN469+BN513</f>
        <v>61417.099000000002</v>
      </c>
      <c r="BO557" s="560">
        <f t="shared" si="3999"/>
        <v>63014.448000000004</v>
      </c>
      <c r="BP557" s="560">
        <f t="shared" si="3999"/>
        <v>62969.179000000004</v>
      </c>
      <c r="BQ557" s="560">
        <f t="shared" si="3999"/>
        <v>56961.336000000003</v>
      </c>
      <c r="BR557" s="560">
        <f t="shared" si="3999"/>
        <v>43128.42300000001</v>
      </c>
      <c r="BS557" s="560">
        <f t="shared" si="3999"/>
        <v>23494.610999999997</v>
      </c>
      <c r="BT557" s="560">
        <f t="shared" si="3999"/>
        <v>8064.3490000000011</v>
      </c>
      <c r="BU557" s="560">
        <f t="shared" si="3999"/>
        <v>1176.9940000000001</v>
      </c>
      <c r="BV557" s="560">
        <f t="shared" si="3999"/>
        <v>0</v>
      </c>
      <c r="BW557" s="560">
        <f t="shared" si="3999"/>
        <v>0</v>
      </c>
      <c r="BX557" s="560">
        <f t="shared" si="3999"/>
        <v>0</v>
      </c>
      <c r="BY557" s="560">
        <f t="shared" si="3999"/>
        <v>0</v>
      </c>
      <c r="BZ557" s="560">
        <f t="shared" si="3999"/>
        <v>465850.34500000009</v>
      </c>
      <c r="CA557" s="560">
        <f t="shared" si="3999"/>
        <v>0</v>
      </c>
      <c r="CB557" s="560">
        <f t="shared" si="3999"/>
        <v>0</v>
      </c>
      <c r="CC557" s="560">
        <f t="shared" si="3999"/>
        <v>0</v>
      </c>
      <c r="CD557" s="560">
        <f t="shared" si="3999"/>
        <v>0</v>
      </c>
      <c r="CE557" s="560">
        <f t="shared" si="3999"/>
        <v>0</v>
      </c>
      <c r="CF557" s="560">
        <f t="shared" si="3999"/>
        <v>0</v>
      </c>
      <c r="CG557" s="560">
        <f t="shared" si="3999"/>
        <v>924.78100000000006</v>
      </c>
      <c r="CH557" s="560">
        <f t="shared" si="3999"/>
        <v>3640.9210000000003</v>
      </c>
      <c r="CI557" s="560">
        <f t="shared" si="3999"/>
        <v>13347.888000000001</v>
      </c>
      <c r="CJ557" s="560">
        <f t="shared" si="3999"/>
        <v>27795.166000000005</v>
      </c>
      <c r="CK557" s="560">
        <f t="shared" si="3999"/>
        <v>43995.001000000004</v>
      </c>
      <c r="CL557" s="560">
        <f t="shared" si="3999"/>
        <v>55920.149000000005</v>
      </c>
      <c r="CM557" s="560">
        <f t="shared" si="3999"/>
        <v>61417.099000000002</v>
      </c>
      <c r="CN557" s="560">
        <f t="shared" si="3999"/>
        <v>63014.448000000004</v>
      </c>
      <c r="CO557" s="560">
        <f t="shared" si="3999"/>
        <v>62969.179000000004</v>
      </c>
      <c r="CP557" s="560">
        <f t="shared" si="3999"/>
        <v>56961.336000000003</v>
      </c>
      <c r="CQ557" s="560">
        <f t="shared" si="3999"/>
        <v>43128.42300000001</v>
      </c>
      <c r="CR557" s="560">
        <f t="shared" si="3999"/>
        <v>23494.610999999997</v>
      </c>
      <c r="CS557" s="560">
        <f t="shared" si="3999"/>
        <v>8064.3490000000011</v>
      </c>
      <c r="CT557" s="560">
        <f t="shared" si="3999"/>
        <v>1176.9940000000001</v>
      </c>
      <c r="CU557" s="560">
        <f t="shared" si="3999"/>
        <v>0</v>
      </c>
      <c r="CV557" s="560">
        <f t="shared" si="3999"/>
        <v>0</v>
      </c>
      <c r="CW557" s="560">
        <f t="shared" si="3999"/>
        <v>0</v>
      </c>
      <c r="CX557" s="560">
        <f t="shared" si="3999"/>
        <v>0</v>
      </c>
      <c r="CY557" s="129"/>
      <c r="CZ557" s="129"/>
      <c r="DA557" s="129"/>
      <c r="DB557" s="129"/>
      <c r="DC557" s="129"/>
      <c r="DD557" s="129"/>
      <c r="DE557" s="129"/>
      <c r="DF557" s="129"/>
      <c r="DG557" s="129"/>
      <c r="DH557" s="129"/>
    </row>
    <row r="558" spans="1:112">
      <c r="A558" s="558" t="s">
        <v>1204</v>
      </c>
      <c r="B558" s="560">
        <f t="shared" ref="B558:AG558" si="4000">B30+B74+B118+B162+B206+B250+B294+B338+B382+B426+B470+B514</f>
        <v>-482438.73700674588</v>
      </c>
      <c r="C558" s="560">
        <f t="shared" si="4000"/>
        <v>-15845.433634829997</v>
      </c>
      <c r="D558" s="560">
        <f t="shared" si="4000"/>
        <v>0</v>
      </c>
      <c r="E558" s="560">
        <f t="shared" si="4000"/>
        <v>0</v>
      </c>
      <c r="F558" s="560">
        <f t="shared" si="4000"/>
        <v>0</v>
      </c>
      <c r="G558" s="560">
        <f t="shared" si="4000"/>
        <v>0</v>
      </c>
      <c r="H558" s="560">
        <f t="shared" si="4000"/>
        <v>0</v>
      </c>
      <c r="I558" s="560">
        <f t="shared" si="4000"/>
        <v>0</v>
      </c>
      <c r="J558" s="560">
        <f t="shared" si="4000"/>
        <v>-31.455500933999989</v>
      </c>
      <c r="K558" s="560">
        <f t="shared" si="4000"/>
        <v>-123.84228689399997</v>
      </c>
      <c r="L558" s="560">
        <f t="shared" si="4000"/>
        <v>-454.01506243199987</v>
      </c>
      <c r="M558" s="560">
        <f t="shared" si="4000"/>
        <v>-945.42477632399971</v>
      </c>
      <c r="N558" s="560">
        <f t="shared" si="4000"/>
        <v>-1496.4459640139996</v>
      </c>
      <c r="O558" s="560">
        <f t="shared" si="4000"/>
        <v>-1902.0679480859994</v>
      </c>
      <c r="P558" s="560">
        <f t="shared" si="4000"/>
        <v>-2089.0412053859991</v>
      </c>
      <c r="Q558" s="560">
        <f t="shared" si="4000"/>
        <v>-2143.3734342719995</v>
      </c>
      <c r="R558" s="560">
        <f t="shared" si="4000"/>
        <v>-2141.8336545059992</v>
      </c>
      <c r="S558" s="560">
        <f t="shared" si="4000"/>
        <v>-1937.4828827039996</v>
      </c>
      <c r="T558" s="560">
        <f t="shared" si="4000"/>
        <v>-1466.9701799219997</v>
      </c>
      <c r="U558" s="560">
        <f t="shared" si="4000"/>
        <v>-799.14569855399986</v>
      </c>
      <c r="V558" s="560">
        <f t="shared" si="4000"/>
        <v>-274.30076688599991</v>
      </c>
      <c r="W558" s="560">
        <f t="shared" si="4000"/>
        <v>-40.034273915999989</v>
      </c>
      <c r="X558" s="560">
        <f t="shared" si="4000"/>
        <v>0</v>
      </c>
      <c r="Y558" s="560">
        <f t="shared" si="4000"/>
        <v>0</v>
      </c>
      <c r="Z558" s="560">
        <f t="shared" si="4000"/>
        <v>0</v>
      </c>
      <c r="AA558" s="560">
        <f t="shared" si="4000"/>
        <v>0</v>
      </c>
      <c r="AB558" s="560">
        <f t="shared" si="4000"/>
        <v>-15845.433634829997</v>
      </c>
      <c r="AC558" s="560">
        <f t="shared" si="4000"/>
        <v>0</v>
      </c>
      <c r="AD558" s="560">
        <f t="shared" si="4000"/>
        <v>0</v>
      </c>
      <c r="AE558" s="560">
        <f t="shared" si="4000"/>
        <v>0</v>
      </c>
      <c r="AF558" s="560">
        <f t="shared" si="4000"/>
        <v>0</v>
      </c>
      <c r="AG558" s="560">
        <f t="shared" si="4000"/>
        <v>0</v>
      </c>
      <c r="AH558" s="560">
        <f t="shared" ref="AH558:BM558" si="4001">AH30+AH74+AH118+AH162+AH206+AH250+AH294+AH338+AH382+AH426+AH470+AH514</f>
        <v>0</v>
      </c>
      <c r="AI558" s="560">
        <f t="shared" si="4001"/>
        <v>-31.455500933999989</v>
      </c>
      <c r="AJ558" s="560">
        <f t="shared" si="4001"/>
        <v>-123.84228689399997</v>
      </c>
      <c r="AK558" s="560">
        <f t="shared" si="4001"/>
        <v>-454.01506243199987</v>
      </c>
      <c r="AL558" s="560">
        <f t="shared" si="4001"/>
        <v>-945.42477632399971</v>
      </c>
      <c r="AM558" s="560">
        <f t="shared" si="4001"/>
        <v>-1496.4459640139996</v>
      </c>
      <c r="AN558" s="560">
        <f t="shared" si="4001"/>
        <v>-1902.0679480859994</v>
      </c>
      <c r="AO558" s="560">
        <f t="shared" si="4001"/>
        <v>-2089.0412053859991</v>
      </c>
      <c r="AP558" s="560">
        <f t="shared" si="4001"/>
        <v>-2143.3734342719995</v>
      </c>
      <c r="AQ558" s="560">
        <f t="shared" si="4001"/>
        <v>-2141.8336545059992</v>
      </c>
      <c r="AR558" s="560">
        <f t="shared" si="4001"/>
        <v>-1937.4828827039996</v>
      </c>
      <c r="AS558" s="560">
        <f t="shared" si="4001"/>
        <v>-1466.9701799219997</v>
      </c>
      <c r="AT558" s="560">
        <f t="shared" si="4001"/>
        <v>-799.14569855399986</v>
      </c>
      <c r="AU558" s="560">
        <f t="shared" si="4001"/>
        <v>-274.30076688599991</v>
      </c>
      <c r="AV558" s="560">
        <f t="shared" si="4001"/>
        <v>-40.034273915999989</v>
      </c>
      <c r="AW558" s="560">
        <f t="shared" si="4001"/>
        <v>0</v>
      </c>
      <c r="AX558" s="560">
        <f t="shared" si="4001"/>
        <v>0</v>
      </c>
      <c r="AY558" s="560">
        <f t="shared" si="4001"/>
        <v>0</v>
      </c>
      <c r="AZ558" s="560">
        <f t="shared" si="4001"/>
        <v>0</v>
      </c>
      <c r="BA558" s="560">
        <f t="shared" si="4001"/>
        <v>-15845.433634829997</v>
      </c>
      <c r="BB558" s="560">
        <f t="shared" si="4001"/>
        <v>0</v>
      </c>
      <c r="BC558" s="560">
        <f t="shared" si="4001"/>
        <v>0</v>
      </c>
      <c r="BD558" s="560">
        <f t="shared" si="4001"/>
        <v>0</v>
      </c>
      <c r="BE558" s="560">
        <f t="shared" si="4001"/>
        <v>0</v>
      </c>
      <c r="BF558" s="560">
        <f t="shared" si="4001"/>
        <v>0</v>
      </c>
      <c r="BG558" s="560">
        <f t="shared" si="4001"/>
        <v>0</v>
      </c>
      <c r="BH558" s="560">
        <f t="shared" si="4001"/>
        <v>-31.455500933999989</v>
      </c>
      <c r="BI558" s="560">
        <f t="shared" si="4001"/>
        <v>-123.84228689399997</v>
      </c>
      <c r="BJ558" s="560">
        <f t="shared" si="4001"/>
        <v>-454.01506243199987</v>
      </c>
      <c r="BK558" s="560">
        <f t="shared" si="4001"/>
        <v>-945.42477632399971</v>
      </c>
      <c r="BL558" s="560">
        <f t="shared" si="4001"/>
        <v>-1496.4459640139996</v>
      </c>
      <c r="BM558" s="560">
        <f t="shared" si="4001"/>
        <v>-1902.0679480859994</v>
      </c>
      <c r="BN558" s="560">
        <f t="shared" ref="BN558:CX558" si="4002">BN30+BN74+BN118+BN162+BN206+BN250+BN294+BN338+BN382+BN426+BN470+BN514</f>
        <v>-2089.0412053859991</v>
      </c>
      <c r="BO558" s="560">
        <f t="shared" si="4002"/>
        <v>-2143.3734342719995</v>
      </c>
      <c r="BP558" s="560">
        <f t="shared" si="4002"/>
        <v>-2141.8336545059992</v>
      </c>
      <c r="BQ558" s="560">
        <f t="shared" si="4002"/>
        <v>-1937.4828827039996</v>
      </c>
      <c r="BR558" s="560">
        <f t="shared" si="4002"/>
        <v>-1466.9701799219997</v>
      </c>
      <c r="BS558" s="560">
        <f t="shared" si="4002"/>
        <v>-799.14569855399986</v>
      </c>
      <c r="BT558" s="560">
        <f t="shared" si="4002"/>
        <v>-274.30076688599991</v>
      </c>
      <c r="BU558" s="560">
        <f t="shared" si="4002"/>
        <v>-40.034273915999989</v>
      </c>
      <c r="BV558" s="560">
        <f t="shared" si="4002"/>
        <v>0</v>
      </c>
      <c r="BW558" s="560">
        <f t="shared" si="4002"/>
        <v>0</v>
      </c>
      <c r="BX558" s="560">
        <f t="shared" si="4002"/>
        <v>0</v>
      </c>
      <c r="BY558" s="560">
        <f t="shared" si="4002"/>
        <v>0</v>
      </c>
      <c r="BZ558" s="560">
        <f t="shared" si="4002"/>
        <v>-15845.433634829997</v>
      </c>
      <c r="CA558" s="560">
        <f t="shared" si="4002"/>
        <v>0</v>
      </c>
      <c r="CB558" s="560">
        <f t="shared" si="4002"/>
        <v>0</v>
      </c>
      <c r="CC558" s="560">
        <f t="shared" si="4002"/>
        <v>0</v>
      </c>
      <c r="CD558" s="560">
        <f t="shared" si="4002"/>
        <v>0</v>
      </c>
      <c r="CE558" s="560">
        <f t="shared" si="4002"/>
        <v>0</v>
      </c>
      <c r="CF558" s="560">
        <f t="shared" si="4002"/>
        <v>0</v>
      </c>
      <c r="CG558" s="560">
        <f t="shared" si="4002"/>
        <v>-31.455500933999989</v>
      </c>
      <c r="CH558" s="560">
        <f t="shared" si="4002"/>
        <v>-123.84228689399997</v>
      </c>
      <c r="CI558" s="560">
        <f t="shared" si="4002"/>
        <v>-454.01506243199987</v>
      </c>
      <c r="CJ558" s="560">
        <f t="shared" si="4002"/>
        <v>-945.42477632399971</v>
      </c>
      <c r="CK558" s="560">
        <f t="shared" si="4002"/>
        <v>-1496.4459640139996</v>
      </c>
      <c r="CL558" s="560">
        <f t="shared" si="4002"/>
        <v>-1902.0679480859994</v>
      </c>
      <c r="CM558" s="560">
        <f t="shared" si="4002"/>
        <v>-2089.0412053859991</v>
      </c>
      <c r="CN558" s="560">
        <f t="shared" si="4002"/>
        <v>-2143.3734342719995</v>
      </c>
      <c r="CO558" s="560">
        <f t="shared" si="4002"/>
        <v>-2141.8336545059992</v>
      </c>
      <c r="CP558" s="560">
        <f t="shared" si="4002"/>
        <v>-1937.4828827039996</v>
      </c>
      <c r="CQ558" s="560">
        <f t="shared" si="4002"/>
        <v>-1466.9701799219997</v>
      </c>
      <c r="CR558" s="560">
        <f t="shared" si="4002"/>
        <v>-799.14569855399986</v>
      </c>
      <c r="CS558" s="560">
        <f t="shared" si="4002"/>
        <v>-274.30076688599991</v>
      </c>
      <c r="CT558" s="560">
        <f t="shared" si="4002"/>
        <v>-40.034273915999989</v>
      </c>
      <c r="CU558" s="560">
        <f t="shared" si="4002"/>
        <v>0</v>
      </c>
      <c r="CV558" s="560">
        <f t="shared" si="4002"/>
        <v>0</v>
      </c>
      <c r="CW558" s="560">
        <f t="shared" si="4002"/>
        <v>0</v>
      </c>
      <c r="CX558" s="560">
        <f t="shared" si="4002"/>
        <v>0</v>
      </c>
      <c r="CY558" s="129"/>
      <c r="CZ558" s="129"/>
      <c r="DA558" s="129"/>
      <c r="DB558" s="129"/>
      <c r="DC558" s="129"/>
      <c r="DD558" s="129"/>
      <c r="DE558" s="129"/>
      <c r="DF558" s="129"/>
      <c r="DG558" s="129"/>
      <c r="DH558" s="129"/>
    </row>
    <row r="559" spans="1:112">
      <c r="A559" s="556" t="s">
        <v>1157</v>
      </c>
      <c r="B559" s="560">
        <f t="shared" ref="B559:AG559" si="4003">B31+B75+B119+B163+B207+B251+B295+B339+B383+B427+B471+B515</f>
        <v>13701095.601993255</v>
      </c>
      <c r="C559" s="560">
        <f t="shared" si="4003"/>
        <v>450004.91136517009</v>
      </c>
      <c r="D559" s="560">
        <f t="shared" si="4003"/>
        <v>0</v>
      </c>
      <c r="E559" s="560">
        <f t="shared" si="4003"/>
        <v>0</v>
      </c>
      <c r="F559" s="560">
        <f t="shared" si="4003"/>
        <v>0</v>
      </c>
      <c r="G559" s="560">
        <f t="shared" si="4003"/>
        <v>0</v>
      </c>
      <c r="H559" s="560">
        <f t="shared" si="4003"/>
        <v>0</v>
      </c>
      <c r="I559" s="560">
        <f t="shared" si="4003"/>
        <v>0</v>
      </c>
      <c r="J559" s="560">
        <f t="shared" si="4003"/>
        <v>893.32549906600002</v>
      </c>
      <c r="K559" s="560">
        <f t="shared" si="4003"/>
        <v>3517.0787131060001</v>
      </c>
      <c r="L559" s="560">
        <f t="shared" si="4003"/>
        <v>12893.872937568</v>
      </c>
      <c r="M559" s="560">
        <f t="shared" si="4003"/>
        <v>26849.741223676003</v>
      </c>
      <c r="N559" s="560">
        <f t="shared" si="4003"/>
        <v>42498.555035986006</v>
      </c>
      <c r="O559" s="560">
        <f t="shared" si="4003"/>
        <v>54018.081051914007</v>
      </c>
      <c r="P559" s="560">
        <f t="shared" si="4003"/>
        <v>59328.057794613997</v>
      </c>
      <c r="Q559" s="560">
        <f t="shared" si="4003"/>
        <v>60871.074565728013</v>
      </c>
      <c r="R559" s="560">
        <f t="shared" si="4003"/>
        <v>60827.345345494003</v>
      </c>
      <c r="S559" s="560">
        <f t="shared" si="4003"/>
        <v>55023.853117295999</v>
      </c>
      <c r="T559" s="560">
        <f t="shared" si="4003"/>
        <v>41661.452820077997</v>
      </c>
      <c r="U559" s="560">
        <f t="shared" si="4003"/>
        <v>22695.465301445998</v>
      </c>
      <c r="V559" s="560">
        <f t="shared" si="4003"/>
        <v>7790.0482331140001</v>
      </c>
      <c r="W559" s="560">
        <f t="shared" si="4003"/>
        <v>1136.9597260840001</v>
      </c>
      <c r="X559" s="560">
        <f t="shared" si="4003"/>
        <v>0</v>
      </c>
      <c r="Y559" s="560">
        <f t="shared" si="4003"/>
        <v>0</v>
      </c>
      <c r="Z559" s="560">
        <f t="shared" si="4003"/>
        <v>0</v>
      </c>
      <c r="AA559" s="560">
        <f t="shared" si="4003"/>
        <v>0</v>
      </c>
      <c r="AB559" s="560">
        <f t="shared" si="4003"/>
        <v>450004.91136517009</v>
      </c>
      <c r="AC559" s="560">
        <f t="shared" si="4003"/>
        <v>0</v>
      </c>
      <c r="AD559" s="560">
        <f t="shared" si="4003"/>
        <v>0</v>
      </c>
      <c r="AE559" s="560">
        <f t="shared" si="4003"/>
        <v>0</v>
      </c>
      <c r="AF559" s="560">
        <f t="shared" si="4003"/>
        <v>0</v>
      </c>
      <c r="AG559" s="560">
        <f t="shared" si="4003"/>
        <v>0</v>
      </c>
      <c r="AH559" s="560">
        <f t="shared" ref="AH559:BM559" si="4004">AH31+AH75+AH119+AH163+AH207+AH251+AH295+AH339+AH383+AH427+AH471+AH515</f>
        <v>0</v>
      </c>
      <c r="AI559" s="560">
        <f t="shared" si="4004"/>
        <v>893.32549906600002</v>
      </c>
      <c r="AJ559" s="560">
        <f t="shared" si="4004"/>
        <v>3517.0787131060001</v>
      </c>
      <c r="AK559" s="560">
        <f t="shared" si="4004"/>
        <v>12893.872937568</v>
      </c>
      <c r="AL559" s="560">
        <f t="shared" si="4004"/>
        <v>26849.741223676003</v>
      </c>
      <c r="AM559" s="560">
        <f t="shared" si="4004"/>
        <v>42498.555035986006</v>
      </c>
      <c r="AN559" s="560">
        <f t="shared" si="4004"/>
        <v>54018.081051914007</v>
      </c>
      <c r="AO559" s="560">
        <f t="shared" si="4004"/>
        <v>59328.057794613997</v>
      </c>
      <c r="AP559" s="560">
        <f t="shared" si="4004"/>
        <v>60871.074565728013</v>
      </c>
      <c r="AQ559" s="560">
        <f t="shared" si="4004"/>
        <v>60827.345345494003</v>
      </c>
      <c r="AR559" s="560">
        <f t="shared" si="4004"/>
        <v>55023.853117295999</v>
      </c>
      <c r="AS559" s="560">
        <f t="shared" si="4004"/>
        <v>41661.452820077997</v>
      </c>
      <c r="AT559" s="560">
        <f t="shared" si="4004"/>
        <v>22695.465301445998</v>
      </c>
      <c r="AU559" s="560">
        <f t="shared" si="4004"/>
        <v>7790.0482331140001</v>
      </c>
      <c r="AV559" s="560">
        <f t="shared" si="4004"/>
        <v>1136.9597260840001</v>
      </c>
      <c r="AW559" s="560">
        <f t="shared" si="4004"/>
        <v>0</v>
      </c>
      <c r="AX559" s="560">
        <f t="shared" si="4004"/>
        <v>0</v>
      </c>
      <c r="AY559" s="560">
        <f t="shared" si="4004"/>
        <v>0</v>
      </c>
      <c r="AZ559" s="560">
        <f t="shared" si="4004"/>
        <v>0</v>
      </c>
      <c r="BA559" s="560">
        <f t="shared" si="4004"/>
        <v>450004.91136517009</v>
      </c>
      <c r="BB559" s="560">
        <f t="shared" si="4004"/>
        <v>0</v>
      </c>
      <c r="BC559" s="560">
        <f t="shared" si="4004"/>
        <v>0</v>
      </c>
      <c r="BD559" s="560">
        <f t="shared" si="4004"/>
        <v>0</v>
      </c>
      <c r="BE559" s="560">
        <f t="shared" si="4004"/>
        <v>0</v>
      </c>
      <c r="BF559" s="560">
        <f t="shared" si="4004"/>
        <v>0</v>
      </c>
      <c r="BG559" s="560">
        <f t="shared" si="4004"/>
        <v>0</v>
      </c>
      <c r="BH559" s="560">
        <f t="shared" si="4004"/>
        <v>893.32549906600002</v>
      </c>
      <c r="BI559" s="560">
        <f t="shared" si="4004"/>
        <v>3517.0787131060001</v>
      </c>
      <c r="BJ559" s="560">
        <f t="shared" si="4004"/>
        <v>12893.872937568</v>
      </c>
      <c r="BK559" s="560">
        <f t="shared" si="4004"/>
        <v>26849.741223676003</v>
      </c>
      <c r="BL559" s="560">
        <f t="shared" si="4004"/>
        <v>42498.555035986006</v>
      </c>
      <c r="BM559" s="560">
        <f t="shared" si="4004"/>
        <v>54018.081051914007</v>
      </c>
      <c r="BN559" s="560">
        <f t="shared" ref="BN559:CX559" si="4005">BN31+BN75+BN119+BN163+BN207+BN251+BN295+BN339+BN383+BN427+BN471+BN515</f>
        <v>59328.057794613997</v>
      </c>
      <c r="BO559" s="560">
        <f t="shared" si="4005"/>
        <v>60871.074565728013</v>
      </c>
      <c r="BP559" s="560">
        <f t="shared" si="4005"/>
        <v>60827.345345494003</v>
      </c>
      <c r="BQ559" s="560">
        <f t="shared" si="4005"/>
        <v>55023.853117295999</v>
      </c>
      <c r="BR559" s="560">
        <f t="shared" si="4005"/>
        <v>41661.452820077997</v>
      </c>
      <c r="BS559" s="560">
        <f t="shared" si="4005"/>
        <v>22695.465301445998</v>
      </c>
      <c r="BT559" s="560">
        <f t="shared" si="4005"/>
        <v>7790.0482331140001</v>
      </c>
      <c r="BU559" s="560">
        <f t="shared" si="4005"/>
        <v>1136.9597260840001</v>
      </c>
      <c r="BV559" s="560">
        <f t="shared" si="4005"/>
        <v>0</v>
      </c>
      <c r="BW559" s="560">
        <f t="shared" si="4005"/>
        <v>0</v>
      </c>
      <c r="BX559" s="560">
        <f t="shared" si="4005"/>
        <v>0</v>
      </c>
      <c r="BY559" s="560">
        <f t="shared" si="4005"/>
        <v>0</v>
      </c>
      <c r="BZ559" s="560">
        <f t="shared" si="4005"/>
        <v>450004.91136517009</v>
      </c>
      <c r="CA559" s="560">
        <f t="shared" si="4005"/>
        <v>0</v>
      </c>
      <c r="CB559" s="560">
        <f t="shared" si="4005"/>
        <v>0</v>
      </c>
      <c r="CC559" s="560">
        <f t="shared" si="4005"/>
        <v>0</v>
      </c>
      <c r="CD559" s="560">
        <f t="shared" si="4005"/>
        <v>0</v>
      </c>
      <c r="CE559" s="560">
        <f t="shared" si="4005"/>
        <v>0</v>
      </c>
      <c r="CF559" s="560">
        <f t="shared" si="4005"/>
        <v>0</v>
      </c>
      <c r="CG559" s="560">
        <f t="shared" si="4005"/>
        <v>893.32549906600002</v>
      </c>
      <c r="CH559" s="560">
        <f t="shared" si="4005"/>
        <v>3517.0787131060001</v>
      </c>
      <c r="CI559" s="560">
        <f t="shared" si="4005"/>
        <v>12893.872937568</v>
      </c>
      <c r="CJ559" s="560">
        <f t="shared" si="4005"/>
        <v>26849.741223676003</v>
      </c>
      <c r="CK559" s="560">
        <f t="shared" si="4005"/>
        <v>42498.555035986006</v>
      </c>
      <c r="CL559" s="560">
        <f t="shared" si="4005"/>
        <v>54018.081051914007</v>
      </c>
      <c r="CM559" s="560">
        <f t="shared" si="4005"/>
        <v>59328.057794613997</v>
      </c>
      <c r="CN559" s="560">
        <f t="shared" si="4005"/>
        <v>60871.074565728013</v>
      </c>
      <c r="CO559" s="560">
        <f t="shared" si="4005"/>
        <v>60827.345345494003</v>
      </c>
      <c r="CP559" s="560">
        <f t="shared" si="4005"/>
        <v>55023.853117295999</v>
      </c>
      <c r="CQ559" s="560">
        <f t="shared" si="4005"/>
        <v>41661.452820077997</v>
      </c>
      <c r="CR559" s="560">
        <f t="shared" si="4005"/>
        <v>22695.465301445998</v>
      </c>
      <c r="CS559" s="560">
        <f t="shared" si="4005"/>
        <v>7790.0482331140001</v>
      </c>
      <c r="CT559" s="560">
        <f t="shared" si="4005"/>
        <v>1136.9597260840001</v>
      </c>
      <c r="CU559" s="560">
        <f t="shared" si="4005"/>
        <v>0</v>
      </c>
      <c r="CV559" s="560">
        <f t="shared" si="4005"/>
        <v>0</v>
      </c>
      <c r="CW559" s="560">
        <f t="shared" si="4005"/>
        <v>0</v>
      </c>
      <c r="CX559" s="560">
        <f t="shared" si="4005"/>
        <v>0</v>
      </c>
      <c r="CY559" s="129"/>
      <c r="CZ559" s="129"/>
      <c r="DA559" s="129"/>
      <c r="DB559" s="129"/>
      <c r="DC559" s="129"/>
      <c r="DD559" s="129"/>
      <c r="DE559" s="129"/>
      <c r="DF559" s="129"/>
      <c r="DG559" s="129"/>
      <c r="DH559" s="129"/>
    </row>
    <row r="560" spans="1:112">
      <c r="A560" s="558" t="s">
        <v>1205</v>
      </c>
      <c r="B560" s="560">
        <f t="shared" ref="B560:AG560" si="4006">B32+B76+B120+B164+B208+B252+B296+B340+B384+B428+B472+B516</f>
        <v>-464893.82935591397</v>
      </c>
      <c r="C560" s="560">
        <f t="shared" si="4006"/>
        <v>-15282.187660702</v>
      </c>
      <c r="D560" s="560">
        <f t="shared" si="4006"/>
        <v>0</v>
      </c>
      <c r="E560" s="560">
        <f t="shared" si="4006"/>
        <v>0</v>
      </c>
      <c r="F560" s="560">
        <f t="shared" si="4006"/>
        <v>0</v>
      </c>
      <c r="G560" s="560">
        <f t="shared" si="4006"/>
        <v>0</v>
      </c>
      <c r="H560" s="560">
        <f t="shared" si="4006"/>
        <v>0</v>
      </c>
      <c r="I560" s="560">
        <f t="shared" si="4006"/>
        <v>0</v>
      </c>
      <c r="J560" s="560">
        <f t="shared" si="4006"/>
        <v>-333.247031462</v>
      </c>
      <c r="K560" s="560">
        <f t="shared" si="4006"/>
        <v>-735.21140900599994</v>
      </c>
      <c r="L560" s="560">
        <f t="shared" si="4006"/>
        <v>-1096.247031462</v>
      </c>
      <c r="M560" s="560">
        <f t="shared" si="4006"/>
        <v>-1308</v>
      </c>
      <c r="N560" s="560">
        <f t="shared" si="4006"/>
        <v>-1308</v>
      </c>
      <c r="O560" s="560">
        <f t="shared" si="4006"/>
        <v>-1308</v>
      </c>
      <c r="P560" s="560">
        <f t="shared" si="4006"/>
        <v>-1308</v>
      </c>
      <c r="Q560" s="560">
        <f t="shared" si="4006"/>
        <v>-1308</v>
      </c>
      <c r="R560" s="560">
        <f t="shared" si="4006"/>
        <v>-1308</v>
      </c>
      <c r="S560" s="560">
        <f t="shared" si="4006"/>
        <v>-1308</v>
      </c>
      <c r="T560" s="560">
        <f t="shared" si="4006"/>
        <v>-1308</v>
      </c>
      <c r="U560" s="560">
        <f t="shared" si="4006"/>
        <v>-1308</v>
      </c>
      <c r="V560" s="560">
        <f t="shared" si="4006"/>
        <v>-884.49406292399999</v>
      </c>
      <c r="W560" s="560">
        <f t="shared" si="4006"/>
        <v>-460.98812584799998</v>
      </c>
      <c r="X560" s="560">
        <f t="shared" si="4006"/>
        <v>0</v>
      </c>
      <c r="Y560" s="560">
        <f t="shared" si="4006"/>
        <v>0</v>
      </c>
      <c r="Z560" s="560">
        <f t="shared" si="4006"/>
        <v>0</v>
      </c>
      <c r="AA560" s="560">
        <f t="shared" si="4006"/>
        <v>0</v>
      </c>
      <c r="AB560" s="560">
        <f t="shared" si="4006"/>
        <v>-15282.187660702</v>
      </c>
      <c r="AC560" s="560">
        <f t="shared" si="4006"/>
        <v>0</v>
      </c>
      <c r="AD560" s="560">
        <f t="shared" si="4006"/>
        <v>0</v>
      </c>
      <c r="AE560" s="560">
        <f t="shared" si="4006"/>
        <v>0</v>
      </c>
      <c r="AF560" s="560">
        <f t="shared" si="4006"/>
        <v>0</v>
      </c>
      <c r="AG560" s="560">
        <f t="shared" si="4006"/>
        <v>0</v>
      </c>
      <c r="AH560" s="560">
        <f t="shared" ref="AH560:BM560" si="4007">AH32+AH76+AH120+AH164+AH208+AH252+AH296+AH340+AH384+AH428+AH472+AH516</f>
        <v>0</v>
      </c>
      <c r="AI560" s="560">
        <f t="shared" si="4007"/>
        <v>-333.247031462</v>
      </c>
      <c r="AJ560" s="560">
        <f t="shared" si="4007"/>
        <v>-735.21140900599994</v>
      </c>
      <c r="AK560" s="560">
        <f t="shared" si="4007"/>
        <v>-1096.247031462</v>
      </c>
      <c r="AL560" s="560">
        <f t="shared" si="4007"/>
        <v>-1308</v>
      </c>
      <c r="AM560" s="560">
        <f t="shared" si="4007"/>
        <v>-1308</v>
      </c>
      <c r="AN560" s="560">
        <f t="shared" si="4007"/>
        <v>-1308</v>
      </c>
      <c r="AO560" s="560">
        <f t="shared" si="4007"/>
        <v>-1308</v>
      </c>
      <c r="AP560" s="560">
        <f t="shared" si="4007"/>
        <v>-1308</v>
      </c>
      <c r="AQ560" s="560">
        <f t="shared" si="4007"/>
        <v>-1308</v>
      </c>
      <c r="AR560" s="560">
        <f t="shared" si="4007"/>
        <v>-1308</v>
      </c>
      <c r="AS560" s="560">
        <f t="shared" si="4007"/>
        <v>-1308</v>
      </c>
      <c r="AT560" s="560">
        <f t="shared" si="4007"/>
        <v>-1308</v>
      </c>
      <c r="AU560" s="560">
        <f t="shared" si="4007"/>
        <v>-884.49406292399999</v>
      </c>
      <c r="AV560" s="560">
        <f t="shared" si="4007"/>
        <v>-460.98812584799998</v>
      </c>
      <c r="AW560" s="560">
        <f t="shared" si="4007"/>
        <v>0</v>
      </c>
      <c r="AX560" s="560">
        <f t="shared" si="4007"/>
        <v>0</v>
      </c>
      <c r="AY560" s="560">
        <f t="shared" si="4007"/>
        <v>0</v>
      </c>
      <c r="AZ560" s="560">
        <f t="shared" si="4007"/>
        <v>0</v>
      </c>
      <c r="BA560" s="560">
        <f t="shared" si="4007"/>
        <v>-15282.187660702</v>
      </c>
      <c r="BB560" s="560">
        <f t="shared" si="4007"/>
        <v>0</v>
      </c>
      <c r="BC560" s="560">
        <f t="shared" si="4007"/>
        <v>0</v>
      </c>
      <c r="BD560" s="560">
        <f t="shared" si="4007"/>
        <v>0</v>
      </c>
      <c r="BE560" s="560">
        <f t="shared" si="4007"/>
        <v>0</v>
      </c>
      <c r="BF560" s="560">
        <f t="shared" si="4007"/>
        <v>0</v>
      </c>
      <c r="BG560" s="560">
        <f t="shared" si="4007"/>
        <v>0</v>
      </c>
      <c r="BH560" s="560">
        <f t="shared" si="4007"/>
        <v>-333.247031462</v>
      </c>
      <c r="BI560" s="560">
        <f t="shared" si="4007"/>
        <v>-735.21140900599994</v>
      </c>
      <c r="BJ560" s="560">
        <f t="shared" si="4007"/>
        <v>-1096.247031462</v>
      </c>
      <c r="BK560" s="560">
        <f t="shared" si="4007"/>
        <v>-1308</v>
      </c>
      <c r="BL560" s="560">
        <f t="shared" si="4007"/>
        <v>-1308</v>
      </c>
      <c r="BM560" s="560">
        <f t="shared" si="4007"/>
        <v>-1308</v>
      </c>
      <c r="BN560" s="560">
        <f t="shared" ref="BN560:CX560" si="4008">BN32+BN76+BN120+BN164+BN208+BN252+BN296+BN340+BN384+BN428+BN472+BN516</f>
        <v>-1308</v>
      </c>
      <c r="BO560" s="560">
        <f t="shared" si="4008"/>
        <v>-1308</v>
      </c>
      <c r="BP560" s="560">
        <f t="shared" si="4008"/>
        <v>-1308</v>
      </c>
      <c r="BQ560" s="560">
        <f t="shared" si="4008"/>
        <v>-1308</v>
      </c>
      <c r="BR560" s="560">
        <f t="shared" si="4008"/>
        <v>-1308</v>
      </c>
      <c r="BS560" s="560">
        <f t="shared" si="4008"/>
        <v>-1308</v>
      </c>
      <c r="BT560" s="560">
        <f t="shared" si="4008"/>
        <v>-884.49406292399999</v>
      </c>
      <c r="BU560" s="560">
        <f t="shared" si="4008"/>
        <v>-460.98812584799998</v>
      </c>
      <c r="BV560" s="560">
        <f t="shared" si="4008"/>
        <v>0</v>
      </c>
      <c r="BW560" s="560">
        <f t="shared" si="4008"/>
        <v>0</v>
      </c>
      <c r="BX560" s="560">
        <f t="shared" si="4008"/>
        <v>0</v>
      </c>
      <c r="BY560" s="560">
        <f t="shared" si="4008"/>
        <v>0</v>
      </c>
      <c r="BZ560" s="560">
        <f t="shared" si="4008"/>
        <v>-15282.187660702</v>
      </c>
      <c r="CA560" s="560">
        <f t="shared" si="4008"/>
        <v>0</v>
      </c>
      <c r="CB560" s="560">
        <f t="shared" si="4008"/>
        <v>0</v>
      </c>
      <c r="CC560" s="560">
        <f t="shared" si="4008"/>
        <v>0</v>
      </c>
      <c r="CD560" s="560">
        <f t="shared" si="4008"/>
        <v>0</v>
      </c>
      <c r="CE560" s="560">
        <f t="shared" si="4008"/>
        <v>0</v>
      </c>
      <c r="CF560" s="560">
        <f t="shared" si="4008"/>
        <v>0</v>
      </c>
      <c r="CG560" s="560">
        <f t="shared" si="4008"/>
        <v>-333.247031462</v>
      </c>
      <c r="CH560" s="560">
        <f t="shared" si="4008"/>
        <v>-735.21140900599994</v>
      </c>
      <c r="CI560" s="560">
        <f t="shared" si="4008"/>
        <v>-1096.247031462</v>
      </c>
      <c r="CJ560" s="560">
        <f t="shared" si="4008"/>
        <v>-1308</v>
      </c>
      <c r="CK560" s="560">
        <f t="shared" si="4008"/>
        <v>-1308</v>
      </c>
      <c r="CL560" s="560">
        <f t="shared" si="4008"/>
        <v>-1308</v>
      </c>
      <c r="CM560" s="560">
        <f t="shared" si="4008"/>
        <v>-1308</v>
      </c>
      <c r="CN560" s="560">
        <f t="shared" si="4008"/>
        <v>-1308</v>
      </c>
      <c r="CO560" s="560">
        <f t="shared" si="4008"/>
        <v>-1308</v>
      </c>
      <c r="CP560" s="560">
        <f t="shared" si="4008"/>
        <v>-1308</v>
      </c>
      <c r="CQ560" s="560">
        <f t="shared" si="4008"/>
        <v>-1308</v>
      </c>
      <c r="CR560" s="560">
        <f t="shared" si="4008"/>
        <v>-1308</v>
      </c>
      <c r="CS560" s="560">
        <f t="shared" si="4008"/>
        <v>-884.49406292399999</v>
      </c>
      <c r="CT560" s="560">
        <f t="shared" si="4008"/>
        <v>-460.98812584799998</v>
      </c>
      <c r="CU560" s="560">
        <f t="shared" si="4008"/>
        <v>0</v>
      </c>
      <c r="CV560" s="560">
        <f t="shared" si="4008"/>
        <v>0</v>
      </c>
      <c r="CW560" s="560">
        <f t="shared" si="4008"/>
        <v>0</v>
      </c>
      <c r="CX560" s="560">
        <f t="shared" si="4008"/>
        <v>0</v>
      </c>
      <c r="CY560" s="129"/>
      <c r="CZ560" s="129"/>
      <c r="DA560" s="129"/>
      <c r="DB560" s="129"/>
      <c r="DC560" s="129"/>
      <c r="DD560" s="129"/>
      <c r="DE560" s="129"/>
      <c r="DF560" s="129"/>
      <c r="DG560" s="129"/>
      <c r="DH560" s="129"/>
    </row>
    <row r="561" spans="1:112">
      <c r="A561" s="558" t="s">
        <v>1206</v>
      </c>
      <c r="B561" s="560">
        <f t="shared" ref="B561:AG561" si="4009">B33+B77+B121+B165+B209+B253+B297+B341+B385+B429+B473+B517</f>
        <v>13236201.772637343</v>
      </c>
      <c r="C561" s="560">
        <f t="shared" si="4009"/>
        <v>434722.72370446799</v>
      </c>
      <c r="D561" s="560">
        <f t="shared" si="4009"/>
        <v>0</v>
      </c>
      <c r="E561" s="560">
        <f t="shared" si="4009"/>
        <v>0</v>
      </c>
      <c r="F561" s="560">
        <f t="shared" si="4009"/>
        <v>0</v>
      </c>
      <c r="G561" s="560">
        <f t="shared" si="4009"/>
        <v>0</v>
      </c>
      <c r="H561" s="560">
        <f t="shared" si="4009"/>
        <v>0</v>
      </c>
      <c r="I561" s="560">
        <f t="shared" si="4009"/>
        <v>0</v>
      </c>
      <c r="J561" s="560">
        <f t="shared" si="4009"/>
        <v>560.07846760400014</v>
      </c>
      <c r="K561" s="560">
        <f t="shared" si="4009"/>
        <v>2781.8673041000002</v>
      </c>
      <c r="L561" s="560">
        <f t="shared" si="4009"/>
        <v>11797.625906106001</v>
      </c>
      <c r="M561" s="560">
        <f t="shared" si="4009"/>
        <v>25541.741223676003</v>
      </c>
      <c r="N561" s="560">
        <f t="shared" si="4009"/>
        <v>41190.555035986006</v>
      </c>
      <c r="O561" s="560">
        <f t="shared" si="4009"/>
        <v>52710.081051914007</v>
      </c>
      <c r="P561" s="560">
        <f t="shared" si="4009"/>
        <v>58020.057794613997</v>
      </c>
      <c r="Q561" s="560">
        <f t="shared" si="4009"/>
        <v>59563.074565728013</v>
      </c>
      <c r="R561" s="560">
        <f t="shared" si="4009"/>
        <v>59519.345345494003</v>
      </c>
      <c r="S561" s="560">
        <f t="shared" si="4009"/>
        <v>53715.853117295999</v>
      </c>
      <c r="T561" s="560">
        <f t="shared" si="4009"/>
        <v>40353.452820077997</v>
      </c>
      <c r="U561" s="560">
        <f t="shared" si="4009"/>
        <v>21387.465301445998</v>
      </c>
      <c r="V561" s="560">
        <f t="shared" si="4009"/>
        <v>6905.5541701900001</v>
      </c>
      <c r="W561" s="560">
        <f t="shared" si="4009"/>
        <v>675.97160023599997</v>
      </c>
      <c r="X561" s="560">
        <f t="shared" si="4009"/>
        <v>0</v>
      </c>
      <c r="Y561" s="560">
        <f t="shared" si="4009"/>
        <v>0</v>
      </c>
      <c r="Z561" s="560">
        <f t="shared" si="4009"/>
        <v>0</v>
      </c>
      <c r="AA561" s="560">
        <f t="shared" si="4009"/>
        <v>0</v>
      </c>
      <c r="AB561" s="560">
        <f t="shared" si="4009"/>
        <v>434722.72370446799</v>
      </c>
      <c r="AC561" s="560">
        <f t="shared" si="4009"/>
        <v>0</v>
      </c>
      <c r="AD561" s="560">
        <f t="shared" si="4009"/>
        <v>0</v>
      </c>
      <c r="AE561" s="560">
        <f t="shared" si="4009"/>
        <v>0</v>
      </c>
      <c r="AF561" s="560">
        <f t="shared" si="4009"/>
        <v>0</v>
      </c>
      <c r="AG561" s="560">
        <f t="shared" si="4009"/>
        <v>0</v>
      </c>
      <c r="AH561" s="560">
        <f t="shared" ref="AH561:BM561" si="4010">AH33+AH77+AH121+AH165+AH209+AH253+AH297+AH341+AH385+AH429+AH473+AH517</f>
        <v>0</v>
      </c>
      <c r="AI561" s="560">
        <f t="shared" si="4010"/>
        <v>560.07846760400014</v>
      </c>
      <c r="AJ561" s="560">
        <f t="shared" si="4010"/>
        <v>2781.8673041000002</v>
      </c>
      <c r="AK561" s="560">
        <f t="shared" si="4010"/>
        <v>11797.625906106001</v>
      </c>
      <c r="AL561" s="560">
        <f t="shared" si="4010"/>
        <v>25541.741223676003</v>
      </c>
      <c r="AM561" s="560">
        <f t="shared" si="4010"/>
        <v>41190.555035986006</v>
      </c>
      <c r="AN561" s="560">
        <f t="shared" si="4010"/>
        <v>52710.081051914007</v>
      </c>
      <c r="AO561" s="560">
        <f t="shared" si="4010"/>
        <v>58020.057794613997</v>
      </c>
      <c r="AP561" s="560">
        <f t="shared" si="4010"/>
        <v>59563.074565728013</v>
      </c>
      <c r="AQ561" s="560">
        <f t="shared" si="4010"/>
        <v>59519.345345494003</v>
      </c>
      <c r="AR561" s="560">
        <f t="shared" si="4010"/>
        <v>53715.853117295999</v>
      </c>
      <c r="AS561" s="560">
        <f t="shared" si="4010"/>
        <v>40353.452820077997</v>
      </c>
      <c r="AT561" s="560">
        <f t="shared" si="4010"/>
        <v>21387.465301445998</v>
      </c>
      <c r="AU561" s="560">
        <f t="shared" si="4010"/>
        <v>6905.5541701900001</v>
      </c>
      <c r="AV561" s="560">
        <f t="shared" si="4010"/>
        <v>675.97160023599997</v>
      </c>
      <c r="AW561" s="560">
        <f t="shared" si="4010"/>
        <v>0</v>
      </c>
      <c r="AX561" s="560">
        <f t="shared" si="4010"/>
        <v>0</v>
      </c>
      <c r="AY561" s="560">
        <f t="shared" si="4010"/>
        <v>0</v>
      </c>
      <c r="AZ561" s="560">
        <f t="shared" si="4010"/>
        <v>0</v>
      </c>
      <c r="BA561" s="560">
        <f t="shared" si="4010"/>
        <v>434722.72370446799</v>
      </c>
      <c r="BB561" s="560">
        <f t="shared" si="4010"/>
        <v>0</v>
      </c>
      <c r="BC561" s="560">
        <f t="shared" si="4010"/>
        <v>0</v>
      </c>
      <c r="BD561" s="560">
        <f t="shared" si="4010"/>
        <v>0</v>
      </c>
      <c r="BE561" s="560">
        <f t="shared" si="4010"/>
        <v>0</v>
      </c>
      <c r="BF561" s="560">
        <f t="shared" si="4010"/>
        <v>0</v>
      </c>
      <c r="BG561" s="560">
        <f t="shared" si="4010"/>
        <v>0</v>
      </c>
      <c r="BH561" s="560">
        <f t="shared" si="4010"/>
        <v>560.07846760400014</v>
      </c>
      <c r="BI561" s="560">
        <f t="shared" si="4010"/>
        <v>2781.8673041000002</v>
      </c>
      <c r="BJ561" s="560">
        <f t="shared" si="4010"/>
        <v>11797.625906106001</v>
      </c>
      <c r="BK561" s="560">
        <f t="shared" si="4010"/>
        <v>25541.741223676003</v>
      </c>
      <c r="BL561" s="560">
        <f t="shared" si="4010"/>
        <v>41190.555035986006</v>
      </c>
      <c r="BM561" s="560">
        <f t="shared" si="4010"/>
        <v>52710.081051914007</v>
      </c>
      <c r="BN561" s="560">
        <f t="shared" ref="BN561:CX561" si="4011">BN33+BN77+BN121+BN165+BN209+BN253+BN297+BN341+BN385+BN429+BN473+BN517</f>
        <v>58020.057794613997</v>
      </c>
      <c r="BO561" s="560">
        <f t="shared" si="4011"/>
        <v>59563.074565728013</v>
      </c>
      <c r="BP561" s="560">
        <f t="shared" si="4011"/>
        <v>59519.345345494003</v>
      </c>
      <c r="BQ561" s="560">
        <f t="shared" si="4011"/>
        <v>53715.853117295999</v>
      </c>
      <c r="BR561" s="560">
        <f t="shared" si="4011"/>
        <v>40353.452820077997</v>
      </c>
      <c r="BS561" s="560">
        <f t="shared" si="4011"/>
        <v>21387.465301445998</v>
      </c>
      <c r="BT561" s="560">
        <f t="shared" si="4011"/>
        <v>6905.5541701900001</v>
      </c>
      <c r="BU561" s="560">
        <f t="shared" si="4011"/>
        <v>675.97160023599997</v>
      </c>
      <c r="BV561" s="560">
        <f t="shared" si="4011"/>
        <v>0</v>
      </c>
      <c r="BW561" s="560">
        <f t="shared" si="4011"/>
        <v>0</v>
      </c>
      <c r="BX561" s="560">
        <f t="shared" si="4011"/>
        <v>0</v>
      </c>
      <c r="BY561" s="560">
        <f t="shared" si="4011"/>
        <v>0</v>
      </c>
      <c r="BZ561" s="560">
        <f t="shared" si="4011"/>
        <v>434722.72370446799</v>
      </c>
      <c r="CA561" s="560">
        <f t="shared" si="4011"/>
        <v>0</v>
      </c>
      <c r="CB561" s="560">
        <f t="shared" si="4011"/>
        <v>0</v>
      </c>
      <c r="CC561" s="560">
        <f t="shared" si="4011"/>
        <v>0</v>
      </c>
      <c r="CD561" s="560">
        <f t="shared" si="4011"/>
        <v>0</v>
      </c>
      <c r="CE561" s="560">
        <f t="shared" si="4011"/>
        <v>0</v>
      </c>
      <c r="CF561" s="560">
        <f t="shared" si="4011"/>
        <v>0</v>
      </c>
      <c r="CG561" s="560">
        <f t="shared" si="4011"/>
        <v>560.07846760400014</v>
      </c>
      <c r="CH561" s="560">
        <f t="shared" si="4011"/>
        <v>2781.8673041000002</v>
      </c>
      <c r="CI561" s="560">
        <f t="shared" si="4011"/>
        <v>11797.625906106001</v>
      </c>
      <c r="CJ561" s="560">
        <f t="shared" si="4011"/>
        <v>25541.741223676003</v>
      </c>
      <c r="CK561" s="560">
        <f t="shared" si="4011"/>
        <v>41190.555035986006</v>
      </c>
      <c r="CL561" s="560">
        <f t="shared" si="4011"/>
        <v>52710.081051914007</v>
      </c>
      <c r="CM561" s="560">
        <f t="shared" si="4011"/>
        <v>58020.057794613997</v>
      </c>
      <c r="CN561" s="560">
        <f t="shared" si="4011"/>
        <v>59563.074565728013</v>
      </c>
      <c r="CO561" s="560">
        <f t="shared" si="4011"/>
        <v>59519.345345494003</v>
      </c>
      <c r="CP561" s="560">
        <f t="shared" si="4011"/>
        <v>53715.853117295999</v>
      </c>
      <c r="CQ561" s="560">
        <f t="shared" si="4011"/>
        <v>40353.452820077997</v>
      </c>
      <c r="CR561" s="560">
        <f t="shared" si="4011"/>
        <v>21387.465301445998</v>
      </c>
      <c r="CS561" s="560">
        <f t="shared" si="4011"/>
        <v>6905.5541701900001</v>
      </c>
      <c r="CT561" s="560">
        <f t="shared" si="4011"/>
        <v>675.97160023599997</v>
      </c>
      <c r="CU561" s="560">
        <f t="shared" si="4011"/>
        <v>0</v>
      </c>
      <c r="CV561" s="560">
        <f t="shared" si="4011"/>
        <v>0</v>
      </c>
      <c r="CW561" s="560">
        <f t="shared" si="4011"/>
        <v>0</v>
      </c>
      <c r="CX561" s="560">
        <f t="shared" si="4011"/>
        <v>0</v>
      </c>
      <c r="CY561" s="129"/>
      <c r="CZ561" s="129"/>
      <c r="DA561" s="129"/>
      <c r="DB561" s="129"/>
      <c r="DC561" s="129"/>
      <c r="DD561" s="129"/>
      <c r="DE561" s="129"/>
      <c r="DF561" s="129"/>
      <c r="DG561" s="129"/>
      <c r="DH561" s="129"/>
    </row>
    <row r="562" spans="1:112">
      <c r="A562" s="558"/>
      <c r="B562" s="560">
        <f t="shared" ref="B562:AG562" si="4012">B34+B78+B122+B166+B210+B254+B298+B342+B386+B430+B474+B518</f>
        <v>0</v>
      </c>
      <c r="C562" s="560">
        <f t="shared" si="4012"/>
        <v>0</v>
      </c>
      <c r="D562" s="560">
        <f t="shared" si="4012"/>
        <v>0</v>
      </c>
      <c r="E562" s="560">
        <f t="shared" si="4012"/>
        <v>0</v>
      </c>
      <c r="F562" s="560">
        <f t="shared" si="4012"/>
        <v>0</v>
      </c>
      <c r="G562" s="560">
        <f t="shared" si="4012"/>
        <v>0</v>
      </c>
      <c r="H562" s="560">
        <f t="shared" si="4012"/>
        <v>0</v>
      </c>
      <c r="I562" s="560">
        <f t="shared" si="4012"/>
        <v>0</v>
      </c>
      <c r="J562" s="560">
        <f t="shared" si="4012"/>
        <v>0</v>
      </c>
      <c r="K562" s="560">
        <f t="shared" si="4012"/>
        <v>0</v>
      </c>
      <c r="L562" s="560">
        <f t="shared" si="4012"/>
        <v>0</v>
      </c>
      <c r="M562" s="560">
        <f t="shared" si="4012"/>
        <v>0</v>
      </c>
      <c r="N562" s="560">
        <f t="shared" si="4012"/>
        <v>0</v>
      </c>
      <c r="O562" s="560">
        <f t="shared" si="4012"/>
        <v>0</v>
      </c>
      <c r="P562" s="560">
        <f t="shared" si="4012"/>
        <v>0</v>
      </c>
      <c r="Q562" s="560">
        <f t="shared" si="4012"/>
        <v>0</v>
      </c>
      <c r="R562" s="560">
        <f t="shared" si="4012"/>
        <v>0</v>
      </c>
      <c r="S562" s="560">
        <f t="shared" si="4012"/>
        <v>0</v>
      </c>
      <c r="T562" s="560">
        <f t="shared" si="4012"/>
        <v>0</v>
      </c>
      <c r="U562" s="560">
        <f t="shared" si="4012"/>
        <v>3008.9148007080003</v>
      </c>
      <c r="V562" s="560">
        <f t="shared" si="4012"/>
        <v>0</v>
      </c>
      <c r="W562" s="560">
        <f t="shared" si="4012"/>
        <v>0</v>
      </c>
      <c r="X562" s="560">
        <f t="shared" si="4012"/>
        <v>0</v>
      </c>
      <c r="Y562" s="560">
        <f t="shared" si="4012"/>
        <v>0</v>
      </c>
      <c r="Z562" s="560">
        <f t="shared" si="4012"/>
        <v>0</v>
      </c>
      <c r="AA562" s="560">
        <f t="shared" si="4012"/>
        <v>0</v>
      </c>
      <c r="AB562" s="560">
        <f t="shared" si="4012"/>
        <v>0</v>
      </c>
      <c r="AC562" s="560">
        <f t="shared" si="4012"/>
        <v>0</v>
      </c>
      <c r="AD562" s="560">
        <f t="shared" si="4012"/>
        <v>0</v>
      </c>
      <c r="AE562" s="560">
        <f t="shared" si="4012"/>
        <v>0</v>
      </c>
      <c r="AF562" s="560">
        <f t="shared" si="4012"/>
        <v>0</v>
      </c>
      <c r="AG562" s="560">
        <f t="shared" si="4012"/>
        <v>0</v>
      </c>
      <c r="AH562" s="560">
        <f t="shared" ref="AH562:BM562" si="4013">AH34+AH78+AH122+AH166+AH210+AH254+AH298+AH342+AH386+AH430+AH474+AH518</f>
        <v>0</v>
      </c>
      <c r="AI562" s="560">
        <f t="shared" si="4013"/>
        <v>0</v>
      </c>
      <c r="AJ562" s="560">
        <f t="shared" si="4013"/>
        <v>0</v>
      </c>
      <c r="AK562" s="560">
        <f t="shared" si="4013"/>
        <v>0</v>
      </c>
      <c r="AL562" s="560">
        <f t="shared" si="4013"/>
        <v>0</v>
      </c>
      <c r="AM562" s="560">
        <f t="shared" si="4013"/>
        <v>0</v>
      </c>
      <c r="AN562" s="560">
        <f t="shared" si="4013"/>
        <v>0</v>
      </c>
      <c r="AO562" s="560">
        <f t="shared" si="4013"/>
        <v>0</v>
      </c>
      <c r="AP562" s="560">
        <f t="shared" si="4013"/>
        <v>0</v>
      </c>
      <c r="AQ562" s="560">
        <f t="shared" si="4013"/>
        <v>0</v>
      </c>
      <c r="AR562" s="560">
        <f t="shared" si="4013"/>
        <v>0</v>
      </c>
      <c r="AS562" s="560">
        <f t="shared" si="4013"/>
        <v>0</v>
      </c>
      <c r="AT562" s="560">
        <f t="shared" si="4013"/>
        <v>0</v>
      </c>
      <c r="AU562" s="560">
        <f t="shared" si="4013"/>
        <v>0</v>
      </c>
      <c r="AV562" s="560">
        <f t="shared" si="4013"/>
        <v>0</v>
      </c>
      <c r="AW562" s="560">
        <f t="shared" si="4013"/>
        <v>0</v>
      </c>
      <c r="AX562" s="560">
        <f t="shared" si="4013"/>
        <v>0</v>
      </c>
      <c r="AY562" s="560">
        <f t="shared" si="4013"/>
        <v>0</v>
      </c>
      <c r="AZ562" s="560">
        <f t="shared" si="4013"/>
        <v>0</v>
      </c>
      <c r="BA562" s="560">
        <f t="shared" si="4013"/>
        <v>0</v>
      </c>
      <c r="BB562" s="560">
        <f t="shared" si="4013"/>
        <v>0</v>
      </c>
      <c r="BC562" s="560">
        <f t="shared" si="4013"/>
        <v>0</v>
      </c>
      <c r="BD562" s="560">
        <f t="shared" si="4013"/>
        <v>0</v>
      </c>
      <c r="BE562" s="560">
        <f t="shared" si="4013"/>
        <v>0</v>
      </c>
      <c r="BF562" s="560">
        <f t="shared" si="4013"/>
        <v>0</v>
      </c>
      <c r="BG562" s="560">
        <f t="shared" si="4013"/>
        <v>0</v>
      </c>
      <c r="BH562" s="560">
        <f t="shared" si="4013"/>
        <v>0</v>
      </c>
      <c r="BI562" s="560">
        <f t="shared" si="4013"/>
        <v>0</v>
      </c>
      <c r="BJ562" s="560">
        <f t="shared" si="4013"/>
        <v>0</v>
      </c>
      <c r="BK562" s="560">
        <f t="shared" si="4013"/>
        <v>0</v>
      </c>
      <c r="BL562" s="560">
        <f t="shared" si="4013"/>
        <v>0</v>
      </c>
      <c r="BM562" s="560">
        <f t="shared" si="4013"/>
        <v>0</v>
      </c>
      <c r="BN562" s="560">
        <f t="shared" ref="BN562:CX562" si="4014">BN34+BN78+BN122+BN166+BN210+BN254+BN298+BN342+BN386+BN430+BN474+BN518</f>
        <v>0</v>
      </c>
      <c r="BO562" s="560">
        <f t="shared" si="4014"/>
        <v>0</v>
      </c>
      <c r="BP562" s="560">
        <f t="shared" si="4014"/>
        <v>0</v>
      </c>
      <c r="BQ562" s="560">
        <f t="shared" si="4014"/>
        <v>0</v>
      </c>
      <c r="BR562" s="560">
        <f t="shared" si="4014"/>
        <v>0</v>
      </c>
      <c r="BS562" s="560">
        <f t="shared" si="4014"/>
        <v>0</v>
      </c>
      <c r="BT562" s="560">
        <f t="shared" si="4014"/>
        <v>0</v>
      </c>
      <c r="BU562" s="560">
        <f t="shared" si="4014"/>
        <v>0</v>
      </c>
      <c r="BV562" s="560">
        <f t="shared" si="4014"/>
        <v>0</v>
      </c>
      <c r="BW562" s="560">
        <f t="shared" si="4014"/>
        <v>0</v>
      </c>
      <c r="BX562" s="560">
        <f t="shared" si="4014"/>
        <v>0</v>
      </c>
      <c r="BY562" s="560">
        <f t="shared" si="4014"/>
        <v>0</v>
      </c>
      <c r="BZ562" s="560">
        <f t="shared" si="4014"/>
        <v>0</v>
      </c>
      <c r="CA562" s="560">
        <f t="shared" si="4014"/>
        <v>0</v>
      </c>
      <c r="CB562" s="560">
        <f t="shared" si="4014"/>
        <v>0</v>
      </c>
      <c r="CC562" s="560">
        <f t="shared" si="4014"/>
        <v>0</v>
      </c>
      <c r="CD562" s="560">
        <f t="shared" si="4014"/>
        <v>0</v>
      </c>
      <c r="CE562" s="560">
        <f t="shared" si="4014"/>
        <v>0</v>
      </c>
      <c r="CF562" s="560">
        <f t="shared" si="4014"/>
        <v>0</v>
      </c>
      <c r="CG562" s="560">
        <f t="shared" si="4014"/>
        <v>0</v>
      </c>
      <c r="CH562" s="560">
        <f t="shared" si="4014"/>
        <v>0</v>
      </c>
      <c r="CI562" s="560">
        <f t="shared" si="4014"/>
        <v>0</v>
      </c>
      <c r="CJ562" s="560">
        <f t="shared" si="4014"/>
        <v>0</v>
      </c>
      <c r="CK562" s="560">
        <f t="shared" si="4014"/>
        <v>0</v>
      </c>
      <c r="CL562" s="560">
        <f t="shared" si="4014"/>
        <v>0</v>
      </c>
      <c r="CM562" s="560">
        <f t="shared" si="4014"/>
        <v>0</v>
      </c>
      <c r="CN562" s="560">
        <f t="shared" si="4014"/>
        <v>0</v>
      </c>
      <c r="CO562" s="560">
        <f t="shared" si="4014"/>
        <v>0</v>
      </c>
      <c r="CP562" s="560">
        <f t="shared" si="4014"/>
        <v>0</v>
      </c>
      <c r="CQ562" s="560">
        <f t="shared" si="4014"/>
        <v>0</v>
      </c>
      <c r="CR562" s="560">
        <f t="shared" si="4014"/>
        <v>0</v>
      </c>
      <c r="CS562" s="560">
        <f t="shared" si="4014"/>
        <v>0</v>
      </c>
      <c r="CT562" s="560">
        <f t="shared" si="4014"/>
        <v>0</v>
      </c>
      <c r="CU562" s="560">
        <f t="shared" si="4014"/>
        <v>0</v>
      </c>
      <c r="CV562" s="560">
        <f t="shared" si="4014"/>
        <v>0</v>
      </c>
      <c r="CW562" s="560">
        <f t="shared" si="4014"/>
        <v>0</v>
      </c>
      <c r="CX562" s="560">
        <f t="shared" si="4014"/>
        <v>0</v>
      </c>
      <c r="CY562" s="129"/>
      <c r="CZ562" s="129"/>
      <c r="DA562" s="129"/>
      <c r="DB562" s="129"/>
      <c r="DC562" s="129"/>
      <c r="DD562" s="129"/>
      <c r="DE562" s="129"/>
      <c r="DF562" s="129"/>
      <c r="DG562" s="129"/>
      <c r="DH562" s="129"/>
    </row>
    <row r="563" spans="1:112">
      <c r="A563" s="607" t="s">
        <v>1220</v>
      </c>
      <c r="B563" s="557"/>
      <c r="C563" s="557"/>
      <c r="D563" s="557"/>
      <c r="E563" s="557"/>
      <c r="F563" s="557"/>
      <c r="G563" s="557"/>
      <c r="H563" s="557"/>
      <c r="I563" s="557"/>
      <c r="J563" s="557"/>
      <c r="K563" s="557"/>
      <c r="L563" s="557"/>
      <c r="M563" s="557"/>
      <c r="N563" s="557"/>
      <c r="O563" s="557"/>
      <c r="P563" s="557"/>
      <c r="Q563" s="557"/>
      <c r="R563" s="557"/>
      <c r="S563" s="557"/>
      <c r="T563" s="557"/>
      <c r="U563" s="557"/>
      <c r="V563" s="557"/>
      <c r="W563" s="557"/>
      <c r="X563" s="557"/>
      <c r="Y563" s="557"/>
      <c r="Z563" s="557"/>
      <c r="AA563" s="557"/>
      <c r="AB563" s="557"/>
      <c r="AC563" s="557"/>
      <c r="AD563" s="557"/>
      <c r="AE563" s="557"/>
      <c r="AF563" s="557"/>
      <c r="AG563" s="557"/>
      <c r="AH563" s="557"/>
      <c r="AI563" s="557"/>
      <c r="AJ563" s="557"/>
      <c r="AK563" s="557"/>
      <c r="AL563" s="557"/>
      <c r="AM563" s="557"/>
      <c r="AN563" s="557"/>
      <c r="AO563" s="557"/>
      <c r="AP563" s="557"/>
      <c r="AQ563" s="557"/>
      <c r="AR563" s="557"/>
      <c r="AS563" s="557"/>
      <c r="AT563" s="557"/>
      <c r="AU563" s="557"/>
      <c r="AV563" s="557"/>
      <c r="AW563" s="557"/>
      <c r="AX563" s="557"/>
      <c r="AY563" s="557"/>
      <c r="AZ563" s="557"/>
      <c r="BA563" s="557"/>
      <c r="BB563" s="557"/>
      <c r="BC563" s="557"/>
      <c r="BD563" s="557"/>
      <c r="BE563" s="557"/>
      <c r="BF563" s="557"/>
      <c r="BG563" s="557"/>
      <c r="BH563" s="557"/>
      <c r="BI563" s="557"/>
      <c r="BJ563" s="557"/>
      <c r="BK563" s="557"/>
      <c r="BL563" s="557"/>
      <c r="BM563" s="557"/>
      <c r="BN563" s="557"/>
      <c r="BO563" s="557"/>
      <c r="BP563" s="557"/>
      <c r="BQ563" s="557"/>
      <c r="BR563" s="557"/>
      <c r="BS563" s="557"/>
      <c r="BT563" s="557"/>
      <c r="BU563" s="557"/>
      <c r="BV563" s="557"/>
      <c r="BW563" s="557"/>
      <c r="BX563" s="557"/>
      <c r="BY563" s="557"/>
      <c r="BZ563" s="557"/>
      <c r="CA563" s="557"/>
      <c r="CB563" s="557"/>
      <c r="CC563" s="557"/>
      <c r="CD563" s="557"/>
      <c r="CE563" s="557"/>
      <c r="CF563" s="557"/>
      <c r="CG563" s="557"/>
      <c r="CH563" s="557"/>
      <c r="CI563" s="557"/>
      <c r="CJ563" s="557"/>
      <c r="CK563" s="557"/>
      <c r="CL563" s="557"/>
      <c r="CM563" s="557"/>
      <c r="CN563" s="557"/>
      <c r="CO563" s="557"/>
      <c r="CP563" s="557"/>
      <c r="CQ563" s="557"/>
      <c r="CR563" s="557"/>
      <c r="CS563" s="557"/>
      <c r="CT563" s="557"/>
      <c r="CU563" s="557"/>
      <c r="CV563" s="557"/>
      <c r="CW563" s="557"/>
      <c r="CX563" s="557"/>
      <c r="CY563" s="129"/>
      <c r="CZ563" s="129"/>
      <c r="DA563" s="129"/>
      <c r="DB563" s="129"/>
      <c r="DC563" s="129"/>
      <c r="DD563" s="129"/>
      <c r="DE563" s="129"/>
      <c r="DF563" s="129"/>
      <c r="DG563" s="129"/>
      <c r="DH563" s="129"/>
    </row>
    <row r="564" spans="1:112">
      <c r="A564" s="558" t="s">
        <v>1208</v>
      </c>
      <c r="B564" s="557">
        <f t="shared" ref="B564:AG564" si="4015">B36+B80+B124+B168+B212+B256+B300+B344+B388+B432+B476+B520</f>
        <v>10243758.666568639</v>
      </c>
      <c r="C564" s="557">
        <f t="shared" si="4015"/>
        <v>351164.08699650597</v>
      </c>
      <c r="D564" s="557">
        <f t="shared" si="4015"/>
        <v>0</v>
      </c>
      <c r="E564" s="557">
        <f t="shared" si="4015"/>
        <v>0</v>
      </c>
      <c r="F564" s="557">
        <f t="shared" si="4015"/>
        <v>0</v>
      </c>
      <c r="G564" s="557">
        <f t="shared" si="4015"/>
        <v>0</v>
      </c>
      <c r="H564" s="557">
        <f t="shared" si="4015"/>
        <v>0</v>
      </c>
      <c r="I564" s="557">
        <f t="shared" si="4015"/>
        <v>0</v>
      </c>
      <c r="J564" s="557">
        <f t="shared" si="4015"/>
        <v>560.07846760400014</v>
      </c>
      <c r="K564" s="557">
        <f t="shared" si="4015"/>
        <v>2781.8673041000002</v>
      </c>
      <c r="L564" s="557">
        <f t="shared" si="4015"/>
        <v>11797.625906106001</v>
      </c>
      <c r="M564" s="557">
        <f t="shared" si="4015"/>
        <v>25541.741223676003</v>
      </c>
      <c r="N564" s="557">
        <f t="shared" si="4015"/>
        <v>39800.012471474249</v>
      </c>
      <c r="O564" s="557">
        <f t="shared" si="4015"/>
        <v>42603.672248573093</v>
      </c>
      <c r="P564" s="557">
        <f t="shared" si="4015"/>
        <v>40853.12253324037</v>
      </c>
      <c r="Q564" s="557">
        <f t="shared" si="4015"/>
        <v>43654.048613247396</v>
      </c>
      <c r="R564" s="557">
        <f t="shared" si="4015"/>
        <v>37631.871519393244</v>
      </c>
      <c r="S564" s="557">
        <f t="shared" si="4015"/>
        <v>37465.587979698954</v>
      </c>
      <c r="T564" s="557">
        <f t="shared" si="4015"/>
        <v>39505.467657520676</v>
      </c>
      <c r="U564" s="557">
        <f t="shared" si="4015"/>
        <v>21387.465301445998</v>
      </c>
      <c r="V564" s="557">
        <f t="shared" si="4015"/>
        <v>6905.5541701900001</v>
      </c>
      <c r="W564" s="557">
        <f t="shared" si="4015"/>
        <v>675.97160023599997</v>
      </c>
      <c r="X564" s="557">
        <f t="shared" si="4015"/>
        <v>0</v>
      </c>
      <c r="Y564" s="557">
        <f t="shared" si="4015"/>
        <v>0</v>
      </c>
      <c r="Z564" s="557">
        <f t="shared" si="4015"/>
        <v>0</v>
      </c>
      <c r="AA564" s="557">
        <f t="shared" si="4015"/>
        <v>0</v>
      </c>
      <c r="AB564" s="557">
        <f t="shared" si="4015"/>
        <v>313303.25646844215</v>
      </c>
      <c r="AC564" s="557">
        <f t="shared" si="4015"/>
        <v>0</v>
      </c>
      <c r="AD564" s="557">
        <f t="shared" si="4015"/>
        <v>0</v>
      </c>
      <c r="AE564" s="557">
        <f t="shared" si="4015"/>
        <v>0</v>
      </c>
      <c r="AF564" s="557">
        <f t="shared" si="4015"/>
        <v>0</v>
      </c>
      <c r="AG564" s="557">
        <f t="shared" si="4015"/>
        <v>0</v>
      </c>
      <c r="AH564" s="557">
        <f t="shared" ref="AH564:BM564" si="4016">AH36+AH80+AH124+AH168+AH212+AH256+AH300+AH344+AH388+AH432+AH476+AH520</f>
        <v>0</v>
      </c>
      <c r="AI564" s="557">
        <f t="shared" si="4016"/>
        <v>560.07846760400014</v>
      </c>
      <c r="AJ564" s="557">
        <f t="shared" si="4016"/>
        <v>2781.8673041000002</v>
      </c>
      <c r="AK564" s="557">
        <f t="shared" si="4016"/>
        <v>11797.625906106001</v>
      </c>
      <c r="AL564" s="557">
        <f t="shared" si="4016"/>
        <v>25541.741223676003</v>
      </c>
      <c r="AM564" s="557">
        <f t="shared" si="4016"/>
        <v>37902.550334120024</v>
      </c>
      <c r="AN564" s="557">
        <f t="shared" si="4016"/>
        <v>34343.609831374386</v>
      </c>
      <c r="AO564" s="557">
        <f t="shared" si="4016"/>
        <v>35117.759062783247</v>
      </c>
      <c r="AP564" s="557">
        <f t="shared" si="4016"/>
        <v>37493.211604222372</v>
      </c>
      <c r="AQ564" s="557">
        <f t="shared" si="4016"/>
        <v>30878.236927775313</v>
      </c>
      <c r="AR564" s="557">
        <f t="shared" si="4016"/>
        <v>31512.345376947302</v>
      </c>
      <c r="AS564" s="557">
        <f t="shared" si="4016"/>
        <v>36405.239357861588</v>
      </c>
      <c r="AT564" s="557">
        <f t="shared" si="4016"/>
        <v>21387.465301445998</v>
      </c>
      <c r="AU564" s="557">
        <f t="shared" si="4016"/>
        <v>6905.5541701900001</v>
      </c>
      <c r="AV564" s="557">
        <f t="shared" si="4016"/>
        <v>675.97160023599997</v>
      </c>
      <c r="AW564" s="557">
        <f t="shared" si="4016"/>
        <v>0</v>
      </c>
      <c r="AX564" s="557">
        <f t="shared" si="4016"/>
        <v>0</v>
      </c>
      <c r="AY564" s="557">
        <f t="shared" si="4016"/>
        <v>0</v>
      </c>
      <c r="AZ564" s="557">
        <f t="shared" si="4016"/>
        <v>0</v>
      </c>
      <c r="BA564" s="557">
        <f t="shared" si="4016"/>
        <v>278017.54836434143</v>
      </c>
      <c r="BB564" s="557">
        <f t="shared" si="4016"/>
        <v>0</v>
      </c>
      <c r="BC564" s="557">
        <f t="shared" si="4016"/>
        <v>0</v>
      </c>
      <c r="BD564" s="557">
        <f t="shared" si="4016"/>
        <v>0</v>
      </c>
      <c r="BE564" s="557">
        <f t="shared" si="4016"/>
        <v>0</v>
      </c>
      <c r="BF564" s="557">
        <f t="shared" si="4016"/>
        <v>0</v>
      </c>
      <c r="BG564" s="557">
        <f t="shared" si="4016"/>
        <v>0</v>
      </c>
      <c r="BH564" s="557">
        <f t="shared" si="4016"/>
        <v>560.07846760400014</v>
      </c>
      <c r="BI564" s="557">
        <f t="shared" si="4016"/>
        <v>2781.8673041000002</v>
      </c>
      <c r="BJ564" s="557">
        <f t="shared" si="4016"/>
        <v>11797.625906106001</v>
      </c>
      <c r="BK564" s="557">
        <f t="shared" si="4016"/>
        <v>25541.741223676003</v>
      </c>
      <c r="BL564" s="557">
        <f t="shared" si="4016"/>
        <v>34050.019867397546</v>
      </c>
      <c r="BM564" s="557">
        <f t="shared" si="4016"/>
        <v>28962.869928513814</v>
      </c>
      <c r="BN564" s="557">
        <f t="shared" ref="BN564:CX564" si="4017">BN36+BN80+BN124+BN168+BN212+BN256+BN300+BN344+BN388+BN432+BN476+BN520</f>
        <v>29208.193397631338</v>
      </c>
      <c r="BO564" s="557">
        <f t="shared" si="4017"/>
        <v>31600.226897429948</v>
      </c>
      <c r="BP564" s="557">
        <f t="shared" si="4017"/>
        <v>25142.626835188559</v>
      </c>
      <c r="BQ564" s="557">
        <f t="shared" si="4017"/>
        <v>26130.492598160206</v>
      </c>
      <c r="BR564" s="557">
        <f t="shared" si="4017"/>
        <v>33272.814866662011</v>
      </c>
      <c r="BS564" s="557">
        <f t="shared" si="4017"/>
        <v>21387.465301445998</v>
      </c>
      <c r="BT564" s="557">
        <f t="shared" si="4017"/>
        <v>6905.5541701900001</v>
      </c>
      <c r="BU564" s="557">
        <f t="shared" si="4017"/>
        <v>675.97160023599997</v>
      </c>
      <c r="BV564" s="557">
        <f t="shared" si="4017"/>
        <v>0</v>
      </c>
      <c r="BW564" s="557">
        <f t="shared" si="4017"/>
        <v>0</v>
      </c>
      <c r="BX564" s="557">
        <f t="shared" si="4017"/>
        <v>0</v>
      </c>
      <c r="BY564" s="557">
        <f t="shared" si="4017"/>
        <v>0</v>
      </c>
      <c r="BZ564" s="557">
        <f t="shared" si="4017"/>
        <v>349165.77838166745</v>
      </c>
      <c r="CA564" s="557">
        <f t="shared" si="4017"/>
        <v>0</v>
      </c>
      <c r="CB564" s="557">
        <f t="shared" si="4017"/>
        <v>0</v>
      </c>
      <c r="CC564" s="557">
        <f t="shared" si="4017"/>
        <v>0</v>
      </c>
      <c r="CD564" s="557">
        <f t="shared" si="4017"/>
        <v>0</v>
      </c>
      <c r="CE564" s="557">
        <f t="shared" si="4017"/>
        <v>0</v>
      </c>
      <c r="CF564" s="557">
        <f t="shared" si="4017"/>
        <v>0</v>
      </c>
      <c r="CG564" s="557">
        <f t="shared" si="4017"/>
        <v>560.07846760400014</v>
      </c>
      <c r="CH564" s="557">
        <f t="shared" si="4017"/>
        <v>2781.8673041000002</v>
      </c>
      <c r="CI564" s="557">
        <f t="shared" si="4017"/>
        <v>11797.625906106001</v>
      </c>
      <c r="CJ564" s="557">
        <f t="shared" si="4017"/>
        <v>25541.741223676003</v>
      </c>
      <c r="CK564" s="557">
        <f t="shared" si="4017"/>
        <v>39800.012471474249</v>
      </c>
      <c r="CL564" s="557">
        <f t="shared" si="4017"/>
        <v>42603.672248573093</v>
      </c>
      <c r="CM564" s="557">
        <f t="shared" si="4017"/>
        <v>41089.500049460788</v>
      </c>
      <c r="CN564" s="557">
        <f t="shared" si="4017"/>
        <v>43075.123192673396</v>
      </c>
      <c r="CO564" s="557">
        <f t="shared" si="4017"/>
        <v>36850.710307511443</v>
      </c>
      <c r="CP564" s="557">
        <f t="shared" si="4017"/>
        <v>36758.008999599224</v>
      </c>
      <c r="CQ564" s="557">
        <f t="shared" si="4017"/>
        <v>39338.447139017255</v>
      </c>
      <c r="CR564" s="557">
        <f t="shared" si="4017"/>
        <v>21387.465301445998</v>
      </c>
      <c r="CS564" s="557">
        <f t="shared" si="4017"/>
        <v>6905.5541701900001</v>
      </c>
      <c r="CT564" s="557">
        <f t="shared" si="4017"/>
        <v>675.97160023599997</v>
      </c>
      <c r="CU564" s="557">
        <f t="shared" si="4017"/>
        <v>0</v>
      </c>
      <c r="CV564" s="557">
        <f t="shared" si="4017"/>
        <v>0</v>
      </c>
      <c r="CW564" s="557">
        <f t="shared" si="4017"/>
        <v>0</v>
      </c>
      <c r="CX564" s="557">
        <f t="shared" si="4017"/>
        <v>0</v>
      </c>
      <c r="CY564" s="129"/>
      <c r="CZ564" s="129"/>
      <c r="DA564" s="129"/>
      <c r="DB564" s="129"/>
      <c r="DC564" s="129"/>
      <c r="DD564" s="129"/>
      <c r="DE564" s="129"/>
      <c r="DF564" s="129"/>
      <c r="DG564" s="129"/>
      <c r="DH564" s="129"/>
    </row>
    <row r="565" spans="1:112">
      <c r="A565" s="558" t="s">
        <v>1209</v>
      </c>
      <c r="B565" s="557">
        <f t="shared" ref="B565:AG565" si="4018">B37+B81+B125+B169+B213+B257+B301+B345+B389+B433+B477+B521</f>
        <v>21006438.987093318</v>
      </c>
      <c r="C565" s="557">
        <f t="shared" si="4018"/>
        <v>779975.1070027377</v>
      </c>
      <c r="D565" s="557">
        <f t="shared" si="4018"/>
        <v>30837.13671446939</v>
      </c>
      <c r="E565" s="557">
        <f t="shared" si="4018"/>
        <v>28364.249283842524</v>
      </c>
      <c r="F565" s="557">
        <f t="shared" si="4018"/>
        <v>27440.397183956309</v>
      </c>
      <c r="G565" s="557">
        <f t="shared" si="4018"/>
        <v>27662.943348625868</v>
      </c>
      <c r="H565" s="557">
        <f t="shared" si="4018"/>
        <v>29583.828156482068</v>
      </c>
      <c r="I565" s="557">
        <f t="shared" si="4018"/>
        <v>28437.485027081817</v>
      </c>
      <c r="J565" s="557">
        <f t="shared" si="4018"/>
        <v>26881.760243927703</v>
      </c>
      <c r="K565" s="557">
        <f t="shared" si="4018"/>
        <v>47579.475136205619</v>
      </c>
      <c r="L565" s="557">
        <f t="shared" si="4018"/>
        <v>39381.50330938668</v>
      </c>
      <c r="M565" s="557">
        <f t="shared" si="4018"/>
        <v>31474.430819641115</v>
      </c>
      <c r="N565" s="557">
        <f t="shared" si="4018"/>
        <v>15402.682664744396</v>
      </c>
      <c r="O565" s="557">
        <f t="shared" si="4018"/>
        <v>4506.3826396905188</v>
      </c>
      <c r="P565" s="557">
        <f t="shared" si="4018"/>
        <v>3171.2877711144592</v>
      </c>
      <c r="Q565" s="557">
        <f t="shared" si="4018"/>
        <v>3452.1288730970296</v>
      </c>
      <c r="R565" s="557">
        <f t="shared" si="4018"/>
        <v>3024.8296221961086</v>
      </c>
      <c r="S565" s="557">
        <f t="shared" si="4018"/>
        <v>3975.6773894048483</v>
      </c>
      <c r="T565" s="557">
        <f t="shared" si="4018"/>
        <v>16121.531462648385</v>
      </c>
      <c r="U565" s="557">
        <f t="shared" si="4018"/>
        <v>39697.730661281224</v>
      </c>
      <c r="V565" s="557">
        <f t="shared" si="4018"/>
        <v>59550.490222502827</v>
      </c>
      <c r="W565" s="557">
        <f t="shared" si="4018"/>
        <v>71816.954472830403</v>
      </c>
      <c r="X565" s="557">
        <f t="shared" si="4018"/>
        <v>71099.630867666448</v>
      </c>
      <c r="Y565" s="557">
        <f t="shared" si="4018"/>
        <v>62755.904890720805</v>
      </c>
      <c r="Z565" s="557">
        <f t="shared" si="4018"/>
        <v>60505.172179150584</v>
      </c>
      <c r="AA565" s="557">
        <f t="shared" si="4018"/>
        <v>39739.115638857365</v>
      </c>
      <c r="AB565" s="557">
        <f t="shared" si="4018"/>
        <v>640744.10066289897</v>
      </c>
      <c r="AC565" s="557">
        <f t="shared" si="4018"/>
        <v>25846.419146354227</v>
      </c>
      <c r="AD565" s="557">
        <f t="shared" si="4018"/>
        <v>23575.423030305566</v>
      </c>
      <c r="AE565" s="557">
        <f t="shared" si="4018"/>
        <v>22734.636143305695</v>
      </c>
      <c r="AF565" s="557">
        <f t="shared" si="4018"/>
        <v>23141.530032348783</v>
      </c>
      <c r="AG565" s="557">
        <f t="shared" si="4018"/>
        <v>25016.809432565664</v>
      </c>
      <c r="AH565" s="557">
        <f t="shared" ref="AH565:BM565" si="4019">AH37+AH81+AH125+AH169+AH213+AH257+AH301+AH345+AH389+AH433+AH477+AH521</f>
        <v>23676.709518356092</v>
      </c>
      <c r="AI565" s="557">
        <f t="shared" si="4019"/>
        <v>21787.911638575009</v>
      </c>
      <c r="AJ565" s="557">
        <f t="shared" si="4019"/>
        <v>40545.228705513073</v>
      </c>
      <c r="AK565" s="557">
        <f t="shared" si="4019"/>
        <v>31103.243419529899</v>
      </c>
      <c r="AL565" s="557">
        <f t="shared" si="4019"/>
        <v>21826.322658012374</v>
      </c>
      <c r="AM565" s="557">
        <f t="shared" si="4019"/>
        <v>6981.694982540087</v>
      </c>
      <c r="AN565" s="557">
        <f t="shared" si="4019"/>
        <v>2687.0528997812344</v>
      </c>
      <c r="AO565" s="557">
        <f t="shared" si="4019"/>
        <v>2407.6463419225038</v>
      </c>
      <c r="AP565" s="557">
        <f t="shared" si="4019"/>
        <v>2016.2180012822569</v>
      </c>
      <c r="AQ565" s="557">
        <f t="shared" si="4019"/>
        <v>1904.8687862473703</v>
      </c>
      <c r="AR565" s="557">
        <f t="shared" si="4019"/>
        <v>2170.0328625703492</v>
      </c>
      <c r="AS565" s="557">
        <f t="shared" si="4019"/>
        <v>11462.872632721319</v>
      </c>
      <c r="AT565" s="557">
        <f t="shared" si="4019"/>
        <v>32107.368016439315</v>
      </c>
      <c r="AU565" s="557">
        <f t="shared" si="4019"/>
        <v>51523.393859711578</v>
      </c>
      <c r="AV565" s="557">
        <f t="shared" si="4019"/>
        <v>63149.535245558793</v>
      </c>
      <c r="AW565" s="557">
        <f t="shared" si="4019"/>
        <v>62817.232531955924</v>
      </c>
      <c r="AX565" s="557">
        <f t="shared" si="4019"/>
        <v>55243.637674236372</v>
      </c>
      <c r="AY565" s="557">
        <f t="shared" si="4019"/>
        <v>53547.687115355126</v>
      </c>
      <c r="AZ565" s="557">
        <f t="shared" si="4019"/>
        <v>33470.625987710402</v>
      </c>
      <c r="BA565" s="557">
        <f t="shared" si="4019"/>
        <v>556963.64530897583</v>
      </c>
      <c r="BB565" s="557">
        <f t="shared" si="4019"/>
        <v>22830.84703543047</v>
      </c>
      <c r="BC565" s="557">
        <f t="shared" si="4019"/>
        <v>20667.587784889307</v>
      </c>
      <c r="BD565" s="557">
        <f t="shared" si="4019"/>
        <v>19891.505832344672</v>
      </c>
      <c r="BE565" s="557">
        <f t="shared" si="4019"/>
        <v>20416.768766828267</v>
      </c>
      <c r="BF565" s="557">
        <f t="shared" si="4019"/>
        <v>22411.526787080129</v>
      </c>
      <c r="BG565" s="557">
        <f t="shared" si="4019"/>
        <v>21110.30189439786</v>
      </c>
      <c r="BH565" s="557">
        <f t="shared" si="4019"/>
        <v>18492.551823840626</v>
      </c>
      <c r="BI565" s="557">
        <f t="shared" si="4019"/>
        <v>36218.050421980828</v>
      </c>
      <c r="BJ565" s="557">
        <f t="shared" si="4019"/>
        <v>26067.107888645467</v>
      </c>
      <c r="BK565" s="557">
        <f t="shared" si="4019"/>
        <v>15947.780512225958</v>
      </c>
      <c r="BL565" s="557">
        <f t="shared" si="4019"/>
        <v>4530.0547447730296</v>
      </c>
      <c r="BM565" s="557">
        <f t="shared" si="4019"/>
        <v>1879.574990683032</v>
      </c>
      <c r="BN565" s="557">
        <f t="shared" ref="BN565:CX565" si="4020">BN37+BN81+BN125+BN169+BN213+BN257+BN301+BN345+BN389+BN433+BN477+BN521</f>
        <v>1874.4342148757109</v>
      </c>
      <c r="BO565" s="557">
        <f t="shared" si="4020"/>
        <v>1472.7204684890762</v>
      </c>
      <c r="BP565" s="557">
        <f t="shared" si="4020"/>
        <v>1371.6566592005761</v>
      </c>
      <c r="BQ565" s="557">
        <f t="shared" si="4020"/>
        <v>1374.9384026327848</v>
      </c>
      <c r="BR565" s="557">
        <f t="shared" si="4020"/>
        <v>8418.3498851962358</v>
      </c>
      <c r="BS565" s="557">
        <f t="shared" si="4020"/>
        <v>25810.222518533301</v>
      </c>
      <c r="BT565" s="557">
        <f t="shared" si="4020"/>
        <v>44856.221178649663</v>
      </c>
      <c r="BU565" s="557">
        <f t="shared" si="4020"/>
        <v>56235.024806664209</v>
      </c>
      <c r="BV565" s="557">
        <f t="shared" si="4020"/>
        <v>56211.075906141778</v>
      </c>
      <c r="BW565" s="557">
        <f t="shared" si="4020"/>
        <v>50481.160379545567</v>
      </c>
      <c r="BX565" s="557">
        <f t="shared" si="4020"/>
        <v>49052.204690798164</v>
      </c>
      <c r="BY565" s="557">
        <f t="shared" si="4020"/>
        <v>29341.977715128858</v>
      </c>
      <c r="BZ565" s="557">
        <f t="shared" si="4020"/>
        <v>775077.30088338791</v>
      </c>
      <c r="CA565" s="557">
        <f t="shared" si="4020"/>
        <v>30837.13671446939</v>
      </c>
      <c r="CB565" s="557">
        <f t="shared" si="4020"/>
        <v>28364.249283842524</v>
      </c>
      <c r="CC565" s="557">
        <f t="shared" si="4020"/>
        <v>27440.397183956309</v>
      </c>
      <c r="CD565" s="557">
        <f t="shared" si="4020"/>
        <v>27662.943348625868</v>
      </c>
      <c r="CE565" s="557">
        <f t="shared" si="4020"/>
        <v>29583.828156482068</v>
      </c>
      <c r="CF565" s="557">
        <f t="shared" si="4020"/>
        <v>28437.485027081817</v>
      </c>
      <c r="CG565" s="557">
        <f t="shared" si="4020"/>
        <v>26881.760243927703</v>
      </c>
      <c r="CH565" s="557">
        <f t="shared" si="4020"/>
        <v>47579.475136205619</v>
      </c>
      <c r="CI565" s="557">
        <f t="shared" si="4020"/>
        <v>39381.50330938668</v>
      </c>
      <c r="CJ565" s="557">
        <f t="shared" si="4020"/>
        <v>31474.430819641115</v>
      </c>
      <c r="CK565" s="557">
        <f t="shared" si="4020"/>
        <v>15402.682664744396</v>
      </c>
      <c r="CL565" s="557">
        <f t="shared" si="4020"/>
        <v>4506.3826396905188</v>
      </c>
      <c r="CM565" s="557">
        <f t="shared" si="4020"/>
        <v>5608.4339715251244</v>
      </c>
      <c r="CN565" s="557">
        <f t="shared" si="4020"/>
        <v>3276.1635760766026</v>
      </c>
      <c r="CO565" s="557">
        <f t="shared" si="4020"/>
        <v>2883.3431576198777</v>
      </c>
      <c r="CP565" s="557">
        <f t="shared" si="4020"/>
        <v>3760.6086930465472</v>
      </c>
      <c r="CQ565" s="557">
        <f t="shared" si="4020"/>
        <v>15701.411989401518</v>
      </c>
      <c r="CR565" s="557">
        <f t="shared" si="4020"/>
        <v>39026.715275218136</v>
      </c>
      <c r="CS565" s="557">
        <f t="shared" si="4020"/>
        <v>58711.738726998454</v>
      </c>
      <c r="CT565" s="557">
        <f t="shared" si="4020"/>
        <v>70978.202977326015</v>
      </c>
      <c r="CU565" s="557">
        <f t="shared" si="4020"/>
        <v>70344.740150072015</v>
      </c>
      <c r="CV565" s="557">
        <f t="shared" si="4020"/>
        <v>62001.014173126379</v>
      </c>
      <c r="CW565" s="557">
        <f t="shared" si="4020"/>
        <v>59834.156793087495</v>
      </c>
      <c r="CX565" s="557">
        <f t="shared" si="4020"/>
        <v>43377.973786966279</v>
      </c>
      <c r="CY565" s="129"/>
      <c r="CZ565" s="129"/>
      <c r="DA565" s="129"/>
      <c r="DB565" s="129"/>
      <c r="DC565" s="129"/>
      <c r="DD565" s="129"/>
      <c r="DE565" s="129"/>
      <c r="DF565" s="129"/>
      <c r="DG565" s="129"/>
      <c r="DH565" s="129"/>
    </row>
    <row r="566" spans="1:112" ht="15.75" thickBot="1">
      <c r="A566" s="558"/>
      <c r="B566" s="557"/>
      <c r="C566" s="557"/>
      <c r="D566" s="557"/>
      <c r="E566" s="557"/>
      <c r="F566" s="557"/>
      <c r="G566" s="557"/>
      <c r="H566" s="557"/>
      <c r="I566" s="557"/>
      <c r="J566" s="557"/>
      <c r="K566" s="557"/>
      <c r="L566" s="557"/>
      <c r="M566" s="557"/>
      <c r="N566" s="557"/>
      <c r="O566" s="557"/>
      <c r="P566" s="557"/>
      <c r="Q566" s="557"/>
      <c r="R566" s="557"/>
      <c r="S566" s="557"/>
      <c r="T566" s="557"/>
      <c r="U566" s="557"/>
      <c r="V566" s="557"/>
      <c r="W566" s="557"/>
      <c r="X566" s="557"/>
      <c r="Y566" s="557"/>
      <c r="Z566" s="557"/>
      <c r="AA566" s="557"/>
      <c r="AB566" s="557"/>
      <c r="AC566" s="557"/>
      <c r="AD566" s="557"/>
      <c r="AE566" s="557"/>
      <c r="AF566" s="557"/>
      <c r="AG566" s="557"/>
      <c r="AH566" s="557"/>
      <c r="AI566" s="557"/>
      <c r="AJ566" s="557"/>
      <c r="AK566" s="557"/>
      <c r="AL566" s="557"/>
      <c r="AM566" s="557"/>
      <c r="AN566" s="557"/>
      <c r="AO566" s="557"/>
      <c r="AP566" s="557"/>
      <c r="AQ566" s="557"/>
      <c r="AR566" s="557"/>
      <c r="AS566" s="557"/>
      <c r="AT566" s="557"/>
      <c r="AU566" s="557"/>
      <c r="AV566" s="557"/>
      <c r="AW566" s="557"/>
      <c r="AX566" s="557"/>
      <c r="AY566" s="557"/>
      <c r="AZ566" s="557"/>
      <c r="BA566" s="557"/>
      <c r="BB566" s="557"/>
      <c r="BC566" s="557"/>
      <c r="BD566" s="557"/>
      <c r="BE566" s="557"/>
      <c r="BF566" s="557"/>
      <c r="BG566" s="557"/>
      <c r="BH566" s="557"/>
      <c r="BI566" s="557"/>
      <c r="BJ566" s="557"/>
      <c r="BK566" s="557"/>
      <c r="BL566" s="557"/>
      <c r="BM566" s="557"/>
      <c r="BN566" s="557"/>
      <c r="BO566" s="557"/>
      <c r="BP566" s="557"/>
      <c r="BQ566" s="557"/>
      <c r="BR566" s="557"/>
      <c r="BS566" s="557"/>
      <c r="BT566" s="557"/>
      <c r="BU566" s="557"/>
      <c r="BV566" s="557"/>
      <c r="BW566" s="557"/>
      <c r="BX566" s="557"/>
      <c r="BY566" s="557"/>
      <c r="BZ566" s="557"/>
      <c r="CA566" s="557"/>
      <c r="CB566" s="557"/>
      <c r="CC566" s="557"/>
      <c r="CD566" s="557"/>
      <c r="CE566" s="557"/>
      <c r="CF566" s="557"/>
      <c r="CG566" s="557"/>
      <c r="CH566" s="557"/>
      <c r="CI566" s="557"/>
      <c r="CJ566" s="557"/>
      <c r="CK566" s="557"/>
      <c r="CL566" s="557"/>
      <c r="CM566" s="557"/>
      <c r="CN566" s="557"/>
      <c r="CO566" s="557"/>
      <c r="CP566" s="557"/>
      <c r="CQ566" s="557"/>
      <c r="CR566" s="557"/>
      <c r="CS566" s="557"/>
      <c r="CT566" s="557"/>
      <c r="CU566" s="557"/>
      <c r="CV566" s="557"/>
      <c r="CW566" s="557"/>
      <c r="CX566" s="557"/>
      <c r="CY566" s="129"/>
      <c r="CZ566" s="129"/>
      <c r="DA566" s="129"/>
      <c r="DB566" s="129"/>
      <c r="DC566" s="129"/>
      <c r="DD566" s="129"/>
      <c r="DE566" s="129"/>
      <c r="DF566" s="129"/>
      <c r="DG566" s="129"/>
      <c r="DH566" s="129"/>
    </row>
    <row r="567" spans="1:112">
      <c r="A567" s="609" t="s">
        <v>5</v>
      </c>
      <c r="B567" s="610"/>
      <c r="C567" s="610"/>
      <c r="D567" s="610"/>
      <c r="E567" s="610"/>
      <c r="F567" s="610"/>
      <c r="G567" s="610"/>
      <c r="H567" s="610"/>
      <c r="I567" s="610"/>
      <c r="J567" s="610"/>
      <c r="K567" s="610"/>
      <c r="L567" s="610"/>
      <c r="M567" s="610"/>
      <c r="N567" s="610"/>
      <c r="O567" s="610"/>
      <c r="P567" s="610"/>
      <c r="Q567" s="610"/>
      <c r="R567" s="610"/>
      <c r="S567" s="610"/>
      <c r="T567" s="610"/>
      <c r="U567" s="610"/>
      <c r="V567" s="610"/>
      <c r="W567" s="610"/>
      <c r="X567" s="610"/>
      <c r="Y567" s="610"/>
      <c r="Z567" s="610"/>
      <c r="AA567" s="610"/>
      <c r="AB567" s="610"/>
      <c r="AC567" s="610"/>
      <c r="AD567" s="610"/>
      <c r="AE567" s="610"/>
      <c r="AF567" s="610"/>
      <c r="AG567" s="610"/>
      <c r="AH567" s="610"/>
      <c r="AI567" s="610"/>
      <c r="AJ567" s="610"/>
      <c r="AK567" s="610"/>
      <c r="AL567" s="610"/>
      <c r="AM567" s="610"/>
      <c r="AN567" s="610"/>
      <c r="AO567" s="610"/>
      <c r="AP567" s="610"/>
      <c r="AQ567" s="610"/>
      <c r="AR567" s="610"/>
      <c r="AS567" s="610"/>
      <c r="AT567" s="610"/>
      <c r="AU567" s="610"/>
      <c r="AV567" s="610"/>
      <c r="AW567" s="610"/>
      <c r="AX567" s="610"/>
      <c r="AY567" s="610"/>
      <c r="AZ567" s="610"/>
      <c r="BA567" s="610"/>
      <c r="BB567" s="610"/>
      <c r="BC567" s="610"/>
      <c r="BD567" s="610"/>
      <c r="BE567" s="610"/>
      <c r="BF567" s="610"/>
      <c r="BG567" s="610"/>
      <c r="BH567" s="610"/>
      <c r="BI567" s="610"/>
      <c r="BJ567" s="610"/>
      <c r="BK567" s="610"/>
      <c r="BL567" s="610"/>
      <c r="BM567" s="610"/>
      <c r="BN567" s="610"/>
      <c r="BO567" s="610"/>
      <c r="BP567" s="610"/>
      <c r="BQ567" s="610"/>
      <c r="BR567" s="610"/>
      <c r="BS567" s="610"/>
      <c r="BT567" s="610"/>
      <c r="BU567" s="610"/>
      <c r="BV567" s="610"/>
      <c r="BW567" s="610"/>
      <c r="BX567" s="610"/>
      <c r="BY567" s="610"/>
      <c r="BZ567" s="610"/>
      <c r="CA567" s="610"/>
      <c r="CB567" s="610"/>
      <c r="CC567" s="610"/>
      <c r="CD567" s="610"/>
      <c r="CE567" s="610"/>
      <c r="CF567" s="610"/>
      <c r="CG567" s="610"/>
      <c r="CH567" s="610"/>
      <c r="CI567" s="610"/>
      <c r="CJ567" s="610"/>
      <c r="CK567" s="610"/>
      <c r="CL567" s="610"/>
      <c r="CM567" s="610"/>
      <c r="CN567" s="610"/>
      <c r="CO567" s="610"/>
      <c r="CP567" s="610"/>
      <c r="CQ567" s="610"/>
      <c r="CR567" s="610"/>
      <c r="CS567" s="610"/>
      <c r="CT567" s="610"/>
      <c r="CU567" s="610"/>
      <c r="CV567" s="610"/>
      <c r="CW567" s="610"/>
      <c r="CX567" s="611"/>
      <c r="CY567" s="129"/>
      <c r="CZ567" s="129"/>
      <c r="DA567" s="129"/>
      <c r="DB567" s="129"/>
      <c r="DC567" s="129"/>
      <c r="DD567" s="129"/>
      <c r="DE567" s="129"/>
      <c r="DF567" s="129"/>
      <c r="DG567" s="129"/>
      <c r="DH567" s="129"/>
    </row>
    <row r="568" spans="1:112">
      <c r="A568" s="612" t="s">
        <v>1210</v>
      </c>
      <c r="B568" s="591">
        <f t="shared" ref="B568:AG568" si="4021">B40+B84+B128+B172+B216+B260+B304+B348+B392+B436+B480+B524</f>
        <v>13701095.601993255</v>
      </c>
      <c r="C568" s="557">
        <f t="shared" si="4021"/>
        <v>450004.91136517009</v>
      </c>
      <c r="D568" s="557">
        <f t="shared" si="4021"/>
        <v>0</v>
      </c>
      <c r="E568" s="557">
        <f t="shared" si="4021"/>
        <v>0</v>
      </c>
      <c r="F568" s="557">
        <f t="shared" si="4021"/>
        <v>0</v>
      </c>
      <c r="G568" s="557">
        <f t="shared" si="4021"/>
        <v>0</v>
      </c>
      <c r="H568" s="557">
        <f t="shared" si="4021"/>
        <v>0</v>
      </c>
      <c r="I568" s="557">
        <f t="shared" si="4021"/>
        <v>0</v>
      </c>
      <c r="J568" s="557">
        <f t="shared" si="4021"/>
        <v>893.32549906600002</v>
      </c>
      <c r="K568" s="557">
        <f t="shared" si="4021"/>
        <v>3517.0787131060001</v>
      </c>
      <c r="L568" s="557">
        <f t="shared" si="4021"/>
        <v>12893.872937568</v>
      </c>
      <c r="M568" s="557">
        <f t="shared" si="4021"/>
        <v>26849.741223676003</v>
      </c>
      <c r="N568" s="557">
        <f t="shared" si="4021"/>
        <v>42498.555035986006</v>
      </c>
      <c r="O568" s="557">
        <f t="shared" si="4021"/>
        <v>54018.081051914007</v>
      </c>
      <c r="P568" s="557">
        <f t="shared" si="4021"/>
        <v>59328.057794613997</v>
      </c>
      <c r="Q568" s="557">
        <f t="shared" si="4021"/>
        <v>60871.074565728013</v>
      </c>
      <c r="R568" s="557">
        <f t="shared" si="4021"/>
        <v>60827.345345494003</v>
      </c>
      <c r="S568" s="557">
        <f t="shared" si="4021"/>
        <v>55023.853117295999</v>
      </c>
      <c r="T568" s="557">
        <f t="shared" si="4021"/>
        <v>41661.452820077997</v>
      </c>
      <c r="U568" s="557">
        <f t="shared" si="4021"/>
        <v>22695.465301445998</v>
      </c>
      <c r="V568" s="557">
        <f t="shared" si="4021"/>
        <v>7790.0482331140001</v>
      </c>
      <c r="W568" s="557">
        <f t="shared" si="4021"/>
        <v>1136.9597260840001</v>
      </c>
      <c r="X568" s="557">
        <f t="shared" si="4021"/>
        <v>0</v>
      </c>
      <c r="Y568" s="557">
        <f t="shared" si="4021"/>
        <v>0</v>
      </c>
      <c r="Z568" s="557">
        <f t="shared" si="4021"/>
        <v>0</v>
      </c>
      <c r="AA568" s="557">
        <f t="shared" si="4021"/>
        <v>0</v>
      </c>
      <c r="AB568" s="557">
        <f t="shared" si="4021"/>
        <v>450004.91136517009</v>
      </c>
      <c r="AC568" s="557">
        <f t="shared" si="4021"/>
        <v>0</v>
      </c>
      <c r="AD568" s="557">
        <f t="shared" si="4021"/>
        <v>0</v>
      </c>
      <c r="AE568" s="557">
        <f t="shared" si="4021"/>
        <v>0</v>
      </c>
      <c r="AF568" s="557">
        <f t="shared" si="4021"/>
        <v>0</v>
      </c>
      <c r="AG568" s="557">
        <f t="shared" si="4021"/>
        <v>0</v>
      </c>
      <c r="AH568" s="557">
        <f t="shared" ref="AH568:BM568" si="4022">AH40+AH84+AH128+AH172+AH216+AH260+AH304+AH348+AH392+AH436+AH480+AH524</f>
        <v>0</v>
      </c>
      <c r="AI568" s="557">
        <f t="shared" si="4022"/>
        <v>893.32549906600002</v>
      </c>
      <c r="AJ568" s="557">
        <f t="shared" si="4022"/>
        <v>3517.0787131060001</v>
      </c>
      <c r="AK568" s="557">
        <f t="shared" si="4022"/>
        <v>12893.872937568</v>
      </c>
      <c r="AL568" s="557">
        <f t="shared" si="4022"/>
        <v>26849.741223676003</v>
      </c>
      <c r="AM568" s="557">
        <f t="shared" si="4022"/>
        <v>42498.555035986006</v>
      </c>
      <c r="AN568" s="557">
        <f t="shared" si="4022"/>
        <v>54018.081051914007</v>
      </c>
      <c r="AO568" s="557">
        <f t="shared" si="4022"/>
        <v>59328.057794613997</v>
      </c>
      <c r="AP568" s="557">
        <f t="shared" si="4022"/>
        <v>60871.074565728013</v>
      </c>
      <c r="AQ568" s="557">
        <f t="shared" si="4022"/>
        <v>60827.345345494003</v>
      </c>
      <c r="AR568" s="557">
        <f t="shared" si="4022"/>
        <v>55023.853117295999</v>
      </c>
      <c r="AS568" s="557">
        <f t="shared" si="4022"/>
        <v>41661.452820077997</v>
      </c>
      <c r="AT568" s="557">
        <f t="shared" si="4022"/>
        <v>22695.465301445998</v>
      </c>
      <c r="AU568" s="557">
        <f t="shared" si="4022"/>
        <v>7790.0482331140001</v>
      </c>
      <c r="AV568" s="557">
        <f t="shared" si="4022"/>
        <v>1136.9597260840001</v>
      </c>
      <c r="AW568" s="557">
        <f t="shared" si="4022"/>
        <v>0</v>
      </c>
      <c r="AX568" s="557">
        <f t="shared" si="4022"/>
        <v>0</v>
      </c>
      <c r="AY568" s="557">
        <f t="shared" si="4022"/>
        <v>0</v>
      </c>
      <c r="AZ568" s="557">
        <f t="shared" si="4022"/>
        <v>0</v>
      </c>
      <c r="BA568" s="557">
        <f t="shared" si="4022"/>
        <v>450004.91136517009</v>
      </c>
      <c r="BB568" s="557">
        <f t="shared" si="4022"/>
        <v>0</v>
      </c>
      <c r="BC568" s="557">
        <f t="shared" si="4022"/>
        <v>0</v>
      </c>
      <c r="BD568" s="557">
        <f t="shared" si="4022"/>
        <v>0</v>
      </c>
      <c r="BE568" s="557">
        <f t="shared" si="4022"/>
        <v>0</v>
      </c>
      <c r="BF568" s="557">
        <f t="shared" si="4022"/>
        <v>0</v>
      </c>
      <c r="BG568" s="557">
        <f t="shared" si="4022"/>
        <v>0</v>
      </c>
      <c r="BH568" s="557">
        <f t="shared" si="4022"/>
        <v>893.32549906600002</v>
      </c>
      <c r="BI568" s="557">
        <f t="shared" si="4022"/>
        <v>3517.0787131060001</v>
      </c>
      <c r="BJ568" s="557">
        <f t="shared" si="4022"/>
        <v>12893.872937568</v>
      </c>
      <c r="BK568" s="557">
        <f t="shared" si="4022"/>
        <v>26849.741223676003</v>
      </c>
      <c r="BL568" s="557">
        <f t="shared" si="4022"/>
        <v>42498.555035986006</v>
      </c>
      <c r="BM568" s="557">
        <f t="shared" si="4022"/>
        <v>54018.081051914007</v>
      </c>
      <c r="BN568" s="557">
        <f t="shared" ref="BN568:CX568" si="4023">BN40+BN84+BN128+BN172+BN216+BN260+BN304+BN348+BN392+BN436+BN480+BN524</f>
        <v>59328.057794613997</v>
      </c>
      <c r="BO568" s="557">
        <f t="shared" si="4023"/>
        <v>60871.074565728013</v>
      </c>
      <c r="BP568" s="557">
        <f t="shared" si="4023"/>
        <v>60827.345345494003</v>
      </c>
      <c r="BQ568" s="557">
        <f t="shared" si="4023"/>
        <v>55023.853117295999</v>
      </c>
      <c r="BR568" s="557">
        <f t="shared" si="4023"/>
        <v>41661.452820077997</v>
      </c>
      <c r="BS568" s="557">
        <f t="shared" si="4023"/>
        <v>22695.465301445998</v>
      </c>
      <c r="BT568" s="557">
        <f t="shared" si="4023"/>
        <v>7790.0482331140001</v>
      </c>
      <c r="BU568" s="557">
        <f t="shared" si="4023"/>
        <v>1136.9597260840001</v>
      </c>
      <c r="BV568" s="557">
        <f t="shared" si="4023"/>
        <v>0</v>
      </c>
      <c r="BW568" s="557">
        <f t="shared" si="4023"/>
        <v>0</v>
      </c>
      <c r="BX568" s="557">
        <f t="shared" si="4023"/>
        <v>0</v>
      </c>
      <c r="BY568" s="557">
        <f t="shared" si="4023"/>
        <v>0</v>
      </c>
      <c r="BZ568" s="557">
        <f t="shared" si="4023"/>
        <v>450004.91136517009</v>
      </c>
      <c r="CA568" s="557">
        <f t="shared" si="4023"/>
        <v>0</v>
      </c>
      <c r="CB568" s="557">
        <f t="shared" si="4023"/>
        <v>0</v>
      </c>
      <c r="CC568" s="557">
        <f t="shared" si="4023"/>
        <v>0</v>
      </c>
      <c r="CD568" s="557">
        <f t="shared" si="4023"/>
        <v>0</v>
      </c>
      <c r="CE568" s="557">
        <f t="shared" si="4023"/>
        <v>0</v>
      </c>
      <c r="CF568" s="557">
        <f t="shared" si="4023"/>
        <v>0</v>
      </c>
      <c r="CG568" s="557">
        <f t="shared" si="4023"/>
        <v>893.32549906600002</v>
      </c>
      <c r="CH568" s="557">
        <f t="shared" si="4023"/>
        <v>3517.0787131060001</v>
      </c>
      <c r="CI568" s="557">
        <f t="shared" si="4023"/>
        <v>12893.872937568</v>
      </c>
      <c r="CJ568" s="557">
        <f t="shared" si="4023"/>
        <v>26849.741223676003</v>
      </c>
      <c r="CK568" s="557">
        <f t="shared" si="4023"/>
        <v>42498.555035986006</v>
      </c>
      <c r="CL568" s="557">
        <f t="shared" si="4023"/>
        <v>54018.081051914007</v>
      </c>
      <c r="CM568" s="557">
        <f t="shared" si="4023"/>
        <v>59328.057794613997</v>
      </c>
      <c r="CN568" s="557">
        <f t="shared" si="4023"/>
        <v>60871.074565728013</v>
      </c>
      <c r="CO568" s="557">
        <f t="shared" si="4023"/>
        <v>60827.345345494003</v>
      </c>
      <c r="CP568" s="557">
        <f t="shared" si="4023"/>
        <v>55023.853117295999</v>
      </c>
      <c r="CQ568" s="557">
        <f t="shared" si="4023"/>
        <v>41661.452820077997</v>
      </c>
      <c r="CR568" s="557">
        <f t="shared" si="4023"/>
        <v>22695.465301445998</v>
      </c>
      <c r="CS568" s="557">
        <f t="shared" si="4023"/>
        <v>7790.0482331140001</v>
      </c>
      <c r="CT568" s="557">
        <f t="shared" si="4023"/>
        <v>1136.9597260840001</v>
      </c>
      <c r="CU568" s="557">
        <f t="shared" si="4023"/>
        <v>0</v>
      </c>
      <c r="CV568" s="557">
        <f t="shared" si="4023"/>
        <v>0</v>
      </c>
      <c r="CW568" s="557">
        <f t="shared" si="4023"/>
        <v>0</v>
      </c>
      <c r="CX568" s="557">
        <f t="shared" si="4023"/>
        <v>0</v>
      </c>
      <c r="CY568" s="129"/>
      <c r="CZ568" s="129"/>
      <c r="DA568" s="129"/>
      <c r="DB568" s="129"/>
      <c r="DC568" s="129"/>
      <c r="DD568" s="129"/>
      <c r="DE568" s="129"/>
      <c r="DF568" s="129"/>
      <c r="DG568" s="129"/>
      <c r="DH568" s="129"/>
    </row>
    <row r="569" spans="1:112">
      <c r="A569" s="612" t="s">
        <v>1211</v>
      </c>
      <c r="B569" s="591">
        <f t="shared" ref="B569:AG569" si="4024">B41+B85+B129+B173+B217+B261+B305+B349+B393+B437+B481+B525</f>
        <v>-464893.82935591397</v>
      </c>
      <c r="C569" s="557">
        <f t="shared" si="4024"/>
        <v>-15282.187660702</v>
      </c>
      <c r="D569" s="557">
        <f t="shared" si="4024"/>
        <v>0</v>
      </c>
      <c r="E569" s="557">
        <f t="shared" si="4024"/>
        <v>0</v>
      </c>
      <c r="F569" s="557">
        <f t="shared" si="4024"/>
        <v>0</v>
      </c>
      <c r="G569" s="557">
        <f t="shared" si="4024"/>
        <v>0</v>
      </c>
      <c r="H569" s="557">
        <f t="shared" si="4024"/>
        <v>0</v>
      </c>
      <c r="I569" s="557">
        <f t="shared" si="4024"/>
        <v>0</v>
      </c>
      <c r="J569" s="557">
        <f t="shared" si="4024"/>
        <v>-333.247031462</v>
      </c>
      <c r="K569" s="557">
        <f t="shared" si="4024"/>
        <v>-735.21140900599994</v>
      </c>
      <c r="L569" s="557">
        <f t="shared" si="4024"/>
        <v>-1096.247031462</v>
      </c>
      <c r="M569" s="557">
        <f t="shared" si="4024"/>
        <v>-1308</v>
      </c>
      <c r="N569" s="557">
        <f t="shared" si="4024"/>
        <v>-1308</v>
      </c>
      <c r="O569" s="557">
        <f t="shared" si="4024"/>
        <v>-1308</v>
      </c>
      <c r="P569" s="557">
        <f t="shared" si="4024"/>
        <v>-1308</v>
      </c>
      <c r="Q569" s="557">
        <f t="shared" si="4024"/>
        <v>-1308</v>
      </c>
      <c r="R569" s="557">
        <f t="shared" si="4024"/>
        <v>-1308</v>
      </c>
      <c r="S569" s="557">
        <f t="shared" si="4024"/>
        <v>-1308</v>
      </c>
      <c r="T569" s="557">
        <f t="shared" si="4024"/>
        <v>-1308</v>
      </c>
      <c r="U569" s="557">
        <f t="shared" si="4024"/>
        <v>-1308</v>
      </c>
      <c r="V569" s="557">
        <f t="shared" si="4024"/>
        <v>-884.49406292399999</v>
      </c>
      <c r="W569" s="557">
        <f t="shared" si="4024"/>
        <v>-460.98812584799998</v>
      </c>
      <c r="X569" s="557">
        <f t="shared" si="4024"/>
        <v>0</v>
      </c>
      <c r="Y569" s="557">
        <f t="shared" si="4024"/>
        <v>0</v>
      </c>
      <c r="Z569" s="557">
        <f t="shared" si="4024"/>
        <v>0</v>
      </c>
      <c r="AA569" s="557">
        <f t="shared" si="4024"/>
        <v>0</v>
      </c>
      <c r="AB569" s="557">
        <f t="shared" si="4024"/>
        <v>-15282.187660702</v>
      </c>
      <c r="AC569" s="557">
        <f t="shared" si="4024"/>
        <v>0</v>
      </c>
      <c r="AD569" s="557">
        <f t="shared" si="4024"/>
        <v>0</v>
      </c>
      <c r="AE569" s="557">
        <f t="shared" si="4024"/>
        <v>0</v>
      </c>
      <c r="AF569" s="557">
        <f t="shared" si="4024"/>
        <v>0</v>
      </c>
      <c r="AG569" s="557">
        <f t="shared" si="4024"/>
        <v>0</v>
      </c>
      <c r="AH569" s="557">
        <f t="shared" ref="AH569:BM569" si="4025">AH41+AH85+AH129+AH173+AH217+AH261+AH305+AH349+AH393+AH437+AH481+AH525</f>
        <v>0</v>
      </c>
      <c r="AI569" s="557">
        <f t="shared" si="4025"/>
        <v>-333.247031462</v>
      </c>
      <c r="AJ569" s="557">
        <f t="shared" si="4025"/>
        <v>-735.21140900599994</v>
      </c>
      <c r="AK569" s="557">
        <f t="shared" si="4025"/>
        <v>-1096.247031462</v>
      </c>
      <c r="AL569" s="557">
        <f t="shared" si="4025"/>
        <v>-1308</v>
      </c>
      <c r="AM569" s="557">
        <f t="shared" si="4025"/>
        <v>-1308</v>
      </c>
      <c r="AN569" s="557">
        <f t="shared" si="4025"/>
        <v>-1308</v>
      </c>
      <c r="AO569" s="557">
        <f t="shared" si="4025"/>
        <v>-1308</v>
      </c>
      <c r="AP569" s="557">
        <f t="shared" si="4025"/>
        <v>-1308</v>
      </c>
      <c r="AQ569" s="557">
        <f t="shared" si="4025"/>
        <v>-1308</v>
      </c>
      <c r="AR569" s="557">
        <f t="shared" si="4025"/>
        <v>-1308</v>
      </c>
      <c r="AS569" s="557">
        <f t="shared" si="4025"/>
        <v>-1308</v>
      </c>
      <c r="AT569" s="557">
        <f t="shared" si="4025"/>
        <v>-1308</v>
      </c>
      <c r="AU569" s="557">
        <f t="shared" si="4025"/>
        <v>-884.49406292399999</v>
      </c>
      <c r="AV569" s="557">
        <f t="shared" si="4025"/>
        <v>-460.98812584799998</v>
      </c>
      <c r="AW569" s="557">
        <f t="shared" si="4025"/>
        <v>0</v>
      </c>
      <c r="AX569" s="557">
        <f t="shared" si="4025"/>
        <v>0</v>
      </c>
      <c r="AY569" s="557">
        <f t="shared" si="4025"/>
        <v>0</v>
      </c>
      <c r="AZ569" s="557">
        <f t="shared" si="4025"/>
        <v>0</v>
      </c>
      <c r="BA569" s="557">
        <f t="shared" si="4025"/>
        <v>-15282.187660702</v>
      </c>
      <c r="BB569" s="557">
        <f t="shared" si="4025"/>
        <v>0</v>
      </c>
      <c r="BC569" s="557">
        <f t="shared" si="4025"/>
        <v>0</v>
      </c>
      <c r="BD569" s="557">
        <f t="shared" si="4025"/>
        <v>0</v>
      </c>
      <c r="BE569" s="557">
        <f t="shared" si="4025"/>
        <v>0</v>
      </c>
      <c r="BF569" s="557">
        <f t="shared" si="4025"/>
        <v>0</v>
      </c>
      <c r="BG569" s="557">
        <f t="shared" si="4025"/>
        <v>0</v>
      </c>
      <c r="BH569" s="557">
        <f t="shared" si="4025"/>
        <v>-333.247031462</v>
      </c>
      <c r="BI569" s="557">
        <f t="shared" si="4025"/>
        <v>-735.21140900599994</v>
      </c>
      <c r="BJ569" s="557">
        <f t="shared" si="4025"/>
        <v>-1096.247031462</v>
      </c>
      <c r="BK569" s="557">
        <f t="shared" si="4025"/>
        <v>-1308</v>
      </c>
      <c r="BL569" s="557">
        <f t="shared" si="4025"/>
        <v>-1308</v>
      </c>
      <c r="BM569" s="557">
        <f t="shared" si="4025"/>
        <v>-1308</v>
      </c>
      <c r="BN569" s="557">
        <f t="shared" ref="BN569:CX569" si="4026">BN41+BN85+BN129+BN173+BN217+BN261+BN305+BN349+BN393+BN437+BN481+BN525</f>
        <v>-1308</v>
      </c>
      <c r="BO569" s="557">
        <f t="shared" si="4026"/>
        <v>-1308</v>
      </c>
      <c r="BP569" s="557">
        <f t="shared" si="4026"/>
        <v>-1308</v>
      </c>
      <c r="BQ569" s="557">
        <f t="shared" si="4026"/>
        <v>-1308</v>
      </c>
      <c r="BR569" s="557">
        <f t="shared" si="4026"/>
        <v>-1308</v>
      </c>
      <c r="BS569" s="557">
        <f t="shared" si="4026"/>
        <v>-1308</v>
      </c>
      <c r="BT569" s="557">
        <f t="shared" si="4026"/>
        <v>-884.49406292399999</v>
      </c>
      <c r="BU569" s="557">
        <f t="shared" si="4026"/>
        <v>-460.98812584799998</v>
      </c>
      <c r="BV569" s="557">
        <f t="shared" si="4026"/>
        <v>0</v>
      </c>
      <c r="BW569" s="557">
        <f t="shared" si="4026"/>
        <v>0</v>
      </c>
      <c r="BX569" s="557">
        <f t="shared" si="4026"/>
        <v>0</v>
      </c>
      <c r="BY569" s="557">
        <f t="shared" si="4026"/>
        <v>0</v>
      </c>
      <c r="BZ569" s="557">
        <f t="shared" si="4026"/>
        <v>-15282.187660702</v>
      </c>
      <c r="CA569" s="557">
        <f t="shared" si="4026"/>
        <v>0</v>
      </c>
      <c r="CB569" s="557">
        <f t="shared" si="4026"/>
        <v>0</v>
      </c>
      <c r="CC569" s="557">
        <f t="shared" si="4026"/>
        <v>0</v>
      </c>
      <c r="CD569" s="557">
        <f t="shared" si="4026"/>
        <v>0</v>
      </c>
      <c r="CE569" s="557">
        <f t="shared" si="4026"/>
        <v>0</v>
      </c>
      <c r="CF569" s="557">
        <f t="shared" si="4026"/>
        <v>0</v>
      </c>
      <c r="CG569" s="557">
        <f t="shared" si="4026"/>
        <v>-333.247031462</v>
      </c>
      <c r="CH569" s="557">
        <f t="shared" si="4026"/>
        <v>-735.21140900599994</v>
      </c>
      <c r="CI569" s="557">
        <f t="shared" si="4026"/>
        <v>-1096.247031462</v>
      </c>
      <c r="CJ569" s="557">
        <f t="shared" si="4026"/>
        <v>-1308</v>
      </c>
      <c r="CK569" s="557">
        <f t="shared" si="4026"/>
        <v>-1308</v>
      </c>
      <c r="CL569" s="557">
        <f t="shared" si="4026"/>
        <v>-1308</v>
      </c>
      <c r="CM569" s="557">
        <f t="shared" si="4026"/>
        <v>-1308</v>
      </c>
      <c r="CN569" s="557">
        <f t="shared" si="4026"/>
        <v>-1308</v>
      </c>
      <c r="CO569" s="557">
        <f t="shared" si="4026"/>
        <v>-1308</v>
      </c>
      <c r="CP569" s="557">
        <f t="shared" si="4026"/>
        <v>-1308</v>
      </c>
      <c r="CQ569" s="557">
        <f t="shared" si="4026"/>
        <v>-1308</v>
      </c>
      <c r="CR569" s="557">
        <f t="shared" si="4026"/>
        <v>-1308</v>
      </c>
      <c r="CS569" s="557">
        <f t="shared" si="4026"/>
        <v>-884.49406292399999</v>
      </c>
      <c r="CT569" s="557">
        <f t="shared" si="4026"/>
        <v>-460.98812584799998</v>
      </c>
      <c r="CU569" s="557">
        <f t="shared" si="4026"/>
        <v>0</v>
      </c>
      <c r="CV569" s="557">
        <f t="shared" si="4026"/>
        <v>0</v>
      </c>
      <c r="CW569" s="557">
        <f t="shared" si="4026"/>
        <v>0</v>
      </c>
      <c r="CX569" s="557">
        <f t="shared" si="4026"/>
        <v>0</v>
      </c>
      <c r="CY569" s="129"/>
      <c r="CZ569" s="129"/>
      <c r="DA569" s="129"/>
      <c r="DB569" s="129"/>
      <c r="DC569" s="129"/>
      <c r="DD569" s="129"/>
      <c r="DE569" s="129"/>
      <c r="DF569" s="129"/>
      <c r="DG569" s="129"/>
      <c r="DH569" s="129"/>
    </row>
    <row r="570" spans="1:112">
      <c r="A570" s="614" t="s">
        <v>1212</v>
      </c>
      <c r="B570" s="591">
        <f t="shared" ref="B570:AG570" si="4027">B42+B86+B130+B174+B218+B262+B306+B350+B394+B438+B482+B526</f>
        <v>10225499.795242598</v>
      </c>
      <c r="C570" s="557">
        <f t="shared" si="4027"/>
        <v>351164.08699650597</v>
      </c>
      <c r="D570" s="557">
        <f t="shared" si="4027"/>
        <v>0</v>
      </c>
      <c r="E570" s="557">
        <f t="shared" si="4027"/>
        <v>0</v>
      </c>
      <c r="F570" s="557">
        <f t="shared" si="4027"/>
        <v>0</v>
      </c>
      <c r="G570" s="557">
        <f t="shared" si="4027"/>
        <v>0</v>
      </c>
      <c r="H570" s="557">
        <f t="shared" si="4027"/>
        <v>0</v>
      </c>
      <c r="I570" s="557">
        <f t="shared" si="4027"/>
        <v>0</v>
      </c>
      <c r="J570" s="557">
        <f t="shared" si="4027"/>
        <v>560.07846760400014</v>
      </c>
      <c r="K570" s="557">
        <f t="shared" si="4027"/>
        <v>2781.8673041000002</v>
      </c>
      <c r="L570" s="557">
        <f t="shared" si="4027"/>
        <v>11797.625906106001</v>
      </c>
      <c r="M570" s="557">
        <f t="shared" si="4027"/>
        <v>25541.741223676003</v>
      </c>
      <c r="N570" s="557">
        <f t="shared" si="4027"/>
        <v>39800.012471474249</v>
      </c>
      <c r="O570" s="557">
        <f t="shared" si="4027"/>
        <v>42603.672248573093</v>
      </c>
      <c r="P570" s="557">
        <f t="shared" si="4027"/>
        <v>40853.12253324037</v>
      </c>
      <c r="Q570" s="557">
        <f t="shared" si="4027"/>
        <v>43654.048613247396</v>
      </c>
      <c r="R570" s="557">
        <f t="shared" si="4027"/>
        <v>37631.871519393244</v>
      </c>
      <c r="S570" s="557">
        <f t="shared" si="4027"/>
        <v>37465.587979698954</v>
      </c>
      <c r="T570" s="557">
        <f t="shared" si="4027"/>
        <v>39505.467657520676</v>
      </c>
      <c r="U570" s="557">
        <f t="shared" si="4027"/>
        <v>21387.465301445998</v>
      </c>
      <c r="V570" s="557">
        <f t="shared" si="4027"/>
        <v>6905.5541701900001</v>
      </c>
      <c r="W570" s="557">
        <f t="shared" si="4027"/>
        <v>675.97160023599997</v>
      </c>
      <c r="X570" s="557">
        <f t="shared" si="4027"/>
        <v>0</v>
      </c>
      <c r="Y570" s="557">
        <f t="shared" si="4027"/>
        <v>0</v>
      </c>
      <c r="Z570" s="557">
        <f t="shared" si="4027"/>
        <v>0</v>
      </c>
      <c r="AA570" s="557">
        <f t="shared" si="4027"/>
        <v>0</v>
      </c>
      <c r="AB570" s="557">
        <f t="shared" si="4027"/>
        <v>313303.25646844215</v>
      </c>
      <c r="AC570" s="557">
        <f t="shared" si="4027"/>
        <v>0</v>
      </c>
      <c r="AD570" s="557">
        <f t="shared" si="4027"/>
        <v>0</v>
      </c>
      <c r="AE570" s="557">
        <f t="shared" si="4027"/>
        <v>0</v>
      </c>
      <c r="AF570" s="557">
        <f t="shared" si="4027"/>
        <v>0</v>
      </c>
      <c r="AG570" s="557">
        <f t="shared" si="4027"/>
        <v>0</v>
      </c>
      <c r="AH570" s="557">
        <f t="shared" ref="AH570:BM570" si="4028">AH42+AH86+AH130+AH174+AH218+AH262+AH306+AH350+AH394+AH438+AH482+AH526</f>
        <v>0</v>
      </c>
      <c r="AI570" s="557">
        <f t="shared" si="4028"/>
        <v>560.07846760400014</v>
      </c>
      <c r="AJ570" s="557">
        <f t="shared" si="4028"/>
        <v>2781.8673041000002</v>
      </c>
      <c r="AK570" s="557">
        <f t="shared" si="4028"/>
        <v>11797.625906106001</v>
      </c>
      <c r="AL570" s="557">
        <f t="shared" si="4028"/>
        <v>25541.741223676003</v>
      </c>
      <c r="AM570" s="557">
        <f t="shared" si="4028"/>
        <v>37902.550334120024</v>
      </c>
      <c r="AN570" s="557">
        <f t="shared" si="4028"/>
        <v>34343.609831374386</v>
      </c>
      <c r="AO570" s="557">
        <f t="shared" si="4028"/>
        <v>35117.759062783247</v>
      </c>
      <c r="AP570" s="557">
        <f t="shared" si="4028"/>
        <v>37493.211604222372</v>
      </c>
      <c r="AQ570" s="557">
        <f t="shared" si="4028"/>
        <v>30878.236927775313</v>
      </c>
      <c r="AR570" s="557">
        <f t="shared" si="4028"/>
        <v>31512.345376947302</v>
      </c>
      <c r="AS570" s="557">
        <f t="shared" si="4028"/>
        <v>36405.239357861588</v>
      </c>
      <c r="AT570" s="557">
        <f t="shared" si="4028"/>
        <v>21387.465301445998</v>
      </c>
      <c r="AU570" s="557">
        <f t="shared" si="4028"/>
        <v>6905.5541701900001</v>
      </c>
      <c r="AV570" s="557">
        <f t="shared" si="4028"/>
        <v>675.97160023599997</v>
      </c>
      <c r="AW570" s="557">
        <f t="shared" si="4028"/>
        <v>0</v>
      </c>
      <c r="AX570" s="557">
        <f t="shared" si="4028"/>
        <v>0</v>
      </c>
      <c r="AY570" s="557">
        <f t="shared" si="4028"/>
        <v>0</v>
      </c>
      <c r="AZ570" s="557">
        <f t="shared" si="4028"/>
        <v>0</v>
      </c>
      <c r="BA570" s="557">
        <f t="shared" si="4028"/>
        <v>278017.54836434143</v>
      </c>
      <c r="BB570" s="557">
        <f t="shared" si="4028"/>
        <v>0</v>
      </c>
      <c r="BC570" s="557">
        <f t="shared" si="4028"/>
        <v>0</v>
      </c>
      <c r="BD570" s="557">
        <f t="shared" si="4028"/>
        <v>0</v>
      </c>
      <c r="BE570" s="557">
        <f t="shared" si="4028"/>
        <v>0</v>
      </c>
      <c r="BF570" s="557">
        <f t="shared" si="4028"/>
        <v>0</v>
      </c>
      <c r="BG570" s="557">
        <f t="shared" si="4028"/>
        <v>0</v>
      </c>
      <c r="BH570" s="557">
        <f t="shared" si="4028"/>
        <v>560.07846760400014</v>
      </c>
      <c r="BI570" s="557">
        <f t="shared" si="4028"/>
        <v>2781.8673041000002</v>
      </c>
      <c r="BJ570" s="557">
        <f t="shared" si="4028"/>
        <v>11797.625906106001</v>
      </c>
      <c r="BK570" s="557">
        <f t="shared" si="4028"/>
        <v>25541.741223676003</v>
      </c>
      <c r="BL570" s="557">
        <f t="shared" si="4028"/>
        <v>34050.019867397546</v>
      </c>
      <c r="BM570" s="557">
        <f t="shared" si="4028"/>
        <v>28962.869928513814</v>
      </c>
      <c r="BN570" s="557">
        <f t="shared" ref="BN570:CX570" si="4029">BN42+BN86+BN130+BN174+BN218+BN262+BN306+BN350+BN394+BN438+BN482+BN526</f>
        <v>29208.193397631338</v>
      </c>
      <c r="BO570" s="557">
        <f t="shared" si="4029"/>
        <v>31600.226897429948</v>
      </c>
      <c r="BP570" s="557">
        <f t="shared" si="4029"/>
        <v>25142.626835188559</v>
      </c>
      <c r="BQ570" s="557">
        <f t="shared" si="4029"/>
        <v>26130.492598160206</v>
      </c>
      <c r="BR570" s="557">
        <f t="shared" si="4029"/>
        <v>33272.814866662011</v>
      </c>
      <c r="BS570" s="557">
        <f t="shared" si="4029"/>
        <v>21387.465301445998</v>
      </c>
      <c r="BT570" s="557">
        <f t="shared" si="4029"/>
        <v>6905.5541701900001</v>
      </c>
      <c r="BU570" s="557">
        <f t="shared" si="4029"/>
        <v>675.97160023599997</v>
      </c>
      <c r="BV570" s="557">
        <f t="shared" si="4029"/>
        <v>0</v>
      </c>
      <c r="BW570" s="557">
        <f t="shared" si="4029"/>
        <v>0</v>
      </c>
      <c r="BX570" s="557">
        <f t="shared" si="4029"/>
        <v>0</v>
      </c>
      <c r="BY570" s="557">
        <f t="shared" si="4029"/>
        <v>0</v>
      </c>
      <c r="BZ570" s="557">
        <f t="shared" si="4029"/>
        <v>349165.77838166745</v>
      </c>
      <c r="CA570" s="557">
        <f t="shared" si="4029"/>
        <v>0</v>
      </c>
      <c r="CB570" s="557">
        <f t="shared" si="4029"/>
        <v>0</v>
      </c>
      <c r="CC570" s="557">
        <f t="shared" si="4029"/>
        <v>0</v>
      </c>
      <c r="CD570" s="557">
        <f t="shared" si="4029"/>
        <v>0</v>
      </c>
      <c r="CE570" s="557">
        <f t="shared" si="4029"/>
        <v>0</v>
      </c>
      <c r="CF570" s="557">
        <f t="shared" si="4029"/>
        <v>0</v>
      </c>
      <c r="CG570" s="557">
        <f t="shared" si="4029"/>
        <v>560.07846760400014</v>
      </c>
      <c r="CH570" s="557">
        <f t="shared" si="4029"/>
        <v>2781.8673041000002</v>
      </c>
      <c r="CI570" s="557">
        <f t="shared" si="4029"/>
        <v>11797.625906106001</v>
      </c>
      <c r="CJ570" s="557">
        <f t="shared" si="4029"/>
        <v>25541.741223676003</v>
      </c>
      <c r="CK570" s="557">
        <f t="shared" si="4029"/>
        <v>39800.012471474249</v>
      </c>
      <c r="CL570" s="557">
        <f t="shared" si="4029"/>
        <v>42603.672248573093</v>
      </c>
      <c r="CM570" s="557">
        <f t="shared" si="4029"/>
        <v>41089.500049460788</v>
      </c>
      <c r="CN570" s="557">
        <f t="shared" si="4029"/>
        <v>43075.123192673396</v>
      </c>
      <c r="CO570" s="557">
        <f t="shared" si="4029"/>
        <v>36850.710307511443</v>
      </c>
      <c r="CP570" s="557">
        <f t="shared" si="4029"/>
        <v>36758.008999599224</v>
      </c>
      <c r="CQ570" s="557">
        <f t="shared" si="4029"/>
        <v>39338.447139017255</v>
      </c>
      <c r="CR570" s="557">
        <f t="shared" si="4029"/>
        <v>21387.465301445998</v>
      </c>
      <c r="CS570" s="557">
        <f t="shared" si="4029"/>
        <v>6905.5541701900001</v>
      </c>
      <c r="CT570" s="557">
        <f t="shared" si="4029"/>
        <v>675.97160023599997</v>
      </c>
      <c r="CU570" s="557">
        <f t="shared" si="4029"/>
        <v>0</v>
      </c>
      <c r="CV570" s="557">
        <f t="shared" si="4029"/>
        <v>0</v>
      </c>
      <c r="CW570" s="557">
        <f t="shared" si="4029"/>
        <v>0</v>
      </c>
      <c r="CX570" s="557">
        <f t="shared" si="4029"/>
        <v>0</v>
      </c>
      <c r="CY570" s="129"/>
      <c r="CZ570" s="129"/>
      <c r="DA570" s="129"/>
      <c r="DB570" s="129"/>
      <c r="DC570" s="129"/>
      <c r="DD570" s="129"/>
      <c r="DE570" s="129"/>
      <c r="DF570" s="129"/>
      <c r="DG570" s="129"/>
      <c r="DH570" s="129"/>
    </row>
    <row r="571" spans="1:112">
      <c r="A571" s="626" t="s">
        <v>1213</v>
      </c>
      <c r="B571" s="557">
        <f t="shared" ref="B571:AG571" si="4030">B43+B87+B131+B175+B219+B263+B307+B351+B395+B439+B483+B527</f>
        <v>2905953.5970451459</v>
      </c>
      <c r="C571" s="557">
        <f t="shared" si="4030"/>
        <v>128884.37909544524</v>
      </c>
      <c r="D571" s="557">
        <f t="shared" si="4030"/>
        <v>0</v>
      </c>
      <c r="E571" s="557">
        <f t="shared" si="4030"/>
        <v>0</v>
      </c>
      <c r="F571" s="557">
        <f t="shared" si="4030"/>
        <v>0</v>
      </c>
      <c r="G571" s="557">
        <f t="shared" si="4030"/>
        <v>0</v>
      </c>
      <c r="H571" s="557">
        <f t="shared" si="4030"/>
        <v>0</v>
      </c>
      <c r="I571" s="557">
        <f t="shared" si="4030"/>
        <v>0</v>
      </c>
      <c r="J571" s="557">
        <f t="shared" si="4030"/>
        <v>0</v>
      </c>
      <c r="K571" s="557">
        <f t="shared" si="4030"/>
        <v>0</v>
      </c>
      <c r="L571" s="557">
        <f t="shared" si="4030"/>
        <v>0</v>
      </c>
      <c r="M571" s="557">
        <f t="shared" si="4030"/>
        <v>14116.782841314001</v>
      </c>
      <c r="N571" s="557">
        <f t="shared" si="4030"/>
        <v>20807.353537116</v>
      </c>
      <c r="O571" s="557">
        <f t="shared" si="4030"/>
        <v>21544.047705829958</v>
      </c>
      <c r="P571" s="557">
        <f t="shared" si="4030"/>
        <v>20644.391633345043</v>
      </c>
      <c r="Q571" s="557">
        <f t="shared" si="4030"/>
        <v>21376.481133710906</v>
      </c>
      <c r="R571" s="557">
        <f t="shared" si="4030"/>
        <v>19084.318690889326</v>
      </c>
      <c r="S571" s="557">
        <f t="shared" si="4030"/>
        <v>0</v>
      </c>
      <c r="T571" s="557">
        <f t="shared" si="4030"/>
        <v>0</v>
      </c>
      <c r="U571" s="557">
        <f t="shared" si="4030"/>
        <v>9082.321584112</v>
      </c>
      <c r="V571" s="557">
        <f t="shared" si="4030"/>
        <v>2169.0121196540003</v>
      </c>
      <c r="W571" s="557">
        <f t="shared" si="4030"/>
        <v>59.669849474000046</v>
      </c>
      <c r="X571" s="557">
        <f t="shared" si="4030"/>
        <v>0</v>
      </c>
      <c r="Y571" s="557">
        <f t="shared" si="4030"/>
        <v>0</v>
      </c>
      <c r="Z571" s="557">
        <f t="shared" si="4030"/>
        <v>0</v>
      </c>
      <c r="AA571" s="557">
        <f t="shared" si="4030"/>
        <v>0</v>
      </c>
      <c r="AB571" s="557">
        <f t="shared" si="4030"/>
        <v>0</v>
      </c>
      <c r="AC571" s="557">
        <f t="shared" si="4030"/>
        <v>0</v>
      </c>
      <c r="AD571" s="557">
        <f t="shared" si="4030"/>
        <v>0</v>
      </c>
      <c r="AE571" s="557">
        <f t="shared" si="4030"/>
        <v>0</v>
      </c>
      <c r="AF571" s="557">
        <f t="shared" si="4030"/>
        <v>0</v>
      </c>
      <c r="AG571" s="557">
        <f t="shared" si="4030"/>
        <v>0</v>
      </c>
      <c r="AH571" s="557">
        <f t="shared" ref="AH571:BM571" si="4031">AH43+AH87+AH131+AH175+AH219+AH263+AH307+AH351+AH395+AH439+AH483+AH527</f>
        <v>0</v>
      </c>
      <c r="AI571" s="557">
        <f t="shared" si="4031"/>
        <v>0</v>
      </c>
      <c r="AJ571" s="557">
        <f t="shared" si="4031"/>
        <v>0</v>
      </c>
      <c r="AK571" s="557">
        <f t="shared" si="4031"/>
        <v>0</v>
      </c>
      <c r="AL571" s="557">
        <f t="shared" si="4031"/>
        <v>0</v>
      </c>
      <c r="AM571" s="557">
        <f t="shared" si="4031"/>
        <v>0</v>
      </c>
      <c r="AN571" s="557">
        <f t="shared" si="4031"/>
        <v>0</v>
      </c>
      <c r="AO571" s="557">
        <f t="shared" si="4031"/>
        <v>0</v>
      </c>
      <c r="AP571" s="557">
        <f t="shared" si="4031"/>
        <v>0</v>
      </c>
      <c r="AQ571" s="557">
        <f t="shared" si="4031"/>
        <v>0</v>
      </c>
      <c r="AR571" s="557">
        <f t="shared" si="4031"/>
        <v>0</v>
      </c>
      <c r="AS571" s="557">
        <f t="shared" si="4031"/>
        <v>0</v>
      </c>
      <c r="AT571" s="557">
        <f t="shared" si="4031"/>
        <v>0</v>
      </c>
      <c r="AU571" s="557">
        <f t="shared" si="4031"/>
        <v>0</v>
      </c>
      <c r="AV571" s="557">
        <f t="shared" si="4031"/>
        <v>0</v>
      </c>
      <c r="AW571" s="557">
        <f t="shared" si="4031"/>
        <v>0</v>
      </c>
      <c r="AX571" s="557">
        <f t="shared" si="4031"/>
        <v>0</v>
      </c>
      <c r="AY571" s="557">
        <f t="shared" si="4031"/>
        <v>0</v>
      </c>
      <c r="AZ571" s="557">
        <f t="shared" si="4031"/>
        <v>0</v>
      </c>
      <c r="BA571" s="557">
        <f t="shared" si="4031"/>
        <v>0</v>
      </c>
      <c r="BB571" s="557">
        <f t="shared" si="4031"/>
        <v>0</v>
      </c>
      <c r="BC571" s="557">
        <f t="shared" si="4031"/>
        <v>0</v>
      </c>
      <c r="BD571" s="557">
        <f t="shared" si="4031"/>
        <v>0</v>
      </c>
      <c r="BE571" s="557">
        <f t="shared" si="4031"/>
        <v>0</v>
      </c>
      <c r="BF571" s="557">
        <f t="shared" si="4031"/>
        <v>0</v>
      </c>
      <c r="BG571" s="557">
        <f t="shared" si="4031"/>
        <v>0</v>
      </c>
      <c r="BH571" s="557">
        <f t="shared" si="4031"/>
        <v>0</v>
      </c>
      <c r="BI571" s="557">
        <f t="shared" si="4031"/>
        <v>0</v>
      </c>
      <c r="BJ571" s="557">
        <f t="shared" si="4031"/>
        <v>0</v>
      </c>
      <c r="BK571" s="557">
        <f t="shared" si="4031"/>
        <v>0</v>
      </c>
      <c r="BL571" s="557">
        <f t="shared" si="4031"/>
        <v>0</v>
      </c>
      <c r="BM571" s="557">
        <f t="shared" si="4031"/>
        <v>0</v>
      </c>
      <c r="BN571" s="557">
        <f t="shared" ref="BN571:CX571" si="4032">BN43+BN87+BN131+BN175+BN219+BN263+BN307+BN351+BN395+BN439+BN483+BN527</f>
        <v>0</v>
      </c>
      <c r="BO571" s="557">
        <f t="shared" si="4032"/>
        <v>0</v>
      </c>
      <c r="BP571" s="557">
        <f t="shared" si="4032"/>
        <v>0</v>
      </c>
      <c r="BQ571" s="557">
        <f t="shared" si="4032"/>
        <v>0</v>
      </c>
      <c r="BR571" s="557">
        <f t="shared" si="4032"/>
        <v>0</v>
      </c>
      <c r="BS571" s="557">
        <f t="shared" si="4032"/>
        <v>0</v>
      </c>
      <c r="BT571" s="557">
        <f t="shared" si="4032"/>
        <v>0</v>
      </c>
      <c r="BU571" s="557">
        <f t="shared" si="4032"/>
        <v>0</v>
      </c>
      <c r="BV571" s="557">
        <f t="shared" si="4032"/>
        <v>0</v>
      </c>
      <c r="BW571" s="557">
        <f t="shared" si="4032"/>
        <v>0</v>
      </c>
      <c r="BX571" s="557">
        <f t="shared" si="4032"/>
        <v>0</v>
      </c>
      <c r="BY571" s="557">
        <f t="shared" si="4032"/>
        <v>0</v>
      </c>
      <c r="BZ571" s="557">
        <f t="shared" si="4032"/>
        <v>128187.78347573068</v>
      </c>
      <c r="CA571" s="557">
        <f t="shared" si="4032"/>
        <v>0</v>
      </c>
      <c r="CB571" s="557">
        <f t="shared" si="4032"/>
        <v>0</v>
      </c>
      <c r="CC571" s="557">
        <f t="shared" si="4032"/>
        <v>0</v>
      </c>
      <c r="CD571" s="557">
        <f t="shared" si="4032"/>
        <v>0</v>
      </c>
      <c r="CE571" s="557">
        <f t="shared" si="4032"/>
        <v>0</v>
      </c>
      <c r="CF571" s="557">
        <f t="shared" si="4032"/>
        <v>0</v>
      </c>
      <c r="CG571" s="557">
        <f t="shared" si="4032"/>
        <v>0</v>
      </c>
      <c r="CH571" s="557">
        <f t="shared" si="4032"/>
        <v>0</v>
      </c>
      <c r="CI571" s="557">
        <f t="shared" si="4032"/>
        <v>0</v>
      </c>
      <c r="CJ571" s="557">
        <f t="shared" si="4032"/>
        <v>14116.782841314001</v>
      </c>
      <c r="CK571" s="557">
        <f t="shared" si="4032"/>
        <v>20807.353537116</v>
      </c>
      <c r="CL571" s="557">
        <f t="shared" si="4032"/>
        <v>21544.047705829958</v>
      </c>
      <c r="CM571" s="557">
        <f t="shared" si="4032"/>
        <v>20392.138645540908</v>
      </c>
      <c r="CN571" s="557">
        <f t="shared" si="4032"/>
        <v>21209.641911239225</v>
      </c>
      <c r="CO571" s="557">
        <f t="shared" si="4032"/>
        <v>18806.815281450581</v>
      </c>
      <c r="CP571" s="557">
        <f t="shared" si="4032"/>
        <v>0</v>
      </c>
      <c r="CQ571" s="557">
        <f t="shared" si="4032"/>
        <v>0</v>
      </c>
      <c r="CR571" s="557">
        <f t="shared" si="4032"/>
        <v>9082.321584112</v>
      </c>
      <c r="CS571" s="557">
        <f t="shared" si="4032"/>
        <v>2169.0121196540003</v>
      </c>
      <c r="CT571" s="557">
        <f t="shared" si="4032"/>
        <v>59.669849474000046</v>
      </c>
      <c r="CU571" s="557">
        <f t="shared" si="4032"/>
        <v>0</v>
      </c>
      <c r="CV571" s="557">
        <f t="shared" si="4032"/>
        <v>0</v>
      </c>
      <c r="CW571" s="557">
        <f t="shared" si="4032"/>
        <v>0</v>
      </c>
      <c r="CX571" s="557">
        <f t="shared" si="4032"/>
        <v>0</v>
      </c>
      <c r="CY571" s="129"/>
      <c r="CZ571" s="129"/>
      <c r="DA571" s="129"/>
      <c r="DB571" s="129"/>
      <c r="DC571" s="129"/>
      <c r="DD571" s="129"/>
      <c r="DE571" s="129"/>
      <c r="DF571" s="129"/>
      <c r="DG571" s="129"/>
      <c r="DH571" s="129"/>
    </row>
    <row r="572" spans="1:112">
      <c r="A572" s="614" t="s">
        <v>1214</v>
      </c>
      <c r="B572" s="557">
        <f t="shared" ref="B572:AG572" si="4033">B44+B88+B132+B176+B220+B264+B308+B352+B396+B440+B484+B528</f>
        <v>5907212.2461190447</v>
      </c>
      <c r="C572" s="557">
        <f t="shared" si="4033"/>
        <v>222279.70790106073</v>
      </c>
      <c r="D572" s="557">
        <f t="shared" si="4033"/>
        <v>0</v>
      </c>
      <c r="E572" s="557">
        <f t="shared" si="4033"/>
        <v>0</v>
      </c>
      <c r="F572" s="557">
        <f t="shared" si="4033"/>
        <v>0</v>
      </c>
      <c r="G572" s="557">
        <f t="shared" si="4033"/>
        <v>0</v>
      </c>
      <c r="H572" s="557">
        <f t="shared" si="4033"/>
        <v>0</v>
      </c>
      <c r="I572" s="557">
        <f t="shared" si="4033"/>
        <v>0</v>
      </c>
      <c r="J572" s="557">
        <f t="shared" si="4033"/>
        <v>560.07846760400014</v>
      </c>
      <c r="K572" s="557">
        <f t="shared" si="4033"/>
        <v>2781.8673041000002</v>
      </c>
      <c r="L572" s="557">
        <f t="shared" si="4033"/>
        <v>11797.625906106001</v>
      </c>
      <c r="M572" s="557">
        <f t="shared" si="4033"/>
        <v>11424.958382362003</v>
      </c>
      <c r="N572" s="557">
        <f t="shared" si="4033"/>
        <v>18992.658934358245</v>
      </c>
      <c r="O572" s="557">
        <f t="shared" si="4033"/>
        <v>21059.624542743135</v>
      </c>
      <c r="P572" s="557">
        <f t="shared" si="4033"/>
        <v>20208.730899895327</v>
      </c>
      <c r="Q572" s="557">
        <f t="shared" si="4033"/>
        <v>22277.567479536487</v>
      </c>
      <c r="R572" s="557">
        <f t="shared" si="4033"/>
        <v>18547.552828503914</v>
      </c>
      <c r="S572" s="557">
        <f t="shared" si="4033"/>
        <v>37465.587979698954</v>
      </c>
      <c r="T572" s="557">
        <f t="shared" si="4033"/>
        <v>39505.467657520676</v>
      </c>
      <c r="U572" s="557">
        <f t="shared" si="4033"/>
        <v>12305.143717334002</v>
      </c>
      <c r="V572" s="557">
        <f t="shared" si="4033"/>
        <v>4736.5420505359998</v>
      </c>
      <c r="W572" s="557">
        <f t="shared" si="4033"/>
        <v>616.30175076199998</v>
      </c>
      <c r="X572" s="557">
        <f t="shared" si="4033"/>
        <v>0</v>
      </c>
      <c r="Y572" s="557">
        <f t="shared" si="4033"/>
        <v>0</v>
      </c>
      <c r="Z572" s="557">
        <f t="shared" si="4033"/>
        <v>0</v>
      </c>
      <c r="AA572" s="557">
        <f t="shared" si="4033"/>
        <v>0</v>
      </c>
      <c r="AB572" s="557">
        <f t="shared" si="4033"/>
        <v>238237.31681318255</v>
      </c>
      <c r="AC572" s="557">
        <f t="shared" si="4033"/>
        <v>0</v>
      </c>
      <c r="AD572" s="557">
        <f t="shared" si="4033"/>
        <v>0</v>
      </c>
      <c r="AE572" s="557">
        <f t="shared" si="4033"/>
        <v>0</v>
      </c>
      <c r="AF572" s="557">
        <f t="shared" si="4033"/>
        <v>0</v>
      </c>
      <c r="AG572" s="557">
        <f t="shared" si="4033"/>
        <v>0</v>
      </c>
      <c r="AH572" s="557">
        <f t="shared" ref="AH572:BM572" si="4034">AH44+AH88+AH132+AH176+AH220+AH264+AH308+AH352+AH396+AH440+AH484+AH528</f>
        <v>0</v>
      </c>
      <c r="AI572" s="557">
        <f t="shared" si="4034"/>
        <v>0</v>
      </c>
      <c r="AJ572" s="557">
        <f t="shared" si="4034"/>
        <v>0</v>
      </c>
      <c r="AK572" s="557">
        <f t="shared" si="4034"/>
        <v>0</v>
      </c>
      <c r="AL572" s="557">
        <f t="shared" si="4034"/>
        <v>0</v>
      </c>
      <c r="AM572" s="557">
        <f t="shared" si="4034"/>
        <v>37902.550334120024</v>
      </c>
      <c r="AN572" s="557">
        <f t="shared" si="4034"/>
        <v>34343.609831374386</v>
      </c>
      <c r="AO572" s="557">
        <f t="shared" si="4034"/>
        <v>35117.759062783247</v>
      </c>
      <c r="AP572" s="557">
        <f t="shared" si="4034"/>
        <v>18174.436313902967</v>
      </c>
      <c r="AQ572" s="557">
        <f t="shared" si="4034"/>
        <v>15812.385464321016</v>
      </c>
      <c r="AR572" s="557">
        <f t="shared" si="4034"/>
        <v>31512.345376947302</v>
      </c>
      <c r="AS572" s="557">
        <f t="shared" si="4034"/>
        <v>36405.239357861588</v>
      </c>
      <c r="AT572" s="557">
        <f t="shared" si="4034"/>
        <v>21387.465301445998</v>
      </c>
      <c r="AU572" s="557">
        <f t="shared" si="4034"/>
        <v>6905.5541701900001</v>
      </c>
      <c r="AV572" s="557">
        <f t="shared" si="4034"/>
        <v>675.97160023599997</v>
      </c>
      <c r="AW572" s="557">
        <f t="shared" si="4034"/>
        <v>0</v>
      </c>
      <c r="AX572" s="557">
        <f t="shared" si="4034"/>
        <v>0</v>
      </c>
      <c r="AY572" s="557">
        <f t="shared" si="4034"/>
        <v>0</v>
      </c>
      <c r="AZ572" s="557">
        <f t="shared" si="4034"/>
        <v>0</v>
      </c>
      <c r="BA572" s="557">
        <f t="shared" si="4034"/>
        <v>0</v>
      </c>
      <c r="BB572" s="557">
        <f t="shared" si="4034"/>
        <v>0</v>
      </c>
      <c r="BC572" s="557">
        <f t="shared" si="4034"/>
        <v>0</v>
      </c>
      <c r="BD572" s="557">
        <f t="shared" si="4034"/>
        <v>0</v>
      </c>
      <c r="BE572" s="557">
        <f t="shared" si="4034"/>
        <v>0</v>
      </c>
      <c r="BF572" s="557">
        <f t="shared" si="4034"/>
        <v>0</v>
      </c>
      <c r="BG572" s="557">
        <f t="shared" si="4034"/>
        <v>0</v>
      </c>
      <c r="BH572" s="557">
        <f t="shared" si="4034"/>
        <v>0</v>
      </c>
      <c r="BI572" s="557">
        <f t="shared" si="4034"/>
        <v>0</v>
      </c>
      <c r="BJ572" s="557">
        <f t="shared" si="4034"/>
        <v>0</v>
      </c>
      <c r="BK572" s="557">
        <f t="shared" si="4034"/>
        <v>0</v>
      </c>
      <c r="BL572" s="557">
        <f t="shared" si="4034"/>
        <v>0</v>
      </c>
      <c r="BM572" s="557">
        <f t="shared" si="4034"/>
        <v>0</v>
      </c>
      <c r="BN572" s="557">
        <f t="shared" ref="BN572:CX572" si="4035">BN44+BN88+BN132+BN176+BN220+BN264+BN308+BN352+BN396+BN440+BN484+BN528</f>
        <v>0</v>
      </c>
      <c r="BO572" s="557">
        <f t="shared" si="4035"/>
        <v>0</v>
      </c>
      <c r="BP572" s="557">
        <f t="shared" si="4035"/>
        <v>0</v>
      </c>
      <c r="BQ572" s="557">
        <f t="shared" si="4035"/>
        <v>0</v>
      </c>
      <c r="BR572" s="557">
        <f t="shared" si="4035"/>
        <v>0</v>
      </c>
      <c r="BS572" s="557">
        <f t="shared" si="4035"/>
        <v>0</v>
      </c>
      <c r="BT572" s="557">
        <f t="shared" si="4035"/>
        <v>0</v>
      </c>
      <c r="BU572" s="557">
        <f t="shared" si="4035"/>
        <v>0</v>
      </c>
      <c r="BV572" s="557">
        <f t="shared" si="4035"/>
        <v>0</v>
      </c>
      <c r="BW572" s="557">
        <f t="shared" si="4035"/>
        <v>0</v>
      </c>
      <c r="BX572" s="557">
        <f t="shared" si="4035"/>
        <v>0</v>
      </c>
      <c r="BY572" s="557">
        <f t="shared" si="4035"/>
        <v>0</v>
      </c>
      <c r="BZ572" s="557">
        <f t="shared" si="4035"/>
        <v>220977.99490593674</v>
      </c>
      <c r="CA572" s="557">
        <f t="shared" si="4035"/>
        <v>0</v>
      </c>
      <c r="CB572" s="557">
        <f t="shared" si="4035"/>
        <v>0</v>
      </c>
      <c r="CC572" s="557">
        <f t="shared" si="4035"/>
        <v>0</v>
      </c>
      <c r="CD572" s="557">
        <f t="shared" si="4035"/>
        <v>0</v>
      </c>
      <c r="CE572" s="557">
        <f t="shared" si="4035"/>
        <v>0</v>
      </c>
      <c r="CF572" s="557">
        <f t="shared" si="4035"/>
        <v>0</v>
      </c>
      <c r="CG572" s="557">
        <f t="shared" si="4035"/>
        <v>560.07846760400014</v>
      </c>
      <c r="CH572" s="557">
        <f t="shared" si="4035"/>
        <v>2781.8673041000002</v>
      </c>
      <c r="CI572" s="557">
        <f t="shared" si="4035"/>
        <v>11797.625906106001</v>
      </c>
      <c r="CJ572" s="557">
        <f t="shared" si="4035"/>
        <v>11424.958382362003</v>
      </c>
      <c r="CK572" s="557">
        <f t="shared" si="4035"/>
        <v>18992.658934358245</v>
      </c>
      <c r="CL572" s="557">
        <f t="shared" si="4035"/>
        <v>21059.624542743135</v>
      </c>
      <c r="CM572" s="557">
        <f t="shared" si="4035"/>
        <v>20697.361403919884</v>
      </c>
      <c r="CN572" s="557">
        <f t="shared" si="4035"/>
        <v>21865.481281434168</v>
      </c>
      <c r="CO572" s="557">
        <f t="shared" si="4035"/>
        <v>18043.895026060858</v>
      </c>
      <c r="CP572" s="557">
        <f t="shared" si="4035"/>
        <v>36758.008999599224</v>
      </c>
      <c r="CQ572" s="557">
        <f t="shared" si="4035"/>
        <v>39338.447139017255</v>
      </c>
      <c r="CR572" s="557">
        <f t="shared" si="4035"/>
        <v>12305.143717334002</v>
      </c>
      <c r="CS572" s="557">
        <f t="shared" si="4035"/>
        <v>4736.5420505359998</v>
      </c>
      <c r="CT572" s="557">
        <f t="shared" si="4035"/>
        <v>616.30175076199998</v>
      </c>
      <c r="CU572" s="557">
        <f t="shared" si="4035"/>
        <v>0</v>
      </c>
      <c r="CV572" s="557">
        <f t="shared" si="4035"/>
        <v>0</v>
      </c>
      <c r="CW572" s="557">
        <f t="shared" si="4035"/>
        <v>0</v>
      </c>
      <c r="CX572" s="557">
        <f t="shared" si="4035"/>
        <v>0</v>
      </c>
      <c r="CY572" s="129"/>
      <c r="CZ572" s="129"/>
      <c r="DA572" s="129"/>
      <c r="DB572" s="129"/>
      <c r="DC572" s="129"/>
      <c r="DD572" s="129"/>
      <c r="DE572" s="129"/>
      <c r="DF572" s="129"/>
      <c r="DG572" s="129"/>
      <c r="DH572" s="129"/>
    </row>
    <row r="573" spans="1:112">
      <c r="A573" s="626" t="s">
        <v>1215</v>
      </c>
      <c r="B573" s="557">
        <f t="shared" ref="B573:AG573" si="4036">B45+B89+B133+B177+B221+B265+B309+B353+B397+B441+B485+B529</f>
        <v>1412333.9520784046</v>
      </c>
      <c r="C573" s="557">
        <f t="shared" si="4036"/>
        <v>0</v>
      </c>
      <c r="D573" s="557">
        <f t="shared" si="4036"/>
        <v>0</v>
      </c>
      <c r="E573" s="557">
        <f t="shared" si="4036"/>
        <v>0</v>
      </c>
      <c r="F573" s="557">
        <f t="shared" si="4036"/>
        <v>0</v>
      </c>
      <c r="G573" s="557">
        <f t="shared" si="4036"/>
        <v>0</v>
      </c>
      <c r="H573" s="557">
        <f t="shared" si="4036"/>
        <v>0</v>
      </c>
      <c r="I573" s="557">
        <f t="shared" si="4036"/>
        <v>0</v>
      </c>
      <c r="J573" s="557">
        <f t="shared" si="4036"/>
        <v>0</v>
      </c>
      <c r="K573" s="557">
        <f t="shared" si="4036"/>
        <v>0</v>
      </c>
      <c r="L573" s="557">
        <f t="shared" si="4036"/>
        <v>0</v>
      </c>
      <c r="M573" s="557">
        <f t="shared" si="4036"/>
        <v>0</v>
      </c>
      <c r="N573" s="557">
        <f t="shared" si="4036"/>
        <v>0</v>
      </c>
      <c r="O573" s="557">
        <f t="shared" si="4036"/>
        <v>0</v>
      </c>
      <c r="P573" s="557">
        <f t="shared" si="4036"/>
        <v>0</v>
      </c>
      <c r="Q573" s="557">
        <f t="shared" si="4036"/>
        <v>0</v>
      </c>
      <c r="R573" s="557">
        <f t="shared" si="4036"/>
        <v>0</v>
      </c>
      <c r="S573" s="557">
        <f t="shared" si="4036"/>
        <v>0</v>
      </c>
      <c r="T573" s="557">
        <f t="shared" si="4036"/>
        <v>0</v>
      </c>
      <c r="U573" s="557">
        <f t="shared" si="4036"/>
        <v>0</v>
      </c>
      <c r="V573" s="557">
        <f t="shared" si="4036"/>
        <v>0</v>
      </c>
      <c r="W573" s="557">
        <f t="shared" si="4036"/>
        <v>0</v>
      </c>
      <c r="X573" s="557">
        <f t="shared" si="4036"/>
        <v>0</v>
      </c>
      <c r="Y573" s="557">
        <f t="shared" si="4036"/>
        <v>0</v>
      </c>
      <c r="Z573" s="557">
        <f t="shared" si="4036"/>
        <v>0</v>
      </c>
      <c r="AA573" s="557">
        <f t="shared" si="4036"/>
        <v>0</v>
      </c>
      <c r="AB573" s="557">
        <f t="shared" si="4036"/>
        <v>75065.939655259688</v>
      </c>
      <c r="AC573" s="557">
        <f t="shared" si="4036"/>
        <v>0</v>
      </c>
      <c r="AD573" s="557">
        <f t="shared" si="4036"/>
        <v>0</v>
      </c>
      <c r="AE573" s="557">
        <f t="shared" si="4036"/>
        <v>0</v>
      </c>
      <c r="AF573" s="557">
        <f t="shared" si="4036"/>
        <v>0</v>
      </c>
      <c r="AG573" s="557">
        <f t="shared" si="4036"/>
        <v>0</v>
      </c>
      <c r="AH573" s="557">
        <f t="shared" ref="AH573:BM573" si="4037">AH45+AH89+AH133+AH177+AH221+AH265+AH309+AH353+AH397+AH441+AH485+AH529</f>
        <v>0</v>
      </c>
      <c r="AI573" s="557">
        <f t="shared" si="4037"/>
        <v>560.07846760400014</v>
      </c>
      <c r="AJ573" s="557">
        <f t="shared" si="4037"/>
        <v>2781.8673041000002</v>
      </c>
      <c r="AK573" s="557">
        <f t="shared" si="4037"/>
        <v>11797.625906106001</v>
      </c>
      <c r="AL573" s="557">
        <f t="shared" si="4037"/>
        <v>25541.741223676003</v>
      </c>
      <c r="AM573" s="557">
        <f t="shared" si="4037"/>
        <v>0</v>
      </c>
      <c r="AN573" s="557">
        <f t="shared" si="4037"/>
        <v>0</v>
      </c>
      <c r="AO573" s="557">
        <f t="shared" si="4037"/>
        <v>0</v>
      </c>
      <c r="AP573" s="557">
        <f t="shared" si="4037"/>
        <v>19318.775290319398</v>
      </c>
      <c r="AQ573" s="557">
        <f t="shared" si="4037"/>
        <v>15065.851463454295</v>
      </c>
      <c r="AR573" s="557">
        <f t="shared" si="4037"/>
        <v>0</v>
      </c>
      <c r="AS573" s="557">
        <f t="shared" si="4037"/>
        <v>0</v>
      </c>
      <c r="AT573" s="557">
        <f t="shared" si="4037"/>
        <v>0</v>
      </c>
      <c r="AU573" s="557">
        <f t="shared" si="4037"/>
        <v>0</v>
      </c>
      <c r="AV573" s="557">
        <f t="shared" si="4037"/>
        <v>0</v>
      </c>
      <c r="AW573" s="557">
        <f t="shared" si="4037"/>
        <v>0</v>
      </c>
      <c r="AX573" s="557">
        <f t="shared" si="4037"/>
        <v>0</v>
      </c>
      <c r="AY573" s="557">
        <f t="shared" si="4037"/>
        <v>0</v>
      </c>
      <c r="AZ573" s="557">
        <f t="shared" si="4037"/>
        <v>0</v>
      </c>
      <c r="BA573" s="557">
        <f t="shared" si="4037"/>
        <v>278017.54836434143</v>
      </c>
      <c r="BB573" s="557">
        <f t="shared" si="4037"/>
        <v>0</v>
      </c>
      <c r="BC573" s="557">
        <f t="shared" si="4037"/>
        <v>0</v>
      </c>
      <c r="BD573" s="557">
        <f t="shared" si="4037"/>
        <v>0</v>
      </c>
      <c r="BE573" s="557">
        <f t="shared" si="4037"/>
        <v>0</v>
      </c>
      <c r="BF573" s="557">
        <f t="shared" si="4037"/>
        <v>0</v>
      </c>
      <c r="BG573" s="557">
        <f t="shared" si="4037"/>
        <v>0</v>
      </c>
      <c r="BH573" s="557">
        <f t="shared" si="4037"/>
        <v>560.07846760400014</v>
      </c>
      <c r="BI573" s="557">
        <f t="shared" si="4037"/>
        <v>2781.8673041000002</v>
      </c>
      <c r="BJ573" s="557">
        <f t="shared" si="4037"/>
        <v>11797.625906106001</v>
      </c>
      <c r="BK573" s="557">
        <f t="shared" si="4037"/>
        <v>25541.741223676003</v>
      </c>
      <c r="BL573" s="557">
        <f t="shared" si="4037"/>
        <v>34050.019867397546</v>
      </c>
      <c r="BM573" s="557">
        <f t="shared" si="4037"/>
        <v>28962.869928513814</v>
      </c>
      <c r="BN573" s="557">
        <f t="shared" ref="BN573:CX573" si="4038">BN45+BN89+BN133+BN177+BN221+BN265+BN309+BN353+BN397+BN441+BN485+BN529</f>
        <v>29208.193397631338</v>
      </c>
      <c r="BO573" s="557">
        <f t="shared" si="4038"/>
        <v>31600.226897429948</v>
      </c>
      <c r="BP573" s="557">
        <f t="shared" si="4038"/>
        <v>25142.626835188559</v>
      </c>
      <c r="BQ573" s="557">
        <f t="shared" si="4038"/>
        <v>26130.492598160206</v>
      </c>
      <c r="BR573" s="557">
        <f t="shared" si="4038"/>
        <v>33272.814866662011</v>
      </c>
      <c r="BS573" s="557">
        <f t="shared" si="4038"/>
        <v>21387.465301445998</v>
      </c>
      <c r="BT573" s="557">
        <f t="shared" si="4038"/>
        <v>6905.5541701900001</v>
      </c>
      <c r="BU573" s="557">
        <f t="shared" si="4038"/>
        <v>675.97160023599997</v>
      </c>
      <c r="BV573" s="557">
        <f t="shared" si="4038"/>
        <v>0</v>
      </c>
      <c r="BW573" s="557">
        <f t="shared" si="4038"/>
        <v>0</v>
      </c>
      <c r="BX573" s="557">
        <f t="shared" si="4038"/>
        <v>0</v>
      </c>
      <c r="BY573" s="557">
        <f t="shared" si="4038"/>
        <v>0</v>
      </c>
      <c r="BZ573" s="557">
        <f t="shared" si="4038"/>
        <v>0</v>
      </c>
      <c r="CA573" s="557">
        <f t="shared" si="4038"/>
        <v>0</v>
      </c>
      <c r="CB573" s="557">
        <f t="shared" si="4038"/>
        <v>0</v>
      </c>
      <c r="CC573" s="557">
        <f t="shared" si="4038"/>
        <v>0</v>
      </c>
      <c r="CD573" s="557">
        <f t="shared" si="4038"/>
        <v>0</v>
      </c>
      <c r="CE573" s="557">
        <f t="shared" si="4038"/>
        <v>0</v>
      </c>
      <c r="CF573" s="557">
        <f t="shared" si="4038"/>
        <v>0</v>
      </c>
      <c r="CG573" s="557">
        <f t="shared" si="4038"/>
        <v>0</v>
      </c>
      <c r="CH573" s="557">
        <f t="shared" si="4038"/>
        <v>0</v>
      </c>
      <c r="CI573" s="557">
        <f t="shared" si="4038"/>
        <v>0</v>
      </c>
      <c r="CJ573" s="557">
        <f t="shared" si="4038"/>
        <v>0</v>
      </c>
      <c r="CK573" s="557">
        <f t="shared" si="4038"/>
        <v>0</v>
      </c>
      <c r="CL573" s="557">
        <f t="shared" si="4038"/>
        <v>0</v>
      </c>
      <c r="CM573" s="557">
        <f t="shared" si="4038"/>
        <v>0</v>
      </c>
      <c r="CN573" s="557">
        <f t="shared" si="4038"/>
        <v>0</v>
      </c>
      <c r="CO573" s="557">
        <f t="shared" si="4038"/>
        <v>0</v>
      </c>
      <c r="CP573" s="557">
        <f t="shared" si="4038"/>
        <v>0</v>
      </c>
      <c r="CQ573" s="557">
        <f t="shared" si="4038"/>
        <v>0</v>
      </c>
      <c r="CR573" s="557">
        <f t="shared" si="4038"/>
        <v>0</v>
      </c>
      <c r="CS573" s="557">
        <f t="shared" si="4038"/>
        <v>0</v>
      </c>
      <c r="CT573" s="557">
        <f t="shared" si="4038"/>
        <v>0</v>
      </c>
      <c r="CU573" s="557">
        <f t="shared" si="4038"/>
        <v>0</v>
      </c>
      <c r="CV573" s="557">
        <f t="shared" si="4038"/>
        <v>0</v>
      </c>
      <c r="CW573" s="557">
        <f t="shared" si="4038"/>
        <v>0</v>
      </c>
      <c r="CX573" s="557">
        <f t="shared" si="4038"/>
        <v>0</v>
      </c>
      <c r="CY573" s="129"/>
      <c r="CZ573" s="129"/>
      <c r="DA573" s="129"/>
      <c r="DB573" s="129"/>
      <c r="DC573" s="129"/>
      <c r="DD573" s="129"/>
      <c r="DE573" s="129"/>
      <c r="DF573" s="129"/>
      <c r="DG573" s="129"/>
      <c r="DH573" s="129"/>
    </row>
    <row r="574" spans="1:112">
      <c r="A574" s="626" t="s">
        <v>1216</v>
      </c>
      <c r="B574" s="557">
        <f t="shared" ref="B574:AG574" si="4039">B46+B90+B134+B178+B222+B266+B310+B354+B398+B442+B486+B530</f>
        <v>0</v>
      </c>
      <c r="C574" s="557">
        <f t="shared" si="4039"/>
        <v>0</v>
      </c>
      <c r="D574" s="557">
        <f t="shared" si="4039"/>
        <v>0</v>
      </c>
      <c r="E574" s="557">
        <f t="shared" si="4039"/>
        <v>0</v>
      </c>
      <c r="F574" s="557">
        <f t="shared" si="4039"/>
        <v>0</v>
      </c>
      <c r="G574" s="557">
        <f t="shared" si="4039"/>
        <v>0</v>
      </c>
      <c r="H574" s="557">
        <f t="shared" si="4039"/>
        <v>0</v>
      </c>
      <c r="I574" s="557">
        <f t="shared" si="4039"/>
        <v>0</v>
      </c>
      <c r="J574" s="557">
        <f t="shared" si="4039"/>
        <v>0</v>
      </c>
      <c r="K574" s="557">
        <f t="shared" si="4039"/>
        <v>0</v>
      </c>
      <c r="L574" s="557">
        <f t="shared" si="4039"/>
        <v>0</v>
      </c>
      <c r="M574" s="557">
        <f t="shared" si="4039"/>
        <v>0</v>
      </c>
      <c r="N574" s="557">
        <f t="shared" si="4039"/>
        <v>0</v>
      </c>
      <c r="O574" s="557">
        <f t="shared" si="4039"/>
        <v>0</v>
      </c>
      <c r="P574" s="557">
        <f t="shared" si="4039"/>
        <v>0</v>
      </c>
      <c r="Q574" s="557">
        <f t="shared" si="4039"/>
        <v>0</v>
      </c>
      <c r="R574" s="557">
        <f t="shared" si="4039"/>
        <v>0</v>
      </c>
      <c r="S574" s="557">
        <f t="shared" si="4039"/>
        <v>0</v>
      </c>
      <c r="T574" s="557">
        <f t="shared" si="4039"/>
        <v>0</v>
      </c>
      <c r="U574" s="557">
        <f t="shared" si="4039"/>
        <v>0</v>
      </c>
      <c r="V574" s="557">
        <f t="shared" si="4039"/>
        <v>0</v>
      </c>
      <c r="W574" s="557">
        <f t="shared" si="4039"/>
        <v>0</v>
      </c>
      <c r="X574" s="557">
        <f t="shared" si="4039"/>
        <v>0</v>
      </c>
      <c r="Y574" s="557">
        <f t="shared" si="4039"/>
        <v>0</v>
      </c>
      <c r="Z574" s="557">
        <f t="shared" si="4039"/>
        <v>0</v>
      </c>
      <c r="AA574" s="557">
        <f t="shared" si="4039"/>
        <v>0</v>
      </c>
      <c r="AB574" s="557">
        <f t="shared" si="4039"/>
        <v>0</v>
      </c>
      <c r="AC574" s="557">
        <f t="shared" si="4039"/>
        <v>0</v>
      </c>
      <c r="AD574" s="557">
        <f t="shared" si="4039"/>
        <v>0</v>
      </c>
      <c r="AE574" s="557">
        <f t="shared" si="4039"/>
        <v>0</v>
      </c>
      <c r="AF574" s="557">
        <f t="shared" si="4039"/>
        <v>0</v>
      </c>
      <c r="AG574" s="557">
        <f t="shared" si="4039"/>
        <v>0</v>
      </c>
      <c r="AH574" s="557">
        <f t="shared" ref="AH574:BM574" si="4040">AH46+AH90+AH134+AH178+AH222+AH266+AH310+AH354+AH398+AH442+AH486+AH530</f>
        <v>0</v>
      </c>
      <c r="AI574" s="557">
        <f t="shared" si="4040"/>
        <v>0</v>
      </c>
      <c r="AJ574" s="557">
        <f t="shared" si="4040"/>
        <v>0</v>
      </c>
      <c r="AK574" s="557">
        <f t="shared" si="4040"/>
        <v>0</v>
      </c>
      <c r="AL574" s="557">
        <f t="shared" si="4040"/>
        <v>0</v>
      </c>
      <c r="AM574" s="557">
        <f t="shared" si="4040"/>
        <v>0</v>
      </c>
      <c r="AN574" s="557">
        <f t="shared" si="4040"/>
        <v>0</v>
      </c>
      <c r="AO574" s="557">
        <f t="shared" si="4040"/>
        <v>0</v>
      </c>
      <c r="AP574" s="557">
        <f t="shared" si="4040"/>
        <v>0</v>
      </c>
      <c r="AQ574" s="557">
        <f t="shared" si="4040"/>
        <v>0</v>
      </c>
      <c r="AR574" s="557">
        <f t="shared" si="4040"/>
        <v>0</v>
      </c>
      <c r="AS574" s="557">
        <f t="shared" si="4040"/>
        <v>0</v>
      </c>
      <c r="AT574" s="557">
        <f t="shared" si="4040"/>
        <v>0</v>
      </c>
      <c r="AU574" s="557">
        <f t="shared" si="4040"/>
        <v>0</v>
      </c>
      <c r="AV574" s="557">
        <f t="shared" si="4040"/>
        <v>0</v>
      </c>
      <c r="AW574" s="557">
        <f t="shared" si="4040"/>
        <v>0</v>
      </c>
      <c r="AX574" s="557">
        <f t="shared" si="4040"/>
        <v>0</v>
      </c>
      <c r="AY574" s="557">
        <f t="shared" si="4040"/>
        <v>0</v>
      </c>
      <c r="AZ574" s="557">
        <f t="shared" si="4040"/>
        <v>0</v>
      </c>
      <c r="BA574" s="557">
        <f t="shared" si="4040"/>
        <v>0</v>
      </c>
      <c r="BB574" s="557">
        <f t="shared" si="4040"/>
        <v>0</v>
      </c>
      <c r="BC574" s="557">
        <f t="shared" si="4040"/>
        <v>0</v>
      </c>
      <c r="BD574" s="557">
        <f t="shared" si="4040"/>
        <v>0</v>
      </c>
      <c r="BE574" s="557">
        <f t="shared" si="4040"/>
        <v>0</v>
      </c>
      <c r="BF574" s="557">
        <f t="shared" si="4040"/>
        <v>0</v>
      </c>
      <c r="BG574" s="557">
        <f t="shared" si="4040"/>
        <v>0</v>
      </c>
      <c r="BH574" s="557">
        <f t="shared" si="4040"/>
        <v>0</v>
      </c>
      <c r="BI574" s="557">
        <f t="shared" si="4040"/>
        <v>0</v>
      </c>
      <c r="BJ574" s="557">
        <f t="shared" si="4040"/>
        <v>0</v>
      </c>
      <c r="BK574" s="557">
        <f t="shared" si="4040"/>
        <v>0</v>
      </c>
      <c r="BL574" s="557">
        <f t="shared" si="4040"/>
        <v>0</v>
      </c>
      <c r="BM574" s="557">
        <f t="shared" si="4040"/>
        <v>0</v>
      </c>
      <c r="BN574" s="557">
        <f t="shared" ref="BN574:CX574" si="4041">BN46+BN90+BN134+BN178+BN222+BN266+BN310+BN354+BN398+BN442+BN486+BN530</f>
        <v>0</v>
      </c>
      <c r="BO574" s="557">
        <f t="shared" si="4041"/>
        <v>0</v>
      </c>
      <c r="BP574" s="557">
        <f t="shared" si="4041"/>
        <v>0</v>
      </c>
      <c r="BQ574" s="557">
        <f t="shared" si="4041"/>
        <v>0</v>
      </c>
      <c r="BR574" s="557">
        <f t="shared" si="4041"/>
        <v>0</v>
      </c>
      <c r="BS574" s="557">
        <f t="shared" si="4041"/>
        <v>0</v>
      </c>
      <c r="BT574" s="557">
        <f t="shared" si="4041"/>
        <v>0</v>
      </c>
      <c r="BU574" s="557">
        <f t="shared" si="4041"/>
        <v>0</v>
      </c>
      <c r="BV574" s="557">
        <f t="shared" si="4041"/>
        <v>0</v>
      </c>
      <c r="BW574" s="557">
        <f t="shared" si="4041"/>
        <v>0</v>
      </c>
      <c r="BX574" s="557">
        <f t="shared" si="4041"/>
        <v>0</v>
      </c>
      <c r="BY574" s="557">
        <f t="shared" si="4041"/>
        <v>0</v>
      </c>
      <c r="BZ574" s="557">
        <f t="shared" si="4041"/>
        <v>0</v>
      </c>
      <c r="CA574" s="557">
        <f t="shared" si="4041"/>
        <v>0</v>
      </c>
      <c r="CB574" s="557">
        <f t="shared" si="4041"/>
        <v>0</v>
      </c>
      <c r="CC574" s="557">
        <f t="shared" si="4041"/>
        <v>0</v>
      </c>
      <c r="CD574" s="557">
        <f t="shared" si="4041"/>
        <v>0</v>
      </c>
      <c r="CE574" s="557">
        <f t="shared" si="4041"/>
        <v>0</v>
      </c>
      <c r="CF574" s="557">
        <f t="shared" si="4041"/>
        <v>0</v>
      </c>
      <c r="CG574" s="557">
        <f t="shared" si="4041"/>
        <v>0</v>
      </c>
      <c r="CH574" s="557">
        <f t="shared" si="4041"/>
        <v>0</v>
      </c>
      <c r="CI574" s="557">
        <f t="shared" si="4041"/>
        <v>0</v>
      </c>
      <c r="CJ574" s="557">
        <f t="shared" si="4041"/>
        <v>0</v>
      </c>
      <c r="CK574" s="557">
        <f t="shared" si="4041"/>
        <v>0</v>
      </c>
      <c r="CL574" s="557">
        <f t="shared" si="4041"/>
        <v>0</v>
      </c>
      <c r="CM574" s="557">
        <f t="shared" si="4041"/>
        <v>0</v>
      </c>
      <c r="CN574" s="557">
        <f t="shared" si="4041"/>
        <v>0</v>
      </c>
      <c r="CO574" s="557">
        <f t="shared" si="4041"/>
        <v>0</v>
      </c>
      <c r="CP574" s="557">
        <f t="shared" si="4041"/>
        <v>0</v>
      </c>
      <c r="CQ574" s="557">
        <f t="shared" si="4041"/>
        <v>0</v>
      </c>
      <c r="CR574" s="557">
        <f t="shared" si="4041"/>
        <v>0</v>
      </c>
      <c r="CS574" s="557">
        <f t="shared" si="4041"/>
        <v>0</v>
      </c>
      <c r="CT574" s="557">
        <f t="shared" si="4041"/>
        <v>0</v>
      </c>
      <c r="CU574" s="557">
        <f t="shared" si="4041"/>
        <v>0</v>
      </c>
      <c r="CV574" s="557">
        <f t="shared" si="4041"/>
        <v>0</v>
      </c>
      <c r="CW574" s="557">
        <f t="shared" si="4041"/>
        <v>0</v>
      </c>
      <c r="CX574" s="557">
        <f t="shared" si="4041"/>
        <v>0</v>
      </c>
      <c r="CY574" s="129"/>
      <c r="CZ574" s="129"/>
      <c r="DA574" s="129"/>
      <c r="DB574" s="129"/>
      <c r="DC574" s="129"/>
      <c r="DD574" s="129"/>
      <c r="DE574" s="129"/>
      <c r="DF574" s="129"/>
      <c r="DG574" s="129"/>
      <c r="DH574" s="129"/>
    </row>
    <row r="575" spans="1:112">
      <c r="A575" s="612" t="s">
        <v>1217</v>
      </c>
      <c r="B575" s="557">
        <f t="shared" ref="B575:AG575" si="4042">B47+B91+B135+B179+B223+B267+B311+B355+B399+B443+B487+B531</f>
        <v>2986950.979836687</v>
      </c>
      <c r="C575" s="557">
        <f t="shared" si="4042"/>
        <v>83558.636707962054</v>
      </c>
      <c r="D575" s="557">
        <f t="shared" si="4042"/>
        <v>0</v>
      </c>
      <c r="E575" s="557">
        <f t="shared" si="4042"/>
        <v>0</v>
      </c>
      <c r="F575" s="557">
        <f t="shared" si="4042"/>
        <v>0</v>
      </c>
      <c r="G575" s="557">
        <f t="shared" si="4042"/>
        <v>0</v>
      </c>
      <c r="H575" s="557">
        <f t="shared" si="4042"/>
        <v>0</v>
      </c>
      <c r="I575" s="557">
        <f t="shared" si="4042"/>
        <v>0</v>
      </c>
      <c r="J575" s="557">
        <f t="shared" si="4042"/>
        <v>0</v>
      </c>
      <c r="K575" s="557">
        <f t="shared" si="4042"/>
        <v>0</v>
      </c>
      <c r="L575" s="557">
        <f t="shared" si="4042"/>
        <v>0</v>
      </c>
      <c r="M575" s="557">
        <f t="shared" si="4042"/>
        <v>0</v>
      </c>
      <c r="N575" s="557">
        <f t="shared" si="4042"/>
        <v>1390.542564511758</v>
      </c>
      <c r="O575" s="557">
        <f t="shared" si="4042"/>
        <v>10106.40880334091</v>
      </c>
      <c r="P575" s="557">
        <f t="shared" si="4042"/>
        <v>17166.935261373634</v>
      </c>
      <c r="Q575" s="557">
        <f t="shared" si="4042"/>
        <v>15909.025952480613</v>
      </c>
      <c r="R575" s="557">
        <f t="shared" si="4042"/>
        <v>21887.473826100766</v>
      </c>
      <c r="S575" s="557">
        <f t="shared" si="4042"/>
        <v>16250.265137597049</v>
      </c>
      <c r="T575" s="557">
        <f t="shared" si="4042"/>
        <v>847.98516255732147</v>
      </c>
      <c r="U575" s="557">
        <f t="shared" si="4042"/>
        <v>0</v>
      </c>
      <c r="V575" s="557">
        <f t="shared" si="4042"/>
        <v>0</v>
      </c>
      <c r="W575" s="557">
        <f t="shared" si="4042"/>
        <v>0</v>
      </c>
      <c r="X575" s="557">
        <f t="shared" si="4042"/>
        <v>0</v>
      </c>
      <c r="Y575" s="557">
        <f t="shared" si="4042"/>
        <v>0</v>
      </c>
      <c r="Z575" s="557">
        <f t="shared" si="4042"/>
        <v>0</v>
      </c>
      <c r="AA575" s="557">
        <f t="shared" si="4042"/>
        <v>0</v>
      </c>
      <c r="AB575" s="557">
        <f t="shared" si="4042"/>
        <v>121419.46723602578</v>
      </c>
      <c r="AC575" s="557">
        <f t="shared" si="4042"/>
        <v>0</v>
      </c>
      <c r="AD575" s="557">
        <f t="shared" si="4042"/>
        <v>0</v>
      </c>
      <c r="AE575" s="557">
        <f t="shared" si="4042"/>
        <v>0</v>
      </c>
      <c r="AF575" s="557">
        <f t="shared" si="4042"/>
        <v>0</v>
      </c>
      <c r="AG575" s="557">
        <f t="shared" si="4042"/>
        <v>0</v>
      </c>
      <c r="AH575" s="557">
        <f t="shared" ref="AH575:BM575" si="4043">AH47+AH91+AH135+AH179+AH223+AH267+AH311+AH355+AH399+AH443+AH487+AH531</f>
        <v>0</v>
      </c>
      <c r="AI575" s="557">
        <f t="shared" si="4043"/>
        <v>0</v>
      </c>
      <c r="AJ575" s="557">
        <f t="shared" si="4043"/>
        <v>0</v>
      </c>
      <c r="AK575" s="557">
        <f t="shared" si="4043"/>
        <v>0</v>
      </c>
      <c r="AL575" s="557">
        <f t="shared" si="4043"/>
        <v>0</v>
      </c>
      <c r="AM575" s="557">
        <f t="shared" si="4043"/>
        <v>3288.0047018659784</v>
      </c>
      <c r="AN575" s="557">
        <f t="shared" si="4043"/>
        <v>18366.47122053961</v>
      </c>
      <c r="AO575" s="557">
        <f t="shared" si="4043"/>
        <v>22902.298731830764</v>
      </c>
      <c r="AP575" s="557">
        <f t="shared" si="4043"/>
        <v>22069.862961505634</v>
      </c>
      <c r="AQ575" s="557">
        <f t="shared" si="4043"/>
        <v>28641.108417718697</v>
      </c>
      <c r="AR575" s="557">
        <f t="shared" si="4043"/>
        <v>22203.507740348705</v>
      </c>
      <c r="AS575" s="557">
        <f t="shared" si="4043"/>
        <v>3948.2134622164126</v>
      </c>
      <c r="AT575" s="557">
        <f t="shared" si="4043"/>
        <v>0</v>
      </c>
      <c r="AU575" s="557">
        <f t="shared" si="4043"/>
        <v>0</v>
      </c>
      <c r="AV575" s="557">
        <f t="shared" si="4043"/>
        <v>0</v>
      </c>
      <c r="AW575" s="557">
        <f t="shared" si="4043"/>
        <v>0</v>
      </c>
      <c r="AX575" s="557">
        <f t="shared" si="4043"/>
        <v>0</v>
      </c>
      <c r="AY575" s="557">
        <f t="shared" si="4043"/>
        <v>0</v>
      </c>
      <c r="AZ575" s="557">
        <f t="shared" si="4043"/>
        <v>0</v>
      </c>
      <c r="BA575" s="557">
        <f t="shared" si="4043"/>
        <v>156705.17534012659</v>
      </c>
      <c r="BB575" s="557">
        <f t="shared" si="4043"/>
        <v>0</v>
      </c>
      <c r="BC575" s="557">
        <f t="shared" si="4043"/>
        <v>0</v>
      </c>
      <c r="BD575" s="557">
        <f t="shared" si="4043"/>
        <v>0</v>
      </c>
      <c r="BE575" s="557">
        <f t="shared" si="4043"/>
        <v>0</v>
      </c>
      <c r="BF575" s="557">
        <f t="shared" si="4043"/>
        <v>0</v>
      </c>
      <c r="BG575" s="557">
        <f t="shared" si="4043"/>
        <v>0</v>
      </c>
      <c r="BH575" s="557">
        <f t="shared" si="4043"/>
        <v>0</v>
      </c>
      <c r="BI575" s="557">
        <f t="shared" si="4043"/>
        <v>0</v>
      </c>
      <c r="BJ575" s="557">
        <f t="shared" si="4043"/>
        <v>0</v>
      </c>
      <c r="BK575" s="557">
        <f t="shared" si="4043"/>
        <v>0</v>
      </c>
      <c r="BL575" s="557">
        <f t="shared" si="4043"/>
        <v>7140.5351685884543</v>
      </c>
      <c r="BM575" s="557">
        <f t="shared" si="4043"/>
        <v>23747.211123400197</v>
      </c>
      <c r="BN575" s="557">
        <f t="shared" ref="BN575:CX575" si="4044">BN47+BN91+BN135+BN179+BN223+BN267+BN311+BN355+BN399+BN443+BN487+BN531</f>
        <v>28811.864396982666</v>
      </c>
      <c r="BO575" s="557">
        <f t="shared" si="4044"/>
        <v>27962.847668298058</v>
      </c>
      <c r="BP575" s="557">
        <f t="shared" si="4044"/>
        <v>34376.718510305443</v>
      </c>
      <c r="BQ575" s="557">
        <f t="shared" si="4044"/>
        <v>27585.3605191358</v>
      </c>
      <c r="BR575" s="557">
        <f t="shared" si="4044"/>
        <v>7080.6379534159832</v>
      </c>
      <c r="BS575" s="557">
        <f t="shared" si="4044"/>
        <v>0</v>
      </c>
      <c r="BT575" s="557">
        <f t="shared" si="4044"/>
        <v>0</v>
      </c>
      <c r="BU575" s="557">
        <f t="shared" si="4044"/>
        <v>0</v>
      </c>
      <c r="BV575" s="557">
        <f t="shared" si="4044"/>
        <v>0</v>
      </c>
      <c r="BW575" s="557">
        <f t="shared" si="4044"/>
        <v>0</v>
      </c>
      <c r="BX575" s="557">
        <f t="shared" si="4044"/>
        <v>0</v>
      </c>
      <c r="BY575" s="557">
        <f t="shared" si="4044"/>
        <v>0</v>
      </c>
      <c r="BZ575" s="557">
        <f t="shared" si="4044"/>
        <v>85556.945322800573</v>
      </c>
      <c r="CA575" s="557">
        <f t="shared" si="4044"/>
        <v>0</v>
      </c>
      <c r="CB575" s="557">
        <f t="shared" si="4044"/>
        <v>0</v>
      </c>
      <c r="CC575" s="557">
        <f t="shared" si="4044"/>
        <v>0</v>
      </c>
      <c r="CD575" s="557">
        <f t="shared" si="4044"/>
        <v>0</v>
      </c>
      <c r="CE575" s="557">
        <f t="shared" si="4044"/>
        <v>0</v>
      </c>
      <c r="CF575" s="557">
        <f t="shared" si="4044"/>
        <v>0</v>
      </c>
      <c r="CG575" s="557">
        <f t="shared" si="4044"/>
        <v>0</v>
      </c>
      <c r="CH575" s="557">
        <f t="shared" si="4044"/>
        <v>0</v>
      </c>
      <c r="CI575" s="557">
        <f t="shared" si="4044"/>
        <v>0</v>
      </c>
      <c r="CJ575" s="557">
        <f t="shared" si="4044"/>
        <v>0</v>
      </c>
      <c r="CK575" s="557">
        <f t="shared" si="4044"/>
        <v>1390.542564511758</v>
      </c>
      <c r="CL575" s="557">
        <f t="shared" si="4044"/>
        <v>10106.40880334091</v>
      </c>
      <c r="CM575" s="557">
        <f t="shared" si="4044"/>
        <v>16930.557745153215</v>
      </c>
      <c r="CN575" s="557">
        <f t="shared" si="4044"/>
        <v>16487.951373054613</v>
      </c>
      <c r="CO575" s="557">
        <f t="shared" si="4044"/>
        <v>22668.635037982567</v>
      </c>
      <c r="CP575" s="557">
        <f t="shared" si="4044"/>
        <v>16957.844117696783</v>
      </c>
      <c r="CQ575" s="557">
        <f t="shared" si="4044"/>
        <v>1015.0056810607466</v>
      </c>
      <c r="CR575" s="557">
        <f t="shared" si="4044"/>
        <v>0</v>
      </c>
      <c r="CS575" s="557">
        <f t="shared" si="4044"/>
        <v>0</v>
      </c>
      <c r="CT575" s="557">
        <f t="shared" si="4044"/>
        <v>0</v>
      </c>
      <c r="CU575" s="557">
        <f t="shared" si="4044"/>
        <v>0</v>
      </c>
      <c r="CV575" s="557">
        <f t="shared" si="4044"/>
        <v>0</v>
      </c>
      <c r="CW575" s="557">
        <f t="shared" si="4044"/>
        <v>0</v>
      </c>
      <c r="CX575" s="557">
        <f t="shared" si="4044"/>
        <v>0</v>
      </c>
      <c r="CY575" s="129"/>
      <c r="CZ575" s="129"/>
      <c r="DA575" s="129"/>
      <c r="DB575" s="129"/>
      <c r="DC575" s="129"/>
      <c r="DD575" s="129"/>
      <c r="DE575" s="129"/>
      <c r="DF575" s="129"/>
      <c r="DG575" s="129"/>
      <c r="DH575" s="129"/>
    </row>
    <row r="576" spans="1:112" ht="15.75" thickBot="1">
      <c r="A576" s="615" t="s">
        <v>1218</v>
      </c>
      <c r="B576" s="616">
        <f t="shared" ref="B576:AG576" si="4045">IF(B575=0,0,B575/B568)</f>
        <v>0.21800818464489372</v>
      </c>
      <c r="C576" s="616">
        <f t="shared" si="4045"/>
        <v>0.18568383277078473</v>
      </c>
      <c r="D576" s="616">
        <f t="shared" si="4045"/>
        <v>0</v>
      </c>
      <c r="E576" s="616">
        <f t="shared" si="4045"/>
        <v>0</v>
      </c>
      <c r="F576" s="616">
        <f t="shared" si="4045"/>
        <v>0</v>
      </c>
      <c r="G576" s="616">
        <f t="shared" si="4045"/>
        <v>0</v>
      </c>
      <c r="H576" s="616">
        <f t="shared" si="4045"/>
        <v>0</v>
      </c>
      <c r="I576" s="616">
        <f t="shared" si="4045"/>
        <v>0</v>
      </c>
      <c r="J576" s="616">
        <f t="shared" si="4045"/>
        <v>0</v>
      </c>
      <c r="K576" s="616">
        <f t="shared" si="4045"/>
        <v>0</v>
      </c>
      <c r="L576" s="616">
        <f t="shared" si="4045"/>
        <v>0</v>
      </c>
      <c r="M576" s="616">
        <f t="shared" si="4045"/>
        <v>0</v>
      </c>
      <c r="N576" s="616">
        <f t="shared" si="4045"/>
        <v>3.2719761020917171E-2</v>
      </c>
      <c r="O576" s="616">
        <f t="shared" si="4045"/>
        <v>0.18709307340311032</v>
      </c>
      <c r="P576" s="616">
        <f t="shared" si="4045"/>
        <v>0.28935609725845612</v>
      </c>
      <c r="Q576" s="616">
        <f t="shared" si="4045"/>
        <v>0.26135608851955122</v>
      </c>
      <c r="R576" s="616">
        <f t="shared" si="4045"/>
        <v>0.35982950927386076</v>
      </c>
      <c r="S576" s="616">
        <f t="shared" si="4045"/>
        <v>0.29533128301567452</v>
      </c>
      <c r="T576" s="616">
        <f t="shared" si="4045"/>
        <v>2.0354190868462706E-2</v>
      </c>
      <c r="U576" s="616">
        <f t="shared" si="4045"/>
        <v>0</v>
      </c>
      <c r="V576" s="616">
        <f t="shared" si="4045"/>
        <v>0</v>
      </c>
      <c r="W576" s="616">
        <f t="shared" si="4045"/>
        <v>0</v>
      </c>
      <c r="X576" s="616">
        <f t="shared" si="4045"/>
        <v>0</v>
      </c>
      <c r="Y576" s="616">
        <f t="shared" si="4045"/>
        <v>0</v>
      </c>
      <c r="Z576" s="616">
        <f t="shared" si="4045"/>
        <v>0</v>
      </c>
      <c r="AA576" s="616">
        <f t="shared" si="4045"/>
        <v>0</v>
      </c>
      <c r="AB576" s="616">
        <f t="shared" si="4045"/>
        <v>0.26981809346853169</v>
      </c>
      <c r="AC576" s="616">
        <f t="shared" si="4045"/>
        <v>0</v>
      </c>
      <c r="AD576" s="616">
        <f t="shared" si="4045"/>
        <v>0</v>
      </c>
      <c r="AE576" s="616">
        <f t="shared" si="4045"/>
        <v>0</v>
      </c>
      <c r="AF576" s="616">
        <f t="shared" si="4045"/>
        <v>0</v>
      </c>
      <c r="AG576" s="616">
        <f t="shared" si="4045"/>
        <v>0</v>
      </c>
      <c r="AH576" s="616">
        <f t="shared" ref="AH576:BM576" si="4046">IF(AH575=0,0,AH575/AH568)</f>
        <v>0</v>
      </c>
      <c r="AI576" s="616">
        <f t="shared" si="4046"/>
        <v>0</v>
      </c>
      <c r="AJ576" s="616">
        <f t="shared" si="4046"/>
        <v>0</v>
      </c>
      <c r="AK576" s="616">
        <f t="shared" si="4046"/>
        <v>0</v>
      </c>
      <c r="AL576" s="616">
        <f t="shared" si="4046"/>
        <v>0</v>
      </c>
      <c r="AM576" s="616">
        <f t="shared" si="4046"/>
        <v>7.736744694218034E-2</v>
      </c>
      <c r="AN576" s="616">
        <f t="shared" si="4046"/>
        <v>0.34000599175095719</v>
      </c>
      <c r="AO576" s="616">
        <f t="shared" si="4046"/>
        <v>0.3860281219910407</v>
      </c>
      <c r="AP576" s="616">
        <f t="shared" si="4046"/>
        <v>0.36256732970394345</v>
      </c>
      <c r="AQ576" s="616">
        <f t="shared" si="4046"/>
        <v>0.47085908903371837</v>
      </c>
      <c r="AR576" s="616">
        <f t="shared" si="4046"/>
        <v>0.40352513469052814</v>
      </c>
      <c r="AS576" s="616">
        <f t="shared" si="4046"/>
        <v>9.4768981755567611E-2</v>
      </c>
      <c r="AT576" s="616">
        <f t="shared" si="4046"/>
        <v>0</v>
      </c>
      <c r="AU576" s="616">
        <f t="shared" si="4046"/>
        <v>0</v>
      </c>
      <c r="AV576" s="616">
        <f t="shared" si="4046"/>
        <v>0</v>
      </c>
      <c r="AW576" s="616">
        <f t="shared" si="4046"/>
        <v>0</v>
      </c>
      <c r="AX576" s="616">
        <f t="shared" si="4046"/>
        <v>0</v>
      </c>
      <c r="AY576" s="616">
        <f t="shared" si="4046"/>
        <v>0</v>
      </c>
      <c r="AZ576" s="616">
        <f t="shared" si="4046"/>
        <v>0</v>
      </c>
      <c r="BA576" s="616">
        <f t="shared" si="4046"/>
        <v>0.34822992234625511</v>
      </c>
      <c r="BB576" s="616">
        <f t="shared" si="4046"/>
        <v>0</v>
      </c>
      <c r="BC576" s="616">
        <f t="shared" si="4046"/>
        <v>0</v>
      </c>
      <c r="BD576" s="616">
        <f t="shared" si="4046"/>
        <v>0</v>
      </c>
      <c r="BE576" s="616">
        <f t="shared" si="4046"/>
        <v>0</v>
      </c>
      <c r="BF576" s="616">
        <f t="shared" si="4046"/>
        <v>0</v>
      </c>
      <c r="BG576" s="616">
        <f t="shared" si="4046"/>
        <v>0</v>
      </c>
      <c r="BH576" s="616">
        <f t="shared" si="4046"/>
        <v>0</v>
      </c>
      <c r="BI576" s="616">
        <f t="shared" si="4046"/>
        <v>0</v>
      </c>
      <c r="BJ576" s="616">
        <f t="shared" si="4046"/>
        <v>0</v>
      </c>
      <c r="BK576" s="616">
        <f t="shared" si="4046"/>
        <v>0</v>
      </c>
      <c r="BL576" s="616">
        <f t="shared" si="4046"/>
        <v>0.16801830468217441</v>
      </c>
      <c r="BM576" s="616">
        <f t="shared" si="4046"/>
        <v>0.43961597044844986</v>
      </c>
      <c r="BN576" s="616">
        <f t="shared" ref="BN576:CS576" si="4047">IF(BN575=0,0,BN575/BN568)</f>
        <v>0.4856363998418014</v>
      </c>
      <c r="BO576" s="616">
        <f t="shared" si="4047"/>
        <v>0.4593782493210965</v>
      </c>
      <c r="BP576" s="616">
        <f t="shared" si="4047"/>
        <v>0.56515237209594937</v>
      </c>
      <c r="BQ576" s="616">
        <f t="shared" si="4047"/>
        <v>0.50133458411811438</v>
      </c>
      <c r="BR576" s="616">
        <f t="shared" si="4047"/>
        <v>0.16995657794256266</v>
      </c>
      <c r="BS576" s="616">
        <f t="shared" si="4047"/>
        <v>0</v>
      </c>
      <c r="BT576" s="616">
        <f t="shared" si="4047"/>
        <v>0</v>
      </c>
      <c r="BU576" s="616">
        <f t="shared" si="4047"/>
        <v>0</v>
      </c>
      <c r="BV576" s="616">
        <f t="shared" si="4047"/>
        <v>0</v>
      </c>
      <c r="BW576" s="616">
        <f t="shared" si="4047"/>
        <v>0</v>
      </c>
      <c r="BX576" s="616">
        <f t="shared" si="4047"/>
        <v>0</v>
      </c>
      <c r="BY576" s="616">
        <f t="shared" si="4047"/>
        <v>0</v>
      </c>
      <c r="BZ576" s="616">
        <f t="shared" si="4047"/>
        <v>0.19012447011577793</v>
      </c>
      <c r="CA576" s="616">
        <f t="shared" si="4047"/>
        <v>0</v>
      </c>
      <c r="CB576" s="616">
        <f t="shared" si="4047"/>
        <v>0</v>
      </c>
      <c r="CC576" s="616">
        <f t="shared" si="4047"/>
        <v>0</v>
      </c>
      <c r="CD576" s="616">
        <f t="shared" si="4047"/>
        <v>0</v>
      </c>
      <c r="CE576" s="616">
        <f t="shared" si="4047"/>
        <v>0</v>
      </c>
      <c r="CF576" s="616">
        <f t="shared" si="4047"/>
        <v>0</v>
      </c>
      <c r="CG576" s="616">
        <f t="shared" si="4047"/>
        <v>0</v>
      </c>
      <c r="CH576" s="616">
        <f t="shared" si="4047"/>
        <v>0</v>
      </c>
      <c r="CI576" s="616">
        <f t="shared" si="4047"/>
        <v>0</v>
      </c>
      <c r="CJ576" s="616">
        <f t="shared" si="4047"/>
        <v>0</v>
      </c>
      <c r="CK576" s="616">
        <f t="shared" si="4047"/>
        <v>3.2719761020917171E-2</v>
      </c>
      <c r="CL576" s="616">
        <f t="shared" si="4047"/>
        <v>0.18709307340311032</v>
      </c>
      <c r="CM576" s="616">
        <f t="shared" si="4047"/>
        <v>0.28537185228217987</v>
      </c>
      <c r="CN576" s="616">
        <f t="shared" si="4047"/>
        <v>0.27086677031224543</v>
      </c>
      <c r="CO576" s="616">
        <f t="shared" si="4047"/>
        <v>0.37267177959561942</v>
      </c>
      <c r="CP576" s="616">
        <f t="shared" si="4047"/>
        <v>0.30819077830749581</v>
      </c>
      <c r="CQ576" s="616">
        <f t="shared" si="4047"/>
        <v>2.4363184967269857E-2</v>
      </c>
      <c r="CR576" s="616">
        <f t="shared" si="4047"/>
        <v>0</v>
      </c>
      <c r="CS576" s="616">
        <f t="shared" si="4047"/>
        <v>0</v>
      </c>
      <c r="CT576" s="616">
        <f t="shared" ref="CT576:CX576" si="4048">IF(CT575=0,0,CT575/CT568)</f>
        <v>0</v>
      </c>
      <c r="CU576" s="616">
        <f t="shared" si="4048"/>
        <v>0</v>
      </c>
      <c r="CV576" s="616">
        <f t="shared" si="4048"/>
        <v>0</v>
      </c>
      <c r="CW576" s="616">
        <f t="shared" si="4048"/>
        <v>0</v>
      </c>
      <c r="CX576" s="616">
        <f t="shared" si="4048"/>
        <v>0</v>
      </c>
      <c r="CY576" s="129"/>
      <c r="CZ576" s="129"/>
      <c r="DA576" s="129"/>
      <c r="DB576" s="129"/>
      <c r="DC576" s="129"/>
      <c r="DD576" s="129"/>
      <c r="DE576" s="129"/>
      <c r="DF576" s="129"/>
      <c r="DG576" s="129"/>
      <c r="DH576" s="129"/>
    </row>
    <row r="577" spans="1:112">
      <c r="A577" s="558"/>
      <c r="B577" s="591">
        <f>B575/365</f>
        <v>8183.4273420183208</v>
      </c>
      <c r="C577" s="591"/>
      <c r="D577" s="591"/>
      <c r="E577" s="591"/>
      <c r="F577" s="591"/>
      <c r="G577" s="591"/>
      <c r="H577" s="591"/>
      <c r="I577" s="591"/>
      <c r="J577" s="591"/>
      <c r="K577" s="591"/>
      <c r="L577" s="591"/>
      <c r="M577" s="591"/>
      <c r="N577" s="591"/>
      <c r="O577" s="591"/>
      <c r="P577" s="591"/>
      <c r="Q577" s="591"/>
      <c r="R577" s="591"/>
      <c r="S577" s="591"/>
      <c r="T577" s="591"/>
      <c r="U577" s="591"/>
      <c r="V577" s="591"/>
      <c r="W577" s="591"/>
      <c r="X577" s="591"/>
      <c r="Y577" s="591"/>
      <c r="Z577" s="591"/>
      <c r="AA577" s="591"/>
      <c r="AB577" s="591"/>
      <c r="AC577" s="591"/>
      <c r="AD577" s="591"/>
      <c r="AE577" s="591"/>
      <c r="AF577" s="591"/>
      <c r="AG577" s="591"/>
      <c r="AH577" s="591"/>
      <c r="AI577" s="591"/>
      <c r="AJ577" s="591"/>
      <c r="AK577" s="591"/>
      <c r="AL577" s="591"/>
      <c r="AM577" s="591"/>
      <c r="AN577" s="591"/>
      <c r="AO577" s="591"/>
      <c r="AP577" s="591"/>
      <c r="AQ577" s="591"/>
      <c r="AR577" s="591"/>
      <c r="AS577" s="591"/>
      <c r="AT577" s="591"/>
      <c r="AU577" s="591"/>
      <c r="AV577" s="591"/>
      <c r="AW577" s="591"/>
      <c r="AX577" s="591"/>
      <c r="AY577" s="591"/>
      <c r="AZ577" s="591"/>
      <c r="BA577" s="591"/>
      <c r="BB577" s="591"/>
      <c r="BC577" s="591"/>
      <c r="BD577" s="591"/>
      <c r="BE577" s="591"/>
      <c r="BF577" s="591"/>
      <c r="BG577" s="591"/>
      <c r="BH577" s="591"/>
      <c r="BI577" s="591"/>
      <c r="BJ577" s="591"/>
      <c r="BK577" s="591"/>
      <c r="BL577" s="591"/>
      <c r="BM577" s="591"/>
      <c r="BN577" s="591"/>
      <c r="BO577" s="591"/>
      <c r="BP577" s="591"/>
      <c r="BQ577" s="591"/>
      <c r="BR577" s="591"/>
      <c r="BS577" s="591"/>
      <c r="BT577" s="591"/>
      <c r="BU577" s="591"/>
      <c r="BV577" s="591"/>
      <c r="BW577" s="591"/>
      <c r="BX577" s="591"/>
      <c r="BY577" s="591"/>
      <c r="BZ577" s="591"/>
      <c r="CA577" s="591"/>
      <c r="CB577" s="591"/>
      <c r="CC577" s="591"/>
      <c r="CD577" s="591"/>
      <c r="CE577" s="591"/>
      <c r="CF577" s="591"/>
      <c r="CG577" s="591"/>
      <c r="CH577" s="591"/>
      <c r="CI577" s="591"/>
      <c r="CJ577" s="591"/>
      <c r="CK577" s="591"/>
      <c r="CL577" s="591"/>
      <c r="CM577" s="591"/>
      <c r="CN577" s="591"/>
      <c r="CO577" s="591"/>
      <c r="CP577" s="591"/>
      <c r="CQ577" s="591"/>
      <c r="CR577" s="591"/>
      <c r="CS577" s="591"/>
      <c r="CT577" s="591"/>
      <c r="CU577" s="591"/>
      <c r="CV577" s="591"/>
      <c r="CW577" s="591"/>
      <c r="CX577" s="591"/>
      <c r="CY577" s="129"/>
      <c r="CZ577" s="129"/>
      <c r="DA577" s="129"/>
      <c r="DB577" s="129"/>
      <c r="DC577" s="129"/>
      <c r="DD577" s="129"/>
      <c r="DE577" s="129"/>
      <c r="DF577" s="129"/>
      <c r="DG577" s="129"/>
      <c r="DH577" s="129"/>
    </row>
    <row r="578" spans="1:112">
      <c r="A578" s="85"/>
      <c r="B578" s="85">
        <f>(B575-BA575)/313</f>
        <v>9042.3188642062632</v>
      </c>
      <c r="C578" s="586"/>
      <c r="D578" s="69">
        <v>12</v>
      </c>
      <c r="E578" s="69">
        <v>1</v>
      </c>
      <c r="F578" s="69">
        <v>2</v>
      </c>
      <c r="G578" s="69">
        <v>3</v>
      </c>
      <c r="H578" s="69">
        <v>4</v>
      </c>
      <c r="I578" s="69">
        <v>5</v>
      </c>
      <c r="J578" s="69">
        <v>6</v>
      </c>
      <c r="K578" s="69">
        <v>7</v>
      </c>
      <c r="L578" s="69">
        <v>8</v>
      </c>
      <c r="M578" s="69">
        <v>9</v>
      </c>
      <c r="N578" s="69">
        <v>10</v>
      </c>
      <c r="O578" s="69">
        <v>11</v>
      </c>
      <c r="P578" s="69">
        <v>12</v>
      </c>
      <c r="Q578" s="69">
        <v>13</v>
      </c>
      <c r="R578" s="69">
        <v>14</v>
      </c>
      <c r="S578" s="69">
        <v>15</v>
      </c>
      <c r="T578" s="69">
        <v>16</v>
      </c>
      <c r="U578" s="69">
        <v>17</v>
      </c>
      <c r="V578" s="69">
        <v>18</v>
      </c>
      <c r="W578" s="69">
        <v>19</v>
      </c>
      <c r="X578" s="69">
        <v>20</v>
      </c>
      <c r="Y578" s="69">
        <v>21</v>
      </c>
      <c r="Z578" s="69">
        <v>22</v>
      </c>
      <c r="AA578" s="69">
        <v>23</v>
      </c>
      <c r="AB578" s="69"/>
      <c r="AC578" s="69">
        <f>D578</f>
        <v>12</v>
      </c>
      <c r="AD578" s="69">
        <f t="shared" ref="AD578:AZ578" si="4049">E578</f>
        <v>1</v>
      </c>
      <c r="AE578" s="69">
        <f t="shared" si="4049"/>
        <v>2</v>
      </c>
      <c r="AF578" s="69">
        <f t="shared" si="4049"/>
        <v>3</v>
      </c>
      <c r="AG578" s="69">
        <f t="shared" si="4049"/>
        <v>4</v>
      </c>
      <c r="AH578" s="69">
        <f t="shared" si="4049"/>
        <v>5</v>
      </c>
      <c r="AI578" s="69">
        <f t="shared" si="4049"/>
        <v>6</v>
      </c>
      <c r="AJ578" s="69">
        <f t="shared" si="4049"/>
        <v>7</v>
      </c>
      <c r="AK578" s="69">
        <f t="shared" si="4049"/>
        <v>8</v>
      </c>
      <c r="AL578" s="69">
        <f t="shared" si="4049"/>
        <v>9</v>
      </c>
      <c r="AM578" s="69">
        <f t="shared" si="4049"/>
        <v>10</v>
      </c>
      <c r="AN578" s="69">
        <f t="shared" si="4049"/>
        <v>11</v>
      </c>
      <c r="AO578" s="69">
        <f t="shared" si="4049"/>
        <v>12</v>
      </c>
      <c r="AP578" s="69">
        <f t="shared" si="4049"/>
        <v>13</v>
      </c>
      <c r="AQ578" s="69">
        <f t="shared" si="4049"/>
        <v>14</v>
      </c>
      <c r="AR578" s="69">
        <f t="shared" si="4049"/>
        <v>15</v>
      </c>
      <c r="AS578" s="69">
        <f t="shared" si="4049"/>
        <v>16</v>
      </c>
      <c r="AT578" s="69">
        <f t="shared" si="4049"/>
        <v>17</v>
      </c>
      <c r="AU578" s="69">
        <f t="shared" si="4049"/>
        <v>18</v>
      </c>
      <c r="AV578" s="69">
        <f t="shared" si="4049"/>
        <v>19</v>
      </c>
      <c r="AW578" s="69">
        <f t="shared" si="4049"/>
        <v>20</v>
      </c>
      <c r="AX578" s="69">
        <f t="shared" si="4049"/>
        <v>21</v>
      </c>
      <c r="AY578" s="69">
        <f t="shared" si="4049"/>
        <v>22</v>
      </c>
      <c r="AZ578" s="69">
        <f t="shared" si="4049"/>
        <v>23</v>
      </c>
      <c r="BA578" s="69">
        <v>12</v>
      </c>
      <c r="BB578" s="69">
        <v>12</v>
      </c>
      <c r="BC578" s="69">
        <f t="shared" ref="BC578" si="4050">AD578</f>
        <v>1</v>
      </c>
      <c r="BD578" s="69">
        <f t="shared" ref="BD578" si="4051">AE578</f>
        <v>2</v>
      </c>
      <c r="BE578" s="69">
        <f t="shared" ref="BE578" si="4052">AF578</f>
        <v>3</v>
      </c>
      <c r="BF578" s="69">
        <f t="shared" ref="BF578" si="4053">AG578</f>
        <v>4</v>
      </c>
      <c r="BG578" s="69">
        <f t="shared" ref="BG578" si="4054">AH578</f>
        <v>5</v>
      </c>
      <c r="BH578" s="69">
        <f t="shared" ref="BH578" si="4055">AI578</f>
        <v>6</v>
      </c>
      <c r="BI578" s="69">
        <f t="shared" ref="BI578" si="4056">AJ578</f>
        <v>7</v>
      </c>
      <c r="BJ578" s="69">
        <f t="shared" ref="BJ578" si="4057">AK578</f>
        <v>8</v>
      </c>
      <c r="BK578" s="69">
        <f t="shared" ref="BK578" si="4058">AL578</f>
        <v>9</v>
      </c>
      <c r="BL578" s="69">
        <f t="shared" ref="BL578" si="4059">AM578</f>
        <v>10</v>
      </c>
      <c r="BM578" s="69">
        <f t="shared" ref="BM578" si="4060">AN578</f>
        <v>11</v>
      </c>
      <c r="BN578" s="69">
        <f t="shared" ref="BN578" si="4061">AO578</f>
        <v>12</v>
      </c>
      <c r="BO578" s="69">
        <f t="shared" ref="BO578" si="4062">AP578</f>
        <v>13</v>
      </c>
      <c r="BP578" s="69">
        <f t="shared" ref="BP578" si="4063">AQ578</f>
        <v>14</v>
      </c>
      <c r="BQ578" s="69">
        <f t="shared" ref="BQ578" si="4064">AR578</f>
        <v>15</v>
      </c>
      <c r="BR578" s="69">
        <f t="shared" ref="BR578" si="4065">AS578</f>
        <v>16</v>
      </c>
      <c r="BS578" s="69">
        <f t="shared" ref="BS578" si="4066">AT578</f>
        <v>17</v>
      </c>
      <c r="BT578" s="69">
        <f t="shared" ref="BT578" si="4067">AU578</f>
        <v>18</v>
      </c>
      <c r="BU578" s="69">
        <f t="shared" ref="BU578" si="4068">AV578</f>
        <v>19</v>
      </c>
      <c r="BV578" s="69">
        <f t="shared" ref="BV578" si="4069">AW578</f>
        <v>20</v>
      </c>
      <c r="BW578" s="69">
        <f t="shared" ref="BW578" si="4070">AX578</f>
        <v>21</v>
      </c>
      <c r="BX578" s="69">
        <f t="shared" ref="BX578" si="4071">AY578</f>
        <v>22</v>
      </c>
      <c r="BY578" s="69">
        <f t="shared" ref="BY578" si="4072">AZ578</f>
        <v>23</v>
      </c>
      <c r="BZ578" s="69">
        <v>12</v>
      </c>
      <c r="CA578" s="69">
        <v>12</v>
      </c>
      <c r="CB578" s="69">
        <f t="shared" ref="CB578" si="4073">BC578</f>
        <v>1</v>
      </c>
      <c r="CC578" s="69">
        <f t="shared" ref="CC578" si="4074">BD578</f>
        <v>2</v>
      </c>
      <c r="CD578" s="69">
        <f t="shared" ref="CD578" si="4075">BE578</f>
        <v>3</v>
      </c>
      <c r="CE578" s="69">
        <f t="shared" ref="CE578" si="4076">BF578</f>
        <v>4</v>
      </c>
      <c r="CF578" s="69">
        <f t="shared" ref="CF578" si="4077">BG578</f>
        <v>5</v>
      </c>
      <c r="CG578" s="69">
        <f t="shared" ref="CG578" si="4078">BH578</f>
        <v>6</v>
      </c>
      <c r="CH578" s="69">
        <f t="shared" ref="CH578" si="4079">BI578</f>
        <v>7</v>
      </c>
      <c r="CI578" s="69">
        <f t="shared" ref="CI578" si="4080">BJ578</f>
        <v>8</v>
      </c>
      <c r="CJ578" s="69">
        <f t="shared" ref="CJ578" si="4081">BK578</f>
        <v>9</v>
      </c>
      <c r="CK578" s="69">
        <f t="shared" ref="CK578" si="4082">BL578</f>
        <v>10</v>
      </c>
      <c r="CL578" s="69">
        <f t="shared" ref="CL578" si="4083">BM578</f>
        <v>11</v>
      </c>
      <c r="CM578" s="69">
        <f t="shared" ref="CM578" si="4084">BN578</f>
        <v>12</v>
      </c>
      <c r="CN578" s="69">
        <f t="shared" ref="CN578" si="4085">BO578</f>
        <v>13</v>
      </c>
      <c r="CO578" s="69">
        <f t="shared" ref="CO578" si="4086">BP578</f>
        <v>14</v>
      </c>
      <c r="CP578" s="69">
        <f t="shared" ref="CP578" si="4087">BQ578</f>
        <v>15</v>
      </c>
      <c r="CQ578" s="69">
        <f t="shared" ref="CQ578" si="4088">BR578</f>
        <v>16</v>
      </c>
      <c r="CR578" s="69">
        <f t="shared" ref="CR578" si="4089">BS578</f>
        <v>17</v>
      </c>
      <c r="CS578" s="69">
        <f t="shared" ref="CS578" si="4090">BT578</f>
        <v>18</v>
      </c>
      <c r="CT578" s="69">
        <f t="shared" ref="CT578" si="4091">BU578</f>
        <v>19</v>
      </c>
      <c r="CU578" s="69">
        <f t="shared" ref="CU578" si="4092">BV578</f>
        <v>20</v>
      </c>
      <c r="CV578" s="69">
        <f t="shared" ref="CV578" si="4093">BW578</f>
        <v>21</v>
      </c>
      <c r="CW578" s="69">
        <f t="shared" ref="CW578" si="4094">BX578</f>
        <v>22</v>
      </c>
      <c r="CX578" s="69">
        <f t="shared" ref="CX578" si="4095">BY578</f>
        <v>23</v>
      </c>
    </row>
    <row r="579" spans="1:112">
      <c r="B579" s="32">
        <f t="shared" ref="B579:AG579" si="4096">B42</f>
        <v>508487.87962155393</v>
      </c>
      <c r="C579" s="32">
        <f t="shared" si="4096"/>
        <v>18258.871326041073</v>
      </c>
      <c r="D579" s="32">
        <f t="shared" si="4096"/>
        <v>0</v>
      </c>
      <c r="E579" s="32">
        <f t="shared" si="4096"/>
        <v>0</v>
      </c>
      <c r="F579" s="32">
        <f t="shared" si="4096"/>
        <v>0</v>
      </c>
      <c r="G579" s="32">
        <f t="shared" si="4096"/>
        <v>0</v>
      </c>
      <c r="H579" s="32">
        <f t="shared" si="4096"/>
        <v>0</v>
      </c>
      <c r="I579" s="32">
        <f t="shared" si="4096"/>
        <v>0</v>
      </c>
      <c r="J579" s="589">
        <f t="shared" si="4096"/>
        <v>0</v>
      </c>
      <c r="K579" s="589">
        <f t="shared" si="4096"/>
        <v>0</v>
      </c>
      <c r="L579" s="589">
        <f t="shared" si="4096"/>
        <v>0</v>
      </c>
      <c r="M579" s="589">
        <f t="shared" si="4096"/>
        <v>446.98580011800016</v>
      </c>
      <c r="N579" s="589">
        <f t="shared" si="4096"/>
        <v>1746.3683442140002</v>
      </c>
      <c r="O579" s="589">
        <f t="shared" si="4096"/>
        <v>2777.1285354440006</v>
      </c>
      <c r="P579" s="589">
        <f t="shared" si="4096"/>
        <v>2624.7203375334698</v>
      </c>
      <c r="Q579" s="589">
        <f t="shared" si="4096"/>
        <v>2829.807850317628</v>
      </c>
      <c r="R579" s="589">
        <f t="shared" si="4096"/>
        <v>2113.5857967048305</v>
      </c>
      <c r="S579" s="589">
        <f t="shared" si="4096"/>
        <v>2115.0914069651417</v>
      </c>
      <c r="T579" s="589">
        <f t="shared" si="4096"/>
        <v>2477.2710252680004</v>
      </c>
      <c r="U579" s="587">
        <f t="shared" si="4096"/>
        <v>1127.9122294760002</v>
      </c>
      <c r="V579" s="587">
        <f t="shared" si="4096"/>
        <v>0</v>
      </c>
      <c r="W579" s="587">
        <f t="shared" si="4096"/>
        <v>0</v>
      </c>
      <c r="X579" s="587">
        <f t="shared" si="4096"/>
        <v>0</v>
      </c>
      <c r="Y579" s="32">
        <f t="shared" si="4096"/>
        <v>0</v>
      </c>
      <c r="Z579" s="32">
        <f t="shared" si="4096"/>
        <v>0</v>
      </c>
      <c r="AA579" s="32">
        <f t="shared" si="4096"/>
        <v>0</v>
      </c>
      <c r="AB579" s="32">
        <f t="shared" si="4096"/>
        <v>14839.342914914561</v>
      </c>
      <c r="AC579" s="32">
        <f t="shared" si="4096"/>
        <v>0</v>
      </c>
      <c r="AD579" s="32">
        <f t="shared" si="4096"/>
        <v>0</v>
      </c>
      <c r="AE579" s="32">
        <f t="shared" si="4096"/>
        <v>0</v>
      </c>
      <c r="AF579" s="32">
        <f t="shared" si="4096"/>
        <v>0</v>
      </c>
      <c r="AG579" s="32">
        <f t="shared" si="4096"/>
        <v>0</v>
      </c>
      <c r="AH579" s="32">
        <f t="shared" ref="AH579:BM579" si="4097">AH42</f>
        <v>0</v>
      </c>
      <c r="AI579" s="32">
        <f t="shared" si="4097"/>
        <v>0</v>
      </c>
      <c r="AJ579" s="32">
        <f t="shared" si="4097"/>
        <v>0</v>
      </c>
      <c r="AK579" s="32">
        <f t="shared" si="4097"/>
        <v>0</v>
      </c>
      <c r="AL579" s="32">
        <f t="shared" si="4097"/>
        <v>446.98580011800016</v>
      </c>
      <c r="AM579" s="589">
        <f t="shared" si="4097"/>
        <v>1746.3683442140002</v>
      </c>
      <c r="AN579" s="589">
        <f t="shared" si="4097"/>
        <v>1256.6573016506213</v>
      </c>
      <c r="AO579" s="589">
        <f t="shared" si="4097"/>
        <v>2624.7203375334698</v>
      </c>
      <c r="AP579" s="32">
        <f t="shared" si="4097"/>
        <v>2326.9169061416146</v>
      </c>
      <c r="AQ579" s="32">
        <f t="shared" si="4097"/>
        <v>1408.7251741400732</v>
      </c>
      <c r="AR579" s="589">
        <f t="shared" si="4097"/>
        <v>1423.7857963727793</v>
      </c>
      <c r="AS579" s="589">
        <f t="shared" si="4097"/>
        <v>2477.2710252680004</v>
      </c>
      <c r="AT579" s="589">
        <f t="shared" si="4097"/>
        <v>1127.9122294760002</v>
      </c>
      <c r="AU579" s="589">
        <f t="shared" si="4097"/>
        <v>0</v>
      </c>
      <c r="AV579" s="589">
        <f t="shared" si="4097"/>
        <v>0</v>
      </c>
      <c r="AW579" s="589">
        <f t="shared" si="4097"/>
        <v>0</v>
      </c>
      <c r="AX579" s="589">
        <f t="shared" si="4097"/>
        <v>0</v>
      </c>
      <c r="AY579" s="589">
        <f t="shared" si="4097"/>
        <v>0</v>
      </c>
      <c r="AZ579" s="32">
        <f t="shared" si="4097"/>
        <v>0</v>
      </c>
      <c r="BA579" s="32">
        <f t="shared" si="4097"/>
        <v>11401.939442852987</v>
      </c>
      <c r="BB579" s="32">
        <f t="shared" si="4097"/>
        <v>0</v>
      </c>
      <c r="BC579" s="32">
        <f t="shared" si="4097"/>
        <v>0</v>
      </c>
      <c r="BD579" s="32">
        <f t="shared" si="4097"/>
        <v>0</v>
      </c>
      <c r="BE579" s="32">
        <f t="shared" si="4097"/>
        <v>0</v>
      </c>
      <c r="BF579" s="32">
        <f t="shared" si="4097"/>
        <v>0</v>
      </c>
      <c r="BG579" s="32">
        <f t="shared" si="4097"/>
        <v>0</v>
      </c>
      <c r="BH579" s="32">
        <f t="shared" si="4097"/>
        <v>0</v>
      </c>
      <c r="BI579" s="32">
        <f t="shared" si="4097"/>
        <v>0</v>
      </c>
      <c r="BJ579" s="32">
        <f t="shared" si="4097"/>
        <v>0</v>
      </c>
      <c r="BK579" s="32">
        <f t="shared" si="4097"/>
        <v>446.98580011800016</v>
      </c>
      <c r="BL579" s="32">
        <f t="shared" si="4097"/>
        <v>1483.0606956573286</v>
      </c>
      <c r="BM579" s="32">
        <f t="shared" si="4097"/>
        <v>712.09825067145221</v>
      </c>
      <c r="BN579" s="32">
        <f t="shared" ref="BN579:CX579" si="4098">BN42</f>
        <v>1919.8597149687125</v>
      </c>
      <c r="BO579" s="32">
        <f t="shared" si="4098"/>
        <v>1658.790366022055</v>
      </c>
      <c r="BP579" s="32">
        <f t="shared" si="4098"/>
        <v>774.35061383178515</v>
      </c>
      <c r="BQ579" s="32">
        <f t="shared" si="4098"/>
        <v>801.61074683965217</v>
      </c>
      <c r="BR579" s="32">
        <f t="shared" si="4098"/>
        <v>2477.2710252680004</v>
      </c>
      <c r="BS579" s="32">
        <f t="shared" si="4098"/>
        <v>1127.9122294760002</v>
      </c>
      <c r="BT579" s="32">
        <f t="shared" si="4098"/>
        <v>0</v>
      </c>
      <c r="BU579" s="32">
        <f t="shared" si="4098"/>
        <v>0</v>
      </c>
      <c r="BV579" s="32">
        <f t="shared" si="4098"/>
        <v>0</v>
      </c>
      <c r="BW579" s="32">
        <f t="shared" si="4098"/>
        <v>0</v>
      </c>
      <c r="BX579" s="32">
        <f t="shared" si="4098"/>
        <v>0</v>
      </c>
      <c r="BY579" s="32">
        <f t="shared" si="4098"/>
        <v>0</v>
      </c>
      <c r="BZ579" s="32">
        <f t="shared" si="4098"/>
        <v>18715.766580436124</v>
      </c>
      <c r="CA579" s="32">
        <f t="shared" si="4098"/>
        <v>0</v>
      </c>
      <c r="CB579" s="32">
        <f t="shared" si="4098"/>
        <v>0</v>
      </c>
      <c r="CC579" s="32">
        <f t="shared" si="4098"/>
        <v>0</v>
      </c>
      <c r="CD579" s="32">
        <f t="shared" si="4098"/>
        <v>0</v>
      </c>
      <c r="CE579" s="32">
        <f t="shared" si="4098"/>
        <v>0</v>
      </c>
      <c r="CF579" s="32">
        <f t="shared" si="4098"/>
        <v>0</v>
      </c>
      <c r="CG579" s="589">
        <f t="shared" si="4098"/>
        <v>0</v>
      </c>
      <c r="CH579" s="589">
        <f t="shared" si="4098"/>
        <v>0</v>
      </c>
      <c r="CI579" s="589">
        <f t="shared" si="4098"/>
        <v>0</v>
      </c>
      <c r="CJ579" s="589">
        <f t="shared" si="4098"/>
        <v>446.98580011800016</v>
      </c>
      <c r="CK579" s="589">
        <f t="shared" si="4098"/>
        <v>1746.3683442140002</v>
      </c>
      <c r="CL579" s="589">
        <f t="shared" si="4098"/>
        <v>2777.1285354440006</v>
      </c>
      <c r="CM579" s="589">
        <f t="shared" si="4098"/>
        <v>3451.8079333400005</v>
      </c>
      <c r="CN579" s="589">
        <f t="shared" si="4098"/>
        <v>2722.3326544239721</v>
      </c>
      <c r="CO579" s="589">
        <f t="shared" si="4098"/>
        <v>1982.2272239459176</v>
      </c>
      <c r="CP579" s="589">
        <f t="shared" si="4098"/>
        <v>1983.7328342062292</v>
      </c>
      <c r="CQ579" s="589">
        <f t="shared" si="4098"/>
        <v>2477.2710252680004</v>
      </c>
      <c r="CR579" s="587">
        <f t="shared" si="4098"/>
        <v>1127.9122294760002</v>
      </c>
      <c r="CS579" s="587">
        <f t="shared" si="4098"/>
        <v>0</v>
      </c>
      <c r="CT579" s="587">
        <f t="shared" si="4098"/>
        <v>0</v>
      </c>
      <c r="CU579" s="587">
        <f t="shared" si="4098"/>
        <v>0</v>
      </c>
      <c r="CV579" s="32">
        <f t="shared" si="4098"/>
        <v>0</v>
      </c>
      <c r="CW579" s="32">
        <f t="shared" si="4098"/>
        <v>0</v>
      </c>
      <c r="CX579" s="589">
        <f t="shared" si="4098"/>
        <v>0</v>
      </c>
    </row>
    <row r="580" spans="1:112">
      <c r="B580" s="32">
        <f t="shared" ref="B580:AG580" si="4099">B86</f>
        <v>519050.74672227551</v>
      </c>
      <c r="C580" s="32">
        <f t="shared" si="4099"/>
        <v>20335.084261336968</v>
      </c>
      <c r="D580" s="32">
        <f t="shared" si="4099"/>
        <v>0</v>
      </c>
      <c r="E580" s="32">
        <f t="shared" si="4099"/>
        <v>0</v>
      </c>
      <c r="F580" s="32">
        <f t="shared" si="4099"/>
        <v>0</v>
      </c>
      <c r="G580" s="32">
        <f t="shared" si="4099"/>
        <v>0</v>
      </c>
      <c r="H580" s="32">
        <f t="shared" si="4099"/>
        <v>0</v>
      </c>
      <c r="I580" s="32">
        <f t="shared" si="4099"/>
        <v>0</v>
      </c>
      <c r="J580" s="589">
        <f t="shared" si="4099"/>
        <v>0</v>
      </c>
      <c r="K580" s="589">
        <f t="shared" si="4099"/>
        <v>0</v>
      </c>
      <c r="L580" s="589">
        <f t="shared" si="4099"/>
        <v>90.905006784000022</v>
      </c>
      <c r="M580" s="589">
        <f t="shared" si="4099"/>
        <v>1152.900355324</v>
      </c>
      <c r="N580" s="589">
        <f t="shared" si="4099"/>
        <v>2121.1902319340002</v>
      </c>
      <c r="O580" s="589">
        <f t="shared" si="4099"/>
        <v>2847.4969064790348</v>
      </c>
      <c r="P580" s="589">
        <f t="shared" si="4099"/>
        <v>2562.0877769659191</v>
      </c>
      <c r="Q580" s="589">
        <f t="shared" si="4099"/>
        <v>3110.6527117392429</v>
      </c>
      <c r="R580" s="589">
        <f t="shared" si="4099"/>
        <v>2142.323722793481</v>
      </c>
      <c r="S580" s="589">
        <f t="shared" si="4099"/>
        <v>2117.9238022912864</v>
      </c>
      <c r="T580" s="589">
        <f t="shared" si="4099"/>
        <v>2777.1285354440006</v>
      </c>
      <c r="U580" s="587">
        <f t="shared" si="4099"/>
        <v>1409.0286452660002</v>
      </c>
      <c r="V580" s="587">
        <f t="shared" si="4099"/>
        <v>3.446566316000002</v>
      </c>
      <c r="W580" s="587">
        <f t="shared" si="4099"/>
        <v>0</v>
      </c>
      <c r="X580" s="587">
        <f t="shared" si="4099"/>
        <v>0</v>
      </c>
      <c r="Y580" s="32">
        <f t="shared" si="4099"/>
        <v>0</v>
      </c>
      <c r="Z580" s="32">
        <f t="shared" si="4099"/>
        <v>0</v>
      </c>
      <c r="AA580" s="32">
        <f t="shared" si="4099"/>
        <v>0</v>
      </c>
      <c r="AB580" s="32">
        <f t="shared" si="4099"/>
        <v>16317.554926289567</v>
      </c>
      <c r="AC580" s="32">
        <f t="shared" si="4099"/>
        <v>0</v>
      </c>
      <c r="AD580" s="32">
        <f t="shared" si="4099"/>
        <v>0</v>
      </c>
      <c r="AE580" s="32">
        <f t="shared" si="4099"/>
        <v>0</v>
      </c>
      <c r="AF580" s="32">
        <f t="shared" si="4099"/>
        <v>0</v>
      </c>
      <c r="AG580" s="32">
        <f t="shared" si="4099"/>
        <v>0</v>
      </c>
      <c r="AH580" s="32">
        <f t="shared" ref="AH580:BM580" si="4100">AH86</f>
        <v>0</v>
      </c>
      <c r="AI580" s="32">
        <f t="shared" si="4100"/>
        <v>0</v>
      </c>
      <c r="AJ580" s="32">
        <f t="shared" si="4100"/>
        <v>0</v>
      </c>
      <c r="AK580" s="32">
        <f t="shared" si="4100"/>
        <v>90.905006784000022</v>
      </c>
      <c r="AL580" s="32">
        <f t="shared" si="4100"/>
        <v>1152.900355324</v>
      </c>
      <c r="AM580" s="589">
        <f t="shared" si="4100"/>
        <v>1955.6822660648747</v>
      </c>
      <c r="AN580" s="589">
        <f t="shared" si="4100"/>
        <v>1056.250777251955</v>
      </c>
      <c r="AO580" s="589">
        <f t="shared" si="4100"/>
        <v>2525.9854391615854</v>
      </c>
      <c r="AP580" s="32">
        <f t="shared" si="4100"/>
        <v>2566.3759673764321</v>
      </c>
      <c r="AQ580" s="32">
        <f t="shared" si="4100"/>
        <v>1394.9180939301118</v>
      </c>
      <c r="AR580" s="589">
        <f t="shared" si="4100"/>
        <v>1384.9332733706074</v>
      </c>
      <c r="AS580" s="589">
        <f t="shared" si="4100"/>
        <v>2777.1285354440006</v>
      </c>
      <c r="AT580" s="589">
        <f t="shared" si="4100"/>
        <v>1409.0286452660002</v>
      </c>
      <c r="AU580" s="589">
        <f t="shared" si="4100"/>
        <v>3.446566316000002</v>
      </c>
      <c r="AV580" s="589">
        <f t="shared" si="4100"/>
        <v>0</v>
      </c>
      <c r="AW580" s="589">
        <f t="shared" si="4100"/>
        <v>0</v>
      </c>
      <c r="AX580" s="589">
        <f t="shared" si="4100"/>
        <v>0</v>
      </c>
      <c r="AY580" s="589">
        <f t="shared" si="4100"/>
        <v>0</v>
      </c>
      <c r="AZ580" s="32">
        <f t="shared" si="4100"/>
        <v>0</v>
      </c>
      <c r="BA580" s="32">
        <f t="shared" si="4100"/>
        <v>12259.320146218553</v>
      </c>
      <c r="BB580" s="32">
        <f t="shared" si="4100"/>
        <v>0</v>
      </c>
      <c r="BC580" s="32">
        <f t="shared" si="4100"/>
        <v>0</v>
      </c>
      <c r="BD580" s="32">
        <f t="shared" si="4100"/>
        <v>0</v>
      </c>
      <c r="BE580" s="32">
        <f t="shared" si="4100"/>
        <v>0</v>
      </c>
      <c r="BF580" s="32">
        <f t="shared" si="4100"/>
        <v>0</v>
      </c>
      <c r="BG580" s="32">
        <f t="shared" si="4100"/>
        <v>0</v>
      </c>
      <c r="BH580" s="32">
        <f t="shared" si="4100"/>
        <v>0</v>
      </c>
      <c r="BI580" s="32">
        <f t="shared" si="4100"/>
        <v>0</v>
      </c>
      <c r="BJ580" s="32">
        <f t="shared" si="4100"/>
        <v>90.905006784000022</v>
      </c>
      <c r="BK580" s="32">
        <f t="shared" si="4100"/>
        <v>1152.900355324</v>
      </c>
      <c r="BL580" s="32">
        <f t="shared" si="4100"/>
        <v>1397.9931280557028</v>
      </c>
      <c r="BM580" s="32">
        <f t="shared" si="4100"/>
        <v>506.71426927107336</v>
      </c>
      <c r="BN580" s="32">
        <f t="shared" ref="BN580:CX580" si="4101">BN86</f>
        <v>1814.6821481025499</v>
      </c>
      <c r="BO580" s="32">
        <f t="shared" si="4101"/>
        <v>1892.1425209091235</v>
      </c>
      <c r="BP580" s="32">
        <f t="shared" si="4101"/>
        <v>754.74513197697468</v>
      </c>
      <c r="BQ580" s="32">
        <f t="shared" si="4101"/>
        <v>757.07132991657227</v>
      </c>
      <c r="BR580" s="32">
        <f t="shared" si="4101"/>
        <v>2479.6910442965554</v>
      </c>
      <c r="BS580" s="32">
        <f t="shared" si="4101"/>
        <v>1409.0286452660002</v>
      </c>
      <c r="BT580" s="32">
        <f t="shared" si="4101"/>
        <v>3.446566316000002</v>
      </c>
      <c r="BU580" s="32">
        <f t="shared" si="4101"/>
        <v>0</v>
      </c>
      <c r="BV580" s="32">
        <f t="shared" si="4101"/>
        <v>0</v>
      </c>
      <c r="BW580" s="32">
        <f t="shared" si="4101"/>
        <v>0</v>
      </c>
      <c r="BX580" s="32">
        <f t="shared" si="4101"/>
        <v>0</v>
      </c>
      <c r="BY580" s="32">
        <f t="shared" si="4101"/>
        <v>0</v>
      </c>
      <c r="BZ580" s="32">
        <f t="shared" si="4101"/>
        <v>19845.47456271288</v>
      </c>
      <c r="CA580" s="32">
        <f t="shared" si="4101"/>
        <v>0</v>
      </c>
      <c r="CB580" s="32">
        <f t="shared" si="4101"/>
        <v>0</v>
      </c>
      <c r="CC580" s="32">
        <f t="shared" si="4101"/>
        <v>0</v>
      </c>
      <c r="CD580" s="32">
        <f t="shared" si="4101"/>
        <v>0</v>
      </c>
      <c r="CE580" s="32">
        <f t="shared" si="4101"/>
        <v>0</v>
      </c>
      <c r="CF580" s="32">
        <f t="shared" si="4101"/>
        <v>0</v>
      </c>
      <c r="CG580" s="589">
        <f t="shared" si="4101"/>
        <v>0</v>
      </c>
      <c r="CH580" s="589">
        <f t="shared" si="4101"/>
        <v>0</v>
      </c>
      <c r="CI580" s="589">
        <f t="shared" si="4101"/>
        <v>90.905006784000022</v>
      </c>
      <c r="CJ580" s="589">
        <f t="shared" si="4101"/>
        <v>1152.900355324</v>
      </c>
      <c r="CK580" s="589">
        <f t="shared" si="4101"/>
        <v>2121.1902319340002</v>
      </c>
      <c r="CL580" s="589">
        <f t="shared" si="4101"/>
        <v>2847.4969064790348</v>
      </c>
      <c r="CM580" s="589">
        <f t="shared" si="4101"/>
        <v>2442.6704197533136</v>
      </c>
      <c r="CN580" s="589">
        <f t="shared" si="4101"/>
        <v>3003.177515845588</v>
      </c>
      <c r="CO580" s="589">
        <f t="shared" si="4101"/>
        <v>2010.9651500345683</v>
      </c>
      <c r="CP580" s="589">
        <f t="shared" si="4101"/>
        <v>1986.5652295323739</v>
      </c>
      <c r="CQ580" s="589">
        <f t="shared" si="4101"/>
        <v>2777.1285354440006</v>
      </c>
      <c r="CR580" s="587">
        <f t="shared" si="4101"/>
        <v>1409.0286452660002</v>
      </c>
      <c r="CS580" s="587">
        <f t="shared" si="4101"/>
        <v>3.446566316000002</v>
      </c>
      <c r="CT580" s="587">
        <f t="shared" si="4101"/>
        <v>0</v>
      </c>
      <c r="CU580" s="587">
        <f t="shared" si="4101"/>
        <v>0</v>
      </c>
      <c r="CV580" s="32">
        <f t="shared" si="4101"/>
        <v>0</v>
      </c>
      <c r="CW580" s="32">
        <f t="shared" si="4101"/>
        <v>0</v>
      </c>
      <c r="CX580" s="589">
        <f t="shared" si="4101"/>
        <v>0</v>
      </c>
    </row>
    <row r="581" spans="1:112">
      <c r="B581" s="32">
        <f t="shared" ref="B581:AG581" si="4102">B130</f>
        <v>772573.2072397772</v>
      </c>
      <c r="C581" s="32">
        <f t="shared" si="4102"/>
        <v>26244.320766966277</v>
      </c>
      <c r="D581" s="32">
        <f t="shared" si="4102"/>
        <v>0</v>
      </c>
      <c r="E581" s="32">
        <f t="shared" si="4102"/>
        <v>0</v>
      </c>
      <c r="F581" s="32">
        <f t="shared" si="4102"/>
        <v>0</v>
      </c>
      <c r="G581" s="32">
        <f t="shared" si="4102"/>
        <v>0</v>
      </c>
      <c r="H581" s="32">
        <f t="shared" si="4102"/>
        <v>0</v>
      </c>
      <c r="I581" s="32">
        <f t="shared" si="4102"/>
        <v>0</v>
      </c>
      <c r="J581" s="589">
        <f t="shared" si="4102"/>
        <v>0</v>
      </c>
      <c r="K581" s="589">
        <f t="shared" si="4102"/>
        <v>0</v>
      </c>
      <c r="L581" s="589">
        <f t="shared" si="4102"/>
        <v>740.59627883200017</v>
      </c>
      <c r="M581" s="589">
        <f t="shared" si="4102"/>
        <v>1777.6035015240002</v>
      </c>
      <c r="N581" s="589">
        <f t="shared" si="4102"/>
        <v>3189.4326119360003</v>
      </c>
      <c r="O581" s="589">
        <f t="shared" si="4102"/>
        <v>3308.1262097140002</v>
      </c>
      <c r="P581" s="589">
        <f t="shared" si="4102"/>
        <v>2858.6213793794886</v>
      </c>
      <c r="Q581" s="589">
        <f t="shared" si="4102"/>
        <v>3131.2729527130355</v>
      </c>
      <c r="R581" s="589">
        <f t="shared" si="4102"/>
        <v>2510.8328291638854</v>
      </c>
      <c r="S581" s="589">
        <f t="shared" si="4102"/>
        <v>2540.3340937842022</v>
      </c>
      <c r="T581" s="589">
        <f t="shared" si="4102"/>
        <v>3738.0184756456642</v>
      </c>
      <c r="U581" s="587">
        <f t="shared" si="4102"/>
        <v>1946.2733509979998</v>
      </c>
      <c r="V581" s="587">
        <f t="shared" si="4102"/>
        <v>503.20908327600011</v>
      </c>
      <c r="W581" s="587">
        <f t="shared" si="4102"/>
        <v>0</v>
      </c>
      <c r="X581" s="587">
        <f t="shared" si="4102"/>
        <v>0</v>
      </c>
      <c r="Y581" s="32">
        <f t="shared" si="4102"/>
        <v>0</v>
      </c>
      <c r="Z581" s="32">
        <f t="shared" si="4102"/>
        <v>0</v>
      </c>
      <c r="AA581" s="32">
        <f t="shared" si="4102"/>
        <v>0</v>
      </c>
      <c r="AB581" s="32">
        <f t="shared" si="4102"/>
        <v>22885.004150774021</v>
      </c>
      <c r="AC581" s="32">
        <f t="shared" si="4102"/>
        <v>0</v>
      </c>
      <c r="AD581" s="32">
        <f t="shared" si="4102"/>
        <v>0</v>
      </c>
      <c r="AE581" s="32">
        <f t="shared" si="4102"/>
        <v>0</v>
      </c>
      <c r="AF581" s="32">
        <f t="shared" si="4102"/>
        <v>0</v>
      </c>
      <c r="AG581" s="32">
        <f t="shared" si="4102"/>
        <v>0</v>
      </c>
      <c r="AH581" s="32">
        <f t="shared" ref="AH581:BM581" si="4103">AH130</f>
        <v>0</v>
      </c>
      <c r="AI581" s="32">
        <f t="shared" si="4103"/>
        <v>0</v>
      </c>
      <c r="AJ581" s="32">
        <f t="shared" si="4103"/>
        <v>0</v>
      </c>
      <c r="AK581" s="32">
        <f t="shared" si="4103"/>
        <v>740.59627883200017</v>
      </c>
      <c r="AL581" s="32">
        <f t="shared" si="4103"/>
        <v>1777.6035015240002</v>
      </c>
      <c r="AM581" s="589">
        <f t="shared" si="4103"/>
        <v>3189.4326119360003</v>
      </c>
      <c r="AN581" s="589">
        <f t="shared" si="4103"/>
        <v>2912.3212501602306</v>
      </c>
      <c r="AO581" s="589">
        <f t="shared" si="4103"/>
        <v>2263.6241922083864</v>
      </c>
      <c r="AP581" s="32">
        <f t="shared" si="4103"/>
        <v>2524.8444626375335</v>
      </c>
      <c r="AQ581" s="32">
        <f t="shared" si="4103"/>
        <v>1915.8356419927829</v>
      </c>
      <c r="AR581" s="589">
        <f t="shared" si="4103"/>
        <v>1956.7896976738136</v>
      </c>
      <c r="AS581" s="589">
        <f t="shared" si="4103"/>
        <v>3154.4740795352759</v>
      </c>
      <c r="AT581" s="589">
        <f t="shared" si="4103"/>
        <v>1946.2733509979998</v>
      </c>
      <c r="AU581" s="589">
        <f t="shared" si="4103"/>
        <v>503.20908327600011</v>
      </c>
      <c r="AV581" s="589">
        <f t="shared" si="4103"/>
        <v>0</v>
      </c>
      <c r="AW581" s="589">
        <f t="shared" si="4103"/>
        <v>0</v>
      </c>
      <c r="AX581" s="589">
        <f t="shared" si="4103"/>
        <v>0</v>
      </c>
      <c r="AY581" s="589">
        <f t="shared" si="4103"/>
        <v>0</v>
      </c>
      <c r="AZ581" s="32">
        <f t="shared" si="4103"/>
        <v>0</v>
      </c>
      <c r="BA581" s="32">
        <f t="shared" si="4103"/>
        <v>19731.606256901829</v>
      </c>
      <c r="BB581" s="32">
        <f t="shared" si="4103"/>
        <v>0</v>
      </c>
      <c r="BC581" s="32">
        <f t="shared" si="4103"/>
        <v>0</v>
      </c>
      <c r="BD581" s="32">
        <f t="shared" si="4103"/>
        <v>0</v>
      </c>
      <c r="BE581" s="32">
        <f t="shared" si="4103"/>
        <v>0</v>
      </c>
      <c r="BF581" s="32">
        <f t="shared" si="4103"/>
        <v>0</v>
      </c>
      <c r="BG581" s="32">
        <f t="shared" si="4103"/>
        <v>0</v>
      </c>
      <c r="BH581" s="32">
        <f t="shared" si="4103"/>
        <v>0</v>
      </c>
      <c r="BI581" s="32">
        <f t="shared" si="4103"/>
        <v>0</v>
      </c>
      <c r="BJ581" s="32">
        <f t="shared" si="4103"/>
        <v>740.59627883200017</v>
      </c>
      <c r="BK581" s="32">
        <f t="shared" si="4103"/>
        <v>1777.6035015240002</v>
      </c>
      <c r="BL581" s="32">
        <f t="shared" si="4103"/>
        <v>2812.6166310079166</v>
      </c>
      <c r="BM581" s="32">
        <f t="shared" si="4103"/>
        <v>2440.6546467681724</v>
      </c>
      <c r="BN581" s="32">
        <f t="shared" ref="BN581:CX581" si="4104">BN130</f>
        <v>1800.8677027698068</v>
      </c>
      <c r="BO581" s="32">
        <f t="shared" si="4104"/>
        <v>2053.1778592454752</v>
      </c>
      <c r="BP581" s="32">
        <f t="shared" si="4104"/>
        <v>1453.0791525542033</v>
      </c>
      <c r="BQ581" s="32">
        <f t="shared" si="4104"/>
        <v>1502.9218340323976</v>
      </c>
      <c r="BR581" s="32">
        <f t="shared" si="4104"/>
        <v>2700.6062158938598</v>
      </c>
      <c r="BS581" s="32">
        <f t="shared" si="4104"/>
        <v>1946.2733509979998</v>
      </c>
      <c r="BT581" s="32">
        <f t="shared" si="4104"/>
        <v>503.20908327600011</v>
      </c>
      <c r="BU581" s="32">
        <f t="shared" si="4104"/>
        <v>0</v>
      </c>
      <c r="BV581" s="32">
        <f t="shared" si="4104"/>
        <v>0</v>
      </c>
      <c r="BW581" s="32">
        <f t="shared" si="4104"/>
        <v>0</v>
      </c>
      <c r="BX581" s="32">
        <f t="shared" si="4104"/>
        <v>0</v>
      </c>
      <c r="BY581" s="32">
        <f t="shared" si="4104"/>
        <v>0</v>
      </c>
      <c r="BZ581" s="32">
        <f t="shared" si="4104"/>
        <v>25866.167759178654</v>
      </c>
      <c r="CA581" s="32">
        <f t="shared" si="4104"/>
        <v>0</v>
      </c>
      <c r="CB581" s="32">
        <f t="shared" si="4104"/>
        <v>0</v>
      </c>
      <c r="CC581" s="32">
        <f t="shared" si="4104"/>
        <v>0</v>
      </c>
      <c r="CD581" s="32">
        <f t="shared" si="4104"/>
        <v>0</v>
      </c>
      <c r="CE581" s="32">
        <f t="shared" si="4104"/>
        <v>0</v>
      </c>
      <c r="CF581" s="32">
        <f t="shared" si="4104"/>
        <v>0</v>
      </c>
      <c r="CG581" s="589">
        <f t="shared" si="4104"/>
        <v>0</v>
      </c>
      <c r="CH581" s="589">
        <f t="shared" si="4104"/>
        <v>0</v>
      </c>
      <c r="CI581" s="589">
        <f t="shared" si="4104"/>
        <v>740.59627883200017</v>
      </c>
      <c r="CJ581" s="589">
        <f t="shared" si="4104"/>
        <v>1777.6035015240002</v>
      </c>
      <c r="CK581" s="589">
        <f t="shared" si="4104"/>
        <v>3189.4326119360003</v>
      </c>
      <c r="CL581" s="589">
        <f t="shared" si="4104"/>
        <v>3308.1262097140002</v>
      </c>
      <c r="CM581" s="589">
        <f t="shared" si="4104"/>
        <v>2779.8387763697938</v>
      </c>
      <c r="CN581" s="589">
        <f t="shared" si="4104"/>
        <v>3060.3686100043101</v>
      </c>
      <c r="CO581" s="589">
        <f t="shared" si="4104"/>
        <v>2424.1737091826794</v>
      </c>
      <c r="CP581" s="589">
        <f t="shared" si="4104"/>
        <v>2453.6749738029953</v>
      </c>
      <c r="CQ581" s="589">
        <f t="shared" si="4104"/>
        <v>3682.8706535388778</v>
      </c>
      <c r="CR581" s="587">
        <f t="shared" si="4104"/>
        <v>1946.2733509979998</v>
      </c>
      <c r="CS581" s="587">
        <f t="shared" si="4104"/>
        <v>503.20908327600011</v>
      </c>
      <c r="CT581" s="587">
        <f t="shared" si="4104"/>
        <v>0</v>
      </c>
      <c r="CU581" s="587">
        <f t="shared" si="4104"/>
        <v>0</v>
      </c>
      <c r="CV581" s="32">
        <f t="shared" si="4104"/>
        <v>0</v>
      </c>
      <c r="CW581" s="32">
        <f t="shared" si="4104"/>
        <v>0</v>
      </c>
      <c r="CX581" s="589">
        <f t="shared" si="4104"/>
        <v>0</v>
      </c>
    </row>
    <row r="582" spans="1:112">
      <c r="B582" s="32">
        <f t="shared" ref="B582:AG582" si="4105">B174</f>
        <v>801931.49999530334</v>
      </c>
      <c r="C582" s="32">
        <f t="shared" si="4105"/>
        <v>28331.122173895958</v>
      </c>
      <c r="D582" s="32">
        <f t="shared" si="4105"/>
        <v>0</v>
      </c>
      <c r="E582" s="32">
        <f t="shared" si="4105"/>
        <v>0</v>
      </c>
      <c r="F582" s="32">
        <f t="shared" si="4105"/>
        <v>0</v>
      </c>
      <c r="G582" s="32">
        <f t="shared" si="4105"/>
        <v>0</v>
      </c>
      <c r="H582" s="32">
        <f t="shared" si="4105"/>
        <v>0</v>
      </c>
      <c r="I582" s="32">
        <f t="shared" si="4105"/>
        <v>0</v>
      </c>
      <c r="J582" s="589">
        <f t="shared" si="4105"/>
        <v>0</v>
      </c>
      <c r="K582" s="589">
        <f t="shared" si="4105"/>
        <v>278.315950644</v>
      </c>
      <c r="L582" s="589">
        <f t="shared" si="4105"/>
        <v>1477.7459913480002</v>
      </c>
      <c r="M582" s="589">
        <f t="shared" si="4105"/>
        <v>2764.6344725200001</v>
      </c>
      <c r="N582" s="589">
        <f t="shared" si="4105"/>
        <v>3487.7401512470606</v>
      </c>
      <c r="O582" s="589">
        <f t="shared" si="4105"/>
        <v>2875.3650399831608</v>
      </c>
      <c r="P582" s="589">
        <f t="shared" si="4105"/>
        <v>2587.2450890843065</v>
      </c>
      <c r="Q582" s="589">
        <f t="shared" si="4105"/>
        <v>3086.4948359167179</v>
      </c>
      <c r="R582" s="589">
        <f t="shared" si="4105"/>
        <v>2567.5265328432392</v>
      </c>
      <c r="S582" s="589">
        <f t="shared" si="4105"/>
        <v>2499.1308474747689</v>
      </c>
      <c r="T582" s="589">
        <f t="shared" si="4105"/>
        <v>3770.1723745247054</v>
      </c>
      <c r="U582" s="587">
        <f t="shared" si="4105"/>
        <v>2171.1664836300001</v>
      </c>
      <c r="V582" s="587">
        <f t="shared" si="4105"/>
        <v>765.58440468000003</v>
      </c>
      <c r="W582" s="587">
        <f t="shared" si="4105"/>
        <v>0</v>
      </c>
      <c r="X582" s="587">
        <f t="shared" si="4105"/>
        <v>0</v>
      </c>
      <c r="Y582" s="32">
        <f t="shared" si="4105"/>
        <v>0</v>
      </c>
      <c r="Z582" s="32">
        <f t="shared" si="4105"/>
        <v>0</v>
      </c>
      <c r="AA582" s="32">
        <f t="shared" si="4105"/>
        <v>0</v>
      </c>
      <c r="AB582" s="32">
        <f t="shared" si="4105"/>
        <v>24143.311490123917</v>
      </c>
      <c r="AC582" s="32">
        <f t="shared" si="4105"/>
        <v>0</v>
      </c>
      <c r="AD582" s="32">
        <f t="shared" si="4105"/>
        <v>0</v>
      </c>
      <c r="AE582" s="32">
        <f t="shared" si="4105"/>
        <v>0</v>
      </c>
      <c r="AF582" s="32">
        <f t="shared" si="4105"/>
        <v>0</v>
      </c>
      <c r="AG582" s="32">
        <f t="shared" si="4105"/>
        <v>0</v>
      </c>
      <c r="AH582" s="32">
        <f t="shared" ref="AH582:BM582" si="4106">AH174</f>
        <v>0</v>
      </c>
      <c r="AI582" s="32">
        <f t="shared" si="4106"/>
        <v>0</v>
      </c>
      <c r="AJ582" s="32">
        <f t="shared" si="4106"/>
        <v>278.315950644</v>
      </c>
      <c r="AK582" s="32">
        <f t="shared" si="4106"/>
        <v>1477.7459913480002</v>
      </c>
      <c r="AL582" s="32">
        <f t="shared" si="4106"/>
        <v>2764.6344725200001</v>
      </c>
      <c r="AM582" s="589">
        <f t="shared" si="4106"/>
        <v>2869.8696141890005</v>
      </c>
      <c r="AN582" s="589">
        <f t="shared" si="4106"/>
        <v>2268.9365499076589</v>
      </c>
      <c r="AO582" s="589">
        <f t="shared" si="4106"/>
        <v>1992.2479019132043</v>
      </c>
      <c r="AP582" s="32">
        <f t="shared" si="4106"/>
        <v>2480.0663458412159</v>
      </c>
      <c r="AQ582" s="32">
        <f t="shared" si="4106"/>
        <v>1972.5293456721367</v>
      </c>
      <c r="AR582" s="589">
        <f t="shared" si="4106"/>
        <v>1915.5864513643805</v>
      </c>
      <c r="AS582" s="589">
        <f t="shared" si="4106"/>
        <v>3186.6279784143171</v>
      </c>
      <c r="AT582" s="589">
        <f t="shared" si="4106"/>
        <v>2171.1664836300001</v>
      </c>
      <c r="AU582" s="589">
        <f t="shared" si="4106"/>
        <v>765.58440468000003</v>
      </c>
      <c r="AV582" s="589">
        <f t="shared" si="4106"/>
        <v>0</v>
      </c>
      <c r="AW582" s="589">
        <f t="shared" si="4106"/>
        <v>0</v>
      </c>
      <c r="AX582" s="589">
        <f t="shared" si="4106"/>
        <v>0</v>
      </c>
      <c r="AY582" s="589">
        <f t="shared" si="4106"/>
        <v>0</v>
      </c>
      <c r="AZ582" s="32">
        <f t="shared" si="4106"/>
        <v>0</v>
      </c>
      <c r="BA582" s="32">
        <f t="shared" si="4106"/>
        <v>20886.163603912431</v>
      </c>
      <c r="BB582" s="32">
        <f t="shared" si="4106"/>
        <v>0</v>
      </c>
      <c r="BC582" s="32">
        <f t="shared" si="4106"/>
        <v>0</v>
      </c>
      <c r="BD582" s="32">
        <f t="shared" si="4106"/>
        <v>0</v>
      </c>
      <c r="BE582" s="32">
        <f t="shared" si="4106"/>
        <v>0</v>
      </c>
      <c r="BF582" s="32">
        <f t="shared" si="4106"/>
        <v>0</v>
      </c>
      <c r="BG582" s="32">
        <f t="shared" si="4106"/>
        <v>0</v>
      </c>
      <c r="BH582" s="32">
        <f t="shared" si="4106"/>
        <v>0</v>
      </c>
      <c r="BI582" s="32">
        <f t="shared" si="4106"/>
        <v>278.315950644</v>
      </c>
      <c r="BJ582" s="32">
        <f t="shared" si="4106"/>
        <v>1477.7459913480002</v>
      </c>
      <c r="BK582" s="32">
        <f t="shared" si="4106"/>
        <v>2764.6344725200001</v>
      </c>
      <c r="BL582" s="32">
        <f t="shared" si="4106"/>
        <v>2389.3036409216229</v>
      </c>
      <c r="BM582" s="32">
        <f t="shared" si="4106"/>
        <v>1797.2699465156006</v>
      </c>
      <c r="BN582" s="32">
        <f t="shared" ref="BN582:CX582" si="4107">BN174</f>
        <v>1529.4914124746247</v>
      </c>
      <c r="BO582" s="32">
        <f t="shared" si="4107"/>
        <v>2008.3997424491577</v>
      </c>
      <c r="BP582" s="32">
        <f t="shared" si="4107"/>
        <v>1509.7728562335571</v>
      </c>
      <c r="BQ582" s="32">
        <f t="shared" si="4107"/>
        <v>1461.7185877229645</v>
      </c>
      <c r="BR582" s="32">
        <f t="shared" si="4107"/>
        <v>2732.760114772901</v>
      </c>
      <c r="BS582" s="32">
        <f t="shared" si="4107"/>
        <v>2171.1664836300001</v>
      </c>
      <c r="BT582" s="32">
        <f t="shared" si="4107"/>
        <v>765.58440468000003</v>
      </c>
      <c r="BU582" s="32">
        <f t="shared" si="4107"/>
        <v>0</v>
      </c>
      <c r="BV582" s="32">
        <f t="shared" si="4107"/>
        <v>0</v>
      </c>
      <c r="BW582" s="32">
        <f t="shared" si="4107"/>
        <v>0</v>
      </c>
      <c r="BX582" s="32">
        <f t="shared" si="4107"/>
        <v>0</v>
      </c>
      <c r="BY582" s="32">
        <f t="shared" si="4107"/>
        <v>0</v>
      </c>
      <c r="BZ582" s="32">
        <f t="shared" si="4107"/>
        <v>27963.350122257692</v>
      </c>
      <c r="CA582" s="32">
        <f t="shared" si="4107"/>
        <v>0</v>
      </c>
      <c r="CB582" s="32">
        <f t="shared" si="4107"/>
        <v>0</v>
      </c>
      <c r="CC582" s="32">
        <f t="shared" si="4107"/>
        <v>0</v>
      </c>
      <c r="CD582" s="32">
        <f t="shared" si="4107"/>
        <v>0</v>
      </c>
      <c r="CE582" s="32">
        <f t="shared" si="4107"/>
        <v>0</v>
      </c>
      <c r="CF582" s="32">
        <f t="shared" si="4107"/>
        <v>0</v>
      </c>
      <c r="CG582" s="589">
        <f t="shared" si="4107"/>
        <v>0</v>
      </c>
      <c r="CH582" s="589">
        <f t="shared" si="4107"/>
        <v>278.315950644</v>
      </c>
      <c r="CI582" s="589">
        <f t="shared" si="4107"/>
        <v>1477.7459913480002</v>
      </c>
      <c r="CJ582" s="589">
        <f t="shared" si="4107"/>
        <v>2764.6344725200001</v>
      </c>
      <c r="CK582" s="589">
        <f t="shared" si="4107"/>
        <v>3487.7401512470606</v>
      </c>
      <c r="CL582" s="589">
        <f t="shared" si="4107"/>
        <v>2875.3650399831608</v>
      </c>
      <c r="CM582" s="589">
        <f t="shared" si="4107"/>
        <v>2510.6261439924874</v>
      </c>
      <c r="CN582" s="589">
        <f t="shared" si="4107"/>
        <v>3017.5366701365438</v>
      </c>
      <c r="CO582" s="589">
        <f t="shared" si="4107"/>
        <v>2483.2456932422374</v>
      </c>
      <c r="CP582" s="589">
        <f t="shared" si="4107"/>
        <v>2414.850007873767</v>
      </c>
      <c r="CQ582" s="589">
        <f t="shared" si="4107"/>
        <v>3716.5391129604318</v>
      </c>
      <c r="CR582" s="587">
        <f t="shared" si="4107"/>
        <v>2171.1664836300001</v>
      </c>
      <c r="CS582" s="587">
        <f t="shared" si="4107"/>
        <v>765.58440468000003</v>
      </c>
      <c r="CT582" s="587">
        <f t="shared" si="4107"/>
        <v>0</v>
      </c>
      <c r="CU582" s="587">
        <f t="shared" si="4107"/>
        <v>0</v>
      </c>
      <c r="CV582" s="32">
        <f t="shared" si="4107"/>
        <v>0</v>
      </c>
      <c r="CW582" s="32">
        <f t="shared" si="4107"/>
        <v>0</v>
      </c>
      <c r="CX582" s="589">
        <f t="shared" si="4107"/>
        <v>0</v>
      </c>
    </row>
    <row r="583" spans="1:112">
      <c r="B583" s="32">
        <f t="shared" ref="B583:AG583" si="4108">B218</f>
        <v>935026.53064355906</v>
      </c>
      <c r="C583" s="32">
        <f t="shared" si="4108"/>
        <v>31576.597403079533</v>
      </c>
      <c r="D583" s="32">
        <f t="shared" si="4108"/>
        <v>0</v>
      </c>
      <c r="E583" s="32">
        <f t="shared" si="4108"/>
        <v>0</v>
      </c>
      <c r="F583" s="32">
        <f t="shared" si="4108"/>
        <v>0</v>
      </c>
      <c r="G583" s="32">
        <f t="shared" si="4108"/>
        <v>0</v>
      </c>
      <c r="H583" s="32">
        <f t="shared" si="4108"/>
        <v>0</v>
      </c>
      <c r="I583" s="32">
        <f t="shared" si="4108"/>
        <v>0</v>
      </c>
      <c r="J583" s="589">
        <f t="shared" si="4108"/>
        <v>90.905006784000022</v>
      </c>
      <c r="K583" s="589">
        <f t="shared" si="4108"/>
        <v>596.91455520599993</v>
      </c>
      <c r="L583" s="589">
        <f t="shared" si="4108"/>
        <v>1796.34459591</v>
      </c>
      <c r="M583" s="589">
        <f t="shared" si="4108"/>
        <v>2902.0691646840005</v>
      </c>
      <c r="N583" s="589">
        <f t="shared" si="4108"/>
        <v>3930.6777468311825</v>
      </c>
      <c r="O583" s="589">
        <f t="shared" si="4108"/>
        <v>3272.4526408189381</v>
      </c>
      <c r="P583" s="589">
        <f t="shared" si="4108"/>
        <v>3140.9678099021421</v>
      </c>
      <c r="Q583" s="589">
        <f t="shared" si="4108"/>
        <v>3303.1817026378658</v>
      </c>
      <c r="R583" s="589">
        <f t="shared" si="4108"/>
        <v>2940.6182579804795</v>
      </c>
      <c r="S583" s="589">
        <f t="shared" si="4108"/>
        <v>2941.8381814929235</v>
      </c>
      <c r="T583" s="589">
        <f t="shared" si="4108"/>
        <v>3651.7129401239999</v>
      </c>
      <c r="U583" s="587">
        <f t="shared" si="4108"/>
        <v>2052.4728858520002</v>
      </c>
      <c r="V583" s="587">
        <f t="shared" si="4108"/>
        <v>896.77206538200016</v>
      </c>
      <c r="W583" s="587">
        <f t="shared" si="4108"/>
        <v>59.669849474000046</v>
      </c>
      <c r="X583" s="587">
        <f t="shared" si="4108"/>
        <v>0</v>
      </c>
      <c r="Y583" s="32">
        <f t="shared" si="4108"/>
        <v>0</v>
      </c>
      <c r="Z583" s="32">
        <f t="shared" si="4108"/>
        <v>0</v>
      </c>
      <c r="AA583" s="32">
        <f t="shared" si="4108"/>
        <v>0</v>
      </c>
      <c r="AB583" s="32">
        <f t="shared" si="4108"/>
        <v>27854.629179186973</v>
      </c>
      <c r="AC583" s="32">
        <f t="shared" si="4108"/>
        <v>0</v>
      </c>
      <c r="AD583" s="32">
        <f t="shared" si="4108"/>
        <v>0</v>
      </c>
      <c r="AE583" s="32">
        <f t="shared" si="4108"/>
        <v>0</v>
      </c>
      <c r="AF583" s="32">
        <f t="shared" si="4108"/>
        <v>0</v>
      </c>
      <c r="AG583" s="32">
        <f t="shared" si="4108"/>
        <v>0</v>
      </c>
      <c r="AH583" s="32">
        <f t="shared" ref="AH583:BM583" si="4109">AH218</f>
        <v>0</v>
      </c>
      <c r="AI583" s="32">
        <f t="shared" si="4109"/>
        <v>90.905006784000022</v>
      </c>
      <c r="AJ583" s="32">
        <f t="shared" si="4109"/>
        <v>596.91455520599993</v>
      </c>
      <c r="AK583" s="32">
        <f t="shared" si="4109"/>
        <v>1796.34459591</v>
      </c>
      <c r="AL583" s="32">
        <f t="shared" si="4109"/>
        <v>2902.0691646840005</v>
      </c>
      <c r="AM583" s="589">
        <f t="shared" si="4109"/>
        <v>3312.8072097731233</v>
      </c>
      <c r="AN583" s="589">
        <f t="shared" si="4109"/>
        <v>2666.0241507434362</v>
      </c>
      <c r="AO583" s="589">
        <f t="shared" si="4109"/>
        <v>2545.9706227310398</v>
      </c>
      <c r="AP583" s="32">
        <f t="shared" si="4109"/>
        <v>2696.7532125623634</v>
      </c>
      <c r="AQ583" s="32">
        <f t="shared" si="4109"/>
        <v>2345.6210708093772</v>
      </c>
      <c r="AR583" s="589">
        <f t="shared" si="4109"/>
        <v>2358.2937853825351</v>
      </c>
      <c r="AS583" s="589">
        <f t="shared" si="4109"/>
        <v>3534.0110038930966</v>
      </c>
      <c r="AT583" s="589">
        <f t="shared" si="4109"/>
        <v>2052.4728858520002</v>
      </c>
      <c r="AU583" s="589">
        <f t="shared" si="4109"/>
        <v>896.77206538200016</v>
      </c>
      <c r="AV583" s="589">
        <f t="shared" si="4109"/>
        <v>59.669849474000046</v>
      </c>
      <c r="AW583" s="589">
        <f t="shared" si="4109"/>
        <v>0</v>
      </c>
      <c r="AX583" s="589">
        <f t="shared" si="4109"/>
        <v>0</v>
      </c>
      <c r="AY583" s="589">
        <f t="shared" si="4109"/>
        <v>0</v>
      </c>
      <c r="AZ583" s="32">
        <f t="shared" si="4109"/>
        <v>0</v>
      </c>
      <c r="BA583" s="32">
        <f t="shared" si="4109"/>
        <v>24597.481292975488</v>
      </c>
      <c r="BB583" s="32">
        <f t="shared" si="4109"/>
        <v>0</v>
      </c>
      <c r="BC583" s="32">
        <f t="shared" si="4109"/>
        <v>0</v>
      </c>
      <c r="BD583" s="32">
        <f t="shared" si="4109"/>
        <v>0</v>
      </c>
      <c r="BE583" s="32">
        <f t="shared" si="4109"/>
        <v>0</v>
      </c>
      <c r="BF583" s="32">
        <f t="shared" si="4109"/>
        <v>0</v>
      </c>
      <c r="BG583" s="32">
        <f t="shared" si="4109"/>
        <v>0</v>
      </c>
      <c r="BH583" s="32">
        <f t="shared" si="4109"/>
        <v>90.905006784000022</v>
      </c>
      <c r="BI583" s="32">
        <f t="shared" si="4109"/>
        <v>596.91455520599993</v>
      </c>
      <c r="BJ583" s="32">
        <f t="shared" si="4109"/>
        <v>1796.34459591</v>
      </c>
      <c r="BK583" s="32">
        <f t="shared" si="4109"/>
        <v>2902.0691646840005</v>
      </c>
      <c r="BL583" s="32">
        <f t="shared" si="4109"/>
        <v>2832.2412365057453</v>
      </c>
      <c r="BM583" s="32">
        <f t="shared" si="4109"/>
        <v>2194.3575473513779</v>
      </c>
      <c r="BN583" s="32">
        <f t="shared" ref="BN583:CX583" si="4110">BN218</f>
        <v>2083.2141332924602</v>
      </c>
      <c r="BO583" s="32">
        <f t="shared" si="4110"/>
        <v>2225.0866091703051</v>
      </c>
      <c r="BP583" s="32">
        <f t="shared" si="4110"/>
        <v>1882.8645813707976</v>
      </c>
      <c r="BQ583" s="32">
        <f t="shared" si="4110"/>
        <v>1904.4259217411191</v>
      </c>
      <c r="BR583" s="32">
        <f t="shared" si="4110"/>
        <v>3080.1431402516814</v>
      </c>
      <c r="BS583" s="32">
        <f t="shared" si="4110"/>
        <v>2052.4728858520002</v>
      </c>
      <c r="BT583" s="32">
        <f t="shared" si="4110"/>
        <v>896.77206538200016</v>
      </c>
      <c r="BU583" s="32">
        <f t="shared" si="4110"/>
        <v>59.669849474000046</v>
      </c>
      <c r="BV583" s="32">
        <f t="shared" si="4110"/>
        <v>0</v>
      </c>
      <c r="BW583" s="32">
        <f t="shared" si="4110"/>
        <v>0</v>
      </c>
      <c r="BX583" s="32">
        <f t="shared" si="4110"/>
        <v>0</v>
      </c>
      <c r="BY583" s="32">
        <f t="shared" si="4110"/>
        <v>0</v>
      </c>
      <c r="BZ583" s="32">
        <f t="shared" si="4110"/>
        <v>31315.684524099517</v>
      </c>
      <c r="CA583" s="32">
        <f t="shared" si="4110"/>
        <v>0</v>
      </c>
      <c r="CB583" s="32">
        <f t="shared" si="4110"/>
        <v>0</v>
      </c>
      <c r="CC583" s="32">
        <f t="shared" si="4110"/>
        <v>0</v>
      </c>
      <c r="CD583" s="32">
        <f t="shared" si="4110"/>
        <v>0</v>
      </c>
      <c r="CE583" s="32">
        <f t="shared" si="4110"/>
        <v>0</v>
      </c>
      <c r="CF583" s="32">
        <f t="shared" si="4110"/>
        <v>0</v>
      </c>
      <c r="CG583" s="589">
        <f t="shared" si="4110"/>
        <v>90.905006784000022</v>
      </c>
      <c r="CH583" s="589">
        <f t="shared" si="4110"/>
        <v>596.91455520599993</v>
      </c>
      <c r="CI583" s="589">
        <f t="shared" si="4110"/>
        <v>1796.34459591</v>
      </c>
      <c r="CJ583" s="589">
        <f t="shared" si="4110"/>
        <v>2902.0691646840005</v>
      </c>
      <c r="CK583" s="589">
        <f t="shared" si="4110"/>
        <v>3930.6777468311825</v>
      </c>
      <c r="CL583" s="589">
        <f t="shared" si="4110"/>
        <v>3272.4526408189381</v>
      </c>
      <c r="CM583" s="589">
        <f t="shared" si="4110"/>
        <v>3077.3296234342861</v>
      </c>
      <c r="CN583" s="589">
        <f t="shared" si="4110"/>
        <v>3245.9084048117543</v>
      </c>
      <c r="CO583" s="589">
        <f t="shared" si="4110"/>
        <v>2870.617560637455</v>
      </c>
      <c r="CP583" s="589">
        <f t="shared" si="4110"/>
        <v>2871.837484149899</v>
      </c>
      <c r="CQ583" s="589">
        <f t="shared" si="4110"/>
        <v>3651.7129401239999</v>
      </c>
      <c r="CR583" s="587">
        <f t="shared" si="4110"/>
        <v>2052.4728858520002</v>
      </c>
      <c r="CS583" s="587">
        <f t="shared" si="4110"/>
        <v>896.77206538200016</v>
      </c>
      <c r="CT583" s="587">
        <f t="shared" si="4110"/>
        <v>59.669849474000046</v>
      </c>
      <c r="CU583" s="587">
        <f t="shared" si="4110"/>
        <v>0</v>
      </c>
      <c r="CV583" s="32">
        <f t="shared" si="4110"/>
        <v>0</v>
      </c>
      <c r="CW583" s="32">
        <f t="shared" si="4110"/>
        <v>0</v>
      </c>
      <c r="CX583" s="589">
        <f t="shared" si="4110"/>
        <v>0</v>
      </c>
    </row>
    <row r="584" spans="1:112">
      <c r="B584" s="32">
        <f t="shared" ref="B584:AG584" si="4111">B262</f>
        <v>1040577.9076146863</v>
      </c>
      <c r="C584" s="32">
        <f t="shared" si="4111"/>
        <v>36220.760806494429</v>
      </c>
      <c r="D584" s="32">
        <f t="shared" si="4111"/>
        <v>0</v>
      </c>
      <c r="E584" s="32">
        <f t="shared" si="4111"/>
        <v>0</v>
      </c>
      <c r="F584" s="32">
        <f t="shared" si="4111"/>
        <v>0</v>
      </c>
      <c r="G584" s="32">
        <f t="shared" si="4111"/>
        <v>0</v>
      </c>
      <c r="H584" s="32">
        <f t="shared" si="4111"/>
        <v>0</v>
      </c>
      <c r="I584" s="32">
        <f t="shared" si="4111"/>
        <v>0</v>
      </c>
      <c r="J584" s="589">
        <f t="shared" si="4111"/>
        <v>265.82188772000006</v>
      </c>
      <c r="K584" s="589">
        <f t="shared" si="4111"/>
        <v>703.11409006000008</v>
      </c>
      <c r="L584" s="589">
        <f t="shared" si="4111"/>
        <v>1733.8742812900005</v>
      </c>
      <c r="M584" s="587">
        <f t="shared" si="4111"/>
        <v>2602.2116545079998</v>
      </c>
      <c r="N584" s="587">
        <f t="shared" si="4111"/>
        <v>4157.722488546</v>
      </c>
      <c r="O584" s="587">
        <f t="shared" si="4111"/>
        <v>3925.5772713949573</v>
      </c>
      <c r="P584" s="587">
        <f t="shared" si="4111"/>
        <v>3666.6942258690551</v>
      </c>
      <c r="Q584" s="587">
        <f t="shared" si="4111"/>
        <v>3651.4733954919234</v>
      </c>
      <c r="R584" s="587">
        <f t="shared" si="4111"/>
        <v>3227.870842101815</v>
      </c>
      <c r="S584" s="589">
        <f t="shared" si="4111"/>
        <v>3484.5783998501888</v>
      </c>
      <c r="T584" s="589">
        <f t="shared" si="4111"/>
        <v>4287.3728866124811</v>
      </c>
      <c r="U584" s="589">
        <f t="shared" si="4111"/>
        <v>2977.0335422280004</v>
      </c>
      <c r="V584" s="589">
        <f t="shared" si="4111"/>
        <v>1327.8172362600001</v>
      </c>
      <c r="W584" s="589">
        <f t="shared" si="4111"/>
        <v>209.59860456199999</v>
      </c>
      <c r="X584" s="589">
        <f t="shared" si="4111"/>
        <v>0</v>
      </c>
      <c r="Y584" s="589">
        <f t="shared" si="4111"/>
        <v>0</v>
      </c>
      <c r="Z584" s="589">
        <f t="shared" si="4111"/>
        <v>0</v>
      </c>
      <c r="AA584" s="32">
        <f t="shared" si="4111"/>
        <v>0</v>
      </c>
      <c r="AB584" s="32">
        <f t="shared" si="4111"/>
        <v>32268.597826370627</v>
      </c>
      <c r="AC584" s="32">
        <f t="shared" si="4111"/>
        <v>0</v>
      </c>
      <c r="AD584" s="32">
        <f t="shared" si="4111"/>
        <v>0</v>
      </c>
      <c r="AE584" s="32">
        <f t="shared" si="4111"/>
        <v>0</v>
      </c>
      <c r="AF584" s="32">
        <f t="shared" si="4111"/>
        <v>0</v>
      </c>
      <c r="AG584" s="32">
        <f t="shared" si="4111"/>
        <v>0</v>
      </c>
      <c r="AH584" s="32">
        <f t="shared" ref="AH584:BM584" si="4112">AH262</f>
        <v>0</v>
      </c>
      <c r="AI584" s="32">
        <f t="shared" si="4112"/>
        <v>265.82188772000006</v>
      </c>
      <c r="AJ584" s="32">
        <f t="shared" si="4112"/>
        <v>703.11409006000008</v>
      </c>
      <c r="AK584" s="32">
        <f t="shared" si="4112"/>
        <v>1733.8742812900005</v>
      </c>
      <c r="AL584" s="32">
        <f t="shared" si="4112"/>
        <v>2602.2116545079998</v>
      </c>
      <c r="AM584" s="589">
        <f t="shared" si="4112"/>
        <v>3904.2772750865129</v>
      </c>
      <c r="AN584" s="589">
        <f t="shared" si="4112"/>
        <v>3302.4951604767175</v>
      </c>
      <c r="AO584" s="589">
        <f t="shared" si="4112"/>
        <v>3043.6121149508153</v>
      </c>
      <c r="AP584" s="589">
        <f t="shared" si="4112"/>
        <v>3028.3912845736836</v>
      </c>
      <c r="AQ584" s="589">
        <f t="shared" si="4112"/>
        <v>2618.0470307986175</v>
      </c>
      <c r="AR584" s="589">
        <f t="shared" si="4112"/>
        <v>2874.7545885469917</v>
      </c>
      <c r="AS584" s="589">
        <f t="shared" si="4112"/>
        <v>3677.5490753092831</v>
      </c>
      <c r="AT584" s="589">
        <f t="shared" si="4112"/>
        <v>2977.0335422280004</v>
      </c>
      <c r="AU584" s="589">
        <f t="shared" si="4112"/>
        <v>1327.8172362600001</v>
      </c>
      <c r="AV584" s="589">
        <f t="shared" si="4112"/>
        <v>209.59860456199999</v>
      </c>
      <c r="AW584" s="589">
        <f t="shared" si="4112"/>
        <v>0</v>
      </c>
      <c r="AX584" s="589">
        <f t="shared" si="4112"/>
        <v>0</v>
      </c>
      <c r="AY584" s="589">
        <f t="shared" si="4112"/>
        <v>0</v>
      </c>
      <c r="AZ584" s="32">
        <f t="shared" si="4112"/>
        <v>0</v>
      </c>
      <c r="BA584" s="32">
        <f t="shared" si="4112"/>
        <v>28896.89459241815</v>
      </c>
      <c r="BB584" s="32">
        <f t="shared" si="4112"/>
        <v>0</v>
      </c>
      <c r="BC584" s="32">
        <f t="shared" si="4112"/>
        <v>0</v>
      </c>
      <c r="BD584" s="32">
        <f t="shared" si="4112"/>
        <v>0</v>
      </c>
      <c r="BE584" s="32">
        <f t="shared" si="4112"/>
        <v>0</v>
      </c>
      <c r="BF584" s="32">
        <f t="shared" si="4112"/>
        <v>0</v>
      </c>
      <c r="BG584" s="32">
        <f t="shared" si="4112"/>
        <v>0</v>
      </c>
      <c r="BH584" s="32">
        <f t="shared" si="4112"/>
        <v>265.82188772000006</v>
      </c>
      <c r="BI584" s="32">
        <f t="shared" si="4112"/>
        <v>703.11409006000008</v>
      </c>
      <c r="BJ584" s="32">
        <f t="shared" si="4112"/>
        <v>1733.8742812900005</v>
      </c>
      <c r="BK584" s="32">
        <f t="shared" si="4112"/>
        <v>2602.2116545079998</v>
      </c>
      <c r="BL584" s="32">
        <f t="shared" si="4112"/>
        <v>3409.3478050433419</v>
      </c>
      <c r="BM584" s="32">
        <f t="shared" si="4112"/>
        <v>2817.8779812983285</v>
      </c>
      <c r="BN584" s="32">
        <f t="shared" ref="BN584:CX584" si="4113">BN262</f>
        <v>2558.9949357724263</v>
      </c>
      <c r="BO584" s="32">
        <f t="shared" si="4113"/>
        <v>2543.7741053952946</v>
      </c>
      <c r="BP584" s="32">
        <f t="shared" si="4113"/>
        <v>2143.7396220072383</v>
      </c>
      <c r="BQ584" s="32">
        <f t="shared" si="4113"/>
        <v>2400.4471797556125</v>
      </c>
      <c r="BR584" s="32">
        <f t="shared" si="4113"/>
        <v>3203.2416665179039</v>
      </c>
      <c r="BS584" s="32">
        <f t="shared" si="4113"/>
        <v>2977.0335422280004</v>
      </c>
      <c r="BT584" s="32">
        <f t="shared" si="4113"/>
        <v>1327.8172362600001</v>
      </c>
      <c r="BU584" s="32">
        <f t="shared" si="4113"/>
        <v>209.59860456199999</v>
      </c>
      <c r="BV584" s="32">
        <f t="shared" si="4113"/>
        <v>0</v>
      </c>
      <c r="BW584" s="32">
        <f t="shared" si="4113"/>
        <v>0</v>
      </c>
      <c r="BX584" s="32">
        <f t="shared" si="4113"/>
        <v>0</v>
      </c>
      <c r="BY584" s="32">
        <f t="shared" si="4113"/>
        <v>0</v>
      </c>
      <c r="BZ584" s="32">
        <f t="shared" si="4113"/>
        <v>35985.560855657845</v>
      </c>
      <c r="CA584" s="32">
        <f t="shared" si="4113"/>
        <v>0</v>
      </c>
      <c r="CB584" s="32">
        <f t="shared" si="4113"/>
        <v>0</v>
      </c>
      <c r="CC584" s="32">
        <f t="shared" si="4113"/>
        <v>0</v>
      </c>
      <c r="CD584" s="32">
        <f t="shared" si="4113"/>
        <v>0</v>
      </c>
      <c r="CE584" s="32">
        <f t="shared" si="4113"/>
        <v>0</v>
      </c>
      <c r="CF584" s="32">
        <f t="shared" si="4113"/>
        <v>0</v>
      </c>
      <c r="CG584" s="589">
        <f t="shared" si="4113"/>
        <v>265.82188772000006</v>
      </c>
      <c r="CH584" s="589">
        <f t="shared" si="4113"/>
        <v>703.11409006000008</v>
      </c>
      <c r="CI584" s="589">
        <f t="shared" si="4113"/>
        <v>1733.8742812900005</v>
      </c>
      <c r="CJ584" s="587">
        <f t="shared" si="4113"/>
        <v>2602.2116545079998</v>
      </c>
      <c r="CK584" s="587">
        <f t="shared" si="4113"/>
        <v>4157.722488546</v>
      </c>
      <c r="CL584" s="587">
        <f t="shared" si="4113"/>
        <v>3925.5772713949573</v>
      </c>
      <c r="CM584" s="587">
        <f t="shared" si="4113"/>
        <v>3617.6938733861307</v>
      </c>
      <c r="CN584" s="587">
        <f t="shared" si="4113"/>
        <v>3607.373787586776</v>
      </c>
      <c r="CO584" s="587">
        <f t="shared" si="4113"/>
        <v>3173.9697450411154</v>
      </c>
      <c r="CP584" s="589">
        <f t="shared" si="4113"/>
        <v>3430.6773027894901</v>
      </c>
      <c r="CQ584" s="589">
        <f t="shared" si="4113"/>
        <v>4253.075090285377</v>
      </c>
      <c r="CR584" s="589">
        <f t="shared" si="4113"/>
        <v>2977.0335422280004</v>
      </c>
      <c r="CS584" s="589">
        <f t="shared" si="4113"/>
        <v>1327.8172362600001</v>
      </c>
      <c r="CT584" s="589">
        <f t="shared" si="4113"/>
        <v>209.59860456199999</v>
      </c>
      <c r="CU584" s="589">
        <f t="shared" si="4113"/>
        <v>0</v>
      </c>
      <c r="CV584" s="589">
        <f t="shared" si="4113"/>
        <v>0</v>
      </c>
      <c r="CW584" s="589">
        <f t="shared" si="4113"/>
        <v>0</v>
      </c>
      <c r="CX584" s="589">
        <f t="shared" si="4113"/>
        <v>0</v>
      </c>
    </row>
    <row r="585" spans="1:112">
      <c r="B585" s="32">
        <f t="shared" ref="B585:AG585" si="4114">B306</f>
        <v>1219006.1650260752</v>
      </c>
      <c r="C585" s="32">
        <f t="shared" si="4114"/>
        <v>40811.075944667049</v>
      </c>
      <c r="D585" s="32">
        <f t="shared" si="4114"/>
        <v>0</v>
      </c>
      <c r="E585" s="32">
        <f t="shared" si="4114"/>
        <v>0</v>
      </c>
      <c r="F585" s="32">
        <f t="shared" si="4114"/>
        <v>0</v>
      </c>
      <c r="G585" s="32">
        <f t="shared" si="4114"/>
        <v>0</v>
      </c>
      <c r="H585" s="32">
        <f t="shared" si="4114"/>
        <v>0</v>
      </c>
      <c r="I585" s="32">
        <f t="shared" si="4114"/>
        <v>0</v>
      </c>
      <c r="J585" s="589">
        <f t="shared" si="4114"/>
        <v>203.35157310000005</v>
      </c>
      <c r="K585" s="589">
        <f t="shared" si="4114"/>
        <v>609.40861813000004</v>
      </c>
      <c r="L585" s="589">
        <f t="shared" si="4114"/>
        <v>1927.5322566120003</v>
      </c>
      <c r="M585" s="587">
        <f t="shared" si="4114"/>
        <v>3189.4326119360003</v>
      </c>
      <c r="N585" s="587">
        <f t="shared" si="4114"/>
        <v>4488.8151560320002</v>
      </c>
      <c r="O585" s="587">
        <f t="shared" si="4114"/>
        <v>4254.6017124787113</v>
      </c>
      <c r="P585" s="587">
        <f t="shared" si="4114"/>
        <v>4169.7576891550962</v>
      </c>
      <c r="Q585" s="587">
        <f t="shared" si="4114"/>
        <v>4213.959987802984</v>
      </c>
      <c r="R585" s="587">
        <f t="shared" si="4114"/>
        <v>3843.3977764800911</v>
      </c>
      <c r="S585" s="589">
        <f t="shared" si="4114"/>
        <v>4128.3866753363372</v>
      </c>
      <c r="T585" s="589">
        <f t="shared" si="4114"/>
        <v>4743.2318617458286</v>
      </c>
      <c r="U585" s="589">
        <f t="shared" si="4114"/>
        <v>3126.9622973159999</v>
      </c>
      <c r="V585" s="589">
        <f t="shared" si="4114"/>
        <v>1571.4514632780001</v>
      </c>
      <c r="W585" s="589">
        <f t="shared" si="4114"/>
        <v>340.78626526400001</v>
      </c>
      <c r="X585" s="589">
        <f t="shared" si="4114"/>
        <v>0</v>
      </c>
      <c r="Y585" s="589">
        <f t="shared" si="4114"/>
        <v>0</v>
      </c>
      <c r="Z585" s="589">
        <f t="shared" si="4114"/>
        <v>0</v>
      </c>
      <c r="AA585" s="32">
        <f t="shared" si="4114"/>
        <v>0</v>
      </c>
      <c r="AB585" s="32">
        <f t="shared" si="4114"/>
        <v>36845.565689447045</v>
      </c>
      <c r="AC585" s="32">
        <f t="shared" si="4114"/>
        <v>0</v>
      </c>
      <c r="AD585" s="32">
        <f t="shared" si="4114"/>
        <v>0</v>
      </c>
      <c r="AE585" s="32">
        <f t="shared" si="4114"/>
        <v>0</v>
      </c>
      <c r="AF585" s="32">
        <f t="shared" si="4114"/>
        <v>0</v>
      </c>
      <c r="AG585" s="32">
        <f t="shared" si="4114"/>
        <v>0</v>
      </c>
      <c r="AH585" s="32">
        <f t="shared" ref="AH585:BM585" si="4115">AH306</f>
        <v>0</v>
      </c>
      <c r="AI585" s="32">
        <f t="shared" si="4115"/>
        <v>203.35157310000005</v>
      </c>
      <c r="AJ585" s="32">
        <f t="shared" si="4115"/>
        <v>609.40861813000004</v>
      </c>
      <c r="AK585" s="32">
        <f t="shared" si="4115"/>
        <v>1927.5322566120003</v>
      </c>
      <c r="AL585" s="32">
        <f t="shared" si="4115"/>
        <v>3189.4326119360003</v>
      </c>
      <c r="AM585" s="589">
        <f t="shared" si="4115"/>
        <v>4295.9970228096045</v>
      </c>
      <c r="AN585" s="589">
        <f t="shared" si="4115"/>
        <v>3619.0579593421057</v>
      </c>
      <c r="AO585" s="589">
        <f t="shared" si="4115"/>
        <v>3534.2139360184901</v>
      </c>
      <c r="AP585" s="589">
        <f t="shared" si="4115"/>
        <v>3578.4162346663779</v>
      </c>
      <c r="AQ585" s="589">
        <f t="shared" si="4115"/>
        <v>3221.3774889508277</v>
      </c>
      <c r="AR585" s="589">
        <f t="shared" si="4115"/>
        <v>3506.3663878070738</v>
      </c>
      <c r="AS585" s="589">
        <f t="shared" si="4115"/>
        <v>4121.2115742165652</v>
      </c>
      <c r="AT585" s="589">
        <f t="shared" si="4115"/>
        <v>3126.9622973159999</v>
      </c>
      <c r="AU585" s="589">
        <f t="shared" si="4115"/>
        <v>1571.4514632780001</v>
      </c>
      <c r="AV585" s="589">
        <f t="shared" si="4115"/>
        <v>340.78626526400001</v>
      </c>
      <c r="AW585" s="589">
        <f t="shared" si="4115"/>
        <v>0</v>
      </c>
      <c r="AX585" s="589">
        <f t="shared" si="4115"/>
        <v>0</v>
      </c>
      <c r="AY585" s="589">
        <f t="shared" si="4115"/>
        <v>0</v>
      </c>
      <c r="AZ585" s="32">
        <f t="shared" si="4115"/>
        <v>0</v>
      </c>
      <c r="BA585" s="32">
        <f t="shared" si="4115"/>
        <v>33406.428390815527</v>
      </c>
      <c r="BB585" s="32">
        <f t="shared" si="4115"/>
        <v>0</v>
      </c>
      <c r="BC585" s="32">
        <f t="shared" si="4115"/>
        <v>0</v>
      </c>
      <c r="BD585" s="32">
        <f t="shared" si="4115"/>
        <v>0</v>
      </c>
      <c r="BE585" s="32">
        <f t="shared" si="4115"/>
        <v>0</v>
      </c>
      <c r="BF585" s="32">
        <f t="shared" si="4115"/>
        <v>0</v>
      </c>
      <c r="BG585" s="32">
        <f t="shared" si="4115"/>
        <v>0</v>
      </c>
      <c r="BH585" s="32">
        <f t="shared" si="4115"/>
        <v>203.35157310000005</v>
      </c>
      <c r="BI585" s="32">
        <f t="shared" si="4115"/>
        <v>609.40861813000004</v>
      </c>
      <c r="BJ585" s="32">
        <f t="shared" si="4115"/>
        <v>1927.5322566120003</v>
      </c>
      <c r="BK585" s="32">
        <f t="shared" si="4115"/>
        <v>3189.4326119360003</v>
      </c>
      <c r="BL585" s="32">
        <f t="shared" si="4115"/>
        <v>3791.1689633655678</v>
      </c>
      <c r="BM585" s="32">
        <f t="shared" si="4115"/>
        <v>3124.7484365801497</v>
      </c>
      <c r="BN585" s="32">
        <f t="shared" ref="BN585:CX585" si="4116">BN306</f>
        <v>3039.9044132565341</v>
      </c>
      <c r="BO585" s="32">
        <f t="shared" si="4116"/>
        <v>3084.1067119044219</v>
      </c>
      <c r="BP585" s="32">
        <f t="shared" si="4116"/>
        <v>2737.5839319836214</v>
      </c>
      <c r="BQ585" s="32">
        <f t="shared" si="4116"/>
        <v>3022.5728308398675</v>
      </c>
      <c r="BR585" s="32">
        <f t="shared" si="4116"/>
        <v>3637.4180172493593</v>
      </c>
      <c r="BS585" s="32">
        <f t="shared" si="4116"/>
        <v>3126.9622973159999</v>
      </c>
      <c r="BT585" s="32">
        <f t="shared" si="4116"/>
        <v>1571.4514632780001</v>
      </c>
      <c r="BU585" s="32">
        <f t="shared" si="4116"/>
        <v>340.78626526400001</v>
      </c>
      <c r="BV585" s="32">
        <f t="shared" si="4116"/>
        <v>0</v>
      </c>
      <c r="BW585" s="32">
        <f t="shared" si="4116"/>
        <v>0</v>
      </c>
      <c r="BX585" s="32">
        <f t="shared" si="4116"/>
        <v>0</v>
      </c>
      <c r="BY585" s="32">
        <f t="shared" si="4116"/>
        <v>0</v>
      </c>
      <c r="BZ585" s="32">
        <f t="shared" si="4116"/>
        <v>40646.936439087724</v>
      </c>
      <c r="CA585" s="32">
        <f t="shared" si="4116"/>
        <v>0</v>
      </c>
      <c r="CB585" s="32">
        <f t="shared" si="4116"/>
        <v>0</v>
      </c>
      <c r="CC585" s="32">
        <f t="shared" si="4116"/>
        <v>0</v>
      </c>
      <c r="CD585" s="32">
        <f t="shared" si="4116"/>
        <v>0</v>
      </c>
      <c r="CE585" s="32">
        <f t="shared" si="4116"/>
        <v>0</v>
      </c>
      <c r="CF585" s="32">
        <f t="shared" si="4116"/>
        <v>0</v>
      </c>
      <c r="CG585" s="589">
        <f t="shared" si="4116"/>
        <v>203.35157310000005</v>
      </c>
      <c r="CH585" s="589">
        <f t="shared" si="4116"/>
        <v>609.40861813000004</v>
      </c>
      <c r="CI585" s="589">
        <f t="shared" si="4116"/>
        <v>1927.5322566120003</v>
      </c>
      <c r="CJ585" s="587">
        <f t="shared" si="4116"/>
        <v>3189.4326119360003</v>
      </c>
      <c r="CK585" s="587">
        <f t="shared" si="4116"/>
        <v>4488.8151560320002</v>
      </c>
      <c r="CL585" s="587">
        <f t="shared" si="4116"/>
        <v>4254.6017124787113</v>
      </c>
      <c r="CM585" s="587">
        <f t="shared" si="4116"/>
        <v>4135.5809049580421</v>
      </c>
      <c r="CN585" s="587">
        <f t="shared" si="4116"/>
        <v>4183.1766572089236</v>
      </c>
      <c r="CO585" s="587">
        <f t="shared" si="4116"/>
        <v>3805.7789003386174</v>
      </c>
      <c r="CP585" s="589">
        <f t="shared" si="4116"/>
        <v>4090.7677991948631</v>
      </c>
      <c r="CQ585" s="589">
        <f t="shared" si="4116"/>
        <v>4719.2902232405677</v>
      </c>
      <c r="CR585" s="589">
        <f t="shared" si="4116"/>
        <v>3126.9622973159999</v>
      </c>
      <c r="CS585" s="589">
        <f t="shared" si="4116"/>
        <v>1571.4514632780001</v>
      </c>
      <c r="CT585" s="589">
        <f t="shared" si="4116"/>
        <v>340.78626526400001</v>
      </c>
      <c r="CU585" s="589">
        <f t="shared" si="4116"/>
        <v>0</v>
      </c>
      <c r="CV585" s="589">
        <f t="shared" si="4116"/>
        <v>0</v>
      </c>
      <c r="CW585" s="589">
        <f t="shared" si="4116"/>
        <v>0</v>
      </c>
      <c r="CX585" s="589">
        <f t="shared" si="4116"/>
        <v>0</v>
      </c>
    </row>
    <row r="586" spans="1:112">
      <c r="B586" s="32">
        <f t="shared" ref="B586:AG586" si="4117">B350</f>
        <v>1134957.8755510612</v>
      </c>
      <c r="C586" s="32">
        <f t="shared" si="4117"/>
        <v>38089.953573155748</v>
      </c>
      <c r="D586" s="32">
        <f t="shared" si="4117"/>
        <v>0</v>
      </c>
      <c r="E586" s="32">
        <f t="shared" si="4117"/>
        <v>0</v>
      </c>
      <c r="F586" s="32">
        <f t="shared" si="4117"/>
        <v>0</v>
      </c>
      <c r="G586" s="32">
        <f t="shared" si="4117"/>
        <v>0</v>
      </c>
      <c r="H586" s="32">
        <f t="shared" si="4117"/>
        <v>0</v>
      </c>
      <c r="I586" s="32">
        <f t="shared" si="4117"/>
        <v>0</v>
      </c>
      <c r="J586" s="589">
        <f t="shared" si="4117"/>
        <v>0</v>
      </c>
      <c r="K586" s="589">
        <f t="shared" si="4117"/>
        <v>409.50361134599996</v>
      </c>
      <c r="L586" s="589">
        <f t="shared" si="4117"/>
        <v>1521.4752115819999</v>
      </c>
      <c r="M586" s="587">
        <f t="shared" si="4117"/>
        <v>2802.1166612920001</v>
      </c>
      <c r="N586" s="587">
        <f t="shared" si="4117"/>
        <v>4089.0051424640005</v>
      </c>
      <c r="O586" s="587">
        <f t="shared" si="4117"/>
        <v>4302.1712350943426</v>
      </c>
      <c r="P586" s="587">
        <f t="shared" si="4117"/>
        <v>4099.0635564839304</v>
      </c>
      <c r="Q586" s="587">
        <f t="shared" si="4117"/>
        <v>4304.1242833412398</v>
      </c>
      <c r="R586" s="587">
        <f t="shared" si="4117"/>
        <v>3738.3919180890052</v>
      </c>
      <c r="S586" s="589">
        <f t="shared" si="4117"/>
        <v>3783.3552256092325</v>
      </c>
      <c r="T586" s="589">
        <f t="shared" si="4117"/>
        <v>4751.1904774360009</v>
      </c>
      <c r="U586" s="589">
        <f t="shared" si="4117"/>
        <v>3014.515731</v>
      </c>
      <c r="V586" s="589">
        <f t="shared" si="4117"/>
        <v>1209.1236384819999</v>
      </c>
      <c r="W586" s="589">
        <f t="shared" si="4117"/>
        <v>65.916880936000013</v>
      </c>
      <c r="X586" s="589">
        <f t="shared" si="4117"/>
        <v>0</v>
      </c>
      <c r="Y586" s="589">
        <f t="shared" si="4117"/>
        <v>0</v>
      </c>
      <c r="Z586" s="589">
        <f t="shared" si="4117"/>
        <v>0</v>
      </c>
      <c r="AA586" s="32">
        <f t="shared" si="4117"/>
        <v>0</v>
      </c>
      <c r="AB586" s="32">
        <f t="shared" si="4117"/>
        <v>34115.953604994531</v>
      </c>
      <c r="AC586" s="32">
        <f t="shared" si="4117"/>
        <v>0</v>
      </c>
      <c r="AD586" s="32">
        <f t="shared" si="4117"/>
        <v>0</v>
      </c>
      <c r="AE586" s="32">
        <f t="shared" si="4117"/>
        <v>0</v>
      </c>
      <c r="AF586" s="32">
        <f t="shared" si="4117"/>
        <v>0</v>
      </c>
      <c r="AG586" s="32">
        <f t="shared" si="4117"/>
        <v>0</v>
      </c>
      <c r="AH586" s="32">
        <f t="shared" ref="AH586:BM586" si="4118">AH350</f>
        <v>0</v>
      </c>
      <c r="AI586" s="32">
        <f t="shared" si="4118"/>
        <v>0</v>
      </c>
      <c r="AJ586" s="32">
        <f t="shared" si="4118"/>
        <v>409.50361134599996</v>
      </c>
      <c r="AK586" s="32">
        <f t="shared" si="4118"/>
        <v>1521.4752115819999</v>
      </c>
      <c r="AL586" s="32">
        <f t="shared" si="4118"/>
        <v>2802.1166612920001</v>
      </c>
      <c r="AM586" s="589">
        <f t="shared" si="4118"/>
        <v>4089.0051424640005</v>
      </c>
      <c r="AN586" s="589">
        <f t="shared" si="4118"/>
        <v>3613.6846090799036</v>
      </c>
      <c r="AO586" s="589">
        <f t="shared" si="4118"/>
        <v>3423.5999339140672</v>
      </c>
      <c r="AP586" s="589">
        <f t="shared" si="4118"/>
        <v>3615.6376573268008</v>
      </c>
      <c r="AQ586" s="589">
        <f t="shared" si="4118"/>
        <v>3062.928295519142</v>
      </c>
      <c r="AR586" s="589">
        <f t="shared" si="4118"/>
        <v>3120.8492269915614</v>
      </c>
      <c r="AS586" s="589">
        <f t="shared" si="4118"/>
        <v>4167.5970050610513</v>
      </c>
      <c r="AT586" s="589">
        <f t="shared" si="4118"/>
        <v>3014.515731</v>
      </c>
      <c r="AU586" s="589">
        <f t="shared" si="4118"/>
        <v>1209.1236384819999</v>
      </c>
      <c r="AV586" s="589">
        <f t="shared" si="4118"/>
        <v>65.916880936000013</v>
      </c>
      <c r="AW586" s="589">
        <f t="shared" si="4118"/>
        <v>0</v>
      </c>
      <c r="AX586" s="589">
        <f t="shared" si="4118"/>
        <v>0</v>
      </c>
      <c r="AY586" s="589">
        <f t="shared" si="4118"/>
        <v>0</v>
      </c>
      <c r="AZ586" s="32">
        <f t="shared" si="4118"/>
        <v>0</v>
      </c>
      <c r="BA586" s="32">
        <f t="shared" si="4118"/>
        <v>30822.227478588738</v>
      </c>
      <c r="BB586" s="32">
        <f t="shared" si="4118"/>
        <v>0</v>
      </c>
      <c r="BC586" s="32">
        <f t="shared" si="4118"/>
        <v>0</v>
      </c>
      <c r="BD586" s="32">
        <f t="shared" si="4118"/>
        <v>0</v>
      </c>
      <c r="BE586" s="32">
        <f t="shared" si="4118"/>
        <v>0</v>
      </c>
      <c r="BF586" s="32">
        <f t="shared" si="4118"/>
        <v>0</v>
      </c>
      <c r="BG586" s="32">
        <f t="shared" si="4118"/>
        <v>0</v>
      </c>
      <c r="BH586" s="32">
        <f t="shared" si="4118"/>
        <v>0</v>
      </c>
      <c r="BI586" s="32">
        <f t="shared" si="4118"/>
        <v>409.50361134599996</v>
      </c>
      <c r="BJ586" s="32">
        <f t="shared" si="4118"/>
        <v>1521.4752115819999</v>
      </c>
      <c r="BK586" s="32">
        <f t="shared" si="4118"/>
        <v>2802.1166612920001</v>
      </c>
      <c r="BL586" s="32">
        <f t="shared" si="4118"/>
        <v>3947.5832948594771</v>
      </c>
      <c r="BM586" s="32">
        <f t="shared" si="4118"/>
        <v>3078.195011068673</v>
      </c>
      <c r="BN586" s="32">
        <f t="shared" ref="BN586:CX586" si="4119">BN350</f>
        <v>2898.219835893959</v>
      </c>
      <c r="BO586" s="32">
        <f t="shared" si="4119"/>
        <v>3080.1480593155702</v>
      </c>
      <c r="BP586" s="32">
        <f t="shared" si="4119"/>
        <v>2537.5481974990344</v>
      </c>
      <c r="BQ586" s="32">
        <f t="shared" si="4119"/>
        <v>2605.5667836222674</v>
      </c>
      <c r="BR586" s="32">
        <f t="shared" si="4119"/>
        <v>3652.3145616917582</v>
      </c>
      <c r="BS586" s="32">
        <f t="shared" si="4119"/>
        <v>3014.515731</v>
      </c>
      <c r="BT586" s="32">
        <f t="shared" si="4119"/>
        <v>1209.1236384819999</v>
      </c>
      <c r="BU586" s="32">
        <f t="shared" si="4119"/>
        <v>65.916880936000013</v>
      </c>
      <c r="BV586" s="32">
        <f t="shared" si="4119"/>
        <v>0</v>
      </c>
      <c r="BW586" s="32">
        <f t="shared" si="4119"/>
        <v>0</v>
      </c>
      <c r="BX586" s="32">
        <f t="shared" si="4119"/>
        <v>0</v>
      </c>
      <c r="BY586" s="32">
        <f t="shared" si="4119"/>
        <v>0</v>
      </c>
      <c r="BZ586" s="32">
        <f t="shared" si="4119"/>
        <v>37874.008331692232</v>
      </c>
      <c r="CA586" s="32">
        <f t="shared" si="4119"/>
        <v>0</v>
      </c>
      <c r="CB586" s="32">
        <f t="shared" si="4119"/>
        <v>0</v>
      </c>
      <c r="CC586" s="32">
        <f t="shared" si="4119"/>
        <v>0</v>
      </c>
      <c r="CD586" s="32">
        <f t="shared" si="4119"/>
        <v>0</v>
      </c>
      <c r="CE586" s="32">
        <f t="shared" si="4119"/>
        <v>0</v>
      </c>
      <c r="CF586" s="32">
        <f t="shared" si="4119"/>
        <v>0</v>
      </c>
      <c r="CG586" s="589">
        <f t="shared" si="4119"/>
        <v>0</v>
      </c>
      <c r="CH586" s="589">
        <f t="shared" si="4119"/>
        <v>409.50361134599996</v>
      </c>
      <c r="CI586" s="589">
        <f t="shared" si="4119"/>
        <v>1521.4752115819999</v>
      </c>
      <c r="CJ586" s="587">
        <f t="shared" si="4119"/>
        <v>2802.1166612920001</v>
      </c>
      <c r="CK586" s="587">
        <f t="shared" si="4119"/>
        <v>4089.0051424640005</v>
      </c>
      <c r="CL586" s="587">
        <f t="shared" si="4119"/>
        <v>4302.1712350943426</v>
      </c>
      <c r="CM586" s="587">
        <f t="shared" si="4119"/>
        <v>4046.3919517723548</v>
      </c>
      <c r="CN586" s="587">
        <f t="shared" si="4119"/>
        <v>4256.7281769547599</v>
      </c>
      <c r="CO586" s="587">
        <f t="shared" si="4119"/>
        <v>3680.4531529062742</v>
      </c>
      <c r="CP586" s="589">
        <f t="shared" si="4119"/>
        <v>3725.4164604265006</v>
      </c>
      <c r="CQ586" s="589">
        <f t="shared" si="4119"/>
        <v>4751.1904774360009</v>
      </c>
      <c r="CR586" s="589">
        <f t="shared" si="4119"/>
        <v>3014.515731</v>
      </c>
      <c r="CS586" s="589">
        <f t="shared" si="4119"/>
        <v>1209.1236384819999</v>
      </c>
      <c r="CT586" s="589">
        <f t="shared" si="4119"/>
        <v>65.916880936000013</v>
      </c>
      <c r="CU586" s="589">
        <f t="shared" si="4119"/>
        <v>0</v>
      </c>
      <c r="CV586" s="589">
        <f t="shared" si="4119"/>
        <v>0</v>
      </c>
      <c r="CW586" s="589">
        <f t="shared" si="4119"/>
        <v>0</v>
      </c>
      <c r="CX586">
        <f t="shared" si="4119"/>
        <v>0</v>
      </c>
    </row>
    <row r="587" spans="1:112">
      <c r="B587" s="32">
        <f t="shared" ref="B587:AG587" si="4120">B394</f>
        <v>1103187.1215903428</v>
      </c>
      <c r="C587" s="32">
        <f t="shared" si="4120"/>
        <v>38163.834081719397</v>
      </c>
      <c r="D587" s="32">
        <f t="shared" si="4120"/>
        <v>0</v>
      </c>
      <c r="E587" s="32">
        <f t="shared" si="4120"/>
        <v>0</v>
      </c>
      <c r="F587" s="32">
        <f t="shared" si="4120"/>
        <v>0</v>
      </c>
      <c r="G587" s="32">
        <f t="shared" si="4120"/>
        <v>0</v>
      </c>
      <c r="H587" s="32">
        <f t="shared" si="4120"/>
        <v>0</v>
      </c>
      <c r="I587" s="32">
        <f t="shared" si="4120"/>
        <v>0</v>
      </c>
      <c r="J587" s="589">
        <f t="shared" si="4120"/>
        <v>0</v>
      </c>
      <c r="K587" s="589">
        <f t="shared" si="4120"/>
        <v>184.61047871400001</v>
      </c>
      <c r="L587" s="589">
        <f t="shared" si="4120"/>
        <v>1409.0286452660002</v>
      </c>
      <c r="M587" s="587">
        <f t="shared" si="4120"/>
        <v>3120.7152658540003</v>
      </c>
      <c r="N587" s="587">
        <f t="shared" si="4120"/>
        <v>4551.2854706520002</v>
      </c>
      <c r="O587" s="587">
        <f t="shared" si="4120"/>
        <v>4604.1026635781018</v>
      </c>
      <c r="P587" s="587">
        <f t="shared" si="4120"/>
        <v>4519.2586402544866</v>
      </c>
      <c r="Q587" s="587">
        <f t="shared" si="4120"/>
        <v>4705.614248118758</v>
      </c>
      <c r="R587" s="587">
        <f t="shared" si="4120"/>
        <v>4231.5855185331711</v>
      </c>
      <c r="S587" s="589">
        <f t="shared" si="4120"/>
        <v>4399.0980774028731</v>
      </c>
      <c r="T587" s="589">
        <f t="shared" si="4120"/>
        <v>3614.2307513520004</v>
      </c>
      <c r="U587" s="589">
        <f t="shared" si="4120"/>
        <v>2196.1546094780006</v>
      </c>
      <c r="V587" s="589">
        <f t="shared" si="4120"/>
        <v>628.14971251600002</v>
      </c>
      <c r="W587" s="589">
        <f t="shared" si="4120"/>
        <v>0</v>
      </c>
      <c r="X587" s="589">
        <f t="shared" si="4120"/>
        <v>0</v>
      </c>
      <c r="Y587" s="589">
        <f t="shared" si="4120"/>
        <v>0</v>
      </c>
      <c r="Z587" s="589">
        <f t="shared" si="4120"/>
        <v>0</v>
      </c>
      <c r="AA587" s="32">
        <f t="shared" si="4120"/>
        <v>0</v>
      </c>
      <c r="AB587" s="32">
        <f t="shared" si="4120"/>
        <v>34666.291619889562</v>
      </c>
      <c r="AC587" s="32">
        <f t="shared" si="4120"/>
        <v>0</v>
      </c>
      <c r="AD587" s="32">
        <f t="shared" si="4120"/>
        <v>0</v>
      </c>
      <c r="AE587" s="32">
        <f t="shared" si="4120"/>
        <v>0</v>
      </c>
      <c r="AF587" s="32">
        <f t="shared" si="4120"/>
        <v>0</v>
      </c>
      <c r="AG587" s="32">
        <f t="shared" si="4120"/>
        <v>0</v>
      </c>
      <c r="AH587" s="32">
        <f t="shared" ref="AH587:BM587" si="4121">AH394</f>
        <v>0</v>
      </c>
      <c r="AI587" s="32">
        <f t="shared" si="4121"/>
        <v>0</v>
      </c>
      <c r="AJ587" s="32">
        <f t="shared" si="4121"/>
        <v>184.61047871400001</v>
      </c>
      <c r="AK587" s="32">
        <f t="shared" si="4121"/>
        <v>1409.0286452660002</v>
      </c>
      <c r="AL587" s="32">
        <f t="shared" si="4121"/>
        <v>3120.7152658540003</v>
      </c>
      <c r="AM587" s="589">
        <f t="shared" si="4121"/>
        <v>4501.3357199649072</v>
      </c>
      <c r="AN587" s="589">
        <f t="shared" si="4121"/>
        <v>3908.6674731560233</v>
      </c>
      <c r="AO587" s="589">
        <f t="shared" si="4121"/>
        <v>3823.8234498324077</v>
      </c>
      <c r="AP587" s="589">
        <f t="shared" si="4121"/>
        <v>4010.1790576966796</v>
      </c>
      <c r="AQ587" s="589">
        <f t="shared" si="4121"/>
        <v>3550.9419485949184</v>
      </c>
      <c r="AR587" s="589">
        <f t="shared" si="4121"/>
        <v>3718.4545074646203</v>
      </c>
      <c r="AS587" s="589">
        <f t="shared" si="4121"/>
        <v>3614.2307513520004</v>
      </c>
      <c r="AT587" s="589">
        <f t="shared" si="4121"/>
        <v>2196.1546094780006</v>
      </c>
      <c r="AU587" s="589">
        <f t="shared" si="4121"/>
        <v>628.14971251600002</v>
      </c>
      <c r="AV587" s="589">
        <f t="shared" si="4121"/>
        <v>0</v>
      </c>
      <c r="AW587" s="589">
        <f t="shared" si="4121"/>
        <v>0</v>
      </c>
      <c r="AX587" s="589">
        <f t="shared" si="4121"/>
        <v>0</v>
      </c>
      <c r="AY587" s="589">
        <f t="shared" si="4121"/>
        <v>0</v>
      </c>
      <c r="AZ587" s="32">
        <f t="shared" si="4121"/>
        <v>0</v>
      </c>
      <c r="BA587" s="32">
        <f t="shared" si="4121"/>
        <v>31432.397692797869</v>
      </c>
      <c r="BB587" s="32">
        <f t="shared" si="4121"/>
        <v>0</v>
      </c>
      <c r="BC587" s="32">
        <f t="shared" si="4121"/>
        <v>0</v>
      </c>
      <c r="BD587" s="32">
        <f t="shared" si="4121"/>
        <v>0</v>
      </c>
      <c r="BE587" s="32">
        <f t="shared" si="4121"/>
        <v>0</v>
      </c>
      <c r="BF587" s="32">
        <f t="shared" si="4121"/>
        <v>0</v>
      </c>
      <c r="BG587" s="32">
        <f t="shared" si="4121"/>
        <v>0</v>
      </c>
      <c r="BH587" s="32">
        <f t="shared" si="4121"/>
        <v>0</v>
      </c>
      <c r="BI587" s="32">
        <f t="shared" si="4121"/>
        <v>184.61047871400001</v>
      </c>
      <c r="BJ587" s="32">
        <f t="shared" si="4121"/>
        <v>1409.0286452660002</v>
      </c>
      <c r="BK587" s="32">
        <f t="shared" si="4121"/>
        <v>3120.7152658540003</v>
      </c>
      <c r="BL587" s="32">
        <f t="shared" si="4121"/>
        <v>3948.9293443628453</v>
      </c>
      <c r="BM587" s="32">
        <f t="shared" si="4121"/>
        <v>3367.7645848496868</v>
      </c>
      <c r="BN587" s="32">
        <f t="shared" ref="BN587:CX587" si="4122">BN394</f>
        <v>3282.9205615260712</v>
      </c>
      <c r="BO587" s="32">
        <f t="shared" si="4122"/>
        <v>3469.2761693903431</v>
      </c>
      <c r="BP587" s="32">
        <f t="shared" si="4122"/>
        <v>3021.5525053096108</v>
      </c>
      <c r="BQ587" s="32">
        <f t="shared" si="4122"/>
        <v>3189.0650641793127</v>
      </c>
      <c r="BR587" s="32">
        <f t="shared" si="4122"/>
        <v>3614.2307513520004</v>
      </c>
      <c r="BS587" s="32">
        <f t="shared" si="4122"/>
        <v>2196.1546094780006</v>
      </c>
      <c r="BT587" s="32">
        <f t="shared" si="4122"/>
        <v>628.14971251600002</v>
      </c>
      <c r="BU587" s="32">
        <f t="shared" si="4122"/>
        <v>0</v>
      </c>
      <c r="BV587" s="32">
        <f t="shared" si="4122"/>
        <v>0</v>
      </c>
      <c r="BW587" s="32">
        <f t="shared" si="4122"/>
        <v>0</v>
      </c>
      <c r="BX587" s="32">
        <f t="shared" si="4122"/>
        <v>0</v>
      </c>
      <c r="BY587" s="32">
        <f t="shared" si="4122"/>
        <v>0</v>
      </c>
      <c r="BZ587" s="32">
        <f t="shared" si="4122"/>
        <v>37960.837717160983</v>
      </c>
      <c r="CA587" s="32">
        <f t="shared" si="4122"/>
        <v>0</v>
      </c>
      <c r="CB587" s="32">
        <f t="shared" si="4122"/>
        <v>0</v>
      </c>
      <c r="CC587" s="32">
        <f t="shared" si="4122"/>
        <v>0</v>
      </c>
      <c r="CD587" s="32">
        <f t="shared" si="4122"/>
        <v>0</v>
      </c>
      <c r="CE587" s="32">
        <f t="shared" si="4122"/>
        <v>0</v>
      </c>
      <c r="CF587" s="32">
        <f t="shared" si="4122"/>
        <v>0</v>
      </c>
      <c r="CG587" s="589">
        <f t="shared" si="4122"/>
        <v>0</v>
      </c>
      <c r="CH587" s="589">
        <f t="shared" si="4122"/>
        <v>184.61047871400001</v>
      </c>
      <c r="CI587" s="589">
        <f t="shared" si="4122"/>
        <v>1409.0286452660002</v>
      </c>
      <c r="CJ587" s="587">
        <f t="shared" si="4122"/>
        <v>3120.7152658540003</v>
      </c>
      <c r="CK587" s="587">
        <f t="shared" si="4122"/>
        <v>4551.2854706520002</v>
      </c>
      <c r="CL587" s="587">
        <f t="shared" si="4122"/>
        <v>4604.1026635781018</v>
      </c>
      <c r="CM587" s="587">
        <f t="shared" si="4122"/>
        <v>4469.7473318256052</v>
      </c>
      <c r="CN587" s="587">
        <f t="shared" si="4122"/>
        <v>4661.0540705327658</v>
      </c>
      <c r="CO587" s="587">
        <f t="shared" si="4122"/>
        <v>4177.1230792614033</v>
      </c>
      <c r="CP587" s="589">
        <f t="shared" si="4122"/>
        <v>4344.6356381311052</v>
      </c>
      <c r="CQ587" s="589">
        <f t="shared" si="4122"/>
        <v>3614.2307513520004</v>
      </c>
      <c r="CR587" s="589">
        <f t="shared" si="4122"/>
        <v>2196.1546094780006</v>
      </c>
      <c r="CS587" s="589">
        <f t="shared" si="4122"/>
        <v>628.14971251600002</v>
      </c>
      <c r="CT587" s="589">
        <f t="shared" si="4122"/>
        <v>0</v>
      </c>
      <c r="CU587" s="589">
        <f t="shared" si="4122"/>
        <v>0</v>
      </c>
      <c r="CV587" s="589">
        <f t="shared" si="4122"/>
        <v>0</v>
      </c>
      <c r="CW587" s="589">
        <f t="shared" si="4122"/>
        <v>0</v>
      </c>
      <c r="CX587">
        <f t="shared" si="4122"/>
        <v>0</v>
      </c>
    </row>
    <row r="588" spans="1:112">
      <c r="B588" s="32">
        <f t="shared" ref="B588:AG588" si="4123">B438</f>
        <v>935057.73996556178</v>
      </c>
      <c r="C588" s="32">
        <f t="shared" si="4123"/>
        <v>31255.600323979565</v>
      </c>
      <c r="D588" s="32">
        <f t="shared" si="4123"/>
        <v>0</v>
      </c>
      <c r="E588" s="32">
        <f t="shared" si="4123"/>
        <v>0</v>
      </c>
      <c r="F588" s="32">
        <f t="shared" si="4123"/>
        <v>0</v>
      </c>
      <c r="G588" s="32">
        <f t="shared" si="4123"/>
        <v>0</v>
      </c>
      <c r="H588" s="32">
        <f t="shared" si="4123"/>
        <v>0</v>
      </c>
      <c r="I588" s="32">
        <f t="shared" si="4123"/>
        <v>0</v>
      </c>
      <c r="J588" s="589">
        <f t="shared" si="4123"/>
        <v>0</v>
      </c>
      <c r="K588" s="589">
        <f t="shared" si="4123"/>
        <v>0</v>
      </c>
      <c r="L588" s="589">
        <f t="shared" si="4123"/>
        <v>809.313624914</v>
      </c>
      <c r="M588" s="587">
        <f t="shared" si="4123"/>
        <v>2402.306647724</v>
      </c>
      <c r="N588" s="587">
        <f t="shared" si="4123"/>
        <v>3520.5252794220005</v>
      </c>
      <c r="O588" s="587">
        <f t="shared" si="4123"/>
        <v>4457.5948232838473</v>
      </c>
      <c r="P588" s="587">
        <f t="shared" si="4123"/>
        <v>4189.6175215824742</v>
      </c>
      <c r="Q588" s="587">
        <f t="shared" si="4123"/>
        <v>4501.3092189560011</v>
      </c>
      <c r="R588" s="587">
        <f t="shared" si="4123"/>
        <v>4043.0726356852415</v>
      </c>
      <c r="S588" s="589">
        <f t="shared" si="4123"/>
        <v>3757.9124749780003</v>
      </c>
      <c r="T588" s="589">
        <f t="shared" si="4123"/>
        <v>2583.4705601220003</v>
      </c>
      <c r="U588" s="589">
        <f t="shared" si="4123"/>
        <v>990.47753731200009</v>
      </c>
      <c r="V588" s="589">
        <f t="shared" si="4123"/>
        <v>0</v>
      </c>
      <c r="W588" s="589">
        <f t="shared" si="4123"/>
        <v>0</v>
      </c>
      <c r="X588" s="589">
        <f t="shared" si="4123"/>
        <v>0</v>
      </c>
      <c r="Y588" s="589">
        <f t="shared" si="4123"/>
        <v>0</v>
      </c>
      <c r="Z588" s="589">
        <f t="shared" si="4123"/>
        <v>0</v>
      </c>
      <c r="AA588" s="32">
        <f t="shared" si="4123"/>
        <v>0</v>
      </c>
      <c r="AB588" s="32">
        <f t="shared" si="4123"/>
        <v>28427.684272706359</v>
      </c>
      <c r="AC588" s="32">
        <f t="shared" si="4123"/>
        <v>0</v>
      </c>
      <c r="AD588" s="32">
        <f t="shared" si="4123"/>
        <v>0</v>
      </c>
      <c r="AE588" s="32">
        <f t="shared" si="4123"/>
        <v>0</v>
      </c>
      <c r="AF588" s="32">
        <f t="shared" si="4123"/>
        <v>0</v>
      </c>
      <c r="AG588" s="32">
        <f t="shared" si="4123"/>
        <v>0</v>
      </c>
      <c r="AH588" s="32">
        <f t="shared" ref="AH588:BM588" si="4124">AH438</f>
        <v>0</v>
      </c>
      <c r="AI588" s="32">
        <f t="shared" si="4124"/>
        <v>0</v>
      </c>
      <c r="AJ588" s="32">
        <f t="shared" si="4124"/>
        <v>0</v>
      </c>
      <c r="AK588" s="32">
        <f t="shared" si="4124"/>
        <v>809.313624914</v>
      </c>
      <c r="AL588" s="32">
        <f t="shared" si="4124"/>
        <v>2402.306647724</v>
      </c>
      <c r="AM588" s="589">
        <f t="shared" si="4124"/>
        <v>3520.5252794220005</v>
      </c>
      <c r="AN588" s="589">
        <f t="shared" si="4124"/>
        <v>3760.4593893017372</v>
      </c>
      <c r="AO588" s="589">
        <f t="shared" si="4124"/>
        <v>3505.6355863547442</v>
      </c>
      <c r="AP588" s="589">
        <f t="shared" si="4124"/>
        <v>3941.8120796394269</v>
      </c>
      <c r="AQ588" s="589">
        <f t="shared" si="4124"/>
        <v>3359.0907004575115</v>
      </c>
      <c r="AR588" s="589">
        <f t="shared" si="4124"/>
        <v>3554.5928674589359</v>
      </c>
      <c r="AS588" s="589">
        <f t="shared" si="4124"/>
        <v>2583.4705601220003</v>
      </c>
      <c r="AT588" s="589">
        <f t="shared" si="4124"/>
        <v>990.47753731200009</v>
      </c>
      <c r="AU588" s="589">
        <f t="shared" si="4124"/>
        <v>0</v>
      </c>
      <c r="AV588" s="589">
        <f t="shared" si="4124"/>
        <v>0</v>
      </c>
      <c r="AW588" s="589">
        <f t="shared" si="4124"/>
        <v>0</v>
      </c>
      <c r="AX588" s="589">
        <f t="shared" si="4124"/>
        <v>0</v>
      </c>
      <c r="AY588" s="589">
        <f t="shared" si="4124"/>
        <v>0</v>
      </c>
      <c r="AZ588" s="32">
        <f t="shared" si="4124"/>
        <v>0</v>
      </c>
      <c r="BA588" s="32">
        <f t="shared" si="4124"/>
        <v>25757.524025567327</v>
      </c>
      <c r="BB588" s="32">
        <f t="shared" si="4124"/>
        <v>0</v>
      </c>
      <c r="BC588" s="32">
        <f t="shared" si="4124"/>
        <v>0</v>
      </c>
      <c r="BD588" s="32">
        <f t="shared" si="4124"/>
        <v>0</v>
      </c>
      <c r="BE588" s="32">
        <f t="shared" si="4124"/>
        <v>0</v>
      </c>
      <c r="BF588" s="32">
        <f t="shared" si="4124"/>
        <v>0</v>
      </c>
      <c r="BG588" s="32">
        <f t="shared" si="4124"/>
        <v>0</v>
      </c>
      <c r="BH588" s="32">
        <f t="shared" si="4124"/>
        <v>0</v>
      </c>
      <c r="BI588" s="32">
        <f t="shared" si="4124"/>
        <v>0</v>
      </c>
      <c r="BJ588" s="32">
        <f t="shared" si="4124"/>
        <v>809.313624914</v>
      </c>
      <c r="BK588" s="32">
        <f t="shared" si="4124"/>
        <v>2402.306647724</v>
      </c>
      <c r="BL588" s="32">
        <f t="shared" si="4124"/>
        <v>3520.5252794220005</v>
      </c>
      <c r="BM588" s="32">
        <f t="shared" si="4124"/>
        <v>3218.2429406489846</v>
      </c>
      <c r="BN588" s="32">
        <f t="shared" ref="BN588:CX588" si="4125">BN438</f>
        <v>2973.6496367331747</v>
      </c>
      <c r="BO588" s="32">
        <f t="shared" si="4125"/>
        <v>3399.5956309866742</v>
      </c>
      <c r="BP588" s="32">
        <f t="shared" si="4125"/>
        <v>2827.104750835942</v>
      </c>
      <c r="BQ588" s="32">
        <f t="shared" si="4125"/>
        <v>3032.8374168685514</v>
      </c>
      <c r="BR588" s="32">
        <f t="shared" si="4125"/>
        <v>2583.4705601220003</v>
      </c>
      <c r="BS588" s="32">
        <f t="shared" si="4125"/>
        <v>990.47753731200009</v>
      </c>
      <c r="BT588" s="32">
        <f t="shared" si="4125"/>
        <v>0</v>
      </c>
      <c r="BU588" s="32">
        <f t="shared" si="4125"/>
        <v>0</v>
      </c>
      <c r="BV588" s="32">
        <f t="shared" si="4125"/>
        <v>0</v>
      </c>
      <c r="BW588" s="32">
        <f t="shared" si="4125"/>
        <v>0</v>
      </c>
      <c r="BX588" s="32">
        <f t="shared" si="4125"/>
        <v>0</v>
      </c>
      <c r="BY588" s="32">
        <f t="shared" si="4125"/>
        <v>0</v>
      </c>
      <c r="BZ588" s="32">
        <f t="shared" si="4125"/>
        <v>31115.125154213794</v>
      </c>
      <c r="CA588" s="32">
        <f t="shared" si="4125"/>
        <v>0</v>
      </c>
      <c r="CB588" s="32">
        <f t="shared" si="4125"/>
        <v>0</v>
      </c>
      <c r="CC588" s="32">
        <f t="shared" si="4125"/>
        <v>0</v>
      </c>
      <c r="CD588" s="32">
        <f t="shared" si="4125"/>
        <v>0</v>
      </c>
      <c r="CE588" s="32">
        <f t="shared" si="4125"/>
        <v>0</v>
      </c>
      <c r="CF588" s="32">
        <f t="shared" si="4125"/>
        <v>0</v>
      </c>
      <c r="CG588" s="589">
        <f t="shared" si="4125"/>
        <v>0</v>
      </c>
      <c r="CH588" s="589">
        <f t="shared" si="4125"/>
        <v>0</v>
      </c>
      <c r="CI588" s="589">
        <f t="shared" si="4125"/>
        <v>809.313624914</v>
      </c>
      <c r="CJ588" s="587">
        <f t="shared" si="4125"/>
        <v>2402.306647724</v>
      </c>
      <c r="CK588" s="587">
        <f t="shared" si="4125"/>
        <v>3520.5252794220005</v>
      </c>
      <c r="CL588" s="587">
        <f t="shared" si="4125"/>
        <v>4457.5948232838473</v>
      </c>
      <c r="CM588" s="587">
        <f t="shared" si="4125"/>
        <v>4122.7245835987751</v>
      </c>
      <c r="CN588" s="587">
        <f t="shared" si="4125"/>
        <v>4501.3092189560011</v>
      </c>
      <c r="CO588" s="587">
        <f t="shared" si="4125"/>
        <v>3969.4904039031717</v>
      </c>
      <c r="CP588" s="589">
        <f t="shared" si="4125"/>
        <v>3757.9124749780003</v>
      </c>
      <c r="CQ588" s="589">
        <f t="shared" si="4125"/>
        <v>2583.4705601220003</v>
      </c>
      <c r="CR588" s="589">
        <f t="shared" si="4125"/>
        <v>990.47753731200009</v>
      </c>
      <c r="CS588" s="589">
        <f t="shared" si="4125"/>
        <v>0</v>
      </c>
      <c r="CT588" s="589">
        <f t="shared" si="4125"/>
        <v>0</v>
      </c>
      <c r="CU588" s="589">
        <f t="shared" si="4125"/>
        <v>0</v>
      </c>
      <c r="CV588" s="589">
        <f t="shared" si="4125"/>
        <v>0</v>
      </c>
      <c r="CW588" s="589">
        <f t="shared" si="4125"/>
        <v>0</v>
      </c>
      <c r="CX588">
        <f t="shared" si="4125"/>
        <v>0</v>
      </c>
    </row>
    <row r="589" spans="1:112">
      <c r="B589" s="32">
        <f t="shared" ref="B589:AG589" si="4126">B482</f>
        <v>781575.09555859037</v>
      </c>
      <c r="C589" s="32">
        <f t="shared" si="4126"/>
        <v>26584.349376659997</v>
      </c>
      <c r="D589" s="32">
        <f t="shared" si="4126"/>
        <v>0</v>
      </c>
      <c r="E589" s="32">
        <f t="shared" si="4126"/>
        <v>0</v>
      </c>
      <c r="F589" s="32">
        <f t="shared" si="4126"/>
        <v>0</v>
      </c>
      <c r="G589" s="32">
        <f t="shared" si="4126"/>
        <v>0</v>
      </c>
      <c r="H589" s="32">
        <f t="shared" si="4126"/>
        <v>0</v>
      </c>
      <c r="I589" s="32">
        <f t="shared" si="4126"/>
        <v>0</v>
      </c>
      <c r="J589" s="32">
        <f t="shared" si="4126"/>
        <v>0</v>
      </c>
      <c r="K589" s="32">
        <f t="shared" si="4126"/>
        <v>0</v>
      </c>
      <c r="L589" s="32">
        <f t="shared" si="4126"/>
        <v>290.81001356800004</v>
      </c>
      <c r="M589" s="32">
        <f t="shared" si="4126"/>
        <v>1671.4039666700003</v>
      </c>
      <c r="N589" s="32">
        <f t="shared" si="4126"/>
        <v>2820.8577556780006</v>
      </c>
      <c r="O589" s="32">
        <f t="shared" si="4126"/>
        <v>3764.1595064400003</v>
      </c>
      <c r="P589" s="32">
        <f t="shared" si="4126"/>
        <v>4307.6512436340008</v>
      </c>
      <c r="Q589" s="32">
        <f t="shared" si="4126"/>
        <v>4163.9695200079996</v>
      </c>
      <c r="R589" s="32">
        <f t="shared" si="4126"/>
        <v>3907.8412300660002</v>
      </c>
      <c r="S589" s="32">
        <f t="shared" si="4126"/>
        <v>3426.8198074920006</v>
      </c>
      <c r="T589" s="32">
        <f t="shared" si="4126"/>
        <v>1896.2970993020001</v>
      </c>
      <c r="U589" s="587">
        <f t="shared" si="4126"/>
        <v>334.53923380200001</v>
      </c>
      <c r="V589" s="587">
        <f t="shared" si="4126"/>
        <v>0</v>
      </c>
      <c r="W589" s="587">
        <f t="shared" si="4126"/>
        <v>0</v>
      </c>
      <c r="X589" s="589">
        <f t="shared" si="4126"/>
        <v>0</v>
      </c>
      <c r="Y589" s="589">
        <f t="shared" si="4126"/>
        <v>0</v>
      </c>
      <c r="Z589" s="589">
        <f t="shared" si="4126"/>
        <v>0</v>
      </c>
      <c r="AA589" s="32">
        <f t="shared" si="4126"/>
        <v>0</v>
      </c>
      <c r="AB589" s="32">
        <f t="shared" si="4126"/>
        <v>25646.803835235081</v>
      </c>
      <c r="AC589" s="32">
        <f t="shared" si="4126"/>
        <v>0</v>
      </c>
      <c r="AD589" s="32">
        <f t="shared" si="4126"/>
        <v>0</v>
      </c>
      <c r="AE589" s="32">
        <f t="shared" si="4126"/>
        <v>0</v>
      </c>
      <c r="AF589" s="32">
        <f t="shared" si="4126"/>
        <v>0</v>
      </c>
      <c r="AG589" s="32">
        <f t="shared" si="4126"/>
        <v>0</v>
      </c>
      <c r="AH589" s="32">
        <f t="shared" ref="AH589:BM589" si="4127">AH482</f>
        <v>0</v>
      </c>
      <c r="AI589" s="32">
        <f t="shared" si="4127"/>
        <v>0</v>
      </c>
      <c r="AJ589" s="32">
        <f t="shared" si="4127"/>
        <v>0</v>
      </c>
      <c r="AK589" s="32">
        <f t="shared" si="4127"/>
        <v>290.81001356800004</v>
      </c>
      <c r="AL589" s="32">
        <f t="shared" si="4127"/>
        <v>1671.4039666700003</v>
      </c>
      <c r="AM589" s="589">
        <f t="shared" si="4127"/>
        <v>2820.8577556780006</v>
      </c>
      <c r="AN589" s="589">
        <f t="shared" si="4127"/>
        <v>3764.1595064400003</v>
      </c>
      <c r="AO589" s="589">
        <f t="shared" si="4127"/>
        <v>3706.8882847690302</v>
      </c>
      <c r="AP589" s="425">
        <f t="shared" si="4127"/>
        <v>4071.630489556238</v>
      </c>
      <c r="AQ589" s="425">
        <f t="shared" si="4127"/>
        <v>3663.3976779578129</v>
      </c>
      <c r="AR589" s="589">
        <f t="shared" si="4127"/>
        <v>3426.8198074920006</v>
      </c>
      <c r="AS589" s="589">
        <f t="shared" si="4127"/>
        <v>1896.2970993020001</v>
      </c>
      <c r="AT589" s="589">
        <f t="shared" si="4127"/>
        <v>334.53923380200001</v>
      </c>
      <c r="AU589" s="589">
        <f t="shared" si="4127"/>
        <v>0</v>
      </c>
      <c r="AV589" s="589">
        <f t="shared" si="4127"/>
        <v>0</v>
      </c>
      <c r="AW589" s="589">
        <f t="shared" si="4127"/>
        <v>0</v>
      </c>
      <c r="AX589" s="589">
        <f t="shared" si="4127"/>
        <v>0</v>
      </c>
      <c r="AY589" s="589">
        <f t="shared" si="4127"/>
        <v>0</v>
      </c>
      <c r="AZ589" s="32">
        <f t="shared" si="4127"/>
        <v>0</v>
      </c>
      <c r="BA589" s="32">
        <f t="shared" si="4127"/>
        <v>23533.048482782535</v>
      </c>
      <c r="BB589" s="32">
        <f t="shared" si="4127"/>
        <v>0</v>
      </c>
      <c r="BC589" s="32">
        <f t="shared" si="4127"/>
        <v>0</v>
      </c>
      <c r="BD589" s="32">
        <f t="shared" si="4127"/>
        <v>0</v>
      </c>
      <c r="BE589" s="32">
        <f t="shared" si="4127"/>
        <v>0</v>
      </c>
      <c r="BF589" s="32">
        <f t="shared" si="4127"/>
        <v>0</v>
      </c>
      <c r="BG589" s="32">
        <f t="shared" si="4127"/>
        <v>0</v>
      </c>
      <c r="BH589" s="32">
        <f t="shared" si="4127"/>
        <v>0</v>
      </c>
      <c r="BI589" s="32">
        <f t="shared" si="4127"/>
        <v>0</v>
      </c>
      <c r="BJ589" s="32">
        <f t="shared" si="4127"/>
        <v>290.81001356800004</v>
      </c>
      <c r="BK589" s="32">
        <f t="shared" si="4127"/>
        <v>1671.4039666700003</v>
      </c>
      <c r="BL589" s="32">
        <f t="shared" si="4127"/>
        <v>2820.8577556780006</v>
      </c>
      <c r="BM589" s="32">
        <f t="shared" si="4127"/>
        <v>3490.0506096263111</v>
      </c>
      <c r="BN589" s="32">
        <f t="shared" ref="BN589:CX589" si="4128">BN482</f>
        <v>3178.9516394450129</v>
      </c>
      <c r="BO589" s="32">
        <f t="shared" si="4128"/>
        <v>3533.5412164375284</v>
      </c>
      <c r="BP589" s="32">
        <f t="shared" si="4128"/>
        <v>3135.4610326337956</v>
      </c>
      <c r="BQ589" s="32">
        <f t="shared" si="4128"/>
        <v>3181.1359156198901</v>
      </c>
      <c r="BR589" s="32">
        <f t="shared" si="4128"/>
        <v>1896.2970993020001</v>
      </c>
      <c r="BS589" s="32">
        <f t="shared" si="4128"/>
        <v>334.53923380200001</v>
      </c>
      <c r="BT589" s="32">
        <f t="shared" si="4128"/>
        <v>0</v>
      </c>
      <c r="BU589" s="32">
        <f t="shared" si="4128"/>
        <v>0</v>
      </c>
      <c r="BV589" s="32">
        <f t="shared" si="4128"/>
        <v>0</v>
      </c>
      <c r="BW589" s="32">
        <f t="shared" si="4128"/>
        <v>0</v>
      </c>
      <c r="BX589" s="32">
        <f t="shared" si="4128"/>
        <v>0</v>
      </c>
      <c r="BY589" s="32">
        <f t="shared" si="4128"/>
        <v>0</v>
      </c>
      <c r="BZ589" s="32">
        <f t="shared" si="4128"/>
        <v>26584.349376659997</v>
      </c>
      <c r="CA589" s="32">
        <f t="shared" si="4128"/>
        <v>0</v>
      </c>
      <c r="CB589" s="32">
        <f t="shared" si="4128"/>
        <v>0</v>
      </c>
      <c r="CC589" s="32">
        <f t="shared" si="4128"/>
        <v>0</v>
      </c>
      <c r="CD589" s="32">
        <f t="shared" si="4128"/>
        <v>0</v>
      </c>
      <c r="CE589" s="32">
        <f t="shared" si="4128"/>
        <v>0</v>
      </c>
      <c r="CF589" s="32">
        <f t="shared" si="4128"/>
        <v>0</v>
      </c>
      <c r="CG589" s="32">
        <f t="shared" si="4128"/>
        <v>0</v>
      </c>
      <c r="CH589" s="32">
        <f t="shared" si="4128"/>
        <v>0</v>
      </c>
      <c r="CI589" s="32">
        <f t="shared" si="4128"/>
        <v>290.81001356800004</v>
      </c>
      <c r="CJ589" s="32">
        <f t="shared" si="4128"/>
        <v>1671.4039666700003</v>
      </c>
      <c r="CK589" s="32">
        <f t="shared" si="4128"/>
        <v>2820.8577556780006</v>
      </c>
      <c r="CL589" s="32">
        <f t="shared" si="4128"/>
        <v>3764.1595064400003</v>
      </c>
      <c r="CM589" s="32">
        <f t="shared" si="4128"/>
        <v>4307.6512436340008</v>
      </c>
      <c r="CN589" s="32">
        <f t="shared" si="4128"/>
        <v>4163.9695200079996</v>
      </c>
      <c r="CO589" s="32">
        <f t="shared" si="4128"/>
        <v>3907.8412300660002</v>
      </c>
      <c r="CP589" s="32">
        <f t="shared" si="4128"/>
        <v>3426.8198074920006</v>
      </c>
      <c r="CQ589" s="32">
        <f t="shared" si="4128"/>
        <v>1896.2970993020001</v>
      </c>
      <c r="CR589" s="587">
        <f t="shared" si="4128"/>
        <v>334.53923380200001</v>
      </c>
      <c r="CS589" s="587">
        <f t="shared" si="4128"/>
        <v>0</v>
      </c>
      <c r="CT589" s="587">
        <f t="shared" si="4128"/>
        <v>0</v>
      </c>
      <c r="CU589" s="589">
        <f t="shared" si="4128"/>
        <v>0</v>
      </c>
      <c r="CV589" s="589">
        <f t="shared" si="4128"/>
        <v>0</v>
      </c>
      <c r="CW589" s="589">
        <f t="shared" si="4128"/>
        <v>0</v>
      </c>
      <c r="CX589">
        <f t="shared" si="4128"/>
        <v>0</v>
      </c>
    </row>
    <row r="590" spans="1:112">
      <c r="B590" s="32">
        <f t="shared" ref="B590:AG590" si="4129">B526</f>
        <v>474068.02571381</v>
      </c>
      <c r="C590" s="32">
        <f t="shared" si="4129"/>
        <v>15292.516958510001</v>
      </c>
      <c r="D590" s="32">
        <f t="shared" si="4129"/>
        <v>0</v>
      </c>
      <c r="E590" s="32">
        <f t="shared" si="4129"/>
        <v>0</v>
      </c>
      <c r="F590" s="32">
        <f t="shared" si="4129"/>
        <v>0</v>
      </c>
      <c r="G590" s="32">
        <f t="shared" si="4129"/>
        <v>0</v>
      </c>
      <c r="H590" s="32">
        <f t="shared" si="4129"/>
        <v>0</v>
      </c>
      <c r="I590" s="32">
        <f t="shared" si="4129"/>
        <v>0</v>
      </c>
      <c r="J590" s="32">
        <f t="shared" si="4129"/>
        <v>0</v>
      </c>
      <c r="K590" s="32">
        <f t="shared" si="4129"/>
        <v>0</v>
      </c>
      <c r="L590" s="32">
        <f t="shared" si="4129"/>
        <v>0</v>
      </c>
      <c r="M590" s="32">
        <f t="shared" si="4129"/>
        <v>709.36112152200019</v>
      </c>
      <c r="N590" s="32">
        <f t="shared" si="4129"/>
        <v>1696.3920925180003</v>
      </c>
      <c r="O590" s="32">
        <f t="shared" si="4129"/>
        <v>2214.8957038640001</v>
      </c>
      <c r="P590" s="32">
        <f t="shared" si="4129"/>
        <v>2127.4372633960002</v>
      </c>
      <c r="Q590" s="32">
        <f t="shared" si="4129"/>
        <v>2652.1879062040002</v>
      </c>
      <c r="R590" s="32">
        <f t="shared" si="4129"/>
        <v>2364.8244589520004</v>
      </c>
      <c r="S590" s="32">
        <f t="shared" si="4129"/>
        <v>2271.1189870220001</v>
      </c>
      <c r="T590" s="32">
        <f t="shared" si="4129"/>
        <v>1215.3706699440002</v>
      </c>
      <c r="U590" s="587">
        <f t="shared" si="4129"/>
        <v>40.928755088000003</v>
      </c>
      <c r="V590" s="587">
        <f t="shared" si="4129"/>
        <v>0</v>
      </c>
      <c r="W590" s="587">
        <f t="shared" si="4129"/>
        <v>0</v>
      </c>
      <c r="X590" s="589">
        <f t="shared" si="4129"/>
        <v>0</v>
      </c>
      <c r="Y590" s="589">
        <f t="shared" si="4129"/>
        <v>0</v>
      </c>
      <c r="Z590" s="589">
        <f t="shared" si="4129"/>
        <v>0</v>
      </c>
      <c r="AA590" s="32">
        <f t="shared" si="4129"/>
        <v>0</v>
      </c>
      <c r="AB590" s="32">
        <f t="shared" si="4129"/>
        <v>15292.516958510001</v>
      </c>
      <c r="AC590" s="32">
        <f t="shared" si="4129"/>
        <v>0</v>
      </c>
      <c r="AD590" s="32">
        <f t="shared" si="4129"/>
        <v>0</v>
      </c>
      <c r="AE590" s="32">
        <f t="shared" si="4129"/>
        <v>0</v>
      </c>
      <c r="AF590" s="32">
        <f t="shared" si="4129"/>
        <v>0</v>
      </c>
      <c r="AG590" s="32">
        <f t="shared" si="4129"/>
        <v>0</v>
      </c>
      <c r="AH590" s="32">
        <f t="shared" ref="AH590:BM590" si="4130">AH526</f>
        <v>0</v>
      </c>
      <c r="AI590" s="32">
        <f t="shared" si="4130"/>
        <v>0</v>
      </c>
      <c r="AJ590" s="32">
        <f t="shared" si="4130"/>
        <v>0</v>
      </c>
      <c r="AK590" s="32">
        <f t="shared" si="4130"/>
        <v>0</v>
      </c>
      <c r="AL590" s="32">
        <f t="shared" si="4130"/>
        <v>709.36112152200019</v>
      </c>
      <c r="AM590" s="589">
        <f t="shared" si="4130"/>
        <v>1696.3920925180003</v>
      </c>
      <c r="AN590" s="589">
        <f t="shared" si="4130"/>
        <v>2214.8957038640001</v>
      </c>
      <c r="AO590" s="589">
        <f t="shared" si="4130"/>
        <v>2127.4372633960002</v>
      </c>
      <c r="AP590" s="425">
        <f t="shared" si="4130"/>
        <v>2652.1879062040002</v>
      </c>
      <c r="AQ590" s="425">
        <f t="shared" si="4130"/>
        <v>2364.8244589520004</v>
      </c>
      <c r="AR590" s="589">
        <f t="shared" si="4130"/>
        <v>2271.1189870220001</v>
      </c>
      <c r="AS590" s="589">
        <f t="shared" si="4130"/>
        <v>1215.3706699440002</v>
      </c>
      <c r="AT590" s="589">
        <f t="shared" si="4130"/>
        <v>40.928755088000003</v>
      </c>
      <c r="AU590" s="589">
        <f t="shared" si="4130"/>
        <v>0</v>
      </c>
      <c r="AV590" s="589">
        <f t="shared" si="4130"/>
        <v>0</v>
      </c>
      <c r="AW590" s="589">
        <f t="shared" si="4130"/>
        <v>0</v>
      </c>
      <c r="AX590" s="589">
        <f t="shared" si="4130"/>
        <v>0</v>
      </c>
      <c r="AY590" s="589">
        <f t="shared" si="4130"/>
        <v>0</v>
      </c>
      <c r="AZ590" s="32">
        <f t="shared" si="4130"/>
        <v>0</v>
      </c>
      <c r="BA590" s="32">
        <f t="shared" si="4130"/>
        <v>15292.516958510001</v>
      </c>
      <c r="BB590" s="32">
        <f t="shared" si="4130"/>
        <v>0</v>
      </c>
      <c r="BC590" s="32">
        <f t="shared" si="4130"/>
        <v>0</v>
      </c>
      <c r="BD590" s="32">
        <f t="shared" si="4130"/>
        <v>0</v>
      </c>
      <c r="BE590" s="32">
        <f t="shared" si="4130"/>
        <v>0</v>
      </c>
      <c r="BF590" s="32">
        <f t="shared" si="4130"/>
        <v>0</v>
      </c>
      <c r="BG590" s="32">
        <f t="shared" si="4130"/>
        <v>0</v>
      </c>
      <c r="BH590" s="32">
        <f t="shared" si="4130"/>
        <v>0</v>
      </c>
      <c r="BI590" s="32">
        <f t="shared" si="4130"/>
        <v>0</v>
      </c>
      <c r="BJ590" s="32">
        <f t="shared" si="4130"/>
        <v>0</v>
      </c>
      <c r="BK590" s="32">
        <f t="shared" si="4130"/>
        <v>709.36112152200019</v>
      </c>
      <c r="BL590" s="32">
        <f t="shared" si="4130"/>
        <v>1696.3920925180003</v>
      </c>
      <c r="BM590" s="32">
        <f t="shared" si="4130"/>
        <v>2214.8957038640001</v>
      </c>
      <c r="BN590" s="32">
        <f t="shared" ref="BN590:CX590" si="4131">BN526</f>
        <v>2127.4372633960002</v>
      </c>
      <c r="BO590" s="32">
        <f t="shared" si="4131"/>
        <v>2652.1879062040002</v>
      </c>
      <c r="BP590" s="32">
        <f t="shared" si="4131"/>
        <v>2364.8244589520004</v>
      </c>
      <c r="BQ590" s="32">
        <f t="shared" si="4131"/>
        <v>2271.1189870220001</v>
      </c>
      <c r="BR590" s="32">
        <f t="shared" si="4131"/>
        <v>1215.3706699440002</v>
      </c>
      <c r="BS590" s="32">
        <f t="shared" si="4131"/>
        <v>40.928755088000003</v>
      </c>
      <c r="BT590" s="32">
        <f t="shared" si="4131"/>
        <v>0</v>
      </c>
      <c r="BU590" s="32">
        <f t="shared" si="4131"/>
        <v>0</v>
      </c>
      <c r="BV590" s="32">
        <f t="shared" si="4131"/>
        <v>0</v>
      </c>
      <c r="BW590" s="32">
        <f t="shared" si="4131"/>
        <v>0</v>
      </c>
      <c r="BX590" s="32">
        <f t="shared" si="4131"/>
        <v>0</v>
      </c>
      <c r="BY590" s="32">
        <f t="shared" si="4131"/>
        <v>0</v>
      </c>
      <c r="BZ590" s="32">
        <f t="shared" si="4131"/>
        <v>15292.516958510001</v>
      </c>
      <c r="CA590" s="32">
        <f t="shared" si="4131"/>
        <v>0</v>
      </c>
      <c r="CB590" s="32">
        <f t="shared" si="4131"/>
        <v>0</v>
      </c>
      <c r="CC590" s="32">
        <f t="shared" si="4131"/>
        <v>0</v>
      </c>
      <c r="CD590" s="32">
        <f t="shared" si="4131"/>
        <v>0</v>
      </c>
      <c r="CE590" s="32">
        <f t="shared" si="4131"/>
        <v>0</v>
      </c>
      <c r="CF590" s="32">
        <f t="shared" si="4131"/>
        <v>0</v>
      </c>
      <c r="CG590" s="32">
        <f t="shared" si="4131"/>
        <v>0</v>
      </c>
      <c r="CH590" s="32">
        <f t="shared" si="4131"/>
        <v>0</v>
      </c>
      <c r="CI590" s="32">
        <f t="shared" si="4131"/>
        <v>0</v>
      </c>
      <c r="CJ590" s="32">
        <f t="shared" si="4131"/>
        <v>709.36112152200019</v>
      </c>
      <c r="CK590" s="32">
        <f t="shared" si="4131"/>
        <v>1696.3920925180003</v>
      </c>
      <c r="CL590" s="32">
        <f t="shared" si="4131"/>
        <v>2214.8957038640001</v>
      </c>
      <c r="CM590" s="32">
        <f t="shared" si="4131"/>
        <v>2127.4372633960002</v>
      </c>
      <c r="CN590" s="32">
        <f t="shared" si="4131"/>
        <v>2652.1879062040002</v>
      </c>
      <c r="CO590" s="32">
        <f t="shared" si="4131"/>
        <v>2364.8244589520004</v>
      </c>
      <c r="CP590" s="32">
        <f t="shared" si="4131"/>
        <v>2271.1189870220001</v>
      </c>
      <c r="CQ590" s="32">
        <f t="shared" si="4131"/>
        <v>1215.3706699440002</v>
      </c>
      <c r="CR590" s="587">
        <f t="shared" si="4131"/>
        <v>40.928755088000003</v>
      </c>
      <c r="CS590" s="587">
        <f t="shared" si="4131"/>
        <v>0</v>
      </c>
      <c r="CT590" s="587">
        <f t="shared" si="4131"/>
        <v>0</v>
      </c>
      <c r="CU590" s="589">
        <f t="shared" si="4131"/>
        <v>0</v>
      </c>
      <c r="CV590" s="589">
        <f t="shared" si="4131"/>
        <v>0</v>
      </c>
      <c r="CW590" s="589">
        <f t="shared" si="4131"/>
        <v>0</v>
      </c>
      <c r="CX590" s="32">
        <f t="shared" si="4131"/>
        <v>0</v>
      </c>
    </row>
    <row r="591" spans="1:112" ht="15.75" thickBot="1">
      <c r="B591" s="27">
        <f>SUM(B579:B590)</f>
        <v>10225499.795242598</v>
      </c>
      <c r="C591">
        <f t="shared" ref="C591:BN591" si="4132">SUM(C579:C590)</f>
        <v>351164.08699650597</v>
      </c>
      <c r="D591">
        <f t="shared" si="4132"/>
        <v>0</v>
      </c>
      <c r="E591">
        <f t="shared" si="4132"/>
        <v>0</v>
      </c>
      <c r="F591">
        <f t="shared" si="4132"/>
        <v>0</v>
      </c>
      <c r="G591">
        <f t="shared" si="4132"/>
        <v>0</v>
      </c>
      <c r="H591">
        <f t="shared" si="4132"/>
        <v>0</v>
      </c>
      <c r="I591">
        <f t="shared" si="4132"/>
        <v>0</v>
      </c>
      <c r="J591">
        <f t="shared" si="4132"/>
        <v>560.07846760400014</v>
      </c>
      <c r="K591">
        <f t="shared" si="4132"/>
        <v>2781.8673041000002</v>
      </c>
      <c r="L591">
        <f t="shared" si="4132"/>
        <v>11797.625906106001</v>
      </c>
      <c r="M591">
        <f t="shared" si="4132"/>
        <v>25541.741223676003</v>
      </c>
      <c r="N591">
        <f t="shared" si="4132"/>
        <v>39800.012471474249</v>
      </c>
      <c r="O591">
        <f t="shared" si="4132"/>
        <v>42603.672248573093</v>
      </c>
      <c r="P591">
        <f t="shared" si="4132"/>
        <v>40853.12253324037</v>
      </c>
      <c r="Q591">
        <f t="shared" si="4132"/>
        <v>43654.048613247396</v>
      </c>
      <c r="R591">
        <f t="shared" si="4132"/>
        <v>37631.871519393244</v>
      </c>
      <c r="S591">
        <f t="shared" si="4132"/>
        <v>37465.587979698954</v>
      </c>
      <c r="T591">
        <f t="shared" si="4132"/>
        <v>39505.467657520676</v>
      </c>
      <c r="U591">
        <f t="shared" si="4132"/>
        <v>21387.465301445998</v>
      </c>
      <c r="V591">
        <f t="shared" si="4132"/>
        <v>6905.5541701900001</v>
      </c>
      <c r="W591">
        <f t="shared" si="4132"/>
        <v>675.97160023599997</v>
      </c>
      <c r="X591">
        <f t="shared" si="4132"/>
        <v>0</v>
      </c>
      <c r="Y591">
        <f t="shared" si="4132"/>
        <v>0</v>
      </c>
      <c r="Z591">
        <f t="shared" si="4132"/>
        <v>0</v>
      </c>
      <c r="AA591">
        <f t="shared" si="4132"/>
        <v>0</v>
      </c>
      <c r="AB591">
        <f t="shared" si="4132"/>
        <v>313303.25646844215</v>
      </c>
      <c r="AC591">
        <f t="shared" si="4132"/>
        <v>0</v>
      </c>
      <c r="AD591">
        <f t="shared" si="4132"/>
        <v>0</v>
      </c>
      <c r="AE591">
        <f t="shared" si="4132"/>
        <v>0</v>
      </c>
      <c r="AF591">
        <f t="shared" si="4132"/>
        <v>0</v>
      </c>
      <c r="AG591">
        <f t="shared" si="4132"/>
        <v>0</v>
      </c>
      <c r="AH591">
        <f t="shared" si="4132"/>
        <v>0</v>
      </c>
      <c r="AI591">
        <f t="shared" si="4132"/>
        <v>560.07846760400014</v>
      </c>
      <c r="AJ591">
        <f t="shared" si="4132"/>
        <v>2781.8673041000002</v>
      </c>
      <c r="AK591">
        <f t="shared" si="4132"/>
        <v>11797.625906106001</v>
      </c>
      <c r="AL591">
        <f t="shared" si="4132"/>
        <v>25541.741223676003</v>
      </c>
      <c r="AM591">
        <f t="shared" si="4132"/>
        <v>37902.550334120024</v>
      </c>
      <c r="AN591">
        <f t="shared" si="4132"/>
        <v>34343.609831374386</v>
      </c>
      <c r="AO591">
        <f t="shared" si="4132"/>
        <v>35117.759062783247</v>
      </c>
      <c r="AP591">
        <f t="shared" si="4132"/>
        <v>37493.211604222372</v>
      </c>
      <c r="AQ591">
        <f t="shared" si="4132"/>
        <v>30878.236927775313</v>
      </c>
      <c r="AR591">
        <f t="shared" si="4132"/>
        <v>31512.345376947302</v>
      </c>
      <c r="AS591">
        <f t="shared" si="4132"/>
        <v>36405.239357861588</v>
      </c>
      <c r="AT591">
        <f t="shared" si="4132"/>
        <v>21387.465301445998</v>
      </c>
      <c r="AU591">
        <f t="shared" si="4132"/>
        <v>6905.5541701900001</v>
      </c>
      <c r="AV591">
        <f t="shared" si="4132"/>
        <v>675.97160023599997</v>
      </c>
      <c r="AW591">
        <f t="shared" si="4132"/>
        <v>0</v>
      </c>
      <c r="AX591">
        <f t="shared" si="4132"/>
        <v>0</v>
      </c>
      <c r="AY591">
        <f t="shared" si="4132"/>
        <v>0</v>
      </c>
      <c r="AZ591">
        <f t="shared" si="4132"/>
        <v>0</v>
      </c>
      <c r="BA591">
        <f t="shared" si="4132"/>
        <v>278017.54836434143</v>
      </c>
      <c r="BB591">
        <f t="shared" si="4132"/>
        <v>0</v>
      </c>
      <c r="BC591">
        <f t="shared" si="4132"/>
        <v>0</v>
      </c>
      <c r="BD591">
        <f t="shared" si="4132"/>
        <v>0</v>
      </c>
      <c r="BE591">
        <f t="shared" si="4132"/>
        <v>0</v>
      </c>
      <c r="BF591">
        <f t="shared" si="4132"/>
        <v>0</v>
      </c>
      <c r="BG591">
        <f t="shared" si="4132"/>
        <v>0</v>
      </c>
      <c r="BH591">
        <f t="shared" si="4132"/>
        <v>560.07846760400014</v>
      </c>
      <c r="BI591">
        <f t="shared" si="4132"/>
        <v>2781.8673041000002</v>
      </c>
      <c r="BJ591">
        <f t="shared" si="4132"/>
        <v>11797.625906106001</v>
      </c>
      <c r="BK591">
        <f t="shared" si="4132"/>
        <v>25541.741223676003</v>
      </c>
      <c r="BL591">
        <f t="shared" si="4132"/>
        <v>34050.019867397546</v>
      </c>
      <c r="BM591">
        <f t="shared" si="4132"/>
        <v>28962.869928513814</v>
      </c>
      <c r="BN591">
        <f t="shared" si="4132"/>
        <v>29208.193397631338</v>
      </c>
      <c r="BO591">
        <f t="shared" ref="BO591:CX591" si="4133">SUM(BO579:BO590)</f>
        <v>31600.226897429948</v>
      </c>
      <c r="BP591">
        <f t="shared" si="4133"/>
        <v>25142.626835188559</v>
      </c>
      <c r="BQ591">
        <f t="shared" si="4133"/>
        <v>26130.492598160206</v>
      </c>
      <c r="BR591">
        <f t="shared" si="4133"/>
        <v>33272.814866662011</v>
      </c>
      <c r="BS591">
        <f t="shared" si="4133"/>
        <v>21387.465301445998</v>
      </c>
      <c r="BT591">
        <f t="shared" si="4133"/>
        <v>6905.5541701900001</v>
      </c>
      <c r="BU591">
        <f t="shared" si="4133"/>
        <v>675.97160023599997</v>
      </c>
      <c r="BV591">
        <f t="shared" si="4133"/>
        <v>0</v>
      </c>
      <c r="BW591">
        <f t="shared" si="4133"/>
        <v>0</v>
      </c>
      <c r="BX591">
        <f t="shared" si="4133"/>
        <v>0</v>
      </c>
      <c r="BY591">
        <f t="shared" si="4133"/>
        <v>0</v>
      </c>
      <c r="BZ591">
        <f t="shared" si="4133"/>
        <v>349165.77838166745</v>
      </c>
      <c r="CA591">
        <f t="shared" si="4133"/>
        <v>0</v>
      </c>
      <c r="CB591">
        <f t="shared" si="4133"/>
        <v>0</v>
      </c>
      <c r="CC591">
        <f t="shared" si="4133"/>
        <v>0</v>
      </c>
      <c r="CD591">
        <f t="shared" si="4133"/>
        <v>0</v>
      </c>
      <c r="CE591">
        <f t="shared" si="4133"/>
        <v>0</v>
      </c>
      <c r="CF591">
        <f t="shared" si="4133"/>
        <v>0</v>
      </c>
      <c r="CG591">
        <f t="shared" si="4133"/>
        <v>560.07846760400014</v>
      </c>
      <c r="CH591">
        <f t="shared" si="4133"/>
        <v>2781.8673041000002</v>
      </c>
      <c r="CI591">
        <f t="shared" si="4133"/>
        <v>11797.625906106001</v>
      </c>
      <c r="CJ591">
        <f t="shared" si="4133"/>
        <v>25541.741223676003</v>
      </c>
      <c r="CK591">
        <f t="shared" si="4133"/>
        <v>39800.012471474249</v>
      </c>
      <c r="CL591">
        <f t="shared" si="4133"/>
        <v>42603.672248573093</v>
      </c>
      <c r="CM591">
        <f t="shared" si="4133"/>
        <v>41089.500049460788</v>
      </c>
      <c r="CN591">
        <f t="shared" si="4133"/>
        <v>43075.123192673396</v>
      </c>
      <c r="CO591">
        <f t="shared" si="4133"/>
        <v>36850.710307511443</v>
      </c>
      <c r="CP591">
        <f t="shared" si="4133"/>
        <v>36758.008999599224</v>
      </c>
      <c r="CQ591">
        <f t="shared" si="4133"/>
        <v>39338.447139017255</v>
      </c>
      <c r="CR591">
        <f t="shared" si="4133"/>
        <v>21387.465301445998</v>
      </c>
      <c r="CS591">
        <f t="shared" si="4133"/>
        <v>6905.5541701900001</v>
      </c>
      <c r="CT591">
        <f t="shared" si="4133"/>
        <v>675.97160023599997</v>
      </c>
      <c r="CU591">
        <f t="shared" si="4133"/>
        <v>0</v>
      </c>
      <c r="CV591">
        <f t="shared" si="4133"/>
        <v>0</v>
      </c>
      <c r="CW591">
        <f t="shared" si="4133"/>
        <v>0</v>
      </c>
      <c r="CX591" s="32">
        <f t="shared" si="4133"/>
        <v>0</v>
      </c>
    </row>
    <row r="592" spans="1:112">
      <c r="A592" s="737" t="s">
        <v>1234</v>
      </c>
      <c r="B592" s="738"/>
      <c r="C592" s="738"/>
      <c r="D592" s="738"/>
      <c r="E592" s="669"/>
      <c r="CX592" s="32">
        <f>CX129</f>
        <v>0</v>
      </c>
    </row>
    <row r="593" spans="1:102">
      <c r="A593" s="744" t="s">
        <v>214</v>
      </c>
      <c r="B593" s="745" t="s">
        <v>1235</v>
      </c>
      <c r="C593" s="745" t="s">
        <v>1236</v>
      </c>
      <c r="D593" s="745" t="s">
        <v>1237</v>
      </c>
      <c r="E593" s="730"/>
      <c r="CX593" s="32">
        <f>CX173</f>
        <v>0</v>
      </c>
    </row>
    <row r="594" spans="1:102">
      <c r="A594" s="729">
        <f>SUM(B594:D594)</f>
        <v>508487.87962155393</v>
      </c>
      <c r="B594" s="424">
        <f>B43</f>
        <v>24814.069048472003</v>
      </c>
      <c r="C594" s="424">
        <f>B44</f>
        <v>421335.54128007125</v>
      </c>
      <c r="D594" s="424">
        <f>B45</f>
        <v>62338.2692930107</v>
      </c>
      <c r="E594" s="730" t="s">
        <v>968</v>
      </c>
    </row>
    <row r="595" spans="1:102">
      <c r="A595" s="729">
        <f t="shared" ref="A595:A606" si="4134">SUM(B595:D595)</f>
        <v>519050.74672227545</v>
      </c>
      <c r="B595" s="424">
        <f>B87</f>
        <v>28249.504231640003</v>
      </c>
      <c r="C595" s="424">
        <f>B88</f>
        <v>420943.56421210303</v>
      </c>
      <c r="D595" s="424">
        <f>B89</f>
        <v>69857.678278532389</v>
      </c>
      <c r="E595" s="730" t="s">
        <v>969</v>
      </c>
    </row>
    <row r="596" spans="1:102">
      <c r="A596" s="729">
        <f t="shared" si="4134"/>
        <v>772573.20723977732</v>
      </c>
      <c r="B596" s="424">
        <f>B131</f>
        <v>56338.095988301997</v>
      </c>
      <c r="C596" s="424">
        <f>B132</f>
        <v>609473.16668392275</v>
      </c>
      <c r="D596" s="424">
        <f>B133</f>
        <v>106761.94456755258</v>
      </c>
      <c r="E596" s="730" t="s">
        <v>970</v>
      </c>
    </row>
    <row r="597" spans="1:102">
      <c r="A597" s="729">
        <f t="shared" si="4134"/>
        <v>801931.49999530334</v>
      </c>
      <c r="B597" s="424">
        <f>B175</f>
        <v>64608.519542820002</v>
      </c>
      <c r="C597" s="424">
        <f>B176</f>
        <v>617885.15761273215</v>
      </c>
      <c r="D597" s="424">
        <f>B177</f>
        <v>119437.82283975114</v>
      </c>
      <c r="E597" s="730" t="s">
        <v>971</v>
      </c>
    </row>
    <row r="598" spans="1:102">
      <c r="A598" s="729">
        <f t="shared" si="4134"/>
        <v>935026.53064355894</v>
      </c>
      <c r="B598" s="424">
        <f>B219</f>
        <v>69205.040416283999</v>
      </c>
      <c r="C598" s="424">
        <f>B220</f>
        <v>725717.13463155006</v>
      </c>
      <c r="D598" s="424">
        <f>B221</f>
        <v>140104.35559572492</v>
      </c>
      <c r="E598" s="730" t="s">
        <v>814</v>
      </c>
    </row>
    <row r="599" spans="1:102">
      <c r="A599" s="729">
        <f t="shared" si="4134"/>
        <v>1040577.9076146861</v>
      </c>
      <c r="B599" s="424">
        <f>B263</f>
        <v>466506.09308426344</v>
      </c>
      <c r="C599" s="424">
        <f>B264</f>
        <v>437264.14850643807</v>
      </c>
      <c r="D599" s="424">
        <f>B265</f>
        <v>136807.66602398461</v>
      </c>
      <c r="E599" s="730" t="s">
        <v>972</v>
      </c>
    </row>
    <row r="600" spans="1:102">
      <c r="A600" s="729">
        <f t="shared" si="4134"/>
        <v>1219006.1650260752</v>
      </c>
      <c r="B600" s="424">
        <f>B307</f>
        <v>555268.87751562195</v>
      </c>
      <c r="C600" s="424">
        <f>B308</f>
        <v>506392.67370807909</v>
      </c>
      <c r="D600" s="424">
        <f>B309</f>
        <v>157344.61380237411</v>
      </c>
      <c r="E600" s="730" t="s">
        <v>973</v>
      </c>
    </row>
    <row r="601" spans="1:102">
      <c r="A601" s="729">
        <f t="shared" si="4134"/>
        <v>1134957.8755510612</v>
      </c>
      <c r="B601" s="424">
        <f>B351</f>
        <v>536070.04842046078</v>
      </c>
      <c r="C601" s="424">
        <f>B352</f>
        <v>456666.53527936555</v>
      </c>
      <c r="D601" s="424">
        <f>B353</f>
        <v>142221.29185123494</v>
      </c>
      <c r="E601" s="730" t="s">
        <v>974</v>
      </c>
    </row>
    <row r="602" spans="1:102">
      <c r="A602" s="729">
        <f t="shared" si="4134"/>
        <v>1103187.1215903428</v>
      </c>
      <c r="B602" s="424">
        <f>B395</f>
        <v>565522.22405264492</v>
      </c>
      <c r="C602" s="424">
        <f>B396</f>
        <v>393077.8892071704</v>
      </c>
      <c r="D602" s="424">
        <f>B397</f>
        <v>144587.00833052749</v>
      </c>
      <c r="E602" s="730" t="s">
        <v>975</v>
      </c>
    </row>
    <row r="603" spans="1:102">
      <c r="A603" s="729">
        <f t="shared" si="4134"/>
        <v>935057.73996556166</v>
      </c>
      <c r="B603" s="424">
        <f>B439</f>
        <v>531069.90023396886</v>
      </c>
      <c r="C603" s="424">
        <f>B440</f>
        <v>288111.26253877149</v>
      </c>
      <c r="D603" s="424">
        <f>B441</f>
        <v>115876.57719282131</v>
      </c>
      <c r="E603" s="730" t="s">
        <v>976</v>
      </c>
    </row>
    <row r="604" spans="1:102">
      <c r="A604" s="729">
        <f t="shared" si="4134"/>
        <v>781575.09555859037</v>
      </c>
      <c r="B604" s="424">
        <f>B483</f>
        <v>7359.863143644001</v>
      </c>
      <c r="C604" s="424">
        <f>B484</f>
        <v>641294.0698928081</v>
      </c>
      <c r="D604" s="424">
        <f>B485</f>
        <v>132921.16252213833</v>
      </c>
      <c r="E604" s="730" t="s">
        <v>977</v>
      </c>
    </row>
    <row r="605" spans="1:102">
      <c r="A605" s="729">
        <f t="shared" si="4134"/>
        <v>474068.02571381012</v>
      </c>
      <c r="B605" s="424">
        <f>B527</f>
        <v>941.36136702400006</v>
      </c>
      <c r="C605" s="424">
        <f>B528</f>
        <v>389051.10256603407</v>
      </c>
      <c r="D605" s="424">
        <f>B529</f>
        <v>84075.561780752003</v>
      </c>
      <c r="E605" s="730" t="s">
        <v>978</v>
      </c>
    </row>
    <row r="606" spans="1:102">
      <c r="A606" s="739">
        <f t="shared" si="4134"/>
        <v>10225499.795242595</v>
      </c>
      <c r="B606" s="659">
        <f t="shared" ref="B606:D606" si="4135">SUM(B594:B605)</f>
        <v>2905953.5970451459</v>
      </c>
      <c r="C606" s="659">
        <f t="shared" si="4135"/>
        <v>5907212.2461190447</v>
      </c>
      <c r="D606" s="659">
        <f t="shared" si="4135"/>
        <v>1412333.9520784046</v>
      </c>
      <c r="E606" s="730"/>
    </row>
    <row r="607" spans="1:102">
      <c r="A607" s="740"/>
      <c r="B607" s="736">
        <f>B606/$A606</f>
        <v>0.28418694980534237</v>
      </c>
      <c r="C607" s="736">
        <f>C606/$A606</f>
        <v>0.57769423151984911</v>
      </c>
      <c r="D607" s="736">
        <f>D606/$A606</f>
        <v>0.13811881867480863</v>
      </c>
      <c r="E607" s="730"/>
    </row>
    <row r="608" spans="1:102" ht="15.75" thickBot="1">
      <c r="A608" s="741"/>
      <c r="B608" s="742"/>
      <c r="C608" s="743"/>
      <c r="D608" s="742"/>
      <c r="E608" s="731"/>
    </row>
  </sheetData>
  <mergeCells count="4">
    <mergeCell ref="BZ4:CX4"/>
    <mergeCell ref="BA4:BY4"/>
    <mergeCell ref="C4:AA4"/>
    <mergeCell ref="AB4:AZ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5189-D40C-4A08-A5E4-1E0264DBE7C5}">
  <dimension ref="A1:KV118"/>
  <sheetViews>
    <sheetView workbookViewId="0">
      <selection activeCell="A2" sqref="A2"/>
    </sheetView>
  </sheetViews>
  <sheetFormatPr defaultRowHeight="15"/>
  <cols>
    <col min="1" max="1" width="18" customWidth="1"/>
    <col min="2" max="2" width="25.42578125" customWidth="1"/>
    <col min="3" max="4" width="24.140625" customWidth="1"/>
    <col min="5" max="5" width="14.28515625" bestFit="1" customWidth="1"/>
    <col min="6" max="37" width="9.42578125" bestFit="1" customWidth="1"/>
    <col min="38" max="104" width="14.28515625" style="125" bestFit="1" customWidth="1"/>
    <col min="105" max="308" width="13.42578125" style="125" bestFit="1" customWidth="1"/>
    <col min="309" max="16384" width="9.140625" style="125"/>
  </cols>
  <sheetData>
    <row r="1" spans="1:308" ht="21">
      <c r="A1" s="862" t="s">
        <v>1238</v>
      </c>
      <c r="B1" s="862"/>
      <c r="C1" s="862"/>
      <c r="D1" s="862"/>
      <c r="E1" s="862"/>
      <c r="F1" s="862"/>
      <c r="G1" s="862"/>
      <c r="H1" s="862"/>
      <c r="I1" s="862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</row>
    <row r="2" spans="1:308" ht="18.75">
      <c r="A2" s="17" t="s">
        <v>89</v>
      </c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08">
      <c r="A3" s="414" t="s">
        <v>1239</v>
      </c>
      <c r="B3" s="411" t="s">
        <v>1240</v>
      </c>
      <c r="C3" s="628" t="s">
        <v>1241</v>
      </c>
      <c r="D3" s="628"/>
      <c r="E3" s="418">
        <v>2028</v>
      </c>
      <c r="F3" s="418">
        <v>2029</v>
      </c>
      <c r="G3" s="418">
        <v>2030</v>
      </c>
      <c r="H3" s="418">
        <v>2031</v>
      </c>
      <c r="I3" s="418">
        <v>2032</v>
      </c>
      <c r="J3" s="418">
        <v>2033</v>
      </c>
      <c r="K3" s="418">
        <v>2034</v>
      </c>
      <c r="L3" s="418">
        <v>2035</v>
      </c>
      <c r="M3" s="418">
        <v>2036</v>
      </c>
      <c r="N3" s="418">
        <v>2037</v>
      </c>
      <c r="O3" s="418">
        <v>2038</v>
      </c>
      <c r="P3" s="418">
        <v>2039</v>
      </c>
      <c r="Q3" s="418">
        <f>P3+1</f>
        <v>2040</v>
      </c>
      <c r="R3" s="418">
        <f t="shared" ref="R3:AC3" si="0">Q3+1</f>
        <v>2041</v>
      </c>
      <c r="S3" s="418">
        <f t="shared" si="0"/>
        <v>2042</v>
      </c>
      <c r="T3" s="418">
        <f t="shared" si="0"/>
        <v>2043</v>
      </c>
      <c r="U3" s="418">
        <f t="shared" si="0"/>
        <v>2044</v>
      </c>
      <c r="V3" s="418">
        <f t="shared" si="0"/>
        <v>2045</v>
      </c>
      <c r="W3" s="418">
        <f t="shared" si="0"/>
        <v>2046</v>
      </c>
      <c r="X3" s="418">
        <f t="shared" si="0"/>
        <v>2047</v>
      </c>
      <c r="Y3" s="418">
        <f t="shared" si="0"/>
        <v>2048</v>
      </c>
      <c r="Z3" s="418">
        <f t="shared" si="0"/>
        <v>2049</v>
      </c>
      <c r="AA3" s="418">
        <f t="shared" si="0"/>
        <v>2050</v>
      </c>
      <c r="AB3" s="418">
        <f t="shared" si="0"/>
        <v>2051</v>
      </c>
      <c r="AC3" s="418">
        <f t="shared" si="0"/>
        <v>2052</v>
      </c>
      <c r="AD3" s="418">
        <f t="shared" ref="AD3" si="1">AC3+1</f>
        <v>2053</v>
      </c>
      <c r="AE3" s="418"/>
      <c r="AF3" s="418"/>
      <c r="AG3" s="418"/>
      <c r="AH3" s="418"/>
      <c r="AI3" s="418"/>
      <c r="AJ3" s="418"/>
      <c r="AK3" s="418"/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92"/>
      <c r="BC3" s="392"/>
      <c r="BD3" s="392"/>
      <c r="BE3" s="392"/>
      <c r="BF3" s="392"/>
      <c r="BG3" s="392"/>
      <c r="BH3" s="392"/>
      <c r="BI3" s="392"/>
      <c r="BJ3" s="392"/>
      <c r="BK3" s="392"/>
      <c r="BL3" s="392"/>
      <c r="BM3" s="392"/>
      <c r="BN3" s="392"/>
      <c r="BO3" s="392"/>
      <c r="BP3" s="392"/>
      <c r="BQ3" s="392"/>
      <c r="BR3" s="392"/>
      <c r="BS3" s="392"/>
      <c r="BT3" s="392"/>
      <c r="BU3" s="392"/>
      <c r="BV3" s="392"/>
      <c r="BW3" s="392"/>
      <c r="BX3" s="392"/>
      <c r="BY3" s="392"/>
      <c r="BZ3" s="392"/>
      <c r="CA3" s="392"/>
      <c r="CB3" s="392"/>
      <c r="CC3" s="392"/>
      <c r="CD3" s="392"/>
      <c r="CE3" s="392"/>
      <c r="CF3" s="392"/>
      <c r="CG3" s="392"/>
      <c r="CH3" s="392"/>
      <c r="CI3" s="392"/>
      <c r="CJ3" s="392"/>
      <c r="CK3" s="392"/>
      <c r="CL3" s="392"/>
      <c r="CM3" s="392"/>
      <c r="CN3" s="392"/>
      <c r="CO3" s="392"/>
      <c r="CP3" s="392"/>
      <c r="CQ3" s="392"/>
      <c r="CR3" s="392"/>
      <c r="CS3" s="392"/>
      <c r="CT3" s="392"/>
      <c r="CU3" s="392"/>
      <c r="CV3" s="392"/>
      <c r="CW3" s="392"/>
      <c r="CX3" s="392"/>
      <c r="CY3" s="392"/>
      <c r="CZ3" s="392"/>
      <c r="DA3" s="392"/>
      <c r="DB3" s="392"/>
      <c r="DC3" s="392"/>
      <c r="DD3" s="392"/>
      <c r="DE3" s="392"/>
      <c r="DF3" s="392"/>
      <c r="DG3" s="392"/>
      <c r="DH3" s="392"/>
      <c r="DI3" s="392"/>
      <c r="DJ3" s="392"/>
      <c r="DK3" s="392"/>
      <c r="DL3" s="392"/>
      <c r="DM3" s="392"/>
      <c r="DN3" s="392"/>
      <c r="DO3" s="392"/>
      <c r="DP3" s="392"/>
      <c r="DQ3" s="392"/>
      <c r="DR3" s="392"/>
      <c r="DS3" s="392"/>
      <c r="DT3" s="392"/>
      <c r="DU3" s="392"/>
      <c r="DV3" s="392"/>
      <c r="DW3" s="392"/>
      <c r="DX3" s="392"/>
      <c r="DY3" s="392"/>
      <c r="DZ3" s="392"/>
      <c r="EA3" s="392"/>
      <c r="EB3" s="392"/>
      <c r="EC3" s="392"/>
      <c r="ED3" s="392"/>
      <c r="EE3" s="392"/>
      <c r="EF3" s="392"/>
      <c r="EG3" s="392"/>
      <c r="EH3" s="392"/>
      <c r="EI3" s="392"/>
      <c r="EJ3" s="392"/>
      <c r="EK3" s="392"/>
      <c r="EL3" s="392"/>
      <c r="EM3" s="392"/>
      <c r="EN3" s="392"/>
      <c r="EO3" s="392"/>
      <c r="EP3" s="392"/>
      <c r="EQ3" s="392"/>
      <c r="ER3" s="392"/>
      <c r="ES3" s="392"/>
      <c r="ET3" s="392"/>
      <c r="EU3" s="392"/>
      <c r="EV3" s="392"/>
      <c r="EW3" s="392"/>
      <c r="EX3" s="392"/>
      <c r="EY3" s="392"/>
      <c r="EZ3" s="392"/>
      <c r="FA3" s="392"/>
      <c r="FB3" s="392"/>
      <c r="FC3" s="392"/>
      <c r="FD3" s="392"/>
      <c r="FE3" s="392"/>
      <c r="FF3" s="392"/>
      <c r="FG3" s="392"/>
      <c r="FH3" s="392"/>
      <c r="FI3" s="392"/>
      <c r="FJ3" s="392"/>
      <c r="FK3" s="392"/>
      <c r="FL3" s="392"/>
      <c r="FM3" s="392"/>
      <c r="FN3" s="392"/>
      <c r="FO3" s="392"/>
      <c r="FP3" s="392"/>
      <c r="FQ3" s="392"/>
      <c r="FR3" s="392"/>
      <c r="FS3" s="392"/>
      <c r="FT3" s="392"/>
      <c r="FU3" s="392"/>
      <c r="FV3" s="392"/>
      <c r="FW3" s="392"/>
      <c r="FX3" s="392"/>
      <c r="FY3" s="392"/>
      <c r="FZ3" s="392"/>
      <c r="GA3" s="392"/>
      <c r="GB3" s="392"/>
      <c r="GC3" s="392"/>
      <c r="GD3" s="392"/>
      <c r="GE3" s="392"/>
    </row>
    <row r="4" spans="1:308">
      <c r="A4" s="411"/>
      <c r="B4" s="411"/>
      <c r="C4" s="411"/>
      <c r="D4" s="411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</row>
    <row r="5" spans="1:308">
      <c r="A5" s="411"/>
      <c r="B5" s="411"/>
      <c r="C5" s="411"/>
      <c r="D5" s="411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422"/>
      <c r="Z5" s="422"/>
      <c r="AA5" s="422"/>
      <c r="AB5" s="422"/>
      <c r="AC5" s="422"/>
      <c r="AD5" s="422"/>
      <c r="AE5" s="422"/>
      <c r="AF5" s="422"/>
      <c r="AG5" s="422"/>
      <c r="AH5" s="422"/>
      <c r="AI5" s="422"/>
      <c r="AJ5" s="422"/>
      <c r="AK5" s="422"/>
    </row>
    <row r="6" spans="1:308">
      <c r="A6" s="411"/>
      <c r="B6" s="411" t="s">
        <v>1242</v>
      </c>
      <c r="C6" s="411"/>
      <c r="D6" s="411"/>
      <c r="E6" s="423"/>
      <c r="F6" s="423">
        <f>Inputs!E72</f>
        <v>0.01</v>
      </c>
      <c r="G6" s="423">
        <f t="shared" ref="G6:R6" si="2">F6</f>
        <v>0.01</v>
      </c>
      <c r="H6" s="423">
        <f t="shared" si="2"/>
        <v>0.01</v>
      </c>
      <c r="I6" s="423">
        <f t="shared" si="2"/>
        <v>0.01</v>
      </c>
      <c r="J6" s="423">
        <f t="shared" si="2"/>
        <v>0.01</v>
      </c>
      <c r="K6" s="423">
        <f t="shared" si="2"/>
        <v>0.01</v>
      </c>
      <c r="L6" s="423">
        <f t="shared" si="2"/>
        <v>0.01</v>
      </c>
      <c r="M6" s="423">
        <f t="shared" si="2"/>
        <v>0.01</v>
      </c>
      <c r="N6" s="423">
        <f t="shared" si="2"/>
        <v>0.01</v>
      </c>
      <c r="O6" s="423">
        <f t="shared" si="2"/>
        <v>0.01</v>
      </c>
      <c r="P6" s="423">
        <f t="shared" si="2"/>
        <v>0.01</v>
      </c>
      <c r="Q6" s="423">
        <f t="shared" si="2"/>
        <v>0.01</v>
      </c>
      <c r="R6" s="423">
        <f t="shared" si="2"/>
        <v>0.01</v>
      </c>
      <c r="S6" s="423">
        <f t="shared" ref="S6" si="3">R6</f>
        <v>0.01</v>
      </c>
      <c r="T6" s="423">
        <f t="shared" ref="T6" si="4">S6</f>
        <v>0.01</v>
      </c>
      <c r="U6" s="423">
        <f t="shared" ref="U6" si="5">T6</f>
        <v>0.01</v>
      </c>
      <c r="V6" s="423">
        <f t="shared" ref="V6" si="6">U6</f>
        <v>0.01</v>
      </c>
      <c r="W6" s="423">
        <f t="shared" ref="W6" si="7">V6</f>
        <v>0.01</v>
      </c>
      <c r="X6" s="423">
        <f t="shared" ref="X6" si="8">W6</f>
        <v>0.01</v>
      </c>
      <c r="Y6" s="423">
        <f t="shared" ref="Y6" si="9">X6</f>
        <v>0.01</v>
      </c>
      <c r="Z6" s="423">
        <f t="shared" ref="Z6" si="10">Y6</f>
        <v>0.01</v>
      </c>
      <c r="AA6" s="423">
        <f t="shared" ref="AA6" si="11">Z6</f>
        <v>0.01</v>
      </c>
      <c r="AB6" s="423">
        <f t="shared" ref="AB6" si="12">AA6</f>
        <v>0.01</v>
      </c>
      <c r="AC6" s="423">
        <f t="shared" ref="AC6:AD6" si="13">AB6</f>
        <v>0.01</v>
      </c>
      <c r="AD6" s="423">
        <f t="shared" si="13"/>
        <v>0.01</v>
      </c>
      <c r="AE6" s="423"/>
      <c r="AF6" s="423"/>
      <c r="AG6" s="423"/>
      <c r="AH6" s="423"/>
      <c r="AI6" s="423"/>
      <c r="AJ6" s="423"/>
      <c r="AK6" s="423"/>
    </row>
    <row r="7" spans="1:308">
      <c r="A7" s="861" t="s">
        <v>920</v>
      </c>
      <c r="B7" s="411" t="s">
        <v>1192</v>
      </c>
      <c r="C7" s="629">
        <f>SUM(E7:AK7)</f>
        <v>1866.0882936499916</v>
      </c>
      <c r="D7" s="629"/>
      <c r="E7" s="412">
        <f>'Detailed Production Projections'!B542/1000000</f>
        <v>63.202316057354871</v>
      </c>
      <c r="F7" s="412">
        <f t="shared" ref="F7:R7" si="14">E7*(1+F6)</f>
        <v>63.834339217928417</v>
      </c>
      <c r="G7" s="412">
        <f t="shared" si="14"/>
        <v>64.472682610107697</v>
      </c>
      <c r="H7" s="412">
        <f t="shared" si="14"/>
        <v>65.117409436208774</v>
      </c>
      <c r="I7" s="412">
        <f t="shared" si="14"/>
        <v>65.768583530570865</v>
      </c>
      <c r="J7" s="412">
        <f t="shared" si="14"/>
        <v>66.426269365876578</v>
      </c>
      <c r="K7" s="412">
        <f t="shared" si="14"/>
        <v>67.090532059535349</v>
      </c>
      <c r="L7" s="412">
        <f t="shared" si="14"/>
        <v>67.761437380130701</v>
      </c>
      <c r="M7" s="412">
        <f t="shared" si="14"/>
        <v>68.439051753932006</v>
      </c>
      <c r="N7" s="412">
        <f t="shared" si="14"/>
        <v>69.123442271471333</v>
      </c>
      <c r="O7" s="412">
        <f t="shared" si="14"/>
        <v>69.814676694186048</v>
      </c>
      <c r="P7" s="412">
        <f t="shared" si="14"/>
        <v>70.512823461127908</v>
      </c>
      <c r="Q7" s="412">
        <f t="shared" si="14"/>
        <v>71.217951695739188</v>
      </c>
      <c r="R7" s="412">
        <f t="shared" si="14"/>
        <v>71.93013121269658</v>
      </c>
      <c r="S7" s="412">
        <f t="shared" ref="S7" si="15">R7*(1+S6)</f>
        <v>72.649432524823553</v>
      </c>
      <c r="T7" s="412">
        <f t="shared" ref="T7" si="16">S7*(1+T6)</f>
        <v>73.375926850071792</v>
      </c>
      <c r="U7" s="412">
        <f t="shared" ref="U7" si="17">T7*(1+U6)</f>
        <v>74.109686118572512</v>
      </c>
      <c r="V7" s="412">
        <f t="shared" ref="V7" si="18">U7*(1+V6)</f>
        <v>74.850782979758236</v>
      </c>
      <c r="W7" s="412">
        <f t="shared" ref="W7" si="19">V7*(1+W6)</f>
        <v>75.599290809555825</v>
      </c>
      <c r="X7" s="412">
        <f t="shared" ref="X7" si="20">W7*(1+X6)</f>
        <v>76.355283717651389</v>
      </c>
      <c r="Y7" s="412">
        <f t="shared" ref="Y7" si="21">X7*(1+Y6)</f>
        <v>77.118836554827908</v>
      </c>
      <c r="Z7" s="412">
        <f t="shared" ref="Z7" si="22">Y7*(1+Z6)</f>
        <v>77.890024920376192</v>
      </c>
      <c r="AA7" s="412">
        <f t="shared" ref="AA7" si="23">Z7*(1+AA6)</f>
        <v>78.66892516957995</v>
      </c>
      <c r="AB7" s="412">
        <f t="shared" ref="AB7" si="24">AA7*(1+AB6)</f>
        <v>79.455614421275754</v>
      </c>
      <c r="AC7" s="412">
        <f t="shared" ref="AC7:AD7" si="25">AB7*(1+AC6)</f>
        <v>80.250170565488517</v>
      </c>
      <c r="AD7" s="412">
        <f t="shared" si="25"/>
        <v>81.052672271143408</v>
      </c>
      <c r="AE7" s="412"/>
      <c r="AF7" s="412"/>
      <c r="AG7" s="412"/>
      <c r="AH7" s="412"/>
      <c r="AI7" s="412"/>
      <c r="AJ7" s="412"/>
      <c r="AK7" s="412"/>
      <c r="AL7" s="385"/>
      <c r="AM7" s="385"/>
      <c r="AN7" s="385"/>
      <c r="AO7" s="385"/>
      <c r="AP7" s="385"/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5"/>
      <c r="BC7" s="385"/>
      <c r="BD7" s="385"/>
      <c r="BE7" s="385"/>
      <c r="BF7" s="385"/>
      <c r="BG7" s="385"/>
      <c r="BH7" s="385"/>
      <c r="BI7" s="385"/>
      <c r="BJ7" s="385"/>
      <c r="BK7" s="385"/>
      <c r="BL7" s="385"/>
      <c r="BM7" s="385"/>
      <c r="BN7" s="385"/>
      <c r="BO7" s="385"/>
      <c r="BP7" s="385"/>
      <c r="BQ7" s="385"/>
      <c r="BR7" s="385"/>
      <c r="BS7" s="385"/>
      <c r="BT7" s="385"/>
      <c r="BU7" s="385"/>
      <c r="BV7" s="385"/>
      <c r="BW7" s="385"/>
      <c r="BX7" s="385"/>
      <c r="BY7" s="385"/>
      <c r="BZ7" s="385"/>
      <c r="CA7" s="385"/>
      <c r="CB7" s="385"/>
      <c r="CC7" s="385"/>
      <c r="CD7" s="385"/>
      <c r="CE7" s="385"/>
      <c r="CF7" s="385"/>
      <c r="CG7" s="385"/>
      <c r="CH7" s="385"/>
      <c r="CI7" s="385"/>
      <c r="CJ7" s="385"/>
      <c r="CK7" s="385"/>
      <c r="CL7" s="385"/>
      <c r="CM7" s="385"/>
      <c r="CN7" s="385"/>
      <c r="CO7" s="385"/>
      <c r="CP7" s="385"/>
      <c r="CQ7" s="385"/>
      <c r="CR7" s="385"/>
      <c r="CS7" s="385"/>
      <c r="CT7" s="385"/>
      <c r="CU7" s="385"/>
      <c r="CV7" s="385"/>
      <c r="CW7" s="385"/>
      <c r="CX7" s="385"/>
      <c r="CY7" s="385"/>
      <c r="CZ7" s="385"/>
      <c r="DA7" s="385"/>
      <c r="DB7" s="385"/>
      <c r="DC7" s="385"/>
      <c r="DD7" s="385"/>
      <c r="DE7" s="385"/>
      <c r="DF7" s="385"/>
      <c r="DG7" s="385"/>
      <c r="DH7" s="385"/>
      <c r="DI7" s="385"/>
      <c r="DJ7" s="385"/>
      <c r="DK7" s="385"/>
      <c r="DL7" s="385"/>
      <c r="DM7" s="385"/>
      <c r="DN7" s="385"/>
      <c r="DO7" s="385"/>
      <c r="DP7" s="385"/>
      <c r="DQ7" s="385"/>
      <c r="DR7" s="385"/>
      <c r="DS7" s="385"/>
      <c r="DT7" s="385"/>
      <c r="DU7" s="385"/>
      <c r="DV7" s="385"/>
      <c r="DW7" s="385"/>
      <c r="DX7" s="385"/>
      <c r="DY7" s="385"/>
      <c r="DZ7" s="385"/>
      <c r="EA7" s="385"/>
      <c r="EB7" s="385"/>
      <c r="EC7" s="385"/>
      <c r="ED7" s="385"/>
      <c r="EE7" s="385"/>
      <c r="EF7" s="385"/>
      <c r="EG7" s="385"/>
      <c r="EH7" s="385"/>
      <c r="EI7" s="385"/>
      <c r="EJ7" s="385"/>
      <c r="EK7" s="385"/>
      <c r="EL7" s="385"/>
      <c r="EM7" s="385"/>
      <c r="EN7" s="385"/>
      <c r="EO7" s="385"/>
      <c r="EP7" s="385"/>
      <c r="EQ7" s="385"/>
      <c r="ER7" s="385"/>
      <c r="ES7" s="385"/>
      <c r="ET7" s="385"/>
      <c r="EU7" s="385"/>
      <c r="EV7" s="385"/>
      <c r="EW7" s="385"/>
      <c r="EX7" s="385"/>
      <c r="EY7" s="385"/>
      <c r="EZ7" s="385"/>
      <c r="FA7" s="385"/>
      <c r="FB7" s="385"/>
      <c r="FC7" s="385"/>
      <c r="FD7" s="385"/>
      <c r="FE7" s="385"/>
      <c r="FF7" s="385"/>
      <c r="FG7" s="385"/>
      <c r="FH7" s="385"/>
      <c r="FI7" s="385"/>
      <c r="FJ7" s="385"/>
      <c r="FK7" s="385"/>
      <c r="FL7" s="385"/>
      <c r="FM7" s="385"/>
      <c r="FN7" s="385"/>
      <c r="FO7" s="385"/>
      <c r="FP7" s="385"/>
      <c r="FQ7" s="385"/>
      <c r="FR7" s="385"/>
      <c r="FS7" s="385"/>
      <c r="FT7" s="385"/>
      <c r="FU7" s="385"/>
      <c r="FV7" s="385"/>
      <c r="FW7" s="385"/>
      <c r="FX7" s="385"/>
      <c r="FY7" s="385"/>
      <c r="FZ7" s="385"/>
      <c r="GA7" s="385"/>
      <c r="GB7" s="385"/>
      <c r="GC7" s="385"/>
      <c r="GD7" s="385"/>
      <c r="GE7" s="385"/>
      <c r="GF7" s="385"/>
      <c r="GG7" s="385"/>
      <c r="GH7" s="385"/>
      <c r="GI7" s="385"/>
      <c r="GJ7" s="385"/>
      <c r="GK7" s="385"/>
      <c r="GL7" s="385"/>
      <c r="GM7" s="385"/>
      <c r="GN7" s="385"/>
      <c r="GO7" s="385"/>
      <c r="GP7" s="385"/>
      <c r="GQ7" s="385"/>
      <c r="GR7" s="385"/>
      <c r="GS7" s="385"/>
      <c r="GT7" s="385"/>
      <c r="GU7" s="385"/>
      <c r="GV7" s="385"/>
      <c r="GW7" s="385"/>
      <c r="GX7" s="385"/>
      <c r="GY7" s="385"/>
      <c r="GZ7" s="385"/>
      <c r="HA7" s="385"/>
      <c r="HB7" s="385"/>
      <c r="HC7" s="385"/>
      <c r="HD7" s="385"/>
      <c r="HE7" s="385"/>
      <c r="HF7" s="385"/>
      <c r="HG7" s="385"/>
      <c r="HH7" s="385"/>
      <c r="HI7" s="385"/>
      <c r="HJ7" s="385"/>
      <c r="HK7" s="385"/>
      <c r="HL7" s="385"/>
      <c r="HM7" s="385"/>
      <c r="HN7" s="385"/>
      <c r="HO7" s="385"/>
      <c r="HP7" s="385"/>
      <c r="HQ7" s="385"/>
      <c r="HR7" s="385"/>
      <c r="HS7" s="385"/>
      <c r="HT7" s="385"/>
      <c r="HU7" s="385"/>
      <c r="HV7" s="385"/>
      <c r="HW7" s="385"/>
      <c r="HX7" s="385"/>
      <c r="HY7" s="385"/>
      <c r="HZ7" s="385"/>
      <c r="IA7" s="385"/>
      <c r="IB7" s="385"/>
      <c r="IC7" s="385"/>
      <c r="ID7" s="385"/>
      <c r="IE7" s="385"/>
      <c r="IF7" s="385"/>
      <c r="IG7" s="385"/>
      <c r="IH7" s="385"/>
      <c r="II7" s="385"/>
      <c r="IJ7" s="385"/>
      <c r="IK7" s="385"/>
      <c r="IL7" s="385"/>
      <c r="IM7" s="385"/>
      <c r="IN7" s="385"/>
      <c r="IO7" s="385"/>
      <c r="IP7" s="385"/>
      <c r="IQ7" s="385"/>
      <c r="IR7" s="385"/>
      <c r="IS7" s="385"/>
      <c r="IT7" s="385"/>
      <c r="IU7" s="385"/>
      <c r="IV7" s="385"/>
      <c r="IW7" s="385"/>
      <c r="IX7" s="385"/>
      <c r="IY7" s="385"/>
      <c r="IZ7" s="385"/>
      <c r="JA7" s="385"/>
      <c r="JB7" s="385"/>
      <c r="JC7" s="385"/>
      <c r="JD7" s="385"/>
      <c r="JE7" s="385"/>
      <c r="JF7" s="385"/>
      <c r="JG7" s="385"/>
      <c r="JH7" s="385"/>
      <c r="JI7" s="385"/>
      <c r="JJ7" s="385"/>
      <c r="JK7" s="385"/>
      <c r="JL7" s="385"/>
      <c r="JM7" s="385"/>
      <c r="JN7" s="385"/>
      <c r="JO7" s="385"/>
      <c r="JP7" s="385"/>
      <c r="JQ7" s="385"/>
      <c r="JR7" s="385"/>
      <c r="JS7" s="385"/>
      <c r="JT7" s="385"/>
      <c r="JU7" s="385"/>
      <c r="JV7" s="385"/>
      <c r="JW7" s="385"/>
      <c r="JX7" s="385"/>
      <c r="JY7" s="385"/>
      <c r="JZ7" s="385"/>
      <c r="KA7" s="385"/>
      <c r="KB7" s="385"/>
      <c r="KC7" s="385"/>
      <c r="KD7" s="385"/>
      <c r="KE7" s="385"/>
      <c r="KF7" s="385"/>
      <c r="KG7" s="385"/>
      <c r="KH7" s="385"/>
      <c r="KI7" s="385"/>
      <c r="KJ7" s="385"/>
      <c r="KK7" s="385"/>
      <c r="KL7" s="385"/>
      <c r="KM7" s="385"/>
      <c r="KN7" s="385"/>
      <c r="KO7" s="385"/>
      <c r="KP7" s="385"/>
      <c r="KQ7" s="385"/>
      <c r="KR7" s="385"/>
      <c r="KS7" s="385"/>
      <c r="KT7" s="385"/>
      <c r="KU7" s="385"/>
      <c r="KV7" s="385"/>
    </row>
    <row r="8" spans="1:308">
      <c r="A8" s="861"/>
      <c r="B8" s="411" t="s">
        <v>1243</v>
      </c>
      <c r="C8" s="629">
        <f>SUM(E8:AK8)</f>
        <v>510.02992654761334</v>
      </c>
      <c r="D8" s="629"/>
      <c r="E8" s="412">
        <f>'Production Forecast'!N8/1000000</f>
        <v>19.616535636446674</v>
      </c>
      <c r="F8" s="412">
        <f t="shared" ref="F8:R8" si="26">E8</f>
        <v>19.616535636446674</v>
      </c>
      <c r="G8" s="412">
        <f t="shared" si="26"/>
        <v>19.616535636446674</v>
      </c>
      <c r="H8" s="412">
        <f t="shared" si="26"/>
        <v>19.616535636446674</v>
      </c>
      <c r="I8" s="412">
        <f t="shared" si="26"/>
        <v>19.616535636446674</v>
      </c>
      <c r="J8" s="412">
        <f t="shared" si="26"/>
        <v>19.616535636446674</v>
      </c>
      <c r="K8" s="412">
        <f t="shared" si="26"/>
        <v>19.616535636446674</v>
      </c>
      <c r="L8" s="412">
        <f t="shared" si="26"/>
        <v>19.616535636446674</v>
      </c>
      <c r="M8" s="412">
        <f t="shared" si="26"/>
        <v>19.616535636446674</v>
      </c>
      <c r="N8" s="412">
        <f t="shared" si="26"/>
        <v>19.616535636446674</v>
      </c>
      <c r="O8" s="412">
        <f t="shared" si="26"/>
        <v>19.616535636446674</v>
      </c>
      <c r="P8" s="412">
        <f t="shared" si="26"/>
        <v>19.616535636446674</v>
      </c>
      <c r="Q8" s="412">
        <f t="shared" si="26"/>
        <v>19.616535636446674</v>
      </c>
      <c r="R8" s="412">
        <f t="shared" si="26"/>
        <v>19.616535636446674</v>
      </c>
      <c r="S8" s="412">
        <f t="shared" ref="S8" si="27">R8</f>
        <v>19.616535636446674</v>
      </c>
      <c r="T8" s="412">
        <f t="shared" ref="T8" si="28">S8</f>
        <v>19.616535636446674</v>
      </c>
      <c r="U8" s="412">
        <f t="shared" ref="U8" si="29">T8</f>
        <v>19.616535636446674</v>
      </c>
      <c r="V8" s="412">
        <f t="shared" ref="V8" si="30">U8</f>
        <v>19.616535636446674</v>
      </c>
      <c r="W8" s="412">
        <f t="shared" ref="W8" si="31">V8</f>
        <v>19.616535636446674</v>
      </c>
      <c r="X8" s="412">
        <f t="shared" ref="X8" si="32">W8</f>
        <v>19.616535636446674</v>
      </c>
      <c r="Y8" s="412">
        <f t="shared" ref="Y8" si="33">X8</f>
        <v>19.616535636446674</v>
      </c>
      <c r="Z8" s="412">
        <f t="shared" ref="Z8" si="34">Y8</f>
        <v>19.616535636446674</v>
      </c>
      <c r="AA8" s="412">
        <f t="shared" ref="AA8" si="35">Z8</f>
        <v>19.616535636446674</v>
      </c>
      <c r="AB8" s="412">
        <f t="shared" ref="AB8" si="36">AA8</f>
        <v>19.616535636446674</v>
      </c>
      <c r="AC8" s="412">
        <f t="shared" ref="AC8:AD8" si="37">AB8</f>
        <v>19.616535636446674</v>
      </c>
      <c r="AD8" s="412">
        <f t="shared" si="37"/>
        <v>19.616535636446674</v>
      </c>
      <c r="AE8" s="412"/>
      <c r="AF8" s="412"/>
      <c r="AG8" s="412"/>
      <c r="AH8" s="412"/>
      <c r="AI8" s="412"/>
      <c r="AJ8" s="412"/>
      <c r="AK8" s="412"/>
      <c r="AL8" s="385"/>
      <c r="AM8" s="385"/>
      <c r="AN8" s="385"/>
      <c r="AO8" s="385"/>
      <c r="AP8" s="385"/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5"/>
      <c r="BC8" s="385"/>
      <c r="BD8" s="385"/>
      <c r="BE8" s="385"/>
      <c r="BF8" s="385"/>
      <c r="BG8" s="385"/>
      <c r="BH8" s="385"/>
      <c r="BI8" s="385"/>
      <c r="BJ8" s="385"/>
      <c r="BK8" s="385"/>
      <c r="BL8" s="385"/>
      <c r="BM8" s="385"/>
      <c r="BN8" s="385"/>
      <c r="BO8" s="385"/>
      <c r="BP8" s="385"/>
      <c r="BQ8" s="385"/>
      <c r="BR8" s="385"/>
      <c r="BS8" s="385"/>
      <c r="BT8" s="385"/>
      <c r="BU8" s="385"/>
      <c r="BV8" s="385"/>
      <c r="BW8" s="385"/>
      <c r="BX8" s="385"/>
      <c r="BY8" s="385"/>
      <c r="BZ8" s="385"/>
      <c r="CA8" s="385"/>
      <c r="CB8" s="385"/>
      <c r="CC8" s="385"/>
      <c r="CD8" s="385"/>
      <c r="CE8" s="385"/>
      <c r="CF8" s="385"/>
      <c r="CG8" s="385"/>
      <c r="CH8" s="385"/>
      <c r="CI8" s="385"/>
      <c r="CJ8" s="385"/>
      <c r="CK8" s="385"/>
      <c r="CL8" s="385"/>
      <c r="CM8" s="385"/>
      <c r="CN8" s="385"/>
      <c r="CO8" s="385"/>
      <c r="CP8" s="385"/>
      <c r="CQ8" s="385"/>
      <c r="CR8" s="385"/>
      <c r="CS8" s="385"/>
      <c r="CT8" s="385"/>
      <c r="CU8" s="385"/>
      <c r="CV8" s="385"/>
      <c r="CW8" s="385"/>
      <c r="CX8" s="385"/>
      <c r="CY8" s="385"/>
      <c r="CZ8" s="385"/>
      <c r="DA8" s="385"/>
      <c r="DB8" s="385"/>
      <c r="DC8" s="385"/>
      <c r="DD8" s="385"/>
      <c r="DE8" s="385"/>
      <c r="DF8" s="385"/>
      <c r="DG8" s="385"/>
      <c r="DH8" s="385"/>
      <c r="DI8" s="385"/>
      <c r="DJ8" s="385"/>
      <c r="DK8" s="385"/>
      <c r="DL8" s="385"/>
      <c r="DM8" s="385"/>
      <c r="DN8" s="385"/>
      <c r="DO8" s="385"/>
      <c r="DP8" s="385"/>
      <c r="DQ8" s="385"/>
      <c r="DR8" s="385"/>
      <c r="DS8" s="385"/>
      <c r="DT8" s="385"/>
      <c r="DU8" s="385"/>
      <c r="DV8" s="385"/>
      <c r="DW8" s="385"/>
      <c r="DX8" s="385"/>
      <c r="DY8" s="385"/>
      <c r="DZ8" s="385"/>
      <c r="EA8" s="385"/>
      <c r="EB8" s="385"/>
      <c r="EC8" s="385"/>
      <c r="ED8" s="385"/>
      <c r="EE8" s="385"/>
      <c r="EF8" s="385"/>
      <c r="EG8" s="385"/>
      <c r="EH8" s="385"/>
      <c r="EI8" s="385"/>
      <c r="EJ8" s="385"/>
      <c r="EK8" s="385"/>
      <c r="EL8" s="385"/>
      <c r="EM8" s="385"/>
      <c r="EN8" s="385"/>
      <c r="EO8" s="385"/>
      <c r="EP8" s="385"/>
      <c r="EQ8" s="385"/>
      <c r="ER8" s="385"/>
      <c r="ES8" s="385"/>
      <c r="ET8" s="385"/>
      <c r="EU8" s="385"/>
      <c r="EV8" s="385"/>
      <c r="EW8" s="385"/>
      <c r="EX8" s="385"/>
      <c r="EY8" s="385"/>
      <c r="EZ8" s="385"/>
      <c r="FA8" s="385"/>
      <c r="FB8" s="385"/>
      <c r="FC8" s="385"/>
      <c r="FD8" s="385"/>
      <c r="FE8" s="385"/>
      <c r="FF8" s="385"/>
      <c r="FG8" s="385"/>
      <c r="FH8" s="385"/>
      <c r="FI8" s="385"/>
      <c r="FJ8" s="385"/>
      <c r="FK8" s="385"/>
      <c r="FL8" s="385"/>
      <c r="FM8" s="385"/>
      <c r="FN8" s="385"/>
      <c r="FO8" s="385"/>
      <c r="FP8" s="385"/>
      <c r="FQ8" s="385"/>
      <c r="FR8" s="385"/>
      <c r="FS8" s="385"/>
      <c r="FT8" s="385"/>
      <c r="FU8" s="385"/>
      <c r="FV8" s="385"/>
      <c r="FW8" s="385"/>
      <c r="FX8" s="385"/>
      <c r="FY8" s="385"/>
      <c r="FZ8" s="385"/>
      <c r="GA8" s="385"/>
      <c r="GB8" s="385"/>
      <c r="GC8" s="385"/>
      <c r="GD8" s="385"/>
      <c r="GE8" s="385"/>
      <c r="GF8" s="385"/>
      <c r="GG8" s="385"/>
      <c r="GH8" s="385"/>
      <c r="GI8" s="385"/>
      <c r="GJ8" s="385"/>
      <c r="GK8" s="385"/>
      <c r="GL8" s="385"/>
      <c r="GM8" s="385"/>
      <c r="GN8" s="385"/>
      <c r="GO8" s="385"/>
      <c r="GP8" s="385"/>
      <c r="GQ8" s="385"/>
      <c r="GR8" s="385"/>
      <c r="GS8" s="385"/>
      <c r="GT8" s="385"/>
      <c r="GU8" s="385"/>
      <c r="GV8" s="385"/>
      <c r="GW8" s="385"/>
      <c r="GX8" s="385"/>
      <c r="GY8" s="385"/>
      <c r="GZ8" s="385"/>
      <c r="HA8" s="385"/>
      <c r="HB8" s="385"/>
      <c r="HC8" s="385"/>
      <c r="HD8" s="385"/>
      <c r="HE8" s="385"/>
      <c r="HF8" s="385"/>
      <c r="HG8" s="385"/>
      <c r="HH8" s="385"/>
      <c r="HI8" s="385"/>
      <c r="HJ8" s="385"/>
      <c r="HK8" s="385"/>
      <c r="HL8" s="385"/>
      <c r="HM8" s="385"/>
      <c r="HN8" s="385"/>
      <c r="HO8" s="385"/>
      <c r="HP8" s="385"/>
      <c r="HQ8" s="385"/>
      <c r="HR8" s="385"/>
      <c r="HS8" s="385"/>
      <c r="HT8" s="385"/>
      <c r="HU8" s="385"/>
      <c r="HV8" s="385"/>
      <c r="HW8" s="385"/>
      <c r="HX8" s="385"/>
      <c r="HY8" s="385"/>
      <c r="HZ8" s="385"/>
      <c r="IA8" s="385"/>
      <c r="IB8" s="385"/>
      <c r="IC8" s="385"/>
      <c r="ID8" s="385"/>
      <c r="IE8" s="385"/>
      <c r="IF8" s="385"/>
      <c r="IG8" s="385"/>
      <c r="IH8" s="385"/>
      <c r="II8" s="385"/>
      <c r="IJ8" s="385"/>
      <c r="IK8" s="385"/>
      <c r="IL8" s="385"/>
      <c r="IM8" s="385"/>
      <c r="IN8" s="385"/>
      <c r="IO8" s="385"/>
      <c r="IP8" s="385"/>
      <c r="IQ8" s="385"/>
      <c r="IR8" s="385"/>
      <c r="IS8" s="385"/>
      <c r="IT8" s="385"/>
      <c r="IU8" s="385"/>
      <c r="IV8" s="385"/>
      <c r="IW8" s="385"/>
      <c r="IX8" s="385"/>
      <c r="IY8" s="385"/>
      <c r="IZ8" s="385"/>
      <c r="JA8" s="385"/>
      <c r="JB8" s="385"/>
      <c r="JC8" s="385"/>
      <c r="JD8" s="385"/>
      <c r="JE8" s="385"/>
      <c r="JF8" s="385"/>
      <c r="JG8" s="385"/>
      <c r="JH8" s="385"/>
      <c r="JI8" s="385"/>
      <c r="JJ8" s="385"/>
      <c r="JK8" s="385"/>
      <c r="JL8" s="385"/>
      <c r="JM8" s="385"/>
      <c r="JN8" s="385"/>
      <c r="JO8" s="385"/>
      <c r="JP8" s="385"/>
      <c r="JQ8" s="385"/>
      <c r="JR8" s="385"/>
      <c r="JS8" s="385"/>
      <c r="JT8" s="385"/>
      <c r="JU8" s="385"/>
      <c r="JV8" s="385"/>
      <c r="JW8" s="385"/>
      <c r="JX8" s="385"/>
      <c r="JY8" s="385"/>
      <c r="JZ8" s="385"/>
      <c r="KA8" s="385"/>
      <c r="KB8" s="385"/>
      <c r="KC8" s="385"/>
      <c r="KD8" s="385"/>
      <c r="KE8" s="385"/>
      <c r="KF8" s="385"/>
      <c r="KG8" s="385"/>
      <c r="KH8" s="385"/>
      <c r="KI8" s="385"/>
      <c r="KJ8" s="385"/>
      <c r="KK8" s="385"/>
      <c r="KL8" s="385"/>
      <c r="KM8" s="385"/>
      <c r="KN8" s="385"/>
      <c r="KO8" s="385"/>
      <c r="KP8" s="385"/>
      <c r="KQ8" s="385"/>
      <c r="KR8" s="385"/>
      <c r="KS8" s="385"/>
      <c r="KT8" s="385"/>
      <c r="KU8" s="385"/>
      <c r="KV8" s="385"/>
    </row>
    <row r="9" spans="1:308">
      <c r="A9" s="861"/>
      <c r="B9" s="411" t="s">
        <v>1244</v>
      </c>
      <c r="C9" s="629">
        <f>SUM(E9:AK9)</f>
        <v>1356.058367102378</v>
      </c>
      <c r="D9" s="629"/>
      <c r="E9" s="412">
        <f t="shared" ref="E9:M9" si="38">E7-E8</f>
        <v>43.585780420908193</v>
      </c>
      <c r="F9" s="412">
        <f t="shared" si="38"/>
        <v>44.217803581481746</v>
      </c>
      <c r="G9" s="412">
        <f t="shared" si="38"/>
        <v>44.856146973661026</v>
      </c>
      <c r="H9" s="412">
        <f t="shared" si="38"/>
        <v>45.500873799762104</v>
      </c>
      <c r="I9" s="412">
        <f t="shared" si="38"/>
        <v>46.152047894124195</v>
      </c>
      <c r="J9" s="412">
        <f t="shared" si="38"/>
        <v>46.809733729429908</v>
      </c>
      <c r="K9" s="412">
        <f t="shared" si="38"/>
        <v>47.473996423088678</v>
      </c>
      <c r="L9" s="412">
        <f t="shared" si="38"/>
        <v>48.144901743684031</v>
      </c>
      <c r="M9" s="412">
        <f t="shared" si="38"/>
        <v>48.822516117485335</v>
      </c>
      <c r="N9" s="412">
        <f t="shared" ref="N9:R9" si="39">N7-N8</f>
        <v>49.506906635024663</v>
      </c>
      <c r="O9" s="412">
        <f t="shared" si="39"/>
        <v>50.198141057739377</v>
      </c>
      <c r="P9" s="412">
        <f t="shared" si="39"/>
        <v>50.896287824681238</v>
      </c>
      <c r="Q9" s="412">
        <f t="shared" si="39"/>
        <v>51.601416059292518</v>
      </c>
      <c r="R9" s="412">
        <f t="shared" si="39"/>
        <v>52.313595576249909</v>
      </c>
      <c r="S9" s="412">
        <f t="shared" ref="S9:AC9" si="40">S7-S8</f>
        <v>53.032896888376882</v>
      </c>
      <c r="T9" s="412">
        <f t="shared" si="40"/>
        <v>53.759391213625122</v>
      </c>
      <c r="U9" s="412">
        <f t="shared" si="40"/>
        <v>54.493150482125841</v>
      </c>
      <c r="V9" s="412">
        <f t="shared" si="40"/>
        <v>55.234247343311566</v>
      </c>
      <c r="W9" s="412">
        <f t="shared" si="40"/>
        <v>55.982755173109155</v>
      </c>
      <c r="X9" s="412">
        <f t="shared" si="40"/>
        <v>56.738748081204719</v>
      </c>
      <c r="Y9" s="412">
        <f t="shared" si="40"/>
        <v>57.502300918381238</v>
      </c>
      <c r="Z9" s="412">
        <f t="shared" si="40"/>
        <v>58.273489283929521</v>
      </c>
      <c r="AA9" s="412">
        <f t="shared" si="40"/>
        <v>59.05238953313328</v>
      </c>
      <c r="AB9" s="412">
        <f t="shared" si="40"/>
        <v>59.839078784829084</v>
      </c>
      <c r="AC9" s="412">
        <f t="shared" si="40"/>
        <v>60.633634929041847</v>
      </c>
      <c r="AD9" s="412">
        <f t="shared" ref="AD9" si="41">AD7-AD8</f>
        <v>61.436136634696737</v>
      </c>
      <c r="AE9" s="412"/>
      <c r="AF9" s="412"/>
      <c r="AG9" s="412"/>
      <c r="AH9" s="412"/>
      <c r="AI9" s="412"/>
      <c r="AJ9" s="412"/>
      <c r="AK9" s="412"/>
      <c r="AL9" s="385"/>
      <c r="AM9" s="385"/>
      <c r="AN9" s="385"/>
      <c r="AO9" s="385"/>
      <c r="AP9" s="385"/>
      <c r="AQ9" s="385"/>
      <c r="AR9" s="385"/>
      <c r="AS9" s="385"/>
      <c r="AT9" s="385"/>
      <c r="AU9" s="385"/>
      <c r="AV9" s="385"/>
      <c r="AW9" s="385"/>
      <c r="AX9" s="385"/>
      <c r="AY9" s="385"/>
      <c r="AZ9" s="385"/>
      <c r="BA9" s="385"/>
      <c r="BB9" s="385"/>
      <c r="BC9" s="385"/>
      <c r="BD9" s="385"/>
      <c r="BE9" s="385"/>
      <c r="BF9" s="385"/>
      <c r="BG9" s="385"/>
      <c r="BH9" s="385"/>
      <c r="BI9" s="385"/>
      <c r="BJ9" s="385"/>
      <c r="BK9" s="385"/>
      <c r="BL9" s="385"/>
      <c r="BM9" s="385"/>
      <c r="BN9" s="385"/>
      <c r="BO9" s="385"/>
      <c r="BP9" s="385"/>
      <c r="BQ9" s="385"/>
      <c r="BR9" s="385"/>
      <c r="BS9" s="385"/>
      <c r="BT9" s="385"/>
      <c r="BU9" s="385"/>
      <c r="BV9" s="385"/>
      <c r="BW9" s="385"/>
      <c r="BX9" s="385"/>
      <c r="BY9" s="385"/>
      <c r="BZ9" s="385"/>
      <c r="CA9" s="385"/>
      <c r="CB9" s="385"/>
      <c r="CC9" s="385"/>
      <c r="CD9" s="385"/>
      <c r="CE9" s="385"/>
      <c r="CF9" s="385"/>
      <c r="CG9" s="385"/>
      <c r="CH9" s="385"/>
      <c r="CI9" s="385"/>
      <c r="CJ9" s="385"/>
      <c r="CK9" s="385"/>
      <c r="CL9" s="385"/>
      <c r="CM9" s="385"/>
      <c r="CN9" s="385"/>
      <c r="CO9" s="385"/>
      <c r="CP9" s="385"/>
      <c r="CQ9" s="385"/>
      <c r="CR9" s="385"/>
      <c r="CS9" s="385"/>
      <c r="CT9" s="385"/>
      <c r="CU9" s="385"/>
      <c r="CV9" s="385"/>
      <c r="CW9" s="385"/>
      <c r="CX9" s="385"/>
      <c r="CY9" s="385"/>
      <c r="CZ9" s="385"/>
      <c r="DA9" s="385"/>
      <c r="DB9" s="385"/>
      <c r="DC9" s="385"/>
      <c r="DD9" s="385"/>
      <c r="DE9" s="385"/>
      <c r="DF9" s="385"/>
      <c r="DG9" s="385"/>
      <c r="DH9" s="385"/>
      <c r="DI9" s="385"/>
      <c r="DJ9" s="385"/>
      <c r="DK9" s="385"/>
      <c r="DL9" s="385"/>
      <c r="DM9" s="385"/>
      <c r="DN9" s="385"/>
      <c r="DO9" s="385"/>
      <c r="DP9" s="385"/>
      <c r="DQ9" s="385"/>
      <c r="DR9" s="385"/>
      <c r="DS9" s="385"/>
      <c r="DT9" s="385"/>
      <c r="DU9" s="385"/>
      <c r="DV9" s="385"/>
      <c r="DW9" s="385"/>
      <c r="DX9" s="385"/>
      <c r="DY9" s="385"/>
      <c r="DZ9" s="385"/>
      <c r="EA9" s="385"/>
      <c r="EB9" s="385"/>
      <c r="EC9" s="385"/>
      <c r="ED9" s="385"/>
      <c r="EE9" s="385"/>
      <c r="EF9" s="385"/>
      <c r="EG9" s="385"/>
      <c r="EH9" s="385"/>
      <c r="EI9" s="385"/>
      <c r="EJ9" s="385"/>
      <c r="EK9" s="385"/>
      <c r="EL9" s="385"/>
      <c r="EM9" s="385"/>
      <c r="EN9" s="385"/>
      <c r="EO9" s="385"/>
      <c r="EP9" s="385"/>
      <c r="EQ9" s="385"/>
      <c r="ER9" s="385"/>
      <c r="ES9" s="385"/>
      <c r="ET9" s="385"/>
      <c r="EU9" s="385"/>
      <c r="EV9" s="385"/>
      <c r="EW9" s="385"/>
      <c r="EX9" s="385"/>
      <c r="EY9" s="385"/>
      <c r="EZ9" s="385"/>
      <c r="FA9" s="385"/>
      <c r="FB9" s="385"/>
      <c r="FC9" s="385"/>
      <c r="FD9" s="385"/>
      <c r="FE9" s="385"/>
      <c r="FF9" s="385"/>
      <c r="FG9" s="385"/>
      <c r="FH9" s="385"/>
      <c r="FI9" s="385"/>
      <c r="FJ9" s="385"/>
      <c r="FK9" s="385"/>
      <c r="FL9" s="385"/>
      <c r="FM9" s="385"/>
      <c r="FN9" s="385"/>
      <c r="FO9" s="385"/>
      <c r="FP9" s="385"/>
      <c r="FQ9" s="385"/>
      <c r="FR9" s="385"/>
      <c r="FS9" s="385"/>
      <c r="FT9" s="385"/>
      <c r="FU9" s="385"/>
      <c r="FV9" s="385"/>
      <c r="FW9" s="385"/>
      <c r="FX9" s="385"/>
      <c r="FY9" s="385"/>
      <c r="FZ9" s="385"/>
      <c r="GA9" s="385"/>
      <c r="GB9" s="385"/>
      <c r="GC9" s="385"/>
      <c r="GD9" s="385"/>
      <c r="GE9" s="385"/>
      <c r="GF9" s="385"/>
      <c r="GG9" s="385"/>
      <c r="GH9" s="385"/>
      <c r="GI9" s="385"/>
      <c r="GJ9" s="385"/>
      <c r="GK9" s="385"/>
      <c r="GL9" s="385"/>
      <c r="GM9" s="385"/>
      <c r="GN9" s="385"/>
      <c r="GO9" s="385"/>
      <c r="GP9" s="385"/>
      <c r="GQ9" s="385"/>
      <c r="GR9" s="385"/>
      <c r="GS9" s="385"/>
      <c r="GT9" s="385"/>
      <c r="GU9" s="385"/>
      <c r="GV9" s="385"/>
      <c r="GW9" s="385"/>
      <c r="GX9" s="385"/>
      <c r="GY9" s="385"/>
      <c r="GZ9" s="385"/>
      <c r="HA9" s="385"/>
      <c r="HB9" s="385"/>
      <c r="HC9" s="385"/>
      <c r="HD9" s="385"/>
      <c r="HE9" s="385"/>
      <c r="HF9" s="385"/>
      <c r="HG9" s="385"/>
      <c r="HH9" s="385"/>
      <c r="HI9" s="385"/>
      <c r="HJ9" s="385"/>
      <c r="HK9" s="385"/>
      <c r="HL9" s="385"/>
      <c r="HM9" s="385"/>
      <c r="HN9" s="385"/>
      <c r="HO9" s="385"/>
      <c r="HP9" s="385"/>
      <c r="HQ9" s="385"/>
      <c r="HR9" s="385"/>
      <c r="HS9" s="385"/>
      <c r="HT9" s="385"/>
      <c r="HU9" s="385"/>
      <c r="HV9" s="385"/>
      <c r="HW9" s="385"/>
      <c r="HX9" s="385"/>
      <c r="HY9" s="385"/>
      <c r="HZ9" s="385"/>
      <c r="IA9" s="385"/>
      <c r="IB9" s="385"/>
      <c r="IC9" s="385"/>
      <c r="ID9" s="385"/>
      <c r="IE9" s="385"/>
      <c r="IF9" s="385"/>
      <c r="IG9" s="385"/>
      <c r="IH9" s="385"/>
      <c r="II9" s="385"/>
      <c r="IJ9" s="385"/>
      <c r="IK9" s="385"/>
      <c r="IL9" s="385"/>
      <c r="IM9" s="385"/>
      <c r="IN9" s="385"/>
      <c r="IO9" s="385"/>
      <c r="IP9" s="385"/>
      <c r="IQ9" s="385"/>
      <c r="IR9" s="385"/>
      <c r="IS9" s="385"/>
      <c r="IT9" s="385"/>
      <c r="IU9" s="385"/>
      <c r="IV9" s="385"/>
      <c r="IW9" s="385"/>
      <c r="IX9" s="385"/>
      <c r="IY9" s="385"/>
      <c r="IZ9" s="385"/>
      <c r="JA9" s="385"/>
      <c r="JB9" s="385"/>
      <c r="JC9" s="385"/>
      <c r="JD9" s="385"/>
      <c r="JE9" s="385"/>
      <c r="JF9" s="385"/>
      <c r="JG9" s="385"/>
      <c r="JH9" s="385"/>
      <c r="JI9" s="385"/>
      <c r="JJ9" s="385"/>
      <c r="JK9" s="385"/>
      <c r="JL9" s="385"/>
      <c r="JM9" s="385"/>
      <c r="JN9" s="385"/>
      <c r="JO9" s="385"/>
      <c r="JP9" s="385"/>
      <c r="JQ9" s="385"/>
      <c r="JR9" s="385"/>
      <c r="JS9" s="385"/>
      <c r="JT9" s="385"/>
      <c r="JU9" s="385"/>
      <c r="JV9" s="385"/>
      <c r="JW9" s="385"/>
      <c r="JX9" s="385"/>
      <c r="JY9" s="385"/>
      <c r="JZ9" s="385"/>
      <c r="KA9" s="385"/>
      <c r="KB9" s="385"/>
      <c r="KC9" s="385"/>
      <c r="KD9" s="385"/>
      <c r="KE9" s="385"/>
      <c r="KF9" s="385"/>
      <c r="KG9" s="385"/>
      <c r="KH9" s="385"/>
      <c r="KI9" s="385"/>
      <c r="KJ9" s="385"/>
      <c r="KK9" s="385"/>
      <c r="KL9" s="385"/>
      <c r="KM9" s="385"/>
      <c r="KN9" s="385"/>
      <c r="KO9" s="385"/>
      <c r="KP9" s="385"/>
      <c r="KQ9" s="385"/>
      <c r="KR9" s="385"/>
      <c r="KS9" s="385"/>
      <c r="KT9" s="385"/>
      <c r="KU9" s="385"/>
      <c r="KV9" s="385"/>
    </row>
    <row r="10" spans="1:308">
      <c r="A10" s="861"/>
      <c r="B10" s="411" t="s">
        <v>1245</v>
      </c>
      <c r="C10" s="629">
        <f>SUM(E10:AK10)</f>
        <v>305.91609938554274</v>
      </c>
      <c r="D10" s="629"/>
      <c r="E10" s="412">
        <f>AFS!K7/1000000</f>
        <v>13.701095601993256</v>
      </c>
      <c r="F10" s="412">
        <f>AFS!L7/1000000</f>
        <v>13.628062678464163</v>
      </c>
      <c r="G10" s="412">
        <f>AFS!M7/1000000</f>
        <v>13.492404939413564</v>
      </c>
      <c r="H10" s="412">
        <f>AFS!N7/1000000</f>
        <v>13.358097577345999</v>
      </c>
      <c r="I10" s="412">
        <f>AFS!O7/1000000</f>
        <v>13.225127150212312</v>
      </c>
      <c r="J10" s="412">
        <f>AFS!P7/1000000</f>
        <v>13.093480349769459</v>
      </c>
      <c r="K10" s="412">
        <f>AFS!Q7/1000000</f>
        <v>12.963144000248549</v>
      </c>
      <c r="L10" s="412">
        <f>AFS!R7/1000000</f>
        <v>12.834105057036172</v>
      </c>
      <c r="M10" s="412">
        <f>AFS!S7/1000000</f>
        <v>12.706350605368828</v>
      </c>
      <c r="N10" s="412">
        <f>AFS!T7/1000000</f>
        <v>12.579867859040371</v>
      </c>
      <c r="O10" s="412">
        <f>AFS!U7/1000000</f>
        <v>12.454644159122299</v>
      </c>
      <c r="P10" s="412">
        <f>AFS!V7/1000000</f>
        <v>12.330666972696804</v>
      </c>
      <c r="Q10" s="412">
        <f>AFS!W7/1000000</f>
        <v>12.207923891602427</v>
      </c>
      <c r="R10" s="412">
        <f>AFS!X7/1000000</f>
        <v>12.086402631192199</v>
      </c>
      <c r="S10" s="412">
        <f>AFS!Y7/1000000</f>
        <v>11.96609102910412</v>
      </c>
      <c r="T10" s="412">
        <f>AFS!Z7/1000000</f>
        <v>11.846977044043932</v>
      </c>
      <c r="U10" s="412">
        <f>AFS!AA7/1000000</f>
        <v>11.729048754579944</v>
      </c>
      <c r="V10" s="412">
        <f>AFS!AB7/1000000</f>
        <v>11.612294357949896</v>
      </c>
      <c r="W10" s="412">
        <f>AFS!AC7/1000000</f>
        <v>11.496702168879699</v>
      </c>
      <c r="X10" s="412">
        <f>AFS!AD7/1000000</f>
        <v>11.382260618413914</v>
      </c>
      <c r="Y10" s="412">
        <f>AFS!AE7/1000000</f>
        <v>11.26895825275788</v>
      </c>
      <c r="Z10" s="412">
        <f>AFS!AF7/1000000</f>
        <v>11.156783732131375</v>
      </c>
      <c r="AA10" s="412">
        <f>AFS!AG7/1000000</f>
        <v>11.045725829633673</v>
      </c>
      <c r="AB10" s="412">
        <f>AFS!AH7/1000000</f>
        <v>10.935773430119927</v>
      </c>
      <c r="AC10" s="412">
        <f>AFS!AI7/1000000</f>
        <v>10.814110694421981</v>
      </c>
      <c r="AD10" s="412">
        <f>AFS!AJ7/1000000</f>
        <v>0</v>
      </c>
      <c r="AE10" s="412"/>
      <c r="AF10" s="412"/>
      <c r="AG10" s="412"/>
      <c r="AH10" s="412"/>
      <c r="AI10" s="412"/>
      <c r="AJ10" s="412"/>
      <c r="AK10" s="412"/>
      <c r="AL10" s="385"/>
      <c r="AM10" s="385"/>
      <c r="AN10" s="385"/>
      <c r="AO10" s="385"/>
      <c r="AP10" s="385"/>
      <c r="AQ10" s="385"/>
      <c r="AR10" s="385"/>
      <c r="AS10" s="385"/>
      <c r="AT10" s="385"/>
      <c r="AU10" s="385"/>
      <c r="AV10" s="385"/>
      <c r="AW10" s="385"/>
      <c r="AX10" s="385"/>
      <c r="AY10" s="385"/>
      <c r="AZ10" s="385"/>
      <c r="BA10" s="385"/>
      <c r="BB10" s="385"/>
      <c r="BC10" s="385"/>
      <c r="BD10" s="385"/>
      <c r="BE10" s="385"/>
      <c r="BF10" s="385"/>
      <c r="BG10" s="385"/>
      <c r="BH10" s="385"/>
      <c r="BI10" s="385"/>
      <c r="BJ10" s="385"/>
      <c r="BK10" s="385"/>
      <c r="BL10" s="385"/>
      <c r="BM10" s="385"/>
      <c r="BN10" s="385"/>
      <c r="BO10" s="385"/>
      <c r="BP10" s="385"/>
      <c r="BQ10" s="385"/>
      <c r="BR10" s="385"/>
      <c r="BS10" s="385"/>
      <c r="BT10" s="385"/>
      <c r="BU10" s="385"/>
      <c r="BV10" s="385"/>
      <c r="BW10" s="385"/>
      <c r="BX10" s="385"/>
      <c r="BY10" s="385"/>
      <c r="BZ10" s="385"/>
      <c r="CA10" s="385"/>
      <c r="CB10" s="385"/>
      <c r="CC10" s="385"/>
      <c r="CD10" s="385"/>
      <c r="CE10" s="385"/>
      <c r="CF10" s="385"/>
      <c r="CG10" s="385"/>
      <c r="CH10" s="385"/>
      <c r="CI10" s="385"/>
      <c r="CJ10" s="385"/>
      <c r="CK10" s="385"/>
      <c r="CL10" s="385"/>
      <c r="CM10" s="385"/>
      <c r="CN10" s="385"/>
      <c r="CO10" s="385"/>
      <c r="CP10" s="385"/>
      <c r="CQ10" s="385"/>
      <c r="CR10" s="385"/>
      <c r="CS10" s="385"/>
      <c r="CT10" s="385"/>
      <c r="CU10" s="385"/>
      <c r="CV10" s="385"/>
      <c r="CW10" s="385"/>
      <c r="CX10" s="385"/>
      <c r="CY10" s="385"/>
      <c r="CZ10" s="385"/>
      <c r="DA10" s="385"/>
      <c r="DB10" s="385"/>
      <c r="DC10" s="385"/>
      <c r="DD10" s="385"/>
      <c r="DE10" s="385"/>
      <c r="DF10" s="385"/>
      <c r="DG10" s="385"/>
      <c r="DH10" s="385"/>
      <c r="DI10" s="385"/>
      <c r="DJ10" s="385"/>
      <c r="DK10" s="385"/>
      <c r="DL10" s="385"/>
      <c r="DM10" s="385"/>
      <c r="DN10" s="385"/>
      <c r="DO10" s="385"/>
      <c r="DP10" s="385"/>
      <c r="DQ10" s="385"/>
      <c r="DR10" s="385"/>
      <c r="DS10" s="385"/>
      <c r="DT10" s="385"/>
      <c r="DU10" s="385"/>
      <c r="DV10" s="385"/>
      <c r="DW10" s="385"/>
      <c r="DX10" s="385"/>
      <c r="DY10" s="385"/>
      <c r="DZ10" s="385"/>
      <c r="EA10" s="385"/>
      <c r="EB10" s="385"/>
      <c r="EC10" s="385"/>
      <c r="ED10" s="385"/>
      <c r="EE10" s="385"/>
      <c r="EF10" s="385"/>
      <c r="EG10" s="385"/>
      <c r="EH10" s="385"/>
      <c r="EI10" s="385"/>
      <c r="EJ10" s="385"/>
      <c r="EK10" s="385"/>
      <c r="EL10" s="385"/>
      <c r="EM10" s="385"/>
      <c r="EN10" s="385"/>
      <c r="EO10" s="385"/>
      <c r="EP10" s="385"/>
      <c r="EQ10" s="385"/>
      <c r="ER10" s="385"/>
      <c r="ES10" s="385"/>
      <c r="ET10" s="385"/>
      <c r="EU10" s="385"/>
      <c r="EV10" s="385"/>
      <c r="EW10" s="385"/>
      <c r="EX10" s="385"/>
      <c r="EY10" s="385"/>
      <c r="EZ10" s="385"/>
      <c r="FA10" s="385"/>
      <c r="FB10" s="385"/>
      <c r="FC10" s="385"/>
      <c r="FD10" s="385"/>
      <c r="FE10" s="385"/>
      <c r="FF10" s="385"/>
      <c r="FG10" s="385"/>
      <c r="FH10" s="385"/>
      <c r="FI10" s="385"/>
      <c r="FJ10" s="385"/>
      <c r="FK10" s="385"/>
      <c r="FL10" s="385"/>
      <c r="FM10" s="385"/>
      <c r="FN10" s="385"/>
      <c r="FO10" s="385"/>
      <c r="FP10" s="385"/>
      <c r="FQ10" s="385"/>
      <c r="FR10" s="385"/>
      <c r="FS10" s="385"/>
      <c r="FT10" s="385"/>
      <c r="FU10" s="385"/>
      <c r="FV10" s="385"/>
      <c r="FW10" s="385"/>
      <c r="FX10" s="385"/>
      <c r="FY10" s="385"/>
      <c r="FZ10" s="385"/>
      <c r="GA10" s="385"/>
      <c r="GB10" s="385"/>
      <c r="GC10" s="385"/>
      <c r="GD10" s="385"/>
      <c r="GE10" s="385"/>
      <c r="GF10" s="385"/>
      <c r="GG10" s="385"/>
      <c r="GH10" s="385"/>
      <c r="GI10" s="385"/>
      <c r="GJ10" s="385"/>
      <c r="GK10" s="385"/>
      <c r="GL10" s="385"/>
      <c r="GM10" s="385"/>
      <c r="GN10" s="385"/>
      <c r="GO10" s="385"/>
      <c r="GP10" s="385"/>
      <c r="GQ10" s="385"/>
      <c r="GR10" s="385"/>
      <c r="GS10" s="385"/>
      <c r="GT10" s="385"/>
      <c r="GU10" s="385"/>
      <c r="GV10" s="385"/>
      <c r="GW10" s="385"/>
      <c r="GX10" s="385"/>
      <c r="GY10" s="385"/>
      <c r="GZ10" s="385"/>
      <c r="HA10" s="385"/>
      <c r="HB10" s="385"/>
      <c r="HC10" s="385"/>
      <c r="HD10" s="385"/>
      <c r="HE10" s="385"/>
      <c r="HF10" s="385"/>
      <c r="HG10" s="385"/>
      <c r="HH10" s="385"/>
      <c r="HI10" s="385"/>
      <c r="HJ10" s="385"/>
      <c r="HK10" s="385"/>
      <c r="HL10" s="385"/>
      <c r="HM10" s="385"/>
      <c r="HN10" s="385"/>
      <c r="HO10" s="385"/>
      <c r="HP10" s="385"/>
      <c r="HQ10" s="385"/>
      <c r="HR10" s="385"/>
      <c r="HS10" s="385"/>
      <c r="HT10" s="385"/>
      <c r="HU10" s="385"/>
      <c r="HV10" s="385"/>
      <c r="HW10" s="385"/>
      <c r="HX10" s="385"/>
      <c r="HY10" s="385"/>
      <c r="HZ10" s="385"/>
      <c r="IA10" s="385"/>
      <c r="IB10" s="385"/>
      <c r="IC10" s="385"/>
      <c r="ID10" s="385"/>
      <c r="IE10" s="385"/>
      <c r="IF10" s="385"/>
      <c r="IG10" s="385"/>
      <c r="IH10" s="385"/>
      <c r="II10" s="385"/>
      <c r="IJ10" s="385"/>
      <c r="IK10" s="385"/>
      <c r="IL10" s="385"/>
      <c r="IM10" s="385"/>
      <c r="IN10" s="385"/>
      <c r="IO10" s="385"/>
      <c r="IP10" s="385"/>
      <c r="IQ10" s="385"/>
      <c r="IR10" s="385"/>
      <c r="IS10" s="385"/>
      <c r="IT10" s="385"/>
      <c r="IU10" s="385"/>
      <c r="IV10" s="385"/>
      <c r="IW10" s="385"/>
      <c r="IX10" s="385"/>
      <c r="IY10" s="385"/>
      <c r="IZ10" s="385"/>
      <c r="JA10" s="385"/>
      <c r="JB10" s="385"/>
      <c r="JC10" s="385"/>
      <c r="JD10" s="385"/>
      <c r="JE10" s="385"/>
      <c r="JF10" s="385"/>
      <c r="JG10" s="385"/>
      <c r="JH10" s="385"/>
      <c r="JI10" s="385"/>
      <c r="JJ10" s="385"/>
      <c r="JK10" s="385"/>
      <c r="JL10" s="385"/>
      <c r="JM10" s="385"/>
      <c r="JN10" s="385"/>
      <c r="JO10" s="385"/>
      <c r="JP10" s="385"/>
      <c r="JQ10" s="385"/>
      <c r="JR10" s="385"/>
      <c r="JS10" s="385"/>
      <c r="JT10" s="385"/>
      <c r="JU10" s="385"/>
      <c r="JV10" s="385"/>
      <c r="JW10" s="385"/>
      <c r="JX10" s="385"/>
      <c r="JY10" s="385"/>
      <c r="JZ10" s="385"/>
      <c r="KA10" s="385"/>
      <c r="KB10" s="385"/>
      <c r="KC10" s="385"/>
      <c r="KD10" s="385"/>
      <c r="KE10" s="385"/>
      <c r="KF10" s="385"/>
      <c r="KG10" s="385"/>
      <c r="KH10" s="385"/>
      <c r="KI10" s="385"/>
      <c r="KJ10" s="385"/>
      <c r="KK10" s="385"/>
      <c r="KL10" s="385"/>
      <c r="KM10" s="385"/>
      <c r="KN10" s="385"/>
      <c r="KO10" s="385"/>
      <c r="KP10" s="385"/>
      <c r="KQ10" s="385"/>
      <c r="KR10" s="385"/>
      <c r="KS10" s="385"/>
      <c r="KT10" s="385"/>
      <c r="KU10" s="385"/>
      <c r="KV10" s="385"/>
    </row>
    <row r="11" spans="1:308">
      <c r="A11" s="417"/>
      <c r="B11" s="411" t="s">
        <v>1246</v>
      </c>
      <c r="C11" s="423">
        <f>C10/C9</f>
        <v>0.22559213291034327</v>
      </c>
      <c r="D11" s="423"/>
      <c r="E11" s="423">
        <f>E10/E9</f>
        <v>0.31434783247384074</v>
      </c>
      <c r="F11" s="423">
        <f t="shared" ref="F11:AC11" si="42">F10/F9</f>
        <v>0.3082030669694219</v>
      </c>
      <c r="G11" s="423">
        <f t="shared" si="42"/>
        <v>0.30079277534327986</v>
      </c>
      <c r="H11" s="423">
        <f t="shared" si="42"/>
        <v>0.29357892413520725</v>
      </c>
      <c r="I11" s="423">
        <f t="shared" si="42"/>
        <v>0.28655558645093315</v>
      </c>
      <c r="J11" s="423">
        <f t="shared" si="42"/>
        <v>0.27971704401166914</v>
      </c>
      <c r="K11" s="423">
        <f t="shared" si="42"/>
        <v>0.27305777850933161</v>
      </c>
      <c r="L11" s="423">
        <f t="shared" si="42"/>
        <v>0.26657246338071167</v>
      </c>
      <c r="M11" s="423">
        <f t="shared" si="42"/>
        <v>0.26025595597720874</v>
      </c>
      <c r="N11" s="423">
        <f t="shared" si="42"/>
        <v>0.2541032901082228</v>
      </c>
      <c r="O11" s="423">
        <f t="shared" si="42"/>
        <v>0.24810966893767245</v>
      </c>
      <c r="P11" s="423">
        <f t="shared" si="42"/>
        <v>0.24227045821438609</v>
      </c>
      <c r="Q11" s="423">
        <f t="shared" si="42"/>
        <v>0.2365811798183006</v>
      </c>
      <c r="R11" s="423">
        <f t="shared" si="42"/>
        <v>0.23103750560550956</v>
      </c>
      <c r="S11" s="423">
        <f t="shared" si="42"/>
        <v>0.22563525153623479</v>
      </c>
      <c r="T11" s="423">
        <f t="shared" si="42"/>
        <v>0.2203703720707566</v>
      </c>
      <c r="U11" s="423">
        <f t="shared" si="42"/>
        <v>0.21523895481923291</v>
      </c>
      <c r="V11" s="423">
        <f t="shared" si="42"/>
        <v>0.21023721543217613</v>
      </c>
      <c r="W11" s="423">
        <f t="shared" si="42"/>
        <v>0.20536149271913726</v>
      </c>
      <c r="X11" s="423">
        <f t="shared" si="42"/>
        <v>0.20060824398387461</v>
      </c>
      <c r="Y11" s="423">
        <f t="shared" si="42"/>
        <v>0.19597404056496867</v>
      </c>
      <c r="Z11" s="423">
        <f t="shared" si="42"/>
        <v>0.19145556357148083</v>
      </c>
      <c r="AA11" s="423">
        <f t="shared" si="42"/>
        <v>0.18704959980385055</v>
      </c>
      <c r="AB11" s="423">
        <f t="shared" si="42"/>
        <v>0.18275303785078417</v>
      </c>
      <c r="AC11" s="423">
        <f t="shared" si="42"/>
        <v>0.17835168066498877</v>
      </c>
      <c r="AD11" s="423">
        <f t="shared" ref="AD11" si="43">AD10/AD9</f>
        <v>0</v>
      </c>
      <c r="AE11" s="423"/>
      <c r="AF11" s="423"/>
      <c r="AG11" s="423"/>
      <c r="AH11" s="423"/>
      <c r="AI11" s="423"/>
      <c r="AJ11" s="423"/>
      <c r="AK11" s="423"/>
      <c r="AL11" s="385"/>
      <c r="AM11" s="385"/>
      <c r="AN11" s="385"/>
      <c r="AO11" s="385"/>
      <c r="AP11" s="385"/>
      <c r="AQ11" s="385"/>
      <c r="AR11" s="385"/>
      <c r="AS11" s="385"/>
      <c r="AT11" s="385"/>
      <c r="AU11" s="385"/>
      <c r="AV11" s="385"/>
      <c r="AW11" s="385"/>
      <c r="AX11" s="385"/>
      <c r="AY11" s="385"/>
      <c r="AZ11" s="385"/>
      <c r="BA11" s="385"/>
      <c r="BB11" s="385"/>
      <c r="BC11" s="385"/>
      <c r="BD11" s="385"/>
      <c r="BE11" s="385"/>
      <c r="BF11" s="385"/>
      <c r="BG11" s="385"/>
      <c r="BH11" s="385"/>
      <c r="BI11" s="385"/>
      <c r="BJ11" s="385"/>
      <c r="BK11" s="385"/>
      <c r="BL11" s="385"/>
      <c r="BM11" s="385"/>
      <c r="BN11" s="385"/>
      <c r="BO11" s="385"/>
      <c r="BP11" s="385"/>
      <c r="BQ11" s="385"/>
      <c r="BR11" s="385"/>
      <c r="BS11" s="385"/>
      <c r="BT11" s="385"/>
      <c r="BU11" s="385"/>
      <c r="BV11" s="385"/>
      <c r="BW11" s="385"/>
      <c r="BX11" s="385"/>
      <c r="BY11" s="385"/>
      <c r="BZ11" s="385"/>
      <c r="CA11" s="385"/>
      <c r="CB11" s="385"/>
      <c r="CC11" s="385"/>
      <c r="CD11" s="385"/>
      <c r="CE11" s="385"/>
      <c r="CF11" s="385"/>
      <c r="CG11" s="385"/>
      <c r="CH11" s="385"/>
      <c r="CI11" s="385"/>
      <c r="CJ11" s="385"/>
      <c r="CK11" s="385"/>
      <c r="CL11" s="385"/>
      <c r="CM11" s="385"/>
      <c r="CN11" s="385"/>
      <c r="CO11" s="385"/>
      <c r="CP11" s="385"/>
      <c r="CQ11" s="385"/>
      <c r="CR11" s="385"/>
      <c r="CS11" s="385"/>
      <c r="CT11" s="385"/>
      <c r="CU11" s="385"/>
      <c r="CV11" s="385"/>
      <c r="CW11" s="385"/>
      <c r="CX11" s="385"/>
      <c r="CY11" s="385"/>
      <c r="CZ11" s="385"/>
      <c r="DA11" s="385"/>
      <c r="DB11" s="385"/>
      <c r="DC11" s="385"/>
      <c r="DD11" s="385"/>
      <c r="DE11" s="385"/>
      <c r="DF11" s="385"/>
      <c r="DG11" s="385"/>
      <c r="DH11" s="385"/>
      <c r="DI11" s="385"/>
      <c r="DJ11" s="385"/>
      <c r="DK11" s="385"/>
      <c r="DL11" s="385"/>
      <c r="DM11" s="385"/>
      <c r="DN11" s="385"/>
      <c r="DO11" s="385"/>
      <c r="DP11" s="385"/>
      <c r="DQ11" s="385"/>
      <c r="DR11" s="385"/>
      <c r="DS11" s="385"/>
      <c r="DT11" s="385"/>
      <c r="DU11" s="385"/>
      <c r="DV11" s="385"/>
      <c r="DW11" s="385"/>
      <c r="DX11" s="385"/>
      <c r="DY11" s="385"/>
      <c r="DZ11" s="385"/>
      <c r="EA11" s="385"/>
      <c r="EB11" s="385"/>
      <c r="EC11" s="385"/>
      <c r="ED11" s="385"/>
      <c r="EE11" s="385"/>
      <c r="EF11" s="385"/>
      <c r="EG11" s="385"/>
      <c r="EH11" s="385"/>
      <c r="EI11" s="385"/>
      <c r="EJ11" s="385"/>
      <c r="EK11" s="385"/>
      <c r="EL11" s="385"/>
      <c r="EM11" s="385"/>
      <c r="EN11" s="385"/>
      <c r="EO11" s="385"/>
      <c r="EP11" s="385"/>
      <c r="EQ11" s="385"/>
      <c r="ER11" s="385"/>
      <c r="ES11" s="385"/>
      <c r="ET11" s="385"/>
      <c r="EU11" s="385"/>
      <c r="EV11" s="385"/>
      <c r="EW11" s="385"/>
      <c r="EX11" s="385"/>
      <c r="EY11" s="385"/>
      <c r="EZ11" s="385"/>
      <c r="FA11" s="385"/>
      <c r="FB11" s="385"/>
      <c r="FC11" s="385"/>
      <c r="FD11" s="385"/>
      <c r="FE11" s="385"/>
      <c r="FF11" s="385"/>
      <c r="FG11" s="385"/>
      <c r="FH11" s="385"/>
      <c r="FI11" s="385"/>
      <c r="FJ11" s="385"/>
      <c r="FK11" s="385"/>
      <c r="FL11" s="385"/>
      <c r="FM11" s="385"/>
      <c r="FN11" s="385"/>
      <c r="FO11" s="385"/>
      <c r="FP11" s="385"/>
      <c r="FQ11" s="385"/>
      <c r="FR11" s="385"/>
      <c r="FS11" s="385"/>
      <c r="FT11" s="385"/>
      <c r="FU11" s="385"/>
      <c r="FV11" s="385"/>
      <c r="FW11" s="385"/>
      <c r="FX11" s="385"/>
      <c r="FY11" s="385"/>
      <c r="FZ11" s="385"/>
      <c r="GA11" s="385"/>
      <c r="GB11" s="385"/>
      <c r="GC11" s="385"/>
      <c r="GD11" s="385"/>
      <c r="GE11" s="385"/>
      <c r="GF11" s="385"/>
      <c r="GG11" s="385"/>
      <c r="GH11" s="385"/>
      <c r="GI11" s="385"/>
      <c r="GJ11" s="385"/>
      <c r="GK11" s="385"/>
      <c r="GL11" s="385"/>
      <c r="GM11" s="385"/>
      <c r="GN11" s="385"/>
      <c r="GO11" s="385"/>
      <c r="GP11" s="385"/>
      <c r="GQ11" s="385"/>
      <c r="GR11" s="385"/>
      <c r="GS11" s="385"/>
      <c r="GT11" s="385"/>
      <c r="GU11" s="385"/>
      <c r="GV11" s="385"/>
      <c r="GW11" s="385"/>
      <c r="GX11" s="385"/>
      <c r="GY11" s="385"/>
      <c r="GZ11" s="385"/>
      <c r="HA11" s="385"/>
      <c r="HB11" s="385"/>
      <c r="HC11" s="385"/>
      <c r="HD11" s="385"/>
      <c r="HE11" s="385"/>
      <c r="HF11" s="385"/>
      <c r="HG11" s="385"/>
      <c r="HH11" s="385"/>
      <c r="HI11" s="385"/>
      <c r="HJ11" s="385"/>
      <c r="HK11" s="385"/>
      <c r="HL11" s="385"/>
      <c r="HM11" s="385"/>
      <c r="HN11" s="385"/>
      <c r="HO11" s="385"/>
      <c r="HP11" s="385"/>
      <c r="HQ11" s="385"/>
      <c r="HR11" s="385"/>
      <c r="HS11" s="385"/>
      <c r="HT11" s="385"/>
      <c r="HU11" s="385"/>
      <c r="HV11" s="385"/>
      <c r="HW11" s="385"/>
      <c r="HX11" s="385"/>
      <c r="HY11" s="385"/>
      <c r="HZ11" s="385"/>
      <c r="IA11" s="385"/>
      <c r="IB11" s="385"/>
      <c r="IC11" s="385"/>
      <c r="ID11" s="385"/>
      <c r="IE11" s="385"/>
      <c r="IF11" s="385"/>
      <c r="IG11" s="385"/>
      <c r="IH11" s="385"/>
      <c r="II11" s="385"/>
      <c r="IJ11" s="385"/>
      <c r="IK11" s="385"/>
      <c r="IL11" s="385"/>
      <c r="IM11" s="385"/>
      <c r="IN11" s="385"/>
      <c r="IO11" s="385"/>
      <c r="IP11" s="385"/>
      <c r="IQ11" s="385"/>
      <c r="IR11" s="385"/>
      <c r="IS11" s="385"/>
      <c r="IT11" s="385"/>
      <c r="IU11" s="385"/>
      <c r="IV11" s="385"/>
      <c r="IW11" s="385"/>
      <c r="IX11" s="385"/>
      <c r="IY11" s="385"/>
      <c r="IZ11" s="385"/>
      <c r="JA11" s="385"/>
      <c r="JB11" s="385"/>
      <c r="JC11" s="385"/>
      <c r="JD11" s="385"/>
      <c r="JE11" s="385"/>
      <c r="JF11" s="385"/>
      <c r="JG11" s="385"/>
      <c r="JH11" s="385"/>
      <c r="JI11" s="385"/>
      <c r="JJ11" s="385"/>
      <c r="JK11" s="385"/>
      <c r="JL11" s="385"/>
      <c r="JM11" s="385"/>
      <c r="JN11" s="385"/>
      <c r="JO11" s="385"/>
      <c r="JP11" s="385"/>
      <c r="JQ11" s="385"/>
      <c r="JR11" s="385"/>
      <c r="JS11" s="385"/>
      <c r="JT11" s="385"/>
      <c r="JU11" s="385"/>
      <c r="JV11" s="385"/>
      <c r="JW11" s="385"/>
      <c r="JX11" s="385"/>
      <c r="JY11" s="385"/>
      <c r="JZ11" s="385"/>
      <c r="KA11" s="385"/>
      <c r="KB11" s="385"/>
      <c r="KC11" s="385"/>
      <c r="KD11" s="385"/>
      <c r="KE11" s="385"/>
      <c r="KF11" s="385"/>
      <c r="KG11" s="385"/>
      <c r="KH11" s="385"/>
      <c r="KI11" s="385"/>
      <c r="KJ11" s="385"/>
      <c r="KK11" s="385"/>
      <c r="KL11" s="385"/>
      <c r="KM11" s="385"/>
      <c r="KN11" s="385"/>
      <c r="KO11" s="385"/>
      <c r="KP11" s="385"/>
      <c r="KQ11" s="385"/>
      <c r="KR11" s="385"/>
      <c r="KS11" s="385"/>
      <c r="KT11" s="385"/>
      <c r="KU11" s="385"/>
      <c r="KV11" s="385"/>
    </row>
    <row r="12" spans="1:308">
      <c r="A12" s="417"/>
      <c r="B12" s="411" t="s">
        <v>340</v>
      </c>
      <c r="C12" s="423">
        <f>C10/C7</f>
        <v>0.16393441855164501</v>
      </c>
      <c r="D12" s="423"/>
      <c r="E12" s="423">
        <f>E10/E7</f>
        <v>0.21678154309344896</v>
      </c>
      <c r="F12" s="423">
        <f t="shared" ref="F12:AC12" si="44">F10/F7</f>
        <v>0.21349109030389407</v>
      </c>
      <c r="G12" s="423">
        <f t="shared" si="44"/>
        <v>0.20927320522720572</v>
      </c>
      <c r="H12" s="423">
        <f t="shared" si="44"/>
        <v>0.20513865175229437</v>
      </c>
      <c r="I12" s="423">
        <f t="shared" si="44"/>
        <v>0.20108578351949674</v>
      </c>
      <c r="J12" s="423">
        <f t="shared" si="44"/>
        <v>0.19711298669582714</v>
      </c>
      <c r="K12" s="423">
        <f t="shared" si="44"/>
        <v>0.19321867933235659</v>
      </c>
      <c r="L12" s="423">
        <f t="shared" si="44"/>
        <v>0.18940131073428859</v>
      </c>
      <c r="M12" s="423">
        <f t="shared" si="44"/>
        <v>0.18565936084347945</v>
      </c>
      <c r="N12" s="423">
        <f t="shared" si="44"/>
        <v>0.18199133963315861</v>
      </c>
      <c r="O12" s="423">
        <f t="shared" si="44"/>
        <v>0.17839578651460666</v>
      </c>
      <c r="P12" s="423">
        <f t="shared" si="44"/>
        <v>0.17487126975555611</v>
      </c>
      <c r="Q12" s="423">
        <f t="shared" si="44"/>
        <v>0.17141638591008226</v>
      </c>
      <c r="R12" s="423">
        <f t="shared" si="44"/>
        <v>0.16802975925975783</v>
      </c>
      <c r="S12" s="423">
        <f t="shared" si="44"/>
        <v>0.1647100412658479</v>
      </c>
      <c r="T12" s="423">
        <f t="shared" si="44"/>
        <v>0.16145591003232881</v>
      </c>
      <c r="U12" s="423">
        <f t="shared" si="44"/>
        <v>0.15826606977951491</v>
      </c>
      <c r="V12" s="423">
        <f t="shared" si="44"/>
        <v>0.15513925032808526</v>
      </c>
      <c r="W12" s="423">
        <f t="shared" si="44"/>
        <v>0.15207420659330451</v>
      </c>
      <c r="X12" s="423">
        <f t="shared" si="44"/>
        <v>0.14906971808923586</v>
      </c>
      <c r="Y12" s="423">
        <f t="shared" si="44"/>
        <v>0.14612458844274931</v>
      </c>
      <c r="Z12" s="423">
        <f t="shared" si="44"/>
        <v>0.14323764491713159</v>
      </c>
      <c r="AA12" s="423">
        <f t="shared" si="44"/>
        <v>0.14040773794510775</v>
      </c>
      <c r="AB12" s="423">
        <f t="shared" si="44"/>
        <v>0.13763374067108924</v>
      </c>
      <c r="AC12" s="423">
        <f t="shared" si="44"/>
        <v>0.13475498703890076</v>
      </c>
      <c r="AD12" s="423">
        <f t="shared" ref="AD12" si="45">AD10/AD7</f>
        <v>0</v>
      </c>
      <c r="AE12" s="423"/>
      <c r="AF12" s="423"/>
      <c r="AG12" s="423"/>
      <c r="AH12" s="423"/>
      <c r="AI12" s="423"/>
      <c r="AJ12" s="423"/>
      <c r="AK12" s="423"/>
      <c r="AL12" s="385"/>
      <c r="AM12" s="385"/>
      <c r="AN12" s="385"/>
      <c r="AO12" s="385"/>
      <c r="AP12" s="385"/>
      <c r="AQ12" s="385"/>
      <c r="AR12" s="385"/>
      <c r="AS12" s="385"/>
      <c r="AT12" s="385"/>
      <c r="AU12" s="385"/>
      <c r="AV12" s="385"/>
      <c r="AW12" s="385"/>
      <c r="AX12" s="385"/>
      <c r="AY12" s="385"/>
      <c r="AZ12" s="385"/>
      <c r="BA12" s="385"/>
      <c r="BB12" s="385"/>
      <c r="BC12" s="385"/>
      <c r="BD12" s="385"/>
      <c r="BE12" s="385"/>
      <c r="BF12" s="385"/>
      <c r="BG12" s="385"/>
      <c r="BH12" s="385"/>
      <c r="BI12" s="385"/>
      <c r="BJ12" s="385"/>
      <c r="BK12" s="385"/>
      <c r="BL12" s="385"/>
      <c r="BM12" s="385"/>
      <c r="BN12" s="385"/>
      <c r="BO12" s="385"/>
      <c r="BP12" s="385"/>
      <c r="BQ12" s="385"/>
      <c r="BR12" s="385"/>
      <c r="BS12" s="385"/>
      <c r="BT12" s="385"/>
      <c r="BU12" s="385"/>
      <c r="BV12" s="385"/>
      <c r="BW12" s="385"/>
      <c r="BX12" s="385"/>
      <c r="BY12" s="385"/>
      <c r="BZ12" s="385"/>
      <c r="CA12" s="385"/>
      <c r="CB12" s="385"/>
      <c r="CC12" s="385"/>
      <c r="CD12" s="385"/>
      <c r="CE12" s="385"/>
      <c r="CF12" s="385"/>
      <c r="CG12" s="385"/>
      <c r="CH12" s="385"/>
      <c r="CI12" s="385"/>
      <c r="CJ12" s="385"/>
      <c r="CK12" s="385"/>
      <c r="CL12" s="385"/>
      <c r="CM12" s="385"/>
      <c r="CN12" s="385"/>
      <c r="CO12" s="385"/>
      <c r="CP12" s="385"/>
      <c r="CQ12" s="385"/>
      <c r="CR12" s="385"/>
      <c r="CS12" s="385"/>
      <c r="CT12" s="385"/>
      <c r="CU12" s="385"/>
      <c r="CV12" s="385"/>
      <c r="CW12" s="385"/>
      <c r="CX12" s="385"/>
      <c r="CY12" s="385"/>
      <c r="CZ12" s="385"/>
      <c r="DA12" s="385"/>
      <c r="DB12" s="385"/>
      <c r="DC12" s="385"/>
      <c r="DD12" s="385"/>
      <c r="DE12" s="385"/>
      <c r="DF12" s="385"/>
      <c r="DG12" s="385"/>
      <c r="DH12" s="385"/>
      <c r="DI12" s="385"/>
      <c r="DJ12" s="385"/>
      <c r="DK12" s="385"/>
      <c r="DL12" s="385"/>
      <c r="DM12" s="385"/>
      <c r="DN12" s="385"/>
      <c r="DO12" s="385"/>
      <c r="DP12" s="385"/>
      <c r="DQ12" s="385"/>
      <c r="DR12" s="385"/>
      <c r="DS12" s="385"/>
      <c r="DT12" s="385"/>
      <c r="DU12" s="385"/>
      <c r="DV12" s="385"/>
      <c r="DW12" s="385"/>
      <c r="DX12" s="385"/>
      <c r="DY12" s="385"/>
      <c r="DZ12" s="385"/>
      <c r="EA12" s="385"/>
      <c r="EB12" s="385"/>
      <c r="EC12" s="385"/>
      <c r="ED12" s="385"/>
      <c r="EE12" s="385"/>
      <c r="EF12" s="385"/>
      <c r="EG12" s="385"/>
      <c r="EH12" s="385"/>
      <c r="EI12" s="385"/>
      <c r="EJ12" s="385"/>
      <c r="EK12" s="385"/>
      <c r="EL12" s="385"/>
      <c r="EM12" s="385"/>
      <c r="EN12" s="385"/>
      <c r="EO12" s="385"/>
      <c r="EP12" s="385"/>
      <c r="EQ12" s="385"/>
      <c r="ER12" s="385"/>
      <c r="ES12" s="385"/>
      <c r="ET12" s="385"/>
      <c r="EU12" s="385"/>
      <c r="EV12" s="385"/>
      <c r="EW12" s="385"/>
      <c r="EX12" s="385"/>
      <c r="EY12" s="385"/>
      <c r="EZ12" s="385"/>
      <c r="FA12" s="385"/>
      <c r="FB12" s="385"/>
      <c r="FC12" s="385"/>
      <c r="FD12" s="385"/>
      <c r="FE12" s="385"/>
      <c r="FF12" s="385"/>
      <c r="FG12" s="385"/>
      <c r="FH12" s="385"/>
      <c r="FI12" s="385"/>
      <c r="FJ12" s="385"/>
      <c r="FK12" s="385"/>
      <c r="FL12" s="385"/>
      <c r="FM12" s="385"/>
      <c r="FN12" s="385"/>
      <c r="FO12" s="385"/>
      <c r="FP12" s="385"/>
      <c r="FQ12" s="385"/>
      <c r="FR12" s="385"/>
      <c r="FS12" s="385"/>
      <c r="FT12" s="385"/>
      <c r="FU12" s="385"/>
      <c r="FV12" s="385"/>
      <c r="FW12" s="385"/>
      <c r="FX12" s="385"/>
      <c r="FY12" s="385"/>
      <c r="FZ12" s="385"/>
      <c r="GA12" s="385"/>
      <c r="GB12" s="385"/>
      <c r="GC12" s="385"/>
      <c r="GD12" s="385"/>
      <c r="GE12" s="385"/>
      <c r="GF12" s="385"/>
      <c r="GG12" s="385"/>
      <c r="GH12" s="385"/>
      <c r="GI12" s="385"/>
      <c r="GJ12" s="385"/>
      <c r="GK12" s="385"/>
      <c r="GL12" s="385"/>
      <c r="GM12" s="385"/>
      <c r="GN12" s="385"/>
      <c r="GO12" s="385"/>
      <c r="GP12" s="385"/>
      <c r="GQ12" s="385"/>
      <c r="GR12" s="385"/>
      <c r="GS12" s="385"/>
      <c r="GT12" s="385"/>
      <c r="GU12" s="385"/>
      <c r="GV12" s="385"/>
      <c r="GW12" s="385"/>
      <c r="GX12" s="385"/>
      <c r="GY12" s="385"/>
      <c r="GZ12" s="385"/>
      <c r="HA12" s="385"/>
      <c r="HB12" s="385"/>
      <c r="HC12" s="385"/>
      <c r="HD12" s="385"/>
      <c r="HE12" s="385"/>
      <c r="HF12" s="385"/>
      <c r="HG12" s="385"/>
      <c r="HH12" s="385"/>
      <c r="HI12" s="385"/>
      <c r="HJ12" s="385"/>
      <c r="HK12" s="385"/>
      <c r="HL12" s="385"/>
      <c r="HM12" s="385"/>
      <c r="HN12" s="385"/>
      <c r="HO12" s="385"/>
      <c r="HP12" s="385"/>
      <c r="HQ12" s="385"/>
      <c r="HR12" s="385"/>
      <c r="HS12" s="385"/>
      <c r="HT12" s="385"/>
      <c r="HU12" s="385"/>
      <c r="HV12" s="385"/>
      <c r="HW12" s="385"/>
      <c r="HX12" s="385"/>
      <c r="HY12" s="385"/>
      <c r="HZ12" s="385"/>
      <c r="IA12" s="385"/>
      <c r="IB12" s="385"/>
      <c r="IC12" s="385"/>
      <c r="ID12" s="385"/>
      <c r="IE12" s="385"/>
      <c r="IF12" s="385"/>
      <c r="IG12" s="385"/>
      <c r="IH12" s="385"/>
      <c r="II12" s="385"/>
      <c r="IJ12" s="385"/>
      <c r="IK12" s="385"/>
      <c r="IL12" s="385"/>
      <c r="IM12" s="385"/>
      <c r="IN12" s="385"/>
      <c r="IO12" s="385"/>
      <c r="IP12" s="385"/>
      <c r="IQ12" s="385"/>
      <c r="IR12" s="385"/>
      <c r="IS12" s="385"/>
      <c r="IT12" s="385"/>
      <c r="IU12" s="385"/>
      <c r="IV12" s="385"/>
      <c r="IW12" s="385"/>
      <c r="IX12" s="385"/>
      <c r="IY12" s="385"/>
      <c r="IZ12" s="385"/>
      <c r="JA12" s="385"/>
      <c r="JB12" s="385"/>
      <c r="JC12" s="385"/>
      <c r="JD12" s="385"/>
      <c r="JE12" s="385"/>
      <c r="JF12" s="385"/>
      <c r="JG12" s="385"/>
      <c r="JH12" s="385"/>
      <c r="JI12" s="385"/>
      <c r="JJ12" s="385"/>
      <c r="JK12" s="385"/>
      <c r="JL12" s="385"/>
      <c r="JM12" s="385"/>
      <c r="JN12" s="385"/>
      <c r="JO12" s="385"/>
      <c r="JP12" s="385"/>
      <c r="JQ12" s="385"/>
      <c r="JR12" s="385"/>
      <c r="JS12" s="385"/>
      <c r="JT12" s="385"/>
      <c r="JU12" s="385"/>
      <c r="JV12" s="385"/>
      <c r="JW12" s="385"/>
      <c r="JX12" s="385"/>
      <c r="JY12" s="385"/>
      <c r="JZ12" s="385"/>
      <c r="KA12" s="385"/>
      <c r="KB12" s="385"/>
      <c r="KC12" s="385"/>
      <c r="KD12" s="385"/>
      <c r="KE12" s="385"/>
      <c r="KF12" s="385"/>
      <c r="KG12" s="385"/>
      <c r="KH12" s="385"/>
      <c r="KI12" s="385"/>
      <c r="KJ12" s="385"/>
      <c r="KK12" s="385"/>
      <c r="KL12" s="385"/>
      <c r="KM12" s="385"/>
      <c r="KN12" s="385"/>
      <c r="KO12" s="385"/>
      <c r="KP12" s="385"/>
      <c r="KQ12" s="385"/>
      <c r="KR12" s="385"/>
      <c r="KS12" s="385"/>
      <c r="KT12" s="385"/>
      <c r="KU12" s="385"/>
      <c r="KV12" s="385"/>
    </row>
    <row r="13" spans="1:308">
      <c r="A13" s="417"/>
      <c r="B13" s="411" t="s">
        <v>1247</v>
      </c>
      <c r="C13" s="423">
        <f>(C10+C8)/C7</f>
        <v>0.43724942099990316</v>
      </c>
      <c r="D13" s="423"/>
      <c r="E13" s="423">
        <f>(E10+E8)/E7</f>
        <v>0.52715839097106554</v>
      </c>
      <c r="F13" s="423">
        <f t="shared" ref="F13:AC13" si="46">(F10+F8)/F7</f>
        <v>0.52079490008371243</v>
      </c>
      <c r="G13" s="423">
        <f t="shared" si="46"/>
        <v>0.5135344030290061</v>
      </c>
      <c r="H13" s="423">
        <f t="shared" si="46"/>
        <v>0.50638736244714622</v>
      </c>
      <c r="I13" s="423">
        <f t="shared" si="46"/>
        <v>0.49935183371241937</v>
      </c>
      <c r="J13" s="423">
        <f t="shared" si="46"/>
        <v>0.49242590767891886</v>
      </c>
      <c r="K13" s="423">
        <f t="shared" si="46"/>
        <v>0.48560771000868497</v>
      </c>
      <c r="L13" s="423">
        <f t="shared" si="46"/>
        <v>0.47889540051283153</v>
      </c>
      <c r="M13" s="423">
        <f t="shared" si="46"/>
        <v>0.4722871725054032</v>
      </c>
      <c r="N13" s="423">
        <f t="shared" si="46"/>
        <v>0.46578125216971672</v>
      </c>
      <c r="O13" s="423">
        <f t="shared" si="46"/>
        <v>0.45937589793694145</v>
      </c>
      <c r="P13" s="423">
        <f t="shared" si="46"/>
        <v>0.45306939987667966</v>
      </c>
      <c r="Q13" s="423">
        <f t="shared" si="46"/>
        <v>0.44686007909931347</v>
      </c>
      <c r="R13" s="423">
        <f t="shared" si="46"/>
        <v>0.44074628716988773</v>
      </c>
      <c r="S13" s="423">
        <f t="shared" si="46"/>
        <v>0.43472640553330322</v>
      </c>
      <c r="T13" s="423">
        <f t="shared" si="46"/>
        <v>0.42879884495060144</v>
      </c>
      <c r="U13" s="423">
        <f t="shared" si="46"/>
        <v>0.42296204494612144</v>
      </c>
      <c r="V13" s="423">
        <f t="shared" si="46"/>
        <v>0.41721447326531946</v>
      </c>
      <c r="W13" s="423">
        <f t="shared" si="46"/>
        <v>0.41155462534304127</v>
      </c>
      <c r="X13" s="423">
        <f t="shared" si="46"/>
        <v>0.40598102378204454</v>
      </c>
      <c r="Y13" s="423">
        <f t="shared" si="46"/>
        <v>0.4004922178415698</v>
      </c>
      <c r="Z13" s="423">
        <f t="shared" si="46"/>
        <v>0.39508678293576571</v>
      </c>
      <c r="AA13" s="423">
        <f t="shared" si="46"/>
        <v>0.38976332014177517</v>
      </c>
      <c r="AB13" s="423">
        <f t="shared" si="46"/>
        <v>0.38452045571729465</v>
      </c>
      <c r="AC13" s="423">
        <f t="shared" si="46"/>
        <v>0.37919727916385659</v>
      </c>
      <c r="AD13" s="423">
        <f t="shared" ref="AD13" si="47">(AD10+AD8)/AD7</f>
        <v>0.24202207141084731</v>
      </c>
      <c r="AE13" s="423"/>
      <c r="AF13" s="423"/>
      <c r="AG13" s="423"/>
      <c r="AH13" s="423"/>
      <c r="AI13" s="423"/>
      <c r="AJ13" s="423"/>
      <c r="AK13" s="423"/>
      <c r="AL13" s="385"/>
      <c r="AM13" s="385"/>
      <c r="AN13" s="385"/>
      <c r="AO13" s="385"/>
      <c r="AP13" s="385"/>
      <c r="AQ13" s="385"/>
      <c r="AR13" s="385"/>
      <c r="AS13" s="385"/>
      <c r="AT13" s="385"/>
      <c r="AU13" s="385"/>
      <c r="AV13" s="385"/>
      <c r="AW13" s="385"/>
      <c r="AX13" s="385"/>
      <c r="AY13" s="385"/>
      <c r="AZ13" s="385"/>
      <c r="BA13" s="385"/>
      <c r="BB13" s="385"/>
      <c r="BC13" s="385"/>
      <c r="BD13" s="385"/>
      <c r="BE13" s="385"/>
      <c r="BF13" s="385"/>
      <c r="BG13" s="385"/>
      <c r="BH13" s="385"/>
      <c r="BI13" s="385"/>
      <c r="BJ13" s="385"/>
      <c r="BK13" s="385"/>
      <c r="BL13" s="385"/>
      <c r="BM13" s="385"/>
      <c r="BN13" s="385"/>
      <c r="BO13" s="385"/>
      <c r="BP13" s="385"/>
      <c r="BQ13" s="385"/>
      <c r="BR13" s="385"/>
      <c r="BS13" s="385"/>
      <c r="BT13" s="385"/>
      <c r="BU13" s="385"/>
      <c r="BV13" s="385"/>
      <c r="BW13" s="385"/>
      <c r="BX13" s="385"/>
      <c r="BY13" s="385"/>
      <c r="BZ13" s="385"/>
      <c r="CA13" s="385"/>
      <c r="CB13" s="385"/>
      <c r="CC13" s="385"/>
      <c r="CD13" s="385"/>
      <c r="CE13" s="385"/>
      <c r="CF13" s="385"/>
      <c r="CG13" s="385"/>
      <c r="CH13" s="385"/>
      <c r="CI13" s="385"/>
      <c r="CJ13" s="385"/>
      <c r="CK13" s="385"/>
      <c r="CL13" s="385"/>
      <c r="CM13" s="385"/>
      <c r="CN13" s="385"/>
      <c r="CO13" s="385"/>
      <c r="CP13" s="385"/>
      <c r="CQ13" s="385"/>
      <c r="CR13" s="385"/>
      <c r="CS13" s="385"/>
      <c r="CT13" s="385"/>
      <c r="CU13" s="385"/>
      <c r="CV13" s="385"/>
      <c r="CW13" s="385"/>
      <c r="CX13" s="385"/>
      <c r="CY13" s="385"/>
      <c r="CZ13" s="385"/>
      <c r="DA13" s="385"/>
      <c r="DB13" s="385"/>
      <c r="DC13" s="385"/>
      <c r="DD13" s="385"/>
      <c r="DE13" s="385"/>
      <c r="DF13" s="385"/>
      <c r="DG13" s="385"/>
      <c r="DH13" s="385"/>
      <c r="DI13" s="385"/>
      <c r="DJ13" s="385"/>
      <c r="DK13" s="385"/>
      <c r="DL13" s="385"/>
      <c r="DM13" s="385"/>
      <c r="DN13" s="385"/>
      <c r="DO13" s="385"/>
      <c r="DP13" s="385"/>
      <c r="DQ13" s="385"/>
      <c r="DR13" s="385"/>
      <c r="DS13" s="385"/>
      <c r="DT13" s="385"/>
      <c r="DU13" s="385"/>
      <c r="DV13" s="385"/>
      <c r="DW13" s="385"/>
      <c r="DX13" s="385"/>
      <c r="DY13" s="385"/>
      <c r="DZ13" s="385"/>
      <c r="EA13" s="385"/>
      <c r="EB13" s="385"/>
      <c r="EC13" s="385"/>
      <c r="ED13" s="385"/>
      <c r="EE13" s="385"/>
      <c r="EF13" s="385"/>
      <c r="EG13" s="385"/>
      <c r="EH13" s="385"/>
      <c r="EI13" s="385"/>
      <c r="EJ13" s="385"/>
      <c r="EK13" s="385"/>
      <c r="EL13" s="385"/>
      <c r="EM13" s="385"/>
      <c r="EN13" s="385"/>
      <c r="EO13" s="385"/>
      <c r="EP13" s="385"/>
      <c r="EQ13" s="385"/>
      <c r="ER13" s="385"/>
      <c r="ES13" s="385"/>
      <c r="ET13" s="385"/>
      <c r="EU13" s="385"/>
      <c r="EV13" s="385"/>
      <c r="EW13" s="385"/>
      <c r="EX13" s="385"/>
      <c r="EY13" s="385"/>
      <c r="EZ13" s="385"/>
      <c r="FA13" s="385"/>
      <c r="FB13" s="385"/>
      <c r="FC13" s="385"/>
      <c r="FD13" s="385"/>
      <c r="FE13" s="385"/>
      <c r="FF13" s="385"/>
      <c r="FG13" s="385"/>
      <c r="FH13" s="385"/>
      <c r="FI13" s="385"/>
      <c r="FJ13" s="385"/>
      <c r="FK13" s="385"/>
      <c r="FL13" s="385"/>
      <c r="FM13" s="385"/>
      <c r="FN13" s="385"/>
      <c r="FO13" s="385"/>
      <c r="FP13" s="385"/>
      <c r="FQ13" s="385"/>
      <c r="FR13" s="385"/>
      <c r="FS13" s="385"/>
      <c r="FT13" s="385"/>
      <c r="FU13" s="385"/>
      <c r="FV13" s="385"/>
      <c r="FW13" s="385"/>
      <c r="FX13" s="385"/>
      <c r="FY13" s="385"/>
      <c r="FZ13" s="385"/>
      <c r="GA13" s="385"/>
      <c r="GB13" s="385"/>
      <c r="GC13" s="385"/>
      <c r="GD13" s="385"/>
      <c r="GE13" s="385"/>
      <c r="GF13" s="385"/>
      <c r="GG13" s="385"/>
      <c r="GH13" s="385"/>
      <c r="GI13" s="385"/>
      <c r="GJ13" s="385"/>
      <c r="GK13" s="385"/>
      <c r="GL13" s="385"/>
      <c r="GM13" s="385"/>
      <c r="GN13" s="385"/>
      <c r="GO13" s="385"/>
      <c r="GP13" s="385"/>
      <c r="GQ13" s="385"/>
      <c r="GR13" s="385"/>
      <c r="GS13" s="385"/>
      <c r="GT13" s="385"/>
      <c r="GU13" s="385"/>
      <c r="GV13" s="385"/>
      <c r="GW13" s="385"/>
      <c r="GX13" s="385"/>
      <c r="GY13" s="385"/>
      <c r="GZ13" s="385"/>
      <c r="HA13" s="385"/>
      <c r="HB13" s="385"/>
      <c r="HC13" s="385"/>
      <c r="HD13" s="385"/>
      <c r="HE13" s="385"/>
      <c r="HF13" s="385"/>
      <c r="HG13" s="385"/>
      <c r="HH13" s="385"/>
      <c r="HI13" s="385"/>
      <c r="HJ13" s="385"/>
      <c r="HK13" s="385"/>
      <c r="HL13" s="385"/>
      <c r="HM13" s="385"/>
      <c r="HN13" s="385"/>
      <c r="HO13" s="385"/>
      <c r="HP13" s="385"/>
      <c r="HQ13" s="385"/>
      <c r="HR13" s="385"/>
      <c r="HS13" s="385"/>
      <c r="HT13" s="385"/>
      <c r="HU13" s="385"/>
      <c r="HV13" s="385"/>
      <c r="HW13" s="385"/>
      <c r="HX13" s="385"/>
      <c r="HY13" s="385"/>
      <c r="HZ13" s="385"/>
      <c r="IA13" s="385"/>
      <c r="IB13" s="385"/>
      <c r="IC13" s="385"/>
      <c r="ID13" s="385"/>
      <c r="IE13" s="385"/>
      <c r="IF13" s="385"/>
      <c r="IG13" s="385"/>
      <c r="IH13" s="385"/>
      <c r="II13" s="385"/>
      <c r="IJ13" s="385"/>
      <c r="IK13" s="385"/>
      <c r="IL13" s="385"/>
      <c r="IM13" s="385"/>
      <c r="IN13" s="385"/>
      <c r="IO13" s="385"/>
      <c r="IP13" s="385"/>
      <c r="IQ13" s="385"/>
      <c r="IR13" s="385"/>
      <c r="IS13" s="385"/>
      <c r="IT13" s="385"/>
      <c r="IU13" s="385"/>
      <c r="IV13" s="385"/>
      <c r="IW13" s="385"/>
      <c r="IX13" s="385"/>
      <c r="IY13" s="385"/>
      <c r="IZ13" s="385"/>
      <c r="JA13" s="385"/>
      <c r="JB13" s="385"/>
      <c r="JC13" s="385"/>
      <c r="JD13" s="385"/>
      <c r="JE13" s="385"/>
      <c r="JF13" s="385"/>
      <c r="JG13" s="385"/>
      <c r="JH13" s="385"/>
      <c r="JI13" s="385"/>
      <c r="JJ13" s="385"/>
      <c r="JK13" s="385"/>
      <c r="JL13" s="385"/>
      <c r="JM13" s="385"/>
      <c r="JN13" s="385"/>
      <c r="JO13" s="385"/>
      <c r="JP13" s="385"/>
      <c r="JQ13" s="385"/>
      <c r="JR13" s="385"/>
      <c r="JS13" s="385"/>
      <c r="JT13" s="385"/>
      <c r="JU13" s="385"/>
      <c r="JV13" s="385"/>
      <c r="JW13" s="385"/>
      <c r="JX13" s="385"/>
      <c r="JY13" s="385"/>
      <c r="JZ13" s="385"/>
      <c r="KA13" s="385"/>
      <c r="KB13" s="385"/>
      <c r="KC13" s="385"/>
      <c r="KD13" s="385"/>
      <c r="KE13" s="385"/>
      <c r="KF13" s="385"/>
      <c r="KG13" s="385"/>
      <c r="KH13" s="385"/>
      <c r="KI13" s="385"/>
      <c r="KJ13" s="385"/>
      <c r="KK13" s="385"/>
      <c r="KL13" s="385"/>
      <c r="KM13" s="385"/>
      <c r="KN13" s="385"/>
      <c r="KO13" s="385"/>
      <c r="KP13" s="385"/>
      <c r="KQ13" s="385"/>
      <c r="KR13" s="385"/>
      <c r="KS13" s="385"/>
      <c r="KT13" s="385"/>
      <c r="KU13" s="385"/>
      <c r="KV13" s="385"/>
    </row>
    <row r="14" spans="1:308">
      <c r="A14" s="411"/>
      <c r="B14" s="411"/>
      <c r="C14" s="411"/>
      <c r="D14" s="411"/>
      <c r="E14" s="630"/>
      <c r="F14" s="630"/>
      <c r="G14" s="630"/>
      <c r="H14" s="630"/>
      <c r="I14" s="412"/>
      <c r="J14" s="412"/>
      <c r="K14" s="412"/>
      <c r="L14" s="412"/>
      <c r="M14" s="412"/>
      <c r="N14" s="412"/>
      <c r="O14" s="412"/>
      <c r="P14" s="412"/>
      <c r="Q14" s="412"/>
      <c r="R14" s="412"/>
      <c r="S14" s="412"/>
      <c r="T14" s="412"/>
      <c r="U14" s="412"/>
      <c r="V14" s="412"/>
      <c r="W14" s="412"/>
      <c r="X14" s="412"/>
      <c r="Y14" s="412"/>
      <c r="Z14" s="412"/>
      <c r="AA14" s="412"/>
      <c r="AB14" s="412"/>
      <c r="AC14" s="412"/>
      <c r="AD14" s="412"/>
      <c r="AE14" s="412"/>
      <c r="AF14" s="412"/>
      <c r="AG14" s="412"/>
      <c r="AH14" s="412"/>
      <c r="AI14" s="412"/>
      <c r="AJ14" s="412"/>
      <c r="AK14" s="412"/>
      <c r="AL14" s="385"/>
      <c r="AM14" s="385"/>
      <c r="AN14" s="385"/>
      <c r="AO14" s="385"/>
      <c r="AP14" s="385"/>
      <c r="AQ14" s="385"/>
      <c r="AR14" s="385"/>
      <c r="AS14" s="385"/>
      <c r="AT14" s="385"/>
      <c r="AU14" s="385"/>
      <c r="AV14" s="385"/>
      <c r="AW14" s="385"/>
      <c r="AX14" s="385"/>
      <c r="AY14" s="385"/>
      <c r="AZ14" s="385"/>
      <c r="BA14" s="385"/>
      <c r="BB14" s="385"/>
      <c r="BC14" s="385"/>
      <c r="BD14" s="385"/>
      <c r="BE14" s="385"/>
      <c r="BF14" s="385"/>
      <c r="BG14" s="385"/>
      <c r="BH14" s="385"/>
      <c r="BI14" s="385"/>
      <c r="BJ14" s="385"/>
      <c r="BK14" s="385"/>
      <c r="BL14" s="385"/>
      <c r="BM14" s="385"/>
      <c r="BN14" s="385"/>
      <c r="BO14" s="385"/>
      <c r="BP14" s="385"/>
      <c r="BQ14" s="385"/>
      <c r="BR14" s="385"/>
      <c r="BS14" s="385"/>
      <c r="BT14" s="385"/>
      <c r="BU14" s="385"/>
      <c r="BV14" s="385"/>
      <c r="BW14" s="385"/>
      <c r="BX14" s="385"/>
      <c r="BY14" s="385"/>
      <c r="BZ14" s="385"/>
      <c r="CA14" s="385"/>
      <c r="CB14" s="385"/>
      <c r="CC14" s="385"/>
      <c r="CD14" s="385"/>
      <c r="CE14" s="385"/>
      <c r="CF14" s="385"/>
      <c r="CG14" s="385"/>
      <c r="CH14" s="385"/>
      <c r="CI14" s="385"/>
      <c r="CJ14" s="385"/>
      <c r="CK14" s="385"/>
      <c r="CL14" s="385"/>
      <c r="CM14" s="385"/>
      <c r="CN14" s="385"/>
      <c r="CO14" s="385"/>
      <c r="CP14" s="385"/>
      <c r="CQ14" s="385"/>
      <c r="CR14" s="385"/>
      <c r="CS14" s="385"/>
      <c r="CT14" s="385"/>
      <c r="CU14" s="385"/>
      <c r="CV14" s="385"/>
      <c r="CW14" s="385"/>
      <c r="CX14" s="385"/>
      <c r="CY14" s="385"/>
      <c r="CZ14" s="385"/>
      <c r="DA14" s="385"/>
      <c r="DB14" s="385"/>
      <c r="DC14" s="385"/>
      <c r="DD14" s="385"/>
      <c r="DE14" s="385"/>
      <c r="DF14" s="385"/>
      <c r="DG14" s="385"/>
      <c r="DH14" s="385"/>
      <c r="DI14" s="385"/>
      <c r="DJ14" s="385"/>
      <c r="DK14" s="385"/>
      <c r="DL14" s="385"/>
      <c r="DM14" s="385"/>
      <c r="DN14" s="385"/>
      <c r="DO14" s="385"/>
      <c r="DP14" s="385"/>
      <c r="DQ14" s="385"/>
      <c r="DR14" s="385"/>
      <c r="DS14" s="385"/>
      <c r="DT14" s="385"/>
      <c r="DU14" s="385"/>
      <c r="DV14" s="385"/>
      <c r="DW14" s="385"/>
      <c r="DX14" s="385"/>
      <c r="DY14" s="385"/>
      <c r="DZ14" s="385"/>
      <c r="EA14" s="385"/>
      <c r="EB14" s="385"/>
      <c r="EC14" s="385"/>
      <c r="ED14" s="385"/>
      <c r="EE14" s="385"/>
      <c r="EF14" s="385"/>
      <c r="EG14" s="385"/>
      <c r="EH14" s="385"/>
      <c r="EI14" s="385"/>
      <c r="EJ14" s="385"/>
      <c r="EK14" s="385"/>
      <c r="EL14" s="385"/>
      <c r="EM14" s="385"/>
      <c r="EN14" s="385"/>
      <c r="EO14" s="385"/>
      <c r="EP14" s="385"/>
      <c r="EQ14" s="385"/>
      <c r="ER14" s="385"/>
      <c r="ES14" s="385"/>
      <c r="ET14" s="385"/>
      <c r="EU14" s="385"/>
      <c r="EV14" s="385"/>
      <c r="EW14" s="385"/>
      <c r="EX14" s="385"/>
      <c r="EY14" s="385"/>
      <c r="EZ14" s="385"/>
      <c r="FA14" s="385"/>
      <c r="FB14" s="385"/>
      <c r="FC14" s="385"/>
      <c r="FD14" s="385"/>
      <c r="FE14" s="385"/>
      <c r="FF14" s="385"/>
      <c r="FG14" s="385"/>
      <c r="FH14" s="385"/>
      <c r="FI14" s="385"/>
      <c r="FJ14" s="385"/>
      <c r="FK14" s="385"/>
      <c r="FL14" s="385"/>
      <c r="FM14" s="385"/>
      <c r="FN14" s="385"/>
      <c r="FO14" s="385"/>
      <c r="FP14" s="385"/>
      <c r="FQ14" s="385"/>
      <c r="FR14" s="385"/>
      <c r="FS14" s="385"/>
      <c r="FT14" s="385"/>
      <c r="FU14" s="385"/>
      <c r="FV14" s="385"/>
      <c r="FW14" s="385"/>
      <c r="FX14" s="385"/>
      <c r="FY14" s="385"/>
      <c r="FZ14" s="385"/>
      <c r="GA14" s="385"/>
      <c r="GB14" s="385"/>
      <c r="GC14" s="385"/>
      <c r="GD14" s="385"/>
      <c r="GE14" s="385"/>
      <c r="GF14" s="385"/>
      <c r="GG14" s="385"/>
      <c r="GH14" s="385"/>
      <c r="GI14" s="385"/>
      <c r="GJ14" s="385"/>
      <c r="GK14" s="385"/>
      <c r="GL14" s="385"/>
      <c r="GM14" s="385"/>
      <c r="GN14" s="385"/>
      <c r="GO14" s="385"/>
      <c r="GP14" s="385"/>
      <c r="GQ14" s="385"/>
      <c r="GR14" s="385"/>
      <c r="GS14" s="385"/>
      <c r="GT14" s="385"/>
      <c r="GU14" s="385"/>
      <c r="GV14" s="385"/>
      <c r="GW14" s="385"/>
      <c r="GX14" s="385"/>
      <c r="GY14" s="385"/>
      <c r="GZ14" s="385"/>
      <c r="HA14" s="385"/>
      <c r="HB14" s="385"/>
      <c r="HC14" s="385"/>
      <c r="HD14" s="385"/>
      <c r="HE14" s="385"/>
      <c r="HF14" s="385"/>
      <c r="HG14" s="385"/>
      <c r="HH14" s="385"/>
      <c r="HI14" s="385"/>
      <c r="HJ14" s="385"/>
      <c r="HK14" s="385"/>
      <c r="HL14" s="385"/>
      <c r="HM14" s="385"/>
      <c r="HN14" s="385"/>
      <c r="HO14" s="385"/>
      <c r="HP14" s="385"/>
      <c r="HQ14" s="385"/>
      <c r="HR14" s="385"/>
      <c r="HS14" s="385"/>
      <c r="HT14" s="385"/>
      <c r="HU14" s="385"/>
      <c r="HV14" s="385"/>
      <c r="HW14" s="385"/>
      <c r="HX14" s="385"/>
      <c r="HY14" s="385"/>
      <c r="HZ14" s="385"/>
      <c r="IA14" s="385"/>
      <c r="IB14" s="385"/>
      <c r="IC14" s="385"/>
      <c r="ID14" s="385"/>
      <c r="IE14" s="385"/>
      <c r="IF14" s="385"/>
      <c r="IG14" s="385"/>
      <c r="IH14" s="385"/>
      <c r="II14" s="385"/>
      <c r="IJ14" s="385"/>
      <c r="IK14" s="385"/>
      <c r="IL14" s="385"/>
      <c r="IM14" s="385"/>
      <c r="IN14" s="385"/>
      <c r="IO14" s="385"/>
      <c r="IP14" s="385"/>
      <c r="IQ14" s="385"/>
      <c r="IR14" s="385"/>
      <c r="IS14" s="385"/>
      <c r="IT14" s="385"/>
      <c r="IU14" s="385"/>
      <c r="IV14" s="385"/>
      <c r="IW14" s="385"/>
      <c r="IX14" s="385"/>
      <c r="IY14" s="385"/>
      <c r="IZ14" s="385"/>
      <c r="JA14" s="385"/>
      <c r="JB14" s="385"/>
      <c r="JC14" s="385"/>
      <c r="JD14" s="385"/>
      <c r="JE14" s="385"/>
      <c r="JF14" s="385"/>
      <c r="JG14" s="385"/>
      <c r="JH14" s="385"/>
      <c r="JI14" s="385"/>
      <c r="JJ14" s="385"/>
      <c r="JK14" s="385"/>
      <c r="JL14" s="385"/>
      <c r="JM14" s="385"/>
      <c r="JN14" s="385"/>
      <c r="JO14" s="385"/>
      <c r="JP14" s="385"/>
      <c r="JQ14" s="385"/>
      <c r="JR14" s="385"/>
      <c r="JS14" s="385"/>
      <c r="JT14" s="385"/>
      <c r="JU14" s="385"/>
      <c r="JV14" s="385"/>
      <c r="JW14" s="385"/>
      <c r="JX14" s="385"/>
      <c r="JY14" s="385"/>
      <c r="JZ14" s="385"/>
      <c r="KA14" s="385"/>
      <c r="KB14" s="385"/>
      <c r="KC14" s="385"/>
      <c r="KD14" s="385"/>
      <c r="KE14" s="385"/>
      <c r="KF14" s="385"/>
      <c r="KG14" s="385"/>
      <c r="KH14" s="385"/>
      <c r="KI14" s="385"/>
      <c r="KJ14" s="385"/>
      <c r="KK14" s="385"/>
      <c r="KL14" s="385"/>
      <c r="KM14" s="385"/>
      <c r="KN14" s="385"/>
      <c r="KO14" s="385"/>
      <c r="KP14" s="385"/>
      <c r="KQ14" s="385"/>
      <c r="KR14" s="385"/>
      <c r="KS14" s="385"/>
      <c r="KT14" s="385"/>
      <c r="KU14" s="385"/>
      <c r="KV14" s="385"/>
    </row>
    <row r="15" spans="1:308">
      <c r="A15" s="411"/>
      <c r="B15" s="411"/>
      <c r="C15" s="411"/>
      <c r="D15" s="411"/>
      <c r="E15" s="423"/>
      <c r="F15" s="423"/>
      <c r="G15" s="423"/>
      <c r="H15" s="423"/>
      <c r="I15" s="423"/>
      <c r="J15" s="423"/>
      <c r="K15" s="423"/>
      <c r="L15" s="423"/>
      <c r="M15" s="423"/>
      <c r="N15" s="423"/>
      <c r="O15" s="423"/>
      <c r="P15" s="423"/>
      <c r="Q15" s="423"/>
      <c r="R15" s="423"/>
      <c r="S15" s="423"/>
      <c r="T15" s="423"/>
      <c r="U15" s="423"/>
      <c r="V15" s="423"/>
      <c r="W15" s="423"/>
      <c r="X15" s="423"/>
      <c r="Y15" s="423"/>
      <c r="Z15" s="423"/>
      <c r="AA15" s="423"/>
      <c r="AB15" s="423"/>
      <c r="AC15" s="423"/>
      <c r="AD15" s="423"/>
      <c r="AE15" s="423"/>
      <c r="AF15" s="423"/>
      <c r="AG15" s="423"/>
      <c r="AH15" s="423"/>
      <c r="AI15" s="423"/>
      <c r="AJ15" s="423"/>
      <c r="AK15" s="423"/>
      <c r="AL15" s="385"/>
      <c r="AM15" s="385"/>
      <c r="AN15" s="385"/>
      <c r="AO15" s="385"/>
      <c r="AP15" s="385"/>
      <c r="AQ15" s="385"/>
      <c r="AR15" s="385"/>
      <c r="AS15" s="385"/>
      <c r="AT15" s="385"/>
      <c r="AU15" s="385"/>
      <c r="AV15" s="385"/>
      <c r="AW15" s="385"/>
      <c r="AX15" s="385"/>
      <c r="AY15" s="385"/>
      <c r="AZ15" s="385"/>
      <c r="BA15" s="385"/>
      <c r="BB15" s="385"/>
      <c r="BC15" s="385"/>
      <c r="BD15" s="385"/>
      <c r="BE15" s="385"/>
      <c r="BF15" s="385"/>
      <c r="BG15" s="385"/>
      <c r="BH15" s="385"/>
      <c r="BI15" s="385"/>
      <c r="BJ15" s="385"/>
      <c r="BK15" s="385"/>
      <c r="BL15" s="385"/>
      <c r="BM15" s="385"/>
      <c r="BN15" s="385"/>
      <c r="BO15" s="385"/>
      <c r="BP15" s="385"/>
      <c r="BQ15" s="385"/>
      <c r="BR15" s="385"/>
      <c r="BS15" s="385"/>
      <c r="BT15" s="385"/>
      <c r="BU15" s="385"/>
      <c r="BV15" s="385"/>
      <c r="BW15" s="385"/>
      <c r="BX15" s="385"/>
      <c r="BY15" s="385"/>
      <c r="BZ15" s="385"/>
      <c r="CA15" s="385"/>
      <c r="CB15" s="385"/>
      <c r="CC15" s="385"/>
      <c r="CD15" s="385"/>
      <c r="CE15" s="385"/>
      <c r="CF15" s="385"/>
      <c r="CG15" s="385"/>
      <c r="CH15" s="385"/>
      <c r="CI15" s="385"/>
      <c r="CJ15" s="385"/>
      <c r="CK15" s="385"/>
      <c r="CL15" s="385"/>
      <c r="CM15" s="385"/>
      <c r="CN15" s="385"/>
      <c r="CO15" s="385"/>
      <c r="CP15" s="385"/>
      <c r="CQ15" s="385"/>
      <c r="CR15" s="385"/>
      <c r="CS15" s="385"/>
      <c r="CT15" s="385"/>
      <c r="CU15" s="385"/>
      <c r="CV15" s="385"/>
      <c r="CW15" s="385"/>
      <c r="CX15" s="385"/>
      <c r="CY15" s="385"/>
      <c r="CZ15" s="385"/>
      <c r="DA15" s="385"/>
      <c r="DB15" s="385"/>
      <c r="DC15" s="385"/>
      <c r="DD15" s="385"/>
      <c r="DE15" s="385"/>
      <c r="DF15" s="385"/>
      <c r="DG15" s="385"/>
      <c r="DH15" s="385"/>
      <c r="DI15" s="385"/>
      <c r="DJ15" s="385"/>
      <c r="DK15" s="385"/>
      <c r="DL15" s="385"/>
      <c r="DM15" s="385"/>
      <c r="DN15" s="385"/>
      <c r="DO15" s="385"/>
      <c r="DP15" s="385"/>
      <c r="DQ15" s="385"/>
      <c r="DR15" s="385"/>
      <c r="DS15" s="385"/>
      <c r="DT15" s="385"/>
      <c r="DU15" s="385"/>
      <c r="DV15" s="385"/>
      <c r="DW15" s="385"/>
      <c r="DX15" s="385"/>
      <c r="DY15" s="385"/>
      <c r="DZ15" s="385"/>
      <c r="EA15" s="385"/>
      <c r="EB15" s="385"/>
      <c r="EC15" s="385"/>
      <c r="ED15" s="385"/>
      <c r="EE15" s="385"/>
      <c r="EF15" s="385"/>
      <c r="EG15" s="385"/>
      <c r="EH15" s="385"/>
      <c r="EI15" s="385"/>
      <c r="EJ15" s="385"/>
      <c r="EK15" s="385"/>
      <c r="EL15" s="385"/>
      <c r="EM15" s="385"/>
      <c r="EN15" s="385"/>
      <c r="EO15" s="385"/>
      <c r="EP15" s="385"/>
      <c r="EQ15" s="385"/>
      <c r="ER15" s="385"/>
      <c r="ES15" s="385"/>
      <c r="ET15" s="385"/>
      <c r="EU15" s="385"/>
      <c r="EV15" s="385"/>
      <c r="EW15" s="385"/>
      <c r="EX15" s="385"/>
      <c r="EY15" s="385"/>
      <c r="EZ15" s="385"/>
      <c r="FA15" s="385"/>
      <c r="FB15" s="385"/>
      <c r="FC15" s="385"/>
      <c r="FD15" s="385"/>
      <c r="FE15" s="385"/>
      <c r="FF15" s="385"/>
      <c r="FG15" s="385"/>
      <c r="FH15" s="385"/>
      <c r="FI15" s="385"/>
      <c r="FJ15" s="385"/>
      <c r="FK15" s="385"/>
      <c r="FL15" s="385"/>
      <c r="FM15" s="385"/>
      <c r="FN15" s="385"/>
      <c r="FO15" s="385"/>
      <c r="FP15" s="385"/>
      <c r="FQ15" s="385"/>
      <c r="FR15" s="385"/>
      <c r="FS15" s="385"/>
      <c r="FT15" s="385"/>
      <c r="FU15" s="385"/>
      <c r="FV15" s="385"/>
      <c r="FW15" s="385"/>
      <c r="FX15" s="385"/>
      <c r="FY15" s="385"/>
      <c r="FZ15" s="385"/>
      <c r="GA15" s="385"/>
      <c r="GB15" s="385"/>
      <c r="GC15" s="385"/>
      <c r="GD15" s="385"/>
      <c r="GE15" s="385"/>
      <c r="GF15" s="385"/>
      <c r="GG15" s="385"/>
      <c r="GH15" s="385"/>
      <c r="GI15" s="385"/>
      <c r="GJ15" s="385"/>
      <c r="GK15" s="385"/>
      <c r="GL15" s="385"/>
      <c r="GM15" s="385"/>
      <c r="GN15" s="385"/>
      <c r="GO15" s="385"/>
      <c r="GP15" s="385"/>
      <c r="GQ15" s="385"/>
      <c r="GR15" s="385"/>
      <c r="GS15" s="385"/>
      <c r="GT15" s="385"/>
      <c r="GU15" s="385"/>
      <c r="GV15" s="385"/>
      <c r="GW15" s="385"/>
      <c r="GX15" s="385"/>
      <c r="GY15" s="385"/>
      <c r="GZ15" s="385"/>
      <c r="HA15" s="385"/>
      <c r="HB15" s="385"/>
      <c r="HC15" s="385"/>
      <c r="HD15" s="385"/>
      <c r="HE15" s="385"/>
      <c r="HF15" s="385"/>
      <c r="HG15" s="385"/>
      <c r="HH15" s="385"/>
      <c r="HI15" s="385"/>
      <c r="HJ15" s="385"/>
      <c r="HK15" s="385"/>
      <c r="HL15" s="385"/>
      <c r="HM15" s="385"/>
      <c r="HN15" s="385"/>
      <c r="HO15" s="385"/>
      <c r="HP15" s="385"/>
      <c r="HQ15" s="385"/>
      <c r="HR15" s="385"/>
      <c r="HS15" s="385"/>
      <c r="HT15" s="385"/>
      <c r="HU15" s="385"/>
      <c r="HV15" s="385"/>
      <c r="HW15" s="385"/>
      <c r="HX15" s="385"/>
      <c r="HY15" s="385"/>
      <c r="HZ15" s="385"/>
      <c r="IA15" s="385"/>
      <c r="IB15" s="385"/>
      <c r="IC15" s="385"/>
      <c r="ID15" s="385"/>
      <c r="IE15" s="385"/>
      <c r="IF15" s="385"/>
      <c r="IG15" s="385"/>
      <c r="IH15" s="385"/>
      <c r="II15" s="385"/>
      <c r="IJ15" s="385"/>
      <c r="IK15" s="385"/>
      <c r="IL15" s="385"/>
      <c r="IM15" s="385"/>
      <c r="IN15" s="385"/>
      <c r="IO15" s="385"/>
      <c r="IP15" s="385"/>
      <c r="IQ15" s="385"/>
      <c r="IR15" s="385"/>
      <c r="IS15" s="385"/>
      <c r="IT15" s="385"/>
      <c r="IU15" s="385"/>
      <c r="IV15" s="385"/>
      <c r="IW15" s="385"/>
      <c r="IX15" s="385"/>
      <c r="IY15" s="385"/>
      <c r="IZ15" s="385"/>
      <c r="JA15" s="385"/>
      <c r="JB15" s="385"/>
      <c r="JC15" s="385"/>
      <c r="JD15" s="385"/>
      <c r="JE15" s="385"/>
      <c r="JF15" s="385"/>
      <c r="JG15" s="385"/>
      <c r="JH15" s="385"/>
      <c r="JI15" s="385"/>
      <c r="JJ15" s="385"/>
      <c r="JK15" s="385"/>
      <c r="JL15" s="385"/>
      <c r="JM15" s="385"/>
      <c r="JN15" s="385"/>
      <c r="JO15" s="385"/>
      <c r="JP15" s="385"/>
      <c r="JQ15" s="385"/>
      <c r="JR15" s="385"/>
      <c r="JS15" s="385"/>
      <c r="JT15" s="385"/>
      <c r="JU15" s="385"/>
      <c r="JV15" s="385"/>
      <c r="JW15" s="385"/>
      <c r="JX15" s="385"/>
      <c r="JY15" s="385"/>
      <c r="JZ15" s="385"/>
      <c r="KA15" s="385"/>
      <c r="KB15" s="385"/>
      <c r="KC15" s="385"/>
      <c r="KD15" s="385"/>
      <c r="KE15" s="385"/>
      <c r="KF15" s="385"/>
      <c r="KG15" s="385"/>
      <c r="KH15" s="385"/>
      <c r="KI15" s="385"/>
      <c r="KJ15" s="385"/>
      <c r="KK15" s="385"/>
      <c r="KL15" s="385"/>
      <c r="KM15" s="385"/>
      <c r="KN15" s="385"/>
      <c r="KO15" s="385"/>
      <c r="KP15" s="385"/>
      <c r="KQ15" s="385"/>
      <c r="KR15" s="385"/>
      <c r="KS15" s="385"/>
      <c r="KT15" s="385"/>
      <c r="KU15" s="385"/>
      <c r="KV15" s="385"/>
    </row>
    <row r="16" spans="1:308">
      <c r="A16" s="861"/>
      <c r="B16" s="411"/>
      <c r="C16" s="411"/>
      <c r="D16" s="411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  <c r="Q16" s="412"/>
      <c r="R16" s="412"/>
      <c r="S16" s="412"/>
      <c r="T16" s="412"/>
      <c r="U16" s="412"/>
      <c r="V16" s="412"/>
      <c r="W16" s="412"/>
      <c r="X16" s="412"/>
      <c r="Y16" s="412"/>
      <c r="Z16" s="412"/>
      <c r="AA16" s="412"/>
      <c r="AB16" s="412"/>
      <c r="AC16" s="412"/>
      <c r="AD16" s="412"/>
      <c r="AE16" s="412"/>
      <c r="AF16" s="412"/>
      <c r="AG16" s="412"/>
      <c r="AH16" s="412"/>
      <c r="AI16" s="412"/>
      <c r="AJ16" s="412"/>
      <c r="AK16" s="412"/>
      <c r="AL16" s="385"/>
      <c r="AM16" s="385"/>
      <c r="AN16" s="385"/>
      <c r="AO16" s="385"/>
      <c r="AP16" s="385"/>
      <c r="AQ16" s="385"/>
      <c r="AR16" s="385"/>
      <c r="AS16" s="385"/>
      <c r="AT16" s="385"/>
      <c r="AU16" s="385"/>
      <c r="AV16" s="385"/>
      <c r="AW16" s="385"/>
      <c r="AX16" s="385"/>
      <c r="AY16" s="385"/>
      <c r="AZ16" s="385"/>
      <c r="BA16" s="385"/>
      <c r="BB16" s="385"/>
      <c r="BC16" s="385"/>
      <c r="BD16" s="385"/>
      <c r="BE16" s="385"/>
      <c r="BF16" s="385"/>
      <c r="BG16" s="385"/>
      <c r="BH16" s="385"/>
      <c r="BI16" s="385"/>
      <c r="BJ16" s="385"/>
      <c r="BK16" s="385"/>
      <c r="BL16" s="385"/>
      <c r="BM16" s="385"/>
      <c r="BN16" s="385"/>
      <c r="BO16" s="385"/>
      <c r="BP16" s="385"/>
      <c r="BQ16" s="385"/>
      <c r="BR16" s="385"/>
      <c r="BS16" s="385"/>
      <c r="BT16" s="385"/>
      <c r="BU16" s="385"/>
      <c r="BV16" s="385"/>
      <c r="BW16" s="385"/>
      <c r="BX16" s="385"/>
      <c r="BY16" s="385"/>
      <c r="BZ16" s="385"/>
      <c r="CA16" s="385"/>
      <c r="CB16" s="385"/>
      <c r="CC16" s="385"/>
      <c r="CD16" s="385"/>
      <c r="CE16" s="385"/>
      <c r="CF16" s="385"/>
      <c r="CG16" s="385"/>
      <c r="CH16" s="385"/>
      <c r="CI16" s="385"/>
      <c r="CJ16" s="385"/>
      <c r="CK16" s="385"/>
      <c r="CL16" s="385"/>
      <c r="CM16" s="385"/>
      <c r="CN16" s="385"/>
      <c r="CO16" s="385"/>
      <c r="CP16" s="385"/>
      <c r="CQ16" s="385"/>
      <c r="CR16" s="385"/>
      <c r="CS16" s="385"/>
      <c r="CT16" s="385"/>
      <c r="CU16" s="385"/>
      <c r="CV16" s="385"/>
      <c r="CW16" s="385"/>
      <c r="CX16" s="385"/>
      <c r="CY16" s="385"/>
      <c r="CZ16" s="385"/>
      <c r="DA16" s="385"/>
      <c r="DB16" s="385"/>
      <c r="DC16" s="385"/>
      <c r="DD16" s="385"/>
      <c r="DE16" s="385"/>
      <c r="DF16" s="385"/>
      <c r="DG16" s="385"/>
      <c r="DH16" s="385"/>
      <c r="DI16" s="385"/>
      <c r="DJ16" s="385"/>
      <c r="DK16" s="385"/>
      <c r="DL16" s="385"/>
      <c r="DM16" s="385"/>
      <c r="DN16" s="385"/>
      <c r="DO16" s="385"/>
      <c r="DP16" s="385"/>
      <c r="DQ16" s="385"/>
      <c r="DR16" s="385"/>
      <c r="DS16" s="385"/>
      <c r="DT16" s="385"/>
      <c r="DU16" s="385"/>
      <c r="DV16" s="385"/>
      <c r="DW16" s="385"/>
      <c r="DX16" s="385"/>
      <c r="DY16" s="385"/>
      <c r="DZ16" s="385"/>
      <c r="EA16" s="385"/>
      <c r="EB16" s="385"/>
      <c r="EC16" s="385"/>
      <c r="ED16" s="385"/>
      <c r="EE16" s="385"/>
      <c r="EF16" s="385"/>
      <c r="EG16" s="385"/>
      <c r="EH16" s="385"/>
      <c r="EI16" s="385"/>
      <c r="EJ16" s="385"/>
      <c r="EK16" s="385"/>
      <c r="EL16" s="385"/>
      <c r="EM16" s="385"/>
      <c r="EN16" s="385"/>
      <c r="EO16" s="385"/>
      <c r="EP16" s="385"/>
      <c r="EQ16" s="385"/>
      <c r="ER16" s="385"/>
      <c r="ES16" s="385"/>
      <c r="ET16" s="385"/>
      <c r="EU16" s="385"/>
      <c r="EV16" s="385"/>
      <c r="EW16" s="385"/>
      <c r="EX16" s="385"/>
      <c r="EY16" s="385"/>
      <c r="EZ16" s="385"/>
      <c r="FA16" s="385"/>
      <c r="FB16" s="385"/>
      <c r="FC16" s="385"/>
      <c r="FD16" s="385"/>
      <c r="FE16" s="385"/>
      <c r="FF16" s="385"/>
      <c r="FG16" s="385"/>
      <c r="FH16" s="385"/>
      <c r="FI16" s="385"/>
      <c r="FJ16" s="385"/>
      <c r="FK16" s="385"/>
      <c r="FL16" s="385"/>
      <c r="FM16" s="385"/>
      <c r="FN16" s="385"/>
      <c r="FO16" s="385"/>
      <c r="FP16" s="385"/>
      <c r="FQ16" s="385"/>
      <c r="FR16" s="385"/>
      <c r="FS16" s="385"/>
      <c r="FT16" s="385"/>
      <c r="FU16" s="385"/>
      <c r="FV16" s="385"/>
      <c r="FW16" s="385"/>
      <c r="FX16" s="385"/>
      <c r="FY16" s="385"/>
      <c r="FZ16" s="385"/>
      <c r="GA16" s="385"/>
      <c r="GB16" s="385"/>
      <c r="GC16" s="385"/>
      <c r="GD16" s="385"/>
      <c r="GE16" s="385"/>
      <c r="GF16" s="385"/>
      <c r="GG16" s="385"/>
      <c r="GH16" s="385"/>
      <c r="GI16" s="385"/>
      <c r="GJ16" s="385"/>
      <c r="GK16" s="385"/>
      <c r="GL16" s="385"/>
      <c r="GM16" s="385"/>
      <c r="GN16" s="385"/>
      <c r="GO16" s="385"/>
      <c r="GP16" s="385"/>
      <c r="GQ16" s="385"/>
      <c r="GR16" s="385"/>
      <c r="GS16" s="385"/>
      <c r="GT16" s="385"/>
      <c r="GU16" s="385"/>
      <c r="GV16" s="385"/>
      <c r="GW16" s="385"/>
      <c r="GX16" s="385"/>
      <c r="GY16" s="385"/>
      <c r="GZ16" s="385"/>
      <c r="HA16" s="385"/>
      <c r="HB16" s="385"/>
      <c r="HC16" s="385"/>
      <c r="HD16" s="385"/>
      <c r="HE16" s="385"/>
      <c r="HF16" s="385"/>
      <c r="HG16" s="385"/>
      <c r="HH16" s="385"/>
      <c r="HI16" s="385"/>
      <c r="HJ16" s="385"/>
      <c r="HK16" s="385"/>
      <c r="HL16" s="385"/>
      <c r="HM16" s="385"/>
      <c r="HN16" s="385"/>
      <c r="HO16" s="385"/>
      <c r="HP16" s="385"/>
      <c r="HQ16" s="385"/>
      <c r="HR16" s="385"/>
      <c r="HS16" s="385"/>
      <c r="HT16" s="385"/>
      <c r="HU16" s="385"/>
      <c r="HV16" s="385"/>
      <c r="HW16" s="385"/>
      <c r="HX16" s="385"/>
      <c r="HY16" s="385"/>
      <c r="HZ16" s="385"/>
      <c r="IA16" s="385"/>
      <c r="IB16" s="385"/>
      <c r="IC16" s="385"/>
      <c r="ID16" s="385"/>
      <c r="IE16" s="385"/>
      <c r="IF16" s="385"/>
      <c r="IG16" s="385"/>
      <c r="IH16" s="385"/>
      <c r="II16" s="385"/>
      <c r="IJ16" s="385"/>
      <c r="IK16" s="385"/>
      <c r="IL16" s="385"/>
      <c r="IM16" s="385"/>
      <c r="IN16" s="385"/>
      <c r="IO16" s="385"/>
      <c r="IP16" s="385"/>
      <c r="IQ16" s="385"/>
      <c r="IR16" s="385"/>
      <c r="IS16" s="385"/>
      <c r="IT16" s="385"/>
      <c r="IU16" s="385"/>
      <c r="IV16" s="385"/>
      <c r="IW16" s="385"/>
      <c r="IX16" s="385"/>
      <c r="IY16" s="385"/>
      <c r="IZ16" s="385"/>
      <c r="JA16" s="385"/>
      <c r="JB16" s="385"/>
      <c r="JC16" s="385"/>
      <c r="JD16" s="385"/>
      <c r="JE16" s="385"/>
      <c r="JF16" s="385"/>
      <c r="JG16" s="385"/>
      <c r="JH16" s="385"/>
      <c r="JI16" s="385"/>
      <c r="JJ16" s="385"/>
      <c r="JK16" s="385"/>
      <c r="JL16" s="385"/>
      <c r="JM16" s="385"/>
      <c r="JN16" s="385"/>
      <c r="JO16" s="385"/>
      <c r="JP16" s="385"/>
      <c r="JQ16" s="385"/>
      <c r="JR16" s="385"/>
      <c r="JS16" s="385"/>
      <c r="JT16" s="385"/>
      <c r="JU16" s="385"/>
      <c r="JV16" s="385"/>
      <c r="JW16" s="385"/>
      <c r="JX16" s="385"/>
      <c r="JY16" s="385"/>
      <c r="JZ16" s="385"/>
      <c r="KA16" s="385"/>
      <c r="KB16" s="385"/>
      <c r="KC16" s="385"/>
      <c r="KD16" s="385"/>
      <c r="KE16" s="385"/>
      <c r="KF16" s="385"/>
      <c r="KG16" s="385"/>
      <c r="KH16" s="385"/>
      <c r="KI16" s="385"/>
      <c r="KJ16" s="385"/>
      <c r="KK16" s="385"/>
      <c r="KL16" s="385"/>
      <c r="KM16" s="385"/>
      <c r="KN16" s="385"/>
      <c r="KO16" s="385"/>
      <c r="KP16" s="385"/>
      <c r="KQ16" s="385"/>
      <c r="KR16" s="385"/>
      <c r="KS16" s="385"/>
      <c r="KT16" s="385"/>
      <c r="KU16" s="385"/>
      <c r="KV16" s="385"/>
    </row>
    <row r="17" spans="1:308">
      <c r="A17" s="861"/>
      <c r="B17" s="411"/>
      <c r="C17" s="411"/>
      <c r="D17" s="411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  <c r="Q17" s="412"/>
      <c r="R17" s="412"/>
      <c r="S17" s="412"/>
      <c r="T17" s="412"/>
      <c r="U17" s="412"/>
      <c r="V17" s="412"/>
      <c r="W17" s="412"/>
      <c r="X17" s="412"/>
      <c r="Y17" s="412"/>
      <c r="Z17" s="412"/>
      <c r="AA17" s="412"/>
      <c r="AB17" s="412"/>
      <c r="AC17" s="412"/>
      <c r="AD17" s="412"/>
      <c r="AE17" s="412"/>
      <c r="AF17" s="412"/>
      <c r="AG17" s="412"/>
      <c r="AH17" s="412"/>
      <c r="AI17" s="412"/>
      <c r="AJ17" s="412"/>
      <c r="AK17" s="412"/>
      <c r="AL17" s="385"/>
      <c r="AM17" s="385"/>
      <c r="AN17" s="385"/>
      <c r="AO17" s="385"/>
      <c r="AP17" s="385"/>
      <c r="AQ17" s="385"/>
      <c r="AR17" s="385"/>
      <c r="AS17" s="385"/>
      <c r="AT17" s="385"/>
      <c r="AU17" s="385"/>
      <c r="AV17" s="385"/>
      <c r="AW17" s="385"/>
      <c r="AX17" s="385"/>
      <c r="AY17" s="385"/>
      <c r="AZ17" s="385"/>
      <c r="BA17" s="385"/>
      <c r="BB17" s="385"/>
      <c r="BC17" s="385"/>
      <c r="BD17" s="385"/>
      <c r="BE17" s="385"/>
      <c r="BF17" s="385"/>
      <c r="BG17" s="385"/>
      <c r="BH17" s="385"/>
      <c r="BI17" s="385"/>
      <c r="BJ17" s="385"/>
      <c r="BK17" s="385"/>
      <c r="BL17" s="385"/>
      <c r="BM17" s="385"/>
      <c r="BN17" s="385"/>
      <c r="BO17" s="385"/>
      <c r="BP17" s="385"/>
      <c r="BQ17" s="385"/>
      <c r="BR17" s="385"/>
      <c r="BS17" s="385"/>
      <c r="BT17" s="385"/>
      <c r="BU17" s="385"/>
      <c r="BV17" s="385"/>
      <c r="BW17" s="385"/>
      <c r="BX17" s="385"/>
      <c r="BY17" s="385"/>
      <c r="BZ17" s="385"/>
      <c r="CA17" s="385"/>
      <c r="CB17" s="385"/>
      <c r="CC17" s="385"/>
      <c r="CD17" s="385"/>
      <c r="CE17" s="385"/>
      <c r="CF17" s="385"/>
      <c r="CG17" s="385"/>
      <c r="CH17" s="385"/>
      <c r="CI17" s="385"/>
      <c r="CJ17" s="385"/>
      <c r="CK17" s="385"/>
      <c r="CL17" s="385"/>
      <c r="CM17" s="385"/>
      <c r="CN17" s="385"/>
      <c r="CO17" s="385"/>
      <c r="CP17" s="385"/>
      <c r="CQ17" s="385"/>
      <c r="CR17" s="385"/>
      <c r="CS17" s="385"/>
      <c r="CT17" s="385"/>
      <c r="CU17" s="385"/>
      <c r="CV17" s="385"/>
      <c r="CW17" s="385"/>
      <c r="CX17" s="385"/>
      <c r="CY17" s="385"/>
      <c r="CZ17" s="385"/>
      <c r="DA17" s="385"/>
      <c r="DB17" s="385"/>
      <c r="DC17" s="385"/>
      <c r="DD17" s="385"/>
      <c r="DE17" s="385"/>
      <c r="DF17" s="385"/>
      <c r="DG17" s="385"/>
      <c r="DH17" s="385"/>
      <c r="DI17" s="385"/>
      <c r="DJ17" s="385"/>
      <c r="DK17" s="385"/>
      <c r="DL17" s="385"/>
      <c r="DM17" s="385"/>
      <c r="DN17" s="385"/>
      <c r="DO17" s="385"/>
      <c r="DP17" s="385"/>
      <c r="DQ17" s="385"/>
      <c r="DR17" s="385"/>
      <c r="DS17" s="385"/>
      <c r="DT17" s="385"/>
      <c r="DU17" s="385"/>
      <c r="DV17" s="385"/>
      <c r="DW17" s="385"/>
      <c r="DX17" s="385"/>
      <c r="DY17" s="385"/>
      <c r="DZ17" s="385"/>
      <c r="EA17" s="385"/>
      <c r="EB17" s="385"/>
      <c r="EC17" s="385"/>
      <c r="ED17" s="385"/>
      <c r="EE17" s="385"/>
      <c r="EF17" s="385"/>
      <c r="EG17" s="385"/>
      <c r="EH17" s="385"/>
      <c r="EI17" s="385"/>
      <c r="EJ17" s="385"/>
      <c r="EK17" s="385"/>
      <c r="EL17" s="385"/>
      <c r="EM17" s="385"/>
      <c r="EN17" s="385"/>
      <c r="EO17" s="385"/>
      <c r="EP17" s="385"/>
      <c r="EQ17" s="385"/>
      <c r="ER17" s="385"/>
      <c r="ES17" s="385"/>
      <c r="ET17" s="385"/>
      <c r="EU17" s="385"/>
      <c r="EV17" s="385"/>
      <c r="EW17" s="385"/>
      <c r="EX17" s="385"/>
      <c r="EY17" s="385"/>
      <c r="EZ17" s="385"/>
      <c r="FA17" s="385"/>
      <c r="FB17" s="385"/>
      <c r="FC17" s="385"/>
      <c r="FD17" s="385"/>
      <c r="FE17" s="385"/>
      <c r="FF17" s="385"/>
      <c r="FG17" s="385"/>
      <c r="FH17" s="385"/>
      <c r="FI17" s="385"/>
      <c r="FJ17" s="385"/>
      <c r="FK17" s="385"/>
      <c r="FL17" s="385"/>
      <c r="FM17" s="385"/>
      <c r="FN17" s="385"/>
      <c r="FO17" s="385"/>
      <c r="FP17" s="385"/>
      <c r="FQ17" s="385"/>
      <c r="FR17" s="385"/>
      <c r="FS17" s="385"/>
      <c r="FT17" s="385"/>
      <c r="FU17" s="385"/>
      <c r="FV17" s="385"/>
      <c r="FW17" s="385"/>
      <c r="FX17" s="385"/>
      <c r="FY17" s="385"/>
      <c r="FZ17" s="385"/>
      <c r="GA17" s="385"/>
      <c r="GB17" s="385"/>
      <c r="GC17" s="385"/>
      <c r="GD17" s="385"/>
      <c r="GE17" s="385"/>
      <c r="GF17" s="385"/>
      <c r="GG17" s="385"/>
      <c r="GH17" s="385"/>
      <c r="GI17" s="385"/>
      <c r="GJ17" s="385"/>
      <c r="GK17" s="385"/>
      <c r="GL17" s="385"/>
      <c r="GM17" s="385"/>
      <c r="GN17" s="385"/>
      <c r="GO17" s="385"/>
      <c r="GP17" s="385"/>
      <c r="GQ17" s="385"/>
      <c r="GR17" s="385"/>
      <c r="GS17" s="385"/>
      <c r="GT17" s="385"/>
      <c r="GU17" s="385"/>
      <c r="GV17" s="385"/>
      <c r="GW17" s="385"/>
      <c r="GX17" s="385"/>
      <c r="GY17" s="385"/>
      <c r="GZ17" s="385"/>
      <c r="HA17" s="385"/>
      <c r="HB17" s="385"/>
      <c r="HC17" s="385"/>
      <c r="HD17" s="385"/>
      <c r="HE17" s="385"/>
      <c r="HF17" s="385"/>
      <c r="HG17" s="385"/>
      <c r="HH17" s="385"/>
      <c r="HI17" s="385"/>
      <c r="HJ17" s="385"/>
      <c r="HK17" s="385"/>
      <c r="HL17" s="385"/>
      <c r="HM17" s="385"/>
      <c r="HN17" s="385"/>
      <c r="HO17" s="385"/>
      <c r="HP17" s="385"/>
      <c r="HQ17" s="385"/>
      <c r="HR17" s="385"/>
      <c r="HS17" s="385"/>
      <c r="HT17" s="385"/>
      <c r="HU17" s="385"/>
      <c r="HV17" s="385"/>
      <c r="HW17" s="385"/>
      <c r="HX17" s="385"/>
      <c r="HY17" s="385"/>
      <c r="HZ17" s="385"/>
      <c r="IA17" s="385"/>
      <c r="IB17" s="385"/>
      <c r="IC17" s="385"/>
      <c r="ID17" s="385"/>
      <c r="IE17" s="385"/>
      <c r="IF17" s="385"/>
      <c r="IG17" s="385"/>
      <c r="IH17" s="385"/>
      <c r="II17" s="385"/>
      <c r="IJ17" s="385"/>
      <c r="IK17" s="385"/>
      <c r="IL17" s="385"/>
      <c r="IM17" s="385"/>
      <c r="IN17" s="385"/>
      <c r="IO17" s="385"/>
      <c r="IP17" s="385"/>
      <c r="IQ17" s="385"/>
      <c r="IR17" s="385"/>
      <c r="IS17" s="385"/>
      <c r="IT17" s="385"/>
      <c r="IU17" s="385"/>
      <c r="IV17" s="385"/>
      <c r="IW17" s="385"/>
      <c r="IX17" s="385"/>
      <c r="IY17" s="385"/>
      <c r="IZ17" s="385"/>
      <c r="JA17" s="385"/>
      <c r="JB17" s="385"/>
      <c r="JC17" s="385"/>
      <c r="JD17" s="385"/>
      <c r="JE17" s="385"/>
      <c r="JF17" s="385"/>
      <c r="JG17" s="385"/>
      <c r="JH17" s="385"/>
      <c r="JI17" s="385"/>
      <c r="JJ17" s="385"/>
      <c r="JK17" s="385"/>
      <c r="JL17" s="385"/>
      <c r="JM17" s="385"/>
      <c r="JN17" s="385"/>
      <c r="JO17" s="385"/>
      <c r="JP17" s="385"/>
      <c r="JQ17" s="385"/>
      <c r="JR17" s="385"/>
      <c r="JS17" s="385"/>
      <c r="JT17" s="385"/>
      <c r="JU17" s="385"/>
      <c r="JV17" s="385"/>
      <c r="JW17" s="385"/>
      <c r="JX17" s="385"/>
      <c r="JY17" s="385"/>
      <c r="JZ17" s="385"/>
      <c r="KA17" s="385"/>
      <c r="KB17" s="385"/>
      <c r="KC17" s="385"/>
      <c r="KD17" s="385"/>
      <c r="KE17" s="385"/>
      <c r="KF17" s="385"/>
      <c r="KG17" s="385"/>
      <c r="KH17" s="385"/>
      <c r="KI17" s="385"/>
      <c r="KJ17" s="385"/>
      <c r="KK17" s="385"/>
      <c r="KL17" s="385"/>
      <c r="KM17" s="385"/>
      <c r="KN17" s="385"/>
      <c r="KO17" s="385"/>
      <c r="KP17" s="385"/>
      <c r="KQ17" s="385"/>
      <c r="KR17" s="385"/>
      <c r="KS17" s="385"/>
      <c r="KT17" s="385"/>
      <c r="KU17" s="385"/>
      <c r="KV17" s="385"/>
    </row>
    <row r="18" spans="1:308">
      <c r="A18" s="861"/>
      <c r="B18" s="411"/>
      <c r="C18" s="411"/>
      <c r="D18" s="411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  <c r="Q18" s="412"/>
      <c r="R18" s="412"/>
      <c r="S18" s="412"/>
      <c r="T18" s="412"/>
      <c r="U18" s="412"/>
      <c r="V18" s="412"/>
      <c r="W18" s="412"/>
      <c r="X18" s="412"/>
      <c r="Y18" s="412"/>
      <c r="Z18" s="412"/>
      <c r="AA18" s="412"/>
      <c r="AB18" s="412"/>
      <c r="AC18" s="412"/>
      <c r="AD18" s="412"/>
      <c r="AE18" s="412"/>
      <c r="AF18" s="412"/>
      <c r="AG18" s="412"/>
      <c r="AH18" s="412"/>
      <c r="AI18" s="412"/>
      <c r="AJ18" s="412"/>
      <c r="AK18" s="412"/>
      <c r="AL18" s="385"/>
      <c r="AM18" s="385"/>
      <c r="AN18" s="385"/>
      <c r="AO18" s="385"/>
      <c r="AP18" s="385"/>
      <c r="AQ18" s="385"/>
      <c r="AR18" s="385"/>
      <c r="AS18" s="385"/>
      <c r="AT18" s="385"/>
      <c r="AU18" s="385"/>
      <c r="AV18" s="385"/>
      <c r="AW18" s="385"/>
      <c r="AX18" s="385"/>
      <c r="AY18" s="385"/>
      <c r="AZ18" s="385"/>
      <c r="BA18" s="385"/>
      <c r="BB18" s="385"/>
      <c r="BC18" s="385"/>
      <c r="BD18" s="385"/>
      <c r="BE18" s="385"/>
      <c r="BF18" s="385"/>
      <c r="BG18" s="385"/>
      <c r="BH18" s="385"/>
      <c r="BI18" s="385"/>
      <c r="BJ18" s="385"/>
      <c r="BK18" s="385"/>
      <c r="BL18" s="385"/>
      <c r="BM18" s="385"/>
      <c r="BN18" s="385"/>
      <c r="BO18" s="385"/>
      <c r="BP18" s="385"/>
      <c r="BQ18" s="385"/>
      <c r="BR18" s="385"/>
      <c r="BS18" s="385"/>
      <c r="BT18" s="385"/>
      <c r="BU18" s="385"/>
      <c r="BV18" s="385"/>
      <c r="BW18" s="385"/>
      <c r="BX18" s="385"/>
      <c r="BY18" s="385"/>
      <c r="BZ18" s="385"/>
      <c r="CA18" s="385"/>
      <c r="CB18" s="385"/>
      <c r="CC18" s="385"/>
      <c r="CD18" s="385"/>
      <c r="CE18" s="385"/>
      <c r="CF18" s="385"/>
      <c r="CG18" s="385"/>
      <c r="CH18" s="385"/>
      <c r="CI18" s="385"/>
      <c r="CJ18" s="385"/>
      <c r="CK18" s="385"/>
      <c r="CL18" s="385"/>
      <c r="CM18" s="385"/>
      <c r="CN18" s="385"/>
      <c r="CO18" s="385"/>
      <c r="CP18" s="385"/>
      <c r="CQ18" s="385"/>
      <c r="CR18" s="385"/>
      <c r="CS18" s="385"/>
      <c r="CT18" s="385"/>
      <c r="CU18" s="385"/>
      <c r="CV18" s="385"/>
      <c r="CW18" s="385"/>
      <c r="CX18" s="385"/>
      <c r="CY18" s="385"/>
      <c r="CZ18" s="385"/>
      <c r="DA18" s="385"/>
      <c r="DB18" s="385"/>
      <c r="DC18" s="385"/>
      <c r="DD18" s="385"/>
      <c r="DE18" s="385"/>
      <c r="DF18" s="385"/>
      <c r="DG18" s="385"/>
      <c r="DH18" s="385"/>
      <c r="DI18" s="385"/>
      <c r="DJ18" s="385"/>
      <c r="DK18" s="385"/>
      <c r="DL18" s="385"/>
      <c r="DM18" s="385"/>
      <c r="DN18" s="385"/>
      <c r="DO18" s="385"/>
      <c r="DP18" s="385"/>
      <c r="DQ18" s="385"/>
      <c r="DR18" s="385"/>
      <c r="DS18" s="385"/>
      <c r="DT18" s="385"/>
      <c r="DU18" s="385"/>
      <c r="DV18" s="385"/>
      <c r="DW18" s="385"/>
      <c r="DX18" s="385"/>
      <c r="DY18" s="385"/>
      <c r="DZ18" s="385"/>
      <c r="EA18" s="385"/>
      <c r="EB18" s="385"/>
      <c r="EC18" s="385"/>
      <c r="ED18" s="385"/>
      <c r="EE18" s="385"/>
      <c r="EF18" s="385"/>
      <c r="EG18" s="385"/>
      <c r="EH18" s="385"/>
      <c r="EI18" s="385"/>
      <c r="EJ18" s="385"/>
      <c r="EK18" s="385"/>
      <c r="EL18" s="385"/>
      <c r="EM18" s="385"/>
      <c r="EN18" s="385"/>
      <c r="EO18" s="385"/>
      <c r="EP18" s="385"/>
      <c r="EQ18" s="385"/>
      <c r="ER18" s="385"/>
      <c r="ES18" s="385"/>
      <c r="ET18" s="385"/>
      <c r="EU18" s="385"/>
      <c r="EV18" s="385"/>
      <c r="EW18" s="385"/>
      <c r="EX18" s="385"/>
      <c r="EY18" s="385"/>
      <c r="EZ18" s="385"/>
      <c r="FA18" s="385"/>
      <c r="FB18" s="385"/>
      <c r="FC18" s="385"/>
      <c r="FD18" s="385"/>
      <c r="FE18" s="385"/>
      <c r="FF18" s="385"/>
      <c r="FG18" s="385"/>
      <c r="FH18" s="385"/>
      <c r="FI18" s="385"/>
      <c r="FJ18" s="385"/>
      <c r="FK18" s="385"/>
      <c r="FL18" s="385"/>
      <c r="FM18" s="385"/>
      <c r="FN18" s="385"/>
      <c r="FO18" s="385"/>
      <c r="FP18" s="385"/>
      <c r="FQ18" s="385"/>
      <c r="FR18" s="385"/>
      <c r="FS18" s="385"/>
      <c r="FT18" s="385"/>
      <c r="FU18" s="385"/>
      <c r="FV18" s="385"/>
      <c r="FW18" s="385"/>
      <c r="FX18" s="385"/>
      <c r="FY18" s="385"/>
      <c r="FZ18" s="385"/>
      <c r="GA18" s="385"/>
      <c r="GB18" s="385"/>
      <c r="GC18" s="385"/>
      <c r="GD18" s="385"/>
      <c r="GE18" s="385"/>
      <c r="GF18" s="385"/>
      <c r="GG18" s="385"/>
      <c r="GH18" s="385"/>
      <c r="GI18" s="385"/>
      <c r="GJ18" s="385"/>
      <c r="GK18" s="385"/>
      <c r="GL18" s="385"/>
      <c r="GM18" s="385"/>
      <c r="GN18" s="385"/>
      <c r="GO18" s="385"/>
      <c r="GP18" s="385"/>
      <c r="GQ18" s="385"/>
      <c r="GR18" s="385"/>
      <c r="GS18" s="385"/>
      <c r="GT18" s="385"/>
      <c r="GU18" s="385"/>
      <c r="GV18" s="385"/>
      <c r="GW18" s="385"/>
      <c r="GX18" s="385"/>
      <c r="GY18" s="385"/>
      <c r="GZ18" s="385"/>
      <c r="HA18" s="385"/>
      <c r="HB18" s="385"/>
      <c r="HC18" s="385"/>
      <c r="HD18" s="385"/>
      <c r="HE18" s="385"/>
      <c r="HF18" s="385"/>
      <c r="HG18" s="385"/>
      <c r="HH18" s="385"/>
      <c r="HI18" s="385"/>
      <c r="HJ18" s="385"/>
      <c r="HK18" s="385"/>
      <c r="HL18" s="385"/>
      <c r="HM18" s="385"/>
      <c r="HN18" s="385"/>
      <c r="HO18" s="385"/>
      <c r="HP18" s="385"/>
      <c r="HQ18" s="385"/>
      <c r="HR18" s="385"/>
      <c r="HS18" s="385"/>
      <c r="HT18" s="385"/>
      <c r="HU18" s="385"/>
      <c r="HV18" s="385"/>
      <c r="HW18" s="385"/>
      <c r="HX18" s="385"/>
      <c r="HY18" s="385"/>
      <c r="HZ18" s="385"/>
      <c r="IA18" s="385"/>
      <c r="IB18" s="385"/>
      <c r="IC18" s="385"/>
      <c r="ID18" s="385"/>
      <c r="IE18" s="385"/>
      <c r="IF18" s="385"/>
      <c r="IG18" s="385"/>
      <c r="IH18" s="385"/>
      <c r="II18" s="385"/>
      <c r="IJ18" s="385"/>
      <c r="IK18" s="385"/>
      <c r="IL18" s="385"/>
      <c r="IM18" s="385"/>
      <c r="IN18" s="385"/>
      <c r="IO18" s="385"/>
      <c r="IP18" s="385"/>
      <c r="IQ18" s="385"/>
      <c r="IR18" s="385"/>
      <c r="IS18" s="385"/>
      <c r="IT18" s="385"/>
      <c r="IU18" s="385"/>
      <c r="IV18" s="385"/>
      <c r="IW18" s="385"/>
      <c r="IX18" s="385"/>
      <c r="IY18" s="385"/>
      <c r="IZ18" s="385"/>
      <c r="JA18" s="385"/>
      <c r="JB18" s="385"/>
      <c r="JC18" s="385"/>
      <c r="JD18" s="385"/>
      <c r="JE18" s="385"/>
      <c r="JF18" s="385"/>
      <c r="JG18" s="385"/>
      <c r="JH18" s="385"/>
      <c r="JI18" s="385"/>
      <c r="JJ18" s="385"/>
      <c r="JK18" s="385"/>
      <c r="JL18" s="385"/>
      <c r="JM18" s="385"/>
      <c r="JN18" s="385"/>
      <c r="JO18" s="385"/>
      <c r="JP18" s="385"/>
      <c r="JQ18" s="385"/>
      <c r="JR18" s="385"/>
      <c r="JS18" s="385"/>
      <c r="JT18" s="385"/>
      <c r="JU18" s="385"/>
      <c r="JV18" s="385"/>
      <c r="JW18" s="385"/>
      <c r="JX18" s="385"/>
      <c r="JY18" s="385"/>
      <c r="JZ18" s="385"/>
      <c r="KA18" s="385"/>
      <c r="KB18" s="385"/>
      <c r="KC18" s="385"/>
      <c r="KD18" s="385"/>
      <c r="KE18" s="385"/>
      <c r="KF18" s="385"/>
      <c r="KG18" s="385"/>
      <c r="KH18" s="385"/>
      <c r="KI18" s="385"/>
      <c r="KJ18" s="385"/>
      <c r="KK18" s="385"/>
      <c r="KL18" s="385"/>
      <c r="KM18" s="385"/>
      <c r="KN18" s="385"/>
      <c r="KO18" s="385"/>
      <c r="KP18" s="385"/>
      <c r="KQ18" s="385"/>
      <c r="KR18" s="385"/>
      <c r="KS18" s="385"/>
      <c r="KT18" s="385"/>
      <c r="KU18" s="385"/>
      <c r="KV18" s="385"/>
    </row>
    <row r="19" spans="1:308">
      <c r="A19" s="861"/>
      <c r="B19" s="411"/>
      <c r="C19" s="411"/>
      <c r="D19" s="411"/>
      <c r="E19" s="412"/>
      <c r="F19" s="412"/>
      <c r="G19" s="412"/>
      <c r="H19" s="412"/>
      <c r="I19" s="412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2"/>
      <c r="X19" s="412"/>
      <c r="Y19" s="412"/>
      <c r="Z19" s="412"/>
      <c r="AA19" s="412"/>
      <c r="AB19" s="412"/>
      <c r="AC19" s="412"/>
      <c r="AD19" s="412"/>
      <c r="AE19" s="412"/>
      <c r="AF19" s="412"/>
      <c r="AG19" s="412"/>
      <c r="AH19" s="412"/>
      <c r="AI19" s="412"/>
      <c r="AJ19" s="412"/>
      <c r="AK19" s="412"/>
      <c r="AL19" s="385"/>
      <c r="AM19" s="385"/>
      <c r="AN19" s="385"/>
      <c r="AO19" s="385"/>
      <c r="AP19" s="385"/>
      <c r="AQ19" s="385"/>
      <c r="AR19" s="385"/>
      <c r="AS19" s="385"/>
      <c r="AT19" s="385"/>
      <c r="AU19" s="385"/>
      <c r="AV19" s="385"/>
      <c r="AW19" s="385"/>
      <c r="AX19" s="385"/>
      <c r="AY19" s="385"/>
      <c r="AZ19" s="385"/>
      <c r="BA19" s="385"/>
      <c r="BB19" s="385"/>
      <c r="BC19" s="385"/>
      <c r="BD19" s="385"/>
      <c r="BE19" s="385"/>
      <c r="BF19" s="385"/>
      <c r="BG19" s="385"/>
      <c r="BH19" s="385"/>
      <c r="BI19" s="385"/>
      <c r="BJ19" s="385"/>
      <c r="BK19" s="385"/>
      <c r="BL19" s="385"/>
      <c r="BM19" s="385"/>
      <c r="BN19" s="385"/>
      <c r="BO19" s="385"/>
      <c r="BP19" s="385"/>
      <c r="BQ19" s="385"/>
      <c r="BR19" s="385"/>
      <c r="BS19" s="385"/>
      <c r="BT19" s="385"/>
      <c r="BU19" s="385"/>
      <c r="BV19" s="385"/>
      <c r="BW19" s="385"/>
      <c r="BX19" s="385"/>
      <c r="BY19" s="385"/>
      <c r="BZ19" s="385"/>
      <c r="CA19" s="385"/>
      <c r="CB19" s="385"/>
      <c r="CC19" s="385"/>
      <c r="CD19" s="385"/>
      <c r="CE19" s="385"/>
      <c r="CF19" s="385"/>
      <c r="CG19" s="385"/>
      <c r="CH19" s="385"/>
      <c r="CI19" s="385"/>
      <c r="CJ19" s="385"/>
      <c r="CK19" s="385"/>
      <c r="CL19" s="385"/>
      <c r="CM19" s="385"/>
      <c r="CN19" s="385"/>
      <c r="CO19" s="385"/>
      <c r="CP19" s="385"/>
      <c r="CQ19" s="385"/>
      <c r="CR19" s="385"/>
      <c r="CS19" s="385"/>
      <c r="CT19" s="385"/>
      <c r="CU19" s="385"/>
      <c r="CV19" s="385"/>
      <c r="CW19" s="385"/>
      <c r="CX19" s="385"/>
      <c r="CY19" s="385"/>
      <c r="CZ19" s="385"/>
      <c r="DA19" s="385"/>
      <c r="DB19" s="385"/>
      <c r="DC19" s="385"/>
      <c r="DD19" s="385"/>
      <c r="DE19" s="385"/>
      <c r="DF19" s="385"/>
      <c r="DG19" s="385"/>
      <c r="DH19" s="385"/>
      <c r="DI19" s="385"/>
      <c r="DJ19" s="385"/>
      <c r="DK19" s="385"/>
      <c r="DL19" s="385"/>
      <c r="DM19" s="385"/>
      <c r="DN19" s="385"/>
      <c r="DO19" s="385"/>
      <c r="DP19" s="385"/>
      <c r="DQ19" s="385"/>
      <c r="DR19" s="385"/>
      <c r="DS19" s="385"/>
      <c r="DT19" s="385"/>
      <c r="DU19" s="385"/>
      <c r="DV19" s="385"/>
      <c r="DW19" s="385"/>
      <c r="DX19" s="385"/>
      <c r="DY19" s="385"/>
      <c r="DZ19" s="385"/>
      <c r="EA19" s="385"/>
      <c r="EB19" s="385"/>
      <c r="EC19" s="385"/>
      <c r="ED19" s="385"/>
      <c r="EE19" s="385"/>
      <c r="EF19" s="385"/>
      <c r="EG19" s="385"/>
      <c r="EH19" s="385"/>
      <c r="EI19" s="385"/>
      <c r="EJ19" s="385"/>
      <c r="EK19" s="385"/>
      <c r="EL19" s="385"/>
      <c r="EM19" s="385"/>
      <c r="EN19" s="385"/>
      <c r="EO19" s="385"/>
      <c r="EP19" s="385"/>
      <c r="EQ19" s="385"/>
      <c r="ER19" s="385"/>
      <c r="ES19" s="385"/>
      <c r="ET19" s="385"/>
      <c r="EU19" s="385"/>
      <c r="EV19" s="385"/>
      <c r="EW19" s="385"/>
      <c r="EX19" s="385"/>
      <c r="EY19" s="385"/>
      <c r="EZ19" s="385"/>
      <c r="FA19" s="385"/>
      <c r="FB19" s="385"/>
      <c r="FC19" s="385"/>
      <c r="FD19" s="385"/>
      <c r="FE19" s="385"/>
      <c r="FF19" s="385"/>
      <c r="FG19" s="385"/>
      <c r="FH19" s="385"/>
      <c r="FI19" s="385"/>
      <c r="FJ19" s="385"/>
      <c r="FK19" s="385"/>
      <c r="FL19" s="385"/>
      <c r="FM19" s="385"/>
      <c r="FN19" s="385"/>
      <c r="FO19" s="385"/>
      <c r="FP19" s="385"/>
      <c r="FQ19" s="385"/>
      <c r="FR19" s="385"/>
      <c r="FS19" s="385"/>
      <c r="FT19" s="385"/>
      <c r="FU19" s="385"/>
      <c r="FV19" s="385"/>
      <c r="FW19" s="385"/>
      <c r="FX19" s="385"/>
      <c r="FY19" s="385"/>
      <c r="FZ19" s="385"/>
      <c r="GA19" s="385"/>
      <c r="GB19" s="385"/>
      <c r="GC19" s="385"/>
      <c r="GD19" s="385"/>
      <c r="GE19" s="385"/>
      <c r="GF19" s="385"/>
      <c r="GG19" s="385"/>
      <c r="GH19" s="385"/>
      <c r="GI19" s="385"/>
      <c r="GJ19" s="385"/>
      <c r="GK19" s="385"/>
      <c r="GL19" s="385"/>
      <c r="GM19" s="385"/>
      <c r="GN19" s="385"/>
      <c r="GO19" s="385"/>
      <c r="GP19" s="385"/>
      <c r="GQ19" s="385"/>
      <c r="GR19" s="385"/>
      <c r="GS19" s="385"/>
      <c r="GT19" s="385"/>
      <c r="GU19" s="385"/>
      <c r="GV19" s="385"/>
      <c r="GW19" s="385"/>
      <c r="GX19" s="385"/>
      <c r="GY19" s="385"/>
      <c r="GZ19" s="385"/>
      <c r="HA19" s="385"/>
      <c r="HB19" s="385"/>
      <c r="HC19" s="385"/>
      <c r="HD19" s="385"/>
      <c r="HE19" s="385"/>
      <c r="HF19" s="385"/>
      <c r="HG19" s="385"/>
      <c r="HH19" s="385"/>
      <c r="HI19" s="385"/>
      <c r="HJ19" s="385"/>
      <c r="HK19" s="385"/>
      <c r="HL19" s="385"/>
      <c r="HM19" s="385"/>
      <c r="HN19" s="385"/>
      <c r="HO19" s="385"/>
      <c r="HP19" s="385"/>
      <c r="HQ19" s="385"/>
      <c r="HR19" s="385"/>
      <c r="HS19" s="385"/>
      <c r="HT19" s="385"/>
      <c r="HU19" s="385"/>
      <c r="HV19" s="385"/>
      <c r="HW19" s="385"/>
      <c r="HX19" s="385"/>
      <c r="HY19" s="385"/>
      <c r="HZ19" s="385"/>
      <c r="IA19" s="385"/>
      <c r="IB19" s="385"/>
      <c r="IC19" s="385"/>
      <c r="ID19" s="385"/>
      <c r="IE19" s="385"/>
      <c r="IF19" s="385"/>
      <c r="IG19" s="385"/>
      <c r="IH19" s="385"/>
      <c r="II19" s="385"/>
      <c r="IJ19" s="385"/>
      <c r="IK19" s="385"/>
      <c r="IL19" s="385"/>
      <c r="IM19" s="385"/>
      <c r="IN19" s="385"/>
      <c r="IO19" s="385"/>
      <c r="IP19" s="385"/>
      <c r="IQ19" s="385"/>
      <c r="IR19" s="385"/>
      <c r="IS19" s="385"/>
      <c r="IT19" s="385"/>
      <c r="IU19" s="385"/>
      <c r="IV19" s="385"/>
      <c r="IW19" s="385"/>
      <c r="IX19" s="385"/>
      <c r="IY19" s="385"/>
      <c r="IZ19" s="385"/>
      <c r="JA19" s="385"/>
      <c r="JB19" s="385"/>
      <c r="JC19" s="385"/>
      <c r="JD19" s="385"/>
      <c r="JE19" s="385"/>
      <c r="JF19" s="385"/>
      <c r="JG19" s="385"/>
      <c r="JH19" s="385"/>
      <c r="JI19" s="385"/>
      <c r="JJ19" s="385"/>
      <c r="JK19" s="385"/>
      <c r="JL19" s="385"/>
      <c r="JM19" s="385"/>
      <c r="JN19" s="385"/>
      <c r="JO19" s="385"/>
      <c r="JP19" s="385"/>
      <c r="JQ19" s="385"/>
      <c r="JR19" s="385"/>
      <c r="JS19" s="385"/>
      <c r="JT19" s="385"/>
      <c r="JU19" s="385"/>
      <c r="JV19" s="385"/>
      <c r="JW19" s="385"/>
      <c r="JX19" s="385"/>
      <c r="JY19" s="385"/>
      <c r="JZ19" s="385"/>
      <c r="KA19" s="385"/>
      <c r="KB19" s="385"/>
      <c r="KC19" s="385"/>
      <c r="KD19" s="385"/>
      <c r="KE19" s="385"/>
      <c r="KF19" s="385"/>
      <c r="KG19" s="385"/>
      <c r="KH19" s="385"/>
      <c r="KI19" s="385"/>
      <c r="KJ19" s="385"/>
      <c r="KK19" s="385"/>
      <c r="KL19" s="385"/>
      <c r="KM19" s="385"/>
      <c r="KN19" s="385"/>
      <c r="KO19" s="385"/>
      <c r="KP19" s="385"/>
      <c r="KQ19" s="385"/>
      <c r="KR19" s="385"/>
      <c r="KS19" s="385"/>
      <c r="KT19" s="385"/>
      <c r="KU19" s="385"/>
      <c r="KV19" s="385"/>
    </row>
    <row r="20" spans="1:308">
      <c r="A20" s="861"/>
      <c r="B20" s="411"/>
      <c r="C20" s="411"/>
      <c r="D20" s="411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C20" s="412"/>
      <c r="AD20" s="412"/>
      <c r="AE20" s="412"/>
      <c r="AF20" s="412"/>
      <c r="AG20" s="412"/>
      <c r="AH20" s="412"/>
      <c r="AI20" s="412"/>
      <c r="AJ20" s="412"/>
      <c r="AK20" s="412"/>
      <c r="AL20" s="385"/>
      <c r="AM20" s="385"/>
      <c r="AN20" s="385"/>
      <c r="AO20" s="385"/>
      <c r="AP20" s="385"/>
      <c r="AQ20" s="385"/>
      <c r="AR20" s="385"/>
      <c r="AS20" s="385"/>
      <c r="AT20" s="385"/>
      <c r="AU20" s="385"/>
      <c r="AV20" s="385"/>
      <c r="AW20" s="385"/>
      <c r="AX20" s="385"/>
      <c r="AY20" s="385"/>
      <c r="AZ20" s="385"/>
      <c r="BA20" s="385"/>
      <c r="BB20" s="385"/>
      <c r="BC20" s="385"/>
      <c r="BD20" s="385"/>
      <c r="BE20" s="385"/>
      <c r="BF20" s="385"/>
      <c r="BG20" s="385"/>
      <c r="BH20" s="385"/>
      <c r="BI20" s="385"/>
      <c r="BJ20" s="385"/>
      <c r="BK20" s="385"/>
      <c r="BL20" s="385"/>
      <c r="BM20" s="385"/>
      <c r="BN20" s="385"/>
      <c r="BO20" s="385"/>
      <c r="BP20" s="385"/>
      <c r="BQ20" s="385"/>
      <c r="BR20" s="385"/>
      <c r="BS20" s="385"/>
      <c r="BT20" s="385"/>
      <c r="BU20" s="385"/>
      <c r="BV20" s="385"/>
      <c r="BW20" s="385"/>
      <c r="BX20" s="385"/>
      <c r="BY20" s="385"/>
      <c r="BZ20" s="385"/>
      <c r="CA20" s="385"/>
      <c r="CB20" s="385"/>
      <c r="CC20" s="385"/>
      <c r="CD20" s="385"/>
      <c r="CE20" s="385"/>
      <c r="CF20" s="385"/>
      <c r="CG20" s="385"/>
      <c r="CH20" s="385"/>
      <c r="CI20" s="385"/>
      <c r="CJ20" s="385"/>
      <c r="CK20" s="385"/>
      <c r="CL20" s="385"/>
      <c r="CM20" s="385"/>
      <c r="CN20" s="385"/>
      <c r="CO20" s="385"/>
      <c r="CP20" s="385"/>
      <c r="CQ20" s="385"/>
      <c r="CR20" s="385"/>
      <c r="CS20" s="385"/>
      <c r="CT20" s="385"/>
      <c r="CU20" s="385"/>
      <c r="CV20" s="385"/>
      <c r="CW20" s="385"/>
      <c r="CX20" s="385"/>
      <c r="CY20" s="385"/>
      <c r="CZ20" s="385"/>
      <c r="DA20" s="385"/>
      <c r="DB20" s="385"/>
      <c r="DC20" s="385"/>
      <c r="DD20" s="385"/>
      <c r="DE20" s="385"/>
      <c r="DF20" s="385"/>
      <c r="DG20" s="385"/>
      <c r="DH20" s="385"/>
      <c r="DI20" s="385"/>
      <c r="DJ20" s="385"/>
      <c r="DK20" s="385"/>
      <c r="DL20" s="385"/>
      <c r="DM20" s="385"/>
      <c r="DN20" s="385"/>
      <c r="DO20" s="385"/>
      <c r="DP20" s="385"/>
      <c r="DQ20" s="385"/>
      <c r="DR20" s="385"/>
      <c r="DS20" s="385"/>
      <c r="DT20" s="385"/>
      <c r="DU20" s="385"/>
      <c r="DV20" s="385"/>
      <c r="DW20" s="385"/>
      <c r="DX20" s="385"/>
      <c r="DY20" s="385"/>
      <c r="DZ20" s="385"/>
      <c r="EA20" s="385"/>
      <c r="EB20" s="385"/>
      <c r="EC20" s="385"/>
      <c r="ED20" s="385"/>
      <c r="EE20" s="385"/>
      <c r="EF20" s="385"/>
      <c r="EG20" s="385"/>
      <c r="EH20" s="385"/>
      <c r="EI20" s="385"/>
      <c r="EJ20" s="385"/>
      <c r="EK20" s="385"/>
      <c r="EL20" s="385"/>
      <c r="EM20" s="385"/>
      <c r="EN20" s="385"/>
      <c r="EO20" s="385"/>
      <c r="EP20" s="385"/>
      <c r="EQ20" s="385"/>
      <c r="ER20" s="385"/>
      <c r="ES20" s="385"/>
      <c r="ET20" s="385"/>
      <c r="EU20" s="385"/>
      <c r="EV20" s="385"/>
      <c r="EW20" s="385"/>
      <c r="EX20" s="385"/>
      <c r="EY20" s="385"/>
      <c r="EZ20" s="385"/>
      <c r="FA20" s="385"/>
      <c r="FB20" s="385"/>
      <c r="FC20" s="385"/>
      <c r="FD20" s="385"/>
      <c r="FE20" s="385"/>
      <c r="FF20" s="385"/>
      <c r="FG20" s="385"/>
      <c r="FH20" s="385"/>
      <c r="FI20" s="385"/>
      <c r="FJ20" s="385"/>
      <c r="FK20" s="385"/>
      <c r="FL20" s="385"/>
      <c r="FM20" s="385"/>
      <c r="FN20" s="385"/>
      <c r="FO20" s="385"/>
      <c r="FP20" s="385"/>
      <c r="FQ20" s="385"/>
      <c r="FR20" s="385"/>
      <c r="FS20" s="385"/>
      <c r="FT20" s="385"/>
      <c r="FU20" s="385"/>
      <c r="FV20" s="385"/>
      <c r="FW20" s="385"/>
      <c r="FX20" s="385"/>
      <c r="FY20" s="385"/>
      <c r="FZ20" s="385"/>
      <c r="GA20" s="385"/>
      <c r="GB20" s="385"/>
      <c r="GC20" s="385"/>
      <c r="GD20" s="385"/>
      <c r="GE20" s="385"/>
      <c r="GF20" s="385"/>
      <c r="GG20" s="385"/>
      <c r="GH20" s="385"/>
      <c r="GI20" s="385"/>
      <c r="GJ20" s="385"/>
      <c r="GK20" s="385"/>
      <c r="GL20" s="385"/>
      <c r="GM20" s="385"/>
      <c r="GN20" s="385"/>
      <c r="GO20" s="385"/>
      <c r="GP20" s="385"/>
      <c r="GQ20" s="385"/>
      <c r="GR20" s="385"/>
      <c r="GS20" s="385"/>
      <c r="GT20" s="385"/>
      <c r="GU20" s="385"/>
      <c r="GV20" s="385"/>
      <c r="GW20" s="385"/>
      <c r="GX20" s="385"/>
      <c r="GY20" s="385"/>
      <c r="GZ20" s="385"/>
      <c r="HA20" s="385"/>
      <c r="HB20" s="385"/>
      <c r="HC20" s="385"/>
      <c r="HD20" s="385"/>
      <c r="HE20" s="385"/>
      <c r="HF20" s="385"/>
      <c r="HG20" s="385"/>
      <c r="HH20" s="385"/>
      <c r="HI20" s="385"/>
      <c r="HJ20" s="385"/>
      <c r="HK20" s="385"/>
      <c r="HL20" s="385"/>
      <c r="HM20" s="385"/>
      <c r="HN20" s="385"/>
      <c r="HO20" s="385"/>
      <c r="HP20" s="385"/>
      <c r="HQ20" s="385"/>
      <c r="HR20" s="385"/>
      <c r="HS20" s="385"/>
      <c r="HT20" s="385"/>
      <c r="HU20" s="385"/>
      <c r="HV20" s="385"/>
      <c r="HW20" s="385"/>
      <c r="HX20" s="385"/>
      <c r="HY20" s="385"/>
      <c r="HZ20" s="385"/>
      <c r="IA20" s="385"/>
      <c r="IB20" s="385"/>
      <c r="IC20" s="385"/>
      <c r="ID20" s="385"/>
      <c r="IE20" s="385"/>
      <c r="IF20" s="385"/>
      <c r="IG20" s="385"/>
      <c r="IH20" s="385"/>
      <c r="II20" s="385"/>
      <c r="IJ20" s="385"/>
      <c r="IK20" s="385"/>
      <c r="IL20" s="385"/>
      <c r="IM20" s="385"/>
      <c r="IN20" s="385"/>
      <c r="IO20" s="385"/>
      <c r="IP20" s="385"/>
      <c r="IQ20" s="385"/>
      <c r="IR20" s="385"/>
      <c r="IS20" s="385"/>
      <c r="IT20" s="385"/>
      <c r="IU20" s="385"/>
      <c r="IV20" s="385"/>
      <c r="IW20" s="385"/>
      <c r="IX20" s="385"/>
      <c r="IY20" s="385"/>
      <c r="IZ20" s="385"/>
      <c r="JA20" s="385"/>
      <c r="JB20" s="385"/>
      <c r="JC20" s="385"/>
      <c r="JD20" s="385"/>
      <c r="JE20" s="385"/>
      <c r="JF20" s="385"/>
      <c r="JG20" s="385"/>
      <c r="JH20" s="385"/>
      <c r="JI20" s="385"/>
      <c r="JJ20" s="385"/>
      <c r="JK20" s="385"/>
      <c r="JL20" s="385"/>
      <c r="JM20" s="385"/>
      <c r="JN20" s="385"/>
      <c r="JO20" s="385"/>
      <c r="JP20" s="385"/>
      <c r="JQ20" s="385"/>
      <c r="JR20" s="385"/>
      <c r="JS20" s="385"/>
      <c r="JT20" s="385"/>
      <c r="JU20" s="385"/>
      <c r="JV20" s="385"/>
      <c r="JW20" s="385"/>
      <c r="JX20" s="385"/>
      <c r="JY20" s="385"/>
      <c r="JZ20" s="385"/>
      <c r="KA20" s="385"/>
      <c r="KB20" s="385"/>
      <c r="KC20" s="385"/>
      <c r="KD20" s="385"/>
      <c r="KE20" s="385"/>
      <c r="KF20" s="385"/>
      <c r="KG20" s="385"/>
      <c r="KH20" s="385"/>
      <c r="KI20" s="385"/>
      <c r="KJ20" s="385"/>
      <c r="KK20" s="385"/>
      <c r="KL20" s="385"/>
      <c r="KM20" s="385"/>
      <c r="KN20" s="385"/>
      <c r="KO20" s="385"/>
      <c r="KP20" s="385"/>
      <c r="KQ20" s="385"/>
      <c r="KR20" s="385"/>
      <c r="KS20" s="385"/>
      <c r="KT20" s="385"/>
      <c r="KU20" s="385"/>
      <c r="KV20" s="385"/>
    </row>
    <row r="21" spans="1:308">
      <c r="A21" s="411"/>
      <c r="B21" s="411"/>
      <c r="C21" s="411"/>
      <c r="D21" s="411"/>
      <c r="E21" s="423"/>
      <c r="F21" s="423"/>
      <c r="G21" s="423"/>
      <c r="H21" s="423"/>
      <c r="I21" s="423"/>
      <c r="J21" s="423"/>
      <c r="K21" s="423"/>
      <c r="L21" s="423"/>
      <c r="M21" s="423"/>
      <c r="N21" s="423"/>
      <c r="O21" s="423"/>
      <c r="P21" s="423"/>
      <c r="Q21" s="423"/>
      <c r="R21" s="423"/>
      <c r="S21" s="423"/>
      <c r="T21" s="423"/>
      <c r="U21" s="423"/>
      <c r="V21" s="423"/>
      <c r="W21" s="423"/>
      <c r="X21" s="423"/>
      <c r="Y21" s="423"/>
      <c r="Z21" s="423"/>
      <c r="AA21" s="423"/>
      <c r="AB21" s="423"/>
      <c r="AC21" s="423"/>
      <c r="AD21" s="423"/>
      <c r="AE21" s="423"/>
      <c r="AF21" s="423"/>
      <c r="AG21" s="423"/>
      <c r="AH21" s="423"/>
      <c r="AI21" s="423"/>
      <c r="AJ21" s="423"/>
      <c r="AK21" s="423"/>
      <c r="AL21" s="385"/>
      <c r="AM21" s="385"/>
      <c r="AN21" s="385"/>
      <c r="AO21" s="385"/>
      <c r="AP21" s="385"/>
      <c r="AQ21" s="385"/>
      <c r="AR21" s="385"/>
      <c r="AS21" s="385"/>
      <c r="AT21" s="385"/>
      <c r="AU21" s="385"/>
      <c r="AV21" s="385"/>
      <c r="AW21" s="385"/>
      <c r="AX21" s="385"/>
      <c r="AY21" s="385"/>
      <c r="AZ21" s="385"/>
      <c r="BA21" s="385"/>
      <c r="BB21" s="385"/>
      <c r="BC21" s="385"/>
      <c r="BD21" s="385"/>
      <c r="BE21" s="385"/>
      <c r="BF21" s="385"/>
      <c r="BG21" s="385"/>
      <c r="BH21" s="385"/>
      <c r="BI21" s="385"/>
      <c r="BJ21" s="385"/>
      <c r="BK21" s="385"/>
      <c r="BL21" s="385"/>
      <c r="BM21" s="385"/>
      <c r="BN21" s="385"/>
      <c r="BO21" s="385"/>
      <c r="BP21" s="385"/>
      <c r="BQ21" s="385"/>
      <c r="BR21" s="385"/>
      <c r="BS21" s="385"/>
      <c r="BT21" s="385"/>
      <c r="BU21" s="385"/>
      <c r="BV21" s="385"/>
      <c r="BW21" s="385"/>
      <c r="BX21" s="385"/>
      <c r="BY21" s="385"/>
      <c r="BZ21" s="385"/>
      <c r="CA21" s="385"/>
      <c r="CB21" s="385"/>
      <c r="CC21" s="385"/>
      <c r="CD21" s="385"/>
      <c r="CE21" s="385"/>
      <c r="CF21" s="385"/>
      <c r="CG21" s="385"/>
      <c r="CH21" s="385"/>
      <c r="CI21" s="385"/>
      <c r="CJ21" s="385"/>
      <c r="CK21" s="385"/>
      <c r="CL21" s="385"/>
      <c r="CM21" s="385"/>
      <c r="CN21" s="385"/>
      <c r="CO21" s="385"/>
      <c r="CP21" s="385"/>
      <c r="CQ21" s="385"/>
      <c r="CR21" s="385"/>
      <c r="CS21" s="385"/>
      <c r="CT21" s="385"/>
      <c r="CU21" s="385"/>
      <c r="CV21" s="385"/>
      <c r="CW21" s="385"/>
      <c r="CX21" s="385"/>
      <c r="CY21" s="385"/>
      <c r="CZ21" s="385"/>
      <c r="DA21" s="385"/>
      <c r="DB21" s="385"/>
      <c r="DC21" s="385"/>
      <c r="DD21" s="385"/>
      <c r="DE21" s="385"/>
      <c r="DF21" s="385"/>
      <c r="DG21" s="385"/>
      <c r="DH21" s="385"/>
      <c r="DI21" s="385"/>
      <c r="DJ21" s="385"/>
      <c r="DK21" s="385"/>
      <c r="DL21" s="385"/>
      <c r="DM21" s="385"/>
      <c r="DN21" s="385"/>
      <c r="DO21" s="385"/>
      <c r="DP21" s="385"/>
      <c r="DQ21" s="385"/>
      <c r="DR21" s="385"/>
      <c r="DS21" s="385"/>
      <c r="DT21" s="385"/>
      <c r="DU21" s="385"/>
      <c r="DV21" s="385"/>
      <c r="DW21" s="385"/>
      <c r="DX21" s="385"/>
      <c r="DY21" s="385"/>
      <c r="DZ21" s="385"/>
      <c r="EA21" s="385"/>
      <c r="EB21" s="385"/>
      <c r="EC21" s="385"/>
      <c r="ED21" s="385"/>
      <c r="EE21" s="385"/>
      <c r="EF21" s="385"/>
      <c r="EG21" s="385"/>
      <c r="EH21" s="385"/>
      <c r="EI21" s="385"/>
      <c r="EJ21" s="385"/>
      <c r="EK21" s="385"/>
      <c r="EL21" s="385"/>
      <c r="EM21" s="385"/>
      <c r="EN21" s="385"/>
      <c r="EO21" s="385"/>
      <c r="EP21" s="385"/>
      <c r="EQ21" s="385"/>
      <c r="ER21" s="385"/>
      <c r="ES21" s="385"/>
      <c r="ET21" s="385"/>
      <c r="EU21" s="385"/>
      <c r="EV21" s="385"/>
      <c r="EW21" s="385"/>
      <c r="EX21" s="385"/>
      <c r="EY21" s="385"/>
      <c r="EZ21" s="385"/>
      <c r="FA21" s="385"/>
      <c r="FB21" s="385"/>
      <c r="FC21" s="385"/>
      <c r="FD21" s="385"/>
      <c r="FE21" s="385"/>
      <c r="FF21" s="385"/>
      <c r="FG21" s="385"/>
      <c r="FH21" s="385"/>
      <c r="FI21" s="385"/>
      <c r="FJ21" s="385"/>
      <c r="FK21" s="385"/>
      <c r="FL21" s="385"/>
      <c r="FM21" s="385"/>
      <c r="FN21" s="385"/>
      <c r="FO21" s="385"/>
      <c r="FP21" s="385"/>
      <c r="FQ21" s="385"/>
      <c r="FR21" s="385"/>
      <c r="FS21" s="385"/>
      <c r="FT21" s="385"/>
      <c r="FU21" s="385"/>
      <c r="FV21" s="385"/>
      <c r="FW21" s="385"/>
      <c r="FX21" s="385"/>
      <c r="FY21" s="385"/>
      <c r="FZ21" s="385"/>
      <c r="GA21" s="385"/>
      <c r="GB21" s="385"/>
      <c r="GC21" s="385"/>
      <c r="GD21" s="385"/>
      <c r="GE21" s="385"/>
      <c r="GF21" s="385"/>
      <c r="GG21" s="385"/>
      <c r="GH21" s="385"/>
      <c r="GI21" s="385"/>
      <c r="GJ21" s="385"/>
      <c r="GK21" s="385"/>
      <c r="GL21" s="385"/>
      <c r="GM21" s="385"/>
      <c r="GN21" s="385"/>
      <c r="GO21" s="385"/>
      <c r="GP21" s="385"/>
      <c r="GQ21" s="385"/>
      <c r="GR21" s="385"/>
      <c r="GS21" s="385"/>
      <c r="GT21" s="385"/>
      <c r="GU21" s="385"/>
      <c r="GV21" s="385"/>
      <c r="GW21" s="385"/>
      <c r="GX21" s="385"/>
      <c r="GY21" s="385"/>
      <c r="GZ21" s="385"/>
      <c r="HA21" s="385"/>
      <c r="HB21" s="385"/>
      <c r="HC21" s="385"/>
      <c r="HD21" s="385"/>
      <c r="HE21" s="385"/>
      <c r="HF21" s="385"/>
      <c r="HG21" s="385"/>
      <c r="HH21" s="385"/>
      <c r="HI21" s="385"/>
      <c r="HJ21" s="385"/>
      <c r="HK21" s="385"/>
      <c r="HL21" s="385"/>
      <c r="HM21" s="385"/>
      <c r="HN21" s="385"/>
      <c r="HO21" s="385"/>
      <c r="HP21" s="385"/>
      <c r="HQ21" s="385"/>
      <c r="HR21" s="385"/>
      <c r="HS21" s="385"/>
      <c r="HT21" s="385"/>
      <c r="HU21" s="385"/>
      <c r="HV21" s="385"/>
      <c r="HW21" s="385"/>
      <c r="HX21" s="385"/>
      <c r="HY21" s="385"/>
      <c r="HZ21" s="385"/>
      <c r="IA21" s="385"/>
      <c r="IB21" s="385"/>
      <c r="IC21" s="385"/>
      <c r="ID21" s="385"/>
      <c r="IE21" s="385"/>
      <c r="IF21" s="385"/>
      <c r="IG21" s="385"/>
      <c r="IH21" s="385"/>
      <c r="II21" s="385"/>
      <c r="IJ21" s="385"/>
      <c r="IK21" s="385"/>
      <c r="IL21" s="385"/>
      <c r="IM21" s="385"/>
      <c r="IN21" s="385"/>
      <c r="IO21" s="385"/>
      <c r="IP21" s="385"/>
      <c r="IQ21" s="385"/>
      <c r="IR21" s="385"/>
      <c r="IS21" s="385"/>
      <c r="IT21" s="385"/>
      <c r="IU21" s="385"/>
      <c r="IV21" s="385"/>
      <c r="IW21" s="385"/>
      <c r="IX21" s="385"/>
      <c r="IY21" s="385"/>
      <c r="IZ21" s="385"/>
      <c r="JA21" s="385"/>
      <c r="JB21" s="385"/>
      <c r="JC21" s="385"/>
      <c r="JD21" s="385"/>
      <c r="JE21" s="385"/>
      <c r="JF21" s="385"/>
      <c r="JG21" s="385"/>
      <c r="JH21" s="385"/>
      <c r="JI21" s="385"/>
      <c r="JJ21" s="385"/>
      <c r="JK21" s="385"/>
      <c r="JL21" s="385"/>
      <c r="JM21" s="385"/>
      <c r="JN21" s="385"/>
      <c r="JO21" s="385"/>
      <c r="JP21" s="385"/>
      <c r="JQ21" s="385"/>
      <c r="JR21" s="385"/>
      <c r="JS21" s="385"/>
      <c r="JT21" s="385"/>
      <c r="JU21" s="385"/>
      <c r="JV21" s="385"/>
      <c r="JW21" s="385"/>
      <c r="JX21" s="385"/>
      <c r="JY21" s="385"/>
      <c r="JZ21" s="385"/>
      <c r="KA21" s="385"/>
      <c r="KB21" s="385"/>
      <c r="KC21" s="385"/>
      <c r="KD21" s="385"/>
      <c r="KE21" s="385"/>
      <c r="KF21" s="385"/>
      <c r="KG21" s="385"/>
      <c r="KH21" s="385"/>
      <c r="KI21" s="385"/>
      <c r="KJ21" s="385"/>
      <c r="KK21" s="385"/>
      <c r="KL21" s="385"/>
      <c r="KM21" s="385"/>
      <c r="KN21" s="385"/>
      <c r="KO21" s="385"/>
      <c r="KP21" s="385"/>
      <c r="KQ21" s="385"/>
      <c r="KR21" s="385"/>
      <c r="KS21" s="385"/>
      <c r="KT21" s="385"/>
      <c r="KU21" s="385"/>
      <c r="KV21" s="385"/>
    </row>
    <row r="22" spans="1:308">
      <c r="A22" s="411"/>
      <c r="B22" s="411"/>
      <c r="C22" s="411"/>
      <c r="D22" s="411"/>
      <c r="E22" s="423"/>
      <c r="F22" s="423"/>
      <c r="G22" s="423"/>
      <c r="H22" s="423"/>
      <c r="I22" s="423"/>
      <c r="J22" s="423"/>
      <c r="K22" s="423"/>
      <c r="L22" s="423"/>
      <c r="M22" s="423"/>
      <c r="N22" s="423"/>
      <c r="O22" s="423"/>
      <c r="P22" s="423"/>
      <c r="Q22" s="423"/>
      <c r="R22" s="423"/>
      <c r="S22" s="423"/>
      <c r="T22" s="423"/>
      <c r="U22" s="423"/>
      <c r="V22" s="423"/>
      <c r="W22" s="423"/>
      <c r="X22" s="423"/>
      <c r="Y22" s="423"/>
      <c r="Z22" s="423"/>
      <c r="AA22" s="423"/>
      <c r="AB22" s="423"/>
      <c r="AC22" s="423"/>
      <c r="AD22" s="423"/>
      <c r="AE22" s="423"/>
      <c r="AF22" s="423"/>
      <c r="AG22" s="423"/>
      <c r="AH22" s="423"/>
      <c r="AI22" s="423"/>
      <c r="AJ22" s="423"/>
      <c r="AK22" s="423"/>
      <c r="AL22" s="385"/>
      <c r="AM22" s="385"/>
      <c r="AN22" s="385"/>
      <c r="AO22" s="385"/>
      <c r="AP22" s="385"/>
      <c r="AQ22" s="385"/>
      <c r="AR22" s="385"/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85"/>
      <c r="BV22" s="385"/>
      <c r="BW22" s="385"/>
      <c r="BX22" s="385"/>
      <c r="BY22" s="385"/>
      <c r="BZ22" s="385"/>
      <c r="CA22" s="385"/>
      <c r="CB22" s="385"/>
      <c r="CC22" s="385"/>
      <c r="CD22" s="385"/>
      <c r="CE22" s="385"/>
      <c r="CF22" s="385"/>
      <c r="CG22" s="385"/>
      <c r="CH22" s="385"/>
      <c r="CI22" s="385"/>
      <c r="CJ22" s="385"/>
      <c r="CK22" s="385"/>
      <c r="CL22" s="385"/>
      <c r="CM22" s="385"/>
      <c r="CN22" s="385"/>
      <c r="CO22" s="385"/>
      <c r="CP22" s="385"/>
      <c r="CQ22" s="385"/>
      <c r="CR22" s="385"/>
      <c r="CS22" s="385"/>
      <c r="CT22" s="385"/>
      <c r="CU22" s="385"/>
      <c r="CV22" s="385"/>
      <c r="CW22" s="385"/>
      <c r="CX22" s="385"/>
      <c r="CY22" s="385"/>
      <c r="CZ22" s="385"/>
      <c r="DA22" s="385"/>
      <c r="DB22" s="385"/>
      <c r="DC22" s="385"/>
      <c r="DD22" s="385"/>
      <c r="DE22" s="385"/>
      <c r="DF22" s="385"/>
      <c r="DG22" s="385"/>
      <c r="DH22" s="385"/>
      <c r="DI22" s="385"/>
      <c r="DJ22" s="385"/>
      <c r="DK22" s="385"/>
      <c r="DL22" s="385"/>
      <c r="DM22" s="385"/>
      <c r="DN22" s="385"/>
      <c r="DO22" s="385"/>
      <c r="DP22" s="385"/>
      <c r="DQ22" s="385"/>
      <c r="DR22" s="385"/>
      <c r="DS22" s="385"/>
      <c r="DT22" s="385"/>
      <c r="DU22" s="385"/>
      <c r="DV22" s="385"/>
      <c r="DW22" s="385"/>
      <c r="DX22" s="385"/>
      <c r="DY22" s="385"/>
      <c r="DZ22" s="385"/>
      <c r="EA22" s="385"/>
      <c r="EB22" s="385"/>
      <c r="EC22" s="385"/>
      <c r="ED22" s="385"/>
      <c r="EE22" s="385"/>
      <c r="EF22" s="385"/>
      <c r="EG22" s="385"/>
      <c r="EH22" s="385"/>
      <c r="EI22" s="385"/>
      <c r="EJ22" s="385"/>
      <c r="EK22" s="385"/>
      <c r="EL22" s="385"/>
      <c r="EM22" s="385"/>
      <c r="EN22" s="385"/>
      <c r="EO22" s="385"/>
      <c r="EP22" s="385"/>
      <c r="EQ22" s="385"/>
      <c r="ER22" s="385"/>
      <c r="ES22" s="385"/>
      <c r="ET22" s="385"/>
      <c r="EU22" s="385"/>
      <c r="EV22" s="385"/>
      <c r="EW22" s="385"/>
      <c r="EX22" s="385"/>
      <c r="EY22" s="385"/>
      <c r="EZ22" s="385"/>
      <c r="FA22" s="385"/>
      <c r="FB22" s="385"/>
      <c r="FC22" s="385"/>
      <c r="FD22" s="385"/>
      <c r="FE22" s="385"/>
      <c r="FF22" s="385"/>
      <c r="FG22" s="385"/>
      <c r="FH22" s="385"/>
      <c r="FI22" s="385"/>
      <c r="FJ22" s="385"/>
      <c r="FK22" s="385"/>
      <c r="FL22" s="385"/>
      <c r="FM22" s="385"/>
      <c r="FN22" s="385"/>
      <c r="FO22" s="385"/>
      <c r="FP22" s="385"/>
      <c r="FQ22" s="385"/>
      <c r="FR22" s="385"/>
      <c r="FS22" s="385"/>
      <c r="FT22" s="385"/>
      <c r="FU22" s="385"/>
      <c r="FV22" s="385"/>
      <c r="FW22" s="385"/>
      <c r="FX22" s="385"/>
      <c r="FY22" s="385"/>
      <c r="FZ22" s="385"/>
      <c r="GA22" s="385"/>
      <c r="GB22" s="385"/>
      <c r="GC22" s="385"/>
      <c r="GD22" s="385"/>
      <c r="GE22" s="385"/>
      <c r="GF22" s="385"/>
      <c r="GG22" s="385"/>
      <c r="GH22" s="385"/>
      <c r="GI22" s="385"/>
      <c r="GJ22" s="385"/>
      <c r="GK22" s="385"/>
      <c r="GL22" s="385"/>
      <c r="GM22" s="385"/>
      <c r="GN22" s="385"/>
      <c r="GO22" s="385"/>
      <c r="GP22" s="385"/>
      <c r="GQ22" s="385"/>
      <c r="GR22" s="385"/>
      <c r="GS22" s="385"/>
      <c r="GT22" s="385"/>
      <c r="GU22" s="385"/>
      <c r="GV22" s="385"/>
      <c r="GW22" s="385"/>
      <c r="GX22" s="385"/>
      <c r="GY22" s="385"/>
      <c r="GZ22" s="385"/>
      <c r="HA22" s="385"/>
      <c r="HB22" s="385"/>
      <c r="HC22" s="385"/>
      <c r="HD22" s="385"/>
      <c r="HE22" s="385"/>
      <c r="HF22" s="385"/>
      <c r="HG22" s="385"/>
      <c r="HH22" s="385"/>
      <c r="HI22" s="385"/>
      <c r="HJ22" s="385"/>
      <c r="HK22" s="385"/>
      <c r="HL22" s="385"/>
      <c r="HM22" s="385"/>
      <c r="HN22" s="385"/>
      <c r="HO22" s="385"/>
      <c r="HP22" s="385"/>
      <c r="HQ22" s="385"/>
      <c r="HR22" s="385"/>
      <c r="HS22" s="385"/>
      <c r="HT22" s="385"/>
      <c r="HU22" s="385"/>
      <c r="HV22" s="385"/>
      <c r="HW22" s="385"/>
      <c r="HX22" s="385"/>
      <c r="HY22" s="385"/>
      <c r="HZ22" s="385"/>
      <c r="IA22" s="385"/>
      <c r="IB22" s="385"/>
      <c r="IC22" s="385"/>
      <c r="ID22" s="385"/>
      <c r="IE22" s="385"/>
      <c r="IF22" s="385"/>
      <c r="IG22" s="385"/>
      <c r="IH22" s="385"/>
      <c r="II22" s="385"/>
      <c r="IJ22" s="385"/>
      <c r="IK22" s="385"/>
      <c r="IL22" s="385"/>
      <c r="IM22" s="385"/>
      <c r="IN22" s="385"/>
      <c r="IO22" s="385"/>
      <c r="IP22" s="385"/>
      <c r="IQ22" s="385"/>
      <c r="IR22" s="385"/>
      <c r="IS22" s="385"/>
      <c r="IT22" s="385"/>
      <c r="IU22" s="385"/>
      <c r="IV22" s="385"/>
      <c r="IW22" s="385"/>
      <c r="IX22" s="385"/>
      <c r="IY22" s="385"/>
      <c r="IZ22" s="385"/>
      <c r="JA22" s="385"/>
      <c r="JB22" s="385"/>
      <c r="JC22" s="385"/>
      <c r="JD22" s="385"/>
      <c r="JE22" s="385"/>
      <c r="JF22" s="385"/>
      <c r="JG22" s="385"/>
      <c r="JH22" s="385"/>
      <c r="JI22" s="385"/>
      <c r="JJ22" s="385"/>
      <c r="JK22" s="385"/>
      <c r="JL22" s="385"/>
      <c r="JM22" s="385"/>
      <c r="JN22" s="385"/>
      <c r="JO22" s="385"/>
      <c r="JP22" s="385"/>
      <c r="JQ22" s="385"/>
      <c r="JR22" s="385"/>
      <c r="JS22" s="385"/>
      <c r="JT22" s="385"/>
      <c r="JU22" s="385"/>
      <c r="JV22" s="385"/>
      <c r="JW22" s="385"/>
      <c r="JX22" s="385"/>
      <c r="JY22" s="385"/>
      <c r="JZ22" s="385"/>
      <c r="KA22" s="385"/>
      <c r="KB22" s="385"/>
      <c r="KC22" s="385"/>
      <c r="KD22" s="385"/>
      <c r="KE22" s="385"/>
      <c r="KF22" s="385"/>
      <c r="KG22" s="385"/>
      <c r="KH22" s="385"/>
      <c r="KI22" s="385"/>
      <c r="KJ22" s="385"/>
      <c r="KK22" s="385"/>
      <c r="KL22" s="385"/>
      <c r="KM22" s="385"/>
      <c r="KN22" s="385"/>
      <c r="KO22" s="385"/>
      <c r="KP22" s="385"/>
      <c r="KQ22" s="385"/>
      <c r="KR22" s="385"/>
      <c r="KS22" s="385"/>
      <c r="KT22" s="385"/>
      <c r="KU22" s="385"/>
      <c r="KV22" s="385"/>
    </row>
    <row r="23" spans="1:308">
      <c r="A23" s="411"/>
      <c r="B23" s="411"/>
      <c r="C23" s="411"/>
      <c r="D23" s="411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  <c r="V23" s="423"/>
      <c r="W23" s="423"/>
      <c r="X23" s="423"/>
      <c r="Y23" s="423"/>
      <c r="Z23" s="423"/>
      <c r="AA23" s="423"/>
      <c r="AB23" s="423"/>
      <c r="AC23" s="423"/>
      <c r="AD23" s="423"/>
      <c r="AE23" s="423"/>
      <c r="AF23" s="423"/>
      <c r="AG23" s="423"/>
      <c r="AH23" s="423"/>
      <c r="AI23" s="423"/>
      <c r="AJ23" s="423"/>
      <c r="AK23" s="423"/>
      <c r="AL23" s="385"/>
      <c r="AM23" s="385"/>
      <c r="AN23" s="385"/>
      <c r="AO23" s="385"/>
      <c r="AP23" s="385"/>
      <c r="AQ23" s="385"/>
      <c r="AR23" s="385"/>
      <c r="AS23" s="385"/>
      <c r="AT23" s="385"/>
      <c r="AU23" s="385"/>
      <c r="AV23" s="385"/>
      <c r="AW23" s="385"/>
      <c r="AX23" s="385"/>
      <c r="AY23" s="385"/>
      <c r="AZ23" s="385"/>
      <c r="BA23" s="385"/>
      <c r="BB23" s="385"/>
      <c r="BC23" s="385"/>
      <c r="BD23" s="385"/>
      <c r="BE23" s="385"/>
      <c r="BF23" s="385"/>
      <c r="BG23" s="385"/>
      <c r="BH23" s="385"/>
      <c r="BI23" s="385"/>
      <c r="BJ23" s="385"/>
      <c r="BK23" s="385"/>
      <c r="BL23" s="385"/>
      <c r="BM23" s="385"/>
      <c r="BN23" s="385"/>
      <c r="BO23" s="385"/>
      <c r="BP23" s="385"/>
      <c r="BQ23" s="385"/>
      <c r="BR23" s="385"/>
      <c r="BS23" s="385"/>
      <c r="BT23" s="385"/>
      <c r="BU23" s="385"/>
      <c r="BV23" s="385"/>
      <c r="BW23" s="385"/>
      <c r="BX23" s="385"/>
      <c r="BY23" s="385"/>
      <c r="BZ23" s="385"/>
      <c r="CA23" s="385"/>
      <c r="CB23" s="385"/>
      <c r="CC23" s="385"/>
      <c r="CD23" s="385"/>
      <c r="CE23" s="385"/>
      <c r="CF23" s="385"/>
      <c r="CG23" s="385"/>
      <c r="CH23" s="385"/>
      <c r="CI23" s="385"/>
      <c r="CJ23" s="385"/>
      <c r="CK23" s="385"/>
      <c r="CL23" s="385"/>
      <c r="CM23" s="385"/>
      <c r="CN23" s="385"/>
      <c r="CO23" s="385"/>
      <c r="CP23" s="385"/>
      <c r="CQ23" s="385"/>
      <c r="CR23" s="385"/>
      <c r="CS23" s="385"/>
      <c r="CT23" s="385"/>
      <c r="CU23" s="385"/>
      <c r="CV23" s="385"/>
      <c r="CW23" s="385"/>
      <c r="CX23" s="385"/>
      <c r="CY23" s="385"/>
      <c r="CZ23" s="385"/>
      <c r="DA23" s="385"/>
      <c r="DB23" s="385"/>
      <c r="DC23" s="385"/>
      <c r="DD23" s="385"/>
      <c r="DE23" s="385"/>
      <c r="DF23" s="385"/>
      <c r="DG23" s="385"/>
      <c r="DH23" s="385"/>
      <c r="DI23" s="385"/>
      <c r="DJ23" s="385"/>
      <c r="DK23" s="385"/>
      <c r="DL23" s="385"/>
      <c r="DM23" s="385"/>
      <c r="DN23" s="385"/>
      <c r="DO23" s="385"/>
      <c r="DP23" s="385"/>
      <c r="DQ23" s="385"/>
      <c r="DR23" s="385"/>
      <c r="DS23" s="385"/>
      <c r="DT23" s="385"/>
      <c r="DU23" s="385"/>
      <c r="DV23" s="385"/>
      <c r="DW23" s="385"/>
      <c r="DX23" s="385"/>
      <c r="DY23" s="385"/>
      <c r="DZ23" s="385"/>
      <c r="EA23" s="385"/>
      <c r="EB23" s="385"/>
      <c r="EC23" s="385"/>
      <c r="ED23" s="385"/>
      <c r="EE23" s="385"/>
      <c r="EF23" s="385"/>
      <c r="EG23" s="385"/>
      <c r="EH23" s="385"/>
      <c r="EI23" s="385"/>
      <c r="EJ23" s="385"/>
      <c r="EK23" s="385"/>
      <c r="EL23" s="385"/>
      <c r="EM23" s="385"/>
      <c r="EN23" s="385"/>
      <c r="EO23" s="385"/>
      <c r="EP23" s="385"/>
      <c r="EQ23" s="385"/>
      <c r="ER23" s="385"/>
      <c r="ES23" s="385"/>
      <c r="ET23" s="385"/>
      <c r="EU23" s="385"/>
      <c r="EV23" s="385"/>
      <c r="EW23" s="385"/>
      <c r="EX23" s="385"/>
      <c r="EY23" s="385"/>
      <c r="EZ23" s="385"/>
      <c r="FA23" s="385"/>
      <c r="FB23" s="385"/>
      <c r="FC23" s="385"/>
      <c r="FD23" s="385"/>
      <c r="FE23" s="385"/>
      <c r="FF23" s="385"/>
      <c r="FG23" s="385"/>
      <c r="FH23" s="385"/>
      <c r="FI23" s="385"/>
      <c r="FJ23" s="385"/>
      <c r="FK23" s="385"/>
      <c r="FL23" s="385"/>
      <c r="FM23" s="385"/>
      <c r="FN23" s="385"/>
      <c r="FO23" s="385"/>
      <c r="FP23" s="385"/>
      <c r="FQ23" s="385"/>
      <c r="FR23" s="385"/>
      <c r="FS23" s="385"/>
      <c r="FT23" s="385"/>
      <c r="FU23" s="385"/>
      <c r="FV23" s="385"/>
      <c r="FW23" s="385"/>
      <c r="FX23" s="385"/>
      <c r="FY23" s="385"/>
      <c r="FZ23" s="385"/>
      <c r="GA23" s="385"/>
      <c r="GB23" s="385"/>
      <c r="GC23" s="385"/>
      <c r="GD23" s="385"/>
      <c r="GE23" s="385"/>
      <c r="GF23" s="385"/>
      <c r="GG23" s="385"/>
      <c r="GH23" s="385"/>
      <c r="GI23" s="385"/>
      <c r="GJ23" s="385"/>
      <c r="GK23" s="385"/>
      <c r="GL23" s="385"/>
      <c r="GM23" s="385"/>
      <c r="GN23" s="385"/>
      <c r="GO23" s="385"/>
      <c r="GP23" s="385"/>
      <c r="GQ23" s="385"/>
      <c r="GR23" s="385"/>
      <c r="GS23" s="385"/>
      <c r="GT23" s="385"/>
      <c r="GU23" s="385"/>
      <c r="GV23" s="385"/>
      <c r="GW23" s="385"/>
      <c r="GX23" s="385"/>
      <c r="GY23" s="385"/>
      <c r="GZ23" s="385"/>
      <c r="HA23" s="385"/>
      <c r="HB23" s="385"/>
      <c r="HC23" s="385"/>
      <c r="HD23" s="385"/>
      <c r="HE23" s="385"/>
      <c r="HF23" s="385"/>
      <c r="HG23" s="385"/>
      <c r="HH23" s="385"/>
      <c r="HI23" s="385"/>
      <c r="HJ23" s="385"/>
      <c r="HK23" s="385"/>
      <c r="HL23" s="385"/>
      <c r="HM23" s="385"/>
      <c r="HN23" s="385"/>
      <c r="HO23" s="385"/>
      <c r="HP23" s="385"/>
      <c r="HQ23" s="385"/>
      <c r="HR23" s="385"/>
      <c r="HS23" s="385"/>
      <c r="HT23" s="385"/>
      <c r="HU23" s="385"/>
      <c r="HV23" s="385"/>
      <c r="HW23" s="385"/>
      <c r="HX23" s="385"/>
      <c r="HY23" s="385"/>
      <c r="HZ23" s="385"/>
      <c r="IA23" s="385"/>
      <c r="IB23" s="385"/>
      <c r="IC23" s="385"/>
      <c r="ID23" s="385"/>
      <c r="IE23" s="385"/>
      <c r="IF23" s="385"/>
      <c r="IG23" s="385"/>
      <c r="IH23" s="385"/>
      <c r="II23" s="385"/>
      <c r="IJ23" s="385"/>
      <c r="IK23" s="385"/>
      <c r="IL23" s="385"/>
      <c r="IM23" s="385"/>
      <c r="IN23" s="385"/>
      <c r="IO23" s="385"/>
      <c r="IP23" s="385"/>
      <c r="IQ23" s="385"/>
      <c r="IR23" s="385"/>
      <c r="IS23" s="385"/>
      <c r="IT23" s="385"/>
      <c r="IU23" s="385"/>
      <c r="IV23" s="385"/>
      <c r="IW23" s="385"/>
      <c r="IX23" s="385"/>
      <c r="IY23" s="385"/>
      <c r="IZ23" s="385"/>
      <c r="JA23" s="385"/>
      <c r="JB23" s="385"/>
      <c r="JC23" s="385"/>
      <c r="JD23" s="385"/>
      <c r="JE23" s="385"/>
      <c r="JF23" s="385"/>
      <c r="JG23" s="385"/>
      <c r="JH23" s="385"/>
      <c r="JI23" s="385"/>
      <c r="JJ23" s="385"/>
      <c r="JK23" s="385"/>
      <c r="JL23" s="385"/>
      <c r="JM23" s="385"/>
      <c r="JN23" s="385"/>
      <c r="JO23" s="385"/>
      <c r="JP23" s="385"/>
      <c r="JQ23" s="385"/>
      <c r="JR23" s="385"/>
      <c r="JS23" s="385"/>
      <c r="JT23" s="385"/>
      <c r="JU23" s="385"/>
      <c r="JV23" s="385"/>
      <c r="JW23" s="385"/>
      <c r="JX23" s="385"/>
      <c r="JY23" s="385"/>
      <c r="JZ23" s="385"/>
      <c r="KA23" s="385"/>
      <c r="KB23" s="385"/>
      <c r="KC23" s="385"/>
      <c r="KD23" s="385"/>
      <c r="KE23" s="385"/>
      <c r="KF23" s="385"/>
      <c r="KG23" s="385"/>
      <c r="KH23" s="385"/>
      <c r="KI23" s="385"/>
      <c r="KJ23" s="385"/>
      <c r="KK23" s="385"/>
      <c r="KL23" s="385"/>
      <c r="KM23" s="385"/>
      <c r="KN23" s="385"/>
      <c r="KO23" s="385"/>
      <c r="KP23" s="385"/>
      <c r="KQ23" s="385"/>
      <c r="KR23" s="385"/>
      <c r="KS23" s="385"/>
      <c r="KT23" s="385"/>
      <c r="KU23" s="385"/>
      <c r="KV23" s="385"/>
    </row>
    <row r="24" spans="1:308">
      <c r="A24" s="411"/>
      <c r="B24" s="411"/>
      <c r="C24" s="411"/>
      <c r="D24" s="411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385"/>
      <c r="AM24" s="385"/>
      <c r="AN24" s="385"/>
      <c r="AO24" s="385"/>
      <c r="AP24" s="385"/>
      <c r="AQ24" s="385"/>
      <c r="AR24" s="385"/>
      <c r="AS24" s="385"/>
      <c r="AT24" s="385"/>
      <c r="AU24" s="385"/>
      <c r="AV24" s="385"/>
      <c r="AW24" s="385"/>
      <c r="AX24" s="385"/>
      <c r="AY24" s="385"/>
      <c r="AZ24" s="385"/>
      <c r="BA24" s="385"/>
      <c r="BB24" s="385"/>
      <c r="BC24" s="385"/>
      <c r="BD24" s="385"/>
      <c r="BE24" s="385"/>
      <c r="BF24" s="385"/>
      <c r="BG24" s="385"/>
      <c r="BH24" s="385"/>
      <c r="BI24" s="385"/>
      <c r="BJ24" s="385"/>
      <c r="BK24" s="385"/>
      <c r="BL24" s="385"/>
      <c r="BM24" s="385"/>
      <c r="BN24" s="385"/>
      <c r="BO24" s="385"/>
      <c r="BP24" s="385"/>
      <c r="BQ24" s="385"/>
      <c r="BR24" s="385"/>
      <c r="BS24" s="385"/>
      <c r="BT24" s="385"/>
      <c r="BU24" s="385"/>
      <c r="BV24" s="385"/>
      <c r="BW24" s="385"/>
      <c r="BX24" s="385"/>
      <c r="BY24" s="385"/>
      <c r="BZ24" s="385"/>
      <c r="CA24" s="385"/>
      <c r="CB24" s="385"/>
      <c r="CC24" s="385"/>
      <c r="CD24" s="385"/>
      <c r="CE24" s="385"/>
      <c r="CF24" s="385"/>
      <c r="CG24" s="385"/>
      <c r="CH24" s="385"/>
      <c r="CI24" s="385"/>
      <c r="CJ24" s="385"/>
      <c r="CK24" s="385"/>
      <c r="CL24" s="385"/>
      <c r="CM24" s="385"/>
      <c r="CN24" s="385"/>
      <c r="CO24" s="385"/>
      <c r="CP24" s="385"/>
      <c r="CQ24" s="385"/>
      <c r="CR24" s="385"/>
      <c r="CS24" s="385"/>
      <c r="CT24" s="385"/>
      <c r="CU24" s="385"/>
      <c r="CV24" s="385"/>
      <c r="CW24" s="385"/>
      <c r="CX24" s="385"/>
      <c r="CY24" s="385"/>
      <c r="CZ24" s="385"/>
      <c r="DA24" s="385"/>
      <c r="DB24" s="385"/>
      <c r="DC24" s="385"/>
      <c r="DD24" s="385"/>
      <c r="DE24" s="385"/>
      <c r="DF24" s="385"/>
      <c r="DG24" s="385"/>
      <c r="DH24" s="385"/>
      <c r="DI24" s="385"/>
      <c r="DJ24" s="385"/>
      <c r="DK24" s="385"/>
      <c r="DL24" s="385"/>
      <c r="DM24" s="385"/>
      <c r="DN24" s="385"/>
      <c r="DO24" s="385"/>
      <c r="DP24" s="385"/>
      <c r="DQ24" s="385"/>
      <c r="DR24" s="385"/>
      <c r="DS24" s="385"/>
      <c r="DT24" s="385"/>
      <c r="DU24" s="385"/>
      <c r="DV24" s="385"/>
      <c r="DW24" s="385"/>
      <c r="DX24" s="385"/>
      <c r="DY24" s="385"/>
      <c r="DZ24" s="385"/>
      <c r="EA24" s="385"/>
      <c r="EB24" s="385"/>
      <c r="EC24" s="385"/>
      <c r="ED24" s="385"/>
      <c r="EE24" s="385"/>
      <c r="EF24" s="385"/>
      <c r="EG24" s="385"/>
      <c r="EH24" s="385"/>
      <c r="EI24" s="385"/>
      <c r="EJ24" s="385"/>
      <c r="EK24" s="385"/>
      <c r="EL24" s="385"/>
      <c r="EM24" s="385"/>
      <c r="EN24" s="385"/>
      <c r="EO24" s="385"/>
      <c r="EP24" s="385"/>
      <c r="EQ24" s="385"/>
      <c r="ER24" s="385"/>
      <c r="ES24" s="385"/>
      <c r="ET24" s="385"/>
      <c r="EU24" s="385"/>
      <c r="EV24" s="385"/>
      <c r="EW24" s="385"/>
      <c r="EX24" s="385"/>
      <c r="EY24" s="385"/>
      <c r="EZ24" s="385"/>
      <c r="FA24" s="385"/>
      <c r="FB24" s="385"/>
      <c r="FC24" s="385"/>
      <c r="FD24" s="385"/>
      <c r="FE24" s="385"/>
      <c r="FF24" s="385"/>
      <c r="FG24" s="385"/>
      <c r="FH24" s="385"/>
      <c r="FI24" s="385"/>
      <c r="FJ24" s="385"/>
      <c r="FK24" s="385"/>
      <c r="FL24" s="385"/>
      <c r="FM24" s="385"/>
      <c r="FN24" s="385"/>
      <c r="FO24" s="385"/>
      <c r="FP24" s="385"/>
      <c r="FQ24" s="385"/>
      <c r="FR24" s="385"/>
      <c r="FS24" s="385"/>
      <c r="FT24" s="385"/>
      <c r="FU24" s="385"/>
      <c r="FV24" s="385"/>
      <c r="FW24" s="385"/>
      <c r="FX24" s="385"/>
      <c r="FY24" s="385"/>
      <c r="FZ24" s="385"/>
      <c r="GA24" s="385"/>
      <c r="GB24" s="385"/>
      <c r="GC24" s="385"/>
      <c r="GD24" s="385"/>
      <c r="GE24" s="385"/>
      <c r="GF24" s="385"/>
      <c r="GG24" s="385"/>
      <c r="GH24" s="385"/>
      <c r="GI24" s="385"/>
      <c r="GJ24" s="385"/>
      <c r="GK24" s="385"/>
      <c r="GL24" s="385"/>
      <c r="GM24" s="385"/>
      <c r="GN24" s="385"/>
      <c r="GO24" s="385"/>
      <c r="GP24" s="385"/>
      <c r="GQ24" s="385"/>
      <c r="GR24" s="385"/>
      <c r="GS24" s="385"/>
      <c r="GT24" s="385"/>
      <c r="GU24" s="385"/>
      <c r="GV24" s="385"/>
      <c r="GW24" s="385"/>
      <c r="GX24" s="385"/>
      <c r="GY24" s="385"/>
      <c r="GZ24" s="385"/>
      <c r="HA24" s="385"/>
      <c r="HB24" s="385"/>
      <c r="HC24" s="385"/>
      <c r="HD24" s="385"/>
      <c r="HE24" s="385"/>
      <c r="HF24" s="385"/>
      <c r="HG24" s="385"/>
      <c r="HH24" s="385"/>
      <c r="HI24" s="385"/>
      <c r="HJ24" s="385"/>
      <c r="HK24" s="385"/>
      <c r="HL24" s="385"/>
      <c r="HM24" s="385"/>
      <c r="HN24" s="385"/>
      <c r="HO24" s="385"/>
      <c r="HP24" s="385"/>
      <c r="HQ24" s="385"/>
      <c r="HR24" s="385"/>
      <c r="HS24" s="385"/>
      <c r="HT24" s="385"/>
      <c r="HU24" s="385"/>
      <c r="HV24" s="385"/>
      <c r="HW24" s="385"/>
      <c r="HX24" s="385"/>
      <c r="HY24" s="385"/>
      <c r="HZ24" s="385"/>
      <c r="IA24" s="385"/>
      <c r="IB24" s="385"/>
      <c r="IC24" s="385"/>
      <c r="ID24" s="385"/>
      <c r="IE24" s="385"/>
      <c r="IF24" s="385"/>
      <c r="IG24" s="385"/>
      <c r="IH24" s="385"/>
      <c r="II24" s="385"/>
      <c r="IJ24" s="385"/>
      <c r="IK24" s="385"/>
      <c r="IL24" s="385"/>
      <c r="IM24" s="385"/>
      <c r="IN24" s="385"/>
      <c r="IO24" s="385"/>
      <c r="IP24" s="385"/>
      <c r="IQ24" s="385"/>
      <c r="IR24" s="385"/>
      <c r="IS24" s="385"/>
      <c r="IT24" s="385"/>
      <c r="IU24" s="385"/>
      <c r="IV24" s="385"/>
      <c r="IW24" s="385"/>
      <c r="IX24" s="385"/>
      <c r="IY24" s="385"/>
      <c r="IZ24" s="385"/>
      <c r="JA24" s="385"/>
      <c r="JB24" s="385"/>
      <c r="JC24" s="385"/>
      <c r="JD24" s="385"/>
      <c r="JE24" s="385"/>
      <c r="JF24" s="385"/>
      <c r="JG24" s="385"/>
      <c r="JH24" s="385"/>
      <c r="JI24" s="385"/>
      <c r="JJ24" s="385"/>
      <c r="JK24" s="385"/>
      <c r="JL24" s="385"/>
      <c r="JM24" s="385"/>
      <c r="JN24" s="385"/>
      <c r="JO24" s="385"/>
      <c r="JP24" s="385"/>
      <c r="JQ24" s="385"/>
      <c r="JR24" s="385"/>
      <c r="JS24" s="385"/>
      <c r="JT24" s="385"/>
      <c r="JU24" s="385"/>
      <c r="JV24" s="385"/>
      <c r="JW24" s="385"/>
      <c r="JX24" s="385"/>
      <c r="JY24" s="385"/>
      <c r="JZ24" s="385"/>
      <c r="KA24" s="385"/>
      <c r="KB24" s="385"/>
      <c r="KC24" s="385"/>
      <c r="KD24" s="385"/>
      <c r="KE24" s="385"/>
      <c r="KF24" s="385"/>
      <c r="KG24" s="385"/>
      <c r="KH24" s="385"/>
      <c r="KI24" s="385"/>
      <c r="KJ24" s="385"/>
      <c r="KK24" s="385"/>
      <c r="KL24" s="385"/>
      <c r="KM24" s="385"/>
      <c r="KN24" s="385"/>
      <c r="KO24" s="385"/>
      <c r="KP24" s="385"/>
      <c r="KQ24" s="385"/>
      <c r="KR24" s="385"/>
      <c r="KS24" s="385"/>
      <c r="KT24" s="385"/>
      <c r="KU24" s="385"/>
      <c r="KV24" s="385"/>
    </row>
    <row r="25" spans="1:308">
      <c r="A25" s="411"/>
      <c r="B25" s="411"/>
      <c r="C25" s="411"/>
      <c r="D25" s="411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412"/>
      <c r="AC25" s="412"/>
      <c r="AD25" s="412"/>
      <c r="AE25" s="412"/>
      <c r="AF25" s="412"/>
      <c r="AG25" s="412"/>
      <c r="AH25" s="412"/>
      <c r="AI25" s="412"/>
      <c r="AJ25" s="412"/>
      <c r="AK25" s="412"/>
      <c r="AL25" s="385"/>
      <c r="AM25" s="385"/>
      <c r="AN25" s="385"/>
      <c r="AO25" s="385"/>
      <c r="AP25" s="385"/>
      <c r="AQ25" s="385"/>
      <c r="AR25" s="385"/>
      <c r="AS25" s="385"/>
      <c r="AT25" s="385"/>
      <c r="AU25" s="385"/>
      <c r="AV25" s="385"/>
      <c r="AW25" s="385"/>
      <c r="AX25" s="385"/>
      <c r="AY25" s="385"/>
      <c r="AZ25" s="385"/>
      <c r="BA25" s="385"/>
      <c r="BB25" s="385"/>
      <c r="BC25" s="385"/>
      <c r="BD25" s="385"/>
      <c r="BE25" s="385"/>
      <c r="BF25" s="385"/>
      <c r="BG25" s="385"/>
      <c r="BH25" s="385"/>
      <c r="BI25" s="385"/>
      <c r="BJ25" s="385"/>
      <c r="BK25" s="385"/>
      <c r="BL25" s="385"/>
      <c r="BM25" s="385"/>
      <c r="BN25" s="385"/>
      <c r="BO25" s="385"/>
      <c r="BP25" s="385"/>
      <c r="BQ25" s="385"/>
      <c r="BR25" s="385"/>
      <c r="BS25" s="385"/>
      <c r="BT25" s="385"/>
      <c r="BU25" s="385"/>
      <c r="BV25" s="385"/>
      <c r="BW25" s="385"/>
      <c r="BX25" s="385"/>
      <c r="BY25" s="385"/>
      <c r="BZ25" s="385"/>
      <c r="CA25" s="385"/>
      <c r="CB25" s="385"/>
      <c r="CC25" s="385"/>
      <c r="CD25" s="385"/>
      <c r="CE25" s="385"/>
      <c r="CF25" s="385"/>
      <c r="CG25" s="385"/>
      <c r="CH25" s="385"/>
      <c r="CI25" s="385"/>
      <c r="CJ25" s="385"/>
      <c r="CK25" s="385"/>
      <c r="CL25" s="385"/>
      <c r="CM25" s="385"/>
      <c r="CN25" s="385"/>
      <c r="CO25" s="385"/>
      <c r="CP25" s="385"/>
      <c r="CQ25" s="385"/>
      <c r="CR25" s="385"/>
      <c r="CS25" s="385"/>
      <c r="CT25" s="385"/>
      <c r="CU25" s="385"/>
      <c r="CV25" s="385"/>
      <c r="CW25" s="385"/>
      <c r="CX25" s="385"/>
      <c r="CY25" s="385"/>
      <c r="CZ25" s="385"/>
      <c r="DA25" s="385"/>
      <c r="DB25" s="385"/>
      <c r="DC25" s="385"/>
      <c r="DD25" s="385"/>
      <c r="DE25" s="385"/>
      <c r="DF25" s="385"/>
      <c r="DG25" s="385"/>
      <c r="DH25" s="385"/>
      <c r="DI25" s="385"/>
      <c r="DJ25" s="385"/>
      <c r="DK25" s="385"/>
      <c r="DL25" s="385"/>
      <c r="DM25" s="385"/>
      <c r="DN25" s="385"/>
      <c r="DO25" s="385"/>
      <c r="DP25" s="385"/>
      <c r="DQ25" s="385"/>
      <c r="DR25" s="385"/>
      <c r="DS25" s="385"/>
      <c r="DT25" s="385"/>
      <c r="DU25" s="385"/>
      <c r="DV25" s="385"/>
      <c r="DW25" s="385"/>
      <c r="DX25" s="385"/>
      <c r="DY25" s="385"/>
      <c r="DZ25" s="385"/>
      <c r="EA25" s="385"/>
      <c r="EB25" s="385"/>
      <c r="EC25" s="385"/>
      <c r="ED25" s="385"/>
      <c r="EE25" s="385"/>
      <c r="EF25" s="385"/>
      <c r="EG25" s="385"/>
      <c r="EH25" s="385"/>
      <c r="EI25" s="385"/>
      <c r="EJ25" s="385"/>
      <c r="EK25" s="385"/>
      <c r="EL25" s="385"/>
      <c r="EM25" s="385"/>
      <c r="EN25" s="385"/>
      <c r="EO25" s="385"/>
      <c r="EP25" s="385"/>
      <c r="EQ25" s="385"/>
      <c r="ER25" s="385"/>
      <c r="ES25" s="385"/>
      <c r="ET25" s="385"/>
      <c r="EU25" s="385"/>
      <c r="EV25" s="385"/>
      <c r="EW25" s="385"/>
      <c r="EX25" s="385"/>
      <c r="EY25" s="385"/>
      <c r="EZ25" s="385"/>
      <c r="FA25" s="385"/>
      <c r="FB25" s="385"/>
      <c r="FC25" s="385"/>
      <c r="FD25" s="385"/>
      <c r="FE25" s="385"/>
      <c r="FF25" s="385"/>
      <c r="FG25" s="385"/>
      <c r="FH25" s="385"/>
      <c r="FI25" s="385"/>
      <c r="FJ25" s="385"/>
      <c r="FK25" s="385"/>
      <c r="FL25" s="385"/>
      <c r="FM25" s="385"/>
      <c r="FN25" s="385"/>
      <c r="FO25" s="385"/>
      <c r="FP25" s="385"/>
      <c r="FQ25" s="385"/>
      <c r="FR25" s="385"/>
      <c r="FS25" s="385"/>
      <c r="FT25" s="385"/>
      <c r="FU25" s="385"/>
      <c r="FV25" s="385"/>
      <c r="FW25" s="385"/>
      <c r="FX25" s="385"/>
      <c r="FY25" s="385"/>
      <c r="FZ25" s="385"/>
      <c r="GA25" s="385"/>
      <c r="GB25" s="385"/>
      <c r="GC25" s="385"/>
      <c r="GD25" s="385"/>
      <c r="GE25" s="385"/>
      <c r="GF25" s="385"/>
      <c r="GG25" s="385"/>
      <c r="GH25" s="385"/>
      <c r="GI25" s="385"/>
      <c r="GJ25" s="385"/>
      <c r="GK25" s="385"/>
      <c r="GL25" s="385"/>
      <c r="GM25" s="385"/>
      <c r="GN25" s="385"/>
      <c r="GO25" s="385"/>
      <c r="GP25" s="385"/>
      <c r="GQ25" s="385"/>
      <c r="GR25" s="385"/>
      <c r="GS25" s="385"/>
      <c r="GT25" s="385"/>
      <c r="GU25" s="385"/>
      <c r="GV25" s="385"/>
      <c r="GW25" s="385"/>
      <c r="GX25" s="385"/>
      <c r="GY25" s="385"/>
      <c r="GZ25" s="385"/>
      <c r="HA25" s="385"/>
      <c r="HB25" s="385"/>
      <c r="HC25" s="385"/>
      <c r="HD25" s="385"/>
      <c r="HE25" s="385"/>
      <c r="HF25" s="385"/>
      <c r="HG25" s="385"/>
      <c r="HH25" s="385"/>
      <c r="HI25" s="385"/>
      <c r="HJ25" s="385"/>
      <c r="HK25" s="385"/>
      <c r="HL25" s="385"/>
      <c r="HM25" s="385"/>
      <c r="HN25" s="385"/>
      <c r="HO25" s="385"/>
      <c r="HP25" s="385"/>
      <c r="HQ25" s="385"/>
      <c r="HR25" s="385"/>
      <c r="HS25" s="385"/>
      <c r="HT25" s="385"/>
      <c r="HU25" s="385"/>
      <c r="HV25" s="385"/>
      <c r="HW25" s="385"/>
      <c r="HX25" s="385"/>
      <c r="HY25" s="385"/>
      <c r="HZ25" s="385"/>
      <c r="IA25" s="385"/>
      <c r="IB25" s="385"/>
      <c r="IC25" s="385"/>
      <c r="ID25" s="385"/>
      <c r="IE25" s="385"/>
      <c r="IF25" s="385"/>
      <c r="IG25" s="385"/>
      <c r="IH25" s="385"/>
      <c r="II25" s="385"/>
      <c r="IJ25" s="385"/>
      <c r="IK25" s="385"/>
      <c r="IL25" s="385"/>
      <c r="IM25" s="385"/>
      <c r="IN25" s="385"/>
      <c r="IO25" s="385"/>
      <c r="IP25" s="385"/>
      <c r="IQ25" s="385"/>
      <c r="IR25" s="385"/>
      <c r="IS25" s="385"/>
      <c r="IT25" s="385"/>
      <c r="IU25" s="385"/>
      <c r="IV25" s="385"/>
      <c r="IW25" s="385"/>
      <c r="IX25" s="385"/>
      <c r="IY25" s="385"/>
      <c r="IZ25" s="385"/>
      <c r="JA25" s="385"/>
      <c r="JB25" s="385"/>
      <c r="JC25" s="385"/>
      <c r="JD25" s="385"/>
      <c r="JE25" s="385"/>
      <c r="JF25" s="385"/>
      <c r="JG25" s="385"/>
      <c r="JH25" s="385"/>
      <c r="JI25" s="385"/>
      <c r="JJ25" s="385"/>
      <c r="JK25" s="385"/>
      <c r="JL25" s="385"/>
      <c r="JM25" s="385"/>
      <c r="JN25" s="385"/>
      <c r="JO25" s="385"/>
      <c r="JP25" s="385"/>
      <c r="JQ25" s="385"/>
      <c r="JR25" s="385"/>
      <c r="JS25" s="385"/>
      <c r="JT25" s="385"/>
      <c r="JU25" s="385"/>
      <c r="JV25" s="385"/>
      <c r="JW25" s="385"/>
      <c r="JX25" s="385"/>
      <c r="JY25" s="385"/>
      <c r="JZ25" s="385"/>
      <c r="KA25" s="385"/>
      <c r="KB25" s="385"/>
      <c r="KC25" s="385"/>
      <c r="KD25" s="385"/>
      <c r="KE25" s="385"/>
      <c r="KF25" s="385"/>
      <c r="KG25" s="385"/>
      <c r="KH25" s="385"/>
      <c r="KI25" s="385"/>
      <c r="KJ25" s="385"/>
      <c r="KK25" s="385"/>
      <c r="KL25" s="385"/>
      <c r="KM25" s="385"/>
      <c r="KN25" s="385"/>
      <c r="KO25" s="385"/>
      <c r="KP25" s="385"/>
      <c r="KQ25" s="385"/>
      <c r="KR25" s="385"/>
      <c r="KS25" s="385"/>
      <c r="KT25" s="385"/>
      <c r="KU25" s="385"/>
      <c r="KV25" s="385"/>
    </row>
    <row r="26" spans="1:308">
      <c r="A26" s="411"/>
      <c r="B26" s="411"/>
      <c r="C26" s="411"/>
      <c r="D26" s="411"/>
      <c r="E26" s="423"/>
      <c r="F26" s="423"/>
      <c r="G26" s="423"/>
      <c r="H26" s="423"/>
      <c r="I26" s="423"/>
      <c r="J26" s="423"/>
      <c r="K26" s="423"/>
      <c r="L26" s="423"/>
      <c r="M26" s="423"/>
      <c r="N26" s="423"/>
      <c r="O26" s="423"/>
      <c r="P26" s="423"/>
      <c r="Q26" s="423"/>
      <c r="R26" s="423"/>
      <c r="S26" s="423"/>
      <c r="T26" s="423"/>
      <c r="U26" s="423"/>
      <c r="V26" s="423"/>
      <c r="W26" s="423"/>
      <c r="X26" s="423"/>
      <c r="Y26" s="423"/>
      <c r="Z26" s="423"/>
      <c r="AA26" s="423"/>
      <c r="AB26" s="423"/>
      <c r="AC26" s="423"/>
      <c r="AD26" s="423"/>
      <c r="AE26" s="423"/>
      <c r="AF26" s="423"/>
      <c r="AG26" s="423"/>
      <c r="AH26" s="423"/>
      <c r="AI26" s="423"/>
      <c r="AJ26" s="423"/>
      <c r="AK26" s="423"/>
      <c r="AL26" s="385"/>
      <c r="AM26" s="385"/>
      <c r="AN26" s="385"/>
      <c r="AO26" s="385"/>
      <c r="AP26" s="385"/>
      <c r="AQ26" s="385"/>
      <c r="AR26" s="385"/>
      <c r="AS26" s="385"/>
      <c r="AT26" s="385"/>
      <c r="AU26" s="385"/>
      <c r="AV26" s="385"/>
      <c r="AW26" s="385"/>
      <c r="AX26" s="385"/>
      <c r="AY26" s="385"/>
      <c r="AZ26" s="385"/>
      <c r="BA26" s="385"/>
      <c r="BB26" s="385"/>
      <c r="BC26" s="385"/>
      <c r="BD26" s="385"/>
      <c r="BE26" s="385"/>
      <c r="BF26" s="385"/>
      <c r="BG26" s="385"/>
      <c r="BH26" s="385"/>
      <c r="BI26" s="385"/>
      <c r="BJ26" s="385"/>
      <c r="BK26" s="385"/>
      <c r="BL26" s="385"/>
      <c r="BM26" s="385"/>
      <c r="BN26" s="385"/>
      <c r="BO26" s="385"/>
      <c r="BP26" s="385"/>
      <c r="BQ26" s="385"/>
      <c r="BR26" s="385"/>
      <c r="BS26" s="385"/>
      <c r="BT26" s="385"/>
      <c r="BU26" s="385"/>
      <c r="BV26" s="385"/>
      <c r="BW26" s="385"/>
      <c r="BX26" s="385"/>
      <c r="BY26" s="385"/>
      <c r="BZ26" s="385"/>
      <c r="CA26" s="385"/>
      <c r="CB26" s="385"/>
      <c r="CC26" s="385"/>
      <c r="CD26" s="385"/>
      <c r="CE26" s="385"/>
      <c r="CF26" s="385"/>
      <c r="CG26" s="385"/>
      <c r="CH26" s="385"/>
      <c r="CI26" s="385"/>
      <c r="CJ26" s="385"/>
      <c r="CK26" s="385"/>
      <c r="CL26" s="385"/>
      <c r="CM26" s="385"/>
      <c r="CN26" s="385"/>
      <c r="CO26" s="385"/>
      <c r="CP26" s="385"/>
      <c r="CQ26" s="385"/>
      <c r="CR26" s="385"/>
      <c r="CS26" s="385"/>
      <c r="CT26" s="385"/>
      <c r="CU26" s="385"/>
      <c r="CV26" s="385"/>
      <c r="CW26" s="385"/>
      <c r="CX26" s="385"/>
      <c r="CY26" s="385"/>
      <c r="CZ26" s="385"/>
      <c r="DA26" s="385"/>
      <c r="DB26" s="385"/>
      <c r="DC26" s="385"/>
      <c r="DD26" s="385"/>
      <c r="DE26" s="385"/>
      <c r="DF26" s="385"/>
      <c r="DG26" s="385"/>
      <c r="DH26" s="385"/>
      <c r="DI26" s="385"/>
      <c r="DJ26" s="385"/>
      <c r="DK26" s="385"/>
      <c r="DL26" s="385"/>
      <c r="DM26" s="385"/>
      <c r="DN26" s="385"/>
      <c r="DO26" s="385"/>
      <c r="DP26" s="385"/>
      <c r="DQ26" s="385"/>
      <c r="DR26" s="385"/>
      <c r="DS26" s="385"/>
      <c r="DT26" s="385"/>
      <c r="DU26" s="385"/>
      <c r="DV26" s="385"/>
      <c r="DW26" s="385"/>
      <c r="DX26" s="385"/>
      <c r="DY26" s="385"/>
      <c r="DZ26" s="385"/>
      <c r="EA26" s="385"/>
      <c r="EB26" s="385"/>
      <c r="EC26" s="385"/>
      <c r="ED26" s="385"/>
      <c r="EE26" s="385"/>
      <c r="EF26" s="385"/>
      <c r="EG26" s="385"/>
      <c r="EH26" s="385"/>
      <c r="EI26" s="385"/>
      <c r="EJ26" s="385"/>
      <c r="EK26" s="385"/>
      <c r="EL26" s="385"/>
      <c r="EM26" s="385"/>
      <c r="EN26" s="385"/>
      <c r="EO26" s="385"/>
      <c r="EP26" s="385"/>
      <c r="EQ26" s="385"/>
      <c r="ER26" s="385"/>
      <c r="ES26" s="385"/>
      <c r="ET26" s="385"/>
      <c r="EU26" s="385"/>
      <c r="EV26" s="385"/>
      <c r="EW26" s="385"/>
      <c r="EX26" s="385"/>
      <c r="EY26" s="385"/>
      <c r="EZ26" s="385"/>
      <c r="FA26" s="385"/>
      <c r="FB26" s="385"/>
      <c r="FC26" s="385"/>
      <c r="FD26" s="385"/>
      <c r="FE26" s="385"/>
      <c r="FF26" s="385"/>
      <c r="FG26" s="385"/>
      <c r="FH26" s="385"/>
      <c r="FI26" s="385"/>
      <c r="FJ26" s="385"/>
      <c r="FK26" s="385"/>
      <c r="FL26" s="385"/>
      <c r="FM26" s="385"/>
      <c r="FN26" s="385"/>
      <c r="FO26" s="385"/>
      <c r="FP26" s="385"/>
      <c r="FQ26" s="385"/>
      <c r="FR26" s="385"/>
      <c r="FS26" s="385"/>
      <c r="FT26" s="385"/>
      <c r="FU26" s="385"/>
      <c r="FV26" s="385"/>
      <c r="FW26" s="385"/>
      <c r="FX26" s="385"/>
      <c r="FY26" s="385"/>
      <c r="FZ26" s="385"/>
      <c r="GA26" s="385"/>
      <c r="GB26" s="385"/>
      <c r="GC26" s="385"/>
      <c r="GD26" s="385"/>
      <c r="GE26" s="385"/>
      <c r="GF26" s="385"/>
      <c r="GG26" s="385"/>
      <c r="GH26" s="385"/>
      <c r="GI26" s="385"/>
      <c r="GJ26" s="385"/>
      <c r="GK26" s="385"/>
      <c r="GL26" s="385"/>
      <c r="GM26" s="385"/>
      <c r="GN26" s="385"/>
      <c r="GO26" s="385"/>
      <c r="GP26" s="385"/>
      <c r="GQ26" s="385"/>
      <c r="GR26" s="385"/>
      <c r="GS26" s="385"/>
      <c r="GT26" s="385"/>
      <c r="GU26" s="385"/>
      <c r="GV26" s="385"/>
      <c r="GW26" s="385"/>
      <c r="GX26" s="385"/>
      <c r="GY26" s="385"/>
      <c r="GZ26" s="385"/>
      <c r="HA26" s="385"/>
      <c r="HB26" s="385"/>
      <c r="HC26" s="385"/>
      <c r="HD26" s="385"/>
      <c r="HE26" s="385"/>
      <c r="HF26" s="385"/>
      <c r="HG26" s="385"/>
      <c r="HH26" s="385"/>
      <c r="HI26" s="385"/>
      <c r="HJ26" s="385"/>
      <c r="HK26" s="385"/>
      <c r="HL26" s="385"/>
      <c r="HM26" s="385"/>
      <c r="HN26" s="385"/>
      <c r="HO26" s="385"/>
      <c r="HP26" s="385"/>
      <c r="HQ26" s="385"/>
      <c r="HR26" s="385"/>
      <c r="HS26" s="385"/>
      <c r="HT26" s="385"/>
      <c r="HU26" s="385"/>
      <c r="HV26" s="385"/>
      <c r="HW26" s="385"/>
      <c r="HX26" s="385"/>
      <c r="HY26" s="385"/>
      <c r="HZ26" s="385"/>
      <c r="IA26" s="385"/>
      <c r="IB26" s="385"/>
      <c r="IC26" s="385"/>
      <c r="ID26" s="385"/>
      <c r="IE26" s="385"/>
      <c r="IF26" s="385"/>
      <c r="IG26" s="385"/>
      <c r="IH26" s="385"/>
      <c r="II26" s="385"/>
      <c r="IJ26" s="385"/>
      <c r="IK26" s="385"/>
      <c r="IL26" s="385"/>
      <c r="IM26" s="385"/>
      <c r="IN26" s="385"/>
      <c r="IO26" s="385"/>
      <c r="IP26" s="385"/>
      <c r="IQ26" s="385"/>
      <c r="IR26" s="385"/>
      <c r="IS26" s="385"/>
      <c r="IT26" s="385"/>
      <c r="IU26" s="385"/>
      <c r="IV26" s="385"/>
      <c r="IW26" s="385"/>
      <c r="IX26" s="385"/>
      <c r="IY26" s="385"/>
      <c r="IZ26" s="385"/>
      <c r="JA26" s="385"/>
      <c r="JB26" s="385"/>
      <c r="JC26" s="385"/>
      <c r="JD26" s="385"/>
      <c r="JE26" s="385"/>
      <c r="JF26" s="385"/>
      <c r="JG26" s="385"/>
      <c r="JH26" s="385"/>
      <c r="JI26" s="385"/>
      <c r="JJ26" s="385"/>
      <c r="JK26" s="385"/>
      <c r="JL26" s="385"/>
      <c r="JM26" s="385"/>
      <c r="JN26" s="385"/>
      <c r="JO26" s="385"/>
      <c r="JP26" s="385"/>
      <c r="JQ26" s="385"/>
      <c r="JR26" s="385"/>
      <c r="JS26" s="385"/>
      <c r="JT26" s="385"/>
      <c r="JU26" s="385"/>
      <c r="JV26" s="385"/>
      <c r="JW26" s="385"/>
      <c r="JX26" s="385"/>
      <c r="JY26" s="385"/>
      <c r="JZ26" s="385"/>
      <c r="KA26" s="385"/>
      <c r="KB26" s="385"/>
      <c r="KC26" s="385"/>
      <c r="KD26" s="385"/>
      <c r="KE26" s="385"/>
      <c r="KF26" s="385"/>
      <c r="KG26" s="385"/>
      <c r="KH26" s="385"/>
      <c r="KI26" s="385"/>
      <c r="KJ26" s="385"/>
      <c r="KK26" s="385"/>
      <c r="KL26" s="385"/>
      <c r="KM26" s="385"/>
      <c r="KN26" s="385"/>
      <c r="KO26" s="385"/>
      <c r="KP26" s="385"/>
      <c r="KQ26" s="385"/>
      <c r="KR26" s="385"/>
      <c r="KS26" s="385"/>
      <c r="KT26" s="385"/>
      <c r="KU26" s="385"/>
      <c r="KV26" s="385"/>
    </row>
    <row r="27" spans="1:308">
      <c r="A27" s="861"/>
      <c r="B27" s="411"/>
      <c r="C27" s="411"/>
      <c r="D27" s="411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  <c r="Q27" s="412"/>
      <c r="R27" s="412"/>
      <c r="S27" s="412"/>
      <c r="T27" s="412"/>
      <c r="U27" s="412"/>
      <c r="V27" s="412"/>
      <c r="W27" s="412"/>
      <c r="X27" s="412"/>
      <c r="Y27" s="412"/>
      <c r="Z27" s="412"/>
      <c r="AA27" s="412"/>
      <c r="AB27" s="412"/>
      <c r="AC27" s="412"/>
      <c r="AD27" s="412"/>
      <c r="AE27" s="412"/>
      <c r="AF27" s="412"/>
      <c r="AG27" s="412"/>
      <c r="AH27" s="412"/>
      <c r="AI27" s="412"/>
      <c r="AJ27" s="412"/>
      <c r="AK27" s="412"/>
      <c r="AL27" s="385"/>
      <c r="AM27" s="385"/>
      <c r="AN27" s="385"/>
      <c r="AO27" s="385"/>
      <c r="AP27" s="385"/>
      <c r="AQ27" s="385"/>
      <c r="AR27" s="385"/>
      <c r="AS27" s="385"/>
      <c r="AT27" s="385"/>
      <c r="AU27" s="385"/>
      <c r="AV27" s="385"/>
      <c r="AW27" s="385"/>
      <c r="AX27" s="385"/>
      <c r="AY27" s="385"/>
      <c r="AZ27" s="385"/>
      <c r="BA27" s="385"/>
      <c r="BB27" s="385"/>
      <c r="BC27" s="385"/>
      <c r="BD27" s="385"/>
      <c r="BE27" s="385"/>
      <c r="BF27" s="385"/>
      <c r="BG27" s="385"/>
      <c r="BH27" s="385"/>
      <c r="BI27" s="385"/>
      <c r="BJ27" s="385"/>
      <c r="BK27" s="385"/>
      <c r="BL27" s="385"/>
      <c r="BM27" s="385"/>
      <c r="BN27" s="385"/>
      <c r="BO27" s="385"/>
      <c r="BP27" s="385"/>
      <c r="BQ27" s="385"/>
      <c r="BR27" s="385"/>
      <c r="BS27" s="385"/>
      <c r="BT27" s="385"/>
      <c r="BU27" s="385"/>
      <c r="BV27" s="385"/>
      <c r="BW27" s="385"/>
      <c r="BX27" s="385"/>
      <c r="BY27" s="385"/>
      <c r="BZ27" s="385"/>
      <c r="CA27" s="385"/>
      <c r="CB27" s="385"/>
      <c r="CC27" s="385"/>
      <c r="CD27" s="385"/>
      <c r="CE27" s="385"/>
      <c r="CF27" s="385"/>
      <c r="CG27" s="385"/>
      <c r="CH27" s="385"/>
      <c r="CI27" s="385"/>
      <c r="CJ27" s="385"/>
      <c r="CK27" s="385"/>
      <c r="CL27" s="385"/>
      <c r="CM27" s="385"/>
      <c r="CN27" s="385"/>
      <c r="CO27" s="385"/>
      <c r="CP27" s="385"/>
      <c r="CQ27" s="385"/>
      <c r="CR27" s="385"/>
      <c r="CS27" s="385"/>
      <c r="CT27" s="385"/>
      <c r="CU27" s="385"/>
      <c r="CV27" s="385"/>
      <c r="CW27" s="385"/>
      <c r="CX27" s="385"/>
      <c r="CY27" s="385"/>
      <c r="CZ27" s="385"/>
      <c r="DA27" s="385"/>
      <c r="DB27" s="385"/>
      <c r="DC27" s="385"/>
      <c r="DD27" s="385"/>
      <c r="DE27" s="385"/>
      <c r="DF27" s="385"/>
      <c r="DG27" s="385"/>
      <c r="DH27" s="385"/>
      <c r="DI27" s="385"/>
      <c r="DJ27" s="385"/>
      <c r="DK27" s="385"/>
      <c r="DL27" s="385"/>
      <c r="DM27" s="385"/>
      <c r="DN27" s="385"/>
      <c r="DO27" s="385"/>
      <c r="DP27" s="385"/>
      <c r="DQ27" s="385"/>
      <c r="DR27" s="385"/>
      <c r="DS27" s="385"/>
      <c r="DT27" s="385"/>
      <c r="DU27" s="385"/>
      <c r="DV27" s="385"/>
      <c r="DW27" s="385"/>
      <c r="DX27" s="385"/>
      <c r="DY27" s="385"/>
      <c r="DZ27" s="385"/>
      <c r="EA27" s="385"/>
      <c r="EB27" s="385"/>
      <c r="EC27" s="385"/>
      <c r="ED27" s="385"/>
      <c r="EE27" s="385"/>
      <c r="EF27" s="385"/>
      <c r="EG27" s="385"/>
      <c r="EH27" s="385"/>
      <c r="EI27" s="385"/>
      <c r="EJ27" s="385"/>
      <c r="EK27" s="385"/>
      <c r="EL27" s="385"/>
      <c r="EM27" s="385"/>
      <c r="EN27" s="385"/>
      <c r="EO27" s="385"/>
      <c r="EP27" s="385"/>
      <c r="EQ27" s="385"/>
      <c r="ER27" s="385"/>
      <c r="ES27" s="385"/>
      <c r="ET27" s="385"/>
      <c r="EU27" s="385"/>
      <c r="EV27" s="385"/>
      <c r="EW27" s="385"/>
      <c r="EX27" s="385"/>
      <c r="EY27" s="385"/>
      <c r="EZ27" s="385"/>
      <c r="FA27" s="385"/>
      <c r="FB27" s="385"/>
      <c r="FC27" s="385"/>
      <c r="FD27" s="385"/>
      <c r="FE27" s="385"/>
      <c r="FF27" s="385"/>
      <c r="FG27" s="385"/>
      <c r="FH27" s="385"/>
      <c r="FI27" s="385"/>
      <c r="FJ27" s="385"/>
      <c r="FK27" s="385"/>
      <c r="FL27" s="385"/>
      <c r="FM27" s="385"/>
      <c r="FN27" s="385"/>
      <c r="FO27" s="385"/>
      <c r="FP27" s="385"/>
      <c r="FQ27" s="385"/>
      <c r="FR27" s="385"/>
      <c r="FS27" s="385"/>
      <c r="FT27" s="385"/>
      <c r="FU27" s="385"/>
      <c r="FV27" s="385"/>
      <c r="FW27" s="385"/>
      <c r="FX27" s="385"/>
      <c r="FY27" s="385"/>
      <c r="FZ27" s="385"/>
      <c r="GA27" s="385"/>
      <c r="GB27" s="385"/>
      <c r="GC27" s="385"/>
      <c r="GD27" s="385"/>
      <c r="GE27" s="385"/>
      <c r="GF27" s="385"/>
      <c r="GG27" s="385"/>
      <c r="GH27" s="385"/>
      <c r="GI27" s="385"/>
      <c r="GJ27" s="385"/>
      <c r="GK27" s="385"/>
      <c r="GL27" s="385"/>
      <c r="GM27" s="385"/>
      <c r="GN27" s="385"/>
      <c r="GO27" s="385"/>
      <c r="GP27" s="385"/>
      <c r="GQ27" s="385"/>
      <c r="GR27" s="385"/>
      <c r="GS27" s="385"/>
      <c r="GT27" s="385"/>
      <c r="GU27" s="385"/>
      <c r="GV27" s="385"/>
      <c r="GW27" s="385"/>
      <c r="GX27" s="385"/>
      <c r="GY27" s="385"/>
      <c r="GZ27" s="385"/>
      <c r="HA27" s="385"/>
      <c r="HB27" s="385"/>
      <c r="HC27" s="385"/>
      <c r="HD27" s="385"/>
      <c r="HE27" s="385"/>
      <c r="HF27" s="385"/>
      <c r="HG27" s="385"/>
      <c r="HH27" s="385"/>
      <c r="HI27" s="385"/>
      <c r="HJ27" s="385"/>
      <c r="HK27" s="385"/>
      <c r="HL27" s="385"/>
      <c r="HM27" s="385"/>
      <c r="HN27" s="385"/>
      <c r="HO27" s="385"/>
      <c r="HP27" s="385"/>
      <c r="HQ27" s="385"/>
      <c r="HR27" s="385"/>
      <c r="HS27" s="385"/>
      <c r="HT27" s="385"/>
      <c r="HU27" s="385"/>
      <c r="HV27" s="385"/>
      <c r="HW27" s="385"/>
      <c r="HX27" s="385"/>
      <c r="HY27" s="385"/>
      <c r="HZ27" s="385"/>
      <c r="IA27" s="385"/>
      <c r="IB27" s="385"/>
      <c r="IC27" s="385"/>
      <c r="ID27" s="385"/>
      <c r="IE27" s="385"/>
      <c r="IF27" s="385"/>
      <c r="IG27" s="385"/>
      <c r="IH27" s="385"/>
      <c r="II27" s="385"/>
      <c r="IJ27" s="385"/>
      <c r="IK27" s="385"/>
      <c r="IL27" s="385"/>
      <c r="IM27" s="385"/>
      <c r="IN27" s="385"/>
      <c r="IO27" s="385"/>
      <c r="IP27" s="385"/>
      <c r="IQ27" s="385"/>
      <c r="IR27" s="385"/>
      <c r="IS27" s="385"/>
      <c r="IT27" s="385"/>
      <c r="IU27" s="385"/>
      <c r="IV27" s="385"/>
      <c r="IW27" s="385"/>
      <c r="IX27" s="385"/>
      <c r="IY27" s="385"/>
      <c r="IZ27" s="385"/>
      <c r="JA27" s="385"/>
      <c r="JB27" s="385"/>
      <c r="JC27" s="385"/>
      <c r="JD27" s="385"/>
      <c r="JE27" s="385"/>
      <c r="JF27" s="385"/>
      <c r="JG27" s="385"/>
      <c r="JH27" s="385"/>
      <c r="JI27" s="385"/>
      <c r="JJ27" s="385"/>
      <c r="JK27" s="385"/>
      <c r="JL27" s="385"/>
      <c r="JM27" s="385"/>
      <c r="JN27" s="385"/>
      <c r="JO27" s="385"/>
      <c r="JP27" s="385"/>
      <c r="JQ27" s="385"/>
      <c r="JR27" s="385"/>
      <c r="JS27" s="385"/>
      <c r="JT27" s="385"/>
      <c r="JU27" s="385"/>
      <c r="JV27" s="385"/>
      <c r="JW27" s="385"/>
      <c r="JX27" s="385"/>
      <c r="JY27" s="385"/>
      <c r="JZ27" s="385"/>
      <c r="KA27" s="385"/>
      <c r="KB27" s="385"/>
      <c r="KC27" s="385"/>
      <c r="KD27" s="385"/>
      <c r="KE27" s="385"/>
      <c r="KF27" s="385"/>
      <c r="KG27" s="385"/>
      <c r="KH27" s="385"/>
      <c r="KI27" s="385"/>
      <c r="KJ27" s="385"/>
      <c r="KK27" s="385"/>
      <c r="KL27" s="385"/>
      <c r="KM27" s="385"/>
      <c r="KN27" s="385"/>
      <c r="KO27" s="385"/>
      <c r="KP27" s="385"/>
      <c r="KQ27" s="385"/>
      <c r="KR27" s="385"/>
      <c r="KS27" s="385"/>
      <c r="KT27" s="385"/>
      <c r="KU27" s="385"/>
      <c r="KV27" s="385"/>
    </row>
    <row r="28" spans="1:308">
      <c r="A28" s="861"/>
      <c r="B28" s="411"/>
      <c r="C28" s="411"/>
      <c r="D28" s="411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  <c r="Q28" s="412"/>
      <c r="R28" s="412"/>
      <c r="S28" s="412"/>
      <c r="T28" s="412"/>
      <c r="U28" s="412"/>
      <c r="V28" s="412"/>
      <c r="W28" s="412"/>
      <c r="X28" s="412"/>
      <c r="Y28" s="412"/>
      <c r="Z28" s="412"/>
      <c r="AA28" s="412"/>
      <c r="AB28" s="412"/>
      <c r="AC28" s="412"/>
      <c r="AD28" s="412"/>
      <c r="AE28" s="412"/>
      <c r="AF28" s="412"/>
      <c r="AG28" s="412"/>
      <c r="AH28" s="412"/>
      <c r="AI28" s="412"/>
      <c r="AJ28" s="412"/>
      <c r="AK28" s="412"/>
      <c r="AL28" s="385"/>
      <c r="AM28" s="385"/>
      <c r="AN28" s="385"/>
      <c r="AO28" s="385"/>
      <c r="AP28" s="385"/>
      <c r="AQ28" s="385"/>
      <c r="AR28" s="385"/>
      <c r="AS28" s="385"/>
      <c r="AT28" s="385"/>
      <c r="AU28" s="385"/>
      <c r="AV28" s="385"/>
      <c r="AW28" s="385"/>
      <c r="AX28" s="385"/>
      <c r="AY28" s="385"/>
      <c r="AZ28" s="385"/>
      <c r="BA28" s="385"/>
      <c r="BB28" s="385"/>
      <c r="BC28" s="385"/>
      <c r="BD28" s="385"/>
      <c r="BE28" s="385"/>
      <c r="BF28" s="385"/>
      <c r="BG28" s="385"/>
      <c r="BH28" s="385"/>
      <c r="BI28" s="385"/>
      <c r="BJ28" s="385"/>
      <c r="BK28" s="385"/>
      <c r="BL28" s="385"/>
      <c r="BM28" s="385"/>
      <c r="BN28" s="385"/>
      <c r="BO28" s="385"/>
      <c r="BP28" s="385"/>
      <c r="BQ28" s="385"/>
      <c r="BR28" s="385"/>
      <c r="BS28" s="385"/>
      <c r="BT28" s="385"/>
      <c r="BU28" s="385"/>
      <c r="BV28" s="385"/>
      <c r="BW28" s="385"/>
      <c r="BX28" s="385"/>
      <c r="BY28" s="385"/>
      <c r="BZ28" s="385"/>
      <c r="CA28" s="385"/>
      <c r="CB28" s="385"/>
      <c r="CC28" s="385"/>
      <c r="CD28" s="385"/>
      <c r="CE28" s="385"/>
      <c r="CF28" s="385"/>
      <c r="CG28" s="385"/>
      <c r="CH28" s="385"/>
      <c r="CI28" s="385"/>
      <c r="CJ28" s="385"/>
      <c r="CK28" s="385"/>
      <c r="CL28" s="385"/>
      <c r="CM28" s="385"/>
      <c r="CN28" s="385"/>
      <c r="CO28" s="385"/>
      <c r="CP28" s="385"/>
      <c r="CQ28" s="385"/>
      <c r="CR28" s="385"/>
      <c r="CS28" s="385"/>
      <c r="CT28" s="385"/>
      <c r="CU28" s="385"/>
      <c r="CV28" s="385"/>
      <c r="CW28" s="385"/>
      <c r="CX28" s="385"/>
      <c r="CY28" s="385"/>
      <c r="CZ28" s="385"/>
      <c r="DA28" s="385"/>
      <c r="DB28" s="385"/>
      <c r="DC28" s="385"/>
      <c r="DD28" s="385"/>
      <c r="DE28" s="385"/>
      <c r="DF28" s="385"/>
      <c r="DG28" s="385"/>
      <c r="DH28" s="385"/>
      <c r="DI28" s="385"/>
      <c r="DJ28" s="385"/>
      <c r="DK28" s="385"/>
      <c r="DL28" s="385"/>
      <c r="DM28" s="385"/>
      <c r="DN28" s="385"/>
      <c r="DO28" s="385"/>
      <c r="DP28" s="385"/>
      <c r="DQ28" s="385"/>
      <c r="DR28" s="385"/>
      <c r="DS28" s="385"/>
      <c r="DT28" s="385"/>
      <c r="DU28" s="385"/>
      <c r="DV28" s="385"/>
      <c r="DW28" s="385"/>
      <c r="DX28" s="385"/>
      <c r="DY28" s="385"/>
      <c r="DZ28" s="385"/>
      <c r="EA28" s="385"/>
      <c r="EB28" s="385"/>
      <c r="EC28" s="385"/>
      <c r="ED28" s="385"/>
      <c r="EE28" s="385"/>
      <c r="EF28" s="385"/>
      <c r="EG28" s="385"/>
      <c r="EH28" s="385"/>
      <c r="EI28" s="385"/>
      <c r="EJ28" s="385"/>
      <c r="EK28" s="385"/>
      <c r="EL28" s="385"/>
      <c r="EM28" s="385"/>
      <c r="EN28" s="385"/>
      <c r="EO28" s="385"/>
      <c r="EP28" s="385"/>
      <c r="EQ28" s="385"/>
      <c r="ER28" s="385"/>
      <c r="ES28" s="385"/>
      <c r="ET28" s="385"/>
      <c r="EU28" s="385"/>
      <c r="EV28" s="385"/>
      <c r="EW28" s="385"/>
      <c r="EX28" s="385"/>
      <c r="EY28" s="385"/>
      <c r="EZ28" s="385"/>
      <c r="FA28" s="385"/>
      <c r="FB28" s="385"/>
      <c r="FC28" s="385"/>
      <c r="FD28" s="385"/>
      <c r="FE28" s="385"/>
      <c r="FF28" s="385"/>
      <c r="FG28" s="385"/>
      <c r="FH28" s="385"/>
      <c r="FI28" s="385"/>
      <c r="FJ28" s="385"/>
      <c r="FK28" s="385"/>
      <c r="FL28" s="385"/>
      <c r="FM28" s="385"/>
      <c r="FN28" s="385"/>
      <c r="FO28" s="385"/>
      <c r="FP28" s="385"/>
      <c r="FQ28" s="385"/>
      <c r="FR28" s="385"/>
      <c r="FS28" s="385"/>
      <c r="FT28" s="385"/>
      <c r="FU28" s="385"/>
      <c r="FV28" s="385"/>
      <c r="FW28" s="385"/>
      <c r="FX28" s="385"/>
      <c r="FY28" s="385"/>
      <c r="FZ28" s="385"/>
      <c r="GA28" s="385"/>
      <c r="GB28" s="385"/>
      <c r="GC28" s="385"/>
      <c r="GD28" s="385"/>
      <c r="GE28" s="385"/>
      <c r="GF28" s="385"/>
      <c r="GG28" s="385"/>
      <c r="GH28" s="385"/>
      <c r="GI28" s="385"/>
      <c r="GJ28" s="385"/>
      <c r="GK28" s="385"/>
      <c r="GL28" s="385"/>
      <c r="GM28" s="385"/>
      <c r="GN28" s="385"/>
      <c r="GO28" s="385"/>
      <c r="GP28" s="385"/>
      <c r="GQ28" s="385"/>
      <c r="GR28" s="385"/>
      <c r="GS28" s="385"/>
      <c r="GT28" s="385"/>
      <c r="GU28" s="385"/>
      <c r="GV28" s="385"/>
      <c r="GW28" s="385"/>
      <c r="GX28" s="385"/>
      <c r="GY28" s="385"/>
      <c r="GZ28" s="385"/>
      <c r="HA28" s="385"/>
      <c r="HB28" s="385"/>
      <c r="HC28" s="385"/>
      <c r="HD28" s="385"/>
      <c r="HE28" s="385"/>
      <c r="HF28" s="385"/>
      <c r="HG28" s="385"/>
      <c r="HH28" s="385"/>
      <c r="HI28" s="385"/>
      <c r="HJ28" s="385"/>
      <c r="HK28" s="385"/>
      <c r="HL28" s="385"/>
      <c r="HM28" s="385"/>
      <c r="HN28" s="385"/>
      <c r="HO28" s="385"/>
      <c r="HP28" s="385"/>
      <c r="HQ28" s="385"/>
      <c r="HR28" s="385"/>
      <c r="HS28" s="385"/>
      <c r="HT28" s="385"/>
      <c r="HU28" s="385"/>
      <c r="HV28" s="385"/>
      <c r="HW28" s="385"/>
      <c r="HX28" s="385"/>
      <c r="HY28" s="385"/>
      <c r="HZ28" s="385"/>
      <c r="IA28" s="385"/>
      <c r="IB28" s="385"/>
      <c r="IC28" s="385"/>
      <c r="ID28" s="385"/>
      <c r="IE28" s="385"/>
      <c r="IF28" s="385"/>
      <c r="IG28" s="385"/>
      <c r="IH28" s="385"/>
      <c r="II28" s="385"/>
      <c r="IJ28" s="385"/>
      <c r="IK28" s="385"/>
      <c r="IL28" s="385"/>
      <c r="IM28" s="385"/>
      <c r="IN28" s="385"/>
      <c r="IO28" s="385"/>
      <c r="IP28" s="385"/>
      <c r="IQ28" s="385"/>
      <c r="IR28" s="385"/>
      <c r="IS28" s="385"/>
      <c r="IT28" s="385"/>
      <c r="IU28" s="385"/>
      <c r="IV28" s="385"/>
      <c r="IW28" s="385"/>
      <c r="IX28" s="385"/>
      <c r="IY28" s="385"/>
      <c r="IZ28" s="385"/>
      <c r="JA28" s="385"/>
      <c r="JB28" s="385"/>
      <c r="JC28" s="385"/>
      <c r="JD28" s="385"/>
      <c r="JE28" s="385"/>
      <c r="JF28" s="385"/>
      <c r="JG28" s="385"/>
      <c r="JH28" s="385"/>
      <c r="JI28" s="385"/>
      <c r="JJ28" s="385"/>
      <c r="JK28" s="385"/>
      <c r="JL28" s="385"/>
      <c r="JM28" s="385"/>
      <c r="JN28" s="385"/>
      <c r="JO28" s="385"/>
      <c r="JP28" s="385"/>
      <c r="JQ28" s="385"/>
      <c r="JR28" s="385"/>
      <c r="JS28" s="385"/>
      <c r="JT28" s="385"/>
      <c r="JU28" s="385"/>
      <c r="JV28" s="385"/>
      <c r="JW28" s="385"/>
      <c r="JX28" s="385"/>
      <c r="JY28" s="385"/>
      <c r="JZ28" s="385"/>
      <c r="KA28" s="385"/>
      <c r="KB28" s="385"/>
      <c r="KC28" s="385"/>
      <c r="KD28" s="385"/>
      <c r="KE28" s="385"/>
      <c r="KF28" s="385"/>
      <c r="KG28" s="385"/>
      <c r="KH28" s="385"/>
      <c r="KI28" s="385"/>
      <c r="KJ28" s="385"/>
      <c r="KK28" s="385"/>
      <c r="KL28" s="385"/>
      <c r="KM28" s="385"/>
      <c r="KN28" s="385"/>
      <c r="KO28" s="385"/>
      <c r="KP28" s="385"/>
      <c r="KQ28" s="385"/>
      <c r="KR28" s="385"/>
      <c r="KS28" s="385"/>
      <c r="KT28" s="385"/>
      <c r="KU28" s="385"/>
      <c r="KV28" s="385"/>
    </row>
    <row r="29" spans="1:308">
      <c r="A29" s="861"/>
      <c r="B29" s="411"/>
      <c r="C29" s="411"/>
      <c r="D29" s="411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412"/>
      <c r="AC29" s="412"/>
      <c r="AD29" s="412"/>
      <c r="AE29" s="412"/>
      <c r="AF29" s="412"/>
      <c r="AG29" s="412"/>
      <c r="AH29" s="412"/>
      <c r="AI29" s="412"/>
      <c r="AJ29" s="412"/>
      <c r="AK29" s="412"/>
      <c r="AL29" s="385"/>
      <c r="AM29" s="385"/>
      <c r="AN29" s="385"/>
      <c r="AO29" s="385"/>
      <c r="AP29" s="385"/>
      <c r="AQ29" s="385"/>
      <c r="AR29" s="385"/>
      <c r="AS29" s="385"/>
      <c r="AT29" s="385"/>
      <c r="AU29" s="385"/>
      <c r="AV29" s="385"/>
      <c r="AW29" s="385"/>
      <c r="AX29" s="385"/>
      <c r="AY29" s="385"/>
      <c r="AZ29" s="385"/>
      <c r="BA29" s="385"/>
      <c r="BB29" s="385"/>
      <c r="BC29" s="385"/>
      <c r="BD29" s="385"/>
      <c r="BE29" s="385"/>
      <c r="BF29" s="385"/>
      <c r="BG29" s="385"/>
      <c r="BH29" s="385"/>
      <c r="BI29" s="385"/>
      <c r="BJ29" s="385"/>
      <c r="BK29" s="385"/>
      <c r="BL29" s="385"/>
      <c r="BM29" s="385"/>
      <c r="BN29" s="385"/>
      <c r="BO29" s="385"/>
      <c r="BP29" s="385"/>
      <c r="BQ29" s="385"/>
      <c r="BR29" s="385"/>
      <c r="BS29" s="385"/>
      <c r="BT29" s="385"/>
      <c r="BU29" s="385"/>
      <c r="BV29" s="385"/>
      <c r="BW29" s="385"/>
      <c r="BX29" s="385"/>
      <c r="BY29" s="385"/>
      <c r="BZ29" s="385"/>
      <c r="CA29" s="385"/>
      <c r="CB29" s="385"/>
      <c r="CC29" s="385"/>
      <c r="CD29" s="385"/>
      <c r="CE29" s="385"/>
      <c r="CF29" s="385"/>
      <c r="CG29" s="385"/>
      <c r="CH29" s="385"/>
      <c r="CI29" s="385"/>
      <c r="CJ29" s="385"/>
      <c r="CK29" s="385"/>
      <c r="CL29" s="385"/>
      <c r="CM29" s="385"/>
      <c r="CN29" s="385"/>
      <c r="CO29" s="385"/>
      <c r="CP29" s="385"/>
      <c r="CQ29" s="385"/>
      <c r="CR29" s="385"/>
      <c r="CS29" s="385"/>
      <c r="CT29" s="385"/>
      <c r="CU29" s="385"/>
      <c r="CV29" s="385"/>
      <c r="CW29" s="385"/>
      <c r="CX29" s="385"/>
      <c r="CY29" s="385"/>
      <c r="CZ29" s="385"/>
      <c r="DA29" s="385"/>
      <c r="DB29" s="385"/>
      <c r="DC29" s="385"/>
      <c r="DD29" s="385"/>
      <c r="DE29" s="385"/>
      <c r="DF29" s="385"/>
      <c r="DG29" s="385"/>
      <c r="DH29" s="385"/>
      <c r="DI29" s="385"/>
      <c r="DJ29" s="385"/>
      <c r="DK29" s="385"/>
      <c r="DL29" s="385"/>
      <c r="DM29" s="385"/>
      <c r="DN29" s="385"/>
      <c r="DO29" s="385"/>
      <c r="DP29" s="385"/>
      <c r="DQ29" s="385"/>
      <c r="DR29" s="385"/>
      <c r="DS29" s="385"/>
      <c r="DT29" s="385"/>
      <c r="DU29" s="385"/>
      <c r="DV29" s="385"/>
      <c r="DW29" s="385"/>
      <c r="DX29" s="385"/>
      <c r="DY29" s="385"/>
      <c r="DZ29" s="385"/>
      <c r="EA29" s="385"/>
      <c r="EB29" s="385"/>
      <c r="EC29" s="385"/>
      <c r="ED29" s="385"/>
      <c r="EE29" s="385"/>
      <c r="EF29" s="385"/>
      <c r="EG29" s="385"/>
      <c r="EH29" s="385"/>
      <c r="EI29" s="385"/>
      <c r="EJ29" s="385"/>
      <c r="EK29" s="385"/>
      <c r="EL29" s="385"/>
      <c r="EM29" s="385"/>
      <c r="EN29" s="385"/>
      <c r="EO29" s="385"/>
      <c r="EP29" s="385"/>
      <c r="EQ29" s="385"/>
      <c r="ER29" s="385"/>
      <c r="ES29" s="385"/>
      <c r="ET29" s="385"/>
      <c r="EU29" s="385"/>
      <c r="EV29" s="385"/>
      <c r="EW29" s="385"/>
      <c r="EX29" s="385"/>
      <c r="EY29" s="385"/>
      <c r="EZ29" s="385"/>
      <c r="FA29" s="385"/>
      <c r="FB29" s="385"/>
      <c r="FC29" s="385"/>
      <c r="FD29" s="385"/>
      <c r="FE29" s="385"/>
      <c r="FF29" s="385"/>
      <c r="FG29" s="385"/>
      <c r="FH29" s="385"/>
      <c r="FI29" s="385"/>
      <c r="FJ29" s="385"/>
      <c r="FK29" s="385"/>
      <c r="FL29" s="385"/>
      <c r="FM29" s="385"/>
      <c r="FN29" s="385"/>
      <c r="FO29" s="385"/>
      <c r="FP29" s="385"/>
      <c r="FQ29" s="385"/>
      <c r="FR29" s="385"/>
      <c r="FS29" s="385"/>
      <c r="FT29" s="385"/>
      <c r="FU29" s="385"/>
      <c r="FV29" s="385"/>
      <c r="FW29" s="385"/>
      <c r="FX29" s="385"/>
      <c r="FY29" s="385"/>
      <c r="FZ29" s="385"/>
      <c r="GA29" s="385"/>
      <c r="GB29" s="385"/>
      <c r="GC29" s="385"/>
      <c r="GD29" s="385"/>
      <c r="GE29" s="385"/>
      <c r="GF29" s="385"/>
      <c r="GG29" s="385"/>
      <c r="GH29" s="385"/>
      <c r="GI29" s="385"/>
      <c r="GJ29" s="385"/>
      <c r="GK29" s="385"/>
      <c r="GL29" s="385"/>
      <c r="GM29" s="385"/>
      <c r="GN29" s="385"/>
      <c r="GO29" s="385"/>
      <c r="GP29" s="385"/>
      <c r="GQ29" s="385"/>
      <c r="GR29" s="385"/>
      <c r="GS29" s="385"/>
      <c r="GT29" s="385"/>
      <c r="GU29" s="385"/>
      <c r="GV29" s="385"/>
      <c r="GW29" s="385"/>
      <c r="GX29" s="385"/>
      <c r="GY29" s="385"/>
      <c r="GZ29" s="385"/>
      <c r="HA29" s="385"/>
      <c r="HB29" s="385"/>
      <c r="HC29" s="385"/>
      <c r="HD29" s="385"/>
      <c r="HE29" s="385"/>
      <c r="HF29" s="385"/>
      <c r="HG29" s="385"/>
      <c r="HH29" s="385"/>
      <c r="HI29" s="385"/>
      <c r="HJ29" s="385"/>
      <c r="HK29" s="385"/>
      <c r="HL29" s="385"/>
      <c r="HM29" s="385"/>
      <c r="HN29" s="385"/>
      <c r="HO29" s="385"/>
      <c r="HP29" s="385"/>
      <c r="HQ29" s="385"/>
      <c r="HR29" s="385"/>
      <c r="HS29" s="385"/>
      <c r="HT29" s="385"/>
      <c r="HU29" s="385"/>
      <c r="HV29" s="385"/>
      <c r="HW29" s="385"/>
      <c r="HX29" s="385"/>
      <c r="HY29" s="385"/>
      <c r="HZ29" s="385"/>
      <c r="IA29" s="385"/>
      <c r="IB29" s="385"/>
      <c r="IC29" s="385"/>
      <c r="ID29" s="385"/>
      <c r="IE29" s="385"/>
      <c r="IF29" s="385"/>
      <c r="IG29" s="385"/>
      <c r="IH29" s="385"/>
      <c r="II29" s="385"/>
      <c r="IJ29" s="385"/>
      <c r="IK29" s="385"/>
      <c r="IL29" s="385"/>
      <c r="IM29" s="385"/>
      <c r="IN29" s="385"/>
      <c r="IO29" s="385"/>
      <c r="IP29" s="385"/>
      <c r="IQ29" s="385"/>
      <c r="IR29" s="385"/>
      <c r="IS29" s="385"/>
      <c r="IT29" s="385"/>
      <c r="IU29" s="385"/>
      <c r="IV29" s="385"/>
      <c r="IW29" s="385"/>
      <c r="IX29" s="385"/>
      <c r="IY29" s="385"/>
      <c r="IZ29" s="385"/>
      <c r="JA29" s="385"/>
      <c r="JB29" s="385"/>
      <c r="JC29" s="385"/>
      <c r="JD29" s="385"/>
      <c r="JE29" s="385"/>
      <c r="JF29" s="385"/>
      <c r="JG29" s="385"/>
      <c r="JH29" s="385"/>
      <c r="JI29" s="385"/>
      <c r="JJ29" s="385"/>
      <c r="JK29" s="385"/>
      <c r="JL29" s="385"/>
      <c r="JM29" s="385"/>
      <c r="JN29" s="385"/>
      <c r="JO29" s="385"/>
      <c r="JP29" s="385"/>
      <c r="JQ29" s="385"/>
      <c r="JR29" s="385"/>
      <c r="JS29" s="385"/>
      <c r="JT29" s="385"/>
      <c r="JU29" s="385"/>
      <c r="JV29" s="385"/>
      <c r="JW29" s="385"/>
      <c r="JX29" s="385"/>
      <c r="JY29" s="385"/>
      <c r="JZ29" s="385"/>
      <c r="KA29" s="385"/>
      <c r="KB29" s="385"/>
      <c r="KC29" s="385"/>
      <c r="KD29" s="385"/>
      <c r="KE29" s="385"/>
      <c r="KF29" s="385"/>
      <c r="KG29" s="385"/>
      <c r="KH29" s="385"/>
      <c r="KI29" s="385"/>
      <c r="KJ29" s="385"/>
      <c r="KK29" s="385"/>
      <c r="KL29" s="385"/>
      <c r="KM29" s="385"/>
      <c r="KN29" s="385"/>
      <c r="KO29" s="385"/>
      <c r="KP29" s="385"/>
      <c r="KQ29" s="385"/>
      <c r="KR29" s="385"/>
      <c r="KS29" s="385"/>
      <c r="KT29" s="385"/>
      <c r="KU29" s="385"/>
      <c r="KV29" s="385"/>
    </row>
    <row r="30" spans="1:308">
      <c r="A30" s="861"/>
      <c r="B30" s="411"/>
      <c r="C30" s="411"/>
      <c r="D30" s="411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  <c r="Q30" s="412"/>
      <c r="R30" s="412"/>
      <c r="S30" s="412"/>
      <c r="T30" s="412"/>
      <c r="U30" s="412"/>
      <c r="V30" s="412"/>
      <c r="W30" s="412"/>
      <c r="X30" s="412"/>
      <c r="Y30" s="412"/>
      <c r="Z30" s="412"/>
      <c r="AA30" s="412"/>
      <c r="AB30" s="412"/>
      <c r="AC30" s="412"/>
      <c r="AD30" s="412"/>
      <c r="AE30" s="412"/>
      <c r="AF30" s="412"/>
      <c r="AG30" s="412"/>
      <c r="AH30" s="412"/>
      <c r="AI30" s="412"/>
      <c r="AJ30" s="412"/>
      <c r="AK30" s="412"/>
      <c r="AL30" s="385"/>
      <c r="AM30" s="385"/>
      <c r="AN30" s="385"/>
      <c r="AO30" s="385"/>
      <c r="AP30" s="385"/>
      <c r="AQ30" s="385"/>
      <c r="AR30" s="385"/>
      <c r="AS30" s="385"/>
      <c r="AT30" s="385"/>
      <c r="AU30" s="385"/>
      <c r="AV30" s="385"/>
      <c r="AW30" s="385"/>
      <c r="AX30" s="385"/>
      <c r="AY30" s="385"/>
      <c r="AZ30" s="385"/>
      <c r="BA30" s="385"/>
      <c r="BB30" s="385"/>
      <c r="BC30" s="385"/>
      <c r="BD30" s="385"/>
      <c r="BE30" s="385"/>
      <c r="BF30" s="385"/>
      <c r="BG30" s="385"/>
      <c r="BH30" s="385"/>
      <c r="BI30" s="385"/>
      <c r="BJ30" s="385"/>
      <c r="BK30" s="385"/>
      <c r="BL30" s="385"/>
      <c r="BM30" s="385"/>
      <c r="BN30" s="385"/>
      <c r="BO30" s="385"/>
      <c r="BP30" s="385"/>
      <c r="BQ30" s="385"/>
      <c r="BR30" s="385"/>
      <c r="BS30" s="385"/>
      <c r="BT30" s="385"/>
      <c r="BU30" s="385"/>
      <c r="BV30" s="385"/>
      <c r="BW30" s="385"/>
      <c r="BX30" s="385"/>
      <c r="BY30" s="385"/>
      <c r="BZ30" s="385"/>
      <c r="CA30" s="385"/>
      <c r="CB30" s="385"/>
      <c r="CC30" s="385"/>
      <c r="CD30" s="385"/>
      <c r="CE30" s="385"/>
      <c r="CF30" s="385"/>
      <c r="CG30" s="385"/>
      <c r="CH30" s="385"/>
      <c r="CI30" s="385"/>
      <c r="CJ30" s="385"/>
      <c r="CK30" s="385"/>
      <c r="CL30" s="385"/>
      <c r="CM30" s="385"/>
      <c r="CN30" s="385"/>
      <c r="CO30" s="385"/>
      <c r="CP30" s="385"/>
      <c r="CQ30" s="385"/>
      <c r="CR30" s="385"/>
      <c r="CS30" s="385"/>
      <c r="CT30" s="385"/>
      <c r="CU30" s="385"/>
      <c r="CV30" s="385"/>
      <c r="CW30" s="385"/>
      <c r="CX30" s="385"/>
      <c r="CY30" s="385"/>
      <c r="CZ30" s="385"/>
      <c r="DA30" s="385"/>
      <c r="DB30" s="385"/>
      <c r="DC30" s="385"/>
      <c r="DD30" s="385"/>
      <c r="DE30" s="385"/>
      <c r="DF30" s="385"/>
      <c r="DG30" s="385"/>
      <c r="DH30" s="385"/>
      <c r="DI30" s="385"/>
      <c r="DJ30" s="385"/>
      <c r="DK30" s="385"/>
      <c r="DL30" s="385"/>
      <c r="DM30" s="385"/>
      <c r="DN30" s="385"/>
      <c r="DO30" s="385"/>
      <c r="DP30" s="385"/>
      <c r="DQ30" s="385"/>
      <c r="DR30" s="385"/>
      <c r="DS30" s="385"/>
      <c r="DT30" s="385"/>
      <c r="DU30" s="385"/>
      <c r="DV30" s="385"/>
      <c r="DW30" s="385"/>
      <c r="DX30" s="385"/>
      <c r="DY30" s="385"/>
      <c r="DZ30" s="385"/>
      <c r="EA30" s="385"/>
      <c r="EB30" s="385"/>
      <c r="EC30" s="385"/>
      <c r="ED30" s="385"/>
      <c r="EE30" s="385"/>
      <c r="EF30" s="385"/>
      <c r="EG30" s="385"/>
      <c r="EH30" s="385"/>
      <c r="EI30" s="385"/>
      <c r="EJ30" s="385"/>
      <c r="EK30" s="385"/>
      <c r="EL30" s="385"/>
      <c r="EM30" s="385"/>
      <c r="EN30" s="385"/>
      <c r="EO30" s="385"/>
      <c r="EP30" s="385"/>
      <c r="EQ30" s="385"/>
      <c r="ER30" s="385"/>
      <c r="ES30" s="385"/>
      <c r="ET30" s="385"/>
      <c r="EU30" s="385"/>
      <c r="EV30" s="385"/>
      <c r="EW30" s="385"/>
      <c r="EX30" s="385"/>
      <c r="EY30" s="385"/>
      <c r="EZ30" s="385"/>
      <c r="FA30" s="385"/>
      <c r="FB30" s="385"/>
      <c r="FC30" s="385"/>
      <c r="FD30" s="385"/>
      <c r="FE30" s="385"/>
      <c r="FF30" s="385"/>
      <c r="FG30" s="385"/>
      <c r="FH30" s="385"/>
      <c r="FI30" s="385"/>
      <c r="FJ30" s="385"/>
      <c r="FK30" s="385"/>
      <c r="FL30" s="385"/>
      <c r="FM30" s="385"/>
      <c r="FN30" s="385"/>
      <c r="FO30" s="385"/>
      <c r="FP30" s="385"/>
      <c r="FQ30" s="385"/>
      <c r="FR30" s="385"/>
      <c r="FS30" s="385"/>
      <c r="FT30" s="385"/>
      <c r="FU30" s="385"/>
      <c r="FV30" s="385"/>
      <c r="FW30" s="385"/>
      <c r="FX30" s="385"/>
      <c r="FY30" s="385"/>
      <c r="FZ30" s="385"/>
      <c r="GA30" s="385"/>
      <c r="GB30" s="385"/>
      <c r="GC30" s="385"/>
      <c r="GD30" s="385"/>
      <c r="GE30" s="385"/>
      <c r="GF30" s="385"/>
      <c r="GG30" s="385"/>
      <c r="GH30" s="385"/>
      <c r="GI30" s="385"/>
      <c r="GJ30" s="385"/>
      <c r="GK30" s="385"/>
      <c r="GL30" s="385"/>
      <c r="GM30" s="385"/>
      <c r="GN30" s="385"/>
      <c r="GO30" s="385"/>
      <c r="GP30" s="385"/>
      <c r="GQ30" s="385"/>
      <c r="GR30" s="385"/>
      <c r="GS30" s="385"/>
      <c r="GT30" s="385"/>
      <c r="GU30" s="385"/>
      <c r="GV30" s="385"/>
      <c r="GW30" s="385"/>
      <c r="GX30" s="385"/>
      <c r="GY30" s="385"/>
      <c r="GZ30" s="385"/>
      <c r="HA30" s="385"/>
      <c r="HB30" s="385"/>
      <c r="HC30" s="385"/>
      <c r="HD30" s="385"/>
      <c r="HE30" s="385"/>
      <c r="HF30" s="385"/>
      <c r="HG30" s="385"/>
      <c r="HH30" s="385"/>
      <c r="HI30" s="385"/>
      <c r="HJ30" s="385"/>
      <c r="HK30" s="385"/>
      <c r="HL30" s="385"/>
      <c r="HM30" s="385"/>
      <c r="HN30" s="385"/>
      <c r="HO30" s="385"/>
      <c r="HP30" s="385"/>
      <c r="HQ30" s="385"/>
      <c r="HR30" s="385"/>
      <c r="HS30" s="385"/>
      <c r="HT30" s="385"/>
      <c r="HU30" s="385"/>
      <c r="HV30" s="385"/>
      <c r="HW30" s="385"/>
      <c r="HX30" s="385"/>
      <c r="HY30" s="385"/>
      <c r="HZ30" s="385"/>
      <c r="IA30" s="385"/>
      <c r="IB30" s="385"/>
      <c r="IC30" s="385"/>
      <c r="ID30" s="385"/>
      <c r="IE30" s="385"/>
      <c r="IF30" s="385"/>
      <c r="IG30" s="385"/>
      <c r="IH30" s="385"/>
      <c r="II30" s="385"/>
      <c r="IJ30" s="385"/>
      <c r="IK30" s="385"/>
      <c r="IL30" s="385"/>
      <c r="IM30" s="385"/>
      <c r="IN30" s="385"/>
      <c r="IO30" s="385"/>
      <c r="IP30" s="385"/>
      <c r="IQ30" s="385"/>
      <c r="IR30" s="385"/>
      <c r="IS30" s="385"/>
      <c r="IT30" s="385"/>
      <c r="IU30" s="385"/>
      <c r="IV30" s="385"/>
      <c r="IW30" s="385"/>
      <c r="IX30" s="385"/>
      <c r="IY30" s="385"/>
      <c r="IZ30" s="385"/>
      <c r="JA30" s="385"/>
      <c r="JB30" s="385"/>
      <c r="JC30" s="385"/>
      <c r="JD30" s="385"/>
      <c r="JE30" s="385"/>
      <c r="JF30" s="385"/>
      <c r="JG30" s="385"/>
      <c r="JH30" s="385"/>
      <c r="JI30" s="385"/>
      <c r="JJ30" s="385"/>
      <c r="JK30" s="385"/>
      <c r="JL30" s="385"/>
      <c r="JM30" s="385"/>
      <c r="JN30" s="385"/>
      <c r="JO30" s="385"/>
      <c r="JP30" s="385"/>
      <c r="JQ30" s="385"/>
      <c r="JR30" s="385"/>
      <c r="JS30" s="385"/>
      <c r="JT30" s="385"/>
      <c r="JU30" s="385"/>
      <c r="JV30" s="385"/>
      <c r="JW30" s="385"/>
      <c r="JX30" s="385"/>
      <c r="JY30" s="385"/>
      <c r="JZ30" s="385"/>
      <c r="KA30" s="385"/>
      <c r="KB30" s="385"/>
      <c r="KC30" s="385"/>
      <c r="KD30" s="385"/>
      <c r="KE30" s="385"/>
      <c r="KF30" s="385"/>
      <c r="KG30" s="385"/>
      <c r="KH30" s="385"/>
      <c r="KI30" s="385"/>
      <c r="KJ30" s="385"/>
      <c r="KK30" s="385"/>
      <c r="KL30" s="385"/>
      <c r="KM30" s="385"/>
      <c r="KN30" s="385"/>
      <c r="KO30" s="385"/>
      <c r="KP30" s="385"/>
      <c r="KQ30" s="385"/>
      <c r="KR30" s="385"/>
      <c r="KS30" s="385"/>
      <c r="KT30" s="385"/>
      <c r="KU30" s="385"/>
      <c r="KV30" s="385"/>
    </row>
    <row r="31" spans="1:308">
      <c r="A31" s="861"/>
      <c r="B31" s="411"/>
      <c r="C31" s="411"/>
      <c r="D31" s="411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  <c r="Q31" s="412"/>
      <c r="R31" s="412"/>
      <c r="S31" s="412"/>
      <c r="T31" s="412"/>
      <c r="U31" s="412"/>
      <c r="V31" s="412"/>
      <c r="W31" s="412"/>
      <c r="X31" s="412"/>
      <c r="Y31" s="412"/>
      <c r="Z31" s="412"/>
      <c r="AA31" s="412"/>
      <c r="AB31" s="412"/>
      <c r="AC31" s="412"/>
      <c r="AD31" s="412"/>
      <c r="AE31" s="412"/>
      <c r="AF31" s="412"/>
      <c r="AG31" s="412"/>
      <c r="AH31" s="412"/>
      <c r="AI31" s="412"/>
      <c r="AJ31" s="412"/>
      <c r="AK31" s="412"/>
      <c r="AL31" s="385"/>
      <c r="AM31" s="385"/>
      <c r="AN31" s="385"/>
      <c r="AO31" s="385"/>
      <c r="AP31" s="385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5"/>
      <c r="BC31" s="385"/>
      <c r="BD31" s="385"/>
      <c r="BE31" s="385"/>
      <c r="BF31" s="385"/>
      <c r="BG31" s="385"/>
      <c r="BH31" s="385"/>
      <c r="BI31" s="385"/>
      <c r="BJ31" s="385"/>
      <c r="BK31" s="385"/>
      <c r="BL31" s="385"/>
      <c r="BM31" s="385"/>
      <c r="BN31" s="385"/>
      <c r="BO31" s="385"/>
      <c r="BP31" s="385"/>
      <c r="BQ31" s="385"/>
      <c r="BR31" s="385"/>
      <c r="BS31" s="385"/>
      <c r="BT31" s="385"/>
      <c r="BU31" s="385"/>
      <c r="BV31" s="385"/>
      <c r="BW31" s="385"/>
      <c r="BX31" s="385"/>
      <c r="BY31" s="385"/>
      <c r="BZ31" s="385"/>
      <c r="CA31" s="385"/>
      <c r="CB31" s="385"/>
      <c r="CC31" s="385"/>
      <c r="CD31" s="385"/>
      <c r="CE31" s="385"/>
      <c r="CF31" s="385"/>
      <c r="CG31" s="385"/>
      <c r="CH31" s="385"/>
      <c r="CI31" s="385"/>
      <c r="CJ31" s="385"/>
      <c r="CK31" s="385"/>
      <c r="CL31" s="385"/>
      <c r="CM31" s="385"/>
      <c r="CN31" s="385"/>
      <c r="CO31" s="385"/>
      <c r="CP31" s="385"/>
      <c r="CQ31" s="385"/>
      <c r="CR31" s="385"/>
      <c r="CS31" s="385"/>
      <c r="CT31" s="385"/>
      <c r="CU31" s="385"/>
      <c r="CV31" s="385"/>
      <c r="CW31" s="385"/>
      <c r="CX31" s="385"/>
      <c r="CY31" s="385"/>
      <c r="CZ31" s="385"/>
      <c r="DA31" s="385"/>
      <c r="DB31" s="385"/>
      <c r="DC31" s="385"/>
      <c r="DD31" s="385"/>
      <c r="DE31" s="385"/>
      <c r="DF31" s="385"/>
      <c r="DG31" s="385"/>
      <c r="DH31" s="385"/>
      <c r="DI31" s="385"/>
      <c r="DJ31" s="385"/>
      <c r="DK31" s="385"/>
      <c r="DL31" s="385"/>
      <c r="DM31" s="385"/>
      <c r="DN31" s="385"/>
      <c r="DO31" s="385"/>
      <c r="DP31" s="385"/>
      <c r="DQ31" s="385"/>
      <c r="DR31" s="385"/>
      <c r="DS31" s="385"/>
      <c r="DT31" s="385"/>
      <c r="DU31" s="385"/>
      <c r="DV31" s="385"/>
      <c r="DW31" s="385"/>
      <c r="DX31" s="385"/>
      <c r="DY31" s="385"/>
      <c r="DZ31" s="385"/>
      <c r="EA31" s="385"/>
      <c r="EB31" s="385"/>
      <c r="EC31" s="385"/>
      <c r="ED31" s="385"/>
      <c r="EE31" s="385"/>
      <c r="EF31" s="385"/>
      <c r="EG31" s="385"/>
      <c r="EH31" s="385"/>
      <c r="EI31" s="385"/>
      <c r="EJ31" s="385"/>
      <c r="EK31" s="385"/>
      <c r="EL31" s="385"/>
      <c r="EM31" s="385"/>
      <c r="EN31" s="385"/>
      <c r="EO31" s="385"/>
      <c r="EP31" s="385"/>
      <c r="EQ31" s="385"/>
      <c r="ER31" s="385"/>
      <c r="ES31" s="385"/>
      <c r="ET31" s="385"/>
      <c r="EU31" s="385"/>
      <c r="EV31" s="385"/>
      <c r="EW31" s="385"/>
      <c r="EX31" s="385"/>
      <c r="EY31" s="385"/>
      <c r="EZ31" s="385"/>
      <c r="FA31" s="385"/>
      <c r="FB31" s="385"/>
      <c r="FC31" s="385"/>
      <c r="FD31" s="385"/>
      <c r="FE31" s="385"/>
      <c r="FF31" s="385"/>
      <c r="FG31" s="385"/>
      <c r="FH31" s="385"/>
      <c r="FI31" s="385"/>
      <c r="FJ31" s="385"/>
      <c r="FK31" s="385"/>
      <c r="FL31" s="385"/>
      <c r="FM31" s="385"/>
      <c r="FN31" s="385"/>
      <c r="FO31" s="385"/>
      <c r="FP31" s="385"/>
      <c r="FQ31" s="385"/>
      <c r="FR31" s="385"/>
      <c r="FS31" s="385"/>
      <c r="FT31" s="385"/>
      <c r="FU31" s="385"/>
      <c r="FV31" s="385"/>
      <c r="FW31" s="385"/>
      <c r="FX31" s="385"/>
      <c r="FY31" s="385"/>
      <c r="FZ31" s="385"/>
      <c r="GA31" s="385"/>
      <c r="GB31" s="385"/>
      <c r="GC31" s="385"/>
      <c r="GD31" s="385"/>
      <c r="GE31" s="385"/>
      <c r="GF31" s="385"/>
      <c r="GG31" s="385"/>
      <c r="GH31" s="385"/>
      <c r="GI31" s="385"/>
      <c r="GJ31" s="385"/>
      <c r="GK31" s="385"/>
      <c r="GL31" s="385"/>
      <c r="GM31" s="385"/>
      <c r="GN31" s="385"/>
      <c r="GO31" s="385"/>
      <c r="GP31" s="385"/>
      <c r="GQ31" s="385"/>
      <c r="GR31" s="385"/>
      <c r="GS31" s="385"/>
      <c r="GT31" s="385"/>
      <c r="GU31" s="385"/>
      <c r="GV31" s="385"/>
      <c r="GW31" s="385"/>
      <c r="GX31" s="385"/>
      <c r="GY31" s="385"/>
      <c r="GZ31" s="385"/>
      <c r="HA31" s="385"/>
      <c r="HB31" s="385"/>
      <c r="HC31" s="385"/>
      <c r="HD31" s="385"/>
      <c r="HE31" s="385"/>
      <c r="HF31" s="385"/>
      <c r="HG31" s="385"/>
      <c r="HH31" s="385"/>
      <c r="HI31" s="385"/>
      <c r="HJ31" s="385"/>
      <c r="HK31" s="385"/>
      <c r="HL31" s="385"/>
      <c r="HM31" s="385"/>
      <c r="HN31" s="385"/>
      <c r="HO31" s="385"/>
      <c r="HP31" s="385"/>
      <c r="HQ31" s="385"/>
      <c r="HR31" s="385"/>
      <c r="HS31" s="385"/>
      <c r="HT31" s="385"/>
      <c r="HU31" s="385"/>
      <c r="HV31" s="385"/>
      <c r="HW31" s="385"/>
      <c r="HX31" s="385"/>
      <c r="HY31" s="385"/>
      <c r="HZ31" s="385"/>
      <c r="IA31" s="385"/>
      <c r="IB31" s="385"/>
      <c r="IC31" s="385"/>
      <c r="ID31" s="385"/>
      <c r="IE31" s="385"/>
      <c r="IF31" s="385"/>
      <c r="IG31" s="385"/>
      <c r="IH31" s="385"/>
      <c r="II31" s="385"/>
      <c r="IJ31" s="385"/>
      <c r="IK31" s="385"/>
      <c r="IL31" s="385"/>
      <c r="IM31" s="385"/>
      <c r="IN31" s="385"/>
      <c r="IO31" s="385"/>
      <c r="IP31" s="385"/>
      <c r="IQ31" s="385"/>
      <c r="IR31" s="385"/>
      <c r="IS31" s="385"/>
      <c r="IT31" s="385"/>
      <c r="IU31" s="385"/>
      <c r="IV31" s="385"/>
      <c r="IW31" s="385"/>
      <c r="IX31" s="385"/>
      <c r="IY31" s="385"/>
      <c r="IZ31" s="385"/>
      <c r="JA31" s="385"/>
      <c r="JB31" s="385"/>
      <c r="JC31" s="385"/>
      <c r="JD31" s="385"/>
      <c r="JE31" s="385"/>
      <c r="JF31" s="385"/>
      <c r="JG31" s="385"/>
      <c r="JH31" s="385"/>
      <c r="JI31" s="385"/>
      <c r="JJ31" s="385"/>
      <c r="JK31" s="385"/>
      <c r="JL31" s="385"/>
      <c r="JM31" s="385"/>
      <c r="JN31" s="385"/>
      <c r="JO31" s="385"/>
      <c r="JP31" s="385"/>
      <c r="JQ31" s="385"/>
      <c r="JR31" s="385"/>
      <c r="JS31" s="385"/>
      <c r="JT31" s="385"/>
      <c r="JU31" s="385"/>
      <c r="JV31" s="385"/>
      <c r="JW31" s="385"/>
      <c r="JX31" s="385"/>
      <c r="JY31" s="385"/>
      <c r="JZ31" s="385"/>
      <c r="KA31" s="385"/>
      <c r="KB31" s="385"/>
      <c r="KC31" s="385"/>
      <c r="KD31" s="385"/>
      <c r="KE31" s="385"/>
      <c r="KF31" s="385"/>
      <c r="KG31" s="385"/>
      <c r="KH31" s="385"/>
      <c r="KI31" s="385"/>
      <c r="KJ31" s="385"/>
      <c r="KK31" s="385"/>
      <c r="KL31" s="385"/>
      <c r="KM31" s="385"/>
      <c r="KN31" s="385"/>
      <c r="KO31" s="385"/>
      <c r="KP31" s="385"/>
      <c r="KQ31" s="385"/>
      <c r="KR31" s="385"/>
      <c r="KS31" s="385"/>
      <c r="KT31" s="385"/>
      <c r="KU31" s="385"/>
      <c r="KV31" s="385"/>
    </row>
    <row r="32" spans="1:308">
      <c r="A32" s="861"/>
      <c r="B32" s="411"/>
      <c r="C32" s="411"/>
      <c r="D32" s="411"/>
      <c r="E32" s="423"/>
      <c r="F32" s="423"/>
      <c r="G32" s="423"/>
      <c r="H32" s="423"/>
      <c r="I32" s="423"/>
      <c r="J32" s="423"/>
      <c r="K32" s="423"/>
      <c r="L32" s="423"/>
      <c r="M32" s="423"/>
      <c r="N32" s="423"/>
      <c r="O32" s="423"/>
      <c r="P32" s="423"/>
      <c r="Q32" s="423"/>
      <c r="R32" s="423"/>
      <c r="S32" s="423"/>
      <c r="T32" s="423"/>
      <c r="U32" s="423"/>
      <c r="V32" s="423"/>
      <c r="W32" s="423"/>
      <c r="X32" s="423"/>
      <c r="Y32" s="423"/>
      <c r="Z32" s="423"/>
      <c r="AA32" s="423"/>
      <c r="AB32" s="423"/>
      <c r="AC32" s="423"/>
      <c r="AD32" s="423"/>
      <c r="AE32" s="423"/>
      <c r="AF32" s="423"/>
      <c r="AG32" s="423"/>
      <c r="AH32" s="423"/>
      <c r="AI32" s="423"/>
      <c r="AJ32" s="423"/>
      <c r="AK32" s="423"/>
      <c r="AL32" s="385"/>
      <c r="AM32" s="385"/>
      <c r="AN32" s="385"/>
      <c r="AO32" s="385"/>
      <c r="AP32" s="385"/>
      <c r="AQ32" s="385"/>
      <c r="AR32" s="385"/>
      <c r="AS32" s="385"/>
      <c r="AT32" s="385"/>
      <c r="AU32" s="385"/>
      <c r="AV32" s="385"/>
      <c r="AW32" s="385"/>
      <c r="AX32" s="385"/>
      <c r="AY32" s="385"/>
      <c r="AZ32" s="385"/>
      <c r="BA32" s="385"/>
      <c r="BB32" s="385"/>
      <c r="BC32" s="385"/>
      <c r="BD32" s="385"/>
      <c r="BE32" s="385"/>
      <c r="BF32" s="385"/>
      <c r="BG32" s="385"/>
      <c r="BH32" s="385"/>
      <c r="BI32" s="385"/>
      <c r="BJ32" s="385"/>
      <c r="BK32" s="385"/>
      <c r="BL32" s="385"/>
      <c r="BM32" s="385"/>
      <c r="BN32" s="385"/>
      <c r="BO32" s="385"/>
      <c r="BP32" s="385"/>
      <c r="BQ32" s="385"/>
      <c r="BR32" s="385"/>
      <c r="BS32" s="385"/>
      <c r="BT32" s="385"/>
      <c r="BU32" s="385"/>
      <c r="BV32" s="385"/>
      <c r="BW32" s="385"/>
      <c r="BX32" s="385"/>
      <c r="BY32" s="385"/>
      <c r="BZ32" s="385"/>
      <c r="CA32" s="385"/>
      <c r="CB32" s="385"/>
      <c r="CC32" s="385"/>
      <c r="CD32" s="385"/>
      <c r="CE32" s="385"/>
      <c r="CF32" s="385"/>
      <c r="CG32" s="385"/>
      <c r="CH32" s="385"/>
      <c r="CI32" s="385"/>
      <c r="CJ32" s="385"/>
      <c r="CK32" s="385"/>
      <c r="CL32" s="385"/>
      <c r="CM32" s="385"/>
      <c r="CN32" s="385"/>
      <c r="CO32" s="385"/>
      <c r="CP32" s="385"/>
      <c r="CQ32" s="385"/>
      <c r="CR32" s="385"/>
      <c r="CS32" s="385"/>
      <c r="CT32" s="385"/>
      <c r="CU32" s="385"/>
      <c r="CV32" s="385"/>
      <c r="CW32" s="385"/>
      <c r="CX32" s="385"/>
      <c r="CY32" s="385"/>
      <c r="CZ32" s="385"/>
      <c r="DA32" s="385"/>
      <c r="DB32" s="385"/>
      <c r="DC32" s="385"/>
      <c r="DD32" s="385"/>
      <c r="DE32" s="385"/>
      <c r="DF32" s="385"/>
      <c r="DG32" s="385"/>
      <c r="DH32" s="385"/>
      <c r="DI32" s="385"/>
      <c r="DJ32" s="385"/>
      <c r="DK32" s="385"/>
      <c r="DL32" s="385"/>
      <c r="DM32" s="385"/>
      <c r="DN32" s="385"/>
      <c r="DO32" s="385"/>
      <c r="DP32" s="385"/>
      <c r="DQ32" s="385"/>
      <c r="DR32" s="385"/>
      <c r="DS32" s="385"/>
      <c r="DT32" s="385"/>
      <c r="DU32" s="385"/>
      <c r="DV32" s="385"/>
      <c r="DW32" s="385"/>
      <c r="DX32" s="385"/>
      <c r="DY32" s="385"/>
      <c r="DZ32" s="385"/>
      <c r="EA32" s="385"/>
      <c r="EB32" s="385"/>
      <c r="EC32" s="385"/>
      <c r="ED32" s="385"/>
      <c r="EE32" s="385"/>
      <c r="EF32" s="385"/>
      <c r="EG32" s="385"/>
      <c r="EH32" s="385"/>
      <c r="EI32" s="385"/>
      <c r="EJ32" s="385"/>
      <c r="EK32" s="385"/>
      <c r="EL32" s="385"/>
      <c r="EM32" s="385"/>
      <c r="EN32" s="385"/>
      <c r="EO32" s="385"/>
      <c r="EP32" s="385"/>
      <c r="EQ32" s="385"/>
      <c r="ER32" s="385"/>
      <c r="ES32" s="385"/>
      <c r="ET32" s="385"/>
      <c r="EU32" s="385"/>
      <c r="EV32" s="385"/>
      <c r="EW32" s="385"/>
      <c r="EX32" s="385"/>
      <c r="EY32" s="385"/>
      <c r="EZ32" s="385"/>
      <c r="FA32" s="385"/>
      <c r="FB32" s="385"/>
      <c r="FC32" s="385"/>
      <c r="FD32" s="385"/>
      <c r="FE32" s="385"/>
      <c r="FF32" s="385"/>
      <c r="FG32" s="385"/>
      <c r="FH32" s="385"/>
      <c r="FI32" s="385"/>
      <c r="FJ32" s="385"/>
      <c r="FK32" s="385"/>
      <c r="FL32" s="385"/>
      <c r="FM32" s="385"/>
      <c r="FN32" s="385"/>
      <c r="FO32" s="385"/>
      <c r="FP32" s="385"/>
      <c r="FQ32" s="385"/>
      <c r="FR32" s="385"/>
      <c r="FS32" s="385"/>
      <c r="FT32" s="385"/>
      <c r="FU32" s="385"/>
      <c r="FV32" s="385"/>
      <c r="FW32" s="385"/>
      <c r="FX32" s="385"/>
      <c r="FY32" s="385"/>
      <c r="FZ32" s="385"/>
      <c r="GA32" s="385"/>
      <c r="GB32" s="385"/>
      <c r="GC32" s="385"/>
      <c r="GD32" s="385"/>
      <c r="GE32" s="385"/>
      <c r="GF32" s="385"/>
      <c r="GG32" s="385"/>
      <c r="GH32" s="385"/>
      <c r="GI32" s="385"/>
      <c r="GJ32" s="385"/>
      <c r="GK32" s="385"/>
      <c r="GL32" s="385"/>
      <c r="GM32" s="385"/>
      <c r="GN32" s="385"/>
      <c r="GO32" s="385"/>
      <c r="GP32" s="385"/>
      <c r="GQ32" s="385"/>
      <c r="GR32" s="385"/>
      <c r="GS32" s="385"/>
      <c r="GT32" s="385"/>
      <c r="GU32" s="385"/>
      <c r="GV32" s="385"/>
      <c r="GW32" s="385"/>
      <c r="GX32" s="385"/>
      <c r="GY32" s="385"/>
      <c r="GZ32" s="385"/>
      <c r="HA32" s="385"/>
      <c r="HB32" s="385"/>
      <c r="HC32" s="385"/>
      <c r="HD32" s="385"/>
      <c r="HE32" s="385"/>
      <c r="HF32" s="385"/>
      <c r="HG32" s="385"/>
      <c r="HH32" s="385"/>
      <c r="HI32" s="385"/>
      <c r="HJ32" s="385"/>
      <c r="HK32" s="385"/>
      <c r="HL32" s="385"/>
      <c r="HM32" s="385"/>
      <c r="HN32" s="385"/>
      <c r="HO32" s="385"/>
      <c r="HP32" s="385"/>
      <c r="HQ32" s="385"/>
      <c r="HR32" s="385"/>
      <c r="HS32" s="385"/>
      <c r="HT32" s="385"/>
      <c r="HU32" s="385"/>
      <c r="HV32" s="385"/>
      <c r="HW32" s="385"/>
      <c r="HX32" s="385"/>
      <c r="HY32" s="385"/>
      <c r="HZ32" s="385"/>
      <c r="IA32" s="385"/>
      <c r="IB32" s="385"/>
      <c r="IC32" s="385"/>
      <c r="ID32" s="385"/>
      <c r="IE32" s="385"/>
      <c r="IF32" s="385"/>
      <c r="IG32" s="385"/>
      <c r="IH32" s="385"/>
      <c r="II32" s="385"/>
      <c r="IJ32" s="385"/>
      <c r="IK32" s="385"/>
      <c r="IL32" s="385"/>
      <c r="IM32" s="385"/>
      <c r="IN32" s="385"/>
      <c r="IO32" s="385"/>
      <c r="IP32" s="385"/>
      <c r="IQ32" s="385"/>
      <c r="IR32" s="385"/>
      <c r="IS32" s="385"/>
      <c r="IT32" s="385"/>
      <c r="IU32" s="385"/>
      <c r="IV32" s="385"/>
      <c r="IW32" s="385"/>
      <c r="IX32" s="385"/>
      <c r="IY32" s="385"/>
      <c r="IZ32" s="385"/>
      <c r="JA32" s="385"/>
      <c r="JB32" s="385"/>
      <c r="JC32" s="385"/>
      <c r="JD32" s="385"/>
      <c r="JE32" s="385"/>
      <c r="JF32" s="385"/>
      <c r="JG32" s="385"/>
      <c r="JH32" s="385"/>
      <c r="JI32" s="385"/>
      <c r="JJ32" s="385"/>
      <c r="JK32" s="385"/>
      <c r="JL32" s="385"/>
      <c r="JM32" s="385"/>
      <c r="JN32" s="385"/>
      <c r="JO32" s="385"/>
      <c r="JP32" s="385"/>
      <c r="JQ32" s="385"/>
      <c r="JR32" s="385"/>
      <c r="JS32" s="385"/>
      <c r="JT32" s="385"/>
      <c r="JU32" s="385"/>
      <c r="JV32" s="385"/>
      <c r="JW32" s="385"/>
      <c r="JX32" s="385"/>
      <c r="JY32" s="385"/>
      <c r="JZ32" s="385"/>
      <c r="KA32" s="385"/>
      <c r="KB32" s="385"/>
      <c r="KC32" s="385"/>
      <c r="KD32" s="385"/>
      <c r="KE32" s="385"/>
      <c r="KF32" s="385"/>
      <c r="KG32" s="385"/>
      <c r="KH32" s="385"/>
      <c r="KI32" s="385"/>
      <c r="KJ32" s="385"/>
      <c r="KK32" s="385"/>
      <c r="KL32" s="385"/>
      <c r="KM32" s="385"/>
      <c r="KN32" s="385"/>
      <c r="KO32" s="385"/>
      <c r="KP32" s="385"/>
      <c r="KQ32" s="385"/>
      <c r="KR32" s="385"/>
      <c r="KS32" s="385"/>
      <c r="KT32" s="385"/>
      <c r="KU32" s="385"/>
      <c r="KV32" s="385"/>
    </row>
    <row r="33" spans="1:308">
      <c r="A33" s="417"/>
      <c r="B33" s="411"/>
      <c r="C33" s="411"/>
      <c r="D33" s="411"/>
      <c r="E33" s="423"/>
      <c r="F33" s="423"/>
      <c r="G33" s="423"/>
      <c r="H33" s="423"/>
      <c r="I33" s="423"/>
      <c r="J33" s="423"/>
      <c r="K33" s="423"/>
      <c r="L33" s="423"/>
      <c r="M33" s="423"/>
      <c r="N33" s="423"/>
      <c r="O33" s="423"/>
      <c r="P33" s="423"/>
      <c r="Q33" s="423"/>
      <c r="R33" s="423"/>
      <c r="S33" s="423"/>
      <c r="T33" s="423"/>
      <c r="U33" s="423"/>
      <c r="V33" s="423"/>
      <c r="W33" s="423"/>
      <c r="X33" s="423"/>
      <c r="Y33" s="423"/>
      <c r="Z33" s="423"/>
      <c r="AA33" s="423"/>
      <c r="AB33" s="423"/>
      <c r="AC33" s="423"/>
      <c r="AD33" s="423"/>
      <c r="AE33" s="423"/>
      <c r="AF33" s="423"/>
      <c r="AG33" s="423"/>
      <c r="AH33" s="423"/>
      <c r="AI33" s="423"/>
      <c r="AJ33" s="423"/>
      <c r="AK33" s="423"/>
      <c r="AL33" s="385"/>
      <c r="AM33" s="385"/>
      <c r="AN33" s="385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5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5"/>
      <c r="BL33" s="385"/>
      <c r="BM33" s="385"/>
      <c r="BN33" s="385"/>
      <c r="BO33" s="385"/>
      <c r="BP33" s="385"/>
      <c r="BQ33" s="385"/>
      <c r="BR33" s="385"/>
      <c r="BS33" s="385"/>
      <c r="BT33" s="385"/>
      <c r="BU33" s="385"/>
      <c r="BV33" s="385"/>
      <c r="BW33" s="385"/>
      <c r="BX33" s="385"/>
      <c r="BY33" s="385"/>
      <c r="BZ33" s="385"/>
      <c r="CA33" s="385"/>
      <c r="CB33" s="385"/>
      <c r="CC33" s="385"/>
      <c r="CD33" s="385"/>
      <c r="CE33" s="385"/>
      <c r="CF33" s="385"/>
      <c r="CG33" s="385"/>
      <c r="CH33" s="385"/>
      <c r="CI33" s="385"/>
      <c r="CJ33" s="385"/>
      <c r="CK33" s="385"/>
      <c r="CL33" s="385"/>
      <c r="CM33" s="385"/>
      <c r="CN33" s="385"/>
      <c r="CO33" s="385"/>
      <c r="CP33" s="385"/>
      <c r="CQ33" s="385"/>
      <c r="CR33" s="385"/>
      <c r="CS33" s="385"/>
      <c r="CT33" s="385"/>
      <c r="CU33" s="385"/>
      <c r="CV33" s="385"/>
      <c r="CW33" s="385"/>
      <c r="CX33" s="385"/>
      <c r="CY33" s="385"/>
      <c r="CZ33" s="385"/>
      <c r="DA33" s="385"/>
      <c r="DB33" s="385"/>
      <c r="DC33" s="385"/>
      <c r="DD33" s="385"/>
      <c r="DE33" s="385"/>
      <c r="DF33" s="385"/>
      <c r="DG33" s="385"/>
      <c r="DH33" s="385"/>
      <c r="DI33" s="385"/>
      <c r="DJ33" s="385"/>
      <c r="DK33" s="385"/>
      <c r="DL33" s="385"/>
      <c r="DM33" s="385"/>
      <c r="DN33" s="385"/>
      <c r="DO33" s="385"/>
      <c r="DP33" s="385"/>
      <c r="DQ33" s="385"/>
      <c r="DR33" s="385"/>
      <c r="DS33" s="385"/>
      <c r="DT33" s="385"/>
      <c r="DU33" s="385"/>
      <c r="DV33" s="385"/>
      <c r="DW33" s="385"/>
      <c r="DX33" s="385"/>
      <c r="DY33" s="385"/>
      <c r="DZ33" s="385"/>
      <c r="EA33" s="385"/>
      <c r="EB33" s="385"/>
      <c r="EC33" s="385"/>
      <c r="ED33" s="385"/>
      <c r="EE33" s="385"/>
      <c r="EF33" s="385"/>
      <c r="EG33" s="385"/>
      <c r="EH33" s="385"/>
      <c r="EI33" s="385"/>
      <c r="EJ33" s="385"/>
      <c r="EK33" s="385"/>
      <c r="EL33" s="385"/>
      <c r="EM33" s="385"/>
      <c r="EN33" s="385"/>
      <c r="EO33" s="385"/>
      <c r="EP33" s="385"/>
      <c r="EQ33" s="385"/>
      <c r="ER33" s="385"/>
      <c r="ES33" s="385"/>
      <c r="ET33" s="385"/>
      <c r="EU33" s="385"/>
      <c r="EV33" s="385"/>
      <c r="EW33" s="385"/>
      <c r="EX33" s="385"/>
      <c r="EY33" s="385"/>
      <c r="EZ33" s="385"/>
      <c r="FA33" s="385"/>
      <c r="FB33" s="385"/>
      <c r="FC33" s="385"/>
      <c r="FD33" s="385"/>
      <c r="FE33" s="385"/>
      <c r="FF33" s="385"/>
      <c r="FG33" s="385"/>
      <c r="FH33" s="385"/>
      <c r="FI33" s="385"/>
      <c r="FJ33" s="385"/>
      <c r="FK33" s="385"/>
      <c r="FL33" s="385"/>
      <c r="FM33" s="385"/>
      <c r="FN33" s="385"/>
      <c r="FO33" s="385"/>
      <c r="FP33" s="385"/>
      <c r="FQ33" s="385"/>
      <c r="FR33" s="385"/>
      <c r="FS33" s="385"/>
      <c r="FT33" s="385"/>
      <c r="FU33" s="385"/>
      <c r="FV33" s="385"/>
      <c r="FW33" s="385"/>
      <c r="FX33" s="385"/>
      <c r="FY33" s="385"/>
      <c r="FZ33" s="385"/>
      <c r="GA33" s="385"/>
      <c r="GB33" s="385"/>
      <c r="GC33" s="385"/>
      <c r="GD33" s="385"/>
      <c r="GE33" s="385"/>
      <c r="GF33" s="385"/>
      <c r="GG33" s="385"/>
      <c r="GH33" s="385"/>
      <c r="GI33" s="385"/>
      <c r="GJ33" s="385"/>
      <c r="GK33" s="385"/>
      <c r="GL33" s="385"/>
      <c r="GM33" s="385"/>
      <c r="GN33" s="385"/>
      <c r="GO33" s="385"/>
      <c r="GP33" s="385"/>
      <c r="GQ33" s="385"/>
      <c r="GR33" s="385"/>
      <c r="GS33" s="385"/>
      <c r="GT33" s="385"/>
      <c r="GU33" s="385"/>
      <c r="GV33" s="385"/>
      <c r="GW33" s="385"/>
      <c r="GX33" s="385"/>
      <c r="GY33" s="385"/>
      <c r="GZ33" s="385"/>
      <c r="HA33" s="385"/>
      <c r="HB33" s="385"/>
      <c r="HC33" s="385"/>
      <c r="HD33" s="385"/>
      <c r="HE33" s="385"/>
      <c r="HF33" s="385"/>
      <c r="HG33" s="385"/>
      <c r="HH33" s="385"/>
      <c r="HI33" s="385"/>
      <c r="HJ33" s="385"/>
      <c r="HK33" s="385"/>
      <c r="HL33" s="385"/>
      <c r="HM33" s="385"/>
      <c r="HN33" s="385"/>
      <c r="HO33" s="385"/>
      <c r="HP33" s="385"/>
      <c r="HQ33" s="385"/>
      <c r="HR33" s="385"/>
      <c r="HS33" s="385"/>
      <c r="HT33" s="385"/>
      <c r="HU33" s="385"/>
      <c r="HV33" s="385"/>
      <c r="HW33" s="385"/>
      <c r="HX33" s="385"/>
      <c r="HY33" s="385"/>
      <c r="HZ33" s="385"/>
      <c r="IA33" s="385"/>
      <c r="IB33" s="385"/>
      <c r="IC33" s="385"/>
      <c r="ID33" s="385"/>
      <c r="IE33" s="385"/>
      <c r="IF33" s="385"/>
      <c r="IG33" s="385"/>
      <c r="IH33" s="385"/>
      <c r="II33" s="385"/>
      <c r="IJ33" s="385"/>
      <c r="IK33" s="385"/>
      <c r="IL33" s="385"/>
      <c r="IM33" s="385"/>
      <c r="IN33" s="385"/>
      <c r="IO33" s="385"/>
      <c r="IP33" s="385"/>
      <c r="IQ33" s="385"/>
      <c r="IR33" s="385"/>
      <c r="IS33" s="385"/>
      <c r="IT33" s="385"/>
      <c r="IU33" s="385"/>
      <c r="IV33" s="385"/>
      <c r="IW33" s="385"/>
      <c r="IX33" s="385"/>
      <c r="IY33" s="385"/>
      <c r="IZ33" s="385"/>
      <c r="JA33" s="385"/>
      <c r="JB33" s="385"/>
      <c r="JC33" s="385"/>
      <c r="JD33" s="385"/>
      <c r="JE33" s="385"/>
      <c r="JF33" s="385"/>
      <c r="JG33" s="385"/>
      <c r="JH33" s="385"/>
      <c r="JI33" s="385"/>
      <c r="JJ33" s="385"/>
      <c r="JK33" s="385"/>
      <c r="JL33" s="385"/>
      <c r="JM33" s="385"/>
      <c r="JN33" s="385"/>
      <c r="JO33" s="385"/>
      <c r="JP33" s="385"/>
      <c r="JQ33" s="385"/>
      <c r="JR33" s="385"/>
      <c r="JS33" s="385"/>
      <c r="JT33" s="385"/>
      <c r="JU33" s="385"/>
      <c r="JV33" s="385"/>
      <c r="JW33" s="385"/>
      <c r="JX33" s="385"/>
      <c r="JY33" s="385"/>
      <c r="JZ33" s="385"/>
      <c r="KA33" s="385"/>
      <c r="KB33" s="385"/>
      <c r="KC33" s="385"/>
      <c r="KD33" s="385"/>
      <c r="KE33" s="385"/>
      <c r="KF33" s="385"/>
      <c r="KG33" s="385"/>
      <c r="KH33" s="385"/>
      <c r="KI33" s="385"/>
      <c r="KJ33" s="385"/>
      <c r="KK33" s="385"/>
      <c r="KL33" s="385"/>
      <c r="KM33" s="385"/>
      <c r="KN33" s="385"/>
      <c r="KO33" s="385"/>
      <c r="KP33" s="385"/>
      <c r="KQ33" s="385"/>
      <c r="KR33" s="385"/>
      <c r="KS33" s="385"/>
      <c r="KT33" s="385"/>
      <c r="KU33" s="385"/>
      <c r="KV33" s="385"/>
    </row>
    <row r="34" spans="1:308">
      <c r="A34" s="417"/>
      <c r="B34" s="411"/>
      <c r="C34" s="411"/>
      <c r="D34" s="411"/>
      <c r="E34" s="423"/>
      <c r="F34" s="423"/>
      <c r="G34" s="423"/>
      <c r="H34" s="423"/>
      <c r="I34" s="423"/>
      <c r="J34" s="423"/>
      <c r="K34" s="423"/>
      <c r="L34" s="423"/>
      <c r="M34" s="423"/>
      <c r="N34" s="423"/>
      <c r="O34" s="423"/>
      <c r="P34" s="423"/>
      <c r="Q34" s="423"/>
      <c r="R34" s="423"/>
      <c r="S34" s="423"/>
      <c r="T34" s="423"/>
      <c r="U34" s="423"/>
      <c r="V34" s="423"/>
      <c r="W34" s="423"/>
      <c r="X34" s="423"/>
      <c r="Y34" s="423"/>
      <c r="Z34" s="423"/>
      <c r="AA34" s="423"/>
      <c r="AB34" s="423"/>
      <c r="AC34" s="423"/>
      <c r="AD34" s="423"/>
      <c r="AE34" s="423"/>
      <c r="AF34" s="423"/>
      <c r="AG34" s="423"/>
      <c r="AH34" s="423"/>
      <c r="AI34" s="423"/>
      <c r="AJ34" s="423"/>
      <c r="AK34" s="423"/>
      <c r="AL34" s="385"/>
      <c r="AM34" s="385"/>
      <c r="AN34" s="385"/>
      <c r="AO34" s="385"/>
      <c r="AP34" s="385"/>
      <c r="AQ34" s="385"/>
      <c r="AR34" s="385"/>
      <c r="AS34" s="385"/>
      <c r="AT34" s="385"/>
      <c r="AU34" s="385"/>
      <c r="AV34" s="385"/>
      <c r="AW34" s="385"/>
      <c r="AX34" s="385"/>
      <c r="AY34" s="385"/>
      <c r="AZ34" s="385"/>
      <c r="BA34" s="385"/>
      <c r="BB34" s="385"/>
      <c r="BC34" s="385"/>
      <c r="BD34" s="385"/>
      <c r="BE34" s="385"/>
      <c r="BF34" s="385"/>
      <c r="BG34" s="385"/>
      <c r="BH34" s="385"/>
      <c r="BI34" s="385"/>
      <c r="BJ34" s="385"/>
      <c r="BK34" s="385"/>
      <c r="BL34" s="385"/>
      <c r="BM34" s="385"/>
      <c r="BN34" s="385"/>
      <c r="BO34" s="385"/>
      <c r="BP34" s="385"/>
      <c r="BQ34" s="385"/>
      <c r="BR34" s="385"/>
      <c r="BS34" s="385"/>
      <c r="BT34" s="385"/>
      <c r="BU34" s="385"/>
      <c r="BV34" s="385"/>
      <c r="BW34" s="385"/>
      <c r="BX34" s="385"/>
      <c r="BY34" s="385"/>
      <c r="BZ34" s="385"/>
      <c r="CA34" s="385"/>
      <c r="CB34" s="385"/>
      <c r="CC34" s="385"/>
      <c r="CD34" s="385"/>
      <c r="CE34" s="385"/>
      <c r="CF34" s="385"/>
      <c r="CG34" s="385"/>
      <c r="CH34" s="385"/>
      <c r="CI34" s="385"/>
      <c r="CJ34" s="385"/>
      <c r="CK34" s="385"/>
      <c r="CL34" s="385"/>
      <c r="CM34" s="385"/>
      <c r="CN34" s="385"/>
      <c r="CO34" s="385"/>
      <c r="CP34" s="385"/>
      <c r="CQ34" s="385"/>
      <c r="CR34" s="385"/>
      <c r="CS34" s="385"/>
      <c r="CT34" s="385"/>
      <c r="CU34" s="385"/>
      <c r="CV34" s="385"/>
      <c r="CW34" s="385"/>
      <c r="CX34" s="385"/>
      <c r="CY34" s="385"/>
      <c r="CZ34" s="385"/>
      <c r="DA34" s="385"/>
      <c r="DB34" s="385"/>
      <c r="DC34" s="385"/>
      <c r="DD34" s="385"/>
      <c r="DE34" s="385"/>
      <c r="DF34" s="385"/>
      <c r="DG34" s="385"/>
      <c r="DH34" s="385"/>
      <c r="DI34" s="385"/>
      <c r="DJ34" s="385"/>
      <c r="DK34" s="385"/>
      <c r="DL34" s="385"/>
      <c r="DM34" s="385"/>
      <c r="DN34" s="385"/>
      <c r="DO34" s="385"/>
      <c r="DP34" s="385"/>
      <c r="DQ34" s="385"/>
      <c r="DR34" s="385"/>
      <c r="DS34" s="385"/>
      <c r="DT34" s="385"/>
      <c r="DU34" s="385"/>
      <c r="DV34" s="385"/>
      <c r="DW34" s="385"/>
      <c r="DX34" s="385"/>
      <c r="DY34" s="385"/>
      <c r="DZ34" s="385"/>
      <c r="EA34" s="385"/>
      <c r="EB34" s="385"/>
      <c r="EC34" s="385"/>
      <c r="ED34" s="385"/>
      <c r="EE34" s="385"/>
      <c r="EF34" s="385"/>
      <c r="EG34" s="385"/>
      <c r="EH34" s="385"/>
      <c r="EI34" s="385"/>
      <c r="EJ34" s="385"/>
      <c r="EK34" s="385"/>
      <c r="EL34" s="385"/>
      <c r="EM34" s="385"/>
      <c r="EN34" s="385"/>
      <c r="EO34" s="385"/>
      <c r="EP34" s="385"/>
      <c r="EQ34" s="385"/>
      <c r="ER34" s="385"/>
      <c r="ES34" s="385"/>
      <c r="ET34" s="385"/>
      <c r="EU34" s="385"/>
      <c r="EV34" s="385"/>
      <c r="EW34" s="385"/>
      <c r="EX34" s="385"/>
      <c r="EY34" s="385"/>
      <c r="EZ34" s="385"/>
      <c r="FA34" s="385"/>
      <c r="FB34" s="385"/>
      <c r="FC34" s="385"/>
      <c r="FD34" s="385"/>
      <c r="FE34" s="385"/>
      <c r="FF34" s="385"/>
      <c r="FG34" s="385"/>
      <c r="FH34" s="385"/>
      <c r="FI34" s="385"/>
      <c r="FJ34" s="385"/>
      <c r="FK34" s="385"/>
      <c r="FL34" s="385"/>
      <c r="FM34" s="385"/>
      <c r="FN34" s="385"/>
      <c r="FO34" s="385"/>
      <c r="FP34" s="385"/>
      <c r="FQ34" s="385"/>
      <c r="FR34" s="385"/>
      <c r="FS34" s="385"/>
      <c r="FT34" s="385"/>
      <c r="FU34" s="385"/>
      <c r="FV34" s="385"/>
      <c r="FW34" s="385"/>
      <c r="FX34" s="385"/>
      <c r="FY34" s="385"/>
      <c r="FZ34" s="385"/>
      <c r="GA34" s="385"/>
      <c r="GB34" s="385"/>
      <c r="GC34" s="385"/>
      <c r="GD34" s="385"/>
      <c r="GE34" s="385"/>
      <c r="GF34" s="385"/>
      <c r="GG34" s="385"/>
      <c r="GH34" s="385"/>
      <c r="GI34" s="385"/>
      <c r="GJ34" s="385"/>
      <c r="GK34" s="385"/>
      <c r="GL34" s="385"/>
      <c r="GM34" s="385"/>
      <c r="GN34" s="385"/>
      <c r="GO34" s="385"/>
      <c r="GP34" s="385"/>
      <c r="GQ34" s="385"/>
      <c r="GR34" s="385"/>
      <c r="GS34" s="385"/>
      <c r="GT34" s="385"/>
      <c r="GU34" s="385"/>
      <c r="GV34" s="385"/>
      <c r="GW34" s="385"/>
      <c r="GX34" s="385"/>
      <c r="GY34" s="385"/>
      <c r="GZ34" s="385"/>
      <c r="HA34" s="385"/>
      <c r="HB34" s="385"/>
      <c r="HC34" s="385"/>
      <c r="HD34" s="385"/>
      <c r="HE34" s="385"/>
      <c r="HF34" s="385"/>
      <c r="HG34" s="385"/>
      <c r="HH34" s="385"/>
      <c r="HI34" s="385"/>
      <c r="HJ34" s="385"/>
      <c r="HK34" s="385"/>
      <c r="HL34" s="385"/>
      <c r="HM34" s="385"/>
      <c r="HN34" s="385"/>
      <c r="HO34" s="385"/>
      <c r="HP34" s="385"/>
      <c r="HQ34" s="385"/>
      <c r="HR34" s="385"/>
      <c r="HS34" s="385"/>
      <c r="HT34" s="385"/>
      <c r="HU34" s="385"/>
      <c r="HV34" s="385"/>
      <c r="HW34" s="385"/>
      <c r="HX34" s="385"/>
      <c r="HY34" s="385"/>
      <c r="HZ34" s="385"/>
      <c r="IA34" s="385"/>
      <c r="IB34" s="385"/>
      <c r="IC34" s="385"/>
      <c r="ID34" s="385"/>
      <c r="IE34" s="385"/>
      <c r="IF34" s="385"/>
      <c r="IG34" s="385"/>
      <c r="IH34" s="385"/>
      <c r="II34" s="385"/>
      <c r="IJ34" s="385"/>
      <c r="IK34" s="385"/>
      <c r="IL34" s="385"/>
      <c r="IM34" s="385"/>
      <c r="IN34" s="385"/>
      <c r="IO34" s="385"/>
      <c r="IP34" s="385"/>
      <c r="IQ34" s="385"/>
      <c r="IR34" s="385"/>
      <c r="IS34" s="385"/>
      <c r="IT34" s="385"/>
      <c r="IU34" s="385"/>
      <c r="IV34" s="385"/>
      <c r="IW34" s="385"/>
      <c r="IX34" s="385"/>
      <c r="IY34" s="385"/>
      <c r="IZ34" s="385"/>
      <c r="JA34" s="385"/>
      <c r="JB34" s="385"/>
      <c r="JC34" s="385"/>
      <c r="JD34" s="385"/>
      <c r="JE34" s="385"/>
      <c r="JF34" s="385"/>
      <c r="JG34" s="385"/>
      <c r="JH34" s="385"/>
      <c r="JI34" s="385"/>
      <c r="JJ34" s="385"/>
      <c r="JK34" s="385"/>
      <c r="JL34" s="385"/>
      <c r="JM34" s="385"/>
      <c r="JN34" s="385"/>
      <c r="JO34" s="385"/>
      <c r="JP34" s="385"/>
      <c r="JQ34" s="385"/>
      <c r="JR34" s="385"/>
      <c r="JS34" s="385"/>
      <c r="JT34" s="385"/>
      <c r="JU34" s="385"/>
      <c r="JV34" s="385"/>
      <c r="JW34" s="385"/>
      <c r="JX34" s="385"/>
      <c r="JY34" s="385"/>
      <c r="JZ34" s="385"/>
      <c r="KA34" s="385"/>
      <c r="KB34" s="385"/>
      <c r="KC34" s="385"/>
      <c r="KD34" s="385"/>
      <c r="KE34" s="385"/>
      <c r="KF34" s="385"/>
      <c r="KG34" s="385"/>
      <c r="KH34" s="385"/>
      <c r="KI34" s="385"/>
      <c r="KJ34" s="385"/>
      <c r="KK34" s="385"/>
      <c r="KL34" s="385"/>
      <c r="KM34" s="385"/>
      <c r="KN34" s="385"/>
      <c r="KO34" s="385"/>
      <c r="KP34" s="385"/>
      <c r="KQ34" s="385"/>
      <c r="KR34" s="385"/>
      <c r="KS34" s="385"/>
      <c r="KT34" s="385"/>
      <c r="KU34" s="385"/>
      <c r="KV34" s="385"/>
    </row>
    <row r="35" spans="1:308">
      <c r="A35" s="417"/>
      <c r="B35" s="411"/>
      <c r="C35" s="411"/>
      <c r="D35" s="411"/>
      <c r="E35" s="42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423"/>
      <c r="T35" s="423"/>
      <c r="U35" s="423"/>
      <c r="V35" s="423"/>
      <c r="W35" s="423"/>
      <c r="X35" s="423"/>
      <c r="Y35" s="423"/>
      <c r="Z35" s="423"/>
      <c r="AA35" s="423"/>
      <c r="AB35" s="423"/>
      <c r="AC35" s="423"/>
      <c r="AD35" s="423"/>
      <c r="AE35" s="423"/>
      <c r="AF35" s="423"/>
      <c r="AG35" s="423"/>
      <c r="AH35" s="423"/>
      <c r="AI35" s="423"/>
      <c r="AJ35" s="423"/>
      <c r="AK35" s="423"/>
      <c r="AL35" s="385"/>
      <c r="AM35" s="385"/>
      <c r="AN35" s="385"/>
      <c r="AO35" s="385"/>
      <c r="AP35" s="385"/>
      <c r="AQ35" s="385"/>
      <c r="AR35" s="385"/>
      <c r="AS35" s="385"/>
      <c r="AT35" s="385"/>
      <c r="AU35" s="385"/>
      <c r="AV35" s="385"/>
      <c r="AW35" s="385"/>
      <c r="AX35" s="385"/>
      <c r="AY35" s="385"/>
      <c r="AZ35" s="385"/>
      <c r="BA35" s="385"/>
      <c r="BB35" s="385"/>
      <c r="BC35" s="385"/>
      <c r="BD35" s="385"/>
      <c r="BE35" s="385"/>
      <c r="BF35" s="385"/>
      <c r="BG35" s="385"/>
      <c r="BH35" s="385"/>
      <c r="BI35" s="385"/>
      <c r="BJ35" s="385"/>
      <c r="BK35" s="385"/>
      <c r="BL35" s="385"/>
      <c r="BM35" s="385"/>
      <c r="BN35" s="385"/>
      <c r="BO35" s="385"/>
      <c r="BP35" s="385"/>
      <c r="BQ35" s="385"/>
      <c r="BR35" s="385"/>
      <c r="BS35" s="385"/>
      <c r="BT35" s="385"/>
      <c r="BU35" s="385"/>
      <c r="BV35" s="385"/>
      <c r="BW35" s="385"/>
      <c r="BX35" s="385"/>
      <c r="BY35" s="385"/>
      <c r="BZ35" s="385"/>
      <c r="CA35" s="385"/>
      <c r="CB35" s="385"/>
      <c r="CC35" s="385"/>
      <c r="CD35" s="385"/>
      <c r="CE35" s="385"/>
      <c r="CF35" s="385"/>
      <c r="CG35" s="385"/>
      <c r="CH35" s="385"/>
      <c r="CI35" s="385"/>
      <c r="CJ35" s="385"/>
      <c r="CK35" s="385"/>
      <c r="CL35" s="385"/>
      <c r="CM35" s="385"/>
      <c r="CN35" s="385"/>
      <c r="CO35" s="385"/>
      <c r="CP35" s="385"/>
      <c r="CQ35" s="385"/>
      <c r="CR35" s="385"/>
      <c r="CS35" s="385"/>
      <c r="CT35" s="385"/>
      <c r="CU35" s="385"/>
      <c r="CV35" s="385"/>
      <c r="CW35" s="385"/>
      <c r="CX35" s="385"/>
      <c r="CY35" s="385"/>
      <c r="CZ35" s="385"/>
      <c r="DA35" s="385"/>
      <c r="DB35" s="385"/>
      <c r="DC35" s="385"/>
      <c r="DD35" s="385"/>
      <c r="DE35" s="385"/>
      <c r="DF35" s="385"/>
      <c r="DG35" s="385"/>
      <c r="DH35" s="385"/>
      <c r="DI35" s="385"/>
      <c r="DJ35" s="385"/>
      <c r="DK35" s="385"/>
      <c r="DL35" s="385"/>
      <c r="DM35" s="385"/>
      <c r="DN35" s="385"/>
      <c r="DO35" s="385"/>
      <c r="DP35" s="385"/>
      <c r="DQ35" s="385"/>
      <c r="DR35" s="385"/>
      <c r="DS35" s="385"/>
      <c r="DT35" s="385"/>
      <c r="DU35" s="385"/>
      <c r="DV35" s="385"/>
      <c r="DW35" s="385"/>
      <c r="DX35" s="385"/>
      <c r="DY35" s="385"/>
      <c r="DZ35" s="385"/>
      <c r="EA35" s="385"/>
      <c r="EB35" s="385"/>
      <c r="EC35" s="385"/>
      <c r="ED35" s="385"/>
      <c r="EE35" s="385"/>
      <c r="EF35" s="385"/>
      <c r="EG35" s="385"/>
      <c r="EH35" s="385"/>
      <c r="EI35" s="385"/>
      <c r="EJ35" s="385"/>
      <c r="EK35" s="385"/>
      <c r="EL35" s="385"/>
      <c r="EM35" s="385"/>
      <c r="EN35" s="385"/>
      <c r="EO35" s="385"/>
      <c r="EP35" s="385"/>
      <c r="EQ35" s="385"/>
      <c r="ER35" s="385"/>
      <c r="ES35" s="385"/>
      <c r="ET35" s="385"/>
      <c r="EU35" s="385"/>
      <c r="EV35" s="385"/>
      <c r="EW35" s="385"/>
      <c r="EX35" s="385"/>
      <c r="EY35" s="385"/>
      <c r="EZ35" s="385"/>
      <c r="FA35" s="385"/>
      <c r="FB35" s="385"/>
      <c r="FC35" s="385"/>
      <c r="FD35" s="385"/>
      <c r="FE35" s="385"/>
      <c r="FF35" s="385"/>
      <c r="FG35" s="385"/>
      <c r="FH35" s="385"/>
      <c r="FI35" s="385"/>
      <c r="FJ35" s="385"/>
      <c r="FK35" s="385"/>
      <c r="FL35" s="385"/>
      <c r="FM35" s="385"/>
      <c r="FN35" s="385"/>
      <c r="FO35" s="385"/>
      <c r="FP35" s="385"/>
      <c r="FQ35" s="385"/>
      <c r="FR35" s="385"/>
      <c r="FS35" s="385"/>
      <c r="FT35" s="385"/>
      <c r="FU35" s="385"/>
      <c r="FV35" s="385"/>
      <c r="FW35" s="385"/>
      <c r="FX35" s="385"/>
      <c r="FY35" s="385"/>
      <c r="FZ35" s="385"/>
      <c r="GA35" s="385"/>
      <c r="GB35" s="385"/>
      <c r="GC35" s="385"/>
      <c r="GD35" s="385"/>
      <c r="GE35" s="385"/>
      <c r="GF35" s="385"/>
      <c r="GG35" s="385"/>
      <c r="GH35" s="385"/>
      <c r="GI35" s="385"/>
      <c r="GJ35" s="385"/>
      <c r="GK35" s="385"/>
      <c r="GL35" s="385"/>
      <c r="GM35" s="385"/>
      <c r="GN35" s="385"/>
      <c r="GO35" s="385"/>
      <c r="GP35" s="385"/>
      <c r="GQ35" s="385"/>
      <c r="GR35" s="385"/>
      <c r="GS35" s="385"/>
      <c r="GT35" s="385"/>
      <c r="GU35" s="385"/>
      <c r="GV35" s="385"/>
      <c r="GW35" s="385"/>
      <c r="GX35" s="385"/>
      <c r="GY35" s="385"/>
      <c r="GZ35" s="385"/>
      <c r="HA35" s="385"/>
      <c r="HB35" s="385"/>
      <c r="HC35" s="385"/>
      <c r="HD35" s="385"/>
      <c r="HE35" s="385"/>
      <c r="HF35" s="385"/>
      <c r="HG35" s="385"/>
      <c r="HH35" s="385"/>
      <c r="HI35" s="385"/>
      <c r="HJ35" s="385"/>
      <c r="HK35" s="385"/>
      <c r="HL35" s="385"/>
      <c r="HM35" s="385"/>
      <c r="HN35" s="385"/>
      <c r="HO35" s="385"/>
      <c r="HP35" s="385"/>
      <c r="HQ35" s="385"/>
      <c r="HR35" s="385"/>
      <c r="HS35" s="385"/>
      <c r="HT35" s="385"/>
      <c r="HU35" s="385"/>
      <c r="HV35" s="385"/>
      <c r="HW35" s="385"/>
      <c r="HX35" s="385"/>
      <c r="HY35" s="385"/>
      <c r="HZ35" s="385"/>
      <c r="IA35" s="385"/>
      <c r="IB35" s="385"/>
      <c r="IC35" s="385"/>
      <c r="ID35" s="385"/>
      <c r="IE35" s="385"/>
      <c r="IF35" s="385"/>
      <c r="IG35" s="385"/>
      <c r="IH35" s="385"/>
      <c r="II35" s="385"/>
      <c r="IJ35" s="385"/>
      <c r="IK35" s="385"/>
      <c r="IL35" s="385"/>
      <c r="IM35" s="385"/>
      <c r="IN35" s="385"/>
      <c r="IO35" s="385"/>
      <c r="IP35" s="385"/>
      <c r="IQ35" s="385"/>
      <c r="IR35" s="385"/>
      <c r="IS35" s="385"/>
      <c r="IT35" s="385"/>
      <c r="IU35" s="385"/>
      <c r="IV35" s="385"/>
      <c r="IW35" s="385"/>
      <c r="IX35" s="385"/>
      <c r="IY35" s="385"/>
      <c r="IZ35" s="385"/>
      <c r="JA35" s="385"/>
      <c r="JB35" s="385"/>
      <c r="JC35" s="385"/>
      <c r="JD35" s="385"/>
      <c r="JE35" s="385"/>
      <c r="JF35" s="385"/>
      <c r="JG35" s="385"/>
      <c r="JH35" s="385"/>
      <c r="JI35" s="385"/>
      <c r="JJ35" s="385"/>
      <c r="JK35" s="385"/>
      <c r="JL35" s="385"/>
      <c r="JM35" s="385"/>
      <c r="JN35" s="385"/>
      <c r="JO35" s="385"/>
      <c r="JP35" s="385"/>
      <c r="JQ35" s="385"/>
      <c r="JR35" s="385"/>
      <c r="JS35" s="385"/>
      <c r="JT35" s="385"/>
      <c r="JU35" s="385"/>
      <c r="JV35" s="385"/>
      <c r="JW35" s="385"/>
      <c r="JX35" s="385"/>
      <c r="JY35" s="385"/>
      <c r="JZ35" s="385"/>
      <c r="KA35" s="385"/>
      <c r="KB35" s="385"/>
      <c r="KC35" s="385"/>
      <c r="KD35" s="385"/>
      <c r="KE35" s="385"/>
      <c r="KF35" s="385"/>
      <c r="KG35" s="385"/>
      <c r="KH35" s="385"/>
      <c r="KI35" s="385"/>
      <c r="KJ35" s="385"/>
      <c r="KK35" s="385"/>
      <c r="KL35" s="385"/>
      <c r="KM35" s="385"/>
      <c r="KN35" s="385"/>
      <c r="KO35" s="385"/>
      <c r="KP35" s="385"/>
      <c r="KQ35" s="385"/>
      <c r="KR35" s="385"/>
      <c r="KS35" s="385"/>
      <c r="KT35" s="385"/>
      <c r="KU35" s="385"/>
      <c r="KV35" s="385"/>
    </row>
    <row r="36" spans="1:308">
      <c r="A36" s="417"/>
      <c r="B36" s="411"/>
      <c r="C36" s="411"/>
      <c r="D36" s="411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  <c r="Q36" s="412"/>
      <c r="R36" s="412"/>
      <c r="S36" s="412"/>
      <c r="T36" s="412"/>
      <c r="U36" s="412"/>
      <c r="V36" s="412"/>
      <c r="W36" s="412"/>
      <c r="X36" s="412"/>
      <c r="Y36" s="412"/>
      <c r="Z36" s="412"/>
      <c r="AA36" s="412"/>
      <c r="AB36" s="412"/>
      <c r="AC36" s="412"/>
      <c r="AD36" s="412"/>
      <c r="AE36" s="412"/>
      <c r="AF36" s="412"/>
      <c r="AG36" s="412"/>
      <c r="AH36" s="412"/>
      <c r="AI36" s="412"/>
      <c r="AJ36" s="412"/>
      <c r="AK36" s="412"/>
      <c r="AL36" s="385"/>
      <c r="AM36" s="385"/>
      <c r="AN36" s="385"/>
      <c r="AO36" s="385"/>
      <c r="AP36" s="385"/>
      <c r="AQ36" s="385"/>
      <c r="AR36" s="385"/>
      <c r="AS36" s="385"/>
      <c r="AT36" s="385"/>
      <c r="AU36" s="385"/>
      <c r="AV36" s="385"/>
      <c r="AW36" s="385"/>
      <c r="AX36" s="385"/>
      <c r="AY36" s="385"/>
      <c r="AZ36" s="385"/>
      <c r="BA36" s="385"/>
      <c r="BB36" s="385"/>
      <c r="BC36" s="385"/>
      <c r="BD36" s="385"/>
      <c r="BE36" s="385"/>
      <c r="BF36" s="385"/>
      <c r="BG36" s="385"/>
      <c r="BH36" s="385"/>
      <c r="BI36" s="385"/>
      <c r="BJ36" s="385"/>
      <c r="BK36" s="385"/>
      <c r="BL36" s="385"/>
      <c r="BM36" s="385"/>
      <c r="BN36" s="385"/>
      <c r="BO36" s="385"/>
      <c r="BP36" s="385"/>
      <c r="BQ36" s="385"/>
      <c r="BR36" s="385"/>
      <c r="BS36" s="385"/>
      <c r="BT36" s="385"/>
      <c r="BU36" s="385"/>
      <c r="BV36" s="385"/>
      <c r="BW36" s="385"/>
      <c r="BX36" s="385"/>
      <c r="BY36" s="385"/>
      <c r="BZ36" s="385"/>
      <c r="CA36" s="385"/>
      <c r="CB36" s="385"/>
      <c r="CC36" s="385"/>
      <c r="CD36" s="385"/>
      <c r="CE36" s="385"/>
      <c r="CF36" s="385"/>
      <c r="CG36" s="385"/>
      <c r="CH36" s="385"/>
      <c r="CI36" s="385"/>
      <c r="CJ36" s="385"/>
      <c r="CK36" s="385"/>
      <c r="CL36" s="385"/>
      <c r="CM36" s="385"/>
      <c r="CN36" s="385"/>
      <c r="CO36" s="385"/>
      <c r="CP36" s="385"/>
      <c r="CQ36" s="385"/>
      <c r="CR36" s="385"/>
      <c r="CS36" s="385"/>
      <c r="CT36" s="385"/>
      <c r="CU36" s="385"/>
      <c r="CV36" s="385"/>
      <c r="CW36" s="385"/>
      <c r="CX36" s="385"/>
      <c r="CY36" s="385"/>
      <c r="CZ36" s="385"/>
      <c r="DA36" s="385"/>
      <c r="DB36" s="385"/>
      <c r="DC36" s="385"/>
      <c r="DD36" s="385"/>
      <c r="DE36" s="385"/>
      <c r="DF36" s="385"/>
      <c r="DG36" s="385"/>
      <c r="DH36" s="385"/>
      <c r="DI36" s="385"/>
      <c r="DJ36" s="385"/>
      <c r="DK36" s="385"/>
      <c r="DL36" s="385"/>
      <c r="DM36" s="385"/>
      <c r="DN36" s="385"/>
      <c r="DO36" s="385"/>
      <c r="DP36" s="385"/>
      <c r="DQ36" s="385"/>
      <c r="DR36" s="385"/>
      <c r="DS36" s="385"/>
      <c r="DT36" s="385"/>
      <c r="DU36" s="385"/>
      <c r="DV36" s="385"/>
      <c r="DW36" s="385"/>
      <c r="DX36" s="385"/>
      <c r="DY36" s="385"/>
      <c r="DZ36" s="385"/>
      <c r="EA36" s="385"/>
      <c r="EB36" s="385"/>
      <c r="EC36" s="385"/>
      <c r="ED36" s="385"/>
      <c r="EE36" s="385"/>
      <c r="EF36" s="385"/>
      <c r="EG36" s="385"/>
      <c r="EH36" s="385"/>
      <c r="EI36" s="385"/>
      <c r="EJ36" s="385"/>
      <c r="EK36" s="385"/>
      <c r="EL36" s="385"/>
      <c r="EM36" s="385"/>
      <c r="EN36" s="385"/>
      <c r="EO36" s="385"/>
      <c r="EP36" s="385"/>
      <c r="EQ36" s="385"/>
      <c r="ER36" s="385"/>
      <c r="ES36" s="385"/>
      <c r="ET36" s="385"/>
      <c r="EU36" s="385"/>
      <c r="EV36" s="385"/>
      <c r="EW36" s="385"/>
      <c r="EX36" s="385"/>
      <c r="EY36" s="385"/>
      <c r="EZ36" s="385"/>
      <c r="FA36" s="385"/>
      <c r="FB36" s="385"/>
      <c r="FC36" s="385"/>
      <c r="FD36" s="385"/>
      <c r="FE36" s="385"/>
      <c r="FF36" s="385"/>
      <c r="FG36" s="385"/>
      <c r="FH36" s="385"/>
      <c r="FI36" s="385"/>
      <c r="FJ36" s="385"/>
      <c r="FK36" s="385"/>
      <c r="FL36" s="385"/>
      <c r="FM36" s="385"/>
      <c r="FN36" s="385"/>
      <c r="FO36" s="385"/>
      <c r="FP36" s="385"/>
      <c r="FQ36" s="385"/>
      <c r="FR36" s="385"/>
      <c r="FS36" s="385"/>
      <c r="FT36" s="385"/>
      <c r="FU36" s="385"/>
      <c r="FV36" s="385"/>
      <c r="FW36" s="385"/>
      <c r="FX36" s="385"/>
      <c r="FY36" s="385"/>
      <c r="FZ36" s="385"/>
      <c r="GA36" s="385"/>
      <c r="GB36" s="385"/>
      <c r="GC36" s="385"/>
      <c r="GD36" s="385"/>
      <c r="GE36" s="385"/>
      <c r="GF36" s="385"/>
      <c r="GG36" s="385"/>
      <c r="GH36" s="385"/>
      <c r="GI36" s="385"/>
      <c r="GJ36" s="385"/>
      <c r="GK36" s="385"/>
      <c r="GL36" s="385"/>
      <c r="GM36" s="385"/>
      <c r="GN36" s="385"/>
      <c r="GO36" s="385"/>
      <c r="GP36" s="385"/>
      <c r="GQ36" s="385"/>
      <c r="GR36" s="385"/>
      <c r="GS36" s="385"/>
      <c r="GT36" s="385"/>
      <c r="GU36" s="385"/>
      <c r="GV36" s="385"/>
      <c r="GW36" s="385"/>
      <c r="GX36" s="385"/>
      <c r="GY36" s="385"/>
      <c r="GZ36" s="385"/>
      <c r="HA36" s="385"/>
      <c r="HB36" s="385"/>
      <c r="HC36" s="385"/>
      <c r="HD36" s="385"/>
      <c r="HE36" s="385"/>
      <c r="HF36" s="385"/>
      <c r="HG36" s="385"/>
      <c r="HH36" s="385"/>
      <c r="HI36" s="385"/>
      <c r="HJ36" s="385"/>
      <c r="HK36" s="385"/>
      <c r="HL36" s="385"/>
      <c r="HM36" s="385"/>
      <c r="HN36" s="385"/>
      <c r="HO36" s="385"/>
      <c r="HP36" s="385"/>
      <c r="HQ36" s="385"/>
      <c r="HR36" s="385"/>
      <c r="HS36" s="385"/>
      <c r="HT36" s="385"/>
      <c r="HU36" s="385"/>
      <c r="HV36" s="385"/>
      <c r="HW36" s="385"/>
      <c r="HX36" s="385"/>
      <c r="HY36" s="385"/>
      <c r="HZ36" s="385"/>
      <c r="IA36" s="385"/>
      <c r="IB36" s="385"/>
      <c r="IC36" s="385"/>
      <c r="ID36" s="385"/>
      <c r="IE36" s="385"/>
      <c r="IF36" s="385"/>
      <c r="IG36" s="385"/>
      <c r="IH36" s="385"/>
      <c r="II36" s="385"/>
      <c r="IJ36" s="385"/>
      <c r="IK36" s="385"/>
      <c r="IL36" s="385"/>
      <c r="IM36" s="385"/>
      <c r="IN36" s="385"/>
      <c r="IO36" s="385"/>
      <c r="IP36" s="385"/>
      <c r="IQ36" s="385"/>
      <c r="IR36" s="385"/>
      <c r="IS36" s="385"/>
      <c r="IT36" s="385"/>
      <c r="IU36" s="385"/>
      <c r="IV36" s="385"/>
      <c r="IW36" s="385"/>
      <c r="IX36" s="385"/>
      <c r="IY36" s="385"/>
      <c r="IZ36" s="385"/>
      <c r="JA36" s="385"/>
      <c r="JB36" s="385"/>
      <c r="JC36" s="385"/>
      <c r="JD36" s="385"/>
      <c r="JE36" s="385"/>
      <c r="JF36" s="385"/>
      <c r="JG36" s="385"/>
      <c r="JH36" s="385"/>
      <c r="JI36" s="385"/>
      <c r="JJ36" s="385"/>
      <c r="JK36" s="385"/>
      <c r="JL36" s="385"/>
      <c r="JM36" s="385"/>
      <c r="JN36" s="385"/>
      <c r="JO36" s="385"/>
      <c r="JP36" s="385"/>
      <c r="JQ36" s="385"/>
      <c r="JR36" s="385"/>
      <c r="JS36" s="385"/>
      <c r="JT36" s="385"/>
      <c r="JU36" s="385"/>
      <c r="JV36" s="385"/>
      <c r="JW36" s="385"/>
      <c r="JX36" s="385"/>
      <c r="JY36" s="385"/>
      <c r="JZ36" s="385"/>
      <c r="KA36" s="385"/>
      <c r="KB36" s="385"/>
      <c r="KC36" s="385"/>
      <c r="KD36" s="385"/>
      <c r="KE36" s="385"/>
      <c r="KF36" s="385"/>
      <c r="KG36" s="385"/>
      <c r="KH36" s="385"/>
      <c r="KI36" s="385"/>
      <c r="KJ36" s="385"/>
      <c r="KK36" s="385"/>
      <c r="KL36" s="385"/>
      <c r="KM36" s="385"/>
      <c r="KN36" s="385"/>
      <c r="KO36" s="385"/>
      <c r="KP36" s="385"/>
      <c r="KQ36" s="385"/>
      <c r="KR36" s="385"/>
      <c r="KS36" s="385"/>
      <c r="KT36" s="385"/>
      <c r="KU36" s="385"/>
      <c r="KV36" s="385"/>
    </row>
    <row r="37" spans="1:308">
      <c r="A37" s="411"/>
      <c r="B37" s="411"/>
      <c r="C37" s="411"/>
      <c r="D37" s="411"/>
      <c r="E37" s="423"/>
      <c r="F37" s="423"/>
      <c r="G37" s="423"/>
      <c r="H37" s="423"/>
      <c r="I37" s="423"/>
      <c r="J37" s="423"/>
      <c r="K37" s="423"/>
      <c r="L37" s="423"/>
      <c r="M37" s="423"/>
      <c r="N37" s="423"/>
      <c r="O37" s="423"/>
      <c r="P37" s="423"/>
      <c r="Q37" s="423"/>
      <c r="R37" s="423"/>
      <c r="S37" s="423"/>
      <c r="T37" s="423"/>
      <c r="U37" s="423"/>
      <c r="V37" s="423"/>
      <c r="W37" s="423"/>
      <c r="X37" s="423"/>
      <c r="Y37" s="423"/>
      <c r="Z37" s="423"/>
      <c r="AA37" s="423"/>
      <c r="AB37" s="423"/>
      <c r="AC37" s="423"/>
      <c r="AD37" s="423"/>
      <c r="AE37" s="423"/>
      <c r="AF37" s="423"/>
      <c r="AG37" s="423"/>
      <c r="AH37" s="423"/>
      <c r="AI37" s="423"/>
      <c r="AJ37" s="423"/>
      <c r="AK37" s="423"/>
      <c r="AL37" s="385"/>
      <c r="AM37" s="385"/>
      <c r="AN37" s="385"/>
      <c r="AO37" s="385"/>
      <c r="AP37" s="385"/>
      <c r="AQ37" s="385"/>
      <c r="AR37" s="385"/>
      <c r="AS37" s="385"/>
      <c r="AT37" s="385"/>
      <c r="AU37" s="385"/>
      <c r="AV37" s="385"/>
      <c r="AW37" s="385"/>
      <c r="AX37" s="385"/>
      <c r="AY37" s="385"/>
      <c r="AZ37" s="385"/>
      <c r="BA37" s="385"/>
      <c r="BB37" s="385"/>
      <c r="BC37" s="385"/>
      <c r="BD37" s="385"/>
      <c r="BE37" s="385"/>
      <c r="BF37" s="385"/>
      <c r="BG37" s="385"/>
      <c r="BH37" s="385"/>
      <c r="BI37" s="385"/>
      <c r="BJ37" s="385"/>
      <c r="BK37" s="385"/>
      <c r="BL37" s="385"/>
      <c r="BM37" s="385"/>
      <c r="BN37" s="385"/>
      <c r="BO37" s="385"/>
      <c r="BP37" s="385"/>
      <c r="BQ37" s="385"/>
      <c r="BR37" s="385"/>
      <c r="BS37" s="385"/>
      <c r="BT37" s="385"/>
      <c r="BU37" s="385"/>
      <c r="BV37" s="385"/>
      <c r="BW37" s="385"/>
      <c r="BX37" s="385"/>
      <c r="BY37" s="385"/>
      <c r="BZ37" s="385"/>
      <c r="CA37" s="385"/>
      <c r="CB37" s="385"/>
      <c r="CC37" s="385"/>
      <c r="CD37" s="385"/>
      <c r="CE37" s="385"/>
      <c r="CF37" s="385"/>
      <c r="CG37" s="385"/>
      <c r="CH37" s="385"/>
      <c r="CI37" s="385"/>
      <c r="CJ37" s="385"/>
      <c r="CK37" s="385"/>
      <c r="CL37" s="385"/>
      <c r="CM37" s="385"/>
      <c r="CN37" s="385"/>
      <c r="CO37" s="385"/>
      <c r="CP37" s="385"/>
      <c r="CQ37" s="385"/>
      <c r="CR37" s="385"/>
      <c r="CS37" s="385"/>
      <c r="CT37" s="385"/>
      <c r="CU37" s="385"/>
      <c r="CV37" s="385"/>
      <c r="CW37" s="385"/>
      <c r="CX37" s="385"/>
      <c r="CY37" s="385"/>
      <c r="CZ37" s="385"/>
      <c r="DA37" s="385"/>
      <c r="DB37" s="385"/>
      <c r="DC37" s="385"/>
      <c r="DD37" s="385"/>
      <c r="DE37" s="385"/>
      <c r="DF37" s="385"/>
      <c r="DG37" s="385"/>
      <c r="DH37" s="385"/>
      <c r="DI37" s="385"/>
      <c r="DJ37" s="385"/>
      <c r="DK37" s="385"/>
      <c r="DL37" s="385"/>
      <c r="DM37" s="385"/>
      <c r="DN37" s="385"/>
      <c r="DO37" s="385"/>
      <c r="DP37" s="385"/>
      <c r="DQ37" s="385"/>
      <c r="DR37" s="385"/>
      <c r="DS37" s="385"/>
      <c r="DT37" s="385"/>
      <c r="DU37" s="385"/>
      <c r="DV37" s="385"/>
      <c r="DW37" s="385"/>
      <c r="DX37" s="385"/>
      <c r="DY37" s="385"/>
      <c r="DZ37" s="385"/>
      <c r="EA37" s="385"/>
      <c r="EB37" s="385"/>
      <c r="EC37" s="385"/>
      <c r="ED37" s="385"/>
      <c r="EE37" s="385"/>
      <c r="EF37" s="385"/>
      <c r="EG37" s="385"/>
      <c r="EH37" s="385"/>
      <c r="EI37" s="385"/>
      <c r="EJ37" s="385"/>
      <c r="EK37" s="385"/>
      <c r="EL37" s="385"/>
      <c r="EM37" s="385"/>
      <c r="EN37" s="385"/>
      <c r="EO37" s="385"/>
      <c r="EP37" s="385"/>
      <c r="EQ37" s="385"/>
      <c r="ER37" s="385"/>
      <c r="ES37" s="385"/>
      <c r="ET37" s="385"/>
      <c r="EU37" s="385"/>
      <c r="EV37" s="385"/>
      <c r="EW37" s="385"/>
      <c r="EX37" s="385"/>
      <c r="EY37" s="385"/>
      <c r="EZ37" s="385"/>
      <c r="FA37" s="385"/>
      <c r="FB37" s="385"/>
      <c r="FC37" s="385"/>
      <c r="FD37" s="385"/>
      <c r="FE37" s="385"/>
      <c r="FF37" s="385"/>
      <c r="FG37" s="385"/>
      <c r="FH37" s="385"/>
      <c r="FI37" s="385"/>
      <c r="FJ37" s="385"/>
      <c r="FK37" s="385"/>
      <c r="FL37" s="385"/>
      <c r="FM37" s="385"/>
      <c r="FN37" s="385"/>
      <c r="FO37" s="385"/>
      <c r="FP37" s="385"/>
      <c r="FQ37" s="385"/>
      <c r="FR37" s="385"/>
      <c r="FS37" s="385"/>
      <c r="FT37" s="385"/>
      <c r="FU37" s="385"/>
      <c r="FV37" s="385"/>
      <c r="FW37" s="385"/>
      <c r="FX37" s="385"/>
      <c r="FY37" s="385"/>
      <c r="FZ37" s="385"/>
      <c r="GA37" s="385"/>
      <c r="GB37" s="385"/>
      <c r="GC37" s="385"/>
      <c r="GD37" s="385"/>
      <c r="GE37" s="385"/>
      <c r="GF37" s="385"/>
      <c r="GG37" s="385"/>
      <c r="GH37" s="385"/>
      <c r="GI37" s="385"/>
      <c r="GJ37" s="385"/>
      <c r="GK37" s="385"/>
      <c r="GL37" s="385"/>
      <c r="GM37" s="385"/>
      <c r="GN37" s="385"/>
      <c r="GO37" s="385"/>
      <c r="GP37" s="385"/>
      <c r="GQ37" s="385"/>
      <c r="GR37" s="385"/>
      <c r="GS37" s="385"/>
      <c r="GT37" s="385"/>
      <c r="GU37" s="385"/>
      <c r="GV37" s="385"/>
      <c r="GW37" s="385"/>
      <c r="GX37" s="385"/>
      <c r="GY37" s="385"/>
      <c r="GZ37" s="385"/>
      <c r="HA37" s="385"/>
      <c r="HB37" s="385"/>
      <c r="HC37" s="385"/>
      <c r="HD37" s="385"/>
      <c r="HE37" s="385"/>
      <c r="HF37" s="385"/>
      <c r="HG37" s="385"/>
      <c r="HH37" s="385"/>
      <c r="HI37" s="385"/>
      <c r="HJ37" s="385"/>
      <c r="HK37" s="385"/>
      <c r="HL37" s="385"/>
      <c r="HM37" s="385"/>
      <c r="HN37" s="385"/>
      <c r="HO37" s="385"/>
      <c r="HP37" s="385"/>
      <c r="HQ37" s="385"/>
      <c r="HR37" s="385"/>
      <c r="HS37" s="385"/>
      <c r="HT37" s="385"/>
      <c r="HU37" s="385"/>
      <c r="HV37" s="385"/>
      <c r="HW37" s="385"/>
      <c r="HX37" s="385"/>
      <c r="HY37" s="385"/>
      <c r="HZ37" s="385"/>
      <c r="IA37" s="385"/>
      <c r="IB37" s="385"/>
      <c r="IC37" s="385"/>
      <c r="ID37" s="385"/>
      <c r="IE37" s="385"/>
      <c r="IF37" s="385"/>
      <c r="IG37" s="385"/>
      <c r="IH37" s="385"/>
      <c r="II37" s="385"/>
      <c r="IJ37" s="385"/>
      <c r="IK37" s="385"/>
      <c r="IL37" s="385"/>
      <c r="IM37" s="385"/>
      <c r="IN37" s="385"/>
      <c r="IO37" s="385"/>
      <c r="IP37" s="385"/>
      <c r="IQ37" s="385"/>
      <c r="IR37" s="385"/>
      <c r="IS37" s="385"/>
      <c r="IT37" s="385"/>
      <c r="IU37" s="385"/>
      <c r="IV37" s="385"/>
      <c r="IW37" s="385"/>
      <c r="IX37" s="385"/>
      <c r="IY37" s="385"/>
      <c r="IZ37" s="385"/>
      <c r="JA37" s="385"/>
      <c r="JB37" s="385"/>
      <c r="JC37" s="385"/>
      <c r="JD37" s="385"/>
      <c r="JE37" s="385"/>
      <c r="JF37" s="385"/>
      <c r="JG37" s="385"/>
      <c r="JH37" s="385"/>
      <c r="JI37" s="385"/>
      <c r="JJ37" s="385"/>
      <c r="JK37" s="385"/>
      <c r="JL37" s="385"/>
      <c r="JM37" s="385"/>
      <c r="JN37" s="385"/>
      <c r="JO37" s="385"/>
      <c r="JP37" s="385"/>
      <c r="JQ37" s="385"/>
      <c r="JR37" s="385"/>
      <c r="JS37" s="385"/>
      <c r="JT37" s="385"/>
      <c r="JU37" s="385"/>
      <c r="JV37" s="385"/>
      <c r="JW37" s="385"/>
      <c r="JX37" s="385"/>
      <c r="JY37" s="385"/>
      <c r="JZ37" s="385"/>
      <c r="KA37" s="385"/>
      <c r="KB37" s="385"/>
      <c r="KC37" s="385"/>
      <c r="KD37" s="385"/>
      <c r="KE37" s="385"/>
      <c r="KF37" s="385"/>
      <c r="KG37" s="385"/>
      <c r="KH37" s="385"/>
      <c r="KI37" s="385"/>
      <c r="KJ37" s="385"/>
      <c r="KK37" s="385"/>
      <c r="KL37" s="385"/>
      <c r="KM37" s="385"/>
      <c r="KN37" s="385"/>
      <c r="KO37" s="385"/>
      <c r="KP37" s="385"/>
      <c r="KQ37" s="385"/>
      <c r="KR37" s="385"/>
      <c r="KS37" s="385"/>
      <c r="KT37" s="385"/>
      <c r="KU37" s="385"/>
      <c r="KV37" s="385"/>
    </row>
    <row r="38" spans="1:308">
      <c r="A38" s="861"/>
      <c r="B38" s="411"/>
      <c r="C38" s="411"/>
      <c r="D38" s="411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  <c r="Q38" s="412"/>
      <c r="R38" s="412"/>
      <c r="S38" s="412"/>
      <c r="T38" s="412"/>
      <c r="U38" s="412"/>
      <c r="V38" s="412"/>
      <c r="W38" s="412"/>
      <c r="X38" s="412"/>
      <c r="Y38" s="412"/>
      <c r="Z38" s="412"/>
      <c r="AA38" s="412"/>
      <c r="AB38" s="412"/>
      <c r="AC38" s="412"/>
      <c r="AD38" s="412"/>
      <c r="AE38" s="412"/>
      <c r="AF38" s="412"/>
      <c r="AG38" s="412"/>
      <c r="AH38" s="412"/>
      <c r="AI38" s="412"/>
      <c r="AJ38" s="412"/>
      <c r="AK38" s="412"/>
      <c r="AL38" s="385"/>
      <c r="AM38" s="385"/>
      <c r="AN38" s="385"/>
      <c r="AO38" s="385"/>
      <c r="AP38" s="385"/>
      <c r="AQ38" s="385"/>
      <c r="AR38" s="385"/>
      <c r="AS38" s="385"/>
      <c r="AT38" s="385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5"/>
      <c r="BV38" s="385"/>
      <c r="BW38" s="385"/>
      <c r="BX38" s="385"/>
      <c r="BY38" s="385"/>
      <c r="BZ38" s="385"/>
      <c r="CA38" s="385"/>
      <c r="CB38" s="385"/>
      <c r="CC38" s="385"/>
      <c r="CD38" s="385"/>
      <c r="CE38" s="385"/>
      <c r="CF38" s="385"/>
      <c r="CG38" s="385"/>
      <c r="CH38" s="385"/>
      <c r="CI38" s="385"/>
      <c r="CJ38" s="385"/>
      <c r="CK38" s="385"/>
      <c r="CL38" s="385"/>
      <c r="CM38" s="385"/>
      <c r="CN38" s="385"/>
      <c r="CO38" s="385"/>
      <c r="CP38" s="385"/>
      <c r="CQ38" s="385"/>
      <c r="CR38" s="385"/>
      <c r="CS38" s="385"/>
      <c r="CT38" s="385"/>
      <c r="CU38" s="385"/>
      <c r="CV38" s="385"/>
      <c r="CW38" s="385"/>
      <c r="CX38" s="385"/>
      <c r="CY38" s="385"/>
      <c r="CZ38" s="385"/>
      <c r="DA38" s="385"/>
      <c r="DB38" s="385"/>
      <c r="DC38" s="385"/>
      <c r="DD38" s="385"/>
      <c r="DE38" s="385"/>
      <c r="DF38" s="385"/>
      <c r="DG38" s="385"/>
      <c r="DH38" s="385"/>
      <c r="DI38" s="385"/>
      <c r="DJ38" s="385"/>
      <c r="DK38" s="385"/>
      <c r="DL38" s="385"/>
      <c r="DM38" s="385"/>
      <c r="DN38" s="385"/>
      <c r="DO38" s="385"/>
      <c r="DP38" s="385"/>
      <c r="DQ38" s="385"/>
      <c r="DR38" s="385"/>
      <c r="DS38" s="385"/>
      <c r="DT38" s="385"/>
      <c r="DU38" s="385"/>
      <c r="DV38" s="385"/>
      <c r="DW38" s="385"/>
      <c r="DX38" s="385"/>
      <c r="DY38" s="385"/>
      <c r="DZ38" s="385"/>
      <c r="EA38" s="385"/>
      <c r="EB38" s="385"/>
      <c r="EC38" s="385"/>
      <c r="ED38" s="385"/>
      <c r="EE38" s="385"/>
      <c r="EF38" s="385"/>
      <c r="EG38" s="385"/>
      <c r="EH38" s="385"/>
      <c r="EI38" s="385"/>
      <c r="EJ38" s="385"/>
      <c r="EK38" s="385"/>
      <c r="EL38" s="385"/>
      <c r="EM38" s="385"/>
      <c r="EN38" s="385"/>
      <c r="EO38" s="385"/>
      <c r="EP38" s="385"/>
      <c r="EQ38" s="385"/>
      <c r="ER38" s="385"/>
      <c r="ES38" s="385"/>
      <c r="ET38" s="385"/>
      <c r="EU38" s="385"/>
      <c r="EV38" s="385"/>
      <c r="EW38" s="385"/>
      <c r="EX38" s="385"/>
      <c r="EY38" s="385"/>
      <c r="EZ38" s="385"/>
      <c r="FA38" s="385"/>
      <c r="FB38" s="385"/>
      <c r="FC38" s="385"/>
      <c r="FD38" s="385"/>
      <c r="FE38" s="385"/>
      <c r="FF38" s="385"/>
      <c r="FG38" s="385"/>
      <c r="FH38" s="385"/>
      <c r="FI38" s="385"/>
      <c r="FJ38" s="385"/>
      <c r="FK38" s="385"/>
      <c r="FL38" s="385"/>
      <c r="FM38" s="385"/>
      <c r="FN38" s="385"/>
      <c r="FO38" s="385"/>
      <c r="FP38" s="385"/>
      <c r="FQ38" s="385"/>
      <c r="FR38" s="385"/>
      <c r="FS38" s="385"/>
      <c r="FT38" s="385"/>
      <c r="FU38" s="385"/>
      <c r="FV38" s="385"/>
      <c r="FW38" s="385"/>
      <c r="FX38" s="385"/>
      <c r="FY38" s="385"/>
      <c r="FZ38" s="385"/>
      <c r="GA38" s="385"/>
      <c r="GB38" s="385"/>
      <c r="GC38" s="385"/>
      <c r="GD38" s="385"/>
      <c r="GE38" s="385"/>
      <c r="GF38" s="385"/>
      <c r="GG38" s="385"/>
      <c r="GH38" s="385"/>
      <c r="GI38" s="385"/>
      <c r="GJ38" s="385"/>
      <c r="GK38" s="385"/>
      <c r="GL38" s="385"/>
      <c r="GM38" s="385"/>
      <c r="GN38" s="385"/>
      <c r="GO38" s="385"/>
      <c r="GP38" s="385"/>
      <c r="GQ38" s="385"/>
      <c r="GR38" s="385"/>
      <c r="GS38" s="385"/>
      <c r="GT38" s="385"/>
      <c r="GU38" s="385"/>
      <c r="GV38" s="385"/>
      <c r="GW38" s="385"/>
      <c r="GX38" s="385"/>
      <c r="GY38" s="385"/>
      <c r="GZ38" s="385"/>
      <c r="HA38" s="385"/>
      <c r="HB38" s="385"/>
      <c r="HC38" s="385"/>
      <c r="HD38" s="385"/>
      <c r="HE38" s="385"/>
      <c r="HF38" s="385"/>
      <c r="HG38" s="385"/>
      <c r="HH38" s="385"/>
      <c r="HI38" s="385"/>
      <c r="HJ38" s="385"/>
      <c r="HK38" s="385"/>
      <c r="HL38" s="385"/>
      <c r="HM38" s="385"/>
      <c r="HN38" s="385"/>
      <c r="HO38" s="385"/>
      <c r="HP38" s="385"/>
      <c r="HQ38" s="385"/>
      <c r="HR38" s="385"/>
      <c r="HS38" s="385"/>
      <c r="HT38" s="385"/>
      <c r="HU38" s="385"/>
      <c r="HV38" s="385"/>
      <c r="HW38" s="385"/>
      <c r="HX38" s="385"/>
      <c r="HY38" s="385"/>
      <c r="HZ38" s="385"/>
      <c r="IA38" s="385"/>
      <c r="IB38" s="385"/>
      <c r="IC38" s="385"/>
      <c r="ID38" s="385"/>
      <c r="IE38" s="385"/>
      <c r="IF38" s="385"/>
      <c r="IG38" s="385"/>
      <c r="IH38" s="385"/>
      <c r="II38" s="385"/>
      <c r="IJ38" s="385"/>
      <c r="IK38" s="385"/>
      <c r="IL38" s="385"/>
      <c r="IM38" s="385"/>
      <c r="IN38" s="385"/>
      <c r="IO38" s="385"/>
      <c r="IP38" s="385"/>
      <c r="IQ38" s="385"/>
      <c r="IR38" s="385"/>
      <c r="IS38" s="385"/>
      <c r="IT38" s="385"/>
      <c r="IU38" s="385"/>
      <c r="IV38" s="385"/>
      <c r="IW38" s="385"/>
      <c r="IX38" s="385"/>
      <c r="IY38" s="385"/>
      <c r="IZ38" s="385"/>
      <c r="JA38" s="385"/>
      <c r="JB38" s="385"/>
      <c r="JC38" s="385"/>
      <c r="JD38" s="385"/>
      <c r="JE38" s="385"/>
      <c r="JF38" s="385"/>
      <c r="JG38" s="385"/>
      <c r="JH38" s="385"/>
      <c r="JI38" s="385"/>
      <c r="JJ38" s="385"/>
      <c r="JK38" s="385"/>
      <c r="JL38" s="385"/>
      <c r="JM38" s="385"/>
      <c r="JN38" s="385"/>
      <c r="JO38" s="385"/>
      <c r="JP38" s="385"/>
      <c r="JQ38" s="385"/>
      <c r="JR38" s="385"/>
      <c r="JS38" s="385"/>
      <c r="JT38" s="385"/>
      <c r="JU38" s="385"/>
      <c r="JV38" s="385"/>
      <c r="JW38" s="385"/>
      <c r="JX38" s="385"/>
      <c r="JY38" s="385"/>
      <c r="JZ38" s="385"/>
      <c r="KA38" s="385"/>
      <c r="KB38" s="385"/>
      <c r="KC38" s="385"/>
      <c r="KD38" s="385"/>
      <c r="KE38" s="385"/>
      <c r="KF38" s="385"/>
      <c r="KG38" s="385"/>
      <c r="KH38" s="385"/>
      <c r="KI38" s="385"/>
      <c r="KJ38" s="385"/>
      <c r="KK38" s="385"/>
      <c r="KL38" s="385"/>
      <c r="KM38" s="385"/>
      <c r="KN38" s="385"/>
      <c r="KO38" s="385"/>
      <c r="KP38" s="385"/>
      <c r="KQ38" s="385"/>
      <c r="KR38" s="385"/>
      <c r="KS38" s="385"/>
      <c r="KT38" s="385"/>
      <c r="KU38" s="385"/>
      <c r="KV38" s="385"/>
    </row>
    <row r="39" spans="1:308">
      <c r="A39" s="861"/>
      <c r="B39" s="411"/>
      <c r="C39" s="411"/>
      <c r="D39" s="411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412"/>
      <c r="R39" s="412"/>
      <c r="S39" s="412"/>
      <c r="T39" s="412"/>
      <c r="U39" s="412"/>
      <c r="V39" s="412"/>
      <c r="W39" s="412"/>
      <c r="X39" s="412"/>
      <c r="Y39" s="412"/>
      <c r="Z39" s="412"/>
      <c r="AA39" s="412"/>
      <c r="AB39" s="412"/>
      <c r="AC39" s="412"/>
      <c r="AD39" s="412"/>
      <c r="AE39" s="412"/>
      <c r="AF39" s="412"/>
      <c r="AG39" s="412"/>
      <c r="AH39" s="412"/>
      <c r="AI39" s="412"/>
      <c r="AJ39" s="412"/>
      <c r="AK39" s="412"/>
      <c r="AL39" s="385"/>
      <c r="AM39" s="385"/>
      <c r="AN39" s="385"/>
      <c r="AO39" s="385"/>
      <c r="AP39" s="385"/>
      <c r="AQ39" s="385"/>
      <c r="AR39" s="385"/>
      <c r="AS39" s="385"/>
      <c r="AT39" s="385"/>
      <c r="AU39" s="385"/>
      <c r="AV39" s="385"/>
      <c r="AW39" s="385"/>
      <c r="AX39" s="385"/>
      <c r="AY39" s="385"/>
      <c r="AZ39" s="385"/>
      <c r="BA39" s="385"/>
      <c r="BB39" s="385"/>
      <c r="BC39" s="385"/>
      <c r="BD39" s="385"/>
      <c r="BE39" s="385"/>
      <c r="BF39" s="385"/>
      <c r="BG39" s="385"/>
      <c r="BH39" s="385"/>
      <c r="BI39" s="385"/>
      <c r="BJ39" s="385"/>
      <c r="BK39" s="385"/>
      <c r="BL39" s="385"/>
      <c r="BM39" s="385"/>
      <c r="BN39" s="385"/>
      <c r="BO39" s="385"/>
      <c r="BP39" s="385"/>
      <c r="BQ39" s="385"/>
      <c r="BR39" s="385"/>
      <c r="BS39" s="385"/>
      <c r="BT39" s="385"/>
      <c r="BU39" s="385"/>
      <c r="BV39" s="385"/>
      <c r="BW39" s="385"/>
      <c r="BX39" s="385"/>
      <c r="BY39" s="385"/>
      <c r="BZ39" s="385"/>
      <c r="CA39" s="385"/>
      <c r="CB39" s="385"/>
      <c r="CC39" s="385"/>
      <c r="CD39" s="385"/>
      <c r="CE39" s="385"/>
      <c r="CF39" s="385"/>
      <c r="CG39" s="385"/>
      <c r="CH39" s="385"/>
      <c r="CI39" s="385"/>
      <c r="CJ39" s="385"/>
      <c r="CK39" s="385"/>
      <c r="CL39" s="385"/>
      <c r="CM39" s="385"/>
      <c r="CN39" s="385"/>
      <c r="CO39" s="385"/>
      <c r="CP39" s="385"/>
      <c r="CQ39" s="385"/>
      <c r="CR39" s="385"/>
      <c r="CS39" s="385"/>
      <c r="CT39" s="385"/>
      <c r="CU39" s="385"/>
      <c r="CV39" s="385"/>
      <c r="CW39" s="385"/>
      <c r="CX39" s="385"/>
      <c r="CY39" s="385"/>
      <c r="CZ39" s="385"/>
      <c r="DA39" s="385"/>
      <c r="DB39" s="385"/>
      <c r="DC39" s="385"/>
      <c r="DD39" s="385"/>
      <c r="DE39" s="385"/>
      <c r="DF39" s="385"/>
      <c r="DG39" s="385"/>
      <c r="DH39" s="385"/>
      <c r="DI39" s="385"/>
      <c r="DJ39" s="385"/>
      <c r="DK39" s="385"/>
      <c r="DL39" s="385"/>
      <c r="DM39" s="385"/>
      <c r="DN39" s="385"/>
      <c r="DO39" s="385"/>
      <c r="DP39" s="385"/>
      <c r="DQ39" s="385"/>
      <c r="DR39" s="385"/>
      <c r="DS39" s="385"/>
      <c r="DT39" s="385"/>
      <c r="DU39" s="385"/>
      <c r="DV39" s="385"/>
      <c r="DW39" s="385"/>
      <c r="DX39" s="385"/>
      <c r="DY39" s="385"/>
      <c r="DZ39" s="385"/>
      <c r="EA39" s="385"/>
      <c r="EB39" s="385"/>
      <c r="EC39" s="385"/>
      <c r="ED39" s="385"/>
      <c r="EE39" s="385"/>
      <c r="EF39" s="385"/>
      <c r="EG39" s="385"/>
      <c r="EH39" s="385"/>
      <c r="EI39" s="385"/>
      <c r="EJ39" s="385"/>
      <c r="EK39" s="385"/>
      <c r="EL39" s="385"/>
      <c r="EM39" s="385"/>
      <c r="EN39" s="385"/>
      <c r="EO39" s="385"/>
      <c r="EP39" s="385"/>
      <c r="EQ39" s="385"/>
      <c r="ER39" s="385"/>
      <c r="ES39" s="385"/>
      <c r="ET39" s="385"/>
      <c r="EU39" s="385"/>
      <c r="EV39" s="385"/>
      <c r="EW39" s="385"/>
      <c r="EX39" s="385"/>
      <c r="EY39" s="385"/>
      <c r="EZ39" s="385"/>
      <c r="FA39" s="385"/>
      <c r="FB39" s="385"/>
      <c r="FC39" s="385"/>
      <c r="FD39" s="385"/>
      <c r="FE39" s="385"/>
      <c r="FF39" s="385"/>
      <c r="FG39" s="385"/>
      <c r="FH39" s="385"/>
      <c r="FI39" s="385"/>
      <c r="FJ39" s="385"/>
      <c r="FK39" s="385"/>
      <c r="FL39" s="385"/>
      <c r="FM39" s="385"/>
      <c r="FN39" s="385"/>
      <c r="FO39" s="385"/>
      <c r="FP39" s="385"/>
      <c r="FQ39" s="385"/>
      <c r="FR39" s="385"/>
      <c r="FS39" s="385"/>
      <c r="FT39" s="385"/>
      <c r="FU39" s="385"/>
      <c r="FV39" s="385"/>
      <c r="FW39" s="385"/>
      <c r="FX39" s="385"/>
      <c r="FY39" s="385"/>
      <c r="FZ39" s="385"/>
      <c r="GA39" s="385"/>
      <c r="GB39" s="385"/>
      <c r="GC39" s="385"/>
      <c r="GD39" s="385"/>
      <c r="GE39" s="385"/>
      <c r="GF39" s="385"/>
      <c r="GG39" s="385"/>
      <c r="GH39" s="385"/>
      <c r="GI39" s="385"/>
      <c r="GJ39" s="385"/>
      <c r="GK39" s="385"/>
      <c r="GL39" s="385"/>
      <c r="GM39" s="385"/>
      <c r="GN39" s="385"/>
      <c r="GO39" s="385"/>
      <c r="GP39" s="385"/>
      <c r="GQ39" s="385"/>
      <c r="GR39" s="385"/>
      <c r="GS39" s="385"/>
      <c r="GT39" s="385"/>
      <c r="GU39" s="385"/>
      <c r="GV39" s="385"/>
      <c r="GW39" s="385"/>
      <c r="GX39" s="385"/>
      <c r="GY39" s="385"/>
      <c r="GZ39" s="385"/>
      <c r="HA39" s="385"/>
      <c r="HB39" s="385"/>
      <c r="HC39" s="385"/>
      <c r="HD39" s="385"/>
      <c r="HE39" s="385"/>
      <c r="HF39" s="385"/>
      <c r="HG39" s="385"/>
      <c r="HH39" s="385"/>
      <c r="HI39" s="385"/>
      <c r="HJ39" s="385"/>
      <c r="HK39" s="385"/>
      <c r="HL39" s="385"/>
      <c r="HM39" s="385"/>
      <c r="HN39" s="385"/>
      <c r="HO39" s="385"/>
      <c r="HP39" s="385"/>
      <c r="HQ39" s="385"/>
      <c r="HR39" s="385"/>
      <c r="HS39" s="385"/>
      <c r="HT39" s="385"/>
      <c r="HU39" s="385"/>
      <c r="HV39" s="385"/>
      <c r="HW39" s="385"/>
      <c r="HX39" s="385"/>
      <c r="HY39" s="385"/>
      <c r="HZ39" s="385"/>
      <c r="IA39" s="385"/>
      <c r="IB39" s="385"/>
      <c r="IC39" s="385"/>
      <c r="ID39" s="385"/>
      <c r="IE39" s="385"/>
      <c r="IF39" s="385"/>
      <c r="IG39" s="385"/>
      <c r="IH39" s="385"/>
      <c r="II39" s="385"/>
      <c r="IJ39" s="385"/>
      <c r="IK39" s="385"/>
      <c r="IL39" s="385"/>
      <c r="IM39" s="385"/>
      <c r="IN39" s="385"/>
      <c r="IO39" s="385"/>
      <c r="IP39" s="385"/>
      <c r="IQ39" s="385"/>
      <c r="IR39" s="385"/>
      <c r="IS39" s="385"/>
      <c r="IT39" s="385"/>
      <c r="IU39" s="385"/>
      <c r="IV39" s="385"/>
      <c r="IW39" s="385"/>
      <c r="IX39" s="385"/>
      <c r="IY39" s="385"/>
      <c r="IZ39" s="385"/>
      <c r="JA39" s="385"/>
      <c r="JB39" s="385"/>
      <c r="JC39" s="385"/>
      <c r="JD39" s="385"/>
      <c r="JE39" s="385"/>
      <c r="JF39" s="385"/>
      <c r="JG39" s="385"/>
      <c r="JH39" s="385"/>
      <c r="JI39" s="385"/>
      <c r="JJ39" s="385"/>
      <c r="JK39" s="385"/>
      <c r="JL39" s="385"/>
      <c r="JM39" s="385"/>
      <c r="JN39" s="385"/>
      <c r="JO39" s="385"/>
      <c r="JP39" s="385"/>
      <c r="JQ39" s="385"/>
      <c r="JR39" s="385"/>
      <c r="JS39" s="385"/>
      <c r="JT39" s="385"/>
      <c r="JU39" s="385"/>
      <c r="JV39" s="385"/>
      <c r="JW39" s="385"/>
      <c r="JX39" s="385"/>
      <c r="JY39" s="385"/>
      <c r="JZ39" s="385"/>
      <c r="KA39" s="385"/>
      <c r="KB39" s="385"/>
      <c r="KC39" s="385"/>
      <c r="KD39" s="385"/>
      <c r="KE39" s="385"/>
      <c r="KF39" s="385"/>
      <c r="KG39" s="385"/>
      <c r="KH39" s="385"/>
      <c r="KI39" s="385"/>
      <c r="KJ39" s="385"/>
      <c r="KK39" s="385"/>
      <c r="KL39" s="385"/>
      <c r="KM39" s="385"/>
      <c r="KN39" s="385"/>
      <c r="KO39" s="385"/>
      <c r="KP39" s="385"/>
      <c r="KQ39" s="385"/>
      <c r="KR39" s="385"/>
      <c r="KS39" s="385"/>
      <c r="KT39" s="385"/>
      <c r="KU39" s="385"/>
      <c r="KV39" s="385"/>
    </row>
    <row r="40" spans="1:308">
      <c r="A40" s="861"/>
      <c r="B40" s="411"/>
      <c r="C40" s="411"/>
      <c r="D40" s="411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  <c r="Q40" s="412"/>
      <c r="R40" s="412"/>
      <c r="S40" s="412"/>
      <c r="T40" s="412"/>
      <c r="U40" s="412"/>
      <c r="V40" s="412"/>
      <c r="W40" s="412"/>
      <c r="X40" s="412"/>
      <c r="Y40" s="412"/>
      <c r="Z40" s="412"/>
      <c r="AA40" s="412"/>
      <c r="AB40" s="412"/>
      <c r="AC40" s="412"/>
      <c r="AD40" s="412"/>
      <c r="AE40" s="412"/>
      <c r="AF40" s="412"/>
      <c r="AG40" s="412"/>
      <c r="AH40" s="412"/>
      <c r="AI40" s="412"/>
      <c r="AJ40" s="412"/>
      <c r="AK40" s="412"/>
      <c r="AL40" s="385"/>
      <c r="AM40" s="385"/>
      <c r="AN40" s="385"/>
      <c r="AO40" s="385"/>
      <c r="AP40" s="385"/>
      <c r="AQ40" s="385"/>
      <c r="AR40" s="385"/>
      <c r="AS40" s="385"/>
      <c r="AT40" s="385"/>
      <c r="AU40" s="385"/>
      <c r="AV40" s="385"/>
      <c r="AW40" s="385"/>
      <c r="AX40" s="385"/>
      <c r="AY40" s="385"/>
      <c r="AZ40" s="385"/>
      <c r="BA40" s="385"/>
      <c r="BB40" s="385"/>
      <c r="BC40" s="385"/>
      <c r="BD40" s="385"/>
      <c r="BE40" s="385"/>
      <c r="BF40" s="385"/>
      <c r="BG40" s="385"/>
      <c r="BH40" s="385"/>
      <c r="BI40" s="385"/>
      <c r="BJ40" s="385"/>
      <c r="BK40" s="385"/>
      <c r="BL40" s="385"/>
      <c r="BM40" s="385"/>
      <c r="BN40" s="385"/>
      <c r="BO40" s="385"/>
      <c r="BP40" s="385"/>
      <c r="BQ40" s="385"/>
      <c r="BR40" s="385"/>
      <c r="BS40" s="385"/>
      <c r="BT40" s="385"/>
      <c r="BU40" s="385"/>
      <c r="BV40" s="385"/>
      <c r="BW40" s="385"/>
      <c r="BX40" s="385"/>
      <c r="BY40" s="385"/>
      <c r="BZ40" s="385"/>
      <c r="CA40" s="385"/>
      <c r="CB40" s="385"/>
      <c r="CC40" s="385"/>
      <c r="CD40" s="385"/>
      <c r="CE40" s="385"/>
      <c r="CF40" s="385"/>
      <c r="CG40" s="385"/>
      <c r="CH40" s="385"/>
      <c r="CI40" s="385"/>
      <c r="CJ40" s="385"/>
      <c r="CK40" s="385"/>
      <c r="CL40" s="385"/>
      <c r="CM40" s="385"/>
      <c r="CN40" s="385"/>
      <c r="CO40" s="385"/>
      <c r="CP40" s="385"/>
      <c r="CQ40" s="385"/>
      <c r="CR40" s="385"/>
      <c r="CS40" s="385"/>
      <c r="CT40" s="385"/>
      <c r="CU40" s="385"/>
      <c r="CV40" s="385"/>
      <c r="CW40" s="385"/>
      <c r="CX40" s="385"/>
      <c r="CY40" s="385"/>
      <c r="CZ40" s="385"/>
      <c r="DA40" s="385"/>
      <c r="DB40" s="385"/>
      <c r="DC40" s="385"/>
      <c r="DD40" s="385"/>
      <c r="DE40" s="385"/>
      <c r="DF40" s="385"/>
      <c r="DG40" s="385"/>
      <c r="DH40" s="385"/>
      <c r="DI40" s="385"/>
      <c r="DJ40" s="385"/>
      <c r="DK40" s="385"/>
      <c r="DL40" s="385"/>
      <c r="DM40" s="385"/>
      <c r="DN40" s="385"/>
      <c r="DO40" s="385"/>
      <c r="DP40" s="385"/>
      <c r="DQ40" s="385"/>
      <c r="DR40" s="385"/>
      <c r="DS40" s="385"/>
      <c r="DT40" s="385"/>
      <c r="DU40" s="385"/>
      <c r="DV40" s="385"/>
      <c r="DW40" s="385"/>
      <c r="DX40" s="385"/>
      <c r="DY40" s="385"/>
      <c r="DZ40" s="385"/>
      <c r="EA40" s="385"/>
      <c r="EB40" s="385"/>
      <c r="EC40" s="385"/>
      <c r="ED40" s="385"/>
      <c r="EE40" s="385"/>
      <c r="EF40" s="385"/>
      <c r="EG40" s="385"/>
      <c r="EH40" s="385"/>
      <c r="EI40" s="385"/>
      <c r="EJ40" s="385"/>
      <c r="EK40" s="385"/>
      <c r="EL40" s="385"/>
      <c r="EM40" s="385"/>
      <c r="EN40" s="385"/>
      <c r="EO40" s="385"/>
      <c r="EP40" s="385"/>
      <c r="EQ40" s="385"/>
      <c r="ER40" s="385"/>
      <c r="ES40" s="385"/>
      <c r="ET40" s="385"/>
      <c r="EU40" s="385"/>
      <c r="EV40" s="385"/>
      <c r="EW40" s="385"/>
      <c r="EX40" s="385"/>
      <c r="EY40" s="385"/>
      <c r="EZ40" s="385"/>
      <c r="FA40" s="385"/>
      <c r="FB40" s="385"/>
      <c r="FC40" s="385"/>
      <c r="FD40" s="385"/>
      <c r="FE40" s="385"/>
      <c r="FF40" s="385"/>
      <c r="FG40" s="385"/>
      <c r="FH40" s="385"/>
      <c r="FI40" s="385"/>
      <c r="FJ40" s="385"/>
      <c r="FK40" s="385"/>
      <c r="FL40" s="385"/>
      <c r="FM40" s="385"/>
      <c r="FN40" s="385"/>
      <c r="FO40" s="385"/>
      <c r="FP40" s="385"/>
      <c r="FQ40" s="385"/>
      <c r="FR40" s="385"/>
      <c r="FS40" s="385"/>
      <c r="FT40" s="385"/>
      <c r="FU40" s="385"/>
      <c r="FV40" s="385"/>
      <c r="FW40" s="385"/>
      <c r="FX40" s="385"/>
      <c r="FY40" s="385"/>
      <c r="FZ40" s="385"/>
      <c r="GA40" s="385"/>
      <c r="GB40" s="385"/>
      <c r="GC40" s="385"/>
      <c r="GD40" s="385"/>
      <c r="GE40" s="385"/>
      <c r="GF40" s="385"/>
      <c r="GG40" s="385"/>
      <c r="GH40" s="385"/>
      <c r="GI40" s="385"/>
      <c r="GJ40" s="385"/>
      <c r="GK40" s="385"/>
      <c r="GL40" s="385"/>
      <c r="GM40" s="385"/>
      <c r="GN40" s="385"/>
      <c r="GO40" s="385"/>
      <c r="GP40" s="385"/>
      <c r="GQ40" s="385"/>
      <c r="GR40" s="385"/>
      <c r="GS40" s="385"/>
      <c r="GT40" s="385"/>
      <c r="GU40" s="385"/>
      <c r="GV40" s="385"/>
      <c r="GW40" s="385"/>
      <c r="GX40" s="385"/>
      <c r="GY40" s="385"/>
      <c r="GZ40" s="385"/>
      <c r="HA40" s="385"/>
      <c r="HB40" s="385"/>
      <c r="HC40" s="385"/>
      <c r="HD40" s="385"/>
      <c r="HE40" s="385"/>
      <c r="HF40" s="385"/>
      <c r="HG40" s="385"/>
      <c r="HH40" s="385"/>
      <c r="HI40" s="385"/>
      <c r="HJ40" s="385"/>
      <c r="HK40" s="385"/>
      <c r="HL40" s="385"/>
      <c r="HM40" s="385"/>
      <c r="HN40" s="385"/>
      <c r="HO40" s="385"/>
      <c r="HP40" s="385"/>
      <c r="HQ40" s="385"/>
      <c r="HR40" s="385"/>
      <c r="HS40" s="385"/>
      <c r="HT40" s="385"/>
      <c r="HU40" s="385"/>
      <c r="HV40" s="385"/>
      <c r="HW40" s="385"/>
      <c r="HX40" s="385"/>
      <c r="HY40" s="385"/>
      <c r="HZ40" s="385"/>
      <c r="IA40" s="385"/>
      <c r="IB40" s="385"/>
      <c r="IC40" s="385"/>
      <c r="ID40" s="385"/>
      <c r="IE40" s="385"/>
      <c r="IF40" s="385"/>
      <c r="IG40" s="385"/>
      <c r="IH40" s="385"/>
      <c r="II40" s="385"/>
      <c r="IJ40" s="385"/>
      <c r="IK40" s="385"/>
      <c r="IL40" s="385"/>
      <c r="IM40" s="385"/>
      <c r="IN40" s="385"/>
      <c r="IO40" s="385"/>
      <c r="IP40" s="385"/>
      <c r="IQ40" s="385"/>
      <c r="IR40" s="385"/>
      <c r="IS40" s="385"/>
      <c r="IT40" s="385"/>
      <c r="IU40" s="385"/>
      <c r="IV40" s="385"/>
      <c r="IW40" s="385"/>
      <c r="IX40" s="385"/>
      <c r="IY40" s="385"/>
      <c r="IZ40" s="385"/>
      <c r="JA40" s="385"/>
      <c r="JB40" s="385"/>
      <c r="JC40" s="385"/>
      <c r="JD40" s="385"/>
      <c r="JE40" s="385"/>
      <c r="JF40" s="385"/>
      <c r="JG40" s="385"/>
      <c r="JH40" s="385"/>
      <c r="JI40" s="385"/>
      <c r="JJ40" s="385"/>
      <c r="JK40" s="385"/>
      <c r="JL40" s="385"/>
      <c r="JM40" s="385"/>
      <c r="JN40" s="385"/>
      <c r="JO40" s="385"/>
      <c r="JP40" s="385"/>
      <c r="JQ40" s="385"/>
      <c r="JR40" s="385"/>
      <c r="JS40" s="385"/>
      <c r="JT40" s="385"/>
      <c r="JU40" s="385"/>
      <c r="JV40" s="385"/>
      <c r="JW40" s="385"/>
      <c r="JX40" s="385"/>
      <c r="JY40" s="385"/>
      <c r="JZ40" s="385"/>
      <c r="KA40" s="385"/>
      <c r="KB40" s="385"/>
      <c r="KC40" s="385"/>
      <c r="KD40" s="385"/>
      <c r="KE40" s="385"/>
      <c r="KF40" s="385"/>
      <c r="KG40" s="385"/>
      <c r="KH40" s="385"/>
      <c r="KI40" s="385"/>
      <c r="KJ40" s="385"/>
      <c r="KK40" s="385"/>
      <c r="KL40" s="385"/>
      <c r="KM40" s="385"/>
      <c r="KN40" s="385"/>
      <c r="KO40" s="385"/>
      <c r="KP40" s="385"/>
      <c r="KQ40" s="385"/>
      <c r="KR40" s="385"/>
      <c r="KS40" s="385"/>
      <c r="KT40" s="385"/>
      <c r="KU40" s="385"/>
      <c r="KV40" s="385"/>
    </row>
    <row r="41" spans="1:308">
      <c r="A41" s="861"/>
      <c r="B41" s="411"/>
      <c r="C41" s="411"/>
      <c r="D41" s="411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  <c r="Q41" s="412"/>
      <c r="R41" s="412"/>
      <c r="S41" s="412"/>
      <c r="T41" s="412"/>
      <c r="U41" s="412"/>
      <c r="V41" s="412"/>
      <c r="W41" s="412"/>
      <c r="X41" s="412"/>
      <c r="Y41" s="412"/>
      <c r="Z41" s="412"/>
      <c r="AA41" s="412"/>
      <c r="AB41" s="412"/>
      <c r="AC41" s="412"/>
      <c r="AD41" s="412"/>
      <c r="AE41" s="412"/>
      <c r="AF41" s="412"/>
      <c r="AG41" s="412"/>
      <c r="AH41" s="412"/>
      <c r="AI41" s="412"/>
      <c r="AJ41" s="412"/>
      <c r="AK41" s="412"/>
      <c r="AL41" s="385"/>
      <c r="AM41" s="385"/>
      <c r="AN41" s="385"/>
      <c r="AO41" s="385"/>
      <c r="AP41" s="385"/>
      <c r="AQ41" s="385"/>
      <c r="AR41" s="385"/>
      <c r="AS41" s="385"/>
      <c r="AT41" s="385"/>
      <c r="AU41" s="385"/>
      <c r="AV41" s="385"/>
      <c r="AW41" s="385"/>
      <c r="AX41" s="385"/>
      <c r="AY41" s="385"/>
      <c r="AZ41" s="385"/>
      <c r="BA41" s="385"/>
      <c r="BB41" s="385"/>
      <c r="BC41" s="385"/>
      <c r="BD41" s="385"/>
      <c r="BE41" s="385"/>
      <c r="BF41" s="385"/>
      <c r="BG41" s="385"/>
      <c r="BH41" s="385"/>
      <c r="BI41" s="385"/>
      <c r="BJ41" s="385"/>
      <c r="BK41" s="385"/>
      <c r="BL41" s="385"/>
      <c r="BM41" s="385"/>
      <c r="BN41" s="385"/>
      <c r="BO41" s="385"/>
      <c r="BP41" s="385"/>
      <c r="BQ41" s="385"/>
      <c r="BR41" s="385"/>
      <c r="BS41" s="385"/>
      <c r="BT41" s="385"/>
      <c r="BU41" s="385"/>
      <c r="BV41" s="385"/>
      <c r="BW41" s="385"/>
      <c r="BX41" s="385"/>
      <c r="BY41" s="385"/>
      <c r="BZ41" s="385"/>
      <c r="CA41" s="385"/>
      <c r="CB41" s="385"/>
      <c r="CC41" s="385"/>
      <c r="CD41" s="385"/>
      <c r="CE41" s="385"/>
      <c r="CF41" s="385"/>
      <c r="CG41" s="385"/>
      <c r="CH41" s="385"/>
      <c r="CI41" s="385"/>
      <c r="CJ41" s="385"/>
      <c r="CK41" s="385"/>
      <c r="CL41" s="385"/>
      <c r="CM41" s="385"/>
      <c r="CN41" s="385"/>
      <c r="CO41" s="385"/>
      <c r="CP41" s="385"/>
      <c r="CQ41" s="385"/>
      <c r="CR41" s="385"/>
      <c r="CS41" s="385"/>
      <c r="CT41" s="385"/>
      <c r="CU41" s="385"/>
      <c r="CV41" s="385"/>
      <c r="CW41" s="385"/>
      <c r="CX41" s="385"/>
      <c r="CY41" s="385"/>
      <c r="CZ41" s="385"/>
      <c r="DA41" s="385"/>
      <c r="DB41" s="385"/>
      <c r="DC41" s="385"/>
      <c r="DD41" s="385"/>
      <c r="DE41" s="385"/>
      <c r="DF41" s="385"/>
      <c r="DG41" s="385"/>
      <c r="DH41" s="385"/>
      <c r="DI41" s="385"/>
      <c r="DJ41" s="385"/>
      <c r="DK41" s="385"/>
      <c r="DL41" s="385"/>
      <c r="DM41" s="385"/>
      <c r="DN41" s="385"/>
      <c r="DO41" s="385"/>
      <c r="DP41" s="385"/>
      <c r="DQ41" s="385"/>
      <c r="DR41" s="385"/>
      <c r="DS41" s="385"/>
      <c r="DT41" s="385"/>
      <c r="DU41" s="385"/>
      <c r="DV41" s="385"/>
      <c r="DW41" s="385"/>
      <c r="DX41" s="385"/>
      <c r="DY41" s="385"/>
      <c r="DZ41" s="385"/>
      <c r="EA41" s="385"/>
      <c r="EB41" s="385"/>
      <c r="EC41" s="385"/>
      <c r="ED41" s="385"/>
      <c r="EE41" s="385"/>
      <c r="EF41" s="385"/>
      <c r="EG41" s="385"/>
      <c r="EH41" s="385"/>
      <c r="EI41" s="385"/>
      <c r="EJ41" s="385"/>
      <c r="EK41" s="385"/>
      <c r="EL41" s="385"/>
      <c r="EM41" s="385"/>
      <c r="EN41" s="385"/>
      <c r="EO41" s="385"/>
      <c r="EP41" s="385"/>
      <c r="EQ41" s="385"/>
      <c r="ER41" s="385"/>
      <c r="ES41" s="385"/>
      <c r="ET41" s="385"/>
      <c r="EU41" s="385"/>
      <c r="EV41" s="385"/>
      <c r="EW41" s="385"/>
      <c r="EX41" s="385"/>
      <c r="EY41" s="385"/>
      <c r="EZ41" s="385"/>
      <c r="FA41" s="385"/>
      <c r="FB41" s="385"/>
      <c r="FC41" s="385"/>
      <c r="FD41" s="385"/>
      <c r="FE41" s="385"/>
      <c r="FF41" s="385"/>
      <c r="FG41" s="385"/>
      <c r="FH41" s="385"/>
      <c r="FI41" s="385"/>
      <c r="FJ41" s="385"/>
      <c r="FK41" s="385"/>
      <c r="FL41" s="385"/>
      <c r="FM41" s="385"/>
      <c r="FN41" s="385"/>
      <c r="FO41" s="385"/>
      <c r="FP41" s="385"/>
      <c r="FQ41" s="385"/>
      <c r="FR41" s="385"/>
      <c r="FS41" s="385"/>
      <c r="FT41" s="385"/>
      <c r="FU41" s="385"/>
      <c r="FV41" s="385"/>
      <c r="FW41" s="385"/>
      <c r="FX41" s="385"/>
      <c r="FY41" s="385"/>
      <c r="FZ41" s="385"/>
      <c r="GA41" s="385"/>
      <c r="GB41" s="385"/>
      <c r="GC41" s="385"/>
      <c r="GD41" s="385"/>
      <c r="GE41" s="385"/>
      <c r="GF41" s="385"/>
      <c r="GG41" s="385"/>
      <c r="GH41" s="385"/>
      <c r="GI41" s="385"/>
      <c r="GJ41" s="385"/>
      <c r="GK41" s="385"/>
      <c r="GL41" s="385"/>
      <c r="GM41" s="385"/>
      <c r="GN41" s="385"/>
      <c r="GO41" s="385"/>
      <c r="GP41" s="385"/>
      <c r="GQ41" s="385"/>
      <c r="GR41" s="385"/>
      <c r="GS41" s="385"/>
      <c r="GT41" s="385"/>
      <c r="GU41" s="385"/>
      <c r="GV41" s="385"/>
      <c r="GW41" s="385"/>
      <c r="GX41" s="385"/>
      <c r="GY41" s="385"/>
      <c r="GZ41" s="385"/>
      <c r="HA41" s="385"/>
      <c r="HB41" s="385"/>
      <c r="HC41" s="385"/>
      <c r="HD41" s="385"/>
      <c r="HE41" s="385"/>
      <c r="HF41" s="385"/>
      <c r="HG41" s="385"/>
      <c r="HH41" s="385"/>
      <c r="HI41" s="385"/>
      <c r="HJ41" s="385"/>
      <c r="HK41" s="385"/>
      <c r="HL41" s="385"/>
      <c r="HM41" s="385"/>
      <c r="HN41" s="385"/>
      <c r="HO41" s="385"/>
      <c r="HP41" s="385"/>
      <c r="HQ41" s="385"/>
      <c r="HR41" s="385"/>
      <c r="HS41" s="385"/>
      <c r="HT41" s="385"/>
      <c r="HU41" s="385"/>
      <c r="HV41" s="385"/>
      <c r="HW41" s="385"/>
      <c r="HX41" s="385"/>
      <c r="HY41" s="385"/>
      <c r="HZ41" s="385"/>
      <c r="IA41" s="385"/>
      <c r="IB41" s="385"/>
      <c r="IC41" s="385"/>
      <c r="ID41" s="385"/>
      <c r="IE41" s="385"/>
      <c r="IF41" s="385"/>
      <c r="IG41" s="385"/>
      <c r="IH41" s="385"/>
      <c r="II41" s="385"/>
      <c r="IJ41" s="385"/>
      <c r="IK41" s="385"/>
      <c r="IL41" s="385"/>
      <c r="IM41" s="385"/>
      <c r="IN41" s="385"/>
      <c r="IO41" s="385"/>
      <c r="IP41" s="385"/>
      <c r="IQ41" s="385"/>
      <c r="IR41" s="385"/>
      <c r="IS41" s="385"/>
      <c r="IT41" s="385"/>
      <c r="IU41" s="385"/>
      <c r="IV41" s="385"/>
      <c r="IW41" s="385"/>
      <c r="IX41" s="385"/>
      <c r="IY41" s="385"/>
      <c r="IZ41" s="385"/>
      <c r="JA41" s="385"/>
      <c r="JB41" s="385"/>
      <c r="JC41" s="385"/>
      <c r="JD41" s="385"/>
      <c r="JE41" s="385"/>
      <c r="JF41" s="385"/>
      <c r="JG41" s="385"/>
      <c r="JH41" s="385"/>
      <c r="JI41" s="385"/>
      <c r="JJ41" s="385"/>
      <c r="JK41" s="385"/>
      <c r="JL41" s="385"/>
      <c r="JM41" s="385"/>
      <c r="JN41" s="385"/>
      <c r="JO41" s="385"/>
      <c r="JP41" s="385"/>
      <c r="JQ41" s="385"/>
      <c r="JR41" s="385"/>
      <c r="JS41" s="385"/>
      <c r="JT41" s="385"/>
      <c r="JU41" s="385"/>
      <c r="JV41" s="385"/>
      <c r="JW41" s="385"/>
      <c r="JX41" s="385"/>
      <c r="JY41" s="385"/>
      <c r="JZ41" s="385"/>
      <c r="KA41" s="385"/>
      <c r="KB41" s="385"/>
      <c r="KC41" s="385"/>
      <c r="KD41" s="385"/>
      <c r="KE41" s="385"/>
      <c r="KF41" s="385"/>
      <c r="KG41" s="385"/>
      <c r="KH41" s="385"/>
      <c r="KI41" s="385"/>
      <c r="KJ41" s="385"/>
      <c r="KK41" s="385"/>
      <c r="KL41" s="385"/>
      <c r="KM41" s="385"/>
      <c r="KN41" s="385"/>
      <c r="KO41" s="385"/>
      <c r="KP41" s="385"/>
      <c r="KQ41" s="385"/>
      <c r="KR41" s="385"/>
      <c r="KS41" s="385"/>
      <c r="KT41" s="385"/>
      <c r="KU41" s="385"/>
      <c r="KV41" s="385"/>
    </row>
    <row r="42" spans="1:308">
      <c r="A42" s="861"/>
      <c r="B42" s="411"/>
      <c r="C42" s="411"/>
      <c r="D42" s="411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  <c r="Q42" s="412"/>
      <c r="R42" s="412"/>
      <c r="S42" s="412"/>
      <c r="T42" s="412"/>
      <c r="U42" s="412"/>
      <c r="V42" s="412"/>
      <c r="W42" s="412"/>
      <c r="X42" s="412"/>
      <c r="Y42" s="412"/>
      <c r="Z42" s="412"/>
      <c r="AA42" s="412"/>
      <c r="AB42" s="412"/>
      <c r="AC42" s="412"/>
      <c r="AD42" s="412"/>
      <c r="AE42" s="412"/>
      <c r="AF42" s="412"/>
      <c r="AG42" s="412"/>
      <c r="AH42" s="412"/>
      <c r="AI42" s="412"/>
      <c r="AJ42" s="412"/>
      <c r="AK42" s="412"/>
      <c r="AL42" s="385"/>
      <c r="AM42" s="385"/>
      <c r="AN42" s="385"/>
      <c r="AO42" s="385"/>
      <c r="AP42" s="385"/>
      <c r="AQ42" s="385"/>
      <c r="AR42" s="385"/>
      <c r="AS42" s="385"/>
      <c r="AT42" s="385"/>
      <c r="AU42" s="385"/>
      <c r="AV42" s="385"/>
      <c r="AW42" s="385"/>
      <c r="AX42" s="385"/>
      <c r="AY42" s="385"/>
      <c r="AZ42" s="385"/>
      <c r="BA42" s="385"/>
      <c r="BB42" s="385"/>
      <c r="BC42" s="385"/>
      <c r="BD42" s="385"/>
      <c r="BE42" s="385"/>
      <c r="BF42" s="385"/>
      <c r="BG42" s="385"/>
      <c r="BH42" s="385"/>
      <c r="BI42" s="385"/>
      <c r="BJ42" s="385"/>
      <c r="BK42" s="385"/>
      <c r="BL42" s="385"/>
      <c r="BM42" s="385"/>
      <c r="BN42" s="385"/>
      <c r="BO42" s="385"/>
      <c r="BP42" s="385"/>
      <c r="BQ42" s="385"/>
      <c r="BR42" s="385"/>
      <c r="BS42" s="385"/>
      <c r="BT42" s="385"/>
      <c r="BU42" s="385"/>
      <c r="BV42" s="385"/>
      <c r="BW42" s="385"/>
      <c r="BX42" s="385"/>
      <c r="BY42" s="385"/>
      <c r="BZ42" s="385"/>
      <c r="CA42" s="385"/>
      <c r="CB42" s="385"/>
      <c r="CC42" s="385"/>
      <c r="CD42" s="385"/>
      <c r="CE42" s="385"/>
      <c r="CF42" s="385"/>
      <c r="CG42" s="385"/>
      <c r="CH42" s="385"/>
      <c r="CI42" s="385"/>
      <c r="CJ42" s="385"/>
      <c r="CK42" s="385"/>
      <c r="CL42" s="385"/>
      <c r="CM42" s="385"/>
      <c r="CN42" s="385"/>
      <c r="CO42" s="385"/>
      <c r="CP42" s="385"/>
      <c r="CQ42" s="385"/>
      <c r="CR42" s="385"/>
      <c r="CS42" s="385"/>
      <c r="CT42" s="385"/>
      <c r="CU42" s="385"/>
      <c r="CV42" s="385"/>
      <c r="CW42" s="385"/>
      <c r="CX42" s="385"/>
      <c r="CY42" s="385"/>
      <c r="CZ42" s="385"/>
      <c r="DA42" s="385"/>
      <c r="DB42" s="385"/>
      <c r="DC42" s="385"/>
      <c r="DD42" s="385"/>
      <c r="DE42" s="385"/>
      <c r="DF42" s="385"/>
      <c r="DG42" s="385"/>
      <c r="DH42" s="385"/>
      <c r="DI42" s="385"/>
      <c r="DJ42" s="385"/>
      <c r="DK42" s="385"/>
      <c r="DL42" s="385"/>
      <c r="DM42" s="385"/>
      <c r="DN42" s="385"/>
      <c r="DO42" s="385"/>
      <c r="DP42" s="385"/>
      <c r="DQ42" s="385"/>
      <c r="DR42" s="385"/>
      <c r="DS42" s="385"/>
      <c r="DT42" s="385"/>
      <c r="DU42" s="385"/>
      <c r="DV42" s="385"/>
      <c r="DW42" s="385"/>
      <c r="DX42" s="385"/>
      <c r="DY42" s="385"/>
      <c r="DZ42" s="385"/>
      <c r="EA42" s="385"/>
      <c r="EB42" s="385"/>
      <c r="EC42" s="385"/>
      <c r="ED42" s="385"/>
      <c r="EE42" s="385"/>
      <c r="EF42" s="385"/>
      <c r="EG42" s="385"/>
      <c r="EH42" s="385"/>
      <c r="EI42" s="385"/>
      <c r="EJ42" s="385"/>
      <c r="EK42" s="385"/>
      <c r="EL42" s="385"/>
      <c r="EM42" s="385"/>
      <c r="EN42" s="385"/>
      <c r="EO42" s="385"/>
      <c r="EP42" s="385"/>
      <c r="EQ42" s="385"/>
      <c r="ER42" s="385"/>
      <c r="ES42" s="385"/>
      <c r="ET42" s="385"/>
      <c r="EU42" s="385"/>
      <c r="EV42" s="385"/>
      <c r="EW42" s="385"/>
      <c r="EX42" s="385"/>
      <c r="EY42" s="385"/>
      <c r="EZ42" s="385"/>
      <c r="FA42" s="385"/>
      <c r="FB42" s="385"/>
      <c r="FC42" s="385"/>
      <c r="FD42" s="385"/>
      <c r="FE42" s="385"/>
      <c r="FF42" s="385"/>
      <c r="FG42" s="385"/>
      <c r="FH42" s="385"/>
      <c r="FI42" s="385"/>
      <c r="FJ42" s="385"/>
      <c r="FK42" s="385"/>
      <c r="FL42" s="385"/>
      <c r="FM42" s="385"/>
      <c r="FN42" s="385"/>
      <c r="FO42" s="385"/>
      <c r="FP42" s="385"/>
      <c r="FQ42" s="385"/>
      <c r="FR42" s="385"/>
      <c r="FS42" s="385"/>
      <c r="FT42" s="385"/>
      <c r="FU42" s="385"/>
      <c r="FV42" s="385"/>
      <c r="FW42" s="385"/>
      <c r="FX42" s="385"/>
      <c r="FY42" s="385"/>
      <c r="FZ42" s="385"/>
      <c r="GA42" s="385"/>
      <c r="GB42" s="385"/>
      <c r="GC42" s="385"/>
      <c r="GD42" s="385"/>
      <c r="GE42" s="385"/>
      <c r="GF42" s="385"/>
      <c r="GG42" s="385"/>
      <c r="GH42" s="385"/>
      <c r="GI42" s="385"/>
      <c r="GJ42" s="385"/>
      <c r="GK42" s="385"/>
      <c r="GL42" s="385"/>
      <c r="GM42" s="385"/>
      <c r="GN42" s="385"/>
      <c r="GO42" s="385"/>
      <c r="GP42" s="385"/>
      <c r="GQ42" s="385"/>
      <c r="GR42" s="385"/>
      <c r="GS42" s="385"/>
      <c r="GT42" s="385"/>
      <c r="GU42" s="385"/>
      <c r="GV42" s="385"/>
      <c r="GW42" s="385"/>
      <c r="GX42" s="385"/>
      <c r="GY42" s="385"/>
      <c r="GZ42" s="385"/>
      <c r="HA42" s="385"/>
      <c r="HB42" s="385"/>
      <c r="HC42" s="385"/>
      <c r="HD42" s="385"/>
      <c r="HE42" s="385"/>
      <c r="HF42" s="385"/>
      <c r="HG42" s="385"/>
      <c r="HH42" s="385"/>
      <c r="HI42" s="385"/>
      <c r="HJ42" s="385"/>
      <c r="HK42" s="385"/>
      <c r="HL42" s="385"/>
      <c r="HM42" s="385"/>
      <c r="HN42" s="385"/>
      <c r="HO42" s="385"/>
      <c r="HP42" s="385"/>
      <c r="HQ42" s="385"/>
      <c r="HR42" s="385"/>
      <c r="HS42" s="385"/>
      <c r="HT42" s="385"/>
      <c r="HU42" s="385"/>
      <c r="HV42" s="385"/>
      <c r="HW42" s="385"/>
      <c r="HX42" s="385"/>
      <c r="HY42" s="385"/>
      <c r="HZ42" s="385"/>
      <c r="IA42" s="385"/>
      <c r="IB42" s="385"/>
      <c r="IC42" s="385"/>
      <c r="ID42" s="385"/>
      <c r="IE42" s="385"/>
      <c r="IF42" s="385"/>
      <c r="IG42" s="385"/>
      <c r="IH42" s="385"/>
      <c r="II42" s="385"/>
      <c r="IJ42" s="385"/>
      <c r="IK42" s="385"/>
      <c r="IL42" s="385"/>
      <c r="IM42" s="385"/>
      <c r="IN42" s="385"/>
      <c r="IO42" s="385"/>
      <c r="IP42" s="385"/>
      <c r="IQ42" s="385"/>
      <c r="IR42" s="385"/>
      <c r="IS42" s="385"/>
      <c r="IT42" s="385"/>
      <c r="IU42" s="385"/>
      <c r="IV42" s="385"/>
      <c r="IW42" s="385"/>
      <c r="IX42" s="385"/>
      <c r="IY42" s="385"/>
      <c r="IZ42" s="385"/>
      <c r="JA42" s="385"/>
      <c r="JB42" s="385"/>
      <c r="JC42" s="385"/>
      <c r="JD42" s="385"/>
      <c r="JE42" s="385"/>
      <c r="JF42" s="385"/>
      <c r="JG42" s="385"/>
      <c r="JH42" s="385"/>
      <c r="JI42" s="385"/>
      <c r="JJ42" s="385"/>
      <c r="JK42" s="385"/>
      <c r="JL42" s="385"/>
      <c r="JM42" s="385"/>
      <c r="JN42" s="385"/>
      <c r="JO42" s="385"/>
      <c r="JP42" s="385"/>
      <c r="JQ42" s="385"/>
      <c r="JR42" s="385"/>
      <c r="JS42" s="385"/>
      <c r="JT42" s="385"/>
      <c r="JU42" s="385"/>
      <c r="JV42" s="385"/>
      <c r="JW42" s="385"/>
      <c r="JX42" s="385"/>
      <c r="JY42" s="385"/>
      <c r="JZ42" s="385"/>
      <c r="KA42" s="385"/>
      <c r="KB42" s="385"/>
      <c r="KC42" s="385"/>
      <c r="KD42" s="385"/>
      <c r="KE42" s="385"/>
      <c r="KF42" s="385"/>
      <c r="KG42" s="385"/>
      <c r="KH42" s="385"/>
      <c r="KI42" s="385"/>
      <c r="KJ42" s="385"/>
      <c r="KK42" s="385"/>
      <c r="KL42" s="385"/>
      <c r="KM42" s="385"/>
      <c r="KN42" s="385"/>
      <c r="KO42" s="385"/>
      <c r="KP42" s="385"/>
      <c r="KQ42" s="385"/>
      <c r="KR42" s="385"/>
      <c r="KS42" s="385"/>
      <c r="KT42" s="385"/>
      <c r="KU42" s="385"/>
      <c r="KV42" s="385"/>
    </row>
    <row r="43" spans="1:308">
      <c r="A43" s="861"/>
      <c r="B43" s="411"/>
      <c r="C43" s="411"/>
      <c r="D43" s="411"/>
      <c r="E43" s="423"/>
      <c r="F43" s="423"/>
      <c r="G43" s="423"/>
      <c r="H43" s="423"/>
      <c r="I43" s="423"/>
      <c r="J43" s="423"/>
      <c r="K43" s="423"/>
      <c r="L43" s="423"/>
      <c r="M43" s="423"/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  <c r="AA43" s="423"/>
      <c r="AB43" s="423"/>
      <c r="AC43" s="423"/>
      <c r="AD43" s="423"/>
      <c r="AE43" s="423"/>
      <c r="AF43" s="423"/>
      <c r="AG43" s="423"/>
      <c r="AH43" s="423"/>
      <c r="AI43" s="423"/>
      <c r="AJ43" s="423"/>
      <c r="AK43" s="423"/>
      <c r="AL43" s="385"/>
      <c r="AM43" s="385"/>
      <c r="AN43" s="385"/>
      <c r="AO43" s="385"/>
      <c r="AP43" s="385"/>
      <c r="AQ43" s="385"/>
      <c r="AR43" s="385"/>
      <c r="AS43" s="385"/>
      <c r="AT43" s="385"/>
      <c r="AU43" s="385"/>
      <c r="AV43" s="385"/>
      <c r="AW43" s="385"/>
      <c r="AX43" s="385"/>
      <c r="AY43" s="385"/>
      <c r="AZ43" s="385"/>
      <c r="BA43" s="385"/>
      <c r="BB43" s="385"/>
      <c r="BC43" s="385"/>
      <c r="BD43" s="385"/>
      <c r="BE43" s="385"/>
      <c r="BF43" s="385"/>
      <c r="BG43" s="385"/>
      <c r="BH43" s="385"/>
      <c r="BI43" s="385"/>
      <c r="BJ43" s="385"/>
      <c r="BK43" s="385"/>
      <c r="BL43" s="385"/>
      <c r="BM43" s="385"/>
      <c r="BN43" s="385"/>
      <c r="BO43" s="385"/>
      <c r="BP43" s="385"/>
      <c r="BQ43" s="385"/>
      <c r="BR43" s="385"/>
      <c r="BS43" s="385"/>
      <c r="BT43" s="385"/>
      <c r="BU43" s="385"/>
      <c r="BV43" s="385"/>
      <c r="BW43" s="385"/>
      <c r="BX43" s="385"/>
      <c r="BY43" s="385"/>
      <c r="BZ43" s="385"/>
      <c r="CA43" s="385"/>
      <c r="CB43" s="385"/>
      <c r="CC43" s="385"/>
      <c r="CD43" s="385"/>
      <c r="CE43" s="385"/>
      <c r="CF43" s="385"/>
      <c r="CG43" s="385"/>
      <c r="CH43" s="385"/>
      <c r="CI43" s="385"/>
      <c r="CJ43" s="385"/>
      <c r="CK43" s="385"/>
      <c r="CL43" s="385"/>
      <c r="CM43" s="385"/>
      <c r="CN43" s="385"/>
      <c r="CO43" s="385"/>
      <c r="CP43" s="385"/>
      <c r="CQ43" s="385"/>
      <c r="CR43" s="385"/>
      <c r="CS43" s="385"/>
      <c r="CT43" s="385"/>
      <c r="CU43" s="385"/>
      <c r="CV43" s="385"/>
      <c r="CW43" s="385"/>
      <c r="CX43" s="385"/>
      <c r="CY43" s="385"/>
      <c r="CZ43" s="385"/>
      <c r="DA43" s="385"/>
      <c r="DB43" s="385"/>
      <c r="DC43" s="385"/>
      <c r="DD43" s="385"/>
      <c r="DE43" s="385"/>
      <c r="DF43" s="385"/>
      <c r="DG43" s="385"/>
      <c r="DH43" s="385"/>
      <c r="DI43" s="385"/>
      <c r="DJ43" s="385"/>
      <c r="DK43" s="385"/>
      <c r="DL43" s="385"/>
      <c r="DM43" s="385"/>
      <c r="DN43" s="385"/>
      <c r="DO43" s="385"/>
      <c r="DP43" s="385"/>
      <c r="DQ43" s="385"/>
      <c r="DR43" s="385"/>
      <c r="DS43" s="385"/>
      <c r="DT43" s="385"/>
      <c r="DU43" s="385"/>
      <c r="DV43" s="385"/>
      <c r="DW43" s="385"/>
      <c r="DX43" s="385"/>
      <c r="DY43" s="385"/>
      <c r="DZ43" s="385"/>
      <c r="EA43" s="385"/>
      <c r="EB43" s="385"/>
      <c r="EC43" s="385"/>
      <c r="ED43" s="385"/>
      <c r="EE43" s="385"/>
      <c r="EF43" s="385"/>
      <c r="EG43" s="385"/>
      <c r="EH43" s="385"/>
      <c r="EI43" s="385"/>
      <c r="EJ43" s="385"/>
      <c r="EK43" s="385"/>
      <c r="EL43" s="385"/>
      <c r="EM43" s="385"/>
      <c r="EN43" s="385"/>
      <c r="EO43" s="385"/>
      <c r="EP43" s="385"/>
      <c r="EQ43" s="385"/>
      <c r="ER43" s="385"/>
      <c r="ES43" s="385"/>
      <c r="ET43" s="385"/>
      <c r="EU43" s="385"/>
      <c r="EV43" s="385"/>
      <c r="EW43" s="385"/>
      <c r="EX43" s="385"/>
      <c r="EY43" s="385"/>
      <c r="EZ43" s="385"/>
      <c r="FA43" s="385"/>
      <c r="FB43" s="385"/>
      <c r="FC43" s="385"/>
      <c r="FD43" s="385"/>
      <c r="FE43" s="385"/>
      <c r="FF43" s="385"/>
      <c r="FG43" s="385"/>
      <c r="FH43" s="385"/>
      <c r="FI43" s="385"/>
      <c r="FJ43" s="385"/>
      <c r="FK43" s="385"/>
      <c r="FL43" s="385"/>
      <c r="FM43" s="385"/>
      <c r="FN43" s="385"/>
      <c r="FO43" s="385"/>
      <c r="FP43" s="385"/>
      <c r="FQ43" s="385"/>
      <c r="FR43" s="385"/>
      <c r="FS43" s="385"/>
      <c r="FT43" s="385"/>
      <c r="FU43" s="385"/>
      <c r="FV43" s="385"/>
      <c r="FW43" s="385"/>
      <c r="FX43" s="385"/>
      <c r="FY43" s="385"/>
      <c r="FZ43" s="385"/>
      <c r="GA43" s="385"/>
      <c r="GB43" s="385"/>
      <c r="GC43" s="385"/>
      <c r="GD43" s="385"/>
      <c r="GE43" s="385"/>
      <c r="GF43" s="385"/>
      <c r="GG43" s="385"/>
      <c r="GH43" s="385"/>
      <c r="GI43" s="385"/>
      <c r="GJ43" s="385"/>
      <c r="GK43" s="385"/>
      <c r="GL43" s="385"/>
      <c r="GM43" s="385"/>
      <c r="GN43" s="385"/>
      <c r="GO43" s="385"/>
      <c r="GP43" s="385"/>
      <c r="GQ43" s="385"/>
      <c r="GR43" s="385"/>
      <c r="GS43" s="385"/>
      <c r="GT43" s="385"/>
      <c r="GU43" s="385"/>
      <c r="GV43" s="385"/>
      <c r="GW43" s="385"/>
      <c r="GX43" s="385"/>
      <c r="GY43" s="385"/>
      <c r="GZ43" s="385"/>
      <c r="HA43" s="385"/>
      <c r="HB43" s="385"/>
      <c r="HC43" s="385"/>
      <c r="HD43" s="385"/>
      <c r="HE43" s="385"/>
      <c r="HF43" s="385"/>
      <c r="HG43" s="385"/>
      <c r="HH43" s="385"/>
      <c r="HI43" s="385"/>
      <c r="HJ43" s="385"/>
      <c r="HK43" s="385"/>
      <c r="HL43" s="385"/>
      <c r="HM43" s="385"/>
      <c r="HN43" s="385"/>
      <c r="HO43" s="385"/>
      <c r="HP43" s="385"/>
      <c r="HQ43" s="385"/>
      <c r="HR43" s="385"/>
      <c r="HS43" s="385"/>
      <c r="HT43" s="385"/>
      <c r="HU43" s="385"/>
      <c r="HV43" s="385"/>
      <c r="HW43" s="385"/>
      <c r="HX43" s="385"/>
      <c r="HY43" s="385"/>
      <c r="HZ43" s="385"/>
      <c r="IA43" s="385"/>
      <c r="IB43" s="385"/>
      <c r="IC43" s="385"/>
      <c r="ID43" s="385"/>
      <c r="IE43" s="385"/>
      <c r="IF43" s="385"/>
      <c r="IG43" s="385"/>
      <c r="IH43" s="385"/>
      <c r="II43" s="385"/>
      <c r="IJ43" s="385"/>
      <c r="IK43" s="385"/>
      <c r="IL43" s="385"/>
      <c r="IM43" s="385"/>
      <c r="IN43" s="385"/>
      <c r="IO43" s="385"/>
      <c r="IP43" s="385"/>
      <c r="IQ43" s="385"/>
      <c r="IR43" s="385"/>
      <c r="IS43" s="385"/>
      <c r="IT43" s="385"/>
      <c r="IU43" s="385"/>
      <c r="IV43" s="385"/>
      <c r="IW43" s="385"/>
      <c r="IX43" s="385"/>
      <c r="IY43" s="385"/>
      <c r="IZ43" s="385"/>
      <c r="JA43" s="385"/>
      <c r="JB43" s="385"/>
      <c r="JC43" s="385"/>
      <c r="JD43" s="385"/>
      <c r="JE43" s="385"/>
      <c r="JF43" s="385"/>
      <c r="JG43" s="385"/>
      <c r="JH43" s="385"/>
      <c r="JI43" s="385"/>
      <c r="JJ43" s="385"/>
      <c r="JK43" s="385"/>
      <c r="JL43" s="385"/>
      <c r="JM43" s="385"/>
      <c r="JN43" s="385"/>
      <c r="JO43" s="385"/>
      <c r="JP43" s="385"/>
      <c r="JQ43" s="385"/>
      <c r="JR43" s="385"/>
      <c r="JS43" s="385"/>
      <c r="JT43" s="385"/>
      <c r="JU43" s="385"/>
      <c r="JV43" s="385"/>
      <c r="JW43" s="385"/>
      <c r="JX43" s="385"/>
      <c r="JY43" s="385"/>
      <c r="JZ43" s="385"/>
      <c r="KA43" s="385"/>
      <c r="KB43" s="385"/>
      <c r="KC43" s="385"/>
      <c r="KD43" s="385"/>
      <c r="KE43" s="385"/>
      <c r="KF43" s="385"/>
      <c r="KG43" s="385"/>
      <c r="KH43" s="385"/>
      <c r="KI43" s="385"/>
      <c r="KJ43" s="385"/>
      <c r="KK43" s="385"/>
      <c r="KL43" s="385"/>
      <c r="KM43" s="385"/>
      <c r="KN43" s="385"/>
      <c r="KO43" s="385"/>
      <c r="KP43" s="385"/>
      <c r="KQ43" s="385"/>
      <c r="KR43" s="385"/>
      <c r="KS43" s="385"/>
      <c r="KT43" s="385"/>
      <c r="KU43" s="385"/>
      <c r="KV43" s="385"/>
    </row>
    <row r="44" spans="1:308">
      <c r="A44" s="417"/>
      <c r="B44" s="411"/>
      <c r="C44" s="411"/>
      <c r="D44" s="411"/>
      <c r="E44" s="423"/>
      <c r="F44" s="423"/>
      <c r="G44" s="423"/>
      <c r="H44" s="423"/>
      <c r="I44" s="423"/>
      <c r="J44" s="423"/>
      <c r="K44" s="423"/>
      <c r="L44" s="423"/>
      <c r="M44" s="423"/>
      <c r="N44" s="423"/>
      <c r="O44" s="423"/>
      <c r="P44" s="423"/>
      <c r="Q44" s="423"/>
      <c r="R44" s="423"/>
      <c r="S44" s="423"/>
      <c r="T44" s="423"/>
      <c r="U44" s="423"/>
      <c r="V44" s="423"/>
      <c r="W44" s="423"/>
      <c r="X44" s="423"/>
      <c r="Y44" s="423"/>
      <c r="Z44" s="423"/>
      <c r="AA44" s="423"/>
      <c r="AB44" s="423"/>
      <c r="AC44" s="423"/>
      <c r="AD44" s="423"/>
      <c r="AE44" s="423"/>
      <c r="AF44" s="423"/>
      <c r="AG44" s="423"/>
      <c r="AH44" s="423"/>
      <c r="AI44" s="423"/>
      <c r="AJ44" s="423"/>
      <c r="AK44" s="423"/>
      <c r="AL44" s="385"/>
      <c r="AM44" s="385"/>
      <c r="AN44" s="385"/>
      <c r="AO44" s="385"/>
      <c r="AP44" s="385"/>
      <c r="AQ44" s="385"/>
      <c r="AR44" s="385"/>
      <c r="AS44" s="385"/>
      <c r="AT44" s="385"/>
      <c r="AU44" s="385"/>
      <c r="AV44" s="385"/>
      <c r="AW44" s="385"/>
      <c r="AX44" s="385"/>
      <c r="AY44" s="385"/>
      <c r="AZ44" s="385"/>
      <c r="BA44" s="385"/>
      <c r="BB44" s="385"/>
      <c r="BC44" s="385"/>
      <c r="BD44" s="385"/>
      <c r="BE44" s="385"/>
      <c r="BF44" s="385"/>
      <c r="BG44" s="385"/>
      <c r="BH44" s="385"/>
      <c r="BI44" s="385"/>
      <c r="BJ44" s="385"/>
      <c r="BK44" s="385"/>
      <c r="BL44" s="385"/>
      <c r="BM44" s="385"/>
      <c r="BN44" s="385"/>
      <c r="BO44" s="385"/>
      <c r="BP44" s="385"/>
      <c r="BQ44" s="385"/>
      <c r="BR44" s="385"/>
      <c r="BS44" s="385"/>
      <c r="BT44" s="385"/>
      <c r="BU44" s="385"/>
      <c r="BV44" s="385"/>
      <c r="BW44" s="385"/>
      <c r="BX44" s="385"/>
      <c r="BY44" s="385"/>
      <c r="BZ44" s="385"/>
      <c r="CA44" s="385"/>
      <c r="CB44" s="385"/>
      <c r="CC44" s="385"/>
      <c r="CD44" s="385"/>
      <c r="CE44" s="385"/>
      <c r="CF44" s="385"/>
      <c r="CG44" s="385"/>
      <c r="CH44" s="385"/>
      <c r="CI44" s="385"/>
      <c r="CJ44" s="385"/>
      <c r="CK44" s="385"/>
      <c r="CL44" s="385"/>
      <c r="CM44" s="385"/>
      <c r="CN44" s="385"/>
      <c r="CO44" s="385"/>
      <c r="CP44" s="385"/>
      <c r="CQ44" s="385"/>
      <c r="CR44" s="385"/>
      <c r="CS44" s="385"/>
      <c r="CT44" s="385"/>
      <c r="CU44" s="385"/>
      <c r="CV44" s="385"/>
      <c r="CW44" s="385"/>
      <c r="CX44" s="385"/>
      <c r="CY44" s="385"/>
      <c r="CZ44" s="385"/>
      <c r="DA44" s="385"/>
      <c r="DB44" s="385"/>
      <c r="DC44" s="385"/>
      <c r="DD44" s="385"/>
      <c r="DE44" s="385"/>
      <c r="DF44" s="385"/>
      <c r="DG44" s="385"/>
      <c r="DH44" s="385"/>
      <c r="DI44" s="385"/>
      <c r="DJ44" s="385"/>
      <c r="DK44" s="385"/>
      <c r="DL44" s="385"/>
      <c r="DM44" s="385"/>
      <c r="DN44" s="385"/>
      <c r="DO44" s="385"/>
      <c r="DP44" s="385"/>
      <c r="DQ44" s="385"/>
      <c r="DR44" s="385"/>
      <c r="DS44" s="385"/>
      <c r="DT44" s="385"/>
      <c r="DU44" s="385"/>
      <c r="DV44" s="385"/>
      <c r="DW44" s="385"/>
      <c r="DX44" s="385"/>
      <c r="DY44" s="385"/>
      <c r="DZ44" s="385"/>
      <c r="EA44" s="385"/>
      <c r="EB44" s="385"/>
      <c r="EC44" s="385"/>
      <c r="ED44" s="385"/>
      <c r="EE44" s="385"/>
      <c r="EF44" s="385"/>
      <c r="EG44" s="385"/>
      <c r="EH44" s="385"/>
      <c r="EI44" s="385"/>
      <c r="EJ44" s="385"/>
      <c r="EK44" s="385"/>
      <c r="EL44" s="385"/>
      <c r="EM44" s="385"/>
      <c r="EN44" s="385"/>
      <c r="EO44" s="385"/>
      <c r="EP44" s="385"/>
      <c r="EQ44" s="385"/>
      <c r="ER44" s="385"/>
      <c r="ES44" s="385"/>
      <c r="ET44" s="385"/>
      <c r="EU44" s="385"/>
      <c r="EV44" s="385"/>
      <c r="EW44" s="385"/>
      <c r="EX44" s="385"/>
      <c r="EY44" s="385"/>
      <c r="EZ44" s="385"/>
      <c r="FA44" s="385"/>
      <c r="FB44" s="385"/>
      <c r="FC44" s="385"/>
      <c r="FD44" s="385"/>
      <c r="FE44" s="385"/>
      <c r="FF44" s="385"/>
      <c r="FG44" s="385"/>
      <c r="FH44" s="385"/>
      <c r="FI44" s="385"/>
      <c r="FJ44" s="385"/>
      <c r="FK44" s="385"/>
      <c r="FL44" s="385"/>
      <c r="FM44" s="385"/>
      <c r="FN44" s="385"/>
      <c r="FO44" s="385"/>
      <c r="FP44" s="385"/>
      <c r="FQ44" s="385"/>
      <c r="FR44" s="385"/>
      <c r="FS44" s="385"/>
      <c r="FT44" s="385"/>
      <c r="FU44" s="385"/>
      <c r="FV44" s="385"/>
      <c r="FW44" s="385"/>
      <c r="FX44" s="385"/>
      <c r="FY44" s="385"/>
      <c r="FZ44" s="385"/>
      <c r="GA44" s="385"/>
      <c r="GB44" s="385"/>
      <c r="GC44" s="385"/>
      <c r="GD44" s="385"/>
      <c r="GE44" s="385"/>
      <c r="GF44" s="385"/>
      <c r="GG44" s="385"/>
      <c r="GH44" s="385"/>
      <c r="GI44" s="385"/>
      <c r="GJ44" s="385"/>
      <c r="GK44" s="385"/>
      <c r="GL44" s="385"/>
      <c r="GM44" s="385"/>
      <c r="GN44" s="385"/>
      <c r="GO44" s="385"/>
      <c r="GP44" s="385"/>
      <c r="GQ44" s="385"/>
      <c r="GR44" s="385"/>
      <c r="GS44" s="385"/>
      <c r="GT44" s="385"/>
      <c r="GU44" s="385"/>
      <c r="GV44" s="385"/>
      <c r="GW44" s="385"/>
      <c r="GX44" s="385"/>
      <c r="GY44" s="385"/>
      <c r="GZ44" s="385"/>
      <c r="HA44" s="385"/>
      <c r="HB44" s="385"/>
      <c r="HC44" s="385"/>
      <c r="HD44" s="385"/>
      <c r="HE44" s="385"/>
      <c r="HF44" s="385"/>
      <c r="HG44" s="385"/>
      <c r="HH44" s="385"/>
      <c r="HI44" s="385"/>
      <c r="HJ44" s="385"/>
      <c r="HK44" s="385"/>
      <c r="HL44" s="385"/>
      <c r="HM44" s="385"/>
      <c r="HN44" s="385"/>
      <c r="HO44" s="385"/>
      <c r="HP44" s="385"/>
      <c r="HQ44" s="385"/>
      <c r="HR44" s="385"/>
      <c r="HS44" s="385"/>
      <c r="HT44" s="385"/>
      <c r="HU44" s="385"/>
      <c r="HV44" s="385"/>
      <c r="HW44" s="385"/>
      <c r="HX44" s="385"/>
      <c r="HY44" s="385"/>
      <c r="HZ44" s="385"/>
      <c r="IA44" s="385"/>
      <c r="IB44" s="385"/>
      <c r="IC44" s="385"/>
      <c r="ID44" s="385"/>
      <c r="IE44" s="385"/>
      <c r="IF44" s="385"/>
      <c r="IG44" s="385"/>
      <c r="IH44" s="385"/>
      <c r="II44" s="385"/>
      <c r="IJ44" s="385"/>
      <c r="IK44" s="385"/>
      <c r="IL44" s="385"/>
      <c r="IM44" s="385"/>
      <c r="IN44" s="385"/>
      <c r="IO44" s="385"/>
      <c r="IP44" s="385"/>
      <c r="IQ44" s="385"/>
      <c r="IR44" s="385"/>
      <c r="IS44" s="385"/>
      <c r="IT44" s="385"/>
      <c r="IU44" s="385"/>
      <c r="IV44" s="385"/>
      <c r="IW44" s="385"/>
      <c r="IX44" s="385"/>
      <c r="IY44" s="385"/>
      <c r="IZ44" s="385"/>
      <c r="JA44" s="385"/>
      <c r="JB44" s="385"/>
      <c r="JC44" s="385"/>
      <c r="JD44" s="385"/>
      <c r="JE44" s="385"/>
      <c r="JF44" s="385"/>
      <c r="JG44" s="385"/>
      <c r="JH44" s="385"/>
      <c r="JI44" s="385"/>
      <c r="JJ44" s="385"/>
      <c r="JK44" s="385"/>
      <c r="JL44" s="385"/>
      <c r="JM44" s="385"/>
      <c r="JN44" s="385"/>
      <c r="JO44" s="385"/>
      <c r="JP44" s="385"/>
      <c r="JQ44" s="385"/>
      <c r="JR44" s="385"/>
      <c r="JS44" s="385"/>
      <c r="JT44" s="385"/>
      <c r="JU44" s="385"/>
      <c r="JV44" s="385"/>
      <c r="JW44" s="385"/>
      <c r="JX44" s="385"/>
      <c r="JY44" s="385"/>
      <c r="JZ44" s="385"/>
      <c r="KA44" s="385"/>
      <c r="KB44" s="385"/>
      <c r="KC44" s="385"/>
      <c r="KD44" s="385"/>
      <c r="KE44" s="385"/>
      <c r="KF44" s="385"/>
      <c r="KG44" s="385"/>
      <c r="KH44" s="385"/>
      <c r="KI44" s="385"/>
      <c r="KJ44" s="385"/>
      <c r="KK44" s="385"/>
      <c r="KL44" s="385"/>
      <c r="KM44" s="385"/>
      <c r="KN44" s="385"/>
      <c r="KO44" s="385"/>
      <c r="KP44" s="385"/>
      <c r="KQ44" s="385"/>
      <c r="KR44" s="385"/>
      <c r="KS44" s="385"/>
      <c r="KT44" s="385"/>
      <c r="KU44" s="385"/>
      <c r="KV44" s="385"/>
    </row>
    <row r="45" spans="1:308">
      <c r="A45" s="417"/>
      <c r="B45" s="411"/>
      <c r="C45" s="411"/>
      <c r="D45" s="411"/>
      <c r="E45" s="423"/>
      <c r="F45" s="423"/>
      <c r="G45" s="423"/>
      <c r="H45" s="423"/>
      <c r="I45" s="423"/>
      <c r="J45" s="423"/>
      <c r="K45" s="423"/>
      <c r="L45" s="423"/>
      <c r="M45" s="423"/>
      <c r="N45" s="423"/>
      <c r="O45" s="423"/>
      <c r="P45" s="423"/>
      <c r="Q45" s="423"/>
      <c r="R45" s="423"/>
      <c r="S45" s="423"/>
      <c r="T45" s="423"/>
      <c r="U45" s="423"/>
      <c r="V45" s="423"/>
      <c r="W45" s="423"/>
      <c r="X45" s="423"/>
      <c r="Y45" s="423"/>
      <c r="Z45" s="423"/>
      <c r="AA45" s="423"/>
      <c r="AB45" s="423"/>
      <c r="AC45" s="423"/>
      <c r="AD45" s="423"/>
      <c r="AE45" s="423"/>
      <c r="AF45" s="423"/>
      <c r="AG45" s="423"/>
      <c r="AH45" s="423"/>
      <c r="AI45" s="423"/>
      <c r="AJ45" s="423"/>
      <c r="AK45" s="423"/>
      <c r="AL45" s="385"/>
      <c r="AM45" s="385"/>
      <c r="AN45" s="385"/>
      <c r="AO45" s="385"/>
      <c r="AP45" s="385"/>
      <c r="AQ45" s="385"/>
      <c r="AR45" s="385"/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85"/>
      <c r="BV45" s="385"/>
      <c r="BW45" s="385"/>
      <c r="BX45" s="385"/>
      <c r="BY45" s="385"/>
      <c r="BZ45" s="385"/>
      <c r="CA45" s="385"/>
      <c r="CB45" s="385"/>
      <c r="CC45" s="385"/>
      <c r="CD45" s="385"/>
      <c r="CE45" s="385"/>
      <c r="CF45" s="385"/>
      <c r="CG45" s="385"/>
      <c r="CH45" s="385"/>
      <c r="CI45" s="385"/>
      <c r="CJ45" s="385"/>
      <c r="CK45" s="385"/>
      <c r="CL45" s="385"/>
      <c r="CM45" s="385"/>
      <c r="CN45" s="385"/>
      <c r="CO45" s="385"/>
      <c r="CP45" s="385"/>
      <c r="CQ45" s="385"/>
      <c r="CR45" s="385"/>
      <c r="CS45" s="385"/>
      <c r="CT45" s="385"/>
      <c r="CU45" s="385"/>
      <c r="CV45" s="385"/>
      <c r="CW45" s="385"/>
      <c r="CX45" s="385"/>
      <c r="CY45" s="385"/>
      <c r="CZ45" s="385"/>
      <c r="DA45" s="385"/>
      <c r="DB45" s="385"/>
      <c r="DC45" s="385"/>
      <c r="DD45" s="385"/>
      <c r="DE45" s="385"/>
      <c r="DF45" s="385"/>
      <c r="DG45" s="385"/>
      <c r="DH45" s="385"/>
      <c r="DI45" s="385"/>
      <c r="DJ45" s="385"/>
      <c r="DK45" s="385"/>
      <c r="DL45" s="385"/>
      <c r="DM45" s="385"/>
      <c r="DN45" s="385"/>
      <c r="DO45" s="385"/>
      <c r="DP45" s="385"/>
      <c r="DQ45" s="385"/>
      <c r="DR45" s="385"/>
      <c r="DS45" s="385"/>
      <c r="DT45" s="385"/>
      <c r="DU45" s="385"/>
      <c r="DV45" s="385"/>
      <c r="DW45" s="385"/>
      <c r="DX45" s="385"/>
      <c r="DY45" s="385"/>
      <c r="DZ45" s="385"/>
      <c r="EA45" s="385"/>
      <c r="EB45" s="385"/>
      <c r="EC45" s="385"/>
      <c r="ED45" s="385"/>
      <c r="EE45" s="385"/>
      <c r="EF45" s="385"/>
      <c r="EG45" s="385"/>
      <c r="EH45" s="385"/>
      <c r="EI45" s="385"/>
      <c r="EJ45" s="385"/>
      <c r="EK45" s="385"/>
      <c r="EL45" s="385"/>
      <c r="EM45" s="385"/>
      <c r="EN45" s="385"/>
      <c r="EO45" s="385"/>
      <c r="EP45" s="385"/>
      <c r="EQ45" s="385"/>
      <c r="ER45" s="385"/>
      <c r="ES45" s="385"/>
      <c r="ET45" s="385"/>
      <c r="EU45" s="385"/>
      <c r="EV45" s="385"/>
      <c r="EW45" s="385"/>
      <c r="EX45" s="385"/>
      <c r="EY45" s="385"/>
      <c r="EZ45" s="385"/>
      <c r="FA45" s="385"/>
      <c r="FB45" s="385"/>
      <c r="FC45" s="385"/>
      <c r="FD45" s="385"/>
      <c r="FE45" s="385"/>
      <c r="FF45" s="385"/>
      <c r="FG45" s="385"/>
      <c r="FH45" s="385"/>
      <c r="FI45" s="385"/>
      <c r="FJ45" s="385"/>
      <c r="FK45" s="385"/>
      <c r="FL45" s="385"/>
      <c r="FM45" s="385"/>
      <c r="FN45" s="385"/>
      <c r="FO45" s="385"/>
      <c r="FP45" s="385"/>
      <c r="FQ45" s="385"/>
      <c r="FR45" s="385"/>
      <c r="FS45" s="385"/>
      <c r="FT45" s="385"/>
      <c r="FU45" s="385"/>
      <c r="FV45" s="385"/>
      <c r="FW45" s="385"/>
      <c r="FX45" s="385"/>
      <c r="FY45" s="385"/>
      <c r="FZ45" s="385"/>
      <c r="GA45" s="385"/>
      <c r="GB45" s="385"/>
      <c r="GC45" s="385"/>
      <c r="GD45" s="385"/>
      <c r="GE45" s="385"/>
      <c r="GF45" s="385"/>
      <c r="GG45" s="385"/>
      <c r="GH45" s="385"/>
      <c r="GI45" s="385"/>
      <c r="GJ45" s="385"/>
      <c r="GK45" s="385"/>
      <c r="GL45" s="385"/>
      <c r="GM45" s="385"/>
      <c r="GN45" s="385"/>
      <c r="GO45" s="385"/>
      <c r="GP45" s="385"/>
      <c r="GQ45" s="385"/>
      <c r="GR45" s="385"/>
      <c r="GS45" s="385"/>
      <c r="GT45" s="385"/>
      <c r="GU45" s="385"/>
      <c r="GV45" s="385"/>
      <c r="GW45" s="385"/>
      <c r="GX45" s="385"/>
      <c r="GY45" s="385"/>
      <c r="GZ45" s="385"/>
      <c r="HA45" s="385"/>
      <c r="HB45" s="385"/>
      <c r="HC45" s="385"/>
      <c r="HD45" s="385"/>
      <c r="HE45" s="385"/>
      <c r="HF45" s="385"/>
      <c r="HG45" s="385"/>
      <c r="HH45" s="385"/>
      <c r="HI45" s="385"/>
      <c r="HJ45" s="385"/>
      <c r="HK45" s="385"/>
      <c r="HL45" s="385"/>
      <c r="HM45" s="385"/>
      <c r="HN45" s="385"/>
      <c r="HO45" s="385"/>
      <c r="HP45" s="385"/>
      <c r="HQ45" s="385"/>
      <c r="HR45" s="385"/>
      <c r="HS45" s="385"/>
      <c r="HT45" s="385"/>
      <c r="HU45" s="385"/>
      <c r="HV45" s="385"/>
      <c r="HW45" s="385"/>
      <c r="HX45" s="385"/>
      <c r="HY45" s="385"/>
      <c r="HZ45" s="385"/>
      <c r="IA45" s="385"/>
      <c r="IB45" s="385"/>
      <c r="IC45" s="385"/>
      <c r="ID45" s="385"/>
      <c r="IE45" s="385"/>
      <c r="IF45" s="385"/>
      <c r="IG45" s="385"/>
      <c r="IH45" s="385"/>
      <c r="II45" s="385"/>
      <c r="IJ45" s="385"/>
      <c r="IK45" s="385"/>
      <c r="IL45" s="385"/>
      <c r="IM45" s="385"/>
      <c r="IN45" s="385"/>
      <c r="IO45" s="385"/>
      <c r="IP45" s="385"/>
      <c r="IQ45" s="385"/>
      <c r="IR45" s="385"/>
      <c r="IS45" s="385"/>
      <c r="IT45" s="385"/>
      <c r="IU45" s="385"/>
      <c r="IV45" s="385"/>
      <c r="IW45" s="385"/>
      <c r="IX45" s="385"/>
      <c r="IY45" s="385"/>
      <c r="IZ45" s="385"/>
      <c r="JA45" s="385"/>
      <c r="JB45" s="385"/>
      <c r="JC45" s="385"/>
      <c r="JD45" s="385"/>
      <c r="JE45" s="385"/>
      <c r="JF45" s="385"/>
      <c r="JG45" s="385"/>
      <c r="JH45" s="385"/>
      <c r="JI45" s="385"/>
      <c r="JJ45" s="385"/>
      <c r="JK45" s="385"/>
      <c r="JL45" s="385"/>
      <c r="JM45" s="385"/>
      <c r="JN45" s="385"/>
      <c r="JO45" s="385"/>
      <c r="JP45" s="385"/>
      <c r="JQ45" s="385"/>
      <c r="JR45" s="385"/>
      <c r="JS45" s="385"/>
      <c r="JT45" s="385"/>
      <c r="JU45" s="385"/>
      <c r="JV45" s="385"/>
      <c r="JW45" s="385"/>
      <c r="JX45" s="385"/>
      <c r="JY45" s="385"/>
      <c r="JZ45" s="385"/>
      <c r="KA45" s="385"/>
      <c r="KB45" s="385"/>
      <c r="KC45" s="385"/>
      <c r="KD45" s="385"/>
      <c r="KE45" s="385"/>
      <c r="KF45" s="385"/>
      <c r="KG45" s="385"/>
      <c r="KH45" s="385"/>
      <c r="KI45" s="385"/>
      <c r="KJ45" s="385"/>
      <c r="KK45" s="385"/>
      <c r="KL45" s="385"/>
      <c r="KM45" s="385"/>
      <c r="KN45" s="385"/>
      <c r="KO45" s="385"/>
      <c r="KP45" s="385"/>
      <c r="KQ45" s="385"/>
      <c r="KR45" s="385"/>
      <c r="KS45" s="385"/>
      <c r="KT45" s="385"/>
      <c r="KU45" s="385"/>
      <c r="KV45" s="385"/>
    </row>
    <row r="46" spans="1:308">
      <c r="A46" s="417"/>
      <c r="B46" s="411"/>
      <c r="C46" s="411"/>
      <c r="D46" s="411"/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23"/>
      <c r="R46" s="423"/>
      <c r="S46" s="423"/>
      <c r="T46" s="423"/>
      <c r="U46" s="423"/>
      <c r="V46" s="423"/>
      <c r="W46" s="423"/>
      <c r="X46" s="423"/>
      <c r="Y46" s="423"/>
      <c r="Z46" s="423"/>
      <c r="AA46" s="423"/>
      <c r="AB46" s="423"/>
      <c r="AC46" s="423"/>
      <c r="AD46" s="423"/>
      <c r="AE46" s="423"/>
      <c r="AF46" s="423"/>
      <c r="AG46" s="423"/>
      <c r="AH46" s="423"/>
      <c r="AI46" s="423"/>
      <c r="AJ46" s="423"/>
      <c r="AK46" s="423"/>
      <c r="AL46" s="385"/>
      <c r="AM46" s="385"/>
      <c r="AN46" s="385"/>
      <c r="AO46" s="385"/>
      <c r="AP46" s="385"/>
      <c r="AQ46" s="385"/>
      <c r="AR46" s="385"/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85"/>
      <c r="BV46" s="385"/>
      <c r="BW46" s="385"/>
      <c r="BX46" s="385"/>
      <c r="BY46" s="385"/>
      <c r="BZ46" s="385"/>
      <c r="CA46" s="385"/>
      <c r="CB46" s="385"/>
      <c r="CC46" s="385"/>
      <c r="CD46" s="385"/>
      <c r="CE46" s="385"/>
      <c r="CF46" s="385"/>
      <c r="CG46" s="385"/>
      <c r="CH46" s="385"/>
      <c r="CI46" s="385"/>
      <c r="CJ46" s="385"/>
      <c r="CK46" s="385"/>
      <c r="CL46" s="385"/>
      <c r="CM46" s="385"/>
      <c r="CN46" s="385"/>
      <c r="CO46" s="385"/>
      <c r="CP46" s="385"/>
      <c r="CQ46" s="385"/>
      <c r="CR46" s="385"/>
      <c r="CS46" s="385"/>
      <c r="CT46" s="385"/>
      <c r="CU46" s="385"/>
      <c r="CV46" s="385"/>
      <c r="CW46" s="385"/>
      <c r="CX46" s="385"/>
      <c r="CY46" s="385"/>
      <c r="CZ46" s="385"/>
      <c r="DA46" s="385"/>
      <c r="DB46" s="385"/>
      <c r="DC46" s="385"/>
      <c r="DD46" s="385"/>
      <c r="DE46" s="385"/>
      <c r="DF46" s="385"/>
      <c r="DG46" s="385"/>
      <c r="DH46" s="385"/>
      <c r="DI46" s="385"/>
      <c r="DJ46" s="385"/>
      <c r="DK46" s="385"/>
      <c r="DL46" s="385"/>
      <c r="DM46" s="385"/>
      <c r="DN46" s="385"/>
      <c r="DO46" s="385"/>
      <c r="DP46" s="385"/>
      <c r="DQ46" s="385"/>
      <c r="DR46" s="385"/>
      <c r="DS46" s="385"/>
      <c r="DT46" s="385"/>
      <c r="DU46" s="385"/>
      <c r="DV46" s="385"/>
      <c r="DW46" s="385"/>
      <c r="DX46" s="385"/>
      <c r="DY46" s="385"/>
      <c r="DZ46" s="385"/>
      <c r="EA46" s="385"/>
      <c r="EB46" s="385"/>
      <c r="EC46" s="385"/>
      <c r="ED46" s="385"/>
      <c r="EE46" s="385"/>
      <c r="EF46" s="385"/>
      <c r="EG46" s="385"/>
      <c r="EH46" s="385"/>
      <c r="EI46" s="385"/>
      <c r="EJ46" s="385"/>
      <c r="EK46" s="385"/>
      <c r="EL46" s="385"/>
      <c r="EM46" s="385"/>
      <c r="EN46" s="385"/>
      <c r="EO46" s="385"/>
      <c r="EP46" s="385"/>
      <c r="EQ46" s="385"/>
      <c r="ER46" s="385"/>
      <c r="ES46" s="385"/>
      <c r="ET46" s="385"/>
      <c r="EU46" s="385"/>
      <c r="EV46" s="385"/>
      <c r="EW46" s="385"/>
      <c r="EX46" s="385"/>
      <c r="EY46" s="385"/>
      <c r="EZ46" s="385"/>
      <c r="FA46" s="385"/>
      <c r="FB46" s="385"/>
      <c r="FC46" s="385"/>
      <c r="FD46" s="385"/>
      <c r="FE46" s="385"/>
      <c r="FF46" s="385"/>
      <c r="FG46" s="385"/>
      <c r="FH46" s="385"/>
      <c r="FI46" s="385"/>
      <c r="FJ46" s="385"/>
      <c r="FK46" s="385"/>
      <c r="FL46" s="385"/>
      <c r="FM46" s="385"/>
      <c r="FN46" s="385"/>
      <c r="FO46" s="385"/>
      <c r="FP46" s="385"/>
      <c r="FQ46" s="385"/>
      <c r="FR46" s="385"/>
      <c r="FS46" s="385"/>
      <c r="FT46" s="385"/>
      <c r="FU46" s="385"/>
      <c r="FV46" s="385"/>
      <c r="FW46" s="385"/>
      <c r="FX46" s="385"/>
      <c r="FY46" s="385"/>
      <c r="FZ46" s="385"/>
      <c r="GA46" s="385"/>
      <c r="GB46" s="385"/>
      <c r="GC46" s="385"/>
      <c r="GD46" s="385"/>
      <c r="GE46" s="385"/>
      <c r="GF46" s="385"/>
      <c r="GG46" s="385"/>
      <c r="GH46" s="385"/>
      <c r="GI46" s="385"/>
      <c r="GJ46" s="385"/>
      <c r="GK46" s="385"/>
      <c r="GL46" s="385"/>
      <c r="GM46" s="385"/>
      <c r="GN46" s="385"/>
      <c r="GO46" s="385"/>
      <c r="GP46" s="385"/>
      <c r="GQ46" s="385"/>
      <c r="GR46" s="385"/>
      <c r="GS46" s="385"/>
      <c r="GT46" s="385"/>
      <c r="GU46" s="385"/>
      <c r="GV46" s="385"/>
      <c r="GW46" s="385"/>
      <c r="GX46" s="385"/>
      <c r="GY46" s="385"/>
      <c r="GZ46" s="385"/>
      <c r="HA46" s="385"/>
      <c r="HB46" s="385"/>
      <c r="HC46" s="385"/>
      <c r="HD46" s="385"/>
      <c r="HE46" s="385"/>
      <c r="HF46" s="385"/>
      <c r="HG46" s="385"/>
      <c r="HH46" s="385"/>
      <c r="HI46" s="385"/>
      <c r="HJ46" s="385"/>
      <c r="HK46" s="385"/>
      <c r="HL46" s="385"/>
      <c r="HM46" s="385"/>
      <c r="HN46" s="385"/>
      <c r="HO46" s="385"/>
      <c r="HP46" s="385"/>
      <c r="HQ46" s="385"/>
      <c r="HR46" s="385"/>
      <c r="HS46" s="385"/>
      <c r="HT46" s="385"/>
      <c r="HU46" s="385"/>
      <c r="HV46" s="385"/>
      <c r="HW46" s="385"/>
      <c r="HX46" s="385"/>
      <c r="HY46" s="385"/>
      <c r="HZ46" s="385"/>
      <c r="IA46" s="385"/>
      <c r="IB46" s="385"/>
      <c r="IC46" s="385"/>
      <c r="ID46" s="385"/>
      <c r="IE46" s="385"/>
      <c r="IF46" s="385"/>
      <c r="IG46" s="385"/>
      <c r="IH46" s="385"/>
      <c r="II46" s="385"/>
      <c r="IJ46" s="385"/>
      <c r="IK46" s="385"/>
      <c r="IL46" s="385"/>
      <c r="IM46" s="385"/>
      <c r="IN46" s="385"/>
      <c r="IO46" s="385"/>
      <c r="IP46" s="385"/>
      <c r="IQ46" s="385"/>
      <c r="IR46" s="385"/>
      <c r="IS46" s="385"/>
      <c r="IT46" s="385"/>
      <c r="IU46" s="385"/>
      <c r="IV46" s="385"/>
      <c r="IW46" s="385"/>
      <c r="IX46" s="385"/>
      <c r="IY46" s="385"/>
      <c r="IZ46" s="385"/>
      <c r="JA46" s="385"/>
      <c r="JB46" s="385"/>
      <c r="JC46" s="385"/>
      <c r="JD46" s="385"/>
      <c r="JE46" s="385"/>
      <c r="JF46" s="385"/>
      <c r="JG46" s="385"/>
      <c r="JH46" s="385"/>
      <c r="JI46" s="385"/>
      <c r="JJ46" s="385"/>
      <c r="JK46" s="385"/>
      <c r="JL46" s="385"/>
      <c r="JM46" s="385"/>
      <c r="JN46" s="385"/>
      <c r="JO46" s="385"/>
      <c r="JP46" s="385"/>
      <c r="JQ46" s="385"/>
      <c r="JR46" s="385"/>
      <c r="JS46" s="385"/>
      <c r="JT46" s="385"/>
      <c r="JU46" s="385"/>
      <c r="JV46" s="385"/>
      <c r="JW46" s="385"/>
      <c r="JX46" s="385"/>
      <c r="JY46" s="385"/>
      <c r="JZ46" s="385"/>
      <c r="KA46" s="385"/>
      <c r="KB46" s="385"/>
      <c r="KC46" s="385"/>
      <c r="KD46" s="385"/>
      <c r="KE46" s="385"/>
      <c r="KF46" s="385"/>
      <c r="KG46" s="385"/>
      <c r="KH46" s="385"/>
      <c r="KI46" s="385"/>
      <c r="KJ46" s="385"/>
      <c r="KK46" s="385"/>
      <c r="KL46" s="385"/>
      <c r="KM46" s="385"/>
      <c r="KN46" s="385"/>
      <c r="KO46" s="385"/>
      <c r="KP46" s="385"/>
      <c r="KQ46" s="385"/>
      <c r="KR46" s="385"/>
      <c r="KS46" s="385"/>
      <c r="KT46" s="385"/>
      <c r="KU46" s="385"/>
      <c r="KV46" s="385"/>
    </row>
    <row r="47" spans="1:308">
      <c r="A47" s="411"/>
      <c r="B47" s="411"/>
      <c r="C47" s="411"/>
      <c r="D47" s="411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385"/>
      <c r="AM47" s="385"/>
      <c r="AN47" s="385"/>
      <c r="AO47" s="385"/>
      <c r="AP47" s="385"/>
      <c r="AQ47" s="385"/>
      <c r="AR47" s="385"/>
      <c r="AS47" s="385"/>
      <c r="AT47" s="385"/>
      <c r="AU47" s="385"/>
      <c r="AV47" s="385"/>
      <c r="AW47" s="385"/>
      <c r="AX47" s="385"/>
      <c r="AY47" s="385"/>
      <c r="AZ47" s="385"/>
      <c r="BA47" s="385"/>
      <c r="BB47" s="385"/>
      <c r="BC47" s="385"/>
      <c r="BD47" s="385"/>
      <c r="BE47" s="385"/>
      <c r="BF47" s="385"/>
      <c r="BG47" s="385"/>
      <c r="BH47" s="385"/>
      <c r="BI47" s="385"/>
      <c r="BJ47" s="385"/>
      <c r="BK47" s="385"/>
      <c r="BL47" s="385"/>
      <c r="BM47" s="385"/>
      <c r="BN47" s="385"/>
      <c r="BO47" s="385"/>
      <c r="BP47" s="385"/>
      <c r="BQ47" s="385"/>
      <c r="BR47" s="385"/>
      <c r="BS47" s="385"/>
      <c r="BT47" s="385"/>
      <c r="BU47" s="385"/>
      <c r="BV47" s="385"/>
      <c r="BW47" s="385"/>
      <c r="BX47" s="385"/>
      <c r="BY47" s="385"/>
      <c r="BZ47" s="385"/>
      <c r="CA47" s="385"/>
      <c r="CB47" s="385"/>
      <c r="CC47" s="385"/>
      <c r="CD47" s="385"/>
      <c r="CE47" s="385"/>
      <c r="CF47" s="385"/>
      <c r="CG47" s="385"/>
      <c r="CH47" s="385"/>
      <c r="CI47" s="385"/>
      <c r="CJ47" s="385"/>
      <c r="CK47" s="385"/>
      <c r="CL47" s="385"/>
      <c r="CM47" s="385"/>
      <c r="CN47" s="385"/>
      <c r="CO47" s="385"/>
      <c r="CP47" s="385"/>
      <c r="CQ47" s="385"/>
      <c r="CR47" s="385"/>
      <c r="CS47" s="385"/>
      <c r="CT47" s="385"/>
      <c r="CU47" s="385"/>
      <c r="CV47" s="385"/>
      <c r="CW47" s="385"/>
      <c r="CX47" s="385"/>
      <c r="CY47" s="385"/>
      <c r="CZ47" s="385"/>
      <c r="DA47" s="385"/>
      <c r="DB47" s="385"/>
      <c r="DC47" s="385"/>
      <c r="DD47" s="385"/>
      <c r="DE47" s="385"/>
      <c r="DF47" s="385"/>
      <c r="DG47" s="385"/>
      <c r="DH47" s="385"/>
      <c r="DI47" s="385"/>
      <c r="DJ47" s="385"/>
      <c r="DK47" s="385"/>
      <c r="DL47" s="385"/>
      <c r="DM47" s="385"/>
      <c r="DN47" s="385"/>
      <c r="DO47" s="385"/>
      <c r="DP47" s="385"/>
      <c r="DQ47" s="385"/>
      <c r="DR47" s="385"/>
      <c r="DS47" s="385"/>
      <c r="DT47" s="385"/>
      <c r="DU47" s="385"/>
      <c r="DV47" s="385"/>
      <c r="DW47" s="385"/>
      <c r="DX47" s="385"/>
      <c r="DY47" s="385"/>
      <c r="DZ47" s="385"/>
      <c r="EA47" s="385"/>
      <c r="EB47" s="385"/>
      <c r="EC47" s="385"/>
      <c r="ED47" s="385"/>
      <c r="EE47" s="385"/>
      <c r="EF47" s="385"/>
      <c r="EG47" s="385"/>
      <c r="EH47" s="385"/>
      <c r="EI47" s="385"/>
      <c r="EJ47" s="385"/>
      <c r="EK47" s="385"/>
      <c r="EL47" s="385"/>
      <c r="EM47" s="385"/>
      <c r="EN47" s="385"/>
      <c r="EO47" s="385"/>
      <c r="EP47" s="385"/>
      <c r="EQ47" s="385"/>
      <c r="ER47" s="385"/>
      <c r="ES47" s="385"/>
      <c r="ET47" s="385"/>
      <c r="EU47" s="385"/>
      <c r="EV47" s="385"/>
      <c r="EW47" s="385"/>
      <c r="EX47" s="385"/>
      <c r="EY47" s="385"/>
      <c r="EZ47" s="385"/>
      <c r="FA47" s="385"/>
      <c r="FB47" s="385"/>
      <c r="FC47" s="385"/>
      <c r="FD47" s="385"/>
      <c r="FE47" s="385"/>
      <c r="FF47" s="385"/>
      <c r="FG47" s="385"/>
      <c r="FH47" s="385"/>
      <c r="FI47" s="385"/>
      <c r="FJ47" s="385"/>
      <c r="FK47" s="385"/>
      <c r="FL47" s="385"/>
      <c r="FM47" s="385"/>
      <c r="FN47" s="385"/>
      <c r="FO47" s="385"/>
      <c r="FP47" s="385"/>
      <c r="FQ47" s="385"/>
      <c r="FR47" s="385"/>
      <c r="FS47" s="385"/>
      <c r="FT47" s="385"/>
      <c r="FU47" s="385"/>
      <c r="FV47" s="385"/>
      <c r="FW47" s="385"/>
      <c r="FX47" s="385"/>
      <c r="FY47" s="385"/>
      <c r="FZ47" s="385"/>
      <c r="GA47" s="385"/>
      <c r="GB47" s="385"/>
      <c r="GC47" s="385"/>
      <c r="GD47" s="385"/>
      <c r="GE47" s="385"/>
      <c r="GF47" s="385"/>
      <c r="GG47" s="385"/>
      <c r="GH47" s="385"/>
      <c r="GI47" s="385"/>
      <c r="GJ47" s="385"/>
      <c r="GK47" s="385"/>
      <c r="GL47" s="385"/>
      <c r="GM47" s="385"/>
      <c r="GN47" s="385"/>
      <c r="GO47" s="385"/>
      <c r="GP47" s="385"/>
      <c r="GQ47" s="385"/>
      <c r="GR47" s="385"/>
      <c r="GS47" s="385"/>
      <c r="GT47" s="385"/>
      <c r="GU47" s="385"/>
      <c r="GV47" s="385"/>
      <c r="GW47" s="385"/>
      <c r="GX47" s="385"/>
      <c r="GY47" s="385"/>
      <c r="GZ47" s="385"/>
      <c r="HA47" s="385"/>
      <c r="HB47" s="385"/>
      <c r="HC47" s="385"/>
      <c r="HD47" s="385"/>
      <c r="HE47" s="385"/>
      <c r="HF47" s="385"/>
      <c r="HG47" s="385"/>
      <c r="HH47" s="385"/>
      <c r="HI47" s="385"/>
      <c r="HJ47" s="385"/>
      <c r="HK47" s="385"/>
      <c r="HL47" s="385"/>
      <c r="HM47" s="385"/>
      <c r="HN47" s="385"/>
      <c r="HO47" s="385"/>
      <c r="HP47" s="385"/>
      <c r="HQ47" s="385"/>
      <c r="HR47" s="385"/>
      <c r="HS47" s="385"/>
      <c r="HT47" s="385"/>
      <c r="HU47" s="385"/>
      <c r="HV47" s="385"/>
      <c r="HW47" s="385"/>
      <c r="HX47" s="385"/>
      <c r="HY47" s="385"/>
      <c r="HZ47" s="385"/>
      <c r="IA47" s="385"/>
      <c r="IB47" s="385"/>
      <c r="IC47" s="385"/>
      <c r="ID47" s="385"/>
      <c r="IE47" s="385"/>
      <c r="IF47" s="385"/>
      <c r="IG47" s="385"/>
      <c r="IH47" s="385"/>
      <c r="II47" s="385"/>
      <c r="IJ47" s="385"/>
      <c r="IK47" s="385"/>
      <c r="IL47" s="385"/>
      <c r="IM47" s="385"/>
      <c r="IN47" s="385"/>
      <c r="IO47" s="385"/>
      <c r="IP47" s="385"/>
      <c r="IQ47" s="385"/>
      <c r="IR47" s="385"/>
      <c r="IS47" s="385"/>
      <c r="IT47" s="385"/>
      <c r="IU47" s="385"/>
      <c r="IV47" s="385"/>
      <c r="IW47" s="385"/>
      <c r="IX47" s="385"/>
      <c r="IY47" s="385"/>
      <c r="IZ47" s="385"/>
      <c r="JA47" s="385"/>
      <c r="JB47" s="385"/>
      <c r="JC47" s="385"/>
      <c r="JD47" s="385"/>
      <c r="JE47" s="385"/>
      <c r="JF47" s="385"/>
      <c r="JG47" s="385"/>
      <c r="JH47" s="385"/>
      <c r="JI47" s="385"/>
      <c r="JJ47" s="385"/>
      <c r="JK47" s="385"/>
      <c r="JL47" s="385"/>
      <c r="JM47" s="385"/>
      <c r="JN47" s="385"/>
      <c r="JO47" s="385"/>
      <c r="JP47" s="385"/>
      <c r="JQ47" s="385"/>
      <c r="JR47" s="385"/>
      <c r="JS47" s="385"/>
      <c r="JT47" s="385"/>
      <c r="JU47" s="385"/>
      <c r="JV47" s="385"/>
      <c r="JW47" s="385"/>
      <c r="JX47" s="385"/>
      <c r="JY47" s="385"/>
      <c r="JZ47" s="385"/>
      <c r="KA47" s="385"/>
      <c r="KB47" s="385"/>
      <c r="KC47" s="385"/>
      <c r="KD47" s="385"/>
      <c r="KE47" s="385"/>
      <c r="KF47" s="385"/>
      <c r="KG47" s="385"/>
      <c r="KH47" s="385"/>
      <c r="KI47" s="385"/>
      <c r="KJ47" s="385"/>
      <c r="KK47" s="385"/>
      <c r="KL47" s="385"/>
      <c r="KM47" s="385"/>
      <c r="KN47" s="385"/>
      <c r="KO47" s="385"/>
      <c r="KP47" s="385"/>
      <c r="KQ47" s="385"/>
      <c r="KR47" s="385"/>
      <c r="KS47" s="385"/>
      <c r="KT47" s="385"/>
      <c r="KU47" s="385"/>
      <c r="KV47" s="385"/>
    </row>
    <row r="48" spans="1:308">
      <c r="A48" s="411"/>
      <c r="B48" s="411"/>
      <c r="C48" s="411"/>
      <c r="D48" s="411"/>
      <c r="E48" s="423"/>
      <c r="F48" s="423"/>
      <c r="G48" s="423"/>
      <c r="H48" s="423"/>
      <c r="I48" s="423"/>
      <c r="J48" s="423"/>
      <c r="K48" s="423"/>
      <c r="L48" s="423"/>
      <c r="M48" s="423"/>
      <c r="N48" s="423"/>
      <c r="O48" s="423"/>
      <c r="P48" s="423"/>
      <c r="Q48" s="423"/>
      <c r="R48" s="423"/>
      <c r="S48" s="423"/>
      <c r="T48" s="423"/>
      <c r="U48" s="423"/>
      <c r="V48" s="423"/>
      <c r="W48" s="423"/>
      <c r="X48" s="423"/>
      <c r="Y48" s="423"/>
      <c r="Z48" s="423"/>
      <c r="AA48" s="423"/>
      <c r="AB48" s="423"/>
      <c r="AC48" s="423"/>
      <c r="AD48" s="423"/>
      <c r="AE48" s="423"/>
      <c r="AF48" s="423"/>
      <c r="AG48" s="423"/>
      <c r="AH48" s="423"/>
      <c r="AI48" s="423"/>
      <c r="AJ48" s="423"/>
      <c r="AK48" s="423"/>
      <c r="AL48" s="385"/>
      <c r="AM48" s="385"/>
      <c r="AN48" s="385"/>
      <c r="AO48" s="385"/>
      <c r="AP48" s="385"/>
      <c r="AQ48" s="385"/>
      <c r="AR48" s="385"/>
      <c r="AS48" s="385"/>
      <c r="AT48" s="385"/>
      <c r="AU48" s="385"/>
      <c r="AV48" s="385"/>
      <c r="AW48" s="385"/>
      <c r="AX48" s="385"/>
      <c r="AY48" s="385"/>
      <c r="AZ48" s="385"/>
      <c r="BA48" s="385"/>
      <c r="BB48" s="385"/>
      <c r="BC48" s="385"/>
      <c r="BD48" s="385"/>
      <c r="BE48" s="385"/>
      <c r="BF48" s="385"/>
      <c r="BG48" s="385"/>
      <c r="BH48" s="385"/>
      <c r="BI48" s="385"/>
      <c r="BJ48" s="385"/>
      <c r="BK48" s="385"/>
      <c r="BL48" s="385"/>
      <c r="BM48" s="385"/>
      <c r="BN48" s="385"/>
      <c r="BO48" s="385"/>
      <c r="BP48" s="385"/>
      <c r="BQ48" s="385"/>
      <c r="BR48" s="385"/>
      <c r="BS48" s="385"/>
      <c r="BT48" s="385"/>
      <c r="BU48" s="385"/>
      <c r="BV48" s="385"/>
      <c r="BW48" s="385"/>
      <c r="BX48" s="385"/>
      <c r="BY48" s="385"/>
      <c r="BZ48" s="385"/>
      <c r="CA48" s="385"/>
      <c r="CB48" s="385"/>
      <c r="CC48" s="385"/>
      <c r="CD48" s="385"/>
      <c r="CE48" s="385"/>
      <c r="CF48" s="385"/>
      <c r="CG48" s="385"/>
      <c r="CH48" s="385"/>
      <c r="CI48" s="385"/>
      <c r="CJ48" s="385"/>
      <c r="CK48" s="385"/>
      <c r="CL48" s="385"/>
      <c r="CM48" s="385"/>
      <c r="CN48" s="385"/>
      <c r="CO48" s="385"/>
      <c r="CP48" s="385"/>
      <c r="CQ48" s="385"/>
      <c r="CR48" s="385"/>
      <c r="CS48" s="385"/>
      <c r="CT48" s="385"/>
      <c r="CU48" s="385"/>
      <c r="CV48" s="385"/>
      <c r="CW48" s="385"/>
      <c r="CX48" s="385"/>
      <c r="CY48" s="385"/>
      <c r="CZ48" s="385"/>
      <c r="DA48" s="385"/>
      <c r="DB48" s="385"/>
      <c r="DC48" s="385"/>
      <c r="DD48" s="385"/>
      <c r="DE48" s="385"/>
      <c r="DF48" s="385"/>
      <c r="DG48" s="385"/>
      <c r="DH48" s="385"/>
      <c r="DI48" s="385"/>
      <c r="DJ48" s="385"/>
      <c r="DK48" s="385"/>
      <c r="DL48" s="385"/>
      <c r="DM48" s="385"/>
      <c r="DN48" s="385"/>
      <c r="DO48" s="385"/>
      <c r="DP48" s="385"/>
      <c r="DQ48" s="385"/>
      <c r="DR48" s="385"/>
      <c r="DS48" s="385"/>
      <c r="DT48" s="385"/>
      <c r="DU48" s="385"/>
      <c r="DV48" s="385"/>
      <c r="DW48" s="385"/>
      <c r="DX48" s="385"/>
      <c r="DY48" s="385"/>
      <c r="DZ48" s="385"/>
      <c r="EA48" s="385"/>
      <c r="EB48" s="385"/>
      <c r="EC48" s="385"/>
      <c r="ED48" s="385"/>
      <c r="EE48" s="385"/>
      <c r="EF48" s="385"/>
      <c r="EG48" s="385"/>
      <c r="EH48" s="385"/>
      <c r="EI48" s="385"/>
      <c r="EJ48" s="385"/>
      <c r="EK48" s="385"/>
      <c r="EL48" s="385"/>
      <c r="EM48" s="385"/>
      <c r="EN48" s="385"/>
      <c r="EO48" s="385"/>
      <c r="EP48" s="385"/>
      <c r="EQ48" s="385"/>
      <c r="ER48" s="385"/>
      <c r="ES48" s="385"/>
      <c r="ET48" s="385"/>
      <c r="EU48" s="385"/>
      <c r="EV48" s="385"/>
      <c r="EW48" s="385"/>
      <c r="EX48" s="385"/>
      <c r="EY48" s="385"/>
      <c r="EZ48" s="385"/>
      <c r="FA48" s="385"/>
      <c r="FB48" s="385"/>
      <c r="FC48" s="385"/>
      <c r="FD48" s="385"/>
      <c r="FE48" s="385"/>
      <c r="FF48" s="385"/>
      <c r="FG48" s="385"/>
      <c r="FH48" s="385"/>
      <c r="FI48" s="385"/>
      <c r="FJ48" s="385"/>
      <c r="FK48" s="385"/>
      <c r="FL48" s="385"/>
      <c r="FM48" s="385"/>
      <c r="FN48" s="385"/>
      <c r="FO48" s="385"/>
      <c r="FP48" s="385"/>
      <c r="FQ48" s="385"/>
      <c r="FR48" s="385"/>
      <c r="FS48" s="385"/>
      <c r="FT48" s="385"/>
      <c r="FU48" s="385"/>
      <c r="FV48" s="385"/>
      <c r="FW48" s="385"/>
      <c r="FX48" s="385"/>
      <c r="FY48" s="385"/>
      <c r="FZ48" s="385"/>
      <c r="GA48" s="385"/>
      <c r="GB48" s="385"/>
      <c r="GC48" s="385"/>
      <c r="GD48" s="385"/>
      <c r="GE48" s="385"/>
      <c r="GF48" s="385"/>
      <c r="GG48" s="385"/>
      <c r="GH48" s="385"/>
      <c r="GI48" s="385"/>
      <c r="GJ48" s="385"/>
      <c r="GK48" s="385"/>
      <c r="GL48" s="385"/>
      <c r="GM48" s="385"/>
      <c r="GN48" s="385"/>
      <c r="GO48" s="385"/>
      <c r="GP48" s="385"/>
      <c r="GQ48" s="385"/>
      <c r="GR48" s="385"/>
      <c r="GS48" s="385"/>
      <c r="GT48" s="385"/>
      <c r="GU48" s="385"/>
      <c r="GV48" s="385"/>
      <c r="GW48" s="385"/>
      <c r="GX48" s="385"/>
      <c r="GY48" s="385"/>
      <c r="GZ48" s="385"/>
      <c r="HA48" s="385"/>
      <c r="HB48" s="385"/>
      <c r="HC48" s="385"/>
      <c r="HD48" s="385"/>
      <c r="HE48" s="385"/>
      <c r="HF48" s="385"/>
      <c r="HG48" s="385"/>
      <c r="HH48" s="385"/>
      <c r="HI48" s="385"/>
      <c r="HJ48" s="385"/>
      <c r="HK48" s="385"/>
      <c r="HL48" s="385"/>
      <c r="HM48" s="385"/>
      <c r="HN48" s="385"/>
      <c r="HO48" s="385"/>
      <c r="HP48" s="385"/>
      <c r="HQ48" s="385"/>
      <c r="HR48" s="385"/>
      <c r="HS48" s="385"/>
      <c r="HT48" s="385"/>
      <c r="HU48" s="385"/>
      <c r="HV48" s="385"/>
      <c r="HW48" s="385"/>
      <c r="HX48" s="385"/>
      <c r="HY48" s="385"/>
      <c r="HZ48" s="385"/>
      <c r="IA48" s="385"/>
      <c r="IB48" s="385"/>
      <c r="IC48" s="385"/>
      <c r="ID48" s="385"/>
      <c r="IE48" s="385"/>
      <c r="IF48" s="385"/>
      <c r="IG48" s="385"/>
      <c r="IH48" s="385"/>
      <c r="II48" s="385"/>
      <c r="IJ48" s="385"/>
      <c r="IK48" s="385"/>
      <c r="IL48" s="385"/>
      <c r="IM48" s="385"/>
      <c r="IN48" s="385"/>
      <c r="IO48" s="385"/>
      <c r="IP48" s="385"/>
      <c r="IQ48" s="385"/>
      <c r="IR48" s="385"/>
      <c r="IS48" s="385"/>
      <c r="IT48" s="385"/>
      <c r="IU48" s="385"/>
      <c r="IV48" s="385"/>
      <c r="IW48" s="385"/>
      <c r="IX48" s="385"/>
      <c r="IY48" s="385"/>
      <c r="IZ48" s="385"/>
      <c r="JA48" s="385"/>
      <c r="JB48" s="385"/>
      <c r="JC48" s="385"/>
      <c r="JD48" s="385"/>
      <c r="JE48" s="385"/>
      <c r="JF48" s="385"/>
      <c r="JG48" s="385"/>
      <c r="JH48" s="385"/>
      <c r="JI48" s="385"/>
      <c r="JJ48" s="385"/>
      <c r="JK48" s="385"/>
      <c r="JL48" s="385"/>
      <c r="JM48" s="385"/>
      <c r="JN48" s="385"/>
      <c r="JO48" s="385"/>
      <c r="JP48" s="385"/>
      <c r="JQ48" s="385"/>
      <c r="JR48" s="385"/>
      <c r="JS48" s="385"/>
      <c r="JT48" s="385"/>
      <c r="JU48" s="385"/>
      <c r="JV48" s="385"/>
      <c r="JW48" s="385"/>
      <c r="JX48" s="385"/>
      <c r="JY48" s="385"/>
      <c r="JZ48" s="385"/>
      <c r="KA48" s="385"/>
      <c r="KB48" s="385"/>
      <c r="KC48" s="385"/>
      <c r="KD48" s="385"/>
      <c r="KE48" s="385"/>
      <c r="KF48" s="385"/>
      <c r="KG48" s="385"/>
      <c r="KH48" s="385"/>
      <c r="KI48" s="385"/>
      <c r="KJ48" s="385"/>
      <c r="KK48" s="385"/>
      <c r="KL48" s="385"/>
      <c r="KM48" s="385"/>
      <c r="KN48" s="385"/>
      <c r="KO48" s="385"/>
      <c r="KP48" s="385"/>
      <c r="KQ48" s="385"/>
      <c r="KR48" s="385"/>
      <c r="KS48" s="385"/>
      <c r="KT48" s="385"/>
      <c r="KU48" s="385"/>
      <c r="KV48" s="385"/>
    </row>
    <row r="49" spans="1:308">
      <c r="A49" s="861"/>
      <c r="B49" s="411"/>
      <c r="C49" s="411"/>
      <c r="D49" s="411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  <c r="Q49" s="412"/>
      <c r="R49" s="412"/>
      <c r="S49" s="412"/>
      <c r="T49" s="412"/>
      <c r="U49" s="412"/>
      <c r="V49" s="412"/>
      <c r="W49" s="412"/>
      <c r="X49" s="412"/>
      <c r="Y49" s="412"/>
      <c r="Z49" s="412"/>
      <c r="AA49" s="412"/>
      <c r="AB49" s="412"/>
      <c r="AC49" s="412"/>
      <c r="AD49" s="412"/>
      <c r="AE49" s="412"/>
      <c r="AF49" s="412"/>
      <c r="AG49" s="412"/>
      <c r="AH49" s="412"/>
      <c r="AI49" s="412"/>
      <c r="AJ49" s="412"/>
      <c r="AK49" s="412"/>
      <c r="AL49" s="385"/>
      <c r="AM49" s="385"/>
      <c r="AN49" s="385"/>
      <c r="AO49" s="385"/>
      <c r="AP49" s="385"/>
      <c r="AQ49" s="385"/>
      <c r="AR49" s="385"/>
      <c r="AS49" s="385"/>
      <c r="AT49" s="385"/>
      <c r="AU49" s="385"/>
      <c r="AV49" s="385"/>
      <c r="AW49" s="385"/>
      <c r="AX49" s="385"/>
      <c r="AY49" s="385"/>
      <c r="AZ49" s="385"/>
      <c r="BA49" s="385"/>
      <c r="BB49" s="385"/>
      <c r="BC49" s="385"/>
      <c r="BD49" s="385"/>
      <c r="BE49" s="385"/>
      <c r="BF49" s="385"/>
      <c r="BG49" s="385"/>
      <c r="BH49" s="385"/>
      <c r="BI49" s="385"/>
      <c r="BJ49" s="385"/>
      <c r="BK49" s="385"/>
      <c r="BL49" s="385"/>
      <c r="BM49" s="385"/>
      <c r="BN49" s="385"/>
      <c r="BO49" s="385"/>
      <c r="BP49" s="385"/>
      <c r="BQ49" s="385"/>
      <c r="BR49" s="385"/>
      <c r="BS49" s="385"/>
      <c r="BT49" s="385"/>
      <c r="BU49" s="385"/>
      <c r="BV49" s="385"/>
      <c r="BW49" s="385"/>
      <c r="BX49" s="385"/>
      <c r="BY49" s="385"/>
      <c r="BZ49" s="385"/>
      <c r="CA49" s="385"/>
      <c r="CB49" s="385"/>
      <c r="CC49" s="385"/>
      <c r="CD49" s="385"/>
      <c r="CE49" s="385"/>
      <c r="CF49" s="385"/>
      <c r="CG49" s="385"/>
      <c r="CH49" s="385"/>
      <c r="CI49" s="385"/>
      <c r="CJ49" s="385"/>
      <c r="CK49" s="385"/>
      <c r="CL49" s="385"/>
      <c r="CM49" s="385"/>
      <c r="CN49" s="385"/>
      <c r="CO49" s="385"/>
      <c r="CP49" s="385"/>
      <c r="CQ49" s="385"/>
      <c r="CR49" s="385"/>
      <c r="CS49" s="385"/>
      <c r="CT49" s="385"/>
      <c r="CU49" s="385"/>
      <c r="CV49" s="385"/>
      <c r="CW49" s="385"/>
      <c r="CX49" s="385"/>
      <c r="CY49" s="385"/>
      <c r="CZ49" s="385"/>
      <c r="DA49" s="385"/>
      <c r="DB49" s="385"/>
      <c r="DC49" s="385"/>
      <c r="DD49" s="385"/>
      <c r="DE49" s="385"/>
      <c r="DF49" s="385"/>
      <c r="DG49" s="385"/>
      <c r="DH49" s="385"/>
      <c r="DI49" s="385"/>
      <c r="DJ49" s="385"/>
      <c r="DK49" s="385"/>
      <c r="DL49" s="385"/>
      <c r="DM49" s="385"/>
      <c r="DN49" s="385"/>
      <c r="DO49" s="385"/>
      <c r="DP49" s="385"/>
      <c r="DQ49" s="385"/>
      <c r="DR49" s="385"/>
      <c r="DS49" s="385"/>
      <c r="DT49" s="385"/>
      <c r="DU49" s="385"/>
      <c r="DV49" s="385"/>
      <c r="DW49" s="385"/>
      <c r="DX49" s="385"/>
      <c r="DY49" s="385"/>
      <c r="DZ49" s="385"/>
      <c r="EA49" s="385"/>
      <c r="EB49" s="385"/>
      <c r="EC49" s="385"/>
      <c r="ED49" s="385"/>
      <c r="EE49" s="385"/>
      <c r="EF49" s="385"/>
      <c r="EG49" s="385"/>
      <c r="EH49" s="385"/>
      <c r="EI49" s="385"/>
      <c r="EJ49" s="385"/>
      <c r="EK49" s="385"/>
      <c r="EL49" s="385"/>
      <c r="EM49" s="385"/>
      <c r="EN49" s="385"/>
      <c r="EO49" s="385"/>
      <c r="EP49" s="385"/>
      <c r="EQ49" s="385"/>
      <c r="ER49" s="385"/>
      <c r="ES49" s="385"/>
      <c r="ET49" s="385"/>
      <c r="EU49" s="385"/>
      <c r="EV49" s="385"/>
      <c r="EW49" s="385"/>
      <c r="EX49" s="385"/>
      <c r="EY49" s="385"/>
      <c r="EZ49" s="385"/>
      <c r="FA49" s="385"/>
      <c r="FB49" s="385"/>
      <c r="FC49" s="385"/>
      <c r="FD49" s="385"/>
      <c r="FE49" s="385"/>
      <c r="FF49" s="385"/>
      <c r="FG49" s="385"/>
      <c r="FH49" s="385"/>
      <c r="FI49" s="385"/>
      <c r="FJ49" s="385"/>
      <c r="FK49" s="385"/>
      <c r="FL49" s="385"/>
      <c r="FM49" s="385"/>
      <c r="FN49" s="385"/>
      <c r="FO49" s="385"/>
      <c r="FP49" s="385"/>
      <c r="FQ49" s="385"/>
      <c r="FR49" s="385"/>
      <c r="FS49" s="385"/>
      <c r="FT49" s="385"/>
      <c r="FU49" s="385"/>
      <c r="FV49" s="385"/>
      <c r="FW49" s="385"/>
      <c r="FX49" s="385"/>
      <c r="FY49" s="385"/>
      <c r="FZ49" s="385"/>
      <c r="GA49" s="385"/>
      <c r="GB49" s="385"/>
      <c r="GC49" s="385"/>
      <c r="GD49" s="385"/>
      <c r="GE49" s="385"/>
      <c r="GF49" s="385"/>
      <c r="GG49" s="385"/>
      <c r="GH49" s="385"/>
      <c r="GI49" s="385"/>
      <c r="GJ49" s="385"/>
      <c r="GK49" s="385"/>
      <c r="GL49" s="385"/>
      <c r="GM49" s="385"/>
      <c r="GN49" s="385"/>
      <c r="GO49" s="385"/>
      <c r="GP49" s="385"/>
      <c r="GQ49" s="385"/>
      <c r="GR49" s="385"/>
      <c r="GS49" s="385"/>
      <c r="GT49" s="385"/>
      <c r="GU49" s="385"/>
      <c r="GV49" s="385"/>
      <c r="GW49" s="385"/>
      <c r="GX49" s="385"/>
      <c r="GY49" s="385"/>
      <c r="GZ49" s="385"/>
      <c r="HA49" s="385"/>
      <c r="HB49" s="385"/>
      <c r="HC49" s="385"/>
      <c r="HD49" s="385"/>
      <c r="HE49" s="385"/>
      <c r="HF49" s="385"/>
      <c r="HG49" s="385"/>
      <c r="HH49" s="385"/>
      <c r="HI49" s="385"/>
      <c r="HJ49" s="385"/>
      <c r="HK49" s="385"/>
      <c r="HL49" s="385"/>
      <c r="HM49" s="385"/>
      <c r="HN49" s="385"/>
      <c r="HO49" s="385"/>
      <c r="HP49" s="385"/>
      <c r="HQ49" s="385"/>
      <c r="HR49" s="385"/>
      <c r="HS49" s="385"/>
      <c r="HT49" s="385"/>
      <c r="HU49" s="385"/>
      <c r="HV49" s="385"/>
      <c r="HW49" s="385"/>
      <c r="HX49" s="385"/>
      <c r="HY49" s="385"/>
      <c r="HZ49" s="385"/>
      <c r="IA49" s="385"/>
      <c r="IB49" s="385"/>
      <c r="IC49" s="385"/>
      <c r="ID49" s="385"/>
      <c r="IE49" s="385"/>
      <c r="IF49" s="385"/>
      <c r="IG49" s="385"/>
      <c r="IH49" s="385"/>
      <c r="II49" s="385"/>
      <c r="IJ49" s="385"/>
      <c r="IK49" s="385"/>
      <c r="IL49" s="385"/>
      <c r="IM49" s="385"/>
      <c r="IN49" s="385"/>
      <c r="IO49" s="385"/>
      <c r="IP49" s="385"/>
      <c r="IQ49" s="385"/>
      <c r="IR49" s="385"/>
      <c r="IS49" s="385"/>
      <c r="IT49" s="385"/>
      <c r="IU49" s="385"/>
      <c r="IV49" s="385"/>
      <c r="IW49" s="385"/>
      <c r="IX49" s="385"/>
      <c r="IY49" s="385"/>
      <c r="IZ49" s="385"/>
      <c r="JA49" s="385"/>
      <c r="JB49" s="385"/>
      <c r="JC49" s="385"/>
      <c r="JD49" s="385"/>
      <c r="JE49" s="385"/>
      <c r="JF49" s="385"/>
      <c r="JG49" s="385"/>
      <c r="JH49" s="385"/>
      <c r="JI49" s="385"/>
      <c r="JJ49" s="385"/>
      <c r="JK49" s="385"/>
      <c r="JL49" s="385"/>
      <c r="JM49" s="385"/>
      <c r="JN49" s="385"/>
      <c r="JO49" s="385"/>
      <c r="JP49" s="385"/>
      <c r="JQ49" s="385"/>
      <c r="JR49" s="385"/>
      <c r="JS49" s="385"/>
      <c r="JT49" s="385"/>
      <c r="JU49" s="385"/>
      <c r="JV49" s="385"/>
      <c r="JW49" s="385"/>
      <c r="JX49" s="385"/>
      <c r="JY49" s="385"/>
      <c r="JZ49" s="385"/>
      <c r="KA49" s="385"/>
      <c r="KB49" s="385"/>
      <c r="KC49" s="385"/>
      <c r="KD49" s="385"/>
      <c r="KE49" s="385"/>
      <c r="KF49" s="385"/>
      <c r="KG49" s="385"/>
      <c r="KH49" s="385"/>
      <c r="KI49" s="385"/>
      <c r="KJ49" s="385"/>
      <c r="KK49" s="385"/>
      <c r="KL49" s="385"/>
      <c r="KM49" s="385"/>
      <c r="KN49" s="385"/>
      <c r="KO49" s="385"/>
      <c r="KP49" s="385"/>
      <c r="KQ49" s="385"/>
      <c r="KR49" s="385"/>
      <c r="KS49" s="385"/>
      <c r="KT49" s="385"/>
      <c r="KU49" s="385"/>
      <c r="KV49" s="385"/>
    </row>
    <row r="50" spans="1:308">
      <c r="A50" s="861"/>
      <c r="B50" s="411"/>
      <c r="C50" s="411"/>
      <c r="D50" s="411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385"/>
      <c r="AM50" s="385"/>
      <c r="AN50" s="385"/>
      <c r="AO50" s="385"/>
      <c r="AP50" s="385"/>
      <c r="AQ50" s="385"/>
      <c r="AR50" s="385"/>
      <c r="AS50" s="385"/>
      <c r="AT50" s="385"/>
      <c r="AU50" s="385"/>
      <c r="AV50" s="385"/>
      <c r="AW50" s="385"/>
      <c r="AX50" s="385"/>
      <c r="AY50" s="385"/>
      <c r="AZ50" s="385"/>
      <c r="BA50" s="385"/>
      <c r="BB50" s="385"/>
      <c r="BC50" s="385"/>
      <c r="BD50" s="385"/>
      <c r="BE50" s="385"/>
      <c r="BF50" s="385"/>
      <c r="BG50" s="385"/>
      <c r="BH50" s="385"/>
      <c r="BI50" s="385"/>
      <c r="BJ50" s="385"/>
      <c r="BK50" s="385"/>
      <c r="BL50" s="385"/>
      <c r="BM50" s="385"/>
      <c r="BN50" s="385"/>
      <c r="BO50" s="385"/>
      <c r="BP50" s="385"/>
      <c r="BQ50" s="385"/>
      <c r="BR50" s="385"/>
      <c r="BS50" s="385"/>
      <c r="BT50" s="385"/>
      <c r="BU50" s="385"/>
      <c r="BV50" s="385"/>
      <c r="BW50" s="385"/>
      <c r="BX50" s="385"/>
      <c r="BY50" s="385"/>
      <c r="BZ50" s="385"/>
      <c r="CA50" s="385"/>
      <c r="CB50" s="385"/>
      <c r="CC50" s="385"/>
      <c r="CD50" s="385"/>
      <c r="CE50" s="385"/>
      <c r="CF50" s="385"/>
      <c r="CG50" s="385"/>
      <c r="CH50" s="385"/>
      <c r="CI50" s="385"/>
      <c r="CJ50" s="385"/>
      <c r="CK50" s="385"/>
      <c r="CL50" s="385"/>
      <c r="CM50" s="385"/>
      <c r="CN50" s="385"/>
      <c r="CO50" s="385"/>
      <c r="CP50" s="385"/>
      <c r="CQ50" s="385"/>
      <c r="CR50" s="385"/>
      <c r="CS50" s="385"/>
      <c r="CT50" s="385"/>
      <c r="CU50" s="385"/>
      <c r="CV50" s="385"/>
      <c r="CW50" s="385"/>
      <c r="CX50" s="385"/>
      <c r="CY50" s="385"/>
      <c r="CZ50" s="385"/>
      <c r="DA50" s="385"/>
      <c r="DB50" s="385"/>
      <c r="DC50" s="385"/>
      <c r="DD50" s="385"/>
      <c r="DE50" s="385"/>
      <c r="DF50" s="385"/>
      <c r="DG50" s="385"/>
      <c r="DH50" s="385"/>
      <c r="DI50" s="385"/>
      <c r="DJ50" s="385"/>
      <c r="DK50" s="385"/>
      <c r="DL50" s="385"/>
      <c r="DM50" s="385"/>
      <c r="DN50" s="385"/>
      <c r="DO50" s="385"/>
      <c r="DP50" s="385"/>
      <c r="DQ50" s="385"/>
      <c r="DR50" s="385"/>
      <c r="DS50" s="385"/>
      <c r="DT50" s="385"/>
      <c r="DU50" s="385"/>
      <c r="DV50" s="385"/>
      <c r="DW50" s="385"/>
      <c r="DX50" s="385"/>
      <c r="DY50" s="385"/>
      <c r="DZ50" s="385"/>
      <c r="EA50" s="385"/>
      <c r="EB50" s="385"/>
      <c r="EC50" s="385"/>
      <c r="ED50" s="385"/>
      <c r="EE50" s="385"/>
      <c r="EF50" s="385"/>
      <c r="EG50" s="385"/>
      <c r="EH50" s="385"/>
      <c r="EI50" s="385"/>
      <c r="EJ50" s="385"/>
      <c r="EK50" s="385"/>
      <c r="EL50" s="385"/>
      <c r="EM50" s="385"/>
      <c r="EN50" s="385"/>
      <c r="EO50" s="385"/>
      <c r="EP50" s="385"/>
      <c r="EQ50" s="385"/>
      <c r="ER50" s="385"/>
      <c r="ES50" s="385"/>
      <c r="ET50" s="385"/>
      <c r="EU50" s="385"/>
      <c r="EV50" s="385"/>
      <c r="EW50" s="385"/>
      <c r="EX50" s="385"/>
      <c r="EY50" s="385"/>
      <c r="EZ50" s="385"/>
      <c r="FA50" s="385"/>
      <c r="FB50" s="385"/>
      <c r="FC50" s="385"/>
      <c r="FD50" s="385"/>
      <c r="FE50" s="385"/>
      <c r="FF50" s="385"/>
      <c r="FG50" s="385"/>
      <c r="FH50" s="385"/>
      <c r="FI50" s="385"/>
      <c r="FJ50" s="385"/>
      <c r="FK50" s="385"/>
      <c r="FL50" s="385"/>
      <c r="FM50" s="385"/>
      <c r="FN50" s="385"/>
      <c r="FO50" s="385"/>
      <c r="FP50" s="385"/>
      <c r="FQ50" s="385"/>
      <c r="FR50" s="385"/>
      <c r="FS50" s="385"/>
      <c r="FT50" s="385"/>
      <c r="FU50" s="385"/>
      <c r="FV50" s="385"/>
      <c r="FW50" s="385"/>
      <c r="FX50" s="385"/>
      <c r="FY50" s="385"/>
      <c r="FZ50" s="385"/>
      <c r="GA50" s="385"/>
      <c r="GB50" s="385"/>
      <c r="GC50" s="385"/>
      <c r="GD50" s="385"/>
      <c r="GE50" s="385"/>
      <c r="GF50" s="385"/>
      <c r="GG50" s="385"/>
      <c r="GH50" s="385"/>
      <c r="GI50" s="385"/>
      <c r="GJ50" s="385"/>
      <c r="GK50" s="385"/>
      <c r="GL50" s="385"/>
      <c r="GM50" s="385"/>
      <c r="GN50" s="385"/>
      <c r="GO50" s="385"/>
      <c r="GP50" s="385"/>
      <c r="GQ50" s="385"/>
      <c r="GR50" s="385"/>
      <c r="GS50" s="385"/>
      <c r="GT50" s="385"/>
      <c r="GU50" s="385"/>
      <c r="GV50" s="385"/>
      <c r="GW50" s="385"/>
      <c r="GX50" s="385"/>
      <c r="GY50" s="385"/>
      <c r="GZ50" s="385"/>
      <c r="HA50" s="385"/>
      <c r="HB50" s="385"/>
      <c r="HC50" s="385"/>
      <c r="HD50" s="385"/>
      <c r="HE50" s="385"/>
      <c r="HF50" s="385"/>
      <c r="HG50" s="385"/>
      <c r="HH50" s="385"/>
      <c r="HI50" s="385"/>
      <c r="HJ50" s="385"/>
      <c r="HK50" s="385"/>
      <c r="HL50" s="385"/>
      <c r="HM50" s="385"/>
      <c r="HN50" s="385"/>
      <c r="HO50" s="385"/>
      <c r="HP50" s="385"/>
      <c r="HQ50" s="385"/>
      <c r="HR50" s="385"/>
      <c r="HS50" s="385"/>
      <c r="HT50" s="385"/>
      <c r="HU50" s="385"/>
      <c r="HV50" s="385"/>
      <c r="HW50" s="385"/>
      <c r="HX50" s="385"/>
      <c r="HY50" s="385"/>
      <c r="HZ50" s="385"/>
      <c r="IA50" s="385"/>
      <c r="IB50" s="385"/>
      <c r="IC50" s="385"/>
      <c r="ID50" s="385"/>
      <c r="IE50" s="385"/>
      <c r="IF50" s="385"/>
      <c r="IG50" s="385"/>
      <c r="IH50" s="385"/>
      <c r="II50" s="385"/>
      <c r="IJ50" s="385"/>
      <c r="IK50" s="385"/>
      <c r="IL50" s="385"/>
      <c r="IM50" s="385"/>
      <c r="IN50" s="385"/>
      <c r="IO50" s="385"/>
      <c r="IP50" s="385"/>
      <c r="IQ50" s="385"/>
      <c r="IR50" s="385"/>
      <c r="IS50" s="385"/>
      <c r="IT50" s="385"/>
      <c r="IU50" s="385"/>
      <c r="IV50" s="385"/>
      <c r="IW50" s="385"/>
      <c r="IX50" s="385"/>
      <c r="IY50" s="385"/>
      <c r="IZ50" s="385"/>
      <c r="JA50" s="385"/>
      <c r="JB50" s="385"/>
      <c r="JC50" s="385"/>
      <c r="JD50" s="385"/>
      <c r="JE50" s="385"/>
      <c r="JF50" s="385"/>
      <c r="JG50" s="385"/>
      <c r="JH50" s="385"/>
      <c r="JI50" s="385"/>
      <c r="JJ50" s="385"/>
      <c r="JK50" s="385"/>
      <c r="JL50" s="385"/>
      <c r="JM50" s="385"/>
      <c r="JN50" s="385"/>
      <c r="JO50" s="385"/>
      <c r="JP50" s="385"/>
      <c r="JQ50" s="385"/>
      <c r="JR50" s="385"/>
      <c r="JS50" s="385"/>
      <c r="JT50" s="385"/>
      <c r="JU50" s="385"/>
      <c r="JV50" s="385"/>
      <c r="JW50" s="385"/>
      <c r="JX50" s="385"/>
      <c r="JY50" s="385"/>
      <c r="JZ50" s="385"/>
      <c r="KA50" s="385"/>
      <c r="KB50" s="385"/>
      <c r="KC50" s="385"/>
      <c r="KD50" s="385"/>
      <c r="KE50" s="385"/>
      <c r="KF50" s="385"/>
      <c r="KG50" s="385"/>
      <c r="KH50" s="385"/>
      <c r="KI50" s="385"/>
      <c r="KJ50" s="385"/>
      <c r="KK50" s="385"/>
      <c r="KL50" s="385"/>
      <c r="KM50" s="385"/>
      <c r="KN50" s="385"/>
      <c r="KO50" s="385"/>
      <c r="KP50" s="385"/>
      <c r="KQ50" s="385"/>
      <c r="KR50" s="385"/>
      <c r="KS50" s="385"/>
      <c r="KT50" s="385"/>
      <c r="KU50" s="385"/>
      <c r="KV50" s="385"/>
    </row>
    <row r="51" spans="1:308">
      <c r="A51" s="861"/>
      <c r="B51" s="411"/>
      <c r="C51" s="411"/>
      <c r="D51" s="411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  <c r="Q51" s="412"/>
      <c r="R51" s="412"/>
      <c r="S51" s="412"/>
      <c r="T51" s="412"/>
      <c r="U51" s="412"/>
      <c r="V51" s="412"/>
      <c r="W51" s="412"/>
      <c r="X51" s="412"/>
      <c r="Y51" s="412"/>
      <c r="Z51" s="412"/>
      <c r="AA51" s="412"/>
      <c r="AB51" s="412"/>
      <c r="AC51" s="412"/>
      <c r="AD51" s="412"/>
      <c r="AE51" s="412"/>
      <c r="AF51" s="412"/>
      <c r="AG51" s="412"/>
      <c r="AH51" s="412"/>
      <c r="AI51" s="412"/>
      <c r="AJ51" s="412"/>
      <c r="AK51" s="412"/>
      <c r="AL51" s="385"/>
      <c r="AM51" s="385"/>
      <c r="AN51" s="385"/>
      <c r="AO51" s="385"/>
      <c r="AP51" s="385"/>
      <c r="AQ51" s="385"/>
      <c r="AR51" s="385"/>
      <c r="AS51" s="385"/>
      <c r="AT51" s="385"/>
      <c r="AU51" s="385"/>
      <c r="AV51" s="385"/>
      <c r="AW51" s="385"/>
      <c r="AX51" s="385"/>
      <c r="AY51" s="385"/>
      <c r="AZ51" s="385"/>
      <c r="BA51" s="385"/>
      <c r="BB51" s="385"/>
      <c r="BC51" s="385"/>
      <c r="BD51" s="385"/>
      <c r="BE51" s="385"/>
      <c r="BF51" s="385"/>
      <c r="BG51" s="385"/>
      <c r="BH51" s="385"/>
      <c r="BI51" s="385"/>
      <c r="BJ51" s="385"/>
      <c r="BK51" s="385"/>
      <c r="BL51" s="385"/>
      <c r="BM51" s="385"/>
      <c r="BN51" s="385"/>
      <c r="BO51" s="385"/>
      <c r="BP51" s="385"/>
      <c r="BQ51" s="385"/>
      <c r="BR51" s="385"/>
      <c r="BS51" s="385"/>
      <c r="BT51" s="385"/>
      <c r="BU51" s="385"/>
      <c r="BV51" s="385"/>
      <c r="BW51" s="385"/>
      <c r="BX51" s="385"/>
      <c r="BY51" s="385"/>
      <c r="BZ51" s="385"/>
      <c r="CA51" s="385"/>
      <c r="CB51" s="385"/>
      <c r="CC51" s="385"/>
      <c r="CD51" s="385"/>
      <c r="CE51" s="385"/>
      <c r="CF51" s="385"/>
      <c r="CG51" s="385"/>
      <c r="CH51" s="385"/>
      <c r="CI51" s="385"/>
      <c r="CJ51" s="385"/>
      <c r="CK51" s="385"/>
      <c r="CL51" s="385"/>
      <c r="CM51" s="385"/>
      <c r="CN51" s="385"/>
      <c r="CO51" s="385"/>
      <c r="CP51" s="385"/>
      <c r="CQ51" s="385"/>
      <c r="CR51" s="385"/>
      <c r="CS51" s="385"/>
      <c r="CT51" s="385"/>
      <c r="CU51" s="385"/>
      <c r="CV51" s="385"/>
      <c r="CW51" s="385"/>
      <c r="CX51" s="385"/>
      <c r="CY51" s="385"/>
      <c r="CZ51" s="385"/>
      <c r="DA51" s="385"/>
      <c r="DB51" s="385"/>
      <c r="DC51" s="385"/>
      <c r="DD51" s="385"/>
      <c r="DE51" s="385"/>
      <c r="DF51" s="385"/>
      <c r="DG51" s="385"/>
      <c r="DH51" s="385"/>
      <c r="DI51" s="385"/>
      <c r="DJ51" s="385"/>
      <c r="DK51" s="385"/>
      <c r="DL51" s="385"/>
      <c r="DM51" s="385"/>
      <c r="DN51" s="385"/>
      <c r="DO51" s="385"/>
      <c r="DP51" s="385"/>
      <c r="DQ51" s="385"/>
      <c r="DR51" s="385"/>
      <c r="DS51" s="385"/>
      <c r="DT51" s="385"/>
      <c r="DU51" s="385"/>
      <c r="DV51" s="385"/>
      <c r="DW51" s="385"/>
      <c r="DX51" s="385"/>
      <c r="DY51" s="385"/>
      <c r="DZ51" s="385"/>
      <c r="EA51" s="385"/>
      <c r="EB51" s="385"/>
      <c r="EC51" s="385"/>
      <c r="ED51" s="385"/>
      <c r="EE51" s="385"/>
      <c r="EF51" s="385"/>
      <c r="EG51" s="385"/>
      <c r="EH51" s="385"/>
      <c r="EI51" s="385"/>
      <c r="EJ51" s="385"/>
      <c r="EK51" s="385"/>
      <c r="EL51" s="385"/>
      <c r="EM51" s="385"/>
      <c r="EN51" s="385"/>
      <c r="EO51" s="385"/>
      <c r="EP51" s="385"/>
      <c r="EQ51" s="385"/>
      <c r="ER51" s="385"/>
      <c r="ES51" s="385"/>
      <c r="ET51" s="385"/>
      <c r="EU51" s="385"/>
      <c r="EV51" s="385"/>
      <c r="EW51" s="385"/>
      <c r="EX51" s="385"/>
      <c r="EY51" s="385"/>
      <c r="EZ51" s="385"/>
      <c r="FA51" s="385"/>
      <c r="FB51" s="385"/>
      <c r="FC51" s="385"/>
      <c r="FD51" s="385"/>
      <c r="FE51" s="385"/>
      <c r="FF51" s="385"/>
      <c r="FG51" s="385"/>
      <c r="FH51" s="385"/>
      <c r="FI51" s="385"/>
      <c r="FJ51" s="385"/>
      <c r="FK51" s="385"/>
      <c r="FL51" s="385"/>
      <c r="FM51" s="385"/>
      <c r="FN51" s="385"/>
      <c r="FO51" s="385"/>
      <c r="FP51" s="385"/>
      <c r="FQ51" s="385"/>
      <c r="FR51" s="385"/>
      <c r="FS51" s="385"/>
      <c r="FT51" s="385"/>
      <c r="FU51" s="385"/>
      <c r="FV51" s="385"/>
      <c r="FW51" s="385"/>
      <c r="FX51" s="385"/>
      <c r="FY51" s="385"/>
      <c r="FZ51" s="385"/>
      <c r="GA51" s="385"/>
      <c r="GB51" s="385"/>
      <c r="GC51" s="385"/>
      <c r="GD51" s="385"/>
      <c r="GE51" s="385"/>
      <c r="GF51" s="385"/>
      <c r="GG51" s="385"/>
      <c r="GH51" s="385"/>
      <c r="GI51" s="385"/>
      <c r="GJ51" s="385"/>
      <c r="GK51" s="385"/>
      <c r="GL51" s="385"/>
      <c r="GM51" s="385"/>
      <c r="GN51" s="385"/>
      <c r="GO51" s="385"/>
      <c r="GP51" s="385"/>
      <c r="GQ51" s="385"/>
      <c r="GR51" s="385"/>
      <c r="GS51" s="385"/>
      <c r="GT51" s="385"/>
      <c r="GU51" s="385"/>
      <c r="GV51" s="385"/>
      <c r="GW51" s="385"/>
      <c r="GX51" s="385"/>
      <c r="GY51" s="385"/>
      <c r="GZ51" s="385"/>
      <c r="HA51" s="385"/>
      <c r="HB51" s="385"/>
      <c r="HC51" s="385"/>
      <c r="HD51" s="385"/>
      <c r="HE51" s="385"/>
      <c r="HF51" s="385"/>
      <c r="HG51" s="385"/>
      <c r="HH51" s="385"/>
      <c r="HI51" s="385"/>
      <c r="HJ51" s="385"/>
      <c r="HK51" s="385"/>
      <c r="HL51" s="385"/>
      <c r="HM51" s="385"/>
      <c r="HN51" s="385"/>
      <c r="HO51" s="385"/>
      <c r="HP51" s="385"/>
      <c r="HQ51" s="385"/>
      <c r="HR51" s="385"/>
      <c r="HS51" s="385"/>
      <c r="HT51" s="385"/>
      <c r="HU51" s="385"/>
      <c r="HV51" s="385"/>
      <c r="HW51" s="385"/>
      <c r="HX51" s="385"/>
      <c r="HY51" s="385"/>
      <c r="HZ51" s="385"/>
      <c r="IA51" s="385"/>
      <c r="IB51" s="385"/>
      <c r="IC51" s="385"/>
      <c r="ID51" s="385"/>
      <c r="IE51" s="385"/>
      <c r="IF51" s="385"/>
      <c r="IG51" s="385"/>
      <c r="IH51" s="385"/>
      <c r="II51" s="385"/>
      <c r="IJ51" s="385"/>
      <c r="IK51" s="385"/>
      <c r="IL51" s="385"/>
      <c r="IM51" s="385"/>
      <c r="IN51" s="385"/>
      <c r="IO51" s="385"/>
      <c r="IP51" s="385"/>
      <c r="IQ51" s="385"/>
      <c r="IR51" s="385"/>
      <c r="IS51" s="385"/>
      <c r="IT51" s="385"/>
      <c r="IU51" s="385"/>
      <c r="IV51" s="385"/>
      <c r="IW51" s="385"/>
      <c r="IX51" s="385"/>
      <c r="IY51" s="385"/>
      <c r="IZ51" s="385"/>
      <c r="JA51" s="385"/>
      <c r="JB51" s="385"/>
      <c r="JC51" s="385"/>
      <c r="JD51" s="385"/>
      <c r="JE51" s="385"/>
      <c r="JF51" s="385"/>
      <c r="JG51" s="385"/>
      <c r="JH51" s="385"/>
      <c r="JI51" s="385"/>
      <c r="JJ51" s="385"/>
      <c r="JK51" s="385"/>
      <c r="JL51" s="385"/>
      <c r="JM51" s="385"/>
      <c r="JN51" s="385"/>
      <c r="JO51" s="385"/>
      <c r="JP51" s="385"/>
      <c r="JQ51" s="385"/>
      <c r="JR51" s="385"/>
      <c r="JS51" s="385"/>
      <c r="JT51" s="385"/>
      <c r="JU51" s="385"/>
      <c r="JV51" s="385"/>
      <c r="JW51" s="385"/>
      <c r="JX51" s="385"/>
      <c r="JY51" s="385"/>
      <c r="JZ51" s="385"/>
      <c r="KA51" s="385"/>
      <c r="KB51" s="385"/>
      <c r="KC51" s="385"/>
      <c r="KD51" s="385"/>
      <c r="KE51" s="385"/>
      <c r="KF51" s="385"/>
      <c r="KG51" s="385"/>
      <c r="KH51" s="385"/>
      <c r="KI51" s="385"/>
      <c r="KJ51" s="385"/>
      <c r="KK51" s="385"/>
      <c r="KL51" s="385"/>
      <c r="KM51" s="385"/>
      <c r="KN51" s="385"/>
      <c r="KO51" s="385"/>
      <c r="KP51" s="385"/>
      <c r="KQ51" s="385"/>
      <c r="KR51" s="385"/>
      <c r="KS51" s="385"/>
      <c r="KT51" s="385"/>
      <c r="KU51" s="385"/>
      <c r="KV51" s="385"/>
    </row>
    <row r="52" spans="1:308">
      <c r="A52" s="861"/>
      <c r="B52" s="411"/>
      <c r="C52" s="411"/>
      <c r="D52" s="411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V52" s="412"/>
      <c r="W52" s="412"/>
      <c r="X52" s="412"/>
      <c r="Y52" s="412"/>
      <c r="Z52" s="412"/>
      <c r="AA52" s="412"/>
      <c r="AB52" s="412"/>
      <c r="AC52" s="412"/>
      <c r="AD52" s="412"/>
      <c r="AE52" s="412"/>
      <c r="AF52" s="412"/>
      <c r="AG52" s="412"/>
      <c r="AH52" s="412"/>
      <c r="AI52" s="412"/>
      <c r="AJ52" s="412"/>
      <c r="AK52" s="412"/>
      <c r="AL52" s="385"/>
      <c r="AM52" s="385"/>
      <c r="AN52" s="385"/>
      <c r="AO52" s="385"/>
      <c r="AP52" s="385"/>
      <c r="AQ52" s="385"/>
      <c r="AR52" s="385"/>
      <c r="AS52" s="385"/>
      <c r="AT52" s="385"/>
      <c r="AU52" s="385"/>
      <c r="AV52" s="385"/>
      <c r="AW52" s="385"/>
      <c r="AX52" s="385"/>
      <c r="AY52" s="385"/>
      <c r="AZ52" s="385"/>
      <c r="BA52" s="385"/>
      <c r="BB52" s="385"/>
      <c r="BC52" s="385"/>
      <c r="BD52" s="385"/>
      <c r="BE52" s="385"/>
      <c r="BF52" s="385"/>
      <c r="BG52" s="385"/>
      <c r="BH52" s="385"/>
      <c r="BI52" s="385"/>
      <c r="BJ52" s="385"/>
      <c r="BK52" s="385"/>
      <c r="BL52" s="385"/>
      <c r="BM52" s="385"/>
      <c r="BN52" s="385"/>
      <c r="BO52" s="385"/>
      <c r="BP52" s="385"/>
      <c r="BQ52" s="385"/>
      <c r="BR52" s="385"/>
      <c r="BS52" s="385"/>
      <c r="BT52" s="385"/>
      <c r="BU52" s="385"/>
      <c r="BV52" s="385"/>
      <c r="BW52" s="385"/>
      <c r="BX52" s="385"/>
      <c r="BY52" s="385"/>
      <c r="BZ52" s="385"/>
      <c r="CA52" s="385"/>
      <c r="CB52" s="385"/>
      <c r="CC52" s="385"/>
      <c r="CD52" s="385"/>
      <c r="CE52" s="385"/>
      <c r="CF52" s="385"/>
      <c r="CG52" s="385"/>
      <c r="CH52" s="385"/>
      <c r="CI52" s="385"/>
      <c r="CJ52" s="385"/>
      <c r="CK52" s="385"/>
      <c r="CL52" s="385"/>
      <c r="CM52" s="385"/>
      <c r="CN52" s="385"/>
      <c r="CO52" s="385"/>
      <c r="CP52" s="385"/>
      <c r="CQ52" s="385"/>
      <c r="CR52" s="385"/>
      <c r="CS52" s="385"/>
      <c r="CT52" s="385"/>
      <c r="CU52" s="385"/>
      <c r="CV52" s="385"/>
      <c r="CW52" s="385"/>
      <c r="CX52" s="385"/>
      <c r="CY52" s="385"/>
      <c r="CZ52" s="385"/>
      <c r="DA52" s="385"/>
      <c r="DB52" s="385"/>
      <c r="DC52" s="385"/>
      <c r="DD52" s="385"/>
      <c r="DE52" s="385"/>
      <c r="DF52" s="385"/>
      <c r="DG52" s="385"/>
      <c r="DH52" s="385"/>
      <c r="DI52" s="385"/>
      <c r="DJ52" s="385"/>
      <c r="DK52" s="385"/>
      <c r="DL52" s="385"/>
      <c r="DM52" s="385"/>
      <c r="DN52" s="385"/>
      <c r="DO52" s="385"/>
      <c r="DP52" s="385"/>
      <c r="DQ52" s="385"/>
      <c r="DR52" s="385"/>
      <c r="DS52" s="385"/>
      <c r="DT52" s="385"/>
      <c r="DU52" s="385"/>
      <c r="DV52" s="385"/>
      <c r="DW52" s="385"/>
      <c r="DX52" s="385"/>
      <c r="DY52" s="385"/>
      <c r="DZ52" s="385"/>
      <c r="EA52" s="385"/>
      <c r="EB52" s="385"/>
      <c r="EC52" s="385"/>
      <c r="ED52" s="385"/>
      <c r="EE52" s="385"/>
      <c r="EF52" s="385"/>
      <c r="EG52" s="385"/>
      <c r="EH52" s="385"/>
      <c r="EI52" s="385"/>
      <c r="EJ52" s="385"/>
      <c r="EK52" s="385"/>
      <c r="EL52" s="385"/>
      <c r="EM52" s="385"/>
      <c r="EN52" s="385"/>
      <c r="EO52" s="385"/>
      <c r="EP52" s="385"/>
      <c r="EQ52" s="385"/>
      <c r="ER52" s="385"/>
      <c r="ES52" s="385"/>
      <c r="ET52" s="385"/>
      <c r="EU52" s="385"/>
      <c r="EV52" s="385"/>
      <c r="EW52" s="385"/>
      <c r="EX52" s="385"/>
      <c r="EY52" s="385"/>
      <c r="EZ52" s="385"/>
      <c r="FA52" s="385"/>
      <c r="FB52" s="385"/>
      <c r="FC52" s="385"/>
      <c r="FD52" s="385"/>
      <c r="FE52" s="385"/>
      <c r="FF52" s="385"/>
      <c r="FG52" s="385"/>
      <c r="FH52" s="385"/>
      <c r="FI52" s="385"/>
      <c r="FJ52" s="385"/>
      <c r="FK52" s="385"/>
      <c r="FL52" s="385"/>
      <c r="FM52" s="385"/>
      <c r="FN52" s="385"/>
      <c r="FO52" s="385"/>
      <c r="FP52" s="385"/>
      <c r="FQ52" s="385"/>
      <c r="FR52" s="385"/>
      <c r="FS52" s="385"/>
      <c r="FT52" s="385"/>
      <c r="FU52" s="385"/>
      <c r="FV52" s="385"/>
      <c r="FW52" s="385"/>
      <c r="FX52" s="385"/>
      <c r="FY52" s="385"/>
      <c r="FZ52" s="385"/>
      <c r="GA52" s="385"/>
      <c r="GB52" s="385"/>
      <c r="GC52" s="385"/>
      <c r="GD52" s="385"/>
      <c r="GE52" s="385"/>
      <c r="GF52" s="385"/>
      <c r="GG52" s="385"/>
      <c r="GH52" s="385"/>
      <c r="GI52" s="385"/>
      <c r="GJ52" s="385"/>
      <c r="GK52" s="385"/>
      <c r="GL52" s="385"/>
      <c r="GM52" s="385"/>
      <c r="GN52" s="385"/>
      <c r="GO52" s="385"/>
      <c r="GP52" s="385"/>
      <c r="GQ52" s="385"/>
      <c r="GR52" s="385"/>
      <c r="GS52" s="385"/>
      <c r="GT52" s="385"/>
      <c r="GU52" s="385"/>
      <c r="GV52" s="385"/>
      <c r="GW52" s="385"/>
      <c r="GX52" s="385"/>
      <c r="GY52" s="385"/>
      <c r="GZ52" s="385"/>
      <c r="HA52" s="385"/>
      <c r="HB52" s="385"/>
      <c r="HC52" s="385"/>
      <c r="HD52" s="385"/>
      <c r="HE52" s="385"/>
      <c r="HF52" s="385"/>
      <c r="HG52" s="385"/>
      <c r="HH52" s="385"/>
      <c r="HI52" s="385"/>
      <c r="HJ52" s="385"/>
      <c r="HK52" s="385"/>
      <c r="HL52" s="385"/>
      <c r="HM52" s="385"/>
      <c r="HN52" s="385"/>
      <c r="HO52" s="385"/>
      <c r="HP52" s="385"/>
      <c r="HQ52" s="385"/>
      <c r="HR52" s="385"/>
      <c r="HS52" s="385"/>
      <c r="HT52" s="385"/>
      <c r="HU52" s="385"/>
      <c r="HV52" s="385"/>
      <c r="HW52" s="385"/>
      <c r="HX52" s="385"/>
      <c r="HY52" s="385"/>
      <c r="HZ52" s="385"/>
      <c r="IA52" s="385"/>
      <c r="IB52" s="385"/>
      <c r="IC52" s="385"/>
      <c r="ID52" s="385"/>
      <c r="IE52" s="385"/>
      <c r="IF52" s="385"/>
      <c r="IG52" s="385"/>
      <c r="IH52" s="385"/>
      <c r="II52" s="385"/>
      <c r="IJ52" s="385"/>
      <c r="IK52" s="385"/>
      <c r="IL52" s="385"/>
      <c r="IM52" s="385"/>
      <c r="IN52" s="385"/>
      <c r="IO52" s="385"/>
      <c r="IP52" s="385"/>
      <c r="IQ52" s="385"/>
      <c r="IR52" s="385"/>
      <c r="IS52" s="385"/>
      <c r="IT52" s="385"/>
      <c r="IU52" s="385"/>
      <c r="IV52" s="385"/>
      <c r="IW52" s="385"/>
      <c r="IX52" s="385"/>
      <c r="IY52" s="385"/>
      <c r="IZ52" s="385"/>
      <c r="JA52" s="385"/>
      <c r="JB52" s="385"/>
      <c r="JC52" s="385"/>
      <c r="JD52" s="385"/>
      <c r="JE52" s="385"/>
      <c r="JF52" s="385"/>
      <c r="JG52" s="385"/>
      <c r="JH52" s="385"/>
      <c r="JI52" s="385"/>
      <c r="JJ52" s="385"/>
      <c r="JK52" s="385"/>
      <c r="JL52" s="385"/>
      <c r="JM52" s="385"/>
      <c r="JN52" s="385"/>
      <c r="JO52" s="385"/>
      <c r="JP52" s="385"/>
      <c r="JQ52" s="385"/>
      <c r="JR52" s="385"/>
      <c r="JS52" s="385"/>
      <c r="JT52" s="385"/>
      <c r="JU52" s="385"/>
      <c r="JV52" s="385"/>
      <c r="JW52" s="385"/>
      <c r="JX52" s="385"/>
      <c r="JY52" s="385"/>
      <c r="JZ52" s="385"/>
      <c r="KA52" s="385"/>
      <c r="KB52" s="385"/>
      <c r="KC52" s="385"/>
      <c r="KD52" s="385"/>
      <c r="KE52" s="385"/>
      <c r="KF52" s="385"/>
      <c r="KG52" s="385"/>
      <c r="KH52" s="385"/>
      <c r="KI52" s="385"/>
      <c r="KJ52" s="385"/>
      <c r="KK52" s="385"/>
      <c r="KL52" s="385"/>
      <c r="KM52" s="385"/>
      <c r="KN52" s="385"/>
      <c r="KO52" s="385"/>
      <c r="KP52" s="385"/>
      <c r="KQ52" s="385"/>
      <c r="KR52" s="385"/>
      <c r="KS52" s="385"/>
      <c r="KT52" s="385"/>
      <c r="KU52" s="385"/>
      <c r="KV52" s="385"/>
    </row>
    <row r="53" spans="1:308">
      <c r="A53" s="861"/>
      <c r="B53" s="411"/>
      <c r="C53" s="411"/>
      <c r="D53" s="411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  <c r="Q53" s="412"/>
      <c r="R53" s="412"/>
      <c r="S53" s="412"/>
      <c r="T53" s="412"/>
      <c r="U53" s="412"/>
      <c r="V53" s="412"/>
      <c r="W53" s="412"/>
      <c r="X53" s="412"/>
      <c r="Y53" s="412"/>
      <c r="Z53" s="412"/>
      <c r="AA53" s="412"/>
      <c r="AB53" s="412"/>
      <c r="AC53" s="412"/>
      <c r="AD53" s="412"/>
      <c r="AE53" s="412"/>
      <c r="AF53" s="412"/>
      <c r="AG53" s="412"/>
      <c r="AH53" s="412"/>
      <c r="AI53" s="412"/>
      <c r="AJ53" s="412"/>
      <c r="AK53" s="412"/>
      <c r="AL53" s="385"/>
      <c r="AM53" s="385"/>
      <c r="AN53" s="385"/>
      <c r="AO53" s="385"/>
      <c r="AP53" s="385"/>
      <c r="AQ53" s="385"/>
      <c r="AR53" s="385"/>
      <c r="AS53" s="385"/>
      <c r="AT53" s="385"/>
      <c r="AU53" s="385"/>
      <c r="AV53" s="385"/>
      <c r="AW53" s="385"/>
      <c r="AX53" s="385"/>
      <c r="AY53" s="385"/>
      <c r="AZ53" s="385"/>
      <c r="BA53" s="385"/>
      <c r="BB53" s="385"/>
      <c r="BC53" s="385"/>
      <c r="BD53" s="385"/>
      <c r="BE53" s="385"/>
      <c r="BF53" s="385"/>
      <c r="BG53" s="385"/>
      <c r="BH53" s="385"/>
      <c r="BI53" s="385"/>
      <c r="BJ53" s="385"/>
      <c r="BK53" s="385"/>
      <c r="BL53" s="385"/>
      <c r="BM53" s="385"/>
      <c r="BN53" s="385"/>
      <c r="BO53" s="385"/>
      <c r="BP53" s="385"/>
      <c r="BQ53" s="385"/>
      <c r="BR53" s="385"/>
      <c r="BS53" s="385"/>
      <c r="BT53" s="385"/>
      <c r="BU53" s="385"/>
      <c r="BV53" s="385"/>
      <c r="BW53" s="385"/>
      <c r="BX53" s="385"/>
      <c r="BY53" s="385"/>
      <c r="BZ53" s="385"/>
      <c r="CA53" s="385"/>
      <c r="CB53" s="385"/>
      <c r="CC53" s="385"/>
      <c r="CD53" s="385"/>
      <c r="CE53" s="385"/>
      <c r="CF53" s="385"/>
      <c r="CG53" s="385"/>
      <c r="CH53" s="385"/>
      <c r="CI53" s="385"/>
      <c r="CJ53" s="385"/>
      <c r="CK53" s="385"/>
      <c r="CL53" s="385"/>
      <c r="CM53" s="385"/>
      <c r="CN53" s="385"/>
      <c r="CO53" s="385"/>
      <c r="CP53" s="385"/>
      <c r="CQ53" s="385"/>
      <c r="CR53" s="385"/>
      <c r="CS53" s="385"/>
      <c r="CT53" s="385"/>
      <c r="CU53" s="385"/>
      <c r="CV53" s="385"/>
      <c r="CW53" s="385"/>
      <c r="CX53" s="385"/>
      <c r="CY53" s="385"/>
      <c r="CZ53" s="385"/>
      <c r="DA53" s="385"/>
      <c r="DB53" s="385"/>
      <c r="DC53" s="385"/>
      <c r="DD53" s="385"/>
      <c r="DE53" s="385"/>
      <c r="DF53" s="385"/>
      <c r="DG53" s="385"/>
      <c r="DH53" s="385"/>
      <c r="DI53" s="385"/>
      <c r="DJ53" s="385"/>
      <c r="DK53" s="385"/>
      <c r="DL53" s="385"/>
      <c r="DM53" s="385"/>
      <c r="DN53" s="385"/>
      <c r="DO53" s="385"/>
      <c r="DP53" s="385"/>
      <c r="DQ53" s="385"/>
      <c r="DR53" s="385"/>
      <c r="DS53" s="385"/>
      <c r="DT53" s="385"/>
      <c r="DU53" s="385"/>
      <c r="DV53" s="385"/>
      <c r="DW53" s="385"/>
      <c r="DX53" s="385"/>
      <c r="DY53" s="385"/>
      <c r="DZ53" s="385"/>
      <c r="EA53" s="385"/>
      <c r="EB53" s="385"/>
      <c r="EC53" s="385"/>
      <c r="ED53" s="385"/>
      <c r="EE53" s="385"/>
      <c r="EF53" s="385"/>
      <c r="EG53" s="385"/>
      <c r="EH53" s="385"/>
      <c r="EI53" s="385"/>
      <c r="EJ53" s="385"/>
      <c r="EK53" s="385"/>
      <c r="EL53" s="385"/>
      <c r="EM53" s="385"/>
      <c r="EN53" s="385"/>
      <c r="EO53" s="385"/>
      <c r="EP53" s="385"/>
      <c r="EQ53" s="385"/>
      <c r="ER53" s="385"/>
      <c r="ES53" s="385"/>
      <c r="ET53" s="385"/>
      <c r="EU53" s="385"/>
      <c r="EV53" s="385"/>
      <c r="EW53" s="385"/>
      <c r="EX53" s="385"/>
      <c r="EY53" s="385"/>
      <c r="EZ53" s="385"/>
      <c r="FA53" s="385"/>
      <c r="FB53" s="385"/>
      <c r="FC53" s="385"/>
      <c r="FD53" s="385"/>
      <c r="FE53" s="385"/>
      <c r="FF53" s="385"/>
      <c r="FG53" s="385"/>
      <c r="FH53" s="385"/>
      <c r="FI53" s="385"/>
      <c r="FJ53" s="385"/>
      <c r="FK53" s="385"/>
      <c r="FL53" s="385"/>
      <c r="FM53" s="385"/>
      <c r="FN53" s="385"/>
      <c r="FO53" s="385"/>
      <c r="FP53" s="385"/>
      <c r="FQ53" s="385"/>
      <c r="FR53" s="385"/>
      <c r="FS53" s="385"/>
      <c r="FT53" s="385"/>
      <c r="FU53" s="385"/>
      <c r="FV53" s="385"/>
      <c r="FW53" s="385"/>
      <c r="FX53" s="385"/>
      <c r="FY53" s="385"/>
      <c r="FZ53" s="385"/>
      <c r="GA53" s="385"/>
      <c r="GB53" s="385"/>
      <c r="GC53" s="385"/>
      <c r="GD53" s="385"/>
      <c r="GE53" s="385"/>
      <c r="GF53" s="385"/>
      <c r="GG53" s="385"/>
      <c r="GH53" s="385"/>
      <c r="GI53" s="385"/>
      <c r="GJ53" s="385"/>
      <c r="GK53" s="385"/>
      <c r="GL53" s="385"/>
      <c r="GM53" s="385"/>
      <c r="GN53" s="385"/>
      <c r="GO53" s="385"/>
      <c r="GP53" s="385"/>
      <c r="GQ53" s="385"/>
      <c r="GR53" s="385"/>
      <c r="GS53" s="385"/>
      <c r="GT53" s="385"/>
      <c r="GU53" s="385"/>
      <c r="GV53" s="385"/>
      <c r="GW53" s="385"/>
      <c r="GX53" s="385"/>
      <c r="GY53" s="385"/>
      <c r="GZ53" s="385"/>
      <c r="HA53" s="385"/>
      <c r="HB53" s="385"/>
      <c r="HC53" s="385"/>
      <c r="HD53" s="385"/>
      <c r="HE53" s="385"/>
      <c r="HF53" s="385"/>
      <c r="HG53" s="385"/>
      <c r="HH53" s="385"/>
      <c r="HI53" s="385"/>
      <c r="HJ53" s="385"/>
      <c r="HK53" s="385"/>
      <c r="HL53" s="385"/>
      <c r="HM53" s="385"/>
      <c r="HN53" s="385"/>
      <c r="HO53" s="385"/>
      <c r="HP53" s="385"/>
      <c r="HQ53" s="385"/>
      <c r="HR53" s="385"/>
      <c r="HS53" s="385"/>
      <c r="HT53" s="385"/>
      <c r="HU53" s="385"/>
      <c r="HV53" s="385"/>
      <c r="HW53" s="385"/>
      <c r="HX53" s="385"/>
      <c r="HY53" s="385"/>
      <c r="HZ53" s="385"/>
      <c r="IA53" s="385"/>
      <c r="IB53" s="385"/>
      <c r="IC53" s="385"/>
      <c r="ID53" s="385"/>
      <c r="IE53" s="385"/>
      <c r="IF53" s="385"/>
      <c r="IG53" s="385"/>
      <c r="IH53" s="385"/>
      <c r="II53" s="385"/>
      <c r="IJ53" s="385"/>
      <c r="IK53" s="385"/>
      <c r="IL53" s="385"/>
      <c r="IM53" s="385"/>
      <c r="IN53" s="385"/>
      <c r="IO53" s="385"/>
      <c r="IP53" s="385"/>
      <c r="IQ53" s="385"/>
      <c r="IR53" s="385"/>
      <c r="IS53" s="385"/>
      <c r="IT53" s="385"/>
      <c r="IU53" s="385"/>
      <c r="IV53" s="385"/>
      <c r="IW53" s="385"/>
      <c r="IX53" s="385"/>
      <c r="IY53" s="385"/>
      <c r="IZ53" s="385"/>
      <c r="JA53" s="385"/>
      <c r="JB53" s="385"/>
      <c r="JC53" s="385"/>
      <c r="JD53" s="385"/>
      <c r="JE53" s="385"/>
      <c r="JF53" s="385"/>
      <c r="JG53" s="385"/>
      <c r="JH53" s="385"/>
      <c r="JI53" s="385"/>
      <c r="JJ53" s="385"/>
      <c r="JK53" s="385"/>
      <c r="JL53" s="385"/>
      <c r="JM53" s="385"/>
      <c r="JN53" s="385"/>
      <c r="JO53" s="385"/>
      <c r="JP53" s="385"/>
      <c r="JQ53" s="385"/>
      <c r="JR53" s="385"/>
      <c r="JS53" s="385"/>
      <c r="JT53" s="385"/>
      <c r="JU53" s="385"/>
      <c r="JV53" s="385"/>
      <c r="JW53" s="385"/>
      <c r="JX53" s="385"/>
      <c r="JY53" s="385"/>
      <c r="JZ53" s="385"/>
      <c r="KA53" s="385"/>
      <c r="KB53" s="385"/>
      <c r="KC53" s="385"/>
      <c r="KD53" s="385"/>
      <c r="KE53" s="385"/>
      <c r="KF53" s="385"/>
      <c r="KG53" s="385"/>
      <c r="KH53" s="385"/>
      <c r="KI53" s="385"/>
      <c r="KJ53" s="385"/>
      <c r="KK53" s="385"/>
      <c r="KL53" s="385"/>
      <c r="KM53" s="385"/>
      <c r="KN53" s="385"/>
      <c r="KO53" s="385"/>
      <c r="KP53" s="385"/>
      <c r="KQ53" s="385"/>
      <c r="KR53" s="385"/>
      <c r="KS53" s="385"/>
      <c r="KT53" s="385"/>
      <c r="KU53" s="385"/>
      <c r="KV53" s="385"/>
    </row>
    <row r="54" spans="1:308">
      <c r="A54" s="861"/>
      <c r="B54" s="411"/>
      <c r="C54" s="411"/>
      <c r="D54" s="411"/>
      <c r="E54" s="423"/>
      <c r="F54" s="423"/>
      <c r="G54" s="423"/>
      <c r="H54" s="423"/>
      <c r="I54" s="423"/>
      <c r="J54" s="423"/>
      <c r="K54" s="423"/>
      <c r="L54" s="423"/>
      <c r="M54" s="423"/>
      <c r="N54" s="423"/>
      <c r="O54" s="423"/>
      <c r="P54" s="423"/>
      <c r="Q54" s="423"/>
      <c r="R54" s="423"/>
      <c r="S54" s="423"/>
      <c r="T54" s="423"/>
      <c r="U54" s="423"/>
      <c r="V54" s="423"/>
      <c r="W54" s="423"/>
      <c r="X54" s="423"/>
      <c r="Y54" s="423"/>
      <c r="Z54" s="423"/>
      <c r="AA54" s="423"/>
      <c r="AB54" s="423"/>
      <c r="AC54" s="423"/>
      <c r="AD54" s="423"/>
      <c r="AE54" s="423"/>
      <c r="AF54" s="423"/>
      <c r="AG54" s="423"/>
      <c r="AH54" s="423"/>
      <c r="AI54" s="423"/>
      <c r="AJ54" s="423"/>
      <c r="AK54" s="423"/>
      <c r="AL54" s="385"/>
      <c r="AM54" s="385"/>
      <c r="AN54" s="385"/>
      <c r="AO54" s="385"/>
      <c r="AP54" s="385"/>
      <c r="AQ54" s="385"/>
      <c r="AR54" s="385"/>
      <c r="AS54" s="385"/>
      <c r="AT54" s="385"/>
      <c r="AU54" s="385"/>
      <c r="AV54" s="385"/>
      <c r="AW54" s="385"/>
      <c r="AX54" s="385"/>
      <c r="AY54" s="385"/>
      <c r="AZ54" s="385"/>
      <c r="BA54" s="385"/>
      <c r="BB54" s="385"/>
      <c r="BC54" s="385"/>
      <c r="BD54" s="385"/>
      <c r="BE54" s="385"/>
      <c r="BF54" s="385"/>
      <c r="BG54" s="385"/>
      <c r="BH54" s="385"/>
      <c r="BI54" s="385"/>
      <c r="BJ54" s="385"/>
      <c r="BK54" s="385"/>
      <c r="BL54" s="385"/>
      <c r="BM54" s="385"/>
      <c r="BN54" s="385"/>
      <c r="BO54" s="385"/>
      <c r="BP54" s="385"/>
      <c r="BQ54" s="385"/>
      <c r="BR54" s="385"/>
      <c r="BS54" s="385"/>
      <c r="BT54" s="385"/>
      <c r="BU54" s="385"/>
      <c r="BV54" s="385"/>
      <c r="BW54" s="385"/>
      <c r="BX54" s="385"/>
      <c r="BY54" s="385"/>
      <c r="BZ54" s="385"/>
      <c r="CA54" s="385"/>
      <c r="CB54" s="385"/>
      <c r="CC54" s="385"/>
      <c r="CD54" s="385"/>
      <c r="CE54" s="385"/>
      <c r="CF54" s="385"/>
      <c r="CG54" s="385"/>
      <c r="CH54" s="385"/>
      <c r="CI54" s="385"/>
      <c r="CJ54" s="385"/>
      <c r="CK54" s="385"/>
      <c r="CL54" s="385"/>
      <c r="CM54" s="385"/>
      <c r="CN54" s="385"/>
      <c r="CO54" s="385"/>
      <c r="CP54" s="385"/>
      <c r="CQ54" s="385"/>
      <c r="CR54" s="385"/>
      <c r="CS54" s="385"/>
      <c r="CT54" s="385"/>
      <c r="CU54" s="385"/>
      <c r="CV54" s="385"/>
      <c r="CW54" s="385"/>
      <c r="CX54" s="385"/>
      <c r="CY54" s="385"/>
      <c r="CZ54" s="385"/>
      <c r="DA54" s="385"/>
      <c r="DB54" s="385"/>
      <c r="DC54" s="385"/>
      <c r="DD54" s="385"/>
      <c r="DE54" s="385"/>
      <c r="DF54" s="385"/>
      <c r="DG54" s="385"/>
      <c r="DH54" s="385"/>
      <c r="DI54" s="385"/>
      <c r="DJ54" s="385"/>
      <c r="DK54" s="385"/>
      <c r="DL54" s="385"/>
      <c r="DM54" s="385"/>
      <c r="DN54" s="385"/>
      <c r="DO54" s="385"/>
      <c r="DP54" s="385"/>
      <c r="DQ54" s="385"/>
      <c r="DR54" s="385"/>
      <c r="DS54" s="385"/>
      <c r="DT54" s="385"/>
      <c r="DU54" s="385"/>
      <c r="DV54" s="385"/>
      <c r="DW54" s="385"/>
      <c r="DX54" s="385"/>
      <c r="DY54" s="385"/>
      <c r="DZ54" s="385"/>
      <c r="EA54" s="385"/>
      <c r="EB54" s="385"/>
      <c r="EC54" s="385"/>
      <c r="ED54" s="385"/>
      <c r="EE54" s="385"/>
      <c r="EF54" s="385"/>
      <c r="EG54" s="385"/>
      <c r="EH54" s="385"/>
      <c r="EI54" s="385"/>
      <c r="EJ54" s="385"/>
      <c r="EK54" s="385"/>
      <c r="EL54" s="385"/>
      <c r="EM54" s="385"/>
      <c r="EN54" s="385"/>
      <c r="EO54" s="385"/>
      <c r="EP54" s="385"/>
      <c r="EQ54" s="385"/>
      <c r="ER54" s="385"/>
      <c r="ES54" s="385"/>
      <c r="ET54" s="385"/>
      <c r="EU54" s="385"/>
      <c r="EV54" s="385"/>
      <c r="EW54" s="385"/>
      <c r="EX54" s="385"/>
      <c r="EY54" s="385"/>
      <c r="EZ54" s="385"/>
      <c r="FA54" s="385"/>
      <c r="FB54" s="385"/>
      <c r="FC54" s="385"/>
      <c r="FD54" s="385"/>
      <c r="FE54" s="385"/>
      <c r="FF54" s="385"/>
      <c r="FG54" s="385"/>
      <c r="FH54" s="385"/>
      <c r="FI54" s="385"/>
      <c r="FJ54" s="385"/>
      <c r="FK54" s="385"/>
      <c r="FL54" s="385"/>
      <c r="FM54" s="385"/>
      <c r="FN54" s="385"/>
      <c r="FO54" s="385"/>
      <c r="FP54" s="385"/>
      <c r="FQ54" s="385"/>
      <c r="FR54" s="385"/>
      <c r="FS54" s="385"/>
      <c r="FT54" s="385"/>
      <c r="FU54" s="385"/>
      <c r="FV54" s="385"/>
      <c r="FW54" s="385"/>
      <c r="FX54" s="385"/>
      <c r="FY54" s="385"/>
      <c r="FZ54" s="385"/>
      <c r="GA54" s="385"/>
      <c r="GB54" s="385"/>
      <c r="GC54" s="385"/>
      <c r="GD54" s="385"/>
      <c r="GE54" s="385"/>
      <c r="GF54" s="385"/>
      <c r="GG54" s="385"/>
      <c r="GH54" s="385"/>
      <c r="GI54" s="385"/>
      <c r="GJ54" s="385"/>
      <c r="GK54" s="385"/>
      <c r="GL54" s="385"/>
      <c r="GM54" s="385"/>
      <c r="GN54" s="385"/>
      <c r="GO54" s="385"/>
      <c r="GP54" s="385"/>
      <c r="GQ54" s="385"/>
      <c r="GR54" s="385"/>
      <c r="GS54" s="385"/>
      <c r="GT54" s="385"/>
      <c r="GU54" s="385"/>
      <c r="GV54" s="385"/>
      <c r="GW54" s="385"/>
      <c r="GX54" s="385"/>
      <c r="GY54" s="385"/>
      <c r="GZ54" s="385"/>
      <c r="HA54" s="385"/>
      <c r="HB54" s="385"/>
      <c r="HC54" s="385"/>
      <c r="HD54" s="385"/>
      <c r="HE54" s="385"/>
      <c r="HF54" s="385"/>
      <c r="HG54" s="385"/>
      <c r="HH54" s="385"/>
      <c r="HI54" s="385"/>
      <c r="HJ54" s="385"/>
      <c r="HK54" s="385"/>
      <c r="HL54" s="385"/>
      <c r="HM54" s="385"/>
      <c r="HN54" s="385"/>
      <c r="HO54" s="385"/>
      <c r="HP54" s="385"/>
      <c r="HQ54" s="385"/>
      <c r="HR54" s="385"/>
      <c r="HS54" s="385"/>
      <c r="HT54" s="385"/>
      <c r="HU54" s="385"/>
      <c r="HV54" s="385"/>
      <c r="HW54" s="385"/>
      <c r="HX54" s="385"/>
      <c r="HY54" s="385"/>
      <c r="HZ54" s="385"/>
      <c r="IA54" s="385"/>
      <c r="IB54" s="385"/>
      <c r="IC54" s="385"/>
      <c r="ID54" s="385"/>
      <c r="IE54" s="385"/>
      <c r="IF54" s="385"/>
      <c r="IG54" s="385"/>
      <c r="IH54" s="385"/>
      <c r="II54" s="385"/>
      <c r="IJ54" s="385"/>
      <c r="IK54" s="385"/>
      <c r="IL54" s="385"/>
      <c r="IM54" s="385"/>
      <c r="IN54" s="385"/>
      <c r="IO54" s="385"/>
      <c r="IP54" s="385"/>
      <c r="IQ54" s="385"/>
      <c r="IR54" s="385"/>
      <c r="IS54" s="385"/>
      <c r="IT54" s="385"/>
      <c r="IU54" s="385"/>
      <c r="IV54" s="385"/>
      <c r="IW54" s="385"/>
      <c r="IX54" s="385"/>
      <c r="IY54" s="385"/>
      <c r="IZ54" s="385"/>
      <c r="JA54" s="385"/>
      <c r="JB54" s="385"/>
      <c r="JC54" s="385"/>
      <c r="JD54" s="385"/>
      <c r="JE54" s="385"/>
      <c r="JF54" s="385"/>
      <c r="JG54" s="385"/>
      <c r="JH54" s="385"/>
      <c r="JI54" s="385"/>
      <c r="JJ54" s="385"/>
      <c r="JK54" s="385"/>
      <c r="JL54" s="385"/>
      <c r="JM54" s="385"/>
      <c r="JN54" s="385"/>
      <c r="JO54" s="385"/>
      <c r="JP54" s="385"/>
      <c r="JQ54" s="385"/>
      <c r="JR54" s="385"/>
      <c r="JS54" s="385"/>
      <c r="JT54" s="385"/>
      <c r="JU54" s="385"/>
      <c r="JV54" s="385"/>
      <c r="JW54" s="385"/>
      <c r="JX54" s="385"/>
      <c r="JY54" s="385"/>
      <c r="JZ54" s="385"/>
      <c r="KA54" s="385"/>
      <c r="KB54" s="385"/>
      <c r="KC54" s="385"/>
      <c r="KD54" s="385"/>
      <c r="KE54" s="385"/>
      <c r="KF54" s="385"/>
      <c r="KG54" s="385"/>
      <c r="KH54" s="385"/>
      <c r="KI54" s="385"/>
      <c r="KJ54" s="385"/>
      <c r="KK54" s="385"/>
      <c r="KL54" s="385"/>
      <c r="KM54" s="385"/>
      <c r="KN54" s="385"/>
      <c r="KO54" s="385"/>
      <c r="KP54" s="385"/>
      <c r="KQ54" s="385"/>
      <c r="KR54" s="385"/>
      <c r="KS54" s="385"/>
      <c r="KT54" s="385"/>
      <c r="KU54" s="385"/>
      <c r="KV54" s="385"/>
    </row>
    <row r="55" spans="1:308">
      <c r="A55" s="417"/>
      <c r="B55" s="411"/>
      <c r="C55" s="411"/>
      <c r="D55" s="411"/>
      <c r="E55" s="423"/>
      <c r="F55" s="423"/>
      <c r="G55" s="423"/>
      <c r="H55" s="423"/>
      <c r="I55" s="423"/>
      <c r="J55" s="423"/>
      <c r="K55" s="423"/>
      <c r="L55" s="423"/>
      <c r="M55" s="423"/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  <c r="AA55" s="423"/>
      <c r="AB55" s="423"/>
      <c r="AC55" s="423"/>
      <c r="AD55" s="423"/>
      <c r="AE55" s="423"/>
      <c r="AF55" s="423"/>
      <c r="AG55" s="423"/>
      <c r="AH55" s="423"/>
      <c r="AI55" s="423"/>
      <c r="AJ55" s="423"/>
      <c r="AK55" s="423"/>
      <c r="AL55" s="385"/>
      <c r="AM55" s="385"/>
      <c r="AN55" s="385"/>
      <c r="AO55" s="385"/>
      <c r="AP55" s="385"/>
      <c r="AQ55" s="385"/>
      <c r="AR55" s="385"/>
      <c r="AS55" s="385"/>
      <c r="AT55" s="385"/>
      <c r="AU55" s="385"/>
      <c r="AV55" s="385"/>
      <c r="AW55" s="385"/>
      <c r="AX55" s="385"/>
      <c r="AY55" s="385"/>
      <c r="AZ55" s="385"/>
      <c r="BA55" s="385"/>
      <c r="BB55" s="385"/>
      <c r="BC55" s="385"/>
      <c r="BD55" s="385"/>
      <c r="BE55" s="385"/>
      <c r="BF55" s="385"/>
      <c r="BG55" s="385"/>
      <c r="BH55" s="385"/>
      <c r="BI55" s="385"/>
      <c r="BJ55" s="385"/>
      <c r="BK55" s="385"/>
      <c r="BL55" s="385"/>
      <c r="BM55" s="385"/>
      <c r="BN55" s="385"/>
      <c r="BO55" s="385"/>
      <c r="BP55" s="385"/>
      <c r="BQ55" s="385"/>
      <c r="BR55" s="385"/>
      <c r="BS55" s="385"/>
      <c r="BT55" s="385"/>
      <c r="BU55" s="385"/>
      <c r="BV55" s="385"/>
      <c r="BW55" s="385"/>
      <c r="BX55" s="385"/>
      <c r="BY55" s="385"/>
      <c r="BZ55" s="385"/>
      <c r="CA55" s="385"/>
      <c r="CB55" s="385"/>
      <c r="CC55" s="385"/>
      <c r="CD55" s="385"/>
      <c r="CE55" s="385"/>
      <c r="CF55" s="385"/>
      <c r="CG55" s="385"/>
      <c r="CH55" s="385"/>
      <c r="CI55" s="385"/>
      <c r="CJ55" s="385"/>
      <c r="CK55" s="385"/>
      <c r="CL55" s="385"/>
      <c r="CM55" s="385"/>
      <c r="CN55" s="385"/>
      <c r="CO55" s="385"/>
      <c r="CP55" s="385"/>
      <c r="CQ55" s="385"/>
      <c r="CR55" s="385"/>
      <c r="CS55" s="385"/>
      <c r="CT55" s="385"/>
      <c r="CU55" s="385"/>
      <c r="CV55" s="385"/>
      <c r="CW55" s="385"/>
      <c r="CX55" s="385"/>
      <c r="CY55" s="385"/>
      <c r="CZ55" s="385"/>
      <c r="DA55" s="385"/>
      <c r="DB55" s="385"/>
      <c r="DC55" s="385"/>
      <c r="DD55" s="385"/>
      <c r="DE55" s="385"/>
      <c r="DF55" s="385"/>
      <c r="DG55" s="385"/>
      <c r="DH55" s="385"/>
      <c r="DI55" s="385"/>
      <c r="DJ55" s="385"/>
      <c r="DK55" s="385"/>
      <c r="DL55" s="385"/>
      <c r="DM55" s="385"/>
      <c r="DN55" s="385"/>
      <c r="DO55" s="385"/>
      <c r="DP55" s="385"/>
      <c r="DQ55" s="385"/>
      <c r="DR55" s="385"/>
      <c r="DS55" s="385"/>
      <c r="DT55" s="385"/>
      <c r="DU55" s="385"/>
      <c r="DV55" s="385"/>
      <c r="DW55" s="385"/>
      <c r="DX55" s="385"/>
      <c r="DY55" s="385"/>
      <c r="DZ55" s="385"/>
      <c r="EA55" s="385"/>
      <c r="EB55" s="385"/>
      <c r="EC55" s="385"/>
      <c r="ED55" s="385"/>
      <c r="EE55" s="385"/>
      <c r="EF55" s="385"/>
      <c r="EG55" s="385"/>
      <c r="EH55" s="385"/>
      <c r="EI55" s="385"/>
      <c r="EJ55" s="385"/>
      <c r="EK55" s="385"/>
      <c r="EL55" s="385"/>
      <c r="EM55" s="385"/>
      <c r="EN55" s="385"/>
      <c r="EO55" s="385"/>
      <c r="EP55" s="385"/>
      <c r="EQ55" s="385"/>
      <c r="ER55" s="385"/>
      <c r="ES55" s="385"/>
      <c r="ET55" s="385"/>
      <c r="EU55" s="385"/>
      <c r="EV55" s="385"/>
      <c r="EW55" s="385"/>
      <c r="EX55" s="385"/>
      <c r="EY55" s="385"/>
      <c r="EZ55" s="385"/>
      <c r="FA55" s="385"/>
      <c r="FB55" s="385"/>
      <c r="FC55" s="385"/>
      <c r="FD55" s="385"/>
      <c r="FE55" s="385"/>
      <c r="FF55" s="385"/>
      <c r="FG55" s="385"/>
      <c r="FH55" s="385"/>
      <c r="FI55" s="385"/>
      <c r="FJ55" s="385"/>
      <c r="FK55" s="385"/>
      <c r="FL55" s="385"/>
      <c r="FM55" s="385"/>
      <c r="FN55" s="385"/>
      <c r="FO55" s="385"/>
      <c r="FP55" s="385"/>
      <c r="FQ55" s="385"/>
      <c r="FR55" s="385"/>
      <c r="FS55" s="385"/>
      <c r="FT55" s="385"/>
      <c r="FU55" s="385"/>
      <c r="FV55" s="385"/>
      <c r="FW55" s="385"/>
      <c r="FX55" s="385"/>
      <c r="FY55" s="385"/>
      <c r="FZ55" s="385"/>
      <c r="GA55" s="385"/>
      <c r="GB55" s="385"/>
      <c r="GC55" s="385"/>
      <c r="GD55" s="385"/>
      <c r="GE55" s="385"/>
      <c r="GF55" s="385"/>
      <c r="GG55" s="385"/>
      <c r="GH55" s="385"/>
      <c r="GI55" s="385"/>
      <c r="GJ55" s="385"/>
      <c r="GK55" s="385"/>
      <c r="GL55" s="385"/>
      <c r="GM55" s="385"/>
      <c r="GN55" s="385"/>
      <c r="GO55" s="385"/>
      <c r="GP55" s="385"/>
      <c r="GQ55" s="385"/>
      <c r="GR55" s="385"/>
      <c r="GS55" s="385"/>
      <c r="GT55" s="385"/>
      <c r="GU55" s="385"/>
      <c r="GV55" s="385"/>
      <c r="GW55" s="385"/>
      <c r="GX55" s="385"/>
      <c r="GY55" s="385"/>
      <c r="GZ55" s="385"/>
      <c r="HA55" s="385"/>
      <c r="HB55" s="385"/>
      <c r="HC55" s="385"/>
      <c r="HD55" s="385"/>
      <c r="HE55" s="385"/>
      <c r="HF55" s="385"/>
      <c r="HG55" s="385"/>
      <c r="HH55" s="385"/>
      <c r="HI55" s="385"/>
      <c r="HJ55" s="385"/>
      <c r="HK55" s="385"/>
      <c r="HL55" s="385"/>
      <c r="HM55" s="385"/>
      <c r="HN55" s="385"/>
      <c r="HO55" s="385"/>
      <c r="HP55" s="385"/>
      <c r="HQ55" s="385"/>
      <c r="HR55" s="385"/>
      <c r="HS55" s="385"/>
      <c r="HT55" s="385"/>
      <c r="HU55" s="385"/>
      <c r="HV55" s="385"/>
      <c r="HW55" s="385"/>
      <c r="HX55" s="385"/>
      <c r="HY55" s="385"/>
      <c r="HZ55" s="385"/>
      <c r="IA55" s="385"/>
      <c r="IB55" s="385"/>
      <c r="IC55" s="385"/>
      <c r="ID55" s="385"/>
      <c r="IE55" s="385"/>
      <c r="IF55" s="385"/>
      <c r="IG55" s="385"/>
      <c r="IH55" s="385"/>
      <c r="II55" s="385"/>
      <c r="IJ55" s="385"/>
      <c r="IK55" s="385"/>
      <c r="IL55" s="385"/>
      <c r="IM55" s="385"/>
      <c r="IN55" s="385"/>
      <c r="IO55" s="385"/>
      <c r="IP55" s="385"/>
      <c r="IQ55" s="385"/>
      <c r="IR55" s="385"/>
      <c r="IS55" s="385"/>
      <c r="IT55" s="385"/>
      <c r="IU55" s="385"/>
      <c r="IV55" s="385"/>
      <c r="IW55" s="385"/>
      <c r="IX55" s="385"/>
      <c r="IY55" s="385"/>
      <c r="IZ55" s="385"/>
      <c r="JA55" s="385"/>
      <c r="JB55" s="385"/>
      <c r="JC55" s="385"/>
      <c r="JD55" s="385"/>
      <c r="JE55" s="385"/>
      <c r="JF55" s="385"/>
      <c r="JG55" s="385"/>
      <c r="JH55" s="385"/>
      <c r="JI55" s="385"/>
      <c r="JJ55" s="385"/>
      <c r="JK55" s="385"/>
      <c r="JL55" s="385"/>
      <c r="JM55" s="385"/>
      <c r="JN55" s="385"/>
      <c r="JO55" s="385"/>
      <c r="JP55" s="385"/>
      <c r="JQ55" s="385"/>
      <c r="JR55" s="385"/>
      <c r="JS55" s="385"/>
      <c r="JT55" s="385"/>
      <c r="JU55" s="385"/>
      <c r="JV55" s="385"/>
      <c r="JW55" s="385"/>
      <c r="JX55" s="385"/>
      <c r="JY55" s="385"/>
      <c r="JZ55" s="385"/>
      <c r="KA55" s="385"/>
      <c r="KB55" s="385"/>
      <c r="KC55" s="385"/>
      <c r="KD55" s="385"/>
      <c r="KE55" s="385"/>
      <c r="KF55" s="385"/>
      <c r="KG55" s="385"/>
      <c r="KH55" s="385"/>
      <c r="KI55" s="385"/>
      <c r="KJ55" s="385"/>
      <c r="KK55" s="385"/>
      <c r="KL55" s="385"/>
      <c r="KM55" s="385"/>
      <c r="KN55" s="385"/>
      <c r="KO55" s="385"/>
      <c r="KP55" s="385"/>
      <c r="KQ55" s="385"/>
      <c r="KR55" s="385"/>
      <c r="KS55" s="385"/>
      <c r="KT55" s="385"/>
      <c r="KU55" s="385"/>
      <c r="KV55" s="385"/>
    </row>
    <row r="56" spans="1:308">
      <c r="A56" s="417"/>
      <c r="B56" s="411"/>
      <c r="C56" s="411"/>
      <c r="D56" s="411"/>
      <c r="E56" s="423"/>
      <c r="F56" s="423"/>
      <c r="G56" s="423"/>
      <c r="H56" s="423"/>
      <c r="I56" s="423"/>
      <c r="J56" s="423"/>
      <c r="K56" s="423"/>
      <c r="L56" s="423"/>
      <c r="M56" s="423"/>
      <c r="N56" s="423"/>
      <c r="O56" s="423"/>
      <c r="P56" s="423"/>
      <c r="Q56" s="423"/>
      <c r="R56" s="423"/>
      <c r="S56" s="423"/>
      <c r="T56" s="423"/>
      <c r="U56" s="423"/>
      <c r="V56" s="423"/>
      <c r="W56" s="423"/>
      <c r="X56" s="423"/>
      <c r="Y56" s="423"/>
      <c r="Z56" s="423"/>
      <c r="AA56" s="423"/>
      <c r="AB56" s="423"/>
      <c r="AC56" s="423"/>
      <c r="AD56" s="423"/>
      <c r="AE56" s="423"/>
      <c r="AF56" s="423"/>
      <c r="AG56" s="423"/>
      <c r="AH56" s="423"/>
      <c r="AI56" s="423"/>
      <c r="AJ56" s="423"/>
      <c r="AK56" s="423"/>
      <c r="AL56" s="385"/>
      <c r="AM56" s="385"/>
      <c r="AN56" s="385"/>
      <c r="AO56" s="385"/>
      <c r="AP56" s="385"/>
      <c r="AQ56" s="385"/>
      <c r="AR56" s="385"/>
      <c r="AS56" s="385"/>
      <c r="AT56" s="385"/>
      <c r="AU56" s="385"/>
      <c r="AV56" s="385"/>
      <c r="AW56" s="385"/>
      <c r="AX56" s="385"/>
      <c r="AY56" s="385"/>
      <c r="AZ56" s="385"/>
      <c r="BA56" s="385"/>
      <c r="BB56" s="385"/>
      <c r="BC56" s="385"/>
      <c r="BD56" s="385"/>
      <c r="BE56" s="385"/>
      <c r="BF56" s="385"/>
      <c r="BG56" s="385"/>
      <c r="BH56" s="385"/>
      <c r="BI56" s="385"/>
      <c r="BJ56" s="385"/>
      <c r="BK56" s="385"/>
      <c r="BL56" s="385"/>
      <c r="BM56" s="385"/>
      <c r="BN56" s="385"/>
      <c r="BO56" s="385"/>
      <c r="BP56" s="385"/>
      <c r="BQ56" s="385"/>
      <c r="BR56" s="385"/>
      <c r="BS56" s="385"/>
      <c r="BT56" s="385"/>
      <c r="BU56" s="385"/>
      <c r="BV56" s="385"/>
      <c r="BW56" s="385"/>
      <c r="BX56" s="385"/>
      <c r="BY56" s="385"/>
      <c r="BZ56" s="385"/>
      <c r="CA56" s="385"/>
      <c r="CB56" s="385"/>
      <c r="CC56" s="385"/>
      <c r="CD56" s="385"/>
      <c r="CE56" s="385"/>
      <c r="CF56" s="385"/>
      <c r="CG56" s="385"/>
      <c r="CH56" s="385"/>
      <c r="CI56" s="385"/>
      <c r="CJ56" s="385"/>
      <c r="CK56" s="385"/>
      <c r="CL56" s="385"/>
      <c r="CM56" s="385"/>
      <c r="CN56" s="385"/>
      <c r="CO56" s="385"/>
      <c r="CP56" s="385"/>
      <c r="CQ56" s="385"/>
      <c r="CR56" s="385"/>
      <c r="CS56" s="385"/>
      <c r="CT56" s="385"/>
      <c r="CU56" s="385"/>
      <c r="CV56" s="385"/>
      <c r="CW56" s="385"/>
      <c r="CX56" s="385"/>
      <c r="CY56" s="385"/>
      <c r="CZ56" s="385"/>
      <c r="DA56" s="385"/>
      <c r="DB56" s="385"/>
      <c r="DC56" s="385"/>
      <c r="DD56" s="385"/>
      <c r="DE56" s="385"/>
      <c r="DF56" s="385"/>
      <c r="DG56" s="385"/>
      <c r="DH56" s="385"/>
      <c r="DI56" s="385"/>
      <c r="DJ56" s="385"/>
      <c r="DK56" s="385"/>
      <c r="DL56" s="385"/>
      <c r="DM56" s="385"/>
      <c r="DN56" s="385"/>
      <c r="DO56" s="385"/>
      <c r="DP56" s="385"/>
      <c r="DQ56" s="385"/>
      <c r="DR56" s="385"/>
      <c r="DS56" s="385"/>
      <c r="DT56" s="385"/>
      <c r="DU56" s="385"/>
      <c r="DV56" s="385"/>
      <c r="DW56" s="385"/>
      <c r="DX56" s="385"/>
      <c r="DY56" s="385"/>
      <c r="DZ56" s="385"/>
      <c r="EA56" s="385"/>
      <c r="EB56" s="385"/>
      <c r="EC56" s="385"/>
      <c r="ED56" s="385"/>
      <c r="EE56" s="385"/>
      <c r="EF56" s="385"/>
      <c r="EG56" s="385"/>
      <c r="EH56" s="385"/>
      <c r="EI56" s="385"/>
      <c r="EJ56" s="385"/>
      <c r="EK56" s="385"/>
      <c r="EL56" s="385"/>
      <c r="EM56" s="385"/>
      <c r="EN56" s="385"/>
      <c r="EO56" s="385"/>
      <c r="EP56" s="385"/>
      <c r="EQ56" s="385"/>
      <c r="ER56" s="385"/>
      <c r="ES56" s="385"/>
      <c r="ET56" s="385"/>
      <c r="EU56" s="385"/>
      <c r="EV56" s="385"/>
      <c r="EW56" s="385"/>
      <c r="EX56" s="385"/>
      <c r="EY56" s="385"/>
      <c r="EZ56" s="385"/>
      <c r="FA56" s="385"/>
      <c r="FB56" s="385"/>
      <c r="FC56" s="385"/>
      <c r="FD56" s="385"/>
      <c r="FE56" s="385"/>
      <c r="FF56" s="385"/>
      <c r="FG56" s="385"/>
      <c r="FH56" s="385"/>
      <c r="FI56" s="385"/>
      <c r="FJ56" s="385"/>
      <c r="FK56" s="385"/>
      <c r="FL56" s="385"/>
      <c r="FM56" s="385"/>
      <c r="FN56" s="385"/>
      <c r="FO56" s="385"/>
      <c r="FP56" s="385"/>
      <c r="FQ56" s="385"/>
      <c r="FR56" s="385"/>
      <c r="FS56" s="385"/>
      <c r="FT56" s="385"/>
      <c r="FU56" s="385"/>
      <c r="FV56" s="385"/>
      <c r="FW56" s="385"/>
      <c r="FX56" s="385"/>
      <c r="FY56" s="385"/>
      <c r="FZ56" s="385"/>
      <c r="GA56" s="385"/>
      <c r="GB56" s="385"/>
      <c r="GC56" s="385"/>
      <c r="GD56" s="385"/>
      <c r="GE56" s="385"/>
      <c r="GF56" s="385"/>
      <c r="GG56" s="385"/>
      <c r="GH56" s="385"/>
      <c r="GI56" s="385"/>
      <c r="GJ56" s="385"/>
      <c r="GK56" s="385"/>
      <c r="GL56" s="385"/>
      <c r="GM56" s="385"/>
      <c r="GN56" s="385"/>
      <c r="GO56" s="385"/>
      <c r="GP56" s="385"/>
      <c r="GQ56" s="385"/>
      <c r="GR56" s="385"/>
      <c r="GS56" s="385"/>
      <c r="GT56" s="385"/>
      <c r="GU56" s="385"/>
      <c r="GV56" s="385"/>
      <c r="GW56" s="385"/>
      <c r="GX56" s="385"/>
      <c r="GY56" s="385"/>
      <c r="GZ56" s="385"/>
      <c r="HA56" s="385"/>
      <c r="HB56" s="385"/>
      <c r="HC56" s="385"/>
      <c r="HD56" s="385"/>
      <c r="HE56" s="385"/>
      <c r="HF56" s="385"/>
      <c r="HG56" s="385"/>
      <c r="HH56" s="385"/>
      <c r="HI56" s="385"/>
      <c r="HJ56" s="385"/>
      <c r="HK56" s="385"/>
      <c r="HL56" s="385"/>
      <c r="HM56" s="385"/>
      <c r="HN56" s="385"/>
      <c r="HO56" s="385"/>
      <c r="HP56" s="385"/>
      <c r="HQ56" s="385"/>
      <c r="HR56" s="385"/>
      <c r="HS56" s="385"/>
      <c r="HT56" s="385"/>
      <c r="HU56" s="385"/>
      <c r="HV56" s="385"/>
      <c r="HW56" s="385"/>
      <c r="HX56" s="385"/>
      <c r="HY56" s="385"/>
      <c r="HZ56" s="385"/>
      <c r="IA56" s="385"/>
      <c r="IB56" s="385"/>
      <c r="IC56" s="385"/>
      <c r="ID56" s="385"/>
      <c r="IE56" s="385"/>
      <c r="IF56" s="385"/>
      <c r="IG56" s="385"/>
      <c r="IH56" s="385"/>
      <c r="II56" s="385"/>
      <c r="IJ56" s="385"/>
      <c r="IK56" s="385"/>
      <c r="IL56" s="385"/>
      <c r="IM56" s="385"/>
      <c r="IN56" s="385"/>
      <c r="IO56" s="385"/>
      <c r="IP56" s="385"/>
      <c r="IQ56" s="385"/>
      <c r="IR56" s="385"/>
      <c r="IS56" s="385"/>
      <c r="IT56" s="385"/>
      <c r="IU56" s="385"/>
      <c r="IV56" s="385"/>
      <c r="IW56" s="385"/>
      <c r="IX56" s="385"/>
      <c r="IY56" s="385"/>
      <c r="IZ56" s="385"/>
      <c r="JA56" s="385"/>
      <c r="JB56" s="385"/>
      <c r="JC56" s="385"/>
      <c r="JD56" s="385"/>
      <c r="JE56" s="385"/>
      <c r="JF56" s="385"/>
      <c r="JG56" s="385"/>
      <c r="JH56" s="385"/>
      <c r="JI56" s="385"/>
      <c r="JJ56" s="385"/>
      <c r="JK56" s="385"/>
      <c r="JL56" s="385"/>
      <c r="JM56" s="385"/>
      <c r="JN56" s="385"/>
      <c r="JO56" s="385"/>
      <c r="JP56" s="385"/>
      <c r="JQ56" s="385"/>
      <c r="JR56" s="385"/>
      <c r="JS56" s="385"/>
      <c r="JT56" s="385"/>
      <c r="JU56" s="385"/>
      <c r="JV56" s="385"/>
      <c r="JW56" s="385"/>
      <c r="JX56" s="385"/>
      <c r="JY56" s="385"/>
      <c r="JZ56" s="385"/>
      <c r="KA56" s="385"/>
      <c r="KB56" s="385"/>
      <c r="KC56" s="385"/>
      <c r="KD56" s="385"/>
      <c r="KE56" s="385"/>
      <c r="KF56" s="385"/>
      <c r="KG56" s="385"/>
      <c r="KH56" s="385"/>
      <c r="KI56" s="385"/>
      <c r="KJ56" s="385"/>
      <c r="KK56" s="385"/>
      <c r="KL56" s="385"/>
      <c r="KM56" s="385"/>
      <c r="KN56" s="385"/>
      <c r="KO56" s="385"/>
      <c r="KP56" s="385"/>
      <c r="KQ56" s="385"/>
      <c r="KR56" s="385"/>
      <c r="KS56" s="385"/>
      <c r="KT56" s="385"/>
      <c r="KU56" s="385"/>
      <c r="KV56" s="385"/>
    </row>
    <row r="57" spans="1:308">
      <c r="A57" s="417"/>
      <c r="B57" s="411"/>
      <c r="C57" s="411"/>
      <c r="D57" s="411"/>
      <c r="E57" s="423"/>
      <c r="F57" s="423"/>
      <c r="G57" s="423"/>
      <c r="H57" s="423"/>
      <c r="I57" s="423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385"/>
      <c r="AM57" s="385"/>
      <c r="AN57" s="385"/>
      <c r="AO57" s="385"/>
      <c r="AP57" s="385"/>
      <c r="AQ57" s="385"/>
      <c r="AR57" s="385"/>
      <c r="AS57" s="385"/>
      <c r="AT57" s="385"/>
      <c r="AU57" s="385"/>
      <c r="AV57" s="385"/>
      <c r="AW57" s="385"/>
      <c r="AX57" s="385"/>
      <c r="AY57" s="385"/>
      <c r="AZ57" s="385"/>
      <c r="BA57" s="385"/>
      <c r="BB57" s="385"/>
      <c r="BC57" s="385"/>
      <c r="BD57" s="385"/>
      <c r="BE57" s="385"/>
      <c r="BF57" s="385"/>
      <c r="BG57" s="385"/>
      <c r="BH57" s="385"/>
      <c r="BI57" s="385"/>
      <c r="BJ57" s="385"/>
      <c r="BK57" s="385"/>
      <c r="BL57" s="385"/>
      <c r="BM57" s="385"/>
      <c r="BN57" s="385"/>
      <c r="BO57" s="385"/>
      <c r="BP57" s="385"/>
      <c r="BQ57" s="385"/>
      <c r="BR57" s="385"/>
      <c r="BS57" s="385"/>
      <c r="BT57" s="385"/>
      <c r="BU57" s="385"/>
      <c r="BV57" s="385"/>
      <c r="BW57" s="385"/>
      <c r="BX57" s="385"/>
      <c r="BY57" s="385"/>
      <c r="BZ57" s="385"/>
      <c r="CA57" s="385"/>
      <c r="CB57" s="385"/>
      <c r="CC57" s="385"/>
      <c r="CD57" s="385"/>
      <c r="CE57" s="385"/>
      <c r="CF57" s="385"/>
      <c r="CG57" s="385"/>
      <c r="CH57" s="385"/>
      <c r="CI57" s="385"/>
      <c r="CJ57" s="385"/>
      <c r="CK57" s="385"/>
      <c r="CL57" s="385"/>
      <c r="CM57" s="385"/>
      <c r="CN57" s="385"/>
      <c r="CO57" s="385"/>
      <c r="CP57" s="385"/>
      <c r="CQ57" s="385"/>
      <c r="CR57" s="385"/>
      <c r="CS57" s="385"/>
      <c r="CT57" s="385"/>
      <c r="CU57" s="385"/>
      <c r="CV57" s="385"/>
      <c r="CW57" s="385"/>
      <c r="CX57" s="385"/>
      <c r="CY57" s="385"/>
      <c r="CZ57" s="385"/>
      <c r="DA57" s="385"/>
      <c r="DB57" s="385"/>
      <c r="DC57" s="385"/>
      <c r="DD57" s="385"/>
      <c r="DE57" s="385"/>
      <c r="DF57" s="385"/>
      <c r="DG57" s="385"/>
      <c r="DH57" s="385"/>
      <c r="DI57" s="385"/>
      <c r="DJ57" s="385"/>
      <c r="DK57" s="385"/>
      <c r="DL57" s="385"/>
      <c r="DM57" s="385"/>
      <c r="DN57" s="385"/>
      <c r="DO57" s="385"/>
      <c r="DP57" s="385"/>
      <c r="DQ57" s="385"/>
      <c r="DR57" s="385"/>
      <c r="DS57" s="385"/>
      <c r="DT57" s="385"/>
      <c r="DU57" s="385"/>
      <c r="DV57" s="385"/>
      <c r="DW57" s="385"/>
      <c r="DX57" s="385"/>
      <c r="DY57" s="385"/>
      <c r="DZ57" s="385"/>
      <c r="EA57" s="385"/>
      <c r="EB57" s="385"/>
      <c r="EC57" s="385"/>
      <c r="ED57" s="385"/>
      <c r="EE57" s="385"/>
      <c r="EF57" s="385"/>
      <c r="EG57" s="385"/>
      <c r="EH57" s="385"/>
      <c r="EI57" s="385"/>
      <c r="EJ57" s="385"/>
      <c r="EK57" s="385"/>
      <c r="EL57" s="385"/>
      <c r="EM57" s="385"/>
      <c r="EN57" s="385"/>
      <c r="EO57" s="385"/>
      <c r="EP57" s="385"/>
      <c r="EQ57" s="385"/>
      <c r="ER57" s="385"/>
      <c r="ES57" s="385"/>
      <c r="ET57" s="385"/>
      <c r="EU57" s="385"/>
      <c r="EV57" s="385"/>
      <c r="EW57" s="385"/>
      <c r="EX57" s="385"/>
      <c r="EY57" s="385"/>
      <c r="EZ57" s="385"/>
      <c r="FA57" s="385"/>
      <c r="FB57" s="385"/>
      <c r="FC57" s="385"/>
      <c r="FD57" s="385"/>
      <c r="FE57" s="385"/>
      <c r="FF57" s="385"/>
      <c r="FG57" s="385"/>
      <c r="FH57" s="385"/>
      <c r="FI57" s="385"/>
      <c r="FJ57" s="385"/>
      <c r="FK57" s="385"/>
      <c r="FL57" s="385"/>
      <c r="FM57" s="385"/>
      <c r="FN57" s="385"/>
      <c r="FO57" s="385"/>
      <c r="FP57" s="385"/>
      <c r="FQ57" s="385"/>
      <c r="FR57" s="385"/>
      <c r="FS57" s="385"/>
      <c r="FT57" s="385"/>
      <c r="FU57" s="385"/>
      <c r="FV57" s="385"/>
      <c r="FW57" s="385"/>
      <c r="FX57" s="385"/>
      <c r="FY57" s="385"/>
      <c r="FZ57" s="385"/>
      <c r="GA57" s="385"/>
      <c r="GB57" s="385"/>
      <c r="GC57" s="385"/>
      <c r="GD57" s="385"/>
      <c r="GE57" s="385"/>
      <c r="GF57" s="385"/>
      <c r="GG57" s="385"/>
      <c r="GH57" s="385"/>
      <c r="GI57" s="385"/>
      <c r="GJ57" s="385"/>
      <c r="GK57" s="385"/>
      <c r="GL57" s="385"/>
      <c r="GM57" s="385"/>
      <c r="GN57" s="385"/>
      <c r="GO57" s="385"/>
      <c r="GP57" s="385"/>
      <c r="GQ57" s="385"/>
      <c r="GR57" s="385"/>
      <c r="GS57" s="385"/>
      <c r="GT57" s="385"/>
      <c r="GU57" s="385"/>
      <c r="GV57" s="385"/>
      <c r="GW57" s="385"/>
      <c r="GX57" s="385"/>
      <c r="GY57" s="385"/>
      <c r="GZ57" s="385"/>
      <c r="HA57" s="385"/>
      <c r="HB57" s="385"/>
      <c r="HC57" s="385"/>
      <c r="HD57" s="385"/>
      <c r="HE57" s="385"/>
      <c r="HF57" s="385"/>
      <c r="HG57" s="385"/>
      <c r="HH57" s="385"/>
      <c r="HI57" s="385"/>
      <c r="HJ57" s="385"/>
      <c r="HK57" s="385"/>
      <c r="HL57" s="385"/>
      <c r="HM57" s="385"/>
      <c r="HN57" s="385"/>
      <c r="HO57" s="385"/>
      <c r="HP57" s="385"/>
      <c r="HQ57" s="385"/>
      <c r="HR57" s="385"/>
      <c r="HS57" s="385"/>
      <c r="HT57" s="385"/>
      <c r="HU57" s="385"/>
      <c r="HV57" s="385"/>
      <c r="HW57" s="385"/>
      <c r="HX57" s="385"/>
      <c r="HY57" s="385"/>
      <c r="HZ57" s="385"/>
      <c r="IA57" s="385"/>
      <c r="IB57" s="385"/>
      <c r="IC57" s="385"/>
      <c r="ID57" s="385"/>
      <c r="IE57" s="385"/>
      <c r="IF57" s="385"/>
      <c r="IG57" s="385"/>
      <c r="IH57" s="385"/>
      <c r="II57" s="385"/>
      <c r="IJ57" s="385"/>
      <c r="IK57" s="385"/>
      <c r="IL57" s="385"/>
      <c r="IM57" s="385"/>
      <c r="IN57" s="385"/>
      <c r="IO57" s="385"/>
      <c r="IP57" s="385"/>
      <c r="IQ57" s="385"/>
      <c r="IR57" s="385"/>
      <c r="IS57" s="385"/>
      <c r="IT57" s="385"/>
      <c r="IU57" s="385"/>
      <c r="IV57" s="385"/>
      <c r="IW57" s="385"/>
      <c r="IX57" s="385"/>
      <c r="IY57" s="385"/>
      <c r="IZ57" s="385"/>
      <c r="JA57" s="385"/>
      <c r="JB57" s="385"/>
      <c r="JC57" s="385"/>
      <c r="JD57" s="385"/>
      <c r="JE57" s="385"/>
      <c r="JF57" s="385"/>
      <c r="JG57" s="385"/>
      <c r="JH57" s="385"/>
      <c r="JI57" s="385"/>
      <c r="JJ57" s="385"/>
      <c r="JK57" s="385"/>
      <c r="JL57" s="385"/>
      <c r="JM57" s="385"/>
      <c r="JN57" s="385"/>
      <c r="JO57" s="385"/>
      <c r="JP57" s="385"/>
      <c r="JQ57" s="385"/>
      <c r="JR57" s="385"/>
      <c r="JS57" s="385"/>
      <c r="JT57" s="385"/>
      <c r="JU57" s="385"/>
      <c r="JV57" s="385"/>
      <c r="JW57" s="385"/>
      <c r="JX57" s="385"/>
      <c r="JY57" s="385"/>
      <c r="JZ57" s="385"/>
      <c r="KA57" s="385"/>
      <c r="KB57" s="385"/>
      <c r="KC57" s="385"/>
      <c r="KD57" s="385"/>
      <c r="KE57" s="385"/>
      <c r="KF57" s="385"/>
      <c r="KG57" s="385"/>
      <c r="KH57" s="385"/>
      <c r="KI57" s="385"/>
      <c r="KJ57" s="385"/>
      <c r="KK57" s="385"/>
      <c r="KL57" s="385"/>
      <c r="KM57" s="385"/>
      <c r="KN57" s="385"/>
      <c r="KO57" s="385"/>
      <c r="KP57" s="385"/>
      <c r="KQ57" s="385"/>
      <c r="KR57" s="385"/>
      <c r="KS57" s="385"/>
      <c r="KT57" s="385"/>
      <c r="KU57" s="385"/>
      <c r="KV57" s="385"/>
    </row>
    <row r="58" spans="1:308">
      <c r="A58" s="411"/>
      <c r="B58" s="411"/>
      <c r="C58" s="411"/>
      <c r="D58" s="411"/>
      <c r="E58" s="412"/>
      <c r="F58" s="412"/>
      <c r="G58" s="412"/>
      <c r="H58" s="412"/>
      <c r="I58" s="412"/>
      <c r="J58" s="412"/>
      <c r="K58" s="412"/>
      <c r="L58" s="412"/>
      <c r="M58" s="412"/>
      <c r="N58" s="412"/>
      <c r="O58" s="412"/>
      <c r="P58" s="412"/>
      <c r="Q58" s="412"/>
      <c r="R58" s="412"/>
      <c r="S58" s="412"/>
      <c r="T58" s="412"/>
      <c r="U58" s="412"/>
      <c r="V58" s="412"/>
      <c r="W58" s="412"/>
      <c r="X58" s="412"/>
      <c r="Y58" s="412"/>
      <c r="Z58" s="412"/>
      <c r="AA58" s="412"/>
      <c r="AB58" s="412"/>
      <c r="AC58" s="412"/>
      <c r="AD58" s="412"/>
      <c r="AE58" s="412"/>
      <c r="AF58" s="412"/>
      <c r="AG58" s="412"/>
      <c r="AH58" s="412"/>
      <c r="AI58" s="412"/>
      <c r="AJ58" s="412"/>
      <c r="AK58" s="412"/>
      <c r="AL58" s="385"/>
      <c r="AM58" s="385"/>
      <c r="AN58" s="385"/>
      <c r="AO58" s="385"/>
      <c r="AP58" s="385"/>
      <c r="AQ58" s="385"/>
      <c r="AR58" s="385"/>
      <c r="AS58" s="385"/>
      <c r="AT58" s="385"/>
      <c r="AU58" s="385"/>
      <c r="AV58" s="385"/>
      <c r="AW58" s="385"/>
      <c r="AX58" s="385"/>
      <c r="AY58" s="385"/>
      <c r="AZ58" s="385"/>
      <c r="BA58" s="385"/>
      <c r="BB58" s="385"/>
      <c r="BC58" s="385"/>
      <c r="BD58" s="385"/>
      <c r="BE58" s="385"/>
      <c r="BF58" s="385"/>
      <c r="BG58" s="385"/>
      <c r="BH58" s="385"/>
      <c r="BI58" s="385"/>
      <c r="BJ58" s="385"/>
      <c r="BK58" s="385"/>
      <c r="BL58" s="385"/>
      <c r="BM58" s="385"/>
      <c r="BN58" s="385"/>
      <c r="BO58" s="385"/>
      <c r="BP58" s="385"/>
      <c r="BQ58" s="385"/>
      <c r="BR58" s="385"/>
      <c r="BS58" s="385"/>
      <c r="BT58" s="385"/>
      <c r="BU58" s="385"/>
      <c r="BV58" s="385"/>
      <c r="BW58" s="385"/>
      <c r="BX58" s="385"/>
      <c r="BY58" s="385"/>
      <c r="BZ58" s="385"/>
      <c r="CA58" s="385"/>
      <c r="CB58" s="385"/>
      <c r="CC58" s="385"/>
      <c r="CD58" s="385"/>
      <c r="CE58" s="385"/>
      <c r="CF58" s="385"/>
      <c r="CG58" s="385"/>
      <c r="CH58" s="385"/>
      <c r="CI58" s="385"/>
      <c r="CJ58" s="385"/>
      <c r="CK58" s="385"/>
      <c r="CL58" s="385"/>
      <c r="CM58" s="385"/>
      <c r="CN58" s="385"/>
      <c r="CO58" s="385"/>
      <c r="CP58" s="385"/>
      <c r="CQ58" s="385"/>
      <c r="CR58" s="385"/>
      <c r="CS58" s="385"/>
      <c r="CT58" s="385"/>
      <c r="CU58" s="385"/>
      <c r="CV58" s="385"/>
      <c r="CW58" s="385"/>
      <c r="CX58" s="385"/>
      <c r="CY58" s="385"/>
      <c r="CZ58" s="385"/>
      <c r="DA58" s="385"/>
      <c r="DB58" s="385"/>
      <c r="DC58" s="385"/>
      <c r="DD58" s="385"/>
      <c r="DE58" s="385"/>
      <c r="DF58" s="385"/>
      <c r="DG58" s="385"/>
      <c r="DH58" s="385"/>
      <c r="DI58" s="385"/>
      <c r="DJ58" s="385"/>
      <c r="DK58" s="385"/>
      <c r="DL58" s="385"/>
      <c r="DM58" s="385"/>
      <c r="DN58" s="385"/>
      <c r="DO58" s="385"/>
      <c r="DP58" s="385"/>
      <c r="DQ58" s="385"/>
      <c r="DR58" s="385"/>
      <c r="DS58" s="385"/>
      <c r="DT58" s="385"/>
      <c r="DU58" s="385"/>
      <c r="DV58" s="385"/>
      <c r="DW58" s="385"/>
      <c r="DX58" s="385"/>
      <c r="DY58" s="385"/>
      <c r="DZ58" s="385"/>
      <c r="EA58" s="385"/>
      <c r="EB58" s="385"/>
      <c r="EC58" s="385"/>
      <c r="ED58" s="385"/>
      <c r="EE58" s="385"/>
      <c r="EF58" s="385"/>
      <c r="EG58" s="385"/>
      <c r="EH58" s="385"/>
      <c r="EI58" s="385"/>
      <c r="EJ58" s="385"/>
      <c r="EK58" s="385"/>
      <c r="EL58" s="385"/>
      <c r="EM58" s="385"/>
      <c r="EN58" s="385"/>
      <c r="EO58" s="385"/>
      <c r="EP58" s="385"/>
      <c r="EQ58" s="385"/>
      <c r="ER58" s="385"/>
      <c r="ES58" s="385"/>
      <c r="ET58" s="385"/>
      <c r="EU58" s="385"/>
      <c r="EV58" s="385"/>
      <c r="EW58" s="385"/>
      <c r="EX58" s="385"/>
      <c r="EY58" s="385"/>
      <c r="EZ58" s="385"/>
      <c r="FA58" s="385"/>
      <c r="FB58" s="385"/>
      <c r="FC58" s="385"/>
      <c r="FD58" s="385"/>
      <c r="FE58" s="385"/>
      <c r="FF58" s="385"/>
      <c r="FG58" s="385"/>
      <c r="FH58" s="385"/>
      <c r="FI58" s="385"/>
      <c r="FJ58" s="385"/>
      <c r="FK58" s="385"/>
      <c r="FL58" s="385"/>
      <c r="FM58" s="385"/>
      <c r="FN58" s="385"/>
      <c r="FO58" s="385"/>
      <c r="FP58" s="385"/>
      <c r="FQ58" s="385"/>
      <c r="FR58" s="385"/>
      <c r="FS58" s="385"/>
      <c r="FT58" s="385"/>
      <c r="FU58" s="385"/>
      <c r="FV58" s="385"/>
      <c r="FW58" s="385"/>
      <c r="FX58" s="385"/>
      <c r="FY58" s="385"/>
      <c r="FZ58" s="385"/>
      <c r="GA58" s="385"/>
      <c r="GB58" s="385"/>
      <c r="GC58" s="385"/>
      <c r="GD58" s="385"/>
      <c r="GE58" s="385"/>
      <c r="GF58" s="385"/>
      <c r="GG58" s="385"/>
      <c r="GH58" s="385"/>
      <c r="GI58" s="385"/>
      <c r="GJ58" s="385"/>
      <c r="GK58" s="385"/>
      <c r="GL58" s="385"/>
      <c r="GM58" s="385"/>
      <c r="GN58" s="385"/>
      <c r="GO58" s="385"/>
      <c r="GP58" s="385"/>
      <c r="GQ58" s="385"/>
      <c r="GR58" s="385"/>
      <c r="GS58" s="385"/>
      <c r="GT58" s="385"/>
      <c r="GU58" s="385"/>
      <c r="GV58" s="385"/>
      <c r="GW58" s="385"/>
      <c r="GX58" s="385"/>
      <c r="GY58" s="385"/>
      <c r="GZ58" s="385"/>
      <c r="HA58" s="385"/>
      <c r="HB58" s="385"/>
      <c r="HC58" s="385"/>
      <c r="HD58" s="385"/>
      <c r="HE58" s="385"/>
      <c r="HF58" s="385"/>
      <c r="HG58" s="385"/>
      <c r="HH58" s="385"/>
      <c r="HI58" s="385"/>
      <c r="HJ58" s="385"/>
      <c r="HK58" s="385"/>
      <c r="HL58" s="385"/>
      <c r="HM58" s="385"/>
      <c r="HN58" s="385"/>
      <c r="HO58" s="385"/>
      <c r="HP58" s="385"/>
      <c r="HQ58" s="385"/>
      <c r="HR58" s="385"/>
      <c r="HS58" s="385"/>
      <c r="HT58" s="385"/>
      <c r="HU58" s="385"/>
      <c r="HV58" s="385"/>
      <c r="HW58" s="385"/>
      <c r="HX58" s="385"/>
      <c r="HY58" s="385"/>
      <c r="HZ58" s="385"/>
      <c r="IA58" s="385"/>
      <c r="IB58" s="385"/>
      <c r="IC58" s="385"/>
      <c r="ID58" s="385"/>
      <c r="IE58" s="385"/>
      <c r="IF58" s="385"/>
      <c r="IG58" s="385"/>
      <c r="IH58" s="385"/>
      <c r="II58" s="385"/>
      <c r="IJ58" s="385"/>
      <c r="IK58" s="385"/>
      <c r="IL58" s="385"/>
      <c r="IM58" s="385"/>
      <c r="IN58" s="385"/>
      <c r="IO58" s="385"/>
      <c r="IP58" s="385"/>
      <c r="IQ58" s="385"/>
      <c r="IR58" s="385"/>
      <c r="IS58" s="385"/>
      <c r="IT58" s="385"/>
      <c r="IU58" s="385"/>
      <c r="IV58" s="385"/>
      <c r="IW58" s="385"/>
      <c r="IX58" s="385"/>
      <c r="IY58" s="385"/>
      <c r="IZ58" s="385"/>
      <c r="JA58" s="385"/>
      <c r="JB58" s="385"/>
      <c r="JC58" s="385"/>
      <c r="JD58" s="385"/>
      <c r="JE58" s="385"/>
      <c r="JF58" s="385"/>
      <c r="JG58" s="385"/>
      <c r="JH58" s="385"/>
      <c r="JI58" s="385"/>
      <c r="JJ58" s="385"/>
      <c r="JK58" s="385"/>
      <c r="JL58" s="385"/>
      <c r="JM58" s="385"/>
      <c r="JN58" s="385"/>
      <c r="JO58" s="385"/>
      <c r="JP58" s="385"/>
      <c r="JQ58" s="385"/>
      <c r="JR58" s="385"/>
      <c r="JS58" s="385"/>
      <c r="JT58" s="385"/>
      <c r="JU58" s="385"/>
      <c r="JV58" s="385"/>
      <c r="JW58" s="385"/>
      <c r="JX58" s="385"/>
      <c r="JY58" s="385"/>
      <c r="JZ58" s="385"/>
      <c r="KA58" s="385"/>
      <c r="KB58" s="385"/>
      <c r="KC58" s="385"/>
      <c r="KD58" s="385"/>
      <c r="KE58" s="385"/>
      <c r="KF58" s="385"/>
      <c r="KG58" s="385"/>
      <c r="KH58" s="385"/>
      <c r="KI58" s="385"/>
      <c r="KJ58" s="385"/>
      <c r="KK58" s="385"/>
      <c r="KL58" s="385"/>
      <c r="KM58" s="385"/>
      <c r="KN58" s="385"/>
      <c r="KO58" s="385"/>
      <c r="KP58" s="385"/>
      <c r="KQ58" s="385"/>
      <c r="KR58" s="385"/>
      <c r="KS58" s="385"/>
      <c r="KT58" s="385"/>
      <c r="KU58" s="385"/>
      <c r="KV58" s="385"/>
    </row>
    <row r="59" spans="1:308">
      <c r="A59" s="411"/>
      <c r="B59" s="411"/>
      <c r="C59" s="411"/>
      <c r="D59" s="411"/>
      <c r="E59" s="423"/>
      <c r="F59" s="423"/>
      <c r="G59" s="423"/>
      <c r="H59" s="423"/>
      <c r="I59" s="423"/>
      <c r="J59" s="423"/>
      <c r="K59" s="423"/>
      <c r="L59" s="423"/>
      <c r="M59" s="423"/>
      <c r="N59" s="423"/>
      <c r="O59" s="423"/>
      <c r="P59" s="423"/>
      <c r="Q59" s="423"/>
      <c r="R59" s="423"/>
      <c r="S59" s="423"/>
      <c r="T59" s="423"/>
      <c r="U59" s="423"/>
      <c r="V59" s="423"/>
      <c r="W59" s="423"/>
      <c r="X59" s="423"/>
      <c r="Y59" s="423"/>
      <c r="Z59" s="423"/>
      <c r="AA59" s="423"/>
      <c r="AB59" s="423"/>
      <c r="AC59" s="423"/>
      <c r="AD59" s="423"/>
      <c r="AE59" s="423"/>
      <c r="AF59" s="423"/>
      <c r="AG59" s="423"/>
      <c r="AH59" s="423"/>
      <c r="AI59" s="423"/>
      <c r="AJ59" s="423"/>
      <c r="AK59" s="423"/>
      <c r="AL59" s="385"/>
      <c r="AM59" s="385"/>
      <c r="AN59" s="385"/>
      <c r="AO59" s="385"/>
      <c r="AP59" s="385"/>
      <c r="AQ59" s="385"/>
      <c r="AR59" s="385"/>
      <c r="AS59" s="385"/>
      <c r="AT59" s="385"/>
      <c r="AU59" s="385"/>
      <c r="AV59" s="385"/>
      <c r="AW59" s="385"/>
      <c r="AX59" s="385"/>
      <c r="AY59" s="385"/>
      <c r="AZ59" s="385"/>
      <c r="BA59" s="385"/>
      <c r="BB59" s="385"/>
      <c r="BC59" s="385"/>
      <c r="BD59" s="385"/>
      <c r="BE59" s="385"/>
      <c r="BF59" s="385"/>
      <c r="BG59" s="385"/>
      <c r="BH59" s="385"/>
      <c r="BI59" s="385"/>
      <c r="BJ59" s="385"/>
      <c r="BK59" s="385"/>
      <c r="BL59" s="385"/>
      <c r="BM59" s="385"/>
      <c r="BN59" s="385"/>
      <c r="BO59" s="385"/>
      <c r="BP59" s="385"/>
      <c r="BQ59" s="385"/>
      <c r="BR59" s="385"/>
      <c r="BS59" s="385"/>
      <c r="BT59" s="385"/>
      <c r="BU59" s="385"/>
      <c r="BV59" s="385"/>
      <c r="BW59" s="385"/>
      <c r="BX59" s="385"/>
      <c r="BY59" s="385"/>
      <c r="BZ59" s="385"/>
      <c r="CA59" s="385"/>
      <c r="CB59" s="385"/>
      <c r="CC59" s="385"/>
      <c r="CD59" s="385"/>
      <c r="CE59" s="385"/>
      <c r="CF59" s="385"/>
      <c r="CG59" s="385"/>
      <c r="CH59" s="385"/>
      <c r="CI59" s="385"/>
      <c r="CJ59" s="385"/>
      <c r="CK59" s="385"/>
      <c r="CL59" s="385"/>
      <c r="CM59" s="385"/>
      <c r="CN59" s="385"/>
      <c r="CO59" s="385"/>
      <c r="CP59" s="385"/>
      <c r="CQ59" s="385"/>
      <c r="CR59" s="385"/>
      <c r="CS59" s="385"/>
      <c r="CT59" s="385"/>
      <c r="CU59" s="385"/>
      <c r="CV59" s="385"/>
      <c r="CW59" s="385"/>
      <c r="CX59" s="385"/>
      <c r="CY59" s="385"/>
      <c r="CZ59" s="385"/>
      <c r="DA59" s="385"/>
      <c r="DB59" s="385"/>
      <c r="DC59" s="385"/>
      <c r="DD59" s="385"/>
      <c r="DE59" s="385"/>
      <c r="DF59" s="385"/>
      <c r="DG59" s="385"/>
      <c r="DH59" s="385"/>
      <c r="DI59" s="385"/>
      <c r="DJ59" s="385"/>
      <c r="DK59" s="385"/>
      <c r="DL59" s="385"/>
      <c r="DM59" s="385"/>
      <c r="DN59" s="385"/>
      <c r="DO59" s="385"/>
      <c r="DP59" s="385"/>
      <c r="DQ59" s="385"/>
      <c r="DR59" s="385"/>
      <c r="DS59" s="385"/>
      <c r="DT59" s="385"/>
      <c r="DU59" s="385"/>
      <c r="DV59" s="385"/>
      <c r="DW59" s="385"/>
      <c r="DX59" s="385"/>
      <c r="DY59" s="385"/>
      <c r="DZ59" s="385"/>
      <c r="EA59" s="385"/>
      <c r="EB59" s="385"/>
      <c r="EC59" s="385"/>
      <c r="ED59" s="385"/>
      <c r="EE59" s="385"/>
      <c r="EF59" s="385"/>
      <c r="EG59" s="385"/>
      <c r="EH59" s="385"/>
      <c r="EI59" s="385"/>
      <c r="EJ59" s="385"/>
      <c r="EK59" s="385"/>
      <c r="EL59" s="385"/>
      <c r="EM59" s="385"/>
      <c r="EN59" s="385"/>
      <c r="EO59" s="385"/>
      <c r="EP59" s="385"/>
      <c r="EQ59" s="385"/>
      <c r="ER59" s="385"/>
      <c r="ES59" s="385"/>
      <c r="ET59" s="385"/>
      <c r="EU59" s="385"/>
      <c r="EV59" s="385"/>
      <c r="EW59" s="385"/>
      <c r="EX59" s="385"/>
      <c r="EY59" s="385"/>
      <c r="EZ59" s="385"/>
      <c r="FA59" s="385"/>
      <c r="FB59" s="385"/>
      <c r="FC59" s="385"/>
      <c r="FD59" s="385"/>
      <c r="FE59" s="385"/>
      <c r="FF59" s="385"/>
      <c r="FG59" s="385"/>
      <c r="FH59" s="385"/>
      <c r="FI59" s="385"/>
      <c r="FJ59" s="385"/>
      <c r="FK59" s="385"/>
      <c r="FL59" s="385"/>
      <c r="FM59" s="385"/>
      <c r="FN59" s="385"/>
      <c r="FO59" s="385"/>
      <c r="FP59" s="385"/>
      <c r="FQ59" s="385"/>
      <c r="FR59" s="385"/>
      <c r="FS59" s="385"/>
      <c r="FT59" s="385"/>
      <c r="FU59" s="385"/>
      <c r="FV59" s="385"/>
      <c r="FW59" s="385"/>
      <c r="FX59" s="385"/>
      <c r="FY59" s="385"/>
      <c r="FZ59" s="385"/>
      <c r="GA59" s="385"/>
      <c r="GB59" s="385"/>
      <c r="GC59" s="385"/>
      <c r="GD59" s="385"/>
      <c r="GE59" s="385"/>
      <c r="GF59" s="385"/>
      <c r="GG59" s="385"/>
      <c r="GH59" s="385"/>
      <c r="GI59" s="385"/>
      <c r="GJ59" s="385"/>
      <c r="GK59" s="385"/>
      <c r="GL59" s="385"/>
      <c r="GM59" s="385"/>
      <c r="GN59" s="385"/>
      <c r="GO59" s="385"/>
      <c r="GP59" s="385"/>
      <c r="GQ59" s="385"/>
      <c r="GR59" s="385"/>
      <c r="GS59" s="385"/>
      <c r="GT59" s="385"/>
      <c r="GU59" s="385"/>
      <c r="GV59" s="385"/>
      <c r="GW59" s="385"/>
      <c r="GX59" s="385"/>
      <c r="GY59" s="385"/>
      <c r="GZ59" s="385"/>
      <c r="HA59" s="385"/>
      <c r="HB59" s="385"/>
      <c r="HC59" s="385"/>
      <c r="HD59" s="385"/>
      <c r="HE59" s="385"/>
      <c r="HF59" s="385"/>
      <c r="HG59" s="385"/>
      <c r="HH59" s="385"/>
      <c r="HI59" s="385"/>
      <c r="HJ59" s="385"/>
      <c r="HK59" s="385"/>
      <c r="HL59" s="385"/>
      <c r="HM59" s="385"/>
      <c r="HN59" s="385"/>
      <c r="HO59" s="385"/>
      <c r="HP59" s="385"/>
      <c r="HQ59" s="385"/>
      <c r="HR59" s="385"/>
      <c r="HS59" s="385"/>
      <c r="HT59" s="385"/>
      <c r="HU59" s="385"/>
      <c r="HV59" s="385"/>
      <c r="HW59" s="385"/>
      <c r="HX59" s="385"/>
      <c r="HY59" s="385"/>
      <c r="HZ59" s="385"/>
      <c r="IA59" s="385"/>
      <c r="IB59" s="385"/>
      <c r="IC59" s="385"/>
      <c r="ID59" s="385"/>
      <c r="IE59" s="385"/>
      <c r="IF59" s="385"/>
      <c r="IG59" s="385"/>
      <c r="IH59" s="385"/>
      <c r="II59" s="385"/>
      <c r="IJ59" s="385"/>
      <c r="IK59" s="385"/>
      <c r="IL59" s="385"/>
      <c r="IM59" s="385"/>
      <c r="IN59" s="385"/>
      <c r="IO59" s="385"/>
      <c r="IP59" s="385"/>
      <c r="IQ59" s="385"/>
      <c r="IR59" s="385"/>
      <c r="IS59" s="385"/>
      <c r="IT59" s="385"/>
      <c r="IU59" s="385"/>
      <c r="IV59" s="385"/>
      <c r="IW59" s="385"/>
      <c r="IX59" s="385"/>
      <c r="IY59" s="385"/>
      <c r="IZ59" s="385"/>
      <c r="JA59" s="385"/>
      <c r="JB59" s="385"/>
      <c r="JC59" s="385"/>
      <c r="JD59" s="385"/>
      <c r="JE59" s="385"/>
      <c r="JF59" s="385"/>
      <c r="JG59" s="385"/>
      <c r="JH59" s="385"/>
      <c r="JI59" s="385"/>
      <c r="JJ59" s="385"/>
      <c r="JK59" s="385"/>
      <c r="JL59" s="385"/>
      <c r="JM59" s="385"/>
      <c r="JN59" s="385"/>
      <c r="JO59" s="385"/>
      <c r="JP59" s="385"/>
      <c r="JQ59" s="385"/>
      <c r="JR59" s="385"/>
      <c r="JS59" s="385"/>
      <c r="JT59" s="385"/>
      <c r="JU59" s="385"/>
      <c r="JV59" s="385"/>
      <c r="JW59" s="385"/>
      <c r="JX59" s="385"/>
      <c r="JY59" s="385"/>
      <c r="JZ59" s="385"/>
      <c r="KA59" s="385"/>
      <c r="KB59" s="385"/>
      <c r="KC59" s="385"/>
      <c r="KD59" s="385"/>
      <c r="KE59" s="385"/>
      <c r="KF59" s="385"/>
      <c r="KG59" s="385"/>
      <c r="KH59" s="385"/>
      <c r="KI59" s="385"/>
      <c r="KJ59" s="385"/>
      <c r="KK59" s="385"/>
      <c r="KL59" s="385"/>
      <c r="KM59" s="385"/>
      <c r="KN59" s="385"/>
      <c r="KO59" s="385"/>
      <c r="KP59" s="385"/>
      <c r="KQ59" s="385"/>
      <c r="KR59" s="385"/>
      <c r="KS59" s="385"/>
      <c r="KT59" s="385"/>
      <c r="KU59" s="385"/>
      <c r="KV59" s="385"/>
    </row>
    <row r="60" spans="1:308">
      <c r="A60" s="861"/>
      <c r="B60" s="411"/>
      <c r="C60" s="411"/>
      <c r="D60" s="411"/>
      <c r="E60" s="412"/>
      <c r="F60" s="412"/>
      <c r="G60" s="412"/>
      <c r="H60" s="412"/>
      <c r="I60" s="412"/>
      <c r="J60" s="412"/>
      <c r="K60" s="412"/>
      <c r="L60" s="412"/>
      <c r="M60" s="412"/>
      <c r="N60" s="412"/>
      <c r="O60" s="412"/>
      <c r="P60" s="412"/>
      <c r="Q60" s="412"/>
      <c r="R60" s="412"/>
      <c r="S60" s="412"/>
      <c r="T60" s="412"/>
      <c r="U60" s="412"/>
      <c r="V60" s="412"/>
      <c r="W60" s="412"/>
      <c r="X60" s="412"/>
      <c r="Y60" s="412"/>
      <c r="Z60" s="412"/>
      <c r="AA60" s="412"/>
      <c r="AB60" s="412"/>
      <c r="AC60" s="412"/>
      <c r="AD60" s="412"/>
      <c r="AE60" s="412"/>
      <c r="AF60" s="412"/>
      <c r="AG60" s="412"/>
      <c r="AH60" s="412"/>
      <c r="AI60" s="412"/>
      <c r="AJ60" s="412"/>
      <c r="AK60" s="412"/>
      <c r="AL60" s="385"/>
      <c r="AM60" s="385"/>
      <c r="AN60" s="385"/>
      <c r="AO60" s="385"/>
      <c r="AP60" s="385"/>
      <c r="AQ60" s="385"/>
      <c r="AR60" s="385"/>
      <c r="AS60" s="385"/>
      <c r="AT60" s="385"/>
      <c r="AU60" s="385"/>
      <c r="AV60" s="385"/>
      <c r="AW60" s="385"/>
      <c r="AX60" s="385"/>
      <c r="AY60" s="385"/>
      <c r="AZ60" s="385"/>
      <c r="BA60" s="385"/>
      <c r="BB60" s="385"/>
      <c r="BC60" s="385"/>
      <c r="BD60" s="385"/>
      <c r="BE60" s="385"/>
      <c r="BF60" s="385"/>
      <c r="BG60" s="385"/>
      <c r="BH60" s="385"/>
      <c r="BI60" s="385"/>
      <c r="BJ60" s="385"/>
      <c r="BK60" s="385"/>
      <c r="BL60" s="385"/>
      <c r="BM60" s="385"/>
      <c r="BN60" s="385"/>
      <c r="BO60" s="385"/>
      <c r="BP60" s="385"/>
      <c r="BQ60" s="385"/>
      <c r="BR60" s="385"/>
      <c r="BS60" s="385"/>
      <c r="BT60" s="385"/>
      <c r="BU60" s="385"/>
      <c r="BV60" s="385"/>
      <c r="BW60" s="385"/>
      <c r="BX60" s="385"/>
      <c r="BY60" s="385"/>
      <c r="BZ60" s="385"/>
      <c r="CA60" s="385"/>
      <c r="CB60" s="385"/>
      <c r="CC60" s="385"/>
      <c r="CD60" s="385"/>
      <c r="CE60" s="385"/>
      <c r="CF60" s="385"/>
      <c r="CG60" s="385"/>
      <c r="CH60" s="385"/>
      <c r="CI60" s="385"/>
      <c r="CJ60" s="385"/>
      <c r="CK60" s="385"/>
      <c r="CL60" s="385"/>
      <c r="CM60" s="385"/>
      <c r="CN60" s="385"/>
      <c r="CO60" s="385"/>
      <c r="CP60" s="385"/>
      <c r="CQ60" s="385"/>
      <c r="CR60" s="385"/>
      <c r="CS60" s="385"/>
      <c r="CT60" s="385"/>
      <c r="CU60" s="385"/>
      <c r="CV60" s="385"/>
      <c r="CW60" s="385"/>
      <c r="CX60" s="385"/>
      <c r="CY60" s="385"/>
      <c r="CZ60" s="385"/>
      <c r="DA60" s="385"/>
      <c r="DB60" s="385"/>
      <c r="DC60" s="385"/>
      <c r="DD60" s="385"/>
      <c r="DE60" s="385"/>
      <c r="DF60" s="385"/>
      <c r="DG60" s="385"/>
      <c r="DH60" s="385"/>
      <c r="DI60" s="385"/>
      <c r="DJ60" s="385"/>
      <c r="DK60" s="385"/>
      <c r="DL60" s="385"/>
      <c r="DM60" s="385"/>
      <c r="DN60" s="385"/>
      <c r="DO60" s="385"/>
      <c r="DP60" s="385"/>
      <c r="DQ60" s="385"/>
      <c r="DR60" s="385"/>
      <c r="DS60" s="385"/>
      <c r="DT60" s="385"/>
      <c r="DU60" s="385"/>
      <c r="DV60" s="385"/>
      <c r="DW60" s="385"/>
      <c r="DX60" s="385"/>
      <c r="DY60" s="385"/>
      <c r="DZ60" s="385"/>
      <c r="EA60" s="385"/>
      <c r="EB60" s="385"/>
      <c r="EC60" s="385"/>
      <c r="ED60" s="385"/>
      <c r="EE60" s="385"/>
      <c r="EF60" s="385"/>
      <c r="EG60" s="385"/>
      <c r="EH60" s="385"/>
      <c r="EI60" s="385"/>
      <c r="EJ60" s="385"/>
      <c r="EK60" s="385"/>
      <c r="EL60" s="385"/>
      <c r="EM60" s="385"/>
      <c r="EN60" s="385"/>
      <c r="EO60" s="385"/>
      <c r="EP60" s="385"/>
      <c r="EQ60" s="385"/>
      <c r="ER60" s="385"/>
      <c r="ES60" s="385"/>
      <c r="ET60" s="385"/>
      <c r="EU60" s="385"/>
      <c r="EV60" s="385"/>
      <c r="EW60" s="385"/>
      <c r="EX60" s="385"/>
      <c r="EY60" s="385"/>
      <c r="EZ60" s="385"/>
      <c r="FA60" s="385"/>
      <c r="FB60" s="385"/>
      <c r="FC60" s="385"/>
      <c r="FD60" s="385"/>
      <c r="FE60" s="385"/>
      <c r="FF60" s="385"/>
      <c r="FG60" s="385"/>
      <c r="FH60" s="385"/>
      <c r="FI60" s="385"/>
      <c r="FJ60" s="385"/>
      <c r="FK60" s="385"/>
      <c r="FL60" s="385"/>
      <c r="FM60" s="385"/>
      <c r="FN60" s="385"/>
      <c r="FO60" s="385"/>
      <c r="FP60" s="385"/>
      <c r="FQ60" s="385"/>
      <c r="FR60" s="385"/>
      <c r="FS60" s="385"/>
      <c r="FT60" s="385"/>
      <c r="FU60" s="385"/>
      <c r="FV60" s="385"/>
      <c r="FW60" s="385"/>
      <c r="FX60" s="385"/>
      <c r="FY60" s="385"/>
      <c r="FZ60" s="385"/>
      <c r="GA60" s="385"/>
      <c r="GB60" s="385"/>
      <c r="GC60" s="385"/>
      <c r="GD60" s="385"/>
      <c r="GE60" s="385"/>
      <c r="GF60" s="385"/>
      <c r="GG60" s="385"/>
      <c r="GH60" s="385"/>
      <c r="GI60" s="385"/>
      <c r="GJ60" s="385"/>
      <c r="GK60" s="385"/>
      <c r="GL60" s="385"/>
      <c r="GM60" s="385"/>
      <c r="GN60" s="385"/>
      <c r="GO60" s="385"/>
      <c r="GP60" s="385"/>
      <c r="GQ60" s="385"/>
      <c r="GR60" s="385"/>
      <c r="GS60" s="385"/>
      <c r="GT60" s="385"/>
      <c r="GU60" s="385"/>
      <c r="GV60" s="385"/>
      <c r="GW60" s="385"/>
      <c r="GX60" s="385"/>
      <c r="GY60" s="385"/>
      <c r="GZ60" s="385"/>
      <c r="HA60" s="385"/>
      <c r="HB60" s="385"/>
      <c r="HC60" s="385"/>
      <c r="HD60" s="385"/>
      <c r="HE60" s="385"/>
      <c r="HF60" s="385"/>
      <c r="HG60" s="385"/>
      <c r="HH60" s="385"/>
      <c r="HI60" s="385"/>
      <c r="HJ60" s="385"/>
      <c r="HK60" s="385"/>
      <c r="HL60" s="385"/>
      <c r="HM60" s="385"/>
      <c r="HN60" s="385"/>
      <c r="HO60" s="385"/>
      <c r="HP60" s="385"/>
      <c r="HQ60" s="385"/>
      <c r="HR60" s="385"/>
      <c r="HS60" s="385"/>
      <c r="HT60" s="385"/>
      <c r="HU60" s="385"/>
      <c r="HV60" s="385"/>
      <c r="HW60" s="385"/>
      <c r="HX60" s="385"/>
      <c r="HY60" s="385"/>
      <c r="HZ60" s="385"/>
      <c r="IA60" s="385"/>
      <c r="IB60" s="385"/>
      <c r="IC60" s="385"/>
      <c r="ID60" s="385"/>
      <c r="IE60" s="385"/>
      <c r="IF60" s="385"/>
      <c r="IG60" s="385"/>
      <c r="IH60" s="385"/>
      <c r="II60" s="385"/>
      <c r="IJ60" s="385"/>
      <c r="IK60" s="385"/>
      <c r="IL60" s="385"/>
      <c r="IM60" s="385"/>
      <c r="IN60" s="385"/>
      <c r="IO60" s="385"/>
      <c r="IP60" s="385"/>
      <c r="IQ60" s="385"/>
      <c r="IR60" s="385"/>
      <c r="IS60" s="385"/>
      <c r="IT60" s="385"/>
      <c r="IU60" s="385"/>
      <c r="IV60" s="385"/>
      <c r="IW60" s="385"/>
      <c r="IX60" s="385"/>
      <c r="IY60" s="385"/>
      <c r="IZ60" s="385"/>
      <c r="JA60" s="385"/>
      <c r="JB60" s="385"/>
      <c r="JC60" s="385"/>
      <c r="JD60" s="385"/>
      <c r="JE60" s="385"/>
      <c r="JF60" s="385"/>
      <c r="JG60" s="385"/>
      <c r="JH60" s="385"/>
      <c r="JI60" s="385"/>
      <c r="JJ60" s="385"/>
      <c r="JK60" s="385"/>
      <c r="JL60" s="385"/>
      <c r="JM60" s="385"/>
      <c r="JN60" s="385"/>
      <c r="JO60" s="385"/>
      <c r="JP60" s="385"/>
      <c r="JQ60" s="385"/>
      <c r="JR60" s="385"/>
      <c r="JS60" s="385"/>
      <c r="JT60" s="385"/>
      <c r="JU60" s="385"/>
      <c r="JV60" s="385"/>
      <c r="JW60" s="385"/>
      <c r="JX60" s="385"/>
      <c r="JY60" s="385"/>
      <c r="JZ60" s="385"/>
      <c r="KA60" s="385"/>
      <c r="KB60" s="385"/>
      <c r="KC60" s="385"/>
      <c r="KD60" s="385"/>
      <c r="KE60" s="385"/>
      <c r="KF60" s="385"/>
      <c r="KG60" s="385"/>
      <c r="KH60" s="385"/>
      <c r="KI60" s="385"/>
      <c r="KJ60" s="385"/>
      <c r="KK60" s="385"/>
      <c r="KL60" s="385"/>
      <c r="KM60" s="385"/>
      <c r="KN60" s="385"/>
      <c r="KO60" s="385"/>
      <c r="KP60" s="385"/>
      <c r="KQ60" s="385"/>
      <c r="KR60" s="385"/>
      <c r="KS60" s="385"/>
      <c r="KT60" s="385"/>
      <c r="KU60" s="385"/>
      <c r="KV60" s="385"/>
    </row>
    <row r="61" spans="1:308">
      <c r="A61" s="861"/>
      <c r="B61" s="411"/>
      <c r="C61" s="411"/>
      <c r="D61" s="411"/>
      <c r="E61" s="412"/>
      <c r="F61" s="412"/>
      <c r="G61" s="412"/>
      <c r="H61" s="412"/>
      <c r="I61" s="412"/>
      <c r="J61" s="412"/>
      <c r="K61" s="412"/>
      <c r="L61" s="412"/>
      <c r="M61" s="412"/>
      <c r="N61" s="412"/>
      <c r="O61" s="412"/>
      <c r="P61" s="412"/>
      <c r="Q61" s="412"/>
      <c r="R61" s="412"/>
      <c r="S61" s="412"/>
      <c r="T61" s="412"/>
      <c r="U61" s="412"/>
      <c r="V61" s="412"/>
      <c r="W61" s="412"/>
      <c r="X61" s="412"/>
      <c r="Y61" s="412"/>
      <c r="Z61" s="412"/>
      <c r="AA61" s="412"/>
      <c r="AB61" s="412"/>
      <c r="AC61" s="412"/>
      <c r="AD61" s="412"/>
      <c r="AE61" s="412"/>
      <c r="AF61" s="412"/>
      <c r="AG61" s="412"/>
      <c r="AH61" s="412"/>
      <c r="AI61" s="412"/>
      <c r="AJ61" s="412"/>
      <c r="AK61" s="412"/>
      <c r="AL61" s="385"/>
      <c r="AM61" s="385"/>
      <c r="AN61" s="385"/>
      <c r="AO61" s="385"/>
      <c r="AP61" s="385"/>
      <c r="AQ61" s="385"/>
      <c r="AR61" s="385"/>
      <c r="AS61" s="385"/>
      <c r="AT61" s="385"/>
      <c r="AU61" s="385"/>
      <c r="AV61" s="385"/>
      <c r="AW61" s="385"/>
      <c r="AX61" s="385"/>
      <c r="AY61" s="385"/>
      <c r="AZ61" s="385"/>
      <c r="BA61" s="385"/>
      <c r="BB61" s="385"/>
      <c r="BC61" s="385"/>
      <c r="BD61" s="385"/>
      <c r="BE61" s="385"/>
      <c r="BF61" s="385"/>
      <c r="BG61" s="385"/>
      <c r="BH61" s="385"/>
      <c r="BI61" s="385"/>
      <c r="BJ61" s="385"/>
      <c r="BK61" s="385"/>
      <c r="BL61" s="385"/>
      <c r="BM61" s="385"/>
      <c r="BN61" s="385"/>
      <c r="BO61" s="385"/>
      <c r="BP61" s="385"/>
      <c r="BQ61" s="385"/>
      <c r="BR61" s="385"/>
      <c r="BS61" s="385"/>
      <c r="BT61" s="385"/>
      <c r="BU61" s="385"/>
      <c r="BV61" s="385"/>
      <c r="BW61" s="385"/>
      <c r="BX61" s="385"/>
      <c r="BY61" s="385"/>
      <c r="BZ61" s="385"/>
      <c r="CA61" s="385"/>
      <c r="CB61" s="385"/>
      <c r="CC61" s="385"/>
      <c r="CD61" s="385"/>
      <c r="CE61" s="385"/>
      <c r="CF61" s="385"/>
      <c r="CG61" s="385"/>
      <c r="CH61" s="385"/>
      <c r="CI61" s="385"/>
      <c r="CJ61" s="385"/>
      <c r="CK61" s="385"/>
      <c r="CL61" s="385"/>
      <c r="CM61" s="385"/>
      <c r="CN61" s="385"/>
      <c r="CO61" s="385"/>
      <c r="CP61" s="385"/>
      <c r="CQ61" s="385"/>
      <c r="CR61" s="385"/>
      <c r="CS61" s="385"/>
      <c r="CT61" s="385"/>
      <c r="CU61" s="385"/>
      <c r="CV61" s="385"/>
      <c r="CW61" s="385"/>
      <c r="CX61" s="385"/>
      <c r="CY61" s="385"/>
      <c r="CZ61" s="385"/>
      <c r="DA61" s="385"/>
      <c r="DB61" s="385"/>
      <c r="DC61" s="385"/>
      <c r="DD61" s="385"/>
      <c r="DE61" s="385"/>
      <c r="DF61" s="385"/>
      <c r="DG61" s="385"/>
      <c r="DH61" s="385"/>
      <c r="DI61" s="385"/>
      <c r="DJ61" s="385"/>
      <c r="DK61" s="385"/>
      <c r="DL61" s="385"/>
      <c r="DM61" s="385"/>
      <c r="DN61" s="385"/>
      <c r="DO61" s="385"/>
      <c r="DP61" s="385"/>
      <c r="DQ61" s="385"/>
      <c r="DR61" s="385"/>
      <c r="DS61" s="385"/>
      <c r="DT61" s="385"/>
      <c r="DU61" s="385"/>
      <c r="DV61" s="385"/>
      <c r="DW61" s="385"/>
      <c r="DX61" s="385"/>
      <c r="DY61" s="385"/>
      <c r="DZ61" s="385"/>
      <c r="EA61" s="385"/>
      <c r="EB61" s="385"/>
      <c r="EC61" s="385"/>
      <c r="ED61" s="385"/>
      <c r="EE61" s="385"/>
      <c r="EF61" s="385"/>
      <c r="EG61" s="385"/>
      <c r="EH61" s="385"/>
      <c r="EI61" s="385"/>
      <c r="EJ61" s="385"/>
      <c r="EK61" s="385"/>
      <c r="EL61" s="385"/>
      <c r="EM61" s="385"/>
      <c r="EN61" s="385"/>
      <c r="EO61" s="385"/>
      <c r="EP61" s="385"/>
      <c r="EQ61" s="385"/>
      <c r="ER61" s="385"/>
      <c r="ES61" s="385"/>
      <c r="ET61" s="385"/>
      <c r="EU61" s="385"/>
      <c r="EV61" s="385"/>
      <c r="EW61" s="385"/>
      <c r="EX61" s="385"/>
      <c r="EY61" s="385"/>
      <c r="EZ61" s="385"/>
      <c r="FA61" s="385"/>
      <c r="FB61" s="385"/>
      <c r="FC61" s="385"/>
      <c r="FD61" s="385"/>
      <c r="FE61" s="385"/>
      <c r="FF61" s="385"/>
      <c r="FG61" s="385"/>
      <c r="FH61" s="385"/>
      <c r="FI61" s="385"/>
      <c r="FJ61" s="385"/>
      <c r="FK61" s="385"/>
      <c r="FL61" s="385"/>
      <c r="FM61" s="385"/>
      <c r="FN61" s="385"/>
      <c r="FO61" s="385"/>
      <c r="FP61" s="385"/>
      <c r="FQ61" s="385"/>
      <c r="FR61" s="385"/>
      <c r="FS61" s="385"/>
      <c r="FT61" s="385"/>
      <c r="FU61" s="385"/>
      <c r="FV61" s="385"/>
      <c r="FW61" s="385"/>
      <c r="FX61" s="385"/>
      <c r="FY61" s="385"/>
      <c r="FZ61" s="385"/>
      <c r="GA61" s="385"/>
      <c r="GB61" s="385"/>
      <c r="GC61" s="385"/>
      <c r="GD61" s="385"/>
      <c r="GE61" s="385"/>
      <c r="GF61" s="385"/>
      <c r="GG61" s="385"/>
      <c r="GH61" s="385"/>
      <c r="GI61" s="385"/>
      <c r="GJ61" s="385"/>
      <c r="GK61" s="385"/>
      <c r="GL61" s="385"/>
      <c r="GM61" s="385"/>
      <c r="GN61" s="385"/>
      <c r="GO61" s="385"/>
      <c r="GP61" s="385"/>
      <c r="GQ61" s="385"/>
      <c r="GR61" s="385"/>
      <c r="GS61" s="385"/>
      <c r="GT61" s="385"/>
      <c r="GU61" s="385"/>
      <c r="GV61" s="385"/>
      <c r="GW61" s="385"/>
      <c r="GX61" s="385"/>
      <c r="GY61" s="385"/>
      <c r="GZ61" s="385"/>
      <c r="HA61" s="385"/>
      <c r="HB61" s="385"/>
      <c r="HC61" s="385"/>
      <c r="HD61" s="385"/>
      <c r="HE61" s="385"/>
      <c r="HF61" s="385"/>
      <c r="HG61" s="385"/>
      <c r="HH61" s="385"/>
      <c r="HI61" s="385"/>
      <c r="HJ61" s="385"/>
      <c r="HK61" s="385"/>
      <c r="HL61" s="385"/>
      <c r="HM61" s="385"/>
      <c r="HN61" s="385"/>
      <c r="HO61" s="385"/>
      <c r="HP61" s="385"/>
      <c r="HQ61" s="385"/>
      <c r="HR61" s="385"/>
      <c r="HS61" s="385"/>
      <c r="HT61" s="385"/>
      <c r="HU61" s="385"/>
      <c r="HV61" s="385"/>
      <c r="HW61" s="385"/>
      <c r="HX61" s="385"/>
      <c r="HY61" s="385"/>
      <c r="HZ61" s="385"/>
      <c r="IA61" s="385"/>
      <c r="IB61" s="385"/>
      <c r="IC61" s="385"/>
      <c r="ID61" s="385"/>
      <c r="IE61" s="385"/>
      <c r="IF61" s="385"/>
      <c r="IG61" s="385"/>
      <c r="IH61" s="385"/>
      <c r="II61" s="385"/>
      <c r="IJ61" s="385"/>
      <c r="IK61" s="385"/>
      <c r="IL61" s="385"/>
      <c r="IM61" s="385"/>
      <c r="IN61" s="385"/>
      <c r="IO61" s="385"/>
      <c r="IP61" s="385"/>
      <c r="IQ61" s="385"/>
      <c r="IR61" s="385"/>
      <c r="IS61" s="385"/>
      <c r="IT61" s="385"/>
      <c r="IU61" s="385"/>
      <c r="IV61" s="385"/>
      <c r="IW61" s="385"/>
      <c r="IX61" s="385"/>
      <c r="IY61" s="385"/>
      <c r="IZ61" s="385"/>
      <c r="JA61" s="385"/>
      <c r="JB61" s="385"/>
      <c r="JC61" s="385"/>
      <c r="JD61" s="385"/>
      <c r="JE61" s="385"/>
      <c r="JF61" s="385"/>
      <c r="JG61" s="385"/>
      <c r="JH61" s="385"/>
      <c r="JI61" s="385"/>
      <c r="JJ61" s="385"/>
      <c r="JK61" s="385"/>
      <c r="JL61" s="385"/>
      <c r="JM61" s="385"/>
      <c r="JN61" s="385"/>
      <c r="JO61" s="385"/>
      <c r="JP61" s="385"/>
      <c r="JQ61" s="385"/>
      <c r="JR61" s="385"/>
      <c r="JS61" s="385"/>
      <c r="JT61" s="385"/>
      <c r="JU61" s="385"/>
      <c r="JV61" s="385"/>
      <c r="JW61" s="385"/>
      <c r="JX61" s="385"/>
      <c r="JY61" s="385"/>
      <c r="JZ61" s="385"/>
      <c r="KA61" s="385"/>
      <c r="KB61" s="385"/>
      <c r="KC61" s="385"/>
      <c r="KD61" s="385"/>
      <c r="KE61" s="385"/>
      <c r="KF61" s="385"/>
      <c r="KG61" s="385"/>
      <c r="KH61" s="385"/>
      <c r="KI61" s="385"/>
      <c r="KJ61" s="385"/>
      <c r="KK61" s="385"/>
      <c r="KL61" s="385"/>
      <c r="KM61" s="385"/>
      <c r="KN61" s="385"/>
      <c r="KO61" s="385"/>
      <c r="KP61" s="385"/>
      <c r="KQ61" s="385"/>
      <c r="KR61" s="385"/>
      <c r="KS61" s="385"/>
      <c r="KT61" s="385"/>
      <c r="KU61" s="385"/>
      <c r="KV61" s="385"/>
    </row>
    <row r="62" spans="1:308">
      <c r="A62" s="861"/>
      <c r="B62" s="411"/>
      <c r="C62" s="411"/>
      <c r="D62" s="411"/>
      <c r="E62" s="412"/>
      <c r="F62" s="412"/>
      <c r="G62" s="412"/>
      <c r="H62" s="412"/>
      <c r="I62" s="412"/>
      <c r="J62" s="412"/>
      <c r="K62" s="412"/>
      <c r="L62" s="412"/>
      <c r="M62" s="412"/>
      <c r="N62" s="412"/>
      <c r="O62" s="412"/>
      <c r="P62" s="412"/>
      <c r="Q62" s="412"/>
      <c r="R62" s="412"/>
      <c r="S62" s="412"/>
      <c r="T62" s="412"/>
      <c r="U62" s="412"/>
      <c r="V62" s="412"/>
      <c r="W62" s="412"/>
      <c r="X62" s="412"/>
      <c r="Y62" s="412"/>
      <c r="Z62" s="412"/>
      <c r="AA62" s="412"/>
      <c r="AB62" s="412"/>
      <c r="AC62" s="412"/>
      <c r="AD62" s="412"/>
      <c r="AE62" s="412"/>
      <c r="AF62" s="412"/>
      <c r="AG62" s="412"/>
      <c r="AH62" s="412"/>
      <c r="AI62" s="412"/>
      <c r="AJ62" s="412"/>
      <c r="AK62" s="412"/>
      <c r="AL62" s="385"/>
      <c r="AM62" s="385"/>
      <c r="AN62" s="385"/>
      <c r="AO62" s="385"/>
      <c r="AP62" s="385"/>
      <c r="AQ62" s="385"/>
      <c r="AR62" s="385"/>
      <c r="AS62" s="385"/>
      <c r="AT62" s="385"/>
      <c r="AU62" s="385"/>
      <c r="AV62" s="385"/>
      <c r="AW62" s="385"/>
      <c r="AX62" s="385"/>
      <c r="AY62" s="385"/>
      <c r="AZ62" s="385"/>
      <c r="BA62" s="385"/>
      <c r="BB62" s="385"/>
      <c r="BC62" s="385"/>
      <c r="BD62" s="385"/>
      <c r="BE62" s="385"/>
      <c r="BF62" s="385"/>
      <c r="BG62" s="385"/>
      <c r="BH62" s="385"/>
      <c r="BI62" s="385"/>
      <c r="BJ62" s="385"/>
      <c r="BK62" s="385"/>
      <c r="BL62" s="385"/>
      <c r="BM62" s="385"/>
      <c r="BN62" s="385"/>
      <c r="BO62" s="385"/>
      <c r="BP62" s="385"/>
      <c r="BQ62" s="385"/>
      <c r="BR62" s="385"/>
      <c r="BS62" s="385"/>
      <c r="BT62" s="385"/>
      <c r="BU62" s="385"/>
      <c r="BV62" s="385"/>
      <c r="BW62" s="385"/>
      <c r="BX62" s="385"/>
      <c r="BY62" s="385"/>
      <c r="BZ62" s="385"/>
      <c r="CA62" s="385"/>
      <c r="CB62" s="385"/>
      <c r="CC62" s="385"/>
      <c r="CD62" s="385"/>
      <c r="CE62" s="385"/>
      <c r="CF62" s="385"/>
      <c r="CG62" s="385"/>
      <c r="CH62" s="385"/>
      <c r="CI62" s="385"/>
      <c r="CJ62" s="385"/>
      <c r="CK62" s="385"/>
      <c r="CL62" s="385"/>
      <c r="CM62" s="385"/>
      <c r="CN62" s="385"/>
      <c r="CO62" s="385"/>
      <c r="CP62" s="385"/>
      <c r="CQ62" s="385"/>
      <c r="CR62" s="385"/>
      <c r="CS62" s="385"/>
      <c r="CT62" s="385"/>
      <c r="CU62" s="385"/>
      <c r="CV62" s="385"/>
      <c r="CW62" s="385"/>
      <c r="CX62" s="385"/>
      <c r="CY62" s="385"/>
      <c r="CZ62" s="385"/>
      <c r="DA62" s="385"/>
      <c r="DB62" s="385"/>
      <c r="DC62" s="385"/>
      <c r="DD62" s="385"/>
      <c r="DE62" s="385"/>
      <c r="DF62" s="385"/>
      <c r="DG62" s="385"/>
      <c r="DH62" s="385"/>
      <c r="DI62" s="385"/>
      <c r="DJ62" s="385"/>
      <c r="DK62" s="385"/>
      <c r="DL62" s="385"/>
      <c r="DM62" s="385"/>
      <c r="DN62" s="385"/>
      <c r="DO62" s="385"/>
      <c r="DP62" s="385"/>
      <c r="DQ62" s="385"/>
      <c r="DR62" s="385"/>
      <c r="DS62" s="385"/>
      <c r="DT62" s="385"/>
      <c r="DU62" s="385"/>
      <c r="DV62" s="385"/>
      <c r="DW62" s="385"/>
      <c r="DX62" s="385"/>
      <c r="DY62" s="385"/>
      <c r="DZ62" s="385"/>
      <c r="EA62" s="385"/>
      <c r="EB62" s="385"/>
      <c r="EC62" s="385"/>
      <c r="ED62" s="385"/>
      <c r="EE62" s="385"/>
      <c r="EF62" s="385"/>
      <c r="EG62" s="385"/>
      <c r="EH62" s="385"/>
      <c r="EI62" s="385"/>
      <c r="EJ62" s="385"/>
      <c r="EK62" s="385"/>
      <c r="EL62" s="385"/>
      <c r="EM62" s="385"/>
      <c r="EN62" s="385"/>
      <c r="EO62" s="385"/>
      <c r="EP62" s="385"/>
      <c r="EQ62" s="385"/>
      <c r="ER62" s="385"/>
      <c r="ES62" s="385"/>
      <c r="ET62" s="385"/>
      <c r="EU62" s="385"/>
      <c r="EV62" s="385"/>
      <c r="EW62" s="385"/>
      <c r="EX62" s="385"/>
      <c r="EY62" s="385"/>
      <c r="EZ62" s="385"/>
      <c r="FA62" s="385"/>
      <c r="FB62" s="385"/>
      <c r="FC62" s="385"/>
      <c r="FD62" s="385"/>
      <c r="FE62" s="385"/>
      <c r="FF62" s="385"/>
      <c r="FG62" s="385"/>
      <c r="FH62" s="385"/>
      <c r="FI62" s="385"/>
      <c r="FJ62" s="385"/>
      <c r="FK62" s="385"/>
      <c r="FL62" s="385"/>
      <c r="FM62" s="385"/>
      <c r="FN62" s="385"/>
      <c r="FO62" s="385"/>
      <c r="FP62" s="385"/>
      <c r="FQ62" s="385"/>
      <c r="FR62" s="385"/>
      <c r="FS62" s="385"/>
      <c r="FT62" s="385"/>
      <c r="FU62" s="385"/>
      <c r="FV62" s="385"/>
      <c r="FW62" s="385"/>
      <c r="FX62" s="385"/>
      <c r="FY62" s="385"/>
      <c r="FZ62" s="385"/>
      <c r="GA62" s="385"/>
      <c r="GB62" s="385"/>
      <c r="GC62" s="385"/>
      <c r="GD62" s="385"/>
      <c r="GE62" s="385"/>
      <c r="GF62" s="385"/>
      <c r="GG62" s="385"/>
      <c r="GH62" s="385"/>
      <c r="GI62" s="385"/>
      <c r="GJ62" s="385"/>
      <c r="GK62" s="385"/>
      <c r="GL62" s="385"/>
      <c r="GM62" s="385"/>
      <c r="GN62" s="385"/>
      <c r="GO62" s="385"/>
      <c r="GP62" s="385"/>
      <c r="GQ62" s="385"/>
      <c r="GR62" s="385"/>
      <c r="GS62" s="385"/>
      <c r="GT62" s="385"/>
      <c r="GU62" s="385"/>
      <c r="GV62" s="385"/>
      <c r="GW62" s="385"/>
      <c r="GX62" s="385"/>
      <c r="GY62" s="385"/>
      <c r="GZ62" s="385"/>
      <c r="HA62" s="385"/>
      <c r="HB62" s="385"/>
      <c r="HC62" s="385"/>
      <c r="HD62" s="385"/>
      <c r="HE62" s="385"/>
      <c r="HF62" s="385"/>
      <c r="HG62" s="385"/>
      <c r="HH62" s="385"/>
      <c r="HI62" s="385"/>
      <c r="HJ62" s="385"/>
      <c r="HK62" s="385"/>
      <c r="HL62" s="385"/>
      <c r="HM62" s="385"/>
      <c r="HN62" s="385"/>
      <c r="HO62" s="385"/>
      <c r="HP62" s="385"/>
      <c r="HQ62" s="385"/>
      <c r="HR62" s="385"/>
      <c r="HS62" s="385"/>
      <c r="HT62" s="385"/>
      <c r="HU62" s="385"/>
      <c r="HV62" s="385"/>
      <c r="HW62" s="385"/>
      <c r="HX62" s="385"/>
      <c r="HY62" s="385"/>
      <c r="HZ62" s="385"/>
      <c r="IA62" s="385"/>
      <c r="IB62" s="385"/>
      <c r="IC62" s="385"/>
      <c r="ID62" s="385"/>
      <c r="IE62" s="385"/>
      <c r="IF62" s="385"/>
      <c r="IG62" s="385"/>
      <c r="IH62" s="385"/>
      <c r="II62" s="385"/>
      <c r="IJ62" s="385"/>
      <c r="IK62" s="385"/>
      <c r="IL62" s="385"/>
      <c r="IM62" s="385"/>
      <c r="IN62" s="385"/>
      <c r="IO62" s="385"/>
      <c r="IP62" s="385"/>
      <c r="IQ62" s="385"/>
      <c r="IR62" s="385"/>
      <c r="IS62" s="385"/>
      <c r="IT62" s="385"/>
      <c r="IU62" s="385"/>
      <c r="IV62" s="385"/>
      <c r="IW62" s="385"/>
      <c r="IX62" s="385"/>
      <c r="IY62" s="385"/>
      <c r="IZ62" s="385"/>
      <c r="JA62" s="385"/>
      <c r="JB62" s="385"/>
      <c r="JC62" s="385"/>
      <c r="JD62" s="385"/>
      <c r="JE62" s="385"/>
      <c r="JF62" s="385"/>
      <c r="JG62" s="385"/>
      <c r="JH62" s="385"/>
      <c r="JI62" s="385"/>
      <c r="JJ62" s="385"/>
      <c r="JK62" s="385"/>
      <c r="JL62" s="385"/>
      <c r="JM62" s="385"/>
      <c r="JN62" s="385"/>
      <c r="JO62" s="385"/>
      <c r="JP62" s="385"/>
      <c r="JQ62" s="385"/>
      <c r="JR62" s="385"/>
      <c r="JS62" s="385"/>
      <c r="JT62" s="385"/>
      <c r="JU62" s="385"/>
      <c r="JV62" s="385"/>
      <c r="JW62" s="385"/>
      <c r="JX62" s="385"/>
      <c r="JY62" s="385"/>
      <c r="JZ62" s="385"/>
      <c r="KA62" s="385"/>
      <c r="KB62" s="385"/>
      <c r="KC62" s="385"/>
      <c r="KD62" s="385"/>
      <c r="KE62" s="385"/>
      <c r="KF62" s="385"/>
      <c r="KG62" s="385"/>
      <c r="KH62" s="385"/>
      <c r="KI62" s="385"/>
      <c r="KJ62" s="385"/>
      <c r="KK62" s="385"/>
      <c r="KL62" s="385"/>
      <c r="KM62" s="385"/>
      <c r="KN62" s="385"/>
      <c r="KO62" s="385"/>
      <c r="KP62" s="385"/>
      <c r="KQ62" s="385"/>
      <c r="KR62" s="385"/>
      <c r="KS62" s="385"/>
      <c r="KT62" s="385"/>
      <c r="KU62" s="385"/>
      <c r="KV62" s="385"/>
    </row>
    <row r="63" spans="1:308">
      <c r="A63" s="861"/>
      <c r="B63" s="411"/>
      <c r="C63" s="411"/>
      <c r="D63" s="411"/>
      <c r="E63" s="412"/>
      <c r="F63" s="412"/>
      <c r="G63" s="412"/>
      <c r="H63" s="412"/>
      <c r="I63" s="412"/>
      <c r="J63" s="412"/>
      <c r="K63" s="412"/>
      <c r="L63" s="412"/>
      <c r="M63" s="412"/>
      <c r="N63" s="412"/>
      <c r="O63" s="412"/>
      <c r="P63" s="412"/>
      <c r="Q63" s="412"/>
      <c r="R63" s="412"/>
      <c r="S63" s="412"/>
      <c r="T63" s="412"/>
      <c r="U63" s="412"/>
      <c r="V63" s="412"/>
      <c r="W63" s="412"/>
      <c r="X63" s="412"/>
      <c r="Y63" s="412"/>
      <c r="Z63" s="412"/>
      <c r="AA63" s="412"/>
      <c r="AB63" s="412"/>
      <c r="AC63" s="412"/>
      <c r="AD63" s="412"/>
      <c r="AE63" s="412"/>
      <c r="AF63" s="412"/>
      <c r="AG63" s="412"/>
      <c r="AH63" s="412"/>
      <c r="AI63" s="412"/>
      <c r="AJ63" s="412"/>
      <c r="AK63" s="412"/>
      <c r="AL63" s="385"/>
      <c r="AM63" s="385"/>
      <c r="AN63" s="385"/>
      <c r="AO63" s="385"/>
      <c r="AP63" s="385"/>
      <c r="AQ63" s="385"/>
      <c r="AR63" s="385"/>
      <c r="AS63" s="385"/>
      <c r="AT63" s="385"/>
      <c r="AU63" s="385"/>
      <c r="AV63" s="385"/>
      <c r="AW63" s="385"/>
      <c r="AX63" s="385"/>
      <c r="AY63" s="385"/>
      <c r="AZ63" s="385"/>
      <c r="BA63" s="385"/>
      <c r="BB63" s="385"/>
      <c r="BC63" s="385"/>
      <c r="BD63" s="385"/>
      <c r="BE63" s="385"/>
      <c r="BF63" s="385"/>
      <c r="BG63" s="385"/>
      <c r="BH63" s="385"/>
      <c r="BI63" s="385"/>
      <c r="BJ63" s="385"/>
      <c r="BK63" s="385"/>
      <c r="BL63" s="385"/>
      <c r="BM63" s="385"/>
      <c r="BN63" s="385"/>
      <c r="BO63" s="385"/>
      <c r="BP63" s="385"/>
      <c r="BQ63" s="385"/>
      <c r="BR63" s="385"/>
      <c r="BS63" s="385"/>
      <c r="BT63" s="385"/>
      <c r="BU63" s="385"/>
      <c r="BV63" s="385"/>
      <c r="BW63" s="385"/>
      <c r="BX63" s="385"/>
      <c r="BY63" s="385"/>
      <c r="BZ63" s="385"/>
      <c r="CA63" s="385"/>
      <c r="CB63" s="385"/>
      <c r="CC63" s="385"/>
      <c r="CD63" s="385"/>
      <c r="CE63" s="385"/>
      <c r="CF63" s="385"/>
      <c r="CG63" s="385"/>
      <c r="CH63" s="385"/>
      <c r="CI63" s="385"/>
      <c r="CJ63" s="385"/>
      <c r="CK63" s="385"/>
      <c r="CL63" s="385"/>
      <c r="CM63" s="385"/>
      <c r="CN63" s="385"/>
      <c r="CO63" s="385"/>
      <c r="CP63" s="385"/>
      <c r="CQ63" s="385"/>
      <c r="CR63" s="385"/>
      <c r="CS63" s="385"/>
      <c r="CT63" s="385"/>
      <c r="CU63" s="385"/>
      <c r="CV63" s="385"/>
      <c r="CW63" s="385"/>
      <c r="CX63" s="385"/>
      <c r="CY63" s="385"/>
      <c r="CZ63" s="385"/>
      <c r="DA63" s="385"/>
      <c r="DB63" s="385"/>
      <c r="DC63" s="385"/>
      <c r="DD63" s="385"/>
      <c r="DE63" s="385"/>
      <c r="DF63" s="385"/>
      <c r="DG63" s="385"/>
      <c r="DH63" s="385"/>
      <c r="DI63" s="385"/>
      <c r="DJ63" s="385"/>
      <c r="DK63" s="385"/>
      <c r="DL63" s="385"/>
      <c r="DM63" s="385"/>
      <c r="DN63" s="385"/>
      <c r="DO63" s="385"/>
      <c r="DP63" s="385"/>
      <c r="DQ63" s="385"/>
      <c r="DR63" s="385"/>
      <c r="DS63" s="385"/>
      <c r="DT63" s="385"/>
      <c r="DU63" s="385"/>
      <c r="DV63" s="385"/>
      <c r="DW63" s="385"/>
      <c r="DX63" s="385"/>
      <c r="DY63" s="385"/>
      <c r="DZ63" s="385"/>
      <c r="EA63" s="385"/>
      <c r="EB63" s="385"/>
      <c r="EC63" s="385"/>
      <c r="ED63" s="385"/>
      <c r="EE63" s="385"/>
      <c r="EF63" s="385"/>
      <c r="EG63" s="385"/>
      <c r="EH63" s="385"/>
      <c r="EI63" s="385"/>
      <c r="EJ63" s="385"/>
      <c r="EK63" s="385"/>
      <c r="EL63" s="385"/>
      <c r="EM63" s="385"/>
      <c r="EN63" s="385"/>
      <c r="EO63" s="385"/>
      <c r="EP63" s="385"/>
      <c r="EQ63" s="385"/>
      <c r="ER63" s="385"/>
      <c r="ES63" s="385"/>
      <c r="ET63" s="385"/>
      <c r="EU63" s="385"/>
      <c r="EV63" s="385"/>
      <c r="EW63" s="385"/>
      <c r="EX63" s="385"/>
      <c r="EY63" s="385"/>
      <c r="EZ63" s="385"/>
      <c r="FA63" s="385"/>
      <c r="FB63" s="385"/>
      <c r="FC63" s="385"/>
      <c r="FD63" s="385"/>
      <c r="FE63" s="385"/>
      <c r="FF63" s="385"/>
      <c r="FG63" s="385"/>
      <c r="FH63" s="385"/>
      <c r="FI63" s="385"/>
      <c r="FJ63" s="385"/>
      <c r="FK63" s="385"/>
      <c r="FL63" s="385"/>
      <c r="FM63" s="385"/>
      <c r="FN63" s="385"/>
      <c r="FO63" s="385"/>
      <c r="FP63" s="385"/>
      <c r="FQ63" s="385"/>
      <c r="FR63" s="385"/>
      <c r="FS63" s="385"/>
      <c r="FT63" s="385"/>
      <c r="FU63" s="385"/>
      <c r="FV63" s="385"/>
      <c r="FW63" s="385"/>
      <c r="FX63" s="385"/>
      <c r="FY63" s="385"/>
      <c r="FZ63" s="385"/>
      <c r="GA63" s="385"/>
      <c r="GB63" s="385"/>
      <c r="GC63" s="385"/>
      <c r="GD63" s="385"/>
      <c r="GE63" s="385"/>
      <c r="GF63" s="385"/>
      <c r="GG63" s="385"/>
      <c r="GH63" s="385"/>
      <c r="GI63" s="385"/>
      <c r="GJ63" s="385"/>
      <c r="GK63" s="385"/>
      <c r="GL63" s="385"/>
      <c r="GM63" s="385"/>
      <c r="GN63" s="385"/>
      <c r="GO63" s="385"/>
      <c r="GP63" s="385"/>
      <c r="GQ63" s="385"/>
      <c r="GR63" s="385"/>
      <c r="GS63" s="385"/>
      <c r="GT63" s="385"/>
      <c r="GU63" s="385"/>
      <c r="GV63" s="385"/>
      <c r="GW63" s="385"/>
      <c r="GX63" s="385"/>
      <c r="GY63" s="385"/>
      <c r="GZ63" s="385"/>
      <c r="HA63" s="385"/>
      <c r="HB63" s="385"/>
      <c r="HC63" s="385"/>
      <c r="HD63" s="385"/>
      <c r="HE63" s="385"/>
      <c r="HF63" s="385"/>
      <c r="HG63" s="385"/>
      <c r="HH63" s="385"/>
      <c r="HI63" s="385"/>
      <c r="HJ63" s="385"/>
      <c r="HK63" s="385"/>
      <c r="HL63" s="385"/>
      <c r="HM63" s="385"/>
      <c r="HN63" s="385"/>
      <c r="HO63" s="385"/>
      <c r="HP63" s="385"/>
      <c r="HQ63" s="385"/>
      <c r="HR63" s="385"/>
      <c r="HS63" s="385"/>
      <c r="HT63" s="385"/>
      <c r="HU63" s="385"/>
      <c r="HV63" s="385"/>
      <c r="HW63" s="385"/>
      <c r="HX63" s="385"/>
      <c r="HY63" s="385"/>
      <c r="HZ63" s="385"/>
      <c r="IA63" s="385"/>
      <c r="IB63" s="385"/>
      <c r="IC63" s="385"/>
      <c r="ID63" s="385"/>
      <c r="IE63" s="385"/>
      <c r="IF63" s="385"/>
      <c r="IG63" s="385"/>
      <c r="IH63" s="385"/>
      <c r="II63" s="385"/>
      <c r="IJ63" s="385"/>
      <c r="IK63" s="385"/>
      <c r="IL63" s="385"/>
      <c r="IM63" s="385"/>
      <c r="IN63" s="385"/>
      <c r="IO63" s="385"/>
      <c r="IP63" s="385"/>
      <c r="IQ63" s="385"/>
      <c r="IR63" s="385"/>
      <c r="IS63" s="385"/>
      <c r="IT63" s="385"/>
      <c r="IU63" s="385"/>
      <c r="IV63" s="385"/>
      <c r="IW63" s="385"/>
      <c r="IX63" s="385"/>
      <c r="IY63" s="385"/>
      <c r="IZ63" s="385"/>
      <c r="JA63" s="385"/>
      <c r="JB63" s="385"/>
      <c r="JC63" s="385"/>
      <c r="JD63" s="385"/>
      <c r="JE63" s="385"/>
      <c r="JF63" s="385"/>
      <c r="JG63" s="385"/>
      <c r="JH63" s="385"/>
      <c r="JI63" s="385"/>
      <c r="JJ63" s="385"/>
      <c r="JK63" s="385"/>
      <c r="JL63" s="385"/>
      <c r="JM63" s="385"/>
      <c r="JN63" s="385"/>
      <c r="JO63" s="385"/>
      <c r="JP63" s="385"/>
      <c r="JQ63" s="385"/>
      <c r="JR63" s="385"/>
      <c r="JS63" s="385"/>
      <c r="JT63" s="385"/>
      <c r="JU63" s="385"/>
      <c r="JV63" s="385"/>
      <c r="JW63" s="385"/>
      <c r="JX63" s="385"/>
      <c r="JY63" s="385"/>
      <c r="JZ63" s="385"/>
      <c r="KA63" s="385"/>
      <c r="KB63" s="385"/>
      <c r="KC63" s="385"/>
      <c r="KD63" s="385"/>
      <c r="KE63" s="385"/>
      <c r="KF63" s="385"/>
      <c r="KG63" s="385"/>
      <c r="KH63" s="385"/>
      <c r="KI63" s="385"/>
      <c r="KJ63" s="385"/>
      <c r="KK63" s="385"/>
      <c r="KL63" s="385"/>
      <c r="KM63" s="385"/>
      <c r="KN63" s="385"/>
      <c r="KO63" s="385"/>
      <c r="KP63" s="385"/>
      <c r="KQ63" s="385"/>
      <c r="KR63" s="385"/>
      <c r="KS63" s="385"/>
      <c r="KT63" s="385"/>
      <c r="KU63" s="385"/>
      <c r="KV63" s="385"/>
    </row>
    <row r="64" spans="1:308">
      <c r="A64" s="861"/>
      <c r="B64" s="411"/>
      <c r="C64" s="411"/>
      <c r="D64" s="411"/>
      <c r="E64" s="412"/>
      <c r="F64" s="412"/>
      <c r="G64" s="412"/>
      <c r="H64" s="412"/>
      <c r="I64" s="412"/>
      <c r="J64" s="412"/>
      <c r="K64" s="412"/>
      <c r="L64" s="412"/>
      <c r="M64" s="412"/>
      <c r="N64" s="412"/>
      <c r="O64" s="412"/>
      <c r="P64" s="412"/>
      <c r="Q64" s="412"/>
      <c r="R64" s="412"/>
      <c r="S64" s="412"/>
      <c r="T64" s="412"/>
      <c r="U64" s="412"/>
      <c r="V64" s="412"/>
      <c r="W64" s="412"/>
      <c r="X64" s="412"/>
      <c r="Y64" s="412"/>
      <c r="Z64" s="412"/>
      <c r="AA64" s="412"/>
      <c r="AB64" s="412"/>
      <c r="AC64" s="412"/>
      <c r="AD64" s="412"/>
      <c r="AE64" s="412"/>
      <c r="AF64" s="412"/>
      <c r="AG64" s="412"/>
      <c r="AH64" s="412"/>
      <c r="AI64" s="412"/>
      <c r="AJ64" s="412"/>
      <c r="AK64" s="412"/>
      <c r="AL64" s="385"/>
      <c r="AM64" s="385"/>
      <c r="AN64" s="385"/>
      <c r="AO64" s="385"/>
      <c r="AP64" s="385"/>
      <c r="AQ64" s="385"/>
      <c r="AR64" s="385"/>
      <c r="AS64" s="385"/>
      <c r="AT64" s="385"/>
      <c r="AU64" s="385"/>
      <c r="AV64" s="385"/>
      <c r="AW64" s="385"/>
      <c r="AX64" s="385"/>
      <c r="AY64" s="385"/>
      <c r="AZ64" s="385"/>
      <c r="BA64" s="385"/>
      <c r="BB64" s="385"/>
      <c r="BC64" s="385"/>
      <c r="BD64" s="385"/>
      <c r="BE64" s="385"/>
      <c r="BF64" s="385"/>
      <c r="BG64" s="385"/>
      <c r="BH64" s="385"/>
      <c r="BI64" s="385"/>
      <c r="BJ64" s="385"/>
      <c r="BK64" s="385"/>
      <c r="BL64" s="385"/>
      <c r="BM64" s="385"/>
      <c r="BN64" s="385"/>
      <c r="BO64" s="385"/>
      <c r="BP64" s="385"/>
      <c r="BQ64" s="385"/>
      <c r="BR64" s="385"/>
      <c r="BS64" s="385"/>
      <c r="BT64" s="385"/>
      <c r="BU64" s="385"/>
      <c r="BV64" s="385"/>
      <c r="BW64" s="385"/>
      <c r="BX64" s="385"/>
      <c r="BY64" s="385"/>
      <c r="BZ64" s="385"/>
      <c r="CA64" s="385"/>
      <c r="CB64" s="385"/>
      <c r="CC64" s="385"/>
      <c r="CD64" s="385"/>
      <c r="CE64" s="385"/>
      <c r="CF64" s="385"/>
      <c r="CG64" s="385"/>
      <c r="CH64" s="385"/>
      <c r="CI64" s="385"/>
      <c r="CJ64" s="385"/>
      <c r="CK64" s="385"/>
      <c r="CL64" s="385"/>
      <c r="CM64" s="385"/>
      <c r="CN64" s="385"/>
      <c r="CO64" s="385"/>
      <c r="CP64" s="385"/>
      <c r="CQ64" s="385"/>
      <c r="CR64" s="385"/>
      <c r="CS64" s="385"/>
      <c r="CT64" s="385"/>
      <c r="CU64" s="385"/>
      <c r="CV64" s="385"/>
      <c r="CW64" s="385"/>
      <c r="CX64" s="385"/>
      <c r="CY64" s="385"/>
      <c r="CZ64" s="385"/>
      <c r="DA64" s="385"/>
      <c r="DB64" s="385"/>
      <c r="DC64" s="385"/>
      <c r="DD64" s="385"/>
      <c r="DE64" s="385"/>
      <c r="DF64" s="385"/>
      <c r="DG64" s="385"/>
      <c r="DH64" s="385"/>
      <c r="DI64" s="385"/>
      <c r="DJ64" s="385"/>
      <c r="DK64" s="385"/>
      <c r="DL64" s="385"/>
      <c r="DM64" s="385"/>
      <c r="DN64" s="385"/>
      <c r="DO64" s="385"/>
      <c r="DP64" s="385"/>
      <c r="DQ64" s="385"/>
      <c r="DR64" s="385"/>
      <c r="DS64" s="385"/>
      <c r="DT64" s="385"/>
      <c r="DU64" s="385"/>
      <c r="DV64" s="385"/>
      <c r="DW64" s="385"/>
      <c r="DX64" s="385"/>
      <c r="DY64" s="385"/>
      <c r="DZ64" s="385"/>
      <c r="EA64" s="385"/>
      <c r="EB64" s="385"/>
      <c r="EC64" s="385"/>
      <c r="ED64" s="385"/>
      <c r="EE64" s="385"/>
      <c r="EF64" s="385"/>
      <c r="EG64" s="385"/>
      <c r="EH64" s="385"/>
      <c r="EI64" s="385"/>
      <c r="EJ64" s="385"/>
      <c r="EK64" s="385"/>
      <c r="EL64" s="385"/>
      <c r="EM64" s="385"/>
      <c r="EN64" s="385"/>
      <c r="EO64" s="385"/>
      <c r="EP64" s="385"/>
      <c r="EQ64" s="385"/>
      <c r="ER64" s="385"/>
      <c r="ES64" s="385"/>
      <c r="ET64" s="385"/>
      <c r="EU64" s="385"/>
      <c r="EV64" s="385"/>
      <c r="EW64" s="385"/>
      <c r="EX64" s="385"/>
      <c r="EY64" s="385"/>
      <c r="EZ64" s="385"/>
      <c r="FA64" s="385"/>
      <c r="FB64" s="385"/>
      <c r="FC64" s="385"/>
      <c r="FD64" s="385"/>
      <c r="FE64" s="385"/>
      <c r="FF64" s="385"/>
      <c r="FG64" s="385"/>
      <c r="FH64" s="385"/>
      <c r="FI64" s="385"/>
      <c r="FJ64" s="385"/>
      <c r="FK64" s="385"/>
      <c r="FL64" s="385"/>
      <c r="FM64" s="385"/>
      <c r="FN64" s="385"/>
      <c r="FO64" s="385"/>
      <c r="FP64" s="385"/>
      <c r="FQ64" s="385"/>
      <c r="FR64" s="385"/>
      <c r="FS64" s="385"/>
      <c r="FT64" s="385"/>
      <c r="FU64" s="385"/>
      <c r="FV64" s="385"/>
      <c r="FW64" s="385"/>
      <c r="FX64" s="385"/>
      <c r="FY64" s="385"/>
      <c r="FZ64" s="385"/>
      <c r="GA64" s="385"/>
      <c r="GB64" s="385"/>
      <c r="GC64" s="385"/>
      <c r="GD64" s="385"/>
      <c r="GE64" s="385"/>
      <c r="GF64" s="385"/>
      <c r="GG64" s="385"/>
      <c r="GH64" s="385"/>
      <c r="GI64" s="385"/>
      <c r="GJ64" s="385"/>
      <c r="GK64" s="385"/>
      <c r="GL64" s="385"/>
      <c r="GM64" s="385"/>
      <c r="GN64" s="385"/>
      <c r="GO64" s="385"/>
      <c r="GP64" s="385"/>
      <c r="GQ64" s="385"/>
      <c r="GR64" s="385"/>
      <c r="GS64" s="385"/>
      <c r="GT64" s="385"/>
      <c r="GU64" s="385"/>
      <c r="GV64" s="385"/>
      <c r="GW64" s="385"/>
      <c r="GX64" s="385"/>
      <c r="GY64" s="385"/>
      <c r="GZ64" s="385"/>
      <c r="HA64" s="385"/>
      <c r="HB64" s="385"/>
      <c r="HC64" s="385"/>
      <c r="HD64" s="385"/>
      <c r="HE64" s="385"/>
      <c r="HF64" s="385"/>
      <c r="HG64" s="385"/>
      <c r="HH64" s="385"/>
      <c r="HI64" s="385"/>
      <c r="HJ64" s="385"/>
      <c r="HK64" s="385"/>
      <c r="HL64" s="385"/>
      <c r="HM64" s="385"/>
      <c r="HN64" s="385"/>
      <c r="HO64" s="385"/>
      <c r="HP64" s="385"/>
      <c r="HQ64" s="385"/>
      <c r="HR64" s="385"/>
      <c r="HS64" s="385"/>
      <c r="HT64" s="385"/>
      <c r="HU64" s="385"/>
      <c r="HV64" s="385"/>
      <c r="HW64" s="385"/>
      <c r="HX64" s="385"/>
      <c r="HY64" s="385"/>
      <c r="HZ64" s="385"/>
      <c r="IA64" s="385"/>
      <c r="IB64" s="385"/>
      <c r="IC64" s="385"/>
      <c r="ID64" s="385"/>
      <c r="IE64" s="385"/>
      <c r="IF64" s="385"/>
      <c r="IG64" s="385"/>
      <c r="IH64" s="385"/>
      <c r="II64" s="385"/>
      <c r="IJ64" s="385"/>
      <c r="IK64" s="385"/>
      <c r="IL64" s="385"/>
      <c r="IM64" s="385"/>
      <c r="IN64" s="385"/>
      <c r="IO64" s="385"/>
      <c r="IP64" s="385"/>
      <c r="IQ64" s="385"/>
      <c r="IR64" s="385"/>
      <c r="IS64" s="385"/>
      <c r="IT64" s="385"/>
      <c r="IU64" s="385"/>
      <c r="IV64" s="385"/>
      <c r="IW64" s="385"/>
      <c r="IX64" s="385"/>
      <c r="IY64" s="385"/>
      <c r="IZ64" s="385"/>
      <c r="JA64" s="385"/>
      <c r="JB64" s="385"/>
      <c r="JC64" s="385"/>
      <c r="JD64" s="385"/>
      <c r="JE64" s="385"/>
      <c r="JF64" s="385"/>
      <c r="JG64" s="385"/>
      <c r="JH64" s="385"/>
      <c r="JI64" s="385"/>
      <c r="JJ64" s="385"/>
      <c r="JK64" s="385"/>
      <c r="JL64" s="385"/>
      <c r="JM64" s="385"/>
      <c r="JN64" s="385"/>
      <c r="JO64" s="385"/>
      <c r="JP64" s="385"/>
      <c r="JQ64" s="385"/>
      <c r="JR64" s="385"/>
      <c r="JS64" s="385"/>
      <c r="JT64" s="385"/>
      <c r="JU64" s="385"/>
      <c r="JV64" s="385"/>
      <c r="JW64" s="385"/>
      <c r="JX64" s="385"/>
      <c r="JY64" s="385"/>
      <c r="JZ64" s="385"/>
      <c r="KA64" s="385"/>
      <c r="KB64" s="385"/>
      <c r="KC64" s="385"/>
      <c r="KD64" s="385"/>
      <c r="KE64" s="385"/>
      <c r="KF64" s="385"/>
      <c r="KG64" s="385"/>
      <c r="KH64" s="385"/>
      <c r="KI64" s="385"/>
      <c r="KJ64" s="385"/>
      <c r="KK64" s="385"/>
      <c r="KL64" s="385"/>
      <c r="KM64" s="385"/>
      <c r="KN64" s="385"/>
      <c r="KO64" s="385"/>
      <c r="KP64" s="385"/>
      <c r="KQ64" s="385"/>
      <c r="KR64" s="385"/>
      <c r="KS64" s="385"/>
      <c r="KT64" s="385"/>
      <c r="KU64" s="385"/>
      <c r="KV64" s="385"/>
    </row>
    <row r="65" spans="1:308">
      <c r="A65" s="861"/>
      <c r="B65" s="411"/>
      <c r="C65" s="411"/>
      <c r="D65" s="411"/>
      <c r="E65" s="423"/>
      <c r="F65" s="423"/>
      <c r="G65" s="423"/>
      <c r="H65" s="423"/>
      <c r="I65" s="423"/>
      <c r="J65" s="423"/>
      <c r="K65" s="423"/>
      <c r="L65" s="423"/>
      <c r="M65" s="423"/>
      <c r="N65" s="423"/>
      <c r="O65" s="423"/>
      <c r="P65" s="423"/>
      <c r="Q65" s="423"/>
      <c r="R65" s="423"/>
      <c r="S65" s="423"/>
      <c r="T65" s="423"/>
      <c r="U65" s="423"/>
      <c r="V65" s="423"/>
      <c r="W65" s="423"/>
      <c r="X65" s="423"/>
      <c r="Y65" s="423"/>
      <c r="Z65" s="423"/>
      <c r="AA65" s="423"/>
      <c r="AB65" s="423"/>
      <c r="AC65" s="423"/>
      <c r="AD65" s="423"/>
      <c r="AE65" s="423"/>
      <c r="AF65" s="423"/>
      <c r="AG65" s="423"/>
      <c r="AH65" s="423"/>
      <c r="AI65" s="423"/>
      <c r="AJ65" s="423"/>
      <c r="AK65" s="423"/>
      <c r="AL65" s="385"/>
      <c r="AM65" s="385"/>
      <c r="AN65" s="385"/>
      <c r="AO65" s="385"/>
      <c r="AP65" s="385"/>
      <c r="AQ65" s="385"/>
      <c r="AR65" s="385"/>
      <c r="AS65" s="385"/>
      <c r="AT65" s="385"/>
      <c r="AU65" s="385"/>
      <c r="AV65" s="385"/>
      <c r="AW65" s="385"/>
      <c r="AX65" s="385"/>
      <c r="AY65" s="385"/>
      <c r="AZ65" s="385"/>
      <c r="BA65" s="385"/>
      <c r="BB65" s="385"/>
      <c r="BC65" s="385"/>
      <c r="BD65" s="385"/>
      <c r="BE65" s="385"/>
      <c r="BF65" s="385"/>
      <c r="BG65" s="385"/>
      <c r="BH65" s="385"/>
      <c r="BI65" s="385"/>
      <c r="BJ65" s="385"/>
      <c r="BK65" s="385"/>
      <c r="BL65" s="385"/>
      <c r="BM65" s="385"/>
      <c r="BN65" s="385"/>
      <c r="BO65" s="385"/>
      <c r="BP65" s="385"/>
      <c r="BQ65" s="385"/>
      <c r="BR65" s="385"/>
      <c r="BS65" s="385"/>
      <c r="BT65" s="385"/>
      <c r="BU65" s="385"/>
      <c r="BV65" s="385"/>
      <c r="BW65" s="385"/>
      <c r="BX65" s="385"/>
      <c r="BY65" s="385"/>
      <c r="BZ65" s="385"/>
      <c r="CA65" s="385"/>
      <c r="CB65" s="385"/>
      <c r="CC65" s="385"/>
      <c r="CD65" s="385"/>
      <c r="CE65" s="385"/>
      <c r="CF65" s="385"/>
      <c r="CG65" s="385"/>
      <c r="CH65" s="385"/>
      <c r="CI65" s="385"/>
      <c r="CJ65" s="385"/>
      <c r="CK65" s="385"/>
      <c r="CL65" s="385"/>
      <c r="CM65" s="385"/>
      <c r="CN65" s="385"/>
      <c r="CO65" s="385"/>
      <c r="CP65" s="385"/>
      <c r="CQ65" s="385"/>
      <c r="CR65" s="385"/>
      <c r="CS65" s="385"/>
      <c r="CT65" s="385"/>
      <c r="CU65" s="385"/>
      <c r="CV65" s="385"/>
      <c r="CW65" s="385"/>
      <c r="CX65" s="385"/>
      <c r="CY65" s="385"/>
      <c r="CZ65" s="385"/>
      <c r="DA65" s="385"/>
      <c r="DB65" s="385"/>
      <c r="DC65" s="385"/>
      <c r="DD65" s="385"/>
      <c r="DE65" s="385"/>
      <c r="DF65" s="385"/>
      <c r="DG65" s="385"/>
      <c r="DH65" s="385"/>
      <c r="DI65" s="385"/>
      <c r="DJ65" s="385"/>
      <c r="DK65" s="385"/>
      <c r="DL65" s="385"/>
      <c r="DM65" s="385"/>
      <c r="DN65" s="385"/>
      <c r="DO65" s="385"/>
      <c r="DP65" s="385"/>
      <c r="DQ65" s="385"/>
      <c r="DR65" s="385"/>
      <c r="DS65" s="385"/>
      <c r="DT65" s="385"/>
      <c r="DU65" s="385"/>
      <c r="DV65" s="385"/>
      <c r="DW65" s="385"/>
      <c r="DX65" s="385"/>
      <c r="DY65" s="385"/>
      <c r="DZ65" s="385"/>
      <c r="EA65" s="385"/>
      <c r="EB65" s="385"/>
      <c r="EC65" s="385"/>
      <c r="ED65" s="385"/>
      <c r="EE65" s="385"/>
      <c r="EF65" s="385"/>
      <c r="EG65" s="385"/>
      <c r="EH65" s="385"/>
      <c r="EI65" s="385"/>
      <c r="EJ65" s="385"/>
      <c r="EK65" s="385"/>
      <c r="EL65" s="385"/>
      <c r="EM65" s="385"/>
      <c r="EN65" s="385"/>
      <c r="EO65" s="385"/>
      <c r="EP65" s="385"/>
      <c r="EQ65" s="385"/>
      <c r="ER65" s="385"/>
      <c r="ES65" s="385"/>
      <c r="ET65" s="385"/>
      <c r="EU65" s="385"/>
      <c r="EV65" s="385"/>
      <c r="EW65" s="385"/>
      <c r="EX65" s="385"/>
      <c r="EY65" s="385"/>
      <c r="EZ65" s="385"/>
      <c r="FA65" s="385"/>
      <c r="FB65" s="385"/>
      <c r="FC65" s="385"/>
      <c r="FD65" s="385"/>
      <c r="FE65" s="385"/>
      <c r="FF65" s="385"/>
      <c r="FG65" s="385"/>
      <c r="FH65" s="385"/>
      <c r="FI65" s="385"/>
      <c r="FJ65" s="385"/>
      <c r="FK65" s="385"/>
      <c r="FL65" s="385"/>
      <c r="FM65" s="385"/>
      <c r="FN65" s="385"/>
      <c r="FO65" s="385"/>
      <c r="FP65" s="385"/>
      <c r="FQ65" s="385"/>
      <c r="FR65" s="385"/>
      <c r="FS65" s="385"/>
      <c r="FT65" s="385"/>
      <c r="FU65" s="385"/>
      <c r="FV65" s="385"/>
      <c r="FW65" s="385"/>
      <c r="FX65" s="385"/>
      <c r="FY65" s="385"/>
      <c r="FZ65" s="385"/>
      <c r="GA65" s="385"/>
      <c r="GB65" s="385"/>
      <c r="GC65" s="385"/>
      <c r="GD65" s="385"/>
      <c r="GE65" s="385"/>
      <c r="GF65" s="385"/>
      <c r="GG65" s="385"/>
      <c r="GH65" s="385"/>
      <c r="GI65" s="385"/>
      <c r="GJ65" s="385"/>
      <c r="GK65" s="385"/>
      <c r="GL65" s="385"/>
      <c r="GM65" s="385"/>
      <c r="GN65" s="385"/>
      <c r="GO65" s="385"/>
      <c r="GP65" s="385"/>
      <c r="GQ65" s="385"/>
      <c r="GR65" s="385"/>
      <c r="GS65" s="385"/>
      <c r="GT65" s="385"/>
      <c r="GU65" s="385"/>
      <c r="GV65" s="385"/>
      <c r="GW65" s="385"/>
      <c r="GX65" s="385"/>
      <c r="GY65" s="385"/>
      <c r="GZ65" s="385"/>
      <c r="HA65" s="385"/>
      <c r="HB65" s="385"/>
      <c r="HC65" s="385"/>
      <c r="HD65" s="385"/>
      <c r="HE65" s="385"/>
      <c r="HF65" s="385"/>
      <c r="HG65" s="385"/>
      <c r="HH65" s="385"/>
      <c r="HI65" s="385"/>
      <c r="HJ65" s="385"/>
      <c r="HK65" s="385"/>
      <c r="HL65" s="385"/>
      <c r="HM65" s="385"/>
      <c r="HN65" s="385"/>
      <c r="HO65" s="385"/>
      <c r="HP65" s="385"/>
      <c r="HQ65" s="385"/>
      <c r="HR65" s="385"/>
      <c r="HS65" s="385"/>
      <c r="HT65" s="385"/>
      <c r="HU65" s="385"/>
      <c r="HV65" s="385"/>
      <c r="HW65" s="385"/>
      <c r="HX65" s="385"/>
      <c r="HY65" s="385"/>
      <c r="HZ65" s="385"/>
      <c r="IA65" s="385"/>
      <c r="IB65" s="385"/>
      <c r="IC65" s="385"/>
      <c r="ID65" s="385"/>
      <c r="IE65" s="385"/>
      <c r="IF65" s="385"/>
      <c r="IG65" s="385"/>
      <c r="IH65" s="385"/>
      <c r="II65" s="385"/>
      <c r="IJ65" s="385"/>
      <c r="IK65" s="385"/>
      <c r="IL65" s="385"/>
      <c r="IM65" s="385"/>
      <c r="IN65" s="385"/>
      <c r="IO65" s="385"/>
      <c r="IP65" s="385"/>
      <c r="IQ65" s="385"/>
      <c r="IR65" s="385"/>
      <c r="IS65" s="385"/>
      <c r="IT65" s="385"/>
      <c r="IU65" s="385"/>
      <c r="IV65" s="385"/>
      <c r="IW65" s="385"/>
      <c r="IX65" s="385"/>
      <c r="IY65" s="385"/>
      <c r="IZ65" s="385"/>
      <c r="JA65" s="385"/>
      <c r="JB65" s="385"/>
      <c r="JC65" s="385"/>
      <c r="JD65" s="385"/>
      <c r="JE65" s="385"/>
      <c r="JF65" s="385"/>
      <c r="JG65" s="385"/>
      <c r="JH65" s="385"/>
      <c r="JI65" s="385"/>
      <c r="JJ65" s="385"/>
      <c r="JK65" s="385"/>
      <c r="JL65" s="385"/>
      <c r="JM65" s="385"/>
      <c r="JN65" s="385"/>
      <c r="JO65" s="385"/>
      <c r="JP65" s="385"/>
      <c r="JQ65" s="385"/>
      <c r="JR65" s="385"/>
      <c r="JS65" s="385"/>
      <c r="JT65" s="385"/>
      <c r="JU65" s="385"/>
      <c r="JV65" s="385"/>
      <c r="JW65" s="385"/>
      <c r="JX65" s="385"/>
      <c r="JY65" s="385"/>
      <c r="JZ65" s="385"/>
      <c r="KA65" s="385"/>
      <c r="KB65" s="385"/>
      <c r="KC65" s="385"/>
      <c r="KD65" s="385"/>
      <c r="KE65" s="385"/>
      <c r="KF65" s="385"/>
      <c r="KG65" s="385"/>
      <c r="KH65" s="385"/>
      <c r="KI65" s="385"/>
      <c r="KJ65" s="385"/>
      <c r="KK65" s="385"/>
      <c r="KL65" s="385"/>
      <c r="KM65" s="385"/>
      <c r="KN65" s="385"/>
      <c r="KO65" s="385"/>
      <c r="KP65" s="385"/>
      <c r="KQ65" s="385"/>
      <c r="KR65" s="385"/>
      <c r="KS65" s="385"/>
      <c r="KT65" s="385"/>
      <c r="KU65" s="385"/>
      <c r="KV65" s="385"/>
    </row>
    <row r="66" spans="1:308">
      <c r="A66" s="417"/>
      <c r="B66" s="411"/>
      <c r="C66" s="411"/>
      <c r="D66" s="411"/>
      <c r="E66" s="423"/>
      <c r="F66" s="423"/>
      <c r="G66" s="423"/>
      <c r="H66" s="423"/>
      <c r="I66" s="423"/>
      <c r="J66" s="423"/>
      <c r="K66" s="423"/>
      <c r="L66" s="423"/>
      <c r="M66" s="423"/>
      <c r="N66" s="423"/>
      <c r="O66" s="423"/>
      <c r="P66" s="423"/>
      <c r="Q66" s="423"/>
      <c r="R66" s="423"/>
      <c r="S66" s="423"/>
      <c r="T66" s="423"/>
      <c r="U66" s="423"/>
      <c r="V66" s="423"/>
      <c r="W66" s="423"/>
      <c r="X66" s="423"/>
      <c r="Y66" s="423"/>
      <c r="Z66" s="423"/>
      <c r="AA66" s="423"/>
      <c r="AB66" s="423"/>
      <c r="AC66" s="423"/>
      <c r="AD66" s="423"/>
      <c r="AE66" s="423"/>
      <c r="AF66" s="423"/>
      <c r="AG66" s="423"/>
      <c r="AH66" s="423"/>
      <c r="AI66" s="423"/>
      <c r="AJ66" s="423"/>
      <c r="AK66" s="423"/>
      <c r="AL66" s="385"/>
      <c r="AM66" s="385"/>
      <c r="AN66" s="385"/>
      <c r="AO66" s="385"/>
      <c r="AP66" s="385"/>
      <c r="AQ66" s="385"/>
      <c r="AR66" s="385"/>
      <c r="AS66" s="385"/>
      <c r="AT66" s="385"/>
      <c r="AU66" s="385"/>
      <c r="AV66" s="385"/>
      <c r="AW66" s="385"/>
      <c r="AX66" s="385"/>
      <c r="AY66" s="385"/>
      <c r="AZ66" s="385"/>
      <c r="BA66" s="385"/>
      <c r="BB66" s="385"/>
      <c r="BC66" s="385"/>
      <c r="BD66" s="385"/>
      <c r="BE66" s="385"/>
      <c r="BF66" s="385"/>
      <c r="BG66" s="385"/>
      <c r="BH66" s="385"/>
      <c r="BI66" s="385"/>
      <c r="BJ66" s="385"/>
      <c r="BK66" s="385"/>
      <c r="BL66" s="385"/>
      <c r="BM66" s="385"/>
      <c r="BN66" s="385"/>
      <c r="BO66" s="385"/>
      <c r="BP66" s="385"/>
      <c r="BQ66" s="385"/>
      <c r="BR66" s="385"/>
      <c r="BS66" s="385"/>
      <c r="BT66" s="385"/>
      <c r="BU66" s="385"/>
      <c r="BV66" s="385"/>
      <c r="BW66" s="385"/>
      <c r="BX66" s="385"/>
      <c r="BY66" s="385"/>
      <c r="BZ66" s="385"/>
      <c r="CA66" s="385"/>
      <c r="CB66" s="385"/>
      <c r="CC66" s="385"/>
      <c r="CD66" s="385"/>
      <c r="CE66" s="385"/>
      <c r="CF66" s="385"/>
      <c r="CG66" s="385"/>
      <c r="CH66" s="385"/>
      <c r="CI66" s="385"/>
      <c r="CJ66" s="385"/>
      <c r="CK66" s="385"/>
      <c r="CL66" s="385"/>
      <c r="CM66" s="385"/>
      <c r="CN66" s="385"/>
      <c r="CO66" s="385"/>
      <c r="CP66" s="385"/>
      <c r="CQ66" s="385"/>
      <c r="CR66" s="385"/>
      <c r="CS66" s="385"/>
      <c r="CT66" s="385"/>
      <c r="CU66" s="385"/>
      <c r="CV66" s="385"/>
      <c r="CW66" s="385"/>
      <c r="CX66" s="385"/>
      <c r="CY66" s="385"/>
      <c r="CZ66" s="385"/>
      <c r="DA66" s="385"/>
      <c r="DB66" s="385"/>
      <c r="DC66" s="385"/>
      <c r="DD66" s="385"/>
      <c r="DE66" s="385"/>
      <c r="DF66" s="385"/>
      <c r="DG66" s="385"/>
      <c r="DH66" s="385"/>
      <c r="DI66" s="385"/>
      <c r="DJ66" s="385"/>
      <c r="DK66" s="385"/>
      <c r="DL66" s="385"/>
      <c r="DM66" s="385"/>
      <c r="DN66" s="385"/>
      <c r="DO66" s="385"/>
      <c r="DP66" s="385"/>
      <c r="DQ66" s="385"/>
      <c r="DR66" s="385"/>
      <c r="DS66" s="385"/>
      <c r="DT66" s="385"/>
      <c r="DU66" s="385"/>
      <c r="DV66" s="385"/>
      <c r="DW66" s="385"/>
      <c r="DX66" s="385"/>
      <c r="DY66" s="385"/>
      <c r="DZ66" s="385"/>
      <c r="EA66" s="385"/>
      <c r="EB66" s="385"/>
      <c r="EC66" s="385"/>
      <c r="ED66" s="385"/>
      <c r="EE66" s="385"/>
      <c r="EF66" s="385"/>
      <c r="EG66" s="385"/>
      <c r="EH66" s="385"/>
      <c r="EI66" s="385"/>
      <c r="EJ66" s="385"/>
      <c r="EK66" s="385"/>
      <c r="EL66" s="385"/>
      <c r="EM66" s="385"/>
      <c r="EN66" s="385"/>
      <c r="EO66" s="385"/>
      <c r="EP66" s="385"/>
      <c r="EQ66" s="385"/>
      <c r="ER66" s="385"/>
      <c r="ES66" s="385"/>
      <c r="ET66" s="385"/>
      <c r="EU66" s="385"/>
      <c r="EV66" s="385"/>
      <c r="EW66" s="385"/>
      <c r="EX66" s="385"/>
      <c r="EY66" s="385"/>
      <c r="EZ66" s="385"/>
      <c r="FA66" s="385"/>
      <c r="FB66" s="385"/>
      <c r="FC66" s="385"/>
      <c r="FD66" s="385"/>
      <c r="FE66" s="385"/>
      <c r="FF66" s="385"/>
      <c r="FG66" s="385"/>
      <c r="FH66" s="385"/>
      <c r="FI66" s="385"/>
      <c r="FJ66" s="385"/>
      <c r="FK66" s="385"/>
      <c r="FL66" s="385"/>
      <c r="FM66" s="385"/>
      <c r="FN66" s="385"/>
      <c r="FO66" s="385"/>
      <c r="FP66" s="385"/>
      <c r="FQ66" s="385"/>
      <c r="FR66" s="385"/>
      <c r="FS66" s="385"/>
      <c r="FT66" s="385"/>
      <c r="FU66" s="385"/>
      <c r="FV66" s="385"/>
      <c r="FW66" s="385"/>
      <c r="FX66" s="385"/>
      <c r="FY66" s="385"/>
      <c r="FZ66" s="385"/>
      <c r="GA66" s="385"/>
      <c r="GB66" s="385"/>
      <c r="GC66" s="385"/>
      <c r="GD66" s="385"/>
      <c r="GE66" s="385"/>
      <c r="GF66" s="385"/>
      <c r="GG66" s="385"/>
      <c r="GH66" s="385"/>
      <c r="GI66" s="385"/>
      <c r="GJ66" s="385"/>
      <c r="GK66" s="385"/>
      <c r="GL66" s="385"/>
      <c r="GM66" s="385"/>
      <c r="GN66" s="385"/>
      <c r="GO66" s="385"/>
      <c r="GP66" s="385"/>
      <c r="GQ66" s="385"/>
      <c r="GR66" s="385"/>
      <c r="GS66" s="385"/>
      <c r="GT66" s="385"/>
      <c r="GU66" s="385"/>
      <c r="GV66" s="385"/>
      <c r="GW66" s="385"/>
      <c r="GX66" s="385"/>
      <c r="GY66" s="385"/>
      <c r="GZ66" s="385"/>
      <c r="HA66" s="385"/>
      <c r="HB66" s="385"/>
      <c r="HC66" s="385"/>
      <c r="HD66" s="385"/>
      <c r="HE66" s="385"/>
      <c r="HF66" s="385"/>
      <c r="HG66" s="385"/>
      <c r="HH66" s="385"/>
      <c r="HI66" s="385"/>
      <c r="HJ66" s="385"/>
      <c r="HK66" s="385"/>
      <c r="HL66" s="385"/>
      <c r="HM66" s="385"/>
      <c r="HN66" s="385"/>
      <c r="HO66" s="385"/>
      <c r="HP66" s="385"/>
      <c r="HQ66" s="385"/>
      <c r="HR66" s="385"/>
      <c r="HS66" s="385"/>
      <c r="HT66" s="385"/>
      <c r="HU66" s="385"/>
      <c r="HV66" s="385"/>
      <c r="HW66" s="385"/>
      <c r="HX66" s="385"/>
      <c r="HY66" s="385"/>
      <c r="HZ66" s="385"/>
      <c r="IA66" s="385"/>
      <c r="IB66" s="385"/>
      <c r="IC66" s="385"/>
      <c r="ID66" s="385"/>
      <c r="IE66" s="385"/>
      <c r="IF66" s="385"/>
      <c r="IG66" s="385"/>
      <c r="IH66" s="385"/>
      <c r="II66" s="385"/>
      <c r="IJ66" s="385"/>
      <c r="IK66" s="385"/>
      <c r="IL66" s="385"/>
      <c r="IM66" s="385"/>
      <c r="IN66" s="385"/>
      <c r="IO66" s="385"/>
      <c r="IP66" s="385"/>
      <c r="IQ66" s="385"/>
      <c r="IR66" s="385"/>
      <c r="IS66" s="385"/>
      <c r="IT66" s="385"/>
      <c r="IU66" s="385"/>
      <c r="IV66" s="385"/>
      <c r="IW66" s="385"/>
      <c r="IX66" s="385"/>
      <c r="IY66" s="385"/>
      <c r="IZ66" s="385"/>
      <c r="JA66" s="385"/>
      <c r="JB66" s="385"/>
      <c r="JC66" s="385"/>
      <c r="JD66" s="385"/>
      <c r="JE66" s="385"/>
      <c r="JF66" s="385"/>
      <c r="JG66" s="385"/>
      <c r="JH66" s="385"/>
      <c r="JI66" s="385"/>
      <c r="JJ66" s="385"/>
      <c r="JK66" s="385"/>
      <c r="JL66" s="385"/>
      <c r="JM66" s="385"/>
      <c r="JN66" s="385"/>
      <c r="JO66" s="385"/>
      <c r="JP66" s="385"/>
      <c r="JQ66" s="385"/>
      <c r="JR66" s="385"/>
      <c r="JS66" s="385"/>
      <c r="JT66" s="385"/>
      <c r="JU66" s="385"/>
      <c r="JV66" s="385"/>
      <c r="JW66" s="385"/>
      <c r="JX66" s="385"/>
      <c r="JY66" s="385"/>
      <c r="JZ66" s="385"/>
      <c r="KA66" s="385"/>
      <c r="KB66" s="385"/>
      <c r="KC66" s="385"/>
      <c r="KD66" s="385"/>
      <c r="KE66" s="385"/>
      <c r="KF66" s="385"/>
      <c r="KG66" s="385"/>
      <c r="KH66" s="385"/>
      <c r="KI66" s="385"/>
      <c r="KJ66" s="385"/>
      <c r="KK66" s="385"/>
      <c r="KL66" s="385"/>
      <c r="KM66" s="385"/>
      <c r="KN66" s="385"/>
      <c r="KO66" s="385"/>
      <c r="KP66" s="385"/>
      <c r="KQ66" s="385"/>
      <c r="KR66" s="385"/>
      <c r="KS66" s="385"/>
      <c r="KT66" s="385"/>
      <c r="KU66" s="385"/>
      <c r="KV66" s="385"/>
    </row>
    <row r="67" spans="1:308">
      <c r="A67" s="417"/>
      <c r="B67" s="411"/>
      <c r="C67" s="411"/>
      <c r="D67" s="411"/>
      <c r="E67" s="423"/>
      <c r="F67" s="423"/>
      <c r="G67" s="423"/>
      <c r="H67" s="423"/>
      <c r="I67" s="423"/>
      <c r="J67" s="423"/>
      <c r="K67" s="423"/>
      <c r="L67" s="423"/>
      <c r="M67" s="423"/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  <c r="AA67" s="423"/>
      <c r="AB67" s="423"/>
      <c r="AC67" s="423"/>
      <c r="AD67" s="423"/>
      <c r="AE67" s="423"/>
      <c r="AF67" s="423"/>
      <c r="AG67" s="423"/>
      <c r="AH67" s="423"/>
      <c r="AI67" s="423"/>
      <c r="AJ67" s="423"/>
      <c r="AK67" s="423"/>
      <c r="AL67" s="385"/>
      <c r="AM67" s="385"/>
      <c r="AN67" s="385"/>
      <c r="AO67" s="385"/>
      <c r="AP67" s="385"/>
      <c r="AQ67" s="385"/>
      <c r="AR67" s="385"/>
      <c r="AS67" s="385"/>
      <c r="AT67" s="385"/>
      <c r="AU67" s="385"/>
      <c r="AV67" s="385"/>
      <c r="AW67" s="385"/>
      <c r="AX67" s="385"/>
      <c r="AY67" s="385"/>
      <c r="AZ67" s="385"/>
      <c r="BA67" s="385"/>
      <c r="BB67" s="385"/>
      <c r="BC67" s="385"/>
      <c r="BD67" s="385"/>
      <c r="BE67" s="385"/>
      <c r="BF67" s="385"/>
      <c r="BG67" s="385"/>
      <c r="BH67" s="385"/>
      <c r="BI67" s="385"/>
      <c r="BJ67" s="385"/>
      <c r="BK67" s="385"/>
      <c r="BL67" s="385"/>
      <c r="BM67" s="385"/>
      <c r="BN67" s="385"/>
      <c r="BO67" s="385"/>
      <c r="BP67" s="385"/>
      <c r="BQ67" s="385"/>
      <c r="BR67" s="385"/>
      <c r="BS67" s="385"/>
      <c r="BT67" s="385"/>
      <c r="BU67" s="385"/>
      <c r="BV67" s="385"/>
      <c r="BW67" s="385"/>
      <c r="BX67" s="385"/>
      <c r="BY67" s="385"/>
      <c r="BZ67" s="385"/>
      <c r="CA67" s="385"/>
      <c r="CB67" s="385"/>
      <c r="CC67" s="385"/>
      <c r="CD67" s="385"/>
      <c r="CE67" s="385"/>
      <c r="CF67" s="385"/>
      <c r="CG67" s="385"/>
      <c r="CH67" s="385"/>
      <c r="CI67" s="385"/>
      <c r="CJ67" s="385"/>
      <c r="CK67" s="385"/>
      <c r="CL67" s="385"/>
      <c r="CM67" s="385"/>
      <c r="CN67" s="385"/>
      <c r="CO67" s="385"/>
      <c r="CP67" s="385"/>
      <c r="CQ67" s="385"/>
      <c r="CR67" s="385"/>
      <c r="CS67" s="385"/>
      <c r="CT67" s="385"/>
      <c r="CU67" s="385"/>
      <c r="CV67" s="385"/>
      <c r="CW67" s="385"/>
      <c r="CX67" s="385"/>
      <c r="CY67" s="385"/>
      <c r="CZ67" s="385"/>
      <c r="DA67" s="385"/>
      <c r="DB67" s="385"/>
      <c r="DC67" s="385"/>
      <c r="DD67" s="385"/>
      <c r="DE67" s="385"/>
      <c r="DF67" s="385"/>
      <c r="DG67" s="385"/>
      <c r="DH67" s="385"/>
      <c r="DI67" s="385"/>
      <c r="DJ67" s="385"/>
      <c r="DK67" s="385"/>
      <c r="DL67" s="385"/>
      <c r="DM67" s="385"/>
      <c r="DN67" s="385"/>
      <c r="DO67" s="385"/>
      <c r="DP67" s="385"/>
      <c r="DQ67" s="385"/>
      <c r="DR67" s="385"/>
      <c r="DS67" s="385"/>
      <c r="DT67" s="385"/>
      <c r="DU67" s="385"/>
      <c r="DV67" s="385"/>
      <c r="DW67" s="385"/>
      <c r="DX67" s="385"/>
      <c r="DY67" s="385"/>
      <c r="DZ67" s="385"/>
      <c r="EA67" s="385"/>
      <c r="EB67" s="385"/>
      <c r="EC67" s="385"/>
      <c r="ED67" s="385"/>
      <c r="EE67" s="385"/>
      <c r="EF67" s="385"/>
      <c r="EG67" s="385"/>
      <c r="EH67" s="385"/>
      <c r="EI67" s="385"/>
      <c r="EJ67" s="385"/>
      <c r="EK67" s="385"/>
      <c r="EL67" s="385"/>
      <c r="EM67" s="385"/>
      <c r="EN67" s="385"/>
      <c r="EO67" s="385"/>
      <c r="EP67" s="385"/>
      <c r="EQ67" s="385"/>
      <c r="ER67" s="385"/>
      <c r="ES67" s="385"/>
      <c r="ET67" s="385"/>
      <c r="EU67" s="385"/>
      <c r="EV67" s="385"/>
      <c r="EW67" s="385"/>
      <c r="EX67" s="385"/>
      <c r="EY67" s="385"/>
      <c r="EZ67" s="385"/>
      <c r="FA67" s="385"/>
      <c r="FB67" s="385"/>
      <c r="FC67" s="385"/>
      <c r="FD67" s="385"/>
      <c r="FE67" s="385"/>
      <c r="FF67" s="385"/>
      <c r="FG67" s="385"/>
      <c r="FH67" s="385"/>
      <c r="FI67" s="385"/>
      <c r="FJ67" s="385"/>
      <c r="FK67" s="385"/>
      <c r="FL67" s="385"/>
      <c r="FM67" s="385"/>
      <c r="FN67" s="385"/>
      <c r="FO67" s="385"/>
      <c r="FP67" s="385"/>
      <c r="FQ67" s="385"/>
      <c r="FR67" s="385"/>
      <c r="FS67" s="385"/>
      <c r="FT67" s="385"/>
      <c r="FU67" s="385"/>
      <c r="FV67" s="385"/>
      <c r="FW67" s="385"/>
      <c r="FX67" s="385"/>
      <c r="FY67" s="385"/>
      <c r="FZ67" s="385"/>
      <c r="GA67" s="385"/>
      <c r="GB67" s="385"/>
      <c r="GC67" s="385"/>
      <c r="GD67" s="385"/>
      <c r="GE67" s="385"/>
      <c r="GF67" s="385"/>
      <c r="GG67" s="385"/>
      <c r="GH67" s="385"/>
      <c r="GI67" s="385"/>
      <c r="GJ67" s="385"/>
      <c r="GK67" s="385"/>
      <c r="GL67" s="385"/>
      <c r="GM67" s="385"/>
      <c r="GN67" s="385"/>
      <c r="GO67" s="385"/>
      <c r="GP67" s="385"/>
      <c r="GQ67" s="385"/>
      <c r="GR67" s="385"/>
      <c r="GS67" s="385"/>
      <c r="GT67" s="385"/>
      <c r="GU67" s="385"/>
      <c r="GV67" s="385"/>
      <c r="GW67" s="385"/>
      <c r="GX67" s="385"/>
      <c r="GY67" s="385"/>
      <c r="GZ67" s="385"/>
      <c r="HA67" s="385"/>
      <c r="HB67" s="385"/>
      <c r="HC67" s="385"/>
      <c r="HD67" s="385"/>
      <c r="HE67" s="385"/>
      <c r="HF67" s="385"/>
      <c r="HG67" s="385"/>
      <c r="HH67" s="385"/>
      <c r="HI67" s="385"/>
      <c r="HJ67" s="385"/>
      <c r="HK67" s="385"/>
      <c r="HL67" s="385"/>
      <c r="HM67" s="385"/>
      <c r="HN67" s="385"/>
      <c r="HO67" s="385"/>
      <c r="HP67" s="385"/>
      <c r="HQ67" s="385"/>
      <c r="HR67" s="385"/>
      <c r="HS67" s="385"/>
      <c r="HT67" s="385"/>
      <c r="HU67" s="385"/>
      <c r="HV67" s="385"/>
      <c r="HW67" s="385"/>
      <c r="HX67" s="385"/>
      <c r="HY67" s="385"/>
      <c r="HZ67" s="385"/>
      <c r="IA67" s="385"/>
      <c r="IB67" s="385"/>
      <c r="IC67" s="385"/>
      <c r="ID67" s="385"/>
      <c r="IE67" s="385"/>
      <c r="IF67" s="385"/>
      <c r="IG67" s="385"/>
      <c r="IH67" s="385"/>
      <c r="II67" s="385"/>
      <c r="IJ67" s="385"/>
      <c r="IK67" s="385"/>
      <c r="IL67" s="385"/>
      <c r="IM67" s="385"/>
      <c r="IN67" s="385"/>
      <c r="IO67" s="385"/>
      <c r="IP67" s="385"/>
      <c r="IQ67" s="385"/>
      <c r="IR67" s="385"/>
      <c r="IS67" s="385"/>
      <c r="IT67" s="385"/>
      <c r="IU67" s="385"/>
      <c r="IV67" s="385"/>
      <c r="IW67" s="385"/>
      <c r="IX67" s="385"/>
      <c r="IY67" s="385"/>
      <c r="IZ67" s="385"/>
      <c r="JA67" s="385"/>
      <c r="JB67" s="385"/>
      <c r="JC67" s="385"/>
      <c r="JD67" s="385"/>
      <c r="JE67" s="385"/>
      <c r="JF67" s="385"/>
      <c r="JG67" s="385"/>
      <c r="JH67" s="385"/>
      <c r="JI67" s="385"/>
      <c r="JJ67" s="385"/>
      <c r="JK67" s="385"/>
      <c r="JL67" s="385"/>
      <c r="JM67" s="385"/>
      <c r="JN67" s="385"/>
      <c r="JO67" s="385"/>
      <c r="JP67" s="385"/>
      <c r="JQ67" s="385"/>
      <c r="JR67" s="385"/>
      <c r="JS67" s="385"/>
      <c r="JT67" s="385"/>
      <c r="JU67" s="385"/>
      <c r="JV67" s="385"/>
      <c r="JW67" s="385"/>
      <c r="JX67" s="385"/>
      <c r="JY67" s="385"/>
      <c r="JZ67" s="385"/>
      <c r="KA67" s="385"/>
      <c r="KB67" s="385"/>
      <c r="KC67" s="385"/>
      <c r="KD67" s="385"/>
      <c r="KE67" s="385"/>
      <c r="KF67" s="385"/>
      <c r="KG67" s="385"/>
      <c r="KH67" s="385"/>
      <c r="KI67" s="385"/>
      <c r="KJ67" s="385"/>
      <c r="KK67" s="385"/>
      <c r="KL67" s="385"/>
      <c r="KM67" s="385"/>
      <c r="KN67" s="385"/>
      <c r="KO67" s="385"/>
      <c r="KP67" s="385"/>
      <c r="KQ67" s="385"/>
      <c r="KR67" s="385"/>
      <c r="KS67" s="385"/>
      <c r="KT67" s="385"/>
      <c r="KU67" s="385"/>
      <c r="KV67" s="385"/>
    </row>
    <row r="68" spans="1:308">
      <c r="A68" s="417"/>
      <c r="B68" s="411"/>
      <c r="C68" s="411"/>
      <c r="D68" s="411"/>
      <c r="E68" s="423"/>
      <c r="F68" s="423"/>
      <c r="G68" s="423"/>
      <c r="H68" s="423"/>
      <c r="I68" s="423"/>
      <c r="J68" s="423"/>
      <c r="K68" s="423"/>
      <c r="L68" s="423"/>
      <c r="M68" s="423"/>
      <c r="N68" s="423"/>
      <c r="O68" s="423"/>
      <c r="P68" s="423"/>
      <c r="Q68" s="423"/>
      <c r="R68" s="423"/>
      <c r="S68" s="423"/>
      <c r="T68" s="423"/>
      <c r="U68" s="423"/>
      <c r="V68" s="423"/>
      <c r="W68" s="423"/>
      <c r="X68" s="423"/>
      <c r="Y68" s="423"/>
      <c r="Z68" s="423"/>
      <c r="AA68" s="423"/>
      <c r="AB68" s="423"/>
      <c r="AC68" s="423"/>
      <c r="AD68" s="423"/>
      <c r="AE68" s="423"/>
      <c r="AF68" s="423"/>
      <c r="AG68" s="423"/>
      <c r="AH68" s="423"/>
      <c r="AI68" s="423"/>
      <c r="AJ68" s="423"/>
      <c r="AK68" s="423"/>
      <c r="AL68" s="385"/>
      <c r="AM68" s="385"/>
      <c r="AN68" s="385"/>
      <c r="AO68" s="385"/>
      <c r="AP68" s="385"/>
      <c r="AQ68" s="385"/>
      <c r="AR68" s="385"/>
      <c r="AS68" s="385"/>
      <c r="AT68" s="385"/>
      <c r="AU68" s="385"/>
      <c r="AV68" s="385"/>
      <c r="AW68" s="385"/>
      <c r="AX68" s="385"/>
      <c r="AY68" s="385"/>
      <c r="AZ68" s="385"/>
      <c r="BA68" s="385"/>
      <c r="BB68" s="385"/>
      <c r="BC68" s="385"/>
      <c r="BD68" s="385"/>
      <c r="BE68" s="385"/>
      <c r="BF68" s="385"/>
      <c r="BG68" s="385"/>
      <c r="BH68" s="385"/>
      <c r="BI68" s="385"/>
      <c r="BJ68" s="385"/>
      <c r="BK68" s="385"/>
      <c r="BL68" s="385"/>
      <c r="BM68" s="385"/>
      <c r="BN68" s="385"/>
      <c r="BO68" s="385"/>
      <c r="BP68" s="385"/>
      <c r="BQ68" s="385"/>
      <c r="BR68" s="385"/>
      <c r="BS68" s="385"/>
      <c r="BT68" s="385"/>
      <c r="BU68" s="385"/>
      <c r="BV68" s="385"/>
      <c r="BW68" s="385"/>
      <c r="BX68" s="385"/>
      <c r="BY68" s="385"/>
      <c r="BZ68" s="385"/>
      <c r="CA68" s="385"/>
      <c r="CB68" s="385"/>
      <c r="CC68" s="385"/>
      <c r="CD68" s="385"/>
      <c r="CE68" s="385"/>
      <c r="CF68" s="385"/>
      <c r="CG68" s="385"/>
      <c r="CH68" s="385"/>
      <c r="CI68" s="385"/>
      <c r="CJ68" s="385"/>
      <c r="CK68" s="385"/>
      <c r="CL68" s="385"/>
      <c r="CM68" s="385"/>
      <c r="CN68" s="385"/>
      <c r="CO68" s="385"/>
      <c r="CP68" s="385"/>
      <c r="CQ68" s="385"/>
      <c r="CR68" s="385"/>
      <c r="CS68" s="385"/>
      <c r="CT68" s="385"/>
      <c r="CU68" s="385"/>
      <c r="CV68" s="385"/>
      <c r="CW68" s="385"/>
      <c r="CX68" s="385"/>
      <c r="CY68" s="385"/>
      <c r="CZ68" s="385"/>
      <c r="DA68" s="385"/>
      <c r="DB68" s="385"/>
      <c r="DC68" s="385"/>
      <c r="DD68" s="385"/>
      <c r="DE68" s="385"/>
      <c r="DF68" s="385"/>
      <c r="DG68" s="385"/>
      <c r="DH68" s="385"/>
      <c r="DI68" s="385"/>
      <c r="DJ68" s="385"/>
      <c r="DK68" s="385"/>
      <c r="DL68" s="385"/>
      <c r="DM68" s="385"/>
      <c r="DN68" s="385"/>
      <c r="DO68" s="385"/>
      <c r="DP68" s="385"/>
      <c r="DQ68" s="385"/>
      <c r="DR68" s="385"/>
      <c r="DS68" s="385"/>
      <c r="DT68" s="385"/>
      <c r="DU68" s="385"/>
      <c r="DV68" s="385"/>
      <c r="DW68" s="385"/>
      <c r="DX68" s="385"/>
      <c r="DY68" s="385"/>
      <c r="DZ68" s="385"/>
      <c r="EA68" s="385"/>
      <c r="EB68" s="385"/>
      <c r="EC68" s="385"/>
      <c r="ED68" s="385"/>
      <c r="EE68" s="385"/>
      <c r="EF68" s="385"/>
      <c r="EG68" s="385"/>
      <c r="EH68" s="385"/>
      <c r="EI68" s="385"/>
      <c r="EJ68" s="385"/>
      <c r="EK68" s="385"/>
      <c r="EL68" s="385"/>
      <c r="EM68" s="385"/>
      <c r="EN68" s="385"/>
      <c r="EO68" s="385"/>
      <c r="EP68" s="385"/>
      <c r="EQ68" s="385"/>
      <c r="ER68" s="385"/>
      <c r="ES68" s="385"/>
      <c r="ET68" s="385"/>
      <c r="EU68" s="385"/>
      <c r="EV68" s="385"/>
      <c r="EW68" s="385"/>
      <c r="EX68" s="385"/>
      <c r="EY68" s="385"/>
      <c r="EZ68" s="385"/>
      <c r="FA68" s="385"/>
      <c r="FB68" s="385"/>
      <c r="FC68" s="385"/>
      <c r="FD68" s="385"/>
      <c r="FE68" s="385"/>
      <c r="FF68" s="385"/>
      <c r="FG68" s="385"/>
      <c r="FH68" s="385"/>
      <c r="FI68" s="385"/>
      <c r="FJ68" s="385"/>
      <c r="FK68" s="385"/>
      <c r="FL68" s="385"/>
      <c r="FM68" s="385"/>
      <c r="FN68" s="385"/>
      <c r="FO68" s="385"/>
      <c r="FP68" s="385"/>
      <c r="FQ68" s="385"/>
      <c r="FR68" s="385"/>
      <c r="FS68" s="385"/>
      <c r="FT68" s="385"/>
      <c r="FU68" s="385"/>
      <c r="FV68" s="385"/>
      <c r="FW68" s="385"/>
      <c r="FX68" s="385"/>
      <c r="FY68" s="385"/>
      <c r="FZ68" s="385"/>
      <c r="GA68" s="385"/>
      <c r="GB68" s="385"/>
      <c r="GC68" s="385"/>
      <c r="GD68" s="385"/>
      <c r="GE68" s="385"/>
      <c r="GF68" s="385"/>
      <c r="GG68" s="385"/>
      <c r="GH68" s="385"/>
      <c r="GI68" s="385"/>
      <c r="GJ68" s="385"/>
      <c r="GK68" s="385"/>
      <c r="GL68" s="385"/>
      <c r="GM68" s="385"/>
      <c r="GN68" s="385"/>
      <c r="GO68" s="385"/>
      <c r="GP68" s="385"/>
      <c r="GQ68" s="385"/>
      <c r="GR68" s="385"/>
      <c r="GS68" s="385"/>
      <c r="GT68" s="385"/>
      <c r="GU68" s="385"/>
      <c r="GV68" s="385"/>
      <c r="GW68" s="385"/>
      <c r="GX68" s="385"/>
      <c r="GY68" s="385"/>
      <c r="GZ68" s="385"/>
      <c r="HA68" s="385"/>
      <c r="HB68" s="385"/>
      <c r="HC68" s="385"/>
      <c r="HD68" s="385"/>
      <c r="HE68" s="385"/>
      <c r="HF68" s="385"/>
      <c r="HG68" s="385"/>
      <c r="HH68" s="385"/>
      <c r="HI68" s="385"/>
      <c r="HJ68" s="385"/>
      <c r="HK68" s="385"/>
      <c r="HL68" s="385"/>
      <c r="HM68" s="385"/>
      <c r="HN68" s="385"/>
      <c r="HO68" s="385"/>
      <c r="HP68" s="385"/>
      <c r="HQ68" s="385"/>
      <c r="HR68" s="385"/>
      <c r="HS68" s="385"/>
      <c r="HT68" s="385"/>
      <c r="HU68" s="385"/>
      <c r="HV68" s="385"/>
      <c r="HW68" s="385"/>
      <c r="HX68" s="385"/>
      <c r="HY68" s="385"/>
      <c r="HZ68" s="385"/>
      <c r="IA68" s="385"/>
      <c r="IB68" s="385"/>
      <c r="IC68" s="385"/>
      <c r="ID68" s="385"/>
      <c r="IE68" s="385"/>
      <c r="IF68" s="385"/>
      <c r="IG68" s="385"/>
      <c r="IH68" s="385"/>
      <c r="II68" s="385"/>
      <c r="IJ68" s="385"/>
      <c r="IK68" s="385"/>
      <c r="IL68" s="385"/>
      <c r="IM68" s="385"/>
      <c r="IN68" s="385"/>
      <c r="IO68" s="385"/>
      <c r="IP68" s="385"/>
      <c r="IQ68" s="385"/>
      <c r="IR68" s="385"/>
      <c r="IS68" s="385"/>
      <c r="IT68" s="385"/>
      <c r="IU68" s="385"/>
      <c r="IV68" s="385"/>
      <c r="IW68" s="385"/>
      <c r="IX68" s="385"/>
      <c r="IY68" s="385"/>
      <c r="IZ68" s="385"/>
      <c r="JA68" s="385"/>
      <c r="JB68" s="385"/>
      <c r="JC68" s="385"/>
      <c r="JD68" s="385"/>
      <c r="JE68" s="385"/>
      <c r="JF68" s="385"/>
      <c r="JG68" s="385"/>
      <c r="JH68" s="385"/>
      <c r="JI68" s="385"/>
      <c r="JJ68" s="385"/>
      <c r="JK68" s="385"/>
      <c r="JL68" s="385"/>
      <c r="JM68" s="385"/>
      <c r="JN68" s="385"/>
      <c r="JO68" s="385"/>
      <c r="JP68" s="385"/>
      <c r="JQ68" s="385"/>
      <c r="JR68" s="385"/>
      <c r="JS68" s="385"/>
      <c r="JT68" s="385"/>
      <c r="JU68" s="385"/>
      <c r="JV68" s="385"/>
      <c r="JW68" s="385"/>
      <c r="JX68" s="385"/>
      <c r="JY68" s="385"/>
      <c r="JZ68" s="385"/>
      <c r="KA68" s="385"/>
      <c r="KB68" s="385"/>
      <c r="KC68" s="385"/>
      <c r="KD68" s="385"/>
      <c r="KE68" s="385"/>
      <c r="KF68" s="385"/>
      <c r="KG68" s="385"/>
      <c r="KH68" s="385"/>
      <c r="KI68" s="385"/>
      <c r="KJ68" s="385"/>
      <c r="KK68" s="385"/>
      <c r="KL68" s="385"/>
      <c r="KM68" s="385"/>
      <c r="KN68" s="385"/>
      <c r="KO68" s="385"/>
      <c r="KP68" s="385"/>
      <c r="KQ68" s="385"/>
      <c r="KR68" s="385"/>
      <c r="KS68" s="385"/>
      <c r="KT68" s="385"/>
      <c r="KU68" s="385"/>
      <c r="KV68" s="385"/>
    </row>
    <row r="69" spans="1:308">
      <c r="A69" s="411"/>
      <c r="B69" s="411"/>
      <c r="C69" s="411"/>
      <c r="D69" s="411"/>
      <c r="E69" s="412"/>
      <c r="F69" s="412"/>
      <c r="G69" s="412"/>
      <c r="H69" s="412"/>
      <c r="I69" s="412"/>
      <c r="J69" s="412"/>
      <c r="K69" s="412"/>
      <c r="L69" s="412"/>
      <c r="M69" s="412"/>
      <c r="N69" s="412"/>
      <c r="O69" s="412"/>
      <c r="P69" s="412"/>
      <c r="Q69" s="412"/>
      <c r="R69" s="412"/>
      <c r="S69" s="412"/>
      <c r="T69" s="412"/>
      <c r="U69" s="412"/>
      <c r="V69" s="412"/>
      <c r="W69" s="412"/>
      <c r="X69" s="412"/>
      <c r="Y69" s="412"/>
      <c r="Z69" s="412"/>
      <c r="AA69" s="412"/>
      <c r="AB69" s="412"/>
      <c r="AC69" s="412"/>
      <c r="AD69" s="412"/>
      <c r="AE69" s="412"/>
      <c r="AF69" s="412"/>
      <c r="AG69" s="412"/>
      <c r="AH69" s="412"/>
      <c r="AI69" s="412"/>
      <c r="AJ69" s="412"/>
      <c r="AK69" s="412"/>
      <c r="AL69" s="385"/>
      <c r="AM69" s="385"/>
      <c r="AN69" s="385"/>
      <c r="AO69" s="385"/>
      <c r="AP69" s="385"/>
      <c r="AQ69" s="385"/>
      <c r="AR69" s="385"/>
      <c r="AS69" s="385"/>
      <c r="AT69" s="385"/>
      <c r="AU69" s="385"/>
      <c r="AV69" s="385"/>
      <c r="AW69" s="385"/>
      <c r="AX69" s="385"/>
      <c r="AY69" s="385"/>
      <c r="AZ69" s="385"/>
      <c r="BA69" s="385"/>
      <c r="BB69" s="385"/>
      <c r="BC69" s="385"/>
      <c r="BD69" s="385"/>
      <c r="BE69" s="385"/>
      <c r="BF69" s="385"/>
      <c r="BG69" s="385"/>
      <c r="BH69" s="385"/>
      <c r="BI69" s="385"/>
      <c r="BJ69" s="385"/>
      <c r="BK69" s="385"/>
      <c r="BL69" s="385"/>
      <c r="BM69" s="385"/>
      <c r="BN69" s="385"/>
      <c r="BO69" s="385"/>
      <c r="BP69" s="385"/>
      <c r="BQ69" s="385"/>
      <c r="BR69" s="385"/>
      <c r="BS69" s="385"/>
      <c r="BT69" s="385"/>
      <c r="BU69" s="385"/>
      <c r="BV69" s="385"/>
      <c r="BW69" s="385"/>
      <c r="BX69" s="385"/>
      <c r="BY69" s="385"/>
      <c r="BZ69" s="385"/>
      <c r="CA69" s="385"/>
      <c r="CB69" s="385"/>
      <c r="CC69" s="385"/>
      <c r="CD69" s="385"/>
      <c r="CE69" s="385"/>
      <c r="CF69" s="385"/>
      <c r="CG69" s="385"/>
      <c r="CH69" s="385"/>
      <c r="CI69" s="385"/>
      <c r="CJ69" s="385"/>
      <c r="CK69" s="385"/>
      <c r="CL69" s="385"/>
      <c r="CM69" s="385"/>
      <c r="CN69" s="385"/>
      <c r="CO69" s="385"/>
      <c r="CP69" s="385"/>
      <c r="CQ69" s="385"/>
      <c r="CR69" s="385"/>
      <c r="CS69" s="385"/>
      <c r="CT69" s="385"/>
      <c r="CU69" s="385"/>
      <c r="CV69" s="385"/>
      <c r="CW69" s="385"/>
      <c r="CX69" s="385"/>
      <c r="CY69" s="385"/>
      <c r="CZ69" s="385"/>
      <c r="DA69" s="385"/>
      <c r="DB69" s="385"/>
      <c r="DC69" s="385"/>
      <c r="DD69" s="385"/>
      <c r="DE69" s="385"/>
      <c r="DF69" s="385"/>
      <c r="DG69" s="385"/>
      <c r="DH69" s="385"/>
      <c r="DI69" s="385"/>
      <c r="DJ69" s="385"/>
      <c r="DK69" s="385"/>
      <c r="DL69" s="385"/>
      <c r="DM69" s="385"/>
      <c r="DN69" s="385"/>
      <c r="DO69" s="385"/>
      <c r="DP69" s="385"/>
      <c r="DQ69" s="385"/>
      <c r="DR69" s="385"/>
      <c r="DS69" s="385"/>
      <c r="DT69" s="385"/>
      <c r="DU69" s="385"/>
      <c r="DV69" s="385"/>
      <c r="DW69" s="385"/>
      <c r="DX69" s="385"/>
      <c r="DY69" s="385"/>
      <c r="DZ69" s="385"/>
      <c r="EA69" s="385"/>
      <c r="EB69" s="385"/>
      <c r="EC69" s="385"/>
      <c r="ED69" s="385"/>
      <c r="EE69" s="385"/>
      <c r="EF69" s="385"/>
      <c r="EG69" s="385"/>
      <c r="EH69" s="385"/>
      <c r="EI69" s="385"/>
      <c r="EJ69" s="385"/>
      <c r="EK69" s="385"/>
      <c r="EL69" s="385"/>
      <c r="EM69" s="385"/>
      <c r="EN69" s="385"/>
      <c r="EO69" s="385"/>
      <c r="EP69" s="385"/>
      <c r="EQ69" s="385"/>
      <c r="ER69" s="385"/>
      <c r="ES69" s="385"/>
      <c r="ET69" s="385"/>
      <c r="EU69" s="385"/>
      <c r="EV69" s="385"/>
      <c r="EW69" s="385"/>
      <c r="EX69" s="385"/>
      <c r="EY69" s="385"/>
      <c r="EZ69" s="385"/>
      <c r="FA69" s="385"/>
      <c r="FB69" s="385"/>
      <c r="FC69" s="385"/>
      <c r="FD69" s="385"/>
      <c r="FE69" s="385"/>
      <c r="FF69" s="385"/>
      <c r="FG69" s="385"/>
      <c r="FH69" s="385"/>
      <c r="FI69" s="385"/>
      <c r="FJ69" s="385"/>
      <c r="FK69" s="385"/>
      <c r="FL69" s="385"/>
      <c r="FM69" s="385"/>
      <c r="FN69" s="385"/>
      <c r="FO69" s="385"/>
      <c r="FP69" s="385"/>
      <c r="FQ69" s="385"/>
      <c r="FR69" s="385"/>
      <c r="FS69" s="385"/>
      <c r="FT69" s="385"/>
      <c r="FU69" s="385"/>
      <c r="FV69" s="385"/>
      <c r="FW69" s="385"/>
      <c r="FX69" s="385"/>
      <c r="FY69" s="385"/>
      <c r="FZ69" s="385"/>
      <c r="GA69" s="385"/>
      <c r="GB69" s="385"/>
      <c r="GC69" s="385"/>
      <c r="GD69" s="385"/>
      <c r="GE69" s="385"/>
      <c r="GF69" s="385"/>
      <c r="GG69" s="385"/>
      <c r="GH69" s="385"/>
      <c r="GI69" s="385"/>
      <c r="GJ69" s="385"/>
      <c r="GK69" s="385"/>
      <c r="GL69" s="385"/>
      <c r="GM69" s="385"/>
      <c r="GN69" s="385"/>
      <c r="GO69" s="385"/>
      <c r="GP69" s="385"/>
      <c r="GQ69" s="385"/>
      <c r="GR69" s="385"/>
      <c r="GS69" s="385"/>
      <c r="GT69" s="385"/>
      <c r="GU69" s="385"/>
      <c r="GV69" s="385"/>
      <c r="GW69" s="385"/>
      <c r="GX69" s="385"/>
      <c r="GY69" s="385"/>
      <c r="GZ69" s="385"/>
      <c r="HA69" s="385"/>
      <c r="HB69" s="385"/>
      <c r="HC69" s="385"/>
      <c r="HD69" s="385"/>
      <c r="HE69" s="385"/>
      <c r="HF69" s="385"/>
      <c r="HG69" s="385"/>
      <c r="HH69" s="385"/>
      <c r="HI69" s="385"/>
      <c r="HJ69" s="385"/>
      <c r="HK69" s="385"/>
      <c r="HL69" s="385"/>
      <c r="HM69" s="385"/>
      <c r="HN69" s="385"/>
      <c r="HO69" s="385"/>
      <c r="HP69" s="385"/>
      <c r="HQ69" s="385"/>
      <c r="HR69" s="385"/>
      <c r="HS69" s="385"/>
      <c r="HT69" s="385"/>
      <c r="HU69" s="385"/>
      <c r="HV69" s="385"/>
      <c r="HW69" s="385"/>
      <c r="HX69" s="385"/>
      <c r="HY69" s="385"/>
      <c r="HZ69" s="385"/>
      <c r="IA69" s="385"/>
      <c r="IB69" s="385"/>
      <c r="IC69" s="385"/>
      <c r="ID69" s="385"/>
      <c r="IE69" s="385"/>
      <c r="IF69" s="385"/>
      <c r="IG69" s="385"/>
      <c r="IH69" s="385"/>
      <c r="II69" s="385"/>
      <c r="IJ69" s="385"/>
      <c r="IK69" s="385"/>
      <c r="IL69" s="385"/>
      <c r="IM69" s="385"/>
      <c r="IN69" s="385"/>
      <c r="IO69" s="385"/>
      <c r="IP69" s="385"/>
      <c r="IQ69" s="385"/>
      <c r="IR69" s="385"/>
      <c r="IS69" s="385"/>
      <c r="IT69" s="385"/>
      <c r="IU69" s="385"/>
      <c r="IV69" s="385"/>
      <c r="IW69" s="385"/>
      <c r="IX69" s="385"/>
      <c r="IY69" s="385"/>
      <c r="IZ69" s="385"/>
      <c r="JA69" s="385"/>
      <c r="JB69" s="385"/>
      <c r="JC69" s="385"/>
      <c r="JD69" s="385"/>
      <c r="JE69" s="385"/>
      <c r="JF69" s="385"/>
      <c r="JG69" s="385"/>
      <c r="JH69" s="385"/>
      <c r="JI69" s="385"/>
      <c r="JJ69" s="385"/>
      <c r="JK69" s="385"/>
      <c r="JL69" s="385"/>
      <c r="JM69" s="385"/>
      <c r="JN69" s="385"/>
      <c r="JO69" s="385"/>
      <c r="JP69" s="385"/>
      <c r="JQ69" s="385"/>
      <c r="JR69" s="385"/>
      <c r="JS69" s="385"/>
      <c r="JT69" s="385"/>
      <c r="JU69" s="385"/>
      <c r="JV69" s="385"/>
      <c r="JW69" s="385"/>
      <c r="JX69" s="385"/>
      <c r="JY69" s="385"/>
      <c r="JZ69" s="385"/>
      <c r="KA69" s="385"/>
      <c r="KB69" s="385"/>
      <c r="KC69" s="385"/>
      <c r="KD69" s="385"/>
      <c r="KE69" s="385"/>
      <c r="KF69" s="385"/>
      <c r="KG69" s="385"/>
      <c r="KH69" s="385"/>
      <c r="KI69" s="385"/>
      <c r="KJ69" s="385"/>
      <c r="KK69" s="385"/>
      <c r="KL69" s="385"/>
      <c r="KM69" s="385"/>
      <c r="KN69" s="385"/>
      <c r="KO69" s="385"/>
      <c r="KP69" s="385"/>
      <c r="KQ69" s="385"/>
      <c r="KR69" s="385"/>
      <c r="KS69" s="385"/>
      <c r="KT69" s="385"/>
      <c r="KU69" s="385"/>
      <c r="KV69" s="385"/>
    </row>
    <row r="70" spans="1:308">
      <c r="A70" s="864"/>
      <c r="B70" s="287"/>
      <c r="C70" s="287"/>
      <c r="D70" s="287"/>
      <c r="E70" s="413"/>
      <c r="F70" s="413"/>
      <c r="G70" s="413"/>
      <c r="H70" s="413"/>
      <c r="I70" s="413"/>
      <c r="J70" s="413"/>
      <c r="K70" s="413"/>
      <c r="L70" s="413"/>
      <c r="M70" s="413"/>
      <c r="N70" s="413"/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26"/>
      <c r="AM70" s="426"/>
      <c r="AN70" s="426"/>
      <c r="AO70" s="426"/>
      <c r="AP70" s="426"/>
      <c r="AQ70" s="426"/>
      <c r="AR70" s="426"/>
      <c r="AS70" s="426"/>
      <c r="AT70" s="426"/>
      <c r="AU70" s="426"/>
      <c r="AV70" s="426"/>
      <c r="AW70" s="426"/>
      <c r="AX70" s="426"/>
      <c r="AY70" s="426"/>
      <c r="AZ70" s="426"/>
      <c r="BA70" s="426"/>
      <c r="BB70" s="426"/>
      <c r="BC70" s="426"/>
      <c r="BD70" s="426"/>
      <c r="BE70" s="426"/>
      <c r="BF70" s="426"/>
      <c r="BG70" s="426"/>
      <c r="BH70" s="419"/>
      <c r="BI70" s="419"/>
      <c r="BJ70" s="419"/>
      <c r="BK70" s="419"/>
      <c r="BL70" s="419"/>
      <c r="BM70" s="419"/>
      <c r="BN70" s="419"/>
      <c r="BO70" s="419"/>
      <c r="BP70" s="419"/>
      <c r="BQ70" s="419"/>
      <c r="BR70" s="419"/>
      <c r="BS70" s="419"/>
      <c r="BT70" s="419"/>
      <c r="BU70" s="419"/>
      <c r="BV70" s="419"/>
      <c r="BW70" s="419"/>
      <c r="BX70" s="419"/>
      <c r="BY70" s="419"/>
      <c r="BZ70" s="419"/>
      <c r="CA70" s="419"/>
      <c r="CB70" s="419"/>
      <c r="CC70" s="419"/>
      <c r="CD70" s="419"/>
      <c r="CE70" s="419"/>
      <c r="CF70" s="419"/>
      <c r="CG70" s="419"/>
      <c r="CH70" s="419"/>
      <c r="CI70" s="419"/>
      <c r="CJ70" s="419"/>
      <c r="CK70" s="419"/>
      <c r="CL70" s="419"/>
      <c r="CM70" s="419"/>
      <c r="CN70" s="419"/>
      <c r="CO70" s="419"/>
      <c r="CP70" s="419"/>
      <c r="CQ70" s="419"/>
      <c r="CR70" s="419"/>
      <c r="CS70" s="419"/>
      <c r="CT70" s="419"/>
      <c r="CU70" s="419"/>
      <c r="CV70" s="419"/>
      <c r="CW70" s="419"/>
      <c r="CX70" s="419"/>
      <c r="CY70" s="419"/>
      <c r="CZ70" s="419"/>
      <c r="DA70" s="419"/>
      <c r="DB70" s="419"/>
      <c r="DC70" s="419"/>
      <c r="DD70" s="419"/>
      <c r="DE70" s="419"/>
      <c r="DF70" s="419"/>
      <c r="DG70" s="419"/>
      <c r="DH70" s="419"/>
      <c r="DI70" s="419"/>
      <c r="DJ70" s="419"/>
      <c r="DK70" s="419"/>
      <c r="DL70" s="419"/>
      <c r="DM70" s="419"/>
      <c r="DN70" s="419"/>
      <c r="DO70" s="419"/>
      <c r="DP70" s="419"/>
      <c r="DQ70" s="419"/>
      <c r="DR70" s="419"/>
      <c r="DS70" s="419"/>
      <c r="DT70" s="419"/>
      <c r="DU70" s="419"/>
      <c r="DV70" s="419"/>
      <c r="DW70" s="419"/>
      <c r="DX70" s="419"/>
      <c r="DY70" s="419"/>
      <c r="DZ70" s="419"/>
      <c r="EA70" s="419"/>
      <c r="EB70" s="419"/>
      <c r="EC70" s="419"/>
      <c r="ED70" s="419"/>
      <c r="EE70" s="419"/>
      <c r="EF70" s="419"/>
      <c r="EG70" s="419"/>
      <c r="EH70" s="419"/>
      <c r="EI70" s="419"/>
      <c r="EJ70" s="419"/>
      <c r="EK70" s="419"/>
      <c r="EL70" s="419"/>
      <c r="EM70" s="419"/>
      <c r="EN70" s="419"/>
      <c r="EO70" s="419"/>
      <c r="EP70" s="419"/>
      <c r="EQ70" s="419"/>
      <c r="ER70" s="419"/>
      <c r="ES70" s="419"/>
      <c r="ET70" s="419"/>
      <c r="EU70" s="419"/>
      <c r="EV70" s="419"/>
      <c r="EW70" s="419"/>
      <c r="EX70" s="419"/>
      <c r="EY70" s="419"/>
      <c r="EZ70" s="419"/>
      <c r="FA70" s="419"/>
      <c r="FB70" s="419"/>
      <c r="FC70" s="419"/>
      <c r="FD70" s="419"/>
      <c r="FE70" s="419"/>
      <c r="FF70" s="419"/>
      <c r="FG70" s="419"/>
      <c r="FH70" s="419"/>
      <c r="FI70" s="419"/>
      <c r="FJ70" s="419"/>
      <c r="FK70" s="419"/>
      <c r="FL70" s="419"/>
      <c r="FM70" s="419"/>
      <c r="FN70" s="419"/>
      <c r="FO70" s="419"/>
      <c r="FP70" s="419"/>
      <c r="FQ70" s="419"/>
      <c r="FR70" s="419"/>
      <c r="FS70" s="419"/>
      <c r="FT70" s="419"/>
      <c r="FU70" s="419"/>
      <c r="FV70" s="419"/>
      <c r="FW70" s="419"/>
      <c r="FX70" s="419"/>
      <c r="FY70" s="419"/>
      <c r="FZ70" s="419"/>
      <c r="GA70" s="419"/>
      <c r="GB70" s="419"/>
      <c r="GC70" s="419"/>
      <c r="GD70" s="419"/>
      <c r="GE70" s="419"/>
      <c r="GF70" s="385"/>
      <c r="GG70" s="385"/>
      <c r="GH70" s="385"/>
      <c r="GI70" s="385"/>
      <c r="GJ70" s="385"/>
      <c r="GK70" s="385"/>
      <c r="GL70" s="385"/>
      <c r="GM70" s="385"/>
      <c r="GN70" s="385"/>
      <c r="GO70" s="385"/>
      <c r="GP70" s="385"/>
      <c r="GQ70" s="385"/>
      <c r="GR70" s="385"/>
      <c r="GS70" s="385"/>
      <c r="GT70" s="385"/>
      <c r="GU70" s="385"/>
      <c r="GV70" s="385"/>
      <c r="GW70" s="385"/>
      <c r="GX70" s="385"/>
      <c r="GY70" s="385"/>
      <c r="GZ70" s="385"/>
      <c r="HA70" s="385"/>
      <c r="HB70" s="385"/>
      <c r="HC70" s="385"/>
      <c r="HD70" s="385"/>
      <c r="HE70" s="385"/>
      <c r="HF70" s="385"/>
      <c r="HG70" s="385"/>
      <c r="HH70" s="385"/>
      <c r="HI70" s="385"/>
      <c r="HJ70" s="385"/>
      <c r="HK70" s="385"/>
      <c r="HL70" s="385"/>
      <c r="HM70" s="385"/>
      <c r="HN70" s="385"/>
      <c r="HO70" s="385"/>
      <c r="HP70" s="385"/>
      <c r="HQ70" s="385"/>
      <c r="HR70" s="385"/>
      <c r="HS70" s="385"/>
      <c r="HT70" s="385"/>
      <c r="HU70" s="385"/>
      <c r="HV70" s="385"/>
      <c r="HW70" s="385"/>
      <c r="HX70" s="385"/>
      <c r="HY70" s="385"/>
      <c r="HZ70" s="385"/>
      <c r="IA70" s="385"/>
      <c r="IB70" s="385"/>
      <c r="IC70" s="385"/>
      <c r="ID70" s="385"/>
      <c r="IE70" s="385"/>
      <c r="IF70" s="385"/>
      <c r="IG70" s="385"/>
      <c r="IH70" s="385"/>
      <c r="II70" s="385"/>
      <c r="IJ70" s="385"/>
      <c r="IK70" s="385"/>
      <c r="IL70" s="385"/>
      <c r="IM70" s="385"/>
      <c r="IN70" s="385"/>
      <c r="IO70" s="385"/>
      <c r="IP70" s="385"/>
      <c r="IQ70" s="385"/>
      <c r="IR70" s="385"/>
      <c r="IS70" s="385"/>
      <c r="IT70" s="385"/>
      <c r="IU70" s="385"/>
      <c r="IV70" s="385"/>
      <c r="IW70" s="385"/>
      <c r="IX70" s="385"/>
      <c r="IY70" s="385"/>
      <c r="IZ70" s="385"/>
      <c r="JA70" s="385"/>
      <c r="JB70" s="385"/>
      <c r="JC70" s="385"/>
      <c r="JD70" s="385"/>
      <c r="JE70" s="385"/>
      <c r="JF70" s="385"/>
      <c r="JG70" s="385"/>
      <c r="JH70" s="385"/>
      <c r="JI70" s="385"/>
      <c r="JJ70" s="385"/>
      <c r="JK70" s="385"/>
      <c r="JL70" s="385"/>
      <c r="JM70" s="385"/>
      <c r="JN70" s="385"/>
      <c r="JO70" s="385"/>
      <c r="JP70" s="385"/>
      <c r="JQ70" s="385"/>
      <c r="JR70" s="385"/>
      <c r="JS70" s="385"/>
      <c r="JT70" s="385"/>
      <c r="JU70" s="385"/>
      <c r="JV70" s="385"/>
      <c r="JW70" s="385"/>
      <c r="JX70" s="385"/>
      <c r="JY70" s="385"/>
      <c r="JZ70" s="385"/>
      <c r="KA70" s="385"/>
      <c r="KB70" s="385"/>
      <c r="KC70" s="385"/>
      <c r="KD70" s="385"/>
      <c r="KE70" s="385"/>
      <c r="KF70" s="385"/>
      <c r="KG70" s="385"/>
      <c r="KH70" s="385"/>
      <c r="KI70" s="385"/>
      <c r="KJ70" s="385"/>
      <c r="KK70" s="385"/>
      <c r="KL70" s="385"/>
      <c r="KM70" s="385"/>
      <c r="KN70" s="385"/>
      <c r="KO70" s="385"/>
      <c r="KP70" s="385"/>
      <c r="KQ70" s="385"/>
      <c r="KR70" s="385"/>
      <c r="KS70" s="385"/>
      <c r="KT70" s="385"/>
      <c r="KU70" s="385"/>
      <c r="KV70" s="385"/>
    </row>
    <row r="71" spans="1:308">
      <c r="A71" s="864"/>
      <c r="B71" s="287"/>
      <c r="C71" s="287"/>
      <c r="D71" s="287"/>
      <c r="E71" s="382"/>
      <c r="F71" s="382"/>
      <c r="G71" s="382"/>
      <c r="H71" s="382"/>
      <c r="I71" s="382"/>
      <c r="J71" s="382"/>
      <c r="K71" s="382"/>
      <c r="L71" s="382"/>
      <c r="M71" s="382"/>
      <c r="N71" s="382"/>
      <c r="O71" s="382"/>
      <c r="P71" s="382"/>
      <c r="Q71" s="382"/>
      <c r="R71" s="382"/>
      <c r="S71" s="382"/>
      <c r="T71" s="382"/>
      <c r="U71" s="382"/>
      <c r="V71" s="382"/>
      <c r="W71" s="382"/>
      <c r="X71" s="382"/>
      <c r="Y71" s="382"/>
      <c r="Z71" s="382"/>
      <c r="AA71" s="382"/>
      <c r="AB71" s="382"/>
      <c r="AC71" s="382"/>
      <c r="AD71" s="382"/>
      <c r="AE71" s="382"/>
      <c r="AF71" s="382"/>
      <c r="AG71" s="382"/>
      <c r="AH71" s="382"/>
      <c r="AI71" s="382"/>
      <c r="AJ71" s="382"/>
      <c r="AK71" s="382"/>
      <c r="AL71" s="426"/>
      <c r="AM71" s="426"/>
      <c r="AN71" s="426"/>
      <c r="AO71" s="426"/>
      <c r="AP71" s="426"/>
      <c r="AQ71" s="426"/>
      <c r="AR71" s="426"/>
      <c r="AS71" s="426"/>
      <c r="AT71" s="426"/>
      <c r="AU71" s="426"/>
      <c r="AV71" s="426"/>
      <c r="AW71" s="426"/>
      <c r="AX71" s="426"/>
      <c r="AY71" s="426"/>
      <c r="AZ71" s="426"/>
      <c r="BA71" s="426"/>
      <c r="BB71" s="426"/>
      <c r="BC71" s="426"/>
      <c r="BD71" s="426"/>
      <c r="BE71" s="426"/>
      <c r="BF71" s="426"/>
      <c r="BG71" s="426"/>
      <c r="BH71" s="419"/>
      <c r="BI71" s="419"/>
      <c r="BJ71" s="419"/>
      <c r="BK71" s="419"/>
      <c r="BL71" s="419"/>
      <c r="BM71" s="419"/>
      <c r="BN71" s="419"/>
      <c r="BO71" s="419"/>
      <c r="BP71" s="419"/>
      <c r="BQ71" s="419"/>
      <c r="BR71" s="419"/>
      <c r="BS71" s="419"/>
      <c r="BT71" s="419"/>
      <c r="BU71" s="419"/>
      <c r="BV71" s="419"/>
      <c r="BW71" s="419"/>
      <c r="BX71" s="419"/>
      <c r="BY71" s="419"/>
      <c r="BZ71" s="419"/>
      <c r="CA71" s="419"/>
      <c r="CB71" s="419"/>
      <c r="CC71" s="419"/>
      <c r="CD71" s="419"/>
      <c r="CE71" s="419"/>
      <c r="CF71" s="419"/>
      <c r="CG71" s="419"/>
      <c r="CH71" s="419"/>
      <c r="CI71" s="419"/>
      <c r="CJ71" s="419"/>
      <c r="CK71" s="419"/>
      <c r="CL71" s="419"/>
      <c r="CM71" s="419"/>
      <c r="CN71" s="419"/>
      <c r="CO71" s="419"/>
      <c r="CP71" s="419"/>
      <c r="CQ71" s="419"/>
      <c r="CR71" s="419"/>
      <c r="CS71" s="419"/>
      <c r="CT71" s="419"/>
      <c r="CU71" s="419"/>
      <c r="CV71" s="419"/>
      <c r="CW71" s="419"/>
      <c r="CX71" s="419"/>
      <c r="CY71" s="419"/>
      <c r="CZ71" s="419"/>
      <c r="DA71" s="419"/>
      <c r="DB71" s="419"/>
      <c r="DC71" s="419"/>
      <c r="DD71" s="419"/>
      <c r="DE71" s="419"/>
      <c r="DF71" s="419"/>
      <c r="DG71" s="419"/>
      <c r="DH71" s="419"/>
      <c r="DI71" s="419"/>
      <c r="DJ71" s="419"/>
      <c r="DK71" s="419"/>
      <c r="DL71" s="419"/>
      <c r="DM71" s="419"/>
      <c r="DN71" s="419"/>
      <c r="DO71" s="419"/>
      <c r="DP71" s="419"/>
      <c r="DQ71" s="419"/>
      <c r="DR71" s="419"/>
      <c r="DS71" s="419"/>
      <c r="DT71" s="419"/>
      <c r="DU71" s="419"/>
      <c r="DV71" s="419"/>
      <c r="DW71" s="419"/>
      <c r="DX71" s="419"/>
      <c r="DY71" s="419"/>
      <c r="DZ71" s="419"/>
      <c r="EA71" s="419"/>
      <c r="EB71" s="419"/>
      <c r="EC71" s="419"/>
      <c r="ED71" s="419"/>
      <c r="EE71" s="419"/>
      <c r="EF71" s="419"/>
      <c r="EG71" s="419"/>
      <c r="EH71" s="419"/>
      <c r="EI71" s="419"/>
      <c r="EJ71" s="419"/>
      <c r="EK71" s="419"/>
      <c r="EL71" s="419"/>
      <c r="EM71" s="419"/>
      <c r="EN71" s="419"/>
      <c r="EO71" s="419"/>
      <c r="EP71" s="419"/>
      <c r="EQ71" s="419"/>
      <c r="ER71" s="419"/>
      <c r="ES71" s="419"/>
      <c r="ET71" s="419"/>
      <c r="EU71" s="419"/>
      <c r="EV71" s="419"/>
      <c r="EW71" s="419"/>
      <c r="EX71" s="419"/>
      <c r="EY71" s="419"/>
      <c r="EZ71" s="419"/>
      <c r="FA71" s="419"/>
      <c r="FB71" s="419"/>
      <c r="FC71" s="419"/>
      <c r="FD71" s="419"/>
      <c r="FE71" s="419"/>
      <c r="FF71" s="419"/>
      <c r="FG71" s="419"/>
      <c r="FH71" s="419"/>
      <c r="FI71" s="419"/>
      <c r="FJ71" s="419"/>
      <c r="FK71" s="419"/>
      <c r="FL71" s="419"/>
      <c r="FM71" s="419"/>
      <c r="FN71" s="419"/>
      <c r="FO71" s="419"/>
      <c r="FP71" s="419"/>
      <c r="FQ71" s="419"/>
      <c r="FR71" s="419"/>
      <c r="FS71" s="419"/>
      <c r="FT71" s="419"/>
      <c r="FU71" s="419"/>
      <c r="FV71" s="419"/>
      <c r="FW71" s="419"/>
      <c r="FX71" s="419"/>
      <c r="FY71" s="419"/>
      <c r="FZ71" s="419"/>
      <c r="GA71" s="419"/>
      <c r="GB71" s="419"/>
      <c r="GC71" s="419"/>
      <c r="GD71" s="419"/>
      <c r="GE71" s="419"/>
      <c r="GF71" s="385"/>
      <c r="GG71" s="385"/>
      <c r="GH71" s="385"/>
      <c r="GI71" s="385"/>
      <c r="GJ71" s="385"/>
      <c r="GK71" s="385"/>
      <c r="GL71" s="385"/>
      <c r="GM71" s="385"/>
      <c r="GN71" s="385"/>
      <c r="GO71" s="385"/>
      <c r="GP71" s="385"/>
      <c r="GQ71" s="385"/>
      <c r="GR71" s="385"/>
      <c r="GS71" s="385"/>
      <c r="GT71" s="385"/>
      <c r="GU71" s="385"/>
      <c r="GV71" s="385"/>
      <c r="GW71" s="385"/>
      <c r="GX71" s="385"/>
      <c r="GY71" s="385"/>
      <c r="GZ71" s="385"/>
      <c r="HA71" s="385"/>
      <c r="HB71" s="385"/>
      <c r="HC71" s="385"/>
      <c r="HD71" s="385"/>
      <c r="HE71" s="385"/>
      <c r="HF71" s="385"/>
      <c r="HG71" s="385"/>
      <c r="HH71" s="385"/>
      <c r="HI71" s="385"/>
      <c r="HJ71" s="385"/>
      <c r="HK71" s="385"/>
      <c r="HL71" s="385"/>
      <c r="HM71" s="385"/>
      <c r="HN71" s="385"/>
      <c r="HO71" s="385"/>
      <c r="HP71" s="385"/>
      <c r="HQ71" s="385"/>
      <c r="HR71" s="385"/>
      <c r="HS71" s="385"/>
      <c r="HT71" s="385"/>
      <c r="HU71" s="385"/>
      <c r="HV71" s="385"/>
      <c r="HW71" s="385"/>
      <c r="HX71" s="385"/>
      <c r="HY71" s="385"/>
      <c r="HZ71" s="385"/>
      <c r="IA71" s="385"/>
      <c r="IB71" s="385"/>
      <c r="IC71" s="385"/>
      <c r="ID71" s="385"/>
      <c r="IE71" s="385"/>
      <c r="IF71" s="385"/>
      <c r="IG71" s="385"/>
      <c r="IH71" s="385"/>
      <c r="II71" s="385"/>
      <c r="IJ71" s="385"/>
      <c r="IK71" s="385"/>
      <c r="IL71" s="385"/>
      <c r="IM71" s="385"/>
      <c r="IN71" s="385"/>
      <c r="IO71" s="385"/>
      <c r="IP71" s="385"/>
      <c r="IQ71" s="385"/>
      <c r="IR71" s="385"/>
      <c r="IS71" s="385"/>
      <c r="IT71" s="385"/>
      <c r="IU71" s="385"/>
      <c r="IV71" s="385"/>
      <c r="IW71" s="385"/>
      <c r="IX71" s="385"/>
      <c r="IY71" s="385"/>
      <c r="IZ71" s="385"/>
      <c r="JA71" s="385"/>
      <c r="JB71" s="385"/>
      <c r="JC71" s="385"/>
      <c r="JD71" s="385"/>
      <c r="JE71" s="385"/>
      <c r="JF71" s="385"/>
      <c r="JG71" s="385"/>
      <c r="JH71" s="385"/>
      <c r="JI71" s="385"/>
      <c r="JJ71" s="385"/>
      <c r="JK71" s="385"/>
      <c r="JL71" s="385"/>
      <c r="JM71" s="385"/>
      <c r="JN71" s="385"/>
      <c r="JO71" s="385"/>
      <c r="JP71" s="385"/>
      <c r="JQ71" s="385"/>
      <c r="JR71" s="385"/>
      <c r="JS71" s="385"/>
      <c r="JT71" s="385"/>
      <c r="JU71" s="385"/>
      <c r="JV71" s="385"/>
      <c r="JW71" s="385"/>
      <c r="JX71" s="385"/>
      <c r="JY71" s="385"/>
      <c r="JZ71" s="385"/>
      <c r="KA71" s="385"/>
      <c r="KB71" s="385"/>
      <c r="KC71" s="385"/>
      <c r="KD71" s="385"/>
      <c r="KE71" s="385"/>
      <c r="KF71" s="385"/>
      <c r="KG71" s="385"/>
      <c r="KH71" s="385"/>
      <c r="KI71" s="385"/>
      <c r="KJ71" s="385"/>
      <c r="KK71" s="385"/>
      <c r="KL71" s="385"/>
      <c r="KM71" s="385"/>
      <c r="KN71" s="385"/>
      <c r="KO71" s="385"/>
      <c r="KP71" s="385"/>
      <c r="KQ71" s="385"/>
      <c r="KR71" s="385"/>
      <c r="KS71" s="385"/>
      <c r="KT71" s="385"/>
      <c r="KU71" s="385"/>
      <c r="KV71" s="385"/>
    </row>
    <row r="72" spans="1:308">
      <c r="A72" s="864"/>
      <c r="B72" s="287"/>
      <c r="C72" s="287"/>
      <c r="D72" s="287"/>
      <c r="E72" s="382"/>
      <c r="F72" s="382"/>
      <c r="G72" s="382"/>
      <c r="H72" s="382"/>
      <c r="I72" s="382"/>
      <c r="J72" s="382"/>
      <c r="K72" s="382"/>
      <c r="L72" s="382"/>
      <c r="M72" s="382"/>
      <c r="N72" s="382"/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382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426"/>
      <c r="AM72" s="426"/>
      <c r="AN72" s="426"/>
      <c r="AO72" s="426"/>
      <c r="AP72" s="426"/>
      <c r="AQ72" s="426"/>
      <c r="AR72" s="426"/>
      <c r="AS72" s="426"/>
      <c r="AT72" s="426"/>
      <c r="AU72" s="426"/>
      <c r="AV72" s="426"/>
      <c r="AW72" s="426"/>
      <c r="AX72" s="426"/>
      <c r="AY72" s="426"/>
      <c r="AZ72" s="426"/>
      <c r="BA72" s="426"/>
      <c r="BB72" s="426"/>
      <c r="BC72" s="426"/>
      <c r="BD72" s="426"/>
      <c r="BE72" s="426"/>
      <c r="BF72" s="426"/>
      <c r="BG72" s="426"/>
      <c r="BH72" s="419"/>
      <c r="BI72" s="419"/>
      <c r="BJ72" s="419"/>
      <c r="BK72" s="419"/>
      <c r="BL72" s="419"/>
      <c r="BM72" s="419"/>
      <c r="BN72" s="419"/>
      <c r="BO72" s="419"/>
      <c r="BP72" s="419"/>
      <c r="BQ72" s="419"/>
      <c r="BR72" s="419"/>
      <c r="BS72" s="419"/>
      <c r="BT72" s="419"/>
      <c r="BU72" s="419"/>
      <c r="BV72" s="419"/>
      <c r="BW72" s="419"/>
      <c r="BX72" s="419"/>
      <c r="BY72" s="419"/>
      <c r="BZ72" s="419"/>
      <c r="CA72" s="419"/>
      <c r="CB72" s="419"/>
      <c r="CC72" s="419"/>
      <c r="CD72" s="419"/>
      <c r="CE72" s="419"/>
      <c r="CF72" s="419"/>
      <c r="CG72" s="419"/>
      <c r="CH72" s="419"/>
      <c r="CI72" s="419"/>
      <c r="CJ72" s="419"/>
      <c r="CK72" s="419"/>
      <c r="CL72" s="419"/>
      <c r="CM72" s="419"/>
      <c r="CN72" s="419"/>
      <c r="CO72" s="419"/>
      <c r="CP72" s="419"/>
      <c r="CQ72" s="419"/>
      <c r="CR72" s="419"/>
      <c r="CS72" s="419"/>
      <c r="CT72" s="419"/>
      <c r="CU72" s="419"/>
      <c r="CV72" s="419"/>
      <c r="CW72" s="419"/>
      <c r="CX72" s="419"/>
      <c r="CY72" s="419"/>
      <c r="CZ72" s="419"/>
      <c r="DA72" s="419"/>
      <c r="DB72" s="419"/>
      <c r="DC72" s="419"/>
      <c r="DD72" s="419"/>
      <c r="DE72" s="419"/>
      <c r="DF72" s="419"/>
      <c r="DG72" s="419"/>
      <c r="DH72" s="419"/>
      <c r="DI72" s="419"/>
      <c r="DJ72" s="419"/>
      <c r="DK72" s="419"/>
      <c r="DL72" s="419"/>
      <c r="DM72" s="419"/>
      <c r="DN72" s="419"/>
      <c r="DO72" s="419"/>
      <c r="DP72" s="419"/>
      <c r="DQ72" s="419"/>
      <c r="DR72" s="419"/>
      <c r="DS72" s="419"/>
      <c r="DT72" s="419"/>
      <c r="DU72" s="419"/>
      <c r="DV72" s="419"/>
      <c r="DW72" s="419"/>
      <c r="DX72" s="419"/>
      <c r="DY72" s="419"/>
      <c r="DZ72" s="419"/>
      <c r="EA72" s="419"/>
      <c r="EB72" s="419"/>
      <c r="EC72" s="419"/>
      <c r="ED72" s="419"/>
      <c r="EE72" s="419"/>
      <c r="EF72" s="419"/>
      <c r="EG72" s="419"/>
      <c r="EH72" s="419"/>
      <c r="EI72" s="419"/>
      <c r="EJ72" s="419"/>
      <c r="EK72" s="419"/>
      <c r="EL72" s="419"/>
      <c r="EM72" s="419"/>
      <c r="EN72" s="419"/>
      <c r="EO72" s="419"/>
      <c r="EP72" s="419"/>
      <c r="EQ72" s="419"/>
      <c r="ER72" s="419"/>
      <c r="ES72" s="419"/>
      <c r="ET72" s="419"/>
      <c r="EU72" s="419"/>
      <c r="EV72" s="419"/>
      <c r="EW72" s="419"/>
      <c r="EX72" s="419"/>
      <c r="EY72" s="419"/>
      <c r="EZ72" s="419"/>
      <c r="FA72" s="419"/>
      <c r="FB72" s="419"/>
      <c r="FC72" s="419"/>
      <c r="FD72" s="419"/>
      <c r="FE72" s="419"/>
      <c r="FF72" s="419"/>
      <c r="FG72" s="419"/>
      <c r="FH72" s="419"/>
      <c r="FI72" s="419"/>
      <c r="FJ72" s="419"/>
      <c r="FK72" s="419"/>
      <c r="FL72" s="419"/>
      <c r="FM72" s="419"/>
      <c r="FN72" s="419"/>
      <c r="FO72" s="419"/>
      <c r="FP72" s="419"/>
      <c r="FQ72" s="419"/>
      <c r="FR72" s="419"/>
      <c r="FS72" s="419"/>
      <c r="FT72" s="419"/>
      <c r="FU72" s="419"/>
      <c r="FV72" s="419"/>
      <c r="FW72" s="419"/>
      <c r="FX72" s="419"/>
      <c r="FY72" s="419"/>
      <c r="FZ72" s="419"/>
      <c r="GA72" s="419"/>
      <c r="GB72" s="419"/>
      <c r="GC72" s="419"/>
      <c r="GD72" s="419"/>
      <c r="GE72" s="419"/>
      <c r="GF72" s="385"/>
      <c r="GG72" s="385"/>
      <c r="GH72" s="385"/>
      <c r="GI72" s="385"/>
      <c r="GJ72" s="385"/>
      <c r="GK72" s="385"/>
      <c r="GL72" s="385"/>
      <c r="GM72" s="385"/>
      <c r="GN72" s="385"/>
      <c r="GO72" s="385"/>
      <c r="GP72" s="385"/>
      <c r="GQ72" s="385"/>
      <c r="GR72" s="385"/>
      <c r="GS72" s="385"/>
      <c r="GT72" s="385"/>
      <c r="GU72" s="385"/>
      <c r="GV72" s="385"/>
      <c r="GW72" s="385"/>
      <c r="GX72" s="385"/>
      <c r="GY72" s="385"/>
      <c r="GZ72" s="385"/>
      <c r="HA72" s="385"/>
      <c r="HB72" s="385"/>
      <c r="HC72" s="385"/>
      <c r="HD72" s="385"/>
      <c r="HE72" s="385"/>
      <c r="HF72" s="385"/>
      <c r="HG72" s="385"/>
      <c r="HH72" s="385"/>
      <c r="HI72" s="385"/>
      <c r="HJ72" s="385"/>
      <c r="HK72" s="385"/>
      <c r="HL72" s="385"/>
      <c r="HM72" s="385"/>
      <c r="HN72" s="385"/>
      <c r="HO72" s="385"/>
      <c r="HP72" s="385"/>
      <c r="HQ72" s="385"/>
      <c r="HR72" s="385"/>
      <c r="HS72" s="385"/>
      <c r="HT72" s="385"/>
      <c r="HU72" s="385"/>
      <c r="HV72" s="385"/>
      <c r="HW72" s="385"/>
      <c r="HX72" s="385"/>
      <c r="HY72" s="385"/>
      <c r="HZ72" s="385"/>
      <c r="IA72" s="385"/>
      <c r="IB72" s="385"/>
      <c r="IC72" s="385"/>
      <c r="ID72" s="385"/>
      <c r="IE72" s="385"/>
      <c r="IF72" s="385"/>
      <c r="IG72" s="385"/>
      <c r="IH72" s="385"/>
      <c r="II72" s="385"/>
      <c r="IJ72" s="385"/>
      <c r="IK72" s="385"/>
      <c r="IL72" s="385"/>
      <c r="IM72" s="385"/>
      <c r="IN72" s="385"/>
      <c r="IO72" s="385"/>
      <c r="IP72" s="385"/>
      <c r="IQ72" s="385"/>
      <c r="IR72" s="385"/>
      <c r="IS72" s="385"/>
      <c r="IT72" s="385"/>
      <c r="IU72" s="385"/>
      <c r="IV72" s="385"/>
      <c r="IW72" s="385"/>
      <c r="IX72" s="385"/>
      <c r="IY72" s="385"/>
      <c r="IZ72" s="385"/>
      <c r="JA72" s="385"/>
      <c r="JB72" s="385"/>
      <c r="JC72" s="385"/>
      <c r="JD72" s="385"/>
      <c r="JE72" s="385"/>
      <c r="JF72" s="385"/>
      <c r="JG72" s="385"/>
      <c r="JH72" s="385"/>
      <c r="JI72" s="385"/>
      <c r="JJ72" s="385"/>
      <c r="JK72" s="385"/>
      <c r="JL72" s="385"/>
      <c r="JM72" s="385"/>
      <c r="JN72" s="385"/>
      <c r="JO72" s="385"/>
      <c r="JP72" s="385"/>
      <c r="JQ72" s="385"/>
      <c r="JR72" s="385"/>
      <c r="JS72" s="385"/>
      <c r="JT72" s="385"/>
      <c r="JU72" s="385"/>
      <c r="JV72" s="385"/>
      <c r="JW72" s="385"/>
      <c r="JX72" s="385"/>
      <c r="JY72" s="385"/>
      <c r="JZ72" s="385"/>
      <c r="KA72" s="385"/>
      <c r="KB72" s="385"/>
      <c r="KC72" s="385"/>
      <c r="KD72" s="385"/>
      <c r="KE72" s="385"/>
      <c r="KF72" s="385"/>
      <c r="KG72" s="385"/>
      <c r="KH72" s="385"/>
      <c r="KI72" s="385"/>
      <c r="KJ72" s="385"/>
      <c r="KK72" s="385"/>
      <c r="KL72" s="385"/>
      <c r="KM72" s="385"/>
      <c r="KN72" s="385"/>
      <c r="KO72" s="385"/>
      <c r="KP72" s="385"/>
      <c r="KQ72" s="385"/>
      <c r="KR72" s="385"/>
      <c r="KS72" s="385"/>
      <c r="KT72" s="385"/>
      <c r="KU72" s="385"/>
      <c r="KV72" s="385"/>
    </row>
    <row r="73" spans="1:308">
      <c r="A73" s="864"/>
      <c r="B73" s="287"/>
      <c r="C73" s="287"/>
      <c r="D73" s="287"/>
      <c r="E73" s="382"/>
      <c r="F73" s="382"/>
      <c r="G73" s="382"/>
      <c r="H73" s="382"/>
      <c r="I73" s="382"/>
      <c r="J73" s="382"/>
      <c r="K73" s="382"/>
      <c r="L73" s="382"/>
      <c r="M73" s="382"/>
      <c r="N73" s="382"/>
      <c r="O73" s="382"/>
      <c r="P73" s="382"/>
      <c r="Q73" s="382"/>
      <c r="R73" s="382"/>
      <c r="S73" s="382"/>
      <c r="T73" s="382"/>
      <c r="U73" s="382"/>
      <c r="V73" s="382"/>
      <c r="W73" s="382"/>
      <c r="X73" s="382"/>
      <c r="Y73" s="382"/>
      <c r="Z73" s="382"/>
      <c r="AA73" s="382"/>
      <c r="AB73" s="382"/>
      <c r="AC73" s="382"/>
      <c r="AD73" s="382"/>
      <c r="AE73" s="382"/>
      <c r="AF73" s="382"/>
      <c r="AG73" s="382"/>
      <c r="AH73" s="382"/>
      <c r="AI73" s="382"/>
      <c r="AJ73" s="382"/>
      <c r="AK73" s="382"/>
      <c r="AL73" s="426"/>
      <c r="AM73" s="426"/>
      <c r="AN73" s="426"/>
      <c r="AO73" s="426"/>
      <c r="AP73" s="426"/>
      <c r="AQ73" s="426"/>
      <c r="AR73" s="426"/>
      <c r="AS73" s="426"/>
      <c r="AT73" s="426"/>
      <c r="AU73" s="426"/>
      <c r="AV73" s="426"/>
      <c r="AW73" s="426"/>
      <c r="AX73" s="426"/>
      <c r="AY73" s="426"/>
      <c r="AZ73" s="426"/>
      <c r="BA73" s="426"/>
      <c r="BB73" s="426"/>
      <c r="BC73" s="426"/>
      <c r="BD73" s="426"/>
      <c r="BE73" s="426"/>
      <c r="BF73" s="426"/>
      <c r="BG73" s="426"/>
      <c r="BH73" s="419"/>
      <c r="BI73" s="419"/>
      <c r="BJ73" s="419"/>
      <c r="BK73" s="419"/>
      <c r="BL73" s="419"/>
      <c r="BM73" s="419"/>
      <c r="BN73" s="419"/>
      <c r="BO73" s="419"/>
      <c r="BP73" s="419"/>
      <c r="BQ73" s="419"/>
      <c r="BR73" s="419"/>
      <c r="BS73" s="419"/>
      <c r="BT73" s="419"/>
      <c r="BU73" s="419"/>
      <c r="BV73" s="419"/>
      <c r="BW73" s="419"/>
      <c r="BX73" s="419"/>
      <c r="BY73" s="419"/>
      <c r="BZ73" s="419"/>
      <c r="CA73" s="419"/>
      <c r="CB73" s="419"/>
      <c r="CC73" s="419"/>
      <c r="CD73" s="419"/>
      <c r="CE73" s="419"/>
      <c r="CF73" s="419"/>
      <c r="CG73" s="419"/>
      <c r="CH73" s="419"/>
      <c r="CI73" s="419"/>
      <c r="CJ73" s="419"/>
      <c r="CK73" s="419"/>
      <c r="CL73" s="419"/>
      <c r="CM73" s="419"/>
      <c r="CN73" s="419"/>
      <c r="CO73" s="419"/>
      <c r="CP73" s="419"/>
      <c r="CQ73" s="419"/>
      <c r="CR73" s="419"/>
      <c r="CS73" s="419"/>
      <c r="CT73" s="419"/>
      <c r="CU73" s="419"/>
      <c r="CV73" s="419"/>
      <c r="CW73" s="419"/>
      <c r="CX73" s="419"/>
      <c r="CY73" s="419"/>
      <c r="CZ73" s="419"/>
      <c r="DA73" s="419"/>
      <c r="DB73" s="419"/>
      <c r="DC73" s="419"/>
      <c r="DD73" s="419"/>
      <c r="DE73" s="419"/>
      <c r="DF73" s="419"/>
      <c r="DG73" s="419"/>
      <c r="DH73" s="419"/>
      <c r="DI73" s="419"/>
      <c r="DJ73" s="419"/>
      <c r="DK73" s="419"/>
      <c r="DL73" s="419"/>
      <c r="DM73" s="419"/>
      <c r="DN73" s="419"/>
      <c r="DO73" s="419"/>
      <c r="DP73" s="419"/>
      <c r="DQ73" s="419"/>
      <c r="DR73" s="419"/>
      <c r="DS73" s="419"/>
      <c r="DT73" s="419"/>
      <c r="DU73" s="419"/>
      <c r="DV73" s="419"/>
      <c r="DW73" s="419"/>
      <c r="DX73" s="419"/>
      <c r="DY73" s="419"/>
      <c r="DZ73" s="419"/>
      <c r="EA73" s="419"/>
      <c r="EB73" s="419"/>
      <c r="EC73" s="419"/>
      <c r="ED73" s="419"/>
      <c r="EE73" s="419"/>
      <c r="EF73" s="419"/>
      <c r="EG73" s="419"/>
      <c r="EH73" s="419"/>
      <c r="EI73" s="419"/>
      <c r="EJ73" s="419"/>
      <c r="EK73" s="419"/>
      <c r="EL73" s="419"/>
      <c r="EM73" s="419"/>
      <c r="EN73" s="419"/>
      <c r="EO73" s="419"/>
      <c r="EP73" s="419"/>
      <c r="EQ73" s="419"/>
      <c r="ER73" s="419"/>
      <c r="ES73" s="419"/>
      <c r="ET73" s="419"/>
      <c r="EU73" s="419"/>
      <c r="EV73" s="419"/>
      <c r="EW73" s="419"/>
      <c r="EX73" s="419"/>
      <c r="EY73" s="419"/>
      <c r="EZ73" s="419"/>
      <c r="FA73" s="419"/>
      <c r="FB73" s="419"/>
      <c r="FC73" s="419"/>
      <c r="FD73" s="419"/>
      <c r="FE73" s="419"/>
      <c r="FF73" s="419"/>
      <c r="FG73" s="419"/>
      <c r="FH73" s="419"/>
      <c r="FI73" s="419"/>
      <c r="FJ73" s="419"/>
      <c r="FK73" s="419"/>
      <c r="FL73" s="419"/>
      <c r="FM73" s="419"/>
      <c r="FN73" s="419"/>
      <c r="FO73" s="419"/>
      <c r="FP73" s="419"/>
      <c r="FQ73" s="419"/>
      <c r="FR73" s="419"/>
      <c r="FS73" s="419"/>
      <c r="FT73" s="419"/>
      <c r="FU73" s="419"/>
      <c r="FV73" s="419"/>
      <c r="FW73" s="419"/>
      <c r="FX73" s="419"/>
      <c r="FY73" s="419"/>
      <c r="FZ73" s="419"/>
      <c r="GA73" s="419"/>
      <c r="GB73" s="419"/>
      <c r="GC73" s="419"/>
      <c r="GD73" s="419"/>
      <c r="GE73" s="419"/>
      <c r="GF73" s="385"/>
      <c r="GG73" s="385"/>
      <c r="GH73" s="385"/>
      <c r="GI73" s="385"/>
      <c r="GJ73" s="385"/>
      <c r="GK73" s="385"/>
      <c r="GL73" s="385"/>
      <c r="GM73" s="385"/>
      <c r="GN73" s="385"/>
      <c r="GO73" s="385"/>
      <c r="GP73" s="385"/>
      <c r="GQ73" s="385"/>
      <c r="GR73" s="385"/>
      <c r="GS73" s="385"/>
      <c r="GT73" s="385"/>
      <c r="GU73" s="385"/>
      <c r="GV73" s="385"/>
      <c r="GW73" s="385"/>
      <c r="GX73" s="385"/>
      <c r="GY73" s="385"/>
      <c r="GZ73" s="385"/>
      <c r="HA73" s="385"/>
      <c r="HB73" s="385"/>
      <c r="HC73" s="385"/>
      <c r="HD73" s="385"/>
      <c r="HE73" s="385"/>
      <c r="HF73" s="385"/>
      <c r="HG73" s="385"/>
      <c r="HH73" s="385"/>
      <c r="HI73" s="385"/>
      <c r="HJ73" s="385"/>
      <c r="HK73" s="385"/>
      <c r="HL73" s="385"/>
      <c r="HM73" s="385"/>
      <c r="HN73" s="385"/>
      <c r="HO73" s="385"/>
      <c r="HP73" s="385"/>
      <c r="HQ73" s="385"/>
      <c r="HR73" s="385"/>
      <c r="HS73" s="385"/>
      <c r="HT73" s="385"/>
      <c r="HU73" s="385"/>
      <c r="HV73" s="385"/>
      <c r="HW73" s="385"/>
      <c r="HX73" s="385"/>
      <c r="HY73" s="385"/>
      <c r="HZ73" s="385"/>
      <c r="IA73" s="385"/>
      <c r="IB73" s="385"/>
      <c r="IC73" s="385"/>
      <c r="ID73" s="385"/>
      <c r="IE73" s="385"/>
      <c r="IF73" s="385"/>
      <c r="IG73" s="385"/>
      <c r="IH73" s="385"/>
      <c r="II73" s="385"/>
      <c r="IJ73" s="385"/>
      <c r="IK73" s="385"/>
      <c r="IL73" s="385"/>
      <c r="IM73" s="385"/>
      <c r="IN73" s="385"/>
      <c r="IO73" s="385"/>
      <c r="IP73" s="385"/>
      <c r="IQ73" s="385"/>
      <c r="IR73" s="385"/>
      <c r="IS73" s="385"/>
      <c r="IT73" s="385"/>
      <c r="IU73" s="385"/>
      <c r="IV73" s="385"/>
      <c r="IW73" s="385"/>
      <c r="IX73" s="385"/>
      <c r="IY73" s="385"/>
      <c r="IZ73" s="385"/>
      <c r="JA73" s="385"/>
      <c r="JB73" s="385"/>
      <c r="JC73" s="385"/>
      <c r="JD73" s="385"/>
      <c r="JE73" s="385"/>
      <c r="JF73" s="385"/>
      <c r="JG73" s="385"/>
      <c r="JH73" s="385"/>
      <c r="JI73" s="385"/>
      <c r="JJ73" s="385"/>
      <c r="JK73" s="385"/>
      <c r="JL73" s="385"/>
      <c r="JM73" s="385"/>
      <c r="JN73" s="385"/>
      <c r="JO73" s="385"/>
      <c r="JP73" s="385"/>
      <c r="JQ73" s="385"/>
      <c r="JR73" s="385"/>
      <c r="JS73" s="385"/>
      <c r="JT73" s="385"/>
      <c r="JU73" s="385"/>
      <c r="JV73" s="385"/>
      <c r="JW73" s="385"/>
      <c r="JX73" s="385"/>
      <c r="JY73" s="385"/>
      <c r="JZ73" s="385"/>
      <c r="KA73" s="385"/>
      <c r="KB73" s="385"/>
      <c r="KC73" s="385"/>
      <c r="KD73" s="385"/>
      <c r="KE73" s="385"/>
      <c r="KF73" s="385"/>
      <c r="KG73" s="385"/>
      <c r="KH73" s="385"/>
      <c r="KI73" s="385"/>
      <c r="KJ73" s="385"/>
      <c r="KK73" s="385"/>
      <c r="KL73" s="385"/>
      <c r="KM73" s="385"/>
      <c r="KN73" s="385"/>
      <c r="KO73" s="385"/>
      <c r="KP73" s="385"/>
      <c r="KQ73" s="385"/>
      <c r="KR73" s="385"/>
      <c r="KS73" s="385"/>
      <c r="KT73" s="385"/>
      <c r="KU73" s="385"/>
      <c r="KV73" s="385"/>
    </row>
    <row r="74" spans="1:308">
      <c r="A74" s="864"/>
      <c r="B74" s="287"/>
      <c r="C74" s="287"/>
      <c r="D74" s="287"/>
      <c r="E74" s="382"/>
      <c r="F74" s="382"/>
      <c r="G74" s="382"/>
      <c r="H74" s="382"/>
      <c r="I74" s="382"/>
      <c r="J74" s="382"/>
      <c r="K74" s="382"/>
      <c r="L74" s="382"/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82"/>
      <c r="AB74" s="382"/>
      <c r="AC74" s="382"/>
      <c r="AD74" s="382"/>
      <c r="AE74" s="382"/>
      <c r="AF74" s="382"/>
      <c r="AG74" s="382"/>
      <c r="AH74" s="382"/>
      <c r="AI74" s="382"/>
      <c r="AJ74" s="382"/>
      <c r="AK74" s="382"/>
      <c r="AL74" s="425"/>
      <c r="AM74" s="425"/>
      <c r="AN74" s="425"/>
      <c r="AO74" s="425"/>
      <c r="AP74" s="425"/>
      <c r="AQ74" s="425"/>
      <c r="AR74" s="425"/>
      <c r="AS74" s="425"/>
      <c r="AT74" s="425"/>
      <c r="AU74" s="425"/>
      <c r="AV74" s="425"/>
      <c r="AW74" s="425"/>
      <c r="AX74" s="425"/>
      <c r="AY74" s="425"/>
      <c r="AZ74" s="425"/>
      <c r="BA74" s="425"/>
      <c r="BB74" s="425"/>
      <c r="BC74" s="425"/>
      <c r="BD74" s="425"/>
      <c r="BE74" s="425"/>
      <c r="BF74" s="425"/>
      <c r="BG74" s="425"/>
      <c r="BH74" s="385"/>
      <c r="BI74" s="385"/>
      <c r="BJ74" s="385"/>
      <c r="BK74" s="385"/>
      <c r="BL74" s="385"/>
      <c r="BM74" s="385"/>
      <c r="BN74" s="385"/>
      <c r="BO74" s="385"/>
      <c r="BP74" s="385"/>
      <c r="BQ74" s="385"/>
      <c r="BR74" s="385"/>
      <c r="BS74" s="385"/>
      <c r="BT74" s="385"/>
      <c r="BU74" s="385"/>
      <c r="BV74" s="385"/>
      <c r="BW74" s="385"/>
      <c r="BX74" s="385"/>
      <c r="BY74" s="385"/>
      <c r="BZ74" s="385"/>
      <c r="CA74" s="385"/>
      <c r="CB74" s="385"/>
      <c r="CC74" s="385"/>
      <c r="CD74" s="385"/>
      <c r="CE74" s="385"/>
      <c r="CF74" s="385"/>
      <c r="CG74" s="385"/>
      <c r="CH74" s="385"/>
      <c r="CI74" s="385"/>
      <c r="CJ74" s="385"/>
      <c r="CK74" s="385"/>
      <c r="CL74" s="385"/>
      <c r="CM74" s="385"/>
      <c r="CN74" s="385"/>
      <c r="CO74" s="385"/>
      <c r="CP74" s="385"/>
      <c r="CQ74" s="385"/>
      <c r="CR74" s="385"/>
      <c r="CS74" s="385"/>
      <c r="CT74" s="385"/>
      <c r="CU74" s="385"/>
      <c r="CV74" s="385"/>
      <c r="CW74" s="385"/>
      <c r="CX74" s="385"/>
      <c r="CY74" s="385"/>
      <c r="CZ74" s="385"/>
      <c r="DA74" s="385"/>
      <c r="DB74" s="385"/>
      <c r="DC74" s="385"/>
      <c r="DD74" s="385"/>
      <c r="DE74" s="385"/>
      <c r="DF74" s="385"/>
      <c r="DG74" s="385"/>
      <c r="DH74" s="385"/>
      <c r="DI74" s="385"/>
      <c r="DJ74" s="385"/>
      <c r="DK74" s="385"/>
      <c r="DL74" s="385"/>
      <c r="DM74" s="385"/>
      <c r="DN74" s="385"/>
      <c r="DO74" s="385"/>
      <c r="DP74" s="385"/>
      <c r="DQ74" s="385"/>
      <c r="DR74" s="385"/>
      <c r="DS74" s="385"/>
      <c r="DT74" s="385"/>
      <c r="DU74" s="385"/>
      <c r="DV74" s="385"/>
      <c r="DW74" s="385"/>
      <c r="DX74" s="385"/>
      <c r="DY74" s="385"/>
      <c r="DZ74" s="385"/>
      <c r="EA74" s="385"/>
      <c r="EB74" s="385"/>
      <c r="EC74" s="385"/>
      <c r="ED74" s="385"/>
      <c r="EE74" s="385"/>
      <c r="EF74" s="385"/>
      <c r="EG74" s="385"/>
      <c r="EH74" s="385"/>
      <c r="EI74" s="385"/>
      <c r="EJ74" s="385"/>
      <c r="EK74" s="385"/>
      <c r="EL74" s="385"/>
      <c r="EM74" s="385"/>
      <c r="EN74" s="385"/>
      <c r="EO74" s="385"/>
      <c r="EP74" s="385"/>
      <c r="EQ74" s="385"/>
      <c r="ER74" s="385"/>
      <c r="ES74" s="385"/>
      <c r="ET74" s="385"/>
      <c r="EU74" s="385"/>
      <c r="EV74" s="385"/>
      <c r="EW74" s="385"/>
      <c r="EX74" s="385"/>
      <c r="EY74" s="385"/>
      <c r="EZ74" s="385"/>
      <c r="FA74" s="385"/>
      <c r="FB74" s="385"/>
      <c r="FC74" s="385"/>
      <c r="FD74" s="385"/>
      <c r="FE74" s="385"/>
      <c r="FF74" s="385"/>
      <c r="FG74" s="385"/>
      <c r="FH74" s="385"/>
      <c r="FI74" s="385"/>
      <c r="FJ74" s="385"/>
      <c r="FK74" s="385"/>
      <c r="FL74" s="385"/>
      <c r="FM74" s="385"/>
      <c r="FN74" s="385"/>
      <c r="FO74" s="385"/>
      <c r="FP74" s="385"/>
      <c r="FQ74" s="385"/>
      <c r="FR74" s="385"/>
      <c r="FS74" s="385"/>
      <c r="FT74" s="385"/>
      <c r="FU74" s="385"/>
      <c r="FV74" s="385"/>
      <c r="FW74" s="385"/>
      <c r="FX74" s="385"/>
      <c r="FY74" s="385"/>
      <c r="FZ74" s="385"/>
      <c r="GA74" s="385"/>
      <c r="GB74" s="385"/>
      <c r="GC74" s="385"/>
      <c r="GD74" s="385"/>
      <c r="GE74" s="385"/>
      <c r="GF74" s="385"/>
      <c r="GG74" s="385"/>
      <c r="GH74" s="385"/>
      <c r="GI74" s="385"/>
      <c r="GJ74" s="385"/>
      <c r="GK74" s="385"/>
      <c r="GL74" s="385"/>
      <c r="GM74" s="385"/>
      <c r="GN74" s="385"/>
      <c r="GO74" s="385"/>
      <c r="GP74" s="385"/>
      <c r="GQ74" s="385"/>
      <c r="GR74" s="385"/>
      <c r="GS74" s="385"/>
      <c r="GT74" s="385"/>
      <c r="GU74" s="385"/>
      <c r="GV74" s="385"/>
      <c r="GW74" s="385"/>
      <c r="GX74" s="385"/>
      <c r="GY74" s="385"/>
      <c r="GZ74" s="385"/>
      <c r="HA74" s="385"/>
      <c r="HB74" s="385"/>
      <c r="HC74" s="385"/>
      <c r="HD74" s="385"/>
      <c r="HE74" s="385"/>
      <c r="HF74" s="385"/>
      <c r="HG74" s="385"/>
      <c r="HH74" s="385"/>
      <c r="HI74" s="385"/>
      <c r="HJ74" s="385"/>
      <c r="HK74" s="385"/>
      <c r="HL74" s="385"/>
      <c r="HM74" s="385"/>
      <c r="HN74" s="385"/>
      <c r="HO74" s="385"/>
      <c r="HP74" s="385"/>
      <c r="HQ74" s="385"/>
      <c r="HR74" s="385"/>
      <c r="HS74" s="385"/>
      <c r="HT74" s="385"/>
      <c r="HU74" s="385"/>
      <c r="HV74" s="385"/>
      <c r="HW74" s="385"/>
      <c r="HX74" s="385"/>
      <c r="HY74" s="385"/>
      <c r="HZ74" s="385"/>
      <c r="IA74" s="385"/>
      <c r="IB74" s="385"/>
      <c r="IC74" s="385"/>
      <c r="ID74" s="385"/>
      <c r="IE74" s="385"/>
      <c r="IF74" s="385"/>
      <c r="IG74" s="385"/>
      <c r="IH74" s="385"/>
      <c r="II74" s="385"/>
      <c r="IJ74" s="385"/>
      <c r="IK74" s="385"/>
      <c r="IL74" s="385"/>
      <c r="IM74" s="385"/>
      <c r="IN74" s="385"/>
      <c r="IO74" s="385"/>
      <c r="IP74" s="385"/>
      <c r="IQ74" s="385"/>
      <c r="IR74" s="385"/>
      <c r="IS74" s="385"/>
      <c r="IT74" s="385"/>
      <c r="IU74" s="385"/>
      <c r="IV74" s="385"/>
      <c r="IW74" s="385"/>
      <c r="IX74" s="385"/>
      <c r="IY74" s="385"/>
      <c r="IZ74" s="385"/>
      <c r="JA74" s="385"/>
      <c r="JB74" s="385"/>
      <c r="JC74" s="385"/>
      <c r="JD74" s="385"/>
      <c r="JE74" s="385"/>
      <c r="JF74" s="385"/>
      <c r="JG74" s="385"/>
      <c r="JH74" s="385"/>
      <c r="JI74" s="385"/>
      <c r="JJ74" s="385"/>
      <c r="JK74" s="385"/>
      <c r="JL74" s="385"/>
      <c r="JM74" s="385"/>
      <c r="JN74" s="385"/>
      <c r="JO74" s="385"/>
      <c r="JP74" s="385"/>
      <c r="JQ74" s="385"/>
      <c r="JR74" s="385"/>
      <c r="JS74" s="385"/>
      <c r="JT74" s="385"/>
      <c r="JU74" s="385"/>
      <c r="JV74" s="385"/>
      <c r="JW74" s="385"/>
      <c r="JX74" s="385"/>
      <c r="JY74" s="385"/>
      <c r="JZ74" s="385"/>
      <c r="KA74" s="385"/>
      <c r="KB74" s="385"/>
      <c r="KC74" s="385"/>
      <c r="KD74" s="385"/>
      <c r="KE74" s="385"/>
      <c r="KF74" s="385"/>
      <c r="KG74" s="385"/>
      <c r="KH74" s="385"/>
      <c r="KI74" s="385"/>
      <c r="KJ74" s="385"/>
      <c r="KK74" s="385"/>
      <c r="KL74" s="385"/>
      <c r="KM74" s="385"/>
      <c r="KN74" s="385"/>
      <c r="KO74" s="385"/>
      <c r="KP74" s="385"/>
      <c r="KQ74" s="385"/>
      <c r="KR74" s="385"/>
      <c r="KS74" s="385"/>
      <c r="KT74" s="385"/>
      <c r="KU74" s="385"/>
      <c r="KV74" s="385"/>
    </row>
    <row r="75" spans="1:308">
      <c r="A75" s="864"/>
      <c r="B75" s="287"/>
      <c r="C75" s="287"/>
      <c r="D75" s="287"/>
      <c r="E75" s="382"/>
      <c r="F75" s="382"/>
      <c r="G75" s="382"/>
      <c r="H75" s="382"/>
      <c r="I75" s="382"/>
      <c r="J75" s="382"/>
      <c r="K75" s="382"/>
      <c r="L75" s="382"/>
      <c r="M75" s="382"/>
      <c r="N75" s="382"/>
      <c r="O75" s="382"/>
      <c r="P75" s="382"/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2"/>
      <c r="AC75" s="382"/>
      <c r="AD75" s="382"/>
      <c r="AE75" s="382"/>
      <c r="AF75" s="382"/>
      <c r="AG75" s="382"/>
      <c r="AH75" s="382"/>
      <c r="AI75" s="382"/>
      <c r="AJ75" s="382"/>
      <c r="AK75" s="382"/>
      <c r="AQ75" s="425"/>
      <c r="AR75" s="425"/>
      <c r="AS75" s="425"/>
      <c r="AT75" s="425"/>
      <c r="AU75" s="425"/>
      <c r="AV75" s="425"/>
      <c r="AW75" s="425"/>
      <c r="AX75" s="425"/>
      <c r="AY75" s="425"/>
      <c r="AZ75" s="425"/>
      <c r="BA75" s="425"/>
      <c r="BB75" s="425"/>
      <c r="BC75" s="425"/>
      <c r="BD75" s="425"/>
      <c r="BE75" s="425"/>
      <c r="BF75" s="425"/>
      <c r="BG75" s="425"/>
      <c r="BH75" s="385"/>
      <c r="BI75" s="385"/>
      <c r="BJ75" s="385"/>
      <c r="BK75" s="385"/>
      <c r="BL75" s="385"/>
      <c r="BM75" s="385"/>
      <c r="BN75" s="385"/>
      <c r="BO75" s="385"/>
      <c r="BP75" s="385"/>
      <c r="BQ75" s="385"/>
      <c r="BR75" s="385"/>
      <c r="BS75" s="385"/>
      <c r="BT75" s="385"/>
      <c r="BU75" s="385"/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5"/>
      <c r="CJ75" s="385"/>
      <c r="CK75" s="385"/>
      <c r="CL75" s="385"/>
      <c r="CM75" s="385"/>
      <c r="CN75" s="385"/>
      <c r="CO75" s="385"/>
      <c r="CP75" s="385"/>
      <c r="CQ75" s="385"/>
      <c r="CR75" s="385"/>
      <c r="CS75" s="385"/>
      <c r="CT75" s="385"/>
      <c r="CU75" s="385"/>
      <c r="CV75" s="385"/>
      <c r="CW75" s="385"/>
      <c r="CX75" s="385"/>
      <c r="CY75" s="385"/>
      <c r="CZ75" s="385"/>
      <c r="DA75" s="385"/>
      <c r="DB75" s="385"/>
      <c r="DC75" s="385"/>
      <c r="DD75" s="385"/>
      <c r="DE75" s="385"/>
      <c r="DF75" s="385"/>
      <c r="DG75" s="385"/>
      <c r="DH75" s="385"/>
      <c r="DI75" s="385"/>
      <c r="DJ75" s="385"/>
      <c r="DK75" s="385"/>
      <c r="DL75" s="385"/>
      <c r="DM75" s="385"/>
      <c r="DN75" s="385"/>
      <c r="DO75" s="385"/>
      <c r="DP75" s="385"/>
      <c r="DQ75" s="385"/>
      <c r="DR75" s="385"/>
      <c r="DS75" s="385"/>
      <c r="DT75" s="385"/>
      <c r="DU75" s="385"/>
      <c r="DV75" s="385"/>
      <c r="DW75" s="385"/>
      <c r="DX75" s="385"/>
      <c r="DY75" s="385"/>
      <c r="DZ75" s="385"/>
      <c r="EA75" s="385"/>
      <c r="EB75" s="385"/>
      <c r="EC75" s="385"/>
      <c r="ED75" s="385"/>
      <c r="EE75" s="385"/>
      <c r="EF75" s="385"/>
      <c r="EG75" s="385"/>
      <c r="EH75" s="385"/>
      <c r="EI75" s="385"/>
      <c r="EJ75" s="385"/>
      <c r="EK75" s="385"/>
      <c r="EL75" s="385"/>
      <c r="EM75" s="385"/>
      <c r="EN75" s="385"/>
      <c r="EO75" s="385"/>
      <c r="EP75" s="385"/>
      <c r="EQ75" s="385"/>
      <c r="ER75" s="385"/>
      <c r="ES75" s="385"/>
      <c r="ET75" s="385"/>
      <c r="EU75" s="385"/>
      <c r="EV75" s="385"/>
      <c r="EW75" s="385"/>
      <c r="EX75" s="385"/>
      <c r="EY75" s="385"/>
      <c r="EZ75" s="385"/>
      <c r="FA75" s="385"/>
      <c r="FB75" s="385"/>
      <c r="FC75" s="385"/>
      <c r="FD75" s="385"/>
      <c r="FE75" s="385"/>
      <c r="FF75" s="385"/>
      <c r="FG75" s="385"/>
      <c r="FH75" s="385"/>
      <c r="FI75" s="385"/>
      <c r="FJ75" s="385"/>
      <c r="FK75" s="385"/>
      <c r="FL75" s="385"/>
      <c r="FM75" s="385"/>
      <c r="FN75" s="385"/>
      <c r="FO75" s="385"/>
      <c r="FP75" s="385"/>
      <c r="FQ75" s="385"/>
      <c r="FR75" s="385"/>
      <c r="FS75" s="385"/>
      <c r="FT75" s="385"/>
      <c r="FU75" s="385"/>
      <c r="FV75" s="385"/>
      <c r="FW75" s="385"/>
      <c r="FX75" s="385"/>
      <c r="FY75" s="385"/>
      <c r="FZ75" s="385"/>
      <c r="GA75" s="385"/>
      <c r="GB75" s="385"/>
      <c r="GC75" s="385"/>
      <c r="GD75" s="385"/>
      <c r="GE75" s="385"/>
      <c r="GF75" s="385"/>
      <c r="GG75" s="385"/>
      <c r="GH75" s="385"/>
      <c r="GI75" s="385"/>
      <c r="GJ75" s="385"/>
      <c r="GK75" s="385"/>
      <c r="GL75" s="385"/>
      <c r="GM75" s="385"/>
      <c r="GN75" s="385"/>
      <c r="GO75" s="385"/>
      <c r="GP75" s="385"/>
      <c r="GQ75" s="385"/>
      <c r="GR75" s="385"/>
      <c r="GS75" s="385"/>
      <c r="GT75" s="385"/>
      <c r="GU75" s="385"/>
      <c r="GV75" s="385"/>
      <c r="GW75" s="385"/>
      <c r="GX75" s="385"/>
      <c r="GY75" s="385"/>
      <c r="GZ75" s="385"/>
      <c r="HA75" s="385"/>
      <c r="HB75" s="385"/>
      <c r="HC75" s="385"/>
      <c r="HD75" s="385"/>
      <c r="HE75" s="385"/>
      <c r="HF75" s="385"/>
      <c r="HG75" s="385"/>
      <c r="HH75" s="385"/>
      <c r="HI75" s="385"/>
      <c r="HJ75" s="385"/>
      <c r="HK75" s="385"/>
      <c r="HL75" s="385"/>
      <c r="HM75" s="385"/>
      <c r="HN75" s="385"/>
      <c r="HO75" s="385"/>
      <c r="HP75" s="385"/>
      <c r="HQ75" s="385"/>
      <c r="HR75" s="385"/>
      <c r="HS75" s="385"/>
      <c r="HT75" s="385"/>
      <c r="HU75" s="385"/>
      <c r="HV75" s="385"/>
      <c r="HW75" s="385"/>
      <c r="HX75" s="385"/>
      <c r="HY75" s="385"/>
      <c r="HZ75" s="385"/>
      <c r="IA75" s="385"/>
      <c r="IB75" s="385"/>
      <c r="IC75" s="385"/>
      <c r="ID75" s="385"/>
      <c r="IE75" s="385"/>
      <c r="IF75" s="385"/>
      <c r="IG75" s="385"/>
      <c r="IH75" s="385"/>
      <c r="II75" s="385"/>
      <c r="IJ75" s="385"/>
      <c r="IK75" s="385"/>
      <c r="IL75" s="385"/>
      <c r="IM75" s="385"/>
      <c r="IN75" s="385"/>
      <c r="IO75" s="385"/>
      <c r="IP75" s="385"/>
      <c r="IQ75" s="385"/>
      <c r="IR75" s="385"/>
      <c r="IS75" s="385"/>
      <c r="IT75" s="385"/>
      <c r="IU75" s="385"/>
      <c r="IV75" s="385"/>
      <c r="IW75" s="385"/>
      <c r="IX75" s="385"/>
      <c r="IY75" s="385"/>
      <c r="IZ75" s="385"/>
      <c r="JA75" s="385"/>
      <c r="JB75" s="385"/>
      <c r="JC75" s="385"/>
      <c r="JD75" s="385"/>
      <c r="JE75" s="385"/>
      <c r="JF75" s="385"/>
      <c r="JG75" s="385"/>
      <c r="JH75" s="385"/>
      <c r="JI75" s="385"/>
      <c r="JJ75" s="385"/>
      <c r="JK75" s="385"/>
      <c r="JL75" s="385"/>
      <c r="JM75" s="385"/>
      <c r="JN75" s="385"/>
      <c r="JO75" s="385"/>
      <c r="JP75" s="385"/>
      <c r="JQ75" s="385"/>
      <c r="JR75" s="385"/>
      <c r="JS75" s="385"/>
      <c r="JT75" s="385"/>
      <c r="JU75" s="385"/>
      <c r="JV75" s="385"/>
      <c r="JW75" s="385"/>
      <c r="JX75" s="385"/>
      <c r="JY75" s="385"/>
      <c r="JZ75" s="385"/>
      <c r="KA75" s="385"/>
      <c r="KB75" s="385"/>
      <c r="KC75" s="385"/>
      <c r="KD75" s="385"/>
      <c r="KE75" s="385"/>
      <c r="KF75" s="385"/>
      <c r="KG75" s="385"/>
      <c r="KH75" s="385"/>
      <c r="KI75" s="385"/>
      <c r="KJ75" s="385"/>
      <c r="KK75" s="385"/>
      <c r="KL75" s="385"/>
      <c r="KM75" s="385"/>
      <c r="KN75" s="385"/>
      <c r="KO75" s="385"/>
      <c r="KP75" s="385"/>
      <c r="KQ75" s="385"/>
      <c r="KR75" s="385"/>
      <c r="KS75" s="385"/>
      <c r="KT75" s="385"/>
      <c r="KU75" s="385"/>
      <c r="KV75" s="385"/>
    </row>
    <row r="76" spans="1:308">
      <c r="A76" s="864"/>
      <c r="B76" s="287"/>
      <c r="C76" s="287"/>
      <c r="D76" s="287"/>
      <c r="E76" s="413"/>
      <c r="F76" s="413"/>
      <c r="G76" s="413"/>
      <c r="H76" s="413"/>
      <c r="I76" s="413"/>
      <c r="J76" s="413"/>
      <c r="K76" s="413"/>
      <c r="L76" s="413"/>
      <c r="M76" s="413"/>
      <c r="N76" s="413"/>
      <c r="O76" s="413"/>
      <c r="P76" s="413"/>
      <c r="Q76" s="413"/>
      <c r="R76" s="413"/>
      <c r="S76" s="413"/>
      <c r="T76" s="413"/>
      <c r="U76" s="413"/>
      <c r="V76" s="413"/>
      <c r="W76" s="413"/>
      <c r="X76" s="413"/>
      <c r="Y76" s="413"/>
      <c r="Z76" s="413"/>
      <c r="AA76" s="413"/>
      <c r="AB76" s="413"/>
      <c r="AC76" s="413"/>
      <c r="AD76" s="413"/>
      <c r="AE76" s="413"/>
      <c r="AF76" s="413"/>
      <c r="AG76" s="413"/>
      <c r="AH76" s="413"/>
      <c r="AI76" s="413"/>
      <c r="AJ76" s="413"/>
      <c r="AK76" s="413"/>
      <c r="AL76" s="425"/>
      <c r="AM76" s="425"/>
      <c r="AN76" s="425"/>
      <c r="AO76" s="425"/>
      <c r="AP76" s="425"/>
      <c r="AQ76" s="425"/>
      <c r="AR76" s="425"/>
      <c r="AS76" s="425"/>
      <c r="AT76" s="425"/>
      <c r="AU76" s="425"/>
      <c r="AV76" s="425"/>
      <c r="AW76" s="425"/>
      <c r="AX76" s="425"/>
      <c r="AY76" s="425"/>
      <c r="AZ76" s="425"/>
      <c r="BA76" s="425"/>
      <c r="BB76" s="425"/>
      <c r="BC76" s="425"/>
      <c r="BD76" s="425"/>
      <c r="BE76" s="425"/>
      <c r="BF76" s="425"/>
      <c r="BG76" s="425"/>
      <c r="BH76" s="385"/>
      <c r="BI76" s="385"/>
      <c r="BJ76" s="385"/>
      <c r="BK76" s="385"/>
      <c r="BL76" s="385"/>
      <c r="BM76" s="385"/>
      <c r="BN76" s="385"/>
      <c r="BO76" s="385"/>
      <c r="BP76" s="385"/>
      <c r="BQ76" s="385"/>
      <c r="BR76" s="385"/>
      <c r="BS76" s="385"/>
      <c r="BT76" s="385"/>
      <c r="BU76" s="385"/>
      <c r="BV76" s="385"/>
      <c r="BW76" s="385"/>
      <c r="BX76" s="385"/>
      <c r="BY76" s="385"/>
      <c r="BZ76" s="385"/>
      <c r="CA76" s="385"/>
      <c r="CB76" s="385"/>
      <c r="CC76" s="385"/>
      <c r="CD76" s="385"/>
      <c r="CE76" s="385"/>
      <c r="CF76" s="385"/>
      <c r="CG76" s="385"/>
      <c r="CH76" s="385"/>
      <c r="CI76" s="385"/>
      <c r="CJ76" s="385"/>
      <c r="CK76" s="385"/>
      <c r="CL76" s="385"/>
      <c r="CM76" s="385"/>
      <c r="CN76" s="385"/>
      <c r="CO76" s="385"/>
      <c r="CP76" s="385"/>
      <c r="CQ76" s="385"/>
      <c r="CR76" s="385"/>
      <c r="CS76" s="385"/>
      <c r="CT76" s="385"/>
      <c r="CU76" s="385"/>
      <c r="CV76" s="385"/>
      <c r="CW76" s="385"/>
      <c r="CX76" s="385"/>
      <c r="CY76" s="385"/>
      <c r="CZ76" s="385"/>
      <c r="DA76" s="385"/>
      <c r="DB76" s="385"/>
      <c r="DC76" s="385"/>
      <c r="DD76" s="385"/>
      <c r="DE76" s="385"/>
      <c r="DF76" s="385"/>
      <c r="DG76" s="385"/>
      <c r="DH76" s="385"/>
      <c r="DI76" s="385"/>
      <c r="DJ76" s="385"/>
      <c r="DK76" s="385"/>
      <c r="DL76" s="385"/>
      <c r="DM76" s="385"/>
      <c r="DN76" s="385"/>
      <c r="DO76" s="385"/>
      <c r="DP76" s="385"/>
      <c r="DQ76" s="385"/>
      <c r="DR76" s="385"/>
      <c r="DS76" s="385"/>
      <c r="DT76" s="385"/>
      <c r="DU76" s="385"/>
      <c r="DV76" s="385"/>
      <c r="DW76" s="385"/>
      <c r="DX76" s="385"/>
      <c r="DY76" s="385"/>
      <c r="DZ76" s="385"/>
      <c r="EA76" s="385"/>
      <c r="EB76" s="385"/>
      <c r="EC76" s="385"/>
      <c r="ED76" s="385"/>
      <c r="EE76" s="385"/>
      <c r="EF76" s="385"/>
      <c r="EG76" s="385"/>
      <c r="EH76" s="385"/>
      <c r="EI76" s="385"/>
      <c r="EJ76" s="385"/>
      <c r="EK76" s="385"/>
      <c r="EL76" s="385"/>
      <c r="EM76" s="385"/>
      <c r="EN76" s="385"/>
      <c r="EO76" s="385"/>
      <c r="EP76" s="385"/>
      <c r="EQ76" s="385"/>
      <c r="ER76" s="385"/>
      <c r="ES76" s="385"/>
      <c r="ET76" s="385"/>
      <c r="EU76" s="385"/>
      <c r="EV76" s="385"/>
      <c r="EW76" s="385"/>
      <c r="EX76" s="385"/>
      <c r="EY76" s="385"/>
      <c r="EZ76" s="385"/>
      <c r="FA76" s="385"/>
      <c r="FB76" s="385"/>
      <c r="FC76" s="385"/>
      <c r="FD76" s="385"/>
      <c r="FE76" s="385"/>
      <c r="FF76" s="385"/>
      <c r="FG76" s="385"/>
      <c r="FH76" s="385"/>
      <c r="FI76" s="385"/>
      <c r="FJ76" s="385"/>
      <c r="FK76" s="385"/>
      <c r="FL76" s="385"/>
      <c r="FM76" s="385"/>
      <c r="FN76" s="385"/>
      <c r="FO76" s="385"/>
      <c r="FP76" s="385"/>
      <c r="FQ76" s="385"/>
      <c r="FR76" s="385"/>
      <c r="FS76" s="385"/>
      <c r="FT76" s="385"/>
      <c r="FU76" s="385"/>
      <c r="FV76" s="385"/>
      <c r="FW76" s="385"/>
      <c r="FX76" s="385"/>
      <c r="FY76" s="385"/>
      <c r="FZ76" s="385"/>
      <c r="GA76" s="385"/>
      <c r="GB76" s="385"/>
      <c r="GC76" s="385"/>
      <c r="GD76" s="385"/>
      <c r="GE76" s="385"/>
      <c r="GF76" s="385"/>
      <c r="GG76" s="385"/>
      <c r="GH76" s="385"/>
      <c r="GI76" s="385"/>
      <c r="GJ76" s="385"/>
      <c r="GK76" s="385"/>
      <c r="GL76" s="385"/>
      <c r="GM76" s="385"/>
      <c r="GN76" s="385"/>
      <c r="GO76" s="385"/>
      <c r="GP76" s="385"/>
      <c r="GQ76" s="385"/>
      <c r="GR76" s="385"/>
      <c r="GS76" s="385"/>
      <c r="GT76" s="385"/>
      <c r="GU76" s="385"/>
      <c r="GV76" s="385"/>
      <c r="GW76" s="385"/>
      <c r="GX76" s="385"/>
      <c r="GY76" s="385"/>
      <c r="GZ76" s="385"/>
      <c r="HA76" s="385"/>
      <c r="HB76" s="385"/>
      <c r="HC76" s="385"/>
      <c r="HD76" s="385"/>
      <c r="HE76" s="385"/>
      <c r="HF76" s="385"/>
      <c r="HG76" s="385"/>
      <c r="HH76" s="385"/>
      <c r="HI76" s="385"/>
      <c r="HJ76" s="385"/>
      <c r="HK76" s="385"/>
      <c r="HL76" s="385"/>
      <c r="HM76" s="385"/>
      <c r="HN76" s="385"/>
      <c r="HO76" s="385"/>
      <c r="HP76" s="385"/>
      <c r="HQ76" s="385"/>
      <c r="HR76" s="385"/>
      <c r="HS76" s="385"/>
      <c r="HT76" s="385"/>
      <c r="HU76" s="385"/>
      <c r="HV76" s="385"/>
      <c r="HW76" s="385"/>
      <c r="HX76" s="385"/>
      <c r="HY76" s="385"/>
      <c r="HZ76" s="385"/>
      <c r="IA76" s="385"/>
      <c r="IB76" s="385"/>
      <c r="IC76" s="385"/>
      <c r="ID76" s="385"/>
      <c r="IE76" s="385"/>
      <c r="IF76" s="385"/>
      <c r="IG76" s="385"/>
      <c r="IH76" s="385"/>
      <c r="II76" s="385"/>
      <c r="IJ76" s="385"/>
      <c r="IK76" s="385"/>
      <c r="IL76" s="385"/>
      <c r="IM76" s="385"/>
      <c r="IN76" s="385"/>
      <c r="IO76" s="385"/>
      <c r="IP76" s="385"/>
      <c r="IQ76" s="385"/>
      <c r="IR76" s="385"/>
      <c r="IS76" s="385"/>
      <c r="IT76" s="385"/>
      <c r="IU76" s="385"/>
      <c r="IV76" s="385"/>
      <c r="IW76" s="385"/>
      <c r="IX76" s="385"/>
      <c r="IY76" s="385"/>
      <c r="IZ76" s="385"/>
      <c r="JA76" s="385"/>
      <c r="JB76" s="385"/>
      <c r="JC76" s="385"/>
      <c r="JD76" s="385"/>
      <c r="JE76" s="385"/>
      <c r="JF76" s="385"/>
      <c r="JG76" s="385"/>
      <c r="JH76" s="385"/>
      <c r="JI76" s="385"/>
      <c r="JJ76" s="385"/>
      <c r="JK76" s="385"/>
      <c r="JL76" s="385"/>
      <c r="JM76" s="385"/>
      <c r="JN76" s="385"/>
      <c r="JO76" s="385"/>
      <c r="JP76" s="385"/>
      <c r="JQ76" s="385"/>
      <c r="JR76" s="385"/>
      <c r="JS76" s="385"/>
      <c r="JT76" s="385"/>
      <c r="JU76" s="385"/>
      <c r="JV76" s="385"/>
      <c r="JW76" s="385"/>
      <c r="JX76" s="385"/>
      <c r="JY76" s="385"/>
      <c r="JZ76" s="385"/>
      <c r="KA76" s="385"/>
      <c r="KB76" s="385"/>
      <c r="KC76" s="385"/>
      <c r="KD76" s="385"/>
      <c r="KE76" s="385"/>
      <c r="KF76" s="385"/>
      <c r="KG76" s="385"/>
      <c r="KH76" s="385"/>
      <c r="KI76" s="385"/>
      <c r="KJ76" s="385"/>
      <c r="KK76" s="385"/>
      <c r="KL76" s="385"/>
      <c r="KM76" s="385"/>
      <c r="KN76" s="385"/>
      <c r="KO76" s="385"/>
      <c r="KP76" s="385"/>
      <c r="KQ76" s="385"/>
      <c r="KR76" s="385"/>
      <c r="KS76" s="385"/>
      <c r="KT76" s="385"/>
      <c r="KU76" s="385"/>
      <c r="KV76" s="385"/>
    </row>
    <row r="77" spans="1:308">
      <c r="A77" s="864"/>
      <c r="B77" s="287"/>
      <c r="C77" s="287"/>
      <c r="D77" s="287"/>
      <c r="E77" s="413"/>
      <c r="F77" s="413"/>
      <c r="G77" s="413"/>
      <c r="H77" s="413"/>
      <c r="I77" s="413"/>
      <c r="J77" s="413"/>
      <c r="K77" s="413"/>
      <c r="L77" s="413"/>
      <c r="M77" s="413"/>
      <c r="N77" s="413"/>
      <c r="O77" s="413"/>
      <c r="P77" s="413"/>
      <c r="Q77" s="413"/>
      <c r="R77" s="413"/>
      <c r="S77" s="413"/>
      <c r="T77" s="413"/>
      <c r="U77" s="413"/>
      <c r="V77" s="413"/>
      <c r="W77" s="413"/>
      <c r="X77" s="413"/>
      <c r="Y77" s="413"/>
      <c r="Z77" s="413"/>
      <c r="AA77" s="413"/>
      <c r="AB77" s="413"/>
      <c r="AC77" s="413"/>
      <c r="AD77" s="413"/>
      <c r="AE77" s="413"/>
      <c r="AF77" s="413"/>
      <c r="AG77" s="413"/>
      <c r="AH77" s="413"/>
      <c r="AI77" s="413"/>
      <c r="AJ77" s="413"/>
      <c r="AK77" s="413"/>
      <c r="AL77" s="425"/>
      <c r="AM77" s="425"/>
      <c r="AN77" s="425"/>
      <c r="AO77" s="425"/>
      <c r="AP77" s="425"/>
      <c r="AQ77" s="425"/>
      <c r="AR77" s="425"/>
      <c r="AS77" s="425"/>
      <c r="AT77" s="425"/>
      <c r="AU77" s="425"/>
      <c r="AV77" s="425"/>
      <c r="AW77" s="425"/>
      <c r="AX77" s="425"/>
      <c r="AY77" s="425"/>
      <c r="AZ77" s="425"/>
      <c r="BA77" s="425"/>
      <c r="BB77" s="425"/>
      <c r="BC77" s="425"/>
      <c r="BD77" s="425"/>
      <c r="BE77" s="425"/>
      <c r="BF77" s="425"/>
      <c r="BG77" s="425"/>
      <c r="BH77" s="385"/>
      <c r="BI77" s="385"/>
      <c r="BJ77" s="385"/>
      <c r="BK77" s="385"/>
      <c r="BL77" s="385"/>
      <c r="BM77" s="385"/>
      <c r="BN77" s="385"/>
      <c r="BO77" s="385"/>
      <c r="BP77" s="385"/>
      <c r="BQ77" s="385"/>
      <c r="BR77" s="385"/>
      <c r="BS77" s="385"/>
      <c r="BT77" s="385"/>
      <c r="BU77" s="385"/>
      <c r="BV77" s="385"/>
      <c r="BW77" s="385"/>
      <c r="BX77" s="385"/>
      <c r="BY77" s="385"/>
      <c r="BZ77" s="385"/>
      <c r="CA77" s="385"/>
      <c r="CB77" s="385"/>
      <c r="CC77" s="385"/>
      <c r="CD77" s="385"/>
      <c r="CE77" s="385"/>
      <c r="CF77" s="385"/>
      <c r="CG77" s="385"/>
      <c r="CH77" s="385"/>
      <c r="CI77" s="385"/>
      <c r="CJ77" s="385"/>
      <c r="CK77" s="385"/>
      <c r="CL77" s="385"/>
      <c r="CM77" s="385"/>
      <c r="CN77" s="385"/>
      <c r="CO77" s="385"/>
      <c r="CP77" s="385"/>
      <c r="CQ77" s="385"/>
      <c r="CR77" s="385"/>
      <c r="CS77" s="385"/>
      <c r="CT77" s="385"/>
      <c r="CU77" s="385"/>
      <c r="CV77" s="385"/>
      <c r="CW77" s="385"/>
      <c r="CX77" s="385"/>
      <c r="CY77" s="385"/>
      <c r="CZ77" s="385"/>
      <c r="DA77" s="385"/>
      <c r="DB77" s="385"/>
      <c r="DC77" s="385"/>
      <c r="DD77" s="385"/>
      <c r="DE77" s="385"/>
      <c r="DF77" s="385"/>
      <c r="DG77" s="385"/>
      <c r="DH77" s="385"/>
      <c r="DI77" s="385"/>
      <c r="DJ77" s="385"/>
      <c r="DK77" s="385"/>
      <c r="DL77" s="385"/>
      <c r="DM77" s="385"/>
      <c r="DN77" s="385"/>
      <c r="DO77" s="385"/>
      <c r="DP77" s="385"/>
      <c r="DQ77" s="385"/>
      <c r="DR77" s="385"/>
      <c r="DS77" s="385"/>
      <c r="DT77" s="385"/>
      <c r="DU77" s="385"/>
      <c r="DV77" s="385"/>
      <c r="DW77" s="385"/>
      <c r="DX77" s="385"/>
      <c r="DY77" s="385"/>
      <c r="DZ77" s="385"/>
      <c r="EA77" s="385"/>
      <c r="EB77" s="385"/>
      <c r="EC77" s="385"/>
      <c r="ED77" s="385"/>
      <c r="EE77" s="385"/>
      <c r="EF77" s="385"/>
      <c r="EG77" s="385"/>
      <c r="EH77" s="385"/>
      <c r="EI77" s="385"/>
      <c r="EJ77" s="385"/>
      <c r="EK77" s="385"/>
      <c r="EL77" s="385"/>
      <c r="EM77" s="385"/>
      <c r="EN77" s="385"/>
      <c r="EO77" s="385"/>
      <c r="EP77" s="385"/>
      <c r="EQ77" s="385"/>
      <c r="ER77" s="385"/>
      <c r="ES77" s="385"/>
      <c r="ET77" s="385"/>
      <c r="EU77" s="385"/>
      <c r="EV77" s="385"/>
      <c r="EW77" s="385"/>
      <c r="EX77" s="385"/>
      <c r="EY77" s="385"/>
      <c r="EZ77" s="385"/>
      <c r="FA77" s="385"/>
      <c r="FB77" s="385"/>
      <c r="FC77" s="385"/>
      <c r="FD77" s="385"/>
      <c r="FE77" s="385"/>
      <c r="FF77" s="385"/>
      <c r="FG77" s="385"/>
      <c r="FH77" s="385"/>
      <c r="FI77" s="385"/>
      <c r="FJ77" s="385"/>
      <c r="FK77" s="385"/>
      <c r="FL77" s="385"/>
      <c r="FM77" s="385"/>
      <c r="FN77" s="385"/>
      <c r="FO77" s="385"/>
      <c r="FP77" s="385"/>
      <c r="FQ77" s="385"/>
      <c r="FR77" s="385"/>
      <c r="FS77" s="385"/>
      <c r="FT77" s="385"/>
      <c r="FU77" s="385"/>
      <c r="FV77" s="385"/>
      <c r="FW77" s="385"/>
      <c r="FX77" s="385"/>
      <c r="FY77" s="385"/>
      <c r="FZ77" s="385"/>
      <c r="GA77" s="385"/>
      <c r="GB77" s="385"/>
      <c r="GC77" s="385"/>
      <c r="GD77" s="385"/>
      <c r="GE77" s="385"/>
      <c r="GF77" s="385"/>
      <c r="GG77" s="385"/>
      <c r="GH77" s="385"/>
      <c r="GI77" s="385"/>
      <c r="GJ77" s="385"/>
      <c r="GK77" s="385"/>
      <c r="GL77" s="385"/>
      <c r="GM77" s="385"/>
      <c r="GN77" s="385"/>
      <c r="GO77" s="385"/>
      <c r="GP77" s="385"/>
      <c r="GQ77" s="385"/>
      <c r="GR77" s="385"/>
      <c r="GS77" s="385"/>
      <c r="GT77" s="385"/>
      <c r="GU77" s="385"/>
      <c r="GV77" s="385"/>
      <c r="GW77" s="385"/>
      <c r="GX77" s="385"/>
      <c r="GY77" s="385"/>
      <c r="GZ77" s="385"/>
      <c r="HA77" s="385"/>
      <c r="HB77" s="385"/>
      <c r="HC77" s="385"/>
      <c r="HD77" s="385"/>
      <c r="HE77" s="385"/>
      <c r="HF77" s="385"/>
      <c r="HG77" s="385"/>
      <c r="HH77" s="385"/>
      <c r="HI77" s="385"/>
      <c r="HJ77" s="385"/>
      <c r="HK77" s="385"/>
      <c r="HL77" s="385"/>
      <c r="HM77" s="385"/>
      <c r="HN77" s="385"/>
      <c r="HO77" s="385"/>
      <c r="HP77" s="385"/>
      <c r="HQ77" s="385"/>
      <c r="HR77" s="385"/>
      <c r="HS77" s="385"/>
      <c r="HT77" s="385"/>
      <c r="HU77" s="385"/>
      <c r="HV77" s="385"/>
      <c r="HW77" s="385"/>
      <c r="HX77" s="385"/>
      <c r="HY77" s="385"/>
      <c r="HZ77" s="385"/>
      <c r="IA77" s="385"/>
      <c r="IB77" s="385"/>
      <c r="IC77" s="385"/>
      <c r="ID77" s="385"/>
      <c r="IE77" s="385"/>
      <c r="IF77" s="385"/>
      <c r="IG77" s="385"/>
      <c r="IH77" s="385"/>
      <c r="II77" s="385"/>
      <c r="IJ77" s="385"/>
      <c r="IK77" s="385"/>
      <c r="IL77" s="385"/>
      <c r="IM77" s="385"/>
      <c r="IN77" s="385"/>
      <c r="IO77" s="385"/>
      <c r="IP77" s="385"/>
      <c r="IQ77" s="385"/>
      <c r="IR77" s="385"/>
      <c r="IS77" s="385"/>
      <c r="IT77" s="385"/>
      <c r="IU77" s="385"/>
      <c r="IV77" s="385"/>
      <c r="IW77" s="385"/>
      <c r="IX77" s="385"/>
      <c r="IY77" s="385"/>
      <c r="IZ77" s="385"/>
      <c r="JA77" s="385"/>
      <c r="JB77" s="385"/>
      <c r="JC77" s="385"/>
      <c r="JD77" s="385"/>
      <c r="JE77" s="385"/>
      <c r="JF77" s="385"/>
      <c r="JG77" s="385"/>
      <c r="JH77" s="385"/>
      <c r="JI77" s="385"/>
      <c r="JJ77" s="385"/>
      <c r="JK77" s="385"/>
      <c r="JL77" s="385"/>
      <c r="JM77" s="385"/>
      <c r="JN77" s="385"/>
      <c r="JO77" s="385"/>
      <c r="JP77" s="385"/>
      <c r="JQ77" s="385"/>
      <c r="JR77" s="385"/>
      <c r="JS77" s="385"/>
      <c r="JT77" s="385"/>
      <c r="JU77" s="385"/>
      <c r="JV77" s="385"/>
      <c r="JW77" s="385"/>
      <c r="JX77" s="385"/>
      <c r="JY77" s="385"/>
      <c r="JZ77" s="385"/>
      <c r="KA77" s="385"/>
      <c r="KB77" s="385"/>
      <c r="KC77" s="385"/>
      <c r="KD77" s="385"/>
      <c r="KE77" s="385"/>
      <c r="KF77" s="385"/>
      <c r="KG77" s="385"/>
      <c r="KH77" s="385"/>
      <c r="KI77" s="385"/>
      <c r="KJ77" s="385"/>
      <c r="KK77" s="385"/>
      <c r="KL77" s="385"/>
      <c r="KM77" s="385"/>
      <c r="KN77" s="385"/>
      <c r="KO77" s="385"/>
      <c r="KP77" s="385"/>
      <c r="KQ77" s="385"/>
      <c r="KR77" s="385"/>
      <c r="KS77" s="385"/>
      <c r="KT77" s="385"/>
      <c r="KU77" s="385"/>
      <c r="KV77" s="385"/>
    </row>
    <row r="78" spans="1:308">
      <c r="A78" s="864"/>
      <c r="B78" s="287"/>
      <c r="C78" s="287"/>
      <c r="D78" s="287"/>
      <c r="E78" s="490"/>
      <c r="F78" s="490"/>
      <c r="G78" s="490"/>
      <c r="H78" s="490"/>
      <c r="I78" s="490"/>
      <c r="J78" s="490"/>
      <c r="K78" s="490"/>
      <c r="L78" s="490"/>
      <c r="M78" s="490"/>
      <c r="N78" s="490"/>
      <c r="O78" s="490"/>
      <c r="P78" s="490"/>
      <c r="Q78" s="490"/>
      <c r="R78" s="490"/>
      <c r="S78" s="490"/>
      <c r="T78" s="490"/>
      <c r="U78" s="490"/>
      <c r="V78" s="490"/>
      <c r="W78" s="490"/>
      <c r="X78" s="490"/>
      <c r="Y78" s="490"/>
      <c r="Z78" s="490"/>
      <c r="AA78" s="490"/>
      <c r="AB78" s="490"/>
      <c r="AC78" s="490"/>
      <c r="AD78" s="490"/>
      <c r="AE78" s="490"/>
      <c r="AF78" s="490"/>
      <c r="AG78" s="490"/>
      <c r="AH78" s="490"/>
      <c r="AI78" s="490"/>
      <c r="AJ78" s="490"/>
      <c r="AK78" s="490"/>
      <c r="BH78" s="385"/>
      <c r="BI78" s="385"/>
      <c r="BJ78" s="385"/>
      <c r="BK78" s="385"/>
      <c r="BL78" s="385"/>
      <c r="BM78" s="385"/>
      <c r="BN78" s="385"/>
      <c r="BO78" s="385"/>
      <c r="BP78" s="385"/>
      <c r="BQ78" s="385"/>
      <c r="BR78" s="385"/>
      <c r="BS78" s="385"/>
      <c r="BT78" s="385"/>
      <c r="BU78" s="385"/>
      <c r="BV78" s="385"/>
      <c r="BW78" s="385"/>
      <c r="BX78" s="385"/>
      <c r="BY78" s="385"/>
      <c r="BZ78" s="385"/>
      <c r="CA78" s="385"/>
      <c r="CB78" s="385"/>
      <c r="CC78" s="385"/>
      <c r="CD78" s="385"/>
      <c r="CE78" s="385"/>
      <c r="CF78" s="385"/>
      <c r="CG78" s="385"/>
      <c r="CH78" s="385"/>
      <c r="CI78" s="385"/>
      <c r="CJ78" s="385"/>
      <c r="CK78" s="385"/>
      <c r="CL78" s="385"/>
      <c r="CM78" s="385"/>
      <c r="CN78" s="385"/>
      <c r="CO78" s="385"/>
      <c r="CP78" s="385"/>
      <c r="CQ78" s="385"/>
      <c r="CR78" s="385"/>
      <c r="CS78" s="385"/>
      <c r="CT78" s="385"/>
      <c r="CU78" s="385"/>
      <c r="CV78" s="385"/>
      <c r="CW78" s="385"/>
      <c r="CX78" s="385"/>
      <c r="CY78" s="385"/>
      <c r="CZ78" s="385"/>
      <c r="DA78" s="385"/>
      <c r="DB78" s="385"/>
      <c r="DC78" s="385"/>
      <c r="DD78" s="385"/>
      <c r="DE78" s="385"/>
      <c r="DF78" s="385"/>
      <c r="DG78" s="385"/>
      <c r="DH78" s="385"/>
      <c r="DI78" s="385"/>
      <c r="DJ78" s="385"/>
      <c r="DK78" s="385"/>
      <c r="DL78" s="385"/>
      <c r="DM78" s="385"/>
      <c r="DN78" s="385"/>
      <c r="DO78" s="385"/>
      <c r="DP78" s="385"/>
      <c r="DQ78" s="385"/>
      <c r="DR78" s="385"/>
      <c r="DS78" s="385"/>
      <c r="DT78" s="385"/>
      <c r="DU78" s="385"/>
      <c r="DV78" s="385"/>
      <c r="DW78" s="385"/>
      <c r="DX78" s="385"/>
      <c r="DY78" s="385"/>
      <c r="DZ78" s="385"/>
      <c r="EA78" s="385"/>
      <c r="EB78" s="385"/>
      <c r="EC78" s="385"/>
      <c r="ED78" s="385"/>
      <c r="EE78" s="385"/>
      <c r="EF78" s="385"/>
      <c r="EG78" s="385"/>
      <c r="EH78" s="385"/>
      <c r="EI78" s="385"/>
      <c r="EJ78" s="385"/>
      <c r="EK78" s="385"/>
      <c r="EL78" s="385"/>
      <c r="EM78" s="385"/>
      <c r="EN78" s="385"/>
      <c r="EO78" s="385"/>
      <c r="EP78" s="385"/>
      <c r="EQ78" s="385"/>
      <c r="ER78" s="385"/>
      <c r="ES78" s="385"/>
      <c r="ET78" s="385"/>
      <c r="EU78" s="385"/>
      <c r="EV78" s="385"/>
      <c r="EW78" s="385"/>
      <c r="EX78" s="385"/>
      <c r="EY78" s="385"/>
      <c r="EZ78" s="385"/>
      <c r="FA78" s="385"/>
      <c r="FB78" s="385"/>
      <c r="FC78" s="385"/>
      <c r="FD78" s="385"/>
      <c r="FE78" s="385"/>
      <c r="FF78" s="385"/>
      <c r="FG78" s="385"/>
      <c r="FH78" s="385"/>
      <c r="FI78" s="385"/>
      <c r="FJ78" s="385"/>
      <c r="FK78" s="385"/>
      <c r="FL78" s="385"/>
      <c r="FM78" s="385"/>
      <c r="FN78" s="385"/>
      <c r="FO78" s="385"/>
      <c r="FP78" s="385"/>
      <c r="FQ78" s="385"/>
      <c r="FR78" s="385"/>
      <c r="FS78" s="385"/>
      <c r="FT78" s="385"/>
      <c r="FU78" s="385"/>
      <c r="FV78" s="385"/>
      <c r="FW78" s="385"/>
      <c r="FX78" s="385"/>
      <c r="FY78" s="385"/>
      <c r="FZ78" s="385"/>
      <c r="GA78" s="385"/>
      <c r="GB78" s="385"/>
      <c r="GC78" s="385"/>
      <c r="GD78" s="385"/>
      <c r="GE78" s="385"/>
      <c r="GF78" s="385"/>
      <c r="GG78" s="385"/>
      <c r="GH78" s="385"/>
      <c r="GI78" s="385"/>
      <c r="GJ78" s="385"/>
      <c r="GK78" s="385"/>
      <c r="GL78" s="385"/>
      <c r="GM78" s="385"/>
      <c r="GN78" s="385"/>
      <c r="GO78" s="385"/>
      <c r="GP78" s="385"/>
      <c r="GQ78" s="385"/>
      <c r="GR78" s="385"/>
      <c r="GS78" s="385"/>
      <c r="GT78" s="385"/>
      <c r="GU78" s="385"/>
      <c r="GV78" s="385"/>
      <c r="GW78" s="385"/>
      <c r="GX78" s="385"/>
      <c r="GY78" s="385"/>
      <c r="GZ78" s="385"/>
      <c r="HA78" s="385"/>
      <c r="HB78" s="385"/>
      <c r="HC78" s="385"/>
      <c r="HD78" s="385"/>
      <c r="HE78" s="385"/>
      <c r="HF78" s="385"/>
      <c r="HG78" s="385"/>
      <c r="HH78" s="385"/>
      <c r="HI78" s="385"/>
      <c r="HJ78" s="385"/>
      <c r="HK78" s="385"/>
      <c r="HL78" s="385"/>
      <c r="HM78" s="385"/>
      <c r="HN78" s="385"/>
      <c r="HO78" s="385"/>
      <c r="HP78" s="385"/>
      <c r="HQ78" s="385"/>
      <c r="HR78" s="385"/>
      <c r="HS78" s="385"/>
      <c r="HT78" s="385"/>
      <c r="HU78" s="385"/>
      <c r="HV78" s="385"/>
      <c r="HW78" s="385"/>
      <c r="HX78" s="385"/>
      <c r="HY78" s="385"/>
      <c r="HZ78" s="385"/>
      <c r="IA78" s="385"/>
      <c r="IB78" s="385"/>
      <c r="IC78" s="385"/>
      <c r="ID78" s="385"/>
      <c r="IE78" s="385"/>
      <c r="IF78" s="385"/>
      <c r="IG78" s="385"/>
      <c r="IH78" s="385"/>
      <c r="II78" s="385"/>
      <c r="IJ78" s="385"/>
      <c r="IK78" s="385"/>
      <c r="IL78" s="385"/>
      <c r="IM78" s="385"/>
      <c r="IN78" s="385"/>
      <c r="IO78" s="385"/>
      <c r="IP78" s="385"/>
      <c r="IQ78" s="385"/>
      <c r="IR78" s="385"/>
      <c r="IS78" s="385"/>
      <c r="IT78" s="385"/>
      <c r="IU78" s="385"/>
      <c r="IV78" s="385"/>
      <c r="IW78" s="385"/>
      <c r="IX78" s="385"/>
      <c r="IY78" s="385"/>
      <c r="IZ78" s="385"/>
      <c r="JA78" s="385"/>
      <c r="JB78" s="385"/>
      <c r="JC78" s="385"/>
      <c r="JD78" s="385"/>
      <c r="JE78" s="385"/>
      <c r="JF78" s="385"/>
      <c r="JG78" s="385"/>
      <c r="JH78" s="385"/>
      <c r="JI78" s="385"/>
      <c r="JJ78" s="385"/>
      <c r="JK78" s="385"/>
      <c r="JL78" s="385"/>
      <c r="JM78" s="385"/>
      <c r="JN78" s="385"/>
      <c r="JO78" s="385"/>
      <c r="JP78" s="385"/>
      <c r="JQ78" s="385"/>
      <c r="JR78" s="385"/>
      <c r="JS78" s="385"/>
      <c r="JT78" s="385"/>
      <c r="JU78" s="385"/>
      <c r="JV78" s="385"/>
      <c r="JW78" s="385"/>
      <c r="JX78" s="385"/>
      <c r="JY78" s="385"/>
      <c r="JZ78" s="385"/>
      <c r="KA78" s="385"/>
      <c r="KB78" s="385"/>
      <c r="KC78" s="385"/>
      <c r="KD78" s="385"/>
      <c r="KE78" s="385"/>
      <c r="KF78" s="385"/>
      <c r="KG78" s="385"/>
      <c r="KH78" s="385"/>
      <c r="KI78" s="385"/>
      <c r="KJ78" s="385"/>
      <c r="KK78" s="385"/>
      <c r="KL78" s="385"/>
      <c r="KM78" s="385"/>
      <c r="KN78" s="385"/>
      <c r="KO78" s="385"/>
      <c r="KP78" s="385"/>
      <c r="KQ78" s="385"/>
      <c r="KR78" s="385"/>
      <c r="KS78" s="385"/>
      <c r="KT78" s="385"/>
      <c r="KU78" s="385"/>
      <c r="KV78" s="385"/>
    </row>
    <row r="79" spans="1:308">
      <c r="A79" s="488"/>
      <c r="B79" s="287"/>
      <c r="C79" s="287"/>
      <c r="D79" s="287"/>
      <c r="E79" s="413"/>
      <c r="F79" s="413"/>
      <c r="G79" s="413"/>
      <c r="H79" s="413"/>
      <c r="I79" s="413"/>
      <c r="J79" s="413"/>
      <c r="K79" s="413"/>
      <c r="L79" s="413"/>
      <c r="M79" s="413"/>
      <c r="N79" s="413"/>
      <c r="O79" s="413"/>
      <c r="P79" s="413"/>
      <c r="Q79" s="413"/>
      <c r="R79" s="413"/>
      <c r="S79" s="413"/>
      <c r="T79" s="413"/>
      <c r="U79" s="413"/>
      <c r="V79" s="413"/>
      <c r="W79" s="413"/>
      <c r="X79" s="413"/>
      <c r="Y79" s="413"/>
      <c r="Z79" s="413"/>
      <c r="AA79" s="413"/>
      <c r="AB79" s="413"/>
      <c r="AC79" s="413"/>
      <c r="AD79" s="413"/>
      <c r="AE79" s="413"/>
      <c r="AF79" s="413"/>
      <c r="AG79" s="413"/>
      <c r="AH79" s="413"/>
      <c r="AI79" s="413"/>
      <c r="AJ79" s="413"/>
      <c r="AK79" s="413"/>
      <c r="BH79" s="385"/>
      <c r="BI79" s="385"/>
      <c r="BJ79" s="385"/>
      <c r="BK79" s="385"/>
      <c r="BL79" s="385"/>
      <c r="BM79" s="385"/>
      <c r="BN79" s="385"/>
      <c r="BO79" s="385"/>
      <c r="BP79" s="385"/>
      <c r="BQ79" s="385"/>
      <c r="BR79" s="385"/>
      <c r="BS79" s="385"/>
      <c r="BT79" s="385"/>
      <c r="BU79" s="385"/>
      <c r="BV79" s="385"/>
      <c r="BW79" s="385"/>
      <c r="BX79" s="385"/>
      <c r="BY79" s="385"/>
      <c r="BZ79" s="385"/>
      <c r="CA79" s="385"/>
      <c r="CB79" s="385"/>
      <c r="CC79" s="385"/>
      <c r="CD79" s="385"/>
      <c r="CE79" s="385"/>
      <c r="CF79" s="385"/>
      <c r="CG79" s="385"/>
      <c r="CH79" s="385"/>
      <c r="CI79" s="385"/>
      <c r="CJ79" s="385"/>
      <c r="CK79" s="385"/>
      <c r="CL79" s="385"/>
      <c r="CM79" s="385"/>
      <c r="CN79" s="385"/>
      <c r="CO79" s="385"/>
      <c r="CP79" s="385"/>
      <c r="CQ79" s="385"/>
      <c r="CR79" s="385"/>
      <c r="CS79" s="385"/>
      <c r="CT79" s="385"/>
      <c r="CU79" s="385"/>
      <c r="CV79" s="385"/>
      <c r="CW79" s="385"/>
      <c r="CX79" s="385"/>
      <c r="CY79" s="385"/>
      <c r="CZ79" s="385"/>
      <c r="DA79" s="385"/>
      <c r="DB79" s="385"/>
      <c r="DC79" s="385"/>
      <c r="DD79" s="385"/>
      <c r="DE79" s="385"/>
      <c r="DF79" s="385"/>
      <c r="DG79" s="385"/>
      <c r="DH79" s="385"/>
      <c r="DI79" s="385"/>
      <c r="DJ79" s="385"/>
      <c r="DK79" s="385"/>
      <c r="DL79" s="385"/>
      <c r="DM79" s="385"/>
      <c r="DN79" s="385"/>
      <c r="DO79" s="385"/>
      <c r="DP79" s="385"/>
      <c r="DQ79" s="385"/>
      <c r="DR79" s="385"/>
      <c r="DS79" s="385"/>
      <c r="DT79" s="385"/>
      <c r="DU79" s="385"/>
      <c r="DV79" s="385"/>
      <c r="DW79" s="385"/>
      <c r="DX79" s="385"/>
      <c r="DY79" s="385"/>
      <c r="DZ79" s="385"/>
      <c r="EA79" s="385"/>
      <c r="EB79" s="385"/>
      <c r="EC79" s="385"/>
      <c r="ED79" s="385"/>
      <c r="EE79" s="385"/>
      <c r="EF79" s="385"/>
      <c r="EG79" s="385"/>
      <c r="EH79" s="385"/>
      <c r="EI79" s="385"/>
      <c r="EJ79" s="385"/>
      <c r="EK79" s="385"/>
      <c r="EL79" s="385"/>
      <c r="EM79" s="385"/>
      <c r="EN79" s="385"/>
      <c r="EO79" s="385"/>
      <c r="EP79" s="385"/>
      <c r="EQ79" s="385"/>
      <c r="ER79" s="385"/>
      <c r="ES79" s="385"/>
      <c r="ET79" s="385"/>
      <c r="EU79" s="385"/>
      <c r="EV79" s="385"/>
      <c r="EW79" s="385"/>
      <c r="EX79" s="385"/>
      <c r="EY79" s="385"/>
      <c r="EZ79" s="385"/>
      <c r="FA79" s="385"/>
      <c r="FB79" s="385"/>
      <c r="FC79" s="385"/>
      <c r="FD79" s="385"/>
      <c r="FE79" s="385"/>
      <c r="FF79" s="385"/>
      <c r="FG79" s="385"/>
      <c r="FH79" s="385"/>
      <c r="FI79" s="385"/>
      <c r="FJ79" s="385"/>
      <c r="FK79" s="385"/>
      <c r="FL79" s="385"/>
      <c r="FM79" s="385"/>
      <c r="FN79" s="385"/>
      <c r="FO79" s="385"/>
      <c r="FP79" s="385"/>
      <c r="FQ79" s="385"/>
      <c r="FR79" s="385"/>
      <c r="FS79" s="385"/>
      <c r="FT79" s="385"/>
      <c r="FU79" s="385"/>
      <c r="FV79" s="385"/>
      <c r="FW79" s="385"/>
      <c r="FX79" s="385"/>
      <c r="FY79" s="385"/>
      <c r="FZ79" s="385"/>
      <c r="GA79" s="385"/>
      <c r="GB79" s="385"/>
      <c r="GC79" s="385"/>
      <c r="GD79" s="385"/>
      <c r="GE79" s="385"/>
      <c r="GF79" s="385"/>
      <c r="GG79" s="385"/>
      <c r="GH79" s="385"/>
      <c r="GI79" s="385"/>
      <c r="GJ79" s="385"/>
      <c r="GK79" s="385"/>
      <c r="GL79" s="385"/>
      <c r="GM79" s="385"/>
      <c r="GN79" s="385"/>
      <c r="GO79" s="385"/>
      <c r="GP79" s="385"/>
      <c r="GQ79" s="385"/>
      <c r="GR79" s="385"/>
      <c r="GS79" s="385"/>
      <c r="GT79" s="385"/>
      <c r="GU79" s="385"/>
      <c r="GV79" s="385"/>
      <c r="GW79" s="385"/>
      <c r="GX79" s="385"/>
      <c r="GY79" s="385"/>
      <c r="GZ79" s="385"/>
      <c r="HA79" s="385"/>
      <c r="HB79" s="385"/>
      <c r="HC79" s="385"/>
      <c r="HD79" s="385"/>
      <c r="HE79" s="385"/>
      <c r="HF79" s="385"/>
      <c r="HG79" s="385"/>
      <c r="HH79" s="385"/>
      <c r="HI79" s="385"/>
      <c r="HJ79" s="385"/>
      <c r="HK79" s="385"/>
      <c r="HL79" s="385"/>
      <c r="HM79" s="385"/>
      <c r="HN79" s="385"/>
      <c r="HO79" s="385"/>
      <c r="HP79" s="385"/>
      <c r="HQ79" s="385"/>
      <c r="HR79" s="385"/>
      <c r="HS79" s="385"/>
      <c r="HT79" s="385"/>
      <c r="HU79" s="385"/>
      <c r="HV79" s="385"/>
      <c r="HW79" s="385"/>
      <c r="HX79" s="385"/>
      <c r="HY79" s="385"/>
      <c r="HZ79" s="385"/>
      <c r="IA79" s="385"/>
      <c r="IB79" s="385"/>
      <c r="IC79" s="385"/>
      <c r="ID79" s="385"/>
      <c r="IE79" s="385"/>
      <c r="IF79" s="385"/>
      <c r="IG79" s="385"/>
      <c r="IH79" s="385"/>
      <c r="II79" s="385"/>
      <c r="IJ79" s="385"/>
      <c r="IK79" s="385"/>
      <c r="IL79" s="385"/>
      <c r="IM79" s="385"/>
      <c r="IN79" s="385"/>
      <c r="IO79" s="385"/>
      <c r="IP79" s="385"/>
      <c r="IQ79" s="385"/>
      <c r="IR79" s="385"/>
      <c r="IS79" s="385"/>
      <c r="IT79" s="385"/>
      <c r="IU79" s="385"/>
      <c r="IV79" s="385"/>
      <c r="IW79" s="385"/>
      <c r="IX79" s="385"/>
      <c r="IY79" s="385"/>
      <c r="IZ79" s="385"/>
      <c r="JA79" s="385"/>
      <c r="JB79" s="385"/>
      <c r="JC79" s="385"/>
      <c r="JD79" s="385"/>
      <c r="JE79" s="385"/>
      <c r="JF79" s="385"/>
      <c r="JG79" s="385"/>
      <c r="JH79" s="385"/>
      <c r="JI79" s="385"/>
      <c r="JJ79" s="385"/>
      <c r="JK79" s="385"/>
      <c r="JL79" s="385"/>
      <c r="JM79" s="385"/>
      <c r="JN79" s="385"/>
      <c r="JO79" s="385"/>
      <c r="JP79" s="385"/>
      <c r="JQ79" s="385"/>
      <c r="JR79" s="385"/>
      <c r="JS79" s="385"/>
      <c r="JT79" s="385"/>
      <c r="JU79" s="385"/>
      <c r="JV79" s="385"/>
      <c r="JW79" s="385"/>
      <c r="JX79" s="385"/>
      <c r="JY79" s="385"/>
      <c r="JZ79" s="385"/>
      <c r="KA79" s="385"/>
      <c r="KB79" s="385"/>
      <c r="KC79" s="385"/>
      <c r="KD79" s="385"/>
      <c r="KE79" s="385"/>
      <c r="KF79" s="385"/>
      <c r="KG79" s="385"/>
      <c r="KH79" s="385"/>
      <c r="KI79" s="385"/>
      <c r="KJ79" s="385"/>
      <c r="KK79" s="385"/>
      <c r="KL79" s="385"/>
      <c r="KM79" s="385"/>
      <c r="KN79" s="385"/>
      <c r="KO79" s="385"/>
      <c r="KP79" s="385"/>
      <c r="KQ79" s="385"/>
      <c r="KR79" s="385"/>
      <c r="KS79" s="385"/>
      <c r="KT79" s="385"/>
      <c r="KU79" s="385"/>
      <c r="KV79" s="385"/>
    </row>
    <row r="80" spans="1:308">
      <c r="A80" s="863"/>
      <c r="B80" s="287"/>
      <c r="C80" s="287"/>
      <c r="D80" s="287"/>
      <c r="E80" s="490"/>
      <c r="F80" s="490"/>
      <c r="G80" s="490"/>
      <c r="H80" s="490"/>
      <c r="I80" s="490"/>
      <c r="J80" s="490"/>
      <c r="K80" s="490"/>
      <c r="L80" s="490"/>
      <c r="M80" s="490"/>
      <c r="N80" s="490"/>
      <c r="O80" s="490"/>
      <c r="P80" s="490"/>
      <c r="Q80" s="490"/>
      <c r="R80" s="490"/>
      <c r="S80" s="490"/>
      <c r="T80" s="490"/>
      <c r="U80" s="490"/>
      <c r="V80" s="490"/>
      <c r="W80" s="490"/>
      <c r="X80" s="490"/>
      <c r="Y80" s="490"/>
      <c r="Z80" s="490"/>
      <c r="AA80" s="490"/>
      <c r="AB80" s="490"/>
      <c r="AC80" s="490"/>
      <c r="AD80" s="490"/>
      <c r="AE80" s="490"/>
      <c r="AF80" s="490"/>
      <c r="AG80" s="490"/>
      <c r="AH80" s="490"/>
      <c r="AI80" s="490"/>
      <c r="AJ80" s="490"/>
      <c r="AK80" s="490"/>
    </row>
    <row r="81" spans="1:37">
      <c r="A81" s="863"/>
      <c r="B81" s="125"/>
      <c r="C81" s="125"/>
      <c r="D81" s="125"/>
      <c r="E81" s="385"/>
      <c r="F81" s="385"/>
      <c r="G81" s="385"/>
      <c r="H81" s="385"/>
      <c r="I81" s="38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</row>
    <row r="82" spans="1:37">
      <c r="A82" s="421"/>
      <c r="B82" s="125"/>
      <c r="C82" s="125"/>
      <c r="D82" s="125"/>
      <c r="E82" s="420"/>
      <c r="F82" s="420"/>
      <c r="G82" s="420"/>
      <c r="H82" s="420"/>
      <c r="I82" s="420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</row>
    <row r="83" spans="1:37">
      <c r="A83" s="125"/>
      <c r="B83" s="125"/>
      <c r="C83" s="125"/>
      <c r="D83" s="125"/>
      <c r="E83" s="385"/>
      <c r="F83" s="385"/>
      <c r="G83" s="385"/>
      <c r="H83" s="385"/>
      <c r="I83" s="38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</row>
    <row r="84" spans="1:37">
      <c r="A84" s="863"/>
      <c r="B84" s="125"/>
      <c r="C84" s="125"/>
      <c r="D84" s="125"/>
      <c r="E84" s="385"/>
      <c r="F84" s="385"/>
      <c r="G84" s="385"/>
      <c r="H84" s="385"/>
      <c r="I84" s="38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</row>
    <row r="85" spans="1:37">
      <c r="A85" s="863"/>
      <c r="B85" s="125"/>
      <c r="C85" s="125"/>
      <c r="D85" s="125"/>
      <c r="E85" s="385"/>
      <c r="F85" s="385"/>
      <c r="G85" s="385"/>
      <c r="H85" s="385"/>
      <c r="I85" s="38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</row>
    <row r="86" spans="1:37">
      <c r="A86" s="863"/>
      <c r="B86" s="125"/>
      <c r="C86" s="125"/>
      <c r="D86" s="125"/>
      <c r="E86" s="385"/>
      <c r="F86" s="385"/>
      <c r="G86" s="385"/>
      <c r="H86" s="385"/>
      <c r="I86" s="38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</row>
    <row r="87" spans="1:37">
      <c r="A87" s="863"/>
      <c r="B87" s="125"/>
      <c r="C87" s="125"/>
      <c r="D87" s="125"/>
      <c r="E87" s="385"/>
      <c r="F87" s="385"/>
      <c r="G87" s="385"/>
      <c r="H87" s="385"/>
      <c r="I87" s="38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</row>
    <row r="88" spans="1:37">
      <c r="A88" s="863"/>
      <c r="B88" s="125"/>
      <c r="C88" s="125"/>
      <c r="D88" s="125"/>
      <c r="E88" s="385"/>
      <c r="F88" s="385"/>
      <c r="G88" s="385"/>
      <c r="H88" s="385"/>
      <c r="I88" s="38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</row>
    <row r="89" spans="1:37">
      <c r="A89" s="421"/>
      <c r="B89" s="125"/>
      <c r="C89" s="125"/>
      <c r="D89" s="125"/>
      <c r="E89" s="420"/>
      <c r="F89" s="420"/>
      <c r="G89" s="420"/>
      <c r="H89" s="420"/>
      <c r="I89" s="420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</row>
    <row r="90" spans="1:37">
      <c r="A90" s="125"/>
      <c r="B90" s="125"/>
      <c r="C90" s="125"/>
      <c r="D90" s="125"/>
      <c r="E90" s="385"/>
      <c r="F90" s="385"/>
      <c r="G90" s="385"/>
      <c r="H90" s="385"/>
      <c r="I90" s="38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</row>
    <row r="91" spans="1:37">
      <c r="A91" s="863"/>
      <c r="B91" s="125"/>
      <c r="C91" s="125"/>
      <c r="D91" s="125"/>
      <c r="E91" s="385"/>
      <c r="F91" s="385"/>
      <c r="G91" s="385"/>
      <c r="H91" s="385"/>
      <c r="I91" s="38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</row>
    <row r="92" spans="1:37">
      <c r="A92" s="863"/>
      <c r="B92" s="125"/>
      <c r="C92" s="125"/>
      <c r="D92" s="125"/>
      <c r="E92" s="385"/>
      <c r="F92" s="385"/>
      <c r="G92" s="385"/>
      <c r="H92" s="385"/>
      <c r="I92" s="38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</row>
    <row r="93" spans="1:37">
      <c r="A93" s="863"/>
      <c r="B93" s="125"/>
      <c r="C93" s="125"/>
      <c r="D93" s="125"/>
      <c r="E93" s="385"/>
      <c r="F93" s="385"/>
      <c r="G93" s="385"/>
      <c r="H93" s="385"/>
      <c r="I93" s="38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</row>
    <row r="94" spans="1:37">
      <c r="A94" s="863"/>
      <c r="B94" s="125"/>
      <c r="C94" s="125"/>
      <c r="D94" s="125"/>
      <c r="E94" s="385"/>
      <c r="F94" s="385"/>
      <c r="G94" s="385"/>
      <c r="H94" s="385"/>
      <c r="I94" s="38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</row>
    <row r="95" spans="1:37">
      <c r="A95" s="863"/>
      <c r="B95" s="125"/>
      <c r="C95" s="125"/>
      <c r="D95" s="125"/>
      <c r="E95" s="385"/>
      <c r="F95" s="385"/>
      <c r="G95" s="385"/>
      <c r="H95" s="385"/>
      <c r="I95" s="38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</row>
    <row r="96" spans="1:37">
      <c r="A96" s="421"/>
      <c r="B96" s="125"/>
      <c r="C96" s="125"/>
      <c r="D96" s="125"/>
      <c r="E96" s="420"/>
      <c r="F96" s="420"/>
      <c r="G96" s="420"/>
      <c r="H96" s="420"/>
      <c r="I96" s="420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</row>
    <row r="97" spans="1:37">
      <c r="A97" s="125"/>
      <c r="B97" s="125"/>
      <c r="C97" s="125"/>
      <c r="D97" s="125"/>
      <c r="E97" s="385"/>
      <c r="F97" s="385"/>
      <c r="G97" s="385"/>
      <c r="H97" s="385"/>
      <c r="I97" s="38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</row>
    <row r="98" spans="1:37">
      <c r="A98" s="863"/>
      <c r="B98" s="125"/>
      <c r="C98" s="125"/>
      <c r="D98" s="125"/>
      <c r="E98" s="385"/>
      <c r="F98" s="385"/>
      <c r="G98" s="385"/>
      <c r="H98" s="385"/>
      <c r="I98" s="38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</row>
    <row r="99" spans="1:37">
      <c r="A99" s="863"/>
      <c r="B99" s="125"/>
      <c r="C99" s="125"/>
      <c r="D99" s="125"/>
      <c r="E99" s="385"/>
      <c r="F99" s="385"/>
      <c r="G99" s="385"/>
      <c r="H99" s="385"/>
      <c r="I99" s="38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</row>
    <row r="100" spans="1:37">
      <c r="A100" s="863"/>
      <c r="B100" s="125"/>
      <c r="C100" s="125"/>
      <c r="D100" s="125"/>
      <c r="E100" s="385"/>
      <c r="F100" s="385"/>
      <c r="G100" s="385"/>
      <c r="H100" s="385"/>
      <c r="I100" s="38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</row>
    <row r="101" spans="1:37">
      <c r="A101" s="863"/>
      <c r="B101" s="125"/>
      <c r="C101" s="125"/>
      <c r="D101" s="125"/>
      <c r="E101" s="385"/>
      <c r="F101" s="385"/>
      <c r="G101" s="385"/>
      <c r="H101" s="385"/>
      <c r="I101" s="38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</row>
    <row r="102" spans="1:37">
      <c r="A102" s="863"/>
      <c r="B102" s="125"/>
      <c r="C102" s="125"/>
      <c r="D102" s="125"/>
      <c r="E102" s="385"/>
      <c r="F102" s="385"/>
      <c r="G102" s="385"/>
      <c r="H102" s="385"/>
      <c r="I102" s="38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</row>
    <row r="103" spans="1:37">
      <c r="A103" s="421"/>
      <c r="B103" s="125"/>
      <c r="C103" s="125"/>
      <c r="D103" s="125"/>
      <c r="E103" s="420"/>
      <c r="F103" s="420"/>
      <c r="G103" s="420"/>
      <c r="H103" s="420"/>
      <c r="I103" s="420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</row>
    <row r="104" spans="1:37">
      <c r="A104" s="125"/>
      <c r="B104" s="125"/>
      <c r="C104" s="125"/>
      <c r="D104" s="125"/>
      <c r="E104" s="385"/>
      <c r="F104" s="385"/>
      <c r="G104" s="385"/>
      <c r="H104" s="385"/>
      <c r="I104" s="38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</row>
    <row r="105" spans="1:37">
      <c r="A105" s="863"/>
      <c r="B105" s="125"/>
      <c r="C105" s="125"/>
      <c r="D105" s="125"/>
      <c r="E105" s="385"/>
      <c r="F105" s="385"/>
      <c r="G105" s="385"/>
      <c r="H105" s="385"/>
      <c r="I105" s="38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</row>
    <row r="106" spans="1:37">
      <c r="A106" s="863"/>
      <c r="B106" s="125"/>
      <c r="C106" s="125"/>
      <c r="D106" s="125"/>
      <c r="E106" s="385"/>
      <c r="F106" s="385"/>
      <c r="G106" s="385"/>
      <c r="H106" s="385"/>
      <c r="I106" s="38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</row>
    <row r="107" spans="1:37">
      <c r="A107" s="863"/>
      <c r="B107" s="125"/>
      <c r="C107" s="125"/>
      <c r="D107" s="125"/>
      <c r="E107" s="385"/>
      <c r="F107" s="385"/>
      <c r="G107" s="385"/>
      <c r="H107" s="385"/>
      <c r="I107" s="38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</row>
    <row r="108" spans="1:37">
      <c r="A108" s="863"/>
      <c r="B108" s="125"/>
      <c r="C108" s="125"/>
      <c r="D108" s="125"/>
      <c r="E108" s="385"/>
      <c r="F108" s="385"/>
      <c r="G108" s="385"/>
      <c r="H108" s="385"/>
      <c r="I108" s="38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</row>
    <row r="109" spans="1:37">
      <c r="A109" s="863"/>
      <c r="B109" s="125"/>
      <c r="C109" s="125"/>
      <c r="D109" s="125"/>
      <c r="E109" s="385"/>
      <c r="F109" s="385"/>
      <c r="G109" s="385"/>
      <c r="H109" s="385"/>
      <c r="I109" s="38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</row>
    <row r="110" spans="1:37">
      <c r="A110" s="421"/>
      <c r="B110" s="125"/>
      <c r="C110" s="125"/>
      <c r="D110" s="125"/>
      <c r="E110" s="420"/>
      <c r="F110" s="420"/>
      <c r="G110" s="420"/>
      <c r="H110" s="420"/>
      <c r="I110" s="420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</row>
    <row r="111" spans="1:37">
      <c r="A111" s="125"/>
      <c r="B111" s="125"/>
      <c r="C111" s="125"/>
      <c r="D111" s="125"/>
      <c r="E111" s="385"/>
      <c r="F111" s="385"/>
      <c r="G111" s="385"/>
      <c r="H111" s="385"/>
      <c r="I111" s="38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</row>
    <row r="112" spans="1:37">
      <c r="A112" s="863"/>
      <c r="B112" s="125"/>
      <c r="C112" s="125"/>
      <c r="D112" s="125"/>
      <c r="E112" s="385"/>
      <c r="F112" s="385"/>
      <c r="G112" s="385"/>
      <c r="H112" s="385"/>
      <c r="I112" s="38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</row>
    <row r="113" spans="1:37">
      <c r="A113" s="863"/>
      <c r="B113" s="125"/>
      <c r="C113" s="125"/>
      <c r="D113" s="125"/>
      <c r="E113" s="385"/>
      <c r="F113" s="385"/>
      <c r="G113" s="385"/>
      <c r="H113" s="385"/>
      <c r="I113" s="38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</row>
    <row r="114" spans="1:37">
      <c r="A114" s="863"/>
      <c r="B114" s="125"/>
      <c r="C114" s="125"/>
      <c r="D114" s="125"/>
      <c r="E114" s="385"/>
      <c r="F114" s="385"/>
      <c r="G114" s="385"/>
      <c r="H114" s="385"/>
      <c r="I114" s="38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</row>
    <row r="115" spans="1:37">
      <c r="A115" s="863"/>
      <c r="B115" s="125"/>
      <c r="C115" s="125"/>
      <c r="D115" s="125"/>
      <c r="E115" s="385"/>
      <c r="F115" s="385"/>
      <c r="G115" s="385"/>
      <c r="H115" s="385"/>
      <c r="I115" s="38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</row>
    <row r="116" spans="1:37">
      <c r="A116" s="863"/>
      <c r="B116" s="125"/>
      <c r="C116" s="125"/>
      <c r="D116" s="125"/>
      <c r="E116" s="385"/>
      <c r="F116" s="385"/>
      <c r="G116" s="385"/>
      <c r="H116" s="385"/>
      <c r="I116" s="38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</row>
    <row r="117" spans="1:37">
      <c r="A117" s="863"/>
      <c r="B117" s="125"/>
      <c r="C117" s="125"/>
      <c r="D117" s="125"/>
      <c r="E117" s="385"/>
      <c r="F117" s="385"/>
      <c r="G117" s="385"/>
      <c r="H117" s="385"/>
      <c r="I117" s="38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</row>
    <row r="118" spans="1:37">
      <c r="A118" s="863"/>
      <c r="B118" s="125"/>
      <c r="C118" s="125"/>
      <c r="D118" s="125"/>
      <c r="E118" s="420"/>
      <c r="F118" s="420"/>
      <c r="G118" s="420"/>
      <c r="H118" s="420"/>
      <c r="I118" s="420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</row>
  </sheetData>
  <mergeCells count="14">
    <mergeCell ref="A112:A118"/>
    <mergeCell ref="A60:A65"/>
    <mergeCell ref="A80:A81"/>
    <mergeCell ref="A84:A88"/>
    <mergeCell ref="A91:A95"/>
    <mergeCell ref="A70:A78"/>
    <mergeCell ref="A16:A20"/>
    <mergeCell ref="A7:A10"/>
    <mergeCell ref="A1:I1"/>
    <mergeCell ref="A98:A102"/>
    <mergeCell ref="A105:A109"/>
    <mergeCell ref="A49:A54"/>
    <mergeCell ref="A38:A43"/>
    <mergeCell ref="A27:A3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d53cbc3-507a-49b3-991f-a2f23f26082f">
      <Terms xmlns="http://schemas.microsoft.com/office/infopath/2007/PartnerControls"/>
    </lcf76f155ced4ddcb4097134ff3c332f>
    <TaxCatchAll xmlns="1f218e2f-722f-42ad-a80e-79a2687c6e1d" xsi:nil="true"/>
    <Comments xmlns="ed53cbc3-507a-49b3-991f-a2f23f26082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A8A4F0ED6AAC4DBF528CA16A446EBD" ma:contentTypeVersion="15" ma:contentTypeDescription="Create a new document." ma:contentTypeScope="" ma:versionID="edcaa21940d02c2cb1870a90b415147b">
  <xsd:schema xmlns:xsd="http://www.w3.org/2001/XMLSchema" xmlns:xs="http://www.w3.org/2001/XMLSchema" xmlns:p="http://schemas.microsoft.com/office/2006/metadata/properties" xmlns:ns2="ed53cbc3-507a-49b3-991f-a2f23f26082f" xmlns:ns3="1f218e2f-722f-42ad-a80e-79a2687c6e1d" targetNamespace="http://schemas.microsoft.com/office/2006/metadata/properties" ma:root="true" ma:fieldsID="48b395418cc9284d48a3535cfec256c1" ns2:_="" ns3:_="">
    <xsd:import namespace="ed53cbc3-507a-49b3-991f-a2f23f26082f"/>
    <xsd:import namespace="1f218e2f-722f-42ad-a80e-79a2687c6e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Comment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3cbc3-507a-49b3-991f-a2f23f2608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ff62c27-727a-47a1-8d9f-b2cb979f3c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Comments" ma:index="19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218e2f-722f-42ad-a80e-79a2687c6e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10afdcde-07d5-47bf-9704-a12b522e7d84}" ma:internalName="TaxCatchAll" ma:showField="CatchAllData" ma:web="1f218e2f-722f-42ad-a80e-79a2687c6e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CC5141-A471-4710-A70B-F4378C3D9F51}"/>
</file>

<file path=customXml/itemProps2.xml><?xml version="1.0" encoding="utf-8"?>
<ds:datastoreItem xmlns:ds="http://schemas.openxmlformats.org/officeDocument/2006/customXml" ds:itemID="{5EE9C24D-CD4B-408F-BB00-C9CB159B5E1C}"/>
</file>

<file path=customXml/itemProps3.xml><?xml version="1.0" encoding="utf-8"?>
<ds:datastoreItem xmlns:ds="http://schemas.openxmlformats.org/officeDocument/2006/customXml" ds:itemID="{3D63424C-F3E7-4275-BF3E-A7801D9101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Rick Bercuvitz</cp:lastModifiedBy>
  <cp:revision/>
  <dcterms:created xsi:type="dcterms:W3CDTF">2020-06-10T18:34:22Z</dcterms:created>
  <dcterms:modified xsi:type="dcterms:W3CDTF">2026-01-16T17:14:00Z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0x0101001FA8A4F0ED6AAC4DBF528CA16A446EBD</vt:lpwstr>
  </property>
  <property fmtid="{D5CDD505-2E9C-101B-9397-08002B2CF9AE}" pid="3" name="MediaServiceImageTags">
    <vt:lpwstr/>
  </property>
</Properties>
</file>